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drawingml.chart+xml" PartName="/xl/charts/chart16.xml"/>
  <Override ContentType="application/vnd.openxmlformats-officedocument.drawingml.chart+xml" PartName="/xl/charts/chart.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in" sheetId="1" r:id="rId3"/>
    <sheet state="visible" name="Blocks A" sheetId="2" r:id="rId4"/>
    <sheet state="visible" name="Blocks B" sheetId="3" r:id="rId5"/>
    <sheet state="visible" name="Blocks L" sheetId="4" r:id="rId6"/>
    <sheet state="visible" name="Blocks S" sheetId="5" r:id="rId7"/>
    <sheet state="visible" name="Assembly" sheetId="6" r:id="rId8"/>
    <sheet state="visible" name="Refining" sheetId="7" r:id="rId9"/>
    <sheet state="visible" name="Ores &amp; Ingots" sheetId="8" r:id="rId10"/>
    <sheet state="visible" name="Thrust Calc" sheetId="9" r:id="rId11"/>
    <sheet state="visible" name="S&amp;S Analysis How to Use" sheetId="10" r:id="rId12"/>
    <sheet state="visible" name="S&amp;S Analysis" sheetId="11" r:id="rId13"/>
    <sheet state="visible" name="Notes" sheetId="12" r:id="rId14"/>
    <sheet state="hidden" name="Pre-1.095 (Hard Copy)" sheetId="13" r:id="rId15"/>
    <sheet state="hidden" name="1.095 Difference" sheetId="14" r:id="rId16"/>
    <sheet state="hidden" name="Modding Resource (WIP)" sheetId="15" r:id="rId17"/>
  </sheets>
  <definedNames>
    <definedName hidden="1" localSheetId="3" name="_xlnm._FilterDatabase">'Blocks L'!$C$4:$C$280</definedName>
    <definedName hidden="1" localSheetId="4" name="_xlnm._FilterDatabase">'Blocks S'!$C$4:$C$280</definedName>
  </definedNames>
  <calcPr/>
</workbook>
</file>

<file path=xl/comments.xml><?xml version="1.0" encoding="utf-8"?>
<comments xmlns="http://schemas.openxmlformats.org/spreadsheetml/2006/main">
  <authors>
    <author/>
  </authors>
  <commentList>
    <comment authorId="0" ref="B55">
      <text>
        <t xml:space="preserve">Weld and Grind times are placeholders. The real values are missing from CubeBlocks.sbc for some reason. Will be updated once the actual values are known.
	-lenny27G</t>
      </text>
    </comment>
    <comment authorId="0" ref="B54">
      <text>
        <t xml:space="preserve">Weld and Grind times are placeholders. The real values are missing from CubeBlocks.sbc for some reason. Will be updated once the actual values are known.
	-lenny27G</t>
      </text>
    </comment>
    <comment authorId="0" ref="B53">
      <text>
        <t xml:space="preserve">Weld and Grind times are placeholders. The real values are missing from CubeBlocks.sbc for some reason. Will be updated once the actual values are known.
	-lenny27G</t>
      </text>
    </comment>
    <comment authorId="0" ref="BF151">
      <text>
        <t xml:space="preserve">wonder what's powering the computers components?
	-Anonymous</t>
      </text>
    </comment>
    <comment authorId="0" ref="B141">
      <text>
        <t xml:space="preserve">strange that you can block items that can't fit in a small conveyor tube?
	-Anonymous</t>
      </text>
    </comment>
    <comment authorId="0" ref="B151">
      <text>
        <t xml:space="preserve">artificial mass block that needs no power this is great for player weapons and countermeasers
	-Anonymous
Less than half of gravity generator and nearly the same mass?
	-Anonymous</t>
      </text>
    </comment>
    <comment authorId="0" ref="EI1">
      <text>
        <t xml:space="preserve">triangle counts are useful in making faster ships in space engineers for less time in graphical rendering equates to a ship velocity at max to move faster than another ship at max velocity in theory due to the less amounts of computer calculations and the delays they impart on the game play this is the difference between getting away or not getting away from danger in pvp (if it hasn't been fixed)
	-Anonymous
Not exactly, triangle count will affect your frame rate, making it harder to control things. Your acceleration and velocity are based off of the simulation speed, which is server based. It will cause you to have more difficulty controlling things, but if anyone is in range for pvp, they will be seeing all your triangles just as you are.
	-lenny27G</t>
      </text>
    </comment>
    <comment authorId="0" ref="B91">
      <text>
        <t xml:space="preserve">gyroscopes apply a torque around the center of a ship based on it's location. this torque is the same amount that the gyro produces but is based on it's location as such it will apply a greater torque when closer to the center of the ship's center of mass hence large ships don't need a lot of gyros they just need them very close to the center of mass.  However Gyros have large masses and will very likely change the location of the center of mass.
	-Anonymous
Somewhat, but not quite. Gyroscopes apply the sum of their force as if they were from the center of mass, so their location (for that reason) doesn't really matter. Moment of Inertia does matter though, which is that it is harder to move mass that is further from the center of mass. For that reason (being that gyros are rather heavy) it is good to put them toward the center anyway. Each axis will have a different moment of inertia based on how much mass is far away from the center of mass. For instance, a cylinder will accelerate slower when spinning on 2 of its axis, but will accelerate quickly (angular acceleration of course) when spinning as if it were an axle. In the game though, it would still spin as if it were its slowest axis. It does this for ease of control, so that all rotation axis are the same. (This info originates from the programmer of the gyros)
	-lenny27G</t>
      </text>
    </comment>
    <comment authorId="0" ref="B95">
      <text>
        <t xml:space="preserve">virtual mass Doesn't affect your ship mass nor it's acceleration when on just allows for gravity to affect it
	-Anonymous
Yeah, it is affected as if it were the mass it were emulating. Its a weird concept, but gravity itself is simply an 'ease of gameplay' mechanic anyway.
	-lenny27G
That would be one very strange breaking mechanic if it did (a great way to make large ship heavier and slower than they already are)
	-Anonymous</t>
      </text>
    </comment>
  </commentList>
</comments>
</file>

<file path=xl/sharedStrings.xml><?xml version="1.0" encoding="utf-8"?>
<sst xmlns="http://schemas.openxmlformats.org/spreadsheetml/2006/main" count="34496" uniqueCount="6402">
  <si>
    <t>Created by Chicken Nugget</t>
  </si>
  <si>
    <t>&lt;&lt; navigate to other sheets by using the tabs located at the bottom &gt;&gt;</t>
  </si>
  <si>
    <t>Server Options Control</t>
  </si>
  <si>
    <t>Sheet Key</t>
  </si>
  <si>
    <t>Units Key</t>
  </si>
  <si>
    <t>Inventory Size</t>
  </si>
  <si>
    <t>x</t>
  </si>
  <si>
    <t>To use the options on the left you must create another instance of this spreadsheet. You can do so the following ways:</t>
  </si>
  <si>
    <t>Does Not Apply</t>
  </si>
  <si>
    <t>kg</t>
  </si>
  <si>
    <t>kilogram (mass)</t>
  </si>
  <si>
    <t>Assembler Efficiency</t>
  </si>
  <si>
    <t>?</t>
  </si>
  <si>
    <t>Unknown</t>
  </si>
  <si>
    <t>m</t>
  </si>
  <si>
    <t>metre (distance)</t>
  </si>
  <si>
    <t>Refining Speed</t>
  </si>
  <si>
    <t>If logged in to a Google account, go to File &gt; Make a Copy. You will then have your own copy of the sheet with full edit access. Please note that this copy will NOT be updated as I update the spreadsheet. Please keep the original link saved and just make a copy of it each time you visit. I update this thing constantly.</t>
  </si>
  <si>
    <t>DoR</t>
  </si>
  <si>
    <t>Dependant on Rotation</t>
  </si>
  <si>
    <t>m/s</t>
  </si>
  <si>
    <t>metre per second (velocity)</t>
  </si>
  <si>
    <t>Weld Speed</t>
  </si>
  <si>
    <t>kg of U</t>
  </si>
  <si>
    <t>Kilograms of Uranium</t>
  </si>
  <si>
    <t>m/s²</t>
  </si>
  <si>
    <t>metre per second squared (accel)</t>
  </si>
  <si>
    <t>Grind Speed</t>
  </si>
  <si>
    <t>+/x</t>
  </si>
  <si>
    <t>Additive or Multiplicative</t>
  </si>
  <si>
    <t>m³</t>
  </si>
  <si>
    <t>cubic metre (volume)</t>
  </si>
  <si>
    <t>Select your options from the dropdown menus and the entire spreadsheet will be calculated off of them!</t>
  </si>
  <si>
    <t>L:O₂</t>
  </si>
  <si>
    <t>Litres of Oxygen Gas</t>
  </si>
  <si>
    <t>kg/m³</t>
  </si>
  <si>
    <t>kilogram per cubic metre (density)</t>
  </si>
  <si>
    <t>Alternatively, you can go to File &gt; Download As &gt; Microsoft Excel. There will be compatibility issues though.</t>
  </si>
  <si>
    <t>L:H₂</t>
  </si>
  <si>
    <t>Litres of Hydrogen Gas</t>
  </si>
  <si>
    <t>W</t>
  </si>
  <si>
    <t>watt (energy)</t>
  </si>
  <si>
    <t>Wh</t>
  </si>
  <si>
    <t>watt-hour (energy over time)</t>
  </si>
  <si>
    <t>Note: Please be patient. Assembler and Refining settings will be changing thousands of cells. It might take some time.</t>
  </si>
  <si>
    <t>Additional Credits</t>
  </si>
  <si>
    <t>kWh</t>
  </si>
  <si>
    <t>kilowatt-hour (energy over time)</t>
  </si>
  <si>
    <t>Or simply continue using the default values! Tabs are at the bottom or top of the page depending on how you are viewing. Please post any requests, ideas, or information errors in the thread, as a cell comment, or in the steam guide.</t>
  </si>
  <si>
    <t xml:space="preserve">Airtight Data: Dwarf-Lord Pangolin </t>
  </si>
  <si>
    <t>MWh</t>
  </si>
  <si>
    <t>megawatt-hour (energy over time)</t>
  </si>
  <si>
    <t>L</t>
  </si>
  <si>
    <t>litre (volume)</t>
  </si>
  <si>
    <t>Status</t>
  </si>
  <si>
    <t>N</t>
  </si>
  <si>
    <t>newton (force)</t>
  </si>
  <si>
    <t>Contents &amp; Sheet Descriptions</t>
  </si>
  <si>
    <t>Updated to SE Version 1.116</t>
  </si>
  <si>
    <t>g</t>
  </si>
  <si>
    <t>g-force (acceleration)</t>
  </si>
  <si>
    <t>Main</t>
  </si>
  <si>
    <t>This sheet. Contains server setting controls, instructions, credits, key, contents &amp; changelog.</t>
  </si>
  <si>
    <t>Last Updated on 1/23/15</t>
  </si>
  <si>
    <t>s</t>
  </si>
  <si>
    <t>second (time)</t>
  </si>
  <si>
    <t>Blocks A</t>
  </si>
  <si>
    <t>The main info sheet. Information on all blocks. Decimals are truncated to reduce clutter.</t>
  </si>
  <si>
    <t>Blocks B, L &amp; S are slightly out of Sync</t>
  </si>
  <si>
    <t>min</t>
  </si>
  <si>
    <t>minute (time)</t>
  </si>
  <si>
    <t>Blocks B</t>
  </si>
  <si>
    <t>Same as 'Blocks A' except with right aligned text &amp; not truncated for decimal readability.</t>
  </si>
  <si>
    <t>All other sheets are Updated &amp; Synced</t>
  </si>
  <si>
    <t>hr</t>
  </si>
  <si>
    <t>hour (time)</t>
  </si>
  <si>
    <t>Blocks L</t>
  </si>
  <si>
    <t>Same as 'Blocks A' except only Large blocks are shown.</t>
  </si>
  <si>
    <t>Steam Guide is Synced</t>
  </si>
  <si>
    <t>day</t>
  </si>
  <si>
    <t>day (time)</t>
  </si>
  <si>
    <t>Blocks S</t>
  </si>
  <si>
    <t>Same as 'Blocks A' except only Small blocks are shown.</t>
  </si>
  <si>
    <t>Fe</t>
  </si>
  <si>
    <t>Iron</t>
  </si>
  <si>
    <t>Assembly</t>
  </si>
  <si>
    <t>Information on all components that would be produced in an Assembler.</t>
  </si>
  <si>
    <t>Links</t>
  </si>
  <si>
    <t>Ni</t>
  </si>
  <si>
    <t>Nickel</t>
  </si>
  <si>
    <t>Refining</t>
  </si>
  <si>
    <t>Information on refining ratios and times. Oxygen Generator &amp; Oxygen Farm included.</t>
  </si>
  <si>
    <t>Co</t>
  </si>
  <si>
    <t>Cobalt</t>
  </si>
  <si>
    <t>Ores &amp; Ingots</t>
  </si>
  <si>
    <t>Information on ores and ingots.</t>
  </si>
  <si>
    <t>Mg</t>
  </si>
  <si>
    <t>Magnesium</t>
  </si>
  <si>
    <t>Thrust Calc</t>
  </si>
  <si>
    <t>Calculator for Thrust and Acceleration. Gravity Drives and Mod Support included.</t>
  </si>
  <si>
    <t>Si</t>
  </si>
  <si>
    <t>Silicon</t>
  </si>
  <si>
    <t>S&amp;S Analysis: How to Use</t>
  </si>
  <si>
    <t>Instructions on how to use the S&amp;S Analysis sheet</t>
  </si>
  <si>
    <t>Ag</t>
  </si>
  <si>
    <t>Silver</t>
  </si>
  <si>
    <t>S&amp;S Analysis</t>
  </si>
  <si>
    <t>Ship &amp; Station analyser. Creates charts, graphs, and summarized info from component data.</t>
  </si>
  <si>
    <t>Au</t>
  </si>
  <si>
    <t>Gold</t>
  </si>
  <si>
    <t>Notes</t>
  </si>
  <si>
    <t>Contains information on what I'm working on, what data I have, and what I have planned.</t>
  </si>
  <si>
    <t>Pt</t>
  </si>
  <si>
    <t>Platinum</t>
  </si>
  <si>
    <t xml:space="preserve">If you enjoy this, consider donating! =) </t>
  </si>
  <si>
    <t>U</t>
  </si>
  <si>
    <t>Uranium</t>
  </si>
  <si>
    <t>O₂</t>
  </si>
  <si>
    <t>Dioxygen (Oxygen Gas)</t>
  </si>
  <si>
    <t>H₂</t>
  </si>
  <si>
    <t>Dihydrogen (Hydrogen Gas)</t>
  </si>
  <si>
    <t>Any amount is greatly appreciated.</t>
  </si>
  <si>
    <t>&lt;&lt;&lt; CHANGELOG &gt;&gt;&gt;</t>
  </si>
  <si>
    <t>Spreadsheet Created</t>
  </si>
  <si>
    <t>Progressing</t>
  </si>
  <si>
    <t>Spreadsheet Base Completed</t>
  </si>
  <si>
    <t>Nearly all info from the game files included</t>
  </si>
  <si>
    <t>Many equations completed</t>
  </si>
  <si>
    <t>Forum Thread Created</t>
  </si>
  <si>
    <t>New Column</t>
  </si>
  <si>
    <t>Triangle Count Added</t>
  </si>
  <si>
    <t>New Sheets</t>
  </si>
  <si>
    <t>Added Equation Sheets</t>
  </si>
  <si>
    <t>New Columns</t>
  </si>
  <si>
    <t>Calculated W/L/N per kg Added.</t>
  </si>
  <si>
    <t>Ore Refined &amp; Ingots Produced in s/min/day Added</t>
  </si>
  <si>
    <t>Other</t>
  </si>
  <si>
    <t>Triangle Count Updated</t>
  </si>
  <si>
    <t>Zebra Striped Cells Added for Easier Viewing</t>
  </si>
  <si>
    <t>Additional Formatting</t>
  </si>
  <si>
    <t>Update 1.076</t>
  </si>
  <si>
    <t>Small Oxygen Generator &amp; Small Oxygen Tank Added</t>
  </si>
  <si>
    <t>Large &amp; Small Spaceball Added</t>
  </si>
  <si>
    <t>Oxygen Bottle Added</t>
  </si>
  <si>
    <t>Cockpit Oxygen Capacity Added</t>
  </si>
  <si>
    <t>Update 1.076.011 Hotfix</t>
  </si>
  <si>
    <t>Oxygen Bottle Capacity 10,000 -&gt; 100</t>
  </si>
  <si>
    <t>Small Oxygen Generator Operation 330,000 W -&gt; 100,000 W</t>
  </si>
  <si>
    <t>Small Oxygen Generator 500 Oxygen/s -&gt; 250 Oxygen/s</t>
  </si>
  <si>
    <t>Large Oxygen Tank Operation 330,000 W -&gt; 1,000 W</t>
  </si>
  <si>
    <t>Small Oxygen Tank Operation 330,000 W -&gt; 1,000 W</t>
  </si>
  <si>
    <t>New Calculations</t>
  </si>
  <si>
    <t>Arc Furnace Refine Times Added</t>
  </si>
  <si>
    <t>Math Fixes &amp; Other</t>
  </si>
  <si>
    <t>Fixed not multiplying base times by refinery's 1.3 refine speed</t>
  </si>
  <si>
    <t>Oxygen Generation Ratios &amp; Speed Added</t>
  </si>
  <si>
    <t>Storage Capacity (O2) column Added</t>
  </si>
  <si>
    <t>Moved data from 'other info' to this column</t>
  </si>
  <si>
    <t>Calculated Volume Column (m^3) Added</t>
  </si>
  <si>
    <t>Pulled Force (N) and Range (m) out of Other Info into their own columns</t>
  </si>
  <si>
    <t>Formatting</t>
  </si>
  <si>
    <t>Block Type categories Organized into a more logical order</t>
  </si>
  <si>
    <t>Categories recolored in a more logical way</t>
  </si>
  <si>
    <t>Columns re-sized for easier reading</t>
  </si>
  <si>
    <t>Manually set decimal places on hundreds of cells to improve readability</t>
  </si>
  <si>
    <t>Equation Sheets Updated</t>
  </si>
  <si>
    <t>Fixed issue with Volume (m^3) calculations</t>
  </si>
  <si>
    <t>Sortable Chart Data Source is now Hidden</t>
  </si>
  <si>
    <t>New Block Sheet Format</t>
  </si>
  <si>
    <t>Now two Block sheets depending on what viewing options you find easier</t>
  </si>
  <si>
    <t>Original Sheet is Center Aligned with Truncated Decimals on columns and values that have none (or few). Only Decimal Places with Value are shown (up to 3 places typically)</t>
  </si>
  <si>
    <t>New Sheet is Right Aligned for easier reading of numbers and has Constant Decimals on columns if most numbers have decimals. Values without Decimal Places will still show their places to keep the alignment. Easier for number reading but adds a LOT more clutter.</t>
  </si>
  <si>
    <t>Fixed Wide LCD Panel's XxYxZ size and m^3 being incorrectly swapped and recalculated volume correctly</t>
  </si>
  <si>
    <t>Grind Ratio Column Added upon request</t>
  </si>
  <si>
    <t>Fixes</t>
  </si>
  <si>
    <t>Fixed Refining Values related to Time due to a dumb math error</t>
  </si>
  <si>
    <t>Refining Equations Sheet Updated to reflect changes</t>
  </si>
  <si>
    <t>Basic Grind Ratio Equation Added to Block Equations Sheet</t>
  </si>
  <si>
    <t>Server Settings</t>
  </si>
  <si>
    <t>Added Server Settings Sheet</t>
  </si>
  <si>
    <t>Want to know values based off of different server setting multipliers? Well now you can! Drop down Menu Settings have been added for Inventory Size, Assembler Efficiency, Refining Speed, Weld Speed &amp; Grind Speed.</t>
  </si>
  <si>
    <t>These settings are on the landing sheet. To use these options you must create another instance of this spreadsheet. You can do so the following ways: (Otherwise just move on to the next tab with default values! :D)</t>
  </si>
  <si>
    <t>If logged in to a Google account, go to File &gt; Make a Copy. You will then have your own copy of the sheet with full edit access. Please note, that this copy will NOT be updated as I update the spreadsheet. Please keep the original link saved (or visit from this guide) and just make a copy of it each time you visit. I update this thing constantly. Alternatively, you can go to File -&gt; Download As &gt; Microsoft Excel. There will be compatibility issues though.</t>
  </si>
  <si>
    <t>Both Sheet Formats have been updated for the changes.</t>
  </si>
  <si>
    <t>Sortable sheet is not updated</t>
  </si>
  <si>
    <t>Equations are out of date and do not include Settings Equations changes.</t>
  </si>
  <si>
    <t>Comments have been enabled.</t>
  </si>
  <si>
    <t>You can now leave comments on certain cells by using Insert &gt; Comment if you want to point something specific out or just be a fool. We'll see how that goes....</t>
  </si>
  <si>
    <t>Sheet tabs have color now</t>
  </si>
  <si>
    <t>All cells that are the basis of equations and do not hold any real value being seen have been hidden</t>
  </si>
  <si>
    <t>All sheets have been trimmed to remove empty cells.</t>
  </si>
  <si>
    <t>Open for Help</t>
  </si>
  <si>
    <t>I have the ability to give specific people access to specific areas of the sheet.</t>
  </si>
  <si>
    <t>If you want to publicly work on equations of your own (assuming they would contribute to the sheet) I would be happy to do add you.</t>
  </si>
  <si>
    <t>If you want to help, give me your email address, what you want to do, and how many columns you need on what sheet.</t>
  </si>
  <si>
    <t>Steam Guide Created</t>
  </si>
  <si>
    <t>Airtight Column Added</t>
  </si>
  <si>
    <t>Sortable Sheet Fully Updated &amp; Better Formatted</t>
  </si>
  <si>
    <t>Key Added to the landing page that explains what a few letters mean</t>
  </si>
  <si>
    <t>Kilograms of Uranium (kg of U) columns added to Assembly Power, Refining Power &amp; Total Power</t>
  </si>
  <si>
    <t>Battery Storage Capacity moved from Other Notes to Storage Capacity (Wh) column subsection</t>
  </si>
  <si>
    <t>Fire Rate (round/min) moved from Other Notes to its own column</t>
  </si>
  <si>
    <t>Refinery and Arc Furnace refinables have been moved from Other Notes to Refinery sheet titles</t>
  </si>
  <si>
    <t>Seat Control/View Data moved from Other Notes to their own sub columns under Seat Data</t>
  </si>
  <si>
    <t>Virtual Mass Info moved from Other Notes to its own column</t>
  </si>
  <si>
    <t>Oxygen Generation removed from Other Notes (it is already in Refining sheet)</t>
  </si>
  <si>
    <t>Warhead Blast Radius moved to Range column</t>
  </si>
  <si>
    <t>Other Info and Notes column removed</t>
  </si>
  <si>
    <t>Credits moved from column headers to Server Settings landing sheet</t>
  </si>
  <si>
    <t>Additional information added to Server Settings sheet</t>
  </si>
  <si>
    <t>kg of U added to Sever Settings Key</t>
  </si>
  <si>
    <t>Components sheet renamed Assembling</t>
  </si>
  <si>
    <t>Assembling Sheet main header title changed</t>
  </si>
  <si>
    <t>More Formatting, Resizing, Coloring &amp; Typo Fixes</t>
  </si>
  <si>
    <t>Alternate Block Format Sheet is also updated with these changes</t>
  </si>
  <si>
    <t>Formula Sheets</t>
  </si>
  <si>
    <t>Added full formula pages for Blocks, Assembling, and Refining</t>
  </si>
  <si>
    <t>They display the full formula for every single cell</t>
  </si>
  <si>
    <t>Hidden Cells are also displayed in these formula sheets (They have black headers)</t>
  </si>
  <si>
    <t>Removed previous formula sheets</t>
  </si>
  <si>
    <t>Sortable Chart is fully updated to match all recent changes</t>
  </si>
  <si>
    <t>Changed all instances of Y to Yes, N to No, and D to DoR</t>
  </si>
  <si>
    <t>Removed Y &amp; N from Key and changed D to DoR in key to match</t>
  </si>
  <si>
    <t>Organized To Do sheet and cleared out old data</t>
  </si>
  <si>
    <t>Cell reduction to Server Settings</t>
  </si>
  <si>
    <t>Recolored gridless cells on Server Settings and To Do</t>
  </si>
  <si>
    <t>Added dotted borders on Server Settings and To Do</t>
  </si>
  <si>
    <t>Small formatting fixes on Formula Pages and Server Settings</t>
  </si>
  <si>
    <t>Guide Main Text heavily edited for organization, synchronization, text reduction, and fixed errors</t>
  </si>
  <si>
    <t>Battery Capacity changed from MWh -&gt; Wh to match the majority of the spreadsheet</t>
  </si>
  <si>
    <t>Update 1.079</t>
  </si>
  <si>
    <t>Cockpit Oxygen Capacity changed from 10,000 -&gt; 60</t>
  </si>
  <si>
    <t>Oxygen Farm added to sheet (currently lacking a place to put its oxygen generation, which is 0.03 L/s)</t>
  </si>
  <si>
    <t>Fixed many cells that were having important decimals rounded off</t>
  </si>
  <si>
    <t>Responded to about a dozen cell comments. To all posting them, thanks, they are very useful :)</t>
  </si>
  <si>
    <t>Now have more calculation ideas that will be added to the spreadsheet soon</t>
  </si>
  <si>
    <t>Thanks for the suggestions. The more the better!</t>
  </si>
  <si>
    <t>Update 1.080</t>
  </si>
  <si>
    <t>Added Cryo Chamber</t>
  </si>
  <si>
    <t>Update 1.081</t>
  </si>
  <si>
    <t>Added Productivity Module, Effectiveness Module &amp; Energy Module Blocks</t>
  </si>
  <si>
    <t>Added Module Column that displays ratio and if multiplicative or additive</t>
  </si>
  <si>
    <t>Added +/x to the Key in Server Settings sheet</t>
  </si>
  <si>
    <t>*Grind/Weld times on Modules are currently placeholder values due to missing source data</t>
  </si>
  <si>
    <t>New Sheet &amp; Columns</t>
  </si>
  <si>
    <t>Created new 'Ores &amp; Ingots' sheet with the following columns</t>
  </si>
  <si>
    <t>Volume of 1 kg of... Ore/Ingot (L)</t>
  </si>
  <si>
    <t>Mined Ore Ratio</t>
  </si>
  <si>
    <t>Refine Ratio</t>
  </si>
  <si>
    <t>Server Settings sheet</t>
  </si>
  <si>
    <t>Changed border between alternate download methods to dotted</t>
  </si>
  <si>
    <t>Moved Key and Credits down 1 cell and extended top cell</t>
  </si>
  <si>
    <t>Changed the last Key entry to its proper alternating color</t>
  </si>
  <si>
    <t>Refining sheet</t>
  </si>
  <si>
    <t>Added 'Volume Reduction of 1kg Ore' Section</t>
  </si>
  <si>
    <t>Added Original (L), Refined (L), and Ratio columns as a subset of 'Volume Reduction of 1kg Ore' (This calculates the change in volume when refining ore to ingots)</t>
  </si>
  <si>
    <t>Added units (kg) on Ore Refined and Ingots Produced headers</t>
  </si>
  <si>
    <t>Assembly sheet:</t>
  </si>
  <si>
    <t>Resized Component Statistics Columns</t>
  </si>
  <si>
    <t>Sheets Renamed</t>
  </si>
  <si>
    <t>Renamed 'Blocks (Center &amp; Truncated)' sheet to 'Blocks A'</t>
  </si>
  <si>
    <t>Renamed 'Blocks (Right &amp; Constant)' sheet to 'Blocks B'</t>
  </si>
  <si>
    <t>Renamed 'Assembling' sheet to 'Assembly'</t>
  </si>
  <si>
    <t>Renamed 'Blocks (Chart)' sheet to 'Blocks C'</t>
  </si>
  <si>
    <t>Renamed 'Blocks (Formulas)' sheet to 'Blocks F'</t>
  </si>
  <si>
    <t>Renamed 'Assembling (Formulas)' sheet to 'Assembly F'</t>
  </si>
  <si>
    <t>Renamed 'Refining (Formulas)' sheet to 'Refining F'</t>
  </si>
  <si>
    <t>*Formula sheets do not yet reference new sheet names</t>
  </si>
  <si>
    <t>Sheet descriptions added to Server Settings sheet</t>
  </si>
  <si>
    <t>New Sheet</t>
  </si>
  <si>
    <t>Thrust Calc' sheet added</t>
  </si>
  <si>
    <t>Calculate the Thrust and Acceleration of any ship!</t>
  </si>
  <si>
    <t>Also calculates the time to reach certain speeds while under constant acceleration</t>
  </si>
  <si>
    <t>Gravity Drive Support included (calculations based off of gravity and artificial mass)</t>
  </si>
  <si>
    <t>Support for modded thrusters and artificial masses!</t>
  </si>
  <si>
    <t>Saving the sheet as a copy is required</t>
  </si>
  <si>
    <t>Added Thrust Calc to Server Settings sheet Content Descriptions</t>
  </si>
  <si>
    <t>Renamed 'Assembling F' to 'Assembly F' as it should have been</t>
  </si>
  <si>
    <t>Thread main post properly updated now</t>
  </si>
  <si>
    <t>Volume of Ingots (L) and Volume of Ore (L) added to Block sheets</t>
  </si>
  <si>
    <t>In doing so, I found a major error caused by (yet another) typo</t>
  </si>
  <si>
    <t>On the Block sheet, Refining Time calculation was somehow calculating silicon twice, before moving on with the resource list</t>
  </si>
  <si>
    <t>This caused silicon time to be counted as double (kind of), offset everything after silicon, and cause the last on the list (stone) to never be counted</t>
  </si>
  <si>
    <t>These offsets caused Refining Time for Blocks to be (on average) 3x what they should be. This has been resolved</t>
  </si>
  <si>
    <t>Affected columns: Refining Time (s), Refining Power (Wh), Refining Power (kg of U), Total Time to Create Block, Total Power to Create Block</t>
  </si>
  <si>
    <t>Deform Ratios changed from x to their implied default of 1.0</t>
  </si>
  <si>
    <t>Deform Ratio column on Blocks B sheet fixed to have its decimals properly aligned</t>
  </si>
  <si>
    <t>Block Size and Volume Changes</t>
  </si>
  <si>
    <t>Split Block Size - XxYxZ column into three columns: X, Y, and Z</t>
  </si>
  <si>
    <t>Wrote an easier equation for Volume (m³) that calculates using the new X, Y, Z columns based on if Large or Small</t>
  </si>
  <si>
    <t>Before now, that equation was parsed and output externally, so it wasn't easy to manage in the sheet</t>
  </si>
  <si>
    <t>All equations in the sheet now need no individual management, an entire column can be calculated off of the parent equation.</t>
  </si>
  <si>
    <t>Previous Equation Example: =(2.5*1)*(2.5*2)*(2.5*1)</t>
  </si>
  <si>
    <t>New Equation: =IF(C5="Large", (2.5*D5)*(2.5*E5)*(2.5*F5), (0.5*D5)*(0.5*E5)*(0.5*F5))</t>
  </si>
  <si>
    <t>Density (kg/m³) column added to Blocks sheet</t>
  </si>
  <si>
    <t>Calculated by block mass (derived from components) divided by calculated real volume (the above equation)</t>
  </si>
  <si>
    <t>Being that this equation is based on the volume equation, it is assuming that all blocks take up an entire block of space and that there are no gaps</t>
  </si>
  <si>
    <t>The density (and volume) calculated are based on blocks, visual density has no real value in the game being that blocks always take up a block (or more) of space anyway</t>
  </si>
  <si>
    <t>Refining Efficiency</t>
  </si>
  <si>
    <t>The upgrade module made use of the previously unused "Efficiency" value on Refineries and Arc Furnaces. These values are 0.8 for Refineries and 0.9 for Arc Furnaces</t>
  </si>
  <si>
    <t>These efficiency values have been calculated into the Refining sheet, now showing proper results from ore</t>
  </si>
  <si>
    <t>Hidden 'Base Times to Refine' column has been moved to the Ores &amp; Ingots sheet and the Refining sheet now calculates off of that value</t>
  </si>
  <si>
    <t>1kg Ore into Ingots column that is now calculating efficiency is no longer a static value, it is being calculated off of the Ores &amp; Ingots column with efficiency included (Ores &amp; Ingots Refine Ratio is the base ratio)</t>
  </si>
  <si>
    <t>The addition of efficiency values actually makes the Volume Reduction columns differ between Refinery and Arc Furnace where before they seemed like copies, so that's neat</t>
  </si>
  <si>
    <t>Fixed Blocks B sheet Storage Capacity (MWh) to (Wh) to match Blocks A sheet (and all other values being expressed in terms of W)</t>
  </si>
  <si>
    <t>Block Storage Capacity Columns for O2 and Wh set to 0 instead of x to match storage capacity L</t>
  </si>
  <si>
    <t>Returned Large Drill's deform ratio of 0.7</t>
  </si>
  <si>
    <t>Added Status section on Server Settings sheet that displays what version of the game the sheet is in sync with, as well as what sheets are in sync with each other</t>
  </si>
  <si>
    <t>Credits section on Server Settings has been renamed to Additional Credits and my own credit has been removed</t>
  </si>
  <si>
    <t>Fixed Key color alterations on Server Settings sheet</t>
  </si>
  <si>
    <t>Changed text formatting on Server Settings sheet headers. For instance 'KEY:' has been changed to 'Key'. These section contents have been unbolded, as well as some other text. Column width has been reduced to match</t>
  </si>
  <si>
    <t>Some text has been changed on Server Settings sheet copy instructions to be more descriptive</t>
  </si>
  <si>
    <t>Equalized decimal format for Volume Reduction of 1kg Ore: Refined (L) on Refining sheet</t>
  </si>
  <si>
    <t>New Columns &amp; Column Changes</t>
  </si>
  <si>
    <t>Added 'Integrity per m³' column. It shows the integrity ratio based on how much real space the block occupies</t>
  </si>
  <si>
    <t>Added 'Integrity per kg/m³' column. It shows the integrity ratio based on the density of the block</t>
  </si>
  <si>
    <t>Moved 'Density (kg/m³)' column to the left, putting it on the right of the 'Mass (kg)' column</t>
  </si>
  <si>
    <t>Refining sheet's 'Refine Time of 1kg ore (s)' changed to 'Base Refine Time of 1kg ore (s)' for clarification</t>
  </si>
  <si>
    <t>Added a decimal place to main Acceleration output in Thrust Calc sheet</t>
  </si>
  <si>
    <t>Changed all 'O2' units to 'L:O₂'</t>
  </si>
  <si>
    <t>Renamed 'Key' to 'Sheet Key' on Server Settings sheet</t>
  </si>
  <si>
    <t>Added 'L:O₂ | Litres of Oxygen' to Sheet Key</t>
  </si>
  <si>
    <t>Added 'Units Key' to Server Settings sheet. It shows the basic units used in the sheet in case they are unknown to someone</t>
  </si>
  <si>
    <t>Added the following to Units Key on Server Settings sheet: kg, m, m³, kg/m³, W, Wh, kWh, MWh, L, N, s, min, hr, day, Fe, Ni, Co, Mg, Si, Ag, Au, Pt, U, O₂</t>
  </si>
  <si>
    <t>Added 'Links' to Server Settings sheet. It contains links to my KeenSWH profile, this thread, my steam profile, and my steam guide</t>
  </si>
  <si>
    <t>Fixed a typo on Server Settings sheet</t>
  </si>
  <si>
    <t>Changed a cell color to a lighter shade of orange for it was too prominent. Why am I making this edit, nobody cares about these changes. Meh, nobody will read this anyway</t>
  </si>
  <si>
    <t>Critical Components Displayed</t>
  </si>
  <si>
    <t>Added displayed critical component on all blocks. It is shown as the bolded component under Component Costs on Blocks A and Blocks B sheets</t>
  </si>
  <si>
    <t>Updated to 1.088</t>
  </si>
  <si>
    <t>New Warhead Explosion Damage value introduced</t>
  </si>
  <si>
    <t>The values have been added to a new column</t>
  </si>
  <si>
    <t>Added a little more information to 'Content &amp; Sheet Descriptions' on Server Settings sheet for clarity</t>
  </si>
  <si>
    <t>Fixed some typos on Server Settings sheet</t>
  </si>
  <si>
    <t>Added Date of Update to 'Status' SE Version on Server Settings sheet</t>
  </si>
  <si>
    <t>Sheet locks removed, full file locked for edit access (nobody took the offer for edit access so...)</t>
  </si>
  <si>
    <t>Main Thread Post Reworked</t>
  </si>
  <si>
    <t>Main Link description added</t>
  </si>
  <si>
    <t>Bolded &amp; colored Main Link</t>
  </si>
  <si>
    <t>Forced red link color upon links that had issues displaying their color for some reason</t>
  </si>
  <si>
    <t>Embedded the full Spreadsheet!</t>
  </si>
  <si>
    <t>I had asked for this ability some time ago, didn't realize it had been added</t>
  </si>
  <si>
    <t>Keep in mind though, the link is the best option and has full functionality. The embed has missing options and a smaller view</t>
  </si>
  <si>
    <t>Collapsed Sheet Contents into a Spoiler to reduce clutter</t>
  </si>
  <si>
    <t>Information added to Guide &amp; Thread</t>
  </si>
  <si>
    <t>You can simply click the arrow on a column header to 'Sort sheet A -&gt; Z' or 'Sort sheet Z -&gt; A' to alphabetize or sort numbered ranges from least to greatest values (or greatest to least)</t>
  </si>
  <si>
    <t>Changelog Added</t>
  </si>
  <si>
    <t>Changelog has been added to the bottom of the Main sheet</t>
  </si>
  <si>
    <t>Landing Sheet Changes</t>
  </si>
  <si>
    <t>Server Settings' sheet has been renamed to 'Main'</t>
  </si>
  <si>
    <t>Contents &amp; Sheet Descriptions' on Main sheet have been updated to reflect the above changes</t>
  </si>
  <si>
    <t>To better group the section on changing the sheet values to specific server settings:</t>
  </si>
  <si>
    <t>The left half has been moved up a block to fill a gap that was separating related information (the orange block) from the rest of the setting toggles</t>
  </si>
  <si>
    <t>The center vertical divider has been merged over by the yellow instruction blocks on the left</t>
  </si>
  <si>
    <t>The server setting toggle lines have been colored to alternating blue shades</t>
  </si>
  <si>
    <t>The server setting options are now all grouped into one block for ease of understanding. The separations remained from when the Main sheet only had sever setting toggles</t>
  </si>
  <si>
    <t>Steam Guide</t>
  </si>
  <si>
    <t>Updated and synced with thread</t>
  </si>
  <si>
    <t>Entire changelog reformatted and organized</t>
  </si>
  <si>
    <t>New Blocks</t>
  </si>
  <si>
    <t>Blast Door, Blast Door Edge, Blast Door Corner and Blast Door Inv Corner have been added</t>
  </si>
  <si>
    <t>Suspension (1x1/3x3/5x5 | Large/Small), Suspension Wheel (1x1/3x3/5x5 | Large/Small) and Wheel (1x1/3x3/5x5 | Large/Small) have been added</t>
  </si>
  <si>
    <t>Spherical Gravity Generator Max Operation Value added</t>
  </si>
  <si>
    <t>Fixed Grind Ratio decimal consistency on Blocks B sheet</t>
  </si>
  <si>
    <t>Added 'Thread and Steam Guide' sync status to 'Status' section on Main sheet</t>
  </si>
  <si>
    <t>Widened 'Key', 'Status', and 'Link' columns on Main sheet</t>
  </si>
  <si>
    <t>S&amp;S Analysis' sheet (Ship and Station Analysis) has been added</t>
  </si>
  <si>
    <t>This sheet lets you input an entire ship's component list and gives full resource calculations based off of it. Works with modded blocks and server setting changes!</t>
  </si>
  <si>
    <t>The resource usage is also graphed in pie charts (oooh fancy)</t>
  </si>
  <si>
    <t>There are entries for two ships/stations, each with their own graphs and calculations.</t>
  </si>
  <si>
    <t>A third section compares the two ships/stations. It shows difference numerically and visually (with bar graphs!)</t>
  </si>
  <si>
    <t>S&amp;S Analysis: How to Use' sheet has been added</t>
  </si>
  <si>
    <t>This sheet tells you how to use the 'S&amp;S Analysis' sheet. It is important information. Read it.</t>
  </si>
  <si>
    <t>1.095 Difference' sheet added</t>
  </si>
  <si>
    <t>This sheet shows the calculated difference in all values after the 1.095 balance update</t>
  </si>
  <si>
    <t>Positive (Green) shows an increase with the 1.095 update, Negative (Red) shows a decrease with the 1.095 update</t>
  </si>
  <si>
    <t>Sheets Removed</t>
  </si>
  <si>
    <t>All formula sheets (F sheets) have been removed. They were a pain to keep updated and I doubt anybody looked at them</t>
  </si>
  <si>
    <t>Due to how much time it has taken to update the sheet, 'Blocks B' is not synced and is out of date. '1.095 Difference' will temporarily replace 'Blocks B'</t>
  </si>
  <si>
    <t>Removed 'Blocks C' sheet. It was horrible to format, and I have listed ways to sort the main sheets.</t>
  </si>
  <si>
    <t>Updated 'Thrust Calc' sheet note to say 'Main' instead of 'Server Settings' sheet</t>
  </si>
  <si>
    <t>Added m/s and m/s² to Key on Main sheet</t>
  </si>
  <si>
    <t>Added unit types in parentheses to Key on Main sheet</t>
  </si>
  <si>
    <t>Due to block models being updated, Triangle Count column on Blocks sheets has been removed</t>
  </si>
  <si>
    <t>Fixed changelog text to be consistent in font size</t>
  </si>
  <si>
    <t>Multiple typo fixes</t>
  </si>
  <si>
    <t>Updated Credits on Main sheet</t>
  </si>
  <si>
    <t>Updated Content and Sheet Descriptions on Main sheet</t>
  </si>
  <si>
    <t>Updated Status on Main sheet to match changes in currently used sheets</t>
  </si>
  <si>
    <t>Renamed all Small and Large Suspension, Wheel Suspension, and Wheels listed as (2x2) to (3x3) and all (3x3) to (5x5)</t>
  </si>
  <si>
    <t>1.090</t>
  </si>
  <si>
    <t>Added Jump Drive Block</t>
  </si>
  <si>
    <t>Updated Cargo Container Capacities for Small Small, Small Medium, and Large Large Cargo Containers</t>
  </si>
  <si>
    <t>Balance update. The following components and blocks have had the following values changed. (Old &gt; New)</t>
  </si>
  <si>
    <t>Component Changes</t>
  </si>
  <si>
    <t>Construction Component: Iron 9 &gt; 10, Assembly Time 10 &gt; 4</t>
  </si>
  <si>
    <t>Metal Grid: Iron 7 &gt; 12, Nickel 0 &gt; 5, Cobalt 0 &gt; 3, Assembly Time 1 &gt; 2</t>
  </si>
  <si>
    <t>Steel Plate: Iron 22 &gt; 21</t>
  </si>
  <si>
    <t>Motor: Iron 17 &gt; 20, Cobalt 5 &gt; 0</t>
  </si>
  <si>
    <t>Display: Iron 3 &gt; 1 Silicon 3 &gt; 5 Gold 0.2 &gt; 0</t>
  </si>
  <si>
    <t>Computer: Iron 0 &gt; 0.5, Gold 0.1 &gt; 0</t>
  </si>
  <si>
    <t>Reactor Component: Stone 10 &gt; 20</t>
  </si>
  <si>
    <t>Gravity Generator Component: Silver 0 &gt; 5, Gold 5 &gt; 10</t>
  </si>
  <si>
    <t>Medical Component: Iron 80 &gt; 60, Silver 10 &gt; 20</t>
  </si>
  <si>
    <t>Radio-Communication Component: Silicon 0.5 &gt; 1</t>
  </si>
  <si>
    <t>Detector Component: Platinum 0.2 &gt; 0, Nickel 0 &gt; 15</t>
  </si>
  <si>
    <t>Solar Cell: Gold 0.3 &gt; 0, Nickel 0 &gt; 10, Silicon 12 &gt; 8, Platinum 0.05 &gt; 0</t>
  </si>
  <si>
    <t>Power Cell: Iron 12 &gt; 10, Nickel 3 &gt; 2, Cobalt 11 &gt; 0, Silicon 0.5 &gt; 1</t>
  </si>
  <si>
    <t>Hand Welder: Gold 0.2 &gt; 0, Cobalt 0 &gt; 0.2</t>
  </si>
  <si>
    <t>Hand Drill: Cobalt 3 &gt; 0, Silicon 0 &gt; 3</t>
  </si>
  <si>
    <t>Block Changes</t>
  </si>
  <si>
    <t>Large Gatling Turret: Small Tube 6 &gt; 0, Metal Grid 0 &gt; 15</t>
  </si>
  <si>
    <t>Large Missile Turret: Metal Grid 0 &gt; 5</t>
  </si>
  <si>
    <t>Large Passage: Metal Grid 18 &gt; 0, Critical_Component Metal Grid &gt; Construction Component</t>
  </si>
  <si>
    <t>Large Door: Metal Grid 4 &gt; 0</t>
  </si>
  <si>
    <t>Large Stairs: Metal Grid 52 &gt; 0, Construction Component 20 &gt; 30, Small Tube 32 &gt; 0</t>
  </si>
  <si>
    <t>Large Ramp: Interior Plate 50 &gt; 70, Metal Grid 24 &gt; 0, Small Tube 32 &gt; 0</t>
  </si>
  <si>
    <t>Large Interior Pillar: Interior Plate: 20 &gt; 25, Construction Component 6 &gt; 10, Metal Grid 6 &gt; 0, Critical_Component Metal Grid &gt; Construction Component</t>
  </si>
  <si>
    <t>Large Refinery: Motor 12 &gt; 16, Inventory_Max 4 &gt; 7.5 Inventory_Size 2,2,2 &gt; 2.5,2.5,2.5</t>
  </si>
  <si>
    <t>Large Assembler: Small Tube 12 &gt; 0</t>
  </si>
  <si>
    <t>Medical Room: Metal Grid 80 &gt; 60</t>
  </si>
  <si>
    <t>Jump Drive: Steel Plate 80 &gt; 40, Metal Grid 0 &gt; 50, Power Cell 0 &gt; 120, Thruster Component 0 &gt; 120, Small Tube 60 &gt; 0, Computer 8 &gt; 300</t>
  </si>
  <si>
    <t>Small Fighter Cockpit: Metal Grid 0 &gt; 10</t>
  </si>
  <si>
    <t>Small Missile Launcher: Metal Grid 0 &gt; 1</t>
  </si>
  <si>
    <t>Large Missile Launcher: Metal Grid 0 &gt; 30</t>
  </si>
  <si>
    <t>Small Reloadable Missile Launcher: Metal Grid 0 &gt; 10</t>
  </si>
  <si>
    <t>Small Gatling Gun: Metal Grid 0 &gt; 2</t>
  </si>
  <si>
    <t>Small Drill: Construction Component 8 &gt; 30, Small Tube 8 &gt; 0</t>
  </si>
  <si>
    <t>Small LCD Wide: Bulletproof Glass 0 &gt; 2</t>
  </si>
  <si>
    <t>Large LCD: Bulletproof Glass 0 &gt; 6</t>
  </si>
  <si>
    <t>Large LCD Wide: Bulletproof Glass 0 &gt; 12</t>
  </si>
  <si>
    <t>Small Antenna: Radio-Communication Component 0 &gt; 4, Construction Component 1 &gt; 2, Critical_Component Computer &gt; Radio-Communication Component</t>
  </si>
  <si>
    <t>Small Small Container: Computer 2 &gt; 1, Motor 2 &gt; 1</t>
  </si>
  <si>
    <t>Small Medium Container: Motor 6 &gt; 4</t>
  </si>
  <si>
    <t>Large Small Container: Metal Grid 0 &gt; 4, Motor 2 &gt; 4</t>
  </si>
  <si>
    <t>Large Large Container: Metal Grid 0 &gt; 24</t>
  </si>
  <si>
    <t>Small Small Thrust: Power 0.0336 &gt; 0.201</t>
  </si>
  <si>
    <t>Small Large Thrust: Power 0.4 &gt; 2.4</t>
  </si>
  <si>
    <t>Large Small Thrust: Force 100000 &gt; 288000, Power 0.56 &gt; 3.36</t>
  </si>
  <si>
    <t>Large Large Thrust: Force 1200000 &gt; 3600000, Power 6.72 &gt; 33.6</t>
  </si>
  <si>
    <t>Large Gyro: Steel Plate 900 &gt; 600, Metal Grid 0 &gt; 50, Motor 2 &gt; 4</t>
  </si>
  <si>
    <t>Small Small Generator: Output 0.1 &gt; 0.3</t>
  </si>
  <si>
    <t>Small Large Generator: Output 3.5 &gt; 10.5</t>
  </si>
  <si>
    <t>Large Small Generator: Output 5 &gt; 15</t>
  </si>
  <si>
    <t>Large Large Generator: Output 100 &gt; 300</t>
  </si>
  <si>
    <t>Small 1x1 Suspension: Propulsion_Force 50 &gt; 10</t>
  </si>
  <si>
    <t>Small 3x3 Suspension: Propulsion_Force 200 &gt; 120</t>
  </si>
  <si>
    <t>Small 5x5 Suspension: Propulsion_Force 200 &gt; 240</t>
  </si>
  <si>
    <t>Large Solar Panel: Metal Grid 5 &gt; 0</t>
  </si>
  <si>
    <t>Small Solar Panel: Metal Grid 2 &gt; 0, Small Tube 1 &gt; 0, Girder 0 &gt; 4, Bulletproof Glass 0 &gt; 1, Steel Plate 1 &gt; 2</t>
  </si>
  <si>
    <t>Large Conveyor Block: Interior Plate 50 &gt; 20, Construction Component 120 &gt; 30, Small Tube 50 &gt; 20, Motor 2 &gt; 6</t>
  </si>
  <si>
    <t>Large Conveyor Tube: Motor 8 &gt; 6</t>
  </si>
  <si>
    <t>Large Conveyor Tube Corner: Motor 8 &gt; 6</t>
  </si>
  <si>
    <t>Small Conveyor Sorter: Inventory_Size 0.5,0.5,0.5 &gt; 0.7,0.7,0.7</t>
  </si>
  <si>
    <t>Large Virtual Mass: Gravity Generator Component 3 &gt; 9</t>
  </si>
  <si>
    <t>Small 1x1 Rear Wheel: Metal Grid 2 &gt; 0</t>
  </si>
  <si>
    <t>Small Rear Wheel: Metal Grid 4 &gt; 0, Steel Plate 4 &gt; 12</t>
  </si>
  <si>
    <t>Small 5x5 Rear Wheel: Metal Grid 6 &gt; 0, Steel Plate 6 &gt; 13</t>
  </si>
  <si>
    <t>Large 1x1 Rear Wheel: Metal Grid 8 &gt; 0</t>
  </si>
  <si>
    <t>Large Rear Wheel: Metal Grid 30 &gt; 0</t>
  </si>
  <si>
    <t>Large 5x5 Rear Wheel: Metal Grid 120 &gt; 0</t>
  </si>
  <si>
    <t>Large Grinder: Small Tube 4 &gt; 0</t>
  </si>
  <si>
    <t>Large Welder: Small Tube 8 &gt; 0</t>
  </si>
  <si>
    <t>Large Laser Antenna: Small Tube 60 &gt; 0, Detector Component 0 &gt; 30, Radio-Communication Component 10 &gt; 20</t>
  </si>
  <si>
    <t>Large Battery: Metal Grid 5 &gt; 0</t>
  </si>
  <si>
    <t>Small Battery: Metal Grid 2 &gt; 0, Computer 10 &gt; 2</t>
  </si>
  <si>
    <t>Large Heavy Armor: Metal Grid 0 &gt; 50</t>
  </si>
  <si>
    <t>Large Heavy Armor Slope: Metal Grid 0 &gt; 25</t>
  </si>
  <si>
    <t>Large Heavy Armor Corner: Metal Grid 0 &gt; 10</t>
  </si>
  <si>
    <t>Large Heavy Armor Inv. Corner: Metal Grid 0 &gt; 50</t>
  </si>
  <si>
    <t>Small Heavy Armor: Metal Grid 0 &gt; 2</t>
  </si>
  <si>
    <t>Small Heavy Armor Slope: Metal Grid 0 &gt; 1, Steel Plate 5 &gt; 3</t>
  </si>
  <si>
    <t>Small Heavy Armor Corner: Metal Grid 0 &gt; 1, Steel Plate 5 &gt; 2</t>
  </si>
  <si>
    <t>Small Heavy Armor Inv. Corner: Metal Grid 0 &gt; 1, Steel Plate 5 &gt; 4</t>
  </si>
  <si>
    <t>Large Heavy Rounded Slope Metal Grid 0 &gt; 50, Steel Plate 150 &gt; 130</t>
  </si>
  <si>
    <t>Large Heavy Rounded Corner Metal Grid 0 &gt; 40, Steel Plate 150 &gt; 125</t>
  </si>
  <si>
    <t>Large Heavy Angled Slope: Metal Grid 0 &gt; 25</t>
  </si>
  <si>
    <t>Large Heavy Angled Corner: Metal Grid 0 &gt; 8, Steel Plate 25 &gt; 30</t>
  </si>
  <si>
    <t>Small Heavy rounded Slope: Metal Grid 0 &gt; 1, Steel Plate 5 &gt; 4</t>
  </si>
  <si>
    <t>Small Heavy rounded Corner: Metal Grid 0 &gt; 1, Steel Plate 5 &gt; 4</t>
  </si>
  <si>
    <t>Small Heavy Angled Slope: Metal Grid 0 &gt; 1, Steel Plate 5 &gt; 3</t>
  </si>
  <si>
    <t>Small Heavy Angled Corner: Metal Grid 0 &gt; 1, Steel Plate 5 &gt; 3</t>
  </si>
  <si>
    <t>Large Heavy Round Slope: Steel Plate 75 &gt; 130, Metal Grid 0 &gt; 50</t>
  </si>
  <si>
    <t>Large Heavy Round Corner: Steel Plate 25 &gt; 125, Metal Grid 0 &gt; 50</t>
  </si>
  <si>
    <t>Large Heavy Round Inv. Corner: Steel Plate 125 &gt; 140, Metal Grid 0 &gt; 50</t>
  </si>
  <si>
    <t>Small Heavy Round Slope: Steel Plate 5 &gt; 4, Metal Grid 0 &gt; 1</t>
  </si>
  <si>
    <t>Small Heavy Round Corner: Steel Plate 5 &gt; 4, Metal Grid 0 &gt; 1</t>
  </si>
  <si>
    <t>Small Heavy Round Inv. Corner: Steel Plate 21 &gt; 5, Metal Grid 0 &gt; 1</t>
  </si>
  <si>
    <t>Large Heavy Armor Slope 2 Base Smooth: Metal Grid 0 &gt; 40</t>
  </si>
  <si>
    <t>Large Heavy Armor Slope 2 Tip Smooth: Metal Grid 0 &gt; 10</t>
  </si>
  <si>
    <t>Large Heavy Armor Corner 2 Base Smooth: Metal Grid 0 &gt; 15</t>
  </si>
  <si>
    <t>Large Heavy Armor Corner 2 Tip Smooth: Metal Grid 0 &gt; 6</t>
  </si>
  <si>
    <t>Large Heavy Armor Inv. Corner 2 Base Smooth: 0 &gt; 50</t>
  </si>
  <si>
    <t>Large Heavy Armor Inv. Corner 2 Tip Smooth: 0 &gt; 25</t>
  </si>
  <si>
    <t>Small Heavy Armor Slope 2 Base Smooth: Metal Grid 0 &gt; 1</t>
  </si>
  <si>
    <t>Small Heavy Armor Slope 2 Tip Smooth: Steel Plate 5 &gt; 2, Metal Grid 0 &gt; 1</t>
  </si>
  <si>
    <t>Small Heavy Armor Corner 2 Base Smooth: Metal Grid 0 &gt; 1, Steel Plate 5 &gt; 3</t>
  </si>
  <si>
    <t>Small Heavy Armor Corner 2 Tip Smooth: Metal Grid 0 &gt; 1, Steel Plate 5 &gt; 2</t>
  </si>
  <si>
    <t>Small Heavy Armor Inv. Corner 2 Base Smooth: Metal Grid 0 &gt; 1</t>
  </si>
  <si>
    <t>Small Heavy Armor Inv. Corner 2 Tip Smooth: Metal Grid 0 &gt; 1, Steel Plate 5 &gt; 2</t>
  </si>
  <si>
    <t>Large Heavy Armor Slope 2 Base: Metal Grid 0 &gt; 45</t>
  </si>
  <si>
    <t>Large Heavy Armor Slope 2 Tip: Metal Grid 0 &gt; 6</t>
  </si>
  <si>
    <t>Large Heavy Armor Corner 2 Base: Metal Grid 0 &gt; 15</t>
  </si>
  <si>
    <t>Large Heavy Armor Corner 2 Tip: Metal Grid 0 &gt; 6</t>
  </si>
  <si>
    <t>Large Heavy Armor Inv. Corner 2 Base: Metal Grid 0 &gt; 45</t>
  </si>
  <si>
    <t>Large Heavy Armor Inv. Corner 2 Tip: Metal Grid 0 &gt; 25</t>
  </si>
  <si>
    <t>Small Heavy Armor Slope 2 Base: Metal Grid 0 &gt; 1, Steel Plate 5 &gt; 4</t>
  </si>
  <si>
    <t>Small Heavy Armor Slope 2 Tip: Metal Grid 0 &gt; 1, Steel Plate 5 &gt; 2</t>
  </si>
  <si>
    <t>Small Heavy Armor Corner 2 Base: Metal Grid 0 &gt; 1, Steel Plate 5 &gt; 3</t>
  </si>
  <si>
    <t>Small Heavy Armor Corner 2 Tip: Metal Grid 0 &gt; 1, Steel Plate 5 &gt; 2</t>
  </si>
  <si>
    <t>Small Heavy Armor Inv. Corner 2 Base: Metal Grid 0 &gt; 1</t>
  </si>
  <si>
    <t>Small Heavy Armor Inv. Corner 2 Tip: Metal Grid 0 &gt; 1</t>
  </si>
  <si>
    <t>Cut columns with no values from '1.095 Difference' sheet</t>
  </si>
  <si>
    <t>Recolored data reset instructions on 'S&amp;S Analysis: How to Use' sheet so it didn't look like one of the 3 required steps</t>
  </si>
  <si>
    <t>Renamed 'To Do' sheet to 'Notes'</t>
  </si>
  <si>
    <t>Updated 'Main' sheet Content &amp; Descriptions to list 'Notes' instead of 'To Do'</t>
  </si>
  <si>
    <t>Wrote a new description for 'Notes' sheet under Content &amp; Descriptions on 'Main' sheet</t>
  </si>
  <si>
    <t>Notes sheet contains more organized information on what I'm doing, what data I have, and what I have planned</t>
  </si>
  <si>
    <t>Balance updates. The following components and blocks have had the following values changed. (Old &gt; New)</t>
  </si>
  <si>
    <t>1.095 Hotfix</t>
  </si>
  <si>
    <t>Catwalk: Metal Grid 25 &gt; 0, Interior Plate 2 &gt; 27</t>
  </si>
  <si>
    <t>Catwalk (2 Sides): Metal Grid 30 &gt; 0, Interior Plate 2 &gt; 32</t>
  </si>
  <si>
    <t>Catwalk (Corner): Metal Grid 30 &gt; 0, Interior Plate 2 &gt; 32</t>
  </si>
  <si>
    <t>Catwalk (Plate): Metal Grid 30 &gt; 0, Interior Plate 2 &gt; 32</t>
  </si>
  <si>
    <t>Small Large Generator: Output 10.5 &gt; 14.75, Reactor Component 50 &gt; 95</t>
  </si>
  <si>
    <t>Small Small Generator: Output 0.3 &gt; 0.5, Steel Plate 2 &gt; 3, Construction 1 &gt; 10, Reactor Component 1 &gt; 3</t>
  </si>
  <si>
    <t>Large Battery: Input/Output 4 &gt; 12, Stored 1 &gt; 3</t>
  </si>
  <si>
    <t>Small Battery: Input/Output 1.44 &gt; 4.32, Stored 0.36 &gt; 1.08</t>
  </si>
  <si>
    <t>Small Ship Gatling Turret &amp; Missile Turrets have been added!</t>
  </si>
  <si>
    <t>Other Balances</t>
  </si>
  <si>
    <t>Catwalk (Plate): Interior Plate 32 &gt; 23, Small Tube 25 &gt; 17</t>
  </si>
  <si>
    <t>Large Cockpit (Screen): Glass 0 &gt; 60</t>
  </si>
  <si>
    <t>Wheel 1x1: Propulsion Force 10 &gt; 60</t>
  </si>
  <si>
    <t>Wheel 3x3: Propulsion Force 120 &gt; 960</t>
  </si>
  <si>
    <t>Wheel 5x5: Propulsion Force 240 &gt; 2400</t>
  </si>
  <si>
    <t>Added Hydrogen Bottle Component</t>
  </si>
  <si>
    <t>Oxygen Bottle updated to the correct mass and volume</t>
  </si>
  <si>
    <t>Large Rocket Launcher's missing rate of fire has been added</t>
  </si>
  <si>
    <t>New Column &amp; Rewording</t>
  </si>
  <si>
    <t>Added 'Integrity per kg' column to Assembly sheet</t>
  </si>
  <si>
    <t>Reworded option control section on Main sheet</t>
  </si>
  <si>
    <t>Renamed 'Assemble Time' to 'Assembly Time' on Assembly sheet</t>
  </si>
  <si>
    <t>Blocks B' sheet has been updated and synced with the updated values. It is no longer hidden</t>
  </si>
  <si>
    <t>Main Sheet</t>
  </si>
  <si>
    <t>Renamed O₂ key to its actual name of Dioxygen</t>
  </si>
  <si>
    <t>Added buffer below top credit title</t>
  </si>
  <si>
    <t>Added title to 'Server Options Control'</t>
  </si>
  <si>
    <t>Recolored 'Server Options Control' to match shading of the rest of the sheet's subsections</t>
  </si>
  <si>
    <t>Added 'Blocks B' back to the 'Content &amp; Descriptions' Section</t>
  </si>
  <si>
    <t>Split Updated Date and Updated to SE Version into two sections. Now have 'Updated to SE Version X' and 'Last Updated on X'</t>
  </si>
  <si>
    <t>Moved 'Metal Grid' Column under 'Component Cost to Fully Construct' main section on 'Blocks' sheet from 'Basic Components' subsection to 'Advanced Components' subsection since Metal Grids no longer cost only Iron</t>
  </si>
  <si>
    <t>Additional Recoloring of Server Options Control section on Main sheet</t>
  </si>
  <si>
    <t>1.103 &amp; 1.104</t>
  </si>
  <si>
    <t>Hydrogen Bottle on Assembly sheet is now hidden (it has been removed from the game files)</t>
  </si>
  <si>
    <t>Large &amp; Small Oxygen Tank: Standby Power moved to Max Operation Power. Added new value of 1W Standby Power</t>
  </si>
  <si>
    <t>Small Oxygen Tank: Storage Capacity changed from 4,000L to 1,000L</t>
  </si>
  <si>
    <t>The '1.095 Difference' sheet has been hidden</t>
  </si>
  <si>
    <t>Added 'Blocks L' and 'Blocks S' sheets! 'Blocks L' contains only large blocks and 'Blocks S' contains only small blocks</t>
  </si>
  <si>
    <t>Updated 'Sheet Content &amp; Descriptions' section on Main sheet</t>
  </si>
  <si>
    <t>New Ore</t>
  </si>
  <si>
    <t>Added 'Dirt/Sand' (combined with Stone)</t>
  </si>
  <si>
    <t>Added 'Planet Ice/Snow'</t>
  </si>
  <si>
    <t>Ore Changes (Old &gt; New)</t>
  </si>
  <si>
    <t>Iron: Mined Ore Ratio 1.0 &gt; 5.0</t>
  </si>
  <si>
    <t>Nickel: Mined Ore Ratio 1.0 &gt; 5.0</t>
  </si>
  <si>
    <t>Cobalt: Mined Ore Ratio 1.0 &gt; 5.0</t>
  </si>
  <si>
    <t>Magnesium: Mined Ore Ratio 1.0 &gt; 5.0</t>
  </si>
  <si>
    <t>Silicon: Mined Ore Ratio 1.0 &gt; 5.0</t>
  </si>
  <si>
    <t>Silver: Mined Ore Ratio 0.9 &gt; 1.5</t>
  </si>
  <si>
    <t>Gold: Mined Ore Ratio 0.7 &gt; 3.5</t>
  </si>
  <si>
    <t>Platinum: Mined Ore Ratio 0.8 &gt; 1.5</t>
  </si>
  <si>
    <t>Stone: Mined Ore Ratio 1.0 &gt; 5.0</t>
  </si>
  <si>
    <t>Dirt/Sand: Mined Ore Ratio = 5.0</t>
  </si>
  <si>
    <t>Asteroid Ice: Mined Ore Ratio 0.3 &gt; 4.5</t>
  </si>
  <si>
    <t>Planet Ice/Snow: Mined Ore Ratio = 5.0</t>
  </si>
  <si>
    <t>Ore &amp; Ingots Sheet</t>
  </si>
  <si>
    <t>Renamed 'Ice' to 'Asteroid Ice'</t>
  </si>
  <si>
    <t>Renamed 'Stone' to 'Stone/Dirt/Sand'</t>
  </si>
  <si>
    <t>Reordered 'Scrap' row to bottom</t>
  </si>
  <si>
    <t>New Components</t>
  </si>
  <si>
    <t>Hydrogen Bottle has been added</t>
  </si>
  <si>
    <t>Superconductor Component has been added</t>
  </si>
  <si>
    <t>Component Changes (Old &gt; New)</t>
  </si>
  <si>
    <t>Hand Drill: Assembly Time 10 &gt; 1</t>
  </si>
  <si>
    <t>Hydrogen Bottle: Capacity 100 &gt; 1,000</t>
  </si>
  <si>
    <t>5.56x45mm NATO Magazine requirements changed: Magnesium 0.20 &gt; 0.15</t>
  </si>
  <si>
    <t>25x184mm NATO Container requirements changed: Magnesium 3.5 &gt; 3.0</t>
  </si>
  <si>
    <t>Assembly Sheet</t>
  </si>
  <si>
    <t>Added 'Health' Column (I currently have no idea what this stat means)</t>
  </si>
  <si>
    <t>Changed 'Oxygen' Main Header to 'Gas'</t>
  </si>
  <si>
    <t>Separated Components by 'Block Use' and 'Character Use'</t>
  </si>
  <si>
    <t>Rearranged Component listing order to match Blocks sheet ordering</t>
  </si>
  <si>
    <t>Refining Changes</t>
  </si>
  <si>
    <t>Updated Oxygen Generator Values to the new inverse values that are being used:</t>
  </si>
  <si>
    <t>Large Oxygen Generator changed from 'Ice to Oxygen Ratio = 3' &amp; 'Oxygen per Second = 500' to 'Ice Consumed per second = 167' &amp; 'Ice to Gas Ratio = 3' (Oxygen/s changed from 500 to 501)</t>
  </si>
  <si>
    <t>Small Oxygen Generator changed from 'Ice to Oxygen Ratio = 3' &amp; 'Oxygen per Second = 250' to 'Ice Consumed per second = 83' &amp; 'Ice to Gas Ratio = 3' (Oxygen/s changed from 250 to 249)</t>
  </si>
  <si>
    <t>Refining Sheet</t>
  </si>
  <si>
    <t>Changed 'O₂ Generator' subsection to 'O₂/H₂ Generator'</t>
  </si>
  <si>
    <t>Changed '1kg Ice refines... into (L:O₂)' to '1kg Ice refines... into (L)' in the 'O₂/H₂ Generator' subsection</t>
  </si>
  <si>
    <t>Changed 'L:O₂ Produced...' header to 'O₂/H₂ Produced...' in the 'O₂/H₂ Generator' subsection</t>
  </si>
  <si>
    <t>Small Air Vent has been added</t>
  </si>
  <si>
    <t>Sliding Door has been added</t>
  </si>
  <si>
    <t>Large &amp; Small Hydrogen Tank have been added</t>
  </si>
  <si>
    <t>Large &amp; Small Large Hydrogen Thrusters have been added</t>
  </si>
  <si>
    <t>Large &amp; Small Small Hydrogen Thrusters have been added</t>
  </si>
  <si>
    <t>Large &amp; Small Large Atmospheric Thrusters have been added</t>
  </si>
  <si>
    <t>Large &amp; Small Small Atmospheric Thrusters have been added</t>
  </si>
  <si>
    <t>Block Changes (Old &gt; New)</t>
  </si>
  <si>
    <t>Jump Drive requirements changed: Thruster Components 120 &gt; 0, Superconductor Components 0 &gt; 1,000</t>
  </si>
  <si>
    <t>Large Block Large Reactor requirements changed: Superconductor Components 0 &gt; 100</t>
  </si>
  <si>
    <t>Large Artificial Mass requirements changed: Superconductor Components 0 &gt; 20</t>
  </si>
  <si>
    <t>Small Artificial Mass requirements changed: Superconductor Components 0 &gt; 2</t>
  </si>
  <si>
    <t>Large Laser Antenna requirements changed: Superconductor Components 0 &gt; 100</t>
  </si>
  <si>
    <t>Small Laser Antenna requirements changed: Superconductor Components 0 &gt; 10</t>
  </si>
  <si>
    <t>Conveyor Tube (Straight &amp; Curved) requirements changed: Bulletproof Glass 4 &gt; 0, Steel Plates 10 &gt; 14</t>
  </si>
  <si>
    <t>Large Suspension Wheel (1x1) requirements changed: Construction Component 40 &gt; 20</t>
  </si>
  <si>
    <t>Large Suspension Wheel (3x3) requirements changed: Steel Plate 30 &gt; 12, Construction Component 120 &gt; 25, Large Steel Tube 15 &gt; 6</t>
  </si>
  <si>
    <t>Small Suspension Wheel (3x3) requirements changed: Steel Plate 12 &gt; 5, Construction Component 20 &gt; 10, Large Steel Tube 2 &gt; 1</t>
  </si>
  <si>
    <t>Small Suspension Wheel (3x3) requirements changed: Steel Plate 13 &gt; 7, Construction Component 30 &gt; 15, Large Steel Tube 3 &gt; 2</t>
  </si>
  <si>
    <t>Large Suspension Wheel (1x1) now has: Propulsion Force = 10,000 N</t>
  </si>
  <si>
    <t>Large Suspension Wheel (3x3) now has: Propulsion Force = 30,000 N</t>
  </si>
  <si>
    <t>Large Suspension Wheel (5x5) now has: Propulsion Force = 50,000 N</t>
  </si>
  <si>
    <t>Blocks Sheet</t>
  </si>
  <si>
    <t>Added Superconductor Component column (fully implemented, all equations using the component section have been updated)</t>
  </si>
  <si>
    <t>Renamed 'Oxygen' Block section to 'Oxygen &amp; Hydrogen'</t>
  </si>
  <si>
    <t>Added H2 to Units Key on Main sheet</t>
  </si>
  <si>
    <t>Added L:H2 to Sheet Key on Main sheet</t>
  </si>
  <si>
    <t>Added Blocks L and Blocks S to Status section on main sheet</t>
  </si>
  <si>
    <t>Renamed 2nd 'Assembly' to 'Ores &amp; Ingots' in Content &amp; Sheet Descriptions section as intended</t>
  </si>
  <si>
    <t>Changed Storage Capacity '(L:O₂)' to '(L:O₂/H₂)' on Blocks sheet</t>
  </si>
  <si>
    <t>Paypal Donation Button added to Main sheet</t>
  </si>
  <si>
    <t>Fixed Large Antenna showing in Blocks S</t>
  </si>
  <si>
    <t>Changed 'Litres of Oxygen/Hydrogen' to 'Litres of Oxygen/Hydrogen Gas' in Sheet Key section of Main sheet</t>
  </si>
  <si>
    <t>Added 'Reduced Clutter (Truncated Decimals)' subheader to Blocks A</t>
  </si>
  <si>
    <t>Added 'Decimal Readability (Right Aligned, Not Truncated)' subheader to Blocks B</t>
  </si>
  <si>
    <t>Changed 'Grind Ratio (Base)' column on Blocks sheet to 'Grind Ratio'. It now calculates ratio based on server settings.</t>
  </si>
  <si>
    <t>Font Changes</t>
  </si>
  <si>
    <t>Cleaned up comments</t>
  </si>
  <si>
    <t>Added 'Ingot Mass' column to Assembly sheet (shows the mass of the ingots used to make the component</t>
  </si>
  <si>
    <t>Added 'Change in Mass' column to Assembly sheet (shows the change in mass when turning ingots into a component)</t>
  </si>
  <si>
    <t>Updated Mass, Integrity, Assembly Time, and Volume of Parts on Blocks sheet to include Superconductor Components</t>
  </si>
  <si>
    <t>Fixed values that had been updated on the Assembly sheet which had accidentally overwritten the equations that calculated changes off of Server Settings</t>
  </si>
  <si>
    <t>Reordered Links section on Main sheet</t>
  </si>
  <si>
    <t>1.110</t>
  </si>
  <si>
    <t>Large Ship Large Atmospheric Thruster force changed from 4,500,000 to 5,400,000 (20% increase)</t>
  </si>
  <si>
    <t>Large Ship Small Atmospheric Thruster force changed from 350,000 to 420,000 (20% increase)</t>
  </si>
  <si>
    <t>Small Ship Large Atmospheric Thruster force changed from 340,000 to 408,000 (20% increase)</t>
  </si>
  <si>
    <t>Small Ship Small Atmospheric Thruster force changed from 65,000 to 80,000 (23% increase)</t>
  </si>
  <si>
    <t>Fixed donation button that went missing</t>
  </si>
  <si>
    <t>Made donate button look nicer</t>
  </si>
  <si>
    <t>Blocks Sheets</t>
  </si>
  <si>
    <t>Recolored 'Density (kg/m³)' to match the rest of the 'Component Based Calculations' subsection (recolored 'Mass (kg)' as well)</t>
  </si>
  <si>
    <t>Added 'Created by Chicken Nugget' header</t>
  </si>
  <si>
    <t>Created 'Weapons Use' subsection of components (pulled from 'Character Use' section)</t>
  </si>
  <si>
    <t>Made subsection dividers in data zone a shade lighter</t>
  </si>
  <si>
    <t>Added 'Category' and 'Element' sub-headers</t>
  </si>
  <si>
    <t>Pushed section dividers to the side as section headers to match Block sheet format</t>
  </si>
  <si>
    <t>Changed 'Large', 'Small' &amp; 'O2 Farm' units to 'Ice (H2O)' to properly match the column</t>
  </si>
  <si>
    <t>Combined '1kg Ore Refined...' &amp; '1kg Ice Refined...' section headers into '1kg Refined...'</t>
  </si>
  <si>
    <t>Combined 'into (kg)' &amp; 'into (L)' subsection headers into 'into (kg/L)'</t>
  </si>
  <si>
    <t>Combined '1kg Ingot Refines...' &amp; '1 L:O2/H2 Refines...' into '1kg/L Refines...'</t>
  </si>
  <si>
    <t>Combined 'Ore Refined (kg)' &amp; 'Ice Refined (kg)' into 'Amount Refined (kg)'</t>
  </si>
  <si>
    <t>Combined 'Ingots Produced (kg)' &amp; 'L:O2/H2 Produced' into 'Amount Produced (kg/L)'</t>
  </si>
  <si>
    <t>Removed all subsections in 'O2 Farm' section except for 'Amount Produced' because they didn't really make sense</t>
  </si>
  <si>
    <t>Set 'Volume Reduction of 1kg Ore' subsections in O2/H2 sections to solid blue instead of x's</t>
  </si>
  <si>
    <t>Added purple section dividers like those on the Assembly sheet</t>
  </si>
  <si>
    <t>Fonts Faces, Styles &amp; Sizes</t>
  </si>
  <si>
    <t>Reloaded all fonts (to hopefully fix that annoying 'some fonts failed to load' message)</t>
  </si>
  <si>
    <t>Reloaded all font sizes</t>
  </si>
  <si>
    <t>Bolded Server Settings Drop Down Toggles on Main sheet</t>
  </si>
  <si>
    <t>Bolded Units in Sheet Key and Units Key on Main sheet</t>
  </si>
  <si>
    <t>Bolded Text in Donation Box on Main sheet</t>
  </si>
  <si>
    <t>Changed Large Text on Thrust Calc sheet from Arial to Verdana</t>
  </si>
  <si>
    <t>Changed 'Step One/Two/Three' and 'Reset Data' text on 'S&amp;S Analysis: How to Use' sheet from size 10 Arial to size 14 Veranda</t>
  </si>
  <si>
    <t>Changed 'Created by Chicken Nugget' text on 'S&amp;S Analysis: How to Use' sheet from size 10 to size 12</t>
  </si>
  <si>
    <t>Changed 'Please Read...' text on 'S&amp;S Analysis: How to Use' sheet from size 14 Arial to size 13 Veranda</t>
  </si>
  <si>
    <t>Changed some Header Texts on S&amp;S Analysis sheet from Arial to Verdana</t>
  </si>
  <si>
    <t>Added Precise Automatic Rifle, Rapid Fire Automatic Rifle, and Ultimate Automatic Rifle to Assembly sheet</t>
  </si>
  <si>
    <t>Added Hand Welder Mk. 2-4, Hand Grinder Mk. 2-4, and Hand Drill Mk. 2-4</t>
  </si>
  <si>
    <t>Radio-Communication Component Volume changed from 140 to 70</t>
  </si>
  <si>
    <t>Added 'Weapon Statistics' section to Assembly sheet that contains 'Fire Rate' and 'Deviation Angle' subsections</t>
  </si>
  <si>
    <t>Updates</t>
  </si>
  <si>
    <t>Updated Cryo Chamber airtight data to 'no'</t>
  </si>
  <si>
    <t>Fixed Mass &amp; Volume of Hand Welder, Hand Grinder, and Hand Drill:</t>
  </si>
  <si>
    <t>- For some reason Hand Welder had the Hand Grinder values, Hand Drill had the Hand Welder values, and Hand Grinder had the Hand Drill values</t>
  </si>
  <si>
    <t>- Also, Hand Drill Volume was incorrect or out of date. It is 25 instead of 120</t>
  </si>
  <si>
    <t>Fixed superconductor components being added to antennas instead of laser antennas</t>
  </si>
  <si>
    <t>Actually fixed the 'fonts not loaded' issue this time. Apparently some default enabled fonts are broken and cause the message even if they are not used</t>
  </si>
  <si>
    <t>Added 'navigate by' instructions to main sheet under the top header</t>
  </si>
  <si>
    <t>Changed '[Assembler] Components' header to 'Component Name' on Assembler sheet to match spreadsheet format</t>
  </si>
  <si>
    <t>Added unit (L) to Gas Capacity on Assembly sheet</t>
  </si>
  <si>
    <t>Added oxygen/hydrogen gas note to units key on Main sheet</t>
  </si>
  <si>
    <t>Increased Main sheet 'created by' font size from 10 to 12</t>
  </si>
  <si>
    <t>As requested by some, I have begun clearing empty fields from the sheet. This has been done to:</t>
  </si>
  <si>
    <t>- All Power subsections</t>
  </si>
  <si>
    <t>- All Storage subsections</t>
  </si>
  <si>
    <t>- Force</t>
  </si>
  <si>
    <t>- Virtual Mass</t>
  </si>
  <si>
    <t>- Range</t>
  </si>
  <si>
    <t>- Module Ratio</t>
  </si>
  <si>
    <t>- Fire Rate</t>
  </si>
  <si>
    <t>- Explosion Damage</t>
  </si>
  <si>
    <t>- All Seat Data sections</t>
  </si>
  <si>
    <t>- All Component Cost to Fully Construct sections</t>
  </si>
  <si>
    <t>- W/L/N per kg</t>
  </si>
  <si>
    <t>Please note:</t>
  </si>
  <si>
    <t>- Bolded Critical components have temporarily been lost, they will be added again soon</t>
  </si>
  <si>
    <t>- Calculated Ingot and Ore costs are not cleared of empty values, but they will be</t>
  </si>
  <si>
    <t>- Only Blocks A has this change currently</t>
  </si>
  <si>
    <t>Moved the Deform Ratio column to the right of the Grind Ratio column</t>
  </si>
  <si>
    <t>Changed some Power section values between x, 0, and ? to more accurately describe the data</t>
  </si>
  <si>
    <t>Blocks sheet</t>
  </si>
  <si>
    <t>Added row and column section borders to make following section and block type easier</t>
  </si>
  <si>
    <t>Cleared all Airtight column values on small blocks, since they can not possibly be airtight</t>
  </si>
  <si>
    <t>All Volume section values now have a set one decimal place</t>
  </si>
  <si>
    <t>Critical Components have been bolded again</t>
  </si>
  <si>
    <t>Calculated Resource Cost to Fully Construct subsections have had their 0 values removed to reduce clutter</t>
  </si>
  <si>
    <t>Manually formatted tons of cells to show one decimal place if their value is below 10</t>
  </si>
  <si>
    <t>Under the Resource Based Calculations section, renamed 'Volume of Ingots/Ore' subsections to 'Ingot/Ore Volume' to match 'Ingot/Ore Mass'</t>
  </si>
  <si>
    <t>Moved Ingot Volume and Ore Volume columns to the right of Ingot Mass and Ore Mass columns</t>
  </si>
  <si>
    <t>Moved Airtight column to the right of the Seat Data section</t>
  </si>
  <si>
    <t>Reordered the information in parenthesis in the 'Time/Power to Create Block' sections to match the order that they are presented on the sheet</t>
  </si>
  <si>
    <t>Changed the cell color and font color of the 'U' columns in the Calculated Resource Cost to Fully Construct section to match the Assembly sheet</t>
  </si>
  <si>
    <t>Changed the section color of Component Based Calculations to a different shade so that it does not blend with the Specialized Components subsection to the left</t>
  </si>
  <si>
    <t>Cut 4 decimal places off of values in the Module Ratio column</t>
  </si>
  <si>
    <t>Added N per kg calculations for Suspension and Suspension Wheels</t>
  </si>
  <si>
    <t>Added L per kg calculations for the following Weapon Blocks: Gatling Turrets, Missile Turrets, Gatling Guns, Interior Turrets, Rocket Launchers, and Reloadable Rocket Launchers</t>
  </si>
  <si>
    <t>Added L per kg calculations for the following Industry Blocks: Refinery, Arc Furnace, Assembler, Drills, Grinders, and Welders</t>
  </si>
  <si>
    <t>Added L per kg calculations for the following Conveyor Blocks: Collectors, Connectors, and Ejectors</t>
  </si>
  <si>
    <t>Added L per kg calculations for the following Oxygen/Hydrogen Blocks: Oxygen Generators, Oxygen Tanks, and Hydrogen Tanks</t>
  </si>
  <si>
    <t>Filled Drill, Grinder, and Welder Storage Capacity as ?s (need to look up values)</t>
  </si>
  <si>
    <t>L per kg column now calculates off of server modified values instead of base values (with the exception of oxygen and hydrogen tanks)</t>
  </si>
  <si>
    <t>Darkened all Blocks sheet descriptors (cell below the 'Created by' cell) so that they blend with the surrounding cell better</t>
  </si>
  <si>
    <t>Blocks S has had its Module Ratio and Airtight columns hidden since they have no values to display</t>
  </si>
  <si>
    <t>All blocks sheets have been synced with the new formatting changes</t>
  </si>
  <si>
    <t>Assembly sheet</t>
  </si>
  <si>
    <t>Cleared all 0 and x values to reduce clutter</t>
  </si>
  <si>
    <t>Removed section divider rows</t>
  </si>
  <si>
    <t>Added row sections instead of divider row titles to match Blocks sheet formatting</t>
  </si>
  <si>
    <t>Added row and column section borders to make following section and usage type easier</t>
  </si>
  <si>
    <t>Moved 'Weapon Use' section below the 'Character Use' section</t>
  </si>
  <si>
    <t>Moved weapon in the Character Use section from the top to between tools and bottles</t>
  </si>
  <si>
    <t>Made Component Name column more compact</t>
  </si>
  <si>
    <t>Made all columns in Component Statistics, Weapon Statistics, Ammunition Statistics, and Gas more compact</t>
  </si>
  <si>
    <t>Reset all number formats to fix some calculation errors caused by plain-text values</t>
  </si>
  <si>
    <t>The Assembly sheet now properly follows the formatting of the Blocks sheets</t>
  </si>
  <si>
    <t>Cleared all x values to reduce clutter</t>
  </si>
  <si>
    <t>Removed empty value blocks to have row formatting and simply contain no values</t>
  </si>
  <si>
    <t>Added row and column section borders to make following section and refining type easier</t>
  </si>
  <si>
    <t>Recolored row sections to match Blocks sheet formatting</t>
  </si>
  <si>
    <t>The Refining sheet now properly follows the formatting of the Blocks sheets</t>
  </si>
  <si>
    <t>Ore &amp; Ingots sheet</t>
  </si>
  <si>
    <t>Renamed 'Material' header to 'Material Name'</t>
  </si>
  <si>
    <t>Main sheet</t>
  </si>
  <si>
    <t>Fixed typos in Contents &amp; Sheet Descriptions section</t>
  </si>
  <si>
    <t>Cleaned up some missed x's on the Blocks sheets</t>
  </si>
  <si>
    <t>Fixed an Airtight value from x to ?</t>
  </si>
  <si>
    <t>Fixed center vertical border in Units Key section on Main sheet</t>
  </si>
  <si>
    <t>Typo Fixes</t>
  </si>
  <si>
    <t>Steam Guide has been synced</t>
  </si>
  <si>
    <t>Condensed some calculations and deleted outdated hidden sheets in an effort to optimize access time (no visible change, hopefully loads faster though)</t>
  </si>
  <si>
    <t>Now has the option to input small/large hydrogen thrusters and small/large atmospheric thrusters on small and large block grids</t>
  </si>
  <si>
    <t>Formatted mass (commas &amp; unit) now display in the total column</t>
  </si>
  <si>
    <t>The results sections (on the right) now have a 'After Gravity' calculation. This gives the acceleration on an axis after gravity affects it</t>
  </si>
  <si>
    <t>The 'After Gravity' cells will change between green and red depending on if the value is positive or negative</t>
  </si>
  <si>
    <t>Added a note about the 'After Gravity' calculation for additional information</t>
  </si>
  <si>
    <t>Fixed the 'After Gravity' cells for Small Grid on the Thrust Calc sheet referencing the incorrect cells for determining color changes</t>
  </si>
  <si>
    <t>Referenced Assembler's Max Operation cell for the 'Assembly Power (Wh)' column instead of the previously hardcoded value (no visible change, makes spreadsheet less prone to incorrect values on updates)</t>
  </si>
  <si>
    <t>Referenced Refinery's Max Operation cell for the 'Refining Power (Wh)' column instead of the previously hardcoded value (no visible change, makes spreadsheet less prone to incorrect values on updates)</t>
  </si>
  <si>
    <t>Collapsed brackets on Refining sheet row headers</t>
  </si>
  <si>
    <t>Small Beacon range updated to 50,000 meters</t>
  </si>
  <si>
    <t>Thrust Calc sheet</t>
  </si>
  <si>
    <t>After Gravity changed to "After Gravity (1 g)" on Thrust Calc sheet</t>
  </si>
  <si>
    <t>g : g-force (acceleration) has been added to Units Key on Main sheet</t>
  </si>
  <si>
    <t>Added an additional row to both the Large Generator and Small Generator sections for hydrogen and oxygen (small generator when generating hydrogen has different values)</t>
  </si>
  <si>
    <t>Recolored the Small Generator section header</t>
  </si>
  <si>
    <t>Renamed Generator Elements from "Ice (H2O)" to "Ice (H2O) -&gt; L:O2" and "Ice (H2O) -&gt; L:H2"</t>
  </si>
  <si>
    <t>Small Generator when Generating hydrogen now shows the proper 1:2 ratio instead of 1:3 that the other 3 forms of generation have</t>
  </si>
  <si>
    <t>1.113, 1.114, 1.115, 1.116</t>
  </si>
  <si>
    <t>The following components and blocks have had the following values changed. (Old &gt; New)</t>
  </si>
  <si>
    <t>Rapid-Fire Automatic Rifle: Nickel 5 &gt; 8, Assembly Time 6 &gt; 12</t>
  </si>
  <si>
    <t>Precise Automatic Rifle: Cobalt 3 &gt; 5, Assembly Time 6 &gt; 12</t>
  </si>
  <si>
    <t>Ultimate Automatic Rifle: Platinum 2 &gt; 4, Silver 3 &gt; 6, Assembly Time 1 &gt; 45</t>
  </si>
  <si>
    <t>Hand Welder Mk. 2: Silicon 1 &gt; 2, Assembly Time 1 &gt; 12</t>
  </si>
  <si>
    <t>Hand Welder Mk. 3: Silver 1 &gt; 2, Assembly Time 1 &gt; 36</t>
  </si>
  <si>
    <t>Hand Welder Mk. 4: Platinum 1 &gt; 2, Assembly Time 1 &gt; 50</t>
  </si>
  <si>
    <t>Hand Grinder Mk. 2: Silicon 3 &gt; 6, Assembly Time 1 &gt; 12</t>
  </si>
  <si>
    <t>Hand Grinder Mk. 3: Silicon 1 &gt; 2, Silver 1 &gt; 2, Assembly Time 1 &gt; 36</t>
  </si>
  <si>
    <t>Hand Grinder Mk. 4: Silicon 1 &gt; 2, Platinum 1 &gt; 2, Assembly Time 1 &gt; 50</t>
  </si>
  <si>
    <t>Hand Drill Mk. 1: Silicon 3 &gt; 5, Assembly Time 1 &gt; 12</t>
  </si>
  <si>
    <t>Hand Drill Mk. 2: Silver 1 &gt; 2, Assembly Time 1 &gt; 36</t>
  </si>
  <si>
    <t>Hand Drill Mk. 3: Platinum 1 &gt; 2, Assembly Time 1 &gt; 50</t>
  </si>
  <si>
    <t>Large Light Armor Slope (Base Smooth): Weld Time: 8 &gt; 7</t>
  </si>
  <si>
    <t>Large Cockpit (Screen): Bulletproof Glass 60 &gt; 10</t>
  </si>
  <si>
    <t>Large Cockpit (Enclosed): Bulletproof Glass 10 &gt; 60</t>
  </si>
  <si>
    <t>Large Sensor: Radiocommunication Component 6 &gt; 4</t>
  </si>
  <si>
    <t>Small Sensor: Radiocommunication Component 6 &gt; 4</t>
  </si>
  <si>
    <t>Added an additional decimal place to Uranium and Platinum for "Amount Produced (s)" on Refining sheet so that they weren't 0.00</t>
  </si>
  <si>
    <t>Moved 'W/L/N per kg' column under Component Based Calculations section on Blocks sheet to the left a few columns so that it isn't so hidden</t>
  </si>
  <si>
    <t>Removed s/min/hr/day sub-sections from 'Total Time to Create Block' section</t>
  </si>
  <si>
    <t>Merged 'Total Time to Create Block' and 'Total Power to Create Block' sections</t>
  </si>
  <si>
    <t>Now ordered with 'Total...' top section, with 'Power' and 'Time' sub-sections with what is calculated below, then units below that</t>
  </si>
  <si>
    <t>Total... Time' section is now 00:00:00 (hh/mm/ss) formatted</t>
  </si>
  <si>
    <t>Recolored Total Time and Power sections</t>
  </si>
  <si>
    <t>Added 'After Gravity (0.25g)' section to calculate for moon gravity</t>
  </si>
  <si>
    <t>Added a link to this spreadsheet on the Main sheet as a way to easily return to the latest sheet so that you can make a new copy if you are using a copy (requested)</t>
  </si>
  <si>
    <t>Updated SE Toolbox link to its new Github location on the 'S&amp;S Analysis: How to Use' sheet</t>
  </si>
  <si>
    <t>Block Statistics</t>
  </si>
  <si>
    <t>Component Cost to Fully Construct (Critical Component shown in Bold)</t>
  </si>
  <si>
    <t>Component Based Calculations</t>
  </si>
  <si>
    <t>Calculated Resource Cost to Fully Construct</t>
  </si>
  <si>
    <t>Resource Based Calculations</t>
  </si>
  <si>
    <t>Total Time to Create Block</t>
  </si>
  <si>
    <t>Total...</t>
  </si>
  <si>
    <t>Triangle Count</t>
  </si>
  <si>
    <t>Reduced Clutter (Truncated Decimals)</t>
  </si>
  <si>
    <t>Volume</t>
  </si>
  <si>
    <t>Time to... (s)</t>
  </si>
  <si>
    <t>Grind Ratio</t>
  </si>
  <si>
    <t>Deform Ratio</t>
  </si>
  <si>
    <t xml:space="preserve">Power (W) </t>
  </si>
  <si>
    <t>Storage Capacity</t>
  </si>
  <si>
    <t>Force (N)</t>
  </si>
  <si>
    <t>Virtual Mass (kg)</t>
  </si>
  <si>
    <t>Range (m)</t>
  </si>
  <si>
    <t>Module Ratio (+/x)</t>
  </si>
  <si>
    <t>Fire Rate (round/min)</t>
  </si>
  <si>
    <t>Explosion Damage</t>
  </si>
  <si>
    <t>Seat Data</t>
  </si>
  <si>
    <t>Airtight?</t>
  </si>
  <si>
    <t>Basic Components (Iron Only)</t>
  </si>
  <si>
    <t>Advanced Components</t>
  </si>
  <si>
    <t>Specialized Components</t>
  </si>
  <si>
    <t>Ingots (kg)</t>
  </si>
  <si>
    <t>Ore (kg)</t>
  </si>
  <si>
    <t>Power</t>
  </si>
  <si>
    <t>Time</t>
  </si>
  <si>
    <t>Category</t>
  </si>
  <si>
    <t>Block Name</t>
  </si>
  <si>
    <t>Size</t>
  </si>
  <si>
    <t>First Person?</t>
  </si>
  <si>
    <t>Control?</t>
  </si>
  <si>
    <t>Plates</t>
  </si>
  <si>
    <t>Tubes</t>
  </si>
  <si>
    <t>Electronics</t>
  </si>
  <si>
    <t>Cells</t>
  </si>
  <si>
    <t>Civil</t>
  </si>
  <si>
    <t>War</t>
  </si>
  <si>
    <t>Mass (kg)</t>
  </si>
  <si>
    <t>Density</t>
  </si>
  <si>
    <t>W/L/N per kg</t>
  </si>
  <si>
    <t>Integrity</t>
  </si>
  <si>
    <t>Integrity per kg</t>
  </si>
  <si>
    <t>Integrity per m³</t>
  </si>
  <si>
    <t>Integrity per kg/m³</t>
  </si>
  <si>
    <t>Integrity per Weld Second</t>
  </si>
  <si>
    <t>Assembly Time (s)</t>
  </si>
  <si>
    <t>Assembly Power</t>
  </si>
  <si>
    <t>Volume of Parts (L)</t>
  </si>
  <si>
    <t>Common Metals</t>
  </si>
  <si>
    <t>Non-Common Metals / Non-Metals</t>
  </si>
  <si>
    <t>Ingot Mass (kg)</t>
  </si>
  <si>
    <t>Ore Mass (kg)</t>
  </si>
  <si>
    <t>Ingot Volume (L)</t>
  </si>
  <si>
    <t>Ore Volume(L)</t>
  </si>
  <si>
    <t>Refining Time (s)</t>
  </si>
  <si>
    <t>Refining Power</t>
  </si>
  <si>
    <t>(Weld + Assemble + Refine)</t>
  </si>
  <si>
    <t>Assemble + Refine</t>
  </si>
  <si>
    <t>+ Weld</t>
  </si>
  <si>
    <t>Grid</t>
  </si>
  <si>
    <t>X</t>
  </si>
  <si>
    <t>Y</t>
  </si>
  <si>
    <t>Z</t>
  </si>
  <si>
    <t>(m³)</t>
  </si>
  <si>
    <t>Weld</t>
  </si>
  <si>
    <t>Grind</t>
  </si>
  <si>
    <t>Standby</t>
  </si>
  <si>
    <t>Max Operation</t>
  </si>
  <si>
    <t>Max Output</t>
  </si>
  <si>
    <t>(L)</t>
  </si>
  <si>
    <t>(L:O₂/H₂)</t>
  </si>
  <si>
    <t>(Wh)</t>
  </si>
  <si>
    <t>Steel</t>
  </si>
  <si>
    <t>Interior</t>
  </si>
  <si>
    <t>Small</t>
  </si>
  <si>
    <t>Large</t>
  </si>
  <si>
    <t>Const</t>
  </si>
  <si>
    <t>Girder</t>
  </si>
  <si>
    <t>Motor</t>
  </si>
  <si>
    <t>Comp</t>
  </si>
  <si>
    <t>Display</t>
  </si>
  <si>
    <t>Solar</t>
  </si>
  <si>
    <t>Glass</t>
  </si>
  <si>
    <t>React</t>
  </si>
  <si>
    <t>Thrust</t>
  </si>
  <si>
    <t>Supcon</t>
  </si>
  <si>
    <t>Grav</t>
  </si>
  <si>
    <t>Radio</t>
  </si>
  <si>
    <t>Medic</t>
  </si>
  <si>
    <t>Detect</t>
  </si>
  <si>
    <t>Explsv</t>
  </si>
  <si>
    <t>(kg/m³)</t>
  </si>
  <si>
    <t>(kg of U)</t>
  </si>
  <si>
    <t>Stone</t>
  </si>
  <si>
    <t>(s)</t>
  </si>
  <si>
    <t>(min)</t>
  </si>
  <si>
    <t>(hr)</t>
  </si>
  <si>
    <t>(kWh)</t>
  </si>
  <si>
    <t>(MWh)</t>
  </si>
  <si>
    <t>(hr/min/s)</t>
  </si>
  <si>
    <t>Comms</t>
  </si>
  <si>
    <t>Antenna</t>
  </si>
  <si>
    <t>No</t>
  </si>
  <si>
    <t>Beacon</t>
  </si>
  <si>
    <t>Laser Antenna</t>
  </si>
  <si>
    <t>Small Reactor</t>
  </si>
  <si>
    <t>Large Reactor</t>
  </si>
  <si>
    <t>Solar Panel</t>
  </si>
  <si>
    <t>Battery</t>
  </si>
  <si>
    <t>Yes</t>
  </si>
  <si>
    <t>Small Thruster</t>
  </si>
  <si>
    <t>Large Thruster</t>
  </si>
  <si>
    <t>Small Hydrogen Thruster</t>
  </si>
  <si>
    <t>Large Hydrogen Thruster</t>
  </si>
  <si>
    <t>Small Atmospheric Thruster</t>
  </si>
  <si>
    <t>Large Atmospheric Thruster</t>
  </si>
  <si>
    <t>Weapons &amp; Defense</t>
  </si>
  <si>
    <t>Gatling Turret</t>
  </si>
  <si>
    <t>Interior Turret</t>
  </si>
  <si>
    <t>Missile Turret</t>
  </si>
  <si>
    <t>Gatling Gun</t>
  </si>
  <si>
    <t>Rocket Launcher</t>
  </si>
  <si>
    <t>Reloadable Rocket Launcher</t>
  </si>
  <si>
    <t>Warhead</t>
  </si>
  <si>
    <t>Decoy</t>
  </si>
  <si>
    <t>Industry</t>
  </si>
  <si>
    <t>Refinery</t>
  </si>
  <si>
    <t>Arc Furnace</t>
  </si>
  <si>
    <t>Assembler</t>
  </si>
  <si>
    <t>Drill</t>
  </si>
  <si>
    <t>Grinder</t>
  </si>
  <si>
    <t>Welder</t>
  </si>
  <si>
    <t>Productivity Module</t>
  </si>
  <si>
    <t>+0.500</t>
  </si>
  <si>
    <t>Effectiveness Module</t>
  </si>
  <si>
    <t>x1.091</t>
  </si>
  <si>
    <t>Energy Module</t>
  </si>
  <si>
    <t>x1.223</t>
  </si>
  <si>
    <t>Ore Detector</t>
  </si>
  <si>
    <t>Projector</t>
  </si>
  <si>
    <t>Interior Wall</t>
  </si>
  <si>
    <t>Interior Light</t>
  </si>
  <si>
    <t>Interior Pillar</t>
  </si>
  <si>
    <t>Door</t>
  </si>
  <si>
    <t>Passage</t>
  </si>
  <si>
    <t>Stairs</t>
  </si>
  <si>
    <t>Ramp</t>
  </si>
  <si>
    <t>Exterior</t>
  </si>
  <si>
    <t>Sliding Door</t>
  </si>
  <si>
    <t>Spotlight</t>
  </si>
  <si>
    <t>Catwalk</t>
  </si>
  <si>
    <t>Catwalk (2 Sides)</t>
  </si>
  <si>
    <t>Catwalk (Corner)</t>
  </si>
  <si>
    <t>Catwalk (Plate)</t>
  </si>
  <si>
    <t>Cover Wall (Full)</t>
  </si>
  <si>
    <t>Cover Wall (Half)</t>
  </si>
  <si>
    <t>Vertical Window</t>
  </si>
  <si>
    <t>Diagonal Window</t>
  </si>
  <si>
    <t>Displays</t>
  </si>
  <si>
    <t>Text Panel</t>
  </si>
  <si>
    <t>LCD Panel</t>
  </si>
  <si>
    <t>LCD Panel (Wide)</t>
  </si>
  <si>
    <t>Control</t>
  </si>
  <si>
    <t>Cockpit (Screen)</t>
  </si>
  <si>
    <t>Cockpit (Enclosed)</t>
  </si>
  <si>
    <t>Cockpit (Small Screen)</t>
  </si>
  <si>
    <t>Cockpit (Fighter)</t>
  </si>
  <si>
    <t>Control Panel</t>
  </si>
  <si>
    <t>Ship</t>
  </si>
  <si>
    <t>Gyroscope</t>
  </si>
  <si>
    <t>Landing Gear</t>
  </si>
  <si>
    <t>Artificial Mass</t>
  </si>
  <si>
    <t>Jump Drive</t>
  </si>
  <si>
    <t>Storage</t>
  </si>
  <si>
    <t>Small Cargo Container</t>
  </si>
  <si>
    <t>Medium Cargo Container</t>
  </si>
  <si>
    <t>Large Cargo Container</t>
  </si>
  <si>
    <t>Oxygen &amp; Hydrogen</t>
  </si>
  <si>
    <t>Oxygen Generator</t>
  </si>
  <si>
    <t>Oxygen Tank</t>
  </si>
  <si>
    <t>Hydrogen Tank</t>
  </si>
  <si>
    <t>Oxygen Farm</t>
  </si>
  <si>
    <t>Air Vent</t>
  </si>
  <si>
    <t>Gadgets</t>
  </si>
  <si>
    <t>Sensor</t>
  </si>
  <si>
    <t>Sound Block</t>
  </si>
  <si>
    <t>Camera</t>
  </si>
  <si>
    <t>Button Panel</t>
  </si>
  <si>
    <t>Timer Block</t>
  </si>
  <si>
    <t>Remote Control</t>
  </si>
  <si>
    <t>Programmable Block</t>
  </si>
  <si>
    <t>Conveyor</t>
  </si>
  <si>
    <t>Conveyor Block</t>
  </si>
  <si>
    <t>Conveyor Tube (Straight &amp; Curved)</t>
  </si>
  <si>
    <t>232 &amp; 372</t>
  </si>
  <si>
    <t>Conveyor Tube (Straight)</t>
  </si>
  <si>
    <t>Conveyor Tube (Curved)</t>
  </si>
  <si>
    <t>Collector</t>
  </si>
  <si>
    <t>Connector</t>
  </si>
  <si>
    <t>Ejector</t>
  </si>
  <si>
    <t>Conveyor Frame</t>
  </si>
  <si>
    <t>Conveyor Sorter</t>
  </si>
  <si>
    <t>Merge Block</t>
  </si>
  <si>
    <t>Hangar Door</t>
  </si>
  <si>
    <t>Medical Room</t>
  </si>
  <si>
    <t>Gravity Generator</t>
  </si>
  <si>
    <t>Gravity Generator (Sphere)</t>
  </si>
  <si>
    <t>Passenger Seat</t>
  </si>
  <si>
    <t>Cryo Chamber</t>
  </si>
  <si>
    <t>Space Ball</t>
  </si>
  <si>
    <t>Wheels</t>
  </si>
  <si>
    <t>Suspension (1x1)</t>
  </si>
  <si>
    <t>Suspension (3x3)</t>
  </si>
  <si>
    <t>Suspension (5x5)</t>
  </si>
  <si>
    <t>Suspension Wheel (1x1)</t>
  </si>
  <si>
    <t>Suspension Wheel (3x3)</t>
  </si>
  <si>
    <t>Suspension Wheel (5x5)</t>
  </si>
  <si>
    <t>Wheel (1x1)</t>
  </si>
  <si>
    <t>Wheel (3x3)</t>
  </si>
  <si>
    <t>Wheel (5x5)</t>
  </si>
  <si>
    <t>Windows</t>
  </si>
  <si>
    <t>Window Slope</t>
  </si>
  <si>
    <t>Window Inv</t>
  </si>
  <si>
    <t>Window Face</t>
  </si>
  <si>
    <t>Window Side</t>
  </si>
  <si>
    <t>Window Side Left</t>
  </si>
  <si>
    <t>Window Side Right</t>
  </si>
  <si>
    <t>Window Flat</t>
  </si>
  <si>
    <t>Window Flat Inv</t>
  </si>
  <si>
    <t>Blast Doors</t>
  </si>
  <si>
    <t>Blast Door</t>
  </si>
  <si>
    <t>Blast Door Edge</t>
  </si>
  <si>
    <t>Blast Door Corner</t>
  </si>
  <si>
    <t>Blast Door Inv Corner</t>
  </si>
  <si>
    <t>Large Light Armor</t>
  </si>
  <si>
    <t>Light Armor Block</t>
  </si>
  <si>
    <t>Light Armor Slope</t>
  </si>
  <si>
    <t>Light Armor Slope (Rounded)</t>
  </si>
  <si>
    <t>Light Armor Slope (Angled)</t>
  </si>
  <si>
    <t>Light Armor Slope (Base)</t>
  </si>
  <si>
    <t>Light Armor Slope (Tip)</t>
  </si>
  <si>
    <t>Light Armor Slope (Base Smooth)</t>
  </si>
  <si>
    <t>Light Armor Slope (Tip Smooth)</t>
  </si>
  <si>
    <t>Light Armor Corner</t>
  </si>
  <si>
    <t>Light Armor Corner (Rounded)</t>
  </si>
  <si>
    <t>LIght Armor Corner (Angled)</t>
  </si>
  <si>
    <t>Light Armor Corner (Base)</t>
  </si>
  <si>
    <t>Light Armor Corner (Tip)</t>
  </si>
  <si>
    <t>Light Armor Corner (Base Smooth)</t>
  </si>
  <si>
    <t>Light Armor Corner (Tip Smooth)</t>
  </si>
  <si>
    <t>Light Armor Inv Corner</t>
  </si>
  <si>
    <t>Light Armor Inv Corner (Base)</t>
  </si>
  <si>
    <t>Light Armor Inv Corner (Tip)</t>
  </si>
  <si>
    <t>Light Armor Inv Corner (Base Smooth)</t>
  </si>
  <si>
    <t>Light Armor Inv Corner (Tip Smooth)</t>
  </si>
  <si>
    <t>Large Heavy Armor</t>
  </si>
  <si>
    <t>Heavy Armor Block</t>
  </si>
  <si>
    <t>Heavy Armor Slope</t>
  </si>
  <si>
    <t>Heavy Armor Slope (Round)</t>
  </si>
  <si>
    <t>Heavy Armor Slope (Rounded)</t>
  </si>
  <si>
    <t>Heavy Armor Slope (Angled)</t>
  </si>
  <si>
    <t>Heavy Armor Slope (Base)</t>
  </si>
  <si>
    <t>Heavy Armor Slope (Tip)</t>
  </si>
  <si>
    <t>Heavy Armor Slope (Base Smooth)</t>
  </si>
  <si>
    <t>Heavy Armor Slope (Tip Smooth)</t>
  </si>
  <si>
    <t>Heavy Armor Corner</t>
  </si>
  <si>
    <t>Heavy Armor Corner (Round)</t>
  </si>
  <si>
    <t>Heavy Armor Corner (Rounded)</t>
  </si>
  <si>
    <t>Heavy Armor Corner (Angled)</t>
  </si>
  <si>
    <t>Heavy Armor Corner (Base)</t>
  </si>
  <si>
    <t>Heavy Armor Corner (Tip)</t>
  </si>
  <si>
    <t>Heavy Armor Corner (Base Smooth)</t>
  </si>
  <si>
    <t>Heavy Armor Corner (Tip Smooth)</t>
  </si>
  <si>
    <t>Heavy Armor Inv Corner</t>
  </si>
  <si>
    <t>Heavy Armor Inv Corner (Round)</t>
  </si>
  <si>
    <t>Heavy Armor Inv Corner (Base)</t>
  </si>
  <si>
    <t>Heavy Armor Inv Corner (Tip)</t>
  </si>
  <si>
    <t>Heavy Armor Inv Corner (Base Smooth)</t>
  </si>
  <si>
    <t>Heavy Armor Inv Corner (Tip Smooth)</t>
  </si>
  <si>
    <t>Small Light Armor</t>
  </si>
  <si>
    <t>Light Armor Slope (Round)</t>
  </si>
  <si>
    <t>Light Armor Corner (Round)</t>
  </si>
  <si>
    <t>Light Armor Corner (Angled)</t>
  </si>
  <si>
    <t>Light Armor Inv Corner (Round)</t>
  </si>
  <si>
    <t>Small Heavy Armor</t>
  </si>
  <si>
    <t>Total Power to Create Block</t>
  </si>
  <si>
    <t>Decimal Readability (Right Aligned, Not Truncated)</t>
  </si>
  <si>
    <t>(Assemble + Refine)</t>
  </si>
  <si>
    <t>(day)</t>
  </si>
  <si>
    <t>Large Blocks Only</t>
  </si>
  <si>
    <t>Small Blocks Only</t>
  </si>
  <si>
    <t>Base Resource Cost (Ingots)</t>
  </si>
  <si>
    <t>Resource Cost (Ingots)</t>
  </si>
  <si>
    <t>Component Statistics</t>
  </si>
  <si>
    <t>Weapon Statistics</t>
  </si>
  <si>
    <t>Ammunition Statistics</t>
  </si>
  <si>
    <t>Gas</t>
  </si>
  <si>
    <t>Component Name</t>
  </si>
  <si>
    <t>Assemble Time (s)</t>
  </si>
  <si>
    <t>Change in Mass</t>
  </si>
  <si>
    <t>Volume (L)</t>
  </si>
  <si>
    <t>Health</t>
  </si>
  <si>
    <t>Deviation Angle</t>
  </si>
  <si>
    <t>Capacity (Rounds)</t>
  </si>
  <si>
    <t>Velocity (m/s)</t>
  </si>
  <si>
    <t>Recoil (N)</t>
  </si>
  <si>
    <t>Integrity Damage</t>
  </si>
  <si>
    <t>Capacity (L)</t>
  </si>
  <si>
    <t>Block Use</t>
  </si>
  <si>
    <t>Steel Plate</t>
  </si>
  <si>
    <t>Interior Plate</t>
  </si>
  <si>
    <t>Small Tube</t>
  </si>
  <si>
    <t>Large Tube</t>
  </si>
  <si>
    <t>Construction Component</t>
  </si>
  <si>
    <t>Computer</t>
  </si>
  <si>
    <t>Solar Cell</t>
  </si>
  <si>
    <t>Power Cell</t>
  </si>
  <si>
    <t>Metal Grid</t>
  </si>
  <si>
    <t>Bulletproof Glass</t>
  </si>
  <si>
    <t>Reactor Component</t>
  </si>
  <si>
    <t>Thruster Component</t>
  </si>
  <si>
    <t>Superconductor Component</t>
  </si>
  <si>
    <t>Gravity Component</t>
  </si>
  <si>
    <t>Radio-Com Component</t>
  </si>
  <si>
    <t>Medical Component</t>
  </si>
  <si>
    <t>Detector Component</t>
  </si>
  <si>
    <t>Explosive Component</t>
  </si>
  <si>
    <t>Character Use</t>
  </si>
  <si>
    <t>Hand Welder</t>
  </si>
  <si>
    <t>Hand Welder Mk. 2</t>
  </si>
  <si>
    <t>Hand Welder Mk. 3</t>
  </si>
  <si>
    <t>Hand Welder Mk. 4</t>
  </si>
  <si>
    <t>Hand Grinder</t>
  </si>
  <si>
    <t>Hand Grinder Mk. 2</t>
  </si>
  <si>
    <t>Hand Grinder Mk. 3</t>
  </si>
  <si>
    <t>Hand Grinder Mk. 4</t>
  </si>
  <si>
    <t>Hand Drill</t>
  </si>
  <si>
    <t>Hand Drill Mk. 2</t>
  </si>
  <si>
    <t>Hand Drill Mk. 3</t>
  </si>
  <si>
    <t>Hand Drill Mk. 4</t>
  </si>
  <si>
    <t>Automatic Rifle</t>
  </si>
  <si>
    <t>Precise Automatic Rifle</t>
  </si>
  <si>
    <t>Rapid-Fire Automatic Rifle</t>
  </si>
  <si>
    <t>Ultimate Automatic Rifle</t>
  </si>
  <si>
    <t>Oxygen Bottle</t>
  </si>
  <si>
    <t>Hydrogen Bottle</t>
  </si>
  <si>
    <t>Weapon Use</t>
  </si>
  <si>
    <t>5.56x45mm NATO Magazine</t>
  </si>
  <si>
    <t>25x184mm NATO Container</t>
  </si>
  <si>
    <t>200mm Missile Container</t>
  </si>
  <si>
    <t>100 -&gt; 700</t>
  </si>
  <si>
    <t>[O₂ Farm] Math</t>
  </si>
  <si>
    <t>1kg Refines...</t>
  </si>
  <si>
    <t>1kg/L Refines...</t>
  </si>
  <si>
    <t>Amount Refined (kg)</t>
  </si>
  <si>
    <t>Amount Produced (kg/L)</t>
  </si>
  <si>
    <t>Volume Reduction of 1kg Ore</t>
  </si>
  <si>
    <t>Element Name</t>
  </si>
  <si>
    <t>into (kg or L)</t>
  </si>
  <si>
    <t>in (s)</t>
  </si>
  <si>
    <t>from (kg)</t>
  </si>
  <si>
    <t>Original (L)</t>
  </si>
  <si>
    <t>Refined (L)</t>
  </si>
  <si>
    <t>Ratio</t>
  </si>
  <si>
    <t>[Refinery]
All Ingots</t>
  </si>
  <si>
    <t>Iron (Fe)</t>
  </si>
  <si>
    <t>Nickel (Ni)</t>
  </si>
  <si>
    <t>Cobalt (Co)</t>
  </si>
  <si>
    <t>Magnesium (Mg)</t>
  </si>
  <si>
    <t>[Generator] Math</t>
  </si>
  <si>
    <t>Silicon (Si)</t>
  </si>
  <si>
    <t>Silver (Ag)</t>
  </si>
  <si>
    <t>Gold (Au)</t>
  </si>
  <si>
    <t>Platinum (Pt)</t>
  </si>
  <si>
    <t>Uranium (U)</t>
  </si>
  <si>
    <t>Scrap</t>
  </si>
  <si>
    <t>[Arc Furnace]
Common Metals</t>
  </si>
  <si>
    <t>[Large Generator]
Ice</t>
  </si>
  <si>
    <t>Ice (H₂O) -&gt; L:O₂</t>
  </si>
  <si>
    <t>Ice (H₂O) -&gt; L:H₂</t>
  </si>
  <si>
    <t>[Small Generator]
Ice</t>
  </si>
  <si>
    <t>[O₂ Farm]</t>
  </si>
  <si>
    <t>Ice (H₂O)</t>
  </si>
  <si>
    <t>Material Name</t>
  </si>
  <si>
    <t>Volume of 1kg of...</t>
  </si>
  <si>
    <t>Base Refine Time of 1kg Ore (s)</t>
  </si>
  <si>
    <t>Ore (L)</t>
  </si>
  <si>
    <t>Ingot (L)</t>
  </si>
  <si>
    <t>Stone/Dirt/Sand</t>
  </si>
  <si>
    <t>Asteroid Ice</t>
  </si>
  <si>
    <t>Planet Ice/Snow</t>
  </si>
  <si>
    <t>Calculate Thrust and Acceleration using this calculator!</t>
  </si>
  <si>
    <t>Simply type your numbers (no units) into the VALUE column! (Support for modded engines &amp; masses included!)</t>
  </si>
  <si>
    <t>Creating a copy of the sheet as described on the 'Main' sheet is required to use this page</t>
  </si>
  <si>
    <t>Default Blocks. Simply enter the number of blocks that are</t>
  </si>
  <si>
    <t>Small Ship</t>
  </si>
  <si>
    <t>ONLY IN THE DIRECTION THAT YOU ARE CALCULATING</t>
  </si>
  <si>
    <t>Thruster Force</t>
  </si>
  <si>
    <t>Variable</t>
  </si>
  <si>
    <t>▼ Value ▼</t>
  </si>
  <si>
    <t>Total</t>
  </si>
  <si>
    <t>Gravity Drive Force</t>
  </si>
  <si>
    <t>Force</t>
  </si>
  <si>
    <t>Small Thrusters</t>
  </si>
  <si>
    <t>Large Thrusters</t>
  </si>
  <si>
    <t>Acceleration</t>
  </si>
  <si>
    <t>Small Hydrogen Thrusters</t>
  </si>
  <si>
    <t>Large Hydrogen Thrusters</t>
  </si>
  <si>
    <t>After Gravity (1 g)</t>
  </si>
  <si>
    <t>Small Atmospheric Thrusters</t>
  </si>
  <si>
    <t>After Gravity (0.25 g)</t>
  </si>
  <si>
    <t>Large Atmospheric Thrusters</t>
  </si>
  <si>
    <t>Time to 100 m/s</t>
  </si>
  <si>
    <t>Artificial Masses</t>
  </si>
  <si>
    <t>Gravity Generators*</t>
  </si>
  <si>
    <t>Time to 10 m/s</t>
  </si>
  <si>
    <t>Ship's Total Mass (kg)</t>
  </si>
  <si>
    <t>Time to 25 m/s</t>
  </si>
  <si>
    <t>Large Ship</t>
  </si>
  <si>
    <t>Time to 50 m/s</t>
  </si>
  <si>
    <t>Time to 150 m/s</t>
  </si>
  <si>
    <t>Time to 250 m/s</t>
  </si>
  <si>
    <t>Time to 500 m/s</t>
  </si>
  <si>
    <t>Time to 1,000 m/s</t>
  </si>
  <si>
    <t>Gravity Generators</t>
  </si>
  <si>
    <t>MOD SUPPORT. If values are listed, convert to N and kg.</t>
  </si>
  <si>
    <t>If not, get the values from CubeBlocks.sbc in the extracted mod.</t>
  </si>
  <si>
    <t>Works in combination with the above default values.</t>
  </si>
  <si>
    <t>Custom Small Thrusters</t>
  </si>
  <si>
    <t>Custom Large Thrusters</t>
  </si>
  <si>
    <t>Custom Artificial Masses</t>
  </si>
  <si>
    <t>Thrust of Custom Small Thruster</t>
  </si>
  <si>
    <t>-</t>
  </si>
  <si>
    <t>Thrust of Custom Large Thruster</t>
  </si>
  <si>
    <t>Mass of Custom Artificial Mass</t>
  </si>
  <si>
    <t>"After Gravity" shows the possible rate of acceleration of thrusters against the force of gravity.</t>
  </si>
  <si>
    <t>This is most useful to see if you have enough upward thrust to keep your ship from falling.</t>
  </si>
  <si>
    <t>If it is positive and green, then you do.</t>
  </si>
  <si>
    <t>If it is negative and red, then you do not.</t>
  </si>
  <si>
    <t>*Gravity Generators on a Small Ship would be the number of external Gravity Generators affecting the ship</t>
  </si>
  <si>
    <t>(when using a 'warp gate' to make use of a Small Ship's Artificial Mass)</t>
  </si>
  <si>
    <t>Ship &amp; Station Analysis: How to Use</t>
  </si>
  <si>
    <t>PLEASE READ! THIS SHEET TELLS YOU HOW TO USE THE FOLLOWING SHEET. YOU CAN NOT USE THE FOLLOWING SHEET WITHOUT THIS INFORMATION!</t>
  </si>
  <si>
    <t>This tool analyzes AN ENTIRE SHIP (or station) and shows all calculations and fancy graphs about the ship's constructed contents</t>
  </si>
  <si>
    <t>I decided to use component content instead of block content for compatibility with mods. Because of this, no information can be calculated about block content, but nearly all mods will work</t>
  </si>
  <si>
    <t>Mods containing modded components will NOT work. If you input a ship that uses modded components in its blocks things will not work properly</t>
  </si>
  <si>
    <t>SE Toolbox is required to parse the data. Save files are too large to parse easily and I don't feel like writing my own tool to do it, so just use SE Toolbox. It's coded to use the API and works great.</t>
  </si>
  <si>
    <t>Only 3 simple steps!</t>
  </si>
  <si>
    <t>STEP ONE</t>
  </si>
  <si>
    <t>Open SE Toolbox. Load your world and select the ship you want to analyze. Press the little copy button shown below. It will copy the information to your clipboard. (You might need to click on the construction tab first if the data isn't automatically parsed)</t>
  </si>
  <si>
    <t>STEP TWO</t>
  </si>
  <si>
    <t>Open any text editor. Paste the data and then select and copy the COMPONENT data and ONLY the COMPONENT data. Do NOT include the header. (shown below)</t>
  </si>
  <si>
    <t>STEP THREE</t>
  </si>
  <si>
    <t>Go to the next sheet (S&amp;S Analysis) and paste into the BRIGHT YELLOW cell. The information will be further parsed by the sheet. Your ship's material composition and all such information will be shown and graphed. Enjoy!</t>
  </si>
  <si>
    <t>THIS IS FOR EXAMPLE ONLY, PASTE THE DATA ON THE NEXT SHEET</t>
  </si>
  <si>
    <t>PASTE HERE</t>
  </si>
  <si>
    <t>TO RESET DATA</t>
  </si>
  <si>
    <t>Click and drag from the BRIGHT YELLOW cell to the BRIGHT RED cell to highlight them. This will select all hidden columns. Press delete. You can now input new data!</t>
  </si>
  <si>
    <t>CLICK HERE</t>
  </si>
  <si>
    <t>DRAG HERE</t>
  </si>
  <si>
    <t>Ship &amp; Station Analysis</t>
  </si>
  <si>
    <t>If you did not read the 'How to Use' page, do so now. It is required information.</t>
  </si>
  <si>
    <t>SHIP ONE                                                                       SHIP ONE                                                                       SHIP ONE</t>
  </si>
  <si>
    <t>Component Cost to Fully Construct Ship/Station</t>
  </si>
  <si>
    <t>Total Time to Create Ship/Station</t>
  </si>
  <si>
    <t>Total Power to Create Ship/Station</t>
  </si>
  <si>
    <t>Volume of Ingots (L)</t>
  </si>
  <si>
    <t>Volume of Ore (L)</t>
  </si>
  <si>
    <t>(Refine + Assemble)</t>
  </si>
  <si>
    <t>12,326,160 Kg</t>
  </si>
  <si>
    <t>1,848,924.00 L</t>
  </si>
  <si>
    <t>339,008 Kg</t>
  </si>
  <si>
    <t>84,752.00 L</t>
  </si>
  <si>
    <t>492,156 Kg</t>
  </si>
  <si>
    <t>1,230,390.00 L</t>
  </si>
  <si>
    <t>Large Steel Tube</t>
  </si>
  <si>
    <t>54,100 Kg</t>
  </si>
  <si>
    <t>82,232.00 L</t>
  </si>
  <si>
    <t>141,384 Kg</t>
  </si>
  <si>
    <t>47,128.00 L</t>
  </si>
  <si>
    <t>586 Kg</t>
  </si>
  <si>
    <t>2,929.00 L</t>
  </si>
  <si>
    <t>Thruster Components</t>
  </si>
  <si>
    <t>998,400 Kg</t>
  </si>
  <si>
    <t>249,600.00 L</t>
  </si>
  <si>
    <t>17,694 Kg</t>
  </si>
  <si>
    <t>29,490.00 L</t>
  </si>
  <si>
    <t>Small Steel Tube</t>
  </si>
  <si>
    <t>45,704 Kg</t>
  </si>
  <si>
    <t>22,852.00 L</t>
  </si>
  <si>
    <t>317,595 Kg</t>
  </si>
  <si>
    <t>169,384.00 L</t>
  </si>
  <si>
    <t>Radio-communication Components</t>
  </si>
  <si>
    <t>1,376 Kg</t>
  </si>
  <si>
    <t>24,080.00 L</t>
  </si>
  <si>
    <t>43,680 Kg</t>
  </si>
  <si>
    <t>14,560.00 L</t>
  </si>
  <si>
    <t>Reactor Components</t>
  </si>
  <si>
    <t>100,000 Kg</t>
  </si>
  <si>
    <t>32,000.00 L</t>
  </si>
  <si>
    <t>416 Kg</t>
  </si>
  <si>
    <t>312.00 L</t>
  </si>
  <si>
    <t>Medical Components</t>
  </si>
  <si>
    <t>4,500 Kg</t>
  </si>
  <si>
    <t>4,800.00 L</t>
  </si>
  <si>
    <t>Gravity Generator Components</t>
  </si>
  <si>
    <t>172,800 Kg</t>
  </si>
  <si>
    <t>43,200.00 L</t>
  </si>
  <si>
    <t>Assembly Power (kg of U)</t>
  </si>
  <si>
    <t>Refining Power (kg of U)</t>
  </si>
  <si>
    <t>SHIP TWO                                                                       SHIP TWO                                                                       SHIP TWO</t>
  </si>
  <si>
    <t>12,782,760 Kg</t>
  </si>
  <si>
    <t>1,917,414.00 L</t>
  </si>
  <si>
    <t>411,328 Kg</t>
  </si>
  <si>
    <t>102,832.00 L</t>
  </si>
  <si>
    <t>59,864 Kg</t>
  </si>
  <si>
    <t>29,932.00 L</t>
  </si>
  <si>
    <t>159,096 Kg</t>
  </si>
  <si>
    <t>53,032.00 L</t>
  </si>
  <si>
    <t>25,854 Kg</t>
  </si>
  <si>
    <t>43,090.00 L</t>
  </si>
  <si>
    <t>6,540 Kg</t>
  </si>
  <si>
    <t>16,350.00 L</t>
  </si>
  <si>
    <t>105,600 Kg</t>
  </si>
  <si>
    <t>26,400.00 L</t>
  </si>
  <si>
    <t>9,600 Kg</t>
  </si>
  <si>
    <t>2,400.00 L</t>
  </si>
  <si>
    <t>50,000 Kg</t>
  </si>
  <si>
    <t>16,000.00 L</t>
  </si>
  <si>
    <t>SHIP COMPARE                                                                       SHIP COMPARE                                                                       SHIP COMPARE</t>
  </si>
  <si>
    <t>THE GRAPHS BELOW ARE OPTIMIZED FOR FULLSCREEN, NON-EMBEDDED, 1080p DISPLAY. VIEWING THIS WAY WILL REQUIRE NO HORIZONTAL SCROLLING.</t>
  </si>
  <si>
    <t>GRAPHS ARE FRAGMENTED FOR READABILITY. STEEL PLATES AND IRON, FOR INSTANCE, CRUSH OTHER BARS OUT OF VIEW WHEN COMBINED.</t>
  </si>
  <si>
    <t>COMPONENTS                                                                       COMPONENTS                                                                       COMPONENTS</t>
  </si>
  <si>
    <t>INGOTS                                                                       INGOTS                                                                       INGOTS</t>
  </si>
  <si>
    <t>ORE                                                                       ORE                                                                       ORE</t>
  </si>
  <si>
    <t>MASS                                                                       MASS                                                                       MASS</t>
  </si>
  <si>
    <t>TIME                                                                       TIME                                                                       TIME</t>
  </si>
  <si>
    <t>POWER                                                                       POWER                                                                       POWER</t>
  </si>
  <si>
    <t>To Add to Block Sheet</t>
  </si>
  <si>
    <t>Triangle Count Data</t>
  </si>
  <si>
    <t>Rotors</t>
  </si>
  <si>
    <t>Update DX11 Blocks</t>
  </si>
  <si>
    <t xml:space="preserve">Triangle Count: Skeloton        </t>
  </si>
  <si>
    <t>Pistons</t>
  </si>
  <si>
    <t>Rotor</t>
  </si>
  <si>
    <t>Rotor Part</t>
  </si>
  <si>
    <t>Changelog Pending</t>
  </si>
  <si>
    <t>Add Modding Constants</t>
  </si>
  <si>
    <t>Advanced rotor</t>
  </si>
  <si>
    <t>New column: Integrity per Weld Second (Integrity gained per second of welding)</t>
  </si>
  <si>
    <t>Add Scripting Constants</t>
  </si>
  <si>
    <t>Advanced rotor part</t>
  </si>
  <si>
    <t>Light Armor Corner changed from airtight no to dor</t>
  </si>
  <si>
    <t>Piston</t>
  </si>
  <si>
    <t>changed 1k refines into kg or l instead of kg/l</t>
  </si>
  <si>
    <t>Block Sheet Columns</t>
  </si>
  <si>
    <t>Piston Part</t>
  </si>
  <si>
    <t>Integrity above critical comp</t>
  </si>
  <si>
    <t>Integrity above computers</t>
  </si>
  <si>
    <t>Airtight Block Data</t>
  </si>
  <si>
    <t>Mount Points</t>
  </si>
  <si>
    <t>Assembly &amp; Ores/Ingots</t>
  </si>
  <si>
    <t>Dropped size</t>
  </si>
  <si>
    <t>Oxygen Vent (Large &amp; Small)</t>
  </si>
  <si>
    <t>Oxygen Venting/s</t>
  </si>
  <si>
    <t>Refining &amp; Assembling</t>
  </si>
  <si>
    <t>Upgrade Module Settings</t>
  </si>
  <si>
    <t>Power Output</t>
  </si>
  <si>
    <t>Create Thrust Calc F</t>
  </si>
  <si>
    <t>Power to Jump</t>
  </si>
  <si>
    <t>Formulas used in Thrust Calc</t>
  </si>
  <si>
    <t>Max Jump Mass</t>
  </si>
  <si>
    <t>Uranium Stored Energy</t>
  </si>
  <si>
    <t>Battery Initial power 300,000 wh</t>
  </si>
  <si>
    <t>1MWh = 1000000 Wh</t>
  </si>
  <si>
    <t>Battery deconstructs to scrap</t>
  </si>
  <si>
    <t>add h2o to units key</t>
  </si>
  <si>
    <t>Lookup Inventory Changes</t>
  </si>
  <si>
    <t>All thrusters: (Standard / Atmospheric)</t>
  </si>
  <si>
    <t>Small Conveyor Sorter</t>
  </si>
  <si>
    <t>MinPlanetaryInfluence: 0 / 0.3</t>
  </si>
  <si>
    <t>MaxPlanetaryInfluence: 1 / 1</t>
  </si>
  <si>
    <t>make character sheet</t>
  </si>
  <si>
    <t>EffectivenessAtMinInfluence: 1 / 0</t>
  </si>
  <si>
    <t>update s&amp;s</t>
  </si>
  <si>
    <t>EffectivenessAtMaxInfluence: 0.3 / 1</t>
  </si>
  <si>
    <t>tree: mass 1500 volume 8000</t>
  </si>
  <si>
    <t>add new thrusters to thrust calc</t>
  </si>
  <si>
    <t>medium tree/bush: mass 1300 volume 8000</t>
  </si>
  <si>
    <t>builder cockpits true/false</t>
  </si>
  <si>
    <t>Grind Ratio (Base)</t>
  </si>
  <si>
    <t>(Refine + Assemble + Weld)</t>
  </si>
  <si>
    <t>(L:O₂)</t>
  </si>
  <si>
    <t>1</t>
  </si>
  <si>
    <t>6</t>
  </si>
  <si>
    <t>2</t>
  </si>
  <si>
    <t>187.5</t>
  </si>
  <si>
    <t>50</t>
  </si>
  <si>
    <t>200,000</t>
  </si>
  <si>
    <t>0</t>
  </si>
  <si>
    <t>50,000</t>
  </si>
  <si>
    <t>80</t>
  </si>
  <si>
    <t>60</t>
  </si>
  <si>
    <t>40</t>
  </si>
  <si>
    <t>8</t>
  </si>
  <si>
    <t>3481.6</t>
  </si>
  <si>
    <t>18.56853333</t>
  </si>
  <si>
    <t>13108</t>
  </si>
  <si>
    <t>3.764935662</t>
  </si>
  <si>
    <t>69.90933333</t>
  </si>
  <si>
    <t>705.9254366</t>
  </si>
  <si>
    <t>628</t>
  </si>
  <si>
    <t>97688.88889</t>
  </si>
  <si>
    <t>0.09768888889</t>
  </si>
  <si>
    <t>7568</t>
  </si>
  <si>
    <t>3941.6</t>
  </si>
  <si>
    <t>20</t>
  </si>
  <si>
    <t>0.8</t>
  </si>
  <si>
    <t>7038.571429</t>
  </si>
  <si>
    <t>35.71428571</t>
  </si>
  <si>
    <t>100</t>
  </si>
  <si>
    <t>3962.4</t>
  </si>
  <si>
    <t>7174.285714</t>
  </si>
  <si>
    <t>317.967033</t>
  </si>
  <si>
    <t>49461.53846</t>
  </si>
  <si>
    <t>0.04946153846</t>
  </si>
  <si>
    <t>509.2048</t>
  </si>
  <si>
    <t>2654.485714</t>
  </si>
  <si>
    <t>995.967033</t>
  </si>
  <si>
    <t>16.59945055</t>
  </si>
  <si>
    <t>0.2766575092</t>
  </si>
  <si>
    <t>0.01152739621</t>
  </si>
  <si>
    <t>147150.4274</t>
  </si>
  <si>
    <t>147.1504274</t>
  </si>
  <si>
    <t>0.1471504274</t>
  </si>
  <si>
    <t>648</t>
  </si>
  <si>
    <t>0.25</t>
  </si>
  <si>
    <t>20,000</t>
  </si>
  <si>
    <t>5,000</t>
  </si>
  <si>
    <t>12.2</t>
  </si>
  <si>
    <t>48.8</t>
  </si>
  <si>
    <t>46</t>
  </si>
  <si>
    <t>3.770491803</t>
  </si>
  <si>
    <t>184</t>
  </si>
  <si>
    <t>0.9426229508</t>
  </si>
  <si>
    <t>12</t>
  </si>
  <si>
    <t>1866.666667</t>
  </si>
  <si>
    <t>0.001866666667</t>
  </si>
  <si>
    <t>5</t>
  </si>
  <si>
    <t>14.2</t>
  </si>
  <si>
    <t>0.1</t>
  </si>
  <si>
    <t>25.35714286</t>
  </si>
  <si>
    <t>12.5</t>
  </si>
  <si>
    <t>14.3</t>
  </si>
  <si>
    <t>37.85714286</t>
  </si>
  <si>
    <t>4.821428571</t>
  </si>
  <si>
    <t>750</t>
  </si>
  <si>
    <t>0.00075</t>
  </si>
  <si>
    <t>1.8086</t>
  </si>
  <si>
    <t>14.00714286</t>
  </si>
  <si>
    <t>36.82142857</t>
  </si>
  <si>
    <t>0.6136904762</t>
  </si>
  <si>
    <t>0.0102281746</t>
  </si>
  <si>
    <t>0.0004261739418</t>
  </si>
  <si>
    <t>2616.666667</t>
  </si>
  <si>
    <t>2.616666667</t>
  </si>
  <si>
    <t>0.002616666667</t>
  </si>
  <si>
    <t>31.25</t>
  </si>
  <si>
    <t>10,000</t>
  </si>
  <si>
    <t>111.4112</t>
  </si>
  <si>
    <t>419.456</t>
  </si>
  <si>
    <t>117.6542394</t>
  </si>
  <si>
    <t>316</t>
  </si>
  <si>
    <t>15</t>
  </si>
  <si>
    <t>32.2</t>
  </si>
  <si>
    <t>128.8</t>
  </si>
  <si>
    <t>146</t>
  </si>
  <si>
    <t>4.534161491</t>
  </si>
  <si>
    <t>584</t>
  </si>
  <si>
    <t>1.133540373</t>
  </si>
  <si>
    <t>13</t>
  </si>
  <si>
    <t>2022.222222</t>
  </si>
  <si>
    <t>0.002022222222</t>
  </si>
  <si>
    <t>36.2</t>
  </si>
  <si>
    <t>64.64285714</t>
  </si>
  <si>
    <t>36.3</t>
  </si>
  <si>
    <t>77.14285714</t>
  </si>
  <si>
    <t>6.332417582</t>
  </si>
  <si>
    <t>985.042735</t>
  </si>
  <si>
    <t>0.000985042735</t>
  </si>
  <si>
    <t>4.6026</t>
  </si>
  <si>
    <t>28.54285714</t>
  </si>
  <si>
    <t>34.33241758</t>
  </si>
  <si>
    <t>0.5722069597</t>
  </si>
  <si>
    <t>0.009536782662</t>
  </si>
  <si>
    <t>0.0003973659442</t>
  </si>
  <si>
    <t>3007.264957</t>
  </si>
  <si>
    <t>3.007264957</t>
  </si>
  <si>
    <t>0.003007264957</t>
  </si>
  <si>
    <t>186,000</t>
  </si>
  <si>
    <t>576,000</t>
  </si>
  <si>
    <t>40,000</t>
  </si>
  <si>
    <t>16</t>
  </si>
  <si>
    <t>4</t>
  </si>
  <si>
    <t>10</t>
  </si>
  <si>
    <t>2094</t>
  </si>
  <si>
    <t>67.008</t>
  </si>
  <si>
    <t>8180</t>
  </si>
  <si>
    <t>3.906399236</t>
  </si>
  <si>
    <t>261.76</t>
  </si>
  <si>
    <t>122.0749761</t>
  </si>
  <si>
    <t>590</t>
  </si>
  <si>
    <t>91777.77778</t>
  </si>
  <si>
    <t>0.09177777778</t>
  </si>
  <si>
    <t>1960</t>
  </si>
  <si>
    <t>2122</t>
  </si>
  <si>
    <t>65</t>
  </si>
  <si>
    <t>3789.285714</t>
  </si>
  <si>
    <t>250</t>
  </si>
  <si>
    <t>333.3333333</t>
  </si>
  <si>
    <t>116.0714286</t>
  </si>
  <si>
    <t>625</t>
  </si>
  <si>
    <t>2352</t>
  </si>
  <si>
    <t>5113.690476</t>
  </si>
  <si>
    <t>1801.877289</t>
  </si>
  <si>
    <t>280292.0228</t>
  </si>
  <si>
    <t>0.2802920228</t>
  </si>
  <si>
    <t>315.559</t>
  </si>
  <si>
    <t>1892.065476</t>
  </si>
  <si>
    <t>2441.877289</t>
  </si>
  <si>
    <t>40.69795482</t>
  </si>
  <si>
    <t>0.678299247</t>
  </si>
  <si>
    <t>0.02826246863</t>
  </si>
  <si>
    <t>372069.8006</t>
  </si>
  <si>
    <t>372.0698006</t>
  </si>
  <si>
    <t>0.3720698006</t>
  </si>
  <si>
    <t>1,166</t>
  </si>
  <si>
    <t>3</t>
  </si>
  <si>
    <t>3.375</t>
  </si>
  <si>
    <t>60,000</t>
  </si>
  <si>
    <t>180,000</t>
  </si>
  <si>
    <t>30</t>
  </si>
  <si>
    <t>516</t>
  </si>
  <si>
    <t>152.8888889</t>
  </si>
  <si>
    <t>1875</t>
  </si>
  <si>
    <t>3.63372093</t>
  </si>
  <si>
    <t>555.5555556</t>
  </si>
  <si>
    <t>12.26380814</t>
  </si>
  <si>
    <t>162</t>
  </si>
  <si>
    <t>25200</t>
  </si>
  <si>
    <t>0.0252</t>
  </si>
  <si>
    <t>856</t>
  </si>
  <si>
    <t>491</t>
  </si>
  <si>
    <t>25</t>
  </si>
  <si>
    <t>32.5</t>
  </si>
  <si>
    <t>876.7857143</t>
  </si>
  <si>
    <t>78.125</t>
  </si>
  <si>
    <t>104.1666667</t>
  </si>
  <si>
    <t>58.03571429</t>
  </si>
  <si>
    <t>375</t>
  </si>
  <si>
    <t>576.5</t>
  </si>
  <si>
    <t>1492.113095</t>
  </si>
  <si>
    <t>616.5979853</t>
  </si>
  <si>
    <t>95915.24217</t>
  </si>
  <si>
    <t>0.09591524217</t>
  </si>
  <si>
    <t>82.0555</t>
  </si>
  <si>
    <t>552.0818452</t>
  </si>
  <si>
    <t>798.5979853</t>
  </si>
  <si>
    <t>13.30996642</t>
  </si>
  <si>
    <t>0.2218327737</t>
  </si>
  <si>
    <t>0.009243032238</t>
  </si>
  <si>
    <t>121115.2422</t>
  </si>
  <si>
    <t>121.1152422</t>
  </si>
  <si>
    <t>0.1211152422</t>
  </si>
  <si>
    <t>15.625</t>
  </si>
  <si>
    <t>5,000,000</t>
  </si>
  <si>
    <t>1,000</t>
  </si>
  <si>
    <t>1000</t>
  </si>
  <si>
    <t>4793</t>
  </si>
  <si>
    <t>306.752</t>
  </si>
  <si>
    <t>12065</t>
  </si>
  <si>
    <t>2.517212602</t>
  </si>
  <si>
    <t>772.16</t>
  </si>
  <si>
    <t>39.3314469</t>
  </si>
  <si>
    <t>1043.187982</t>
  </si>
  <si>
    <t>623</t>
  </si>
  <si>
    <t>96911.11111</t>
  </si>
  <si>
    <t>0.09691111111</t>
  </si>
  <si>
    <t>1557</t>
  </si>
  <si>
    <t>3995</t>
  </si>
  <si>
    <t>500</t>
  </si>
  <si>
    <t>2.5</t>
  </si>
  <si>
    <t>7133.928571</t>
  </si>
  <si>
    <t>93.75</t>
  </si>
  <si>
    <t>125</t>
  </si>
  <si>
    <t>6250</t>
  </si>
  <si>
    <t>312.5</t>
  </si>
  <si>
    <t>1388.888889</t>
  </si>
  <si>
    <t>5557.5</t>
  </si>
  <si>
    <t>15304.06746</t>
  </si>
  <si>
    <t>5813.911783</t>
  </si>
  <si>
    <t>904386.2773</t>
  </si>
  <si>
    <t>0.9043862773</t>
  </si>
  <si>
    <t>931.715</t>
  </si>
  <si>
    <t>5662.50496</t>
  </si>
  <si>
    <t>6476.911783</t>
  </si>
  <si>
    <t>107.9485297</t>
  </si>
  <si>
    <t>1.799142162</t>
  </si>
  <si>
    <t>0.07496425674</t>
  </si>
  <si>
    <t>1001297.388</t>
  </si>
  <si>
    <t>1001.297388</t>
  </si>
  <si>
    <t>1.001297388</t>
  </si>
  <si>
    <t>2,520</t>
  </si>
  <si>
    <t>0.125</t>
  </si>
  <si>
    <t>100,000</t>
  </si>
  <si>
    <t>130</t>
  </si>
  <si>
    <t>1040</t>
  </si>
  <si>
    <t>390</t>
  </si>
  <si>
    <t>3120</t>
  </si>
  <si>
    <t>0.375</t>
  </si>
  <si>
    <t>769.2307692</t>
  </si>
  <si>
    <t>26</t>
  </si>
  <si>
    <t>4044.444444</t>
  </si>
  <si>
    <t>0.004044444444</t>
  </si>
  <si>
    <t>87</t>
  </si>
  <si>
    <t>124</t>
  </si>
  <si>
    <t>221.4285714</t>
  </si>
  <si>
    <t>20.83333333</t>
  </si>
  <si>
    <t>62.5</t>
  </si>
  <si>
    <t>13.88888889</t>
  </si>
  <si>
    <t>150</t>
  </si>
  <si>
    <t>459.2757937</t>
  </si>
  <si>
    <t>184.2643468</t>
  </si>
  <si>
    <t>28663.34283</t>
  </si>
  <si>
    <t>0.02866334283</t>
  </si>
  <si>
    <t>21.095</t>
  </si>
  <si>
    <t>169.9320437</t>
  </si>
  <si>
    <t>230.2643468</t>
  </si>
  <si>
    <t>3.837739113</t>
  </si>
  <si>
    <t>0.06396231855</t>
  </si>
  <si>
    <t>0.002665096606</t>
  </si>
  <si>
    <t>32707.78727</t>
  </si>
  <si>
    <t>32.70778727</t>
  </si>
  <si>
    <t>0.03270778727</t>
  </si>
  <si>
    <t>421.875</t>
  </si>
  <si>
    <t>100,000,000</t>
  </si>
  <si>
    <t>8,000</t>
  </si>
  <si>
    <t>8000</t>
  </si>
  <si>
    <t>70</t>
  </si>
  <si>
    <t>75</t>
  </si>
  <si>
    <t>2,000</t>
  </si>
  <si>
    <t>72295</t>
  </si>
  <si>
    <t>171.3659259</t>
  </si>
  <si>
    <t>146575</t>
  </si>
  <si>
    <t>2.027456947</t>
  </si>
  <si>
    <t>347.437037</t>
  </si>
  <si>
    <t>855.3333996</t>
  </si>
  <si>
    <t>1383.221523</t>
  </si>
  <si>
    <t>3875</t>
  </si>
  <si>
    <t>602777.7778</t>
  </si>
  <si>
    <t>0.6027777778</t>
  </si>
  <si>
    <t>21495</t>
  </si>
  <si>
    <t>54465</t>
  </si>
  <si>
    <t>10000</t>
  </si>
  <si>
    <t>7.5</t>
  </si>
  <si>
    <t>20000</t>
  </si>
  <si>
    <t>97258.92857</t>
  </si>
  <si>
    <t>416.6666667</t>
  </si>
  <si>
    <t>125000</t>
  </si>
  <si>
    <t>937.5</t>
  </si>
  <si>
    <t>27777.77778</t>
  </si>
  <si>
    <t>84672.5</t>
  </si>
  <si>
    <t>251703.373</t>
  </si>
  <si>
    <t>104082.6084</t>
  </si>
  <si>
    <t>16190627.97</t>
  </si>
  <si>
    <t>16.19062797</t>
  </si>
  <si>
    <t>15289.845</t>
  </si>
  <si>
    <t>93130.24802</t>
  </si>
  <si>
    <t>108057.6084</t>
  </si>
  <si>
    <t>1800.960139</t>
  </si>
  <si>
    <t>30.01600232</t>
  </si>
  <si>
    <t>1.250666763</t>
  </si>
  <si>
    <t>16793405.75</t>
  </si>
  <si>
    <t>16793.40575</t>
  </si>
  <si>
    <t>16.79340575</t>
  </si>
  <si>
    <t>2,102</t>
  </si>
  <si>
    <t>35</t>
  </si>
  <si>
    <t>3,500,000</t>
  </si>
  <si>
    <t>9</t>
  </si>
  <si>
    <t>2776</t>
  </si>
  <si>
    <t>822.5185185</t>
  </si>
  <si>
    <t>7945</t>
  </si>
  <si>
    <t>2.8620317</t>
  </si>
  <si>
    <t>2354.074074</t>
  </si>
  <si>
    <t>9.659356988</t>
  </si>
  <si>
    <t>1260.806916</t>
  </si>
  <si>
    <t>242</t>
  </si>
  <si>
    <t>37644.44444</t>
  </si>
  <si>
    <t>0.03764444444</t>
  </si>
  <si>
    <t>912</t>
  </si>
  <si>
    <t>2394</t>
  </si>
  <si>
    <t>4275</t>
  </si>
  <si>
    <t>3125</t>
  </si>
  <si>
    <t>694.4444444</t>
  </si>
  <si>
    <t>3196.5</t>
  </si>
  <si>
    <t>8589.236111</t>
  </si>
  <si>
    <t>3158.547009</t>
  </si>
  <si>
    <t>491329.5347</t>
  </si>
  <si>
    <t>0.4913295347</t>
  </si>
  <si>
    <t>518.518</t>
  </si>
  <si>
    <t>3178.017361</t>
  </si>
  <si>
    <t>3435.547009</t>
  </si>
  <si>
    <t>57.25911681</t>
  </si>
  <si>
    <t>0.9543186135</t>
  </si>
  <si>
    <t>0.03976327556</t>
  </si>
  <si>
    <t>528973.9791</t>
  </si>
  <si>
    <t>528.9739791</t>
  </si>
  <si>
    <t>0.5289739791</t>
  </si>
  <si>
    <t>120,000</t>
  </si>
  <si>
    <t>64</t>
  </si>
  <si>
    <t>727.4</t>
  </si>
  <si>
    <t>5.8192</t>
  </si>
  <si>
    <t>976</t>
  </si>
  <si>
    <t>1.341765191</t>
  </si>
  <si>
    <t>7.808</t>
  </si>
  <si>
    <t>167.7206489</t>
  </si>
  <si>
    <t>164.9711301</t>
  </si>
  <si>
    <t>752</t>
  </si>
  <si>
    <t>116977.7778</t>
  </si>
  <si>
    <t>0.1169777778</t>
  </si>
  <si>
    <t>1427</t>
  </si>
  <si>
    <t>243.4</t>
  </si>
  <si>
    <t>768</t>
  </si>
  <si>
    <t>19.4</t>
  </si>
  <si>
    <t>3.2</t>
  </si>
  <si>
    <t>434.6428571</t>
  </si>
  <si>
    <t>1371.428571</t>
  </si>
  <si>
    <t>2425</t>
  </si>
  <si>
    <t>800</t>
  </si>
  <si>
    <t>1034</t>
  </si>
  <si>
    <t>5031.071429</t>
  </si>
  <si>
    <t>3857.376374</t>
  </si>
  <si>
    <t>600036.3248</t>
  </si>
  <si>
    <t>0.6000363248</t>
  </si>
  <si>
    <t>361.543</t>
  </si>
  <si>
    <t>1861.496429</t>
  </si>
  <si>
    <t>4649.376374</t>
  </si>
  <si>
    <t>77.48960623</t>
  </si>
  <si>
    <t>1.291493437</t>
  </si>
  <si>
    <t>0.05381222655</t>
  </si>
  <si>
    <t>717014.1026</t>
  </si>
  <si>
    <t>717.0141026</t>
  </si>
  <si>
    <t>0.7170141026</t>
  </si>
  <si>
    <t>6.25</t>
  </si>
  <si>
    <t>30,000</t>
  </si>
  <si>
    <t>180.2</t>
  </si>
  <si>
    <t>28.832</t>
  </si>
  <si>
    <t>252</t>
  </si>
  <si>
    <t>1.398446171</t>
  </si>
  <si>
    <t>40.32</t>
  </si>
  <si>
    <t>8.740288568</t>
  </si>
  <si>
    <t>166.481687</t>
  </si>
  <si>
    <t>185</t>
  </si>
  <si>
    <t>28777.77778</t>
  </si>
  <si>
    <t>0.02877777778</t>
  </si>
  <si>
    <t>360</t>
  </si>
  <si>
    <t>59.2</t>
  </si>
  <si>
    <t>192</t>
  </si>
  <si>
    <t>4.9</t>
  </si>
  <si>
    <t>105.7142857</t>
  </si>
  <si>
    <t>342.8571429</t>
  </si>
  <si>
    <t>612.5</t>
  </si>
  <si>
    <t>200</t>
  </si>
  <si>
    <t>256.9</t>
  </si>
  <si>
    <t>1261.071429</t>
  </si>
  <si>
    <t>966.1538462</t>
  </si>
  <si>
    <t>150290.5983</t>
  </si>
  <si>
    <t>0.1502905983</t>
  </si>
  <si>
    <t>90.1788</t>
  </si>
  <si>
    <t>466.5964286</t>
  </si>
  <si>
    <t>1191.153846</t>
  </si>
  <si>
    <t>19.8525641</t>
  </si>
  <si>
    <t>0.3308760684</t>
  </si>
  <si>
    <t>0.01378650285</t>
  </si>
  <si>
    <t>179068.3761</t>
  </si>
  <si>
    <t>179.0683761</t>
  </si>
  <si>
    <t>0.1790683761</t>
  </si>
  <si>
    <t>45</t>
  </si>
  <si>
    <t>4,000,000</t>
  </si>
  <si>
    <t>1,000,000</t>
  </si>
  <si>
    <t>120</t>
  </si>
  <si>
    <t>4875</t>
  </si>
  <si>
    <t>312</t>
  </si>
  <si>
    <t>15075</t>
  </si>
  <si>
    <t>3.092307692</t>
  </si>
  <si>
    <t>964.8</t>
  </si>
  <si>
    <t>48.31730769</t>
  </si>
  <si>
    <t>820.5128205</t>
  </si>
  <si>
    <t>890</t>
  </si>
  <si>
    <t>138444.4444</t>
  </si>
  <si>
    <t>0.1384444444</t>
  </si>
  <si>
    <t>5800</t>
  </si>
  <si>
    <t>3510</t>
  </si>
  <si>
    <t>1320</t>
  </si>
  <si>
    <t>6267.857143</t>
  </si>
  <si>
    <t>1125</t>
  </si>
  <si>
    <t>5500</t>
  </si>
  <si>
    <t>107.1428571</t>
  </si>
  <si>
    <t>5252.5</t>
  </si>
  <si>
    <t>13312.5</t>
  </si>
  <si>
    <t>19040.52198</t>
  </si>
  <si>
    <t>2961858.974</t>
  </si>
  <si>
    <t>2.961858974</t>
  </si>
  <si>
    <t>659.8</t>
  </si>
  <si>
    <t>4925.625</t>
  </si>
  <si>
    <t>19975.52198</t>
  </si>
  <si>
    <t>332.9253663</t>
  </si>
  <si>
    <t>5.548756105</t>
  </si>
  <si>
    <t>0.231198171</t>
  </si>
  <si>
    <t>3100303.419</t>
  </si>
  <si>
    <t>3100.303419</t>
  </si>
  <si>
    <t>3.100303419</t>
  </si>
  <si>
    <t>212</t>
  </si>
  <si>
    <t>2.25</t>
  </si>
  <si>
    <t>1,440,000</t>
  </si>
  <si>
    <t>360,000</t>
  </si>
  <si>
    <t>1054</t>
  </si>
  <si>
    <t>468.4444444</t>
  </si>
  <si>
    <t>3720</t>
  </si>
  <si>
    <t>3.529411765</t>
  </si>
  <si>
    <t>1653.333333</t>
  </si>
  <si>
    <t>7.941176471</t>
  </si>
  <si>
    <t>1366.223909</t>
  </si>
  <si>
    <t>167</t>
  </si>
  <si>
    <t>25977.77778</t>
  </si>
  <si>
    <t>0.02597777778</t>
  </si>
  <si>
    <t>1025</t>
  </si>
  <si>
    <t>851</t>
  </si>
  <si>
    <t>220</t>
  </si>
  <si>
    <t>1519.642857</t>
  </si>
  <si>
    <t>916.6666667</t>
  </si>
  <si>
    <t>17.85714286</t>
  </si>
  <si>
    <t>1142</t>
  </si>
  <si>
    <t>2766.666667</t>
  </si>
  <si>
    <t>3214.125458</t>
  </si>
  <si>
    <t>499975.0712</t>
  </si>
  <si>
    <t>0.4999750712</t>
  </si>
  <si>
    <t>143.779</t>
  </si>
  <si>
    <t>1023.666667</t>
  </si>
  <si>
    <t>3411.125458</t>
  </si>
  <si>
    <t>56.85209096</t>
  </si>
  <si>
    <t>0.9475348494</t>
  </si>
  <si>
    <t>0.03948061873</t>
  </si>
  <si>
    <t>525952.849</t>
  </si>
  <si>
    <t>525.952849</t>
  </si>
  <si>
    <t>0.525952849</t>
  </si>
  <si>
    <t>560,000</t>
  </si>
  <si>
    <t>4380</t>
  </si>
  <si>
    <t>140.16</t>
  </si>
  <si>
    <t>7180</t>
  </si>
  <si>
    <t>1.639269406</t>
  </si>
  <si>
    <t>229.76</t>
  </si>
  <si>
    <t>51.22716895</t>
  </si>
  <si>
    <t>22.83105023</t>
  </si>
  <si>
    <t>713</t>
  </si>
  <si>
    <t>110911.1111</t>
  </si>
  <si>
    <t>0.1109111111</t>
  </si>
  <si>
    <t>1299</t>
  </si>
  <si>
    <t>3730</t>
  </si>
  <si>
    <t>32</t>
  </si>
  <si>
    <t>6660.714286</t>
  </si>
  <si>
    <t>3333.333333</t>
  </si>
  <si>
    <t>4642</t>
  </si>
  <si>
    <t>27994.04762</t>
  </si>
  <si>
    <t>38204.89927</t>
  </si>
  <si>
    <t>5942984.33</t>
  </si>
  <si>
    <t>5.94298433</t>
  </si>
  <si>
    <t>568.974</t>
  </si>
  <si>
    <t>10357.79762</t>
  </si>
  <si>
    <t>38942.89927</t>
  </si>
  <si>
    <t>649.0483211</t>
  </si>
  <si>
    <t>10.81747202</t>
  </si>
  <si>
    <t>0.4507280008</t>
  </si>
  <si>
    <t>6053895.442</t>
  </si>
  <si>
    <t>6053.895442</t>
  </si>
  <si>
    <t>6.053895442</t>
  </si>
  <si>
    <t>1,064</t>
  </si>
  <si>
    <t>33,600</t>
  </si>
  <si>
    <t>12,000</t>
  </si>
  <si>
    <t>93</t>
  </si>
  <si>
    <t>372</t>
  </si>
  <si>
    <t>2.365591398</t>
  </si>
  <si>
    <t>880</t>
  </si>
  <si>
    <t>0.5913978495</t>
  </si>
  <si>
    <t>129.0322581</t>
  </si>
  <si>
    <t>53</t>
  </si>
  <si>
    <t>91</t>
  </si>
  <si>
    <t>0.4</t>
  </si>
  <si>
    <t>162.5</t>
  </si>
  <si>
    <t>41.66666667</t>
  </si>
  <si>
    <t>102.4</t>
  </si>
  <si>
    <t>429.1666667</t>
  </si>
  <si>
    <t>480.6089744</t>
  </si>
  <si>
    <t>74761.39601</t>
  </si>
  <si>
    <t>0.07476139601</t>
  </si>
  <si>
    <t>12.7478</t>
  </si>
  <si>
    <t>158.7916667</t>
  </si>
  <si>
    <t>505.6089744</t>
  </si>
  <si>
    <t>8.426816239</t>
  </si>
  <si>
    <t>0.1404469373</t>
  </si>
  <si>
    <t>0.005851955722</t>
  </si>
  <si>
    <t>76783.61823</t>
  </si>
  <si>
    <t>76.78361823</t>
  </si>
  <si>
    <t>0.07678361823</t>
  </si>
  <si>
    <t>6,720,000</t>
  </si>
  <si>
    <t>1,200,000</t>
  </si>
  <si>
    <t>960</t>
  </si>
  <si>
    <t>43200</t>
  </si>
  <si>
    <t>115.2</t>
  </si>
  <si>
    <t>49200</t>
  </si>
  <si>
    <t>1.138888889</t>
  </si>
  <si>
    <t>131.2</t>
  </si>
  <si>
    <t>427.0833333</t>
  </si>
  <si>
    <t>27.77777778</t>
  </si>
  <si>
    <t>2150</t>
  </si>
  <si>
    <t>334444.4444</t>
  </si>
  <si>
    <t>0.3344444444</t>
  </si>
  <si>
    <t>11770</t>
  </si>
  <si>
    <t>34200</t>
  </si>
  <si>
    <t>9600</t>
  </si>
  <si>
    <t>384</t>
  </si>
  <si>
    <t>61071.42857</t>
  </si>
  <si>
    <t>40000</t>
  </si>
  <si>
    <t>120000</t>
  </si>
  <si>
    <t>96000</t>
  </si>
  <si>
    <t>45144</t>
  </si>
  <si>
    <t>317071.4286</t>
  </si>
  <si>
    <t>457733.5165</t>
  </si>
  <si>
    <t>71202991.45</t>
  </si>
  <si>
    <t>71.20299145</t>
  </si>
  <si>
    <t>5486.568</t>
  </si>
  <si>
    <t>117316.4286</t>
  </si>
  <si>
    <t>459923.5165</t>
  </si>
  <si>
    <t>7665.391941</t>
  </si>
  <si>
    <t>127.7565324</t>
  </si>
  <si>
    <t>5.323188848</t>
  </si>
  <si>
    <t>71537435.9</t>
  </si>
  <si>
    <t>71537.4359</t>
  </si>
  <si>
    <t>71.5374359</t>
  </si>
  <si>
    <t>1,072</t>
  </si>
  <si>
    <t>28</t>
  </si>
  <si>
    <t>400,000</t>
  </si>
  <si>
    <t>144,000</t>
  </si>
  <si>
    <t>721</t>
  </si>
  <si>
    <t>240.3333333</t>
  </si>
  <si>
    <t>1220</t>
  </si>
  <si>
    <t>1.692094313</t>
  </si>
  <si>
    <t>406.6666667</t>
  </si>
  <si>
    <t>5.07628294</t>
  </si>
  <si>
    <t>199.7226075</t>
  </si>
  <si>
    <t>42</t>
  </si>
  <si>
    <t>6533.333333</t>
  </si>
  <si>
    <t>0.006533333333</t>
  </si>
  <si>
    <t>329</t>
  </si>
  <si>
    <t>638</t>
  </si>
  <si>
    <t>4.8</t>
  </si>
  <si>
    <t>1139.285714</t>
  </si>
  <si>
    <t>1500</t>
  </si>
  <si>
    <t>1200</t>
  </si>
  <si>
    <t>774.8</t>
  </si>
  <si>
    <t>4339.285714</t>
  </si>
  <si>
    <t>5736.126374</t>
  </si>
  <si>
    <t>892286.3248</t>
  </si>
  <si>
    <t>0.8922863248</t>
  </si>
  <si>
    <t>95.3156</t>
  </si>
  <si>
    <t>1605.535714</t>
  </si>
  <si>
    <t>5806.126374</t>
  </si>
  <si>
    <t>96.76877289</t>
  </si>
  <si>
    <t>1.612812882</t>
  </si>
  <si>
    <t>0.06720053673</t>
  </si>
  <si>
    <t>898819.6581</t>
  </si>
  <si>
    <t>898.8196581</t>
  </si>
  <si>
    <t>0.8988196581</t>
  </si>
  <si>
    <t>600</t>
  </si>
  <si>
    <t>883</t>
  </si>
  <si>
    <t>2.093037037</t>
  </si>
  <si>
    <t>3380</t>
  </si>
  <si>
    <t>3.82785957</t>
  </si>
  <si>
    <t>8.011851852</t>
  </si>
  <si>
    <t>1614.878256</t>
  </si>
  <si>
    <t>345</t>
  </si>
  <si>
    <t>53666.66667</t>
  </si>
  <si>
    <t>0.05366666667</t>
  </si>
  <si>
    <t>244</t>
  </si>
  <si>
    <t>908</t>
  </si>
  <si>
    <t>1621.428571</t>
  </si>
  <si>
    <t>166.6666667</t>
  </si>
  <si>
    <t>989</t>
  </si>
  <si>
    <t>2038.095238</t>
  </si>
  <si>
    <t>805.952381</t>
  </si>
  <si>
    <t>125370.3704</t>
  </si>
  <si>
    <t>0.1253703704</t>
  </si>
  <si>
    <t>124.328</t>
  </si>
  <si>
    <t>754.0952381</t>
  </si>
  <si>
    <t>1180.952381</t>
  </si>
  <si>
    <t>19.68253968</t>
  </si>
  <si>
    <t>0.328042328</t>
  </si>
  <si>
    <t>0.01366843034</t>
  </si>
  <si>
    <t>179037.037</t>
  </si>
  <si>
    <t>179.037037</t>
  </si>
  <si>
    <t>0.179037037</t>
  </si>
  <si>
    <t>601</t>
  </si>
  <si>
    <t>340</t>
  </si>
  <si>
    <t>21.76</t>
  </si>
  <si>
    <t>1265</t>
  </si>
  <si>
    <t>3.720588235</t>
  </si>
  <si>
    <t>80.96</t>
  </si>
  <si>
    <t>58.13419118</t>
  </si>
  <si>
    <t>34222.22222</t>
  </si>
  <si>
    <t>0.03422222222</t>
  </si>
  <si>
    <t>145</t>
  </si>
  <si>
    <t>364</t>
  </si>
  <si>
    <t>0.5</t>
  </si>
  <si>
    <t>650</t>
  </si>
  <si>
    <t>384.5</t>
  </si>
  <si>
    <t>785.4166667</t>
  </si>
  <si>
    <t>220.5128205</t>
  </si>
  <si>
    <t>34301.9943</t>
  </si>
  <si>
    <t>0.0343019943</t>
  </si>
  <si>
    <t>48.494</t>
  </si>
  <si>
    <t>290.6041667</t>
  </si>
  <si>
    <t>465.5128205</t>
  </si>
  <si>
    <t>7.758547009</t>
  </si>
  <si>
    <t>0.1293091168</t>
  </si>
  <si>
    <t>0.005387879867</t>
  </si>
  <si>
    <t>68524.21652</t>
  </si>
  <si>
    <t>68.52421652</t>
  </si>
  <si>
    <t>0.06852421652</t>
  </si>
  <si>
    <t>586</t>
  </si>
  <si>
    <t>67</t>
  </si>
  <si>
    <t>1130.4</t>
  </si>
  <si>
    <t>2.679466667</t>
  </si>
  <si>
    <t>3942</t>
  </si>
  <si>
    <t>3.487261146</t>
  </si>
  <si>
    <t>9.344</t>
  </si>
  <si>
    <t>1471.188296</t>
  </si>
  <si>
    <t>454</t>
  </si>
  <si>
    <t>70622.22222</t>
  </si>
  <si>
    <t>0.07062222222</t>
  </si>
  <si>
    <t>292</t>
  </si>
  <si>
    <t>1104.4</t>
  </si>
  <si>
    <t>1.2</t>
  </si>
  <si>
    <t>1972.142857</t>
  </si>
  <si>
    <t>1265.6</t>
  </si>
  <si>
    <t>2705.47619</t>
  </si>
  <si>
    <t>1532.261905</t>
  </si>
  <si>
    <t>238351.8519</t>
  </si>
  <si>
    <t>0.2383518519</t>
  </si>
  <si>
    <t>158.2412</t>
  </si>
  <si>
    <t>1001.02619</t>
  </si>
  <si>
    <t>2026.261905</t>
  </si>
  <si>
    <t>33.77103175</t>
  </si>
  <si>
    <t>0.5628505291</t>
  </si>
  <si>
    <t>0.02345210538</t>
  </si>
  <si>
    <t>308974.0741</t>
  </si>
  <si>
    <t>308.9740741</t>
  </si>
  <si>
    <t>0.3089740741</t>
  </si>
  <si>
    <t>700</t>
  </si>
  <si>
    <t>124.2</t>
  </si>
  <si>
    <t>248.4</t>
  </si>
  <si>
    <t>4.154589372</t>
  </si>
  <si>
    <t>1032</t>
  </si>
  <si>
    <t>2.077294686</t>
  </si>
  <si>
    <t>19</t>
  </si>
  <si>
    <t>2955.555556</t>
  </si>
  <si>
    <t>0.002955555556</t>
  </si>
  <si>
    <t>29</t>
  </si>
  <si>
    <t>129.2</t>
  </si>
  <si>
    <t>230.7142857</t>
  </si>
  <si>
    <t>139.3</t>
  </si>
  <si>
    <t>279.672619</t>
  </si>
  <si>
    <t>100.8608059</t>
  </si>
  <si>
    <t>15689.45869</t>
  </si>
  <si>
    <t>0.01568945869</t>
  </si>
  <si>
    <t>17.5336</t>
  </si>
  <si>
    <t>103.478869</t>
  </si>
  <si>
    <t>132.8608059</t>
  </si>
  <si>
    <t>2.214346764</t>
  </si>
  <si>
    <t>0.03690577941</t>
  </si>
  <si>
    <t>0.001537740809</t>
  </si>
  <si>
    <t>18645.01425</t>
  </si>
  <si>
    <t>18.64501425</t>
  </si>
  <si>
    <t>0.01864501425</t>
  </si>
  <si>
    <t>1,140</t>
  </si>
  <si>
    <t>1140</t>
  </si>
  <si>
    <t>1533.8</t>
  </si>
  <si>
    <t>49.0816</t>
  </si>
  <si>
    <t>5484</t>
  </si>
  <si>
    <t>3.575433564</t>
  </si>
  <si>
    <t>175.488</t>
  </si>
  <si>
    <t>111.7322989</t>
  </si>
  <si>
    <t>23333.33333</t>
  </si>
  <si>
    <t>0.02333333333</t>
  </si>
  <si>
    <t>1123</t>
  </si>
  <si>
    <t>1694.8</t>
  </si>
  <si>
    <t>3026.428571</t>
  </si>
  <si>
    <t>1755.2</t>
  </si>
  <si>
    <t>3295.178571</t>
  </si>
  <si>
    <t>660.6318681</t>
  </si>
  <si>
    <t>102764.9573</t>
  </si>
  <si>
    <t>0.1027649573</t>
  </si>
  <si>
    <t>221.9804</t>
  </si>
  <si>
    <t>1219.216071</t>
  </si>
  <si>
    <t>825.6318681</t>
  </si>
  <si>
    <t>13.76053114</t>
  </si>
  <si>
    <t>0.2293421856</t>
  </si>
  <si>
    <t>0.0095559244</t>
  </si>
  <si>
    <t>126098.2906</t>
  </si>
  <si>
    <t>126.0982906</t>
  </si>
  <si>
    <t>0.1260982906</t>
  </si>
  <si>
    <t>1,496</t>
  </si>
  <si>
    <t>240</t>
  </si>
  <si>
    <t>220.2</t>
  </si>
  <si>
    <t>440.4</t>
  </si>
  <si>
    <t>741</t>
  </si>
  <si>
    <t>3.365122616</t>
  </si>
  <si>
    <t>1482</t>
  </si>
  <si>
    <t>1.682561308</t>
  </si>
  <si>
    <t>4666.666667</t>
  </si>
  <si>
    <t>0.004666666667</t>
  </si>
  <si>
    <t>177</t>
  </si>
  <si>
    <t>243.2</t>
  </si>
  <si>
    <t>434.2857143</t>
  </si>
  <si>
    <t>253.3</t>
  </si>
  <si>
    <t>483.2440476</t>
  </si>
  <si>
    <t>108.6904762</t>
  </si>
  <si>
    <t>16907.40741</t>
  </si>
  <si>
    <t>0.01690740741</t>
  </si>
  <si>
    <t>32.0116</t>
  </si>
  <si>
    <t>178.8002976</t>
  </si>
  <si>
    <t>153.6904762</t>
  </si>
  <si>
    <t>2.561507937</t>
  </si>
  <si>
    <t>0.04269179894</t>
  </si>
  <si>
    <t>0.001778824956</t>
  </si>
  <si>
    <t>21574.07407</t>
  </si>
  <si>
    <t>21.57407407</t>
  </si>
  <si>
    <t>0.02157407407</t>
  </si>
  <si>
    <t>1.125</t>
  </si>
  <si>
    <t>24</t>
  </si>
  <si>
    <t>998.4</t>
  </si>
  <si>
    <t>887.4666667</t>
  </si>
  <si>
    <t>3662</t>
  </si>
  <si>
    <t>3.66786859</t>
  </si>
  <si>
    <t>3255.111111</t>
  </si>
  <si>
    <t>4.126352163</t>
  </si>
  <si>
    <t>362</t>
  </si>
  <si>
    <t>56311.11111</t>
  </si>
  <si>
    <t>0.05631111111</t>
  </si>
  <si>
    <t>760</t>
  </si>
  <si>
    <t>1125.4</t>
  </si>
  <si>
    <t>0.2</t>
  </si>
  <si>
    <t>2009.642857</t>
  </si>
  <si>
    <t>83.33333333</t>
  </si>
  <si>
    <t>1165.6</t>
  </si>
  <si>
    <t>2180.47619</t>
  </si>
  <si>
    <t>437.5503663</t>
  </si>
  <si>
    <t>68063.39031</t>
  </si>
  <si>
    <t>0.06806339031</t>
  </si>
  <si>
    <t>147.4162</t>
  </si>
  <si>
    <t>806.7761905</t>
  </si>
  <si>
    <t>814.5503663</t>
  </si>
  <si>
    <t>13.57583944</t>
  </si>
  <si>
    <t>0.2262639906</t>
  </si>
  <si>
    <t>0.009427666277</t>
  </si>
  <si>
    <t>124374.5014</t>
  </si>
  <si>
    <t>124.3745014</t>
  </si>
  <si>
    <t>0.1243745014</t>
  </si>
  <si>
    <t>22.4415</t>
  </si>
  <si>
    <t>15,000</t>
  </si>
  <si>
    <t>500.4</t>
  </si>
  <si>
    <t>32.0256</t>
  </si>
  <si>
    <t>1932</t>
  </si>
  <si>
    <t>3.860911271</t>
  </si>
  <si>
    <t>123.648</t>
  </si>
  <si>
    <t>60.32673861</t>
  </si>
  <si>
    <t>228</t>
  </si>
  <si>
    <t>35466.66667</t>
  </si>
  <si>
    <t>0.03546666667</t>
  </si>
  <si>
    <t>140</t>
  </si>
  <si>
    <t>556.4</t>
  </si>
  <si>
    <t>993.5714286</t>
  </si>
  <si>
    <t>2142.857143</t>
  </si>
  <si>
    <t>5.357142857</t>
  </si>
  <si>
    <t>571.6</t>
  </si>
  <si>
    <t>3166.785714</t>
  </si>
  <si>
    <t>1696.730769</t>
  </si>
  <si>
    <t>263935.8974</t>
  </si>
  <si>
    <t>0.2639358974</t>
  </si>
  <si>
    <t>78.8602</t>
  </si>
  <si>
    <t>1171.710714</t>
  </si>
  <si>
    <t>1954.730769</t>
  </si>
  <si>
    <t>32.57884615</t>
  </si>
  <si>
    <t>0.5429807692</t>
  </si>
  <si>
    <t>0.02262419872</t>
  </si>
  <si>
    <t>299402.5641</t>
  </si>
  <si>
    <t>299.4025641</t>
  </si>
  <si>
    <t>0.2994025641</t>
  </si>
  <si>
    <t>1,428</t>
  </si>
  <si>
    <t>4.4883</t>
  </si>
  <si>
    <t>20.2</t>
  </si>
  <si>
    <t>161.6</t>
  </si>
  <si>
    <t>66</t>
  </si>
  <si>
    <t>3.267326733</t>
  </si>
  <si>
    <t>528</t>
  </si>
  <si>
    <t>0.4084158416</t>
  </si>
  <si>
    <t>23</t>
  </si>
  <si>
    <t>3577.777778</t>
  </si>
  <si>
    <t>0.003577777778</t>
  </si>
  <si>
    <t>21.2</t>
  </si>
  <si>
    <t>357.1428571</t>
  </si>
  <si>
    <t>0.8928571429</t>
  </si>
  <si>
    <t>23.8</t>
  </si>
  <si>
    <t>408.3928571</t>
  </si>
  <si>
    <t>280.4395604</t>
  </si>
  <si>
    <t>43623.93162</t>
  </si>
  <si>
    <t>0.04362393162</t>
  </si>
  <si>
    <t>4.0621</t>
  </si>
  <si>
    <t>151.1053571</t>
  </si>
  <si>
    <t>313.4395604</t>
  </si>
  <si>
    <t>5.223992674</t>
  </si>
  <si>
    <t>0.08706654457</t>
  </si>
  <si>
    <t>0.00362777269</t>
  </si>
  <si>
    <t>47201.7094</t>
  </si>
  <si>
    <t>47.2017094</t>
  </si>
  <si>
    <t>0.0472017094</t>
  </si>
  <si>
    <t>106.4</t>
  </si>
  <si>
    <t>6.8096</t>
  </si>
  <si>
    <t>367</t>
  </si>
  <si>
    <t>3.44924812</t>
  </si>
  <si>
    <t>23.488</t>
  </si>
  <si>
    <t>53.89450188</t>
  </si>
  <si>
    <t>17</t>
  </si>
  <si>
    <t>2644.444444</t>
  </si>
  <si>
    <t>0.002644444444</t>
  </si>
  <si>
    <t>226</t>
  </si>
  <si>
    <t>121.4</t>
  </si>
  <si>
    <t>216.7857143</t>
  </si>
  <si>
    <t>122.1</t>
  </si>
  <si>
    <t>242.6785714</t>
  </si>
  <si>
    <t>16.44230769</t>
  </si>
  <si>
    <t>2557.692308</t>
  </si>
  <si>
    <t>0.002557692308</t>
  </si>
  <si>
    <t>15.6427</t>
  </si>
  <si>
    <t>89.79107143</t>
  </si>
  <si>
    <t>63.44230769</t>
  </si>
  <si>
    <t>1.057371795</t>
  </si>
  <si>
    <t>0.01762286325</t>
  </si>
  <si>
    <t>0.0007342859687</t>
  </si>
  <si>
    <t>5202.136752</t>
  </si>
  <si>
    <t>5.202136752</t>
  </si>
  <si>
    <t>0.005202136752</t>
  </si>
  <si>
    <t>188</t>
  </si>
  <si>
    <t>26.2</t>
  </si>
  <si>
    <t>209.6</t>
  </si>
  <si>
    <t>76</t>
  </si>
  <si>
    <t>2.900763359</t>
  </si>
  <si>
    <t>608</t>
  </si>
  <si>
    <t>0.3625954198</t>
  </si>
  <si>
    <t>14</t>
  </si>
  <si>
    <t>2177.777778</t>
  </si>
  <si>
    <t>0.002177777778</t>
  </si>
  <si>
    <t>147</t>
  </si>
  <si>
    <t>29.2</t>
  </si>
  <si>
    <t>52.14285714</t>
  </si>
  <si>
    <t>29.8</t>
  </si>
  <si>
    <t>65.53571429</t>
  </si>
  <si>
    <t>6.263736264</t>
  </si>
  <si>
    <t>974.3589744</t>
  </si>
  <si>
    <t>0.0009743589744</t>
  </si>
  <si>
    <t>3.9281</t>
  </si>
  <si>
    <t>24.24821429</t>
  </si>
  <si>
    <t>28.26373626</t>
  </si>
  <si>
    <t>0.4710622711</t>
  </si>
  <si>
    <t>0.007851037851</t>
  </si>
  <si>
    <t>0.0003271265771</t>
  </si>
  <si>
    <t>3152.136752</t>
  </si>
  <si>
    <t>3.152136752</t>
  </si>
  <si>
    <t>0.003152136752</t>
  </si>
  <si>
    <t>4,000</t>
  </si>
  <si>
    <t>4000</t>
  </si>
  <si>
    <t>1,200</t>
  </si>
  <si>
    <t>25112</t>
  </si>
  <si>
    <t>100.448</t>
  </si>
  <si>
    <t>122900</t>
  </si>
  <si>
    <t>4.894074546</t>
  </si>
  <si>
    <t>491.6</t>
  </si>
  <si>
    <t>1223.518637</t>
  </si>
  <si>
    <t>1652</t>
  </si>
  <si>
    <t>256977.7778</t>
  </si>
  <si>
    <t>0.2569777778</t>
  </si>
  <si>
    <t>4556</t>
  </si>
  <si>
    <t>27568</t>
  </si>
  <si>
    <t>49228.57143</t>
  </si>
  <si>
    <t>27690</t>
  </si>
  <si>
    <t>49916.07143</t>
  </si>
  <si>
    <t>3028.021978</t>
  </si>
  <si>
    <t>471025.641</t>
  </si>
  <si>
    <t>0.471025641</t>
  </si>
  <si>
    <t>3514.68</t>
  </si>
  <si>
    <t>18468.94643</t>
  </si>
  <si>
    <t>4750.021978</t>
  </si>
  <si>
    <t>79.16703297</t>
  </si>
  <si>
    <t>1.319450549</t>
  </si>
  <si>
    <t>0.05497710623</t>
  </si>
  <si>
    <t>728003.4188</t>
  </si>
  <si>
    <t>728.0034188</t>
  </si>
  <si>
    <t>0.7280034188</t>
  </si>
  <si>
    <t>3,489</t>
  </si>
  <si>
    <t>330,000</t>
  </si>
  <si>
    <t>2587</t>
  </si>
  <si>
    <t>82.784</t>
  </si>
  <si>
    <t>12435</t>
  </si>
  <si>
    <t>4.806725937</t>
  </si>
  <si>
    <t>397.92</t>
  </si>
  <si>
    <t>150.2101855</t>
  </si>
  <si>
    <t>181</t>
  </si>
  <si>
    <t>28155.55556</t>
  </si>
  <si>
    <t>0.02815555556</t>
  </si>
  <si>
    <t>483</t>
  </si>
  <si>
    <t>2814</t>
  </si>
  <si>
    <t>5025</t>
  </si>
  <si>
    <t>2854.5</t>
  </si>
  <si>
    <t>5233.333333</t>
  </si>
  <si>
    <t>565.0641026</t>
  </si>
  <si>
    <t>87898.8604</t>
  </si>
  <si>
    <t>0.0878988604</t>
  </si>
  <si>
    <t>361.884</t>
  </si>
  <si>
    <t>1936.333333</t>
  </si>
  <si>
    <t>766.0641026</t>
  </si>
  <si>
    <t>12.76773504</t>
  </si>
  <si>
    <t>0.212795584</t>
  </si>
  <si>
    <t>0.008866482669</t>
  </si>
  <si>
    <t>116054.416</t>
  </si>
  <si>
    <t>116.054416</t>
  </si>
  <si>
    <t>0.116054416</t>
  </si>
  <si>
    <t>1,602</t>
  </si>
  <si>
    <t>3608</t>
  </si>
  <si>
    <t>115.456</t>
  </si>
  <si>
    <t>16800</t>
  </si>
  <si>
    <t>4.65631929</t>
  </si>
  <si>
    <t>537.6</t>
  </si>
  <si>
    <t>145.5099778</t>
  </si>
  <si>
    <t>654</t>
  </si>
  <si>
    <t>101733.3333</t>
  </si>
  <si>
    <t>0.1017333333</t>
  </si>
  <si>
    <t>722</t>
  </si>
  <si>
    <t>3884</t>
  </si>
  <si>
    <t>8.8</t>
  </si>
  <si>
    <t>6935.714286</t>
  </si>
  <si>
    <t>21.42857143</t>
  </si>
  <si>
    <t>1100</t>
  </si>
  <si>
    <t>3984.8</t>
  </si>
  <si>
    <t>8348.809524</t>
  </si>
  <si>
    <t>1320.238095</t>
  </si>
  <si>
    <t>205370.3704</t>
  </si>
  <si>
    <t>0.2053703704</t>
  </si>
  <si>
    <t>507.8336</t>
  </si>
  <si>
    <t>3089.059524</t>
  </si>
  <si>
    <t>2054.238095</t>
  </si>
  <si>
    <t>34.23730159</t>
  </si>
  <si>
    <t>0.5706216931</t>
  </si>
  <si>
    <t>0.02377590388</t>
  </si>
  <si>
    <t>307103.7037</t>
  </si>
  <si>
    <t>307.1037037</t>
  </si>
  <si>
    <t>0.3071037037</t>
  </si>
  <si>
    <t>4,202</t>
  </si>
  <si>
    <t>46.875</t>
  </si>
  <si>
    <t>0.7</t>
  </si>
  <si>
    <t>300</t>
  </si>
  <si>
    <t>6837</t>
  </si>
  <si>
    <t>145.856</t>
  </si>
  <si>
    <t>32485</t>
  </si>
  <si>
    <t>4.751352933</t>
  </si>
  <si>
    <t>693.0133333</t>
  </si>
  <si>
    <t>222.7196687</t>
  </si>
  <si>
    <t>746</t>
  </si>
  <si>
    <t>116044.4444</t>
  </si>
  <si>
    <t>0.1160444444</t>
  </si>
  <si>
    <t>1529</t>
  </si>
  <si>
    <t>7526</t>
  </si>
  <si>
    <t>13439.28571</t>
  </si>
  <si>
    <t>7576.5</t>
  </si>
  <si>
    <t>13684.07738</t>
  </si>
  <si>
    <t>976.8315018</t>
  </si>
  <si>
    <t>151951.567</t>
  </si>
  <si>
    <t>0.151951567</t>
  </si>
  <si>
    <t>961.428</t>
  </si>
  <si>
    <t>5063.108631</t>
  </si>
  <si>
    <t>1742.831502</t>
  </si>
  <si>
    <t>29.0471917</t>
  </si>
  <si>
    <t>0.4841198616</t>
  </si>
  <si>
    <t>0.0201716609</t>
  </si>
  <si>
    <t>267996.0114</t>
  </si>
  <si>
    <t>267.9960114</t>
  </si>
  <si>
    <t>0.2679960114</t>
  </si>
  <si>
    <t>630</t>
  </si>
  <si>
    <t>6.75</t>
  </si>
  <si>
    <t>22</t>
  </si>
  <si>
    <t>660.2</t>
  </si>
  <si>
    <t>97.80740741</t>
  </si>
  <si>
    <t>2841</t>
  </si>
  <si>
    <t>4.303241442</t>
  </si>
  <si>
    <t>420.8888889</t>
  </si>
  <si>
    <t>29.04687973</t>
  </si>
  <si>
    <t>116</t>
  </si>
  <si>
    <t>18044.44444</t>
  </si>
  <si>
    <t>0.01804444444</t>
  </si>
  <si>
    <t>259</t>
  </si>
  <si>
    <t>733.2</t>
  </si>
  <si>
    <t>1309.285714</t>
  </si>
  <si>
    <t>743.3</t>
  </si>
  <si>
    <t>1358.244048</t>
  </si>
  <si>
    <t>142.3443223</t>
  </si>
  <si>
    <t>22142.45014</t>
  </si>
  <si>
    <t>0.02214245014</t>
  </si>
  <si>
    <t>94.2416</t>
  </si>
  <si>
    <t>502.5502976</t>
  </si>
  <si>
    <t>278.3443223</t>
  </si>
  <si>
    <t>4.639072039</t>
  </si>
  <si>
    <t>0.07731786732</t>
  </si>
  <si>
    <t>0.003221577805</t>
  </si>
  <si>
    <t>40186.89459</t>
  </si>
  <si>
    <t>40.18689459</t>
  </si>
  <si>
    <t>0.04018689459</t>
  </si>
  <si>
    <t>777.4</t>
  </si>
  <si>
    <t>24.8768</t>
  </si>
  <si>
    <t>3182</t>
  </si>
  <si>
    <t>4.093130949</t>
  </si>
  <si>
    <t>101.824</t>
  </si>
  <si>
    <t>127.9103422</t>
  </si>
  <si>
    <t>331</t>
  </si>
  <si>
    <t>51488.88889</t>
  </si>
  <si>
    <t>0.05148888889</t>
  </si>
  <si>
    <t>828.4</t>
  </si>
  <si>
    <t>1479.285714</t>
  </si>
  <si>
    <t>868.6</t>
  </si>
  <si>
    <t>1650.119048</t>
  </si>
  <si>
    <t>417.1520147</t>
  </si>
  <si>
    <t>64890.31339</t>
  </si>
  <si>
    <t>0.06489031339</t>
  </si>
  <si>
    <t>109.6972</t>
  </si>
  <si>
    <t>610.5440476</t>
  </si>
  <si>
    <t>773.1520147</t>
  </si>
  <si>
    <t>12.88586691</t>
  </si>
  <si>
    <t>0.2147644485</t>
  </si>
  <si>
    <t>0.008948518688</t>
  </si>
  <si>
    <t>116379.2023</t>
  </si>
  <si>
    <t>116.3792023</t>
  </si>
  <si>
    <t>0.1163792023</t>
  </si>
  <si>
    <t>1,051</t>
  </si>
  <si>
    <t>513.4</t>
  </si>
  <si>
    <t>76.05925926</t>
  </si>
  <si>
    <t>1992</t>
  </si>
  <si>
    <t>3.880015582</t>
  </si>
  <si>
    <t>295.1111111</t>
  </si>
  <si>
    <t>26.19010518</t>
  </si>
  <si>
    <t>193</t>
  </si>
  <si>
    <t>30022.22222</t>
  </si>
  <si>
    <t>0.03002222222</t>
  </si>
  <si>
    <t>535.4</t>
  </si>
  <si>
    <t>956.0714286</t>
  </si>
  <si>
    <t>575.6</t>
  </si>
  <si>
    <t>1126.904762</t>
  </si>
  <si>
    <t>397.0283883</t>
  </si>
  <si>
    <t>61759.97151</t>
  </si>
  <si>
    <t>0.06175997151</t>
  </si>
  <si>
    <t>72.4862</t>
  </si>
  <si>
    <t>416.9547619</t>
  </si>
  <si>
    <t>610.0283883</t>
  </si>
  <si>
    <t>10.1671398</t>
  </si>
  <si>
    <t>0.1694523301</t>
  </si>
  <si>
    <t>0.007060513753</t>
  </si>
  <si>
    <t>91782.19373</t>
  </si>
  <si>
    <t>91.78219373</t>
  </si>
  <si>
    <t>0.09178219373</t>
  </si>
  <si>
    <t>745.4</t>
  </si>
  <si>
    <t>23.8528</t>
  </si>
  <si>
    <t>3162</t>
  </si>
  <si>
    <t>4.242017709</t>
  </si>
  <si>
    <t>101.184</t>
  </si>
  <si>
    <t>132.5630534</t>
  </si>
  <si>
    <t>333</t>
  </si>
  <si>
    <t>51800</t>
  </si>
  <si>
    <t>0.0518</t>
  </si>
  <si>
    <t>814.4</t>
  </si>
  <si>
    <t>1454.285714</t>
  </si>
  <si>
    <t>834.6</t>
  </si>
  <si>
    <t>1552.202381</t>
  </si>
  <si>
    <t>239.9084249</t>
  </si>
  <si>
    <t>37319.08832</t>
  </si>
  <si>
    <t>0.03731908832</t>
  </si>
  <si>
    <t>105.6792</t>
  </si>
  <si>
    <t>574.314881</t>
  </si>
  <si>
    <t>597.9084249</t>
  </si>
  <si>
    <t>9.965140415</t>
  </si>
  <si>
    <t>0.1660856736</t>
  </si>
  <si>
    <t>0.006920236399</t>
  </si>
  <si>
    <t>89119.08832</t>
  </si>
  <si>
    <t>89.11908832</t>
  </si>
  <si>
    <t>0.08911908832</t>
  </si>
  <si>
    <t>1,295</t>
  </si>
  <si>
    <t>473.4</t>
  </si>
  <si>
    <t>70.13333333</t>
  </si>
  <si>
    <t>1942</t>
  </si>
  <si>
    <t>4.102239121</t>
  </si>
  <si>
    <t>287.7037037</t>
  </si>
  <si>
    <t>27.69011407</t>
  </si>
  <si>
    <t>138</t>
  </si>
  <si>
    <t>511.4</t>
  </si>
  <si>
    <t>913.2142857</t>
  </si>
  <si>
    <t>531.6</t>
  </si>
  <si>
    <t>1011.130952</t>
  </si>
  <si>
    <t>219.0979853</t>
  </si>
  <si>
    <t>34081.90883</t>
  </si>
  <si>
    <t>0.03408190883</t>
  </si>
  <si>
    <t>67.1982</t>
  </si>
  <si>
    <t>374.1184524</t>
  </si>
  <si>
    <t>432.0979853</t>
  </si>
  <si>
    <t>7.201633089</t>
  </si>
  <si>
    <t>0.1200272182</t>
  </si>
  <si>
    <t>0.00500113409</t>
  </si>
  <si>
    <t>64104.13105</t>
  </si>
  <si>
    <t>64.10413105</t>
  </si>
  <si>
    <t>0.06410413105</t>
  </si>
  <si>
    <t>=+0.5000000</t>
  </si>
  <si>
    <t>2698</t>
  </si>
  <si>
    <t>86.336</t>
  </si>
  <si>
    <t>12180</t>
  </si>
  <si>
    <t>4.514455152</t>
  </si>
  <si>
    <t>389.76</t>
  </si>
  <si>
    <t>141.0767235</t>
  </si>
  <si>
    <t>532</t>
  </si>
  <si>
    <t>82755.55556</t>
  </si>
  <si>
    <t>0.08275555556</t>
  </si>
  <si>
    <t>816</t>
  </si>
  <si>
    <t>2994</t>
  </si>
  <si>
    <t>5346.428571</t>
  </si>
  <si>
    <t>3014</t>
  </si>
  <si>
    <t>5419.345238</t>
  </si>
  <si>
    <t>381.9139194</t>
  </si>
  <si>
    <t>59408.83191</t>
  </si>
  <si>
    <t>0.05940883191</t>
  </si>
  <si>
    <t>382.478</t>
  </si>
  <si>
    <t>2005.157738</t>
  </si>
  <si>
    <t>928.9139194</t>
  </si>
  <si>
    <t>15.48189866</t>
  </si>
  <si>
    <t>0.2580316443</t>
  </si>
  <si>
    <t>0.01075131851</t>
  </si>
  <si>
    <t>142164.3875</t>
  </si>
  <si>
    <t>142.1643875</t>
  </si>
  <si>
    <t>0.1421643875</t>
  </si>
  <si>
    <t>x1.0905077</t>
  </si>
  <si>
    <t>2830</t>
  </si>
  <si>
    <t>90.56</t>
  </si>
  <si>
    <t>12525</t>
  </si>
  <si>
    <t>4.425795053</t>
  </si>
  <si>
    <t>400.8</t>
  </si>
  <si>
    <t>138.3060954</t>
  </si>
  <si>
    <t>98000</t>
  </si>
  <si>
    <t>0.098</t>
  </si>
  <si>
    <t>850</t>
  </si>
  <si>
    <t>3110</t>
  </si>
  <si>
    <t>5553.571429</t>
  </si>
  <si>
    <t>3160</t>
  </si>
  <si>
    <t>5735.863095</t>
  </si>
  <si>
    <t>654.3040293</t>
  </si>
  <si>
    <t>101780.6268</t>
  </si>
  <si>
    <t>0.1017806268</t>
  </si>
  <si>
    <t>400.57</t>
  </si>
  <si>
    <t>2122.269345</t>
  </si>
  <si>
    <t>1299.304029</t>
  </si>
  <si>
    <t>21.65506716</t>
  </si>
  <si>
    <t>0.3609177859</t>
  </si>
  <si>
    <t>0.01503824108</t>
  </si>
  <si>
    <t>199780.6268</t>
  </si>
  <si>
    <t>199.7806268</t>
  </si>
  <si>
    <t>0.1997806268</t>
  </si>
  <si>
    <t>x1.2228445</t>
  </si>
  <si>
    <t>1570</t>
  </si>
  <si>
    <t>50.24</t>
  </si>
  <si>
    <t>6525</t>
  </si>
  <si>
    <t>4.156050955</t>
  </si>
  <si>
    <t>208.8</t>
  </si>
  <si>
    <t>129.8765924</t>
  </si>
  <si>
    <t>505</t>
  </si>
  <si>
    <t>78555.55556</t>
  </si>
  <si>
    <t>0.07855555556</t>
  </si>
  <si>
    <t>445</t>
  </si>
  <si>
    <t>1675</t>
  </si>
  <si>
    <t>2991.071429</t>
  </si>
  <si>
    <t>1250</t>
  </si>
  <si>
    <t>1732.5</t>
  </si>
  <si>
    <t>4735.863095</t>
  </si>
  <si>
    <t>4498.054029</t>
  </si>
  <si>
    <t>699697.2934</t>
  </si>
  <si>
    <t>0.6996972934</t>
  </si>
  <si>
    <t>218.69</t>
  </si>
  <si>
    <t>1752.269345</t>
  </si>
  <si>
    <t>5043.054029</t>
  </si>
  <si>
    <t>84.05090049</t>
  </si>
  <si>
    <t>1.400848341</t>
  </si>
  <si>
    <t>0.05836868089</t>
  </si>
  <si>
    <t>778252.849</t>
  </si>
  <si>
    <t>778.252849</t>
  </si>
  <si>
    <t>0.778252849</t>
  </si>
  <si>
    <t>298</t>
  </si>
  <si>
    <t>85.2</t>
  </si>
  <si>
    <t>340.8</t>
  </si>
  <si>
    <t>305</t>
  </si>
  <si>
    <t>3.579812207</t>
  </si>
  <si>
    <t>0.8949530516</t>
  </si>
  <si>
    <t>3888.888889</t>
  </si>
  <si>
    <t>0.003888888889</t>
  </si>
  <si>
    <t>84.2</t>
  </si>
  <si>
    <t>150.3571429</t>
  </si>
  <si>
    <t>94.5</t>
  </si>
  <si>
    <t>249.3154762</t>
  </si>
  <si>
    <t>251.6163004</t>
  </si>
  <si>
    <t>39140.31339</t>
  </si>
  <si>
    <t>0.03914031339</t>
  </si>
  <si>
    <t>11.828</t>
  </si>
  <si>
    <t>92.24672619</t>
  </si>
  <si>
    <t>296.6163004</t>
  </si>
  <si>
    <t>4.943605006</t>
  </si>
  <si>
    <t>0.08239341677</t>
  </si>
  <si>
    <t>0.003433059032</t>
  </si>
  <si>
    <t>43029.20228</t>
  </si>
  <si>
    <t>43.02920228</t>
  </si>
  <si>
    <t>0.04302920228</t>
  </si>
  <si>
    <t>21</t>
  </si>
  <si>
    <t>526.4</t>
  </si>
  <si>
    <t>33.6896</t>
  </si>
  <si>
    <t>2382</t>
  </si>
  <si>
    <t>4.525075988</t>
  </si>
  <si>
    <t>152.448</t>
  </si>
  <si>
    <t>70.70431231</t>
  </si>
  <si>
    <t>10266.66667</t>
  </si>
  <si>
    <t>0.01026666667</t>
  </si>
  <si>
    <t>157</t>
  </si>
  <si>
    <t>575.4</t>
  </si>
  <si>
    <t>1027.5</t>
  </si>
  <si>
    <t>585.6</t>
  </si>
  <si>
    <t>1088.958333</t>
  </si>
  <si>
    <t>135.3525641</t>
  </si>
  <si>
    <t>21054.8433</t>
  </si>
  <si>
    <t>0.0210548433</t>
  </si>
  <si>
    <t>74.2062</t>
  </si>
  <si>
    <t>402.9145833</t>
  </si>
  <si>
    <t>221.3525641</t>
  </si>
  <si>
    <t>3.689209402</t>
  </si>
  <si>
    <t>0.06148682336</t>
  </si>
  <si>
    <t>0.002561950973</t>
  </si>
  <si>
    <t>31321.50997</t>
  </si>
  <si>
    <t>31.32150997</t>
  </si>
  <si>
    <t>0.03132150997</t>
  </si>
  <si>
    <t>1,796</t>
  </si>
  <si>
    <t>130.4</t>
  </si>
  <si>
    <t>1043.2</t>
  </si>
  <si>
    <t>422</t>
  </si>
  <si>
    <t>3.236196319</t>
  </si>
  <si>
    <t>3376</t>
  </si>
  <si>
    <t>0.4045245399</t>
  </si>
  <si>
    <t>27</t>
  </si>
  <si>
    <t>4200</t>
  </si>
  <si>
    <t>0.0042</t>
  </si>
  <si>
    <t>96</t>
  </si>
  <si>
    <t>139.4</t>
  </si>
  <si>
    <t>248.9285714</t>
  </si>
  <si>
    <t>149.6</t>
  </si>
  <si>
    <t>310.3869048</t>
  </si>
  <si>
    <t>105.4075092</t>
  </si>
  <si>
    <t>16396.72365</t>
  </si>
  <si>
    <t>0.01639672365</t>
  </si>
  <si>
    <t>18.8342</t>
  </si>
  <si>
    <t>114.8431548</t>
  </si>
  <si>
    <t>152.4075092</t>
  </si>
  <si>
    <t>2.540125153</t>
  </si>
  <si>
    <t>0.04233541921</t>
  </si>
  <si>
    <t>0.0017639758</t>
  </si>
  <si>
    <t>20596.72365</t>
  </si>
  <si>
    <t>20.59672365</t>
  </si>
  <si>
    <t>0.02059672365</t>
  </si>
  <si>
    <t>155</t>
  </si>
  <si>
    <t>9.92</t>
  </si>
  <si>
    <t>675</t>
  </si>
  <si>
    <t>4.35483871</t>
  </si>
  <si>
    <t>43.2</t>
  </si>
  <si>
    <t>68.04435484</t>
  </si>
  <si>
    <t>19444.44444</t>
  </si>
  <si>
    <t>0.01944444444</t>
  </si>
  <si>
    <t>177.5</t>
  </si>
  <si>
    <t>316.9642857</t>
  </si>
  <si>
    <t>12.19093407</t>
  </si>
  <si>
    <t>1896.367521</t>
  </si>
  <si>
    <t>0.001896367521</t>
  </si>
  <si>
    <t>22.5425</t>
  </si>
  <si>
    <t>117.2767857</t>
  </si>
  <si>
    <t>157.1909341</t>
  </si>
  <si>
    <t>2.619848901</t>
  </si>
  <si>
    <t>0.04366414835</t>
  </si>
  <si>
    <t>0.001819339515</t>
  </si>
  <si>
    <t>21340.81197</t>
  </si>
  <si>
    <t>21.34081197</t>
  </si>
  <si>
    <t>0.02134081197</t>
  </si>
  <si>
    <t>2,624</t>
  </si>
  <si>
    <t>0.512</t>
  </si>
  <si>
    <t>3.75</t>
  </si>
  <si>
    <t>1.92</t>
  </si>
  <si>
    <t>58.59375</t>
  </si>
  <si>
    <t>1555.555556</t>
  </si>
  <si>
    <t>0.001555555556</t>
  </si>
  <si>
    <t>16.07142857</t>
  </si>
  <si>
    <t>0.6181318681</t>
  </si>
  <si>
    <t>96.15384615</t>
  </si>
  <si>
    <t>0.00009615384615</t>
  </si>
  <si>
    <t>1.143</t>
  </si>
  <si>
    <t>5.946428571</t>
  </si>
  <si>
    <t>13.61813187</t>
  </si>
  <si>
    <t>0.2269688645</t>
  </si>
  <si>
    <t>0.003782814408</t>
  </si>
  <si>
    <t>0.000157617267</t>
  </si>
  <si>
    <t>1651.709402</t>
  </si>
  <si>
    <t>1.651709402</t>
  </si>
  <si>
    <t>0.001651709402</t>
  </si>
  <si>
    <t>324</t>
  </si>
  <si>
    <t>160</t>
  </si>
  <si>
    <t>10.24</t>
  </si>
  <si>
    <t>720</t>
  </si>
  <si>
    <t>4.5</t>
  </si>
  <si>
    <t>46.08</t>
  </si>
  <si>
    <t>70.3125</t>
  </si>
  <si>
    <t>90</t>
  </si>
  <si>
    <t>14000</t>
  </si>
  <si>
    <t>0.014</t>
  </si>
  <si>
    <t>210</t>
  </si>
  <si>
    <t>186</t>
  </si>
  <si>
    <t>332.1428571</t>
  </si>
  <si>
    <t>12.77472527</t>
  </si>
  <si>
    <t>1987.179487</t>
  </si>
  <si>
    <t>0.001987179487</t>
  </si>
  <si>
    <t>23.622</t>
  </si>
  <si>
    <t>122.8928571</t>
  </si>
  <si>
    <t>110.7747253</t>
  </si>
  <si>
    <t>1.846245421</t>
  </si>
  <si>
    <t>0.03077075702</t>
  </si>
  <si>
    <t>0.001282114876</t>
  </si>
  <si>
    <t>15987.17949</t>
  </si>
  <si>
    <t>15.98717949</t>
  </si>
  <si>
    <t>0.01598717949</t>
  </si>
  <si>
    <t>52</t>
  </si>
  <si>
    <t>36</t>
  </si>
  <si>
    <t>1.5</t>
  </si>
  <si>
    <t>606.4</t>
  </si>
  <si>
    <t>38.8096</t>
  </si>
  <si>
    <t>2417</t>
  </si>
  <si>
    <t>3.985817942</t>
  </si>
  <si>
    <t>154.688</t>
  </si>
  <si>
    <t>62.27840534</t>
  </si>
  <si>
    <t>431</t>
  </si>
  <si>
    <t>67044.44444</t>
  </si>
  <si>
    <t>0.06704444444</t>
  </si>
  <si>
    <t>246</t>
  </si>
  <si>
    <t>656.4</t>
  </si>
  <si>
    <t>1172.142857</t>
  </si>
  <si>
    <t>679.8</t>
  </si>
  <si>
    <t>1300.416667</t>
  </si>
  <si>
    <t>239.2216117</t>
  </si>
  <si>
    <t>37212.25071</t>
  </si>
  <si>
    <t>0.03721225071</t>
  </si>
  <si>
    <t>86.9106</t>
  </si>
  <si>
    <t>481.1541667</t>
  </si>
  <si>
    <t>694.2216117</t>
  </si>
  <si>
    <t>11.5703602</t>
  </si>
  <si>
    <t>0.1928393366</t>
  </si>
  <si>
    <t>0.008034972358</t>
  </si>
  <si>
    <t>104256.6952</t>
  </si>
  <si>
    <t>104.2566952</t>
  </si>
  <si>
    <t>0.1042566952</t>
  </si>
  <si>
    <t>520</t>
  </si>
  <si>
    <t>18</t>
  </si>
  <si>
    <t>74</t>
  </si>
  <si>
    <t>48</t>
  </si>
  <si>
    <t>682</t>
  </si>
  <si>
    <t>43.648</t>
  </si>
  <si>
    <t>2970</t>
  </si>
  <si>
    <t>190.08</t>
  </si>
  <si>
    <t>52888.88889</t>
  </si>
  <si>
    <t>0.05288888889</t>
  </si>
  <si>
    <t>776</t>
  </si>
  <si>
    <t>805</t>
  </si>
  <si>
    <t>1437.5</t>
  </si>
  <si>
    <t>55.28846154</t>
  </si>
  <si>
    <t>8600.42735</t>
  </si>
  <si>
    <t>0.00860042735</t>
  </si>
  <si>
    <t>102.235</t>
  </si>
  <si>
    <t>531.875</t>
  </si>
  <si>
    <t>413.2884615</t>
  </si>
  <si>
    <t>6.888141026</t>
  </si>
  <si>
    <t>0.1148023504</t>
  </si>
  <si>
    <t>0.004783431268</t>
  </si>
  <si>
    <t>61489.31624</t>
  </si>
  <si>
    <t>61.48931624</t>
  </si>
  <si>
    <t>0.06148931624</t>
  </si>
  <si>
    <t>724</t>
  </si>
  <si>
    <t>3390</t>
  </si>
  <si>
    <t>4.52</t>
  </si>
  <si>
    <t>108.48</t>
  </si>
  <si>
    <t>141.25</t>
  </si>
  <si>
    <t>334</t>
  </si>
  <si>
    <t>51955.55556</t>
  </si>
  <si>
    <t>0.05195555556</t>
  </si>
  <si>
    <t>1134</t>
  </si>
  <si>
    <t>879</t>
  </si>
  <si>
    <t>1569.642857</t>
  </si>
  <si>
    <t>60.37087912</t>
  </si>
  <si>
    <t>9391.025641</t>
  </si>
  <si>
    <t>0.009391025641</t>
  </si>
  <si>
    <t>111.633</t>
  </si>
  <si>
    <t>580.7678571</t>
  </si>
  <si>
    <t>419.3708791</t>
  </si>
  <si>
    <t>6.989514652</t>
  </si>
  <si>
    <t>0.1164919109</t>
  </si>
  <si>
    <t>0.004853829619</t>
  </si>
  <si>
    <t>61346.5812</t>
  </si>
  <si>
    <t>61.3465812</t>
  </si>
  <si>
    <t>0.0613465812</t>
  </si>
  <si>
    <t>618</t>
  </si>
  <si>
    <t>514</t>
  </si>
  <si>
    <t>16.448</t>
  </si>
  <si>
    <t>2295</t>
  </si>
  <si>
    <t>4.464980545</t>
  </si>
  <si>
    <t>73.44</t>
  </si>
  <si>
    <t>139.530642</t>
  </si>
  <si>
    <t>257</t>
  </si>
  <si>
    <t>39977.77778</t>
  </si>
  <si>
    <t>0.03997777778</t>
  </si>
  <si>
    <t>688</t>
  </si>
  <si>
    <t>602</t>
  </si>
  <si>
    <t>1075</t>
  </si>
  <si>
    <t>41.34615385</t>
  </si>
  <si>
    <t>6431.623932</t>
  </si>
  <si>
    <t>0.006431623932</t>
  </si>
  <si>
    <t>76.454</t>
  </si>
  <si>
    <t>397.75</t>
  </si>
  <si>
    <t>318.3461538</t>
  </si>
  <si>
    <t>5.305769231</t>
  </si>
  <si>
    <t>0.08842948718</t>
  </si>
  <si>
    <t>0.003684561966</t>
  </si>
  <si>
    <t>46409.40171</t>
  </si>
  <si>
    <t>46.40940171</t>
  </si>
  <si>
    <t>0.04640940171</t>
  </si>
  <si>
    <t>460</t>
  </si>
  <si>
    <t>29.44</t>
  </si>
  <si>
    <t>1940</t>
  </si>
  <si>
    <t>4.217391304</t>
  </si>
  <si>
    <t>124.16</t>
  </si>
  <si>
    <t>65.89673913</t>
  </si>
  <si>
    <t>232</t>
  </si>
  <si>
    <t>36088.88889</t>
  </si>
  <si>
    <t>0.03608888889</t>
  </si>
  <si>
    <t>256</t>
  </si>
  <si>
    <t>486</t>
  </si>
  <si>
    <t>867.8571429</t>
  </si>
  <si>
    <t>53.57142857</t>
  </si>
  <si>
    <t>921.4285714</t>
  </si>
  <si>
    <t>58.1043956</t>
  </si>
  <si>
    <t>9038.461538</t>
  </si>
  <si>
    <t>0.009038461538</t>
  </si>
  <si>
    <t>74.592</t>
  </si>
  <si>
    <t>340.9285714</t>
  </si>
  <si>
    <t>310.1043956</t>
  </si>
  <si>
    <t>5.168406593</t>
  </si>
  <si>
    <t>0.08614010989</t>
  </si>
  <si>
    <t>0.003589171245</t>
  </si>
  <si>
    <t>45127.35043</t>
  </si>
  <si>
    <t>45.12735043</t>
  </si>
  <si>
    <t>0.04512735043</t>
  </si>
  <si>
    <t>509</t>
  </si>
  <si>
    <t>7</t>
  </si>
  <si>
    <t>31</t>
  </si>
  <si>
    <t>248</t>
  </si>
  <si>
    <t>4.677419355</t>
  </si>
  <si>
    <t>1160</t>
  </si>
  <si>
    <t>0.5846774194</t>
  </si>
  <si>
    <t>34.5</t>
  </si>
  <si>
    <t>61.60714286</t>
  </si>
  <si>
    <t>2.369505495</t>
  </si>
  <si>
    <t>368.5897436</t>
  </si>
  <si>
    <t>0.0003685897436</t>
  </si>
  <si>
    <t>4.3815</t>
  </si>
  <si>
    <t>22.79464286</t>
  </si>
  <si>
    <t>21.36950549</t>
  </si>
  <si>
    <t>0.3561584249</t>
  </si>
  <si>
    <t>0.005935973748</t>
  </si>
  <si>
    <t>0.0002473322395</t>
  </si>
  <si>
    <t>2235.25641</t>
  </si>
  <si>
    <t>2.23525641</t>
  </si>
  <si>
    <t>0.00223525641</t>
  </si>
  <si>
    <t>276</t>
  </si>
  <si>
    <t>17.664</t>
  </si>
  <si>
    <t>1230</t>
  </si>
  <si>
    <t>4.456521739</t>
  </si>
  <si>
    <t>78.72</t>
  </si>
  <si>
    <t>69.63315217</t>
  </si>
  <si>
    <t>97</t>
  </si>
  <si>
    <t>15088.88889</t>
  </si>
  <si>
    <t>0.01508888889</t>
  </si>
  <si>
    <t>435</t>
  </si>
  <si>
    <t>327</t>
  </si>
  <si>
    <t>583.9285714</t>
  </si>
  <si>
    <t>22.45879121</t>
  </si>
  <si>
    <t>3493.589744</t>
  </si>
  <si>
    <t>0.003493589744</t>
  </si>
  <si>
    <t>41.529</t>
  </si>
  <si>
    <t>216.0535714</t>
  </si>
  <si>
    <t>129.4587912</t>
  </si>
  <si>
    <t>2.15764652</t>
  </si>
  <si>
    <t>0.03596077534</t>
  </si>
  <si>
    <t>0.001498365639</t>
  </si>
  <si>
    <t>18582.47863</t>
  </si>
  <si>
    <t>18.58247863</t>
  </si>
  <si>
    <t>0.01858247863</t>
  </si>
  <si>
    <t>282</t>
  </si>
  <si>
    <t>342</t>
  </si>
  <si>
    <t>21.888</t>
  </si>
  <si>
    <t>1515</t>
  </si>
  <si>
    <t>4.429824561</t>
  </si>
  <si>
    <t>96.96</t>
  </si>
  <si>
    <t>69.21600877</t>
  </si>
  <si>
    <t>127</t>
  </si>
  <si>
    <t>19755.55556</t>
  </si>
  <si>
    <t>0.01975555556</t>
  </si>
  <si>
    <t>524</t>
  </si>
  <si>
    <t>405</t>
  </si>
  <si>
    <t>723.2142857</t>
  </si>
  <si>
    <t>27.81593407</t>
  </si>
  <si>
    <t>4326.923077</t>
  </si>
  <si>
    <t>0.004326923077</t>
  </si>
  <si>
    <t>51.435</t>
  </si>
  <si>
    <t>267.5892857</t>
  </si>
  <si>
    <t>164.8159341</t>
  </si>
  <si>
    <t>2.746932234</t>
  </si>
  <si>
    <t>0.04578220391</t>
  </si>
  <si>
    <t>0.001907591829</t>
  </si>
  <si>
    <t>24082.47863</t>
  </si>
  <si>
    <t>24.08247863</t>
  </si>
  <si>
    <t>0.02408247863</t>
  </si>
  <si>
    <t>452</t>
  </si>
  <si>
    <t>132</t>
  </si>
  <si>
    <t>4.375</t>
  </si>
  <si>
    <t>44.8</t>
  </si>
  <si>
    <t>68.359375</t>
  </si>
  <si>
    <t>104</t>
  </si>
  <si>
    <t>16177.77778</t>
  </si>
  <si>
    <t>0.01617777778</t>
  </si>
  <si>
    <t>178</t>
  </si>
  <si>
    <t>317.8571429</t>
  </si>
  <si>
    <t>12.22527473</t>
  </si>
  <si>
    <t>1901.709402</t>
  </si>
  <si>
    <t>0.001901709402</t>
  </si>
  <si>
    <t>22.606</t>
  </si>
  <si>
    <t>117.6071429</t>
  </si>
  <si>
    <t>124.2252747</t>
  </si>
  <si>
    <t>2.070421245</t>
  </si>
  <si>
    <t>0.03450702076</t>
  </si>
  <si>
    <t>0.001437792532</t>
  </si>
  <si>
    <t>18079.48718</t>
  </si>
  <si>
    <t>18.07948718</t>
  </si>
  <si>
    <t>0.01807948718</t>
  </si>
  <si>
    <t>1,450</t>
  </si>
  <si>
    <t>88</t>
  </si>
  <si>
    <t>5.632</t>
  </si>
  <si>
    <t>380</t>
  </si>
  <si>
    <t>4.318181818</t>
  </si>
  <si>
    <t>24.32</t>
  </si>
  <si>
    <t>67.47159091</t>
  </si>
  <si>
    <t>62</t>
  </si>
  <si>
    <t>9644.444444</t>
  </si>
  <si>
    <t>0.009644444444</t>
  </si>
  <si>
    <t>98</t>
  </si>
  <si>
    <t>175</t>
  </si>
  <si>
    <t>6.730769231</t>
  </si>
  <si>
    <t>1047.008547</t>
  </si>
  <si>
    <t>0.001047008547</t>
  </si>
  <si>
    <t>12.446</t>
  </si>
  <si>
    <t>64.75</t>
  </si>
  <si>
    <t>73.73076923</t>
  </si>
  <si>
    <t>1.228846154</t>
  </si>
  <si>
    <t>0.02048076923</t>
  </si>
  <si>
    <t>0.0008533653846</t>
  </si>
  <si>
    <t>10691.45299</t>
  </si>
  <si>
    <t>10.69145299</t>
  </si>
  <si>
    <t>0.01069145299</t>
  </si>
  <si>
    <t>742</t>
  </si>
  <si>
    <t>7.424</t>
  </si>
  <si>
    <t>480</t>
  </si>
  <si>
    <t>4.137931034</t>
  </si>
  <si>
    <t>30.72</t>
  </si>
  <si>
    <t>64.65517241</t>
  </si>
  <si>
    <t>14933.33333</t>
  </si>
  <si>
    <t>0.01493333333</t>
  </si>
  <si>
    <t>84</t>
  </si>
  <si>
    <t>134</t>
  </si>
  <si>
    <t>239.2857143</t>
  </si>
  <si>
    <t>9.203296703</t>
  </si>
  <si>
    <t>1431.623932</t>
  </si>
  <si>
    <t>0.001431623932</t>
  </si>
  <si>
    <t>17.018</t>
  </si>
  <si>
    <t>88.53571429</t>
  </si>
  <si>
    <t>115.2032967</t>
  </si>
  <si>
    <t>1.920054945</t>
  </si>
  <si>
    <t>0.03200091575</t>
  </si>
  <si>
    <t>0.00133337149</t>
  </si>
  <si>
    <t>16364.95726</t>
  </si>
  <si>
    <t>16.36495726</t>
  </si>
  <si>
    <t>0.01636495726</t>
  </si>
  <si>
    <t>236</t>
  </si>
  <si>
    <t>168</t>
  </si>
  <si>
    <t>10.752</t>
  </si>
  <si>
    <t>690</t>
  </si>
  <si>
    <t>4.107142857</t>
  </si>
  <si>
    <t>44.16</t>
  </si>
  <si>
    <t>64.17410714</t>
  </si>
  <si>
    <t>142</t>
  </si>
  <si>
    <t>22088.88889</t>
  </si>
  <si>
    <t>0.02208888889</t>
  </si>
  <si>
    <t>194</t>
  </si>
  <si>
    <t>346.4285714</t>
  </si>
  <si>
    <t>13.32417582</t>
  </si>
  <si>
    <t>2072.649573</t>
  </si>
  <si>
    <t>0.002072649573</t>
  </si>
  <si>
    <t>24.638</t>
  </si>
  <si>
    <t>128.1785714</t>
  </si>
  <si>
    <t>167.3241758</t>
  </si>
  <si>
    <t>2.788736264</t>
  </si>
  <si>
    <t>0.04647893773</t>
  </si>
  <si>
    <t>0.001936622405</t>
  </si>
  <si>
    <t>24161.53846</t>
  </si>
  <si>
    <t>24.16153846</t>
  </si>
  <si>
    <t>0.02416153846</t>
  </si>
  <si>
    <t>8.2688</t>
  </si>
  <si>
    <t>1.826625387</t>
  </si>
  <si>
    <t>15.104</t>
  </si>
  <si>
    <t>28.54102167</t>
  </si>
  <si>
    <t>11822.22222</t>
  </si>
  <si>
    <t>0.01182222222</t>
  </si>
  <si>
    <t>78</t>
  </si>
  <si>
    <t>2.6</t>
  </si>
  <si>
    <t>152.1428571</t>
  </si>
  <si>
    <t>325</t>
  </si>
  <si>
    <t>117.8</t>
  </si>
  <si>
    <t>530.7142857</t>
  </si>
  <si>
    <t>130.5769231</t>
  </si>
  <si>
    <t>20311.96581</t>
  </si>
  <si>
    <t>0.02031196581</t>
  </si>
  <si>
    <t>23.8256</t>
  </si>
  <si>
    <t>196.3642857</t>
  </si>
  <si>
    <t>209.5769231</t>
  </si>
  <si>
    <t>3.492948718</t>
  </si>
  <si>
    <t>0.05821581197</t>
  </si>
  <si>
    <t>0.002425658832</t>
  </si>
  <si>
    <t>32134.18803</t>
  </si>
  <si>
    <t>32.13418803</t>
  </si>
  <si>
    <t>0.03213418803</t>
  </si>
  <si>
    <t>56.8</t>
  </si>
  <si>
    <t>454.4</t>
  </si>
  <si>
    <t>139</t>
  </si>
  <si>
    <t>2.447183099</t>
  </si>
  <si>
    <t>1112</t>
  </si>
  <si>
    <t>0.3058978873</t>
  </si>
  <si>
    <t>47</t>
  </si>
  <si>
    <t>7311.111111</t>
  </si>
  <si>
    <t>0.007311111111</t>
  </si>
  <si>
    <t>45.8</t>
  </si>
  <si>
    <t>81.78571429</t>
  </si>
  <si>
    <t>55.8</t>
  </si>
  <si>
    <t>222.8571429</t>
  </si>
  <si>
    <t>49.02472527</t>
  </si>
  <si>
    <t>7626.068376</t>
  </si>
  <si>
    <t>0.007626068376</t>
  </si>
  <si>
    <t>9.7296</t>
  </si>
  <si>
    <t>82.45714286</t>
  </si>
  <si>
    <t>99.02472527</t>
  </si>
  <si>
    <t>1.650412088</t>
  </si>
  <si>
    <t>0.02750686813</t>
  </si>
  <si>
    <t>0.001146119505</t>
  </si>
  <si>
    <t>14937.17949</t>
  </si>
  <si>
    <t>14.93717949</t>
  </si>
  <si>
    <t>0.01493717949</t>
  </si>
  <si>
    <t>50.48888889</t>
  </si>
  <si>
    <t>123.5555556</t>
  </si>
  <si>
    <t>2.753080986</t>
  </si>
  <si>
    <t>258.4</t>
  </si>
  <si>
    <t>472</t>
  </si>
  <si>
    <t>57.08204334</t>
  </si>
  <si>
    <t>152</t>
  </si>
  <si>
    <t>23644.44444</t>
  </si>
  <si>
    <t>0.02364444444</t>
  </si>
  <si>
    <t>156</t>
  </si>
  <si>
    <t>170.4</t>
  </si>
  <si>
    <t>5.2</t>
  </si>
  <si>
    <t>304.2857143</t>
  </si>
  <si>
    <t>235.6</t>
  </si>
  <si>
    <t>1061.428571</t>
  </si>
  <si>
    <t>261.1538462</t>
  </si>
  <si>
    <t>40623.93162</t>
  </si>
  <si>
    <t>0.04062393162</t>
  </si>
  <si>
    <t>47.6512</t>
  </si>
  <si>
    <t>392.7285714</t>
  </si>
  <si>
    <t>418.1538462</t>
  </si>
  <si>
    <t>6.969230769</t>
  </si>
  <si>
    <t>0.1161538462</t>
  </si>
  <si>
    <t>0.00483974359</t>
  </si>
  <si>
    <t>64268.37607</t>
  </si>
  <si>
    <t>64.26837607</t>
  </si>
  <si>
    <t>0.06426837607</t>
  </si>
  <si>
    <t>113.6</t>
  </si>
  <si>
    <t>278</t>
  </si>
  <si>
    <t>5.506161972</t>
  </si>
  <si>
    <t>94</t>
  </si>
  <si>
    <t>14622.22222</t>
  </si>
  <si>
    <t>0.01462222222</t>
  </si>
  <si>
    <t>91.6</t>
  </si>
  <si>
    <t>163.5714286</t>
  </si>
  <si>
    <t>32.14285714</t>
  </si>
  <si>
    <t>111.6</t>
  </si>
  <si>
    <t>445.7142857</t>
  </si>
  <si>
    <t>98.04945055</t>
  </si>
  <si>
    <t>15252.13675</t>
  </si>
  <si>
    <t>0.01525213675</t>
  </si>
  <si>
    <t>19.4592</t>
  </si>
  <si>
    <t>164.9142857</t>
  </si>
  <si>
    <t>197.0494505</t>
  </si>
  <si>
    <t>3.284157509</t>
  </si>
  <si>
    <t>0.05473595849</t>
  </si>
  <si>
    <t>0.002280664937</t>
  </si>
  <si>
    <t>29874.35897</t>
  </si>
  <si>
    <t>29.87435897</t>
  </si>
  <si>
    <t>0.02987435897</t>
  </si>
  <si>
    <t>368</t>
  </si>
  <si>
    <t>23.552</t>
  </si>
  <si>
    <t>1130</t>
  </si>
  <si>
    <t>3.070652174</t>
  </si>
  <si>
    <t>72.32</t>
  </si>
  <si>
    <t>47.97894022</t>
  </si>
  <si>
    <t>332</t>
  </si>
  <si>
    <t>51644.44444</t>
  </si>
  <si>
    <t>0.05164444444</t>
  </si>
  <si>
    <t>596.4285714</t>
  </si>
  <si>
    <t>396</t>
  </si>
  <si>
    <t>2222.916667</t>
  </si>
  <si>
    <t>685.485348</t>
  </si>
  <si>
    <t>106631.0541</t>
  </si>
  <si>
    <t>0.1066310541</t>
  </si>
  <si>
    <t>58.152</t>
  </si>
  <si>
    <t>822.4791667</t>
  </si>
  <si>
    <t>1067.485348</t>
  </si>
  <si>
    <t>17.79142247</t>
  </si>
  <si>
    <t>0.2965237078</t>
  </si>
  <si>
    <t>0.01235515449</t>
  </si>
  <si>
    <t>158275.4986</t>
  </si>
  <si>
    <t>158.2754986</t>
  </si>
  <si>
    <t>0.1582754986</t>
  </si>
  <si>
    <t>617</t>
  </si>
  <si>
    <t>508</t>
  </si>
  <si>
    <t>32.512</t>
  </si>
  <si>
    <t>1830</t>
  </si>
  <si>
    <t>3.602362205</t>
  </si>
  <si>
    <t>117.12</t>
  </si>
  <si>
    <t>56.28690945</t>
  </si>
  <si>
    <t>349</t>
  </si>
  <si>
    <t>54288.88889</t>
  </si>
  <si>
    <t>0.05428888889</t>
  </si>
  <si>
    <t>426</t>
  </si>
  <si>
    <t>346</t>
  </si>
  <si>
    <t>174</t>
  </si>
  <si>
    <t>11.6</t>
  </si>
  <si>
    <t>617.8571429</t>
  </si>
  <si>
    <t>310.7142857</t>
  </si>
  <si>
    <t>1450</t>
  </si>
  <si>
    <t>541.6</t>
  </si>
  <si>
    <t>2415.029762</t>
  </si>
  <si>
    <t>701.4652015</t>
  </si>
  <si>
    <t>109116.8091</t>
  </si>
  <si>
    <t>0.1091168091</t>
  </si>
  <si>
    <t>120.3112</t>
  </si>
  <si>
    <t>893.5610119</t>
  </si>
  <si>
    <t>1100.465201</t>
  </si>
  <si>
    <t>18.34108669</t>
  </si>
  <si>
    <t>0.3056847782</t>
  </si>
  <si>
    <t>0.01273686576</t>
  </si>
  <si>
    <t>163405.698</t>
  </si>
  <si>
    <t>163.405698</t>
  </si>
  <si>
    <t>0.163405698</t>
  </si>
  <si>
    <t>4,531</t>
  </si>
  <si>
    <t>320</t>
  </si>
  <si>
    <t>20.48</t>
  </si>
  <si>
    <t>3.4375</t>
  </si>
  <si>
    <t>70.4</t>
  </si>
  <si>
    <t>53.7109375</t>
  </si>
  <si>
    <t>326</t>
  </si>
  <si>
    <t>50711.11111</t>
  </si>
  <si>
    <t>0.05071111111</t>
  </si>
  <si>
    <t>280</t>
  </si>
  <si>
    <t>10.8</t>
  </si>
  <si>
    <t>564.2857143</t>
  </si>
  <si>
    <t>1350</t>
  </si>
  <si>
    <t>358.8</t>
  </si>
  <si>
    <t>2008.630952</t>
  </si>
  <si>
    <t>623.2600733</t>
  </si>
  <si>
    <t>96951.56695</t>
  </si>
  <si>
    <t>0.09695156695</t>
  </si>
  <si>
    <t>48.0816</t>
  </si>
  <si>
    <t>743.1934524</t>
  </si>
  <si>
    <t>994.2600733</t>
  </si>
  <si>
    <t>16.57100122</t>
  </si>
  <si>
    <t>0.2761833537</t>
  </si>
  <si>
    <t>0.01150763974</t>
  </si>
  <si>
    <t>147662.6781</t>
  </si>
  <si>
    <t>147.6626781</t>
  </si>
  <si>
    <t>0.1476626781</t>
  </si>
  <si>
    <t>496</t>
  </si>
  <si>
    <t>627</t>
  </si>
  <si>
    <t>185.7777778</t>
  </si>
  <si>
    <t>2330</t>
  </si>
  <si>
    <t>3.716108453</t>
  </si>
  <si>
    <t>690.3703704</t>
  </si>
  <si>
    <t>12.54186603</t>
  </si>
  <si>
    <t>161</t>
  </si>
  <si>
    <t>25044.44444</t>
  </si>
  <si>
    <t>0.02504444444</t>
  </si>
  <si>
    <t>363</t>
  </si>
  <si>
    <t>465</t>
  </si>
  <si>
    <t>285.7142857</t>
  </si>
  <si>
    <t>830.3571429</t>
  </si>
  <si>
    <t>637.5</t>
  </si>
  <si>
    <t>1465.029762</t>
  </si>
  <si>
    <t>578.525641</t>
  </si>
  <si>
    <t>89992.87749</t>
  </si>
  <si>
    <t>0.08999287749</t>
  </si>
  <si>
    <t>221.055</t>
  </si>
  <si>
    <t>542.0610119</t>
  </si>
  <si>
    <t>769.525641</t>
  </si>
  <si>
    <t>12.82542735</t>
  </si>
  <si>
    <t>0.2137571225</t>
  </si>
  <si>
    <t>0.008906546771</t>
  </si>
  <si>
    <t>115037.3219</t>
  </si>
  <si>
    <t>115.0373219</t>
  </si>
  <si>
    <t>0.1150373219</t>
  </si>
  <si>
    <t>34</t>
  </si>
  <si>
    <t>1225</t>
  </si>
  <si>
    <t>136.1111111</t>
  </si>
  <si>
    <t>5105</t>
  </si>
  <si>
    <t>4.167346939</t>
  </si>
  <si>
    <t>567.2222222</t>
  </si>
  <si>
    <t>37.50612245</t>
  </si>
  <si>
    <t>46355.55556</t>
  </si>
  <si>
    <t>0.04635555556</t>
  </si>
  <si>
    <t>541</t>
  </si>
  <si>
    <t>661.5</t>
  </si>
  <si>
    <t>612</t>
  </si>
  <si>
    <t>2.8</t>
  </si>
  <si>
    <t>1181.25</t>
  </si>
  <si>
    <t>1092.857143</t>
  </si>
  <si>
    <t>350</t>
  </si>
  <si>
    <t>1286.3</t>
  </si>
  <si>
    <t>2660.565476</t>
  </si>
  <si>
    <t>745.66163</t>
  </si>
  <si>
    <t>115991.8091</t>
  </si>
  <si>
    <t>0.1159918091</t>
  </si>
  <si>
    <t>347.8241</t>
  </si>
  <si>
    <t>984.4092262</t>
  </si>
  <si>
    <t>1077.66163</t>
  </si>
  <si>
    <t>17.96102717</t>
  </si>
  <si>
    <t>0.2993504528</t>
  </si>
  <si>
    <t>0.01247293553</t>
  </si>
  <si>
    <t>162347.3647</t>
  </si>
  <si>
    <t>162.3473647</t>
  </si>
  <si>
    <t>0.1623473647</t>
  </si>
  <si>
    <t>16.2</t>
  </si>
  <si>
    <t>1.0368</t>
  </si>
  <si>
    <t>2.222222222</t>
  </si>
  <si>
    <t>2.304</t>
  </si>
  <si>
    <t>34.72222222</t>
  </si>
  <si>
    <t>0.3</t>
  </si>
  <si>
    <t>21.78571429</t>
  </si>
  <si>
    <t>37.5</t>
  </si>
  <si>
    <t>15.5</t>
  </si>
  <si>
    <t>14.8489011</t>
  </si>
  <si>
    <t>2309.82906</t>
  </si>
  <si>
    <t>0.00230982906</t>
  </si>
  <si>
    <t>2.852</t>
  </si>
  <si>
    <t>23.91785714</t>
  </si>
  <si>
    <t>29.8489011</t>
  </si>
  <si>
    <t>0.497481685</t>
  </si>
  <si>
    <t>0.008291361416</t>
  </si>
  <si>
    <t>0.0003454733923</t>
  </si>
  <si>
    <t>4176.495726</t>
  </si>
  <si>
    <t>4.176495726</t>
  </si>
  <si>
    <t>0.004176495726</t>
  </si>
  <si>
    <t>284</t>
  </si>
  <si>
    <t>129.6</t>
  </si>
  <si>
    <t>288</t>
  </si>
  <si>
    <t>0.2777777778</t>
  </si>
  <si>
    <t>33,600,000</t>
  </si>
  <si>
    <t>900</t>
  </si>
  <si>
    <t>18469</t>
  </si>
  <si>
    <t>1182.016</t>
  </si>
  <si>
    <t>91525</t>
  </si>
  <si>
    <t>4.955601278</t>
  </si>
  <si>
    <t>5857.6</t>
  </si>
  <si>
    <t>77.43126997</t>
  </si>
  <si>
    <t>1819.264714</t>
  </si>
  <si>
    <t>1311</t>
  </si>
  <si>
    <t>203933.3333</t>
  </si>
  <si>
    <t>0.2039333333</t>
  </si>
  <si>
    <t>2953</t>
  </si>
  <si>
    <t>20315</t>
  </si>
  <si>
    <t>36276.78571</t>
  </si>
  <si>
    <t>20335.5</t>
  </si>
  <si>
    <t>36412.20238</t>
  </si>
  <si>
    <t>1590.77381</t>
  </si>
  <si>
    <t>247453.7037</t>
  </si>
  <si>
    <t>0.2474537037</t>
  </si>
  <si>
    <t>2582.271</t>
  </si>
  <si>
    <t>13472.51488</t>
  </si>
  <si>
    <t>2946.77381</t>
  </si>
  <si>
    <t>49.11289683</t>
  </si>
  <si>
    <t>0.8185482804</t>
  </si>
  <si>
    <t>0.03410617835</t>
  </si>
  <si>
    <t>451387.037</t>
  </si>
  <si>
    <t>451.387037</t>
  </si>
  <si>
    <t>0.451387037</t>
  </si>
  <si>
    <t>1,048</t>
  </si>
  <si>
    <t>.6</t>
  </si>
  <si>
    <t>0.6</t>
  </si>
  <si>
    <t>448,000</t>
  </si>
  <si>
    <t>613.6</t>
  </si>
  <si>
    <t>4908.8</t>
  </si>
  <si>
    <t>2793</t>
  </si>
  <si>
    <t>4.551825293</t>
  </si>
  <si>
    <t>22344</t>
  </si>
  <si>
    <t>0.5689781617</t>
  </si>
  <si>
    <t>730.1173403</t>
  </si>
  <si>
    <t>81</t>
  </si>
  <si>
    <t>12600</t>
  </si>
  <si>
    <t>0.0126</t>
  </si>
  <si>
    <t>659.6</t>
  </si>
  <si>
    <t>1177.857143</t>
  </si>
  <si>
    <t>679.9</t>
  </si>
  <si>
    <t>1288.27381</t>
  </si>
  <si>
    <t>233.1227106</t>
  </si>
  <si>
    <t>36263.53276</t>
  </si>
  <si>
    <t>0.03626353276</t>
  </si>
  <si>
    <t>86.0248</t>
  </si>
  <si>
    <t>476.6613095</t>
  </si>
  <si>
    <t>339.1227106</t>
  </si>
  <si>
    <t>5.652045177</t>
  </si>
  <si>
    <t>0.09420075295</t>
  </si>
  <si>
    <t>0.003925031373</t>
  </si>
  <si>
    <t>48863.53276</t>
  </si>
  <si>
    <t>48.86353276</t>
  </si>
  <si>
    <t>0.04886353276</t>
  </si>
  <si>
    <t>3324</t>
  </si>
  <si>
    <t>35.456</t>
  </si>
  <si>
    <t>15780</t>
  </si>
  <si>
    <t>4.747292419</t>
  </si>
  <si>
    <t>168.32</t>
  </si>
  <si>
    <t>445.0586643</t>
  </si>
  <si>
    <t>260</t>
  </si>
  <si>
    <t>40444.44444</t>
  </si>
  <si>
    <t>0.04044444444</t>
  </si>
  <si>
    <t>670</t>
  </si>
  <si>
    <t>3612</t>
  </si>
  <si>
    <t>6450</t>
  </si>
  <si>
    <t>3672</t>
  </si>
  <si>
    <t>6668.75</t>
  </si>
  <si>
    <t>776.9230769</t>
  </si>
  <si>
    <t>120854.7009</t>
  </si>
  <si>
    <t>0.1208547009</t>
  </si>
  <si>
    <t>465.444</t>
  </si>
  <si>
    <t>2467.4375</t>
  </si>
  <si>
    <t>1076.923077</t>
  </si>
  <si>
    <t>17.94871795</t>
  </si>
  <si>
    <t>0.2991452991</t>
  </si>
  <si>
    <t>0.01246438746</t>
  </si>
  <si>
    <t>161299.1453</t>
  </si>
  <si>
    <t>161.2991453</t>
  </si>
  <si>
    <t>0.1612991453</t>
  </si>
  <si>
    <t>488</t>
  </si>
  <si>
    <t>0.75</t>
  </si>
  <si>
    <t>77</t>
  </si>
  <si>
    <t>102.6666667</t>
  </si>
  <si>
    <t>230</t>
  </si>
  <si>
    <t>2.987012987</t>
  </si>
  <si>
    <t>306.6666667</t>
  </si>
  <si>
    <t>2.24025974</t>
  </si>
  <si>
    <t>51</t>
  </si>
  <si>
    <t>139.2857143</t>
  </si>
  <si>
    <t>175.7440476</t>
  </si>
  <si>
    <t>93.4981685</t>
  </si>
  <si>
    <t>14544.15954</t>
  </si>
  <si>
    <t>0.01454415954</t>
  </si>
  <si>
    <t>11.026</t>
  </si>
  <si>
    <t>65.02529762</t>
  </si>
  <si>
    <t>121.4981685</t>
  </si>
  <si>
    <t>2.024969475</t>
  </si>
  <si>
    <t>0.03374949125</t>
  </si>
  <si>
    <t>0.001406228802</t>
  </si>
  <si>
    <t>16566.38177</t>
  </si>
  <si>
    <t>16.56638177</t>
  </si>
  <si>
    <t>0.01656638177</t>
  </si>
  <si>
    <t>600,000</t>
  </si>
  <si>
    <t>4444</t>
  </si>
  <si>
    <t>284.416</t>
  </si>
  <si>
    <t>11420</t>
  </si>
  <si>
    <t>2.569756976</t>
  </si>
  <si>
    <t>730.88</t>
  </si>
  <si>
    <t>40.15245275</t>
  </si>
  <si>
    <t>413</t>
  </si>
  <si>
    <t>64244.44444</t>
  </si>
  <si>
    <t>0.06424444444</t>
  </si>
  <si>
    <t>950</t>
  </si>
  <si>
    <t>4054</t>
  </si>
  <si>
    <t>660</t>
  </si>
  <si>
    <t>7239.285714</t>
  </si>
  <si>
    <t>2750</t>
  </si>
  <si>
    <t>4722</t>
  </si>
  <si>
    <t>10989.28571</t>
  </si>
  <si>
    <t>9047.664835</t>
  </si>
  <si>
    <t>1407414.53</t>
  </si>
  <si>
    <t>1.40741453</t>
  </si>
  <si>
    <t>589.194</t>
  </si>
  <si>
    <t>4066.035714</t>
  </si>
  <si>
    <t>9470.664835</t>
  </si>
  <si>
    <t>157.8444139</t>
  </si>
  <si>
    <t>2.630740232</t>
  </si>
  <si>
    <t>0.1096141763</t>
  </si>
  <si>
    <t>1471658.974</t>
  </si>
  <si>
    <t>1471.658974</t>
  </si>
  <si>
    <t>1.471658974</t>
  </si>
  <si>
    <t>25,000</t>
  </si>
  <si>
    <t>876.4</t>
  </si>
  <si>
    <t>7011.2</t>
  </si>
  <si>
    <t>862</t>
  </si>
  <si>
    <t>0.9835691465</t>
  </si>
  <si>
    <t>6896</t>
  </si>
  <si>
    <t>0.1229461433</t>
  </si>
  <si>
    <t>215</t>
  </si>
  <si>
    <t>684.4</t>
  </si>
  <si>
    <t>2.2</t>
  </si>
  <si>
    <t>1222.142857</t>
  </si>
  <si>
    <t>275</t>
  </si>
  <si>
    <t>906.6</t>
  </si>
  <si>
    <t>2413.809524</t>
  </si>
  <si>
    <t>2952.1337</t>
  </si>
  <si>
    <t>459220.7977</t>
  </si>
  <si>
    <t>0.4592207977</t>
  </si>
  <si>
    <t>111.6732</t>
  </si>
  <si>
    <t>893.1095238</t>
  </si>
  <si>
    <t>2988.1337</t>
  </si>
  <si>
    <t>49.80222833</t>
  </si>
  <si>
    <t>0.8300371388</t>
  </si>
  <si>
    <t>0.03458488078</t>
  </si>
  <si>
    <t>463265.2422</t>
  </si>
  <si>
    <t>463.2652422</t>
  </si>
  <si>
    <t>0.4632652422</t>
  </si>
  <si>
    <t>281.25</t>
  </si>
  <si>
    <t>2,000,000</t>
  </si>
  <si>
    <t>19261.6</t>
  </si>
  <si>
    <t>68.48568889</t>
  </si>
  <si>
    <t>22588</t>
  </si>
  <si>
    <t>1.172695934</t>
  </si>
  <si>
    <t>80.31288889</t>
  </si>
  <si>
    <t>329.8207314</t>
  </si>
  <si>
    <t>6088</t>
  </si>
  <si>
    <t>15721.6</t>
  </si>
  <si>
    <t>4400</t>
  </si>
  <si>
    <t>40.8</t>
  </si>
  <si>
    <t>28074.28571</t>
  </si>
  <si>
    <t>18333.33333</t>
  </si>
  <si>
    <t>5100</t>
  </si>
  <si>
    <t>20166.4</t>
  </si>
  <si>
    <t>52507.61905</t>
  </si>
  <si>
    <t>62136.19048</t>
  </si>
  <si>
    <t>9665629.63</t>
  </si>
  <si>
    <t>9.66562963</t>
  </si>
  <si>
    <t>2491.7528</t>
  </si>
  <si>
    <t>19427.81905</t>
  </si>
  <si>
    <t>62809.19048</t>
  </si>
  <si>
    <t>1046.819841</t>
  </si>
  <si>
    <t>17.44699735</t>
  </si>
  <si>
    <t>0.7269582231</t>
  </si>
  <si>
    <t>9763318.519</t>
  </si>
  <si>
    <t>9763.318519</t>
  </si>
  <si>
    <t>9.763318519</t>
  </si>
  <si>
    <t>15,625</t>
  </si>
  <si>
    <t>15625</t>
  </si>
  <si>
    <t>576.4</t>
  </si>
  <si>
    <t>36.8896</t>
  </si>
  <si>
    <t>2187</t>
  </si>
  <si>
    <t>3.794240111</t>
  </si>
  <si>
    <t>139.968</t>
  </si>
  <si>
    <t>59.28500173</t>
  </si>
  <si>
    <t>27.10791117</t>
  </si>
  <si>
    <t>72333.33333</t>
  </si>
  <si>
    <t>0.07233333333</t>
  </si>
  <si>
    <t>344</t>
  </si>
  <si>
    <t>637.4</t>
  </si>
  <si>
    <t>1138.214286</t>
  </si>
  <si>
    <t>660.8</t>
  </si>
  <si>
    <t>1266.488095</t>
  </si>
  <si>
    <t>237.9166667</t>
  </si>
  <si>
    <t>37009.25926</t>
  </si>
  <si>
    <t>0.03700925926</t>
  </si>
  <si>
    <t>84.4976</t>
  </si>
  <si>
    <t>468.6005952</t>
  </si>
  <si>
    <t>717.9166667</t>
  </si>
  <si>
    <t>11.96527778</t>
  </si>
  <si>
    <t>0.1994212963</t>
  </si>
  <si>
    <t>0.008309220679</t>
  </si>
  <si>
    <t>109342.5926</t>
  </si>
  <si>
    <t>109.3425926</t>
  </si>
  <si>
    <t>0.1093425926</t>
  </si>
  <si>
    <t>997</t>
  </si>
  <si>
    <t>73.4</t>
  </si>
  <si>
    <t>587.2</t>
  </si>
  <si>
    <t>2.207084469</t>
  </si>
  <si>
    <t>1296</t>
  </si>
  <si>
    <t>0.2758855586</t>
  </si>
  <si>
    <t>1.702997275</t>
  </si>
  <si>
    <t>2800</t>
  </si>
  <si>
    <t>0.0028</t>
  </si>
  <si>
    <t>41</t>
  </si>
  <si>
    <t>56.9</t>
  </si>
  <si>
    <t>101.6071429</t>
  </si>
  <si>
    <t>80.3</t>
  </si>
  <si>
    <t>229.8809524</t>
  </si>
  <si>
    <t>198.0471612</t>
  </si>
  <si>
    <t>30807.33618</t>
  </si>
  <si>
    <t>0.03080733618</t>
  </si>
  <si>
    <t>10.7741</t>
  </si>
  <si>
    <t>85.05595238</t>
  </si>
  <si>
    <t>222.0471612</t>
  </si>
  <si>
    <t>3.70078602</t>
  </si>
  <si>
    <t>0.06167976699</t>
  </si>
  <si>
    <t>0.002569990291</t>
  </si>
  <si>
    <t>33607.33618</t>
  </si>
  <si>
    <t>33.60733618</t>
  </si>
  <si>
    <t>0.03360733618</t>
  </si>
  <si>
    <t>3,375</t>
  </si>
  <si>
    <t>3375</t>
  </si>
  <si>
    <t>322.8</t>
  </si>
  <si>
    <t>95.64444444</t>
  </si>
  <si>
    <t>999</t>
  </si>
  <si>
    <t>3.094795539</t>
  </si>
  <si>
    <t>296</t>
  </si>
  <si>
    <t>10.44493494</t>
  </si>
  <si>
    <t>10.45539033</t>
  </si>
  <si>
    <t>141</t>
  </si>
  <si>
    <t>21933.33333</t>
  </si>
  <si>
    <t>0.02193333333</t>
  </si>
  <si>
    <t>300.8</t>
  </si>
  <si>
    <t>537.1428571</t>
  </si>
  <si>
    <t>364.4</t>
  </si>
  <si>
    <t>836.25</t>
  </si>
  <si>
    <t>575.0549451</t>
  </si>
  <si>
    <t>89452.99145</t>
  </si>
  <si>
    <t>0.08945299145</t>
  </si>
  <si>
    <t>46.2398</t>
  </si>
  <si>
    <t>309.4125</t>
  </si>
  <si>
    <t>730.0549451</t>
  </si>
  <si>
    <t>12.16758242</t>
  </si>
  <si>
    <t>0.2027930403</t>
  </si>
  <si>
    <t>0.008449710012</t>
  </si>
  <si>
    <t>111386.3248</t>
  </si>
  <si>
    <t>111.3863248</t>
  </si>
  <si>
    <t>0.1113863248</t>
  </si>
  <si>
    <t>421,000</t>
  </si>
  <si>
    <t>421000</t>
  </si>
  <si>
    <t>2449.6</t>
  </si>
  <si>
    <t>5.806459259</t>
  </si>
  <si>
    <t>9513</t>
  </si>
  <si>
    <t>3.883491182</t>
  </si>
  <si>
    <t>22.54933333</t>
  </si>
  <si>
    <t>1638.347843</t>
  </si>
  <si>
    <t>171.8647943</t>
  </si>
  <si>
    <t>1249</t>
  </si>
  <si>
    <t>194288.8889</t>
  </si>
  <si>
    <t>0.1942888889</t>
  </si>
  <si>
    <t>2254</t>
  </si>
  <si>
    <t>2624.6</t>
  </si>
  <si>
    <t>4686.785714</t>
  </si>
  <si>
    <t>2828.6</t>
  </si>
  <si>
    <t>5546.309524</t>
  </si>
  <si>
    <t>1984.015568</t>
  </si>
  <si>
    <t>308624.6439</t>
  </si>
  <si>
    <t>0.3086246439</t>
  </si>
  <si>
    <t>357.0632</t>
  </si>
  <si>
    <t>2052.134524</t>
  </si>
  <si>
    <t>3278.015568</t>
  </si>
  <si>
    <t>54.6335928</t>
  </si>
  <si>
    <t>0.9105598799</t>
  </si>
  <si>
    <t>0.037939995</t>
  </si>
  <si>
    <t>502913.5328</t>
  </si>
  <si>
    <t>502.9135328</t>
  </si>
  <si>
    <t>0.5029135328</t>
  </si>
  <si>
    <t>1,422</t>
  </si>
  <si>
    <t>626.2</t>
  </si>
  <si>
    <t>40.0768</t>
  </si>
  <si>
    <t>2206</t>
  </si>
  <si>
    <t>3.522836155</t>
  </si>
  <si>
    <t>141.184</t>
  </si>
  <si>
    <t>55.04431492</t>
  </si>
  <si>
    <t>24.95209198</t>
  </si>
  <si>
    <t>501</t>
  </si>
  <si>
    <t>627.7</t>
  </si>
  <si>
    <t>1120.892857</t>
  </si>
  <si>
    <t>711.5</t>
  </si>
  <si>
    <t>1517.916667</t>
  </si>
  <si>
    <t>781.4812271</t>
  </si>
  <si>
    <t>121563.7464</t>
  </si>
  <si>
    <t>0.1215637464</t>
  </si>
  <si>
    <t>90.0065</t>
  </si>
  <si>
    <t>561.6291667</t>
  </si>
  <si>
    <t>1146.481227</t>
  </si>
  <si>
    <t>19.10802045</t>
  </si>
  <si>
    <t>0.3184670075</t>
  </si>
  <si>
    <t>0.01326945865</t>
  </si>
  <si>
    <t>174452.6353</t>
  </si>
  <si>
    <t>174.4526353</t>
  </si>
  <si>
    <t>0.1744526353</t>
  </si>
  <si>
    <t>Oxygen</t>
  </si>
  <si>
    <t>1,470</t>
  </si>
  <si>
    <t>298.6</t>
  </si>
  <si>
    <t>132.7111111</t>
  </si>
  <si>
    <t>1203</t>
  </si>
  <si>
    <t>4.028801072</t>
  </si>
  <si>
    <t>534.6666667</t>
  </si>
  <si>
    <t>9.064802411</t>
  </si>
  <si>
    <t>325.6</t>
  </si>
  <si>
    <t>581.4285714</t>
  </si>
  <si>
    <t>335.9</t>
  </si>
  <si>
    <t>655.3869048</t>
  </si>
  <si>
    <t>122.0421245</t>
  </si>
  <si>
    <t>18984.33048</t>
  </si>
  <si>
    <t>0.01898433048</t>
  </si>
  <si>
    <t>42.4868</t>
  </si>
  <si>
    <t>242.4931548</t>
  </si>
  <si>
    <t>229.0421245</t>
  </si>
  <si>
    <t>3.817368742</t>
  </si>
  <si>
    <t>0.06362281237</t>
  </si>
  <si>
    <t>0.002650950516</t>
  </si>
  <si>
    <t>33606.55271</t>
  </si>
  <si>
    <t>33.60655271</t>
  </si>
  <si>
    <t>0.03360655271</t>
  </si>
  <si>
    <t>3161.6</t>
  </si>
  <si>
    <t>101.1712</t>
  </si>
  <si>
    <t>12508</t>
  </si>
  <si>
    <t>3.956224696</t>
  </si>
  <si>
    <t>400.256</t>
  </si>
  <si>
    <t>123.6320218</t>
  </si>
  <si>
    <t>588</t>
  </si>
  <si>
    <t>91466.66667</t>
  </si>
  <si>
    <t>0.09146666667</t>
  </si>
  <si>
    <t>1968</t>
  </si>
  <si>
    <t>3621.6</t>
  </si>
  <si>
    <t>6467.142857</t>
  </si>
  <si>
    <t>3622.4</t>
  </si>
  <si>
    <t>6567.142857</t>
  </si>
  <si>
    <t>279.5054945</t>
  </si>
  <si>
    <t>43478.63248</t>
  </si>
  <si>
    <t>0.04347863248</t>
  </si>
  <si>
    <t>459.9848</t>
  </si>
  <si>
    <t>2429.842857</t>
  </si>
  <si>
    <t>912.5054945</t>
  </si>
  <si>
    <t>15.20842491</t>
  </si>
  <si>
    <t>0.2534737485</t>
  </si>
  <si>
    <t>0.01056140619</t>
  </si>
  <si>
    <t>134945.2991</t>
  </si>
  <si>
    <t>134.9452991</t>
  </si>
  <si>
    <t>0.1349452991</t>
  </si>
  <si>
    <t>974</t>
  </si>
  <si>
    <t>450.6</t>
  </si>
  <si>
    <t>133.5111111</t>
  </si>
  <si>
    <t>1973</t>
  </si>
  <si>
    <t>4.378606303</t>
  </si>
  <si>
    <t>584.5925926</t>
  </si>
  <si>
    <t>14.77779627</t>
  </si>
  <si>
    <t>129</t>
  </si>
  <si>
    <t>20066.66667</t>
  </si>
  <si>
    <t>0.02006666667</t>
  </si>
  <si>
    <t>508.6</t>
  </si>
  <si>
    <t>908.2142857</t>
  </si>
  <si>
    <t>508.9</t>
  </si>
  <si>
    <t>945.7142857</t>
  </si>
  <si>
    <t>46.46978022</t>
  </si>
  <si>
    <t>7228.632479</t>
  </si>
  <si>
    <t>0.007228632479</t>
  </si>
  <si>
    <t>64.6078</t>
  </si>
  <si>
    <t>349.9142857</t>
  </si>
  <si>
    <t>188.4697802</t>
  </si>
  <si>
    <t>3.141163004</t>
  </si>
  <si>
    <t>0.05235271673</t>
  </si>
  <si>
    <t>0.002181363197</t>
  </si>
  <si>
    <t>27295.29915</t>
  </si>
  <si>
    <t>27.29529915</t>
  </si>
  <si>
    <t>0.02729529915</t>
  </si>
  <si>
    <t>3024</t>
  </si>
  <si>
    <t>64.512</t>
  </si>
  <si>
    <t>12120</t>
  </si>
  <si>
    <t>4.007936508</t>
  </si>
  <si>
    <t>258.56</t>
  </si>
  <si>
    <t>187.8720238</t>
  </si>
  <si>
    <t>60666.66667</t>
  </si>
  <si>
    <t>0.06066666667</t>
  </si>
  <si>
    <t>1890</t>
  </si>
  <si>
    <t>1734</t>
  </si>
  <si>
    <t>3096.428571</t>
  </si>
  <si>
    <t>2678.571429</t>
  </si>
  <si>
    <t>3236</t>
  </si>
  <si>
    <t>6025</t>
  </si>
  <si>
    <t>1432.28022</t>
  </si>
  <si>
    <t>222799.1453</t>
  </si>
  <si>
    <t>0.2227991453</t>
  </si>
  <si>
    <t>863.822</t>
  </si>
  <si>
    <t>2229.25</t>
  </si>
  <si>
    <t>1862.28022</t>
  </si>
  <si>
    <t>31.03800366</t>
  </si>
  <si>
    <t>0.5173000611</t>
  </si>
  <si>
    <t>0.02155416921</t>
  </si>
  <si>
    <t>283465.812</t>
  </si>
  <si>
    <t>283.465812</t>
  </si>
  <si>
    <t>0.283465812</t>
  </si>
  <si>
    <t>1871</t>
  </si>
  <si>
    <t>119.744</t>
  </si>
  <si>
    <t>9055</t>
  </si>
  <si>
    <t>4.839657937</t>
  </si>
  <si>
    <t>579.52</t>
  </si>
  <si>
    <t>75.61965526</t>
  </si>
  <si>
    <t>2066</t>
  </si>
  <si>
    <t>3689.285714</t>
  </si>
  <si>
    <t>2066.5</t>
  </si>
  <si>
    <t>3751.785714</t>
  </si>
  <si>
    <t>161.1263736</t>
  </si>
  <si>
    <t>25064.10256</t>
  </si>
  <si>
    <t>0.02506410256</t>
  </si>
  <si>
    <t>262.408</t>
  </si>
  <si>
    <t>1388.160714</t>
  </si>
  <si>
    <t>601.1263736</t>
  </si>
  <si>
    <t>10.01877289</t>
  </si>
  <si>
    <t>0.1669795482</t>
  </si>
  <si>
    <t>0.006957481176</t>
  </si>
  <si>
    <t>85730.76923</t>
  </si>
  <si>
    <t>85.73076923</t>
  </si>
  <si>
    <t>0.08573076923</t>
  </si>
  <si>
    <t>225.2</t>
  </si>
  <si>
    <t>14.4128</t>
  </si>
  <si>
    <t>3.552397869</t>
  </si>
  <si>
    <t>51.2</t>
  </si>
  <si>
    <t>55.5062167</t>
  </si>
  <si>
    <t>11666.66667</t>
  </si>
  <si>
    <t>0.01166666667</t>
  </si>
  <si>
    <t>917</t>
  </si>
  <si>
    <t>241.2</t>
  </si>
  <si>
    <t>430.7142857</t>
  </si>
  <si>
    <t>811.0714286</t>
  </si>
  <si>
    <t>965.1923077</t>
  </si>
  <si>
    <t>150141.0256</t>
  </si>
  <si>
    <t>0.1501410256</t>
  </si>
  <si>
    <t>32.007</t>
  </si>
  <si>
    <t>300.0964286</t>
  </si>
  <si>
    <t>1060.192308</t>
  </si>
  <si>
    <t>17.66987179</t>
  </si>
  <si>
    <t>0.2944978632</t>
  </si>
  <si>
    <t>0.0122707443</t>
  </si>
  <si>
    <t>161807.6923</t>
  </si>
  <si>
    <t>161.8076923</t>
  </si>
  <si>
    <t>0.1618076923</t>
  </si>
  <si>
    <t>1801.6</t>
  </si>
  <si>
    <t>6400</t>
  </si>
  <si>
    <t>0.4440497336</t>
  </si>
  <si>
    <t>128</t>
  </si>
  <si>
    <t>8.192</t>
  </si>
  <si>
    <t>540</t>
  </si>
  <si>
    <t>4.21875</t>
  </si>
  <si>
    <t>34.56</t>
  </si>
  <si>
    <t>65.91796875</t>
  </si>
  <si>
    <t>20222.22222</t>
  </si>
  <si>
    <t>0.02022222222</t>
  </si>
  <si>
    <t>110</t>
  </si>
  <si>
    <t>145.5</t>
  </si>
  <si>
    <t>259.8214286</t>
  </si>
  <si>
    <t>447.3214286</t>
  </si>
  <si>
    <t>67.68543956</t>
  </si>
  <si>
    <t>10528.84615</t>
  </si>
  <si>
    <t>0.01052884615</t>
  </si>
  <si>
    <t>18.5565</t>
  </si>
  <si>
    <t>165.5089286</t>
  </si>
  <si>
    <t>217.6854396</t>
  </si>
  <si>
    <t>3.628090659</t>
  </si>
  <si>
    <t>0.06046817766</t>
  </si>
  <si>
    <t>0.002519507402</t>
  </si>
  <si>
    <t>30751.06838</t>
  </si>
  <si>
    <t>30.75106838</t>
  </si>
  <si>
    <t>0.03075106838</t>
  </si>
  <si>
    <t>60.6</t>
  </si>
  <si>
    <t>484.8</t>
  </si>
  <si>
    <t>243</t>
  </si>
  <si>
    <t>4.00990099</t>
  </si>
  <si>
    <t>1944</t>
  </si>
  <si>
    <t>0.5012376238</t>
  </si>
  <si>
    <t>10422.22222</t>
  </si>
  <si>
    <t>0.01042222222</t>
  </si>
  <si>
    <t>68.6</t>
  </si>
  <si>
    <t>122.5</t>
  </si>
  <si>
    <t>68.9</t>
  </si>
  <si>
    <t>16.25</t>
  </si>
  <si>
    <t>2527.777778</t>
  </si>
  <si>
    <t>0.002527777778</t>
  </si>
  <si>
    <t>8.7278</t>
  </si>
  <si>
    <t>103.25</t>
  </si>
  <si>
    <t>1.720833333</t>
  </si>
  <si>
    <t>0.02868055556</t>
  </si>
  <si>
    <t>0.001195023148</t>
  </si>
  <si>
    <t>12950</t>
  </si>
  <si>
    <t>12.95</t>
  </si>
  <si>
    <t>0.01295</t>
  </si>
  <si>
    <t>40.6</t>
  </si>
  <si>
    <t>2.5984</t>
  </si>
  <si>
    <t>203</t>
  </si>
  <si>
    <t>12.992</t>
  </si>
  <si>
    <t>777.7777778</t>
  </si>
  <si>
    <t>0.0007777777778</t>
  </si>
  <si>
    <t>44.6</t>
  </si>
  <si>
    <t>79.64285714</t>
  </si>
  <si>
    <t>44.9</t>
  </si>
  <si>
    <t>117.1428571</t>
  </si>
  <si>
    <t>14.60164835</t>
  </si>
  <si>
    <t>2271.367521</t>
  </si>
  <si>
    <t>0.002271367521</t>
  </si>
  <si>
    <t>5.6798</t>
  </si>
  <si>
    <t>43.34285714</t>
  </si>
  <si>
    <t>29.60164835</t>
  </si>
  <si>
    <t>0.4933608059</t>
  </si>
  <si>
    <t>0.008222680098</t>
  </si>
  <si>
    <t>0.0003426116707</t>
  </si>
  <si>
    <t>3049.145299</t>
  </si>
  <si>
    <t>3.049145299</t>
  </si>
  <si>
    <t>0.003049145299</t>
  </si>
  <si>
    <t>324.8</t>
  </si>
  <si>
    <t>1624</t>
  </si>
  <si>
    <t>0.625</t>
  </si>
  <si>
    <t>12.416</t>
  </si>
  <si>
    <t>770</t>
  </si>
  <si>
    <t>3.969072165</t>
  </si>
  <si>
    <t>49.28</t>
  </si>
  <si>
    <t>62.01675258</t>
  </si>
  <si>
    <t>35777.77778</t>
  </si>
  <si>
    <t>0.03577777778</t>
  </si>
  <si>
    <t>219</t>
  </si>
  <si>
    <t>391.0714286</t>
  </si>
  <si>
    <t>221</t>
  </si>
  <si>
    <t>641.0714286</t>
  </si>
  <si>
    <t>91.96428571</t>
  </si>
  <si>
    <t>14305.55556</t>
  </si>
  <si>
    <t>0.01430555556</t>
  </si>
  <si>
    <t>27.917</t>
  </si>
  <si>
    <t>237.1964286</t>
  </si>
  <si>
    <t>331.9642857</t>
  </si>
  <si>
    <t>5.532738095</t>
  </si>
  <si>
    <t>0.09221230159</t>
  </si>
  <si>
    <t>0.003842179233</t>
  </si>
  <si>
    <t>50083.33333</t>
  </si>
  <si>
    <t>50.08333333</t>
  </si>
  <si>
    <t>0.05008333333</t>
  </si>
  <si>
    <t>345.6</t>
  </si>
  <si>
    <t>216</t>
  </si>
  <si>
    <t>1728</t>
  </si>
  <si>
    <t>622.2222222</t>
  </si>
  <si>
    <t>0.0006222222222</t>
  </si>
  <si>
    <t>47.7</t>
  </si>
  <si>
    <t>85.17857143</t>
  </si>
  <si>
    <t>47.8</t>
  </si>
  <si>
    <t>97.67857143</t>
  </si>
  <si>
    <t>7.122252747</t>
  </si>
  <si>
    <t>1107.905983</t>
  </si>
  <si>
    <t>0.001107905983</t>
  </si>
  <si>
    <t>6.0631</t>
  </si>
  <si>
    <t>36.14107143</t>
  </si>
  <si>
    <t>21.12225275</t>
  </si>
  <si>
    <t>0.3520375458</t>
  </si>
  <si>
    <t>0.00586729243</t>
  </si>
  <si>
    <t>0.0002444705179</t>
  </si>
  <si>
    <t>1730.128205</t>
  </si>
  <si>
    <t>1.730128205</t>
  </si>
  <si>
    <t>0.001730128205</t>
  </si>
  <si>
    <t>16.576</t>
  </si>
  <si>
    <t>995</t>
  </si>
  <si>
    <t>3.841698842</t>
  </si>
  <si>
    <t>63.68</t>
  </si>
  <si>
    <t>60.0265444</t>
  </si>
  <si>
    <t>311</t>
  </si>
  <si>
    <t>48377.77778</t>
  </si>
  <si>
    <t>0.04837777778</t>
  </si>
  <si>
    <t>95</t>
  </si>
  <si>
    <t>521.4285714</t>
  </si>
  <si>
    <t>292.5</t>
  </si>
  <si>
    <t>39.28571429</t>
  </si>
  <si>
    <t>6111.111111</t>
  </si>
  <si>
    <t>0.006111111111</t>
  </si>
  <si>
    <t>37.11</t>
  </si>
  <si>
    <t>360.2857143</t>
  </si>
  <si>
    <t>6.004761905</t>
  </si>
  <si>
    <t>0.1000793651</t>
  </si>
  <si>
    <t>0.004169973545</t>
  </si>
  <si>
    <t>54488.88889</t>
  </si>
  <si>
    <t>54.48888889</t>
  </si>
  <si>
    <t>0.05448888889</t>
  </si>
  <si>
    <t>1,454</t>
  </si>
  <si>
    <t>30.2</t>
  </si>
  <si>
    <t>241.6</t>
  </si>
  <si>
    <t>121</t>
  </si>
  <si>
    <t>4.006622517</t>
  </si>
  <si>
    <t>968</t>
  </si>
  <si>
    <t>0.5008278146</t>
  </si>
  <si>
    <t>33</t>
  </si>
  <si>
    <t>5133.333333</t>
  </si>
  <si>
    <t>0.005133333333</t>
  </si>
  <si>
    <t>34.2</t>
  </si>
  <si>
    <t>61.07142857</t>
  </si>
  <si>
    <t>34.3</t>
  </si>
  <si>
    <t>73.57142857</t>
  </si>
  <si>
    <t>6.195054945</t>
  </si>
  <si>
    <t>963.6752137</t>
  </si>
  <si>
    <t>0.0009636752137</t>
  </si>
  <si>
    <t>4.3486</t>
  </si>
  <si>
    <t>27.22142857</t>
  </si>
  <si>
    <t>41.19505495</t>
  </si>
  <si>
    <t>0.6865842491</t>
  </si>
  <si>
    <t>0.01144307082</t>
  </si>
  <si>
    <t>0.0004767946174</t>
  </si>
  <si>
    <t>6097.008547</t>
  </si>
  <si>
    <t>6.097008547</t>
  </si>
  <si>
    <t>0.006097008547</t>
  </si>
  <si>
    <t>137</t>
  </si>
  <si>
    <t>8.768</t>
  </si>
  <si>
    <t>3.686131387</t>
  </si>
  <si>
    <t>32.32</t>
  </si>
  <si>
    <t>57.59580292</t>
  </si>
  <si>
    <t>126</t>
  </si>
  <si>
    <t>19600</t>
  </si>
  <si>
    <t>0.0196</t>
  </si>
  <si>
    <t>258.9285714</t>
  </si>
  <si>
    <t>156.5</t>
  </si>
  <si>
    <t>482.8869048</t>
  </si>
  <si>
    <t>155.7921245</t>
  </si>
  <si>
    <t>24234.33048</t>
  </si>
  <si>
    <t>0.02423433048</t>
  </si>
  <si>
    <t>19.613</t>
  </si>
  <si>
    <t>178.6681548</t>
  </si>
  <si>
    <t>331.7921245</t>
  </si>
  <si>
    <t>5.529868742</t>
  </si>
  <si>
    <t>0.09216447904</t>
  </si>
  <si>
    <t>0.003840186627</t>
  </si>
  <si>
    <t>43834.33048</t>
  </si>
  <si>
    <t>43.83433048</t>
  </si>
  <si>
    <t>0.04383433048</t>
  </si>
  <si>
    <t>404</t>
  </si>
  <si>
    <t>38.2</t>
  </si>
  <si>
    <t>305.6</t>
  </si>
  <si>
    <t>101</t>
  </si>
  <si>
    <t>2.643979058</t>
  </si>
  <si>
    <t>808</t>
  </si>
  <si>
    <t>0.3304973822</t>
  </si>
  <si>
    <t>33.2</t>
  </si>
  <si>
    <t>59.28571429</t>
  </si>
  <si>
    <t>43.3</t>
  </si>
  <si>
    <t>108.2440476</t>
  </si>
  <si>
    <t>94.26739927</t>
  </si>
  <si>
    <t>14663.81766</t>
  </si>
  <si>
    <t>0.01466381766</t>
  </si>
  <si>
    <t>5.3416</t>
  </si>
  <si>
    <t>40.05029762</t>
  </si>
  <si>
    <t>128.2673993</t>
  </si>
  <si>
    <t>2.137789988</t>
  </si>
  <si>
    <t>0.03562983313</t>
  </si>
  <si>
    <t>0.00148457638</t>
  </si>
  <si>
    <t>16841.59544</t>
  </si>
  <si>
    <t>16.84159544</t>
  </si>
  <si>
    <t>0.01684159544</t>
  </si>
  <si>
    <t>534.4</t>
  </si>
  <si>
    <t>34.2016</t>
  </si>
  <si>
    <t>2387</t>
  </si>
  <si>
    <t>4.466691617</t>
  </si>
  <si>
    <t>152.768</t>
  </si>
  <si>
    <t>69.79205651</t>
  </si>
  <si>
    <t>163</t>
  </si>
  <si>
    <t>578.4</t>
  </si>
  <si>
    <t>1032.857143</t>
  </si>
  <si>
    <t>591.8</t>
  </si>
  <si>
    <t>1124.672619</t>
  </si>
  <si>
    <t>145.7234432</t>
  </si>
  <si>
    <t>22668.09117</t>
  </si>
  <si>
    <t>0.02266809117</t>
  </si>
  <si>
    <t>75.8846</t>
  </si>
  <si>
    <t>416.128869</t>
  </si>
  <si>
    <t>232.7234432</t>
  </si>
  <si>
    <t>3.878724054</t>
  </si>
  <si>
    <t>0.0646454009</t>
  </si>
  <si>
    <t>0.002693558371</t>
  </si>
  <si>
    <t>33090.31339</t>
  </si>
  <si>
    <t>33.09031339</t>
  </si>
  <si>
    <t>0.03309031339</t>
  </si>
  <si>
    <t>1,180</t>
  </si>
  <si>
    <t>397</t>
  </si>
  <si>
    <t>3.044478528</t>
  </si>
  <si>
    <t>3176</t>
  </si>
  <si>
    <t>0.380559816</t>
  </si>
  <si>
    <t>133.4</t>
  </si>
  <si>
    <t>238.2142857</t>
  </si>
  <si>
    <t>146.8</t>
  </si>
  <si>
    <t>330.0297619</t>
  </si>
  <si>
    <t>115.1602564</t>
  </si>
  <si>
    <t>17913.81766</t>
  </si>
  <si>
    <t>0.01791381766</t>
  </si>
  <si>
    <t>19.3696</t>
  </si>
  <si>
    <t>122.1110119</t>
  </si>
  <si>
    <t>153.1602564</t>
  </si>
  <si>
    <t>2.55267094</t>
  </si>
  <si>
    <t>0.04254451567</t>
  </si>
  <si>
    <t>0.001772688153</t>
  </si>
  <si>
    <t>20713.81766</t>
  </si>
  <si>
    <t>20.71381766</t>
  </si>
  <si>
    <t>0.02071381766</t>
  </si>
  <si>
    <t>1358</t>
  </si>
  <si>
    <t>86.912</t>
  </si>
  <si>
    <t>5180</t>
  </si>
  <si>
    <t>3.81443299</t>
  </si>
  <si>
    <t>331.52</t>
  </si>
  <si>
    <t>59.60051546</t>
  </si>
  <si>
    <t>1302</t>
  </si>
  <si>
    <t>202533.3333</t>
  </si>
  <si>
    <t>0.2025333333</t>
  </si>
  <si>
    <t>606</t>
  </si>
  <si>
    <t>1539</t>
  </si>
  <si>
    <t>2748.214286</t>
  </si>
  <si>
    <t>1559</t>
  </si>
  <si>
    <t>2821.130952</t>
  </si>
  <si>
    <t>281.9826007</t>
  </si>
  <si>
    <t>43863.96011</t>
  </si>
  <si>
    <t>0.04386396011</t>
  </si>
  <si>
    <t>197.693</t>
  </si>
  <si>
    <t>1043.818452</t>
  </si>
  <si>
    <t>1607.982601</t>
  </si>
  <si>
    <t>26.79971001</t>
  </si>
  <si>
    <t>0.4466618335</t>
  </si>
  <si>
    <t>0.01861090973</t>
  </si>
  <si>
    <t>246397.2934</t>
  </si>
  <si>
    <t>246.3972934</t>
  </si>
  <si>
    <t>0.2463972934</t>
  </si>
  <si>
    <t>686</t>
  </si>
  <si>
    <t>783</t>
  </si>
  <si>
    <t>2930</t>
  </si>
  <si>
    <t>3.74201788</t>
  </si>
  <si>
    <t>868.1481481</t>
  </si>
  <si>
    <t>12.62931034</t>
  </si>
  <si>
    <t>876.5</t>
  </si>
  <si>
    <t>1565.178571</t>
  </si>
  <si>
    <t>896.5</t>
  </si>
  <si>
    <t>1638.095238</t>
  </si>
  <si>
    <t>236.4812271</t>
  </si>
  <si>
    <t>36785.96866</t>
  </si>
  <si>
    <t>0.03678596866</t>
  </si>
  <si>
    <t>113.5555</t>
  </si>
  <si>
    <t>606.0952381</t>
  </si>
  <si>
    <t>1013.481227</t>
  </si>
  <si>
    <t>16.89135379</t>
  </si>
  <si>
    <t>0.2815225631</t>
  </si>
  <si>
    <t>0.0117301068</t>
  </si>
  <si>
    <t>153763.7464</t>
  </si>
  <si>
    <t>153.7637464</t>
  </si>
  <si>
    <t>0.1537637464</t>
  </si>
  <si>
    <t>68</t>
  </si>
  <si>
    <t>544</t>
  </si>
  <si>
    <t>3.235294118</t>
  </si>
  <si>
    <t>1760</t>
  </si>
  <si>
    <t>0.4044117647</t>
  </si>
  <si>
    <t>7000</t>
  </si>
  <si>
    <t>0.007</t>
  </si>
  <si>
    <t>119.6428571</t>
  </si>
  <si>
    <t>156.1011905</t>
  </si>
  <si>
    <t>92.74267399</t>
  </si>
  <si>
    <t>14426.63818</t>
  </si>
  <si>
    <t>0.01442663818</t>
  </si>
  <si>
    <t>9.629</t>
  </si>
  <si>
    <t>57.75744048</t>
  </si>
  <si>
    <t>147.742674</t>
  </si>
  <si>
    <t>2.4623779</t>
  </si>
  <si>
    <t>0.04103963166</t>
  </si>
  <si>
    <t>0.001709984653</t>
  </si>
  <si>
    <t>21426.63818</t>
  </si>
  <si>
    <t>21.42663818</t>
  </si>
  <si>
    <t>0.02142663818</t>
  </si>
  <si>
    <t>820</t>
  </si>
  <si>
    <t>52.48</t>
  </si>
  <si>
    <t>2940</t>
  </si>
  <si>
    <t>3.585365854</t>
  </si>
  <si>
    <t>188.16</t>
  </si>
  <si>
    <t>56.02134146</t>
  </si>
  <si>
    <t>434</t>
  </si>
  <si>
    <t>67511.11111</t>
  </si>
  <si>
    <t>0.06751111111</t>
  </si>
  <si>
    <t>1385.714286</t>
  </si>
  <si>
    <t>916</t>
  </si>
  <si>
    <t>1784.52381</t>
  </si>
  <si>
    <t>807.8754579</t>
  </si>
  <si>
    <t>125669.5157</t>
  </si>
  <si>
    <t>0.1256695157</t>
  </si>
  <si>
    <t>133.252</t>
  </si>
  <si>
    <t>660.2738095</t>
  </si>
  <si>
    <t>1248.875458</t>
  </si>
  <si>
    <t>20.81459096</t>
  </si>
  <si>
    <t>0.3469098494</t>
  </si>
  <si>
    <t>0.01445457706</t>
  </si>
  <si>
    <t>193180.6268</t>
  </si>
  <si>
    <t>193.1806268</t>
  </si>
  <si>
    <t>0.1931806268</t>
  </si>
  <si>
    <t>173.037037</t>
  </si>
  <si>
    <t>2090</t>
  </si>
  <si>
    <t>3.578767123</t>
  </si>
  <si>
    <t>619.2592593</t>
  </si>
  <si>
    <t>12.07833904</t>
  </si>
  <si>
    <t>50400</t>
  </si>
  <si>
    <t>0.0504</t>
  </si>
  <si>
    <t>598</t>
  </si>
  <si>
    <t>1067.857143</t>
  </si>
  <si>
    <t>658</t>
  </si>
  <si>
    <t>1286.607143</t>
  </si>
  <si>
    <t>569.9175824</t>
  </si>
  <si>
    <t>88653.84615</t>
  </si>
  <si>
    <t>0.08865384615</t>
  </si>
  <si>
    <t>82.666</t>
  </si>
  <si>
    <t>476.0446429</t>
  </si>
  <si>
    <t>900.9175824</t>
  </si>
  <si>
    <t>15.01529304</t>
  </si>
  <si>
    <t>0.250254884</t>
  </si>
  <si>
    <t>0.01042728683</t>
  </si>
  <si>
    <t>139053.8462</t>
  </si>
  <si>
    <t>139.0538462</t>
  </si>
  <si>
    <t>0.1390538462</t>
  </si>
  <si>
    <t>564</t>
  </si>
  <si>
    <t>167.1111111</t>
  </si>
  <si>
    <t>1990</t>
  </si>
  <si>
    <t>3.528368794</t>
  </si>
  <si>
    <t>589.6296296</t>
  </si>
  <si>
    <t>11.90824468</t>
  </si>
  <si>
    <t>323</t>
  </si>
  <si>
    <t>50244.44444</t>
  </si>
  <si>
    <t>0.05024444444</t>
  </si>
  <si>
    <t>149</t>
  </si>
  <si>
    <t>576</t>
  </si>
  <si>
    <t>1028.571429</t>
  </si>
  <si>
    <t>636</t>
  </si>
  <si>
    <t>1247.321429</t>
  </si>
  <si>
    <t>568.4065934</t>
  </si>
  <si>
    <t>88418.80342</t>
  </si>
  <si>
    <t>0.08841880342</t>
  </si>
  <si>
    <t>79.872</t>
  </si>
  <si>
    <t>461.5089286</t>
  </si>
  <si>
    <t>898.4065934</t>
  </si>
  <si>
    <t>14.97344322</t>
  </si>
  <si>
    <t>0.2495573871</t>
  </si>
  <si>
    <t>0.01039822446</t>
  </si>
  <si>
    <t>138663.2479</t>
  </si>
  <si>
    <t>138.6632479</t>
  </si>
  <si>
    <t>0.1386632479</t>
  </si>
  <si>
    <t>85</t>
  </si>
  <si>
    <t>2.428571429</t>
  </si>
  <si>
    <t>680</t>
  </si>
  <si>
    <t>0.3035714286</t>
  </si>
  <si>
    <t>29.5</t>
  </si>
  <si>
    <t>52.67857143</t>
  </si>
  <si>
    <t>39.5</t>
  </si>
  <si>
    <t>89.13690476</t>
  </si>
  <si>
    <t>90.16712454</t>
  </si>
  <si>
    <t>14025.99715</t>
  </si>
  <si>
    <t>0.01402599715</t>
  </si>
  <si>
    <t>4.8665</t>
  </si>
  <si>
    <t>32.98065476</t>
  </si>
  <si>
    <t>105.1671245</t>
  </si>
  <si>
    <t>1.752785409</t>
  </si>
  <si>
    <t>0.02921309015</t>
  </si>
  <si>
    <t>0.00121721209</t>
  </si>
  <si>
    <t>15892.66382</t>
  </si>
  <si>
    <t>15.89266382</t>
  </si>
  <si>
    <t>0.01589266382</t>
  </si>
  <si>
    <t>6,250</t>
  </si>
  <si>
    <t>1574</t>
  </si>
  <si>
    <t>100.736</t>
  </si>
  <si>
    <t>6530</t>
  </si>
  <si>
    <t>4.14866582</t>
  </si>
  <si>
    <t>417.92</t>
  </si>
  <si>
    <t>64.82290343</t>
  </si>
  <si>
    <t>579</t>
  </si>
  <si>
    <t>90066.66667</t>
  </si>
  <si>
    <t>0.09006666667</t>
  </si>
  <si>
    <t>357</t>
  </si>
  <si>
    <t>1650</t>
  </si>
  <si>
    <t>1.8</t>
  </si>
  <si>
    <t>2946.428571</t>
  </si>
  <si>
    <t>225</t>
  </si>
  <si>
    <t>1743.8</t>
  </si>
  <si>
    <t>3484.52381</t>
  </si>
  <si>
    <t>897.5732601</t>
  </si>
  <si>
    <t>139622.5071</t>
  </si>
  <si>
    <t>0.1396225071</t>
  </si>
  <si>
    <t>223.7516</t>
  </si>
  <si>
    <t>1289.27381</t>
  </si>
  <si>
    <t>1501.57326</t>
  </si>
  <si>
    <t>25.026221</t>
  </si>
  <si>
    <t>0.4171036834</t>
  </si>
  <si>
    <t>0.01737932014</t>
  </si>
  <si>
    <t>229689.1738</t>
  </si>
  <si>
    <t>229.6891738</t>
  </si>
  <si>
    <t>0.2296891738</t>
  </si>
  <si>
    <t>202</t>
  </si>
  <si>
    <t>1,575</t>
  </si>
  <si>
    <t>1575</t>
  </si>
  <si>
    <t>1237.6</t>
  </si>
  <si>
    <t>366.6962963</t>
  </si>
  <si>
    <t>5068</t>
  </si>
  <si>
    <t>4.095022624</t>
  </si>
  <si>
    <t>1501.62963</t>
  </si>
  <si>
    <t>13.82070136</t>
  </si>
  <si>
    <t>415</t>
  </si>
  <si>
    <t>64555.55556</t>
  </si>
  <si>
    <t>0.06455555556</t>
  </si>
  <si>
    <t>283</t>
  </si>
  <si>
    <t>1288.6</t>
  </si>
  <si>
    <t>2301.071429</t>
  </si>
  <si>
    <t>10.71428571</t>
  </si>
  <si>
    <t>1375.8</t>
  </si>
  <si>
    <t>2753.452381</t>
  </si>
  <si>
    <t>844.7298535</t>
  </si>
  <si>
    <t>131402.4217</t>
  </si>
  <si>
    <t>0.1314024217</t>
  </si>
  <si>
    <t>175.2486</t>
  </si>
  <si>
    <t>1018.777381</t>
  </si>
  <si>
    <t>1274.729853</t>
  </si>
  <si>
    <t>21.24549756</t>
  </si>
  <si>
    <t>0.354091626</t>
  </si>
  <si>
    <t>0.01475381775</t>
  </si>
  <si>
    <t>195957.9772</t>
  </si>
  <si>
    <t>195.9579772</t>
  </si>
  <si>
    <t>0.1959579772</t>
  </si>
  <si>
    <t>3564</t>
  </si>
  <si>
    <t>228.096</t>
  </si>
  <si>
    <t>16720</t>
  </si>
  <si>
    <t>4.691358025</t>
  </si>
  <si>
    <t>1070.08</t>
  </si>
  <si>
    <t>73.30246914</t>
  </si>
  <si>
    <t>3860</t>
  </si>
  <si>
    <t>6892.857143</t>
  </si>
  <si>
    <t>7434.52381</t>
  </si>
  <si>
    <t>1047.161172</t>
  </si>
  <si>
    <t>162891.7379</t>
  </si>
  <si>
    <t>0.1628917379</t>
  </si>
  <si>
    <t>499.284</t>
  </si>
  <si>
    <t>2750.77381</t>
  </si>
  <si>
    <t>1672.161172</t>
  </si>
  <si>
    <t>27.86935287</t>
  </si>
  <si>
    <t>0.4644892145</t>
  </si>
  <si>
    <t>0.01935371727</t>
  </si>
  <si>
    <t>254669.5157</t>
  </si>
  <si>
    <t>254.6695157</t>
  </si>
  <si>
    <t>0.2546695157</t>
  </si>
  <si>
    <t>829</t>
  </si>
  <si>
    <t>1,152</t>
  </si>
  <si>
    <t>1152</t>
  </si>
  <si>
    <t>685.2</t>
  </si>
  <si>
    <t>203.0222222</t>
  </si>
  <si>
    <t>2796</t>
  </si>
  <si>
    <t>4.08056042</t>
  </si>
  <si>
    <t>828.4444444</t>
  </si>
  <si>
    <t>13.77189142</t>
  </si>
  <si>
    <t>159</t>
  </si>
  <si>
    <t>24733.33333</t>
  </si>
  <si>
    <t>0.02473333333</t>
  </si>
  <si>
    <t>153</t>
  </si>
  <si>
    <t>703.2</t>
  </si>
  <si>
    <t>1255.714286</t>
  </si>
  <si>
    <t>763.8</t>
  </si>
  <si>
    <t>1549.464286</t>
  </si>
  <si>
    <t>600.2197802</t>
  </si>
  <si>
    <t>93367.52137</t>
  </si>
  <si>
    <t>0.09336752137</t>
  </si>
  <si>
    <t>96.0576</t>
  </si>
  <si>
    <t>573.3017857</t>
  </si>
  <si>
    <t>784.2197802</t>
  </si>
  <si>
    <t>13.07032967</t>
  </si>
  <si>
    <t>0.2178388278</t>
  </si>
  <si>
    <t>0.009076617827</t>
  </si>
  <si>
    <t>118100.8547</t>
  </si>
  <si>
    <t>118.1008547</t>
  </si>
  <si>
    <t>0.1181008547</t>
  </si>
  <si>
    <t>204.8</t>
  </si>
  <si>
    <t>1638.4</t>
  </si>
  <si>
    <t>894</t>
  </si>
  <si>
    <t>4.365234375</t>
  </si>
  <si>
    <t>7152</t>
  </si>
  <si>
    <t>0.5456542969</t>
  </si>
  <si>
    <t>54</t>
  </si>
  <si>
    <t>8400</t>
  </si>
  <si>
    <t>0.0084</t>
  </si>
  <si>
    <t>217.8</t>
  </si>
  <si>
    <t>388.9285714</t>
  </si>
  <si>
    <t>228.2</t>
  </si>
  <si>
    <t>475.3869048</t>
  </si>
  <si>
    <t>118.4844322</t>
  </si>
  <si>
    <t>18430.91168</t>
  </si>
  <si>
    <t>0.01843091168</t>
  </si>
  <si>
    <t>28.8014</t>
  </si>
  <si>
    <t>175.8931548</t>
  </si>
  <si>
    <t>187.4844322</t>
  </si>
  <si>
    <t>3.124740537</t>
  </si>
  <si>
    <t>0.05207900895</t>
  </si>
  <si>
    <t>0.002169958706</t>
  </si>
  <si>
    <t>26830.91168</t>
  </si>
  <si>
    <t>26.83091168</t>
  </si>
  <si>
    <t>0.02683091168</t>
  </si>
  <si>
    <t>216.8888889</t>
  </si>
  <si>
    <t>915</t>
  </si>
  <si>
    <t>813.3333333</t>
  </si>
  <si>
    <t>131</t>
  </si>
  <si>
    <t>20377.77778</t>
  </si>
  <si>
    <t>0.02037777778</t>
  </si>
  <si>
    <t>255</t>
  </si>
  <si>
    <t>455.3571429</t>
  </si>
  <si>
    <t>528.2738095</t>
  </si>
  <si>
    <t>193.7957875</t>
  </si>
  <si>
    <t>30146.0114</t>
  </si>
  <si>
    <t>0.0301460114</t>
  </si>
  <si>
    <t>34.625</t>
  </si>
  <si>
    <t>195.4613095</t>
  </si>
  <si>
    <t>327.7957875</t>
  </si>
  <si>
    <t>5.463263126</t>
  </si>
  <si>
    <t>0.09105438543</t>
  </si>
  <si>
    <t>0.003793932726</t>
  </si>
  <si>
    <t>50523.78917</t>
  </si>
  <si>
    <t>50.52378917</t>
  </si>
  <si>
    <t>0.05052378917</t>
  </si>
  <si>
    <t>1362</t>
  </si>
  <si>
    <t>87.168</t>
  </si>
  <si>
    <t>5200</t>
  </si>
  <si>
    <t>3.817914831</t>
  </si>
  <si>
    <t>332.8</t>
  </si>
  <si>
    <t>59.65491924</t>
  </si>
  <si>
    <t>1322</t>
  </si>
  <si>
    <t>205644.4444</t>
  </si>
  <si>
    <t>0.2056444444</t>
  </si>
  <si>
    <t>626</t>
  </si>
  <si>
    <t>1543</t>
  </si>
  <si>
    <t>2755.357143</t>
  </si>
  <si>
    <t>1565</t>
  </si>
  <si>
    <t>3078.27381</t>
  </si>
  <si>
    <t>359.1804029</t>
  </si>
  <si>
    <t>55872.50712</t>
  </si>
  <si>
    <t>0.05587250712</t>
  </si>
  <si>
    <t>198.305</t>
  </si>
  <si>
    <t>1138.96131</t>
  </si>
  <si>
    <t>1705.180403</t>
  </si>
  <si>
    <t>28.41967338</t>
  </si>
  <si>
    <t>0.473661223</t>
  </si>
  <si>
    <t>0.01973588429</t>
  </si>
  <si>
    <t>261516.9516</t>
  </si>
  <si>
    <t>261.5169516</t>
  </si>
  <si>
    <t>0.2615169516</t>
  </si>
  <si>
    <t>534</t>
  </si>
  <si>
    <t>180</t>
  </si>
  <si>
    <t>595</t>
  </si>
  <si>
    <t>3.305555556</t>
  </si>
  <si>
    <t>528.8888889</t>
  </si>
  <si>
    <t>3.71875</t>
  </si>
  <si>
    <t>21311.11111</t>
  </si>
  <si>
    <t>0.02131111111</t>
  </si>
  <si>
    <t>185.5</t>
  </si>
  <si>
    <t>331.25</t>
  </si>
  <si>
    <t>206</t>
  </si>
  <si>
    <t>466.6666667</t>
  </si>
  <si>
    <t>208.2532051</t>
  </si>
  <si>
    <t>32394.94302</t>
  </si>
  <si>
    <t>0.03239494302</t>
  </si>
  <si>
    <t>25.8245</t>
  </si>
  <si>
    <t>172.6666667</t>
  </si>
  <si>
    <t>369.2532051</t>
  </si>
  <si>
    <t>6.154220085</t>
  </si>
  <si>
    <t>0.1025703348</t>
  </si>
  <si>
    <t>0.004273763948</t>
  </si>
  <si>
    <t>53706.05413</t>
  </si>
  <si>
    <t>53.70605413</t>
  </si>
  <si>
    <t>0.05370605413</t>
  </si>
  <si>
    <t>1440</t>
  </si>
  <si>
    <t>4760</t>
  </si>
  <si>
    <t>0.4131944444</t>
  </si>
  <si>
    <t>493.4</t>
  </si>
  <si>
    <t>31.5776</t>
  </si>
  <si>
    <t>2042</t>
  </si>
  <si>
    <t>4.138629915</t>
  </si>
  <si>
    <t>130.688</t>
  </si>
  <si>
    <t>64.66609242</t>
  </si>
  <si>
    <t>30177.77778</t>
  </si>
  <si>
    <t>0.03017777778</t>
  </si>
  <si>
    <t>533.4</t>
  </si>
  <si>
    <t>952.5</t>
  </si>
  <si>
    <t>553.6</t>
  </si>
  <si>
    <t>1050.416667</t>
  </si>
  <si>
    <t>220.6089744</t>
  </si>
  <si>
    <t>34316.95157</t>
  </si>
  <si>
    <t>0.03431695157</t>
  </si>
  <si>
    <t>69.9922</t>
  </si>
  <si>
    <t>388.6541667</t>
  </si>
  <si>
    <t>434.6089744</t>
  </si>
  <si>
    <t>7.243482906</t>
  </si>
  <si>
    <t>0.1207247151</t>
  </si>
  <si>
    <t>0.005030196462</t>
  </si>
  <si>
    <t>64494.72934</t>
  </si>
  <si>
    <t>64.49472934</t>
  </si>
  <si>
    <t>0.06449472934</t>
  </si>
  <si>
    <t>152.2</t>
  </si>
  <si>
    <t>135.2888889</t>
  </si>
  <si>
    <t>621</t>
  </si>
  <si>
    <t>4.080157687</t>
  </si>
  <si>
    <t>552</t>
  </si>
  <si>
    <t>4.590177398</t>
  </si>
  <si>
    <t>58</t>
  </si>
  <si>
    <t>9022.222222</t>
  </si>
  <si>
    <t>0.009022222222</t>
  </si>
  <si>
    <t>160.2</t>
  </si>
  <si>
    <t>286.0714286</t>
  </si>
  <si>
    <t>170.3</t>
  </si>
  <si>
    <t>335.0297619</t>
  </si>
  <si>
    <t>102.9899267</t>
  </si>
  <si>
    <t>16020.65527</t>
  </si>
  <si>
    <t>0.01602065527</t>
  </si>
  <si>
    <t>21.4706</t>
  </si>
  <si>
    <t>123.9610119</t>
  </si>
  <si>
    <t>172.9899267</t>
  </si>
  <si>
    <t>2.883165446</t>
  </si>
  <si>
    <t>0.04805275743</t>
  </si>
  <si>
    <t>0.002002198226</t>
  </si>
  <si>
    <t>25042.87749</t>
  </si>
  <si>
    <t>25.04287749</t>
  </si>
  <si>
    <t>0.02504287749</t>
  </si>
  <si>
    <t>7864.4</t>
  </si>
  <si>
    <t>167.7738667</t>
  </si>
  <si>
    <t>37442</t>
  </si>
  <si>
    <t>4.76094807</t>
  </si>
  <si>
    <t>798.7626667</t>
  </si>
  <si>
    <t>223.1694408</t>
  </si>
  <si>
    <t>125688.8889</t>
  </si>
  <si>
    <t>0.1256888889</t>
  </si>
  <si>
    <t>1340</t>
  </si>
  <si>
    <t>8532.4</t>
  </si>
  <si>
    <t>15236.42857</t>
  </si>
  <si>
    <t>8692.6</t>
  </si>
  <si>
    <t>15844.7619</t>
  </si>
  <si>
    <t>2003.965201</t>
  </si>
  <si>
    <t>311727.9202</t>
  </si>
  <si>
    <t>0.3117279202</t>
  </si>
  <si>
    <t>1101.5452</t>
  </si>
  <si>
    <t>5862.561905</t>
  </si>
  <si>
    <t>2835.965201</t>
  </si>
  <si>
    <t>47.26608669</t>
  </si>
  <si>
    <t>0.7877681115</t>
  </si>
  <si>
    <t>0.03282367131</t>
  </si>
  <si>
    <t>437416.8091</t>
  </si>
  <si>
    <t>437.4168091</t>
  </si>
  <si>
    <t>0.4374168091</t>
  </si>
  <si>
    <t>562</t>
  </si>
  <si>
    <t>4377</t>
  </si>
  <si>
    <t>70.032</t>
  </si>
  <si>
    <t>10110</t>
  </si>
  <si>
    <t>2.309801234</t>
  </si>
  <si>
    <t>161.76</t>
  </si>
  <si>
    <t>144.3625771</t>
  </si>
  <si>
    <t>1180</t>
  </si>
  <si>
    <t>183555.5556</t>
  </si>
  <si>
    <t>0.1835555556</t>
  </si>
  <si>
    <t>5260</t>
  </si>
  <si>
    <t>3602</t>
  </si>
  <si>
    <t>1050</t>
  </si>
  <si>
    <t>6432.142857</t>
  </si>
  <si>
    <t>3281.25</t>
  </si>
  <si>
    <t>4835</t>
  </si>
  <si>
    <t>12016.96429</t>
  </si>
  <si>
    <t>6877.884615</t>
  </si>
  <si>
    <t>1069893.162</t>
  </si>
  <si>
    <t>1.069893162</t>
  </si>
  <si>
    <t>602.33</t>
  </si>
  <si>
    <t>4446.276786</t>
  </si>
  <si>
    <t>8107.884615</t>
  </si>
  <si>
    <t>135.1314103</t>
  </si>
  <si>
    <t>2.252190171</t>
  </si>
  <si>
    <t>0.09384125712</t>
  </si>
  <si>
    <t>1253448.718</t>
  </si>
  <si>
    <t>1253.448718</t>
  </si>
  <si>
    <t>1.253448718</t>
  </si>
  <si>
    <t>2,174</t>
  </si>
  <si>
    <t>567,130</t>
  </si>
  <si>
    <t>8532</t>
  </si>
  <si>
    <t>546.048</t>
  </si>
  <si>
    <t>20320</t>
  </si>
  <si>
    <t>2.381622128</t>
  </si>
  <si>
    <t>1300.48</t>
  </si>
  <si>
    <t>37.21284576</t>
  </si>
  <si>
    <t>806</t>
  </si>
  <si>
    <t>125377.7778</t>
  </si>
  <si>
    <t>0.1253777778</t>
  </si>
  <si>
    <t>2010</t>
  </si>
  <si>
    <t>7670</t>
  </si>
  <si>
    <t>13696.42857</t>
  </si>
  <si>
    <t>5625</t>
  </si>
  <si>
    <t>2000</t>
  </si>
  <si>
    <t>9066</t>
  </si>
  <si>
    <t>21415.17857</t>
  </si>
  <si>
    <t>18594.09341</t>
  </si>
  <si>
    <t>2892414.53</t>
  </si>
  <si>
    <t>2.89241453</t>
  </si>
  <si>
    <t>1129.482</t>
  </si>
  <si>
    <t>7923.616071</t>
  </si>
  <si>
    <t>19450.09341</t>
  </si>
  <si>
    <t>324.1682234</t>
  </si>
  <si>
    <t>5.402803724</t>
  </si>
  <si>
    <t>0.2251168218</t>
  </si>
  <si>
    <t>3017792.308</t>
  </si>
  <si>
    <t>3017.792308</t>
  </si>
  <si>
    <t>3.017792308</t>
  </si>
  <si>
    <t>2,532</t>
  </si>
  <si>
    <t>44,800,000</t>
  </si>
  <si>
    <t>400</t>
  </si>
  <si>
    <t>2,508</t>
  </si>
  <si>
    <t>14.08</t>
  </si>
  <si>
    <t>4.090909091</t>
  </si>
  <si>
    <t>57.6</t>
  </si>
  <si>
    <t>63.92045455</t>
  </si>
  <si>
    <t>446.4285714</t>
  </si>
  <si>
    <t>17.17032967</t>
  </si>
  <si>
    <t>2670.940171</t>
  </si>
  <si>
    <t>0.002670940171</t>
  </si>
  <si>
    <t>31.75</t>
  </si>
  <si>
    <t>165.1785714</t>
  </si>
  <si>
    <t>252.1703297</t>
  </si>
  <si>
    <t>4.202838828</t>
  </si>
  <si>
    <t>0.0700473138</t>
  </si>
  <si>
    <t>0.002918638075</t>
  </si>
  <si>
    <t>36893.16239</t>
  </si>
  <si>
    <t>36.89316239</t>
  </si>
  <si>
    <t>0.03689316239</t>
  </si>
  <si>
    <t>504</t>
  </si>
  <si>
    <t>65.18518519</t>
  </si>
  <si>
    <t>266.6666667</t>
  </si>
  <si>
    <t>13.80681818</t>
  </si>
  <si>
    <t>692</t>
  </si>
  <si>
    <t>44.288</t>
  </si>
  <si>
    <t>2190</t>
  </si>
  <si>
    <t>3.164739884</t>
  </si>
  <si>
    <t>49.44906069</t>
  </si>
  <si>
    <t>46044.44444</t>
  </si>
  <si>
    <t>0.04604444444</t>
  </si>
  <si>
    <t>462</t>
  </si>
  <si>
    <t>4.6</t>
  </si>
  <si>
    <t>575</t>
  </si>
  <si>
    <t>744.6</t>
  </si>
  <si>
    <t>2045.238095</t>
  </si>
  <si>
    <t>1058.836996</t>
  </si>
  <si>
    <t>164707.9772</t>
  </si>
  <si>
    <t>0.1647079772</t>
  </si>
  <si>
    <t>145.5672</t>
  </si>
  <si>
    <t>756.7380952</t>
  </si>
  <si>
    <t>1369.836996</t>
  </si>
  <si>
    <t>22.83061661</t>
  </si>
  <si>
    <t>0.3805102768</t>
  </si>
  <si>
    <t>0.01585459487</t>
  </si>
  <si>
    <t>210752.4217</t>
  </si>
  <si>
    <t>210.7524217</t>
  </si>
  <si>
    <t>0.2107524217</t>
  </si>
  <si>
    <t>7144</t>
  </si>
  <si>
    <t>457.216</t>
  </si>
  <si>
    <t>24920</t>
  </si>
  <si>
    <t>3.488241881</t>
  </si>
  <si>
    <t>1594.88</t>
  </si>
  <si>
    <t>54.5037794</t>
  </si>
  <si>
    <t>548</t>
  </si>
  <si>
    <t>85244.44444</t>
  </si>
  <si>
    <t>0.08524444444</t>
  </si>
  <si>
    <t>1355</t>
  </si>
  <si>
    <t>7024</t>
  </si>
  <si>
    <t>12542.85714</t>
  </si>
  <si>
    <t>7692</t>
  </si>
  <si>
    <t>16292.85714</t>
  </si>
  <si>
    <t>9251.648352</t>
  </si>
  <si>
    <t>1439145.299</t>
  </si>
  <si>
    <t>1.439145299</t>
  </si>
  <si>
    <t>966.384</t>
  </si>
  <si>
    <t>6028.357143</t>
  </si>
  <si>
    <t>9809.648352</t>
  </si>
  <si>
    <t>163.4941392</t>
  </si>
  <si>
    <t>2.72490232</t>
  </si>
  <si>
    <t>0.1135375967</t>
  </si>
  <si>
    <t>1524389.744</t>
  </si>
  <si>
    <t>1524.389744</t>
  </si>
  <si>
    <t>1.524389744</t>
  </si>
  <si>
    <t>2281.4</t>
  </si>
  <si>
    <t>18251.2</t>
  </si>
  <si>
    <t>7807</t>
  </si>
  <si>
    <t>3.422021566</t>
  </si>
  <si>
    <t>62456</t>
  </si>
  <si>
    <t>0.4277526957</t>
  </si>
  <si>
    <t>27688.88889</t>
  </si>
  <si>
    <t>0.02768888889</t>
  </si>
  <si>
    <t>437</t>
  </si>
  <si>
    <t>2231.4</t>
  </si>
  <si>
    <t>2.7</t>
  </si>
  <si>
    <t>3984.642857</t>
  </si>
  <si>
    <t>337.5</t>
  </si>
  <si>
    <t>2454.1</t>
  </si>
  <si>
    <t>5238.809524</t>
  </si>
  <si>
    <t>3077.614469</t>
  </si>
  <si>
    <t>478740.0285</t>
  </si>
  <si>
    <t>0.4787400285</t>
  </si>
  <si>
    <t>308.1682</t>
  </si>
  <si>
    <t>1938.359524</t>
  </si>
  <si>
    <t>3258.614469</t>
  </si>
  <si>
    <t>54.31024115</t>
  </si>
  <si>
    <t>0.9051706858</t>
  </si>
  <si>
    <t>0.03771544524</t>
  </si>
  <si>
    <t>506428.9174</t>
  </si>
  <si>
    <t>506.4289174</t>
  </si>
  <si>
    <t>0.5064289174</t>
  </si>
  <si>
    <t>440</t>
  </si>
  <si>
    <t>962</t>
  </si>
  <si>
    <t>30.784</t>
  </si>
  <si>
    <t>3.877338877</t>
  </si>
  <si>
    <t>119.36</t>
  </si>
  <si>
    <t>121.1668399</t>
  </si>
  <si>
    <t>199</t>
  </si>
  <si>
    <t>30955.55556</t>
  </si>
  <si>
    <t>0.03095555556</t>
  </si>
  <si>
    <t>1027</t>
  </si>
  <si>
    <t>1833.928571</t>
  </si>
  <si>
    <t>1087</t>
  </si>
  <si>
    <t>2052.678571</t>
  </si>
  <si>
    <t>599.3818681</t>
  </si>
  <si>
    <t>93237.17949</t>
  </si>
  <si>
    <t>0.09323717949</t>
  </si>
  <si>
    <t>137.149</t>
  </si>
  <si>
    <t>759.4910714</t>
  </si>
  <si>
    <t>818.3818681</t>
  </si>
  <si>
    <t>13.6396978</t>
  </si>
  <si>
    <t>0.2273282967</t>
  </si>
  <si>
    <t>0.009472012363</t>
  </si>
  <si>
    <t>124192.735</t>
  </si>
  <si>
    <t>124.192735</t>
  </si>
  <si>
    <t>0.124192735</t>
  </si>
  <si>
    <t>992</t>
  </si>
  <si>
    <t>1080</t>
  </si>
  <si>
    <t>4320</t>
  </si>
  <si>
    <t>1.088709677</t>
  </si>
  <si>
    <t>266</t>
  </si>
  <si>
    <t>475</t>
  </si>
  <si>
    <t>511.4583333</t>
  </si>
  <si>
    <t>106.4102564</t>
  </si>
  <si>
    <t>16552.70655</t>
  </si>
  <si>
    <t>0.01655270655</t>
  </si>
  <si>
    <t>34.902</t>
  </si>
  <si>
    <t>189.2395833</t>
  </si>
  <si>
    <t>197.4102564</t>
  </si>
  <si>
    <t>3.29017094</t>
  </si>
  <si>
    <t>0.05483618234</t>
  </si>
  <si>
    <t>0.002284840931</t>
  </si>
  <si>
    <t>29152.70655</t>
  </si>
  <si>
    <t>29.15270655</t>
  </si>
  <si>
    <t>0.02915270655</t>
  </si>
  <si>
    <t>Suspension (2x2)</t>
  </si>
  <si>
    <t>2820</t>
  </si>
  <si>
    <t>15.04</t>
  </si>
  <si>
    <t>10650</t>
  </si>
  <si>
    <t>3.776595745</t>
  </si>
  <si>
    <t>708.1117021</t>
  </si>
  <si>
    <t>84000</t>
  </si>
  <si>
    <t>0.084</t>
  </si>
  <si>
    <t>1270</t>
  </si>
  <si>
    <t>2990</t>
  </si>
  <si>
    <t>5339.285714</t>
  </si>
  <si>
    <t>3190</t>
  </si>
  <si>
    <t>6068.452381</t>
  </si>
  <si>
    <t>1968.177656</t>
  </si>
  <si>
    <t>306160.9687</t>
  </si>
  <si>
    <t>0.3061609687</t>
  </si>
  <si>
    <t>402.13</t>
  </si>
  <si>
    <t>2245.327381</t>
  </si>
  <si>
    <t>2538.177656</t>
  </si>
  <si>
    <t>42.30296093</t>
  </si>
  <si>
    <t>0.7050493488</t>
  </si>
  <si>
    <t>0.0293770562</t>
  </si>
  <si>
    <t>390160.9687</t>
  </si>
  <si>
    <t>390.1609687</t>
  </si>
  <si>
    <t>0.3901609687</t>
  </si>
  <si>
    <t>2100</t>
  </si>
  <si>
    <t>1400</t>
  </si>
  <si>
    <t>6.5625</t>
  </si>
  <si>
    <t>917.8571429</t>
  </si>
  <si>
    <t>990.7738095</t>
  </si>
  <si>
    <t>211.5842491</t>
  </si>
  <si>
    <t>32913.10541</t>
  </si>
  <si>
    <t>0.03291310541</t>
  </si>
  <si>
    <t>67.518</t>
  </si>
  <si>
    <t>366.5863095</t>
  </si>
  <si>
    <t>368.5842491</t>
  </si>
  <si>
    <t>6.143070818</t>
  </si>
  <si>
    <t>0.1023845136</t>
  </si>
  <si>
    <t>0.004266021401</t>
  </si>
  <si>
    <t>55001.9943</t>
  </si>
  <si>
    <t>55.0019943</t>
  </si>
  <si>
    <t>0.0550019943</t>
  </si>
  <si>
    <t>40.192</t>
  </si>
  <si>
    <t>2480</t>
  </si>
  <si>
    <t>3.949044586</t>
  </si>
  <si>
    <t>158.72</t>
  </si>
  <si>
    <t>61.70382166</t>
  </si>
  <si>
    <t>420</t>
  </si>
  <si>
    <t>65333.33333</t>
  </si>
  <si>
    <t>0.06533333333</t>
  </si>
  <si>
    <t>376</t>
  </si>
  <si>
    <t>712</t>
  </si>
  <si>
    <t>1271.428571</t>
  </si>
  <si>
    <t>48.9010989</t>
  </si>
  <si>
    <t>7606.837607</t>
  </si>
  <si>
    <t>0.007606837607</t>
  </si>
  <si>
    <t>90.424</t>
  </si>
  <si>
    <t>470.4285714</t>
  </si>
  <si>
    <t>483.9010989</t>
  </si>
  <si>
    <t>8.065018315</t>
  </si>
  <si>
    <t>0.1344169719</t>
  </si>
  <si>
    <t>0.005600707163</t>
  </si>
  <si>
    <t>72940.17094</t>
  </si>
  <si>
    <t>72.94017094</t>
  </si>
  <si>
    <t>0.07294017094</t>
  </si>
  <si>
    <t>117</t>
  </si>
  <si>
    <t>936</t>
  </si>
  <si>
    <t>470</t>
  </si>
  <si>
    <t>4.017094017</t>
  </si>
  <si>
    <t>3760</t>
  </si>
  <si>
    <t>0.5021367521</t>
  </si>
  <si>
    <t>55</t>
  </si>
  <si>
    <t>8555.555556</t>
  </si>
  <si>
    <t>0.008555555556</t>
  </si>
  <si>
    <t>133</t>
  </si>
  <si>
    <t>237.5</t>
  </si>
  <si>
    <t>9.134615385</t>
  </si>
  <si>
    <t>1420.940171</t>
  </si>
  <si>
    <t>0.001420940171</t>
  </si>
  <si>
    <t>16.891</t>
  </si>
  <si>
    <t>87.875</t>
  </si>
  <si>
    <t>74.13461538</t>
  </si>
  <si>
    <t>1.235576923</t>
  </si>
  <si>
    <t>0.02059294872</t>
  </si>
  <si>
    <t>0.0008580395299</t>
  </si>
  <si>
    <t>9976.495726</t>
  </si>
  <si>
    <t>9.976495726</t>
  </si>
  <si>
    <t>0.009976495726</t>
  </si>
  <si>
    <t>Suspension Wheel (2x2)</t>
  </si>
  <si>
    <t>2115</t>
  </si>
  <si>
    <t>7.52</t>
  </si>
  <si>
    <t>3.971631206</t>
  </si>
  <si>
    <t>29.86666667</t>
  </si>
  <si>
    <t>1117.021277</t>
  </si>
  <si>
    <t>1275</t>
  </si>
  <si>
    <t>198333.3333</t>
  </si>
  <si>
    <t>0.1983333333</t>
  </si>
  <si>
    <t>2400</t>
  </si>
  <si>
    <t>4285.714286</t>
  </si>
  <si>
    <t>164.8351648</t>
  </si>
  <si>
    <t>25641.02564</t>
  </si>
  <si>
    <t>0.02564102564</t>
  </si>
  <si>
    <t>304.8</t>
  </si>
  <si>
    <t>1585.714286</t>
  </si>
  <si>
    <t>1459.835165</t>
  </si>
  <si>
    <t>24.33058608</t>
  </si>
  <si>
    <t>0.405509768</t>
  </si>
  <si>
    <t>0.01689624033</t>
  </si>
  <si>
    <t>223974.359</t>
  </si>
  <si>
    <t>223.974359</t>
  </si>
  <si>
    <t>0.223974359</t>
  </si>
  <si>
    <t>314</t>
  </si>
  <si>
    <t>139.5555556</t>
  </si>
  <si>
    <t>1240</t>
  </si>
  <si>
    <t>551.1111111</t>
  </si>
  <si>
    <t>8.885350318</t>
  </si>
  <si>
    <t>32666.66667</t>
  </si>
  <si>
    <t>0.03266666667</t>
  </si>
  <si>
    <t>356</t>
  </si>
  <si>
    <t>635.7142857</t>
  </si>
  <si>
    <t>24.45054945</t>
  </si>
  <si>
    <t>3803.418803</t>
  </si>
  <si>
    <t>0.003803418803</t>
  </si>
  <si>
    <t>45.212</t>
  </si>
  <si>
    <t>235.2142857</t>
  </si>
  <si>
    <t>249.4505495</t>
  </si>
  <si>
    <t>4.157509158</t>
  </si>
  <si>
    <t>0.06929181929</t>
  </si>
  <si>
    <t>0.002887159137</t>
  </si>
  <si>
    <t>36470.08547</t>
  </si>
  <si>
    <t>36.47008547</t>
  </si>
  <si>
    <t>0.03647008547</t>
  </si>
  <si>
    <t>1171.875</t>
  </si>
  <si>
    <t>7820</t>
  </si>
  <si>
    <t>6.673066667</t>
  </si>
  <si>
    <t>31200</t>
  </si>
  <si>
    <t>3.989769821</t>
  </si>
  <si>
    <t>26.624</t>
  </si>
  <si>
    <t>4675.511509</t>
  </si>
  <si>
    <t>4300</t>
  </si>
  <si>
    <t>668888.8889</t>
  </si>
  <si>
    <t>0.6688888889</t>
  </si>
  <si>
    <t>5240</t>
  </si>
  <si>
    <t>8880</t>
  </si>
  <si>
    <t>15857.14286</t>
  </si>
  <si>
    <t>609.8901099</t>
  </si>
  <si>
    <t>94871.79487</t>
  </si>
  <si>
    <t>0.09487179487</t>
  </si>
  <si>
    <t>1127.76</t>
  </si>
  <si>
    <t>5867.142857</t>
  </si>
  <si>
    <t>4939.89011</t>
  </si>
  <si>
    <t>82.33150183</t>
  </si>
  <si>
    <t>1.372191697</t>
  </si>
  <si>
    <t>0.05717465405</t>
  </si>
  <si>
    <t>763760.6838</t>
  </si>
  <si>
    <t>763.7606838</t>
  </si>
  <si>
    <t>0.7637606838</t>
  </si>
  <si>
    <t>9.375</t>
  </si>
  <si>
    <t>471</t>
  </si>
  <si>
    <t>1860</t>
  </si>
  <si>
    <t>198.4</t>
  </si>
  <si>
    <t>37.02229299</t>
  </si>
  <si>
    <t>315</t>
  </si>
  <si>
    <t>49000</t>
  </si>
  <si>
    <t>0.049</t>
  </si>
  <si>
    <t>953.5714286</t>
  </si>
  <si>
    <t>36.67582418</t>
  </si>
  <si>
    <t>5705.128205</t>
  </si>
  <si>
    <t>0.005705128205</t>
  </si>
  <si>
    <t>67.818</t>
  </si>
  <si>
    <t>352.8214286</t>
  </si>
  <si>
    <t>371.6758242</t>
  </si>
  <si>
    <t>6.19459707</t>
  </si>
  <si>
    <t>0.1032432845</t>
  </si>
  <si>
    <t>0.004301803521</t>
  </si>
  <si>
    <t>54705.12821</t>
  </si>
  <si>
    <t>54.70512821</t>
  </si>
  <si>
    <t>0.05470512821</t>
  </si>
  <si>
    <t>1,088</t>
  </si>
  <si>
    <t>Wheel (2x2)</t>
  </si>
  <si>
    <t>140.625</t>
  </si>
  <si>
    <t>1410</t>
  </si>
  <si>
    <t>10.02666667</t>
  </si>
  <si>
    <t>5600</t>
  </si>
  <si>
    <t>39.82222222</t>
  </si>
  <si>
    <t>558.5106383</t>
  </si>
  <si>
    <t>132222.2222</t>
  </si>
  <si>
    <t>0.1322222222</t>
  </si>
  <si>
    <t>1600</t>
  </si>
  <si>
    <t>2857.142857</t>
  </si>
  <si>
    <t>109.8901099</t>
  </si>
  <si>
    <t>17094.01709</t>
  </si>
  <si>
    <t>0.01709401709</t>
  </si>
  <si>
    <t>203.2</t>
  </si>
  <si>
    <t>1057.142857</t>
  </si>
  <si>
    <t>979.8901099</t>
  </si>
  <si>
    <t>16.33150183</t>
  </si>
  <si>
    <t>0.2721916972</t>
  </si>
  <si>
    <t>0.01134132072</t>
  </si>
  <si>
    <t>149316.2393</t>
  </si>
  <si>
    <t>149.3162393</t>
  </si>
  <si>
    <t>0.1493162393</t>
  </si>
  <si>
    <t>1,728</t>
  </si>
  <si>
    <t>268</t>
  </si>
  <si>
    <t>238.2222222</t>
  </si>
  <si>
    <t>1060</t>
  </si>
  <si>
    <t>3.955223881</t>
  </si>
  <si>
    <t>942.2222222</t>
  </si>
  <si>
    <t>4.449626866</t>
  </si>
  <si>
    <t>304</t>
  </si>
  <si>
    <t>542.8571429</t>
  </si>
  <si>
    <t>20.87912088</t>
  </si>
  <si>
    <t>3247.863248</t>
  </si>
  <si>
    <t>0.003247863248</t>
  </si>
  <si>
    <t>38.608</t>
  </si>
  <si>
    <t>200.8571429</t>
  </si>
  <si>
    <t>194.8791209</t>
  </si>
  <si>
    <t>3.247985348</t>
  </si>
  <si>
    <t>0.05413308913</t>
  </si>
  <si>
    <t>0.002255545381</t>
  </si>
  <si>
    <t>27981.19658</t>
  </si>
  <si>
    <t>27.98119658</t>
  </si>
  <si>
    <t>0.02798119658</t>
  </si>
  <si>
    <t>781.25</t>
  </si>
  <si>
    <t>5320</t>
  </si>
  <si>
    <t>21200</t>
  </si>
  <si>
    <t>3.984962406</t>
  </si>
  <si>
    <t>27.136</t>
  </si>
  <si>
    <t>3113.25188</t>
  </si>
  <si>
    <t>3000</t>
  </si>
  <si>
    <t>466666.6667</t>
  </si>
  <si>
    <t>0.4666666667</t>
  </si>
  <si>
    <t>3520</t>
  </si>
  <si>
    <t>6040</t>
  </si>
  <si>
    <t>10785.71429</t>
  </si>
  <si>
    <t>414.8351648</t>
  </si>
  <si>
    <t>64529.91453</t>
  </si>
  <si>
    <t>0.06452991453</t>
  </si>
  <si>
    <t>767.08</t>
  </si>
  <si>
    <t>3990.714286</t>
  </si>
  <si>
    <t>3444.835165</t>
  </si>
  <si>
    <t>57.41391941</t>
  </si>
  <si>
    <t>0.9568986569</t>
  </si>
  <si>
    <t>0.03987077737</t>
  </si>
  <si>
    <t>531196.5812</t>
  </si>
  <si>
    <t>531.1965812</t>
  </si>
  <si>
    <t>0.5311965812</t>
  </si>
  <si>
    <t>75.36</t>
  </si>
  <si>
    <t>297.6</t>
  </si>
  <si>
    <t>24.68152866</t>
  </si>
  <si>
    <t>597</t>
  </si>
  <si>
    <t>38.208</t>
  </si>
  <si>
    <t>2280</t>
  </si>
  <si>
    <t>3.819095477</t>
  </si>
  <si>
    <t>145.92</t>
  </si>
  <si>
    <t>59.67336683</t>
  </si>
  <si>
    <t>525</t>
  </si>
  <si>
    <t>609</t>
  </si>
  <si>
    <t>1087.5</t>
  </si>
  <si>
    <t>438.4615385</t>
  </si>
  <si>
    <t>68205.12821</t>
  </si>
  <si>
    <t>0.06820512821</t>
  </si>
  <si>
    <t>235.893</t>
  </si>
  <si>
    <t>402.375</t>
  </si>
  <si>
    <t>491.4615385</t>
  </si>
  <si>
    <t>8.191025641</t>
  </si>
  <si>
    <t>0.136517094</t>
  </si>
  <si>
    <t>0.005688212251</t>
  </si>
  <si>
    <t>75516.23932</t>
  </si>
  <si>
    <t>75.51623932</t>
  </si>
  <si>
    <t>0.07551623932</t>
  </si>
  <si>
    <t>921</t>
  </si>
  <si>
    <t>29.472</t>
  </si>
  <si>
    <t>3540</t>
  </si>
  <si>
    <t>3.843648208</t>
  </si>
  <si>
    <t>113.28</t>
  </si>
  <si>
    <t>120.1140065</t>
  </si>
  <si>
    <t>71</t>
  </si>
  <si>
    <t>11044.44444</t>
  </si>
  <si>
    <t>0.01104444444</t>
  </si>
  <si>
    <t>112</t>
  </si>
  <si>
    <t>825</t>
  </si>
  <si>
    <t>1473.214286</t>
  </si>
  <si>
    <t>937</t>
  </si>
  <si>
    <t>1673.214286</t>
  </si>
  <si>
    <t>687.6373626</t>
  </si>
  <si>
    <t>106965.812</t>
  </si>
  <si>
    <t>0.106965812</t>
  </si>
  <si>
    <t>368.149</t>
  </si>
  <si>
    <t>619.0892857</t>
  </si>
  <si>
    <t>766.6373626</t>
  </si>
  <si>
    <t>12.77728938</t>
  </si>
  <si>
    <t>0.212954823</t>
  </si>
  <si>
    <t>0.008873117623</t>
  </si>
  <si>
    <t>118010.2564</t>
  </si>
  <si>
    <t>118.0102564</t>
  </si>
  <si>
    <t>0.1180102564</t>
  </si>
  <si>
    <t>11</t>
  </si>
  <si>
    <t>27.264</t>
  </si>
  <si>
    <t>1605</t>
  </si>
  <si>
    <t>3.767605634</t>
  </si>
  <si>
    <t>102.72</t>
  </si>
  <si>
    <t>58.86883803</t>
  </si>
  <si>
    <t>5444.444444</t>
  </si>
  <si>
    <t>0.005444444444</t>
  </si>
  <si>
    <t>214</t>
  </si>
  <si>
    <t>137.5</t>
  </si>
  <si>
    <t>642.8571429</t>
  </si>
  <si>
    <t>780.3571429</t>
  </si>
  <si>
    <t>301.9917582</t>
  </si>
  <si>
    <t>46976.49573</t>
  </si>
  <si>
    <t>0.04697649573</t>
  </si>
  <si>
    <t>164.219</t>
  </si>
  <si>
    <t>288.7321429</t>
  </si>
  <si>
    <t>342.9917582</t>
  </si>
  <si>
    <t>5.716529304</t>
  </si>
  <si>
    <t>0.0952754884</t>
  </si>
  <si>
    <t>0.003969812017</t>
  </si>
  <si>
    <t>52420.94017</t>
  </si>
  <si>
    <t>52.42094017</t>
  </si>
  <si>
    <t>0.05242094017</t>
  </si>
  <si>
    <t>61</t>
  </si>
  <si>
    <t>22.08</t>
  </si>
  <si>
    <t>2625</t>
  </si>
  <si>
    <t>3.804347826</t>
  </si>
  <si>
    <t>118.8858696</t>
  </si>
  <si>
    <t>105</t>
  </si>
  <si>
    <t>1071.428571</t>
  </si>
  <si>
    <t>705</t>
  </si>
  <si>
    <t>1258.928571</t>
  </si>
  <si>
    <t>501.717033</t>
  </si>
  <si>
    <t>78044.87179</t>
  </si>
  <si>
    <t>0.07804487179</t>
  </si>
  <si>
    <t>270.735</t>
  </si>
  <si>
    <t>465.8035714</t>
  </si>
  <si>
    <t>564.717033</t>
  </si>
  <si>
    <t>9.411950549</t>
  </si>
  <si>
    <t>0.1568658425</t>
  </si>
  <si>
    <t>0.00653607677</t>
  </si>
  <si>
    <t>86600.42735</t>
  </si>
  <si>
    <t>86.60042735</t>
  </si>
  <si>
    <t>0.08660042735</t>
  </si>
  <si>
    <t>341.9917582</t>
  </si>
  <si>
    <t>5.699862637</t>
  </si>
  <si>
    <t>0.09499771062</t>
  </si>
  <si>
    <t>0.003958237943</t>
  </si>
  <si>
    <t>562.717033</t>
  </si>
  <si>
    <t>9.378617216</t>
  </si>
  <si>
    <t>0.1563102869</t>
  </si>
  <si>
    <t>0.006512928622</t>
  </si>
  <si>
    <t>309</t>
  </si>
  <si>
    <t>19.776</t>
  </si>
  <si>
    <t>1155</t>
  </si>
  <si>
    <t>3.737864078</t>
  </si>
  <si>
    <t>73.92</t>
  </si>
  <si>
    <t>58.40412621</t>
  </si>
  <si>
    <t>154</t>
  </si>
  <si>
    <t>63</t>
  </si>
  <si>
    <t>112.5</t>
  </si>
  <si>
    <t>318</t>
  </si>
  <si>
    <t>567.8571429</t>
  </si>
  <si>
    <t>214.4917582</t>
  </si>
  <si>
    <t>33365.38462</t>
  </si>
  <si>
    <t>0.03336538462</t>
  </si>
  <si>
    <t>117.396</t>
  </si>
  <si>
    <t>210.1071429</t>
  </si>
  <si>
    <t>246.4917582</t>
  </si>
  <si>
    <t>4.108195971</t>
  </si>
  <si>
    <t>0.06846993284</t>
  </si>
  <si>
    <t>0.002852913869</t>
  </si>
  <si>
    <t>37409.82906</t>
  </si>
  <si>
    <t>37.40982906</t>
  </si>
  <si>
    <t>0.03740982906</t>
  </si>
  <si>
    <t>468</t>
  </si>
  <si>
    <t>14.976</t>
  </si>
  <si>
    <t>1755</t>
  </si>
  <si>
    <t>56.16</t>
  </si>
  <si>
    <t>117.1875</t>
  </si>
  <si>
    <t>39</t>
  </si>
  <si>
    <t>6066.666667</t>
  </si>
  <si>
    <t>0.006066666667</t>
  </si>
  <si>
    <t>234</t>
  </si>
  <si>
    <t>696.4285714</t>
  </si>
  <si>
    <t>481</t>
  </si>
  <si>
    <t>858.9285714</t>
  </si>
  <si>
    <t>327.6785714</t>
  </si>
  <si>
    <t>50972.22222</t>
  </si>
  <si>
    <t>0.05097222222</t>
  </si>
  <si>
    <t>178.867</t>
  </si>
  <si>
    <t>317.8035714</t>
  </si>
  <si>
    <t>374.6785714</t>
  </si>
  <si>
    <t>6.244642857</t>
  </si>
  <si>
    <t>0.104077381</t>
  </si>
  <si>
    <t>0.00433655754</t>
  </si>
  <si>
    <t>57038.88889</t>
  </si>
  <si>
    <t>57.03888889</t>
  </si>
  <si>
    <t>0.05703888889</t>
  </si>
  <si>
    <t>27.84</t>
  </si>
  <si>
    <t>3.793103448</t>
  </si>
  <si>
    <t>105.6</t>
  </si>
  <si>
    <t>59.26724138</t>
  </si>
  <si>
    <t>669.6428571</t>
  </si>
  <si>
    <t>794.6428571</t>
  </si>
  <si>
    <t>313.8736264</t>
  </si>
  <si>
    <t>48824.78632</t>
  </si>
  <si>
    <t>0.04882478632</t>
  </si>
  <si>
    <t>169.765</t>
  </si>
  <si>
    <t>294.0178571</t>
  </si>
  <si>
    <t>354.8736264</t>
  </si>
  <si>
    <t>5.91456044</t>
  </si>
  <si>
    <t>0.09857600733</t>
  </si>
  <si>
    <t>0.004107333639</t>
  </si>
  <si>
    <t>54269.23077</t>
  </si>
  <si>
    <t>54.26923077</t>
  </si>
  <si>
    <t>0.05426923077</t>
  </si>
  <si>
    <t>840</t>
  </si>
  <si>
    <t>26.88</t>
  </si>
  <si>
    <t>3225</t>
  </si>
  <si>
    <t>3.839285714</t>
  </si>
  <si>
    <t>103.2</t>
  </si>
  <si>
    <t>119.9776786</t>
  </si>
  <si>
    <t>10111.11111</t>
  </si>
  <si>
    <t>0.01011111111</t>
  </si>
  <si>
    <t>430</t>
  </si>
  <si>
    <t>1339.285714</t>
  </si>
  <si>
    <t>855</t>
  </si>
  <si>
    <t>1526.785714</t>
  </si>
  <si>
    <t>625.3434066</t>
  </si>
  <si>
    <t>97275.64103</t>
  </si>
  <si>
    <t>0.09727564103</t>
  </si>
  <si>
    <t>335.085</t>
  </si>
  <si>
    <t>564.9107143</t>
  </si>
  <si>
    <t>698.3434066</t>
  </si>
  <si>
    <t>11.63905678</t>
  </si>
  <si>
    <t>0.1939842796</t>
  </si>
  <si>
    <t>0.008082678317</t>
  </si>
  <si>
    <t>107386.7521</t>
  </si>
  <si>
    <t>107.3867521</t>
  </si>
  <si>
    <t>0.1073867521</t>
  </si>
  <si>
    <t>2250</t>
  </si>
  <si>
    <t>8775</t>
  </si>
  <si>
    <t>3.9</t>
  </si>
  <si>
    <t>93.6</t>
  </si>
  <si>
    <t>365.625</t>
  </si>
  <si>
    <t>165</t>
  </si>
  <si>
    <t>25666.66667</t>
  </si>
  <si>
    <t>0.02566666667</t>
  </si>
  <si>
    <t>1170</t>
  </si>
  <si>
    <t>3750</t>
  </si>
  <si>
    <t>2275</t>
  </si>
  <si>
    <t>4062.5</t>
  </si>
  <si>
    <t>1742.788462</t>
  </si>
  <si>
    <t>271100.4274</t>
  </si>
  <si>
    <t>0.2711004274</t>
  </si>
  <si>
    <t>923.125</t>
  </si>
  <si>
    <t>1503.125</t>
  </si>
  <si>
    <t>1927.788462</t>
  </si>
  <si>
    <t>32.12980769</t>
  </si>
  <si>
    <t>0.5354967949</t>
  </si>
  <si>
    <t>0.02231236645</t>
  </si>
  <si>
    <t>296767.094</t>
  </si>
  <si>
    <t>296.767094</t>
  </si>
  <si>
    <t>0.296767094</t>
  </si>
  <si>
    <t>196</t>
  </si>
  <si>
    <t>3180</t>
  </si>
  <si>
    <t>22.61333333</t>
  </si>
  <si>
    <t>12360</t>
  </si>
  <si>
    <t>3.886792453</t>
  </si>
  <si>
    <t>87.89333333</t>
  </si>
  <si>
    <t>546.5801887</t>
  </si>
  <si>
    <t>36711.11111</t>
  </si>
  <si>
    <t>0.03671111111</t>
  </si>
  <si>
    <t>1648</t>
  </si>
  <si>
    <t>5250</t>
  </si>
  <si>
    <t>3220</t>
  </si>
  <si>
    <t>5750</t>
  </si>
  <si>
    <t>2442.307692</t>
  </si>
  <si>
    <t>379914.5299</t>
  </si>
  <si>
    <t>0.3799145299</t>
  </si>
  <si>
    <t>1296.82</t>
  </si>
  <si>
    <t>2127.5</t>
  </si>
  <si>
    <t>2703.307692</t>
  </si>
  <si>
    <t>45.05512821</t>
  </si>
  <si>
    <t>0.7509188034</t>
  </si>
  <si>
    <t>0.03128828348</t>
  </si>
  <si>
    <t>416625.641</t>
  </si>
  <si>
    <t>416.625641</t>
  </si>
  <si>
    <t>0.416625641</t>
  </si>
  <si>
    <t>72</t>
  </si>
  <si>
    <t>179.2</t>
  </si>
  <si>
    <t>896</t>
  </si>
  <si>
    <t>21777.77778</t>
  </si>
  <si>
    <t>0.02177777778</t>
  </si>
  <si>
    <t>3080</t>
  </si>
  <si>
    <t>211.5384615</t>
  </si>
  <si>
    <t>32905.98291</t>
  </si>
  <si>
    <t>0.03290598291</t>
  </si>
  <si>
    <t>391.16</t>
  </si>
  <si>
    <t>2035</t>
  </si>
  <si>
    <t>375.5384615</t>
  </si>
  <si>
    <t>6.258974359</t>
  </si>
  <si>
    <t>0.1043162393</t>
  </si>
  <si>
    <t>0.004346509972</t>
  </si>
  <si>
    <t>54683.76068</t>
  </si>
  <si>
    <t>54.68376068</t>
  </si>
  <si>
    <t>0.05468376068</t>
  </si>
  <si>
    <t>2600</t>
  </si>
  <si>
    <t>166.4</t>
  </si>
  <si>
    <t>13000</t>
  </si>
  <si>
    <t>832</t>
  </si>
  <si>
    <t>2860</t>
  </si>
  <si>
    <t>5107.142857</t>
  </si>
  <si>
    <t>196.4285714</t>
  </si>
  <si>
    <t>30555.55556</t>
  </si>
  <si>
    <t>0.03055555556</t>
  </si>
  <si>
    <t>363.22</t>
  </si>
  <si>
    <t>1889.642857</t>
  </si>
  <si>
    <t>350.4285714</t>
  </si>
  <si>
    <t>5.84047619</t>
  </si>
  <si>
    <t>0.09734126984</t>
  </si>
  <si>
    <t>0.004055886243</t>
  </si>
  <si>
    <t>50777.77778</t>
  </si>
  <si>
    <t>50.77777778</t>
  </si>
  <si>
    <t>0.05077777778</t>
  </si>
  <si>
    <t>153.6</t>
  </si>
  <si>
    <t>12000</t>
  </si>
  <si>
    <t>18666.66667</t>
  </si>
  <si>
    <t>0.01866666667</t>
  </si>
  <si>
    <t>2640</t>
  </si>
  <si>
    <t>4714.285714</t>
  </si>
  <si>
    <t>181.3186813</t>
  </si>
  <si>
    <t>28205.12821</t>
  </si>
  <si>
    <t>0.02820512821</t>
  </si>
  <si>
    <t>335.28</t>
  </si>
  <si>
    <t>1744.285714</t>
  </si>
  <si>
    <t>325.3186813</t>
  </si>
  <si>
    <t>5.421978022</t>
  </si>
  <si>
    <t>0.09036630037</t>
  </si>
  <si>
    <t>0.003765262515</t>
  </si>
  <si>
    <t>46871.79487</t>
  </si>
  <si>
    <t>46.87179487</t>
  </si>
  <si>
    <t>0.04687179487</t>
  </si>
  <si>
    <t>135</t>
  </si>
  <si>
    <t>2700</t>
  </si>
  <si>
    <t>172.8</t>
  </si>
  <si>
    <t>13500</t>
  </si>
  <si>
    <t>864</t>
  </si>
  <si>
    <t>21000</t>
  </si>
  <si>
    <t>0.021</t>
  </si>
  <si>
    <t>5303.571429</t>
  </si>
  <si>
    <t>203.9835165</t>
  </si>
  <si>
    <t>31730.76923</t>
  </si>
  <si>
    <t>0.03173076923</t>
  </si>
  <si>
    <t>377.19</t>
  </si>
  <si>
    <t>1962.321429</t>
  </si>
  <si>
    <t>362.9835165</t>
  </si>
  <si>
    <t>6.049725275</t>
  </si>
  <si>
    <t>0.1008287546</t>
  </si>
  <si>
    <t>0.004201198107</t>
  </si>
  <si>
    <t>52730.76923</t>
  </si>
  <si>
    <t>52.73076923</t>
  </si>
  <si>
    <t>0.05273076923</t>
  </si>
  <si>
    <t>2500</t>
  </si>
  <si>
    <t>550</t>
  </si>
  <si>
    <t>982.1428571</t>
  </si>
  <si>
    <t>37.77472527</t>
  </si>
  <si>
    <t>5876.068376</t>
  </si>
  <si>
    <t>0.005876068376</t>
  </si>
  <si>
    <t>69.85</t>
  </si>
  <si>
    <t>363.3928571</t>
  </si>
  <si>
    <t>70.77472527</t>
  </si>
  <si>
    <t>1.179578755</t>
  </si>
  <si>
    <t>0.01965964591</t>
  </si>
  <si>
    <t>0.0008191519129</t>
  </si>
  <si>
    <t>9764.957265</t>
  </si>
  <si>
    <t>9.764957265</t>
  </si>
  <si>
    <t>0.009764957265</t>
  </si>
  <si>
    <t>16.64</t>
  </si>
  <si>
    <t>1300</t>
  </si>
  <si>
    <t>83.2</t>
  </si>
  <si>
    <t>286</t>
  </si>
  <si>
    <t>510.7142857</t>
  </si>
  <si>
    <t>19.64285714</t>
  </si>
  <si>
    <t>3055.555556</t>
  </si>
  <si>
    <t>0.003055555556</t>
  </si>
  <si>
    <t>36.322</t>
  </si>
  <si>
    <t>188.9642857</t>
  </si>
  <si>
    <t>37.64285714</t>
  </si>
  <si>
    <t>0.6273809524</t>
  </si>
  <si>
    <t>0.01045634921</t>
  </si>
  <si>
    <t>0.0004356812169</t>
  </si>
  <si>
    <t>5077.777778</t>
  </si>
  <si>
    <t>5.077777778</t>
  </si>
  <si>
    <t>0.005077777778</t>
  </si>
  <si>
    <t>1900</t>
  </si>
  <si>
    <t>121.6</t>
  </si>
  <si>
    <t>57</t>
  </si>
  <si>
    <t>418</t>
  </si>
  <si>
    <t>746.4285714</t>
  </si>
  <si>
    <t>28.70879121</t>
  </si>
  <si>
    <t>4465.811966</t>
  </si>
  <si>
    <t>0.004465811966</t>
  </si>
  <si>
    <t>53.086</t>
  </si>
  <si>
    <t>276.1785714</t>
  </si>
  <si>
    <t>55.70879121</t>
  </si>
  <si>
    <t>0.9284798535</t>
  </si>
  <si>
    <t>0.01547466422</t>
  </si>
  <si>
    <t>0.000644777676</t>
  </si>
  <si>
    <t>7421.367521</t>
  </si>
  <si>
    <t>7.421367521</t>
  </si>
  <si>
    <t>0.007421367521</t>
  </si>
  <si>
    <t>8.96</t>
  </si>
  <si>
    <t>1088.888889</t>
  </si>
  <si>
    <t>0.001088888889</t>
  </si>
  <si>
    <t>10.57692308</t>
  </si>
  <si>
    <t>1645.299145</t>
  </si>
  <si>
    <t>0.001645299145</t>
  </si>
  <si>
    <t>19.558</t>
  </si>
  <si>
    <t>101.75</t>
  </si>
  <si>
    <t>22.57692308</t>
  </si>
  <si>
    <t>0.3762820513</t>
  </si>
  <si>
    <t>0.006271367521</t>
  </si>
  <si>
    <t>0.0002613069801</t>
  </si>
  <si>
    <t>2734.188034</t>
  </si>
  <si>
    <t>2.734188034</t>
  </si>
  <si>
    <t>0.002734188034</t>
  </si>
  <si>
    <t>5.12</t>
  </si>
  <si>
    <t>25.6</t>
  </si>
  <si>
    <t>157.1428571</t>
  </si>
  <si>
    <t>6.043956044</t>
  </si>
  <si>
    <t>940.1709402</t>
  </si>
  <si>
    <t>0.0009401709402</t>
  </si>
  <si>
    <t>11.176</t>
  </si>
  <si>
    <t>58.14285714</t>
  </si>
  <si>
    <t>13.04395604</t>
  </si>
  <si>
    <t>0.2173992674</t>
  </si>
  <si>
    <t>0.003623321123</t>
  </si>
  <si>
    <t>0.0001509717135</t>
  </si>
  <si>
    <t>1562.393162</t>
  </si>
  <si>
    <t>1.562393162</t>
  </si>
  <si>
    <t>0.001562393162</t>
  </si>
  <si>
    <t>12.8</t>
  </si>
  <si>
    <t>392.8571429</t>
  </si>
  <si>
    <t>15.10989011</t>
  </si>
  <si>
    <t>2350.42735</t>
  </si>
  <si>
    <t>0.00235042735</t>
  </si>
  <si>
    <t>27.94</t>
  </si>
  <si>
    <t>145.3571429</t>
  </si>
  <si>
    <t>30.10989011</t>
  </si>
  <si>
    <t>0.5018315018</t>
  </si>
  <si>
    <t>0.008363858364</t>
  </si>
  <si>
    <t>0.0003484940985</t>
  </si>
  <si>
    <t>3905.982906</t>
  </si>
  <si>
    <t>3.905982906</t>
  </si>
  <si>
    <t>0.003905982906</t>
  </si>
  <si>
    <t>17.5</t>
  </si>
  <si>
    <t>134.4</t>
  </si>
  <si>
    <t>3266.666667</t>
  </si>
  <si>
    <t>0.003266666667</t>
  </si>
  <si>
    <t>31.73076923</t>
  </si>
  <si>
    <t>4935.897436</t>
  </si>
  <si>
    <t>0.004935897436</t>
  </si>
  <si>
    <t>58.674</t>
  </si>
  <si>
    <t>305.25</t>
  </si>
  <si>
    <t>59.73076923</t>
  </si>
  <si>
    <t>0.9955128205</t>
  </si>
  <si>
    <t>0.01659188034</t>
  </si>
  <si>
    <t>0.0006913283476</t>
  </si>
  <si>
    <t>8202.564103</t>
  </si>
  <si>
    <t>8.202564103</t>
  </si>
  <si>
    <t>0.008202564103</t>
  </si>
  <si>
    <t>28.16</t>
  </si>
  <si>
    <t>2200</t>
  </si>
  <si>
    <t>140.8</t>
  </si>
  <si>
    <t>3422.222222</t>
  </si>
  <si>
    <t>0.003422222222</t>
  </si>
  <si>
    <t>484</t>
  </si>
  <si>
    <t>864.2857143</t>
  </si>
  <si>
    <t>33.24175824</t>
  </si>
  <si>
    <t>5170.940171</t>
  </si>
  <si>
    <t>0.005170940171</t>
  </si>
  <si>
    <t>61.468</t>
  </si>
  <si>
    <t>319.7857143</t>
  </si>
  <si>
    <t>62.24175824</t>
  </si>
  <si>
    <t>1.037362637</t>
  </si>
  <si>
    <t>0.01728937729</t>
  </si>
  <si>
    <t>0.0007203907204</t>
  </si>
  <si>
    <t>8593.162393</t>
  </si>
  <si>
    <t>8.593162393</t>
  </si>
  <si>
    <t>0.008593162393</t>
  </si>
  <si>
    <t>2488.888889</t>
  </si>
  <si>
    <t>0.002488888889</t>
  </si>
  <si>
    <t>352</t>
  </si>
  <si>
    <t>628.5714286</t>
  </si>
  <si>
    <t>24.17582418</t>
  </si>
  <si>
    <t>3760.683761</t>
  </si>
  <si>
    <t>0.003760683761</t>
  </si>
  <si>
    <t>44.704</t>
  </si>
  <si>
    <t>232.5714286</t>
  </si>
  <si>
    <t>47.17582418</t>
  </si>
  <si>
    <t>0.7862637363</t>
  </si>
  <si>
    <t>0.0131043956</t>
  </si>
  <si>
    <t>0.0005460164835</t>
  </si>
  <si>
    <t>6249.57265</t>
  </si>
  <si>
    <t>6.24957265</t>
  </si>
  <si>
    <t>0.00624957265</t>
  </si>
  <si>
    <t>63.24175824</t>
  </si>
  <si>
    <t>1.054029304</t>
  </si>
  <si>
    <t>0.01756715507</t>
  </si>
  <si>
    <t>0.0007319647945</t>
  </si>
  <si>
    <t>48.17582418</t>
  </si>
  <si>
    <t>0.8029304029</t>
  </si>
  <si>
    <t>0.01338217338</t>
  </si>
  <si>
    <t>0.0005575905576</t>
  </si>
  <si>
    <t>15000</t>
  </si>
  <si>
    <t>450</t>
  </si>
  <si>
    <t>3300</t>
  </si>
  <si>
    <t>5892.857143</t>
  </si>
  <si>
    <t>226.6483516</t>
  </si>
  <si>
    <t>35256.41026</t>
  </si>
  <si>
    <t>0.03525641026</t>
  </si>
  <si>
    <t>419.1</t>
  </si>
  <si>
    <t>2180.357143</t>
  </si>
  <si>
    <t>400.6483516</t>
  </si>
  <si>
    <t>6.677472527</t>
  </si>
  <si>
    <t>0.1112912088</t>
  </si>
  <si>
    <t>0.0046371337</t>
  </si>
  <si>
    <t>58589.74359</t>
  </si>
  <si>
    <t>58.58974359</t>
  </si>
  <si>
    <t>0.05858974359</t>
  </si>
  <si>
    <t>7500</t>
  </si>
  <si>
    <t>113.3241758</t>
  </si>
  <si>
    <t>17628.20513</t>
  </si>
  <si>
    <t>0.01762820513</t>
  </si>
  <si>
    <t>209.55</t>
  </si>
  <si>
    <t>1090.178571</t>
  </si>
  <si>
    <t>202.3241758</t>
  </si>
  <si>
    <t>3.372069597</t>
  </si>
  <si>
    <t>0.05620115995</t>
  </si>
  <si>
    <t>0.002341714998</t>
  </si>
  <si>
    <t>29294.87179</t>
  </si>
  <si>
    <t>29.29487179</t>
  </si>
  <si>
    <t>0.02929487179</t>
  </si>
  <si>
    <t>2240</t>
  </si>
  <si>
    <t>143.36</t>
  </si>
  <si>
    <t>11200</t>
  </si>
  <si>
    <t>716.8</t>
  </si>
  <si>
    <t>17422.22222</t>
  </si>
  <si>
    <t>0.01742222222</t>
  </si>
  <si>
    <t>336</t>
  </si>
  <si>
    <t>2464</t>
  </si>
  <si>
    <t>169.2307692</t>
  </si>
  <si>
    <t>26324.78632</t>
  </si>
  <si>
    <t>0.02632478632</t>
  </si>
  <si>
    <t>312.928</t>
  </si>
  <si>
    <t>1628</t>
  </si>
  <si>
    <t>289.2307692</t>
  </si>
  <si>
    <t>4.820512821</t>
  </si>
  <si>
    <t>0.08034188034</t>
  </si>
  <si>
    <t>0.003347578348</t>
  </si>
  <si>
    <t>43747.00855</t>
  </si>
  <si>
    <t>43.74700855</t>
  </si>
  <si>
    <t>0.04374700855</t>
  </si>
  <si>
    <t>3500</t>
  </si>
  <si>
    <t>224</t>
  </si>
  <si>
    <t>1375</t>
  </si>
  <si>
    <t>52.88461538</t>
  </si>
  <si>
    <t>8226.495726</t>
  </si>
  <si>
    <t>0.008226495726</t>
  </si>
  <si>
    <t>97.79</t>
  </si>
  <si>
    <t>508.75</t>
  </si>
  <si>
    <t>92.88461538</t>
  </si>
  <si>
    <t>1.548076923</t>
  </si>
  <si>
    <t>0.02580128205</t>
  </si>
  <si>
    <t>0.001075053419</t>
  </si>
  <si>
    <t>13670.94017</t>
  </si>
  <si>
    <t>13.67094017</t>
  </si>
  <si>
    <t>0.01367094017</t>
  </si>
  <si>
    <t>72.77472527</t>
  </si>
  <si>
    <t>1.212912088</t>
  </si>
  <si>
    <t>0.02021520147</t>
  </si>
  <si>
    <t>0.0008423000611</t>
  </si>
  <si>
    <t>1210</t>
  </si>
  <si>
    <t>2160.714286</t>
  </si>
  <si>
    <t>83.1043956</t>
  </si>
  <si>
    <t>12927.35043</t>
  </si>
  <si>
    <t>0.01292735043</t>
  </si>
  <si>
    <t>153.67</t>
  </si>
  <si>
    <t>799.4642857</t>
  </si>
  <si>
    <t>143.1043956</t>
  </si>
  <si>
    <t>2.38507326</t>
  </si>
  <si>
    <t>0.039751221</t>
  </si>
  <si>
    <t>0.001656300875</t>
  </si>
  <si>
    <t>21482.90598</t>
  </si>
  <si>
    <t>21.48290598</t>
  </si>
  <si>
    <t>0.02148290598</t>
  </si>
  <si>
    <t>50.70879121</t>
  </si>
  <si>
    <t>0.8451465201</t>
  </si>
  <si>
    <t>0.01408577534</t>
  </si>
  <si>
    <t>0.0005869073057</t>
  </si>
  <si>
    <t>12500</t>
  </si>
  <si>
    <t>4910.714286</t>
  </si>
  <si>
    <t>188.8736264</t>
  </si>
  <si>
    <t>29380.34188</t>
  </si>
  <si>
    <t>0.02938034188</t>
  </si>
  <si>
    <t>349.25</t>
  </si>
  <si>
    <t>1816.964286</t>
  </si>
  <si>
    <t>323.8736264</t>
  </si>
  <si>
    <t>5.397893773</t>
  </si>
  <si>
    <t>0.08996489621</t>
  </si>
  <si>
    <t>0.003748537342</t>
  </si>
  <si>
    <t>48.82478632</t>
  </si>
  <si>
    <t>2660</t>
  </si>
  <si>
    <t>170.24</t>
  </si>
  <si>
    <t>13300</t>
  </si>
  <si>
    <t>851.2</t>
  </si>
  <si>
    <t>20688.88889</t>
  </si>
  <si>
    <t>0.02068888889</t>
  </si>
  <si>
    <t>399</t>
  </si>
  <si>
    <t>2926</t>
  </si>
  <si>
    <t>5225</t>
  </si>
  <si>
    <t>200.9615385</t>
  </si>
  <si>
    <t>31260.68376</t>
  </si>
  <si>
    <t>0.03126068376</t>
  </si>
  <si>
    <t>371.602</t>
  </si>
  <si>
    <t>1933.25</t>
  </si>
  <si>
    <t>340.9615385</t>
  </si>
  <si>
    <t>5.682692308</t>
  </si>
  <si>
    <t>0.09471153846</t>
  </si>
  <si>
    <t>0.003946314103</t>
  </si>
  <si>
    <t>51949.57265</t>
  </si>
  <si>
    <t>51.94957265</t>
  </si>
  <si>
    <t>0.05194957265</t>
  </si>
  <si>
    <t>1880</t>
  </si>
  <si>
    <t>120.32</t>
  </si>
  <si>
    <t>9400</t>
  </si>
  <si>
    <t>601.6</t>
  </si>
  <si>
    <t>2068</t>
  </si>
  <si>
    <t>3692.857143</t>
  </si>
  <si>
    <t>142.032967</t>
  </si>
  <si>
    <t>22094.01709</t>
  </si>
  <si>
    <t>0.02209401709</t>
  </si>
  <si>
    <t>262.636</t>
  </si>
  <si>
    <t>1366.357143</t>
  </si>
  <si>
    <t>243.032967</t>
  </si>
  <si>
    <t>4.050549451</t>
  </si>
  <si>
    <t>0.06750915751</t>
  </si>
  <si>
    <t>0.002812881563</t>
  </si>
  <si>
    <t>36716.23932</t>
  </si>
  <si>
    <t>36.71623932</t>
  </si>
  <si>
    <t>0.03671623932</t>
  </si>
  <si>
    <t>341.9615385</t>
  </si>
  <si>
    <t>5.699358974</t>
  </si>
  <si>
    <t>0.09498931624</t>
  </si>
  <si>
    <t>0.003957888177</t>
  </si>
  <si>
    <t>244.032967</t>
  </si>
  <si>
    <t>4.067216117</t>
  </si>
  <si>
    <t>0.06778693529</t>
  </si>
  <si>
    <t>0.002824455637</t>
  </si>
  <si>
    <t>0.32</t>
  </si>
  <si>
    <t>155.5555556</t>
  </si>
  <si>
    <t>0.0001555555556</t>
  </si>
  <si>
    <t>1.510989011</t>
  </si>
  <si>
    <t>235.042735</t>
  </si>
  <si>
    <t>0.000235042735</t>
  </si>
  <si>
    <t>2.794</t>
  </si>
  <si>
    <t>14.53571429</t>
  </si>
  <si>
    <t>5.510989011</t>
  </si>
  <si>
    <t>0.09184981685</t>
  </si>
  <si>
    <t>0.001530830281</t>
  </si>
  <si>
    <t>0.00006378459503</t>
  </si>
  <si>
    <t>390.5982906</t>
  </si>
  <si>
    <t>0.3905982906</t>
  </si>
  <si>
    <t>0.0003905982906</t>
  </si>
  <si>
    <t>4.510989011</t>
  </si>
  <si>
    <t>0.07518315018</t>
  </si>
  <si>
    <t>0.001253052503</t>
  </si>
  <si>
    <t>0.00005221052096</t>
  </si>
  <si>
    <t>10.51098901</t>
  </si>
  <si>
    <t>0.1751831502</t>
  </si>
  <si>
    <t>0.00291971917</t>
  </si>
  <si>
    <t>0.0001216549654</t>
  </si>
  <si>
    <t>7.510989011</t>
  </si>
  <si>
    <t>0.1251831502</t>
  </si>
  <si>
    <t>0.002086385836</t>
  </si>
  <si>
    <t>0.00008693274318</t>
  </si>
  <si>
    <t>9.510989011</t>
  </si>
  <si>
    <t>0.1585164835</t>
  </si>
  <si>
    <t>0.002641941392</t>
  </si>
  <si>
    <t>0.0001100808913</t>
  </si>
  <si>
    <t>0.16</t>
  </si>
  <si>
    <t>7.554945055</t>
  </si>
  <si>
    <t>1175.213675</t>
  </si>
  <si>
    <t>0.001175213675</t>
  </si>
  <si>
    <t>13.97</t>
  </si>
  <si>
    <t>72.67857143</t>
  </si>
  <si>
    <t>20.55494505</t>
  </si>
  <si>
    <t>0.3425824176</t>
  </si>
  <si>
    <t>0.00570970696</t>
  </si>
  <si>
    <t>0.0002379044567</t>
  </si>
  <si>
    <t>1952.991453</t>
  </si>
  <si>
    <t>1.952991453</t>
  </si>
  <si>
    <t>0.001952991453</t>
  </si>
  <si>
    <t>17.55494505</t>
  </si>
  <si>
    <t>0.2925824176</t>
  </si>
  <si>
    <t>0.004876373626</t>
  </si>
  <si>
    <t>0.0002031822344</t>
  </si>
  <si>
    <t>16.55494505</t>
  </si>
  <si>
    <t>0.2759157509</t>
  </si>
  <si>
    <t>0.004598595849</t>
  </si>
  <si>
    <t>0.0001916081604</t>
  </si>
  <si>
    <t>640</t>
  </si>
  <si>
    <t>3200</t>
  </si>
  <si>
    <t>15.55494505</t>
  </si>
  <si>
    <t>0.2592490842</t>
  </si>
  <si>
    <t>0.004320818071</t>
  </si>
  <si>
    <t>0.0001800340863</t>
  </si>
  <si>
    <t>19.55494505</t>
  </si>
  <si>
    <t>0.3259157509</t>
  </si>
  <si>
    <t>0.005431929182</t>
  </si>
  <si>
    <t>0.0002263303826</t>
  </si>
  <si>
    <t>Difference with 1.095. +Green shows an increase. -Red shows a decrease.</t>
  </si>
  <si>
    <t>Definition</t>
  </si>
  <si>
    <t>TypeID</t>
  </si>
  <si>
    <t>TypeID 2</t>
  </si>
  <si>
    <t>SubTypeID</t>
  </si>
  <si>
    <t>DisplayName</t>
  </si>
  <si>
    <t>Icon</t>
  </si>
  <si>
    <t>CubeSize</t>
  </si>
  <si>
    <t>MyObjectBuilder_BatteryBlockDefinition</t>
  </si>
  <si>
    <t>BatteryBlock</t>
  </si>
  <si>
    <t>LargeBlockBatteryBlock</t>
  </si>
  <si>
    <t>DisplayName_Block_Battery</t>
  </si>
  <si>
    <t>Textures\GUI\Icons\Cubes\Battery.dds</t>
  </si>
  <si>
    <t>SmallBlockBatteryBlock</t>
  </si>
  <si>
    <t>CubeBlock</t>
  </si>
  <si>
    <t>LargeBlockArmorBlock</t>
  </si>
  <si>
    <t>DisplayName_Block_LightArmorBlock</t>
  </si>
  <si>
    <t>Textures\GUI\Icons\Cubes\light_armor_cube.dds</t>
  </si>
  <si>
    <t>LargeBlockArmorSlope</t>
  </si>
  <si>
    <t>DisplayName_Block_LightArmorSlope</t>
  </si>
  <si>
    <t>Textures\GUI\Icons\Cubes\light_armor_slope.dds</t>
  </si>
  <si>
    <t>LargeBlockArmorCorner</t>
  </si>
  <si>
    <t>DisplayName_Block_LightArmorCorner</t>
  </si>
  <si>
    <t>Textures\GUI\Icons\Cubes\light_armor_corner.dds</t>
  </si>
  <si>
    <t>LargeBlockArmorCornerInv</t>
  </si>
  <si>
    <t>DisplayName_Block_LightArmorInvCorner</t>
  </si>
  <si>
    <t>Textures\GUI\Icons\Cubes\light_armor_inv_corner.dds</t>
  </si>
  <si>
    <t>LargeRoundArmor_Slope</t>
  </si>
  <si>
    <t>DisplayName_Block_LightRoundArmorSlope</t>
  </si>
  <si>
    <t>Textures\GUI\Icons\Fake.dds</t>
  </si>
  <si>
    <t>LargeRoundArmor_Corner</t>
  </si>
  <si>
    <t>DisplayName_Block_LightRoundArmorCorner</t>
  </si>
  <si>
    <t>LargeRoundArmor_CornerInv</t>
  </si>
  <si>
    <t>LargeHeavyBlockArmorBlock</t>
  </si>
  <si>
    <t>DisplayName_Block_HeavyArmorBlock</t>
  </si>
  <si>
    <t>Textures\GUI\Icons\Cubes\heavy_armor_cube.dds</t>
  </si>
  <si>
    <t>LargeHeavyBlockArmorSlope</t>
  </si>
  <si>
    <t>DisplayName_Block_HeavyArmorSlope</t>
  </si>
  <si>
    <t>Textures\GUI\Icons\Cubes\heavy_armor_slope.dds</t>
  </si>
  <si>
    <t>LargeHeavyBlockArmorCorner</t>
  </si>
  <si>
    <t>DisplayName_Block_HeavyArmorCorner</t>
  </si>
  <si>
    <t>Textures\GUI\Icons\Cubes\heavy_armor_corner.dds</t>
  </si>
  <si>
    <t>LargeHeavyBlockArmorCornerInv</t>
  </si>
  <si>
    <t>DisplayName_Block_HeavyArmorInvCorner</t>
  </si>
  <si>
    <t>Textures\GUI\Icons\Cubes\heavy_armor_inv_corner.dds</t>
  </si>
  <si>
    <t>SmallBlockArmorBlock</t>
  </si>
  <si>
    <t>SmallBlockArmorSlope</t>
  </si>
  <si>
    <t>SmallBlockArmorCorner</t>
  </si>
  <si>
    <t>SmallBlockArmorCornerInv</t>
  </si>
  <si>
    <t>SmallHeavyBlockArmorBlock</t>
  </si>
  <si>
    <t>SmallHeavyBlockArmorSlope</t>
  </si>
  <si>
    <t>SmallHeavyBlockArmorCorner</t>
  </si>
  <si>
    <t>SmallHeavyBlockArmorCornerInv</t>
  </si>
  <si>
    <t>LargeBlockArmorRoundedSlope</t>
  </si>
  <si>
    <t>DisplayName_Block_LightRoundedArmorSlope</t>
  </si>
  <si>
    <t>Textures\GUI\Icons\Cubes\RoundedArmorSlope.dds</t>
  </si>
  <si>
    <t>LargeBlockArmorRoundedCorner</t>
  </si>
  <si>
    <t>DisplayName_Block_LightRoundedArmorCorner</t>
  </si>
  <si>
    <t>Textures\GUI\Icons\Cubes\RoundedArmorCorner.dds</t>
  </si>
  <si>
    <t>LargeBlockArmorAngledSlope</t>
  </si>
  <si>
    <t>DisplayName_Block_LightAngledArmorSlope</t>
  </si>
  <si>
    <t>Textures\GUI\Icons\Cubes\AngledArmorSlope.dds</t>
  </si>
  <si>
    <t>LargeBlockArmorAngledCorner</t>
  </si>
  <si>
    <t>DisplayName_Block_LightAngledArmorCorner</t>
  </si>
  <si>
    <t>Textures\GUI\Icons\Cubes\AngledArmorCorner.dds</t>
  </si>
  <si>
    <t>LargeHeavyBlockArmorRoundedSlope</t>
  </si>
  <si>
    <t>DisplayName_Block_HeavyRoundedArmorSlope</t>
  </si>
  <si>
    <t>Textures\GUI\Icons\Cubes\RoundedHeavyArmorSlope.dds</t>
  </si>
  <si>
    <t>LargeHeavyBlockArmorRoundedCorner</t>
  </si>
  <si>
    <t>DisplayName_Block_HeavyRoundedArmorCorner</t>
  </si>
  <si>
    <t>Textures\GUI\Icons\Cubes\RoundedHeavyArmorCorner.dds</t>
  </si>
  <si>
    <t>LargeHeavyBlockArmorAngledSlope</t>
  </si>
  <si>
    <t>DisplayName_Block_HeavyAngledArmorSlope</t>
  </si>
  <si>
    <t>Textures\GUI\Icons\Cubes\AngledHeavyArmorSlope.dds</t>
  </si>
  <si>
    <t>LargeHeavyBlockArmorAngledCorner</t>
  </si>
  <si>
    <t>DisplayName_Block_HeavyAngledArmorCorner</t>
  </si>
  <si>
    <t>Textures\GUI\Icons\Cubes\AngledHeavyArmorCorner.dds</t>
  </si>
  <si>
    <t>SmallBlockArmorRoundedSlope</t>
  </si>
  <si>
    <t>SmallBlockArmorRoundedCorner</t>
  </si>
  <si>
    <t>SmallBlockArmorAngledSlope</t>
  </si>
  <si>
    <t>SmallBlockArmorAngledCorner</t>
  </si>
  <si>
    <t>SmallHeavyBlockArmorRoundedSlope</t>
  </si>
  <si>
    <t>SmallHeavyBlockArmorRoundedCorner</t>
  </si>
  <si>
    <t>SmallHeavyBlockArmorAngledSlope</t>
  </si>
  <si>
    <t>SmallHeavyBlockArmorAngledCorner</t>
  </si>
  <si>
    <t>LargeBlockArmorRoundSlope</t>
  </si>
  <si>
    <t>Textures\GUI\Icons\Cubes\RoundArmorSlope.dds</t>
  </si>
  <si>
    <t>LargeBlockArmorRoundCorner</t>
  </si>
  <si>
    <t>Textures\GUI\Icons\Cubes\RoundArmorCorner.dds</t>
  </si>
  <si>
    <t>LargeBlockArmorRoundCornerInv</t>
  </si>
  <si>
    <t>DisplayName_Block_LightRoundArmorInvCorner</t>
  </si>
  <si>
    <t>Textures\GUI\Icons\Cubes\RoundArmorInvCorner.dds</t>
  </si>
  <si>
    <t>LargeHeavyBlockArmorRoundSlope</t>
  </si>
  <si>
    <t>DisplayName_Block_HeavyRoundArmorSlope</t>
  </si>
  <si>
    <t>Textures\GUI\Icons\Cubes\HeavyRoundArmorSlope.dds</t>
  </si>
  <si>
    <t>LargeHeavyBlockArmorRoundCorner</t>
  </si>
  <si>
    <t>DisplayName_Block_HeavyRoundArmorCorner</t>
  </si>
  <si>
    <t>Textures\GUI\Icons\Cubes\HeavyRoundArmorCorner.dds</t>
  </si>
  <si>
    <t>LargeHeavyBlockArmorRoundCornerInv</t>
  </si>
  <si>
    <t>DisplayName_Block_HeavyRoundArmorInvCorner</t>
  </si>
  <si>
    <t>Textures\GUI\Icons\Cubes\HeavyRoundArmorInvCorner.dds</t>
  </si>
  <si>
    <t>SmallBlockArmorRoundSlope</t>
  </si>
  <si>
    <t>SmallBlockArmorRoundCorner</t>
  </si>
  <si>
    <t>SmallBlockArmorRoundCornerInv</t>
  </si>
  <si>
    <t>SmallHeavyBlockArmorRoundSlope</t>
  </si>
  <si>
    <t>SmallHeavyBlockArmorRoundCorner</t>
  </si>
  <si>
    <t>SmallHeavyBlockArmorRoundCornerInv</t>
  </si>
  <si>
    <t>LargeBlockArmorSlope2BaseSmooth</t>
  </si>
  <si>
    <t>DisplayName_Block_LightArmorSlope2BaseSmooth</t>
  </si>
  <si>
    <t>Textures\GUI\Icons\Cubes\Slope2x1x1BaseSmooth.dds</t>
  </si>
  <si>
    <t>LargeBlockArmorSlope2TipSmooth</t>
  </si>
  <si>
    <t>DisplayName_Block_LightArmorSlope2TipSmooth</t>
  </si>
  <si>
    <t>Textures\GUI\Icons\Cubes\Slope2x1x1TipSmooth.dds</t>
  </si>
  <si>
    <t>LargeBlockArmorCorner2BaseSmooth</t>
  </si>
  <si>
    <t>DisplayName_Block_LightArmorCorner2BaseSmooth</t>
  </si>
  <si>
    <t>Textures\GUI\Icons\Cubes\Corner2x1x1BaseSmooth.dds</t>
  </si>
  <si>
    <t>LargeBlockArmorCorner2TipSmooth</t>
  </si>
  <si>
    <t>DisplayName_Block_LightArmorCorner2TipSmooth</t>
  </si>
  <si>
    <t>Textures\GUI\Icons\Cubes\Corner2x1x1TipSmooth.dds</t>
  </si>
  <si>
    <t>LargeBlockArmorInvCorner2BaseSmooth</t>
  </si>
  <si>
    <t>DisplayName_Block_LightArmorInvCorner2BaseSmooth</t>
  </si>
  <si>
    <t>Textures\GUI\Icons\Cubes\InvCorner2x1x1BaseSmooth.dds</t>
  </si>
  <si>
    <t>LargeBlockArmorInvCorner2TipSmooth</t>
  </si>
  <si>
    <t>DisplayName_Block_LightArmorInvCorner2TipSmooth</t>
  </si>
  <si>
    <t>Textures\GUI\Icons\Cubes\InvCorner2x1x1TipSmooth.dds</t>
  </si>
  <si>
    <t>LargeHeavyBlockArmorSlope2BaseSmooth</t>
  </si>
  <si>
    <t>DisplayName_Block_HeavyArmorSlope2BaseSmooth</t>
  </si>
  <si>
    <t>Textures\GUI\Icons\Cubes\HeavySlope2x1x1BaseSmooth.dds</t>
  </si>
  <si>
    <t>LargeHeavyBlockArmorSlope2TipSmooth</t>
  </si>
  <si>
    <t>DisplayName_Block_HeavyArmorSlope2TipSmooth</t>
  </si>
  <si>
    <t>Textures\GUI\Icons\Cubes\HeavySlope2x1x1TipSmooth.dds</t>
  </si>
  <si>
    <t>LargeHeavyBlockArmorCorner2BaseSmooth</t>
  </si>
  <si>
    <t>DisplayName_Block_HeavyArmorCorner2BaseSmooth</t>
  </si>
  <si>
    <t>Textures\GUI\Icons\Cubes\HeavyCorner2x1x1BaseSmooth.dds</t>
  </si>
  <si>
    <t>LargeHeavyBlockArmorCorner2TipSmooth</t>
  </si>
  <si>
    <t>DisplayName_Block_HeavyArmorCorner2TipSmooth</t>
  </si>
  <si>
    <t>Textures\GUI\Icons\Cubes\HeavyCorner2x1x1TipSmooth.dds</t>
  </si>
  <si>
    <t>LargeHeavyBlockArmorInvCorner2BaseSmooth</t>
  </si>
  <si>
    <t>DisplayName_Block_HeavyArmorInvCorner2BaseSmooth</t>
  </si>
  <si>
    <t>Textures\GUI\Icons\Cubes\HeavyInvCorner2x1x1BaseSmooth.dds</t>
  </si>
  <si>
    <t>LargeHeavyBlockArmorInvCorner2TipSmooth</t>
  </si>
  <si>
    <t>DisplayName_Block_HeavyArmorInvCorner2TipSmooth</t>
  </si>
  <si>
    <t>Textures\GUI\Icons\Cubes\HeavyInvCorner2x1x1TipSmooth.dds</t>
  </si>
  <si>
    <t>SmallBlockArmorSlope2BaseSmooth</t>
  </si>
  <si>
    <t>Textures\GUI\Icons\Cubes\Sloped2x1x1BaseSmooth.dds</t>
  </si>
  <si>
    <t>SmallBlockArmorSlope2TipSmooth</t>
  </si>
  <si>
    <t>SmallBlockArmorCorner2BaseSmooth</t>
  </si>
  <si>
    <t>SmallBlockArmorCorner2TipSmooth</t>
  </si>
  <si>
    <t>SmallBlockArmorInvCorner2BaseSmooth</t>
  </si>
  <si>
    <t>SmallBlockArmorInvCorner2TipSmooth</t>
  </si>
  <si>
    <t>SmallHeavyBlockArmorSlope2BaseSmooth</t>
  </si>
  <si>
    <t>SmallHeavyBlockArmorSlope2TipSmooth</t>
  </si>
  <si>
    <t>SmallHeavyBlockArmorCorner2BaseSmooth</t>
  </si>
  <si>
    <t>SmallHeavyBlockArmorCorner2TipSmooth</t>
  </si>
  <si>
    <t>SmallHeavyBlockArmorInvCorner2BaseSmooth</t>
  </si>
  <si>
    <t>SmallHeavyBlockArmorInvCorner2TipSmooth</t>
  </si>
  <si>
    <t>LargeBlockArmorSlope2Base</t>
  </si>
  <si>
    <t>DisplayName_Block_LightArmorSlope2Base</t>
  </si>
  <si>
    <t>Textures\GUI\Icons\Cubes\Slope2x1x1Base.dds</t>
  </si>
  <si>
    <t>LargeBlockArmorSlope2Tip</t>
  </si>
  <si>
    <t>DisplayName_Block_LightArmorSlope2Tip</t>
  </si>
  <si>
    <t>Textures\GUI\Icons\Cubes\Slope2x1x1Tip.dds</t>
  </si>
  <si>
    <t>LargeBlockArmorCorner2Base</t>
  </si>
  <si>
    <t>DisplayName_Block_LightArmorCorner2Base</t>
  </si>
  <si>
    <t>Textures\GUI\Icons\Cubes\Corner2x1x1Base.dds</t>
  </si>
  <si>
    <t>LargeBlockArmorCorner2Tip</t>
  </si>
  <si>
    <t>DisplayName_Block_LightArmorCorner2Tip</t>
  </si>
  <si>
    <t>Textures\GUI\Icons\Cubes\Corner2x1x1Tip.dds</t>
  </si>
  <si>
    <t>LargeBlockArmorInvCorner2Base</t>
  </si>
  <si>
    <t>DisplayName_Block_LightArmorInvCorner2Base</t>
  </si>
  <si>
    <t>Textures\GUI\Icons\Cubes\InvCorner2x1x1Base.dds</t>
  </si>
  <si>
    <t>LargeBlockArmorInvCorner2Tip</t>
  </si>
  <si>
    <t>DisplayName_Block_LightArmorInvCorner2Tip</t>
  </si>
  <si>
    <t>Textures\GUI\Icons\Cubes\InvCorner2x1x1Tip.dds</t>
  </si>
  <si>
    <t>LargeHeavyBlockArmorSlope2Base</t>
  </si>
  <si>
    <t>DisplayName_Block_HeavyArmorSlope2Base</t>
  </si>
  <si>
    <t>Textures\GUI\Icons\Cubes\HeavySlope2x1x1Base.dds</t>
  </si>
  <si>
    <t>LargeHeavyBlockArmorSlope2Tip</t>
  </si>
  <si>
    <t>DisplayName_Block_HeavyArmorSlope2Tip</t>
  </si>
  <si>
    <t>Textures\GUI\Icons\Cubes\HeavySlope2x1x1Tip.dds</t>
  </si>
  <si>
    <t>LargeHeavyBlockArmorCorner2Base</t>
  </si>
  <si>
    <t>DisplayName_Block_HeavyArmorCorner2Base</t>
  </si>
  <si>
    <t>Textures\GUI\Icons\Cubes\HeavyCorner2x1x1Base.dds</t>
  </si>
  <si>
    <t>LargeHeavyBlockArmorCorner2Tip</t>
  </si>
  <si>
    <t>DisplayName_Block_HeavyArmorCorner2Tip</t>
  </si>
  <si>
    <t>Textures\GUI\Icons\Cubes\HeavyCorner2x1x1Tip.dds</t>
  </si>
  <si>
    <t>LargeHeavyBlockArmorInvCorner2Base</t>
  </si>
  <si>
    <t>DisplayName_Block_HeavyArmorInvCorner2Base</t>
  </si>
  <si>
    <t>Textures\GUI\Icons\Cubes\HeavyInvCorner2x1x1Base.dds</t>
  </si>
  <si>
    <t>LargeHeavyBlockArmorInvCorner2Tip</t>
  </si>
  <si>
    <t>DisplayName_Block_HeavyArmorInvCorner2Tip</t>
  </si>
  <si>
    <t>Textures\GUI\Icons\Cubes\HeavyInvCorner2x1x1Tip.dds</t>
  </si>
  <si>
    <t>SmallBlockArmorSlope2Base</t>
  </si>
  <si>
    <t>SmallBlockArmorSlope2Tip</t>
  </si>
  <si>
    <t>SmallBlockArmorCorner2Base</t>
  </si>
  <si>
    <t>SmallBlockArmorCorner2Tip</t>
  </si>
  <si>
    <t>SmallBlockArmorInvCorner2Base</t>
  </si>
  <si>
    <t>SmallBlockArmorInvCorner2Tip</t>
  </si>
  <si>
    <t>SmallHeavyBlockArmorSlope2Base</t>
  </si>
  <si>
    <t>SmallHeavyBlockArmorSlope2Tip</t>
  </si>
  <si>
    <t>SmallHeavyBlockArmorCorner2Base</t>
  </si>
  <si>
    <t>SmallHeavyBlockArmorCorner2Tip</t>
  </si>
  <si>
    <t>SmallHeavyBlockArmorInvCorner2Base</t>
  </si>
  <si>
    <t>SmallHeavyBlockArmorInvCorner2Tip</t>
  </si>
  <si>
    <t>TerminalBlock</t>
  </si>
  <si>
    <t>ControlPanel</t>
  </si>
  <si>
    <t>DisplayName_Block_ControlPanel</t>
  </si>
  <si>
    <t>Textures\GUI\Icons\Cubes\Control Panel.dds</t>
  </si>
  <si>
    <t>MyObjectBuilder_ProgrammableBlockDefinition</t>
  </si>
  <si>
    <t>MyProgrammableBlock</t>
  </si>
  <si>
    <t>SmallProgrammableBlock</t>
  </si>
  <si>
    <t>DisplayName_Programmable_Block</t>
  </si>
  <si>
    <t>Textures\GUI\Icons\Cubes\ProgrammingBlock.dds</t>
  </si>
  <si>
    <t>SmallControlPanel</t>
  </si>
  <si>
    <t>MyObjectBuilder_LargeTurretBaseDefinition</t>
  </si>
  <si>
    <t>LargeGatlingTurret</t>
  </si>
  <si>
    <t>SmallGatlingTurret</t>
  </si>
  <si>
    <t>DisplayName_Block_GatlingTurret</t>
  </si>
  <si>
    <t>Textures\GUI\Icons\Cubes\gatling_turret.dds</t>
  </si>
  <si>
    <t>SmallMissileTurret</t>
  </si>
  <si>
    <t>LargeMissileTurret</t>
  </si>
  <si>
    <t>LargeInteriorTurret</t>
  </si>
  <si>
    <t>DisplayName_Block_MissileTurret</t>
  </si>
  <si>
    <t>Textures\GUI\Icons\Cubes\missile_turret.dds</t>
  </si>
  <si>
    <t>LargeBlockRadioAntenna</t>
  </si>
  <si>
    <t>InteriorTurret</t>
  </si>
  <si>
    <t>LargeBlockBeacon</t>
  </si>
  <si>
    <t>DisplayName_Block_InteriorTurret</t>
  </si>
  <si>
    <t>Textures\GUI\Icons\Cubes\interior_turret.dds</t>
  </si>
  <si>
    <t>SmallBlockBeacon</t>
  </si>
  <si>
    <t>DisplayName_Block_Passage</t>
  </si>
  <si>
    <t>Textures\GUI\Icons\Cubes\passage.dds</t>
  </si>
  <si>
    <t>MyObjectBuilder_DoorDefinition</t>
  </si>
  <si>
    <t>LargeBlockFrontLight</t>
  </si>
  <si>
    <t>DisplayName_Block_Door</t>
  </si>
  <si>
    <t>Textures\GUI\Icons\Cubes\door.dds</t>
  </si>
  <si>
    <t>MyObjectBuilder_RadioAntennaDefinition</t>
  </si>
  <si>
    <t>RadioAntenna</t>
  </si>
  <si>
    <t>SmallLight</t>
  </si>
  <si>
    <t>DisplayName_Block_Antenna</t>
  </si>
  <si>
    <t>Textures\GUI\Icons\Cubes\antenna.dds</t>
  </si>
  <si>
    <t>MyObjectBuilder_BeaconDefinition</t>
  </si>
  <si>
    <t>LargeWindowSquare</t>
  </si>
  <si>
    <t>DisplayName_Block_Beacon</t>
  </si>
  <si>
    <t>Textures\GUI\Icons\Cubes\beacon.dds</t>
  </si>
  <si>
    <t>LargeWindowEdge</t>
  </si>
  <si>
    <t>MyObjectBuilder_ReflectorBlockDefinition</t>
  </si>
  <si>
    <t>ReflectorLight</t>
  </si>
  <si>
    <t>LargeStairs</t>
  </si>
  <si>
    <t>DisplayName_Block_ReflectorLight</t>
  </si>
  <si>
    <t>Textures\GUI\Icons\Cubes\light.dds</t>
  </si>
  <si>
    <t>MyObjectBuilder_LightingBlockDefinition</t>
  </si>
  <si>
    <t>InteriorLight</t>
  </si>
  <si>
    <t>LargeRamp</t>
  </si>
  <si>
    <t>DisplayName_Block_InteriorLight</t>
  </si>
  <si>
    <t>Textures\GUI\Icons\Cubes\interior_light.dds</t>
  </si>
  <si>
    <t>LargeSteelCatwalk</t>
  </si>
  <si>
    <t>DisplayName_Block_VerticalWindow</t>
  </si>
  <si>
    <t>Textures\GUI\Icons\Cubes\window.dds</t>
  </si>
  <si>
    <t>LargeSteelCatwalk2Sides</t>
  </si>
  <si>
    <t>DisplayName_Block_DiagonalWindow</t>
  </si>
  <si>
    <t>Textures\GUI\Icons\Cubes\window2.dds</t>
  </si>
  <si>
    <t>LargeSteelCatwalkCorner</t>
  </si>
  <si>
    <t>DisplayName_Block_Stairs</t>
  </si>
  <si>
    <t>Textures\GUI\Icons\Cubes\stairs.dds</t>
  </si>
  <si>
    <t>LargeSteelCatwalkPlate</t>
  </si>
  <si>
    <t>DisplayName_Block_Ramp</t>
  </si>
  <si>
    <t>Textures\GUI\Icons\Cubes\ramp.dds</t>
  </si>
  <si>
    <t>LargeCoverWall</t>
  </si>
  <si>
    <t>DisplayName_Block_SteelCatwalk</t>
  </si>
  <si>
    <t>Textures\GUI\Icons\Cubes\steel_catwalk.dds</t>
  </si>
  <si>
    <t>LargeCoverWallHalf</t>
  </si>
  <si>
    <t>DisplayName_Block_SteelCatwalkTwoSides</t>
  </si>
  <si>
    <t>Textures\GUI\Icons\Cubes\SteelCatwalk_2Sides.dds</t>
  </si>
  <si>
    <t>LargeWarhead</t>
  </si>
  <si>
    <t>DisplayName_Block_SteelCatwalkCorner</t>
  </si>
  <si>
    <t>Textures\GUI\Icons\Cubes\SteelCatwalk_Corner.dds</t>
  </si>
  <si>
    <t>SmallWarhead</t>
  </si>
  <si>
    <t>DisplayName_Block_SteelCatwalkPlate</t>
  </si>
  <si>
    <t>Textures\GUI\Icons\Cubes\SteelCatwalk_Plate.dds</t>
  </si>
  <si>
    <t>LargeDecoy</t>
  </si>
  <si>
    <t>DisplayName_Block_FullCoverWall</t>
  </si>
  <si>
    <t>Textures\GUI\Icons\Cubes\cover_wall_full.dds</t>
  </si>
  <si>
    <t>SmallDecoy</t>
  </si>
  <si>
    <t>DisplayName_Block_HalfCoverWall</t>
  </si>
  <si>
    <t>Textures\GUI\Icons\Cubes\cover_wall.dds</t>
  </si>
  <si>
    <t>MyObjectBuilder_WarheadDefinition</t>
  </si>
  <si>
    <t>LargeBlockInteriorWall</t>
  </si>
  <si>
    <t>DisplayName_Block_Warhead</t>
  </si>
  <si>
    <t>Textures\GUI\Icons\Cubes\warhead.dds</t>
  </si>
  <si>
    <t>LargeInteriorPillar</t>
  </si>
  <si>
    <t>LargeBlockLandingGear</t>
  </si>
  <si>
    <t>DisplayName_Block_Decoy</t>
  </si>
  <si>
    <t>Textures\GUI\Icons\Cubes\decoy.dds</t>
  </si>
  <si>
    <t>LargeProjector</t>
  </si>
  <si>
    <t>SmallProjector</t>
  </si>
  <si>
    <t>DisplayName_Block_InteriorWall</t>
  </si>
  <si>
    <t>Textures\GUI\Icons\Cubes\interior_wall.dds</t>
  </si>
  <si>
    <t>LargeRefinery</t>
  </si>
  <si>
    <t>DisplayName_Block_InteriorPillar</t>
  </si>
  <si>
    <t>Textures\GUI\Icons\Cubes\interior_pillar.dds</t>
  </si>
  <si>
    <t>MyObjectBuilder_LandingGearDefinition</t>
  </si>
  <si>
    <t>LandingGear</t>
  </si>
  <si>
    <t>Blast Furnace</t>
  </si>
  <si>
    <t>DisplayName_Block_LandingGear</t>
  </si>
  <si>
    <t>Textures\GUI\Icons\Cubes\landing_gear.dds</t>
  </si>
  <si>
    <t>MyObjectBuilder_ProjectorDefinition</t>
  </si>
  <si>
    <t>Big Arc Furnace</t>
  </si>
  <si>
    <t>DisplayName_Block_Projector</t>
  </si>
  <si>
    <t>Textures\GUI\Icons\Cubes\Projector.dds</t>
  </si>
  <si>
    <t>MyObjectBuilder_RefineryDefinition</t>
  </si>
  <si>
    <t>DisplayName_Block_Refinery</t>
  </si>
  <si>
    <t>Textures\GUI\Icons\Cubes\refinery.dds</t>
  </si>
  <si>
    <t>BigPreciousFurnace</t>
  </si>
  <si>
    <t>DisplayName_Block_Arc_Furnace</t>
  </si>
  <si>
    <t>Textures\GUI\Icons\Cubes\Blastfurnace.dds</t>
  </si>
  <si>
    <t>BigSolidsRefinery</t>
  </si>
  <si>
    <t>DisplayName_Block_Big_Arc_Furnace</t>
  </si>
  <si>
    <t>MyObjectBuilder_OxygenGeneratorDefinition</t>
  </si>
  <si>
    <t>OxygenGenerator</t>
  </si>
  <si>
    <t>GasProperties</t>
  </si>
  <si>
    <t>BigGasCentrifugalRefinery</t>
  </si>
  <si>
    <t>DisplayName_Block_OxygenGenerator</t>
  </si>
  <si>
    <t>Textures\GUI\Icons\Cubes\OxygenGenerator.dds</t>
  </si>
  <si>
    <t>LargeAssembler</t>
  </si>
  <si>
    <t>DisplayName_Block_Big_Precious_Furnace</t>
  </si>
  <si>
    <t>AmmoAssembler</t>
  </si>
  <si>
    <t>DisplayName_Block_Big_Solids_Refinery</t>
  </si>
  <si>
    <t>BaseComponentsAssembler</t>
  </si>
  <si>
    <t>DisplayName_Block_Big_Gas_Centrifugal_Refinery</t>
  </si>
  <si>
    <t>MyObjectBuilder_AssemblerDefinition</t>
  </si>
  <si>
    <t>ElectronicsAssembler</t>
  </si>
  <si>
    <t>DisplayName_Block_Assembler</t>
  </si>
  <si>
    <t>Textures\GUI\Icons\Cubes\assembler.dds</t>
  </si>
  <si>
    <t>ConstructionComponentsAssembler</t>
  </si>
  <si>
    <t>DisplayName_Block_Ammo_Assembler</t>
  </si>
  <si>
    <t>LargeOreDetector</t>
  </si>
  <si>
    <t>DisplayName_Block_Base_Components_Assembler</t>
  </si>
  <si>
    <t>LargeMedicalRoom</t>
  </si>
  <si>
    <t>DisplayName_Block_Electronics_Assembler</t>
  </si>
  <si>
    <t>LargeJumpDrive</t>
  </si>
  <si>
    <t>DisplayName_Block_Construction_Components_Assembler</t>
  </si>
  <si>
    <t>MyObjectBuilder_OreDetectorDefinition</t>
  </si>
  <si>
    <t>OreDetector</t>
  </si>
  <si>
    <t>LargeBlockCockpit</t>
  </si>
  <si>
    <t>DisplayName_Block_OreDetector</t>
  </si>
  <si>
    <t>Textures\GUI\Icons\Cubes\detector.dds</t>
  </si>
  <si>
    <t>MyObjectBuilder_MedicalRoomDefinition</t>
  </si>
  <si>
    <t>MedicalRoom</t>
  </si>
  <si>
    <t>LargeBlockCockpitSeat</t>
  </si>
  <si>
    <t>DisplayName_Block_MedicalRoom</t>
  </si>
  <si>
    <t>Textures\GUI\Icons\Cubes\medical_room.dds</t>
  </si>
  <si>
    <t>MyObjectBuilder_GravityGeneratorDefinition</t>
  </si>
  <si>
    <t>GravityGenerator</t>
  </si>
  <si>
    <t>SmallBlockCockpit</t>
  </si>
  <si>
    <t>DisplayName_Block_GravityGenerator</t>
  </si>
  <si>
    <t>Textures\GUI\Icons\Cubes\gravity_generator.dds</t>
  </si>
  <si>
    <t>MyObjectBuilder_GravityGeneratorSphereDefinition</t>
  </si>
  <si>
    <t>GravityGeneratorSphere</t>
  </si>
  <si>
    <t>DBSmallBlockFighterCockpit</t>
  </si>
  <si>
    <t>DisplayName_Block_GravityGeneratorSphere</t>
  </si>
  <si>
    <t>Textures\GUI\Icons\Cubes\gravity_generator_spherical.dds</t>
  </si>
  <si>
    <t>MyObjectBuilder_JumpDriveDefinition</t>
  </si>
  <si>
    <t>JumpDrive</t>
  </si>
  <si>
    <t>CockpitOpen</t>
  </si>
  <si>
    <t>DisplayName_Block_JumpDrive</t>
  </si>
  <si>
    <t>Textures\GUI\Icons\Cubes\JumpDrive.dds</t>
  </si>
  <si>
    <t>MyObjectBuilder_CockpitDefinition</t>
  </si>
  <si>
    <t>Cockpit</t>
  </si>
  <si>
    <t>PassengerSeatLarge</t>
  </si>
  <si>
    <t>DisplayName_Block_Cockpit2</t>
  </si>
  <si>
    <t>Textures\GUI\Icons\Cubes\Cockpit.dds</t>
  </si>
  <si>
    <t>PassengerSeatSmall</t>
  </si>
  <si>
    <t>DisplayName_Block_Cockpit1</t>
  </si>
  <si>
    <t>Textures\GUI\Icons\Cubes\CockpitSmall.dds</t>
  </si>
  <si>
    <t>LargeBlockCryoChamber</t>
  </si>
  <si>
    <t>SmallBlockLandingGear</t>
  </si>
  <si>
    <t>DisplayName_Block_FighterCockpit</t>
  </si>
  <si>
    <t>Textures\GUI\Icons\Cubes\FighterCockpit.dds</t>
  </si>
  <si>
    <t>SmallBlockFrontLight</t>
  </si>
  <si>
    <t>DisplayName_Block_Cockpit3</t>
  </si>
  <si>
    <t>Textures\GUI\Icons\Cubes\CockpitOpen.dds</t>
  </si>
  <si>
    <t>LargeMissileLauncher</t>
  </si>
  <si>
    <t>DisplayName_Block_PassengerSeat</t>
  </si>
  <si>
    <t>Textures\GUI\Icons\Cubes\PassengerSeat.dds</t>
  </si>
  <si>
    <t>MediumMissileLauncher</t>
  </si>
  <si>
    <t>MyObjectBuilder_CryoChamberDefinition</t>
  </si>
  <si>
    <t>CryoChamber</t>
  </si>
  <si>
    <t>SmallRocketLauncherReload</t>
  </si>
  <si>
    <t>DisplayName_Block_CryoChamber</t>
  </si>
  <si>
    <t>Textures\GUI\Icons\Cubes\CryoPod.dds</t>
  </si>
  <si>
    <t>SmallBlockDrill</t>
  </si>
  <si>
    <t>LargeBlockDrill</t>
  </si>
  <si>
    <t>MyObjectBuilder_WeaponBlockDefinition</t>
  </si>
  <si>
    <t>SmallMissileLauncher</t>
  </si>
  <si>
    <t>SmallBlockOreDetector</t>
  </si>
  <si>
    <t>DisplayName_Block_RocketLauncher</t>
  </si>
  <si>
    <t>Textures\GUI\Icons\Cubes\missile_launcher.dds</t>
  </si>
  <si>
    <t>SmallBlockSensor</t>
  </si>
  <si>
    <t>LargeBlockSensor</t>
  </si>
  <si>
    <t>SmallMissileLauncherReload</t>
  </si>
  <si>
    <t>SmallBlockSoundBlock</t>
  </si>
  <si>
    <t>DisplayName_Block_SmallRocketLauncherReload</t>
  </si>
  <si>
    <t>Textures\GUI\Icons\Cubes\RocketLauncherReload.dds</t>
  </si>
  <si>
    <t>SmallGatlingGun</t>
  </si>
  <si>
    <t>LargeBlockSoundBlock</t>
  </si>
  <si>
    <t>DisplayName_Block_GatlingGun</t>
  </si>
  <si>
    <t>Textures\GUI\Icons\Cubes\gatling_gun.dds</t>
  </si>
  <si>
    <t>MyObjectBuilder_ShipDrillDefinition</t>
  </si>
  <si>
    <t>SmallTextPanel</t>
  </si>
  <si>
    <t>DisplayName_Block_Drill</t>
  </si>
  <si>
    <t>Textures\GUI\Icons\Cubes\drill.dds</t>
  </si>
  <si>
    <t>SmallLCDPanelWide</t>
  </si>
  <si>
    <t>SmallLCDPanel</t>
  </si>
  <si>
    <t>MyObjectBuilder_SensorBlockDefinition</t>
  </si>
  <si>
    <t>SensorBlock</t>
  </si>
  <si>
    <t>OxygenTankSmall</t>
  </si>
  <si>
    <t>DisplayName_Block_Sensor</t>
  </si>
  <si>
    <t>Textures\GUI\Icons\Cubes\Sensor.dds</t>
  </si>
  <si>
    <t>MyObjectBuilder_SoundBlockDefinition</t>
  </si>
  <si>
    <t>SoundBlock</t>
  </si>
  <si>
    <t>OxygenGeneratorSmall</t>
  </si>
  <si>
    <t>DisplayName_Block_SoundBlock</t>
  </si>
  <si>
    <t>Textures\GUI\Icons\Cubes\SoundBlock.dds</t>
  </si>
  <si>
    <t>MyObjectBuilder_TextPanelDefinition</t>
  </si>
  <si>
    <t>TextPanel</t>
  </si>
  <si>
    <t>LargeTextPanel</t>
  </si>
  <si>
    <t>DisplayName_Block_TextPanel</t>
  </si>
  <si>
    <t>Textures\GUI\Icons\Cubes\TextPanel.dds</t>
  </si>
  <si>
    <t>LargeLCDPanel</t>
  </si>
  <si>
    <t>DisplayName_LCD_PanelWide</t>
  </si>
  <si>
    <t>Textures\GUI\Icons\Cubes\LCDPanelWide.dds</t>
  </si>
  <si>
    <t>LargeLCDPanelWide</t>
  </si>
  <si>
    <t>DisplayName_LCD_Panel</t>
  </si>
  <si>
    <t>Textures\GUI\Icons\Cubes\LCDPanel.dds</t>
  </si>
  <si>
    <t>MyObjectBuilder_GasTankDefinition</t>
  </si>
  <si>
    <t>OxygenTank</t>
  </si>
  <si>
    <t>SmallBlockRadioAntenna</t>
  </si>
  <si>
    <t>DisplayName_Block_OxygenTank</t>
  </si>
  <si>
    <t>Textures\GUI\Icons\Cubes\OxygenTankSmall.dds</t>
  </si>
  <si>
    <t>LargeBlockRemoteControl</t>
  </si>
  <si>
    <t>Textures\GUI\Icons\Cubes\OxygenGeneratorSmall.dds</t>
  </si>
  <si>
    <t>SmallBlockRemoteControl</t>
  </si>
  <si>
    <t>SmallHydrogenTank</t>
  </si>
  <si>
    <t>Hydrogen</t>
  </si>
  <si>
    <t>MyObjectBuilder_RemoteControlDefinition</t>
  </si>
  <si>
    <t>RemoteControl</t>
  </si>
  <si>
    <t>LargeProductivityModule</t>
  </si>
  <si>
    <t>DisplayName_Block_RemoteControl</t>
  </si>
  <si>
    <t>Textures\GUI\Icons\Cubes\RemoteControl.dds</t>
  </si>
  <si>
    <t>LargeEffectivenessModule</t>
  </si>
  <si>
    <t>MyObjectBuilder_AirVentDefinition</t>
  </si>
  <si>
    <t>AirVent</t>
  </si>
  <si>
    <t>LargeEnergyModule</t>
  </si>
  <si>
    <t>DisplayName_Block_AirVent</t>
  </si>
  <si>
    <t>Textures\GUI\Icons\Cubes\AirVent.dds</t>
  </si>
  <si>
    <t>SmallBlockSmallContainer</t>
  </si>
  <si>
    <t>Textures\GUI\Icons\Cubes\OxygenTank.dds</t>
  </si>
  <si>
    <t>SmallBlockMediumContainer</t>
  </si>
  <si>
    <t>DisplayName_Block_HydrogenTankSmall</t>
  </si>
  <si>
    <t>MyObjectBuilder_UpgradeModuleDefinition</t>
  </si>
  <si>
    <t>UpgradeModule</t>
  </si>
  <si>
    <t>SmallBlockLargeContainer</t>
  </si>
  <si>
    <t>DisplayName_Block_ProductivityModule</t>
  </si>
  <si>
    <t>Textures\GUI\Icons\Cubes\UpgradeProductivity.dds</t>
  </si>
  <si>
    <t>LargeBlockSmallContainer</t>
  </si>
  <si>
    <t>DisplayName_Block_EffectivenessModule</t>
  </si>
  <si>
    <t>Textures\GUI\Icons\Cubes\UpgradeEffectiveness.dds</t>
  </si>
  <si>
    <t>LargeBlockLargeContainer</t>
  </si>
  <si>
    <t>DisplayName_Block_PowerEfficiencyModule</t>
  </si>
  <si>
    <t>Textures\GUI\Icons\Cubes\UpgradeEnergy.dds</t>
  </si>
  <si>
    <t>MyObjectBuilder_CargoContainerDefinition</t>
  </si>
  <si>
    <t>CargoContainer</t>
  </si>
  <si>
    <t>SmallBlockSmallThrust</t>
  </si>
  <si>
    <t>DisplayName_Block_SmallCargoContainer</t>
  </si>
  <si>
    <t>Textures\GUI\Icons\Cubes\container.dds</t>
  </si>
  <si>
    <t>SmallBlockLargeThrust</t>
  </si>
  <si>
    <t>DisplayName_Block_MediumCargoContainer</t>
  </si>
  <si>
    <t>Textures\GUI\Icons\Cubes\container_medium.dds</t>
  </si>
  <si>
    <t>LargeBlockSmallThrust</t>
  </si>
  <si>
    <t>DisplayName_Block_LargeCargoContainer</t>
  </si>
  <si>
    <t>Textures\GUI\Icons\Cubes\container_large.dds</t>
  </si>
  <si>
    <t>LargeBlockLargeThrust</t>
  </si>
  <si>
    <t>LargeBlockLargeAtmoThrust</t>
  </si>
  <si>
    <t>MyObjectBuilder_ThrustDefinition</t>
  </si>
  <si>
    <t>LargeBlockSmallAtmoThrust</t>
  </si>
  <si>
    <t>DisplayName_Block_SmallThrust</t>
  </si>
  <si>
    <t>Textures\GUI\Icons\Cubes\thrust.dds</t>
  </si>
  <si>
    <t>SmallBlockLargeAtmoThrust</t>
  </si>
  <si>
    <t>DisplayName_Block_LargeThrust</t>
  </si>
  <si>
    <t>Textures\GUI\Icons\Cubes\thrust_large.dds</t>
  </si>
  <si>
    <t>SmallBlockSmallAtmosphericThrust</t>
  </si>
  <si>
    <t>SmallCameraBlock</t>
  </si>
  <si>
    <t>LargeCameraBlock</t>
  </si>
  <si>
    <t>DisplayName_Block_LargeAtmoThrust</t>
  </si>
  <si>
    <t>LargeBlockGyro</t>
  </si>
  <si>
    <t>DisplayName_Block_SmallAtmoThrust</t>
  </si>
  <si>
    <t>SmallBlockGyro</t>
  </si>
  <si>
    <t>SmallBlockSmallGenerator</t>
  </si>
  <si>
    <t>MyObjectBuilder_CameraBlockDefinition</t>
  </si>
  <si>
    <t>CameraBlock</t>
  </si>
  <si>
    <t>DisplayName_Block_Camera</t>
  </si>
  <si>
    <t>Textures\GUI\Icons\Camera.dds</t>
  </si>
  <si>
    <t>SmallBlockLargeGenerator</t>
  </si>
  <si>
    <t>MyObjectBuilder_GyroDefinition</t>
  </si>
  <si>
    <t>Gyro</t>
  </si>
  <si>
    <t>DisplayName_Block_Gyroscope</t>
  </si>
  <si>
    <t>Textures\GUI\Icons\Cubes\gyro.dds</t>
  </si>
  <si>
    <t>LargeBlockSmallGenerator</t>
  </si>
  <si>
    <t>MyObjectBuilder_ReactorDefinition</t>
  </si>
  <si>
    <t>Reactor</t>
  </si>
  <si>
    <t>Ingot</t>
  </si>
  <si>
    <t>DisplayName_Block_SmallReactor</t>
  </si>
  <si>
    <t>Textures\GUI\Icons\Cubes\nuclear_reactor.dds</t>
  </si>
  <si>
    <t>LargeBlockLargeGenerator</t>
  </si>
  <si>
    <t>DisplayName_Block_LargeReactor</t>
  </si>
  <si>
    <t>Textures\GUI\Icons\Cubes\nuclear_reactor_large.dds</t>
  </si>
  <si>
    <t>LargePistonBase</t>
  </si>
  <si>
    <t>MyObjectBuilder_PistonBaseDefinition</t>
  </si>
  <si>
    <t>PistonBase</t>
  </si>
  <si>
    <t>DisplayName_Block_PistonBase</t>
  </si>
  <si>
    <t>Textures\GUI\Icons\Cubes\Piston.dds</t>
  </si>
  <si>
    <t>MyObjectBuilder_ExtendedPistonBaseDefinition</t>
  </si>
  <si>
    <t>ExtendedPistonBase</t>
  </si>
  <si>
    <t>LargePistonTop</t>
  </si>
  <si>
    <t>PistonTop</t>
  </si>
  <si>
    <t>SmallPistonBase</t>
  </si>
  <si>
    <t>DisplayName_Block_PistonTop</t>
  </si>
  <si>
    <t>SmallPistonTop</t>
  </si>
  <si>
    <t>LargeStator</t>
  </si>
  <si>
    <t>MyObjectBuilder_MotorStatorDefinition</t>
  </si>
  <si>
    <t>MotorStator</t>
  </si>
  <si>
    <t>Suspension3x3</t>
  </si>
  <si>
    <t>DisplayName_Block_Rotor</t>
  </si>
  <si>
    <t>Textures\GUI\Icons\Cubes\motor.dds</t>
  </si>
  <si>
    <t>MyObjectBuilder_MotorSuspensionDefinition</t>
  </si>
  <si>
    <t>MotorSuspension</t>
  </si>
  <si>
    <t>Suspension5x5</t>
  </si>
  <si>
    <t>DisplayName_Block_Suspension3x3</t>
  </si>
  <si>
    <t>Textures\GUI\Icons\Cubes\WheelSuspension3x3.dds</t>
  </si>
  <si>
    <t>Suspension1x1</t>
  </si>
  <si>
    <t>DisplayName_Block_Suspension5x5</t>
  </si>
  <si>
    <t>Textures\GUI\Icons\Cubes\WheelSuspension5x5.dds</t>
  </si>
  <si>
    <t>SmallSuspension3x3</t>
  </si>
  <si>
    <t>DisplayName_Block_Suspension1x1</t>
  </si>
  <si>
    <t>Textures\GUI\Icons\Cubes\WheelSuspension1x1.dds</t>
  </si>
  <si>
    <t>SmallSuspension5x5</t>
  </si>
  <si>
    <t>SmallSuspension1x1</t>
  </si>
  <si>
    <t>LargeRotor</t>
  </si>
  <si>
    <t>MotorRotor</t>
  </si>
  <si>
    <t>SmallStator</t>
  </si>
  <si>
    <t>DisplayName_Block_RotorPart</t>
  </si>
  <si>
    <t>Textures\GUI\Icons\Cubes\RotorPart.dds</t>
  </si>
  <si>
    <t>SmallRotor</t>
  </si>
  <si>
    <t>LargeAdvancedStator</t>
  </si>
  <si>
    <t>MyObjectBuilder_MotorAdvancedStatorDefinition</t>
  </si>
  <si>
    <t>MotorAdvancedStator</t>
  </si>
  <si>
    <t>LargeAdvancedRotor</t>
  </si>
  <si>
    <t>DisplayName_Block_AdvancedRotor</t>
  </si>
  <si>
    <t>Textures\GUI\Icons\Cubes\AdvencedMotor.dds</t>
  </si>
  <si>
    <t>MotorAdvancedRotor</t>
  </si>
  <si>
    <t>SmallAdvancedStator</t>
  </si>
  <si>
    <t>DisplayName_Block_AdvancedRotorPart</t>
  </si>
  <si>
    <t>Textures\GUI\Icons\Cubes\AdvancedRotorPart.dds</t>
  </si>
  <si>
    <t>SmallAdvancedRotor</t>
  </si>
  <si>
    <t>ButtonPanelLarge</t>
  </si>
  <si>
    <t>MyObjectBuilder_ButtonPanelDefinition</t>
  </si>
  <si>
    <t>ButtonPanel</t>
  </si>
  <si>
    <t>ButtonPanelSmall</t>
  </si>
  <si>
    <t>DisplayName_Block_ButtonPanel</t>
  </si>
  <si>
    <t>Textures\GUI\Icons\Cubes\ButtonPanel.dds</t>
  </si>
  <si>
    <t>TimerBlockLarge</t>
  </si>
  <si>
    <t>Textures\GUI\Icons\Cubes\Button.dds</t>
  </si>
  <si>
    <t>MyObjectBuilder_TimerBlockDefinition</t>
  </si>
  <si>
    <t>TimerBlock</t>
  </si>
  <si>
    <t>TimerBlockSmall</t>
  </si>
  <si>
    <t>DisplayName_Block_TimerBlock</t>
  </si>
  <si>
    <t>Textures\GUI\Icons\Cubes\TimerBlock.dds</t>
  </si>
  <si>
    <t>LargeRailStraight</t>
  </si>
  <si>
    <t>LargeBlockSolarPanel</t>
  </si>
  <si>
    <t>MyObjectBuilder_SolarPanelDefinition</t>
  </si>
  <si>
    <t>SolarPanel</t>
  </si>
  <si>
    <t>SmallBlockSolarPanel</t>
  </si>
  <si>
    <t>DisplayName_Block_SolarPanel</t>
  </si>
  <si>
    <t>Textures\GUI\Icons\Cubes\SolarPanel.dds</t>
  </si>
  <si>
    <t>LargeBlockOxygenFarm</t>
  </si>
  <si>
    <t>MyObjectBuilder_OxygenFarmDefinition</t>
  </si>
  <si>
    <t>OxygenFarm</t>
  </si>
  <si>
    <t>DisplayName_Block_OxygenFarm</t>
  </si>
  <si>
    <t>Textures\GUI\Icons\Cubes\SolarHydroponics.dds</t>
  </si>
  <si>
    <t>Window1x2Slope</t>
  </si>
  <si>
    <t>DisplayName_Block_Window1x2Slope</t>
  </si>
  <si>
    <t>Textures\GUI\Icons\Cubes\Window1x2Slope.dds</t>
  </si>
  <si>
    <t>Window1x2Inv</t>
  </si>
  <si>
    <t>DisplayName_Block_Window1x2Inv</t>
  </si>
  <si>
    <t>Textures\GUI\Icons\Cubes\Window1x2Inv.dds</t>
  </si>
  <si>
    <t>Window1x2Face</t>
  </si>
  <si>
    <t>DisplayName_Block_Window1x2Face</t>
  </si>
  <si>
    <t>Textures\GUI\Icons\Cubes\Window1x2Face.dds</t>
  </si>
  <si>
    <t>Window1x2SideLeft</t>
  </si>
  <si>
    <t>DisplayName_Block_Window1x2SideLeft</t>
  </si>
  <si>
    <t>Textures\GUI\Icons\Cubes\Window1x2SideLeft.dds</t>
  </si>
  <si>
    <t>Window1x2SideRight</t>
  </si>
  <si>
    <t>DisplayName_Block_Window1x2SideRight</t>
  </si>
  <si>
    <t>Textures\GUI\Icons\Cubes\Window1x2SideRight.dds</t>
  </si>
  <si>
    <t>Window1x1Slope</t>
  </si>
  <si>
    <t>DisplayName_Block_Window1x1Slope</t>
  </si>
  <si>
    <t>Textures\GUI\Icons\Cubes\Window1x1Slope.dds</t>
  </si>
  <si>
    <t>Window1x1Face</t>
  </si>
  <si>
    <t>DisplayName_Block_Window1x1Face</t>
  </si>
  <si>
    <t>Textures\GUI\Icons\Cubes\Window1x1Face.dds</t>
  </si>
  <si>
    <t>Window1x1Side</t>
  </si>
  <si>
    <t>DisplayName_Block_Window1x1Side</t>
  </si>
  <si>
    <t>Textures\GUI\Icons\Cubes\Window1x1Side.dds</t>
  </si>
  <si>
    <t>Window1x1Inv</t>
  </si>
  <si>
    <t>DisplayName_Block_Window1x1Inv</t>
  </si>
  <si>
    <t>Textures\GUI\Icons\Cubes\Window1x1Inv.dds</t>
  </si>
  <si>
    <t>Window1x2Flat</t>
  </si>
  <si>
    <t>DisplayName_Block_Window1x2Flat</t>
  </si>
  <si>
    <t>Textures\GUI\Icons\Cubes\Window1x2Flat.dds</t>
  </si>
  <si>
    <t>Window1x2FlatInv</t>
  </si>
  <si>
    <t>DisplayName_Block_Window1x2FlatInv</t>
  </si>
  <si>
    <t>Textures\GUI\Icons\Cubes\Window1x2FlatInv.dds</t>
  </si>
  <si>
    <t>Window1x1Flat</t>
  </si>
  <si>
    <t>DisplayName_Block_Window1x1Flat</t>
  </si>
  <si>
    <t>Textures\GUI\Icons\Cubes\Window1x1Flat.dds</t>
  </si>
  <si>
    <t>Window1x1FlatInv</t>
  </si>
  <si>
    <t>DisplayName_Block_Window1x1FlatInv</t>
  </si>
  <si>
    <t>Textures\GUI\Icons\Cubes\Window1x1FlatInv.dds</t>
  </si>
  <si>
    <t>Window3x3Flat</t>
  </si>
  <si>
    <t>DisplayName_Block_Window3x3Flat</t>
  </si>
  <si>
    <t>Textures\GUI\Icons\Cubes\Window3x3Flat.dds</t>
  </si>
  <si>
    <t>Window3x3FlatInv</t>
  </si>
  <si>
    <t>DisplayName_Block_Window3x3FlatInv</t>
  </si>
  <si>
    <t>Textures\GUI\Icons\Cubes\Window3x3FlatInv.dds</t>
  </si>
  <si>
    <t>Window2x3Flat</t>
  </si>
  <si>
    <t>DisplayName_Block_Window2x3Flat</t>
  </si>
  <si>
    <t>Textures\GUI\Icons\Cubes\Window2x3Flat.dds</t>
  </si>
  <si>
    <t>Window2x3FlatInv</t>
  </si>
  <si>
    <t>DisplayName_Block_Window2x3FlatInv</t>
  </si>
  <si>
    <t>Textures\GUI\Icons\Cubes\Window2x3FlatInv.dds</t>
  </si>
  <si>
    <t>SmallBlockConveyor</t>
  </si>
  <si>
    <t>DisplayName_Block_ConveyorSmall</t>
  </si>
  <si>
    <t>Textures\GUI\Icons\Cubes\ConveyorSmall.dds</t>
  </si>
  <si>
    <t>LargeBlockConveyor</t>
  </si>
  <si>
    <t>DisplayName_Block_Conveyor</t>
  </si>
  <si>
    <t>Textures\GUI\Icons\Cubes\conveyor.dds</t>
  </si>
  <si>
    <t>MyObjectBuilder_PoweredCargoContainerDefinition</t>
  </si>
  <si>
    <t>DisplayName_Block_Collector</t>
  </si>
  <si>
    <t>Textures\GUI\Icons\Cubes\collector.dds</t>
  </si>
  <si>
    <t>CollectorSmall</t>
  </si>
  <si>
    <t>ShipConnector</t>
  </si>
  <si>
    <t>DisplayName_Block_Connector</t>
  </si>
  <si>
    <t>Textures\GUI\Icons\Cubes\Connector.dds</t>
  </si>
  <si>
    <t>ConnectorSmall</t>
  </si>
  <si>
    <t>DisplayName_Block_ConnectorSmall</t>
  </si>
  <si>
    <t>Textures\GUI\Icons\Cubes\ConnectorSmall.dds</t>
  </si>
  <si>
    <t>ConnectorMedium</t>
  </si>
  <si>
    <t>ConveyorConnector</t>
  </si>
  <si>
    <t>ConveyorTube</t>
  </si>
  <si>
    <t>DisplayName_Block_ConveyorTube</t>
  </si>
  <si>
    <t>Textures\GUI\Icons\Cubes\ConveyorTube.dds</t>
  </si>
  <si>
    <t>ConveyorTubeSmall</t>
  </si>
  <si>
    <t>DisplayName_Block_ConveyorTubeSmall</t>
  </si>
  <si>
    <t>Textures\GUI\Icons\Cubes\ConveyorTubeSmall.dds</t>
  </si>
  <si>
    <t>ConveyorTubeMedium</t>
  </si>
  <si>
    <t>DisplayName_Block_ConveyorTubeMedium</t>
  </si>
  <si>
    <t>ConveyorFrameMedium</t>
  </si>
  <si>
    <t>DisplayName_Block_ConveyorFrame</t>
  </si>
  <si>
    <t>Textures\GUI\Icons\Cubes\ConveyorFrameMedium.dds</t>
  </si>
  <si>
    <t>ConveyorTubeCurved</t>
  </si>
  <si>
    <t>DisplayName_Block_ConveyorTubeCurved</t>
  </si>
  <si>
    <t>Textures\GUI\Icons\Cubes\ConveyorTubeCurved.dds</t>
  </si>
  <si>
    <t>ConveyorTubeSmallCurved</t>
  </si>
  <si>
    <t>DisplayName_Block_ConveyorTubeCurvedSmall</t>
  </si>
  <si>
    <t>Textures\GUI\Icons\Cubes\ConveyorCurveSmall.dds</t>
  </si>
  <si>
    <t>ConveyorTubeCurvedMedium</t>
  </si>
  <si>
    <t>SmallShipConveyorHub</t>
  </si>
  <si>
    <t>Textures\GUI\Icons\Cubes\Conveyor.dds</t>
  </si>
  <si>
    <t>MyObjectBuilder_ConveyorSorterDefinition</t>
  </si>
  <si>
    <t>ConveyorSorter</t>
  </si>
  <si>
    <t>LargeBlockConveyorSorter</t>
  </si>
  <si>
    <t>DisplayName_Block_ConveyorSorter</t>
  </si>
  <si>
    <t>Textures\GUI\Icons\Cubes\ConveyorSorterLarge.dds</t>
  </si>
  <si>
    <t>MediumBlockConveyorSorter</t>
  </si>
  <si>
    <t>Textures\GUI\Icons\Cubes\ConveyorSorterMedium.dds</t>
  </si>
  <si>
    <t>SmallBlockConveyorSorter</t>
  </si>
  <si>
    <t>DisplayName_Block_SmallConveyorSorter</t>
  </si>
  <si>
    <t>Textures\GUI\Icons\Cubes\ConveyorSorterSmall.dds</t>
  </si>
  <si>
    <t>MyObjectBuilder_VirtualMassDefinition</t>
  </si>
  <si>
    <t>VirtualMass</t>
  </si>
  <si>
    <t>VirtualMassLarge</t>
  </si>
  <si>
    <t>DisplayName_Block_VirtualMass</t>
  </si>
  <si>
    <t>Textures\GUI\Icons\Cubes\ArtificialMass.dds</t>
  </si>
  <si>
    <t>VirtualMassSmall</t>
  </si>
  <si>
    <t>MyObjectBuilder_SpaceBallDefinition</t>
  </si>
  <si>
    <t>SpaceBall</t>
  </si>
  <si>
    <t>SpaceBallLarge</t>
  </si>
  <si>
    <t>DisplayName_Block_SpaceBall</t>
  </si>
  <si>
    <t>Textures\GUI\Icons\Cubes\SpaceBall.dds</t>
  </si>
  <si>
    <t>SpaceBallSmall</t>
  </si>
  <si>
    <t>Wheel</t>
  </si>
  <si>
    <t>SmallRealWheel1x1</t>
  </si>
  <si>
    <t>DisplayName_Block_Wheel1x1</t>
  </si>
  <si>
    <t>SmallRealWheel</t>
  </si>
  <si>
    <t>DisplayName_Block_Wheel3x3</t>
  </si>
  <si>
    <t>SmallRealWheel5x5</t>
  </si>
  <si>
    <t>DisplayName_Block_Wheel5x5</t>
  </si>
  <si>
    <t>RealWheel1x1</t>
  </si>
  <si>
    <t>RealWheel</t>
  </si>
  <si>
    <t>RealWheel5x5</t>
  </si>
  <si>
    <t>Wheel1x1</t>
  </si>
  <si>
    <t>Textures\GUI\Icons\Cubes\Wheel1x1.dds</t>
  </si>
  <si>
    <t>SmallWheel1x1</t>
  </si>
  <si>
    <t>Wheel3x3</t>
  </si>
  <si>
    <t>Textures\GUI\Icons\Cubes\Wheel3x3.dds</t>
  </si>
  <si>
    <t>SmallWheel3x3</t>
  </si>
  <si>
    <t>Wheel5x5</t>
  </si>
  <si>
    <t>Textures\GUI\Icons\Cubes\Wheel5x5.dds</t>
  </si>
  <si>
    <t>SmallWheel5x5</t>
  </si>
  <si>
    <t>ShipGrinder</t>
  </si>
  <si>
    <t>LargeShipGrinder</t>
  </si>
  <si>
    <t>DisplayName_Block_ShipGrinder</t>
  </si>
  <si>
    <t>Textures\GUI\Icons\Cubes\Grinder.dds</t>
  </si>
  <si>
    <t>SmallShipGrinder</t>
  </si>
  <si>
    <t>ShipWelder</t>
  </si>
  <si>
    <t>LargeShipWelder</t>
  </si>
  <si>
    <t>DisplayName_Block_ShipWelder</t>
  </si>
  <si>
    <t>Textures\GUI\Icons\Cubes\Welder.dds</t>
  </si>
  <si>
    <t>SmallShipWelder</t>
  </si>
  <si>
    <t>MyObjectBuilder_MergeBlockDefinition</t>
  </si>
  <si>
    <t>MergeBlock</t>
  </si>
  <si>
    <t>LargeShipMergeBlock</t>
  </si>
  <si>
    <t>DisplayName_Block_MergeBlock</t>
  </si>
  <si>
    <t>Textures\GUI\Icons\Cubes\MergeBlock.dds</t>
  </si>
  <si>
    <t>SmallShipMergeBlock</t>
  </si>
  <si>
    <t>ArmorAlpha</t>
  </si>
  <si>
    <t>Textures\GUI\Icons\fake.dds</t>
  </si>
  <si>
    <t>ArmorCenter</t>
  </si>
  <si>
    <t>DisplayName_Block_ArmorCenter</t>
  </si>
  <si>
    <t>Textures\GUI\Icons\Cubes\ArmorCenter.dds</t>
  </si>
  <si>
    <t>LargeProgrammableBlock</t>
  </si>
  <si>
    <t>ArmorCorner</t>
  </si>
  <si>
    <t>DisplayName_Block_ArmorCorner</t>
  </si>
  <si>
    <t>Textures\GUI\Icons\Cubes\ArmorCorner.dds</t>
  </si>
  <si>
    <t>ArmorInvCorner</t>
  </si>
  <si>
    <t>DisplayName_Block_ArmorInvCorner</t>
  </si>
  <si>
    <t>Textures\GUI\Icons\Cubes\BlastDoorCornerInverted.dds</t>
  </si>
  <si>
    <t>ArmorSide</t>
  </si>
  <si>
    <t>DisplayName_Block_ArmorSide</t>
  </si>
  <si>
    <t>Textures\GUI\Icons\Cubes\ArmorSide.dds</t>
  </si>
  <si>
    <t>SmallArmorCenter</t>
  </si>
  <si>
    <t>SmallArmorCorner</t>
  </si>
  <si>
    <t>SmallArmorInvCorner</t>
  </si>
  <si>
    <t>SmallArmorSide</t>
  </si>
  <si>
    <t>MyObjectBuilder_LaserAntennaDefinition</t>
  </si>
  <si>
    <t>LaserAntenna</t>
  </si>
  <si>
    <t>LargeBlockLaserAntenna</t>
  </si>
  <si>
    <t>DisplayName_Block_LaserAntenna</t>
  </si>
  <si>
    <t>Textures\GUI\Icons\Cubes\LaserAntenna.dds</t>
  </si>
  <si>
    <t>SmallBlockLaserAntenna</t>
  </si>
  <si>
    <t>Textures\GUI\Icons\Cubes\LaserAntennaSmall.dds</t>
  </si>
  <si>
    <t>MyObjectBuilder_AirtightHangarDoorDefinition</t>
  </si>
  <si>
    <t>AirtightHangarDoor</t>
  </si>
  <si>
    <t>DebugSphereLarge</t>
  </si>
  <si>
    <t>DisplayName_Block_AirtightHangarDoor</t>
  </si>
  <si>
    <t>Textures\GUI\Icons\Cubes\HangarDoor.dds</t>
  </si>
  <si>
    <t>MyObjectBuilder_DebugSphere1Definition</t>
  </si>
  <si>
    <t>DebugSphere1</t>
  </si>
  <si>
    <t>DisplayName_Block_DebugSphere1</t>
  </si>
  <si>
    <t>MyObjectBuilder_DebugSphere2Definition</t>
  </si>
  <si>
    <t>DebugSphere2</t>
  </si>
  <si>
    <t>DisplayName_Block_DebugSphere2</t>
  </si>
  <si>
    <t>MyObjectBuilder_DebugSphere3Definition</t>
  </si>
  <si>
    <t>DebugSphere3</t>
  </si>
  <si>
    <t>DisplayName_Block_DebugSphere3</t>
  </si>
</sst>
</file>

<file path=xl/styles.xml><?xml version="1.0" encoding="utf-8"?>
<styleSheet xmlns="http://schemas.openxmlformats.org/spreadsheetml/2006/main" xmlns:x14ac="http://schemas.microsoft.com/office/spreadsheetml/2009/9/ac" xmlns:mc="http://schemas.openxmlformats.org/markup-compatibility/2006">
  <numFmts count="24">
    <numFmt numFmtId="164" formatCode="#,##0.0"/>
    <numFmt numFmtId="165" formatCode="0.0"/>
    <numFmt numFmtId="166" formatCode="#,##0.0000"/>
    <numFmt numFmtId="167" formatCode="[h]&quot;:&quot;mm&quot;:&quot;ss"/>
    <numFmt numFmtId="168" formatCode="#,##0 W"/>
    <numFmt numFmtId="169" formatCode="#,##0 N"/>
    <numFmt numFmtId="170" formatCode="#,##0.000"/>
    <numFmt numFmtId="171" formatCode="#,##0.0 L"/>
    <numFmt numFmtId="172" formatCode="#,##0 L"/>
    <numFmt numFmtId="173" formatCode="#,##0.00 L"/>
    <numFmt numFmtId="174" formatCode="#,##0.00 N"/>
    <numFmt numFmtId="175" formatCode="#,##0.0 W"/>
    <numFmt numFmtId="176" formatCode="0.0%"/>
    <numFmt numFmtId="177" formatCode="0.000"/>
    <numFmt numFmtId="178" formatCode="0.00000"/>
    <numFmt numFmtId="179" formatCode="#,##0.0 &quot;m/s²&quot;"/>
    <numFmt numFmtId="180" formatCode="#,##0.0 &quot;s&quot;"/>
    <numFmt numFmtId="181" formatCode="#,##0 kg"/>
    <numFmt numFmtId="182" formatCode="#,##0 g"/>
    <numFmt numFmtId="183" formatCode="#,##0 &quot;kg&quot;"/>
    <numFmt numFmtId="184" formatCode="+#,##0;-#,##0"/>
    <numFmt numFmtId="185" formatCode="+#,##0.0;-#,##0.0"/>
    <numFmt numFmtId="186" formatCode="+#,##0.0000;-#,##0.0000"/>
    <numFmt numFmtId="187" formatCode="+#,##0.00;-#,##0.00"/>
  </numFmts>
  <fonts count="46">
    <font>
      <sz val="10.0"/>
      <color rgb="FF000000"/>
      <name val="Arial"/>
    </font>
    <font>
      <b/>
      <sz val="12.0"/>
      <color rgb="FFE69138"/>
      <name val="Verdana"/>
    </font>
    <font/>
    <font>
      <b/>
      <sz val="10.0"/>
      <color rgb="FF6FA8DC"/>
      <name val="Verdana"/>
    </font>
    <font>
      <b/>
      <u/>
      <sz val="11.0"/>
      <color rgb="FFFFD966"/>
      <name val="Verdana"/>
    </font>
    <font>
      <sz val="10.0"/>
      <name val="Arial"/>
    </font>
    <font>
      <b/>
      <sz val="10.0"/>
      <name val="Arial"/>
    </font>
    <font>
      <i/>
      <sz val="10.0"/>
      <name val="Arial"/>
    </font>
    <font>
      <u/>
      <sz val="10.0"/>
      <color rgb="FF0000FF"/>
      <name val="Arial"/>
    </font>
    <font>
      <u/>
      <sz val="10.0"/>
      <color rgb="FF0000FF"/>
      <name val="Arial"/>
    </font>
    <font>
      <u/>
      <sz val="10.0"/>
      <color rgb="FF0000FF"/>
      <name val="Arial"/>
    </font>
    <font>
      <u/>
      <sz val="10.0"/>
      <color rgb="FF0000FF"/>
      <name val="Arial"/>
    </font>
    <font>
      <b/>
      <u/>
      <sz val="10.0"/>
      <color rgb="FF0000FF"/>
      <name val="Arial"/>
    </font>
    <font>
      <b/>
      <sz val="10.0"/>
      <color rgb="FF000000"/>
      <name val="Arial"/>
    </font>
    <font>
      <b/>
      <sz val="12.0"/>
      <color rgb="FFCC0000"/>
      <name val="Verdana"/>
    </font>
    <font>
      <b/>
      <sz val="10.0"/>
      <color rgb="FFCC0000"/>
      <name val="Arial"/>
    </font>
    <font>
      <sz val="10.0"/>
      <color rgb="FFCC0000"/>
      <name val="Arial"/>
    </font>
    <font>
      <sz val="10.0"/>
      <color rgb="FFACB2B8"/>
      <name val="Arial"/>
    </font>
    <font>
      <sz val="10.0"/>
      <color rgb="FF141414"/>
      <name val="Arial"/>
    </font>
    <font>
      <color rgb="FF141414"/>
      <name val="Tahoma"/>
    </font>
    <font>
      <b/>
      <sz val="10.0"/>
      <color rgb="FFE69138"/>
      <name val="Verdana"/>
    </font>
    <font>
      <b/>
      <sz val="10.0"/>
      <color rgb="FFFFFFFF"/>
      <name val="Arial"/>
    </font>
    <font>
      <b/>
      <color rgb="FFFFFFFF"/>
      <name val="Arial"/>
    </font>
    <font>
      <b/>
      <sz val="9.0"/>
      <name val="Arial"/>
    </font>
    <font>
      <name val="Arial"/>
    </font>
    <font>
      <color rgb="FF000000"/>
      <name val="Arial"/>
    </font>
    <font>
      <b/>
      <i/>
      <sz val="10.0"/>
      <name val="Arial"/>
    </font>
    <font>
      <sz val="14.0"/>
      <color rgb="FFFFFFFF"/>
      <name val="Verdana"/>
    </font>
    <font>
      <b/>
      <color rgb="FFFFFFFF"/>
      <name val="Verdana"/>
    </font>
    <font>
      <color rgb="FFFFFFFF"/>
      <name val="Verdana"/>
    </font>
    <font>
      <b/>
      <sz val="18.0"/>
      <color rgb="FFFFFF00"/>
      <name val="Verdana"/>
    </font>
    <font>
      <b/>
      <sz val="12.0"/>
      <color rgb="FFFF9900"/>
      <name val="Verdana"/>
    </font>
    <font>
      <b/>
      <sz val="13.0"/>
      <color rgb="FFFF0000"/>
      <name val="Verdana"/>
    </font>
    <font>
      <u/>
      <sz val="10.0"/>
      <color rgb="FF0000FF"/>
      <name val="Arial"/>
    </font>
    <font>
      <b/>
      <sz val="18.0"/>
      <color rgb="FFFFFFFF"/>
      <name val="Verdana"/>
    </font>
    <font>
      <b/>
      <sz val="14.0"/>
      <color rgb="FFFFFFFF"/>
      <name val="Verdana"/>
    </font>
    <font>
      <i/>
      <sz val="18.0"/>
      <color rgb="FFCC0000"/>
      <name val="Arial"/>
    </font>
    <font>
      <b/>
      <sz val="18.0"/>
      <color rgb="FFFF0000"/>
      <name val="Arial"/>
    </font>
    <font>
      <color rgb="FFF3F3F3"/>
      <name val="Arial"/>
    </font>
    <font>
      <b/>
      <i/>
      <sz val="12.0"/>
      <color rgb="FFFF9900"/>
      <name val="Verdana"/>
    </font>
    <font>
      <b/>
      <i/>
      <sz val="10.0"/>
      <color rgb="FFE69138"/>
      <name val="Verdana"/>
    </font>
    <font>
      <b/>
    </font>
    <font>
      <sz val="10.0"/>
    </font>
    <font>
      <b/>
      <sz val="10.0"/>
    </font>
    <font>
      <b/>
      <sz val="10.0"/>
      <color rgb="FFFFFFFF"/>
    </font>
    <font>
      <b/>
      <sz val="9.0"/>
      <color rgb="FFFFFF00"/>
    </font>
  </fonts>
  <fills count="59">
    <fill>
      <patternFill patternType="none"/>
    </fill>
    <fill>
      <patternFill patternType="lightGray"/>
    </fill>
    <fill>
      <patternFill patternType="solid">
        <fgColor rgb="FF000000"/>
        <bgColor rgb="FF000000"/>
      </patternFill>
    </fill>
    <fill>
      <patternFill patternType="solid">
        <fgColor rgb="FF434343"/>
        <bgColor rgb="FF434343"/>
      </patternFill>
    </fill>
    <fill>
      <patternFill patternType="solid">
        <fgColor rgb="FFEFEFEF"/>
        <bgColor rgb="FFEFEFEF"/>
      </patternFill>
    </fill>
    <fill>
      <patternFill patternType="solid">
        <fgColor rgb="FFA4C2F4"/>
        <bgColor rgb="FFA4C2F4"/>
      </patternFill>
    </fill>
    <fill>
      <patternFill patternType="solid">
        <fgColor rgb="FFB4A7D6"/>
        <bgColor rgb="FFB4A7D6"/>
      </patternFill>
    </fill>
    <fill>
      <patternFill patternType="solid">
        <fgColor rgb="FFD0E0E3"/>
        <bgColor rgb="FFD0E0E3"/>
      </patternFill>
    </fill>
    <fill>
      <patternFill patternType="solid">
        <fgColor rgb="FFC9DAF8"/>
        <bgColor rgb="FFC9DAF8"/>
      </patternFill>
    </fill>
    <fill>
      <patternFill patternType="solid">
        <fgColor rgb="FFEAD1DC"/>
        <bgColor rgb="FFEAD1DC"/>
      </patternFill>
    </fill>
    <fill>
      <patternFill patternType="solid">
        <fgColor rgb="FFD9EAD3"/>
        <bgColor rgb="FFD9EAD3"/>
      </patternFill>
    </fill>
    <fill>
      <patternFill patternType="solid">
        <fgColor rgb="FFCFE2F3"/>
        <bgColor rgb="FFCFE2F3"/>
      </patternFill>
    </fill>
    <fill>
      <patternFill patternType="solid">
        <fgColor rgb="FFD9D2E9"/>
        <bgColor rgb="FFD9D2E9"/>
      </patternFill>
    </fill>
    <fill>
      <patternFill patternType="solid">
        <fgColor rgb="FFFFF2CC"/>
        <bgColor rgb="FFFFF2CC"/>
      </patternFill>
    </fill>
    <fill>
      <patternFill patternType="solid">
        <fgColor rgb="FFFCE5CD"/>
        <bgColor rgb="FFFCE5CD"/>
      </patternFill>
    </fill>
    <fill>
      <patternFill patternType="solid">
        <fgColor rgb="FFF9CB9C"/>
        <bgColor rgb="FFF9CB9C"/>
      </patternFill>
    </fill>
    <fill>
      <patternFill patternType="solid">
        <fgColor rgb="FFB6D7A8"/>
        <bgColor rgb="FFB6D7A8"/>
      </patternFill>
    </fill>
    <fill>
      <patternFill patternType="solid">
        <fgColor rgb="FF9FC5E8"/>
        <bgColor rgb="FF9FC5E8"/>
      </patternFill>
    </fill>
    <fill>
      <patternFill patternType="solid">
        <fgColor rgb="FFD9D9D9"/>
        <bgColor rgb="FFD9D9D9"/>
      </patternFill>
    </fill>
    <fill>
      <patternFill patternType="solid">
        <fgColor rgb="FFFCFFFF"/>
        <bgColor rgb="FFFCFFFF"/>
      </patternFill>
    </fill>
    <fill>
      <patternFill patternType="solid">
        <fgColor rgb="FFCC0000"/>
        <bgColor rgb="FFCC0000"/>
      </patternFill>
    </fill>
    <fill>
      <patternFill patternType="solid">
        <fgColor rgb="FF6AA84F"/>
        <bgColor rgb="FF6AA84F"/>
      </patternFill>
    </fill>
    <fill>
      <patternFill patternType="solid">
        <fgColor rgb="FF3C78D8"/>
        <bgColor rgb="FF3C78D8"/>
      </patternFill>
    </fill>
    <fill>
      <patternFill patternType="solid">
        <fgColor rgb="FF6D9EEB"/>
        <bgColor rgb="FF6D9EEB"/>
      </patternFill>
    </fill>
    <fill>
      <patternFill patternType="solid">
        <fgColor rgb="FF674EA7"/>
        <bgColor rgb="FF674EA7"/>
      </patternFill>
    </fill>
    <fill>
      <patternFill patternType="solid">
        <fgColor rgb="FFC0D385"/>
        <bgColor rgb="FFC0D385"/>
      </patternFill>
    </fill>
    <fill>
      <patternFill patternType="solid">
        <fgColor rgb="FFC27BA0"/>
        <bgColor rgb="FFC27BA0"/>
      </patternFill>
    </fill>
    <fill>
      <patternFill patternType="solid">
        <fgColor rgb="FF4C1130"/>
        <bgColor rgb="FF4C1130"/>
      </patternFill>
    </fill>
    <fill>
      <patternFill patternType="solid">
        <fgColor rgb="FFB7B7B7"/>
        <bgColor rgb="FFB7B7B7"/>
      </patternFill>
    </fill>
    <fill>
      <patternFill patternType="solid">
        <fgColor rgb="FFC6B8EC"/>
        <bgColor rgb="FFC6B8EC"/>
      </patternFill>
    </fill>
    <fill>
      <patternFill patternType="solid">
        <fgColor rgb="FFA2C4C9"/>
        <bgColor rgb="FFA2C4C9"/>
      </patternFill>
    </fill>
    <fill>
      <patternFill patternType="solid">
        <fgColor rgb="FFFFE599"/>
        <bgColor rgb="FFFFE599"/>
      </patternFill>
    </fill>
    <fill>
      <patternFill patternType="solid">
        <fgColor rgb="FFD5A6BD"/>
        <bgColor rgb="FFD5A6BD"/>
      </patternFill>
    </fill>
    <fill>
      <patternFill patternType="solid">
        <fgColor rgb="FFEA9999"/>
        <bgColor rgb="FFEA9999"/>
      </patternFill>
    </fill>
    <fill>
      <patternFill patternType="solid">
        <fgColor rgb="FFF6B26B"/>
        <bgColor rgb="FFF6B26B"/>
      </patternFill>
    </fill>
    <fill>
      <patternFill patternType="solid">
        <fgColor rgb="FF6FA8DC"/>
        <bgColor rgb="FF6FA8DC"/>
      </patternFill>
    </fill>
    <fill>
      <patternFill patternType="solid">
        <fgColor rgb="FFFFD966"/>
        <bgColor rgb="FFFFD966"/>
      </patternFill>
    </fill>
    <fill>
      <patternFill patternType="solid">
        <fgColor rgb="FF93C47D"/>
        <bgColor rgb="FF93C47D"/>
      </patternFill>
    </fill>
    <fill>
      <patternFill patternType="solid">
        <fgColor rgb="FF666666"/>
        <bgColor rgb="FF666666"/>
      </patternFill>
    </fill>
    <fill>
      <patternFill patternType="solid">
        <fgColor rgb="FFEEB9D3"/>
        <bgColor rgb="FFEEB9D3"/>
      </patternFill>
    </fill>
    <fill>
      <patternFill patternType="solid">
        <fgColor rgb="FF999999"/>
        <bgColor rgb="FF999999"/>
      </patternFill>
    </fill>
    <fill>
      <patternFill patternType="solid">
        <fgColor rgb="FFF4CCCC"/>
        <bgColor rgb="FFF4CCCC"/>
      </patternFill>
    </fill>
    <fill>
      <patternFill patternType="solid">
        <fgColor rgb="FFE6B8AF"/>
        <bgColor rgb="FFE6B8AF"/>
      </patternFill>
    </fill>
    <fill>
      <patternFill patternType="solid">
        <fgColor rgb="FFF3F3F3"/>
        <bgColor rgb="FFF3F3F3"/>
      </patternFill>
    </fill>
    <fill>
      <patternFill patternType="solid">
        <fgColor rgb="FFFFFFFF"/>
        <bgColor rgb="FFFFFFFF"/>
      </patternFill>
    </fill>
    <fill>
      <patternFill patternType="solid">
        <fgColor rgb="FFDD7E6B"/>
        <bgColor rgb="FFDD7E6B"/>
      </patternFill>
    </fill>
    <fill>
      <patternFill patternType="solid">
        <fgColor rgb="FFE69138"/>
        <bgColor rgb="FFE69138"/>
      </patternFill>
    </fill>
    <fill>
      <patternFill patternType="solid">
        <fgColor rgb="FFA64D79"/>
        <bgColor rgb="FFA64D79"/>
      </patternFill>
    </fill>
    <fill>
      <patternFill patternType="solid">
        <fgColor rgb="FF1C4587"/>
        <bgColor rgb="FF1C4587"/>
      </patternFill>
    </fill>
    <fill>
      <patternFill patternType="solid">
        <fgColor rgb="FF1155CC"/>
        <bgColor rgb="FF1155CC"/>
      </patternFill>
    </fill>
    <fill>
      <patternFill patternType="solid">
        <fgColor rgb="FF20124D"/>
        <bgColor rgb="FF20124D"/>
      </patternFill>
    </fill>
    <fill>
      <patternFill patternType="solid">
        <fgColor rgb="FF351C75"/>
        <bgColor rgb="FF351C75"/>
      </patternFill>
    </fill>
    <fill>
      <patternFill patternType="solid">
        <fgColor rgb="FF660000"/>
        <bgColor rgb="FF660000"/>
      </patternFill>
    </fill>
    <fill>
      <patternFill patternType="solid">
        <fgColor rgb="FF990000"/>
        <bgColor rgb="FF990000"/>
      </patternFill>
    </fill>
    <fill>
      <patternFill patternType="solid">
        <fgColor rgb="FF741B47"/>
        <bgColor rgb="FF741B47"/>
      </patternFill>
    </fill>
    <fill>
      <patternFill patternType="solid">
        <fgColor rgb="FF8E7CC3"/>
        <bgColor rgb="FF8E7CC3"/>
      </patternFill>
    </fill>
    <fill>
      <patternFill patternType="solid">
        <fgColor rgb="FFFFFF00"/>
        <bgColor rgb="FFFFFF00"/>
      </patternFill>
    </fill>
    <fill>
      <patternFill patternType="solid">
        <fgColor rgb="FFFF0000"/>
        <bgColor rgb="FFFF0000"/>
      </patternFill>
    </fill>
    <fill>
      <patternFill patternType="solid">
        <fgColor rgb="FFE06666"/>
        <bgColor rgb="FFE06666"/>
      </patternFill>
    </fill>
  </fills>
  <borders count="71">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style="dotted">
        <color rgb="FF000000"/>
      </right>
      <top style="thin">
        <color rgb="FF000000"/>
      </top>
      <bottom/>
    </border>
    <border>
      <left style="dotted">
        <color rgb="FF000000"/>
      </left>
      <right/>
      <top style="thin">
        <color rgb="FF000000"/>
      </top>
      <bottom/>
    </border>
    <border>
      <left/>
      <right style="thin">
        <color rgb="FF000000"/>
      </right>
      <top style="thin">
        <color rgb="FF000000"/>
      </top>
      <bottom/>
    </border>
    <border>
      <left style="dotted">
        <color rgb="FF000000"/>
      </left>
      <right style="thin">
        <color rgb="FF000000"/>
      </right>
      <top style="thin">
        <color rgb="FF000000"/>
      </top>
      <bottom style="thin">
        <color rgb="FF000000"/>
      </bottom>
    </border>
    <border>
      <left style="thin">
        <color rgb="FF000000"/>
      </left>
      <right style="dotted">
        <color rgb="FF000000"/>
      </right>
      <top style="thin">
        <color rgb="FF000000"/>
      </top>
      <bottom style="thin">
        <color rgb="FF000000"/>
      </bottom>
    </border>
    <border>
      <left style="thin">
        <color rgb="FF000000"/>
      </left>
      <right/>
      <top/>
      <bottom/>
    </border>
    <border>
      <left/>
      <right style="dotted">
        <color rgb="FF000000"/>
      </right>
      <top/>
      <bottom/>
    </border>
    <border>
      <left style="dotted">
        <color rgb="FF000000"/>
      </left>
      <right/>
      <top/>
      <bottom/>
    </border>
    <border>
      <left/>
      <right style="thin">
        <color rgb="FF000000"/>
      </right>
      <top/>
      <bottom/>
    </border>
    <border>
      <left style="thin">
        <color rgb="FF000000"/>
      </left>
      <right/>
      <top/>
      <bottom style="dotted">
        <color rgb="FF000000"/>
      </bottom>
    </border>
    <border>
      <left/>
      <right style="thin">
        <color rgb="FF000000"/>
      </right>
      <top/>
      <bottom style="dotted">
        <color rgb="FF000000"/>
      </bottom>
    </border>
    <border>
      <left style="thin">
        <color rgb="FF000000"/>
      </left>
      <right/>
      <top/>
      <bottom style="thin">
        <color rgb="FF000000"/>
      </bottom>
    </border>
    <border>
      <left/>
      <right style="dotted">
        <color rgb="FF000000"/>
      </right>
      <top/>
      <bottom style="thin">
        <color rgb="FF000000"/>
      </bottom>
    </border>
    <border>
      <left style="dotted">
        <color rgb="FF000000"/>
      </left>
      <right/>
      <top/>
      <bottom style="thin">
        <color rgb="FF000000"/>
      </bottom>
    </border>
    <border>
      <left/>
      <right style="thin">
        <color rgb="FF000000"/>
      </right>
      <top/>
      <bottom style="thin">
        <color rgb="FF000000"/>
      </bottom>
    </border>
    <border>
      <left/>
      <right/>
      <top style="thin">
        <color rgb="FF000000"/>
      </top>
      <bottom/>
    </border>
    <border>
      <left style="thin">
        <color rgb="FF000000"/>
      </left>
      <right/>
      <top style="dotted">
        <color rgb="FF000000"/>
      </top>
      <bottom/>
    </border>
    <border>
      <left/>
      <right style="thin">
        <color rgb="FF000000"/>
      </right>
      <top style="dotted">
        <color rgb="FF000000"/>
      </top>
      <bottom/>
    </border>
    <border>
      <left/>
      <right/>
      <top/>
      <bottom style="thin">
        <color rgb="FF000000"/>
      </bottom>
    </border>
    <border>
      <left style="thin">
        <color rgb="FF000000"/>
      </left>
      <right/>
      <top style="thin">
        <color rgb="FF000000"/>
      </top>
      <bottom style="dotted">
        <color rgb="FF000000"/>
      </bottom>
    </border>
    <border>
      <left/>
      <right style="thin">
        <color rgb="FF000000"/>
      </right>
      <top style="thin">
        <color rgb="FF000000"/>
      </top>
      <bottom style="dotted">
        <color rgb="FF000000"/>
      </bottom>
    </border>
    <border>
      <left style="dotted">
        <color rgb="FF000000"/>
      </left>
      <right/>
      <top style="thin">
        <color rgb="FF000000"/>
      </top>
      <bottom style="thin">
        <color rgb="FF000000"/>
      </bottom>
    </border>
    <border>
      <left style="thin">
        <color rgb="FF000000"/>
      </left>
      <right/>
      <top style="dotted">
        <color rgb="FF000000"/>
      </top>
      <bottom style="dotted">
        <color rgb="FF000000"/>
      </bottom>
    </border>
    <border>
      <left/>
      <right style="thin">
        <color rgb="FF000000"/>
      </right>
      <top style="dotted">
        <color rgb="FF000000"/>
      </top>
      <bottom style="dotted">
        <color rgb="FF000000"/>
      </bottom>
    </border>
    <border>
      <left style="thin">
        <color rgb="FF000000"/>
      </left>
      <right/>
      <top style="dotted">
        <color rgb="FF000000"/>
      </top>
      <bottom style="thin">
        <color rgb="FF000000"/>
      </bottom>
    </border>
    <border>
      <left/>
      <right style="thin">
        <color rgb="FF000000"/>
      </right>
      <top style="dotted">
        <color rgb="FF000000"/>
      </top>
      <bottom style="thin">
        <color rgb="FF000000"/>
      </bottom>
    </border>
    <border>
      <left style="dashed">
        <color rgb="FF000000"/>
      </left>
      <right/>
      <top style="dashed">
        <color rgb="FF000000"/>
      </top>
      <bottom/>
    </border>
    <border>
      <left/>
      <right/>
      <top style="dashed">
        <color rgb="FF000000"/>
      </top>
      <bottom/>
    </border>
    <border>
      <left/>
      <right style="dashed">
        <color rgb="FF000000"/>
      </right>
      <top style="dashed">
        <color rgb="FF000000"/>
      </top>
      <bottom/>
    </border>
    <border>
      <left style="dashed">
        <color rgb="FF000000"/>
      </left>
      <right/>
      <top/>
      <bottom/>
    </border>
    <border>
      <left/>
      <right style="dashed">
        <color rgb="FF000000"/>
      </right>
      <top/>
      <bottom/>
    </border>
    <border>
      <left style="dashed">
        <color rgb="FF000000"/>
      </left>
      <right style="thin">
        <color rgb="FF000000"/>
      </right>
      <top/>
      <bottom/>
    </border>
    <border>
      <left style="dashed">
        <color rgb="FF000000"/>
      </left>
      <right/>
      <top style="thin">
        <color rgb="FF000000"/>
      </top>
      <bottom/>
    </border>
    <border>
      <left/>
      <right style="dashed">
        <color rgb="FF000000"/>
      </right>
      <top style="thin">
        <color rgb="FF000000"/>
      </top>
      <bottom/>
    </border>
    <border>
      <left style="dashed">
        <color rgb="FF000000"/>
      </left>
      <right style="dashed">
        <color rgb="FF000000"/>
      </right>
      <top style="thin">
        <color rgb="FF000000"/>
      </top>
      <bottom/>
    </border>
    <border>
      <left style="dashed">
        <color rgb="FF000000"/>
      </left>
      <right/>
      <top style="dotted">
        <color rgb="FF000000"/>
      </top>
      <bottom/>
    </border>
    <border>
      <left/>
      <right/>
      <top style="dotted">
        <color rgb="FF000000"/>
      </top>
      <bottom/>
    </border>
    <border>
      <left style="dashed">
        <color rgb="FF000000"/>
      </left>
      <right style="dashed">
        <color rgb="FF000000"/>
      </right>
      <top/>
      <bottom/>
    </border>
    <border>
      <left style="dashed">
        <color rgb="FF000000"/>
      </left>
      <right/>
      <top/>
      <bottom style="thin">
        <color rgb="FF000000"/>
      </bottom>
    </border>
    <border>
      <left/>
      <right style="dashed">
        <color rgb="FF000000"/>
      </right>
      <top/>
      <bottom style="thin">
        <color rgb="FF000000"/>
      </bottom>
    </border>
    <border>
      <left style="dashed">
        <color rgb="FF000000"/>
      </left>
      <right style="dashed">
        <color rgb="FF000000"/>
      </right>
      <top/>
      <bottom style="thin">
        <color rgb="FF000000"/>
      </bottom>
    </border>
    <border>
      <left style="dashed">
        <color rgb="FF000000"/>
      </left>
      <right style="thin">
        <color rgb="FF000000"/>
      </right>
      <top/>
      <bottom style="thin">
        <color rgb="FF000000"/>
      </bottom>
    </border>
    <border>
      <left style="dashed">
        <color rgb="FF000000"/>
      </left>
      <right style="thin">
        <color rgb="FF000000"/>
      </right>
      <top style="thin">
        <color rgb="FF000000"/>
      </top>
      <bottom/>
    </border>
    <border>
      <left/>
      <right style="thin">
        <color rgb="FF000000"/>
      </right>
      <top style="dashed">
        <color rgb="FF000000"/>
      </top>
      <bottom/>
    </border>
    <border>
      <left style="dashed">
        <color rgb="FF000000"/>
      </left>
      <right/>
      <top style="thin">
        <color rgb="FF000000"/>
      </top>
      <bottom style="thin">
        <color rgb="FF000000"/>
      </bottom>
    </border>
    <border>
      <left/>
      <right style="dashed">
        <color rgb="FF000000"/>
      </right>
      <top style="thin">
        <color rgb="FF000000"/>
      </top>
      <bottom style="thin">
        <color rgb="FF000000"/>
      </bottom>
    </border>
    <border>
      <left style="dashed">
        <color rgb="FF000000"/>
      </left>
      <right style="dashed">
        <color rgb="FF000000"/>
      </right>
      <top style="dashed">
        <color rgb="FF000000"/>
      </top>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dotted">
        <color rgb="FF000000"/>
      </right>
      <top style="thin">
        <color rgb="FF000000"/>
      </top>
      <bottom/>
    </border>
    <border>
      <left style="dotted">
        <color rgb="FF000000"/>
      </left>
      <right style="thin">
        <color rgb="FF000000"/>
      </right>
      <top style="thin">
        <color rgb="FF000000"/>
      </top>
      <bottom/>
    </border>
    <border>
      <left style="dotted">
        <color rgb="FF000000"/>
      </left>
      <right style="dotted">
        <color rgb="FF000000"/>
      </right>
      <top/>
      <bottom/>
    </border>
    <border>
      <left style="thin">
        <color rgb="FF000000"/>
      </left>
      <right style="dotted">
        <color rgb="FF000000"/>
      </right>
      <top/>
      <bottom/>
    </border>
    <border>
      <left style="dotted">
        <color rgb="FF000000"/>
      </left>
      <right style="thin">
        <color rgb="FF000000"/>
      </right>
      <top/>
      <bottom/>
    </border>
    <border>
      <left style="thin">
        <color rgb="FF000000"/>
      </left>
      <right style="dotted">
        <color rgb="FF000000"/>
      </right>
      <top/>
      <bottom style="thin">
        <color rgb="FF000000"/>
      </bottom>
    </border>
    <border>
      <left style="dotted">
        <color rgb="FF000000"/>
      </left>
      <right style="thin">
        <color rgb="FF000000"/>
      </right>
      <top/>
      <bottom style="thin">
        <color rgb="FF000000"/>
      </bottom>
    </border>
    <border>
      <left style="dotted">
        <color rgb="FF000000"/>
      </left>
      <right style="dotted">
        <color rgb="FF000000"/>
      </right>
      <top/>
      <bottom style="thin">
        <color rgb="FF000000"/>
      </bottom>
    </border>
    <border>
      <left style="thin">
        <color rgb="FF000000"/>
      </left>
      <right style="thin">
        <color rgb="FF000000"/>
      </right>
      <top style="thin">
        <color rgb="FF000000"/>
      </top>
      <bottom style="dotted">
        <color rgb="FF000000"/>
      </bottom>
    </border>
    <border>
      <left style="thin">
        <color rgb="FF000000"/>
      </left>
      <right style="thin">
        <color rgb="FF000000"/>
      </right>
      <top style="dotted">
        <color rgb="FF000000"/>
      </top>
      <bottom/>
    </border>
    <border>
      <left style="dotted">
        <color rgb="FF000000"/>
      </left>
      <right style="thin">
        <color rgb="FF000000"/>
      </right>
      <top style="dotted">
        <color rgb="FF000000"/>
      </top>
      <bottom/>
    </border>
    <border>
      <left style="thin">
        <color rgb="FF000000"/>
      </left>
      <right style="thin">
        <color rgb="FF000000"/>
      </right>
      <top style="dotted">
        <color rgb="FF000000"/>
      </top>
      <bottom style="dotted">
        <color rgb="FF000000"/>
      </bottom>
    </border>
    <border>
      <left style="thin">
        <color rgb="FF000000"/>
      </left>
      <right style="thin">
        <color rgb="FF000000"/>
      </right>
      <top style="dotted">
        <color rgb="FF000000"/>
      </top>
      <bottom style="thin">
        <color rgb="FF000000"/>
      </bottom>
    </border>
    <border>
      <left style="thin">
        <color rgb="FF000000"/>
      </left>
      <right style="dotted">
        <color rgb="FF000000"/>
      </right>
      <top style="dotted">
        <color rgb="FF000000"/>
      </top>
      <bottom style="thin">
        <color rgb="FF000000"/>
      </bottom>
    </border>
    <border>
      <left style="dotted">
        <color rgb="FF000000"/>
      </left>
      <right style="thin">
        <color rgb="FF000000"/>
      </right>
      <top style="dotted">
        <color rgb="FF000000"/>
      </top>
      <bottom style="thin">
        <color rgb="FF000000"/>
      </bottom>
    </border>
  </borders>
  <cellStyleXfs count="1">
    <xf borderId="0" fillId="0" fontId="0" numFmtId="0" applyAlignment="1" applyFont="1"/>
  </cellStyleXfs>
  <cellXfs count="1023">
    <xf borderId="0" fillId="0" fontId="0" numFmtId="0" xfId="0" applyAlignment="1" applyFont="1">
      <alignment/>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3" fontId="3" numFmtId="0" xfId="0" applyAlignment="1" applyFill="1" applyFont="1">
      <alignment horizontal="center"/>
    </xf>
    <xf borderId="0" fillId="3" fontId="4" numFmtId="0" xfId="0" applyAlignment="1" applyFont="1">
      <alignment horizontal="center"/>
    </xf>
    <xf borderId="0" fillId="4" fontId="5" numFmtId="0" xfId="0" applyFill="1" applyFont="1"/>
    <xf borderId="1" fillId="5" fontId="6" numFmtId="0" xfId="0" applyAlignment="1" applyBorder="1" applyFill="1" applyFont="1">
      <alignment horizontal="center"/>
    </xf>
    <xf borderId="0" fillId="4" fontId="5" numFmtId="0" xfId="0" applyFont="1"/>
    <xf borderId="1" fillId="6" fontId="6" numFmtId="0" xfId="0" applyAlignment="1" applyBorder="1" applyFill="1" applyFont="1">
      <alignment horizontal="center"/>
    </xf>
    <xf borderId="4" fillId="7" fontId="6" numFmtId="0" xfId="0" applyAlignment="1" applyBorder="1" applyFill="1" applyFont="1">
      <alignment/>
    </xf>
    <xf borderId="5" fillId="0" fontId="2" numFmtId="0" xfId="0" applyBorder="1" applyFont="1"/>
    <xf borderId="6" fillId="8" fontId="5" numFmtId="0" xfId="0" applyAlignment="1" applyBorder="1" applyFill="1" applyFont="1">
      <alignment horizontal="right"/>
    </xf>
    <xf borderId="7" fillId="8" fontId="6" numFmtId="0" xfId="0" applyAlignment="1" applyBorder="1" applyFont="1">
      <alignment horizontal="left"/>
    </xf>
    <xf borderId="4" fillId="9" fontId="0" numFmtId="0" xfId="0" applyAlignment="1" applyBorder="1" applyFill="1" applyFont="1">
      <alignment horizontal="center" vertical="center" wrapText="1"/>
    </xf>
    <xf borderId="7" fillId="0" fontId="2" numFmtId="0" xfId="0" applyBorder="1" applyFont="1"/>
    <xf borderId="1" fillId="9" fontId="6" numFmtId="0" xfId="0" applyAlignment="1" applyBorder="1" applyFont="1">
      <alignment horizontal="center"/>
    </xf>
    <xf borderId="8" fillId="9" fontId="5" numFmtId="0" xfId="0" applyAlignment="1" applyBorder="1" applyFont="1">
      <alignment horizontal="left"/>
    </xf>
    <xf borderId="9" fillId="9" fontId="6" numFmtId="0" xfId="0" applyAlignment="1" applyBorder="1" applyFont="1">
      <alignment horizontal="center"/>
    </xf>
    <xf borderId="10" fillId="10" fontId="6" numFmtId="0" xfId="0" applyAlignment="1" applyBorder="1" applyFill="1" applyFont="1">
      <alignment/>
    </xf>
    <xf borderId="11" fillId="0" fontId="2" numFmtId="0" xfId="0" applyBorder="1" applyFont="1"/>
    <xf borderId="12" fillId="11" fontId="5" numFmtId="0" xfId="0" applyAlignment="1" applyBorder="1" applyFill="1" applyFont="1">
      <alignment horizontal="right"/>
    </xf>
    <xf borderId="13" fillId="11" fontId="6" numFmtId="0" xfId="0" applyAlignment="1" applyBorder="1" applyFont="1">
      <alignment horizontal="left"/>
    </xf>
    <xf borderId="14" fillId="0" fontId="2" numFmtId="0" xfId="0" applyBorder="1" applyFont="1"/>
    <xf borderId="15" fillId="0" fontId="2" numFmtId="0" xfId="0" applyBorder="1" applyFont="1"/>
    <xf borderId="1" fillId="12" fontId="6" numFmtId="0" xfId="0" applyAlignment="1" applyBorder="1" applyFill="1" applyFont="1">
      <alignment horizontal="center"/>
    </xf>
    <xf borderId="8" fillId="12" fontId="5" numFmtId="0" xfId="0" applyAlignment="1" applyBorder="1" applyFont="1">
      <alignment horizontal="left"/>
    </xf>
    <xf borderId="9" fillId="12" fontId="6" numFmtId="0" xfId="0" applyAlignment="1" applyBorder="1" applyFont="1">
      <alignment horizontal="center"/>
    </xf>
    <xf borderId="10" fillId="7" fontId="6" numFmtId="0" xfId="0" applyAlignment="1" applyBorder="1" applyFont="1">
      <alignment/>
    </xf>
    <xf borderId="12" fillId="8" fontId="5" numFmtId="0" xfId="0" applyAlignment="1" applyBorder="1" applyFont="1">
      <alignment horizontal="right"/>
    </xf>
    <xf borderId="13" fillId="8" fontId="6" numFmtId="0" xfId="0" applyAlignment="1" applyBorder="1" applyFont="1">
      <alignment horizontal="left"/>
    </xf>
    <xf borderId="10" fillId="9" fontId="0" numFmtId="0" xfId="0" applyAlignment="1" applyBorder="1" applyFont="1">
      <alignment horizontal="center" vertical="center" wrapText="1"/>
    </xf>
    <xf borderId="13" fillId="0" fontId="2" numFmtId="0" xfId="0" applyBorder="1" applyFont="1"/>
    <xf borderId="10" fillId="0" fontId="2" numFmtId="0" xfId="0" applyBorder="1" applyFont="1"/>
    <xf borderId="16" fillId="7" fontId="6" numFmtId="0" xfId="0" applyAlignment="1" applyBorder="1" applyFont="1">
      <alignment/>
    </xf>
    <xf borderId="17" fillId="0" fontId="2" numFmtId="0" xfId="0" applyBorder="1" applyFont="1"/>
    <xf borderId="18" fillId="8" fontId="5" numFmtId="0" xfId="0" applyAlignment="1" applyBorder="1" applyFont="1">
      <alignment horizontal="right"/>
    </xf>
    <xf borderId="19" fillId="8" fontId="6" numFmtId="0" xfId="0" applyAlignment="1" applyBorder="1" applyFont="1">
      <alignment horizontal="left"/>
    </xf>
    <xf borderId="4" fillId="12" fontId="5" numFmtId="0" xfId="0" applyAlignment="1" applyBorder="1" applyFont="1">
      <alignment horizontal="center" vertical="center" wrapText="1"/>
    </xf>
    <xf borderId="20" fillId="0" fontId="2" numFmtId="0" xfId="0" applyBorder="1" applyFont="1"/>
    <xf borderId="21" fillId="9" fontId="0" numFmtId="0" xfId="0" applyAlignment="1" applyBorder="1" applyFont="1">
      <alignment horizontal="center" vertical="center" wrapText="1"/>
    </xf>
    <xf borderId="22" fillId="0" fontId="2" numFmtId="0" xfId="0" applyBorder="1" applyFont="1"/>
    <xf borderId="16" fillId="0" fontId="2" numFmtId="0" xfId="0" applyBorder="1" applyFont="1"/>
    <xf borderId="23" fillId="0" fontId="2" numFmtId="0" xfId="0" applyBorder="1" applyFont="1"/>
    <xf borderId="19" fillId="0" fontId="2" numFmtId="0" xfId="0" applyBorder="1" applyFont="1"/>
    <xf borderId="0" fillId="4" fontId="5" numFmtId="0" xfId="0" applyAlignment="1" applyFont="1">
      <alignment/>
    </xf>
    <xf borderId="1" fillId="13" fontId="7" numFmtId="0" xfId="0" applyAlignment="1" applyBorder="1" applyFill="1" applyFont="1">
      <alignment horizontal="center" vertical="center" wrapText="1"/>
    </xf>
    <xf borderId="4" fillId="5" fontId="6" numFmtId="0" xfId="0" applyAlignment="1" applyBorder="1" applyFont="1">
      <alignment horizontal="center" vertical="center" wrapText="1"/>
    </xf>
    <xf borderId="4" fillId="14" fontId="5" numFmtId="0" xfId="0" applyAlignment="1" applyBorder="1" applyFill="1" applyFont="1">
      <alignment horizontal="center" vertical="center" wrapText="1"/>
    </xf>
    <xf borderId="1" fillId="8" fontId="5" numFmtId="0" xfId="0" applyAlignment="1" applyBorder="1" applyFont="1">
      <alignment horizontal="center"/>
    </xf>
    <xf borderId="1" fillId="15" fontId="6" numFmtId="0" xfId="0" applyAlignment="1" applyBorder="1" applyFill="1" applyFont="1">
      <alignment horizontal="center"/>
    </xf>
    <xf borderId="1" fillId="16" fontId="6" numFmtId="0" xfId="0" applyAlignment="1" applyBorder="1" applyFill="1" applyFont="1">
      <alignment horizontal="center" vertical="center"/>
    </xf>
    <xf borderId="24" fillId="13" fontId="5" numFmtId="0" xfId="0" applyAlignment="1" applyBorder="1" applyFont="1">
      <alignment horizontal="center"/>
    </xf>
    <xf borderId="25" fillId="0" fontId="2" numFmtId="0" xfId="0" applyBorder="1" applyFont="1"/>
    <xf borderId="1" fillId="7" fontId="6" numFmtId="0" xfId="0" applyAlignment="1" applyBorder="1" applyFont="1">
      <alignment/>
    </xf>
    <xf borderId="26" fillId="7" fontId="5" numFmtId="0" xfId="0" applyAlignment="1" applyBorder="1" applyFont="1">
      <alignment/>
    </xf>
    <xf borderId="27" fillId="14" fontId="5" numFmtId="0" xfId="0" applyAlignment="1" applyBorder="1" applyFont="1">
      <alignment horizontal="center"/>
    </xf>
    <xf borderId="28" fillId="0" fontId="2" numFmtId="0" xfId="0" applyBorder="1" applyFont="1"/>
    <xf borderId="1" fillId="10" fontId="6" numFmtId="0" xfId="0" applyAlignment="1" applyBorder="1" applyFont="1">
      <alignment/>
    </xf>
    <xf borderId="26" fillId="10" fontId="5" numFmtId="0" xfId="0" applyAlignment="1" applyBorder="1" applyFont="1">
      <alignment/>
    </xf>
    <xf borderId="27" fillId="13" fontId="5" numFmtId="0" xfId="0" applyAlignment="1" applyBorder="1" applyFont="1">
      <alignment horizontal="center"/>
    </xf>
    <xf borderId="12" fillId="7" fontId="5" numFmtId="0" xfId="0" applyAlignment="1" applyBorder="1" applyFont="1">
      <alignment horizontal="left"/>
    </xf>
    <xf borderId="1" fillId="10" fontId="6" numFmtId="0" xfId="0" applyAlignment="1" applyBorder="1" applyFont="1">
      <alignment horizontal="left"/>
    </xf>
    <xf borderId="29" fillId="13" fontId="5" numFmtId="0" xfId="0" applyAlignment="1" applyBorder="1" applyFont="1">
      <alignment horizontal="center"/>
    </xf>
    <xf borderId="30" fillId="0" fontId="2" numFmtId="0" xfId="0" applyBorder="1" applyFont="1"/>
    <xf borderId="1" fillId="17" fontId="6" numFmtId="0" xfId="0" applyAlignment="1" applyBorder="1" applyFill="1" applyFont="1">
      <alignment horizontal="center"/>
    </xf>
    <xf borderId="27" fillId="12" fontId="8" numFmtId="0" xfId="0" applyAlignment="1" applyBorder="1" applyFont="1">
      <alignment horizontal="center"/>
    </xf>
    <xf borderId="27" fillId="11" fontId="9" numFmtId="0" xfId="0" applyAlignment="1" applyBorder="1" applyFont="1">
      <alignment horizontal="center"/>
    </xf>
    <xf borderId="14" fillId="12" fontId="10" numFmtId="0" xfId="0" applyAlignment="1" applyBorder="1" applyFont="1">
      <alignment horizontal="center"/>
    </xf>
    <xf borderId="29" fillId="12" fontId="11" numFmtId="0" xfId="0" applyAlignment="1" applyBorder="1" applyFont="1">
      <alignment horizontal="center"/>
    </xf>
    <xf borderId="4" fillId="13" fontId="6" numFmtId="0" xfId="0" applyAlignment="1" applyBorder="1" applyFont="1">
      <alignment horizontal="center"/>
    </xf>
    <xf borderId="10" fillId="13" fontId="12" numFmtId="0" xfId="0" applyAlignment="1" applyBorder="1" applyFont="1">
      <alignment horizontal="center"/>
    </xf>
    <xf borderId="16" fillId="13" fontId="13" numFmtId="0" xfId="0" applyAlignment="1" applyBorder="1" applyFont="1">
      <alignment horizontal="center"/>
    </xf>
    <xf borderId="0" fillId="4" fontId="0" numFmtId="0" xfId="0" applyAlignment="1" applyFont="1">
      <alignment horizontal="left"/>
    </xf>
    <xf borderId="1" fillId="18" fontId="14" numFmtId="0" xfId="0" applyAlignment="1" applyBorder="1" applyFill="1" applyFont="1">
      <alignment horizontal="center" vertical="center" wrapText="1"/>
    </xf>
    <xf borderId="4" fillId="18" fontId="15" numFmtId="14" xfId="0" applyAlignment="1" applyBorder="1" applyFont="1" applyNumberFormat="1">
      <alignment horizontal="left" vertical="center" wrapText="1"/>
    </xf>
    <xf borderId="16" fillId="18" fontId="16" numFmtId="0" xfId="0" applyAlignment="1" applyBorder="1" applyFont="1">
      <alignment horizontal="left" vertical="center" wrapText="1"/>
    </xf>
    <xf borderId="10" fillId="18" fontId="17" numFmtId="0" xfId="0" applyAlignment="1" applyBorder="1" applyFont="1">
      <alignment horizontal="left" vertical="center" wrapText="1"/>
    </xf>
    <xf borderId="10" fillId="18" fontId="16" numFmtId="0" xfId="0" applyAlignment="1" applyBorder="1" applyFont="1">
      <alignment horizontal="left" vertical="center" wrapText="1"/>
    </xf>
    <xf borderId="10" fillId="18" fontId="5" numFmtId="0" xfId="0" applyAlignment="1" applyBorder="1" applyFont="1">
      <alignment horizontal="left" vertical="center" wrapText="1"/>
    </xf>
    <xf borderId="16" fillId="18" fontId="5" numFmtId="0" xfId="0" applyAlignment="1" applyBorder="1" applyFont="1">
      <alignment horizontal="left" vertical="center" wrapText="1"/>
    </xf>
    <xf borderId="4" fillId="2" fontId="15" numFmtId="14" xfId="0" applyAlignment="1" applyBorder="1" applyFont="1" applyNumberFormat="1">
      <alignment horizontal="left"/>
    </xf>
    <xf borderId="10" fillId="2" fontId="16" numFmtId="0" xfId="0" applyAlignment="1" applyBorder="1" applyFont="1">
      <alignment horizontal="left"/>
    </xf>
    <xf borderId="10" fillId="2" fontId="5" numFmtId="0" xfId="0" applyAlignment="1" applyBorder="1" applyFont="1">
      <alignment horizontal="left"/>
    </xf>
    <xf borderId="16" fillId="2" fontId="5" numFmtId="0" xfId="0" applyAlignment="1" applyBorder="1" applyFont="1">
      <alignment horizontal="left"/>
    </xf>
    <xf borderId="10" fillId="19" fontId="16" numFmtId="0" xfId="0" applyAlignment="1" applyBorder="1" applyFill="1" applyFont="1">
      <alignment horizontal="left"/>
    </xf>
    <xf borderId="10" fillId="19" fontId="18" numFmtId="0" xfId="0" applyAlignment="1" applyBorder="1" applyFont="1">
      <alignment horizontal="left"/>
    </xf>
    <xf borderId="10" fillId="19" fontId="16" numFmtId="0" xfId="0" applyAlignment="1" applyBorder="1" applyFont="1">
      <alignment horizontal="left"/>
    </xf>
    <xf borderId="16" fillId="19" fontId="18" numFmtId="0" xfId="0" applyAlignment="1" applyBorder="1" applyFont="1">
      <alignment horizontal="left"/>
    </xf>
    <xf borderId="4" fillId="19" fontId="15" numFmtId="14" xfId="0" applyAlignment="1" applyBorder="1" applyFont="1" applyNumberFormat="1">
      <alignment horizontal="left"/>
    </xf>
    <xf borderId="10" fillId="0" fontId="18" numFmtId="0" xfId="0" applyAlignment="1" applyBorder="1" applyFont="1">
      <alignment/>
    </xf>
    <xf borderId="16" fillId="0" fontId="18" numFmtId="0" xfId="0" applyAlignment="1" applyBorder="1" applyFont="1">
      <alignment/>
    </xf>
    <xf borderId="4" fillId="20" fontId="15" numFmtId="14" xfId="0" applyAlignment="1" applyBorder="1" applyFill="1" applyFont="1" applyNumberFormat="1">
      <alignment horizontal="left"/>
    </xf>
    <xf borderId="10" fillId="18" fontId="18" numFmtId="0" xfId="0" applyAlignment="1" applyBorder="1" applyFont="1">
      <alignment horizontal="left"/>
    </xf>
    <xf borderId="10" fillId="20" fontId="16" numFmtId="0" xfId="0" applyAlignment="1" applyBorder="1" applyFont="1">
      <alignment horizontal="left"/>
    </xf>
    <xf borderId="10" fillId="0" fontId="16" numFmtId="0" xfId="0" applyAlignment="1" applyBorder="1" applyFont="1">
      <alignment/>
    </xf>
    <xf borderId="10" fillId="0" fontId="18" numFmtId="0" xfId="0" applyAlignment="1" applyBorder="1" applyFont="1">
      <alignment horizontal="left"/>
    </xf>
    <xf borderId="16" fillId="0" fontId="18" numFmtId="0" xfId="0" applyAlignment="1" applyBorder="1" applyFont="1">
      <alignment horizontal="left"/>
    </xf>
    <xf borderId="4" fillId="0" fontId="15" numFmtId="14" xfId="0" applyAlignment="1" applyBorder="1" applyFont="1" applyNumberFormat="1">
      <alignment horizontal="left"/>
    </xf>
    <xf borderId="10" fillId="0" fontId="16" numFmtId="0" xfId="0" applyAlignment="1" applyBorder="1" applyFont="1">
      <alignment horizontal="left"/>
    </xf>
    <xf borderId="10" fillId="0" fontId="16" numFmtId="0" xfId="0" applyAlignment="1" applyBorder="1" applyFont="1">
      <alignment/>
    </xf>
    <xf borderId="10" fillId="0" fontId="5" numFmtId="0" xfId="0" applyAlignment="1" applyBorder="1" applyFont="1">
      <alignment/>
    </xf>
    <xf borderId="10" fillId="0" fontId="5" numFmtId="0" xfId="0" applyAlignment="1" applyBorder="1" applyFont="1">
      <alignment/>
    </xf>
    <xf borderId="10" fillId="0" fontId="16" numFmtId="0" xfId="0" applyAlignment="1" applyBorder="1" applyFont="1">
      <alignment/>
    </xf>
    <xf borderId="16" fillId="0" fontId="5" numFmtId="0" xfId="0" applyAlignment="1" applyBorder="1" applyFont="1">
      <alignment/>
    </xf>
    <xf borderId="0" fillId="0" fontId="5" numFmtId="0" xfId="0" applyAlignment="1" applyFont="1">
      <alignment horizontal="left"/>
    </xf>
    <xf borderId="4" fillId="0" fontId="15" numFmtId="14" xfId="0" applyAlignment="1" applyBorder="1" applyFont="1" applyNumberFormat="1">
      <alignment horizontal="left"/>
    </xf>
    <xf borderId="0" fillId="0" fontId="18" numFmtId="0" xfId="0" applyAlignment="1" applyFont="1">
      <alignment horizontal="left"/>
    </xf>
    <xf borderId="23" fillId="0" fontId="5" numFmtId="0" xfId="0" applyAlignment="1" applyBorder="1" applyFont="1">
      <alignment horizontal="left"/>
    </xf>
    <xf borderId="0" fillId="0" fontId="5" numFmtId="0" xfId="0" applyAlignment="1" applyFont="1">
      <alignment horizontal="left"/>
    </xf>
    <xf borderId="10" fillId="0" fontId="5" numFmtId="0" xfId="0" applyAlignment="1" applyBorder="1" applyFont="1">
      <alignment horizontal="left"/>
    </xf>
    <xf borderId="16" fillId="0" fontId="5" numFmtId="0" xfId="0" applyAlignment="1" applyBorder="1" applyFont="1">
      <alignment horizontal="left"/>
    </xf>
    <xf borderId="10" fillId="0" fontId="5" numFmtId="0" xfId="0" applyAlignment="1" applyBorder="1" applyFont="1">
      <alignment/>
    </xf>
    <xf borderId="0" fillId="0" fontId="18" numFmtId="0" xfId="0" applyAlignment="1" applyFont="1">
      <alignment/>
    </xf>
    <xf borderId="10" fillId="19" fontId="18" numFmtId="0" xfId="0" applyAlignment="1" applyBorder="1" applyFont="1">
      <alignment horizontal="left"/>
    </xf>
    <xf borderId="16" fillId="19" fontId="18" numFmtId="0" xfId="0" applyAlignment="1" applyBorder="1" applyFont="1">
      <alignment horizontal="left"/>
    </xf>
    <xf borderId="0" fillId="0" fontId="5" numFmtId="0" xfId="0" applyAlignment="1" applyFont="1">
      <alignment horizontal="left"/>
    </xf>
    <xf borderId="10" fillId="0" fontId="2" numFmtId="0" xfId="0" applyAlignment="1" applyBorder="1" applyFont="1">
      <alignment/>
    </xf>
    <xf borderId="10" fillId="19" fontId="19" numFmtId="0" xfId="0" applyAlignment="1" applyBorder="1" applyFont="1">
      <alignment horizontal="left"/>
    </xf>
    <xf borderId="16" fillId="19" fontId="19" numFmtId="0" xfId="0" applyAlignment="1" applyBorder="1" applyFont="1">
      <alignment horizontal="left"/>
    </xf>
    <xf borderId="0" fillId="2" fontId="20" numFmtId="0" xfId="0" applyAlignment="1" applyFont="1">
      <alignment horizontal="center"/>
    </xf>
    <xf borderId="31" fillId="21" fontId="21" numFmtId="0" xfId="0" applyAlignment="1" applyBorder="1" applyFill="1" applyFont="1">
      <alignment horizontal="center" vertical="center" wrapText="1"/>
    </xf>
    <xf borderId="32" fillId="0" fontId="2" numFmtId="0" xfId="0" applyBorder="1" applyFont="1"/>
    <xf borderId="33" fillId="0" fontId="2" numFmtId="0" xfId="0" applyBorder="1" applyFont="1"/>
    <xf borderId="0" fillId="2" fontId="21" numFmtId="0" xfId="0" applyAlignment="1" applyFont="1">
      <alignment horizontal="center" vertical="center" wrapText="1"/>
    </xf>
    <xf borderId="31" fillId="22" fontId="21" numFmtId="0" xfId="0" applyAlignment="1" applyBorder="1" applyFill="1" applyFont="1">
      <alignment horizontal="center" vertical="center" wrapText="1"/>
    </xf>
    <xf borderId="31" fillId="23" fontId="6" numFmtId="0" xfId="0" applyAlignment="1" applyBorder="1" applyFill="1" applyFont="1">
      <alignment horizontal="center" vertical="center" wrapText="1"/>
    </xf>
    <xf borderId="0" fillId="2" fontId="22" numFmtId="0" xfId="0" applyAlignment="1" applyFont="1">
      <alignment horizontal="center"/>
    </xf>
    <xf borderId="34" fillId="24" fontId="21" numFmtId="0" xfId="0" applyAlignment="1" applyBorder="1" applyFill="1" applyFont="1">
      <alignment horizontal="center" vertical="center" wrapText="1"/>
    </xf>
    <xf borderId="35" fillId="0" fontId="2" numFmtId="0" xfId="0" applyBorder="1" applyFont="1"/>
    <xf borderId="32" fillId="6" fontId="6" numFmtId="0" xfId="0" applyAlignment="1" applyBorder="1" applyFont="1">
      <alignment horizontal="center" vertical="center" wrapText="1"/>
    </xf>
    <xf borderId="31" fillId="2" fontId="21" numFmtId="0" xfId="0" applyAlignment="1" applyBorder="1" applyFont="1">
      <alignment horizontal="center" vertical="center" wrapText="1"/>
    </xf>
    <xf borderId="31" fillId="25" fontId="6" numFmtId="0" xfId="0" applyAlignment="1" applyBorder="1" applyFill="1" applyFont="1">
      <alignment horizontal="center" vertical="center" wrapText="1"/>
    </xf>
    <xf borderId="0" fillId="26" fontId="6" numFmtId="0" xfId="0" applyAlignment="1" applyFill="1" applyFont="1">
      <alignment horizontal="center" vertical="center" wrapText="1"/>
    </xf>
    <xf borderId="0" fillId="27" fontId="21" numFmtId="0" xfId="0" applyAlignment="1" applyFill="1" applyFont="1">
      <alignment horizontal="center" vertical="center" wrapText="1"/>
    </xf>
    <xf borderId="34" fillId="28" fontId="6" numFmtId="0" xfId="0" applyAlignment="1" applyBorder="1" applyFill="1" applyFont="1">
      <alignment horizontal="center" vertical="center" wrapText="1"/>
    </xf>
    <xf borderId="0" fillId="6" fontId="6" numFmtId="0" xfId="0" applyAlignment="1" applyFont="1">
      <alignment horizontal="center" vertical="center" wrapText="1"/>
    </xf>
    <xf borderId="0" fillId="29" fontId="6" numFmtId="0" xfId="0" applyAlignment="1" applyFill="1" applyFont="1">
      <alignment horizontal="center" vertical="center" wrapText="1"/>
    </xf>
    <xf borderId="0" fillId="30" fontId="6" numFmtId="0" xfId="0" applyAlignment="1" applyFill="1" applyFont="1">
      <alignment horizontal="center" vertical="center" wrapText="1"/>
    </xf>
    <xf borderId="0" fillId="31" fontId="6" numFmtId="0" xfId="0" applyAlignment="1" applyFill="1" applyFont="1">
      <alignment horizontal="center" vertical="center" wrapText="1"/>
    </xf>
    <xf borderId="0" fillId="17" fontId="6" numFmtId="0" xfId="0" applyAlignment="1" applyFont="1">
      <alignment horizontal="center" vertical="center" wrapText="1"/>
    </xf>
    <xf borderId="0" fillId="32" fontId="6" numFmtId="0" xfId="0" applyAlignment="1" applyFill="1" applyFont="1">
      <alignment horizontal="center" vertical="center" wrapText="1"/>
    </xf>
    <xf borderId="0" fillId="15" fontId="6" numFmtId="0" xfId="0" applyAlignment="1" applyFont="1">
      <alignment horizontal="center" vertical="center" wrapText="1"/>
    </xf>
    <xf borderId="0" fillId="33" fontId="6" numFmtId="0" xfId="0" applyAlignment="1" applyFill="1" applyFont="1">
      <alignment horizontal="center" vertical="center" wrapText="1"/>
    </xf>
    <xf borderId="0" fillId="16" fontId="6" numFmtId="0" xfId="0" applyAlignment="1" applyFont="1">
      <alignment horizontal="center" vertical="center" wrapText="1"/>
    </xf>
    <xf borderId="35" fillId="17" fontId="6" numFmtId="0" xfId="0" applyAlignment="1" applyBorder="1" applyFont="1">
      <alignment horizontal="center" vertical="center" wrapText="1"/>
    </xf>
    <xf borderId="0" fillId="3" fontId="21" numFmtId="0" xfId="0" applyAlignment="1" applyFont="1">
      <alignment horizontal="center" vertical="center" wrapText="1"/>
    </xf>
    <xf borderId="34" fillId="34" fontId="6" numFmtId="0" xfId="0" applyAlignment="1" applyBorder="1" applyFill="1" applyFont="1">
      <alignment horizontal="center" vertical="center" wrapText="1"/>
    </xf>
    <xf borderId="0" fillId="35" fontId="6" numFmtId="0" xfId="0" applyAlignment="1" applyFill="1" applyFont="1">
      <alignment horizontal="center" vertical="center" wrapText="1"/>
    </xf>
    <xf borderId="34" fillId="0" fontId="2" numFmtId="0" xfId="0" applyBorder="1" applyFont="1"/>
    <xf borderId="0" fillId="3" fontId="22" numFmtId="0" xfId="0" applyAlignment="1" applyFont="1">
      <alignment horizontal="center"/>
    </xf>
    <xf borderId="34" fillId="36" fontId="6" numFmtId="0" xfId="0" applyAlignment="1" applyBorder="1" applyFill="1" applyFont="1">
      <alignment horizontal="center" vertical="center" wrapText="1"/>
    </xf>
    <xf borderId="36" fillId="37" fontId="6" numFmtId="0" xfId="0" applyAlignment="1" applyBorder="1" applyFill="1" applyFont="1">
      <alignment horizontal="center" vertical="center" wrapText="1"/>
    </xf>
    <xf borderId="0" fillId="38" fontId="21" numFmtId="0" xfId="0" applyAlignment="1" applyFill="1" applyFont="1">
      <alignment horizontal="center" vertical="center" wrapText="1"/>
    </xf>
    <xf borderId="0" fillId="28" fontId="6" numFmtId="0" xfId="0" applyAlignment="1" applyFont="1">
      <alignment horizontal="center" vertical="center" wrapText="1"/>
    </xf>
    <xf borderId="0" fillId="10" fontId="6" numFmtId="0" xfId="0" applyAlignment="1" applyFont="1">
      <alignment horizontal="center" vertical="center" wrapText="1"/>
    </xf>
    <xf borderId="34" fillId="31" fontId="6" numFmtId="0" xfId="0" applyAlignment="1" applyBorder="1" applyFont="1">
      <alignment horizontal="center" vertical="center" wrapText="1"/>
    </xf>
    <xf borderId="0" fillId="5" fontId="6" numFmtId="0" xfId="0" applyAlignment="1" applyFont="1">
      <alignment horizontal="center" vertical="center" wrapText="1"/>
    </xf>
    <xf borderId="35" fillId="32" fontId="6" numFmtId="0" xfId="0" applyAlignment="1" applyBorder="1" applyFont="1">
      <alignment horizontal="center" vertical="center" wrapText="1"/>
    </xf>
    <xf borderId="34" fillId="30" fontId="6" numFmtId="0" xfId="0" applyAlignment="1" applyBorder="1" applyFont="1">
      <alignment horizontal="center" vertical="center" wrapText="1"/>
    </xf>
    <xf borderId="0" fillId="17" fontId="6" numFmtId="0" xfId="0" applyAlignment="1" applyFont="1">
      <alignment horizontal="center" vertical="center" wrapText="1"/>
    </xf>
    <xf borderId="0" fillId="17" fontId="6" numFmtId="0" xfId="0" applyAlignment="1" applyFont="1">
      <alignment horizontal="center" vertical="center" wrapText="1"/>
    </xf>
    <xf borderId="0" fillId="30" fontId="6" numFmtId="0" xfId="0" applyAlignment="1" applyFont="1">
      <alignment horizontal="center" vertical="center" wrapText="1"/>
    </xf>
    <xf borderId="0" fillId="17" fontId="23" numFmtId="1" xfId="0" applyAlignment="1" applyFont="1" applyNumberFormat="1">
      <alignment horizontal="center" vertical="center" wrapText="1"/>
    </xf>
    <xf borderId="35" fillId="30" fontId="6" numFmtId="0" xfId="0" applyAlignment="1" applyBorder="1" applyFont="1">
      <alignment horizontal="center" vertical="center" wrapText="1"/>
    </xf>
    <xf borderId="0" fillId="38" fontId="22" numFmtId="0" xfId="0" applyAlignment="1" applyFont="1">
      <alignment horizontal="center"/>
    </xf>
    <xf borderId="34" fillId="17" fontId="6" numFmtId="0" xfId="0" applyAlignment="1" applyBorder="1" applyFont="1">
      <alignment horizontal="center" vertical="center" wrapText="1"/>
    </xf>
    <xf borderId="0" fillId="39" fontId="6" numFmtId="0" xfId="0" applyAlignment="1" applyFill="1" applyFont="1">
      <alignment horizontal="center" vertical="center" wrapText="1"/>
    </xf>
    <xf borderId="34" fillId="2" fontId="21" numFmtId="0" xfId="0" applyAlignment="1" applyBorder="1" applyFont="1">
      <alignment horizontal="center"/>
    </xf>
    <xf borderId="36" fillId="16" fontId="6" numFmtId="0" xfId="0" applyAlignment="1" applyBorder="1" applyFont="1">
      <alignment horizontal="center"/>
    </xf>
    <xf borderId="0" fillId="18" fontId="6" numFmtId="0" xfId="0" applyAlignment="1" applyFont="1">
      <alignment horizontal="center" vertical="center" wrapText="1"/>
    </xf>
    <xf borderId="34" fillId="18" fontId="6" numFmtId="0" xfId="0" applyAlignment="1" applyBorder="1" applyFont="1">
      <alignment horizontal="center" vertical="center" wrapText="1"/>
    </xf>
    <xf borderId="0" fillId="12" fontId="6" numFmtId="0" xfId="0" applyAlignment="1" applyFont="1">
      <alignment horizontal="center" vertical="center" wrapText="1"/>
    </xf>
    <xf borderId="0" fillId="13" fontId="6" numFmtId="0" xfId="0" applyAlignment="1" applyFont="1">
      <alignment horizontal="center" vertical="center" wrapText="1"/>
    </xf>
    <xf borderId="0" fillId="8" fontId="6" numFmtId="0" xfId="0" applyAlignment="1" applyFont="1">
      <alignment horizontal="center" vertical="center" wrapText="1"/>
    </xf>
    <xf borderId="0" fillId="11" fontId="6" numFmtId="0" xfId="0" applyAlignment="1" applyFont="1">
      <alignment horizontal="center" vertical="center" wrapText="1"/>
    </xf>
    <xf borderId="0" fillId="40" fontId="21" numFmtId="0" xfId="0" applyAlignment="1" applyFill="1" applyFont="1">
      <alignment horizontal="center" vertical="center" wrapText="1"/>
    </xf>
    <xf borderId="34" fillId="13" fontId="6" numFmtId="0" xfId="0" applyAlignment="1" applyBorder="1" applyFont="1">
      <alignment horizontal="center" vertical="center" wrapText="1"/>
    </xf>
    <xf borderId="0" fillId="14" fontId="6" numFmtId="0" xfId="0" applyAlignment="1" applyFont="1">
      <alignment horizontal="center" vertical="center" wrapText="1"/>
    </xf>
    <xf borderId="0" fillId="41" fontId="6" numFmtId="0" xfId="0" applyAlignment="1" applyFill="1" applyFont="1">
      <alignment horizontal="center" vertical="center" wrapText="1"/>
    </xf>
    <xf borderId="35" fillId="9" fontId="6" numFmtId="0" xfId="0" applyAlignment="1" applyBorder="1" applyFont="1">
      <alignment horizontal="center" vertical="center" wrapText="1"/>
    </xf>
    <xf borderId="0" fillId="11" fontId="6" numFmtId="0" xfId="0" applyAlignment="1" applyFont="1">
      <alignment horizontal="center" vertical="center" wrapText="1"/>
    </xf>
    <xf borderId="0" fillId="7" fontId="6" numFmtId="0" xfId="0" applyAlignment="1" applyFont="1">
      <alignment horizontal="center" vertical="center" wrapText="1"/>
    </xf>
    <xf borderId="0" fillId="40" fontId="22" numFmtId="0" xfId="0" applyAlignment="1" applyFont="1">
      <alignment horizontal="center"/>
    </xf>
    <xf borderId="34" fillId="14" fontId="6" numFmtId="0" xfId="0" applyAlignment="1" applyBorder="1" applyFont="1">
      <alignment horizontal="center" vertical="center" wrapText="1"/>
    </xf>
    <xf borderId="0" fillId="42" fontId="6" numFmtId="0" xfId="0" applyAlignment="1" applyFill="1" applyFont="1">
      <alignment horizontal="center" vertical="center" wrapText="1"/>
    </xf>
    <xf borderId="0" fillId="9" fontId="6" numFmtId="0" xfId="0" applyAlignment="1" applyFont="1">
      <alignment horizontal="center" vertical="center" wrapText="1"/>
    </xf>
    <xf borderId="35" fillId="18" fontId="6" numFmtId="0" xfId="0" applyAlignment="1" applyBorder="1" applyFont="1">
      <alignment horizontal="center" vertical="center" wrapText="1"/>
    </xf>
    <xf borderId="0" fillId="12" fontId="6" numFmtId="1" xfId="0" applyAlignment="1" applyFont="1" applyNumberFormat="1">
      <alignment horizontal="center" vertical="center" wrapText="1"/>
    </xf>
    <xf borderId="34" fillId="2" fontId="21" numFmtId="0" xfId="0" applyAlignment="1" applyBorder="1" applyFont="1">
      <alignment horizontal="center" vertical="center" wrapText="1"/>
    </xf>
    <xf borderId="36" fillId="9" fontId="6" numFmtId="0" xfId="0" applyAlignment="1" applyBorder="1" applyFont="1">
      <alignment horizontal="center" vertical="center" wrapText="1"/>
    </xf>
    <xf borderId="4" fillId="16" fontId="6" numFmtId="0" xfId="0" applyAlignment="1" applyBorder="1" applyFont="1">
      <alignment horizontal="center" vertical="center" wrapText="1"/>
    </xf>
    <xf borderId="20" fillId="0" fontId="5" numFmtId="0" xfId="0" applyAlignment="1" applyBorder="1" applyFont="1">
      <alignment/>
    </xf>
    <xf borderId="20" fillId="0" fontId="5" numFmtId="0" xfId="0" applyAlignment="1" applyBorder="1" applyFont="1">
      <alignment horizontal="center"/>
    </xf>
    <xf borderId="37" fillId="0" fontId="24" numFmtId="164" xfId="0" applyAlignment="1" applyBorder="1" applyFont="1" applyNumberFormat="1">
      <alignment horizontal="center"/>
    </xf>
    <xf borderId="20" fillId="0" fontId="24" numFmtId="0" xfId="0" applyAlignment="1" applyBorder="1" applyFont="1">
      <alignment horizontal="center"/>
    </xf>
    <xf borderId="20" fillId="0" fontId="24" numFmtId="0" xfId="0" applyAlignment="1" applyBorder="1" applyFont="1">
      <alignment horizontal="center"/>
    </xf>
    <xf borderId="20" fillId="0" fontId="24" numFmtId="3" xfId="0" applyAlignment="1" applyBorder="1" applyFont="1" applyNumberFormat="1">
      <alignment/>
    </xf>
    <xf borderId="20" fillId="0" fontId="24" numFmtId="3" xfId="0" applyAlignment="1" applyBorder="1" applyFont="1" applyNumberFormat="1">
      <alignment horizontal="center"/>
    </xf>
    <xf borderId="20" fillId="0" fontId="24" numFmtId="0" xfId="0" applyAlignment="1" applyBorder="1" applyFont="1">
      <alignment/>
    </xf>
    <xf borderId="38" fillId="0" fontId="24" numFmtId="3" xfId="0" applyAlignment="1" applyBorder="1" applyFont="1" applyNumberFormat="1">
      <alignment horizontal="center"/>
    </xf>
    <xf borderId="39" fillId="0" fontId="5" numFmtId="3" xfId="0" applyAlignment="1" applyBorder="1" applyFont="1" applyNumberFormat="1">
      <alignment horizontal="center"/>
    </xf>
    <xf borderId="39" fillId="0" fontId="6" numFmtId="3" xfId="0" applyAlignment="1" applyBorder="1" applyFont="1" applyNumberFormat="1">
      <alignment horizontal="center"/>
    </xf>
    <xf borderId="40" fillId="0" fontId="5" numFmtId="0" xfId="0" applyAlignment="1" applyBorder="1" applyFont="1">
      <alignment horizontal="center"/>
    </xf>
    <xf borderId="41" fillId="0" fontId="5" numFmtId="0" xfId="0" applyAlignment="1" applyBorder="1" applyFont="1">
      <alignment horizontal="center"/>
    </xf>
    <xf borderId="20" fillId="0" fontId="6" numFmtId="0" xfId="0" applyAlignment="1" applyBorder="1" applyFont="1">
      <alignment horizontal="center"/>
    </xf>
    <xf borderId="38" fillId="0" fontId="5" numFmtId="0" xfId="0" applyAlignment="1" applyBorder="1" applyFont="1">
      <alignment horizontal="center"/>
    </xf>
    <xf borderId="37" fillId="0" fontId="5" numFmtId="3" xfId="0" applyAlignment="1" applyBorder="1" applyFont="1" applyNumberFormat="1">
      <alignment horizontal="center"/>
    </xf>
    <xf borderId="20" fillId="0" fontId="5" numFmtId="3" xfId="0" applyAlignment="1" applyBorder="1" applyFont="1" applyNumberFormat="1">
      <alignment horizontal="center"/>
    </xf>
    <xf borderId="20" fillId="0" fontId="5" numFmtId="2" xfId="0" applyAlignment="1" applyBorder="1" applyFont="1" applyNumberFormat="1">
      <alignment horizontal="center"/>
    </xf>
    <xf borderId="20" fillId="0" fontId="5" numFmtId="1" xfId="0" applyAlignment="1" applyBorder="1" applyFont="1" applyNumberFormat="1">
      <alignment horizontal="center"/>
    </xf>
    <xf borderId="20" fillId="0" fontId="5" numFmtId="165" xfId="0" applyAlignment="1" applyBorder="1" applyFont="1" applyNumberFormat="1">
      <alignment horizontal="center"/>
    </xf>
    <xf borderId="20" fillId="0" fontId="5" numFmtId="166" xfId="0" applyAlignment="1" applyBorder="1" applyFont="1" applyNumberFormat="1">
      <alignment horizontal="center"/>
    </xf>
    <xf borderId="38" fillId="0" fontId="5" numFmtId="3" xfId="0" applyAlignment="1" applyBorder="1" applyFont="1" applyNumberFormat="1">
      <alignment horizontal="center"/>
    </xf>
    <xf borderId="37" fillId="0" fontId="5" numFmtId="0" xfId="0" applyAlignment="1" applyBorder="1" applyFont="1">
      <alignment horizontal="center"/>
    </xf>
    <xf borderId="20" fillId="0" fontId="5" numFmtId="0" xfId="0" applyAlignment="1" applyBorder="1" applyFont="1">
      <alignment horizontal="center"/>
    </xf>
    <xf borderId="38" fillId="0" fontId="5" numFmtId="0" xfId="0" applyAlignment="1" applyBorder="1" applyFont="1">
      <alignment horizontal="center"/>
    </xf>
    <xf borderId="20" fillId="0" fontId="5" numFmtId="1" xfId="0" applyAlignment="1" applyBorder="1" applyFont="1" applyNumberFormat="1">
      <alignment horizontal="center"/>
    </xf>
    <xf borderId="37" fillId="0" fontId="5" numFmtId="3" xfId="0" applyAlignment="1" applyBorder="1" applyFont="1" applyNumberFormat="1">
      <alignment horizontal="center"/>
    </xf>
    <xf borderId="20" fillId="0" fontId="5" numFmtId="3" xfId="0" applyAlignment="1" applyBorder="1" applyFont="1" applyNumberFormat="1">
      <alignment horizontal="center"/>
    </xf>
    <xf borderId="38" fillId="0" fontId="5" numFmtId="166" xfId="0" applyAlignment="1" applyBorder="1" applyFont="1" applyNumberFormat="1">
      <alignment horizontal="center"/>
    </xf>
    <xf borderId="20" fillId="0" fontId="5" numFmtId="164" xfId="0" applyAlignment="1" applyBorder="1" applyFont="1" applyNumberFormat="1">
      <alignment horizontal="center"/>
    </xf>
    <xf borderId="20" fillId="0" fontId="5" numFmtId="4" xfId="0" applyAlignment="1" applyBorder="1" applyFont="1" applyNumberFormat="1">
      <alignment horizontal="center"/>
    </xf>
    <xf borderId="0" fillId="0" fontId="5" numFmtId="166" xfId="0" applyAlignment="1" applyFont="1" applyNumberFormat="1">
      <alignment horizontal="center"/>
    </xf>
    <xf borderId="36" fillId="0" fontId="5" numFmtId="167" xfId="0" applyAlignment="1" applyBorder="1" applyFont="1" applyNumberFormat="1">
      <alignment horizontal="center"/>
    </xf>
    <xf borderId="0" fillId="0" fontId="5" numFmtId="3" xfId="0" applyAlignment="1" applyFont="1" applyNumberFormat="1">
      <alignment horizontal="center"/>
    </xf>
    <xf borderId="0" fillId="0" fontId="5" numFmtId="0" xfId="0" applyAlignment="1" applyFont="1">
      <alignment/>
    </xf>
    <xf borderId="0" fillId="0" fontId="5" numFmtId="0" xfId="0" applyAlignment="1" applyFont="1">
      <alignment horizontal="center"/>
    </xf>
    <xf borderId="34" fillId="43" fontId="24" numFmtId="164" xfId="0" applyAlignment="1" applyBorder="1" applyFill="1" applyFont="1" applyNumberFormat="1">
      <alignment horizontal="center"/>
    </xf>
    <xf borderId="0" fillId="43" fontId="24" numFmtId="0" xfId="0" applyAlignment="1" applyFont="1">
      <alignment horizontal="center"/>
    </xf>
    <xf borderId="0" fillId="43" fontId="24" numFmtId="3" xfId="0" applyAlignment="1" applyFont="1" applyNumberFormat="1">
      <alignment/>
    </xf>
    <xf borderId="0" fillId="43" fontId="24" numFmtId="3" xfId="0" applyAlignment="1" applyFont="1" applyNumberFormat="1">
      <alignment horizontal="center"/>
    </xf>
    <xf borderId="0" fillId="43" fontId="24" numFmtId="0" xfId="0" applyAlignment="1" applyFont="1">
      <alignment/>
    </xf>
    <xf borderId="35" fillId="43" fontId="24" numFmtId="3" xfId="0" applyAlignment="1" applyBorder="1" applyFont="1" applyNumberFormat="1">
      <alignment horizontal="center"/>
    </xf>
    <xf borderId="42" fillId="0" fontId="5" numFmtId="3" xfId="0" applyAlignment="1" applyBorder="1" applyFont="1" applyNumberFormat="1">
      <alignment horizontal="center"/>
    </xf>
    <xf borderId="42" fillId="0" fontId="6" numFmtId="3" xfId="0" applyAlignment="1" applyBorder="1" applyFont="1" applyNumberFormat="1">
      <alignment horizontal="center"/>
    </xf>
    <xf borderId="34" fillId="0" fontId="5" numFmtId="0" xfId="0" applyAlignment="1" applyBorder="1" applyFont="1">
      <alignment horizontal="center"/>
    </xf>
    <xf borderId="0" fillId="0" fontId="6" numFmtId="0" xfId="0" applyAlignment="1" applyFont="1">
      <alignment horizontal="center"/>
    </xf>
    <xf borderId="35" fillId="0" fontId="5" numFmtId="0" xfId="0" applyAlignment="1" applyBorder="1" applyFont="1">
      <alignment horizontal="center"/>
    </xf>
    <xf borderId="34" fillId="0" fontId="5" numFmtId="3" xfId="0" applyAlignment="1" applyBorder="1" applyFont="1" applyNumberFormat="1">
      <alignment horizontal="center"/>
    </xf>
    <xf borderId="0" fillId="0" fontId="5" numFmtId="2" xfId="0" applyAlignment="1" applyFont="1" applyNumberFormat="1">
      <alignment horizontal="center"/>
    </xf>
    <xf borderId="0" fillId="0" fontId="5" numFmtId="1" xfId="0" applyAlignment="1" applyFont="1" applyNumberFormat="1">
      <alignment horizontal="center"/>
    </xf>
    <xf borderId="0" fillId="0" fontId="5" numFmtId="165" xfId="0" applyAlignment="1" applyFont="1" applyNumberFormat="1">
      <alignment horizontal="center"/>
    </xf>
    <xf borderId="35" fillId="0" fontId="5" numFmtId="3" xfId="0" applyAlignment="1" applyBorder="1" applyFont="1" applyNumberFormat="1">
      <alignment horizontal="center"/>
    </xf>
    <xf borderId="34" fillId="0" fontId="5" numFmtId="0" xfId="0" applyAlignment="1" applyBorder="1" applyFont="1">
      <alignment horizontal="center"/>
    </xf>
    <xf borderId="0" fillId="0" fontId="5" numFmtId="0" xfId="0" applyAlignment="1" applyFont="1">
      <alignment horizontal="center"/>
    </xf>
    <xf borderId="35" fillId="0" fontId="5" numFmtId="0" xfId="0" applyAlignment="1" applyBorder="1" applyFont="1">
      <alignment horizontal="center"/>
    </xf>
    <xf borderId="0" fillId="0" fontId="5" numFmtId="165" xfId="0" applyAlignment="1" applyFont="1" applyNumberFormat="1">
      <alignment horizontal="center"/>
    </xf>
    <xf borderId="34" fillId="0" fontId="5" numFmtId="3" xfId="0" applyAlignment="1" applyBorder="1" applyFont="1" applyNumberFormat="1">
      <alignment horizontal="center"/>
    </xf>
    <xf borderId="0" fillId="0" fontId="5" numFmtId="3" xfId="0" applyAlignment="1" applyFont="1" applyNumberFormat="1">
      <alignment horizontal="center"/>
    </xf>
    <xf borderId="35" fillId="0" fontId="5" numFmtId="166" xfId="0" applyAlignment="1" applyBorder="1" applyFont="1" applyNumberFormat="1">
      <alignment horizontal="center"/>
    </xf>
    <xf borderId="0" fillId="0" fontId="5" numFmtId="164" xfId="0" applyAlignment="1" applyFont="1" applyNumberFormat="1">
      <alignment horizontal="center"/>
    </xf>
    <xf borderId="0" fillId="0" fontId="5" numFmtId="4" xfId="0" applyAlignment="1" applyFont="1" applyNumberFormat="1">
      <alignment horizontal="center"/>
    </xf>
    <xf borderId="34" fillId="0" fontId="24" numFmtId="164" xfId="0" applyAlignment="1" applyBorder="1" applyFont="1" applyNumberFormat="1">
      <alignment horizontal="center"/>
    </xf>
    <xf borderId="0" fillId="0" fontId="24" numFmtId="0" xfId="0" applyAlignment="1" applyFont="1">
      <alignment horizontal="center"/>
    </xf>
    <xf borderId="0" fillId="0" fontId="24" numFmtId="3" xfId="0" applyAlignment="1" applyFont="1" applyNumberFormat="1">
      <alignment/>
    </xf>
    <xf borderId="0" fillId="0" fontId="24" numFmtId="3" xfId="0" applyAlignment="1" applyFont="1" applyNumberFormat="1">
      <alignment horizontal="center"/>
    </xf>
    <xf borderId="0" fillId="0" fontId="24" numFmtId="0" xfId="0" applyAlignment="1" applyFont="1">
      <alignment/>
    </xf>
    <xf borderId="35" fillId="0" fontId="24" numFmtId="3" xfId="0" applyAlignment="1" applyBorder="1" applyFont="1" applyNumberFormat="1">
      <alignment horizontal="center"/>
    </xf>
    <xf borderId="0" fillId="0" fontId="5" numFmtId="1" xfId="0" applyAlignment="1" applyFont="1" applyNumberFormat="1">
      <alignment horizontal="center"/>
    </xf>
    <xf borderId="0" fillId="43" fontId="24" numFmtId="3" xfId="0" applyAlignment="1" applyFont="1" applyNumberFormat="1">
      <alignment horizontal="center"/>
    </xf>
    <xf borderId="23" fillId="44" fontId="5" numFmtId="0" xfId="0" applyAlignment="1" applyBorder="1" applyFill="1" applyFont="1">
      <alignment horizontal="left"/>
    </xf>
    <xf borderId="23" fillId="0" fontId="5" numFmtId="0" xfId="0" applyAlignment="1" applyBorder="1" applyFont="1">
      <alignment horizontal="center"/>
    </xf>
    <xf borderId="43" fillId="43" fontId="24" numFmtId="164" xfId="0" applyAlignment="1" applyBorder="1" applyFont="1" applyNumberFormat="1">
      <alignment horizontal="center"/>
    </xf>
    <xf borderId="23" fillId="43" fontId="24" numFmtId="0" xfId="0" applyAlignment="1" applyBorder="1" applyFont="1">
      <alignment horizontal="center"/>
    </xf>
    <xf borderId="23" fillId="43" fontId="24" numFmtId="3" xfId="0" applyAlignment="1" applyBorder="1" applyFont="1" applyNumberFormat="1">
      <alignment horizontal="center"/>
    </xf>
    <xf borderId="23" fillId="43" fontId="24" numFmtId="3" xfId="0" applyAlignment="1" applyBorder="1" applyFont="1" applyNumberFormat="1">
      <alignment/>
    </xf>
    <xf borderId="23" fillId="43" fontId="24" numFmtId="0" xfId="0" applyAlignment="1" applyBorder="1" applyFont="1">
      <alignment/>
    </xf>
    <xf borderId="44" fillId="43" fontId="24" numFmtId="3" xfId="0" applyAlignment="1" applyBorder="1" applyFont="1" applyNumberFormat="1">
      <alignment horizontal="center"/>
    </xf>
    <xf borderId="45" fillId="0" fontId="5" numFmtId="3" xfId="0" applyAlignment="1" applyBorder="1" applyFont="1" applyNumberFormat="1">
      <alignment horizontal="center"/>
    </xf>
    <xf borderId="45" fillId="0" fontId="6" numFmtId="3" xfId="0" applyAlignment="1" applyBorder="1" applyFont="1" applyNumberFormat="1">
      <alignment horizontal="center"/>
    </xf>
    <xf borderId="43" fillId="0" fontId="5" numFmtId="0" xfId="0" applyAlignment="1" applyBorder="1" applyFont="1">
      <alignment horizontal="center"/>
    </xf>
    <xf borderId="23" fillId="0" fontId="6" numFmtId="0" xfId="0" applyAlignment="1" applyBorder="1" applyFont="1">
      <alignment horizontal="center"/>
    </xf>
    <xf borderId="44" fillId="0" fontId="5" numFmtId="0" xfId="0" applyAlignment="1" applyBorder="1" applyFont="1">
      <alignment horizontal="center"/>
    </xf>
    <xf borderId="43" fillId="0" fontId="5" numFmtId="3" xfId="0" applyAlignment="1" applyBorder="1" applyFont="1" applyNumberFormat="1">
      <alignment horizontal="center"/>
    </xf>
    <xf borderId="23" fillId="0" fontId="5" numFmtId="3" xfId="0" applyAlignment="1" applyBorder="1" applyFont="1" applyNumberFormat="1">
      <alignment horizontal="center"/>
    </xf>
    <xf borderId="23" fillId="0" fontId="5" numFmtId="2" xfId="0" applyAlignment="1" applyBorder="1" applyFont="1" applyNumberFormat="1">
      <alignment horizontal="center"/>
    </xf>
    <xf borderId="23" fillId="0" fontId="5" numFmtId="1" xfId="0" applyAlignment="1" applyBorder="1" applyFont="1" applyNumberFormat="1">
      <alignment horizontal="center"/>
    </xf>
    <xf borderId="23" fillId="0" fontId="5" numFmtId="165" xfId="0" applyAlignment="1" applyBorder="1" applyFont="1" applyNumberFormat="1">
      <alignment horizontal="center"/>
    </xf>
    <xf borderId="23" fillId="0" fontId="5" numFmtId="166" xfId="0" applyAlignment="1" applyBorder="1" applyFont="1" applyNumberFormat="1">
      <alignment horizontal="center"/>
    </xf>
    <xf borderId="44" fillId="0" fontId="5" numFmtId="3" xfId="0" applyAlignment="1" applyBorder="1" applyFont="1" applyNumberFormat="1">
      <alignment horizontal="center"/>
    </xf>
    <xf borderId="43" fillId="0" fontId="5" numFmtId="0" xfId="0" applyAlignment="1" applyBorder="1" applyFont="1">
      <alignment horizontal="center"/>
    </xf>
    <xf borderId="23" fillId="0" fontId="5" numFmtId="0" xfId="0" applyAlignment="1" applyBorder="1" applyFont="1">
      <alignment horizontal="center"/>
    </xf>
    <xf borderId="44" fillId="0" fontId="5" numFmtId="0" xfId="0" applyAlignment="1" applyBorder="1" applyFont="1">
      <alignment horizontal="center"/>
    </xf>
    <xf borderId="23" fillId="0" fontId="5" numFmtId="1" xfId="0" applyAlignment="1" applyBorder="1" applyFont="1" applyNumberFormat="1">
      <alignment horizontal="center"/>
    </xf>
    <xf borderId="43" fillId="0" fontId="5" numFmtId="3" xfId="0" applyAlignment="1" applyBorder="1" applyFont="1" applyNumberFormat="1">
      <alignment horizontal="center"/>
    </xf>
    <xf borderId="23" fillId="0" fontId="5" numFmtId="3" xfId="0" applyAlignment="1" applyBorder="1" applyFont="1" applyNumberFormat="1">
      <alignment horizontal="center"/>
    </xf>
    <xf borderId="44" fillId="0" fontId="5" numFmtId="166" xfId="0" applyAlignment="1" applyBorder="1" applyFont="1" applyNumberFormat="1">
      <alignment horizontal="center"/>
    </xf>
    <xf borderId="23" fillId="0" fontId="5" numFmtId="164" xfId="0" applyAlignment="1" applyBorder="1" applyFont="1" applyNumberFormat="1">
      <alignment horizontal="center"/>
    </xf>
    <xf borderId="23" fillId="0" fontId="5" numFmtId="4" xfId="0" applyAlignment="1" applyBorder="1" applyFont="1" applyNumberFormat="1">
      <alignment horizontal="center"/>
    </xf>
    <xf borderId="46" fillId="0" fontId="5" numFmtId="167" xfId="0" applyAlignment="1" applyBorder="1" applyFont="1" applyNumberFormat="1">
      <alignment horizontal="center"/>
    </xf>
    <xf borderId="4" fillId="31" fontId="6" numFmtId="0" xfId="0" applyAlignment="1" applyBorder="1" applyFont="1">
      <alignment horizontal="center" vertical="center" wrapText="1"/>
    </xf>
    <xf borderId="37" fillId="0" fontId="5" numFmtId="0" xfId="0" applyAlignment="1" applyBorder="1" applyFont="1">
      <alignment horizontal="center"/>
    </xf>
    <xf borderId="20" fillId="0" fontId="5" numFmtId="168" xfId="0" applyAlignment="1" applyBorder="1" applyFont="1" applyNumberFormat="1">
      <alignment horizontal="center"/>
    </xf>
    <xf borderId="20" fillId="0" fontId="5" numFmtId="165" xfId="0" applyAlignment="1" applyBorder="1" applyFont="1" applyNumberFormat="1">
      <alignment horizontal="center"/>
    </xf>
    <xf borderId="47" fillId="0" fontId="5" numFmtId="167" xfId="0" applyAlignment="1" applyBorder="1" applyFont="1" applyNumberFormat="1">
      <alignment horizontal="center"/>
    </xf>
    <xf borderId="0" fillId="0" fontId="5" numFmtId="168" xfId="0" applyAlignment="1" applyFont="1" applyNumberFormat="1">
      <alignment horizontal="center"/>
    </xf>
    <xf borderId="23" fillId="0" fontId="5" numFmtId="0" xfId="0" applyAlignment="1" applyBorder="1" applyFont="1">
      <alignment/>
    </xf>
    <xf borderId="23" fillId="0" fontId="5" numFmtId="168" xfId="0" applyAlignment="1" applyBorder="1" applyFont="1" applyNumberFormat="1">
      <alignment horizontal="center"/>
    </xf>
    <xf borderId="4" fillId="32" fontId="6" numFmtId="0" xfId="0" applyAlignment="1" applyBorder="1" applyFont="1">
      <alignment horizontal="center" vertical="center" wrapText="1"/>
    </xf>
    <xf borderId="20" fillId="0" fontId="5" numFmtId="169" xfId="0" applyAlignment="1" applyBorder="1" applyFont="1" applyNumberFormat="1">
      <alignment horizontal="center"/>
    </xf>
    <xf borderId="0" fillId="0" fontId="5" numFmtId="169" xfId="0" applyAlignment="1" applyFont="1" applyNumberFormat="1">
      <alignment horizontal="center"/>
    </xf>
    <xf borderId="0" fillId="0" fontId="24" numFmtId="170" xfId="0" applyAlignment="1" applyFont="1" applyNumberFormat="1">
      <alignment horizontal="center"/>
    </xf>
    <xf borderId="0" fillId="43" fontId="24" numFmtId="170" xfId="0" applyAlignment="1" applyFont="1" applyNumberFormat="1">
      <alignment horizontal="center"/>
    </xf>
    <xf borderId="23" fillId="0" fontId="5" numFmtId="169" xfId="0" applyAlignment="1" applyBorder="1" applyFont="1" applyNumberFormat="1">
      <alignment horizontal="center"/>
    </xf>
    <xf borderId="4" fillId="45" fontId="6" numFmtId="0" xfId="0" applyAlignment="1" applyBorder="1" applyFill="1" applyFont="1">
      <alignment horizontal="center" vertical="center" wrapText="1"/>
    </xf>
    <xf borderId="20" fillId="0" fontId="6" numFmtId="3" xfId="0" applyAlignment="1" applyBorder="1" applyFont="1" applyNumberFormat="1">
      <alignment horizontal="center"/>
    </xf>
    <xf borderId="6" fillId="0" fontId="5" numFmtId="0" xfId="0" applyAlignment="1" applyBorder="1" applyFont="1">
      <alignment horizontal="center"/>
    </xf>
    <xf borderId="20" fillId="0" fontId="5" numFmtId="171" xfId="0" applyAlignment="1" applyBorder="1" applyFont="1" applyNumberFormat="1">
      <alignment horizontal="center"/>
    </xf>
    <xf borderId="0" fillId="0" fontId="6" numFmtId="3" xfId="0" applyAlignment="1" applyFont="1" applyNumberFormat="1">
      <alignment horizontal="center"/>
    </xf>
    <xf borderId="12" fillId="0" fontId="5" numFmtId="0" xfId="0" applyAlignment="1" applyBorder="1" applyFont="1">
      <alignment horizontal="center"/>
    </xf>
    <xf borderId="0" fillId="0" fontId="5" numFmtId="171" xfId="0" applyAlignment="1" applyFont="1" applyNumberFormat="1">
      <alignment horizontal="center"/>
    </xf>
    <xf borderId="0" fillId="43" fontId="24" numFmtId="166" xfId="0" applyAlignment="1" applyFont="1" applyNumberFormat="1">
      <alignment horizontal="center"/>
    </xf>
    <xf borderId="35" fillId="0" fontId="6" numFmtId="0" xfId="0" applyAlignment="1" applyBorder="1" applyFont="1">
      <alignment horizontal="center"/>
    </xf>
    <xf borderId="0" fillId="0" fontId="24" numFmtId="166" xfId="0" applyAlignment="1" applyFont="1" applyNumberFormat="1">
      <alignment horizontal="center"/>
    </xf>
    <xf borderId="43" fillId="0" fontId="24" numFmtId="164" xfId="0" applyAlignment="1" applyBorder="1" applyFont="1" applyNumberFormat="1">
      <alignment horizontal="center"/>
    </xf>
    <xf borderId="23" fillId="0" fontId="24" numFmtId="0" xfId="0" applyAlignment="1" applyBorder="1" applyFont="1">
      <alignment horizontal="center"/>
    </xf>
    <xf borderId="23" fillId="0" fontId="24" numFmtId="3" xfId="0" applyAlignment="1" applyBorder="1" applyFont="1" applyNumberFormat="1">
      <alignment/>
    </xf>
    <xf borderId="23" fillId="0" fontId="24" numFmtId="3" xfId="0" applyAlignment="1" applyBorder="1" applyFont="1" applyNumberFormat="1">
      <alignment horizontal="center"/>
    </xf>
    <xf borderId="23" fillId="0" fontId="24" numFmtId="0" xfId="0" applyAlignment="1" applyBorder="1" applyFont="1">
      <alignment/>
    </xf>
    <xf borderId="44" fillId="0" fontId="24" numFmtId="3" xfId="0" applyAlignment="1" applyBorder="1" applyFont="1" applyNumberFormat="1">
      <alignment horizontal="center"/>
    </xf>
    <xf borderId="23" fillId="0" fontId="6" numFmtId="3" xfId="0" applyAlignment="1" applyBorder="1" applyFont="1" applyNumberFormat="1">
      <alignment horizontal="center"/>
    </xf>
    <xf borderId="23" fillId="0" fontId="5" numFmtId="165" xfId="0" applyAlignment="1" applyBorder="1" applyFont="1" applyNumberFormat="1">
      <alignment horizontal="center"/>
    </xf>
    <xf borderId="4" fillId="15" fontId="6" numFmtId="0" xfId="0" applyAlignment="1" applyBorder="1" applyFont="1">
      <alignment horizontal="center" vertical="center" wrapText="1"/>
    </xf>
    <xf borderId="37" fillId="43" fontId="24" numFmtId="164" xfId="0" applyAlignment="1" applyBorder="1" applyFont="1" applyNumberFormat="1">
      <alignment horizontal="center"/>
    </xf>
    <xf borderId="20" fillId="43" fontId="24" numFmtId="0" xfId="0" applyAlignment="1" applyBorder="1" applyFont="1">
      <alignment horizontal="center"/>
    </xf>
    <xf borderId="20" fillId="43" fontId="24" numFmtId="3" xfId="0" applyAlignment="1" applyBorder="1" applyFont="1" applyNumberFormat="1">
      <alignment horizontal="center"/>
    </xf>
    <xf borderId="20" fillId="43" fontId="24" numFmtId="3" xfId="0" applyAlignment="1" applyBorder="1" applyFont="1" applyNumberFormat="1">
      <alignment/>
    </xf>
    <xf borderId="20" fillId="43" fontId="24" numFmtId="0" xfId="0" applyAlignment="1" applyBorder="1" applyFont="1">
      <alignment/>
    </xf>
    <xf borderId="38" fillId="43" fontId="24" numFmtId="3" xfId="0" applyAlignment="1" applyBorder="1" applyFont="1" applyNumberFormat="1">
      <alignment horizontal="center"/>
    </xf>
    <xf borderId="0" fillId="0" fontId="24" numFmtId="3" xfId="0" applyAlignment="1" applyFont="1" applyNumberFormat="1">
      <alignment horizontal="center"/>
    </xf>
    <xf borderId="0" fillId="0" fontId="24" numFmtId="3" xfId="0" applyAlignment="1" applyFont="1" applyNumberFormat="1">
      <alignment horizontal="center"/>
    </xf>
    <xf borderId="0" fillId="43" fontId="24" numFmtId="3" xfId="0" applyAlignment="1" applyFont="1" applyNumberFormat="1">
      <alignment horizontal="center"/>
    </xf>
    <xf borderId="0" fillId="0" fontId="24" numFmtId="0" xfId="0" applyAlignment="1" applyFont="1">
      <alignment horizontal="center"/>
    </xf>
    <xf borderId="35" fillId="43" fontId="24" numFmtId="0" xfId="0" applyAlignment="1" applyBorder="1" applyFont="1">
      <alignment horizontal="center"/>
    </xf>
    <xf borderId="35" fillId="0" fontId="24" numFmtId="0" xfId="0" applyAlignment="1" applyBorder="1" applyFont="1">
      <alignment horizontal="center"/>
    </xf>
    <xf borderId="0" fillId="44" fontId="5" numFmtId="0" xfId="0" applyAlignment="1" applyFont="1">
      <alignment horizontal="left"/>
    </xf>
    <xf borderId="44" fillId="0" fontId="24" numFmtId="0" xfId="0" applyAlignment="1" applyBorder="1" applyFont="1">
      <alignment horizontal="center"/>
    </xf>
    <xf borderId="4" fillId="17" fontId="6" numFmtId="0" xfId="0" applyAlignment="1" applyBorder="1" applyFont="1">
      <alignment horizontal="center" vertical="center" wrapText="1"/>
    </xf>
    <xf borderId="38" fillId="43" fontId="24" numFmtId="0" xfId="0" applyAlignment="1" applyBorder="1" applyFont="1">
      <alignment horizontal="center"/>
    </xf>
    <xf borderId="44" fillId="43" fontId="24" numFmtId="0" xfId="0" applyAlignment="1" applyBorder="1" applyFont="1">
      <alignment horizontal="center"/>
    </xf>
    <xf borderId="4" fillId="30" fontId="6" numFmtId="0" xfId="0" applyAlignment="1" applyBorder="1" applyFont="1">
      <alignment horizontal="center" vertical="center" wrapText="1"/>
    </xf>
    <xf borderId="38" fillId="0" fontId="24" numFmtId="0" xfId="0" applyAlignment="1" applyBorder="1" applyFont="1">
      <alignment horizontal="center"/>
    </xf>
    <xf borderId="4" fillId="33" fontId="6" numFmtId="0" xfId="0" applyAlignment="1" applyBorder="1" applyFont="1">
      <alignment horizontal="center" vertical="center" wrapText="1"/>
    </xf>
    <xf borderId="0" fillId="43" fontId="24" numFmtId="164" xfId="0" applyAlignment="1" applyFont="1" applyNumberFormat="1">
      <alignment horizontal="center"/>
    </xf>
    <xf borderId="20" fillId="0" fontId="5" numFmtId="172" xfId="0" applyAlignment="1" applyBorder="1" applyFont="1" applyNumberFormat="1">
      <alignment horizontal="center"/>
    </xf>
    <xf borderId="0" fillId="0" fontId="5" numFmtId="172" xfId="0" applyAlignment="1" applyFont="1" applyNumberFormat="1">
      <alignment horizontal="center"/>
    </xf>
    <xf borderId="23" fillId="0" fontId="5" numFmtId="172" xfId="0" applyAlignment="1" applyBorder="1" applyFont="1" applyNumberFormat="1">
      <alignment horizontal="center"/>
    </xf>
    <xf borderId="4" fillId="6" fontId="6" numFmtId="0" xfId="0" applyAlignment="1" applyBorder="1" applyFont="1">
      <alignment horizontal="center" vertical="center" wrapText="1"/>
    </xf>
    <xf borderId="0" fillId="0" fontId="5" numFmtId="173" xfId="0" applyAlignment="1" applyFont="1" applyNumberFormat="1">
      <alignment horizontal="center"/>
    </xf>
    <xf borderId="0" fillId="44" fontId="24" numFmtId="0" xfId="0" applyAlignment="1" applyFont="1">
      <alignment/>
    </xf>
    <xf borderId="35" fillId="44" fontId="24" numFmtId="0" xfId="0" applyAlignment="1" applyBorder="1" applyFont="1">
      <alignment horizontal="center"/>
    </xf>
    <xf borderId="20" fillId="44" fontId="24" numFmtId="0" xfId="0" applyAlignment="1" applyBorder="1" applyFont="1">
      <alignment/>
    </xf>
    <xf borderId="38" fillId="44" fontId="24" numFmtId="0" xfId="0" applyAlignment="1" applyBorder="1" applyFont="1">
      <alignment horizontal="center"/>
    </xf>
    <xf borderId="20" fillId="0" fontId="5" numFmtId="174" xfId="0" applyAlignment="1" applyBorder="1" applyFont="1" applyNumberFormat="1">
      <alignment horizontal="center"/>
    </xf>
    <xf borderId="0" fillId="0" fontId="5" numFmtId="174" xfId="0" applyAlignment="1" applyFont="1" applyNumberFormat="1">
      <alignment horizontal="center"/>
    </xf>
    <xf borderId="23" fillId="44" fontId="24" numFmtId="0" xfId="0" applyAlignment="1" applyBorder="1" applyFont="1">
      <alignment/>
    </xf>
    <xf borderId="44" fillId="44" fontId="24" numFmtId="0" xfId="0" applyAlignment="1" applyBorder="1" applyFont="1">
      <alignment horizontal="center"/>
    </xf>
    <xf borderId="37" fillId="0" fontId="6" numFmtId="0" xfId="0" applyAlignment="1" applyBorder="1" applyFont="1">
      <alignment horizontal="center"/>
    </xf>
    <xf borderId="34" fillId="0" fontId="6" numFmtId="0" xfId="0" applyAlignment="1" applyBorder="1" applyFont="1">
      <alignment horizontal="center"/>
    </xf>
    <xf borderId="43" fillId="0" fontId="6" numFmtId="0" xfId="0" applyAlignment="1" applyBorder="1" applyFont="1">
      <alignment horizontal="center"/>
    </xf>
    <xf borderId="0" fillId="43" fontId="24" numFmtId="0" xfId="0" applyAlignment="1" applyFont="1">
      <alignment horizontal="center"/>
    </xf>
    <xf borderId="35" fillId="43" fontId="24" numFmtId="0" xfId="0" applyAlignment="1" applyBorder="1" applyFont="1">
      <alignment horizontal="center"/>
    </xf>
    <xf borderId="44" fillId="43" fontId="24" numFmtId="0" xfId="0" applyAlignment="1" applyBorder="1" applyFont="1">
      <alignment horizontal="center"/>
    </xf>
    <xf borderId="31" fillId="21" fontId="21" numFmtId="170" xfId="0" applyAlignment="1" applyBorder="1" applyFont="1" applyNumberFormat="1">
      <alignment horizontal="center" vertical="center" wrapText="1"/>
    </xf>
    <xf borderId="0" fillId="24" fontId="21" numFmtId="0" xfId="0" applyAlignment="1" applyFont="1">
      <alignment horizontal="center" vertical="center" wrapText="1"/>
    </xf>
    <xf borderId="31" fillId="6" fontId="6" numFmtId="0" xfId="0" applyAlignment="1" applyBorder="1" applyFont="1">
      <alignment horizontal="center" vertical="center" wrapText="1"/>
    </xf>
    <xf borderId="31" fillId="37" fontId="6" numFmtId="0" xfId="0" applyAlignment="1" applyBorder="1" applyFont="1">
      <alignment horizontal="center" vertical="center" wrapText="1"/>
    </xf>
    <xf borderId="31" fillId="36" fontId="6" numFmtId="0" xfId="0" applyAlignment="1" applyBorder="1" applyFont="1">
      <alignment horizontal="center" vertical="center" wrapText="1"/>
    </xf>
    <xf borderId="48" fillId="0" fontId="2" numFmtId="0" xfId="0" applyBorder="1" applyFont="1"/>
    <xf borderId="34" fillId="28" fontId="6" numFmtId="170" xfId="0" applyAlignment="1" applyBorder="1" applyFont="1" applyNumberFormat="1">
      <alignment horizontal="center" vertical="center" wrapText="1"/>
    </xf>
    <xf borderId="0" fillId="29" fontId="6" numFmtId="165" xfId="0" applyAlignment="1" applyFont="1" applyNumberFormat="1">
      <alignment horizontal="center" vertical="center" wrapText="1"/>
    </xf>
    <xf borderId="0" fillId="30" fontId="6" numFmtId="165" xfId="0" applyAlignment="1" applyFont="1" applyNumberFormat="1">
      <alignment horizontal="center" vertical="center" wrapText="1"/>
    </xf>
    <xf borderId="31" fillId="34" fontId="6" numFmtId="0" xfId="0" applyAlignment="1" applyBorder="1" applyFont="1">
      <alignment horizontal="center" vertical="center" wrapText="1"/>
    </xf>
    <xf borderId="0" fillId="30" fontId="6" numFmtId="175" xfId="0" applyAlignment="1" applyFont="1" applyNumberFormat="1">
      <alignment horizontal="center" vertical="center" wrapText="1"/>
    </xf>
    <xf borderId="0" fillId="6" fontId="6" numFmtId="1" xfId="0" applyAlignment="1" applyFont="1" applyNumberFormat="1">
      <alignment horizontal="center" vertical="center" wrapText="1"/>
    </xf>
    <xf borderId="34" fillId="37" fontId="6" numFmtId="0" xfId="0" applyAlignment="1" applyBorder="1" applyFont="1">
      <alignment horizontal="center"/>
    </xf>
    <xf borderId="34" fillId="18" fontId="6" numFmtId="170" xfId="0" applyAlignment="1" applyBorder="1" applyFont="1" applyNumberFormat="1">
      <alignment horizontal="center" vertical="center" wrapText="1"/>
    </xf>
    <xf borderId="0" fillId="7" fontId="6" numFmtId="1" xfId="0" applyAlignment="1" applyFont="1" applyNumberFormat="1">
      <alignment horizontal="center" vertical="center" wrapText="1"/>
    </xf>
    <xf borderId="0" fillId="12" fontId="6" numFmtId="165" xfId="0" applyAlignment="1" applyFont="1" applyNumberFormat="1">
      <alignment horizontal="center" vertical="center" wrapText="1"/>
    </xf>
    <xf borderId="0" fillId="13" fontId="6" numFmtId="165" xfId="0" applyAlignment="1" applyFont="1" applyNumberFormat="1">
      <alignment horizontal="center" vertical="center" wrapText="1"/>
    </xf>
    <xf borderId="0" fillId="9" fontId="6" numFmtId="165" xfId="0" applyAlignment="1" applyFont="1" applyNumberFormat="1">
      <alignment horizontal="center" vertical="center" wrapText="1"/>
    </xf>
    <xf borderId="0" fillId="12" fontId="6" numFmtId="164" xfId="0" applyAlignment="1" applyFont="1" applyNumberFormat="1">
      <alignment horizontal="center" vertical="center" wrapText="1"/>
    </xf>
    <xf borderId="34" fillId="10" fontId="6" numFmtId="0" xfId="0" applyAlignment="1" applyBorder="1" applyFont="1">
      <alignment horizontal="center" vertical="center" wrapText="1"/>
    </xf>
    <xf borderId="13" fillId="42" fontId="6" numFmtId="0" xfId="0" applyAlignment="1" applyBorder="1" applyFont="1">
      <alignment horizontal="center" vertical="center" wrapText="1"/>
    </xf>
    <xf borderId="37" fillId="0" fontId="24" numFmtId="170" xfId="0" applyAlignment="1" applyBorder="1" applyFont="1" applyNumberFormat="1">
      <alignment horizontal="right"/>
    </xf>
    <xf borderId="20" fillId="0" fontId="24" numFmtId="0" xfId="0" applyAlignment="1" applyBorder="1" applyFont="1">
      <alignment horizontal="right"/>
    </xf>
    <xf borderId="20" fillId="0" fontId="24" numFmtId="165" xfId="0" applyAlignment="1" applyBorder="1" applyFont="1" applyNumberFormat="1">
      <alignment horizontal="right"/>
    </xf>
    <xf borderId="20" fillId="0" fontId="24" numFmtId="165" xfId="0" applyAlignment="1" applyBorder="1" applyFont="1" applyNumberFormat="1">
      <alignment horizontal="right"/>
    </xf>
    <xf borderId="20" fillId="0" fontId="24" numFmtId="3" xfId="0" applyAlignment="1" applyBorder="1" applyFont="1" applyNumberFormat="1">
      <alignment horizontal="right"/>
    </xf>
    <xf borderId="20" fillId="0" fontId="24" numFmtId="3" xfId="0" applyAlignment="1" applyBorder="1" applyFont="1" applyNumberFormat="1">
      <alignment horizontal="right"/>
    </xf>
    <xf borderId="20" fillId="0" fontId="24" numFmtId="0" xfId="0" applyAlignment="1" applyBorder="1" applyFont="1">
      <alignment horizontal="right"/>
    </xf>
    <xf borderId="38" fillId="0" fontId="24" numFmtId="3" xfId="0" applyAlignment="1" applyBorder="1" applyFont="1" applyNumberFormat="1">
      <alignment horizontal="right"/>
    </xf>
    <xf borderId="39" fillId="0" fontId="5" numFmtId="3" xfId="0" applyAlignment="1" applyBorder="1" applyFont="1" applyNumberFormat="1">
      <alignment horizontal="right"/>
    </xf>
    <xf borderId="39" fillId="0" fontId="6" numFmtId="3" xfId="0" applyAlignment="1" applyBorder="1" applyFont="1" applyNumberFormat="1">
      <alignment horizontal="right"/>
    </xf>
    <xf borderId="40" fillId="0" fontId="5" numFmtId="0" xfId="0" applyAlignment="1" applyBorder="1" applyFont="1">
      <alignment horizontal="right"/>
    </xf>
    <xf borderId="41" fillId="0" fontId="5" numFmtId="0" xfId="0" applyAlignment="1" applyBorder="1" applyFont="1">
      <alignment horizontal="right"/>
    </xf>
    <xf borderId="20" fillId="0" fontId="5" numFmtId="0" xfId="0" applyAlignment="1" applyBorder="1" applyFont="1">
      <alignment horizontal="right"/>
    </xf>
    <xf borderId="20" fillId="0" fontId="6" numFmtId="0" xfId="0" applyAlignment="1" applyBorder="1" applyFont="1">
      <alignment horizontal="right"/>
    </xf>
    <xf borderId="38" fillId="0" fontId="5" numFmtId="0" xfId="0" applyAlignment="1" applyBorder="1" applyFont="1">
      <alignment horizontal="right"/>
    </xf>
    <xf borderId="37" fillId="0" fontId="5" numFmtId="3" xfId="0" applyAlignment="1" applyBorder="1" applyFont="1" applyNumberFormat="1">
      <alignment horizontal="right"/>
    </xf>
    <xf borderId="20" fillId="0" fontId="5" numFmtId="3" xfId="0" applyAlignment="1" applyBorder="1" applyFont="1" applyNumberFormat="1">
      <alignment horizontal="right"/>
    </xf>
    <xf borderId="20" fillId="0" fontId="5" numFmtId="2" xfId="0" applyAlignment="1" applyBorder="1" applyFont="1" applyNumberFormat="1">
      <alignment horizontal="right"/>
    </xf>
    <xf borderId="20" fillId="0" fontId="5" numFmtId="1" xfId="0" applyAlignment="1" applyBorder="1" applyFont="1" applyNumberFormat="1">
      <alignment horizontal="right"/>
    </xf>
    <xf borderId="20" fillId="0" fontId="5" numFmtId="165" xfId="0" applyAlignment="1" applyBorder="1" applyFont="1" applyNumberFormat="1">
      <alignment horizontal="right"/>
    </xf>
    <xf borderId="20" fillId="0" fontId="5" numFmtId="175" xfId="0" applyAlignment="1" applyBorder="1" applyFont="1" applyNumberFormat="1">
      <alignment horizontal="right"/>
    </xf>
    <xf borderId="20" fillId="0" fontId="5" numFmtId="166" xfId="0" applyAlignment="1" applyBorder="1" applyFont="1" applyNumberFormat="1">
      <alignment horizontal="right"/>
    </xf>
    <xf borderId="38" fillId="0" fontId="5" numFmtId="3" xfId="0" applyAlignment="1" applyBorder="1" applyFont="1" applyNumberFormat="1">
      <alignment horizontal="right"/>
    </xf>
    <xf borderId="37" fillId="0" fontId="5" numFmtId="0" xfId="0" applyAlignment="1" applyBorder="1" applyFont="1">
      <alignment horizontal="right"/>
    </xf>
    <xf borderId="20" fillId="0" fontId="5" numFmtId="0" xfId="0" applyAlignment="1" applyBorder="1" applyFont="1">
      <alignment horizontal="right"/>
    </xf>
    <xf borderId="20" fillId="0" fontId="5" numFmtId="1" xfId="0" applyAlignment="1" applyBorder="1" applyFont="1" applyNumberFormat="1">
      <alignment horizontal="right"/>
    </xf>
    <xf borderId="20" fillId="0" fontId="5" numFmtId="165" xfId="0" applyAlignment="1" applyBorder="1" applyFont="1" applyNumberFormat="1">
      <alignment horizontal="right"/>
    </xf>
    <xf borderId="38" fillId="0" fontId="5" numFmtId="0" xfId="0" applyAlignment="1" applyBorder="1" applyFont="1">
      <alignment horizontal="right"/>
    </xf>
    <xf borderId="20" fillId="0" fontId="5" numFmtId="164" xfId="0" applyAlignment="1" applyBorder="1" applyFont="1" applyNumberFormat="1">
      <alignment horizontal="right"/>
    </xf>
    <xf borderId="37" fillId="0" fontId="5" numFmtId="3" xfId="0" applyAlignment="1" applyBorder="1" applyFont="1" applyNumberFormat="1">
      <alignment horizontal="right"/>
    </xf>
    <xf borderId="20" fillId="0" fontId="5" numFmtId="3" xfId="0" applyAlignment="1" applyBorder="1" applyFont="1" applyNumberFormat="1">
      <alignment horizontal="right"/>
    </xf>
    <xf borderId="38" fillId="0" fontId="5" numFmtId="166" xfId="0" applyAlignment="1" applyBorder="1" applyFont="1" applyNumberFormat="1">
      <alignment horizontal="right"/>
    </xf>
    <xf borderId="38" fillId="0" fontId="5" numFmtId="4" xfId="0" applyAlignment="1" applyBorder="1" applyFont="1" applyNumberFormat="1">
      <alignment horizontal="right"/>
    </xf>
    <xf borderId="20" fillId="0" fontId="5" numFmtId="4" xfId="0" applyAlignment="1" applyBorder="1" applyFont="1" applyNumberFormat="1">
      <alignment horizontal="right"/>
    </xf>
    <xf borderId="7" fillId="0" fontId="5" numFmtId="166" xfId="0" applyAlignment="1" applyBorder="1" applyFont="1" applyNumberFormat="1">
      <alignment horizontal="right"/>
    </xf>
    <xf borderId="34" fillId="43" fontId="24" numFmtId="170" xfId="0" applyAlignment="1" applyBorder="1" applyFont="1" applyNumberFormat="1">
      <alignment horizontal="right"/>
    </xf>
    <xf borderId="0" fillId="43" fontId="24" numFmtId="0" xfId="0" applyAlignment="1" applyFont="1">
      <alignment horizontal="right"/>
    </xf>
    <xf borderId="0" fillId="43" fontId="24" numFmtId="165" xfId="0" applyAlignment="1" applyFont="1" applyNumberFormat="1">
      <alignment horizontal="right"/>
    </xf>
    <xf borderId="0" fillId="43" fontId="24" numFmtId="3" xfId="0" applyAlignment="1" applyFont="1" applyNumberFormat="1">
      <alignment horizontal="right"/>
    </xf>
    <xf borderId="0" fillId="43" fontId="24" numFmtId="3" xfId="0" applyAlignment="1" applyFont="1" applyNumberFormat="1">
      <alignment horizontal="right"/>
    </xf>
    <xf borderId="0" fillId="43" fontId="24" numFmtId="0" xfId="0" applyAlignment="1" applyFont="1">
      <alignment horizontal="right"/>
    </xf>
    <xf borderId="35" fillId="43" fontId="24" numFmtId="3" xfId="0" applyAlignment="1" applyBorder="1" applyFont="1" applyNumberFormat="1">
      <alignment horizontal="right"/>
    </xf>
    <xf borderId="42" fillId="0" fontId="5" numFmtId="3" xfId="0" applyAlignment="1" applyBorder="1" applyFont="1" applyNumberFormat="1">
      <alignment horizontal="right"/>
    </xf>
    <xf borderId="42" fillId="0" fontId="6" numFmtId="3" xfId="0" applyAlignment="1" applyBorder="1" applyFont="1" applyNumberFormat="1">
      <alignment horizontal="right"/>
    </xf>
    <xf borderId="34" fillId="0" fontId="5" numFmtId="0" xfId="0" applyAlignment="1" applyBorder="1" applyFont="1">
      <alignment horizontal="right"/>
    </xf>
    <xf borderId="0" fillId="0" fontId="5" numFmtId="0" xfId="0" applyAlignment="1" applyFont="1">
      <alignment horizontal="right"/>
    </xf>
    <xf borderId="0" fillId="0" fontId="6" numFmtId="0" xfId="0" applyAlignment="1" applyFont="1">
      <alignment horizontal="right"/>
    </xf>
    <xf borderId="35" fillId="0" fontId="5" numFmtId="0" xfId="0" applyAlignment="1" applyBorder="1" applyFont="1">
      <alignment horizontal="right"/>
    </xf>
    <xf borderId="34" fillId="0" fontId="5" numFmtId="3" xfId="0" applyAlignment="1" applyBorder="1" applyFont="1" applyNumberFormat="1">
      <alignment horizontal="right"/>
    </xf>
    <xf borderId="0" fillId="0" fontId="5" numFmtId="3" xfId="0" applyAlignment="1" applyFont="1" applyNumberFormat="1">
      <alignment horizontal="right"/>
    </xf>
    <xf borderId="0" fillId="0" fontId="5" numFmtId="2" xfId="0" applyAlignment="1" applyFont="1" applyNumberFormat="1">
      <alignment horizontal="right"/>
    </xf>
    <xf borderId="0" fillId="0" fontId="5" numFmtId="1" xfId="0" applyAlignment="1" applyFont="1" applyNumberFormat="1">
      <alignment horizontal="right"/>
    </xf>
    <xf borderId="0" fillId="0" fontId="5" numFmtId="165" xfId="0" applyAlignment="1" applyFont="1" applyNumberFormat="1">
      <alignment horizontal="right"/>
    </xf>
    <xf borderId="0" fillId="0" fontId="5" numFmtId="175" xfId="0" applyAlignment="1" applyFont="1" applyNumberFormat="1">
      <alignment horizontal="right"/>
    </xf>
    <xf borderId="0" fillId="0" fontId="5" numFmtId="166" xfId="0" applyAlignment="1" applyFont="1" applyNumberFormat="1">
      <alignment horizontal="right"/>
    </xf>
    <xf borderId="35" fillId="0" fontId="5" numFmtId="3" xfId="0" applyAlignment="1" applyBorder="1" applyFont="1" applyNumberFormat="1">
      <alignment horizontal="right"/>
    </xf>
    <xf borderId="34" fillId="0" fontId="5" numFmtId="0" xfId="0" applyAlignment="1" applyBorder="1" applyFont="1">
      <alignment horizontal="right"/>
    </xf>
    <xf borderId="0" fillId="0" fontId="5" numFmtId="0" xfId="0" applyAlignment="1" applyFont="1">
      <alignment horizontal="right"/>
    </xf>
    <xf borderId="0" fillId="0" fontId="5" numFmtId="1" xfId="0" applyAlignment="1" applyFont="1" applyNumberFormat="1">
      <alignment horizontal="right"/>
    </xf>
    <xf borderId="0" fillId="0" fontId="5" numFmtId="165" xfId="0" applyAlignment="1" applyFont="1" applyNumberFormat="1">
      <alignment horizontal="right"/>
    </xf>
    <xf borderId="35" fillId="0" fontId="5" numFmtId="0" xfId="0" applyAlignment="1" applyBorder="1" applyFont="1">
      <alignment horizontal="right"/>
    </xf>
    <xf borderId="0" fillId="0" fontId="5" numFmtId="164" xfId="0" applyAlignment="1" applyFont="1" applyNumberFormat="1">
      <alignment horizontal="right"/>
    </xf>
    <xf borderId="34" fillId="0" fontId="5" numFmtId="3" xfId="0" applyAlignment="1" applyBorder="1" applyFont="1" applyNumberFormat="1">
      <alignment horizontal="right"/>
    </xf>
    <xf borderId="0" fillId="0" fontId="5" numFmtId="3" xfId="0" applyAlignment="1" applyFont="1" applyNumberFormat="1">
      <alignment horizontal="right"/>
    </xf>
    <xf borderId="35" fillId="0" fontId="5" numFmtId="166" xfId="0" applyAlignment="1" applyBorder="1" applyFont="1" applyNumberFormat="1">
      <alignment horizontal="right"/>
    </xf>
    <xf borderId="35" fillId="0" fontId="5" numFmtId="4" xfId="0" applyAlignment="1" applyBorder="1" applyFont="1" applyNumberFormat="1">
      <alignment horizontal="right"/>
    </xf>
    <xf borderId="0" fillId="0" fontId="5" numFmtId="4" xfId="0" applyAlignment="1" applyFont="1" applyNumberFormat="1">
      <alignment horizontal="right"/>
    </xf>
    <xf borderId="13" fillId="0" fontId="5" numFmtId="166" xfId="0" applyAlignment="1" applyBorder="1" applyFont="1" applyNumberFormat="1">
      <alignment horizontal="right"/>
    </xf>
    <xf borderId="34" fillId="0" fontId="24" numFmtId="170" xfId="0" applyAlignment="1" applyBorder="1" applyFont="1" applyNumberFormat="1">
      <alignment horizontal="right"/>
    </xf>
    <xf borderId="0" fillId="0" fontId="24" numFmtId="0" xfId="0" applyAlignment="1" applyFont="1">
      <alignment horizontal="right"/>
    </xf>
    <xf borderId="0" fillId="0" fontId="24" numFmtId="165" xfId="0" applyAlignment="1" applyFont="1" applyNumberFormat="1">
      <alignment horizontal="right"/>
    </xf>
    <xf borderId="0" fillId="0" fontId="24" numFmtId="3" xfId="0" applyAlignment="1" applyFont="1" applyNumberFormat="1">
      <alignment horizontal="right"/>
    </xf>
    <xf borderId="0" fillId="0" fontId="24" numFmtId="3" xfId="0" applyAlignment="1" applyFont="1" applyNumberFormat="1">
      <alignment horizontal="right"/>
    </xf>
    <xf borderId="0" fillId="0" fontId="24" numFmtId="0" xfId="0" applyAlignment="1" applyFont="1">
      <alignment horizontal="right"/>
    </xf>
    <xf borderId="35" fillId="0" fontId="24" numFmtId="3" xfId="0" applyAlignment="1" applyBorder="1" applyFont="1" applyNumberFormat="1">
      <alignment horizontal="right"/>
    </xf>
    <xf borderId="43" fillId="43" fontId="24" numFmtId="170" xfId="0" applyAlignment="1" applyBorder="1" applyFont="1" applyNumberFormat="1">
      <alignment horizontal="right"/>
    </xf>
    <xf borderId="23" fillId="43" fontId="24" numFmtId="0" xfId="0" applyAlignment="1" applyBorder="1" applyFont="1">
      <alignment horizontal="right"/>
    </xf>
    <xf borderId="23" fillId="43" fontId="24" numFmtId="165" xfId="0" applyAlignment="1" applyBorder="1" applyFont="1" applyNumberFormat="1">
      <alignment horizontal="right"/>
    </xf>
    <xf borderId="23" fillId="43" fontId="24" numFmtId="3" xfId="0" applyAlignment="1" applyBorder="1" applyFont="1" applyNumberFormat="1">
      <alignment horizontal="right"/>
    </xf>
    <xf borderId="23" fillId="43" fontId="24" numFmtId="3" xfId="0" applyAlignment="1" applyBorder="1" applyFont="1" applyNumberFormat="1">
      <alignment horizontal="right"/>
    </xf>
    <xf borderId="23" fillId="43" fontId="24" numFmtId="0" xfId="0" applyAlignment="1" applyBorder="1" applyFont="1">
      <alignment horizontal="right"/>
    </xf>
    <xf borderId="44" fillId="43" fontId="24" numFmtId="3" xfId="0" applyAlignment="1" applyBorder="1" applyFont="1" applyNumberFormat="1">
      <alignment horizontal="right"/>
    </xf>
    <xf borderId="45" fillId="0" fontId="5" numFmtId="3" xfId="0" applyAlignment="1" applyBorder="1" applyFont="1" applyNumberFormat="1">
      <alignment horizontal="right"/>
    </xf>
    <xf borderId="45" fillId="0" fontId="6" numFmtId="3" xfId="0" applyAlignment="1" applyBorder="1" applyFont="1" applyNumberFormat="1">
      <alignment horizontal="right"/>
    </xf>
    <xf borderId="43" fillId="0" fontId="5" numFmtId="0" xfId="0" applyAlignment="1" applyBorder="1" applyFont="1">
      <alignment horizontal="right"/>
    </xf>
    <xf borderId="23" fillId="0" fontId="5" numFmtId="0" xfId="0" applyAlignment="1" applyBorder="1" applyFont="1">
      <alignment horizontal="right"/>
    </xf>
    <xf borderId="23" fillId="0" fontId="6" numFmtId="0" xfId="0" applyAlignment="1" applyBorder="1" applyFont="1">
      <alignment horizontal="right"/>
    </xf>
    <xf borderId="44" fillId="0" fontId="5" numFmtId="0" xfId="0" applyAlignment="1" applyBorder="1" applyFont="1">
      <alignment horizontal="right"/>
    </xf>
    <xf borderId="43" fillId="0" fontId="5" numFmtId="3" xfId="0" applyAlignment="1" applyBorder="1" applyFont="1" applyNumberFormat="1">
      <alignment horizontal="right"/>
    </xf>
    <xf borderId="23" fillId="0" fontId="5" numFmtId="3" xfId="0" applyAlignment="1" applyBorder="1" applyFont="1" applyNumberFormat="1">
      <alignment horizontal="right"/>
    </xf>
    <xf borderId="23" fillId="0" fontId="5" numFmtId="2" xfId="0" applyAlignment="1" applyBorder="1" applyFont="1" applyNumberFormat="1">
      <alignment horizontal="right"/>
    </xf>
    <xf borderId="23" fillId="0" fontId="5" numFmtId="1" xfId="0" applyAlignment="1" applyBorder="1" applyFont="1" applyNumberFormat="1">
      <alignment horizontal="right"/>
    </xf>
    <xf borderId="23" fillId="0" fontId="5" numFmtId="165" xfId="0" applyAlignment="1" applyBorder="1" applyFont="1" applyNumberFormat="1">
      <alignment horizontal="right"/>
    </xf>
    <xf borderId="23" fillId="0" fontId="5" numFmtId="175" xfId="0" applyAlignment="1" applyBorder="1" applyFont="1" applyNumberFormat="1">
      <alignment horizontal="right"/>
    </xf>
    <xf borderId="23" fillId="0" fontId="5" numFmtId="166" xfId="0" applyAlignment="1" applyBorder="1" applyFont="1" applyNumberFormat="1">
      <alignment horizontal="right"/>
    </xf>
    <xf borderId="44" fillId="0" fontId="5" numFmtId="3" xfId="0" applyAlignment="1" applyBorder="1" applyFont="1" applyNumberFormat="1">
      <alignment horizontal="right"/>
    </xf>
    <xf borderId="43" fillId="0" fontId="5" numFmtId="0" xfId="0" applyAlignment="1" applyBorder="1" applyFont="1">
      <alignment horizontal="right"/>
    </xf>
    <xf borderId="23" fillId="0" fontId="5" numFmtId="0" xfId="0" applyAlignment="1" applyBorder="1" applyFont="1">
      <alignment horizontal="right"/>
    </xf>
    <xf borderId="23" fillId="0" fontId="5" numFmtId="1" xfId="0" applyAlignment="1" applyBorder="1" applyFont="1" applyNumberFormat="1">
      <alignment horizontal="right"/>
    </xf>
    <xf borderId="23" fillId="0" fontId="5" numFmtId="165" xfId="0" applyAlignment="1" applyBorder="1" applyFont="1" applyNumberFormat="1">
      <alignment horizontal="right"/>
    </xf>
    <xf borderId="44" fillId="0" fontId="5" numFmtId="0" xfId="0" applyAlignment="1" applyBorder="1" applyFont="1">
      <alignment horizontal="right"/>
    </xf>
    <xf borderId="23" fillId="0" fontId="5" numFmtId="164" xfId="0" applyAlignment="1" applyBorder="1" applyFont="1" applyNumberFormat="1">
      <alignment horizontal="right"/>
    </xf>
    <xf borderId="43" fillId="0" fontId="5" numFmtId="3" xfId="0" applyAlignment="1" applyBorder="1" applyFont="1" applyNumberFormat="1">
      <alignment horizontal="right"/>
    </xf>
    <xf borderId="23" fillId="0" fontId="5" numFmtId="3" xfId="0" applyAlignment="1" applyBorder="1" applyFont="1" applyNumberFormat="1">
      <alignment horizontal="right"/>
    </xf>
    <xf borderId="44" fillId="0" fontId="5" numFmtId="166" xfId="0" applyAlignment="1" applyBorder="1" applyFont="1" applyNumberFormat="1">
      <alignment horizontal="right"/>
    </xf>
    <xf borderId="44" fillId="0" fontId="5" numFmtId="4" xfId="0" applyAlignment="1" applyBorder="1" applyFont="1" applyNumberFormat="1">
      <alignment horizontal="right"/>
    </xf>
    <xf borderId="23" fillId="0" fontId="5" numFmtId="4" xfId="0" applyAlignment="1" applyBorder="1" applyFont="1" applyNumberFormat="1">
      <alignment horizontal="right"/>
    </xf>
    <xf borderId="19" fillId="0" fontId="5" numFmtId="166" xfId="0" applyAlignment="1" applyBorder="1" applyFont="1" applyNumberFormat="1">
      <alignment horizontal="right"/>
    </xf>
    <xf borderId="37" fillId="0" fontId="5" numFmtId="0" xfId="0" applyAlignment="1" applyBorder="1" applyFont="1">
      <alignment horizontal="right"/>
    </xf>
    <xf borderId="0" fillId="0" fontId="24" numFmtId="170" xfId="0" applyAlignment="1" applyFont="1" applyNumberFormat="1">
      <alignment horizontal="right"/>
    </xf>
    <xf borderId="0" fillId="43" fontId="24" numFmtId="170" xfId="0" applyAlignment="1" applyFont="1" applyNumberFormat="1">
      <alignment horizontal="right"/>
    </xf>
    <xf borderId="20" fillId="0" fontId="6" numFmtId="3" xfId="0" applyAlignment="1" applyBorder="1" applyFont="1" applyNumberFormat="1">
      <alignment horizontal="right"/>
    </xf>
    <xf borderId="6" fillId="0" fontId="5" numFmtId="0" xfId="0" applyAlignment="1" applyBorder="1" applyFont="1">
      <alignment horizontal="right"/>
    </xf>
    <xf borderId="0" fillId="0" fontId="6" numFmtId="3" xfId="0" applyAlignment="1" applyFont="1" applyNumberFormat="1">
      <alignment horizontal="right"/>
    </xf>
    <xf borderId="12" fillId="0" fontId="5" numFmtId="0" xfId="0" applyAlignment="1" applyBorder="1" applyFont="1">
      <alignment horizontal="right"/>
    </xf>
    <xf borderId="0" fillId="43" fontId="24" numFmtId="166" xfId="0" applyAlignment="1" applyFont="1" applyNumberFormat="1">
      <alignment horizontal="right"/>
    </xf>
    <xf borderId="35" fillId="0" fontId="6" numFmtId="0" xfId="0" applyAlignment="1" applyBorder="1" applyFont="1">
      <alignment horizontal="right"/>
    </xf>
    <xf borderId="0" fillId="0" fontId="24" numFmtId="166" xfId="0" applyAlignment="1" applyFont="1" applyNumberFormat="1">
      <alignment horizontal="right"/>
    </xf>
    <xf borderId="43" fillId="0" fontId="24" numFmtId="170" xfId="0" applyAlignment="1" applyBorder="1" applyFont="1" applyNumberFormat="1">
      <alignment horizontal="right"/>
    </xf>
    <xf borderId="23" fillId="0" fontId="24" numFmtId="0" xfId="0" applyAlignment="1" applyBorder="1" applyFont="1">
      <alignment horizontal="right"/>
    </xf>
    <xf borderId="23" fillId="0" fontId="24" numFmtId="165" xfId="0" applyAlignment="1" applyBorder="1" applyFont="1" applyNumberFormat="1">
      <alignment horizontal="right"/>
    </xf>
    <xf borderId="23" fillId="0" fontId="24" numFmtId="3" xfId="0" applyAlignment="1" applyBorder="1" applyFont="1" applyNumberFormat="1">
      <alignment horizontal="right"/>
    </xf>
    <xf borderId="23" fillId="0" fontId="24" numFmtId="3" xfId="0" applyAlignment="1" applyBorder="1" applyFont="1" applyNumberFormat="1">
      <alignment horizontal="right"/>
    </xf>
    <xf borderId="23" fillId="0" fontId="24" numFmtId="0" xfId="0" applyAlignment="1" applyBorder="1" applyFont="1">
      <alignment horizontal="right"/>
    </xf>
    <xf borderId="44" fillId="0" fontId="24" numFmtId="3" xfId="0" applyAlignment="1" applyBorder="1" applyFont="1" applyNumberFormat="1">
      <alignment horizontal="right"/>
    </xf>
    <xf borderId="23" fillId="0" fontId="6" numFmtId="3" xfId="0" applyAlignment="1" applyBorder="1" applyFont="1" applyNumberFormat="1">
      <alignment horizontal="right"/>
    </xf>
    <xf borderId="37" fillId="43" fontId="24" numFmtId="170" xfId="0" applyAlignment="1" applyBorder="1" applyFont="1" applyNumberFormat="1">
      <alignment horizontal="right"/>
    </xf>
    <xf borderId="20" fillId="43" fontId="24" numFmtId="0" xfId="0" applyAlignment="1" applyBorder="1" applyFont="1">
      <alignment horizontal="right"/>
    </xf>
    <xf borderId="20" fillId="43" fontId="24" numFmtId="165" xfId="0" applyAlignment="1" applyBorder="1" applyFont="1" applyNumberFormat="1">
      <alignment horizontal="right"/>
    </xf>
    <xf borderId="20" fillId="43" fontId="24" numFmtId="3" xfId="0" applyAlignment="1" applyBorder="1" applyFont="1" applyNumberFormat="1">
      <alignment horizontal="right"/>
    </xf>
    <xf borderId="20" fillId="43" fontId="24" numFmtId="3" xfId="0" applyAlignment="1" applyBorder="1" applyFont="1" applyNumberFormat="1">
      <alignment horizontal="right"/>
    </xf>
    <xf borderId="20" fillId="43" fontId="24" numFmtId="0" xfId="0" applyAlignment="1" applyBorder="1" applyFont="1">
      <alignment horizontal="right"/>
    </xf>
    <xf borderId="38" fillId="43" fontId="24" numFmtId="3" xfId="0" applyAlignment="1" applyBorder="1" applyFont="1" applyNumberFormat="1">
      <alignment horizontal="right"/>
    </xf>
    <xf borderId="0" fillId="0" fontId="24" numFmtId="3" xfId="0" applyAlignment="1" applyFont="1" applyNumberFormat="1">
      <alignment horizontal="right"/>
    </xf>
    <xf borderId="0" fillId="0" fontId="24" numFmtId="3" xfId="0" applyAlignment="1" applyFont="1" applyNumberFormat="1">
      <alignment horizontal="right"/>
    </xf>
    <xf borderId="0" fillId="43" fontId="24" numFmtId="3" xfId="0" applyAlignment="1" applyFont="1" applyNumberFormat="1">
      <alignment horizontal="right"/>
    </xf>
    <xf borderId="0" fillId="43" fontId="24" numFmtId="3" xfId="0" applyAlignment="1" applyFont="1" applyNumberFormat="1">
      <alignment horizontal="right"/>
    </xf>
    <xf borderId="0" fillId="0" fontId="24" numFmtId="0" xfId="0" applyAlignment="1" applyFont="1">
      <alignment horizontal="right"/>
    </xf>
    <xf borderId="35" fillId="43" fontId="24" numFmtId="0" xfId="0" applyAlignment="1" applyBorder="1" applyFont="1">
      <alignment horizontal="right"/>
    </xf>
    <xf borderId="35" fillId="0" fontId="24" numFmtId="0" xfId="0" applyAlignment="1" applyBorder="1" applyFont="1">
      <alignment horizontal="right"/>
    </xf>
    <xf borderId="44" fillId="0" fontId="24" numFmtId="0" xfId="0" applyAlignment="1" applyBorder="1" applyFont="1">
      <alignment horizontal="right"/>
    </xf>
    <xf borderId="38" fillId="43" fontId="24" numFmtId="0" xfId="0" applyAlignment="1" applyBorder="1" applyFont="1">
      <alignment horizontal="right"/>
    </xf>
    <xf borderId="44" fillId="43" fontId="24" numFmtId="0" xfId="0" applyAlignment="1" applyBorder="1" applyFont="1">
      <alignment horizontal="right"/>
    </xf>
    <xf borderId="38" fillId="0" fontId="24" numFmtId="0" xfId="0" applyAlignment="1" applyBorder="1" applyFont="1">
      <alignment horizontal="right"/>
    </xf>
    <xf borderId="0" fillId="43" fontId="24" numFmtId="164" xfId="0" applyAlignment="1" applyFont="1" applyNumberFormat="1">
      <alignment horizontal="right"/>
    </xf>
    <xf borderId="0" fillId="44" fontId="24" numFmtId="0" xfId="0" applyAlignment="1" applyFont="1">
      <alignment horizontal="right"/>
    </xf>
    <xf borderId="35" fillId="44" fontId="24" numFmtId="0" xfId="0" applyAlignment="1" applyBorder="1" applyFont="1">
      <alignment horizontal="right"/>
    </xf>
    <xf borderId="20" fillId="44" fontId="24" numFmtId="0" xfId="0" applyAlignment="1" applyBorder="1" applyFont="1">
      <alignment horizontal="right"/>
    </xf>
    <xf borderId="38" fillId="44" fontId="24" numFmtId="0" xfId="0" applyAlignment="1" applyBorder="1" applyFont="1">
      <alignment horizontal="right"/>
    </xf>
    <xf borderId="23" fillId="44" fontId="24" numFmtId="0" xfId="0" applyAlignment="1" applyBorder="1" applyFont="1">
      <alignment horizontal="right"/>
    </xf>
    <xf borderId="44" fillId="44" fontId="24" numFmtId="0" xfId="0" applyAlignment="1" applyBorder="1" applyFont="1">
      <alignment horizontal="right"/>
    </xf>
    <xf borderId="37" fillId="0" fontId="6" numFmtId="0" xfId="0" applyAlignment="1" applyBorder="1" applyFont="1">
      <alignment horizontal="right"/>
    </xf>
    <xf borderId="34" fillId="0" fontId="6" numFmtId="0" xfId="0" applyAlignment="1" applyBorder="1" applyFont="1">
      <alignment horizontal="right"/>
    </xf>
    <xf borderId="43" fillId="0" fontId="6" numFmtId="0" xfId="0" applyAlignment="1" applyBorder="1" applyFont="1">
      <alignment horizontal="right"/>
    </xf>
    <xf borderId="40" fillId="0" fontId="5" numFmtId="3" xfId="0" applyAlignment="1" applyBorder="1" applyFont="1" applyNumberFormat="1">
      <alignment horizontal="center"/>
    </xf>
    <xf borderId="41" fillId="0" fontId="5" numFmtId="3" xfId="0" applyAlignment="1" applyBorder="1" applyFont="1" applyNumberFormat="1">
      <alignment horizontal="center"/>
    </xf>
    <xf borderId="38" fillId="0" fontId="5" numFmtId="4" xfId="0" applyAlignment="1" applyBorder="1" applyFont="1" applyNumberFormat="1">
      <alignment horizontal="center"/>
    </xf>
    <xf borderId="7" fillId="0" fontId="5" numFmtId="166" xfId="0" applyAlignment="1" applyBorder="1" applyFont="1" applyNumberFormat="1">
      <alignment horizontal="center"/>
    </xf>
    <xf borderId="35" fillId="0" fontId="5" numFmtId="4" xfId="0" applyAlignment="1" applyBorder="1" applyFont="1" applyNumberFormat="1">
      <alignment horizontal="center"/>
    </xf>
    <xf borderId="13" fillId="0" fontId="5" numFmtId="166" xfId="0" applyAlignment="1" applyBorder="1" applyFont="1" applyNumberFormat="1">
      <alignment horizontal="center"/>
    </xf>
    <xf borderId="44" fillId="0" fontId="5" numFmtId="4" xfId="0" applyAlignment="1" applyBorder="1" applyFont="1" applyNumberFormat="1">
      <alignment horizontal="center"/>
    </xf>
    <xf borderId="19" fillId="0" fontId="5" numFmtId="166" xfId="0" applyAlignment="1" applyBorder="1" applyFont="1" applyNumberFormat="1">
      <alignment horizontal="center"/>
    </xf>
    <xf borderId="38" fillId="0" fontId="5" numFmtId="3" xfId="0" applyAlignment="1" applyBorder="1" applyFont="1" applyNumberFormat="1">
      <alignment horizontal="center"/>
    </xf>
    <xf borderId="35" fillId="0" fontId="5" numFmtId="3" xfId="0" applyAlignment="1" applyBorder="1" applyFont="1" applyNumberFormat="1">
      <alignment horizontal="center"/>
    </xf>
    <xf borderId="6" fillId="0" fontId="5" numFmtId="3" xfId="0" applyAlignment="1" applyBorder="1" applyFont="1" applyNumberFormat="1">
      <alignment horizontal="center"/>
    </xf>
    <xf borderId="12" fillId="0" fontId="5" numFmtId="3" xfId="0" applyAlignment="1" applyBorder="1" applyFont="1" applyNumberFormat="1">
      <alignment horizontal="center"/>
    </xf>
    <xf borderId="35" fillId="0" fontId="6" numFmtId="3" xfId="0" applyAlignment="1" applyBorder="1" applyFont="1" applyNumberFormat="1">
      <alignment horizontal="center"/>
    </xf>
    <xf borderId="37" fillId="0" fontId="6" numFmtId="3" xfId="0" applyAlignment="1" applyBorder="1" applyFont="1" applyNumberFormat="1">
      <alignment horizontal="center"/>
    </xf>
    <xf borderId="34" fillId="0" fontId="6" numFmtId="3" xfId="0" applyAlignment="1" applyBorder="1" applyFont="1" applyNumberFormat="1">
      <alignment horizontal="center"/>
    </xf>
    <xf borderId="43" fillId="0" fontId="6" numFmtId="3" xfId="0" applyAlignment="1" applyBorder="1" applyFont="1" applyNumberFormat="1">
      <alignment horizontal="center"/>
    </xf>
    <xf borderId="2" fillId="0" fontId="5" numFmtId="0" xfId="0" applyAlignment="1" applyBorder="1" applyFont="1">
      <alignment/>
    </xf>
    <xf borderId="2" fillId="0" fontId="5" numFmtId="0" xfId="0" applyAlignment="1" applyBorder="1" applyFont="1">
      <alignment horizontal="center"/>
    </xf>
    <xf borderId="49" fillId="0" fontId="24" numFmtId="164" xfId="0" applyAlignment="1" applyBorder="1" applyFont="1" applyNumberFormat="1">
      <alignment horizontal="center"/>
    </xf>
    <xf borderId="2" fillId="0" fontId="24" numFmtId="0" xfId="0" applyAlignment="1" applyBorder="1" applyFont="1">
      <alignment horizontal="center"/>
    </xf>
    <xf borderId="2" fillId="0" fontId="24" numFmtId="3" xfId="0" applyAlignment="1" applyBorder="1" applyFont="1" applyNumberFormat="1">
      <alignment/>
    </xf>
    <xf borderId="2" fillId="0" fontId="24" numFmtId="3" xfId="0" applyAlignment="1" applyBorder="1" applyFont="1" applyNumberFormat="1">
      <alignment horizontal="center"/>
    </xf>
    <xf borderId="2" fillId="0" fontId="24" numFmtId="0" xfId="0" applyAlignment="1" applyBorder="1" applyFont="1">
      <alignment/>
    </xf>
    <xf borderId="50" fillId="0" fontId="24" numFmtId="0" xfId="0" applyAlignment="1" applyBorder="1" applyFont="1">
      <alignment horizontal="center"/>
    </xf>
    <xf borderId="2" fillId="0" fontId="5" numFmtId="3" xfId="0" applyAlignment="1" applyBorder="1" applyFont="1" applyNumberFormat="1">
      <alignment horizontal="center"/>
    </xf>
    <xf borderId="2" fillId="0" fontId="6" numFmtId="3" xfId="0" applyAlignment="1" applyBorder="1" applyFont="1" applyNumberFormat="1">
      <alignment horizontal="center"/>
    </xf>
    <xf borderId="49" fillId="0" fontId="5" numFmtId="3" xfId="0" applyAlignment="1" applyBorder="1" applyFont="1" applyNumberFormat="1">
      <alignment horizontal="center"/>
    </xf>
    <xf borderId="50" fillId="0" fontId="5" numFmtId="0" xfId="0" applyAlignment="1" applyBorder="1" applyFont="1">
      <alignment horizontal="center"/>
    </xf>
    <xf borderId="2" fillId="0" fontId="5" numFmtId="2" xfId="0" applyAlignment="1" applyBorder="1" applyFont="1" applyNumberFormat="1">
      <alignment horizontal="center"/>
    </xf>
    <xf borderId="2" fillId="0" fontId="5" numFmtId="1" xfId="0" applyAlignment="1" applyBorder="1" applyFont="1" applyNumberFormat="1">
      <alignment horizontal="center"/>
    </xf>
    <xf borderId="2" fillId="0" fontId="5" numFmtId="165" xfId="0" applyAlignment="1" applyBorder="1" applyFont="1" applyNumberFormat="1">
      <alignment horizontal="center"/>
    </xf>
    <xf borderId="2" fillId="0" fontId="5" numFmtId="166" xfId="0" applyAlignment="1" applyBorder="1" applyFont="1" applyNumberFormat="1">
      <alignment horizontal="center"/>
    </xf>
    <xf borderId="50" fillId="0" fontId="5" numFmtId="3" xfId="0" applyAlignment="1" applyBorder="1" applyFont="1" applyNumberFormat="1">
      <alignment horizontal="center"/>
    </xf>
    <xf borderId="49" fillId="0" fontId="5" numFmtId="3" xfId="0" applyAlignment="1" applyBorder="1" applyFont="1" applyNumberFormat="1">
      <alignment horizontal="center"/>
    </xf>
    <xf borderId="2" fillId="0" fontId="5" numFmtId="0" xfId="0" applyAlignment="1" applyBorder="1" applyFont="1">
      <alignment horizontal="center"/>
    </xf>
    <xf borderId="50" fillId="0" fontId="5" numFmtId="0" xfId="0" applyAlignment="1" applyBorder="1" applyFont="1">
      <alignment horizontal="center"/>
    </xf>
    <xf borderId="2" fillId="0" fontId="5" numFmtId="3" xfId="0" applyAlignment="1" applyBorder="1" applyFont="1" applyNumberFormat="1">
      <alignment horizontal="center"/>
    </xf>
    <xf borderId="50" fillId="0" fontId="5" numFmtId="166" xfId="0" applyAlignment="1" applyBorder="1" applyFont="1" applyNumberFormat="1">
      <alignment horizontal="center"/>
    </xf>
    <xf borderId="2" fillId="0" fontId="5" numFmtId="164" xfId="0" applyAlignment="1" applyBorder="1" applyFont="1" applyNumberFormat="1">
      <alignment horizontal="center"/>
    </xf>
    <xf borderId="50" fillId="0" fontId="5" numFmtId="4" xfId="0" applyAlignment="1" applyBorder="1" applyFont="1" applyNumberFormat="1">
      <alignment horizontal="center"/>
    </xf>
    <xf borderId="2" fillId="0" fontId="5" numFmtId="4" xfId="0" applyAlignment="1" applyBorder="1" applyFont="1" applyNumberFormat="1">
      <alignment horizontal="center"/>
    </xf>
    <xf borderId="3" fillId="0" fontId="5" numFmtId="166" xfId="0" applyAlignment="1" applyBorder="1" applyFont="1" applyNumberFormat="1">
      <alignment horizontal="center"/>
    </xf>
    <xf borderId="10" fillId="17" fontId="6" numFmtId="0" xfId="0" applyAlignment="1" applyBorder="1" applyFont="1">
      <alignment horizontal="center" vertical="center" wrapText="1"/>
    </xf>
    <xf borderId="20" fillId="0" fontId="24" numFmtId="164" xfId="0" applyAlignment="1" applyBorder="1" applyFont="1" applyNumberFormat="1">
      <alignment horizontal="center"/>
    </xf>
    <xf borderId="10" fillId="16" fontId="6" numFmtId="0" xfId="0" applyAlignment="1" applyBorder="1" applyFont="1">
      <alignment horizontal="center" vertical="center" wrapText="1"/>
    </xf>
    <xf borderId="0" fillId="2" fontId="20" numFmtId="0" xfId="0" applyAlignment="1" applyFont="1">
      <alignment horizontal="center" vertical="center" wrapText="1"/>
    </xf>
    <xf borderId="31" fillId="20" fontId="21" numFmtId="1" xfId="0" applyAlignment="1" applyBorder="1" applyFont="1" applyNumberFormat="1">
      <alignment horizontal="center" vertical="center" wrapText="1"/>
    </xf>
    <xf borderId="0" fillId="22" fontId="21" numFmtId="0" xfId="0" applyAlignment="1" applyFont="1">
      <alignment horizontal="center" vertical="center" wrapText="1"/>
    </xf>
    <xf borderId="31" fillId="22" fontId="21" numFmtId="1" xfId="0" applyAlignment="1" applyBorder="1" applyFont="1" applyNumberFormat="1">
      <alignment horizontal="center" vertical="center" wrapText="1"/>
    </xf>
    <xf borderId="31" fillId="46" fontId="21" numFmtId="0" xfId="0" applyAlignment="1" applyBorder="1" applyFill="1" applyFont="1">
      <alignment horizontal="center" vertical="center" wrapText="1"/>
    </xf>
    <xf borderId="31" fillId="47" fontId="21" numFmtId="0" xfId="0" applyAlignment="1" applyBorder="1" applyFill="1" applyFont="1">
      <alignment horizontal="center" vertical="center" wrapText="1"/>
    </xf>
    <xf borderId="51" fillId="24" fontId="21" numFmtId="0" xfId="0" applyAlignment="1" applyBorder="1" applyFont="1">
      <alignment horizontal="center" vertical="center" wrapText="1"/>
    </xf>
    <xf borderId="0" fillId="3" fontId="21" numFmtId="0" xfId="0" applyAlignment="1" applyFont="1">
      <alignment horizontal="center" vertical="center" wrapText="1"/>
    </xf>
    <xf borderId="34" fillId="31" fontId="6" numFmtId="1" xfId="0" applyAlignment="1" applyBorder="1" applyFont="1" applyNumberFormat="1">
      <alignment horizontal="center" vertical="center" wrapText="1"/>
    </xf>
    <xf borderId="34" fillId="16" fontId="6" numFmtId="1" xfId="0" applyAlignment="1" applyBorder="1" applyFont="1" applyNumberFormat="1">
      <alignment horizontal="center" vertical="center" wrapText="1"/>
    </xf>
    <xf borderId="34" fillId="33" fontId="6" numFmtId="0" xfId="0" applyAlignment="1" applyBorder="1" applyFont="1">
      <alignment horizontal="center" vertical="center" wrapText="1"/>
    </xf>
    <xf borderId="35" fillId="15" fontId="6" numFmtId="0" xfId="0" applyAlignment="1" applyBorder="1" applyFont="1">
      <alignment horizontal="center" vertical="center" wrapText="1"/>
    </xf>
    <xf borderId="34" fillId="42" fontId="6" numFmtId="0" xfId="0" applyAlignment="1" applyBorder="1" applyFont="1">
      <alignment horizontal="center" vertical="center" wrapText="1"/>
    </xf>
    <xf borderId="35" fillId="42" fontId="6" numFmtId="0" xfId="0" applyAlignment="1" applyBorder="1" applyFont="1">
      <alignment horizontal="center" vertical="center" wrapText="1"/>
    </xf>
    <xf borderId="42" fillId="6" fontId="6" numFmtId="0" xfId="0" applyAlignment="1" applyBorder="1" applyFont="1">
      <alignment horizontal="center" vertical="center" wrapText="1"/>
    </xf>
    <xf borderId="34" fillId="14" fontId="6" numFmtId="1" xfId="0" applyAlignment="1" applyBorder="1" applyFont="1" applyNumberFormat="1">
      <alignment horizontal="center" vertical="center" wrapText="1"/>
    </xf>
    <xf borderId="0" fillId="42" fontId="6" numFmtId="1" xfId="0" applyAlignment="1" applyFont="1" applyNumberFormat="1">
      <alignment horizontal="center" vertical="center" wrapText="1"/>
    </xf>
    <xf borderId="0" fillId="10" fontId="6" numFmtId="1" xfId="0" applyAlignment="1" applyFont="1" applyNumberFormat="1">
      <alignment horizontal="center" vertical="center" wrapText="1"/>
    </xf>
    <xf borderId="0" fillId="11" fontId="6" numFmtId="1" xfId="0" applyAlignment="1" applyFont="1" applyNumberFormat="1">
      <alignment horizontal="center" vertical="center" wrapText="1"/>
    </xf>
    <xf borderId="0" fillId="13" fontId="6" numFmtId="1" xfId="0" applyAlignment="1" applyFont="1" applyNumberFormat="1">
      <alignment horizontal="center" vertical="center" wrapText="1"/>
    </xf>
    <xf borderId="0" fillId="9" fontId="6" numFmtId="1" xfId="0" applyAlignment="1" applyFont="1" applyNumberFormat="1">
      <alignment horizontal="center" vertical="center" wrapText="1"/>
    </xf>
    <xf borderId="0" fillId="28" fontId="6" numFmtId="1" xfId="0" applyAlignment="1" applyFont="1" applyNumberFormat="1">
      <alignment horizontal="center" vertical="center" wrapText="1"/>
    </xf>
    <xf borderId="35" fillId="18" fontId="6" numFmtId="1" xfId="0" applyAlignment="1" applyBorder="1" applyFont="1" applyNumberFormat="1">
      <alignment horizontal="center" vertical="center" wrapText="1"/>
    </xf>
    <xf borderId="42" fillId="0" fontId="2" numFmtId="0" xfId="0" applyBorder="1" applyFont="1"/>
    <xf borderId="4" fillId="16" fontId="6" numFmtId="0" xfId="0" applyAlignment="1" applyBorder="1" applyFont="1">
      <alignment horizontal="center" vertical="center" wrapText="1"/>
    </xf>
    <xf borderId="20" fillId="0" fontId="5" numFmtId="176" xfId="0" applyAlignment="1" applyBorder="1" applyFont="1" applyNumberFormat="1">
      <alignment horizontal="center"/>
    </xf>
    <xf borderId="47" fillId="0" fontId="5" numFmtId="0" xfId="0" applyAlignment="1" applyBorder="1" applyFont="1">
      <alignment horizontal="center"/>
    </xf>
    <xf borderId="0" fillId="0" fontId="5" numFmtId="176" xfId="0" applyAlignment="1" applyFont="1" applyNumberFormat="1">
      <alignment horizontal="center"/>
    </xf>
    <xf borderId="36" fillId="0" fontId="5" numFmtId="0" xfId="0" applyAlignment="1" applyBorder="1" applyFont="1">
      <alignment horizontal="center"/>
    </xf>
    <xf borderId="0" fillId="44" fontId="25" numFmtId="0" xfId="0" applyAlignment="1" applyFont="1">
      <alignment horizontal="center"/>
    </xf>
    <xf borderId="35" fillId="0" fontId="5" numFmtId="2" xfId="0" applyAlignment="1" applyBorder="1" applyFont="1" applyNumberFormat="1">
      <alignment horizontal="center"/>
    </xf>
    <xf borderId="23" fillId="0" fontId="5" numFmtId="176" xfId="0" applyAlignment="1" applyBorder="1" applyFont="1" applyNumberFormat="1">
      <alignment horizontal="center"/>
    </xf>
    <xf borderId="46" fillId="0" fontId="5" numFmtId="0" xfId="0" applyAlignment="1" applyBorder="1" applyFont="1">
      <alignment horizontal="center"/>
    </xf>
    <xf borderId="4" fillId="6" fontId="6" numFmtId="0" xfId="0" applyAlignment="1" applyBorder="1" applyFont="1">
      <alignment horizontal="center" vertical="center" wrapText="1"/>
    </xf>
    <xf borderId="36" fillId="0" fontId="5" numFmtId="3" xfId="0" applyAlignment="1" applyBorder="1" applyFont="1" applyNumberFormat="1">
      <alignment horizontal="center"/>
    </xf>
    <xf borderId="46" fillId="0" fontId="5" numFmtId="3" xfId="0" applyAlignment="1" applyBorder="1" applyFont="1" applyNumberFormat="1">
      <alignment horizontal="center"/>
    </xf>
    <xf borderId="4" fillId="33" fontId="6" numFmtId="0" xfId="0" applyAlignment="1" applyBorder="1" applyFont="1">
      <alignment horizontal="center" vertical="center" wrapText="1"/>
    </xf>
    <xf borderId="0" fillId="2" fontId="20" numFmtId="0" xfId="0" applyAlignment="1" applyFont="1">
      <alignment horizontal="center" vertical="center" wrapText="1"/>
    </xf>
    <xf borderId="31" fillId="34" fontId="6" numFmtId="0" xfId="0" applyAlignment="1" applyBorder="1" applyFont="1">
      <alignment horizontal="center" vertical="center"/>
    </xf>
    <xf borderId="31" fillId="36" fontId="6" numFmtId="0" xfId="0" applyAlignment="1" applyBorder="1" applyFont="1">
      <alignment horizontal="center" vertical="center"/>
    </xf>
    <xf borderId="31" fillId="35" fontId="6" numFmtId="0" xfId="0" applyAlignment="1" applyBorder="1" applyFont="1">
      <alignment horizontal="center" vertical="center"/>
    </xf>
    <xf borderId="34" fillId="14" fontId="23" numFmtId="0" xfId="0" applyAlignment="1" applyBorder="1" applyFont="1">
      <alignment horizontal="center" vertical="center" wrapText="1"/>
    </xf>
    <xf borderId="35" fillId="14" fontId="6" numFmtId="0" xfId="0" applyAlignment="1" applyBorder="1" applyFont="1">
      <alignment horizontal="center" vertical="center" wrapText="1"/>
    </xf>
    <xf borderId="35" fillId="13" fontId="6" numFmtId="0" xfId="0" applyAlignment="1" applyBorder="1" applyFont="1">
      <alignment horizontal="center" vertical="center" wrapText="1"/>
    </xf>
    <xf borderId="34" fillId="7" fontId="6" numFmtId="0" xfId="0" applyAlignment="1" applyBorder="1" applyFont="1">
      <alignment horizontal="center" vertical="center" wrapText="1"/>
    </xf>
    <xf borderId="35" fillId="11" fontId="6" numFmtId="0" xfId="0" applyAlignment="1" applyBorder="1" applyFont="1">
      <alignment horizontal="center" vertical="center" wrapText="1"/>
    </xf>
    <xf borderId="52" fillId="15" fontId="6" numFmtId="0" xfId="0" applyAlignment="1" applyBorder="1" applyFont="1">
      <alignment horizontal="center" vertical="center" wrapText="1"/>
    </xf>
    <xf borderId="20" fillId="0" fontId="5" numFmtId="0" xfId="0" applyAlignment="1" applyBorder="1" applyFont="1">
      <alignment horizontal="center" vertical="center" wrapText="1"/>
    </xf>
    <xf borderId="37" fillId="0" fontId="5" numFmtId="0" xfId="0" applyAlignment="1" applyBorder="1" applyFont="1">
      <alignment horizontal="center" vertical="center" wrapText="1"/>
    </xf>
    <xf borderId="38" fillId="0" fontId="5" numFmtId="177" xfId="0" applyAlignment="1" applyBorder="1" applyFont="1" applyNumberFormat="1">
      <alignment horizontal="center" vertical="center" wrapText="1"/>
    </xf>
    <xf borderId="37" fillId="0" fontId="5" numFmtId="177" xfId="0" applyAlignment="1" applyBorder="1" applyFont="1" applyNumberFormat="1">
      <alignment horizontal="center" vertical="center" wrapText="1"/>
    </xf>
    <xf borderId="38" fillId="0" fontId="5" numFmtId="177" xfId="0" applyAlignment="1" applyBorder="1" applyFont="1" applyNumberFormat="1">
      <alignment horizontal="center" vertical="center" wrapText="1"/>
    </xf>
    <xf borderId="37" fillId="0" fontId="5" numFmtId="4" xfId="0" applyAlignment="1" applyBorder="1" applyFont="1" applyNumberFormat="1">
      <alignment horizontal="center"/>
    </xf>
    <xf borderId="20" fillId="0" fontId="5" numFmtId="164" xfId="0" applyAlignment="1" applyBorder="1" applyFont="1" applyNumberFormat="1">
      <alignment horizontal="center" vertical="center" wrapText="1"/>
    </xf>
    <xf borderId="20" fillId="0" fontId="5" numFmtId="3" xfId="0" applyAlignment="1" applyBorder="1" applyFont="1" applyNumberFormat="1">
      <alignment horizontal="center" vertical="center" wrapText="1"/>
    </xf>
    <xf borderId="38" fillId="0" fontId="5" numFmtId="3" xfId="0" applyAlignment="1" applyBorder="1" applyFont="1" applyNumberFormat="1">
      <alignment horizontal="center" vertical="center" wrapText="1"/>
    </xf>
    <xf borderId="37" fillId="0" fontId="5" numFmtId="4" xfId="0" applyAlignment="1" applyBorder="1" applyFont="1" applyNumberFormat="1">
      <alignment horizontal="center" vertical="center" wrapText="1"/>
    </xf>
    <xf borderId="20" fillId="0" fontId="5" numFmtId="178" xfId="0" applyAlignment="1" applyBorder="1" applyFont="1" applyNumberFormat="1">
      <alignment horizontal="center" vertical="center" wrapText="1"/>
    </xf>
    <xf borderId="7" fillId="0" fontId="5" numFmtId="10" xfId="0" applyAlignment="1" applyBorder="1" applyFont="1" applyNumberFormat="1">
      <alignment horizontal="center" vertical="center" wrapText="1"/>
    </xf>
    <xf borderId="53" fillId="0" fontId="2" numFmtId="0" xfId="0" applyBorder="1" applyFont="1"/>
    <xf borderId="0" fillId="0" fontId="5" numFmtId="177" xfId="0" applyAlignment="1" applyFont="1" applyNumberFormat="1">
      <alignment horizontal="center" vertical="center" wrapText="1"/>
    </xf>
    <xf borderId="34" fillId="0" fontId="5" numFmtId="0" xfId="0" applyAlignment="1" applyBorder="1" applyFont="1">
      <alignment horizontal="center" vertical="center" wrapText="1"/>
    </xf>
    <xf borderId="35" fillId="0" fontId="5" numFmtId="177" xfId="0" applyAlignment="1" applyBorder="1" applyFont="1" applyNumberFormat="1">
      <alignment horizontal="center" vertical="center" wrapText="1"/>
    </xf>
    <xf borderId="34" fillId="0" fontId="5" numFmtId="165" xfId="0" applyAlignment="1" applyBorder="1" applyFont="1" applyNumberFormat="1">
      <alignment horizontal="center" vertical="center" wrapText="1"/>
    </xf>
    <xf borderId="35" fillId="0" fontId="5" numFmtId="165" xfId="0" applyAlignment="1" applyBorder="1" applyFont="1" applyNumberFormat="1">
      <alignment horizontal="center" vertical="center" wrapText="1"/>
    </xf>
    <xf borderId="34" fillId="0" fontId="5" numFmtId="4" xfId="0" applyAlignment="1" applyBorder="1" applyFont="1" applyNumberFormat="1">
      <alignment horizontal="center"/>
    </xf>
    <xf borderId="0" fillId="0" fontId="5" numFmtId="164" xfId="0" applyAlignment="1" applyFont="1" applyNumberFormat="1">
      <alignment horizontal="center" vertical="center" wrapText="1"/>
    </xf>
    <xf borderId="0" fillId="0" fontId="5" numFmtId="3" xfId="0" applyAlignment="1" applyFont="1" applyNumberFormat="1">
      <alignment horizontal="center" vertical="center" wrapText="1"/>
    </xf>
    <xf borderId="35" fillId="0" fontId="5" numFmtId="3" xfId="0" applyAlignment="1" applyBorder="1" applyFont="1" applyNumberFormat="1">
      <alignment horizontal="center" vertical="center" wrapText="1"/>
    </xf>
    <xf borderId="34" fillId="0" fontId="5" numFmtId="4" xfId="0" applyAlignment="1" applyBorder="1" applyFont="1" applyNumberFormat="1">
      <alignment horizontal="center" vertical="center" wrapText="1"/>
    </xf>
    <xf borderId="0" fillId="0" fontId="5" numFmtId="178" xfId="0" applyAlignment="1" applyFont="1" applyNumberFormat="1">
      <alignment horizontal="center" vertical="center" wrapText="1"/>
    </xf>
    <xf borderId="13" fillId="0" fontId="5" numFmtId="10" xfId="0" applyAlignment="1" applyBorder="1" applyFont="1" applyNumberFormat="1">
      <alignment horizontal="center" vertical="center" wrapText="1"/>
    </xf>
    <xf borderId="0" fillId="0" fontId="5" numFmtId="177" xfId="0" applyAlignment="1" applyFont="1" applyNumberFormat="1">
      <alignment horizontal="center" vertical="center" wrapText="1"/>
    </xf>
    <xf borderId="34" fillId="0" fontId="5" numFmtId="177" xfId="0" applyAlignment="1" applyBorder="1" applyFont="1" applyNumberFormat="1">
      <alignment horizontal="center" vertical="center" wrapText="1"/>
    </xf>
    <xf borderId="35" fillId="0" fontId="5" numFmtId="177" xfId="0" applyAlignment="1" applyBorder="1" applyFont="1" applyNumberFormat="1">
      <alignment horizontal="center" vertical="center" wrapText="1"/>
    </xf>
    <xf borderId="0" fillId="0" fontId="5" numFmtId="4" xfId="0" applyAlignment="1" applyFont="1" applyNumberFormat="1">
      <alignment horizontal="center" vertical="center" wrapText="1"/>
    </xf>
    <xf borderId="0" fillId="0" fontId="5" numFmtId="0" xfId="0" applyAlignment="1" applyFont="1">
      <alignment horizontal="center" vertical="center" wrapText="1"/>
    </xf>
    <xf borderId="34" fillId="0" fontId="5" numFmtId="1" xfId="0" applyAlignment="1" applyBorder="1" applyFont="1" applyNumberFormat="1">
      <alignment horizontal="center" vertical="center" wrapText="1"/>
    </xf>
    <xf borderId="35" fillId="0" fontId="5" numFmtId="1" xfId="0" applyAlignment="1" applyBorder="1" applyFont="1" applyNumberFormat="1">
      <alignment horizontal="center" vertical="center" wrapText="1"/>
    </xf>
    <xf borderId="0" fillId="0" fontId="2" numFmtId="0" xfId="0" applyAlignment="1" applyFont="1">
      <alignment horizontal="center"/>
    </xf>
    <xf borderId="34" fillId="0" fontId="5" numFmtId="170" xfId="0" applyAlignment="1" applyBorder="1" applyFont="1" applyNumberFormat="1">
      <alignment horizontal="center" vertical="center" wrapText="1"/>
    </xf>
    <xf borderId="0" fillId="0" fontId="5" numFmtId="170" xfId="0" applyAlignment="1" applyFont="1" applyNumberFormat="1">
      <alignment horizontal="center" vertical="center" wrapText="1"/>
    </xf>
    <xf borderId="35" fillId="0" fontId="5" numFmtId="164" xfId="0" applyAlignment="1" applyBorder="1" applyFont="1" applyNumberFormat="1">
      <alignment horizontal="center" vertical="center" wrapText="1"/>
    </xf>
    <xf borderId="0" fillId="2" fontId="5" numFmtId="0" xfId="0" applyFont="1"/>
    <xf borderId="54" fillId="0" fontId="2" numFmtId="0" xfId="0" applyBorder="1" applyFont="1"/>
    <xf borderId="23" fillId="2" fontId="5" numFmtId="0" xfId="0" applyBorder="1" applyFont="1"/>
    <xf borderId="43" fillId="0" fontId="5" numFmtId="0" xfId="0" applyAlignment="1" applyBorder="1" applyFont="1">
      <alignment horizontal="center" vertical="center" wrapText="1"/>
    </xf>
    <xf borderId="44" fillId="0" fontId="5" numFmtId="177" xfId="0" applyAlignment="1" applyBorder="1" applyFont="1" applyNumberFormat="1">
      <alignment horizontal="center" vertical="center" wrapText="1"/>
    </xf>
    <xf borderId="43" fillId="0" fontId="5" numFmtId="2" xfId="0" applyAlignment="1" applyBorder="1" applyFont="1" applyNumberFormat="1">
      <alignment horizontal="center" vertical="center" wrapText="1"/>
    </xf>
    <xf borderId="44" fillId="0" fontId="5" numFmtId="177" xfId="0" applyAlignment="1" applyBorder="1" applyFont="1" applyNumberFormat="1">
      <alignment horizontal="center" vertical="center" wrapText="1"/>
    </xf>
    <xf borderId="43" fillId="0" fontId="5" numFmtId="4" xfId="0" applyAlignment="1" applyBorder="1" applyFont="1" applyNumberFormat="1">
      <alignment horizontal="center"/>
    </xf>
    <xf borderId="23" fillId="0" fontId="5" numFmtId="164" xfId="0" applyAlignment="1" applyBorder="1" applyFont="1" applyNumberFormat="1">
      <alignment horizontal="center" vertical="center" wrapText="1"/>
    </xf>
    <xf borderId="23" fillId="0" fontId="5" numFmtId="3" xfId="0" applyAlignment="1" applyBorder="1" applyFont="1" applyNumberFormat="1">
      <alignment horizontal="center" vertical="center" wrapText="1"/>
    </xf>
    <xf borderId="44" fillId="0" fontId="5" numFmtId="3" xfId="0" applyAlignment="1" applyBorder="1" applyFont="1" applyNumberFormat="1">
      <alignment horizontal="center" vertical="center" wrapText="1"/>
    </xf>
    <xf borderId="43" fillId="0" fontId="5" numFmtId="4" xfId="0" applyAlignment="1" applyBorder="1" applyFont="1" applyNumberFormat="1">
      <alignment horizontal="center" vertical="center" wrapText="1"/>
    </xf>
    <xf borderId="43" fillId="0" fontId="5" numFmtId="4" xfId="0" applyAlignment="1" applyBorder="1" applyFont="1" applyNumberFormat="1">
      <alignment horizontal="center" vertical="center" wrapText="1"/>
    </xf>
    <xf borderId="23" fillId="0" fontId="5" numFmtId="166" xfId="0" applyAlignment="1" applyBorder="1" applyFont="1" applyNumberFormat="1">
      <alignment horizontal="center" vertical="center" wrapText="1"/>
    </xf>
    <xf borderId="19" fillId="0" fontId="5" numFmtId="164" xfId="0" applyAlignment="1" applyBorder="1" applyFont="1" applyNumberFormat="1">
      <alignment horizontal="center" vertical="center" wrapText="1"/>
    </xf>
    <xf borderId="52" fillId="31" fontId="6" numFmtId="0" xfId="0" applyAlignment="1" applyBorder="1" applyFont="1">
      <alignment horizontal="center" vertical="center" wrapText="1"/>
    </xf>
    <xf borderId="20" fillId="2" fontId="5" numFmtId="0" xfId="0" applyAlignment="1" applyBorder="1" applyFont="1">
      <alignment horizontal="center" vertical="center" wrapText="1"/>
    </xf>
    <xf borderId="38" fillId="0" fontId="5" numFmtId="170" xfId="0" applyAlignment="1" applyBorder="1" applyFont="1" applyNumberFormat="1">
      <alignment horizontal="center" vertical="center" wrapText="1"/>
    </xf>
    <xf borderId="37" fillId="0" fontId="5" numFmtId="170" xfId="0" applyAlignment="1" applyBorder="1" applyFont="1" applyNumberFormat="1">
      <alignment horizontal="center" vertical="center" wrapText="1"/>
    </xf>
    <xf borderId="38" fillId="0" fontId="5" numFmtId="170" xfId="0" applyAlignment="1" applyBorder="1" applyFont="1" applyNumberFormat="1">
      <alignment horizontal="center" vertical="center" wrapText="1"/>
    </xf>
    <xf borderId="37" fillId="0" fontId="5" numFmtId="164" xfId="0" applyAlignment="1" applyBorder="1" applyFont="1" applyNumberFormat="1">
      <alignment horizontal="center"/>
    </xf>
    <xf borderId="0" fillId="2" fontId="5" numFmtId="0" xfId="0" applyAlignment="1" applyFont="1">
      <alignment horizontal="center" vertical="center" wrapText="1"/>
    </xf>
    <xf borderId="35" fillId="0" fontId="5" numFmtId="170" xfId="0" applyAlignment="1" applyBorder="1" applyFont="1" applyNumberFormat="1">
      <alignment horizontal="center" vertical="center" wrapText="1"/>
    </xf>
    <xf borderId="34" fillId="0" fontId="5" numFmtId="164" xfId="0" applyAlignment="1" applyBorder="1" applyFont="1" applyNumberFormat="1">
      <alignment horizontal="center" vertical="center" wrapText="1"/>
    </xf>
    <xf borderId="35" fillId="0" fontId="5" numFmtId="170" xfId="0" applyAlignment="1" applyBorder="1" applyFont="1" applyNumberFormat="1">
      <alignment horizontal="center" vertical="center" wrapText="1"/>
    </xf>
    <xf borderId="34" fillId="0" fontId="5" numFmtId="164" xfId="0" applyAlignment="1" applyBorder="1" applyFont="1" applyNumberFormat="1">
      <alignment horizontal="center"/>
    </xf>
    <xf borderId="34" fillId="0" fontId="5" numFmtId="170" xfId="0" applyAlignment="1" applyBorder="1" applyFont="1" applyNumberFormat="1">
      <alignment horizontal="center" vertical="center" wrapText="1"/>
    </xf>
    <xf borderId="34" fillId="0" fontId="5" numFmtId="2" xfId="0" applyAlignment="1" applyBorder="1" applyFont="1" applyNumberFormat="1">
      <alignment horizontal="center" vertical="center" wrapText="1"/>
    </xf>
    <xf borderId="34" fillId="0" fontId="5" numFmtId="3" xfId="0" applyAlignment="1" applyBorder="1" applyFont="1" applyNumberFormat="1">
      <alignment horizontal="center" vertical="center" wrapText="1"/>
    </xf>
    <xf borderId="0" fillId="0" fontId="5" numFmtId="3" xfId="0" applyAlignment="1" applyFont="1" applyNumberFormat="1">
      <alignment horizontal="center" vertical="center" wrapText="1"/>
    </xf>
    <xf borderId="13" fillId="0" fontId="5" numFmtId="3" xfId="0" applyAlignment="1" applyBorder="1" applyFont="1" applyNumberFormat="1">
      <alignment horizontal="center" vertical="center" wrapText="1"/>
    </xf>
    <xf borderId="52" fillId="6" fontId="6" numFmtId="0" xfId="0" applyAlignment="1" applyBorder="1" applyFont="1">
      <alignment horizontal="center" vertical="center" wrapText="1"/>
    </xf>
    <xf borderId="20" fillId="2" fontId="5" numFmtId="0" xfId="0" applyBorder="1" applyFont="1"/>
    <xf borderId="37" fillId="0" fontId="5" numFmtId="3" xfId="0" applyAlignment="1" applyBorder="1" applyFont="1" applyNumberFormat="1">
      <alignment horizontal="center" vertical="center" wrapText="1"/>
    </xf>
    <xf borderId="37" fillId="0" fontId="5" numFmtId="3" xfId="0" applyAlignment="1" applyBorder="1" applyFont="1" applyNumberFormat="1">
      <alignment horizontal="center" vertical="center" wrapText="1"/>
    </xf>
    <xf borderId="20" fillId="0" fontId="5" numFmtId="3" xfId="0" applyAlignment="1" applyBorder="1" applyFont="1" applyNumberFormat="1">
      <alignment horizontal="center" vertical="center" wrapText="1"/>
    </xf>
    <xf borderId="7" fillId="0" fontId="5" numFmtId="3" xfId="0" applyAlignment="1" applyBorder="1" applyFont="1" applyNumberFormat="1">
      <alignment horizontal="center" vertical="center" wrapText="1"/>
    </xf>
    <xf borderId="23" fillId="0" fontId="5" numFmtId="0" xfId="0" applyAlignment="1" applyBorder="1" applyFont="1">
      <alignment horizontal="center" vertical="center" wrapText="1"/>
    </xf>
    <xf borderId="43" fillId="0" fontId="5" numFmtId="177" xfId="0" applyAlignment="1" applyBorder="1" applyFont="1" applyNumberFormat="1">
      <alignment horizontal="center" vertical="center" wrapText="1"/>
    </xf>
    <xf borderId="43" fillId="0" fontId="5" numFmtId="3" xfId="0" applyAlignment="1" applyBorder="1" applyFont="1" applyNumberFormat="1">
      <alignment horizontal="center" vertical="center" wrapText="1"/>
    </xf>
    <xf borderId="43" fillId="0" fontId="5" numFmtId="3" xfId="0" applyAlignment="1" applyBorder="1" applyFont="1" applyNumberFormat="1">
      <alignment horizontal="center" vertical="center" wrapText="1"/>
    </xf>
    <xf borderId="23" fillId="0" fontId="5" numFmtId="3" xfId="0" applyAlignment="1" applyBorder="1" applyFont="1" applyNumberFormat="1">
      <alignment horizontal="center" vertical="center" wrapText="1"/>
    </xf>
    <xf borderId="19" fillId="0" fontId="5" numFmtId="3" xfId="0" applyAlignment="1" applyBorder="1" applyFont="1" applyNumberFormat="1">
      <alignment horizontal="center" vertical="center" wrapText="1"/>
    </xf>
    <xf borderId="52" fillId="5" fontId="6" numFmtId="0" xfId="0" applyAlignment="1" applyBorder="1" applyFont="1">
      <alignment horizontal="center" vertical="center" wrapText="1"/>
    </xf>
    <xf borderId="0" fillId="0" fontId="5" numFmtId="0" xfId="0" applyAlignment="1" applyFont="1">
      <alignment/>
    </xf>
    <xf borderId="34" fillId="0" fontId="5" numFmtId="3" xfId="0" applyAlignment="1" applyBorder="1" applyFont="1" applyNumberFormat="1">
      <alignment horizontal="center" vertical="center" wrapText="1"/>
    </xf>
    <xf borderId="23" fillId="0" fontId="5" numFmtId="0" xfId="0" applyAlignment="1" applyBorder="1" applyFont="1">
      <alignment/>
    </xf>
    <xf borderId="55" fillId="16" fontId="6" numFmtId="0" xfId="0" applyAlignment="1" applyBorder="1" applyFont="1">
      <alignment horizontal="center" vertical="center" wrapText="1"/>
    </xf>
    <xf borderId="2" fillId="2" fontId="5" numFmtId="0" xfId="0" applyBorder="1" applyFont="1"/>
    <xf borderId="43" fillId="0" fontId="5" numFmtId="164" xfId="0" applyAlignment="1" applyBorder="1" applyFont="1" applyNumberFormat="1">
      <alignment horizontal="center"/>
    </xf>
    <xf borderId="23" fillId="0" fontId="5" numFmtId="164" xfId="0" applyAlignment="1" applyBorder="1" applyFont="1" applyNumberFormat="1">
      <alignment horizontal="center" vertical="center" wrapText="1"/>
    </xf>
    <xf borderId="44" fillId="0" fontId="5" numFmtId="3" xfId="0" applyAlignment="1" applyBorder="1" applyFont="1" applyNumberFormat="1">
      <alignment horizontal="center" vertical="center" wrapText="1"/>
    </xf>
    <xf borderId="0" fillId="0" fontId="5" numFmtId="165" xfId="0" applyAlignment="1" applyFont="1" applyNumberFormat="1">
      <alignment horizontal="center"/>
    </xf>
    <xf borderId="0" fillId="0" fontId="5" numFmtId="177" xfId="0" applyAlignment="1" applyFont="1" applyNumberFormat="1">
      <alignment horizontal="center"/>
    </xf>
    <xf borderId="4" fillId="2" fontId="20" numFmtId="0" xfId="0" applyAlignment="1" applyBorder="1" applyFont="1">
      <alignment horizontal="center"/>
    </xf>
    <xf borderId="4" fillId="36" fontId="6" numFmtId="0" xfId="0" applyAlignment="1" applyBorder="1" applyFont="1">
      <alignment horizontal="center" vertical="center" wrapText="1"/>
    </xf>
    <xf borderId="10" fillId="31" fontId="26" numFmtId="0" xfId="0" applyAlignment="1" applyBorder="1" applyFont="1">
      <alignment horizontal="center"/>
    </xf>
    <xf borderId="16" fillId="13" fontId="7" numFmtId="0" xfId="0" applyAlignment="1" applyBorder="1" applyFont="1">
      <alignment horizontal="center"/>
    </xf>
    <xf borderId="0" fillId="4" fontId="5" numFmtId="0" xfId="0" applyAlignment="1" applyFont="1">
      <alignment horizontal="center" vertical="center" wrapText="1"/>
    </xf>
    <xf borderId="4" fillId="16" fontId="5" numFmtId="0" xfId="0" applyAlignment="1" applyBorder="1" applyFont="1">
      <alignment horizontal="center" vertical="center" wrapText="1"/>
    </xf>
    <xf borderId="1" fillId="31" fontId="6" numFmtId="0" xfId="0" applyAlignment="1" applyBorder="1" applyFont="1">
      <alignment horizontal="center"/>
    </xf>
    <xf borderId="16" fillId="16" fontId="5" numFmtId="0" xfId="0" applyAlignment="1" applyBorder="1" applyFont="1">
      <alignment horizontal="center"/>
    </xf>
    <xf borderId="56" fillId="16" fontId="5" numFmtId="0" xfId="0" applyAlignment="1" applyBorder="1" applyFont="1">
      <alignment vertical="center"/>
    </xf>
    <xf borderId="57" fillId="10" fontId="5" numFmtId="169" xfId="0" applyAlignment="1" applyBorder="1" applyFont="1" applyNumberFormat="1">
      <alignment horizontal="center" vertical="center"/>
    </xf>
    <xf borderId="10" fillId="5" fontId="6" numFmtId="0" xfId="0" applyAlignment="1" applyBorder="1" applyFont="1">
      <alignment horizontal="center"/>
    </xf>
    <xf borderId="58" fillId="6" fontId="6" numFmtId="0" xfId="0" applyAlignment="1" applyBorder="1" applyFont="1">
      <alignment horizontal="center"/>
    </xf>
    <xf borderId="13" fillId="32" fontId="6" numFmtId="0" xfId="0" applyAlignment="1" applyBorder="1" applyFont="1">
      <alignment horizontal="center"/>
    </xf>
    <xf borderId="59" fillId="30" fontId="5" numFmtId="0" xfId="0" applyAlignment="1" applyBorder="1" applyFont="1">
      <alignment vertical="center"/>
    </xf>
    <xf borderId="60" fillId="7" fontId="5" numFmtId="169" xfId="0" applyAlignment="1" applyBorder="1" applyFont="1" applyNumberFormat="1">
      <alignment horizontal="center" vertical="center"/>
    </xf>
    <xf borderId="59" fillId="48" fontId="27" numFmtId="0" xfId="0" applyAlignment="1" applyBorder="1" applyFill="1" applyFont="1">
      <alignment horizontal="center" vertical="center"/>
    </xf>
    <xf borderId="60" fillId="49" fontId="27" numFmtId="0" xfId="0" applyAlignment="1" applyBorder="1" applyFill="1" applyFont="1">
      <alignment horizontal="center" vertical="center"/>
    </xf>
    <xf borderId="10" fillId="8" fontId="5" numFmtId="0" xfId="0" applyAlignment="1" applyBorder="1" applyFont="1">
      <alignment/>
    </xf>
    <xf borderId="58" fillId="12" fontId="5" numFmtId="0" xfId="0" applyAlignment="1" applyBorder="1" applyFont="1">
      <alignment horizontal="center"/>
    </xf>
    <xf borderId="13" fillId="9" fontId="5" numFmtId="169" xfId="0" applyAlignment="1" applyBorder="1" applyFont="1" applyNumberFormat="1">
      <alignment horizontal="center"/>
    </xf>
    <xf borderId="59" fillId="0" fontId="2" numFmtId="0" xfId="0" applyBorder="1" applyFont="1"/>
    <xf borderId="60" fillId="0" fontId="2" numFmtId="0" xfId="0" applyBorder="1" applyFont="1"/>
    <xf borderId="59" fillId="50" fontId="27" numFmtId="0" xfId="0" applyAlignment="1" applyBorder="1" applyFill="1" applyFont="1">
      <alignment horizontal="center" vertical="center"/>
    </xf>
    <xf borderId="60" fillId="51" fontId="27" numFmtId="179" xfId="0" applyAlignment="1" applyBorder="1" applyFill="1" applyFont="1" applyNumberFormat="1">
      <alignment horizontal="center" vertical="center"/>
    </xf>
    <xf borderId="59" fillId="52" fontId="28" numFmtId="0" xfId="0" applyAlignment="1" applyBorder="1" applyFill="1" applyFont="1">
      <alignment horizontal="center" vertical="center"/>
    </xf>
    <xf borderId="60" fillId="53" fontId="28" numFmtId="0" xfId="0" applyAlignment="1" applyBorder="1" applyFill="1" applyFont="1">
      <alignment horizontal="center" vertical="center"/>
    </xf>
    <xf borderId="59" fillId="52" fontId="29" numFmtId="0" xfId="0" applyAlignment="1" applyBorder="1" applyFont="1">
      <alignment horizontal="center" vertical="center"/>
    </xf>
    <xf borderId="60" fillId="53" fontId="29" numFmtId="0" xfId="0" applyAlignment="1" applyBorder="1" applyFont="1">
      <alignment horizontal="center" vertical="center"/>
    </xf>
    <xf borderId="59" fillId="27" fontId="27" numFmtId="0" xfId="0" applyAlignment="1" applyBorder="1" applyFont="1">
      <alignment horizontal="center" vertical="center"/>
    </xf>
    <xf borderId="60" fillId="54" fontId="27" numFmtId="180" xfId="0" applyAlignment="1" applyBorder="1" applyFill="1" applyFont="1" applyNumberFormat="1">
      <alignment horizontal="center" vertical="center"/>
    </xf>
    <xf borderId="13" fillId="9" fontId="5" numFmtId="181" xfId="0" applyAlignment="1" applyBorder="1" applyFont="1" applyNumberFormat="1">
      <alignment horizontal="center"/>
    </xf>
    <xf borderId="13" fillId="9" fontId="5" numFmtId="182" xfId="0" applyAlignment="1" applyBorder="1" applyFont="1" applyNumberFormat="1">
      <alignment horizontal="center"/>
    </xf>
    <xf borderId="59" fillId="31" fontId="5" numFmtId="0" xfId="0" applyAlignment="1" applyBorder="1" applyFont="1">
      <alignment vertical="center"/>
    </xf>
    <xf borderId="60" fillId="13" fontId="5" numFmtId="180" xfId="0" applyAlignment="1" applyBorder="1" applyFont="1" applyNumberFormat="1">
      <alignment horizontal="center" vertical="center"/>
    </xf>
    <xf borderId="58" fillId="12" fontId="5" numFmtId="3" xfId="0" applyAlignment="1" applyBorder="1" applyFont="1" applyNumberFormat="1">
      <alignment horizontal="center"/>
    </xf>
    <xf borderId="13" fillId="9" fontId="5" numFmtId="183" xfId="0" applyAlignment="1" applyBorder="1" applyFont="1" applyNumberFormat="1">
      <alignment horizontal="center"/>
    </xf>
    <xf borderId="59" fillId="15" fontId="5" numFmtId="0" xfId="0" applyAlignment="1" applyBorder="1" applyFont="1">
      <alignment horizontal="left" vertical="center"/>
    </xf>
    <xf borderId="60" fillId="14" fontId="5" numFmtId="180" xfId="0" applyAlignment="1" applyBorder="1" applyFont="1" applyNumberFormat="1">
      <alignment horizontal="center" vertical="center"/>
    </xf>
    <xf borderId="1" fillId="33" fontId="6" numFmtId="0" xfId="0" applyAlignment="1" applyBorder="1" applyFont="1">
      <alignment horizontal="center"/>
    </xf>
    <xf borderId="59" fillId="31" fontId="5" numFmtId="0" xfId="0" applyAlignment="1" applyBorder="1" applyFont="1">
      <alignment horizontal="left" vertical="center"/>
    </xf>
    <xf borderId="61" fillId="31" fontId="5" numFmtId="0" xfId="0" applyAlignment="1" applyBorder="1" applyFont="1">
      <alignment horizontal="left" vertical="center"/>
    </xf>
    <xf borderId="62" fillId="13" fontId="5" numFmtId="180" xfId="0" applyAlignment="1" applyBorder="1" applyFont="1" applyNumberFormat="1">
      <alignment horizontal="center" vertical="center"/>
    </xf>
    <xf borderId="0" fillId="43" fontId="2" numFmtId="0" xfId="0" applyFont="1"/>
    <xf borderId="16" fillId="8" fontId="5" numFmtId="0" xfId="0" applyAlignment="1" applyBorder="1" applyFont="1">
      <alignment/>
    </xf>
    <xf borderId="63" fillId="12" fontId="5" numFmtId="0" xfId="0" applyAlignment="1" applyBorder="1" applyFont="1">
      <alignment horizontal="center"/>
    </xf>
    <xf borderId="19" fillId="9" fontId="5" numFmtId="183" xfId="0" applyAlignment="1" applyBorder="1" applyFont="1" applyNumberFormat="1">
      <alignment horizontal="center"/>
    </xf>
    <xf borderId="10" fillId="16" fontId="5" numFmtId="0" xfId="0" applyAlignment="1" applyBorder="1" applyFont="1">
      <alignment horizontal="center" vertical="center" wrapText="1"/>
    </xf>
    <xf borderId="16" fillId="16" fontId="5" numFmtId="0" xfId="0" applyAlignment="1" applyBorder="1" applyFont="1">
      <alignment horizontal="center" vertical="center" wrapText="1"/>
    </xf>
    <xf borderId="13" fillId="9" fontId="5" numFmtId="0" xfId="0" applyAlignment="1" applyBorder="1" applyFont="1">
      <alignment horizontal="center"/>
    </xf>
    <xf borderId="0" fillId="41" fontId="5" numFmtId="0" xfId="0" applyAlignment="1" applyFont="1">
      <alignment horizontal="center" vertical="center" wrapText="1"/>
    </xf>
    <xf borderId="19" fillId="9" fontId="5" numFmtId="0" xfId="0" applyAlignment="1" applyBorder="1" applyFont="1">
      <alignment horizontal="center"/>
    </xf>
    <xf borderId="0" fillId="41" fontId="7" numFmtId="0" xfId="0" applyAlignment="1" applyFont="1">
      <alignment horizontal="center" vertical="center" wrapText="1"/>
    </xf>
    <xf borderId="0" fillId="10" fontId="7" numFmtId="0" xfId="0" applyAlignment="1" applyFont="1">
      <alignment horizontal="center" vertical="center" wrapText="1"/>
    </xf>
    <xf borderId="0" fillId="2" fontId="30" numFmtId="0" xfId="0" applyAlignment="1" applyFont="1">
      <alignment horizontal="center" vertical="center"/>
    </xf>
    <xf borderId="0" fillId="2" fontId="31" numFmtId="0" xfId="0" applyAlignment="1" applyFont="1">
      <alignment horizontal="center"/>
    </xf>
    <xf borderId="0" fillId="2" fontId="32" numFmtId="0" xfId="0" applyAlignment="1" applyFont="1">
      <alignment horizontal="center" vertical="center"/>
    </xf>
    <xf borderId="0" fillId="31" fontId="5" numFmtId="0" xfId="0" applyAlignment="1" applyFont="1">
      <alignment horizontal="center" vertical="center"/>
    </xf>
    <xf borderId="0" fillId="14" fontId="5" numFmtId="0" xfId="0" applyAlignment="1" applyFont="1">
      <alignment horizontal="center" vertical="center"/>
    </xf>
    <xf borderId="0" fillId="7" fontId="5" numFmtId="0" xfId="0" applyAlignment="1" applyFont="1">
      <alignment horizontal="center" vertical="center"/>
    </xf>
    <xf borderId="0" fillId="7" fontId="33" numFmtId="0" xfId="0" applyAlignment="1" applyFont="1">
      <alignment horizontal="center" vertical="center"/>
    </xf>
    <xf borderId="0" fillId="2" fontId="21" numFmtId="0" xfId="0" applyAlignment="1" applyFont="1">
      <alignment horizontal="center" vertical="center"/>
    </xf>
    <xf borderId="0" fillId="24" fontId="34" numFmtId="0" xfId="0" applyAlignment="1" applyFont="1">
      <alignment horizontal="center" vertical="center"/>
    </xf>
    <xf borderId="0" fillId="55" fontId="35" numFmtId="0" xfId="0" applyAlignment="1" applyFill="1" applyFont="1">
      <alignment horizontal="center" vertical="center"/>
    </xf>
    <xf borderId="0" fillId="12" fontId="5" numFmtId="0" xfId="0" applyAlignment="1" applyFont="1">
      <alignment horizontal="center"/>
    </xf>
    <xf borderId="0" fillId="4" fontId="5" numFmtId="0" xfId="0" applyAlignment="1" applyFont="1">
      <alignment/>
    </xf>
    <xf borderId="0" fillId="0" fontId="5" numFmtId="0" xfId="0" applyFont="1"/>
    <xf borderId="0" fillId="28" fontId="5" numFmtId="0" xfId="0" applyAlignment="1" applyFont="1">
      <alignment horizontal="center"/>
    </xf>
    <xf borderId="0" fillId="28" fontId="5" numFmtId="0" xfId="0" applyFont="1"/>
    <xf borderId="0" fillId="56" fontId="5" numFmtId="0" xfId="0" applyAlignment="1" applyFill="1" applyFont="1">
      <alignment/>
    </xf>
    <xf borderId="0" fillId="41" fontId="5" numFmtId="3" xfId="0" applyAlignment="1" applyFont="1" applyNumberFormat="1">
      <alignment horizontal="center"/>
    </xf>
    <xf borderId="0" fillId="41" fontId="5" numFmtId="0" xfId="0" applyAlignment="1" applyFont="1">
      <alignment horizontal="center"/>
    </xf>
    <xf borderId="0" fillId="41" fontId="5" numFmtId="21" xfId="0" applyAlignment="1" applyFont="1" applyNumberFormat="1">
      <alignment horizontal="center"/>
    </xf>
    <xf borderId="0" fillId="5" fontId="5" numFmtId="0" xfId="0" applyAlignment="1" applyFont="1">
      <alignment horizontal="left"/>
    </xf>
    <xf borderId="0" fillId="5" fontId="5" numFmtId="0" xfId="0" applyAlignment="1" applyFont="1">
      <alignment horizontal="center"/>
    </xf>
    <xf borderId="0" fillId="41" fontId="5" numFmtId="0" xfId="0" applyAlignment="1" applyFont="1">
      <alignment/>
    </xf>
    <xf borderId="0" fillId="41" fontId="5" numFmtId="0" xfId="0" applyFont="1"/>
    <xf borderId="0" fillId="41" fontId="5" numFmtId="0" xfId="0" applyAlignment="1" applyFont="1">
      <alignment horizontal="center"/>
    </xf>
    <xf borderId="0" fillId="57" fontId="5" numFmtId="0" xfId="0" applyAlignment="1" applyFill="1" applyFont="1">
      <alignment horizontal="center"/>
    </xf>
    <xf borderId="0" fillId="28" fontId="5" numFmtId="0" xfId="0" applyAlignment="1" applyFont="1">
      <alignment horizontal="center"/>
    </xf>
    <xf borderId="0" fillId="0" fontId="5" numFmtId="0" xfId="0" applyFont="1"/>
    <xf borderId="0" fillId="58" fontId="35" numFmtId="0" xfId="0" applyAlignment="1" applyFill="1" applyFont="1">
      <alignment horizontal="center" vertical="center"/>
    </xf>
    <xf borderId="0" fillId="57" fontId="5" numFmtId="0" xfId="0" applyAlignment="1" applyFont="1">
      <alignment horizontal="center"/>
    </xf>
    <xf borderId="0" fillId="2" fontId="36" numFmtId="0" xfId="0" applyAlignment="1" applyFont="1">
      <alignment horizontal="center" vertical="center" wrapText="1"/>
    </xf>
    <xf borderId="0" fillId="2" fontId="37" numFmtId="0" xfId="0" applyAlignment="1" applyFont="1">
      <alignment horizontal="center" vertical="center" wrapText="1"/>
    </xf>
    <xf borderId="1" fillId="22" fontId="21" numFmtId="0" xfId="0" applyAlignment="1" applyBorder="1" applyFont="1">
      <alignment horizontal="center" vertical="center" wrapText="1"/>
    </xf>
    <xf borderId="4" fillId="35" fontId="6" numFmtId="0" xfId="0" applyAlignment="1" applyBorder="1" applyFont="1">
      <alignment horizontal="center" vertical="center" wrapText="1"/>
    </xf>
    <xf borderId="1" fillId="24" fontId="21" numFmtId="0" xfId="0" applyAlignment="1" applyBorder="1" applyFont="1">
      <alignment horizontal="center" vertical="center" wrapText="1"/>
    </xf>
    <xf borderId="4" fillId="37" fontId="6" numFmtId="0" xfId="0" applyAlignment="1" applyBorder="1" applyFont="1">
      <alignment horizontal="center" vertical="center" wrapText="1"/>
    </xf>
    <xf borderId="1" fillId="34" fontId="6" numFmtId="0" xfId="0" applyAlignment="1" applyBorder="1" applyFont="1">
      <alignment horizontal="center" vertical="center" wrapText="1"/>
    </xf>
    <xf borderId="1" fillId="26" fontId="6" numFmtId="0" xfId="0" applyAlignment="1" applyBorder="1" applyFont="1">
      <alignment horizontal="center" vertical="center" wrapText="1"/>
    </xf>
    <xf borderId="1" fillId="35" fontId="6" numFmtId="0" xfId="0" applyAlignment="1" applyBorder="1" applyFont="1">
      <alignment horizontal="center" vertical="center" wrapText="1"/>
    </xf>
    <xf borderId="1" fillId="36" fontId="6" numFmtId="0" xfId="0" applyAlignment="1" applyBorder="1" applyFont="1">
      <alignment horizontal="center" vertical="center" wrapText="1"/>
    </xf>
    <xf borderId="1" fillId="31" fontId="6" numFmtId="0" xfId="0" applyAlignment="1" applyBorder="1" applyFont="1">
      <alignment horizontal="center" vertical="center" wrapText="1"/>
    </xf>
    <xf borderId="1" fillId="15" fontId="6" numFmtId="0" xfId="0" applyAlignment="1" applyBorder="1" applyFont="1">
      <alignment horizontal="center" vertical="center" wrapText="1"/>
    </xf>
    <xf borderId="1" fillId="33" fontId="6" numFmtId="0" xfId="0" applyAlignment="1" applyBorder="1" applyFont="1">
      <alignment horizontal="center" vertical="center" wrapText="1"/>
    </xf>
    <xf borderId="1" fillId="16" fontId="6" numFmtId="0" xfId="0" applyAlignment="1" applyBorder="1" applyFont="1">
      <alignment horizontal="center" vertical="center" wrapText="1"/>
    </xf>
    <xf borderId="55" fillId="33" fontId="6" numFmtId="0" xfId="0" applyAlignment="1" applyBorder="1" applyFont="1">
      <alignment horizontal="center" vertical="center" wrapText="1"/>
    </xf>
    <xf borderId="1" fillId="5" fontId="6" numFmtId="0" xfId="0" applyAlignment="1" applyBorder="1" applyFont="1">
      <alignment horizontal="center" vertical="center" wrapText="1"/>
    </xf>
    <xf borderId="55" fillId="32" fontId="6" numFmtId="0" xfId="0" applyAlignment="1" applyBorder="1" applyFont="1">
      <alignment horizontal="center" vertical="center" wrapText="1"/>
    </xf>
    <xf borderId="52" fillId="17" fontId="6" numFmtId="0" xfId="0" applyAlignment="1" applyBorder="1" applyFont="1">
      <alignment horizontal="center" vertical="center" wrapText="1"/>
    </xf>
    <xf borderId="52" fillId="30" fontId="6" numFmtId="0" xfId="0" applyAlignment="1" applyBorder="1" applyFont="1">
      <alignment horizontal="center" vertical="center" wrapText="1"/>
    </xf>
    <xf borderId="1" fillId="30" fontId="6" numFmtId="0" xfId="0" applyAlignment="1" applyBorder="1" applyFont="1">
      <alignment horizontal="center" vertical="center" wrapText="1"/>
    </xf>
    <xf borderId="1" fillId="6" fontId="6" numFmtId="0" xfId="0" applyAlignment="1" applyBorder="1" applyFont="1">
      <alignment horizontal="center" vertical="center" wrapText="1"/>
    </xf>
    <xf borderId="52" fillId="39" fontId="6" numFmtId="0" xfId="0" applyAlignment="1" applyBorder="1" applyFont="1">
      <alignment horizontal="center" vertical="center" wrapText="1"/>
    </xf>
    <xf borderId="1" fillId="39" fontId="6" numFmtId="0" xfId="0" applyAlignment="1" applyBorder="1" applyFont="1">
      <alignment horizontal="center" vertical="center" wrapText="1"/>
    </xf>
    <xf borderId="4" fillId="39" fontId="6" numFmtId="0" xfId="0" applyAlignment="1" applyBorder="1" applyFont="1">
      <alignment horizontal="center" vertical="center" wrapText="1"/>
    </xf>
    <xf borderId="16" fillId="37" fontId="6" numFmtId="0" xfId="0" applyAlignment="1" applyBorder="1" applyFont="1">
      <alignment horizontal="center"/>
    </xf>
    <xf borderId="16" fillId="36" fontId="6" numFmtId="0" xfId="0" applyAlignment="1" applyBorder="1" applyFont="1">
      <alignment horizontal="center" vertical="center" wrapText="1"/>
    </xf>
    <xf borderId="55" fillId="13" fontId="6" numFmtId="0" xfId="0" applyAlignment="1" applyBorder="1" applyFont="1">
      <alignment horizontal="center" vertical="center" wrapText="1"/>
    </xf>
    <xf borderId="55" fillId="14" fontId="6" numFmtId="0" xfId="0" applyAlignment="1" applyBorder="1" applyFont="1">
      <alignment horizontal="center" vertical="center" wrapText="1"/>
    </xf>
    <xf borderId="55" fillId="41" fontId="6" numFmtId="0" xfId="0" applyAlignment="1" applyBorder="1" applyFont="1">
      <alignment horizontal="center" vertical="center" wrapText="1"/>
    </xf>
    <xf borderId="55" fillId="10" fontId="6" numFmtId="0" xfId="0" applyAlignment="1" applyBorder="1" applyFont="1">
      <alignment horizontal="center" vertical="center" wrapText="1"/>
    </xf>
    <xf borderId="55" fillId="8" fontId="6" numFmtId="0" xfId="0" applyAlignment="1" applyBorder="1" applyFont="1">
      <alignment horizontal="center" vertical="center" wrapText="1"/>
    </xf>
    <xf borderId="55" fillId="9" fontId="6" numFmtId="0" xfId="0" applyAlignment="1" applyBorder="1" applyFont="1">
      <alignment horizontal="center" vertical="center" wrapText="1"/>
    </xf>
    <xf borderId="55" fillId="7" fontId="6" numFmtId="0" xfId="0" applyAlignment="1" applyBorder="1" applyFont="1">
      <alignment horizontal="center" vertical="center" wrapText="1"/>
    </xf>
    <xf borderId="55" fillId="42" fontId="6" numFmtId="0" xfId="0" applyAlignment="1" applyBorder="1" applyFont="1">
      <alignment horizontal="center" vertical="center" wrapText="1"/>
    </xf>
    <xf borderId="55" fillId="12" fontId="6" numFmtId="0" xfId="0" applyAlignment="1" applyBorder="1" applyFont="1">
      <alignment horizontal="center" vertical="center" wrapText="1"/>
    </xf>
    <xf borderId="55" fillId="11" fontId="6" numFmtId="0" xfId="0" applyAlignment="1" applyBorder="1" applyFont="1">
      <alignment horizontal="center" vertical="center" wrapText="1"/>
    </xf>
    <xf borderId="55" fillId="38" fontId="21" numFmtId="0" xfId="0" applyAlignment="1" applyBorder="1" applyFont="1">
      <alignment horizontal="center" vertical="center" wrapText="1"/>
    </xf>
    <xf borderId="55" fillId="18" fontId="6" numFmtId="0" xfId="0" applyAlignment="1" applyBorder="1" applyFont="1">
      <alignment horizontal="center" vertical="center" wrapText="1"/>
    </xf>
    <xf borderId="54" fillId="10" fontId="6" numFmtId="0" xfId="0" applyAlignment="1" applyBorder="1" applyFont="1">
      <alignment horizontal="center" vertical="center" wrapText="1"/>
    </xf>
    <xf borderId="54" fillId="8" fontId="6" numFmtId="0" xfId="0" applyAlignment="1" applyBorder="1" applyFont="1">
      <alignment horizontal="center" vertical="center" wrapText="1"/>
    </xf>
    <xf borderId="54" fillId="12" fontId="6" numFmtId="0" xfId="0" applyAlignment="1" applyBorder="1" applyFont="1">
      <alignment horizontal="center" vertical="center" wrapText="1"/>
    </xf>
    <xf borderId="54" fillId="9" fontId="6" numFmtId="0" xfId="0" applyAlignment="1" applyBorder="1" applyFont="1">
      <alignment horizontal="center" vertical="center" wrapText="1"/>
    </xf>
    <xf borderId="54" fillId="13" fontId="6" numFmtId="0" xfId="0" applyAlignment="1" applyBorder="1" applyFont="1">
      <alignment horizontal="center" vertical="center" wrapText="1"/>
    </xf>
    <xf borderId="54" fillId="14" fontId="6" numFmtId="0" xfId="0" applyAlignment="1" applyBorder="1" applyFont="1">
      <alignment horizontal="center" vertical="center" wrapText="1"/>
    </xf>
    <xf borderId="54" fillId="41" fontId="6" numFmtId="0" xfId="0" applyAlignment="1" applyBorder="1" applyFont="1">
      <alignment horizontal="center" vertical="center" wrapText="1"/>
    </xf>
    <xf borderId="54" fillId="42" fontId="6" numFmtId="0" xfId="0" applyAlignment="1" applyBorder="1" applyFont="1">
      <alignment horizontal="center" vertical="center" wrapText="1"/>
    </xf>
    <xf borderId="55" fillId="0" fontId="24" numFmtId="3" xfId="0" applyAlignment="1" applyBorder="1" applyFont="1" applyNumberFormat="1">
      <alignment horizontal="center" vertical="center"/>
    </xf>
    <xf borderId="55" fillId="0" fontId="5" numFmtId="3" xfId="0" applyAlignment="1" applyBorder="1" applyFont="1" applyNumberFormat="1">
      <alignment horizontal="center" vertical="center"/>
    </xf>
    <xf borderId="55" fillId="0" fontId="5" numFmtId="4" xfId="0" applyAlignment="1" applyBorder="1" applyFont="1" applyNumberFormat="1">
      <alignment horizontal="center" vertical="center"/>
    </xf>
    <xf borderId="55" fillId="0" fontId="5" numFmtId="3" xfId="0" applyAlignment="1" applyBorder="1" applyFont="1" applyNumberFormat="1">
      <alignment horizontal="center" vertical="center"/>
    </xf>
    <xf borderId="0" fillId="0" fontId="24" numFmtId="0" xfId="0" applyAlignment="1" applyFont="1">
      <alignment/>
    </xf>
    <xf borderId="0" fillId="0" fontId="24" numFmtId="0" xfId="0" applyFont="1"/>
    <xf borderId="0" fillId="0" fontId="24" numFmtId="2" xfId="0" applyAlignment="1" applyFont="1" applyNumberFormat="1">
      <alignment horizontal="center"/>
    </xf>
    <xf borderId="0" fillId="28" fontId="24" numFmtId="0" xfId="0" applyFont="1"/>
    <xf borderId="0" fillId="56" fontId="24" numFmtId="0" xfId="0" applyAlignment="1" applyFont="1">
      <alignment/>
    </xf>
    <xf borderId="0" fillId="41" fontId="24" numFmtId="3" xfId="0" applyAlignment="1" applyFont="1" applyNumberFormat="1">
      <alignment horizontal="center"/>
    </xf>
    <xf borderId="0" fillId="41" fontId="24" numFmtId="0" xfId="0" applyAlignment="1" applyFont="1">
      <alignment horizontal="center"/>
    </xf>
    <xf borderId="0" fillId="41" fontId="24" numFmtId="21" xfId="0" applyAlignment="1" applyFont="1" applyNumberFormat="1">
      <alignment horizontal="center"/>
    </xf>
    <xf borderId="0" fillId="5" fontId="24" numFmtId="0" xfId="0" applyAlignment="1" applyFont="1">
      <alignment horizontal="left"/>
    </xf>
    <xf borderId="0" fillId="5" fontId="24" numFmtId="0" xfId="0" applyAlignment="1" applyFont="1">
      <alignment horizontal="center"/>
    </xf>
    <xf borderId="0" fillId="41" fontId="24" numFmtId="0" xfId="0" applyAlignment="1" applyFont="1">
      <alignment/>
    </xf>
    <xf borderId="0" fillId="5" fontId="24" numFmtId="0" xfId="0" applyAlignment="1" applyFont="1">
      <alignment horizontal="left"/>
    </xf>
    <xf borderId="0" fillId="41" fontId="24" numFmtId="0" xfId="0" applyFont="1"/>
    <xf borderId="0" fillId="41" fontId="24" numFmtId="0" xfId="0" applyAlignment="1" applyFont="1">
      <alignment horizontal="center"/>
    </xf>
    <xf borderId="0" fillId="57" fontId="24" numFmtId="0" xfId="0" applyAlignment="1" applyFont="1">
      <alignment horizontal="center"/>
    </xf>
    <xf borderId="0" fillId="28" fontId="24" numFmtId="0" xfId="0" applyAlignment="1" applyFont="1">
      <alignment horizontal="center"/>
    </xf>
    <xf borderId="0" fillId="0" fontId="24" numFmtId="3" xfId="0" applyFont="1" applyNumberFormat="1"/>
    <xf borderId="0" fillId="0" fontId="24" numFmtId="0" xfId="0" applyAlignment="1" applyFont="1">
      <alignment horizontal="center"/>
    </xf>
    <xf borderId="0" fillId="0" fontId="38" numFmtId="0" xfId="0" applyAlignment="1" applyFont="1">
      <alignment horizontal="center"/>
    </xf>
    <xf borderId="55" fillId="8" fontId="24" numFmtId="3" xfId="0" applyAlignment="1" applyBorder="1" applyFont="1" applyNumberFormat="1">
      <alignment horizontal="center"/>
    </xf>
    <xf borderId="55" fillId="8" fontId="24" numFmtId="4" xfId="0" applyAlignment="1" applyBorder="1" applyFont="1" applyNumberFormat="1">
      <alignment horizontal="center"/>
    </xf>
    <xf borderId="55" fillId="41" fontId="24" numFmtId="3" xfId="0" applyAlignment="1" applyBorder="1" applyFont="1" applyNumberFormat="1">
      <alignment horizontal="center"/>
    </xf>
    <xf borderId="55" fillId="41" fontId="24" numFmtId="4" xfId="0" applyAlignment="1" applyBorder="1" applyFont="1" applyNumberFormat="1">
      <alignment horizontal="center"/>
    </xf>
    <xf borderId="0" fillId="2" fontId="39" numFmtId="0" xfId="0" applyAlignment="1" applyFont="1">
      <alignment horizontal="center" vertical="center" wrapText="1"/>
    </xf>
    <xf borderId="0" fillId="2" fontId="24" numFmtId="0" xfId="0" applyFont="1"/>
    <xf borderId="0" fillId="2" fontId="40" numFmtId="0" xfId="0" applyAlignment="1" applyFont="1">
      <alignment horizontal="center" vertical="center" wrapText="1"/>
    </xf>
    <xf borderId="0" fillId="2" fontId="24" numFmtId="0" xfId="0" applyAlignment="1" applyFont="1">
      <alignment horizontal="center"/>
    </xf>
    <xf borderId="0" fillId="2" fontId="24" numFmtId="0" xfId="0" applyAlignment="1" applyFont="1">
      <alignment/>
    </xf>
    <xf borderId="0" fillId="2" fontId="24" numFmtId="3" xfId="0" applyFont="1" applyNumberFormat="1"/>
    <xf borderId="64" fillId="0" fontId="41" numFmtId="0" xfId="0" applyAlignment="1" applyBorder="1" applyFont="1">
      <alignment horizontal="center"/>
    </xf>
    <xf borderId="0" fillId="4" fontId="2" numFmtId="0" xfId="0" applyFont="1"/>
    <xf borderId="24" fillId="0" fontId="41" numFmtId="0" xfId="0" applyAlignment="1" applyBorder="1" applyFont="1">
      <alignment horizontal="center"/>
    </xf>
    <xf borderId="65" fillId="0" fontId="2" numFmtId="0" xfId="0" applyAlignment="1" applyBorder="1" applyFont="1">
      <alignment horizontal="center"/>
    </xf>
    <xf borderId="21" fillId="0" fontId="42" numFmtId="0" xfId="0" applyAlignment="1" applyBorder="1" applyFont="1">
      <alignment horizontal="left"/>
    </xf>
    <xf borderId="66" fillId="0" fontId="42" numFmtId="0" xfId="0" applyAlignment="1" applyBorder="1" applyFont="1">
      <alignment horizontal="center"/>
    </xf>
    <xf borderId="54" fillId="0" fontId="2" numFmtId="0" xfId="0" applyAlignment="1" applyBorder="1" applyFont="1">
      <alignment/>
    </xf>
    <xf borderId="54" fillId="0" fontId="2" numFmtId="0" xfId="0" applyAlignment="1" applyBorder="1" applyFont="1">
      <alignment horizontal="center"/>
    </xf>
    <xf borderId="10" fillId="0" fontId="42" numFmtId="0" xfId="0" applyAlignment="1" applyBorder="1" applyFont="1">
      <alignment horizontal="left"/>
    </xf>
    <xf borderId="60" fillId="0" fontId="42" numFmtId="0" xfId="0" applyAlignment="1" applyBorder="1" applyFont="1">
      <alignment horizontal="center"/>
    </xf>
    <xf borderId="55" fillId="10" fontId="41" numFmtId="0" xfId="0" applyAlignment="1" applyBorder="1" applyFont="1">
      <alignment horizontal="center"/>
    </xf>
    <xf borderId="53" fillId="0" fontId="2" numFmtId="0" xfId="0" applyAlignment="1" applyBorder="1" applyFont="1">
      <alignment horizontal="left"/>
    </xf>
    <xf borderId="55" fillId="0" fontId="41" numFmtId="0" xfId="0" applyAlignment="1" applyBorder="1" applyFont="1">
      <alignment horizontal="center"/>
    </xf>
    <xf borderId="64" fillId="0" fontId="43" numFmtId="0" xfId="0" applyAlignment="1" applyBorder="1" applyFont="1">
      <alignment horizontal="center"/>
    </xf>
    <xf borderId="16" fillId="0" fontId="42" numFmtId="0" xfId="0" applyAlignment="1" applyBorder="1" applyFont="1">
      <alignment horizontal="left"/>
    </xf>
    <xf borderId="62" fillId="0" fontId="42" numFmtId="0" xfId="0" applyAlignment="1" applyBorder="1" applyFont="1">
      <alignment horizontal="center"/>
    </xf>
    <xf borderId="53" fillId="44" fontId="25" numFmtId="0" xfId="0" applyAlignment="1" applyBorder="1" applyFont="1">
      <alignment horizontal="left"/>
    </xf>
    <xf borderId="67" fillId="0" fontId="42" numFmtId="0" xfId="0" applyAlignment="1" applyBorder="1" applyFont="1">
      <alignment horizontal="center"/>
    </xf>
    <xf borderId="68" fillId="10" fontId="42" numFmtId="0" xfId="0" applyAlignment="1" applyBorder="1" applyFont="1">
      <alignment horizontal="center"/>
    </xf>
    <xf borderId="60" fillId="0" fontId="2" numFmtId="0" xfId="0" applyAlignment="1" applyBorder="1" applyFont="1">
      <alignment horizontal="center"/>
    </xf>
    <xf borderId="62" fillId="0" fontId="2" numFmtId="0" xfId="0" applyAlignment="1" applyBorder="1" applyFont="1">
      <alignment horizontal="center"/>
    </xf>
    <xf borderId="0" fillId="4" fontId="42" numFmtId="0" xfId="0" applyFont="1"/>
    <xf borderId="0" fillId="4" fontId="2" numFmtId="0" xfId="0" applyAlignment="1" applyFont="1">
      <alignment/>
    </xf>
    <xf borderId="53" fillId="0" fontId="2" numFmtId="0" xfId="0" applyAlignment="1" applyBorder="1" applyFont="1">
      <alignment/>
    </xf>
    <xf borderId="68" fillId="0" fontId="42" numFmtId="0" xfId="0" applyAlignment="1" applyBorder="1" applyFont="1">
      <alignment horizontal="center"/>
    </xf>
    <xf borderId="24" fillId="0" fontId="43" numFmtId="0" xfId="0" applyAlignment="1" applyBorder="1" applyFont="1">
      <alignment horizontal="center"/>
    </xf>
    <xf borderId="69" fillId="0" fontId="42" numFmtId="0" xfId="0" applyAlignment="1" applyBorder="1" applyFont="1">
      <alignment horizontal="left"/>
    </xf>
    <xf borderId="70" fillId="0" fontId="42" numFmtId="0" xfId="0" applyAlignment="1" applyBorder="1" applyFont="1">
      <alignment horizontal="center"/>
    </xf>
    <xf borderId="59" fillId="0" fontId="2" numFmtId="0" xfId="0" applyAlignment="1" applyBorder="1" applyFont="1">
      <alignment horizontal="left"/>
    </xf>
    <xf borderId="64" fillId="41" fontId="43" numFmtId="0" xfId="0" applyAlignment="1" applyBorder="1" applyFont="1">
      <alignment horizontal="center"/>
    </xf>
    <xf borderId="68" fillId="41" fontId="42" numFmtId="0" xfId="0" applyAlignment="1" applyBorder="1" applyFont="1">
      <alignment horizontal="center"/>
    </xf>
    <xf borderId="61" fillId="0" fontId="2" numFmtId="0" xfId="0" applyAlignment="1" applyBorder="1" applyFont="1">
      <alignment horizontal="left"/>
    </xf>
    <xf borderId="0" fillId="4" fontId="42" numFmtId="0" xfId="0" applyAlignment="1" applyFont="1">
      <alignment horizontal="left"/>
    </xf>
    <xf borderId="53" fillId="0" fontId="42" numFmtId="0" xfId="0" applyAlignment="1" applyBorder="1" applyFont="1">
      <alignment horizontal="center"/>
    </xf>
    <xf borderId="54" fillId="0" fontId="42" numFmtId="0" xfId="0" applyAlignment="1" applyBorder="1" applyFont="1">
      <alignment horizontal="center"/>
    </xf>
    <xf borderId="0" fillId="4" fontId="2" numFmtId="0" xfId="0" applyAlignment="1" applyFont="1">
      <alignment horizontal="left" vertical="top" wrapText="1"/>
    </xf>
    <xf borderId="53" fillId="0" fontId="2" numFmtId="0" xfId="0" applyAlignment="1" applyBorder="1" applyFont="1">
      <alignment horizontal="left" vertical="top"/>
    </xf>
    <xf borderId="53" fillId="0" fontId="2" numFmtId="0" xfId="0" applyAlignment="1" applyBorder="1" applyFont="1">
      <alignment horizontal="left" vertical="center"/>
    </xf>
    <xf borderId="54" fillId="0" fontId="2" numFmtId="0" xfId="0" applyAlignment="1" applyBorder="1" applyFont="1">
      <alignment horizontal="left" vertical="center"/>
    </xf>
    <xf borderId="0" fillId="2" fontId="20" numFmtId="0" xfId="0" applyAlignment="1" applyFont="1">
      <alignment horizontal="center"/>
    </xf>
    <xf borderId="0" fillId="21" fontId="44" numFmtId="0" xfId="0" applyAlignment="1" applyFont="1">
      <alignment horizontal="center" vertical="center" wrapText="1"/>
    </xf>
    <xf borderId="0" fillId="22" fontId="44" numFmtId="0" xfId="0" applyAlignment="1" applyFont="1">
      <alignment horizontal="center" vertical="center" wrapText="1"/>
    </xf>
    <xf borderId="0" fillId="35" fontId="43" numFmtId="0" xfId="0" applyAlignment="1" applyFont="1">
      <alignment horizontal="center" vertical="center" wrapText="1"/>
    </xf>
    <xf borderId="0" fillId="24" fontId="44" numFmtId="0" xfId="0" applyAlignment="1" applyFont="1">
      <alignment horizontal="center" vertical="center" wrapText="1"/>
    </xf>
    <xf borderId="0" fillId="6" fontId="43" numFmtId="0" xfId="0" applyAlignment="1" applyFont="1">
      <alignment horizontal="center" vertical="center" wrapText="1"/>
    </xf>
    <xf borderId="0" fillId="37" fontId="43" numFmtId="0" xfId="0" applyAlignment="1" applyFont="1">
      <alignment horizontal="center" vertical="center" wrapText="1"/>
    </xf>
    <xf borderId="0" fillId="36" fontId="43" numFmtId="0" xfId="0" applyAlignment="1" applyFont="1">
      <alignment horizontal="center" vertical="center" wrapText="1"/>
    </xf>
    <xf borderId="0" fillId="26" fontId="43" numFmtId="0" xfId="0" applyAlignment="1" applyFont="1">
      <alignment horizontal="center" vertical="center" wrapText="1"/>
    </xf>
    <xf borderId="0" fillId="3" fontId="44" numFmtId="0" xfId="0" applyAlignment="1" applyFont="1">
      <alignment horizontal="center" vertical="center" wrapText="1"/>
    </xf>
    <xf borderId="0" fillId="38" fontId="44" numFmtId="0" xfId="0" applyAlignment="1" applyFont="1">
      <alignment horizontal="center" vertical="center" wrapText="1"/>
    </xf>
    <xf borderId="0" fillId="28" fontId="43" numFmtId="0" xfId="0" applyAlignment="1" applyFont="1">
      <alignment horizontal="center" vertical="center" wrapText="1"/>
    </xf>
    <xf borderId="0" fillId="29" fontId="43" numFmtId="0" xfId="0" applyAlignment="1" applyFont="1">
      <alignment horizontal="center" vertical="center" wrapText="1"/>
    </xf>
    <xf borderId="0" fillId="31" fontId="43" numFmtId="0" xfId="0" applyAlignment="1" applyFont="1">
      <alignment horizontal="center" vertical="center" wrapText="1"/>
    </xf>
    <xf borderId="0" fillId="17" fontId="43" numFmtId="0" xfId="0" applyAlignment="1" applyFont="1">
      <alignment horizontal="center" vertical="center" wrapText="1"/>
    </xf>
    <xf borderId="0" fillId="30" fontId="43" numFmtId="0" xfId="0" applyAlignment="1" applyFont="1">
      <alignment horizontal="center" vertical="center" wrapText="1"/>
    </xf>
    <xf borderId="0" fillId="32" fontId="41" numFmtId="0" xfId="0" applyAlignment="1" applyFont="1">
      <alignment horizontal="center" vertical="center" wrapText="1"/>
    </xf>
    <xf borderId="0" fillId="6" fontId="41" numFmtId="0" xfId="0" applyAlignment="1" applyFont="1">
      <alignment horizontal="center" vertical="center" wrapText="1"/>
    </xf>
    <xf borderId="0" fillId="15" fontId="43" numFmtId="0" xfId="0" applyAlignment="1" applyFont="1">
      <alignment horizontal="center" vertical="center" wrapText="1"/>
    </xf>
    <xf borderId="0" fillId="33" fontId="43" numFmtId="0" xfId="0" applyAlignment="1" applyFont="1">
      <alignment horizontal="center" vertical="center" wrapText="1"/>
    </xf>
    <xf borderId="0" fillId="16" fontId="43" numFmtId="0" xfId="0" applyAlignment="1" applyFont="1">
      <alignment horizontal="center" vertical="center" wrapText="1"/>
    </xf>
    <xf borderId="0" fillId="34" fontId="43" numFmtId="0" xfId="0" applyAlignment="1" applyFont="1">
      <alignment horizontal="center" vertical="center" wrapText="1"/>
    </xf>
    <xf borderId="0" fillId="10" fontId="43" numFmtId="0" xfId="0" applyAlignment="1" applyFont="1">
      <alignment horizontal="center" vertical="center" wrapText="1"/>
    </xf>
    <xf borderId="0" fillId="5" fontId="43" numFmtId="0" xfId="0" applyAlignment="1" applyFont="1">
      <alignment horizontal="center" vertical="center" wrapText="1"/>
    </xf>
    <xf borderId="0" fillId="32" fontId="43" numFmtId="0" xfId="0" applyAlignment="1" applyFont="1">
      <alignment horizontal="center" vertical="center" wrapText="1"/>
    </xf>
    <xf borderId="0" fillId="30" fontId="43" numFmtId="0" xfId="0" applyAlignment="1" applyFont="1">
      <alignment horizontal="center" vertical="center" wrapText="1"/>
    </xf>
    <xf borderId="0" fillId="17" fontId="43" numFmtId="0" xfId="0" applyAlignment="1" applyFont="1">
      <alignment horizontal="center" vertical="center" wrapText="1"/>
    </xf>
    <xf borderId="0" fillId="39" fontId="43" numFmtId="0" xfId="0" applyAlignment="1" applyFont="1">
      <alignment horizontal="center" vertical="center" wrapText="1"/>
    </xf>
    <xf borderId="0" fillId="37" fontId="43" numFmtId="0" xfId="0" applyAlignment="1" applyFont="1">
      <alignment horizontal="center"/>
    </xf>
    <xf borderId="0" fillId="18" fontId="43" numFmtId="0" xfId="0" applyAlignment="1" applyFont="1">
      <alignment horizontal="center" vertical="center" wrapText="1"/>
    </xf>
    <xf borderId="0" fillId="2" fontId="44" numFmtId="0" xfId="0" applyAlignment="1" applyFont="1">
      <alignment horizontal="center" vertical="center" wrapText="1"/>
    </xf>
    <xf borderId="0" fillId="12" fontId="43" numFmtId="0" xfId="0" applyAlignment="1" applyFont="1">
      <alignment horizontal="center" vertical="center" wrapText="1"/>
    </xf>
    <xf borderId="0" fillId="13" fontId="43" numFmtId="0" xfId="0" applyAlignment="1" applyFont="1">
      <alignment horizontal="center" vertical="center" wrapText="1"/>
    </xf>
    <xf borderId="0" fillId="8" fontId="43" numFmtId="0" xfId="0" applyAlignment="1" applyFont="1">
      <alignment horizontal="center" vertical="center" wrapText="1"/>
    </xf>
    <xf borderId="0" fillId="11" fontId="43" numFmtId="0" xfId="0" applyAlignment="1" applyFont="1">
      <alignment horizontal="center" vertical="center" wrapText="1"/>
    </xf>
    <xf borderId="0" fillId="14" fontId="43" numFmtId="0" xfId="0" applyAlignment="1" applyFont="1">
      <alignment horizontal="center" vertical="center" wrapText="1"/>
    </xf>
    <xf borderId="0" fillId="41" fontId="43" numFmtId="0" xfId="0" applyAlignment="1" applyFont="1">
      <alignment horizontal="center" vertical="center" wrapText="1"/>
    </xf>
    <xf borderId="0" fillId="9" fontId="43" numFmtId="0" xfId="0" applyAlignment="1" applyFont="1">
      <alignment horizontal="center" vertical="center" wrapText="1"/>
    </xf>
    <xf borderId="0" fillId="7" fontId="43" numFmtId="0" xfId="0" applyAlignment="1" applyFont="1">
      <alignment horizontal="center" vertical="center" wrapText="1"/>
    </xf>
    <xf borderId="0" fillId="42" fontId="43" numFmtId="0" xfId="0" applyAlignment="1" applyFont="1">
      <alignment horizontal="center" vertical="center" wrapText="1"/>
    </xf>
    <xf borderId="0" fillId="0" fontId="42" numFmtId="0" xfId="0" applyAlignment="1" applyFont="1">
      <alignment/>
    </xf>
    <xf borderId="0" fillId="0" fontId="42" numFmtId="0" xfId="0" applyAlignment="1" applyFont="1">
      <alignment horizontal="center"/>
    </xf>
    <xf borderId="0" fillId="0" fontId="2" numFmtId="0" xfId="0" applyAlignment="1" applyFont="1">
      <alignment horizontal="center"/>
    </xf>
    <xf borderId="0" fillId="0" fontId="43" numFmtId="0" xfId="0" applyAlignment="1" applyFont="1">
      <alignment horizontal="center"/>
    </xf>
    <xf borderId="0" fillId="0" fontId="42" numFmtId="0" xfId="0" applyAlignment="1" applyFont="1">
      <alignment horizontal="center"/>
    </xf>
    <xf borderId="0" fillId="44" fontId="42" numFmtId="0" xfId="0" applyAlignment="1" applyFont="1">
      <alignment horizontal="left"/>
    </xf>
    <xf borderId="0" fillId="45" fontId="43" numFmtId="0" xfId="0" applyAlignment="1" applyFont="1">
      <alignment horizontal="center" vertical="center" wrapText="1"/>
    </xf>
    <xf borderId="0" fillId="44" fontId="42" numFmtId="0" xfId="0" applyAlignment="1" applyFont="1">
      <alignment horizontal="center"/>
    </xf>
    <xf borderId="0" fillId="0" fontId="42" numFmtId="0" xfId="0" applyAlignment="1" applyFont="1">
      <alignment horizontal="center"/>
    </xf>
    <xf borderId="0" fillId="44" fontId="42" numFmtId="0" xfId="0" applyAlignment="1" applyFont="1">
      <alignment horizontal="center"/>
    </xf>
    <xf borderId="0" fillId="0" fontId="43" numFmtId="0" xfId="0" applyAlignment="1" applyFont="1">
      <alignment horizontal="center"/>
    </xf>
    <xf borderId="0" fillId="0" fontId="42" numFmtId="0" xfId="0" applyAlignment="1" applyFont="1">
      <alignment horizontal="center"/>
    </xf>
    <xf borderId="0" fillId="2" fontId="20" numFmtId="0" xfId="0" applyAlignment="1" applyFont="1">
      <alignment horizontal="center"/>
    </xf>
    <xf borderId="0" fillId="22" fontId="44" numFmtId="0" xfId="0" applyAlignment="1" applyFont="1">
      <alignment horizontal="center" vertical="center" wrapText="1"/>
    </xf>
    <xf borderId="0" fillId="35" fontId="43" numFmtId="0" xfId="0" applyAlignment="1" applyFont="1">
      <alignment horizontal="center" vertical="center" wrapText="1"/>
    </xf>
    <xf borderId="0" fillId="24" fontId="44" numFmtId="0" xfId="0" applyAlignment="1" applyFont="1">
      <alignment horizontal="center" vertical="center" wrapText="1"/>
    </xf>
    <xf borderId="0" fillId="6" fontId="43" numFmtId="0" xfId="0" applyAlignment="1" applyFont="1">
      <alignment horizontal="center" vertical="center" wrapText="1"/>
    </xf>
    <xf borderId="0" fillId="37" fontId="43" numFmtId="0" xfId="0" applyAlignment="1" applyFont="1">
      <alignment horizontal="center" vertical="center" wrapText="1"/>
    </xf>
    <xf borderId="0" fillId="36" fontId="43" numFmtId="0" xfId="0" applyAlignment="1" applyFont="1">
      <alignment horizontal="center" vertical="center" wrapText="1"/>
    </xf>
    <xf borderId="0" fillId="26" fontId="43" numFmtId="0" xfId="0" applyAlignment="1" applyFont="1">
      <alignment horizontal="center" vertical="center" wrapText="1"/>
    </xf>
    <xf borderId="0" fillId="54" fontId="45" numFmtId="0" xfId="0" applyAlignment="1" applyFont="1">
      <alignment horizontal="center" vertical="center"/>
    </xf>
    <xf borderId="0" fillId="29" fontId="43" numFmtId="0" xfId="0" applyAlignment="1" applyFont="1">
      <alignment horizontal="center" vertical="center" wrapText="1"/>
    </xf>
    <xf borderId="0" fillId="31" fontId="43" numFmtId="0" xfId="0" applyAlignment="1" applyFont="1">
      <alignment horizontal="center" vertical="center" wrapText="1"/>
    </xf>
    <xf borderId="0" fillId="17" fontId="43" numFmtId="0" xfId="0" applyAlignment="1" applyFont="1">
      <alignment horizontal="center" vertical="center" wrapText="1"/>
    </xf>
    <xf borderId="0" fillId="30" fontId="43" numFmtId="0" xfId="0" applyAlignment="1" applyFont="1">
      <alignment horizontal="center" vertical="center" wrapText="1"/>
    </xf>
    <xf borderId="0" fillId="32" fontId="41" numFmtId="0" xfId="0" applyAlignment="1" applyFont="1">
      <alignment horizontal="center" vertical="center" wrapText="1"/>
    </xf>
    <xf borderId="0" fillId="6" fontId="41" numFmtId="0" xfId="0" applyAlignment="1" applyFont="1">
      <alignment horizontal="center" vertical="center" wrapText="1"/>
    </xf>
    <xf borderId="0" fillId="15" fontId="43" numFmtId="0" xfId="0" applyAlignment="1" applyFont="1">
      <alignment horizontal="center" vertical="center" wrapText="1"/>
    </xf>
    <xf borderId="0" fillId="33" fontId="43" numFmtId="0" xfId="0" applyAlignment="1" applyFont="1">
      <alignment horizontal="center" vertical="center" wrapText="1"/>
    </xf>
    <xf borderId="0" fillId="16" fontId="43" numFmtId="0" xfId="0" applyAlignment="1" applyFont="1">
      <alignment horizontal="center" vertical="center" wrapText="1"/>
    </xf>
    <xf borderId="0" fillId="34" fontId="43" numFmtId="0" xfId="0" applyAlignment="1" applyFont="1">
      <alignment horizontal="center" vertical="center" wrapText="1"/>
    </xf>
    <xf borderId="0" fillId="3" fontId="44" numFmtId="0" xfId="0" applyAlignment="1" applyFont="1">
      <alignment horizontal="center" vertical="center" wrapText="1"/>
    </xf>
    <xf borderId="0" fillId="38" fontId="44" numFmtId="0" xfId="0" applyAlignment="1" applyFont="1">
      <alignment horizontal="center" vertical="center" wrapText="1"/>
    </xf>
    <xf borderId="0" fillId="28" fontId="43" numFmtId="0" xfId="0" applyAlignment="1" applyFont="1">
      <alignment horizontal="center" vertical="center" wrapText="1"/>
    </xf>
    <xf borderId="0" fillId="10" fontId="43" numFmtId="0" xfId="0" applyAlignment="1" applyFont="1">
      <alignment horizontal="center" vertical="center" wrapText="1"/>
    </xf>
    <xf borderId="0" fillId="5" fontId="43" numFmtId="0" xfId="0" applyAlignment="1" applyFont="1">
      <alignment horizontal="center" vertical="center" wrapText="1"/>
    </xf>
    <xf borderId="0" fillId="32" fontId="43" numFmtId="0" xfId="0" applyAlignment="1" applyFont="1">
      <alignment horizontal="center" vertical="center" wrapText="1"/>
    </xf>
    <xf borderId="0" fillId="30" fontId="43" numFmtId="0" xfId="0" applyAlignment="1" applyFont="1">
      <alignment horizontal="center" vertical="center" wrapText="1"/>
    </xf>
    <xf borderId="0" fillId="17" fontId="43" numFmtId="0" xfId="0" applyAlignment="1" applyFont="1">
      <alignment horizontal="center" vertical="center" wrapText="1"/>
    </xf>
    <xf borderId="0" fillId="39" fontId="43" numFmtId="0" xfId="0" applyAlignment="1" applyFont="1">
      <alignment horizontal="center" vertical="center" wrapText="1"/>
    </xf>
    <xf borderId="0" fillId="37" fontId="43" numFmtId="0" xfId="0" applyAlignment="1" applyFont="1">
      <alignment horizontal="center"/>
    </xf>
    <xf borderId="0" fillId="18" fontId="43" numFmtId="0" xfId="0" applyAlignment="1" applyFont="1">
      <alignment horizontal="center" vertical="center" wrapText="1"/>
    </xf>
    <xf borderId="0" fillId="2" fontId="44" numFmtId="0" xfId="0" applyAlignment="1" applyFont="1">
      <alignment horizontal="center" vertical="center" wrapText="1"/>
    </xf>
    <xf borderId="0" fillId="12" fontId="43" numFmtId="0" xfId="0" applyAlignment="1" applyFont="1">
      <alignment horizontal="center" vertical="center" wrapText="1"/>
    </xf>
    <xf borderId="0" fillId="13" fontId="43" numFmtId="0" xfId="0" applyAlignment="1" applyFont="1">
      <alignment horizontal="center" vertical="center" wrapText="1"/>
    </xf>
    <xf borderId="0" fillId="8" fontId="43" numFmtId="0" xfId="0" applyAlignment="1" applyFont="1">
      <alignment horizontal="center" vertical="center" wrapText="1"/>
    </xf>
    <xf borderId="0" fillId="11" fontId="43" numFmtId="0" xfId="0" applyAlignment="1" applyFont="1">
      <alignment horizontal="center" vertical="center" wrapText="1"/>
    </xf>
    <xf borderId="0" fillId="14" fontId="43" numFmtId="0" xfId="0" applyAlignment="1" applyFont="1">
      <alignment horizontal="center" vertical="center" wrapText="1"/>
    </xf>
    <xf borderId="0" fillId="41" fontId="43" numFmtId="0" xfId="0" applyAlignment="1" applyFont="1">
      <alignment horizontal="center" vertical="center" wrapText="1"/>
    </xf>
    <xf borderId="0" fillId="9" fontId="43" numFmtId="0" xfId="0" applyAlignment="1" applyFont="1">
      <alignment horizontal="center" vertical="center" wrapText="1"/>
    </xf>
    <xf borderId="0" fillId="7" fontId="43" numFmtId="0" xfId="0" applyAlignment="1" applyFont="1">
      <alignment horizontal="center" vertical="center" wrapText="1"/>
    </xf>
    <xf borderId="0" fillId="42" fontId="43" numFmtId="0" xfId="0" applyAlignment="1" applyFont="1">
      <alignment horizontal="center" vertical="center" wrapText="1"/>
    </xf>
    <xf borderId="0" fillId="0" fontId="42" numFmtId="0" xfId="0" applyAlignment="1" applyFont="1">
      <alignment/>
    </xf>
    <xf borderId="0" fillId="0" fontId="42" numFmtId="184" xfId="0" applyAlignment="1" applyFont="1" applyNumberFormat="1">
      <alignment horizontal="center"/>
    </xf>
    <xf borderId="0" fillId="0" fontId="42" numFmtId="185" xfId="0" applyAlignment="1" applyFont="1" applyNumberFormat="1">
      <alignment horizontal="center"/>
    </xf>
    <xf borderId="0" fillId="0" fontId="42" numFmtId="186" xfId="0" applyAlignment="1" applyFont="1" applyNumberFormat="1">
      <alignment horizontal="center"/>
    </xf>
    <xf borderId="0" fillId="0" fontId="42" numFmtId="187" xfId="0" applyAlignment="1" applyFont="1" applyNumberFormat="1">
      <alignment horizontal="center"/>
    </xf>
    <xf borderId="0" fillId="0" fontId="42" numFmtId="3" xfId="0" applyAlignment="1" applyFont="1" applyNumberFormat="1">
      <alignment horizontal="center"/>
    </xf>
    <xf borderId="0" fillId="44" fontId="42" numFmtId="0" xfId="0" applyAlignment="1" applyFont="1">
      <alignment horizontal="left"/>
    </xf>
    <xf borderId="0" fillId="45" fontId="43" numFmtId="0" xfId="0" applyAlignment="1" applyFont="1">
      <alignment horizontal="center" vertical="center" wrapText="1"/>
    </xf>
    <xf borderId="0" fillId="0" fontId="42" numFmtId="0" xfId="0" applyAlignment="1" applyFont="1">
      <alignment/>
    </xf>
    <xf borderId="0" fillId="0" fontId="42" numFmtId="0" xfId="0" applyFont="1"/>
  </cellXfs>
  <cellStyles count="1">
    <cellStyle xfId="0" name="Normal" builtinId="0"/>
  </cellStyles>
  <dxfs count="7">
    <dxf>
      <font/>
      <fill>
        <patternFill patternType="solid">
          <fgColor rgb="FFCCCCCC"/>
          <bgColor rgb="FFCCCCCC"/>
        </patternFill>
      </fill>
      <alignment/>
      <border>
        <left/>
        <right/>
        <top/>
        <bottom/>
      </border>
    </dxf>
    <dxf>
      <font/>
      <fill>
        <patternFill patternType="solid">
          <fgColor rgb="FFD9D9D9"/>
          <bgColor rgb="FFD9D9D9"/>
        </patternFill>
      </fill>
      <alignment/>
      <border>
        <left/>
        <right/>
        <top/>
        <bottom/>
      </border>
    </dxf>
    <dxf>
      <font/>
      <fill>
        <patternFill patternType="solid">
          <fgColor rgb="FFF3F3F3"/>
          <bgColor rgb="FFF3F3F3"/>
        </patternFill>
      </fill>
      <alignment/>
      <border>
        <left/>
        <right/>
        <top/>
        <bottom/>
      </border>
    </dxf>
    <dxf>
      <font/>
      <fill>
        <patternFill patternType="solid">
          <fgColor rgb="FF38761D"/>
          <bgColor rgb="FF38761D"/>
        </patternFill>
      </fill>
      <alignment/>
      <border>
        <left/>
        <right/>
        <top/>
        <bottom/>
      </border>
    </dxf>
    <dxf>
      <font/>
      <fill>
        <patternFill patternType="solid">
          <fgColor rgb="FF274E13"/>
          <bgColor rgb="FF274E13"/>
        </patternFill>
      </fill>
      <alignment/>
      <border>
        <left/>
        <right/>
        <top/>
        <bottom/>
      </border>
    </dxf>
    <dxf>
      <font>
        <color rgb="FFCC0000"/>
      </font>
      <fill>
        <patternFill patternType="none"/>
      </fill>
      <alignment/>
      <border>
        <left/>
        <right/>
        <top/>
        <bottom/>
      </border>
    </dxf>
    <dxf>
      <font>
        <color rgb="FF6AA84F"/>
      </font>
      <fill>
        <patternFill patternType="none"/>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Analysis'!$A$58:$T$58</c:f>
            </c:strRef>
          </c:cat>
          <c:val>
            <c:numRef>
              <c:f>'S&amp;S Analysis'!$A$59:$T$59</c:f>
            </c:numRef>
          </c:val>
        </c:ser>
        <c:dLbls>
          <c:showLegendKey val="0"/>
          <c:showVal val="0"/>
          <c:showCatName val="0"/>
          <c:showSerName val="0"/>
          <c:showPercent val="0"/>
          <c:showBubbleSize val="0"/>
        </c:dLbls>
      </c:pie3DChart>
    </c:plotArea>
    <c:legend>
      <c:legendPos val="r"/>
      <c:overlay val="0"/>
    </c:legend>
    <c:plotVisOnly val="1"/>
  </c:chart>
</c:chartSpace>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Analysis'!$AB$58:$AK$58</c:f>
            </c:strRef>
          </c:cat>
          <c:val>
            <c:numRef>
              <c:f>'S&amp;S Analysis'!$AB$59:$AK$59</c:f>
            </c:numRef>
          </c:val>
        </c:ser>
        <c:dLbls>
          <c:showLegendKey val="0"/>
          <c:showVal val="0"/>
          <c:showCatName val="0"/>
          <c:showSerName val="0"/>
          <c:showPercent val="0"/>
          <c:showBubbleSize val="0"/>
        </c:dLbls>
      </c:pie3DChart>
    </c:plotArea>
    <c:legend>
      <c:legendPos val="r"/>
      <c:overlay val="0"/>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Analysis'!$AL$58:$AU$58</c:f>
            </c:strRef>
          </c:cat>
          <c:val>
            <c:numRef>
              <c:f>'S&amp;S Analysis'!$AL$59:$AU$59</c:f>
            </c:numRef>
          </c:val>
        </c:ser>
        <c:dLbls>
          <c:showLegendKey val="0"/>
          <c:showVal val="0"/>
          <c:showCatName val="0"/>
          <c:showSerName val="0"/>
          <c:showPercent val="0"/>
          <c:showBubbleSize val="0"/>
        </c:dLbls>
      </c:pie3DChart>
    </c:plotArea>
    <c:legend>
      <c:legendPos val="r"/>
      <c:overlay val="0"/>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Analysis'!$AL$9:$AU$9</c:f>
            </c:strRef>
          </c:cat>
          <c:val>
            <c:numRef>
              <c:f>'S&amp;S Analysis'!$AL$10:$AU$10</c:f>
            </c:numRef>
          </c:val>
        </c:ser>
        <c:dLbls>
          <c:showLegendKey val="0"/>
          <c:showVal val="0"/>
          <c:showCatName val="0"/>
          <c:showSerName val="0"/>
          <c:showPercent val="0"/>
          <c:showBubbleSize val="0"/>
        </c:dLbls>
      </c:pie3DChart>
    </c:plotArea>
    <c:legend>
      <c:legendPos val="r"/>
      <c:overlay val="0"/>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Analysis'!$AB$9:$AK$9</c:f>
            </c:strRef>
          </c:cat>
          <c:val>
            <c:numRef>
              <c:f>'S&amp;S Analysis'!$AB$10:$AK$10</c:f>
            </c:numRef>
          </c:val>
        </c:ser>
        <c:dLbls>
          <c:showLegendKey val="0"/>
          <c:showVal val="0"/>
          <c:showCatName val="0"/>
          <c:showSerName val="0"/>
          <c:showPercent val="0"/>
          <c:showBubbleSize val="0"/>
        </c:dLbls>
      </c:pie3DChart>
    </c:plotArea>
    <c:legend>
      <c:legendPos val="r"/>
      <c:overlay val="0"/>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Analysis'!$A$9:$T$9</c:f>
            </c:strRef>
          </c:cat>
          <c:val>
            <c:numRef>
              <c:f>'S&amp;S Analysis'!$A$10:$T$10</c:f>
            </c:numRef>
          </c:val>
        </c:ser>
        <c:dLbls>
          <c:showLegendKey val="0"/>
          <c:showVal val="0"/>
          <c:showCatName val="0"/>
          <c:showSerName val="0"/>
          <c:showPercent val="0"/>
          <c:showBubbleSize val="0"/>
        </c:dLbls>
      </c:pie3DChart>
    </c:plotArea>
    <c:legend>
      <c:legendPos val="r"/>
      <c:overlay val="0"/>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2331"/>
          <c:y val="0.0"/>
          <c:w val="0.97669"/>
          <c:h val="1.0"/>
        </c:manualLayout>
      </c:layout>
      <c:barChart>
        <c:barDir val="bar"/>
        <c:ser>
          <c:idx val="0"/>
          <c:order val="0"/>
          <c:spPr>
            <a:solidFill>
              <a:srgbClr val="3366CC"/>
            </a:solidFill>
          </c:spPr>
          <c:cat>
            <c:strRef>
              <c:f>'S&amp;S Analysis'!$H$108:$M$108</c:f>
            </c:strRef>
          </c:cat>
          <c:val>
            <c:numRef>
              <c:f>'S&amp;S Analysis'!$H$109:$M$109</c:f>
            </c:numRef>
          </c:val>
        </c:ser>
        <c:ser>
          <c:idx val="1"/>
          <c:order val="1"/>
          <c:spPr>
            <a:solidFill>
              <a:srgbClr val="DC3912"/>
            </a:solidFill>
          </c:spPr>
          <c:cat>
            <c:strRef>
              <c:f>'S&amp;S Analysis'!$H$108:$M$108</c:f>
            </c:strRef>
          </c:cat>
          <c:val>
            <c:numRef>
              <c:f>'S&amp;S Analysis'!$H$110:$M$110</c:f>
            </c:numRef>
          </c:val>
        </c:ser>
        <c:ser>
          <c:idx val="2"/>
          <c:order val="2"/>
          <c:spPr>
            <a:solidFill>
              <a:srgbClr val="FF9900"/>
            </a:solidFill>
          </c:spPr>
          <c:cat>
            <c:strRef>
              <c:f>'S&amp;S Analysis'!$H$108:$M$108</c:f>
            </c:strRef>
          </c:cat>
          <c:val>
            <c:numRef>
              <c:f>'S&amp;S Analysis'!$H$111:$M$111</c:f>
            </c:numRef>
          </c:val>
        </c:ser>
        <c:ser>
          <c:idx val="3"/>
          <c:order val="3"/>
          <c:spPr>
            <a:solidFill>
              <a:srgbClr val="109618"/>
            </a:solidFill>
          </c:spPr>
          <c:cat>
            <c:strRef>
              <c:f>'S&amp;S Analysis'!$H$108:$M$108</c:f>
            </c:strRef>
          </c:cat>
          <c:val>
            <c:numRef>
              <c:f>'S&amp;S Analysis'!$H$112:$M$112</c:f>
            </c:numRef>
          </c:val>
        </c:ser>
        <c:ser>
          <c:idx val="4"/>
          <c:order val="4"/>
          <c:spPr>
            <a:solidFill>
              <a:srgbClr val="990099"/>
            </a:solidFill>
          </c:spPr>
          <c:cat>
            <c:strRef>
              <c:f>'S&amp;S Analysis'!$H$108:$M$108</c:f>
            </c:strRef>
          </c:cat>
          <c:val>
            <c:numRef>
              <c:f>'S&amp;S Analysis'!$H$113:$M$113</c:f>
            </c:numRef>
          </c:val>
        </c:ser>
        <c:ser>
          <c:idx val="5"/>
          <c:order val="5"/>
          <c:spPr>
            <a:solidFill>
              <a:srgbClr val="0099C6"/>
            </a:solidFill>
          </c:spPr>
          <c:cat>
            <c:strRef>
              <c:f>'S&amp;S Analysis'!$H$108:$M$108</c:f>
            </c:strRef>
          </c:cat>
          <c:val>
            <c:numRef>
              <c:f>'S&amp;S Analysis'!$H$114:$M$114</c:f>
            </c:numRef>
          </c:val>
        </c:ser>
        <c:ser>
          <c:idx val="6"/>
          <c:order val="6"/>
          <c:spPr>
            <a:solidFill>
              <a:srgbClr val="DD4477"/>
            </a:solidFill>
          </c:spPr>
          <c:cat>
            <c:strRef>
              <c:f>'S&amp;S Analysis'!$H$108:$M$108</c:f>
            </c:strRef>
          </c:cat>
          <c:val>
            <c:numRef>
              <c:f>'S&amp;S Analysis'!$H$115:$M$115</c:f>
            </c:numRef>
          </c:val>
        </c:ser>
        <c:axId val="1510896264"/>
        <c:axId val="628548078"/>
      </c:barChart>
      <c:catAx>
        <c:axId val="1510896264"/>
        <c:scaling>
          <c:orientation val="maxMin"/>
        </c:scaling>
        <c:delete val="0"/>
        <c:axPos val="l"/>
        <c:txPr>
          <a:bodyPr/>
          <a:lstStyle/>
          <a:p>
            <a:pPr lvl="0">
              <a:defRPr sz="1000">
                <a:solidFill>
                  <a:srgbClr val="000000"/>
                </a:solidFill>
              </a:defRPr>
            </a:pPr>
          </a:p>
        </c:txPr>
        <c:crossAx val="628548078"/>
      </c:catAx>
      <c:valAx>
        <c:axId val="628548078"/>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510896264"/>
        <c:crosses val="max"/>
      </c:valAx>
      <c:spPr>
        <a:solidFill>
          <a:srgbClr val="FFFFFF"/>
        </a:solidFill>
      </c:spPr>
    </c:plotArea>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Chart title</a:t>
            </a:r>
          </a:p>
        </c:rich>
      </c:tx>
      <c:overlay val="0"/>
    </c:title>
    <c:view3D>
      <c:rotX val="50"/>
      <c:perspective val="0"/>
    </c:view3D>
    <c:plotArea>
      <c:layout/>
      <c:doughnut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Analysis'!$AX$33:$AY$33</c:f>
            </c:strRef>
          </c:cat>
          <c:val>
            <c:numRef>
              <c:f>'S&amp;S Analysis'!$AX$34:$AY$34</c:f>
            </c:numRef>
          </c:val>
        </c:ser>
        <c:dLbls>
          <c:showLegendKey val="0"/>
          <c:showVal val="0"/>
          <c:showCatName val="0"/>
          <c:showSerName val="0"/>
          <c:showPercent val="0"/>
          <c:showBubbleSize val="0"/>
        </c:dLbls>
        <c:holeSize val="50"/>
      </c:doughnutChart>
    </c:plotArea>
    <c:legend>
      <c:legendPos val="r"/>
      <c:overlay val="0"/>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Analysis'!$AX$36:$AY$36</c:f>
            </c:strRef>
          </c:cat>
          <c:val>
            <c:numRef>
              <c:f>'S&amp;S Analysis'!$AX$37:$AY$37</c:f>
            </c:numRef>
          </c:val>
        </c:ser>
        <c:dLbls>
          <c:showLegendKey val="0"/>
          <c:showVal val="0"/>
          <c:showCatName val="0"/>
          <c:showSerName val="0"/>
          <c:showPercent val="0"/>
          <c:showBubbleSize val="0"/>
        </c:dLbls>
      </c:pie3DChart>
    </c:plotArea>
    <c:legend>
      <c:legendPos val="r"/>
      <c:overlay val="0"/>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Chart title</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Analysis'!$AX$82:$AY$82</c:f>
            </c:strRef>
          </c:cat>
          <c:val>
            <c:numRef>
              <c:f>'S&amp;S Analysis'!$AX$83:$AY$83</c:f>
            </c:numRef>
          </c:val>
        </c:ser>
        <c:dLbls>
          <c:showLegendKey val="0"/>
          <c:showVal val="0"/>
          <c:showCatName val="0"/>
          <c:showSerName val="0"/>
          <c:showPercent val="0"/>
          <c:showBubbleSize val="0"/>
        </c:dLbls>
      </c:pie3DChart>
    </c:plotArea>
    <c:legend>
      <c:legendPos val="r"/>
      <c:overlay val="0"/>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Column 1 / Column 2</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'S&amp;S Analysis'!$AX$85:$AY$85</c:f>
            </c:strRef>
          </c:cat>
          <c:val>
            <c:numRef>
              <c:f>'S&amp;S Analysis'!$AX$86:$AY$86</c:f>
            </c:numRef>
          </c:val>
        </c:ser>
        <c:dLbls>
          <c:showLegendKey val="0"/>
          <c:showVal val="0"/>
          <c:showCatName val="0"/>
          <c:showSerName val="0"/>
          <c:showPercent val="0"/>
          <c:showBubbleSize val="0"/>
        </c:dLbls>
      </c:pie3DChart>
    </c:plotArea>
    <c:legend>
      <c:legendPos val="r"/>
      <c:overlay val="0"/>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Chart title</a:t>
            </a:r>
          </a:p>
        </c:rich>
      </c:tx>
      <c:overlay val="0"/>
    </c:title>
    <c:plotArea>
      <c:layout>
        <c:manualLayout>
          <c:xMode val="edge"/>
          <c:yMode val="edge"/>
          <c:x val="0.02331"/>
          <c:y val="0.0"/>
          <c:w val="0.97669"/>
          <c:h val="1.0"/>
        </c:manualLayout>
      </c:layout>
      <c:barChart>
        <c:barDir val="bar"/>
        <c:ser>
          <c:idx val="0"/>
          <c:order val="0"/>
          <c:spPr>
            <a:solidFill>
              <a:srgbClr val="3366CC"/>
            </a:solidFill>
          </c:spPr>
          <c:cat>
            <c:strRef>
              <c:f>'S&amp;S Analysis'!$AC$108:$AK$108</c:f>
            </c:strRef>
          </c:cat>
          <c:val>
            <c:numRef>
              <c:f>'S&amp;S Analysis'!$AC$109:$AK$109</c:f>
            </c:numRef>
          </c:val>
        </c:ser>
        <c:ser>
          <c:idx val="1"/>
          <c:order val="1"/>
          <c:spPr>
            <a:solidFill>
              <a:srgbClr val="DC3912"/>
            </a:solidFill>
          </c:spPr>
          <c:cat>
            <c:strRef>
              <c:f>'S&amp;S Analysis'!$AC$108:$AK$108</c:f>
            </c:strRef>
          </c:cat>
          <c:val>
            <c:numRef>
              <c:f>'S&amp;S Analysis'!$AC$110:$AK$110</c:f>
            </c:numRef>
          </c:val>
        </c:ser>
        <c:ser>
          <c:idx val="2"/>
          <c:order val="2"/>
          <c:spPr>
            <a:solidFill>
              <a:srgbClr val="FF9900"/>
            </a:solidFill>
          </c:spPr>
          <c:cat>
            <c:strRef>
              <c:f>'S&amp;S Analysis'!$AC$108:$AK$108</c:f>
            </c:strRef>
          </c:cat>
          <c:val>
            <c:numRef>
              <c:f>'S&amp;S Analysis'!$AC$111:$AK$111</c:f>
            </c:numRef>
          </c:val>
        </c:ser>
        <c:ser>
          <c:idx val="3"/>
          <c:order val="3"/>
          <c:spPr>
            <a:solidFill>
              <a:srgbClr val="109618"/>
            </a:solidFill>
          </c:spPr>
          <c:cat>
            <c:strRef>
              <c:f>'S&amp;S Analysis'!$AC$108:$AK$108</c:f>
            </c:strRef>
          </c:cat>
          <c:val>
            <c:numRef>
              <c:f>'S&amp;S Analysis'!$AC$112:$AK$112</c:f>
            </c:numRef>
          </c:val>
        </c:ser>
        <c:ser>
          <c:idx val="4"/>
          <c:order val="4"/>
          <c:spPr>
            <a:solidFill>
              <a:srgbClr val="990099"/>
            </a:solidFill>
          </c:spPr>
          <c:cat>
            <c:strRef>
              <c:f>'S&amp;S Analysis'!$AC$108:$AK$108</c:f>
            </c:strRef>
          </c:cat>
          <c:val>
            <c:numRef>
              <c:f>'S&amp;S Analysis'!$AC$113:$AK$113</c:f>
            </c:numRef>
          </c:val>
        </c:ser>
        <c:ser>
          <c:idx val="5"/>
          <c:order val="5"/>
          <c:spPr>
            <a:solidFill>
              <a:srgbClr val="0099C6"/>
            </a:solidFill>
          </c:spPr>
          <c:cat>
            <c:strRef>
              <c:f>'S&amp;S Analysis'!$AC$108:$AK$108</c:f>
            </c:strRef>
          </c:cat>
          <c:val>
            <c:numRef>
              <c:f>'S&amp;S Analysis'!$AC$114:$AK$114</c:f>
            </c:numRef>
          </c:val>
        </c:ser>
        <c:ser>
          <c:idx val="6"/>
          <c:order val="6"/>
          <c:spPr>
            <a:solidFill>
              <a:srgbClr val="DD4477"/>
            </a:solidFill>
          </c:spPr>
          <c:cat>
            <c:strRef>
              <c:f>'S&amp;S Analysis'!$AC$108:$AK$108</c:f>
            </c:strRef>
          </c:cat>
          <c:val>
            <c:numRef>
              <c:f>'S&amp;S Analysis'!$AC$115:$AK$115</c:f>
            </c:numRef>
          </c:val>
        </c:ser>
        <c:axId val="1534473783"/>
        <c:axId val="1618965583"/>
      </c:barChart>
      <c:catAx>
        <c:axId val="1534473783"/>
        <c:scaling>
          <c:orientation val="maxMin"/>
        </c:scaling>
        <c:delete val="0"/>
        <c:axPos val="l"/>
        <c:txPr>
          <a:bodyPr/>
          <a:lstStyle/>
          <a:p>
            <a:pPr lvl="0">
              <a:defRPr sz="1000">
                <a:solidFill>
                  <a:srgbClr val="000000"/>
                </a:solidFill>
              </a:defRPr>
            </a:pPr>
          </a:p>
        </c:txPr>
        <c:crossAx val="1618965583"/>
      </c:catAx>
      <c:valAx>
        <c:axId val="1618965583"/>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534473783"/>
        <c:crosses val="max"/>
      </c:valAx>
      <c:spPr>
        <a:solidFill>
          <a:srgbClr val="FFFFFF"/>
        </a:solidFill>
      </c:spPr>
    </c:plotArea>
    <c:legend>
      <c:legendPos val="r"/>
      <c:overlay val="0"/>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2331"/>
          <c:y val="0.0"/>
          <c:w val="0.97669"/>
          <c:h val="1.0"/>
        </c:manualLayout>
      </c:layout>
      <c:barChart>
        <c:barDir val="bar"/>
        <c:ser>
          <c:idx val="0"/>
          <c:order val="0"/>
          <c:spPr>
            <a:solidFill>
              <a:srgbClr val="3366CC"/>
            </a:solidFill>
          </c:spPr>
          <c:cat>
            <c:strRef>
              <c:f>'S&amp;S Analysis'!$A$108</c:f>
            </c:strRef>
          </c:cat>
          <c:val>
            <c:numRef>
              <c:f>'S&amp;S Analysis'!$A$109</c:f>
            </c:numRef>
          </c:val>
        </c:ser>
        <c:ser>
          <c:idx val="1"/>
          <c:order val="1"/>
          <c:spPr>
            <a:solidFill>
              <a:srgbClr val="DC3912"/>
            </a:solidFill>
          </c:spPr>
          <c:cat>
            <c:strRef>
              <c:f>'S&amp;S Analysis'!$A$108</c:f>
            </c:strRef>
          </c:cat>
          <c:val>
            <c:numRef>
              <c:f>'S&amp;S Analysis'!$A$110</c:f>
            </c:numRef>
          </c:val>
        </c:ser>
        <c:ser>
          <c:idx val="2"/>
          <c:order val="2"/>
          <c:spPr>
            <a:solidFill>
              <a:srgbClr val="FF9900"/>
            </a:solidFill>
          </c:spPr>
          <c:cat>
            <c:strRef>
              <c:f>'S&amp;S Analysis'!$A$108</c:f>
            </c:strRef>
          </c:cat>
          <c:val>
            <c:numRef>
              <c:f>'S&amp;S Analysis'!$A$111</c:f>
            </c:numRef>
          </c:val>
        </c:ser>
        <c:ser>
          <c:idx val="3"/>
          <c:order val="3"/>
          <c:spPr>
            <a:solidFill>
              <a:srgbClr val="109618"/>
            </a:solidFill>
          </c:spPr>
          <c:cat>
            <c:strRef>
              <c:f>'S&amp;S Analysis'!$A$108</c:f>
            </c:strRef>
          </c:cat>
          <c:val>
            <c:numRef>
              <c:f>'S&amp;S Analysis'!$A$112</c:f>
            </c:numRef>
          </c:val>
        </c:ser>
        <c:ser>
          <c:idx val="4"/>
          <c:order val="4"/>
          <c:spPr>
            <a:solidFill>
              <a:srgbClr val="990099"/>
            </a:solidFill>
          </c:spPr>
          <c:cat>
            <c:strRef>
              <c:f>'S&amp;S Analysis'!$A$108</c:f>
            </c:strRef>
          </c:cat>
          <c:val>
            <c:numRef>
              <c:f>'S&amp;S Analysis'!$A$113</c:f>
            </c:numRef>
          </c:val>
        </c:ser>
        <c:ser>
          <c:idx val="5"/>
          <c:order val="5"/>
          <c:spPr>
            <a:solidFill>
              <a:srgbClr val="0099C6"/>
            </a:solidFill>
          </c:spPr>
          <c:cat>
            <c:strRef>
              <c:f>'S&amp;S Analysis'!$A$108</c:f>
            </c:strRef>
          </c:cat>
          <c:val>
            <c:numRef>
              <c:f>'S&amp;S Analysis'!$A$114</c:f>
            </c:numRef>
          </c:val>
        </c:ser>
        <c:ser>
          <c:idx val="6"/>
          <c:order val="6"/>
          <c:spPr>
            <a:solidFill>
              <a:srgbClr val="DD4477"/>
            </a:solidFill>
          </c:spPr>
          <c:cat>
            <c:strRef>
              <c:f>'S&amp;S Analysis'!$A$108</c:f>
            </c:strRef>
          </c:cat>
          <c:val>
            <c:numRef>
              <c:f>'S&amp;S Analysis'!$A$115</c:f>
            </c:numRef>
          </c:val>
        </c:ser>
        <c:axId val="1603238573"/>
        <c:axId val="32533720"/>
      </c:barChart>
      <c:catAx>
        <c:axId val="1603238573"/>
        <c:scaling>
          <c:orientation val="maxMin"/>
        </c:scaling>
        <c:delete val="0"/>
        <c:axPos val="l"/>
        <c:txPr>
          <a:bodyPr/>
          <a:lstStyle/>
          <a:p>
            <a:pPr lvl="0">
              <a:defRPr sz="1000">
                <a:solidFill>
                  <a:srgbClr val="000000"/>
                </a:solidFill>
              </a:defRPr>
            </a:pPr>
          </a:p>
        </c:txPr>
        <c:crossAx val="32533720"/>
      </c:catAx>
      <c:valAx>
        <c:axId val="32533720"/>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603238573"/>
        <c:crosses val="max"/>
      </c:valAx>
      <c:spPr>
        <a:solidFill>
          <a:srgbClr val="FFFFFF"/>
        </a:solidFill>
      </c:spPr>
    </c:plotArea>
    <c:plotVisOnly val="1"/>
  </c:chart>
  <c:spPr>
    <a:solidFill>
      <a:srgbClr val="FFFFFF">
        <a:alpha val="0"/>
      </a:srgbClr>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2331"/>
          <c:y val="0.0"/>
          <c:w val="0.97669"/>
          <c:h val="1.0"/>
        </c:manualLayout>
      </c:layout>
      <c:barChart>
        <c:barDir val="bar"/>
        <c:ser>
          <c:idx val="0"/>
          <c:order val="0"/>
          <c:spPr>
            <a:solidFill>
              <a:srgbClr val="3366CC"/>
            </a:solidFill>
          </c:spPr>
          <c:cat>
            <c:strRef>
              <c:f>'S&amp;S Analysis'!$B$108:$G$108</c:f>
            </c:strRef>
          </c:cat>
          <c:val>
            <c:numRef>
              <c:f>'S&amp;S Analysis'!$B$109:$G$109</c:f>
            </c:numRef>
          </c:val>
        </c:ser>
        <c:ser>
          <c:idx val="1"/>
          <c:order val="1"/>
          <c:spPr>
            <a:solidFill>
              <a:srgbClr val="DC3912"/>
            </a:solidFill>
          </c:spPr>
          <c:cat>
            <c:strRef>
              <c:f>'S&amp;S Analysis'!$B$108:$G$108</c:f>
            </c:strRef>
          </c:cat>
          <c:val>
            <c:numRef>
              <c:f>'S&amp;S Analysis'!$B$110:$G$110</c:f>
            </c:numRef>
          </c:val>
        </c:ser>
        <c:ser>
          <c:idx val="2"/>
          <c:order val="2"/>
          <c:spPr>
            <a:solidFill>
              <a:srgbClr val="FF9900"/>
            </a:solidFill>
          </c:spPr>
          <c:cat>
            <c:strRef>
              <c:f>'S&amp;S Analysis'!$B$108:$G$108</c:f>
            </c:strRef>
          </c:cat>
          <c:val>
            <c:numRef>
              <c:f>'S&amp;S Analysis'!$B$111:$G$111</c:f>
            </c:numRef>
          </c:val>
        </c:ser>
        <c:ser>
          <c:idx val="3"/>
          <c:order val="3"/>
          <c:spPr>
            <a:solidFill>
              <a:srgbClr val="109618"/>
            </a:solidFill>
          </c:spPr>
          <c:cat>
            <c:strRef>
              <c:f>'S&amp;S Analysis'!$B$108:$G$108</c:f>
            </c:strRef>
          </c:cat>
          <c:val>
            <c:numRef>
              <c:f>'S&amp;S Analysis'!$B$112:$G$112</c:f>
            </c:numRef>
          </c:val>
        </c:ser>
        <c:ser>
          <c:idx val="4"/>
          <c:order val="4"/>
          <c:spPr>
            <a:solidFill>
              <a:srgbClr val="990099"/>
            </a:solidFill>
          </c:spPr>
          <c:cat>
            <c:strRef>
              <c:f>'S&amp;S Analysis'!$B$108:$G$108</c:f>
            </c:strRef>
          </c:cat>
          <c:val>
            <c:numRef>
              <c:f>'S&amp;S Analysis'!$B$113:$G$113</c:f>
            </c:numRef>
          </c:val>
        </c:ser>
        <c:ser>
          <c:idx val="5"/>
          <c:order val="5"/>
          <c:spPr>
            <a:solidFill>
              <a:srgbClr val="0099C6"/>
            </a:solidFill>
          </c:spPr>
          <c:cat>
            <c:strRef>
              <c:f>'S&amp;S Analysis'!$B$108:$G$108</c:f>
            </c:strRef>
          </c:cat>
          <c:val>
            <c:numRef>
              <c:f>'S&amp;S Analysis'!$B$114:$G$114</c:f>
            </c:numRef>
          </c:val>
        </c:ser>
        <c:ser>
          <c:idx val="6"/>
          <c:order val="6"/>
          <c:spPr>
            <a:solidFill>
              <a:srgbClr val="DD4477"/>
            </a:solidFill>
          </c:spPr>
          <c:cat>
            <c:strRef>
              <c:f>'S&amp;S Analysis'!$B$108:$G$108</c:f>
            </c:strRef>
          </c:cat>
          <c:val>
            <c:numRef>
              <c:f>'S&amp;S Analysis'!$B$115:$G$115</c:f>
            </c:numRef>
          </c:val>
        </c:ser>
        <c:axId val="1357146788"/>
        <c:axId val="208276278"/>
      </c:barChart>
      <c:catAx>
        <c:axId val="1357146788"/>
        <c:scaling>
          <c:orientation val="maxMin"/>
        </c:scaling>
        <c:delete val="0"/>
        <c:axPos val="l"/>
        <c:txPr>
          <a:bodyPr/>
          <a:lstStyle/>
          <a:p>
            <a:pPr lvl="0">
              <a:defRPr sz="1000">
                <a:solidFill>
                  <a:srgbClr val="000000"/>
                </a:solidFill>
              </a:defRPr>
            </a:pPr>
          </a:p>
        </c:txPr>
        <c:crossAx val="208276278"/>
      </c:catAx>
      <c:valAx>
        <c:axId val="208276278"/>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357146788"/>
        <c:crosses val="max"/>
      </c:valAx>
      <c:spPr>
        <a:solidFill>
          <a:srgbClr val="FFFFFF"/>
        </a:solidFill>
      </c:spPr>
    </c:plotArea>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2331"/>
          <c:y val="0.0"/>
          <c:w val="0.97669"/>
          <c:h val="1.0"/>
        </c:manualLayout>
      </c:layout>
      <c:barChart>
        <c:barDir val="bar"/>
        <c:ser>
          <c:idx val="0"/>
          <c:order val="0"/>
          <c:spPr>
            <a:solidFill>
              <a:srgbClr val="3366CC"/>
            </a:solidFill>
          </c:spPr>
          <c:cat>
            <c:strRef>
              <c:f>'S&amp;S Analysis'!$P$108:$T$108</c:f>
            </c:strRef>
          </c:cat>
          <c:val>
            <c:numRef>
              <c:f>'S&amp;S Analysis'!$P$109:$T$109</c:f>
            </c:numRef>
          </c:val>
        </c:ser>
        <c:ser>
          <c:idx val="1"/>
          <c:order val="1"/>
          <c:spPr>
            <a:solidFill>
              <a:srgbClr val="DC3912"/>
            </a:solidFill>
          </c:spPr>
          <c:cat>
            <c:strRef>
              <c:f>'S&amp;S Analysis'!$P$108:$T$108</c:f>
            </c:strRef>
          </c:cat>
          <c:val>
            <c:numRef>
              <c:f>'S&amp;S Analysis'!$P$110:$T$110</c:f>
            </c:numRef>
          </c:val>
        </c:ser>
        <c:ser>
          <c:idx val="2"/>
          <c:order val="2"/>
          <c:spPr>
            <a:solidFill>
              <a:srgbClr val="FF9900"/>
            </a:solidFill>
          </c:spPr>
          <c:cat>
            <c:strRef>
              <c:f>'S&amp;S Analysis'!$P$108:$T$108</c:f>
            </c:strRef>
          </c:cat>
          <c:val>
            <c:numRef>
              <c:f>'S&amp;S Analysis'!$P$111:$T$111</c:f>
            </c:numRef>
          </c:val>
        </c:ser>
        <c:ser>
          <c:idx val="3"/>
          <c:order val="3"/>
          <c:spPr>
            <a:solidFill>
              <a:srgbClr val="109618"/>
            </a:solidFill>
          </c:spPr>
          <c:cat>
            <c:strRef>
              <c:f>'S&amp;S Analysis'!$P$108:$T$108</c:f>
            </c:strRef>
          </c:cat>
          <c:val>
            <c:numRef>
              <c:f>'S&amp;S Analysis'!$P$112:$T$112</c:f>
            </c:numRef>
          </c:val>
        </c:ser>
        <c:ser>
          <c:idx val="4"/>
          <c:order val="4"/>
          <c:spPr>
            <a:solidFill>
              <a:srgbClr val="990099"/>
            </a:solidFill>
          </c:spPr>
          <c:cat>
            <c:strRef>
              <c:f>'S&amp;S Analysis'!$P$108:$T$108</c:f>
            </c:strRef>
          </c:cat>
          <c:val>
            <c:numRef>
              <c:f>'S&amp;S Analysis'!$P$113:$T$113</c:f>
            </c:numRef>
          </c:val>
        </c:ser>
        <c:ser>
          <c:idx val="5"/>
          <c:order val="5"/>
          <c:spPr>
            <a:solidFill>
              <a:srgbClr val="0099C6"/>
            </a:solidFill>
          </c:spPr>
          <c:cat>
            <c:strRef>
              <c:f>'S&amp;S Analysis'!$P$108:$T$108</c:f>
            </c:strRef>
          </c:cat>
          <c:val>
            <c:numRef>
              <c:f>'S&amp;S Analysis'!$P$114:$T$114</c:f>
            </c:numRef>
          </c:val>
        </c:ser>
        <c:ser>
          <c:idx val="6"/>
          <c:order val="6"/>
          <c:spPr>
            <a:solidFill>
              <a:srgbClr val="DD4477"/>
            </a:solidFill>
          </c:spPr>
          <c:cat>
            <c:strRef>
              <c:f>'S&amp;S Analysis'!$P$108:$T$108</c:f>
            </c:strRef>
          </c:cat>
          <c:val>
            <c:numRef>
              <c:f>'S&amp;S Analysis'!$P$115:$T$115</c:f>
            </c:numRef>
          </c:val>
        </c:ser>
        <c:axId val="1337765001"/>
        <c:axId val="628828132"/>
      </c:barChart>
      <c:catAx>
        <c:axId val="1337765001"/>
        <c:scaling>
          <c:orientation val="maxMin"/>
        </c:scaling>
        <c:delete val="0"/>
        <c:axPos val="l"/>
        <c:txPr>
          <a:bodyPr/>
          <a:lstStyle/>
          <a:p>
            <a:pPr lvl="0">
              <a:defRPr sz="1000">
                <a:solidFill>
                  <a:srgbClr val="000000"/>
                </a:solidFill>
              </a:defRPr>
            </a:pPr>
          </a:p>
        </c:txPr>
        <c:crossAx val="628828132"/>
      </c:catAx>
      <c:valAx>
        <c:axId val="628828132"/>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337765001"/>
        <c:crosses val="max"/>
      </c:valAx>
      <c:spPr>
        <a:solidFill>
          <a:srgbClr val="FFFFFF"/>
        </a:solidFill>
      </c:spPr>
    </c:plotArea>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Chart title</a:t>
            </a:r>
          </a:p>
        </c:rich>
      </c:tx>
      <c:overlay val="0"/>
    </c:title>
    <c:plotArea>
      <c:layout>
        <c:manualLayout>
          <c:xMode val="edge"/>
          <c:yMode val="edge"/>
          <c:x val="0.02331"/>
          <c:y val="0.0"/>
          <c:w val="0.97669"/>
          <c:h val="1.0"/>
        </c:manualLayout>
      </c:layout>
      <c:barChart>
        <c:barDir val="bar"/>
        <c:ser>
          <c:idx val="0"/>
          <c:order val="0"/>
          <c:spPr>
            <a:solidFill>
              <a:srgbClr val="3366CC"/>
            </a:solidFill>
          </c:spPr>
          <c:cat>
            <c:strRef>
              <c:f>'S&amp;S Analysis'!$AB$108</c:f>
            </c:strRef>
          </c:cat>
          <c:val>
            <c:numRef>
              <c:f>'S&amp;S Analysis'!$AB$109</c:f>
            </c:numRef>
          </c:val>
        </c:ser>
        <c:ser>
          <c:idx val="1"/>
          <c:order val="1"/>
          <c:spPr>
            <a:solidFill>
              <a:srgbClr val="DC3912"/>
            </a:solidFill>
          </c:spPr>
          <c:cat>
            <c:strRef>
              <c:f>'S&amp;S Analysis'!$AB$108</c:f>
            </c:strRef>
          </c:cat>
          <c:val>
            <c:numRef>
              <c:f>'S&amp;S Analysis'!$AB$110</c:f>
            </c:numRef>
          </c:val>
        </c:ser>
        <c:axId val="687467345"/>
        <c:axId val="515204292"/>
      </c:barChart>
      <c:catAx>
        <c:axId val="687467345"/>
        <c:scaling>
          <c:orientation val="maxMin"/>
        </c:scaling>
        <c:delete val="0"/>
        <c:axPos val="l"/>
        <c:txPr>
          <a:bodyPr/>
          <a:lstStyle/>
          <a:p>
            <a:pPr lvl="0">
              <a:defRPr sz="1000">
                <a:solidFill>
                  <a:srgbClr val="000000"/>
                </a:solidFill>
              </a:defRPr>
            </a:pPr>
          </a:p>
        </c:txPr>
        <c:crossAx val="515204292"/>
      </c:catAx>
      <c:valAx>
        <c:axId val="515204292"/>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687467345"/>
        <c:crosses val="max"/>
      </c:valAx>
      <c:spPr>
        <a:solidFill>
          <a:srgbClr val="FFFFFF"/>
        </a:solidFill>
      </c:spPr>
    </c:plotArea>
    <c:legend>
      <c:legendPos val="r"/>
      <c:overlay val="0"/>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Chart title</a:t>
            </a:r>
          </a:p>
        </c:rich>
      </c:tx>
      <c:overlay val="0"/>
    </c:title>
    <c:plotArea>
      <c:layout>
        <c:manualLayout>
          <c:xMode val="edge"/>
          <c:yMode val="edge"/>
          <c:x val="0.02331"/>
          <c:y val="0.0"/>
          <c:w val="0.97669"/>
          <c:h val="1.0"/>
        </c:manualLayout>
      </c:layout>
      <c:barChart>
        <c:barDir val="bar"/>
        <c:ser>
          <c:idx val="0"/>
          <c:order val="0"/>
          <c:spPr>
            <a:solidFill>
              <a:srgbClr val="3366CC"/>
            </a:solidFill>
          </c:spPr>
          <c:cat>
            <c:strRef>
              <c:f>'S&amp;S Analysis'!$AL$108</c:f>
            </c:strRef>
          </c:cat>
          <c:val>
            <c:numRef>
              <c:f>'S&amp;S Analysis'!$AL$109</c:f>
            </c:numRef>
          </c:val>
        </c:ser>
        <c:ser>
          <c:idx val="1"/>
          <c:order val="1"/>
          <c:spPr>
            <a:solidFill>
              <a:srgbClr val="DC3912"/>
            </a:solidFill>
          </c:spPr>
          <c:cat>
            <c:strRef>
              <c:f>'S&amp;S Analysis'!$AL$108</c:f>
            </c:strRef>
          </c:cat>
          <c:val>
            <c:numRef>
              <c:f>'S&amp;S Analysis'!$AL$110</c:f>
            </c:numRef>
          </c:val>
        </c:ser>
        <c:axId val="400309400"/>
        <c:axId val="1180227612"/>
      </c:barChart>
      <c:catAx>
        <c:axId val="400309400"/>
        <c:scaling>
          <c:orientation val="maxMin"/>
        </c:scaling>
        <c:delete val="0"/>
        <c:axPos val="l"/>
        <c:txPr>
          <a:bodyPr/>
          <a:lstStyle/>
          <a:p>
            <a:pPr lvl="0">
              <a:defRPr sz="1000">
                <a:solidFill>
                  <a:srgbClr val="000000"/>
                </a:solidFill>
              </a:defRPr>
            </a:pPr>
          </a:p>
        </c:txPr>
        <c:crossAx val="1180227612"/>
      </c:catAx>
      <c:valAx>
        <c:axId val="1180227612"/>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400309400"/>
        <c:crosses val="max"/>
      </c:valAx>
      <c:spPr>
        <a:solidFill>
          <a:srgbClr val="FFFFFF"/>
        </a:solidFill>
      </c:spPr>
    </c:plotArea>
    <c:legend>
      <c:legendPos val="r"/>
      <c:overlay val="0"/>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Chart title</a:t>
            </a:r>
          </a:p>
        </c:rich>
      </c:tx>
      <c:overlay val="0"/>
    </c:title>
    <c:plotArea>
      <c:layout>
        <c:manualLayout>
          <c:xMode val="edge"/>
          <c:yMode val="edge"/>
          <c:x val="0.02331"/>
          <c:y val="0.0"/>
          <c:w val="0.97669"/>
          <c:h val="1.0"/>
        </c:manualLayout>
      </c:layout>
      <c:barChart>
        <c:barDir val="bar"/>
        <c:ser>
          <c:idx val="0"/>
          <c:order val="0"/>
          <c:spPr>
            <a:solidFill>
              <a:srgbClr val="3366CC"/>
            </a:solidFill>
          </c:spPr>
          <c:cat>
            <c:strRef>
              <c:f>'S&amp;S Analysis'!$AC$108:$AK$108</c:f>
            </c:strRef>
          </c:cat>
          <c:val>
            <c:numRef>
              <c:f>'S&amp;S Analysis'!$AC$109:$AK$109</c:f>
            </c:numRef>
          </c:val>
        </c:ser>
        <c:ser>
          <c:idx val="1"/>
          <c:order val="1"/>
          <c:spPr>
            <a:solidFill>
              <a:srgbClr val="DC3912"/>
            </a:solidFill>
          </c:spPr>
          <c:cat>
            <c:strRef>
              <c:f>'S&amp;S Analysis'!$AC$108:$AK$108</c:f>
            </c:strRef>
          </c:cat>
          <c:val>
            <c:numRef>
              <c:f>'S&amp;S Analysis'!$AC$110:$AK$110</c:f>
            </c:numRef>
          </c:val>
        </c:ser>
        <c:ser>
          <c:idx val="2"/>
          <c:order val="2"/>
          <c:spPr>
            <a:solidFill>
              <a:srgbClr val="FF9900"/>
            </a:solidFill>
          </c:spPr>
          <c:cat>
            <c:strRef>
              <c:f>'S&amp;S Analysis'!$AC$108:$AK$108</c:f>
            </c:strRef>
          </c:cat>
          <c:val>
            <c:numRef>
              <c:f>'S&amp;S Analysis'!$AC$111:$AK$111</c:f>
            </c:numRef>
          </c:val>
        </c:ser>
        <c:ser>
          <c:idx val="3"/>
          <c:order val="3"/>
          <c:spPr>
            <a:solidFill>
              <a:srgbClr val="109618"/>
            </a:solidFill>
          </c:spPr>
          <c:cat>
            <c:strRef>
              <c:f>'S&amp;S Analysis'!$AC$108:$AK$108</c:f>
            </c:strRef>
          </c:cat>
          <c:val>
            <c:numRef>
              <c:f>'S&amp;S Analysis'!$AC$112:$AK$112</c:f>
            </c:numRef>
          </c:val>
        </c:ser>
        <c:ser>
          <c:idx val="4"/>
          <c:order val="4"/>
          <c:spPr>
            <a:solidFill>
              <a:srgbClr val="990099"/>
            </a:solidFill>
          </c:spPr>
          <c:cat>
            <c:strRef>
              <c:f>'S&amp;S Analysis'!$AC$108:$AK$108</c:f>
            </c:strRef>
          </c:cat>
          <c:val>
            <c:numRef>
              <c:f>'S&amp;S Analysis'!$AC$113:$AK$113</c:f>
            </c:numRef>
          </c:val>
        </c:ser>
        <c:ser>
          <c:idx val="5"/>
          <c:order val="5"/>
          <c:spPr>
            <a:solidFill>
              <a:srgbClr val="0099C6"/>
            </a:solidFill>
          </c:spPr>
          <c:cat>
            <c:strRef>
              <c:f>'S&amp;S Analysis'!$AC$108:$AK$108</c:f>
            </c:strRef>
          </c:cat>
          <c:val>
            <c:numRef>
              <c:f>'S&amp;S Analysis'!$AC$114:$AK$114</c:f>
            </c:numRef>
          </c:val>
        </c:ser>
        <c:ser>
          <c:idx val="6"/>
          <c:order val="6"/>
          <c:spPr>
            <a:solidFill>
              <a:srgbClr val="DD4477"/>
            </a:solidFill>
          </c:spPr>
          <c:cat>
            <c:strRef>
              <c:f>'S&amp;S Analysis'!$AC$108:$AK$108</c:f>
            </c:strRef>
          </c:cat>
          <c:val>
            <c:numRef>
              <c:f>'S&amp;S Analysis'!$AC$115:$AK$115</c:f>
            </c:numRef>
          </c:val>
        </c:ser>
        <c:axId val="1555291531"/>
        <c:axId val="1332619091"/>
      </c:barChart>
      <c:catAx>
        <c:axId val="1555291531"/>
        <c:scaling>
          <c:orientation val="maxMin"/>
        </c:scaling>
        <c:delete val="0"/>
        <c:axPos val="l"/>
        <c:txPr>
          <a:bodyPr/>
          <a:lstStyle/>
          <a:p>
            <a:pPr lvl="0">
              <a:defRPr sz="1000">
                <a:solidFill>
                  <a:srgbClr val="000000"/>
                </a:solidFill>
              </a:defRPr>
            </a:pPr>
          </a:p>
        </c:txPr>
        <c:crossAx val="1332619091"/>
      </c:catAx>
      <c:valAx>
        <c:axId val="1332619091"/>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555291531"/>
        <c:crosses val="max"/>
      </c:valAx>
      <c:spPr>
        <a:solidFill>
          <a:srgbClr val="FFFFFF"/>
        </a:solidFill>
      </c:spPr>
    </c:plotArea>
    <c:legend>
      <c:legendPos val="r"/>
      <c:overlay val="0"/>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Chart title</a:t>
            </a:r>
          </a:p>
        </c:rich>
      </c:tx>
      <c:overlay val="0"/>
    </c:title>
    <c:plotArea>
      <c:layout>
        <c:manualLayout>
          <c:xMode val="edge"/>
          <c:yMode val="edge"/>
          <c:x val="0.05098"/>
          <c:y val="0.0"/>
          <c:w val="0.94902"/>
          <c:h val="1.0"/>
        </c:manualLayout>
      </c:layout>
      <c:barChart>
        <c:barDir val="bar"/>
        <c:ser>
          <c:idx val="0"/>
          <c:order val="0"/>
          <c:spPr>
            <a:solidFill>
              <a:srgbClr val="3366CC"/>
            </a:solidFill>
          </c:spPr>
          <c:cat>
            <c:strRef>
              <c:f>('S&amp;S Analysis'!$U$107,'S&amp;S Analysis'!$AV$107,'S&amp;S Analysis'!$AW$107)</c:f>
            </c:strRef>
          </c:cat>
          <c:val>
            <c:numRef>
              <c:f>('S&amp;S Analysis'!$U$108,'S&amp;S Analysis'!$AV$108,'S&amp;S Analysis'!$AW$108)</c:f>
            </c:numRef>
          </c:val>
        </c:ser>
        <c:ser>
          <c:idx val="1"/>
          <c:order val="1"/>
          <c:spPr>
            <a:solidFill>
              <a:srgbClr val="DC3912"/>
            </a:solidFill>
          </c:spPr>
          <c:cat>
            <c:strRef>
              <c:f>('S&amp;S Analysis'!$U$107,'S&amp;S Analysis'!$AV$107,'S&amp;S Analysis'!$AW$107)</c:f>
            </c:strRef>
          </c:cat>
          <c:val>
            <c:numRef>
              <c:f>('S&amp;S Analysis'!$U$109,'S&amp;S Analysis'!$AV$109,'S&amp;S Analysis'!$AW$109)</c:f>
            </c:numRef>
          </c:val>
        </c:ser>
        <c:ser>
          <c:idx val="2"/>
          <c:order val="2"/>
          <c:spPr>
            <a:solidFill>
              <a:srgbClr val="FF9900"/>
            </a:solidFill>
          </c:spPr>
          <c:cat>
            <c:strRef>
              <c:f>('S&amp;S Analysis'!$U$107,'S&amp;S Analysis'!$AV$107,'S&amp;S Analysis'!$AW$107)</c:f>
            </c:strRef>
          </c:cat>
          <c:val>
            <c:numRef>
              <c:f>('S&amp;S Analysis'!$U$110,'S&amp;S Analysis'!$AV$110,'S&amp;S Analysis'!$AW$110)</c:f>
            </c:numRef>
          </c:val>
        </c:ser>
        <c:axId val="1342766564"/>
        <c:axId val="1879134873"/>
      </c:barChart>
      <c:catAx>
        <c:axId val="1342766564"/>
        <c:scaling>
          <c:orientation val="maxMin"/>
        </c:scaling>
        <c:delete val="0"/>
        <c:axPos val="l"/>
        <c:title>
          <c:tx>
            <c:rich>
              <a:bodyPr/>
              <a:lstStyle/>
              <a:p>
                <a:pPr lvl="0">
                  <a:defRPr/>
                </a:pPr>
                <a:r>
                  <a:t/>
                </a:r>
              </a:p>
            </c:rich>
          </c:tx>
          <c:overlay val="0"/>
        </c:title>
        <c:txPr>
          <a:bodyPr/>
          <a:lstStyle/>
          <a:p>
            <a:pPr lvl="0">
              <a:defRPr sz="1000">
                <a:solidFill>
                  <a:srgbClr val="000000"/>
                </a:solidFill>
              </a:defRPr>
            </a:pPr>
          </a:p>
        </c:txPr>
        <c:crossAx val="1879134873"/>
      </c:catAx>
      <c:valAx>
        <c:axId val="1879134873"/>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342766564"/>
        <c:crosses val="max"/>
      </c:valAx>
      <c:spPr>
        <a:solidFill>
          <a:srgbClr val="FFFFFF"/>
        </a:solidFill>
      </c:spPr>
    </c:plotArea>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Chart title</a:t>
            </a:r>
          </a:p>
        </c:rich>
      </c:tx>
      <c:overlay val="0"/>
    </c:title>
    <c:plotArea>
      <c:layout>
        <c:manualLayout>
          <c:xMode val="edge"/>
          <c:yMode val="edge"/>
          <c:x val="0.05098"/>
          <c:y val="0.0"/>
          <c:w val="0.94902"/>
          <c:h val="1.0"/>
        </c:manualLayout>
      </c:layout>
      <c:barChart>
        <c:barDir val="bar"/>
        <c:ser>
          <c:idx val="0"/>
          <c:order val="0"/>
          <c:spPr>
            <a:solidFill>
              <a:srgbClr val="3366CC"/>
            </a:solidFill>
          </c:spPr>
          <c:cat>
            <c:strRef>
              <c:f>('S&amp;S Analysis'!$X$107,'S&amp;S Analysis'!$AX$107)</c:f>
            </c:strRef>
          </c:cat>
          <c:val>
            <c:numRef>
              <c:f>('S&amp;S Analysis'!$X$108,'S&amp;S Analysis'!$AX$108)</c:f>
            </c:numRef>
          </c:val>
        </c:ser>
        <c:ser>
          <c:idx val="1"/>
          <c:order val="1"/>
          <c:spPr>
            <a:solidFill>
              <a:srgbClr val="DC3912"/>
            </a:solidFill>
          </c:spPr>
          <c:cat>
            <c:strRef>
              <c:f>('S&amp;S Analysis'!$X$107,'S&amp;S Analysis'!$AX$107)</c:f>
            </c:strRef>
          </c:cat>
          <c:val>
            <c:numRef>
              <c:f>('S&amp;S Analysis'!$X$109,'S&amp;S Analysis'!$AX$109)</c:f>
            </c:numRef>
          </c:val>
        </c:ser>
        <c:ser>
          <c:idx val="2"/>
          <c:order val="2"/>
          <c:spPr>
            <a:solidFill>
              <a:srgbClr val="FF9900"/>
            </a:solidFill>
          </c:spPr>
          <c:cat>
            <c:strRef>
              <c:f>('S&amp;S Analysis'!$X$107,'S&amp;S Analysis'!$AX$107)</c:f>
            </c:strRef>
          </c:cat>
          <c:val>
            <c:numRef>
              <c:f>('S&amp;S Analysis'!$X$110,'S&amp;S Analysis'!$AX$110)</c:f>
            </c:numRef>
          </c:val>
        </c:ser>
        <c:axId val="1420367953"/>
        <c:axId val="1622529563"/>
      </c:barChart>
      <c:catAx>
        <c:axId val="1420367953"/>
        <c:scaling>
          <c:orientation val="maxMin"/>
        </c:scaling>
        <c:delete val="0"/>
        <c:axPos val="l"/>
        <c:title>
          <c:tx>
            <c:rich>
              <a:bodyPr/>
              <a:lstStyle/>
              <a:p>
                <a:pPr lvl="0">
                  <a:defRPr/>
                </a:pPr>
                <a:r>
                  <a:t/>
                </a:r>
              </a:p>
            </c:rich>
          </c:tx>
          <c:overlay val="0"/>
        </c:title>
        <c:txPr>
          <a:bodyPr/>
          <a:lstStyle/>
          <a:p>
            <a:pPr lvl="0">
              <a:defRPr sz="1000">
                <a:solidFill>
                  <a:srgbClr val="000000"/>
                </a:solidFill>
              </a:defRPr>
            </a:pPr>
          </a:p>
        </c:txPr>
        <c:crossAx val="1622529563"/>
      </c:catAx>
      <c:valAx>
        <c:axId val="1622529563"/>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1420367953"/>
        <c:crosses val="max"/>
      </c:valAx>
      <c:spPr>
        <a:solidFill>
          <a:srgbClr val="FFFFFF"/>
        </a:solidFill>
      </c:spPr>
    </c:plotArea>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Chart title</a:t>
            </a:r>
          </a:p>
        </c:rich>
      </c:tx>
      <c:overlay val="0"/>
    </c:title>
    <c:plotArea>
      <c:layout>
        <c:manualLayout>
          <c:xMode val="edge"/>
          <c:yMode val="edge"/>
          <c:x val="0.05098"/>
          <c:y val="0.0"/>
          <c:w val="0.94902"/>
          <c:h val="1.0"/>
        </c:manualLayout>
      </c:layout>
      <c:barChart>
        <c:barDir val="bar"/>
        <c:ser>
          <c:idx val="0"/>
          <c:order val="0"/>
          <c:spPr>
            <a:solidFill>
              <a:srgbClr val="3366CC"/>
            </a:solidFill>
          </c:spPr>
          <c:cat>
            <c:strRef>
              <c:f>'S&amp;S Analysis'!$B$193:$C$193</c:f>
            </c:strRef>
          </c:cat>
          <c:val>
            <c:numRef>
              <c:f>'S&amp;S Analysis'!$B$194:$C$194</c:f>
            </c:numRef>
          </c:val>
        </c:ser>
        <c:ser>
          <c:idx val="1"/>
          <c:order val="1"/>
          <c:spPr>
            <a:solidFill>
              <a:srgbClr val="DC3912"/>
            </a:solidFill>
          </c:spPr>
          <c:cat>
            <c:strRef>
              <c:f>'S&amp;S Analysis'!$B$193:$C$193</c:f>
            </c:strRef>
          </c:cat>
          <c:val>
            <c:numRef>
              <c:f>'S&amp;S Analysis'!$B$195:$C$195</c:f>
            </c:numRef>
          </c:val>
        </c:ser>
        <c:axId val="710670674"/>
        <c:axId val="617472515"/>
      </c:barChart>
      <c:catAx>
        <c:axId val="710670674"/>
        <c:scaling>
          <c:orientation val="maxMin"/>
        </c:scaling>
        <c:delete val="0"/>
        <c:axPos val="l"/>
        <c:title>
          <c:tx>
            <c:rich>
              <a:bodyPr/>
              <a:lstStyle/>
              <a:p>
                <a:pPr lvl="0">
                  <a:defRPr/>
                </a:pPr>
                <a:r>
                  <a:t/>
                </a:r>
              </a:p>
            </c:rich>
          </c:tx>
          <c:overlay val="0"/>
        </c:title>
        <c:txPr>
          <a:bodyPr/>
          <a:lstStyle/>
          <a:p>
            <a:pPr lvl="0">
              <a:defRPr sz="800">
                <a:solidFill>
                  <a:srgbClr val="000000"/>
                </a:solidFill>
              </a:defRPr>
            </a:pPr>
          </a:p>
        </c:txPr>
        <c:crossAx val="617472515"/>
      </c:catAx>
      <c:valAx>
        <c:axId val="617472515"/>
        <c:scaling>
          <c:orientation val="minMax"/>
          <c:min val="0.0"/>
        </c:scaling>
        <c:delete val="0"/>
        <c:axPos val="b"/>
        <c:majorGridlines>
          <c:spPr>
            <a:ln>
              <a:solidFill>
                <a:srgbClr val="B7B7B7"/>
              </a:solidFill>
            </a:ln>
          </c:spPr>
        </c:majorGridlines>
        <c:minorGridlines>
          <c:spPr>
            <a:ln>
              <a:solidFill>
                <a:srgbClr val="CCCCCC"/>
              </a:solidFill>
            </a:ln>
          </c:spPr>
        </c:minorGridlines>
        <c:numFmt formatCode="General" sourceLinked="1"/>
        <c:tickLblPos val="nextTo"/>
        <c:spPr>
          <a:ln w="47625">
            <a:noFill/>
          </a:ln>
        </c:spPr>
        <c:txPr>
          <a:bodyPr/>
          <a:lstStyle/>
          <a:p>
            <a:pPr lvl="0">
              <a:defRPr b="0" i="0" sz="1000">
                <a:solidFill>
                  <a:srgbClr val="222222"/>
                </a:solidFill>
              </a:defRPr>
            </a:pPr>
          </a:p>
        </c:txPr>
        <c:crossAx val="710670674"/>
        <c:crosses val="max"/>
      </c:valAx>
      <c:spPr>
        <a:solidFill>
          <a:srgbClr val="FFFFFF"/>
        </a:solidFill>
      </c:spPr>
    </c:plotArea>
    <c:plotVisOnly val="1"/>
  </c:chart>
</c:chartSpace>
</file>

<file path=xl/drawings/_rels/worksheetdrawing9.xml.rels><?xml version="1.0" encoding="UTF-8" standalone="yes"?><Relationships xmlns="http://schemas.openxmlformats.org/package/2006/relationships"><Relationship Id="rId1" Type="http://schemas.openxmlformats.org/officeDocument/2006/relationships/image" Target="../media/image00.png"/><Relationship Id="rId2" Type="http://schemas.openxmlformats.org/officeDocument/2006/relationships/image" Target="../media/image01.png"/></Relationships>
</file>

<file path=xl/drawings/_rels/worksheetdrawing10.xml.rels><?xml version="1.0" encoding="UTF-8" standalone="yes"?><Relationships xmlns="http://schemas.openxmlformats.org/package/2006/relationships"><Relationship Id="rId20" Type="http://schemas.openxmlformats.org/officeDocument/2006/relationships/chart" Target="../charts/chart19.xml"/><Relationship Id="rId11" Type="http://schemas.openxmlformats.org/officeDocument/2006/relationships/chart" Target="../charts/chart10.xml"/><Relationship Id="rId10" Type="http://schemas.openxmlformats.org/officeDocument/2006/relationships/chart" Target="../charts/chart9.xml"/><Relationship Id="rId21" Type="http://schemas.openxmlformats.org/officeDocument/2006/relationships/chart" Target="../charts/chart20.xml"/><Relationship Id="rId13" Type="http://schemas.openxmlformats.org/officeDocument/2006/relationships/chart" Target="../charts/chart12.xml"/><Relationship Id="rId12" Type="http://schemas.openxmlformats.org/officeDocument/2006/relationships/chart" Target="../charts/chart11.xml"/><Relationship Id="rId1" Type="http://schemas.openxmlformats.org/officeDocument/2006/relationships/chart" Target="../charts/chart.xml"/><Relationship Id="rId2" Type="http://schemas.openxmlformats.org/officeDocument/2006/relationships/chart" Target="../charts/chart1.xml"/><Relationship Id="rId3" Type="http://schemas.openxmlformats.org/officeDocument/2006/relationships/chart" Target="../charts/chart2.xml"/><Relationship Id="rId4" Type="http://schemas.openxmlformats.org/officeDocument/2006/relationships/chart" Target="../charts/chart3.xml"/><Relationship Id="rId9" Type="http://schemas.openxmlformats.org/officeDocument/2006/relationships/chart" Target="../charts/chart8.xml"/><Relationship Id="rId15" Type="http://schemas.openxmlformats.org/officeDocument/2006/relationships/chart" Target="../charts/chart14.xml"/><Relationship Id="rId14" Type="http://schemas.openxmlformats.org/officeDocument/2006/relationships/chart" Target="../charts/chart13.xml"/><Relationship Id="rId17" Type="http://schemas.openxmlformats.org/officeDocument/2006/relationships/chart" Target="../charts/chart16.xml"/><Relationship Id="rId16" Type="http://schemas.openxmlformats.org/officeDocument/2006/relationships/chart" Target="../charts/chart15.xml"/><Relationship Id="rId5" Type="http://schemas.openxmlformats.org/officeDocument/2006/relationships/chart" Target="../charts/chart4.xml"/><Relationship Id="rId19" Type="http://schemas.openxmlformats.org/officeDocument/2006/relationships/chart" Target="../charts/chart18.xml"/><Relationship Id="rId6" Type="http://schemas.openxmlformats.org/officeDocument/2006/relationships/chart" Target="../charts/chart5.xml"/><Relationship Id="rId18" Type="http://schemas.openxmlformats.org/officeDocument/2006/relationships/chart" Target="../charts/chart17.xml"/><Relationship Id="rId7" Type="http://schemas.openxmlformats.org/officeDocument/2006/relationships/chart" Target="../charts/chart6.xml"/><Relationship Id="rId8" Type="http://schemas.openxmlformats.org/officeDocument/2006/relationships/chart" Target="../charts/chart7.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5</xdr:col>
      <xdr:colOff>304800</xdr:colOff>
      <xdr:row>33</xdr:row>
      <xdr:rowOff>76200</xdr:rowOff>
    </xdr:from>
    <xdr:to>
      <xdr:col>9</xdr:col>
      <xdr:colOff>676275</xdr:colOff>
      <xdr:row>62</xdr:row>
      <xdr:rowOff>85725</xdr:rowOff>
    </xdr:to>
    <xdr:pic>
      <xdr:nvPicPr>
        <xdr:cNvPr id="0" name="image00.png" title="Image"/>
        <xdr:cNvPicPr preferRelativeResize="0"/>
      </xdr:nvPicPr>
      <xdr:blipFill>
        <a:blip cstate="print" r:embed="rId1"/>
        <a:stretch>
          <a:fillRect/>
        </a:stretch>
      </xdr:blipFill>
      <xdr:spPr>
        <a:xfrm>
          <a:ext cx="4219575" cy="5810250"/>
        </a:xfrm>
        <a:prstGeom prst="rect">
          <a:avLst/>
        </a:prstGeom>
        <a:noFill/>
      </xdr:spPr>
    </xdr:pic>
    <xdr:clientData fLocksWithSheet="0"/>
  </xdr:twoCellAnchor>
  <xdr:twoCellAnchor>
    <xdr:from>
      <xdr:col>0</xdr:col>
      <xdr:colOff>0</xdr:colOff>
      <xdr:row>16</xdr:row>
      <xdr:rowOff>38100</xdr:rowOff>
    </xdr:from>
    <xdr:to>
      <xdr:col>14</xdr:col>
      <xdr:colOff>933450</xdr:colOff>
      <xdr:row>30</xdr:row>
      <xdr:rowOff>123825</xdr:rowOff>
    </xdr:to>
    <xdr:pic>
      <xdr:nvPicPr>
        <xdr:cNvPr id="0" name="image01.png" title="Image"/>
        <xdr:cNvPicPr preferRelativeResize="0"/>
      </xdr:nvPicPr>
      <xdr:blipFill>
        <a:blip cstate="print" r:embed="rId2"/>
        <a:stretch>
          <a:fillRect/>
        </a:stretch>
      </xdr:blipFill>
      <xdr:spPr>
        <a:xfrm>
          <a:ext cx="14401800" cy="2886075"/>
        </a:xfrm>
        <a:prstGeom prst="rect">
          <a:avLst/>
        </a:prstGeom>
        <a:noFill/>
      </xdr:spPr>
    </xdr:pic>
    <xdr:clientData fLocksWithSheet="0"/>
  </xdr:twoCellAnchor>
</xdr:wsDr>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190500</xdr:colOff>
      <xdr:row>60</xdr:row>
      <xdr:rowOff>85725</xdr:rowOff>
    </xdr:from>
    <xdr:to>
      <xdr:col>20</xdr:col>
      <xdr:colOff>561975</xdr:colOff>
      <xdr:row>78</xdr:row>
      <xdr:rowOff>19050</xdr:rowOff>
    </xdr:to>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27</xdr:col>
      <xdr:colOff>390525</xdr:colOff>
      <xdr:row>60</xdr:row>
      <xdr:rowOff>85725</xdr:rowOff>
    </xdr:from>
    <xdr:to>
      <xdr:col>35</xdr:col>
      <xdr:colOff>314325</xdr:colOff>
      <xdr:row>78</xdr:row>
      <xdr:rowOff>19050</xdr:rowOff>
    </xdr:to>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37</xdr:col>
      <xdr:colOff>419100</xdr:colOff>
      <xdr:row>60</xdr:row>
      <xdr:rowOff>85725</xdr:rowOff>
    </xdr:from>
    <xdr:to>
      <xdr:col>45</xdr:col>
      <xdr:colOff>342900</xdr:colOff>
      <xdr:row>78</xdr:row>
      <xdr:rowOff>19050</xdr:rowOff>
    </xdr:to>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37</xdr:col>
      <xdr:colOff>400050</xdr:colOff>
      <xdr:row>11</xdr:row>
      <xdr:rowOff>85725</xdr:rowOff>
    </xdr:from>
    <xdr:to>
      <xdr:col>45</xdr:col>
      <xdr:colOff>323850</xdr:colOff>
      <xdr:row>29</xdr:row>
      <xdr:rowOff>19050</xdr:rowOff>
    </xdr:to>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twoCellAnchor>
  <xdr:twoCellAnchor>
    <xdr:from>
      <xdr:col>27</xdr:col>
      <xdr:colOff>381000</xdr:colOff>
      <xdr:row>11</xdr:row>
      <xdr:rowOff>104775</xdr:rowOff>
    </xdr:from>
    <xdr:to>
      <xdr:col>35</xdr:col>
      <xdr:colOff>304800</xdr:colOff>
      <xdr:row>29</xdr:row>
      <xdr:rowOff>38100</xdr:rowOff>
    </xdr:to>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twoCellAnchor>
  <xdr:twoCellAnchor>
    <xdr:from>
      <xdr:col>9</xdr:col>
      <xdr:colOff>161925</xdr:colOff>
      <xdr:row>11</xdr:row>
      <xdr:rowOff>76200</xdr:rowOff>
    </xdr:from>
    <xdr:to>
      <xdr:col>20</xdr:col>
      <xdr:colOff>533400</xdr:colOff>
      <xdr:row>29</xdr:row>
      <xdr:rowOff>9525</xdr:rowOff>
    </xdr:to>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twoCellAnchor>
  <xdr:twoCellAnchor>
    <xdr:from>
      <xdr:col>0</xdr:col>
      <xdr:colOff>0</xdr:colOff>
      <xdr:row>127</xdr:row>
      <xdr:rowOff>0</xdr:rowOff>
    </xdr:from>
    <xdr:to>
      <xdr:col>30</xdr:col>
      <xdr:colOff>609600</xdr:colOff>
      <xdr:row>133</xdr:row>
      <xdr:rowOff>161925</xdr:rowOff>
    </xdr:to>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twoCellAnchor>
  <xdr:twoCellAnchor>
    <xdr:from>
      <xdr:col>48</xdr:col>
      <xdr:colOff>495300</xdr:colOff>
      <xdr:row>11</xdr:row>
      <xdr:rowOff>104775</xdr:rowOff>
    </xdr:from>
    <xdr:to>
      <xdr:col>54</xdr:col>
      <xdr:colOff>438150</xdr:colOff>
      <xdr:row>29</xdr:row>
      <xdr:rowOff>38100</xdr:rowOff>
    </xdr:to>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twoCellAnchor>
  <xdr:twoCellAnchor>
    <xdr:from>
      <xdr:col>55</xdr:col>
      <xdr:colOff>514350</xdr:colOff>
      <xdr:row>11</xdr:row>
      <xdr:rowOff>104775</xdr:rowOff>
    </xdr:from>
    <xdr:to>
      <xdr:col>61</xdr:col>
      <xdr:colOff>457200</xdr:colOff>
      <xdr:row>29</xdr:row>
      <xdr:rowOff>38100</xdr:rowOff>
    </xdr:to>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twoCellAnchor>
  <xdr:twoCellAnchor>
    <xdr:from>
      <xdr:col>48</xdr:col>
      <xdr:colOff>523875</xdr:colOff>
      <xdr:row>60</xdr:row>
      <xdr:rowOff>85725</xdr:rowOff>
    </xdr:from>
    <xdr:to>
      <xdr:col>54</xdr:col>
      <xdr:colOff>466725</xdr:colOff>
      <xdr:row>78</xdr:row>
      <xdr:rowOff>19050</xdr:rowOff>
    </xdr:to>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twoCellAnchor>
  <xdr:twoCellAnchor>
    <xdr:from>
      <xdr:col>55</xdr:col>
      <xdr:colOff>485775</xdr:colOff>
      <xdr:row>60</xdr:row>
      <xdr:rowOff>114300</xdr:rowOff>
    </xdr:from>
    <xdr:to>
      <xdr:col>61</xdr:col>
      <xdr:colOff>428625</xdr:colOff>
      <xdr:row>78</xdr:row>
      <xdr:rowOff>47625</xdr:rowOff>
    </xdr:to>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twoCellAnchor>
  <xdr:twoCellAnchor>
    <xdr:from>
      <xdr:col>0</xdr:col>
      <xdr:colOff>0</xdr:colOff>
      <xdr:row>145</xdr:row>
      <xdr:rowOff>190500</xdr:rowOff>
    </xdr:from>
    <xdr:to>
      <xdr:col>30</xdr:col>
      <xdr:colOff>609600</xdr:colOff>
      <xdr:row>156</xdr:row>
      <xdr:rowOff>133350</xdr:rowOff>
    </xdr:to>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twoCellAnchor>
  <xdr:twoCellAnchor>
    <xdr:from>
      <xdr:col>0</xdr:col>
      <xdr:colOff>0</xdr:colOff>
      <xdr:row>115</xdr:row>
      <xdr:rowOff>38100</xdr:rowOff>
    </xdr:from>
    <xdr:to>
      <xdr:col>30</xdr:col>
      <xdr:colOff>609600</xdr:colOff>
      <xdr:row>119</xdr:row>
      <xdr:rowOff>190500</xdr:rowOff>
    </xdr:to>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twoCellAnchor>
  <xdr:twoCellAnchor>
    <xdr:from>
      <xdr:col>0</xdr:col>
      <xdr:colOff>0</xdr:colOff>
      <xdr:row>120</xdr:row>
      <xdr:rowOff>19050</xdr:rowOff>
    </xdr:from>
    <xdr:to>
      <xdr:col>30</xdr:col>
      <xdr:colOff>609600</xdr:colOff>
      <xdr:row>126</xdr:row>
      <xdr:rowOff>161925</xdr:rowOff>
    </xdr:to>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twoCellAnchor>
  <xdr:twoCellAnchor>
    <xdr:from>
      <xdr:col>0</xdr:col>
      <xdr:colOff>0</xdr:colOff>
      <xdr:row>134</xdr:row>
      <xdr:rowOff>0</xdr:rowOff>
    </xdr:from>
    <xdr:to>
      <xdr:col>30</xdr:col>
      <xdr:colOff>609600</xdr:colOff>
      <xdr:row>138</xdr:row>
      <xdr:rowOff>152400</xdr:rowOff>
    </xdr:to>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twoCellAnchor>
  <xdr:twoCellAnchor>
    <xdr:from>
      <xdr:col>0</xdr:col>
      <xdr:colOff>0</xdr:colOff>
      <xdr:row>141</xdr:row>
      <xdr:rowOff>0</xdr:rowOff>
    </xdr:from>
    <xdr:to>
      <xdr:col>30</xdr:col>
      <xdr:colOff>609600</xdr:colOff>
      <xdr:row>145</xdr:row>
      <xdr:rowOff>152400</xdr:rowOff>
    </xdr:to>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twoCellAnchor>
  <xdr:twoCellAnchor>
    <xdr:from>
      <xdr:col>0</xdr:col>
      <xdr:colOff>0</xdr:colOff>
      <xdr:row>159</xdr:row>
      <xdr:rowOff>0</xdr:rowOff>
    </xdr:from>
    <xdr:to>
      <xdr:col>30</xdr:col>
      <xdr:colOff>609600</xdr:colOff>
      <xdr:row>163</xdr:row>
      <xdr:rowOff>152400</xdr:rowOff>
    </xdr:to>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twoCellAnchor>
  <xdr:twoCellAnchor>
    <xdr:from>
      <xdr:col>0</xdr:col>
      <xdr:colOff>0</xdr:colOff>
      <xdr:row>164</xdr:row>
      <xdr:rowOff>0</xdr:rowOff>
    </xdr:from>
    <xdr:to>
      <xdr:col>30</xdr:col>
      <xdr:colOff>609600</xdr:colOff>
      <xdr:row>174</xdr:row>
      <xdr:rowOff>142875</xdr:rowOff>
    </xdr:to>
    <xdr:graphicFrame>
      <xdr:nvGraphicFramePr>
        <xdr:cNvPr id="18" name="Chart 18" title="Chart"/>
        <xdr:cNvGraphicFramePr/>
      </xdr:nvGraphicFramePr>
      <xdr:xfrm>
        <a:off x="0" y="0"/>
        <a:ext cx="0" cy="0"/>
      </xdr:xfrm>
      <a:graphic>
        <a:graphicData uri="http://schemas.openxmlformats.org/drawingml/2006/chart">
          <c:chart r:id="rId18"/>
        </a:graphicData>
      </a:graphic>
    </xdr:graphicFrame>
    <xdr:clientData fLocksWithSheet="0"/>
  </xdr:twoCellAnchor>
  <xdr:twoCellAnchor>
    <xdr:from>
      <xdr:col>0</xdr:col>
      <xdr:colOff>0</xdr:colOff>
      <xdr:row>177</xdr:row>
      <xdr:rowOff>9525</xdr:rowOff>
    </xdr:from>
    <xdr:to>
      <xdr:col>30</xdr:col>
      <xdr:colOff>609600</xdr:colOff>
      <xdr:row>181</xdr:row>
      <xdr:rowOff>161925</xdr:rowOff>
    </xdr:to>
    <xdr:graphicFrame>
      <xdr:nvGraphicFramePr>
        <xdr:cNvPr id="19" name="Chart 19" title="Chart"/>
        <xdr:cNvGraphicFramePr/>
      </xdr:nvGraphicFramePr>
      <xdr:xfrm>
        <a:off x="0" y="0"/>
        <a:ext cx="0" cy="0"/>
      </xdr:xfrm>
      <a:graphic>
        <a:graphicData uri="http://schemas.openxmlformats.org/drawingml/2006/chart">
          <c:chart r:id="rId19"/>
        </a:graphicData>
      </a:graphic>
    </xdr:graphicFrame>
    <xdr:clientData fLocksWithSheet="0"/>
  </xdr:twoCellAnchor>
  <xdr:twoCellAnchor>
    <xdr:from>
      <xdr:col>0</xdr:col>
      <xdr:colOff>0</xdr:colOff>
      <xdr:row>184</xdr:row>
      <xdr:rowOff>9525</xdr:rowOff>
    </xdr:from>
    <xdr:to>
      <xdr:col>30</xdr:col>
      <xdr:colOff>609600</xdr:colOff>
      <xdr:row>188</xdr:row>
      <xdr:rowOff>161925</xdr:rowOff>
    </xdr:to>
    <xdr:graphicFrame>
      <xdr:nvGraphicFramePr>
        <xdr:cNvPr id="20" name="Chart 20" title="Chart"/>
        <xdr:cNvGraphicFramePr/>
      </xdr:nvGraphicFramePr>
      <xdr:xfrm>
        <a:off x="0" y="0"/>
        <a:ext cx="0" cy="0"/>
      </xdr:xfrm>
      <a:graphic>
        <a:graphicData uri="http://schemas.openxmlformats.org/drawingml/2006/chart">
          <c:chart r:id="rId20"/>
        </a:graphicData>
      </a:graphic>
    </xdr:graphicFrame>
    <xdr:clientData fLocksWithSheet="0"/>
  </xdr:twoCellAnchor>
  <xdr:twoCellAnchor>
    <xdr:from>
      <xdr:col>0</xdr:col>
      <xdr:colOff>0</xdr:colOff>
      <xdr:row>191</xdr:row>
      <xdr:rowOff>9525</xdr:rowOff>
    </xdr:from>
    <xdr:to>
      <xdr:col>30</xdr:col>
      <xdr:colOff>609600</xdr:colOff>
      <xdr:row>195</xdr:row>
      <xdr:rowOff>161925</xdr:rowOff>
    </xdr:to>
    <xdr:graphicFrame>
      <xdr:nvGraphicFramePr>
        <xdr:cNvPr id="21" name="Chart 21" title="Chart"/>
        <xdr:cNvGraphicFramePr/>
      </xdr:nvGraphicFramePr>
      <xdr:xfrm>
        <a:off x="0" y="0"/>
        <a:ext cx="0" cy="0"/>
      </xdr:xfrm>
      <a:graphic>
        <a:graphicData uri="http://schemas.openxmlformats.org/drawingml/2006/chart">
          <c:chart r:id="rId21"/>
        </a:graphicData>
      </a:graphic>
    </xdr:graphicFrame>
    <xdr:clientData fLocksWithSheet="0"/>
  </xdr:twoCellAnchor>
</xdr:wsDr>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hyperlink" Target="http://forum.keenswh.com/threads/space-engineers-compendium-block-data-app-wip.7379035/" TargetMode="External"/><Relationship Id="rId2" Type="http://schemas.openxmlformats.org/officeDocument/2006/relationships/hyperlink" Target="http://steamcommunity.com/id/-ChickenNugget-/" TargetMode="External"/><Relationship Id="rId3" Type="http://schemas.openxmlformats.org/officeDocument/2006/relationships/hyperlink" Target="http://forum.keenswh.com/threads/all-block-data.7356258/" TargetMode="External"/><Relationship Id="rId4" Type="http://schemas.openxmlformats.org/officeDocument/2006/relationships/hyperlink" Target="http://forum.keenswh.com/members/chickennugget.3939354/" TargetMode="External"/><Relationship Id="rId5" Type="http://schemas.openxmlformats.org/officeDocument/2006/relationships/hyperlink" Target="http://steamcommunity.com/sharedfiles/filedetails/?id=422638567" TargetMode="External"/><Relationship Id="rId6" Type="http://schemas.openxmlformats.org/officeDocument/2006/relationships/hyperlink" Target="https://docs.google.com/spreadsheets/d/156mIkBxN5k-rA0z5jD28CgNehFOM-Ib5enwpykIKAfU" TargetMode="External"/><Relationship Id="rId7" Type="http://schemas.openxmlformats.org/officeDocument/2006/relationships/hyperlink" Target="https://www.paypal.com/cgi-bin/webscr?cmd=_donations&amp;business=C94F8ADMEFPQG&amp;lc=US&amp;item_name=Chicken%20Nugget&amp;currency_code=USD&amp;bn=PP%2dDonationsBF%3abtn_donate_LG%2egif%3aNonHostedGuest" TargetMode="External"/><Relationship Id="rId8"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1.xml"/><Relationship Id="rId3" Type="http://schemas.openxmlformats.org/officeDocument/2006/relationships/vmlDrawing" Target="../drawings/vmlDrawing.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midspace/SEToolbox" TargetMode="External"/><Relationship Id="rId2"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sheetPr>
  <sheetViews>
    <sheetView showGridLines="0" workbookViewId="0"/>
  </sheetViews>
  <sheetFormatPr customHeight="1" defaultColWidth="14.43" defaultRowHeight="15.75"/>
  <cols>
    <col customWidth="1" min="1" max="2" width="12.29"/>
    <col customWidth="1" min="3" max="3" width="3.14"/>
    <col customWidth="1" min="4" max="4" width="5.71"/>
    <col customWidth="1" min="5" max="5" width="8.86"/>
    <col customWidth="1" min="6" max="6" width="61.0"/>
    <col customWidth="1" min="7" max="7" width="3.71"/>
    <col customWidth="1" min="8" max="8" width="7.29"/>
    <col customWidth="1" min="9" max="9" width="29.43"/>
    <col customWidth="1" min="10" max="10" width="3.71"/>
    <col customWidth="1" min="11" max="11" width="7.29"/>
    <col customWidth="1" min="12" max="12" width="29.43"/>
  </cols>
  <sheetData>
    <row r="1">
      <c r="A1" s="1" t="s">
        <v>0</v>
      </c>
      <c r="B1" s="2"/>
      <c r="C1" s="2"/>
      <c r="D1" s="2"/>
      <c r="E1" s="2"/>
      <c r="F1" s="2"/>
      <c r="G1" s="2"/>
      <c r="H1" s="2"/>
      <c r="I1" s="2"/>
      <c r="J1" s="2"/>
      <c r="K1" s="2"/>
      <c r="L1" s="3"/>
    </row>
    <row r="2">
      <c r="A2" s="4" t="s">
        <v>1</v>
      </c>
    </row>
    <row r="3">
      <c r="A3" s="5" t="str">
        <f>HYPERLINK("http://forum.keenswh.com/threads/space-engineers-compendium-block-data-app-wip.7379035/","I'm making an app! Check it out!")</f>
        <v>I'm making an app! Check it out!</v>
      </c>
    </row>
    <row r="4">
      <c r="A4" s="6"/>
      <c r="B4" s="6"/>
      <c r="C4" s="6"/>
      <c r="D4" s="6"/>
      <c r="E4" s="6"/>
      <c r="F4" s="6"/>
      <c r="G4" s="6"/>
      <c r="H4" s="6"/>
      <c r="I4" s="6"/>
      <c r="J4" s="6"/>
      <c r="K4" s="6"/>
      <c r="L4" s="6"/>
    </row>
    <row r="5">
      <c r="A5" s="7" t="s">
        <v>2</v>
      </c>
      <c r="B5" s="2"/>
      <c r="C5" s="2"/>
      <c r="D5" s="2"/>
      <c r="E5" s="2"/>
      <c r="F5" s="3"/>
      <c r="G5" s="8"/>
      <c r="H5" s="9" t="s">
        <v>3</v>
      </c>
      <c r="I5" s="3"/>
      <c r="J5" s="8"/>
      <c r="K5" s="9" t="s">
        <v>4</v>
      </c>
      <c r="L5" s="3"/>
    </row>
    <row r="6">
      <c r="A6" s="10" t="s">
        <v>5</v>
      </c>
      <c r="B6" s="11"/>
      <c r="C6" s="12" t="s">
        <v>6</v>
      </c>
      <c r="D6" s="13">
        <v>1.0</v>
      </c>
      <c r="E6" s="14" t="s">
        <v>7</v>
      </c>
      <c r="F6" s="15"/>
      <c r="G6" s="8"/>
      <c r="H6" s="16" t="s">
        <v>6</v>
      </c>
      <c r="I6" s="17" t="s">
        <v>8</v>
      </c>
      <c r="J6" s="8"/>
      <c r="K6" s="18" t="s">
        <v>9</v>
      </c>
      <c r="L6" s="17" t="s">
        <v>10</v>
      </c>
    </row>
    <row r="7">
      <c r="A7" s="19" t="s">
        <v>11</v>
      </c>
      <c r="B7" s="20"/>
      <c r="C7" s="21" t="s">
        <v>6</v>
      </c>
      <c r="D7" s="22">
        <v>1.0</v>
      </c>
      <c r="E7" s="23"/>
      <c r="F7" s="24"/>
      <c r="G7" s="8"/>
      <c r="H7" s="25" t="s">
        <v>12</v>
      </c>
      <c r="I7" s="26" t="s">
        <v>13</v>
      </c>
      <c r="J7" s="8"/>
      <c r="K7" s="27" t="s">
        <v>14</v>
      </c>
      <c r="L7" s="26" t="s">
        <v>15</v>
      </c>
    </row>
    <row r="8">
      <c r="A8" s="28" t="s">
        <v>16</v>
      </c>
      <c r="B8" s="20"/>
      <c r="C8" s="29" t="s">
        <v>6</v>
      </c>
      <c r="D8" s="30">
        <v>1.0</v>
      </c>
      <c r="E8" s="31" t="s">
        <v>17</v>
      </c>
      <c r="F8" s="32"/>
      <c r="G8" s="8"/>
      <c r="H8" s="16" t="s">
        <v>18</v>
      </c>
      <c r="I8" s="17" t="s">
        <v>19</v>
      </c>
      <c r="J8" s="8"/>
      <c r="K8" s="18" t="s">
        <v>20</v>
      </c>
      <c r="L8" s="17" t="s">
        <v>21</v>
      </c>
    </row>
    <row r="9">
      <c r="A9" s="19" t="s">
        <v>22</v>
      </c>
      <c r="B9" s="20"/>
      <c r="C9" s="21" t="s">
        <v>6</v>
      </c>
      <c r="D9" s="22">
        <v>1.0</v>
      </c>
      <c r="E9" s="33"/>
      <c r="F9" s="32"/>
      <c r="G9" s="8"/>
      <c r="H9" s="25" t="s">
        <v>23</v>
      </c>
      <c r="I9" s="26" t="s">
        <v>24</v>
      </c>
      <c r="J9" s="8"/>
      <c r="K9" s="27" t="s">
        <v>25</v>
      </c>
      <c r="L9" s="26" t="s">
        <v>26</v>
      </c>
    </row>
    <row r="10" ht="15.75" customHeight="1">
      <c r="A10" s="34" t="s">
        <v>27</v>
      </c>
      <c r="B10" s="35"/>
      <c r="C10" s="36" t="s">
        <v>6</v>
      </c>
      <c r="D10" s="37">
        <v>1.0</v>
      </c>
      <c r="E10" s="33"/>
      <c r="F10" s="32"/>
      <c r="G10" s="8"/>
      <c r="H10" s="16" t="s">
        <v>28</v>
      </c>
      <c r="I10" s="17" t="s">
        <v>29</v>
      </c>
      <c r="J10" s="8"/>
      <c r="K10" s="18" t="s">
        <v>30</v>
      </c>
      <c r="L10" s="17" t="s">
        <v>31</v>
      </c>
    </row>
    <row r="11">
      <c r="A11" s="38" t="s">
        <v>32</v>
      </c>
      <c r="B11" s="39"/>
      <c r="C11" s="39"/>
      <c r="D11" s="15"/>
      <c r="E11" s="33"/>
      <c r="F11" s="32"/>
      <c r="G11" s="8"/>
      <c r="H11" s="25" t="s">
        <v>33</v>
      </c>
      <c r="I11" s="26" t="s">
        <v>34</v>
      </c>
      <c r="J11" s="8"/>
      <c r="K11" s="27" t="s">
        <v>35</v>
      </c>
      <c r="L11" s="26" t="s">
        <v>36</v>
      </c>
    </row>
    <row r="12">
      <c r="A12" s="33"/>
      <c r="D12" s="32"/>
      <c r="E12" s="40" t="s">
        <v>37</v>
      </c>
      <c r="F12" s="41"/>
      <c r="G12" s="8"/>
      <c r="H12" s="16" t="s">
        <v>38</v>
      </c>
      <c r="I12" s="17" t="s">
        <v>39</v>
      </c>
      <c r="J12" s="8"/>
      <c r="K12" s="18" t="s">
        <v>40</v>
      </c>
      <c r="L12" s="17" t="s">
        <v>41</v>
      </c>
    </row>
    <row r="13">
      <c r="A13" s="42"/>
      <c r="B13" s="43"/>
      <c r="C13" s="43"/>
      <c r="D13" s="44"/>
      <c r="E13" s="42"/>
      <c r="F13" s="44"/>
      <c r="G13" s="8"/>
      <c r="H13" s="45"/>
      <c r="I13" s="45"/>
      <c r="J13" s="8"/>
      <c r="K13" s="27" t="s">
        <v>42</v>
      </c>
      <c r="L13" s="26" t="s">
        <v>43</v>
      </c>
    </row>
    <row r="14">
      <c r="A14" s="46" t="s">
        <v>44</v>
      </c>
      <c r="B14" s="2"/>
      <c r="C14" s="2"/>
      <c r="D14" s="2"/>
      <c r="E14" s="2"/>
      <c r="F14" s="3"/>
      <c r="G14" s="8"/>
      <c r="H14" s="47" t="s">
        <v>45</v>
      </c>
      <c r="I14" s="15"/>
      <c r="J14" s="8"/>
      <c r="K14" s="18" t="s">
        <v>46</v>
      </c>
      <c r="L14" s="17" t="s">
        <v>47</v>
      </c>
    </row>
    <row r="15">
      <c r="A15" s="48" t="s">
        <v>48</v>
      </c>
      <c r="B15" s="39"/>
      <c r="C15" s="39"/>
      <c r="D15" s="39"/>
      <c r="E15" s="39"/>
      <c r="F15" s="15"/>
      <c r="G15" s="8"/>
      <c r="H15" s="49" t="s">
        <v>49</v>
      </c>
      <c r="I15" s="3"/>
      <c r="J15" s="8"/>
      <c r="K15" s="27" t="s">
        <v>50</v>
      </c>
      <c r="L15" s="26" t="s">
        <v>51</v>
      </c>
    </row>
    <row r="16">
      <c r="A16" s="42"/>
      <c r="B16" s="43"/>
      <c r="C16" s="43"/>
      <c r="D16" s="43"/>
      <c r="E16" s="43"/>
      <c r="F16" s="44"/>
      <c r="G16" s="8"/>
      <c r="H16" s="45"/>
      <c r="I16" s="45"/>
      <c r="J16" s="8"/>
      <c r="K16" s="18" t="s">
        <v>52</v>
      </c>
      <c r="L16" s="17" t="s">
        <v>53</v>
      </c>
    </row>
    <row r="17">
      <c r="A17" s="8"/>
      <c r="B17" s="8"/>
      <c r="C17" s="8"/>
      <c r="D17" s="8"/>
      <c r="E17" s="8"/>
      <c r="F17" s="8"/>
      <c r="G17" s="8"/>
      <c r="H17" s="50" t="s">
        <v>54</v>
      </c>
      <c r="I17" s="3"/>
      <c r="J17" s="8"/>
      <c r="K17" s="27" t="s">
        <v>55</v>
      </c>
      <c r="L17" s="26" t="s">
        <v>56</v>
      </c>
    </row>
    <row r="18">
      <c r="A18" s="51" t="s">
        <v>57</v>
      </c>
      <c r="B18" s="2"/>
      <c r="C18" s="2"/>
      <c r="D18" s="2"/>
      <c r="E18" s="2"/>
      <c r="F18" s="3"/>
      <c r="G18" s="8"/>
      <c r="H18" s="52" t="s">
        <v>58</v>
      </c>
      <c r="I18" s="53"/>
      <c r="J18" s="8"/>
      <c r="K18" s="18" t="s">
        <v>59</v>
      </c>
      <c r="L18" s="17" t="s">
        <v>60</v>
      </c>
    </row>
    <row r="19">
      <c r="A19" s="54" t="s">
        <v>61</v>
      </c>
      <c r="B19" s="2"/>
      <c r="C19" s="55" t="s">
        <v>62</v>
      </c>
      <c r="D19" s="2"/>
      <c r="E19" s="2"/>
      <c r="F19" s="3"/>
      <c r="G19" s="8"/>
      <c r="H19" s="56" t="s">
        <v>63</v>
      </c>
      <c r="I19" s="57"/>
      <c r="J19" s="8"/>
      <c r="K19" s="27" t="s">
        <v>64</v>
      </c>
      <c r="L19" s="26" t="s">
        <v>65</v>
      </c>
    </row>
    <row r="20">
      <c r="A20" s="58" t="s">
        <v>66</v>
      </c>
      <c r="B20" s="2"/>
      <c r="C20" s="59" t="s">
        <v>67</v>
      </c>
      <c r="D20" s="2"/>
      <c r="E20" s="2"/>
      <c r="F20" s="3"/>
      <c r="G20" s="8"/>
      <c r="H20" s="60" t="s">
        <v>68</v>
      </c>
      <c r="I20" s="57"/>
      <c r="J20" s="8"/>
      <c r="K20" s="18" t="s">
        <v>69</v>
      </c>
      <c r="L20" s="17" t="s">
        <v>70</v>
      </c>
    </row>
    <row r="21">
      <c r="A21" s="28" t="s">
        <v>71</v>
      </c>
      <c r="C21" s="61" t="s">
        <v>72</v>
      </c>
      <c r="F21" s="32"/>
      <c r="G21" s="8"/>
      <c r="H21" s="56" t="s">
        <v>73</v>
      </c>
      <c r="I21" s="57"/>
      <c r="J21" s="8"/>
      <c r="K21" s="27" t="s">
        <v>74</v>
      </c>
      <c r="L21" s="26" t="s">
        <v>75</v>
      </c>
    </row>
    <row r="22">
      <c r="A22" s="62" t="s">
        <v>76</v>
      </c>
      <c r="B22" s="2"/>
      <c r="C22" s="59" t="s">
        <v>77</v>
      </c>
      <c r="D22" s="2"/>
      <c r="E22" s="2"/>
      <c r="F22" s="3"/>
      <c r="G22" s="8"/>
      <c r="H22" s="63" t="s">
        <v>78</v>
      </c>
      <c r="I22" s="64"/>
      <c r="J22" s="8"/>
      <c r="K22" s="18" t="s">
        <v>79</v>
      </c>
      <c r="L22" s="17" t="s">
        <v>80</v>
      </c>
    </row>
    <row r="23">
      <c r="A23" s="28" t="s">
        <v>81</v>
      </c>
      <c r="C23" s="61" t="s">
        <v>82</v>
      </c>
      <c r="F23" s="32"/>
      <c r="G23" s="8"/>
      <c r="H23" s="6"/>
      <c r="I23" s="6"/>
      <c r="J23" s="8"/>
      <c r="K23" s="27" t="s">
        <v>83</v>
      </c>
      <c r="L23" s="26" t="s">
        <v>84</v>
      </c>
    </row>
    <row r="24">
      <c r="A24" s="58" t="s">
        <v>85</v>
      </c>
      <c r="B24" s="2"/>
      <c r="C24" s="59" t="s">
        <v>86</v>
      </c>
      <c r="D24" s="2"/>
      <c r="E24" s="2"/>
      <c r="F24" s="3"/>
      <c r="G24" s="8"/>
      <c r="H24" s="65" t="s">
        <v>87</v>
      </c>
      <c r="I24" s="3"/>
      <c r="J24" s="8"/>
      <c r="K24" s="18" t="s">
        <v>88</v>
      </c>
      <c r="L24" s="17" t="s">
        <v>89</v>
      </c>
    </row>
    <row r="25">
      <c r="A25" s="54" t="s">
        <v>90</v>
      </c>
      <c r="B25" s="2"/>
      <c r="C25" s="55" t="s">
        <v>91</v>
      </c>
      <c r="D25" s="2"/>
      <c r="E25" s="2"/>
      <c r="F25" s="3"/>
      <c r="G25" s="8"/>
      <c r="H25" s="66" t="str">
        <f>HYPERLINK("http://steamcommunity.com/id/-ChickenNugget-/","My Steam Profile")</f>
        <v>My Steam Profile</v>
      </c>
      <c r="I25" s="57"/>
      <c r="J25" s="8"/>
      <c r="K25" s="27" t="s">
        <v>92</v>
      </c>
      <c r="L25" s="26" t="s">
        <v>93</v>
      </c>
    </row>
    <row r="26">
      <c r="A26" s="58" t="s">
        <v>94</v>
      </c>
      <c r="B26" s="2"/>
      <c r="C26" s="59" t="s">
        <v>95</v>
      </c>
      <c r="D26" s="2"/>
      <c r="E26" s="2"/>
      <c r="F26" s="3"/>
      <c r="G26" s="8"/>
      <c r="H26" s="67" t="str">
        <f>HYPERLINK("http://forum.keenswh.com/threads/all-block-data.7356258/","My KeenSWH Thread")</f>
        <v>My KeenSWH Thread</v>
      </c>
      <c r="I26" s="57"/>
      <c r="J26" s="8"/>
      <c r="K26" s="18" t="s">
        <v>96</v>
      </c>
      <c r="L26" s="17" t="s">
        <v>97</v>
      </c>
    </row>
    <row r="27">
      <c r="A27" s="54" t="s">
        <v>98</v>
      </c>
      <c r="B27" s="2"/>
      <c r="C27" s="55" t="s">
        <v>99</v>
      </c>
      <c r="D27" s="2"/>
      <c r="E27" s="2"/>
      <c r="F27" s="3"/>
      <c r="G27" s="8"/>
      <c r="H27" s="68" t="str">
        <f>HYPERLINK("http://forum.keenswh.com/members/chickennugget.3939354/","My KeenSWH Profile")</f>
        <v>My KeenSWH Profile</v>
      </c>
      <c r="I27" s="24"/>
      <c r="J27" s="8"/>
      <c r="K27" s="27" t="s">
        <v>100</v>
      </c>
      <c r="L27" s="26" t="s">
        <v>101</v>
      </c>
    </row>
    <row r="28">
      <c r="A28" s="58" t="s">
        <v>102</v>
      </c>
      <c r="B28" s="2"/>
      <c r="C28" s="59" t="s">
        <v>103</v>
      </c>
      <c r="D28" s="2"/>
      <c r="E28" s="2"/>
      <c r="F28" s="3"/>
      <c r="G28" s="8"/>
      <c r="H28" s="67" t="str">
        <f>HYPERLINK("http://steamcommunity.com/sharedfiles/filedetails/?id=422638567","My Steam Guide")</f>
        <v>My Steam Guide</v>
      </c>
      <c r="I28" s="57"/>
      <c r="J28" s="8"/>
      <c r="K28" s="18" t="s">
        <v>104</v>
      </c>
      <c r="L28" s="17" t="s">
        <v>105</v>
      </c>
    </row>
    <row r="29">
      <c r="A29" s="54" t="s">
        <v>106</v>
      </c>
      <c r="B29" s="2"/>
      <c r="C29" s="55" t="s">
        <v>107</v>
      </c>
      <c r="D29" s="2"/>
      <c r="E29" s="2"/>
      <c r="F29" s="3"/>
      <c r="G29" s="8"/>
      <c r="H29" s="69" t="str">
        <f>HYPERLINK("https://docs.google.com/spreadsheets/d/156mIkBxN5k-rA0z5jD28CgNehFOM-Ib5enwpykIKAfU","Link to Source (for if you made a copy)")</f>
        <v>Link to Source (for if you made a copy)</v>
      </c>
      <c r="I29" s="64"/>
      <c r="J29" s="8"/>
      <c r="K29" s="27" t="s">
        <v>108</v>
      </c>
      <c r="L29" s="26" t="s">
        <v>109</v>
      </c>
    </row>
    <row r="30">
      <c r="A30" s="58" t="s">
        <v>110</v>
      </c>
      <c r="B30" s="2"/>
      <c r="C30" s="59" t="s">
        <v>111</v>
      </c>
      <c r="D30" s="2"/>
      <c r="E30" s="2"/>
      <c r="F30" s="3"/>
      <c r="G30" s="8"/>
      <c r="H30" s="6"/>
      <c r="I30" s="6"/>
      <c r="J30" s="8"/>
      <c r="K30" s="18" t="s">
        <v>112</v>
      </c>
      <c r="L30" s="17" t="s">
        <v>113</v>
      </c>
    </row>
    <row r="31">
      <c r="A31" s="8"/>
      <c r="B31" s="8"/>
      <c r="C31" s="8"/>
      <c r="D31" s="8"/>
      <c r="E31" s="8"/>
      <c r="F31" s="8"/>
      <c r="G31" s="8"/>
      <c r="H31" s="70" t="s">
        <v>114</v>
      </c>
      <c r="I31" s="15"/>
      <c r="J31" s="8"/>
      <c r="K31" s="27" t="s">
        <v>115</v>
      </c>
      <c r="L31" s="26" t="s">
        <v>116</v>
      </c>
    </row>
    <row r="32">
      <c r="A32" s="8"/>
      <c r="B32" s="8"/>
      <c r="C32" s="8"/>
      <c r="D32" s="8"/>
      <c r="E32" s="8"/>
      <c r="F32" s="8"/>
      <c r="G32" s="8"/>
      <c r="H32" s="71" t="str">
        <f>hyperlink("https://www.paypal.com/cgi-bin/webscr?cmd=_donations&amp;business=C94F8ADMEFPQG&amp;lc=US&amp;item_name=Chicken%20Nugget&amp;currency_code=USD&amp;bn=PP%2dDonationsBF%3abtn_donate_LG%2egif%3aNonHostedGuest", image("https://www.paypalobjects.com/en_US/i/btn/btn_donate_LG.gif", 1))</f>
        <v/>
      </c>
      <c r="J32" s="8"/>
      <c r="K32" s="18" t="s">
        <v>117</v>
      </c>
      <c r="L32" s="17" t="s">
        <v>118</v>
      </c>
    </row>
    <row r="33">
      <c r="A33" s="8"/>
      <c r="B33" s="8"/>
      <c r="C33" s="8"/>
      <c r="D33" s="8"/>
      <c r="E33" s="8"/>
      <c r="F33" s="8"/>
      <c r="G33" s="8"/>
      <c r="H33" s="33"/>
      <c r="J33" s="8"/>
      <c r="K33" s="27" t="s">
        <v>119</v>
      </c>
      <c r="L33" s="26" t="s">
        <v>120</v>
      </c>
    </row>
    <row r="34">
      <c r="A34" s="8"/>
      <c r="B34" s="8"/>
      <c r="C34" s="8"/>
      <c r="D34" s="8"/>
      <c r="E34" s="8"/>
      <c r="F34" s="8"/>
      <c r="G34" s="8"/>
      <c r="H34" s="72" t="s">
        <v>121</v>
      </c>
      <c r="I34" s="43"/>
      <c r="J34" s="8"/>
      <c r="K34" s="8"/>
      <c r="L34" s="8"/>
    </row>
    <row r="35">
      <c r="A35" s="8"/>
      <c r="B35" s="8"/>
      <c r="C35" s="8"/>
      <c r="D35" s="8"/>
      <c r="E35" s="8"/>
      <c r="F35" s="8"/>
      <c r="G35" s="8"/>
      <c r="H35" s="73"/>
      <c r="I35" s="73"/>
      <c r="J35" s="8"/>
      <c r="K35" s="8"/>
      <c r="L35" s="8"/>
    </row>
    <row r="36">
      <c r="A36" s="74" t="s">
        <v>122</v>
      </c>
      <c r="B36" s="2"/>
      <c r="C36" s="2"/>
      <c r="D36" s="2"/>
      <c r="E36" s="2"/>
      <c r="F36" s="2"/>
      <c r="G36" s="2"/>
      <c r="H36" s="2"/>
      <c r="I36" s="2"/>
      <c r="J36" s="2"/>
      <c r="K36" s="2"/>
      <c r="L36" s="3"/>
    </row>
    <row r="37">
      <c r="A37" s="75">
        <v>42087.0</v>
      </c>
      <c r="B37" s="39"/>
      <c r="C37" s="39"/>
      <c r="D37" s="39"/>
      <c r="E37" s="39"/>
      <c r="F37" s="39"/>
      <c r="G37" s="39"/>
      <c r="H37" s="39"/>
      <c r="I37" s="39"/>
      <c r="J37" s="39"/>
      <c r="K37" s="39"/>
      <c r="L37" s="15"/>
    </row>
    <row r="38">
      <c r="A38" s="76" t="s">
        <v>123</v>
      </c>
      <c r="B38" s="43"/>
      <c r="C38" s="43"/>
      <c r="D38" s="43"/>
      <c r="E38" s="43"/>
      <c r="F38" s="43"/>
      <c r="G38" s="43"/>
      <c r="H38" s="43"/>
      <c r="I38" s="43"/>
      <c r="J38" s="43"/>
      <c r="K38" s="43"/>
      <c r="L38" s="44"/>
    </row>
    <row r="39">
      <c r="A39" s="77"/>
      <c r="L39" s="32"/>
    </row>
    <row r="40">
      <c r="A40" s="75">
        <v>42093.0</v>
      </c>
      <c r="B40" s="39"/>
      <c r="C40" s="39"/>
      <c r="D40" s="39"/>
      <c r="E40" s="39"/>
      <c r="F40" s="39"/>
      <c r="G40" s="39"/>
      <c r="H40" s="39"/>
      <c r="I40" s="39"/>
      <c r="J40" s="39"/>
      <c r="K40" s="39"/>
      <c r="L40" s="15"/>
    </row>
    <row r="41">
      <c r="A41" s="78" t="s">
        <v>124</v>
      </c>
      <c r="L41" s="32"/>
    </row>
    <row r="42">
      <c r="A42" s="79" t="s">
        <v>125</v>
      </c>
      <c r="L42" s="32"/>
    </row>
    <row r="43">
      <c r="A43" s="79" t="s">
        <v>126</v>
      </c>
      <c r="L43" s="32"/>
    </row>
    <row r="44">
      <c r="A44" s="80" t="s">
        <v>127</v>
      </c>
      <c r="B44" s="43"/>
      <c r="C44" s="43"/>
      <c r="D44" s="43"/>
      <c r="E44" s="43"/>
      <c r="F44" s="43"/>
      <c r="G44" s="43"/>
      <c r="H44" s="43"/>
      <c r="I44" s="43"/>
      <c r="J44" s="43"/>
      <c r="K44" s="43"/>
      <c r="L44" s="44"/>
    </row>
    <row r="45">
      <c r="A45" s="77"/>
      <c r="L45" s="32"/>
    </row>
    <row r="46">
      <c r="A46" s="75">
        <v>42094.0</v>
      </c>
      <c r="B46" s="39"/>
      <c r="C46" s="39"/>
      <c r="D46" s="39"/>
      <c r="E46" s="39"/>
      <c r="F46" s="39"/>
      <c r="G46" s="39"/>
      <c r="H46" s="39"/>
      <c r="I46" s="39"/>
      <c r="J46" s="39"/>
      <c r="K46" s="39"/>
      <c r="L46" s="15"/>
    </row>
    <row r="47">
      <c r="A47" s="76" t="s">
        <v>128</v>
      </c>
      <c r="B47" s="43"/>
      <c r="C47" s="43"/>
      <c r="D47" s="43"/>
      <c r="E47" s="43"/>
      <c r="F47" s="43"/>
      <c r="G47" s="43"/>
      <c r="H47" s="43"/>
      <c r="I47" s="43"/>
      <c r="J47" s="43"/>
      <c r="K47" s="43"/>
      <c r="L47" s="44"/>
    </row>
    <row r="48">
      <c r="A48" s="77"/>
      <c r="L48" s="32"/>
    </row>
    <row r="49">
      <c r="A49" s="75">
        <v>42095.0</v>
      </c>
      <c r="B49" s="39"/>
      <c r="C49" s="39"/>
      <c r="D49" s="39"/>
      <c r="E49" s="39"/>
      <c r="F49" s="39"/>
      <c r="G49" s="39"/>
      <c r="H49" s="39"/>
      <c r="I49" s="39"/>
      <c r="J49" s="39"/>
      <c r="K49" s="39"/>
      <c r="L49" s="15"/>
    </row>
    <row r="50">
      <c r="A50" s="78" t="s">
        <v>129</v>
      </c>
      <c r="L50" s="32"/>
    </row>
    <row r="51">
      <c r="A51" s="80" t="s">
        <v>130</v>
      </c>
      <c r="B51" s="43"/>
      <c r="C51" s="43"/>
      <c r="D51" s="43"/>
      <c r="E51" s="43"/>
      <c r="F51" s="43"/>
      <c r="G51" s="43"/>
      <c r="H51" s="43"/>
      <c r="I51" s="43"/>
      <c r="J51" s="43"/>
      <c r="K51" s="43"/>
      <c r="L51" s="44"/>
    </row>
    <row r="52">
      <c r="A52" s="77"/>
      <c r="L52" s="32"/>
    </row>
    <row r="53">
      <c r="A53" s="75">
        <v>42096.0</v>
      </c>
      <c r="B53" s="39"/>
      <c r="C53" s="39"/>
      <c r="D53" s="39"/>
      <c r="E53" s="39"/>
      <c r="F53" s="39"/>
      <c r="G53" s="39"/>
      <c r="H53" s="39"/>
      <c r="I53" s="39"/>
      <c r="J53" s="39"/>
      <c r="K53" s="39"/>
      <c r="L53" s="15"/>
    </row>
    <row r="54">
      <c r="A54" s="78" t="s">
        <v>131</v>
      </c>
      <c r="L54" s="32"/>
    </row>
    <row r="55">
      <c r="A55" s="79" t="s">
        <v>132</v>
      </c>
      <c r="L55" s="32"/>
    </row>
    <row r="56">
      <c r="A56" s="78" t="s">
        <v>133</v>
      </c>
      <c r="L56" s="32"/>
    </row>
    <row r="57">
      <c r="A57" s="79" t="s">
        <v>134</v>
      </c>
      <c r="L57" s="32"/>
    </row>
    <row r="58">
      <c r="A58" s="79" t="s">
        <v>135</v>
      </c>
      <c r="L58" s="32"/>
    </row>
    <row r="59">
      <c r="A59" s="78" t="s">
        <v>136</v>
      </c>
      <c r="L59" s="32"/>
    </row>
    <row r="60">
      <c r="A60" s="79" t="s">
        <v>137</v>
      </c>
      <c r="L60" s="32"/>
    </row>
    <row r="61">
      <c r="A61" s="79" t="s">
        <v>138</v>
      </c>
      <c r="L61" s="32"/>
    </row>
    <row r="62">
      <c r="A62" s="80" t="s">
        <v>139</v>
      </c>
      <c r="B62" s="43"/>
      <c r="C62" s="43"/>
      <c r="D62" s="43"/>
      <c r="E62" s="43"/>
      <c r="F62" s="43"/>
      <c r="G62" s="43"/>
      <c r="H62" s="43"/>
      <c r="I62" s="43"/>
      <c r="J62" s="43"/>
      <c r="K62" s="43"/>
      <c r="L62" s="44"/>
    </row>
    <row r="63">
      <c r="A63" s="77"/>
      <c r="L63" s="32"/>
    </row>
    <row r="64">
      <c r="A64" s="75">
        <v>42097.0</v>
      </c>
      <c r="B64" s="39"/>
      <c r="C64" s="39"/>
      <c r="D64" s="39"/>
      <c r="E64" s="39"/>
      <c r="F64" s="39"/>
      <c r="G64" s="39"/>
      <c r="H64" s="39"/>
      <c r="I64" s="39"/>
      <c r="J64" s="39"/>
      <c r="K64" s="39"/>
      <c r="L64" s="15"/>
    </row>
    <row r="65">
      <c r="A65" s="78" t="s">
        <v>140</v>
      </c>
      <c r="L65" s="32"/>
    </row>
    <row r="66">
      <c r="A66" s="79" t="s">
        <v>141</v>
      </c>
      <c r="L66" s="32"/>
    </row>
    <row r="67">
      <c r="A67" s="79" t="s">
        <v>142</v>
      </c>
      <c r="L67" s="32"/>
    </row>
    <row r="68">
      <c r="A68" s="79" t="s">
        <v>143</v>
      </c>
      <c r="L68" s="32"/>
    </row>
    <row r="69">
      <c r="A69" s="79" t="s">
        <v>144</v>
      </c>
      <c r="L69" s="32"/>
    </row>
    <row r="70">
      <c r="A70" s="78" t="s">
        <v>145</v>
      </c>
      <c r="L70" s="32"/>
    </row>
    <row r="71">
      <c r="A71" s="79" t="s">
        <v>146</v>
      </c>
      <c r="L71" s="32"/>
    </row>
    <row r="72">
      <c r="A72" s="79" t="s">
        <v>147</v>
      </c>
      <c r="L72" s="32"/>
    </row>
    <row r="73">
      <c r="A73" s="79" t="s">
        <v>148</v>
      </c>
      <c r="L73" s="32"/>
    </row>
    <row r="74">
      <c r="A74" s="79" t="s">
        <v>149</v>
      </c>
      <c r="L74" s="32"/>
    </row>
    <row r="75">
      <c r="A75" s="79" t="s">
        <v>150</v>
      </c>
      <c r="L75" s="32"/>
    </row>
    <row r="76">
      <c r="A76" s="78" t="s">
        <v>151</v>
      </c>
      <c r="L76" s="32"/>
    </row>
    <row r="77">
      <c r="A77" s="79" t="s">
        <v>152</v>
      </c>
      <c r="L77" s="32"/>
    </row>
    <row r="78">
      <c r="A78" s="78" t="s">
        <v>153</v>
      </c>
      <c r="L78" s="32"/>
    </row>
    <row r="79">
      <c r="A79" s="79" t="s">
        <v>154</v>
      </c>
      <c r="L79" s="32"/>
    </row>
    <row r="80">
      <c r="A80" s="79" t="s">
        <v>155</v>
      </c>
      <c r="L80" s="32"/>
    </row>
    <row r="81">
      <c r="A81" s="79" t="s">
        <v>156</v>
      </c>
      <c r="L81" s="32"/>
    </row>
    <row r="82">
      <c r="A82" s="80" t="s">
        <v>157</v>
      </c>
      <c r="B82" s="43"/>
      <c r="C82" s="43"/>
      <c r="D82" s="43"/>
      <c r="E82" s="43"/>
      <c r="F82" s="43"/>
      <c r="G82" s="43"/>
      <c r="H82" s="43"/>
      <c r="I82" s="43"/>
      <c r="J82" s="43"/>
      <c r="K82" s="43"/>
      <c r="L82" s="44"/>
    </row>
    <row r="83">
      <c r="A83" s="77"/>
      <c r="L83" s="32"/>
    </row>
    <row r="84">
      <c r="A84" s="75">
        <v>42100.0</v>
      </c>
      <c r="B84" s="39"/>
      <c r="C84" s="39"/>
      <c r="D84" s="39"/>
      <c r="E84" s="39"/>
      <c r="F84" s="39"/>
      <c r="G84" s="39"/>
      <c r="H84" s="39"/>
      <c r="I84" s="39"/>
      <c r="J84" s="39"/>
      <c r="K84" s="39"/>
      <c r="L84" s="15"/>
    </row>
    <row r="85">
      <c r="A85" s="78" t="s">
        <v>133</v>
      </c>
      <c r="L85" s="32"/>
    </row>
    <row r="86">
      <c r="A86" s="79" t="s">
        <v>158</v>
      </c>
      <c r="L86" s="32"/>
    </row>
    <row r="87">
      <c r="A87" s="79" t="s">
        <v>159</v>
      </c>
      <c r="L87" s="32"/>
    </row>
    <row r="88">
      <c r="A88" s="78" t="s">
        <v>160</v>
      </c>
      <c r="L88" s="32"/>
    </row>
    <row r="89">
      <c r="A89" s="79" t="s">
        <v>161</v>
      </c>
      <c r="L89" s="32"/>
    </row>
    <row r="90">
      <c r="A90" s="79" t="s">
        <v>162</v>
      </c>
      <c r="L90" s="32"/>
    </row>
    <row r="91">
      <c r="A91" s="79" t="s">
        <v>163</v>
      </c>
      <c r="L91" s="32"/>
    </row>
    <row r="92">
      <c r="A92" s="79" t="s">
        <v>164</v>
      </c>
      <c r="L92" s="32"/>
    </row>
    <row r="93">
      <c r="A93" s="78" t="s">
        <v>136</v>
      </c>
      <c r="L93" s="32"/>
    </row>
    <row r="94">
      <c r="A94" s="79" t="s">
        <v>165</v>
      </c>
      <c r="L94" s="32"/>
    </row>
    <row r="95">
      <c r="A95" s="79" t="s">
        <v>166</v>
      </c>
      <c r="L95" s="32"/>
    </row>
    <row r="96">
      <c r="A96" s="80" t="s">
        <v>167</v>
      </c>
      <c r="B96" s="43"/>
      <c r="C96" s="43"/>
      <c r="D96" s="43"/>
      <c r="E96" s="43"/>
      <c r="F96" s="43"/>
      <c r="G96" s="43"/>
      <c r="H96" s="43"/>
      <c r="I96" s="43"/>
      <c r="J96" s="43"/>
      <c r="K96" s="43"/>
      <c r="L96" s="44"/>
    </row>
    <row r="97">
      <c r="A97" s="77"/>
      <c r="L97" s="32"/>
    </row>
    <row r="98">
      <c r="A98" s="75">
        <v>42102.0</v>
      </c>
      <c r="B98" s="39"/>
      <c r="C98" s="39"/>
      <c r="D98" s="39"/>
      <c r="E98" s="39"/>
      <c r="F98" s="39"/>
      <c r="G98" s="39"/>
      <c r="H98" s="39"/>
      <c r="I98" s="39"/>
      <c r="J98" s="39"/>
      <c r="K98" s="39"/>
      <c r="L98" s="15"/>
    </row>
    <row r="99">
      <c r="A99" s="78" t="s">
        <v>168</v>
      </c>
      <c r="L99" s="32"/>
    </row>
    <row r="100">
      <c r="A100" s="79" t="s">
        <v>169</v>
      </c>
      <c r="L100" s="32"/>
    </row>
    <row r="101">
      <c r="A101" s="79" t="s">
        <v>170</v>
      </c>
      <c r="L101" s="32"/>
    </row>
    <row r="102">
      <c r="A102" s="79" t="s">
        <v>171</v>
      </c>
      <c r="L102" s="32"/>
    </row>
    <row r="103">
      <c r="A103" s="78" t="s">
        <v>136</v>
      </c>
      <c r="L103" s="32"/>
    </row>
    <row r="104">
      <c r="A104" s="79" t="s">
        <v>172</v>
      </c>
      <c r="L104" s="32"/>
    </row>
    <row r="105">
      <c r="A105" s="80" t="s">
        <v>173</v>
      </c>
      <c r="B105" s="43"/>
      <c r="C105" s="43"/>
      <c r="D105" s="43"/>
      <c r="E105" s="43"/>
      <c r="F105" s="43"/>
      <c r="G105" s="43"/>
      <c r="H105" s="43"/>
      <c r="I105" s="43"/>
      <c r="J105" s="43"/>
      <c r="K105" s="43"/>
      <c r="L105" s="44"/>
    </row>
    <row r="106">
      <c r="A106" s="77"/>
      <c r="L106" s="32"/>
    </row>
    <row r="107">
      <c r="A107" s="75">
        <v>42103.0</v>
      </c>
      <c r="B107" s="39"/>
      <c r="C107" s="39"/>
      <c r="D107" s="39"/>
      <c r="E107" s="39"/>
      <c r="F107" s="39"/>
      <c r="G107" s="39"/>
      <c r="H107" s="39"/>
      <c r="I107" s="39"/>
      <c r="J107" s="39"/>
      <c r="K107" s="39"/>
      <c r="L107" s="15"/>
    </row>
    <row r="108">
      <c r="A108" s="78" t="s">
        <v>174</v>
      </c>
      <c r="L108" s="32"/>
    </row>
    <row r="109">
      <c r="A109" s="79" t="s">
        <v>175</v>
      </c>
      <c r="L109" s="32"/>
    </row>
    <row r="110">
      <c r="A110" s="79" t="s">
        <v>176</v>
      </c>
      <c r="L110" s="32"/>
    </row>
    <row r="111">
      <c r="A111" s="79" t="s">
        <v>177</v>
      </c>
      <c r="L111" s="32"/>
    </row>
    <row r="112">
      <c r="A112" s="78" t="s">
        <v>178</v>
      </c>
      <c r="L112" s="32"/>
    </row>
    <row r="113">
      <c r="A113" s="79" t="s">
        <v>179</v>
      </c>
      <c r="L113" s="32"/>
    </row>
    <row r="114">
      <c r="A114" s="79" t="s">
        <v>180</v>
      </c>
      <c r="L114" s="32"/>
    </row>
    <row r="115">
      <c r="A115" s="79" t="s">
        <v>181</v>
      </c>
      <c r="L115" s="32"/>
    </row>
    <row r="116">
      <c r="A116" s="79" t="s">
        <v>182</v>
      </c>
      <c r="L116" s="32"/>
    </row>
    <row r="117">
      <c r="A117" s="79" t="s">
        <v>183</v>
      </c>
      <c r="L117" s="32"/>
    </row>
    <row r="118">
      <c r="A118" s="79" t="s">
        <v>184</v>
      </c>
      <c r="L118" s="32"/>
    </row>
    <row r="119">
      <c r="A119" s="79" t="s">
        <v>185</v>
      </c>
      <c r="L119" s="32"/>
    </row>
    <row r="120">
      <c r="A120" s="78" t="s">
        <v>136</v>
      </c>
      <c r="L120" s="32"/>
    </row>
    <row r="121">
      <c r="A121" s="79" t="s">
        <v>186</v>
      </c>
      <c r="L121" s="32"/>
    </row>
    <row r="122">
      <c r="A122" s="79" t="s">
        <v>187</v>
      </c>
      <c r="L122" s="32"/>
    </row>
    <row r="123">
      <c r="A123" s="79" t="s">
        <v>188</v>
      </c>
      <c r="L123" s="32"/>
    </row>
    <row r="124">
      <c r="A124" s="79" t="s">
        <v>189</v>
      </c>
      <c r="L124" s="32"/>
    </row>
    <row r="125">
      <c r="A125" s="79" t="s">
        <v>190</v>
      </c>
      <c r="L125" s="32"/>
    </row>
    <row r="126">
      <c r="A126" s="78" t="s">
        <v>191</v>
      </c>
      <c r="L126" s="32"/>
    </row>
    <row r="127">
      <c r="A127" s="79" t="s">
        <v>192</v>
      </c>
      <c r="L127" s="32"/>
    </row>
    <row r="128">
      <c r="A128" s="79" t="s">
        <v>193</v>
      </c>
      <c r="L128" s="32"/>
    </row>
    <row r="129">
      <c r="A129" s="80" t="s">
        <v>194</v>
      </c>
      <c r="B129" s="43"/>
      <c r="C129" s="43"/>
      <c r="D129" s="43"/>
      <c r="E129" s="43"/>
      <c r="F129" s="43"/>
      <c r="G129" s="43"/>
      <c r="H129" s="43"/>
      <c r="I129" s="43"/>
      <c r="J129" s="43"/>
      <c r="K129" s="43"/>
      <c r="L129" s="44"/>
    </row>
    <row r="130">
      <c r="A130" s="77"/>
      <c r="L130" s="32"/>
    </row>
    <row r="131">
      <c r="A131" s="75">
        <v>42104.0</v>
      </c>
      <c r="B131" s="39"/>
      <c r="C131" s="39"/>
      <c r="D131" s="39"/>
      <c r="E131" s="39"/>
      <c r="F131" s="39"/>
      <c r="G131" s="39"/>
      <c r="H131" s="39"/>
      <c r="I131" s="39"/>
      <c r="J131" s="39"/>
      <c r="K131" s="39"/>
      <c r="L131" s="15"/>
    </row>
    <row r="132">
      <c r="A132" s="78" t="s">
        <v>195</v>
      </c>
      <c r="L132" s="32"/>
    </row>
    <row r="133">
      <c r="A133" s="78" t="s">
        <v>129</v>
      </c>
      <c r="L133" s="32"/>
    </row>
    <row r="134">
      <c r="A134" s="79" t="s">
        <v>196</v>
      </c>
      <c r="L134" s="32"/>
    </row>
    <row r="135">
      <c r="A135" s="78" t="s">
        <v>136</v>
      </c>
      <c r="L135" s="32"/>
    </row>
    <row r="136">
      <c r="A136" s="79" t="s">
        <v>197</v>
      </c>
      <c r="L136" s="32"/>
    </row>
    <row r="137">
      <c r="A137" s="80" t="s">
        <v>198</v>
      </c>
      <c r="B137" s="43"/>
      <c r="C137" s="43"/>
      <c r="D137" s="43"/>
      <c r="E137" s="43"/>
      <c r="F137" s="43"/>
      <c r="G137" s="43"/>
      <c r="H137" s="43"/>
      <c r="I137" s="43"/>
      <c r="J137" s="43"/>
      <c r="K137" s="43"/>
      <c r="L137" s="44"/>
    </row>
    <row r="138">
      <c r="A138" s="77"/>
      <c r="L138" s="32"/>
    </row>
    <row r="139">
      <c r="A139" s="75">
        <v>42107.0</v>
      </c>
      <c r="B139" s="39"/>
      <c r="C139" s="39"/>
      <c r="D139" s="39"/>
      <c r="E139" s="39"/>
      <c r="F139" s="39"/>
      <c r="G139" s="39"/>
      <c r="H139" s="39"/>
      <c r="I139" s="39"/>
      <c r="J139" s="39"/>
      <c r="K139" s="39"/>
      <c r="L139" s="15"/>
    </row>
    <row r="140">
      <c r="A140" s="78" t="s">
        <v>133</v>
      </c>
      <c r="L140" s="32"/>
    </row>
    <row r="141">
      <c r="A141" s="79" t="s">
        <v>199</v>
      </c>
      <c r="L141" s="32"/>
    </row>
    <row r="142">
      <c r="A142" s="79" t="s">
        <v>200</v>
      </c>
      <c r="L142" s="32"/>
    </row>
    <row r="143">
      <c r="A143" s="79" t="s">
        <v>201</v>
      </c>
      <c r="L143" s="32"/>
    </row>
    <row r="144">
      <c r="A144" s="79" t="s">
        <v>202</v>
      </c>
      <c r="L144" s="32"/>
    </row>
    <row r="145">
      <c r="A145" s="79" t="s">
        <v>203</v>
      </c>
      <c r="L145" s="32"/>
    </row>
    <row r="146">
      <c r="A146" s="79" t="s">
        <v>204</v>
      </c>
      <c r="L146" s="32"/>
    </row>
    <row r="147">
      <c r="A147" s="79" t="s">
        <v>205</v>
      </c>
      <c r="L147" s="32"/>
    </row>
    <row r="148">
      <c r="A148" s="79" t="s">
        <v>206</v>
      </c>
      <c r="L148" s="32"/>
    </row>
    <row r="149">
      <c r="A149" s="78" t="s">
        <v>136</v>
      </c>
      <c r="L149" s="32"/>
    </row>
    <row r="150">
      <c r="A150" s="79" t="s">
        <v>207</v>
      </c>
      <c r="L150" s="32"/>
    </row>
    <row r="151">
      <c r="A151" s="79" t="s">
        <v>208</v>
      </c>
      <c r="L151" s="32"/>
    </row>
    <row r="152">
      <c r="A152" s="79" t="s">
        <v>209</v>
      </c>
      <c r="L152" s="32"/>
    </row>
    <row r="153">
      <c r="A153" s="79" t="s">
        <v>210</v>
      </c>
      <c r="L153" s="32"/>
    </row>
    <row r="154">
      <c r="A154" s="79" t="s">
        <v>211</v>
      </c>
      <c r="L154" s="32"/>
    </row>
    <row r="155">
      <c r="A155" s="79" t="s">
        <v>212</v>
      </c>
      <c r="L155" s="32"/>
    </row>
    <row r="156">
      <c r="A156" s="79" t="s">
        <v>213</v>
      </c>
      <c r="L156" s="32"/>
    </row>
    <row r="157">
      <c r="A157" s="80" t="s">
        <v>214</v>
      </c>
      <c r="B157" s="43"/>
      <c r="C157" s="43"/>
      <c r="D157" s="43"/>
      <c r="E157" s="43"/>
      <c r="F157" s="43"/>
      <c r="G157" s="43"/>
      <c r="H157" s="43"/>
      <c r="I157" s="43"/>
      <c r="J157" s="43"/>
      <c r="K157" s="43"/>
      <c r="L157" s="44"/>
    </row>
    <row r="158">
      <c r="A158" s="77"/>
      <c r="L158" s="32"/>
    </row>
    <row r="159">
      <c r="A159" s="75">
        <v>42108.0</v>
      </c>
      <c r="B159" s="39"/>
      <c r="C159" s="39"/>
      <c r="D159" s="39"/>
      <c r="E159" s="39"/>
      <c r="F159" s="39"/>
      <c r="G159" s="39"/>
      <c r="H159" s="39"/>
      <c r="I159" s="39"/>
      <c r="J159" s="39"/>
      <c r="K159" s="39"/>
      <c r="L159" s="15"/>
    </row>
    <row r="160">
      <c r="A160" s="78" t="s">
        <v>215</v>
      </c>
      <c r="L160" s="32"/>
    </row>
    <row r="161">
      <c r="A161" s="79" t="s">
        <v>216</v>
      </c>
      <c r="L161" s="32"/>
    </row>
    <row r="162">
      <c r="A162" s="79" t="s">
        <v>217</v>
      </c>
      <c r="L162" s="32"/>
    </row>
    <row r="163">
      <c r="A163" s="79" t="s">
        <v>218</v>
      </c>
      <c r="L163" s="32"/>
    </row>
    <row r="164">
      <c r="A164" s="79" t="s">
        <v>219</v>
      </c>
      <c r="L164" s="32"/>
    </row>
    <row r="165">
      <c r="A165" s="78" t="s">
        <v>136</v>
      </c>
      <c r="L165" s="32"/>
    </row>
    <row r="166">
      <c r="A166" s="79" t="s">
        <v>220</v>
      </c>
      <c r="L166" s="32"/>
    </row>
    <row r="167">
      <c r="A167" s="79" t="s">
        <v>221</v>
      </c>
      <c r="L167" s="32"/>
    </row>
    <row r="168">
      <c r="A168" s="79" t="s">
        <v>222</v>
      </c>
      <c r="L168" s="32"/>
    </row>
    <row r="169">
      <c r="A169" s="79" t="s">
        <v>223</v>
      </c>
      <c r="L169" s="32"/>
    </row>
    <row r="170">
      <c r="A170" s="79" t="s">
        <v>224</v>
      </c>
      <c r="L170" s="32"/>
    </row>
    <row r="171">
      <c r="A171" s="79" t="s">
        <v>225</v>
      </c>
      <c r="L171" s="32"/>
    </row>
    <row r="172">
      <c r="A172" s="79" t="s">
        <v>226</v>
      </c>
      <c r="L172" s="32"/>
    </row>
    <row r="173">
      <c r="A173" s="79" t="s">
        <v>227</v>
      </c>
      <c r="L173" s="32"/>
    </row>
    <row r="174">
      <c r="A174" s="79" t="s">
        <v>228</v>
      </c>
      <c r="L174" s="32"/>
    </row>
    <row r="175">
      <c r="A175" s="80" t="s">
        <v>229</v>
      </c>
      <c r="B175" s="43"/>
      <c r="C175" s="43"/>
      <c r="D175" s="43"/>
      <c r="E175" s="43"/>
      <c r="F175" s="43"/>
      <c r="G175" s="43"/>
      <c r="H175" s="43"/>
      <c r="I175" s="43"/>
      <c r="J175" s="43"/>
      <c r="K175" s="43"/>
      <c r="L175" s="44"/>
    </row>
    <row r="176">
      <c r="A176" s="77"/>
      <c r="L176" s="32"/>
    </row>
    <row r="177">
      <c r="A177" s="75">
        <v>42117.0</v>
      </c>
      <c r="B177" s="39"/>
      <c r="C177" s="39"/>
      <c r="D177" s="39"/>
      <c r="E177" s="39"/>
      <c r="F177" s="39"/>
      <c r="G177" s="39"/>
      <c r="H177" s="39"/>
      <c r="I177" s="39"/>
      <c r="J177" s="39"/>
      <c r="K177" s="39"/>
      <c r="L177" s="15"/>
    </row>
    <row r="178">
      <c r="A178" s="78" t="s">
        <v>230</v>
      </c>
      <c r="L178" s="32"/>
    </row>
    <row r="179">
      <c r="A179" s="79" t="s">
        <v>231</v>
      </c>
      <c r="L179" s="32"/>
    </row>
    <row r="180">
      <c r="A180" s="80" t="s">
        <v>232</v>
      </c>
      <c r="B180" s="43"/>
      <c r="C180" s="43"/>
      <c r="D180" s="43"/>
      <c r="E180" s="43"/>
      <c r="F180" s="43"/>
      <c r="G180" s="43"/>
      <c r="H180" s="43"/>
      <c r="I180" s="43"/>
      <c r="J180" s="43"/>
      <c r="K180" s="43"/>
      <c r="L180" s="44"/>
    </row>
    <row r="181">
      <c r="A181" s="77"/>
      <c r="L181" s="32"/>
    </row>
    <row r="182">
      <c r="A182" s="75">
        <v>42119.0</v>
      </c>
      <c r="B182" s="39"/>
      <c r="C182" s="39"/>
      <c r="D182" s="39"/>
      <c r="E182" s="39"/>
      <c r="F182" s="39"/>
      <c r="G182" s="39"/>
      <c r="H182" s="39"/>
      <c r="I182" s="39"/>
      <c r="J182" s="39"/>
      <c r="K182" s="39"/>
      <c r="L182" s="15"/>
    </row>
    <row r="183">
      <c r="A183" s="78" t="s">
        <v>136</v>
      </c>
      <c r="L183" s="32"/>
    </row>
    <row r="184">
      <c r="A184" s="79" t="s">
        <v>233</v>
      </c>
      <c r="L184" s="32"/>
    </row>
    <row r="185">
      <c r="A185" s="79" t="s">
        <v>234</v>
      </c>
      <c r="L185" s="32"/>
    </row>
    <row r="186">
      <c r="A186" s="79" t="s">
        <v>235</v>
      </c>
      <c r="L186" s="32"/>
    </row>
    <row r="187">
      <c r="A187" s="80" t="s">
        <v>236</v>
      </c>
      <c r="B187" s="43"/>
      <c r="C187" s="43"/>
      <c r="D187" s="43"/>
      <c r="E187" s="43"/>
      <c r="F187" s="43"/>
      <c r="G187" s="43"/>
      <c r="H187" s="43"/>
      <c r="I187" s="43"/>
      <c r="J187" s="43"/>
      <c r="K187" s="43"/>
      <c r="L187" s="44"/>
    </row>
    <row r="188">
      <c r="A188" s="77"/>
      <c r="L188" s="32"/>
    </row>
    <row r="189">
      <c r="A189" s="75">
        <v>42131.0</v>
      </c>
      <c r="B189" s="39"/>
      <c r="C189" s="39"/>
      <c r="D189" s="39"/>
      <c r="E189" s="39"/>
      <c r="F189" s="39"/>
      <c r="G189" s="39"/>
      <c r="H189" s="39"/>
      <c r="I189" s="39"/>
      <c r="J189" s="39"/>
      <c r="K189" s="39"/>
      <c r="L189" s="15"/>
    </row>
    <row r="190">
      <c r="A190" s="78" t="s">
        <v>237</v>
      </c>
      <c r="L190" s="32"/>
    </row>
    <row r="191">
      <c r="A191" s="79" t="s">
        <v>238</v>
      </c>
      <c r="L191" s="32"/>
    </row>
    <row r="192">
      <c r="A192" s="78" t="s">
        <v>239</v>
      </c>
      <c r="L192" s="32"/>
    </row>
    <row r="193">
      <c r="A193" s="79" t="s">
        <v>240</v>
      </c>
      <c r="L193" s="32"/>
    </row>
    <row r="194">
      <c r="A194" s="79" t="s">
        <v>241</v>
      </c>
      <c r="L194" s="32"/>
    </row>
    <row r="195">
      <c r="A195" s="79" t="s">
        <v>242</v>
      </c>
      <c r="L195" s="32"/>
    </row>
    <row r="196">
      <c r="A196" s="80" t="s">
        <v>243</v>
      </c>
      <c r="B196" s="43"/>
      <c r="C196" s="43"/>
      <c r="D196" s="43"/>
      <c r="E196" s="43"/>
      <c r="F196" s="43"/>
      <c r="G196" s="43"/>
      <c r="H196" s="43"/>
      <c r="I196" s="43"/>
      <c r="J196" s="43"/>
      <c r="K196" s="43"/>
      <c r="L196" s="44"/>
    </row>
    <row r="197">
      <c r="A197" s="79"/>
      <c r="L197" s="32"/>
    </row>
    <row r="198">
      <c r="A198" s="75">
        <v>42137.0</v>
      </c>
      <c r="B198" s="39"/>
      <c r="C198" s="39"/>
      <c r="D198" s="39"/>
      <c r="E198" s="39"/>
      <c r="F198" s="39"/>
      <c r="G198" s="39"/>
      <c r="H198" s="39"/>
      <c r="I198" s="39"/>
      <c r="J198" s="39"/>
      <c r="K198" s="39"/>
      <c r="L198" s="15"/>
    </row>
    <row r="199">
      <c r="A199" s="78" t="s">
        <v>244</v>
      </c>
      <c r="L199" s="32"/>
    </row>
    <row r="200">
      <c r="A200" s="79" t="s">
        <v>245</v>
      </c>
      <c r="L200" s="32"/>
    </row>
    <row r="201">
      <c r="A201" s="79" t="s">
        <v>246</v>
      </c>
      <c r="L201" s="32"/>
    </row>
    <row r="202">
      <c r="A202" s="79" t="s">
        <v>247</v>
      </c>
      <c r="L202" s="32"/>
    </row>
    <row r="203">
      <c r="A203" s="79" t="s">
        <v>248</v>
      </c>
      <c r="L203" s="32"/>
    </row>
    <row r="204">
      <c r="A204" s="78" t="s">
        <v>249</v>
      </c>
      <c r="L204" s="32"/>
    </row>
    <row r="205">
      <c r="A205" s="79" t="s">
        <v>250</v>
      </c>
      <c r="L205" s="32"/>
    </row>
    <row r="206">
      <c r="A206" s="79" t="s">
        <v>251</v>
      </c>
      <c r="L206" s="32"/>
    </row>
    <row r="207">
      <c r="A207" s="79" t="s">
        <v>252</v>
      </c>
      <c r="L207" s="32"/>
    </row>
    <row r="208">
      <c r="A208" s="78" t="s">
        <v>253</v>
      </c>
      <c r="L208" s="32"/>
    </row>
    <row r="209">
      <c r="A209" s="79" t="s">
        <v>254</v>
      </c>
      <c r="L209" s="32"/>
    </row>
    <row r="210">
      <c r="A210" s="79" t="s">
        <v>255</v>
      </c>
      <c r="L210" s="32"/>
    </row>
    <row r="211">
      <c r="A211" s="79" t="s">
        <v>256</v>
      </c>
      <c r="L211" s="32"/>
    </row>
    <row r="212">
      <c r="A212" s="78" t="s">
        <v>257</v>
      </c>
      <c r="L212" s="32"/>
    </row>
    <row r="213">
      <c r="A213" s="79" t="s">
        <v>258</v>
      </c>
      <c r="L213" s="32"/>
    </row>
    <row r="214">
      <c r="A214" s="78" t="s">
        <v>259</v>
      </c>
      <c r="L214" s="32"/>
    </row>
    <row r="215">
      <c r="A215" s="79" t="s">
        <v>260</v>
      </c>
      <c r="L215" s="32"/>
    </row>
    <row r="216">
      <c r="A216" s="79" t="s">
        <v>261</v>
      </c>
      <c r="L216" s="32"/>
    </row>
    <row r="217">
      <c r="A217" s="79" t="s">
        <v>262</v>
      </c>
      <c r="L217" s="32"/>
    </row>
    <row r="218">
      <c r="A218" s="79" t="s">
        <v>263</v>
      </c>
      <c r="L218" s="32"/>
    </row>
    <row r="219">
      <c r="A219" s="79" t="s">
        <v>264</v>
      </c>
      <c r="L219" s="32"/>
    </row>
    <row r="220">
      <c r="A220" s="79" t="s">
        <v>265</v>
      </c>
      <c r="L220" s="32"/>
    </row>
    <row r="221">
      <c r="A221" s="79" t="s">
        <v>266</v>
      </c>
      <c r="L221" s="32"/>
    </row>
    <row r="222">
      <c r="A222" s="79" t="s">
        <v>267</v>
      </c>
      <c r="L222" s="32"/>
    </row>
    <row r="223">
      <c r="A223" s="80" t="s">
        <v>268</v>
      </c>
      <c r="B223" s="43"/>
      <c r="C223" s="43"/>
      <c r="D223" s="43"/>
      <c r="E223" s="43"/>
      <c r="F223" s="43"/>
      <c r="G223" s="43"/>
      <c r="H223" s="43"/>
      <c r="I223" s="43"/>
      <c r="J223" s="43"/>
      <c r="K223" s="43"/>
      <c r="L223" s="44"/>
    </row>
    <row r="224">
      <c r="A224" s="77"/>
      <c r="L224" s="32"/>
    </row>
    <row r="225">
      <c r="A225" s="75">
        <v>42138.0</v>
      </c>
      <c r="B225" s="39"/>
      <c r="C225" s="39"/>
      <c r="D225" s="39"/>
      <c r="E225" s="39"/>
      <c r="F225" s="39"/>
      <c r="G225" s="39"/>
      <c r="H225" s="39"/>
      <c r="I225" s="39"/>
      <c r="J225" s="39"/>
      <c r="K225" s="39"/>
      <c r="L225" s="15"/>
    </row>
    <row r="226">
      <c r="A226" s="78" t="s">
        <v>269</v>
      </c>
      <c r="L226" s="32"/>
    </row>
    <row r="227">
      <c r="A227" s="79" t="s">
        <v>270</v>
      </c>
      <c r="L227" s="32"/>
    </row>
    <row r="228">
      <c r="A228" s="79" t="s">
        <v>271</v>
      </c>
      <c r="L228" s="32"/>
    </row>
    <row r="229">
      <c r="A229" s="79" t="s">
        <v>272</v>
      </c>
      <c r="L229" s="32"/>
    </row>
    <row r="230">
      <c r="A230" s="79" t="s">
        <v>273</v>
      </c>
      <c r="L230" s="32"/>
    </row>
    <row r="231">
      <c r="A231" s="79" t="s">
        <v>274</v>
      </c>
      <c r="L231" s="32"/>
    </row>
    <row r="232">
      <c r="A232" s="79" t="s">
        <v>275</v>
      </c>
      <c r="L232" s="32"/>
    </row>
    <row r="233">
      <c r="A233" s="78" t="s">
        <v>136</v>
      </c>
      <c r="L233" s="32"/>
    </row>
    <row r="234">
      <c r="A234" s="79" t="s">
        <v>276</v>
      </c>
      <c r="L234" s="32"/>
    </row>
    <row r="235">
      <c r="A235" s="79" t="s">
        <v>277</v>
      </c>
      <c r="L235" s="32"/>
    </row>
    <row r="236">
      <c r="A236" s="80" t="s">
        <v>278</v>
      </c>
      <c r="B236" s="43"/>
      <c r="C236" s="43"/>
      <c r="D236" s="43"/>
      <c r="E236" s="43"/>
      <c r="F236" s="43"/>
      <c r="G236" s="43"/>
      <c r="H236" s="43"/>
      <c r="I236" s="43"/>
      <c r="J236" s="43"/>
      <c r="K236" s="43"/>
      <c r="L236" s="44"/>
    </row>
    <row r="237">
      <c r="A237" s="77"/>
      <c r="L237" s="32"/>
    </row>
    <row r="238">
      <c r="A238" s="75">
        <v>42139.0</v>
      </c>
      <c r="B238" s="39"/>
      <c r="C238" s="39"/>
      <c r="D238" s="39"/>
      <c r="E238" s="39"/>
      <c r="F238" s="39"/>
      <c r="G238" s="39"/>
      <c r="H238" s="39"/>
      <c r="I238" s="39"/>
      <c r="J238" s="39"/>
      <c r="K238" s="39"/>
      <c r="L238" s="15"/>
    </row>
    <row r="239">
      <c r="A239" s="78" t="s">
        <v>133</v>
      </c>
      <c r="L239" s="32"/>
    </row>
    <row r="240">
      <c r="A240" s="79" t="s">
        <v>279</v>
      </c>
      <c r="L240" s="32"/>
    </row>
    <row r="241">
      <c r="A241" s="78" t="s">
        <v>280</v>
      </c>
      <c r="L241" s="32"/>
    </row>
    <row r="242">
      <c r="A242" s="79" t="s">
        <v>281</v>
      </c>
      <c r="L242" s="32"/>
    </row>
    <row r="243">
      <c r="A243" s="79" t="s">
        <v>282</v>
      </c>
      <c r="L243" s="32"/>
    </row>
    <row r="244">
      <c r="A244" s="79" t="s">
        <v>283</v>
      </c>
      <c r="L244" s="32"/>
    </row>
    <row r="245">
      <c r="A245" s="79" t="s">
        <v>284</v>
      </c>
      <c r="L245" s="32"/>
    </row>
    <row r="246">
      <c r="A246" s="78" t="s">
        <v>136</v>
      </c>
      <c r="L246" s="32"/>
    </row>
    <row r="247">
      <c r="A247" s="79" t="s">
        <v>285</v>
      </c>
      <c r="L247" s="32"/>
    </row>
    <row r="248">
      <c r="A248" s="80" t="s">
        <v>286</v>
      </c>
      <c r="B248" s="43"/>
      <c r="C248" s="43"/>
      <c r="D248" s="43"/>
      <c r="E248" s="43"/>
      <c r="F248" s="43"/>
      <c r="G248" s="43"/>
      <c r="H248" s="43"/>
      <c r="I248" s="43"/>
      <c r="J248" s="43"/>
      <c r="K248" s="43"/>
      <c r="L248" s="44"/>
    </row>
    <row r="249">
      <c r="A249" s="77"/>
      <c r="L249" s="32"/>
    </row>
    <row r="250">
      <c r="A250" s="75">
        <v>42140.0</v>
      </c>
      <c r="B250" s="39"/>
      <c r="C250" s="39"/>
      <c r="D250" s="39"/>
      <c r="E250" s="39"/>
      <c r="F250" s="39"/>
      <c r="G250" s="39"/>
      <c r="H250" s="39"/>
      <c r="I250" s="39"/>
      <c r="J250" s="39"/>
      <c r="K250" s="39"/>
      <c r="L250" s="15"/>
    </row>
    <row r="251">
      <c r="A251" s="78" t="s">
        <v>287</v>
      </c>
      <c r="L251" s="32"/>
    </row>
    <row r="252">
      <c r="A252" s="79" t="s">
        <v>288</v>
      </c>
      <c r="L252" s="32"/>
    </row>
    <row r="253">
      <c r="A253" s="79" t="s">
        <v>289</v>
      </c>
      <c r="L253" s="32"/>
    </row>
    <row r="254">
      <c r="A254" s="79" t="s">
        <v>290</v>
      </c>
      <c r="L254" s="32"/>
    </row>
    <row r="255">
      <c r="A255" s="79" t="s">
        <v>291</v>
      </c>
      <c r="L255" s="32"/>
    </row>
    <row r="256">
      <c r="A256" s="79" t="s">
        <v>292</v>
      </c>
      <c r="L256" s="32"/>
    </row>
    <row r="257">
      <c r="A257" s="79" t="s">
        <v>293</v>
      </c>
      <c r="L257" s="32"/>
    </row>
    <row r="258">
      <c r="A258" s="78" t="s">
        <v>129</v>
      </c>
      <c r="L258" s="32"/>
    </row>
    <row r="259">
      <c r="A259" s="79" t="s">
        <v>294</v>
      </c>
      <c r="L259" s="32"/>
    </row>
    <row r="260">
      <c r="A260" s="79" t="s">
        <v>295</v>
      </c>
      <c r="L260" s="32"/>
    </row>
    <row r="261">
      <c r="A261" s="79" t="s">
        <v>296</v>
      </c>
      <c r="L261" s="32"/>
    </row>
    <row r="262">
      <c r="A262" s="80" t="s">
        <v>297</v>
      </c>
      <c r="B262" s="43"/>
      <c r="C262" s="43"/>
      <c r="D262" s="43"/>
      <c r="E262" s="43"/>
      <c r="F262" s="43"/>
      <c r="G262" s="43"/>
      <c r="H262" s="43"/>
      <c r="I262" s="43"/>
      <c r="J262" s="43"/>
      <c r="K262" s="43"/>
      <c r="L262" s="44"/>
    </row>
    <row r="263">
      <c r="A263" s="77"/>
      <c r="L263" s="32"/>
    </row>
    <row r="264">
      <c r="A264" s="75">
        <v>42141.0</v>
      </c>
      <c r="B264" s="39"/>
      <c r="C264" s="39"/>
      <c r="D264" s="39"/>
      <c r="E264" s="39"/>
      <c r="F264" s="39"/>
      <c r="G264" s="39"/>
      <c r="H264" s="39"/>
      <c r="I264" s="39"/>
      <c r="J264" s="39"/>
      <c r="K264" s="39"/>
      <c r="L264" s="15"/>
    </row>
    <row r="265">
      <c r="A265" s="78" t="s">
        <v>298</v>
      </c>
      <c r="L265" s="32"/>
    </row>
    <row r="266">
      <c r="A266" s="79" t="s">
        <v>299</v>
      </c>
      <c r="L266" s="32"/>
    </row>
    <row r="267">
      <c r="A267" s="79" t="s">
        <v>300</v>
      </c>
      <c r="L267" s="32"/>
    </row>
    <row r="268">
      <c r="A268" s="79" t="s">
        <v>301</v>
      </c>
      <c r="L268" s="32"/>
    </row>
    <row r="269">
      <c r="A269" s="79" t="s">
        <v>302</v>
      </c>
      <c r="L269" s="32"/>
    </row>
    <row r="270">
      <c r="A270" s="79" t="s">
        <v>303</v>
      </c>
      <c r="L270" s="32"/>
    </row>
    <row r="271">
      <c r="A271" s="78" t="s">
        <v>136</v>
      </c>
      <c r="L271" s="32"/>
    </row>
    <row r="272">
      <c r="A272" s="79" t="s">
        <v>304</v>
      </c>
      <c r="L272" s="32"/>
    </row>
    <row r="273">
      <c r="A273" s="79" t="s">
        <v>305</v>
      </c>
      <c r="L273" s="32"/>
    </row>
    <row r="274">
      <c r="A274" s="79" t="s">
        <v>306</v>
      </c>
      <c r="L274" s="32"/>
    </row>
    <row r="275">
      <c r="A275" s="79" t="s">
        <v>307</v>
      </c>
      <c r="L275" s="32"/>
    </row>
    <row r="276">
      <c r="A276" s="79" t="s">
        <v>308</v>
      </c>
      <c r="L276" s="32"/>
    </row>
    <row r="277">
      <c r="A277" s="79" t="s">
        <v>309</v>
      </c>
      <c r="L277" s="32"/>
    </row>
    <row r="278">
      <c r="A278" s="79" t="s">
        <v>310</v>
      </c>
      <c r="L278" s="32"/>
    </row>
    <row r="279">
      <c r="A279" s="79" t="s">
        <v>311</v>
      </c>
      <c r="L279" s="32"/>
    </row>
    <row r="280">
      <c r="A280" s="80" t="s">
        <v>312</v>
      </c>
      <c r="B280" s="43"/>
      <c r="C280" s="43"/>
      <c r="D280" s="43"/>
      <c r="E280" s="43"/>
      <c r="F280" s="43"/>
      <c r="G280" s="43"/>
      <c r="H280" s="43"/>
      <c r="I280" s="43"/>
      <c r="J280" s="43"/>
      <c r="K280" s="43"/>
      <c r="L280" s="44"/>
    </row>
    <row r="281">
      <c r="A281" s="77"/>
      <c r="L281" s="32"/>
    </row>
    <row r="282">
      <c r="A282" s="75">
        <v>42146.0</v>
      </c>
      <c r="B282" s="39"/>
      <c r="C282" s="39"/>
      <c r="D282" s="39"/>
      <c r="E282" s="39"/>
      <c r="F282" s="39"/>
      <c r="G282" s="39"/>
      <c r="H282" s="39"/>
      <c r="I282" s="39"/>
      <c r="J282" s="39"/>
      <c r="K282" s="39"/>
      <c r="L282" s="15"/>
    </row>
    <row r="283">
      <c r="A283" s="78" t="s">
        <v>313</v>
      </c>
      <c r="L283" s="32"/>
    </row>
    <row r="284">
      <c r="A284" s="79" t="s">
        <v>314</v>
      </c>
      <c r="L284" s="32"/>
    </row>
    <row r="285">
      <c r="A285" s="79" t="s">
        <v>315</v>
      </c>
      <c r="L285" s="32"/>
    </row>
    <row r="286">
      <c r="A286" s="79" t="s">
        <v>316</v>
      </c>
      <c r="L286" s="32"/>
    </row>
    <row r="287">
      <c r="A287" s="79" t="s">
        <v>317</v>
      </c>
      <c r="L287" s="32"/>
    </row>
    <row r="288">
      <c r="A288" s="78" t="s">
        <v>136</v>
      </c>
      <c r="L288" s="32"/>
    </row>
    <row r="289">
      <c r="A289" s="79" t="s">
        <v>318</v>
      </c>
      <c r="L289" s="32"/>
    </row>
    <row r="290">
      <c r="A290" s="79" t="s">
        <v>319</v>
      </c>
      <c r="L290" s="32"/>
    </row>
    <row r="291">
      <c r="A291" s="79" t="s">
        <v>320</v>
      </c>
      <c r="L291" s="32"/>
    </row>
    <row r="292">
      <c r="A292" s="79" t="s">
        <v>321</v>
      </c>
      <c r="L292" s="32"/>
    </row>
    <row r="293">
      <c r="A293" s="79" t="s">
        <v>322</v>
      </c>
      <c r="L293" s="32"/>
    </row>
    <row r="294">
      <c r="A294" s="79" t="s">
        <v>323</v>
      </c>
      <c r="L294" s="32"/>
    </row>
    <row r="295">
      <c r="A295" s="79" t="s">
        <v>324</v>
      </c>
      <c r="L295" s="32"/>
    </row>
    <row r="296">
      <c r="A296" s="79" t="s">
        <v>325</v>
      </c>
      <c r="L296" s="32"/>
    </row>
    <row r="297">
      <c r="A297" s="80" t="s">
        <v>326</v>
      </c>
      <c r="B297" s="43"/>
      <c r="C297" s="43"/>
      <c r="D297" s="43"/>
      <c r="E297" s="43"/>
      <c r="F297" s="43"/>
      <c r="G297" s="43"/>
      <c r="H297" s="43"/>
      <c r="I297" s="43"/>
      <c r="J297" s="43"/>
      <c r="K297" s="43"/>
      <c r="L297" s="44"/>
    </row>
    <row r="298">
      <c r="A298" s="77"/>
      <c r="L298" s="32"/>
    </row>
    <row r="299">
      <c r="A299" s="75">
        <v>42172.0</v>
      </c>
      <c r="B299" s="39"/>
      <c r="C299" s="39"/>
      <c r="D299" s="39"/>
      <c r="E299" s="39"/>
      <c r="F299" s="39"/>
      <c r="G299" s="39"/>
      <c r="H299" s="39"/>
      <c r="I299" s="39"/>
      <c r="J299" s="39"/>
      <c r="K299" s="39"/>
      <c r="L299" s="15"/>
    </row>
    <row r="300">
      <c r="A300" s="78" t="s">
        <v>327</v>
      </c>
      <c r="L300" s="32"/>
    </row>
    <row r="301">
      <c r="A301" s="80" t="s">
        <v>328</v>
      </c>
      <c r="B301" s="43"/>
      <c r="C301" s="43"/>
      <c r="D301" s="43"/>
      <c r="E301" s="43"/>
      <c r="F301" s="43"/>
      <c r="G301" s="43"/>
      <c r="H301" s="43"/>
      <c r="I301" s="43"/>
      <c r="J301" s="43"/>
      <c r="K301" s="43"/>
      <c r="L301" s="44"/>
    </row>
    <row r="302">
      <c r="A302" s="77"/>
      <c r="L302" s="32"/>
    </row>
    <row r="303">
      <c r="A303" s="75">
        <v>42178.0</v>
      </c>
      <c r="B303" s="39"/>
      <c r="C303" s="39"/>
      <c r="D303" s="39"/>
      <c r="E303" s="39"/>
      <c r="F303" s="39"/>
      <c r="G303" s="39"/>
      <c r="H303" s="39"/>
      <c r="I303" s="39"/>
      <c r="J303" s="39"/>
      <c r="K303" s="39"/>
      <c r="L303" s="15"/>
    </row>
    <row r="304">
      <c r="A304" s="78" t="s">
        <v>329</v>
      </c>
      <c r="L304" s="32"/>
    </row>
    <row r="305">
      <c r="A305" s="79" t="s">
        <v>330</v>
      </c>
      <c r="L305" s="32"/>
    </row>
    <row r="306">
      <c r="A306" s="79" t="s">
        <v>331</v>
      </c>
      <c r="L306" s="32"/>
    </row>
    <row r="307">
      <c r="A307" s="78" t="s">
        <v>136</v>
      </c>
      <c r="L307" s="32"/>
    </row>
    <row r="308">
      <c r="A308" s="79" t="s">
        <v>332</v>
      </c>
      <c r="L308" s="32"/>
    </row>
    <row r="309">
      <c r="A309" s="79" t="s">
        <v>333</v>
      </c>
      <c r="L309" s="32"/>
    </row>
    <row r="310">
      <c r="A310" s="79" t="s">
        <v>334</v>
      </c>
      <c r="L310" s="32"/>
    </row>
    <row r="311">
      <c r="A311" s="80" t="s">
        <v>335</v>
      </c>
      <c r="B311" s="43"/>
      <c r="C311" s="43"/>
      <c r="D311" s="43"/>
      <c r="E311" s="43"/>
      <c r="F311" s="43"/>
      <c r="G311" s="43"/>
      <c r="H311" s="43"/>
      <c r="I311" s="43"/>
      <c r="J311" s="43"/>
      <c r="K311" s="43"/>
      <c r="L311" s="44"/>
    </row>
    <row r="312">
      <c r="A312" s="79"/>
      <c r="L312" s="32"/>
    </row>
    <row r="313">
      <c r="A313" s="75">
        <v>42180.0</v>
      </c>
      <c r="B313" s="39"/>
      <c r="C313" s="39"/>
      <c r="D313" s="39"/>
      <c r="E313" s="39"/>
      <c r="F313" s="39"/>
      <c r="G313" s="39"/>
      <c r="H313" s="39"/>
      <c r="I313" s="39"/>
      <c r="J313" s="39"/>
      <c r="K313" s="39"/>
      <c r="L313" s="15"/>
    </row>
    <row r="314">
      <c r="A314" s="78" t="s">
        <v>336</v>
      </c>
      <c r="L314" s="32"/>
    </row>
    <row r="315">
      <c r="A315" s="79" t="s">
        <v>337</v>
      </c>
      <c r="L315" s="32"/>
    </row>
    <row r="316">
      <c r="A316" s="79" t="s">
        <v>338</v>
      </c>
      <c r="L316" s="32"/>
    </row>
    <row r="317">
      <c r="A317" s="79" t="s">
        <v>339</v>
      </c>
      <c r="L317" s="32"/>
    </row>
    <row r="318">
      <c r="A318" s="79" t="s">
        <v>340</v>
      </c>
      <c r="L318" s="32"/>
    </row>
    <row r="319">
      <c r="A319" s="79" t="s">
        <v>341</v>
      </c>
      <c r="L319" s="32"/>
    </row>
    <row r="320">
      <c r="A320" s="79" t="s">
        <v>342</v>
      </c>
      <c r="L320" s="32"/>
    </row>
    <row r="321">
      <c r="A321" s="79" t="s">
        <v>343</v>
      </c>
      <c r="L321" s="32"/>
    </row>
    <row r="322">
      <c r="A322" s="78" t="s">
        <v>344</v>
      </c>
      <c r="L322" s="32"/>
    </row>
    <row r="323">
      <c r="A323" s="80" t="s">
        <v>345</v>
      </c>
      <c r="B323" s="43"/>
      <c r="C323" s="43"/>
      <c r="D323" s="43"/>
      <c r="E323" s="43"/>
      <c r="F323" s="43"/>
      <c r="G323" s="43"/>
      <c r="H323" s="43"/>
      <c r="I323" s="43"/>
      <c r="J323" s="43"/>
      <c r="K323" s="43"/>
      <c r="L323" s="44"/>
    </row>
    <row r="324">
      <c r="A324" s="77"/>
      <c r="L324" s="32"/>
    </row>
    <row r="325">
      <c r="A325" s="75">
        <v>42181.0</v>
      </c>
      <c r="B325" s="39"/>
      <c r="C325" s="39"/>
      <c r="D325" s="39"/>
      <c r="E325" s="39"/>
      <c r="F325" s="39"/>
      <c r="G325" s="39"/>
      <c r="H325" s="39"/>
      <c r="I325" s="39"/>
      <c r="J325" s="39"/>
      <c r="K325" s="39"/>
      <c r="L325" s="15"/>
    </row>
    <row r="326">
      <c r="A326" s="78" t="s">
        <v>346</v>
      </c>
      <c r="L326" s="32"/>
    </row>
    <row r="327">
      <c r="A327" s="79" t="s">
        <v>347</v>
      </c>
      <c r="L327" s="32"/>
    </row>
    <row r="328">
      <c r="A328" s="78" t="s">
        <v>348</v>
      </c>
      <c r="L328" s="32"/>
    </row>
    <row r="329">
      <c r="A329" s="79" t="s">
        <v>349</v>
      </c>
      <c r="L329" s="32"/>
    </row>
    <row r="330">
      <c r="A330" s="79" t="s">
        <v>350</v>
      </c>
      <c r="L330" s="32"/>
    </row>
    <row r="331">
      <c r="A331" s="79" t="s">
        <v>351</v>
      </c>
      <c r="L331" s="32"/>
    </row>
    <row r="332">
      <c r="A332" s="79" t="s">
        <v>352</v>
      </c>
      <c r="L332" s="32"/>
    </row>
    <row r="333">
      <c r="A333" s="79" t="s">
        <v>353</v>
      </c>
      <c r="L333" s="32"/>
    </row>
    <row r="334">
      <c r="A334" s="79" t="s">
        <v>354</v>
      </c>
      <c r="L334" s="32"/>
    </row>
    <row r="335">
      <c r="A335" s="79" t="s">
        <v>355</v>
      </c>
      <c r="L335" s="32"/>
    </row>
    <row r="336">
      <c r="A336" s="78" t="s">
        <v>356</v>
      </c>
      <c r="L336" s="32"/>
    </row>
    <row r="337">
      <c r="A337" s="79" t="s">
        <v>357</v>
      </c>
      <c r="L337" s="32"/>
    </row>
    <row r="338">
      <c r="A338" s="80" t="s">
        <v>358</v>
      </c>
      <c r="B338" s="43"/>
      <c r="C338" s="43"/>
      <c r="D338" s="43"/>
      <c r="E338" s="43"/>
      <c r="F338" s="43"/>
      <c r="G338" s="43"/>
      <c r="H338" s="43"/>
      <c r="I338" s="43"/>
      <c r="J338" s="43"/>
      <c r="K338" s="43"/>
      <c r="L338" s="44"/>
    </row>
    <row r="339">
      <c r="A339" s="79"/>
      <c r="L339" s="32"/>
    </row>
    <row r="340">
      <c r="A340" s="81">
        <v>42182.0</v>
      </c>
      <c r="B340" s="39"/>
      <c r="C340" s="39"/>
      <c r="D340" s="39"/>
      <c r="E340" s="39"/>
      <c r="F340" s="39"/>
      <c r="G340" s="39"/>
      <c r="H340" s="39"/>
      <c r="I340" s="39"/>
      <c r="J340" s="39"/>
      <c r="K340" s="39"/>
      <c r="L340" s="15"/>
    </row>
    <row r="341">
      <c r="A341" s="82" t="s">
        <v>359</v>
      </c>
      <c r="L341" s="32"/>
    </row>
    <row r="342">
      <c r="A342" s="83" t="s">
        <v>360</v>
      </c>
      <c r="L342" s="32"/>
    </row>
    <row r="343">
      <c r="A343" s="83" t="s">
        <v>361</v>
      </c>
      <c r="L343" s="32"/>
    </row>
    <row r="344">
      <c r="A344" s="82" t="s">
        <v>136</v>
      </c>
      <c r="L344" s="32"/>
    </row>
    <row r="345">
      <c r="A345" s="83" t="s">
        <v>362</v>
      </c>
      <c r="L345" s="32"/>
    </row>
    <row r="346">
      <c r="A346" s="83" t="s">
        <v>363</v>
      </c>
      <c r="L346" s="32"/>
    </row>
    <row r="347">
      <c r="A347" s="83" t="s">
        <v>364</v>
      </c>
      <c r="L347" s="32"/>
    </row>
    <row r="348">
      <c r="A348" s="84" t="s">
        <v>365</v>
      </c>
      <c r="B348" s="43"/>
      <c r="C348" s="43"/>
      <c r="D348" s="43"/>
      <c r="E348" s="43"/>
      <c r="F348" s="43"/>
      <c r="G348" s="43"/>
      <c r="H348" s="43"/>
      <c r="I348" s="43"/>
      <c r="J348" s="43"/>
      <c r="K348" s="43"/>
      <c r="L348" s="44"/>
    </row>
    <row r="349">
      <c r="A349" s="83"/>
      <c r="L349" s="32"/>
    </row>
    <row r="350">
      <c r="A350" s="81">
        <v>42229.0</v>
      </c>
      <c r="B350" s="39"/>
      <c r="C350" s="39"/>
      <c r="D350" s="39"/>
      <c r="E350" s="39"/>
      <c r="F350" s="39"/>
      <c r="G350" s="39"/>
      <c r="H350" s="39"/>
      <c r="I350" s="39"/>
      <c r="J350" s="39"/>
      <c r="K350" s="39"/>
      <c r="L350" s="15"/>
    </row>
    <row r="351">
      <c r="A351" s="85" t="s">
        <v>366</v>
      </c>
      <c r="L351" s="32"/>
    </row>
    <row r="352">
      <c r="A352" s="86" t="s">
        <v>367</v>
      </c>
      <c r="L352" s="32"/>
    </row>
    <row r="353">
      <c r="A353" s="86" t="s">
        <v>368</v>
      </c>
      <c r="L353" s="32"/>
    </row>
    <row r="354">
      <c r="A354" s="86" t="s">
        <v>369</v>
      </c>
      <c r="L354" s="32"/>
    </row>
    <row r="355">
      <c r="A355" s="86" t="s">
        <v>370</v>
      </c>
      <c r="L355" s="32"/>
    </row>
    <row r="356">
      <c r="A356" s="85" t="s">
        <v>371</v>
      </c>
      <c r="L356" s="32"/>
    </row>
    <row r="357">
      <c r="A357" s="86" t="s">
        <v>372</v>
      </c>
      <c r="L357" s="32"/>
    </row>
    <row r="358">
      <c r="A358" s="85" t="s">
        <v>373</v>
      </c>
      <c r="L358" s="32"/>
    </row>
    <row r="359">
      <c r="A359" s="86" t="s">
        <v>374</v>
      </c>
      <c r="L359" s="32"/>
    </row>
    <row r="360">
      <c r="A360" s="86" t="s">
        <v>375</v>
      </c>
      <c r="L360" s="32"/>
    </row>
    <row r="361">
      <c r="A361" s="85" t="s">
        <v>376</v>
      </c>
      <c r="L361" s="32"/>
    </row>
    <row r="362">
      <c r="A362" s="86" t="s">
        <v>377</v>
      </c>
      <c r="L362" s="32"/>
    </row>
    <row r="363">
      <c r="A363" s="86" t="s">
        <v>378</v>
      </c>
      <c r="L363" s="32"/>
    </row>
    <row r="364">
      <c r="A364" s="86" t="s">
        <v>379</v>
      </c>
      <c r="L364" s="32"/>
    </row>
    <row r="365">
      <c r="A365" s="85" t="s">
        <v>136</v>
      </c>
      <c r="L365" s="32"/>
    </row>
    <row r="366">
      <c r="A366" s="86" t="s">
        <v>380</v>
      </c>
      <c r="L366" s="32"/>
    </row>
    <row r="367">
      <c r="A367" s="86" t="s">
        <v>381</v>
      </c>
      <c r="L367" s="32"/>
    </row>
    <row r="368">
      <c r="A368" s="86" t="s">
        <v>382</v>
      </c>
      <c r="L368" s="32"/>
    </row>
    <row r="369">
      <c r="A369" s="86" t="s">
        <v>383</v>
      </c>
      <c r="L369" s="32"/>
    </row>
    <row r="370">
      <c r="A370" s="86" t="s">
        <v>384</v>
      </c>
      <c r="L370" s="32"/>
    </row>
    <row r="371">
      <c r="A371" s="86" t="s">
        <v>385</v>
      </c>
      <c r="L371" s="32"/>
    </row>
    <row r="372">
      <c r="A372" s="86" t="s">
        <v>386</v>
      </c>
      <c r="L372" s="32"/>
    </row>
    <row r="373">
      <c r="A373" s="86" t="s">
        <v>387</v>
      </c>
      <c r="L373" s="32"/>
    </row>
    <row r="374">
      <c r="A374" s="86" t="s">
        <v>388</v>
      </c>
      <c r="L374" s="32"/>
    </row>
    <row r="375">
      <c r="A375" s="86" t="s">
        <v>389</v>
      </c>
      <c r="L375" s="32"/>
    </row>
    <row r="376">
      <c r="A376" s="87" t="s">
        <v>390</v>
      </c>
      <c r="L376" s="32"/>
    </row>
    <row r="377">
      <c r="A377" s="86" t="s">
        <v>391</v>
      </c>
      <c r="L377" s="32"/>
    </row>
    <row r="378">
      <c r="A378" s="85">
        <v>1.094</v>
      </c>
      <c r="L378" s="32"/>
    </row>
    <row r="379">
      <c r="A379" s="86" t="s">
        <v>392</v>
      </c>
      <c r="L379" s="32"/>
    </row>
    <row r="380">
      <c r="A380" s="85">
        <v>1.095</v>
      </c>
      <c r="L380" s="32"/>
    </row>
    <row r="381">
      <c r="A381" s="86" t="s">
        <v>393</v>
      </c>
      <c r="L381" s="32"/>
    </row>
    <row r="382">
      <c r="A382" s="85" t="s">
        <v>394</v>
      </c>
      <c r="L382" s="32"/>
    </row>
    <row r="383">
      <c r="A383" s="86" t="s">
        <v>395</v>
      </c>
      <c r="L383" s="32"/>
    </row>
    <row r="384">
      <c r="A384" s="86" t="s">
        <v>396</v>
      </c>
      <c r="L384" s="32"/>
    </row>
    <row r="385">
      <c r="A385" s="86" t="s">
        <v>397</v>
      </c>
      <c r="L385" s="32"/>
    </row>
    <row r="386">
      <c r="A386" s="86" t="s">
        <v>398</v>
      </c>
      <c r="L386" s="32"/>
    </row>
    <row r="387">
      <c r="A387" s="86" t="s">
        <v>399</v>
      </c>
      <c r="L387" s="32"/>
    </row>
    <row r="388">
      <c r="A388" s="86" t="s">
        <v>400</v>
      </c>
      <c r="L388" s="32"/>
    </row>
    <row r="389">
      <c r="A389" s="86" t="s">
        <v>401</v>
      </c>
      <c r="L389" s="32"/>
    </row>
    <row r="390">
      <c r="A390" s="86" t="s">
        <v>402</v>
      </c>
      <c r="L390" s="32"/>
    </row>
    <row r="391">
      <c r="A391" s="86" t="s">
        <v>403</v>
      </c>
      <c r="L391" s="32"/>
    </row>
    <row r="392">
      <c r="A392" s="86" t="s">
        <v>404</v>
      </c>
      <c r="L392" s="32"/>
    </row>
    <row r="393">
      <c r="A393" s="86" t="s">
        <v>405</v>
      </c>
      <c r="L393" s="32"/>
    </row>
    <row r="394">
      <c r="A394" s="86" t="s">
        <v>406</v>
      </c>
      <c r="L394" s="32"/>
    </row>
    <row r="395">
      <c r="A395" s="86" t="s">
        <v>407</v>
      </c>
      <c r="L395" s="32"/>
    </row>
    <row r="396">
      <c r="A396" s="86" t="s">
        <v>408</v>
      </c>
      <c r="L396" s="32"/>
    </row>
    <row r="397">
      <c r="A397" s="86" t="s">
        <v>409</v>
      </c>
      <c r="L397" s="32"/>
    </row>
    <row r="398">
      <c r="A398" s="85" t="s">
        <v>410</v>
      </c>
      <c r="L398" s="32"/>
    </row>
    <row r="399">
      <c r="A399" s="86" t="s">
        <v>411</v>
      </c>
      <c r="L399" s="32"/>
    </row>
    <row r="400">
      <c r="A400" s="86" t="s">
        <v>412</v>
      </c>
      <c r="L400" s="32"/>
    </row>
    <row r="401">
      <c r="A401" s="86" t="s">
        <v>413</v>
      </c>
      <c r="L401" s="32"/>
    </row>
    <row r="402">
      <c r="A402" s="86" t="s">
        <v>414</v>
      </c>
      <c r="L402" s="32"/>
    </row>
    <row r="403">
      <c r="A403" s="86" t="s">
        <v>415</v>
      </c>
      <c r="L403" s="32"/>
    </row>
    <row r="404">
      <c r="A404" s="86" t="s">
        <v>416</v>
      </c>
      <c r="L404" s="32"/>
    </row>
    <row r="405">
      <c r="A405" s="86" t="s">
        <v>417</v>
      </c>
      <c r="L405" s="32"/>
    </row>
    <row r="406">
      <c r="A406" s="86" t="s">
        <v>418</v>
      </c>
      <c r="L406" s="32"/>
    </row>
    <row r="407">
      <c r="A407" s="86" t="s">
        <v>419</v>
      </c>
      <c r="L407" s="32"/>
    </row>
    <row r="408">
      <c r="A408" s="86" t="s">
        <v>420</v>
      </c>
      <c r="L408" s="32"/>
    </row>
    <row r="409">
      <c r="A409" s="86" t="s">
        <v>421</v>
      </c>
      <c r="L409" s="32"/>
    </row>
    <row r="410">
      <c r="A410" s="86" t="s">
        <v>422</v>
      </c>
      <c r="L410" s="32"/>
    </row>
    <row r="411">
      <c r="A411" s="86" t="s">
        <v>423</v>
      </c>
      <c r="L411" s="32"/>
    </row>
    <row r="412">
      <c r="A412" s="86" t="s">
        <v>424</v>
      </c>
      <c r="L412" s="32"/>
    </row>
    <row r="413">
      <c r="A413" s="86" t="s">
        <v>425</v>
      </c>
      <c r="L413" s="32"/>
    </row>
    <row r="414">
      <c r="A414" s="86" t="s">
        <v>426</v>
      </c>
      <c r="L414" s="32"/>
    </row>
    <row r="415">
      <c r="A415" s="86" t="s">
        <v>427</v>
      </c>
      <c r="L415" s="32"/>
    </row>
    <row r="416">
      <c r="A416" s="86" t="s">
        <v>428</v>
      </c>
      <c r="L416" s="32"/>
    </row>
    <row r="417">
      <c r="A417" s="86" t="s">
        <v>429</v>
      </c>
      <c r="L417" s="32"/>
    </row>
    <row r="418">
      <c r="A418" s="86" t="s">
        <v>430</v>
      </c>
      <c r="L418" s="32"/>
    </row>
    <row r="419">
      <c r="A419" s="86" t="s">
        <v>431</v>
      </c>
      <c r="L419" s="32"/>
    </row>
    <row r="420">
      <c r="A420" s="86" t="s">
        <v>432</v>
      </c>
      <c r="L420" s="32"/>
    </row>
    <row r="421">
      <c r="A421" s="86" t="s">
        <v>433</v>
      </c>
      <c r="L421" s="32"/>
    </row>
    <row r="422">
      <c r="A422" s="86" t="s">
        <v>434</v>
      </c>
      <c r="L422" s="32"/>
    </row>
    <row r="423">
      <c r="A423" s="86" t="s">
        <v>435</v>
      </c>
      <c r="L423" s="32"/>
    </row>
    <row r="424">
      <c r="A424" s="86" t="s">
        <v>436</v>
      </c>
      <c r="L424" s="32"/>
    </row>
    <row r="425">
      <c r="A425" s="86" t="s">
        <v>437</v>
      </c>
      <c r="L425" s="32"/>
    </row>
    <row r="426">
      <c r="A426" s="86" t="s">
        <v>438</v>
      </c>
      <c r="L426" s="32"/>
    </row>
    <row r="427">
      <c r="A427" s="86" t="s">
        <v>439</v>
      </c>
      <c r="L427" s="32"/>
    </row>
    <row r="428">
      <c r="A428" s="86" t="s">
        <v>440</v>
      </c>
      <c r="L428" s="32"/>
    </row>
    <row r="429">
      <c r="A429" s="86" t="s">
        <v>441</v>
      </c>
      <c r="L429" s="32"/>
    </row>
    <row r="430">
      <c r="A430" s="86" t="s">
        <v>442</v>
      </c>
      <c r="L430" s="32"/>
    </row>
    <row r="431">
      <c r="A431" s="86" t="s">
        <v>443</v>
      </c>
      <c r="L431" s="32"/>
    </row>
    <row r="432">
      <c r="A432" s="86" t="s">
        <v>444</v>
      </c>
      <c r="L432" s="32"/>
    </row>
    <row r="433">
      <c r="A433" s="86" t="s">
        <v>445</v>
      </c>
      <c r="L433" s="32"/>
    </row>
    <row r="434">
      <c r="A434" s="86" t="s">
        <v>446</v>
      </c>
      <c r="L434" s="32"/>
    </row>
    <row r="435">
      <c r="A435" s="86" t="s">
        <v>447</v>
      </c>
      <c r="L435" s="32"/>
    </row>
    <row r="436">
      <c r="A436" s="86" t="s">
        <v>448</v>
      </c>
      <c r="L436" s="32"/>
    </row>
    <row r="437">
      <c r="A437" s="86" t="s">
        <v>449</v>
      </c>
      <c r="L437" s="32"/>
    </row>
    <row r="438">
      <c r="A438" s="86" t="s">
        <v>450</v>
      </c>
      <c r="L438" s="32"/>
    </row>
    <row r="439">
      <c r="A439" s="86" t="s">
        <v>451</v>
      </c>
      <c r="L439" s="32"/>
    </row>
    <row r="440">
      <c r="A440" s="86" t="s">
        <v>452</v>
      </c>
      <c r="L440" s="32"/>
    </row>
    <row r="441">
      <c r="A441" s="86" t="s">
        <v>453</v>
      </c>
      <c r="L441" s="32"/>
    </row>
    <row r="442">
      <c r="A442" s="86" t="s">
        <v>454</v>
      </c>
      <c r="L442" s="32"/>
    </row>
    <row r="443">
      <c r="A443" s="86" t="s">
        <v>455</v>
      </c>
      <c r="L443" s="32"/>
    </row>
    <row r="444">
      <c r="A444" s="86" t="s">
        <v>456</v>
      </c>
      <c r="L444" s="32"/>
    </row>
    <row r="445">
      <c r="A445" s="86" t="s">
        <v>457</v>
      </c>
      <c r="L445" s="32"/>
    </row>
    <row r="446">
      <c r="A446" s="86" t="s">
        <v>458</v>
      </c>
      <c r="L446" s="32"/>
    </row>
    <row r="447">
      <c r="A447" s="86" t="s">
        <v>459</v>
      </c>
      <c r="L447" s="32"/>
    </row>
    <row r="448">
      <c r="A448" s="86" t="s">
        <v>460</v>
      </c>
      <c r="L448" s="32"/>
    </row>
    <row r="449">
      <c r="A449" s="86" t="s">
        <v>461</v>
      </c>
      <c r="L449" s="32"/>
    </row>
    <row r="450">
      <c r="A450" s="86" t="s">
        <v>462</v>
      </c>
      <c r="L450" s="32"/>
    </row>
    <row r="451">
      <c r="A451" s="86" t="s">
        <v>463</v>
      </c>
      <c r="L451" s="32"/>
    </row>
    <row r="452">
      <c r="A452" s="86" t="s">
        <v>464</v>
      </c>
      <c r="L452" s="32"/>
    </row>
    <row r="453">
      <c r="A453" s="86" t="s">
        <v>465</v>
      </c>
      <c r="L453" s="32"/>
    </row>
    <row r="454">
      <c r="A454" s="86" t="s">
        <v>466</v>
      </c>
      <c r="L454" s="32"/>
    </row>
    <row r="455">
      <c r="A455" s="86" t="s">
        <v>467</v>
      </c>
      <c r="L455" s="32"/>
    </row>
    <row r="456">
      <c r="A456" s="86" t="s">
        <v>468</v>
      </c>
      <c r="L456" s="32"/>
    </row>
    <row r="457">
      <c r="A457" s="86" t="s">
        <v>469</v>
      </c>
      <c r="L457" s="32"/>
    </row>
    <row r="458">
      <c r="A458" s="86" t="s">
        <v>470</v>
      </c>
      <c r="L458" s="32"/>
    </row>
    <row r="459">
      <c r="A459" s="86" t="s">
        <v>471</v>
      </c>
      <c r="L459" s="32"/>
    </row>
    <row r="460">
      <c r="A460" s="86" t="s">
        <v>472</v>
      </c>
      <c r="L460" s="32"/>
    </row>
    <row r="461">
      <c r="A461" s="86" t="s">
        <v>473</v>
      </c>
      <c r="L461" s="32"/>
    </row>
    <row r="462">
      <c r="A462" s="86" t="s">
        <v>474</v>
      </c>
      <c r="L462" s="32"/>
    </row>
    <row r="463">
      <c r="A463" s="86" t="s">
        <v>475</v>
      </c>
      <c r="L463" s="32"/>
    </row>
    <row r="464">
      <c r="A464" s="86" t="s">
        <v>476</v>
      </c>
      <c r="L464" s="32"/>
    </row>
    <row r="465">
      <c r="A465" s="86" t="s">
        <v>477</v>
      </c>
      <c r="L465" s="32"/>
    </row>
    <row r="466">
      <c r="A466" s="86" t="s">
        <v>478</v>
      </c>
      <c r="L466" s="32"/>
    </row>
    <row r="467">
      <c r="A467" s="86" t="s">
        <v>479</v>
      </c>
      <c r="L467" s="32"/>
    </row>
    <row r="468">
      <c r="A468" s="86" t="s">
        <v>480</v>
      </c>
      <c r="L468" s="32"/>
    </row>
    <row r="469">
      <c r="A469" s="86" t="s">
        <v>481</v>
      </c>
      <c r="L469" s="32"/>
    </row>
    <row r="470">
      <c r="A470" s="86" t="s">
        <v>482</v>
      </c>
      <c r="L470" s="32"/>
    </row>
    <row r="471">
      <c r="A471" s="86" t="s">
        <v>483</v>
      </c>
      <c r="L471" s="32"/>
    </row>
    <row r="472">
      <c r="A472" s="86" t="s">
        <v>484</v>
      </c>
      <c r="L472" s="32"/>
    </row>
    <row r="473">
      <c r="A473" s="86" t="s">
        <v>485</v>
      </c>
      <c r="L473" s="32"/>
    </row>
    <row r="474">
      <c r="A474" s="86" t="s">
        <v>486</v>
      </c>
      <c r="L474" s="32"/>
    </row>
    <row r="475">
      <c r="A475" s="86" t="s">
        <v>487</v>
      </c>
      <c r="L475" s="32"/>
    </row>
    <row r="476">
      <c r="A476" s="86" t="s">
        <v>488</v>
      </c>
      <c r="L476" s="32"/>
    </row>
    <row r="477">
      <c r="A477" s="86" t="s">
        <v>489</v>
      </c>
      <c r="L477" s="32"/>
    </row>
    <row r="478">
      <c r="A478" s="86" t="s">
        <v>490</v>
      </c>
      <c r="L478" s="32"/>
    </row>
    <row r="479">
      <c r="A479" s="86" t="s">
        <v>491</v>
      </c>
      <c r="L479" s="32"/>
    </row>
    <row r="480">
      <c r="A480" s="86" t="s">
        <v>492</v>
      </c>
      <c r="L480" s="32"/>
    </row>
    <row r="481">
      <c r="A481" s="86" t="s">
        <v>493</v>
      </c>
      <c r="L481" s="32"/>
    </row>
    <row r="482">
      <c r="A482" s="86" t="s">
        <v>494</v>
      </c>
      <c r="L482" s="32"/>
    </row>
    <row r="483">
      <c r="A483" s="86" t="s">
        <v>495</v>
      </c>
      <c r="L483" s="32"/>
    </row>
    <row r="484">
      <c r="A484" s="86" t="s">
        <v>496</v>
      </c>
      <c r="L484" s="32"/>
    </row>
    <row r="485">
      <c r="A485" s="86" t="s">
        <v>497</v>
      </c>
      <c r="L485" s="32"/>
    </row>
    <row r="486">
      <c r="A486" s="86" t="s">
        <v>498</v>
      </c>
      <c r="L486" s="32"/>
    </row>
    <row r="487">
      <c r="A487" s="86" t="s">
        <v>499</v>
      </c>
      <c r="L487" s="32"/>
    </row>
    <row r="488">
      <c r="A488" s="86" t="s">
        <v>500</v>
      </c>
      <c r="L488" s="32"/>
    </row>
    <row r="489">
      <c r="A489" s="86" t="s">
        <v>501</v>
      </c>
      <c r="L489" s="32"/>
    </row>
    <row r="490">
      <c r="A490" s="86" t="s">
        <v>502</v>
      </c>
      <c r="L490" s="32"/>
    </row>
    <row r="491">
      <c r="A491" s="86" t="s">
        <v>503</v>
      </c>
      <c r="L491" s="32"/>
    </row>
    <row r="492">
      <c r="A492" s="86" t="s">
        <v>504</v>
      </c>
      <c r="L492" s="32"/>
    </row>
    <row r="493">
      <c r="A493" s="86" t="s">
        <v>505</v>
      </c>
      <c r="L493" s="32"/>
    </row>
    <row r="494">
      <c r="A494" s="86" t="s">
        <v>506</v>
      </c>
      <c r="L494" s="32"/>
    </row>
    <row r="495">
      <c r="A495" s="86" t="s">
        <v>507</v>
      </c>
      <c r="L495" s="32"/>
    </row>
    <row r="496">
      <c r="A496" s="86" t="s">
        <v>508</v>
      </c>
      <c r="L496" s="32"/>
    </row>
    <row r="497">
      <c r="A497" s="86" t="s">
        <v>509</v>
      </c>
      <c r="L497" s="32"/>
    </row>
    <row r="498">
      <c r="A498" s="86" t="s">
        <v>510</v>
      </c>
      <c r="L498" s="32"/>
    </row>
    <row r="499">
      <c r="A499" s="88" t="s">
        <v>511</v>
      </c>
      <c r="B499" s="43"/>
      <c r="C499" s="43"/>
      <c r="D499" s="43"/>
      <c r="E499" s="43"/>
      <c r="F499" s="43"/>
      <c r="G499" s="43"/>
      <c r="H499" s="43"/>
      <c r="I499" s="43"/>
      <c r="J499" s="43"/>
      <c r="K499" s="43"/>
      <c r="L499" s="44"/>
    </row>
    <row r="500">
      <c r="A500" s="86"/>
      <c r="L500" s="32"/>
    </row>
    <row r="501">
      <c r="A501" s="89">
        <v>42231.0</v>
      </c>
      <c r="B501" s="39"/>
      <c r="C501" s="39"/>
      <c r="D501" s="39"/>
      <c r="E501" s="39"/>
      <c r="F501" s="39"/>
      <c r="G501" s="39"/>
      <c r="H501" s="39"/>
      <c r="I501" s="39"/>
      <c r="J501" s="39"/>
      <c r="K501" s="39"/>
      <c r="L501" s="15"/>
    </row>
    <row r="502">
      <c r="A502" s="85" t="s">
        <v>136</v>
      </c>
      <c r="L502" s="32"/>
    </row>
    <row r="503">
      <c r="A503" s="90" t="s">
        <v>512</v>
      </c>
      <c r="L503" s="32"/>
    </row>
    <row r="504">
      <c r="A504" s="90" t="s">
        <v>513</v>
      </c>
      <c r="L504" s="32"/>
    </row>
    <row r="505">
      <c r="A505" s="90" t="s">
        <v>514</v>
      </c>
      <c r="L505" s="32"/>
    </row>
    <row r="506">
      <c r="A506" s="90" t="s">
        <v>515</v>
      </c>
      <c r="L506" s="32"/>
    </row>
    <row r="507">
      <c r="A507" s="90" t="s">
        <v>516</v>
      </c>
      <c r="L507" s="32"/>
    </row>
    <row r="508">
      <c r="A508" s="91" t="s">
        <v>517</v>
      </c>
      <c r="B508" s="43"/>
      <c r="C508" s="43"/>
      <c r="D508" s="43"/>
      <c r="E508" s="43"/>
      <c r="F508" s="43"/>
      <c r="G508" s="43"/>
      <c r="H508" s="43"/>
      <c r="I508" s="43"/>
      <c r="J508" s="43"/>
      <c r="K508" s="43"/>
      <c r="L508" s="44"/>
    </row>
    <row r="509">
      <c r="A509" s="86"/>
      <c r="L509" s="32"/>
    </row>
    <row r="510">
      <c r="A510" s="92">
        <v>42282.0</v>
      </c>
      <c r="B510" s="39"/>
      <c r="C510" s="39"/>
      <c r="D510" s="39"/>
      <c r="E510" s="39"/>
      <c r="F510" s="39"/>
      <c r="G510" s="39"/>
      <c r="H510" s="39"/>
      <c r="I510" s="39"/>
      <c r="J510" s="39"/>
      <c r="K510" s="39"/>
      <c r="L510" s="15"/>
    </row>
    <row r="511">
      <c r="A511" s="93" t="s">
        <v>518</v>
      </c>
      <c r="L511" s="32"/>
    </row>
    <row r="512">
      <c r="A512" s="94" t="s">
        <v>519</v>
      </c>
      <c r="L512" s="32"/>
    </row>
    <row r="513">
      <c r="A513" s="86" t="s">
        <v>520</v>
      </c>
      <c r="L513" s="32"/>
    </row>
    <row r="514">
      <c r="A514" s="86" t="s">
        <v>521</v>
      </c>
      <c r="L514" s="32"/>
    </row>
    <row r="515">
      <c r="A515" s="86" t="s">
        <v>522</v>
      </c>
      <c r="L515" s="32"/>
    </row>
    <row r="516">
      <c r="A516" s="86" t="s">
        <v>523</v>
      </c>
      <c r="L516" s="32"/>
    </row>
    <row r="517">
      <c r="A517" s="86" t="s">
        <v>524</v>
      </c>
      <c r="L517" s="32"/>
    </row>
    <row r="518">
      <c r="A518" s="86" t="s">
        <v>525</v>
      </c>
      <c r="L518" s="32"/>
    </row>
    <row r="519">
      <c r="A519" s="94">
        <v>1.096</v>
      </c>
      <c r="L519" s="32"/>
    </row>
    <row r="520">
      <c r="A520" s="86" t="s">
        <v>526</v>
      </c>
      <c r="L520" s="32"/>
    </row>
    <row r="521">
      <c r="A521" s="86" t="s">
        <v>527</v>
      </c>
      <c r="L521" s="32"/>
    </row>
    <row r="522">
      <c r="A522" s="94">
        <v>1.101</v>
      </c>
      <c r="L522" s="32"/>
    </row>
    <row r="523">
      <c r="A523" s="86" t="s">
        <v>528</v>
      </c>
      <c r="L523" s="32"/>
    </row>
    <row r="524">
      <c r="A524" s="94" t="s">
        <v>529</v>
      </c>
      <c r="L524" s="32"/>
    </row>
    <row r="525">
      <c r="A525" s="86" t="s">
        <v>530</v>
      </c>
      <c r="L525" s="32"/>
    </row>
    <row r="526">
      <c r="A526" s="86" t="s">
        <v>531</v>
      </c>
      <c r="L526" s="32"/>
    </row>
    <row r="527">
      <c r="A527" s="86" t="s">
        <v>532</v>
      </c>
      <c r="L527" s="32"/>
    </row>
    <row r="528">
      <c r="A528" s="86" t="s">
        <v>533</v>
      </c>
      <c r="L528" s="32"/>
    </row>
    <row r="529">
      <c r="A529" s="86" t="s">
        <v>534</v>
      </c>
      <c r="L529" s="32"/>
    </row>
    <row r="530">
      <c r="A530" s="94" t="s">
        <v>136</v>
      </c>
      <c r="L530" s="32"/>
    </row>
    <row r="531">
      <c r="A531" s="86" t="s">
        <v>535</v>
      </c>
      <c r="L531" s="32"/>
    </row>
    <row r="532">
      <c r="A532" s="86" t="s">
        <v>536</v>
      </c>
      <c r="L532" s="32"/>
    </row>
    <row r="533">
      <c r="A533" s="86" t="s">
        <v>537</v>
      </c>
      <c r="L533" s="32"/>
    </row>
    <row r="534">
      <c r="A534" s="95" t="s">
        <v>538</v>
      </c>
      <c r="L534" s="32"/>
    </row>
    <row r="535">
      <c r="A535" s="90" t="s">
        <v>539</v>
      </c>
      <c r="L535" s="32"/>
    </row>
    <row r="536">
      <c r="A536" s="96" t="s">
        <v>540</v>
      </c>
      <c r="L536" s="32"/>
    </row>
    <row r="537">
      <c r="A537" s="97" t="s">
        <v>541</v>
      </c>
      <c r="B537" s="43"/>
      <c r="C537" s="43"/>
      <c r="D537" s="43"/>
      <c r="E537" s="43"/>
      <c r="F537" s="43"/>
      <c r="G537" s="43"/>
      <c r="H537" s="43"/>
      <c r="I537" s="43"/>
      <c r="J537" s="43"/>
      <c r="K537" s="43"/>
      <c r="L537" s="44"/>
    </row>
    <row r="538">
      <c r="A538" s="96"/>
      <c r="L538" s="32"/>
    </row>
    <row r="539">
      <c r="A539" s="98">
        <v>42290.0</v>
      </c>
      <c r="B539" s="39"/>
      <c r="C539" s="39"/>
      <c r="D539" s="39"/>
      <c r="E539" s="39"/>
      <c r="F539" s="39"/>
      <c r="G539" s="39"/>
      <c r="H539" s="39"/>
      <c r="I539" s="39"/>
      <c r="J539" s="39"/>
      <c r="K539" s="39"/>
      <c r="L539" s="15"/>
    </row>
    <row r="540">
      <c r="A540" s="96" t="s">
        <v>542</v>
      </c>
      <c r="L540" s="32"/>
    </row>
    <row r="541">
      <c r="A541" s="99" t="s">
        <v>543</v>
      </c>
      <c r="L541" s="32"/>
    </row>
    <row r="542">
      <c r="A542" s="96" t="s">
        <v>544</v>
      </c>
      <c r="L542" s="32"/>
    </row>
    <row r="543">
      <c r="A543" s="96" t="s">
        <v>545</v>
      </c>
      <c r="L543" s="32"/>
    </row>
    <row r="544">
      <c r="A544" s="96" t="s">
        <v>546</v>
      </c>
      <c r="L544" s="32"/>
    </row>
    <row r="545">
      <c r="A545" s="96" t="s">
        <v>547</v>
      </c>
      <c r="L545" s="32"/>
    </row>
    <row r="546">
      <c r="A546" s="96" t="s">
        <v>548</v>
      </c>
      <c r="L546" s="32"/>
    </row>
    <row r="547">
      <c r="A547" s="97" t="s">
        <v>549</v>
      </c>
      <c r="B547" s="43"/>
      <c r="C547" s="43"/>
      <c r="D547" s="43"/>
      <c r="E547" s="43"/>
      <c r="F547" s="43"/>
      <c r="G547" s="43"/>
      <c r="H547" s="43"/>
      <c r="I547" s="43"/>
      <c r="J547" s="43"/>
      <c r="K547" s="43"/>
      <c r="L547" s="44"/>
    </row>
    <row r="548">
      <c r="A548" s="96"/>
      <c r="L548" s="32"/>
    </row>
    <row r="549">
      <c r="A549" s="98">
        <v>42291.0</v>
      </c>
      <c r="B549" s="39"/>
      <c r="C549" s="39"/>
      <c r="D549" s="39"/>
      <c r="E549" s="39"/>
      <c r="F549" s="39"/>
      <c r="G549" s="39"/>
      <c r="H549" s="39"/>
      <c r="I549" s="39"/>
      <c r="J549" s="39"/>
      <c r="K549" s="39"/>
      <c r="L549" s="15"/>
    </row>
    <row r="550">
      <c r="A550" s="96" t="s">
        <v>550</v>
      </c>
      <c r="L550" s="32"/>
    </row>
    <row r="551">
      <c r="A551" s="97" t="s">
        <v>551</v>
      </c>
      <c r="B551" s="43"/>
      <c r="C551" s="43"/>
      <c r="D551" s="43"/>
      <c r="E551" s="43"/>
      <c r="F551" s="43"/>
      <c r="G551" s="43"/>
      <c r="H551" s="43"/>
      <c r="I551" s="43"/>
      <c r="J551" s="43"/>
      <c r="K551" s="43"/>
      <c r="L551" s="44"/>
    </row>
    <row r="552">
      <c r="A552" s="96"/>
      <c r="L552" s="32"/>
    </row>
    <row r="553">
      <c r="A553" s="98">
        <v>42295.0</v>
      </c>
      <c r="B553" s="39"/>
      <c r="C553" s="39"/>
      <c r="D553" s="39"/>
      <c r="E553" s="39"/>
      <c r="F553" s="39"/>
      <c r="G553" s="39"/>
      <c r="H553" s="39"/>
      <c r="I553" s="39"/>
      <c r="J553" s="39"/>
      <c r="K553" s="39"/>
      <c r="L553" s="15"/>
    </row>
    <row r="554">
      <c r="A554" s="100" t="s">
        <v>552</v>
      </c>
      <c r="L554" s="32"/>
    </row>
    <row r="555">
      <c r="A555" s="101" t="s">
        <v>553</v>
      </c>
      <c r="L555" s="32"/>
    </row>
    <row r="556">
      <c r="A556" s="102" t="s">
        <v>554</v>
      </c>
      <c r="L556" s="32"/>
    </row>
    <row r="557">
      <c r="A557" s="102" t="s">
        <v>555</v>
      </c>
      <c r="L557" s="32"/>
    </row>
    <row r="558">
      <c r="A558" s="103" t="s">
        <v>131</v>
      </c>
      <c r="L558" s="32"/>
    </row>
    <row r="559">
      <c r="A559" s="101" t="s">
        <v>556</v>
      </c>
      <c r="L559" s="32"/>
    </row>
    <row r="560">
      <c r="A560" s="101" t="s">
        <v>557</v>
      </c>
      <c r="L560" s="32"/>
    </row>
    <row r="561">
      <c r="A561" s="104" t="s">
        <v>558</v>
      </c>
      <c r="B561" s="43"/>
      <c r="C561" s="43"/>
      <c r="D561" s="43"/>
      <c r="E561" s="43"/>
      <c r="F561" s="43"/>
      <c r="G561" s="43"/>
      <c r="H561" s="43"/>
      <c r="I561" s="43"/>
      <c r="J561" s="43"/>
      <c r="K561" s="43"/>
      <c r="L561" s="44"/>
    </row>
    <row r="562">
      <c r="A562" s="105"/>
    </row>
    <row r="563">
      <c r="A563" s="106">
        <v>42326.0</v>
      </c>
      <c r="B563" s="39"/>
      <c r="C563" s="39"/>
      <c r="D563" s="39"/>
      <c r="E563" s="39"/>
      <c r="F563" s="39"/>
      <c r="G563" s="39"/>
      <c r="H563" s="39"/>
      <c r="I563" s="39"/>
      <c r="J563" s="39"/>
      <c r="K563" s="39"/>
      <c r="L563" s="15"/>
    </row>
    <row r="564">
      <c r="A564" s="99" t="s">
        <v>559</v>
      </c>
      <c r="L564" s="32"/>
    </row>
    <row r="565">
      <c r="A565" s="96" t="s">
        <v>560</v>
      </c>
      <c r="L565" s="32"/>
    </row>
    <row r="566">
      <c r="A566" s="96" t="s">
        <v>561</v>
      </c>
      <c r="L566" s="32"/>
    </row>
    <row r="567">
      <c r="A567" s="99" t="s">
        <v>562</v>
      </c>
      <c r="L567" s="32"/>
    </row>
    <row r="568">
      <c r="A568" s="96" t="s">
        <v>563</v>
      </c>
      <c r="L568" s="32"/>
    </row>
    <row r="569">
      <c r="A569" s="96" t="s">
        <v>564</v>
      </c>
      <c r="L569" s="32"/>
    </row>
    <row r="570">
      <c r="A570" s="96" t="s">
        <v>565</v>
      </c>
      <c r="L570" s="32"/>
    </row>
    <row r="571">
      <c r="A571" s="96" t="s">
        <v>566</v>
      </c>
      <c r="L571" s="32"/>
    </row>
    <row r="572">
      <c r="A572" s="96" t="s">
        <v>567</v>
      </c>
      <c r="L572" s="32"/>
    </row>
    <row r="573">
      <c r="A573" s="96" t="s">
        <v>568</v>
      </c>
      <c r="L573" s="32"/>
    </row>
    <row r="574">
      <c r="A574" s="96" t="s">
        <v>569</v>
      </c>
      <c r="L574" s="32"/>
    </row>
    <row r="575">
      <c r="A575" s="96" t="s">
        <v>570</v>
      </c>
      <c r="L575" s="32"/>
    </row>
    <row r="576">
      <c r="A576" s="96" t="s">
        <v>571</v>
      </c>
      <c r="L576" s="32"/>
    </row>
    <row r="577">
      <c r="A577" s="96" t="s">
        <v>572</v>
      </c>
      <c r="L577" s="32"/>
    </row>
    <row r="578">
      <c r="A578" s="96" t="s">
        <v>573</v>
      </c>
      <c r="L578" s="32"/>
    </row>
    <row r="579">
      <c r="A579" s="96" t="s">
        <v>574</v>
      </c>
      <c r="L579" s="32"/>
    </row>
    <row r="580">
      <c r="A580" s="99" t="s">
        <v>575</v>
      </c>
      <c r="L580" s="32"/>
    </row>
    <row r="581">
      <c r="A581" s="96" t="s">
        <v>576</v>
      </c>
      <c r="L581" s="32"/>
    </row>
    <row r="582">
      <c r="A582" s="96" t="s">
        <v>577</v>
      </c>
      <c r="L582" s="32"/>
    </row>
    <row r="583">
      <c r="A583" s="96" t="s">
        <v>578</v>
      </c>
      <c r="L583" s="32"/>
    </row>
    <row r="584">
      <c r="A584" s="99" t="s">
        <v>579</v>
      </c>
      <c r="L584" s="32"/>
    </row>
    <row r="585">
      <c r="A585" s="96" t="s">
        <v>580</v>
      </c>
      <c r="L585" s="32"/>
    </row>
    <row r="586">
      <c r="A586" s="96" t="s">
        <v>581</v>
      </c>
      <c r="L586" s="32"/>
    </row>
    <row r="587">
      <c r="A587" s="99" t="s">
        <v>582</v>
      </c>
      <c r="L587" s="32"/>
    </row>
    <row r="588">
      <c r="A588" s="96" t="s">
        <v>583</v>
      </c>
      <c r="L588" s="32"/>
    </row>
    <row r="589">
      <c r="A589" s="96" t="s">
        <v>584</v>
      </c>
      <c r="L589" s="32"/>
    </row>
    <row r="590">
      <c r="A590" s="96" t="s">
        <v>585</v>
      </c>
      <c r="L590" s="32"/>
    </row>
    <row r="591">
      <c r="A591" s="96" t="s">
        <v>586</v>
      </c>
      <c r="L591" s="32"/>
    </row>
    <row r="592">
      <c r="A592" s="99" t="s">
        <v>587</v>
      </c>
      <c r="L592" s="32"/>
    </row>
    <row r="593">
      <c r="A593" s="96" t="s">
        <v>588</v>
      </c>
      <c r="L593" s="32"/>
    </row>
    <row r="594">
      <c r="A594" s="96" t="s">
        <v>589</v>
      </c>
      <c r="L594" s="32"/>
    </row>
    <row r="595">
      <c r="A595" s="96" t="s">
        <v>590</v>
      </c>
      <c r="L595" s="32"/>
    </row>
    <row r="596">
      <c r="A596" s="96" t="s">
        <v>591</v>
      </c>
      <c r="L596" s="32"/>
    </row>
    <row r="597">
      <c r="A597" s="99" t="s">
        <v>592</v>
      </c>
      <c r="L597" s="32"/>
    </row>
    <row r="598">
      <c r="A598" s="96" t="s">
        <v>593</v>
      </c>
      <c r="L598" s="32"/>
    </row>
    <row r="599">
      <c r="A599" s="96" t="s">
        <v>594</v>
      </c>
      <c r="L599" s="32"/>
    </row>
    <row r="600">
      <c r="A600" s="96" t="s">
        <v>595</v>
      </c>
      <c r="L600" s="32"/>
    </row>
    <row r="601">
      <c r="A601" s="99" t="s">
        <v>596</v>
      </c>
      <c r="L601" s="32"/>
    </row>
    <row r="602">
      <c r="A602" s="96" t="s">
        <v>597</v>
      </c>
      <c r="L602" s="32"/>
    </row>
    <row r="603">
      <c r="A603" s="96" t="s">
        <v>598</v>
      </c>
      <c r="L603" s="32"/>
    </row>
    <row r="604">
      <c r="A604" s="96" t="s">
        <v>599</v>
      </c>
      <c r="L604" s="32"/>
    </row>
    <row r="605">
      <c r="A605" s="99" t="s">
        <v>359</v>
      </c>
      <c r="L605" s="32"/>
    </row>
    <row r="606">
      <c r="A606" s="96" t="s">
        <v>600</v>
      </c>
      <c r="L606" s="32"/>
    </row>
    <row r="607">
      <c r="A607" s="96" t="s">
        <v>601</v>
      </c>
      <c r="L607" s="32"/>
    </row>
    <row r="608">
      <c r="A608" s="96" t="s">
        <v>602</v>
      </c>
      <c r="L608" s="32"/>
    </row>
    <row r="609">
      <c r="A609" s="96" t="s">
        <v>603</v>
      </c>
      <c r="L609" s="32"/>
    </row>
    <row r="610">
      <c r="A610" s="96" t="s">
        <v>604</v>
      </c>
      <c r="L610" s="32"/>
    </row>
    <row r="611">
      <c r="A611" s="96" t="s">
        <v>605</v>
      </c>
      <c r="L611" s="32"/>
    </row>
    <row r="612">
      <c r="A612" s="96" t="s">
        <v>606</v>
      </c>
      <c r="L612" s="32"/>
    </row>
    <row r="613">
      <c r="A613" s="99" t="s">
        <v>607</v>
      </c>
      <c r="L613" s="32"/>
    </row>
    <row r="614">
      <c r="A614" s="96" t="s">
        <v>608</v>
      </c>
      <c r="L614" s="32"/>
    </row>
    <row r="615">
      <c r="A615" s="96" t="s">
        <v>609</v>
      </c>
      <c r="L615" s="32"/>
    </row>
    <row r="616">
      <c r="A616" s="96" t="s">
        <v>610</v>
      </c>
      <c r="L616" s="32"/>
    </row>
    <row r="617">
      <c r="A617" s="96" t="s">
        <v>611</v>
      </c>
      <c r="L617" s="32"/>
    </row>
    <row r="618">
      <c r="A618" s="96" t="s">
        <v>612</v>
      </c>
      <c r="L618" s="32"/>
    </row>
    <row r="619">
      <c r="A619" s="96" t="s">
        <v>613</v>
      </c>
      <c r="L619" s="32"/>
    </row>
    <row r="620">
      <c r="A620" s="96" t="s">
        <v>614</v>
      </c>
      <c r="L620" s="32"/>
    </row>
    <row r="621">
      <c r="A621" s="96" t="s">
        <v>615</v>
      </c>
      <c r="L621" s="32"/>
    </row>
    <row r="622">
      <c r="A622" s="96" t="s">
        <v>616</v>
      </c>
      <c r="L622" s="32"/>
    </row>
    <row r="623">
      <c r="A623" s="96" t="s">
        <v>617</v>
      </c>
      <c r="L623" s="32"/>
    </row>
    <row r="624">
      <c r="A624" s="96" t="s">
        <v>618</v>
      </c>
      <c r="L624" s="32"/>
    </row>
    <row r="625">
      <c r="A625" s="96" t="s">
        <v>619</v>
      </c>
      <c r="L625" s="32"/>
    </row>
    <row r="626">
      <c r="A626" s="96" t="s">
        <v>620</v>
      </c>
      <c r="L626" s="32"/>
    </row>
    <row r="627">
      <c r="A627" s="96" t="s">
        <v>621</v>
      </c>
      <c r="L627" s="32"/>
    </row>
    <row r="628">
      <c r="A628" s="99" t="s">
        <v>622</v>
      </c>
      <c r="L628" s="32"/>
    </row>
    <row r="629">
      <c r="A629" s="96" t="s">
        <v>623</v>
      </c>
      <c r="L629" s="32"/>
    </row>
    <row r="630">
      <c r="A630" s="96" t="s">
        <v>624</v>
      </c>
      <c r="L630" s="32"/>
    </row>
    <row r="631">
      <c r="A631" s="99" t="s">
        <v>543</v>
      </c>
      <c r="L631" s="32"/>
    </row>
    <row r="632">
      <c r="A632" s="96" t="s">
        <v>625</v>
      </c>
      <c r="L632" s="32"/>
    </row>
    <row r="633">
      <c r="A633" s="96" t="s">
        <v>626</v>
      </c>
      <c r="L633" s="32"/>
    </row>
    <row r="634">
      <c r="A634" s="107" t="s">
        <v>627</v>
      </c>
      <c r="L634" s="32"/>
    </row>
    <row r="635">
      <c r="A635" s="108" t="s">
        <v>628</v>
      </c>
      <c r="B635" s="43"/>
      <c r="C635" s="43"/>
      <c r="D635" s="43"/>
      <c r="E635" s="43"/>
      <c r="F635" s="43"/>
      <c r="G635" s="43"/>
      <c r="H635" s="43"/>
      <c r="I635" s="43"/>
      <c r="J635" s="43"/>
      <c r="K635" s="43"/>
      <c r="L635" s="44"/>
    </row>
    <row r="636">
      <c r="A636" s="109"/>
    </row>
    <row r="637">
      <c r="A637" s="98">
        <v>42327.0</v>
      </c>
      <c r="B637" s="39"/>
      <c r="C637" s="39"/>
      <c r="D637" s="39"/>
      <c r="E637" s="39"/>
      <c r="F637" s="39"/>
      <c r="G637" s="39"/>
      <c r="H637" s="39"/>
      <c r="I637" s="39"/>
      <c r="J637" s="39"/>
      <c r="K637" s="39"/>
      <c r="L637" s="15"/>
    </row>
    <row r="638">
      <c r="A638" s="110" t="s">
        <v>629</v>
      </c>
      <c r="L638" s="32"/>
    </row>
    <row r="639">
      <c r="A639" s="111" t="s">
        <v>630</v>
      </c>
      <c r="B639" s="43"/>
      <c r="C639" s="43"/>
      <c r="D639" s="43"/>
      <c r="E639" s="43"/>
      <c r="F639" s="43"/>
      <c r="G639" s="43"/>
      <c r="H639" s="43"/>
      <c r="I639" s="43"/>
      <c r="J639" s="43"/>
      <c r="K639" s="43"/>
      <c r="L639" s="44"/>
    </row>
    <row r="640">
      <c r="A640" s="109"/>
    </row>
    <row r="641">
      <c r="A641" s="98">
        <v>42328.0</v>
      </c>
      <c r="B641" s="39"/>
      <c r="C641" s="39"/>
      <c r="D641" s="39"/>
      <c r="E641" s="39"/>
      <c r="F641" s="39"/>
      <c r="G641" s="39"/>
      <c r="H641" s="39"/>
      <c r="I641" s="39"/>
      <c r="J641" s="39"/>
      <c r="K641" s="39"/>
      <c r="L641" s="15"/>
    </row>
    <row r="642">
      <c r="A642" s="90" t="s">
        <v>631</v>
      </c>
      <c r="L642" s="32"/>
    </row>
    <row r="643">
      <c r="A643" s="90" t="s">
        <v>632</v>
      </c>
      <c r="L643" s="32"/>
    </row>
    <row r="644">
      <c r="A644" s="90" t="s">
        <v>633</v>
      </c>
      <c r="L644" s="32"/>
    </row>
    <row r="645">
      <c r="A645" s="90" t="s">
        <v>634</v>
      </c>
      <c r="L645" s="32"/>
    </row>
    <row r="646">
      <c r="A646" s="90" t="s">
        <v>635</v>
      </c>
      <c r="L646" s="32"/>
    </row>
    <row r="647">
      <c r="A647" s="112" t="s">
        <v>636</v>
      </c>
      <c r="L647" s="32"/>
    </row>
    <row r="648">
      <c r="A648" s="91" t="s">
        <v>637</v>
      </c>
      <c r="B648" s="43"/>
      <c r="C648" s="43"/>
      <c r="D648" s="43"/>
      <c r="E648" s="43"/>
      <c r="F648" s="43"/>
      <c r="G648" s="43"/>
      <c r="H648" s="43"/>
      <c r="I648" s="43"/>
      <c r="J648" s="43"/>
      <c r="K648" s="43"/>
      <c r="L648" s="44"/>
    </row>
    <row r="649">
      <c r="A649" s="113"/>
    </row>
    <row r="650">
      <c r="A650" s="98">
        <v>42329.0</v>
      </c>
      <c r="B650" s="39"/>
      <c r="C650" s="39"/>
      <c r="D650" s="39"/>
      <c r="E650" s="39"/>
      <c r="F650" s="39"/>
      <c r="G650" s="39"/>
      <c r="H650" s="39"/>
      <c r="I650" s="39"/>
      <c r="J650" s="39"/>
      <c r="K650" s="39"/>
      <c r="L650" s="15"/>
    </row>
    <row r="651">
      <c r="A651" s="99" t="s">
        <v>133</v>
      </c>
      <c r="L651" s="32"/>
    </row>
    <row r="652">
      <c r="A652" s="96" t="s">
        <v>638</v>
      </c>
      <c r="L652" s="32"/>
    </row>
    <row r="653">
      <c r="A653" s="96" t="s">
        <v>639</v>
      </c>
      <c r="L653" s="32"/>
    </row>
    <row r="654">
      <c r="A654" s="99" t="s">
        <v>174</v>
      </c>
      <c r="L654" s="32"/>
    </row>
    <row r="655">
      <c r="A655" s="96" t="s">
        <v>640</v>
      </c>
      <c r="L655" s="32"/>
    </row>
    <row r="656">
      <c r="A656" s="96" t="s">
        <v>641</v>
      </c>
      <c r="L656" s="32"/>
    </row>
    <row r="657">
      <c r="A657" s="99" t="s">
        <v>136</v>
      </c>
      <c r="L657" s="32"/>
    </row>
    <row r="658">
      <c r="A658" s="97" t="s">
        <v>642</v>
      </c>
      <c r="B658" s="43"/>
      <c r="C658" s="43"/>
      <c r="D658" s="43"/>
      <c r="E658" s="43"/>
      <c r="F658" s="43"/>
      <c r="G658" s="43"/>
      <c r="H658" s="43"/>
      <c r="I658" s="43"/>
      <c r="J658" s="43"/>
      <c r="K658" s="43"/>
      <c r="L658" s="44"/>
    </row>
    <row r="659">
      <c r="A659" s="113"/>
    </row>
    <row r="660">
      <c r="A660" s="98">
        <v>42334.0</v>
      </c>
      <c r="B660" s="39"/>
      <c r="C660" s="39"/>
      <c r="D660" s="39"/>
      <c r="E660" s="39"/>
      <c r="F660" s="39"/>
      <c r="G660" s="39"/>
      <c r="H660" s="39"/>
      <c r="I660" s="39"/>
      <c r="J660" s="39"/>
      <c r="K660" s="39"/>
      <c r="L660" s="15"/>
    </row>
    <row r="661">
      <c r="A661" s="87" t="s">
        <v>643</v>
      </c>
      <c r="L661" s="32"/>
    </row>
    <row r="662">
      <c r="A662" s="86" t="s">
        <v>644</v>
      </c>
      <c r="L662" s="32"/>
    </row>
    <row r="663">
      <c r="A663" s="86" t="s">
        <v>645</v>
      </c>
      <c r="L663" s="32"/>
    </row>
    <row r="664">
      <c r="A664" s="86" t="s">
        <v>646</v>
      </c>
      <c r="L664" s="32"/>
    </row>
    <row r="665">
      <c r="A665" s="86" t="s">
        <v>647</v>
      </c>
      <c r="L665" s="32"/>
    </row>
    <row r="666">
      <c r="A666" s="85" t="s">
        <v>136</v>
      </c>
      <c r="L666" s="32"/>
    </row>
    <row r="667">
      <c r="A667" s="114" t="s">
        <v>648</v>
      </c>
      <c r="L667" s="32"/>
    </row>
    <row r="668">
      <c r="A668" s="115" t="s">
        <v>649</v>
      </c>
      <c r="B668" s="43"/>
      <c r="C668" s="43"/>
      <c r="D668" s="43"/>
      <c r="E668" s="43"/>
      <c r="F668" s="43"/>
      <c r="G668" s="43"/>
      <c r="H668" s="43"/>
      <c r="I668" s="43"/>
      <c r="J668" s="43"/>
      <c r="K668" s="43"/>
      <c r="L668" s="44"/>
    </row>
    <row r="669">
      <c r="A669" s="113"/>
    </row>
    <row r="670">
      <c r="A670" s="98">
        <v>42339.0</v>
      </c>
      <c r="B670" s="39"/>
      <c r="C670" s="39"/>
      <c r="D670" s="39"/>
      <c r="E670" s="39"/>
      <c r="F670" s="39"/>
      <c r="G670" s="39"/>
      <c r="H670" s="39"/>
      <c r="I670" s="39"/>
      <c r="J670" s="39"/>
      <c r="K670" s="39"/>
      <c r="L670" s="15"/>
    </row>
    <row r="671">
      <c r="A671" s="99" t="s">
        <v>650</v>
      </c>
      <c r="L671" s="32"/>
    </row>
    <row r="672">
      <c r="A672" s="96" t="s">
        <v>651</v>
      </c>
      <c r="L672" s="32"/>
    </row>
    <row r="673">
      <c r="A673" s="99" t="s">
        <v>587</v>
      </c>
      <c r="L673" s="32"/>
    </row>
    <row r="674">
      <c r="A674" s="96" t="s">
        <v>652</v>
      </c>
      <c r="L674" s="32"/>
    </row>
    <row r="675">
      <c r="A675" s="96" t="s">
        <v>653</v>
      </c>
      <c r="L675" s="32"/>
    </row>
    <row r="676">
      <c r="A676" s="96" t="s">
        <v>654</v>
      </c>
      <c r="L676" s="32"/>
    </row>
    <row r="677">
      <c r="A677" s="99" t="s">
        <v>596</v>
      </c>
      <c r="L677" s="32"/>
    </row>
    <row r="678">
      <c r="A678" s="96" t="s">
        <v>652</v>
      </c>
      <c r="L678" s="32"/>
    </row>
    <row r="679">
      <c r="A679" s="96" t="s">
        <v>655</v>
      </c>
      <c r="L679" s="32"/>
    </row>
    <row r="680">
      <c r="A680" s="96" t="s">
        <v>656</v>
      </c>
      <c r="L680" s="32"/>
    </row>
    <row r="681">
      <c r="A681" s="96" t="s">
        <v>657</v>
      </c>
      <c r="L681" s="32"/>
    </row>
    <row r="682">
      <c r="A682" s="96" t="s">
        <v>658</v>
      </c>
      <c r="L682" s="32"/>
    </row>
    <row r="683">
      <c r="A683" s="96" t="s">
        <v>659</v>
      </c>
      <c r="L683" s="32"/>
    </row>
    <row r="684">
      <c r="A684" s="96" t="s">
        <v>660</v>
      </c>
      <c r="L684" s="32"/>
    </row>
    <row r="685">
      <c r="A685" s="96" t="s">
        <v>661</v>
      </c>
      <c r="L685" s="32"/>
    </row>
    <row r="686">
      <c r="A686" s="96" t="s">
        <v>662</v>
      </c>
      <c r="L686" s="32"/>
    </row>
    <row r="687">
      <c r="A687" s="96" t="s">
        <v>663</v>
      </c>
      <c r="L687" s="32"/>
    </row>
    <row r="688">
      <c r="A688" s="96" t="s">
        <v>664</v>
      </c>
      <c r="L688" s="32"/>
    </row>
    <row r="689">
      <c r="A689" s="96" t="s">
        <v>665</v>
      </c>
      <c r="L689" s="32"/>
    </row>
    <row r="690">
      <c r="A690" s="99" t="s">
        <v>666</v>
      </c>
      <c r="L690" s="32"/>
    </row>
    <row r="691">
      <c r="A691" s="96" t="s">
        <v>667</v>
      </c>
      <c r="L691" s="32"/>
    </row>
    <row r="692">
      <c r="A692" s="96" t="s">
        <v>668</v>
      </c>
      <c r="L692" s="32"/>
    </row>
    <row r="693">
      <c r="A693" s="96" t="s">
        <v>669</v>
      </c>
      <c r="L693" s="32"/>
    </row>
    <row r="694">
      <c r="A694" s="96" t="s">
        <v>670</v>
      </c>
      <c r="L694" s="32"/>
    </row>
    <row r="695">
      <c r="A695" s="96" t="s">
        <v>671</v>
      </c>
      <c r="L695" s="32"/>
    </row>
    <row r="696">
      <c r="A696" s="96" t="s">
        <v>672</v>
      </c>
      <c r="L696" s="32"/>
    </row>
    <row r="697">
      <c r="A697" s="96" t="s">
        <v>673</v>
      </c>
      <c r="L697" s="32"/>
    </row>
    <row r="698">
      <c r="A698" s="96" t="s">
        <v>674</v>
      </c>
      <c r="L698" s="32"/>
    </row>
    <row r="699">
      <c r="A699" s="96" t="s">
        <v>675</v>
      </c>
      <c r="L699" s="32"/>
    </row>
    <row r="700">
      <c r="A700" s="97" t="s">
        <v>676</v>
      </c>
      <c r="B700" s="43"/>
      <c r="C700" s="43"/>
      <c r="D700" s="43"/>
      <c r="E700" s="43"/>
      <c r="F700" s="43"/>
      <c r="G700" s="43"/>
      <c r="H700" s="43"/>
      <c r="I700" s="43"/>
      <c r="J700" s="43"/>
      <c r="K700" s="43"/>
      <c r="L700" s="44"/>
    </row>
    <row r="701">
      <c r="A701" s="116"/>
    </row>
    <row r="702">
      <c r="A702" s="98">
        <v>42350.0</v>
      </c>
      <c r="B702" s="39"/>
      <c r="C702" s="39"/>
      <c r="D702" s="39"/>
      <c r="E702" s="39"/>
      <c r="F702" s="39"/>
      <c r="G702" s="39"/>
      <c r="H702" s="39"/>
      <c r="I702" s="39"/>
      <c r="J702" s="39"/>
      <c r="K702" s="39"/>
      <c r="L702" s="15"/>
    </row>
    <row r="703">
      <c r="A703" s="99">
        <v>1.111</v>
      </c>
      <c r="L703" s="32"/>
    </row>
    <row r="704">
      <c r="A704" s="110" t="s">
        <v>677</v>
      </c>
      <c r="L704" s="32"/>
    </row>
    <row r="705">
      <c r="A705" s="110" t="s">
        <v>678</v>
      </c>
      <c r="L705" s="32"/>
    </row>
    <row r="706">
      <c r="A706" s="99">
        <v>1.112</v>
      </c>
      <c r="L706" s="32"/>
    </row>
    <row r="707">
      <c r="A707" s="110" t="s">
        <v>679</v>
      </c>
      <c r="L707" s="32"/>
    </row>
    <row r="708">
      <c r="A708" s="99" t="s">
        <v>133</v>
      </c>
      <c r="L708" s="32"/>
    </row>
    <row r="709">
      <c r="A709" s="110" t="s">
        <v>680</v>
      </c>
      <c r="L709" s="32"/>
    </row>
    <row r="710">
      <c r="A710" s="99" t="s">
        <v>681</v>
      </c>
      <c r="L710" s="32"/>
    </row>
    <row r="711">
      <c r="A711" s="110" t="s">
        <v>682</v>
      </c>
      <c r="L711" s="32"/>
    </row>
    <row r="712">
      <c r="A712" s="99" t="s">
        <v>174</v>
      </c>
      <c r="L712" s="32"/>
    </row>
    <row r="713">
      <c r="A713" s="110" t="s">
        <v>683</v>
      </c>
      <c r="L713" s="32"/>
    </row>
    <row r="714">
      <c r="A714" s="110" t="s">
        <v>684</v>
      </c>
      <c r="L714" s="32"/>
    </row>
    <row r="715">
      <c r="A715" s="110" t="s">
        <v>685</v>
      </c>
      <c r="L715" s="32"/>
    </row>
    <row r="716">
      <c r="A716" s="110" t="s">
        <v>686</v>
      </c>
      <c r="L716" s="32"/>
    </row>
    <row r="717">
      <c r="A717" s="110" t="s">
        <v>687</v>
      </c>
      <c r="L717" s="32"/>
    </row>
    <row r="718">
      <c r="A718" s="99" t="s">
        <v>160</v>
      </c>
      <c r="L718" s="32"/>
    </row>
    <row r="719">
      <c r="A719" s="110" t="s">
        <v>688</v>
      </c>
      <c r="L719" s="32"/>
    </row>
    <row r="720">
      <c r="A720" s="110" t="s">
        <v>689</v>
      </c>
      <c r="L720" s="32"/>
    </row>
    <row r="721">
      <c r="A721" s="110" t="s">
        <v>690</v>
      </c>
      <c r="L721" s="32"/>
    </row>
    <row r="722">
      <c r="A722" s="110" t="s">
        <v>691</v>
      </c>
      <c r="L722" s="32"/>
    </row>
    <row r="723">
      <c r="A723" s="111" t="s">
        <v>692</v>
      </c>
      <c r="B723" s="43"/>
      <c r="C723" s="43"/>
      <c r="D723" s="43"/>
      <c r="E723" s="43"/>
      <c r="F723" s="43"/>
      <c r="G723" s="43"/>
      <c r="H723" s="43"/>
      <c r="I723" s="43"/>
      <c r="J723" s="43"/>
      <c r="K723" s="43"/>
      <c r="L723" s="44"/>
    </row>
    <row r="724">
      <c r="A724" s="109"/>
    </row>
    <row r="725">
      <c r="A725" s="98">
        <v>42351.0</v>
      </c>
      <c r="B725" s="39"/>
      <c r="C725" s="39"/>
      <c r="D725" s="39"/>
      <c r="E725" s="39"/>
      <c r="F725" s="39"/>
      <c r="G725" s="39"/>
      <c r="H725" s="39"/>
      <c r="I725" s="39"/>
      <c r="J725" s="39"/>
      <c r="K725" s="39"/>
      <c r="L725" s="15"/>
    </row>
    <row r="726">
      <c r="A726" s="99" t="s">
        <v>622</v>
      </c>
      <c r="L726" s="32"/>
    </row>
    <row r="727">
      <c r="A727" s="96" t="s">
        <v>693</v>
      </c>
      <c r="L727" s="32"/>
    </row>
    <row r="728">
      <c r="A728" s="96" t="s">
        <v>694</v>
      </c>
      <c r="L728" s="32"/>
    </row>
    <row r="729">
      <c r="A729" s="96" t="s">
        <v>695</v>
      </c>
      <c r="L729" s="32"/>
    </row>
    <row r="730">
      <c r="A730" s="96" t="s">
        <v>696</v>
      </c>
      <c r="L730" s="32"/>
    </row>
    <row r="731">
      <c r="A731" s="96" t="s">
        <v>697</v>
      </c>
      <c r="L731" s="32"/>
    </row>
    <row r="732">
      <c r="A732" s="96" t="s">
        <v>698</v>
      </c>
      <c r="L732" s="32"/>
    </row>
    <row r="733">
      <c r="A733" s="96" t="s">
        <v>699</v>
      </c>
      <c r="L733" s="32"/>
    </row>
    <row r="734">
      <c r="A734" s="96" t="s">
        <v>700</v>
      </c>
      <c r="L734" s="32"/>
    </row>
    <row r="735">
      <c r="A735" s="96" t="s">
        <v>701</v>
      </c>
      <c r="L735" s="32"/>
    </row>
    <row r="736">
      <c r="A736" s="96" t="s">
        <v>702</v>
      </c>
      <c r="L736" s="32"/>
    </row>
    <row r="737">
      <c r="A737" s="96" t="s">
        <v>703</v>
      </c>
      <c r="L737" s="32"/>
    </row>
    <row r="738">
      <c r="A738" s="96" t="s">
        <v>704</v>
      </c>
      <c r="L738" s="32"/>
    </row>
    <row r="739">
      <c r="A739" s="96" t="s">
        <v>705</v>
      </c>
      <c r="L739" s="32"/>
    </row>
    <row r="740">
      <c r="A740" s="96" t="s">
        <v>706</v>
      </c>
      <c r="L740" s="32"/>
    </row>
    <row r="741">
      <c r="A741" s="96" t="s">
        <v>707</v>
      </c>
      <c r="L741" s="32"/>
    </row>
    <row r="742">
      <c r="A742" s="96" t="s">
        <v>708</v>
      </c>
      <c r="L742" s="32"/>
    </row>
    <row r="743">
      <c r="A743" s="96" t="s">
        <v>709</v>
      </c>
      <c r="L743" s="32"/>
    </row>
    <row r="744">
      <c r="A744" s="97" t="s">
        <v>710</v>
      </c>
      <c r="B744" s="43"/>
      <c r="C744" s="43"/>
      <c r="D744" s="43"/>
      <c r="E744" s="43"/>
      <c r="F744" s="43"/>
      <c r="G744" s="43"/>
      <c r="H744" s="43"/>
      <c r="I744" s="43"/>
      <c r="J744" s="43"/>
      <c r="K744" s="43"/>
      <c r="L744" s="44"/>
    </row>
    <row r="745">
      <c r="A745" s="109"/>
    </row>
    <row r="746">
      <c r="A746" s="98">
        <v>42352.0</v>
      </c>
      <c r="B746" s="39"/>
      <c r="C746" s="39"/>
      <c r="D746" s="39"/>
      <c r="E746" s="39"/>
      <c r="F746" s="39"/>
      <c r="G746" s="39"/>
      <c r="H746" s="39"/>
      <c r="I746" s="39"/>
      <c r="J746" s="39"/>
      <c r="K746" s="39"/>
      <c r="L746" s="15"/>
    </row>
    <row r="747">
      <c r="A747" s="99" t="s">
        <v>711</v>
      </c>
      <c r="L747" s="32"/>
    </row>
    <row r="748">
      <c r="A748" s="110" t="s">
        <v>712</v>
      </c>
      <c r="L748" s="32"/>
    </row>
    <row r="749">
      <c r="A749" s="110" t="s">
        <v>713</v>
      </c>
      <c r="L749" s="32"/>
    </row>
    <row r="750">
      <c r="A750" s="117" t="s">
        <v>714</v>
      </c>
      <c r="L750" s="32"/>
    </row>
    <row r="751">
      <c r="A751" s="117" t="s">
        <v>715</v>
      </c>
      <c r="L751" s="32"/>
    </row>
    <row r="752">
      <c r="A752" s="117" t="s">
        <v>716</v>
      </c>
      <c r="L752" s="32"/>
    </row>
    <row r="753">
      <c r="A753" s="117" t="s">
        <v>717</v>
      </c>
      <c r="L753" s="32"/>
    </row>
    <row r="754">
      <c r="A754" s="117" t="s">
        <v>718</v>
      </c>
      <c r="L754" s="32"/>
    </row>
    <row r="755">
      <c r="A755" s="117" t="s">
        <v>719</v>
      </c>
      <c r="L755" s="32"/>
    </row>
    <row r="756">
      <c r="A756" s="117" t="s">
        <v>720</v>
      </c>
      <c r="L756" s="32"/>
    </row>
    <row r="757">
      <c r="A757" s="117" t="s">
        <v>721</v>
      </c>
      <c r="L757" s="32"/>
    </row>
    <row r="758">
      <c r="A758" s="96" t="s">
        <v>722</v>
      </c>
      <c r="L758" s="32"/>
    </row>
    <row r="759">
      <c r="A759" s="96" t="s">
        <v>723</v>
      </c>
      <c r="L759" s="32"/>
    </row>
    <row r="760">
      <c r="A760" s="96" t="s">
        <v>724</v>
      </c>
      <c r="L760" s="32"/>
    </row>
    <row r="761">
      <c r="A761" s="96" t="s">
        <v>725</v>
      </c>
      <c r="L761" s="32"/>
    </row>
    <row r="762">
      <c r="A762" s="96" t="s">
        <v>726</v>
      </c>
      <c r="L762" s="32"/>
    </row>
    <row r="763">
      <c r="A763" s="96" t="s">
        <v>727</v>
      </c>
      <c r="L763" s="32"/>
    </row>
    <row r="764">
      <c r="A764" s="96" t="s">
        <v>728</v>
      </c>
      <c r="L764" s="32"/>
    </row>
    <row r="765">
      <c r="A765" s="96" t="s">
        <v>729</v>
      </c>
      <c r="L765" s="32"/>
    </row>
    <row r="766">
      <c r="A766" s="96" t="s">
        <v>730</v>
      </c>
      <c r="L766" s="32"/>
    </row>
    <row r="767">
      <c r="A767" s="96" t="s">
        <v>731</v>
      </c>
      <c r="L767" s="32"/>
    </row>
    <row r="768">
      <c r="A768" s="96" t="s">
        <v>732</v>
      </c>
      <c r="L768" s="32"/>
    </row>
    <row r="769">
      <c r="A769" s="96" t="s">
        <v>733</v>
      </c>
      <c r="L769" s="32"/>
    </row>
    <row r="770">
      <c r="A770" s="96" t="s">
        <v>734</v>
      </c>
      <c r="L770" s="32"/>
    </row>
    <row r="771">
      <c r="A771" s="99" t="s">
        <v>735</v>
      </c>
      <c r="L771" s="32"/>
    </row>
    <row r="772">
      <c r="A772" s="96" t="s">
        <v>736</v>
      </c>
      <c r="L772" s="32"/>
    </row>
    <row r="773">
      <c r="A773" s="96" t="s">
        <v>737</v>
      </c>
      <c r="L773" s="32"/>
    </row>
    <row r="774">
      <c r="A774" s="96" t="s">
        <v>738</v>
      </c>
      <c r="L774" s="32"/>
    </row>
    <row r="775">
      <c r="A775" s="96" t="s">
        <v>739</v>
      </c>
      <c r="L775" s="32"/>
    </row>
    <row r="776">
      <c r="A776" s="96" t="s">
        <v>740</v>
      </c>
      <c r="L776" s="32"/>
    </row>
    <row r="777">
      <c r="A777" s="96" t="s">
        <v>741</v>
      </c>
      <c r="L777" s="32"/>
    </row>
    <row r="778">
      <c r="A778" s="96" t="s">
        <v>742</v>
      </c>
      <c r="L778" s="32"/>
    </row>
    <row r="779">
      <c r="A779" s="96" t="s">
        <v>743</v>
      </c>
      <c r="L779" s="32"/>
    </row>
    <row r="780">
      <c r="A780" s="96" t="s">
        <v>744</v>
      </c>
      <c r="L780" s="32"/>
    </row>
    <row r="781">
      <c r="A781" s="96" t="s">
        <v>745</v>
      </c>
      <c r="L781" s="32"/>
    </row>
    <row r="782">
      <c r="A782" s="99" t="s">
        <v>253</v>
      </c>
      <c r="L782" s="32"/>
    </row>
    <row r="783">
      <c r="A783" s="96" t="s">
        <v>746</v>
      </c>
      <c r="L783" s="32"/>
    </row>
    <row r="784">
      <c r="A784" s="96" t="s">
        <v>737</v>
      </c>
      <c r="L784" s="32"/>
    </row>
    <row r="785">
      <c r="A785" s="96" t="s">
        <v>747</v>
      </c>
      <c r="L785" s="32"/>
    </row>
    <row r="786">
      <c r="A786" s="96" t="s">
        <v>748</v>
      </c>
      <c r="L786" s="32"/>
    </row>
    <row r="787">
      <c r="A787" s="96" t="s">
        <v>749</v>
      </c>
      <c r="L787" s="32"/>
    </row>
    <row r="788">
      <c r="A788" s="96" t="s">
        <v>750</v>
      </c>
      <c r="L788" s="32"/>
    </row>
    <row r="789">
      <c r="A789" s="99" t="s">
        <v>751</v>
      </c>
      <c r="L789" s="32"/>
    </row>
    <row r="790">
      <c r="A790" s="96" t="s">
        <v>746</v>
      </c>
      <c r="L790" s="32"/>
    </row>
    <row r="791">
      <c r="A791" s="96" t="s">
        <v>752</v>
      </c>
      <c r="L791" s="32"/>
    </row>
    <row r="792">
      <c r="A792" s="99" t="s">
        <v>753</v>
      </c>
      <c r="L792" s="32"/>
    </row>
    <row r="793">
      <c r="A793" s="97" t="s">
        <v>754</v>
      </c>
      <c r="B793" s="43"/>
      <c r="C793" s="43"/>
      <c r="D793" s="43"/>
      <c r="E793" s="43"/>
      <c r="F793" s="43"/>
      <c r="G793" s="43"/>
      <c r="H793" s="43"/>
      <c r="I793" s="43"/>
      <c r="J793" s="43"/>
      <c r="K793" s="43"/>
      <c r="L793" s="44"/>
    </row>
    <row r="794">
      <c r="A794" s="107"/>
    </row>
    <row r="795">
      <c r="A795" s="98">
        <v>42353.0</v>
      </c>
      <c r="B795" s="39"/>
      <c r="C795" s="39"/>
      <c r="D795" s="39"/>
      <c r="E795" s="39"/>
      <c r="F795" s="39"/>
      <c r="G795" s="39"/>
      <c r="H795" s="39"/>
      <c r="I795" s="39"/>
      <c r="J795" s="39"/>
      <c r="K795" s="39"/>
      <c r="L795" s="15"/>
    </row>
    <row r="796">
      <c r="A796" s="96" t="s">
        <v>755</v>
      </c>
      <c r="L796" s="32"/>
    </row>
    <row r="797">
      <c r="A797" s="96" t="s">
        <v>756</v>
      </c>
      <c r="L797" s="32"/>
    </row>
    <row r="798">
      <c r="A798" s="96" t="s">
        <v>757</v>
      </c>
      <c r="L798" s="32"/>
    </row>
    <row r="799">
      <c r="A799" s="96" t="s">
        <v>758</v>
      </c>
      <c r="L799" s="32"/>
    </row>
    <row r="800">
      <c r="A800" s="96" t="s">
        <v>759</v>
      </c>
      <c r="L800" s="32"/>
    </row>
    <row r="801">
      <c r="A801" s="97" t="s">
        <v>760</v>
      </c>
      <c r="B801" s="43"/>
      <c r="C801" s="43"/>
      <c r="D801" s="43"/>
      <c r="E801" s="43"/>
      <c r="F801" s="43"/>
      <c r="G801" s="43"/>
      <c r="H801" s="43"/>
      <c r="I801" s="43"/>
      <c r="J801" s="43"/>
      <c r="K801" s="43"/>
      <c r="L801" s="44"/>
    </row>
    <row r="802">
      <c r="A802" s="107"/>
    </row>
    <row r="803">
      <c r="A803" s="98">
        <v>42357.0</v>
      </c>
      <c r="B803" s="39"/>
      <c r="C803" s="39"/>
      <c r="D803" s="39"/>
      <c r="E803" s="39"/>
      <c r="F803" s="39"/>
      <c r="G803" s="39"/>
      <c r="H803" s="39"/>
      <c r="I803" s="39"/>
      <c r="J803" s="39"/>
      <c r="K803" s="39"/>
      <c r="L803" s="15"/>
    </row>
    <row r="804">
      <c r="A804" s="99" t="s">
        <v>98</v>
      </c>
      <c r="L804" s="32"/>
    </row>
    <row r="805">
      <c r="A805" s="96" t="s">
        <v>761</v>
      </c>
      <c r="L805" s="32"/>
    </row>
    <row r="806">
      <c r="A806" s="96" t="s">
        <v>762</v>
      </c>
      <c r="L806" s="32"/>
    </row>
    <row r="807">
      <c r="A807" s="96" t="s">
        <v>763</v>
      </c>
      <c r="L807" s="32"/>
    </row>
    <row r="808">
      <c r="A808" s="96" t="s">
        <v>764</v>
      </c>
      <c r="L808" s="32"/>
    </row>
    <row r="809">
      <c r="A809" s="97" t="s">
        <v>765</v>
      </c>
      <c r="B809" s="43"/>
      <c r="C809" s="43"/>
      <c r="D809" s="43"/>
      <c r="E809" s="43"/>
      <c r="F809" s="43"/>
      <c r="G809" s="43"/>
      <c r="H809" s="43"/>
      <c r="I809" s="43"/>
      <c r="J809" s="43"/>
      <c r="K809" s="43"/>
      <c r="L809" s="44"/>
    </row>
    <row r="810">
      <c r="A810" s="107"/>
    </row>
    <row r="811">
      <c r="A811" s="98">
        <v>42359.0</v>
      </c>
      <c r="B811" s="39"/>
      <c r="C811" s="39"/>
      <c r="D811" s="39"/>
      <c r="E811" s="39"/>
      <c r="F811" s="39"/>
      <c r="G811" s="39"/>
      <c r="H811" s="39"/>
      <c r="I811" s="39"/>
      <c r="J811" s="39"/>
      <c r="K811" s="39"/>
      <c r="L811" s="15"/>
    </row>
    <row r="812">
      <c r="A812" s="96" t="s">
        <v>766</v>
      </c>
      <c r="L812" s="32"/>
    </row>
    <row r="813">
      <c r="A813" s="96" t="s">
        <v>767</v>
      </c>
      <c r="L813" s="32"/>
    </row>
    <row r="814">
      <c r="A814" s="96" t="s">
        <v>768</v>
      </c>
      <c r="L814" s="32"/>
    </row>
    <row r="815">
      <c r="A815" s="97" t="s">
        <v>769</v>
      </c>
      <c r="B815" s="43"/>
      <c r="C815" s="43"/>
      <c r="D815" s="43"/>
      <c r="E815" s="43"/>
      <c r="F815" s="43"/>
      <c r="G815" s="43"/>
      <c r="H815" s="43"/>
      <c r="I815" s="43"/>
      <c r="J815" s="43"/>
      <c r="K815" s="43"/>
      <c r="L815" s="44"/>
    </row>
    <row r="816">
      <c r="A816" s="107"/>
    </row>
    <row r="817">
      <c r="A817" s="98">
        <v>42361.0</v>
      </c>
      <c r="B817" s="39"/>
      <c r="C817" s="39"/>
      <c r="D817" s="39"/>
      <c r="E817" s="39"/>
      <c r="F817" s="39"/>
      <c r="G817" s="39"/>
      <c r="H817" s="39"/>
      <c r="I817" s="39"/>
      <c r="J817" s="39"/>
      <c r="K817" s="39"/>
      <c r="L817" s="15"/>
    </row>
    <row r="818">
      <c r="A818" s="99" t="s">
        <v>711</v>
      </c>
      <c r="L818" s="32"/>
    </row>
    <row r="819">
      <c r="A819" s="96" t="s">
        <v>770</v>
      </c>
      <c r="L819" s="32"/>
    </row>
    <row r="820">
      <c r="A820" s="99" t="s">
        <v>771</v>
      </c>
      <c r="L820" s="32"/>
    </row>
    <row r="821">
      <c r="A821" s="96" t="s">
        <v>772</v>
      </c>
      <c r="L821" s="32"/>
    </row>
    <row r="822">
      <c r="A822" s="99" t="s">
        <v>753</v>
      </c>
      <c r="L822" s="32"/>
    </row>
    <row r="823">
      <c r="A823" s="96" t="s">
        <v>773</v>
      </c>
      <c r="L823" s="32"/>
    </row>
    <row r="824">
      <c r="A824" s="99" t="s">
        <v>253</v>
      </c>
      <c r="L824" s="32"/>
    </row>
    <row r="825">
      <c r="A825" s="96" t="s">
        <v>774</v>
      </c>
      <c r="L825" s="32"/>
    </row>
    <row r="826">
      <c r="A826" s="96" t="s">
        <v>775</v>
      </c>
      <c r="L826" s="32"/>
    </row>
    <row r="827">
      <c r="A827" s="96" t="s">
        <v>776</v>
      </c>
      <c r="L827" s="32"/>
    </row>
    <row r="828">
      <c r="A828" s="97" t="s">
        <v>777</v>
      </c>
      <c r="B828" s="43"/>
      <c r="C828" s="43"/>
      <c r="D828" s="43"/>
      <c r="E828" s="43"/>
      <c r="F828" s="43"/>
      <c r="G828" s="43"/>
      <c r="H828" s="43"/>
      <c r="I828" s="43"/>
      <c r="J828" s="43"/>
      <c r="K828" s="43"/>
      <c r="L828" s="44"/>
    </row>
    <row r="829">
      <c r="A829" s="107"/>
    </row>
    <row r="830">
      <c r="A830" s="98">
        <v>42379.0</v>
      </c>
      <c r="B830" s="39"/>
      <c r="C830" s="39"/>
      <c r="D830" s="39"/>
      <c r="E830" s="39"/>
      <c r="F830" s="39"/>
      <c r="G830" s="39"/>
      <c r="H830" s="39"/>
      <c r="I830" s="39"/>
      <c r="J830" s="39"/>
      <c r="K830" s="39"/>
      <c r="L830" s="15"/>
    </row>
    <row r="831">
      <c r="A831" s="99" t="s">
        <v>778</v>
      </c>
      <c r="L831" s="32"/>
    </row>
    <row r="832">
      <c r="A832" s="96" t="s">
        <v>779</v>
      </c>
      <c r="L832" s="32"/>
    </row>
    <row r="833">
      <c r="A833" s="96" t="s">
        <v>780</v>
      </c>
      <c r="L833" s="32"/>
    </row>
    <row r="834">
      <c r="A834" s="96" t="s">
        <v>781</v>
      </c>
      <c r="L834" s="32"/>
    </row>
    <row r="835">
      <c r="A835" s="96" t="s">
        <v>782</v>
      </c>
      <c r="L835" s="32"/>
    </row>
    <row r="836">
      <c r="A836" s="96" t="s">
        <v>783</v>
      </c>
      <c r="L836" s="32"/>
    </row>
    <row r="837">
      <c r="A837" s="96" t="s">
        <v>784</v>
      </c>
      <c r="L837" s="32"/>
    </row>
    <row r="838">
      <c r="A838" s="96" t="s">
        <v>785</v>
      </c>
      <c r="L838" s="32"/>
    </row>
    <row r="839">
      <c r="A839" s="96" t="s">
        <v>786</v>
      </c>
      <c r="L839" s="32"/>
    </row>
    <row r="840">
      <c r="A840" s="96" t="s">
        <v>787</v>
      </c>
      <c r="L840" s="32"/>
    </row>
    <row r="841">
      <c r="A841" s="96" t="s">
        <v>788</v>
      </c>
      <c r="L841" s="32"/>
    </row>
    <row r="842">
      <c r="A842" s="96" t="s">
        <v>789</v>
      </c>
      <c r="L842" s="32"/>
    </row>
    <row r="843">
      <c r="A843" s="96" t="s">
        <v>790</v>
      </c>
      <c r="L843" s="32"/>
    </row>
    <row r="844">
      <c r="A844" s="96" t="s">
        <v>791</v>
      </c>
      <c r="L844" s="32"/>
    </row>
    <row r="845">
      <c r="A845" s="96" t="s">
        <v>792</v>
      </c>
      <c r="L845" s="32"/>
    </row>
    <row r="846">
      <c r="A846" s="96" t="s">
        <v>793</v>
      </c>
      <c r="L846" s="32"/>
    </row>
    <row r="847">
      <c r="A847" s="96" t="s">
        <v>794</v>
      </c>
      <c r="L847" s="32"/>
    </row>
    <row r="848">
      <c r="A848" s="96" t="s">
        <v>795</v>
      </c>
      <c r="L848" s="32"/>
    </row>
    <row r="849">
      <c r="A849" s="96" t="s">
        <v>796</v>
      </c>
      <c r="L849" s="32"/>
    </row>
    <row r="850">
      <c r="A850" s="99" t="s">
        <v>136</v>
      </c>
      <c r="L850" s="32"/>
    </row>
    <row r="851">
      <c r="A851" s="96" t="s">
        <v>797</v>
      </c>
      <c r="L851" s="32"/>
    </row>
    <row r="852">
      <c r="A852" s="97" t="s">
        <v>798</v>
      </c>
      <c r="B852" s="43"/>
      <c r="C852" s="43"/>
      <c r="D852" s="43"/>
      <c r="E852" s="43"/>
      <c r="F852" s="43"/>
      <c r="G852" s="43"/>
      <c r="H852" s="43"/>
      <c r="I852" s="43"/>
      <c r="J852" s="43"/>
      <c r="K852" s="43"/>
      <c r="L852" s="44"/>
    </row>
    <row r="853">
      <c r="A853" s="107"/>
    </row>
    <row r="854">
      <c r="A854" s="98">
        <v>42391.0</v>
      </c>
      <c r="B854" s="39"/>
      <c r="C854" s="39"/>
      <c r="D854" s="39"/>
      <c r="E854" s="39"/>
      <c r="F854" s="39"/>
      <c r="G854" s="39"/>
      <c r="H854" s="39"/>
      <c r="I854" s="39"/>
      <c r="J854" s="39"/>
      <c r="K854" s="39"/>
      <c r="L854" s="15"/>
    </row>
    <row r="855">
      <c r="A855" s="99" t="s">
        <v>711</v>
      </c>
      <c r="L855" s="32"/>
    </row>
    <row r="856">
      <c r="A856" s="96" t="s">
        <v>799</v>
      </c>
      <c r="L856" s="32"/>
    </row>
    <row r="857">
      <c r="A857" s="96" t="s">
        <v>800</v>
      </c>
      <c r="L857" s="32"/>
    </row>
    <row r="858">
      <c r="A858" s="96" t="s">
        <v>801</v>
      </c>
      <c r="L858" s="32"/>
    </row>
    <row r="859">
      <c r="A859" s="96" t="s">
        <v>802</v>
      </c>
      <c r="L859" s="32"/>
    </row>
    <row r="860">
      <c r="A860" s="96" t="s">
        <v>803</v>
      </c>
      <c r="L860" s="32"/>
    </row>
    <row r="861">
      <c r="A861" s="99" t="s">
        <v>98</v>
      </c>
      <c r="L861" s="32"/>
    </row>
    <row r="862">
      <c r="A862" s="97" t="s">
        <v>804</v>
      </c>
      <c r="B862" s="43"/>
      <c r="C862" s="43"/>
      <c r="D862" s="43"/>
      <c r="E862" s="43"/>
      <c r="F862" s="43"/>
      <c r="G862" s="43"/>
      <c r="H862" s="43"/>
      <c r="I862" s="43"/>
      <c r="J862" s="43"/>
      <c r="K862" s="43"/>
      <c r="L862" s="44"/>
    </row>
    <row r="863">
      <c r="A863" s="107"/>
    </row>
    <row r="864">
      <c r="A864" s="98">
        <v>42392.0</v>
      </c>
      <c r="B864" s="39"/>
      <c r="C864" s="39"/>
      <c r="D864" s="39"/>
      <c r="E864" s="39"/>
      <c r="F864" s="39"/>
      <c r="G864" s="39"/>
      <c r="H864" s="39"/>
      <c r="I864" s="39"/>
      <c r="J864" s="39"/>
      <c r="K864" s="39"/>
      <c r="L864" s="15"/>
    </row>
    <row r="865">
      <c r="A865" s="118" t="s">
        <v>805</v>
      </c>
      <c r="L865" s="32"/>
    </row>
    <row r="866">
      <c r="A866" s="119" t="s">
        <v>806</v>
      </c>
      <c r="B866" s="43"/>
      <c r="C866" s="43"/>
      <c r="D866" s="43"/>
      <c r="E866" s="43"/>
      <c r="F866" s="43"/>
      <c r="G866" s="43"/>
      <c r="H866" s="43"/>
      <c r="I866" s="43"/>
      <c r="J866" s="43"/>
      <c r="K866" s="43"/>
      <c r="L866" s="44"/>
    </row>
    <row r="867">
      <c r="A867" s="107"/>
    </row>
    <row r="868">
      <c r="A868" s="107"/>
    </row>
    <row r="869">
      <c r="A869" s="107"/>
    </row>
    <row r="870">
      <c r="A870" s="107"/>
    </row>
    <row r="871">
      <c r="A871" s="107"/>
    </row>
    <row r="872">
      <c r="A872" s="107"/>
    </row>
    <row r="873">
      <c r="A873" s="107"/>
    </row>
    <row r="874">
      <c r="A874" s="107"/>
    </row>
    <row r="875">
      <c r="A875" s="107"/>
    </row>
    <row r="876">
      <c r="A876" s="107"/>
    </row>
    <row r="877">
      <c r="A877" s="107"/>
    </row>
    <row r="878">
      <c r="A878" s="107"/>
    </row>
    <row r="879">
      <c r="A879" s="107"/>
    </row>
    <row r="880">
      <c r="A880" s="107"/>
    </row>
    <row r="881">
      <c r="A881" s="107"/>
    </row>
    <row r="882">
      <c r="A882" s="107"/>
    </row>
    <row r="883">
      <c r="A883" s="107"/>
    </row>
    <row r="884">
      <c r="A884" s="107"/>
    </row>
    <row r="885">
      <c r="A885" s="107"/>
    </row>
    <row r="886">
      <c r="A886" s="107"/>
    </row>
    <row r="887">
      <c r="A887" s="107"/>
    </row>
    <row r="888">
      <c r="A888" s="107"/>
    </row>
    <row r="889">
      <c r="A889" s="107"/>
    </row>
    <row r="890">
      <c r="A890" s="107"/>
    </row>
    <row r="891">
      <c r="A891" s="107"/>
    </row>
    <row r="892">
      <c r="A892" s="107"/>
    </row>
    <row r="893">
      <c r="A893" s="107"/>
    </row>
    <row r="894">
      <c r="A894" s="107"/>
    </row>
    <row r="895">
      <c r="A895" s="107"/>
    </row>
    <row r="896">
      <c r="A896" s="107"/>
    </row>
    <row r="897">
      <c r="A897" s="107"/>
    </row>
    <row r="898">
      <c r="A898" s="107"/>
    </row>
    <row r="899">
      <c r="A899" s="107"/>
    </row>
    <row r="900">
      <c r="A900" s="107"/>
    </row>
    <row r="901">
      <c r="A901" s="107"/>
    </row>
    <row r="902">
      <c r="A902" s="107"/>
    </row>
    <row r="903">
      <c r="A903" s="107"/>
    </row>
    <row r="904">
      <c r="A904" s="107"/>
    </row>
    <row r="905">
      <c r="A905" s="107"/>
    </row>
    <row r="906">
      <c r="A906" s="107"/>
    </row>
    <row r="907">
      <c r="A907" s="107"/>
    </row>
    <row r="908">
      <c r="A908" s="107"/>
    </row>
    <row r="909">
      <c r="A909" s="107"/>
    </row>
    <row r="910">
      <c r="A910" s="107"/>
    </row>
    <row r="911">
      <c r="A911" s="107"/>
    </row>
    <row r="912">
      <c r="A912" s="107"/>
    </row>
    <row r="913">
      <c r="A913" s="107"/>
    </row>
    <row r="914">
      <c r="A914" s="107"/>
    </row>
    <row r="915">
      <c r="A915" s="107"/>
    </row>
    <row r="916">
      <c r="A916" s="107"/>
    </row>
    <row r="917">
      <c r="A917" s="107"/>
    </row>
    <row r="918">
      <c r="A918" s="107"/>
    </row>
    <row r="919">
      <c r="A919" s="107"/>
    </row>
    <row r="920">
      <c r="A920" s="107"/>
    </row>
    <row r="921">
      <c r="A921" s="107"/>
    </row>
    <row r="922">
      <c r="A922" s="107"/>
    </row>
    <row r="923">
      <c r="A923" s="107"/>
    </row>
    <row r="924">
      <c r="A924" s="107"/>
    </row>
    <row r="925">
      <c r="A925" s="107"/>
    </row>
    <row r="926">
      <c r="A926" s="107"/>
    </row>
    <row r="927">
      <c r="A927" s="107"/>
    </row>
    <row r="928">
      <c r="A928" s="107"/>
    </row>
    <row r="929">
      <c r="A929" s="107"/>
    </row>
    <row r="930">
      <c r="A930" s="107"/>
    </row>
    <row r="931">
      <c r="A931" s="107"/>
    </row>
    <row r="932">
      <c r="A932" s="107"/>
    </row>
    <row r="933">
      <c r="A933" s="107"/>
    </row>
    <row r="934">
      <c r="A934" s="107"/>
    </row>
    <row r="935">
      <c r="A935" s="107"/>
    </row>
    <row r="936">
      <c r="A936" s="107"/>
    </row>
    <row r="937">
      <c r="A937" s="107"/>
    </row>
    <row r="938">
      <c r="A938" s="107"/>
    </row>
    <row r="939">
      <c r="A939" s="107"/>
    </row>
    <row r="940">
      <c r="A940" s="107"/>
    </row>
    <row r="941">
      <c r="A941" s="107"/>
    </row>
    <row r="942">
      <c r="A942" s="107"/>
    </row>
    <row r="943">
      <c r="A943" s="107"/>
    </row>
    <row r="944">
      <c r="A944" s="107"/>
    </row>
    <row r="945">
      <c r="A945" s="107"/>
    </row>
    <row r="946">
      <c r="A946" s="107"/>
    </row>
    <row r="947">
      <c r="A947" s="107"/>
    </row>
    <row r="948">
      <c r="A948" s="107"/>
    </row>
    <row r="949">
      <c r="A949" s="107"/>
    </row>
    <row r="950">
      <c r="A950" s="107"/>
    </row>
    <row r="951">
      <c r="A951" s="107"/>
    </row>
    <row r="952">
      <c r="A952" s="107"/>
    </row>
    <row r="953">
      <c r="A953" s="107"/>
    </row>
    <row r="954">
      <c r="A954" s="107"/>
    </row>
    <row r="955">
      <c r="A955" s="107"/>
    </row>
    <row r="956">
      <c r="A956" s="107"/>
    </row>
    <row r="957">
      <c r="A957" s="107"/>
    </row>
    <row r="958">
      <c r="A958" s="107"/>
    </row>
    <row r="959">
      <c r="A959" s="107"/>
    </row>
    <row r="960">
      <c r="A960" s="107"/>
    </row>
    <row r="961">
      <c r="A961" s="107"/>
    </row>
    <row r="962">
      <c r="A962" s="107"/>
    </row>
    <row r="963">
      <c r="A963" s="107"/>
    </row>
    <row r="964">
      <c r="A964" s="107"/>
    </row>
    <row r="965">
      <c r="A965" s="107"/>
    </row>
    <row r="966">
      <c r="A966" s="107"/>
    </row>
    <row r="967">
      <c r="A967" s="107"/>
    </row>
    <row r="968">
      <c r="A968" s="107"/>
    </row>
    <row r="969">
      <c r="A969" s="107"/>
    </row>
    <row r="970">
      <c r="A970" s="107"/>
    </row>
    <row r="971">
      <c r="A971" s="107"/>
    </row>
    <row r="972">
      <c r="A972" s="107"/>
    </row>
    <row r="973">
      <c r="A973" s="107"/>
    </row>
    <row r="974">
      <c r="A974" s="107"/>
    </row>
    <row r="975">
      <c r="A975" s="107"/>
    </row>
    <row r="976">
      <c r="A976" s="107"/>
    </row>
    <row r="977">
      <c r="A977" s="107"/>
    </row>
    <row r="978">
      <c r="A978" s="107"/>
    </row>
    <row r="979">
      <c r="A979" s="107"/>
    </row>
    <row r="980">
      <c r="A980" s="107"/>
    </row>
    <row r="981">
      <c r="A981" s="107"/>
    </row>
    <row r="982">
      <c r="A982" s="107"/>
    </row>
    <row r="983">
      <c r="A983" s="107"/>
    </row>
    <row r="984">
      <c r="A984" s="107"/>
    </row>
    <row r="985">
      <c r="A985" s="107"/>
    </row>
    <row r="986">
      <c r="A986" s="107"/>
    </row>
    <row r="987">
      <c r="A987" s="107"/>
    </row>
    <row r="988">
      <c r="A988" s="107"/>
    </row>
    <row r="989">
      <c r="A989" s="107"/>
    </row>
    <row r="990">
      <c r="A990" s="107"/>
    </row>
    <row r="991">
      <c r="A991" s="107"/>
    </row>
    <row r="992">
      <c r="A992" s="107"/>
    </row>
    <row r="993">
      <c r="A993" s="107"/>
    </row>
    <row r="994">
      <c r="A994" s="107"/>
    </row>
    <row r="995">
      <c r="A995" s="107"/>
    </row>
    <row r="996">
      <c r="A996" s="107"/>
    </row>
    <row r="997">
      <c r="A997" s="107"/>
    </row>
    <row r="998">
      <c r="A998" s="107"/>
    </row>
    <row r="999">
      <c r="A999" s="107"/>
    </row>
    <row r="1000">
      <c r="A1000" s="107"/>
    </row>
    <row r="1001">
      <c r="A1001" s="107"/>
    </row>
    <row r="1002">
      <c r="A1002" s="107"/>
    </row>
  </sheetData>
  <mergeCells count="1026">
    <mergeCell ref="A30:B30"/>
    <mergeCell ref="C30:F30"/>
    <mergeCell ref="H32:I33"/>
    <mergeCell ref="H34:I34"/>
    <mergeCell ref="A37:L37"/>
    <mergeCell ref="A36:L36"/>
    <mergeCell ref="A38:L38"/>
    <mergeCell ref="C27:F27"/>
    <mergeCell ref="C28:F28"/>
    <mergeCell ref="H28:I28"/>
    <mergeCell ref="A27:B27"/>
    <mergeCell ref="C29:F29"/>
    <mergeCell ref="H31:I31"/>
    <mergeCell ref="H29:I29"/>
    <mergeCell ref="A15:F16"/>
    <mergeCell ref="A14:F14"/>
    <mergeCell ref="H22:I22"/>
    <mergeCell ref="C22:F22"/>
    <mergeCell ref="A2:L2"/>
    <mergeCell ref="A1:L1"/>
    <mergeCell ref="K5:L5"/>
    <mergeCell ref="A3:L3"/>
    <mergeCell ref="H17:I17"/>
    <mergeCell ref="H5:I5"/>
    <mergeCell ref="A5:F5"/>
    <mergeCell ref="C21:F21"/>
    <mergeCell ref="A19:B19"/>
    <mergeCell ref="C19:F19"/>
    <mergeCell ref="C20:F20"/>
    <mergeCell ref="A20:B20"/>
    <mergeCell ref="H19:I19"/>
    <mergeCell ref="A18:F18"/>
    <mergeCell ref="H18:I18"/>
    <mergeCell ref="H15:I15"/>
    <mergeCell ref="H14:I14"/>
    <mergeCell ref="H21:I21"/>
    <mergeCell ref="H20:I20"/>
    <mergeCell ref="E8:F11"/>
    <mergeCell ref="E12:F13"/>
    <mergeCell ref="A10:B10"/>
    <mergeCell ref="A11:D13"/>
    <mergeCell ref="A51:L51"/>
    <mergeCell ref="A52:L52"/>
    <mergeCell ref="A47:L47"/>
    <mergeCell ref="A45:L45"/>
    <mergeCell ref="A46:L46"/>
    <mergeCell ref="A42:L42"/>
    <mergeCell ref="A41:L41"/>
    <mergeCell ref="A50:L50"/>
    <mergeCell ref="A40:L40"/>
    <mergeCell ref="A39:L39"/>
    <mergeCell ref="A43:L43"/>
    <mergeCell ref="A48:L48"/>
    <mergeCell ref="A49:L49"/>
    <mergeCell ref="A44:L44"/>
    <mergeCell ref="H27:I27"/>
    <mergeCell ref="H25:I25"/>
    <mergeCell ref="C25:F25"/>
    <mergeCell ref="H26:I26"/>
    <mergeCell ref="C26:F26"/>
    <mergeCell ref="C24:F24"/>
    <mergeCell ref="H24:I24"/>
    <mergeCell ref="C23:F23"/>
    <mergeCell ref="A6:B6"/>
    <mergeCell ref="A8:B8"/>
    <mergeCell ref="A7:B7"/>
    <mergeCell ref="E6:F7"/>
    <mergeCell ref="A9:B9"/>
    <mergeCell ref="A28:B28"/>
    <mergeCell ref="A29:B29"/>
    <mergeCell ref="A26:B26"/>
    <mergeCell ref="A25:B25"/>
    <mergeCell ref="A24:B24"/>
    <mergeCell ref="A21:B21"/>
    <mergeCell ref="A22:B22"/>
    <mergeCell ref="A23:B23"/>
    <mergeCell ref="A72:L72"/>
    <mergeCell ref="A73:L73"/>
    <mergeCell ref="A81:L81"/>
    <mergeCell ref="A74:L74"/>
    <mergeCell ref="A62:L62"/>
    <mergeCell ref="A63:L63"/>
    <mergeCell ref="A59:L59"/>
    <mergeCell ref="A60:L60"/>
    <mergeCell ref="A85:L85"/>
    <mergeCell ref="A87:L87"/>
    <mergeCell ref="A86:L86"/>
    <mergeCell ref="A88:L88"/>
    <mergeCell ref="A89:L89"/>
    <mergeCell ref="A75:L75"/>
    <mergeCell ref="A71:L71"/>
    <mergeCell ref="A70:L70"/>
    <mergeCell ref="A82:L82"/>
    <mergeCell ref="A64:L64"/>
    <mergeCell ref="A65:L65"/>
    <mergeCell ref="A68:L68"/>
    <mergeCell ref="A69:L69"/>
    <mergeCell ref="A67:L67"/>
    <mergeCell ref="A66:L66"/>
    <mergeCell ref="A90:L90"/>
    <mergeCell ref="A93:L93"/>
    <mergeCell ref="A92:L92"/>
    <mergeCell ref="A91:L91"/>
    <mergeCell ref="A94:L94"/>
    <mergeCell ref="A95:L95"/>
    <mergeCell ref="A98:L98"/>
    <mergeCell ref="A99:L99"/>
    <mergeCell ref="A84:L84"/>
    <mergeCell ref="A83:L83"/>
    <mergeCell ref="A104:L104"/>
    <mergeCell ref="A108:L108"/>
    <mergeCell ref="A105:L105"/>
    <mergeCell ref="A106:L106"/>
    <mergeCell ref="A58:L58"/>
    <mergeCell ref="A80:L80"/>
    <mergeCell ref="A76:L76"/>
    <mergeCell ref="A77:L77"/>
    <mergeCell ref="A78:L78"/>
    <mergeCell ref="A79:L79"/>
    <mergeCell ref="A61:L61"/>
    <mergeCell ref="A111:L111"/>
    <mergeCell ref="A112:L112"/>
    <mergeCell ref="A120:L120"/>
    <mergeCell ref="A57:L57"/>
    <mergeCell ref="A56:L56"/>
    <mergeCell ref="A54:L54"/>
    <mergeCell ref="A55:L55"/>
    <mergeCell ref="A53:L53"/>
    <mergeCell ref="A96:L96"/>
    <mergeCell ref="A110:L110"/>
    <mergeCell ref="A109:L109"/>
    <mergeCell ref="A107:L107"/>
    <mergeCell ref="A103:L103"/>
    <mergeCell ref="A100:L100"/>
    <mergeCell ref="A101:L101"/>
    <mergeCell ref="A102:L102"/>
    <mergeCell ref="A97:L97"/>
    <mergeCell ref="A119:L119"/>
    <mergeCell ref="A117:L117"/>
    <mergeCell ref="A118:L118"/>
    <mergeCell ref="A116:L116"/>
    <mergeCell ref="A115:L115"/>
    <mergeCell ref="A114:L114"/>
    <mergeCell ref="A113:L113"/>
    <mergeCell ref="A130:L130"/>
    <mergeCell ref="A129:L129"/>
    <mergeCell ref="A121:L121"/>
    <mergeCell ref="A124:L124"/>
    <mergeCell ref="A123:L123"/>
    <mergeCell ref="A122:L122"/>
    <mergeCell ref="A127:L127"/>
    <mergeCell ref="A126:L126"/>
    <mergeCell ref="A128:L128"/>
    <mergeCell ref="A125:L125"/>
    <mergeCell ref="A179:L179"/>
    <mergeCell ref="A177:L177"/>
    <mergeCell ref="A174:L174"/>
    <mergeCell ref="A172:L172"/>
    <mergeCell ref="A170:L170"/>
    <mergeCell ref="A166:L166"/>
    <mergeCell ref="A165:L165"/>
    <mergeCell ref="A180:L180"/>
    <mergeCell ref="A183:L183"/>
    <mergeCell ref="A184:L184"/>
    <mergeCell ref="A167:L167"/>
    <mergeCell ref="A227:L227"/>
    <mergeCell ref="A228:L228"/>
    <mergeCell ref="A267:L267"/>
    <mergeCell ref="A266:L266"/>
    <mergeCell ref="A229:L229"/>
    <mergeCell ref="A226:L226"/>
    <mergeCell ref="A225:L225"/>
    <mergeCell ref="A224:L224"/>
    <mergeCell ref="A223:L223"/>
    <mergeCell ref="A290:L290"/>
    <mergeCell ref="A289:L289"/>
    <mergeCell ref="A288:L288"/>
    <mergeCell ref="A287:L287"/>
    <mergeCell ref="A291:L291"/>
    <mergeCell ref="A131:L131"/>
    <mergeCell ref="A210:L210"/>
    <mergeCell ref="A207:L207"/>
    <mergeCell ref="A206:L206"/>
    <mergeCell ref="A193:L193"/>
    <mergeCell ref="A140:L140"/>
    <mergeCell ref="A153:L153"/>
    <mergeCell ref="A154:L154"/>
    <mergeCell ref="A158:L158"/>
    <mergeCell ref="A157:L157"/>
    <mergeCell ref="A159:L159"/>
    <mergeCell ref="A164:L164"/>
    <mergeCell ref="A261:L261"/>
    <mergeCell ref="A260:L260"/>
    <mergeCell ref="A255:L255"/>
    <mergeCell ref="A256:L256"/>
    <mergeCell ref="A258:L258"/>
    <mergeCell ref="A257:L257"/>
    <mergeCell ref="A259:L259"/>
    <mergeCell ref="A254:L254"/>
    <mergeCell ref="A251:L251"/>
    <mergeCell ref="A250:L250"/>
    <mergeCell ref="A232:L232"/>
    <mergeCell ref="A231:L231"/>
    <mergeCell ref="A245:L245"/>
    <mergeCell ref="A244:L244"/>
    <mergeCell ref="A269:L269"/>
    <mergeCell ref="A273:L273"/>
    <mergeCell ref="A274:L274"/>
    <mergeCell ref="A265:L265"/>
    <mergeCell ref="A253:L253"/>
    <mergeCell ref="A249:L249"/>
    <mergeCell ref="A252:L252"/>
    <mergeCell ref="A240:L240"/>
    <mergeCell ref="A246:L246"/>
    <mergeCell ref="A190:L190"/>
    <mergeCell ref="A191:L191"/>
    <mergeCell ref="A192:L192"/>
    <mergeCell ref="A188:L188"/>
    <mergeCell ref="A186:L186"/>
    <mergeCell ref="A185:L185"/>
    <mergeCell ref="A189:L189"/>
    <mergeCell ref="A199:L199"/>
    <mergeCell ref="A197:L197"/>
    <mergeCell ref="A201:L201"/>
    <mergeCell ref="A202:L202"/>
    <mergeCell ref="A203:L203"/>
    <mergeCell ref="A204:L204"/>
    <mergeCell ref="A205:L205"/>
    <mergeCell ref="A200:L200"/>
    <mergeCell ref="A147:L147"/>
    <mergeCell ref="A146:L146"/>
    <mergeCell ref="A145:L145"/>
    <mergeCell ref="A144:L144"/>
    <mergeCell ref="A143:L143"/>
    <mergeCell ref="A171:L171"/>
    <mergeCell ref="A173:L173"/>
    <mergeCell ref="A152:L152"/>
    <mergeCell ref="A150:L150"/>
    <mergeCell ref="A151:L151"/>
    <mergeCell ref="A149:L149"/>
    <mergeCell ref="A148:L148"/>
    <mergeCell ref="A161:L161"/>
    <mergeCell ref="A182:L182"/>
    <mergeCell ref="A187:L187"/>
    <mergeCell ref="A169:L169"/>
    <mergeCell ref="A168:L168"/>
    <mergeCell ref="A198:L198"/>
    <mergeCell ref="A194:L194"/>
    <mergeCell ref="A195:L195"/>
    <mergeCell ref="A196:L196"/>
    <mergeCell ref="A181:L181"/>
    <mergeCell ref="A142:L142"/>
    <mergeCell ref="A141:L141"/>
    <mergeCell ref="A137:L137"/>
    <mergeCell ref="A136:L136"/>
    <mergeCell ref="A135:L135"/>
    <mergeCell ref="A139:L139"/>
    <mergeCell ref="A138:L138"/>
    <mergeCell ref="A160:L160"/>
    <mergeCell ref="A162:L162"/>
    <mergeCell ref="A132:L132"/>
    <mergeCell ref="A163:L163"/>
    <mergeCell ref="A155:L155"/>
    <mergeCell ref="A156:L156"/>
    <mergeCell ref="A175:L175"/>
    <mergeCell ref="A178:L178"/>
    <mergeCell ref="A397:L397"/>
    <mergeCell ref="A396:L396"/>
    <mergeCell ref="A383:L383"/>
    <mergeCell ref="A380:L380"/>
    <mergeCell ref="A382:L382"/>
    <mergeCell ref="A381:L381"/>
    <mergeCell ref="A398:L398"/>
    <mergeCell ref="A399:L399"/>
    <mergeCell ref="A400:L400"/>
    <mergeCell ref="A404:L404"/>
    <mergeCell ref="A414:L414"/>
    <mergeCell ref="A413:L413"/>
    <mergeCell ref="A361:L361"/>
    <mergeCell ref="A363:L363"/>
    <mergeCell ref="A355:L355"/>
    <mergeCell ref="A379:L379"/>
    <mergeCell ref="A377:L377"/>
    <mergeCell ref="A367:L367"/>
    <mergeCell ref="A368:L368"/>
    <mergeCell ref="A358:L358"/>
    <mergeCell ref="A359:L359"/>
    <mergeCell ref="A365:L365"/>
    <mergeCell ref="A362:L362"/>
    <mergeCell ref="A442:L442"/>
    <mergeCell ref="A448:L448"/>
    <mergeCell ref="A447:L447"/>
    <mergeCell ref="A445:L445"/>
    <mergeCell ref="A446:L446"/>
    <mergeCell ref="A444:L444"/>
    <mergeCell ref="A425:L425"/>
    <mergeCell ref="A427:L427"/>
    <mergeCell ref="A428:L428"/>
    <mergeCell ref="A426:L426"/>
    <mergeCell ref="A505:L505"/>
    <mergeCell ref="A527:L527"/>
    <mergeCell ref="A517:L517"/>
    <mergeCell ref="A514:L514"/>
    <mergeCell ref="A525:L525"/>
    <mergeCell ref="A526:L526"/>
    <mergeCell ref="A554:L554"/>
    <mergeCell ref="A555:L555"/>
    <mergeCell ref="A504:L504"/>
    <mergeCell ref="A503:L503"/>
    <mergeCell ref="A502:L502"/>
    <mergeCell ref="A501:L501"/>
    <mergeCell ref="A553:L553"/>
    <mergeCell ref="A560:L560"/>
    <mergeCell ref="A567:L567"/>
    <mergeCell ref="A548:L548"/>
    <mergeCell ref="A549:L549"/>
    <mergeCell ref="A556:L556"/>
    <mergeCell ref="A591:L591"/>
    <mergeCell ref="A595:L595"/>
    <mergeCell ref="A600:L600"/>
    <mergeCell ref="A574:L574"/>
    <mergeCell ref="A819:L819"/>
    <mergeCell ref="A824:L824"/>
    <mergeCell ref="A745:L745"/>
    <mergeCell ref="A744:L744"/>
    <mergeCell ref="A818:L818"/>
    <mergeCell ref="A844:L844"/>
    <mergeCell ref="A840:L840"/>
    <mergeCell ref="A841:L841"/>
    <mergeCell ref="A800:L800"/>
    <mergeCell ref="A238:L238"/>
    <mergeCell ref="A241:L241"/>
    <mergeCell ref="A284:L284"/>
    <mergeCell ref="A283:L283"/>
    <mergeCell ref="A285:L285"/>
    <mergeCell ref="A286:L286"/>
    <mergeCell ref="A325:L325"/>
    <mergeCell ref="A324:L324"/>
    <mergeCell ref="A326:L326"/>
    <mergeCell ref="A263:L263"/>
    <mergeCell ref="A247:L247"/>
    <mergeCell ref="A248:L248"/>
    <mergeCell ref="A237:L237"/>
    <mergeCell ref="A369:L369"/>
    <mergeCell ref="A371:L371"/>
    <mergeCell ref="A370:L370"/>
    <mergeCell ref="A372:L372"/>
    <mergeCell ref="A393:L393"/>
    <mergeCell ref="A392:L392"/>
    <mergeCell ref="A389:L389"/>
    <mergeCell ref="A388:L388"/>
    <mergeCell ref="A387:L387"/>
    <mergeCell ref="A402:L402"/>
    <mergeCell ref="A401:L401"/>
    <mergeCell ref="A386:L386"/>
    <mergeCell ref="A390:L390"/>
    <mergeCell ref="A394:L394"/>
    <mergeCell ref="A395:L395"/>
    <mergeCell ref="A411:L411"/>
    <mergeCell ref="A410:L410"/>
    <mergeCell ref="A243:L243"/>
    <mergeCell ref="A242:L242"/>
    <mergeCell ref="A707:L707"/>
    <mergeCell ref="A704:L704"/>
    <mergeCell ref="A705:L705"/>
    <mergeCell ref="A706:L706"/>
    <mergeCell ref="A696:L696"/>
    <mergeCell ref="A697:L697"/>
    <mergeCell ref="A698:L698"/>
    <mergeCell ref="A701:L701"/>
    <mergeCell ref="A692:L692"/>
    <mergeCell ref="A686:L686"/>
    <mergeCell ref="A687:L687"/>
    <mergeCell ref="A688:L688"/>
    <mergeCell ref="A690:L690"/>
    <mergeCell ref="A689:L689"/>
    <mergeCell ref="A691:L691"/>
    <mergeCell ref="A685:L685"/>
    <mergeCell ref="A682:L682"/>
    <mergeCell ref="A681:L681"/>
    <mergeCell ref="A694:L694"/>
    <mergeCell ref="A695:L695"/>
    <mergeCell ref="A693:L693"/>
    <mergeCell ref="A680:L680"/>
    <mergeCell ref="A683:L683"/>
    <mergeCell ref="A684:L684"/>
    <mergeCell ref="A587:L587"/>
    <mergeCell ref="A596:L596"/>
    <mergeCell ref="A594:L594"/>
    <mergeCell ref="A592:L592"/>
    <mergeCell ref="A593:L593"/>
    <mergeCell ref="A589:L589"/>
    <mergeCell ref="A588:L588"/>
    <mergeCell ref="A590:L590"/>
    <mergeCell ref="A638:L638"/>
    <mergeCell ref="A624:L624"/>
    <mergeCell ref="A631:L631"/>
    <mergeCell ref="A630:L630"/>
    <mergeCell ref="A613:L613"/>
    <mergeCell ref="A614:L614"/>
    <mergeCell ref="A601:L601"/>
    <mergeCell ref="A597:L597"/>
    <mergeCell ref="A598:L598"/>
    <mergeCell ref="A599:L599"/>
    <mergeCell ref="A586:L586"/>
    <mergeCell ref="A647:L647"/>
    <mergeCell ref="A579:L579"/>
    <mergeCell ref="A578:L578"/>
    <mergeCell ref="A639:L639"/>
    <mergeCell ref="A608:L608"/>
    <mergeCell ref="A606:L606"/>
    <mergeCell ref="A607:L607"/>
    <mergeCell ref="A625:L625"/>
    <mergeCell ref="A619:L619"/>
    <mergeCell ref="A620:L620"/>
    <mergeCell ref="A621:L621"/>
    <mergeCell ref="A622:L622"/>
    <mergeCell ref="A623:L623"/>
    <mergeCell ref="A618:L618"/>
    <mergeCell ref="A615:L615"/>
    <mergeCell ref="A616:L616"/>
    <mergeCell ref="A617:L617"/>
    <mergeCell ref="A603:L603"/>
    <mergeCell ref="A605:L605"/>
    <mergeCell ref="A604:L604"/>
    <mergeCell ref="A585:L585"/>
    <mergeCell ref="A584:L584"/>
    <mergeCell ref="A629:L629"/>
    <mergeCell ref="A628:L628"/>
    <mergeCell ref="A583:L583"/>
    <mergeCell ref="A582:L582"/>
    <mergeCell ref="A581:L581"/>
    <mergeCell ref="A580:L580"/>
    <mergeCell ref="A665:L665"/>
    <mergeCell ref="A664:L664"/>
    <mergeCell ref="A656:L656"/>
    <mergeCell ref="A657:L657"/>
    <mergeCell ref="A659:L659"/>
    <mergeCell ref="A658:L658"/>
    <mergeCell ref="A669:L669"/>
    <mergeCell ref="A670:L670"/>
    <mergeCell ref="A667:L667"/>
    <mergeCell ref="A668:L668"/>
    <mergeCell ref="A662:L662"/>
    <mergeCell ref="A663:L663"/>
    <mergeCell ref="A648:L648"/>
    <mergeCell ref="A650:L650"/>
    <mergeCell ref="A661:L661"/>
    <mergeCell ref="A660:L660"/>
    <mergeCell ref="A672:L672"/>
    <mergeCell ref="A666:L666"/>
    <mergeCell ref="A671:L671"/>
    <mergeCell ref="A649:L649"/>
    <mergeCell ref="A640:L640"/>
    <mergeCell ref="A642:L642"/>
    <mergeCell ref="A641:L641"/>
    <mergeCell ref="A646:L646"/>
    <mergeCell ref="A645:L645"/>
    <mergeCell ref="A643:L643"/>
    <mergeCell ref="A644:L644"/>
    <mergeCell ref="A702:L702"/>
    <mergeCell ref="A703:L703"/>
    <mergeCell ref="A699:L699"/>
    <mergeCell ref="A700:L700"/>
    <mergeCell ref="A709:L709"/>
    <mergeCell ref="A710:L710"/>
    <mergeCell ref="A673:L673"/>
    <mergeCell ref="A674:L674"/>
    <mergeCell ref="A678:L678"/>
    <mergeCell ref="A677:L677"/>
    <mergeCell ref="A675:L675"/>
    <mergeCell ref="A676:L676"/>
    <mergeCell ref="A679:L679"/>
    <mergeCell ref="A516:L516"/>
    <mergeCell ref="A518:L518"/>
    <mergeCell ref="A520:L520"/>
    <mergeCell ref="A522:L522"/>
    <mergeCell ref="A521:L521"/>
    <mergeCell ref="A523:L523"/>
    <mergeCell ref="A524:L524"/>
    <mergeCell ref="A532:L532"/>
    <mergeCell ref="A533:L533"/>
    <mergeCell ref="A534:L534"/>
    <mergeCell ref="A530:L530"/>
    <mergeCell ref="A529:L529"/>
    <mergeCell ref="A528:L528"/>
    <mergeCell ref="A531:L531"/>
    <mergeCell ref="A515:L515"/>
    <mergeCell ref="A519:L519"/>
    <mergeCell ref="A476:L476"/>
    <mergeCell ref="A475:L475"/>
    <mergeCell ref="A457:L457"/>
    <mergeCell ref="A495:L495"/>
    <mergeCell ref="A487:L487"/>
    <mergeCell ref="A488:L488"/>
    <mergeCell ref="A466:L466"/>
    <mergeCell ref="A472:L472"/>
    <mergeCell ref="A471:L471"/>
    <mergeCell ref="A450:L450"/>
    <mergeCell ref="A449:L449"/>
    <mergeCell ref="A421:L421"/>
    <mergeCell ref="A420:L420"/>
    <mergeCell ref="A417:L417"/>
    <mergeCell ref="A419:L419"/>
    <mergeCell ref="A418:L418"/>
    <mergeCell ref="A405:L405"/>
    <mergeCell ref="A407:L407"/>
    <mergeCell ref="A406:L406"/>
    <mergeCell ref="A409:L409"/>
    <mergeCell ref="A408:L408"/>
    <mergeCell ref="A403:L403"/>
    <mergeCell ref="A416:L416"/>
    <mergeCell ref="A432:L432"/>
    <mergeCell ref="A431:L431"/>
    <mergeCell ref="A456:L456"/>
    <mergeCell ref="A415:L415"/>
    <mergeCell ref="A412:L412"/>
    <mergeCell ref="A485:L485"/>
    <mergeCell ref="A486:L486"/>
    <mergeCell ref="A489:L489"/>
    <mergeCell ref="A480:L480"/>
    <mergeCell ref="A484:L484"/>
    <mergeCell ref="A482:L482"/>
    <mergeCell ref="A483:L483"/>
    <mergeCell ref="A481:L481"/>
    <mergeCell ref="A490:L490"/>
    <mergeCell ref="A470:L470"/>
    <mergeCell ref="A469:L469"/>
    <mergeCell ref="A479:L479"/>
    <mergeCell ref="A478:L478"/>
    <mergeCell ref="A477:L477"/>
    <mergeCell ref="A473:L473"/>
    <mergeCell ref="A474:L474"/>
    <mergeCell ref="A468:L468"/>
    <mergeCell ref="A467:L467"/>
    <mergeCell ref="A453:L453"/>
    <mergeCell ref="A452:L452"/>
    <mergeCell ref="A498:L498"/>
    <mergeCell ref="A499:L499"/>
    <mergeCell ref="A500:L500"/>
    <mergeCell ref="A493:L493"/>
    <mergeCell ref="A492:L492"/>
    <mergeCell ref="A491:L491"/>
    <mergeCell ref="A494:L494"/>
    <mergeCell ref="A497:L497"/>
    <mergeCell ref="A496:L496"/>
    <mergeCell ref="A391:L391"/>
    <mergeCell ref="A441:L441"/>
    <mergeCell ref="A439:L439"/>
    <mergeCell ref="A429:L429"/>
    <mergeCell ref="A424:L424"/>
    <mergeCell ref="A423:L423"/>
    <mergeCell ref="A422:L422"/>
    <mergeCell ref="A354:L354"/>
    <mergeCell ref="A350:L350"/>
    <mergeCell ref="A345:L345"/>
    <mergeCell ref="A353:L353"/>
    <mergeCell ref="A349:L349"/>
    <mergeCell ref="A373:L373"/>
    <mergeCell ref="A465:L465"/>
    <mergeCell ref="A346:L346"/>
    <mergeCell ref="A464:L464"/>
    <mergeCell ref="A463:L463"/>
    <mergeCell ref="A437:L437"/>
    <mergeCell ref="A436:L436"/>
    <mergeCell ref="A434:L434"/>
    <mergeCell ref="A435:L435"/>
    <mergeCell ref="A461:L461"/>
    <mergeCell ref="A462:L462"/>
    <mergeCell ref="A458:L458"/>
    <mergeCell ref="A454:L454"/>
    <mergeCell ref="A460:L460"/>
    <mergeCell ref="A430:L430"/>
    <mergeCell ref="A443:L443"/>
    <mergeCell ref="A440:L440"/>
    <mergeCell ref="A433:L433"/>
    <mergeCell ref="A438:L438"/>
    <mergeCell ref="A459:L459"/>
    <mergeCell ref="A455:L455"/>
    <mergeCell ref="A451:L451"/>
    <mergeCell ref="A364:L364"/>
    <mergeCell ref="A366:L366"/>
    <mergeCell ref="A357:L357"/>
    <mergeCell ref="A356:L356"/>
    <mergeCell ref="A360:L360"/>
    <mergeCell ref="A374:L374"/>
    <mergeCell ref="A375:L375"/>
    <mergeCell ref="A376:L376"/>
    <mergeCell ref="A378:L378"/>
    <mergeCell ref="A552:L552"/>
    <mergeCell ref="A551:L551"/>
    <mergeCell ref="A351:L351"/>
    <mergeCell ref="A352:L352"/>
    <mergeCell ref="A347:L347"/>
    <mergeCell ref="A348:L348"/>
    <mergeCell ref="A540:L540"/>
    <mergeCell ref="A542:L542"/>
    <mergeCell ref="A546:L546"/>
    <mergeCell ref="A545:L545"/>
    <mergeCell ref="A550:L550"/>
    <mergeCell ref="A535:L535"/>
    <mergeCell ref="A536:L536"/>
    <mergeCell ref="A537:L537"/>
    <mergeCell ref="A538:L538"/>
    <mergeCell ref="A547:L547"/>
    <mergeCell ref="A543:L543"/>
    <mergeCell ref="A544:L544"/>
    <mergeCell ref="A384:L384"/>
    <mergeCell ref="A385:L385"/>
    <mergeCell ref="A511:L511"/>
    <mergeCell ref="A510:L510"/>
    <mergeCell ref="A509:L509"/>
    <mergeCell ref="A508:L508"/>
    <mergeCell ref="A512:L512"/>
    <mergeCell ref="A513:L513"/>
    <mergeCell ref="A541:L541"/>
    <mergeCell ref="A539:L539"/>
    <mergeCell ref="A559:L559"/>
    <mergeCell ref="A507:L507"/>
    <mergeCell ref="A506:L506"/>
    <mergeCell ref="A637:L637"/>
    <mergeCell ref="A636:L636"/>
    <mergeCell ref="A626:L626"/>
    <mergeCell ref="A627:L627"/>
    <mergeCell ref="A635:L635"/>
    <mergeCell ref="A633:L633"/>
    <mergeCell ref="A634:L634"/>
    <mergeCell ref="A632:L632"/>
    <mergeCell ref="A602:L602"/>
    <mergeCell ref="A609:L609"/>
    <mergeCell ref="A610:L610"/>
    <mergeCell ref="A612:L612"/>
    <mergeCell ref="A611:L611"/>
    <mergeCell ref="A568:L568"/>
    <mergeCell ref="A569:L569"/>
    <mergeCell ref="A565:L565"/>
    <mergeCell ref="A566:L566"/>
    <mergeCell ref="A564:L564"/>
    <mergeCell ref="A563:L563"/>
    <mergeCell ref="A562:L562"/>
    <mergeCell ref="A561:L561"/>
    <mergeCell ref="A575:L575"/>
    <mergeCell ref="A577:L577"/>
    <mergeCell ref="A576:L576"/>
    <mergeCell ref="A570:L570"/>
    <mergeCell ref="A573:L573"/>
    <mergeCell ref="A571:L571"/>
    <mergeCell ref="A572:L572"/>
    <mergeCell ref="A557:L557"/>
    <mergeCell ref="A558:L558"/>
    <mergeCell ref="A772:L772"/>
    <mergeCell ref="A777:L777"/>
    <mergeCell ref="A773:L773"/>
    <mergeCell ref="A775:L775"/>
    <mergeCell ref="A776:L776"/>
    <mergeCell ref="A774:L774"/>
    <mergeCell ref="A789:L789"/>
    <mergeCell ref="A790:L790"/>
    <mergeCell ref="A793:L793"/>
    <mergeCell ref="A784:L784"/>
    <mergeCell ref="A785:L785"/>
    <mergeCell ref="A788:L788"/>
    <mergeCell ref="A786:L786"/>
    <mergeCell ref="A787:L787"/>
    <mergeCell ref="A778:L778"/>
    <mergeCell ref="A779:L779"/>
    <mergeCell ref="A780:L780"/>
    <mergeCell ref="A781:L781"/>
    <mergeCell ref="A794:L794"/>
    <mergeCell ref="A769:L769"/>
    <mergeCell ref="A766:L766"/>
    <mergeCell ref="A767:L767"/>
    <mergeCell ref="A768:L768"/>
    <mergeCell ref="A771:L771"/>
    <mergeCell ref="A770:L770"/>
    <mergeCell ref="A762:L762"/>
    <mergeCell ref="A763:L763"/>
    <mergeCell ref="A755:L755"/>
    <mergeCell ref="A756:L756"/>
    <mergeCell ref="A757:L757"/>
    <mergeCell ref="A758:L758"/>
    <mergeCell ref="A751:L751"/>
    <mergeCell ref="A752:L752"/>
    <mergeCell ref="A753:L753"/>
    <mergeCell ref="A754:L754"/>
    <mergeCell ref="A749:L749"/>
    <mergeCell ref="A750:L750"/>
    <mergeCell ref="A760:L760"/>
    <mergeCell ref="A761:L761"/>
    <mergeCell ref="A759:L759"/>
    <mergeCell ref="A765:L765"/>
    <mergeCell ref="A764:L764"/>
    <mergeCell ref="A835:L835"/>
    <mergeCell ref="A836:L836"/>
    <mergeCell ref="A822:L822"/>
    <mergeCell ref="A827:L827"/>
    <mergeCell ref="A830:L830"/>
    <mergeCell ref="A831:L831"/>
    <mergeCell ref="A838:L838"/>
    <mergeCell ref="A839:L839"/>
    <mergeCell ref="A817:L817"/>
    <mergeCell ref="A814:L814"/>
    <mergeCell ref="A833:L833"/>
    <mergeCell ref="A834:L834"/>
    <mergeCell ref="A837:L837"/>
    <mergeCell ref="A832:L832"/>
    <mergeCell ref="A802:L802"/>
    <mergeCell ref="A801:L801"/>
    <mergeCell ref="A808:L808"/>
    <mergeCell ref="A809:L809"/>
    <mergeCell ref="A807:L807"/>
    <mergeCell ref="A806:L806"/>
    <mergeCell ref="A803:L803"/>
    <mergeCell ref="A804:L804"/>
    <mergeCell ref="A805:L805"/>
    <mergeCell ref="A820:L820"/>
    <mergeCell ref="A821:L821"/>
    <mergeCell ref="A828:L828"/>
    <mergeCell ref="A829:L829"/>
    <mergeCell ref="A825:L825"/>
    <mergeCell ref="A826:L826"/>
    <mergeCell ref="A823:L823"/>
    <mergeCell ref="A798:L798"/>
    <mergeCell ref="A799:L799"/>
    <mergeCell ref="A797:L797"/>
    <mergeCell ref="A796:L796"/>
    <mergeCell ref="A795:L795"/>
    <mergeCell ref="A815:L815"/>
    <mergeCell ref="A816:L816"/>
    <mergeCell ref="A791:L791"/>
    <mergeCell ref="A792:L792"/>
    <mergeCell ref="A810:L810"/>
    <mergeCell ref="A811:L811"/>
    <mergeCell ref="A812:L812"/>
    <mergeCell ref="A813:L813"/>
    <mergeCell ref="A733:L733"/>
    <mergeCell ref="A732:L732"/>
    <mergeCell ref="A735:L735"/>
    <mergeCell ref="A734:L734"/>
    <mergeCell ref="A743:L743"/>
    <mergeCell ref="A738:L738"/>
    <mergeCell ref="A739:L739"/>
    <mergeCell ref="A741:L741"/>
    <mergeCell ref="A740:L740"/>
    <mergeCell ref="A742:L742"/>
    <mergeCell ref="A731:L731"/>
    <mergeCell ref="A717:L717"/>
    <mergeCell ref="A716:L716"/>
    <mergeCell ref="A719:L719"/>
    <mergeCell ref="A708:L708"/>
    <mergeCell ref="A714:L714"/>
    <mergeCell ref="A711:L711"/>
    <mergeCell ref="A712:L712"/>
    <mergeCell ref="A718:L718"/>
    <mergeCell ref="A713:L713"/>
    <mergeCell ref="A654:L654"/>
    <mergeCell ref="A653:L653"/>
    <mergeCell ref="A655:L655"/>
    <mergeCell ref="A652:L652"/>
    <mergeCell ref="A651:L651"/>
    <mergeCell ref="A720:L720"/>
    <mergeCell ref="A715:L715"/>
    <mergeCell ref="A783:L783"/>
    <mergeCell ref="A782:L782"/>
    <mergeCell ref="A748:L748"/>
    <mergeCell ref="A747:L747"/>
    <mergeCell ref="A746:L746"/>
    <mergeCell ref="A736:L736"/>
    <mergeCell ref="A737:L737"/>
    <mergeCell ref="A728:L728"/>
    <mergeCell ref="A729:L729"/>
    <mergeCell ref="A730:L730"/>
    <mergeCell ref="A722:L722"/>
    <mergeCell ref="A724:L724"/>
    <mergeCell ref="A725:L725"/>
    <mergeCell ref="A723:L723"/>
    <mergeCell ref="A726:L726"/>
    <mergeCell ref="A721:L721"/>
    <mergeCell ref="A727:L727"/>
    <mergeCell ref="A858:L858"/>
    <mergeCell ref="A859:L859"/>
    <mergeCell ref="A860:L860"/>
    <mergeCell ref="A861:L861"/>
    <mergeCell ref="A862:L862"/>
    <mergeCell ref="A870:L870"/>
    <mergeCell ref="A871:L871"/>
    <mergeCell ref="A874:L874"/>
    <mergeCell ref="A875:L875"/>
    <mergeCell ref="A876:L876"/>
    <mergeCell ref="A873:L873"/>
    <mergeCell ref="A847:L847"/>
    <mergeCell ref="A848:L848"/>
    <mergeCell ref="A846:L846"/>
    <mergeCell ref="A845:L845"/>
    <mergeCell ref="A842:L842"/>
    <mergeCell ref="A843:L843"/>
    <mergeCell ref="A855:L855"/>
    <mergeCell ref="A856:L856"/>
    <mergeCell ref="A849:L849"/>
    <mergeCell ref="A850:L850"/>
    <mergeCell ref="A853:L853"/>
    <mergeCell ref="A851:L851"/>
    <mergeCell ref="A852:L852"/>
    <mergeCell ref="A854:L854"/>
    <mergeCell ref="A857:L857"/>
    <mergeCell ref="A901:L901"/>
    <mergeCell ref="A897:L897"/>
    <mergeCell ref="A898:L898"/>
    <mergeCell ref="A899:L899"/>
    <mergeCell ref="A900:L900"/>
    <mergeCell ref="A893:L893"/>
    <mergeCell ref="A892:L892"/>
    <mergeCell ref="A890:L890"/>
    <mergeCell ref="A906:L906"/>
    <mergeCell ref="A905:L905"/>
    <mergeCell ref="A902:L902"/>
    <mergeCell ref="A903:L903"/>
    <mergeCell ref="A904:L904"/>
    <mergeCell ref="A894:L894"/>
    <mergeCell ref="A891:L891"/>
    <mergeCell ref="A974:L974"/>
    <mergeCell ref="A973:L973"/>
    <mergeCell ref="A979:L979"/>
    <mergeCell ref="A978:L978"/>
    <mergeCell ref="A971:L971"/>
    <mergeCell ref="A972:L972"/>
    <mergeCell ref="A977:L977"/>
    <mergeCell ref="A976:L976"/>
    <mergeCell ref="A982:L982"/>
    <mergeCell ref="A981:L981"/>
    <mergeCell ref="A980:L980"/>
    <mergeCell ref="A975:L975"/>
    <mergeCell ref="A983:L983"/>
    <mergeCell ref="A984:L984"/>
    <mergeCell ref="A992:L992"/>
    <mergeCell ref="A991:L991"/>
    <mergeCell ref="A998:L998"/>
    <mergeCell ref="A1000:L1000"/>
    <mergeCell ref="A1001:L1001"/>
    <mergeCell ref="A1002:L1002"/>
    <mergeCell ref="A999:L999"/>
    <mergeCell ref="A988:L988"/>
    <mergeCell ref="A987:L987"/>
    <mergeCell ref="A986:L986"/>
    <mergeCell ref="A985:L985"/>
    <mergeCell ref="A994:L994"/>
    <mergeCell ref="A993:L993"/>
    <mergeCell ref="A995:L995"/>
    <mergeCell ref="A996:L996"/>
    <mergeCell ref="A997:L997"/>
    <mergeCell ref="A989:L989"/>
    <mergeCell ref="A990:L990"/>
    <mergeCell ref="A958:L958"/>
    <mergeCell ref="A960:L960"/>
    <mergeCell ref="A959:L959"/>
    <mergeCell ref="A916:L916"/>
    <mergeCell ref="A915:L915"/>
    <mergeCell ref="A922:L922"/>
    <mergeCell ref="A921:L921"/>
    <mergeCell ref="A929:L929"/>
    <mergeCell ref="A927:L927"/>
    <mergeCell ref="A928:L928"/>
    <mergeCell ref="A941:L941"/>
    <mergeCell ref="A926:L926"/>
    <mergeCell ref="A923:L923"/>
    <mergeCell ref="A924:L924"/>
    <mergeCell ref="A925:L925"/>
    <mergeCell ref="A917:L917"/>
    <mergeCell ref="A918:L918"/>
    <mergeCell ref="A919:L919"/>
    <mergeCell ref="A920:L920"/>
    <mergeCell ref="A955:L955"/>
    <mergeCell ref="A957:L957"/>
    <mergeCell ref="A962:L962"/>
    <mergeCell ref="A963:L963"/>
    <mergeCell ref="A952:L952"/>
    <mergeCell ref="A946:L946"/>
    <mergeCell ref="A947:L947"/>
    <mergeCell ref="A943:L943"/>
    <mergeCell ref="A944:L944"/>
    <mergeCell ref="A869:L869"/>
    <mergeCell ref="A872:L872"/>
    <mergeCell ref="A880:L880"/>
    <mergeCell ref="A879:L879"/>
    <mergeCell ref="A885:L885"/>
    <mergeCell ref="A886:L886"/>
    <mergeCell ref="A887:L887"/>
    <mergeCell ref="A884:L884"/>
    <mergeCell ref="A883:L883"/>
    <mergeCell ref="A888:L888"/>
    <mergeCell ref="A889:L889"/>
    <mergeCell ref="A895:L895"/>
    <mergeCell ref="A896:L896"/>
    <mergeCell ref="A907:L907"/>
    <mergeCell ref="A866:L866"/>
    <mergeCell ref="A867:L867"/>
    <mergeCell ref="A868:L868"/>
    <mergeCell ref="A881:L881"/>
    <mergeCell ref="A864:L864"/>
    <mergeCell ref="A863:L863"/>
    <mergeCell ref="A865:L865"/>
    <mergeCell ref="A878:L878"/>
    <mergeCell ref="A877:L877"/>
    <mergeCell ref="A882:L882"/>
    <mergeCell ref="A949:L949"/>
    <mergeCell ref="A948:L948"/>
    <mergeCell ref="A956:L956"/>
    <mergeCell ref="A945:L945"/>
    <mergeCell ref="A953:L953"/>
    <mergeCell ref="A954:L954"/>
    <mergeCell ref="A950:L950"/>
    <mergeCell ref="A951:L951"/>
    <mergeCell ref="A908:L908"/>
    <mergeCell ref="A970:L970"/>
    <mergeCell ref="A964:L964"/>
    <mergeCell ref="A967:L967"/>
    <mergeCell ref="A966:L966"/>
    <mergeCell ref="A965:L965"/>
    <mergeCell ref="A961:L961"/>
    <mergeCell ref="A909:L909"/>
    <mergeCell ref="A914:L914"/>
    <mergeCell ref="A911:L911"/>
    <mergeCell ref="A910:L910"/>
    <mergeCell ref="A912:L912"/>
    <mergeCell ref="A913:L913"/>
    <mergeCell ref="A937:L937"/>
    <mergeCell ref="A938:L938"/>
    <mergeCell ref="A936:L936"/>
    <mergeCell ref="A939:L939"/>
    <mergeCell ref="A969:L969"/>
    <mergeCell ref="A968:L968"/>
    <mergeCell ref="A931:L931"/>
    <mergeCell ref="A930:L930"/>
    <mergeCell ref="A935:L935"/>
    <mergeCell ref="A932:L932"/>
    <mergeCell ref="A933:L933"/>
    <mergeCell ref="A934:L934"/>
    <mergeCell ref="A942:L942"/>
    <mergeCell ref="A940:L940"/>
    <mergeCell ref="A328:L328"/>
    <mergeCell ref="A327:L327"/>
    <mergeCell ref="A323:L323"/>
    <mergeCell ref="A322:L322"/>
    <mergeCell ref="A343:L343"/>
    <mergeCell ref="A342:L342"/>
    <mergeCell ref="A344:L344"/>
    <mergeCell ref="A341:L341"/>
    <mergeCell ref="A340:L340"/>
    <mergeCell ref="A338:L338"/>
    <mergeCell ref="A339:L339"/>
    <mergeCell ref="A334:L334"/>
    <mergeCell ref="A333:L333"/>
    <mergeCell ref="A337:L337"/>
    <mergeCell ref="A321:L321"/>
    <mergeCell ref="A320:L320"/>
    <mergeCell ref="A335:L335"/>
    <mergeCell ref="A336:L336"/>
    <mergeCell ref="A301:L301"/>
    <mergeCell ref="A300:L300"/>
    <mergeCell ref="A298:L298"/>
    <mergeCell ref="A294:L294"/>
    <mergeCell ref="A293:L293"/>
    <mergeCell ref="A299:L299"/>
    <mergeCell ref="A303:L303"/>
    <mergeCell ref="A292:L292"/>
    <mergeCell ref="A295:L295"/>
    <mergeCell ref="A302:L302"/>
    <mergeCell ref="A332:L332"/>
    <mergeCell ref="A331:L331"/>
    <mergeCell ref="A304:L304"/>
    <mergeCell ref="A306:L306"/>
    <mergeCell ref="A307:L307"/>
    <mergeCell ref="A305:L305"/>
    <mergeCell ref="A297:L297"/>
    <mergeCell ref="A296:L296"/>
    <mergeCell ref="A330:L330"/>
    <mergeCell ref="A329:L329"/>
    <mergeCell ref="A316:L316"/>
    <mergeCell ref="A315:L315"/>
    <mergeCell ref="A310:L310"/>
    <mergeCell ref="A309:L309"/>
    <mergeCell ref="A308:L308"/>
    <mergeCell ref="A319:L319"/>
    <mergeCell ref="A312:L312"/>
    <mergeCell ref="A313:L313"/>
    <mergeCell ref="A314:L314"/>
    <mergeCell ref="A317:L317"/>
    <mergeCell ref="A318:L318"/>
    <mergeCell ref="A311:L311"/>
    <mergeCell ref="A133:L133"/>
    <mergeCell ref="A134:L134"/>
    <mergeCell ref="A176:L176"/>
    <mergeCell ref="A279:L279"/>
    <mergeCell ref="A280:L280"/>
    <mergeCell ref="A282:L282"/>
    <mergeCell ref="A281:L281"/>
    <mergeCell ref="A276:L276"/>
    <mergeCell ref="A275:L275"/>
    <mergeCell ref="A277:L277"/>
    <mergeCell ref="A278:L278"/>
    <mergeCell ref="A268:L268"/>
    <mergeCell ref="A272:L272"/>
    <mergeCell ref="A221:L221"/>
    <mergeCell ref="A222:L222"/>
    <mergeCell ref="A270:L270"/>
    <mergeCell ref="A271:L271"/>
    <mergeCell ref="A212:L212"/>
    <mergeCell ref="A213:L213"/>
    <mergeCell ref="A220:L220"/>
    <mergeCell ref="A215:L215"/>
    <mergeCell ref="A218:L218"/>
    <mergeCell ref="A219:L219"/>
    <mergeCell ref="A217:L217"/>
    <mergeCell ref="A216:L216"/>
    <mergeCell ref="A211:L211"/>
    <mergeCell ref="A214:L214"/>
    <mergeCell ref="A208:L208"/>
    <mergeCell ref="A209:L209"/>
    <mergeCell ref="A239:L239"/>
    <mergeCell ref="A230:L230"/>
    <mergeCell ref="A233:L233"/>
    <mergeCell ref="A236:L236"/>
    <mergeCell ref="A234:L234"/>
    <mergeCell ref="A235:L235"/>
    <mergeCell ref="A264:L264"/>
    <mergeCell ref="A262:L262"/>
  </mergeCells>
  <conditionalFormatting sqref="A36:L1002">
    <cfRule type="expression" dxfId="0" priority="1">
      <formula>ISEVEN(ROW())</formula>
    </cfRule>
  </conditionalFormatting>
  <conditionalFormatting sqref="A36:L1002">
    <cfRule type="expression" dxfId="1" priority="2">
      <formula>ISODD(ROW())</formula>
    </cfRule>
  </conditionalFormatting>
  <dataValidations>
    <dataValidation type="list" allowBlank="1" showErrorMessage="1" sqref="D9:D10">
      <formula1>"1,2,5"</formula1>
    </dataValidation>
    <dataValidation type="list" allowBlank="1" showErrorMessage="1" sqref="D6:D8">
      <formula1>"1,3,10"</formula1>
    </dataValidation>
  </dataValidations>
  <hyperlinks>
    <hyperlink r:id="rId1" ref="A3"/>
    <hyperlink r:id="rId2" ref="H25"/>
    <hyperlink r:id="rId3" ref="H26"/>
    <hyperlink r:id="rId4" ref="H27"/>
    <hyperlink r:id="rId5" ref="H28"/>
    <hyperlink r:id="rId6" ref="H29"/>
    <hyperlink r:id="rId7" ref="H32"/>
  </hyperlinks>
  <drawing r:id="rId8"/>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4.43" defaultRowHeight="15.75"/>
  <cols>
    <col customWidth="1" min="1" max="1" width="9.43"/>
    <col customWidth="1" min="2" max="2" width="35.29"/>
    <col customWidth="1" min="3" max="3" width="7.29"/>
    <col customWidth="1" min="4" max="6" width="3.0"/>
    <col customWidth="1" min="7" max="7" width="9.43"/>
    <col customWidth="1" hidden="1" min="8" max="9" width="7.29"/>
    <col customWidth="1" min="10" max="12" width="7.29"/>
    <col customWidth="1" min="13" max="13" width="8.0"/>
    <col customWidth="1" min="14" max="14" width="11.57"/>
    <col customWidth="1" min="15" max="15" width="14.43"/>
    <col customWidth="1" min="16" max="16" width="11.57"/>
    <col customWidth="1" hidden="1" min="17" max="17" width="8.71"/>
    <col customWidth="1" min="18" max="20" width="8.71"/>
    <col customWidth="1" min="21" max="24" width="10.86"/>
    <col customWidth="1" min="25" max="26" width="11.57"/>
    <col customWidth="1" min="27" max="28" width="8.71"/>
    <col customWidth="1" min="29" max="29" width="10.86"/>
    <col customWidth="1" hidden="1" min="30" max="50" width="7.29"/>
    <col customWidth="1" min="51" max="71" width="7.29"/>
    <col customWidth="1" min="72" max="73" width="10.14"/>
    <col customWidth="1" min="74" max="74" width="9.43"/>
    <col customWidth="1" min="75" max="83" width="10.14"/>
    <col customWidth="1" hidden="1" min="84" max="103" width="7.29"/>
    <col customWidth="1" min="104" max="111" width="7.29"/>
    <col customWidth="1" hidden="1" min="112" max="112" width="7.29"/>
    <col customWidth="1" min="113" max="121" width="7.29"/>
    <col customWidth="1" hidden="1" min="122" max="122" width="7.29"/>
    <col customWidth="1" min="123" max="123" width="7.29"/>
    <col customWidth="1" min="124" max="125" width="10.14"/>
    <col customWidth="1" min="126" max="127" width="10.86"/>
    <col customWidth="1" min="128" max="128" width="10.14"/>
    <col customWidth="1" min="129" max="130" width="10.86"/>
    <col customWidth="1" hidden="1" min="131" max="133" width="9.43"/>
    <col customWidth="1" min="134" max="137" width="10.86"/>
    <col customWidth="1" min="138" max="138" width="9.43"/>
    <col customWidth="1" hidden="1" min="139" max="139" width="9.86"/>
  </cols>
  <sheetData>
    <row r="1">
      <c r="A1" s="120" t="s">
        <v>0</v>
      </c>
      <c r="G1" s="121" t="s">
        <v>807</v>
      </c>
      <c r="H1" s="122"/>
      <c r="I1" s="122"/>
      <c r="J1" s="122"/>
      <c r="K1" s="122"/>
      <c r="L1" s="122"/>
      <c r="M1" s="122"/>
      <c r="N1" s="122"/>
      <c r="O1" s="122"/>
      <c r="P1" s="122"/>
      <c r="Q1" s="122"/>
      <c r="R1" s="122"/>
      <c r="S1" s="122"/>
      <c r="T1" s="122"/>
      <c r="U1" s="122"/>
      <c r="V1" s="122"/>
      <c r="W1" s="122"/>
      <c r="X1" s="122"/>
      <c r="Y1" s="122"/>
      <c r="Z1" s="122"/>
      <c r="AA1" s="122"/>
      <c r="AB1" s="122"/>
      <c r="AC1" s="123"/>
      <c r="AD1" s="124" t="s">
        <v>808</v>
      </c>
      <c r="AY1" s="125" t="s">
        <v>808</v>
      </c>
      <c r="AZ1" s="122"/>
      <c r="BA1" s="122"/>
      <c r="BB1" s="122"/>
      <c r="BC1" s="122"/>
      <c r="BD1" s="122"/>
      <c r="BE1" s="122"/>
      <c r="BF1" s="122"/>
      <c r="BG1" s="122"/>
      <c r="BH1" s="122"/>
      <c r="BI1" s="122"/>
      <c r="BJ1" s="122"/>
      <c r="BK1" s="122"/>
      <c r="BL1" s="122"/>
      <c r="BM1" s="122"/>
      <c r="BN1" s="122"/>
      <c r="BO1" s="122"/>
      <c r="BP1" s="122"/>
      <c r="BQ1" s="122"/>
      <c r="BR1" s="122"/>
      <c r="BS1" s="123"/>
      <c r="BT1" s="126" t="s">
        <v>809</v>
      </c>
      <c r="BU1" s="122"/>
      <c r="BV1" s="122"/>
      <c r="BW1" s="122"/>
      <c r="BX1" s="122"/>
      <c r="BY1" s="122"/>
      <c r="BZ1" s="122"/>
      <c r="CA1" s="122"/>
      <c r="CB1" s="122"/>
      <c r="CC1" s="122"/>
      <c r="CD1" s="122"/>
      <c r="CE1" s="122"/>
      <c r="CF1" s="127" t="s">
        <v>810</v>
      </c>
      <c r="CZ1" s="128" t="s">
        <v>810</v>
      </c>
      <c r="DS1" s="129"/>
      <c r="DT1" s="130" t="s">
        <v>811</v>
      </c>
      <c r="DU1" s="122"/>
      <c r="DV1" s="122"/>
      <c r="DW1" s="122"/>
      <c r="DX1" s="122"/>
      <c r="DY1" s="122"/>
      <c r="DZ1" s="123"/>
      <c r="EA1" s="131" t="s">
        <v>812</v>
      </c>
      <c r="EB1" s="122"/>
      <c r="EC1" s="122"/>
      <c r="ED1" s="132" t="s">
        <v>813</v>
      </c>
      <c r="EE1" s="122"/>
      <c r="EF1" s="122"/>
      <c r="EG1" s="122"/>
      <c r="EH1" s="122"/>
      <c r="EI1" s="133" t="s">
        <v>814</v>
      </c>
    </row>
    <row r="2">
      <c r="A2" s="134" t="s">
        <v>815</v>
      </c>
      <c r="G2" s="135" t="s">
        <v>816</v>
      </c>
      <c r="H2" s="136" t="s">
        <v>817</v>
      </c>
      <c r="L2" s="137" t="s">
        <v>818</v>
      </c>
      <c r="M2" s="138" t="s">
        <v>819</v>
      </c>
      <c r="N2" s="139" t="s">
        <v>820</v>
      </c>
      <c r="Q2" s="140" t="s">
        <v>821</v>
      </c>
      <c r="U2" s="141" t="s">
        <v>822</v>
      </c>
      <c r="V2" s="136" t="s">
        <v>823</v>
      </c>
      <c r="W2" s="142" t="s">
        <v>824</v>
      </c>
      <c r="X2" s="138" t="s">
        <v>825</v>
      </c>
      <c r="Y2" s="143" t="s">
        <v>826</v>
      </c>
      <c r="Z2" s="142" t="s">
        <v>827</v>
      </c>
      <c r="AA2" s="144" t="s">
        <v>828</v>
      </c>
      <c r="AC2" s="145" t="s">
        <v>829</v>
      </c>
      <c r="AD2" s="146" t="s">
        <v>830</v>
      </c>
      <c r="AJ2" s="146" t="s">
        <v>831</v>
      </c>
      <c r="AQ2" s="146" t="s">
        <v>832</v>
      </c>
      <c r="AY2" s="147" t="s">
        <v>830</v>
      </c>
      <c r="BE2" s="133" t="s">
        <v>831</v>
      </c>
      <c r="BL2" s="148" t="s">
        <v>832</v>
      </c>
      <c r="BS2" s="129"/>
      <c r="BT2" s="149"/>
      <c r="CF2" s="150" t="s">
        <v>833</v>
      </c>
      <c r="CP2" s="150" t="s">
        <v>834</v>
      </c>
      <c r="CZ2" s="151" t="s">
        <v>833</v>
      </c>
      <c r="DI2" s="129"/>
      <c r="DJ2" s="147" t="s">
        <v>834</v>
      </c>
      <c r="DS2" s="129"/>
      <c r="DZ2" s="129"/>
      <c r="EA2" s="149"/>
      <c r="ED2" s="151" t="s">
        <v>835</v>
      </c>
      <c r="EH2" s="152" t="s">
        <v>836</v>
      </c>
    </row>
    <row r="3">
      <c r="A3" s="146" t="s">
        <v>837</v>
      </c>
      <c r="B3" s="153" t="s">
        <v>838</v>
      </c>
      <c r="C3" s="154" t="s">
        <v>839</v>
      </c>
      <c r="G3" s="149"/>
      <c r="AA3" s="155" t="s">
        <v>840</v>
      </c>
      <c r="AB3" s="155" t="s">
        <v>841</v>
      </c>
      <c r="AC3" s="129"/>
      <c r="AD3" s="153" t="s">
        <v>842</v>
      </c>
      <c r="AF3" s="153" t="s">
        <v>843</v>
      </c>
      <c r="AH3" s="153" t="s">
        <v>136</v>
      </c>
      <c r="AJ3" s="153" t="s">
        <v>844</v>
      </c>
      <c r="AM3" s="153" t="s">
        <v>845</v>
      </c>
      <c r="AO3" s="153" t="s">
        <v>136</v>
      </c>
      <c r="AQ3" s="153" t="s">
        <v>835</v>
      </c>
      <c r="AT3" s="153" t="s">
        <v>846</v>
      </c>
      <c r="AX3" s="153" t="s">
        <v>847</v>
      </c>
      <c r="AY3" s="156" t="s">
        <v>842</v>
      </c>
      <c r="BA3" s="142" t="s">
        <v>843</v>
      </c>
      <c r="BC3" s="143" t="s">
        <v>136</v>
      </c>
      <c r="BE3" s="139" t="s">
        <v>844</v>
      </c>
      <c r="BH3" s="144" t="s">
        <v>845</v>
      </c>
      <c r="BJ3" s="143" t="s">
        <v>136</v>
      </c>
      <c r="BL3" s="139" t="s">
        <v>835</v>
      </c>
      <c r="BO3" s="157" t="s">
        <v>846</v>
      </c>
      <c r="BS3" s="158" t="s">
        <v>847</v>
      </c>
      <c r="BT3" s="159" t="s">
        <v>848</v>
      </c>
      <c r="BU3" s="160" t="s">
        <v>849</v>
      </c>
      <c r="BV3" s="138" t="s">
        <v>850</v>
      </c>
      <c r="BW3" s="140" t="s">
        <v>851</v>
      </c>
      <c r="BX3" s="138" t="s">
        <v>852</v>
      </c>
      <c r="BY3" s="161" t="s">
        <v>853</v>
      </c>
      <c r="BZ3" s="162" t="s">
        <v>854</v>
      </c>
      <c r="CA3" s="163" t="s">
        <v>855</v>
      </c>
      <c r="CB3" s="138" t="s">
        <v>856</v>
      </c>
      <c r="CC3" s="140" t="s">
        <v>857</v>
      </c>
      <c r="CE3" s="164" t="s">
        <v>858</v>
      </c>
      <c r="CF3" s="165" t="s">
        <v>859</v>
      </c>
      <c r="CI3" s="165" t="s">
        <v>860</v>
      </c>
      <c r="CP3" s="165" t="s">
        <v>859</v>
      </c>
      <c r="CS3" s="165" t="s">
        <v>860</v>
      </c>
      <c r="CZ3" s="156" t="s">
        <v>859</v>
      </c>
      <c r="DC3" s="136" t="s">
        <v>860</v>
      </c>
      <c r="DI3" s="129"/>
      <c r="DJ3" s="156" t="s">
        <v>859</v>
      </c>
      <c r="DM3" s="136" t="s">
        <v>860</v>
      </c>
      <c r="DS3" s="129"/>
      <c r="DT3" s="166" t="s">
        <v>861</v>
      </c>
      <c r="DU3" s="167" t="s">
        <v>862</v>
      </c>
      <c r="DV3" s="140" t="s">
        <v>863</v>
      </c>
      <c r="DW3" s="167" t="s">
        <v>864</v>
      </c>
      <c r="DX3" s="140" t="s">
        <v>865</v>
      </c>
      <c r="DY3" s="167" t="s">
        <v>866</v>
      </c>
      <c r="DZ3" s="129"/>
      <c r="EA3" s="168" t="s">
        <v>867</v>
      </c>
      <c r="ED3" s="156" t="s">
        <v>868</v>
      </c>
      <c r="EH3" s="169" t="s">
        <v>869</v>
      </c>
    </row>
    <row r="4">
      <c r="C4" s="170" t="s">
        <v>870</v>
      </c>
      <c r="D4" s="170" t="s">
        <v>871</v>
      </c>
      <c r="E4" s="170" t="s">
        <v>872</v>
      </c>
      <c r="F4" s="170" t="s">
        <v>873</v>
      </c>
      <c r="G4" s="171" t="s">
        <v>874</v>
      </c>
      <c r="H4" s="124" t="s">
        <v>875</v>
      </c>
      <c r="I4" s="124" t="s">
        <v>876</v>
      </c>
      <c r="J4" s="172" t="s">
        <v>875</v>
      </c>
      <c r="K4" s="172" t="s">
        <v>876</v>
      </c>
      <c r="N4" s="173" t="s">
        <v>877</v>
      </c>
      <c r="O4" s="173" t="s">
        <v>878</v>
      </c>
      <c r="P4" s="173" t="s">
        <v>879</v>
      </c>
      <c r="Q4" s="124" t="s">
        <v>880</v>
      </c>
      <c r="R4" s="174" t="s">
        <v>880</v>
      </c>
      <c r="S4" s="175" t="s">
        <v>881</v>
      </c>
      <c r="T4" s="174" t="s">
        <v>882</v>
      </c>
      <c r="AC4" s="129"/>
      <c r="AD4" s="176" t="s">
        <v>883</v>
      </c>
      <c r="AE4" s="176" t="s">
        <v>884</v>
      </c>
      <c r="AF4" s="176" t="s">
        <v>885</v>
      </c>
      <c r="AG4" s="176" t="s">
        <v>886</v>
      </c>
      <c r="AH4" s="176" t="s">
        <v>887</v>
      </c>
      <c r="AI4" s="176" t="s">
        <v>888</v>
      </c>
      <c r="AJ4" s="176" t="s">
        <v>889</v>
      </c>
      <c r="AK4" s="176" t="s">
        <v>890</v>
      </c>
      <c r="AL4" s="176" t="s">
        <v>891</v>
      </c>
      <c r="AM4" s="176" t="s">
        <v>892</v>
      </c>
      <c r="AN4" s="176" t="s">
        <v>835</v>
      </c>
      <c r="AO4" s="176" t="s">
        <v>870</v>
      </c>
      <c r="AP4" s="176" t="s">
        <v>893</v>
      </c>
      <c r="AQ4" s="176" t="s">
        <v>894</v>
      </c>
      <c r="AR4" s="176" t="s">
        <v>895</v>
      </c>
      <c r="AS4" s="176" t="s">
        <v>896</v>
      </c>
      <c r="AT4" s="176" t="s">
        <v>897</v>
      </c>
      <c r="AU4" s="176" t="s">
        <v>898</v>
      </c>
      <c r="AV4" s="176" t="s">
        <v>899</v>
      </c>
      <c r="AW4" s="176" t="s">
        <v>900</v>
      </c>
      <c r="AX4" s="176" t="s">
        <v>901</v>
      </c>
      <c r="AY4" s="177" t="s">
        <v>883</v>
      </c>
      <c r="AZ4" s="173" t="s">
        <v>884</v>
      </c>
      <c r="BA4" s="178" t="s">
        <v>885</v>
      </c>
      <c r="BB4" s="178" t="s">
        <v>886</v>
      </c>
      <c r="BC4" s="179" t="s">
        <v>887</v>
      </c>
      <c r="BD4" s="179" t="s">
        <v>888</v>
      </c>
      <c r="BE4" s="173" t="s">
        <v>889</v>
      </c>
      <c r="BF4" s="173" t="s">
        <v>890</v>
      </c>
      <c r="BG4" s="173" t="s">
        <v>891</v>
      </c>
      <c r="BH4" s="155" t="s">
        <v>892</v>
      </c>
      <c r="BI4" s="155" t="s">
        <v>835</v>
      </c>
      <c r="BJ4" s="179" t="s">
        <v>870</v>
      </c>
      <c r="BK4" s="179" t="s">
        <v>893</v>
      </c>
      <c r="BL4" s="173" t="s">
        <v>894</v>
      </c>
      <c r="BM4" s="173" t="s">
        <v>895</v>
      </c>
      <c r="BN4" s="173" t="s">
        <v>896</v>
      </c>
      <c r="BO4" s="174" t="s">
        <v>897</v>
      </c>
      <c r="BP4" s="174" t="s">
        <v>898</v>
      </c>
      <c r="BQ4" s="174" t="s">
        <v>899</v>
      </c>
      <c r="BR4" s="174" t="s">
        <v>900</v>
      </c>
      <c r="BS4" s="180" t="s">
        <v>901</v>
      </c>
      <c r="BT4" s="149"/>
      <c r="BU4" s="181" t="s">
        <v>902</v>
      </c>
      <c r="CC4" s="182" t="s">
        <v>882</v>
      </c>
      <c r="CD4" s="182" t="s">
        <v>903</v>
      </c>
      <c r="CE4" s="129"/>
      <c r="CF4" s="183" t="s">
        <v>83</v>
      </c>
      <c r="CG4" s="183" t="s">
        <v>88</v>
      </c>
      <c r="CH4" s="183" t="s">
        <v>92</v>
      </c>
      <c r="CI4" s="183" t="s">
        <v>96</v>
      </c>
      <c r="CJ4" s="183" t="s">
        <v>100</v>
      </c>
      <c r="CK4" s="183" t="s">
        <v>104</v>
      </c>
      <c r="CL4" s="183" t="s">
        <v>108</v>
      </c>
      <c r="CM4" s="183" t="s">
        <v>112</v>
      </c>
      <c r="CN4" s="183" t="s">
        <v>115</v>
      </c>
      <c r="CO4" s="183" t="s">
        <v>904</v>
      </c>
      <c r="CP4" s="183" t="s">
        <v>83</v>
      </c>
      <c r="CQ4" s="183" t="s">
        <v>88</v>
      </c>
      <c r="CR4" s="183" t="s">
        <v>92</v>
      </c>
      <c r="CS4" s="183" t="s">
        <v>96</v>
      </c>
      <c r="CT4" s="183" t="s">
        <v>100</v>
      </c>
      <c r="CU4" s="183" t="s">
        <v>104</v>
      </c>
      <c r="CV4" s="183" t="s">
        <v>108</v>
      </c>
      <c r="CW4" s="183" t="s">
        <v>112</v>
      </c>
      <c r="CX4" s="183" t="s">
        <v>115</v>
      </c>
      <c r="CY4" s="183" t="s">
        <v>904</v>
      </c>
      <c r="CZ4" s="184" t="s">
        <v>83</v>
      </c>
      <c r="DA4" s="185" t="s">
        <v>88</v>
      </c>
      <c r="DB4" s="155" t="s">
        <v>92</v>
      </c>
      <c r="DC4" s="182" t="s">
        <v>96</v>
      </c>
      <c r="DD4" s="172" t="s">
        <v>100</v>
      </c>
      <c r="DE4" s="175" t="s">
        <v>104</v>
      </c>
      <c r="DF4" s="173" t="s">
        <v>108</v>
      </c>
      <c r="DG4" s="186" t="s">
        <v>112</v>
      </c>
      <c r="DH4" s="154" t="s">
        <v>115</v>
      </c>
      <c r="DI4" s="187" t="s">
        <v>904</v>
      </c>
      <c r="DJ4" s="184" t="s">
        <v>83</v>
      </c>
      <c r="DK4" s="185" t="s">
        <v>88</v>
      </c>
      <c r="DL4" s="155" t="s">
        <v>92</v>
      </c>
      <c r="DM4" s="182" t="s">
        <v>96</v>
      </c>
      <c r="DN4" s="188" t="s">
        <v>100</v>
      </c>
      <c r="DO4" s="175" t="s">
        <v>104</v>
      </c>
      <c r="DP4" s="173" t="s">
        <v>108</v>
      </c>
      <c r="DQ4" s="186" t="s">
        <v>112</v>
      </c>
      <c r="DR4" s="154" t="s">
        <v>115</v>
      </c>
      <c r="DS4" s="187" t="s">
        <v>904</v>
      </c>
      <c r="DT4" s="149"/>
      <c r="DY4" s="186" t="s">
        <v>882</v>
      </c>
      <c r="DZ4" s="180" t="s">
        <v>903</v>
      </c>
      <c r="EA4" s="189" t="s">
        <v>905</v>
      </c>
      <c r="EB4" s="124" t="s">
        <v>906</v>
      </c>
      <c r="EC4" s="124" t="s">
        <v>907</v>
      </c>
      <c r="ED4" s="177" t="s">
        <v>882</v>
      </c>
      <c r="EE4" s="178" t="s">
        <v>908</v>
      </c>
      <c r="EF4" s="179" t="s">
        <v>909</v>
      </c>
      <c r="EG4" s="185" t="s">
        <v>903</v>
      </c>
      <c r="EH4" s="190" t="s">
        <v>910</v>
      </c>
    </row>
    <row r="5">
      <c r="A5" s="191" t="s">
        <v>911</v>
      </c>
      <c r="B5" s="192" t="s">
        <v>912</v>
      </c>
      <c r="C5" s="193" t="s">
        <v>886</v>
      </c>
      <c r="D5" s="193">
        <v>1.0</v>
      </c>
      <c r="E5" s="193">
        <v>6.0</v>
      </c>
      <c r="F5" s="193">
        <v>2.0</v>
      </c>
      <c r="G5" s="194" t="str">
        <f t="shared" ref="G5:G280" si="5">IF(C5="Large", (2.5*D5)*(2.5*E5)*(2.5*F5), (0.5*D5)*(0.5*E5)*(0.5*F5))</f>
        <v>187.5</v>
      </c>
      <c r="H5" s="195">
        <v>50.0</v>
      </c>
      <c r="I5" s="195">
        <v>50.0</v>
      </c>
      <c r="J5" s="195" t="str">
        <f>H5/Main!$D$9</f>
        <v>50</v>
      </c>
      <c r="K5" s="195" t="str">
        <f>I5/Main!$D$10</f>
        <v>50</v>
      </c>
      <c r="L5" s="195" t="str">
        <f t="shared" ref="L5:L280" si="6">K5/J5</f>
        <v>1</v>
      </c>
      <c r="M5" s="196">
        <v>1.0</v>
      </c>
      <c r="N5" s="197"/>
      <c r="O5" s="198">
        <v>200000.0</v>
      </c>
      <c r="P5" s="197"/>
      <c r="Q5" s="198"/>
      <c r="R5" s="197"/>
      <c r="S5" s="199"/>
      <c r="T5" s="199"/>
      <c r="U5" s="197"/>
      <c r="V5" s="197"/>
      <c r="W5" s="198">
        <v>50000.0</v>
      </c>
      <c r="X5" s="197"/>
      <c r="Y5" s="197"/>
      <c r="Z5" s="197"/>
      <c r="AA5" s="197"/>
      <c r="AB5" s="197"/>
      <c r="AC5" s="200" t="s">
        <v>913</v>
      </c>
      <c r="AD5" s="201">
        <v>80.0</v>
      </c>
      <c r="AE5" s="201">
        <v>0.0</v>
      </c>
      <c r="AF5" s="201">
        <v>60.0</v>
      </c>
      <c r="AG5" s="201">
        <v>40.0</v>
      </c>
      <c r="AH5" s="201">
        <v>40.0</v>
      </c>
      <c r="AI5" s="201">
        <v>0.0</v>
      </c>
      <c r="AJ5" s="201">
        <v>0.0</v>
      </c>
      <c r="AK5" s="201">
        <v>8.0</v>
      </c>
      <c r="AL5" s="201">
        <v>0.0</v>
      </c>
      <c r="AM5" s="201">
        <v>0.0</v>
      </c>
      <c r="AN5" s="201">
        <v>0.0</v>
      </c>
      <c r="AO5" s="201">
        <v>0.0</v>
      </c>
      <c r="AP5" s="201">
        <v>0.0</v>
      </c>
      <c r="AQ5" s="201">
        <v>0.0</v>
      </c>
      <c r="AR5" s="201">
        <v>0.0</v>
      </c>
      <c r="AS5" s="201">
        <v>0.0</v>
      </c>
      <c r="AT5" s="201">
        <v>0.0</v>
      </c>
      <c r="AU5" s="202">
        <v>40.0</v>
      </c>
      <c r="AV5" s="201">
        <v>0.0</v>
      </c>
      <c r="AW5" s="201">
        <v>0.0</v>
      </c>
      <c r="AX5" s="201">
        <v>0.0</v>
      </c>
      <c r="AY5" s="203" t="str">
        <f t="shared" ref="AY5:BS5" si="1">IF(AD5 = 0, "", AD5)</f>
        <v>80</v>
      </c>
      <c r="AZ5" s="204" t="str">
        <f t="shared" si="1"/>
        <v/>
      </c>
      <c r="BA5" s="204" t="str">
        <f t="shared" si="1"/>
        <v>60</v>
      </c>
      <c r="BB5" s="204" t="str">
        <f t="shared" si="1"/>
        <v>40</v>
      </c>
      <c r="BC5" s="204" t="str">
        <f t="shared" si="1"/>
        <v>40</v>
      </c>
      <c r="BD5" s="204" t="str">
        <f t="shared" si="1"/>
        <v/>
      </c>
      <c r="BE5" s="193" t="str">
        <f t="shared" si="1"/>
        <v/>
      </c>
      <c r="BF5" s="193" t="str">
        <f t="shared" si="1"/>
        <v>8</v>
      </c>
      <c r="BG5" s="193" t="str">
        <f t="shared" si="1"/>
        <v/>
      </c>
      <c r="BH5" s="193" t="str">
        <f t="shared" si="1"/>
        <v/>
      </c>
      <c r="BI5" s="193" t="str">
        <f t="shared" si="1"/>
        <v/>
      </c>
      <c r="BJ5" s="193" t="str">
        <f t="shared" si="1"/>
        <v/>
      </c>
      <c r="BK5" s="193" t="str">
        <f t="shared" si="1"/>
        <v/>
      </c>
      <c r="BL5" s="193" t="str">
        <f t="shared" si="1"/>
        <v/>
      </c>
      <c r="BM5" s="193" t="str">
        <f t="shared" si="1"/>
        <v/>
      </c>
      <c r="BN5" s="193" t="str">
        <f t="shared" si="1"/>
        <v/>
      </c>
      <c r="BO5" s="193" t="str">
        <f t="shared" si="1"/>
        <v/>
      </c>
      <c r="BP5" s="205" t="str">
        <f t="shared" si="1"/>
        <v>40</v>
      </c>
      <c r="BQ5" s="193" t="str">
        <f t="shared" si="1"/>
        <v/>
      </c>
      <c r="BR5" s="193" t="str">
        <f t="shared" si="1"/>
        <v/>
      </c>
      <c r="BS5" s="206" t="str">
        <f t="shared" si="1"/>
        <v/>
      </c>
      <c r="BT5" s="207" t="str">
        <f>$AY5*Assembly!Y$4+$AZ5*Assembly!Y$5+$BA5*Assembly!Y$6+$BB5*Assembly!Y$7+$BC5*Assembly!Y$8+$BD5*Assembly!Y$9+$BE5*Assembly!Y$10+$BF5*Assembly!Y$11+$BG5*Assembly!Y$12+$BH5*Assembly!Y$13+$BI5*Assembly!Y$14+$BJ5*Assembly!Y$15+$BK5*Assembly!Y$16+$BL5*Assembly!Y$17+$BM5*Assembly!Y$18+$BN5*Assembly!Y$19+$BO5*Assembly!Y$20+$BP5*Assembly!Y$21+$BQ5*Assembly!Y$22+$BR5*Assembly!Y$23+$BS5*Assembly!Y$24</f>
        <v>3,482</v>
      </c>
      <c r="BU5" s="208" t="str">
        <f t="shared" ref="BU5:BU280" si="8">BT5/G5</f>
        <v>19</v>
      </c>
      <c r="BV5" s="208"/>
      <c r="BW5" s="208" t="str">
        <f>$AY5*Assembly!AC$4+$AZ5*Assembly!AC$5+$BA5*Assembly!AC$6+$BB5*Assembly!AC$7+$BC5*Assembly!AC$8+$BD5*Assembly!AC$9+$BE5*Assembly!AC$10+$BF5*Assembly!AC$11+$BG5*Assembly!AC$12+$BH5*Assembly!AC$13+$BI5*Assembly!AC$14+$BJ5*Assembly!AC$15+$BK5*Assembly!AC$16+$BL5*Assembly!AC$17+$BM5*Assembly!AC$18+$BN5*Assembly!AC$19+$BO5*Assembly!AC$20+$BP5*Assembly!AC$21+$BQ5*Assembly!AC$22+$BR5*Assembly!AC$23+$BS5*Assembly!AC$24</f>
        <v>13,108</v>
      </c>
      <c r="BX5" s="209" t="str">
        <f t="shared" ref="BX5:BX280" si="9">BW5/BT5</f>
        <v>3.76</v>
      </c>
      <c r="BY5" s="210" t="str">
        <f t="shared" ref="BY5:BY280" si="10">BW5/G5</f>
        <v>70</v>
      </c>
      <c r="BZ5" s="211" t="str">
        <f t="shared" ref="BZ5:BZ280" si="11">BW5/BU5</f>
        <v>705.9</v>
      </c>
      <c r="CA5" s="210" t="str">
        <f t="shared" ref="CA5:CA280" si="12">BW5/J5</f>
        <v>262</v>
      </c>
      <c r="CB5" s="208" t="str">
        <f>$AY5*Assembly!X$4+$AZ5*Assembly!X$5+$BA5*Assembly!X$6+$BB5*Assembly!X$7+$BC5*Assembly!X$8+$BD5*Assembly!X$9+$BE5*Assembly!X$10+$BF5*Assembly!X$11+$BG5*Assembly!X$12+$BH5*Assembly!X$13+$BI5*Assembly!X$14+$BJ5*Assembly!X$15+$BK5*Assembly!X$16+$BL5*Assembly!X$17+$BM5*Assembly!X$18+$BN5*Assembly!X$19+$BO5*Assembly!X$20+$BP5*Assembly!X$21+$BQ5*Assembly!X$22+$BR5*Assembly!X$23+$BS5*Assembly!X$24</f>
        <v>388</v>
      </c>
      <c r="CC5" s="208" t="str">
        <f t="shared" ref="CC5:CC280" si="13">(CB5*$O$46)/3600</f>
        <v>60,356</v>
      </c>
      <c r="CD5" s="212" t="str">
        <f t="shared" ref="CD5:CD280" si="14">CC5/1000000</f>
        <v>0.0604</v>
      </c>
      <c r="CE5" s="213" t="str">
        <f>$AY5*Assembly!AB$4+$AZ5*Assembly!AB$5+$BA5*Assembly!AB$6+$BB5*Assembly!AB$7+$BC5*Assembly!AB$8+$BD5*Assembly!AB$9+$BE5*Assembly!AB$10+$BF5*Assembly!AB$11+$BG5*Assembly!AB$12+$BH5*Assembly!AB$13+$BI5*Assembly!AB$14+$BJ5*Assembly!AB$15+$BK5*Assembly!AB$16+$BL5*Assembly!AB$17+$BM5*Assembly!AB$18+$BN5*Assembly!AB$19+$BO5*Assembly!AB$20+$BP5*Assembly!AB$21+$BQ5*Assembly!AB$22+$BR5*Assembly!AB$23+$BS5*Assembly!AB$24</f>
        <v>4,768</v>
      </c>
      <c r="CF5" s="198" t="str">
        <f>$AY5*Assembly!M$4+$AZ5*Assembly!M$5+$BA5*Assembly!M$6+$BB5*Assembly!M$7+$BC5*Assembly!M$8+$BD5*Assembly!M$9+$BE5*Assembly!M$10+$BF5*Assembly!M$11+$BG5*Assembly!M$12+$BH5*Assembly!M$13+$BI5*Assembly!M$14+$BJ5*Assembly!M$15+$BK5*Assembly!M$16+$BL5*Assembly!M$17+$BM5*Assembly!M$18+$BN5*Assembly!M$19+$BO5*Assembly!M$20+$BP5*Assembly!M$21+$BQ5*Assembly!M$22+$BR5*Assembly!M$23+$BS5*Assembly!M$24</f>
        <v>3,904</v>
      </c>
      <c r="CG5" s="198" t="str">
        <f>$AY5*Assembly!N$4+$AZ5*Assembly!N$5+$BA5*Assembly!N$6+$BB5*Assembly!N$7+$BC5*Assembly!N$8+$BD5*Assembly!N$9+$BE5*Assembly!N$10+$BF5*Assembly!N$11+$BG5*Assembly!N$12+$BH5*Assembly!N$13+$BI5*Assembly!N$14+$BJ5*Assembly!N$15+$BK5*Assembly!N$16+$BL5*Assembly!N$17+$BM5*Assembly!N$18+$BN5*Assembly!N$19+$BO5*Assembly!N$20+$BP5*Assembly!N$21+$BQ5*Assembly!N$22+$BR5*Assembly!N$23+$BS5*Assembly!N$24</f>
        <v>0</v>
      </c>
      <c r="CH5" s="198" t="str">
        <f>$AY5*Assembly!O$4+$AZ5*Assembly!O$5+$BA5*Assembly!O$6+$BB5*Assembly!O$7+$BC5*Assembly!O$8+$BD5*Assembly!O$9+$BE5*Assembly!O$10+$BF5*Assembly!O$11+$BG5*Assembly!O$12+$BH5*Assembly!O$13+$BI5*Assembly!O$14+$BJ5*Assembly!O$15+$BK5*Assembly!O$16+$BL5*Assembly!O$17+$BM5*Assembly!O$18+$BN5*Assembly!O$19+$BO5*Assembly!O$20+$BP5*Assembly!O$21+$BQ5*Assembly!O$22+$BR5*Assembly!O$23+$BS5*Assembly!O$24</f>
        <v>0</v>
      </c>
      <c r="CI5" s="195" t="str">
        <f>$AY5*Assembly!P$4+$AZ5*Assembly!P$5+$BA5*Assembly!P$6+$BB5*Assembly!P$7+$BC5*Assembly!P$8+$BD5*Assembly!P$9+$BE5*Assembly!P$10+$BF5*Assembly!P$11+$BG5*Assembly!P$12+$BH5*Assembly!P$13+$BI5*Assembly!P$14+$BJ5*Assembly!P$15+$BK5*Assembly!P$16+$BL5*Assembly!P$17+$BM5*Assembly!P$18+$BN5*Assembly!P$19+$BO5*Assembly!P$20+$BP5*Assembly!P$21+$BQ5*Assembly!P$22+$BR5*Assembly!P$23+$BS5*Assembly!P$24</f>
        <v>0</v>
      </c>
      <c r="CJ5" s="195" t="str">
        <f>$AY5*Assembly!Q$4+$AZ5*Assembly!Q$5+$BA5*Assembly!Q$6+$BB5*Assembly!Q$7+$BC5*Assembly!Q$8+$BD5*Assembly!Q$9+$BE5*Assembly!Q$10+$BF5*Assembly!Q$11+$BG5*Assembly!Q$12+$BH5*Assembly!Q$13+$BI5*Assembly!Q$14+$BJ5*Assembly!Q$15+$BK5*Assembly!Q$16+$BL5*Assembly!Q$17+$BM5*Assembly!Q$18+$BN5*Assembly!Q$19+$BO5*Assembly!Q$20+$BP5*Assembly!Q$21+$BQ5*Assembly!Q$22+$BR5*Assembly!Q$23+$BS5*Assembly!Q$24</f>
        <v>41.6</v>
      </c>
      <c r="CK5" s="198" t="str">
        <f>$AY5*Assembly!R$4+$AZ5*Assembly!R$5+$BA5*Assembly!R$6+$BB5*Assembly!R$7+$BC5*Assembly!R$8+$BD5*Assembly!R$9+$BE5*Assembly!R$10+$BF5*Assembly!R$11+$BG5*Assembly!R$12+$BH5*Assembly!R$13+$BI5*Assembly!R$14+$BJ5*Assembly!R$15+$BK5*Assembly!R$16+$BL5*Assembly!R$17+$BM5*Assembly!R$18+$BN5*Assembly!R$19+$BO5*Assembly!R$20+$BP5*Assembly!R$21+$BQ5*Assembly!R$22+$BR5*Assembly!R$23+$BS5*Assembly!R$24</f>
        <v>0</v>
      </c>
      <c r="CL5" s="195" t="str">
        <f>$AY5*Assembly!S$4+$AZ5*Assembly!S$5+$BA5*Assembly!S$6+$BB5*Assembly!S$7+$BC5*Assembly!S$8+$BD5*Assembly!S$9+$BE5*Assembly!S$10+$BF5*Assembly!S$11+$BG5*Assembly!S$12+$BH5*Assembly!S$13+$BI5*Assembly!S$14+$BJ5*Assembly!S$15+$BK5*Assembly!S$16+$BL5*Assembly!S$17+$BM5*Assembly!S$18+$BN5*Assembly!S$19+$BO5*Assembly!S$20+$BP5*Assembly!S$21+$BQ5*Assembly!S$22+$BR5*Assembly!S$23+$BS5*Assembly!S$24</f>
        <v>0</v>
      </c>
      <c r="CM5" s="195" t="str">
        <f>$AY5*Assembly!T$4+$AZ5*Assembly!T$5+$BA5*Assembly!T$6+$BB5*Assembly!T$7+$BC5*Assembly!T$8+$BD5*Assembly!T$9+$BE5*Assembly!T$10+$BF5*Assembly!T$11+$BG5*Assembly!T$12+$BH5*Assembly!T$13+$BI5*Assembly!T$14+$BJ5*Assembly!T$15+$BK5*Assembly!T$16+$BL5*Assembly!T$17+$BM5*Assembly!T$18+$BN5*Assembly!T$19+$BO5*Assembly!T$20+$BP5*Assembly!T$21+$BQ5*Assembly!T$22+$BR5*Assembly!T$23+$BS5*Assembly!T$24</f>
        <v>0</v>
      </c>
      <c r="CN5" s="195" t="str">
        <f>$AY5*Assembly!U$4+$AZ5*Assembly!U$5+$BA5*Assembly!U$6+$BB5*Assembly!U$7+$BC5*Assembly!U$8+$BD5*Assembly!U$9+$BE5*Assembly!U$10+$BF5*Assembly!U$11+$BG5*Assembly!U$12+$BH5*Assembly!U$13+$BI5*Assembly!U$14+$BJ5*Assembly!U$15+$BK5*Assembly!U$16+$BL5*Assembly!U$17+$BM5*Assembly!U$18+$BN5*Assembly!U$19+$BO5*Assembly!U$20+$BP5*Assembly!U$21+$BQ5*Assembly!U$22+$BR5*Assembly!U$23+$BS5*Assembly!U$24</f>
        <v>0</v>
      </c>
      <c r="CO5" s="198" t="str">
        <f>$AY5*Assembly!V$4+$AZ5*Assembly!V$5+$BA5*Assembly!V$6+$BB5*Assembly!V$7+$BC5*Assembly!V$8+$BD5*Assembly!V$9+$BE5*Assembly!V$10+$BF5*Assembly!V$11+$BG5*Assembly!V$12+$BH5*Assembly!V$13+$BI5*Assembly!V$14+$BJ5*Assembly!V$15+$BK5*Assembly!V$16+$BL5*Assembly!V$17+$BM5*Assembly!V$18+$BN5*Assembly!V$19+$BO5*Assembly!V$20+$BP5*Assembly!V$21+$BQ5*Assembly!V$22+$BR5*Assembly!V$23+$BS5*Assembly!V$24</f>
        <v>0</v>
      </c>
      <c r="CP5" s="198" t="str">
        <f>CF5*Refining!$F$3</f>
        <v>6,971</v>
      </c>
      <c r="CQ5" s="198" t="str">
        <f>CG5*Refining!$F$4</f>
        <v>0</v>
      </c>
      <c r="CR5" s="198" t="str">
        <f>CH5*Refining!$F$5</f>
        <v>0</v>
      </c>
      <c r="CS5" s="198" t="str">
        <f>CI5*Refining!$F$6</f>
        <v>0</v>
      </c>
      <c r="CT5" s="198" t="str">
        <f>CJ5*Refining!$F$7</f>
        <v>74</v>
      </c>
      <c r="CU5" s="198" t="str">
        <f>CK5*Refining!$F$8</f>
        <v>0</v>
      </c>
      <c r="CV5" s="198" t="str">
        <f>CL5*Refining!$F$9</f>
        <v>0</v>
      </c>
      <c r="CW5" s="198" t="str">
        <f>CM5*Refining!$F$10</f>
        <v>0</v>
      </c>
      <c r="CX5" s="198" t="str">
        <f>CN5*Refining!$F$11</f>
        <v>0</v>
      </c>
      <c r="CY5" s="198" t="str">
        <f>CO5*Refining!$F$12</f>
        <v>0</v>
      </c>
      <c r="CZ5" s="214" t="str">
        <f t="shared" ref="CZ5:DS5" si="2">IF(CF5 = 0, "", CF5)</f>
        <v>3,904</v>
      </c>
      <c r="DA5" s="215" t="str">
        <f t="shared" si="2"/>
        <v/>
      </c>
      <c r="DB5" s="215" t="str">
        <f t="shared" si="2"/>
        <v/>
      </c>
      <c r="DC5" s="215" t="str">
        <f t="shared" si="2"/>
        <v/>
      </c>
      <c r="DD5" s="215" t="str">
        <f t="shared" si="2"/>
        <v>41.6</v>
      </c>
      <c r="DE5" s="215" t="str">
        <f t="shared" si="2"/>
        <v/>
      </c>
      <c r="DF5" s="215" t="str">
        <f t="shared" si="2"/>
        <v/>
      </c>
      <c r="DG5" s="215" t="str">
        <f t="shared" si="2"/>
        <v/>
      </c>
      <c r="DH5" s="215" t="str">
        <f t="shared" si="2"/>
        <v/>
      </c>
      <c r="DI5" s="216" t="str">
        <f t="shared" si="2"/>
        <v/>
      </c>
      <c r="DJ5" s="214" t="str">
        <f t="shared" si="2"/>
        <v>6,971</v>
      </c>
      <c r="DK5" s="215" t="str">
        <f t="shared" si="2"/>
        <v/>
      </c>
      <c r="DL5" s="215" t="str">
        <f t="shared" si="2"/>
        <v/>
      </c>
      <c r="DM5" s="215" t="str">
        <f t="shared" si="2"/>
        <v/>
      </c>
      <c r="DN5" s="217" t="str">
        <f t="shared" si="2"/>
        <v>74</v>
      </c>
      <c r="DO5" s="215" t="str">
        <f t="shared" si="2"/>
        <v/>
      </c>
      <c r="DP5" s="215" t="str">
        <f t="shared" si="2"/>
        <v/>
      </c>
      <c r="DQ5" s="215" t="str">
        <f t="shared" si="2"/>
        <v/>
      </c>
      <c r="DR5" s="215" t="str">
        <f t="shared" si="2"/>
        <v/>
      </c>
      <c r="DS5" s="216" t="str">
        <f t="shared" si="2"/>
        <v/>
      </c>
      <c r="DT5" s="218" t="str">
        <f t="shared" ref="DT5:DT280" si="16">CZ5+DA5+DB5+DC5+DD5+DE5+DF5+DG5+DH5+DI5</f>
        <v>3,946</v>
      </c>
      <c r="DU5" s="219" t="str">
        <f t="shared" ref="DU5:DU280" si="17">DJ5+DK5+DL5+DM5+DN5+DO5+DP5+DQ5+DR5+DS5</f>
        <v>7,046</v>
      </c>
      <c r="DV5" s="208" t="str">
        <f>CZ5*'Ores &amp; Ingots'!$C$3+DA5*'Ores &amp; Ingots'!$C$4+DB5*'Ores &amp; Ingots'!$C$5+DC5*'Ores &amp; Ingots'!$C$6+DD5*'Ores &amp; Ingots'!$C$7+DE5*'Ores &amp; Ingots'!$C$8+DF5*'Ores &amp; Ingots'!$C$9+DG5*'Ores &amp; Ingots'!$C$10+DH5*'Ores &amp; Ingots'!$C$11+DI5*'Ores &amp; Ingots'!$C$12</f>
        <v>514</v>
      </c>
      <c r="DW5" s="208" t="str">
        <f>DJ5*'Ores &amp; Ingots'!$B$3+DK5*'Ores &amp; Ingots'!$B$4+DL5*'Ores &amp; Ingots'!$B$5+DM5*'Ores &amp; Ingots'!$B$6+DN5*'Ores &amp; Ingots'!$B$7+DO5*'Ores &amp; Ingots'!$B$8+DP5*'Ores &amp; Ingots'!$B$9+DQ5*'Ores &amp; Ingots'!$B$10+DR5*'Ores &amp; Ingots'!$B$11+DS5*'Ores &amp; Ingots'!$B$12</f>
        <v>2,607</v>
      </c>
      <c r="DX5" s="219" t="str">
        <f>CZ5*Refining!$G$3+DA5*Refining!$G$4+DB5*Refining!$G$5+DC5*Refining!$G$6+DD5*Refining!$G$7+DE5*Refining!$G$8+DF5*Refining!$G$9+DG5*Refining!$G$10+DH5*Refining!$G$11+DI5*Refining!$G$12</f>
        <v>302</v>
      </c>
      <c r="DY5" s="219" t="str">
        <f t="shared" ref="DY5:DY280" si="18">(DX5*$O$44)/3600</f>
        <v>47,043</v>
      </c>
      <c r="DZ5" s="220" t="str">
        <f t="shared" ref="DZ5:DZ280" si="19">DY5/1000000</f>
        <v>0.0470</v>
      </c>
      <c r="EA5" s="218" t="str">
        <f t="shared" ref="EA5:EA280" si="20">J5+CB5+DX5</f>
        <v>740</v>
      </c>
      <c r="EB5" s="221" t="str">
        <f t="shared" ref="EB5:EC5" si="3">EA5/60</f>
        <v>12.3</v>
      </c>
      <c r="EC5" s="221" t="str">
        <f t="shared" si="3"/>
        <v>0.2</v>
      </c>
      <c r="ED5" s="218" t="str">
        <f t="shared" ref="ED5:ED280" si="22">DY5+CC5</f>
        <v>107,398</v>
      </c>
      <c r="EE5" s="221" t="str">
        <f t="shared" ref="EE5:EF5" si="4">ED5/1000</f>
        <v>107.4</v>
      </c>
      <c r="EF5" s="222" t="str">
        <f t="shared" si="4"/>
        <v>0.11</v>
      </c>
      <c r="EG5" s="223" t="str">
        <f t="shared" ref="EG5:EG280" si="24">ED5/1000000</f>
        <v>0.1074</v>
      </c>
      <c r="EH5" s="224" t="str">
        <f t="shared" ref="EH5:EH280" si="25">EC5/24</f>
        <v>0:12:20</v>
      </c>
      <c r="EI5" s="225">
        <v>648.0</v>
      </c>
    </row>
    <row r="6">
      <c r="A6" s="33"/>
      <c r="B6" s="226" t="s">
        <v>912</v>
      </c>
      <c r="C6" s="227" t="s">
        <v>885</v>
      </c>
      <c r="D6" s="227">
        <v>1.0</v>
      </c>
      <c r="E6" s="227">
        <v>1.0</v>
      </c>
      <c r="F6" s="227">
        <v>2.0</v>
      </c>
      <c r="G6" s="228" t="str">
        <f t="shared" si="5"/>
        <v>0.3</v>
      </c>
      <c r="H6" s="229">
        <v>20.0</v>
      </c>
      <c r="I6" s="229">
        <v>20.0</v>
      </c>
      <c r="J6" s="229" t="str">
        <f>H6/Main!$D$9</f>
        <v>20</v>
      </c>
      <c r="K6" s="229" t="str">
        <f>I6/Main!$D$10</f>
        <v>20</v>
      </c>
      <c r="L6" s="229" t="str">
        <f t="shared" si="6"/>
        <v>1</v>
      </c>
      <c r="M6" s="229">
        <v>1.0</v>
      </c>
      <c r="N6" s="230"/>
      <c r="O6" s="231">
        <v>20000.0</v>
      </c>
      <c r="P6" s="230"/>
      <c r="Q6" s="231"/>
      <c r="R6" s="230"/>
      <c r="S6" s="232"/>
      <c r="T6" s="232"/>
      <c r="U6" s="230"/>
      <c r="V6" s="230"/>
      <c r="W6" s="231">
        <v>5000.0</v>
      </c>
      <c r="X6" s="230"/>
      <c r="Y6" s="230"/>
      <c r="Z6" s="230"/>
      <c r="AA6" s="230"/>
      <c r="AB6" s="230"/>
      <c r="AC6" s="233"/>
      <c r="AD6" s="234">
        <v>0.0</v>
      </c>
      <c r="AE6" s="234">
        <v>0.0</v>
      </c>
      <c r="AF6" s="234">
        <v>1.0</v>
      </c>
      <c r="AG6" s="234">
        <v>0.0</v>
      </c>
      <c r="AH6" s="234">
        <v>2.0</v>
      </c>
      <c r="AI6" s="234">
        <v>0.0</v>
      </c>
      <c r="AJ6" s="234">
        <v>0.0</v>
      </c>
      <c r="AK6" s="234">
        <v>1.0</v>
      </c>
      <c r="AL6" s="234">
        <v>0.0</v>
      </c>
      <c r="AM6" s="234">
        <v>0.0</v>
      </c>
      <c r="AN6" s="234">
        <v>0.0</v>
      </c>
      <c r="AO6" s="234">
        <v>0.0</v>
      </c>
      <c r="AP6" s="234">
        <v>0.0</v>
      </c>
      <c r="AQ6" s="234">
        <v>0.0</v>
      </c>
      <c r="AR6" s="234">
        <v>0.0</v>
      </c>
      <c r="AS6" s="234">
        <v>0.0</v>
      </c>
      <c r="AT6" s="234">
        <v>0.0</v>
      </c>
      <c r="AU6" s="235">
        <v>4.0</v>
      </c>
      <c r="AV6" s="234">
        <v>0.0</v>
      </c>
      <c r="AW6" s="234">
        <v>0.0</v>
      </c>
      <c r="AX6" s="234">
        <v>0.0</v>
      </c>
      <c r="AY6" s="236" t="str">
        <f t="shared" ref="AY6:BS6" si="7">IF(AD6 = 0, "", AD6)</f>
        <v/>
      </c>
      <c r="AZ6" s="227" t="str">
        <f t="shared" si="7"/>
        <v/>
      </c>
      <c r="BA6" s="227" t="str">
        <f t="shared" si="7"/>
        <v>1</v>
      </c>
      <c r="BB6" s="227" t="str">
        <f t="shared" si="7"/>
        <v/>
      </c>
      <c r="BC6" s="227" t="str">
        <f t="shared" si="7"/>
        <v>2</v>
      </c>
      <c r="BD6" s="227" t="str">
        <f t="shared" si="7"/>
        <v/>
      </c>
      <c r="BE6" s="227" t="str">
        <f t="shared" si="7"/>
        <v/>
      </c>
      <c r="BF6" s="227" t="str">
        <f t="shared" si="7"/>
        <v>1</v>
      </c>
      <c r="BG6" s="227" t="str">
        <f t="shared" si="7"/>
        <v/>
      </c>
      <c r="BH6" s="227" t="str">
        <f t="shared" si="7"/>
        <v/>
      </c>
      <c r="BI6" s="227" t="str">
        <f t="shared" si="7"/>
        <v/>
      </c>
      <c r="BJ6" s="227" t="str">
        <f t="shared" si="7"/>
        <v/>
      </c>
      <c r="BK6" s="227" t="str">
        <f t="shared" si="7"/>
        <v/>
      </c>
      <c r="BL6" s="227" t="str">
        <f t="shared" si="7"/>
        <v/>
      </c>
      <c r="BM6" s="227" t="str">
        <f t="shared" si="7"/>
        <v/>
      </c>
      <c r="BN6" s="227" t="str">
        <f t="shared" si="7"/>
        <v/>
      </c>
      <c r="BO6" s="227" t="str">
        <f t="shared" si="7"/>
        <v/>
      </c>
      <c r="BP6" s="237" t="str">
        <f t="shared" si="7"/>
        <v>4</v>
      </c>
      <c r="BQ6" s="227" t="str">
        <f t="shared" si="7"/>
        <v/>
      </c>
      <c r="BR6" s="227" t="str">
        <f t="shared" si="7"/>
        <v/>
      </c>
      <c r="BS6" s="238" t="str">
        <f t="shared" si="7"/>
        <v/>
      </c>
      <c r="BT6" s="239" t="str">
        <f>$AY6*Assembly!Y$4+$AZ6*Assembly!Y$5+$BA6*Assembly!Y$6+$BB6*Assembly!Y$7+$BC6*Assembly!Y$8+$BD6*Assembly!Y$9+$BE6*Assembly!Y$10+$BF6*Assembly!Y$11+$BG6*Assembly!Y$12+$BH6*Assembly!Y$13+$BI6*Assembly!Y$14+$BJ6*Assembly!Y$15+$BK6*Assembly!Y$16+$BL6*Assembly!Y$17+$BM6*Assembly!Y$18+$BN6*Assembly!Y$19+$BO6*Assembly!Y$20+$BP6*Assembly!Y$21+$BQ6*Assembly!Y$22+$BR6*Assembly!Y$23+$BS6*Assembly!Y$24</f>
        <v>52</v>
      </c>
      <c r="BU6" s="225" t="str">
        <f t="shared" si="8"/>
        <v>209</v>
      </c>
      <c r="BV6" s="225"/>
      <c r="BW6" s="225" t="str">
        <f>$AY6*Assembly!AC$4+$AZ6*Assembly!AC$5+$BA6*Assembly!AC$6+$BB6*Assembly!AC$7+$BC6*Assembly!AC$8+$BD6*Assembly!AC$9+$BE6*Assembly!AC$10+$BF6*Assembly!AC$11+$BG6*Assembly!AC$12+$BH6*Assembly!AC$13+$BI6*Assembly!AC$14+$BJ6*Assembly!AC$15+$BK6*Assembly!AC$16+$BL6*Assembly!AC$17+$BM6*Assembly!AC$18+$BN6*Assembly!AC$19+$BO6*Assembly!AC$20+$BP6*Assembly!AC$21+$BQ6*Assembly!AC$22+$BR6*Assembly!AC$23+$BS6*Assembly!AC$24</f>
        <v>136</v>
      </c>
      <c r="BX6" s="240" t="str">
        <f t="shared" si="9"/>
        <v>2.61</v>
      </c>
      <c r="BY6" s="241" t="str">
        <f t="shared" si="10"/>
        <v>544</v>
      </c>
      <c r="BZ6" s="242" t="str">
        <f t="shared" si="11"/>
        <v>0.7</v>
      </c>
      <c r="CA6" s="241" t="str">
        <f t="shared" si="12"/>
        <v>7</v>
      </c>
      <c r="CB6" s="225" t="str">
        <f>$AY6*Assembly!X$4+$AZ6*Assembly!X$5+$BA6*Assembly!X$6+$BB6*Assembly!X$7+$BC6*Assembly!X$8+$BD6*Assembly!X$9+$BE6*Assembly!X$10+$BF6*Assembly!X$11+$BG6*Assembly!X$12+$BH6*Assembly!X$13+$BI6*Assembly!X$14+$BJ6*Assembly!X$15+$BK6*Assembly!X$16+$BL6*Assembly!X$17+$BM6*Assembly!X$18+$BN6*Assembly!X$19+$BO6*Assembly!X$20+$BP6*Assembly!X$21+$BQ6*Assembly!X$22+$BR6*Assembly!X$23+$BS6*Assembly!X$24</f>
        <v>14</v>
      </c>
      <c r="CC6" s="225" t="str">
        <f t="shared" si="13"/>
        <v>2,178</v>
      </c>
      <c r="CD6" s="223" t="str">
        <f t="shared" si="14"/>
        <v>0.0022</v>
      </c>
      <c r="CE6" s="243" t="str">
        <f>$AY6*Assembly!AB$4+$AZ6*Assembly!AB$5+$BA6*Assembly!AB$6+$BB6*Assembly!AB$7+$BC6*Assembly!AB$8+$BD6*Assembly!AB$9+$BE6*Assembly!AB$10+$BF6*Assembly!AB$11+$BG6*Assembly!AB$12+$BH6*Assembly!AB$13+$BI6*Assembly!AB$14+$BJ6*Assembly!AB$15+$BK6*Assembly!AB$16+$BL6*Assembly!AB$17+$BM6*Assembly!AB$18+$BN6*Assembly!AB$19+$BO6*Assembly!AB$20+$BP6*Assembly!AB$21+$BQ6*Assembly!AB$22+$BR6*Assembly!AB$23+$BS6*Assembly!AB$24</f>
        <v>287</v>
      </c>
      <c r="CF6" s="231" t="str">
        <f>$AY6*Assembly!M$4+$AZ6*Assembly!M$5+$BA6*Assembly!M$6+$BB6*Assembly!M$7+$BC6*Assembly!M$8+$BD6*Assembly!M$9+$BE6*Assembly!M$10+$BF6*Assembly!M$11+$BG6*Assembly!M$12+$BH6*Assembly!M$13+$BI6*Assembly!M$14+$BJ6*Assembly!M$15+$BK6*Assembly!M$16+$BL6*Assembly!M$17+$BM6*Assembly!M$18+$BN6*Assembly!M$19+$BO6*Assembly!M$20+$BP6*Assembly!M$21+$BQ6*Assembly!M$22+$BR6*Assembly!M$23+$BS6*Assembly!M$24</f>
        <v>58</v>
      </c>
      <c r="CG6" s="231" t="str">
        <f>$AY6*Assembly!N$4+$AZ6*Assembly!N$5+$BA6*Assembly!N$6+$BB6*Assembly!N$7+$BC6*Assembly!N$8+$BD6*Assembly!N$9+$BE6*Assembly!N$10+$BF6*Assembly!N$11+$BG6*Assembly!N$12+$BH6*Assembly!N$13+$BI6*Assembly!N$14+$BJ6*Assembly!N$15+$BK6*Assembly!N$16+$BL6*Assembly!N$17+$BM6*Assembly!N$18+$BN6*Assembly!N$19+$BO6*Assembly!N$20+$BP6*Assembly!N$21+$BQ6*Assembly!N$22+$BR6*Assembly!N$23+$BS6*Assembly!N$24</f>
        <v>0</v>
      </c>
      <c r="CH6" s="231" t="str">
        <f>$AY6*Assembly!O$4+$AZ6*Assembly!O$5+$BA6*Assembly!O$6+$BB6*Assembly!O$7+$BC6*Assembly!O$8+$BD6*Assembly!O$9+$BE6*Assembly!O$10+$BF6*Assembly!O$11+$BG6*Assembly!O$12+$BH6*Assembly!O$13+$BI6*Assembly!O$14+$BJ6*Assembly!O$15+$BK6*Assembly!O$16+$BL6*Assembly!O$17+$BM6*Assembly!O$18+$BN6*Assembly!O$19+$BO6*Assembly!O$20+$BP6*Assembly!O$21+$BQ6*Assembly!O$22+$BR6*Assembly!O$23+$BS6*Assembly!O$24</f>
        <v>0</v>
      </c>
      <c r="CI6" s="229" t="str">
        <f>$AY6*Assembly!P$4+$AZ6*Assembly!P$5+$BA6*Assembly!P$6+$BB6*Assembly!P$7+$BC6*Assembly!P$8+$BD6*Assembly!P$9+$BE6*Assembly!P$10+$BF6*Assembly!P$11+$BG6*Assembly!P$12+$BH6*Assembly!P$13+$BI6*Assembly!P$14+$BJ6*Assembly!P$15+$BK6*Assembly!P$16+$BL6*Assembly!P$17+$BM6*Assembly!P$18+$BN6*Assembly!P$19+$BO6*Assembly!P$20+$BP6*Assembly!P$21+$BQ6*Assembly!P$22+$BR6*Assembly!P$23+$BS6*Assembly!P$24</f>
        <v>0</v>
      </c>
      <c r="CJ6" s="229" t="str">
        <f>$AY6*Assembly!Q$4+$AZ6*Assembly!Q$5+$BA6*Assembly!Q$6+$BB6*Assembly!Q$7+$BC6*Assembly!Q$8+$BD6*Assembly!Q$9+$BE6*Assembly!Q$10+$BF6*Assembly!Q$11+$BG6*Assembly!Q$12+$BH6*Assembly!Q$13+$BI6*Assembly!Q$14+$BJ6*Assembly!Q$15+$BK6*Assembly!Q$16+$BL6*Assembly!Q$17+$BM6*Assembly!Q$18+$BN6*Assembly!Q$19+$BO6*Assembly!Q$20+$BP6*Assembly!Q$21+$BQ6*Assembly!Q$22+$BR6*Assembly!Q$23+$BS6*Assembly!Q$24</f>
        <v>4.2</v>
      </c>
      <c r="CK6" s="231" t="str">
        <f>$AY6*Assembly!R$4+$AZ6*Assembly!R$5+$BA6*Assembly!R$6+$BB6*Assembly!R$7+$BC6*Assembly!R$8+$BD6*Assembly!R$9+$BE6*Assembly!R$10+$BF6*Assembly!R$11+$BG6*Assembly!R$12+$BH6*Assembly!R$13+$BI6*Assembly!R$14+$BJ6*Assembly!R$15+$BK6*Assembly!R$16+$BL6*Assembly!R$17+$BM6*Assembly!R$18+$BN6*Assembly!R$19+$BO6*Assembly!R$20+$BP6*Assembly!R$21+$BQ6*Assembly!R$22+$BR6*Assembly!R$23+$BS6*Assembly!R$24</f>
        <v>0</v>
      </c>
      <c r="CL6" s="229" t="str">
        <f>$AY6*Assembly!S$4+$AZ6*Assembly!S$5+$BA6*Assembly!S$6+$BB6*Assembly!S$7+$BC6*Assembly!S$8+$BD6*Assembly!S$9+$BE6*Assembly!S$10+$BF6*Assembly!S$11+$BG6*Assembly!S$12+$BH6*Assembly!S$13+$BI6*Assembly!S$14+$BJ6*Assembly!S$15+$BK6*Assembly!S$16+$BL6*Assembly!S$17+$BM6*Assembly!S$18+$BN6*Assembly!S$19+$BO6*Assembly!S$20+$BP6*Assembly!S$21+$BQ6*Assembly!S$22+$BR6*Assembly!S$23+$BS6*Assembly!S$24</f>
        <v>0</v>
      </c>
      <c r="CM6" s="229" t="str">
        <f>$AY6*Assembly!T$4+$AZ6*Assembly!T$5+$BA6*Assembly!T$6+$BB6*Assembly!T$7+$BC6*Assembly!T$8+$BD6*Assembly!T$9+$BE6*Assembly!T$10+$BF6*Assembly!T$11+$BG6*Assembly!T$12+$BH6*Assembly!T$13+$BI6*Assembly!T$14+$BJ6*Assembly!T$15+$BK6*Assembly!T$16+$BL6*Assembly!T$17+$BM6*Assembly!T$18+$BN6*Assembly!T$19+$BO6*Assembly!T$20+$BP6*Assembly!T$21+$BQ6*Assembly!T$22+$BR6*Assembly!T$23+$BS6*Assembly!T$24</f>
        <v>0</v>
      </c>
      <c r="CN6" s="229" t="str">
        <f>$AY6*Assembly!U$4+$AZ6*Assembly!U$5+$BA6*Assembly!U$6+$BB6*Assembly!U$7+$BC6*Assembly!U$8+$BD6*Assembly!U$9+$BE6*Assembly!U$10+$BF6*Assembly!U$11+$BG6*Assembly!U$12+$BH6*Assembly!U$13+$BI6*Assembly!U$14+$BJ6*Assembly!U$15+$BK6*Assembly!U$16+$BL6*Assembly!U$17+$BM6*Assembly!U$18+$BN6*Assembly!U$19+$BO6*Assembly!U$20+$BP6*Assembly!U$21+$BQ6*Assembly!U$22+$BR6*Assembly!U$23+$BS6*Assembly!U$24</f>
        <v>0</v>
      </c>
      <c r="CO6" s="231" t="str">
        <f>$AY6*Assembly!V$4+$AZ6*Assembly!V$5+$BA6*Assembly!V$6+$BB6*Assembly!V$7+$BC6*Assembly!V$8+$BD6*Assembly!V$9+$BE6*Assembly!V$10+$BF6*Assembly!V$11+$BG6*Assembly!V$12+$BH6*Assembly!V$13+$BI6*Assembly!V$14+$BJ6*Assembly!V$15+$BK6*Assembly!V$16+$BL6*Assembly!V$17+$BM6*Assembly!V$18+$BN6*Assembly!V$19+$BO6*Assembly!V$20+$BP6*Assembly!V$21+$BQ6*Assembly!V$22+$BR6*Assembly!V$23+$BS6*Assembly!V$24</f>
        <v>0</v>
      </c>
      <c r="CP6" s="231" t="str">
        <f>CF6*Refining!$F$3</f>
        <v>103</v>
      </c>
      <c r="CQ6" s="231" t="str">
        <f>CG6*Refining!$F$4</f>
        <v>0</v>
      </c>
      <c r="CR6" s="231" t="str">
        <f>CH6*Refining!$F$5</f>
        <v>0</v>
      </c>
      <c r="CS6" s="231" t="str">
        <f>CI6*Refining!$F$6</f>
        <v>0</v>
      </c>
      <c r="CT6" s="231" t="str">
        <f>CJ6*Refining!$F$7</f>
        <v>8</v>
      </c>
      <c r="CU6" s="231" t="str">
        <f>CK6*Refining!$F$8</f>
        <v>0</v>
      </c>
      <c r="CV6" s="231" t="str">
        <f>CL6*Refining!$F$9</f>
        <v>0</v>
      </c>
      <c r="CW6" s="231" t="str">
        <f>CM6*Refining!$F$10</f>
        <v>0</v>
      </c>
      <c r="CX6" s="231" t="str">
        <f>CN6*Refining!$F$11</f>
        <v>0</v>
      </c>
      <c r="CY6" s="231" t="str">
        <f>CO6*Refining!$F$12</f>
        <v>0</v>
      </c>
      <c r="CZ6" s="244" t="str">
        <f t="shared" ref="CZ6:DS6" si="15">IF(CF6 = 0, "", CF6)</f>
        <v>58</v>
      </c>
      <c r="DA6" s="245" t="str">
        <f t="shared" si="15"/>
        <v/>
      </c>
      <c r="DB6" s="245" t="str">
        <f t="shared" si="15"/>
        <v/>
      </c>
      <c r="DC6" s="245" t="str">
        <f t="shared" si="15"/>
        <v/>
      </c>
      <c r="DD6" s="245" t="str">
        <f t="shared" si="15"/>
        <v>4.2</v>
      </c>
      <c r="DE6" s="245" t="str">
        <f t="shared" si="15"/>
        <v/>
      </c>
      <c r="DF6" s="245" t="str">
        <f t="shared" si="15"/>
        <v/>
      </c>
      <c r="DG6" s="245" t="str">
        <f t="shared" si="15"/>
        <v/>
      </c>
      <c r="DH6" s="245" t="str">
        <f t="shared" si="15"/>
        <v/>
      </c>
      <c r="DI6" s="246" t="str">
        <f t="shared" si="15"/>
        <v/>
      </c>
      <c r="DJ6" s="244" t="str">
        <f t="shared" si="15"/>
        <v>103</v>
      </c>
      <c r="DK6" s="245" t="str">
        <f t="shared" si="15"/>
        <v/>
      </c>
      <c r="DL6" s="245" t="str">
        <f t="shared" si="15"/>
        <v/>
      </c>
      <c r="DM6" s="245" t="str">
        <f t="shared" si="15"/>
        <v/>
      </c>
      <c r="DN6" s="247" t="str">
        <f t="shared" si="15"/>
        <v>7.5</v>
      </c>
      <c r="DO6" s="245" t="str">
        <f t="shared" si="15"/>
        <v/>
      </c>
      <c r="DP6" s="245" t="str">
        <f t="shared" si="15"/>
        <v/>
      </c>
      <c r="DQ6" s="245" t="str">
        <f t="shared" si="15"/>
        <v/>
      </c>
      <c r="DR6" s="245" t="str">
        <f t="shared" si="15"/>
        <v/>
      </c>
      <c r="DS6" s="246" t="str">
        <f t="shared" si="15"/>
        <v/>
      </c>
      <c r="DT6" s="248" t="str">
        <f t="shared" si="16"/>
        <v>62</v>
      </c>
      <c r="DU6" s="249" t="str">
        <f t="shared" si="17"/>
        <v>110</v>
      </c>
      <c r="DV6" s="225" t="str">
        <f>CZ6*'Ores &amp; Ingots'!$C$3+DA6*'Ores &amp; Ingots'!$C$4+DB6*'Ores &amp; Ingots'!$C$5+DC6*'Ores &amp; Ingots'!$C$6+DD6*'Ores &amp; Ingots'!$C$7+DE6*'Ores &amp; Ingots'!$C$8+DF6*'Ores &amp; Ingots'!$C$9+DG6*'Ores &amp; Ingots'!$C$10+DH6*'Ores &amp; Ingots'!$C$11+DI6*'Ores &amp; Ingots'!$C$12</f>
        <v>9</v>
      </c>
      <c r="DW6" s="225" t="str">
        <f>DJ6*'Ores &amp; Ingots'!$B$3+DK6*'Ores &amp; Ingots'!$B$4+DL6*'Ores &amp; Ingots'!$B$5+DM6*'Ores &amp; Ingots'!$B$6+DN6*'Ores &amp; Ingots'!$B$7+DO6*'Ores &amp; Ingots'!$B$8+DP6*'Ores &amp; Ingots'!$B$9+DQ6*'Ores &amp; Ingots'!$B$10+DR6*'Ores &amp; Ingots'!$B$11+DS6*'Ores &amp; Ingots'!$B$12</f>
        <v>41</v>
      </c>
      <c r="DX6" s="249" t="str">
        <f>CZ6*Refining!$G$3+DA6*Refining!$G$4+DB6*Refining!$G$5+DC6*Refining!$G$6+DD6*Refining!$G$7+DE6*Refining!$G$8+DF6*Refining!$G$9+DG6*Refining!$G$10+DH6*Refining!$G$11+DI6*Refining!$G$12</f>
        <v>7</v>
      </c>
      <c r="DY6" s="249" t="str">
        <f t="shared" si="18"/>
        <v>1,153</v>
      </c>
      <c r="DZ6" s="250" t="str">
        <f t="shared" si="19"/>
        <v>0.0012</v>
      </c>
      <c r="EA6" s="248" t="str">
        <f t="shared" si="20"/>
        <v>41</v>
      </c>
      <c r="EB6" s="251" t="str">
        <f t="shared" ref="EB6:EC6" si="21">EA6/60</f>
        <v>0.7</v>
      </c>
      <c r="EC6" s="251" t="str">
        <f t="shared" si="21"/>
        <v>0.0</v>
      </c>
      <c r="ED6" s="248" t="str">
        <f t="shared" si="22"/>
        <v>3,331</v>
      </c>
      <c r="EE6" s="251" t="str">
        <f t="shared" ref="EE6:EF6" si="23">ED6/1000</f>
        <v>3.3</v>
      </c>
      <c r="EF6" s="252" t="str">
        <f t="shared" si="23"/>
        <v>0.00</v>
      </c>
      <c r="EG6" s="223" t="str">
        <f t="shared" si="24"/>
        <v>0.0033</v>
      </c>
      <c r="EH6" s="224" t="str">
        <f t="shared" si="25"/>
        <v>0:00:41</v>
      </c>
      <c r="EI6" s="225" t="s">
        <v>12</v>
      </c>
    </row>
    <row r="7">
      <c r="A7" s="33"/>
      <c r="B7" s="226" t="s">
        <v>914</v>
      </c>
      <c r="C7" s="227" t="s">
        <v>886</v>
      </c>
      <c r="D7" s="227">
        <v>1.0</v>
      </c>
      <c r="E7" s="227">
        <v>2.0</v>
      </c>
      <c r="F7" s="227">
        <v>1.0</v>
      </c>
      <c r="G7" s="253" t="str">
        <f t="shared" si="5"/>
        <v>31.3</v>
      </c>
      <c r="H7" s="254">
        <v>50.0</v>
      </c>
      <c r="I7" s="254">
        <v>50.0</v>
      </c>
      <c r="J7" s="254" t="str">
        <f>H7/Main!$D$9</f>
        <v>50</v>
      </c>
      <c r="K7" s="254" t="str">
        <f>I7/Main!$D$10</f>
        <v>50</v>
      </c>
      <c r="L7" s="254" t="str">
        <f t="shared" si="6"/>
        <v>1</v>
      </c>
      <c r="M7" s="254">
        <v>1.0</v>
      </c>
      <c r="N7" s="255"/>
      <c r="O7" s="256">
        <v>10000.0</v>
      </c>
      <c r="P7" s="255"/>
      <c r="Q7" s="256"/>
      <c r="R7" s="255"/>
      <c r="S7" s="257"/>
      <c r="T7" s="257"/>
      <c r="U7" s="255"/>
      <c r="V7" s="255"/>
      <c r="W7" s="256">
        <v>50000.0</v>
      </c>
      <c r="X7" s="255"/>
      <c r="Y7" s="255"/>
      <c r="Z7" s="255"/>
      <c r="AA7" s="255"/>
      <c r="AB7" s="255"/>
      <c r="AC7" s="258" t="s">
        <v>18</v>
      </c>
      <c r="AD7" s="234">
        <v>80.0</v>
      </c>
      <c r="AE7" s="234">
        <v>0.0</v>
      </c>
      <c r="AF7" s="234">
        <v>60.0</v>
      </c>
      <c r="AG7" s="234">
        <v>40.0</v>
      </c>
      <c r="AH7" s="234">
        <v>40.0</v>
      </c>
      <c r="AI7" s="234">
        <v>0.0</v>
      </c>
      <c r="AJ7" s="234">
        <v>0.0</v>
      </c>
      <c r="AK7" s="234">
        <v>8.0</v>
      </c>
      <c r="AL7" s="234">
        <v>0.0</v>
      </c>
      <c r="AM7" s="234">
        <v>0.0</v>
      </c>
      <c r="AN7" s="234">
        <v>0.0</v>
      </c>
      <c r="AO7" s="234">
        <v>0.0</v>
      </c>
      <c r="AP7" s="234">
        <v>0.0</v>
      </c>
      <c r="AQ7" s="234">
        <v>0.0</v>
      </c>
      <c r="AR7" s="234">
        <v>0.0</v>
      </c>
      <c r="AS7" s="234">
        <v>0.0</v>
      </c>
      <c r="AT7" s="234">
        <v>0.0</v>
      </c>
      <c r="AU7" s="235">
        <v>40.0</v>
      </c>
      <c r="AV7" s="234">
        <v>0.0</v>
      </c>
      <c r="AW7" s="234">
        <v>0.0</v>
      </c>
      <c r="AX7" s="234">
        <v>0.0</v>
      </c>
      <c r="AY7" s="236" t="str">
        <f t="shared" ref="AY7:BS7" si="26">IF(AD7 = 0, "", AD7)</f>
        <v>80</v>
      </c>
      <c r="AZ7" s="227" t="str">
        <f t="shared" si="26"/>
        <v/>
      </c>
      <c r="BA7" s="227" t="str">
        <f t="shared" si="26"/>
        <v>60</v>
      </c>
      <c r="BB7" s="227" t="str">
        <f t="shared" si="26"/>
        <v>40</v>
      </c>
      <c r="BC7" s="227" t="str">
        <f t="shared" si="26"/>
        <v>40</v>
      </c>
      <c r="BD7" s="227" t="str">
        <f t="shared" si="26"/>
        <v/>
      </c>
      <c r="BE7" s="227" t="str">
        <f t="shared" si="26"/>
        <v/>
      </c>
      <c r="BF7" s="227" t="str">
        <f t="shared" si="26"/>
        <v>8</v>
      </c>
      <c r="BG7" s="227" t="str">
        <f t="shared" si="26"/>
        <v/>
      </c>
      <c r="BH7" s="227" t="str">
        <f t="shared" si="26"/>
        <v/>
      </c>
      <c r="BI7" s="227" t="str">
        <f t="shared" si="26"/>
        <v/>
      </c>
      <c r="BJ7" s="227" t="str">
        <f t="shared" si="26"/>
        <v/>
      </c>
      <c r="BK7" s="227" t="str">
        <f t="shared" si="26"/>
        <v/>
      </c>
      <c r="BL7" s="227" t="str">
        <f t="shared" si="26"/>
        <v/>
      </c>
      <c r="BM7" s="227" t="str">
        <f t="shared" si="26"/>
        <v/>
      </c>
      <c r="BN7" s="227" t="str">
        <f t="shared" si="26"/>
        <v/>
      </c>
      <c r="BO7" s="227" t="str">
        <f t="shared" si="26"/>
        <v/>
      </c>
      <c r="BP7" s="237" t="str">
        <f t="shared" si="26"/>
        <v>40</v>
      </c>
      <c r="BQ7" s="227" t="str">
        <f t="shared" si="26"/>
        <v/>
      </c>
      <c r="BR7" s="227" t="str">
        <f t="shared" si="26"/>
        <v/>
      </c>
      <c r="BS7" s="238" t="str">
        <f t="shared" si="26"/>
        <v/>
      </c>
      <c r="BT7" s="239" t="str">
        <f>$AY7*Assembly!Y$4+$AZ7*Assembly!Y$5+$BA7*Assembly!Y$6+$BB7*Assembly!Y$7+$BC7*Assembly!Y$8+$BD7*Assembly!Y$9+$BE7*Assembly!Y$10+$BF7*Assembly!Y$11+$BG7*Assembly!Y$12+$BH7*Assembly!Y$13+$BI7*Assembly!Y$14+$BJ7*Assembly!Y$15+$BK7*Assembly!Y$16+$BL7*Assembly!Y$17+$BM7*Assembly!Y$18+$BN7*Assembly!Y$19+$BO7*Assembly!Y$20+$BP7*Assembly!Y$21+$BQ7*Assembly!Y$22+$BR7*Assembly!Y$23+$BS7*Assembly!Y$24</f>
        <v>3,482</v>
      </c>
      <c r="BU7" s="225" t="str">
        <f t="shared" si="8"/>
        <v>111</v>
      </c>
      <c r="BV7" s="225"/>
      <c r="BW7" s="225" t="str">
        <f>$AY7*Assembly!AC$4+$AZ7*Assembly!AC$5+$BA7*Assembly!AC$6+$BB7*Assembly!AC$7+$BC7*Assembly!AC$8+$BD7*Assembly!AC$9+$BE7*Assembly!AC$10+$BF7*Assembly!AC$11+$BG7*Assembly!AC$12+$BH7*Assembly!AC$13+$BI7*Assembly!AC$14+$BJ7*Assembly!AC$15+$BK7*Assembly!AC$16+$BL7*Assembly!AC$17+$BM7*Assembly!AC$18+$BN7*Assembly!AC$19+$BO7*Assembly!AC$20+$BP7*Assembly!AC$21+$BQ7*Assembly!AC$22+$BR7*Assembly!AC$23+$BS7*Assembly!AC$24</f>
        <v>13,108</v>
      </c>
      <c r="BX7" s="240" t="str">
        <f t="shared" si="9"/>
        <v>3.76</v>
      </c>
      <c r="BY7" s="241" t="str">
        <f t="shared" si="10"/>
        <v>419</v>
      </c>
      <c r="BZ7" s="242" t="str">
        <f t="shared" si="11"/>
        <v>117.7</v>
      </c>
      <c r="CA7" s="241" t="str">
        <f t="shared" si="12"/>
        <v>262</v>
      </c>
      <c r="CB7" s="225" t="str">
        <f>$AY7*Assembly!X$4+$AZ7*Assembly!X$5+$BA7*Assembly!X$6+$BB7*Assembly!X$7+$BC7*Assembly!X$8+$BD7*Assembly!X$9+$BE7*Assembly!X$10+$BF7*Assembly!X$11+$BG7*Assembly!X$12+$BH7*Assembly!X$13+$BI7*Assembly!X$14+$BJ7*Assembly!X$15+$BK7*Assembly!X$16+$BL7*Assembly!X$17+$BM7*Assembly!X$18+$BN7*Assembly!X$19+$BO7*Assembly!X$20+$BP7*Assembly!X$21+$BQ7*Assembly!X$22+$BR7*Assembly!X$23+$BS7*Assembly!X$24</f>
        <v>388</v>
      </c>
      <c r="CC7" s="225" t="str">
        <f t="shared" si="13"/>
        <v>60,356</v>
      </c>
      <c r="CD7" s="223" t="str">
        <f t="shared" si="14"/>
        <v>0.0604</v>
      </c>
      <c r="CE7" s="243" t="str">
        <f>$AY7*Assembly!AB$4+$AZ7*Assembly!AB$5+$BA7*Assembly!AB$6+$BB7*Assembly!AB$7+$BC7*Assembly!AB$8+$BD7*Assembly!AB$9+$BE7*Assembly!AB$10+$BF7*Assembly!AB$11+$BG7*Assembly!AB$12+$BH7*Assembly!AB$13+$BI7*Assembly!AB$14+$BJ7*Assembly!AB$15+$BK7*Assembly!AB$16+$BL7*Assembly!AB$17+$BM7*Assembly!AB$18+$BN7*Assembly!AB$19+$BO7*Assembly!AB$20+$BP7*Assembly!AB$21+$BQ7*Assembly!AB$22+$BR7*Assembly!AB$23+$BS7*Assembly!AB$24</f>
        <v>4,768</v>
      </c>
      <c r="CF7" s="256" t="str">
        <f>$AY7*Assembly!M$4+$AZ7*Assembly!M$5+$BA7*Assembly!M$6+$BB7*Assembly!M$7+$BC7*Assembly!M$8+$BD7*Assembly!M$9+$BE7*Assembly!M$10+$BF7*Assembly!M$11+$BG7*Assembly!M$12+$BH7*Assembly!M$13+$BI7*Assembly!M$14+$BJ7*Assembly!M$15+$BK7*Assembly!M$16+$BL7*Assembly!M$17+$BM7*Assembly!M$18+$BN7*Assembly!M$19+$BO7*Assembly!M$20+$BP7*Assembly!M$21+$BQ7*Assembly!M$22+$BR7*Assembly!M$23+$BS7*Assembly!M$24</f>
        <v>3,904</v>
      </c>
      <c r="CG7" s="256" t="str">
        <f>$AY7*Assembly!N$4+$AZ7*Assembly!N$5+$BA7*Assembly!N$6+$BB7*Assembly!N$7+$BC7*Assembly!N$8+$BD7*Assembly!N$9+$BE7*Assembly!N$10+$BF7*Assembly!N$11+$BG7*Assembly!N$12+$BH7*Assembly!N$13+$BI7*Assembly!N$14+$BJ7*Assembly!N$15+$BK7*Assembly!N$16+$BL7*Assembly!N$17+$BM7*Assembly!N$18+$BN7*Assembly!N$19+$BO7*Assembly!N$20+$BP7*Assembly!N$21+$BQ7*Assembly!N$22+$BR7*Assembly!N$23+$BS7*Assembly!N$24</f>
        <v>0</v>
      </c>
      <c r="CH7" s="256" t="str">
        <f>$AY7*Assembly!O$4+$AZ7*Assembly!O$5+$BA7*Assembly!O$6+$BB7*Assembly!O$7+$BC7*Assembly!O$8+$BD7*Assembly!O$9+$BE7*Assembly!O$10+$BF7*Assembly!O$11+$BG7*Assembly!O$12+$BH7*Assembly!O$13+$BI7*Assembly!O$14+$BJ7*Assembly!O$15+$BK7*Assembly!O$16+$BL7*Assembly!O$17+$BM7*Assembly!O$18+$BN7*Assembly!O$19+$BO7*Assembly!O$20+$BP7*Assembly!O$21+$BQ7*Assembly!O$22+$BR7*Assembly!O$23+$BS7*Assembly!O$24</f>
        <v>0</v>
      </c>
      <c r="CI7" s="254" t="str">
        <f>$AY7*Assembly!P$4+$AZ7*Assembly!P$5+$BA7*Assembly!P$6+$BB7*Assembly!P$7+$BC7*Assembly!P$8+$BD7*Assembly!P$9+$BE7*Assembly!P$10+$BF7*Assembly!P$11+$BG7*Assembly!P$12+$BH7*Assembly!P$13+$BI7*Assembly!P$14+$BJ7*Assembly!P$15+$BK7*Assembly!P$16+$BL7*Assembly!P$17+$BM7*Assembly!P$18+$BN7*Assembly!P$19+$BO7*Assembly!P$20+$BP7*Assembly!P$21+$BQ7*Assembly!P$22+$BR7*Assembly!P$23+$BS7*Assembly!P$24</f>
        <v>0</v>
      </c>
      <c r="CJ7" s="254" t="str">
        <f>$AY7*Assembly!Q$4+$AZ7*Assembly!Q$5+$BA7*Assembly!Q$6+$BB7*Assembly!Q$7+$BC7*Assembly!Q$8+$BD7*Assembly!Q$9+$BE7*Assembly!Q$10+$BF7*Assembly!Q$11+$BG7*Assembly!Q$12+$BH7*Assembly!Q$13+$BI7*Assembly!Q$14+$BJ7*Assembly!Q$15+$BK7*Assembly!Q$16+$BL7*Assembly!Q$17+$BM7*Assembly!Q$18+$BN7*Assembly!Q$19+$BO7*Assembly!Q$20+$BP7*Assembly!Q$21+$BQ7*Assembly!Q$22+$BR7*Assembly!Q$23+$BS7*Assembly!Q$24</f>
        <v>41.6</v>
      </c>
      <c r="CK7" s="256" t="str">
        <f>$AY7*Assembly!R$4+$AZ7*Assembly!R$5+$BA7*Assembly!R$6+$BB7*Assembly!R$7+$BC7*Assembly!R$8+$BD7*Assembly!R$9+$BE7*Assembly!R$10+$BF7*Assembly!R$11+$BG7*Assembly!R$12+$BH7*Assembly!R$13+$BI7*Assembly!R$14+$BJ7*Assembly!R$15+$BK7*Assembly!R$16+$BL7*Assembly!R$17+$BM7*Assembly!R$18+$BN7*Assembly!R$19+$BO7*Assembly!R$20+$BP7*Assembly!R$21+$BQ7*Assembly!R$22+$BR7*Assembly!R$23+$BS7*Assembly!R$24</f>
        <v>0</v>
      </c>
      <c r="CL7" s="254" t="str">
        <f>$AY7*Assembly!S$4+$AZ7*Assembly!S$5+$BA7*Assembly!S$6+$BB7*Assembly!S$7+$BC7*Assembly!S$8+$BD7*Assembly!S$9+$BE7*Assembly!S$10+$BF7*Assembly!S$11+$BG7*Assembly!S$12+$BH7*Assembly!S$13+$BI7*Assembly!S$14+$BJ7*Assembly!S$15+$BK7*Assembly!S$16+$BL7*Assembly!S$17+$BM7*Assembly!S$18+$BN7*Assembly!S$19+$BO7*Assembly!S$20+$BP7*Assembly!S$21+$BQ7*Assembly!S$22+$BR7*Assembly!S$23+$BS7*Assembly!S$24</f>
        <v>0</v>
      </c>
      <c r="CM7" s="254" t="str">
        <f>$AY7*Assembly!T$4+$AZ7*Assembly!T$5+$BA7*Assembly!T$6+$BB7*Assembly!T$7+$BC7*Assembly!T$8+$BD7*Assembly!T$9+$BE7*Assembly!T$10+$BF7*Assembly!T$11+$BG7*Assembly!T$12+$BH7*Assembly!T$13+$BI7*Assembly!T$14+$BJ7*Assembly!T$15+$BK7*Assembly!T$16+$BL7*Assembly!T$17+$BM7*Assembly!T$18+$BN7*Assembly!T$19+$BO7*Assembly!T$20+$BP7*Assembly!T$21+$BQ7*Assembly!T$22+$BR7*Assembly!T$23+$BS7*Assembly!T$24</f>
        <v>0</v>
      </c>
      <c r="CN7" s="254" t="str">
        <f>$AY7*Assembly!U$4+$AZ7*Assembly!U$5+$BA7*Assembly!U$6+$BB7*Assembly!U$7+$BC7*Assembly!U$8+$BD7*Assembly!U$9+$BE7*Assembly!U$10+$BF7*Assembly!U$11+$BG7*Assembly!U$12+$BH7*Assembly!U$13+$BI7*Assembly!U$14+$BJ7*Assembly!U$15+$BK7*Assembly!U$16+$BL7*Assembly!U$17+$BM7*Assembly!U$18+$BN7*Assembly!U$19+$BO7*Assembly!U$20+$BP7*Assembly!U$21+$BQ7*Assembly!U$22+$BR7*Assembly!U$23+$BS7*Assembly!U$24</f>
        <v>0</v>
      </c>
      <c r="CO7" s="256" t="str">
        <f>$AY7*Assembly!V$4+$AZ7*Assembly!V$5+$BA7*Assembly!V$6+$BB7*Assembly!V$7+$BC7*Assembly!V$8+$BD7*Assembly!V$9+$BE7*Assembly!V$10+$BF7*Assembly!V$11+$BG7*Assembly!V$12+$BH7*Assembly!V$13+$BI7*Assembly!V$14+$BJ7*Assembly!V$15+$BK7*Assembly!V$16+$BL7*Assembly!V$17+$BM7*Assembly!V$18+$BN7*Assembly!V$19+$BO7*Assembly!V$20+$BP7*Assembly!V$21+$BQ7*Assembly!V$22+$BR7*Assembly!V$23+$BS7*Assembly!V$24</f>
        <v>0</v>
      </c>
      <c r="CP7" s="256" t="str">
        <f>CF7*Refining!$F$3</f>
        <v>6,971</v>
      </c>
      <c r="CQ7" s="256" t="str">
        <f>CG7*Refining!$F$4</f>
        <v>0</v>
      </c>
      <c r="CR7" s="256" t="str">
        <f>CH7*Refining!$F$5</f>
        <v>0</v>
      </c>
      <c r="CS7" s="256" t="str">
        <f>CI7*Refining!$F$6</f>
        <v>0</v>
      </c>
      <c r="CT7" s="256" t="str">
        <f>CJ7*Refining!$F$7</f>
        <v>74</v>
      </c>
      <c r="CU7" s="256" t="str">
        <f>CK7*Refining!$F$8</f>
        <v>0</v>
      </c>
      <c r="CV7" s="256" t="str">
        <f>CL7*Refining!$F$9</f>
        <v>0</v>
      </c>
      <c r="CW7" s="256" t="str">
        <f>CM7*Refining!$F$10</f>
        <v>0</v>
      </c>
      <c r="CX7" s="256" t="str">
        <f>CN7*Refining!$F$11</f>
        <v>0</v>
      </c>
      <c r="CY7" s="256" t="str">
        <f>CO7*Refining!$F$12</f>
        <v>0</v>
      </c>
      <c r="CZ7" s="244" t="str">
        <f t="shared" ref="CZ7:DS7" si="27">IF(CF7 = 0, "", CF7)</f>
        <v>3,904</v>
      </c>
      <c r="DA7" s="245" t="str">
        <f t="shared" si="27"/>
        <v/>
      </c>
      <c r="DB7" s="245" t="str">
        <f t="shared" si="27"/>
        <v/>
      </c>
      <c r="DC7" s="245" t="str">
        <f t="shared" si="27"/>
        <v/>
      </c>
      <c r="DD7" s="245" t="str">
        <f t="shared" si="27"/>
        <v>41.6</v>
      </c>
      <c r="DE7" s="245" t="str">
        <f t="shared" si="27"/>
        <v/>
      </c>
      <c r="DF7" s="245" t="str">
        <f t="shared" si="27"/>
        <v/>
      </c>
      <c r="DG7" s="245" t="str">
        <f t="shared" si="27"/>
        <v/>
      </c>
      <c r="DH7" s="245" t="str">
        <f t="shared" si="27"/>
        <v/>
      </c>
      <c r="DI7" s="246" t="str">
        <f t="shared" si="27"/>
        <v/>
      </c>
      <c r="DJ7" s="244" t="str">
        <f t="shared" si="27"/>
        <v>6,971</v>
      </c>
      <c r="DK7" s="245" t="str">
        <f t="shared" si="27"/>
        <v/>
      </c>
      <c r="DL7" s="245" t="str">
        <f t="shared" si="27"/>
        <v/>
      </c>
      <c r="DM7" s="245" t="str">
        <f t="shared" si="27"/>
        <v/>
      </c>
      <c r="DN7" s="259" t="str">
        <f t="shared" si="27"/>
        <v>74</v>
      </c>
      <c r="DO7" s="245" t="str">
        <f t="shared" si="27"/>
        <v/>
      </c>
      <c r="DP7" s="245" t="str">
        <f t="shared" si="27"/>
        <v/>
      </c>
      <c r="DQ7" s="245" t="str">
        <f t="shared" si="27"/>
        <v/>
      </c>
      <c r="DR7" s="245" t="str">
        <f t="shared" si="27"/>
        <v/>
      </c>
      <c r="DS7" s="246" t="str">
        <f t="shared" si="27"/>
        <v/>
      </c>
      <c r="DT7" s="248" t="str">
        <f t="shared" si="16"/>
        <v>3,946</v>
      </c>
      <c r="DU7" s="249" t="str">
        <f t="shared" si="17"/>
        <v>7,046</v>
      </c>
      <c r="DV7" s="225" t="str">
        <f>CZ7*'Ores &amp; Ingots'!$C$3+DA7*'Ores &amp; Ingots'!$C$4+DB7*'Ores &amp; Ingots'!$C$5+DC7*'Ores &amp; Ingots'!$C$6+DD7*'Ores &amp; Ingots'!$C$7+DE7*'Ores &amp; Ingots'!$C$8+DF7*'Ores &amp; Ingots'!$C$9+DG7*'Ores &amp; Ingots'!$C$10+DH7*'Ores &amp; Ingots'!$C$11+DI7*'Ores &amp; Ingots'!$C$12</f>
        <v>514</v>
      </c>
      <c r="DW7" s="225" t="str">
        <f>DJ7*'Ores &amp; Ingots'!$B$3+DK7*'Ores &amp; Ingots'!$B$4+DL7*'Ores &amp; Ingots'!$B$5+DM7*'Ores &amp; Ingots'!$B$6+DN7*'Ores &amp; Ingots'!$B$7+DO7*'Ores &amp; Ingots'!$B$8+DP7*'Ores &amp; Ingots'!$B$9+DQ7*'Ores &amp; Ingots'!$B$10+DR7*'Ores &amp; Ingots'!$B$11+DS7*'Ores &amp; Ingots'!$B$12</f>
        <v>2,607</v>
      </c>
      <c r="DX7" s="249" t="str">
        <f>CZ7*Refining!$G$3+DA7*Refining!$G$4+DB7*Refining!$G$5+DC7*Refining!$G$6+DD7*Refining!$G$7+DE7*Refining!$G$8+DF7*Refining!$G$9+DG7*Refining!$G$10+DH7*Refining!$G$11+DI7*Refining!$G$12</f>
        <v>302</v>
      </c>
      <c r="DY7" s="249" t="str">
        <f t="shared" si="18"/>
        <v>47,043</v>
      </c>
      <c r="DZ7" s="250" t="str">
        <f t="shared" si="19"/>
        <v>0.0470</v>
      </c>
      <c r="EA7" s="248" t="str">
        <f t="shared" si="20"/>
        <v>740</v>
      </c>
      <c r="EB7" s="251" t="str">
        <f t="shared" ref="EB7:EC7" si="28">EA7/60</f>
        <v>12.3</v>
      </c>
      <c r="EC7" s="251" t="str">
        <f t="shared" si="28"/>
        <v>0.2</v>
      </c>
      <c r="ED7" s="248" t="str">
        <f t="shared" si="22"/>
        <v>107,398</v>
      </c>
      <c r="EE7" s="251" t="str">
        <f t="shared" ref="EE7:EF7" si="29">ED7/1000</f>
        <v>107.4</v>
      </c>
      <c r="EF7" s="252" t="str">
        <f t="shared" si="29"/>
        <v>0.11</v>
      </c>
      <c r="EG7" s="223" t="str">
        <f t="shared" si="24"/>
        <v>0.1074</v>
      </c>
      <c r="EH7" s="224" t="str">
        <f t="shared" si="25"/>
        <v>0:12:20</v>
      </c>
      <c r="EI7" s="225">
        <v>316.0</v>
      </c>
    </row>
    <row r="8">
      <c r="A8" s="33"/>
      <c r="B8" s="226" t="s">
        <v>914</v>
      </c>
      <c r="C8" s="227" t="s">
        <v>885</v>
      </c>
      <c r="D8" s="227">
        <v>1.0</v>
      </c>
      <c r="E8" s="227">
        <v>1.0</v>
      </c>
      <c r="F8" s="227">
        <v>2.0</v>
      </c>
      <c r="G8" s="228" t="str">
        <f t="shared" si="5"/>
        <v>0.3</v>
      </c>
      <c r="H8" s="229">
        <v>15.0</v>
      </c>
      <c r="I8" s="229">
        <v>15.0</v>
      </c>
      <c r="J8" s="229" t="str">
        <f>H8/Main!$D$9</f>
        <v>15</v>
      </c>
      <c r="K8" s="229" t="str">
        <f>I8/Main!$D$10</f>
        <v>15</v>
      </c>
      <c r="L8" s="229" t="str">
        <f t="shared" si="6"/>
        <v>1</v>
      </c>
      <c r="M8" s="229">
        <v>1.0</v>
      </c>
      <c r="N8" s="230"/>
      <c r="O8" s="231">
        <v>10000.0</v>
      </c>
      <c r="P8" s="230"/>
      <c r="Q8" s="231"/>
      <c r="R8" s="230"/>
      <c r="S8" s="232"/>
      <c r="T8" s="232"/>
      <c r="U8" s="230"/>
      <c r="V8" s="230"/>
      <c r="W8" s="260">
        <v>50000.0</v>
      </c>
      <c r="X8" s="230"/>
      <c r="Y8" s="230"/>
      <c r="Z8" s="230"/>
      <c r="AA8" s="230"/>
      <c r="AB8" s="230"/>
      <c r="AC8" s="233"/>
      <c r="AD8" s="234">
        <v>1.0</v>
      </c>
      <c r="AE8" s="234">
        <v>0.0</v>
      </c>
      <c r="AF8" s="234">
        <v>1.0</v>
      </c>
      <c r="AG8" s="234">
        <v>0.0</v>
      </c>
      <c r="AH8" s="234">
        <v>1.0</v>
      </c>
      <c r="AI8" s="234">
        <v>0.0</v>
      </c>
      <c r="AJ8" s="234">
        <v>0.0</v>
      </c>
      <c r="AK8" s="235">
        <v>1.0</v>
      </c>
      <c r="AL8" s="234">
        <v>0.0</v>
      </c>
      <c r="AM8" s="234">
        <v>0.0</v>
      </c>
      <c r="AN8" s="234">
        <v>0.0</v>
      </c>
      <c r="AO8" s="234">
        <v>0.0</v>
      </c>
      <c r="AP8" s="234">
        <v>0.0</v>
      </c>
      <c r="AQ8" s="234">
        <v>0.0</v>
      </c>
      <c r="AR8" s="234">
        <v>0.0</v>
      </c>
      <c r="AS8" s="234">
        <v>0.0</v>
      </c>
      <c r="AT8" s="234">
        <v>0.0</v>
      </c>
      <c r="AU8" s="234">
        <v>0.0</v>
      </c>
      <c r="AV8" s="234">
        <v>0.0</v>
      </c>
      <c r="AW8" s="234">
        <v>0.0</v>
      </c>
      <c r="AX8" s="234">
        <v>0.0</v>
      </c>
      <c r="AY8" s="236" t="str">
        <f t="shared" ref="AY8:BS8" si="30">IF(AD8 = 0, "", AD8)</f>
        <v>1</v>
      </c>
      <c r="AZ8" s="227" t="str">
        <f t="shared" si="30"/>
        <v/>
      </c>
      <c r="BA8" s="227" t="str">
        <f t="shared" si="30"/>
        <v>1</v>
      </c>
      <c r="BB8" s="227" t="str">
        <f t="shared" si="30"/>
        <v/>
      </c>
      <c r="BC8" s="227" t="str">
        <f t="shared" si="30"/>
        <v>1</v>
      </c>
      <c r="BD8" s="227" t="str">
        <f t="shared" si="30"/>
        <v/>
      </c>
      <c r="BE8" s="227" t="str">
        <f t="shared" si="30"/>
        <v/>
      </c>
      <c r="BF8" s="237" t="str">
        <f t="shared" si="30"/>
        <v>1</v>
      </c>
      <c r="BG8" s="227" t="str">
        <f t="shared" si="30"/>
        <v/>
      </c>
      <c r="BH8" s="227" t="str">
        <f t="shared" si="30"/>
        <v/>
      </c>
      <c r="BI8" s="227" t="str">
        <f t="shared" si="30"/>
        <v/>
      </c>
      <c r="BJ8" s="227" t="str">
        <f t="shared" si="30"/>
        <v/>
      </c>
      <c r="BK8" s="227" t="str">
        <f t="shared" si="30"/>
        <v/>
      </c>
      <c r="BL8" s="227" t="str">
        <f t="shared" si="30"/>
        <v/>
      </c>
      <c r="BM8" s="227" t="str">
        <f t="shared" si="30"/>
        <v/>
      </c>
      <c r="BN8" s="227" t="str">
        <f t="shared" si="30"/>
        <v/>
      </c>
      <c r="BO8" s="227" t="str">
        <f t="shared" si="30"/>
        <v/>
      </c>
      <c r="BP8" s="227" t="str">
        <f t="shared" si="30"/>
        <v/>
      </c>
      <c r="BQ8" s="227" t="str">
        <f t="shared" si="30"/>
        <v/>
      </c>
      <c r="BR8" s="227" t="str">
        <f t="shared" si="30"/>
        <v/>
      </c>
      <c r="BS8" s="238" t="str">
        <f t="shared" si="30"/>
        <v/>
      </c>
      <c r="BT8" s="239" t="str">
        <f>$AY8*Assembly!Y$4+$AZ8*Assembly!Y$5+$BA8*Assembly!Y$6+$BB8*Assembly!Y$7+$BC8*Assembly!Y$8+$BD8*Assembly!Y$9+$BE8*Assembly!Y$10+$BF8*Assembly!Y$11+$BG8*Assembly!Y$12+$BH8*Assembly!Y$13+$BI8*Assembly!Y$14+$BJ8*Assembly!Y$15+$BK8*Assembly!Y$16+$BL8*Assembly!Y$17+$BM8*Assembly!Y$18+$BN8*Assembly!Y$19+$BO8*Assembly!Y$20+$BP8*Assembly!Y$21+$BQ8*Assembly!Y$22+$BR8*Assembly!Y$23+$BS8*Assembly!Y$24</f>
        <v>32</v>
      </c>
      <c r="BU8" s="225" t="str">
        <f t="shared" si="8"/>
        <v>129</v>
      </c>
      <c r="BV8" s="225"/>
      <c r="BW8" s="225" t="str">
        <f>$AY8*Assembly!AC$4+$AZ8*Assembly!AC$5+$BA8*Assembly!AC$6+$BB8*Assembly!AC$7+$BC8*Assembly!AC$8+$BD8*Assembly!AC$9+$BE8*Assembly!AC$10+$BF8*Assembly!AC$11+$BG8*Assembly!AC$12+$BH8*Assembly!AC$13+$BI8*Assembly!AC$14+$BJ8*Assembly!AC$15+$BK8*Assembly!AC$16+$BL8*Assembly!AC$17+$BM8*Assembly!AC$18+$BN8*Assembly!AC$19+$BO8*Assembly!AC$20+$BP8*Assembly!AC$21+$BQ8*Assembly!AC$22+$BR8*Assembly!AC$23+$BS8*Assembly!AC$24</f>
        <v>146</v>
      </c>
      <c r="BX8" s="240" t="str">
        <f t="shared" si="9"/>
        <v>4.53</v>
      </c>
      <c r="BY8" s="241" t="str">
        <f t="shared" si="10"/>
        <v>584</v>
      </c>
      <c r="BZ8" s="242" t="str">
        <f t="shared" si="11"/>
        <v>1.1</v>
      </c>
      <c r="CA8" s="241" t="str">
        <f t="shared" si="12"/>
        <v>10</v>
      </c>
      <c r="CB8" s="225" t="str">
        <f>$AY8*Assembly!X$4+$AZ8*Assembly!X$5+$BA8*Assembly!X$6+$BB8*Assembly!X$7+$BC8*Assembly!X$8+$BD8*Assembly!X$9+$BE8*Assembly!X$10+$BF8*Assembly!X$11+$BG8*Assembly!X$12+$BH8*Assembly!X$13+$BI8*Assembly!X$14+$BJ8*Assembly!X$15+$BK8*Assembly!X$16+$BL8*Assembly!X$17+$BM8*Assembly!X$18+$BN8*Assembly!X$19+$BO8*Assembly!X$20+$BP8*Assembly!X$21+$BQ8*Assembly!X$22+$BR8*Assembly!X$23+$BS8*Assembly!X$24</f>
        <v>7</v>
      </c>
      <c r="CC8" s="225" t="str">
        <f t="shared" si="13"/>
        <v>1,089</v>
      </c>
      <c r="CD8" s="223" t="str">
        <f t="shared" si="14"/>
        <v>0.0011</v>
      </c>
      <c r="CE8" s="243" t="str">
        <f>$AY8*Assembly!AB$4+$AZ8*Assembly!AB$5+$BA8*Assembly!AB$6+$BB8*Assembly!AB$7+$BC8*Assembly!AB$8+$BD8*Assembly!AB$9+$BE8*Assembly!AB$10+$BF8*Assembly!AB$11+$BG8*Assembly!AB$12+$BH8*Assembly!AB$13+$BI8*Assembly!AB$14+$BJ8*Assembly!AB$15+$BK8*Assembly!AB$16+$BL8*Assembly!AB$17+$BM8*Assembly!AB$18+$BN8*Assembly!AB$19+$BO8*Assembly!AB$20+$BP8*Assembly!AB$21+$BQ8*Assembly!AB$22+$BR8*Assembly!AB$23+$BS8*Assembly!AB$24</f>
        <v>8</v>
      </c>
      <c r="CF8" s="231" t="str">
        <f>$AY8*Assembly!M$4+$AZ8*Assembly!M$5+$BA8*Assembly!M$6+$BB8*Assembly!M$7+$BC8*Assembly!M$8+$BD8*Assembly!M$9+$BE8*Assembly!M$10+$BF8*Assembly!M$11+$BG8*Assembly!M$12+$BH8*Assembly!M$13+$BI8*Assembly!M$14+$BJ8*Assembly!M$15+$BK8*Assembly!M$16+$BL8*Assembly!M$17+$BM8*Assembly!M$18+$BN8*Assembly!M$19+$BO8*Assembly!M$20+$BP8*Assembly!M$21+$BQ8*Assembly!M$22+$BR8*Assembly!M$23+$BS8*Assembly!M$24</f>
        <v>37</v>
      </c>
      <c r="CG8" s="231" t="str">
        <f>$AY8*Assembly!N$4+$AZ8*Assembly!N$5+$BA8*Assembly!N$6+$BB8*Assembly!N$7+$BC8*Assembly!N$8+$BD8*Assembly!N$9+$BE8*Assembly!N$10+$BF8*Assembly!N$11+$BG8*Assembly!N$12+$BH8*Assembly!N$13+$BI8*Assembly!N$14+$BJ8*Assembly!N$15+$BK8*Assembly!N$16+$BL8*Assembly!N$17+$BM8*Assembly!N$18+$BN8*Assembly!N$19+$BO8*Assembly!N$20+$BP8*Assembly!N$21+$BQ8*Assembly!N$22+$BR8*Assembly!N$23+$BS8*Assembly!N$24</f>
        <v>0</v>
      </c>
      <c r="CH8" s="231" t="str">
        <f>$AY8*Assembly!O$4+$AZ8*Assembly!O$5+$BA8*Assembly!O$6+$BB8*Assembly!O$7+$BC8*Assembly!O$8+$BD8*Assembly!O$9+$BE8*Assembly!O$10+$BF8*Assembly!O$11+$BG8*Assembly!O$12+$BH8*Assembly!O$13+$BI8*Assembly!O$14+$BJ8*Assembly!O$15+$BK8*Assembly!O$16+$BL8*Assembly!O$17+$BM8*Assembly!O$18+$BN8*Assembly!O$19+$BO8*Assembly!O$20+$BP8*Assembly!O$21+$BQ8*Assembly!O$22+$BR8*Assembly!O$23+$BS8*Assembly!O$24</f>
        <v>0</v>
      </c>
      <c r="CI8" s="229" t="str">
        <f>$AY8*Assembly!P$4+$AZ8*Assembly!P$5+$BA8*Assembly!P$6+$BB8*Assembly!P$7+$BC8*Assembly!P$8+$BD8*Assembly!P$9+$BE8*Assembly!P$10+$BF8*Assembly!P$11+$BG8*Assembly!P$12+$BH8*Assembly!P$13+$BI8*Assembly!P$14+$BJ8*Assembly!P$15+$BK8*Assembly!P$16+$BL8*Assembly!P$17+$BM8*Assembly!P$18+$BN8*Assembly!P$19+$BO8*Assembly!P$20+$BP8*Assembly!P$21+$BQ8*Assembly!P$22+$BR8*Assembly!P$23+$BS8*Assembly!P$24</f>
        <v>0</v>
      </c>
      <c r="CJ8" s="229" t="str">
        <f>$AY8*Assembly!Q$4+$AZ8*Assembly!Q$5+$BA8*Assembly!Q$6+$BB8*Assembly!Q$7+$BC8*Assembly!Q$8+$BD8*Assembly!Q$9+$BE8*Assembly!Q$10+$BF8*Assembly!Q$11+$BG8*Assembly!Q$12+$BH8*Assembly!Q$13+$BI8*Assembly!Q$14+$BJ8*Assembly!Q$15+$BK8*Assembly!Q$16+$BL8*Assembly!Q$17+$BM8*Assembly!Q$18+$BN8*Assembly!Q$19+$BO8*Assembly!Q$20+$BP8*Assembly!Q$21+$BQ8*Assembly!Q$22+$BR8*Assembly!Q$23+$BS8*Assembly!Q$24</f>
        <v>0.2</v>
      </c>
      <c r="CK8" s="231" t="str">
        <f>$AY8*Assembly!R$4+$AZ8*Assembly!R$5+$BA8*Assembly!R$6+$BB8*Assembly!R$7+$BC8*Assembly!R$8+$BD8*Assembly!R$9+$BE8*Assembly!R$10+$BF8*Assembly!R$11+$BG8*Assembly!R$12+$BH8*Assembly!R$13+$BI8*Assembly!R$14+$BJ8*Assembly!R$15+$BK8*Assembly!R$16+$BL8*Assembly!R$17+$BM8*Assembly!R$18+$BN8*Assembly!R$19+$BO8*Assembly!R$20+$BP8*Assembly!R$21+$BQ8*Assembly!R$22+$BR8*Assembly!R$23+$BS8*Assembly!R$24</f>
        <v>0</v>
      </c>
      <c r="CL8" s="229" t="str">
        <f>$AY8*Assembly!S$4+$AZ8*Assembly!S$5+$BA8*Assembly!S$6+$BB8*Assembly!S$7+$BC8*Assembly!S$8+$BD8*Assembly!S$9+$BE8*Assembly!S$10+$BF8*Assembly!S$11+$BG8*Assembly!S$12+$BH8*Assembly!S$13+$BI8*Assembly!S$14+$BJ8*Assembly!S$15+$BK8*Assembly!S$16+$BL8*Assembly!S$17+$BM8*Assembly!S$18+$BN8*Assembly!S$19+$BO8*Assembly!S$20+$BP8*Assembly!S$21+$BQ8*Assembly!S$22+$BR8*Assembly!S$23+$BS8*Assembly!S$24</f>
        <v>0</v>
      </c>
      <c r="CM8" s="229" t="str">
        <f>$AY8*Assembly!T$4+$AZ8*Assembly!T$5+$BA8*Assembly!T$6+$BB8*Assembly!T$7+$BC8*Assembly!T$8+$BD8*Assembly!T$9+$BE8*Assembly!T$10+$BF8*Assembly!T$11+$BG8*Assembly!T$12+$BH8*Assembly!T$13+$BI8*Assembly!T$14+$BJ8*Assembly!T$15+$BK8*Assembly!T$16+$BL8*Assembly!T$17+$BM8*Assembly!T$18+$BN8*Assembly!T$19+$BO8*Assembly!T$20+$BP8*Assembly!T$21+$BQ8*Assembly!T$22+$BR8*Assembly!T$23+$BS8*Assembly!T$24</f>
        <v>0</v>
      </c>
      <c r="CN8" s="229" t="str">
        <f>$AY8*Assembly!U$4+$AZ8*Assembly!U$5+$BA8*Assembly!U$6+$BB8*Assembly!U$7+$BC8*Assembly!U$8+$BD8*Assembly!U$9+$BE8*Assembly!U$10+$BF8*Assembly!U$11+$BG8*Assembly!U$12+$BH8*Assembly!U$13+$BI8*Assembly!U$14+$BJ8*Assembly!U$15+$BK8*Assembly!U$16+$BL8*Assembly!U$17+$BM8*Assembly!U$18+$BN8*Assembly!U$19+$BO8*Assembly!U$20+$BP8*Assembly!U$21+$BQ8*Assembly!U$22+$BR8*Assembly!U$23+$BS8*Assembly!U$24</f>
        <v>0</v>
      </c>
      <c r="CO8" s="231" t="str">
        <f>$AY8*Assembly!V$4+$AZ8*Assembly!V$5+$BA8*Assembly!V$6+$BB8*Assembly!V$7+$BC8*Assembly!V$8+$BD8*Assembly!V$9+$BE8*Assembly!V$10+$BF8*Assembly!V$11+$BG8*Assembly!V$12+$BH8*Assembly!V$13+$BI8*Assembly!V$14+$BJ8*Assembly!V$15+$BK8*Assembly!V$16+$BL8*Assembly!V$17+$BM8*Assembly!V$18+$BN8*Assembly!V$19+$BO8*Assembly!V$20+$BP8*Assembly!V$21+$BQ8*Assembly!V$22+$BR8*Assembly!V$23+$BS8*Assembly!V$24</f>
        <v>0</v>
      </c>
      <c r="CP8" s="231" t="str">
        <f>CF8*Refining!$F$3</f>
        <v>65</v>
      </c>
      <c r="CQ8" s="231" t="str">
        <f>CG8*Refining!$F$4</f>
        <v>0</v>
      </c>
      <c r="CR8" s="231" t="str">
        <f>CH8*Refining!$F$5</f>
        <v>0</v>
      </c>
      <c r="CS8" s="231" t="str">
        <f>CI8*Refining!$F$6</f>
        <v>0</v>
      </c>
      <c r="CT8" s="231" t="str">
        <f>CJ8*Refining!$F$7</f>
        <v>0</v>
      </c>
      <c r="CU8" s="231" t="str">
        <f>CK8*Refining!$F$8</f>
        <v>0</v>
      </c>
      <c r="CV8" s="231" t="str">
        <f>CL8*Refining!$F$9</f>
        <v>0</v>
      </c>
      <c r="CW8" s="231" t="str">
        <f>CM8*Refining!$F$10</f>
        <v>0</v>
      </c>
      <c r="CX8" s="231" t="str">
        <f>CN8*Refining!$F$11</f>
        <v>0</v>
      </c>
      <c r="CY8" s="231" t="str">
        <f>CO8*Refining!$F$12</f>
        <v>0</v>
      </c>
      <c r="CZ8" s="244" t="str">
        <f t="shared" ref="CZ8:DS8" si="31">IF(CF8 = 0, "", CF8)</f>
        <v>37</v>
      </c>
      <c r="DA8" s="245" t="str">
        <f t="shared" si="31"/>
        <v/>
      </c>
      <c r="DB8" s="245" t="str">
        <f t="shared" si="31"/>
        <v/>
      </c>
      <c r="DC8" s="245" t="str">
        <f t="shared" si="31"/>
        <v/>
      </c>
      <c r="DD8" s="245" t="str">
        <f t="shared" si="31"/>
        <v>0.2</v>
      </c>
      <c r="DE8" s="245" t="str">
        <f t="shared" si="31"/>
        <v/>
      </c>
      <c r="DF8" s="245" t="str">
        <f t="shared" si="31"/>
        <v/>
      </c>
      <c r="DG8" s="245" t="str">
        <f t="shared" si="31"/>
        <v/>
      </c>
      <c r="DH8" s="245" t="str">
        <f t="shared" si="31"/>
        <v/>
      </c>
      <c r="DI8" s="246" t="str">
        <f t="shared" si="31"/>
        <v/>
      </c>
      <c r="DJ8" s="244" t="str">
        <f t="shared" si="31"/>
        <v>65</v>
      </c>
      <c r="DK8" s="245" t="str">
        <f t="shared" si="31"/>
        <v/>
      </c>
      <c r="DL8" s="245" t="str">
        <f t="shared" si="31"/>
        <v/>
      </c>
      <c r="DM8" s="245" t="str">
        <f t="shared" si="31"/>
        <v/>
      </c>
      <c r="DN8" s="247" t="str">
        <f t="shared" si="31"/>
        <v>0.4</v>
      </c>
      <c r="DO8" s="245" t="str">
        <f t="shared" si="31"/>
        <v/>
      </c>
      <c r="DP8" s="245" t="str">
        <f t="shared" si="31"/>
        <v/>
      </c>
      <c r="DQ8" s="245" t="str">
        <f t="shared" si="31"/>
        <v/>
      </c>
      <c r="DR8" s="245" t="str">
        <f t="shared" si="31"/>
        <v/>
      </c>
      <c r="DS8" s="246" t="str">
        <f t="shared" si="31"/>
        <v/>
      </c>
      <c r="DT8" s="248" t="str">
        <f t="shared" si="16"/>
        <v>37</v>
      </c>
      <c r="DU8" s="249" t="str">
        <f t="shared" si="17"/>
        <v>66</v>
      </c>
      <c r="DV8" s="225" t="str">
        <f>CZ8*'Ores &amp; Ingots'!$C$3+DA8*'Ores &amp; Ingots'!$C$4+DB8*'Ores &amp; Ingots'!$C$5+DC8*'Ores &amp; Ingots'!$C$6+DD8*'Ores &amp; Ingots'!$C$7+DE8*'Ores &amp; Ingots'!$C$8+DF8*'Ores &amp; Ingots'!$C$9+DG8*'Ores &amp; Ingots'!$C$10+DH8*'Ores &amp; Ingots'!$C$11+DI8*'Ores &amp; Ingots'!$C$12</f>
        <v>5</v>
      </c>
      <c r="DW8" s="225" t="str">
        <f>DJ8*'Ores &amp; Ingots'!$B$3+DK8*'Ores &amp; Ingots'!$B$4+DL8*'Ores &amp; Ingots'!$B$5+DM8*'Ores &amp; Ingots'!$B$6+DN8*'Ores &amp; Ingots'!$B$7+DO8*'Ores &amp; Ingots'!$B$8+DP8*'Ores &amp; Ingots'!$B$9+DQ8*'Ores &amp; Ingots'!$B$10+DR8*'Ores &amp; Ingots'!$B$11+DS8*'Ores &amp; Ingots'!$B$12</f>
        <v>24</v>
      </c>
      <c r="DX8" s="249" t="str">
        <f>CZ8*Refining!$G$3+DA8*Refining!$G$4+DB8*Refining!$G$5+DC8*Refining!$G$6+DD8*Refining!$G$7+DE8*Refining!$G$8+DF8*Refining!$G$9+DG8*Refining!$G$10+DH8*Refining!$G$11+DI8*Refining!$G$12</f>
        <v>3</v>
      </c>
      <c r="DY8" s="249" t="str">
        <f t="shared" si="18"/>
        <v>416</v>
      </c>
      <c r="DZ8" s="250" t="str">
        <f t="shared" si="19"/>
        <v>0.0004</v>
      </c>
      <c r="EA8" s="248" t="str">
        <f t="shared" si="20"/>
        <v>25</v>
      </c>
      <c r="EB8" s="251" t="str">
        <f t="shared" ref="EB8:EC8" si="32">EA8/60</f>
        <v>0.4</v>
      </c>
      <c r="EC8" s="251" t="str">
        <f t="shared" si="32"/>
        <v>0.0</v>
      </c>
      <c r="ED8" s="248" t="str">
        <f t="shared" si="22"/>
        <v>1,504</v>
      </c>
      <c r="EE8" s="251" t="str">
        <f t="shared" ref="EE8:EF8" si="33">ED8/1000</f>
        <v>1.5</v>
      </c>
      <c r="EF8" s="252" t="str">
        <f t="shared" si="33"/>
        <v>0.00</v>
      </c>
      <c r="EG8" s="223" t="str">
        <f t="shared" si="24"/>
        <v>0.0015</v>
      </c>
      <c r="EH8" s="224" t="str">
        <f t="shared" si="25"/>
        <v>0:00:25</v>
      </c>
      <c r="EI8" s="225" t="s">
        <v>12</v>
      </c>
    </row>
    <row r="9">
      <c r="A9" s="33"/>
      <c r="B9" s="226" t="s">
        <v>915</v>
      </c>
      <c r="C9" s="227" t="s">
        <v>886</v>
      </c>
      <c r="D9" s="227">
        <v>1.0</v>
      </c>
      <c r="E9" s="227">
        <v>2.0</v>
      </c>
      <c r="F9" s="227">
        <v>1.0</v>
      </c>
      <c r="G9" s="253" t="str">
        <f t="shared" si="5"/>
        <v>31.3</v>
      </c>
      <c r="H9" s="254">
        <v>50.0</v>
      </c>
      <c r="I9" s="254">
        <v>50.0</v>
      </c>
      <c r="J9" s="254" t="str">
        <f>H9/Main!$D$9</f>
        <v>50</v>
      </c>
      <c r="K9" s="254" t="str">
        <f>I9/Main!$D$10</f>
        <v>50</v>
      </c>
      <c r="L9" s="254" t="str">
        <f t="shared" si="6"/>
        <v>1</v>
      </c>
      <c r="M9" s="254">
        <v>1.0</v>
      </c>
      <c r="N9" s="256">
        <v>186000.0</v>
      </c>
      <c r="O9" s="256">
        <v>576000.0</v>
      </c>
      <c r="P9" s="255"/>
      <c r="Q9" s="256"/>
      <c r="R9" s="255"/>
      <c r="S9" s="257"/>
      <c r="T9" s="257"/>
      <c r="U9" s="255"/>
      <c r="V9" s="255"/>
      <c r="W9" s="256">
        <v>40000.0</v>
      </c>
      <c r="X9" s="255"/>
      <c r="Y9" s="255"/>
      <c r="Z9" s="255"/>
      <c r="AA9" s="255"/>
      <c r="AB9" s="255"/>
      <c r="AC9" s="258" t="s">
        <v>18</v>
      </c>
      <c r="AD9" s="234">
        <v>50.0</v>
      </c>
      <c r="AE9" s="234">
        <v>0.0</v>
      </c>
      <c r="AF9" s="234">
        <v>0.0</v>
      </c>
      <c r="AG9" s="234">
        <v>0.0</v>
      </c>
      <c r="AH9" s="234">
        <v>40.0</v>
      </c>
      <c r="AI9" s="234">
        <v>0.0</v>
      </c>
      <c r="AJ9" s="234">
        <v>16.0</v>
      </c>
      <c r="AK9" s="235">
        <v>50.0</v>
      </c>
      <c r="AL9" s="234">
        <v>0.0</v>
      </c>
      <c r="AM9" s="234">
        <v>0.0</v>
      </c>
      <c r="AN9" s="234">
        <v>0.0</v>
      </c>
      <c r="AO9" s="234">
        <v>0.0</v>
      </c>
      <c r="AP9" s="234">
        <v>4.0</v>
      </c>
      <c r="AQ9" s="234">
        <v>0.0</v>
      </c>
      <c r="AR9" s="234">
        <v>0.0</v>
      </c>
      <c r="AS9" s="234">
        <v>100.0</v>
      </c>
      <c r="AT9" s="234">
        <v>0.0</v>
      </c>
      <c r="AU9" s="234">
        <v>20.0</v>
      </c>
      <c r="AV9" s="234">
        <v>0.0</v>
      </c>
      <c r="AW9" s="234">
        <v>30.0</v>
      </c>
      <c r="AX9" s="234">
        <v>0.0</v>
      </c>
      <c r="AY9" s="236" t="str">
        <f t="shared" ref="AY9:BS9" si="34">IF(AD9 = 0, "", AD9)</f>
        <v>50</v>
      </c>
      <c r="AZ9" s="227" t="str">
        <f t="shared" si="34"/>
        <v/>
      </c>
      <c r="BA9" s="227" t="str">
        <f t="shared" si="34"/>
        <v/>
      </c>
      <c r="BB9" s="227" t="str">
        <f t="shared" si="34"/>
        <v/>
      </c>
      <c r="BC9" s="227" t="str">
        <f t="shared" si="34"/>
        <v>40</v>
      </c>
      <c r="BD9" s="227" t="str">
        <f t="shared" si="34"/>
        <v/>
      </c>
      <c r="BE9" s="227" t="str">
        <f t="shared" si="34"/>
        <v>16</v>
      </c>
      <c r="BF9" s="237" t="str">
        <f t="shared" si="34"/>
        <v>50</v>
      </c>
      <c r="BG9" s="227" t="str">
        <f t="shared" si="34"/>
        <v/>
      </c>
      <c r="BH9" s="227" t="str">
        <f t="shared" si="34"/>
        <v/>
      </c>
      <c r="BI9" s="227" t="str">
        <f t="shared" si="34"/>
        <v/>
      </c>
      <c r="BJ9" s="227" t="str">
        <f t="shared" si="34"/>
        <v/>
      </c>
      <c r="BK9" s="227" t="str">
        <f t="shared" si="34"/>
        <v>4</v>
      </c>
      <c r="BL9" s="227" t="str">
        <f t="shared" si="34"/>
        <v/>
      </c>
      <c r="BM9" s="227" t="str">
        <f t="shared" si="34"/>
        <v/>
      </c>
      <c r="BN9" s="227" t="str">
        <f t="shared" si="34"/>
        <v>100</v>
      </c>
      <c r="BO9" s="227" t="str">
        <f t="shared" si="34"/>
        <v/>
      </c>
      <c r="BP9" s="227" t="str">
        <f t="shared" si="34"/>
        <v>20</v>
      </c>
      <c r="BQ9" s="227" t="str">
        <f t="shared" si="34"/>
        <v/>
      </c>
      <c r="BR9" s="227" t="str">
        <f t="shared" si="34"/>
        <v>30</v>
      </c>
      <c r="BS9" s="238" t="str">
        <f t="shared" si="34"/>
        <v/>
      </c>
      <c r="BT9" s="239" t="str">
        <f>$AY9*Assembly!Y$4+$AZ9*Assembly!Y$5+$BA9*Assembly!Y$6+$BB9*Assembly!Y$7+$BC9*Assembly!Y$8+$BD9*Assembly!Y$9+$BE9*Assembly!Y$10+$BF9*Assembly!Y$11+$BG9*Assembly!Y$12+$BH9*Assembly!Y$13+$BI9*Assembly!Y$14+$BJ9*Assembly!Y$15+$BK9*Assembly!Y$16+$BL9*Assembly!Y$17+$BM9*Assembly!Y$18+$BN9*Assembly!Y$19+$BO9*Assembly!Y$20+$BP9*Assembly!Y$21+$BQ9*Assembly!Y$22+$BR9*Assembly!Y$23+$BS9*Assembly!Y$24</f>
        <v>3,584</v>
      </c>
      <c r="BU9" s="225" t="str">
        <f t="shared" si="8"/>
        <v>115</v>
      </c>
      <c r="BV9" s="225"/>
      <c r="BW9" s="225" t="str">
        <f>$AY9*Assembly!AC$4+$AZ9*Assembly!AC$5+$BA9*Assembly!AC$6+$BB9*Assembly!AC$7+$BC9*Assembly!AC$8+$BD9*Assembly!AC$9+$BE9*Assembly!AC$10+$BF9*Assembly!AC$11+$BG9*Assembly!AC$12+$BH9*Assembly!AC$13+$BI9*Assembly!AC$14+$BJ9*Assembly!AC$15+$BK9*Assembly!AC$16+$BL9*Assembly!AC$17+$BM9*Assembly!AC$18+$BN9*Assembly!AC$19+$BO9*Assembly!AC$20+$BP9*Assembly!AC$21+$BQ9*Assembly!AC$22+$BR9*Assembly!AC$23+$BS9*Assembly!AC$24</f>
        <v>8,050</v>
      </c>
      <c r="BX9" s="240" t="str">
        <f t="shared" si="9"/>
        <v>2.25</v>
      </c>
      <c r="BY9" s="241" t="str">
        <f t="shared" si="10"/>
        <v>258</v>
      </c>
      <c r="BZ9" s="242" t="str">
        <f t="shared" si="11"/>
        <v>70.2</v>
      </c>
      <c r="CA9" s="241" t="str">
        <f t="shared" si="12"/>
        <v>161</v>
      </c>
      <c r="CB9" s="225" t="str">
        <f>$AY9*Assembly!X$4+$AZ9*Assembly!X$5+$BA9*Assembly!X$6+$BB9*Assembly!X$7+$BC9*Assembly!X$8+$BD9*Assembly!X$9+$BE9*Assembly!X$10+$BF9*Assembly!X$11+$BG9*Assembly!X$12+$BH9*Assembly!X$13+$BI9*Assembly!X$14+$BJ9*Assembly!X$15+$BK9*Assembly!X$16+$BL9*Assembly!X$17+$BM9*Assembly!X$18+$BN9*Assembly!X$19+$BO9*Assembly!X$20+$BP9*Assembly!X$21+$BQ9*Assembly!X$22+$BR9*Assembly!X$23+$BS9*Assembly!X$24</f>
        <v>1,130</v>
      </c>
      <c r="CC9" s="225" t="str">
        <f t="shared" si="13"/>
        <v>175,778</v>
      </c>
      <c r="CD9" s="223" t="str">
        <f t="shared" si="14"/>
        <v>0.1758</v>
      </c>
      <c r="CE9" s="243" t="str">
        <f>$AY9*Assembly!AB$4+$AZ9*Assembly!AB$5+$BA9*Assembly!AB$6+$BB9*Assembly!AB$7+$BC9*Assembly!AB$8+$BD9*Assembly!AB$9+$BE9*Assembly!AB$10+$BF9*Assembly!AB$11+$BG9*Assembly!AB$12+$BH9*Assembly!AB$13+$BI9*Assembly!AB$14+$BJ9*Assembly!AB$15+$BK9*Assembly!AB$16+$BL9*Assembly!AB$17+$BM9*Assembly!AB$18+$BN9*Assembly!AB$19+$BO9*Assembly!AB$20+$BP9*Assembly!AB$21+$BQ9*Assembly!AB$22+$BR9*Assembly!AB$23+$BS9*Assembly!AB$24</f>
        <v>2,820</v>
      </c>
      <c r="CF9" s="256" t="str">
        <f>$AY9*Assembly!M$4+$AZ9*Assembly!M$5+$BA9*Assembly!M$6+$BB9*Assembly!M$7+$BC9*Assembly!M$8+$BD9*Assembly!M$9+$BE9*Assembly!M$10+$BF9*Assembly!M$11+$BG9*Assembly!M$12+$BH9*Assembly!M$13+$BI9*Assembly!M$14+$BJ9*Assembly!M$15+$BK9*Assembly!M$16+$BL9*Assembly!M$17+$BM9*Assembly!M$18+$BN9*Assembly!M$19+$BO9*Assembly!M$20+$BP9*Assembly!M$21+$BQ9*Assembly!M$22+$BR9*Assembly!M$23+$BS9*Assembly!M$24</f>
        <v>3,105</v>
      </c>
      <c r="CG9" s="256" t="str">
        <f>$AY9*Assembly!N$4+$AZ9*Assembly!N$5+$BA9*Assembly!N$6+$BB9*Assembly!N$7+$BC9*Assembly!N$8+$BD9*Assembly!N$9+$BE9*Assembly!N$10+$BF9*Assembly!N$11+$BG9*Assembly!N$12+$BH9*Assembly!N$13+$BI9*Assembly!N$14+$BJ9*Assembly!N$15+$BK9*Assembly!N$16+$BL9*Assembly!N$17+$BM9*Assembly!N$18+$BN9*Assembly!N$19+$BO9*Assembly!N$20+$BP9*Assembly!N$21+$BQ9*Assembly!N$22+$BR9*Assembly!N$23+$BS9*Assembly!N$24</f>
        <v>530</v>
      </c>
      <c r="CH9" s="256" t="str">
        <f>$AY9*Assembly!O$4+$AZ9*Assembly!O$5+$BA9*Assembly!O$6+$BB9*Assembly!O$7+$BC9*Assembly!O$8+$BD9*Assembly!O$9+$BE9*Assembly!O$10+$BF9*Assembly!O$11+$BG9*Assembly!O$12+$BH9*Assembly!O$13+$BI9*Assembly!O$14+$BJ9*Assembly!O$15+$BK9*Assembly!O$16+$BL9*Assembly!O$17+$BM9*Assembly!O$18+$BN9*Assembly!O$19+$BO9*Assembly!O$20+$BP9*Assembly!O$21+$BQ9*Assembly!O$22+$BR9*Assembly!O$23+$BS9*Assembly!O$24</f>
        <v>0</v>
      </c>
      <c r="CI9" s="254" t="str">
        <f>$AY9*Assembly!P$4+$AZ9*Assembly!P$5+$BA9*Assembly!P$6+$BB9*Assembly!P$7+$BC9*Assembly!P$8+$BD9*Assembly!P$9+$BE9*Assembly!P$10+$BF9*Assembly!P$11+$BG9*Assembly!P$12+$BH9*Assembly!P$13+$BI9*Assembly!P$14+$BJ9*Assembly!P$15+$BK9*Assembly!P$16+$BL9*Assembly!P$17+$BM9*Assembly!P$18+$BN9*Assembly!P$19+$BO9*Assembly!P$20+$BP9*Assembly!P$21+$BQ9*Assembly!P$22+$BR9*Assembly!P$23+$BS9*Assembly!P$24</f>
        <v>0</v>
      </c>
      <c r="CJ9" s="254" t="str">
        <f>$AY9*Assembly!Q$4+$AZ9*Assembly!Q$5+$BA9*Assembly!Q$6+$BB9*Assembly!Q$7+$BC9*Assembly!Q$8+$BD9*Assembly!Q$9+$BE9*Assembly!Q$10+$BF9*Assembly!Q$11+$BG9*Assembly!Q$12+$BH9*Assembly!Q$13+$BI9*Assembly!Q$14+$BJ9*Assembly!Q$15+$BK9*Assembly!Q$16+$BL9*Assembly!Q$17+$BM9*Assembly!Q$18+$BN9*Assembly!Q$19+$BO9*Assembly!Q$20+$BP9*Assembly!Q$21+$BQ9*Assembly!Q$22+$BR9*Assembly!Q$23+$BS9*Assembly!Q$24</f>
        <v>90</v>
      </c>
      <c r="CK9" s="256" t="str">
        <f>$AY9*Assembly!R$4+$AZ9*Assembly!R$5+$BA9*Assembly!R$6+$BB9*Assembly!R$7+$BC9*Assembly!R$8+$BD9*Assembly!R$9+$BE9*Assembly!R$10+$BF9*Assembly!R$11+$BG9*Assembly!R$12+$BH9*Assembly!R$13+$BI9*Assembly!R$14+$BJ9*Assembly!R$15+$BK9*Assembly!R$16+$BL9*Assembly!R$17+$BM9*Assembly!R$18+$BN9*Assembly!R$19+$BO9*Assembly!R$20+$BP9*Assembly!R$21+$BQ9*Assembly!R$22+$BR9*Assembly!R$23+$BS9*Assembly!R$24</f>
        <v>0</v>
      </c>
      <c r="CL9" s="254" t="str">
        <f>$AY9*Assembly!S$4+$AZ9*Assembly!S$5+$BA9*Assembly!S$6+$BB9*Assembly!S$7+$BC9*Assembly!S$8+$BD9*Assembly!S$9+$BE9*Assembly!S$10+$BF9*Assembly!S$11+$BG9*Assembly!S$12+$BH9*Assembly!S$13+$BI9*Assembly!S$14+$BJ9*Assembly!S$15+$BK9*Assembly!S$16+$BL9*Assembly!S$17+$BM9*Assembly!S$18+$BN9*Assembly!S$19+$BO9*Assembly!S$20+$BP9*Assembly!S$21+$BQ9*Assembly!S$22+$BR9*Assembly!S$23+$BS9*Assembly!S$24</f>
        <v>200</v>
      </c>
      <c r="CM9" s="254" t="str">
        <f>$AY9*Assembly!T$4+$AZ9*Assembly!T$5+$BA9*Assembly!T$6+$BB9*Assembly!T$7+$BC9*Assembly!T$8+$BD9*Assembly!T$9+$BE9*Assembly!T$10+$BF9*Assembly!T$11+$BG9*Assembly!T$12+$BH9*Assembly!T$13+$BI9*Assembly!T$14+$BJ9*Assembly!T$15+$BK9*Assembly!T$16+$BL9*Assembly!T$17+$BM9*Assembly!T$18+$BN9*Assembly!T$19+$BO9*Assembly!T$20+$BP9*Assembly!T$21+$BQ9*Assembly!T$22+$BR9*Assembly!T$23+$BS9*Assembly!T$24</f>
        <v>0</v>
      </c>
      <c r="CN9" s="254" t="str">
        <f>$AY9*Assembly!U$4+$AZ9*Assembly!U$5+$BA9*Assembly!U$6+$BB9*Assembly!U$7+$BC9*Assembly!U$8+$BD9*Assembly!U$9+$BE9*Assembly!U$10+$BF9*Assembly!U$11+$BG9*Assembly!U$12+$BH9*Assembly!U$13+$BI9*Assembly!U$14+$BJ9*Assembly!U$15+$BK9*Assembly!U$16+$BL9*Assembly!U$17+$BM9*Assembly!U$18+$BN9*Assembly!U$19+$BO9*Assembly!U$20+$BP9*Assembly!U$21+$BQ9*Assembly!U$22+$BR9*Assembly!U$23+$BS9*Assembly!U$24</f>
        <v>0</v>
      </c>
      <c r="CO9" s="256" t="str">
        <f>$AY9*Assembly!V$4+$AZ9*Assembly!V$5+$BA9*Assembly!V$6+$BB9*Assembly!V$7+$BC9*Assembly!V$8+$BD9*Assembly!V$9+$BE9*Assembly!V$10+$BF9*Assembly!V$11+$BG9*Assembly!V$12+$BH9*Assembly!V$13+$BI9*Assembly!V$14+$BJ9*Assembly!V$15+$BK9*Assembly!V$16+$BL9*Assembly!V$17+$BM9*Assembly!V$18+$BN9*Assembly!V$19+$BO9*Assembly!V$20+$BP9*Assembly!V$21+$BQ9*Assembly!V$22+$BR9*Assembly!V$23+$BS9*Assembly!V$24</f>
        <v>0</v>
      </c>
      <c r="CP9" s="256" t="str">
        <f>CF9*Refining!$F$3</f>
        <v>5,545</v>
      </c>
      <c r="CQ9" s="256" t="str">
        <f>CG9*Refining!$F$4</f>
        <v>1,656</v>
      </c>
      <c r="CR9" s="256" t="str">
        <f>CH9*Refining!$F$5</f>
        <v>0</v>
      </c>
      <c r="CS9" s="256" t="str">
        <f>CI9*Refining!$F$6</f>
        <v>0</v>
      </c>
      <c r="CT9" s="256" t="str">
        <f>CJ9*Refining!$F$7</f>
        <v>161</v>
      </c>
      <c r="CU9" s="256" t="str">
        <f>CK9*Refining!$F$8</f>
        <v>0</v>
      </c>
      <c r="CV9" s="256" t="str">
        <f>CL9*Refining!$F$9</f>
        <v>25,000</v>
      </c>
      <c r="CW9" s="256" t="str">
        <f>CM9*Refining!$F$10</f>
        <v>0</v>
      </c>
      <c r="CX9" s="256" t="str">
        <f>CN9*Refining!$F$11</f>
        <v>0</v>
      </c>
      <c r="CY9" s="256" t="str">
        <f>CO9*Refining!$F$12</f>
        <v>0</v>
      </c>
      <c r="CZ9" s="244" t="str">
        <f t="shared" ref="CZ9:DS9" si="35">IF(CF9 = 0, "", CF9)</f>
        <v>3,105</v>
      </c>
      <c r="DA9" s="245" t="str">
        <f t="shared" si="35"/>
        <v>530</v>
      </c>
      <c r="DB9" s="245" t="str">
        <f t="shared" si="35"/>
        <v/>
      </c>
      <c r="DC9" s="245" t="str">
        <f t="shared" si="35"/>
        <v/>
      </c>
      <c r="DD9" s="245" t="str">
        <f t="shared" si="35"/>
        <v>90</v>
      </c>
      <c r="DE9" s="245" t="str">
        <f t="shared" si="35"/>
        <v/>
      </c>
      <c r="DF9" s="245" t="str">
        <f t="shared" si="35"/>
        <v>200</v>
      </c>
      <c r="DG9" s="245" t="str">
        <f t="shared" si="35"/>
        <v/>
      </c>
      <c r="DH9" s="245" t="str">
        <f t="shared" si="35"/>
        <v/>
      </c>
      <c r="DI9" s="246" t="str">
        <f t="shared" si="35"/>
        <v/>
      </c>
      <c r="DJ9" s="244" t="str">
        <f t="shared" si="35"/>
        <v>5,545</v>
      </c>
      <c r="DK9" s="245" t="str">
        <f t="shared" si="35"/>
        <v>1,656</v>
      </c>
      <c r="DL9" s="245" t="str">
        <f t="shared" si="35"/>
        <v/>
      </c>
      <c r="DM9" s="245" t="str">
        <f t="shared" si="35"/>
        <v/>
      </c>
      <c r="DN9" s="259" t="str">
        <f t="shared" si="35"/>
        <v>161</v>
      </c>
      <c r="DO9" s="245" t="str">
        <f t="shared" si="35"/>
        <v/>
      </c>
      <c r="DP9" s="245" t="str">
        <f t="shared" si="35"/>
        <v>25,000</v>
      </c>
      <c r="DQ9" s="245" t="str">
        <f t="shared" si="35"/>
        <v/>
      </c>
      <c r="DR9" s="245" t="str">
        <f t="shared" si="35"/>
        <v/>
      </c>
      <c r="DS9" s="246" t="str">
        <f t="shared" si="35"/>
        <v/>
      </c>
      <c r="DT9" s="248" t="str">
        <f t="shared" si="16"/>
        <v>3,925</v>
      </c>
      <c r="DU9" s="249" t="str">
        <f t="shared" si="17"/>
        <v>32,362</v>
      </c>
      <c r="DV9" s="225" t="str">
        <f>CZ9*'Ores &amp; Ingots'!$C$3+DA9*'Ores &amp; Ingots'!$C$4+DB9*'Ores &amp; Ingots'!$C$5+DC9*'Ores &amp; Ingots'!$C$6+DD9*'Ores &amp; Ingots'!$C$7+DE9*'Ores &amp; Ingots'!$C$8+DF9*'Ores &amp; Ingots'!$C$9+DG9*'Ores &amp; Ingots'!$C$10+DH9*'Ores &amp; Ingots'!$C$11+DI9*'Ores &amp; Ingots'!$C$12</f>
        <v>503</v>
      </c>
      <c r="DW9" s="225" t="str">
        <f>DJ9*'Ores &amp; Ingots'!$B$3+DK9*'Ores &amp; Ingots'!$B$4+DL9*'Ores &amp; Ingots'!$B$5+DM9*'Ores &amp; Ingots'!$B$6+DN9*'Ores &amp; Ingots'!$B$7+DO9*'Ores &amp; Ingots'!$B$8+DP9*'Ores &amp; Ingots'!$B$9+DQ9*'Ores &amp; Ingots'!$B$10+DR9*'Ores &amp; Ingots'!$B$11+DS9*'Ores &amp; Ingots'!$B$12</f>
        <v>11,974</v>
      </c>
      <c r="DX9" s="249" t="str">
        <f>CZ9*Refining!$G$3+DA9*Refining!$G$4+DB9*Refining!$G$5+DC9*Refining!$G$6+DD9*Refining!$G$7+DE9*Refining!$G$8+DF9*Refining!$G$9+DG9*Refining!$G$10+DH9*Refining!$G$11+DI9*Refining!$G$12</f>
        <v>10,528</v>
      </c>
      <c r="DY9" s="249" t="str">
        <f t="shared" si="18"/>
        <v>1,637,660</v>
      </c>
      <c r="DZ9" s="250" t="str">
        <f t="shared" si="19"/>
        <v>1.6377</v>
      </c>
      <c r="EA9" s="248" t="str">
        <f t="shared" si="20"/>
        <v>11,708</v>
      </c>
      <c r="EB9" s="251" t="str">
        <f t="shared" ref="EB9:EC9" si="36">EA9/60</f>
        <v>195.1</v>
      </c>
      <c r="EC9" s="251" t="str">
        <f t="shared" si="36"/>
        <v>3.3</v>
      </c>
      <c r="ED9" s="248" t="str">
        <f t="shared" si="22"/>
        <v>1,813,438</v>
      </c>
      <c r="EE9" s="251" t="str">
        <f t="shared" ref="EE9:EF9" si="37">ED9/1000</f>
        <v>1,813.4</v>
      </c>
      <c r="EF9" s="252" t="str">
        <f t="shared" si="37"/>
        <v>1.81</v>
      </c>
      <c r="EG9" s="223" t="str">
        <f t="shared" si="24"/>
        <v>1.8134</v>
      </c>
      <c r="EH9" s="224" t="str">
        <f t="shared" si="25"/>
        <v>3:15:08</v>
      </c>
      <c r="EI9" s="225">
        <v>1166.0</v>
      </c>
    </row>
    <row r="10">
      <c r="A10" s="42"/>
      <c r="B10" s="261" t="s">
        <v>915</v>
      </c>
      <c r="C10" s="262" t="s">
        <v>885</v>
      </c>
      <c r="D10" s="262">
        <v>3.0</v>
      </c>
      <c r="E10" s="262">
        <v>3.0</v>
      </c>
      <c r="F10" s="262">
        <v>3.0</v>
      </c>
      <c r="G10" s="263" t="str">
        <f t="shared" si="5"/>
        <v>3.4</v>
      </c>
      <c r="H10" s="264">
        <v>20.0</v>
      </c>
      <c r="I10" s="264">
        <v>20.0</v>
      </c>
      <c r="J10" s="264" t="str">
        <f>H10/Main!$D$9</f>
        <v>20</v>
      </c>
      <c r="K10" s="264" t="str">
        <f>I10/Main!$D$10</f>
        <v>20</v>
      </c>
      <c r="L10" s="264" t="str">
        <f t="shared" si="6"/>
        <v>1</v>
      </c>
      <c r="M10" s="264">
        <v>1.0</v>
      </c>
      <c r="N10" s="265">
        <v>60000.0</v>
      </c>
      <c r="O10" s="265">
        <v>180000.0</v>
      </c>
      <c r="P10" s="266"/>
      <c r="Q10" s="265"/>
      <c r="R10" s="266"/>
      <c r="S10" s="267"/>
      <c r="T10" s="267"/>
      <c r="U10" s="266"/>
      <c r="V10" s="266"/>
      <c r="W10" s="265">
        <v>20000.0</v>
      </c>
      <c r="X10" s="266"/>
      <c r="Y10" s="266"/>
      <c r="Z10" s="266"/>
      <c r="AA10" s="266"/>
      <c r="AB10" s="266"/>
      <c r="AC10" s="268"/>
      <c r="AD10" s="269">
        <v>10.0</v>
      </c>
      <c r="AE10" s="269">
        <v>0.0</v>
      </c>
      <c r="AF10" s="269">
        <v>10.0</v>
      </c>
      <c r="AG10" s="269">
        <v>0.0</v>
      </c>
      <c r="AH10" s="269">
        <v>10.0</v>
      </c>
      <c r="AI10" s="269">
        <v>0.0</v>
      </c>
      <c r="AJ10" s="269">
        <v>5.0</v>
      </c>
      <c r="AK10" s="270">
        <v>30.0</v>
      </c>
      <c r="AL10" s="269">
        <v>0.0</v>
      </c>
      <c r="AM10" s="269">
        <v>0.0</v>
      </c>
      <c r="AN10" s="269">
        <v>0.0</v>
      </c>
      <c r="AO10" s="269">
        <v>0.0</v>
      </c>
      <c r="AP10" s="269">
        <v>2.0</v>
      </c>
      <c r="AQ10" s="269">
        <v>0.0</v>
      </c>
      <c r="AR10" s="269">
        <v>0.0</v>
      </c>
      <c r="AS10" s="269">
        <v>10.0</v>
      </c>
      <c r="AT10" s="269">
        <v>0.0</v>
      </c>
      <c r="AU10" s="269">
        <v>5.0</v>
      </c>
      <c r="AV10" s="269">
        <v>0.0</v>
      </c>
      <c r="AW10" s="269">
        <v>0.0</v>
      </c>
      <c r="AX10" s="269">
        <v>0.0</v>
      </c>
      <c r="AY10" s="271" t="str">
        <f t="shared" ref="AY10:BS10" si="38">IF(AD10 = 0, "", AD10)</f>
        <v>10</v>
      </c>
      <c r="AZ10" s="262" t="str">
        <f t="shared" si="38"/>
        <v/>
      </c>
      <c r="BA10" s="262" t="str">
        <f t="shared" si="38"/>
        <v>10</v>
      </c>
      <c r="BB10" s="262" t="str">
        <f t="shared" si="38"/>
        <v/>
      </c>
      <c r="BC10" s="262" t="str">
        <f t="shared" si="38"/>
        <v>10</v>
      </c>
      <c r="BD10" s="262" t="str">
        <f t="shared" si="38"/>
        <v/>
      </c>
      <c r="BE10" s="262" t="str">
        <f t="shared" si="38"/>
        <v>5</v>
      </c>
      <c r="BF10" s="272" t="str">
        <f t="shared" si="38"/>
        <v>30</v>
      </c>
      <c r="BG10" s="262" t="str">
        <f t="shared" si="38"/>
        <v/>
      </c>
      <c r="BH10" s="262" t="str">
        <f t="shared" si="38"/>
        <v/>
      </c>
      <c r="BI10" s="262" t="str">
        <f t="shared" si="38"/>
        <v/>
      </c>
      <c r="BJ10" s="262" t="str">
        <f t="shared" si="38"/>
        <v/>
      </c>
      <c r="BK10" s="262" t="str">
        <f t="shared" si="38"/>
        <v>2</v>
      </c>
      <c r="BL10" s="262" t="str">
        <f t="shared" si="38"/>
        <v/>
      </c>
      <c r="BM10" s="262" t="str">
        <f t="shared" si="38"/>
        <v/>
      </c>
      <c r="BN10" s="262" t="str">
        <f t="shared" si="38"/>
        <v>10</v>
      </c>
      <c r="BO10" s="262" t="str">
        <f t="shared" si="38"/>
        <v/>
      </c>
      <c r="BP10" s="262" t="str">
        <f t="shared" si="38"/>
        <v>5</v>
      </c>
      <c r="BQ10" s="262" t="str">
        <f t="shared" si="38"/>
        <v/>
      </c>
      <c r="BR10" s="262" t="str">
        <f t="shared" si="38"/>
        <v/>
      </c>
      <c r="BS10" s="273" t="str">
        <f t="shared" si="38"/>
        <v/>
      </c>
      <c r="BT10" s="274" t="str">
        <f>$AY10*Assembly!Y$4+$AZ10*Assembly!Y$5+$BA10*Assembly!Y$6+$BB10*Assembly!Y$7+$BC10*Assembly!Y$8+$BD10*Assembly!Y$9+$BE10*Assembly!Y$10+$BF10*Assembly!Y$11+$BG10*Assembly!Y$12+$BH10*Assembly!Y$13+$BI10*Assembly!Y$14+$BJ10*Assembly!Y$15+$BK10*Assembly!Y$16+$BL10*Assembly!Y$17+$BM10*Assembly!Y$18+$BN10*Assembly!Y$19+$BO10*Assembly!Y$20+$BP10*Assembly!Y$21+$BQ10*Assembly!Y$22+$BR10*Assembly!Y$23+$BS10*Assembly!Y$24</f>
        <v>666</v>
      </c>
      <c r="BU10" s="275" t="str">
        <f t="shared" si="8"/>
        <v>197</v>
      </c>
      <c r="BV10" s="275"/>
      <c r="BW10" s="275" t="str">
        <f>$AY10*Assembly!AC$4+$AZ10*Assembly!AC$5+$BA10*Assembly!AC$6+$BB10*Assembly!AC$7+$BC10*Assembly!AC$8+$BD10*Assembly!AC$9+$BE10*Assembly!AC$10+$BF10*Assembly!AC$11+$BG10*Assembly!AC$12+$BH10*Assembly!AC$13+$BI10*Assembly!AC$14+$BJ10*Assembly!AC$15+$BK10*Assembly!AC$16+$BL10*Assembly!AC$17+$BM10*Assembly!AC$18+$BN10*Assembly!AC$19+$BO10*Assembly!AC$20+$BP10*Assembly!AC$21+$BQ10*Assembly!AC$22+$BR10*Assembly!AC$23+$BS10*Assembly!AC$24</f>
        <v>1,925</v>
      </c>
      <c r="BX10" s="276" t="str">
        <f t="shared" si="9"/>
        <v>2.89</v>
      </c>
      <c r="BY10" s="277" t="str">
        <f t="shared" si="10"/>
        <v>570</v>
      </c>
      <c r="BZ10" s="278" t="str">
        <f t="shared" si="11"/>
        <v>9.8</v>
      </c>
      <c r="CA10" s="277" t="str">
        <f t="shared" si="12"/>
        <v>96</v>
      </c>
      <c r="CB10" s="275" t="str">
        <f>$AY10*Assembly!X$4+$AZ10*Assembly!X$5+$BA10*Assembly!X$6+$BB10*Assembly!X$7+$BC10*Assembly!X$8+$BD10*Assembly!X$9+$BE10*Assembly!X$10+$BF10*Assembly!X$11+$BG10*Assembly!X$12+$BH10*Assembly!X$13+$BI10*Assembly!X$14+$BJ10*Assembly!X$15+$BK10*Assembly!X$16+$BL10*Assembly!X$17+$BM10*Assembly!X$18+$BN10*Assembly!X$19+$BO10*Assembly!X$20+$BP10*Assembly!X$21+$BQ10*Assembly!X$22+$BR10*Assembly!X$23+$BS10*Assembly!X$24</f>
        <v>182</v>
      </c>
      <c r="CC10" s="275" t="str">
        <f t="shared" si="13"/>
        <v>28,311</v>
      </c>
      <c r="CD10" s="279" t="str">
        <f t="shared" si="14"/>
        <v>0.0283</v>
      </c>
      <c r="CE10" s="280" t="str">
        <f>$AY10*Assembly!AB$4+$AZ10*Assembly!AB$5+$BA10*Assembly!AB$6+$BB10*Assembly!AB$7+$BC10*Assembly!AB$8+$BD10*Assembly!AB$9+$BE10*Assembly!AB$10+$BF10*Assembly!AB$11+$BG10*Assembly!AB$12+$BH10*Assembly!AB$13+$BI10*Assembly!AB$14+$BJ10*Assembly!AB$15+$BK10*Assembly!AB$16+$BL10*Assembly!AB$17+$BM10*Assembly!AB$18+$BN10*Assembly!AB$19+$BO10*Assembly!AB$20+$BP10*Assembly!AB$21+$BQ10*Assembly!AB$22+$BR10*Assembly!AB$23+$BS10*Assembly!AB$24</f>
        <v>586</v>
      </c>
      <c r="CF10" s="265" t="str">
        <f>$AY10*Assembly!M$4+$AZ10*Assembly!M$5+$BA10*Assembly!M$6+$BB10*Assembly!M$7+$BC10*Assembly!M$8+$BD10*Assembly!M$9+$BE10*Assembly!M$10+$BF10*Assembly!M$11+$BG10*Assembly!M$12+$BH10*Assembly!M$13+$BI10*Assembly!M$14+$BJ10*Assembly!M$15+$BK10*Assembly!M$16+$BL10*Assembly!M$17+$BM10*Assembly!M$18+$BN10*Assembly!M$19+$BO10*Assembly!M$20+$BP10*Assembly!M$21+$BQ10*Assembly!M$22+$BR10*Assembly!M$23+$BS10*Assembly!M$24</f>
        <v>615</v>
      </c>
      <c r="CG10" s="265" t="str">
        <f>$AY10*Assembly!N$4+$AZ10*Assembly!N$5+$BA10*Assembly!N$6+$BB10*Assembly!N$7+$BC10*Assembly!N$8+$BD10*Assembly!N$9+$BE10*Assembly!N$10+$BF10*Assembly!N$11+$BG10*Assembly!N$12+$BH10*Assembly!N$13+$BI10*Assembly!N$14+$BJ10*Assembly!N$15+$BK10*Assembly!N$16+$BL10*Assembly!N$17+$BM10*Assembly!N$18+$BN10*Assembly!N$19+$BO10*Assembly!N$20+$BP10*Assembly!N$21+$BQ10*Assembly!N$22+$BR10*Assembly!N$23+$BS10*Assembly!N$24</f>
        <v>25</v>
      </c>
      <c r="CH10" s="265" t="str">
        <f>$AY10*Assembly!O$4+$AZ10*Assembly!O$5+$BA10*Assembly!O$6+$BB10*Assembly!O$7+$BC10*Assembly!O$8+$BD10*Assembly!O$9+$BE10*Assembly!O$10+$BF10*Assembly!O$11+$BG10*Assembly!O$12+$BH10*Assembly!O$13+$BI10*Assembly!O$14+$BJ10*Assembly!O$15+$BK10*Assembly!O$16+$BL10*Assembly!O$17+$BM10*Assembly!O$18+$BN10*Assembly!O$19+$BO10*Assembly!O$20+$BP10*Assembly!O$21+$BQ10*Assembly!O$22+$BR10*Assembly!O$23+$BS10*Assembly!O$24</f>
        <v>0</v>
      </c>
      <c r="CI10" s="264" t="str">
        <f>$AY10*Assembly!P$4+$AZ10*Assembly!P$5+$BA10*Assembly!P$6+$BB10*Assembly!P$7+$BC10*Assembly!P$8+$BD10*Assembly!P$9+$BE10*Assembly!P$10+$BF10*Assembly!P$11+$BG10*Assembly!P$12+$BH10*Assembly!P$13+$BI10*Assembly!P$14+$BJ10*Assembly!P$15+$BK10*Assembly!P$16+$BL10*Assembly!P$17+$BM10*Assembly!P$18+$BN10*Assembly!P$19+$BO10*Assembly!P$20+$BP10*Assembly!P$21+$BQ10*Assembly!P$22+$BR10*Assembly!P$23+$BS10*Assembly!P$24</f>
        <v>0</v>
      </c>
      <c r="CJ10" s="264" t="str">
        <f>$AY10*Assembly!Q$4+$AZ10*Assembly!Q$5+$BA10*Assembly!Q$6+$BB10*Assembly!Q$7+$BC10*Assembly!Q$8+$BD10*Assembly!Q$9+$BE10*Assembly!Q$10+$BF10*Assembly!Q$11+$BG10*Assembly!Q$12+$BH10*Assembly!Q$13+$BI10*Assembly!Q$14+$BJ10*Assembly!Q$15+$BK10*Assembly!Q$16+$BL10*Assembly!Q$17+$BM10*Assembly!Q$18+$BN10*Assembly!Q$19+$BO10*Assembly!Q$20+$BP10*Assembly!Q$21+$BQ10*Assembly!Q$22+$BR10*Assembly!Q$23+$BS10*Assembly!Q$24</f>
        <v>41</v>
      </c>
      <c r="CK10" s="265" t="str">
        <f>$AY10*Assembly!R$4+$AZ10*Assembly!R$5+$BA10*Assembly!R$6+$BB10*Assembly!R$7+$BC10*Assembly!R$8+$BD10*Assembly!R$9+$BE10*Assembly!R$10+$BF10*Assembly!R$11+$BG10*Assembly!R$12+$BH10*Assembly!R$13+$BI10*Assembly!R$14+$BJ10*Assembly!R$15+$BK10*Assembly!R$16+$BL10*Assembly!R$17+$BM10*Assembly!R$18+$BN10*Assembly!R$19+$BO10*Assembly!R$20+$BP10*Assembly!R$21+$BQ10*Assembly!R$22+$BR10*Assembly!R$23+$BS10*Assembly!R$24</f>
        <v>0</v>
      </c>
      <c r="CL10" s="264" t="str">
        <f>$AY10*Assembly!S$4+$AZ10*Assembly!S$5+$BA10*Assembly!S$6+$BB10*Assembly!S$7+$BC10*Assembly!S$8+$BD10*Assembly!S$9+$BE10*Assembly!S$10+$BF10*Assembly!S$11+$BG10*Assembly!S$12+$BH10*Assembly!S$13+$BI10*Assembly!S$14+$BJ10*Assembly!S$15+$BK10*Assembly!S$16+$BL10*Assembly!S$17+$BM10*Assembly!S$18+$BN10*Assembly!S$19+$BO10*Assembly!S$20+$BP10*Assembly!S$21+$BQ10*Assembly!S$22+$BR10*Assembly!S$23+$BS10*Assembly!S$24</f>
        <v>20</v>
      </c>
      <c r="CM10" s="264" t="str">
        <f>$AY10*Assembly!T$4+$AZ10*Assembly!T$5+$BA10*Assembly!T$6+$BB10*Assembly!T$7+$BC10*Assembly!T$8+$BD10*Assembly!T$9+$BE10*Assembly!T$10+$BF10*Assembly!T$11+$BG10*Assembly!T$12+$BH10*Assembly!T$13+$BI10*Assembly!T$14+$BJ10*Assembly!T$15+$BK10*Assembly!T$16+$BL10*Assembly!T$17+$BM10*Assembly!T$18+$BN10*Assembly!T$19+$BO10*Assembly!T$20+$BP10*Assembly!T$21+$BQ10*Assembly!T$22+$BR10*Assembly!T$23+$BS10*Assembly!T$24</f>
        <v>0</v>
      </c>
      <c r="CN10" s="264" t="str">
        <f>$AY10*Assembly!U$4+$AZ10*Assembly!U$5+$BA10*Assembly!U$6+$BB10*Assembly!U$7+$BC10*Assembly!U$8+$BD10*Assembly!U$9+$BE10*Assembly!U$10+$BF10*Assembly!U$11+$BG10*Assembly!U$12+$BH10*Assembly!U$13+$BI10*Assembly!U$14+$BJ10*Assembly!U$15+$BK10*Assembly!U$16+$BL10*Assembly!U$17+$BM10*Assembly!U$18+$BN10*Assembly!U$19+$BO10*Assembly!U$20+$BP10*Assembly!U$21+$BQ10*Assembly!U$22+$BR10*Assembly!U$23+$BS10*Assembly!U$24</f>
        <v>0</v>
      </c>
      <c r="CO10" s="265" t="str">
        <f>$AY10*Assembly!V$4+$AZ10*Assembly!V$5+$BA10*Assembly!V$6+$BB10*Assembly!V$7+$BC10*Assembly!V$8+$BD10*Assembly!V$9+$BE10*Assembly!V$10+$BF10*Assembly!V$11+$BG10*Assembly!V$12+$BH10*Assembly!V$13+$BI10*Assembly!V$14+$BJ10*Assembly!V$15+$BK10*Assembly!V$16+$BL10*Assembly!V$17+$BM10*Assembly!V$18+$BN10*Assembly!V$19+$BO10*Assembly!V$20+$BP10*Assembly!V$21+$BQ10*Assembly!V$22+$BR10*Assembly!V$23+$BS10*Assembly!V$24</f>
        <v>0</v>
      </c>
      <c r="CP10" s="265" t="str">
        <f>CF10*Refining!$F$3</f>
        <v>1,098</v>
      </c>
      <c r="CQ10" s="265" t="str">
        <f>CG10*Refining!$F$4</f>
        <v>78</v>
      </c>
      <c r="CR10" s="265" t="str">
        <f>CH10*Refining!$F$5</f>
        <v>0</v>
      </c>
      <c r="CS10" s="265" t="str">
        <f>CI10*Refining!$F$6</f>
        <v>0</v>
      </c>
      <c r="CT10" s="265" t="str">
        <f>CJ10*Refining!$F$7</f>
        <v>73</v>
      </c>
      <c r="CU10" s="265" t="str">
        <f>CK10*Refining!$F$8</f>
        <v>0</v>
      </c>
      <c r="CV10" s="265" t="str">
        <f>CL10*Refining!$F$9</f>
        <v>2,500</v>
      </c>
      <c r="CW10" s="265" t="str">
        <f>CM10*Refining!$F$10</f>
        <v>0</v>
      </c>
      <c r="CX10" s="265" t="str">
        <f>CN10*Refining!$F$11</f>
        <v>0</v>
      </c>
      <c r="CY10" s="265" t="str">
        <f>CO10*Refining!$F$12</f>
        <v>0</v>
      </c>
      <c r="CZ10" s="281" t="str">
        <f t="shared" ref="CZ10:DS10" si="39">IF(CF10 = 0, "", CF10)</f>
        <v>615</v>
      </c>
      <c r="DA10" s="282" t="str">
        <f t="shared" si="39"/>
        <v>25</v>
      </c>
      <c r="DB10" s="282" t="str">
        <f t="shared" si="39"/>
        <v/>
      </c>
      <c r="DC10" s="282" t="str">
        <f t="shared" si="39"/>
        <v/>
      </c>
      <c r="DD10" s="282" t="str">
        <f t="shared" si="39"/>
        <v>41</v>
      </c>
      <c r="DE10" s="282" t="str">
        <f t="shared" si="39"/>
        <v/>
      </c>
      <c r="DF10" s="282" t="str">
        <f t="shared" si="39"/>
        <v>20</v>
      </c>
      <c r="DG10" s="282" t="str">
        <f t="shared" si="39"/>
        <v/>
      </c>
      <c r="DH10" s="282" t="str">
        <f t="shared" si="39"/>
        <v/>
      </c>
      <c r="DI10" s="283" t="str">
        <f t="shared" si="39"/>
        <v/>
      </c>
      <c r="DJ10" s="281" t="str">
        <f t="shared" si="39"/>
        <v>1,098</v>
      </c>
      <c r="DK10" s="282" t="str">
        <f t="shared" si="39"/>
        <v>78</v>
      </c>
      <c r="DL10" s="282" t="str">
        <f t="shared" si="39"/>
        <v/>
      </c>
      <c r="DM10" s="282" t="str">
        <f t="shared" si="39"/>
        <v/>
      </c>
      <c r="DN10" s="284" t="str">
        <f t="shared" si="39"/>
        <v>73</v>
      </c>
      <c r="DO10" s="282" t="str">
        <f t="shared" si="39"/>
        <v/>
      </c>
      <c r="DP10" s="282" t="str">
        <f t="shared" si="39"/>
        <v>2,500</v>
      </c>
      <c r="DQ10" s="282" t="str">
        <f t="shared" si="39"/>
        <v/>
      </c>
      <c r="DR10" s="282" t="str">
        <f t="shared" si="39"/>
        <v/>
      </c>
      <c r="DS10" s="283" t="str">
        <f t="shared" si="39"/>
        <v/>
      </c>
      <c r="DT10" s="285" t="str">
        <f t="shared" si="16"/>
        <v>701</v>
      </c>
      <c r="DU10" s="286" t="str">
        <f t="shared" si="17"/>
        <v>3,750</v>
      </c>
      <c r="DV10" s="275" t="str">
        <f>CZ10*'Ores &amp; Ingots'!$C$3+DA10*'Ores &amp; Ingots'!$C$4+DB10*'Ores &amp; Ingots'!$C$5+DC10*'Ores &amp; Ingots'!$C$6+DD10*'Ores &amp; Ingots'!$C$7+DE10*'Ores &amp; Ingots'!$C$8+DF10*'Ores &amp; Ingots'!$C$9+DG10*'Ores &amp; Ingots'!$C$10+DH10*'Ores &amp; Ingots'!$C$11+DI10*'Ores &amp; Ingots'!$C$12</f>
        <v>100</v>
      </c>
      <c r="DW10" s="275" t="str">
        <f>DJ10*'Ores &amp; Ingots'!$B$3+DK10*'Ores &amp; Ingots'!$B$4+DL10*'Ores &amp; Ingots'!$B$5+DM10*'Ores &amp; Ingots'!$B$6+DN10*'Ores &amp; Ingots'!$B$7+DO10*'Ores &amp; Ingots'!$B$8+DP10*'Ores &amp; Ingots'!$B$9+DQ10*'Ores &amp; Ingots'!$B$10+DR10*'Ores &amp; Ingots'!$B$11+DS10*'Ores &amp; Ingots'!$B$12</f>
        <v>1,387</v>
      </c>
      <c r="DX10" s="286" t="str">
        <f>CZ10*Refining!$G$3+DA10*Refining!$G$4+DB10*Refining!$G$5+DC10*Refining!$G$6+DD10*Refining!$G$7+DE10*Refining!$G$8+DF10*Refining!$G$9+DG10*Refining!$G$10+DH10*Refining!$G$11+DI10*Refining!$G$12</f>
        <v>965</v>
      </c>
      <c r="DY10" s="249" t="str">
        <f t="shared" si="18"/>
        <v>150,182</v>
      </c>
      <c r="DZ10" s="287" t="str">
        <f t="shared" si="19"/>
        <v>0.1502</v>
      </c>
      <c r="EA10" s="285" t="str">
        <f t="shared" si="20"/>
        <v>1,167</v>
      </c>
      <c r="EB10" s="288" t="str">
        <f t="shared" ref="EB10:EC10" si="40">EA10/60</f>
        <v>19.5</v>
      </c>
      <c r="EC10" s="288" t="str">
        <f t="shared" si="40"/>
        <v>0.3</v>
      </c>
      <c r="ED10" s="285" t="str">
        <f t="shared" si="22"/>
        <v>178,493</v>
      </c>
      <c r="EE10" s="288" t="str">
        <f t="shared" ref="EE10:EF10" si="41">ED10/1000</f>
        <v>178.5</v>
      </c>
      <c r="EF10" s="289" t="str">
        <f t="shared" si="41"/>
        <v>0.18</v>
      </c>
      <c r="EG10" s="279" t="str">
        <f t="shared" si="24"/>
        <v>0.1785</v>
      </c>
      <c r="EH10" s="290" t="str">
        <f t="shared" si="25"/>
        <v>0:19:27</v>
      </c>
      <c r="EI10" s="225" t="s">
        <v>12</v>
      </c>
    </row>
    <row r="11">
      <c r="A11" s="291" t="s">
        <v>835</v>
      </c>
      <c r="B11" s="192" t="s">
        <v>916</v>
      </c>
      <c r="C11" s="193" t="s">
        <v>886</v>
      </c>
      <c r="D11" s="193">
        <v>1.0</v>
      </c>
      <c r="E11" s="193">
        <v>1.0</v>
      </c>
      <c r="F11" s="193">
        <v>1.0</v>
      </c>
      <c r="G11" s="194" t="str">
        <f t="shared" si="5"/>
        <v>15.6</v>
      </c>
      <c r="H11" s="195">
        <v>40.0</v>
      </c>
      <c r="I11" s="195">
        <v>40.0</v>
      </c>
      <c r="J11" s="195" t="str">
        <f>H11/Main!$D$9</f>
        <v>40</v>
      </c>
      <c r="K11" s="195" t="str">
        <f>I11/Main!$D$10</f>
        <v>40</v>
      </c>
      <c r="L11" s="195" t="str">
        <f t="shared" si="6"/>
        <v>1</v>
      </c>
      <c r="M11" s="195">
        <v>1.0</v>
      </c>
      <c r="N11" s="197"/>
      <c r="O11" s="197"/>
      <c r="P11" s="198">
        <v>1.5E7</v>
      </c>
      <c r="Q11" s="198">
        <v>1000.0</v>
      </c>
      <c r="R11" s="198" t="str">
        <f>Q11*Main!$D$6</f>
        <v>1,000</v>
      </c>
      <c r="S11" s="199"/>
      <c r="T11" s="199"/>
      <c r="U11" s="197"/>
      <c r="V11" s="197"/>
      <c r="W11" s="197"/>
      <c r="X11" s="197"/>
      <c r="Y11" s="197"/>
      <c r="Z11" s="197"/>
      <c r="AA11" s="197"/>
      <c r="AB11" s="197"/>
      <c r="AC11" s="200" t="s">
        <v>913</v>
      </c>
      <c r="AD11" s="201">
        <v>80.0</v>
      </c>
      <c r="AE11" s="201">
        <v>0.0</v>
      </c>
      <c r="AF11" s="201">
        <v>0.0</v>
      </c>
      <c r="AG11" s="201">
        <v>8.0</v>
      </c>
      <c r="AH11" s="201">
        <v>40.0</v>
      </c>
      <c r="AI11" s="201">
        <v>0.0</v>
      </c>
      <c r="AJ11" s="201">
        <v>6.0</v>
      </c>
      <c r="AK11" s="202">
        <v>25.0</v>
      </c>
      <c r="AL11" s="201">
        <v>0.0</v>
      </c>
      <c r="AM11" s="201">
        <v>0.0</v>
      </c>
      <c r="AN11" s="201">
        <v>0.0</v>
      </c>
      <c r="AO11" s="201">
        <v>4.0</v>
      </c>
      <c r="AP11" s="201">
        <v>0.0</v>
      </c>
      <c r="AQ11" s="201">
        <v>100.0</v>
      </c>
      <c r="AR11" s="201">
        <v>0.0</v>
      </c>
      <c r="AS11" s="201">
        <v>0.0</v>
      </c>
      <c r="AT11" s="201">
        <v>0.0</v>
      </c>
      <c r="AU11" s="201">
        <v>0.0</v>
      </c>
      <c r="AV11" s="201">
        <v>0.0</v>
      </c>
      <c r="AW11" s="201">
        <v>0.0</v>
      </c>
      <c r="AX11" s="201">
        <v>0.0</v>
      </c>
      <c r="AY11" s="292" t="str">
        <f t="shared" ref="AY11:BS11" si="42">IF(AD11 = 0, "", AD11)</f>
        <v>80</v>
      </c>
      <c r="AZ11" s="193" t="str">
        <f t="shared" si="42"/>
        <v/>
      </c>
      <c r="BA11" s="193" t="str">
        <f t="shared" si="42"/>
        <v/>
      </c>
      <c r="BB11" s="193" t="str">
        <f t="shared" si="42"/>
        <v>8</v>
      </c>
      <c r="BC11" s="193" t="str">
        <f t="shared" si="42"/>
        <v>40</v>
      </c>
      <c r="BD11" s="193" t="str">
        <f t="shared" si="42"/>
        <v/>
      </c>
      <c r="BE11" s="193" t="str">
        <f t="shared" si="42"/>
        <v>6</v>
      </c>
      <c r="BF11" s="205" t="str">
        <f t="shared" si="42"/>
        <v>25</v>
      </c>
      <c r="BG11" s="193" t="str">
        <f t="shared" si="42"/>
        <v/>
      </c>
      <c r="BH11" s="193" t="str">
        <f t="shared" si="42"/>
        <v/>
      </c>
      <c r="BI11" s="193" t="str">
        <f t="shared" si="42"/>
        <v/>
      </c>
      <c r="BJ11" s="193" t="str">
        <f t="shared" si="42"/>
        <v>4</v>
      </c>
      <c r="BK11" s="193" t="str">
        <f t="shared" si="42"/>
        <v/>
      </c>
      <c r="BL11" s="193" t="str">
        <f t="shared" si="42"/>
        <v>100</v>
      </c>
      <c r="BM11" s="193" t="str">
        <f t="shared" si="42"/>
        <v/>
      </c>
      <c r="BN11" s="193" t="str">
        <f t="shared" si="42"/>
        <v/>
      </c>
      <c r="BO11" s="193" t="str">
        <f t="shared" si="42"/>
        <v/>
      </c>
      <c r="BP11" s="193" t="str">
        <f t="shared" si="42"/>
        <v/>
      </c>
      <c r="BQ11" s="193" t="str">
        <f t="shared" si="42"/>
        <v/>
      </c>
      <c r="BR11" s="193" t="str">
        <f t="shared" si="42"/>
        <v/>
      </c>
      <c r="BS11" s="206" t="str">
        <f t="shared" si="42"/>
        <v/>
      </c>
      <c r="BT11" s="207" t="str">
        <f>$AY11*Assembly!Y$4+$AZ11*Assembly!Y$5+$BA11*Assembly!Y$6+$BB11*Assembly!Y$7+$BC11*Assembly!Y$8+$BD11*Assembly!Y$9+$BE11*Assembly!Y$10+$BF11*Assembly!Y$11+$BG11*Assembly!Y$12+$BH11*Assembly!Y$13+$BI11*Assembly!Y$14+$BJ11*Assembly!Y$15+$BK11*Assembly!Y$16+$BL11*Assembly!Y$17+$BM11*Assembly!Y$18+$BN11*Assembly!Y$19+$BO11*Assembly!Y$20+$BP11*Assembly!Y$21+$BQ11*Assembly!Y$22+$BR11*Assembly!Y$23+$BS11*Assembly!Y$24</f>
        <v>4,793</v>
      </c>
      <c r="BU11" s="208" t="str">
        <f t="shared" si="8"/>
        <v>307</v>
      </c>
      <c r="BV11" s="293" t="str">
        <f t="shared" ref="BV11:BV18" si="47">P11/BT11</f>
        <v>3,130 W</v>
      </c>
      <c r="BW11" s="208" t="str">
        <f>$AY11*Assembly!AC$4+$AZ11*Assembly!AC$5+$BA11*Assembly!AC$6+$BB11*Assembly!AC$7+$BC11*Assembly!AC$8+$BD11*Assembly!AC$9+$BE11*Assembly!AC$10+$BF11*Assembly!AC$11+$BG11*Assembly!AC$12+$BH11*Assembly!AC$13+$BI11*Assembly!AC$14+$BJ11*Assembly!AC$15+$BK11*Assembly!AC$16+$BL11*Assembly!AC$17+$BM11*Assembly!AC$18+$BN11*Assembly!AC$19+$BO11*Assembly!AC$20+$BP11*Assembly!AC$21+$BQ11*Assembly!AC$22+$BR11*Assembly!AC$23+$BS11*Assembly!AC$24</f>
        <v>12,065</v>
      </c>
      <c r="BX11" s="209" t="str">
        <f t="shared" si="9"/>
        <v>2.52</v>
      </c>
      <c r="BY11" s="210" t="str">
        <f t="shared" si="10"/>
        <v>772</v>
      </c>
      <c r="BZ11" s="211" t="str">
        <f t="shared" si="11"/>
        <v>39.3</v>
      </c>
      <c r="CA11" s="210" t="str">
        <f t="shared" si="12"/>
        <v>302</v>
      </c>
      <c r="CB11" s="208" t="str">
        <f>$AY11*Assembly!X$4+$AZ11*Assembly!X$5+$BA11*Assembly!X$6+$BB11*Assembly!X$7+$BC11*Assembly!X$8+$BD11*Assembly!X$9+$BE11*Assembly!X$10+$BF11*Assembly!X$11+$BG11*Assembly!X$12+$BH11*Assembly!X$13+$BI11*Assembly!X$14+$BJ11*Assembly!X$15+$BK11*Assembly!X$16+$BL11*Assembly!X$17+$BM11*Assembly!X$18+$BN11*Assembly!X$19+$BO11*Assembly!X$20+$BP11*Assembly!X$21+$BQ11*Assembly!X$22+$BR11*Assembly!X$23+$BS11*Assembly!X$24</f>
        <v>387</v>
      </c>
      <c r="CC11" s="208" t="str">
        <f t="shared" si="13"/>
        <v>60,200</v>
      </c>
      <c r="CD11" s="212" t="str">
        <f t="shared" si="14"/>
        <v>0.0602</v>
      </c>
      <c r="CE11" s="213" t="str">
        <f>$AY11*Assembly!AB$4+$AZ11*Assembly!AB$5+$BA11*Assembly!AB$6+$BB11*Assembly!AB$7+$BC11*Assembly!AB$8+$BD11*Assembly!AB$9+$BE11*Assembly!AB$10+$BF11*Assembly!AB$11+$BG11*Assembly!AB$12+$BH11*Assembly!AB$13+$BI11*Assembly!AB$14+$BJ11*Assembly!AB$15+$BK11*Assembly!AB$16+$BL11*Assembly!AB$17+$BM11*Assembly!AB$18+$BN11*Assembly!AB$19+$BO11*Assembly!AB$20+$BP11*Assembly!AB$21+$BQ11*Assembly!AB$22+$BR11*Assembly!AB$23+$BS11*Assembly!AB$24</f>
        <v>1,557</v>
      </c>
      <c r="CF11" s="198" t="str">
        <f>$AY11*Assembly!M$4+$AZ11*Assembly!M$5+$BA11*Assembly!M$6+$BB11*Assembly!M$7+$BC11*Assembly!M$8+$BD11*Assembly!M$9+$BE11*Assembly!M$10+$BF11*Assembly!M$11+$BG11*Assembly!M$12+$BH11*Assembly!M$13+$BI11*Assembly!M$14+$BJ11*Assembly!M$15+$BK11*Assembly!M$16+$BL11*Assembly!M$17+$BM11*Assembly!M$18+$BN11*Assembly!M$19+$BO11*Assembly!M$20+$BP11*Assembly!M$21+$BQ11*Assembly!M$22+$BR11*Assembly!M$23+$BS11*Assembly!M$24</f>
        <v>4,001</v>
      </c>
      <c r="CG11" s="198" t="str">
        <f>$AY11*Assembly!N$4+$AZ11*Assembly!N$5+$BA11*Assembly!N$6+$BB11*Assembly!N$7+$BC11*Assembly!N$8+$BD11*Assembly!N$9+$BE11*Assembly!N$10+$BF11*Assembly!N$11+$BG11*Assembly!N$12+$BH11*Assembly!N$13+$BI11*Assembly!N$14+$BJ11*Assembly!N$15+$BK11*Assembly!N$16+$BL11*Assembly!N$17+$BM11*Assembly!N$18+$BN11*Assembly!N$19+$BO11*Assembly!N$20+$BP11*Assembly!N$21+$BQ11*Assembly!N$22+$BR11*Assembly!N$23+$BS11*Assembly!N$24</f>
        <v>50</v>
      </c>
      <c r="CH11" s="198" t="str">
        <f>$AY11*Assembly!O$4+$AZ11*Assembly!O$5+$BA11*Assembly!O$6+$BB11*Assembly!O$7+$BC11*Assembly!O$8+$BD11*Assembly!O$9+$BE11*Assembly!O$10+$BF11*Assembly!O$11+$BG11*Assembly!O$12+$BH11*Assembly!O$13+$BI11*Assembly!O$14+$BJ11*Assembly!O$15+$BK11*Assembly!O$16+$BL11*Assembly!O$17+$BM11*Assembly!O$18+$BN11*Assembly!O$19+$BO11*Assembly!O$20+$BP11*Assembly!O$21+$BQ11*Assembly!O$22+$BR11*Assembly!O$23+$BS11*Assembly!O$24</f>
        <v>12</v>
      </c>
      <c r="CI11" s="195" t="str">
        <f>$AY11*Assembly!P$4+$AZ11*Assembly!P$5+$BA11*Assembly!P$6+$BB11*Assembly!P$7+$BC11*Assembly!P$8+$BD11*Assembly!P$9+$BE11*Assembly!P$10+$BF11*Assembly!P$11+$BG11*Assembly!P$12+$BH11*Assembly!P$13+$BI11*Assembly!P$14+$BJ11*Assembly!P$15+$BK11*Assembly!P$16+$BL11*Assembly!P$17+$BM11*Assembly!P$18+$BN11*Assembly!P$19+$BO11*Assembly!P$20+$BP11*Assembly!P$21+$BQ11*Assembly!P$22+$BR11*Assembly!P$23+$BS11*Assembly!P$24</f>
        <v>0</v>
      </c>
      <c r="CJ11" s="195" t="str">
        <f>$AY11*Assembly!Q$4+$AZ11*Assembly!Q$5+$BA11*Assembly!Q$6+$BB11*Assembly!Q$7+$BC11*Assembly!Q$8+$BD11*Assembly!Q$9+$BE11*Assembly!Q$10+$BF11*Assembly!Q$11+$BG11*Assembly!Q$12+$BH11*Assembly!Q$13+$BI11*Assembly!Q$14+$BJ11*Assembly!Q$15+$BK11*Assembly!Q$16+$BL11*Assembly!Q$17+$BM11*Assembly!Q$18+$BN11*Assembly!Q$19+$BO11*Assembly!Q$20+$BP11*Assembly!Q$21+$BQ11*Assembly!Q$22+$BR11*Assembly!Q$23+$BS11*Assembly!Q$24</f>
        <v>5</v>
      </c>
      <c r="CK11" s="198" t="str">
        <f>$AY11*Assembly!R$4+$AZ11*Assembly!R$5+$BA11*Assembly!R$6+$BB11*Assembly!R$7+$BC11*Assembly!R$8+$BD11*Assembly!R$9+$BE11*Assembly!R$10+$BF11*Assembly!R$11+$BG11*Assembly!R$12+$BH11*Assembly!R$13+$BI11*Assembly!R$14+$BJ11*Assembly!R$15+$BK11*Assembly!R$16+$BL11*Assembly!R$17+$BM11*Assembly!R$18+$BN11*Assembly!R$19+$BO11*Assembly!R$20+$BP11*Assembly!R$21+$BQ11*Assembly!R$22+$BR11*Assembly!R$23+$BS11*Assembly!R$24</f>
        <v>500</v>
      </c>
      <c r="CL11" s="195" t="str">
        <f>$AY11*Assembly!S$4+$AZ11*Assembly!S$5+$BA11*Assembly!S$6+$BB11*Assembly!S$7+$BC11*Assembly!S$8+$BD11*Assembly!S$9+$BE11*Assembly!S$10+$BF11*Assembly!S$11+$BG11*Assembly!S$12+$BH11*Assembly!S$13+$BI11*Assembly!S$14+$BJ11*Assembly!S$15+$BK11*Assembly!S$16+$BL11*Assembly!S$17+$BM11*Assembly!S$18+$BN11*Assembly!S$19+$BO11*Assembly!S$20+$BP11*Assembly!S$21+$BQ11*Assembly!S$22+$BR11*Assembly!S$23+$BS11*Assembly!S$24</f>
        <v>0</v>
      </c>
      <c r="CM11" s="195" t="str">
        <f>$AY11*Assembly!T$4+$AZ11*Assembly!T$5+$BA11*Assembly!T$6+$BB11*Assembly!T$7+$BC11*Assembly!T$8+$BD11*Assembly!T$9+$BE11*Assembly!T$10+$BF11*Assembly!T$11+$BG11*Assembly!T$12+$BH11*Assembly!T$13+$BI11*Assembly!T$14+$BJ11*Assembly!T$15+$BK11*Assembly!T$16+$BL11*Assembly!T$17+$BM11*Assembly!T$18+$BN11*Assembly!T$19+$BO11*Assembly!T$20+$BP11*Assembly!T$21+$BQ11*Assembly!T$22+$BR11*Assembly!T$23+$BS11*Assembly!T$24</f>
        <v>0</v>
      </c>
      <c r="CN11" s="195" t="str">
        <f>$AY11*Assembly!U$4+$AZ11*Assembly!U$5+$BA11*Assembly!U$6+$BB11*Assembly!U$7+$BC11*Assembly!U$8+$BD11*Assembly!U$9+$BE11*Assembly!U$10+$BF11*Assembly!U$11+$BG11*Assembly!U$12+$BH11*Assembly!U$13+$BI11*Assembly!U$14+$BJ11*Assembly!U$15+$BK11*Assembly!U$16+$BL11*Assembly!U$17+$BM11*Assembly!U$18+$BN11*Assembly!U$19+$BO11*Assembly!U$20+$BP11*Assembly!U$21+$BQ11*Assembly!U$22+$BR11*Assembly!U$23+$BS11*Assembly!U$24</f>
        <v>0</v>
      </c>
      <c r="CO11" s="198" t="str">
        <f>$AY11*Assembly!V$4+$AZ11*Assembly!V$5+$BA11*Assembly!V$6+$BB11*Assembly!V$7+$BC11*Assembly!V$8+$BD11*Assembly!V$9+$BE11*Assembly!V$10+$BF11*Assembly!V$11+$BG11*Assembly!V$12+$BH11*Assembly!V$13+$BI11*Assembly!V$14+$BJ11*Assembly!V$15+$BK11*Assembly!V$16+$BL11*Assembly!V$17+$BM11*Assembly!V$18+$BN11*Assembly!V$19+$BO11*Assembly!V$20+$BP11*Assembly!V$21+$BQ11*Assembly!V$22+$BR11*Assembly!V$23+$BS11*Assembly!V$24</f>
        <v>2,000</v>
      </c>
      <c r="CP11" s="198" t="str">
        <f>CF11*Refining!$F$3</f>
        <v>7,144</v>
      </c>
      <c r="CQ11" s="198" t="str">
        <f>CG11*Refining!$F$4</f>
        <v>156</v>
      </c>
      <c r="CR11" s="198" t="str">
        <f>CH11*Refining!$F$5</f>
        <v>50</v>
      </c>
      <c r="CS11" s="198" t="str">
        <f>CI11*Refining!$F$6</f>
        <v>0</v>
      </c>
      <c r="CT11" s="198" t="str">
        <f>CJ11*Refining!$F$7</f>
        <v>9</v>
      </c>
      <c r="CU11" s="198" t="str">
        <f>CK11*Refining!$F$8</f>
        <v>6,250</v>
      </c>
      <c r="CV11" s="198" t="str">
        <f>CL11*Refining!$F$9</f>
        <v>0</v>
      </c>
      <c r="CW11" s="198" t="str">
        <f>CM11*Refining!$F$10</f>
        <v>0</v>
      </c>
      <c r="CX11" s="198" t="str">
        <f>CN11*Refining!$F$11</f>
        <v>0</v>
      </c>
      <c r="CY11" s="198" t="str">
        <f>CO11*Refining!$F$12</f>
        <v>2,778</v>
      </c>
      <c r="CZ11" s="214" t="str">
        <f t="shared" ref="CZ11:DS11" si="43">IF(CF11 = 0, "", CF11)</f>
        <v>4,001</v>
      </c>
      <c r="DA11" s="215" t="str">
        <f t="shared" si="43"/>
        <v>50</v>
      </c>
      <c r="DB11" s="215" t="str">
        <f t="shared" si="43"/>
        <v>12</v>
      </c>
      <c r="DC11" s="215" t="str">
        <f t="shared" si="43"/>
        <v/>
      </c>
      <c r="DD11" s="215" t="str">
        <f t="shared" si="43"/>
        <v>5</v>
      </c>
      <c r="DE11" s="215" t="str">
        <f t="shared" si="43"/>
        <v>500</v>
      </c>
      <c r="DF11" s="215" t="str">
        <f t="shared" si="43"/>
        <v/>
      </c>
      <c r="DG11" s="215" t="str">
        <f t="shared" si="43"/>
        <v/>
      </c>
      <c r="DH11" s="215" t="str">
        <f t="shared" si="43"/>
        <v/>
      </c>
      <c r="DI11" s="216" t="str">
        <f t="shared" si="43"/>
        <v>2,000</v>
      </c>
      <c r="DJ11" s="214" t="str">
        <f t="shared" si="43"/>
        <v>7,144</v>
      </c>
      <c r="DK11" s="215" t="str">
        <f t="shared" si="43"/>
        <v>156</v>
      </c>
      <c r="DL11" s="215" t="str">
        <f t="shared" si="43"/>
        <v>50</v>
      </c>
      <c r="DM11" s="215" t="str">
        <f t="shared" si="43"/>
        <v/>
      </c>
      <c r="DN11" s="294" t="str">
        <f t="shared" si="43"/>
        <v>8.9</v>
      </c>
      <c r="DO11" s="215" t="str">
        <f t="shared" si="43"/>
        <v>6,250</v>
      </c>
      <c r="DP11" s="215" t="str">
        <f t="shared" si="43"/>
        <v/>
      </c>
      <c r="DQ11" s="215" t="str">
        <f t="shared" si="43"/>
        <v/>
      </c>
      <c r="DR11" s="215" t="str">
        <f t="shared" si="43"/>
        <v/>
      </c>
      <c r="DS11" s="216" t="str">
        <f t="shared" si="43"/>
        <v>2,778</v>
      </c>
      <c r="DT11" s="218" t="str">
        <f t="shared" si="16"/>
        <v>6,568</v>
      </c>
      <c r="DU11" s="219" t="str">
        <f t="shared" si="17"/>
        <v>16,387</v>
      </c>
      <c r="DV11" s="208" t="str">
        <f>CZ11*'Ores &amp; Ingots'!$C$3+DA11*'Ores &amp; Ingots'!$C$4+DB11*'Ores &amp; Ingots'!$C$5+DC11*'Ores &amp; Ingots'!$C$6+DD11*'Ores &amp; Ingots'!$C$7+DE11*'Ores &amp; Ingots'!$C$8+DF11*'Ores &amp; Ingots'!$C$9+DG11*'Ores &amp; Ingots'!$C$10+DH11*'Ores &amp; Ingots'!$C$11+DI11*'Ores &amp; Ingots'!$C$12</f>
        <v>1,305</v>
      </c>
      <c r="DW11" s="208" t="str">
        <f>DJ11*'Ores &amp; Ingots'!$B$3+DK11*'Ores &amp; Ingots'!$B$4+DL11*'Ores &amp; Ingots'!$B$5+DM11*'Ores &amp; Ingots'!$B$6+DN11*'Ores &amp; Ingots'!$B$7+DO11*'Ores &amp; Ingots'!$B$8+DP11*'Ores &amp; Ingots'!$B$9+DQ11*'Ores &amp; Ingots'!$B$10+DR11*'Ores &amp; Ingots'!$B$11+DS11*'Ores &amp; Ingots'!$B$12</f>
        <v>6,063</v>
      </c>
      <c r="DX11" s="219" t="str">
        <f>CZ11*Refining!$G$3+DA11*Refining!$G$4+DB11*Refining!$G$5+DC11*Refining!$G$6+DD11*Refining!$G$7+DE11*Refining!$G$8+DF11*Refining!$G$9+DG11*Refining!$G$10+DH11*Refining!$G$11+DI11*Refining!$G$12</f>
        <v>5,694</v>
      </c>
      <c r="DY11" s="219" t="str">
        <f t="shared" si="18"/>
        <v>885,808</v>
      </c>
      <c r="DZ11" s="220" t="str">
        <f t="shared" si="19"/>
        <v>0.8858</v>
      </c>
      <c r="EA11" s="218" t="str">
        <f t="shared" si="20"/>
        <v>6,121</v>
      </c>
      <c r="EB11" s="221" t="str">
        <f t="shared" ref="EB11:EC11" si="44">EA11/60</f>
        <v>102.0</v>
      </c>
      <c r="EC11" s="221" t="str">
        <f t="shared" si="44"/>
        <v>1.7</v>
      </c>
      <c r="ED11" s="218" t="str">
        <f t="shared" si="22"/>
        <v>946,008</v>
      </c>
      <c r="EE11" s="221" t="str">
        <f t="shared" ref="EE11:EF11" si="45">ED11/1000</f>
        <v>946.0</v>
      </c>
      <c r="EF11" s="222" t="str">
        <f t="shared" si="45"/>
        <v>0.95</v>
      </c>
      <c r="EG11" s="212" t="str">
        <f t="shared" si="24"/>
        <v>0.9460</v>
      </c>
      <c r="EH11" s="295" t="str">
        <f t="shared" si="25"/>
        <v>1:42:01</v>
      </c>
      <c r="EI11" s="225">
        <v>2520.0</v>
      </c>
    </row>
    <row r="12">
      <c r="A12" s="33"/>
      <c r="B12" s="226" t="s">
        <v>916</v>
      </c>
      <c r="C12" s="227" t="s">
        <v>885</v>
      </c>
      <c r="D12" s="227">
        <v>1.0</v>
      </c>
      <c r="E12" s="227">
        <v>1.0</v>
      </c>
      <c r="F12" s="227">
        <v>1.0</v>
      </c>
      <c r="G12" s="228" t="str">
        <f t="shared" si="5"/>
        <v>0.1</v>
      </c>
      <c r="H12" s="229">
        <v>20.0</v>
      </c>
      <c r="I12" s="229">
        <v>20.0</v>
      </c>
      <c r="J12" s="229" t="str">
        <f>H12/Main!$D$9</f>
        <v>20</v>
      </c>
      <c r="K12" s="229" t="str">
        <f>I12/Main!$D$10</f>
        <v>20</v>
      </c>
      <c r="L12" s="229" t="str">
        <f t="shared" si="6"/>
        <v>1</v>
      </c>
      <c r="M12" s="229">
        <v>1.0</v>
      </c>
      <c r="N12" s="230"/>
      <c r="O12" s="230"/>
      <c r="P12" s="231">
        <v>500000.0</v>
      </c>
      <c r="Q12" s="231">
        <v>125.0</v>
      </c>
      <c r="R12" s="231" t="str">
        <f>Q12*Main!$D$6</f>
        <v>125</v>
      </c>
      <c r="S12" s="232"/>
      <c r="T12" s="232"/>
      <c r="U12" s="230"/>
      <c r="V12" s="230"/>
      <c r="W12" s="230"/>
      <c r="X12" s="230"/>
      <c r="Y12" s="230"/>
      <c r="Z12" s="230"/>
      <c r="AA12" s="230"/>
      <c r="AB12" s="230"/>
      <c r="AC12" s="233"/>
      <c r="AD12" s="234">
        <v>3.0</v>
      </c>
      <c r="AE12" s="234">
        <v>0.0</v>
      </c>
      <c r="AF12" s="234">
        <v>0.0</v>
      </c>
      <c r="AG12" s="234">
        <v>1.0</v>
      </c>
      <c r="AH12" s="234">
        <v>10.0</v>
      </c>
      <c r="AI12" s="234">
        <v>0.0</v>
      </c>
      <c r="AJ12" s="234">
        <v>1.0</v>
      </c>
      <c r="AK12" s="235">
        <v>10.0</v>
      </c>
      <c r="AL12" s="234">
        <v>0.0</v>
      </c>
      <c r="AM12" s="234">
        <v>0.0</v>
      </c>
      <c r="AN12" s="234">
        <v>0.0</v>
      </c>
      <c r="AO12" s="234">
        <v>1.0</v>
      </c>
      <c r="AP12" s="234">
        <v>0.0</v>
      </c>
      <c r="AQ12" s="234">
        <v>3.0</v>
      </c>
      <c r="AR12" s="234">
        <v>0.0</v>
      </c>
      <c r="AS12" s="234">
        <v>0.0</v>
      </c>
      <c r="AT12" s="234">
        <v>0.0</v>
      </c>
      <c r="AU12" s="234">
        <v>0.0</v>
      </c>
      <c r="AV12" s="234">
        <v>0.0</v>
      </c>
      <c r="AW12" s="234">
        <v>0.0</v>
      </c>
      <c r="AX12" s="234">
        <v>0.0</v>
      </c>
      <c r="AY12" s="236" t="str">
        <f t="shared" ref="AY12:BS12" si="46">IF(AD12 = 0, "", AD12)</f>
        <v>3</v>
      </c>
      <c r="AZ12" s="227" t="str">
        <f t="shared" si="46"/>
        <v/>
      </c>
      <c r="BA12" s="227" t="str">
        <f t="shared" si="46"/>
        <v/>
      </c>
      <c r="BB12" s="227" t="str">
        <f t="shared" si="46"/>
        <v>1</v>
      </c>
      <c r="BC12" s="227" t="str">
        <f t="shared" si="46"/>
        <v>10</v>
      </c>
      <c r="BD12" s="227" t="str">
        <f t="shared" si="46"/>
        <v/>
      </c>
      <c r="BE12" s="227" t="str">
        <f t="shared" si="46"/>
        <v>1</v>
      </c>
      <c r="BF12" s="237" t="str">
        <f t="shared" si="46"/>
        <v>10</v>
      </c>
      <c r="BG12" s="227" t="str">
        <f t="shared" si="46"/>
        <v/>
      </c>
      <c r="BH12" s="227" t="str">
        <f t="shared" si="46"/>
        <v/>
      </c>
      <c r="BI12" s="227" t="str">
        <f t="shared" si="46"/>
        <v/>
      </c>
      <c r="BJ12" s="227" t="str">
        <f t="shared" si="46"/>
        <v>1</v>
      </c>
      <c r="BK12" s="227" t="str">
        <f t="shared" si="46"/>
        <v/>
      </c>
      <c r="BL12" s="227" t="str">
        <f t="shared" si="46"/>
        <v>3</v>
      </c>
      <c r="BM12" s="227" t="str">
        <f t="shared" si="46"/>
        <v/>
      </c>
      <c r="BN12" s="227" t="str">
        <f t="shared" si="46"/>
        <v/>
      </c>
      <c r="BO12" s="227" t="str">
        <f t="shared" si="46"/>
        <v/>
      </c>
      <c r="BP12" s="227" t="str">
        <f t="shared" si="46"/>
        <v/>
      </c>
      <c r="BQ12" s="227" t="str">
        <f t="shared" si="46"/>
        <v/>
      </c>
      <c r="BR12" s="227" t="str">
        <f t="shared" si="46"/>
        <v/>
      </c>
      <c r="BS12" s="238" t="str">
        <f t="shared" si="46"/>
        <v/>
      </c>
      <c r="BT12" s="239" t="str">
        <f>$AY12*Assembly!Y$4+$AZ12*Assembly!Y$5+$BA12*Assembly!Y$6+$BB12*Assembly!Y$7+$BC12*Assembly!Y$8+$BD12*Assembly!Y$9+$BE12*Assembly!Y$10+$BF12*Assembly!Y$11+$BG12*Assembly!Y$12+$BH12*Assembly!Y$13+$BI12*Assembly!Y$14+$BJ12*Assembly!Y$15+$BK12*Assembly!Y$16+$BL12*Assembly!Y$17+$BM12*Assembly!Y$18+$BN12*Assembly!Y$19+$BO12*Assembly!Y$20+$BP12*Assembly!Y$21+$BQ12*Assembly!Y$22+$BR12*Assembly!Y$23+$BS12*Assembly!Y$24</f>
        <v>272</v>
      </c>
      <c r="BU12" s="225" t="str">
        <f t="shared" si="8"/>
        <v>2,176</v>
      </c>
      <c r="BV12" s="296" t="str">
        <f t="shared" si="47"/>
        <v>1,838 W</v>
      </c>
      <c r="BW12" s="225" t="str">
        <f>$AY12*Assembly!AC$4+$AZ12*Assembly!AC$5+$BA12*Assembly!AC$6+$BB12*Assembly!AC$7+$BC12*Assembly!AC$8+$BD12*Assembly!AC$9+$BE12*Assembly!AC$10+$BF12*Assembly!AC$11+$BG12*Assembly!AC$12+$BH12*Assembly!AC$13+$BI12*Assembly!AC$14+$BJ12*Assembly!AC$15+$BK12*Assembly!AC$16+$BL12*Assembly!AC$17+$BM12*Assembly!AC$18+$BN12*Assembly!AC$19+$BO12*Assembly!AC$20+$BP12*Assembly!AC$21+$BQ12*Assembly!AC$22+$BR12*Assembly!AC$23+$BS12*Assembly!AC$24</f>
        <v>800</v>
      </c>
      <c r="BX12" s="240" t="str">
        <f t="shared" si="9"/>
        <v>2.94</v>
      </c>
      <c r="BY12" s="241" t="str">
        <f t="shared" si="10"/>
        <v>6400</v>
      </c>
      <c r="BZ12" s="242" t="str">
        <f t="shared" si="11"/>
        <v>0.4</v>
      </c>
      <c r="CA12" s="241" t="str">
        <f t="shared" si="12"/>
        <v>40</v>
      </c>
      <c r="CB12" s="225" t="str">
        <f>$AY12*Assembly!X$4+$AZ12*Assembly!X$5+$BA12*Assembly!X$6+$BB12*Assembly!X$7+$BC12*Assembly!X$8+$BD12*Assembly!X$9+$BE12*Assembly!X$10+$BF12*Assembly!X$11+$BG12*Assembly!X$12+$BH12*Assembly!X$13+$BI12*Assembly!X$14+$BJ12*Assembly!X$15+$BK12*Assembly!X$16+$BL12*Assembly!X$17+$BM12*Assembly!X$18+$BN12*Assembly!X$19+$BO12*Assembly!X$20+$BP12*Assembly!X$21+$BQ12*Assembly!X$22+$BR12*Assembly!X$23+$BS12*Assembly!X$24</f>
        <v>60</v>
      </c>
      <c r="CC12" s="225" t="str">
        <f t="shared" si="13"/>
        <v>9,333</v>
      </c>
      <c r="CD12" s="223" t="str">
        <f t="shared" si="14"/>
        <v>0.0093</v>
      </c>
      <c r="CE12" s="243" t="str">
        <f>$AY12*Assembly!AB$4+$AZ12*Assembly!AB$5+$BA12*Assembly!AB$6+$BB12*Assembly!AB$7+$BC12*Assembly!AB$8+$BD12*Assembly!AB$9+$BE12*Assembly!AB$10+$BF12*Assembly!AB$11+$BG12*Assembly!AB$12+$BH12*Assembly!AB$13+$BI12*Assembly!AB$14+$BJ12*Assembly!AB$15+$BK12*Assembly!AB$16+$BL12*Assembly!AB$17+$BM12*Assembly!AB$18+$BN12*Assembly!AB$19+$BO12*Assembly!AB$20+$BP12*Assembly!AB$21+$BQ12*Assembly!AB$22+$BR12*Assembly!AB$23+$BS12*Assembly!AB$24</f>
        <v>124</v>
      </c>
      <c r="CF12" s="231" t="str">
        <f>$AY12*Assembly!M$4+$AZ12*Assembly!M$5+$BA12*Assembly!M$6+$BB12*Assembly!M$7+$BC12*Assembly!M$8+$BD12*Assembly!M$9+$BE12*Assembly!M$10+$BF12*Assembly!M$11+$BG12*Assembly!M$12+$BH12*Assembly!M$13+$BI12*Assembly!M$14+$BJ12*Assembly!M$15+$BK12*Assembly!M$16+$BL12*Assembly!M$17+$BM12*Assembly!M$18+$BN12*Assembly!M$19+$BO12*Assembly!M$20+$BP12*Assembly!M$21+$BQ12*Assembly!M$22+$BR12*Assembly!M$23+$BS12*Assembly!M$24</f>
        <v>275</v>
      </c>
      <c r="CG12" s="231" t="str">
        <f>$AY12*Assembly!N$4+$AZ12*Assembly!N$5+$BA12*Assembly!N$6+$BB12*Assembly!N$7+$BC12*Assembly!N$8+$BD12*Assembly!N$9+$BE12*Assembly!N$10+$BF12*Assembly!N$11+$BG12*Assembly!N$12+$BH12*Assembly!N$13+$BI12*Assembly!N$14+$BJ12*Assembly!N$15+$BK12*Assembly!N$16+$BL12*Assembly!N$17+$BM12*Assembly!N$18+$BN12*Assembly!N$19+$BO12*Assembly!N$20+$BP12*Assembly!N$21+$BQ12*Assembly!N$22+$BR12*Assembly!N$23+$BS12*Assembly!N$24</f>
        <v>10</v>
      </c>
      <c r="CH12" s="231" t="str">
        <f>$AY12*Assembly!O$4+$AZ12*Assembly!O$5+$BA12*Assembly!O$6+$BB12*Assembly!O$7+$BC12*Assembly!O$8+$BD12*Assembly!O$9+$BE12*Assembly!O$10+$BF12*Assembly!O$11+$BG12*Assembly!O$12+$BH12*Assembly!O$13+$BI12*Assembly!O$14+$BJ12*Assembly!O$15+$BK12*Assembly!O$16+$BL12*Assembly!O$17+$BM12*Assembly!O$18+$BN12*Assembly!O$19+$BO12*Assembly!O$20+$BP12*Assembly!O$21+$BQ12*Assembly!O$22+$BR12*Assembly!O$23+$BS12*Assembly!O$24</f>
        <v>3</v>
      </c>
      <c r="CI12" s="229" t="str">
        <f>$AY12*Assembly!P$4+$AZ12*Assembly!P$5+$BA12*Assembly!P$6+$BB12*Assembly!P$7+$BC12*Assembly!P$8+$BD12*Assembly!P$9+$BE12*Assembly!P$10+$BF12*Assembly!P$11+$BG12*Assembly!P$12+$BH12*Assembly!P$13+$BI12*Assembly!P$14+$BJ12*Assembly!P$15+$BK12*Assembly!P$16+$BL12*Assembly!P$17+$BM12*Assembly!P$18+$BN12*Assembly!P$19+$BO12*Assembly!P$20+$BP12*Assembly!P$21+$BQ12*Assembly!P$22+$BR12*Assembly!P$23+$BS12*Assembly!P$24</f>
        <v>0</v>
      </c>
      <c r="CJ12" s="229" t="str">
        <f>$AY12*Assembly!Q$4+$AZ12*Assembly!Q$5+$BA12*Assembly!Q$6+$BB12*Assembly!Q$7+$BC12*Assembly!Q$8+$BD12*Assembly!Q$9+$BE12*Assembly!Q$10+$BF12*Assembly!Q$11+$BG12*Assembly!Q$12+$BH12*Assembly!Q$13+$BI12*Assembly!Q$14+$BJ12*Assembly!Q$15+$BK12*Assembly!Q$16+$BL12*Assembly!Q$17+$BM12*Assembly!Q$18+$BN12*Assembly!Q$19+$BO12*Assembly!Q$20+$BP12*Assembly!Q$21+$BQ12*Assembly!Q$22+$BR12*Assembly!Q$23+$BS12*Assembly!Q$24</f>
        <v>2</v>
      </c>
      <c r="CK12" s="231" t="str">
        <f>$AY12*Assembly!R$4+$AZ12*Assembly!R$5+$BA12*Assembly!R$6+$BB12*Assembly!R$7+$BC12*Assembly!R$8+$BD12*Assembly!R$9+$BE12*Assembly!R$10+$BF12*Assembly!R$11+$BG12*Assembly!R$12+$BH12*Assembly!R$13+$BI12*Assembly!R$14+$BJ12*Assembly!R$15+$BK12*Assembly!R$16+$BL12*Assembly!R$17+$BM12*Assembly!R$18+$BN12*Assembly!R$19+$BO12*Assembly!R$20+$BP12*Assembly!R$21+$BQ12*Assembly!R$22+$BR12*Assembly!R$23+$BS12*Assembly!R$24</f>
        <v>15</v>
      </c>
      <c r="CL12" s="229" t="str">
        <f>$AY12*Assembly!S$4+$AZ12*Assembly!S$5+$BA12*Assembly!S$6+$BB12*Assembly!S$7+$BC12*Assembly!S$8+$BD12*Assembly!S$9+$BE12*Assembly!S$10+$BF12*Assembly!S$11+$BG12*Assembly!S$12+$BH12*Assembly!S$13+$BI12*Assembly!S$14+$BJ12*Assembly!S$15+$BK12*Assembly!S$16+$BL12*Assembly!S$17+$BM12*Assembly!S$18+$BN12*Assembly!S$19+$BO12*Assembly!S$20+$BP12*Assembly!S$21+$BQ12*Assembly!S$22+$BR12*Assembly!S$23+$BS12*Assembly!S$24</f>
        <v>0</v>
      </c>
      <c r="CM12" s="229" t="str">
        <f>$AY12*Assembly!T$4+$AZ12*Assembly!T$5+$BA12*Assembly!T$6+$BB12*Assembly!T$7+$BC12*Assembly!T$8+$BD12*Assembly!T$9+$BE12*Assembly!T$10+$BF12*Assembly!T$11+$BG12*Assembly!T$12+$BH12*Assembly!T$13+$BI12*Assembly!T$14+$BJ12*Assembly!T$15+$BK12*Assembly!T$16+$BL12*Assembly!T$17+$BM12*Assembly!T$18+$BN12*Assembly!T$19+$BO12*Assembly!T$20+$BP12*Assembly!T$21+$BQ12*Assembly!T$22+$BR12*Assembly!T$23+$BS12*Assembly!T$24</f>
        <v>0</v>
      </c>
      <c r="CN12" s="229" t="str">
        <f>$AY12*Assembly!U$4+$AZ12*Assembly!U$5+$BA12*Assembly!U$6+$BB12*Assembly!U$7+$BC12*Assembly!U$8+$BD12*Assembly!U$9+$BE12*Assembly!U$10+$BF12*Assembly!U$11+$BG12*Assembly!U$12+$BH12*Assembly!U$13+$BI12*Assembly!U$14+$BJ12*Assembly!U$15+$BK12*Assembly!U$16+$BL12*Assembly!U$17+$BM12*Assembly!U$18+$BN12*Assembly!U$19+$BO12*Assembly!U$20+$BP12*Assembly!U$21+$BQ12*Assembly!U$22+$BR12*Assembly!U$23+$BS12*Assembly!U$24</f>
        <v>0</v>
      </c>
      <c r="CO12" s="231" t="str">
        <f>$AY12*Assembly!V$4+$AZ12*Assembly!V$5+$BA12*Assembly!V$6+$BB12*Assembly!V$7+$BC12*Assembly!V$8+$BD12*Assembly!V$9+$BE12*Assembly!V$10+$BF12*Assembly!V$11+$BG12*Assembly!V$12+$BH12*Assembly!V$13+$BI12*Assembly!V$14+$BJ12*Assembly!V$15+$BK12*Assembly!V$16+$BL12*Assembly!V$17+$BM12*Assembly!V$18+$BN12*Assembly!V$19+$BO12*Assembly!V$20+$BP12*Assembly!V$21+$BQ12*Assembly!V$22+$BR12*Assembly!V$23+$BS12*Assembly!V$24</f>
        <v>60</v>
      </c>
      <c r="CP12" s="231" t="str">
        <f>CF12*Refining!$F$3</f>
        <v>491</v>
      </c>
      <c r="CQ12" s="231" t="str">
        <f>CG12*Refining!$F$4</f>
        <v>31</v>
      </c>
      <c r="CR12" s="231" t="str">
        <f>CH12*Refining!$F$5</f>
        <v>13</v>
      </c>
      <c r="CS12" s="231" t="str">
        <f>CI12*Refining!$F$6</f>
        <v>0</v>
      </c>
      <c r="CT12" s="231" t="str">
        <f>CJ12*Refining!$F$7</f>
        <v>4</v>
      </c>
      <c r="CU12" s="231" t="str">
        <f>CK12*Refining!$F$8</f>
        <v>188</v>
      </c>
      <c r="CV12" s="231" t="str">
        <f>CL12*Refining!$F$9</f>
        <v>0</v>
      </c>
      <c r="CW12" s="231" t="str">
        <f>CM12*Refining!$F$10</f>
        <v>0</v>
      </c>
      <c r="CX12" s="231" t="str">
        <f>CN12*Refining!$F$11</f>
        <v>0</v>
      </c>
      <c r="CY12" s="231" t="str">
        <f>CO12*Refining!$F$12</f>
        <v>83</v>
      </c>
      <c r="CZ12" s="244" t="str">
        <f t="shared" ref="CZ12:DS12" si="48">IF(CF12 = 0, "", CF12)</f>
        <v>275</v>
      </c>
      <c r="DA12" s="245" t="str">
        <f t="shared" si="48"/>
        <v>10</v>
      </c>
      <c r="DB12" s="245" t="str">
        <f t="shared" si="48"/>
        <v>3</v>
      </c>
      <c r="DC12" s="245" t="str">
        <f t="shared" si="48"/>
        <v/>
      </c>
      <c r="DD12" s="245" t="str">
        <f t="shared" si="48"/>
        <v>2</v>
      </c>
      <c r="DE12" s="245" t="str">
        <f t="shared" si="48"/>
        <v>15</v>
      </c>
      <c r="DF12" s="245" t="str">
        <f t="shared" si="48"/>
        <v/>
      </c>
      <c r="DG12" s="245" t="str">
        <f t="shared" si="48"/>
        <v/>
      </c>
      <c r="DH12" s="245" t="str">
        <f t="shared" si="48"/>
        <v/>
      </c>
      <c r="DI12" s="246" t="str">
        <f t="shared" si="48"/>
        <v>60</v>
      </c>
      <c r="DJ12" s="244" t="str">
        <f t="shared" si="48"/>
        <v>491</v>
      </c>
      <c r="DK12" s="245" t="str">
        <f t="shared" si="48"/>
        <v>31</v>
      </c>
      <c r="DL12" s="245" t="str">
        <f t="shared" si="48"/>
        <v>13</v>
      </c>
      <c r="DM12" s="245" t="str">
        <f t="shared" si="48"/>
        <v/>
      </c>
      <c r="DN12" s="247" t="str">
        <f t="shared" si="48"/>
        <v>3.6</v>
      </c>
      <c r="DO12" s="245" t="str">
        <f t="shared" si="48"/>
        <v>188</v>
      </c>
      <c r="DP12" s="245" t="str">
        <f t="shared" si="48"/>
        <v/>
      </c>
      <c r="DQ12" s="245" t="str">
        <f t="shared" si="48"/>
        <v/>
      </c>
      <c r="DR12" s="245" t="str">
        <f t="shared" si="48"/>
        <v/>
      </c>
      <c r="DS12" s="246" t="str">
        <f t="shared" si="48"/>
        <v>83</v>
      </c>
      <c r="DT12" s="248" t="str">
        <f t="shared" si="16"/>
        <v>365</v>
      </c>
      <c r="DU12" s="249" t="str">
        <f t="shared" si="17"/>
        <v>809</v>
      </c>
      <c r="DV12" s="225" t="str">
        <f>CZ12*'Ores &amp; Ingots'!$C$3+DA12*'Ores &amp; Ingots'!$C$4+DB12*'Ores &amp; Ingots'!$C$5+DC12*'Ores &amp; Ingots'!$C$6+DD12*'Ores &amp; Ingots'!$C$7+DE12*'Ores &amp; Ingots'!$C$8+DF12*'Ores &amp; Ingots'!$C$9+DG12*'Ores &amp; Ingots'!$C$10+DH12*'Ores &amp; Ingots'!$C$11+DI12*'Ores &amp; Ingots'!$C$12</f>
        <v>61</v>
      </c>
      <c r="DW12" s="225" t="str">
        <f>DJ12*'Ores &amp; Ingots'!$B$3+DK12*'Ores &amp; Ingots'!$B$4+DL12*'Ores &amp; Ingots'!$B$5+DM12*'Ores &amp; Ingots'!$B$6+DN12*'Ores &amp; Ingots'!$B$7+DO12*'Ores &amp; Ingots'!$B$8+DP12*'Ores &amp; Ingots'!$B$9+DQ12*'Ores &amp; Ingots'!$B$10+DR12*'Ores &amp; Ingots'!$B$11+DS12*'Ores &amp; Ingots'!$B$12</f>
        <v>299</v>
      </c>
      <c r="DX12" s="249" t="str">
        <f>CZ12*Refining!$G$3+DA12*Refining!$G$4+DB12*Refining!$G$5+DC12*Refining!$G$6+DD12*Refining!$G$7+DE12*Refining!$G$8+DF12*Refining!$G$9+DG12*Refining!$G$10+DH12*Refining!$G$11+DI12*Refining!$G$12</f>
        <v>258</v>
      </c>
      <c r="DY12" s="249" t="str">
        <f t="shared" si="18"/>
        <v>40,089</v>
      </c>
      <c r="DZ12" s="250" t="str">
        <f t="shared" si="19"/>
        <v>0.0401</v>
      </c>
      <c r="EA12" s="248" t="str">
        <f t="shared" si="20"/>
        <v>338</v>
      </c>
      <c r="EB12" s="251" t="str">
        <f t="shared" ref="EB12:EC12" si="49">EA12/60</f>
        <v>5.6</v>
      </c>
      <c r="EC12" s="251" t="str">
        <f t="shared" si="49"/>
        <v>0.1</v>
      </c>
      <c r="ED12" s="248" t="str">
        <f t="shared" si="22"/>
        <v>49,422</v>
      </c>
      <c r="EE12" s="251" t="str">
        <f t="shared" ref="EE12:EF12" si="50">ED12/1000</f>
        <v>49.4</v>
      </c>
      <c r="EF12" s="252" t="str">
        <f t="shared" si="50"/>
        <v>0.05</v>
      </c>
      <c r="EG12" s="223" t="str">
        <f t="shared" si="24"/>
        <v>0.0494</v>
      </c>
      <c r="EH12" s="224" t="str">
        <f t="shared" si="25"/>
        <v>0:05:38</v>
      </c>
      <c r="EI12" s="225" t="s">
        <v>12</v>
      </c>
    </row>
    <row r="13">
      <c r="A13" s="33"/>
      <c r="B13" s="226" t="s">
        <v>917</v>
      </c>
      <c r="C13" s="227" t="s">
        <v>886</v>
      </c>
      <c r="D13" s="227">
        <v>3.0</v>
      </c>
      <c r="E13" s="227">
        <v>3.0</v>
      </c>
      <c r="F13" s="227">
        <v>3.0</v>
      </c>
      <c r="G13" s="253" t="str">
        <f t="shared" si="5"/>
        <v>421.9</v>
      </c>
      <c r="H13" s="254">
        <v>100.0</v>
      </c>
      <c r="I13" s="254">
        <v>100.0</v>
      </c>
      <c r="J13" s="254" t="str">
        <f>H13/Main!$D$9</f>
        <v>100</v>
      </c>
      <c r="K13" s="254" t="str">
        <f>I13/Main!$D$10</f>
        <v>100</v>
      </c>
      <c r="L13" s="254" t="str">
        <f t="shared" si="6"/>
        <v>1</v>
      </c>
      <c r="M13" s="254">
        <v>1.0</v>
      </c>
      <c r="N13" s="255"/>
      <c r="O13" s="255"/>
      <c r="P13" s="256">
        <v>3.0E8</v>
      </c>
      <c r="Q13" s="256">
        <v>8000.0</v>
      </c>
      <c r="R13" s="256" t="str">
        <f>Q13*Main!$D$6</f>
        <v>8,000</v>
      </c>
      <c r="S13" s="257"/>
      <c r="T13" s="257"/>
      <c r="U13" s="255"/>
      <c r="V13" s="255"/>
      <c r="W13" s="255"/>
      <c r="X13" s="255"/>
      <c r="Y13" s="255"/>
      <c r="Z13" s="255"/>
      <c r="AA13" s="255"/>
      <c r="AB13" s="255"/>
      <c r="AC13" s="258" t="s">
        <v>18</v>
      </c>
      <c r="AD13" s="234">
        <v>1000.0</v>
      </c>
      <c r="AE13" s="234">
        <v>0.0</v>
      </c>
      <c r="AF13" s="234">
        <v>0.0</v>
      </c>
      <c r="AG13" s="234">
        <v>40.0</v>
      </c>
      <c r="AH13" s="234">
        <v>70.0</v>
      </c>
      <c r="AI13" s="234">
        <v>0.0</v>
      </c>
      <c r="AJ13" s="234">
        <v>20.0</v>
      </c>
      <c r="AK13" s="235">
        <v>75.0</v>
      </c>
      <c r="AL13" s="234">
        <v>0.0</v>
      </c>
      <c r="AM13" s="234">
        <v>0.0</v>
      </c>
      <c r="AN13" s="234">
        <v>0.0</v>
      </c>
      <c r="AO13" s="234">
        <v>40.0</v>
      </c>
      <c r="AP13" s="234">
        <v>0.0</v>
      </c>
      <c r="AQ13" s="234">
        <v>2000.0</v>
      </c>
      <c r="AR13" s="234">
        <v>0.0</v>
      </c>
      <c r="AS13" s="234">
        <v>100.0</v>
      </c>
      <c r="AT13" s="234">
        <v>0.0</v>
      </c>
      <c r="AU13" s="234">
        <v>0.0</v>
      </c>
      <c r="AV13" s="234">
        <v>0.0</v>
      </c>
      <c r="AW13" s="234">
        <v>0.0</v>
      </c>
      <c r="AX13" s="234">
        <v>0.0</v>
      </c>
      <c r="AY13" s="236" t="str">
        <f t="shared" ref="AY13:BS13" si="51">IF(AD13 = 0, "", AD13)</f>
        <v>1,000</v>
      </c>
      <c r="AZ13" s="227" t="str">
        <f t="shared" si="51"/>
        <v/>
      </c>
      <c r="BA13" s="227" t="str">
        <f t="shared" si="51"/>
        <v/>
      </c>
      <c r="BB13" s="227" t="str">
        <f t="shared" si="51"/>
        <v>40</v>
      </c>
      <c r="BC13" s="227" t="str">
        <f t="shared" si="51"/>
        <v>70</v>
      </c>
      <c r="BD13" s="227" t="str">
        <f t="shared" si="51"/>
        <v/>
      </c>
      <c r="BE13" s="227" t="str">
        <f t="shared" si="51"/>
        <v>20</v>
      </c>
      <c r="BF13" s="237" t="str">
        <f t="shared" si="51"/>
        <v>75</v>
      </c>
      <c r="BG13" s="227" t="str">
        <f t="shared" si="51"/>
        <v/>
      </c>
      <c r="BH13" s="227" t="str">
        <f t="shared" si="51"/>
        <v/>
      </c>
      <c r="BI13" s="227" t="str">
        <f t="shared" si="51"/>
        <v/>
      </c>
      <c r="BJ13" s="227" t="str">
        <f t="shared" si="51"/>
        <v>40</v>
      </c>
      <c r="BK13" s="227" t="str">
        <f t="shared" si="51"/>
        <v/>
      </c>
      <c r="BL13" s="227" t="str">
        <f t="shared" si="51"/>
        <v>2,000</v>
      </c>
      <c r="BM13" s="227" t="str">
        <f t="shared" si="51"/>
        <v/>
      </c>
      <c r="BN13" s="227" t="str">
        <f t="shared" si="51"/>
        <v>100</v>
      </c>
      <c r="BO13" s="227" t="str">
        <f t="shared" si="51"/>
        <v/>
      </c>
      <c r="BP13" s="227" t="str">
        <f t="shared" si="51"/>
        <v/>
      </c>
      <c r="BQ13" s="227" t="str">
        <f t="shared" si="51"/>
        <v/>
      </c>
      <c r="BR13" s="227" t="str">
        <f t="shared" si="51"/>
        <v/>
      </c>
      <c r="BS13" s="238" t="str">
        <f t="shared" si="51"/>
        <v/>
      </c>
      <c r="BT13" s="239" t="str">
        <f>$AY13*Assembly!Y$4+$AZ13*Assembly!Y$5+$BA13*Assembly!Y$6+$BB13*Assembly!Y$7+$BC13*Assembly!Y$8+$BD13*Assembly!Y$9+$BE13*Assembly!Y$10+$BF13*Assembly!Y$11+$BG13*Assembly!Y$12+$BH13*Assembly!Y$13+$BI13*Assembly!Y$14+$BJ13*Assembly!Y$15+$BK13*Assembly!Y$16+$BL13*Assembly!Y$17+$BM13*Assembly!Y$18+$BN13*Assembly!Y$19+$BO13*Assembly!Y$20+$BP13*Assembly!Y$21+$BQ13*Assembly!Y$22+$BR13*Assembly!Y$23+$BS13*Assembly!Y$24</f>
        <v>73,795</v>
      </c>
      <c r="BU13" s="225" t="str">
        <f t="shared" si="8"/>
        <v>175</v>
      </c>
      <c r="BV13" s="296" t="str">
        <f t="shared" si="47"/>
        <v>4,065 W</v>
      </c>
      <c r="BW13" s="225" t="str">
        <f>$AY13*Assembly!AC$4+$AZ13*Assembly!AC$5+$BA13*Assembly!AC$6+$BB13*Assembly!AC$7+$BC13*Assembly!AC$8+$BD13*Assembly!AC$9+$BE13*Assembly!AC$10+$BF13*Assembly!AC$11+$BG13*Assembly!AC$12+$BH13*Assembly!AC$13+$BI13*Assembly!AC$14+$BJ13*Assembly!AC$15+$BK13*Assembly!AC$16+$BL13*Assembly!AC$17+$BM13*Assembly!AC$18+$BN13*Assembly!AC$19+$BO13*Assembly!AC$20+$BP13*Assembly!AC$21+$BQ13*Assembly!AC$22+$BR13*Assembly!AC$23+$BS13*Assembly!AC$24</f>
        <v>147,075</v>
      </c>
      <c r="BX13" s="240" t="str">
        <f t="shared" si="9"/>
        <v>1.99</v>
      </c>
      <c r="BY13" s="241" t="str">
        <f t="shared" si="10"/>
        <v>349</v>
      </c>
      <c r="BZ13" s="242" t="str">
        <f t="shared" si="11"/>
        <v>840.8</v>
      </c>
      <c r="CA13" s="241" t="str">
        <f t="shared" si="12"/>
        <v>1471</v>
      </c>
      <c r="CB13" s="225" t="str">
        <f>$AY13*Assembly!X$4+$AZ13*Assembly!X$5+$BA13*Assembly!X$6+$BB13*Assembly!X$7+$BC13*Assembly!X$8+$BD13*Assembly!X$9+$BE13*Assembly!X$10+$BF13*Assembly!X$11+$BG13*Assembly!X$12+$BH13*Assembly!X$13+$BI13*Assembly!X$14+$BJ13*Assembly!X$15+$BK13*Assembly!X$16+$BL13*Assembly!X$17+$BM13*Assembly!X$18+$BN13*Assembly!X$19+$BO13*Assembly!X$20+$BP13*Assembly!X$21+$BQ13*Assembly!X$22+$BR13*Assembly!X$23+$BS13*Assembly!X$24</f>
        <v>4,295</v>
      </c>
      <c r="CC13" s="225" t="str">
        <f t="shared" si="13"/>
        <v>668,111</v>
      </c>
      <c r="CD13" s="223" t="str">
        <f t="shared" si="14"/>
        <v>0.6681</v>
      </c>
      <c r="CE13" s="243" t="str">
        <f>$AY13*Assembly!AB$4+$AZ13*Assembly!AB$5+$BA13*Assembly!AB$6+$BB13*Assembly!AB$7+$BC13*Assembly!AB$8+$BD13*Assembly!AB$9+$BE13*Assembly!AB$10+$BF13*Assembly!AB$11+$BG13*Assembly!AB$12+$BH13*Assembly!AB$13+$BI13*Assembly!AB$14+$BJ13*Assembly!AB$15+$BK13*Assembly!AB$16+$BL13*Assembly!AB$17+$BM13*Assembly!AB$18+$BN13*Assembly!AB$19+$BO13*Assembly!AB$20+$BP13*Assembly!AB$21+$BQ13*Assembly!AB$22+$BR13*Assembly!AB$23+$BS13*Assembly!AB$24</f>
        <v>22,295</v>
      </c>
      <c r="CF13" s="256" t="str">
        <f>$AY13*Assembly!M$4+$AZ13*Assembly!M$5+$BA13*Assembly!M$6+$BB13*Assembly!M$7+$BC13*Assembly!M$8+$BD13*Assembly!M$9+$BE13*Assembly!M$10+$BF13*Assembly!M$11+$BG13*Assembly!M$12+$BH13*Assembly!M$13+$BI13*Assembly!M$14+$BJ13*Assembly!M$15+$BK13*Assembly!M$16+$BL13*Assembly!M$17+$BM13*Assembly!M$18+$BN13*Assembly!M$19+$BO13*Assembly!M$20+$BP13*Assembly!M$21+$BQ13*Assembly!M$22+$BR13*Assembly!M$23+$BS13*Assembly!M$24</f>
        <v>54,818</v>
      </c>
      <c r="CG13" s="256" t="str">
        <f>$AY13*Assembly!N$4+$AZ13*Assembly!N$5+$BA13*Assembly!N$6+$BB13*Assembly!N$7+$BC13*Assembly!N$8+$BD13*Assembly!N$9+$BE13*Assembly!N$10+$BF13*Assembly!N$11+$BG13*Assembly!N$12+$BH13*Assembly!N$13+$BI13*Assembly!N$14+$BJ13*Assembly!N$15+$BK13*Assembly!N$16+$BL13*Assembly!N$17+$BM13*Assembly!N$18+$BN13*Assembly!N$19+$BO13*Assembly!N$20+$BP13*Assembly!N$21+$BQ13*Assembly!N$22+$BR13*Assembly!N$23+$BS13*Assembly!N$24</f>
        <v>300</v>
      </c>
      <c r="CH13" s="256" t="str">
        <f>$AY13*Assembly!O$4+$AZ13*Assembly!O$5+$BA13*Assembly!O$6+$BB13*Assembly!O$7+$BC13*Assembly!O$8+$BD13*Assembly!O$9+$BE13*Assembly!O$10+$BF13*Assembly!O$11+$BG13*Assembly!O$12+$BH13*Assembly!O$13+$BI13*Assembly!O$14+$BJ13*Assembly!O$15+$BK13*Assembly!O$16+$BL13*Assembly!O$17+$BM13*Assembly!O$18+$BN13*Assembly!O$19+$BO13*Assembly!O$20+$BP13*Assembly!O$21+$BQ13*Assembly!O$22+$BR13*Assembly!O$23+$BS13*Assembly!O$24</f>
        <v>120</v>
      </c>
      <c r="CI13" s="254" t="str">
        <f>$AY13*Assembly!P$4+$AZ13*Assembly!P$5+$BA13*Assembly!P$6+$BB13*Assembly!P$7+$BC13*Assembly!P$8+$BD13*Assembly!P$9+$BE13*Assembly!P$10+$BF13*Assembly!P$11+$BG13*Assembly!P$12+$BH13*Assembly!P$13+$BI13*Assembly!P$14+$BJ13*Assembly!P$15+$BK13*Assembly!P$16+$BL13*Assembly!P$17+$BM13*Assembly!P$18+$BN13*Assembly!P$19+$BO13*Assembly!P$20+$BP13*Assembly!P$21+$BQ13*Assembly!P$22+$BR13*Assembly!P$23+$BS13*Assembly!P$24</f>
        <v>0</v>
      </c>
      <c r="CJ13" s="254" t="str">
        <f>$AY13*Assembly!Q$4+$AZ13*Assembly!Q$5+$BA13*Assembly!Q$6+$BB13*Assembly!Q$7+$BC13*Assembly!Q$8+$BD13*Assembly!Q$9+$BE13*Assembly!Q$10+$BF13*Assembly!Q$11+$BG13*Assembly!Q$12+$BH13*Assembly!Q$13+$BI13*Assembly!Q$14+$BJ13*Assembly!Q$15+$BK13*Assembly!Q$16+$BL13*Assembly!Q$17+$BM13*Assembly!Q$18+$BN13*Assembly!Q$19+$BO13*Assembly!Q$20+$BP13*Assembly!Q$21+$BQ13*Assembly!Q$22+$BR13*Assembly!Q$23+$BS13*Assembly!Q$24</f>
        <v>15</v>
      </c>
      <c r="CK13" s="256" t="str">
        <f>$AY13*Assembly!R$4+$AZ13*Assembly!R$5+$BA13*Assembly!R$6+$BB13*Assembly!R$7+$BC13*Assembly!R$8+$BD13*Assembly!R$9+$BE13*Assembly!R$10+$BF13*Assembly!R$11+$BG13*Assembly!R$12+$BH13*Assembly!R$13+$BI13*Assembly!R$14+$BJ13*Assembly!R$15+$BK13*Assembly!R$16+$BL13*Assembly!R$17+$BM13*Assembly!R$18+$BN13*Assembly!R$19+$BO13*Assembly!R$20+$BP13*Assembly!R$21+$BQ13*Assembly!R$22+$BR13*Assembly!R$23+$BS13*Assembly!R$24</f>
        <v>10,000</v>
      </c>
      <c r="CL13" s="254" t="str">
        <f>$AY13*Assembly!S$4+$AZ13*Assembly!S$5+$BA13*Assembly!S$6+$BB13*Assembly!S$7+$BC13*Assembly!S$8+$BD13*Assembly!S$9+$BE13*Assembly!S$10+$BF13*Assembly!S$11+$BG13*Assembly!S$12+$BH13*Assembly!S$13+$BI13*Assembly!S$14+$BJ13*Assembly!S$15+$BK13*Assembly!S$16+$BL13*Assembly!S$17+$BM13*Assembly!S$18+$BN13*Assembly!S$19+$BO13*Assembly!S$20+$BP13*Assembly!S$21+$BQ13*Assembly!S$22+$BR13*Assembly!S$23+$BS13*Assembly!S$24</f>
        <v>200</v>
      </c>
      <c r="CM13" s="254" t="str">
        <f>$AY13*Assembly!T$4+$AZ13*Assembly!T$5+$BA13*Assembly!T$6+$BB13*Assembly!T$7+$BC13*Assembly!T$8+$BD13*Assembly!T$9+$BE13*Assembly!T$10+$BF13*Assembly!T$11+$BG13*Assembly!T$12+$BH13*Assembly!T$13+$BI13*Assembly!T$14+$BJ13*Assembly!T$15+$BK13*Assembly!T$16+$BL13*Assembly!T$17+$BM13*Assembly!T$18+$BN13*Assembly!T$19+$BO13*Assembly!T$20+$BP13*Assembly!T$21+$BQ13*Assembly!T$22+$BR13*Assembly!T$23+$BS13*Assembly!T$24</f>
        <v>0</v>
      </c>
      <c r="CN13" s="254" t="str">
        <f>$AY13*Assembly!U$4+$AZ13*Assembly!U$5+$BA13*Assembly!U$6+$BB13*Assembly!U$7+$BC13*Assembly!U$8+$BD13*Assembly!U$9+$BE13*Assembly!U$10+$BF13*Assembly!U$11+$BG13*Assembly!U$12+$BH13*Assembly!U$13+$BI13*Assembly!U$14+$BJ13*Assembly!U$15+$BK13*Assembly!U$16+$BL13*Assembly!U$17+$BM13*Assembly!U$18+$BN13*Assembly!U$19+$BO13*Assembly!U$20+$BP13*Assembly!U$21+$BQ13*Assembly!U$22+$BR13*Assembly!U$23+$BS13*Assembly!U$24</f>
        <v>0</v>
      </c>
      <c r="CO13" s="256" t="str">
        <f>$AY13*Assembly!V$4+$AZ13*Assembly!V$5+$BA13*Assembly!V$6+$BB13*Assembly!V$7+$BC13*Assembly!V$8+$BD13*Assembly!V$9+$BE13*Assembly!V$10+$BF13*Assembly!V$11+$BG13*Assembly!V$12+$BH13*Assembly!V$13+$BI13*Assembly!V$14+$BJ13*Assembly!V$15+$BK13*Assembly!V$16+$BL13*Assembly!V$17+$BM13*Assembly!V$18+$BN13*Assembly!V$19+$BO13*Assembly!V$20+$BP13*Assembly!V$21+$BQ13*Assembly!V$22+$BR13*Assembly!V$23+$BS13*Assembly!V$24</f>
        <v>40,000</v>
      </c>
      <c r="CP13" s="256" t="str">
        <f>CF13*Refining!$F$3</f>
        <v>97,888</v>
      </c>
      <c r="CQ13" s="256" t="str">
        <f>CG13*Refining!$F$4</f>
        <v>938</v>
      </c>
      <c r="CR13" s="256" t="str">
        <f>CH13*Refining!$F$5</f>
        <v>500</v>
      </c>
      <c r="CS13" s="256" t="str">
        <f>CI13*Refining!$F$6</f>
        <v>0</v>
      </c>
      <c r="CT13" s="256" t="str">
        <f>CJ13*Refining!$F$7</f>
        <v>27</v>
      </c>
      <c r="CU13" s="256" t="str">
        <f>CK13*Refining!$F$8</f>
        <v>125,000</v>
      </c>
      <c r="CV13" s="256" t="str">
        <f>CL13*Refining!$F$9</f>
        <v>25,000</v>
      </c>
      <c r="CW13" s="256" t="str">
        <f>CM13*Refining!$F$10</f>
        <v>0</v>
      </c>
      <c r="CX13" s="256" t="str">
        <f>CN13*Refining!$F$11</f>
        <v>0</v>
      </c>
      <c r="CY13" s="256" t="str">
        <f>CO13*Refining!$F$12</f>
        <v>55,556</v>
      </c>
      <c r="CZ13" s="244" t="str">
        <f t="shared" ref="CZ13:DS13" si="52">IF(CF13 = 0, "", CF13)</f>
        <v>54,818</v>
      </c>
      <c r="DA13" s="245" t="str">
        <f t="shared" si="52"/>
        <v>300</v>
      </c>
      <c r="DB13" s="245" t="str">
        <f t="shared" si="52"/>
        <v>120</v>
      </c>
      <c r="DC13" s="245" t="str">
        <f t="shared" si="52"/>
        <v/>
      </c>
      <c r="DD13" s="245" t="str">
        <f t="shared" si="52"/>
        <v>15</v>
      </c>
      <c r="DE13" s="245" t="str">
        <f t="shared" si="52"/>
        <v>10,000</v>
      </c>
      <c r="DF13" s="245" t="str">
        <f t="shared" si="52"/>
        <v>200</v>
      </c>
      <c r="DG13" s="245" t="str">
        <f t="shared" si="52"/>
        <v/>
      </c>
      <c r="DH13" s="245" t="str">
        <f t="shared" si="52"/>
        <v/>
      </c>
      <c r="DI13" s="246" t="str">
        <f t="shared" si="52"/>
        <v>40,000</v>
      </c>
      <c r="DJ13" s="244" t="str">
        <f t="shared" si="52"/>
        <v>97,888</v>
      </c>
      <c r="DK13" s="245" t="str">
        <f t="shared" si="52"/>
        <v>938</v>
      </c>
      <c r="DL13" s="245" t="str">
        <f t="shared" si="52"/>
        <v>500</v>
      </c>
      <c r="DM13" s="245" t="str">
        <f t="shared" si="52"/>
        <v/>
      </c>
      <c r="DN13" s="259" t="str">
        <f t="shared" si="52"/>
        <v>27</v>
      </c>
      <c r="DO13" s="245" t="str">
        <f t="shared" si="52"/>
        <v>125,000</v>
      </c>
      <c r="DP13" s="245" t="str">
        <f t="shared" si="52"/>
        <v>25,000</v>
      </c>
      <c r="DQ13" s="245" t="str">
        <f t="shared" si="52"/>
        <v/>
      </c>
      <c r="DR13" s="245" t="str">
        <f t="shared" si="52"/>
        <v/>
      </c>
      <c r="DS13" s="246" t="str">
        <f t="shared" si="52"/>
        <v>55,556</v>
      </c>
      <c r="DT13" s="248" t="str">
        <f t="shared" si="16"/>
        <v>105,453</v>
      </c>
      <c r="DU13" s="249" t="str">
        <f t="shared" si="17"/>
        <v>304,908</v>
      </c>
      <c r="DV13" s="225" t="str">
        <f>CZ13*'Ores &amp; Ingots'!$C$3+DA13*'Ores &amp; Ingots'!$C$4+DB13*'Ores &amp; Ingots'!$C$5+DC13*'Ores &amp; Ingots'!$C$6+DD13*'Ores &amp; Ingots'!$C$7+DE13*'Ores &amp; Ingots'!$C$8+DF13*'Ores &amp; Ingots'!$C$9+DG13*'Ores &amp; Ingots'!$C$10+DH13*'Ores &amp; Ingots'!$C$11+DI13*'Ores &amp; Ingots'!$C$12</f>
        <v>22,776</v>
      </c>
      <c r="DW13" s="225" t="str">
        <f>DJ13*'Ores &amp; Ingots'!$B$3+DK13*'Ores &amp; Ingots'!$B$4+DL13*'Ores &amp; Ingots'!$B$5+DM13*'Ores &amp; Ingots'!$B$6+DN13*'Ores &amp; Ingots'!$B$7+DO13*'Ores &amp; Ingots'!$B$8+DP13*'Ores &amp; Ingots'!$B$9+DQ13*'Ores &amp; Ingots'!$B$10+DR13*'Ores &amp; Ingots'!$B$11+DS13*'Ores &amp; Ingots'!$B$12</f>
        <v>112,816</v>
      </c>
      <c r="DX13" s="249" t="str">
        <f>CZ13*Refining!$G$3+DA13*Refining!$G$4+DB13*Refining!$G$5+DC13*Refining!$G$6+DD13*Refining!$G$7+DE13*Refining!$G$8+DF13*Refining!$G$9+DG13*Refining!$G$10+DH13*Refining!$G$11+DI13*Refining!$G$12</f>
        <v>114,878</v>
      </c>
      <c r="DY13" s="249" t="str">
        <f t="shared" si="18"/>
        <v>17,869,869</v>
      </c>
      <c r="DZ13" s="250" t="str">
        <f t="shared" si="19"/>
        <v>17.8699</v>
      </c>
      <c r="EA13" s="248" t="str">
        <f t="shared" si="20"/>
        <v>119,273</v>
      </c>
      <c r="EB13" s="251" t="str">
        <f t="shared" ref="EB13:EC13" si="53">EA13/60</f>
        <v>1,987.9</v>
      </c>
      <c r="EC13" s="251" t="str">
        <f t="shared" si="53"/>
        <v>33.1</v>
      </c>
      <c r="ED13" s="248" t="str">
        <f t="shared" si="22"/>
        <v>18,537,980</v>
      </c>
      <c r="EE13" s="251" t="str">
        <f t="shared" ref="EE13:EF13" si="54">ED13/1000</f>
        <v>18,538.0</v>
      </c>
      <c r="EF13" s="252" t="str">
        <f t="shared" si="54"/>
        <v>18.54</v>
      </c>
      <c r="EG13" s="223" t="str">
        <f t="shared" si="24"/>
        <v>18.5380</v>
      </c>
      <c r="EH13" s="224" t="str">
        <f t="shared" si="25"/>
        <v>33:07:53</v>
      </c>
      <c r="EI13" s="225">
        <v>2102.0</v>
      </c>
    </row>
    <row r="14">
      <c r="A14" s="33"/>
      <c r="B14" s="226" t="s">
        <v>917</v>
      </c>
      <c r="C14" s="227" t="s">
        <v>885</v>
      </c>
      <c r="D14" s="227">
        <v>3.0</v>
      </c>
      <c r="E14" s="227">
        <v>3.0</v>
      </c>
      <c r="F14" s="227">
        <v>3.0</v>
      </c>
      <c r="G14" s="228" t="str">
        <f t="shared" si="5"/>
        <v>3.4</v>
      </c>
      <c r="H14" s="229">
        <v>35.0</v>
      </c>
      <c r="I14" s="229">
        <v>35.0</v>
      </c>
      <c r="J14" s="229" t="str">
        <f>H14/Main!$D$9</f>
        <v>35</v>
      </c>
      <c r="K14" s="229" t="str">
        <f>I14/Main!$D$10</f>
        <v>35</v>
      </c>
      <c r="L14" s="229" t="str">
        <f t="shared" si="6"/>
        <v>1</v>
      </c>
      <c r="M14" s="229">
        <v>1.0</v>
      </c>
      <c r="N14" s="230"/>
      <c r="O14" s="230"/>
      <c r="P14" s="231">
        <v>1.475E7</v>
      </c>
      <c r="Q14" s="231">
        <v>1000.0</v>
      </c>
      <c r="R14" s="231" t="str">
        <f>Q14*Main!$D$6</f>
        <v>1,000</v>
      </c>
      <c r="S14" s="232"/>
      <c r="T14" s="232"/>
      <c r="U14" s="230"/>
      <c r="V14" s="230"/>
      <c r="W14" s="230"/>
      <c r="X14" s="230"/>
      <c r="Y14" s="230"/>
      <c r="Z14" s="230"/>
      <c r="AA14" s="230"/>
      <c r="AB14" s="230"/>
      <c r="AC14" s="233"/>
      <c r="AD14" s="234">
        <v>60.0</v>
      </c>
      <c r="AE14" s="234">
        <v>0.0</v>
      </c>
      <c r="AF14" s="234">
        <v>0.0</v>
      </c>
      <c r="AG14" s="234">
        <v>3.0</v>
      </c>
      <c r="AH14" s="234">
        <v>9.0</v>
      </c>
      <c r="AI14" s="234">
        <v>0.0</v>
      </c>
      <c r="AJ14" s="234">
        <v>5.0</v>
      </c>
      <c r="AK14" s="235">
        <v>25.0</v>
      </c>
      <c r="AL14" s="234">
        <v>0.0</v>
      </c>
      <c r="AM14" s="234">
        <v>0.0</v>
      </c>
      <c r="AN14" s="234">
        <v>0.0</v>
      </c>
      <c r="AO14" s="234">
        <v>9.0</v>
      </c>
      <c r="AP14" s="234">
        <v>0.0</v>
      </c>
      <c r="AQ14" s="234">
        <v>95.0</v>
      </c>
      <c r="AR14" s="234">
        <v>0.0</v>
      </c>
      <c r="AS14" s="234">
        <v>0.0</v>
      </c>
      <c r="AT14" s="234">
        <v>0.0</v>
      </c>
      <c r="AU14" s="234">
        <v>0.0</v>
      </c>
      <c r="AV14" s="234">
        <v>0.0</v>
      </c>
      <c r="AW14" s="234">
        <v>0.0</v>
      </c>
      <c r="AX14" s="234">
        <v>0.0</v>
      </c>
      <c r="AY14" s="236" t="str">
        <f t="shared" ref="AY14:BS14" si="55">IF(AD14 = 0, "", AD14)</f>
        <v>60</v>
      </c>
      <c r="AZ14" s="227" t="str">
        <f t="shared" si="55"/>
        <v/>
      </c>
      <c r="BA14" s="227" t="str">
        <f t="shared" si="55"/>
        <v/>
      </c>
      <c r="BB14" s="227" t="str">
        <f t="shared" si="55"/>
        <v>3</v>
      </c>
      <c r="BC14" s="227" t="str">
        <f t="shared" si="55"/>
        <v>9</v>
      </c>
      <c r="BD14" s="227" t="str">
        <f t="shared" si="55"/>
        <v/>
      </c>
      <c r="BE14" s="227" t="str">
        <f t="shared" si="55"/>
        <v>5</v>
      </c>
      <c r="BF14" s="237" t="str">
        <f t="shared" si="55"/>
        <v>25</v>
      </c>
      <c r="BG14" s="227" t="str">
        <f t="shared" si="55"/>
        <v/>
      </c>
      <c r="BH14" s="227" t="str">
        <f t="shared" si="55"/>
        <v/>
      </c>
      <c r="BI14" s="227" t="str">
        <f t="shared" si="55"/>
        <v/>
      </c>
      <c r="BJ14" s="227" t="str">
        <f t="shared" si="55"/>
        <v>9</v>
      </c>
      <c r="BK14" s="227" t="str">
        <f t="shared" si="55"/>
        <v/>
      </c>
      <c r="BL14" s="227" t="str">
        <f t="shared" si="55"/>
        <v>95</v>
      </c>
      <c r="BM14" s="227" t="str">
        <f t="shared" si="55"/>
        <v/>
      </c>
      <c r="BN14" s="227" t="str">
        <f t="shared" si="55"/>
        <v/>
      </c>
      <c r="BO14" s="227" t="str">
        <f t="shared" si="55"/>
        <v/>
      </c>
      <c r="BP14" s="227" t="str">
        <f t="shared" si="55"/>
        <v/>
      </c>
      <c r="BQ14" s="227" t="str">
        <f t="shared" si="55"/>
        <v/>
      </c>
      <c r="BR14" s="227" t="str">
        <f t="shared" si="55"/>
        <v/>
      </c>
      <c r="BS14" s="238" t="str">
        <f t="shared" si="55"/>
        <v/>
      </c>
      <c r="BT14" s="239" t="str">
        <f>$AY14*Assembly!Y$4+$AZ14*Assembly!Y$5+$BA14*Assembly!Y$6+$BB14*Assembly!Y$7+$BC14*Assembly!Y$8+$BD14*Assembly!Y$9+$BE14*Assembly!Y$10+$BF14*Assembly!Y$11+$BG14*Assembly!Y$12+$BH14*Assembly!Y$13+$BI14*Assembly!Y$14+$BJ14*Assembly!Y$15+$BK14*Assembly!Y$16+$BL14*Assembly!Y$17+$BM14*Assembly!Y$18+$BN14*Assembly!Y$19+$BO14*Assembly!Y$20+$BP14*Assembly!Y$21+$BQ14*Assembly!Y$22+$BR14*Assembly!Y$23+$BS14*Assembly!Y$24</f>
        <v>3,901</v>
      </c>
      <c r="BU14" s="225" t="str">
        <f t="shared" si="8"/>
        <v>1,156</v>
      </c>
      <c r="BV14" s="296" t="str">
        <f t="shared" si="47"/>
        <v>3,781 W</v>
      </c>
      <c r="BW14" s="225" t="str">
        <f>$AY14*Assembly!AC$4+$AZ14*Assembly!AC$5+$BA14*Assembly!AC$6+$BB14*Assembly!AC$7+$BC14*Assembly!AC$8+$BD14*Assembly!AC$9+$BE14*Assembly!AC$10+$BF14*Assembly!AC$11+$BG14*Assembly!AC$12+$BH14*Assembly!AC$13+$BI14*Assembly!AC$14+$BJ14*Assembly!AC$15+$BK14*Assembly!AC$16+$BL14*Assembly!AC$17+$BM14*Assembly!AC$18+$BN14*Assembly!AC$19+$BO14*Assembly!AC$20+$BP14*Assembly!AC$21+$BQ14*Assembly!AC$22+$BR14*Assembly!AC$23+$BS14*Assembly!AC$24</f>
        <v>8,845</v>
      </c>
      <c r="BX14" s="240" t="str">
        <f t="shared" si="9"/>
        <v>2.27</v>
      </c>
      <c r="BY14" s="241" t="str">
        <f t="shared" si="10"/>
        <v>2621</v>
      </c>
      <c r="BZ14" s="242" t="str">
        <f t="shared" si="11"/>
        <v>7.7</v>
      </c>
      <c r="CA14" s="241" t="str">
        <f t="shared" si="12"/>
        <v>253</v>
      </c>
      <c r="CB14" s="225" t="str">
        <f>$AY14*Assembly!X$4+$AZ14*Assembly!X$5+$BA14*Assembly!X$6+$BB14*Assembly!X$7+$BC14*Assembly!X$8+$BD14*Assembly!X$9+$BE14*Assembly!X$10+$BF14*Assembly!X$11+$BG14*Assembly!X$12+$BH14*Assembly!X$13+$BI14*Assembly!X$14+$BJ14*Assembly!X$15+$BK14*Assembly!X$16+$BL14*Assembly!X$17+$BM14*Assembly!X$18+$BN14*Assembly!X$19+$BO14*Assembly!X$20+$BP14*Assembly!X$21+$BQ14*Assembly!X$22+$BR14*Assembly!X$23+$BS14*Assembly!X$24</f>
        <v>242</v>
      </c>
      <c r="CC14" s="225" t="str">
        <f t="shared" si="13"/>
        <v>37,644</v>
      </c>
      <c r="CD14" s="223" t="str">
        <f t="shared" si="14"/>
        <v>0.0376</v>
      </c>
      <c r="CE14" s="243" t="str">
        <f>$AY14*Assembly!AB$4+$AZ14*Assembly!AB$5+$BA14*Assembly!AB$6+$BB14*Assembly!AB$7+$BC14*Assembly!AB$8+$BD14*Assembly!AB$9+$BE14*Assembly!AB$10+$BF14*Assembly!AB$11+$BG14*Assembly!AB$12+$BH14*Assembly!AB$13+$BI14*Assembly!AB$14+$BJ14*Assembly!AB$15+$BK14*Assembly!AB$16+$BL14*Assembly!AB$17+$BM14*Assembly!AB$18+$BN14*Assembly!AB$19+$BO14*Assembly!AB$20+$BP14*Assembly!AB$21+$BQ14*Assembly!AB$22+$BR14*Assembly!AB$23+$BS14*Assembly!AB$24</f>
        <v>1,272</v>
      </c>
      <c r="CF14" s="231" t="str">
        <f>$AY14*Assembly!M$4+$AZ14*Assembly!M$5+$BA14*Assembly!M$6+$BB14*Assembly!M$7+$BC14*Assembly!M$8+$BD14*Assembly!M$9+$BE14*Assembly!M$10+$BF14*Assembly!M$11+$BG14*Assembly!M$12+$BH14*Assembly!M$13+$BI14*Assembly!M$14+$BJ14*Assembly!M$15+$BK14*Assembly!M$16+$BL14*Assembly!M$17+$BM14*Assembly!M$18+$BN14*Assembly!M$19+$BO14*Assembly!M$20+$BP14*Assembly!M$21+$BQ14*Assembly!M$22+$BR14*Assembly!M$23+$BS14*Assembly!M$24</f>
        <v>3,086</v>
      </c>
      <c r="CG14" s="231" t="str">
        <f>$AY14*Assembly!N$4+$AZ14*Assembly!N$5+$BA14*Assembly!N$6+$BB14*Assembly!N$7+$BC14*Assembly!N$8+$BD14*Assembly!N$9+$BE14*Assembly!N$10+$BF14*Assembly!N$11+$BG14*Assembly!N$12+$BH14*Assembly!N$13+$BI14*Assembly!N$14+$BJ14*Assembly!N$15+$BK14*Assembly!N$16+$BL14*Assembly!N$17+$BM14*Assembly!N$18+$BN14*Assembly!N$19+$BO14*Assembly!N$20+$BP14*Assembly!N$21+$BQ14*Assembly!N$22+$BR14*Assembly!N$23+$BS14*Assembly!N$24</f>
        <v>70</v>
      </c>
      <c r="CH14" s="231" t="str">
        <f>$AY14*Assembly!O$4+$AZ14*Assembly!O$5+$BA14*Assembly!O$6+$BB14*Assembly!O$7+$BC14*Assembly!O$8+$BD14*Assembly!O$9+$BE14*Assembly!O$10+$BF14*Assembly!O$11+$BG14*Assembly!O$12+$BH14*Assembly!O$13+$BI14*Assembly!O$14+$BJ14*Assembly!O$15+$BK14*Assembly!O$16+$BL14*Assembly!O$17+$BM14*Assembly!O$18+$BN14*Assembly!O$19+$BO14*Assembly!O$20+$BP14*Assembly!O$21+$BQ14*Assembly!O$22+$BR14*Assembly!O$23+$BS14*Assembly!O$24</f>
        <v>27</v>
      </c>
      <c r="CI14" s="229" t="str">
        <f>$AY14*Assembly!P$4+$AZ14*Assembly!P$5+$BA14*Assembly!P$6+$BB14*Assembly!P$7+$BC14*Assembly!P$8+$BD14*Assembly!P$9+$BE14*Assembly!P$10+$BF14*Assembly!P$11+$BG14*Assembly!P$12+$BH14*Assembly!P$13+$BI14*Assembly!P$14+$BJ14*Assembly!P$15+$BK14*Assembly!P$16+$BL14*Assembly!P$17+$BM14*Assembly!P$18+$BN14*Assembly!P$19+$BO14*Assembly!P$20+$BP14*Assembly!P$21+$BQ14*Assembly!P$22+$BR14*Assembly!P$23+$BS14*Assembly!P$24</f>
        <v>0</v>
      </c>
      <c r="CJ14" s="229" t="str">
        <f>$AY14*Assembly!Q$4+$AZ14*Assembly!Q$5+$BA14*Assembly!Q$6+$BB14*Assembly!Q$7+$BC14*Assembly!Q$8+$BD14*Assembly!Q$9+$BE14*Assembly!Q$10+$BF14*Assembly!Q$11+$BG14*Assembly!Q$12+$BH14*Assembly!Q$13+$BI14*Assembly!Q$14+$BJ14*Assembly!Q$15+$BK14*Assembly!Q$16+$BL14*Assembly!Q$17+$BM14*Assembly!Q$18+$BN14*Assembly!Q$19+$BO14*Assembly!Q$20+$BP14*Assembly!Q$21+$BQ14*Assembly!Q$22+$BR14*Assembly!Q$23+$BS14*Assembly!Q$24</f>
        <v>5</v>
      </c>
      <c r="CK14" s="231" t="str">
        <f>$AY14*Assembly!R$4+$AZ14*Assembly!R$5+$BA14*Assembly!R$6+$BB14*Assembly!R$7+$BC14*Assembly!R$8+$BD14*Assembly!R$9+$BE14*Assembly!R$10+$BF14*Assembly!R$11+$BG14*Assembly!R$12+$BH14*Assembly!R$13+$BI14*Assembly!R$14+$BJ14*Assembly!R$15+$BK14*Assembly!R$16+$BL14*Assembly!R$17+$BM14*Assembly!R$18+$BN14*Assembly!R$19+$BO14*Assembly!R$20+$BP14*Assembly!R$21+$BQ14*Assembly!R$22+$BR14*Assembly!R$23+$BS14*Assembly!R$24</f>
        <v>475</v>
      </c>
      <c r="CL14" s="229" t="str">
        <f>$AY14*Assembly!S$4+$AZ14*Assembly!S$5+$BA14*Assembly!S$6+$BB14*Assembly!S$7+$BC14*Assembly!S$8+$BD14*Assembly!S$9+$BE14*Assembly!S$10+$BF14*Assembly!S$11+$BG14*Assembly!S$12+$BH14*Assembly!S$13+$BI14*Assembly!S$14+$BJ14*Assembly!S$15+$BK14*Assembly!S$16+$BL14*Assembly!S$17+$BM14*Assembly!S$18+$BN14*Assembly!S$19+$BO14*Assembly!S$20+$BP14*Assembly!S$21+$BQ14*Assembly!S$22+$BR14*Assembly!S$23+$BS14*Assembly!S$24</f>
        <v>0</v>
      </c>
      <c r="CM14" s="229" t="str">
        <f>$AY14*Assembly!T$4+$AZ14*Assembly!T$5+$BA14*Assembly!T$6+$BB14*Assembly!T$7+$BC14*Assembly!T$8+$BD14*Assembly!T$9+$BE14*Assembly!T$10+$BF14*Assembly!T$11+$BG14*Assembly!T$12+$BH14*Assembly!T$13+$BI14*Assembly!T$14+$BJ14*Assembly!T$15+$BK14*Assembly!T$16+$BL14*Assembly!T$17+$BM14*Assembly!T$18+$BN14*Assembly!T$19+$BO14*Assembly!T$20+$BP14*Assembly!T$21+$BQ14*Assembly!T$22+$BR14*Assembly!T$23+$BS14*Assembly!T$24</f>
        <v>0</v>
      </c>
      <c r="CN14" s="229" t="str">
        <f>$AY14*Assembly!U$4+$AZ14*Assembly!U$5+$BA14*Assembly!U$6+$BB14*Assembly!U$7+$BC14*Assembly!U$8+$BD14*Assembly!U$9+$BE14*Assembly!U$10+$BF14*Assembly!U$11+$BG14*Assembly!U$12+$BH14*Assembly!U$13+$BI14*Assembly!U$14+$BJ14*Assembly!U$15+$BK14*Assembly!U$16+$BL14*Assembly!U$17+$BM14*Assembly!U$18+$BN14*Assembly!U$19+$BO14*Assembly!U$20+$BP14*Assembly!U$21+$BQ14*Assembly!U$22+$BR14*Assembly!U$23+$BS14*Assembly!U$24</f>
        <v>0</v>
      </c>
      <c r="CO14" s="231" t="str">
        <f>$AY14*Assembly!V$4+$AZ14*Assembly!V$5+$BA14*Assembly!V$6+$BB14*Assembly!V$7+$BC14*Assembly!V$8+$BD14*Assembly!V$9+$BE14*Assembly!V$10+$BF14*Assembly!V$11+$BG14*Assembly!V$12+$BH14*Assembly!V$13+$BI14*Assembly!V$14+$BJ14*Assembly!V$15+$BK14*Assembly!V$16+$BL14*Assembly!V$17+$BM14*Assembly!V$18+$BN14*Assembly!V$19+$BO14*Assembly!V$20+$BP14*Assembly!V$21+$BQ14*Assembly!V$22+$BR14*Assembly!V$23+$BS14*Assembly!V$24</f>
        <v>1,900</v>
      </c>
      <c r="CP14" s="231" t="str">
        <f>CF14*Refining!$F$3</f>
        <v>5,510</v>
      </c>
      <c r="CQ14" s="231" t="str">
        <f>CG14*Refining!$F$4</f>
        <v>219</v>
      </c>
      <c r="CR14" s="231" t="str">
        <f>CH14*Refining!$F$5</f>
        <v>113</v>
      </c>
      <c r="CS14" s="231" t="str">
        <f>CI14*Refining!$F$6</f>
        <v>0</v>
      </c>
      <c r="CT14" s="231" t="str">
        <f>CJ14*Refining!$F$7</f>
        <v>9</v>
      </c>
      <c r="CU14" s="231" t="str">
        <f>CK14*Refining!$F$8</f>
        <v>5,938</v>
      </c>
      <c r="CV14" s="231" t="str">
        <f>CL14*Refining!$F$9</f>
        <v>0</v>
      </c>
      <c r="CW14" s="231" t="str">
        <f>CM14*Refining!$F$10</f>
        <v>0</v>
      </c>
      <c r="CX14" s="231" t="str">
        <f>CN14*Refining!$F$11</f>
        <v>0</v>
      </c>
      <c r="CY14" s="231" t="str">
        <f>CO14*Refining!$F$12</f>
        <v>2,639</v>
      </c>
      <c r="CZ14" s="244" t="str">
        <f t="shared" ref="CZ14:DS14" si="56">IF(CF14 = 0, "", CF14)</f>
        <v>3,086</v>
      </c>
      <c r="DA14" s="245" t="str">
        <f t="shared" si="56"/>
        <v>70</v>
      </c>
      <c r="DB14" s="245" t="str">
        <f t="shared" si="56"/>
        <v>27</v>
      </c>
      <c r="DC14" s="245" t="str">
        <f t="shared" si="56"/>
        <v/>
      </c>
      <c r="DD14" s="259" t="str">
        <f t="shared" si="56"/>
        <v>5</v>
      </c>
      <c r="DE14" s="245" t="str">
        <f t="shared" si="56"/>
        <v>475</v>
      </c>
      <c r="DF14" s="245" t="str">
        <f t="shared" si="56"/>
        <v/>
      </c>
      <c r="DG14" s="245" t="str">
        <f t="shared" si="56"/>
        <v/>
      </c>
      <c r="DH14" s="245" t="str">
        <f t="shared" si="56"/>
        <v/>
      </c>
      <c r="DI14" s="246" t="str">
        <f t="shared" si="56"/>
        <v>1,900</v>
      </c>
      <c r="DJ14" s="244" t="str">
        <f t="shared" si="56"/>
        <v>5,510</v>
      </c>
      <c r="DK14" s="245" t="str">
        <f t="shared" si="56"/>
        <v>219</v>
      </c>
      <c r="DL14" s="245" t="str">
        <f t="shared" si="56"/>
        <v>113</v>
      </c>
      <c r="DM14" s="245" t="str">
        <f t="shared" si="56"/>
        <v/>
      </c>
      <c r="DN14" s="247" t="str">
        <f t="shared" si="56"/>
        <v>8.9</v>
      </c>
      <c r="DO14" s="245" t="str">
        <f t="shared" si="56"/>
        <v>5,938</v>
      </c>
      <c r="DP14" s="245" t="str">
        <f t="shared" si="56"/>
        <v/>
      </c>
      <c r="DQ14" s="245" t="str">
        <f t="shared" si="56"/>
        <v/>
      </c>
      <c r="DR14" s="245" t="str">
        <f t="shared" si="56"/>
        <v/>
      </c>
      <c r="DS14" s="246" t="str">
        <f t="shared" si="56"/>
        <v>2,639</v>
      </c>
      <c r="DT14" s="248" t="str">
        <f t="shared" si="16"/>
        <v>5,563</v>
      </c>
      <c r="DU14" s="249" t="str">
        <f t="shared" si="17"/>
        <v>14,426</v>
      </c>
      <c r="DV14" s="225" t="str">
        <f>CZ14*'Ores &amp; Ingots'!$C$3+DA14*'Ores &amp; Ingots'!$C$4+DB14*'Ores &amp; Ingots'!$C$5+DC14*'Ores &amp; Ingots'!$C$6+DD14*'Ores &amp; Ingots'!$C$7+DE14*'Ores &amp; Ingots'!$C$8+DF14*'Ores &amp; Ingots'!$C$9+DG14*'Ores &amp; Ingots'!$C$10+DH14*'Ores &amp; Ingots'!$C$11+DI14*'Ores &amp; Ingots'!$C$12</f>
        <v>1,153</v>
      </c>
      <c r="DW14" s="225" t="str">
        <f>DJ14*'Ores &amp; Ingots'!$B$3+DK14*'Ores &amp; Ingots'!$B$4+DL14*'Ores &amp; Ingots'!$B$5+DM14*'Ores &amp; Ingots'!$B$6+DN14*'Ores &amp; Ingots'!$B$7+DO14*'Ores &amp; Ingots'!$B$8+DP14*'Ores &amp; Ingots'!$B$9+DQ14*'Ores &amp; Ingots'!$B$10+DR14*'Ores &amp; Ingots'!$B$11+DS14*'Ores &amp; Ingots'!$B$12</f>
        <v>5,338</v>
      </c>
      <c r="DX14" s="249" t="str">
        <f>CZ14*Refining!$G$3+DA14*Refining!$G$4+DB14*Refining!$G$5+DC14*Refining!$G$6+DD14*Refining!$G$7+DE14*Refining!$G$8+DF14*Refining!$G$9+DG14*Refining!$G$10+DH14*Refining!$G$11+DI14*Refining!$G$12</f>
        <v>5,669</v>
      </c>
      <c r="DY14" s="249" t="str">
        <f t="shared" si="18"/>
        <v>881,849</v>
      </c>
      <c r="DZ14" s="250" t="str">
        <f t="shared" si="19"/>
        <v>0.8818</v>
      </c>
      <c r="EA14" s="248" t="str">
        <f t="shared" si="20"/>
        <v>5,946</v>
      </c>
      <c r="EB14" s="251" t="str">
        <f t="shared" ref="EB14:EC14" si="57">EA14/60</f>
        <v>99.1</v>
      </c>
      <c r="EC14" s="251" t="str">
        <f t="shared" si="57"/>
        <v>1.7</v>
      </c>
      <c r="ED14" s="248" t="str">
        <f t="shared" si="22"/>
        <v>919,493</v>
      </c>
      <c r="EE14" s="251" t="str">
        <f t="shared" ref="EE14:EF14" si="58">ED14/1000</f>
        <v>919.5</v>
      </c>
      <c r="EF14" s="252" t="str">
        <f t="shared" si="58"/>
        <v>0.92</v>
      </c>
      <c r="EG14" s="223" t="str">
        <f t="shared" si="24"/>
        <v>0.9195</v>
      </c>
      <c r="EH14" s="224" t="str">
        <f t="shared" si="25"/>
        <v>1:39:06</v>
      </c>
      <c r="EI14" s="225" t="s">
        <v>12</v>
      </c>
    </row>
    <row r="15">
      <c r="A15" s="33"/>
      <c r="B15" s="226" t="s">
        <v>918</v>
      </c>
      <c r="C15" s="227" t="s">
        <v>886</v>
      </c>
      <c r="D15" s="227">
        <v>4.0</v>
      </c>
      <c r="E15" s="227">
        <v>2.0</v>
      </c>
      <c r="F15" s="227">
        <v>1.0</v>
      </c>
      <c r="G15" s="253" t="str">
        <f t="shared" si="5"/>
        <v>125.0</v>
      </c>
      <c r="H15" s="254">
        <v>40.0</v>
      </c>
      <c r="I15" s="254">
        <v>40.0</v>
      </c>
      <c r="J15" s="254" t="str">
        <f>H15/Main!$D$9</f>
        <v>40</v>
      </c>
      <c r="K15" s="254" t="str">
        <f>I15/Main!$D$10</f>
        <v>40</v>
      </c>
      <c r="L15" s="254" t="str">
        <f t="shared" si="6"/>
        <v>1</v>
      </c>
      <c r="M15" s="254">
        <v>1.0</v>
      </c>
      <c r="N15" s="255"/>
      <c r="O15" s="255"/>
      <c r="P15" s="256">
        <v>120000.0</v>
      </c>
      <c r="Q15" s="256"/>
      <c r="R15" s="255"/>
      <c r="S15" s="257"/>
      <c r="T15" s="257"/>
      <c r="U15" s="255"/>
      <c r="V15" s="255"/>
      <c r="W15" s="255"/>
      <c r="X15" s="255"/>
      <c r="Y15" s="255"/>
      <c r="Z15" s="255"/>
      <c r="AA15" s="255"/>
      <c r="AB15" s="255"/>
      <c r="AC15" s="258" t="s">
        <v>913</v>
      </c>
      <c r="AD15" s="234">
        <v>4.0</v>
      </c>
      <c r="AE15" s="234">
        <v>0.0</v>
      </c>
      <c r="AF15" s="234">
        <v>0.0</v>
      </c>
      <c r="AG15" s="234">
        <v>1.0</v>
      </c>
      <c r="AH15" s="234">
        <v>10.0</v>
      </c>
      <c r="AI15" s="234">
        <v>0.0</v>
      </c>
      <c r="AJ15" s="234">
        <v>0.0</v>
      </c>
      <c r="AK15" s="234">
        <v>2.0</v>
      </c>
      <c r="AL15" s="234">
        <v>0.0</v>
      </c>
      <c r="AM15" s="235">
        <v>64.0</v>
      </c>
      <c r="AN15" s="234">
        <v>0.0</v>
      </c>
      <c r="AO15" s="234">
        <v>0.0</v>
      </c>
      <c r="AP15" s="234">
        <v>0.0</v>
      </c>
      <c r="AQ15" s="234">
        <v>0.0</v>
      </c>
      <c r="AR15" s="234">
        <v>0.0</v>
      </c>
      <c r="AS15" s="234">
        <v>0.0</v>
      </c>
      <c r="AT15" s="234">
        <v>0.0</v>
      </c>
      <c r="AU15" s="234">
        <v>0.0</v>
      </c>
      <c r="AV15" s="234">
        <v>0.0</v>
      </c>
      <c r="AW15" s="234">
        <v>0.0</v>
      </c>
      <c r="AX15" s="234">
        <v>0.0</v>
      </c>
      <c r="AY15" s="236" t="str">
        <f t="shared" ref="AY15:BS15" si="59">IF(AD15 = 0, "", AD15)</f>
        <v>4</v>
      </c>
      <c r="AZ15" s="227" t="str">
        <f t="shared" si="59"/>
        <v/>
      </c>
      <c r="BA15" s="227" t="str">
        <f t="shared" si="59"/>
        <v/>
      </c>
      <c r="BB15" s="227" t="str">
        <f t="shared" si="59"/>
        <v>1</v>
      </c>
      <c r="BC15" s="227" t="str">
        <f t="shared" si="59"/>
        <v>10</v>
      </c>
      <c r="BD15" s="227" t="str">
        <f t="shared" si="59"/>
        <v/>
      </c>
      <c r="BE15" s="227" t="str">
        <f t="shared" si="59"/>
        <v/>
      </c>
      <c r="BF15" s="227" t="str">
        <f t="shared" si="59"/>
        <v>2</v>
      </c>
      <c r="BG15" s="227" t="str">
        <f t="shared" si="59"/>
        <v/>
      </c>
      <c r="BH15" s="237" t="str">
        <f t="shared" si="59"/>
        <v>64</v>
      </c>
      <c r="BI15" s="227" t="str">
        <f t="shared" si="59"/>
        <v/>
      </c>
      <c r="BJ15" s="227" t="str">
        <f t="shared" si="59"/>
        <v/>
      </c>
      <c r="BK15" s="227" t="str">
        <f t="shared" si="59"/>
        <v/>
      </c>
      <c r="BL15" s="227" t="str">
        <f t="shared" si="59"/>
        <v/>
      </c>
      <c r="BM15" s="227" t="str">
        <f t="shared" si="59"/>
        <v/>
      </c>
      <c r="BN15" s="227" t="str">
        <f t="shared" si="59"/>
        <v/>
      </c>
      <c r="BO15" s="227" t="str">
        <f t="shared" si="59"/>
        <v/>
      </c>
      <c r="BP15" s="227" t="str">
        <f t="shared" si="59"/>
        <v/>
      </c>
      <c r="BQ15" s="227" t="str">
        <f t="shared" si="59"/>
        <v/>
      </c>
      <c r="BR15" s="227" t="str">
        <f t="shared" si="59"/>
        <v/>
      </c>
      <c r="BS15" s="238" t="str">
        <f t="shared" si="59"/>
        <v/>
      </c>
      <c r="BT15" s="239" t="str">
        <f>$AY15*Assembly!Y$4+$AZ15*Assembly!Y$5+$BA15*Assembly!Y$6+$BB15*Assembly!Y$7+$BC15*Assembly!Y$8+$BD15*Assembly!Y$9+$BE15*Assembly!Y$10+$BF15*Assembly!Y$11+$BG15*Assembly!Y$12+$BH15*Assembly!Y$13+$BI15*Assembly!Y$14+$BJ15*Assembly!Y$15+$BK15*Assembly!Y$16+$BL15*Assembly!Y$17+$BM15*Assembly!Y$18+$BN15*Assembly!Y$19+$BO15*Assembly!Y$20+$BP15*Assembly!Y$21+$BQ15*Assembly!Y$22+$BR15*Assembly!Y$23+$BS15*Assembly!Y$24</f>
        <v>697</v>
      </c>
      <c r="BU15" s="225" t="str">
        <f t="shared" si="8"/>
        <v>6</v>
      </c>
      <c r="BV15" s="296" t="str">
        <f t="shared" si="47"/>
        <v>172 W</v>
      </c>
      <c r="BW15" s="225" t="str">
        <f>$AY15*Assembly!AC$4+$AZ15*Assembly!AC$5+$BA15*Assembly!AC$6+$BB15*Assembly!AC$7+$BC15*Assembly!AC$8+$BD15*Assembly!AC$9+$BE15*Assembly!AC$10+$BF15*Assembly!AC$11+$BG15*Assembly!AC$12+$BH15*Assembly!AC$13+$BI15*Assembly!AC$14+$BJ15*Assembly!AC$15+$BK15*Assembly!AC$16+$BL15*Assembly!AC$17+$BM15*Assembly!AC$18+$BN15*Assembly!AC$19+$BO15*Assembly!AC$20+$BP15*Assembly!AC$21+$BQ15*Assembly!AC$22+$BR15*Assembly!AC$23+$BS15*Assembly!AC$24</f>
        <v>826</v>
      </c>
      <c r="BX15" s="240" t="str">
        <f t="shared" si="9"/>
        <v>1.18</v>
      </c>
      <c r="BY15" s="241" t="str">
        <f t="shared" si="10"/>
        <v>7</v>
      </c>
      <c r="BZ15" s="242" t="str">
        <f t="shared" si="11"/>
        <v>148.0</v>
      </c>
      <c r="CA15" s="241" t="str">
        <f t="shared" si="12"/>
        <v>21</v>
      </c>
      <c r="CB15" s="225" t="str">
        <f>$AY15*Assembly!X$4+$AZ15*Assembly!X$5+$BA15*Assembly!X$6+$BB15*Assembly!X$7+$BC15*Assembly!X$8+$BD15*Assembly!X$9+$BE15*Assembly!X$10+$BF15*Assembly!X$11+$BG15*Assembly!X$12+$BH15*Assembly!X$13+$BI15*Assembly!X$14+$BJ15*Assembly!X$15+$BK15*Assembly!X$16+$BL15*Assembly!X$17+$BM15*Assembly!X$18+$BN15*Assembly!X$19+$BO15*Assembly!X$20+$BP15*Assembly!X$21+$BQ15*Assembly!X$22+$BR15*Assembly!X$23+$BS15*Assembly!X$24</f>
        <v>687</v>
      </c>
      <c r="CC15" s="225" t="str">
        <f t="shared" si="13"/>
        <v>106,867</v>
      </c>
      <c r="CD15" s="223" t="str">
        <f t="shared" si="14"/>
        <v>0.1069</v>
      </c>
      <c r="CE15" s="243" t="str">
        <f>$AY15*Assembly!AB$4+$AZ15*Assembly!AB$5+$BA15*Assembly!AB$6+$BB15*Assembly!AB$7+$BC15*Assembly!AB$8+$BD15*Assembly!AB$9+$BE15*Assembly!AB$10+$BF15*Assembly!AB$11+$BG15*Assembly!AB$12+$BH15*Assembly!AB$13+$BI15*Assembly!AB$14+$BJ15*Assembly!AB$15+$BK15*Assembly!AB$16+$BL15*Assembly!AB$17+$BM15*Assembly!AB$18+$BN15*Assembly!AB$19+$BO15*Assembly!AB$20+$BP15*Assembly!AB$21+$BQ15*Assembly!AB$22+$BR15*Assembly!AB$23+$BS15*Assembly!AB$24</f>
        <v>1,352</v>
      </c>
      <c r="CF15" s="256" t="str">
        <f>$AY15*Assembly!M$4+$AZ15*Assembly!M$5+$BA15*Assembly!M$6+$BB15*Assembly!M$7+$BC15*Assembly!M$8+$BD15*Assembly!M$9+$BE15*Assembly!M$10+$BF15*Assembly!M$11+$BG15*Assembly!M$12+$BH15*Assembly!M$13+$BI15*Assembly!M$14+$BJ15*Assembly!M$15+$BK15*Assembly!M$16+$BL15*Assembly!M$17+$BM15*Assembly!M$18+$BN15*Assembly!M$19+$BO15*Assembly!M$20+$BP15*Assembly!M$21+$BQ15*Assembly!M$22+$BR15*Assembly!M$23+$BS15*Assembly!M$24</f>
        <v>215</v>
      </c>
      <c r="CG15" s="256" t="str">
        <f>$AY15*Assembly!N$4+$AZ15*Assembly!N$5+$BA15*Assembly!N$6+$BB15*Assembly!N$7+$BC15*Assembly!N$8+$BD15*Assembly!N$9+$BE15*Assembly!N$10+$BF15*Assembly!N$11+$BG15*Assembly!N$12+$BH15*Assembly!N$13+$BI15*Assembly!N$14+$BJ15*Assembly!N$15+$BK15*Assembly!N$16+$BL15*Assembly!N$17+$BM15*Assembly!N$18+$BN15*Assembly!N$19+$BO15*Assembly!N$20+$BP15*Assembly!N$21+$BQ15*Assembly!N$22+$BR15*Assembly!N$23+$BS15*Assembly!N$24</f>
        <v>640</v>
      </c>
      <c r="CH15" s="256" t="str">
        <f>$AY15*Assembly!O$4+$AZ15*Assembly!O$5+$BA15*Assembly!O$6+$BB15*Assembly!O$7+$BC15*Assembly!O$8+$BD15*Assembly!O$9+$BE15*Assembly!O$10+$BF15*Assembly!O$11+$BG15*Assembly!O$12+$BH15*Assembly!O$13+$BI15*Assembly!O$14+$BJ15*Assembly!O$15+$BK15*Assembly!O$16+$BL15*Assembly!O$17+$BM15*Assembly!O$18+$BN15*Assembly!O$19+$BO15*Assembly!O$20+$BP15*Assembly!O$21+$BQ15*Assembly!O$22+$BR15*Assembly!O$23+$BS15*Assembly!O$24</f>
        <v>0</v>
      </c>
      <c r="CI15" s="254" t="str">
        <f>$AY15*Assembly!P$4+$AZ15*Assembly!P$5+$BA15*Assembly!P$6+$BB15*Assembly!P$7+$BC15*Assembly!P$8+$BD15*Assembly!P$9+$BE15*Assembly!P$10+$BF15*Assembly!P$11+$BG15*Assembly!P$12+$BH15*Assembly!P$13+$BI15*Assembly!P$14+$BJ15*Assembly!P$15+$BK15*Assembly!P$16+$BL15*Assembly!P$17+$BM15*Assembly!P$18+$BN15*Assembly!P$19+$BO15*Assembly!P$20+$BP15*Assembly!P$21+$BQ15*Assembly!P$22+$BR15*Assembly!P$23+$BS15*Assembly!P$24</f>
        <v>0</v>
      </c>
      <c r="CJ15" s="254" t="str">
        <f>$AY15*Assembly!Q$4+$AZ15*Assembly!Q$5+$BA15*Assembly!Q$6+$BB15*Assembly!Q$7+$BC15*Assembly!Q$8+$BD15*Assembly!Q$9+$BE15*Assembly!Q$10+$BF15*Assembly!Q$11+$BG15*Assembly!Q$12+$BH15*Assembly!Q$13+$BI15*Assembly!Q$14+$BJ15*Assembly!Q$15+$BK15*Assembly!Q$16+$BL15*Assembly!Q$17+$BM15*Assembly!Q$18+$BN15*Assembly!Q$19+$BO15*Assembly!Q$20+$BP15*Assembly!Q$21+$BQ15*Assembly!Q$22+$BR15*Assembly!Q$23+$BS15*Assembly!Q$24</f>
        <v>512.4</v>
      </c>
      <c r="CK15" s="256" t="str">
        <f>$AY15*Assembly!R$4+$AZ15*Assembly!R$5+$BA15*Assembly!R$6+$BB15*Assembly!R$7+$BC15*Assembly!R$8+$BD15*Assembly!R$9+$BE15*Assembly!R$10+$BF15*Assembly!R$11+$BG15*Assembly!R$12+$BH15*Assembly!R$13+$BI15*Assembly!R$14+$BJ15*Assembly!R$15+$BK15*Assembly!R$16+$BL15*Assembly!R$17+$BM15*Assembly!R$18+$BN15*Assembly!R$19+$BO15*Assembly!R$20+$BP15*Assembly!R$21+$BQ15*Assembly!R$22+$BR15*Assembly!R$23+$BS15*Assembly!R$24</f>
        <v>0</v>
      </c>
      <c r="CL15" s="254" t="str">
        <f>$AY15*Assembly!S$4+$AZ15*Assembly!S$5+$BA15*Assembly!S$6+$BB15*Assembly!S$7+$BC15*Assembly!S$8+$BD15*Assembly!S$9+$BE15*Assembly!S$10+$BF15*Assembly!S$11+$BG15*Assembly!S$12+$BH15*Assembly!S$13+$BI15*Assembly!S$14+$BJ15*Assembly!S$15+$BK15*Assembly!S$16+$BL15*Assembly!S$17+$BM15*Assembly!S$18+$BN15*Assembly!S$19+$BO15*Assembly!S$20+$BP15*Assembly!S$21+$BQ15*Assembly!S$22+$BR15*Assembly!S$23+$BS15*Assembly!S$24</f>
        <v>0</v>
      </c>
      <c r="CM15" s="254" t="str">
        <f>$AY15*Assembly!T$4+$AZ15*Assembly!T$5+$BA15*Assembly!T$6+$BB15*Assembly!T$7+$BC15*Assembly!T$8+$BD15*Assembly!T$9+$BE15*Assembly!T$10+$BF15*Assembly!T$11+$BG15*Assembly!T$12+$BH15*Assembly!T$13+$BI15*Assembly!T$14+$BJ15*Assembly!T$15+$BK15*Assembly!T$16+$BL15*Assembly!T$17+$BM15*Assembly!T$18+$BN15*Assembly!T$19+$BO15*Assembly!T$20+$BP15*Assembly!T$21+$BQ15*Assembly!T$22+$BR15*Assembly!T$23+$BS15*Assembly!T$24</f>
        <v>0</v>
      </c>
      <c r="CN15" s="254" t="str">
        <f>$AY15*Assembly!U$4+$AZ15*Assembly!U$5+$BA15*Assembly!U$6+$BB15*Assembly!U$7+$BC15*Assembly!U$8+$BD15*Assembly!U$9+$BE15*Assembly!U$10+$BF15*Assembly!U$11+$BG15*Assembly!U$12+$BH15*Assembly!U$13+$BI15*Assembly!U$14+$BJ15*Assembly!U$15+$BK15*Assembly!U$16+$BL15*Assembly!U$17+$BM15*Assembly!U$18+$BN15*Assembly!U$19+$BO15*Assembly!U$20+$BP15*Assembly!U$21+$BQ15*Assembly!U$22+$BR15*Assembly!U$23+$BS15*Assembly!U$24</f>
        <v>0</v>
      </c>
      <c r="CO15" s="256" t="str">
        <f>$AY15*Assembly!V$4+$AZ15*Assembly!V$5+$BA15*Assembly!V$6+$BB15*Assembly!V$7+$BC15*Assembly!V$8+$BD15*Assembly!V$9+$BE15*Assembly!V$10+$BF15*Assembly!V$11+$BG15*Assembly!V$12+$BH15*Assembly!V$13+$BI15*Assembly!V$14+$BJ15*Assembly!V$15+$BK15*Assembly!V$16+$BL15*Assembly!V$17+$BM15*Assembly!V$18+$BN15*Assembly!V$19+$BO15*Assembly!V$20+$BP15*Assembly!V$21+$BQ15*Assembly!V$22+$BR15*Assembly!V$23+$BS15*Assembly!V$24</f>
        <v>0</v>
      </c>
      <c r="CP15" s="256" t="str">
        <f>CF15*Refining!$F$3</f>
        <v>384</v>
      </c>
      <c r="CQ15" s="256" t="str">
        <f>CG15*Refining!$F$4</f>
        <v>2,000</v>
      </c>
      <c r="CR15" s="256" t="str">
        <f>CH15*Refining!$F$5</f>
        <v>0</v>
      </c>
      <c r="CS15" s="256" t="str">
        <f>CI15*Refining!$F$6</f>
        <v>0</v>
      </c>
      <c r="CT15" s="256" t="str">
        <f>CJ15*Refining!$F$7</f>
        <v>915</v>
      </c>
      <c r="CU15" s="256" t="str">
        <f>CK15*Refining!$F$8</f>
        <v>0</v>
      </c>
      <c r="CV15" s="256" t="str">
        <f>CL15*Refining!$F$9</f>
        <v>0</v>
      </c>
      <c r="CW15" s="256" t="str">
        <f>CM15*Refining!$F$10</f>
        <v>0</v>
      </c>
      <c r="CX15" s="256" t="str">
        <f>CN15*Refining!$F$11</f>
        <v>0</v>
      </c>
      <c r="CY15" s="256" t="str">
        <f>CO15*Refining!$F$12</f>
        <v>0</v>
      </c>
      <c r="CZ15" s="244" t="str">
        <f t="shared" ref="CZ15:DS15" si="60">IF(CF15 = 0, "", CF15)</f>
        <v>215</v>
      </c>
      <c r="DA15" s="245" t="str">
        <f t="shared" si="60"/>
        <v>640</v>
      </c>
      <c r="DB15" s="245" t="str">
        <f t="shared" si="60"/>
        <v/>
      </c>
      <c r="DC15" s="245" t="str">
        <f t="shared" si="60"/>
        <v/>
      </c>
      <c r="DD15" s="245" t="str">
        <f t="shared" si="60"/>
        <v>512.4</v>
      </c>
      <c r="DE15" s="245" t="str">
        <f t="shared" si="60"/>
        <v/>
      </c>
      <c r="DF15" s="245" t="str">
        <f t="shared" si="60"/>
        <v/>
      </c>
      <c r="DG15" s="245" t="str">
        <f t="shared" si="60"/>
        <v/>
      </c>
      <c r="DH15" s="245" t="str">
        <f t="shared" si="60"/>
        <v/>
      </c>
      <c r="DI15" s="246" t="str">
        <f t="shared" si="60"/>
        <v/>
      </c>
      <c r="DJ15" s="244" t="str">
        <f t="shared" si="60"/>
        <v>384</v>
      </c>
      <c r="DK15" s="245" t="str">
        <f t="shared" si="60"/>
        <v>2,000</v>
      </c>
      <c r="DL15" s="245" t="str">
        <f t="shared" si="60"/>
        <v/>
      </c>
      <c r="DM15" s="245" t="str">
        <f t="shared" si="60"/>
        <v/>
      </c>
      <c r="DN15" s="259" t="str">
        <f t="shared" si="60"/>
        <v>915</v>
      </c>
      <c r="DO15" s="245" t="str">
        <f t="shared" si="60"/>
        <v/>
      </c>
      <c r="DP15" s="245" t="str">
        <f t="shared" si="60"/>
        <v/>
      </c>
      <c r="DQ15" s="245" t="str">
        <f t="shared" si="60"/>
        <v/>
      </c>
      <c r="DR15" s="245" t="str">
        <f t="shared" si="60"/>
        <v/>
      </c>
      <c r="DS15" s="246" t="str">
        <f t="shared" si="60"/>
        <v/>
      </c>
      <c r="DT15" s="248" t="str">
        <f t="shared" si="16"/>
        <v>1,367</v>
      </c>
      <c r="DU15" s="249" t="str">
        <f t="shared" si="17"/>
        <v>3,299</v>
      </c>
      <c r="DV15" s="225" t="str">
        <f>CZ15*'Ores &amp; Ingots'!$C$3+DA15*'Ores &amp; Ingots'!$C$4+DB15*'Ores &amp; Ingots'!$C$5+DC15*'Ores &amp; Ingots'!$C$6+DD15*'Ores &amp; Ingots'!$C$7+DE15*'Ores &amp; Ingots'!$C$8+DF15*'Ores &amp; Ingots'!$C$9+DG15*'Ores &amp; Ingots'!$C$10+DH15*'Ores &amp; Ingots'!$C$11+DI15*'Ores &amp; Ingots'!$C$12</f>
        <v>319</v>
      </c>
      <c r="DW15" s="225" t="str">
        <f>DJ15*'Ores &amp; Ingots'!$B$3+DK15*'Ores &amp; Ingots'!$B$4+DL15*'Ores &amp; Ingots'!$B$5+DM15*'Ores &amp; Ingots'!$B$6+DN15*'Ores &amp; Ingots'!$B$7+DO15*'Ores &amp; Ingots'!$B$8+DP15*'Ores &amp; Ingots'!$B$9+DQ15*'Ores &amp; Ingots'!$B$10+DR15*'Ores &amp; Ingots'!$B$11+DS15*'Ores &amp; Ingots'!$B$12</f>
        <v>1,221</v>
      </c>
      <c r="DX15" s="249" t="str">
        <f>CZ15*Refining!$G$3+DA15*Refining!$G$4+DB15*Refining!$G$5+DC15*Refining!$G$6+DD15*Refining!$G$7+DE15*Refining!$G$8+DF15*Refining!$G$9+DG15*Refining!$G$10+DH15*Refining!$G$11+DI15*Refining!$G$12</f>
        <v>3,514</v>
      </c>
      <c r="DY15" s="249" t="str">
        <f t="shared" si="18"/>
        <v>546,622</v>
      </c>
      <c r="DZ15" s="250" t="str">
        <f t="shared" si="19"/>
        <v>0.5466</v>
      </c>
      <c r="EA15" s="248" t="str">
        <f t="shared" si="20"/>
        <v>4,241</v>
      </c>
      <c r="EB15" s="251" t="str">
        <f t="shared" ref="EB15:EC15" si="61">EA15/60</f>
        <v>70.7</v>
      </c>
      <c r="EC15" s="251" t="str">
        <f t="shared" si="61"/>
        <v>1.2</v>
      </c>
      <c r="ED15" s="248" t="str">
        <f t="shared" si="22"/>
        <v>653,488</v>
      </c>
      <c r="EE15" s="251" t="str">
        <f t="shared" ref="EE15:EF15" si="62">ED15/1000</f>
        <v>653.5</v>
      </c>
      <c r="EF15" s="252" t="str">
        <f t="shared" si="62"/>
        <v>0.65</v>
      </c>
      <c r="EG15" s="223" t="str">
        <f t="shared" si="24"/>
        <v>0.6535</v>
      </c>
      <c r="EH15" s="224" t="str">
        <f t="shared" si="25"/>
        <v>1:10:41</v>
      </c>
      <c r="EI15" s="225">
        <v>146.0</v>
      </c>
    </row>
    <row r="16">
      <c r="A16" s="33"/>
      <c r="B16" s="226" t="s">
        <v>918</v>
      </c>
      <c r="C16" s="227" t="s">
        <v>885</v>
      </c>
      <c r="D16" s="227">
        <v>10.0</v>
      </c>
      <c r="E16" s="227">
        <v>5.0</v>
      </c>
      <c r="F16" s="227">
        <v>1.0</v>
      </c>
      <c r="G16" s="228" t="str">
        <f t="shared" si="5"/>
        <v>6.3</v>
      </c>
      <c r="H16" s="229">
        <v>40.0</v>
      </c>
      <c r="I16" s="229">
        <v>40.0</v>
      </c>
      <c r="J16" s="229" t="str">
        <f>H16/Main!$D$9</f>
        <v>40</v>
      </c>
      <c r="K16" s="229" t="str">
        <f>I16/Main!$D$10</f>
        <v>40</v>
      </c>
      <c r="L16" s="229" t="str">
        <f t="shared" si="6"/>
        <v>1</v>
      </c>
      <c r="M16" s="229">
        <v>1.0</v>
      </c>
      <c r="N16" s="230"/>
      <c r="O16" s="230"/>
      <c r="P16" s="231">
        <v>30000.0</v>
      </c>
      <c r="Q16" s="231"/>
      <c r="R16" s="230"/>
      <c r="S16" s="232"/>
      <c r="T16" s="232"/>
      <c r="U16" s="230"/>
      <c r="V16" s="230"/>
      <c r="W16" s="230"/>
      <c r="X16" s="230"/>
      <c r="Y16" s="230"/>
      <c r="Z16" s="230"/>
      <c r="AA16" s="230"/>
      <c r="AB16" s="230"/>
      <c r="AC16" s="233"/>
      <c r="AD16" s="234">
        <v>2.0</v>
      </c>
      <c r="AE16" s="234">
        <v>0.0</v>
      </c>
      <c r="AF16" s="234">
        <v>0.0</v>
      </c>
      <c r="AG16" s="234">
        <v>0.0</v>
      </c>
      <c r="AH16" s="234">
        <v>2.0</v>
      </c>
      <c r="AI16" s="234">
        <v>4.0</v>
      </c>
      <c r="AJ16" s="234">
        <v>0.0</v>
      </c>
      <c r="AK16" s="234">
        <v>1.0</v>
      </c>
      <c r="AL16" s="234">
        <v>0.0</v>
      </c>
      <c r="AM16" s="235">
        <v>16.0</v>
      </c>
      <c r="AN16" s="234">
        <v>0.0</v>
      </c>
      <c r="AO16" s="234">
        <v>0.0</v>
      </c>
      <c r="AP16" s="234">
        <v>1.0</v>
      </c>
      <c r="AQ16" s="234">
        <v>0.0</v>
      </c>
      <c r="AR16" s="234">
        <v>0.0</v>
      </c>
      <c r="AS16" s="234">
        <v>0.0</v>
      </c>
      <c r="AT16" s="234">
        <v>0.0</v>
      </c>
      <c r="AU16" s="234">
        <v>0.0</v>
      </c>
      <c r="AV16" s="234">
        <v>0.0</v>
      </c>
      <c r="AW16" s="234">
        <v>0.0</v>
      </c>
      <c r="AX16" s="234">
        <v>0.0</v>
      </c>
      <c r="AY16" s="236" t="str">
        <f t="shared" ref="AY16:BS16" si="63">IF(AD16 = 0, "", AD16)</f>
        <v>2</v>
      </c>
      <c r="AZ16" s="227" t="str">
        <f t="shared" si="63"/>
        <v/>
      </c>
      <c r="BA16" s="227" t="str">
        <f t="shared" si="63"/>
        <v/>
      </c>
      <c r="BB16" s="227" t="str">
        <f t="shared" si="63"/>
        <v/>
      </c>
      <c r="BC16" s="227" t="str">
        <f t="shared" si="63"/>
        <v>2</v>
      </c>
      <c r="BD16" s="227" t="str">
        <f t="shared" si="63"/>
        <v>4</v>
      </c>
      <c r="BE16" s="227" t="str">
        <f t="shared" si="63"/>
        <v/>
      </c>
      <c r="BF16" s="227" t="str">
        <f t="shared" si="63"/>
        <v>1</v>
      </c>
      <c r="BG16" s="227" t="str">
        <f t="shared" si="63"/>
        <v/>
      </c>
      <c r="BH16" s="237" t="str">
        <f t="shared" si="63"/>
        <v>16</v>
      </c>
      <c r="BI16" s="227" t="str">
        <f t="shared" si="63"/>
        <v/>
      </c>
      <c r="BJ16" s="227" t="str">
        <f t="shared" si="63"/>
        <v/>
      </c>
      <c r="BK16" s="227" t="str">
        <f t="shared" si="63"/>
        <v>1</v>
      </c>
      <c r="BL16" s="227" t="str">
        <f t="shared" si="63"/>
        <v/>
      </c>
      <c r="BM16" s="227" t="str">
        <f t="shared" si="63"/>
        <v/>
      </c>
      <c r="BN16" s="227" t="str">
        <f t="shared" si="63"/>
        <v/>
      </c>
      <c r="BO16" s="227" t="str">
        <f t="shared" si="63"/>
        <v/>
      </c>
      <c r="BP16" s="227" t="str">
        <f t="shared" si="63"/>
        <v/>
      </c>
      <c r="BQ16" s="227" t="str">
        <f t="shared" si="63"/>
        <v/>
      </c>
      <c r="BR16" s="227" t="str">
        <f t="shared" si="63"/>
        <v/>
      </c>
      <c r="BS16" s="238" t="str">
        <f t="shared" si="63"/>
        <v/>
      </c>
      <c r="BT16" s="239" t="str">
        <f>$AY16*Assembly!Y$4+$AZ16*Assembly!Y$5+$BA16*Assembly!Y$6+$BB16*Assembly!Y$7+$BC16*Assembly!Y$8+$BD16*Assembly!Y$9+$BE16*Assembly!Y$10+$BF16*Assembly!Y$11+$BG16*Assembly!Y$12+$BH16*Assembly!Y$13+$BI16*Assembly!Y$14+$BJ16*Assembly!Y$15+$BK16*Assembly!Y$16+$BL16*Assembly!Y$17+$BM16*Assembly!Y$18+$BN16*Assembly!Y$19+$BO16*Assembly!Y$20+$BP16*Assembly!Y$21+$BQ16*Assembly!Y$22+$BR16*Assembly!Y$23+$BS16*Assembly!Y$24</f>
        <v>223</v>
      </c>
      <c r="BU16" s="225" t="str">
        <f t="shared" si="8"/>
        <v>36</v>
      </c>
      <c r="BV16" s="296" t="str">
        <f t="shared" si="47"/>
        <v>134 W</v>
      </c>
      <c r="BW16" s="225" t="str">
        <f>$AY16*Assembly!AC$4+$AZ16*Assembly!AC$5+$BA16*Assembly!AC$6+$BB16*Assembly!AC$7+$BC16*Assembly!AC$8+$BD16*Assembly!AC$9+$BE16*Assembly!AC$10+$BF16*Assembly!AC$11+$BG16*Assembly!AC$12+$BH16*Assembly!AC$13+$BI16*Assembly!AC$14+$BJ16*Assembly!AC$15+$BK16*Assembly!AC$16+$BL16*Assembly!AC$17+$BM16*Assembly!AC$18+$BN16*Assembly!AC$19+$BO16*Assembly!AC$20+$BP16*Assembly!AC$21+$BQ16*Assembly!AC$22+$BR16*Assembly!AC$23+$BS16*Assembly!AC$24</f>
        <v>397</v>
      </c>
      <c r="BX16" s="240" t="str">
        <f t="shared" si="9"/>
        <v>1.78</v>
      </c>
      <c r="BY16" s="241" t="str">
        <f t="shared" si="10"/>
        <v>64</v>
      </c>
      <c r="BZ16" s="242" t="str">
        <f t="shared" si="11"/>
        <v>11.1</v>
      </c>
      <c r="CA16" s="241" t="str">
        <f t="shared" si="12"/>
        <v>10</v>
      </c>
      <c r="CB16" s="225" t="str">
        <f>$AY16*Assembly!X$4+$AZ16*Assembly!X$5+$BA16*Assembly!X$6+$BB16*Assembly!X$7+$BC16*Assembly!X$8+$BD16*Assembly!X$9+$BE16*Assembly!X$10+$BF16*Assembly!X$11+$BG16*Assembly!X$12+$BH16*Assembly!X$13+$BI16*Assembly!X$14+$BJ16*Assembly!X$15+$BK16*Assembly!X$16+$BL16*Assembly!X$17+$BM16*Assembly!X$18+$BN16*Assembly!X$19+$BO16*Assembly!X$20+$BP16*Assembly!X$21+$BQ16*Assembly!X$22+$BR16*Assembly!X$23+$BS16*Assembly!X$24</f>
        <v>176</v>
      </c>
      <c r="CC16" s="225" t="str">
        <f t="shared" si="13"/>
        <v>27,378</v>
      </c>
      <c r="CD16" s="223" t="str">
        <f t="shared" si="14"/>
        <v>0.0274</v>
      </c>
      <c r="CE16" s="243" t="str">
        <f>$AY16*Assembly!AB$4+$AZ16*Assembly!AB$5+$BA16*Assembly!AB$6+$BB16*Assembly!AB$7+$BC16*Assembly!AB$8+$BD16*Assembly!AB$9+$BE16*Assembly!AB$10+$BF16*Assembly!AB$11+$BG16*Assembly!AB$12+$BH16*Assembly!AB$13+$BI16*Assembly!AB$14+$BJ16*Assembly!AB$15+$BK16*Assembly!AB$16+$BL16*Assembly!AB$17+$BM16*Assembly!AB$18+$BN16*Assembly!AB$19+$BO16*Assembly!AB$20+$BP16*Assembly!AB$21+$BQ16*Assembly!AB$22+$BR16*Assembly!AB$23+$BS16*Assembly!AB$24</f>
        <v>347</v>
      </c>
      <c r="CF16" s="231" t="str">
        <f>$AY16*Assembly!M$4+$AZ16*Assembly!M$5+$BA16*Assembly!M$6+$BB16*Assembly!M$7+$BC16*Assembly!M$8+$BD16*Assembly!M$9+$BE16*Assembly!M$10+$BF16*Assembly!M$11+$BG16*Assembly!M$12+$BH16*Assembly!M$13+$BI16*Assembly!M$14+$BJ16*Assembly!M$15+$BK16*Assembly!M$16+$BL16*Assembly!M$17+$BM16*Assembly!M$18+$BN16*Assembly!M$19+$BO16*Assembly!M$20+$BP16*Assembly!M$21+$BQ16*Assembly!M$22+$BR16*Assembly!M$23+$BS16*Assembly!M$24</f>
        <v>91</v>
      </c>
      <c r="CG16" s="231" t="str">
        <f>$AY16*Assembly!N$4+$AZ16*Assembly!N$5+$BA16*Assembly!N$6+$BB16*Assembly!N$7+$BC16*Assembly!N$8+$BD16*Assembly!N$9+$BE16*Assembly!N$10+$BF16*Assembly!N$11+$BG16*Assembly!N$12+$BH16*Assembly!N$13+$BI16*Assembly!N$14+$BJ16*Assembly!N$15+$BK16*Assembly!N$16+$BL16*Assembly!N$17+$BM16*Assembly!N$18+$BN16*Assembly!N$19+$BO16*Assembly!N$20+$BP16*Assembly!N$21+$BQ16*Assembly!N$22+$BR16*Assembly!N$23+$BS16*Assembly!N$24</f>
        <v>160</v>
      </c>
      <c r="CH16" s="231" t="str">
        <f>$AY16*Assembly!O$4+$AZ16*Assembly!O$5+$BA16*Assembly!O$6+$BB16*Assembly!O$7+$BC16*Assembly!O$8+$BD16*Assembly!O$9+$BE16*Assembly!O$10+$BF16*Assembly!O$11+$BG16*Assembly!O$12+$BH16*Assembly!O$13+$BI16*Assembly!O$14+$BJ16*Assembly!O$15+$BK16*Assembly!O$16+$BL16*Assembly!O$17+$BM16*Assembly!O$18+$BN16*Assembly!O$19+$BO16*Assembly!O$20+$BP16*Assembly!O$21+$BQ16*Assembly!O$22+$BR16*Assembly!O$23+$BS16*Assembly!O$24</f>
        <v>0</v>
      </c>
      <c r="CI16" s="229" t="str">
        <f>$AY16*Assembly!P$4+$AZ16*Assembly!P$5+$BA16*Assembly!P$6+$BB16*Assembly!P$7+$BC16*Assembly!P$8+$BD16*Assembly!P$9+$BE16*Assembly!P$10+$BF16*Assembly!P$11+$BG16*Assembly!P$12+$BH16*Assembly!P$13+$BI16*Assembly!P$14+$BJ16*Assembly!P$15+$BK16*Assembly!P$16+$BL16*Assembly!P$17+$BM16*Assembly!P$18+$BN16*Assembly!P$19+$BO16*Assembly!P$20+$BP16*Assembly!P$21+$BQ16*Assembly!P$22+$BR16*Assembly!P$23+$BS16*Assembly!P$24</f>
        <v>0</v>
      </c>
      <c r="CJ16" s="229" t="str">
        <f>$AY16*Assembly!Q$4+$AZ16*Assembly!Q$5+$BA16*Assembly!Q$6+$BB16*Assembly!Q$7+$BC16*Assembly!Q$8+$BD16*Assembly!Q$9+$BE16*Assembly!Q$10+$BF16*Assembly!Q$11+$BG16*Assembly!Q$12+$BH16*Assembly!Q$13+$BI16*Assembly!Q$14+$BJ16*Assembly!Q$15+$BK16*Assembly!Q$16+$BL16*Assembly!Q$17+$BM16*Assembly!Q$18+$BN16*Assembly!Q$19+$BO16*Assembly!Q$20+$BP16*Assembly!Q$21+$BQ16*Assembly!Q$22+$BR16*Assembly!Q$23+$BS16*Assembly!Q$24</f>
        <v>143.2</v>
      </c>
      <c r="CK16" s="231" t="str">
        <f>$AY16*Assembly!R$4+$AZ16*Assembly!R$5+$BA16*Assembly!R$6+$BB16*Assembly!R$7+$BC16*Assembly!R$8+$BD16*Assembly!R$9+$BE16*Assembly!R$10+$BF16*Assembly!R$11+$BG16*Assembly!R$12+$BH16*Assembly!R$13+$BI16*Assembly!R$14+$BJ16*Assembly!R$15+$BK16*Assembly!R$16+$BL16*Assembly!R$17+$BM16*Assembly!R$18+$BN16*Assembly!R$19+$BO16*Assembly!R$20+$BP16*Assembly!R$21+$BQ16*Assembly!R$22+$BR16*Assembly!R$23+$BS16*Assembly!R$24</f>
        <v>0</v>
      </c>
      <c r="CL16" s="229" t="str">
        <f>$AY16*Assembly!S$4+$AZ16*Assembly!S$5+$BA16*Assembly!S$6+$BB16*Assembly!S$7+$BC16*Assembly!S$8+$BD16*Assembly!S$9+$BE16*Assembly!S$10+$BF16*Assembly!S$11+$BG16*Assembly!S$12+$BH16*Assembly!S$13+$BI16*Assembly!S$14+$BJ16*Assembly!S$15+$BK16*Assembly!S$16+$BL16*Assembly!S$17+$BM16*Assembly!S$18+$BN16*Assembly!S$19+$BO16*Assembly!S$20+$BP16*Assembly!S$21+$BQ16*Assembly!S$22+$BR16*Assembly!S$23+$BS16*Assembly!S$24</f>
        <v>0</v>
      </c>
      <c r="CM16" s="229" t="str">
        <f>$AY16*Assembly!T$4+$AZ16*Assembly!T$5+$BA16*Assembly!T$6+$BB16*Assembly!T$7+$BC16*Assembly!T$8+$BD16*Assembly!T$9+$BE16*Assembly!T$10+$BF16*Assembly!T$11+$BG16*Assembly!T$12+$BH16*Assembly!T$13+$BI16*Assembly!T$14+$BJ16*Assembly!T$15+$BK16*Assembly!T$16+$BL16*Assembly!T$17+$BM16*Assembly!T$18+$BN16*Assembly!T$19+$BO16*Assembly!T$20+$BP16*Assembly!T$21+$BQ16*Assembly!T$22+$BR16*Assembly!T$23+$BS16*Assembly!T$24</f>
        <v>0</v>
      </c>
      <c r="CN16" s="229" t="str">
        <f>$AY16*Assembly!U$4+$AZ16*Assembly!U$5+$BA16*Assembly!U$6+$BB16*Assembly!U$7+$BC16*Assembly!U$8+$BD16*Assembly!U$9+$BE16*Assembly!U$10+$BF16*Assembly!U$11+$BG16*Assembly!U$12+$BH16*Assembly!U$13+$BI16*Assembly!U$14+$BJ16*Assembly!U$15+$BK16*Assembly!U$16+$BL16*Assembly!U$17+$BM16*Assembly!U$18+$BN16*Assembly!U$19+$BO16*Assembly!U$20+$BP16*Assembly!U$21+$BQ16*Assembly!U$22+$BR16*Assembly!U$23+$BS16*Assembly!U$24</f>
        <v>0</v>
      </c>
      <c r="CO16" s="231" t="str">
        <f>$AY16*Assembly!V$4+$AZ16*Assembly!V$5+$BA16*Assembly!V$6+$BB16*Assembly!V$7+$BC16*Assembly!V$8+$BD16*Assembly!V$9+$BE16*Assembly!V$10+$BF16*Assembly!V$11+$BG16*Assembly!V$12+$BH16*Assembly!V$13+$BI16*Assembly!V$14+$BJ16*Assembly!V$15+$BK16*Assembly!V$16+$BL16*Assembly!V$17+$BM16*Assembly!V$18+$BN16*Assembly!V$19+$BO16*Assembly!V$20+$BP16*Assembly!V$21+$BQ16*Assembly!V$22+$BR16*Assembly!V$23+$BS16*Assembly!V$24</f>
        <v>0</v>
      </c>
      <c r="CP16" s="231" t="str">
        <f>CF16*Refining!$F$3</f>
        <v>162</v>
      </c>
      <c r="CQ16" s="231" t="str">
        <f>CG16*Refining!$F$4</f>
        <v>500</v>
      </c>
      <c r="CR16" s="231" t="str">
        <f>CH16*Refining!$F$5</f>
        <v>0</v>
      </c>
      <c r="CS16" s="231" t="str">
        <f>CI16*Refining!$F$6</f>
        <v>0</v>
      </c>
      <c r="CT16" s="231" t="str">
        <f>CJ16*Refining!$F$7</f>
        <v>256</v>
      </c>
      <c r="CU16" s="231" t="str">
        <f>CK16*Refining!$F$8</f>
        <v>0</v>
      </c>
      <c r="CV16" s="231" t="str">
        <f>CL16*Refining!$F$9</f>
        <v>0</v>
      </c>
      <c r="CW16" s="231" t="str">
        <f>CM16*Refining!$F$10</f>
        <v>0</v>
      </c>
      <c r="CX16" s="231" t="str">
        <f>CN16*Refining!$F$11</f>
        <v>0</v>
      </c>
      <c r="CY16" s="231" t="str">
        <f>CO16*Refining!$F$12</f>
        <v>0</v>
      </c>
      <c r="CZ16" s="244" t="str">
        <f t="shared" ref="CZ16:DS16" si="64">IF(CF16 = 0, "", CF16)</f>
        <v>91</v>
      </c>
      <c r="DA16" s="245" t="str">
        <f t="shared" si="64"/>
        <v>160</v>
      </c>
      <c r="DB16" s="245" t="str">
        <f t="shared" si="64"/>
        <v/>
      </c>
      <c r="DC16" s="245" t="str">
        <f t="shared" si="64"/>
        <v/>
      </c>
      <c r="DD16" s="245" t="str">
        <f t="shared" si="64"/>
        <v>143.2</v>
      </c>
      <c r="DE16" s="245" t="str">
        <f t="shared" si="64"/>
        <v/>
      </c>
      <c r="DF16" s="245" t="str">
        <f t="shared" si="64"/>
        <v/>
      </c>
      <c r="DG16" s="245" t="str">
        <f t="shared" si="64"/>
        <v/>
      </c>
      <c r="DH16" s="245" t="str">
        <f t="shared" si="64"/>
        <v/>
      </c>
      <c r="DI16" s="246" t="str">
        <f t="shared" si="64"/>
        <v/>
      </c>
      <c r="DJ16" s="244" t="str">
        <f t="shared" si="64"/>
        <v>162</v>
      </c>
      <c r="DK16" s="245" t="str">
        <f t="shared" si="64"/>
        <v>500</v>
      </c>
      <c r="DL16" s="245" t="str">
        <f t="shared" si="64"/>
        <v/>
      </c>
      <c r="DM16" s="245" t="str">
        <f t="shared" si="64"/>
        <v/>
      </c>
      <c r="DN16" s="259" t="str">
        <f t="shared" si="64"/>
        <v>256</v>
      </c>
      <c r="DO16" s="245" t="str">
        <f t="shared" si="64"/>
        <v/>
      </c>
      <c r="DP16" s="245" t="str">
        <f t="shared" si="64"/>
        <v/>
      </c>
      <c r="DQ16" s="245" t="str">
        <f t="shared" si="64"/>
        <v/>
      </c>
      <c r="DR16" s="245" t="str">
        <f t="shared" si="64"/>
        <v/>
      </c>
      <c r="DS16" s="246" t="str">
        <f t="shared" si="64"/>
        <v/>
      </c>
      <c r="DT16" s="248" t="str">
        <f t="shared" si="16"/>
        <v>394</v>
      </c>
      <c r="DU16" s="249" t="str">
        <f t="shared" si="17"/>
        <v>917</v>
      </c>
      <c r="DV16" s="225" t="str">
        <f>CZ16*'Ores &amp; Ingots'!$C$3+DA16*'Ores &amp; Ingots'!$C$4+DB16*'Ores &amp; Ingots'!$C$5+DC16*'Ores &amp; Ingots'!$C$6+DD16*'Ores &amp; Ingots'!$C$7+DE16*'Ores &amp; Ingots'!$C$8+DF16*'Ores &amp; Ingots'!$C$9+DG16*'Ores &amp; Ingots'!$C$10+DH16*'Ores &amp; Ingots'!$C$11+DI16*'Ores &amp; Ingots'!$C$12</f>
        <v>91</v>
      </c>
      <c r="DW16" s="225" t="str">
        <f>DJ16*'Ores &amp; Ingots'!$B$3+DK16*'Ores &amp; Ingots'!$B$4+DL16*'Ores &amp; Ingots'!$B$5+DM16*'Ores &amp; Ingots'!$B$6+DN16*'Ores &amp; Ingots'!$B$7+DO16*'Ores &amp; Ingots'!$B$8+DP16*'Ores &amp; Ingots'!$B$9+DQ16*'Ores &amp; Ingots'!$B$10+DR16*'Ores &amp; Ingots'!$B$11+DS16*'Ores &amp; Ingots'!$B$12</f>
        <v>339</v>
      </c>
      <c r="DX16" s="249" t="str">
        <f>CZ16*Refining!$G$3+DA16*Refining!$G$4+DB16*Refining!$G$5+DC16*Refining!$G$6+DD16*Refining!$G$7+DE16*Refining!$G$8+DF16*Refining!$G$9+DG16*Refining!$G$10+DH16*Refining!$G$11+DI16*Refining!$G$12</f>
        <v>893</v>
      </c>
      <c r="DY16" s="249" t="str">
        <f t="shared" si="18"/>
        <v>138,984</v>
      </c>
      <c r="DZ16" s="250" t="str">
        <f t="shared" si="19"/>
        <v>0.1390</v>
      </c>
      <c r="EA16" s="248" t="str">
        <f t="shared" si="20"/>
        <v>1,109</v>
      </c>
      <c r="EB16" s="251" t="str">
        <f t="shared" ref="EB16:EC16" si="65">EA16/60</f>
        <v>18.5</v>
      </c>
      <c r="EC16" s="251" t="str">
        <f t="shared" si="65"/>
        <v>0.3</v>
      </c>
      <c r="ED16" s="248" t="str">
        <f t="shared" si="22"/>
        <v>166,362</v>
      </c>
      <c r="EE16" s="251" t="str">
        <f t="shared" ref="EE16:EF16" si="66">ED16/1000</f>
        <v>166.4</v>
      </c>
      <c r="EF16" s="252" t="str">
        <f t="shared" si="66"/>
        <v>0.17</v>
      </c>
      <c r="EG16" s="223" t="str">
        <f t="shared" si="24"/>
        <v>0.1664</v>
      </c>
      <c r="EH16" s="224" t="str">
        <f t="shared" si="25"/>
        <v>0:18:29</v>
      </c>
      <c r="EI16" s="225" t="s">
        <v>12</v>
      </c>
    </row>
    <row r="17">
      <c r="A17" s="33"/>
      <c r="B17" s="226" t="s">
        <v>919</v>
      </c>
      <c r="C17" s="227" t="s">
        <v>886</v>
      </c>
      <c r="D17" s="227">
        <v>1.0</v>
      </c>
      <c r="E17" s="227">
        <v>1.0</v>
      </c>
      <c r="F17" s="227">
        <v>1.0</v>
      </c>
      <c r="G17" s="253" t="str">
        <f t="shared" si="5"/>
        <v>15.6</v>
      </c>
      <c r="H17" s="254">
        <v>45.0</v>
      </c>
      <c r="I17" s="254">
        <v>45.0</v>
      </c>
      <c r="J17" s="254" t="str">
        <f>H17/Main!$D$9</f>
        <v>45</v>
      </c>
      <c r="K17" s="254" t="str">
        <f>I17/Main!$D$10</f>
        <v>45</v>
      </c>
      <c r="L17" s="254" t="str">
        <f t="shared" si="6"/>
        <v>1</v>
      </c>
      <c r="M17" s="254">
        <v>1.0</v>
      </c>
      <c r="N17" s="255"/>
      <c r="O17" s="255"/>
      <c r="P17" s="256">
        <v>1.2E7</v>
      </c>
      <c r="Q17" s="256"/>
      <c r="R17" s="255"/>
      <c r="S17" s="257"/>
      <c r="T17" s="256">
        <v>3000000.0</v>
      </c>
      <c r="U17" s="255"/>
      <c r="V17" s="255"/>
      <c r="W17" s="255"/>
      <c r="X17" s="255"/>
      <c r="Y17" s="255"/>
      <c r="Z17" s="255"/>
      <c r="AA17" s="255"/>
      <c r="AB17" s="255"/>
      <c r="AC17" s="258" t="s">
        <v>920</v>
      </c>
      <c r="AD17" s="234">
        <v>80.0</v>
      </c>
      <c r="AE17" s="234">
        <v>0.0</v>
      </c>
      <c r="AF17" s="234">
        <v>0.0</v>
      </c>
      <c r="AG17" s="234">
        <v>0.0</v>
      </c>
      <c r="AH17" s="234">
        <v>30.0</v>
      </c>
      <c r="AI17" s="234">
        <v>0.0</v>
      </c>
      <c r="AJ17" s="234">
        <v>0.0</v>
      </c>
      <c r="AK17" s="235">
        <v>25.0</v>
      </c>
      <c r="AL17" s="234">
        <v>0.0</v>
      </c>
      <c r="AM17" s="234">
        <v>0.0</v>
      </c>
      <c r="AN17" s="234">
        <v>120.0</v>
      </c>
      <c r="AO17" s="234">
        <v>0.0</v>
      </c>
      <c r="AP17" s="234">
        <v>0.0</v>
      </c>
      <c r="AQ17" s="234">
        <v>0.0</v>
      </c>
      <c r="AR17" s="234">
        <v>0.0</v>
      </c>
      <c r="AS17" s="234">
        <v>0.0</v>
      </c>
      <c r="AT17" s="234">
        <v>0.0</v>
      </c>
      <c r="AU17" s="234">
        <v>0.0</v>
      </c>
      <c r="AV17" s="234">
        <v>0.0</v>
      </c>
      <c r="AW17" s="234">
        <v>0.0</v>
      </c>
      <c r="AX17" s="234">
        <v>0.0</v>
      </c>
      <c r="AY17" s="236" t="str">
        <f t="shared" ref="AY17:BS17" si="67">IF(AD17 = 0, "", AD17)</f>
        <v>80</v>
      </c>
      <c r="AZ17" s="227" t="str">
        <f t="shared" si="67"/>
        <v/>
      </c>
      <c r="BA17" s="227" t="str">
        <f t="shared" si="67"/>
        <v/>
      </c>
      <c r="BB17" s="227" t="str">
        <f t="shared" si="67"/>
        <v/>
      </c>
      <c r="BC17" s="227" t="str">
        <f t="shared" si="67"/>
        <v>30</v>
      </c>
      <c r="BD17" s="227" t="str">
        <f t="shared" si="67"/>
        <v/>
      </c>
      <c r="BE17" s="227" t="str">
        <f t="shared" si="67"/>
        <v/>
      </c>
      <c r="BF17" s="237" t="str">
        <f t="shared" si="67"/>
        <v>25</v>
      </c>
      <c r="BG17" s="227" t="str">
        <f t="shared" si="67"/>
        <v/>
      </c>
      <c r="BH17" s="227" t="str">
        <f t="shared" si="67"/>
        <v/>
      </c>
      <c r="BI17" s="227" t="str">
        <f t="shared" si="67"/>
        <v>120</v>
      </c>
      <c r="BJ17" s="227" t="str">
        <f t="shared" si="67"/>
        <v/>
      </c>
      <c r="BK17" s="227" t="str">
        <f t="shared" si="67"/>
        <v/>
      </c>
      <c r="BL17" s="227" t="str">
        <f t="shared" si="67"/>
        <v/>
      </c>
      <c r="BM17" s="227" t="str">
        <f t="shared" si="67"/>
        <v/>
      </c>
      <c r="BN17" s="227" t="str">
        <f t="shared" si="67"/>
        <v/>
      </c>
      <c r="BO17" s="227" t="str">
        <f t="shared" si="67"/>
        <v/>
      </c>
      <c r="BP17" s="227" t="str">
        <f t="shared" si="67"/>
        <v/>
      </c>
      <c r="BQ17" s="227" t="str">
        <f t="shared" si="67"/>
        <v/>
      </c>
      <c r="BR17" s="227" t="str">
        <f t="shared" si="67"/>
        <v/>
      </c>
      <c r="BS17" s="238" t="str">
        <f t="shared" si="67"/>
        <v/>
      </c>
      <c r="BT17" s="239" t="str">
        <f>$AY17*Assembly!Y$4+$AZ17*Assembly!Y$5+$BA17*Assembly!Y$6+$BB17*Assembly!Y$7+$BC17*Assembly!Y$8+$BD17*Assembly!Y$9+$BE17*Assembly!Y$10+$BF17*Assembly!Y$11+$BG17*Assembly!Y$12+$BH17*Assembly!Y$13+$BI17*Assembly!Y$14+$BJ17*Assembly!Y$15+$BK17*Assembly!Y$16+$BL17*Assembly!Y$17+$BM17*Assembly!Y$18+$BN17*Assembly!Y$19+$BO17*Assembly!Y$20+$BP17*Assembly!Y$21+$BQ17*Assembly!Y$22+$BR17*Assembly!Y$23+$BS17*Assembly!Y$24</f>
        <v>4,845</v>
      </c>
      <c r="BU17" s="225" t="str">
        <f t="shared" si="8"/>
        <v>310</v>
      </c>
      <c r="BV17" s="296" t="str">
        <f t="shared" si="47"/>
        <v>2,477 W</v>
      </c>
      <c r="BW17" s="225" t="str">
        <f>$AY17*Assembly!AC$4+$AZ17*Assembly!AC$5+$BA17*Assembly!AC$6+$BB17*Assembly!AC$7+$BC17*Assembly!AC$8+$BD17*Assembly!AC$9+$BE17*Assembly!AC$10+$BF17*Assembly!AC$11+$BG17*Assembly!AC$12+$BH17*Assembly!AC$13+$BI17*Assembly!AC$14+$BJ17*Assembly!AC$15+$BK17*Assembly!AC$16+$BL17*Assembly!AC$17+$BM17*Assembly!AC$18+$BN17*Assembly!AC$19+$BO17*Assembly!AC$20+$BP17*Assembly!AC$21+$BQ17*Assembly!AC$22+$BR17*Assembly!AC$23+$BS17*Assembly!AC$24</f>
        <v>14,925</v>
      </c>
      <c r="BX17" s="240" t="str">
        <f t="shared" si="9"/>
        <v>3.08</v>
      </c>
      <c r="BY17" s="241" t="str">
        <f t="shared" si="10"/>
        <v>955</v>
      </c>
      <c r="BZ17" s="242" t="str">
        <f t="shared" si="11"/>
        <v>48.1</v>
      </c>
      <c r="CA17" s="241" t="str">
        <f t="shared" si="12"/>
        <v>332</v>
      </c>
      <c r="CB17" s="225" t="str">
        <f>$AY17*Assembly!X$4+$AZ17*Assembly!X$5+$BA17*Assembly!X$6+$BB17*Assembly!X$7+$BC17*Assembly!X$8+$BD17*Assembly!X$9+$BE17*Assembly!X$10+$BF17*Assembly!X$11+$BG17*Assembly!X$12+$BH17*Assembly!X$13+$BI17*Assembly!X$14+$BJ17*Assembly!X$15+$BK17*Assembly!X$16+$BL17*Assembly!X$17+$BM17*Assembly!X$18+$BN17*Assembly!X$19+$BO17*Assembly!X$20+$BP17*Assembly!X$21+$BQ17*Assembly!X$22+$BR17*Assembly!X$23+$BS17*Assembly!X$24</f>
        <v>705</v>
      </c>
      <c r="CC17" s="225" t="str">
        <f t="shared" si="13"/>
        <v>109,667</v>
      </c>
      <c r="CD17" s="223" t="str">
        <f t="shared" si="14"/>
        <v>0.1097</v>
      </c>
      <c r="CE17" s="243" t="str">
        <f>$AY17*Assembly!AB$4+$AZ17*Assembly!AB$5+$BA17*Assembly!AB$6+$BB17*Assembly!AB$7+$BC17*Assembly!AB$8+$BD17*Assembly!AB$9+$BE17*Assembly!AB$10+$BF17*Assembly!AB$11+$BG17*Assembly!AB$12+$BH17*Assembly!AB$13+$BI17*Assembly!AB$14+$BJ17*Assembly!AB$15+$BK17*Assembly!AB$16+$BL17*Assembly!AB$17+$BM17*Assembly!AB$18+$BN17*Assembly!AB$19+$BO17*Assembly!AB$20+$BP17*Assembly!AB$21+$BQ17*Assembly!AB$22+$BR17*Assembly!AB$23+$BS17*Assembly!AB$24</f>
        <v>5,725</v>
      </c>
      <c r="CF17" s="256" t="str">
        <f>$AY17*Assembly!M$4+$AZ17*Assembly!M$5+$BA17*Assembly!M$6+$BB17*Assembly!M$7+$BC17*Assembly!M$8+$BD17*Assembly!M$9+$BE17*Assembly!M$10+$BF17*Assembly!M$11+$BG17*Assembly!M$12+$BH17*Assembly!M$13+$BI17*Assembly!M$14+$BJ17*Assembly!M$15+$BK17*Assembly!M$16+$BL17*Assembly!M$17+$BM17*Assembly!M$18+$BN17*Assembly!M$19+$BO17*Assembly!M$20+$BP17*Assembly!M$21+$BQ17*Assembly!M$22+$BR17*Assembly!M$23+$BS17*Assembly!M$24</f>
        <v>3,193</v>
      </c>
      <c r="CG17" s="256" t="str">
        <f>$AY17*Assembly!N$4+$AZ17*Assembly!N$5+$BA17*Assembly!N$6+$BB17*Assembly!N$7+$BC17*Assembly!N$8+$BD17*Assembly!N$9+$BE17*Assembly!N$10+$BF17*Assembly!N$11+$BG17*Assembly!N$12+$BH17*Assembly!N$13+$BI17*Assembly!N$14+$BJ17*Assembly!N$15+$BK17*Assembly!N$16+$BL17*Assembly!N$17+$BM17*Assembly!N$18+$BN17*Assembly!N$19+$BO17*Assembly!N$20+$BP17*Assembly!N$21+$BQ17*Assembly!N$22+$BR17*Assembly!N$23+$BS17*Assembly!N$24</f>
        <v>240</v>
      </c>
      <c r="CH17" s="256" t="str">
        <f>$AY17*Assembly!O$4+$AZ17*Assembly!O$5+$BA17*Assembly!O$6+$BB17*Assembly!O$7+$BC17*Assembly!O$8+$BD17*Assembly!O$9+$BE17*Assembly!O$10+$BF17*Assembly!O$11+$BG17*Assembly!O$12+$BH17*Assembly!O$13+$BI17*Assembly!O$14+$BJ17*Assembly!O$15+$BK17*Assembly!O$16+$BL17*Assembly!O$17+$BM17*Assembly!O$18+$BN17*Assembly!O$19+$BO17*Assembly!O$20+$BP17*Assembly!O$21+$BQ17*Assembly!O$22+$BR17*Assembly!O$23+$BS17*Assembly!O$24</f>
        <v>0</v>
      </c>
      <c r="CI17" s="254" t="str">
        <f>$AY17*Assembly!P$4+$AZ17*Assembly!P$5+$BA17*Assembly!P$6+$BB17*Assembly!P$7+$BC17*Assembly!P$8+$BD17*Assembly!P$9+$BE17*Assembly!P$10+$BF17*Assembly!P$11+$BG17*Assembly!P$12+$BH17*Assembly!P$13+$BI17*Assembly!P$14+$BJ17*Assembly!P$15+$BK17*Assembly!P$16+$BL17*Assembly!P$17+$BM17*Assembly!P$18+$BN17*Assembly!P$19+$BO17*Assembly!P$20+$BP17*Assembly!P$21+$BQ17*Assembly!P$22+$BR17*Assembly!P$23+$BS17*Assembly!P$24</f>
        <v>0</v>
      </c>
      <c r="CJ17" s="254" t="str">
        <f>$AY17*Assembly!Q$4+$AZ17*Assembly!Q$5+$BA17*Assembly!Q$6+$BB17*Assembly!Q$7+$BC17*Assembly!Q$8+$BD17*Assembly!Q$9+$BE17*Assembly!Q$10+$BF17*Assembly!Q$11+$BG17*Assembly!Q$12+$BH17*Assembly!Q$13+$BI17*Assembly!Q$14+$BJ17*Assembly!Q$15+$BK17*Assembly!Q$16+$BL17*Assembly!Q$17+$BM17*Assembly!Q$18+$BN17*Assembly!Q$19+$BO17*Assembly!Q$20+$BP17*Assembly!Q$21+$BQ17*Assembly!Q$22+$BR17*Assembly!Q$23+$BS17*Assembly!Q$24</f>
        <v>125</v>
      </c>
      <c r="CK17" s="256" t="str">
        <f>$AY17*Assembly!R$4+$AZ17*Assembly!R$5+$BA17*Assembly!R$6+$BB17*Assembly!R$7+$BC17*Assembly!R$8+$BD17*Assembly!R$9+$BE17*Assembly!R$10+$BF17*Assembly!R$11+$BG17*Assembly!R$12+$BH17*Assembly!R$13+$BI17*Assembly!R$14+$BJ17*Assembly!R$15+$BK17*Assembly!R$16+$BL17*Assembly!R$17+$BM17*Assembly!R$18+$BN17*Assembly!R$19+$BO17*Assembly!R$20+$BP17*Assembly!R$21+$BQ17*Assembly!R$22+$BR17*Assembly!R$23+$BS17*Assembly!R$24</f>
        <v>0</v>
      </c>
      <c r="CL17" s="254" t="str">
        <f>$AY17*Assembly!S$4+$AZ17*Assembly!S$5+$BA17*Assembly!S$6+$BB17*Assembly!S$7+$BC17*Assembly!S$8+$BD17*Assembly!S$9+$BE17*Assembly!S$10+$BF17*Assembly!S$11+$BG17*Assembly!S$12+$BH17*Assembly!S$13+$BI17*Assembly!S$14+$BJ17*Assembly!S$15+$BK17*Assembly!S$16+$BL17*Assembly!S$17+$BM17*Assembly!S$18+$BN17*Assembly!S$19+$BO17*Assembly!S$20+$BP17*Assembly!S$21+$BQ17*Assembly!S$22+$BR17*Assembly!S$23+$BS17*Assembly!S$24</f>
        <v>0</v>
      </c>
      <c r="CM17" s="254" t="str">
        <f>$AY17*Assembly!T$4+$AZ17*Assembly!T$5+$BA17*Assembly!T$6+$BB17*Assembly!T$7+$BC17*Assembly!T$8+$BD17*Assembly!T$9+$BE17*Assembly!T$10+$BF17*Assembly!T$11+$BG17*Assembly!T$12+$BH17*Assembly!T$13+$BI17*Assembly!T$14+$BJ17*Assembly!T$15+$BK17*Assembly!T$16+$BL17*Assembly!T$17+$BM17*Assembly!T$18+$BN17*Assembly!T$19+$BO17*Assembly!T$20+$BP17*Assembly!T$21+$BQ17*Assembly!T$22+$BR17*Assembly!T$23+$BS17*Assembly!T$24</f>
        <v>0</v>
      </c>
      <c r="CN17" s="254" t="str">
        <f>$AY17*Assembly!U$4+$AZ17*Assembly!U$5+$BA17*Assembly!U$6+$BB17*Assembly!U$7+$BC17*Assembly!U$8+$BD17*Assembly!U$9+$BE17*Assembly!U$10+$BF17*Assembly!U$11+$BG17*Assembly!U$12+$BH17*Assembly!U$13+$BI17*Assembly!U$14+$BJ17*Assembly!U$15+$BK17*Assembly!U$16+$BL17*Assembly!U$17+$BM17*Assembly!U$18+$BN17*Assembly!U$19+$BO17*Assembly!U$20+$BP17*Assembly!U$21+$BQ17*Assembly!U$22+$BR17*Assembly!U$23+$BS17*Assembly!U$24</f>
        <v>0</v>
      </c>
      <c r="CO17" s="256" t="str">
        <f>$AY17*Assembly!V$4+$AZ17*Assembly!V$5+$BA17*Assembly!V$6+$BB17*Assembly!V$7+$BC17*Assembly!V$8+$BD17*Assembly!V$9+$BE17*Assembly!V$10+$BF17*Assembly!V$11+$BG17*Assembly!V$12+$BH17*Assembly!V$13+$BI17*Assembly!V$14+$BJ17*Assembly!V$15+$BK17*Assembly!V$16+$BL17*Assembly!V$17+$BM17*Assembly!V$18+$BN17*Assembly!V$19+$BO17*Assembly!V$20+$BP17*Assembly!V$21+$BQ17*Assembly!V$22+$BR17*Assembly!V$23+$BS17*Assembly!V$24</f>
        <v>0</v>
      </c>
      <c r="CP17" s="256" t="str">
        <f>CF17*Refining!$F$3</f>
        <v>5,701</v>
      </c>
      <c r="CQ17" s="256" t="str">
        <f>CG17*Refining!$F$4</f>
        <v>750</v>
      </c>
      <c r="CR17" s="256" t="str">
        <f>CH17*Refining!$F$5</f>
        <v>0</v>
      </c>
      <c r="CS17" s="256" t="str">
        <f>CI17*Refining!$F$6</f>
        <v>0</v>
      </c>
      <c r="CT17" s="256" t="str">
        <f>CJ17*Refining!$F$7</f>
        <v>223</v>
      </c>
      <c r="CU17" s="256" t="str">
        <f>CK17*Refining!$F$8</f>
        <v>0</v>
      </c>
      <c r="CV17" s="256" t="str">
        <f>CL17*Refining!$F$9</f>
        <v>0</v>
      </c>
      <c r="CW17" s="256" t="str">
        <f>CM17*Refining!$F$10</f>
        <v>0</v>
      </c>
      <c r="CX17" s="256" t="str">
        <f>CN17*Refining!$F$11</f>
        <v>0</v>
      </c>
      <c r="CY17" s="256" t="str">
        <f>CO17*Refining!$F$12</f>
        <v>0</v>
      </c>
      <c r="CZ17" s="244" t="str">
        <f t="shared" ref="CZ17:DS17" si="68">IF(CF17 = 0, "", CF17)</f>
        <v>3,193</v>
      </c>
      <c r="DA17" s="245" t="str">
        <f t="shared" si="68"/>
        <v>240</v>
      </c>
      <c r="DB17" s="245" t="str">
        <f t="shared" si="68"/>
        <v/>
      </c>
      <c r="DC17" s="245" t="str">
        <f t="shared" si="68"/>
        <v/>
      </c>
      <c r="DD17" s="245" t="str">
        <f t="shared" si="68"/>
        <v>125</v>
      </c>
      <c r="DE17" s="245" t="str">
        <f t="shared" si="68"/>
        <v/>
      </c>
      <c r="DF17" s="245" t="str">
        <f t="shared" si="68"/>
        <v/>
      </c>
      <c r="DG17" s="245" t="str">
        <f t="shared" si="68"/>
        <v/>
      </c>
      <c r="DH17" s="245" t="str">
        <f t="shared" si="68"/>
        <v/>
      </c>
      <c r="DI17" s="246" t="str">
        <f t="shared" si="68"/>
        <v/>
      </c>
      <c r="DJ17" s="244" t="str">
        <f t="shared" si="68"/>
        <v>5,701</v>
      </c>
      <c r="DK17" s="245" t="str">
        <f t="shared" si="68"/>
        <v>750</v>
      </c>
      <c r="DL17" s="245" t="str">
        <f t="shared" si="68"/>
        <v/>
      </c>
      <c r="DM17" s="245" t="str">
        <f t="shared" si="68"/>
        <v/>
      </c>
      <c r="DN17" s="259" t="str">
        <f t="shared" si="68"/>
        <v>223</v>
      </c>
      <c r="DO17" s="245" t="str">
        <f t="shared" si="68"/>
        <v/>
      </c>
      <c r="DP17" s="245" t="str">
        <f t="shared" si="68"/>
        <v/>
      </c>
      <c r="DQ17" s="245" t="str">
        <f t="shared" si="68"/>
        <v/>
      </c>
      <c r="DR17" s="245" t="str">
        <f t="shared" si="68"/>
        <v/>
      </c>
      <c r="DS17" s="246" t="str">
        <f t="shared" si="68"/>
        <v/>
      </c>
      <c r="DT17" s="248" t="str">
        <f t="shared" si="16"/>
        <v>3,558</v>
      </c>
      <c r="DU17" s="249" t="str">
        <f t="shared" si="17"/>
        <v>6,674</v>
      </c>
      <c r="DV17" s="225" t="str">
        <f>CZ17*'Ores &amp; Ingots'!$C$3+DA17*'Ores &amp; Ingots'!$C$4+DB17*'Ores &amp; Ingots'!$C$5+DC17*'Ores &amp; Ingots'!$C$6+DD17*'Ores &amp; Ingots'!$C$7+DE17*'Ores &amp; Ingots'!$C$8+DF17*'Ores &amp; Ingots'!$C$9+DG17*'Ores &amp; Ingots'!$C$10+DH17*'Ores &amp; Ingots'!$C$11+DI17*'Ores &amp; Ingots'!$C$12</f>
        <v>486</v>
      </c>
      <c r="DW17" s="225" t="str">
        <f>DJ17*'Ores &amp; Ingots'!$B$3+DK17*'Ores &amp; Ingots'!$B$4+DL17*'Ores &amp; Ingots'!$B$5+DM17*'Ores &amp; Ingots'!$B$6+DN17*'Ores &amp; Ingots'!$B$7+DO17*'Ores &amp; Ingots'!$B$8+DP17*'Ores &amp; Ingots'!$B$9+DQ17*'Ores &amp; Ingots'!$B$10+DR17*'Ores &amp; Ingots'!$B$11+DS17*'Ores &amp; Ingots'!$B$12</f>
        <v>2,469</v>
      </c>
      <c r="DX17" s="249" t="str">
        <f>CZ17*Refining!$G$3+DA17*Refining!$G$4+DB17*Refining!$G$5+DC17*Refining!$G$6+DD17*Refining!$G$7+DE17*Refining!$G$8+DF17*Refining!$G$9+DG17*Refining!$G$10+DH17*Refining!$G$11+DI17*Refining!$G$12</f>
        <v>1,476</v>
      </c>
      <c r="DY17" s="249" t="str">
        <f t="shared" si="18"/>
        <v>229,621</v>
      </c>
      <c r="DZ17" s="250" t="str">
        <f t="shared" si="19"/>
        <v>0.2296</v>
      </c>
      <c r="EA17" s="248" t="str">
        <f t="shared" si="20"/>
        <v>2,226</v>
      </c>
      <c r="EB17" s="251" t="str">
        <f t="shared" ref="EB17:EC17" si="69">EA17/60</f>
        <v>37.1</v>
      </c>
      <c r="EC17" s="251" t="str">
        <f t="shared" si="69"/>
        <v>0.6</v>
      </c>
      <c r="ED17" s="248" t="str">
        <f t="shared" si="22"/>
        <v>339,287</v>
      </c>
      <c r="EE17" s="251" t="str">
        <f t="shared" ref="EE17:EF17" si="70">ED17/1000</f>
        <v>339.3</v>
      </c>
      <c r="EF17" s="252" t="str">
        <f t="shared" si="70"/>
        <v>0.34</v>
      </c>
      <c r="EG17" s="223" t="str">
        <f t="shared" si="24"/>
        <v>0.3393</v>
      </c>
      <c r="EH17" s="224" t="str">
        <f t="shared" si="25"/>
        <v>0:37:06</v>
      </c>
      <c r="EI17" s="225">
        <v>212.0</v>
      </c>
    </row>
    <row r="18">
      <c r="A18" s="42"/>
      <c r="B18" s="297" t="s">
        <v>919</v>
      </c>
      <c r="C18" s="262" t="s">
        <v>885</v>
      </c>
      <c r="D18" s="262">
        <v>3.0</v>
      </c>
      <c r="E18" s="262">
        <v>2.0</v>
      </c>
      <c r="F18" s="262">
        <v>3.0</v>
      </c>
      <c r="G18" s="263" t="str">
        <f t="shared" si="5"/>
        <v>2.3</v>
      </c>
      <c r="H18" s="264">
        <v>30.0</v>
      </c>
      <c r="I18" s="264">
        <v>30.0</v>
      </c>
      <c r="J18" s="264" t="str">
        <f>H18/Main!$D$9</f>
        <v>30</v>
      </c>
      <c r="K18" s="264" t="str">
        <f>I18/Main!$D$10</f>
        <v>30</v>
      </c>
      <c r="L18" s="264" t="str">
        <f t="shared" si="6"/>
        <v>1</v>
      </c>
      <c r="M18" s="264">
        <v>1.0</v>
      </c>
      <c r="N18" s="266"/>
      <c r="O18" s="266"/>
      <c r="P18" s="265">
        <v>4320000.0</v>
      </c>
      <c r="Q18" s="265"/>
      <c r="R18" s="266"/>
      <c r="S18" s="267"/>
      <c r="T18" s="265">
        <v>1080000.0</v>
      </c>
      <c r="U18" s="266"/>
      <c r="V18" s="266"/>
      <c r="W18" s="266"/>
      <c r="X18" s="266"/>
      <c r="Y18" s="266"/>
      <c r="Z18" s="266"/>
      <c r="AA18" s="266"/>
      <c r="AB18" s="266"/>
      <c r="AC18" s="268"/>
      <c r="AD18" s="269">
        <v>25.0</v>
      </c>
      <c r="AE18" s="269">
        <v>0.0</v>
      </c>
      <c r="AF18" s="269">
        <v>0.0</v>
      </c>
      <c r="AG18" s="269">
        <v>0.0</v>
      </c>
      <c r="AH18" s="269">
        <v>5.0</v>
      </c>
      <c r="AI18" s="269">
        <v>0.0</v>
      </c>
      <c r="AJ18" s="269">
        <v>0.0</v>
      </c>
      <c r="AK18" s="270">
        <v>2.0</v>
      </c>
      <c r="AL18" s="269">
        <v>0.0</v>
      </c>
      <c r="AM18" s="269">
        <v>0.0</v>
      </c>
      <c r="AN18" s="269">
        <v>20.0</v>
      </c>
      <c r="AO18" s="269">
        <v>0.0</v>
      </c>
      <c r="AP18" s="269">
        <v>0.0</v>
      </c>
      <c r="AQ18" s="269">
        <v>0.0</v>
      </c>
      <c r="AR18" s="269">
        <v>0.0</v>
      </c>
      <c r="AS18" s="269">
        <v>0.0</v>
      </c>
      <c r="AT18" s="269">
        <v>0.0</v>
      </c>
      <c r="AU18" s="269">
        <v>0.0</v>
      </c>
      <c r="AV18" s="269">
        <v>0.0</v>
      </c>
      <c r="AW18" s="269">
        <v>0.0</v>
      </c>
      <c r="AX18" s="269">
        <v>0.0</v>
      </c>
      <c r="AY18" s="271" t="str">
        <f t="shared" ref="AY18:BS18" si="71">IF(AD18 = 0, "", AD18)</f>
        <v>25</v>
      </c>
      <c r="AZ18" s="262" t="str">
        <f t="shared" si="71"/>
        <v/>
      </c>
      <c r="BA18" s="262" t="str">
        <f t="shared" si="71"/>
        <v/>
      </c>
      <c r="BB18" s="262" t="str">
        <f t="shared" si="71"/>
        <v/>
      </c>
      <c r="BC18" s="262" t="str">
        <f t="shared" si="71"/>
        <v>5</v>
      </c>
      <c r="BD18" s="262" t="str">
        <f t="shared" si="71"/>
        <v/>
      </c>
      <c r="BE18" s="262" t="str">
        <f t="shared" si="71"/>
        <v/>
      </c>
      <c r="BF18" s="272" t="str">
        <f t="shared" si="71"/>
        <v>2</v>
      </c>
      <c r="BG18" s="262" t="str">
        <f t="shared" si="71"/>
        <v/>
      </c>
      <c r="BH18" s="262" t="str">
        <f t="shared" si="71"/>
        <v/>
      </c>
      <c r="BI18" s="262" t="str">
        <f t="shared" si="71"/>
        <v>20</v>
      </c>
      <c r="BJ18" s="262" t="str">
        <f t="shared" si="71"/>
        <v/>
      </c>
      <c r="BK18" s="262" t="str">
        <f t="shared" si="71"/>
        <v/>
      </c>
      <c r="BL18" s="262" t="str">
        <f t="shared" si="71"/>
        <v/>
      </c>
      <c r="BM18" s="262" t="str">
        <f t="shared" si="71"/>
        <v/>
      </c>
      <c r="BN18" s="262" t="str">
        <f t="shared" si="71"/>
        <v/>
      </c>
      <c r="BO18" s="262" t="str">
        <f t="shared" si="71"/>
        <v/>
      </c>
      <c r="BP18" s="262" t="str">
        <f t="shared" si="71"/>
        <v/>
      </c>
      <c r="BQ18" s="262" t="str">
        <f t="shared" si="71"/>
        <v/>
      </c>
      <c r="BR18" s="262" t="str">
        <f t="shared" si="71"/>
        <v/>
      </c>
      <c r="BS18" s="273" t="str">
        <f t="shared" si="71"/>
        <v/>
      </c>
      <c r="BT18" s="274" t="str">
        <f>$AY18*Assembly!Y$4+$AZ18*Assembly!Y$5+$BA18*Assembly!Y$6+$BB18*Assembly!Y$7+$BC18*Assembly!Y$8+$BD18*Assembly!Y$9+$BE18*Assembly!Y$10+$BF18*Assembly!Y$11+$BG18*Assembly!Y$12+$BH18*Assembly!Y$13+$BI18*Assembly!Y$14+$BJ18*Assembly!Y$15+$BK18*Assembly!Y$16+$BL18*Assembly!Y$17+$BM18*Assembly!Y$18+$BN18*Assembly!Y$19+$BO18*Assembly!Y$20+$BP18*Assembly!Y$21+$BQ18*Assembly!Y$22+$BR18*Assembly!Y$23+$BS18*Assembly!Y$24</f>
        <v>1,040</v>
      </c>
      <c r="BU18" s="275" t="str">
        <f t="shared" si="8"/>
        <v>462</v>
      </c>
      <c r="BV18" s="298" t="str">
        <f t="shared" si="47"/>
        <v>4,152 W</v>
      </c>
      <c r="BW18" s="275" t="str">
        <f>$AY18*Assembly!AC$4+$AZ18*Assembly!AC$5+$BA18*Assembly!AC$6+$BB18*Assembly!AC$7+$BC18*Assembly!AC$8+$BD18*Assembly!AC$9+$BE18*Assembly!AC$10+$BF18*Assembly!AC$11+$BG18*Assembly!AC$12+$BH18*Assembly!AC$13+$BI18*Assembly!AC$14+$BJ18*Assembly!AC$15+$BK18*Assembly!AC$16+$BL18*Assembly!AC$17+$BM18*Assembly!AC$18+$BN18*Assembly!AC$19+$BO18*Assembly!AC$20+$BP18*Assembly!AC$21+$BQ18*Assembly!AC$22+$BR18*Assembly!AC$23+$BS18*Assembly!AC$24</f>
        <v>3,652</v>
      </c>
      <c r="BX18" s="276" t="str">
        <f t="shared" si="9"/>
        <v>3.51</v>
      </c>
      <c r="BY18" s="277" t="str">
        <f t="shared" si="10"/>
        <v>1623</v>
      </c>
      <c r="BZ18" s="278" t="str">
        <f t="shared" si="11"/>
        <v>7.9</v>
      </c>
      <c r="CA18" s="277" t="str">
        <f t="shared" si="12"/>
        <v>122</v>
      </c>
      <c r="CB18" s="275" t="str">
        <f>$AY18*Assembly!X$4+$AZ18*Assembly!X$5+$BA18*Assembly!X$6+$BB18*Assembly!X$7+$BC18*Assembly!X$8+$BD18*Assembly!X$9+$BE18*Assembly!X$10+$BF18*Assembly!X$11+$BG18*Assembly!X$12+$BH18*Assembly!X$13+$BI18*Assembly!X$14+$BJ18*Assembly!X$15+$BK18*Assembly!X$16+$BL18*Assembly!X$17+$BM18*Assembly!X$18+$BN18*Assembly!X$19+$BO18*Assembly!X$20+$BP18*Assembly!X$21+$BQ18*Assembly!X$22+$BR18*Assembly!X$23+$BS18*Assembly!X$24</f>
        <v>127</v>
      </c>
      <c r="CC18" s="275" t="str">
        <f t="shared" si="13"/>
        <v>19,756</v>
      </c>
      <c r="CD18" s="279" t="str">
        <f t="shared" si="14"/>
        <v>0.0198</v>
      </c>
      <c r="CE18" s="280" t="str">
        <f>$AY18*Assembly!AB$4+$AZ18*Assembly!AB$5+$BA18*Assembly!AB$6+$BB18*Assembly!AB$7+$BC18*Assembly!AB$8+$BD18*Assembly!AB$9+$BE18*Assembly!AB$10+$BF18*Assembly!AB$11+$BG18*Assembly!AB$12+$BH18*Assembly!AB$13+$BI18*Assembly!AB$14+$BJ18*Assembly!AB$15+$BK18*Assembly!AB$16+$BL18*Assembly!AB$17+$BM18*Assembly!AB$18+$BN18*Assembly!AB$19+$BO18*Assembly!AB$20+$BP18*Assembly!AB$21+$BQ18*Assembly!AB$22+$BR18*Assembly!AB$23+$BS18*Assembly!AB$24</f>
        <v>987</v>
      </c>
      <c r="CF18" s="265" t="str">
        <f>$AY18*Assembly!M$4+$AZ18*Assembly!M$5+$BA18*Assembly!M$6+$BB18*Assembly!M$7+$BC18*Assembly!M$8+$BD18*Assembly!M$9+$BE18*Assembly!M$10+$BF18*Assembly!M$11+$BG18*Assembly!M$12+$BH18*Assembly!M$13+$BI18*Assembly!M$14+$BJ18*Assembly!M$15+$BK18*Assembly!M$16+$BL18*Assembly!M$17+$BM18*Assembly!M$18+$BN18*Assembly!M$19+$BO18*Assembly!M$20+$BP18*Assembly!M$21+$BQ18*Assembly!M$22+$BR18*Assembly!M$23+$BS18*Assembly!M$24</f>
        <v>776</v>
      </c>
      <c r="CG18" s="265" t="str">
        <f>$AY18*Assembly!N$4+$AZ18*Assembly!N$5+$BA18*Assembly!N$6+$BB18*Assembly!N$7+$BC18*Assembly!N$8+$BD18*Assembly!N$9+$BE18*Assembly!N$10+$BF18*Assembly!N$11+$BG18*Assembly!N$12+$BH18*Assembly!N$13+$BI18*Assembly!N$14+$BJ18*Assembly!N$15+$BK18*Assembly!N$16+$BL18*Assembly!N$17+$BM18*Assembly!N$18+$BN18*Assembly!N$19+$BO18*Assembly!N$20+$BP18*Assembly!N$21+$BQ18*Assembly!N$22+$BR18*Assembly!N$23+$BS18*Assembly!N$24</f>
        <v>40</v>
      </c>
      <c r="CH18" s="265" t="str">
        <f>$AY18*Assembly!O$4+$AZ18*Assembly!O$5+$BA18*Assembly!O$6+$BB18*Assembly!O$7+$BC18*Assembly!O$8+$BD18*Assembly!O$9+$BE18*Assembly!O$10+$BF18*Assembly!O$11+$BG18*Assembly!O$12+$BH18*Assembly!O$13+$BI18*Assembly!O$14+$BJ18*Assembly!O$15+$BK18*Assembly!O$16+$BL18*Assembly!O$17+$BM18*Assembly!O$18+$BN18*Assembly!O$19+$BO18*Assembly!O$20+$BP18*Assembly!O$21+$BQ18*Assembly!O$22+$BR18*Assembly!O$23+$BS18*Assembly!O$24</f>
        <v>0</v>
      </c>
      <c r="CI18" s="264" t="str">
        <f>$AY18*Assembly!P$4+$AZ18*Assembly!P$5+$BA18*Assembly!P$6+$BB18*Assembly!P$7+$BC18*Assembly!P$8+$BD18*Assembly!P$9+$BE18*Assembly!P$10+$BF18*Assembly!P$11+$BG18*Assembly!P$12+$BH18*Assembly!P$13+$BI18*Assembly!P$14+$BJ18*Assembly!P$15+$BK18*Assembly!P$16+$BL18*Assembly!P$17+$BM18*Assembly!P$18+$BN18*Assembly!P$19+$BO18*Assembly!P$20+$BP18*Assembly!P$21+$BQ18*Assembly!P$22+$BR18*Assembly!P$23+$BS18*Assembly!P$24</f>
        <v>0</v>
      </c>
      <c r="CJ18" s="264" t="str">
        <f>$AY18*Assembly!Q$4+$AZ18*Assembly!Q$5+$BA18*Assembly!Q$6+$BB18*Assembly!Q$7+$BC18*Assembly!Q$8+$BD18*Assembly!Q$9+$BE18*Assembly!Q$10+$BF18*Assembly!Q$11+$BG18*Assembly!Q$12+$BH18*Assembly!Q$13+$BI18*Assembly!Q$14+$BJ18*Assembly!Q$15+$BK18*Assembly!Q$16+$BL18*Assembly!Q$17+$BM18*Assembly!Q$18+$BN18*Assembly!Q$19+$BO18*Assembly!Q$20+$BP18*Assembly!Q$21+$BQ18*Assembly!Q$22+$BR18*Assembly!Q$23+$BS18*Assembly!Q$24</f>
        <v>20.4</v>
      </c>
      <c r="CK18" s="265" t="str">
        <f>$AY18*Assembly!R$4+$AZ18*Assembly!R$5+$BA18*Assembly!R$6+$BB18*Assembly!R$7+$BC18*Assembly!R$8+$BD18*Assembly!R$9+$BE18*Assembly!R$10+$BF18*Assembly!R$11+$BG18*Assembly!R$12+$BH18*Assembly!R$13+$BI18*Assembly!R$14+$BJ18*Assembly!R$15+$BK18*Assembly!R$16+$BL18*Assembly!R$17+$BM18*Assembly!R$18+$BN18*Assembly!R$19+$BO18*Assembly!R$20+$BP18*Assembly!R$21+$BQ18*Assembly!R$22+$BR18*Assembly!R$23+$BS18*Assembly!R$24</f>
        <v>0</v>
      </c>
      <c r="CL18" s="264" t="str">
        <f>$AY18*Assembly!S$4+$AZ18*Assembly!S$5+$BA18*Assembly!S$6+$BB18*Assembly!S$7+$BC18*Assembly!S$8+$BD18*Assembly!S$9+$BE18*Assembly!S$10+$BF18*Assembly!S$11+$BG18*Assembly!S$12+$BH18*Assembly!S$13+$BI18*Assembly!S$14+$BJ18*Assembly!S$15+$BK18*Assembly!S$16+$BL18*Assembly!S$17+$BM18*Assembly!S$18+$BN18*Assembly!S$19+$BO18*Assembly!S$20+$BP18*Assembly!S$21+$BQ18*Assembly!S$22+$BR18*Assembly!S$23+$BS18*Assembly!S$24</f>
        <v>0</v>
      </c>
      <c r="CM18" s="264" t="str">
        <f>$AY18*Assembly!T$4+$AZ18*Assembly!T$5+$BA18*Assembly!T$6+$BB18*Assembly!T$7+$BC18*Assembly!T$8+$BD18*Assembly!T$9+$BE18*Assembly!T$10+$BF18*Assembly!T$11+$BG18*Assembly!T$12+$BH18*Assembly!T$13+$BI18*Assembly!T$14+$BJ18*Assembly!T$15+$BK18*Assembly!T$16+$BL18*Assembly!T$17+$BM18*Assembly!T$18+$BN18*Assembly!T$19+$BO18*Assembly!T$20+$BP18*Assembly!T$21+$BQ18*Assembly!T$22+$BR18*Assembly!T$23+$BS18*Assembly!T$24</f>
        <v>0</v>
      </c>
      <c r="CN18" s="264" t="str">
        <f>$AY18*Assembly!U$4+$AZ18*Assembly!U$5+$BA18*Assembly!U$6+$BB18*Assembly!U$7+$BC18*Assembly!U$8+$BD18*Assembly!U$9+$BE18*Assembly!U$10+$BF18*Assembly!U$11+$BG18*Assembly!U$12+$BH18*Assembly!U$13+$BI18*Assembly!U$14+$BJ18*Assembly!U$15+$BK18*Assembly!U$16+$BL18*Assembly!U$17+$BM18*Assembly!U$18+$BN18*Assembly!U$19+$BO18*Assembly!U$20+$BP18*Assembly!U$21+$BQ18*Assembly!U$22+$BR18*Assembly!U$23+$BS18*Assembly!U$24</f>
        <v>0</v>
      </c>
      <c r="CO18" s="265" t="str">
        <f>$AY18*Assembly!V$4+$AZ18*Assembly!V$5+$BA18*Assembly!V$6+$BB18*Assembly!V$7+$BC18*Assembly!V$8+$BD18*Assembly!V$9+$BE18*Assembly!V$10+$BF18*Assembly!V$11+$BG18*Assembly!V$12+$BH18*Assembly!V$13+$BI18*Assembly!V$14+$BJ18*Assembly!V$15+$BK18*Assembly!V$16+$BL18*Assembly!V$17+$BM18*Assembly!V$18+$BN18*Assembly!V$19+$BO18*Assembly!V$20+$BP18*Assembly!V$21+$BQ18*Assembly!V$22+$BR18*Assembly!V$23+$BS18*Assembly!V$24</f>
        <v>0</v>
      </c>
      <c r="CP18" s="265" t="str">
        <f>CF18*Refining!$F$3</f>
        <v>1,386</v>
      </c>
      <c r="CQ18" s="265" t="str">
        <f>CG18*Refining!$F$4</f>
        <v>125</v>
      </c>
      <c r="CR18" s="265" t="str">
        <f>CH18*Refining!$F$5</f>
        <v>0</v>
      </c>
      <c r="CS18" s="265" t="str">
        <f>CI18*Refining!$F$6</f>
        <v>0</v>
      </c>
      <c r="CT18" s="265" t="str">
        <f>CJ18*Refining!$F$7</f>
        <v>36</v>
      </c>
      <c r="CU18" s="265" t="str">
        <f>CK18*Refining!$F$8</f>
        <v>0</v>
      </c>
      <c r="CV18" s="265" t="str">
        <f>CL18*Refining!$F$9</f>
        <v>0</v>
      </c>
      <c r="CW18" s="265" t="str">
        <f>CM18*Refining!$F$10</f>
        <v>0</v>
      </c>
      <c r="CX18" s="265" t="str">
        <f>CN18*Refining!$F$11</f>
        <v>0</v>
      </c>
      <c r="CY18" s="265" t="str">
        <f>CO18*Refining!$F$12</f>
        <v>0</v>
      </c>
      <c r="CZ18" s="281" t="str">
        <f t="shared" ref="CZ18:DS18" si="72">IF(CF18 = 0, "", CF18)</f>
        <v>776</v>
      </c>
      <c r="DA18" s="282" t="str">
        <f t="shared" si="72"/>
        <v>40</v>
      </c>
      <c r="DB18" s="282" t="str">
        <f t="shared" si="72"/>
        <v/>
      </c>
      <c r="DC18" s="282" t="str">
        <f t="shared" si="72"/>
        <v/>
      </c>
      <c r="DD18" s="282" t="str">
        <f t="shared" si="72"/>
        <v>20.4</v>
      </c>
      <c r="DE18" s="282" t="str">
        <f t="shared" si="72"/>
        <v/>
      </c>
      <c r="DF18" s="282" t="str">
        <f t="shared" si="72"/>
        <v/>
      </c>
      <c r="DG18" s="282" t="str">
        <f t="shared" si="72"/>
        <v/>
      </c>
      <c r="DH18" s="282" t="str">
        <f t="shared" si="72"/>
        <v/>
      </c>
      <c r="DI18" s="283" t="str">
        <f t="shared" si="72"/>
        <v/>
      </c>
      <c r="DJ18" s="281" t="str">
        <f t="shared" si="72"/>
        <v>1,386</v>
      </c>
      <c r="DK18" s="282" t="str">
        <f t="shared" si="72"/>
        <v>125</v>
      </c>
      <c r="DL18" s="282" t="str">
        <f t="shared" si="72"/>
        <v/>
      </c>
      <c r="DM18" s="282" t="str">
        <f t="shared" si="72"/>
        <v/>
      </c>
      <c r="DN18" s="284" t="str">
        <f t="shared" si="72"/>
        <v>36</v>
      </c>
      <c r="DO18" s="282" t="str">
        <f t="shared" si="72"/>
        <v/>
      </c>
      <c r="DP18" s="282" t="str">
        <f t="shared" si="72"/>
        <v/>
      </c>
      <c r="DQ18" s="282" t="str">
        <f t="shared" si="72"/>
        <v/>
      </c>
      <c r="DR18" s="282" t="str">
        <f t="shared" si="72"/>
        <v/>
      </c>
      <c r="DS18" s="283" t="str">
        <f t="shared" si="72"/>
        <v/>
      </c>
      <c r="DT18" s="285" t="str">
        <f t="shared" si="16"/>
        <v>836</v>
      </c>
      <c r="DU18" s="286" t="str">
        <f t="shared" si="17"/>
        <v>1,547</v>
      </c>
      <c r="DV18" s="275" t="str">
        <f>CZ18*'Ores &amp; Ingots'!$C$3+DA18*'Ores &amp; Ingots'!$C$4+DB18*'Ores &amp; Ingots'!$C$5+DC18*'Ores &amp; Ingots'!$C$6+DD18*'Ores &amp; Ingots'!$C$7+DE18*'Ores &amp; Ingots'!$C$8+DF18*'Ores &amp; Ingots'!$C$9+DG18*'Ores &amp; Ingots'!$C$10+DH18*'Ores &amp; Ingots'!$C$11+DI18*'Ores &amp; Ingots'!$C$12</f>
        <v>112</v>
      </c>
      <c r="DW18" s="275" t="str">
        <f>DJ18*'Ores &amp; Ingots'!$B$3+DK18*'Ores &amp; Ingots'!$B$4+DL18*'Ores &amp; Ingots'!$B$5+DM18*'Ores &amp; Ingots'!$B$6+DN18*'Ores &amp; Ingots'!$B$7+DO18*'Ores &amp; Ingots'!$B$8+DP18*'Ores &amp; Ingots'!$B$9+DQ18*'Ores &amp; Ingots'!$B$10+DR18*'Ores &amp; Ingots'!$B$11+DS18*'Ores &amp; Ingots'!$B$12</f>
        <v>572</v>
      </c>
      <c r="DX18" s="286" t="str">
        <f>CZ18*Refining!$G$3+DA18*Refining!$G$4+DB18*Refining!$G$5+DC18*Refining!$G$6+DD18*Refining!$G$7+DE18*Refining!$G$8+DF18*Refining!$G$9+DG18*Refining!$G$10+DH18*Refining!$G$11+DI18*Refining!$G$12</f>
        <v>262</v>
      </c>
      <c r="DY18" s="249" t="str">
        <f t="shared" si="18"/>
        <v>40,821</v>
      </c>
      <c r="DZ18" s="287" t="str">
        <f t="shared" si="19"/>
        <v>0.0408</v>
      </c>
      <c r="EA18" s="285" t="str">
        <f t="shared" si="20"/>
        <v>419</v>
      </c>
      <c r="EB18" s="288" t="str">
        <f t="shared" ref="EB18:EC18" si="73">EA18/60</f>
        <v>7.0</v>
      </c>
      <c r="EC18" s="288" t="str">
        <f t="shared" si="73"/>
        <v>0.1</v>
      </c>
      <c r="ED18" s="285" t="str">
        <f t="shared" si="22"/>
        <v>60,576</v>
      </c>
      <c r="EE18" s="288" t="str">
        <f t="shared" ref="EE18:EF18" si="74">ED18/1000</f>
        <v>60.6</v>
      </c>
      <c r="EF18" s="289" t="str">
        <f t="shared" si="74"/>
        <v>0.06</v>
      </c>
      <c r="EG18" s="279" t="str">
        <f t="shared" si="24"/>
        <v>0.0606</v>
      </c>
      <c r="EH18" s="290" t="str">
        <f t="shared" si="25"/>
        <v>0:06:59</v>
      </c>
      <c r="EI18" s="225" t="s">
        <v>12</v>
      </c>
    </row>
    <row r="19">
      <c r="A19" s="299" t="s">
        <v>895</v>
      </c>
      <c r="B19" s="192" t="s">
        <v>921</v>
      </c>
      <c r="C19" s="193" t="s">
        <v>886</v>
      </c>
      <c r="D19" s="193">
        <v>1.0</v>
      </c>
      <c r="E19" s="193">
        <v>1.0</v>
      </c>
      <c r="F19" s="193">
        <v>2.0</v>
      </c>
      <c r="G19" s="194" t="str">
        <f t="shared" si="5"/>
        <v>31.3</v>
      </c>
      <c r="H19" s="195">
        <v>25.0</v>
      </c>
      <c r="I19" s="195">
        <v>25.0</v>
      </c>
      <c r="J19" s="195" t="str">
        <f>H19/Main!$D$9</f>
        <v>25</v>
      </c>
      <c r="K19" s="195" t="str">
        <f>I19/Main!$D$10</f>
        <v>25</v>
      </c>
      <c r="L19" s="195" t="str">
        <f t="shared" si="6"/>
        <v>1</v>
      </c>
      <c r="M19" s="195">
        <v>1.0</v>
      </c>
      <c r="N19" s="198">
        <v>2.0</v>
      </c>
      <c r="O19" s="198">
        <v>3360000.0</v>
      </c>
      <c r="P19" s="197"/>
      <c r="Q19" s="198"/>
      <c r="R19" s="197"/>
      <c r="S19" s="199"/>
      <c r="T19" s="199"/>
      <c r="U19" s="198">
        <v>288000.0</v>
      </c>
      <c r="V19" s="197"/>
      <c r="W19" s="197"/>
      <c r="X19" s="197"/>
      <c r="Y19" s="197"/>
      <c r="Z19" s="197"/>
      <c r="AA19" s="197"/>
      <c r="AB19" s="197"/>
      <c r="AC19" s="200" t="s">
        <v>18</v>
      </c>
      <c r="AD19" s="201">
        <v>25.0</v>
      </c>
      <c r="AE19" s="201">
        <v>0.0</v>
      </c>
      <c r="AF19" s="201">
        <v>0.0</v>
      </c>
      <c r="AG19" s="201">
        <v>8.0</v>
      </c>
      <c r="AH19" s="201">
        <v>60.0</v>
      </c>
      <c r="AI19" s="201">
        <v>0.0</v>
      </c>
      <c r="AJ19" s="201">
        <v>0.0</v>
      </c>
      <c r="AK19" s="201">
        <v>0.0</v>
      </c>
      <c r="AL19" s="201">
        <v>0.0</v>
      </c>
      <c r="AM19" s="201">
        <v>0.0</v>
      </c>
      <c r="AN19" s="201">
        <v>0.0</v>
      </c>
      <c r="AO19" s="201">
        <v>0.0</v>
      </c>
      <c r="AP19" s="201">
        <v>0.0</v>
      </c>
      <c r="AQ19" s="201">
        <v>0.0</v>
      </c>
      <c r="AR19" s="202">
        <v>80.0</v>
      </c>
      <c r="AS19" s="201">
        <v>0.0</v>
      </c>
      <c r="AT19" s="201">
        <v>0.0</v>
      </c>
      <c r="AU19" s="201">
        <v>0.0</v>
      </c>
      <c r="AV19" s="201">
        <v>0.0</v>
      </c>
      <c r="AW19" s="201">
        <v>0.0</v>
      </c>
      <c r="AX19" s="201">
        <v>0.0</v>
      </c>
      <c r="AY19" s="292" t="str">
        <f t="shared" ref="AY19:BS19" si="75">IF(AD19 = 0, "", AD19)</f>
        <v>25</v>
      </c>
      <c r="AZ19" s="193" t="str">
        <f t="shared" si="75"/>
        <v/>
      </c>
      <c r="BA19" s="193" t="str">
        <f t="shared" si="75"/>
        <v/>
      </c>
      <c r="BB19" s="193" t="str">
        <f t="shared" si="75"/>
        <v>8</v>
      </c>
      <c r="BC19" s="193" t="str">
        <f t="shared" si="75"/>
        <v>60</v>
      </c>
      <c r="BD19" s="193" t="str">
        <f t="shared" si="75"/>
        <v/>
      </c>
      <c r="BE19" s="193" t="str">
        <f t="shared" si="75"/>
        <v/>
      </c>
      <c r="BF19" s="193" t="str">
        <f t="shared" si="75"/>
        <v/>
      </c>
      <c r="BG19" s="193" t="str">
        <f t="shared" si="75"/>
        <v/>
      </c>
      <c r="BH19" s="193" t="str">
        <f t="shared" si="75"/>
        <v/>
      </c>
      <c r="BI19" s="193" t="str">
        <f t="shared" si="75"/>
        <v/>
      </c>
      <c r="BJ19" s="193" t="str">
        <f t="shared" si="75"/>
        <v/>
      </c>
      <c r="BK19" s="193" t="str">
        <f t="shared" si="75"/>
        <v/>
      </c>
      <c r="BL19" s="193" t="str">
        <f t="shared" si="75"/>
        <v/>
      </c>
      <c r="BM19" s="205" t="str">
        <f t="shared" si="75"/>
        <v>80</v>
      </c>
      <c r="BN19" s="193" t="str">
        <f t="shared" si="75"/>
        <v/>
      </c>
      <c r="BO19" s="193" t="str">
        <f t="shared" si="75"/>
        <v/>
      </c>
      <c r="BP19" s="193" t="str">
        <f t="shared" si="75"/>
        <v/>
      </c>
      <c r="BQ19" s="193" t="str">
        <f t="shared" si="75"/>
        <v/>
      </c>
      <c r="BR19" s="193" t="str">
        <f t="shared" si="75"/>
        <v/>
      </c>
      <c r="BS19" s="206" t="str">
        <f t="shared" si="75"/>
        <v/>
      </c>
      <c r="BT19" s="207" t="str">
        <f>$AY19*Assembly!Y$4+$AZ19*Assembly!Y$5+$BA19*Assembly!Y$6+$BB19*Assembly!Y$7+$BC19*Assembly!Y$8+$BD19*Assembly!Y$9+$BE19*Assembly!Y$10+$BF19*Assembly!Y$11+$BG19*Assembly!Y$12+$BH19*Assembly!Y$13+$BI19*Assembly!Y$14+$BJ19*Assembly!Y$15+$BK19*Assembly!Y$16+$BL19*Assembly!Y$17+$BM19*Assembly!Y$18+$BN19*Assembly!Y$19+$BO19*Assembly!Y$20+$BP19*Assembly!Y$21+$BQ19*Assembly!Y$22+$BR19*Assembly!Y$23+$BS19*Assembly!Y$24</f>
        <v>4,380</v>
      </c>
      <c r="BU19" s="208" t="str">
        <f t="shared" si="8"/>
        <v>140</v>
      </c>
      <c r="BV19" s="300" t="str">
        <f t="shared" ref="BV19:BV30" si="80">IF(U19 = "?", "?", U19/BT19)</f>
        <v>66 N</v>
      </c>
      <c r="BW19" s="208" t="str">
        <f>$AY19*Assembly!AC$4+$AZ19*Assembly!AC$5+$BA19*Assembly!AC$6+$BB19*Assembly!AC$7+$BC19*Assembly!AC$8+$BD19*Assembly!AC$9+$BE19*Assembly!AC$10+$BF19*Assembly!AC$11+$BG19*Assembly!AC$12+$BH19*Assembly!AC$13+$BI19*Assembly!AC$14+$BJ19*Assembly!AC$15+$BK19*Assembly!AC$16+$BL19*Assembly!AC$17+$BM19*Assembly!AC$18+$BN19*Assembly!AC$19+$BO19*Assembly!AC$20+$BP19*Assembly!AC$21+$BQ19*Assembly!AC$22+$BR19*Assembly!AC$23+$BS19*Assembly!AC$24</f>
        <v>7,180</v>
      </c>
      <c r="BX19" s="209" t="str">
        <f t="shared" si="9"/>
        <v>1.64</v>
      </c>
      <c r="BY19" s="210" t="str">
        <f t="shared" si="10"/>
        <v>230</v>
      </c>
      <c r="BZ19" s="211" t="str">
        <f t="shared" si="11"/>
        <v>51.2</v>
      </c>
      <c r="CA19" s="210" t="str">
        <f t="shared" si="12"/>
        <v>287</v>
      </c>
      <c r="CB19" s="208" t="str">
        <f>$AY19*Assembly!X$4+$AZ19*Assembly!X$5+$BA19*Assembly!X$6+$BB19*Assembly!X$7+$BC19*Assembly!X$8+$BD19*Assembly!X$9+$BE19*Assembly!X$10+$BF19*Assembly!X$11+$BG19*Assembly!X$12+$BH19*Assembly!X$13+$BI19*Assembly!X$14+$BJ19*Assembly!X$15+$BK19*Assembly!X$16+$BL19*Assembly!X$17+$BM19*Assembly!X$18+$BN19*Assembly!X$19+$BO19*Assembly!X$20+$BP19*Assembly!X$21+$BQ19*Assembly!X$22+$BR19*Assembly!X$23+$BS19*Assembly!X$24</f>
        <v>353</v>
      </c>
      <c r="CC19" s="208" t="str">
        <f t="shared" si="13"/>
        <v>54,911</v>
      </c>
      <c r="CD19" s="212" t="str">
        <f t="shared" si="14"/>
        <v>0.0549</v>
      </c>
      <c r="CE19" s="213" t="str">
        <f>$AY19*Assembly!AB$4+$AZ19*Assembly!AB$5+$BA19*Assembly!AB$6+$BB19*Assembly!AB$7+$BC19*Assembly!AB$8+$BD19*Assembly!AB$9+$BE19*Assembly!AB$10+$BF19*Assembly!AB$11+$BG19*Assembly!AB$12+$BH19*Assembly!AB$13+$BI19*Assembly!AB$14+$BJ19*Assembly!AB$15+$BK19*Assembly!AB$16+$BL19*Assembly!AB$17+$BM19*Assembly!AB$18+$BN19*Assembly!AB$19+$BO19*Assembly!AB$20+$BP19*Assembly!AB$21+$BQ19*Assembly!AB$22+$BR19*Assembly!AB$23+$BS19*Assembly!AB$24</f>
        <v>1,299</v>
      </c>
      <c r="CF19" s="198" t="str">
        <f>$AY19*Assembly!M$4+$AZ19*Assembly!M$5+$BA19*Assembly!M$6+$BB19*Assembly!M$7+$BC19*Assembly!M$8+$BD19*Assembly!M$9+$BE19*Assembly!M$10+$BF19*Assembly!M$11+$BG19*Assembly!M$12+$BH19*Assembly!M$13+$BI19*Assembly!M$14+$BJ19*Assembly!M$15+$BK19*Assembly!M$16+$BL19*Assembly!M$17+$BM19*Assembly!M$18+$BN19*Assembly!M$19+$BO19*Assembly!M$20+$BP19*Assembly!M$21+$BQ19*Assembly!M$22+$BR19*Assembly!M$23+$BS19*Assembly!M$24</f>
        <v>3,765</v>
      </c>
      <c r="CG19" s="198" t="str">
        <f>$AY19*Assembly!N$4+$AZ19*Assembly!N$5+$BA19*Assembly!N$6+$BB19*Assembly!N$7+$BC19*Assembly!N$8+$BD19*Assembly!N$9+$BE19*Assembly!N$10+$BF19*Assembly!N$11+$BG19*Assembly!N$12+$BH19*Assembly!N$13+$BI19*Assembly!N$14+$BJ19*Assembly!N$15+$BK19*Assembly!N$16+$BL19*Assembly!N$17+$BM19*Assembly!N$18+$BN19*Assembly!N$19+$BO19*Assembly!N$20+$BP19*Assembly!N$21+$BQ19*Assembly!N$22+$BR19*Assembly!N$23+$BS19*Assembly!N$24</f>
        <v>0</v>
      </c>
      <c r="CH19" s="198" t="str">
        <f>$AY19*Assembly!O$4+$AZ19*Assembly!O$5+$BA19*Assembly!O$6+$BB19*Assembly!O$7+$BC19*Assembly!O$8+$BD19*Assembly!O$9+$BE19*Assembly!O$10+$BF19*Assembly!O$11+$BG19*Assembly!O$12+$BH19*Assembly!O$13+$BI19*Assembly!O$14+$BJ19*Assembly!O$15+$BK19*Assembly!O$16+$BL19*Assembly!O$17+$BM19*Assembly!O$18+$BN19*Assembly!O$19+$BO19*Assembly!O$20+$BP19*Assembly!O$21+$BQ19*Assembly!O$22+$BR19*Assembly!O$23+$BS19*Assembly!O$24</f>
        <v>800</v>
      </c>
      <c r="CI19" s="195" t="str">
        <f>$AY19*Assembly!P$4+$AZ19*Assembly!P$5+$BA19*Assembly!P$6+$BB19*Assembly!P$7+$BC19*Assembly!P$8+$BD19*Assembly!P$9+$BE19*Assembly!P$10+$BF19*Assembly!P$11+$BG19*Assembly!P$12+$BH19*Assembly!P$13+$BI19*Assembly!P$14+$BJ19*Assembly!P$15+$BK19*Assembly!P$16+$BL19*Assembly!P$17+$BM19*Assembly!P$18+$BN19*Assembly!P$19+$BO19*Assembly!P$20+$BP19*Assembly!P$21+$BQ19*Assembly!P$22+$BR19*Assembly!P$23+$BS19*Assembly!P$24</f>
        <v>0</v>
      </c>
      <c r="CJ19" s="195" t="str">
        <f>$AY19*Assembly!Q$4+$AZ19*Assembly!Q$5+$BA19*Assembly!Q$6+$BB19*Assembly!Q$7+$BC19*Assembly!Q$8+$BD19*Assembly!Q$9+$BE19*Assembly!Q$10+$BF19*Assembly!Q$11+$BG19*Assembly!Q$12+$BH19*Assembly!Q$13+$BI19*Assembly!Q$14+$BJ19*Assembly!Q$15+$BK19*Assembly!Q$16+$BL19*Assembly!Q$17+$BM19*Assembly!Q$18+$BN19*Assembly!Q$19+$BO19*Assembly!Q$20+$BP19*Assembly!Q$21+$BQ19*Assembly!Q$22+$BR19*Assembly!Q$23+$BS19*Assembly!Q$24</f>
        <v>0</v>
      </c>
      <c r="CK19" s="198" t="str">
        <f>$AY19*Assembly!R$4+$AZ19*Assembly!R$5+$BA19*Assembly!R$6+$BB19*Assembly!R$7+$BC19*Assembly!R$8+$BD19*Assembly!R$9+$BE19*Assembly!R$10+$BF19*Assembly!R$11+$BG19*Assembly!R$12+$BH19*Assembly!R$13+$BI19*Assembly!R$14+$BJ19*Assembly!R$15+$BK19*Assembly!R$16+$BL19*Assembly!R$17+$BM19*Assembly!R$18+$BN19*Assembly!R$19+$BO19*Assembly!R$20+$BP19*Assembly!R$21+$BQ19*Assembly!R$22+$BR19*Assembly!R$23+$BS19*Assembly!R$24</f>
        <v>0</v>
      </c>
      <c r="CL19" s="195" t="str">
        <f>$AY19*Assembly!S$4+$AZ19*Assembly!S$5+$BA19*Assembly!S$6+$BB19*Assembly!S$7+$BC19*Assembly!S$8+$BD19*Assembly!S$9+$BE19*Assembly!S$10+$BF19*Assembly!S$11+$BG19*Assembly!S$12+$BH19*Assembly!S$13+$BI19*Assembly!S$14+$BJ19*Assembly!S$15+$BK19*Assembly!S$16+$BL19*Assembly!S$17+$BM19*Assembly!S$18+$BN19*Assembly!S$19+$BO19*Assembly!S$20+$BP19*Assembly!S$21+$BQ19*Assembly!S$22+$BR19*Assembly!S$23+$BS19*Assembly!S$24</f>
        <v>80</v>
      </c>
      <c r="CM19" s="195" t="str">
        <f>$AY19*Assembly!T$4+$AZ19*Assembly!T$5+$BA19*Assembly!T$6+$BB19*Assembly!T$7+$BC19*Assembly!T$8+$BD19*Assembly!T$9+$BE19*Assembly!T$10+$BF19*Assembly!T$11+$BG19*Assembly!T$12+$BH19*Assembly!T$13+$BI19*Assembly!T$14+$BJ19*Assembly!T$15+$BK19*Assembly!T$16+$BL19*Assembly!T$17+$BM19*Assembly!T$18+$BN19*Assembly!T$19+$BO19*Assembly!T$20+$BP19*Assembly!T$21+$BQ19*Assembly!T$22+$BR19*Assembly!T$23+$BS19*Assembly!T$24</f>
        <v>32</v>
      </c>
      <c r="CN19" s="195" t="str">
        <f>$AY19*Assembly!U$4+$AZ19*Assembly!U$5+$BA19*Assembly!U$6+$BB19*Assembly!U$7+$BC19*Assembly!U$8+$BD19*Assembly!U$9+$BE19*Assembly!U$10+$BF19*Assembly!U$11+$BG19*Assembly!U$12+$BH19*Assembly!U$13+$BI19*Assembly!U$14+$BJ19*Assembly!U$15+$BK19*Assembly!U$16+$BL19*Assembly!U$17+$BM19*Assembly!U$18+$BN19*Assembly!U$19+$BO19*Assembly!U$20+$BP19*Assembly!U$21+$BQ19*Assembly!U$22+$BR19*Assembly!U$23+$BS19*Assembly!U$24</f>
        <v>0</v>
      </c>
      <c r="CO19" s="198" t="str">
        <f>$AY19*Assembly!V$4+$AZ19*Assembly!V$5+$BA19*Assembly!V$6+$BB19*Assembly!V$7+$BC19*Assembly!V$8+$BD19*Assembly!V$9+$BE19*Assembly!V$10+$BF19*Assembly!V$11+$BG19*Assembly!V$12+$BH19*Assembly!V$13+$BI19*Assembly!V$14+$BJ19*Assembly!V$15+$BK19*Assembly!V$16+$BL19*Assembly!V$17+$BM19*Assembly!V$18+$BN19*Assembly!V$19+$BO19*Assembly!V$20+$BP19*Assembly!V$21+$BQ19*Assembly!V$22+$BR19*Assembly!V$23+$BS19*Assembly!V$24</f>
        <v>0</v>
      </c>
      <c r="CP19" s="198" t="str">
        <f>CF19*Refining!$F$3</f>
        <v>6,723</v>
      </c>
      <c r="CQ19" s="198" t="str">
        <f>CG19*Refining!$F$4</f>
        <v>0</v>
      </c>
      <c r="CR19" s="198" t="str">
        <f>CH19*Refining!$F$5</f>
        <v>3,333</v>
      </c>
      <c r="CS19" s="198" t="str">
        <f>CI19*Refining!$F$6</f>
        <v>0</v>
      </c>
      <c r="CT19" s="198" t="str">
        <f>CJ19*Refining!$F$7</f>
        <v>0</v>
      </c>
      <c r="CU19" s="198" t="str">
        <f>CK19*Refining!$F$8</f>
        <v>0</v>
      </c>
      <c r="CV19" s="198" t="str">
        <f>CL19*Refining!$F$9</f>
        <v>10,000</v>
      </c>
      <c r="CW19" s="198" t="str">
        <f>CM19*Refining!$F$10</f>
        <v>8,000</v>
      </c>
      <c r="CX19" s="198" t="str">
        <f>CN19*Refining!$F$11</f>
        <v>0</v>
      </c>
      <c r="CY19" s="198" t="str">
        <f>CO19*Refining!$F$12</f>
        <v>0</v>
      </c>
      <c r="CZ19" s="214" t="str">
        <f t="shared" ref="CZ19:DS19" si="76">IF(CF19 = 0, "", CF19)</f>
        <v>3,765</v>
      </c>
      <c r="DA19" s="215" t="str">
        <f t="shared" si="76"/>
        <v/>
      </c>
      <c r="DB19" s="215" t="str">
        <f t="shared" si="76"/>
        <v>800</v>
      </c>
      <c r="DC19" s="215" t="str">
        <f t="shared" si="76"/>
        <v/>
      </c>
      <c r="DD19" s="215" t="str">
        <f t="shared" si="76"/>
        <v/>
      </c>
      <c r="DE19" s="215" t="str">
        <f t="shared" si="76"/>
        <v/>
      </c>
      <c r="DF19" s="215" t="str">
        <f t="shared" si="76"/>
        <v>80</v>
      </c>
      <c r="DG19" s="215" t="str">
        <f t="shared" si="76"/>
        <v>32</v>
      </c>
      <c r="DH19" s="215" t="str">
        <f t="shared" si="76"/>
        <v/>
      </c>
      <c r="DI19" s="216" t="str">
        <f t="shared" si="76"/>
        <v/>
      </c>
      <c r="DJ19" s="214" t="str">
        <f t="shared" si="76"/>
        <v>6,723</v>
      </c>
      <c r="DK19" s="215" t="str">
        <f t="shared" si="76"/>
        <v/>
      </c>
      <c r="DL19" s="215" t="str">
        <f t="shared" si="76"/>
        <v>3,333</v>
      </c>
      <c r="DM19" s="215" t="str">
        <f t="shared" si="76"/>
        <v/>
      </c>
      <c r="DN19" s="217" t="str">
        <f t="shared" si="76"/>
        <v/>
      </c>
      <c r="DO19" s="215" t="str">
        <f t="shared" si="76"/>
        <v/>
      </c>
      <c r="DP19" s="215" t="str">
        <f t="shared" si="76"/>
        <v>10,000</v>
      </c>
      <c r="DQ19" s="215" t="str">
        <f t="shared" si="76"/>
        <v>8,000</v>
      </c>
      <c r="DR19" s="215" t="str">
        <f t="shared" si="76"/>
        <v/>
      </c>
      <c r="DS19" s="216" t="str">
        <f t="shared" si="76"/>
        <v/>
      </c>
      <c r="DT19" s="218" t="str">
        <f t="shared" si="16"/>
        <v>4,677</v>
      </c>
      <c r="DU19" s="219" t="str">
        <f t="shared" si="17"/>
        <v>28,057</v>
      </c>
      <c r="DV19" s="208" t="str">
        <f>CZ19*'Ores &amp; Ingots'!$C$3+DA19*'Ores &amp; Ingots'!$C$4+DB19*'Ores &amp; Ingots'!$C$5+DC19*'Ores &amp; Ingots'!$C$6+DD19*'Ores &amp; Ingots'!$C$7+DE19*'Ores &amp; Ingots'!$C$8+DF19*'Ores &amp; Ingots'!$C$9+DG19*'Ores &amp; Ingots'!$C$10+DH19*'Ores &amp; Ingots'!$C$11+DI19*'Ores &amp; Ingots'!$C$12</f>
        <v>573</v>
      </c>
      <c r="DW19" s="208" t="str">
        <f>DJ19*'Ores &amp; Ingots'!$B$3+DK19*'Ores &amp; Ingots'!$B$4+DL19*'Ores &amp; Ingots'!$B$5+DM19*'Ores &amp; Ingots'!$B$6+DN19*'Ores &amp; Ingots'!$B$7+DO19*'Ores &amp; Ingots'!$B$8+DP19*'Ores &amp; Ingots'!$B$9+DQ19*'Ores &amp; Ingots'!$B$10+DR19*'Ores &amp; Ingots'!$B$11+DS19*'Ores &amp; Ingots'!$B$12</f>
        <v>10,381</v>
      </c>
      <c r="DX19" s="219" t="str">
        <f>CZ19*Refining!$G$3+DA19*Refining!$G$4+DB19*Refining!$G$5+DC19*Refining!$G$6+DD19*Refining!$G$7+DE19*Refining!$G$8+DF19*Refining!$G$9+DG19*Refining!$G$10+DH19*Refining!$G$11+DI19*Refining!$G$12</f>
        <v>38,207</v>
      </c>
      <c r="DY19" s="219" t="str">
        <f t="shared" si="18"/>
        <v>5,943,358</v>
      </c>
      <c r="DZ19" s="220" t="str">
        <f t="shared" si="19"/>
        <v>5.9434</v>
      </c>
      <c r="EA19" s="218" t="str">
        <f t="shared" si="20"/>
        <v>38,585</v>
      </c>
      <c r="EB19" s="221" t="str">
        <f t="shared" ref="EB19:EC19" si="77">EA19/60</f>
        <v>643.1</v>
      </c>
      <c r="EC19" s="221" t="str">
        <f t="shared" si="77"/>
        <v>10.7</v>
      </c>
      <c r="ED19" s="218" t="str">
        <f t="shared" si="22"/>
        <v>5,998,269</v>
      </c>
      <c r="EE19" s="221" t="str">
        <f t="shared" ref="EE19:EF19" si="78">ED19/1000</f>
        <v>5,998.3</v>
      </c>
      <c r="EF19" s="222" t="str">
        <f t="shared" si="78"/>
        <v>6.00</v>
      </c>
      <c r="EG19" s="212" t="str">
        <f t="shared" si="24"/>
        <v>5.9983</v>
      </c>
      <c r="EH19" s="295" t="str">
        <f t="shared" si="25"/>
        <v>10:43:05</v>
      </c>
      <c r="EI19" s="225">
        <v>1064.0</v>
      </c>
    </row>
    <row r="20">
      <c r="A20" s="33"/>
      <c r="B20" s="226" t="s">
        <v>921</v>
      </c>
      <c r="C20" s="227" t="s">
        <v>885</v>
      </c>
      <c r="D20" s="227">
        <v>1.0</v>
      </c>
      <c r="E20" s="227">
        <v>1.0</v>
      </c>
      <c r="F20" s="227">
        <v>2.0</v>
      </c>
      <c r="G20" s="228" t="str">
        <f t="shared" si="5"/>
        <v>0.3</v>
      </c>
      <c r="H20" s="229">
        <v>12.0</v>
      </c>
      <c r="I20" s="229">
        <v>12.0</v>
      </c>
      <c r="J20" s="229" t="str">
        <f>H20/Main!$D$9</f>
        <v>12</v>
      </c>
      <c r="K20" s="229" t="str">
        <f>I20/Main!$D$10</f>
        <v>12</v>
      </c>
      <c r="L20" s="229" t="str">
        <f t="shared" si="6"/>
        <v>1</v>
      </c>
      <c r="M20" s="229">
        <v>1.0</v>
      </c>
      <c r="N20" s="231">
        <v>2.0</v>
      </c>
      <c r="O20" s="231">
        <v>201000.0</v>
      </c>
      <c r="P20" s="230"/>
      <c r="Q20" s="231"/>
      <c r="R20" s="230"/>
      <c r="S20" s="232"/>
      <c r="T20" s="232"/>
      <c r="U20" s="231">
        <v>12000.0</v>
      </c>
      <c r="V20" s="230"/>
      <c r="W20" s="230"/>
      <c r="X20" s="230"/>
      <c r="Y20" s="230"/>
      <c r="Z20" s="230"/>
      <c r="AA20" s="230"/>
      <c r="AB20" s="230"/>
      <c r="AC20" s="233"/>
      <c r="AD20" s="234">
        <v>1.0</v>
      </c>
      <c r="AE20" s="234">
        <v>0.0</v>
      </c>
      <c r="AF20" s="234">
        <v>0.0</v>
      </c>
      <c r="AG20" s="234">
        <v>1.0</v>
      </c>
      <c r="AH20" s="234">
        <v>1.0</v>
      </c>
      <c r="AI20" s="234">
        <v>0.0</v>
      </c>
      <c r="AJ20" s="234">
        <v>0.0</v>
      </c>
      <c r="AK20" s="234">
        <v>0.0</v>
      </c>
      <c r="AL20" s="234">
        <v>0.0</v>
      </c>
      <c r="AM20" s="234">
        <v>0.0</v>
      </c>
      <c r="AN20" s="234">
        <v>0.0</v>
      </c>
      <c r="AO20" s="234">
        <v>0.0</v>
      </c>
      <c r="AP20" s="234">
        <v>0.0</v>
      </c>
      <c r="AQ20" s="234">
        <v>0.0</v>
      </c>
      <c r="AR20" s="235">
        <v>1.0</v>
      </c>
      <c r="AS20" s="234">
        <v>0.0</v>
      </c>
      <c r="AT20" s="234">
        <v>0.0</v>
      </c>
      <c r="AU20" s="234">
        <v>0.0</v>
      </c>
      <c r="AV20" s="234">
        <v>0.0</v>
      </c>
      <c r="AW20" s="234">
        <v>0.0</v>
      </c>
      <c r="AX20" s="234">
        <v>0.0</v>
      </c>
      <c r="AY20" s="236" t="str">
        <f t="shared" ref="AY20:BS20" si="79">IF(AD20 = 0, "", AD20)</f>
        <v>1</v>
      </c>
      <c r="AZ20" s="227" t="str">
        <f t="shared" si="79"/>
        <v/>
      </c>
      <c r="BA20" s="227" t="str">
        <f t="shared" si="79"/>
        <v/>
      </c>
      <c r="BB20" s="227" t="str">
        <f t="shared" si="79"/>
        <v>1</v>
      </c>
      <c r="BC20" s="227" t="str">
        <f t="shared" si="79"/>
        <v>1</v>
      </c>
      <c r="BD20" s="227" t="str">
        <f t="shared" si="79"/>
        <v/>
      </c>
      <c r="BE20" s="227" t="str">
        <f t="shared" si="79"/>
        <v/>
      </c>
      <c r="BF20" s="227" t="str">
        <f t="shared" si="79"/>
        <v/>
      </c>
      <c r="BG20" s="227" t="str">
        <f t="shared" si="79"/>
        <v/>
      </c>
      <c r="BH20" s="227" t="str">
        <f t="shared" si="79"/>
        <v/>
      </c>
      <c r="BI20" s="227" t="str">
        <f t="shared" si="79"/>
        <v/>
      </c>
      <c r="BJ20" s="227" t="str">
        <f t="shared" si="79"/>
        <v/>
      </c>
      <c r="BK20" s="227" t="str">
        <f t="shared" si="79"/>
        <v/>
      </c>
      <c r="BL20" s="227" t="str">
        <f t="shared" si="79"/>
        <v/>
      </c>
      <c r="BM20" s="237" t="str">
        <f t="shared" si="79"/>
        <v>1</v>
      </c>
      <c r="BN20" s="227" t="str">
        <f t="shared" si="79"/>
        <v/>
      </c>
      <c r="BO20" s="227" t="str">
        <f t="shared" si="79"/>
        <v/>
      </c>
      <c r="BP20" s="227" t="str">
        <f t="shared" si="79"/>
        <v/>
      </c>
      <c r="BQ20" s="227" t="str">
        <f t="shared" si="79"/>
        <v/>
      </c>
      <c r="BR20" s="227" t="str">
        <f t="shared" si="79"/>
        <v/>
      </c>
      <c r="BS20" s="238" t="str">
        <f t="shared" si="79"/>
        <v/>
      </c>
      <c r="BT20" s="239" t="str">
        <f>$AY20*Assembly!Y$4+$AZ20*Assembly!Y$5+$BA20*Assembly!Y$6+$BB20*Assembly!Y$7+$BC20*Assembly!Y$8+$BD20*Assembly!Y$9+$BE20*Assembly!Y$10+$BF20*Assembly!Y$11+$BG20*Assembly!Y$12+$BH20*Assembly!Y$13+$BI20*Assembly!Y$14+$BJ20*Assembly!Y$15+$BK20*Assembly!Y$16+$BL20*Assembly!Y$17+$BM20*Assembly!Y$18+$BN20*Assembly!Y$19+$BO20*Assembly!Y$20+$BP20*Assembly!Y$21+$BQ20*Assembly!Y$22+$BR20*Assembly!Y$23+$BS20*Assembly!Y$24</f>
        <v>93</v>
      </c>
      <c r="BU20" s="225" t="str">
        <f t="shared" si="8"/>
        <v>372</v>
      </c>
      <c r="BV20" s="301" t="str">
        <f t="shared" si="80"/>
        <v>129 N</v>
      </c>
      <c r="BW20" s="225" t="str">
        <f>$AY20*Assembly!AC$4+$AZ20*Assembly!AC$5+$BA20*Assembly!AC$6+$BB20*Assembly!AC$7+$BC20*Assembly!AC$8+$BD20*Assembly!AC$9+$BE20*Assembly!AC$10+$BF20*Assembly!AC$11+$BG20*Assembly!AC$12+$BH20*Assembly!AC$13+$BI20*Assembly!AC$14+$BJ20*Assembly!AC$15+$BK20*Assembly!AC$16+$BL20*Assembly!AC$17+$BM20*Assembly!AC$18+$BN20*Assembly!AC$19+$BO20*Assembly!AC$20+$BP20*Assembly!AC$21+$BQ20*Assembly!AC$22+$BR20*Assembly!AC$23+$BS20*Assembly!AC$24</f>
        <v>220</v>
      </c>
      <c r="BX20" s="240" t="str">
        <f t="shared" si="9"/>
        <v>2.37</v>
      </c>
      <c r="BY20" s="241" t="str">
        <f t="shared" si="10"/>
        <v>880</v>
      </c>
      <c r="BZ20" s="242" t="str">
        <f t="shared" si="11"/>
        <v>0.6</v>
      </c>
      <c r="CA20" s="241" t="str">
        <f t="shared" si="12"/>
        <v>18</v>
      </c>
      <c r="CB20" s="225" t="str">
        <f>$AY20*Assembly!X$4+$AZ20*Assembly!X$5+$BA20*Assembly!X$6+$BB20*Assembly!X$7+$BC20*Assembly!X$8+$BD20*Assembly!X$9+$BE20*Assembly!X$10+$BF20*Assembly!X$11+$BG20*Assembly!X$12+$BH20*Assembly!X$13+$BI20*Assembly!X$14+$BJ20*Assembly!X$15+$BK20*Assembly!X$16+$BL20*Assembly!X$17+$BM20*Assembly!X$18+$BN20*Assembly!X$19+$BO20*Assembly!X$20+$BP20*Assembly!X$21+$BQ20*Assembly!X$22+$BR20*Assembly!X$23+$BS20*Assembly!X$24</f>
        <v>7</v>
      </c>
      <c r="CC20" s="225" t="str">
        <f t="shared" si="13"/>
        <v>1,089</v>
      </c>
      <c r="CD20" s="223" t="str">
        <f t="shared" si="14"/>
        <v>0.0011</v>
      </c>
      <c r="CE20" s="243" t="str">
        <f>$AY20*Assembly!AB$4+$AZ20*Assembly!AB$5+$BA20*Assembly!AB$6+$BB20*Assembly!AB$7+$BC20*Assembly!AB$8+$BD20*Assembly!AB$9+$BE20*Assembly!AB$10+$BF20*Assembly!AB$11+$BG20*Assembly!AB$12+$BH20*Assembly!AB$13+$BI20*Assembly!AB$14+$BJ20*Assembly!AB$15+$BK20*Assembly!AB$16+$BL20*Assembly!AB$17+$BM20*Assembly!AB$18+$BN20*Assembly!AB$19+$BO20*Assembly!AB$20+$BP20*Assembly!AB$21+$BQ20*Assembly!AB$22+$BR20*Assembly!AB$23+$BS20*Assembly!AB$24</f>
        <v>53</v>
      </c>
      <c r="CF20" s="231" t="str">
        <f>$AY20*Assembly!M$4+$AZ20*Assembly!M$5+$BA20*Assembly!M$6+$BB20*Assembly!M$7+$BC20*Assembly!M$8+$BD20*Assembly!M$9+$BE20*Assembly!M$10+$BF20*Assembly!M$11+$BG20*Assembly!M$12+$BH20*Assembly!M$13+$BI20*Assembly!M$14+$BJ20*Assembly!M$15+$BK20*Assembly!M$16+$BL20*Assembly!M$17+$BM20*Assembly!M$18+$BN20*Assembly!M$19+$BO20*Assembly!M$20+$BP20*Assembly!M$21+$BQ20*Assembly!M$22+$BR20*Assembly!M$23+$BS20*Assembly!M$24</f>
        <v>91</v>
      </c>
      <c r="CG20" s="231" t="str">
        <f>$AY20*Assembly!N$4+$AZ20*Assembly!N$5+$BA20*Assembly!N$6+$BB20*Assembly!N$7+$BC20*Assembly!N$8+$BD20*Assembly!N$9+$BE20*Assembly!N$10+$BF20*Assembly!N$11+$BG20*Assembly!N$12+$BH20*Assembly!N$13+$BI20*Assembly!N$14+$BJ20*Assembly!N$15+$BK20*Assembly!N$16+$BL20*Assembly!N$17+$BM20*Assembly!N$18+$BN20*Assembly!N$19+$BO20*Assembly!N$20+$BP20*Assembly!N$21+$BQ20*Assembly!N$22+$BR20*Assembly!N$23+$BS20*Assembly!N$24</f>
        <v>0</v>
      </c>
      <c r="CH20" s="231" t="str">
        <f>$AY20*Assembly!O$4+$AZ20*Assembly!O$5+$BA20*Assembly!O$6+$BB20*Assembly!O$7+$BC20*Assembly!O$8+$BD20*Assembly!O$9+$BE20*Assembly!O$10+$BF20*Assembly!O$11+$BG20*Assembly!O$12+$BH20*Assembly!O$13+$BI20*Assembly!O$14+$BJ20*Assembly!O$15+$BK20*Assembly!O$16+$BL20*Assembly!O$17+$BM20*Assembly!O$18+$BN20*Assembly!O$19+$BO20*Assembly!O$20+$BP20*Assembly!O$21+$BQ20*Assembly!O$22+$BR20*Assembly!O$23+$BS20*Assembly!O$24</f>
        <v>10</v>
      </c>
      <c r="CI20" s="229" t="str">
        <f>$AY20*Assembly!P$4+$AZ20*Assembly!P$5+$BA20*Assembly!P$6+$BB20*Assembly!P$7+$BC20*Assembly!P$8+$BD20*Assembly!P$9+$BE20*Assembly!P$10+$BF20*Assembly!P$11+$BG20*Assembly!P$12+$BH20*Assembly!P$13+$BI20*Assembly!P$14+$BJ20*Assembly!P$15+$BK20*Assembly!P$16+$BL20*Assembly!P$17+$BM20*Assembly!P$18+$BN20*Assembly!P$19+$BO20*Assembly!P$20+$BP20*Assembly!P$21+$BQ20*Assembly!P$22+$BR20*Assembly!P$23+$BS20*Assembly!P$24</f>
        <v>0</v>
      </c>
      <c r="CJ20" s="229" t="str">
        <f>$AY20*Assembly!Q$4+$AZ20*Assembly!Q$5+$BA20*Assembly!Q$6+$BB20*Assembly!Q$7+$BC20*Assembly!Q$8+$BD20*Assembly!Q$9+$BE20*Assembly!Q$10+$BF20*Assembly!Q$11+$BG20*Assembly!Q$12+$BH20*Assembly!Q$13+$BI20*Assembly!Q$14+$BJ20*Assembly!Q$15+$BK20*Assembly!Q$16+$BL20*Assembly!Q$17+$BM20*Assembly!Q$18+$BN20*Assembly!Q$19+$BO20*Assembly!Q$20+$BP20*Assembly!Q$21+$BQ20*Assembly!Q$22+$BR20*Assembly!Q$23+$BS20*Assembly!Q$24</f>
        <v>0</v>
      </c>
      <c r="CK20" s="231" t="str">
        <f>$AY20*Assembly!R$4+$AZ20*Assembly!R$5+$BA20*Assembly!R$6+$BB20*Assembly!R$7+$BC20*Assembly!R$8+$BD20*Assembly!R$9+$BE20*Assembly!R$10+$BF20*Assembly!R$11+$BG20*Assembly!R$12+$BH20*Assembly!R$13+$BI20*Assembly!R$14+$BJ20*Assembly!R$15+$BK20*Assembly!R$16+$BL20*Assembly!R$17+$BM20*Assembly!R$18+$BN20*Assembly!R$19+$BO20*Assembly!R$20+$BP20*Assembly!R$21+$BQ20*Assembly!R$22+$BR20*Assembly!R$23+$BS20*Assembly!R$24</f>
        <v>0</v>
      </c>
      <c r="CL20" s="229" t="str">
        <f>$AY20*Assembly!S$4+$AZ20*Assembly!S$5+$BA20*Assembly!S$6+$BB20*Assembly!S$7+$BC20*Assembly!S$8+$BD20*Assembly!S$9+$BE20*Assembly!S$10+$BF20*Assembly!S$11+$BG20*Assembly!S$12+$BH20*Assembly!S$13+$BI20*Assembly!S$14+$BJ20*Assembly!S$15+$BK20*Assembly!S$16+$BL20*Assembly!S$17+$BM20*Assembly!S$18+$BN20*Assembly!S$19+$BO20*Assembly!S$20+$BP20*Assembly!S$21+$BQ20*Assembly!S$22+$BR20*Assembly!S$23+$BS20*Assembly!S$24</f>
        <v>1</v>
      </c>
      <c r="CM20" s="229" t="str">
        <f>$AY20*Assembly!T$4+$AZ20*Assembly!T$5+$BA20*Assembly!T$6+$BB20*Assembly!T$7+$BC20*Assembly!T$8+$BD20*Assembly!T$9+$BE20*Assembly!T$10+$BF20*Assembly!T$11+$BG20*Assembly!T$12+$BH20*Assembly!T$13+$BI20*Assembly!T$14+$BJ20*Assembly!T$15+$BK20*Assembly!T$16+$BL20*Assembly!T$17+$BM20*Assembly!T$18+$BN20*Assembly!T$19+$BO20*Assembly!T$20+$BP20*Assembly!T$21+$BQ20*Assembly!T$22+$BR20*Assembly!T$23+$BS20*Assembly!T$24</f>
        <v>0.4</v>
      </c>
      <c r="CN20" s="229" t="str">
        <f>$AY20*Assembly!U$4+$AZ20*Assembly!U$5+$BA20*Assembly!U$6+$BB20*Assembly!U$7+$BC20*Assembly!U$8+$BD20*Assembly!U$9+$BE20*Assembly!U$10+$BF20*Assembly!U$11+$BG20*Assembly!U$12+$BH20*Assembly!U$13+$BI20*Assembly!U$14+$BJ20*Assembly!U$15+$BK20*Assembly!U$16+$BL20*Assembly!U$17+$BM20*Assembly!U$18+$BN20*Assembly!U$19+$BO20*Assembly!U$20+$BP20*Assembly!U$21+$BQ20*Assembly!U$22+$BR20*Assembly!U$23+$BS20*Assembly!U$24</f>
        <v>0</v>
      </c>
      <c r="CO20" s="231" t="str">
        <f>$AY20*Assembly!V$4+$AZ20*Assembly!V$5+$BA20*Assembly!V$6+$BB20*Assembly!V$7+$BC20*Assembly!V$8+$BD20*Assembly!V$9+$BE20*Assembly!V$10+$BF20*Assembly!V$11+$BG20*Assembly!V$12+$BH20*Assembly!V$13+$BI20*Assembly!V$14+$BJ20*Assembly!V$15+$BK20*Assembly!V$16+$BL20*Assembly!V$17+$BM20*Assembly!V$18+$BN20*Assembly!V$19+$BO20*Assembly!V$20+$BP20*Assembly!V$21+$BQ20*Assembly!V$22+$BR20*Assembly!V$23+$BS20*Assembly!V$24</f>
        <v>0</v>
      </c>
      <c r="CP20" s="231" t="str">
        <f>CF20*Refining!$F$3</f>
        <v>163</v>
      </c>
      <c r="CQ20" s="231" t="str">
        <f>CG20*Refining!$F$4</f>
        <v>0</v>
      </c>
      <c r="CR20" s="231" t="str">
        <f>CH20*Refining!$F$5</f>
        <v>42</v>
      </c>
      <c r="CS20" s="231" t="str">
        <f>CI20*Refining!$F$6</f>
        <v>0</v>
      </c>
      <c r="CT20" s="231" t="str">
        <f>CJ20*Refining!$F$7</f>
        <v>0</v>
      </c>
      <c r="CU20" s="231" t="str">
        <f>CK20*Refining!$F$8</f>
        <v>0</v>
      </c>
      <c r="CV20" s="231" t="str">
        <f>CL20*Refining!$F$9</f>
        <v>125</v>
      </c>
      <c r="CW20" s="231" t="str">
        <f>CM20*Refining!$F$10</f>
        <v>100</v>
      </c>
      <c r="CX20" s="231" t="str">
        <f>CN20*Refining!$F$11</f>
        <v>0</v>
      </c>
      <c r="CY20" s="231" t="str">
        <f>CO20*Refining!$F$12</f>
        <v>0</v>
      </c>
      <c r="CZ20" s="244" t="str">
        <f t="shared" ref="CZ20:DS20" si="81">IF(CF20 = 0, "", CF20)</f>
        <v>91</v>
      </c>
      <c r="DA20" s="245" t="str">
        <f t="shared" si="81"/>
        <v/>
      </c>
      <c r="DB20" s="245" t="str">
        <f t="shared" si="81"/>
        <v>10</v>
      </c>
      <c r="DC20" s="245" t="str">
        <f t="shared" si="81"/>
        <v/>
      </c>
      <c r="DD20" s="245" t="str">
        <f t="shared" si="81"/>
        <v/>
      </c>
      <c r="DE20" s="245" t="str">
        <f t="shared" si="81"/>
        <v/>
      </c>
      <c r="DF20" s="245" t="str">
        <f t="shared" si="81"/>
        <v>1</v>
      </c>
      <c r="DG20" s="245" t="str">
        <f t="shared" si="81"/>
        <v>0.4</v>
      </c>
      <c r="DH20" s="245" t="str">
        <f t="shared" si="81"/>
        <v/>
      </c>
      <c r="DI20" s="246" t="str">
        <f t="shared" si="81"/>
        <v/>
      </c>
      <c r="DJ20" s="244" t="str">
        <f t="shared" si="81"/>
        <v>163</v>
      </c>
      <c r="DK20" s="245" t="str">
        <f t="shared" si="81"/>
        <v/>
      </c>
      <c r="DL20" s="245" t="str">
        <f t="shared" si="81"/>
        <v>42</v>
      </c>
      <c r="DM20" s="245" t="str">
        <f t="shared" si="81"/>
        <v/>
      </c>
      <c r="DN20" s="259" t="str">
        <f t="shared" si="81"/>
        <v/>
      </c>
      <c r="DO20" s="245" t="str">
        <f t="shared" si="81"/>
        <v/>
      </c>
      <c r="DP20" s="245" t="str">
        <f t="shared" si="81"/>
        <v>125</v>
      </c>
      <c r="DQ20" s="245" t="str">
        <f t="shared" si="81"/>
        <v>100</v>
      </c>
      <c r="DR20" s="245" t="str">
        <f t="shared" si="81"/>
        <v/>
      </c>
      <c r="DS20" s="246" t="str">
        <f t="shared" si="81"/>
        <v/>
      </c>
      <c r="DT20" s="248" t="str">
        <f t="shared" si="16"/>
        <v>102</v>
      </c>
      <c r="DU20" s="249" t="str">
        <f t="shared" si="17"/>
        <v>429</v>
      </c>
      <c r="DV20" s="225" t="str">
        <f>CZ20*'Ores &amp; Ingots'!$C$3+DA20*'Ores &amp; Ingots'!$C$4+DB20*'Ores &amp; Ingots'!$C$5+DC20*'Ores &amp; Ingots'!$C$6+DD20*'Ores &amp; Ingots'!$C$7+DE20*'Ores &amp; Ingots'!$C$8+DF20*'Ores &amp; Ingots'!$C$9+DG20*'Ores &amp; Ingots'!$C$10+DH20*'Ores &amp; Ingots'!$C$11+DI20*'Ores &amp; Ingots'!$C$12</f>
        <v>13</v>
      </c>
      <c r="DW20" s="225" t="str">
        <f>DJ20*'Ores &amp; Ingots'!$B$3+DK20*'Ores &amp; Ingots'!$B$4+DL20*'Ores &amp; Ingots'!$B$5+DM20*'Ores &amp; Ingots'!$B$6+DN20*'Ores &amp; Ingots'!$B$7+DO20*'Ores &amp; Ingots'!$B$8+DP20*'Ores &amp; Ingots'!$B$9+DQ20*'Ores &amp; Ingots'!$B$10+DR20*'Ores &amp; Ingots'!$B$11+DS20*'Ores &amp; Ingots'!$B$12</f>
        <v>159</v>
      </c>
      <c r="DX20" s="249" t="str">
        <f>CZ20*Refining!$G$3+DA20*Refining!$G$4+DB20*Refining!$G$5+DC20*Refining!$G$6+DD20*Refining!$G$7+DE20*Refining!$G$8+DF20*Refining!$G$9+DG20*Refining!$G$10+DH20*Refining!$G$11+DI20*Refining!$G$12</f>
        <v>481</v>
      </c>
      <c r="DY20" s="249" t="str">
        <f t="shared" si="18"/>
        <v>74,761</v>
      </c>
      <c r="DZ20" s="250" t="str">
        <f t="shared" si="19"/>
        <v>0.0748</v>
      </c>
      <c r="EA20" s="248" t="str">
        <f t="shared" si="20"/>
        <v>500</v>
      </c>
      <c r="EB20" s="251" t="str">
        <f t="shared" ref="EB20:EC20" si="82">EA20/60</f>
        <v>8.3</v>
      </c>
      <c r="EC20" s="251" t="str">
        <f t="shared" si="82"/>
        <v>0.1</v>
      </c>
      <c r="ED20" s="248" t="str">
        <f t="shared" si="22"/>
        <v>75,850</v>
      </c>
      <c r="EE20" s="251" t="str">
        <f t="shared" ref="EE20:EF20" si="83">ED20/1000</f>
        <v>75.9</v>
      </c>
      <c r="EF20" s="252" t="str">
        <f t="shared" si="83"/>
        <v>0.08</v>
      </c>
      <c r="EG20" s="223" t="str">
        <f t="shared" si="24"/>
        <v>0.0759</v>
      </c>
      <c r="EH20" s="224" t="str">
        <f t="shared" si="25"/>
        <v>0:08:20</v>
      </c>
      <c r="EI20" s="225" t="s">
        <v>12</v>
      </c>
    </row>
    <row r="21">
      <c r="A21" s="33"/>
      <c r="B21" s="226" t="s">
        <v>922</v>
      </c>
      <c r="C21" s="227" t="s">
        <v>886</v>
      </c>
      <c r="D21" s="227">
        <v>3.0</v>
      </c>
      <c r="E21" s="227">
        <v>2.0</v>
      </c>
      <c r="F21" s="227">
        <v>4.0</v>
      </c>
      <c r="G21" s="253" t="str">
        <f t="shared" si="5"/>
        <v>375.0</v>
      </c>
      <c r="H21" s="254">
        <v>40.0</v>
      </c>
      <c r="I21" s="254">
        <v>40.0</v>
      </c>
      <c r="J21" s="254" t="str">
        <f>H21/Main!$D$9</f>
        <v>40</v>
      </c>
      <c r="K21" s="254" t="str">
        <f>I21/Main!$D$10</f>
        <v>40</v>
      </c>
      <c r="L21" s="254" t="str">
        <f t="shared" si="6"/>
        <v>1</v>
      </c>
      <c r="M21" s="254">
        <v>1.0</v>
      </c>
      <c r="N21" s="256">
        <v>2.0</v>
      </c>
      <c r="O21" s="256">
        <v>3.36E7</v>
      </c>
      <c r="P21" s="255"/>
      <c r="Q21" s="256"/>
      <c r="R21" s="255"/>
      <c r="S21" s="257"/>
      <c r="T21" s="257"/>
      <c r="U21" s="256">
        <v>3600000.0</v>
      </c>
      <c r="V21" s="255"/>
      <c r="W21" s="255"/>
      <c r="X21" s="255"/>
      <c r="Y21" s="255"/>
      <c r="Z21" s="255"/>
      <c r="AA21" s="255"/>
      <c r="AB21" s="255"/>
      <c r="AC21" s="258" t="s">
        <v>18</v>
      </c>
      <c r="AD21" s="234">
        <v>150.0</v>
      </c>
      <c r="AE21" s="234">
        <v>0.0</v>
      </c>
      <c r="AF21" s="234">
        <v>0.0</v>
      </c>
      <c r="AG21" s="234">
        <v>40.0</v>
      </c>
      <c r="AH21" s="234">
        <v>100.0</v>
      </c>
      <c r="AI21" s="234">
        <v>0.0</v>
      </c>
      <c r="AJ21" s="234">
        <v>0.0</v>
      </c>
      <c r="AK21" s="234">
        <v>0.0</v>
      </c>
      <c r="AL21" s="234">
        <v>0.0</v>
      </c>
      <c r="AM21" s="234">
        <v>0.0</v>
      </c>
      <c r="AN21" s="234">
        <v>0.0</v>
      </c>
      <c r="AO21" s="234">
        <v>0.0</v>
      </c>
      <c r="AP21" s="234">
        <v>0.0</v>
      </c>
      <c r="AQ21" s="234">
        <v>0.0</v>
      </c>
      <c r="AR21" s="235">
        <v>960.0</v>
      </c>
      <c r="AS21" s="234">
        <v>0.0</v>
      </c>
      <c r="AT21" s="234">
        <v>0.0</v>
      </c>
      <c r="AU21" s="234">
        <v>0.0</v>
      </c>
      <c r="AV21" s="234">
        <v>0.0</v>
      </c>
      <c r="AW21" s="234">
        <v>0.0</v>
      </c>
      <c r="AX21" s="234">
        <v>0.0</v>
      </c>
      <c r="AY21" s="236" t="str">
        <f t="shared" ref="AY21:BS21" si="84">IF(AD21 = 0, "", AD21)</f>
        <v>150</v>
      </c>
      <c r="AZ21" s="227" t="str">
        <f t="shared" si="84"/>
        <v/>
      </c>
      <c r="BA21" s="227" t="str">
        <f t="shared" si="84"/>
        <v/>
      </c>
      <c r="BB21" s="227" t="str">
        <f t="shared" si="84"/>
        <v>40</v>
      </c>
      <c r="BC21" s="227" t="str">
        <f t="shared" si="84"/>
        <v>100</v>
      </c>
      <c r="BD21" s="227" t="str">
        <f t="shared" si="84"/>
        <v/>
      </c>
      <c r="BE21" s="227" t="str">
        <f t="shared" si="84"/>
        <v/>
      </c>
      <c r="BF21" s="227" t="str">
        <f t="shared" si="84"/>
        <v/>
      </c>
      <c r="BG21" s="227" t="str">
        <f t="shared" si="84"/>
        <v/>
      </c>
      <c r="BH21" s="227" t="str">
        <f t="shared" si="84"/>
        <v/>
      </c>
      <c r="BI21" s="227" t="str">
        <f t="shared" si="84"/>
        <v/>
      </c>
      <c r="BJ21" s="227" t="str">
        <f t="shared" si="84"/>
        <v/>
      </c>
      <c r="BK21" s="227" t="str">
        <f t="shared" si="84"/>
        <v/>
      </c>
      <c r="BL21" s="227" t="str">
        <f t="shared" si="84"/>
        <v/>
      </c>
      <c r="BM21" s="237" t="str">
        <f t="shared" si="84"/>
        <v>960</v>
      </c>
      <c r="BN21" s="227" t="str">
        <f t="shared" si="84"/>
        <v/>
      </c>
      <c r="BO21" s="227" t="str">
        <f t="shared" si="84"/>
        <v/>
      </c>
      <c r="BP21" s="227" t="str">
        <f t="shared" si="84"/>
        <v/>
      </c>
      <c r="BQ21" s="227" t="str">
        <f t="shared" si="84"/>
        <v/>
      </c>
      <c r="BR21" s="227" t="str">
        <f t="shared" si="84"/>
        <v/>
      </c>
      <c r="BS21" s="238" t="str">
        <f t="shared" si="84"/>
        <v/>
      </c>
      <c r="BT21" s="239" t="str">
        <f>$AY21*Assembly!Y$4+$AZ21*Assembly!Y$5+$BA21*Assembly!Y$6+$BB21*Assembly!Y$7+$BC21*Assembly!Y$8+$BD21*Assembly!Y$9+$BE21*Assembly!Y$10+$BF21*Assembly!Y$11+$BG21*Assembly!Y$12+$BH21*Assembly!Y$13+$BI21*Assembly!Y$14+$BJ21*Assembly!Y$15+$BK21*Assembly!Y$16+$BL21*Assembly!Y$17+$BM21*Assembly!Y$18+$BN21*Assembly!Y$19+$BO21*Assembly!Y$20+$BP21*Assembly!Y$21+$BQ21*Assembly!Y$22+$BR21*Assembly!Y$23+$BS21*Assembly!Y$24</f>
        <v>43,200</v>
      </c>
      <c r="BU21" s="225" t="str">
        <f t="shared" si="8"/>
        <v>115</v>
      </c>
      <c r="BV21" s="301" t="str">
        <f t="shared" si="80"/>
        <v>83 N</v>
      </c>
      <c r="BW21" s="225" t="str">
        <f>$AY21*Assembly!AC$4+$AZ21*Assembly!AC$5+$BA21*Assembly!AC$6+$BB21*Assembly!AC$7+$BC21*Assembly!AC$8+$BD21*Assembly!AC$9+$BE21*Assembly!AC$10+$BF21*Assembly!AC$11+$BG21*Assembly!AC$12+$BH21*Assembly!AC$13+$BI21*Assembly!AC$14+$BJ21*Assembly!AC$15+$BK21*Assembly!AC$16+$BL21*Assembly!AC$17+$BM21*Assembly!AC$18+$BN21*Assembly!AC$19+$BO21*Assembly!AC$20+$BP21*Assembly!AC$21+$BQ21*Assembly!AC$22+$BR21*Assembly!AC$23+$BS21*Assembly!AC$24</f>
        <v>49,200</v>
      </c>
      <c r="BX21" s="240" t="str">
        <f t="shared" si="9"/>
        <v>1.14</v>
      </c>
      <c r="BY21" s="241" t="str">
        <f t="shared" si="10"/>
        <v>131</v>
      </c>
      <c r="BZ21" s="242" t="str">
        <f t="shared" si="11"/>
        <v>427.1</v>
      </c>
      <c r="CA21" s="241" t="str">
        <f t="shared" si="12"/>
        <v>1230</v>
      </c>
      <c r="CB21" s="225" t="str">
        <f>$AY21*Assembly!X$4+$AZ21*Assembly!X$5+$BA21*Assembly!X$6+$BB21*Assembly!X$7+$BC21*Assembly!X$8+$BD21*Assembly!X$9+$BE21*Assembly!X$10+$BF21*Assembly!X$11+$BG21*Assembly!X$12+$BH21*Assembly!X$13+$BI21*Assembly!X$14+$BJ21*Assembly!X$15+$BK21*Assembly!X$16+$BL21*Assembly!X$17+$BM21*Assembly!X$18+$BN21*Assembly!X$19+$BO21*Assembly!X$20+$BP21*Assembly!X$21+$BQ21*Assembly!X$22+$BR21*Assembly!X$23+$BS21*Assembly!X$24</f>
        <v>1,550</v>
      </c>
      <c r="CC21" s="225" t="str">
        <f t="shared" si="13"/>
        <v>241,111</v>
      </c>
      <c r="CD21" s="223" t="str">
        <f t="shared" si="14"/>
        <v>0.2411</v>
      </c>
      <c r="CE21" s="243" t="str">
        <f>$AY21*Assembly!AB$4+$AZ21*Assembly!AB$5+$BA21*Assembly!AB$6+$BB21*Assembly!AB$7+$BC21*Assembly!AB$8+$BD21*Assembly!AB$9+$BE21*Assembly!AB$10+$BF21*Assembly!AB$11+$BG21*Assembly!AB$12+$BH21*Assembly!AB$13+$BI21*Assembly!AB$14+$BJ21*Assembly!AB$15+$BK21*Assembly!AB$16+$BL21*Assembly!AB$17+$BM21*Assembly!AB$18+$BN21*Assembly!AB$19+$BO21*Assembly!AB$20+$BP21*Assembly!AB$21+$BQ21*Assembly!AB$22+$BR21*Assembly!AB$23+$BS21*Assembly!AB$24</f>
        <v>11,770</v>
      </c>
      <c r="CF21" s="256" t="str">
        <f>$AY21*Assembly!M$4+$AZ21*Assembly!M$5+$BA21*Assembly!M$6+$BB21*Assembly!M$7+$BC21*Assembly!M$8+$BD21*Assembly!M$9+$BE21*Assembly!M$10+$BF21*Assembly!M$11+$BG21*Assembly!M$12+$BH21*Assembly!M$13+$BI21*Assembly!M$14+$BJ21*Assembly!M$15+$BK21*Assembly!M$16+$BL21*Assembly!M$17+$BM21*Assembly!M$18+$BN21*Assembly!M$19+$BO21*Assembly!M$20+$BP21*Assembly!M$21+$BQ21*Assembly!M$22+$BR21*Assembly!M$23+$BS21*Assembly!M$24</f>
        <v>34,150</v>
      </c>
      <c r="CG21" s="256" t="str">
        <f>$AY21*Assembly!N$4+$AZ21*Assembly!N$5+$BA21*Assembly!N$6+$BB21*Assembly!N$7+$BC21*Assembly!N$8+$BD21*Assembly!N$9+$BE21*Assembly!N$10+$BF21*Assembly!N$11+$BG21*Assembly!N$12+$BH21*Assembly!N$13+$BI21*Assembly!N$14+$BJ21*Assembly!N$15+$BK21*Assembly!N$16+$BL21*Assembly!N$17+$BM21*Assembly!N$18+$BN21*Assembly!N$19+$BO21*Assembly!N$20+$BP21*Assembly!N$21+$BQ21*Assembly!N$22+$BR21*Assembly!N$23+$BS21*Assembly!N$24</f>
        <v>0</v>
      </c>
      <c r="CH21" s="256" t="str">
        <f>$AY21*Assembly!O$4+$AZ21*Assembly!O$5+$BA21*Assembly!O$6+$BB21*Assembly!O$7+$BC21*Assembly!O$8+$BD21*Assembly!O$9+$BE21*Assembly!O$10+$BF21*Assembly!O$11+$BG21*Assembly!O$12+$BH21*Assembly!O$13+$BI21*Assembly!O$14+$BJ21*Assembly!O$15+$BK21*Assembly!O$16+$BL21*Assembly!O$17+$BM21*Assembly!O$18+$BN21*Assembly!O$19+$BO21*Assembly!O$20+$BP21*Assembly!O$21+$BQ21*Assembly!O$22+$BR21*Assembly!O$23+$BS21*Assembly!O$24</f>
        <v>9,600</v>
      </c>
      <c r="CI21" s="254" t="str">
        <f>$AY21*Assembly!P$4+$AZ21*Assembly!P$5+$BA21*Assembly!P$6+$BB21*Assembly!P$7+$BC21*Assembly!P$8+$BD21*Assembly!P$9+$BE21*Assembly!P$10+$BF21*Assembly!P$11+$BG21*Assembly!P$12+$BH21*Assembly!P$13+$BI21*Assembly!P$14+$BJ21*Assembly!P$15+$BK21*Assembly!P$16+$BL21*Assembly!P$17+$BM21*Assembly!P$18+$BN21*Assembly!P$19+$BO21*Assembly!P$20+$BP21*Assembly!P$21+$BQ21*Assembly!P$22+$BR21*Assembly!P$23+$BS21*Assembly!P$24</f>
        <v>0</v>
      </c>
      <c r="CJ21" s="254" t="str">
        <f>$AY21*Assembly!Q$4+$AZ21*Assembly!Q$5+$BA21*Assembly!Q$6+$BB21*Assembly!Q$7+$BC21*Assembly!Q$8+$BD21*Assembly!Q$9+$BE21*Assembly!Q$10+$BF21*Assembly!Q$11+$BG21*Assembly!Q$12+$BH21*Assembly!Q$13+$BI21*Assembly!Q$14+$BJ21*Assembly!Q$15+$BK21*Assembly!Q$16+$BL21*Assembly!Q$17+$BM21*Assembly!Q$18+$BN21*Assembly!Q$19+$BO21*Assembly!Q$20+$BP21*Assembly!Q$21+$BQ21*Assembly!Q$22+$BR21*Assembly!Q$23+$BS21*Assembly!Q$24</f>
        <v>0</v>
      </c>
      <c r="CK21" s="256" t="str">
        <f>$AY21*Assembly!R$4+$AZ21*Assembly!R$5+$BA21*Assembly!R$6+$BB21*Assembly!R$7+$BC21*Assembly!R$8+$BD21*Assembly!R$9+$BE21*Assembly!R$10+$BF21*Assembly!R$11+$BG21*Assembly!R$12+$BH21*Assembly!R$13+$BI21*Assembly!R$14+$BJ21*Assembly!R$15+$BK21*Assembly!R$16+$BL21*Assembly!R$17+$BM21*Assembly!R$18+$BN21*Assembly!R$19+$BO21*Assembly!R$20+$BP21*Assembly!R$21+$BQ21*Assembly!R$22+$BR21*Assembly!R$23+$BS21*Assembly!R$24</f>
        <v>0</v>
      </c>
      <c r="CL21" s="254" t="str">
        <f>$AY21*Assembly!S$4+$AZ21*Assembly!S$5+$BA21*Assembly!S$6+$BB21*Assembly!S$7+$BC21*Assembly!S$8+$BD21*Assembly!S$9+$BE21*Assembly!S$10+$BF21*Assembly!S$11+$BG21*Assembly!S$12+$BH21*Assembly!S$13+$BI21*Assembly!S$14+$BJ21*Assembly!S$15+$BK21*Assembly!S$16+$BL21*Assembly!S$17+$BM21*Assembly!S$18+$BN21*Assembly!S$19+$BO21*Assembly!S$20+$BP21*Assembly!S$21+$BQ21*Assembly!S$22+$BR21*Assembly!S$23+$BS21*Assembly!S$24</f>
        <v>960</v>
      </c>
      <c r="CM21" s="254" t="str">
        <f>$AY21*Assembly!T$4+$AZ21*Assembly!T$5+$BA21*Assembly!T$6+$BB21*Assembly!T$7+$BC21*Assembly!T$8+$BD21*Assembly!T$9+$BE21*Assembly!T$10+$BF21*Assembly!T$11+$BG21*Assembly!T$12+$BH21*Assembly!T$13+$BI21*Assembly!T$14+$BJ21*Assembly!T$15+$BK21*Assembly!T$16+$BL21*Assembly!T$17+$BM21*Assembly!T$18+$BN21*Assembly!T$19+$BO21*Assembly!T$20+$BP21*Assembly!T$21+$BQ21*Assembly!T$22+$BR21*Assembly!T$23+$BS21*Assembly!T$24</f>
        <v>384</v>
      </c>
      <c r="CN21" s="254" t="str">
        <f>$AY21*Assembly!U$4+$AZ21*Assembly!U$5+$BA21*Assembly!U$6+$BB21*Assembly!U$7+$BC21*Assembly!U$8+$BD21*Assembly!U$9+$BE21*Assembly!U$10+$BF21*Assembly!U$11+$BG21*Assembly!U$12+$BH21*Assembly!U$13+$BI21*Assembly!U$14+$BJ21*Assembly!U$15+$BK21*Assembly!U$16+$BL21*Assembly!U$17+$BM21*Assembly!U$18+$BN21*Assembly!U$19+$BO21*Assembly!U$20+$BP21*Assembly!U$21+$BQ21*Assembly!U$22+$BR21*Assembly!U$23+$BS21*Assembly!U$24</f>
        <v>0</v>
      </c>
      <c r="CO21" s="256" t="str">
        <f>$AY21*Assembly!V$4+$AZ21*Assembly!V$5+$BA21*Assembly!V$6+$BB21*Assembly!V$7+$BC21*Assembly!V$8+$BD21*Assembly!V$9+$BE21*Assembly!V$10+$BF21*Assembly!V$11+$BG21*Assembly!V$12+$BH21*Assembly!V$13+$BI21*Assembly!V$14+$BJ21*Assembly!V$15+$BK21*Assembly!V$16+$BL21*Assembly!V$17+$BM21*Assembly!V$18+$BN21*Assembly!V$19+$BO21*Assembly!V$20+$BP21*Assembly!V$21+$BQ21*Assembly!V$22+$BR21*Assembly!V$23+$BS21*Assembly!V$24</f>
        <v>0</v>
      </c>
      <c r="CP21" s="256" t="str">
        <f>CF21*Refining!$F$3</f>
        <v>60,982</v>
      </c>
      <c r="CQ21" s="256" t="str">
        <f>CG21*Refining!$F$4</f>
        <v>0</v>
      </c>
      <c r="CR21" s="256" t="str">
        <f>CH21*Refining!$F$5</f>
        <v>40,000</v>
      </c>
      <c r="CS21" s="256" t="str">
        <f>CI21*Refining!$F$6</f>
        <v>0</v>
      </c>
      <c r="CT21" s="256" t="str">
        <f>CJ21*Refining!$F$7</f>
        <v>0</v>
      </c>
      <c r="CU21" s="256" t="str">
        <f>CK21*Refining!$F$8</f>
        <v>0</v>
      </c>
      <c r="CV21" s="256" t="str">
        <f>CL21*Refining!$F$9</f>
        <v>120,000</v>
      </c>
      <c r="CW21" s="256" t="str">
        <f>CM21*Refining!$F$10</f>
        <v>96,000</v>
      </c>
      <c r="CX21" s="256" t="str">
        <f>CN21*Refining!$F$11</f>
        <v>0</v>
      </c>
      <c r="CY21" s="256" t="str">
        <f>CO21*Refining!$F$12</f>
        <v>0</v>
      </c>
      <c r="CZ21" s="244" t="str">
        <f t="shared" ref="CZ21:DS21" si="85">IF(CF21 = 0, "", CF21)</f>
        <v>34,150</v>
      </c>
      <c r="DA21" s="245" t="str">
        <f t="shared" si="85"/>
        <v/>
      </c>
      <c r="DB21" s="245" t="str">
        <f t="shared" si="85"/>
        <v>9,600</v>
      </c>
      <c r="DC21" s="245" t="str">
        <f t="shared" si="85"/>
        <v/>
      </c>
      <c r="DD21" s="245" t="str">
        <f t="shared" si="85"/>
        <v/>
      </c>
      <c r="DE21" s="245" t="str">
        <f t="shared" si="85"/>
        <v/>
      </c>
      <c r="DF21" s="245" t="str">
        <f t="shared" si="85"/>
        <v>960</v>
      </c>
      <c r="DG21" s="245" t="str">
        <f t="shared" si="85"/>
        <v>384</v>
      </c>
      <c r="DH21" s="245" t="str">
        <f t="shared" si="85"/>
        <v/>
      </c>
      <c r="DI21" s="246" t="str">
        <f t="shared" si="85"/>
        <v/>
      </c>
      <c r="DJ21" s="244" t="str">
        <f t="shared" si="85"/>
        <v>60,982</v>
      </c>
      <c r="DK21" s="245" t="str">
        <f t="shared" si="85"/>
        <v/>
      </c>
      <c r="DL21" s="245" t="str">
        <f t="shared" si="85"/>
        <v>40,000</v>
      </c>
      <c r="DM21" s="245" t="str">
        <f t="shared" si="85"/>
        <v/>
      </c>
      <c r="DN21" s="259" t="str">
        <f t="shared" si="85"/>
        <v/>
      </c>
      <c r="DO21" s="245" t="str">
        <f t="shared" si="85"/>
        <v/>
      </c>
      <c r="DP21" s="245" t="str">
        <f t="shared" si="85"/>
        <v>120,000</v>
      </c>
      <c r="DQ21" s="245" t="str">
        <f t="shared" si="85"/>
        <v>96,000</v>
      </c>
      <c r="DR21" s="245" t="str">
        <f t="shared" si="85"/>
        <v/>
      </c>
      <c r="DS21" s="246" t="str">
        <f t="shared" si="85"/>
        <v/>
      </c>
      <c r="DT21" s="248" t="str">
        <f t="shared" si="16"/>
        <v>45,094</v>
      </c>
      <c r="DU21" s="249" t="str">
        <f t="shared" si="17"/>
        <v>316,982</v>
      </c>
      <c r="DV21" s="225" t="str">
        <f>CZ21*'Ores &amp; Ingots'!$C$3+DA21*'Ores &amp; Ingots'!$C$4+DB21*'Ores &amp; Ingots'!$C$5+DC21*'Ores &amp; Ingots'!$C$6+DD21*'Ores &amp; Ingots'!$C$7+DE21*'Ores &amp; Ingots'!$C$8+DF21*'Ores &amp; Ingots'!$C$9+DG21*'Ores &amp; Ingots'!$C$10+DH21*'Ores &amp; Ingots'!$C$11+DI21*'Ores &amp; Ingots'!$C$12</f>
        <v>5,480</v>
      </c>
      <c r="DW21" s="225" t="str">
        <f>DJ21*'Ores &amp; Ingots'!$B$3+DK21*'Ores &amp; Ingots'!$B$4+DL21*'Ores &amp; Ingots'!$B$5+DM21*'Ores &amp; Ingots'!$B$6+DN21*'Ores &amp; Ingots'!$B$7+DO21*'Ores &amp; Ingots'!$B$8+DP21*'Ores &amp; Ingots'!$B$9+DQ21*'Ores &amp; Ingots'!$B$10+DR21*'Ores &amp; Ingots'!$B$11+DS21*'Ores &amp; Ingots'!$B$12</f>
        <v>117,283</v>
      </c>
      <c r="DX21" s="249" t="str">
        <f>CZ21*Refining!$G$3+DA21*Refining!$G$4+DB21*Refining!$G$5+DC21*Refining!$G$6+DD21*Refining!$G$7+DE21*Refining!$G$8+DF21*Refining!$G$9+DG21*Refining!$G$10+DH21*Refining!$G$11+DI21*Refining!$G$12</f>
        <v>457,730</v>
      </c>
      <c r="DY21" s="249" t="str">
        <f t="shared" si="18"/>
        <v>71,202,457</v>
      </c>
      <c r="DZ21" s="250" t="str">
        <f t="shared" si="19"/>
        <v>71.2025</v>
      </c>
      <c r="EA21" s="248" t="str">
        <f t="shared" si="20"/>
        <v>459,320</v>
      </c>
      <c r="EB21" s="251" t="str">
        <f t="shared" ref="EB21:EC21" si="86">EA21/60</f>
        <v>7,655.3</v>
      </c>
      <c r="EC21" s="251" t="str">
        <f t="shared" si="86"/>
        <v>127.6</v>
      </c>
      <c r="ED21" s="248" t="str">
        <f t="shared" si="22"/>
        <v>71,443,568</v>
      </c>
      <c r="EE21" s="251" t="str">
        <f t="shared" ref="EE21:EF21" si="87">ED21/1000</f>
        <v>71,443.6</v>
      </c>
      <c r="EF21" s="252" t="str">
        <f t="shared" si="87"/>
        <v>71.44</v>
      </c>
      <c r="EG21" s="223" t="str">
        <f t="shared" si="24"/>
        <v>71.4436</v>
      </c>
      <c r="EH21" s="224" t="str">
        <f t="shared" si="25"/>
        <v>127:35:20</v>
      </c>
      <c r="EI21" s="225">
        <v>1072.0</v>
      </c>
    </row>
    <row r="22">
      <c r="A22" s="33"/>
      <c r="B22" s="226" t="s">
        <v>922</v>
      </c>
      <c r="C22" s="227" t="s">
        <v>885</v>
      </c>
      <c r="D22" s="227">
        <v>3.0</v>
      </c>
      <c r="E22" s="227">
        <v>2.0</v>
      </c>
      <c r="F22" s="227">
        <v>4.0</v>
      </c>
      <c r="G22" s="228" t="str">
        <f t="shared" si="5"/>
        <v>3.0</v>
      </c>
      <c r="H22" s="229">
        <v>28.0</v>
      </c>
      <c r="I22" s="229">
        <v>28.0</v>
      </c>
      <c r="J22" s="229" t="str">
        <f>H22/Main!$D$9</f>
        <v>28</v>
      </c>
      <c r="K22" s="229" t="str">
        <f>I22/Main!$D$10</f>
        <v>28</v>
      </c>
      <c r="L22" s="229" t="str">
        <f t="shared" si="6"/>
        <v>1</v>
      </c>
      <c r="M22" s="229">
        <v>1.0</v>
      </c>
      <c r="N22" s="231">
        <v>2.0</v>
      </c>
      <c r="O22" s="231">
        <v>2400000.0</v>
      </c>
      <c r="P22" s="230"/>
      <c r="Q22" s="231"/>
      <c r="R22" s="230"/>
      <c r="S22" s="232"/>
      <c r="T22" s="232"/>
      <c r="U22" s="231">
        <v>144000.0</v>
      </c>
      <c r="V22" s="230"/>
      <c r="W22" s="230"/>
      <c r="X22" s="230"/>
      <c r="Y22" s="230"/>
      <c r="Z22" s="230"/>
      <c r="AA22" s="230"/>
      <c r="AB22" s="230"/>
      <c r="AC22" s="233"/>
      <c r="AD22" s="234">
        <v>5.0</v>
      </c>
      <c r="AE22" s="234">
        <v>0.0</v>
      </c>
      <c r="AF22" s="234">
        <v>0.0</v>
      </c>
      <c r="AG22" s="234">
        <v>5.0</v>
      </c>
      <c r="AH22" s="234">
        <v>2.0</v>
      </c>
      <c r="AI22" s="234">
        <v>0.0</v>
      </c>
      <c r="AJ22" s="234">
        <v>0.0</v>
      </c>
      <c r="AK22" s="234">
        <v>0.0</v>
      </c>
      <c r="AL22" s="234">
        <v>0.0</v>
      </c>
      <c r="AM22" s="234">
        <v>0.0</v>
      </c>
      <c r="AN22" s="234">
        <v>0.0</v>
      </c>
      <c r="AO22" s="234">
        <v>0.0</v>
      </c>
      <c r="AP22" s="234">
        <v>0.0</v>
      </c>
      <c r="AQ22" s="234">
        <v>0.0</v>
      </c>
      <c r="AR22" s="235">
        <v>12.0</v>
      </c>
      <c r="AS22" s="234">
        <v>0.0</v>
      </c>
      <c r="AT22" s="234">
        <v>0.0</v>
      </c>
      <c r="AU22" s="234">
        <v>0.0</v>
      </c>
      <c r="AV22" s="234">
        <v>0.0</v>
      </c>
      <c r="AW22" s="234">
        <v>0.0</v>
      </c>
      <c r="AX22" s="234">
        <v>0.0</v>
      </c>
      <c r="AY22" s="236" t="str">
        <f t="shared" ref="AY22:BS22" si="88">IF(AD22 = 0, "", AD22)</f>
        <v>5</v>
      </c>
      <c r="AZ22" s="227" t="str">
        <f t="shared" si="88"/>
        <v/>
      </c>
      <c r="BA22" s="227" t="str">
        <f t="shared" si="88"/>
        <v/>
      </c>
      <c r="BB22" s="227" t="str">
        <f t="shared" si="88"/>
        <v>5</v>
      </c>
      <c r="BC22" s="227" t="str">
        <f t="shared" si="88"/>
        <v>2</v>
      </c>
      <c r="BD22" s="227" t="str">
        <f t="shared" si="88"/>
        <v/>
      </c>
      <c r="BE22" s="227" t="str">
        <f t="shared" si="88"/>
        <v/>
      </c>
      <c r="BF22" s="227" t="str">
        <f t="shared" si="88"/>
        <v/>
      </c>
      <c r="BG22" s="227" t="str">
        <f t="shared" si="88"/>
        <v/>
      </c>
      <c r="BH22" s="227" t="str">
        <f t="shared" si="88"/>
        <v/>
      </c>
      <c r="BI22" s="227" t="str">
        <f t="shared" si="88"/>
        <v/>
      </c>
      <c r="BJ22" s="227" t="str">
        <f t="shared" si="88"/>
        <v/>
      </c>
      <c r="BK22" s="227" t="str">
        <f t="shared" si="88"/>
        <v/>
      </c>
      <c r="BL22" s="227" t="str">
        <f t="shared" si="88"/>
        <v/>
      </c>
      <c r="BM22" s="237" t="str">
        <f t="shared" si="88"/>
        <v>12</v>
      </c>
      <c r="BN22" s="227" t="str">
        <f t="shared" si="88"/>
        <v/>
      </c>
      <c r="BO22" s="227" t="str">
        <f t="shared" si="88"/>
        <v/>
      </c>
      <c r="BP22" s="227" t="str">
        <f t="shared" si="88"/>
        <v/>
      </c>
      <c r="BQ22" s="227" t="str">
        <f t="shared" si="88"/>
        <v/>
      </c>
      <c r="BR22" s="227" t="str">
        <f t="shared" si="88"/>
        <v/>
      </c>
      <c r="BS22" s="238" t="str">
        <f t="shared" si="88"/>
        <v/>
      </c>
      <c r="BT22" s="239" t="str">
        <f>$AY22*Assembly!Y$4+$AZ22*Assembly!Y$5+$BA22*Assembly!Y$6+$BB22*Assembly!Y$7+$BC22*Assembly!Y$8+$BD22*Assembly!Y$9+$BE22*Assembly!Y$10+$BF22*Assembly!Y$11+$BG22*Assembly!Y$12+$BH22*Assembly!Y$13+$BI22*Assembly!Y$14+$BJ22*Assembly!Y$15+$BK22*Assembly!Y$16+$BL22*Assembly!Y$17+$BM22*Assembly!Y$18+$BN22*Assembly!Y$19+$BO22*Assembly!Y$20+$BP22*Assembly!Y$21+$BQ22*Assembly!Y$22+$BR22*Assembly!Y$23+$BS22*Assembly!Y$24</f>
        <v>721</v>
      </c>
      <c r="BU22" s="225" t="str">
        <f t="shared" si="8"/>
        <v>240</v>
      </c>
      <c r="BV22" s="301" t="str">
        <f t="shared" si="80"/>
        <v>200 N</v>
      </c>
      <c r="BW22" s="225" t="str">
        <f>$AY22*Assembly!AC$4+$AZ22*Assembly!AC$5+$BA22*Assembly!AC$6+$BB22*Assembly!AC$7+$BC22*Assembly!AC$8+$BD22*Assembly!AC$9+$BE22*Assembly!AC$10+$BF22*Assembly!AC$11+$BG22*Assembly!AC$12+$BH22*Assembly!AC$13+$BI22*Assembly!AC$14+$BJ22*Assembly!AC$15+$BK22*Assembly!AC$16+$BL22*Assembly!AC$17+$BM22*Assembly!AC$18+$BN22*Assembly!AC$19+$BO22*Assembly!AC$20+$BP22*Assembly!AC$21+$BQ22*Assembly!AC$22+$BR22*Assembly!AC$23+$BS22*Assembly!AC$24</f>
        <v>1,220</v>
      </c>
      <c r="BX22" s="240" t="str">
        <f t="shared" si="9"/>
        <v>1.69</v>
      </c>
      <c r="BY22" s="241" t="str">
        <f t="shared" si="10"/>
        <v>407</v>
      </c>
      <c r="BZ22" s="242" t="str">
        <f t="shared" si="11"/>
        <v>5.1</v>
      </c>
      <c r="CA22" s="241" t="str">
        <f t="shared" si="12"/>
        <v>44</v>
      </c>
      <c r="CB22" s="225" t="str">
        <f>$AY22*Assembly!X$4+$AZ22*Assembly!X$5+$BA22*Assembly!X$6+$BB22*Assembly!X$7+$BC22*Assembly!X$8+$BD22*Assembly!X$9+$BE22*Assembly!X$10+$BF22*Assembly!X$11+$BG22*Assembly!X$12+$BH22*Assembly!X$13+$BI22*Assembly!X$14+$BJ22*Assembly!X$15+$BK22*Assembly!X$16+$BL22*Assembly!X$17+$BM22*Assembly!X$18+$BN22*Assembly!X$19+$BO22*Assembly!X$20+$BP22*Assembly!X$21+$BQ22*Assembly!X$22+$BR22*Assembly!X$23+$BS22*Assembly!X$24</f>
        <v>30</v>
      </c>
      <c r="CC22" s="225" t="str">
        <f t="shared" si="13"/>
        <v>4,667</v>
      </c>
      <c r="CD22" s="223" t="str">
        <f t="shared" si="14"/>
        <v>0.0047</v>
      </c>
      <c r="CE22" s="243" t="str">
        <f>$AY22*Assembly!AB$4+$AZ22*Assembly!AB$5+$BA22*Assembly!AB$6+$BB22*Assembly!AB$7+$BC22*Assembly!AB$8+$BD22*Assembly!AB$9+$BE22*Assembly!AB$10+$BF22*Assembly!AB$11+$BG22*Assembly!AB$12+$BH22*Assembly!AB$13+$BI22*Assembly!AB$14+$BJ22*Assembly!AB$15+$BK22*Assembly!AB$16+$BL22*Assembly!AB$17+$BM22*Assembly!AB$18+$BN22*Assembly!AB$19+$BO22*Assembly!AB$20+$BP22*Assembly!AB$21+$BQ22*Assembly!AB$22+$BR22*Assembly!AB$23+$BS22*Assembly!AB$24</f>
        <v>329</v>
      </c>
      <c r="CF22" s="231" t="str">
        <f>$AY22*Assembly!M$4+$AZ22*Assembly!M$5+$BA22*Assembly!M$6+$BB22*Assembly!M$7+$BC22*Assembly!M$8+$BD22*Assembly!M$9+$BE22*Assembly!M$10+$BF22*Assembly!M$11+$BG22*Assembly!M$12+$BH22*Assembly!M$13+$BI22*Assembly!M$14+$BJ22*Assembly!M$15+$BK22*Assembly!M$16+$BL22*Assembly!M$17+$BM22*Assembly!M$18+$BN22*Assembly!M$19+$BO22*Assembly!M$20+$BP22*Assembly!M$21+$BQ22*Assembly!M$22+$BR22*Assembly!M$23+$BS22*Assembly!M$24</f>
        <v>635</v>
      </c>
      <c r="CG22" s="231" t="str">
        <f>$AY22*Assembly!N$4+$AZ22*Assembly!N$5+$BA22*Assembly!N$6+$BB22*Assembly!N$7+$BC22*Assembly!N$8+$BD22*Assembly!N$9+$BE22*Assembly!N$10+$BF22*Assembly!N$11+$BG22*Assembly!N$12+$BH22*Assembly!N$13+$BI22*Assembly!N$14+$BJ22*Assembly!N$15+$BK22*Assembly!N$16+$BL22*Assembly!N$17+$BM22*Assembly!N$18+$BN22*Assembly!N$19+$BO22*Assembly!N$20+$BP22*Assembly!N$21+$BQ22*Assembly!N$22+$BR22*Assembly!N$23+$BS22*Assembly!N$24</f>
        <v>0</v>
      </c>
      <c r="CH22" s="231" t="str">
        <f>$AY22*Assembly!O$4+$AZ22*Assembly!O$5+$BA22*Assembly!O$6+$BB22*Assembly!O$7+$BC22*Assembly!O$8+$BD22*Assembly!O$9+$BE22*Assembly!O$10+$BF22*Assembly!O$11+$BG22*Assembly!O$12+$BH22*Assembly!O$13+$BI22*Assembly!O$14+$BJ22*Assembly!O$15+$BK22*Assembly!O$16+$BL22*Assembly!O$17+$BM22*Assembly!O$18+$BN22*Assembly!O$19+$BO22*Assembly!O$20+$BP22*Assembly!O$21+$BQ22*Assembly!O$22+$BR22*Assembly!O$23+$BS22*Assembly!O$24</f>
        <v>120</v>
      </c>
      <c r="CI22" s="229" t="str">
        <f>$AY22*Assembly!P$4+$AZ22*Assembly!P$5+$BA22*Assembly!P$6+$BB22*Assembly!P$7+$BC22*Assembly!P$8+$BD22*Assembly!P$9+$BE22*Assembly!P$10+$BF22*Assembly!P$11+$BG22*Assembly!P$12+$BH22*Assembly!P$13+$BI22*Assembly!P$14+$BJ22*Assembly!P$15+$BK22*Assembly!P$16+$BL22*Assembly!P$17+$BM22*Assembly!P$18+$BN22*Assembly!P$19+$BO22*Assembly!P$20+$BP22*Assembly!P$21+$BQ22*Assembly!P$22+$BR22*Assembly!P$23+$BS22*Assembly!P$24</f>
        <v>0</v>
      </c>
      <c r="CJ22" s="229" t="str">
        <f>$AY22*Assembly!Q$4+$AZ22*Assembly!Q$5+$BA22*Assembly!Q$6+$BB22*Assembly!Q$7+$BC22*Assembly!Q$8+$BD22*Assembly!Q$9+$BE22*Assembly!Q$10+$BF22*Assembly!Q$11+$BG22*Assembly!Q$12+$BH22*Assembly!Q$13+$BI22*Assembly!Q$14+$BJ22*Assembly!Q$15+$BK22*Assembly!Q$16+$BL22*Assembly!Q$17+$BM22*Assembly!Q$18+$BN22*Assembly!Q$19+$BO22*Assembly!Q$20+$BP22*Assembly!Q$21+$BQ22*Assembly!Q$22+$BR22*Assembly!Q$23+$BS22*Assembly!Q$24</f>
        <v>0</v>
      </c>
      <c r="CK22" s="231" t="str">
        <f>$AY22*Assembly!R$4+$AZ22*Assembly!R$5+$BA22*Assembly!R$6+$BB22*Assembly!R$7+$BC22*Assembly!R$8+$BD22*Assembly!R$9+$BE22*Assembly!R$10+$BF22*Assembly!R$11+$BG22*Assembly!R$12+$BH22*Assembly!R$13+$BI22*Assembly!R$14+$BJ22*Assembly!R$15+$BK22*Assembly!R$16+$BL22*Assembly!R$17+$BM22*Assembly!R$18+$BN22*Assembly!R$19+$BO22*Assembly!R$20+$BP22*Assembly!R$21+$BQ22*Assembly!R$22+$BR22*Assembly!R$23+$BS22*Assembly!R$24</f>
        <v>0</v>
      </c>
      <c r="CL22" s="229" t="str">
        <f>$AY22*Assembly!S$4+$AZ22*Assembly!S$5+$BA22*Assembly!S$6+$BB22*Assembly!S$7+$BC22*Assembly!S$8+$BD22*Assembly!S$9+$BE22*Assembly!S$10+$BF22*Assembly!S$11+$BG22*Assembly!S$12+$BH22*Assembly!S$13+$BI22*Assembly!S$14+$BJ22*Assembly!S$15+$BK22*Assembly!S$16+$BL22*Assembly!S$17+$BM22*Assembly!S$18+$BN22*Assembly!S$19+$BO22*Assembly!S$20+$BP22*Assembly!S$21+$BQ22*Assembly!S$22+$BR22*Assembly!S$23+$BS22*Assembly!S$24</f>
        <v>12</v>
      </c>
      <c r="CM22" s="229" t="str">
        <f>$AY22*Assembly!T$4+$AZ22*Assembly!T$5+$BA22*Assembly!T$6+$BB22*Assembly!T$7+$BC22*Assembly!T$8+$BD22*Assembly!T$9+$BE22*Assembly!T$10+$BF22*Assembly!T$11+$BG22*Assembly!T$12+$BH22*Assembly!T$13+$BI22*Assembly!T$14+$BJ22*Assembly!T$15+$BK22*Assembly!T$16+$BL22*Assembly!T$17+$BM22*Assembly!T$18+$BN22*Assembly!T$19+$BO22*Assembly!T$20+$BP22*Assembly!T$21+$BQ22*Assembly!T$22+$BR22*Assembly!T$23+$BS22*Assembly!T$24</f>
        <v>4.8</v>
      </c>
      <c r="CN22" s="229" t="str">
        <f>$AY22*Assembly!U$4+$AZ22*Assembly!U$5+$BA22*Assembly!U$6+$BB22*Assembly!U$7+$BC22*Assembly!U$8+$BD22*Assembly!U$9+$BE22*Assembly!U$10+$BF22*Assembly!U$11+$BG22*Assembly!U$12+$BH22*Assembly!U$13+$BI22*Assembly!U$14+$BJ22*Assembly!U$15+$BK22*Assembly!U$16+$BL22*Assembly!U$17+$BM22*Assembly!U$18+$BN22*Assembly!U$19+$BO22*Assembly!U$20+$BP22*Assembly!U$21+$BQ22*Assembly!U$22+$BR22*Assembly!U$23+$BS22*Assembly!U$24</f>
        <v>0</v>
      </c>
      <c r="CO22" s="231" t="str">
        <f>$AY22*Assembly!V$4+$AZ22*Assembly!V$5+$BA22*Assembly!V$6+$BB22*Assembly!V$7+$BC22*Assembly!V$8+$BD22*Assembly!V$9+$BE22*Assembly!V$10+$BF22*Assembly!V$11+$BG22*Assembly!V$12+$BH22*Assembly!V$13+$BI22*Assembly!V$14+$BJ22*Assembly!V$15+$BK22*Assembly!V$16+$BL22*Assembly!V$17+$BM22*Assembly!V$18+$BN22*Assembly!V$19+$BO22*Assembly!V$20+$BP22*Assembly!V$21+$BQ22*Assembly!V$22+$BR22*Assembly!V$23+$BS22*Assembly!V$24</f>
        <v>0</v>
      </c>
      <c r="CP22" s="231" t="str">
        <f>CF22*Refining!$F$3</f>
        <v>1,134</v>
      </c>
      <c r="CQ22" s="231" t="str">
        <f>CG22*Refining!$F$4</f>
        <v>0</v>
      </c>
      <c r="CR22" s="231" t="str">
        <f>CH22*Refining!$F$5</f>
        <v>500</v>
      </c>
      <c r="CS22" s="231" t="str">
        <f>CI22*Refining!$F$6</f>
        <v>0</v>
      </c>
      <c r="CT22" s="231" t="str">
        <f>CJ22*Refining!$F$7</f>
        <v>0</v>
      </c>
      <c r="CU22" s="231" t="str">
        <f>CK22*Refining!$F$8</f>
        <v>0</v>
      </c>
      <c r="CV22" s="231" t="str">
        <f>CL22*Refining!$F$9</f>
        <v>1,500</v>
      </c>
      <c r="CW22" s="231" t="str">
        <f>CM22*Refining!$F$10</f>
        <v>1,200</v>
      </c>
      <c r="CX22" s="231" t="str">
        <f>CN22*Refining!$F$11</f>
        <v>0</v>
      </c>
      <c r="CY22" s="231" t="str">
        <f>CO22*Refining!$F$12</f>
        <v>0</v>
      </c>
      <c r="CZ22" s="244" t="str">
        <f t="shared" ref="CZ22:DS22" si="89">IF(CF22 = 0, "", CF22)</f>
        <v>635</v>
      </c>
      <c r="DA22" s="245" t="str">
        <f t="shared" si="89"/>
        <v/>
      </c>
      <c r="DB22" s="245" t="str">
        <f t="shared" si="89"/>
        <v>120</v>
      </c>
      <c r="DC22" s="245" t="str">
        <f t="shared" si="89"/>
        <v/>
      </c>
      <c r="DD22" s="245" t="str">
        <f t="shared" si="89"/>
        <v/>
      </c>
      <c r="DE22" s="245" t="str">
        <f t="shared" si="89"/>
        <v/>
      </c>
      <c r="DF22" s="245" t="str">
        <f t="shared" si="89"/>
        <v>12</v>
      </c>
      <c r="DG22" s="245" t="str">
        <f t="shared" si="89"/>
        <v>4.8</v>
      </c>
      <c r="DH22" s="245" t="str">
        <f t="shared" si="89"/>
        <v/>
      </c>
      <c r="DI22" s="246" t="str">
        <f t="shared" si="89"/>
        <v/>
      </c>
      <c r="DJ22" s="244" t="str">
        <f t="shared" si="89"/>
        <v>1,134</v>
      </c>
      <c r="DK22" s="245" t="str">
        <f t="shared" si="89"/>
        <v/>
      </c>
      <c r="DL22" s="245" t="str">
        <f t="shared" si="89"/>
        <v>500</v>
      </c>
      <c r="DM22" s="245" t="str">
        <f t="shared" si="89"/>
        <v/>
      </c>
      <c r="DN22" s="259" t="str">
        <f t="shared" si="89"/>
        <v/>
      </c>
      <c r="DO22" s="245" t="str">
        <f t="shared" si="89"/>
        <v/>
      </c>
      <c r="DP22" s="245" t="str">
        <f t="shared" si="89"/>
        <v>1,500</v>
      </c>
      <c r="DQ22" s="245" t="str">
        <f t="shared" si="89"/>
        <v>1,200</v>
      </c>
      <c r="DR22" s="245" t="str">
        <f t="shared" si="89"/>
        <v/>
      </c>
      <c r="DS22" s="246" t="str">
        <f t="shared" si="89"/>
        <v/>
      </c>
      <c r="DT22" s="248" t="str">
        <f t="shared" si="16"/>
        <v>772</v>
      </c>
      <c r="DU22" s="249" t="str">
        <f t="shared" si="17"/>
        <v>4,334</v>
      </c>
      <c r="DV22" s="225" t="str">
        <f>CZ22*'Ores &amp; Ingots'!$C$3+DA22*'Ores &amp; Ingots'!$C$4+DB22*'Ores &amp; Ingots'!$C$5+DC22*'Ores &amp; Ingots'!$C$6+DD22*'Ores &amp; Ingots'!$C$7+DE22*'Ores &amp; Ingots'!$C$8+DF22*'Ores &amp; Ingots'!$C$9+DG22*'Ores &amp; Ingots'!$C$10+DH22*'Ores &amp; Ingots'!$C$11+DI22*'Ores &amp; Ingots'!$C$12</f>
        <v>95</v>
      </c>
      <c r="DW22" s="225" t="str">
        <f>DJ22*'Ores &amp; Ingots'!$B$3+DK22*'Ores &amp; Ingots'!$B$4+DL22*'Ores &amp; Ingots'!$B$5+DM22*'Ores &amp; Ingots'!$B$6+DN22*'Ores &amp; Ingots'!$B$7+DO22*'Ores &amp; Ingots'!$B$8+DP22*'Ores &amp; Ingots'!$B$9+DQ22*'Ores &amp; Ingots'!$B$10+DR22*'Ores &amp; Ingots'!$B$11+DS22*'Ores &amp; Ingots'!$B$12</f>
        <v>1,604</v>
      </c>
      <c r="DX22" s="249" t="str">
        <f>CZ22*Refining!$G$3+DA22*Refining!$G$4+DB22*Refining!$G$5+DC22*Refining!$G$6+DD22*Refining!$G$7+DE22*Refining!$G$8+DF22*Refining!$G$9+DG22*Refining!$G$10+DH22*Refining!$G$11+DI22*Refining!$G$12</f>
        <v>5,736</v>
      </c>
      <c r="DY22" s="249" t="str">
        <f t="shared" si="18"/>
        <v>892,254</v>
      </c>
      <c r="DZ22" s="250" t="str">
        <f t="shared" si="19"/>
        <v>0.8923</v>
      </c>
      <c r="EA22" s="248" t="str">
        <f t="shared" si="20"/>
        <v>5,794</v>
      </c>
      <c r="EB22" s="251" t="str">
        <f t="shared" ref="EB22:EC22" si="90">EA22/60</f>
        <v>96.6</v>
      </c>
      <c r="EC22" s="251" t="str">
        <f t="shared" si="90"/>
        <v>1.6</v>
      </c>
      <c r="ED22" s="248" t="str">
        <f t="shared" si="22"/>
        <v>896,921</v>
      </c>
      <c r="EE22" s="251" t="str">
        <f t="shared" ref="EE22:EF22" si="91">ED22/1000</f>
        <v>896.9</v>
      </c>
      <c r="EF22" s="252" t="str">
        <f t="shared" si="91"/>
        <v>0.90</v>
      </c>
      <c r="EG22" s="223" t="str">
        <f t="shared" si="24"/>
        <v>0.8969</v>
      </c>
      <c r="EH22" s="224" t="str">
        <f t="shared" si="25"/>
        <v>1:36:34</v>
      </c>
      <c r="EI22" s="225" t="s">
        <v>12</v>
      </c>
    </row>
    <row r="23">
      <c r="A23" s="33"/>
      <c r="B23" s="226" t="s">
        <v>923</v>
      </c>
      <c r="C23" s="227" t="s">
        <v>886</v>
      </c>
      <c r="D23" s="227">
        <v>1.0</v>
      </c>
      <c r="E23" s="227">
        <v>1.0</v>
      </c>
      <c r="F23" s="227">
        <v>1.0</v>
      </c>
      <c r="G23" s="253" t="str">
        <f t="shared" si="5"/>
        <v>15.6</v>
      </c>
      <c r="H23" s="254">
        <v>25.0</v>
      </c>
      <c r="I23" s="254">
        <v>25.0</v>
      </c>
      <c r="J23" s="254" t="str">
        <f>H23/Main!$D$9</f>
        <v>25</v>
      </c>
      <c r="K23" s="254" t="str">
        <f>I23/Main!$D$10</f>
        <v>25</v>
      </c>
      <c r="L23" s="254" t="str">
        <f t="shared" si="6"/>
        <v>1</v>
      </c>
      <c r="M23" s="254">
        <v>1.0</v>
      </c>
      <c r="N23" s="302">
        <v>0.001</v>
      </c>
      <c r="O23" s="256">
        <v>1700000.0</v>
      </c>
      <c r="P23" s="255"/>
      <c r="Q23" s="256"/>
      <c r="R23" s="255"/>
      <c r="S23" s="257"/>
      <c r="T23" s="257"/>
      <c r="U23" s="256">
        <v>900000.0</v>
      </c>
      <c r="V23" s="255"/>
      <c r="W23" s="255"/>
      <c r="X23" s="255"/>
      <c r="Y23" s="255"/>
      <c r="Z23" s="255"/>
      <c r="AA23" s="255"/>
      <c r="AB23" s="255"/>
      <c r="AC23" s="258" t="s">
        <v>12</v>
      </c>
      <c r="AD23" s="234">
        <v>25.0</v>
      </c>
      <c r="AE23" s="234">
        <v>0.0</v>
      </c>
      <c r="AF23" s="234">
        <v>0.0</v>
      </c>
      <c r="AG23" s="235">
        <v>8.0</v>
      </c>
      <c r="AH23" s="234">
        <v>60.0</v>
      </c>
      <c r="AI23" s="234">
        <v>0.0</v>
      </c>
      <c r="AJ23" s="234">
        <v>0.0</v>
      </c>
      <c r="AK23" s="234">
        <v>0.0</v>
      </c>
      <c r="AL23" s="234">
        <v>0.0</v>
      </c>
      <c r="AM23" s="234">
        <v>0.0</v>
      </c>
      <c r="AN23" s="234">
        <v>0.0</v>
      </c>
      <c r="AO23" s="234">
        <v>40.0</v>
      </c>
      <c r="AP23" s="234">
        <v>0.0</v>
      </c>
      <c r="AQ23" s="234">
        <v>0.0</v>
      </c>
      <c r="AR23" s="234">
        <v>0.0</v>
      </c>
      <c r="AS23" s="234">
        <v>0.0</v>
      </c>
      <c r="AT23" s="234">
        <v>0.0</v>
      </c>
      <c r="AU23" s="234">
        <v>0.0</v>
      </c>
      <c r="AV23" s="234">
        <v>0.0</v>
      </c>
      <c r="AW23" s="234">
        <v>0.0</v>
      </c>
      <c r="AX23" s="234">
        <v>0.0</v>
      </c>
      <c r="AY23" s="236" t="str">
        <f t="shared" ref="AY23:BS23" si="92">IF(AD23 = 0, "", AD23)</f>
        <v>25</v>
      </c>
      <c r="AZ23" s="227" t="str">
        <f t="shared" si="92"/>
        <v/>
      </c>
      <c r="BA23" s="227" t="str">
        <f t="shared" si="92"/>
        <v/>
      </c>
      <c r="BB23" s="237" t="str">
        <f t="shared" si="92"/>
        <v>8</v>
      </c>
      <c r="BC23" s="227" t="str">
        <f t="shared" si="92"/>
        <v>60</v>
      </c>
      <c r="BD23" s="227" t="str">
        <f t="shared" si="92"/>
        <v/>
      </c>
      <c r="BE23" s="227" t="str">
        <f t="shared" si="92"/>
        <v/>
      </c>
      <c r="BF23" s="227" t="str">
        <f t="shared" si="92"/>
        <v/>
      </c>
      <c r="BG23" s="227" t="str">
        <f t="shared" si="92"/>
        <v/>
      </c>
      <c r="BH23" s="227" t="str">
        <f t="shared" si="92"/>
        <v/>
      </c>
      <c r="BI23" s="227" t="str">
        <f t="shared" si="92"/>
        <v/>
      </c>
      <c r="BJ23" s="227" t="str">
        <f t="shared" si="92"/>
        <v>40</v>
      </c>
      <c r="BK23" s="227" t="str">
        <f t="shared" si="92"/>
        <v/>
      </c>
      <c r="BL23" s="227" t="str">
        <f t="shared" si="92"/>
        <v/>
      </c>
      <c r="BM23" s="227" t="str">
        <f t="shared" si="92"/>
        <v/>
      </c>
      <c r="BN23" s="227" t="str">
        <f t="shared" si="92"/>
        <v/>
      </c>
      <c r="BO23" s="227" t="str">
        <f t="shared" si="92"/>
        <v/>
      </c>
      <c r="BP23" s="227" t="str">
        <f t="shared" si="92"/>
        <v/>
      </c>
      <c r="BQ23" s="227" t="str">
        <f t="shared" si="92"/>
        <v/>
      </c>
      <c r="BR23" s="227" t="str">
        <f t="shared" si="92"/>
        <v/>
      </c>
      <c r="BS23" s="238" t="str">
        <f t="shared" si="92"/>
        <v/>
      </c>
      <c r="BT23" s="239" t="str">
        <f>$AY23*Assembly!Y$4+$AZ23*Assembly!Y$5+$BA23*Assembly!Y$6+$BB23*Assembly!Y$7+$BC23*Assembly!Y$8+$BD23*Assembly!Y$9+$BE23*Assembly!Y$10+$BF23*Assembly!Y$11+$BG23*Assembly!Y$12+$BH23*Assembly!Y$13+$BI23*Assembly!Y$14+$BJ23*Assembly!Y$15+$BK23*Assembly!Y$16+$BL23*Assembly!Y$17+$BM23*Assembly!Y$18+$BN23*Assembly!Y$19+$BO23*Assembly!Y$20+$BP23*Assembly!Y$21+$BQ23*Assembly!Y$22+$BR23*Assembly!Y$23+$BS23*Assembly!Y$24</f>
        <v>1,420</v>
      </c>
      <c r="BU23" s="225" t="str">
        <f t="shared" si="8"/>
        <v>91</v>
      </c>
      <c r="BV23" s="301" t="str">
        <f t="shared" si="80"/>
        <v>634 N</v>
      </c>
      <c r="BW23" s="225" t="str">
        <f>$AY23*Assembly!AC$4+$AZ23*Assembly!AC$5+$BA23*Assembly!AC$6+$BB23*Assembly!AC$7+$BC23*Assembly!AC$8+$BD23*Assembly!AC$9+$BE23*Assembly!AC$10+$BF23*Assembly!AC$11+$BG23*Assembly!AC$12+$BH23*Assembly!AC$13+$BI23*Assembly!AC$14+$BJ23*Assembly!AC$15+$BK23*Assembly!AC$16+$BL23*Assembly!AC$17+$BM23*Assembly!AC$18+$BN23*Assembly!AC$19+$BO23*Assembly!AC$20+$BP23*Assembly!AC$21+$BQ23*Assembly!AC$22+$BR23*Assembly!AC$23+$BS23*Assembly!AC$24</f>
        <v>5,980</v>
      </c>
      <c r="BX23" s="240" t="str">
        <f t="shared" si="9"/>
        <v>4.21</v>
      </c>
      <c r="BY23" s="241" t="str">
        <f t="shared" si="10"/>
        <v>383</v>
      </c>
      <c r="BZ23" s="242" t="str">
        <f t="shared" si="11"/>
        <v>65.8</v>
      </c>
      <c r="CA23" s="241" t="str">
        <f t="shared" si="12"/>
        <v>239</v>
      </c>
      <c r="CB23" s="225" t="str">
        <f>$AY23*Assembly!X$4+$AZ23*Assembly!X$5+$BA23*Assembly!X$6+$BB23*Assembly!X$7+$BC23*Assembly!X$8+$BD23*Assembly!X$9+$BE23*Assembly!X$10+$BF23*Assembly!X$11+$BG23*Assembly!X$12+$BH23*Assembly!X$13+$BI23*Assembly!X$14+$BJ23*Assembly!X$15+$BK23*Assembly!X$16+$BL23*Assembly!X$17+$BM23*Assembly!X$18+$BN23*Assembly!X$19+$BO23*Assembly!X$20+$BP23*Assembly!X$21+$BQ23*Assembly!X$22+$BR23*Assembly!X$23+$BS23*Assembly!X$24</f>
        <v>353</v>
      </c>
      <c r="CC23" s="225" t="str">
        <f t="shared" si="13"/>
        <v>54,911</v>
      </c>
      <c r="CD23" s="223" t="str">
        <f t="shared" si="14"/>
        <v>0.0549</v>
      </c>
      <c r="CE23" s="243" t="str">
        <f>$AY23*Assembly!AB$4+$AZ23*Assembly!AB$5+$BA23*Assembly!AB$6+$BB23*Assembly!AB$7+$BC23*Assembly!AB$8+$BD23*Assembly!AB$9+$BE23*Assembly!AB$10+$BF23*Assembly!AB$11+$BG23*Assembly!AB$12+$BH23*Assembly!AB$13+$BI23*Assembly!AB$14+$BJ23*Assembly!AB$15+$BK23*Assembly!AB$16+$BL23*Assembly!AB$17+$BM23*Assembly!AB$18+$BN23*Assembly!AB$19+$BO23*Assembly!AB$20+$BP23*Assembly!AB$21+$BQ23*Assembly!AB$22+$BR23*Assembly!AB$23+$BS23*Assembly!AB$24</f>
        <v>1,099</v>
      </c>
      <c r="CF23" s="256" t="str">
        <f>$AY23*Assembly!M$4+$AZ23*Assembly!M$5+$BA23*Assembly!M$6+$BB23*Assembly!M$7+$BC23*Assembly!M$8+$BD23*Assembly!M$9+$BE23*Assembly!M$10+$BF23*Assembly!M$11+$BG23*Assembly!M$12+$BH23*Assembly!M$13+$BI23*Assembly!M$14+$BJ23*Assembly!M$15+$BK23*Assembly!M$16+$BL23*Assembly!M$17+$BM23*Assembly!M$18+$BN23*Assembly!M$19+$BO23*Assembly!M$20+$BP23*Assembly!M$21+$BQ23*Assembly!M$22+$BR23*Assembly!M$23+$BS23*Assembly!M$24</f>
        <v>1,845</v>
      </c>
      <c r="CG23" s="256" t="str">
        <f>$AY23*Assembly!N$4+$AZ23*Assembly!N$5+$BA23*Assembly!N$6+$BB23*Assembly!N$7+$BC23*Assembly!N$8+$BD23*Assembly!N$9+$BE23*Assembly!N$10+$BF23*Assembly!N$11+$BG23*Assembly!N$12+$BH23*Assembly!N$13+$BI23*Assembly!N$14+$BJ23*Assembly!N$15+$BK23*Assembly!N$16+$BL23*Assembly!N$17+$BM23*Assembly!N$18+$BN23*Assembly!N$19+$BO23*Assembly!N$20+$BP23*Assembly!N$21+$BQ23*Assembly!N$22+$BR23*Assembly!N$23+$BS23*Assembly!N$24</f>
        <v>200</v>
      </c>
      <c r="CH23" s="256" t="str">
        <f>$AY23*Assembly!O$4+$AZ23*Assembly!O$5+$BA23*Assembly!O$6+$BB23*Assembly!O$7+$BC23*Assembly!O$8+$BD23*Assembly!O$9+$BE23*Assembly!O$10+$BF23*Assembly!O$11+$BG23*Assembly!O$12+$BH23*Assembly!O$13+$BI23*Assembly!O$14+$BJ23*Assembly!O$15+$BK23*Assembly!O$16+$BL23*Assembly!O$17+$BM23*Assembly!O$18+$BN23*Assembly!O$19+$BO23*Assembly!O$20+$BP23*Assembly!O$21+$BQ23*Assembly!O$22+$BR23*Assembly!O$23+$BS23*Assembly!O$24</f>
        <v>120</v>
      </c>
      <c r="CI23" s="254" t="str">
        <f>$AY23*Assembly!P$4+$AZ23*Assembly!P$5+$BA23*Assembly!P$6+$BB23*Assembly!P$7+$BC23*Assembly!P$8+$BD23*Assembly!P$9+$BE23*Assembly!P$10+$BF23*Assembly!P$11+$BG23*Assembly!P$12+$BH23*Assembly!P$13+$BI23*Assembly!P$14+$BJ23*Assembly!P$15+$BK23*Assembly!P$16+$BL23*Assembly!P$17+$BM23*Assembly!P$18+$BN23*Assembly!P$19+$BO23*Assembly!P$20+$BP23*Assembly!P$21+$BQ23*Assembly!P$22+$BR23*Assembly!P$23+$BS23*Assembly!P$24</f>
        <v>0</v>
      </c>
      <c r="CJ23" s="254" t="str">
        <f>$AY23*Assembly!Q$4+$AZ23*Assembly!Q$5+$BA23*Assembly!Q$6+$BB23*Assembly!Q$7+$BC23*Assembly!Q$8+$BD23*Assembly!Q$9+$BE23*Assembly!Q$10+$BF23*Assembly!Q$11+$BG23*Assembly!Q$12+$BH23*Assembly!Q$13+$BI23*Assembly!Q$14+$BJ23*Assembly!Q$15+$BK23*Assembly!Q$16+$BL23*Assembly!Q$17+$BM23*Assembly!Q$18+$BN23*Assembly!Q$19+$BO23*Assembly!Q$20+$BP23*Assembly!Q$21+$BQ23*Assembly!Q$22+$BR23*Assembly!Q$23+$BS23*Assembly!Q$24</f>
        <v>0</v>
      </c>
      <c r="CK23" s="256" t="str">
        <f>$AY23*Assembly!R$4+$AZ23*Assembly!R$5+$BA23*Assembly!R$6+$BB23*Assembly!R$7+$BC23*Assembly!R$8+$BD23*Assembly!R$9+$BE23*Assembly!R$10+$BF23*Assembly!R$11+$BG23*Assembly!R$12+$BH23*Assembly!R$13+$BI23*Assembly!R$14+$BJ23*Assembly!R$15+$BK23*Assembly!R$16+$BL23*Assembly!R$17+$BM23*Assembly!R$18+$BN23*Assembly!R$19+$BO23*Assembly!R$20+$BP23*Assembly!R$21+$BQ23*Assembly!R$22+$BR23*Assembly!R$23+$BS23*Assembly!R$24</f>
        <v>0</v>
      </c>
      <c r="CL23" s="254" t="str">
        <f>$AY23*Assembly!S$4+$AZ23*Assembly!S$5+$BA23*Assembly!S$6+$BB23*Assembly!S$7+$BC23*Assembly!S$8+$BD23*Assembly!S$9+$BE23*Assembly!S$10+$BF23*Assembly!S$11+$BG23*Assembly!S$12+$BH23*Assembly!S$13+$BI23*Assembly!S$14+$BJ23*Assembly!S$15+$BK23*Assembly!S$16+$BL23*Assembly!S$17+$BM23*Assembly!S$18+$BN23*Assembly!S$19+$BO23*Assembly!S$20+$BP23*Assembly!S$21+$BQ23*Assembly!S$22+$BR23*Assembly!S$23+$BS23*Assembly!S$24</f>
        <v>0</v>
      </c>
      <c r="CM23" s="254" t="str">
        <f>$AY23*Assembly!T$4+$AZ23*Assembly!T$5+$BA23*Assembly!T$6+$BB23*Assembly!T$7+$BC23*Assembly!T$8+$BD23*Assembly!T$9+$BE23*Assembly!T$10+$BF23*Assembly!T$11+$BG23*Assembly!T$12+$BH23*Assembly!T$13+$BI23*Assembly!T$14+$BJ23*Assembly!T$15+$BK23*Assembly!T$16+$BL23*Assembly!T$17+$BM23*Assembly!T$18+$BN23*Assembly!T$19+$BO23*Assembly!T$20+$BP23*Assembly!T$21+$BQ23*Assembly!T$22+$BR23*Assembly!T$23+$BS23*Assembly!T$24</f>
        <v>0</v>
      </c>
      <c r="CN23" s="254" t="str">
        <f>$AY23*Assembly!U$4+$AZ23*Assembly!U$5+$BA23*Assembly!U$6+$BB23*Assembly!U$7+$BC23*Assembly!U$8+$BD23*Assembly!U$9+$BE23*Assembly!U$10+$BF23*Assembly!U$11+$BG23*Assembly!U$12+$BH23*Assembly!U$13+$BI23*Assembly!U$14+$BJ23*Assembly!U$15+$BK23*Assembly!U$16+$BL23*Assembly!U$17+$BM23*Assembly!U$18+$BN23*Assembly!U$19+$BO23*Assembly!U$20+$BP23*Assembly!U$21+$BQ23*Assembly!U$22+$BR23*Assembly!U$23+$BS23*Assembly!U$24</f>
        <v>0</v>
      </c>
      <c r="CO23" s="256" t="str">
        <f>$AY23*Assembly!V$4+$AZ23*Assembly!V$5+$BA23*Assembly!V$6+$BB23*Assembly!V$7+$BC23*Assembly!V$8+$BD23*Assembly!V$9+$BE23*Assembly!V$10+$BF23*Assembly!V$11+$BG23*Assembly!V$12+$BH23*Assembly!V$13+$BI23*Assembly!V$14+$BJ23*Assembly!V$15+$BK23*Assembly!V$16+$BL23*Assembly!V$17+$BM23*Assembly!V$18+$BN23*Assembly!V$19+$BO23*Assembly!V$20+$BP23*Assembly!V$21+$BQ23*Assembly!V$22+$BR23*Assembly!V$23+$BS23*Assembly!V$24</f>
        <v>0</v>
      </c>
      <c r="CP23" s="256" t="str">
        <f>CF23*Refining!$F$3</f>
        <v>3,295</v>
      </c>
      <c r="CQ23" s="256" t="str">
        <f>CG23*Refining!$F$4</f>
        <v>625</v>
      </c>
      <c r="CR23" s="256" t="str">
        <f>CH23*Refining!$F$5</f>
        <v>500</v>
      </c>
      <c r="CS23" s="256" t="str">
        <f>CI23*Refining!$F$6</f>
        <v>0</v>
      </c>
      <c r="CT23" s="256" t="str">
        <f>CJ23*Refining!$F$7</f>
        <v>0</v>
      </c>
      <c r="CU23" s="256" t="str">
        <f>CK23*Refining!$F$8</f>
        <v>0</v>
      </c>
      <c r="CV23" s="256" t="str">
        <f>CL23*Refining!$F$9</f>
        <v>0</v>
      </c>
      <c r="CW23" s="256" t="str">
        <f>CM23*Refining!$F$10</f>
        <v>0</v>
      </c>
      <c r="CX23" s="256" t="str">
        <f>CN23*Refining!$F$11</f>
        <v>0</v>
      </c>
      <c r="CY23" s="256" t="str">
        <f>CO23*Refining!$F$12</f>
        <v>0</v>
      </c>
      <c r="CZ23" s="244" t="str">
        <f t="shared" ref="CZ23:DS23" si="93">IF(CF23 = 0, "", CF23)</f>
        <v>1,845</v>
      </c>
      <c r="DA23" s="245" t="str">
        <f t="shared" si="93"/>
        <v>200</v>
      </c>
      <c r="DB23" s="245" t="str">
        <f t="shared" si="93"/>
        <v>120</v>
      </c>
      <c r="DC23" s="245" t="str">
        <f t="shared" si="93"/>
        <v/>
      </c>
      <c r="DD23" s="245" t="str">
        <f t="shared" si="93"/>
        <v/>
      </c>
      <c r="DE23" s="245" t="str">
        <f t="shared" si="93"/>
        <v/>
      </c>
      <c r="DF23" s="245" t="str">
        <f t="shared" si="93"/>
        <v/>
      </c>
      <c r="DG23" s="245" t="str">
        <f t="shared" si="93"/>
        <v/>
      </c>
      <c r="DH23" s="245" t="str">
        <f t="shared" si="93"/>
        <v/>
      </c>
      <c r="DI23" s="246" t="str">
        <f t="shared" si="93"/>
        <v/>
      </c>
      <c r="DJ23" s="244" t="str">
        <f t="shared" si="93"/>
        <v>3,295</v>
      </c>
      <c r="DK23" s="245" t="str">
        <f t="shared" si="93"/>
        <v>625</v>
      </c>
      <c r="DL23" s="245" t="str">
        <f t="shared" si="93"/>
        <v>500</v>
      </c>
      <c r="DM23" s="245" t="str">
        <f t="shared" si="93"/>
        <v/>
      </c>
      <c r="DN23" s="259" t="str">
        <f t="shared" si="93"/>
        <v/>
      </c>
      <c r="DO23" s="245" t="str">
        <f t="shared" si="93"/>
        <v/>
      </c>
      <c r="DP23" s="245" t="str">
        <f t="shared" si="93"/>
        <v/>
      </c>
      <c r="DQ23" s="245" t="str">
        <f t="shared" si="93"/>
        <v/>
      </c>
      <c r="DR23" s="245" t="str">
        <f t="shared" si="93"/>
        <v/>
      </c>
      <c r="DS23" s="246" t="str">
        <f t="shared" si="93"/>
        <v/>
      </c>
      <c r="DT23" s="248" t="str">
        <f t="shared" si="16"/>
        <v>2,165</v>
      </c>
      <c r="DU23" s="249" t="str">
        <f t="shared" si="17"/>
        <v>4,420</v>
      </c>
      <c r="DV23" s="225" t="str">
        <f>CZ23*'Ores &amp; Ingots'!$C$3+DA23*'Ores &amp; Ingots'!$C$4+DB23*'Ores &amp; Ingots'!$C$5+DC23*'Ores &amp; Ingots'!$C$6+DD23*'Ores &amp; Ingots'!$C$7+DE23*'Ores &amp; Ingots'!$C$8+DF23*'Ores &amp; Ingots'!$C$9+DG23*'Ores &amp; Ingots'!$C$10+DH23*'Ores &amp; Ingots'!$C$11+DI23*'Ores &amp; Ingots'!$C$12</f>
        <v>270</v>
      </c>
      <c r="DW23" s="225" t="str">
        <f>DJ23*'Ores &amp; Ingots'!$B$3+DK23*'Ores &amp; Ingots'!$B$4+DL23*'Ores &amp; Ingots'!$B$5+DM23*'Ores &amp; Ingots'!$B$6+DN23*'Ores &amp; Ingots'!$B$7+DO23*'Ores &amp; Ingots'!$B$8+DP23*'Ores &amp; Ingots'!$B$9+DQ23*'Ores &amp; Ingots'!$B$10+DR23*'Ores &amp; Ingots'!$B$11+DS23*'Ores &amp; Ingots'!$B$12</f>
        <v>1,635</v>
      </c>
      <c r="DX23" s="249" t="str">
        <f>CZ23*Refining!$G$3+DA23*Refining!$G$4+DB23*Refining!$G$5+DC23*Refining!$G$6+DD23*Refining!$G$7+DE23*Refining!$G$8+DF23*Refining!$G$9+DG23*Refining!$G$10+DH23*Refining!$G$11+DI23*Refining!$G$12</f>
        <v>2,627</v>
      </c>
      <c r="DY23" s="249" t="str">
        <f t="shared" si="18"/>
        <v>408,600</v>
      </c>
      <c r="DZ23" s="250" t="str">
        <f t="shared" si="19"/>
        <v>0.4086</v>
      </c>
      <c r="EA23" s="248" t="str">
        <f t="shared" si="20"/>
        <v>3,005</v>
      </c>
      <c r="EB23" s="251" t="str">
        <f t="shared" ref="EB23:EC23" si="94">EA23/60</f>
        <v>50.1</v>
      </c>
      <c r="EC23" s="251" t="str">
        <f t="shared" si="94"/>
        <v>0.8</v>
      </c>
      <c r="ED23" s="248" t="str">
        <f t="shared" si="22"/>
        <v>463,512</v>
      </c>
      <c r="EE23" s="251" t="str">
        <f t="shared" ref="EE23:EF23" si="95">ED23/1000</f>
        <v>463.5</v>
      </c>
      <c r="EF23" s="252" t="str">
        <f t="shared" si="95"/>
        <v>0.46</v>
      </c>
      <c r="EG23" s="223" t="str">
        <f t="shared" si="24"/>
        <v>0.4635</v>
      </c>
      <c r="EH23" s="224" t="str">
        <f t="shared" si="25"/>
        <v>0:50:05</v>
      </c>
      <c r="EI23" s="225"/>
    </row>
    <row r="24">
      <c r="A24" s="33"/>
      <c r="B24" s="226" t="s">
        <v>923</v>
      </c>
      <c r="C24" s="227" t="s">
        <v>885</v>
      </c>
      <c r="D24" s="227">
        <v>1.0</v>
      </c>
      <c r="E24" s="227">
        <v>1.0</v>
      </c>
      <c r="F24" s="227">
        <v>1.0</v>
      </c>
      <c r="G24" s="228" t="str">
        <f t="shared" si="5"/>
        <v>0.1</v>
      </c>
      <c r="H24" s="229">
        <v>25.0</v>
      </c>
      <c r="I24" s="229">
        <v>25.0</v>
      </c>
      <c r="J24" s="229" t="str">
        <f>H24/Main!$D$9</f>
        <v>25</v>
      </c>
      <c r="K24" s="229" t="str">
        <f>I24/Main!$D$10</f>
        <v>25</v>
      </c>
      <c r="L24" s="229" t="str">
        <f t="shared" si="6"/>
        <v>1</v>
      </c>
      <c r="M24" s="229">
        <v>1.0</v>
      </c>
      <c r="N24" s="303">
        <v>0.001</v>
      </c>
      <c r="O24" s="231">
        <v>170000.0</v>
      </c>
      <c r="P24" s="230"/>
      <c r="Q24" s="231"/>
      <c r="R24" s="230"/>
      <c r="S24" s="232"/>
      <c r="T24" s="232"/>
      <c r="U24" s="231">
        <v>82000.0</v>
      </c>
      <c r="V24" s="230"/>
      <c r="W24" s="230"/>
      <c r="X24" s="230"/>
      <c r="Y24" s="230"/>
      <c r="Z24" s="230"/>
      <c r="AA24" s="230"/>
      <c r="AB24" s="230"/>
      <c r="AC24" s="233"/>
      <c r="AD24" s="234">
        <v>7.0</v>
      </c>
      <c r="AE24" s="234">
        <v>0.0</v>
      </c>
      <c r="AF24" s="234">
        <v>0.0</v>
      </c>
      <c r="AG24" s="235">
        <v>2.0</v>
      </c>
      <c r="AH24" s="234">
        <v>15.0</v>
      </c>
      <c r="AI24" s="234">
        <v>0.0</v>
      </c>
      <c r="AJ24" s="234">
        <v>0.0</v>
      </c>
      <c r="AK24" s="234">
        <v>0.0</v>
      </c>
      <c r="AL24" s="234">
        <v>0.0</v>
      </c>
      <c r="AM24" s="234">
        <v>0.0</v>
      </c>
      <c r="AN24" s="234">
        <v>0.0</v>
      </c>
      <c r="AO24" s="234">
        <v>4.0</v>
      </c>
      <c r="AP24" s="234">
        <v>0.0</v>
      </c>
      <c r="AQ24" s="234">
        <v>0.0</v>
      </c>
      <c r="AR24" s="234">
        <v>0.0</v>
      </c>
      <c r="AS24" s="234">
        <v>0.0</v>
      </c>
      <c r="AT24" s="234">
        <v>0.0</v>
      </c>
      <c r="AU24" s="234">
        <v>0.0</v>
      </c>
      <c r="AV24" s="234">
        <v>0.0</v>
      </c>
      <c r="AW24" s="234">
        <v>0.0</v>
      </c>
      <c r="AX24" s="234">
        <v>0.0</v>
      </c>
      <c r="AY24" s="236" t="str">
        <f t="shared" ref="AY24:BS24" si="96">IF(AD24 = 0, "", AD24)</f>
        <v>7</v>
      </c>
      <c r="AZ24" s="227" t="str">
        <f t="shared" si="96"/>
        <v/>
      </c>
      <c r="BA24" s="227" t="str">
        <f t="shared" si="96"/>
        <v/>
      </c>
      <c r="BB24" s="237" t="str">
        <f t="shared" si="96"/>
        <v>2</v>
      </c>
      <c r="BC24" s="227" t="str">
        <f t="shared" si="96"/>
        <v>15</v>
      </c>
      <c r="BD24" s="227" t="str">
        <f t="shared" si="96"/>
        <v/>
      </c>
      <c r="BE24" s="227" t="str">
        <f t="shared" si="96"/>
        <v/>
      </c>
      <c r="BF24" s="227" t="str">
        <f t="shared" si="96"/>
        <v/>
      </c>
      <c r="BG24" s="227" t="str">
        <f t="shared" si="96"/>
        <v/>
      </c>
      <c r="BH24" s="227" t="str">
        <f t="shared" si="96"/>
        <v/>
      </c>
      <c r="BI24" s="227" t="str">
        <f t="shared" si="96"/>
        <v/>
      </c>
      <c r="BJ24" s="227" t="str">
        <f t="shared" si="96"/>
        <v>4</v>
      </c>
      <c r="BK24" s="227" t="str">
        <f t="shared" si="96"/>
        <v/>
      </c>
      <c r="BL24" s="227" t="str">
        <f t="shared" si="96"/>
        <v/>
      </c>
      <c r="BM24" s="227" t="str">
        <f t="shared" si="96"/>
        <v/>
      </c>
      <c r="BN24" s="227" t="str">
        <f t="shared" si="96"/>
        <v/>
      </c>
      <c r="BO24" s="227" t="str">
        <f t="shared" si="96"/>
        <v/>
      </c>
      <c r="BP24" s="227" t="str">
        <f t="shared" si="96"/>
        <v/>
      </c>
      <c r="BQ24" s="227" t="str">
        <f t="shared" si="96"/>
        <v/>
      </c>
      <c r="BR24" s="227" t="str">
        <f t="shared" si="96"/>
        <v/>
      </c>
      <c r="BS24" s="238" t="str">
        <f t="shared" si="96"/>
        <v/>
      </c>
      <c r="BT24" s="239" t="str">
        <f>$AY24*Assembly!Y$4+$AZ24*Assembly!Y$5+$BA24*Assembly!Y$6+$BB24*Assembly!Y$7+$BC24*Assembly!Y$8+$BD24*Assembly!Y$9+$BE24*Assembly!Y$10+$BF24*Assembly!Y$11+$BG24*Assembly!Y$12+$BH24*Assembly!Y$13+$BI24*Assembly!Y$14+$BJ24*Assembly!Y$15+$BK24*Assembly!Y$16+$BL24*Assembly!Y$17+$BM24*Assembly!Y$18+$BN24*Assembly!Y$19+$BO24*Assembly!Y$20+$BP24*Assembly!Y$21+$BQ24*Assembly!Y$22+$BR24*Assembly!Y$23+$BS24*Assembly!Y$24</f>
        <v>334</v>
      </c>
      <c r="BU24" s="225" t="str">
        <f t="shared" si="8"/>
        <v>2,672</v>
      </c>
      <c r="BV24" s="301" t="str">
        <f t="shared" si="80"/>
        <v>246 N</v>
      </c>
      <c r="BW24" s="225" t="str">
        <f>$AY24*Assembly!AC$4+$AZ24*Assembly!AC$5+$BA24*Assembly!AC$6+$BB24*Assembly!AC$7+$BC24*Assembly!AC$8+$BD24*Assembly!AC$9+$BE24*Assembly!AC$10+$BF24*Assembly!AC$11+$BG24*Assembly!AC$12+$BH24*Assembly!AC$13+$BI24*Assembly!AC$14+$BJ24*Assembly!AC$15+$BK24*Assembly!AC$16+$BL24*Assembly!AC$17+$BM24*Assembly!AC$18+$BN24*Assembly!AC$19+$BO24*Assembly!AC$20+$BP24*Assembly!AC$21+$BQ24*Assembly!AC$22+$BR24*Assembly!AC$23+$BS24*Assembly!AC$24</f>
        <v>1,390</v>
      </c>
      <c r="BX24" s="240" t="str">
        <f t="shared" si="9"/>
        <v>4.16</v>
      </c>
      <c r="BY24" s="241" t="str">
        <f t="shared" si="10"/>
        <v>11120</v>
      </c>
      <c r="BZ24" s="242" t="str">
        <f t="shared" si="11"/>
        <v>0.5</v>
      </c>
      <c r="CA24" s="241" t="str">
        <f t="shared" si="12"/>
        <v>56</v>
      </c>
      <c r="CB24" s="225" t="str">
        <f>$AY24*Assembly!X$4+$AZ24*Assembly!X$5+$BA24*Assembly!X$6+$BB24*Assembly!X$7+$BC24*Assembly!X$8+$BD24*Assembly!X$9+$BE24*Assembly!X$10+$BF24*Assembly!X$11+$BG24*Assembly!X$12+$BH24*Assembly!X$13+$BI24*Assembly!X$14+$BJ24*Assembly!X$15+$BK24*Assembly!X$16+$BL24*Assembly!X$17+$BM24*Assembly!X$18+$BN24*Assembly!X$19+$BO24*Assembly!X$20+$BP24*Assembly!X$21+$BQ24*Assembly!X$22+$BR24*Assembly!X$23+$BS24*Assembly!X$24</f>
        <v>77</v>
      </c>
      <c r="CC24" s="225" t="str">
        <f t="shared" si="13"/>
        <v>11,978</v>
      </c>
      <c r="CD24" s="223" t="str">
        <f t="shared" si="14"/>
        <v>0.0120</v>
      </c>
      <c r="CE24" s="243" t="str">
        <f>$AY24*Assembly!AB$4+$AZ24*Assembly!AB$5+$BA24*Assembly!AB$6+$BB24*Assembly!AB$7+$BC24*Assembly!AB$8+$BD24*Assembly!AB$9+$BE24*Assembly!AB$10+$BF24*Assembly!AB$11+$BG24*Assembly!AB$12+$BH24*Assembly!AB$13+$BI24*Assembly!AB$14+$BJ24*Assembly!AB$15+$BK24*Assembly!AB$16+$BL24*Assembly!AB$17+$BM24*Assembly!AB$18+$BN24*Assembly!AB$19+$BO24*Assembly!AB$20+$BP24*Assembly!AB$21+$BQ24*Assembly!AB$22+$BR24*Assembly!AB$23+$BS24*Assembly!AB$24</f>
        <v>187</v>
      </c>
      <c r="CF24" s="231" t="str">
        <f>$AY24*Assembly!M$4+$AZ24*Assembly!M$5+$BA24*Assembly!M$6+$BB24*Assembly!M$7+$BC24*Assembly!M$8+$BD24*Assembly!M$9+$BE24*Assembly!M$10+$BF24*Assembly!M$11+$BG24*Assembly!M$12+$BH24*Assembly!M$13+$BI24*Assembly!M$14+$BJ24*Assembly!M$15+$BK24*Assembly!M$16+$BL24*Assembly!M$17+$BM24*Assembly!M$18+$BN24*Assembly!M$19+$BO24*Assembly!M$20+$BP24*Assembly!M$21+$BQ24*Assembly!M$22+$BR24*Assembly!M$23+$BS24*Assembly!M$24</f>
        <v>405</v>
      </c>
      <c r="CG24" s="231" t="str">
        <f>$AY24*Assembly!N$4+$AZ24*Assembly!N$5+$BA24*Assembly!N$6+$BB24*Assembly!N$7+$BC24*Assembly!N$8+$BD24*Assembly!N$9+$BE24*Assembly!N$10+$BF24*Assembly!N$11+$BG24*Assembly!N$12+$BH24*Assembly!N$13+$BI24*Assembly!N$14+$BJ24*Assembly!N$15+$BK24*Assembly!N$16+$BL24*Assembly!N$17+$BM24*Assembly!N$18+$BN24*Assembly!N$19+$BO24*Assembly!N$20+$BP24*Assembly!N$21+$BQ24*Assembly!N$22+$BR24*Assembly!N$23+$BS24*Assembly!N$24</f>
        <v>20</v>
      </c>
      <c r="CH24" s="231" t="str">
        <f>$AY24*Assembly!O$4+$AZ24*Assembly!O$5+$BA24*Assembly!O$6+$BB24*Assembly!O$7+$BC24*Assembly!O$8+$BD24*Assembly!O$9+$BE24*Assembly!O$10+$BF24*Assembly!O$11+$BG24*Assembly!O$12+$BH24*Assembly!O$13+$BI24*Assembly!O$14+$BJ24*Assembly!O$15+$BK24*Assembly!O$16+$BL24*Assembly!O$17+$BM24*Assembly!O$18+$BN24*Assembly!O$19+$BO24*Assembly!O$20+$BP24*Assembly!O$21+$BQ24*Assembly!O$22+$BR24*Assembly!O$23+$BS24*Assembly!O$24</f>
        <v>12</v>
      </c>
      <c r="CI24" s="229" t="str">
        <f>$AY24*Assembly!P$4+$AZ24*Assembly!P$5+$BA24*Assembly!P$6+$BB24*Assembly!P$7+$BC24*Assembly!P$8+$BD24*Assembly!P$9+$BE24*Assembly!P$10+$BF24*Assembly!P$11+$BG24*Assembly!P$12+$BH24*Assembly!P$13+$BI24*Assembly!P$14+$BJ24*Assembly!P$15+$BK24*Assembly!P$16+$BL24*Assembly!P$17+$BM24*Assembly!P$18+$BN24*Assembly!P$19+$BO24*Assembly!P$20+$BP24*Assembly!P$21+$BQ24*Assembly!P$22+$BR24*Assembly!P$23+$BS24*Assembly!P$24</f>
        <v>0</v>
      </c>
      <c r="CJ24" s="229" t="str">
        <f>$AY24*Assembly!Q$4+$AZ24*Assembly!Q$5+$BA24*Assembly!Q$6+$BB24*Assembly!Q$7+$BC24*Assembly!Q$8+$BD24*Assembly!Q$9+$BE24*Assembly!Q$10+$BF24*Assembly!Q$11+$BG24*Assembly!Q$12+$BH24*Assembly!Q$13+$BI24*Assembly!Q$14+$BJ24*Assembly!Q$15+$BK24*Assembly!Q$16+$BL24*Assembly!Q$17+$BM24*Assembly!Q$18+$BN24*Assembly!Q$19+$BO24*Assembly!Q$20+$BP24*Assembly!Q$21+$BQ24*Assembly!Q$22+$BR24*Assembly!Q$23+$BS24*Assembly!Q$24</f>
        <v>0</v>
      </c>
      <c r="CK24" s="231" t="str">
        <f>$AY24*Assembly!R$4+$AZ24*Assembly!R$5+$BA24*Assembly!R$6+$BB24*Assembly!R$7+$BC24*Assembly!R$8+$BD24*Assembly!R$9+$BE24*Assembly!R$10+$BF24*Assembly!R$11+$BG24*Assembly!R$12+$BH24*Assembly!R$13+$BI24*Assembly!R$14+$BJ24*Assembly!R$15+$BK24*Assembly!R$16+$BL24*Assembly!R$17+$BM24*Assembly!R$18+$BN24*Assembly!R$19+$BO24*Assembly!R$20+$BP24*Assembly!R$21+$BQ24*Assembly!R$22+$BR24*Assembly!R$23+$BS24*Assembly!R$24</f>
        <v>0</v>
      </c>
      <c r="CL24" s="229" t="str">
        <f>$AY24*Assembly!S$4+$AZ24*Assembly!S$5+$BA24*Assembly!S$6+$BB24*Assembly!S$7+$BC24*Assembly!S$8+$BD24*Assembly!S$9+$BE24*Assembly!S$10+$BF24*Assembly!S$11+$BG24*Assembly!S$12+$BH24*Assembly!S$13+$BI24*Assembly!S$14+$BJ24*Assembly!S$15+$BK24*Assembly!S$16+$BL24*Assembly!S$17+$BM24*Assembly!S$18+$BN24*Assembly!S$19+$BO24*Assembly!S$20+$BP24*Assembly!S$21+$BQ24*Assembly!S$22+$BR24*Assembly!S$23+$BS24*Assembly!S$24</f>
        <v>0</v>
      </c>
      <c r="CM24" s="229" t="str">
        <f>$AY24*Assembly!T$4+$AZ24*Assembly!T$5+$BA24*Assembly!T$6+$BB24*Assembly!T$7+$BC24*Assembly!T$8+$BD24*Assembly!T$9+$BE24*Assembly!T$10+$BF24*Assembly!T$11+$BG24*Assembly!T$12+$BH24*Assembly!T$13+$BI24*Assembly!T$14+$BJ24*Assembly!T$15+$BK24*Assembly!T$16+$BL24*Assembly!T$17+$BM24*Assembly!T$18+$BN24*Assembly!T$19+$BO24*Assembly!T$20+$BP24*Assembly!T$21+$BQ24*Assembly!T$22+$BR24*Assembly!T$23+$BS24*Assembly!T$24</f>
        <v>0</v>
      </c>
      <c r="CN24" s="229" t="str">
        <f>$AY24*Assembly!U$4+$AZ24*Assembly!U$5+$BA24*Assembly!U$6+$BB24*Assembly!U$7+$BC24*Assembly!U$8+$BD24*Assembly!U$9+$BE24*Assembly!U$10+$BF24*Assembly!U$11+$BG24*Assembly!U$12+$BH24*Assembly!U$13+$BI24*Assembly!U$14+$BJ24*Assembly!U$15+$BK24*Assembly!U$16+$BL24*Assembly!U$17+$BM24*Assembly!U$18+$BN24*Assembly!U$19+$BO24*Assembly!U$20+$BP24*Assembly!U$21+$BQ24*Assembly!U$22+$BR24*Assembly!U$23+$BS24*Assembly!U$24</f>
        <v>0</v>
      </c>
      <c r="CO24" s="231" t="str">
        <f>$AY24*Assembly!V$4+$AZ24*Assembly!V$5+$BA24*Assembly!V$6+$BB24*Assembly!V$7+$BC24*Assembly!V$8+$BD24*Assembly!V$9+$BE24*Assembly!V$10+$BF24*Assembly!V$11+$BG24*Assembly!V$12+$BH24*Assembly!V$13+$BI24*Assembly!V$14+$BJ24*Assembly!V$15+$BK24*Assembly!V$16+$BL24*Assembly!V$17+$BM24*Assembly!V$18+$BN24*Assembly!V$19+$BO24*Assembly!V$20+$BP24*Assembly!V$21+$BQ24*Assembly!V$22+$BR24*Assembly!V$23+$BS24*Assembly!V$24</f>
        <v>0</v>
      </c>
      <c r="CP24" s="231" t="str">
        <f>CF24*Refining!$F$3</f>
        <v>723</v>
      </c>
      <c r="CQ24" s="231" t="str">
        <f>CG24*Refining!$F$4</f>
        <v>63</v>
      </c>
      <c r="CR24" s="231" t="str">
        <f>CH24*Refining!$F$5</f>
        <v>50</v>
      </c>
      <c r="CS24" s="231" t="str">
        <f>CI24*Refining!$F$6</f>
        <v>0</v>
      </c>
      <c r="CT24" s="231" t="str">
        <f>CJ24*Refining!$F$7</f>
        <v>0</v>
      </c>
      <c r="CU24" s="231" t="str">
        <f>CK24*Refining!$F$8</f>
        <v>0</v>
      </c>
      <c r="CV24" s="231" t="str">
        <f>CL24*Refining!$F$9</f>
        <v>0</v>
      </c>
      <c r="CW24" s="231" t="str">
        <f>CM24*Refining!$F$10</f>
        <v>0</v>
      </c>
      <c r="CX24" s="231" t="str">
        <f>CN24*Refining!$F$11</f>
        <v>0</v>
      </c>
      <c r="CY24" s="231" t="str">
        <f>CO24*Refining!$F$12</f>
        <v>0</v>
      </c>
      <c r="CZ24" s="244" t="str">
        <f t="shared" ref="CZ24:DS24" si="97">IF(CF24 = 0, "", CF24)</f>
        <v>405</v>
      </c>
      <c r="DA24" s="245" t="str">
        <f t="shared" si="97"/>
        <v>20</v>
      </c>
      <c r="DB24" s="245" t="str">
        <f t="shared" si="97"/>
        <v>12</v>
      </c>
      <c r="DC24" s="245" t="str">
        <f t="shared" si="97"/>
        <v/>
      </c>
      <c r="DD24" s="245" t="str">
        <f t="shared" si="97"/>
        <v/>
      </c>
      <c r="DE24" s="245" t="str">
        <f t="shared" si="97"/>
        <v/>
      </c>
      <c r="DF24" s="245" t="str">
        <f t="shared" si="97"/>
        <v/>
      </c>
      <c r="DG24" s="245" t="str">
        <f t="shared" si="97"/>
        <v/>
      </c>
      <c r="DH24" s="245" t="str">
        <f t="shared" si="97"/>
        <v/>
      </c>
      <c r="DI24" s="246" t="str">
        <f t="shared" si="97"/>
        <v/>
      </c>
      <c r="DJ24" s="244" t="str">
        <f t="shared" si="97"/>
        <v>723</v>
      </c>
      <c r="DK24" s="245" t="str">
        <f t="shared" si="97"/>
        <v>63</v>
      </c>
      <c r="DL24" s="245" t="str">
        <f t="shared" si="97"/>
        <v>50</v>
      </c>
      <c r="DM24" s="245" t="str">
        <f t="shared" si="97"/>
        <v/>
      </c>
      <c r="DN24" s="259" t="str">
        <f t="shared" si="97"/>
        <v/>
      </c>
      <c r="DO24" s="245" t="str">
        <f t="shared" si="97"/>
        <v/>
      </c>
      <c r="DP24" s="245" t="str">
        <f t="shared" si="97"/>
        <v/>
      </c>
      <c r="DQ24" s="245" t="str">
        <f t="shared" si="97"/>
        <v/>
      </c>
      <c r="DR24" s="245" t="str">
        <f t="shared" si="97"/>
        <v/>
      </c>
      <c r="DS24" s="246" t="str">
        <f t="shared" si="97"/>
        <v/>
      </c>
      <c r="DT24" s="248" t="str">
        <f t="shared" si="16"/>
        <v>437</v>
      </c>
      <c r="DU24" s="249" t="str">
        <f t="shared" si="17"/>
        <v>836</v>
      </c>
      <c r="DV24" s="225" t="str">
        <f>CZ24*'Ores &amp; Ingots'!$C$3+DA24*'Ores &amp; Ingots'!$C$4+DB24*'Ores &amp; Ingots'!$C$5+DC24*'Ores &amp; Ingots'!$C$6+DD24*'Ores &amp; Ingots'!$C$7+DE24*'Ores &amp; Ingots'!$C$8+DF24*'Ores &amp; Ingots'!$C$9+DG24*'Ores &amp; Ingots'!$C$10+DH24*'Ores &amp; Ingots'!$C$11+DI24*'Ores &amp; Ingots'!$C$12</f>
        <v>55</v>
      </c>
      <c r="DW24" s="225" t="str">
        <f>DJ24*'Ores &amp; Ingots'!$B$3+DK24*'Ores &amp; Ingots'!$B$4+DL24*'Ores &amp; Ingots'!$B$5+DM24*'Ores &amp; Ingots'!$B$6+DN24*'Ores &amp; Ingots'!$B$7+DO24*'Ores &amp; Ingots'!$B$8+DP24*'Ores &amp; Ingots'!$B$9+DQ24*'Ores &amp; Ingots'!$B$10+DR24*'Ores &amp; Ingots'!$B$11+DS24*'Ores &amp; Ingots'!$B$12</f>
        <v>309</v>
      </c>
      <c r="DX24" s="249" t="str">
        <f>CZ24*Refining!$G$3+DA24*Refining!$G$4+DB24*Refining!$G$5+DC24*Refining!$G$6+DD24*Refining!$G$7+DE24*Refining!$G$8+DF24*Refining!$G$9+DG24*Refining!$G$10+DH24*Refining!$G$11+DI24*Refining!$G$12</f>
        <v>278</v>
      </c>
      <c r="DY24" s="249" t="str">
        <f t="shared" si="18"/>
        <v>43,216</v>
      </c>
      <c r="DZ24" s="250" t="str">
        <f t="shared" si="19"/>
        <v>0.0432</v>
      </c>
      <c r="EA24" s="248" t="str">
        <f t="shared" si="20"/>
        <v>380</v>
      </c>
      <c r="EB24" s="251" t="str">
        <f t="shared" ref="EB24:EC24" si="98">EA24/60</f>
        <v>6.3</v>
      </c>
      <c r="EC24" s="251" t="str">
        <f t="shared" si="98"/>
        <v>0.1</v>
      </c>
      <c r="ED24" s="248" t="str">
        <f t="shared" si="22"/>
        <v>55,194</v>
      </c>
      <c r="EE24" s="251" t="str">
        <f t="shared" ref="EE24:EF24" si="99">ED24/1000</f>
        <v>55.2</v>
      </c>
      <c r="EF24" s="252" t="str">
        <f t="shared" si="99"/>
        <v>0.06</v>
      </c>
      <c r="EG24" s="223" t="str">
        <f t="shared" si="24"/>
        <v>0.0552</v>
      </c>
      <c r="EH24" s="224" t="str">
        <f t="shared" si="25"/>
        <v>0:06:20</v>
      </c>
      <c r="EI24" s="225"/>
    </row>
    <row r="25">
      <c r="A25" s="33"/>
      <c r="B25" s="226" t="s">
        <v>924</v>
      </c>
      <c r="C25" s="227" t="s">
        <v>886</v>
      </c>
      <c r="D25" s="227">
        <v>3.0</v>
      </c>
      <c r="E25" s="227">
        <v>3.0</v>
      </c>
      <c r="F25" s="227">
        <v>3.0</v>
      </c>
      <c r="G25" s="253" t="str">
        <f t="shared" si="5"/>
        <v>421.9</v>
      </c>
      <c r="H25" s="254">
        <v>40.0</v>
      </c>
      <c r="I25" s="254">
        <v>40.0</v>
      </c>
      <c r="J25" s="254" t="str">
        <f>H25/Main!$D$9</f>
        <v>40</v>
      </c>
      <c r="K25" s="254" t="str">
        <f>I25/Main!$D$10</f>
        <v>40</v>
      </c>
      <c r="L25" s="254" t="str">
        <f t="shared" si="6"/>
        <v>1</v>
      </c>
      <c r="M25" s="254">
        <v>1.0</v>
      </c>
      <c r="N25" s="302">
        <v>0.001</v>
      </c>
      <c r="O25" s="256">
        <v>1.0E7</v>
      </c>
      <c r="P25" s="255"/>
      <c r="Q25" s="256"/>
      <c r="R25" s="255"/>
      <c r="S25" s="257"/>
      <c r="T25" s="257"/>
      <c r="U25" s="256">
        <v>6000000.0</v>
      </c>
      <c r="V25" s="255"/>
      <c r="W25" s="255"/>
      <c r="X25" s="255"/>
      <c r="Y25" s="255"/>
      <c r="Z25" s="255"/>
      <c r="AA25" s="255"/>
      <c r="AB25" s="255"/>
      <c r="AC25" s="258" t="s">
        <v>12</v>
      </c>
      <c r="AD25" s="234">
        <v>150.0</v>
      </c>
      <c r="AE25" s="234">
        <v>0.0</v>
      </c>
      <c r="AF25" s="234">
        <v>0.0</v>
      </c>
      <c r="AG25" s="235">
        <v>40.0</v>
      </c>
      <c r="AH25" s="234">
        <v>180.0</v>
      </c>
      <c r="AI25" s="234">
        <v>0.0</v>
      </c>
      <c r="AJ25" s="234">
        <v>0.0</v>
      </c>
      <c r="AK25" s="234">
        <v>0.0</v>
      </c>
      <c r="AL25" s="234">
        <v>0.0</v>
      </c>
      <c r="AM25" s="234">
        <v>0.0</v>
      </c>
      <c r="AN25" s="234">
        <v>0.0</v>
      </c>
      <c r="AO25" s="234">
        <v>250.0</v>
      </c>
      <c r="AP25" s="234">
        <v>0.0</v>
      </c>
      <c r="AQ25" s="234">
        <v>0.0</v>
      </c>
      <c r="AR25" s="234">
        <v>0.0</v>
      </c>
      <c r="AS25" s="234">
        <v>0.0</v>
      </c>
      <c r="AT25" s="234">
        <v>0.0</v>
      </c>
      <c r="AU25" s="234">
        <v>0.0</v>
      </c>
      <c r="AV25" s="234">
        <v>0.0</v>
      </c>
      <c r="AW25" s="234">
        <v>0.0</v>
      </c>
      <c r="AX25" s="234">
        <v>0.0</v>
      </c>
      <c r="AY25" s="236" t="str">
        <f t="shared" ref="AY25:BS25" si="100">IF(AD25 = 0, "", AD25)</f>
        <v>150</v>
      </c>
      <c r="AZ25" s="227" t="str">
        <f t="shared" si="100"/>
        <v/>
      </c>
      <c r="BA25" s="227" t="str">
        <f t="shared" si="100"/>
        <v/>
      </c>
      <c r="BB25" s="237" t="str">
        <f t="shared" si="100"/>
        <v>40</v>
      </c>
      <c r="BC25" s="227" t="str">
        <f t="shared" si="100"/>
        <v>180</v>
      </c>
      <c r="BD25" s="227" t="str">
        <f t="shared" si="100"/>
        <v/>
      </c>
      <c r="BE25" s="227" t="str">
        <f t="shared" si="100"/>
        <v/>
      </c>
      <c r="BF25" s="227" t="str">
        <f t="shared" si="100"/>
        <v/>
      </c>
      <c r="BG25" s="227" t="str">
        <f t="shared" si="100"/>
        <v/>
      </c>
      <c r="BH25" s="227" t="str">
        <f t="shared" si="100"/>
        <v/>
      </c>
      <c r="BI25" s="227" t="str">
        <f t="shared" si="100"/>
        <v/>
      </c>
      <c r="BJ25" s="227" t="str">
        <f t="shared" si="100"/>
        <v>250</v>
      </c>
      <c r="BK25" s="227" t="str">
        <f t="shared" si="100"/>
        <v/>
      </c>
      <c r="BL25" s="227" t="str">
        <f t="shared" si="100"/>
        <v/>
      </c>
      <c r="BM25" s="227" t="str">
        <f t="shared" si="100"/>
        <v/>
      </c>
      <c r="BN25" s="227" t="str">
        <f t="shared" si="100"/>
        <v/>
      </c>
      <c r="BO25" s="227" t="str">
        <f t="shared" si="100"/>
        <v/>
      </c>
      <c r="BP25" s="227" t="str">
        <f t="shared" si="100"/>
        <v/>
      </c>
      <c r="BQ25" s="227" t="str">
        <f t="shared" si="100"/>
        <v/>
      </c>
      <c r="BR25" s="227" t="str">
        <f t="shared" si="100"/>
        <v/>
      </c>
      <c r="BS25" s="238" t="str">
        <f t="shared" si="100"/>
        <v/>
      </c>
      <c r="BT25" s="239" t="str">
        <f>$AY25*Assembly!Y$4+$AZ25*Assembly!Y$5+$BA25*Assembly!Y$6+$BB25*Assembly!Y$7+$BC25*Assembly!Y$8+$BD25*Assembly!Y$9+$BE25*Assembly!Y$10+$BF25*Assembly!Y$11+$BG25*Assembly!Y$12+$BH25*Assembly!Y$13+$BI25*Assembly!Y$14+$BJ25*Assembly!Y$15+$BK25*Assembly!Y$16+$BL25*Assembly!Y$17+$BM25*Assembly!Y$18+$BN25*Assembly!Y$19+$BO25*Assembly!Y$20+$BP25*Assembly!Y$21+$BQ25*Assembly!Y$22+$BR25*Assembly!Y$23+$BS25*Assembly!Y$24</f>
        <v>6,940</v>
      </c>
      <c r="BU25" s="225" t="str">
        <f t="shared" si="8"/>
        <v>16</v>
      </c>
      <c r="BV25" s="301" t="str">
        <f t="shared" si="80"/>
        <v>865 N</v>
      </c>
      <c r="BW25" s="225" t="str">
        <f>$AY25*Assembly!AC$4+$AZ25*Assembly!AC$5+$BA25*Assembly!AC$6+$BB25*Assembly!AC$7+$BC25*Assembly!AC$8+$BD25*Assembly!AC$9+$BE25*Assembly!AC$10+$BF25*Assembly!AC$11+$BG25*Assembly!AC$12+$BH25*Assembly!AC$13+$BI25*Assembly!AC$14+$BJ25*Assembly!AC$15+$BK25*Assembly!AC$16+$BL25*Assembly!AC$17+$BM25*Assembly!AC$18+$BN25*Assembly!AC$19+$BO25*Assembly!AC$20+$BP25*Assembly!AC$21+$BQ25*Assembly!AC$22+$BR25*Assembly!AC$23+$BS25*Assembly!AC$24</f>
        <v>30,300</v>
      </c>
      <c r="BX25" s="240" t="str">
        <f t="shared" si="9"/>
        <v>4.37</v>
      </c>
      <c r="BY25" s="241" t="str">
        <f t="shared" si="10"/>
        <v>72</v>
      </c>
      <c r="BZ25" s="242" t="str">
        <f t="shared" si="11"/>
        <v>1841.9</v>
      </c>
      <c r="CA25" s="241" t="str">
        <f t="shared" si="12"/>
        <v>758</v>
      </c>
      <c r="CB25" s="225" t="str">
        <f>$AY25*Assembly!X$4+$AZ25*Assembly!X$5+$BA25*Assembly!X$6+$BB25*Assembly!X$7+$BC25*Assembly!X$8+$BD25*Assembly!X$9+$BE25*Assembly!X$10+$BF25*Assembly!X$11+$BG25*Assembly!X$12+$BH25*Assembly!X$13+$BI25*Assembly!X$14+$BJ25*Assembly!X$15+$BK25*Assembly!X$16+$BL25*Assembly!X$17+$BM25*Assembly!X$18+$BN25*Assembly!X$19+$BO25*Assembly!X$20+$BP25*Assembly!X$21+$BQ25*Assembly!X$22+$BR25*Assembly!X$23+$BS25*Assembly!X$24</f>
        <v>1,410</v>
      </c>
      <c r="CC25" s="225" t="str">
        <f t="shared" si="13"/>
        <v>219,333</v>
      </c>
      <c r="CD25" s="223" t="str">
        <f t="shared" si="14"/>
        <v>0.2193</v>
      </c>
      <c r="CE25" s="243" t="str">
        <f>$AY25*Assembly!AB$4+$AZ25*Assembly!AB$5+$BA25*Assembly!AB$6+$BB25*Assembly!AB$7+$BC25*Assembly!AB$8+$BD25*Assembly!AB$9+$BE25*Assembly!AB$10+$BF25*Assembly!AB$11+$BG25*Assembly!AB$12+$BH25*Assembly!AB$13+$BI25*Assembly!AB$14+$BJ25*Assembly!AB$15+$BK25*Assembly!AB$16+$BL25*Assembly!AB$17+$BM25*Assembly!AB$18+$BN25*Assembly!AB$19+$BO25*Assembly!AB$20+$BP25*Assembly!AB$21+$BQ25*Assembly!AB$22+$BR25*Assembly!AB$23+$BS25*Assembly!AB$24</f>
        <v>6,080</v>
      </c>
      <c r="CF25" s="256" t="str">
        <f>$AY25*Assembly!M$4+$AZ25*Assembly!M$5+$BA25*Assembly!M$6+$BB25*Assembly!M$7+$BC25*Assembly!M$8+$BD25*Assembly!M$9+$BE25*Assembly!M$10+$BF25*Assembly!M$11+$BG25*Assembly!M$12+$BH25*Assembly!M$13+$BI25*Assembly!M$14+$BJ25*Assembly!M$15+$BK25*Assembly!M$16+$BL25*Assembly!M$17+$BM25*Assembly!M$18+$BN25*Assembly!M$19+$BO25*Assembly!M$20+$BP25*Assembly!M$21+$BQ25*Assembly!M$22+$BR25*Assembly!M$23+$BS25*Assembly!M$24</f>
        <v>9,150</v>
      </c>
      <c r="CG25" s="256" t="str">
        <f>$AY25*Assembly!N$4+$AZ25*Assembly!N$5+$BA25*Assembly!N$6+$BB25*Assembly!N$7+$BC25*Assembly!N$8+$BD25*Assembly!N$9+$BE25*Assembly!N$10+$BF25*Assembly!N$11+$BG25*Assembly!N$12+$BH25*Assembly!N$13+$BI25*Assembly!N$14+$BJ25*Assembly!N$15+$BK25*Assembly!N$16+$BL25*Assembly!N$17+$BM25*Assembly!N$18+$BN25*Assembly!N$19+$BO25*Assembly!N$20+$BP25*Assembly!N$21+$BQ25*Assembly!N$22+$BR25*Assembly!N$23+$BS25*Assembly!N$24</f>
        <v>1,250</v>
      </c>
      <c r="CH25" s="256" t="str">
        <f>$AY25*Assembly!O$4+$AZ25*Assembly!O$5+$BA25*Assembly!O$6+$BB25*Assembly!O$7+$BC25*Assembly!O$8+$BD25*Assembly!O$9+$BE25*Assembly!O$10+$BF25*Assembly!O$11+$BG25*Assembly!O$12+$BH25*Assembly!O$13+$BI25*Assembly!O$14+$BJ25*Assembly!O$15+$BK25*Assembly!O$16+$BL25*Assembly!O$17+$BM25*Assembly!O$18+$BN25*Assembly!O$19+$BO25*Assembly!O$20+$BP25*Assembly!O$21+$BQ25*Assembly!O$22+$BR25*Assembly!O$23+$BS25*Assembly!O$24</f>
        <v>750</v>
      </c>
      <c r="CI25" s="254" t="str">
        <f>$AY25*Assembly!P$4+$AZ25*Assembly!P$5+$BA25*Assembly!P$6+$BB25*Assembly!P$7+$BC25*Assembly!P$8+$BD25*Assembly!P$9+$BE25*Assembly!P$10+$BF25*Assembly!P$11+$BG25*Assembly!P$12+$BH25*Assembly!P$13+$BI25*Assembly!P$14+$BJ25*Assembly!P$15+$BK25*Assembly!P$16+$BL25*Assembly!P$17+$BM25*Assembly!P$18+$BN25*Assembly!P$19+$BO25*Assembly!P$20+$BP25*Assembly!P$21+$BQ25*Assembly!P$22+$BR25*Assembly!P$23+$BS25*Assembly!P$24</f>
        <v>0</v>
      </c>
      <c r="CJ25" s="254" t="str">
        <f>$AY25*Assembly!Q$4+$AZ25*Assembly!Q$5+$BA25*Assembly!Q$6+$BB25*Assembly!Q$7+$BC25*Assembly!Q$8+$BD25*Assembly!Q$9+$BE25*Assembly!Q$10+$BF25*Assembly!Q$11+$BG25*Assembly!Q$12+$BH25*Assembly!Q$13+$BI25*Assembly!Q$14+$BJ25*Assembly!Q$15+$BK25*Assembly!Q$16+$BL25*Assembly!Q$17+$BM25*Assembly!Q$18+$BN25*Assembly!Q$19+$BO25*Assembly!Q$20+$BP25*Assembly!Q$21+$BQ25*Assembly!Q$22+$BR25*Assembly!Q$23+$BS25*Assembly!Q$24</f>
        <v>0</v>
      </c>
      <c r="CK25" s="256" t="str">
        <f>$AY25*Assembly!R$4+$AZ25*Assembly!R$5+$BA25*Assembly!R$6+$BB25*Assembly!R$7+$BC25*Assembly!R$8+$BD25*Assembly!R$9+$BE25*Assembly!R$10+$BF25*Assembly!R$11+$BG25*Assembly!R$12+$BH25*Assembly!R$13+$BI25*Assembly!R$14+$BJ25*Assembly!R$15+$BK25*Assembly!R$16+$BL25*Assembly!R$17+$BM25*Assembly!R$18+$BN25*Assembly!R$19+$BO25*Assembly!R$20+$BP25*Assembly!R$21+$BQ25*Assembly!R$22+$BR25*Assembly!R$23+$BS25*Assembly!R$24</f>
        <v>0</v>
      </c>
      <c r="CL25" s="254" t="str">
        <f>$AY25*Assembly!S$4+$AZ25*Assembly!S$5+$BA25*Assembly!S$6+$BB25*Assembly!S$7+$BC25*Assembly!S$8+$BD25*Assembly!S$9+$BE25*Assembly!S$10+$BF25*Assembly!S$11+$BG25*Assembly!S$12+$BH25*Assembly!S$13+$BI25*Assembly!S$14+$BJ25*Assembly!S$15+$BK25*Assembly!S$16+$BL25*Assembly!S$17+$BM25*Assembly!S$18+$BN25*Assembly!S$19+$BO25*Assembly!S$20+$BP25*Assembly!S$21+$BQ25*Assembly!S$22+$BR25*Assembly!S$23+$BS25*Assembly!S$24</f>
        <v>0</v>
      </c>
      <c r="CM25" s="254" t="str">
        <f>$AY25*Assembly!T$4+$AZ25*Assembly!T$5+$BA25*Assembly!T$6+$BB25*Assembly!T$7+$BC25*Assembly!T$8+$BD25*Assembly!T$9+$BE25*Assembly!T$10+$BF25*Assembly!T$11+$BG25*Assembly!T$12+$BH25*Assembly!T$13+$BI25*Assembly!T$14+$BJ25*Assembly!T$15+$BK25*Assembly!T$16+$BL25*Assembly!T$17+$BM25*Assembly!T$18+$BN25*Assembly!T$19+$BO25*Assembly!T$20+$BP25*Assembly!T$21+$BQ25*Assembly!T$22+$BR25*Assembly!T$23+$BS25*Assembly!T$24</f>
        <v>0</v>
      </c>
      <c r="CN25" s="254" t="str">
        <f>$AY25*Assembly!U$4+$AZ25*Assembly!U$5+$BA25*Assembly!U$6+$BB25*Assembly!U$7+$BC25*Assembly!U$8+$BD25*Assembly!U$9+$BE25*Assembly!U$10+$BF25*Assembly!U$11+$BG25*Assembly!U$12+$BH25*Assembly!U$13+$BI25*Assembly!U$14+$BJ25*Assembly!U$15+$BK25*Assembly!U$16+$BL25*Assembly!U$17+$BM25*Assembly!U$18+$BN25*Assembly!U$19+$BO25*Assembly!U$20+$BP25*Assembly!U$21+$BQ25*Assembly!U$22+$BR25*Assembly!U$23+$BS25*Assembly!U$24</f>
        <v>0</v>
      </c>
      <c r="CO25" s="256" t="str">
        <f>$AY25*Assembly!V$4+$AZ25*Assembly!V$5+$BA25*Assembly!V$6+$BB25*Assembly!V$7+$BC25*Assembly!V$8+$BD25*Assembly!V$9+$BE25*Assembly!V$10+$BF25*Assembly!V$11+$BG25*Assembly!V$12+$BH25*Assembly!V$13+$BI25*Assembly!V$14+$BJ25*Assembly!V$15+$BK25*Assembly!V$16+$BL25*Assembly!V$17+$BM25*Assembly!V$18+$BN25*Assembly!V$19+$BO25*Assembly!V$20+$BP25*Assembly!V$21+$BQ25*Assembly!V$22+$BR25*Assembly!V$23+$BS25*Assembly!V$24</f>
        <v>0</v>
      </c>
      <c r="CP25" s="256" t="str">
        <f>CF25*Refining!$F$3</f>
        <v>16,339</v>
      </c>
      <c r="CQ25" s="256" t="str">
        <f>CG25*Refining!$F$4</f>
        <v>3,906</v>
      </c>
      <c r="CR25" s="256" t="str">
        <f>CH25*Refining!$F$5</f>
        <v>3,125</v>
      </c>
      <c r="CS25" s="256" t="str">
        <f>CI25*Refining!$F$6</f>
        <v>0</v>
      </c>
      <c r="CT25" s="256" t="str">
        <f>CJ25*Refining!$F$7</f>
        <v>0</v>
      </c>
      <c r="CU25" s="256" t="str">
        <f>CK25*Refining!$F$8</f>
        <v>0</v>
      </c>
      <c r="CV25" s="256" t="str">
        <f>CL25*Refining!$F$9</f>
        <v>0</v>
      </c>
      <c r="CW25" s="256" t="str">
        <f>CM25*Refining!$F$10</f>
        <v>0</v>
      </c>
      <c r="CX25" s="256" t="str">
        <f>CN25*Refining!$F$11</f>
        <v>0</v>
      </c>
      <c r="CY25" s="256" t="str">
        <f>CO25*Refining!$F$12</f>
        <v>0</v>
      </c>
      <c r="CZ25" s="244" t="str">
        <f t="shared" ref="CZ25:DS25" si="101">IF(CF25 = 0, "", CF25)</f>
        <v>9,150</v>
      </c>
      <c r="DA25" s="245" t="str">
        <f t="shared" si="101"/>
        <v>1,250</v>
      </c>
      <c r="DB25" s="245" t="str">
        <f t="shared" si="101"/>
        <v>750</v>
      </c>
      <c r="DC25" s="245" t="str">
        <f t="shared" si="101"/>
        <v/>
      </c>
      <c r="DD25" s="245" t="str">
        <f t="shared" si="101"/>
        <v/>
      </c>
      <c r="DE25" s="245" t="str">
        <f t="shared" si="101"/>
        <v/>
      </c>
      <c r="DF25" s="245" t="str">
        <f t="shared" si="101"/>
        <v/>
      </c>
      <c r="DG25" s="245" t="str">
        <f t="shared" si="101"/>
        <v/>
      </c>
      <c r="DH25" s="245" t="str">
        <f t="shared" si="101"/>
        <v/>
      </c>
      <c r="DI25" s="246" t="str">
        <f t="shared" si="101"/>
        <v/>
      </c>
      <c r="DJ25" s="244" t="str">
        <f t="shared" si="101"/>
        <v>16,339</v>
      </c>
      <c r="DK25" s="245" t="str">
        <f t="shared" si="101"/>
        <v>3,906</v>
      </c>
      <c r="DL25" s="245" t="str">
        <f t="shared" si="101"/>
        <v>3,125</v>
      </c>
      <c r="DM25" s="245" t="str">
        <f t="shared" si="101"/>
        <v/>
      </c>
      <c r="DN25" s="259" t="str">
        <f t="shared" si="101"/>
        <v/>
      </c>
      <c r="DO25" s="245" t="str">
        <f t="shared" si="101"/>
        <v/>
      </c>
      <c r="DP25" s="245" t="str">
        <f t="shared" si="101"/>
        <v/>
      </c>
      <c r="DQ25" s="245" t="str">
        <f t="shared" si="101"/>
        <v/>
      </c>
      <c r="DR25" s="245" t="str">
        <f t="shared" si="101"/>
        <v/>
      </c>
      <c r="DS25" s="246" t="str">
        <f t="shared" si="101"/>
        <v/>
      </c>
      <c r="DT25" s="248" t="str">
        <f t="shared" si="16"/>
        <v>11,150</v>
      </c>
      <c r="DU25" s="249" t="str">
        <f t="shared" si="17"/>
        <v>23,371</v>
      </c>
      <c r="DV25" s="225" t="str">
        <f>CZ25*'Ores &amp; Ingots'!$C$3+DA25*'Ores &amp; Ingots'!$C$4+DB25*'Ores &amp; Ingots'!$C$5+DC25*'Ores &amp; Ingots'!$C$6+DD25*'Ores &amp; Ingots'!$C$7+DE25*'Ores &amp; Ingots'!$C$8+DF25*'Ores &amp; Ingots'!$C$9+DG25*'Ores &amp; Ingots'!$C$10+DH25*'Ores &amp; Ingots'!$C$11+DI25*'Ores &amp; Ingots'!$C$12</f>
        <v>1,386</v>
      </c>
      <c r="DW25" s="225" t="str">
        <f>DJ25*'Ores &amp; Ingots'!$B$3+DK25*'Ores &amp; Ingots'!$B$4+DL25*'Ores &amp; Ingots'!$B$5+DM25*'Ores &amp; Ingots'!$B$6+DN25*'Ores &amp; Ingots'!$B$7+DO25*'Ores &amp; Ingots'!$B$8+DP25*'Ores &amp; Ingots'!$B$9+DQ25*'Ores &amp; Ingots'!$B$10+DR25*'Ores &amp; Ingots'!$B$11+DS25*'Ores &amp; Ingots'!$B$12</f>
        <v>8,647</v>
      </c>
      <c r="DX25" s="249" t="str">
        <f>CZ25*Refining!$G$3+DA25*Refining!$G$4+DB25*Refining!$G$5+DC25*Refining!$G$6+DD25*Refining!$G$7+DE25*Refining!$G$8+DF25*Refining!$G$9+DG25*Refining!$G$10+DH25*Refining!$G$11+DI25*Refining!$G$12</f>
        <v>16,253</v>
      </c>
      <c r="DY25" s="249" t="str">
        <f t="shared" si="18"/>
        <v>2,528,312</v>
      </c>
      <c r="DZ25" s="250" t="str">
        <f t="shared" si="19"/>
        <v>2.5283</v>
      </c>
      <c r="EA25" s="248" t="str">
        <f t="shared" si="20"/>
        <v>17,703</v>
      </c>
      <c r="EB25" s="251" t="str">
        <f t="shared" ref="EB25:EC25" si="102">EA25/60</f>
        <v>295.1</v>
      </c>
      <c r="EC25" s="251" t="str">
        <f t="shared" si="102"/>
        <v>4.9</v>
      </c>
      <c r="ED25" s="248" t="str">
        <f t="shared" si="22"/>
        <v>2,747,645</v>
      </c>
      <c r="EE25" s="251" t="str">
        <f t="shared" ref="EE25:EF25" si="103">ED25/1000</f>
        <v>2,747.6</v>
      </c>
      <c r="EF25" s="252" t="str">
        <f t="shared" si="103"/>
        <v>2.75</v>
      </c>
      <c r="EG25" s="223" t="str">
        <f t="shared" si="24"/>
        <v>2.7476</v>
      </c>
      <c r="EH25" s="224" t="str">
        <f t="shared" si="25"/>
        <v>4:55:03</v>
      </c>
      <c r="EI25" s="225"/>
    </row>
    <row r="26">
      <c r="A26" s="33"/>
      <c r="B26" s="226" t="s">
        <v>924</v>
      </c>
      <c r="C26" s="227" t="s">
        <v>885</v>
      </c>
      <c r="D26" s="227">
        <v>3.0</v>
      </c>
      <c r="E26" s="227">
        <v>3.0</v>
      </c>
      <c r="F26" s="227">
        <v>3.0</v>
      </c>
      <c r="G26" s="228" t="str">
        <f t="shared" si="5"/>
        <v>3.4</v>
      </c>
      <c r="H26" s="229">
        <v>40.0</v>
      </c>
      <c r="I26" s="229">
        <v>40.0</v>
      </c>
      <c r="J26" s="229" t="str">
        <f>H26/Main!$D$9</f>
        <v>40</v>
      </c>
      <c r="K26" s="229" t="str">
        <f>I26/Main!$D$10</f>
        <v>40</v>
      </c>
      <c r="L26" s="229" t="str">
        <f t="shared" si="6"/>
        <v>1</v>
      </c>
      <c r="M26" s="229">
        <v>1.0</v>
      </c>
      <c r="N26" s="303">
        <v>0.001</v>
      </c>
      <c r="O26" s="231">
        <v>800000.0</v>
      </c>
      <c r="P26" s="230"/>
      <c r="Q26" s="231"/>
      <c r="R26" s="230"/>
      <c r="S26" s="232"/>
      <c r="T26" s="232"/>
      <c r="U26" s="231">
        <v>400000.0</v>
      </c>
      <c r="V26" s="230"/>
      <c r="W26" s="230"/>
      <c r="X26" s="230"/>
      <c r="Y26" s="230"/>
      <c r="Z26" s="230"/>
      <c r="AA26" s="230"/>
      <c r="AB26" s="230"/>
      <c r="AC26" s="233"/>
      <c r="AD26" s="234">
        <v>30.0</v>
      </c>
      <c r="AE26" s="234">
        <v>0.0</v>
      </c>
      <c r="AF26" s="234">
        <v>0.0</v>
      </c>
      <c r="AG26" s="235">
        <v>10.0</v>
      </c>
      <c r="AH26" s="234">
        <v>30.0</v>
      </c>
      <c r="AI26" s="234">
        <v>0.0</v>
      </c>
      <c r="AJ26" s="234">
        <v>0.0</v>
      </c>
      <c r="AK26" s="234">
        <v>0.0</v>
      </c>
      <c r="AL26" s="234">
        <v>0.0</v>
      </c>
      <c r="AM26" s="234">
        <v>0.0</v>
      </c>
      <c r="AN26" s="234">
        <v>0.0</v>
      </c>
      <c r="AO26" s="234">
        <v>22.0</v>
      </c>
      <c r="AP26" s="234">
        <v>0.0</v>
      </c>
      <c r="AQ26" s="234">
        <v>0.0</v>
      </c>
      <c r="AR26" s="234">
        <v>0.0</v>
      </c>
      <c r="AS26" s="234">
        <v>0.0</v>
      </c>
      <c r="AT26" s="234">
        <v>0.0</v>
      </c>
      <c r="AU26" s="234">
        <v>0.0</v>
      </c>
      <c r="AV26" s="234">
        <v>0.0</v>
      </c>
      <c r="AW26" s="234">
        <v>0.0</v>
      </c>
      <c r="AX26" s="234">
        <v>0.0</v>
      </c>
      <c r="AY26" s="236" t="str">
        <f t="shared" ref="AY26:BS26" si="104">IF(AD26 = 0, "", AD26)</f>
        <v>30</v>
      </c>
      <c r="AZ26" s="227" t="str">
        <f t="shared" si="104"/>
        <v/>
      </c>
      <c r="BA26" s="227" t="str">
        <f t="shared" si="104"/>
        <v/>
      </c>
      <c r="BB26" s="237" t="str">
        <f t="shared" si="104"/>
        <v>10</v>
      </c>
      <c r="BC26" s="227" t="str">
        <f t="shared" si="104"/>
        <v>30</v>
      </c>
      <c r="BD26" s="227" t="str">
        <f t="shared" si="104"/>
        <v/>
      </c>
      <c r="BE26" s="227" t="str">
        <f t="shared" si="104"/>
        <v/>
      </c>
      <c r="BF26" s="227" t="str">
        <f t="shared" si="104"/>
        <v/>
      </c>
      <c r="BG26" s="227" t="str">
        <f t="shared" si="104"/>
        <v/>
      </c>
      <c r="BH26" s="227" t="str">
        <f t="shared" si="104"/>
        <v/>
      </c>
      <c r="BI26" s="227" t="str">
        <f t="shared" si="104"/>
        <v/>
      </c>
      <c r="BJ26" s="227" t="str">
        <f t="shared" si="104"/>
        <v>22</v>
      </c>
      <c r="BK26" s="227" t="str">
        <f t="shared" si="104"/>
        <v/>
      </c>
      <c r="BL26" s="227" t="str">
        <f t="shared" si="104"/>
        <v/>
      </c>
      <c r="BM26" s="227" t="str">
        <f t="shared" si="104"/>
        <v/>
      </c>
      <c r="BN26" s="227" t="str">
        <f t="shared" si="104"/>
        <v/>
      </c>
      <c r="BO26" s="227" t="str">
        <f t="shared" si="104"/>
        <v/>
      </c>
      <c r="BP26" s="227" t="str">
        <f t="shared" si="104"/>
        <v/>
      </c>
      <c r="BQ26" s="227" t="str">
        <f t="shared" si="104"/>
        <v/>
      </c>
      <c r="BR26" s="227" t="str">
        <f t="shared" si="104"/>
        <v/>
      </c>
      <c r="BS26" s="238" t="str">
        <f t="shared" si="104"/>
        <v/>
      </c>
      <c r="BT26" s="239" t="str">
        <f>$AY26*Assembly!Y$4+$AZ26*Assembly!Y$5+$BA26*Assembly!Y$6+$BB26*Assembly!Y$7+$BC26*Assembly!Y$8+$BD26*Assembly!Y$9+$BE26*Assembly!Y$10+$BF26*Assembly!Y$11+$BG26*Assembly!Y$12+$BH26*Assembly!Y$13+$BI26*Assembly!Y$14+$BJ26*Assembly!Y$15+$BK26*Assembly!Y$16+$BL26*Assembly!Y$17+$BM26*Assembly!Y$18+$BN26*Assembly!Y$19+$BO26*Assembly!Y$20+$BP26*Assembly!Y$21+$BQ26*Assembly!Y$22+$BR26*Assembly!Y$23+$BS26*Assembly!Y$24</f>
        <v>1,222</v>
      </c>
      <c r="BU26" s="225" t="str">
        <f t="shared" si="8"/>
        <v>362</v>
      </c>
      <c r="BV26" s="301" t="str">
        <f t="shared" si="80"/>
        <v>327 N</v>
      </c>
      <c r="BW26" s="225" t="str">
        <f>$AY26*Assembly!AC$4+$AZ26*Assembly!AC$5+$BA26*Assembly!AC$6+$BB26*Assembly!AC$7+$BC26*Assembly!AC$8+$BD26*Assembly!AC$9+$BE26*Assembly!AC$10+$BF26*Assembly!AC$11+$BG26*Assembly!AC$12+$BH26*Assembly!AC$13+$BI26*Assembly!AC$14+$BJ26*Assembly!AC$15+$BK26*Assembly!AC$16+$BL26*Assembly!AC$17+$BM26*Assembly!AC$18+$BN26*Assembly!AC$19+$BO26*Assembly!AC$20+$BP26*Assembly!AC$21+$BQ26*Assembly!AC$22+$BR26*Assembly!AC$23+$BS26*Assembly!AC$24</f>
        <v>5,160</v>
      </c>
      <c r="BX26" s="240" t="str">
        <f t="shared" si="9"/>
        <v>4.22</v>
      </c>
      <c r="BY26" s="241" t="str">
        <f t="shared" si="10"/>
        <v>1529</v>
      </c>
      <c r="BZ26" s="242" t="str">
        <f t="shared" si="11"/>
        <v>14.3</v>
      </c>
      <c r="CA26" s="241" t="str">
        <f t="shared" si="12"/>
        <v>129</v>
      </c>
      <c r="CB26" s="225" t="str">
        <f>$AY26*Assembly!X$4+$AZ26*Assembly!X$5+$BA26*Assembly!X$6+$BB26*Assembly!X$7+$BC26*Assembly!X$8+$BD26*Assembly!X$9+$BE26*Assembly!X$10+$BF26*Assembly!X$11+$BG26*Assembly!X$12+$BH26*Assembly!X$13+$BI26*Assembly!X$14+$BJ26*Assembly!X$15+$BK26*Assembly!X$16+$BL26*Assembly!X$17+$BM26*Assembly!X$18+$BN26*Assembly!X$19+$BO26*Assembly!X$20+$BP26*Assembly!X$21+$BQ26*Assembly!X$22+$BR26*Assembly!X$23+$BS26*Assembly!X$24</f>
        <v>204</v>
      </c>
      <c r="CC26" s="225" t="str">
        <f t="shared" si="13"/>
        <v>31,733</v>
      </c>
      <c r="CD26" s="223" t="str">
        <f t="shared" si="14"/>
        <v>0.0317</v>
      </c>
      <c r="CE26" s="243" t="str">
        <f>$AY26*Assembly!AB$4+$AZ26*Assembly!AB$5+$BA26*Assembly!AB$6+$BB26*Assembly!AB$7+$BC26*Assembly!AB$8+$BD26*Assembly!AB$9+$BE26*Assembly!AB$10+$BF26*Assembly!AB$11+$BG26*Assembly!AB$12+$BH26*Assembly!AB$13+$BI26*Assembly!AB$14+$BJ26*Assembly!AB$15+$BK26*Assembly!AB$16+$BL26*Assembly!AB$17+$BM26*Assembly!AB$18+$BN26*Assembly!AB$19+$BO26*Assembly!AB$20+$BP26*Assembly!AB$21+$BQ26*Assembly!AB$22+$BR26*Assembly!AB$23+$BS26*Assembly!AB$24</f>
        <v>860</v>
      </c>
      <c r="CF26" s="231" t="str">
        <f>$AY26*Assembly!M$4+$AZ26*Assembly!M$5+$BA26*Assembly!M$6+$BB26*Assembly!M$7+$BC26*Assembly!M$8+$BD26*Assembly!M$9+$BE26*Assembly!M$10+$BF26*Assembly!M$11+$BG26*Assembly!M$12+$BH26*Assembly!M$13+$BI26*Assembly!M$14+$BJ26*Assembly!M$15+$BK26*Assembly!M$16+$BL26*Assembly!M$17+$BM26*Assembly!M$18+$BN26*Assembly!M$19+$BO26*Assembly!M$20+$BP26*Assembly!M$21+$BQ26*Assembly!M$22+$BR26*Assembly!M$23+$BS26*Assembly!M$24</f>
        <v>1,494</v>
      </c>
      <c r="CG26" s="231" t="str">
        <f>$AY26*Assembly!N$4+$AZ26*Assembly!N$5+$BA26*Assembly!N$6+$BB26*Assembly!N$7+$BC26*Assembly!N$8+$BD26*Assembly!N$9+$BE26*Assembly!N$10+$BF26*Assembly!N$11+$BG26*Assembly!N$12+$BH26*Assembly!N$13+$BI26*Assembly!N$14+$BJ26*Assembly!N$15+$BK26*Assembly!N$16+$BL26*Assembly!N$17+$BM26*Assembly!N$18+$BN26*Assembly!N$19+$BO26*Assembly!N$20+$BP26*Assembly!N$21+$BQ26*Assembly!N$22+$BR26*Assembly!N$23+$BS26*Assembly!N$24</f>
        <v>110</v>
      </c>
      <c r="CH26" s="231" t="str">
        <f>$AY26*Assembly!O$4+$AZ26*Assembly!O$5+$BA26*Assembly!O$6+$BB26*Assembly!O$7+$BC26*Assembly!O$8+$BD26*Assembly!O$9+$BE26*Assembly!O$10+$BF26*Assembly!O$11+$BG26*Assembly!O$12+$BH26*Assembly!O$13+$BI26*Assembly!O$14+$BJ26*Assembly!O$15+$BK26*Assembly!O$16+$BL26*Assembly!O$17+$BM26*Assembly!O$18+$BN26*Assembly!O$19+$BO26*Assembly!O$20+$BP26*Assembly!O$21+$BQ26*Assembly!O$22+$BR26*Assembly!O$23+$BS26*Assembly!O$24</f>
        <v>66</v>
      </c>
      <c r="CI26" s="229" t="str">
        <f>$AY26*Assembly!P$4+$AZ26*Assembly!P$5+$BA26*Assembly!P$6+$BB26*Assembly!P$7+$BC26*Assembly!P$8+$BD26*Assembly!P$9+$BE26*Assembly!P$10+$BF26*Assembly!P$11+$BG26*Assembly!P$12+$BH26*Assembly!P$13+$BI26*Assembly!P$14+$BJ26*Assembly!P$15+$BK26*Assembly!P$16+$BL26*Assembly!P$17+$BM26*Assembly!P$18+$BN26*Assembly!P$19+$BO26*Assembly!P$20+$BP26*Assembly!P$21+$BQ26*Assembly!P$22+$BR26*Assembly!P$23+$BS26*Assembly!P$24</f>
        <v>0</v>
      </c>
      <c r="CJ26" s="229" t="str">
        <f>$AY26*Assembly!Q$4+$AZ26*Assembly!Q$5+$BA26*Assembly!Q$6+$BB26*Assembly!Q$7+$BC26*Assembly!Q$8+$BD26*Assembly!Q$9+$BE26*Assembly!Q$10+$BF26*Assembly!Q$11+$BG26*Assembly!Q$12+$BH26*Assembly!Q$13+$BI26*Assembly!Q$14+$BJ26*Assembly!Q$15+$BK26*Assembly!Q$16+$BL26*Assembly!Q$17+$BM26*Assembly!Q$18+$BN26*Assembly!Q$19+$BO26*Assembly!Q$20+$BP26*Assembly!Q$21+$BQ26*Assembly!Q$22+$BR26*Assembly!Q$23+$BS26*Assembly!Q$24</f>
        <v>0</v>
      </c>
      <c r="CK26" s="231" t="str">
        <f>$AY26*Assembly!R$4+$AZ26*Assembly!R$5+$BA26*Assembly!R$6+$BB26*Assembly!R$7+$BC26*Assembly!R$8+$BD26*Assembly!R$9+$BE26*Assembly!R$10+$BF26*Assembly!R$11+$BG26*Assembly!R$12+$BH26*Assembly!R$13+$BI26*Assembly!R$14+$BJ26*Assembly!R$15+$BK26*Assembly!R$16+$BL26*Assembly!R$17+$BM26*Assembly!R$18+$BN26*Assembly!R$19+$BO26*Assembly!R$20+$BP26*Assembly!R$21+$BQ26*Assembly!R$22+$BR26*Assembly!R$23+$BS26*Assembly!R$24</f>
        <v>0</v>
      </c>
      <c r="CL26" s="229" t="str">
        <f>$AY26*Assembly!S$4+$AZ26*Assembly!S$5+$BA26*Assembly!S$6+$BB26*Assembly!S$7+$BC26*Assembly!S$8+$BD26*Assembly!S$9+$BE26*Assembly!S$10+$BF26*Assembly!S$11+$BG26*Assembly!S$12+$BH26*Assembly!S$13+$BI26*Assembly!S$14+$BJ26*Assembly!S$15+$BK26*Assembly!S$16+$BL26*Assembly!S$17+$BM26*Assembly!S$18+$BN26*Assembly!S$19+$BO26*Assembly!S$20+$BP26*Assembly!S$21+$BQ26*Assembly!S$22+$BR26*Assembly!S$23+$BS26*Assembly!S$24</f>
        <v>0</v>
      </c>
      <c r="CM26" s="229" t="str">
        <f>$AY26*Assembly!T$4+$AZ26*Assembly!T$5+$BA26*Assembly!T$6+$BB26*Assembly!T$7+$BC26*Assembly!T$8+$BD26*Assembly!T$9+$BE26*Assembly!T$10+$BF26*Assembly!T$11+$BG26*Assembly!T$12+$BH26*Assembly!T$13+$BI26*Assembly!T$14+$BJ26*Assembly!T$15+$BK26*Assembly!T$16+$BL26*Assembly!T$17+$BM26*Assembly!T$18+$BN26*Assembly!T$19+$BO26*Assembly!T$20+$BP26*Assembly!T$21+$BQ26*Assembly!T$22+$BR26*Assembly!T$23+$BS26*Assembly!T$24</f>
        <v>0</v>
      </c>
      <c r="CN26" s="229" t="str">
        <f>$AY26*Assembly!U$4+$AZ26*Assembly!U$5+$BA26*Assembly!U$6+$BB26*Assembly!U$7+$BC26*Assembly!U$8+$BD26*Assembly!U$9+$BE26*Assembly!U$10+$BF26*Assembly!U$11+$BG26*Assembly!U$12+$BH26*Assembly!U$13+$BI26*Assembly!U$14+$BJ26*Assembly!U$15+$BK26*Assembly!U$16+$BL26*Assembly!U$17+$BM26*Assembly!U$18+$BN26*Assembly!U$19+$BO26*Assembly!U$20+$BP26*Assembly!U$21+$BQ26*Assembly!U$22+$BR26*Assembly!U$23+$BS26*Assembly!U$24</f>
        <v>0</v>
      </c>
      <c r="CO26" s="231" t="str">
        <f>$AY26*Assembly!V$4+$AZ26*Assembly!V$5+$BA26*Assembly!V$6+$BB26*Assembly!V$7+$BC26*Assembly!V$8+$BD26*Assembly!V$9+$BE26*Assembly!V$10+$BF26*Assembly!V$11+$BG26*Assembly!V$12+$BH26*Assembly!V$13+$BI26*Assembly!V$14+$BJ26*Assembly!V$15+$BK26*Assembly!V$16+$BL26*Assembly!V$17+$BM26*Assembly!V$18+$BN26*Assembly!V$19+$BO26*Assembly!V$20+$BP26*Assembly!V$21+$BQ26*Assembly!V$22+$BR26*Assembly!V$23+$BS26*Assembly!V$24</f>
        <v>0</v>
      </c>
      <c r="CP26" s="231" t="str">
        <f>CF26*Refining!$F$3</f>
        <v>2,668</v>
      </c>
      <c r="CQ26" s="231" t="str">
        <f>CG26*Refining!$F$4</f>
        <v>344</v>
      </c>
      <c r="CR26" s="231" t="str">
        <f>CH26*Refining!$F$5</f>
        <v>275</v>
      </c>
      <c r="CS26" s="231" t="str">
        <f>CI26*Refining!$F$6</f>
        <v>0</v>
      </c>
      <c r="CT26" s="231" t="str">
        <f>CJ26*Refining!$F$7</f>
        <v>0</v>
      </c>
      <c r="CU26" s="231" t="str">
        <f>CK26*Refining!$F$8</f>
        <v>0</v>
      </c>
      <c r="CV26" s="231" t="str">
        <f>CL26*Refining!$F$9</f>
        <v>0</v>
      </c>
      <c r="CW26" s="231" t="str">
        <f>CM26*Refining!$F$10</f>
        <v>0</v>
      </c>
      <c r="CX26" s="231" t="str">
        <f>CN26*Refining!$F$11</f>
        <v>0</v>
      </c>
      <c r="CY26" s="231" t="str">
        <f>CO26*Refining!$F$12</f>
        <v>0</v>
      </c>
      <c r="CZ26" s="244" t="str">
        <f t="shared" ref="CZ26:DS26" si="105">IF(CF26 = 0, "", CF26)</f>
        <v>1,494</v>
      </c>
      <c r="DA26" s="245" t="str">
        <f t="shared" si="105"/>
        <v>110</v>
      </c>
      <c r="DB26" s="245" t="str">
        <f t="shared" si="105"/>
        <v>66</v>
      </c>
      <c r="DC26" s="245" t="str">
        <f t="shared" si="105"/>
        <v/>
      </c>
      <c r="DD26" s="245" t="str">
        <f t="shared" si="105"/>
        <v/>
      </c>
      <c r="DE26" s="245" t="str">
        <f t="shared" si="105"/>
        <v/>
      </c>
      <c r="DF26" s="245" t="str">
        <f t="shared" si="105"/>
        <v/>
      </c>
      <c r="DG26" s="245" t="str">
        <f t="shared" si="105"/>
        <v/>
      </c>
      <c r="DH26" s="245" t="str">
        <f t="shared" si="105"/>
        <v/>
      </c>
      <c r="DI26" s="246" t="str">
        <f t="shared" si="105"/>
        <v/>
      </c>
      <c r="DJ26" s="244" t="str">
        <f t="shared" si="105"/>
        <v>2,668</v>
      </c>
      <c r="DK26" s="245" t="str">
        <f t="shared" si="105"/>
        <v>344</v>
      </c>
      <c r="DL26" s="245" t="str">
        <f t="shared" si="105"/>
        <v>275</v>
      </c>
      <c r="DM26" s="245" t="str">
        <f t="shared" si="105"/>
        <v/>
      </c>
      <c r="DN26" s="259" t="str">
        <f t="shared" si="105"/>
        <v/>
      </c>
      <c r="DO26" s="245" t="str">
        <f t="shared" si="105"/>
        <v/>
      </c>
      <c r="DP26" s="245" t="str">
        <f t="shared" si="105"/>
        <v/>
      </c>
      <c r="DQ26" s="245" t="str">
        <f t="shared" si="105"/>
        <v/>
      </c>
      <c r="DR26" s="245" t="str">
        <f t="shared" si="105"/>
        <v/>
      </c>
      <c r="DS26" s="246" t="str">
        <f t="shared" si="105"/>
        <v/>
      </c>
      <c r="DT26" s="248" t="str">
        <f t="shared" si="16"/>
        <v>1,670</v>
      </c>
      <c r="DU26" s="249" t="str">
        <f t="shared" si="17"/>
        <v>3,287</v>
      </c>
      <c r="DV26" s="225" t="str">
        <f>CZ26*'Ores &amp; Ingots'!$C$3+DA26*'Ores &amp; Ingots'!$C$4+DB26*'Ores &amp; Ingots'!$C$5+DC26*'Ores &amp; Ingots'!$C$6+DD26*'Ores &amp; Ingots'!$C$7+DE26*'Ores &amp; Ingots'!$C$8+DF26*'Ores &amp; Ingots'!$C$9+DG26*'Ores &amp; Ingots'!$C$10+DH26*'Ores &amp; Ingots'!$C$11+DI26*'Ores &amp; Ingots'!$C$12</f>
        <v>209</v>
      </c>
      <c r="DW26" s="225" t="str">
        <f>DJ26*'Ores &amp; Ingots'!$B$3+DK26*'Ores &amp; Ingots'!$B$4+DL26*'Ores &amp; Ingots'!$B$5+DM26*'Ores &amp; Ingots'!$B$6+DN26*'Ores &amp; Ingots'!$B$7+DO26*'Ores &amp; Ingots'!$B$8+DP26*'Ores &amp; Ingots'!$B$9+DQ26*'Ores &amp; Ingots'!$B$10+DR26*'Ores &amp; Ingots'!$B$11+DS26*'Ores &amp; Ingots'!$B$12</f>
        <v>1,216</v>
      </c>
      <c r="DX26" s="249" t="str">
        <f>CZ26*Refining!$G$3+DA26*Refining!$G$4+DB26*Refining!$G$5+DC26*Refining!$G$6+DD26*Refining!$G$7+DE26*Refining!$G$8+DF26*Refining!$G$9+DG26*Refining!$G$10+DH26*Refining!$G$11+DI26*Refining!$G$12</f>
        <v>1,478</v>
      </c>
      <c r="DY26" s="249" t="str">
        <f t="shared" si="18"/>
        <v>229,850</v>
      </c>
      <c r="DZ26" s="250" t="str">
        <f t="shared" si="19"/>
        <v>0.2299</v>
      </c>
      <c r="EA26" s="248" t="str">
        <f t="shared" si="20"/>
        <v>1,722</v>
      </c>
      <c r="EB26" s="251" t="str">
        <f t="shared" ref="EB26:EC26" si="106">EA26/60</f>
        <v>28.7</v>
      </c>
      <c r="EC26" s="251" t="str">
        <f t="shared" si="106"/>
        <v>0.5</v>
      </c>
      <c r="ED26" s="248" t="str">
        <f t="shared" si="22"/>
        <v>261,584</v>
      </c>
      <c r="EE26" s="251" t="str">
        <f t="shared" ref="EE26:EF26" si="107">ED26/1000</f>
        <v>261.6</v>
      </c>
      <c r="EF26" s="252" t="str">
        <f t="shared" si="107"/>
        <v>0.26</v>
      </c>
      <c r="EG26" s="223" t="str">
        <f t="shared" si="24"/>
        <v>0.2616</v>
      </c>
      <c r="EH26" s="224" t="str">
        <f t="shared" si="25"/>
        <v>0:28:42</v>
      </c>
      <c r="EI26" s="225"/>
    </row>
    <row r="27">
      <c r="A27" s="33"/>
      <c r="B27" s="226" t="s">
        <v>925</v>
      </c>
      <c r="C27" s="227" t="s">
        <v>886</v>
      </c>
      <c r="D27" s="227">
        <v>1.0</v>
      </c>
      <c r="E27" s="227">
        <v>1.0</v>
      </c>
      <c r="F27" s="227">
        <v>3.0</v>
      </c>
      <c r="G27" s="253" t="str">
        <f t="shared" si="5"/>
        <v>46.9</v>
      </c>
      <c r="H27" s="254">
        <v>25.0</v>
      </c>
      <c r="I27" s="254">
        <v>25.0</v>
      </c>
      <c r="J27" s="254" t="str">
        <f>H27/Main!$D$9</f>
        <v>25</v>
      </c>
      <c r="K27" s="254" t="str">
        <f>I27/Main!$D$10</f>
        <v>25</v>
      </c>
      <c r="L27" s="254" t="str">
        <f t="shared" si="6"/>
        <v>1</v>
      </c>
      <c r="M27" s="254">
        <v>1.0</v>
      </c>
      <c r="N27" s="256">
        <v>2.0</v>
      </c>
      <c r="O27" s="256">
        <v>2360000.0</v>
      </c>
      <c r="P27" s="255"/>
      <c r="Q27" s="256"/>
      <c r="R27" s="255"/>
      <c r="S27" s="257"/>
      <c r="T27" s="257"/>
      <c r="U27" s="256">
        <v>420000.0</v>
      </c>
      <c r="V27" s="255"/>
      <c r="W27" s="255"/>
      <c r="X27" s="255"/>
      <c r="Y27" s="255"/>
      <c r="Z27" s="255"/>
      <c r="AA27" s="255"/>
      <c r="AB27" s="255"/>
      <c r="AC27" s="258" t="s">
        <v>12</v>
      </c>
      <c r="AD27" s="234">
        <v>35.0</v>
      </c>
      <c r="AE27" s="234">
        <v>0.0</v>
      </c>
      <c r="AF27" s="234">
        <v>0.0</v>
      </c>
      <c r="AG27" s="234">
        <v>8.0</v>
      </c>
      <c r="AH27" s="234">
        <v>50.0</v>
      </c>
      <c r="AI27" s="234">
        <v>0.0</v>
      </c>
      <c r="AJ27" s="235">
        <v>113.0</v>
      </c>
      <c r="AK27" s="234">
        <v>0.0</v>
      </c>
      <c r="AL27" s="234">
        <v>0.0</v>
      </c>
      <c r="AM27" s="234">
        <v>0.0</v>
      </c>
      <c r="AN27" s="234">
        <v>0.0</v>
      </c>
      <c r="AO27" s="234">
        <v>10.0</v>
      </c>
      <c r="AP27" s="234">
        <v>0.0</v>
      </c>
      <c r="AQ27" s="234">
        <v>0.0</v>
      </c>
      <c r="AR27" s="234">
        <v>0.0</v>
      </c>
      <c r="AS27" s="234">
        <v>0.0</v>
      </c>
      <c r="AT27" s="234">
        <v>0.0</v>
      </c>
      <c r="AU27" s="234">
        <v>0.0</v>
      </c>
      <c r="AV27" s="234">
        <v>0.0</v>
      </c>
      <c r="AW27" s="234">
        <v>0.0</v>
      </c>
      <c r="AX27" s="234">
        <v>0.0</v>
      </c>
      <c r="AY27" s="236" t="str">
        <f t="shared" ref="AY27:BS27" si="108">IF(AD27 = 0, "", AD27)</f>
        <v>35</v>
      </c>
      <c r="AZ27" s="227" t="str">
        <f t="shared" si="108"/>
        <v/>
      </c>
      <c r="BA27" s="227" t="str">
        <f t="shared" si="108"/>
        <v/>
      </c>
      <c r="BB27" s="227" t="str">
        <f t="shared" si="108"/>
        <v>8</v>
      </c>
      <c r="BC27" s="227" t="str">
        <f t="shared" si="108"/>
        <v>50</v>
      </c>
      <c r="BD27" s="227" t="str">
        <f t="shared" si="108"/>
        <v/>
      </c>
      <c r="BE27" s="237" t="str">
        <f t="shared" si="108"/>
        <v>113</v>
      </c>
      <c r="BF27" s="227" t="str">
        <f t="shared" si="108"/>
        <v/>
      </c>
      <c r="BG27" s="227" t="str">
        <f t="shared" si="108"/>
        <v/>
      </c>
      <c r="BH27" s="227" t="str">
        <f t="shared" si="108"/>
        <v/>
      </c>
      <c r="BI27" s="227" t="str">
        <f t="shared" si="108"/>
        <v/>
      </c>
      <c r="BJ27" s="227" t="str">
        <f t="shared" si="108"/>
        <v>10</v>
      </c>
      <c r="BK27" s="227" t="str">
        <f t="shared" si="108"/>
        <v/>
      </c>
      <c r="BL27" s="227" t="str">
        <f t="shared" si="108"/>
        <v/>
      </c>
      <c r="BM27" s="227" t="str">
        <f t="shared" si="108"/>
        <v/>
      </c>
      <c r="BN27" s="227" t="str">
        <f t="shared" si="108"/>
        <v/>
      </c>
      <c r="BO27" s="227" t="str">
        <f t="shared" si="108"/>
        <v/>
      </c>
      <c r="BP27" s="227" t="str">
        <f t="shared" si="108"/>
        <v/>
      </c>
      <c r="BQ27" s="227" t="str">
        <f t="shared" si="108"/>
        <v/>
      </c>
      <c r="BR27" s="227" t="str">
        <f t="shared" si="108"/>
        <v/>
      </c>
      <c r="BS27" s="238" t="str">
        <f t="shared" si="108"/>
        <v/>
      </c>
      <c r="BT27" s="239" t="str">
        <f>$AY27*Assembly!Y$4+$AZ27*Assembly!Y$5+$BA27*Assembly!Y$6+$BB27*Assembly!Y$7+$BC27*Assembly!Y$8+$BD27*Assembly!Y$9+$BE27*Assembly!Y$10+$BF27*Assembly!Y$11+$BG27*Assembly!Y$12+$BH27*Assembly!Y$13+$BI27*Assembly!Y$14+$BJ27*Assembly!Y$15+$BK27*Assembly!Y$16+$BL27*Assembly!Y$17+$BM27*Assembly!Y$18+$BN27*Assembly!Y$19+$BO27*Assembly!Y$20+$BP27*Assembly!Y$21+$BQ27*Assembly!Y$22+$BR27*Assembly!Y$23+$BS27*Assembly!Y$24</f>
        <v>4,072</v>
      </c>
      <c r="BU27" s="225" t="str">
        <f t="shared" si="8"/>
        <v>87</v>
      </c>
      <c r="BV27" s="301" t="str">
        <f t="shared" si="80"/>
        <v>103 N</v>
      </c>
      <c r="BW27" s="225" t="str">
        <f>$AY27*Assembly!AC$4+$AZ27*Assembly!AC$5+$BA27*Assembly!AC$6+$BB27*Assembly!AC$7+$BC27*Assembly!AC$8+$BD27*Assembly!AC$9+$BE27*Assembly!AC$10+$BF27*Assembly!AC$11+$BG27*Assembly!AC$12+$BH27*Assembly!AC$13+$BI27*Assembly!AC$14+$BJ27*Assembly!AC$15+$BK27*Assembly!AC$16+$BL27*Assembly!AC$17+$BM27*Assembly!AC$18+$BN27*Assembly!AC$19+$BO27*Assembly!AC$20+$BP27*Assembly!AC$21+$BQ27*Assembly!AC$22+$BR27*Assembly!AC$23+$BS27*Assembly!AC$24</f>
        <v>10,300</v>
      </c>
      <c r="BX27" s="240" t="str">
        <f t="shared" si="9"/>
        <v>2.53</v>
      </c>
      <c r="BY27" s="241" t="str">
        <f t="shared" si="10"/>
        <v>220</v>
      </c>
      <c r="BZ27" s="242" t="str">
        <f t="shared" si="11"/>
        <v>118.6</v>
      </c>
      <c r="CA27" s="241" t="str">
        <f t="shared" si="12"/>
        <v>412</v>
      </c>
      <c r="CB27" s="225" t="str">
        <f>$AY27*Assembly!X$4+$AZ27*Assembly!X$5+$BA27*Assembly!X$6+$BB27*Assembly!X$7+$BC27*Assembly!X$8+$BD27*Assembly!X$9+$BE27*Assembly!X$10+$BF27*Assembly!X$11+$BG27*Assembly!X$12+$BH27*Assembly!X$13+$BI27*Assembly!X$14+$BJ27*Assembly!X$15+$BK27*Assembly!X$16+$BL27*Assembly!X$17+$BM27*Assembly!X$18+$BN27*Assembly!X$19+$BO27*Assembly!X$20+$BP27*Assembly!X$21+$BQ27*Assembly!X$22+$BR27*Assembly!X$23+$BS27*Assembly!X$24</f>
        <v>376</v>
      </c>
      <c r="CC27" s="225" t="str">
        <f t="shared" si="13"/>
        <v>58,489</v>
      </c>
      <c r="CD27" s="223" t="str">
        <f t="shared" si="14"/>
        <v>0.0585</v>
      </c>
      <c r="CE27" s="243" t="str">
        <f>$AY27*Assembly!AB$4+$AZ27*Assembly!AB$5+$BA27*Assembly!AB$6+$BB27*Assembly!AB$7+$BC27*Assembly!AB$8+$BD27*Assembly!AB$9+$BE27*Assembly!AB$10+$BF27*Assembly!AB$11+$BG27*Assembly!AB$12+$BH27*Assembly!AB$13+$BI27*Assembly!AB$14+$BJ27*Assembly!AB$15+$BK27*Assembly!AB$16+$BL27*Assembly!AB$17+$BM27*Assembly!AB$18+$BN27*Assembly!AB$19+$BO27*Assembly!AB$20+$BP27*Assembly!AB$21+$BQ27*Assembly!AB$22+$BR27*Assembly!AB$23+$BS27*Assembly!AB$24</f>
        <v>1,563</v>
      </c>
      <c r="CF27" s="256" t="str">
        <f>$AY27*Assembly!M$4+$AZ27*Assembly!M$5+$BA27*Assembly!M$6+$BB27*Assembly!M$7+$BC27*Assembly!M$8+$BD27*Assembly!M$9+$BE27*Assembly!M$10+$BF27*Assembly!M$11+$BG27*Assembly!M$12+$BH27*Assembly!M$13+$BI27*Assembly!M$14+$BJ27*Assembly!M$15+$BK27*Assembly!M$16+$BL27*Assembly!M$17+$BM27*Assembly!M$18+$BN27*Assembly!M$19+$BO27*Assembly!M$20+$BP27*Assembly!M$21+$BQ27*Assembly!M$22+$BR27*Assembly!M$23+$BS27*Assembly!M$24</f>
        <v>3,855</v>
      </c>
      <c r="CG27" s="256" t="str">
        <f>$AY27*Assembly!N$4+$AZ27*Assembly!N$5+$BA27*Assembly!N$6+$BB27*Assembly!N$7+$BC27*Assembly!N$8+$BD27*Assembly!N$9+$BE27*Assembly!N$10+$BF27*Assembly!N$11+$BG27*Assembly!N$12+$BH27*Assembly!N$13+$BI27*Assembly!N$14+$BJ27*Assembly!N$15+$BK27*Assembly!N$16+$BL27*Assembly!N$17+$BM27*Assembly!N$18+$BN27*Assembly!N$19+$BO27*Assembly!N$20+$BP27*Assembly!N$21+$BQ27*Assembly!N$22+$BR27*Assembly!N$23+$BS27*Assembly!N$24</f>
        <v>615</v>
      </c>
      <c r="CH27" s="256" t="str">
        <f>$AY27*Assembly!O$4+$AZ27*Assembly!O$5+$BA27*Assembly!O$6+$BB27*Assembly!O$7+$BC27*Assembly!O$8+$BD27*Assembly!O$9+$BE27*Assembly!O$10+$BF27*Assembly!O$11+$BG27*Assembly!O$12+$BH27*Assembly!O$13+$BI27*Assembly!O$14+$BJ27*Assembly!O$15+$BK27*Assembly!O$16+$BL27*Assembly!O$17+$BM27*Assembly!O$18+$BN27*Assembly!O$19+$BO27*Assembly!O$20+$BP27*Assembly!O$21+$BQ27*Assembly!O$22+$BR27*Assembly!O$23+$BS27*Assembly!O$24</f>
        <v>30</v>
      </c>
      <c r="CI27" s="254" t="str">
        <f>$AY27*Assembly!P$4+$AZ27*Assembly!P$5+$BA27*Assembly!P$6+$BB27*Assembly!P$7+$BC27*Assembly!P$8+$BD27*Assembly!P$9+$BE27*Assembly!P$10+$BF27*Assembly!P$11+$BG27*Assembly!P$12+$BH27*Assembly!P$13+$BI27*Assembly!P$14+$BJ27*Assembly!P$15+$BK27*Assembly!P$16+$BL27*Assembly!P$17+$BM27*Assembly!P$18+$BN27*Assembly!P$19+$BO27*Assembly!P$20+$BP27*Assembly!P$21+$BQ27*Assembly!P$22+$BR27*Assembly!P$23+$BS27*Assembly!P$24</f>
        <v>0</v>
      </c>
      <c r="CJ27" s="254" t="str">
        <f>$AY27*Assembly!Q$4+$AZ27*Assembly!Q$5+$BA27*Assembly!Q$6+$BB27*Assembly!Q$7+$BC27*Assembly!Q$8+$BD27*Assembly!Q$9+$BE27*Assembly!Q$10+$BF27*Assembly!Q$11+$BG27*Assembly!Q$12+$BH27*Assembly!Q$13+$BI27*Assembly!Q$14+$BJ27*Assembly!Q$15+$BK27*Assembly!Q$16+$BL27*Assembly!Q$17+$BM27*Assembly!Q$18+$BN27*Assembly!Q$19+$BO27*Assembly!Q$20+$BP27*Assembly!Q$21+$BQ27*Assembly!Q$22+$BR27*Assembly!Q$23+$BS27*Assembly!Q$24</f>
        <v>0</v>
      </c>
      <c r="CK27" s="256" t="str">
        <f>$AY27*Assembly!R$4+$AZ27*Assembly!R$5+$BA27*Assembly!R$6+$BB27*Assembly!R$7+$BC27*Assembly!R$8+$BD27*Assembly!R$9+$BE27*Assembly!R$10+$BF27*Assembly!R$11+$BG27*Assembly!R$12+$BH27*Assembly!R$13+$BI27*Assembly!R$14+$BJ27*Assembly!R$15+$BK27*Assembly!R$16+$BL27*Assembly!R$17+$BM27*Assembly!R$18+$BN27*Assembly!R$19+$BO27*Assembly!R$20+$BP27*Assembly!R$21+$BQ27*Assembly!R$22+$BR27*Assembly!R$23+$BS27*Assembly!R$24</f>
        <v>0</v>
      </c>
      <c r="CL27" s="254" t="str">
        <f>$AY27*Assembly!S$4+$AZ27*Assembly!S$5+$BA27*Assembly!S$6+$BB27*Assembly!S$7+$BC27*Assembly!S$8+$BD27*Assembly!S$9+$BE27*Assembly!S$10+$BF27*Assembly!S$11+$BG27*Assembly!S$12+$BH27*Assembly!S$13+$BI27*Assembly!S$14+$BJ27*Assembly!S$15+$BK27*Assembly!S$16+$BL27*Assembly!S$17+$BM27*Assembly!S$18+$BN27*Assembly!S$19+$BO27*Assembly!S$20+$BP27*Assembly!S$21+$BQ27*Assembly!S$22+$BR27*Assembly!S$23+$BS27*Assembly!S$24</f>
        <v>0</v>
      </c>
      <c r="CM27" s="254" t="str">
        <f>$AY27*Assembly!T$4+$AZ27*Assembly!T$5+$BA27*Assembly!T$6+$BB27*Assembly!T$7+$BC27*Assembly!T$8+$BD27*Assembly!T$9+$BE27*Assembly!T$10+$BF27*Assembly!T$11+$BG27*Assembly!T$12+$BH27*Assembly!T$13+$BI27*Assembly!T$14+$BJ27*Assembly!T$15+$BK27*Assembly!T$16+$BL27*Assembly!T$17+$BM27*Assembly!T$18+$BN27*Assembly!T$19+$BO27*Assembly!T$20+$BP27*Assembly!T$21+$BQ27*Assembly!T$22+$BR27*Assembly!T$23+$BS27*Assembly!T$24</f>
        <v>0</v>
      </c>
      <c r="CN27" s="254" t="str">
        <f>$AY27*Assembly!U$4+$AZ27*Assembly!U$5+$BA27*Assembly!U$6+$BB27*Assembly!U$7+$BC27*Assembly!U$8+$BD27*Assembly!U$9+$BE27*Assembly!U$10+$BF27*Assembly!U$11+$BG27*Assembly!U$12+$BH27*Assembly!U$13+$BI27*Assembly!U$14+$BJ27*Assembly!U$15+$BK27*Assembly!U$16+$BL27*Assembly!U$17+$BM27*Assembly!U$18+$BN27*Assembly!U$19+$BO27*Assembly!U$20+$BP27*Assembly!U$21+$BQ27*Assembly!U$22+$BR27*Assembly!U$23+$BS27*Assembly!U$24</f>
        <v>0</v>
      </c>
      <c r="CO27" s="256" t="str">
        <f>$AY27*Assembly!V$4+$AZ27*Assembly!V$5+$BA27*Assembly!V$6+$BB27*Assembly!V$7+$BC27*Assembly!V$8+$BD27*Assembly!V$9+$BE27*Assembly!V$10+$BF27*Assembly!V$11+$BG27*Assembly!V$12+$BH27*Assembly!V$13+$BI27*Assembly!V$14+$BJ27*Assembly!V$15+$BK27*Assembly!V$16+$BL27*Assembly!V$17+$BM27*Assembly!V$18+$BN27*Assembly!V$19+$BO27*Assembly!V$20+$BP27*Assembly!V$21+$BQ27*Assembly!V$22+$BR27*Assembly!V$23+$BS27*Assembly!V$24</f>
        <v>0</v>
      </c>
      <c r="CP27" s="256" t="str">
        <f>CF27*Refining!$F$3</f>
        <v>6,884</v>
      </c>
      <c r="CQ27" s="256" t="str">
        <f>CG27*Refining!$F$4</f>
        <v>1,922</v>
      </c>
      <c r="CR27" s="256" t="str">
        <f>CH27*Refining!$F$5</f>
        <v>125</v>
      </c>
      <c r="CS27" s="256" t="str">
        <f>CI27*Refining!$F$6</f>
        <v>0</v>
      </c>
      <c r="CT27" s="256" t="str">
        <f>CJ27*Refining!$F$7</f>
        <v>0</v>
      </c>
      <c r="CU27" s="256" t="str">
        <f>CK27*Refining!$F$8</f>
        <v>0</v>
      </c>
      <c r="CV27" s="256" t="str">
        <f>CL27*Refining!$F$9</f>
        <v>0</v>
      </c>
      <c r="CW27" s="256" t="str">
        <f>CM27*Refining!$F$10</f>
        <v>0</v>
      </c>
      <c r="CX27" s="256" t="str">
        <f>CN27*Refining!$F$11</f>
        <v>0</v>
      </c>
      <c r="CY27" s="256" t="str">
        <f>CO27*Refining!$F$12</f>
        <v>0</v>
      </c>
      <c r="CZ27" s="244" t="str">
        <f t="shared" ref="CZ27:DS27" si="109">IF(CF27 = 0, "", CF27)</f>
        <v>3,855</v>
      </c>
      <c r="DA27" s="245" t="str">
        <f t="shared" si="109"/>
        <v>615</v>
      </c>
      <c r="DB27" s="245" t="str">
        <f t="shared" si="109"/>
        <v>30</v>
      </c>
      <c r="DC27" s="245" t="str">
        <f t="shared" si="109"/>
        <v/>
      </c>
      <c r="DD27" s="245" t="str">
        <f t="shared" si="109"/>
        <v/>
      </c>
      <c r="DE27" s="245" t="str">
        <f t="shared" si="109"/>
        <v/>
      </c>
      <c r="DF27" s="245" t="str">
        <f t="shared" si="109"/>
        <v/>
      </c>
      <c r="DG27" s="245" t="str">
        <f t="shared" si="109"/>
        <v/>
      </c>
      <c r="DH27" s="245" t="str">
        <f t="shared" si="109"/>
        <v/>
      </c>
      <c r="DI27" s="246" t="str">
        <f t="shared" si="109"/>
        <v/>
      </c>
      <c r="DJ27" s="244" t="str">
        <f t="shared" si="109"/>
        <v>6,884</v>
      </c>
      <c r="DK27" s="245" t="str">
        <f t="shared" si="109"/>
        <v>1,922</v>
      </c>
      <c r="DL27" s="245" t="str">
        <f t="shared" si="109"/>
        <v>125</v>
      </c>
      <c r="DM27" s="245" t="str">
        <f t="shared" si="109"/>
        <v/>
      </c>
      <c r="DN27" s="259" t="str">
        <f t="shared" si="109"/>
        <v/>
      </c>
      <c r="DO27" s="245" t="str">
        <f t="shared" si="109"/>
        <v/>
      </c>
      <c r="DP27" s="245" t="str">
        <f t="shared" si="109"/>
        <v/>
      </c>
      <c r="DQ27" s="245" t="str">
        <f t="shared" si="109"/>
        <v/>
      </c>
      <c r="DR27" s="245" t="str">
        <f t="shared" si="109"/>
        <v/>
      </c>
      <c r="DS27" s="246" t="str">
        <f t="shared" si="109"/>
        <v/>
      </c>
      <c r="DT27" s="248" t="str">
        <f t="shared" si="16"/>
        <v>4,500</v>
      </c>
      <c r="DU27" s="249" t="str">
        <f t="shared" si="17"/>
        <v>8,931</v>
      </c>
      <c r="DV27" s="225" t="str">
        <f>CZ27*'Ores &amp; Ingots'!$C$3+DA27*'Ores &amp; Ingots'!$C$4+DB27*'Ores &amp; Ingots'!$C$5+DC27*'Ores &amp; Ingots'!$C$6+DD27*'Ores &amp; Ingots'!$C$7+DE27*'Ores &amp; Ingots'!$C$8+DF27*'Ores &amp; Ingots'!$C$9+DG27*'Ores &amp; Ingots'!$C$10+DH27*'Ores &amp; Ingots'!$C$11+DI27*'Ores &amp; Ingots'!$C$12</f>
        <v>562</v>
      </c>
      <c r="DW27" s="225" t="str">
        <f>DJ27*'Ores &amp; Ingots'!$B$3+DK27*'Ores &amp; Ingots'!$B$4+DL27*'Ores &amp; Ingots'!$B$5+DM27*'Ores &amp; Ingots'!$B$6+DN27*'Ores &amp; Ingots'!$B$7+DO27*'Ores &amp; Ingots'!$B$8+DP27*'Ores &amp; Ingots'!$B$9+DQ27*'Ores &amp; Ingots'!$B$10+DR27*'Ores &amp; Ingots'!$B$11+DS27*'Ores &amp; Ingots'!$B$12</f>
        <v>3,304</v>
      </c>
      <c r="DX27" s="249" t="str">
        <f>CZ27*Refining!$G$3+DA27*Refining!$G$4+DB27*Refining!$G$5+DC27*Refining!$G$6+DD27*Refining!$G$7+DE27*Refining!$G$8+DF27*Refining!$G$9+DG27*Refining!$G$10+DH27*Refining!$G$11+DI27*Refining!$G$12</f>
        <v>3,606</v>
      </c>
      <c r="DY27" s="249" t="str">
        <f t="shared" si="18"/>
        <v>560,951</v>
      </c>
      <c r="DZ27" s="250" t="str">
        <f t="shared" si="19"/>
        <v>0.5610</v>
      </c>
      <c r="EA27" s="248" t="str">
        <f t="shared" si="20"/>
        <v>4,007</v>
      </c>
      <c r="EB27" s="251" t="str">
        <f t="shared" ref="EB27:EC27" si="110">EA27/60</f>
        <v>66.8</v>
      </c>
      <c r="EC27" s="251" t="str">
        <f t="shared" si="110"/>
        <v>1.1</v>
      </c>
      <c r="ED27" s="248" t="str">
        <f t="shared" si="22"/>
        <v>619,440</v>
      </c>
      <c r="EE27" s="251" t="str">
        <f t="shared" ref="EE27:EF27" si="111">ED27/1000</f>
        <v>619.4</v>
      </c>
      <c r="EF27" s="252" t="str">
        <f t="shared" si="111"/>
        <v>0.62</v>
      </c>
      <c r="EG27" s="223" t="str">
        <f t="shared" si="24"/>
        <v>0.6194</v>
      </c>
      <c r="EH27" s="224" t="str">
        <f t="shared" si="25"/>
        <v>1:06:47</v>
      </c>
      <c r="EI27" s="225"/>
    </row>
    <row r="28">
      <c r="A28" s="33"/>
      <c r="B28" s="226" t="s">
        <v>925</v>
      </c>
      <c r="C28" s="227" t="s">
        <v>885</v>
      </c>
      <c r="D28" s="227">
        <v>1.0</v>
      </c>
      <c r="E28" s="227">
        <v>1.0</v>
      </c>
      <c r="F28" s="227">
        <v>3.0</v>
      </c>
      <c r="G28" s="228" t="str">
        <f t="shared" si="5"/>
        <v>0.4</v>
      </c>
      <c r="H28" s="229">
        <v>12.0</v>
      </c>
      <c r="I28" s="229">
        <v>12.0</v>
      </c>
      <c r="J28" s="229" t="str">
        <f>H28/Main!$D$9</f>
        <v>12</v>
      </c>
      <c r="K28" s="229" t="str">
        <f>I28/Main!$D$10</f>
        <v>12</v>
      </c>
      <c r="L28" s="229" t="str">
        <f t="shared" si="6"/>
        <v>1</v>
      </c>
      <c r="M28" s="229">
        <v>1.0</v>
      </c>
      <c r="N28" s="231">
        <v>2.0</v>
      </c>
      <c r="O28" s="231">
        <v>701000.0</v>
      </c>
      <c r="P28" s="230"/>
      <c r="Q28" s="231"/>
      <c r="R28" s="230"/>
      <c r="S28" s="232"/>
      <c r="T28" s="232"/>
      <c r="U28" s="231">
        <v>80000.0</v>
      </c>
      <c r="V28" s="230"/>
      <c r="W28" s="230"/>
      <c r="X28" s="230"/>
      <c r="Y28" s="230"/>
      <c r="Z28" s="230"/>
      <c r="AA28" s="230"/>
      <c r="AB28" s="230"/>
      <c r="AC28" s="233"/>
      <c r="AD28" s="234">
        <v>3.0</v>
      </c>
      <c r="AE28" s="234">
        <v>0.0</v>
      </c>
      <c r="AF28" s="234">
        <v>0.0</v>
      </c>
      <c r="AG28" s="234">
        <v>1.0</v>
      </c>
      <c r="AH28" s="234">
        <v>2.0</v>
      </c>
      <c r="AI28" s="234">
        <v>0.0</v>
      </c>
      <c r="AJ28" s="235">
        <v>18.0</v>
      </c>
      <c r="AK28" s="234">
        <v>0.0</v>
      </c>
      <c r="AL28" s="234">
        <v>0.0</v>
      </c>
      <c r="AM28" s="234">
        <v>0.0</v>
      </c>
      <c r="AN28" s="234">
        <v>0.0</v>
      </c>
      <c r="AO28" s="234">
        <v>1.0</v>
      </c>
      <c r="AP28" s="234">
        <v>0.0</v>
      </c>
      <c r="AQ28" s="234">
        <v>0.0</v>
      </c>
      <c r="AR28" s="234">
        <v>0.0</v>
      </c>
      <c r="AS28" s="234">
        <v>0.0</v>
      </c>
      <c r="AT28" s="234">
        <v>0.0</v>
      </c>
      <c r="AU28" s="234">
        <v>0.0</v>
      </c>
      <c r="AV28" s="234">
        <v>0.0</v>
      </c>
      <c r="AW28" s="234">
        <v>0.0</v>
      </c>
      <c r="AX28" s="234">
        <v>0.0</v>
      </c>
      <c r="AY28" s="236" t="str">
        <f t="shared" ref="AY28:BS28" si="112">IF(AD28 = 0, "", AD28)</f>
        <v>3</v>
      </c>
      <c r="AZ28" s="227" t="str">
        <f t="shared" si="112"/>
        <v/>
      </c>
      <c r="BA28" s="227" t="str">
        <f t="shared" si="112"/>
        <v/>
      </c>
      <c r="BB28" s="227" t="str">
        <f t="shared" si="112"/>
        <v>1</v>
      </c>
      <c r="BC28" s="227" t="str">
        <f t="shared" si="112"/>
        <v>2</v>
      </c>
      <c r="BD28" s="227" t="str">
        <f t="shared" si="112"/>
        <v/>
      </c>
      <c r="BE28" s="237" t="str">
        <f t="shared" si="112"/>
        <v>18</v>
      </c>
      <c r="BF28" s="227" t="str">
        <f t="shared" si="112"/>
        <v/>
      </c>
      <c r="BG28" s="227" t="str">
        <f t="shared" si="112"/>
        <v/>
      </c>
      <c r="BH28" s="227" t="str">
        <f t="shared" si="112"/>
        <v/>
      </c>
      <c r="BI28" s="227" t="str">
        <f t="shared" si="112"/>
        <v/>
      </c>
      <c r="BJ28" s="227" t="str">
        <f t="shared" si="112"/>
        <v>1</v>
      </c>
      <c r="BK28" s="227" t="str">
        <f t="shared" si="112"/>
        <v/>
      </c>
      <c r="BL28" s="227" t="str">
        <f t="shared" si="112"/>
        <v/>
      </c>
      <c r="BM28" s="227" t="str">
        <f t="shared" si="112"/>
        <v/>
      </c>
      <c r="BN28" s="227" t="str">
        <f t="shared" si="112"/>
        <v/>
      </c>
      <c r="BO28" s="227" t="str">
        <f t="shared" si="112"/>
        <v/>
      </c>
      <c r="BP28" s="227" t="str">
        <f t="shared" si="112"/>
        <v/>
      </c>
      <c r="BQ28" s="227" t="str">
        <f t="shared" si="112"/>
        <v/>
      </c>
      <c r="BR28" s="227" t="str">
        <f t="shared" si="112"/>
        <v/>
      </c>
      <c r="BS28" s="238" t="str">
        <f t="shared" si="112"/>
        <v/>
      </c>
      <c r="BT28" s="239" t="str">
        <f>$AY28*Assembly!Y$4+$AZ28*Assembly!Y$5+$BA28*Assembly!Y$6+$BB28*Assembly!Y$7+$BC28*Assembly!Y$8+$BD28*Assembly!Y$9+$BE28*Assembly!Y$10+$BF28*Assembly!Y$11+$BG28*Assembly!Y$12+$BH28*Assembly!Y$13+$BI28*Assembly!Y$14+$BJ28*Assembly!Y$15+$BK28*Assembly!Y$16+$BL28*Assembly!Y$17+$BM28*Assembly!Y$18+$BN28*Assembly!Y$19+$BO28*Assembly!Y$20+$BP28*Assembly!Y$21+$BQ28*Assembly!Y$22+$BR28*Assembly!Y$23+$BS28*Assembly!Y$24</f>
        <v>539</v>
      </c>
      <c r="BU28" s="225" t="str">
        <f t="shared" si="8"/>
        <v>1,437</v>
      </c>
      <c r="BV28" s="301" t="str">
        <f t="shared" si="80"/>
        <v>148 N</v>
      </c>
      <c r="BW28" s="225" t="str">
        <f>$AY28*Assembly!AC$4+$AZ28*Assembly!AC$5+$BA28*Assembly!AC$6+$BB28*Assembly!AC$7+$BC28*Assembly!AC$8+$BD28*Assembly!AC$9+$BE28*Assembly!AC$10+$BF28*Assembly!AC$11+$BG28*Assembly!AC$12+$BH28*Assembly!AC$13+$BI28*Assembly!AC$14+$BJ28*Assembly!AC$15+$BK28*Assembly!AC$16+$BL28*Assembly!AC$17+$BM28*Assembly!AC$18+$BN28*Assembly!AC$19+$BO28*Assembly!AC$20+$BP28*Assembly!AC$21+$BQ28*Assembly!AC$22+$BR28*Assembly!AC$23+$BS28*Assembly!AC$24</f>
        <v>1,170</v>
      </c>
      <c r="BX28" s="240" t="str">
        <f t="shared" si="9"/>
        <v>2.17</v>
      </c>
      <c r="BY28" s="241" t="str">
        <f t="shared" si="10"/>
        <v>3120</v>
      </c>
      <c r="BZ28" s="242" t="str">
        <f t="shared" si="11"/>
        <v>0.8</v>
      </c>
      <c r="CA28" s="241" t="str">
        <f t="shared" si="12"/>
        <v>98</v>
      </c>
      <c r="CB28" s="225" t="str">
        <f>$AY28*Assembly!X$4+$AZ28*Assembly!X$5+$BA28*Assembly!X$6+$BB28*Assembly!X$7+$BC28*Assembly!X$8+$BD28*Assembly!X$9+$BE28*Assembly!X$10+$BF28*Assembly!X$11+$BG28*Assembly!X$12+$BH28*Assembly!X$13+$BI28*Assembly!X$14+$BJ28*Assembly!X$15+$BK28*Assembly!X$16+$BL28*Assembly!X$17+$BM28*Assembly!X$18+$BN28*Assembly!X$19+$BO28*Assembly!X$20+$BP28*Assembly!X$21+$BQ28*Assembly!X$22+$BR28*Assembly!X$23+$BS28*Assembly!X$24</f>
        <v>32</v>
      </c>
      <c r="CC28" s="225" t="str">
        <f t="shared" si="13"/>
        <v>4,978</v>
      </c>
      <c r="CD28" s="223" t="str">
        <f t="shared" si="14"/>
        <v>0.0050</v>
      </c>
      <c r="CE28" s="243" t="str">
        <f>$AY28*Assembly!AB$4+$AZ28*Assembly!AB$5+$BA28*Assembly!AB$6+$BB28*Assembly!AB$7+$BC28*Assembly!AB$8+$BD28*Assembly!AB$9+$BE28*Assembly!AB$10+$BF28*Assembly!AB$11+$BG28*Assembly!AB$12+$BH28*Assembly!AB$13+$BI28*Assembly!AB$14+$BJ28*Assembly!AB$15+$BK28*Assembly!AB$16+$BL28*Assembly!AB$17+$BM28*Assembly!AB$18+$BN28*Assembly!AB$19+$BO28*Assembly!AB$20+$BP28*Assembly!AB$21+$BQ28*Assembly!AB$22+$BR28*Assembly!AB$23+$BS28*Assembly!AB$24</f>
        <v>210</v>
      </c>
      <c r="CF28" s="231" t="str">
        <f>$AY28*Assembly!M$4+$AZ28*Assembly!M$5+$BA28*Assembly!M$6+$BB28*Assembly!M$7+$BC28*Assembly!M$8+$BD28*Assembly!M$9+$BE28*Assembly!M$10+$BF28*Assembly!M$11+$BG28*Assembly!M$12+$BH28*Assembly!M$13+$BI28*Assembly!M$14+$BJ28*Assembly!M$15+$BK28*Assembly!M$16+$BL28*Assembly!M$17+$BM28*Assembly!M$18+$BN28*Assembly!M$19+$BO28*Assembly!M$20+$BP28*Assembly!M$21+$BQ28*Assembly!M$22+$BR28*Assembly!M$23+$BS28*Assembly!M$24</f>
        <v>485</v>
      </c>
      <c r="CG28" s="231" t="str">
        <f>$AY28*Assembly!N$4+$AZ28*Assembly!N$5+$BA28*Assembly!N$6+$BB28*Assembly!N$7+$BC28*Assembly!N$8+$BD28*Assembly!N$9+$BE28*Assembly!N$10+$BF28*Assembly!N$11+$BG28*Assembly!N$12+$BH28*Assembly!N$13+$BI28*Assembly!N$14+$BJ28*Assembly!N$15+$BK28*Assembly!N$16+$BL28*Assembly!N$17+$BM28*Assembly!N$18+$BN28*Assembly!N$19+$BO28*Assembly!N$20+$BP28*Assembly!N$21+$BQ28*Assembly!N$22+$BR28*Assembly!N$23+$BS28*Assembly!N$24</f>
        <v>95</v>
      </c>
      <c r="CH28" s="231" t="str">
        <f>$AY28*Assembly!O$4+$AZ28*Assembly!O$5+$BA28*Assembly!O$6+$BB28*Assembly!O$7+$BC28*Assembly!O$8+$BD28*Assembly!O$9+$BE28*Assembly!O$10+$BF28*Assembly!O$11+$BG28*Assembly!O$12+$BH28*Assembly!O$13+$BI28*Assembly!O$14+$BJ28*Assembly!O$15+$BK28*Assembly!O$16+$BL28*Assembly!O$17+$BM28*Assembly!O$18+$BN28*Assembly!O$19+$BO28*Assembly!O$20+$BP28*Assembly!O$21+$BQ28*Assembly!O$22+$BR28*Assembly!O$23+$BS28*Assembly!O$24</f>
        <v>3</v>
      </c>
      <c r="CI28" s="229" t="str">
        <f>$AY28*Assembly!P$4+$AZ28*Assembly!P$5+$BA28*Assembly!P$6+$BB28*Assembly!P$7+$BC28*Assembly!P$8+$BD28*Assembly!P$9+$BE28*Assembly!P$10+$BF28*Assembly!P$11+$BG28*Assembly!P$12+$BH28*Assembly!P$13+$BI28*Assembly!P$14+$BJ28*Assembly!P$15+$BK28*Assembly!P$16+$BL28*Assembly!P$17+$BM28*Assembly!P$18+$BN28*Assembly!P$19+$BO28*Assembly!P$20+$BP28*Assembly!P$21+$BQ28*Assembly!P$22+$BR28*Assembly!P$23+$BS28*Assembly!P$24</f>
        <v>0</v>
      </c>
      <c r="CJ28" s="229" t="str">
        <f>$AY28*Assembly!Q$4+$AZ28*Assembly!Q$5+$BA28*Assembly!Q$6+$BB28*Assembly!Q$7+$BC28*Assembly!Q$8+$BD28*Assembly!Q$9+$BE28*Assembly!Q$10+$BF28*Assembly!Q$11+$BG28*Assembly!Q$12+$BH28*Assembly!Q$13+$BI28*Assembly!Q$14+$BJ28*Assembly!Q$15+$BK28*Assembly!Q$16+$BL28*Assembly!Q$17+$BM28*Assembly!Q$18+$BN28*Assembly!Q$19+$BO28*Assembly!Q$20+$BP28*Assembly!Q$21+$BQ28*Assembly!Q$22+$BR28*Assembly!Q$23+$BS28*Assembly!Q$24</f>
        <v>0</v>
      </c>
      <c r="CK28" s="231" t="str">
        <f>$AY28*Assembly!R$4+$AZ28*Assembly!R$5+$BA28*Assembly!R$6+$BB28*Assembly!R$7+$BC28*Assembly!R$8+$BD28*Assembly!R$9+$BE28*Assembly!R$10+$BF28*Assembly!R$11+$BG28*Assembly!R$12+$BH28*Assembly!R$13+$BI28*Assembly!R$14+$BJ28*Assembly!R$15+$BK28*Assembly!R$16+$BL28*Assembly!R$17+$BM28*Assembly!R$18+$BN28*Assembly!R$19+$BO28*Assembly!R$20+$BP28*Assembly!R$21+$BQ28*Assembly!R$22+$BR28*Assembly!R$23+$BS28*Assembly!R$24</f>
        <v>0</v>
      </c>
      <c r="CL28" s="229" t="str">
        <f>$AY28*Assembly!S$4+$AZ28*Assembly!S$5+$BA28*Assembly!S$6+$BB28*Assembly!S$7+$BC28*Assembly!S$8+$BD28*Assembly!S$9+$BE28*Assembly!S$10+$BF28*Assembly!S$11+$BG28*Assembly!S$12+$BH28*Assembly!S$13+$BI28*Assembly!S$14+$BJ28*Assembly!S$15+$BK28*Assembly!S$16+$BL28*Assembly!S$17+$BM28*Assembly!S$18+$BN28*Assembly!S$19+$BO28*Assembly!S$20+$BP28*Assembly!S$21+$BQ28*Assembly!S$22+$BR28*Assembly!S$23+$BS28*Assembly!S$24</f>
        <v>0</v>
      </c>
      <c r="CM28" s="229" t="str">
        <f>$AY28*Assembly!T$4+$AZ28*Assembly!T$5+$BA28*Assembly!T$6+$BB28*Assembly!T$7+$BC28*Assembly!T$8+$BD28*Assembly!T$9+$BE28*Assembly!T$10+$BF28*Assembly!T$11+$BG28*Assembly!T$12+$BH28*Assembly!T$13+$BI28*Assembly!T$14+$BJ28*Assembly!T$15+$BK28*Assembly!T$16+$BL28*Assembly!T$17+$BM28*Assembly!T$18+$BN28*Assembly!T$19+$BO28*Assembly!T$20+$BP28*Assembly!T$21+$BQ28*Assembly!T$22+$BR28*Assembly!T$23+$BS28*Assembly!T$24</f>
        <v>0</v>
      </c>
      <c r="CN28" s="229" t="str">
        <f>$AY28*Assembly!U$4+$AZ28*Assembly!U$5+$BA28*Assembly!U$6+$BB28*Assembly!U$7+$BC28*Assembly!U$8+$BD28*Assembly!U$9+$BE28*Assembly!U$10+$BF28*Assembly!U$11+$BG28*Assembly!U$12+$BH28*Assembly!U$13+$BI28*Assembly!U$14+$BJ28*Assembly!U$15+$BK28*Assembly!U$16+$BL28*Assembly!U$17+$BM28*Assembly!U$18+$BN28*Assembly!U$19+$BO28*Assembly!U$20+$BP28*Assembly!U$21+$BQ28*Assembly!U$22+$BR28*Assembly!U$23+$BS28*Assembly!U$24</f>
        <v>0</v>
      </c>
      <c r="CO28" s="231" t="str">
        <f>$AY28*Assembly!V$4+$AZ28*Assembly!V$5+$BA28*Assembly!V$6+$BB28*Assembly!V$7+$BC28*Assembly!V$8+$BD28*Assembly!V$9+$BE28*Assembly!V$10+$BF28*Assembly!V$11+$BG28*Assembly!V$12+$BH28*Assembly!V$13+$BI28*Assembly!V$14+$BJ28*Assembly!V$15+$BK28*Assembly!V$16+$BL28*Assembly!V$17+$BM28*Assembly!V$18+$BN28*Assembly!V$19+$BO28*Assembly!V$20+$BP28*Assembly!V$21+$BQ28*Assembly!V$22+$BR28*Assembly!V$23+$BS28*Assembly!V$24</f>
        <v>0</v>
      </c>
      <c r="CP28" s="231" t="str">
        <f>CF28*Refining!$F$3</f>
        <v>866</v>
      </c>
      <c r="CQ28" s="231" t="str">
        <f>CG28*Refining!$F$4</f>
        <v>297</v>
      </c>
      <c r="CR28" s="231" t="str">
        <f>CH28*Refining!$F$5</f>
        <v>13</v>
      </c>
      <c r="CS28" s="231" t="str">
        <f>CI28*Refining!$F$6</f>
        <v>0</v>
      </c>
      <c r="CT28" s="231" t="str">
        <f>CJ28*Refining!$F$7</f>
        <v>0</v>
      </c>
      <c r="CU28" s="231" t="str">
        <f>CK28*Refining!$F$8</f>
        <v>0</v>
      </c>
      <c r="CV28" s="231" t="str">
        <f>CL28*Refining!$F$9</f>
        <v>0</v>
      </c>
      <c r="CW28" s="231" t="str">
        <f>CM28*Refining!$F$10</f>
        <v>0</v>
      </c>
      <c r="CX28" s="231" t="str">
        <f>CN28*Refining!$F$11</f>
        <v>0</v>
      </c>
      <c r="CY28" s="231" t="str">
        <f>CO28*Refining!$F$12</f>
        <v>0</v>
      </c>
      <c r="CZ28" s="244" t="str">
        <f t="shared" ref="CZ28:DS28" si="113">IF(CF28 = 0, "", CF28)</f>
        <v>485</v>
      </c>
      <c r="DA28" s="245" t="str">
        <f t="shared" si="113"/>
        <v>95</v>
      </c>
      <c r="DB28" s="245" t="str">
        <f t="shared" si="113"/>
        <v>3</v>
      </c>
      <c r="DC28" s="245" t="str">
        <f t="shared" si="113"/>
        <v/>
      </c>
      <c r="DD28" s="245" t="str">
        <f t="shared" si="113"/>
        <v/>
      </c>
      <c r="DE28" s="245" t="str">
        <f t="shared" si="113"/>
        <v/>
      </c>
      <c r="DF28" s="245" t="str">
        <f t="shared" si="113"/>
        <v/>
      </c>
      <c r="DG28" s="245" t="str">
        <f t="shared" si="113"/>
        <v/>
      </c>
      <c r="DH28" s="245" t="str">
        <f t="shared" si="113"/>
        <v/>
      </c>
      <c r="DI28" s="246" t="str">
        <f t="shared" si="113"/>
        <v/>
      </c>
      <c r="DJ28" s="244" t="str">
        <f t="shared" si="113"/>
        <v>866</v>
      </c>
      <c r="DK28" s="245" t="str">
        <f t="shared" si="113"/>
        <v>297</v>
      </c>
      <c r="DL28" s="245" t="str">
        <f t="shared" si="113"/>
        <v>13</v>
      </c>
      <c r="DM28" s="245" t="str">
        <f t="shared" si="113"/>
        <v/>
      </c>
      <c r="DN28" s="259" t="str">
        <f t="shared" si="113"/>
        <v/>
      </c>
      <c r="DO28" s="245" t="str">
        <f t="shared" si="113"/>
        <v/>
      </c>
      <c r="DP28" s="245" t="str">
        <f t="shared" si="113"/>
        <v/>
      </c>
      <c r="DQ28" s="245" t="str">
        <f t="shared" si="113"/>
        <v/>
      </c>
      <c r="DR28" s="245" t="str">
        <f t="shared" si="113"/>
        <v/>
      </c>
      <c r="DS28" s="246" t="str">
        <f t="shared" si="113"/>
        <v/>
      </c>
      <c r="DT28" s="248" t="str">
        <f t="shared" si="16"/>
        <v>583</v>
      </c>
      <c r="DU28" s="249" t="str">
        <f t="shared" si="17"/>
        <v>1,175</v>
      </c>
      <c r="DV28" s="225" t="str">
        <f>CZ28*'Ores &amp; Ingots'!$C$3+DA28*'Ores &amp; Ingots'!$C$4+DB28*'Ores &amp; Ingots'!$C$5+DC28*'Ores &amp; Ingots'!$C$6+DD28*'Ores &amp; Ingots'!$C$7+DE28*'Ores &amp; Ingots'!$C$8+DF28*'Ores &amp; Ingots'!$C$9+DG28*'Ores &amp; Ingots'!$C$10+DH28*'Ores &amp; Ingots'!$C$11+DI28*'Ores &amp; Ingots'!$C$12</f>
        <v>73</v>
      </c>
      <c r="DW28" s="225" t="str">
        <f>DJ28*'Ores &amp; Ingots'!$B$3+DK28*'Ores &amp; Ingots'!$B$4+DL28*'Ores &amp; Ingots'!$B$5+DM28*'Ores &amp; Ingots'!$B$6+DN28*'Ores &amp; Ingots'!$B$7+DO28*'Ores &amp; Ingots'!$B$8+DP28*'Ores &amp; Ingots'!$B$9+DQ28*'Ores &amp; Ingots'!$B$10+DR28*'Ores &amp; Ingots'!$B$11+DS28*'Ores &amp; Ingots'!$B$12</f>
        <v>435</v>
      </c>
      <c r="DX28" s="249" t="str">
        <f>CZ28*Refining!$G$3+DA28*Refining!$G$4+DB28*Refining!$G$5+DC28*Refining!$G$6+DD28*Refining!$G$7+DE28*Refining!$G$8+DF28*Refining!$G$9+DG28*Refining!$G$10+DH28*Refining!$G$11+DI28*Refining!$G$12</f>
        <v>529</v>
      </c>
      <c r="DY28" s="249" t="str">
        <f t="shared" si="18"/>
        <v>82,212</v>
      </c>
      <c r="DZ28" s="250" t="str">
        <f t="shared" si="19"/>
        <v>0.0822</v>
      </c>
      <c r="EA28" s="248" t="str">
        <f t="shared" si="20"/>
        <v>573</v>
      </c>
      <c r="EB28" s="251" t="str">
        <f t="shared" ref="EB28:EC28" si="114">EA28/60</f>
        <v>9.5</v>
      </c>
      <c r="EC28" s="251" t="str">
        <f t="shared" si="114"/>
        <v>0.2</v>
      </c>
      <c r="ED28" s="248" t="str">
        <f t="shared" si="22"/>
        <v>87,189</v>
      </c>
      <c r="EE28" s="251" t="str">
        <f t="shared" ref="EE28:EF28" si="115">ED28/1000</f>
        <v>87.2</v>
      </c>
      <c r="EF28" s="252" t="str">
        <f t="shared" si="115"/>
        <v>0.09</v>
      </c>
      <c r="EG28" s="223" t="str">
        <f t="shared" si="24"/>
        <v>0.0872</v>
      </c>
      <c r="EH28" s="224" t="str">
        <f t="shared" si="25"/>
        <v>0:09:33</v>
      </c>
      <c r="EI28" s="225"/>
    </row>
    <row r="29">
      <c r="A29" s="33"/>
      <c r="B29" s="226" t="s">
        <v>926</v>
      </c>
      <c r="C29" s="227" t="s">
        <v>886</v>
      </c>
      <c r="D29" s="227">
        <v>3.0</v>
      </c>
      <c r="E29" s="227">
        <v>3.0</v>
      </c>
      <c r="F29" s="227">
        <v>5.0</v>
      </c>
      <c r="G29" s="253" t="str">
        <f t="shared" si="5"/>
        <v>703.1</v>
      </c>
      <c r="H29" s="254">
        <v>25.0</v>
      </c>
      <c r="I29" s="254">
        <v>25.0</v>
      </c>
      <c r="J29" s="254" t="str">
        <f>H29/Main!$D$9</f>
        <v>25</v>
      </c>
      <c r="K29" s="254" t="str">
        <f>I29/Main!$D$10</f>
        <v>25</v>
      </c>
      <c r="L29" s="254" t="str">
        <f t="shared" si="6"/>
        <v>1</v>
      </c>
      <c r="M29" s="254">
        <v>1.0</v>
      </c>
      <c r="N29" s="256">
        <v>2.0</v>
      </c>
      <c r="O29" s="256">
        <v>1.636E7</v>
      </c>
      <c r="P29" s="255"/>
      <c r="Q29" s="256"/>
      <c r="R29" s="255"/>
      <c r="S29" s="257"/>
      <c r="T29" s="257"/>
      <c r="U29" s="256">
        <v>5400000.0</v>
      </c>
      <c r="V29" s="255"/>
      <c r="W29" s="255"/>
      <c r="X29" s="255"/>
      <c r="Y29" s="255"/>
      <c r="Z29" s="255"/>
      <c r="AA29" s="255"/>
      <c r="AB29" s="255"/>
      <c r="AC29" s="258" t="s">
        <v>12</v>
      </c>
      <c r="AD29" s="234">
        <v>230.0</v>
      </c>
      <c r="AE29" s="234">
        <v>0.0</v>
      </c>
      <c r="AF29" s="234">
        <v>0.0</v>
      </c>
      <c r="AG29" s="234">
        <v>50.0</v>
      </c>
      <c r="AH29" s="234">
        <v>60.0</v>
      </c>
      <c r="AI29" s="234">
        <v>0.0</v>
      </c>
      <c r="AJ29" s="235">
        <v>1136.0</v>
      </c>
      <c r="AK29" s="234">
        <v>0.0</v>
      </c>
      <c r="AL29" s="234">
        <v>0.0</v>
      </c>
      <c r="AM29" s="234">
        <v>0.0</v>
      </c>
      <c r="AN29" s="234">
        <v>0.0</v>
      </c>
      <c r="AO29" s="234">
        <v>40.0</v>
      </c>
      <c r="AP29" s="234">
        <v>0.0</v>
      </c>
      <c r="AQ29" s="234">
        <v>0.0</v>
      </c>
      <c r="AR29" s="234">
        <v>0.0</v>
      </c>
      <c r="AS29" s="234">
        <v>0.0</v>
      </c>
      <c r="AT29" s="234">
        <v>0.0</v>
      </c>
      <c r="AU29" s="234">
        <v>0.0</v>
      </c>
      <c r="AV29" s="234">
        <v>0.0</v>
      </c>
      <c r="AW29" s="234">
        <v>0.0</v>
      </c>
      <c r="AX29" s="234">
        <v>0.0</v>
      </c>
      <c r="AY29" s="236" t="str">
        <f t="shared" ref="AY29:BS29" si="116">IF(AD29 = 0, "", AD29)</f>
        <v>230</v>
      </c>
      <c r="AZ29" s="227" t="str">
        <f t="shared" si="116"/>
        <v/>
      </c>
      <c r="BA29" s="227" t="str">
        <f t="shared" si="116"/>
        <v/>
      </c>
      <c r="BB29" s="227" t="str">
        <f t="shared" si="116"/>
        <v>50</v>
      </c>
      <c r="BC29" s="227" t="str">
        <f t="shared" si="116"/>
        <v>60</v>
      </c>
      <c r="BD29" s="227" t="str">
        <f t="shared" si="116"/>
        <v/>
      </c>
      <c r="BE29" s="237" t="str">
        <f t="shared" si="116"/>
        <v>1,136</v>
      </c>
      <c r="BF29" s="227" t="str">
        <f t="shared" si="116"/>
        <v/>
      </c>
      <c r="BG29" s="227" t="str">
        <f t="shared" si="116"/>
        <v/>
      </c>
      <c r="BH29" s="227" t="str">
        <f t="shared" si="116"/>
        <v/>
      </c>
      <c r="BI29" s="227" t="str">
        <f t="shared" si="116"/>
        <v/>
      </c>
      <c r="BJ29" s="227" t="str">
        <f t="shared" si="116"/>
        <v>40</v>
      </c>
      <c r="BK29" s="227" t="str">
        <f t="shared" si="116"/>
        <v/>
      </c>
      <c r="BL29" s="227" t="str">
        <f t="shared" si="116"/>
        <v/>
      </c>
      <c r="BM29" s="227" t="str">
        <f t="shared" si="116"/>
        <v/>
      </c>
      <c r="BN29" s="227" t="str">
        <f t="shared" si="116"/>
        <v/>
      </c>
      <c r="BO29" s="227" t="str">
        <f t="shared" si="116"/>
        <v/>
      </c>
      <c r="BP29" s="227" t="str">
        <f t="shared" si="116"/>
        <v/>
      </c>
      <c r="BQ29" s="227" t="str">
        <f t="shared" si="116"/>
        <v/>
      </c>
      <c r="BR29" s="227" t="str">
        <f t="shared" si="116"/>
        <v/>
      </c>
      <c r="BS29" s="238" t="str">
        <f t="shared" si="116"/>
        <v/>
      </c>
      <c r="BT29" s="239" t="str">
        <f>$AY29*Assembly!Y$4+$AZ29*Assembly!Y$5+$BA29*Assembly!Y$6+$BB29*Assembly!Y$7+$BC29*Assembly!Y$8+$BD29*Assembly!Y$9+$BE29*Assembly!Y$10+$BF29*Assembly!Y$11+$BG29*Assembly!Y$12+$BH29*Assembly!Y$13+$BI29*Assembly!Y$14+$BJ29*Assembly!Y$15+$BK29*Assembly!Y$16+$BL29*Assembly!Y$17+$BM29*Assembly!Y$18+$BN29*Assembly!Y$19+$BO29*Assembly!Y$20+$BP29*Assembly!Y$21+$BQ29*Assembly!Y$22+$BR29*Assembly!Y$23+$BS29*Assembly!Y$24</f>
        <v>33,834</v>
      </c>
      <c r="BU29" s="225" t="str">
        <f t="shared" si="8"/>
        <v>48</v>
      </c>
      <c r="BV29" s="301" t="str">
        <f t="shared" si="80"/>
        <v>160 N</v>
      </c>
      <c r="BW29" s="225" t="str">
        <f>$AY29*Assembly!AC$4+$AZ29*Assembly!AC$5+$BA29*Assembly!AC$6+$BB29*Assembly!AC$7+$BC29*Assembly!AC$8+$BD29*Assembly!AC$9+$BE29*Assembly!AC$10+$BF29*Assembly!AC$11+$BG29*Assembly!AC$12+$BH29*Assembly!AC$13+$BI29*Assembly!AC$14+$BJ29*Assembly!AC$15+$BK29*Assembly!AC$16+$BL29*Assembly!AC$17+$BM29*Assembly!AC$18+$BN29*Assembly!AC$19+$BO29*Assembly!AC$20+$BP29*Assembly!AC$21+$BQ29*Assembly!AC$22+$BR29*Assembly!AC$23+$BS29*Assembly!AC$24</f>
        <v>74,440</v>
      </c>
      <c r="BX29" s="240" t="str">
        <f t="shared" si="9"/>
        <v>2.20</v>
      </c>
      <c r="BY29" s="241" t="str">
        <f t="shared" si="10"/>
        <v>106</v>
      </c>
      <c r="BZ29" s="242" t="str">
        <f t="shared" si="11"/>
        <v>1547.0</v>
      </c>
      <c r="CA29" s="241" t="str">
        <f t="shared" si="12"/>
        <v>2978</v>
      </c>
      <c r="CB29" s="225" t="str">
        <f>$AY29*Assembly!X$4+$AZ29*Assembly!X$5+$BA29*Assembly!X$6+$BB29*Assembly!X$7+$BC29*Assembly!X$8+$BD29*Assembly!X$9+$BE29*Assembly!X$10+$BF29*Assembly!X$11+$BG29*Assembly!X$12+$BH29*Assembly!X$13+$BI29*Assembly!X$14+$BJ29*Assembly!X$15+$BK29*Assembly!X$16+$BL29*Assembly!X$17+$BM29*Assembly!X$18+$BN29*Assembly!X$19+$BO29*Assembly!X$20+$BP29*Assembly!X$21+$BQ29*Assembly!X$22+$BR29*Assembly!X$23+$BS29*Assembly!X$24</f>
        <v>1,736</v>
      </c>
      <c r="CC29" s="225" t="str">
        <f t="shared" si="13"/>
        <v>270,044</v>
      </c>
      <c r="CD29" s="223" t="str">
        <f t="shared" si="14"/>
        <v>0.2700</v>
      </c>
      <c r="CE29" s="243" t="str">
        <f>$AY29*Assembly!AB$4+$AZ29*Assembly!AB$5+$BA29*Assembly!AB$6+$BB29*Assembly!AB$7+$BC29*Assembly!AB$8+$BD29*Assembly!AB$9+$BE29*Assembly!AB$10+$BF29*Assembly!AB$11+$BG29*Assembly!AB$12+$BH29*Assembly!AB$13+$BI29*Assembly!AB$14+$BJ29*Assembly!AB$15+$BK29*Assembly!AB$16+$BL29*Assembly!AB$17+$BM29*Assembly!AB$18+$BN29*Assembly!AB$19+$BO29*Assembly!AB$20+$BP29*Assembly!AB$21+$BQ29*Assembly!AB$22+$BR29*Assembly!AB$23+$BS29*Assembly!AB$24</f>
        <v>12,398</v>
      </c>
      <c r="CF29" s="256" t="str">
        <f>$AY29*Assembly!M$4+$AZ29*Assembly!M$5+$BA29*Assembly!M$6+$BB29*Assembly!M$7+$BC29*Assembly!M$8+$BD29*Assembly!M$9+$BE29*Assembly!M$10+$BF29*Assembly!M$11+$BG29*Assembly!M$12+$BH29*Assembly!M$13+$BI29*Assembly!M$14+$BJ29*Assembly!M$15+$BK29*Assembly!M$16+$BL29*Assembly!M$17+$BM29*Assembly!M$18+$BN29*Assembly!M$19+$BO29*Assembly!M$20+$BP29*Assembly!M$21+$BQ29*Assembly!M$22+$BR29*Assembly!M$23+$BS29*Assembly!M$24</f>
        <v>30,130</v>
      </c>
      <c r="CG29" s="256" t="str">
        <f>$AY29*Assembly!N$4+$AZ29*Assembly!N$5+$BA29*Assembly!N$6+$BB29*Assembly!N$7+$BC29*Assembly!N$8+$BD29*Assembly!N$9+$BE29*Assembly!N$10+$BF29*Assembly!N$11+$BG29*Assembly!N$12+$BH29*Assembly!N$13+$BI29*Assembly!N$14+$BJ29*Assembly!N$15+$BK29*Assembly!N$16+$BL29*Assembly!N$17+$BM29*Assembly!N$18+$BN29*Assembly!N$19+$BO29*Assembly!N$20+$BP29*Assembly!N$21+$BQ29*Assembly!N$22+$BR29*Assembly!N$23+$BS29*Assembly!N$24</f>
        <v>5,880</v>
      </c>
      <c r="CH29" s="256" t="str">
        <f>$AY29*Assembly!O$4+$AZ29*Assembly!O$5+$BA29*Assembly!O$6+$BB29*Assembly!O$7+$BC29*Assembly!O$8+$BD29*Assembly!O$9+$BE29*Assembly!O$10+$BF29*Assembly!O$11+$BG29*Assembly!O$12+$BH29*Assembly!O$13+$BI29*Assembly!O$14+$BJ29*Assembly!O$15+$BK29*Assembly!O$16+$BL29*Assembly!O$17+$BM29*Assembly!O$18+$BN29*Assembly!O$19+$BO29*Assembly!O$20+$BP29*Assembly!O$21+$BQ29*Assembly!O$22+$BR29*Assembly!O$23+$BS29*Assembly!O$24</f>
        <v>120</v>
      </c>
      <c r="CI29" s="254" t="str">
        <f>$AY29*Assembly!P$4+$AZ29*Assembly!P$5+$BA29*Assembly!P$6+$BB29*Assembly!P$7+$BC29*Assembly!P$8+$BD29*Assembly!P$9+$BE29*Assembly!P$10+$BF29*Assembly!P$11+$BG29*Assembly!P$12+$BH29*Assembly!P$13+$BI29*Assembly!P$14+$BJ29*Assembly!P$15+$BK29*Assembly!P$16+$BL29*Assembly!P$17+$BM29*Assembly!P$18+$BN29*Assembly!P$19+$BO29*Assembly!P$20+$BP29*Assembly!P$21+$BQ29*Assembly!P$22+$BR29*Assembly!P$23+$BS29*Assembly!P$24</f>
        <v>0</v>
      </c>
      <c r="CJ29" s="254" t="str">
        <f>$AY29*Assembly!Q$4+$AZ29*Assembly!Q$5+$BA29*Assembly!Q$6+$BB29*Assembly!Q$7+$BC29*Assembly!Q$8+$BD29*Assembly!Q$9+$BE29*Assembly!Q$10+$BF29*Assembly!Q$11+$BG29*Assembly!Q$12+$BH29*Assembly!Q$13+$BI29*Assembly!Q$14+$BJ29*Assembly!Q$15+$BK29*Assembly!Q$16+$BL29*Assembly!Q$17+$BM29*Assembly!Q$18+$BN29*Assembly!Q$19+$BO29*Assembly!Q$20+$BP29*Assembly!Q$21+$BQ29*Assembly!Q$22+$BR29*Assembly!Q$23+$BS29*Assembly!Q$24</f>
        <v>0</v>
      </c>
      <c r="CK29" s="256" t="str">
        <f>$AY29*Assembly!R$4+$AZ29*Assembly!R$5+$BA29*Assembly!R$6+$BB29*Assembly!R$7+$BC29*Assembly!R$8+$BD29*Assembly!R$9+$BE29*Assembly!R$10+$BF29*Assembly!R$11+$BG29*Assembly!R$12+$BH29*Assembly!R$13+$BI29*Assembly!R$14+$BJ29*Assembly!R$15+$BK29*Assembly!R$16+$BL29*Assembly!R$17+$BM29*Assembly!R$18+$BN29*Assembly!R$19+$BO29*Assembly!R$20+$BP29*Assembly!R$21+$BQ29*Assembly!R$22+$BR29*Assembly!R$23+$BS29*Assembly!R$24</f>
        <v>0</v>
      </c>
      <c r="CL29" s="254" t="str">
        <f>$AY29*Assembly!S$4+$AZ29*Assembly!S$5+$BA29*Assembly!S$6+$BB29*Assembly!S$7+$BC29*Assembly!S$8+$BD29*Assembly!S$9+$BE29*Assembly!S$10+$BF29*Assembly!S$11+$BG29*Assembly!S$12+$BH29*Assembly!S$13+$BI29*Assembly!S$14+$BJ29*Assembly!S$15+$BK29*Assembly!S$16+$BL29*Assembly!S$17+$BM29*Assembly!S$18+$BN29*Assembly!S$19+$BO29*Assembly!S$20+$BP29*Assembly!S$21+$BQ29*Assembly!S$22+$BR29*Assembly!S$23+$BS29*Assembly!S$24</f>
        <v>0</v>
      </c>
      <c r="CM29" s="254" t="str">
        <f>$AY29*Assembly!T$4+$AZ29*Assembly!T$5+$BA29*Assembly!T$6+$BB29*Assembly!T$7+$BC29*Assembly!T$8+$BD29*Assembly!T$9+$BE29*Assembly!T$10+$BF29*Assembly!T$11+$BG29*Assembly!T$12+$BH29*Assembly!T$13+$BI29*Assembly!T$14+$BJ29*Assembly!T$15+$BK29*Assembly!T$16+$BL29*Assembly!T$17+$BM29*Assembly!T$18+$BN29*Assembly!T$19+$BO29*Assembly!T$20+$BP29*Assembly!T$21+$BQ29*Assembly!T$22+$BR29*Assembly!T$23+$BS29*Assembly!T$24</f>
        <v>0</v>
      </c>
      <c r="CN29" s="254" t="str">
        <f>$AY29*Assembly!U$4+$AZ29*Assembly!U$5+$BA29*Assembly!U$6+$BB29*Assembly!U$7+$BC29*Assembly!U$8+$BD29*Assembly!U$9+$BE29*Assembly!U$10+$BF29*Assembly!U$11+$BG29*Assembly!U$12+$BH29*Assembly!U$13+$BI29*Assembly!U$14+$BJ29*Assembly!U$15+$BK29*Assembly!U$16+$BL29*Assembly!U$17+$BM29*Assembly!U$18+$BN29*Assembly!U$19+$BO29*Assembly!U$20+$BP29*Assembly!U$21+$BQ29*Assembly!U$22+$BR29*Assembly!U$23+$BS29*Assembly!U$24</f>
        <v>0</v>
      </c>
      <c r="CO29" s="256" t="str">
        <f>$AY29*Assembly!V$4+$AZ29*Assembly!V$5+$BA29*Assembly!V$6+$BB29*Assembly!V$7+$BC29*Assembly!V$8+$BD29*Assembly!V$9+$BE29*Assembly!V$10+$BF29*Assembly!V$11+$BG29*Assembly!V$12+$BH29*Assembly!V$13+$BI29*Assembly!V$14+$BJ29*Assembly!V$15+$BK29*Assembly!V$16+$BL29*Assembly!V$17+$BM29*Assembly!V$18+$BN29*Assembly!V$19+$BO29*Assembly!V$20+$BP29*Assembly!V$21+$BQ29*Assembly!V$22+$BR29*Assembly!V$23+$BS29*Assembly!V$24</f>
        <v>0</v>
      </c>
      <c r="CP29" s="256" t="str">
        <f>CF29*Refining!$F$3</f>
        <v>53,804</v>
      </c>
      <c r="CQ29" s="256" t="str">
        <f>CG29*Refining!$F$4</f>
        <v>18,375</v>
      </c>
      <c r="CR29" s="256" t="str">
        <f>CH29*Refining!$F$5</f>
        <v>500</v>
      </c>
      <c r="CS29" s="256" t="str">
        <f>CI29*Refining!$F$6</f>
        <v>0</v>
      </c>
      <c r="CT29" s="256" t="str">
        <f>CJ29*Refining!$F$7</f>
        <v>0</v>
      </c>
      <c r="CU29" s="256" t="str">
        <f>CK29*Refining!$F$8</f>
        <v>0</v>
      </c>
      <c r="CV29" s="256" t="str">
        <f>CL29*Refining!$F$9</f>
        <v>0</v>
      </c>
      <c r="CW29" s="256" t="str">
        <f>CM29*Refining!$F$10</f>
        <v>0</v>
      </c>
      <c r="CX29" s="256" t="str">
        <f>CN29*Refining!$F$11</f>
        <v>0</v>
      </c>
      <c r="CY29" s="256" t="str">
        <f>CO29*Refining!$F$12</f>
        <v>0</v>
      </c>
      <c r="CZ29" s="244" t="str">
        <f t="shared" ref="CZ29:DS29" si="117">IF(CF29 = 0, "", CF29)</f>
        <v>30,130</v>
      </c>
      <c r="DA29" s="245" t="str">
        <f t="shared" si="117"/>
        <v>5,880</v>
      </c>
      <c r="DB29" s="245" t="str">
        <f t="shared" si="117"/>
        <v>120</v>
      </c>
      <c r="DC29" s="245" t="str">
        <f t="shared" si="117"/>
        <v/>
      </c>
      <c r="DD29" s="245" t="str">
        <f t="shared" si="117"/>
        <v/>
      </c>
      <c r="DE29" s="245" t="str">
        <f t="shared" si="117"/>
        <v/>
      </c>
      <c r="DF29" s="245" t="str">
        <f t="shared" si="117"/>
        <v/>
      </c>
      <c r="DG29" s="245" t="str">
        <f t="shared" si="117"/>
        <v/>
      </c>
      <c r="DH29" s="245" t="str">
        <f t="shared" si="117"/>
        <v/>
      </c>
      <c r="DI29" s="246" t="str">
        <f t="shared" si="117"/>
        <v/>
      </c>
      <c r="DJ29" s="244" t="str">
        <f t="shared" si="117"/>
        <v>53,804</v>
      </c>
      <c r="DK29" s="245" t="str">
        <f t="shared" si="117"/>
        <v>18,375</v>
      </c>
      <c r="DL29" s="245" t="str">
        <f t="shared" si="117"/>
        <v>500</v>
      </c>
      <c r="DM29" s="245" t="str">
        <f t="shared" si="117"/>
        <v/>
      </c>
      <c r="DN29" s="259" t="str">
        <f t="shared" si="117"/>
        <v/>
      </c>
      <c r="DO29" s="245" t="str">
        <f t="shared" si="117"/>
        <v/>
      </c>
      <c r="DP29" s="245" t="str">
        <f t="shared" si="117"/>
        <v/>
      </c>
      <c r="DQ29" s="245" t="str">
        <f t="shared" si="117"/>
        <v/>
      </c>
      <c r="DR29" s="245" t="str">
        <f t="shared" si="117"/>
        <v/>
      </c>
      <c r="DS29" s="246" t="str">
        <f t="shared" si="117"/>
        <v/>
      </c>
      <c r="DT29" s="248" t="str">
        <f t="shared" si="16"/>
        <v>36,130</v>
      </c>
      <c r="DU29" s="249" t="str">
        <f t="shared" si="17"/>
        <v>72,679</v>
      </c>
      <c r="DV29" s="225" t="str">
        <f>CZ29*'Ores &amp; Ingots'!$C$3+DA29*'Ores &amp; Ingots'!$C$4+DB29*'Ores &amp; Ingots'!$C$5+DC29*'Ores &amp; Ingots'!$C$6+DD29*'Ores &amp; Ingots'!$C$7+DE29*'Ores &amp; Ingots'!$C$8+DF29*'Ores &amp; Ingots'!$C$9+DG29*'Ores &amp; Ingots'!$C$10+DH29*'Ores &amp; Ingots'!$C$11+DI29*'Ores &amp; Ingots'!$C$12</f>
        <v>4,499</v>
      </c>
      <c r="DW29" s="225" t="str">
        <f>DJ29*'Ores &amp; Ingots'!$B$3+DK29*'Ores &amp; Ingots'!$B$4+DL29*'Ores &amp; Ingots'!$B$5+DM29*'Ores &amp; Ingots'!$B$6+DN29*'Ores &amp; Ingots'!$B$7+DO29*'Ores &amp; Ingots'!$B$8+DP29*'Ores &amp; Ingots'!$B$9+DQ29*'Ores &amp; Ingots'!$B$10+DR29*'Ores &amp; Ingots'!$B$11+DS29*'Ores &amp; Ingots'!$B$12</f>
        <v>26,891</v>
      </c>
      <c r="DX29" s="249" t="str">
        <f>CZ29*Refining!$G$3+DA29*Refining!$G$4+DB29*Refining!$G$5+DC29*Refining!$G$6+DD29*Refining!$G$7+DE29*Refining!$G$8+DF29*Refining!$G$9+DG29*Refining!$G$10+DH29*Refining!$G$11+DI29*Refining!$G$12</f>
        <v>31,877</v>
      </c>
      <c r="DY29" s="249" t="str">
        <f t="shared" si="18"/>
        <v>4,958,654</v>
      </c>
      <c r="DZ29" s="250" t="str">
        <f t="shared" si="19"/>
        <v>4.9587</v>
      </c>
      <c r="EA29" s="248" t="str">
        <f t="shared" si="20"/>
        <v>33,638</v>
      </c>
      <c r="EB29" s="251" t="str">
        <f t="shared" ref="EB29:EC29" si="118">EA29/60</f>
        <v>560.6</v>
      </c>
      <c r="EC29" s="251" t="str">
        <f t="shared" si="118"/>
        <v>9.3</v>
      </c>
      <c r="ED29" s="248" t="str">
        <f t="shared" si="22"/>
        <v>5,228,698</v>
      </c>
      <c r="EE29" s="251" t="str">
        <f t="shared" ref="EE29:EF29" si="119">ED29/1000</f>
        <v>5,228.7</v>
      </c>
      <c r="EF29" s="252" t="str">
        <f t="shared" si="119"/>
        <v>5.23</v>
      </c>
      <c r="EG29" s="223" t="str">
        <f t="shared" si="24"/>
        <v>5.2287</v>
      </c>
      <c r="EH29" s="224" t="str">
        <f t="shared" si="25"/>
        <v>9:20:38</v>
      </c>
      <c r="EI29" s="225"/>
    </row>
    <row r="30">
      <c r="A30" s="42"/>
      <c r="B30" s="297" t="s">
        <v>926</v>
      </c>
      <c r="C30" s="262" t="s">
        <v>885</v>
      </c>
      <c r="D30" s="262">
        <v>3.0</v>
      </c>
      <c r="E30" s="262">
        <v>3.0</v>
      </c>
      <c r="F30" s="262">
        <v>5.0</v>
      </c>
      <c r="G30" s="263" t="str">
        <f t="shared" si="5"/>
        <v>5.6</v>
      </c>
      <c r="H30" s="264">
        <v>25.0</v>
      </c>
      <c r="I30" s="264">
        <v>25.0</v>
      </c>
      <c r="J30" s="264" t="str">
        <f>H30/Main!$D$9</f>
        <v>25</v>
      </c>
      <c r="K30" s="264" t="str">
        <f>I30/Main!$D$10</f>
        <v>25</v>
      </c>
      <c r="L30" s="264" t="str">
        <f t="shared" si="6"/>
        <v>1</v>
      </c>
      <c r="M30" s="264">
        <v>1.0</v>
      </c>
      <c r="N30" s="265">
        <v>2.0</v>
      </c>
      <c r="O30" s="265">
        <v>2400000.0</v>
      </c>
      <c r="P30" s="266"/>
      <c r="Q30" s="265"/>
      <c r="R30" s="266"/>
      <c r="S30" s="267"/>
      <c r="T30" s="267"/>
      <c r="U30" s="265">
        <v>408000.0</v>
      </c>
      <c r="V30" s="266"/>
      <c r="W30" s="266"/>
      <c r="X30" s="266"/>
      <c r="Y30" s="266"/>
      <c r="Z30" s="266"/>
      <c r="AA30" s="266"/>
      <c r="AB30" s="266"/>
      <c r="AC30" s="268"/>
      <c r="AD30" s="269">
        <v>20.0</v>
      </c>
      <c r="AE30" s="269">
        <v>0.0</v>
      </c>
      <c r="AF30" s="269">
        <v>0.0</v>
      </c>
      <c r="AG30" s="269">
        <v>4.0</v>
      </c>
      <c r="AH30" s="269">
        <v>30.0</v>
      </c>
      <c r="AI30" s="269">
        <v>0.0</v>
      </c>
      <c r="AJ30" s="270">
        <v>144.0</v>
      </c>
      <c r="AK30" s="269">
        <v>0.0</v>
      </c>
      <c r="AL30" s="269">
        <v>0.0</v>
      </c>
      <c r="AM30" s="269">
        <v>0.0</v>
      </c>
      <c r="AN30" s="269">
        <v>0.0</v>
      </c>
      <c r="AO30" s="269">
        <v>8.0</v>
      </c>
      <c r="AP30" s="269">
        <v>0.0</v>
      </c>
      <c r="AQ30" s="269">
        <v>0.0</v>
      </c>
      <c r="AR30" s="269">
        <v>0.0</v>
      </c>
      <c r="AS30" s="269">
        <v>0.0</v>
      </c>
      <c r="AT30" s="269">
        <v>0.0</v>
      </c>
      <c r="AU30" s="269">
        <v>0.0</v>
      </c>
      <c r="AV30" s="269">
        <v>0.0</v>
      </c>
      <c r="AW30" s="269">
        <v>0.0</v>
      </c>
      <c r="AX30" s="269">
        <v>0.0</v>
      </c>
      <c r="AY30" s="271" t="str">
        <f t="shared" ref="AY30:BS30" si="120">IF(AD30 = 0, "", AD30)</f>
        <v>20</v>
      </c>
      <c r="AZ30" s="262" t="str">
        <f t="shared" si="120"/>
        <v/>
      </c>
      <c r="BA30" s="262" t="str">
        <f t="shared" si="120"/>
        <v/>
      </c>
      <c r="BB30" s="262" t="str">
        <f t="shared" si="120"/>
        <v>4</v>
      </c>
      <c r="BC30" s="262" t="str">
        <f t="shared" si="120"/>
        <v>30</v>
      </c>
      <c r="BD30" s="262" t="str">
        <f t="shared" si="120"/>
        <v/>
      </c>
      <c r="BE30" s="272" t="str">
        <f t="shared" si="120"/>
        <v>144</v>
      </c>
      <c r="BF30" s="262" t="str">
        <f t="shared" si="120"/>
        <v/>
      </c>
      <c r="BG30" s="262" t="str">
        <f t="shared" si="120"/>
        <v/>
      </c>
      <c r="BH30" s="262" t="str">
        <f t="shared" si="120"/>
        <v/>
      </c>
      <c r="BI30" s="262" t="str">
        <f t="shared" si="120"/>
        <v/>
      </c>
      <c r="BJ30" s="262" t="str">
        <f t="shared" si="120"/>
        <v>8</v>
      </c>
      <c r="BK30" s="262" t="str">
        <f t="shared" si="120"/>
        <v/>
      </c>
      <c r="BL30" s="262" t="str">
        <f t="shared" si="120"/>
        <v/>
      </c>
      <c r="BM30" s="262" t="str">
        <f t="shared" si="120"/>
        <v/>
      </c>
      <c r="BN30" s="262" t="str">
        <f t="shared" si="120"/>
        <v/>
      </c>
      <c r="BO30" s="262" t="str">
        <f t="shared" si="120"/>
        <v/>
      </c>
      <c r="BP30" s="262" t="str">
        <f t="shared" si="120"/>
        <v/>
      </c>
      <c r="BQ30" s="262" t="str">
        <f t="shared" si="120"/>
        <v/>
      </c>
      <c r="BR30" s="262" t="str">
        <f t="shared" si="120"/>
        <v/>
      </c>
      <c r="BS30" s="273" t="str">
        <f t="shared" si="120"/>
        <v/>
      </c>
      <c r="BT30" s="274" t="str">
        <f>$AY30*Assembly!Y$4+$AZ30*Assembly!Y$5+$BA30*Assembly!Y$6+$BB30*Assembly!Y$7+$BC30*Assembly!Y$8+$BD30*Assembly!Y$9+$BE30*Assembly!Y$10+$BF30*Assembly!Y$11+$BG30*Assembly!Y$12+$BH30*Assembly!Y$13+$BI30*Assembly!Y$14+$BJ30*Assembly!Y$15+$BK30*Assembly!Y$16+$BL30*Assembly!Y$17+$BM30*Assembly!Y$18+$BN30*Assembly!Y$19+$BO30*Assembly!Y$20+$BP30*Assembly!Y$21+$BQ30*Assembly!Y$22+$BR30*Assembly!Y$23+$BS30*Assembly!Y$24</f>
        <v>4,244</v>
      </c>
      <c r="BU30" s="275" t="str">
        <f t="shared" si="8"/>
        <v>754</v>
      </c>
      <c r="BV30" s="304" t="str">
        <f t="shared" si="80"/>
        <v>96 N</v>
      </c>
      <c r="BW30" s="275" t="str">
        <f>$AY30*Assembly!AC$4+$AZ30*Assembly!AC$5+$BA30*Assembly!AC$6+$BB30*Assembly!AC$7+$BC30*Assembly!AC$8+$BD30*Assembly!AC$9+$BE30*Assembly!AC$10+$BF30*Assembly!AC$11+$BG30*Assembly!AC$12+$BH30*Assembly!AC$13+$BI30*Assembly!AC$14+$BJ30*Assembly!AC$15+$BK30*Assembly!AC$16+$BL30*Assembly!AC$17+$BM30*Assembly!AC$18+$BN30*Assembly!AC$19+$BO30*Assembly!AC$20+$BP30*Assembly!AC$21+$BQ30*Assembly!AC$22+$BR30*Assembly!AC$23+$BS30*Assembly!AC$24</f>
        <v>9,140</v>
      </c>
      <c r="BX30" s="276" t="str">
        <f t="shared" si="9"/>
        <v>2.15</v>
      </c>
      <c r="BY30" s="277" t="str">
        <f t="shared" si="10"/>
        <v>1625</v>
      </c>
      <c r="BZ30" s="278" t="str">
        <f t="shared" si="11"/>
        <v>12.1</v>
      </c>
      <c r="CA30" s="277" t="str">
        <f t="shared" si="12"/>
        <v>366</v>
      </c>
      <c r="CB30" s="275" t="str">
        <f>$AY30*Assembly!X$4+$AZ30*Assembly!X$5+$BA30*Assembly!X$6+$BB30*Assembly!X$7+$BC30*Assembly!X$8+$BD30*Assembly!X$9+$BE30*Assembly!X$10+$BF30*Assembly!X$11+$BG30*Assembly!X$12+$BH30*Assembly!X$13+$BI30*Assembly!X$14+$BJ30*Assembly!X$15+$BK30*Assembly!X$16+$BL30*Assembly!X$17+$BM30*Assembly!X$18+$BN30*Assembly!X$19+$BO30*Assembly!X$20+$BP30*Assembly!X$21+$BQ30*Assembly!X$22+$BR30*Assembly!X$23+$BS30*Assembly!X$24</f>
        <v>304</v>
      </c>
      <c r="CC30" s="275" t="str">
        <f t="shared" si="13"/>
        <v>47,289</v>
      </c>
      <c r="CD30" s="279" t="str">
        <f t="shared" si="14"/>
        <v>0.0473</v>
      </c>
      <c r="CE30" s="280" t="str">
        <f>$AY30*Assembly!AB$4+$AZ30*Assembly!AB$5+$BA30*Assembly!AB$6+$BB30*Assembly!AB$7+$BC30*Assembly!AB$8+$BD30*Assembly!AB$9+$BE30*Assembly!AB$10+$BF30*Assembly!AB$11+$BG30*Assembly!AB$12+$BH30*Assembly!AB$13+$BI30*Assembly!AB$14+$BJ30*Assembly!AB$15+$BK30*Assembly!AB$16+$BL30*Assembly!AB$17+$BM30*Assembly!AB$18+$BN30*Assembly!AB$19+$BO30*Assembly!AB$20+$BP30*Assembly!AB$21+$BQ30*Assembly!AB$22+$BR30*Assembly!AB$23+$BS30*Assembly!AB$24</f>
        <v>1,544</v>
      </c>
      <c r="CF30" s="265" t="str">
        <f>$AY30*Assembly!M$4+$AZ30*Assembly!M$5+$BA30*Assembly!M$6+$BB30*Assembly!M$7+$BC30*Assembly!M$8+$BD30*Assembly!M$9+$BE30*Assembly!M$10+$BF30*Assembly!M$11+$BG30*Assembly!M$12+$BH30*Assembly!M$13+$BI30*Assembly!M$14+$BJ30*Assembly!M$15+$BK30*Assembly!M$16+$BL30*Assembly!M$17+$BM30*Assembly!M$18+$BN30*Assembly!M$19+$BO30*Assembly!M$20+$BP30*Assembly!M$21+$BQ30*Assembly!M$22+$BR30*Assembly!M$23+$BS30*Assembly!M$24</f>
        <v>3,816</v>
      </c>
      <c r="CG30" s="265" t="str">
        <f>$AY30*Assembly!N$4+$AZ30*Assembly!N$5+$BA30*Assembly!N$6+$BB30*Assembly!N$7+$BC30*Assembly!N$8+$BD30*Assembly!N$9+$BE30*Assembly!N$10+$BF30*Assembly!N$11+$BG30*Assembly!N$12+$BH30*Assembly!N$13+$BI30*Assembly!N$14+$BJ30*Assembly!N$15+$BK30*Assembly!N$16+$BL30*Assembly!N$17+$BM30*Assembly!N$18+$BN30*Assembly!N$19+$BO30*Assembly!N$20+$BP30*Assembly!N$21+$BQ30*Assembly!N$22+$BR30*Assembly!N$23+$BS30*Assembly!N$24</f>
        <v>760</v>
      </c>
      <c r="CH30" s="265" t="str">
        <f>$AY30*Assembly!O$4+$AZ30*Assembly!O$5+$BA30*Assembly!O$6+$BB30*Assembly!O$7+$BC30*Assembly!O$8+$BD30*Assembly!O$9+$BE30*Assembly!O$10+$BF30*Assembly!O$11+$BG30*Assembly!O$12+$BH30*Assembly!O$13+$BI30*Assembly!O$14+$BJ30*Assembly!O$15+$BK30*Assembly!O$16+$BL30*Assembly!O$17+$BM30*Assembly!O$18+$BN30*Assembly!O$19+$BO30*Assembly!O$20+$BP30*Assembly!O$21+$BQ30*Assembly!O$22+$BR30*Assembly!O$23+$BS30*Assembly!O$24</f>
        <v>24</v>
      </c>
      <c r="CI30" s="264" t="str">
        <f>$AY30*Assembly!P$4+$AZ30*Assembly!P$5+$BA30*Assembly!P$6+$BB30*Assembly!P$7+$BC30*Assembly!P$8+$BD30*Assembly!P$9+$BE30*Assembly!P$10+$BF30*Assembly!P$11+$BG30*Assembly!P$12+$BH30*Assembly!P$13+$BI30*Assembly!P$14+$BJ30*Assembly!P$15+$BK30*Assembly!P$16+$BL30*Assembly!P$17+$BM30*Assembly!P$18+$BN30*Assembly!P$19+$BO30*Assembly!P$20+$BP30*Assembly!P$21+$BQ30*Assembly!P$22+$BR30*Assembly!P$23+$BS30*Assembly!P$24</f>
        <v>0</v>
      </c>
      <c r="CJ30" s="264" t="str">
        <f>$AY30*Assembly!Q$4+$AZ30*Assembly!Q$5+$BA30*Assembly!Q$6+$BB30*Assembly!Q$7+$BC30*Assembly!Q$8+$BD30*Assembly!Q$9+$BE30*Assembly!Q$10+$BF30*Assembly!Q$11+$BG30*Assembly!Q$12+$BH30*Assembly!Q$13+$BI30*Assembly!Q$14+$BJ30*Assembly!Q$15+$BK30*Assembly!Q$16+$BL30*Assembly!Q$17+$BM30*Assembly!Q$18+$BN30*Assembly!Q$19+$BO30*Assembly!Q$20+$BP30*Assembly!Q$21+$BQ30*Assembly!Q$22+$BR30*Assembly!Q$23+$BS30*Assembly!Q$24</f>
        <v>0</v>
      </c>
      <c r="CK30" s="265" t="str">
        <f>$AY30*Assembly!R$4+$AZ30*Assembly!R$5+$BA30*Assembly!R$6+$BB30*Assembly!R$7+$BC30*Assembly!R$8+$BD30*Assembly!R$9+$BE30*Assembly!R$10+$BF30*Assembly!R$11+$BG30*Assembly!R$12+$BH30*Assembly!R$13+$BI30*Assembly!R$14+$BJ30*Assembly!R$15+$BK30*Assembly!R$16+$BL30*Assembly!R$17+$BM30*Assembly!R$18+$BN30*Assembly!R$19+$BO30*Assembly!R$20+$BP30*Assembly!R$21+$BQ30*Assembly!R$22+$BR30*Assembly!R$23+$BS30*Assembly!R$24</f>
        <v>0</v>
      </c>
      <c r="CL30" s="264" t="str">
        <f>$AY30*Assembly!S$4+$AZ30*Assembly!S$5+$BA30*Assembly!S$6+$BB30*Assembly!S$7+$BC30*Assembly!S$8+$BD30*Assembly!S$9+$BE30*Assembly!S$10+$BF30*Assembly!S$11+$BG30*Assembly!S$12+$BH30*Assembly!S$13+$BI30*Assembly!S$14+$BJ30*Assembly!S$15+$BK30*Assembly!S$16+$BL30*Assembly!S$17+$BM30*Assembly!S$18+$BN30*Assembly!S$19+$BO30*Assembly!S$20+$BP30*Assembly!S$21+$BQ30*Assembly!S$22+$BR30*Assembly!S$23+$BS30*Assembly!S$24</f>
        <v>0</v>
      </c>
      <c r="CM30" s="264" t="str">
        <f>$AY30*Assembly!T$4+$AZ30*Assembly!T$5+$BA30*Assembly!T$6+$BB30*Assembly!T$7+$BC30*Assembly!T$8+$BD30*Assembly!T$9+$BE30*Assembly!T$10+$BF30*Assembly!T$11+$BG30*Assembly!T$12+$BH30*Assembly!T$13+$BI30*Assembly!T$14+$BJ30*Assembly!T$15+$BK30*Assembly!T$16+$BL30*Assembly!T$17+$BM30*Assembly!T$18+$BN30*Assembly!T$19+$BO30*Assembly!T$20+$BP30*Assembly!T$21+$BQ30*Assembly!T$22+$BR30*Assembly!T$23+$BS30*Assembly!T$24</f>
        <v>0</v>
      </c>
      <c r="CN30" s="264" t="str">
        <f>$AY30*Assembly!U$4+$AZ30*Assembly!U$5+$BA30*Assembly!U$6+$BB30*Assembly!U$7+$BC30*Assembly!U$8+$BD30*Assembly!U$9+$BE30*Assembly!U$10+$BF30*Assembly!U$11+$BG30*Assembly!U$12+$BH30*Assembly!U$13+$BI30*Assembly!U$14+$BJ30*Assembly!U$15+$BK30*Assembly!U$16+$BL30*Assembly!U$17+$BM30*Assembly!U$18+$BN30*Assembly!U$19+$BO30*Assembly!U$20+$BP30*Assembly!U$21+$BQ30*Assembly!U$22+$BR30*Assembly!U$23+$BS30*Assembly!U$24</f>
        <v>0</v>
      </c>
      <c r="CO30" s="265" t="str">
        <f>$AY30*Assembly!V$4+$AZ30*Assembly!V$5+$BA30*Assembly!V$6+$BB30*Assembly!V$7+$BC30*Assembly!V$8+$BD30*Assembly!V$9+$BE30*Assembly!V$10+$BF30*Assembly!V$11+$BG30*Assembly!V$12+$BH30*Assembly!V$13+$BI30*Assembly!V$14+$BJ30*Assembly!V$15+$BK30*Assembly!V$16+$BL30*Assembly!V$17+$BM30*Assembly!V$18+$BN30*Assembly!V$19+$BO30*Assembly!V$20+$BP30*Assembly!V$21+$BQ30*Assembly!V$22+$BR30*Assembly!V$23+$BS30*Assembly!V$24</f>
        <v>0</v>
      </c>
      <c r="CP30" s="265" t="str">
        <f>CF30*Refining!$F$3</f>
        <v>6,814</v>
      </c>
      <c r="CQ30" s="265" t="str">
        <f>CG30*Refining!$F$4</f>
        <v>2,375</v>
      </c>
      <c r="CR30" s="265" t="str">
        <f>CH30*Refining!$F$5</f>
        <v>100</v>
      </c>
      <c r="CS30" s="265" t="str">
        <f>CI30*Refining!$F$6</f>
        <v>0</v>
      </c>
      <c r="CT30" s="265" t="str">
        <f>CJ30*Refining!$F$7</f>
        <v>0</v>
      </c>
      <c r="CU30" s="265" t="str">
        <f>CK30*Refining!$F$8</f>
        <v>0</v>
      </c>
      <c r="CV30" s="265" t="str">
        <f>CL30*Refining!$F$9</f>
        <v>0</v>
      </c>
      <c r="CW30" s="265" t="str">
        <f>CM30*Refining!$F$10</f>
        <v>0</v>
      </c>
      <c r="CX30" s="265" t="str">
        <f>CN30*Refining!$F$11</f>
        <v>0</v>
      </c>
      <c r="CY30" s="265" t="str">
        <f>CO30*Refining!$F$12</f>
        <v>0</v>
      </c>
      <c r="CZ30" s="281" t="str">
        <f t="shared" ref="CZ30:DS30" si="121">IF(CF30 = 0, "", CF30)</f>
        <v>3,816</v>
      </c>
      <c r="DA30" s="282" t="str">
        <f t="shared" si="121"/>
        <v>760</v>
      </c>
      <c r="DB30" s="282" t="str">
        <f t="shared" si="121"/>
        <v>24</v>
      </c>
      <c r="DC30" s="282" t="str">
        <f t="shared" si="121"/>
        <v/>
      </c>
      <c r="DD30" s="282" t="str">
        <f t="shared" si="121"/>
        <v/>
      </c>
      <c r="DE30" s="282" t="str">
        <f t="shared" si="121"/>
        <v/>
      </c>
      <c r="DF30" s="282" t="str">
        <f t="shared" si="121"/>
        <v/>
      </c>
      <c r="DG30" s="282" t="str">
        <f t="shared" si="121"/>
        <v/>
      </c>
      <c r="DH30" s="282" t="str">
        <f t="shared" si="121"/>
        <v/>
      </c>
      <c r="DI30" s="283" t="str">
        <f t="shared" si="121"/>
        <v/>
      </c>
      <c r="DJ30" s="281" t="str">
        <f t="shared" si="121"/>
        <v>6,814</v>
      </c>
      <c r="DK30" s="282" t="str">
        <f t="shared" si="121"/>
        <v>2,375</v>
      </c>
      <c r="DL30" s="282" t="str">
        <f t="shared" si="121"/>
        <v>100</v>
      </c>
      <c r="DM30" s="282" t="str">
        <f t="shared" si="121"/>
        <v/>
      </c>
      <c r="DN30" s="284" t="str">
        <f t="shared" si="121"/>
        <v/>
      </c>
      <c r="DO30" s="282" t="str">
        <f t="shared" si="121"/>
        <v/>
      </c>
      <c r="DP30" s="282" t="str">
        <f t="shared" si="121"/>
        <v/>
      </c>
      <c r="DQ30" s="282" t="str">
        <f t="shared" si="121"/>
        <v/>
      </c>
      <c r="DR30" s="282" t="str">
        <f t="shared" si="121"/>
        <v/>
      </c>
      <c r="DS30" s="283" t="str">
        <f t="shared" si="121"/>
        <v/>
      </c>
      <c r="DT30" s="285" t="str">
        <f t="shared" si="16"/>
        <v>4,600</v>
      </c>
      <c r="DU30" s="286" t="str">
        <f t="shared" si="17"/>
        <v>9,289</v>
      </c>
      <c r="DV30" s="275" t="str">
        <f>CZ30*'Ores &amp; Ingots'!$C$3+DA30*'Ores &amp; Ingots'!$C$4+DB30*'Ores &amp; Ingots'!$C$5+DC30*'Ores &amp; Ingots'!$C$6+DD30*'Ores &amp; Ingots'!$C$7+DE30*'Ores &amp; Ingots'!$C$8+DF30*'Ores &amp; Ingots'!$C$9+DG30*'Ores &amp; Ingots'!$C$10+DH30*'Ores &amp; Ingots'!$C$11+DI30*'Ores &amp; Ingots'!$C$12</f>
        <v>572</v>
      </c>
      <c r="DW30" s="275" t="str">
        <f>DJ30*'Ores &amp; Ingots'!$B$3+DK30*'Ores &amp; Ingots'!$B$4+DL30*'Ores &amp; Ingots'!$B$5+DM30*'Ores &amp; Ingots'!$B$6+DN30*'Ores &amp; Ingots'!$B$7+DO30*'Ores &amp; Ingots'!$B$8+DP30*'Ores &amp; Ingots'!$B$9+DQ30*'Ores &amp; Ingots'!$B$10+DR30*'Ores &amp; Ingots'!$B$11+DS30*'Ores &amp; Ingots'!$B$12</f>
        <v>3,437</v>
      </c>
      <c r="DX30" s="286" t="str">
        <f>CZ30*Refining!$G$3+DA30*Refining!$G$4+DB30*Refining!$G$5+DC30*Refining!$G$6+DD30*Refining!$G$7+DE30*Refining!$G$8+DF30*Refining!$G$9+DG30*Refining!$G$10+DH30*Refining!$G$11+DI30*Refining!$G$12</f>
        <v>4,224</v>
      </c>
      <c r="DY30" s="249" t="str">
        <f t="shared" si="18"/>
        <v>657,009</v>
      </c>
      <c r="DZ30" s="287" t="str">
        <f t="shared" si="19"/>
        <v>0.6570</v>
      </c>
      <c r="EA30" s="285" t="str">
        <f t="shared" si="20"/>
        <v>4,553</v>
      </c>
      <c r="EB30" s="288" t="str">
        <f t="shared" ref="EB30:EC30" si="122">EA30/60</f>
        <v>75.9</v>
      </c>
      <c r="EC30" s="288" t="str">
        <f t="shared" si="122"/>
        <v>1.3</v>
      </c>
      <c r="ED30" s="285" t="str">
        <f t="shared" si="22"/>
        <v>704,297</v>
      </c>
      <c r="EE30" s="288" t="str">
        <f t="shared" ref="EE30:EF30" si="123">ED30/1000</f>
        <v>704.3</v>
      </c>
      <c r="EF30" s="289" t="str">
        <f t="shared" si="123"/>
        <v>0.70</v>
      </c>
      <c r="EG30" s="279" t="str">
        <f t="shared" si="24"/>
        <v>0.7043</v>
      </c>
      <c r="EH30" s="290" t="str">
        <f t="shared" si="25"/>
        <v>1:15:53</v>
      </c>
      <c r="EI30" s="225"/>
    </row>
    <row r="31">
      <c r="A31" s="305" t="s">
        <v>927</v>
      </c>
      <c r="B31" s="192" t="s">
        <v>928</v>
      </c>
      <c r="C31" s="193" t="s">
        <v>886</v>
      </c>
      <c r="D31" s="193">
        <v>3.0</v>
      </c>
      <c r="E31" s="193">
        <v>3.0</v>
      </c>
      <c r="F31" s="193">
        <v>3.0</v>
      </c>
      <c r="G31" s="194" t="str">
        <f t="shared" si="5"/>
        <v>421.9</v>
      </c>
      <c r="H31" s="195">
        <v>30.0</v>
      </c>
      <c r="I31" s="195">
        <v>30.0</v>
      </c>
      <c r="J31" s="195" t="str">
        <f>H31/Main!$D$9</f>
        <v>30</v>
      </c>
      <c r="K31" s="195" t="str">
        <f>I31/Main!$D$10</f>
        <v>30</v>
      </c>
      <c r="L31" s="195" t="str">
        <f t="shared" si="6"/>
        <v>1</v>
      </c>
      <c r="M31" s="195">
        <v>1.0</v>
      </c>
      <c r="N31" s="198">
        <v>2000.0</v>
      </c>
      <c r="O31" s="198">
        <v>2000.0</v>
      </c>
      <c r="P31" s="197"/>
      <c r="Q31" s="198">
        <v>384.0</v>
      </c>
      <c r="R31" s="198" t="str">
        <f>Q31*Main!$D$6</f>
        <v>384</v>
      </c>
      <c r="S31" s="199"/>
      <c r="T31" s="199"/>
      <c r="U31" s="197"/>
      <c r="V31" s="197"/>
      <c r="W31" s="198">
        <v>800.0</v>
      </c>
      <c r="X31" s="197"/>
      <c r="Y31" s="198">
        <v>600.0</v>
      </c>
      <c r="Z31" s="197"/>
      <c r="AA31" s="197"/>
      <c r="AB31" s="197"/>
      <c r="AC31" s="200" t="s">
        <v>913</v>
      </c>
      <c r="AD31" s="208">
        <v>20.0</v>
      </c>
      <c r="AE31" s="208">
        <v>0.0</v>
      </c>
      <c r="AF31" s="208">
        <v>0.0</v>
      </c>
      <c r="AG31" s="208">
        <v>1.0</v>
      </c>
      <c r="AH31" s="208">
        <v>30.0</v>
      </c>
      <c r="AI31" s="208">
        <v>0.0</v>
      </c>
      <c r="AJ31" s="208">
        <v>8.0</v>
      </c>
      <c r="AK31" s="306">
        <v>10.0</v>
      </c>
      <c r="AL31" s="208">
        <v>0.0</v>
      </c>
      <c r="AM31" s="208">
        <v>0.0</v>
      </c>
      <c r="AN31" s="208">
        <v>0.0</v>
      </c>
      <c r="AO31" s="208">
        <v>15.0</v>
      </c>
      <c r="AP31" s="208">
        <v>0.0</v>
      </c>
      <c r="AQ31" s="208">
        <v>0.0</v>
      </c>
      <c r="AR31" s="208">
        <v>0.0</v>
      </c>
      <c r="AS31" s="208">
        <v>0.0</v>
      </c>
      <c r="AT31" s="208">
        <v>0.0</v>
      </c>
      <c r="AU31" s="208">
        <v>0.0</v>
      </c>
      <c r="AV31" s="208">
        <v>0.0</v>
      </c>
      <c r="AW31" s="208">
        <v>0.0</v>
      </c>
      <c r="AX31" s="208">
        <v>0.0</v>
      </c>
      <c r="AY31" s="307" t="str">
        <f t="shared" ref="AY31:BS31" si="124">IF(AD31 = 0, "", AD31)</f>
        <v>20</v>
      </c>
      <c r="AZ31" s="193" t="str">
        <f t="shared" si="124"/>
        <v/>
      </c>
      <c r="BA31" s="193" t="str">
        <f t="shared" si="124"/>
        <v/>
      </c>
      <c r="BB31" s="193" t="str">
        <f t="shared" si="124"/>
        <v>1</v>
      </c>
      <c r="BC31" s="193" t="str">
        <f t="shared" si="124"/>
        <v>30</v>
      </c>
      <c r="BD31" s="193" t="str">
        <f t="shared" si="124"/>
        <v/>
      </c>
      <c r="BE31" s="193" t="str">
        <f t="shared" si="124"/>
        <v>8</v>
      </c>
      <c r="BF31" s="205" t="str">
        <f t="shared" si="124"/>
        <v>10</v>
      </c>
      <c r="BG31" s="193" t="str">
        <f t="shared" si="124"/>
        <v/>
      </c>
      <c r="BH31" s="193" t="str">
        <f t="shared" si="124"/>
        <v/>
      </c>
      <c r="BI31" s="193" t="str">
        <f t="shared" si="124"/>
        <v/>
      </c>
      <c r="BJ31" s="193" t="str">
        <f t="shared" si="124"/>
        <v>15</v>
      </c>
      <c r="BK31" s="193" t="str">
        <f t="shared" si="124"/>
        <v/>
      </c>
      <c r="BL31" s="193" t="str">
        <f t="shared" si="124"/>
        <v/>
      </c>
      <c r="BM31" s="193" t="str">
        <f t="shared" si="124"/>
        <v/>
      </c>
      <c r="BN31" s="193" t="str">
        <f t="shared" si="124"/>
        <v/>
      </c>
      <c r="BO31" s="193" t="str">
        <f t="shared" si="124"/>
        <v/>
      </c>
      <c r="BP31" s="193" t="str">
        <f t="shared" si="124"/>
        <v/>
      </c>
      <c r="BQ31" s="193" t="str">
        <f t="shared" si="124"/>
        <v/>
      </c>
      <c r="BR31" s="193" t="str">
        <f t="shared" si="124"/>
        <v/>
      </c>
      <c r="BS31" s="206" t="str">
        <f t="shared" si="124"/>
        <v/>
      </c>
      <c r="BT31" s="207" t="str">
        <f>$AY31*Assembly!Y$4+$AZ31*Assembly!Y$5+$BA31*Assembly!Y$6+$BB31*Assembly!Y$7+$BC31*Assembly!Y$8+$BD31*Assembly!Y$9+$BE31*Assembly!Y$10+$BF31*Assembly!Y$11+$BG31*Assembly!Y$12+$BH31*Assembly!Y$13+$BI31*Assembly!Y$14+$BJ31*Assembly!Y$15+$BK31*Assembly!Y$16+$BL31*Assembly!Y$17+$BM31*Assembly!Y$18+$BN31*Assembly!Y$19+$BO31*Assembly!Y$20+$BP31*Assembly!Y$21+$BQ31*Assembly!Y$22+$BR31*Assembly!Y$23+$BS31*Assembly!Y$24</f>
        <v>949</v>
      </c>
      <c r="BU31" s="208" t="str">
        <f t="shared" si="8"/>
        <v>2</v>
      </c>
      <c r="BV31" s="308" t="str">
        <f t="shared" ref="BV31:BV39" si="129">IF(R31 = "?", "?", R31/BT31)</f>
        <v>0.4 L</v>
      </c>
      <c r="BW31" s="208" t="str">
        <f>$AY31*Assembly!AC$4+$AZ31*Assembly!AC$5+$BA31*Assembly!AC$6+$BB31*Assembly!AC$7+$BC31*Assembly!AC$8+$BD31*Assembly!AC$9+$BE31*Assembly!AC$10+$BF31*Assembly!AC$11+$BG31*Assembly!AC$12+$BH31*Assembly!AC$13+$BI31*Assembly!AC$14+$BJ31*Assembly!AC$15+$BK31*Assembly!AC$16+$BL31*Assembly!AC$17+$BM31*Assembly!AC$18+$BN31*Assembly!AC$19+$BO31*Assembly!AC$20+$BP31*Assembly!AC$21+$BQ31*Assembly!AC$22+$BR31*Assembly!AC$23+$BS31*Assembly!AC$24</f>
        <v>3,740</v>
      </c>
      <c r="BX31" s="209" t="str">
        <f t="shared" si="9"/>
        <v>3.94</v>
      </c>
      <c r="BY31" s="210" t="str">
        <f t="shared" si="10"/>
        <v>9</v>
      </c>
      <c r="BZ31" s="211" t="str">
        <f t="shared" si="11"/>
        <v>1662.6</v>
      </c>
      <c r="CA31" s="210" t="str">
        <f t="shared" si="12"/>
        <v>125</v>
      </c>
      <c r="CB31" s="208" t="str">
        <f>$AY31*Assembly!X$4+$AZ31*Assembly!X$5+$BA31*Assembly!X$6+$BB31*Assembly!X$7+$BC31*Assembly!X$8+$BD31*Assembly!X$9+$BE31*Assembly!X$10+$BF31*Assembly!X$11+$BG31*Assembly!X$12+$BH31*Assembly!X$13+$BI31*Assembly!X$14+$BJ31*Assembly!X$15+$BK31*Assembly!X$16+$BL31*Assembly!X$17+$BM31*Assembly!X$18+$BN31*Assembly!X$19+$BO31*Assembly!X$20+$BP31*Assembly!X$21+$BQ31*Assembly!X$22+$BR31*Assembly!X$23+$BS31*Assembly!X$24</f>
        <v>189</v>
      </c>
      <c r="CC31" s="208" t="str">
        <f t="shared" si="13"/>
        <v>29,400</v>
      </c>
      <c r="CD31" s="212" t="str">
        <f t="shared" si="14"/>
        <v>0.0294</v>
      </c>
      <c r="CE31" s="213" t="str">
        <f>$AY31*Assembly!AB$4+$AZ31*Assembly!AB$5+$BA31*Assembly!AB$6+$BB31*Assembly!AB$7+$BC31*Assembly!AB$8+$BD31*Assembly!AB$9+$BE31*Assembly!AB$10+$BF31*Assembly!AB$11+$BG31*Assembly!AB$12+$BH31*Assembly!AB$13+$BI31*Assembly!AB$14+$BJ31*Assembly!AB$15+$BK31*Assembly!AB$16+$BL31*Assembly!AB$17+$BM31*Assembly!AB$18+$BN31*Assembly!AB$19+$BO31*Assembly!AB$20+$BP31*Assembly!AB$21+$BQ31*Assembly!AB$22+$BR31*Assembly!AB$23+$BS31*Assembly!AB$24</f>
        <v>457</v>
      </c>
      <c r="CF31" s="198" t="str">
        <f>$AY31*Assembly!M$4+$AZ31*Assembly!M$5+$BA31*Assembly!M$6+$BB31*Assembly!M$7+$BC31*Assembly!M$8+$BD31*Assembly!M$9+$BE31*Assembly!M$10+$BF31*Assembly!M$11+$BG31*Assembly!M$12+$BH31*Assembly!M$13+$BI31*Assembly!M$14+$BJ31*Assembly!M$15+$BK31*Assembly!M$16+$BL31*Assembly!M$17+$BM31*Assembly!M$18+$BN31*Assembly!M$19+$BO31*Assembly!M$20+$BP31*Assembly!M$21+$BQ31*Assembly!M$22+$BR31*Assembly!M$23+$BS31*Assembly!M$24</f>
        <v>1,095</v>
      </c>
      <c r="CG31" s="198" t="str">
        <f>$AY31*Assembly!N$4+$AZ31*Assembly!N$5+$BA31*Assembly!N$6+$BB31*Assembly!N$7+$BC31*Assembly!N$8+$BD31*Assembly!N$9+$BE31*Assembly!N$10+$BF31*Assembly!N$11+$BG31*Assembly!N$12+$BH31*Assembly!N$13+$BI31*Assembly!N$14+$BJ31*Assembly!N$15+$BK31*Assembly!N$16+$BL31*Assembly!N$17+$BM31*Assembly!N$18+$BN31*Assembly!N$19+$BO31*Assembly!N$20+$BP31*Assembly!N$21+$BQ31*Assembly!N$22+$BR31*Assembly!N$23+$BS31*Assembly!N$24</f>
        <v>115</v>
      </c>
      <c r="CH31" s="198" t="str">
        <f>$AY31*Assembly!O$4+$AZ31*Assembly!O$5+$BA31*Assembly!O$6+$BB31*Assembly!O$7+$BC31*Assembly!O$8+$BD31*Assembly!O$9+$BE31*Assembly!O$10+$BF31*Assembly!O$11+$BG31*Assembly!O$12+$BH31*Assembly!O$13+$BI31*Assembly!O$14+$BJ31*Assembly!O$15+$BK31*Assembly!O$16+$BL31*Assembly!O$17+$BM31*Assembly!O$18+$BN31*Assembly!O$19+$BO31*Assembly!O$20+$BP31*Assembly!O$21+$BQ31*Assembly!O$22+$BR31*Assembly!O$23+$BS31*Assembly!O$24</f>
        <v>45</v>
      </c>
      <c r="CI31" s="195" t="str">
        <f>$AY31*Assembly!P$4+$AZ31*Assembly!P$5+$BA31*Assembly!P$6+$BB31*Assembly!P$7+$BC31*Assembly!P$8+$BD31*Assembly!P$9+$BE31*Assembly!P$10+$BF31*Assembly!P$11+$BG31*Assembly!P$12+$BH31*Assembly!P$13+$BI31*Assembly!P$14+$BJ31*Assembly!P$15+$BK31*Assembly!P$16+$BL31*Assembly!P$17+$BM31*Assembly!P$18+$BN31*Assembly!P$19+$BO31*Assembly!P$20+$BP31*Assembly!P$21+$BQ31*Assembly!P$22+$BR31*Assembly!P$23+$BS31*Assembly!P$24</f>
        <v>0</v>
      </c>
      <c r="CJ31" s="195" t="str">
        <f>$AY31*Assembly!Q$4+$AZ31*Assembly!Q$5+$BA31*Assembly!Q$6+$BB31*Assembly!Q$7+$BC31*Assembly!Q$8+$BD31*Assembly!Q$9+$BE31*Assembly!Q$10+$BF31*Assembly!Q$11+$BG31*Assembly!Q$12+$BH31*Assembly!Q$13+$BI31*Assembly!Q$14+$BJ31*Assembly!Q$15+$BK31*Assembly!Q$16+$BL31*Assembly!Q$17+$BM31*Assembly!Q$18+$BN31*Assembly!Q$19+$BO31*Assembly!Q$20+$BP31*Assembly!Q$21+$BQ31*Assembly!Q$22+$BR31*Assembly!Q$23+$BS31*Assembly!Q$24</f>
        <v>2</v>
      </c>
      <c r="CK31" s="198" t="str">
        <f>$AY31*Assembly!R$4+$AZ31*Assembly!R$5+$BA31*Assembly!R$6+$BB31*Assembly!R$7+$BC31*Assembly!R$8+$BD31*Assembly!R$9+$BE31*Assembly!R$10+$BF31*Assembly!R$11+$BG31*Assembly!R$12+$BH31*Assembly!R$13+$BI31*Assembly!R$14+$BJ31*Assembly!R$15+$BK31*Assembly!R$16+$BL31*Assembly!R$17+$BM31*Assembly!R$18+$BN31*Assembly!R$19+$BO31*Assembly!R$20+$BP31*Assembly!R$21+$BQ31*Assembly!R$22+$BR31*Assembly!R$23+$BS31*Assembly!R$24</f>
        <v>0</v>
      </c>
      <c r="CL31" s="195" t="str">
        <f>$AY31*Assembly!S$4+$AZ31*Assembly!S$5+$BA31*Assembly!S$6+$BB31*Assembly!S$7+$BC31*Assembly!S$8+$BD31*Assembly!S$9+$BE31*Assembly!S$10+$BF31*Assembly!S$11+$BG31*Assembly!S$12+$BH31*Assembly!S$13+$BI31*Assembly!S$14+$BJ31*Assembly!S$15+$BK31*Assembly!S$16+$BL31*Assembly!S$17+$BM31*Assembly!S$18+$BN31*Assembly!S$19+$BO31*Assembly!S$20+$BP31*Assembly!S$21+$BQ31*Assembly!S$22+$BR31*Assembly!S$23+$BS31*Assembly!S$24</f>
        <v>0</v>
      </c>
      <c r="CM31" s="195" t="str">
        <f>$AY31*Assembly!T$4+$AZ31*Assembly!T$5+$BA31*Assembly!T$6+$BB31*Assembly!T$7+$BC31*Assembly!T$8+$BD31*Assembly!T$9+$BE31*Assembly!T$10+$BF31*Assembly!T$11+$BG31*Assembly!T$12+$BH31*Assembly!T$13+$BI31*Assembly!T$14+$BJ31*Assembly!T$15+$BK31*Assembly!T$16+$BL31*Assembly!T$17+$BM31*Assembly!T$18+$BN31*Assembly!T$19+$BO31*Assembly!T$20+$BP31*Assembly!T$21+$BQ31*Assembly!T$22+$BR31*Assembly!T$23+$BS31*Assembly!T$24</f>
        <v>0</v>
      </c>
      <c r="CN31" s="195" t="str">
        <f>$AY31*Assembly!U$4+$AZ31*Assembly!U$5+$BA31*Assembly!U$6+$BB31*Assembly!U$7+$BC31*Assembly!U$8+$BD31*Assembly!U$9+$BE31*Assembly!U$10+$BF31*Assembly!U$11+$BG31*Assembly!U$12+$BH31*Assembly!U$13+$BI31*Assembly!U$14+$BJ31*Assembly!U$15+$BK31*Assembly!U$16+$BL31*Assembly!U$17+$BM31*Assembly!U$18+$BN31*Assembly!U$19+$BO31*Assembly!U$20+$BP31*Assembly!U$21+$BQ31*Assembly!U$22+$BR31*Assembly!U$23+$BS31*Assembly!U$24</f>
        <v>0</v>
      </c>
      <c r="CO31" s="198" t="str">
        <f>$AY31*Assembly!V$4+$AZ31*Assembly!V$5+$BA31*Assembly!V$6+$BB31*Assembly!V$7+$BC31*Assembly!V$8+$BD31*Assembly!V$9+$BE31*Assembly!V$10+$BF31*Assembly!V$11+$BG31*Assembly!V$12+$BH31*Assembly!V$13+$BI31*Assembly!V$14+$BJ31*Assembly!V$15+$BK31*Assembly!V$16+$BL31*Assembly!V$17+$BM31*Assembly!V$18+$BN31*Assembly!V$19+$BO31*Assembly!V$20+$BP31*Assembly!V$21+$BQ31*Assembly!V$22+$BR31*Assembly!V$23+$BS31*Assembly!V$24</f>
        <v>0</v>
      </c>
      <c r="CP31" s="198" t="str">
        <f>CF31*Refining!$F$3</f>
        <v>1,955</v>
      </c>
      <c r="CQ31" s="198" t="str">
        <f>CG31*Refining!$F$4</f>
        <v>359</v>
      </c>
      <c r="CR31" s="198" t="str">
        <f>CH31*Refining!$F$5</f>
        <v>188</v>
      </c>
      <c r="CS31" s="198" t="str">
        <f>CI31*Refining!$F$6</f>
        <v>0</v>
      </c>
      <c r="CT31" s="198" t="str">
        <f>CJ31*Refining!$F$7</f>
        <v>4</v>
      </c>
      <c r="CU31" s="198" t="str">
        <f>CK31*Refining!$F$8</f>
        <v>0</v>
      </c>
      <c r="CV31" s="198" t="str">
        <f>CL31*Refining!$F$9</f>
        <v>0</v>
      </c>
      <c r="CW31" s="198" t="str">
        <f>CM31*Refining!$F$10</f>
        <v>0</v>
      </c>
      <c r="CX31" s="198" t="str">
        <f>CN31*Refining!$F$11</f>
        <v>0</v>
      </c>
      <c r="CY31" s="198" t="str">
        <f>CO31*Refining!$F$12</f>
        <v>0</v>
      </c>
      <c r="CZ31" s="214" t="str">
        <f t="shared" ref="CZ31:DS31" si="125">IF(CF31 = 0, "", CF31)</f>
        <v>1,095</v>
      </c>
      <c r="DA31" s="215" t="str">
        <f t="shared" si="125"/>
        <v>115</v>
      </c>
      <c r="DB31" s="215" t="str">
        <f t="shared" si="125"/>
        <v>45</v>
      </c>
      <c r="DC31" s="215" t="str">
        <f t="shared" si="125"/>
        <v/>
      </c>
      <c r="DD31" s="215" t="str">
        <f t="shared" si="125"/>
        <v>2</v>
      </c>
      <c r="DE31" s="215" t="str">
        <f t="shared" si="125"/>
        <v/>
      </c>
      <c r="DF31" s="215" t="str">
        <f t="shared" si="125"/>
        <v/>
      </c>
      <c r="DG31" s="215" t="str">
        <f t="shared" si="125"/>
        <v/>
      </c>
      <c r="DH31" s="215" t="str">
        <f t="shared" si="125"/>
        <v/>
      </c>
      <c r="DI31" s="216" t="str">
        <f t="shared" si="125"/>
        <v/>
      </c>
      <c r="DJ31" s="214" t="str">
        <f t="shared" si="125"/>
        <v>1,955</v>
      </c>
      <c r="DK31" s="215" t="str">
        <f t="shared" si="125"/>
        <v>359</v>
      </c>
      <c r="DL31" s="215" t="str">
        <f t="shared" si="125"/>
        <v>188</v>
      </c>
      <c r="DM31" s="215" t="str">
        <f t="shared" si="125"/>
        <v/>
      </c>
      <c r="DN31" s="294" t="str">
        <f t="shared" si="125"/>
        <v>3.6</v>
      </c>
      <c r="DO31" s="215" t="str">
        <f t="shared" si="125"/>
        <v/>
      </c>
      <c r="DP31" s="215" t="str">
        <f t="shared" si="125"/>
        <v/>
      </c>
      <c r="DQ31" s="215" t="str">
        <f t="shared" si="125"/>
        <v/>
      </c>
      <c r="DR31" s="215" t="str">
        <f t="shared" si="125"/>
        <v/>
      </c>
      <c r="DS31" s="216" t="str">
        <f t="shared" si="125"/>
        <v/>
      </c>
      <c r="DT31" s="218" t="str">
        <f t="shared" si="16"/>
        <v>1,257</v>
      </c>
      <c r="DU31" s="219" t="str">
        <f t="shared" si="17"/>
        <v>2,506</v>
      </c>
      <c r="DV31" s="208" t="str">
        <f>CZ31*'Ores &amp; Ingots'!$C$3+DA31*'Ores &amp; Ingots'!$C$4+DB31*'Ores &amp; Ingots'!$C$5+DC31*'Ores &amp; Ingots'!$C$6+DD31*'Ores &amp; Ingots'!$C$7+DE31*'Ores &amp; Ingots'!$C$8+DF31*'Ores &amp; Ingots'!$C$9+DG31*'Ores &amp; Ingots'!$C$10+DH31*'Ores &amp; Ingots'!$C$11+DI31*'Ores &amp; Ingots'!$C$12</f>
        <v>158</v>
      </c>
      <c r="DW31" s="208" t="str">
        <f>DJ31*'Ores &amp; Ingots'!$B$3+DK31*'Ores &amp; Ingots'!$B$4+DL31*'Ores &amp; Ingots'!$B$5+DM31*'Ores &amp; Ingots'!$B$6+DN31*'Ores &amp; Ingots'!$B$7+DO31*'Ores &amp; Ingots'!$B$8+DP31*'Ores &amp; Ingots'!$B$9+DQ31*'Ores &amp; Ingots'!$B$10+DR31*'Ores &amp; Ingots'!$B$11+DS31*'Ores &amp; Ingots'!$B$12</f>
        <v>927</v>
      </c>
      <c r="DX31" s="219" t="str">
        <f>CZ31*Refining!$G$3+DA31*Refining!$G$4+DB31*Refining!$G$5+DC31*Refining!$G$6+DD31*Refining!$G$7+DE31*Refining!$G$8+DF31*Refining!$G$9+DG31*Refining!$G$10+DH31*Refining!$G$11+DI31*Refining!$G$12</f>
        <v>1,207</v>
      </c>
      <c r="DY31" s="219" t="str">
        <f t="shared" si="18"/>
        <v>187,703</v>
      </c>
      <c r="DZ31" s="220" t="str">
        <f t="shared" si="19"/>
        <v>0.1877</v>
      </c>
      <c r="EA31" s="218" t="str">
        <f t="shared" si="20"/>
        <v>1,426</v>
      </c>
      <c r="EB31" s="221" t="str">
        <f t="shared" ref="EB31:EC31" si="126">EA31/60</f>
        <v>23.8</v>
      </c>
      <c r="EC31" s="221" t="str">
        <f t="shared" si="126"/>
        <v>0.4</v>
      </c>
      <c r="ED31" s="218" t="str">
        <f t="shared" si="22"/>
        <v>217,103</v>
      </c>
      <c r="EE31" s="221" t="str">
        <f t="shared" ref="EE31:EF31" si="127">ED31/1000</f>
        <v>217.1</v>
      </c>
      <c r="EF31" s="222" t="str">
        <f t="shared" si="127"/>
        <v>0.22</v>
      </c>
      <c r="EG31" s="212" t="str">
        <f t="shared" si="24"/>
        <v>0.2171</v>
      </c>
      <c r="EH31" s="295" t="str">
        <f t="shared" si="25"/>
        <v>0:23:46</v>
      </c>
      <c r="EI31" s="225">
        <v>601.0</v>
      </c>
    </row>
    <row r="32">
      <c r="A32" s="33"/>
      <c r="B32" s="226" t="s">
        <v>928</v>
      </c>
      <c r="C32" s="227" t="s">
        <v>885</v>
      </c>
      <c r="D32" s="227">
        <v>5.0</v>
      </c>
      <c r="E32" s="227">
        <v>5.0</v>
      </c>
      <c r="F32" s="227">
        <v>5.0</v>
      </c>
      <c r="G32" s="228" t="str">
        <f t="shared" si="5"/>
        <v>15.6</v>
      </c>
      <c r="H32" s="229">
        <v>20.0</v>
      </c>
      <c r="I32" s="229">
        <v>20.0</v>
      </c>
      <c r="J32" s="229" t="str">
        <f>H32/Main!$D$9</f>
        <v>20</v>
      </c>
      <c r="K32" s="229" t="str">
        <f>I32/Main!$D$10</f>
        <v>20</v>
      </c>
      <c r="L32" s="229" t="str">
        <f t="shared" si="6"/>
        <v>1</v>
      </c>
      <c r="M32" s="229">
        <v>1.0</v>
      </c>
      <c r="N32" s="231" t="s">
        <v>12</v>
      </c>
      <c r="O32" s="231" t="s">
        <v>12</v>
      </c>
      <c r="P32" s="230"/>
      <c r="Q32" s="231">
        <v>84.0</v>
      </c>
      <c r="R32" s="231" t="str">
        <f>Q32*Main!$D$6</f>
        <v>84</v>
      </c>
      <c r="S32" s="232"/>
      <c r="T32" s="232"/>
      <c r="U32" s="230"/>
      <c r="V32" s="230"/>
      <c r="W32" s="231">
        <v>600.0</v>
      </c>
      <c r="X32" s="230"/>
      <c r="Y32" s="231">
        <v>300.0</v>
      </c>
      <c r="Z32" s="230"/>
      <c r="AA32" s="230"/>
      <c r="AB32" s="230"/>
      <c r="AC32" s="233"/>
      <c r="AD32" s="225">
        <v>10.0</v>
      </c>
      <c r="AE32" s="225">
        <v>0.0</v>
      </c>
      <c r="AF32" s="225">
        <v>0.0</v>
      </c>
      <c r="AG32" s="225">
        <v>1.0</v>
      </c>
      <c r="AH32" s="225">
        <v>30.0</v>
      </c>
      <c r="AI32" s="225">
        <v>0.0</v>
      </c>
      <c r="AJ32" s="225">
        <v>4.0</v>
      </c>
      <c r="AK32" s="309">
        <v>10.0</v>
      </c>
      <c r="AL32" s="225">
        <v>0.0</v>
      </c>
      <c r="AM32" s="225">
        <v>0.0</v>
      </c>
      <c r="AN32" s="225">
        <v>0.0</v>
      </c>
      <c r="AO32" s="225">
        <v>5.0</v>
      </c>
      <c r="AP32" s="225">
        <v>0.0</v>
      </c>
      <c r="AQ32" s="225">
        <v>0.0</v>
      </c>
      <c r="AR32" s="225">
        <v>0.0</v>
      </c>
      <c r="AS32" s="225">
        <v>0.0</v>
      </c>
      <c r="AT32" s="225">
        <v>0.0</v>
      </c>
      <c r="AU32" s="225">
        <v>0.0</v>
      </c>
      <c r="AV32" s="225">
        <v>0.0</v>
      </c>
      <c r="AW32" s="225">
        <v>0.0</v>
      </c>
      <c r="AX32" s="225">
        <v>0.0</v>
      </c>
      <c r="AY32" s="310" t="str">
        <f t="shared" ref="AY32:BS32" si="128">IF(AD32 = 0, "", AD32)</f>
        <v>10</v>
      </c>
      <c r="AZ32" s="227" t="str">
        <f t="shared" si="128"/>
        <v/>
      </c>
      <c r="BA32" s="227" t="str">
        <f t="shared" si="128"/>
        <v/>
      </c>
      <c r="BB32" s="227" t="str">
        <f t="shared" si="128"/>
        <v>1</v>
      </c>
      <c r="BC32" s="227" t="str">
        <f t="shared" si="128"/>
        <v>30</v>
      </c>
      <c r="BD32" s="227" t="str">
        <f t="shared" si="128"/>
        <v/>
      </c>
      <c r="BE32" s="227" t="str">
        <f t="shared" si="128"/>
        <v>4</v>
      </c>
      <c r="BF32" s="237" t="str">
        <f t="shared" si="128"/>
        <v>10</v>
      </c>
      <c r="BG32" s="227" t="str">
        <f t="shared" si="128"/>
        <v/>
      </c>
      <c r="BH32" s="227" t="str">
        <f t="shared" si="128"/>
        <v/>
      </c>
      <c r="BI32" s="227" t="str">
        <f t="shared" si="128"/>
        <v/>
      </c>
      <c r="BJ32" s="227" t="str">
        <f t="shared" si="128"/>
        <v>5</v>
      </c>
      <c r="BK32" s="227" t="str">
        <f t="shared" si="128"/>
        <v/>
      </c>
      <c r="BL32" s="227" t="str">
        <f t="shared" si="128"/>
        <v/>
      </c>
      <c r="BM32" s="227" t="str">
        <f t="shared" si="128"/>
        <v/>
      </c>
      <c r="BN32" s="227" t="str">
        <f t="shared" si="128"/>
        <v/>
      </c>
      <c r="BO32" s="227" t="str">
        <f t="shared" si="128"/>
        <v/>
      </c>
      <c r="BP32" s="227" t="str">
        <f t="shared" si="128"/>
        <v/>
      </c>
      <c r="BQ32" s="227" t="str">
        <f t="shared" si="128"/>
        <v/>
      </c>
      <c r="BR32" s="227" t="str">
        <f t="shared" si="128"/>
        <v/>
      </c>
      <c r="BS32" s="238" t="str">
        <f t="shared" si="128"/>
        <v/>
      </c>
      <c r="BT32" s="239" t="str">
        <f>$AY32*Assembly!Y$4+$AZ32*Assembly!Y$5+$BA32*Assembly!Y$6+$BB32*Assembly!Y$7+$BC32*Assembly!Y$8+$BD32*Assembly!Y$9+$BE32*Assembly!Y$10+$BF32*Assembly!Y$11+$BG32*Assembly!Y$12+$BH32*Assembly!Y$13+$BI32*Assembly!Y$14+$BJ32*Assembly!Y$15+$BK32*Assembly!Y$16+$BL32*Assembly!Y$17+$BM32*Assembly!Y$18+$BN32*Assembly!Y$19+$BO32*Assembly!Y$20+$BP32*Assembly!Y$21+$BQ32*Assembly!Y$22+$BR32*Assembly!Y$23+$BS32*Assembly!Y$24</f>
        <v>593</v>
      </c>
      <c r="BU32" s="225" t="str">
        <f t="shared" si="8"/>
        <v>38</v>
      </c>
      <c r="BV32" s="311" t="str">
        <f t="shared" si="129"/>
        <v>0.1 L</v>
      </c>
      <c r="BW32" s="225" t="str">
        <f>$AY32*Assembly!AC$4+$AZ32*Assembly!AC$5+$BA32*Assembly!AC$6+$BB32*Assembly!AC$7+$BC32*Assembly!AC$8+$BD32*Assembly!AC$9+$BE32*Assembly!AC$10+$BF32*Assembly!AC$11+$BG32*Assembly!AC$12+$BH32*Assembly!AC$13+$BI32*Assembly!AC$14+$BJ32*Assembly!AC$15+$BK32*Assembly!AC$16+$BL32*Assembly!AC$17+$BM32*Assembly!AC$18+$BN32*Assembly!AC$19+$BO32*Assembly!AC$20+$BP32*Assembly!AC$21+$BQ32*Assembly!AC$22+$BR32*Assembly!AC$23+$BS32*Assembly!AC$24</f>
        <v>2,280</v>
      </c>
      <c r="BX32" s="240" t="str">
        <f t="shared" si="9"/>
        <v>3.84</v>
      </c>
      <c r="BY32" s="241" t="str">
        <f t="shared" si="10"/>
        <v>146</v>
      </c>
      <c r="BZ32" s="242" t="str">
        <f t="shared" si="11"/>
        <v>60.1</v>
      </c>
      <c r="CA32" s="241" t="str">
        <f t="shared" si="12"/>
        <v>114</v>
      </c>
      <c r="CB32" s="225" t="str">
        <f>$AY32*Assembly!X$4+$AZ32*Assembly!X$5+$BA32*Assembly!X$6+$BB32*Assembly!X$7+$BC32*Assembly!X$8+$BD32*Assembly!X$9+$BE32*Assembly!X$10+$BF32*Assembly!X$11+$BG32*Assembly!X$12+$BH32*Assembly!X$13+$BI32*Assembly!X$14+$BJ32*Assembly!X$15+$BK32*Assembly!X$16+$BL32*Assembly!X$17+$BM32*Assembly!X$18+$BN32*Assembly!X$19+$BO32*Assembly!X$20+$BP32*Assembly!X$21+$BQ32*Assembly!X$22+$BR32*Assembly!X$23+$BS32*Assembly!X$24</f>
        <v>155</v>
      </c>
      <c r="CC32" s="225" t="str">
        <f t="shared" si="13"/>
        <v>24,111</v>
      </c>
      <c r="CD32" s="223" t="str">
        <f t="shared" si="14"/>
        <v>0.0241</v>
      </c>
      <c r="CE32" s="243" t="str">
        <f>$AY32*Assembly!AB$4+$AZ32*Assembly!AB$5+$BA32*Assembly!AB$6+$BB32*Assembly!AB$7+$BC32*Assembly!AB$8+$BD32*Assembly!AB$9+$BE32*Assembly!AB$10+$BF32*Assembly!AB$11+$BG32*Assembly!AB$12+$BH32*Assembly!AB$13+$BI32*Assembly!AB$14+$BJ32*Assembly!AB$15+$BK32*Assembly!AB$16+$BL32*Assembly!AB$17+$BM32*Assembly!AB$18+$BN32*Assembly!AB$19+$BO32*Assembly!AB$20+$BP32*Assembly!AB$21+$BQ32*Assembly!AB$22+$BR32*Assembly!AB$23+$BS32*Assembly!AB$24</f>
        <v>245</v>
      </c>
      <c r="CF32" s="231" t="str">
        <f>$AY32*Assembly!M$4+$AZ32*Assembly!M$5+$BA32*Assembly!M$6+$BB32*Assembly!M$7+$BC32*Assembly!M$8+$BD32*Assembly!M$9+$BE32*Assembly!M$10+$BF32*Assembly!M$11+$BG32*Assembly!M$12+$BH32*Assembly!M$13+$BI32*Assembly!M$14+$BJ32*Assembly!M$15+$BK32*Assembly!M$16+$BL32*Assembly!M$17+$BM32*Assembly!M$18+$BN32*Assembly!M$19+$BO32*Assembly!M$20+$BP32*Assembly!M$21+$BQ32*Assembly!M$22+$BR32*Assembly!M$23+$BS32*Assembly!M$24</f>
        <v>685</v>
      </c>
      <c r="CG32" s="231" t="str">
        <f>$AY32*Assembly!N$4+$AZ32*Assembly!N$5+$BA32*Assembly!N$6+$BB32*Assembly!N$7+$BC32*Assembly!N$8+$BD32*Assembly!N$9+$BE32*Assembly!N$10+$BF32*Assembly!N$11+$BG32*Assembly!N$12+$BH32*Assembly!N$13+$BI32*Assembly!N$14+$BJ32*Assembly!N$15+$BK32*Assembly!N$16+$BL32*Assembly!N$17+$BM32*Assembly!N$18+$BN32*Assembly!N$19+$BO32*Assembly!N$20+$BP32*Assembly!N$21+$BQ32*Assembly!N$22+$BR32*Assembly!N$23+$BS32*Assembly!N$24</f>
        <v>45</v>
      </c>
      <c r="CH32" s="231" t="str">
        <f>$AY32*Assembly!O$4+$AZ32*Assembly!O$5+$BA32*Assembly!O$6+$BB32*Assembly!O$7+$BC32*Assembly!O$8+$BD32*Assembly!O$9+$BE32*Assembly!O$10+$BF32*Assembly!O$11+$BG32*Assembly!O$12+$BH32*Assembly!O$13+$BI32*Assembly!O$14+$BJ32*Assembly!O$15+$BK32*Assembly!O$16+$BL32*Assembly!O$17+$BM32*Assembly!O$18+$BN32*Assembly!O$19+$BO32*Assembly!O$20+$BP32*Assembly!O$21+$BQ32*Assembly!O$22+$BR32*Assembly!O$23+$BS32*Assembly!O$24</f>
        <v>15</v>
      </c>
      <c r="CI32" s="229" t="str">
        <f>$AY32*Assembly!P$4+$AZ32*Assembly!P$5+$BA32*Assembly!P$6+$BB32*Assembly!P$7+$BC32*Assembly!P$8+$BD32*Assembly!P$9+$BE32*Assembly!P$10+$BF32*Assembly!P$11+$BG32*Assembly!P$12+$BH32*Assembly!P$13+$BI32*Assembly!P$14+$BJ32*Assembly!P$15+$BK32*Assembly!P$16+$BL32*Assembly!P$17+$BM32*Assembly!P$18+$BN32*Assembly!P$19+$BO32*Assembly!P$20+$BP32*Assembly!P$21+$BQ32*Assembly!P$22+$BR32*Assembly!P$23+$BS32*Assembly!P$24</f>
        <v>0</v>
      </c>
      <c r="CJ32" s="229" t="str">
        <f>$AY32*Assembly!Q$4+$AZ32*Assembly!Q$5+$BA32*Assembly!Q$6+$BB32*Assembly!Q$7+$BC32*Assembly!Q$8+$BD32*Assembly!Q$9+$BE32*Assembly!Q$10+$BF32*Assembly!Q$11+$BG32*Assembly!Q$12+$BH32*Assembly!Q$13+$BI32*Assembly!Q$14+$BJ32*Assembly!Q$15+$BK32*Assembly!Q$16+$BL32*Assembly!Q$17+$BM32*Assembly!Q$18+$BN32*Assembly!Q$19+$BO32*Assembly!Q$20+$BP32*Assembly!Q$21+$BQ32*Assembly!Q$22+$BR32*Assembly!Q$23+$BS32*Assembly!Q$24</f>
        <v>2</v>
      </c>
      <c r="CK32" s="231" t="str">
        <f>$AY32*Assembly!R$4+$AZ32*Assembly!R$5+$BA32*Assembly!R$6+$BB32*Assembly!R$7+$BC32*Assembly!R$8+$BD32*Assembly!R$9+$BE32*Assembly!R$10+$BF32*Assembly!R$11+$BG32*Assembly!R$12+$BH32*Assembly!R$13+$BI32*Assembly!R$14+$BJ32*Assembly!R$15+$BK32*Assembly!R$16+$BL32*Assembly!R$17+$BM32*Assembly!R$18+$BN32*Assembly!R$19+$BO32*Assembly!R$20+$BP32*Assembly!R$21+$BQ32*Assembly!R$22+$BR32*Assembly!R$23+$BS32*Assembly!R$24</f>
        <v>0</v>
      </c>
      <c r="CL32" s="229" t="str">
        <f>$AY32*Assembly!S$4+$AZ32*Assembly!S$5+$BA32*Assembly!S$6+$BB32*Assembly!S$7+$BC32*Assembly!S$8+$BD32*Assembly!S$9+$BE32*Assembly!S$10+$BF32*Assembly!S$11+$BG32*Assembly!S$12+$BH32*Assembly!S$13+$BI32*Assembly!S$14+$BJ32*Assembly!S$15+$BK32*Assembly!S$16+$BL32*Assembly!S$17+$BM32*Assembly!S$18+$BN32*Assembly!S$19+$BO32*Assembly!S$20+$BP32*Assembly!S$21+$BQ32*Assembly!S$22+$BR32*Assembly!S$23+$BS32*Assembly!S$24</f>
        <v>0</v>
      </c>
      <c r="CM32" s="229" t="str">
        <f>$AY32*Assembly!T$4+$AZ32*Assembly!T$5+$BA32*Assembly!T$6+$BB32*Assembly!T$7+$BC32*Assembly!T$8+$BD32*Assembly!T$9+$BE32*Assembly!T$10+$BF32*Assembly!T$11+$BG32*Assembly!T$12+$BH32*Assembly!T$13+$BI32*Assembly!T$14+$BJ32*Assembly!T$15+$BK32*Assembly!T$16+$BL32*Assembly!T$17+$BM32*Assembly!T$18+$BN32*Assembly!T$19+$BO32*Assembly!T$20+$BP32*Assembly!T$21+$BQ32*Assembly!T$22+$BR32*Assembly!T$23+$BS32*Assembly!T$24</f>
        <v>0</v>
      </c>
      <c r="CN32" s="229" t="str">
        <f>$AY32*Assembly!U$4+$AZ32*Assembly!U$5+$BA32*Assembly!U$6+$BB32*Assembly!U$7+$BC32*Assembly!U$8+$BD32*Assembly!U$9+$BE32*Assembly!U$10+$BF32*Assembly!U$11+$BG32*Assembly!U$12+$BH32*Assembly!U$13+$BI32*Assembly!U$14+$BJ32*Assembly!U$15+$BK32*Assembly!U$16+$BL32*Assembly!U$17+$BM32*Assembly!U$18+$BN32*Assembly!U$19+$BO32*Assembly!U$20+$BP32*Assembly!U$21+$BQ32*Assembly!U$22+$BR32*Assembly!U$23+$BS32*Assembly!U$24</f>
        <v>0</v>
      </c>
      <c r="CO32" s="231" t="str">
        <f>$AY32*Assembly!V$4+$AZ32*Assembly!V$5+$BA32*Assembly!V$6+$BB32*Assembly!V$7+$BC32*Assembly!V$8+$BD32*Assembly!V$9+$BE32*Assembly!V$10+$BF32*Assembly!V$11+$BG32*Assembly!V$12+$BH32*Assembly!V$13+$BI32*Assembly!V$14+$BJ32*Assembly!V$15+$BK32*Assembly!V$16+$BL32*Assembly!V$17+$BM32*Assembly!V$18+$BN32*Assembly!V$19+$BO32*Assembly!V$20+$BP32*Assembly!V$21+$BQ32*Assembly!V$22+$BR32*Assembly!V$23+$BS32*Assembly!V$24</f>
        <v>0</v>
      </c>
      <c r="CP32" s="231" t="str">
        <f>CF32*Refining!$F$3</f>
        <v>1,223</v>
      </c>
      <c r="CQ32" s="231" t="str">
        <f>CG32*Refining!$F$4</f>
        <v>141</v>
      </c>
      <c r="CR32" s="231" t="str">
        <f>CH32*Refining!$F$5</f>
        <v>63</v>
      </c>
      <c r="CS32" s="231" t="str">
        <f>CI32*Refining!$F$6</f>
        <v>0</v>
      </c>
      <c r="CT32" s="231" t="str">
        <f>CJ32*Refining!$F$7</f>
        <v>4</v>
      </c>
      <c r="CU32" s="231" t="str">
        <f>CK32*Refining!$F$8</f>
        <v>0</v>
      </c>
      <c r="CV32" s="231" t="str">
        <f>CL32*Refining!$F$9</f>
        <v>0</v>
      </c>
      <c r="CW32" s="231" t="str">
        <f>CM32*Refining!$F$10</f>
        <v>0</v>
      </c>
      <c r="CX32" s="231" t="str">
        <f>CN32*Refining!$F$11</f>
        <v>0</v>
      </c>
      <c r="CY32" s="231" t="str">
        <f>CO32*Refining!$F$12</f>
        <v>0</v>
      </c>
      <c r="CZ32" s="244" t="str">
        <f t="shared" ref="CZ32:DS32" si="130">IF(CF32 = 0, "", CF32)</f>
        <v>685</v>
      </c>
      <c r="DA32" s="245" t="str">
        <f t="shared" si="130"/>
        <v>45</v>
      </c>
      <c r="DB32" s="245" t="str">
        <f t="shared" si="130"/>
        <v>15</v>
      </c>
      <c r="DC32" s="245" t="str">
        <f t="shared" si="130"/>
        <v/>
      </c>
      <c r="DD32" s="245" t="str">
        <f t="shared" si="130"/>
        <v>2</v>
      </c>
      <c r="DE32" s="245" t="str">
        <f t="shared" si="130"/>
        <v/>
      </c>
      <c r="DF32" s="245" t="str">
        <f t="shared" si="130"/>
        <v/>
      </c>
      <c r="DG32" s="245" t="str">
        <f t="shared" si="130"/>
        <v/>
      </c>
      <c r="DH32" s="245" t="str">
        <f t="shared" si="130"/>
        <v/>
      </c>
      <c r="DI32" s="246" t="str">
        <f t="shared" si="130"/>
        <v/>
      </c>
      <c r="DJ32" s="244" t="str">
        <f t="shared" si="130"/>
        <v>1,223</v>
      </c>
      <c r="DK32" s="245" t="str">
        <f t="shared" si="130"/>
        <v>141</v>
      </c>
      <c r="DL32" s="245" t="str">
        <f t="shared" si="130"/>
        <v>63</v>
      </c>
      <c r="DM32" s="245" t="str">
        <f t="shared" si="130"/>
        <v/>
      </c>
      <c r="DN32" s="247" t="str">
        <f t="shared" si="130"/>
        <v>3.6</v>
      </c>
      <c r="DO32" s="245" t="str">
        <f t="shared" si="130"/>
        <v/>
      </c>
      <c r="DP32" s="245" t="str">
        <f t="shared" si="130"/>
        <v/>
      </c>
      <c r="DQ32" s="245" t="str">
        <f t="shared" si="130"/>
        <v/>
      </c>
      <c r="DR32" s="245" t="str">
        <f t="shared" si="130"/>
        <v/>
      </c>
      <c r="DS32" s="246" t="str">
        <f t="shared" si="130"/>
        <v/>
      </c>
      <c r="DT32" s="248" t="str">
        <f t="shared" si="16"/>
        <v>747</v>
      </c>
      <c r="DU32" s="249" t="str">
        <f t="shared" si="17"/>
        <v>1,430</v>
      </c>
      <c r="DV32" s="225" t="str">
        <f>CZ32*'Ores &amp; Ingots'!$C$3+DA32*'Ores &amp; Ingots'!$C$4+DB32*'Ores &amp; Ingots'!$C$5+DC32*'Ores &amp; Ingots'!$C$6+DD32*'Ores &amp; Ingots'!$C$7+DE32*'Ores &amp; Ingots'!$C$8+DF32*'Ores &amp; Ingots'!$C$9+DG32*'Ores &amp; Ingots'!$C$10+DH32*'Ores &amp; Ingots'!$C$11+DI32*'Ores &amp; Ingots'!$C$12</f>
        <v>95</v>
      </c>
      <c r="DW32" s="225" t="str">
        <f>DJ32*'Ores &amp; Ingots'!$B$3+DK32*'Ores &amp; Ingots'!$B$4+DL32*'Ores &amp; Ingots'!$B$5+DM32*'Ores &amp; Ingots'!$B$6+DN32*'Ores &amp; Ingots'!$B$7+DO32*'Ores &amp; Ingots'!$B$8+DP32*'Ores &amp; Ingots'!$B$9+DQ32*'Ores &amp; Ingots'!$B$10+DR32*'Ores &amp; Ingots'!$B$11+DS32*'Ores &amp; Ingots'!$B$12</f>
        <v>529</v>
      </c>
      <c r="DX32" s="249" t="str">
        <f>CZ32*Refining!$G$3+DA32*Refining!$G$4+DB32*Refining!$G$5+DC32*Refining!$G$6+DD32*Refining!$G$7+DE32*Refining!$G$8+DF32*Refining!$G$9+DG32*Refining!$G$10+DH32*Refining!$G$11+DI32*Refining!$G$12</f>
        <v>457</v>
      </c>
      <c r="DY32" s="249" t="str">
        <f t="shared" si="18"/>
        <v>71,143</v>
      </c>
      <c r="DZ32" s="250" t="str">
        <f t="shared" si="19"/>
        <v>0.0711</v>
      </c>
      <c r="EA32" s="248" t="str">
        <f t="shared" si="20"/>
        <v>632</v>
      </c>
      <c r="EB32" s="251" t="str">
        <f t="shared" ref="EB32:EC32" si="131">EA32/60</f>
        <v>10.5</v>
      </c>
      <c r="EC32" s="251" t="str">
        <f t="shared" si="131"/>
        <v>0.2</v>
      </c>
      <c r="ED32" s="248" t="str">
        <f t="shared" si="22"/>
        <v>95,254</v>
      </c>
      <c r="EE32" s="251" t="str">
        <f t="shared" ref="EE32:EF32" si="132">ED32/1000</f>
        <v>95.3</v>
      </c>
      <c r="EF32" s="252" t="str">
        <f t="shared" si="132"/>
        <v>0.10</v>
      </c>
      <c r="EG32" s="223" t="str">
        <f t="shared" si="24"/>
        <v>0.0953</v>
      </c>
      <c r="EH32" s="224" t="str">
        <f t="shared" si="25"/>
        <v>0:10:32</v>
      </c>
      <c r="EI32" s="225"/>
    </row>
    <row r="33">
      <c r="A33" s="33"/>
      <c r="B33" s="226" t="s">
        <v>929</v>
      </c>
      <c r="C33" s="227" t="s">
        <v>886</v>
      </c>
      <c r="D33" s="227">
        <v>1.0</v>
      </c>
      <c r="E33" s="227">
        <v>1.0</v>
      </c>
      <c r="F33" s="227">
        <v>1.0</v>
      </c>
      <c r="G33" s="253" t="str">
        <f t="shared" si="5"/>
        <v>15.6</v>
      </c>
      <c r="H33" s="254">
        <v>25.0</v>
      </c>
      <c r="I33" s="254">
        <v>25.0</v>
      </c>
      <c r="J33" s="254" t="str">
        <f>H33/Main!$D$9</f>
        <v>25</v>
      </c>
      <c r="K33" s="254" t="str">
        <f>I33/Main!$D$10</f>
        <v>25</v>
      </c>
      <c r="L33" s="254" t="str">
        <f t="shared" si="6"/>
        <v>1</v>
      </c>
      <c r="M33" s="254">
        <v>1.0</v>
      </c>
      <c r="N33" s="256">
        <v>2000.0</v>
      </c>
      <c r="O33" s="256">
        <v>2000.0</v>
      </c>
      <c r="P33" s="255"/>
      <c r="Q33" s="256">
        <v>384.0</v>
      </c>
      <c r="R33" s="256" t="str">
        <f>Q33*Main!$D$6</f>
        <v>384</v>
      </c>
      <c r="S33" s="257"/>
      <c r="T33" s="257"/>
      <c r="U33" s="255"/>
      <c r="V33" s="255"/>
      <c r="W33" s="256">
        <v>800.0</v>
      </c>
      <c r="X33" s="255"/>
      <c r="Y33" s="256">
        <v>600.0</v>
      </c>
      <c r="Z33" s="255"/>
      <c r="AA33" s="255"/>
      <c r="AB33" s="255"/>
      <c r="AC33" s="258" t="s">
        <v>913</v>
      </c>
      <c r="AD33" s="225">
        <v>4.0</v>
      </c>
      <c r="AE33" s="225">
        <v>6.0</v>
      </c>
      <c r="AF33" s="225">
        <v>2.0</v>
      </c>
      <c r="AG33" s="225">
        <v>1.0</v>
      </c>
      <c r="AH33" s="225">
        <v>20.0</v>
      </c>
      <c r="AI33" s="225">
        <v>0.0</v>
      </c>
      <c r="AJ33" s="225">
        <v>2.0</v>
      </c>
      <c r="AK33" s="309">
        <v>5.0</v>
      </c>
      <c r="AL33" s="225">
        <v>0.0</v>
      </c>
      <c r="AM33" s="225">
        <v>0.0</v>
      </c>
      <c r="AN33" s="225">
        <v>0.0</v>
      </c>
      <c r="AO33" s="225">
        <v>0.0</v>
      </c>
      <c r="AP33" s="225">
        <v>0.0</v>
      </c>
      <c r="AQ33" s="225">
        <v>0.0</v>
      </c>
      <c r="AR33" s="225">
        <v>0.0</v>
      </c>
      <c r="AS33" s="225">
        <v>0.0</v>
      </c>
      <c r="AT33" s="225">
        <v>0.0</v>
      </c>
      <c r="AU33" s="225">
        <v>0.0</v>
      </c>
      <c r="AV33" s="225">
        <v>0.0</v>
      </c>
      <c r="AW33" s="225">
        <v>0.0</v>
      </c>
      <c r="AX33" s="225">
        <v>0.0</v>
      </c>
      <c r="AY33" s="310" t="str">
        <f t="shared" ref="AY33:BS33" si="133">IF(AD33 = 0, "", AD33)</f>
        <v>4</v>
      </c>
      <c r="AZ33" s="227" t="str">
        <f t="shared" si="133"/>
        <v>6</v>
      </c>
      <c r="BA33" s="227" t="str">
        <f t="shared" si="133"/>
        <v>2</v>
      </c>
      <c r="BB33" s="227" t="str">
        <f t="shared" si="133"/>
        <v>1</v>
      </c>
      <c r="BC33" s="227" t="str">
        <f t="shared" si="133"/>
        <v>20</v>
      </c>
      <c r="BD33" s="227" t="str">
        <f t="shared" si="133"/>
        <v/>
      </c>
      <c r="BE33" s="227" t="str">
        <f t="shared" si="133"/>
        <v>2</v>
      </c>
      <c r="BF33" s="237" t="str">
        <f t="shared" si="133"/>
        <v>5</v>
      </c>
      <c r="BG33" s="227" t="str">
        <f t="shared" si="133"/>
        <v/>
      </c>
      <c r="BH33" s="227" t="str">
        <f t="shared" si="133"/>
        <v/>
      </c>
      <c r="BI33" s="227" t="str">
        <f t="shared" si="133"/>
        <v/>
      </c>
      <c r="BJ33" s="227" t="str">
        <f t="shared" si="133"/>
        <v/>
      </c>
      <c r="BK33" s="227" t="str">
        <f t="shared" si="133"/>
        <v/>
      </c>
      <c r="BL33" s="227" t="str">
        <f t="shared" si="133"/>
        <v/>
      </c>
      <c r="BM33" s="227" t="str">
        <f t="shared" si="133"/>
        <v/>
      </c>
      <c r="BN33" s="227" t="str">
        <f t="shared" si="133"/>
        <v/>
      </c>
      <c r="BO33" s="227" t="str">
        <f t="shared" si="133"/>
        <v/>
      </c>
      <c r="BP33" s="227" t="str">
        <f t="shared" si="133"/>
        <v/>
      </c>
      <c r="BQ33" s="227" t="str">
        <f t="shared" si="133"/>
        <v/>
      </c>
      <c r="BR33" s="227" t="str">
        <f t="shared" si="133"/>
        <v/>
      </c>
      <c r="BS33" s="238" t="str">
        <f t="shared" si="133"/>
        <v/>
      </c>
      <c r="BT33" s="239" t="str">
        <f>$AY33*Assembly!Y$4+$AZ33*Assembly!Y$5+$BA33*Assembly!Y$6+$BB33*Assembly!Y$7+$BC33*Assembly!Y$8+$BD33*Assembly!Y$9+$BE33*Assembly!Y$10+$BF33*Assembly!Y$11+$BG33*Assembly!Y$12+$BH33*Assembly!Y$13+$BI33*Assembly!Y$14+$BJ33*Assembly!Y$15+$BK33*Assembly!Y$16+$BL33*Assembly!Y$17+$BM33*Assembly!Y$18+$BN33*Assembly!Y$19+$BO33*Assembly!Y$20+$BP33*Assembly!Y$21+$BQ33*Assembly!Y$22+$BR33*Assembly!Y$23+$BS33*Assembly!Y$24</f>
        <v>340</v>
      </c>
      <c r="BU33" s="225" t="str">
        <f t="shared" si="8"/>
        <v>22</v>
      </c>
      <c r="BV33" s="311" t="str">
        <f t="shared" si="129"/>
        <v>1.1 L</v>
      </c>
      <c r="BW33" s="225" t="str">
        <f>$AY33*Assembly!AC$4+$AZ33*Assembly!AC$5+$BA33*Assembly!AC$6+$BB33*Assembly!AC$7+$BC33*Assembly!AC$8+$BD33*Assembly!AC$9+$BE33*Assembly!AC$10+$BF33*Assembly!AC$11+$BG33*Assembly!AC$12+$BH33*Assembly!AC$13+$BI33*Assembly!AC$14+$BJ33*Assembly!AC$15+$BK33*Assembly!AC$16+$BL33*Assembly!AC$17+$BM33*Assembly!AC$18+$BN33*Assembly!AC$19+$BO33*Assembly!AC$20+$BP33*Assembly!AC$21+$BQ33*Assembly!AC$22+$BR33*Assembly!AC$23+$BS33*Assembly!AC$24</f>
        <v>1,265</v>
      </c>
      <c r="BX33" s="240" t="str">
        <f t="shared" si="9"/>
        <v>3.72</v>
      </c>
      <c r="BY33" s="241" t="str">
        <f t="shared" si="10"/>
        <v>81</v>
      </c>
      <c r="BZ33" s="242" t="str">
        <f t="shared" si="11"/>
        <v>58.1</v>
      </c>
      <c r="CA33" s="241" t="str">
        <f t="shared" si="12"/>
        <v>51</v>
      </c>
      <c r="CB33" s="225" t="str">
        <f>$AY33*Assembly!X$4+$AZ33*Assembly!X$5+$BA33*Assembly!X$6+$BB33*Assembly!X$7+$BC33*Assembly!X$8+$BD33*Assembly!X$9+$BE33*Assembly!X$10+$BF33*Assembly!X$11+$BG33*Assembly!X$12+$BH33*Assembly!X$13+$BI33*Assembly!X$14+$BJ33*Assembly!X$15+$BK33*Assembly!X$16+$BL33*Assembly!X$17+$BM33*Assembly!X$18+$BN33*Assembly!X$19+$BO33*Assembly!X$20+$BP33*Assembly!X$21+$BQ33*Assembly!X$22+$BR33*Assembly!X$23+$BS33*Assembly!X$24</f>
        <v>100</v>
      </c>
      <c r="CC33" s="225" t="str">
        <f t="shared" si="13"/>
        <v>15,556</v>
      </c>
      <c r="CD33" s="223" t="str">
        <f t="shared" si="14"/>
        <v>0.0156</v>
      </c>
      <c r="CE33" s="243" t="str">
        <f>$AY33*Assembly!AB$4+$AZ33*Assembly!AB$5+$BA33*Assembly!AB$6+$BB33*Assembly!AB$7+$BC33*Assembly!AB$8+$BD33*Assembly!AB$9+$BE33*Assembly!AB$10+$BF33*Assembly!AB$11+$BG33*Assembly!AB$12+$BH33*Assembly!AB$13+$BI33*Assembly!AB$14+$BJ33*Assembly!AB$15+$BK33*Assembly!AB$16+$BL33*Assembly!AB$17+$BM33*Assembly!AB$18+$BN33*Assembly!AB$19+$BO33*Assembly!AB$20+$BP33*Assembly!AB$21+$BQ33*Assembly!AB$22+$BR33*Assembly!AB$23+$BS33*Assembly!AB$24</f>
        <v>145</v>
      </c>
      <c r="CF33" s="256" t="str">
        <f>$AY33*Assembly!M$4+$AZ33*Assembly!M$5+$BA33*Assembly!M$6+$BB33*Assembly!M$7+$BC33*Assembly!M$8+$BD33*Assembly!M$9+$BE33*Assembly!M$10+$BF33*Assembly!M$11+$BG33*Assembly!M$12+$BH33*Assembly!M$13+$BI33*Assembly!M$14+$BJ33*Assembly!M$15+$BK33*Assembly!M$16+$BL33*Assembly!M$17+$BM33*Assembly!M$18+$BN33*Assembly!M$19+$BO33*Assembly!M$20+$BP33*Assembly!M$21+$BQ33*Assembly!M$22+$BR33*Assembly!M$23+$BS33*Assembly!M$24</f>
        <v>388</v>
      </c>
      <c r="CG33" s="256" t="str">
        <f>$AY33*Assembly!N$4+$AZ33*Assembly!N$5+$BA33*Assembly!N$6+$BB33*Assembly!N$7+$BC33*Assembly!N$8+$BD33*Assembly!N$9+$BE33*Assembly!N$10+$BF33*Assembly!N$11+$BG33*Assembly!N$12+$BH33*Assembly!N$13+$BI33*Assembly!N$14+$BJ33*Assembly!N$15+$BK33*Assembly!N$16+$BL33*Assembly!N$17+$BM33*Assembly!N$18+$BN33*Assembly!N$19+$BO33*Assembly!N$20+$BP33*Assembly!N$21+$BQ33*Assembly!N$22+$BR33*Assembly!N$23+$BS33*Assembly!N$24</f>
        <v>10</v>
      </c>
      <c r="CH33" s="256" t="str">
        <f>$AY33*Assembly!O$4+$AZ33*Assembly!O$5+$BA33*Assembly!O$6+$BB33*Assembly!O$7+$BC33*Assembly!O$8+$BD33*Assembly!O$9+$BE33*Assembly!O$10+$BF33*Assembly!O$11+$BG33*Assembly!O$12+$BH33*Assembly!O$13+$BI33*Assembly!O$14+$BJ33*Assembly!O$15+$BK33*Assembly!O$16+$BL33*Assembly!O$17+$BM33*Assembly!O$18+$BN33*Assembly!O$19+$BO33*Assembly!O$20+$BP33*Assembly!O$21+$BQ33*Assembly!O$22+$BR33*Assembly!O$23+$BS33*Assembly!O$24</f>
        <v>0</v>
      </c>
      <c r="CI33" s="254" t="str">
        <f>$AY33*Assembly!P$4+$AZ33*Assembly!P$5+$BA33*Assembly!P$6+$BB33*Assembly!P$7+$BC33*Assembly!P$8+$BD33*Assembly!P$9+$BE33*Assembly!P$10+$BF33*Assembly!P$11+$BG33*Assembly!P$12+$BH33*Assembly!P$13+$BI33*Assembly!P$14+$BJ33*Assembly!P$15+$BK33*Assembly!P$16+$BL33*Assembly!P$17+$BM33*Assembly!P$18+$BN33*Assembly!P$19+$BO33*Assembly!P$20+$BP33*Assembly!P$21+$BQ33*Assembly!P$22+$BR33*Assembly!P$23+$BS33*Assembly!P$24</f>
        <v>0</v>
      </c>
      <c r="CJ33" s="254" t="str">
        <f>$AY33*Assembly!Q$4+$AZ33*Assembly!Q$5+$BA33*Assembly!Q$6+$BB33*Assembly!Q$7+$BC33*Assembly!Q$8+$BD33*Assembly!Q$9+$BE33*Assembly!Q$10+$BF33*Assembly!Q$11+$BG33*Assembly!Q$12+$BH33*Assembly!Q$13+$BI33*Assembly!Q$14+$BJ33*Assembly!Q$15+$BK33*Assembly!Q$16+$BL33*Assembly!Q$17+$BM33*Assembly!Q$18+$BN33*Assembly!Q$19+$BO33*Assembly!Q$20+$BP33*Assembly!Q$21+$BQ33*Assembly!Q$22+$BR33*Assembly!Q$23+$BS33*Assembly!Q$24</f>
        <v>1</v>
      </c>
      <c r="CK33" s="256" t="str">
        <f>$AY33*Assembly!R$4+$AZ33*Assembly!R$5+$BA33*Assembly!R$6+$BB33*Assembly!R$7+$BC33*Assembly!R$8+$BD33*Assembly!R$9+$BE33*Assembly!R$10+$BF33*Assembly!R$11+$BG33*Assembly!R$12+$BH33*Assembly!R$13+$BI33*Assembly!R$14+$BJ33*Assembly!R$15+$BK33*Assembly!R$16+$BL33*Assembly!R$17+$BM33*Assembly!R$18+$BN33*Assembly!R$19+$BO33*Assembly!R$20+$BP33*Assembly!R$21+$BQ33*Assembly!R$22+$BR33*Assembly!R$23+$BS33*Assembly!R$24</f>
        <v>0</v>
      </c>
      <c r="CL33" s="254" t="str">
        <f>$AY33*Assembly!S$4+$AZ33*Assembly!S$5+$BA33*Assembly!S$6+$BB33*Assembly!S$7+$BC33*Assembly!S$8+$BD33*Assembly!S$9+$BE33*Assembly!S$10+$BF33*Assembly!S$11+$BG33*Assembly!S$12+$BH33*Assembly!S$13+$BI33*Assembly!S$14+$BJ33*Assembly!S$15+$BK33*Assembly!S$16+$BL33*Assembly!S$17+$BM33*Assembly!S$18+$BN33*Assembly!S$19+$BO33*Assembly!S$20+$BP33*Assembly!S$21+$BQ33*Assembly!S$22+$BR33*Assembly!S$23+$BS33*Assembly!S$24</f>
        <v>0</v>
      </c>
      <c r="CM33" s="254" t="str">
        <f>$AY33*Assembly!T$4+$AZ33*Assembly!T$5+$BA33*Assembly!T$6+$BB33*Assembly!T$7+$BC33*Assembly!T$8+$BD33*Assembly!T$9+$BE33*Assembly!T$10+$BF33*Assembly!T$11+$BG33*Assembly!T$12+$BH33*Assembly!T$13+$BI33*Assembly!T$14+$BJ33*Assembly!T$15+$BK33*Assembly!T$16+$BL33*Assembly!T$17+$BM33*Assembly!T$18+$BN33*Assembly!T$19+$BO33*Assembly!T$20+$BP33*Assembly!T$21+$BQ33*Assembly!T$22+$BR33*Assembly!T$23+$BS33*Assembly!T$24</f>
        <v>0</v>
      </c>
      <c r="CN33" s="254" t="str">
        <f>$AY33*Assembly!U$4+$AZ33*Assembly!U$5+$BA33*Assembly!U$6+$BB33*Assembly!U$7+$BC33*Assembly!U$8+$BD33*Assembly!U$9+$BE33*Assembly!U$10+$BF33*Assembly!U$11+$BG33*Assembly!U$12+$BH33*Assembly!U$13+$BI33*Assembly!U$14+$BJ33*Assembly!U$15+$BK33*Assembly!U$16+$BL33*Assembly!U$17+$BM33*Assembly!U$18+$BN33*Assembly!U$19+$BO33*Assembly!U$20+$BP33*Assembly!U$21+$BQ33*Assembly!U$22+$BR33*Assembly!U$23+$BS33*Assembly!U$24</f>
        <v>0</v>
      </c>
      <c r="CO33" s="256" t="str">
        <f>$AY33*Assembly!V$4+$AZ33*Assembly!V$5+$BA33*Assembly!V$6+$BB33*Assembly!V$7+$BC33*Assembly!V$8+$BD33*Assembly!V$9+$BE33*Assembly!V$10+$BF33*Assembly!V$11+$BG33*Assembly!V$12+$BH33*Assembly!V$13+$BI33*Assembly!V$14+$BJ33*Assembly!V$15+$BK33*Assembly!V$16+$BL33*Assembly!V$17+$BM33*Assembly!V$18+$BN33*Assembly!V$19+$BO33*Assembly!V$20+$BP33*Assembly!V$21+$BQ33*Assembly!V$22+$BR33*Assembly!V$23+$BS33*Assembly!V$24</f>
        <v>0</v>
      </c>
      <c r="CP33" s="256" t="str">
        <f>CF33*Refining!$F$3</f>
        <v>692</v>
      </c>
      <c r="CQ33" s="256" t="str">
        <f>CG33*Refining!$F$4</f>
        <v>31</v>
      </c>
      <c r="CR33" s="256" t="str">
        <f>CH33*Refining!$F$5</f>
        <v>0</v>
      </c>
      <c r="CS33" s="256" t="str">
        <f>CI33*Refining!$F$6</f>
        <v>0</v>
      </c>
      <c r="CT33" s="256" t="str">
        <f>CJ33*Refining!$F$7</f>
        <v>2</v>
      </c>
      <c r="CU33" s="256" t="str">
        <f>CK33*Refining!$F$8</f>
        <v>0</v>
      </c>
      <c r="CV33" s="256" t="str">
        <f>CL33*Refining!$F$9</f>
        <v>0</v>
      </c>
      <c r="CW33" s="256" t="str">
        <f>CM33*Refining!$F$10</f>
        <v>0</v>
      </c>
      <c r="CX33" s="256" t="str">
        <f>CN33*Refining!$F$11</f>
        <v>0</v>
      </c>
      <c r="CY33" s="256" t="str">
        <f>CO33*Refining!$F$12</f>
        <v>0</v>
      </c>
      <c r="CZ33" s="244" t="str">
        <f t="shared" ref="CZ33:DS33" si="134">IF(CF33 = 0, "", CF33)</f>
        <v>388</v>
      </c>
      <c r="DA33" s="245" t="str">
        <f t="shared" si="134"/>
        <v>10</v>
      </c>
      <c r="DB33" s="245" t="str">
        <f t="shared" si="134"/>
        <v/>
      </c>
      <c r="DC33" s="245" t="str">
        <f t="shared" si="134"/>
        <v/>
      </c>
      <c r="DD33" s="245" t="str">
        <f t="shared" si="134"/>
        <v>1</v>
      </c>
      <c r="DE33" s="245" t="str">
        <f t="shared" si="134"/>
        <v/>
      </c>
      <c r="DF33" s="245" t="str">
        <f t="shared" si="134"/>
        <v/>
      </c>
      <c r="DG33" s="245" t="str">
        <f t="shared" si="134"/>
        <v/>
      </c>
      <c r="DH33" s="245" t="str">
        <f t="shared" si="134"/>
        <v/>
      </c>
      <c r="DI33" s="246" t="str">
        <f t="shared" si="134"/>
        <v/>
      </c>
      <c r="DJ33" s="244" t="str">
        <f t="shared" si="134"/>
        <v>692</v>
      </c>
      <c r="DK33" s="245" t="str">
        <f t="shared" si="134"/>
        <v>31</v>
      </c>
      <c r="DL33" s="245" t="str">
        <f t="shared" si="134"/>
        <v/>
      </c>
      <c r="DM33" s="245" t="str">
        <f t="shared" si="134"/>
        <v/>
      </c>
      <c r="DN33" s="247" t="str">
        <f t="shared" si="134"/>
        <v>1.8</v>
      </c>
      <c r="DO33" s="245" t="str">
        <f t="shared" si="134"/>
        <v/>
      </c>
      <c r="DP33" s="245" t="str">
        <f t="shared" si="134"/>
        <v/>
      </c>
      <c r="DQ33" s="245" t="str">
        <f t="shared" si="134"/>
        <v/>
      </c>
      <c r="DR33" s="245" t="str">
        <f t="shared" si="134"/>
        <v/>
      </c>
      <c r="DS33" s="246" t="str">
        <f t="shared" si="134"/>
        <v/>
      </c>
      <c r="DT33" s="248" t="str">
        <f t="shared" si="16"/>
        <v>399</v>
      </c>
      <c r="DU33" s="249" t="str">
        <f t="shared" si="17"/>
        <v>725</v>
      </c>
      <c r="DV33" s="225" t="str">
        <f>CZ33*'Ores &amp; Ingots'!$C$3+DA33*'Ores &amp; Ingots'!$C$4+DB33*'Ores &amp; Ingots'!$C$5+DC33*'Ores &amp; Ingots'!$C$6+DD33*'Ores &amp; Ingots'!$C$7+DE33*'Ores &amp; Ingots'!$C$8+DF33*'Ores &amp; Ingots'!$C$9+DG33*'Ores &amp; Ingots'!$C$10+DH33*'Ores &amp; Ingots'!$C$11+DI33*'Ores &amp; Ingots'!$C$12</f>
        <v>51</v>
      </c>
      <c r="DW33" s="225" t="str">
        <f>DJ33*'Ores &amp; Ingots'!$B$3+DK33*'Ores &amp; Ingots'!$B$4+DL33*'Ores &amp; Ingots'!$B$5+DM33*'Ores &amp; Ingots'!$B$6+DN33*'Ores &amp; Ingots'!$B$7+DO33*'Ores &amp; Ingots'!$B$8+DP33*'Ores &amp; Ingots'!$B$9+DQ33*'Ores &amp; Ingots'!$B$10+DR33*'Ores &amp; Ingots'!$B$11+DS33*'Ores &amp; Ingots'!$B$12</f>
        <v>268</v>
      </c>
      <c r="DX33" s="249" t="str">
        <f>CZ33*Refining!$G$3+DA33*Refining!$G$4+DB33*Refining!$G$5+DC33*Refining!$G$6+DD33*Refining!$G$7+DE33*Refining!$G$8+DF33*Refining!$G$9+DG33*Refining!$G$10+DH33*Refining!$G$11+DI33*Refining!$G$12</f>
        <v>76</v>
      </c>
      <c r="DY33" s="249" t="str">
        <f t="shared" si="18"/>
        <v>11,747</v>
      </c>
      <c r="DZ33" s="250" t="str">
        <f t="shared" si="19"/>
        <v>0.0117</v>
      </c>
      <c r="EA33" s="248" t="str">
        <f t="shared" si="20"/>
        <v>201</v>
      </c>
      <c r="EB33" s="251" t="str">
        <f t="shared" ref="EB33:EC33" si="135">EA33/60</f>
        <v>3.3</v>
      </c>
      <c r="EC33" s="251" t="str">
        <f t="shared" si="135"/>
        <v>0.1</v>
      </c>
      <c r="ED33" s="248" t="str">
        <f t="shared" si="22"/>
        <v>27,302</v>
      </c>
      <c r="EE33" s="251" t="str">
        <f t="shared" ref="EE33:EF33" si="136">ED33/1000</f>
        <v>27.3</v>
      </c>
      <c r="EF33" s="252" t="str">
        <f t="shared" si="136"/>
        <v>0.03</v>
      </c>
      <c r="EG33" s="223" t="str">
        <f t="shared" si="24"/>
        <v>0.0273</v>
      </c>
      <c r="EH33" s="224" t="str">
        <f t="shared" si="25"/>
        <v>0:03:21</v>
      </c>
      <c r="EI33" s="225">
        <v>586.0</v>
      </c>
    </row>
    <row r="34">
      <c r="A34" s="33"/>
      <c r="B34" s="226" t="s">
        <v>930</v>
      </c>
      <c r="C34" s="227" t="s">
        <v>886</v>
      </c>
      <c r="D34" s="227">
        <v>3.0</v>
      </c>
      <c r="E34" s="227">
        <v>3.0</v>
      </c>
      <c r="F34" s="227">
        <v>3.0</v>
      </c>
      <c r="G34" s="228" t="str">
        <f t="shared" si="5"/>
        <v>421.9</v>
      </c>
      <c r="H34" s="229">
        <v>40.0</v>
      </c>
      <c r="I34" s="229">
        <v>40.0</v>
      </c>
      <c r="J34" s="229" t="str">
        <f>H34/Main!$D$9</f>
        <v>40</v>
      </c>
      <c r="K34" s="229" t="str">
        <f>I34/Main!$D$10</f>
        <v>40</v>
      </c>
      <c r="L34" s="229" t="str">
        <f t="shared" si="6"/>
        <v>1</v>
      </c>
      <c r="M34" s="229">
        <v>1.0</v>
      </c>
      <c r="N34" s="231">
        <v>2000.0</v>
      </c>
      <c r="O34" s="231">
        <v>2000.0</v>
      </c>
      <c r="P34" s="230"/>
      <c r="Q34" s="231">
        <v>384.0</v>
      </c>
      <c r="R34" s="231" t="str">
        <f>Q34*Main!$D$6</f>
        <v>384</v>
      </c>
      <c r="S34" s="232"/>
      <c r="T34" s="232"/>
      <c r="U34" s="230"/>
      <c r="V34" s="230"/>
      <c r="W34" s="231">
        <v>800.0</v>
      </c>
      <c r="X34" s="230"/>
      <c r="Y34" s="231">
        <v>67.0</v>
      </c>
      <c r="Z34" s="230"/>
      <c r="AA34" s="230"/>
      <c r="AB34" s="230"/>
      <c r="AC34" s="233" t="s">
        <v>913</v>
      </c>
      <c r="AD34" s="225">
        <v>20.0</v>
      </c>
      <c r="AE34" s="225">
        <v>0.0</v>
      </c>
      <c r="AF34" s="225">
        <v>6.0</v>
      </c>
      <c r="AG34" s="225">
        <v>0.0</v>
      </c>
      <c r="AH34" s="225">
        <v>40.0</v>
      </c>
      <c r="AI34" s="225">
        <v>0.0</v>
      </c>
      <c r="AJ34" s="225">
        <v>16.0</v>
      </c>
      <c r="AK34" s="309">
        <v>12.0</v>
      </c>
      <c r="AL34" s="225">
        <v>0.0</v>
      </c>
      <c r="AM34" s="225">
        <v>0.0</v>
      </c>
      <c r="AN34" s="225">
        <v>0.0</v>
      </c>
      <c r="AO34" s="225">
        <v>5.0</v>
      </c>
      <c r="AP34" s="225">
        <v>0.0</v>
      </c>
      <c r="AQ34" s="225">
        <v>0.0</v>
      </c>
      <c r="AR34" s="225">
        <v>0.0</v>
      </c>
      <c r="AS34" s="225">
        <v>0.0</v>
      </c>
      <c r="AT34" s="225">
        <v>0.0</v>
      </c>
      <c r="AU34" s="225">
        <v>0.0</v>
      </c>
      <c r="AV34" s="225">
        <v>0.0</v>
      </c>
      <c r="AW34" s="225">
        <v>0.0</v>
      </c>
      <c r="AX34" s="225">
        <v>0.0</v>
      </c>
      <c r="AY34" s="236" t="str">
        <f t="shared" ref="AY34:BS34" si="137">IF(AD34 = 0, "", AD34)</f>
        <v>20</v>
      </c>
      <c r="AZ34" s="227" t="str">
        <f t="shared" si="137"/>
        <v/>
      </c>
      <c r="BA34" s="227" t="str">
        <f t="shared" si="137"/>
        <v>6</v>
      </c>
      <c r="BB34" s="227" t="str">
        <f t="shared" si="137"/>
        <v/>
      </c>
      <c r="BC34" s="227" t="str">
        <f t="shared" si="137"/>
        <v>40</v>
      </c>
      <c r="BD34" s="227" t="str">
        <f t="shared" si="137"/>
        <v/>
      </c>
      <c r="BE34" s="227" t="str">
        <f t="shared" si="137"/>
        <v>16</v>
      </c>
      <c r="BF34" s="237" t="str">
        <f t="shared" si="137"/>
        <v>12</v>
      </c>
      <c r="BG34" s="227" t="str">
        <f t="shared" si="137"/>
        <v/>
      </c>
      <c r="BH34" s="227" t="str">
        <f t="shared" si="137"/>
        <v/>
      </c>
      <c r="BI34" s="227" t="str">
        <f t="shared" si="137"/>
        <v/>
      </c>
      <c r="BJ34" s="227" t="str">
        <f t="shared" si="137"/>
        <v>5</v>
      </c>
      <c r="BK34" s="227" t="str">
        <f t="shared" si="137"/>
        <v/>
      </c>
      <c r="BL34" s="227" t="str">
        <f t="shared" si="137"/>
        <v/>
      </c>
      <c r="BM34" s="227" t="str">
        <f t="shared" si="137"/>
        <v/>
      </c>
      <c r="BN34" s="227" t="str">
        <f t="shared" si="137"/>
        <v/>
      </c>
      <c r="BO34" s="227" t="str">
        <f t="shared" si="137"/>
        <v/>
      </c>
      <c r="BP34" s="227" t="str">
        <f t="shared" si="137"/>
        <v/>
      </c>
      <c r="BQ34" s="227" t="str">
        <f t="shared" si="137"/>
        <v/>
      </c>
      <c r="BR34" s="227" t="str">
        <f t="shared" si="137"/>
        <v/>
      </c>
      <c r="BS34" s="238" t="str">
        <f t="shared" si="137"/>
        <v/>
      </c>
      <c r="BT34" s="239" t="str">
        <f>$AY34*Assembly!Y$4+$AZ34*Assembly!Y$5+$BA34*Assembly!Y$6+$BB34*Assembly!Y$7+$BC34*Assembly!Y$8+$BD34*Assembly!Y$9+$BE34*Assembly!Y$10+$BF34*Assembly!Y$11+$BG34*Assembly!Y$12+$BH34*Assembly!Y$13+$BI34*Assembly!Y$14+$BJ34*Assembly!Y$15+$BK34*Assembly!Y$16+$BL34*Assembly!Y$17+$BM34*Assembly!Y$18+$BN34*Assembly!Y$19+$BO34*Assembly!Y$20+$BP34*Assembly!Y$21+$BQ34*Assembly!Y$22+$BR34*Assembly!Y$23+$BS34*Assembly!Y$24</f>
        <v>1,160</v>
      </c>
      <c r="BU34" s="225" t="str">
        <f t="shared" si="8"/>
        <v>3</v>
      </c>
      <c r="BV34" s="311" t="str">
        <f t="shared" si="129"/>
        <v>0.3 L</v>
      </c>
      <c r="BW34" s="225" t="str">
        <f>$AY34*Assembly!AC$4+$AZ34*Assembly!AC$5+$BA34*Assembly!AC$6+$BB34*Assembly!AC$7+$BC34*Assembly!AC$8+$BD34*Assembly!AC$9+$BE34*Assembly!AC$10+$BF34*Assembly!AC$11+$BG34*Assembly!AC$12+$BH34*Assembly!AC$13+$BI34*Assembly!AC$14+$BJ34*Assembly!AC$15+$BK34*Assembly!AC$16+$BL34*Assembly!AC$17+$BM34*Assembly!AC$18+$BN34*Assembly!AC$19+$BO34*Assembly!AC$20+$BP34*Assembly!AC$21+$BQ34*Assembly!AC$22+$BR34*Assembly!AC$23+$BS34*Assembly!AC$24</f>
        <v>4,092</v>
      </c>
      <c r="BX34" s="240" t="str">
        <f t="shared" si="9"/>
        <v>3.53</v>
      </c>
      <c r="BY34" s="241" t="str">
        <f t="shared" si="10"/>
        <v>10</v>
      </c>
      <c r="BZ34" s="242" t="str">
        <f t="shared" si="11"/>
        <v>1487.7</v>
      </c>
      <c r="CA34" s="241" t="str">
        <f t="shared" si="12"/>
        <v>102</v>
      </c>
      <c r="CB34" s="225" t="str">
        <f>$AY34*Assembly!X$4+$AZ34*Assembly!X$5+$BA34*Assembly!X$6+$BB34*Assembly!X$7+$BC34*Assembly!X$8+$BD34*Assembly!X$9+$BE34*Assembly!X$10+$BF34*Assembly!X$11+$BG34*Assembly!X$12+$BH34*Assembly!X$13+$BI34*Assembly!X$14+$BJ34*Assembly!X$15+$BK34*Assembly!X$16+$BL34*Assembly!X$17+$BM34*Assembly!X$18+$BN34*Assembly!X$19+$BO34*Assembly!X$20+$BP34*Assembly!X$21+$BQ34*Assembly!X$22+$BR34*Assembly!X$23+$BS34*Assembly!X$24</f>
        <v>224</v>
      </c>
      <c r="CC34" s="225" t="str">
        <f t="shared" si="13"/>
        <v>34,844</v>
      </c>
      <c r="CD34" s="223" t="str">
        <f t="shared" si="14"/>
        <v>0.0348</v>
      </c>
      <c r="CE34" s="243" t="str">
        <f>$AY34*Assembly!AB$4+$AZ34*Assembly!AB$5+$BA34*Assembly!AB$6+$BB34*Assembly!AB$7+$BC34*Assembly!AB$8+$BD34*Assembly!AB$9+$BE34*Assembly!AB$10+$BF34*Assembly!AB$11+$BG34*Assembly!AB$12+$BH34*Assembly!AB$13+$BI34*Assembly!AB$14+$BJ34*Assembly!AB$15+$BK34*Assembly!AB$16+$BL34*Assembly!AB$17+$BM34*Assembly!AB$18+$BN34*Assembly!AB$19+$BO34*Assembly!AB$20+$BP34*Assembly!AB$21+$BQ34*Assembly!AB$22+$BR34*Assembly!AB$23+$BS34*Assembly!AB$24</f>
        <v>367</v>
      </c>
      <c r="CF34" s="231" t="str">
        <f>$AY34*Assembly!M$4+$AZ34*Assembly!M$5+$BA34*Assembly!M$6+$BB34*Assembly!M$7+$BC34*Assembly!M$8+$BD34*Assembly!M$9+$BE34*Assembly!M$10+$BF34*Assembly!M$11+$BG34*Assembly!M$12+$BH34*Assembly!M$13+$BI34*Assembly!M$14+$BJ34*Assembly!M$15+$BK34*Assembly!M$16+$BL34*Assembly!M$17+$BM34*Assembly!M$18+$BN34*Assembly!M$19+$BO34*Assembly!M$20+$BP34*Assembly!M$21+$BQ34*Assembly!M$22+$BR34*Assembly!M$23+$BS34*Assembly!M$24</f>
        <v>1,236</v>
      </c>
      <c r="CG34" s="231" t="str">
        <f>$AY34*Assembly!N$4+$AZ34*Assembly!N$5+$BA34*Assembly!N$6+$BB34*Assembly!N$7+$BC34*Assembly!N$8+$BD34*Assembly!N$9+$BE34*Assembly!N$10+$BF34*Assembly!N$11+$BG34*Assembly!N$12+$BH34*Assembly!N$13+$BI34*Assembly!N$14+$BJ34*Assembly!N$15+$BK34*Assembly!N$16+$BL34*Assembly!N$17+$BM34*Assembly!N$18+$BN34*Assembly!N$19+$BO34*Assembly!N$20+$BP34*Assembly!N$21+$BQ34*Assembly!N$22+$BR34*Assembly!N$23+$BS34*Assembly!N$24</f>
        <v>105</v>
      </c>
      <c r="CH34" s="231" t="str">
        <f>$AY34*Assembly!O$4+$AZ34*Assembly!O$5+$BA34*Assembly!O$6+$BB34*Assembly!O$7+$BC34*Assembly!O$8+$BD34*Assembly!O$9+$BE34*Assembly!O$10+$BF34*Assembly!O$11+$BG34*Assembly!O$12+$BH34*Assembly!O$13+$BI34*Assembly!O$14+$BJ34*Assembly!O$15+$BK34*Assembly!O$16+$BL34*Assembly!O$17+$BM34*Assembly!O$18+$BN34*Assembly!O$19+$BO34*Assembly!O$20+$BP34*Assembly!O$21+$BQ34*Assembly!O$22+$BR34*Assembly!O$23+$BS34*Assembly!O$24</f>
        <v>15</v>
      </c>
      <c r="CI34" s="229" t="str">
        <f>$AY34*Assembly!P$4+$AZ34*Assembly!P$5+$BA34*Assembly!P$6+$BB34*Assembly!P$7+$BC34*Assembly!P$8+$BD34*Assembly!P$9+$BE34*Assembly!P$10+$BF34*Assembly!P$11+$BG34*Assembly!P$12+$BH34*Assembly!P$13+$BI34*Assembly!P$14+$BJ34*Assembly!P$15+$BK34*Assembly!P$16+$BL34*Assembly!P$17+$BM34*Assembly!P$18+$BN34*Assembly!P$19+$BO34*Assembly!P$20+$BP34*Assembly!P$21+$BQ34*Assembly!P$22+$BR34*Assembly!P$23+$BS34*Assembly!P$24</f>
        <v>0</v>
      </c>
      <c r="CJ34" s="229" t="str">
        <f>$AY34*Assembly!Q$4+$AZ34*Assembly!Q$5+$BA34*Assembly!Q$6+$BB34*Assembly!Q$7+$BC34*Assembly!Q$8+$BD34*Assembly!Q$9+$BE34*Assembly!Q$10+$BF34*Assembly!Q$11+$BG34*Assembly!Q$12+$BH34*Assembly!Q$13+$BI34*Assembly!Q$14+$BJ34*Assembly!Q$15+$BK34*Assembly!Q$16+$BL34*Assembly!Q$17+$BM34*Assembly!Q$18+$BN34*Assembly!Q$19+$BO34*Assembly!Q$20+$BP34*Assembly!Q$21+$BQ34*Assembly!Q$22+$BR34*Assembly!Q$23+$BS34*Assembly!Q$24</f>
        <v>2.4</v>
      </c>
      <c r="CK34" s="231" t="str">
        <f>$AY34*Assembly!R$4+$AZ34*Assembly!R$5+$BA34*Assembly!R$6+$BB34*Assembly!R$7+$BC34*Assembly!R$8+$BD34*Assembly!R$9+$BE34*Assembly!R$10+$BF34*Assembly!R$11+$BG34*Assembly!R$12+$BH34*Assembly!R$13+$BI34*Assembly!R$14+$BJ34*Assembly!R$15+$BK34*Assembly!R$16+$BL34*Assembly!R$17+$BM34*Assembly!R$18+$BN34*Assembly!R$19+$BO34*Assembly!R$20+$BP34*Assembly!R$21+$BQ34*Assembly!R$22+$BR34*Assembly!R$23+$BS34*Assembly!R$24</f>
        <v>0</v>
      </c>
      <c r="CL34" s="229" t="str">
        <f>$AY34*Assembly!S$4+$AZ34*Assembly!S$5+$BA34*Assembly!S$6+$BB34*Assembly!S$7+$BC34*Assembly!S$8+$BD34*Assembly!S$9+$BE34*Assembly!S$10+$BF34*Assembly!S$11+$BG34*Assembly!S$12+$BH34*Assembly!S$13+$BI34*Assembly!S$14+$BJ34*Assembly!S$15+$BK34*Assembly!S$16+$BL34*Assembly!S$17+$BM34*Assembly!S$18+$BN34*Assembly!S$19+$BO34*Assembly!S$20+$BP34*Assembly!S$21+$BQ34*Assembly!S$22+$BR34*Assembly!S$23+$BS34*Assembly!S$24</f>
        <v>0</v>
      </c>
      <c r="CM34" s="229" t="str">
        <f>$AY34*Assembly!T$4+$AZ34*Assembly!T$5+$BA34*Assembly!T$6+$BB34*Assembly!T$7+$BC34*Assembly!T$8+$BD34*Assembly!T$9+$BE34*Assembly!T$10+$BF34*Assembly!T$11+$BG34*Assembly!T$12+$BH34*Assembly!T$13+$BI34*Assembly!T$14+$BJ34*Assembly!T$15+$BK34*Assembly!T$16+$BL34*Assembly!T$17+$BM34*Assembly!T$18+$BN34*Assembly!T$19+$BO34*Assembly!T$20+$BP34*Assembly!T$21+$BQ34*Assembly!T$22+$BR34*Assembly!T$23+$BS34*Assembly!T$24</f>
        <v>0</v>
      </c>
      <c r="CN34" s="229" t="str">
        <f>$AY34*Assembly!U$4+$AZ34*Assembly!U$5+$BA34*Assembly!U$6+$BB34*Assembly!U$7+$BC34*Assembly!U$8+$BD34*Assembly!U$9+$BE34*Assembly!U$10+$BF34*Assembly!U$11+$BG34*Assembly!U$12+$BH34*Assembly!U$13+$BI34*Assembly!U$14+$BJ34*Assembly!U$15+$BK34*Assembly!U$16+$BL34*Assembly!U$17+$BM34*Assembly!U$18+$BN34*Assembly!U$19+$BO34*Assembly!U$20+$BP34*Assembly!U$21+$BQ34*Assembly!U$22+$BR34*Assembly!U$23+$BS34*Assembly!U$24</f>
        <v>0</v>
      </c>
      <c r="CO34" s="231" t="str">
        <f>$AY34*Assembly!V$4+$AZ34*Assembly!V$5+$BA34*Assembly!V$6+$BB34*Assembly!V$7+$BC34*Assembly!V$8+$BD34*Assembly!V$9+$BE34*Assembly!V$10+$BF34*Assembly!V$11+$BG34*Assembly!V$12+$BH34*Assembly!V$13+$BI34*Assembly!V$14+$BJ34*Assembly!V$15+$BK34*Assembly!V$16+$BL34*Assembly!V$17+$BM34*Assembly!V$18+$BN34*Assembly!V$19+$BO34*Assembly!V$20+$BP34*Assembly!V$21+$BQ34*Assembly!V$22+$BR34*Assembly!V$23+$BS34*Assembly!V$24</f>
        <v>0</v>
      </c>
      <c r="CP34" s="231" t="str">
        <f>CF34*Refining!$F$3</f>
        <v>2,207</v>
      </c>
      <c r="CQ34" s="231" t="str">
        <f>CG34*Refining!$F$4</f>
        <v>328</v>
      </c>
      <c r="CR34" s="231" t="str">
        <f>CH34*Refining!$F$5</f>
        <v>63</v>
      </c>
      <c r="CS34" s="231" t="str">
        <f>CI34*Refining!$F$6</f>
        <v>0</v>
      </c>
      <c r="CT34" s="231" t="str">
        <f>CJ34*Refining!$F$7</f>
        <v>4</v>
      </c>
      <c r="CU34" s="231" t="str">
        <f>CK34*Refining!$F$8</f>
        <v>0</v>
      </c>
      <c r="CV34" s="231" t="str">
        <f>CL34*Refining!$F$9</f>
        <v>0</v>
      </c>
      <c r="CW34" s="231" t="str">
        <f>CM34*Refining!$F$10</f>
        <v>0</v>
      </c>
      <c r="CX34" s="231" t="str">
        <f>CN34*Refining!$F$11</f>
        <v>0</v>
      </c>
      <c r="CY34" s="231" t="str">
        <f>CO34*Refining!$F$12</f>
        <v>0</v>
      </c>
      <c r="CZ34" s="244" t="str">
        <f t="shared" ref="CZ34:DS34" si="138">IF(CF34 = 0, "", CF34)</f>
        <v>1,236</v>
      </c>
      <c r="DA34" s="245" t="str">
        <f t="shared" si="138"/>
        <v>105</v>
      </c>
      <c r="DB34" s="245" t="str">
        <f t="shared" si="138"/>
        <v>15</v>
      </c>
      <c r="DC34" s="245" t="str">
        <f t="shared" si="138"/>
        <v/>
      </c>
      <c r="DD34" s="245" t="str">
        <f t="shared" si="138"/>
        <v>2.4</v>
      </c>
      <c r="DE34" s="245" t="str">
        <f t="shared" si="138"/>
        <v/>
      </c>
      <c r="DF34" s="245" t="str">
        <f t="shared" si="138"/>
        <v/>
      </c>
      <c r="DG34" s="245" t="str">
        <f t="shared" si="138"/>
        <v/>
      </c>
      <c r="DH34" s="245" t="str">
        <f t="shared" si="138"/>
        <v/>
      </c>
      <c r="DI34" s="246" t="str">
        <f t="shared" si="138"/>
        <v/>
      </c>
      <c r="DJ34" s="244" t="str">
        <f t="shared" si="138"/>
        <v>2,207</v>
      </c>
      <c r="DK34" s="245" t="str">
        <f t="shared" si="138"/>
        <v>328</v>
      </c>
      <c r="DL34" s="245" t="str">
        <f t="shared" si="138"/>
        <v>63</v>
      </c>
      <c r="DM34" s="245" t="str">
        <f t="shared" si="138"/>
        <v/>
      </c>
      <c r="DN34" s="247" t="str">
        <f t="shared" si="138"/>
        <v>4.3</v>
      </c>
      <c r="DO34" s="245" t="str">
        <f t="shared" si="138"/>
        <v/>
      </c>
      <c r="DP34" s="245" t="str">
        <f t="shared" si="138"/>
        <v/>
      </c>
      <c r="DQ34" s="245" t="str">
        <f t="shared" si="138"/>
        <v/>
      </c>
      <c r="DR34" s="245" t="str">
        <f t="shared" si="138"/>
        <v/>
      </c>
      <c r="DS34" s="246" t="str">
        <f t="shared" si="138"/>
        <v/>
      </c>
      <c r="DT34" s="248" t="str">
        <f t="shared" si="16"/>
        <v>1,358</v>
      </c>
      <c r="DU34" s="249" t="str">
        <f t="shared" si="17"/>
        <v>2,602</v>
      </c>
      <c r="DV34" s="225" t="str">
        <f>CZ34*'Ores &amp; Ingots'!$C$3+DA34*'Ores &amp; Ingots'!$C$4+DB34*'Ores &amp; Ingots'!$C$5+DC34*'Ores &amp; Ingots'!$C$6+DD34*'Ores &amp; Ingots'!$C$7+DE34*'Ores &amp; Ingots'!$C$8+DF34*'Ores &amp; Ingots'!$C$9+DG34*'Ores &amp; Ingots'!$C$10+DH34*'Ores &amp; Ingots'!$C$11+DI34*'Ores &amp; Ingots'!$C$12</f>
        <v>171</v>
      </c>
      <c r="DW34" s="225" t="str">
        <f>DJ34*'Ores &amp; Ingots'!$B$3+DK34*'Ores &amp; Ingots'!$B$4+DL34*'Ores &amp; Ingots'!$B$5+DM34*'Ores &amp; Ingots'!$B$6+DN34*'Ores &amp; Ingots'!$B$7+DO34*'Ores &amp; Ingots'!$B$8+DP34*'Ores &amp; Ingots'!$B$9+DQ34*'Ores &amp; Ingots'!$B$10+DR34*'Ores &amp; Ingots'!$B$11+DS34*'Ores &amp; Ingots'!$B$12</f>
        <v>963</v>
      </c>
      <c r="DX34" s="249" t="str">
        <f>CZ34*Refining!$G$3+DA34*Refining!$G$4+DB34*Refining!$G$5+DC34*Refining!$G$6+DD34*Refining!$G$7+DE34*Refining!$G$8+DF34*Refining!$G$9+DG34*Refining!$G$10+DH34*Refining!$G$11+DI34*Refining!$G$12</f>
        <v>784</v>
      </c>
      <c r="DY34" s="249" t="str">
        <f t="shared" si="18"/>
        <v>121,953</v>
      </c>
      <c r="DZ34" s="250" t="str">
        <f t="shared" si="19"/>
        <v>0.1220</v>
      </c>
      <c r="EA34" s="248" t="str">
        <f t="shared" si="20"/>
        <v>1,048</v>
      </c>
      <c r="EB34" s="251" t="str">
        <f t="shared" ref="EB34:EC34" si="139">EA34/60</f>
        <v>17.5</v>
      </c>
      <c r="EC34" s="251" t="str">
        <f t="shared" si="139"/>
        <v>0.3</v>
      </c>
      <c r="ED34" s="248" t="str">
        <f t="shared" si="22"/>
        <v>156,797</v>
      </c>
      <c r="EE34" s="251" t="str">
        <f t="shared" ref="EE34:EF34" si="140">ED34/1000</f>
        <v>156.8</v>
      </c>
      <c r="EF34" s="252" t="str">
        <f t="shared" si="140"/>
        <v>0.16</v>
      </c>
      <c r="EG34" s="223" t="str">
        <f t="shared" si="24"/>
        <v>0.1568</v>
      </c>
      <c r="EH34" s="224" t="str">
        <f t="shared" si="25"/>
        <v>0:17:28</v>
      </c>
      <c r="EI34" s="225">
        <v>601.0</v>
      </c>
    </row>
    <row r="35">
      <c r="A35" s="33"/>
      <c r="B35" s="226" t="s">
        <v>930</v>
      </c>
      <c r="C35" s="227" t="s">
        <v>885</v>
      </c>
      <c r="D35" s="227">
        <v>5.0</v>
      </c>
      <c r="E35" s="227">
        <v>5.0</v>
      </c>
      <c r="F35" s="227">
        <v>5.0</v>
      </c>
      <c r="G35" s="253" t="str">
        <f t="shared" si="5"/>
        <v>15.6</v>
      </c>
      <c r="H35" s="254">
        <v>25.0</v>
      </c>
      <c r="I35" s="254">
        <v>25.0</v>
      </c>
      <c r="J35" s="254" t="str">
        <f>H35/Main!$D$9</f>
        <v>25</v>
      </c>
      <c r="K35" s="254" t="str">
        <f>I35/Main!$D$10</f>
        <v>25</v>
      </c>
      <c r="L35" s="254" t="str">
        <f t="shared" si="6"/>
        <v>1</v>
      </c>
      <c r="M35" s="254">
        <v>1.0</v>
      </c>
      <c r="N35" s="256" t="s">
        <v>12</v>
      </c>
      <c r="O35" s="256" t="s">
        <v>12</v>
      </c>
      <c r="P35" s="255"/>
      <c r="Q35" s="256">
        <v>120.0</v>
      </c>
      <c r="R35" s="256" t="str">
        <f>Q35*Main!$D$6</f>
        <v>120</v>
      </c>
      <c r="S35" s="257"/>
      <c r="T35" s="257"/>
      <c r="U35" s="255"/>
      <c r="V35" s="255"/>
      <c r="W35" s="256">
        <v>600.0</v>
      </c>
      <c r="X35" s="255"/>
      <c r="Y35" s="256">
        <v>20.0</v>
      </c>
      <c r="Z35" s="255"/>
      <c r="AA35" s="255"/>
      <c r="AB35" s="255"/>
      <c r="AC35" s="258"/>
      <c r="AD35" s="225">
        <v>10.0</v>
      </c>
      <c r="AE35" s="225">
        <v>0.0</v>
      </c>
      <c r="AF35" s="225">
        <v>0.0</v>
      </c>
      <c r="AG35" s="225">
        <v>2.0</v>
      </c>
      <c r="AH35" s="225">
        <v>40.0</v>
      </c>
      <c r="AI35" s="225">
        <v>0.0</v>
      </c>
      <c r="AJ35" s="225">
        <v>8.0</v>
      </c>
      <c r="AK35" s="309">
        <v>12.0</v>
      </c>
      <c r="AL35" s="225">
        <v>0.0</v>
      </c>
      <c r="AM35" s="225">
        <v>0.0</v>
      </c>
      <c r="AN35" s="225">
        <v>0.0</v>
      </c>
      <c r="AO35" s="225">
        <v>2.0</v>
      </c>
      <c r="AP35" s="225">
        <v>0.0</v>
      </c>
      <c r="AQ35" s="225">
        <v>0.0</v>
      </c>
      <c r="AR35" s="225">
        <v>0.0</v>
      </c>
      <c r="AS35" s="225">
        <v>0.0</v>
      </c>
      <c r="AT35" s="225">
        <v>0.0</v>
      </c>
      <c r="AU35" s="225">
        <v>0.0</v>
      </c>
      <c r="AV35" s="225">
        <v>0.0</v>
      </c>
      <c r="AW35" s="225">
        <v>0.0</v>
      </c>
      <c r="AX35" s="225">
        <v>0.0</v>
      </c>
      <c r="AY35" s="236" t="str">
        <f t="shared" ref="AY35:BS35" si="141">IF(AD35 = 0, "", AD35)</f>
        <v>10</v>
      </c>
      <c r="AZ35" s="227" t="str">
        <f t="shared" si="141"/>
        <v/>
      </c>
      <c r="BA35" s="227" t="str">
        <f t="shared" si="141"/>
        <v/>
      </c>
      <c r="BB35" s="227" t="str">
        <f t="shared" si="141"/>
        <v>2</v>
      </c>
      <c r="BC35" s="227" t="str">
        <f t="shared" si="141"/>
        <v>40</v>
      </c>
      <c r="BD35" s="227" t="str">
        <f t="shared" si="141"/>
        <v/>
      </c>
      <c r="BE35" s="227" t="str">
        <f t="shared" si="141"/>
        <v>8</v>
      </c>
      <c r="BF35" s="237" t="str">
        <f t="shared" si="141"/>
        <v>12</v>
      </c>
      <c r="BG35" s="227" t="str">
        <f t="shared" si="141"/>
        <v/>
      </c>
      <c r="BH35" s="227" t="str">
        <f t="shared" si="141"/>
        <v/>
      </c>
      <c r="BI35" s="227" t="str">
        <f t="shared" si="141"/>
        <v/>
      </c>
      <c r="BJ35" s="227" t="str">
        <f t="shared" si="141"/>
        <v>2</v>
      </c>
      <c r="BK35" s="227" t="str">
        <f t="shared" si="141"/>
        <v/>
      </c>
      <c r="BL35" s="227" t="str">
        <f t="shared" si="141"/>
        <v/>
      </c>
      <c r="BM35" s="227" t="str">
        <f t="shared" si="141"/>
        <v/>
      </c>
      <c r="BN35" s="227" t="str">
        <f t="shared" si="141"/>
        <v/>
      </c>
      <c r="BO35" s="227" t="str">
        <f t="shared" si="141"/>
        <v/>
      </c>
      <c r="BP35" s="227" t="str">
        <f t="shared" si="141"/>
        <v/>
      </c>
      <c r="BQ35" s="227" t="str">
        <f t="shared" si="141"/>
        <v/>
      </c>
      <c r="BR35" s="227" t="str">
        <f t="shared" si="141"/>
        <v/>
      </c>
      <c r="BS35" s="238" t="str">
        <f t="shared" si="141"/>
        <v/>
      </c>
      <c r="BT35" s="239" t="str">
        <f>$AY35*Assembly!Y$4+$AZ35*Assembly!Y$5+$BA35*Assembly!Y$6+$BB35*Assembly!Y$7+$BC35*Assembly!Y$8+$BD35*Assembly!Y$9+$BE35*Assembly!Y$10+$BF35*Assembly!Y$11+$BG35*Assembly!Y$12+$BH35*Assembly!Y$13+$BI35*Assembly!Y$14+$BJ35*Assembly!Y$15+$BK35*Assembly!Y$16+$BL35*Assembly!Y$17+$BM35*Assembly!Y$18+$BN35*Assembly!Y$19+$BO35*Assembly!Y$20+$BP35*Assembly!Y$21+$BQ35*Assembly!Y$22+$BR35*Assembly!Y$23+$BS35*Assembly!Y$24</f>
        <v>776</v>
      </c>
      <c r="BU35" s="225" t="str">
        <f t="shared" si="8"/>
        <v>50</v>
      </c>
      <c r="BV35" s="311" t="str">
        <f t="shared" si="129"/>
        <v>0.2 L</v>
      </c>
      <c r="BW35" s="225" t="str">
        <f>$AY35*Assembly!AC$4+$AZ35*Assembly!AC$5+$BA35*Assembly!AC$6+$BB35*Assembly!AC$7+$BC35*Assembly!AC$8+$BD35*Assembly!AC$9+$BE35*Assembly!AC$10+$BF35*Assembly!AC$11+$BG35*Assembly!AC$12+$BH35*Assembly!AC$13+$BI35*Assembly!AC$14+$BJ35*Assembly!AC$15+$BK35*Assembly!AC$16+$BL35*Assembly!AC$17+$BM35*Assembly!AC$18+$BN35*Assembly!AC$19+$BO35*Assembly!AC$20+$BP35*Assembly!AC$21+$BQ35*Assembly!AC$22+$BR35*Assembly!AC$23+$BS35*Assembly!AC$24</f>
        <v>2,712</v>
      </c>
      <c r="BX35" s="240" t="str">
        <f t="shared" si="9"/>
        <v>3.49</v>
      </c>
      <c r="BY35" s="241" t="str">
        <f t="shared" si="10"/>
        <v>174</v>
      </c>
      <c r="BZ35" s="242" t="str">
        <f t="shared" si="11"/>
        <v>54.6</v>
      </c>
      <c r="CA35" s="241" t="str">
        <f t="shared" si="12"/>
        <v>108</v>
      </c>
      <c r="CB35" s="225" t="str">
        <f>$AY35*Assembly!X$4+$AZ35*Assembly!X$5+$BA35*Assembly!X$6+$BB35*Assembly!X$7+$BC35*Assembly!X$8+$BD35*Assembly!X$9+$BE35*Assembly!X$10+$BF35*Assembly!X$11+$BG35*Assembly!X$12+$BH35*Assembly!X$13+$BI35*Assembly!X$14+$BJ35*Assembly!X$15+$BK35*Assembly!X$16+$BL35*Assembly!X$17+$BM35*Assembly!X$18+$BN35*Assembly!X$19+$BO35*Assembly!X$20+$BP35*Assembly!X$21+$BQ35*Assembly!X$22+$BR35*Assembly!X$23+$BS35*Assembly!X$24</f>
        <v>196</v>
      </c>
      <c r="CC35" s="225" t="str">
        <f t="shared" si="13"/>
        <v>30,489</v>
      </c>
      <c r="CD35" s="223" t="str">
        <f t="shared" si="14"/>
        <v>0.0305</v>
      </c>
      <c r="CE35" s="243" t="str">
        <f>$AY35*Assembly!AB$4+$AZ35*Assembly!AB$5+$BA35*Assembly!AB$6+$BB35*Assembly!AB$7+$BC35*Assembly!AB$8+$BD35*Assembly!AB$9+$BE35*Assembly!AB$10+$BF35*Assembly!AB$11+$BG35*Assembly!AB$12+$BH35*Assembly!AB$13+$BI35*Assembly!AB$14+$BJ35*Assembly!AB$15+$BK35*Assembly!AB$16+$BL35*Assembly!AB$17+$BM35*Assembly!AB$18+$BN35*Assembly!AB$19+$BO35*Assembly!AB$20+$BP35*Assembly!AB$21+$BQ35*Assembly!AB$22+$BR35*Assembly!AB$23+$BS35*Assembly!AB$24</f>
        <v>292</v>
      </c>
      <c r="CF35" s="256" t="str">
        <f>$AY35*Assembly!M$4+$AZ35*Assembly!M$5+$BA35*Assembly!M$6+$BB35*Assembly!M$7+$BC35*Assembly!M$8+$BD35*Assembly!M$9+$BE35*Assembly!M$10+$BF35*Assembly!M$11+$BG35*Assembly!M$12+$BH35*Assembly!M$13+$BI35*Assembly!M$14+$BJ35*Assembly!M$15+$BK35*Assembly!M$16+$BL35*Assembly!M$17+$BM35*Assembly!M$18+$BN35*Assembly!M$19+$BO35*Assembly!M$20+$BP35*Assembly!M$21+$BQ35*Assembly!M$22+$BR35*Assembly!M$23+$BS35*Assembly!M$24</f>
        <v>860</v>
      </c>
      <c r="CG35" s="256" t="str">
        <f>$AY35*Assembly!N$4+$AZ35*Assembly!N$5+$BA35*Assembly!N$6+$BB35*Assembly!N$7+$BC35*Assembly!N$8+$BD35*Assembly!N$9+$BE35*Assembly!N$10+$BF35*Assembly!N$11+$BG35*Assembly!N$12+$BH35*Assembly!N$13+$BI35*Assembly!N$14+$BJ35*Assembly!N$15+$BK35*Assembly!N$16+$BL35*Assembly!N$17+$BM35*Assembly!N$18+$BN35*Assembly!N$19+$BO35*Assembly!N$20+$BP35*Assembly!N$21+$BQ35*Assembly!N$22+$BR35*Assembly!N$23+$BS35*Assembly!N$24</f>
        <v>50</v>
      </c>
      <c r="CH35" s="256" t="str">
        <f>$AY35*Assembly!O$4+$AZ35*Assembly!O$5+$BA35*Assembly!O$6+$BB35*Assembly!O$7+$BC35*Assembly!O$8+$BD35*Assembly!O$9+$BE35*Assembly!O$10+$BF35*Assembly!O$11+$BG35*Assembly!O$12+$BH35*Assembly!O$13+$BI35*Assembly!O$14+$BJ35*Assembly!O$15+$BK35*Assembly!O$16+$BL35*Assembly!O$17+$BM35*Assembly!O$18+$BN35*Assembly!O$19+$BO35*Assembly!O$20+$BP35*Assembly!O$21+$BQ35*Assembly!O$22+$BR35*Assembly!O$23+$BS35*Assembly!O$24</f>
        <v>6</v>
      </c>
      <c r="CI35" s="254" t="str">
        <f>$AY35*Assembly!P$4+$AZ35*Assembly!P$5+$BA35*Assembly!P$6+$BB35*Assembly!P$7+$BC35*Assembly!P$8+$BD35*Assembly!P$9+$BE35*Assembly!P$10+$BF35*Assembly!P$11+$BG35*Assembly!P$12+$BH35*Assembly!P$13+$BI35*Assembly!P$14+$BJ35*Assembly!P$15+$BK35*Assembly!P$16+$BL35*Assembly!P$17+$BM35*Assembly!P$18+$BN35*Assembly!P$19+$BO35*Assembly!P$20+$BP35*Assembly!P$21+$BQ35*Assembly!P$22+$BR35*Assembly!P$23+$BS35*Assembly!P$24</f>
        <v>0</v>
      </c>
      <c r="CJ35" s="254" t="str">
        <f>$AY35*Assembly!Q$4+$AZ35*Assembly!Q$5+$BA35*Assembly!Q$6+$BB35*Assembly!Q$7+$BC35*Assembly!Q$8+$BD35*Assembly!Q$9+$BE35*Assembly!Q$10+$BF35*Assembly!Q$11+$BG35*Assembly!Q$12+$BH35*Assembly!Q$13+$BI35*Assembly!Q$14+$BJ35*Assembly!Q$15+$BK35*Assembly!Q$16+$BL35*Assembly!Q$17+$BM35*Assembly!Q$18+$BN35*Assembly!Q$19+$BO35*Assembly!Q$20+$BP35*Assembly!Q$21+$BQ35*Assembly!Q$22+$BR35*Assembly!Q$23+$BS35*Assembly!Q$24</f>
        <v>2.4</v>
      </c>
      <c r="CK35" s="256" t="str">
        <f>$AY35*Assembly!R$4+$AZ35*Assembly!R$5+$BA35*Assembly!R$6+$BB35*Assembly!R$7+$BC35*Assembly!R$8+$BD35*Assembly!R$9+$BE35*Assembly!R$10+$BF35*Assembly!R$11+$BG35*Assembly!R$12+$BH35*Assembly!R$13+$BI35*Assembly!R$14+$BJ35*Assembly!R$15+$BK35*Assembly!R$16+$BL35*Assembly!R$17+$BM35*Assembly!R$18+$BN35*Assembly!R$19+$BO35*Assembly!R$20+$BP35*Assembly!R$21+$BQ35*Assembly!R$22+$BR35*Assembly!R$23+$BS35*Assembly!R$24</f>
        <v>0</v>
      </c>
      <c r="CL35" s="254" t="str">
        <f>$AY35*Assembly!S$4+$AZ35*Assembly!S$5+$BA35*Assembly!S$6+$BB35*Assembly!S$7+$BC35*Assembly!S$8+$BD35*Assembly!S$9+$BE35*Assembly!S$10+$BF35*Assembly!S$11+$BG35*Assembly!S$12+$BH35*Assembly!S$13+$BI35*Assembly!S$14+$BJ35*Assembly!S$15+$BK35*Assembly!S$16+$BL35*Assembly!S$17+$BM35*Assembly!S$18+$BN35*Assembly!S$19+$BO35*Assembly!S$20+$BP35*Assembly!S$21+$BQ35*Assembly!S$22+$BR35*Assembly!S$23+$BS35*Assembly!S$24</f>
        <v>0</v>
      </c>
      <c r="CM35" s="254" t="str">
        <f>$AY35*Assembly!T$4+$AZ35*Assembly!T$5+$BA35*Assembly!T$6+$BB35*Assembly!T$7+$BC35*Assembly!T$8+$BD35*Assembly!T$9+$BE35*Assembly!T$10+$BF35*Assembly!T$11+$BG35*Assembly!T$12+$BH35*Assembly!T$13+$BI35*Assembly!T$14+$BJ35*Assembly!T$15+$BK35*Assembly!T$16+$BL35*Assembly!T$17+$BM35*Assembly!T$18+$BN35*Assembly!T$19+$BO35*Assembly!T$20+$BP35*Assembly!T$21+$BQ35*Assembly!T$22+$BR35*Assembly!T$23+$BS35*Assembly!T$24</f>
        <v>0</v>
      </c>
      <c r="CN35" s="254" t="str">
        <f>$AY35*Assembly!U$4+$AZ35*Assembly!U$5+$BA35*Assembly!U$6+$BB35*Assembly!U$7+$BC35*Assembly!U$8+$BD35*Assembly!U$9+$BE35*Assembly!U$10+$BF35*Assembly!U$11+$BG35*Assembly!U$12+$BH35*Assembly!U$13+$BI35*Assembly!U$14+$BJ35*Assembly!U$15+$BK35*Assembly!U$16+$BL35*Assembly!U$17+$BM35*Assembly!U$18+$BN35*Assembly!U$19+$BO35*Assembly!U$20+$BP35*Assembly!U$21+$BQ35*Assembly!U$22+$BR35*Assembly!U$23+$BS35*Assembly!U$24</f>
        <v>0</v>
      </c>
      <c r="CO35" s="256" t="str">
        <f>$AY35*Assembly!V$4+$AZ35*Assembly!V$5+$BA35*Assembly!V$6+$BB35*Assembly!V$7+$BC35*Assembly!V$8+$BD35*Assembly!V$9+$BE35*Assembly!V$10+$BF35*Assembly!V$11+$BG35*Assembly!V$12+$BH35*Assembly!V$13+$BI35*Assembly!V$14+$BJ35*Assembly!V$15+$BK35*Assembly!V$16+$BL35*Assembly!V$17+$BM35*Assembly!V$18+$BN35*Assembly!V$19+$BO35*Assembly!V$20+$BP35*Assembly!V$21+$BQ35*Assembly!V$22+$BR35*Assembly!V$23+$BS35*Assembly!V$24</f>
        <v>0</v>
      </c>
      <c r="CP35" s="256" t="str">
        <f>CF35*Refining!$F$3</f>
        <v>1,536</v>
      </c>
      <c r="CQ35" s="256" t="str">
        <f>CG35*Refining!$F$4</f>
        <v>156</v>
      </c>
      <c r="CR35" s="256" t="str">
        <f>CH35*Refining!$F$5</f>
        <v>25</v>
      </c>
      <c r="CS35" s="256" t="str">
        <f>CI35*Refining!$F$6</f>
        <v>0</v>
      </c>
      <c r="CT35" s="256" t="str">
        <f>CJ35*Refining!$F$7</f>
        <v>4</v>
      </c>
      <c r="CU35" s="256" t="str">
        <f>CK35*Refining!$F$8</f>
        <v>0</v>
      </c>
      <c r="CV35" s="256" t="str">
        <f>CL35*Refining!$F$9</f>
        <v>0</v>
      </c>
      <c r="CW35" s="256" t="str">
        <f>CM35*Refining!$F$10</f>
        <v>0</v>
      </c>
      <c r="CX35" s="256" t="str">
        <f>CN35*Refining!$F$11</f>
        <v>0</v>
      </c>
      <c r="CY35" s="256" t="str">
        <f>CO35*Refining!$F$12</f>
        <v>0</v>
      </c>
      <c r="CZ35" s="244" t="str">
        <f t="shared" ref="CZ35:DS35" si="142">IF(CF35 = 0, "", CF35)</f>
        <v>860</v>
      </c>
      <c r="DA35" s="245" t="str">
        <f t="shared" si="142"/>
        <v>50</v>
      </c>
      <c r="DB35" s="245" t="str">
        <f t="shared" si="142"/>
        <v>6</v>
      </c>
      <c r="DC35" s="245" t="str">
        <f t="shared" si="142"/>
        <v/>
      </c>
      <c r="DD35" s="245" t="str">
        <f t="shared" si="142"/>
        <v>2.4</v>
      </c>
      <c r="DE35" s="245" t="str">
        <f t="shared" si="142"/>
        <v/>
      </c>
      <c r="DF35" s="245" t="str">
        <f t="shared" si="142"/>
        <v/>
      </c>
      <c r="DG35" s="245" t="str">
        <f t="shared" si="142"/>
        <v/>
      </c>
      <c r="DH35" s="245" t="str">
        <f t="shared" si="142"/>
        <v/>
      </c>
      <c r="DI35" s="246" t="str">
        <f t="shared" si="142"/>
        <v/>
      </c>
      <c r="DJ35" s="244" t="str">
        <f t="shared" si="142"/>
        <v>1,536</v>
      </c>
      <c r="DK35" s="245" t="str">
        <f t="shared" si="142"/>
        <v>156</v>
      </c>
      <c r="DL35" s="245" t="str">
        <f t="shared" si="142"/>
        <v>25</v>
      </c>
      <c r="DM35" s="245" t="str">
        <f t="shared" si="142"/>
        <v/>
      </c>
      <c r="DN35" s="247" t="str">
        <f t="shared" si="142"/>
        <v>4.3</v>
      </c>
      <c r="DO35" s="245" t="str">
        <f t="shared" si="142"/>
        <v/>
      </c>
      <c r="DP35" s="245" t="str">
        <f t="shared" si="142"/>
        <v/>
      </c>
      <c r="DQ35" s="245" t="str">
        <f t="shared" si="142"/>
        <v/>
      </c>
      <c r="DR35" s="245" t="str">
        <f t="shared" si="142"/>
        <v/>
      </c>
      <c r="DS35" s="246" t="str">
        <f t="shared" si="142"/>
        <v/>
      </c>
      <c r="DT35" s="248" t="str">
        <f t="shared" si="16"/>
        <v>918</v>
      </c>
      <c r="DU35" s="249" t="str">
        <f t="shared" si="17"/>
        <v>1,721</v>
      </c>
      <c r="DV35" s="225" t="str">
        <f>CZ35*'Ores &amp; Ingots'!$C$3+DA35*'Ores &amp; Ingots'!$C$4+DB35*'Ores &amp; Ingots'!$C$5+DC35*'Ores &amp; Ingots'!$C$6+DD35*'Ores &amp; Ingots'!$C$7+DE35*'Ores &amp; Ingots'!$C$8+DF35*'Ores &amp; Ingots'!$C$9+DG35*'Ores &amp; Ingots'!$C$10+DH35*'Ores &amp; Ingots'!$C$11+DI35*'Ores &amp; Ingots'!$C$12</f>
        <v>117</v>
      </c>
      <c r="DW35" s="225" t="str">
        <f>DJ35*'Ores &amp; Ingots'!$B$3+DK35*'Ores &amp; Ingots'!$B$4+DL35*'Ores &amp; Ingots'!$B$5+DM35*'Ores &amp; Ingots'!$B$6+DN35*'Ores &amp; Ingots'!$B$7+DO35*'Ores &amp; Ingots'!$B$8+DP35*'Ores &amp; Ingots'!$B$9+DQ35*'Ores &amp; Ingots'!$B$10+DR35*'Ores &amp; Ingots'!$B$11+DS35*'Ores &amp; Ingots'!$B$12</f>
        <v>637</v>
      </c>
      <c r="DX35" s="249" t="str">
        <f>CZ35*Refining!$G$3+DA35*Refining!$G$4+DB35*Refining!$G$5+DC35*Refining!$G$6+DD35*Refining!$G$7+DE35*Refining!$G$8+DF35*Refining!$G$9+DG35*Refining!$G$10+DH35*Refining!$G$11+DI35*Refining!$G$12</f>
        <v>378</v>
      </c>
      <c r="DY35" s="249" t="str">
        <f t="shared" si="18"/>
        <v>58,855</v>
      </c>
      <c r="DZ35" s="250" t="str">
        <f t="shared" si="19"/>
        <v>0.0589</v>
      </c>
      <c r="EA35" s="248" t="str">
        <f t="shared" si="20"/>
        <v>599</v>
      </c>
      <c r="EB35" s="251" t="str">
        <f t="shared" ref="EB35:EC35" si="143">EA35/60</f>
        <v>10.0</v>
      </c>
      <c r="EC35" s="251" t="str">
        <f t="shared" si="143"/>
        <v>0.2</v>
      </c>
      <c r="ED35" s="248" t="str">
        <f t="shared" si="22"/>
        <v>89,344</v>
      </c>
      <c r="EE35" s="251" t="str">
        <f t="shared" ref="EE35:EF35" si="144">ED35/1000</f>
        <v>89.3</v>
      </c>
      <c r="EF35" s="252" t="str">
        <f t="shared" si="144"/>
        <v>0.09</v>
      </c>
      <c r="EG35" s="223" t="str">
        <f t="shared" si="24"/>
        <v>0.0893</v>
      </c>
      <c r="EH35" s="224" t="str">
        <f t="shared" si="25"/>
        <v>0:09:59</v>
      </c>
      <c r="EI35" s="225"/>
    </row>
    <row r="36">
      <c r="A36" s="33"/>
      <c r="B36" s="226" t="s">
        <v>931</v>
      </c>
      <c r="C36" s="227" t="s">
        <v>885</v>
      </c>
      <c r="D36" s="227">
        <v>1.0</v>
      </c>
      <c r="E36" s="227">
        <v>1.0</v>
      </c>
      <c r="F36" s="227">
        <v>4.0</v>
      </c>
      <c r="G36" s="228" t="str">
        <f t="shared" si="5"/>
        <v>0.5</v>
      </c>
      <c r="H36" s="229">
        <v>13.0</v>
      </c>
      <c r="I36" s="229">
        <v>13.0</v>
      </c>
      <c r="J36" s="229" t="str">
        <f>H36/Main!$D$9</f>
        <v>13</v>
      </c>
      <c r="K36" s="229" t="str">
        <f>I36/Main!$D$10</f>
        <v>13</v>
      </c>
      <c r="L36" s="229" t="str">
        <f t="shared" si="6"/>
        <v>1</v>
      </c>
      <c r="M36" s="229">
        <v>1.0</v>
      </c>
      <c r="N36" s="231" t="s">
        <v>12</v>
      </c>
      <c r="O36" s="231" t="s">
        <v>12</v>
      </c>
      <c r="P36" s="230"/>
      <c r="Q36" s="231">
        <v>64.0</v>
      </c>
      <c r="R36" s="231" t="str">
        <f>Q36*Main!$D$6</f>
        <v>64</v>
      </c>
      <c r="S36" s="232"/>
      <c r="T36" s="232"/>
      <c r="U36" s="230"/>
      <c r="V36" s="230"/>
      <c r="W36" s="230"/>
      <c r="X36" s="230"/>
      <c r="Y36" s="231">
        <v>700.0</v>
      </c>
      <c r="Z36" s="230"/>
      <c r="AA36" s="230"/>
      <c r="AB36" s="230"/>
      <c r="AC36" s="233"/>
      <c r="AD36" s="225">
        <v>4.0</v>
      </c>
      <c r="AE36" s="225">
        <v>0.0</v>
      </c>
      <c r="AF36" s="225">
        <v>3.0</v>
      </c>
      <c r="AG36" s="225">
        <v>0.0</v>
      </c>
      <c r="AH36" s="225">
        <v>1.0</v>
      </c>
      <c r="AI36" s="225">
        <v>0.0</v>
      </c>
      <c r="AJ36" s="225">
        <v>1.0</v>
      </c>
      <c r="AK36" s="309">
        <v>1.0</v>
      </c>
      <c r="AL36" s="225">
        <v>0.0</v>
      </c>
      <c r="AM36" s="225">
        <v>0.0</v>
      </c>
      <c r="AN36" s="225">
        <v>0.0</v>
      </c>
      <c r="AO36" s="225">
        <v>2.0</v>
      </c>
      <c r="AP36" s="225">
        <v>0.0</v>
      </c>
      <c r="AQ36" s="225">
        <v>0.0</v>
      </c>
      <c r="AR36" s="225">
        <v>0.0</v>
      </c>
      <c r="AS36" s="225">
        <v>0.0</v>
      </c>
      <c r="AT36" s="225">
        <v>0.0</v>
      </c>
      <c r="AU36" s="225">
        <v>0.0</v>
      </c>
      <c r="AV36" s="225">
        <v>0.0</v>
      </c>
      <c r="AW36" s="225">
        <v>0.0</v>
      </c>
      <c r="AX36" s="225">
        <v>0.0</v>
      </c>
      <c r="AY36" s="236" t="str">
        <f t="shared" ref="AY36:BS36" si="145">IF(AD36 = 0, "", AD36)</f>
        <v>4</v>
      </c>
      <c r="AZ36" s="227" t="str">
        <f t="shared" si="145"/>
        <v/>
      </c>
      <c r="BA36" s="227" t="str">
        <f t="shared" si="145"/>
        <v>3</v>
      </c>
      <c r="BB36" s="227" t="str">
        <f t="shared" si="145"/>
        <v/>
      </c>
      <c r="BC36" s="227" t="str">
        <f t="shared" si="145"/>
        <v>1</v>
      </c>
      <c r="BD36" s="227" t="str">
        <f t="shared" si="145"/>
        <v/>
      </c>
      <c r="BE36" s="227" t="str">
        <f t="shared" si="145"/>
        <v>1</v>
      </c>
      <c r="BF36" s="237" t="str">
        <f t="shared" si="145"/>
        <v>1</v>
      </c>
      <c r="BG36" s="227" t="str">
        <f t="shared" si="145"/>
        <v/>
      </c>
      <c r="BH36" s="227" t="str">
        <f t="shared" si="145"/>
        <v/>
      </c>
      <c r="BI36" s="227" t="str">
        <f t="shared" si="145"/>
        <v/>
      </c>
      <c r="BJ36" s="227" t="str">
        <f t="shared" si="145"/>
        <v>2</v>
      </c>
      <c r="BK36" s="227" t="str">
        <f t="shared" si="145"/>
        <v/>
      </c>
      <c r="BL36" s="227" t="str">
        <f t="shared" si="145"/>
        <v/>
      </c>
      <c r="BM36" s="227" t="str">
        <f t="shared" si="145"/>
        <v/>
      </c>
      <c r="BN36" s="227" t="str">
        <f t="shared" si="145"/>
        <v/>
      </c>
      <c r="BO36" s="227" t="str">
        <f t="shared" si="145"/>
        <v/>
      </c>
      <c r="BP36" s="227" t="str">
        <f t="shared" si="145"/>
        <v/>
      </c>
      <c r="BQ36" s="227" t="str">
        <f t="shared" si="145"/>
        <v/>
      </c>
      <c r="BR36" s="227" t="str">
        <f t="shared" si="145"/>
        <v/>
      </c>
      <c r="BS36" s="238" t="str">
        <f t="shared" si="145"/>
        <v/>
      </c>
      <c r="BT36" s="239" t="str">
        <f>$AY36*Assembly!Y$4+$AZ36*Assembly!Y$5+$BA36*Assembly!Y$6+$BB36*Assembly!Y$7+$BC36*Assembly!Y$8+$BD36*Assembly!Y$9+$BE36*Assembly!Y$10+$BF36*Assembly!Y$11+$BG36*Assembly!Y$12+$BH36*Assembly!Y$13+$BI36*Assembly!Y$14+$BJ36*Assembly!Y$15+$BK36*Assembly!Y$16+$BL36*Assembly!Y$17+$BM36*Assembly!Y$18+$BN36*Assembly!Y$19+$BO36*Assembly!Y$20+$BP36*Assembly!Y$21+$BQ36*Assembly!Y$22+$BR36*Assembly!Y$23+$BS36*Assembly!Y$24</f>
        <v>136</v>
      </c>
      <c r="BU36" s="225" t="str">
        <f t="shared" si="8"/>
        <v>272</v>
      </c>
      <c r="BV36" s="311" t="str">
        <f t="shared" si="129"/>
        <v>0.5 L</v>
      </c>
      <c r="BW36" s="225" t="str">
        <f>$AY36*Assembly!AC$4+$AZ36*Assembly!AC$5+$BA36*Assembly!AC$6+$BB36*Assembly!AC$7+$BC36*Assembly!AC$8+$BD36*Assembly!AC$9+$BE36*Assembly!AC$10+$BF36*Assembly!AC$11+$BG36*Assembly!AC$12+$BH36*Assembly!AC$13+$BI36*Assembly!AC$14+$BJ36*Assembly!AC$15+$BK36*Assembly!AC$16+$BL36*Assembly!AC$17+$BM36*Assembly!AC$18+$BN36*Assembly!AC$19+$BO36*Assembly!AC$20+$BP36*Assembly!AC$21+$BQ36*Assembly!AC$22+$BR36*Assembly!AC$23+$BS36*Assembly!AC$24</f>
        <v>576</v>
      </c>
      <c r="BX36" s="240" t="str">
        <f t="shared" si="9"/>
        <v>4.23</v>
      </c>
      <c r="BY36" s="241" t="str">
        <f t="shared" si="10"/>
        <v>1152</v>
      </c>
      <c r="BZ36" s="242" t="str">
        <f t="shared" si="11"/>
        <v>2.1</v>
      </c>
      <c r="CA36" s="241" t="str">
        <f t="shared" si="12"/>
        <v>44</v>
      </c>
      <c r="CB36" s="225" t="str">
        <f>$AY36*Assembly!X$4+$AZ36*Assembly!X$5+$BA36*Assembly!X$6+$BB36*Assembly!X$7+$BC36*Assembly!X$8+$BD36*Assembly!X$9+$BE36*Assembly!X$10+$BF36*Assembly!X$11+$BG36*Assembly!X$12+$BH36*Assembly!X$13+$BI36*Assembly!X$14+$BJ36*Assembly!X$15+$BK36*Assembly!X$16+$BL36*Assembly!X$17+$BM36*Assembly!X$18+$BN36*Assembly!X$19+$BO36*Assembly!X$20+$BP36*Assembly!X$21+$BQ36*Assembly!X$22+$BR36*Assembly!X$23+$BS36*Assembly!X$24</f>
        <v>17</v>
      </c>
      <c r="CC36" s="225" t="str">
        <f t="shared" si="13"/>
        <v>2,644</v>
      </c>
      <c r="CD36" s="223" t="str">
        <f t="shared" si="14"/>
        <v>0.0026</v>
      </c>
      <c r="CE36" s="243" t="str">
        <f>$AY36*Assembly!AB$4+$AZ36*Assembly!AB$5+$BA36*Assembly!AB$6+$BB36*Assembly!AB$7+$BC36*Assembly!AB$8+$BD36*Assembly!AB$9+$BE36*Assembly!AB$10+$BF36*Assembly!AB$11+$BG36*Assembly!AB$12+$BH36*Assembly!AB$13+$BI36*Assembly!AB$14+$BJ36*Assembly!AB$15+$BK36*Assembly!AB$16+$BL36*Assembly!AB$17+$BM36*Assembly!AB$18+$BN36*Assembly!AB$19+$BO36*Assembly!AB$20+$BP36*Assembly!AB$21+$BQ36*Assembly!AB$22+$BR36*Assembly!AB$23+$BS36*Assembly!AB$24</f>
        <v>59</v>
      </c>
      <c r="CF36" s="231" t="str">
        <f>$AY36*Assembly!M$4+$AZ36*Assembly!M$5+$BA36*Assembly!M$6+$BB36*Assembly!M$7+$BC36*Assembly!M$8+$BD36*Assembly!M$9+$BE36*Assembly!M$10+$BF36*Assembly!M$11+$BG36*Assembly!M$12+$BH36*Assembly!M$13+$BI36*Assembly!M$14+$BJ36*Assembly!M$15+$BK36*Assembly!M$16+$BL36*Assembly!M$17+$BM36*Assembly!M$18+$BN36*Assembly!M$19+$BO36*Assembly!M$20+$BP36*Assembly!M$21+$BQ36*Assembly!M$22+$BR36*Assembly!M$23+$BS36*Assembly!M$24</f>
        <v>154</v>
      </c>
      <c r="CG36" s="231" t="str">
        <f>$AY36*Assembly!N$4+$AZ36*Assembly!N$5+$BA36*Assembly!N$6+$BB36*Assembly!N$7+$BC36*Assembly!N$8+$BD36*Assembly!N$9+$BE36*Assembly!N$10+$BF36*Assembly!N$11+$BG36*Assembly!N$12+$BH36*Assembly!N$13+$BI36*Assembly!N$14+$BJ36*Assembly!N$15+$BK36*Assembly!N$16+$BL36*Assembly!N$17+$BM36*Assembly!N$18+$BN36*Assembly!N$19+$BO36*Assembly!N$20+$BP36*Assembly!N$21+$BQ36*Assembly!N$22+$BR36*Assembly!N$23+$BS36*Assembly!N$24</f>
        <v>15</v>
      </c>
      <c r="CH36" s="231" t="str">
        <f>$AY36*Assembly!O$4+$AZ36*Assembly!O$5+$BA36*Assembly!O$6+$BB36*Assembly!O$7+$BC36*Assembly!O$8+$BD36*Assembly!O$9+$BE36*Assembly!O$10+$BF36*Assembly!O$11+$BG36*Assembly!O$12+$BH36*Assembly!O$13+$BI36*Assembly!O$14+$BJ36*Assembly!O$15+$BK36*Assembly!O$16+$BL36*Assembly!O$17+$BM36*Assembly!O$18+$BN36*Assembly!O$19+$BO36*Assembly!O$20+$BP36*Assembly!O$21+$BQ36*Assembly!O$22+$BR36*Assembly!O$23+$BS36*Assembly!O$24</f>
        <v>6</v>
      </c>
      <c r="CI36" s="229" t="str">
        <f>$AY36*Assembly!P$4+$AZ36*Assembly!P$5+$BA36*Assembly!P$6+$BB36*Assembly!P$7+$BC36*Assembly!P$8+$BD36*Assembly!P$9+$BE36*Assembly!P$10+$BF36*Assembly!P$11+$BG36*Assembly!P$12+$BH36*Assembly!P$13+$BI36*Assembly!P$14+$BJ36*Assembly!P$15+$BK36*Assembly!P$16+$BL36*Assembly!P$17+$BM36*Assembly!P$18+$BN36*Assembly!P$19+$BO36*Assembly!P$20+$BP36*Assembly!P$21+$BQ36*Assembly!P$22+$BR36*Assembly!P$23+$BS36*Assembly!P$24</f>
        <v>0</v>
      </c>
      <c r="CJ36" s="229" t="str">
        <f>$AY36*Assembly!Q$4+$AZ36*Assembly!Q$5+$BA36*Assembly!Q$6+$BB36*Assembly!Q$7+$BC36*Assembly!Q$8+$BD36*Assembly!Q$9+$BE36*Assembly!Q$10+$BF36*Assembly!Q$11+$BG36*Assembly!Q$12+$BH36*Assembly!Q$13+$BI36*Assembly!Q$14+$BJ36*Assembly!Q$15+$BK36*Assembly!Q$16+$BL36*Assembly!Q$17+$BM36*Assembly!Q$18+$BN36*Assembly!Q$19+$BO36*Assembly!Q$20+$BP36*Assembly!Q$21+$BQ36*Assembly!Q$22+$BR36*Assembly!Q$23+$BS36*Assembly!Q$24</f>
        <v>0.2</v>
      </c>
      <c r="CK36" s="231" t="str">
        <f>$AY36*Assembly!R$4+$AZ36*Assembly!R$5+$BA36*Assembly!R$6+$BB36*Assembly!R$7+$BC36*Assembly!R$8+$BD36*Assembly!R$9+$BE36*Assembly!R$10+$BF36*Assembly!R$11+$BG36*Assembly!R$12+$BH36*Assembly!R$13+$BI36*Assembly!R$14+$BJ36*Assembly!R$15+$BK36*Assembly!R$16+$BL36*Assembly!R$17+$BM36*Assembly!R$18+$BN36*Assembly!R$19+$BO36*Assembly!R$20+$BP36*Assembly!R$21+$BQ36*Assembly!R$22+$BR36*Assembly!R$23+$BS36*Assembly!R$24</f>
        <v>0</v>
      </c>
      <c r="CL36" s="229" t="str">
        <f>$AY36*Assembly!S$4+$AZ36*Assembly!S$5+$BA36*Assembly!S$6+$BB36*Assembly!S$7+$BC36*Assembly!S$8+$BD36*Assembly!S$9+$BE36*Assembly!S$10+$BF36*Assembly!S$11+$BG36*Assembly!S$12+$BH36*Assembly!S$13+$BI36*Assembly!S$14+$BJ36*Assembly!S$15+$BK36*Assembly!S$16+$BL36*Assembly!S$17+$BM36*Assembly!S$18+$BN36*Assembly!S$19+$BO36*Assembly!S$20+$BP36*Assembly!S$21+$BQ36*Assembly!S$22+$BR36*Assembly!S$23+$BS36*Assembly!S$24</f>
        <v>0</v>
      </c>
      <c r="CM36" s="229" t="str">
        <f>$AY36*Assembly!T$4+$AZ36*Assembly!T$5+$BA36*Assembly!T$6+$BB36*Assembly!T$7+$BC36*Assembly!T$8+$BD36*Assembly!T$9+$BE36*Assembly!T$10+$BF36*Assembly!T$11+$BG36*Assembly!T$12+$BH36*Assembly!T$13+$BI36*Assembly!T$14+$BJ36*Assembly!T$15+$BK36*Assembly!T$16+$BL36*Assembly!T$17+$BM36*Assembly!T$18+$BN36*Assembly!T$19+$BO36*Assembly!T$20+$BP36*Assembly!T$21+$BQ36*Assembly!T$22+$BR36*Assembly!T$23+$BS36*Assembly!T$24</f>
        <v>0</v>
      </c>
      <c r="CN36" s="229" t="str">
        <f>$AY36*Assembly!U$4+$AZ36*Assembly!U$5+$BA36*Assembly!U$6+$BB36*Assembly!U$7+$BC36*Assembly!U$8+$BD36*Assembly!U$9+$BE36*Assembly!U$10+$BF36*Assembly!U$11+$BG36*Assembly!U$12+$BH36*Assembly!U$13+$BI36*Assembly!U$14+$BJ36*Assembly!U$15+$BK36*Assembly!U$16+$BL36*Assembly!U$17+$BM36*Assembly!U$18+$BN36*Assembly!U$19+$BO36*Assembly!U$20+$BP36*Assembly!U$21+$BQ36*Assembly!U$22+$BR36*Assembly!U$23+$BS36*Assembly!U$24</f>
        <v>0</v>
      </c>
      <c r="CO36" s="231" t="str">
        <f>$AY36*Assembly!V$4+$AZ36*Assembly!V$5+$BA36*Assembly!V$6+$BB36*Assembly!V$7+$BC36*Assembly!V$8+$BD36*Assembly!V$9+$BE36*Assembly!V$10+$BF36*Assembly!V$11+$BG36*Assembly!V$12+$BH36*Assembly!V$13+$BI36*Assembly!V$14+$BJ36*Assembly!V$15+$BK36*Assembly!V$16+$BL36*Assembly!V$17+$BM36*Assembly!V$18+$BN36*Assembly!V$19+$BO36*Assembly!V$20+$BP36*Assembly!V$21+$BQ36*Assembly!V$22+$BR36*Assembly!V$23+$BS36*Assembly!V$24</f>
        <v>0</v>
      </c>
      <c r="CP36" s="231" t="str">
        <f>CF36*Refining!$F$3</f>
        <v>274</v>
      </c>
      <c r="CQ36" s="231" t="str">
        <f>CG36*Refining!$F$4</f>
        <v>47</v>
      </c>
      <c r="CR36" s="231" t="str">
        <f>CH36*Refining!$F$5</f>
        <v>25</v>
      </c>
      <c r="CS36" s="231" t="str">
        <f>CI36*Refining!$F$6</f>
        <v>0</v>
      </c>
      <c r="CT36" s="231" t="str">
        <f>CJ36*Refining!$F$7</f>
        <v>0</v>
      </c>
      <c r="CU36" s="231" t="str">
        <f>CK36*Refining!$F$8</f>
        <v>0</v>
      </c>
      <c r="CV36" s="231" t="str">
        <f>CL36*Refining!$F$9</f>
        <v>0</v>
      </c>
      <c r="CW36" s="231" t="str">
        <f>CM36*Refining!$F$10</f>
        <v>0</v>
      </c>
      <c r="CX36" s="231" t="str">
        <f>CN36*Refining!$F$11</f>
        <v>0</v>
      </c>
      <c r="CY36" s="231" t="str">
        <f>CO36*Refining!$F$12</f>
        <v>0</v>
      </c>
      <c r="CZ36" s="244" t="str">
        <f t="shared" ref="CZ36:DS36" si="146">IF(CF36 = 0, "", CF36)</f>
        <v>154</v>
      </c>
      <c r="DA36" s="245" t="str">
        <f t="shared" si="146"/>
        <v>15</v>
      </c>
      <c r="DB36" s="245" t="str">
        <f t="shared" si="146"/>
        <v>6</v>
      </c>
      <c r="DC36" s="245" t="str">
        <f t="shared" si="146"/>
        <v/>
      </c>
      <c r="DD36" s="245" t="str">
        <f t="shared" si="146"/>
        <v>0.2</v>
      </c>
      <c r="DE36" s="245" t="str">
        <f t="shared" si="146"/>
        <v/>
      </c>
      <c r="DF36" s="245" t="str">
        <f t="shared" si="146"/>
        <v/>
      </c>
      <c r="DG36" s="245" t="str">
        <f t="shared" si="146"/>
        <v/>
      </c>
      <c r="DH36" s="245" t="str">
        <f t="shared" si="146"/>
        <v/>
      </c>
      <c r="DI36" s="246" t="str">
        <f t="shared" si="146"/>
        <v/>
      </c>
      <c r="DJ36" s="244" t="str">
        <f t="shared" si="146"/>
        <v>274</v>
      </c>
      <c r="DK36" s="245" t="str">
        <f t="shared" si="146"/>
        <v>47</v>
      </c>
      <c r="DL36" s="245" t="str">
        <f t="shared" si="146"/>
        <v>25</v>
      </c>
      <c r="DM36" s="245" t="str">
        <f t="shared" si="146"/>
        <v/>
      </c>
      <c r="DN36" s="247" t="str">
        <f t="shared" si="146"/>
        <v>0.4</v>
      </c>
      <c r="DO36" s="245" t="str">
        <f t="shared" si="146"/>
        <v/>
      </c>
      <c r="DP36" s="245" t="str">
        <f t="shared" si="146"/>
        <v/>
      </c>
      <c r="DQ36" s="245" t="str">
        <f t="shared" si="146"/>
        <v/>
      </c>
      <c r="DR36" s="245" t="str">
        <f t="shared" si="146"/>
        <v/>
      </c>
      <c r="DS36" s="246" t="str">
        <f t="shared" si="146"/>
        <v/>
      </c>
      <c r="DT36" s="248" t="str">
        <f t="shared" si="16"/>
        <v>175</v>
      </c>
      <c r="DU36" s="249" t="str">
        <f t="shared" si="17"/>
        <v>346</v>
      </c>
      <c r="DV36" s="225" t="str">
        <f>CZ36*'Ores &amp; Ingots'!$C$3+DA36*'Ores &amp; Ingots'!$C$4+DB36*'Ores &amp; Ingots'!$C$5+DC36*'Ores &amp; Ingots'!$C$6+DD36*'Ores &amp; Ingots'!$C$7+DE36*'Ores &amp; Ingots'!$C$8+DF36*'Ores &amp; Ingots'!$C$9+DG36*'Ores &amp; Ingots'!$C$10+DH36*'Ores &amp; Ingots'!$C$11+DI36*'Ores &amp; Ingots'!$C$12</f>
        <v>22</v>
      </c>
      <c r="DW36" s="225" t="str">
        <f>DJ36*'Ores &amp; Ingots'!$B$3+DK36*'Ores &amp; Ingots'!$B$4+DL36*'Ores &amp; Ingots'!$B$5+DM36*'Ores &amp; Ingots'!$B$6+DN36*'Ores &amp; Ingots'!$B$7+DO36*'Ores &amp; Ingots'!$B$8+DP36*'Ores &amp; Ingots'!$B$9+DQ36*'Ores &amp; Ingots'!$B$10+DR36*'Ores &amp; Ingots'!$B$11+DS36*'Ores &amp; Ingots'!$B$12</f>
        <v>128</v>
      </c>
      <c r="DX36" s="249" t="str">
        <f>CZ36*Refining!$G$3+DA36*Refining!$G$4+DB36*Refining!$G$5+DC36*Refining!$G$6+DD36*Refining!$G$7+DE36*Refining!$G$8+DF36*Refining!$G$9+DG36*Refining!$G$10+DH36*Refining!$G$11+DI36*Refining!$G$12</f>
        <v>160</v>
      </c>
      <c r="DY36" s="249" t="str">
        <f t="shared" si="18"/>
        <v>24,849</v>
      </c>
      <c r="DZ36" s="250" t="str">
        <f t="shared" si="19"/>
        <v>0.0248</v>
      </c>
      <c r="EA36" s="248" t="str">
        <f t="shared" si="20"/>
        <v>190</v>
      </c>
      <c r="EB36" s="251" t="str">
        <f t="shared" ref="EB36:EC36" si="147">EA36/60</f>
        <v>3.2</v>
      </c>
      <c r="EC36" s="251" t="str">
        <f t="shared" si="147"/>
        <v>0.1</v>
      </c>
      <c r="ED36" s="248" t="str">
        <f t="shared" si="22"/>
        <v>27,494</v>
      </c>
      <c r="EE36" s="251" t="str">
        <f t="shared" ref="EE36:EF36" si="148">ED36/1000</f>
        <v>27.5</v>
      </c>
      <c r="EF36" s="252" t="str">
        <f t="shared" si="148"/>
        <v>0.03</v>
      </c>
      <c r="EG36" s="223" t="str">
        <f t="shared" si="24"/>
        <v>0.0275</v>
      </c>
      <c r="EH36" s="224" t="str">
        <f t="shared" si="25"/>
        <v>0:03:10</v>
      </c>
      <c r="EI36" s="225" t="s">
        <v>12</v>
      </c>
    </row>
    <row r="37">
      <c r="A37" s="33"/>
      <c r="B37" s="226" t="s">
        <v>932</v>
      </c>
      <c r="C37" s="227" t="s">
        <v>886</v>
      </c>
      <c r="D37" s="227">
        <v>1.0</v>
      </c>
      <c r="E37" s="227">
        <v>1.0</v>
      </c>
      <c r="F37" s="227">
        <v>2.0</v>
      </c>
      <c r="G37" s="253" t="str">
        <f t="shared" si="5"/>
        <v>31.3</v>
      </c>
      <c r="H37" s="254">
        <v>15.0</v>
      </c>
      <c r="I37" s="254">
        <v>15.0</v>
      </c>
      <c r="J37" s="254" t="str">
        <f>H37/Main!$D$9</f>
        <v>15</v>
      </c>
      <c r="K37" s="254" t="str">
        <f>I37/Main!$D$10</f>
        <v>15</v>
      </c>
      <c r="L37" s="254" t="str">
        <f t="shared" si="6"/>
        <v>1</v>
      </c>
      <c r="M37" s="254">
        <v>1.0</v>
      </c>
      <c r="N37" s="256" t="s">
        <v>12</v>
      </c>
      <c r="O37" s="256" t="s">
        <v>12</v>
      </c>
      <c r="P37" s="255"/>
      <c r="Q37" s="256">
        <v>1140.0</v>
      </c>
      <c r="R37" s="256" t="str">
        <f>Q37*Main!$D$6</f>
        <v>1,140</v>
      </c>
      <c r="S37" s="257"/>
      <c r="T37" s="257"/>
      <c r="U37" s="255"/>
      <c r="V37" s="255"/>
      <c r="W37" s="255"/>
      <c r="X37" s="255"/>
      <c r="Y37" s="256">
        <v>60.0</v>
      </c>
      <c r="Z37" s="255"/>
      <c r="AA37" s="255"/>
      <c r="AB37" s="255"/>
      <c r="AC37" s="258" t="s">
        <v>920</v>
      </c>
      <c r="AD37" s="225">
        <v>35.0</v>
      </c>
      <c r="AE37" s="225">
        <v>0.0</v>
      </c>
      <c r="AF37" s="225">
        <v>0.0</v>
      </c>
      <c r="AG37" s="225">
        <v>25.0</v>
      </c>
      <c r="AH37" s="225">
        <v>8.0</v>
      </c>
      <c r="AI37" s="225">
        <v>0.0</v>
      </c>
      <c r="AJ37" s="225">
        <v>6.0</v>
      </c>
      <c r="AK37" s="309">
        <v>4.0</v>
      </c>
      <c r="AL37" s="225">
        <v>0.0</v>
      </c>
      <c r="AM37" s="225">
        <v>0.0</v>
      </c>
      <c r="AN37" s="225">
        <v>0.0</v>
      </c>
      <c r="AO37" s="225">
        <v>30.0</v>
      </c>
      <c r="AP37" s="225">
        <v>0.0</v>
      </c>
      <c r="AQ37" s="225">
        <v>0.0</v>
      </c>
      <c r="AR37" s="225">
        <v>0.0</v>
      </c>
      <c r="AS37" s="225">
        <v>0.0</v>
      </c>
      <c r="AT37" s="225">
        <v>0.0</v>
      </c>
      <c r="AU37" s="225">
        <v>0.0</v>
      </c>
      <c r="AV37" s="225">
        <v>0.0</v>
      </c>
      <c r="AW37" s="225">
        <v>0.0</v>
      </c>
      <c r="AX37" s="225">
        <v>0.0</v>
      </c>
      <c r="AY37" s="236" t="str">
        <f t="shared" ref="AY37:BS37" si="149">IF(AD37 = 0, "", AD37)</f>
        <v>35</v>
      </c>
      <c r="AZ37" s="227" t="str">
        <f t="shared" si="149"/>
        <v/>
      </c>
      <c r="BA37" s="227" t="str">
        <f t="shared" si="149"/>
        <v/>
      </c>
      <c r="BB37" s="227" t="str">
        <f t="shared" si="149"/>
        <v>25</v>
      </c>
      <c r="BC37" s="227" t="str">
        <f t="shared" si="149"/>
        <v>8</v>
      </c>
      <c r="BD37" s="227" t="str">
        <f t="shared" si="149"/>
        <v/>
      </c>
      <c r="BE37" s="227" t="str">
        <f t="shared" si="149"/>
        <v>6</v>
      </c>
      <c r="BF37" s="237" t="str">
        <f t="shared" si="149"/>
        <v>4</v>
      </c>
      <c r="BG37" s="227" t="str">
        <f t="shared" si="149"/>
        <v/>
      </c>
      <c r="BH37" s="227" t="str">
        <f t="shared" si="149"/>
        <v/>
      </c>
      <c r="BI37" s="227" t="str">
        <f t="shared" si="149"/>
        <v/>
      </c>
      <c r="BJ37" s="227" t="str">
        <f t="shared" si="149"/>
        <v>30</v>
      </c>
      <c r="BK37" s="227" t="str">
        <f t="shared" si="149"/>
        <v/>
      </c>
      <c r="BL37" s="227" t="str">
        <f t="shared" si="149"/>
        <v/>
      </c>
      <c r="BM37" s="227" t="str">
        <f t="shared" si="149"/>
        <v/>
      </c>
      <c r="BN37" s="227" t="str">
        <f t="shared" si="149"/>
        <v/>
      </c>
      <c r="BO37" s="227" t="str">
        <f t="shared" si="149"/>
        <v/>
      </c>
      <c r="BP37" s="227" t="str">
        <f t="shared" si="149"/>
        <v/>
      </c>
      <c r="BQ37" s="227" t="str">
        <f t="shared" si="149"/>
        <v/>
      </c>
      <c r="BR37" s="227" t="str">
        <f t="shared" si="149"/>
        <v/>
      </c>
      <c r="BS37" s="238" t="str">
        <f t="shared" si="149"/>
        <v/>
      </c>
      <c r="BT37" s="239" t="str">
        <f>$AY37*Assembly!Y$4+$AZ37*Assembly!Y$5+$BA37*Assembly!Y$6+$BB37*Assembly!Y$7+$BC37*Assembly!Y$8+$BD37*Assembly!Y$9+$BE37*Assembly!Y$10+$BF37*Assembly!Y$11+$BG37*Assembly!Y$12+$BH37*Assembly!Y$13+$BI37*Assembly!Y$14+$BJ37*Assembly!Y$15+$BK37*Assembly!Y$16+$BL37*Assembly!Y$17+$BM37*Assembly!Y$18+$BN37*Assembly!Y$19+$BO37*Assembly!Y$20+$BP37*Assembly!Y$21+$BQ37*Assembly!Y$22+$BR37*Assembly!Y$23+$BS37*Assembly!Y$24</f>
        <v>1,714</v>
      </c>
      <c r="BU37" s="225" t="str">
        <f t="shared" si="8"/>
        <v>55</v>
      </c>
      <c r="BV37" s="311" t="str">
        <f t="shared" si="129"/>
        <v>0.7 L</v>
      </c>
      <c r="BW37" s="225" t="str">
        <f>$AY37*Assembly!AC$4+$AZ37*Assembly!AC$5+$BA37*Assembly!AC$6+$BB37*Assembly!AC$7+$BC37*Assembly!AC$8+$BD37*Assembly!AC$9+$BE37*Assembly!AC$10+$BF37*Assembly!AC$11+$BG37*Assembly!AC$12+$BH37*Assembly!AC$13+$BI37*Assembly!AC$14+$BJ37*Assembly!AC$15+$BK37*Assembly!AC$16+$BL37*Assembly!AC$17+$BM37*Assembly!AC$18+$BN37*Assembly!AC$19+$BO37*Assembly!AC$20+$BP37*Assembly!AC$21+$BQ37*Assembly!AC$22+$BR37*Assembly!AC$23+$BS37*Assembly!AC$24</f>
        <v>6,384</v>
      </c>
      <c r="BX37" s="240" t="str">
        <f t="shared" si="9"/>
        <v>3.73</v>
      </c>
      <c r="BY37" s="241" t="str">
        <f t="shared" si="10"/>
        <v>204</v>
      </c>
      <c r="BZ37" s="242" t="str">
        <f t="shared" si="11"/>
        <v>116.4</v>
      </c>
      <c r="CA37" s="241" t="str">
        <f t="shared" si="12"/>
        <v>426</v>
      </c>
      <c r="CB37" s="225" t="str">
        <f>$AY37*Assembly!X$4+$AZ37*Assembly!X$5+$BA37*Assembly!X$6+$BB37*Assembly!X$7+$BC37*Assembly!X$8+$BD37*Assembly!X$9+$BE37*Assembly!X$10+$BF37*Assembly!X$11+$BG37*Assembly!X$12+$BH37*Assembly!X$13+$BI37*Assembly!X$14+$BJ37*Assembly!X$15+$BK37*Assembly!X$16+$BL37*Assembly!X$17+$BM37*Assembly!X$18+$BN37*Assembly!X$19+$BO37*Assembly!X$20+$BP37*Assembly!X$21+$BQ37*Assembly!X$22+$BR37*Assembly!X$23+$BS37*Assembly!X$24</f>
        <v>162</v>
      </c>
      <c r="CC37" s="225" t="str">
        <f t="shared" si="13"/>
        <v>25,200</v>
      </c>
      <c r="CD37" s="223" t="str">
        <f t="shared" si="14"/>
        <v>0.0252</v>
      </c>
      <c r="CE37" s="243" t="str">
        <f>$AY37*Assembly!AB$4+$AZ37*Assembly!AB$5+$BA37*Assembly!AB$6+$BB37*Assembly!AB$7+$BC37*Assembly!AB$8+$BD37*Assembly!AB$9+$BE37*Assembly!AB$10+$BF37*Assembly!AB$11+$BG37*Assembly!AB$12+$BH37*Assembly!AB$13+$BI37*Assembly!AB$14+$BJ37*Assembly!AB$15+$BK37*Assembly!AB$16+$BL37*Assembly!AB$17+$BM37*Assembly!AB$18+$BN37*Assembly!AB$19+$BO37*Assembly!AB$20+$BP37*Assembly!AB$21+$BQ37*Assembly!AB$22+$BR37*Assembly!AB$23+$BS37*Assembly!AB$24</f>
        <v>1,573</v>
      </c>
      <c r="CF37" s="256" t="str">
        <f>$AY37*Assembly!M$4+$AZ37*Assembly!M$5+$BA37*Assembly!M$6+$BB37*Assembly!M$7+$BC37*Assembly!M$8+$BD37*Assembly!M$9+$BE37*Assembly!M$10+$BF37*Assembly!M$11+$BG37*Assembly!M$12+$BH37*Assembly!M$13+$BI37*Assembly!M$14+$BJ37*Assembly!M$15+$BK37*Assembly!M$16+$BL37*Assembly!M$17+$BM37*Assembly!M$18+$BN37*Assembly!M$19+$BO37*Assembly!M$20+$BP37*Assembly!M$21+$BQ37*Assembly!M$22+$BR37*Assembly!M$23+$BS37*Assembly!M$24</f>
        <v>2,047</v>
      </c>
      <c r="CG37" s="256" t="str">
        <f>$AY37*Assembly!N$4+$AZ37*Assembly!N$5+$BA37*Assembly!N$6+$BB37*Assembly!N$7+$BC37*Assembly!N$8+$BD37*Assembly!N$9+$BE37*Assembly!N$10+$BF37*Assembly!N$11+$BG37*Assembly!N$12+$BH37*Assembly!N$13+$BI37*Assembly!N$14+$BJ37*Assembly!N$15+$BK37*Assembly!N$16+$BL37*Assembly!N$17+$BM37*Assembly!N$18+$BN37*Assembly!N$19+$BO37*Assembly!N$20+$BP37*Assembly!N$21+$BQ37*Assembly!N$22+$BR37*Assembly!N$23+$BS37*Assembly!N$24</f>
        <v>180</v>
      </c>
      <c r="CH37" s="256" t="str">
        <f>$AY37*Assembly!O$4+$AZ37*Assembly!O$5+$BA37*Assembly!O$6+$BB37*Assembly!O$7+$BC37*Assembly!O$8+$BD37*Assembly!O$9+$BE37*Assembly!O$10+$BF37*Assembly!O$11+$BG37*Assembly!O$12+$BH37*Assembly!O$13+$BI37*Assembly!O$14+$BJ37*Assembly!O$15+$BK37*Assembly!O$16+$BL37*Assembly!O$17+$BM37*Assembly!O$18+$BN37*Assembly!O$19+$BO37*Assembly!O$20+$BP37*Assembly!O$21+$BQ37*Assembly!O$22+$BR37*Assembly!O$23+$BS37*Assembly!O$24</f>
        <v>90</v>
      </c>
      <c r="CI37" s="254" t="str">
        <f>$AY37*Assembly!P$4+$AZ37*Assembly!P$5+$BA37*Assembly!P$6+$BB37*Assembly!P$7+$BC37*Assembly!P$8+$BD37*Assembly!P$9+$BE37*Assembly!P$10+$BF37*Assembly!P$11+$BG37*Assembly!P$12+$BH37*Assembly!P$13+$BI37*Assembly!P$14+$BJ37*Assembly!P$15+$BK37*Assembly!P$16+$BL37*Assembly!P$17+$BM37*Assembly!P$18+$BN37*Assembly!P$19+$BO37*Assembly!P$20+$BP37*Assembly!P$21+$BQ37*Assembly!P$22+$BR37*Assembly!P$23+$BS37*Assembly!P$24</f>
        <v>0</v>
      </c>
      <c r="CJ37" s="254" t="str">
        <f>$AY37*Assembly!Q$4+$AZ37*Assembly!Q$5+$BA37*Assembly!Q$6+$BB37*Assembly!Q$7+$BC37*Assembly!Q$8+$BD37*Assembly!Q$9+$BE37*Assembly!Q$10+$BF37*Assembly!Q$11+$BG37*Assembly!Q$12+$BH37*Assembly!Q$13+$BI37*Assembly!Q$14+$BJ37*Assembly!Q$15+$BK37*Assembly!Q$16+$BL37*Assembly!Q$17+$BM37*Assembly!Q$18+$BN37*Assembly!Q$19+$BO37*Assembly!Q$20+$BP37*Assembly!Q$21+$BQ37*Assembly!Q$22+$BR37*Assembly!Q$23+$BS37*Assembly!Q$24</f>
        <v>0.8</v>
      </c>
      <c r="CK37" s="256" t="str">
        <f>$AY37*Assembly!R$4+$AZ37*Assembly!R$5+$BA37*Assembly!R$6+$BB37*Assembly!R$7+$BC37*Assembly!R$8+$BD37*Assembly!R$9+$BE37*Assembly!R$10+$BF37*Assembly!R$11+$BG37*Assembly!R$12+$BH37*Assembly!R$13+$BI37*Assembly!R$14+$BJ37*Assembly!R$15+$BK37*Assembly!R$16+$BL37*Assembly!R$17+$BM37*Assembly!R$18+$BN37*Assembly!R$19+$BO37*Assembly!R$20+$BP37*Assembly!R$21+$BQ37*Assembly!R$22+$BR37*Assembly!R$23+$BS37*Assembly!R$24</f>
        <v>0</v>
      </c>
      <c r="CL37" s="254" t="str">
        <f>$AY37*Assembly!S$4+$AZ37*Assembly!S$5+$BA37*Assembly!S$6+$BB37*Assembly!S$7+$BC37*Assembly!S$8+$BD37*Assembly!S$9+$BE37*Assembly!S$10+$BF37*Assembly!S$11+$BG37*Assembly!S$12+$BH37*Assembly!S$13+$BI37*Assembly!S$14+$BJ37*Assembly!S$15+$BK37*Assembly!S$16+$BL37*Assembly!S$17+$BM37*Assembly!S$18+$BN37*Assembly!S$19+$BO37*Assembly!S$20+$BP37*Assembly!S$21+$BQ37*Assembly!S$22+$BR37*Assembly!S$23+$BS37*Assembly!S$24</f>
        <v>0</v>
      </c>
      <c r="CM37" s="254" t="str">
        <f>$AY37*Assembly!T$4+$AZ37*Assembly!T$5+$BA37*Assembly!T$6+$BB37*Assembly!T$7+$BC37*Assembly!T$8+$BD37*Assembly!T$9+$BE37*Assembly!T$10+$BF37*Assembly!T$11+$BG37*Assembly!T$12+$BH37*Assembly!T$13+$BI37*Assembly!T$14+$BJ37*Assembly!T$15+$BK37*Assembly!T$16+$BL37*Assembly!T$17+$BM37*Assembly!T$18+$BN37*Assembly!T$19+$BO37*Assembly!T$20+$BP37*Assembly!T$21+$BQ37*Assembly!T$22+$BR37*Assembly!T$23+$BS37*Assembly!T$24</f>
        <v>0</v>
      </c>
      <c r="CN37" s="254" t="str">
        <f>$AY37*Assembly!U$4+$AZ37*Assembly!U$5+$BA37*Assembly!U$6+$BB37*Assembly!U$7+$BC37*Assembly!U$8+$BD37*Assembly!U$9+$BE37*Assembly!U$10+$BF37*Assembly!U$11+$BG37*Assembly!U$12+$BH37*Assembly!U$13+$BI37*Assembly!U$14+$BJ37*Assembly!U$15+$BK37*Assembly!U$16+$BL37*Assembly!U$17+$BM37*Assembly!U$18+$BN37*Assembly!U$19+$BO37*Assembly!U$20+$BP37*Assembly!U$21+$BQ37*Assembly!U$22+$BR37*Assembly!U$23+$BS37*Assembly!U$24</f>
        <v>0</v>
      </c>
      <c r="CO37" s="256" t="str">
        <f>$AY37*Assembly!V$4+$AZ37*Assembly!V$5+$BA37*Assembly!V$6+$BB37*Assembly!V$7+$BC37*Assembly!V$8+$BD37*Assembly!V$9+$BE37*Assembly!V$10+$BF37*Assembly!V$11+$BG37*Assembly!V$12+$BH37*Assembly!V$13+$BI37*Assembly!V$14+$BJ37*Assembly!V$15+$BK37*Assembly!V$16+$BL37*Assembly!V$17+$BM37*Assembly!V$18+$BN37*Assembly!V$19+$BO37*Assembly!V$20+$BP37*Assembly!V$21+$BQ37*Assembly!V$22+$BR37*Assembly!V$23+$BS37*Assembly!V$24</f>
        <v>0</v>
      </c>
      <c r="CP37" s="256" t="str">
        <f>CF37*Refining!$F$3</f>
        <v>3,655</v>
      </c>
      <c r="CQ37" s="256" t="str">
        <f>CG37*Refining!$F$4</f>
        <v>563</v>
      </c>
      <c r="CR37" s="256" t="str">
        <f>CH37*Refining!$F$5</f>
        <v>375</v>
      </c>
      <c r="CS37" s="256" t="str">
        <f>CI37*Refining!$F$6</f>
        <v>0</v>
      </c>
      <c r="CT37" s="256" t="str">
        <f>CJ37*Refining!$F$7</f>
        <v>1</v>
      </c>
      <c r="CU37" s="256" t="str">
        <f>CK37*Refining!$F$8</f>
        <v>0</v>
      </c>
      <c r="CV37" s="256" t="str">
        <f>CL37*Refining!$F$9</f>
        <v>0</v>
      </c>
      <c r="CW37" s="256" t="str">
        <f>CM37*Refining!$F$10</f>
        <v>0</v>
      </c>
      <c r="CX37" s="256" t="str">
        <f>CN37*Refining!$F$11</f>
        <v>0</v>
      </c>
      <c r="CY37" s="256" t="str">
        <f>CO37*Refining!$F$12</f>
        <v>0</v>
      </c>
      <c r="CZ37" s="244" t="str">
        <f t="shared" ref="CZ37:DS37" si="150">IF(CF37 = 0, "", CF37)</f>
        <v>2,047</v>
      </c>
      <c r="DA37" s="245" t="str">
        <f t="shared" si="150"/>
        <v>180</v>
      </c>
      <c r="DB37" s="245" t="str">
        <f t="shared" si="150"/>
        <v>90</v>
      </c>
      <c r="DC37" s="245" t="str">
        <f t="shared" si="150"/>
        <v/>
      </c>
      <c r="DD37" s="245" t="str">
        <f t="shared" si="150"/>
        <v>0.8</v>
      </c>
      <c r="DE37" s="245" t="str">
        <f t="shared" si="150"/>
        <v/>
      </c>
      <c r="DF37" s="245" t="str">
        <f t="shared" si="150"/>
        <v/>
      </c>
      <c r="DG37" s="245" t="str">
        <f t="shared" si="150"/>
        <v/>
      </c>
      <c r="DH37" s="245" t="str">
        <f t="shared" si="150"/>
        <v/>
      </c>
      <c r="DI37" s="246" t="str">
        <f t="shared" si="150"/>
        <v/>
      </c>
      <c r="DJ37" s="244" t="str">
        <f t="shared" si="150"/>
        <v>3,655</v>
      </c>
      <c r="DK37" s="245" t="str">
        <f t="shared" si="150"/>
        <v>563</v>
      </c>
      <c r="DL37" s="245" t="str">
        <f t="shared" si="150"/>
        <v>375</v>
      </c>
      <c r="DM37" s="245" t="str">
        <f t="shared" si="150"/>
        <v/>
      </c>
      <c r="DN37" s="247" t="str">
        <f t="shared" si="150"/>
        <v>1.4</v>
      </c>
      <c r="DO37" s="245" t="str">
        <f t="shared" si="150"/>
        <v/>
      </c>
      <c r="DP37" s="245" t="str">
        <f t="shared" si="150"/>
        <v/>
      </c>
      <c r="DQ37" s="245" t="str">
        <f t="shared" si="150"/>
        <v/>
      </c>
      <c r="DR37" s="245" t="str">
        <f t="shared" si="150"/>
        <v/>
      </c>
      <c r="DS37" s="246" t="str">
        <f t="shared" si="150"/>
        <v/>
      </c>
      <c r="DT37" s="248" t="str">
        <f t="shared" si="16"/>
        <v>2,318</v>
      </c>
      <c r="DU37" s="249" t="str">
        <f t="shared" si="17"/>
        <v>4,594</v>
      </c>
      <c r="DV37" s="225" t="str">
        <f>CZ37*'Ores &amp; Ingots'!$C$3+DA37*'Ores &amp; Ingots'!$C$4+DB37*'Ores &amp; Ingots'!$C$5+DC37*'Ores &amp; Ingots'!$C$6+DD37*'Ores &amp; Ingots'!$C$7+DE37*'Ores &amp; Ingots'!$C$8+DF37*'Ores &amp; Ingots'!$C$9+DG37*'Ores &amp; Ingots'!$C$10+DH37*'Ores &amp; Ingots'!$C$11+DI37*'Ores &amp; Ingots'!$C$12</f>
        <v>291</v>
      </c>
      <c r="DW37" s="225" t="str">
        <f>DJ37*'Ores &amp; Ingots'!$B$3+DK37*'Ores &amp; Ingots'!$B$4+DL37*'Ores &amp; Ingots'!$B$5+DM37*'Ores &amp; Ingots'!$B$6+DN37*'Ores &amp; Ingots'!$B$7+DO37*'Ores &amp; Ingots'!$B$8+DP37*'Ores &amp; Ingots'!$B$9+DQ37*'Ores &amp; Ingots'!$B$10+DR37*'Ores &amp; Ingots'!$B$11+DS37*'Ores &amp; Ingots'!$B$12</f>
        <v>1,700</v>
      </c>
      <c r="DX37" s="249" t="str">
        <f>CZ37*Refining!$G$3+DA37*Refining!$G$4+DB37*Refining!$G$5+DC37*Refining!$G$6+DD37*Refining!$G$7+DE37*Refining!$G$8+DF37*Refining!$G$9+DG37*Refining!$G$10+DH37*Refining!$G$11+DI37*Refining!$G$12</f>
        <v>2,160</v>
      </c>
      <c r="DY37" s="249" t="str">
        <f t="shared" si="18"/>
        <v>336,075</v>
      </c>
      <c r="DZ37" s="250" t="str">
        <f t="shared" si="19"/>
        <v>0.3361</v>
      </c>
      <c r="EA37" s="248" t="str">
        <f t="shared" si="20"/>
        <v>2,337</v>
      </c>
      <c r="EB37" s="251" t="str">
        <f t="shared" ref="EB37:EC37" si="151">EA37/60</f>
        <v>39.0</v>
      </c>
      <c r="EC37" s="251" t="str">
        <f t="shared" si="151"/>
        <v>0.6</v>
      </c>
      <c r="ED37" s="248" t="str">
        <f t="shared" si="22"/>
        <v>361,275</v>
      </c>
      <c r="EE37" s="251" t="str">
        <f t="shared" ref="EE37:EF37" si="152">ED37/1000</f>
        <v>361.3</v>
      </c>
      <c r="EF37" s="252" t="str">
        <f t="shared" si="152"/>
        <v>0.36</v>
      </c>
      <c r="EG37" s="223" t="str">
        <f t="shared" si="24"/>
        <v>0.3613</v>
      </c>
      <c r="EH37" s="224" t="str">
        <f t="shared" si="25"/>
        <v>0:38:57</v>
      </c>
      <c r="EI37" s="225">
        <v>1496.0</v>
      </c>
    </row>
    <row r="38">
      <c r="A38" s="33"/>
      <c r="B38" s="226" t="s">
        <v>932</v>
      </c>
      <c r="C38" s="227" t="s">
        <v>885</v>
      </c>
      <c r="D38" s="227">
        <v>1.0</v>
      </c>
      <c r="E38" s="227">
        <v>1.0</v>
      </c>
      <c r="F38" s="227">
        <v>4.0</v>
      </c>
      <c r="G38" s="228" t="str">
        <f t="shared" si="5"/>
        <v>0.5</v>
      </c>
      <c r="H38" s="229">
        <v>15.0</v>
      </c>
      <c r="I38" s="229">
        <v>15.0</v>
      </c>
      <c r="J38" s="229" t="str">
        <f>H38/Main!$D$9</f>
        <v>15</v>
      </c>
      <c r="K38" s="229" t="str">
        <f>I38/Main!$D$10</f>
        <v>15</v>
      </c>
      <c r="L38" s="229" t="str">
        <f t="shared" si="6"/>
        <v>1</v>
      </c>
      <c r="M38" s="229">
        <v>1.0</v>
      </c>
      <c r="N38" s="231" t="s">
        <v>12</v>
      </c>
      <c r="O38" s="231" t="s">
        <v>12</v>
      </c>
      <c r="P38" s="230"/>
      <c r="Q38" s="231">
        <v>240.0</v>
      </c>
      <c r="R38" s="231" t="str">
        <f>Q38*Main!$D$6</f>
        <v>240</v>
      </c>
      <c r="S38" s="232"/>
      <c r="T38" s="232"/>
      <c r="U38" s="230"/>
      <c r="V38" s="230"/>
      <c r="W38" s="230"/>
      <c r="X38" s="230"/>
      <c r="Y38" s="231">
        <v>60.0</v>
      </c>
      <c r="Z38" s="230"/>
      <c r="AA38" s="230"/>
      <c r="AB38" s="230"/>
      <c r="AC38" s="233"/>
      <c r="AD38" s="225">
        <v>4.0</v>
      </c>
      <c r="AE38" s="225">
        <v>0.0</v>
      </c>
      <c r="AF38" s="225">
        <v>0.0</v>
      </c>
      <c r="AG38" s="225">
        <v>4.0</v>
      </c>
      <c r="AH38" s="225">
        <v>2.0</v>
      </c>
      <c r="AI38" s="225">
        <v>0.0</v>
      </c>
      <c r="AJ38" s="225">
        <v>1.0</v>
      </c>
      <c r="AK38" s="309">
        <v>1.0</v>
      </c>
      <c r="AL38" s="225">
        <v>0.0</v>
      </c>
      <c r="AM38" s="225">
        <v>0.0</v>
      </c>
      <c r="AN38" s="225">
        <v>0.0</v>
      </c>
      <c r="AO38" s="225">
        <v>1.0</v>
      </c>
      <c r="AP38" s="225">
        <v>0.0</v>
      </c>
      <c r="AQ38" s="225">
        <v>0.0</v>
      </c>
      <c r="AR38" s="225">
        <v>0.0</v>
      </c>
      <c r="AS38" s="225">
        <v>0.0</v>
      </c>
      <c r="AT38" s="225">
        <v>0.0</v>
      </c>
      <c r="AU38" s="225">
        <v>0.0</v>
      </c>
      <c r="AV38" s="225">
        <v>0.0</v>
      </c>
      <c r="AW38" s="225">
        <v>0.0</v>
      </c>
      <c r="AX38" s="225">
        <v>0.0</v>
      </c>
      <c r="AY38" s="236" t="str">
        <f t="shared" ref="AY38:BS38" si="153">IF(AD38 = 0, "", AD38)</f>
        <v>4</v>
      </c>
      <c r="AZ38" s="227" t="str">
        <f t="shared" si="153"/>
        <v/>
      </c>
      <c r="BA38" s="227" t="str">
        <f t="shared" si="153"/>
        <v/>
      </c>
      <c r="BB38" s="227" t="str">
        <f t="shared" si="153"/>
        <v>4</v>
      </c>
      <c r="BC38" s="227" t="str">
        <f t="shared" si="153"/>
        <v>2</v>
      </c>
      <c r="BD38" s="227" t="str">
        <f t="shared" si="153"/>
        <v/>
      </c>
      <c r="BE38" s="227" t="str">
        <f t="shared" si="153"/>
        <v>1</v>
      </c>
      <c r="BF38" s="237" t="str">
        <f t="shared" si="153"/>
        <v>1</v>
      </c>
      <c r="BG38" s="227" t="str">
        <f t="shared" si="153"/>
        <v/>
      </c>
      <c r="BH38" s="227" t="str">
        <f t="shared" si="153"/>
        <v/>
      </c>
      <c r="BI38" s="227" t="str">
        <f t="shared" si="153"/>
        <v/>
      </c>
      <c r="BJ38" s="227" t="str">
        <f t="shared" si="153"/>
        <v>1</v>
      </c>
      <c r="BK38" s="227" t="str">
        <f t="shared" si="153"/>
        <v/>
      </c>
      <c r="BL38" s="227" t="str">
        <f t="shared" si="153"/>
        <v/>
      </c>
      <c r="BM38" s="227" t="str">
        <f t="shared" si="153"/>
        <v/>
      </c>
      <c r="BN38" s="227" t="str">
        <f t="shared" si="153"/>
        <v/>
      </c>
      <c r="BO38" s="227" t="str">
        <f t="shared" si="153"/>
        <v/>
      </c>
      <c r="BP38" s="227" t="str">
        <f t="shared" si="153"/>
        <v/>
      </c>
      <c r="BQ38" s="227" t="str">
        <f t="shared" si="153"/>
        <v/>
      </c>
      <c r="BR38" s="227" t="str">
        <f t="shared" si="153"/>
        <v/>
      </c>
      <c r="BS38" s="238" t="str">
        <f t="shared" si="153"/>
        <v/>
      </c>
      <c r="BT38" s="239" t="str">
        <f>$AY38*Assembly!Y$4+$AZ38*Assembly!Y$5+$BA38*Assembly!Y$6+$BB38*Assembly!Y$7+$BC38*Assembly!Y$8+$BD38*Assembly!Y$9+$BE38*Assembly!Y$10+$BF38*Assembly!Y$11+$BG38*Assembly!Y$12+$BH38*Assembly!Y$13+$BI38*Assembly!Y$14+$BJ38*Assembly!Y$15+$BK38*Assembly!Y$16+$BL38*Assembly!Y$17+$BM38*Assembly!Y$18+$BN38*Assembly!Y$19+$BO38*Assembly!Y$20+$BP38*Assembly!Y$21+$BQ38*Assembly!Y$22+$BR38*Assembly!Y$23+$BS38*Assembly!Y$24</f>
        <v>226</v>
      </c>
      <c r="BU38" s="225" t="str">
        <f t="shared" si="8"/>
        <v>452</v>
      </c>
      <c r="BV38" s="311" t="str">
        <f t="shared" si="129"/>
        <v>1.1 L</v>
      </c>
      <c r="BW38" s="225" t="str">
        <f>$AY38*Assembly!AC$4+$AZ38*Assembly!AC$5+$BA38*Assembly!AC$6+$BB38*Assembly!AC$7+$BC38*Assembly!AC$8+$BD38*Assembly!AC$9+$BE38*Assembly!AC$10+$BF38*Assembly!AC$11+$BG38*Assembly!AC$12+$BH38*Assembly!AC$13+$BI38*Assembly!AC$14+$BJ38*Assembly!AC$15+$BK38*Assembly!AC$16+$BL38*Assembly!AC$17+$BM38*Assembly!AC$18+$BN38*Assembly!AC$19+$BO38*Assembly!AC$20+$BP38*Assembly!AC$21+$BQ38*Assembly!AC$22+$BR38*Assembly!AC$23+$BS38*Assembly!AC$24</f>
        <v>771</v>
      </c>
      <c r="BX38" s="240" t="str">
        <f t="shared" si="9"/>
        <v>3.41</v>
      </c>
      <c r="BY38" s="241" t="str">
        <f t="shared" si="10"/>
        <v>1542</v>
      </c>
      <c r="BZ38" s="242" t="str">
        <f t="shared" si="11"/>
        <v>1.7</v>
      </c>
      <c r="CA38" s="241" t="str">
        <f t="shared" si="12"/>
        <v>51</v>
      </c>
      <c r="CB38" s="225" t="str">
        <f>$AY38*Assembly!X$4+$AZ38*Assembly!X$5+$BA38*Assembly!X$6+$BB38*Assembly!X$7+$BC38*Assembly!X$8+$BD38*Assembly!X$9+$BE38*Assembly!X$10+$BF38*Assembly!X$11+$BG38*Assembly!X$12+$BH38*Assembly!X$13+$BI38*Assembly!X$14+$BJ38*Assembly!X$15+$BK38*Assembly!X$16+$BL38*Assembly!X$17+$BM38*Assembly!X$18+$BN38*Assembly!X$19+$BO38*Assembly!X$20+$BP38*Assembly!X$21+$BQ38*Assembly!X$22+$BR38*Assembly!X$23+$BS38*Assembly!X$24</f>
        <v>20</v>
      </c>
      <c r="CC38" s="225" t="str">
        <f t="shared" si="13"/>
        <v>3,111</v>
      </c>
      <c r="CD38" s="223" t="str">
        <f t="shared" si="14"/>
        <v>0.0031</v>
      </c>
      <c r="CE38" s="243" t="str">
        <f>$AY38*Assembly!AB$4+$AZ38*Assembly!AB$5+$BA38*Assembly!AB$6+$BB38*Assembly!AB$7+$BC38*Assembly!AB$8+$BD38*Assembly!AB$9+$BE38*Assembly!AB$10+$BF38*Assembly!AB$11+$BG38*Assembly!AB$12+$BH38*Assembly!AB$13+$BI38*Assembly!AB$14+$BJ38*Assembly!AB$15+$BK38*Assembly!AB$16+$BL38*Assembly!AB$17+$BM38*Assembly!AB$18+$BN38*Assembly!AB$19+$BO38*Assembly!AB$20+$BP38*Assembly!AB$21+$BQ38*Assembly!AB$22+$BR38*Assembly!AB$23+$BS38*Assembly!AB$24</f>
        <v>192</v>
      </c>
      <c r="CF38" s="231" t="str">
        <f>$AY38*Assembly!M$4+$AZ38*Assembly!M$5+$BA38*Assembly!M$6+$BB38*Assembly!M$7+$BC38*Assembly!M$8+$BD38*Assembly!M$9+$BE38*Assembly!M$10+$BF38*Assembly!M$11+$BG38*Assembly!M$12+$BH38*Assembly!M$13+$BI38*Assembly!M$14+$BJ38*Assembly!M$15+$BK38*Assembly!M$16+$BL38*Assembly!M$17+$BM38*Assembly!M$18+$BN38*Assembly!M$19+$BO38*Assembly!M$20+$BP38*Assembly!M$21+$BQ38*Assembly!M$22+$BR38*Assembly!M$23+$BS38*Assembly!M$24</f>
        <v>257</v>
      </c>
      <c r="CG38" s="231" t="str">
        <f>$AY38*Assembly!N$4+$AZ38*Assembly!N$5+$BA38*Assembly!N$6+$BB38*Assembly!N$7+$BC38*Assembly!N$8+$BD38*Assembly!N$9+$BE38*Assembly!N$10+$BF38*Assembly!N$11+$BG38*Assembly!N$12+$BH38*Assembly!N$13+$BI38*Assembly!N$14+$BJ38*Assembly!N$15+$BK38*Assembly!N$16+$BL38*Assembly!N$17+$BM38*Assembly!N$18+$BN38*Assembly!N$19+$BO38*Assembly!N$20+$BP38*Assembly!N$21+$BQ38*Assembly!N$22+$BR38*Assembly!N$23+$BS38*Assembly!N$24</f>
        <v>10</v>
      </c>
      <c r="CH38" s="231" t="str">
        <f>$AY38*Assembly!O$4+$AZ38*Assembly!O$5+$BA38*Assembly!O$6+$BB38*Assembly!O$7+$BC38*Assembly!O$8+$BD38*Assembly!O$9+$BE38*Assembly!O$10+$BF38*Assembly!O$11+$BG38*Assembly!O$12+$BH38*Assembly!O$13+$BI38*Assembly!O$14+$BJ38*Assembly!O$15+$BK38*Assembly!O$16+$BL38*Assembly!O$17+$BM38*Assembly!O$18+$BN38*Assembly!O$19+$BO38*Assembly!O$20+$BP38*Assembly!O$21+$BQ38*Assembly!O$22+$BR38*Assembly!O$23+$BS38*Assembly!O$24</f>
        <v>3</v>
      </c>
      <c r="CI38" s="229" t="str">
        <f>$AY38*Assembly!P$4+$AZ38*Assembly!P$5+$BA38*Assembly!P$6+$BB38*Assembly!P$7+$BC38*Assembly!P$8+$BD38*Assembly!P$9+$BE38*Assembly!P$10+$BF38*Assembly!P$11+$BG38*Assembly!P$12+$BH38*Assembly!P$13+$BI38*Assembly!P$14+$BJ38*Assembly!P$15+$BK38*Assembly!P$16+$BL38*Assembly!P$17+$BM38*Assembly!P$18+$BN38*Assembly!P$19+$BO38*Assembly!P$20+$BP38*Assembly!P$21+$BQ38*Assembly!P$22+$BR38*Assembly!P$23+$BS38*Assembly!P$24</f>
        <v>0</v>
      </c>
      <c r="CJ38" s="229" t="str">
        <f>$AY38*Assembly!Q$4+$AZ38*Assembly!Q$5+$BA38*Assembly!Q$6+$BB38*Assembly!Q$7+$BC38*Assembly!Q$8+$BD38*Assembly!Q$9+$BE38*Assembly!Q$10+$BF38*Assembly!Q$11+$BG38*Assembly!Q$12+$BH38*Assembly!Q$13+$BI38*Assembly!Q$14+$BJ38*Assembly!Q$15+$BK38*Assembly!Q$16+$BL38*Assembly!Q$17+$BM38*Assembly!Q$18+$BN38*Assembly!Q$19+$BO38*Assembly!Q$20+$BP38*Assembly!Q$21+$BQ38*Assembly!Q$22+$BR38*Assembly!Q$23+$BS38*Assembly!Q$24</f>
        <v>0.2</v>
      </c>
      <c r="CK38" s="231" t="str">
        <f>$AY38*Assembly!R$4+$AZ38*Assembly!R$5+$BA38*Assembly!R$6+$BB38*Assembly!R$7+$BC38*Assembly!R$8+$BD38*Assembly!R$9+$BE38*Assembly!R$10+$BF38*Assembly!R$11+$BG38*Assembly!R$12+$BH38*Assembly!R$13+$BI38*Assembly!R$14+$BJ38*Assembly!R$15+$BK38*Assembly!R$16+$BL38*Assembly!R$17+$BM38*Assembly!R$18+$BN38*Assembly!R$19+$BO38*Assembly!R$20+$BP38*Assembly!R$21+$BQ38*Assembly!R$22+$BR38*Assembly!R$23+$BS38*Assembly!R$24</f>
        <v>0</v>
      </c>
      <c r="CL38" s="229" t="str">
        <f>$AY38*Assembly!S$4+$AZ38*Assembly!S$5+$BA38*Assembly!S$6+$BB38*Assembly!S$7+$BC38*Assembly!S$8+$BD38*Assembly!S$9+$BE38*Assembly!S$10+$BF38*Assembly!S$11+$BG38*Assembly!S$12+$BH38*Assembly!S$13+$BI38*Assembly!S$14+$BJ38*Assembly!S$15+$BK38*Assembly!S$16+$BL38*Assembly!S$17+$BM38*Assembly!S$18+$BN38*Assembly!S$19+$BO38*Assembly!S$20+$BP38*Assembly!S$21+$BQ38*Assembly!S$22+$BR38*Assembly!S$23+$BS38*Assembly!S$24</f>
        <v>0</v>
      </c>
      <c r="CM38" s="229" t="str">
        <f>$AY38*Assembly!T$4+$AZ38*Assembly!T$5+$BA38*Assembly!T$6+$BB38*Assembly!T$7+$BC38*Assembly!T$8+$BD38*Assembly!T$9+$BE38*Assembly!T$10+$BF38*Assembly!T$11+$BG38*Assembly!T$12+$BH38*Assembly!T$13+$BI38*Assembly!T$14+$BJ38*Assembly!T$15+$BK38*Assembly!T$16+$BL38*Assembly!T$17+$BM38*Assembly!T$18+$BN38*Assembly!T$19+$BO38*Assembly!T$20+$BP38*Assembly!T$21+$BQ38*Assembly!T$22+$BR38*Assembly!T$23+$BS38*Assembly!T$24</f>
        <v>0</v>
      </c>
      <c r="CN38" s="229" t="str">
        <f>$AY38*Assembly!U$4+$AZ38*Assembly!U$5+$BA38*Assembly!U$6+$BB38*Assembly!U$7+$BC38*Assembly!U$8+$BD38*Assembly!U$9+$BE38*Assembly!U$10+$BF38*Assembly!U$11+$BG38*Assembly!U$12+$BH38*Assembly!U$13+$BI38*Assembly!U$14+$BJ38*Assembly!U$15+$BK38*Assembly!U$16+$BL38*Assembly!U$17+$BM38*Assembly!U$18+$BN38*Assembly!U$19+$BO38*Assembly!U$20+$BP38*Assembly!U$21+$BQ38*Assembly!U$22+$BR38*Assembly!U$23+$BS38*Assembly!U$24</f>
        <v>0</v>
      </c>
      <c r="CO38" s="231" t="str">
        <f>$AY38*Assembly!V$4+$AZ38*Assembly!V$5+$BA38*Assembly!V$6+$BB38*Assembly!V$7+$BC38*Assembly!V$8+$BD38*Assembly!V$9+$BE38*Assembly!V$10+$BF38*Assembly!V$11+$BG38*Assembly!V$12+$BH38*Assembly!V$13+$BI38*Assembly!V$14+$BJ38*Assembly!V$15+$BK38*Assembly!V$16+$BL38*Assembly!V$17+$BM38*Assembly!V$18+$BN38*Assembly!V$19+$BO38*Assembly!V$20+$BP38*Assembly!V$21+$BQ38*Assembly!V$22+$BR38*Assembly!V$23+$BS38*Assembly!V$24</f>
        <v>0</v>
      </c>
      <c r="CP38" s="231" t="str">
        <f>CF38*Refining!$F$3</f>
        <v>458</v>
      </c>
      <c r="CQ38" s="231" t="str">
        <f>CG38*Refining!$F$4</f>
        <v>31</v>
      </c>
      <c r="CR38" s="231" t="str">
        <f>CH38*Refining!$F$5</f>
        <v>13</v>
      </c>
      <c r="CS38" s="231" t="str">
        <f>CI38*Refining!$F$6</f>
        <v>0</v>
      </c>
      <c r="CT38" s="231" t="str">
        <f>CJ38*Refining!$F$7</f>
        <v>0</v>
      </c>
      <c r="CU38" s="231" t="str">
        <f>CK38*Refining!$F$8</f>
        <v>0</v>
      </c>
      <c r="CV38" s="231" t="str">
        <f>CL38*Refining!$F$9</f>
        <v>0</v>
      </c>
      <c r="CW38" s="231" t="str">
        <f>CM38*Refining!$F$10</f>
        <v>0</v>
      </c>
      <c r="CX38" s="231" t="str">
        <f>CN38*Refining!$F$11</f>
        <v>0</v>
      </c>
      <c r="CY38" s="231" t="str">
        <f>CO38*Refining!$F$12</f>
        <v>0</v>
      </c>
      <c r="CZ38" s="244" t="str">
        <f t="shared" ref="CZ38:DS38" si="154">IF(CF38 = 0, "", CF38)</f>
        <v>257</v>
      </c>
      <c r="DA38" s="245" t="str">
        <f t="shared" si="154"/>
        <v>10</v>
      </c>
      <c r="DB38" s="245" t="str">
        <f t="shared" si="154"/>
        <v>3</v>
      </c>
      <c r="DC38" s="245" t="str">
        <f t="shared" si="154"/>
        <v/>
      </c>
      <c r="DD38" s="245" t="str">
        <f t="shared" si="154"/>
        <v>0.2</v>
      </c>
      <c r="DE38" s="245" t="str">
        <f t="shared" si="154"/>
        <v/>
      </c>
      <c r="DF38" s="245" t="str">
        <f t="shared" si="154"/>
        <v/>
      </c>
      <c r="DG38" s="245" t="str">
        <f t="shared" si="154"/>
        <v/>
      </c>
      <c r="DH38" s="245" t="str">
        <f t="shared" si="154"/>
        <v/>
      </c>
      <c r="DI38" s="246" t="str">
        <f t="shared" si="154"/>
        <v/>
      </c>
      <c r="DJ38" s="244" t="str">
        <f t="shared" si="154"/>
        <v>458</v>
      </c>
      <c r="DK38" s="245" t="str">
        <f t="shared" si="154"/>
        <v>31</v>
      </c>
      <c r="DL38" s="245" t="str">
        <f t="shared" si="154"/>
        <v>13</v>
      </c>
      <c r="DM38" s="245" t="str">
        <f t="shared" si="154"/>
        <v/>
      </c>
      <c r="DN38" s="247" t="str">
        <f t="shared" si="154"/>
        <v>0.4</v>
      </c>
      <c r="DO38" s="245" t="str">
        <f t="shared" si="154"/>
        <v/>
      </c>
      <c r="DP38" s="245" t="str">
        <f t="shared" si="154"/>
        <v/>
      </c>
      <c r="DQ38" s="245" t="str">
        <f t="shared" si="154"/>
        <v/>
      </c>
      <c r="DR38" s="245" t="str">
        <f t="shared" si="154"/>
        <v/>
      </c>
      <c r="DS38" s="246" t="str">
        <f t="shared" si="154"/>
        <v/>
      </c>
      <c r="DT38" s="248" t="str">
        <f t="shared" si="16"/>
        <v>270</v>
      </c>
      <c r="DU38" s="249" t="str">
        <f t="shared" si="17"/>
        <v>502</v>
      </c>
      <c r="DV38" s="225" t="str">
        <f>CZ38*'Ores &amp; Ingots'!$C$3+DA38*'Ores &amp; Ingots'!$C$4+DB38*'Ores &amp; Ingots'!$C$5+DC38*'Ores &amp; Ingots'!$C$6+DD38*'Ores &amp; Ingots'!$C$7+DE38*'Ores &amp; Ingots'!$C$8+DF38*'Ores &amp; Ingots'!$C$9+DG38*'Ores &amp; Ingots'!$C$10+DH38*'Ores &amp; Ingots'!$C$11+DI38*'Ores &amp; Ingots'!$C$12</f>
        <v>34</v>
      </c>
      <c r="DW38" s="225" t="str">
        <f>DJ38*'Ores &amp; Ingots'!$B$3+DK38*'Ores &amp; Ingots'!$B$4+DL38*'Ores &amp; Ingots'!$B$5+DM38*'Ores &amp; Ingots'!$B$6+DN38*'Ores &amp; Ingots'!$B$7+DO38*'Ores &amp; Ingots'!$B$8+DP38*'Ores &amp; Ingots'!$B$9+DQ38*'Ores &amp; Ingots'!$B$10+DR38*'Ores &amp; Ingots'!$B$11+DS38*'Ores &amp; Ingots'!$B$12</f>
        <v>186</v>
      </c>
      <c r="DX38" s="249" t="str">
        <f>CZ38*Refining!$G$3+DA38*Refining!$G$4+DB38*Refining!$G$5+DC38*Refining!$G$6+DD38*Refining!$G$7+DE38*Refining!$G$8+DF38*Refining!$G$9+DG38*Refining!$G$10+DH38*Refining!$G$11+DI38*Refining!$G$12</f>
        <v>104</v>
      </c>
      <c r="DY38" s="249" t="str">
        <f t="shared" si="18"/>
        <v>16,228</v>
      </c>
      <c r="DZ38" s="250" t="str">
        <f t="shared" si="19"/>
        <v>0.0162</v>
      </c>
      <c r="EA38" s="248" t="str">
        <f t="shared" si="20"/>
        <v>139</v>
      </c>
      <c r="EB38" s="251" t="str">
        <f t="shared" ref="EB38:EC38" si="155">EA38/60</f>
        <v>2.3</v>
      </c>
      <c r="EC38" s="251" t="str">
        <f t="shared" si="155"/>
        <v>0.0</v>
      </c>
      <c r="ED38" s="248" t="str">
        <f t="shared" si="22"/>
        <v>19,339</v>
      </c>
      <c r="EE38" s="251" t="str">
        <f t="shared" ref="EE38:EF38" si="156">ED38/1000</f>
        <v>19.3</v>
      </c>
      <c r="EF38" s="252" t="str">
        <f t="shared" si="156"/>
        <v>0.02</v>
      </c>
      <c r="EG38" s="223" t="str">
        <f t="shared" si="24"/>
        <v>0.0193</v>
      </c>
      <c r="EH38" s="224" t="str">
        <f t="shared" si="25"/>
        <v>0:02:19</v>
      </c>
      <c r="EI38" s="225" t="s">
        <v>12</v>
      </c>
    </row>
    <row r="39">
      <c r="A39" s="33"/>
      <c r="B39" s="226" t="s">
        <v>933</v>
      </c>
      <c r="C39" s="227" t="s">
        <v>885</v>
      </c>
      <c r="D39" s="227">
        <v>1.0</v>
      </c>
      <c r="E39" s="227">
        <v>3.0</v>
      </c>
      <c r="F39" s="227">
        <v>3.0</v>
      </c>
      <c r="G39" s="253" t="str">
        <f t="shared" si="5"/>
        <v>1.1</v>
      </c>
      <c r="H39" s="254">
        <v>15.0</v>
      </c>
      <c r="I39" s="254">
        <v>15.0</v>
      </c>
      <c r="J39" s="254" t="str">
        <f>H39/Main!$D$9</f>
        <v>15</v>
      </c>
      <c r="K39" s="254" t="str">
        <f>I39/Main!$D$10</f>
        <v>15</v>
      </c>
      <c r="L39" s="254" t="str">
        <f t="shared" si="6"/>
        <v>1</v>
      </c>
      <c r="M39" s="254">
        <v>1.0</v>
      </c>
      <c r="N39" s="256" t="s">
        <v>12</v>
      </c>
      <c r="O39" s="256" t="s">
        <v>12</v>
      </c>
      <c r="P39" s="255"/>
      <c r="Q39" s="256">
        <v>240.0</v>
      </c>
      <c r="R39" s="256" t="str">
        <f>Q39*Main!$D$6</f>
        <v>240</v>
      </c>
      <c r="S39" s="257"/>
      <c r="T39" s="257"/>
      <c r="U39" s="255"/>
      <c r="V39" s="255"/>
      <c r="W39" s="255"/>
      <c r="X39" s="255"/>
      <c r="Y39" s="256" t="s">
        <v>12</v>
      </c>
      <c r="Z39" s="255"/>
      <c r="AA39" s="255"/>
      <c r="AB39" s="255"/>
      <c r="AC39" s="258"/>
      <c r="AD39" s="225">
        <v>8.0</v>
      </c>
      <c r="AE39" s="225">
        <v>50.0</v>
      </c>
      <c r="AF39" s="225">
        <v>50.0</v>
      </c>
      <c r="AG39" s="225">
        <v>8.0</v>
      </c>
      <c r="AH39" s="225">
        <v>24.0</v>
      </c>
      <c r="AI39" s="225">
        <v>0.0</v>
      </c>
      <c r="AJ39" s="225">
        <v>4.0</v>
      </c>
      <c r="AK39" s="309">
        <v>2.0</v>
      </c>
      <c r="AL39" s="225">
        <v>0.0</v>
      </c>
      <c r="AM39" s="225">
        <v>0.0</v>
      </c>
      <c r="AN39" s="225">
        <v>0.0</v>
      </c>
      <c r="AO39" s="225">
        <v>10.0</v>
      </c>
      <c r="AP39" s="225">
        <v>0.0</v>
      </c>
      <c r="AQ39" s="225">
        <v>0.0</v>
      </c>
      <c r="AR39" s="225">
        <v>0.0</v>
      </c>
      <c r="AS39" s="225">
        <v>0.0</v>
      </c>
      <c r="AT39" s="225">
        <v>0.0</v>
      </c>
      <c r="AU39" s="225">
        <v>0.0</v>
      </c>
      <c r="AV39" s="225">
        <v>0.0</v>
      </c>
      <c r="AW39" s="225">
        <v>0.0</v>
      </c>
      <c r="AX39" s="225">
        <v>0.0</v>
      </c>
      <c r="AY39" s="236" t="str">
        <f t="shared" ref="AY39:BS39" si="157">IF(AD39 = 0, "", AD39)</f>
        <v>8</v>
      </c>
      <c r="AZ39" s="227" t="str">
        <f t="shared" si="157"/>
        <v>50</v>
      </c>
      <c r="BA39" s="227" t="str">
        <f t="shared" si="157"/>
        <v>50</v>
      </c>
      <c r="BB39" s="227" t="str">
        <f t="shared" si="157"/>
        <v>8</v>
      </c>
      <c r="BC39" s="227" t="str">
        <f t="shared" si="157"/>
        <v>24</v>
      </c>
      <c r="BD39" s="227" t="str">
        <f t="shared" si="157"/>
        <v/>
      </c>
      <c r="BE39" s="227" t="str">
        <f t="shared" si="157"/>
        <v>4</v>
      </c>
      <c r="BF39" s="237" t="str">
        <f t="shared" si="157"/>
        <v>2</v>
      </c>
      <c r="BG39" s="227" t="str">
        <f t="shared" si="157"/>
        <v/>
      </c>
      <c r="BH39" s="227" t="str">
        <f t="shared" si="157"/>
        <v/>
      </c>
      <c r="BI39" s="227" t="str">
        <f t="shared" si="157"/>
        <v/>
      </c>
      <c r="BJ39" s="227" t="str">
        <f t="shared" si="157"/>
        <v>10</v>
      </c>
      <c r="BK39" s="227" t="str">
        <f t="shared" si="157"/>
        <v/>
      </c>
      <c r="BL39" s="227" t="str">
        <f t="shared" si="157"/>
        <v/>
      </c>
      <c r="BM39" s="227" t="str">
        <f t="shared" si="157"/>
        <v/>
      </c>
      <c r="BN39" s="227" t="str">
        <f t="shared" si="157"/>
        <v/>
      </c>
      <c r="BO39" s="227" t="str">
        <f t="shared" si="157"/>
        <v/>
      </c>
      <c r="BP39" s="227" t="str">
        <f t="shared" si="157"/>
        <v/>
      </c>
      <c r="BQ39" s="227" t="str">
        <f t="shared" si="157"/>
        <v/>
      </c>
      <c r="BR39" s="227" t="str">
        <f t="shared" si="157"/>
        <v/>
      </c>
      <c r="BS39" s="238" t="str">
        <f t="shared" si="157"/>
        <v/>
      </c>
      <c r="BT39" s="239" t="str">
        <f>$AY39*Assembly!Y$4+$AZ39*Assembly!Y$5+$BA39*Assembly!Y$6+$BB39*Assembly!Y$7+$BC39*Assembly!Y$8+$BD39*Assembly!Y$9+$BE39*Assembly!Y$10+$BF39*Assembly!Y$11+$BG39*Assembly!Y$12+$BH39*Assembly!Y$13+$BI39*Assembly!Y$14+$BJ39*Assembly!Y$15+$BK39*Assembly!Y$16+$BL39*Assembly!Y$17+$BM39*Assembly!Y$18+$BN39*Assembly!Y$19+$BO39*Assembly!Y$20+$BP39*Assembly!Y$21+$BQ39*Assembly!Y$22+$BR39*Assembly!Y$23+$BS39*Assembly!Y$24</f>
        <v>1,058</v>
      </c>
      <c r="BU39" s="225" t="str">
        <f t="shared" si="8"/>
        <v>941</v>
      </c>
      <c r="BV39" s="311" t="str">
        <f t="shared" si="129"/>
        <v>0.2 L</v>
      </c>
      <c r="BW39" s="225" t="str">
        <f>$AY39*Assembly!AC$4+$AZ39*Assembly!AC$5+$BA39*Assembly!AC$6+$BB39*Assembly!AC$7+$BC39*Assembly!AC$8+$BD39*Assembly!AC$9+$BE39*Assembly!AC$10+$BF39*Assembly!AC$11+$BG39*Assembly!AC$12+$BH39*Assembly!AC$13+$BI39*Assembly!AC$14+$BJ39*Assembly!AC$15+$BK39*Assembly!AC$16+$BL39*Assembly!AC$17+$BM39*Assembly!AC$18+$BN39*Assembly!AC$19+$BO39*Assembly!AC$20+$BP39*Assembly!AC$21+$BQ39*Assembly!AC$22+$BR39*Assembly!AC$23+$BS39*Assembly!AC$24</f>
        <v>3,962</v>
      </c>
      <c r="BX39" s="240" t="str">
        <f t="shared" si="9"/>
        <v>3.74</v>
      </c>
      <c r="BY39" s="241" t="str">
        <f t="shared" si="10"/>
        <v>3522</v>
      </c>
      <c r="BZ39" s="242" t="str">
        <f t="shared" si="11"/>
        <v>4.2</v>
      </c>
      <c r="CA39" s="241" t="str">
        <f t="shared" si="12"/>
        <v>264</v>
      </c>
      <c r="CB39" s="225" t="str">
        <f>$AY39*Assembly!X$4+$AZ39*Assembly!X$5+$BA39*Assembly!X$6+$BB39*Assembly!X$7+$BC39*Assembly!X$8+$BD39*Assembly!X$9+$BE39*Assembly!X$10+$BF39*Assembly!X$11+$BG39*Assembly!X$12+$BH39*Assembly!X$13+$BI39*Assembly!X$14+$BJ39*Assembly!X$15+$BK39*Assembly!X$16+$BL39*Assembly!X$17+$BM39*Assembly!X$18+$BN39*Assembly!X$19+$BO39*Assembly!X$20+$BP39*Assembly!X$21+$BQ39*Assembly!X$22+$BR39*Assembly!X$23+$BS39*Assembly!X$24</f>
        <v>238</v>
      </c>
      <c r="CC39" s="225" t="str">
        <f t="shared" si="13"/>
        <v>37,022</v>
      </c>
      <c r="CD39" s="223" t="str">
        <f t="shared" si="14"/>
        <v>0.0370</v>
      </c>
      <c r="CE39" s="243" t="str">
        <f>$AY39*Assembly!AB$4+$AZ39*Assembly!AB$5+$BA39*Assembly!AB$6+$BB39*Assembly!AB$7+$BC39*Assembly!AB$8+$BD39*Assembly!AB$9+$BE39*Assembly!AB$10+$BF39*Assembly!AB$11+$BG39*Assembly!AB$12+$BH39*Assembly!AB$13+$BI39*Assembly!AB$14+$BJ39*Assembly!AB$15+$BK39*Assembly!AB$16+$BL39*Assembly!AB$17+$BM39*Assembly!AB$18+$BN39*Assembly!AB$19+$BO39*Assembly!AB$20+$BP39*Assembly!AB$21+$BQ39*Assembly!AB$22+$BR39*Assembly!AB$23+$BS39*Assembly!AB$24</f>
        <v>910</v>
      </c>
      <c r="CF39" s="256" t="str">
        <f>$AY39*Assembly!M$4+$AZ39*Assembly!M$5+$BA39*Assembly!M$6+$BB39*Assembly!M$7+$BC39*Assembly!M$8+$BD39*Assembly!M$9+$BE39*Assembly!M$10+$BF39*Assembly!M$11+$BG39*Assembly!M$12+$BH39*Assembly!M$13+$BI39*Assembly!M$14+$BJ39*Assembly!M$15+$BK39*Assembly!M$16+$BL39*Assembly!M$17+$BM39*Assembly!M$18+$BN39*Assembly!M$19+$BO39*Assembly!M$20+$BP39*Assembly!M$21+$BQ39*Assembly!M$22+$BR39*Assembly!M$23+$BS39*Assembly!M$24</f>
        <v>1,274</v>
      </c>
      <c r="CG39" s="256" t="str">
        <f>$AY39*Assembly!N$4+$AZ39*Assembly!N$5+$BA39*Assembly!N$6+$BB39*Assembly!N$7+$BC39*Assembly!N$8+$BD39*Assembly!N$9+$BE39*Assembly!N$10+$BF39*Assembly!N$11+$BG39*Assembly!N$12+$BH39*Assembly!N$13+$BI39*Assembly!N$14+$BJ39*Assembly!N$15+$BK39*Assembly!N$16+$BL39*Assembly!N$17+$BM39*Assembly!N$18+$BN39*Assembly!N$19+$BO39*Assembly!N$20+$BP39*Assembly!N$21+$BQ39*Assembly!N$22+$BR39*Assembly!N$23+$BS39*Assembly!N$24</f>
        <v>70</v>
      </c>
      <c r="CH39" s="256" t="str">
        <f>$AY39*Assembly!O$4+$AZ39*Assembly!O$5+$BA39*Assembly!O$6+$BB39*Assembly!O$7+$BC39*Assembly!O$8+$BD39*Assembly!O$9+$BE39*Assembly!O$10+$BF39*Assembly!O$11+$BG39*Assembly!O$12+$BH39*Assembly!O$13+$BI39*Assembly!O$14+$BJ39*Assembly!O$15+$BK39*Assembly!O$16+$BL39*Assembly!O$17+$BM39*Assembly!O$18+$BN39*Assembly!O$19+$BO39*Assembly!O$20+$BP39*Assembly!O$21+$BQ39*Assembly!O$22+$BR39*Assembly!O$23+$BS39*Assembly!O$24</f>
        <v>30</v>
      </c>
      <c r="CI39" s="254" t="str">
        <f>$AY39*Assembly!P$4+$AZ39*Assembly!P$5+$BA39*Assembly!P$6+$BB39*Assembly!P$7+$BC39*Assembly!P$8+$BD39*Assembly!P$9+$BE39*Assembly!P$10+$BF39*Assembly!P$11+$BG39*Assembly!P$12+$BH39*Assembly!P$13+$BI39*Assembly!P$14+$BJ39*Assembly!P$15+$BK39*Assembly!P$16+$BL39*Assembly!P$17+$BM39*Assembly!P$18+$BN39*Assembly!P$19+$BO39*Assembly!P$20+$BP39*Assembly!P$21+$BQ39*Assembly!P$22+$BR39*Assembly!P$23+$BS39*Assembly!P$24</f>
        <v>0</v>
      </c>
      <c r="CJ39" s="254" t="str">
        <f>$AY39*Assembly!Q$4+$AZ39*Assembly!Q$5+$BA39*Assembly!Q$6+$BB39*Assembly!Q$7+$BC39*Assembly!Q$8+$BD39*Assembly!Q$9+$BE39*Assembly!Q$10+$BF39*Assembly!Q$11+$BG39*Assembly!Q$12+$BH39*Assembly!Q$13+$BI39*Assembly!Q$14+$BJ39*Assembly!Q$15+$BK39*Assembly!Q$16+$BL39*Assembly!Q$17+$BM39*Assembly!Q$18+$BN39*Assembly!Q$19+$BO39*Assembly!Q$20+$BP39*Assembly!Q$21+$BQ39*Assembly!Q$22+$BR39*Assembly!Q$23+$BS39*Assembly!Q$24</f>
        <v>0.4</v>
      </c>
      <c r="CK39" s="256" t="str">
        <f>$AY39*Assembly!R$4+$AZ39*Assembly!R$5+$BA39*Assembly!R$6+$BB39*Assembly!R$7+$BC39*Assembly!R$8+$BD39*Assembly!R$9+$BE39*Assembly!R$10+$BF39*Assembly!R$11+$BG39*Assembly!R$12+$BH39*Assembly!R$13+$BI39*Assembly!R$14+$BJ39*Assembly!R$15+$BK39*Assembly!R$16+$BL39*Assembly!R$17+$BM39*Assembly!R$18+$BN39*Assembly!R$19+$BO39*Assembly!R$20+$BP39*Assembly!R$21+$BQ39*Assembly!R$22+$BR39*Assembly!R$23+$BS39*Assembly!R$24</f>
        <v>0</v>
      </c>
      <c r="CL39" s="254" t="str">
        <f>$AY39*Assembly!S$4+$AZ39*Assembly!S$5+$BA39*Assembly!S$6+$BB39*Assembly!S$7+$BC39*Assembly!S$8+$BD39*Assembly!S$9+$BE39*Assembly!S$10+$BF39*Assembly!S$11+$BG39*Assembly!S$12+$BH39*Assembly!S$13+$BI39*Assembly!S$14+$BJ39*Assembly!S$15+$BK39*Assembly!S$16+$BL39*Assembly!S$17+$BM39*Assembly!S$18+$BN39*Assembly!S$19+$BO39*Assembly!S$20+$BP39*Assembly!S$21+$BQ39*Assembly!S$22+$BR39*Assembly!S$23+$BS39*Assembly!S$24</f>
        <v>0</v>
      </c>
      <c r="CM39" s="254" t="str">
        <f>$AY39*Assembly!T$4+$AZ39*Assembly!T$5+$BA39*Assembly!T$6+$BB39*Assembly!T$7+$BC39*Assembly!T$8+$BD39*Assembly!T$9+$BE39*Assembly!T$10+$BF39*Assembly!T$11+$BG39*Assembly!T$12+$BH39*Assembly!T$13+$BI39*Assembly!T$14+$BJ39*Assembly!T$15+$BK39*Assembly!T$16+$BL39*Assembly!T$17+$BM39*Assembly!T$18+$BN39*Assembly!T$19+$BO39*Assembly!T$20+$BP39*Assembly!T$21+$BQ39*Assembly!T$22+$BR39*Assembly!T$23+$BS39*Assembly!T$24</f>
        <v>0</v>
      </c>
      <c r="CN39" s="254" t="str">
        <f>$AY39*Assembly!U$4+$AZ39*Assembly!U$5+$BA39*Assembly!U$6+$BB39*Assembly!U$7+$BC39*Assembly!U$8+$BD39*Assembly!U$9+$BE39*Assembly!U$10+$BF39*Assembly!U$11+$BG39*Assembly!U$12+$BH39*Assembly!U$13+$BI39*Assembly!U$14+$BJ39*Assembly!U$15+$BK39*Assembly!U$16+$BL39*Assembly!U$17+$BM39*Assembly!U$18+$BN39*Assembly!U$19+$BO39*Assembly!U$20+$BP39*Assembly!U$21+$BQ39*Assembly!U$22+$BR39*Assembly!U$23+$BS39*Assembly!U$24</f>
        <v>0</v>
      </c>
      <c r="CO39" s="256" t="str">
        <f>$AY39*Assembly!V$4+$AZ39*Assembly!V$5+$BA39*Assembly!V$6+$BB39*Assembly!V$7+$BC39*Assembly!V$8+$BD39*Assembly!V$9+$BE39*Assembly!V$10+$BF39*Assembly!V$11+$BG39*Assembly!V$12+$BH39*Assembly!V$13+$BI39*Assembly!V$14+$BJ39*Assembly!V$15+$BK39*Assembly!V$16+$BL39*Assembly!V$17+$BM39*Assembly!V$18+$BN39*Assembly!V$19+$BO39*Assembly!V$20+$BP39*Assembly!V$21+$BQ39*Assembly!V$22+$BR39*Assembly!V$23+$BS39*Assembly!V$24</f>
        <v>0</v>
      </c>
      <c r="CP39" s="256" t="str">
        <f>CF39*Refining!$F$3</f>
        <v>2,275</v>
      </c>
      <c r="CQ39" s="256" t="str">
        <f>CG39*Refining!$F$4</f>
        <v>219</v>
      </c>
      <c r="CR39" s="256" t="str">
        <f>CH39*Refining!$F$5</f>
        <v>125</v>
      </c>
      <c r="CS39" s="256" t="str">
        <f>CI39*Refining!$F$6</f>
        <v>0</v>
      </c>
      <c r="CT39" s="256" t="str">
        <f>CJ39*Refining!$F$7</f>
        <v>1</v>
      </c>
      <c r="CU39" s="256" t="str">
        <f>CK39*Refining!$F$8</f>
        <v>0</v>
      </c>
      <c r="CV39" s="256" t="str">
        <f>CL39*Refining!$F$9</f>
        <v>0</v>
      </c>
      <c r="CW39" s="256" t="str">
        <f>CM39*Refining!$F$10</f>
        <v>0</v>
      </c>
      <c r="CX39" s="256" t="str">
        <f>CN39*Refining!$F$11</f>
        <v>0</v>
      </c>
      <c r="CY39" s="256" t="str">
        <f>CO39*Refining!$F$12</f>
        <v>0</v>
      </c>
      <c r="CZ39" s="244" t="str">
        <f t="shared" ref="CZ39:DS39" si="158">IF(CF39 = 0, "", CF39)</f>
        <v>1,274</v>
      </c>
      <c r="DA39" s="245" t="str">
        <f t="shared" si="158"/>
        <v>70</v>
      </c>
      <c r="DB39" s="245" t="str">
        <f t="shared" si="158"/>
        <v>30</v>
      </c>
      <c r="DC39" s="245" t="str">
        <f t="shared" si="158"/>
        <v/>
      </c>
      <c r="DD39" s="245" t="str">
        <f t="shared" si="158"/>
        <v>0.4</v>
      </c>
      <c r="DE39" s="245" t="str">
        <f t="shared" si="158"/>
        <v/>
      </c>
      <c r="DF39" s="245" t="str">
        <f t="shared" si="158"/>
        <v/>
      </c>
      <c r="DG39" s="245" t="str">
        <f t="shared" si="158"/>
        <v/>
      </c>
      <c r="DH39" s="245" t="str">
        <f t="shared" si="158"/>
        <v/>
      </c>
      <c r="DI39" s="246" t="str">
        <f t="shared" si="158"/>
        <v/>
      </c>
      <c r="DJ39" s="244" t="str">
        <f t="shared" si="158"/>
        <v>2,275</v>
      </c>
      <c r="DK39" s="245" t="str">
        <f t="shared" si="158"/>
        <v>219</v>
      </c>
      <c r="DL39" s="245" t="str">
        <f t="shared" si="158"/>
        <v>125</v>
      </c>
      <c r="DM39" s="245" t="str">
        <f t="shared" si="158"/>
        <v/>
      </c>
      <c r="DN39" s="247" t="str">
        <f t="shared" si="158"/>
        <v>0.7</v>
      </c>
      <c r="DO39" s="245" t="str">
        <f t="shared" si="158"/>
        <v/>
      </c>
      <c r="DP39" s="245" t="str">
        <f t="shared" si="158"/>
        <v/>
      </c>
      <c r="DQ39" s="245" t="str">
        <f t="shared" si="158"/>
        <v/>
      </c>
      <c r="DR39" s="245" t="str">
        <f t="shared" si="158"/>
        <v/>
      </c>
      <c r="DS39" s="246" t="str">
        <f t="shared" si="158"/>
        <v/>
      </c>
      <c r="DT39" s="248" t="str">
        <f t="shared" si="16"/>
        <v>1,374</v>
      </c>
      <c r="DU39" s="249" t="str">
        <f t="shared" si="17"/>
        <v>2,619</v>
      </c>
      <c r="DV39" s="225" t="str">
        <f>CZ39*'Ores &amp; Ingots'!$C$3+DA39*'Ores &amp; Ingots'!$C$4+DB39*'Ores &amp; Ingots'!$C$5+DC39*'Ores &amp; Ingots'!$C$6+DD39*'Ores &amp; Ingots'!$C$7+DE39*'Ores &amp; Ingots'!$C$8+DF39*'Ores &amp; Ingots'!$C$9+DG39*'Ores &amp; Ingots'!$C$10+DH39*'Ores &amp; Ingots'!$C$11+DI39*'Ores &amp; Ingots'!$C$12</f>
        <v>173</v>
      </c>
      <c r="DW39" s="225" t="str">
        <f>DJ39*'Ores &amp; Ingots'!$B$3+DK39*'Ores &amp; Ingots'!$B$4+DL39*'Ores &amp; Ingots'!$B$5+DM39*'Ores &amp; Ingots'!$B$6+DN39*'Ores &amp; Ingots'!$B$7+DO39*'Ores &amp; Ingots'!$B$8+DP39*'Ores &amp; Ingots'!$B$9+DQ39*'Ores &amp; Ingots'!$B$10+DR39*'Ores &amp; Ingots'!$B$11+DS39*'Ores &amp; Ingots'!$B$12</f>
        <v>969</v>
      </c>
      <c r="DX39" s="249" t="str">
        <f>CZ39*Refining!$G$3+DA39*Refining!$G$4+DB39*Refining!$G$5+DC39*Refining!$G$6+DD39*Refining!$G$7+DE39*Refining!$G$8+DF39*Refining!$G$9+DG39*Refining!$G$10+DH39*Refining!$G$11+DI39*Refining!$G$12</f>
        <v>809</v>
      </c>
      <c r="DY39" s="249" t="str">
        <f t="shared" si="18"/>
        <v>125,842</v>
      </c>
      <c r="DZ39" s="250" t="str">
        <f t="shared" si="19"/>
        <v>0.1258</v>
      </c>
      <c r="EA39" s="248" t="str">
        <f t="shared" si="20"/>
        <v>1,062</v>
      </c>
      <c r="EB39" s="251" t="str">
        <f t="shared" ref="EB39:EC39" si="159">EA39/60</f>
        <v>17.7</v>
      </c>
      <c r="EC39" s="251" t="str">
        <f t="shared" si="159"/>
        <v>0.3</v>
      </c>
      <c r="ED39" s="248" t="str">
        <f t="shared" si="22"/>
        <v>162,864</v>
      </c>
      <c r="EE39" s="251" t="str">
        <f t="shared" ref="EE39:EF39" si="160">ED39/1000</f>
        <v>162.9</v>
      </c>
      <c r="EF39" s="252" t="str">
        <f t="shared" si="160"/>
        <v>0.16</v>
      </c>
      <c r="EG39" s="223" t="str">
        <f t="shared" si="24"/>
        <v>0.1629</v>
      </c>
      <c r="EH39" s="224" t="str">
        <f t="shared" si="25"/>
        <v>0:17:42</v>
      </c>
      <c r="EI39" s="225" t="s">
        <v>12</v>
      </c>
    </row>
    <row r="40">
      <c r="A40" s="33"/>
      <c r="B40" s="226" t="s">
        <v>934</v>
      </c>
      <c r="C40" s="227" t="s">
        <v>886</v>
      </c>
      <c r="D40" s="227">
        <v>1.0</v>
      </c>
      <c r="E40" s="227">
        <v>1.0</v>
      </c>
      <c r="F40" s="227">
        <v>1.0</v>
      </c>
      <c r="G40" s="228" t="str">
        <f t="shared" si="5"/>
        <v>15.6</v>
      </c>
      <c r="H40" s="229">
        <v>30.0</v>
      </c>
      <c r="I40" s="229">
        <v>30.0</v>
      </c>
      <c r="J40" s="229" t="str">
        <f>H40/Main!$D$9</f>
        <v>30</v>
      </c>
      <c r="K40" s="229" t="str">
        <f>I40/Main!$D$10</f>
        <v>30</v>
      </c>
      <c r="L40" s="229" t="str">
        <f t="shared" si="6"/>
        <v>1</v>
      </c>
      <c r="M40" s="229">
        <v>1.0</v>
      </c>
      <c r="N40" s="231" t="s">
        <v>12</v>
      </c>
      <c r="O40" s="230"/>
      <c r="P40" s="230"/>
      <c r="Q40" s="231"/>
      <c r="R40" s="230"/>
      <c r="S40" s="232"/>
      <c r="T40" s="232"/>
      <c r="U40" s="230"/>
      <c r="V40" s="230"/>
      <c r="W40" s="312">
        <v>22.4415</v>
      </c>
      <c r="X40" s="230"/>
      <c r="Y40" s="230"/>
      <c r="Z40" s="231">
        <v>15000.0</v>
      </c>
      <c r="AA40" s="230"/>
      <c r="AB40" s="230"/>
      <c r="AC40" s="233" t="s">
        <v>913</v>
      </c>
      <c r="AD40" s="225">
        <v>10.0</v>
      </c>
      <c r="AE40" s="225">
        <v>0.0</v>
      </c>
      <c r="AF40" s="225">
        <v>12.0</v>
      </c>
      <c r="AG40" s="225">
        <v>0.0</v>
      </c>
      <c r="AH40" s="225">
        <v>12.0</v>
      </c>
      <c r="AI40" s="225">
        <v>24.0</v>
      </c>
      <c r="AJ40" s="225">
        <v>0.0</v>
      </c>
      <c r="AK40" s="225">
        <v>2.0</v>
      </c>
      <c r="AL40" s="225">
        <v>0.0</v>
      </c>
      <c r="AM40" s="225">
        <v>0.0</v>
      </c>
      <c r="AN40" s="225">
        <v>0.0</v>
      </c>
      <c r="AO40" s="225">
        <v>0.0</v>
      </c>
      <c r="AP40" s="225">
        <v>0.0</v>
      </c>
      <c r="AQ40" s="225">
        <v>0.0</v>
      </c>
      <c r="AR40" s="225">
        <v>0.0</v>
      </c>
      <c r="AS40" s="225">
        <v>0.0</v>
      </c>
      <c r="AT40" s="225">
        <v>0.0</v>
      </c>
      <c r="AU40" s="225">
        <v>0.0</v>
      </c>
      <c r="AV40" s="225">
        <v>0.0</v>
      </c>
      <c r="AW40" s="225">
        <v>0.0</v>
      </c>
      <c r="AX40" s="309">
        <v>6.0</v>
      </c>
      <c r="AY40" s="236" t="str">
        <f t="shared" ref="AY40:BS40" si="161">IF(AD40 = 0, "", AD40)</f>
        <v>10</v>
      </c>
      <c r="AZ40" s="227" t="str">
        <f t="shared" si="161"/>
        <v/>
      </c>
      <c r="BA40" s="227" t="str">
        <f t="shared" si="161"/>
        <v>12</v>
      </c>
      <c r="BB40" s="227" t="str">
        <f t="shared" si="161"/>
        <v/>
      </c>
      <c r="BC40" s="227" t="str">
        <f t="shared" si="161"/>
        <v>12</v>
      </c>
      <c r="BD40" s="227" t="str">
        <f t="shared" si="161"/>
        <v>24</v>
      </c>
      <c r="BE40" s="227" t="str">
        <f t="shared" si="161"/>
        <v/>
      </c>
      <c r="BF40" s="227" t="str">
        <f t="shared" si="161"/>
        <v>2</v>
      </c>
      <c r="BG40" s="227" t="str">
        <f t="shared" si="161"/>
        <v/>
      </c>
      <c r="BH40" s="227" t="str">
        <f t="shared" si="161"/>
        <v/>
      </c>
      <c r="BI40" s="227" t="str">
        <f t="shared" si="161"/>
        <v/>
      </c>
      <c r="BJ40" s="227" t="str">
        <f t="shared" si="161"/>
        <v/>
      </c>
      <c r="BK40" s="227" t="str">
        <f t="shared" si="161"/>
        <v/>
      </c>
      <c r="BL40" s="227" t="str">
        <f t="shared" si="161"/>
        <v/>
      </c>
      <c r="BM40" s="227" t="str">
        <f t="shared" si="161"/>
        <v/>
      </c>
      <c r="BN40" s="227" t="str">
        <f t="shared" si="161"/>
        <v/>
      </c>
      <c r="BO40" s="227" t="str">
        <f t="shared" si="161"/>
        <v/>
      </c>
      <c r="BP40" s="227" t="str">
        <f t="shared" si="161"/>
        <v/>
      </c>
      <c r="BQ40" s="227" t="str">
        <f t="shared" si="161"/>
        <v/>
      </c>
      <c r="BR40" s="227" t="str">
        <f t="shared" si="161"/>
        <v/>
      </c>
      <c r="BS40" s="313" t="str">
        <f t="shared" si="161"/>
        <v>6</v>
      </c>
      <c r="BT40" s="239" t="str">
        <f>$AY40*Assembly!Y$4+$AZ40*Assembly!Y$5+$BA40*Assembly!Y$6+$BB40*Assembly!Y$7+$BC40*Assembly!Y$8+$BD40*Assembly!Y$9+$BE40*Assembly!Y$10+$BF40*Assembly!Y$11+$BG40*Assembly!Y$12+$BH40*Assembly!Y$13+$BI40*Assembly!Y$14+$BJ40*Assembly!Y$15+$BK40*Assembly!Y$16+$BL40*Assembly!Y$17+$BM40*Assembly!Y$18+$BN40*Assembly!Y$19+$BO40*Assembly!Y$20+$BP40*Assembly!Y$21+$BQ40*Assembly!Y$22+$BR40*Assembly!Y$23+$BS40*Assembly!Y$24</f>
        <v>500</v>
      </c>
      <c r="BU40" s="225" t="str">
        <f t="shared" si="8"/>
        <v>32</v>
      </c>
      <c r="BV40" s="225"/>
      <c r="BW40" s="225" t="str">
        <f>$AY40*Assembly!AC$4+$AZ40*Assembly!AC$5+$BA40*Assembly!AC$6+$BB40*Assembly!AC$7+$BC40*Assembly!AC$8+$BD40*Assembly!AC$9+$BE40*Assembly!AC$10+$BF40*Assembly!AC$11+$BG40*Assembly!AC$12+$BH40*Assembly!AC$13+$BI40*Assembly!AC$14+$BJ40*Assembly!AC$15+$BK40*Assembly!AC$16+$BL40*Assembly!AC$17+$BM40*Assembly!AC$18+$BN40*Assembly!AC$19+$BO40*Assembly!AC$20+$BP40*Assembly!AC$21+$BQ40*Assembly!AC$22+$BR40*Assembly!AC$23+$BS40*Assembly!AC$24</f>
        <v>1,932</v>
      </c>
      <c r="BX40" s="240" t="str">
        <f t="shared" si="9"/>
        <v>3.86</v>
      </c>
      <c r="BY40" s="241" t="str">
        <f t="shared" si="10"/>
        <v>124</v>
      </c>
      <c r="BZ40" s="242" t="str">
        <f t="shared" si="11"/>
        <v>60.3</v>
      </c>
      <c r="CA40" s="241" t="str">
        <f t="shared" si="12"/>
        <v>64</v>
      </c>
      <c r="CB40" s="225" t="str">
        <f>$AY40*Assembly!X$4+$AZ40*Assembly!X$5+$BA40*Assembly!X$6+$BB40*Assembly!X$7+$BC40*Assembly!X$8+$BD40*Assembly!X$9+$BE40*Assembly!X$10+$BF40*Assembly!X$11+$BG40*Assembly!X$12+$BH40*Assembly!X$13+$BI40*Assembly!X$14+$BJ40*Assembly!X$15+$BK40*Assembly!X$16+$BL40*Assembly!X$17+$BM40*Assembly!X$18+$BN40*Assembly!X$19+$BO40*Assembly!X$20+$BP40*Assembly!X$21+$BQ40*Assembly!X$22+$BR40*Assembly!X$23+$BS40*Assembly!X$24</f>
        <v>156</v>
      </c>
      <c r="CC40" s="225" t="str">
        <f t="shared" si="13"/>
        <v>24,267</v>
      </c>
      <c r="CD40" s="223" t="str">
        <f t="shared" si="14"/>
        <v>0.0243</v>
      </c>
      <c r="CE40" s="243" t="str">
        <f>$AY40*Assembly!AB$4+$AZ40*Assembly!AB$5+$BA40*Assembly!AB$6+$BB40*Assembly!AB$7+$BC40*Assembly!AB$8+$BD40*Assembly!AB$9+$BE40*Assembly!AB$10+$BF40*Assembly!AB$11+$BG40*Assembly!AB$12+$BH40*Assembly!AB$13+$BI40*Assembly!AB$14+$BJ40*Assembly!AB$15+$BK40*Assembly!AB$16+$BL40*Assembly!AB$17+$BM40*Assembly!AB$18+$BN40*Assembly!AB$19+$BO40*Assembly!AB$20+$BP40*Assembly!AB$21+$BQ40*Assembly!AB$22+$BR40*Assembly!AB$23+$BS40*Assembly!AB$24</f>
        <v>140</v>
      </c>
      <c r="CF40" s="231" t="str">
        <f>$AY40*Assembly!M$4+$AZ40*Assembly!M$5+$BA40*Assembly!M$6+$BB40*Assembly!M$7+$BC40*Assembly!M$8+$BD40*Assembly!M$9+$BE40*Assembly!M$10+$BF40*Assembly!M$11+$BG40*Assembly!M$12+$BH40*Assembly!M$13+$BI40*Assembly!M$14+$BJ40*Assembly!M$15+$BK40*Assembly!M$16+$BL40*Assembly!M$17+$BM40*Assembly!M$18+$BN40*Assembly!M$19+$BO40*Assembly!M$20+$BP40*Assembly!M$21+$BQ40*Assembly!M$22+$BR40*Assembly!M$23+$BS40*Assembly!M$24</f>
        <v>559</v>
      </c>
      <c r="CG40" s="231" t="str">
        <f>$AY40*Assembly!N$4+$AZ40*Assembly!N$5+$BA40*Assembly!N$6+$BB40*Assembly!N$7+$BC40*Assembly!N$8+$BD40*Assembly!N$9+$BE40*Assembly!N$10+$BF40*Assembly!N$11+$BG40*Assembly!N$12+$BH40*Assembly!N$13+$BI40*Assembly!N$14+$BJ40*Assembly!N$15+$BK40*Assembly!N$16+$BL40*Assembly!N$17+$BM40*Assembly!N$18+$BN40*Assembly!N$19+$BO40*Assembly!N$20+$BP40*Assembly!N$21+$BQ40*Assembly!N$22+$BR40*Assembly!N$23+$BS40*Assembly!N$24</f>
        <v>0</v>
      </c>
      <c r="CH40" s="231" t="str">
        <f>$AY40*Assembly!O$4+$AZ40*Assembly!O$5+$BA40*Assembly!O$6+$BB40*Assembly!O$7+$BC40*Assembly!O$8+$BD40*Assembly!O$9+$BE40*Assembly!O$10+$BF40*Assembly!O$11+$BG40*Assembly!O$12+$BH40*Assembly!O$13+$BI40*Assembly!O$14+$BJ40*Assembly!O$15+$BK40*Assembly!O$16+$BL40*Assembly!O$17+$BM40*Assembly!O$18+$BN40*Assembly!O$19+$BO40*Assembly!O$20+$BP40*Assembly!O$21+$BQ40*Assembly!O$22+$BR40*Assembly!O$23+$BS40*Assembly!O$24</f>
        <v>0</v>
      </c>
      <c r="CI40" s="229" t="str">
        <f>$AY40*Assembly!P$4+$AZ40*Assembly!P$5+$BA40*Assembly!P$6+$BB40*Assembly!P$7+$BC40*Assembly!P$8+$BD40*Assembly!P$9+$BE40*Assembly!P$10+$BF40*Assembly!P$11+$BG40*Assembly!P$12+$BH40*Assembly!P$13+$BI40*Assembly!P$14+$BJ40*Assembly!P$15+$BK40*Assembly!P$16+$BL40*Assembly!P$17+$BM40*Assembly!P$18+$BN40*Assembly!P$19+$BO40*Assembly!P$20+$BP40*Assembly!P$21+$BQ40*Assembly!P$22+$BR40*Assembly!P$23+$BS40*Assembly!P$24</f>
        <v>12</v>
      </c>
      <c r="CJ40" s="229" t="str">
        <f>$AY40*Assembly!Q$4+$AZ40*Assembly!Q$5+$BA40*Assembly!Q$6+$BB40*Assembly!Q$7+$BC40*Assembly!Q$8+$BD40*Assembly!Q$9+$BE40*Assembly!Q$10+$BF40*Assembly!Q$11+$BG40*Assembly!Q$12+$BH40*Assembly!Q$13+$BI40*Assembly!Q$14+$BJ40*Assembly!Q$15+$BK40*Assembly!Q$16+$BL40*Assembly!Q$17+$BM40*Assembly!Q$18+$BN40*Assembly!Q$19+$BO40*Assembly!Q$20+$BP40*Assembly!Q$21+$BQ40*Assembly!Q$22+$BR40*Assembly!Q$23+$BS40*Assembly!Q$24</f>
        <v>3.4</v>
      </c>
      <c r="CK40" s="231" t="str">
        <f>$AY40*Assembly!R$4+$AZ40*Assembly!R$5+$BA40*Assembly!R$6+$BB40*Assembly!R$7+$BC40*Assembly!R$8+$BD40*Assembly!R$9+$BE40*Assembly!R$10+$BF40*Assembly!R$11+$BG40*Assembly!R$12+$BH40*Assembly!R$13+$BI40*Assembly!R$14+$BJ40*Assembly!R$15+$BK40*Assembly!R$16+$BL40*Assembly!R$17+$BM40*Assembly!R$18+$BN40*Assembly!R$19+$BO40*Assembly!R$20+$BP40*Assembly!R$21+$BQ40*Assembly!R$22+$BR40*Assembly!R$23+$BS40*Assembly!R$24</f>
        <v>0</v>
      </c>
      <c r="CL40" s="229" t="str">
        <f>$AY40*Assembly!S$4+$AZ40*Assembly!S$5+$BA40*Assembly!S$6+$BB40*Assembly!S$7+$BC40*Assembly!S$8+$BD40*Assembly!S$9+$BE40*Assembly!S$10+$BF40*Assembly!S$11+$BG40*Assembly!S$12+$BH40*Assembly!S$13+$BI40*Assembly!S$14+$BJ40*Assembly!S$15+$BK40*Assembly!S$16+$BL40*Assembly!S$17+$BM40*Assembly!S$18+$BN40*Assembly!S$19+$BO40*Assembly!S$20+$BP40*Assembly!S$21+$BQ40*Assembly!S$22+$BR40*Assembly!S$23+$BS40*Assembly!S$24</f>
        <v>0</v>
      </c>
      <c r="CM40" s="229" t="str">
        <f>$AY40*Assembly!T$4+$AZ40*Assembly!T$5+$BA40*Assembly!T$6+$BB40*Assembly!T$7+$BC40*Assembly!T$8+$BD40*Assembly!T$9+$BE40*Assembly!T$10+$BF40*Assembly!T$11+$BG40*Assembly!T$12+$BH40*Assembly!T$13+$BI40*Assembly!T$14+$BJ40*Assembly!T$15+$BK40*Assembly!T$16+$BL40*Assembly!T$17+$BM40*Assembly!T$18+$BN40*Assembly!T$19+$BO40*Assembly!T$20+$BP40*Assembly!T$21+$BQ40*Assembly!T$22+$BR40*Assembly!T$23+$BS40*Assembly!T$24</f>
        <v>0</v>
      </c>
      <c r="CN40" s="229" t="str">
        <f>$AY40*Assembly!U$4+$AZ40*Assembly!U$5+$BA40*Assembly!U$6+$BB40*Assembly!U$7+$BC40*Assembly!U$8+$BD40*Assembly!U$9+$BE40*Assembly!U$10+$BF40*Assembly!U$11+$BG40*Assembly!U$12+$BH40*Assembly!U$13+$BI40*Assembly!U$14+$BJ40*Assembly!U$15+$BK40*Assembly!U$16+$BL40*Assembly!U$17+$BM40*Assembly!U$18+$BN40*Assembly!U$19+$BO40*Assembly!U$20+$BP40*Assembly!U$21+$BQ40*Assembly!U$22+$BR40*Assembly!U$23+$BS40*Assembly!U$24</f>
        <v>0</v>
      </c>
      <c r="CO40" s="231" t="str">
        <f>$AY40*Assembly!V$4+$AZ40*Assembly!V$5+$BA40*Assembly!V$6+$BB40*Assembly!V$7+$BC40*Assembly!V$8+$BD40*Assembly!V$9+$BE40*Assembly!V$10+$BF40*Assembly!V$11+$BG40*Assembly!V$12+$BH40*Assembly!V$13+$BI40*Assembly!V$14+$BJ40*Assembly!V$15+$BK40*Assembly!V$16+$BL40*Assembly!V$17+$BM40*Assembly!V$18+$BN40*Assembly!V$19+$BO40*Assembly!V$20+$BP40*Assembly!V$21+$BQ40*Assembly!V$22+$BR40*Assembly!V$23+$BS40*Assembly!V$24</f>
        <v>0</v>
      </c>
      <c r="CP40" s="231" t="str">
        <f>CF40*Refining!$F$3</f>
        <v>998</v>
      </c>
      <c r="CQ40" s="231" t="str">
        <f>CG40*Refining!$F$4</f>
        <v>0</v>
      </c>
      <c r="CR40" s="231" t="str">
        <f>CH40*Refining!$F$5</f>
        <v>0</v>
      </c>
      <c r="CS40" s="231" t="str">
        <f>CI40*Refining!$F$6</f>
        <v>2,143</v>
      </c>
      <c r="CT40" s="231" t="str">
        <f>CJ40*Refining!$F$7</f>
        <v>6</v>
      </c>
      <c r="CU40" s="231" t="str">
        <f>CK40*Refining!$F$8</f>
        <v>0</v>
      </c>
      <c r="CV40" s="231" t="str">
        <f>CL40*Refining!$F$9</f>
        <v>0</v>
      </c>
      <c r="CW40" s="231" t="str">
        <f>CM40*Refining!$F$10</f>
        <v>0</v>
      </c>
      <c r="CX40" s="231" t="str">
        <f>CN40*Refining!$F$11</f>
        <v>0</v>
      </c>
      <c r="CY40" s="231" t="str">
        <f>CO40*Refining!$F$12</f>
        <v>0</v>
      </c>
      <c r="CZ40" s="244" t="str">
        <f t="shared" ref="CZ40:DS40" si="162">IF(CF40 = 0, "", CF40)</f>
        <v>559</v>
      </c>
      <c r="DA40" s="245" t="str">
        <f t="shared" si="162"/>
        <v/>
      </c>
      <c r="DB40" s="245" t="str">
        <f t="shared" si="162"/>
        <v/>
      </c>
      <c r="DC40" s="245" t="str">
        <f t="shared" si="162"/>
        <v>12</v>
      </c>
      <c r="DD40" s="245" t="str">
        <f t="shared" si="162"/>
        <v>3.4</v>
      </c>
      <c r="DE40" s="245" t="str">
        <f t="shared" si="162"/>
        <v/>
      </c>
      <c r="DF40" s="245" t="str">
        <f t="shared" si="162"/>
        <v/>
      </c>
      <c r="DG40" s="245" t="str">
        <f t="shared" si="162"/>
        <v/>
      </c>
      <c r="DH40" s="245" t="str">
        <f t="shared" si="162"/>
        <v/>
      </c>
      <c r="DI40" s="246" t="str">
        <f t="shared" si="162"/>
        <v/>
      </c>
      <c r="DJ40" s="244" t="str">
        <f t="shared" si="162"/>
        <v>998</v>
      </c>
      <c r="DK40" s="245" t="str">
        <f t="shared" si="162"/>
        <v/>
      </c>
      <c r="DL40" s="245" t="str">
        <f t="shared" si="162"/>
        <v/>
      </c>
      <c r="DM40" s="245" t="str">
        <f t="shared" si="162"/>
        <v>2,143</v>
      </c>
      <c r="DN40" s="247" t="str">
        <f t="shared" si="162"/>
        <v>6.1</v>
      </c>
      <c r="DO40" s="245" t="str">
        <f t="shared" si="162"/>
        <v/>
      </c>
      <c r="DP40" s="245" t="str">
        <f t="shared" si="162"/>
        <v/>
      </c>
      <c r="DQ40" s="245" t="str">
        <f t="shared" si="162"/>
        <v/>
      </c>
      <c r="DR40" s="245" t="str">
        <f t="shared" si="162"/>
        <v/>
      </c>
      <c r="DS40" s="246" t="str">
        <f t="shared" si="162"/>
        <v/>
      </c>
      <c r="DT40" s="248" t="str">
        <f t="shared" si="16"/>
        <v>574</v>
      </c>
      <c r="DU40" s="249" t="str">
        <f t="shared" si="17"/>
        <v>3,147</v>
      </c>
      <c r="DV40" s="225" t="str">
        <f>CZ40*'Ores &amp; Ingots'!$C$3+DA40*'Ores &amp; Ingots'!$C$4+DB40*'Ores &amp; Ingots'!$C$5+DC40*'Ores &amp; Ingots'!$C$6+DD40*'Ores &amp; Ingots'!$C$7+DE40*'Ores &amp; Ingots'!$C$8+DF40*'Ores &amp; Ingots'!$C$9+DG40*'Ores &amp; Ingots'!$C$10+DH40*'Ores &amp; Ingots'!$C$11+DI40*'Ores &amp; Ingots'!$C$12</f>
        <v>79</v>
      </c>
      <c r="DW40" s="225" t="str">
        <f>DJ40*'Ores &amp; Ingots'!$B$3+DK40*'Ores &amp; Ingots'!$B$4+DL40*'Ores &amp; Ingots'!$B$5+DM40*'Ores &amp; Ingots'!$B$6+DN40*'Ores &amp; Ingots'!$B$7+DO40*'Ores &amp; Ingots'!$B$8+DP40*'Ores &amp; Ingots'!$B$9+DQ40*'Ores &amp; Ingots'!$B$10+DR40*'Ores &amp; Ingots'!$B$11+DS40*'Ores &amp; Ingots'!$B$12</f>
        <v>1,164</v>
      </c>
      <c r="DX40" s="249" t="str">
        <f>CZ40*Refining!$G$3+DA40*Refining!$G$4+DB40*Refining!$G$5+DC40*Refining!$G$6+DD40*Refining!$G$7+DE40*Refining!$G$8+DF40*Refining!$G$9+DG40*Refining!$G$10+DH40*Refining!$G$11+DI40*Refining!$G$12</f>
        <v>1,690</v>
      </c>
      <c r="DY40" s="249" t="str">
        <f t="shared" si="18"/>
        <v>262,818</v>
      </c>
      <c r="DZ40" s="250" t="str">
        <f t="shared" si="19"/>
        <v>0.2628</v>
      </c>
      <c r="EA40" s="248" t="str">
        <f t="shared" si="20"/>
        <v>1,876</v>
      </c>
      <c r="EB40" s="251" t="str">
        <f t="shared" ref="EB40:EC40" si="163">EA40/60</f>
        <v>31.3</v>
      </c>
      <c r="EC40" s="251" t="str">
        <f t="shared" si="163"/>
        <v>0.5</v>
      </c>
      <c r="ED40" s="248" t="str">
        <f t="shared" si="22"/>
        <v>287,085</v>
      </c>
      <c r="EE40" s="251" t="str">
        <f t="shared" ref="EE40:EF40" si="164">ED40/1000</f>
        <v>287.1</v>
      </c>
      <c r="EF40" s="252" t="str">
        <f t="shared" si="164"/>
        <v>0.29</v>
      </c>
      <c r="EG40" s="223" t="str">
        <f t="shared" si="24"/>
        <v>0.2871</v>
      </c>
      <c r="EH40" s="224" t="str">
        <f t="shared" si="25"/>
        <v>0:31:16</v>
      </c>
      <c r="EI40" s="225">
        <v>1428.0</v>
      </c>
    </row>
    <row r="41">
      <c r="A41" s="33"/>
      <c r="B41" s="226" t="s">
        <v>934</v>
      </c>
      <c r="C41" s="227" t="s">
        <v>885</v>
      </c>
      <c r="D41" s="227">
        <v>1.0</v>
      </c>
      <c r="E41" s="227">
        <v>1.0</v>
      </c>
      <c r="F41" s="227">
        <v>1.0</v>
      </c>
      <c r="G41" s="253" t="str">
        <f t="shared" si="5"/>
        <v>0.1</v>
      </c>
      <c r="H41" s="254">
        <v>10.0</v>
      </c>
      <c r="I41" s="254">
        <v>10.0</v>
      </c>
      <c r="J41" s="254" t="str">
        <f>H41/Main!$D$9</f>
        <v>10</v>
      </c>
      <c r="K41" s="254" t="str">
        <f>I41/Main!$D$10</f>
        <v>10</v>
      </c>
      <c r="L41" s="254" t="str">
        <f t="shared" si="6"/>
        <v>1</v>
      </c>
      <c r="M41" s="254">
        <v>1.0</v>
      </c>
      <c r="N41" s="256" t="s">
        <v>12</v>
      </c>
      <c r="O41" s="255"/>
      <c r="P41" s="255"/>
      <c r="Q41" s="256"/>
      <c r="R41" s="255"/>
      <c r="S41" s="257"/>
      <c r="T41" s="257"/>
      <c r="U41" s="255"/>
      <c r="V41" s="255"/>
      <c r="W41" s="314">
        <v>4.4883</v>
      </c>
      <c r="X41" s="255"/>
      <c r="Y41" s="255"/>
      <c r="Z41" s="256">
        <v>15000.0</v>
      </c>
      <c r="AA41" s="255"/>
      <c r="AB41" s="255"/>
      <c r="AC41" s="258"/>
      <c r="AD41" s="225">
        <v>0.0</v>
      </c>
      <c r="AE41" s="225">
        <v>0.0</v>
      </c>
      <c r="AF41" s="225">
        <v>1.0</v>
      </c>
      <c r="AG41" s="225">
        <v>0.0</v>
      </c>
      <c r="AH41" s="225">
        <v>1.0</v>
      </c>
      <c r="AI41" s="225">
        <v>1.0</v>
      </c>
      <c r="AJ41" s="225">
        <v>0.0</v>
      </c>
      <c r="AK41" s="225">
        <v>1.0</v>
      </c>
      <c r="AL41" s="225">
        <v>0.0</v>
      </c>
      <c r="AM41" s="225">
        <v>0.0</v>
      </c>
      <c r="AN41" s="225">
        <v>0.0</v>
      </c>
      <c r="AO41" s="225">
        <v>0.0</v>
      </c>
      <c r="AP41" s="225">
        <v>0.0</v>
      </c>
      <c r="AQ41" s="225">
        <v>0.0</v>
      </c>
      <c r="AR41" s="225">
        <v>0.0</v>
      </c>
      <c r="AS41" s="225">
        <v>0.0</v>
      </c>
      <c r="AT41" s="225">
        <v>0.0</v>
      </c>
      <c r="AU41" s="225">
        <v>0.0</v>
      </c>
      <c r="AV41" s="225">
        <v>0.0</v>
      </c>
      <c r="AW41" s="225">
        <v>0.0</v>
      </c>
      <c r="AX41" s="309">
        <v>1.0</v>
      </c>
      <c r="AY41" s="236" t="str">
        <f t="shared" ref="AY41:BS41" si="165">IF(AD41 = 0, "", AD41)</f>
        <v/>
      </c>
      <c r="AZ41" s="227" t="str">
        <f t="shared" si="165"/>
        <v/>
      </c>
      <c r="BA41" s="227" t="str">
        <f t="shared" si="165"/>
        <v>1</v>
      </c>
      <c r="BB41" s="227" t="str">
        <f t="shared" si="165"/>
        <v/>
      </c>
      <c r="BC41" s="227" t="str">
        <f t="shared" si="165"/>
        <v>1</v>
      </c>
      <c r="BD41" s="227" t="str">
        <f t="shared" si="165"/>
        <v>1</v>
      </c>
      <c r="BE41" s="227" t="str">
        <f t="shared" si="165"/>
        <v/>
      </c>
      <c r="BF41" s="227" t="str">
        <f t="shared" si="165"/>
        <v>1</v>
      </c>
      <c r="BG41" s="227" t="str">
        <f t="shared" si="165"/>
        <v/>
      </c>
      <c r="BH41" s="227" t="str">
        <f t="shared" si="165"/>
        <v/>
      </c>
      <c r="BI41" s="227" t="str">
        <f t="shared" si="165"/>
        <v/>
      </c>
      <c r="BJ41" s="227" t="str">
        <f t="shared" si="165"/>
        <v/>
      </c>
      <c r="BK41" s="227" t="str">
        <f t="shared" si="165"/>
        <v/>
      </c>
      <c r="BL41" s="227" t="str">
        <f t="shared" si="165"/>
        <v/>
      </c>
      <c r="BM41" s="227" t="str">
        <f t="shared" si="165"/>
        <v/>
      </c>
      <c r="BN41" s="227" t="str">
        <f t="shared" si="165"/>
        <v/>
      </c>
      <c r="BO41" s="227" t="str">
        <f t="shared" si="165"/>
        <v/>
      </c>
      <c r="BP41" s="227" t="str">
        <f t="shared" si="165"/>
        <v/>
      </c>
      <c r="BQ41" s="227" t="str">
        <f t="shared" si="165"/>
        <v/>
      </c>
      <c r="BR41" s="227" t="str">
        <f t="shared" si="165"/>
        <v/>
      </c>
      <c r="BS41" s="313" t="str">
        <f t="shared" si="165"/>
        <v>1</v>
      </c>
      <c r="BT41" s="239" t="str">
        <f>$AY41*Assembly!Y$4+$AZ41*Assembly!Y$5+$BA41*Assembly!Y$6+$BB41*Assembly!Y$7+$BC41*Assembly!Y$8+$BD41*Assembly!Y$9+$BE41*Assembly!Y$10+$BF41*Assembly!Y$11+$BG41*Assembly!Y$12+$BH41*Assembly!Y$13+$BI41*Assembly!Y$14+$BJ41*Assembly!Y$15+$BK41*Assembly!Y$16+$BL41*Assembly!Y$17+$BM41*Assembly!Y$18+$BN41*Assembly!Y$19+$BO41*Assembly!Y$20+$BP41*Assembly!Y$21+$BQ41*Assembly!Y$22+$BR41*Assembly!Y$23+$BS41*Assembly!Y$24</f>
        <v>20</v>
      </c>
      <c r="BU41" s="225" t="str">
        <f t="shared" si="8"/>
        <v>162</v>
      </c>
      <c r="BV41" s="225"/>
      <c r="BW41" s="225" t="str">
        <f>$AY41*Assembly!AC$4+$AZ41*Assembly!AC$5+$BA41*Assembly!AC$6+$BB41*Assembly!AC$7+$BC41*Assembly!AC$8+$BD41*Assembly!AC$9+$BE41*Assembly!AC$10+$BF41*Assembly!AC$11+$BG41*Assembly!AC$12+$BH41*Assembly!AC$13+$BI41*Assembly!AC$14+$BJ41*Assembly!AC$15+$BK41*Assembly!AC$16+$BL41*Assembly!AC$17+$BM41*Assembly!AC$18+$BN41*Assembly!AC$19+$BO41*Assembly!AC$20+$BP41*Assembly!AC$21+$BQ41*Assembly!AC$22+$BR41*Assembly!AC$23+$BS41*Assembly!AC$24</f>
        <v>66</v>
      </c>
      <c r="BX41" s="240" t="str">
        <f t="shared" si="9"/>
        <v>3.27</v>
      </c>
      <c r="BY41" s="241" t="str">
        <f t="shared" si="10"/>
        <v>528</v>
      </c>
      <c r="BZ41" s="242" t="str">
        <f t="shared" si="11"/>
        <v>0.4</v>
      </c>
      <c r="CA41" s="241" t="str">
        <f t="shared" si="12"/>
        <v>7</v>
      </c>
      <c r="CB41" s="225" t="str">
        <f>$AY41*Assembly!X$4+$AZ41*Assembly!X$5+$BA41*Assembly!X$6+$BB41*Assembly!X$7+$BC41*Assembly!X$8+$BD41*Assembly!X$9+$BE41*Assembly!X$10+$BF41*Assembly!X$11+$BG41*Assembly!X$12+$BH41*Assembly!X$13+$BI41*Assembly!X$14+$BJ41*Assembly!X$15+$BK41*Assembly!X$16+$BL41*Assembly!X$17+$BM41*Assembly!X$18+$BN41*Assembly!X$19+$BO41*Assembly!X$20+$BP41*Assembly!X$21+$BQ41*Assembly!X$22+$BR41*Assembly!X$23+$BS41*Assembly!X$24</f>
        <v>17</v>
      </c>
      <c r="CC41" s="225" t="str">
        <f t="shared" si="13"/>
        <v>2,644</v>
      </c>
      <c r="CD41" s="223" t="str">
        <f t="shared" si="14"/>
        <v>0.0026</v>
      </c>
      <c r="CE41" s="243" t="str">
        <f>$AY41*Assembly!AB$4+$AZ41*Assembly!AB$5+$BA41*Assembly!AB$6+$BB41*Assembly!AB$7+$BC41*Assembly!AB$8+$BD41*Assembly!AB$9+$BE41*Assembly!AB$10+$BF41*Assembly!AB$11+$BG41*Assembly!AB$12+$BH41*Assembly!AB$13+$BI41*Assembly!AB$14+$BJ41*Assembly!AB$15+$BK41*Assembly!AB$16+$BL41*Assembly!AB$17+$BM41*Assembly!AB$18+$BN41*Assembly!AB$19+$BO41*Assembly!AB$20+$BP41*Assembly!AB$21+$BQ41*Assembly!AB$22+$BR41*Assembly!AB$23+$BS41*Assembly!AB$24</f>
        <v>9</v>
      </c>
      <c r="CF41" s="256" t="str">
        <f>$AY41*Assembly!M$4+$AZ41*Assembly!M$5+$BA41*Assembly!M$6+$BB41*Assembly!M$7+$BC41*Assembly!M$8+$BD41*Assembly!M$9+$BE41*Assembly!M$10+$BF41*Assembly!M$11+$BG41*Assembly!M$12+$BH41*Assembly!M$13+$BI41*Assembly!M$14+$BJ41*Assembly!M$15+$BK41*Assembly!M$16+$BL41*Assembly!M$17+$BM41*Assembly!M$18+$BN41*Assembly!M$19+$BO41*Assembly!M$20+$BP41*Assembly!M$21+$BQ41*Assembly!M$22+$BR41*Assembly!M$23+$BS41*Assembly!M$24</f>
        <v>23</v>
      </c>
      <c r="CG41" s="256" t="str">
        <f>$AY41*Assembly!N$4+$AZ41*Assembly!N$5+$BA41*Assembly!N$6+$BB41*Assembly!N$7+$BC41*Assembly!N$8+$BD41*Assembly!N$9+$BE41*Assembly!N$10+$BF41*Assembly!N$11+$BG41*Assembly!N$12+$BH41*Assembly!N$13+$BI41*Assembly!N$14+$BJ41*Assembly!N$15+$BK41*Assembly!N$16+$BL41*Assembly!N$17+$BM41*Assembly!N$18+$BN41*Assembly!N$19+$BO41*Assembly!N$20+$BP41*Assembly!N$21+$BQ41*Assembly!N$22+$BR41*Assembly!N$23+$BS41*Assembly!N$24</f>
        <v>0</v>
      </c>
      <c r="CH41" s="256" t="str">
        <f>$AY41*Assembly!O$4+$AZ41*Assembly!O$5+$BA41*Assembly!O$6+$BB41*Assembly!O$7+$BC41*Assembly!O$8+$BD41*Assembly!O$9+$BE41*Assembly!O$10+$BF41*Assembly!O$11+$BG41*Assembly!O$12+$BH41*Assembly!O$13+$BI41*Assembly!O$14+$BJ41*Assembly!O$15+$BK41*Assembly!O$16+$BL41*Assembly!O$17+$BM41*Assembly!O$18+$BN41*Assembly!O$19+$BO41*Assembly!O$20+$BP41*Assembly!O$21+$BQ41*Assembly!O$22+$BR41*Assembly!O$23+$BS41*Assembly!O$24</f>
        <v>0</v>
      </c>
      <c r="CI41" s="254" t="str">
        <f>$AY41*Assembly!P$4+$AZ41*Assembly!P$5+$BA41*Assembly!P$6+$BB41*Assembly!P$7+$BC41*Assembly!P$8+$BD41*Assembly!P$9+$BE41*Assembly!P$10+$BF41*Assembly!P$11+$BG41*Assembly!P$12+$BH41*Assembly!P$13+$BI41*Assembly!P$14+$BJ41*Assembly!P$15+$BK41*Assembly!P$16+$BL41*Assembly!P$17+$BM41*Assembly!P$18+$BN41*Assembly!P$19+$BO41*Assembly!P$20+$BP41*Assembly!P$21+$BQ41*Assembly!P$22+$BR41*Assembly!P$23+$BS41*Assembly!P$24</f>
        <v>2</v>
      </c>
      <c r="CJ41" s="254" t="str">
        <f>$AY41*Assembly!Q$4+$AZ41*Assembly!Q$5+$BA41*Assembly!Q$6+$BB41*Assembly!Q$7+$BC41*Assembly!Q$8+$BD41*Assembly!Q$9+$BE41*Assembly!Q$10+$BF41*Assembly!Q$11+$BG41*Assembly!Q$12+$BH41*Assembly!Q$13+$BI41*Assembly!Q$14+$BJ41*Assembly!Q$15+$BK41*Assembly!Q$16+$BL41*Assembly!Q$17+$BM41*Assembly!Q$18+$BN41*Assembly!Q$19+$BO41*Assembly!Q$20+$BP41*Assembly!Q$21+$BQ41*Assembly!Q$22+$BR41*Assembly!Q$23+$BS41*Assembly!Q$24</f>
        <v>0.7</v>
      </c>
      <c r="CK41" s="256" t="str">
        <f>$AY41*Assembly!R$4+$AZ41*Assembly!R$5+$BA41*Assembly!R$6+$BB41*Assembly!R$7+$BC41*Assembly!R$8+$BD41*Assembly!R$9+$BE41*Assembly!R$10+$BF41*Assembly!R$11+$BG41*Assembly!R$12+$BH41*Assembly!R$13+$BI41*Assembly!R$14+$BJ41*Assembly!R$15+$BK41*Assembly!R$16+$BL41*Assembly!R$17+$BM41*Assembly!R$18+$BN41*Assembly!R$19+$BO41*Assembly!R$20+$BP41*Assembly!R$21+$BQ41*Assembly!R$22+$BR41*Assembly!R$23+$BS41*Assembly!R$24</f>
        <v>0</v>
      </c>
      <c r="CL41" s="254" t="str">
        <f>$AY41*Assembly!S$4+$AZ41*Assembly!S$5+$BA41*Assembly!S$6+$BB41*Assembly!S$7+$BC41*Assembly!S$8+$BD41*Assembly!S$9+$BE41*Assembly!S$10+$BF41*Assembly!S$11+$BG41*Assembly!S$12+$BH41*Assembly!S$13+$BI41*Assembly!S$14+$BJ41*Assembly!S$15+$BK41*Assembly!S$16+$BL41*Assembly!S$17+$BM41*Assembly!S$18+$BN41*Assembly!S$19+$BO41*Assembly!S$20+$BP41*Assembly!S$21+$BQ41*Assembly!S$22+$BR41*Assembly!S$23+$BS41*Assembly!S$24</f>
        <v>0</v>
      </c>
      <c r="CM41" s="254" t="str">
        <f>$AY41*Assembly!T$4+$AZ41*Assembly!T$5+$BA41*Assembly!T$6+$BB41*Assembly!T$7+$BC41*Assembly!T$8+$BD41*Assembly!T$9+$BE41*Assembly!T$10+$BF41*Assembly!T$11+$BG41*Assembly!T$12+$BH41*Assembly!T$13+$BI41*Assembly!T$14+$BJ41*Assembly!T$15+$BK41*Assembly!T$16+$BL41*Assembly!T$17+$BM41*Assembly!T$18+$BN41*Assembly!T$19+$BO41*Assembly!T$20+$BP41*Assembly!T$21+$BQ41*Assembly!T$22+$BR41*Assembly!T$23+$BS41*Assembly!T$24</f>
        <v>0</v>
      </c>
      <c r="CN41" s="254" t="str">
        <f>$AY41*Assembly!U$4+$AZ41*Assembly!U$5+$BA41*Assembly!U$6+$BB41*Assembly!U$7+$BC41*Assembly!U$8+$BD41*Assembly!U$9+$BE41*Assembly!U$10+$BF41*Assembly!U$11+$BG41*Assembly!U$12+$BH41*Assembly!U$13+$BI41*Assembly!U$14+$BJ41*Assembly!U$15+$BK41*Assembly!U$16+$BL41*Assembly!U$17+$BM41*Assembly!U$18+$BN41*Assembly!U$19+$BO41*Assembly!U$20+$BP41*Assembly!U$21+$BQ41*Assembly!U$22+$BR41*Assembly!U$23+$BS41*Assembly!U$24</f>
        <v>0</v>
      </c>
      <c r="CO41" s="256" t="str">
        <f>$AY41*Assembly!V$4+$AZ41*Assembly!V$5+$BA41*Assembly!V$6+$BB41*Assembly!V$7+$BC41*Assembly!V$8+$BD41*Assembly!V$9+$BE41*Assembly!V$10+$BF41*Assembly!V$11+$BG41*Assembly!V$12+$BH41*Assembly!V$13+$BI41*Assembly!V$14+$BJ41*Assembly!V$15+$BK41*Assembly!V$16+$BL41*Assembly!V$17+$BM41*Assembly!V$18+$BN41*Assembly!V$19+$BO41*Assembly!V$20+$BP41*Assembly!V$21+$BQ41*Assembly!V$22+$BR41*Assembly!V$23+$BS41*Assembly!V$24</f>
        <v>0</v>
      </c>
      <c r="CP41" s="256" t="str">
        <f>CF41*Refining!$F$3</f>
        <v>40</v>
      </c>
      <c r="CQ41" s="256" t="str">
        <f>CG41*Refining!$F$4</f>
        <v>0</v>
      </c>
      <c r="CR41" s="256" t="str">
        <f>CH41*Refining!$F$5</f>
        <v>0</v>
      </c>
      <c r="CS41" s="256" t="str">
        <f>CI41*Refining!$F$6</f>
        <v>357</v>
      </c>
      <c r="CT41" s="256" t="str">
        <f>CJ41*Refining!$F$7</f>
        <v>1</v>
      </c>
      <c r="CU41" s="256" t="str">
        <f>CK41*Refining!$F$8</f>
        <v>0</v>
      </c>
      <c r="CV41" s="256" t="str">
        <f>CL41*Refining!$F$9</f>
        <v>0</v>
      </c>
      <c r="CW41" s="256" t="str">
        <f>CM41*Refining!$F$10</f>
        <v>0</v>
      </c>
      <c r="CX41" s="256" t="str">
        <f>CN41*Refining!$F$11</f>
        <v>0</v>
      </c>
      <c r="CY41" s="256" t="str">
        <f>CO41*Refining!$F$12</f>
        <v>0</v>
      </c>
      <c r="CZ41" s="244" t="str">
        <f t="shared" ref="CZ41:DS41" si="166">IF(CF41 = 0, "", CF41)</f>
        <v>23</v>
      </c>
      <c r="DA41" s="245" t="str">
        <f t="shared" si="166"/>
        <v/>
      </c>
      <c r="DB41" s="245" t="str">
        <f t="shared" si="166"/>
        <v/>
      </c>
      <c r="DC41" s="245" t="str">
        <f t="shared" si="166"/>
        <v>2</v>
      </c>
      <c r="DD41" s="245" t="str">
        <f t="shared" si="166"/>
        <v>0.7</v>
      </c>
      <c r="DE41" s="245" t="str">
        <f t="shared" si="166"/>
        <v/>
      </c>
      <c r="DF41" s="245" t="str">
        <f t="shared" si="166"/>
        <v/>
      </c>
      <c r="DG41" s="245" t="str">
        <f t="shared" si="166"/>
        <v/>
      </c>
      <c r="DH41" s="245" t="str">
        <f t="shared" si="166"/>
        <v/>
      </c>
      <c r="DI41" s="246" t="str">
        <f t="shared" si="166"/>
        <v/>
      </c>
      <c r="DJ41" s="244" t="str">
        <f t="shared" si="166"/>
        <v>40</v>
      </c>
      <c r="DK41" s="245" t="str">
        <f t="shared" si="166"/>
        <v/>
      </c>
      <c r="DL41" s="245" t="str">
        <f t="shared" si="166"/>
        <v/>
      </c>
      <c r="DM41" s="245" t="str">
        <f t="shared" si="166"/>
        <v>357</v>
      </c>
      <c r="DN41" s="247" t="str">
        <f t="shared" si="166"/>
        <v>1.3</v>
      </c>
      <c r="DO41" s="245" t="str">
        <f t="shared" si="166"/>
        <v/>
      </c>
      <c r="DP41" s="245" t="str">
        <f t="shared" si="166"/>
        <v/>
      </c>
      <c r="DQ41" s="245" t="str">
        <f t="shared" si="166"/>
        <v/>
      </c>
      <c r="DR41" s="245" t="str">
        <f t="shared" si="166"/>
        <v/>
      </c>
      <c r="DS41" s="246" t="str">
        <f t="shared" si="166"/>
        <v/>
      </c>
      <c r="DT41" s="248" t="str">
        <f t="shared" si="16"/>
        <v>25</v>
      </c>
      <c r="DU41" s="249" t="str">
        <f t="shared" si="17"/>
        <v>399</v>
      </c>
      <c r="DV41" s="225" t="str">
        <f>CZ41*'Ores &amp; Ingots'!$C$3+DA41*'Ores &amp; Ingots'!$C$4+DB41*'Ores &amp; Ingots'!$C$5+DC41*'Ores &amp; Ingots'!$C$6+DD41*'Ores &amp; Ingots'!$C$7+DE41*'Ores &amp; Ingots'!$C$8+DF41*'Ores &amp; Ingots'!$C$9+DG41*'Ores &amp; Ingots'!$C$10+DH41*'Ores &amp; Ingots'!$C$11+DI41*'Ores &amp; Ingots'!$C$12</f>
        <v>4</v>
      </c>
      <c r="DW41" s="225" t="str">
        <f>DJ41*'Ores &amp; Ingots'!$B$3+DK41*'Ores &amp; Ingots'!$B$4+DL41*'Ores &amp; Ingots'!$B$5+DM41*'Ores &amp; Ingots'!$B$6+DN41*'Ores &amp; Ingots'!$B$7+DO41*'Ores &amp; Ingots'!$B$8+DP41*'Ores &amp; Ingots'!$B$9+DQ41*'Ores &amp; Ingots'!$B$10+DR41*'Ores &amp; Ingots'!$B$11+DS41*'Ores &amp; Ingots'!$B$12</f>
        <v>147</v>
      </c>
      <c r="DX41" s="249" t="str">
        <f>CZ41*Refining!$G$3+DA41*Refining!$G$4+DB41*Refining!$G$5+DC41*Refining!$G$6+DD41*Refining!$G$7+DE41*Refining!$G$8+DF41*Refining!$G$9+DG41*Refining!$G$10+DH41*Refining!$G$11+DI41*Refining!$G$12</f>
        <v>277</v>
      </c>
      <c r="DY41" s="249" t="str">
        <f t="shared" si="18"/>
        <v>43,065</v>
      </c>
      <c r="DZ41" s="250" t="str">
        <f t="shared" si="19"/>
        <v>0.0431</v>
      </c>
      <c r="EA41" s="248" t="str">
        <f t="shared" si="20"/>
        <v>304</v>
      </c>
      <c r="EB41" s="251" t="str">
        <f t="shared" ref="EB41:EC41" si="167">EA41/60</f>
        <v>5.1</v>
      </c>
      <c r="EC41" s="251" t="str">
        <f t="shared" si="167"/>
        <v>0.1</v>
      </c>
      <c r="ED41" s="248" t="str">
        <f t="shared" si="22"/>
        <v>45,710</v>
      </c>
      <c r="EE41" s="251" t="str">
        <f t="shared" ref="EE41:EF41" si="168">ED41/1000</f>
        <v>45.7</v>
      </c>
      <c r="EF41" s="252" t="str">
        <f t="shared" si="168"/>
        <v>0.05</v>
      </c>
      <c r="EG41" s="223" t="str">
        <f t="shared" si="24"/>
        <v>0.0457</v>
      </c>
      <c r="EH41" s="224" t="str">
        <f t="shared" si="25"/>
        <v>0:05:04</v>
      </c>
      <c r="EI41" s="225" t="s">
        <v>12</v>
      </c>
    </row>
    <row r="42">
      <c r="A42" s="33"/>
      <c r="B42" s="226" t="s">
        <v>935</v>
      </c>
      <c r="C42" s="227" t="s">
        <v>886</v>
      </c>
      <c r="D42" s="227">
        <v>1.0</v>
      </c>
      <c r="E42" s="227">
        <v>1.0</v>
      </c>
      <c r="F42" s="227">
        <v>1.0</v>
      </c>
      <c r="G42" s="228" t="str">
        <f t="shared" si="5"/>
        <v>15.6</v>
      </c>
      <c r="H42" s="229">
        <v>30.0</v>
      </c>
      <c r="I42" s="229">
        <v>30.0</v>
      </c>
      <c r="J42" s="229" t="str">
        <f>H42/Main!$D$9</f>
        <v>30</v>
      </c>
      <c r="K42" s="229" t="str">
        <f>I42/Main!$D$10</f>
        <v>30</v>
      </c>
      <c r="L42" s="229" t="str">
        <f t="shared" si="6"/>
        <v>1</v>
      </c>
      <c r="M42" s="229">
        <v>1.0</v>
      </c>
      <c r="N42" s="230"/>
      <c r="O42" s="231" t="s">
        <v>12</v>
      </c>
      <c r="P42" s="230"/>
      <c r="Q42" s="231"/>
      <c r="R42" s="230"/>
      <c r="S42" s="232"/>
      <c r="T42" s="232"/>
      <c r="U42" s="230"/>
      <c r="V42" s="230"/>
      <c r="W42" s="230"/>
      <c r="X42" s="230"/>
      <c r="Y42" s="230"/>
      <c r="Z42" s="230"/>
      <c r="AA42" s="230"/>
      <c r="AB42" s="230"/>
      <c r="AC42" s="233" t="s">
        <v>913</v>
      </c>
      <c r="AD42" s="225">
        <v>2.0</v>
      </c>
      <c r="AE42" s="225">
        <v>0.0</v>
      </c>
      <c r="AF42" s="225">
        <v>0.0</v>
      </c>
      <c r="AG42" s="225">
        <v>2.0</v>
      </c>
      <c r="AH42" s="225">
        <v>1.0</v>
      </c>
      <c r="AI42" s="225">
        <v>0.0</v>
      </c>
      <c r="AJ42" s="225">
        <v>0.0</v>
      </c>
      <c r="AK42" s="225">
        <v>2.0</v>
      </c>
      <c r="AL42" s="225">
        <v>0.0</v>
      </c>
      <c r="AM42" s="225">
        <v>0.0</v>
      </c>
      <c r="AN42" s="225">
        <v>0.0</v>
      </c>
      <c r="AO42" s="225">
        <v>0.0</v>
      </c>
      <c r="AP42" s="225">
        <v>0.0</v>
      </c>
      <c r="AQ42" s="225">
        <v>0.0</v>
      </c>
      <c r="AR42" s="225">
        <v>0.0</v>
      </c>
      <c r="AS42" s="225">
        <v>0.0</v>
      </c>
      <c r="AT42" s="225">
        <v>0.0</v>
      </c>
      <c r="AU42" s="309">
        <v>1.0</v>
      </c>
      <c r="AV42" s="225">
        <v>0.0</v>
      </c>
      <c r="AW42" s="225">
        <v>0.0</v>
      </c>
      <c r="AX42" s="225">
        <v>0.0</v>
      </c>
      <c r="AY42" s="236" t="str">
        <f t="shared" ref="AY42:BS42" si="169">IF(AD42 = 0, "", AD42)</f>
        <v>2</v>
      </c>
      <c r="AZ42" s="227" t="str">
        <f t="shared" si="169"/>
        <v/>
      </c>
      <c r="BA42" s="227" t="str">
        <f t="shared" si="169"/>
        <v/>
      </c>
      <c r="BB42" s="227" t="str">
        <f t="shared" si="169"/>
        <v>2</v>
      </c>
      <c r="BC42" s="227" t="str">
        <f t="shared" si="169"/>
        <v>1</v>
      </c>
      <c r="BD42" s="227" t="str">
        <f t="shared" si="169"/>
        <v/>
      </c>
      <c r="BE42" s="227" t="str">
        <f t="shared" si="169"/>
        <v/>
      </c>
      <c r="BF42" s="227" t="str">
        <f t="shared" si="169"/>
        <v>2</v>
      </c>
      <c r="BG42" s="227" t="str">
        <f t="shared" si="169"/>
        <v/>
      </c>
      <c r="BH42" s="227" t="str">
        <f t="shared" si="169"/>
        <v/>
      </c>
      <c r="BI42" s="227" t="str">
        <f t="shared" si="169"/>
        <v/>
      </c>
      <c r="BJ42" s="227" t="str">
        <f t="shared" si="169"/>
        <v/>
      </c>
      <c r="BK42" s="227" t="str">
        <f t="shared" si="169"/>
        <v/>
      </c>
      <c r="BL42" s="227" t="str">
        <f t="shared" si="169"/>
        <v/>
      </c>
      <c r="BM42" s="227" t="str">
        <f t="shared" si="169"/>
        <v/>
      </c>
      <c r="BN42" s="227" t="str">
        <f t="shared" si="169"/>
        <v/>
      </c>
      <c r="BO42" s="227" t="str">
        <f t="shared" si="169"/>
        <v/>
      </c>
      <c r="BP42" s="237" t="str">
        <f t="shared" si="169"/>
        <v>1</v>
      </c>
      <c r="BQ42" s="227" t="str">
        <f t="shared" si="169"/>
        <v/>
      </c>
      <c r="BR42" s="227" t="str">
        <f t="shared" si="169"/>
        <v/>
      </c>
      <c r="BS42" s="238" t="str">
        <f t="shared" si="169"/>
        <v/>
      </c>
      <c r="BT42" s="239" t="str">
        <f>$AY42*Assembly!Y$4+$AZ42*Assembly!Y$5+$BA42*Assembly!Y$6+$BB42*Assembly!Y$7+$BC42*Assembly!Y$8+$BD42*Assembly!Y$9+$BE42*Assembly!Y$10+$BF42*Assembly!Y$11+$BG42*Assembly!Y$12+$BH42*Assembly!Y$13+$BI42*Assembly!Y$14+$BJ42*Assembly!Y$15+$BK42*Assembly!Y$16+$BL42*Assembly!Y$17+$BM42*Assembly!Y$18+$BN42*Assembly!Y$19+$BO42*Assembly!Y$20+$BP42*Assembly!Y$21+$BQ42*Assembly!Y$22+$BR42*Assembly!Y$23+$BS42*Assembly!Y$24</f>
        <v>106</v>
      </c>
      <c r="BU42" s="225" t="str">
        <f t="shared" si="8"/>
        <v>7</v>
      </c>
      <c r="BV42" s="225"/>
      <c r="BW42" s="225" t="str">
        <f>$AY42*Assembly!AC$4+$AZ42*Assembly!AC$5+$BA42*Assembly!AC$6+$BB42*Assembly!AC$7+$BC42*Assembly!AC$8+$BD42*Assembly!AC$9+$BE42*Assembly!AC$10+$BF42*Assembly!AC$11+$BG42*Assembly!AC$12+$BH42*Assembly!AC$13+$BI42*Assembly!AC$14+$BJ42*Assembly!AC$15+$BK42*Assembly!AC$16+$BL42*Assembly!AC$17+$BM42*Assembly!AC$18+$BN42*Assembly!AC$19+$BO42*Assembly!AC$20+$BP42*Assembly!AC$21+$BQ42*Assembly!AC$22+$BR42*Assembly!AC$23+$BS42*Assembly!AC$24</f>
        <v>367</v>
      </c>
      <c r="BX42" s="240" t="str">
        <f t="shared" si="9"/>
        <v>3.45</v>
      </c>
      <c r="BY42" s="241" t="str">
        <f t="shared" si="10"/>
        <v>23</v>
      </c>
      <c r="BZ42" s="242" t="str">
        <f t="shared" si="11"/>
        <v>53.9</v>
      </c>
      <c r="CA42" s="241" t="str">
        <f t="shared" si="12"/>
        <v>12</v>
      </c>
      <c r="CB42" s="225" t="str">
        <f>$AY42*Assembly!X$4+$AZ42*Assembly!X$5+$BA42*Assembly!X$6+$BB42*Assembly!X$7+$BC42*Assembly!X$8+$BD42*Assembly!X$9+$BE42*Assembly!X$10+$BF42*Assembly!X$11+$BG42*Assembly!X$12+$BH42*Assembly!X$13+$BI42*Assembly!X$14+$BJ42*Assembly!X$15+$BK42*Assembly!X$16+$BL42*Assembly!X$17+$BM42*Assembly!X$18+$BN42*Assembly!X$19+$BO42*Assembly!X$20+$BP42*Assembly!X$21+$BQ42*Assembly!X$22+$BR42*Assembly!X$23+$BS42*Assembly!X$24</f>
        <v>11</v>
      </c>
      <c r="CC42" s="225" t="str">
        <f t="shared" si="13"/>
        <v>1,711</v>
      </c>
      <c r="CD42" s="223" t="str">
        <f t="shared" si="14"/>
        <v>0.0017</v>
      </c>
      <c r="CE42" s="243" t="str">
        <f>$AY42*Assembly!AB$4+$AZ42*Assembly!AB$5+$BA42*Assembly!AB$6+$BB42*Assembly!AB$7+$BC42*Assembly!AB$8+$BD42*Assembly!AB$9+$BE42*Assembly!AB$10+$BF42*Assembly!AB$11+$BG42*Assembly!AB$12+$BH42*Assembly!AB$13+$BI42*Assembly!AB$14+$BJ42*Assembly!AB$15+$BK42*Assembly!AB$16+$BL42*Assembly!AB$17+$BM42*Assembly!AB$18+$BN42*Assembly!AB$19+$BO42*Assembly!AB$20+$BP42*Assembly!AB$21+$BQ42*Assembly!AB$22+$BR42*Assembly!AB$23+$BS42*Assembly!AB$24</f>
        <v>156</v>
      </c>
      <c r="CF42" s="231" t="str">
        <f>$AY42*Assembly!M$4+$AZ42*Assembly!M$5+$BA42*Assembly!M$6+$BB42*Assembly!M$7+$BC42*Assembly!M$8+$BD42*Assembly!M$9+$BE42*Assembly!M$10+$BF42*Assembly!M$11+$BG42*Assembly!M$12+$BH42*Assembly!M$13+$BI42*Assembly!M$14+$BJ42*Assembly!M$15+$BK42*Assembly!M$16+$BL42*Assembly!M$17+$BM42*Assembly!M$18+$BN42*Assembly!M$19+$BO42*Assembly!M$20+$BP42*Assembly!M$21+$BQ42*Assembly!M$22+$BR42*Assembly!M$23+$BS42*Assembly!M$24</f>
        <v>121</v>
      </c>
      <c r="CG42" s="231" t="str">
        <f>$AY42*Assembly!N$4+$AZ42*Assembly!N$5+$BA42*Assembly!N$6+$BB42*Assembly!N$7+$BC42*Assembly!N$8+$BD42*Assembly!N$9+$BE42*Assembly!N$10+$BF42*Assembly!N$11+$BG42*Assembly!N$12+$BH42*Assembly!N$13+$BI42*Assembly!N$14+$BJ42*Assembly!N$15+$BK42*Assembly!N$16+$BL42*Assembly!N$17+$BM42*Assembly!N$18+$BN42*Assembly!N$19+$BO42*Assembly!N$20+$BP42*Assembly!N$21+$BQ42*Assembly!N$22+$BR42*Assembly!N$23+$BS42*Assembly!N$24</f>
        <v>0</v>
      </c>
      <c r="CH42" s="231" t="str">
        <f>$AY42*Assembly!O$4+$AZ42*Assembly!O$5+$BA42*Assembly!O$6+$BB42*Assembly!O$7+$BC42*Assembly!O$8+$BD42*Assembly!O$9+$BE42*Assembly!O$10+$BF42*Assembly!O$11+$BG42*Assembly!O$12+$BH42*Assembly!O$13+$BI42*Assembly!O$14+$BJ42*Assembly!O$15+$BK42*Assembly!O$16+$BL42*Assembly!O$17+$BM42*Assembly!O$18+$BN42*Assembly!O$19+$BO42*Assembly!O$20+$BP42*Assembly!O$21+$BQ42*Assembly!O$22+$BR42*Assembly!O$23+$BS42*Assembly!O$24</f>
        <v>0</v>
      </c>
      <c r="CI42" s="229" t="str">
        <f>$AY42*Assembly!P$4+$AZ42*Assembly!P$5+$BA42*Assembly!P$6+$BB42*Assembly!P$7+$BC42*Assembly!P$8+$BD42*Assembly!P$9+$BE42*Assembly!P$10+$BF42*Assembly!P$11+$BG42*Assembly!P$12+$BH42*Assembly!P$13+$BI42*Assembly!P$14+$BJ42*Assembly!P$15+$BK42*Assembly!P$16+$BL42*Assembly!P$17+$BM42*Assembly!P$18+$BN42*Assembly!P$19+$BO42*Assembly!P$20+$BP42*Assembly!P$21+$BQ42*Assembly!P$22+$BR42*Assembly!P$23+$BS42*Assembly!P$24</f>
        <v>0</v>
      </c>
      <c r="CJ42" s="229" t="str">
        <f>$AY42*Assembly!Q$4+$AZ42*Assembly!Q$5+$BA42*Assembly!Q$6+$BB42*Assembly!Q$7+$BC42*Assembly!Q$8+$BD42*Assembly!Q$9+$BE42*Assembly!Q$10+$BF42*Assembly!Q$11+$BG42*Assembly!Q$12+$BH42*Assembly!Q$13+$BI42*Assembly!Q$14+$BJ42*Assembly!Q$15+$BK42*Assembly!Q$16+$BL42*Assembly!Q$17+$BM42*Assembly!Q$18+$BN42*Assembly!Q$19+$BO42*Assembly!Q$20+$BP42*Assembly!Q$21+$BQ42*Assembly!Q$22+$BR42*Assembly!Q$23+$BS42*Assembly!Q$24</f>
        <v>1.4</v>
      </c>
      <c r="CK42" s="231" t="str">
        <f>$AY42*Assembly!R$4+$AZ42*Assembly!R$5+$BA42*Assembly!R$6+$BB42*Assembly!R$7+$BC42*Assembly!R$8+$BD42*Assembly!R$9+$BE42*Assembly!R$10+$BF42*Assembly!R$11+$BG42*Assembly!R$12+$BH42*Assembly!R$13+$BI42*Assembly!R$14+$BJ42*Assembly!R$15+$BK42*Assembly!R$16+$BL42*Assembly!R$17+$BM42*Assembly!R$18+$BN42*Assembly!R$19+$BO42*Assembly!R$20+$BP42*Assembly!R$21+$BQ42*Assembly!R$22+$BR42*Assembly!R$23+$BS42*Assembly!R$24</f>
        <v>0</v>
      </c>
      <c r="CL42" s="229" t="str">
        <f>$AY42*Assembly!S$4+$AZ42*Assembly!S$5+$BA42*Assembly!S$6+$BB42*Assembly!S$7+$BC42*Assembly!S$8+$BD42*Assembly!S$9+$BE42*Assembly!S$10+$BF42*Assembly!S$11+$BG42*Assembly!S$12+$BH42*Assembly!S$13+$BI42*Assembly!S$14+$BJ42*Assembly!S$15+$BK42*Assembly!S$16+$BL42*Assembly!S$17+$BM42*Assembly!S$18+$BN42*Assembly!S$19+$BO42*Assembly!S$20+$BP42*Assembly!S$21+$BQ42*Assembly!S$22+$BR42*Assembly!S$23+$BS42*Assembly!S$24</f>
        <v>0</v>
      </c>
      <c r="CM42" s="229" t="str">
        <f>$AY42*Assembly!T$4+$AZ42*Assembly!T$5+$BA42*Assembly!T$6+$BB42*Assembly!T$7+$BC42*Assembly!T$8+$BD42*Assembly!T$9+$BE42*Assembly!T$10+$BF42*Assembly!T$11+$BG42*Assembly!T$12+$BH42*Assembly!T$13+$BI42*Assembly!T$14+$BJ42*Assembly!T$15+$BK42*Assembly!T$16+$BL42*Assembly!T$17+$BM42*Assembly!T$18+$BN42*Assembly!T$19+$BO42*Assembly!T$20+$BP42*Assembly!T$21+$BQ42*Assembly!T$22+$BR42*Assembly!T$23+$BS42*Assembly!T$24</f>
        <v>0</v>
      </c>
      <c r="CN42" s="229" t="str">
        <f>$AY42*Assembly!U$4+$AZ42*Assembly!U$5+$BA42*Assembly!U$6+$BB42*Assembly!U$7+$BC42*Assembly!U$8+$BD42*Assembly!U$9+$BE42*Assembly!U$10+$BF42*Assembly!U$11+$BG42*Assembly!U$12+$BH42*Assembly!U$13+$BI42*Assembly!U$14+$BJ42*Assembly!U$15+$BK42*Assembly!U$16+$BL42*Assembly!U$17+$BM42*Assembly!U$18+$BN42*Assembly!U$19+$BO42*Assembly!U$20+$BP42*Assembly!U$21+$BQ42*Assembly!U$22+$BR42*Assembly!U$23+$BS42*Assembly!U$24</f>
        <v>0</v>
      </c>
      <c r="CO42" s="231" t="str">
        <f>$AY42*Assembly!V$4+$AZ42*Assembly!V$5+$BA42*Assembly!V$6+$BB42*Assembly!V$7+$BC42*Assembly!V$8+$BD42*Assembly!V$9+$BE42*Assembly!V$10+$BF42*Assembly!V$11+$BG42*Assembly!V$12+$BH42*Assembly!V$13+$BI42*Assembly!V$14+$BJ42*Assembly!V$15+$BK42*Assembly!V$16+$BL42*Assembly!V$17+$BM42*Assembly!V$18+$BN42*Assembly!V$19+$BO42*Assembly!V$20+$BP42*Assembly!V$21+$BQ42*Assembly!V$22+$BR42*Assembly!V$23+$BS42*Assembly!V$24</f>
        <v>0</v>
      </c>
      <c r="CP42" s="231" t="str">
        <f>CF42*Refining!$F$3</f>
        <v>216</v>
      </c>
      <c r="CQ42" s="231" t="str">
        <f>CG42*Refining!$F$4</f>
        <v>0</v>
      </c>
      <c r="CR42" s="231" t="str">
        <f>CH42*Refining!$F$5</f>
        <v>0</v>
      </c>
      <c r="CS42" s="231" t="str">
        <f>CI42*Refining!$F$6</f>
        <v>0</v>
      </c>
      <c r="CT42" s="231" t="str">
        <f>CJ42*Refining!$F$7</f>
        <v>3</v>
      </c>
      <c r="CU42" s="231" t="str">
        <f>CK42*Refining!$F$8</f>
        <v>0</v>
      </c>
      <c r="CV42" s="231" t="str">
        <f>CL42*Refining!$F$9</f>
        <v>0</v>
      </c>
      <c r="CW42" s="231" t="str">
        <f>CM42*Refining!$F$10</f>
        <v>0</v>
      </c>
      <c r="CX42" s="231" t="str">
        <f>CN42*Refining!$F$11</f>
        <v>0</v>
      </c>
      <c r="CY42" s="231" t="str">
        <f>CO42*Refining!$F$12</f>
        <v>0</v>
      </c>
      <c r="CZ42" s="244" t="str">
        <f t="shared" ref="CZ42:DS42" si="170">IF(CF42 = 0, "", CF42)</f>
        <v>121</v>
      </c>
      <c r="DA42" s="245" t="str">
        <f t="shared" si="170"/>
        <v/>
      </c>
      <c r="DB42" s="245" t="str">
        <f t="shared" si="170"/>
        <v/>
      </c>
      <c r="DC42" s="245" t="str">
        <f t="shared" si="170"/>
        <v/>
      </c>
      <c r="DD42" s="245" t="str">
        <f t="shared" si="170"/>
        <v>1.4</v>
      </c>
      <c r="DE42" s="245" t="str">
        <f t="shared" si="170"/>
        <v/>
      </c>
      <c r="DF42" s="245" t="str">
        <f t="shared" si="170"/>
        <v/>
      </c>
      <c r="DG42" s="245" t="str">
        <f t="shared" si="170"/>
        <v/>
      </c>
      <c r="DH42" s="245" t="str">
        <f t="shared" si="170"/>
        <v/>
      </c>
      <c r="DI42" s="246" t="str">
        <f t="shared" si="170"/>
        <v/>
      </c>
      <c r="DJ42" s="244" t="str">
        <f t="shared" si="170"/>
        <v>216</v>
      </c>
      <c r="DK42" s="245" t="str">
        <f t="shared" si="170"/>
        <v/>
      </c>
      <c r="DL42" s="245" t="str">
        <f t="shared" si="170"/>
        <v/>
      </c>
      <c r="DM42" s="245" t="str">
        <f t="shared" si="170"/>
        <v/>
      </c>
      <c r="DN42" s="247" t="str">
        <f t="shared" si="170"/>
        <v>2.5</v>
      </c>
      <c r="DO42" s="245" t="str">
        <f t="shared" si="170"/>
        <v/>
      </c>
      <c r="DP42" s="245" t="str">
        <f t="shared" si="170"/>
        <v/>
      </c>
      <c r="DQ42" s="245" t="str">
        <f t="shared" si="170"/>
        <v/>
      </c>
      <c r="DR42" s="245" t="str">
        <f t="shared" si="170"/>
        <v/>
      </c>
      <c r="DS42" s="246" t="str">
        <f t="shared" si="170"/>
        <v/>
      </c>
      <c r="DT42" s="248" t="str">
        <f t="shared" si="16"/>
        <v>122</v>
      </c>
      <c r="DU42" s="249" t="str">
        <f t="shared" si="17"/>
        <v>219</v>
      </c>
      <c r="DV42" s="225" t="str">
        <f>CZ42*'Ores &amp; Ingots'!$C$3+DA42*'Ores &amp; Ingots'!$C$4+DB42*'Ores &amp; Ingots'!$C$5+DC42*'Ores &amp; Ingots'!$C$6+DD42*'Ores &amp; Ingots'!$C$7+DE42*'Ores &amp; Ingots'!$C$8+DF42*'Ores &amp; Ingots'!$C$9+DG42*'Ores &amp; Ingots'!$C$10+DH42*'Ores &amp; Ingots'!$C$11+DI42*'Ores &amp; Ingots'!$C$12</f>
        <v>16</v>
      </c>
      <c r="DW42" s="225" t="str">
        <f>DJ42*'Ores &amp; Ingots'!$B$3+DK42*'Ores &amp; Ingots'!$B$4+DL42*'Ores &amp; Ingots'!$B$5+DM42*'Ores &amp; Ingots'!$B$6+DN42*'Ores &amp; Ingots'!$B$7+DO42*'Ores &amp; Ingots'!$B$8+DP42*'Ores &amp; Ingots'!$B$9+DQ42*'Ores &amp; Ingots'!$B$10+DR42*'Ores &amp; Ingots'!$B$11+DS42*'Ores &amp; Ingots'!$B$12</f>
        <v>81</v>
      </c>
      <c r="DX42" s="249" t="str">
        <f>CZ42*Refining!$G$3+DA42*Refining!$G$4+DB42*Refining!$G$5+DC42*Refining!$G$6+DD42*Refining!$G$7+DE42*Refining!$G$8+DF42*Refining!$G$9+DG42*Refining!$G$10+DH42*Refining!$G$11+DI42*Refining!$G$12</f>
        <v>9</v>
      </c>
      <c r="DY42" s="249" t="str">
        <f t="shared" si="18"/>
        <v>1,472</v>
      </c>
      <c r="DZ42" s="250" t="str">
        <f t="shared" si="19"/>
        <v>0.0015</v>
      </c>
      <c r="EA42" s="248" t="str">
        <f t="shared" si="20"/>
        <v>50</v>
      </c>
      <c r="EB42" s="251" t="str">
        <f t="shared" ref="EB42:EC42" si="171">EA42/60</f>
        <v>0.8</v>
      </c>
      <c r="EC42" s="251" t="str">
        <f t="shared" si="171"/>
        <v>0.0</v>
      </c>
      <c r="ED42" s="248" t="str">
        <f t="shared" si="22"/>
        <v>3,183</v>
      </c>
      <c r="EE42" s="251" t="str">
        <f t="shared" ref="EE42:EF42" si="172">ED42/1000</f>
        <v>3.2</v>
      </c>
      <c r="EF42" s="252" t="str">
        <f t="shared" si="172"/>
        <v>0.00</v>
      </c>
      <c r="EG42" s="223" t="str">
        <f t="shared" si="24"/>
        <v>0.0032</v>
      </c>
      <c r="EH42" s="224" t="str">
        <f t="shared" si="25"/>
        <v>0:00:50</v>
      </c>
      <c r="EI42" s="225">
        <v>188.0</v>
      </c>
    </row>
    <row r="43">
      <c r="A43" s="42"/>
      <c r="B43" s="297" t="s">
        <v>935</v>
      </c>
      <c r="C43" s="262" t="s">
        <v>885</v>
      </c>
      <c r="D43" s="262">
        <v>1.0</v>
      </c>
      <c r="E43" s="262">
        <v>1.0</v>
      </c>
      <c r="F43" s="262">
        <v>1.0</v>
      </c>
      <c r="G43" s="315" t="str">
        <f t="shared" si="5"/>
        <v>0.1</v>
      </c>
      <c r="H43" s="316">
        <v>8.0</v>
      </c>
      <c r="I43" s="316">
        <v>8.0</v>
      </c>
      <c r="J43" s="316" t="str">
        <f>H43/Main!$D$9</f>
        <v>8</v>
      </c>
      <c r="K43" s="316" t="str">
        <f>I43/Main!$D$10</f>
        <v>8</v>
      </c>
      <c r="L43" s="316" t="str">
        <f t="shared" si="6"/>
        <v>1</v>
      </c>
      <c r="M43" s="316">
        <v>1.0</v>
      </c>
      <c r="N43" s="317"/>
      <c r="O43" s="318" t="s">
        <v>12</v>
      </c>
      <c r="P43" s="317"/>
      <c r="Q43" s="318"/>
      <c r="R43" s="317"/>
      <c r="S43" s="319"/>
      <c r="T43" s="319"/>
      <c r="U43" s="317"/>
      <c r="V43" s="317"/>
      <c r="W43" s="317"/>
      <c r="X43" s="317"/>
      <c r="Y43" s="317"/>
      <c r="Z43" s="317"/>
      <c r="AA43" s="317"/>
      <c r="AB43" s="317"/>
      <c r="AC43" s="320"/>
      <c r="AD43" s="275">
        <v>0.0</v>
      </c>
      <c r="AE43" s="275">
        <v>0.0</v>
      </c>
      <c r="AF43" s="275">
        <v>1.0</v>
      </c>
      <c r="AG43" s="275">
        <v>0.0</v>
      </c>
      <c r="AH43" s="275">
        <v>1.0</v>
      </c>
      <c r="AI43" s="275">
        <v>1.0</v>
      </c>
      <c r="AJ43" s="275">
        <v>0.0</v>
      </c>
      <c r="AK43" s="275">
        <v>1.0</v>
      </c>
      <c r="AL43" s="275">
        <v>0.0</v>
      </c>
      <c r="AM43" s="275">
        <v>0.0</v>
      </c>
      <c r="AN43" s="275">
        <v>0.0</v>
      </c>
      <c r="AO43" s="275">
        <v>0.0</v>
      </c>
      <c r="AP43" s="275">
        <v>0.0</v>
      </c>
      <c r="AQ43" s="275">
        <v>0.0</v>
      </c>
      <c r="AR43" s="275">
        <v>0.0</v>
      </c>
      <c r="AS43" s="275">
        <v>0.0</v>
      </c>
      <c r="AT43" s="275">
        <v>0.0</v>
      </c>
      <c r="AU43" s="321">
        <v>1.0</v>
      </c>
      <c r="AV43" s="275">
        <v>0.0</v>
      </c>
      <c r="AW43" s="275">
        <v>0.0</v>
      </c>
      <c r="AX43" s="275">
        <v>0.0</v>
      </c>
      <c r="AY43" s="271" t="str">
        <f t="shared" ref="AY43:BS43" si="173">IF(AD43 = 0, "", AD43)</f>
        <v/>
      </c>
      <c r="AZ43" s="262" t="str">
        <f t="shared" si="173"/>
        <v/>
      </c>
      <c r="BA43" s="262" t="str">
        <f t="shared" si="173"/>
        <v>1</v>
      </c>
      <c r="BB43" s="262" t="str">
        <f t="shared" si="173"/>
        <v/>
      </c>
      <c r="BC43" s="262" t="str">
        <f t="shared" si="173"/>
        <v>1</v>
      </c>
      <c r="BD43" s="262" t="str">
        <f t="shared" si="173"/>
        <v>1</v>
      </c>
      <c r="BE43" s="262" t="str">
        <f t="shared" si="173"/>
        <v/>
      </c>
      <c r="BF43" s="262" t="str">
        <f t="shared" si="173"/>
        <v>1</v>
      </c>
      <c r="BG43" s="262" t="str">
        <f t="shared" si="173"/>
        <v/>
      </c>
      <c r="BH43" s="262" t="str">
        <f t="shared" si="173"/>
        <v/>
      </c>
      <c r="BI43" s="262" t="str">
        <f t="shared" si="173"/>
        <v/>
      </c>
      <c r="BJ43" s="262" t="str">
        <f t="shared" si="173"/>
        <v/>
      </c>
      <c r="BK43" s="262" t="str">
        <f t="shared" si="173"/>
        <v/>
      </c>
      <c r="BL43" s="262" t="str">
        <f t="shared" si="173"/>
        <v/>
      </c>
      <c r="BM43" s="262" t="str">
        <f t="shared" si="173"/>
        <v/>
      </c>
      <c r="BN43" s="262" t="str">
        <f t="shared" si="173"/>
        <v/>
      </c>
      <c r="BO43" s="262" t="str">
        <f t="shared" si="173"/>
        <v/>
      </c>
      <c r="BP43" s="272" t="str">
        <f t="shared" si="173"/>
        <v>1</v>
      </c>
      <c r="BQ43" s="262" t="str">
        <f t="shared" si="173"/>
        <v/>
      </c>
      <c r="BR43" s="262" t="str">
        <f t="shared" si="173"/>
        <v/>
      </c>
      <c r="BS43" s="273" t="str">
        <f t="shared" si="173"/>
        <v/>
      </c>
      <c r="BT43" s="274" t="str">
        <f>$AY43*Assembly!Y$4+$AZ43*Assembly!Y$5+$BA43*Assembly!Y$6+$BB43*Assembly!Y$7+$BC43*Assembly!Y$8+$BD43*Assembly!Y$9+$BE43*Assembly!Y$10+$BF43*Assembly!Y$11+$BG43*Assembly!Y$12+$BH43*Assembly!Y$13+$BI43*Assembly!Y$14+$BJ43*Assembly!Y$15+$BK43*Assembly!Y$16+$BL43*Assembly!Y$17+$BM43*Assembly!Y$18+$BN43*Assembly!Y$19+$BO43*Assembly!Y$20+$BP43*Assembly!Y$21+$BQ43*Assembly!Y$22+$BR43*Assembly!Y$23+$BS43*Assembly!Y$24</f>
        <v>26</v>
      </c>
      <c r="BU43" s="275" t="str">
        <f t="shared" si="8"/>
        <v>210</v>
      </c>
      <c r="BV43" s="275"/>
      <c r="BW43" s="275" t="str">
        <f>$AY43*Assembly!AC$4+$AZ43*Assembly!AC$5+$BA43*Assembly!AC$6+$BB43*Assembly!AC$7+$BC43*Assembly!AC$8+$BD43*Assembly!AC$9+$BE43*Assembly!AC$10+$BF43*Assembly!AC$11+$BG43*Assembly!AC$12+$BH43*Assembly!AC$13+$BI43*Assembly!AC$14+$BJ43*Assembly!AC$15+$BK43*Assembly!AC$16+$BL43*Assembly!AC$17+$BM43*Assembly!AC$18+$BN43*Assembly!AC$19+$BO43*Assembly!AC$20+$BP43*Assembly!AC$21+$BQ43*Assembly!AC$22+$BR43*Assembly!AC$23+$BS43*Assembly!AC$24</f>
        <v>76</v>
      </c>
      <c r="BX43" s="276" t="str">
        <f t="shared" si="9"/>
        <v>2.90</v>
      </c>
      <c r="BY43" s="277" t="str">
        <f t="shared" si="10"/>
        <v>608</v>
      </c>
      <c r="BZ43" s="278" t="str">
        <f t="shared" si="11"/>
        <v>0.4</v>
      </c>
      <c r="CA43" s="277" t="str">
        <f t="shared" si="12"/>
        <v>10</v>
      </c>
      <c r="CB43" s="275" t="str">
        <f>$AY43*Assembly!X$4+$AZ43*Assembly!X$5+$BA43*Assembly!X$6+$BB43*Assembly!X$7+$BC43*Assembly!X$8+$BD43*Assembly!X$9+$BE43*Assembly!X$10+$BF43*Assembly!X$11+$BG43*Assembly!X$12+$BH43*Assembly!X$13+$BI43*Assembly!X$14+$BJ43*Assembly!X$15+$BK43*Assembly!X$16+$BL43*Assembly!X$17+$BM43*Assembly!X$18+$BN43*Assembly!X$19+$BO43*Assembly!X$20+$BP43*Assembly!X$21+$BQ43*Assembly!X$22+$BR43*Assembly!X$23+$BS43*Assembly!X$24</f>
        <v>8</v>
      </c>
      <c r="CC43" s="275" t="str">
        <f t="shared" si="13"/>
        <v>1,244</v>
      </c>
      <c r="CD43" s="279" t="str">
        <f t="shared" si="14"/>
        <v>0.0012</v>
      </c>
      <c r="CE43" s="280" t="str">
        <f>$AY43*Assembly!AB$4+$AZ43*Assembly!AB$5+$BA43*Assembly!AB$6+$BB43*Assembly!AB$7+$BC43*Assembly!AB$8+$BD43*Assembly!AB$9+$BE43*Assembly!AB$10+$BF43*Assembly!AB$11+$BG43*Assembly!AB$12+$BH43*Assembly!AB$13+$BI43*Assembly!AB$14+$BJ43*Assembly!AB$15+$BK43*Assembly!AB$16+$BL43*Assembly!AB$17+$BM43*Assembly!AB$18+$BN43*Assembly!AB$19+$BO43*Assembly!AB$20+$BP43*Assembly!AB$21+$BQ43*Assembly!AB$22+$BR43*Assembly!AB$23+$BS43*Assembly!AB$24</f>
        <v>77</v>
      </c>
      <c r="CF43" s="318" t="str">
        <f>$AY43*Assembly!M$4+$AZ43*Assembly!M$5+$BA43*Assembly!M$6+$BB43*Assembly!M$7+$BC43*Assembly!M$8+$BD43*Assembly!M$9+$BE43*Assembly!M$10+$BF43*Assembly!M$11+$BG43*Assembly!M$12+$BH43*Assembly!M$13+$BI43*Assembly!M$14+$BJ43*Assembly!M$15+$BK43*Assembly!M$16+$BL43*Assembly!M$17+$BM43*Assembly!M$18+$BN43*Assembly!M$19+$BO43*Assembly!M$20+$BP43*Assembly!M$21+$BQ43*Assembly!M$22+$BR43*Assembly!M$23+$BS43*Assembly!M$24</f>
        <v>31</v>
      </c>
      <c r="CG43" s="318" t="str">
        <f>$AY43*Assembly!N$4+$AZ43*Assembly!N$5+$BA43*Assembly!N$6+$BB43*Assembly!N$7+$BC43*Assembly!N$8+$BD43*Assembly!N$9+$BE43*Assembly!N$10+$BF43*Assembly!N$11+$BG43*Assembly!N$12+$BH43*Assembly!N$13+$BI43*Assembly!N$14+$BJ43*Assembly!N$15+$BK43*Assembly!N$16+$BL43*Assembly!N$17+$BM43*Assembly!N$18+$BN43*Assembly!N$19+$BO43*Assembly!N$20+$BP43*Assembly!N$21+$BQ43*Assembly!N$22+$BR43*Assembly!N$23+$BS43*Assembly!N$24</f>
        <v>0</v>
      </c>
      <c r="CH43" s="318" t="str">
        <f>$AY43*Assembly!O$4+$AZ43*Assembly!O$5+$BA43*Assembly!O$6+$BB43*Assembly!O$7+$BC43*Assembly!O$8+$BD43*Assembly!O$9+$BE43*Assembly!O$10+$BF43*Assembly!O$11+$BG43*Assembly!O$12+$BH43*Assembly!O$13+$BI43*Assembly!O$14+$BJ43*Assembly!O$15+$BK43*Assembly!O$16+$BL43*Assembly!O$17+$BM43*Assembly!O$18+$BN43*Assembly!O$19+$BO43*Assembly!O$20+$BP43*Assembly!O$21+$BQ43*Assembly!O$22+$BR43*Assembly!O$23+$BS43*Assembly!O$24</f>
        <v>0</v>
      </c>
      <c r="CI43" s="316" t="str">
        <f>$AY43*Assembly!P$4+$AZ43*Assembly!P$5+$BA43*Assembly!P$6+$BB43*Assembly!P$7+$BC43*Assembly!P$8+$BD43*Assembly!P$9+$BE43*Assembly!P$10+$BF43*Assembly!P$11+$BG43*Assembly!P$12+$BH43*Assembly!P$13+$BI43*Assembly!P$14+$BJ43*Assembly!P$15+$BK43*Assembly!P$16+$BL43*Assembly!P$17+$BM43*Assembly!P$18+$BN43*Assembly!P$19+$BO43*Assembly!P$20+$BP43*Assembly!P$21+$BQ43*Assembly!P$22+$BR43*Assembly!P$23+$BS43*Assembly!P$24</f>
        <v>0</v>
      </c>
      <c r="CJ43" s="316" t="str">
        <f>$AY43*Assembly!Q$4+$AZ43*Assembly!Q$5+$BA43*Assembly!Q$6+$BB43*Assembly!Q$7+$BC43*Assembly!Q$8+$BD43*Assembly!Q$9+$BE43*Assembly!Q$10+$BF43*Assembly!Q$11+$BG43*Assembly!Q$12+$BH43*Assembly!Q$13+$BI43*Assembly!Q$14+$BJ43*Assembly!Q$15+$BK43*Assembly!Q$16+$BL43*Assembly!Q$17+$BM43*Assembly!Q$18+$BN43*Assembly!Q$19+$BO43*Assembly!Q$20+$BP43*Assembly!Q$21+$BQ43*Assembly!Q$22+$BR43*Assembly!Q$23+$BS43*Assembly!Q$24</f>
        <v>1.2</v>
      </c>
      <c r="CK43" s="318" t="str">
        <f>$AY43*Assembly!R$4+$AZ43*Assembly!R$5+$BA43*Assembly!R$6+$BB43*Assembly!R$7+$BC43*Assembly!R$8+$BD43*Assembly!R$9+$BE43*Assembly!R$10+$BF43*Assembly!R$11+$BG43*Assembly!R$12+$BH43*Assembly!R$13+$BI43*Assembly!R$14+$BJ43*Assembly!R$15+$BK43*Assembly!R$16+$BL43*Assembly!R$17+$BM43*Assembly!R$18+$BN43*Assembly!R$19+$BO43*Assembly!R$20+$BP43*Assembly!R$21+$BQ43*Assembly!R$22+$BR43*Assembly!R$23+$BS43*Assembly!R$24</f>
        <v>0</v>
      </c>
      <c r="CL43" s="316" t="str">
        <f>$AY43*Assembly!S$4+$AZ43*Assembly!S$5+$BA43*Assembly!S$6+$BB43*Assembly!S$7+$BC43*Assembly!S$8+$BD43*Assembly!S$9+$BE43*Assembly!S$10+$BF43*Assembly!S$11+$BG43*Assembly!S$12+$BH43*Assembly!S$13+$BI43*Assembly!S$14+$BJ43*Assembly!S$15+$BK43*Assembly!S$16+$BL43*Assembly!S$17+$BM43*Assembly!S$18+$BN43*Assembly!S$19+$BO43*Assembly!S$20+$BP43*Assembly!S$21+$BQ43*Assembly!S$22+$BR43*Assembly!S$23+$BS43*Assembly!S$24</f>
        <v>0</v>
      </c>
      <c r="CM43" s="316" t="str">
        <f>$AY43*Assembly!T$4+$AZ43*Assembly!T$5+$BA43*Assembly!T$6+$BB43*Assembly!T$7+$BC43*Assembly!T$8+$BD43*Assembly!T$9+$BE43*Assembly!T$10+$BF43*Assembly!T$11+$BG43*Assembly!T$12+$BH43*Assembly!T$13+$BI43*Assembly!T$14+$BJ43*Assembly!T$15+$BK43*Assembly!T$16+$BL43*Assembly!T$17+$BM43*Assembly!T$18+$BN43*Assembly!T$19+$BO43*Assembly!T$20+$BP43*Assembly!T$21+$BQ43*Assembly!T$22+$BR43*Assembly!T$23+$BS43*Assembly!T$24</f>
        <v>0</v>
      </c>
      <c r="CN43" s="316" t="str">
        <f>$AY43*Assembly!U$4+$AZ43*Assembly!U$5+$BA43*Assembly!U$6+$BB43*Assembly!U$7+$BC43*Assembly!U$8+$BD43*Assembly!U$9+$BE43*Assembly!U$10+$BF43*Assembly!U$11+$BG43*Assembly!U$12+$BH43*Assembly!U$13+$BI43*Assembly!U$14+$BJ43*Assembly!U$15+$BK43*Assembly!U$16+$BL43*Assembly!U$17+$BM43*Assembly!U$18+$BN43*Assembly!U$19+$BO43*Assembly!U$20+$BP43*Assembly!U$21+$BQ43*Assembly!U$22+$BR43*Assembly!U$23+$BS43*Assembly!U$24</f>
        <v>0</v>
      </c>
      <c r="CO43" s="318" t="str">
        <f>$AY43*Assembly!V$4+$AZ43*Assembly!V$5+$BA43*Assembly!V$6+$BB43*Assembly!V$7+$BC43*Assembly!V$8+$BD43*Assembly!V$9+$BE43*Assembly!V$10+$BF43*Assembly!V$11+$BG43*Assembly!V$12+$BH43*Assembly!V$13+$BI43*Assembly!V$14+$BJ43*Assembly!V$15+$BK43*Assembly!V$16+$BL43*Assembly!V$17+$BM43*Assembly!V$18+$BN43*Assembly!V$19+$BO43*Assembly!V$20+$BP43*Assembly!V$21+$BQ43*Assembly!V$22+$BR43*Assembly!V$23+$BS43*Assembly!V$24</f>
        <v>0</v>
      </c>
      <c r="CP43" s="318" t="str">
        <f>CF43*Refining!$F$3</f>
        <v>54</v>
      </c>
      <c r="CQ43" s="318" t="str">
        <f>CG43*Refining!$F$4</f>
        <v>0</v>
      </c>
      <c r="CR43" s="318" t="str">
        <f>CH43*Refining!$F$5</f>
        <v>0</v>
      </c>
      <c r="CS43" s="318" t="str">
        <f>CI43*Refining!$F$6</f>
        <v>0</v>
      </c>
      <c r="CT43" s="318" t="str">
        <f>CJ43*Refining!$F$7</f>
        <v>2</v>
      </c>
      <c r="CU43" s="318" t="str">
        <f>CK43*Refining!$F$8</f>
        <v>0</v>
      </c>
      <c r="CV43" s="318" t="str">
        <f>CL43*Refining!$F$9</f>
        <v>0</v>
      </c>
      <c r="CW43" s="318" t="str">
        <f>CM43*Refining!$F$10</f>
        <v>0</v>
      </c>
      <c r="CX43" s="318" t="str">
        <f>CN43*Refining!$F$11</f>
        <v>0</v>
      </c>
      <c r="CY43" s="318" t="str">
        <f>CO43*Refining!$F$12</f>
        <v>0</v>
      </c>
      <c r="CZ43" s="281" t="str">
        <f t="shared" ref="CZ43:DS43" si="174">IF(CF43 = 0, "", CF43)</f>
        <v>31</v>
      </c>
      <c r="DA43" s="282" t="str">
        <f t="shared" si="174"/>
        <v/>
      </c>
      <c r="DB43" s="282" t="str">
        <f t="shared" si="174"/>
        <v/>
      </c>
      <c r="DC43" s="282" t="str">
        <f t="shared" si="174"/>
        <v/>
      </c>
      <c r="DD43" s="282" t="str">
        <f t="shared" si="174"/>
        <v>1.2</v>
      </c>
      <c r="DE43" s="282" t="str">
        <f t="shared" si="174"/>
        <v/>
      </c>
      <c r="DF43" s="282" t="str">
        <f t="shared" si="174"/>
        <v/>
      </c>
      <c r="DG43" s="282" t="str">
        <f t="shared" si="174"/>
        <v/>
      </c>
      <c r="DH43" s="282" t="str">
        <f t="shared" si="174"/>
        <v/>
      </c>
      <c r="DI43" s="283" t="str">
        <f t="shared" si="174"/>
        <v/>
      </c>
      <c r="DJ43" s="281" t="str">
        <f t="shared" si="174"/>
        <v>54</v>
      </c>
      <c r="DK43" s="282" t="str">
        <f t="shared" si="174"/>
        <v/>
      </c>
      <c r="DL43" s="282" t="str">
        <f t="shared" si="174"/>
        <v/>
      </c>
      <c r="DM43" s="282" t="str">
        <f t="shared" si="174"/>
        <v/>
      </c>
      <c r="DN43" s="322" t="str">
        <f t="shared" si="174"/>
        <v>2.1</v>
      </c>
      <c r="DO43" s="282" t="str">
        <f t="shared" si="174"/>
        <v/>
      </c>
      <c r="DP43" s="282" t="str">
        <f t="shared" si="174"/>
        <v/>
      </c>
      <c r="DQ43" s="282" t="str">
        <f t="shared" si="174"/>
        <v/>
      </c>
      <c r="DR43" s="282" t="str">
        <f t="shared" si="174"/>
        <v/>
      </c>
      <c r="DS43" s="283" t="str">
        <f t="shared" si="174"/>
        <v/>
      </c>
      <c r="DT43" s="285" t="str">
        <f t="shared" si="16"/>
        <v>32</v>
      </c>
      <c r="DU43" s="286" t="str">
        <f t="shared" si="17"/>
        <v>57</v>
      </c>
      <c r="DV43" s="275" t="str">
        <f>CZ43*'Ores &amp; Ingots'!$C$3+DA43*'Ores &amp; Ingots'!$C$4+DB43*'Ores &amp; Ingots'!$C$5+DC43*'Ores &amp; Ingots'!$C$6+DD43*'Ores &amp; Ingots'!$C$7+DE43*'Ores &amp; Ingots'!$C$8+DF43*'Ores &amp; Ingots'!$C$9+DG43*'Ores &amp; Ingots'!$C$10+DH43*'Ores &amp; Ingots'!$C$11+DI43*'Ores &amp; Ingots'!$C$12</f>
        <v>4</v>
      </c>
      <c r="DW43" s="275" t="str">
        <f>DJ43*'Ores &amp; Ingots'!$B$3+DK43*'Ores &amp; Ingots'!$B$4+DL43*'Ores &amp; Ingots'!$B$5+DM43*'Ores &amp; Ingots'!$B$6+DN43*'Ores &amp; Ingots'!$B$7+DO43*'Ores &amp; Ingots'!$B$8+DP43*'Ores &amp; Ingots'!$B$9+DQ43*'Ores &amp; Ingots'!$B$10+DR43*'Ores &amp; Ingots'!$B$11+DS43*'Ores &amp; Ingots'!$B$12</f>
        <v>21</v>
      </c>
      <c r="DX43" s="286" t="str">
        <f>CZ43*Refining!$G$3+DA43*Refining!$G$4+DB43*Refining!$G$5+DC43*Refining!$G$6+DD43*Refining!$G$7+DE43*Refining!$G$8+DF43*Refining!$G$9+DG43*Refining!$G$10+DH43*Refining!$G$11+DI43*Refining!$G$12</f>
        <v>3</v>
      </c>
      <c r="DY43" s="249" t="str">
        <f t="shared" si="18"/>
        <v>480</v>
      </c>
      <c r="DZ43" s="287" t="str">
        <f t="shared" si="19"/>
        <v>0.0005</v>
      </c>
      <c r="EA43" s="285" t="str">
        <f t="shared" si="20"/>
        <v>19</v>
      </c>
      <c r="EB43" s="288" t="str">
        <f t="shared" ref="EB43:EC43" si="175">EA43/60</f>
        <v>0.3</v>
      </c>
      <c r="EC43" s="288" t="str">
        <f t="shared" si="175"/>
        <v>0.0</v>
      </c>
      <c r="ED43" s="285" t="str">
        <f t="shared" si="22"/>
        <v>1,724</v>
      </c>
      <c r="EE43" s="288" t="str">
        <f t="shared" ref="EE43:EF43" si="176">ED43/1000</f>
        <v>1.7</v>
      </c>
      <c r="EF43" s="289" t="str">
        <f t="shared" si="176"/>
        <v>0.00</v>
      </c>
      <c r="EG43" s="279" t="str">
        <f t="shared" si="24"/>
        <v>0.0017</v>
      </c>
      <c r="EH43" s="290" t="str">
        <f t="shared" si="25"/>
        <v>0:00:19</v>
      </c>
      <c r="EI43" s="225" t="s">
        <v>12</v>
      </c>
    </row>
    <row r="44">
      <c r="A44" s="323" t="s">
        <v>936</v>
      </c>
      <c r="B44" s="192" t="s">
        <v>937</v>
      </c>
      <c r="C44" s="193" t="s">
        <v>886</v>
      </c>
      <c r="D44" s="193">
        <v>2.0</v>
      </c>
      <c r="E44" s="193">
        <v>4.0</v>
      </c>
      <c r="F44" s="193">
        <v>2.0</v>
      </c>
      <c r="G44" s="324" t="str">
        <f t="shared" si="5"/>
        <v>250.0</v>
      </c>
      <c r="H44" s="325">
        <v>70.0</v>
      </c>
      <c r="I44" s="325">
        <v>70.0</v>
      </c>
      <c r="J44" s="325" t="str">
        <f>H44/Main!$D$9</f>
        <v>70</v>
      </c>
      <c r="K44" s="325" t="str">
        <f>I44/Main!$D$10</f>
        <v>70</v>
      </c>
      <c r="L44" s="325" t="str">
        <f t="shared" si="6"/>
        <v>1</v>
      </c>
      <c r="M44" s="325">
        <v>1.0</v>
      </c>
      <c r="N44" s="326">
        <v>1000.0</v>
      </c>
      <c r="O44" s="326">
        <v>560000.0</v>
      </c>
      <c r="P44" s="327"/>
      <c r="Q44" s="326">
        <v>4000.0</v>
      </c>
      <c r="R44" s="326" t="str">
        <f>Q44*Main!$D$6</f>
        <v>4,000</v>
      </c>
      <c r="S44" s="328"/>
      <c r="T44" s="328"/>
      <c r="U44" s="327"/>
      <c r="V44" s="327"/>
      <c r="W44" s="327"/>
      <c r="X44" s="327"/>
      <c r="Y44" s="327"/>
      <c r="Z44" s="327"/>
      <c r="AA44" s="327"/>
      <c r="AB44" s="327"/>
      <c r="AC44" s="329" t="s">
        <v>18</v>
      </c>
      <c r="AD44" s="208">
        <v>1200.0</v>
      </c>
      <c r="AE44" s="208">
        <v>0.0</v>
      </c>
      <c r="AF44" s="208">
        <v>0.0</v>
      </c>
      <c r="AG44" s="208">
        <v>20.0</v>
      </c>
      <c r="AH44" s="208">
        <v>40.0</v>
      </c>
      <c r="AI44" s="208">
        <v>0.0</v>
      </c>
      <c r="AJ44" s="208">
        <v>16.0</v>
      </c>
      <c r="AK44" s="306">
        <v>20.0</v>
      </c>
      <c r="AL44" s="208">
        <v>0.0</v>
      </c>
      <c r="AM44" s="208">
        <v>0.0</v>
      </c>
      <c r="AN44" s="208">
        <v>0.0</v>
      </c>
      <c r="AO44" s="208">
        <v>0.0</v>
      </c>
      <c r="AP44" s="208">
        <v>0.0</v>
      </c>
      <c r="AQ44" s="208">
        <v>0.0</v>
      </c>
      <c r="AR44" s="208">
        <v>0.0</v>
      </c>
      <c r="AS44" s="208">
        <v>0.0</v>
      </c>
      <c r="AT44" s="208">
        <v>0.0</v>
      </c>
      <c r="AU44" s="208">
        <v>0.0</v>
      </c>
      <c r="AV44" s="208">
        <v>0.0</v>
      </c>
      <c r="AW44" s="208">
        <v>0.0</v>
      </c>
      <c r="AX44" s="208">
        <v>0.0</v>
      </c>
      <c r="AY44" s="292" t="str">
        <f t="shared" ref="AY44:BS44" si="177">IF(AD44 = 0, "", AD44)</f>
        <v>1,200</v>
      </c>
      <c r="AZ44" s="193" t="str">
        <f t="shared" si="177"/>
        <v/>
      </c>
      <c r="BA44" s="193" t="str">
        <f t="shared" si="177"/>
        <v/>
      </c>
      <c r="BB44" s="193" t="str">
        <f t="shared" si="177"/>
        <v>20</v>
      </c>
      <c r="BC44" s="193" t="str">
        <f t="shared" si="177"/>
        <v>40</v>
      </c>
      <c r="BD44" s="193" t="str">
        <f t="shared" si="177"/>
        <v/>
      </c>
      <c r="BE44" s="193" t="str">
        <f t="shared" si="177"/>
        <v>16</v>
      </c>
      <c r="BF44" s="205" t="str">
        <f t="shared" si="177"/>
        <v>20</v>
      </c>
      <c r="BG44" s="193" t="str">
        <f t="shared" si="177"/>
        <v/>
      </c>
      <c r="BH44" s="193" t="str">
        <f t="shared" si="177"/>
        <v/>
      </c>
      <c r="BI44" s="193" t="str">
        <f t="shared" si="177"/>
        <v/>
      </c>
      <c r="BJ44" s="193" t="str">
        <f t="shared" si="177"/>
        <v/>
      </c>
      <c r="BK44" s="193" t="str">
        <f t="shared" si="177"/>
        <v/>
      </c>
      <c r="BL44" s="193" t="str">
        <f t="shared" si="177"/>
        <v/>
      </c>
      <c r="BM44" s="193" t="str">
        <f t="shared" si="177"/>
        <v/>
      </c>
      <c r="BN44" s="193" t="str">
        <f t="shared" si="177"/>
        <v/>
      </c>
      <c r="BO44" s="193" t="str">
        <f t="shared" si="177"/>
        <v/>
      </c>
      <c r="BP44" s="193" t="str">
        <f t="shared" si="177"/>
        <v/>
      </c>
      <c r="BQ44" s="193" t="str">
        <f t="shared" si="177"/>
        <v/>
      </c>
      <c r="BR44" s="193" t="str">
        <f t="shared" si="177"/>
        <v/>
      </c>
      <c r="BS44" s="206" t="str">
        <f t="shared" si="177"/>
        <v/>
      </c>
      <c r="BT44" s="207" t="str">
        <f>$AY44*Assembly!Y$4+$AZ44*Assembly!Y$5+$BA44*Assembly!Y$6+$BB44*Assembly!Y$7+$BC44*Assembly!Y$8+$BD44*Assembly!Y$9+$BE44*Assembly!Y$10+$BF44*Assembly!Y$11+$BG44*Assembly!Y$12+$BH44*Assembly!Y$13+$BI44*Assembly!Y$14+$BJ44*Assembly!Y$15+$BK44*Assembly!Y$16+$BL44*Assembly!Y$17+$BM44*Assembly!Y$18+$BN44*Assembly!Y$19+$BO44*Assembly!Y$20+$BP44*Assembly!Y$21+$BQ44*Assembly!Y$22+$BR44*Assembly!Y$23+$BS44*Assembly!Y$24</f>
        <v>25,208</v>
      </c>
      <c r="BU44" s="208" t="str">
        <f t="shared" si="8"/>
        <v>101</v>
      </c>
      <c r="BV44" s="308" t="str">
        <f t="shared" ref="BV44:BV52" si="182">IF(R44 = "?", "?", R44/BT44)</f>
        <v>0.2 L</v>
      </c>
      <c r="BW44" s="208" t="str">
        <f>$AY44*Assembly!AC$4+$AZ44*Assembly!AC$5+$BA44*Assembly!AC$6+$BB44*Assembly!AC$7+$BC44*Assembly!AC$8+$BD44*Assembly!AC$9+$BE44*Assembly!AC$10+$BF44*Assembly!AC$11+$BG44*Assembly!AC$12+$BH44*Assembly!AC$13+$BI44*Assembly!AC$14+$BJ44*Assembly!AC$15+$BK44*Assembly!AC$16+$BL44*Assembly!AC$17+$BM44*Assembly!AC$18+$BN44*Assembly!AC$19+$BO44*Assembly!AC$20+$BP44*Assembly!AC$21+$BQ44*Assembly!AC$22+$BR44*Assembly!AC$23+$BS44*Assembly!AC$24</f>
        <v>123,060</v>
      </c>
      <c r="BX44" s="209" t="str">
        <f t="shared" si="9"/>
        <v>4.88</v>
      </c>
      <c r="BY44" s="210" t="str">
        <f t="shared" si="10"/>
        <v>492</v>
      </c>
      <c r="BZ44" s="211" t="str">
        <f t="shared" si="11"/>
        <v>1220.4</v>
      </c>
      <c r="CA44" s="210" t="str">
        <f t="shared" si="12"/>
        <v>1758</v>
      </c>
      <c r="CB44" s="208" t="str">
        <f>$AY44*Assembly!X$4+$AZ44*Assembly!X$5+$BA44*Assembly!X$6+$BB44*Assembly!X$7+$BC44*Assembly!X$8+$BD44*Assembly!X$9+$BE44*Assembly!X$10+$BF44*Assembly!X$11+$BG44*Assembly!X$12+$BH44*Assembly!X$13+$BI44*Assembly!X$14+$BJ44*Assembly!X$15+$BK44*Assembly!X$16+$BL44*Assembly!X$17+$BM44*Assembly!X$18+$BN44*Assembly!X$19+$BO44*Assembly!X$20+$BP44*Assembly!X$21+$BQ44*Assembly!X$22+$BR44*Assembly!X$23+$BS44*Assembly!X$24</f>
        <v>1,416</v>
      </c>
      <c r="CC44" s="208" t="str">
        <f t="shared" si="13"/>
        <v>220,267</v>
      </c>
      <c r="CD44" s="212" t="str">
        <f t="shared" si="14"/>
        <v>0.2203</v>
      </c>
      <c r="CE44" s="213" t="str">
        <f>$AY44*Assembly!AB$4+$AZ44*Assembly!AB$5+$BA44*Assembly!AB$6+$BB44*Assembly!AB$7+$BC44*Assembly!AB$8+$BD44*Assembly!AB$9+$BE44*Assembly!AB$10+$BF44*Assembly!AB$11+$BG44*Assembly!AB$12+$BH44*Assembly!AB$13+$BI44*Assembly!AB$14+$BJ44*Assembly!AB$15+$BK44*Assembly!AB$16+$BL44*Assembly!AB$17+$BM44*Assembly!AB$18+$BN44*Assembly!AB$19+$BO44*Assembly!AB$20+$BP44*Assembly!AB$21+$BQ44*Assembly!AB$22+$BR44*Assembly!AB$23+$BS44*Assembly!AB$24</f>
        <v>4,588</v>
      </c>
      <c r="CF44" s="326" t="str">
        <f>$AY44*Assembly!M$4+$AZ44*Assembly!M$5+$BA44*Assembly!M$6+$BB44*Assembly!M$7+$BC44*Assembly!M$8+$BD44*Assembly!M$9+$BE44*Assembly!M$10+$BF44*Assembly!M$11+$BG44*Assembly!M$12+$BH44*Assembly!M$13+$BI44*Assembly!M$14+$BJ44*Assembly!M$15+$BK44*Assembly!M$16+$BL44*Assembly!M$17+$BM44*Assembly!M$18+$BN44*Assembly!M$19+$BO44*Assembly!M$20+$BP44*Assembly!M$21+$BQ44*Assembly!M$22+$BR44*Assembly!M$23+$BS44*Assembly!M$24</f>
        <v>26,530</v>
      </c>
      <c r="CG44" s="326" t="str">
        <f>$AY44*Assembly!N$4+$AZ44*Assembly!N$5+$BA44*Assembly!N$6+$BB44*Assembly!N$7+$BC44*Assembly!N$8+$BD44*Assembly!N$9+$BE44*Assembly!N$10+$BF44*Assembly!N$11+$BG44*Assembly!N$12+$BH44*Assembly!N$13+$BI44*Assembly!N$14+$BJ44*Assembly!N$15+$BK44*Assembly!N$16+$BL44*Assembly!N$17+$BM44*Assembly!N$18+$BN44*Assembly!N$19+$BO44*Assembly!N$20+$BP44*Assembly!N$21+$BQ44*Assembly!N$22+$BR44*Assembly!N$23+$BS44*Assembly!N$24</f>
        <v>80</v>
      </c>
      <c r="CH44" s="326" t="str">
        <f>$AY44*Assembly!O$4+$AZ44*Assembly!O$5+$BA44*Assembly!O$6+$BB44*Assembly!O$7+$BC44*Assembly!O$8+$BD44*Assembly!O$9+$BE44*Assembly!O$10+$BF44*Assembly!O$11+$BG44*Assembly!O$12+$BH44*Assembly!O$13+$BI44*Assembly!O$14+$BJ44*Assembly!O$15+$BK44*Assembly!O$16+$BL44*Assembly!O$17+$BM44*Assembly!O$18+$BN44*Assembly!O$19+$BO44*Assembly!O$20+$BP44*Assembly!O$21+$BQ44*Assembly!O$22+$BR44*Assembly!O$23+$BS44*Assembly!O$24</f>
        <v>0</v>
      </c>
      <c r="CI44" s="325" t="str">
        <f>$AY44*Assembly!P$4+$AZ44*Assembly!P$5+$BA44*Assembly!P$6+$BB44*Assembly!P$7+$BC44*Assembly!P$8+$BD44*Assembly!P$9+$BE44*Assembly!P$10+$BF44*Assembly!P$11+$BG44*Assembly!P$12+$BH44*Assembly!P$13+$BI44*Assembly!P$14+$BJ44*Assembly!P$15+$BK44*Assembly!P$16+$BL44*Assembly!P$17+$BM44*Assembly!P$18+$BN44*Assembly!P$19+$BO44*Assembly!P$20+$BP44*Assembly!P$21+$BQ44*Assembly!P$22+$BR44*Assembly!P$23+$BS44*Assembly!P$24</f>
        <v>0</v>
      </c>
      <c r="CJ44" s="325" t="str">
        <f>$AY44*Assembly!Q$4+$AZ44*Assembly!Q$5+$BA44*Assembly!Q$6+$BB44*Assembly!Q$7+$BC44*Assembly!Q$8+$BD44*Assembly!Q$9+$BE44*Assembly!Q$10+$BF44*Assembly!Q$11+$BG44*Assembly!Q$12+$BH44*Assembly!Q$13+$BI44*Assembly!Q$14+$BJ44*Assembly!Q$15+$BK44*Assembly!Q$16+$BL44*Assembly!Q$17+$BM44*Assembly!Q$18+$BN44*Assembly!Q$19+$BO44*Assembly!Q$20+$BP44*Assembly!Q$21+$BQ44*Assembly!Q$22+$BR44*Assembly!Q$23+$BS44*Assembly!Q$24</f>
        <v>4</v>
      </c>
      <c r="CK44" s="326" t="str">
        <f>$AY44*Assembly!R$4+$AZ44*Assembly!R$5+$BA44*Assembly!R$6+$BB44*Assembly!R$7+$BC44*Assembly!R$8+$BD44*Assembly!R$9+$BE44*Assembly!R$10+$BF44*Assembly!R$11+$BG44*Assembly!R$12+$BH44*Assembly!R$13+$BI44*Assembly!R$14+$BJ44*Assembly!R$15+$BK44*Assembly!R$16+$BL44*Assembly!R$17+$BM44*Assembly!R$18+$BN44*Assembly!R$19+$BO44*Assembly!R$20+$BP44*Assembly!R$21+$BQ44*Assembly!R$22+$BR44*Assembly!R$23+$BS44*Assembly!R$24</f>
        <v>0</v>
      </c>
      <c r="CL44" s="325" t="str">
        <f>$AY44*Assembly!S$4+$AZ44*Assembly!S$5+$BA44*Assembly!S$6+$BB44*Assembly!S$7+$BC44*Assembly!S$8+$BD44*Assembly!S$9+$BE44*Assembly!S$10+$BF44*Assembly!S$11+$BG44*Assembly!S$12+$BH44*Assembly!S$13+$BI44*Assembly!S$14+$BJ44*Assembly!S$15+$BK44*Assembly!S$16+$BL44*Assembly!S$17+$BM44*Assembly!S$18+$BN44*Assembly!S$19+$BO44*Assembly!S$20+$BP44*Assembly!S$21+$BQ44*Assembly!S$22+$BR44*Assembly!S$23+$BS44*Assembly!S$24</f>
        <v>0</v>
      </c>
      <c r="CM44" s="325" t="str">
        <f>$AY44*Assembly!T$4+$AZ44*Assembly!T$5+$BA44*Assembly!T$6+$BB44*Assembly!T$7+$BC44*Assembly!T$8+$BD44*Assembly!T$9+$BE44*Assembly!T$10+$BF44*Assembly!T$11+$BG44*Assembly!T$12+$BH44*Assembly!T$13+$BI44*Assembly!T$14+$BJ44*Assembly!T$15+$BK44*Assembly!T$16+$BL44*Assembly!T$17+$BM44*Assembly!T$18+$BN44*Assembly!T$19+$BO44*Assembly!T$20+$BP44*Assembly!T$21+$BQ44*Assembly!T$22+$BR44*Assembly!T$23+$BS44*Assembly!T$24</f>
        <v>0</v>
      </c>
      <c r="CN44" s="325" t="str">
        <f>$AY44*Assembly!U$4+$AZ44*Assembly!U$5+$BA44*Assembly!U$6+$BB44*Assembly!U$7+$BC44*Assembly!U$8+$BD44*Assembly!U$9+$BE44*Assembly!U$10+$BF44*Assembly!U$11+$BG44*Assembly!U$12+$BH44*Assembly!U$13+$BI44*Assembly!U$14+$BJ44*Assembly!U$15+$BK44*Assembly!U$16+$BL44*Assembly!U$17+$BM44*Assembly!U$18+$BN44*Assembly!U$19+$BO44*Assembly!U$20+$BP44*Assembly!U$21+$BQ44*Assembly!U$22+$BR44*Assembly!U$23+$BS44*Assembly!U$24</f>
        <v>0</v>
      </c>
      <c r="CO44" s="326" t="str">
        <f>$AY44*Assembly!V$4+$AZ44*Assembly!V$5+$BA44*Assembly!V$6+$BB44*Assembly!V$7+$BC44*Assembly!V$8+$BD44*Assembly!V$9+$BE44*Assembly!V$10+$BF44*Assembly!V$11+$BG44*Assembly!V$12+$BH44*Assembly!V$13+$BI44*Assembly!V$14+$BJ44*Assembly!V$15+$BK44*Assembly!V$16+$BL44*Assembly!V$17+$BM44*Assembly!V$18+$BN44*Assembly!V$19+$BO44*Assembly!V$20+$BP44*Assembly!V$21+$BQ44*Assembly!V$22+$BR44*Assembly!V$23+$BS44*Assembly!V$24</f>
        <v>0</v>
      </c>
      <c r="CP44" s="326" t="str">
        <f>CF44*Refining!$F$3</f>
        <v>47,375</v>
      </c>
      <c r="CQ44" s="326" t="str">
        <f>CG44*Refining!$F$4</f>
        <v>250</v>
      </c>
      <c r="CR44" s="326" t="str">
        <f>CH44*Refining!$F$5</f>
        <v>0</v>
      </c>
      <c r="CS44" s="326" t="str">
        <f>CI44*Refining!$F$6</f>
        <v>0</v>
      </c>
      <c r="CT44" s="326" t="str">
        <f>CJ44*Refining!$F$7</f>
        <v>7</v>
      </c>
      <c r="CU44" s="326" t="str">
        <f>CK44*Refining!$F$8</f>
        <v>0</v>
      </c>
      <c r="CV44" s="326" t="str">
        <f>CL44*Refining!$F$9</f>
        <v>0</v>
      </c>
      <c r="CW44" s="326" t="str">
        <f>CM44*Refining!$F$10</f>
        <v>0</v>
      </c>
      <c r="CX44" s="326" t="str">
        <f>CN44*Refining!$F$11</f>
        <v>0</v>
      </c>
      <c r="CY44" s="326" t="str">
        <f>CO44*Refining!$F$12</f>
        <v>0</v>
      </c>
      <c r="CZ44" s="214" t="str">
        <f t="shared" ref="CZ44:DS44" si="178">IF(CF44 = 0, "", CF44)</f>
        <v>26,530</v>
      </c>
      <c r="DA44" s="215" t="str">
        <f t="shared" si="178"/>
        <v>80</v>
      </c>
      <c r="DB44" s="215" t="str">
        <f t="shared" si="178"/>
        <v/>
      </c>
      <c r="DC44" s="215" t="str">
        <f t="shared" si="178"/>
        <v/>
      </c>
      <c r="DD44" s="215" t="str">
        <f t="shared" si="178"/>
        <v>4</v>
      </c>
      <c r="DE44" s="215" t="str">
        <f t="shared" si="178"/>
        <v/>
      </c>
      <c r="DF44" s="215" t="str">
        <f t="shared" si="178"/>
        <v/>
      </c>
      <c r="DG44" s="215" t="str">
        <f t="shared" si="178"/>
        <v/>
      </c>
      <c r="DH44" s="215" t="str">
        <f t="shared" si="178"/>
        <v/>
      </c>
      <c r="DI44" s="216" t="str">
        <f t="shared" si="178"/>
        <v/>
      </c>
      <c r="DJ44" s="214" t="str">
        <f t="shared" si="178"/>
        <v>47,375</v>
      </c>
      <c r="DK44" s="215" t="str">
        <f t="shared" si="178"/>
        <v>250</v>
      </c>
      <c r="DL44" s="215" t="str">
        <f t="shared" si="178"/>
        <v/>
      </c>
      <c r="DM44" s="215" t="str">
        <f t="shared" si="178"/>
        <v/>
      </c>
      <c r="DN44" s="294" t="str">
        <f t="shared" si="178"/>
        <v>7.1</v>
      </c>
      <c r="DO44" s="215" t="str">
        <f t="shared" si="178"/>
        <v/>
      </c>
      <c r="DP44" s="215" t="str">
        <f t="shared" si="178"/>
        <v/>
      </c>
      <c r="DQ44" s="215" t="str">
        <f t="shared" si="178"/>
        <v/>
      </c>
      <c r="DR44" s="215" t="str">
        <f t="shared" si="178"/>
        <v/>
      </c>
      <c r="DS44" s="216" t="str">
        <f t="shared" si="178"/>
        <v/>
      </c>
      <c r="DT44" s="218" t="str">
        <f t="shared" si="16"/>
        <v>26,614</v>
      </c>
      <c r="DU44" s="219" t="str">
        <f t="shared" si="17"/>
        <v>47,632</v>
      </c>
      <c r="DV44" s="208" t="str">
        <f>CZ44*'Ores &amp; Ingots'!$C$3+DA44*'Ores &amp; Ingots'!$C$4+DB44*'Ores &amp; Ingots'!$C$5+DC44*'Ores &amp; Ingots'!$C$6+DD44*'Ores &amp; Ingots'!$C$7+DE44*'Ores &amp; Ingots'!$C$8+DF44*'Ores &amp; Ingots'!$C$9+DG44*'Ores &amp; Ingots'!$C$10+DH44*'Ores &amp; Ingots'!$C$11+DI44*'Ores &amp; Ingots'!$C$12</f>
        <v>3,380</v>
      </c>
      <c r="DW44" s="208" t="str">
        <f>DJ44*'Ores &amp; Ingots'!$B$3+DK44*'Ores &amp; Ingots'!$B$4+DL44*'Ores &amp; Ingots'!$B$5+DM44*'Ores &amp; Ingots'!$B$6+DN44*'Ores &amp; Ingots'!$B$7+DO44*'Ores &amp; Ingots'!$B$8+DP44*'Ores &amp; Ingots'!$B$9+DQ44*'Ores &amp; Ingots'!$B$10+DR44*'Ores &amp; Ingots'!$B$11+DS44*'Ores &amp; Ingots'!$B$12</f>
        <v>17,624</v>
      </c>
      <c r="DX44" s="219" t="str">
        <f>CZ44*Refining!$G$3+DA44*Refining!$G$4+DB44*Refining!$G$5+DC44*Refining!$G$6+DD44*Refining!$G$7+DE44*Refining!$G$8+DF44*Refining!$G$9+DG44*Refining!$G$10+DH44*Refining!$G$11+DI44*Refining!$G$12</f>
        <v>2,210</v>
      </c>
      <c r="DY44" s="219" t="str">
        <f t="shared" si="18"/>
        <v>343,782</v>
      </c>
      <c r="DZ44" s="220" t="str">
        <f t="shared" si="19"/>
        <v>0.3438</v>
      </c>
      <c r="EA44" s="218" t="str">
        <f t="shared" si="20"/>
        <v>3,696</v>
      </c>
      <c r="EB44" s="221" t="str">
        <f t="shared" ref="EB44:EC44" si="179">EA44/60</f>
        <v>61.6</v>
      </c>
      <c r="EC44" s="221" t="str">
        <f t="shared" si="179"/>
        <v>1.0</v>
      </c>
      <c r="ED44" s="218" t="str">
        <f t="shared" si="22"/>
        <v>564,049</v>
      </c>
      <c r="EE44" s="221" t="str">
        <f t="shared" ref="EE44:EF44" si="180">ED44/1000</f>
        <v>564.0</v>
      </c>
      <c r="EF44" s="222" t="str">
        <f t="shared" si="180"/>
        <v>0.56</v>
      </c>
      <c r="EG44" s="212" t="str">
        <f t="shared" si="24"/>
        <v>0.5640</v>
      </c>
      <c r="EH44" s="295" t="str">
        <f t="shared" si="25"/>
        <v>1:01:36</v>
      </c>
      <c r="EI44" s="225">
        <v>3489.0</v>
      </c>
    </row>
    <row r="45">
      <c r="A45" s="33"/>
      <c r="B45" s="226" t="s">
        <v>938</v>
      </c>
      <c r="C45" s="227" t="s">
        <v>886</v>
      </c>
      <c r="D45" s="227">
        <v>1.0</v>
      </c>
      <c r="E45" s="227">
        <v>2.0</v>
      </c>
      <c r="F45" s="227">
        <v>1.0</v>
      </c>
      <c r="G45" s="253" t="str">
        <f t="shared" si="5"/>
        <v>31.3</v>
      </c>
      <c r="H45" s="254">
        <v>20.0</v>
      </c>
      <c r="I45" s="254">
        <v>20.0</v>
      </c>
      <c r="J45" s="254" t="str">
        <f>H45/Main!$D$9</f>
        <v>20</v>
      </c>
      <c r="K45" s="254" t="str">
        <f>I45/Main!$D$10</f>
        <v>20</v>
      </c>
      <c r="L45" s="254" t="str">
        <f t="shared" si="6"/>
        <v>1</v>
      </c>
      <c r="M45" s="254">
        <v>1.0</v>
      </c>
      <c r="N45" s="256">
        <v>1000.0</v>
      </c>
      <c r="O45" s="256">
        <v>330000.0</v>
      </c>
      <c r="P45" s="255"/>
      <c r="Q45" s="256">
        <v>4000.0</v>
      </c>
      <c r="R45" s="256" t="str">
        <f>Q45*Main!$D$6</f>
        <v>4,000</v>
      </c>
      <c r="S45" s="257"/>
      <c r="T45" s="257"/>
      <c r="U45" s="255"/>
      <c r="V45" s="255"/>
      <c r="W45" s="255"/>
      <c r="X45" s="255"/>
      <c r="Y45" s="255"/>
      <c r="Z45" s="255"/>
      <c r="AA45" s="255"/>
      <c r="AB45" s="255"/>
      <c r="AC45" s="258" t="s">
        <v>920</v>
      </c>
      <c r="AD45" s="225">
        <v>120.0</v>
      </c>
      <c r="AE45" s="225">
        <v>0.0</v>
      </c>
      <c r="AF45" s="225">
        <v>0.0</v>
      </c>
      <c r="AG45" s="225">
        <v>2.0</v>
      </c>
      <c r="AH45" s="225">
        <v>5.0</v>
      </c>
      <c r="AI45" s="225">
        <v>0.0</v>
      </c>
      <c r="AJ45" s="225">
        <v>4.0</v>
      </c>
      <c r="AK45" s="309">
        <v>5.0</v>
      </c>
      <c r="AL45" s="225">
        <v>0.0</v>
      </c>
      <c r="AM45" s="225">
        <v>0.0</v>
      </c>
      <c r="AN45" s="225">
        <v>0.0</v>
      </c>
      <c r="AO45" s="225">
        <v>0.0</v>
      </c>
      <c r="AP45" s="225">
        <v>0.0</v>
      </c>
      <c r="AQ45" s="225">
        <v>0.0</v>
      </c>
      <c r="AR45" s="225">
        <v>0.0</v>
      </c>
      <c r="AS45" s="225">
        <v>0.0</v>
      </c>
      <c r="AT45" s="225">
        <v>0.0</v>
      </c>
      <c r="AU45" s="225">
        <v>0.0</v>
      </c>
      <c r="AV45" s="225">
        <v>0.0</v>
      </c>
      <c r="AW45" s="225">
        <v>0.0</v>
      </c>
      <c r="AX45" s="225">
        <v>0.0</v>
      </c>
      <c r="AY45" s="236" t="str">
        <f t="shared" ref="AY45:BS45" si="181">IF(AD45 = 0, "", AD45)</f>
        <v>120</v>
      </c>
      <c r="AZ45" s="227" t="str">
        <f t="shared" si="181"/>
        <v/>
      </c>
      <c r="BA45" s="227" t="str">
        <f t="shared" si="181"/>
        <v/>
      </c>
      <c r="BB45" s="227" t="str">
        <f t="shared" si="181"/>
        <v>2</v>
      </c>
      <c r="BC45" s="227" t="str">
        <f t="shared" si="181"/>
        <v>5</v>
      </c>
      <c r="BD45" s="227" t="str">
        <f t="shared" si="181"/>
        <v/>
      </c>
      <c r="BE45" s="227" t="str">
        <f t="shared" si="181"/>
        <v>4</v>
      </c>
      <c r="BF45" s="237" t="str">
        <f t="shared" si="181"/>
        <v>5</v>
      </c>
      <c r="BG45" s="227" t="str">
        <f t="shared" si="181"/>
        <v/>
      </c>
      <c r="BH45" s="227" t="str">
        <f t="shared" si="181"/>
        <v/>
      </c>
      <c r="BI45" s="227" t="str">
        <f t="shared" si="181"/>
        <v/>
      </c>
      <c r="BJ45" s="227" t="str">
        <f t="shared" si="181"/>
        <v/>
      </c>
      <c r="BK45" s="227" t="str">
        <f t="shared" si="181"/>
        <v/>
      </c>
      <c r="BL45" s="227" t="str">
        <f t="shared" si="181"/>
        <v/>
      </c>
      <c r="BM45" s="227" t="str">
        <f t="shared" si="181"/>
        <v/>
      </c>
      <c r="BN45" s="227" t="str">
        <f t="shared" si="181"/>
        <v/>
      </c>
      <c r="BO45" s="227" t="str">
        <f t="shared" si="181"/>
        <v/>
      </c>
      <c r="BP45" s="227" t="str">
        <f t="shared" si="181"/>
        <v/>
      </c>
      <c r="BQ45" s="227" t="str">
        <f t="shared" si="181"/>
        <v/>
      </c>
      <c r="BR45" s="227" t="str">
        <f t="shared" si="181"/>
        <v/>
      </c>
      <c r="BS45" s="238" t="str">
        <f t="shared" si="181"/>
        <v/>
      </c>
      <c r="BT45" s="239" t="str">
        <f>$AY45*Assembly!Y$4+$AZ45*Assembly!Y$5+$BA45*Assembly!Y$6+$BB45*Assembly!Y$7+$BC45*Assembly!Y$8+$BD45*Assembly!Y$9+$BE45*Assembly!Y$10+$BF45*Assembly!Y$11+$BG45*Assembly!Y$12+$BH45*Assembly!Y$13+$BI45*Assembly!Y$14+$BJ45*Assembly!Y$15+$BK45*Assembly!Y$16+$BL45*Assembly!Y$17+$BM45*Assembly!Y$18+$BN45*Assembly!Y$19+$BO45*Assembly!Y$20+$BP45*Assembly!Y$21+$BQ45*Assembly!Y$22+$BR45*Assembly!Y$23+$BS45*Assembly!Y$24</f>
        <v>2,587</v>
      </c>
      <c r="BU45" s="225" t="str">
        <f t="shared" si="8"/>
        <v>83</v>
      </c>
      <c r="BV45" s="311" t="str">
        <f t="shared" si="182"/>
        <v>1.5 L</v>
      </c>
      <c r="BW45" s="225" t="str">
        <f>$AY45*Assembly!AC$4+$AZ45*Assembly!AC$5+$BA45*Assembly!AC$6+$BB45*Assembly!AC$7+$BC45*Assembly!AC$8+$BD45*Assembly!AC$9+$BE45*Assembly!AC$10+$BF45*Assembly!AC$11+$BG45*Assembly!AC$12+$BH45*Assembly!AC$13+$BI45*Assembly!AC$14+$BJ45*Assembly!AC$15+$BK45*Assembly!AC$16+$BL45*Assembly!AC$17+$BM45*Assembly!AC$18+$BN45*Assembly!AC$19+$BO45*Assembly!AC$20+$BP45*Assembly!AC$21+$BQ45*Assembly!AC$22+$BR45*Assembly!AC$23+$BS45*Assembly!AC$24</f>
        <v>12,435</v>
      </c>
      <c r="BX45" s="240" t="str">
        <f t="shared" si="9"/>
        <v>4.81</v>
      </c>
      <c r="BY45" s="241" t="str">
        <f t="shared" si="10"/>
        <v>398</v>
      </c>
      <c r="BZ45" s="242" t="str">
        <f t="shared" si="11"/>
        <v>150.2</v>
      </c>
      <c r="CA45" s="241" t="str">
        <f t="shared" si="12"/>
        <v>622</v>
      </c>
      <c r="CB45" s="225" t="str">
        <f>$AY45*Assembly!X$4+$AZ45*Assembly!X$5+$BA45*Assembly!X$6+$BB45*Assembly!X$7+$BC45*Assembly!X$8+$BD45*Assembly!X$9+$BE45*Assembly!X$10+$BF45*Assembly!X$11+$BG45*Assembly!X$12+$BH45*Assembly!X$13+$BI45*Assembly!X$14+$BJ45*Assembly!X$15+$BK45*Assembly!X$16+$BL45*Assembly!X$17+$BM45*Assembly!X$18+$BN45*Assembly!X$19+$BO45*Assembly!X$20+$BP45*Assembly!X$21+$BQ45*Assembly!X$22+$BR45*Assembly!X$23+$BS45*Assembly!X$24</f>
        <v>151</v>
      </c>
      <c r="CC45" s="225" t="str">
        <f t="shared" si="13"/>
        <v>23,489</v>
      </c>
      <c r="CD45" s="223" t="str">
        <f t="shared" si="14"/>
        <v>0.0235</v>
      </c>
      <c r="CE45" s="243" t="str">
        <f>$AY45*Assembly!AB$4+$AZ45*Assembly!AB$5+$BA45*Assembly!AB$6+$BB45*Assembly!AB$7+$BC45*Assembly!AB$8+$BD45*Assembly!AB$9+$BE45*Assembly!AB$10+$BF45*Assembly!AB$11+$BG45*Assembly!AB$12+$BH45*Assembly!AB$13+$BI45*Assembly!AB$14+$BJ45*Assembly!AB$15+$BK45*Assembly!AB$16+$BL45*Assembly!AB$17+$BM45*Assembly!AB$18+$BN45*Assembly!AB$19+$BO45*Assembly!AB$20+$BP45*Assembly!AB$21+$BQ45*Assembly!AB$22+$BR45*Assembly!AB$23+$BS45*Assembly!AB$24</f>
        <v>483</v>
      </c>
      <c r="CF45" s="256" t="str">
        <f>$AY45*Assembly!M$4+$AZ45*Assembly!M$5+$BA45*Assembly!M$6+$BB45*Assembly!M$7+$BC45*Assembly!M$8+$BD45*Assembly!M$9+$BE45*Assembly!M$10+$BF45*Assembly!M$11+$BG45*Assembly!M$12+$BH45*Assembly!M$13+$BI45*Assembly!M$14+$BJ45*Assembly!M$15+$BK45*Assembly!M$16+$BL45*Assembly!M$17+$BM45*Assembly!M$18+$BN45*Assembly!M$19+$BO45*Assembly!M$20+$BP45*Assembly!M$21+$BQ45*Assembly!M$22+$BR45*Assembly!M$23+$BS45*Assembly!M$24</f>
        <v>2,713</v>
      </c>
      <c r="CG45" s="256" t="str">
        <f>$AY45*Assembly!N$4+$AZ45*Assembly!N$5+$BA45*Assembly!N$6+$BB45*Assembly!N$7+$BC45*Assembly!N$8+$BD45*Assembly!N$9+$BE45*Assembly!N$10+$BF45*Assembly!N$11+$BG45*Assembly!N$12+$BH45*Assembly!N$13+$BI45*Assembly!N$14+$BJ45*Assembly!N$15+$BK45*Assembly!N$16+$BL45*Assembly!N$17+$BM45*Assembly!N$18+$BN45*Assembly!N$19+$BO45*Assembly!N$20+$BP45*Assembly!N$21+$BQ45*Assembly!N$22+$BR45*Assembly!N$23+$BS45*Assembly!N$24</f>
        <v>20</v>
      </c>
      <c r="CH45" s="256" t="str">
        <f>$AY45*Assembly!O$4+$AZ45*Assembly!O$5+$BA45*Assembly!O$6+$BB45*Assembly!O$7+$BC45*Assembly!O$8+$BD45*Assembly!O$9+$BE45*Assembly!O$10+$BF45*Assembly!O$11+$BG45*Assembly!O$12+$BH45*Assembly!O$13+$BI45*Assembly!O$14+$BJ45*Assembly!O$15+$BK45*Assembly!O$16+$BL45*Assembly!O$17+$BM45*Assembly!O$18+$BN45*Assembly!O$19+$BO45*Assembly!O$20+$BP45*Assembly!O$21+$BQ45*Assembly!O$22+$BR45*Assembly!O$23+$BS45*Assembly!O$24</f>
        <v>0</v>
      </c>
      <c r="CI45" s="254" t="str">
        <f>$AY45*Assembly!P$4+$AZ45*Assembly!P$5+$BA45*Assembly!P$6+$BB45*Assembly!P$7+$BC45*Assembly!P$8+$BD45*Assembly!P$9+$BE45*Assembly!P$10+$BF45*Assembly!P$11+$BG45*Assembly!P$12+$BH45*Assembly!P$13+$BI45*Assembly!P$14+$BJ45*Assembly!P$15+$BK45*Assembly!P$16+$BL45*Assembly!P$17+$BM45*Assembly!P$18+$BN45*Assembly!P$19+$BO45*Assembly!P$20+$BP45*Assembly!P$21+$BQ45*Assembly!P$22+$BR45*Assembly!P$23+$BS45*Assembly!P$24</f>
        <v>0</v>
      </c>
      <c r="CJ45" s="254" t="str">
        <f>$AY45*Assembly!Q$4+$AZ45*Assembly!Q$5+$BA45*Assembly!Q$6+$BB45*Assembly!Q$7+$BC45*Assembly!Q$8+$BD45*Assembly!Q$9+$BE45*Assembly!Q$10+$BF45*Assembly!Q$11+$BG45*Assembly!Q$12+$BH45*Assembly!Q$13+$BI45*Assembly!Q$14+$BJ45*Assembly!Q$15+$BK45*Assembly!Q$16+$BL45*Assembly!Q$17+$BM45*Assembly!Q$18+$BN45*Assembly!Q$19+$BO45*Assembly!Q$20+$BP45*Assembly!Q$21+$BQ45*Assembly!Q$22+$BR45*Assembly!Q$23+$BS45*Assembly!Q$24</f>
        <v>1</v>
      </c>
      <c r="CK45" s="256" t="str">
        <f>$AY45*Assembly!R$4+$AZ45*Assembly!R$5+$BA45*Assembly!R$6+$BB45*Assembly!R$7+$BC45*Assembly!R$8+$BD45*Assembly!R$9+$BE45*Assembly!R$10+$BF45*Assembly!R$11+$BG45*Assembly!R$12+$BH45*Assembly!R$13+$BI45*Assembly!R$14+$BJ45*Assembly!R$15+$BK45*Assembly!R$16+$BL45*Assembly!R$17+$BM45*Assembly!R$18+$BN45*Assembly!R$19+$BO45*Assembly!R$20+$BP45*Assembly!R$21+$BQ45*Assembly!R$22+$BR45*Assembly!R$23+$BS45*Assembly!R$24</f>
        <v>0</v>
      </c>
      <c r="CL45" s="254" t="str">
        <f>$AY45*Assembly!S$4+$AZ45*Assembly!S$5+$BA45*Assembly!S$6+$BB45*Assembly!S$7+$BC45*Assembly!S$8+$BD45*Assembly!S$9+$BE45*Assembly!S$10+$BF45*Assembly!S$11+$BG45*Assembly!S$12+$BH45*Assembly!S$13+$BI45*Assembly!S$14+$BJ45*Assembly!S$15+$BK45*Assembly!S$16+$BL45*Assembly!S$17+$BM45*Assembly!S$18+$BN45*Assembly!S$19+$BO45*Assembly!S$20+$BP45*Assembly!S$21+$BQ45*Assembly!S$22+$BR45*Assembly!S$23+$BS45*Assembly!S$24</f>
        <v>0</v>
      </c>
      <c r="CM45" s="254" t="str">
        <f>$AY45*Assembly!T$4+$AZ45*Assembly!T$5+$BA45*Assembly!T$6+$BB45*Assembly!T$7+$BC45*Assembly!T$8+$BD45*Assembly!T$9+$BE45*Assembly!T$10+$BF45*Assembly!T$11+$BG45*Assembly!T$12+$BH45*Assembly!T$13+$BI45*Assembly!T$14+$BJ45*Assembly!T$15+$BK45*Assembly!T$16+$BL45*Assembly!T$17+$BM45*Assembly!T$18+$BN45*Assembly!T$19+$BO45*Assembly!T$20+$BP45*Assembly!T$21+$BQ45*Assembly!T$22+$BR45*Assembly!T$23+$BS45*Assembly!T$24</f>
        <v>0</v>
      </c>
      <c r="CN45" s="254" t="str">
        <f>$AY45*Assembly!U$4+$AZ45*Assembly!U$5+$BA45*Assembly!U$6+$BB45*Assembly!U$7+$BC45*Assembly!U$8+$BD45*Assembly!U$9+$BE45*Assembly!U$10+$BF45*Assembly!U$11+$BG45*Assembly!U$12+$BH45*Assembly!U$13+$BI45*Assembly!U$14+$BJ45*Assembly!U$15+$BK45*Assembly!U$16+$BL45*Assembly!U$17+$BM45*Assembly!U$18+$BN45*Assembly!U$19+$BO45*Assembly!U$20+$BP45*Assembly!U$21+$BQ45*Assembly!U$22+$BR45*Assembly!U$23+$BS45*Assembly!U$24</f>
        <v>0</v>
      </c>
      <c r="CO45" s="256" t="str">
        <f>$AY45*Assembly!V$4+$AZ45*Assembly!V$5+$BA45*Assembly!V$6+$BB45*Assembly!V$7+$BC45*Assembly!V$8+$BD45*Assembly!V$9+$BE45*Assembly!V$10+$BF45*Assembly!V$11+$BG45*Assembly!V$12+$BH45*Assembly!V$13+$BI45*Assembly!V$14+$BJ45*Assembly!V$15+$BK45*Assembly!V$16+$BL45*Assembly!V$17+$BM45*Assembly!V$18+$BN45*Assembly!V$19+$BO45*Assembly!V$20+$BP45*Assembly!V$21+$BQ45*Assembly!V$22+$BR45*Assembly!V$23+$BS45*Assembly!V$24</f>
        <v>0</v>
      </c>
      <c r="CP45" s="256" t="str">
        <f>CF45*Refining!$F$3</f>
        <v>4,844</v>
      </c>
      <c r="CQ45" s="256" t="str">
        <f>CG45*Refining!$F$4</f>
        <v>63</v>
      </c>
      <c r="CR45" s="256" t="str">
        <f>CH45*Refining!$F$5</f>
        <v>0</v>
      </c>
      <c r="CS45" s="256" t="str">
        <f>CI45*Refining!$F$6</f>
        <v>0</v>
      </c>
      <c r="CT45" s="256" t="str">
        <f>CJ45*Refining!$F$7</f>
        <v>2</v>
      </c>
      <c r="CU45" s="256" t="str">
        <f>CK45*Refining!$F$8</f>
        <v>0</v>
      </c>
      <c r="CV45" s="256" t="str">
        <f>CL45*Refining!$F$9</f>
        <v>0</v>
      </c>
      <c r="CW45" s="256" t="str">
        <f>CM45*Refining!$F$10</f>
        <v>0</v>
      </c>
      <c r="CX45" s="256" t="str">
        <f>CN45*Refining!$F$11</f>
        <v>0</v>
      </c>
      <c r="CY45" s="256" t="str">
        <f>CO45*Refining!$F$12</f>
        <v>0</v>
      </c>
      <c r="CZ45" s="244" t="str">
        <f t="shared" ref="CZ45:DS45" si="183">IF(CF45 = 0, "", CF45)</f>
        <v>2,713</v>
      </c>
      <c r="DA45" s="245" t="str">
        <f t="shared" si="183"/>
        <v>20</v>
      </c>
      <c r="DB45" s="245" t="str">
        <f t="shared" si="183"/>
        <v/>
      </c>
      <c r="DC45" s="245" t="str">
        <f t="shared" si="183"/>
        <v/>
      </c>
      <c r="DD45" s="245" t="str">
        <f t="shared" si="183"/>
        <v>1</v>
      </c>
      <c r="DE45" s="245" t="str">
        <f t="shared" si="183"/>
        <v/>
      </c>
      <c r="DF45" s="245" t="str">
        <f t="shared" si="183"/>
        <v/>
      </c>
      <c r="DG45" s="245" t="str">
        <f t="shared" si="183"/>
        <v/>
      </c>
      <c r="DH45" s="245" t="str">
        <f t="shared" si="183"/>
        <v/>
      </c>
      <c r="DI45" s="246" t="str">
        <f t="shared" si="183"/>
        <v/>
      </c>
      <c r="DJ45" s="244" t="str">
        <f t="shared" si="183"/>
        <v>4,844</v>
      </c>
      <c r="DK45" s="245" t="str">
        <f t="shared" si="183"/>
        <v>63</v>
      </c>
      <c r="DL45" s="245" t="str">
        <f t="shared" si="183"/>
        <v/>
      </c>
      <c r="DM45" s="245" t="str">
        <f t="shared" si="183"/>
        <v/>
      </c>
      <c r="DN45" s="247" t="str">
        <f t="shared" si="183"/>
        <v>1.8</v>
      </c>
      <c r="DO45" s="245" t="str">
        <f t="shared" si="183"/>
        <v/>
      </c>
      <c r="DP45" s="245" t="str">
        <f t="shared" si="183"/>
        <v/>
      </c>
      <c r="DQ45" s="245" t="str">
        <f t="shared" si="183"/>
        <v/>
      </c>
      <c r="DR45" s="245" t="str">
        <f t="shared" si="183"/>
        <v/>
      </c>
      <c r="DS45" s="246" t="str">
        <f t="shared" si="183"/>
        <v/>
      </c>
      <c r="DT45" s="248" t="str">
        <f t="shared" si="16"/>
        <v>2,734</v>
      </c>
      <c r="DU45" s="249" t="str">
        <f t="shared" si="17"/>
        <v>4,908</v>
      </c>
      <c r="DV45" s="225" t="str">
        <f>CZ45*'Ores &amp; Ingots'!$C$3+DA45*'Ores &amp; Ingots'!$C$4+DB45*'Ores &amp; Ingots'!$C$5+DC45*'Ores &amp; Ingots'!$C$6+DD45*'Ores &amp; Ingots'!$C$7+DE45*'Ores &amp; Ingots'!$C$8+DF45*'Ores &amp; Ingots'!$C$9+DG45*'Ores &amp; Ingots'!$C$10+DH45*'Ores &amp; Ingots'!$C$11+DI45*'Ores &amp; Ingots'!$C$12</f>
        <v>347</v>
      </c>
      <c r="DW45" s="225" t="str">
        <f>DJ45*'Ores &amp; Ingots'!$B$3+DK45*'Ores &amp; Ingots'!$B$4+DL45*'Ores &amp; Ingots'!$B$5+DM45*'Ores &amp; Ingots'!$B$6+DN45*'Ores &amp; Ingots'!$B$7+DO45*'Ores &amp; Ingots'!$B$8+DP45*'Ores &amp; Ingots'!$B$9+DQ45*'Ores &amp; Ingots'!$B$10+DR45*'Ores &amp; Ingots'!$B$11+DS45*'Ores &amp; Ingots'!$B$12</f>
        <v>1,816</v>
      </c>
      <c r="DX45" s="249" t="str">
        <f>CZ45*Refining!$G$3+DA45*Refining!$G$4+DB45*Refining!$G$5+DC45*Refining!$G$6+DD45*Refining!$G$7+DE45*Refining!$G$8+DF45*Refining!$G$9+DG45*Refining!$G$10+DH45*Refining!$G$11+DI45*Refining!$G$12</f>
        <v>283</v>
      </c>
      <c r="DY45" s="249" t="str">
        <f t="shared" si="18"/>
        <v>44,065</v>
      </c>
      <c r="DZ45" s="250" t="str">
        <f t="shared" si="19"/>
        <v>0.0441</v>
      </c>
      <c r="EA45" s="248" t="str">
        <f t="shared" si="20"/>
        <v>454</v>
      </c>
      <c r="EB45" s="251" t="str">
        <f t="shared" ref="EB45:EC45" si="184">EA45/60</f>
        <v>7.6</v>
      </c>
      <c r="EC45" s="251" t="str">
        <f t="shared" si="184"/>
        <v>0.1</v>
      </c>
      <c r="ED45" s="248" t="str">
        <f t="shared" si="22"/>
        <v>67,554</v>
      </c>
      <c r="EE45" s="251" t="str">
        <f t="shared" ref="EE45:EF45" si="185">ED45/1000</f>
        <v>67.6</v>
      </c>
      <c r="EF45" s="252" t="str">
        <f t="shared" si="185"/>
        <v>0.07</v>
      </c>
      <c r="EG45" s="223" t="str">
        <f t="shared" si="24"/>
        <v>0.0676</v>
      </c>
      <c r="EH45" s="224" t="str">
        <f t="shared" si="25"/>
        <v>0:07:34</v>
      </c>
      <c r="EI45" s="225">
        <v>1602.0</v>
      </c>
    </row>
    <row r="46">
      <c r="A46" s="33"/>
      <c r="B46" s="226" t="s">
        <v>939</v>
      </c>
      <c r="C46" s="227" t="s">
        <v>886</v>
      </c>
      <c r="D46" s="227">
        <v>1.0</v>
      </c>
      <c r="E46" s="227">
        <v>1.0</v>
      </c>
      <c r="F46" s="227">
        <v>2.0</v>
      </c>
      <c r="G46" s="228" t="str">
        <f t="shared" si="5"/>
        <v>31.3</v>
      </c>
      <c r="H46" s="229">
        <v>80.0</v>
      </c>
      <c r="I46" s="229">
        <v>80.0</v>
      </c>
      <c r="J46" s="229" t="str">
        <f>H46/Main!$D$9</f>
        <v>80</v>
      </c>
      <c r="K46" s="229" t="str">
        <f>I46/Main!$D$10</f>
        <v>80</v>
      </c>
      <c r="L46" s="229" t="str">
        <f t="shared" si="6"/>
        <v>1</v>
      </c>
      <c r="M46" s="229">
        <v>1.0</v>
      </c>
      <c r="N46" s="231">
        <v>1000.0</v>
      </c>
      <c r="O46" s="231">
        <v>560000.0</v>
      </c>
      <c r="P46" s="230"/>
      <c r="Q46" s="231">
        <v>1000.0</v>
      </c>
      <c r="R46" s="231" t="str">
        <f>Q46*Main!$D$6</f>
        <v>1,000</v>
      </c>
      <c r="S46" s="232"/>
      <c r="T46" s="232"/>
      <c r="U46" s="230"/>
      <c r="V46" s="230"/>
      <c r="W46" s="230"/>
      <c r="X46" s="230"/>
      <c r="Y46" s="230"/>
      <c r="Z46" s="230"/>
      <c r="AA46" s="230"/>
      <c r="AB46" s="230"/>
      <c r="AC46" s="233" t="s">
        <v>920</v>
      </c>
      <c r="AD46" s="225">
        <v>150.0</v>
      </c>
      <c r="AE46" s="225">
        <v>0.0</v>
      </c>
      <c r="AF46" s="225">
        <v>0.0</v>
      </c>
      <c r="AG46" s="225">
        <v>0.0</v>
      </c>
      <c r="AH46" s="225">
        <v>40.0</v>
      </c>
      <c r="AI46" s="225">
        <v>0.0</v>
      </c>
      <c r="AJ46" s="225">
        <v>8.0</v>
      </c>
      <c r="AK46" s="309">
        <v>80.0</v>
      </c>
      <c r="AL46" s="225">
        <v>4.0</v>
      </c>
      <c r="AM46" s="225">
        <v>0.0</v>
      </c>
      <c r="AN46" s="225">
        <v>0.0</v>
      </c>
      <c r="AO46" s="225">
        <v>0.0</v>
      </c>
      <c r="AP46" s="225">
        <v>0.0</v>
      </c>
      <c r="AQ46" s="225">
        <v>0.0</v>
      </c>
      <c r="AR46" s="225">
        <v>0.0</v>
      </c>
      <c r="AS46" s="225">
        <v>0.0</v>
      </c>
      <c r="AT46" s="225">
        <v>0.0</v>
      </c>
      <c r="AU46" s="225">
        <v>0.0</v>
      </c>
      <c r="AV46" s="225">
        <v>0.0</v>
      </c>
      <c r="AW46" s="225">
        <v>0.0</v>
      </c>
      <c r="AX46" s="225">
        <v>0.0</v>
      </c>
      <c r="AY46" s="236" t="str">
        <f t="shared" ref="AY46:BS46" si="186">IF(AD46 = 0, "", AD46)</f>
        <v>150</v>
      </c>
      <c r="AZ46" s="227" t="str">
        <f t="shared" si="186"/>
        <v/>
      </c>
      <c r="BA46" s="227" t="str">
        <f t="shared" si="186"/>
        <v/>
      </c>
      <c r="BB46" s="227" t="str">
        <f t="shared" si="186"/>
        <v/>
      </c>
      <c r="BC46" s="227" t="str">
        <f t="shared" si="186"/>
        <v>40</v>
      </c>
      <c r="BD46" s="227" t="str">
        <f t="shared" si="186"/>
        <v/>
      </c>
      <c r="BE46" s="227" t="str">
        <f t="shared" si="186"/>
        <v>8</v>
      </c>
      <c r="BF46" s="237" t="str">
        <f t="shared" si="186"/>
        <v>80</v>
      </c>
      <c r="BG46" s="227" t="str">
        <f t="shared" si="186"/>
        <v>4</v>
      </c>
      <c r="BH46" s="227" t="str">
        <f t="shared" si="186"/>
        <v/>
      </c>
      <c r="BI46" s="227" t="str">
        <f t="shared" si="186"/>
        <v/>
      </c>
      <c r="BJ46" s="227" t="str">
        <f t="shared" si="186"/>
        <v/>
      </c>
      <c r="BK46" s="227" t="str">
        <f t="shared" si="186"/>
        <v/>
      </c>
      <c r="BL46" s="227" t="str">
        <f t="shared" si="186"/>
        <v/>
      </c>
      <c r="BM46" s="227" t="str">
        <f t="shared" si="186"/>
        <v/>
      </c>
      <c r="BN46" s="227" t="str">
        <f t="shared" si="186"/>
        <v/>
      </c>
      <c r="BO46" s="227" t="str">
        <f t="shared" si="186"/>
        <v/>
      </c>
      <c r="BP46" s="227" t="str">
        <f t="shared" si="186"/>
        <v/>
      </c>
      <c r="BQ46" s="227" t="str">
        <f t="shared" si="186"/>
        <v/>
      </c>
      <c r="BR46" s="227" t="str">
        <f t="shared" si="186"/>
        <v/>
      </c>
      <c r="BS46" s="238" t="str">
        <f t="shared" si="186"/>
        <v/>
      </c>
      <c r="BT46" s="239" t="str">
        <f>$AY46*Assembly!Y$4+$AZ46*Assembly!Y$5+$BA46*Assembly!Y$6+$BB46*Assembly!Y$7+$BC46*Assembly!Y$8+$BD46*Assembly!Y$9+$BE46*Assembly!Y$10+$BF46*Assembly!Y$11+$BG46*Assembly!Y$12+$BH46*Assembly!Y$13+$BI46*Assembly!Y$14+$BJ46*Assembly!Y$15+$BK46*Assembly!Y$16+$BL46*Assembly!Y$17+$BM46*Assembly!Y$18+$BN46*Assembly!Y$19+$BO46*Assembly!Y$20+$BP46*Assembly!Y$21+$BQ46*Assembly!Y$22+$BR46*Assembly!Y$23+$BS46*Assembly!Y$24</f>
        <v>3,560</v>
      </c>
      <c r="BU46" s="225" t="str">
        <f t="shared" si="8"/>
        <v>114</v>
      </c>
      <c r="BV46" s="311" t="str">
        <f t="shared" si="182"/>
        <v>0.3 L</v>
      </c>
      <c r="BW46" s="225" t="str">
        <f>$AY46*Assembly!AC$4+$AZ46*Assembly!AC$5+$BA46*Assembly!AC$6+$BB46*Assembly!AC$7+$BC46*Assembly!AC$8+$BD46*Assembly!AC$9+$BE46*Assembly!AC$10+$BF46*Assembly!AC$11+$BG46*Assembly!AC$12+$BH46*Assembly!AC$13+$BI46*Assembly!AC$14+$BJ46*Assembly!AC$15+$BK46*Assembly!AC$16+$BL46*Assembly!AC$17+$BM46*Assembly!AC$18+$BN46*Assembly!AC$19+$BO46*Assembly!AC$20+$BP46*Assembly!AC$21+$BQ46*Assembly!AC$22+$BR46*Assembly!AC$23+$BS46*Assembly!AC$24</f>
        <v>16,620</v>
      </c>
      <c r="BX46" s="240" t="str">
        <f t="shared" si="9"/>
        <v>4.67</v>
      </c>
      <c r="BY46" s="241" t="str">
        <f t="shared" si="10"/>
        <v>532</v>
      </c>
      <c r="BZ46" s="242" t="str">
        <f t="shared" si="11"/>
        <v>145.9</v>
      </c>
      <c r="CA46" s="241" t="str">
        <f t="shared" si="12"/>
        <v>208</v>
      </c>
      <c r="CB46" s="225" t="str">
        <f>$AY46*Assembly!X$4+$AZ46*Assembly!X$5+$BA46*Assembly!X$6+$BB46*Assembly!X$7+$BC46*Assembly!X$8+$BD46*Assembly!X$9+$BE46*Assembly!X$10+$BF46*Assembly!X$11+$BG46*Assembly!X$12+$BH46*Assembly!X$13+$BI46*Assembly!X$14+$BJ46*Assembly!X$15+$BK46*Assembly!X$16+$BL46*Assembly!X$17+$BM46*Assembly!X$18+$BN46*Assembly!X$19+$BO46*Assembly!X$20+$BP46*Assembly!X$21+$BQ46*Assembly!X$22+$BR46*Assembly!X$23+$BS46*Assembly!X$24</f>
        <v>402</v>
      </c>
      <c r="CC46" s="225" t="str">
        <f t="shared" si="13"/>
        <v>62,533</v>
      </c>
      <c r="CD46" s="223" t="str">
        <f t="shared" si="14"/>
        <v>0.0625</v>
      </c>
      <c r="CE46" s="243" t="str">
        <f>$AY46*Assembly!AB$4+$AZ46*Assembly!AB$5+$BA46*Assembly!AB$6+$BB46*Assembly!AB$7+$BC46*Assembly!AB$8+$BD46*Assembly!AB$9+$BE46*Assembly!AB$10+$BF46*Assembly!AB$11+$BG46*Assembly!AB$12+$BH46*Assembly!AB$13+$BI46*Assembly!AB$14+$BJ46*Assembly!AB$15+$BK46*Assembly!AB$16+$BL46*Assembly!AB$17+$BM46*Assembly!AB$18+$BN46*Assembly!AB$19+$BO46*Assembly!AB$20+$BP46*Assembly!AB$21+$BQ46*Assembly!AB$22+$BR46*Assembly!AB$23+$BS46*Assembly!AB$24</f>
        <v>698</v>
      </c>
      <c r="CF46" s="231" t="str">
        <f>$AY46*Assembly!M$4+$AZ46*Assembly!M$5+$BA46*Assembly!M$6+$BB46*Assembly!M$7+$BC46*Assembly!M$8+$BD46*Assembly!M$9+$BE46*Assembly!M$10+$BF46*Assembly!M$11+$BG46*Assembly!M$12+$BH46*Assembly!M$13+$BI46*Assembly!M$14+$BJ46*Assembly!M$15+$BK46*Assembly!M$16+$BL46*Assembly!M$17+$BM46*Assembly!M$18+$BN46*Assembly!M$19+$BO46*Assembly!M$20+$BP46*Assembly!M$21+$BQ46*Assembly!M$22+$BR46*Assembly!M$23+$BS46*Assembly!M$24</f>
        <v>3,754</v>
      </c>
      <c r="CG46" s="231" t="str">
        <f>$AY46*Assembly!N$4+$AZ46*Assembly!N$5+$BA46*Assembly!N$6+$BB46*Assembly!N$7+$BC46*Assembly!N$8+$BD46*Assembly!N$9+$BE46*Assembly!N$10+$BF46*Assembly!N$11+$BG46*Assembly!N$12+$BH46*Assembly!N$13+$BI46*Assembly!N$14+$BJ46*Assembly!N$15+$BK46*Assembly!N$16+$BL46*Assembly!N$17+$BM46*Assembly!N$18+$BN46*Assembly!N$19+$BO46*Assembly!N$20+$BP46*Assembly!N$21+$BQ46*Assembly!N$22+$BR46*Assembly!N$23+$BS46*Assembly!N$24</f>
        <v>40</v>
      </c>
      <c r="CH46" s="231" t="str">
        <f>$AY46*Assembly!O$4+$AZ46*Assembly!O$5+$BA46*Assembly!O$6+$BB46*Assembly!O$7+$BC46*Assembly!O$8+$BD46*Assembly!O$9+$BE46*Assembly!O$10+$BF46*Assembly!O$11+$BG46*Assembly!O$12+$BH46*Assembly!O$13+$BI46*Assembly!O$14+$BJ46*Assembly!O$15+$BK46*Assembly!O$16+$BL46*Assembly!O$17+$BM46*Assembly!O$18+$BN46*Assembly!O$19+$BO46*Assembly!O$20+$BP46*Assembly!O$21+$BQ46*Assembly!O$22+$BR46*Assembly!O$23+$BS46*Assembly!O$24</f>
        <v>0</v>
      </c>
      <c r="CI46" s="229" t="str">
        <f>$AY46*Assembly!P$4+$AZ46*Assembly!P$5+$BA46*Assembly!P$6+$BB46*Assembly!P$7+$BC46*Assembly!P$8+$BD46*Assembly!P$9+$BE46*Assembly!P$10+$BF46*Assembly!P$11+$BG46*Assembly!P$12+$BH46*Assembly!P$13+$BI46*Assembly!P$14+$BJ46*Assembly!P$15+$BK46*Assembly!P$16+$BL46*Assembly!P$17+$BM46*Assembly!P$18+$BN46*Assembly!P$19+$BO46*Assembly!P$20+$BP46*Assembly!P$21+$BQ46*Assembly!P$22+$BR46*Assembly!P$23+$BS46*Assembly!P$24</f>
        <v>0</v>
      </c>
      <c r="CJ46" s="229" t="str">
        <f>$AY46*Assembly!Q$4+$AZ46*Assembly!Q$5+$BA46*Assembly!Q$6+$BB46*Assembly!Q$7+$BC46*Assembly!Q$8+$BD46*Assembly!Q$9+$BE46*Assembly!Q$10+$BF46*Assembly!Q$11+$BG46*Assembly!Q$12+$BH46*Assembly!Q$13+$BI46*Assembly!Q$14+$BJ46*Assembly!Q$15+$BK46*Assembly!Q$16+$BL46*Assembly!Q$17+$BM46*Assembly!Q$18+$BN46*Assembly!Q$19+$BO46*Assembly!Q$20+$BP46*Assembly!Q$21+$BQ46*Assembly!Q$22+$BR46*Assembly!Q$23+$BS46*Assembly!Q$24</f>
        <v>36</v>
      </c>
      <c r="CK46" s="231" t="str">
        <f>$AY46*Assembly!R$4+$AZ46*Assembly!R$5+$BA46*Assembly!R$6+$BB46*Assembly!R$7+$BC46*Assembly!R$8+$BD46*Assembly!R$9+$BE46*Assembly!R$10+$BF46*Assembly!R$11+$BG46*Assembly!R$12+$BH46*Assembly!R$13+$BI46*Assembly!R$14+$BJ46*Assembly!R$15+$BK46*Assembly!R$16+$BL46*Assembly!R$17+$BM46*Assembly!R$18+$BN46*Assembly!R$19+$BO46*Assembly!R$20+$BP46*Assembly!R$21+$BQ46*Assembly!R$22+$BR46*Assembly!R$23+$BS46*Assembly!R$24</f>
        <v>0</v>
      </c>
      <c r="CL46" s="229" t="str">
        <f>$AY46*Assembly!S$4+$AZ46*Assembly!S$5+$BA46*Assembly!S$6+$BB46*Assembly!S$7+$BC46*Assembly!S$8+$BD46*Assembly!S$9+$BE46*Assembly!S$10+$BF46*Assembly!S$11+$BG46*Assembly!S$12+$BH46*Assembly!S$13+$BI46*Assembly!S$14+$BJ46*Assembly!S$15+$BK46*Assembly!S$16+$BL46*Assembly!S$17+$BM46*Assembly!S$18+$BN46*Assembly!S$19+$BO46*Assembly!S$20+$BP46*Assembly!S$21+$BQ46*Assembly!S$22+$BR46*Assembly!S$23+$BS46*Assembly!S$24</f>
        <v>0</v>
      </c>
      <c r="CM46" s="229" t="str">
        <f>$AY46*Assembly!T$4+$AZ46*Assembly!T$5+$BA46*Assembly!T$6+$BB46*Assembly!T$7+$BC46*Assembly!T$8+$BD46*Assembly!T$9+$BE46*Assembly!T$10+$BF46*Assembly!T$11+$BG46*Assembly!T$12+$BH46*Assembly!T$13+$BI46*Assembly!T$14+$BJ46*Assembly!T$15+$BK46*Assembly!T$16+$BL46*Assembly!T$17+$BM46*Assembly!T$18+$BN46*Assembly!T$19+$BO46*Assembly!T$20+$BP46*Assembly!T$21+$BQ46*Assembly!T$22+$BR46*Assembly!T$23+$BS46*Assembly!T$24</f>
        <v>0</v>
      </c>
      <c r="CN46" s="229" t="str">
        <f>$AY46*Assembly!U$4+$AZ46*Assembly!U$5+$BA46*Assembly!U$6+$BB46*Assembly!U$7+$BC46*Assembly!U$8+$BD46*Assembly!U$9+$BE46*Assembly!U$10+$BF46*Assembly!U$11+$BG46*Assembly!U$12+$BH46*Assembly!U$13+$BI46*Assembly!U$14+$BJ46*Assembly!U$15+$BK46*Assembly!U$16+$BL46*Assembly!U$17+$BM46*Assembly!U$18+$BN46*Assembly!U$19+$BO46*Assembly!U$20+$BP46*Assembly!U$21+$BQ46*Assembly!U$22+$BR46*Assembly!U$23+$BS46*Assembly!U$24</f>
        <v>0</v>
      </c>
      <c r="CO46" s="231" t="str">
        <f>$AY46*Assembly!V$4+$AZ46*Assembly!V$5+$BA46*Assembly!V$6+$BB46*Assembly!V$7+$BC46*Assembly!V$8+$BD46*Assembly!V$9+$BE46*Assembly!V$10+$BF46*Assembly!V$11+$BG46*Assembly!V$12+$BH46*Assembly!V$13+$BI46*Assembly!V$14+$BJ46*Assembly!V$15+$BK46*Assembly!V$16+$BL46*Assembly!V$17+$BM46*Assembly!V$18+$BN46*Assembly!V$19+$BO46*Assembly!V$20+$BP46*Assembly!V$21+$BQ46*Assembly!V$22+$BR46*Assembly!V$23+$BS46*Assembly!V$24</f>
        <v>0</v>
      </c>
      <c r="CP46" s="231" t="str">
        <f>CF46*Refining!$F$3</f>
        <v>6,704</v>
      </c>
      <c r="CQ46" s="231" t="str">
        <f>CG46*Refining!$F$4</f>
        <v>125</v>
      </c>
      <c r="CR46" s="231" t="str">
        <f>CH46*Refining!$F$5</f>
        <v>0</v>
      </c>
      <c r="CS46" s="231" t="str">
        <f>CI46*Refining!$F$6</f>
        <v>0</v>
      </c>
      <c r="CT46" s="231" t="str">
        <f>CJ46*Refining!$F$7</f>
        <v>64</v>
      </c>
      <c r="CU46" s="231" t="str">
        <f>CK46*Refining!$F$8</f>
        <v>0</v>
      </c>
      <c r="CV46" s="231" t="str">
        <f>CL46*Refining!$F$9</f>
        <v>0</v>
      </c>
      <c r="CW46" s="231" t="str">
        <f>CM46*Refining!$F$10</f>
        <v>0</v>
      </c>
      <c r="CX46" s="231" t="str">
        <f>CN46*Refining!$F$11</f>
        <v>0</v>
      </c>
      <c r="CY46" s="231" t="str">
        <f>CO46*Refining!$F$12</f>
        <v>0</v>
      </c>
      <c r="CZ46" s="244" t="str">
        <f t="shared" ref="CZ46:DS46" si="187">IF(CF46 = 0, "", CF46)</f>
        <v>3,754</v>
      </c>
      <c r="DA46" s="245" t="str">
        <f t="shared" si="187"/>
        <v>40</v>
      </c>
      <c r="DB46" s="245" t="str">
        <f t="shared" si="187"/>
        <v/>
      </c>
      <c r="DC46" s="245" t="str">
        <f t="shared" si="187"/>
        <v/>
      </c>
      <c r="DD46" s="245" t="str">
        <f t="shared" si="187"/>
        <v>36</v>
      </c>
      <c r="DE46" s="245" t="str">
        <f t="shared" si="187"/>
        <v/>
      </c>
      <c r="DF46" s="245" t="str">
        <f t="shared" si="187"/>
        <v/>
      </c>
      <c r="DG46" s="245" t="str">
        <f t="shared" si="187"/>
        <v/>
      </c>
      <c r="DH46" s="245" t="str">
        <f t="shared" si="187"/>
        <v/>
      </c>
      <c r="DI46" s="246" t="str">
        <f t="shared" si="187"/>
        <v/>
      </c>
      <c r="DJ46" s="244" t="str">
        <f t="shared" si="187"/>
        <v>6,704</v>
      </c>
      <c r="DK46" s="245" t="str">
        <f t="shared" si="187"/>
        <v>125</v>
      </c>
      <c r="DL46" s="245" t="str">
        <f t="shared" si="187"/>
        <v/>
      </c>
      <c r="DM46" s="245" t="str">
        <f t="shared" si="187"/>
        <v/>
      </c>
      <c r="DN46" s="259" t="str">
        <f t="shared" si="187"/>
        <v>64</v>
      </c>
      <c r="DO46" s="245" t="str">
        <f t="shared" si="187"/>
        <v/>
      </c>
      <c r="DP46" s="245" t="str">
        <f t="shared" si="187"/>
        <v/>
      </c>
      <c r="DQ46" s="245" t="str">
        <f t="shared" si="187"/>
        <v/>
      </c>
      <c r="DR46" s="245" t="str">
        <f t="shared" si="187"/>
        <v/>
      </c>
      <c r="DS46" s="246" t="str">
        <f t="shared" si="187"/>
        <v/>
      </c>
      <c r="DT46" s="248" t="str">
        <f t="shared" si="16"/>
        <v>3,830</v>
      </c>
      <c r="DU46" s="249" t="str">
        <f t="shared" si="17"/>
        <v>6,893</v>
      </c>
      <c r="DV46" s="225" t="str">
        <f>CZ46*'Ores &amp; Ingots'!$C$3+DA46*'Ores &amp; Ingots'!$C$4+DB46*'Ores &amp; Ingots'!$C$5+DC46*'Ores &amp; Ingots'!$C$6+DD46*'Ores &amp; Ingots'!$C$7+DE46*'Ores &amp; Ingots'!$C$8+DF46*'Ores &amp; Ingots'!$C$9+DG46*'Ores &amp; Ingots'!$C$10+DH46*'Ores &amp; Ingots'!$C$11+DI46*'Ores &amp; Ingots'!$C$12</f>
        <v>497</v>
      </c>
      <c r="DW46" s="225" t="str">
        <f>DJ46*'Ores &amp; Ingots'!$B$3+DK46*'Ores &amp; Ingots'!$B$4+DL46*'Ores &amp; Ingots'!$B$5+DM46*'Ores &amp; Ingots'!$B$6+DN46*'Ores &amp; Ingots'!$B$7+DO46*'Ores &amp; Ingots'!$B$8+DP46*'Ores &amp; Ingots'!$B$9+DQ46*'Ores &amp; Ingots'!$B$10+DR46*'Ores &amp; Ingots'!$B$11+DS46*'Ores &amp; Ingots'!$B$12</f>
        <v>2,550</v>
      </c>
      <c r="DX46" s="249" t="str">
        <f>CZ46*Refining!$G$3+DA46*Refining!$G$4+DB46*Refining!$G$5+DC46*Refining!$G$6+DD46*Refining!$G$7+DE46*Refining!$G$8+DF46*Refining!$G$9+DG46*Refining!$G$10+DH46*Refining!$G$11+DI46*Refining!$G$12</f>
        <v>480</v>
      </c>
      <c r="DY46" s="249" t="str">
        <f t="shared" si="18"/>
        <v>74,637</v>
      </c>
      <c r="DZ46" s="250" t="str">
        <f t="shared" si="19"/>
        <v>0.0746</v>
      </c>
      <c r="EA46" s="248" t="str">
        <f t="shared" si="20"/>
        <v>962</v>
      </c>
      <c r="EB46" s="251" t="str">
        <f t="shared" ref="EB46:EC46" si="188">EA46/60</f>
        <v>16.0</v>
      </c>
      <c r="EC46" s="251" t="str">
        <f t="shared" si="188"/>
        <v>0.3</v>
      </c>
      <c r="ED46" s="248" t="str">
        <f t="shared" si="22"/>
        <v>137,170</v>
      </c>
      <c r="EE46" s="251" t="str">
        <f t="shared" ref="EE46:EF46" si="189">ED46/1000</f>
        <v>137.2</v>
      </c>
      <c r="EF46" s="252" t="str">
        <f t="shared" si="189"/>
        <v>0.14</v>
      </c>
      <c r="EG46" s="223" t="str">
        <f t="shared" si="24"/>
        <v>0.1372</v>
      </c>
      <c r="EH46" s="224" t="str">
        <f t="shared" si="25"/>
        <v>0:16:02</v>
      </c>
      <c r="EI46" s="225">
        <v>4202.0</v>
      </c>
    </row>
    <row r="47">
      <c r="A47" s="33"/>
      <c r="B47" s="226" t="s">
        <v>940</v>
      </c>
      <c r="C47" s="227" t="s">
        <v>886</v>
      </c>
      <c r="D47" s="227">
        <v>1.0</v>
      </c>
      <c r="E47" s="227">
        <v>1.0</v>
      </c>
      <c r="F47" s="227">
        <v>3.0</v>
      </c>
      <c r="G47" s="253" t="str">
        <f t="shared" si="5"/>
        <v>46.9</v>
      </c>
      <c r="H47" s="254">
        <v>20.0</v>
      </c>
      <c r="I47" s="254">
        <v>20.0</v>
      </c>
      <c r="J47" s="254" t="str">
        <f>H47/Main!$D$9</f>
        <v>20</v>
      </c>
      <c r="K47" s="254" t="str">
        <f>I47/Main!$D$10</f>
        <v>20</v>
      </c>
      <c r="L47" s="254" t="str">
        <f t="shared" si="6"/>
        <v>1</v>
      </c>
      <c r="M47" s="254">
        <v>0.7</v>
      </c>
      <c r="N47" s="256" t="s">
        <v>12</v>
      </c>
      <c r="O47" s="256">
        <v>2000.0</v>
      </c>
      <c r="P47" s="255"/>
      <c r="Q47" s="330" t="s">
        <v>12</v>
      </c>
      <c r="R47" s="331" t="s">
        <v>12</v>
      </c>
      <c r="S47" s="257"/>
      <c r="T47" s="257"/>
      <c r="U47" s="255"/>
      <c r="V47" s="255"/>
      <c r="W47" s="255"/>
      <c r="X47" s="255"/>
      <c r="Y47" s="255"/>
      <c r="Z47" s="255"/>
      <c r="AA47" s="255"/>
      <c r="AB47" s="255"/>
      <c r="AC47" s="258" t="s">
        <v>920</v>
      </c>
      <c r="AD47" s="225">
        <v>300.0</v>
      </c>
      <c r="AE47" s="225">
        <v>0.0</v>
      </c>
      <c r="AF47" s="225">
        <v>24.0</v>
      </c>
      <c r="AG47" s="225">
        <v>12.0</v>
      </c>
      <c r="AH47" s="225">
        <v>40.0</v>
      </c>
      <c r="AI47" s="225">
        <v>0.0</v>
      </c>
      <c r="AJ47" s="225">
        <v>5.0</v>
      </c>
      <c r="AK47" s="309">
        <v>5.0</v>
      </c>
      <c r="AL47" s="225">
        <v>0.0</v>
      </c>
      <c r="AM47" s="225">
        <v>0.0</v>
      </c>
      <c r="AN47" s="225">
        <v>0.0</v>
      </c>
      <c r="AO47" s="225">
        <v>0.0</v>
      </c>
      <c r="AP47" s="225">
        <v>0.0</v>
      </c>
      <c r="AQ47" s="225">
        <v>0.0</v>
      </c>
      <c r="AR47" s="225">
        <v>0.0</v>
      </c>
      <c r="AS47" s="225">
        <v>0.0</v>
      </c>
      <c r="AT47" s="225">
        <v>0.0</v>
      </c>
      <c r="AU47" s="225">
        <v>0.0</v>
      </c>
      <c r="AV47" s="225">
        <v>0.0</v>
      </c>
      <c r="AW47" s="225">
        <v>0.0</v>
      </c>
      <c r="AX47" s="225">
        <v>0.0</v>
      </c>
      <c r="AY47" s="236" t="str">
        <f t="shared" ref="AY47:BS47" si="190">IF(AD47 = 0, "", AD47)</f>
        <v>300</v>
      </c>
      <c r="AZ47" s="227" t="str">
        <f t="shared" si="190"/>
        <v/>
      </c>
      <c r="BA47" s="227" t="str">
        <f t="shared" si="190"/>
        <v>24</v>
      </c>
      <c r="BB47" s="227" t="str">
        <f t="shared" si="190"/>
        <v>12</v>
      </c>
      <c r="BC47" s="227" t="str">
        <f t="shared" si="190"/>
        <v>40</v>
      </c>
      <c r="BD47" s="227" t="str">
        <f t="shared" si="190"/>
        <v/>
      </c>
      <c r="BE47" s="227" t="str">
        <f t="shared" si="190"/>
        <v>5</v>
      </c>
      <c r="BF47" s="237" t="str">
        <f t="shared" si="190"/>
        <v>5</v>
      </c>
      <c r="BG47" s="227" t="str">
        <f t="shared" si="190"/>
        <v/>
      </c>
      <c r="BH47" s="227" t="str">
        <f t="shared" si="190"/>
        <v/>
      </c>
      <c r="BI47" s="227" t="str">
        <f t="shared" si="190"/>
        <v/>
      </c>
      <c r="BJ47" s="227" t="str">
        <f t="shared" si="190"/>
        <v/>
      </c>
      <c r="BK47" s="227" t="str">
        <f t="shared" si="190"/>
        <v/>
      </c>
      <c r="BL47" s="227" t="str">
        <f t="shared" si="190"/>
        <v/>
      </c>
      <c r="BM47" s="227" t="str">
        <f t="shared" si="190"/>
        <v/>
      </c>
      <c r="BN47" s="227" t="str">
        <f t="shared" si="190"/>
        <v/>
      </c>
      <c r="BO47" s="227" t="str">
        <f t="shared" si="190"/>
        <v/>
      </c>
      <c r="BP47" s="227" t="str">
        <f t="shared" si="190"/>
        <v/>
      </c>
      <c r="BQ47" s="227" t="str">
        <f t="shared" si="190"/>
        <v/>
      </c>
      <c r="BR47" s="227" t="str">
        <f t="shared" si="190"/>
        <v/>
      </c>
      <c r="BS47" s="238" t="str">
        <f t="shared" si="190"/>
        <v/>
      </c>
      <c r="BT47" s="239" t="str">
        <f>$AY47*Assembly!Y$4+$AZ47*Assembly!Y$5+$BA47*Assembly!Y$6+$BB47*Assembly!Y$7+$BC47*Assembly!Y$8+$BD47*Assembly!Y$9+$BE47*Assembly!Y$10+$BF47*Assembly!Y$11+$BG47*Assembly!Y$12+$BH47*Assembly!Y$13+$BI47*Assembly!Y$14+$BJ47*Assembly!Y$15+$BK47*Assembly!Y$16+$BL47*Assembly!Y$17+$BM47*Assembly!Y$18+$BN47*Assembly!Y$19+$BO47*Assembly!Y$20+$BP47*Assembly!Y$21+$BQ47*Assembly!Y$22+$BR47*Assembly!Y$23+$BS47*Assembly!Y$24</f>
        <v>6,837</v>
      </c>
      <c r="BU47" s="225" t="str">
        <f t="shared" si="8"/>
        <v>146</v>
      </c>
      <c r="BV47" s="311" t="str">
        <f t="shared" si="182"/>
        <v>?</v>
      </c>
      <c r="BW47" s="225" t="str">
        <f>$AY47*Assembly!AC$4+$AZ47*Assembly!AC$5+$BA47*Assembly!AC$6+$BB47*Assembly!AC$7+$BC47*Assembly!AC$8+$BD47*Assembly!AC$9+$BE47*Assembly!AC$10+$BF47*Assembly!AC$11+$BG47*Assembly!AC$12+$BH47*Assembly!AC$13+$BI47*Assembly!AC$14+$BJ47*Assembly!AC$15+$BK47*Assembly!AC$16+$BL47*Assembly!AC$17+$BM47*Assembly!AC$18+$BN47*Assembly!AC$19+$BO47*Assembly!AC$20+$BP47*Assembly!AC$21+$BQ47*Assembly!AC$22+$BR47*Assembly!AC$23+$BS47*Assembly!AC$24</f>
        <v>32,485</v>
      </c>
      <c r="BX47" s="240" t="str">
        <f t="shared" si="9"/>
        <v>4.75</v>
      </c>
      <c r="BY47" s="241" t="str">
        <f t="shared" si="10"/>
        <v>693</v>
      </c>
      <c r="BZ47" s="242" t="str">
        <f t="shared" si="11"/>
        <v>222.7</v>
      </c>
      <c r="CA47" s="241" t="str">
        <f t="shared" si="12"/>
        <v>1624</v>
      </c>
      <c r="CB47" s="225" t="str">
        <f>$AY47*Assembly!X$4+$AZ47*Assembly!X$5+$BA47*Assembly!X$6+$BB47*Assembly!X$7+$BC47*Assembly!X$8+$BD47*Assembly!X$9+$BE47*Assembly!X$10+$BF47*Assembly!X$11+$BG47*Assembly!X$12+$BH47*Assembly!X$13+$BI47*Assembly!X$14+$BJ47*Assembly!X$15+$BK47*Assembly!X$16+$BL47*Assembly!X$17+$BM47*Assembly!X$18+$BN47*Assembly!X$19+$BO47*Assembly!X$20+$BP47*Assembly!X$21+$BQ47*Assembly!X$22+$BR47*Assembly!X$23+$BS47*Assembly!X$24</f>
        <v>506</v>
      </c>
      <c r="CC47" s="225" t="str">
        <f t="shared" si="13"/>
        <v>78,711</v>
      </c>
      <c r="CD47" s="223" t="str">
        <f t="shared" si="14"/>
        <v>0.0787</v>
      </c>
      <c r="CE47" s="243" t="str">
        <f>$AY47*Assembly!AB$4+$AZ47*Assembly!AB$5+$BA47*Assembly!AB$6+$BB47*Assembly!AB$7+$BC47*Assembly!AB$8+$BD47*Assembly!AB$9+$BE47*Assembly!AB$10+$BF47*Assembly!AB$11+$BG47*Assembly!AB$12+$BH47*Assembly!AB$13+$BI47*Assembly!AB$14+$BJ47*Assembly!AB$15+$BK47*Assembly!AB$16+$BL47*Assembly!AB$17+$BM47*Assembly!AB$18+$BN47*Assembly!AB$19+$BO47*Assembly!AB$20+$BP47*Assembly!AB$21+$BQ47*Assembly!AB$22+$BR47*Assembly!AB$23+$BS47*Assembly!AB$24</f>
        <v>1,529</v>
      </c>
      <c r="CF47" s="256" t="str">
        <f>$AY47*Assembly!M$4+$AZ47*Assembly!M$5+$BA47*Assembly!M$6+$BB47*Assembly!M$7+$BC47*Assembly!M$8+$BD47*Assembly!M$9+$BE47*Assembly!M$10+$BF47*Assembly!M$11+$BG47*Assembly!M$12+$BH47*Assembly!M$13+$BI47*Assembly!M$14+$BJ47*Assembly!M$15+$BK47*Assembly!M$16+$BL47*Assembly!M$17+$BM47*Assembly!M$18+$BN47*Assembly!M$19+$BO47*Assembly!M$20+$BP47*Assembly!M$21+$BQ47*Assembly!M$22+$BR47*Assembly!M$23+$BS47*Assembly!M$24</f>
        <v>7,283</v>
      </c>
      <c r="CG47" s="256" t="str">
        <f>$AY47*Assembly!N$4+$AZ47*Assembly!N$5+$BA47*Assembly!N$6+$BB47*Assembly!N$7+$BC47*Assembly!N$8+$BD47*Assembly!N$9+$BE47*Assembly!N$10+$BF47*Assembly!N$11+$BG47*Assembly!N$12+$BH47*Assembly!N$13+$BI47*Assembly!N$14+$BJ47*Assembly!N$15+$BK47*Assembly!N$16+$BL47*Assembly!N$17+$BM47*Assembly!N$18+$BN47*Assembly!N$19+$BO47*Assembly!N$20+$BP47*Assembly!N$21+$BQ47*Assembly!N$22+$BR47*Assembly!N$23+$BS47*Assembly!N$24</f>
        <v>25</v>
      </c>
      <c r="CH47" s="256" t="str">
        <f>$AY47*Assembly!O$4+$AZ47*Assembly!O$5+$BA47*Assembly!O$6+$BB47*Assembly!O$7+$BC47*Assembly!O$8+$BD47*Assembly!O$9+$BE47*Assembly!O$10+$BF47*Assembly!O$11+$BG47*Assembly!O$12+$BH47*Assembly!O$13+$BI47*Assembly!O$14+$BJ47*Assembly!O$15+$BK47*Assembly!O$16+$BL47*Assembly!O$17+$BM47*Assembly!O$18+$BN47*Assembly!O$19+$BO47*Assembly!O$20+$BP47*Assembly!O$21+$BQ47*Assembly!O$22+$BR47*Assembly!O$23+$BS47*Assembly!O$24</f>
        <v>0</v>
      </c>
      <c r="CI47" s="254" t="str">
        <f>$AY47*Assembly!P$4+$AZ47*Assembly!P$5+$BA47*Assembly!P$6+$BB47*Assembly!P$7+$BC47*Assembly!P$8+$BD47*Assembly!P$9+$BE47*Assembly!P$10+$BF47*Assembly!P$11+$BG47*Assembly!P$12+$BH47*Assembly!P$13+$BI47*Assembly!P$14+$BJ47*Assembly!P$15+$BK47*Assembly!P$16+$BL47*Assembly!P$17+$BM47*Assembly!P$18+$BN47*Assembly!P$19+$BO47*Assembly!P$20+$BP47*Assembly!P$21+$BQ47*Assembly!P$22+$BR47*Assembly!P$23+$BS47*Assembly!P$24</f>
        <v>0</v>
      </c>
      <c r="CJ47" s="254" t="str">
        <f>$AY47*Assembly!Q$4+$AZ47*Assembly!Q$5+$BA47*Assembly!Q$6+$BB47*Assembly!Q$7+$BC47*Assembly!Q$8+$BD47*Assembly!Q$9+$BE47*Assembly!Q$10+$BF47*Assembly!Q$11+$BG47*Assembly!Q$12+$BH47*Assembly!Q$13+$BI47*Assembly!Q$14+$BJ47*Assembly!Q$15+$BK47*Assembly!Q$16+$BL47*Assembly!Q$17+$BM47*Assembly!Q$18+$BN47*Assembly!Q$19+$BO47*Assembly!Q$20+$BP47*Assembly!Q$21+$BQ47*Assembly!Q$22+$BR47*Assembly!Q$23+$BS47*Assembly!Q$24</f>
        <v>1</v>
      </c>
      <c r="CK47" s="256" t="str">
        <f>$AY47*Assembly!R$4+$AZ47*Assembly!R$5+$BA47*Assembly!R$6+$BB47*Assembly!R$7+$BC47*Assembly!R$8+$BD47*Assembly!R$9+$BE47*Assembly!R$10+$BF47*Assembly!R$11+$BG47*Assembly!R$12+$BH47*Assembly!R$13+$BI47*Assembly!R$14+$BJ47*Assembly!R$15+$BK47*Assembly!R$16+$BL47*Assembly!R$17+$BM47*Assembly!R$18+$BN47*Assembly!R$19+$BO47*Assembly!R$20+$BP47*Assembly!R$21+$BQ47*Assembly!R$22+$BR47*Assembly!R$23+$BS47*Assembly!R$24</f>
        <v>0</v>
      </c>
      <c r="CL47" s="254" t="str">
        <f>$AY47*Assembly!S$4+$AZ47*Assembly!S$5+$BA47*Assembly!S$6+$BB47*Assembly!S$7+$BC47*Assembly!S$8+$BD47*Assembly!S$9+$BE47*Assembly!S$10+$BF47*Assembly!S$11+$BG47*Assembly!S$12+$BH47*Assembly!S$13+$BI47*Assembly!S$14+$BJ47*Assembly!S$15+$BK47*Assembly!S$16+$BL47*Assembly!S$17+$BM47*Assembly!S$18+$BN47*Assembly!S$19+$BO47*Assembly!S$20+$BP47*Assembly!S$21+$BQ47*Assembly!S$22+$BR47*Assembly!S$23+$BS47*Assembly!S$24</f>
        <v>0</v>
      </c>
      <c r="CM47" s="254" t="str">
        <f>$AY47*Assembly!T$4+$AZ47*Assembly!T$5+$BA47*Assembly!T$6+$BB47*Assembly!T$7+$BC47*Assembly!T$8+$BD47*Assembly!T$9+$BE47*Assembly!T$10+$BF47*Assembly!T$11+$BG47*Assembly!T$12+$BH47*Assembly!T$13+$BI47*Assembly!T$14+$BJ47*Assembly!T$15+$BK47*Assembly!T$16+$BL47*Assembly!T$17+$BM47*Assembly!T$18+$BN47*Assembly!T$19+$BO47*Assembly!T$20+$BP47*Assembly!T$21+$BQ47*Assembly!T$22+$BR47*Assembly!T$23+$BS47*Assembly!T$24</f>
        <v>0</v>
      </c>
      <c r="CN47" s="254" t="str">
        <f>$AY47*Assembly!U$4+$AZ47*Assembly!U$5+$BA47*Assembly!U$6+$BB47*Assembly!U$7+$BC47*Assembly!U$8+$BD47*Assembly!U$9+$BE47*Assembly!U$10+$BF47*Assembly!U$11+$BG47*Assembly!U$12+$BH47*Assembly!U$13+$BI47*Assembly!U$14+$BJ47*Assembly!U$15+$BK47*Assembly!U$16+$BL47*Assembly!U$17+$BM47*Assembly!U$18+$BN47*Assembly!U$19+$BO47*Assembly!U$20+$BP47*Assembly!U$21+$BQ47*Assembly!U$22+$BR47*Assembly!U$23+$BS47*Assembly!U$24</f>
        <v>0</v>
      </c>
      <c r="CO47" s="256" t="str">
        <f>$AY47*Assembly!V$4+$AZ47*Assembly!V$5+$BA47*Assembly!V$6+$BB47*Assembly!V$7+$BC47*Assembly!V$8+$BD47*Assembly!V$9+$BE47*Assembly!V$10+$BF47*Assembly!V$11+$BG47*Assembly!V$12+$BH47*Assembly!V$13+$BI47*Assembly!V$14+$BJ47*Assembly!V$15+$BK47*Assembly!V$16+$BL47*Assembly!V$17+$BM47*Assembly!V$18+$BN47*Assembly!V$19+$BO47*Assembly!V$20+$BP47*Assembly!V$21+$BQ47*Assembly!V$22+$BR47*Assembly!V$23+$BS47*Assembly!V$24</f>
        <v>0</v>
      </c>
      <c r="CP47" s="256" t="str">
        <f>CF47*Refining!$F$3</f>
        <v>13,004</v>
      </c>
      <c r="CQ47" s="256" t="str">
        <f>CG47*Refining!$F$4</f>
        <v>78</v>
      </c>
      <c r="CR47" s="256" t="str">
        <f>CH47*Refining!$F$5</f>
        <v>0</v>
      </c>
      <c r="CS47" s="256" t="str">
        <f>CI47*Refining!$F$6</f>
        <v>0</v>
      </c>
      <c r="CT47" s="256" t="str">
        <f>CJ47*Refining!$F$7</f>
        <v>2</v>
      </c>
      <c r="CU47" s="256" t="str">
        <f>CK47*Refining!$F$8</f>
        <v>0</v>
      </c>
      <c r="CV47" s="256" t="str">
        <f>CL47*Refining!$F$9</f>
        <v>0</v>
      </c>
      <c r="CW47" s="256" t="str">
        <f>CM47*Refining!$F$10</f>
        <v>0</v>
      </c>
      <c r="CX47" s="256" t="str">
        <f>CN47*Refining!$F$11</f>
        <v>0</v>
      </c>
      <c r="CY47" s="256" t="str">
        <f>CO47*Refining!$F$12</f>
        <v>0</v>
      </c>
      <c r="CZ47" s="244" t="str">
        <f t="shared" ref="CZ47:DS47" si="191">IF(CF47 = 0, "", CF47)</f>
        <v>7,283</v>
      </c>
      <c r="DA47" s="245" t="str">
        <f t="shared" si="191"/>
        <v>25</v>
      </c>
      <c r="DB47" s="245" t="str">
        <f t="shared" si="191"/>
        <v/>
      </c>
      <c r="DC47" s="245" t="str">
        <f t="shared" si="191"/>
        <v/>
      </c>
      <c r="DD47" s="245" t="str">
        <f t="shared" si="191"/>
        <v>1</v>
      </c>
      <c r="DE47" s="245" t="str">
        <f t="shared" si="191"/>
        <v/>
      </c>
      <c r="DF47" s="245" t="str">
        <f t="shared" si="191"/>
        <v/>
      </c>
      <c r="DG47" s="245" t="str">
        <f t="shared" si="191"/>
        <v/>
      </c>
      <c r="DH47" s="245" t="str">
        <f t="shared" si="191"/>
        <v/>
      </c>
      <c r="DI47" s="246" t="str">
        <f t="shared" si="191"/>
        <v/>
      </c>
      <c r="DJ47" s="244" t="str">
        <f t="shared" si="191"/>
        <v>13,004</v>
      </c>
      <c r="DK47" s="245" t="str">
        <f t="shared" si="191"/>
        <v>78</v>
      </c>
      <c r="DL47" s="245" t="str">
        <f t="shared" si="191"/>
        <v/>
      </c>
      <c r="DM47" s="245" t="str">
        <f t="shared" si="191"/>
        <v/>
      </c>
      <c r="DN47" s="247" t="str">
        <f t="shared" si="191"/>
        <v>1.8</v>
      </c>
      <c r="DO47" s="245" t="str">
        <f t="shared" si="191"/>
        <v/>
      </c>
      <c r="DP47" s="245" t="str">
        <f t="shared" si="191"/>
        <v/>
      </c>
      <c r="DQ47" s="245" t="str">
        <f t="shared" si="191"/>
        <v/>
      </c>
      <c r="DR47" s="245" t="str">
        <f t="shared" si="191"/>
        <v/>
      </c>
      <c r="DS47" s="246" t="str">
        <f t="shared" si="191"/>
        <v/>
      </c>
      <c r="DT47" s="248" t="str">
        <f t="shared" si="16"/>
        <v>7,309</v>
      </c>
      <c r="DU47" s="249" t="str">
        <f t="shared" si="17"/>
        <v>13,084</v>
      </c>
      <c r="DV47" s="225" t="str">
        <f>CZ47*'Ores &amp; Ingots'!$C$3+DA47*'Ores &amp; Ingots'!$C$4+DB47*'Ores &amp; Ingots'!$C$5+DC47*'Ores &amp; Ingots'!$C$6+DD47*'Ores &amp; Ingots'!$C$7+DE47*'Ores &amp; Ingots'!$C$8+DF47*'Ores &amp; Ingots'!$C$9+DG47*'Ores &amp; Ingots'!$C$10+DH47*'Ores &amp; Ingots'!$C$11+DI47*'Ores &amp; Ingots'!$C$12</f>
        <v>928</v>
      </c>
      <c r="DW47" s="225" t="str">
        <f>DJ47*'Ores &amp; Ingots'!$B$3+DK47*'Ores &amp; Ingots'!$B$4+DL47*'Ores &amp; Ingots'!$B$5+DM47*'Ores &amp; Ingots'!$B$6+DN47*'Ores &amp; Ingots'!$B$7+DO47*'Ores &amp; Ingots'!$B$8+DP47*'Ores &amp; Ingots'!$B$9+DQ47*'Ores &amp; Ingots'!$B$10+DR47*'Ores &amp; Ingots'!$B$11+DS47*'Ores &amp; Ingots'!$B$12</f>
        <v>4,841</v>
      </c>
      <c r="DX47" s="249" t="str">
        <f>CZ47*Refining!$G$3+DA47*Refining!$G$4+DB47*Refining!$G$5+DC47*Refining!$G$6+DD47*Refining!$G$7+DE47*Refining!$G$8+DF47*Refining!$G$9+DG47*Refining!$G$10+DH47*Refining!$G$11+DI47*Refining!$G$12</f>
        <v>621</v>
      </c>
      <c r="DY47" s="249" t="str">
        <f t="shared" si="18"/>
        <v>96,629</v>
      </c>
      <c r="DZ47" s="250" t="str">
        <f t="shared" si="19"/>
        <v>0.0966</v>
      </c>
      <c r="EA47" s="248" t="str">
        <f t="shared" si="20"/>
        <v>1,147</v>
      </c>
      <c r="EB47" s="251" t="str">
        <f t="shared" ref="EB47:EC47" si="192">EA47/60</f>
        <v>19.1</v>
      </c>
      <c r="EC47" s="251" t="str">
        <f t="shared" si="192"/>
        <v>0.3</v>
      </c>
      <c r="ED47" s="248" t="str">
        <f t="shared" si="22"/>
        <v>175,340</v>
      </c>
      <c r="EE47" s="251" t="str">
        <f t="shared" ref="EE47:EF47" si="193">ED47/1000</f>
        <v>175.3</v>
      </c>
      <c r="EF47" s="252" t="str">
        <f t="shared" si="193"/>
        <v>0.18</v>
      </c>
      <c r="EG47" s="223" t="str">
        <f t="shared" si="24"/>
        <v>0.1753</v>
      </c>
      <c r="EH47" s="224" t="str">
        <f t="shared" si="25"/>
        <v>0:19:07</v>
      </c>
      <c r="EI47" s="225">
        <v>630.0</v>
      </c>
    </row>
    <row r="48">
      <c r="A48" s="33"/>
      <c r="B48" s="226" t="s">
        <v>940</v>
      </c>
      <c r="C48" s="227" t="s">
        <v>885</v>
      </c>
      <c r="D48" s="227">
        <v>3.0</v>
      </c>
      <c r="E48" s="227">
        <v>3.0</v>
      </c>
      <c r="F48" s="227">
        <v>6.0</v>
      </c>
      <c r="G48" s="228" t="str">
        <f t="shared" si="5"/>
        <v>6.8</v>
      </c>
      <c r="H48" s="229">
        <v>20.0</v>
      </c>
      <c r="I48" s="229">
        <v>20.0</v>
      </c>
      <c r="J48" s="229" t="str">
        <f>H48/Main!$D$9</f>
        <v>20</v>
      </c>
      <c r="K48" s="229" t="str">
        <f>I48/Main!$D$10</f>
        <v>20</v>
      </c>
      <c r="L48" s="229" t="str">
        <f t="shared" si="6"/>
        <v>1</v>
      </c>
      <c r="M48" s="229">
        <v>1.0</v>
      </c>
      <c r="N48" s="231" t="s">
        <v>12</v>
      </c>
      <c r="O48" s="231">
        <v>2000.0</v>
      </c>
      <c r="P48" s="230"/>
      <c r="Q48" s="260" t="s">
        <v>12</v>
      </c>
      <c r="R48" s="332" t="s">
        <v>12</v>
      </c>
      <c r="S48" s="232"/>
      <c r="T48" s="232"/>
      <c r="U48" s="230"/>
      <c r="V48" s="230"/>
      <c r="W48" s="230"/>
      <c r="X48" s="230"/>
      <c r="Y48" s="230"/>
      <c r="Z48" s="230"/>
      <c r="AA48" s="230"/>
      <c r="AB48" s="230"/>
      <c r="AC48" s="233"/>
      <c r="AD48" s="225">
        <v>22.0</v>
      </c>
      <c r="AE48" s="225">
        <v>0.0</v>
      </c>
      <c r="AF48" s="225">
        <v>0.0</v>
      </c>
      <c r="AG48" s="225">
        <v>4.0</v>
      </c>
      <c r="AH48" s="225">
        <v>30.0</v>
      </c>
      <c r="AI48" s="225">
        <v>0.0</v>
      </c>
      <c r="AJ48" s="225">
        <v>1.0</v>
      </c>
      <c r="AK48" s="309">
        <v>1.0</v>
      </c>
      <c r="AL48" s="225">
        <v>0.0</v>
      </c>
      <c r="AM48" s="225">
        <v>0.0</v>
      </c>
      <c r="AN48" s="225">
        <v>0.0</v>
      </c>
      <c r="AO48" s="225">
        <v>0.0</v>
      </c>
      <c r="AP48" s="225">
        <v>0.0</v>
      </c>
      <c r="AQ48" s="225">
        <v>0.0</v>
      </c>
      <c r="AR48" s="225">
        <v>0.0</v>
      </c>
      <c r="AS48" s="225">
        <v>0.0</v>
      </c>
      <c r="AT48" s="225">
        <v>0.0</v>
      </c>
      <c r="AU48" s="225">
        <v>0.0</v>
      </c>
      <c r="AV48" s="225">
        <v>0.0</v>
      </c>
      <c r="AW48" s="225">
        <v>0.0</v>
      </c>
      <c r="AX48" s="225">
        <v>0.0</v>
      </c>
      <c r="AY48" s="236" t="str">
        <f t="shared" ref="AY48:BS48" si="194">IF(AD48 = 0, "", AD48)</f>
        <v>22</v>
      </c>
      <c r="AZ48" s="227" t="str">
        <f t="shared" si="194"/>
        <v/>
      </c>
      <c r="BA48" s="227" t="str">
        <f t="shared" si="194"/>
        <v/>
      </c>
      <c r="BB48" s="227" t="str">
        <f t="shared" si="194"/>
        <v>4</v>
      </c>
      <c r="BC48" s="227" t="str">
        <f t="shared" si="194"/>
        <v>30</v>
      </c>
      <c r="BD48" s="227" t="str">
        <f t="shared" si="194"/>
        <v/>
      </c>
      <c r="BE48" s="227" t="str">
        <f t="shared" si="194"/>
        <v>1</v>
      </c>
      <c r="BF48" s="237" t="str">
        <f t="shared" si="194"/>
        <v>1</v>
      </c>
      <c r="BG48" s="227" t="str">
        <f t="shared" si="194"/>
        <v/>
      </c>
      <c r="BH48" s="227" t="str">
        <f t="shared" si="194"/>
        <v/>
      </c>
      <c r="BI48" s="227" t="str">
        <f t="shared" si="194"/>
        <v/>
      </c>
      <c r="BJ48" s="227" t="str">
        <f t="shared" si="194"/>
        <v/>
      </c>
      <c r="BK48" s="227" t="str">
        <f t="shared" si="194"/>
        <v/>
      </c>
      <c r="BL48" s="227" t="str">
        <f t="shared" si="194"/>
        <v/>
      </c>
      <c r="BM48" s="227" t="str">
        <f t="shared" si="194"/>
        <v/>
      </c>
      <c r="BN48" s="227" t="str">
        <f t="shared" si="194"/>
        <v/>
      </c>
      <c r="BO48" s="227" t="str">
        <f t="shared" si="194"/>
        <v/>
      </c>
      <c r="BP48" s="227" t="str">
        <f t="shared" si="194"/>
        <v/>
      </c>
      <c r="BQ48" s="227" t="str">
        <f t="shared" si="194"/>
        <v/>
      </c>
      <c r="BR48" s="227" t="str">
        <f t="shared" si="194"/>
        <v/>
      </c>
      <c r="BS48" s="238" t="str">
        <f t="shared" si="194"/>
        <v/>
      </c>
      <c r="BT48" s="239" t="str">
        <f>$AY48*Assembly!Y$4+$AZ48*Assembly!Y$5+$BA48*Assembly!Y$6+$BB48*Assembly!Y$7+$BC48*Assembly!Y$8+$BD48*Assembly!Y$9+$BE48*Assembly!Y$10+$BF48*Assembly!Y$11+$BG48*Assembly!Y$12+$BH48*Assembly!Y$13+$BI48*Assembly!Y$14+$BJ48*Assembly!Y$15+$BK48*Assembly!Y$16+$BL48*Assembly!Y$17+$BM48*Assembly!Y$18+$BN48*Assembly!Y$19+$BO48*Assembly!Y$20+$BP48*Assembly!Y$21+$BQ48*Assembly!Y$22+$BR48*Assembly!Y$23+$BS48*Assembly!Y$24</f>
        <v>804</v>
      </c>
      <c r="BU48" s="225" t="str">
        <f t="shared" si="8"/>
        <v>119</v>
      </c>
      <c r="BV48" s="311" t="str">
        <f t="shared" si="182"/>
        <v>?</v>
      </c>
      <c r="BW48" s="225" t="str">
        <f>$AY48*Assembly!AC$4+$AZ48*Assembly!AC$5+$BA48*Assembly!AC$6+$BB48*Assembly!AC$7+$BC48*Assembly!AC$8+$BD48*Assembly!AC$9+$BE48*Assembly!AC$10+$BF48*Assembly!AC$11+$BG48*Assembly!AC$12+$BH48*Assembly!AC$13+$BI48*Assembly!AC$14+$BJ48*Assembly!AC$15+$BK48*Assembly!AC$16+$BL48*Assembly!AC$17+$BM48*Assembly!AC$18+$BN48*Assembly!AC$19+$BO48*Assembly!AC$20+$BP48*Assembly!AC$21+$BQ48*Assembly!AC$22+$BR48*Assembly!AC$23+$BS48*Assembly!AC$24</f>
        <v>3,381</v>
      </c>
      <c r="BX48" s="240" t="str">
        <f t="shared" si="9"/>
        <v>4.20</v>
      </c>
      <c r="BY48" s="241" t="str">
        <f t="shared" si="10"/>
        <v>501</v>
      </c>
      <c r="BZ48" s="242" t="str">
        <f t="shared" si="11"/>
        <v>28.4</v>
      </c>
      <c r="CA48" s="241" t="str">
        <f t="shared" si="12"/>
        <v>169</v>
      </c>
      <c r="CB48" s="225" t="str">
        <f>$AY48*Assembly!X$4+$AZ48*Assembly!X$5+$BA48*Assembly!X$6+$BB48*Assembly!X$7+$BC48*Assembly!X$8+$BD48*Assembly!X$9+$BE48*Assembly!X$10+$BF48*Assembly!X$11+$BG48*Assembly!X$12+$BH48*Assembly!X$13+$BI48*Assembly!X$14+$BJ48*Assembly!X$15+$BK48*Assembly!X$16+$BL48*Assembly!X$17+$BM48*Assembly!X$18+$BN48*Assembly!X$19+$BO48*Assembly!X$20+$BP48*Assembly!X$21+$BQ48*Assembly!X$22+$BR48*Assembly!X$23+$BS48*Assembly!X$24</f>
        <v>148</v>
      </c>
      <c r="CC48" s="225" t="str">
        <f t="shared" si="13"/>
        <v>23,022</v>
      </c>
      <c r="CD48" s="223" t="str">
        <f t="shared" si="14"/>
        <v>0.0230</v>
      </c>
      <c r="CE48" s="243" t="str">
        <f>$AY48*Assembly!AB$4+$AZ48*Assembly!AB$5+$BA48*Assembly!AB$6+$BB48*Assembly!AB$7+$BC48*Assembly!AB$8+$BD48*Assembly!AB$9+$BE48*Assembly!AB$10+$BF48*Assembly!AB$11+$BG48*Assembly!AB$12+$BH48*Assembly!AB$13+$BI48*Assembly!AB$14+$BJ48*Assembly!AB$15+$BK48*Assembly!AB$16+$BL48*Assembly!AB$17+$BM48*Assembly!AB$18+$BN48*Assembly!AB$19+$BO48*Assembly!AB$20+$BP48*Assembly!AB$21+$BQ48*Assembly!AB$22+$BR48*Assembly!AB$23+$BS48*Assembly!AB$24</f>
        <v>287</v>
      </c>
      <c r="CF48" s="231" t="str">
        <f>$AY48*Assembly!M$4+$AZ48*Assembly!M$5+$BA48*Assembly!M$6+$BB48*Assembly!M$7+$BC48*Assembly!M$8+$BD48*Assembly!M$9+$BE48*Assembly!M$10+$BF48*Assembly!M$11+$BG48*Assembly!M$12+$BH48*Assembly!M$13+$BI48*Assembly!M$14+$BJ48*Assembly!M$15+$BK48*Assembly!M$16+$BL48*Assembly!M$17+$BM48*Assembly!M$18+$BN48*Assembly!M$19+$BO48*Assembly!M$20+$BP48*Assembly!M$21+$BQ48*Assembly!M$22+$BR48*Assembly!M$23+$BS48*Assembly!M$24</f>
        <v>903</v>
      </c>
      <c r="CG48" s="231" t="str">
        <f>$AY48*Assembly!N$4+$AZ48*Assembly!N$5+$BA48*Assembly!N$6+$BB48*Assembly!N$7+$BC48*Assembly!N$8+$BD48*Assembly!N$9+$BE48*Assembly!N$10+$BF48*Assembly!N$11+$BG48*Assembly!N$12+$BH48*Assembly!N$13+$BI48*Assembly!N$14+$BJ48*Assembly!N$15+$BK48*Assembly!N$16+$BL48*Assembly!N$17+$BM48*Assembly!N$18+$BN48*Assembly!N$19+$BO48*Assembly!N$20+$BP48*Assembly!N$21+$BQ48*Assembly!N$22+$BR48*Assembly!N$23+$BS48*Assembly!N$24</f>
        <v>5</v>
      </c>
      <c r="CH48" s="231" t="str">
        <f>$AY48*Assembly!O$4+$AZ48*Assembly!O$5+$BA48*Assembly!O$6+$BB48*Assembly!O$7+$BC48*Assembly!O$8+$BD48*Assembly!O$9+$BE48*Assembly!O$10+$BF48*Assembly!O$11+$BG48*Assembly!O$12+$BH48*Assembly!O$13+$BI48*Assembly!O$14+$BJ48*Assembly!O$15+$BK48*Assembly!O$16+$BL48*Assembly!O$17+$BM48*Assembly!O$18+$BN48*Assembly!O$19+$BO48*Assembly!O$20+$BP48*Assembly!O$21+$BQ48*Assembly!O$22+$BR48*Assembly!O$23+$BS48*Assembly!O$24</f>
        <v>0</v>
      </c>
      <c r="CI48" s="229" t="str">
        <f>$AY48*Assembly!P$4+$AZ48*Assembly!P$5+$BA48*Assembly!P$6+$BB48*Assembly!P$7+$BC48*Assembly!P$8+$BD48*Assembly!P$9+$BE48*Assembly!P$10+$BF48*Assembly!P$11+$BG48*Assembly!P$12+$BH48*Assembly!P$13+$BI48*Assembly!P$14+$BJ48*Assembly!P$15+$BK48*Assembly!P$16+$BL48*Assembly!P$17+$BM48*Assembly!P$18+$BN48*Assembly!P$19+$BO48*Assembly!P$20+$BP48*Assembly!P$21+$BQ48*Assembly!P$22+$BR48*Assembly!P$23+$BS48*Assembly!P$24</f>
        <v>0</v>
      </c>
      <c r="CJ48" s="229" t="str">
        <f>$AY48*Assembly!Q$4+$AZ48*Assembly!Q$5+$BA48*Assembly!Q$6+$BB48*Assembly!Q$7+$BC48*Assembly!Q$8+$BD48*Assembly!Q$9+$BE48*Assembly!Q$10+$BF48*Assembly!Q$11+$BG48*Assembly!Q$12+$BH48*Assembly!Q$13+$BI48*Assembly!Q$14+$BJ48*Assembly!Q$15+$BK48*Assembly!Q$16+$BL48*Assembly!Q$17+$BM48*Assembly!Q$18+$BN48*Assembly!Q$19+$BO48*Assembly!Q$20+$BP48*Assembly!Q$21+$BQ48*Assembly!Q$22+$BR48*Assembly!Q$23+$BS48*Assembly!Q$24</f>
        <v>0.2</v>
      </c>
      <c r="CK48" s="231" t="str">
        <f>$AY48*Assembly!R$4+$AZ48*Assembly!R$5+$BA48*Assembly!R$6+$BB48*Assembly!R$7+$BC48*Assembly!R$8+$BD48*Assembly!R$9+$BE48*Assembly!R$10+$BF48*Assembly!R$11+$BG48*Assembly!R$12+$BH48*Assembly!R$13+$BI48*Assembly!R$14+$BJ48*Assembly!R$15+$BK48*Assembly!R$16+$BL48*Assembly!R$17+$BM48*Assembly!R$18+$BN48*Assembly!R$19+$BO48*Assembly!R$20+$BP48*Assembly!R$21+$BQ48*Assembly!R$22+$BR48*Assembly!R$23+$BS48*Assembly!R$24</f>
        <v>0</v>
      </c>
      <c r="CL48" s="229" t="str">
        <f>$AY48*Assembly!S$4+$AZ48*Assembly!S$5+$BA48*Assembly!S$6+$BB48*Assembly!S$7+$BC48*Assembly!S$8+$BD48*Assembly!S$9+$BE48*Assembly!S$10+$BF48*Assembly!S$11+$BG48*Assembly!S$12+$BH48*Assembly!S$13+$BI48*Assembly!S$14+$BJ48*Assembly!S$15+$BK48*Assembly!S$16+$BL48*Assembly!S$17+$BM48*Assembly!S$18+$BN48*Assembly!S$19+$BO48*Assembly!S$20+$BP48*Assembly!S$21+$BQ48*Assembly!S$22+$BR48*Assembly!S$23+$BS48*Assembly!S$24</f>
        <v>0</v>
      </c>
      <c r="CM48" s="229" t="str">
        <f>$AY48*Assembly!T$4+$AZ48*Assembly!T$5+$BA48*Assembly!T$6+$BB48*Assembly!T$7+$BC48*Assembly!T$8+$BD48*Assembly!T$9+$BE48*Assembly!T$10+$BF48*Assembly!T$11+$BG48*Assembly!T$12+$BH48*Assembly!T$13+$BI48*Assembly!T$14+$BJ48*Assembly!T$15+$BK48*Assembly!T$16+$BL48*Assembly!T$17+$BM48*Assembly!T$18+$BN48*Assembly!T$19+$BO48*Assembly!T$20+$BP48*Assembly!T$21+$BQ48*Assembly!T$22+$BR48*Assembly!T$23+$BS48*Assembly!T$24</f>
        <v>0</v>
      </c>
      <c r="CN48" s="229" t="str">
        <f>$AY48*Assembly!U$4+$AZ48*Assembly!U$5+$BA48*Assembly!U$6+$BB48*Assembly!U$7+$BC48*Assembly!U$8+$BD48*Assembly!U$9+$BE48*Assembly!U$10+$BF48*Assembly!U$11+$BG48*Assembly!U$12+$BH48*Assembly!U$13+$BI48*Assembly!U$14+$BJ48*Assembly!U$15+$BK48*Assembly!U$16+$BL48*Assembly!U$17+$BM48*Assembly!U$18+$BN48*Assembly!U$19+$BO48*Assembly!U$20+$BP48*Assembly!U$21+$BQ48*Assembly!U$22+$BR48*Assembly!U$23+$BS48*Assembly!U$24</f>
        <v>0</v>
      </c>
      <c r="CO48" s="231" t="str">
        <f>$AY48*Assembly!V$4+$AZ48*Assembly!V$5+$BA48*Assembly!V$6+$BB48*Assembly!V$7+$BC48*Assembly!V$8+$BD48*Assembly!V$9+$BE48*Assembly!V$10+$BF48*Assembly!V$11+$BG48*Assembly!V$12+$BH48*Assembly!V$13+$BI48*Assembly!V$14+$BJ48*Assembly!V$15+$BK48*Assembly!V$16+$BL48*Assembly!V$17+$BM48*Assembly!V$18+$BN48*Assembly!V$19+$BO48*Assembly!V$20+$BP48*Assembly!V$21+$BQ48*Assembly!V$22+$BR48*Assembly!V$23+$BS48*Assembly!V$24</f>
        <v>0</v>
      </c>
      <c r="CP48" s="231" t="str">
        <f>CF48*Refining!$F$3</f>
        <v>1,612</v>
      </c>
      <c r="CQ48" s="231" t="str">
        <f>CG48*Refining!$F$4</f>
        <v>16</v>
      </c>
      <c r="CR48" s="231" t="str">
        <f>CH48*Refining!$F$5</f>
        <v>0</v>
      </c>
      <c r="CS48" s="231" t="str">
        <f>CI48*Refining!$F$6</f>
        <v>0</v>
      </c>
      <c r="CT48" s="231" t="str">
        <f>CJ48*Refining!$F$7</f>
        <v>0</v>
      </c>
      <c r="CU48" s="231" t="str">
        <f>CK48*Refining!$F$8</f>
        <v>0</v>
      </c>
      <c r="CV48" s="231" t="str">
        <f>CL48*Refining!$F$9</f>
        <v>0</v>
      </c>
      <c r="CW48" s="231" t="str">
        <f>CM48*Refining!$F$10</f>
        <v>0</v>
      </c>
      <c r="CX48" s="231" t="str">
        <f>CN48*Refining!$F$11</f>
        <v>0</v>
      </c>
      <c r="CY48" s="231" t="str">
        <f>CO48*Refining!$F$12</f>
        <v>0</v>
      </c>
      <c r="CZ48" s="244" t="str">
        <f t="shared" ref="CZ48:DS48" si="195">IF(CF48 = 0, "", CF48)</f>
        <v>903</v>
      </c>
      <c r="DA48" s="245" t="str">
        <f t="shared" si="195"/>
        <v>5</v>
      </c>
      <c r="DB48" s="245" t="str">
        <f t="shared" si="195"/>
        <v/>
      </c>
      <c r="DC48" s="245" t="str">
        <f t="shared" si="195"/>
        <v/>
      </c>
      <c r="DD48" s="245" t="str">
        <f t="shared" si="195"/>
        <v>0.2</v>
      </c>
      <c r="DE48" s="245" t="str">
        <f t="shared" si="195"/>
        <v/>
      </c>
      <c r="DF48" s="245" t="str">
        <f t="shared" si="195"/>
        <v/>
      </c>
      <c r="DG48" s="245" t="str">
        <f t="shared" si="195"/>
        <v/>
      </c>
      <c r="DH48" s="245" t="str">
        <f t="shared" si="195"/>
        <v/>
      </c>
      <c r="DI48" s="246" t="str">
        <f t="shared" si="195"/>
        <v/>
      </c>
      <c r="DJ48" s="244" t="str">
        <f t="shared" si="195"/>
        <v>1,612</v>
      </c>
      <c r="DK48" s="245" t="str">
        <f t="shared" si="195"/>
        <v>16</v>
      </c>
      <c r="DL48" s="245" t="str">
        <f t="shared" si="195"/>
        <v/>
      </c>
      <c r="DM48" s="245" t="str">
        <f t="shared" si="195"/>
        <v/>
      </c>
      <c r="DN48" s="247" t="str">
        <f t="shared" si="195"/>
        <v>0.4</v>
      </c>
      <c r="DO48" s="245" t="str">
        <f t="shared" si="195"/>
        <v/>
      </c>
      <c r="DP48" s="245" t="str">
        <f t="shared" si="195"/>
        <v/>
      </c>
      <c r="DQ48" s="245" t="str">
        <f t="shared" si="195"/>
        <v/>
      </c>
      <c r="DR48" s="245" t="str">
        <f t="shared" si="195"/>
        <v/>
      </c>
      <c r="DS48" s="246" t="str">
        <f t="shared" si="195"/>
        <v/>
      </c>
      <c r="DT48" s="248" t="str">
        <f t="shared" si="16"/>
        <v>908</v>
      </c>
      <c r="DU48" s="249" t="str">
        <f t="shared" si="17"/>
        <v>1,628</v>
      </c>
      <c r="DV48" s="225" t="str">
        <f>CZ48*'Ores &amp; Ingots'!$C$3+DA48*'Ores &amp; Ingots'!$C$4+DB48*'Ores &amp; Ingots'!$C$5+DC48*'Ores &amp; Ingots'!$C$6+DD48*'Ores &amp; Ingots'!$C$7+DE48*'Ores &amp; Ingots'!$C$8+DF48*'Ores &amp; Ingots'!$C$9+DG48*'Ores &amp; Ingots'!$C$10+DH48*'Ores &amp; Ingots'!$C$11+DI48*'Ores &amp; Ingots'!$C$12</f>
        <v>115</v>
      </c>
      <c r="DW48" s="225" t="str">
        <f>DJ48*'Ores &amp; Ingots'!$B$3+DK48*'Ores &amp; Ingots'!$B$4+DL48*'Ores &amp; Ingots'!$B$5+DM48*'Ores &amp; Ingots'!$B$6+DN48*'Ores &amp; Ingots'!$B$7+DO48*'Ores &amp; Ingots'!$B$8+DP48*'Ores &amp; Ingots'!$B$9+DQ48*'Ores &amp; Ingots'!$B$10+DR48*'Ores &amp; Ingots'!$B$11+DS48*'Ores &amp; Ingots'!$B$12</f>
        <v>602</v>
      </c>
      <c r="DX48" s="249" t="str">
        <f>CZ48*Refining!$G$3+DA48*Refining!$G$4+DB48*Refining!$G$5+DC48*Refining!$G$6+DD48*Refining!$G$7+DE48*Refining!$G$8+DF48*Refining!$G$9+DG48*Refining!$G$10+DH48*Refining!$G$11+DI48*Refining!$G$12</f>
        <v>86</v>
      </c>
      <c r="DY48" s="249" t="str">
        <f t="shared" si="18"/>
        <v>13,407</v>
      </c>
      <c r="DZ48" s="250" t="str">
        <f t="shared" si="19"/>
        <v>0.0134</v>
      </c>
      <c r="EA48" s="248" t="str">
        <f t="shared" si="20"/>
        <v>254</v>
      </c>
      <c r="EB48" s="251" t="str">
        <f t="shared" ref="EB48:EC48" si="196">EA48/60</f>
        <v>4.2</v>
      </c>
      <c r="EC48" s="251" t="str">
        <f t="shared" si="196"/>
        <v>0.1</v>
      </c>
      <c r="ED48" s="248" t="str">
        <f t="shared" si="22"/>
        <v>36,429</v>
      </c>
      <c r="EE48" s="251" t="str">
        <f t="shared" ref="EE48:EF48" si="197">ED48/1000</f>
        <v>36.4</v>
      </c>
      <c r="EF48" s="252" t="str">
        <f t="shared" si="197"/>
        <v>0.04</v>
      </c>
      <c r="EG48" s="223" t="str">
        <f t="shared" si="24"/>
        <v>0.0364</v>
      </c>
      <c r="EH48" s="224" t="str">
        <f t="shared" si="25"/>
        <v>0:04:14</v>
      </c>
      <c r="EI48" s="225" t="s">
        <v>12</v>
      </c>
    </row>
    <row r="49">
      <c r="A49" s="33"/>
      <c r="B49" s="226" t="s">
        <v>941</v>
      </c>
      <c r="C49" s="227" t="s">
        <v>886</v>
      </c>
      <c r="D49" s="227">
        <v>1.0</v>
      </c>
      <c r="E49" s="227">
        <v>1.0</v>
      </c>
      <c r="F49" s="227">
        <v>2.0</v>
      </c>
      <c r="G49" s="253" t="str">
        <f t="shared" si="5"/>
        <v>31.3</v>
      </c>
      <c r="H49" s="254">
        <v>25.0</v>
      </c>
      <c r="I49" s="254">
        <v>25.0</v>
      </c>
      <c r="J49" s="254" t="str">
        <f>H49/Main!$D$9</f>
        <v>25</v>
      </c>
      <c r="K49" s="254" t="str">
        <f>I49/Main!$D$10</f>
        <v>25</v>
      </c>
      <c r="L49" s="254" t="str">
        <f t="shared" si="6"/>
        <v>1</v>
      </c>
      <c r="M49" s="254">
        <v>1.0</v>
      </c>
      <c r="N49" s="256" t="s">
        <v>12</v>
      </c>
      <c r="O49" s="256">
        <v>2000.0</v>
      </c>
      <c r="P49" s="255"/>
      <c r="Q49" s="330" t="s">
        <v>12</v>
      </c>
      <c r="R49" s="331" t="s">
        <v>12</v>
      </c>
      <c r="S49" s="257"/>
      <c r="T49" s="257"/>
      <c r="U49" s="255"/>
      <c r="V49" s="255"/>
      <c r="W49" s="255"/>
      <c r="X49" s="255"/>
      <c r="Y49" s="255"/>
      <c r="Z49" s="255"/>
      <c r="AA49" s="255"/>
      <c r="AB49" s="255"/>
      <c r="AC49" s="258" t="s">
        <v>913</v>
      </c>
      <c r="AD49" s="225">
        <v>20.0</v>
      </c>
      <c r="AE49" s="225">
        <v>0.0</v>
      </c>
      <c r="AF49" s="225">
        <v>0.0</v>
      </c>
      <c r="AG49" s="225">
        <v>1.0</v>
      </c>
      <c r="AH49" s="225">
        <v>30.0</v>
      </c>
      <c r="AI49" s="225">
        <v>0.0</v>
      </c>
      <c r="AJ49" s="309">
        <v>4.0</v>
      </c>
      <c r="AK49" s="225">
        <v>2.0</v>
      </c>
      <c r="AL49" s="225">
        <v>0.0</v>
      </c>
      <c r="AM49" s="225">
        <v>0.0</v>
      </c>
      <c r="AN49" s="225">
        <v>0.0</v>
      </c>
      <c r="AO49" s="225">
        <v>0.0</v>
      </c>
      <c r="AP49" s="225">
        <v>0.0</v>
      </c>
      <c r="AQ49" s="225">
        <v>0.0</v>
      </c>
      <c r="AR49" s="225">
        <v>0.0</v>
      </c>
      <c r="AS49" s="225">
        <v>0.0</v>
      </c>
      <c r="AT49" s="225">
        <v>0.0</v>
      </c>
      <c r="AU49" s="225">
        <v>0.0</v>
      </c>
      <c r="AV49" s="225">
        <v>0.0</v>
      </c>
      <c r="AW49" s="225">
        <v>0.0</v>
      </c>
      <c r="AX49" s="225">
        <v>0.0</v>
      </c>
      <c r="AY49" s="236" t="str">
        <f t="shared" ref="AY49:BS49" si="198">IF(AD49 = 0, "", AD49)</f>
        <v>20</v>
      </c>
      <c r="AZ49" s="227" t="str">
        <f t="shared" si="198"/>
        <v/>
      </c>
      <c r="BA49" s="227" t="str">
        <f t="shared" si="198"/>
        <v/>
      </c>
      <c r="BB49" s="227" t="str">
        <f t="shared" si="198"/>
        <v>1</v>
      </c>
      <c r="BC49" s="227" t="str">
        <f t="shared" si="198"/>
        <v>30</v>
      </c>
      <c r="BD49" s="227" t="str">
        <f t="shared" si="198"/>
        <v/>
      </c>
      <c r="BE49" s="237" t="str">
        <f t="shared" si="198"/>
        <v>4</v>
      </c>
      <c r="BF49" s="227" t="str">
        <f t="shared" si="198"/>
        <v>2</v>
      </c>
      <c r="BG49" s="227" t="str">
        <f t="shared" si="198"/>
        <v/>
      </c>
      <c r="BH49" s="227" t="str">
        <f t="shared" si="198"/>
        <v/>
      </c>
      <c r="BI49" s="227" t="str">
        <f t="shared" si="198"/>
        <v/>
      </c>
      <c r="BJ49" s="227" t="str">
        <f t="shared" si="198"/>
        <v/>
      </c>
      <c r="BK49" s="227" t="str">
        <f t="shared" si="198"/>
        <v/>
      </c>
      <c r="BL49" s="227" t="str">
        <f t="shared" si="198"/>
        <v/>
      </c>
      <c r="BM49" s="227" t="str">
        <f t="shared" si="198"/>
        <v/>
      </c>
      <c r="BN49" s="227" t="str">
        <f t="shared" si="198"/>
        <v/>
      </c>
      <c r="BO49" s="227" t="str">
        <f t="shared" si="198"/>
        <v/>
      </c>
      <c r="BP49" s="227" t="str">
        <f t="shared" si="198"/>
        <v/>
      </c>
      <c r="BQ49" s="227" t="str">
        <f t="shared" si="198"/>
        <v/>
      </c>
      <c r="BR49" s="227" t="str">
        <f t="shared" si="198"/>
        <v/>
      </c>
      <c r="BS49" s="238" t="str">
        <f t="shared" si="198"/>
        <v/>
      </c>
      <c r="BT49" s="239" t="str">
        <f>$AY49*Assembly!Y$4+$AZ49*Assembly!Y$5+$BA49*Assembly!Y$6+$BB49*Assembly!Y$7+$BC49*Assembly!Y$8+$BD49*Assembly!Y$9+$BE49*Assembly!Y$10+$BF49*Assembly!Y$11+$BG49*Assembly!Y$12+$BH49*Assembly!Y$13+$BI49*Assembly!Y$14+$BJ49*Assembly!Y$15+$BK49*Assembly!Y$16+$BL49*Assembly!Y$17+$BM49*Assembly!Y$18+$BN49*Assembly!Y$19+$BO49*Assembly!Y$20+$BP49*Assembly!Y$21+$BQ49*Assembly!Y$22+$BR49*Assembly!Y$23+$BS49*Assembly!Y$24</f>
        <v>761</v>
      </c>
      <c r="BU49" s="225" t="str">
        <f t="shared" si="8"/>
        <v>24</v>
      </c>
      <c r="BV49" s="311" t="str">
        <f t="shared" si="182"/>
        <v>?</v>
      </c>
      <c r="BW49" s="225" t="str">
        <f>$AY49*Assembly!AC$4+$AZ49*Assembly!AC$5+$BA49*Assembly!AC$6+$BB49*Assembly!AC$7+$BC49*Assembly!AC$8+$BD49*Assembly!AC$9+$BE49*Assembly!AC$10+$BF49*Assembly!AC$11+$BG49*Assembly!AC$12+$BH49*Assembly!AC$13+$BI49*Assembly!AC$14+$BJ49*Assembly!AC$15+$BK49*Assembly!AC$16+$BL49*Assembly!AC$17+$BM49*Assembly!AC$18+$BN49*Assembly!AC$19+$BO49*Assembly!AC$20+$BP49*Assembly!AC$21+$BQ49*Assembly!AC$22+$BR49*Assembly!AC$23+$BS49*Assembly!AC$24</f>
        <v>3,122</v>
      </c>
      <c r="BX49" s="240" t="str">
        <f t="shared" si="9"/>
        <v>4.10</v>
      </c>
      <c r="BY49" s="241" t="str">
        <f t="shared" si="10"/>
        <v>100</v>
      </c>
      <c r="BZ49" s="242" t="str">
        <f t="shared" si="11"/>
        <v>128.1</v>
      </c>
      <c r="CA49" s="241" t="str">
        <f t="shared" si="12"/>
        <v>125</v>
      </c>
      <c r="CB49" s="225" t="str">
        <f>$AY49*Assembly!X$4+$AZ49*Assembly!X$5+$BA49*Assembly!X$6+$BB49*Assembly!X$7+$BC49*Assembly!X$8+$BD49*Assembly!X$9+$BE49*Assembly!X$10+$BF49*Assembly!X$11+$BG49*Assembly!X$12+$BH49*Assembly!X$13+$BI49*Assembly!X$14+$BJ49*Assembly!X$15+$BK49*Assembly!X$16+$BL49*Assembly!X$17+$BM49*Assembly!X$18+$BN49*Assembly!X$19+$BO49*Assembly!X$20+$BP49*Assembly!X$21+$BQ49*Assembly!X$22+$BR49*Assembly!X$23+$BS49*Assembly!X$24</f>
        <v>147</v>
      </c>
      <c r="CC49" s="225" t="str">
        <f t="shared" si="13"/>
        <v>22,867</v>
      </c>
      <c r="CD49" s="223" t="str">
        <f t="shared" si="14"/>
        <v>0.0229</v>
      </c>
      <c r="CE49" s="243" t="str">
        <f>$AY49*Assembly!AB$4+$AZ49*Assembly!AB$5+$BA49*Assembly!AB$6+$BB49*Assembly!AB$7+$BC49*Assembly!AB$8+$BD49*Assembly!AB$9+$BE49*Assembly!AB$10+$BF49*Assembly!AB$11+$BG49*Assembly!AB$12+$BH49*Assembly!AB$13+$BI49*Assembly!AB$14+$BJ49*Assembly!AB$15+$BK49*Assembly!AB$16+$BL49*Assembly!AB$17+$BM49*Assembly!AB$18+$BN49*Assembly!AB$19+$BO49*Assembly!AB$20+$BP49*Assembly!AB$21+$BQ49*Assembly!AB$22+$BR49*Assembly!AB$23+$BS49*Assembly!AB$24</f>
        <v>192</v>
      </c>
      <c r="CF49" s="256" t="str">
        <f>$AY49*Assembly!M$4+$AZ49*Assembly!M$5+$BA49*Assembly!M$6+$BB49*Assembly!M$7+$BC49*Assembly!M$8+$BD49*Assembly!M$9+$BE49*Assembly!M$10+$BF49*Assembly!M$11+$BG49*Assembly!M$12+$BH49*Assembly!M$13+$BI49*Assembly!M$14+$BJ49*Assembly!M$15+$BK49*Assembly!M$16+$BL49*Assembly!M$17+$BM49*Assembly!M$18+$BN49*Assembly!M$19+$BO49*Assembly!M$20+$BP49*Assembly!M$21+$BQ49*Assembly!M$22+$BR49*Assembly!M$23+$BS49*Assembly!M$24</f>
        <v>831</v>
      </c>
      <c r="CG49" s="256" t="str">
        <f>$AY49*Assembly!N$4+$AZ49*Assembly!N$5+$BA49*Assembly!N$6+$BB49*Assembly!N$7+$BC49*Assembly!N$8+$BD49*Assembly!N$9+$BE49*Assembly!N$10+$BF49*Assembly!N$11+$BG49*Assembly!N$12+$BH49*Assembly!N$13+$BI49*Assembly!N$14+$BJ49*Assembly!N$15+$BK49*Assembly!N$16+$BL49*Assembly!N$17+$BM49*Assembly!N$18+$BN49*Assembly!N$19+$BO49*Assembly!N$20+$BP49*Assembly!N$21+$BQ49*Assembly!N$22+$BR49*Assembly!N$23+$BS49*Assembly!N$24</f>
        <v>20</v>
      </c>
      <c r="CH49" s="256" t="str">
        <f>$AY49*Assembly!O$4+$AZ49*Assembly!O$5+$BA49*Assembly!O$6+$BB49*Assembly!O$7+$BC49*Assembly!O$8+$BD49*Assembly!O$9+$BE49*Assembly!O$10+$BF49*Assembly!O$11+$BG49*Assembly!O$12+$BH49*Assembly!O$13+$BI49*Assembly!O$14+$BJ49*Assembly!O$15+$BK49*Assembly!O$16+$BL49*Assembly!O$17+$BM49*Assembly!O$18+$BN49*Assembly!O$19+$BO49*Assembly!O$20+$BP49*Assembly!O$21+$BQ49*Assembly!O$22+$BR49*Assembly!O$23+$BS49*Assembly!O$24</f>
        <v>0</v>
      </c>
      <c r="CI49" s="254" t="str">
        <f>$AY49*Assembly!P$4+$AZ49*Assembly!P$5+$BA49*Assembly!P$6+$BB49*Assembly!P$7+$BC49*Assembly!P$8+$BD49*Assembly!P$9+$BE49*Assembly!P$10+$BF49*Assembly!P$11+$BG49*Assembly!P$12+$BH49*Assembly!P$13+$BI49*Assembly!P$14+$BJ49*Assembly!P$15+$BK49*Assembly!P$16+$BL49*Assembly!P$17+$BM49*Assembly!P$18+$BN49*Assembly!P$19+$BO49*Assembly!P$20+$BP49*Assembly!P$21+$BQ49*Assembly!P$22+$BR49*Assembly!P$23+$BS49*Assembly!P$24</f>
        <v>0</v>
      </c>
      <c r="CJ49" s="254" t="str">
        <f>$AY49*Assembly!Q$4+$AZ49*Assembly!Q$5+$BA49*Assembly!Q$6+$BB49*Assembly!Q$7+$BC49*Assembly!Q$8+$BD49*Assembly!Q$9+$BE49*Assembly!Q$10+$BF49*Assembly!Q$11+$BG49*Assembly!Q$12+$BH49*Assembly!Q$13+$BI49*Assembly!Q$14+$BJ49*Assembly!Q$15+$BK49*Assembly!Q$16+$BL49*Assembly!Q$17+$BM49*Assembly!Q$18+$BN49*Assembly!Q$19+$BO49*Assembly!Q$20+$BP49*Assembly!Q$21+$BQ49*Assembly!Q$22+$BR49*Assembly!Q$23+$BS49*Assembly!Q$24</f>
        <v>0.4</v>
      </c>
      <c r="CK49" s="256" t="str">
        <f>$AY49*Assembly!R$4+$AZ49*Assembly!R$5+$BA49*Assembly!R$6+$BB49*Assembly!R$7+$BC49*Assembly!R$8+$BD49*Assembly!R$9+$BE49*Assembly!R$10+$BF49*Assembly!R$11+$BG49*Assembly!R$12+$BH49*Assembly!R$13+$BI49*Assembly!R$14+$BJ49*Assembly!R$15+$BK49*Assembly!R$16+$BL49*Assembly!R$17+$BM49*Assembly!R$18+$BN49*Assembly!R$19+$BO49*Assembly!R$20+$BP49*Assembly!R$21+$BQ49*Assembly!R$22+$BR49*Assembly!R$23+$BS49*Assembly!R$24</f>
        <v>0</v>
      </c>
      <c r="CL49" s="254" t="str">
        <f>$AY49*Assembly!S$4+$AZ49*Assembly!S$5+$BA49*Assembly!S$6+$BB49*Assembly!S$7+$BC49*Assembly!S$8+$BD49*Assembly!S$9+$BE49*Assembly!S$10+$BF49*Assembly!S$11+$BG49*Assembly!S$12+$BH49*Assembly!S$13+$BI49*Assembly!S$14+$BJ49*Assembly!S$15+$BK49*Assembly!S$16+$BL49*Assembly!S$17+$BM49*Assembly!S$18+$BN49*Assembly!S$19+$BO49*Assembly!S$20+$BP49*Assembly!S$21+$BQ49*Assembly!S$22+$BR49*Assembly!S$23+$BS49*Assembly!S$24</f>
        <v>0</v>
      </c>
      <c r="CM49" s="254" t="str">
        <f>$AY49*Assembly!T$4+$AZ49*Assembly!T$5+$BA49*Assembly!T$6+$BB49*Assembly!T$7+$BC49*Assembly!T$8+$BD49*Assembly!T$9+$BE49*Assembly!T$10+$BF49*Assembly!T$11+$BG49*Assembly!T$12+$BH49*Assembly!T$13+$BI49*Assembly!T$14+$BJ49*Assembly!T$15+$BK49*Assembly!T$16+$BL49*Assembly!T$17+$BM49*Assembly!T$18+$BN49*Assembly!T$19+$BO49*Assembly!T$20+$BP49*Assembly!T$21+$BQ49*Assembly!T$22+$BR49*Assembly!T$23+$BS49*Assembly!T$24</f>
        <v>0</v>
      </c>
      <c r="CN49" s="254" t="str">
        <f>$AY49*Assembly!U$4+$AZ49*Assembly!U$5+$BA49*Assembly!U$6+$BB49*Assembly!U$7+$BC49*Assembly!U$8+$BD49*Assembly!U$9+$BE49*Assembly!U$10+$BF49*Assembly!U$11+$BG49*Assembly!U$12+$BH49*Assembly!U$13+$BI49*Assembly!U$14+$BJ49*Assembly!U$15+$BK49*Assembly!U$16+$BL49*Assembly!U$17+$BM49*Assembly!U$18+$BN49*Assembly!U$19+$BO49*Assembly!U$20+$BP49*Assembly!U$21+$BQ49*Assembly!U$22+$BR49*Assembly!U$23+$BS49*Assembly!U$24</f>
        <v>0</v>
      </c>
      <c r="CO49" s="256" t="str">
        <f>$AY49*Assembly!V$4+$AZ49*Assembly!V$5+$BA49*Assembly!V$6+$BB49*Assembly!V$7+$BC49*Assembly!V$8+$BD49*Assembly!V$9+$BE49*Assembly!V$10+$BF49*Assembly!V$11+$BG49*Assembly!V$12+$BH49*Assembly!V$13+$BI49*Assembly!V$14+$BJ49*Assembly!V$15+$BK49*Assembly!V$16+$BL49*Assembly!V$17+$BM49*Assembly!V$18+$BN49*Assembly!V$19+$BO49*Assembly!V$20+$BP49*Assembly!V$21+$BQ49*Assembly!V$22+$BR49*Assembly!V$23+$BS49*Assembly!V$24</f>
        <v>0</v>
      </c>
      <c r="CP49" s="256" t="str">
        <f>CF49*Refining!$F$3</f>
        <v>1,484</v>
      </c>
      <c r="CQ49" s="256" t="str">
        <f>CG49*Refining!$F$4</f>
        <v>63</v>
      </c>
      <c r="CR49" s="256" t="str">
        <f>CH49*Refining!$F$5</f>
        <v>0</v>
      </c>
      <c r="CS49" s="256" t="str">
        <f>CI49*Refining!$F$6</f>
        <v>0</v>
      </c>
      <c r="CT49" s="256" t="str">
        <f>CJ49*Refining!$F$7</f>
        <v>1</v>
      </c>
      <c r="CU49" s="256" t="str">
        <f>CK49*Refining!$F$8</f>
        <v>0</v>
      </c>
      <c r="CV49" s="256" t="str">
        <f>CL49*Refining!$F$9</f>
        <v>0</v>
      </c>
      <c r="CW49" s="256" t="str">
        <f>CM49*Refining!$F$10</f>
        <v>0</v>
      </c>
      <c r="CX49" s="256" t="str">
        <f>CN49*Refining!$F$11</f>
        <v>0</v>
      </c>
      <c r="CY49" s="256" t="str">
        <f>CO49*Refining!$F$12</f>
        <v>0</v>
      </c>
      <c r="CZ49" s="244" t="str">
        <f t="shared" ref="CZ49:DS49" si="199">IF(CF49 = 0, "", CF49)</f>
        <v>831</v>
      </c>
      <c r="DA49" s="245" t="str">
        <f t="shared" si="199"/>
        <v>20</v>
      </c>
      <c r="DB49" s="245" t="str">
        <f t="shared" si="199"/>
        <v/>
      </c>
      <c r="DC49" s="245" t="str">
        <f t="shared" si="199"/>
        <v/>
      </c>
      <c r="DD49" s="245" t="str">
        <f t="shared" si="199"/>
        <v>0.4</v>
      </c>
      <c r="DE49" s="245" t="str">
        <f t="shared" si="199"/>
        <v/>
      </c>
      <c r="DF49" s="245" t="str">
        <f t="shared" si="199"/>
        <v/>
      </c>
      <c r="DG49" s="245" t="str">
        <f t="shared" si="199"/>
        <v/>
      </c>
      <c r="DH49" s="245" t="str">
        <f t="shared" si="199"/>
        <v/>
      </c>
      <c r="DI49" s="246" t="str">
        <f t="shared" si="199"/>
        <v/>
      </c>
      <c r="DJ49" s="244" t="str">
        <f t="shared" si="199"/>
        <v>1,484</v>
      </c>
      <c r="DK49" s="245" t="str">
        <f t="shared" si="199"/>
        <v>63</v>
      </c>
      <c r="DL49" s="245" t="str">
        <f t="shared" si="199"/>
        <v/>
      </c>
      <c r="DM49" s="245" t="str">
        <f t="shared" si="199"/>
        <v/>
      </c>
      <c r="DN49" s="247" t="str">
        <f t="shared" si="199"/>
        <v>0.7</v>
      </c>
      <c r="DO49" s="245" t="str">
        <f t="shared" si="199"/>
        <v/>
      </c>
      <c r="DP49" s="245" t="str">
        <f t="shared" si="199"/>
        <v/>
      </c>
      <c r="DQ49" s="245" t="str">
        <f t="shared" si="199"/>
        <v/>
      </c>
      <c r="DR49" s="245" t="str">
        <f t="shared" si="199"/>
        <v/>
      </c>
      <c r="DS49" s="246" t="str">
        <f t="shared" si="199"/>
        <v/>
      </c>
      <c r="DT49" s="248" t="str">
        <f t="shared" si="16"/>
        <v>851</v>
      </c>
      <c r="DU49" s="249" t="str">
        <f t="shared" si="17"/>
        <v>1,547</v>
      </c>
      <c r="DV49" s="225" t="str">
        <f>CZ49*'Ores &amp; Ingots'!$C$3+DA49*'Ores &amp; Ingots'!$C$4+DB49*'Ores &amp; Ingots'!$C$5+DC49*'Ores &amp; Ingots'!$C$6+DD49*'Ores &amp; Ingots'!$C$7+DE49*'Ores &amp; Ingots'!$C$8+DF49*'Ores &amp; Ingots'!$C$9+DG49*'Ores &amp; Ingots'!$C$10+DH49*'Ores &amp; Ingots'!$C$11+DI49*'Ores &amp; Ingots'!$C$12</f>
        <v>108</v>
      </c>
      <c r="DW49" s="225" t="str">
        <f>DJ49*'Ores &amp; Ingots'!$B$3+DK49*'Ores &amp; Ingots'!$B$4+DL49*'Ores &amp; Ingots'!$B$5+DM49*'Ores &amp; Ingots'!$B$6+DN49*'Ores &amp; Ingots'!$B$7+DO49*'Ores &amp; Ingots'!$B$8+DP49*'Ores &amp; Ingots'!$B$9+DQ49*'Ores &amp; Ingots'!$B$10+DR49*'Ores &amp; Ingots'!$B$11+DS49*'Ores &amp; Ingots'!$B$12</f>
        <v>572</v>
      </c>
      <c r="DX49" s="249" t="str">
        <f>CZ49*Refining!$G$3+DA49*Refining!$G$4+DB49*Refining!$G$5+DC49*Refining!$G$6+DD49*Refining!$G$7+DE49*Refining!$G$8+DF49*Refining!$G$9+DG49*Refining!$G$10+DH49*Refining!$G$11+DI49*Refining!$G$12</f>
        <v>154</v>
      </c>
      <c r="DY49" s="249" t="str">
        <f t="shared" si="18"/>
        <v>23,887</v>
      </c>
      <c r="DZ49" s="250" t="str">
        <f t="shared" si="19"/>
        <v>0.0239</v>
      </c>
      <c r="EA49" s="248" t="str">
        <f t="shared" si="20"/>
        <v>326</v>
      </c>
      <c r="EB49" s="251" t="str">
        <f t="shared" ref="EB49:EC49" si="200">EA49/60</f>
        <v>5.4</v>
      </c>
      <c r="EC49" s="251" t="str">
        <f t="shared" si="200"/>
        <v>0.1</v>
      </c>
      <c r="ED49" s="248" t="str">
        <f t="shared" si="22"/>
        <v>46,753</v>
      </c>
      <c r="EE49" s="251" t="str">
        <f t="shared" ref="EE49:EF49" si="201">ED49/1000</f>
        <v>46.8</v>
      </c>
      <c r="EF49" s="252" t="str">
        <f t="shared" si="201"/>
        <v>0.05</v>
      </c>
      <c r="EG49" s="223" t="str">
        <f t="shared" si="24"/>
        <v>0.0468</v>
      </c>
      <c r="EH49" s="224" t="str">
        <f t="shared" si="25"/>
        <v>0:05:26</v>
      </c>
      <c r="EI49" s="225">
        <v>1051.0</v>
      </c>
    </row>
    <row r="50">
      <c r="A50" s="33"/>
      <c r="B50" s="226" t="s">
        <v>941</v>
      </c>
      <c r="C50" s="227" t="s">
        <v>885</v>
      </c>
      <c r="D50" s="227">
        <v>3.0</v>
      </c>
      <c r="E50" s="227">
        <v>3.0</v>
      </c>
      <c r="F50" s="227">
        <v>6.0</v>
      </c>
      <c r="G50" s="228" t="str">
        <f t="shared" si="5"/>
        <v>6.8</v>
      </c>
      <c r="H50" s="229">
        <v>20.0</v>
      </c>
      <c r="I50" s="229">
        <v>20.0</v>
      </c>
      <c r="J50" s="229" t="str">
        <f>H50/Main!$D$9</f>
        <v>20</v>
      </c>
      <c r="K50" s="229" t="str">
        <f>I50/Main!$D$10</f>
        <v>20</v>
      </c>
      <c r="L50" s="229" t="str">
        <f t="shared" si="6"/>
        <v>1</v>
      </c>
      <c r="M50" s="229">
        <v>1.0</v>
      </c>
      <c r="N50" s="231" t="s">
        <v>12</v>
      </c>
      <c r="O50" s="231">
        <v>2000.0</v>
      </c>
      <c r="P50" s="230"/>
      <c r="Q50" s="260" t="s">
        <v>12</v>
      </c>
      <c r="R50" s="332" t="s">
        <v>12</v>
      </c>
      <c r="S50" s="232"/>
      <c r="T50" s="232"/>
      <c r="U50" s="230"/>
      <c r="V50" s="230"/>
      <c r="W50" s="230"/>
      <c r="X50" s="230"/>
      <c r="Y50" s="230"/>
      <c r="Z50" s="230"/>
      <c r="AA50" s="230"/>
      <c r="AB50" s="230"/>
      <c r="AC50" s="233"/>
      <c r="AD50" s="225">
        <v>12.0</v>
      </c>
      <c r="AE50" s="225">
        <v>0.0</v>
      </c>
      <c r="AF50" s="225">
        <v>4.0</v>
      </c>
      <c r="AG50" s="225">
        <v>1.0</v>
      </c>
      <c r="AH50" s="225">
        <v>17.0</v>
      </c>
      <c r="AI50" s="225">
        <v>0.0</v>
      </c>
      <c r="AJ50" s="309">
        <v>4.0</v>
      </c>
      <c r="AK50" s="225">
        <v>2.0</v>
      </c>
      <c r="AL50" s="225">
        <v>0.0</v>
      </c>
      <c r="AM50" s="225">
        <v>0.0</v>
      </c>
      <c r="AN50" s="225">
        <v>0.0</v>
      </c>
      <c r="AO50" s="225">
        <v>0.0</v>
      </c>
      <c r="AP50" s="225">
        <v>0.0</v>
      </c>
      <c r="AQ50" s="225">
        <v>0.0</v>
      </c>
      <c r="AR50" s="225">
        <v>0.0</v>
      </c>
      <c r="AS50" s="225">
        <v>0.0</v>
      </c>
      <c r="AT50" s="225">
        <v>0.0</v>
      </c>
      <c r="AU50" s="225">
        <v>0.0</v>
      </c>
      <c r="AV50" s="225">
        <v>0.0</v>
      </c>
      <c r="AW50" s="225">
        <v>0.0</v>
      </c>
      <c r="AX50" s="225">
        <v>0.0</v>
      </c>
      <c r="AY50" s="236" t="str">
        <f t="shared" ref="AY50:BS50" si="202">IF(AD50 = 0, "", AD50)</f>
        <v>12</v>
      </c>
      <c r="AZ50" s="227" t="str">
        <f t="shared" si="202"/>
        <v/>
      </c>
      <c r="BA50" s="227" t="str">
        <f t="shared" si="202"/>
        <v>4</v>
      </c>
      <c r="BB50" s="227" t="str">
        <f t="shared" si="202"/>
        <v>1</v>
      </c>
      <c r="BC50" s="227" t="str">
        <f t="shared" si="202"/>
        <v>17</v>
      </c>
      <c r="BD50" s="227" t="str">
        <f t="shared" si="202"/>
        <v/>
      </c>
      <c r="BE50" s="237" t="str">
        <f t="shared" si="202"/>
        <v>4</v>
      </c>
      <c r="BF50" s="227" t="str">
        <f t="shared" si="202"/>
        <v>2</v>
      </c>
      <c r="BG50" s="227" t="str">
        <f t="shared" si="202"/>
        <v/>
      </c>
      <c r="BH50" s="227" t="str">
        <f t="shared" si="202"/>
        <v/>
      </c>
      <c r="BI50" s="227" t="str">
        <f t="shared" si="202"/>
        <v/>
      </c>
      <c r="BJ50" s="227" t="str">
        <f t="shared" si="202"/>
        <v/>
      </c>
      <c r="BK50" s="227" t="str">
        <f t="shared" si="202"/>
        <v/>
      </c>
      <c r="BL50" s="227" t="str">
        <f t="shared" si="202"/>
        <v/>
      </c>
      <c r="BM50" s="227" t="str">
        <f t="shared" si="202"/>
        <v/>
      </c>
      <c r="BN50" s="227" t="str">
        <f t="shared" si="202"/>
        <v/>
      </c>
      <c r="BO50" s="227" t="str">
        <f t="shared" si="202"/>
        <v/>
      </c>
      <c r="BP50" s="227" t="str">
        <f t="shared" si="202"/>
        <v/>
      </c>
      <c r="BQ50" s="227" t="str">
        <f t="shared" si="202"/>
        <v/>
      </c>
      <c r="BR50" s="227" t="str">
        <f t="shared" si="202"/>
        <v/>
      </c>
      <c r="BS50" s="238" t="str">
        <f t="shared" si="202"/>
        <v/>
      </c>
      <c r="BT50" s="239" t="str">
        <f>$AY50*Assembly!Y$4+$AZ50*Assembly!Y$5+$BA50*Assembly!Y$6+$BB50*Assembly!Y$7+$BC50*Assembly!Y$8+$BD50*Assembly!Y$9+$BE50*Assembly!Y$10+$BF50*Assembly!Y$11+$BG50*Assembly!Y$12+$BH50*Assembly!Y$13+$BI50*Assembly!Y$14+$BJ50*Assembly!Y$15+$BK50*Assembly!Y$16+$BL50*Assembly!Y$17+$BM50*Assembly!Y$18+$BN50*Assembly!Y$19+$BO50*Assembly!Y$20+$BP50*Assembly!Y$21+$BQ50*Assembly!Y$22+$BR50*Assembly!Y$23+$BS50*Assembly!Y$24</f>
        <v>513</v>
      </c>
      <c r="BU50" s="225" t="str">
        <f t="shared" si="8"/>
        <v>76</v>
      </c>
      <c r="BV50" s="311" t="str">
        <f t="shared" si="182"/>
        <v>?</v>
      </c>
      <c r="BW50" s="225" t="str">
        <f>$AY50*Assembly!AC$4+$AZ50*Assembly!AC$5+$BA50*Assembly!AC$6+$BB50*Assembly!AC$7+$BC50*Assembly!AC$8+$BD50*Assembly!AC$9+$BE50*Assembly!AC$10+$BF50*Assembly!AC$11+$BG50*Assembly!AC$12+$BH50*Assembly!AC$13+$BI50*Assembly!AC$14+$BJ50*Assembly!AC$15+$BK50*Assembly!AC$16+$BL50*Assembly!AC$17+$BM50*Assembly!AC$18+$BN50*Assembly!AC$19+$BO50*Assembly!AC$20+$BP50*Assembly!AC$21+$BQ50*Assembly!AC$22+$BR50*Assembly!AC$23+$BS50*Assembly!AC$24</f>
        <v>1,992</v>
      </c>
      <c r="BX50" s="240" t="str">
        <f t="shared" si="9"/>
        <v>3.88</v>
      </c>
      <c r="BY50" s="241" t="str">
        <f t="shared" si="10"/>
        <v>295</v>
      </c>
      <c r="BZ50" s="242" t="str">
        <f t="shared" si="11"/>
        <v>26.2</v>
      </c>
      <c r="CA50" s="241" t="str">
        <f t="shared" si="12"/>
        <v>100</v>
      </c>
      <c r="CB50" s="225" t="str">
        <f>$AY50*Assembly!X$4+$AZ50*Assembly!X$5+$BA50*Assembly!X$6+$BB50*Assembly!X$7+$BC50*Assembly!X$8+$BD50*Assembly!X$9+$BE50*Assembly!X$10+$BF50*Assembly!X$11+$BG50*Assembly!X$12+$BH50*Assembly!X$13+$BI50*Assembly!X$14+$BJ50*Assembly!X$15+$BK50*Assembly!X$16+$BL50*Assembly!X$17+$BM50*Assembly!X$18+$BN50*Assembly!X$19+$BO50*Assembly!X$20+$BP50*Assembly!X$21+$BQ50*Assembly!X$22+$BR50*Assembly!X$23+$BS50*Assembly!X$24</f>
        <v>91</v>
      </c>
      <c r="CC50" s="225" t="str">
        <f t="shared" si="13"/>
        <v>14,156</v>
      </c>
      <c r="CD50" s="223" t="str">
        <f t="shared" si="14"/>
        <v>0.0142</v>
      </c>
      <c r="CE50" s="243" t="str">
        <f>$AY50*Assembly!AB$4+$AZ50*Assembly!AB$5+$BA50*Assembly!AB$6+$BB50*Assembly!AB$7+$BC50*Assembly!AB$8+$BD50*Assembly!AB$9+$BE50*Assembly!AB$10+$BF50*Assembly!AB$11+$BG50*Assembly!AB$12+$BH50*Assembly!AB$13+$BI50*Assembly!AB$14+$BJ50*Assembly!AB$15+$BK50*Assembly!AB$16+$BL50*Assembly!AB$17+$BM50*Assembly!AB$18+$BN50*Assembly!AB$19+$BO50*Assembly!AB$20+$BP50*Assembly!AB$21+$BQ50*Assembly!AB$22+$BR50*Assembly!AB$23+$BS50*Assembly!AB$24</f>
        <v>150</v>
      </c>
      <c r="CF50" s="231" t="str">
        <f>$AY50*Assembly!M$4+$AZ50*Assembly!M$5+$BA50*Assembly!M$6+$BB50*Assembly!M$7+$BC50*Assembly!M$8+$BD50*Assembly!M$9+$BE50*Assembly!M$10+$BF50*Assembly!M$11+$BG50*Assembly!M$12+$BH50*Assembly!M$13+$BI50*Assembly!M$14+$BJ50*Assembly!M$15+$BK50*Assembly!M$16+$BL50*Assembly!M$17+$BM50*Assembly!M$18+$BN50*Assembly!M$19+$BO50*Assembly!M$20+$BP50*Assembly!M$21+$BQ50*Assembly!M$22+$BR50*Assembly!M$23+$BS50*Assembly!M$24</f>
        <v>553</v>
      </c>
      <c r="CG50" s="231" t="str">
        <f>$AY50*Assembly!N$4+$AZ50*Assembly!N$5+$BA50*Assembly!N$6+$BB50*Assembly!N$7+$BC50*Assembly!N$8+$BD50*Assembly!N$9+$BE50*Assembly!N$10+$BF50*Assembly!N$11+$BG50*Assembly!N$12+$BH50*Assembly!N$13+$BI50*Assembly!N$14+$BJ50*Assembly!N$15+$BK50*Assembly!N$16+$BL50*Assembly!N$17+$BM50*Assembly!N$18+$BN50*Assembly!N$19+$BO50*Assembly!N$20+$BP50*Assembly!N$21+$BQ50*Assembly!N$22+$BR50*Assembly!N$23+$BS50*Assembly!N$24</f>
        <v>20</v>
      </c>
      <c r="CH50" s="231" t="str">
        <f>$AY50*Assembly!O$4+$AZ50*Assembly!O$5+$BA50*Assembly!O$6+$BB50*Assembly!O$7+$BC50*Assembly!O$8+$BD50*Assembly!O$9+$BE50*Assembly!O$10+$BF50*Assembly!O$11+$BG50*Assembly!O$12+$BH50*Assembly!O$13+$BI50*Assembly!O$14+$BJ50*Assembly!O$15+$BK50*Assembly!O$16+$BL50*Assembly!O$17+$BM50*Assembly!O$18+$BN50*Assembly!O$19+$BO50*Assembly!O$20+$BP50*Assembly!O$21+$BQ50*Assembly!O$22+$BR50*Assembly!O$23+$BS50*Assembly!O$24</f>
        <v>0</v>
      </c>
      <c r="CI50" s="229" t="str">
        <f>$AY50*Assembly!P$4+$AZ50*Assembly!P$5+$BA50*Assembly!P$6+$BB50*Assembly!P$7+$BC50*Assembly!P$8+$BD50*Assembly!P$9+$BE50*Assembly!P$10+$BF50*Assembly!P$11+$BG50*Assembly!P$12+$BH50*Assembly!P$13+$BI50*Assembly!P$14+$BJ50*Assembly!P$15+$BK50*Assembly!P$16+$BL50*Assembly!P$17+$BM50*Assembly!P$18+$BN50*Assembly!P$19+$BO50*Assembly!P$20+$BP50*Assembly!P$21+$BQ50*Assembly!P$22+$BR50*Assembly!P$23+$BS50*Assembly!P$24</f>
        <v>0</v>
      </c>
      <c r="CJ50" s="229" t="str">
        <f>$AY50*Assembly!Q$4+$AZ50*Assembly!Q$5+$BA50*Assembly!Q$6+$BB50*Assembly!Q$7+$BC50*Assembly!Q$8+$BD50*Assembly!Q$9+$BE50*Assembly!Q$10+$BF50*Assembly!Q$11+$BG50*Assembly!Q$12+$BH50*Assembly!Q$13+$BI50*Assembly!Q$14+$BJ50*Assembly!Q$15+$BK50*Assembly!Q$16+$BL50*Assembly!Q$17+$BM50*Assembly!Q$18+$BN50*Assembly!Q$19+$BO50*Assembly!Q$20+$BP50*Assembly!Q$21+$BQ50*Assembly!Q$22+$BR50*Assembly!Q$23+$BS50*Assembly!Q$24</f>
        <v>0.4</v>
      </c>
      <c r="CK50" s="231" t="str">
        <f>$AY50*Assembly!R$4+$AZ50*Assembly!R$5+$BA50*Assembly!R$6+$BB50*Assembly!R$7+$BC50*Assembly!R$8+$BD50*Assembly!R$9+$BE50*Assembly!R$10+$BF50*Assembly!R$11+$BG50*Assembly!R$12+$BH50*Assembly!R$13+$BI50*Assembly!R$14+$BJ50*Assembly!R$15+$BK50*Assembly!R$16+$BL50*Assembly!R$17+$BM50*Assembly!R$18+$BN50*Assembly!R$19+$BO50*Assembly!R$20+$BP50*Assembly!R$21+$BQ50*Assembly!R$22+$BR50*Assembly!R$23+$BS50*Assembly!R$24</f>
        <v>0</v>
      </c>
      <c r="CL50" s="229" t="str">
        <f>$AY50*Assembly!S$4+$AZ50*Assembly!S$5+$BA50*Assembly!S$6+$BB50*Assembly!S$7+$BC50*Assembly!S$8+$BD50*Assembly!S$9+$BE50*Assembly!S$10+$BF50*Assembly!S$11+$BG50*Assembly!S$12+$BH50*Assembly!S$13+$BI50*Assembly!S$14+$BJ50*Assembly!S$15+$BK50*Assembly!S$16+$BL50*Assembly!S$17+$BM50*Assembly!S$18+$BN50*Assembly!S$19+$BO50*Assembly!S$20+$BP50*Assembly!S$21+$BQ50*Assembly!S$22+$BR50*Assembly!S$23+$BS50*Assembly!S$24</f>
        <v>0</v>
      </c>
      <c r="CM50" s="229" t="str">
        <f>$AY50*Assembly!T$4+$AZ50*Assembly!T$5+$BA50*Assembly!T$6+$BB50*Assembly!T$7+$BC50*Assembly!T$8+$BD50*Assembly!T$9+$BE50*Assembly!T$10+$BF50*Assembly!T$11+$BG50*Assembly!T$12+$BH50*Assembly!T$13+$BI50*Assembly!T$14+$BJ50*Assembly!T$15+$BK50*Assembly!T$16+$BL50*Assembly!T$17+$BM50*Assembly!T$18+$BN50*Assembly!T$19+$BO50*Assembly!T$20+$BP50*Assembly!T$21+$BQ50*Assembly!T$22+$BR50*Assembly!T$23+$BS50*Assembly!T$24</f>
        <v>0</v>
      </c>
      <c r="CN50" s="229" t="str">
        <f>$AY50*Assembly!U$4+$AZ50*Assembly!U$5+$BA50*Assembly!U$6+$BB50*Assembly!U$7+$BC50*Assembly!U$8+$BD50*Assembly!U$9+$BE50*Assembly!U$10+$BF50*Assembly!U$11+$BG50*Assembly!U$12+$BH50*Assembly!U$13+$BI50*Assembly!U$14+$BJ50*Assembly!U$15+$BK50*Assembly!U$16+$BL50*Assembly!U$17+$BM50*Assembly!U$18+$BN50*Assembly!U$19+$BO50*Assembly!U$20+$BP50*Assembly!U$21+$BQ50*Assembly!U$22+$BR50*Assembly!U$23+$BS50*Assembly!U$24</f>
        <v>0</v>
      </c>
      <c r="CO50" s="231" t="str">
        <f>$AY50*Assembly!V$4+$AZ50*Assembly!V$5+$BA50*Assembly!V$6+$BB50*Assembly!V$7+$BC50*Assembly!V$8+$BD50*Assembly!V$9+$BE50*Assembly!V$10+$BF50*Assembly!V$11+$BG50*Assembly!V$12+$BH50*Assembly!V$13+$BI50*Assembly!V$14+$BJ50*Assembly!V$15+$BK50*Assembly!V$16+$BL50*Assembly!V$17+$BM50*Assembly!V$18+$BN50*Assembly!V$19+$BO50*Assembly!V$20+$BP50*Assembly!V$21+$BQ50*Assembly!V$22+$BR50*Assembly!V$23+$BS50*Assembly!V$24</f>
        <v>0</v>
      </c>
      <c r="CP50" s="231" t="str">
        <f>CF50*Refining!$F$3</f>
        <v>988</v>
      </c>
      <c r="CQ50" s="231" t="str">
        <f>CG50*Refining!$F$4</f>
        <v>63</v>
      </c>
      <c r="CR50" s="231" t="str">
        <f>CH50*Refining!$F$5</f>
        <v>0</v>
      </c>
      <c r="CS50" s="231" t="str">
        <f>CI50*Refining!$F$6</f>
        <v>0</v>
      </c>
      <c r="CT50" s="231" t="str">
        <f>CJ50*Refining!$F$7</f>
        <v>1</v>
      </c>
      <c r="CU50" s="231" t="str">
        <f>CK50*Refining!$F$8</f>
        <v>0</v>
      </c>
      <c r="CV50" s="231" t="str">
        <f>CL50*Refining!$F$9</f>
        <v>0</v>
      </c>
      <c r="CW50" s="231" t="str">
        <f>CM50*Refining!$F$10</f>
        <v>0</v>
      </c>
      <c r="CX50" s="231" t="str">
        <f>CN50*Refining!$F$11</f>
        <v>0</v>
      </c>
      <c r="CY50" s="231" t="str">
        <f>CO50*Refining!$F$12</f>
        <v>0</v>
      </c>
      <c r="CZ50" s="244" t="str">
        <f t="shared" ref="CZ50:DS50" si="203">IF(CF50 = 0, "", CF50)</f>
        <v>553</v>
      </c>
      <c r="DA50" s="245" t="str">
        <f t="shared" si="203"/>
        <v>20</v>
      </c>
      <c r="DB50" s="245" t="str">
        <f t="shared" si="203"/>
        <v/>
      </c>
      <c r="DC50" s="245" t="str">
        <f t="shared" si="203"/>
        <v/>
      </c>
      <c r="DD50" s="245" t="str">
        <f t="shared" si="203"/>
        <v>0.4</v>
      </c>
      <c r="DE50" s="245" t="str">
        <f t="shared" si="203"/>
        <v/>
      </c>
      <c r="DF50" s="245" t="str">
        <f t="shared" si="203"/>
        <v/>
      </c>
      <c r="DG50" s="245" t="str">
        <f t="shared" si="203"/>
        <v/>
      </c>
      <c r="DH50" s="245" t="str">
        <f t="shared" si="203"/>
        <v/>
      </c>
      <c r="DI50" s="246" t="str">
        <f t="shared" si="203"/>
        <v/>
      </c>
      <c r="DJ50" s="244" t="str">
        <f t="shared" si="203"/>
        <v>988</v>
      </c>
      <c r="DK50" s="245" t="str">
        <f t="shared" si="203"/>
        <v>63</v>
      </c>
      <c r="DL50" s="245" t="str">
        <f t="shared" si="203"/>
        <v/>
      </c>
      <c r="DM50" s="245" t="str">
        <f t="shared" si="203"/>
        <v/>
      </c>
      <c r="DN50" s="247" t="str">
        <f t="shared" si="203"/>
        <v>0.7</v>
      </c>
      <c r="DO50" s="245" t="str">
        <f t="shared" si="203"/>
        <v/>
      </c>
      <c r="DP50" s="245" t="str">
        <f t="shared" si="203"/>
        <v/>
      </c>
      <c r="DQ50" s="245" t="str">
        <f t="shared" si="203"/>
        <v/>
      </c>
      <c r="DR50" s="245" t="str">
        <f t="shared" si="203"/>
        <v/>
      </c>
      <c r="DS50" s="246" t="str">
        <f t="shared" si="203"/>
        <v/>
      </c>
      <c r="DT50" s="248" t="str">
        <f t="shared" si="16"/>
        <v>573</v>
      </c>
      <c r="DU50" s="249" t="str">
        <f t="shared" si="17"/>
        <v>1,051</v>
      </c>
      <c r="DV50" s="225" t="str">
        <f>CZ50*'Ores &amp; Ingots'!$C$3+DA50*'Ores &amp; Ingots'!$C$4+DB50*'Ores &amp; Ingots'!$C$5+DC50*'Ores &amp; Ingots'!$C$6+DD50*'Ores &amp; Ingots'!$C$7+DE50*'Ores &amp; Ingots'!$C$8+DF50*'Ores &amp; Ingots'!$C$9+DG50*'Ores &amp; Ingots'!$C$10+DH50*'Ores &amp; Ingots'!$C$11+DI50*'Ores &amp; Ingots'!$C$12</f>
        <v>73</v>
      </c>
      <c r="DW50" s="225" t="str">
        <f>DJ50*'Ores &amp; Ingots'!$B$3+DK50*'Ores &amp; Ingots'!$B$4+DL50*'Ores &amp; Ingots'!$B$5+DM50*'Ores &amp; Ingots'!$B$6+DN50*'Ores &amp; Ingots'!$B$7+DO50*'Ores &amp; Ingots'!$B$8+DP50*'Ores &amp; Ingots'!$B$9+DQ50*'Ores &amp; Ingots'!$B$10+DR50*'Ores &amp; Ingots'!$B$11+DS50*'Ores &amp; Ingots'!$B$12</f>
        <v>389</v>
      </c>
      <c r="DX50" s="249" t="str">
        <f>CZ50*Refining!$G$3+DA50*Refining!$G$4+DB50*Refining!$G$5+DC50*Refining!$G$6+DD50*Refining!$G$7+DE50*Refining!$G$8+DF50*Refining!$G$9+DG50*Refining!$G$10+DH50*Refining!$G$11+DI50*Refining!$G$12</f>
        <v>134</v>
      </c>
      <c r="DY50" s="249" t="str">
        <f t="shared" si="18"/>
        <v>20,917</v>
      </c>
      <c r="DZ50" s="250" t="str">
        <f t="shared" si="19"/>
        <v>0.0209</v>
      </c>
      <c r="EA50" s="248" t="str">
        <f t="shared" si="20"/>
        <v>245</v>
      </c>
      <c r="EB50" s="251" t="str">
        <f t="shared" ref="EB50:EC50" si="204">EA50/60</f>
        <v>4.1</v>
      </c>
      <c r="EC50" s="251" t="str">
        <f t="shared" si="204"/>
        <v>0.1</v>
      </c>
      <c r="ED50" s="248" t="str">
        <f t="shared" si="22"/>
        <v>35,072</v>
      </c>
      <c r="EE50" s="251" t="str">
        <f t="shared" ref="EE50:EF50" si="205">ED50/1000</f>
        <v>35.1</v>
      </c>
      <c r="EF50" s="252" t="str">
        <f t="shared" si="205"/>
        <v>0.04</v>
      </c>
      <c r="EG50" s="223" t="str">
        <f t="shared" si="24"/>
        <v>0.0351</v>
      </c>
      <c r="EH50" s="224" t="str">
        <f t="shared" si="25"/>
        <v>0:04:05</v>
      </c>
      <c r="EI50" s="225" t="s">
        <v>12</v>
      </c>
    </row>
    <row r="51">
      <c r="A51" s="33"/>
      <c r="B51" s="226" t="s">
        <v>942</v>
      </c>
      <c r="C51" s="227" t="s">
        <v>886</v>
      </c>
      <c r="D51" s="227">
        <v>1.0</v>
      </c>
      <c r="E51" s="227">
        <v>1.0</v>
      </c>
      <c r="F51" s="227">
        <v>2.0</v>
      </c>
      <c r="G51" s="253" t="str">
        <f t="shared" si="5"/>
        <v>31.3</v>
      </c>
      <c r="H51" s="254">
        <v>25.0</v>
      </c>
      <c r="I51" s="254">
        <v>25.0</v>
      </c>
      <c r="J51" s="254" t="str">
        <f>H51/Main!$D$9</f>
        <v>25</v>
      </c>
      <c r="K51" s="254" t="str">
        <f>I51/Main!$D$10</f>
        <v>25</v>
      </c>
      <c r="L51" s="254" t="str">
        <f t="shared" si="6"/>
        <v>1</v>
      </c>
      <c r="M51" s="254">
        <v>1.0</v>
      </c>
      <c r="N51" s="256" t="s">
        <v>12</v>
      </c>
      <c r="O51" s="256">
        <v>2000.0</v>
      </c>
      <c r="P51" s="255"/>
      <c r="Q51" s="330" t="s">
        <v>12</v>
      </c>
      <c r="R51" s="331" t="s">
        <v>12</v>
      </c>
      <c r="S51" s="257"/>
      <c r="T51" s="257"/>
      <c r="U51" s="255"/>
      <c r="V51" s="255"/>
      <c r="W51" s="255"/>
      <c r="X51" s="255"/>
      <c r="Y51" s="255"/>
      <c r="Z51" s="255"/>
      <c r="AA51" s="255"/>
      <c r="AB51" s="255"/>
      <c r="AC51" s="258" t="s">
        <v>913</v>
      </c>
      <c r="AD51" s="225">
        <v>20.0</v>
      </c>
      <c r="AE51" s="225">
        <v>0.0</v>
      </c>
      <c r="AF51" s="225">
        <v>0.0</v>
      </c>
      <c r="AG51" s="225">
        <v>1.0</v>
      </c>
      <c r="AH51" s="225">
        <v>30.0</v>
      </c>
      <c r="AI51" s="225">
        <v>0.0</v>
      </c>
      <c r="AJ51" s="309">
        <v>2.0</v>
      </c>
      <c r="AK51" s="225">
        <v>2.0</v>
      </c>
      <c r="AL51" s="225">
        <v>0.0</v>
      </c>
      <c r="AM51" s="225">
        <v>0.0</v>
      </c>
      <c r="AN51" s="225">
        <v>0.0</v>
      </c>
      <c r="AO51" s="225">
        <v>0.0</v>
      </c>
      <c r="AP51" s="225">
        <v>0.0</v>
      </c>
      <c r="AQ51" s="225">
        <v>0.0</v>
      </c>
      <c r="AR51" s="225">
        <v>0.0</v>
      </c>
      <c r="AS51" s="225">
        <v>0.0</v>
      </c>
      <c r="AT51" s="225">
        <v>0.0</v>
      </c>
      <c r="AU51" s="225">
        <v>0.0</v>
      </c>
      <c r="AV51" s="225">
        <v>0.0</v>
      </c>
      <c r="AW51" s="225">
        <v>0.0</v>
      </c>
      <c r="AX51" s="225">
        <v>0.0</v>
      </c>
      <c r="AY51" s="236" t="str">
        <f t="shared" ref="AY51:BS51" si="206">IF(AD51 = 0, "", AD51)</f>
        <v>20</v>
      </c>
      <c r="AZ51" s="227" t="str">
        <f t="shared" si="206"/>
        <v/>
      </c>
      <c r="BA51" s="227" t="str">
        <f t="shared" si="206"/>
        <v/>
      </c>
      <c r="BB51" s="227" t="str">
        <f t="shared" si="206"/>
        <v>1</v>
      </c>
      <c r="BC51" s="227" t="str">
        <f t="shared" si="206"/>
        <v>30</v>
      </c>
      <c r="BD51" s="227" t="str">
        <f t="shared" si="206"/>
        <v/>
      </c>
      <c r="BE51" s="237" t="str">
        <f t="shared" si="206"/>
        <v>2</v>
      </c>
      <c r="BF51" s="227" t="str">
        <f t="shared" si="206"/>
        <v>2</v>
      </c>
      <c r="BG51" s="227" t="str">
        <f t="shared" si="206"/>
        <v/>
      </c>
      <c r="BH51" s="227" t="str">
        <f t="shared" si="206"/>
        <v/>
      </c>
      <c r="BI51" s="227" t="str">
        <f t="shared" si="206"/>
        <v/>
      </c>
      <c r="BJ51" s="227" t="str">
        <f t="shared" si="206"/>
        <v/>
      </c>
      <c r="BK51" s="227" t="str">
        <f t="shared" si="206"/>
        <v/>
      </c>
      <c r="BL51" s="227" t="str">
        <f t="shared" si="206"/>
        <v/>
      </c>
      <c r="BM51" s="227" t="str">
        <f t="shared" si="206"/>
        <v/>
      </c>
      <c r="BN51" s="227" t="str">
        <f t="shared" si="206"/>
        <v/>
      </c>
      <c r="BO51" s="227" t="str">
        <f t="shared" si="206"/>
        <v/>
      </c>
      <c r="BP51" s="227" t="str">
        <f t="shared" si="206"/>
        <v/>
      </c>
      <c r="BQ51" s="227" t="str">
        <f t="shared" si="206"/>
        <v/>
      </c>
      <c r="BR51" s="227" t="str">
        <f t="shared" si="206"/>
        <v/>
      </c>
      <c r="BS51" s="238" t="str">
        <f t="shared" si="206"/>
        <v/>
      </c>
      <c r="BT51" s="239" t="str">
        <f>$AY51*Assembly!Y$4+$AZ51*Assembly!Y$5+$BA51*Assembly!Y$6+$BB51*Assembly!Y$7+$BC51*Assembly!Y$8+$BD51*Assembly!Y$9+$BE51*Assembly!Y$10+$BF51*Assembly!Y$11+$BG51*Assembly!Y$12+$BH51*Assembly!Y$13+$BI51*Assembly!Y$14+$BJ51*Assembly!Y$15+$BK51*Assembly!Y$16+$BL51*Assembly!Y$17+$BM51*Assembly!Y$18+$BN51*Assembly!Y$19+$BO51*Assembly!Y$20+$BP51*Assembly!Y$21+$BQ51*Assembly!Y$22+$BR51*Assembly!Y$23+$BS51*Assembly!Y$24</f>
        <v>713</v>
      </c>
      <c r="BU51" s="225" t="str">
        <f t="shared" si="8"/>
        <v>23</v>
      </c>
      <c r="BV51" s="311" t="str">
        <f t="shared" si="182"/>
        <v>?</v>
      </c>
      <c r="BW51" s="225" t="str">
        <f>$AY51*Assembly!AC$4+$AZ51*Assembly!AC$5+$BA51*Assembly!AC$6+$BB51*Assembly!AC$7+$BC51*Assembly!AC$8+$BD51*Assembly!AC$9+$BE51*Assembly!AC$10+$BF51*Assembly!AC$11+$BG51*Assembly!AC$12+$BH51*Assembly!AC$13+$BI51*Assembly!AC$14+$BJ51*Assembly!AC$15+$BK51*Assembly!AC$16+$BL51*Assembly!AC$17+$BM51*Assembly!AC$18+$BN51*Assembly!AC$19+$BO51*Assembly!AC$20+$BP51*Assembly!AC$21+$BQ51*Assembly!AC$22+$BR51*Assembly!AC$23+$BS51*Assembly!AC$24</f>
        <v>3,042</v>
      </c>
      <c r="BX51" s="240" t="str">
        <f t="shared" si="9"/>
        <v>4.26</v>
      </c>
      <c r="BY51" s="241" t="str">
        <f t="shared" si="10"/>
        <v>97</v>
      </c>
      <c r="BZ51" s="242" t="str">
        <f t="shared" si="11"/>
        <v>133.3</v>
      </c>
      <c r="CA51" s="241" t="str">
        <f t="shared" si="12"/>
        <v>122</v>
      </c>
      <c r="CB51" s="225" t="str">
        <f>$AY51*Assembly!X$4+$AZ51*Assembly!X$5+$BA51*Assembly!X$6+$BB51*Assembly!X$7+$BC51*Assembly!X$8+$BD51*Assembly!X$9+$BE51*Assembly!X$10+$BF51*Assembly!X$11+$BG51*Assembly!X$12+$BH51*Assembly!X$13+$BI51*Assembly!X$14+$BJ51*Assembly!X$15+$BK51*Assembly!X$16+$BL51*Assembly!X$17+$BM51*Assembly!X$18+$BN51*Assembly!X$19+$BO51*Assembly!X$20+$BP51*Assembly!X$21+$BQ51*Assembly!X$22+$BR51*Assembly!X$23+$BS51*Assembly!X$24</f>
        <v>145</v>
      </c>
      <c r="CC51" s="225" t="str">
        <f t="shared" si="13"/>
        <v>22,556</v>
      </c>
      <c r="CD51" s="223" t="str">
        <f t="shared" si="14"/>
        <v>0.0226</v>
      </c>
      <c r="CE51" s="243" t="str">
        <f>$AY51*Assembly!AB$4+$AZ51*Assembly!AB$5+$BA51*Assembly!AB$6+$BB51*Assembly!AB$7+$BC51*Assembly!AB$8+$BD51*Assembly!AB$9+$BE51*Assembly!AB$10+$BF51*Assembly!AB$11+$BG51*Assembly!AB$12+$BH51*Assembly!AB$13+$BI51*Assembly!AB$14+$BJ51*Assembly!AB$15+$BK51*Assembly!AB$16+$BL51*Assembly!AB$17+$BM51*Assembly!AB$18+$BN51*Assembly!AB$19+$BO51*Assembly!AB$20+$BP51*Assembly!AB$21+$BQ51*Assembly!AB$22+$BR51*Assembly!AB$23+$BS51*Assembly!AB$24</f>
        <v>176</v>
      </c>
      <c r="CF51" s="256" t="str">
        <f>$AY51*Assembly!M$4+$AZ51*Assembly!M$5+$BA51*Assembly!M$6+$BB51*Assembly!M$7+$BC51*Assembly!M$8+$BD51*Assembly!M$9+$BE51*Assembly!M$10+$BF51*Assembly!M$11+$BG51*Assembly!M$12+$BH51*Assembly!M$13+$BI51*Assembly!M$14+$BJ51*Assembly!M$15+$BK51*Assembly!M$16+$BL51*Assembly!M$17+$BM51*Assembly!M$18+$BN51*Assembly!M$19+$BO51*Assembly!M$20+$BP51*Assembly!M$21+$BQ51*Assembly!M$22+$BR51*Assembly!M$23+$BS51*Assembly!M$24</f>
        <v>791</v>
      </c>
      <c r="CG51" s="256" t="str">
        <f>$AY51*Assembly!N$4+$AZ51*Assembly!N$5+$BA51*Assembly!N$6+$BB51*Assembly!N$7+$BC51*Assembly!N$8+$BD51*Assembly!N$9+$BE51*Assembly!N$10+$BF51*Assembly!N$11+$BG51*Assembly!N$12+$BH51*Assembly!N$13+$BI51*Assembly!N$14+$BJ51*Assembly!N$15+$BK51*Assembly!N$16+$BL51*Assembly!N$17+$BM51*Assembly!N$18+$BN51*Assembly!N$19+$BO51*Assembly!N$20+$BP51*Assembly!N$21+$BQ51*Assembly!N$22+$BR51*Assembly!N$23+$BS51*Assembly!N$24</f>
        <v>10</v>
      </c>
      <c r="CH51" s="256" t="str">
        <f>$AY51*Assembly!O$4+$AZ51*Assembly!O$5+$BA51*Assembly!O$6+$BB51*Assembly!O$7+$BC51*Assembly!O$8+$BD51*Assembly!O$9+$BE51*Assembly!O$10+$BF51*Assembly!O$11+$BG51*Assembly!O$12+$BH51*Assembly!O$13+$BI51*Assembly!O$14+$BJ51*Assembly!O$15+$BK51*Assembly!O$16+$BL51*Assembly!O$17+$BM51*Assembly!O$18+$BN51*Assembly!O$19+$BO51*Assembly!O$20+$BP51*Assembly!O$21+$BQ51*Assembly!O$22+$BR51*Assembly!O$23+$BS51*Assembly!O$24</f>
        <v>0</v>
      </c>
      <c r="CI51" s="254" t="str">
        <f>$AY51*Assembly!P$4+$AZ51*Assembly!P$5+$BA51*Assembly!P$6+$BB51*Assembly!P$7+$BC51*Assembly!P$8+$BD51*Assembly!P$9+$BE51*Assembly!P$10+$BF51*Assembly!P$11+$BG51*Assembly!P$12+$BH51*Assembly!P$13+$BI51*Assembly!P$14+$BJ51*Assembly!P$15+$BK51*Assembly!P$16+$BL51*Assembly!P$17+$BM51*Assembly!P$18+$BN51*Assembly!P$19+$BO51*Assembly!P$20+$BP51*Assembly!P$21+$BQ51*Assembly!P$22+$BR51*Assembly!P$23+$BS51*Assembly!P$24</f>
        <v>0</v>
      </c>
      <c r="CJ51" s="254" t="str">
        <f>$AY51*Assembly!Q$4+$AZ51*Assembly!Q$5+$BA51*Assembly!Q$6+$BB51*Assembly!Q$7+$BC51*Assembly!Q$8+$BD51*Assembly!Q$9+$BE51*Assembly!Q$10+$BF51*Assembly!Q$11+$BG51*Assembly!Q$12+$BH51*Assembly!Q$13+$BI51*Assembly!Q$14+$BJ51*Assembly!Q$15+$BK51*Assembly!Q$16+$BL51*Assembly!Q$17+$BM51*Assembly!Q$18+$BN51*Assembly!Q$19+$BO51*Assembly!Q$20+$BP51*Assembly!Q$21+$BQ51*Assembly!Q$22+$BR51*Assembly!Q$23+$BS51*Assembly!Q$24</f>
        <v>0.4</v>
      </c>
      <c r="CK51" s="256" t="str">
        <f>$AY51*Assembly!R$4+$AZ51*Assembly!R$5+$BA51*Assembly!R$6+$BB51*Assembly!R$7+$BC51*Assembly!R$8+$BD51*Assembly!R$9+$BE51*Assembly!R$10+$BF51*Assembly!R$11+$BG51*Assembly!R$12+$BH51*Assembly!R$13+$BI51*Assembly!R$14+$BJ51*Assembly!R$15+$BK51*Assembly!R$16+$BL51*Assembly!R$17+$BM51*Assembly!R$18+$BN51*Assembly!R$19+$BO51*Assembly!R$20+$BP51*Assembly!R$21+$BQ51*Assembly!R$22+$BR51*Assembly!R$23+$BS51*Assembly!R$24</f>
        <v>0</v>
      </c>
      <c r="CL51" s="254" t="str">
        <f>$AY51*Assembly!S$4+$AZ51*Assembly!S$5+$BA51*Assembly!S$6+$BB51*Assembly!S$7+$BC51*Assembly!S$8+$BD51*Assembly!S$9+$BE51*Assembly!S$10+$BF51*Assembly!S$11+$BG51*Assembly!S$12+$BH51*Assembly!S$13+$BI51*Assembly!S$14+$BJ51*Assembly!S$15+$BK51*Assembly!S$16+$BL51*Assembly!S$17+$BM51*Assembly!S$18+$BN51*Assembly!S$19+$BO51*Assembly!S$20+$BP51*Assembly!S$21+$BQ51*Assembly!S$22+$BR51*Assembly!S$23+$BS51*Assembly!S$24</f>
        <v>0</v>
      </c>
      <c r="CM51" s="254" t="str">
        <f>$AY51*Assembly!T$4+$AZ51*Assembly!T$5+$BA51*Assembly!T$6+$BB51*Assembly!T$7+$BC51*Assembly!T$8+$BD51*Assembly!T$9+$BE51*Assembly!T$10+$BF51*Assembly!T$11+$BG51*Assembly!T$12+$BH51*Assembly!T$13+$BI51*Assembly!T$14+$BJ51*Assembly!T$15+$BK51*Assembly!T$16+$BL51*Assembly!T$17+$BM51*Assembly!T$18+$BN51*Assembly!T$19+$BO51*Assembly!T$20+$BP51*Assembly!T$21+$BQ51*Assembly!T$22+$BR51*Assembly!T$23+$BS51*Assembly!T$24</f>
        <v>0</v>
      </c>
      <c r="CN51" s="254" t="str">
        <f>$AY51*Assembly!U$4+$AZ51*Assembly!U$5+$BA51*Assembly!U$6+$BB51*Assembly!U$7+$BC51*Assembly!U$8+$BD51*Assembly!U$9+$BE51*Assembly!U$10+$BF51*Assembly!U$11+$BG51*Assembly!U$12+$BH51*Assembly!U$13+$BI51*Assembly!U$14+$BJ51*Assembly!U$15+$BK51*Assembly!U$16+$BL51*Assembly!U$17+$BM51*Assembly!U$18+$BN51*Assembly!U$19+$BO51*Assembly!U$20+$BP51*Assembly!U$21+$BQ51*Assembly!U$22+$BR51*Assembly!U$23+$BS51*Assembly!U$24</f>
        <v>0</v>
      </c>
      <c r="CO51" s="256" t="str">
        <f>$AY51*Assembly!V$4+$AZ51*Assembly!V$5+$BA51*Assembly!V$6+$BB51*Assembly!V$7+$BC51*Assembly!V$8+$BD51*Assembly!V$9+$BE51*Assembly!V$10+$BF51*Assembly!V$11+$BG51*Assembly!V$12+$BH51*Assembly!V$13+$BI51*Assembly!V$14+$BJ51*Assembly!V$15+$BK51*Assembly!V$16+$BL51*Assembly!V$17+$BM51*Assembly!V$18+$BN51*Assembly!V$19+$BO51*Assembly!V$20+$BP51*Assembly!V$21+$BQ51*Assembly!V$22+$BR51*Assembly!V$23+$BS51*Assembly!V$24</f>
        <v>0</v>
      </c>
      <c r="CP51" s="256" t="str">
        <f>CF51*Refining!$F$3</f>
        <v>1,413</v>
      </c>
      <c r="CQ51" s="256" t="str">
        <f>CG51*Refining!$F$4</f>
        <v>31</v>
      </c>
      <c r="CR51" s="256" t="str">
        <f>CH51*Refining!$F$5</f>
        <v>0</v>
      </c>
      <c r="CS51" s="256" t="str">
        <f>CI51*Refining!$F$6</f>
        <v>0</v>
      </c>
      <c r="CT51" s="256" t="str">
        <f>CJ51*Refining!$F$7</f>
        <v>1</v>
      </c>
      <c r="CU51" s="256" t="str">
        <f>CK51*Refining!$F$8</f>
        <v>0</v>
      </c>
      <c r="CV51" s="256" t="str">
        <f>CL51*Refining!$F$9</f>
        <v>0</v>
      </c>
      <c r="CW51" s="256" t="str">
        <f>CM51*Refining!$F$10</f>
        <v>0</v>
      </c>
      <c r="CX51" s="256" t="str">
        <f>CN51*Refining!$F$11</f>
        <v>0</v>
      </c>
      <c r="CY51" s="256" t="str">
        <f>CO51*Refining!$F$12</f>
        <v>0</v>
      </c>
      <c r="CZ51" s="244" t="str">
        <f t="shared" ref="CZ51:DS51" si="207">IF(CF51 = 0, "", CF51)</f>
        <v>791</v>
      </c>
      <c r="DA51" s="245" t="str">
        <f t="shared" si="207"/>
        <v>10</v>
      </c>
      <c r="DB51" s="245" t="str">
        <f t="shared" si="207"/>
        <v/>
      </c>
      <c r="DC51" s="245" t="str">
        <f t="shared" si="207"/>
        <v/>
      </c>
      <c r="DD51" s="245" t="str">
        <f t="shared" si="207"/>
        <v>0.4</v>
      </c>
      <c r="DE51" s="245" t="str">
        <f t="shared" si="207"/>
        <v/>
      </c>
      <c r="DF51" s="245" t="str">
        <f t="shared" si="207"/>
        <v/>
      </c>
      <c r="DG51" s="245" t="str">
        <f t="shared" si="207"/>
        <v/>
      </c>
      <c r="DH51" s="245" t="str">
        <f t="shared" si="207"/>
        <v/>
      </c>
      <c r="DI51" s="246" t="str">
        <f t="shared" si="207"/>
        <v/>
      </c>
      <c r="DJ51" s="244" t="str">
        <f t="shared" si="207"/>
        <v>1,413</v>
      </c>
      <c r="DK51" s="245" t="str">
        <f t="shared" si="207"/>
        <v>31</v>
      </c>
      <c r="DL51" s="245" t="str">
        <f t="shared" si="207"/>
        <v/>
      </c>
      <c r="DM51" s="245" t="str">
        <f t="shared" si="207"/>
        <v/>
      </c>
      <c r="DN51" s="247" t="str">
        <f t="shared" si="207"/>
        <v>0.7</v>
      </c>
      <c r="DO51" s="245" t="str">
        <f t="shared" si="207"/>
        <v/>
      </c>
      <c r="DP51" s="245" t="str">
        <f t="shared" si="207"/>
        <v/>
      </c>
      <c r="DQ51" s="245" t="str">
        <f t="shared" si="207"/>
        <v/>
      </c>
      <c r="DR51" s="245" t="str">
        <f t="shared" si="207"/>
        <v/>
      </c>
      <c r="DS51" s="246" t="str">
        <f t="shared" si="207"/>
        <v/>
      </c>
      <c r="DT51" s="248" t="str">
        <f t="shared" si="16"/>
        <v>801</v>
      </c>
      <c r="DU51" s="249" t="str">
        <f t="shared" si="17"/>
        <v>1,444</v>
      </c>
      <c r="DV51" s="225" t="str">
        <f>CZ51*'Ores &amp; Ingots'!$C$3+DA51*'Ores &amp; Ingots'!$C$4+DB51*'Ores &amp; Ingots'!$C$5+DC51*'Ores &amp; Ingots'!$C$6+DD51*'Ores &amp; Ingots'!$C$7+DE51*'Ores &amp; Ingots'!$C$8+DF51*'Ores &amp; Ingots'!$C$9+DG51*'Ores &amp; Ingots'!$C$10+DH51*'Ores &amp; Ingots'!$C$11+DI51*'Ores &amp; Ingots'!$C$12</f>
        <v>102</v>
      </c>
      <c r="DW51" s="225" t="str">
        <f>DJ51*'Ores &amp; Ingots'!$B$3+DK51*'Ores &amp; Ingots'!$B$4+DL51*'Ores &amp; Ingots'!$B$5+DM51*'Ores &amp; Ingots'!$B$6+DN51*'Ores &amp; Ingots'!$B$7+DO51*'Ores &amp; Ingots'!$B$8+DP51*'Ores &amp; Ingots'!$B$9+DQ51*'Ores &amp; Ingots'!$B$10+DR51*'Ores &amp; Ingots'!$B$11+DS51*'Ores &amp; Ingots'!$B$12</f>
        <v>534</v>
      </c>
      <c r="DX51" s="249" t="str">
        <f>CZ51*Refining!$G$3+DA51*Refining!$G$4+DB51*Refining!$G$5+DC51*Refining!$G$6+DD51*Refining!$G$7+DE51*Refining!$G$8+DF51*Refining!$G$9+DG51*Refining!$G$10+DH51*Refining!$G$11+DI51*Refining!$G$12</f>
        <v>103</v>
      </c>
      <c r="DY51" s="249" t="str">
        <f t="shared" si="18"/>
        <v>15,981</v>
      </c>
      <c r="DZ51" s="250" t="str">
        <f t="shared" si="19"/>
        <v>0.0160</v>
      </c>
      <c r="EA51" s="248" t="str">
        <f t="shared" si="20"/>
        <v>273</v>
      </c>
      <c r="EB51" s="251" t="str">
        <f t="shared" ref="EB51:EC51" si="208">EA51/60</f>
        <v>4.5</v>
      </c>
      <c r="EC51" s="251" t="str">
        <f t="shared" si="208"/>
        <v>0.1</v>
      </c>
      <c r="ED51" s="248" t="str">
        <f t="shared" si="22"/>
        <v>38,536</v>
      </c>
      <c r="EE51" s="251" t="str">
        <f t="shared" ref="EE51:EF51" si="209">ED51/1000</f>
        <v>38.5</v>
      </c>
      <c r="EF51" s="252" t="str">
        <f t="shared" si="209"/>
        <v>0.04</v>
      </c>
      <c r="EG51" s="223" t="str">
        <f t="shared" si="24"/>
        <v>0.0385</v>
      </c>
      <c r="EH51" s="224" t="str">
        <f t="shared" si="25"/>
        <v>0:04:33</v>
      </c>
      <c r="EI51" s="225">
        <v>1295.0</v>
      </c>
    </row>
    <row r="52">
      <c r="A52" s="33"/>
      <c r="B52" s="226" t="s">
        <v>942</v>
      </c>
      <c r="C52" s="227" t="s">
        <v>885</v>
      </c>
      <c r="D52" s="227">
        <v>3.0</v>
      </c>
      <c r="E52" s="227">
        <v>3.0</v>
      </c>
      <c r="F52" s="227">
        <v>6.0</v>
      </c>
      <c r="G52" s="228" t="str">
        <f t="shared" si="5"/>
        <v>6.8</v>
      </c>
      <c r="H52" s="229">
        <v>20.0</v>
      </c>
      <c r="I52" s="229">
        <v>20.0</v>
      </c>
      <c r="J52" s="229" t="str">
        <f>H52/Main!$D$9</f>
        <v>20</v>
      </c>
      <c r="K52" s="229" t="str">
        <f>I52/Main!$D$10</f>
        <v>20</v>
      </c>
      <c r="L52" s="229" t="str">
        <f t="shared" si="6"/>
        <v>1</v>
      </c>
      <c r="M52" s="229">
        <v>1.0</v>
      </c>
      <c r="N52" s="231" t="s">
        <v>12</v>
      </c>
      <c r="O52" s="231">
        <v>2000.0</v>
      </c>
      <c r="P52" s="230"/>
      <c r="Q52" s="260" t="s">
        <v>12</v>
      </c>
      <c r="R52" s="332" t="s">
        <v>12</v>
      </c>
      <c r="S52" s="232"/>
      <c r="T52" s="232"/>
      <c r="U52" s="230"/>
      <c r="V52" s="230"/>
      <c r="W52" s="230"/>
      <c r="X52" s="230"/>
      <c r="Y52" s="230"/>
      <c r="Z52" s="230"/>
      <c r="AA52" s="230"/>
      <c r="AB52" s="230"/>
      <c r="AC52" s="233"/>
      <c r="AD52" s="225">
        <v>12.0</v>
      </c>
      <c r="AE52" s="225">
        <v>0.0</v>
      </c>
      <c r="AF52" s="225">
        <v>6.0</v>
      </c>
      <c r="AG52" s="225">
        <v>1.0</v>
      </c>
      <c r="AH52" s="225">
        <v>17.0</v>
      </c>
      <c r="AI52" s="225">
        <v>0.0</v>
      </c>
      <c r="AJ52" s="309">
        <v>2.0</v>
      </c>
      <c r="AK52" s="225">
        <v>2.0</v>
      </c>
      <c r="AL52" s="225">
        <v>0.0</v>
      </c>
      <c r="AM52" s="225">
        <v>0.0</v>
      </c>
      <c r="AN52" s="225">
        <v>0.0</v>
      </c>
      <c r="AO52" s="225">
        <v>0.0</v>
      </c>
      <c r="AP52" s="225">
        <v>0.0</v>
      </c>
      <c r="AQ52" s="225">
        <v>0.0</v>
      </c>
      <c r="AR52" s="225">
        <v>0.0</v>
      </c>
      <c r="AS52" s="225">
        <v>0.0</v>
      </c>
      <c r="AT52" s="225">
        <v>0.0</v>
      </c>
      <c r="AU52" s="225">
        <v>0.0</v>
      </c>
      <c r="AV52" s="225">
        <v>0.0</v>
      </c>
      <c r="AW52" s="225">
        <v>0.0</v>
      </c>
      <c r="AX52" s="225">
        <v>0.0</v>
      </c>
      <c r="AY52" s="236" t="str">
        <f t="shared" ref="AY52:BS52" si="210">IF(AD52 = 0, "", AD52)</f>
        <v>12</v>
      </c>
      <c r="AZ52" s="227" t="str">
        <f t="shared" si="210"/>
        <v/>
      </c>
      <c r="BA52" s="227" t="str">
        <f t="shared" si="210"/>
        <v>6</v>
      </c>
      <c r="BB52" s="227" t="str">
        <f t="shared" si="210"/>
        <v>1</v>
      </c>
      <c r="BC52" s="227" t="str">
        <f t="shared" si="210"/>
        <v>17</v>
      </c>
      <c r="BD52" s="227" t="str">
        <f t="shared" si="210"/>
        <v/>
      </c>
      <c r="BE52" s="237" t="str">
        <f t="shared" si="210"/>
        <v>2</v>
      </c>
      <c r="BF52" s="227" t="str">
        <f t="shared" si="210"/>
        <v>2</v>
      </c>
      <c r="BG52" s="227" t="str">
        <f t="shared" si="210"/>
        <v/>
      </c>
      <c r="BH52" s="227" t="str">
        <f t="shared" si="210"/>
        <v/>
      </c>
      <c r="BI52" s="227" t="str">
        <f t="shared" si="210"/>
        <v/>
      </c>
      <c r="BJ52" s="227" t="str">
        <f t="shared" si="210"/>
        <v/>
      </c>
      <c r="BK52" s="227" t="str">
        <f t="shared" si="210"/>
        <v/>
      </c>
      <c r="BL52" s="227" t="str">
        <f t="shared" si="210"/>
        <v/>
      </c>
      <c r="BM52" s="227" t="str">
        <f t="shared" si="210"/>
        <v/>
      </c>
      <c r="BN52" s="227" t="str">
        <f t="shared" si="210"/>
        <v/>
      </c>
      <c r="BO52" s="227" t="str">
        <f t="shared" si="210"/>
        <v/>
      </c>
      <c r="BP52" s="227" t="str">
        <f t="shared" si="210"/>
        <v/>
      </c>
      <c r="BQ52" s="227" t="str">
        <f t="shared" si="210"/>
        <v/>
      </c>
      <c r="BR52" s="227" t="str">
        <f t="shared" si="210"/>
        <v/>
      </c>
      <c r="BS52" s="238" t="str">
        <f t="shared" si="210"/>
        <v/>
      </c>
      <c r="BT52" s="239" t="str">
        <f>$AY52*Assembly!Y$4+$AZ52*Assembly!Y$5+$BA52*Assembly!Y$6+$BB52*Assembly!Y$7+$BC52*Assembly!Y$8+$BD52*Assembly!Y$9+$BE52*Assembly!Y$10+$BF52*Assembly!Y$11+$BG52*Assembly!Y$12+$BH52*Assembly!Y$13+$BI52*Assembly!Y$14+$BJ52*Assembly!Y$15+$BK52*Assembly!Y$16+$BL52*Assembly!Y$17+$BM52*Assembly!Y$18+$BN52*Assembly!Y$19+$BO52*Assembly!Y$20+$BP52*Assembly!Y$21+$BQ52*Assembly!Y$22+$BR52*Assembly!Y$23+$BS52*Assembly!Y$24</f>
        <v>473</v>
      </c>
      <c r="BU52" s="225" t="str">
        <f t="shared" si="8"/>
        <v>70</v>
      </c>
      <c r="BV52" s="311" t="str">
        <f t="shared" si="182"/>
        <v>?</v>
      </c>
      <c r="BW52" s="225" t="str">
        <f>$AY52*Assembly!AC$4+$AZ52*Assembly!AC$5+$BA52*Assembly!AC$6+$BB52*Assembly!AC$7+$BC52*Assembly!AC$8+$BD52*Assembly!AC$9+$BE52*Assembly!AC$10+$BF52*Assembly!AC$11+$BG52*Assembly!AC$12+$BH52*Assembly!AC$13+$BI52*Assembly!AC$14+$BJ52*Assembly!AC$15+$BK52*Assembly!AC$16+$BL52*Assembly!AC$17+$BM52*Assembly!AC$18+$BN52*Assembly!AC$19+$BO52*Assembly!AC$20+$BP52*Assembly!AC$21+$BQ52*Assembly!AC$22+$BR52*Assembly!AC$23+$BS52*Assembly!AC$24</f>
        <v>1,942</v>
      </c>
      <c r="BX52" s="240" t="str">
        <f t="shared" si="9"/>
        <v>4.10</v>
      </c>
      <c r="BY52" s="241" t="str">
        <f t="shared" si="10"/>
        <v>288</v>
      </c>
      <c r="BZ52" s="242" t="str">
        <f t="shared" si="11"/>
        <v>27.7</v>
      </c>
      <c r="CA52" s="241" t="str">
        <f t="shared" si="12"/>
        <v>97</v>
      </c>
      <c r="CB52" s="225" t="str">
        <f>$AY52*Assembly!X$4+$AZ52*Assembly!X$5+$BA52*Assembly!X$6+$BB52*Assembly!X$7+$BC52*Assembly!X$8+$BD52*Assembly!X$9+$BE52*Assembly!X$10+$BF52*Assembly!X$11+$BG52*Assembly!X$12+$BH52*Assembly!X$13+$BI52*Assembly!X$14+$BJ52*Assembly!X$15+$BK52*Assembly!X$16+$BL52*Assembly!X$17+$BM52*Assembly!X$18+$BN52*Assembly!X$19+$BO52*Assembly!X$20+$BP52*Assembly!X$21+$BQ52*Assembly!X$22+$BR52*Assembly!X$23+$BS52*Assembly!X$24</f>
        <v>91</v>
      </c>
      <c r="CC52" s="225" t="str">
        <f t="shared" si="13"/>
        <v>14,156</v>
      </c>
      <c r="CD52" s="223" t="str">
        <f t="shared" si="14"/>
        <v>0.0142</v>
      </c>
      <c r="CE52" s="243" t="str">
        <f>$AY52*Assembly!AB$4+$AZ52*Assembly!AB$5+$BA52*Assembly!AB$6+$BB52*Assembly!AB$7+$BC52*Assembly!AB$8+$BD52*Assembly!AB$9+$BE52*Assembly!AB$10+$BF52*Assembly!AB$11+$BG52*Assembly!AB$12+$BH52*Assembly!AB$13+$BI52*Assembly!AB$14+$BJ52*Assembly!AB$15+$BK52*Assembly!AB$16+$BL52*Assembly!AB$17+$BM52*Assembly!AB$18+$BN52*Assembly!AB$19+$BO52*Assembly!AB$20+$BP52*Assembly!AB$21+$BQ52*Assembly!AB$22+$BR52*Assembly!AB$23+$BS52*Assembly!AB$24</f>
        <v>138</v>
      </c>
      <c r="CF52" s="231" t="str">
        <f>$AY52*Assembly!M$4+$AZ52*Assembly!M$5+$BA52*Assembly!M$6+$BB52*Assembly!M$7+$BC52*Assembly!M$8+$BD52*Assembly!M$9+$BE52*Assembly!M$10+$BF52*Assembly!M$11+$BG52*Assembly!M$12+$BH52*Assembly!M$13+$BI52*Assembly!M$14+$BJ52*Assembly!M$15+$BK52*Assembly!M$16+$BL52*Assembly!M$17+$BM52*Assembly!M$18+$BN52*Assembly!M$19+$BO52*Assembly!M$20+$BP52*Assembly!M$21+$BQ52*Assembly!M$22+$BR52*Assembly!M$23+$BS52*Assembly!M$24</f>
        <v>523</v>
      </c>
      <c r="CG52" s="231" t="str">
        <f>$AY52*Assembly!N$4+$AZ52*Assembly!N$5+$BA52*Assembly!N$6+$BB52*Assembly!N$7+$BC52*Assembly!N$8+$BD52*Assembly!N$9+$BE52*Assembly!N$10+$BF52*Assembly!N$11+$BG52*Assembly!N$12+$BH52*Assembly!N$13+$BI52*Assembly!N$14+$BJ52*Assembly!N$15+$BK52*Assembly!N$16+$BL52*Assembly!N$17+$BM52*Assembly!N$18+$BN52*Assembly!N$19+$BO52*Assembly!N$20+$BP52*Assembly!N$21+$BQ52*Assembly!N$22+$BR52*Assembly!N$23+$BS52*Assembly!N$24</f>
        <v>10</v>
      </c>
      <c r="CH52" s="231" t="str">
        <f>$AY52*Assembly!O$4+$AZ52*Assembly!O$5+$BA52*Assembly!O$6+$BB52*Assembly!O$7+$BC52*Assembly!O$8+$BD52*Assembly!O$9+$BE52*Assembly!O$10+$BF52*Assembly!O$11+$BG52*Assembly!O$12+$BH52*Assembly!O$13+$BI52*Assembly!O$14+$BJ52*Assembly!O$15+$BK52*Assembly!O$16+$BL52*Assembly!O$17+$BM52*Assembly!O$18+$BN52*Assembly!O$19+$BO52*Assembly!O$20+$BP52*Assembly!O$21+$BQ52*Assembly!O$22+$BR52*Assembly!O$23+$BS52*Assembly!O$24</f>
        <v>0</v>
      </c>
      <c r="CI52" s="229" t="str">
        <f>$AY52*Assembly!P$4+$AZ52*Assembly!P$5+$BA52*Assembly!P$6+$BB52*Assembly!P$7+$BC52*Assembly!P$8+$BD52*Assembly!P$9+$BE52*Assembly!P$10+$BF52*Assembly!P$11+$BG52*Assembly!P$12+$BH52*Assembly!P$13+$BI52*Assembly!P$14+$BJ52*Assembly!P$15+$BK52*Assembly!P$16+$BL52*Assembly!P$17+$BM52*Assembly!P$18+$BN52*Assembly!P$19+$BO52*Assembly!P$20+$BP52*Assembly!P$21+$BQ52*Assembly!P$22+$BR52*Assembly!P$23+$BS52*Assembly!P$24</f>
        <v>0</v>
      </c>
      <c r="CJ52" s="229" t="str">
        <f>$AY52*Assembly!Q$4+$AZ52*Assembly!Q$5+$BA52*Assembly!Q$6+$BB52*Assembly!Q$7+$BC52*Assembly!Q$8+$BD52*Assembly!Q$9+$BE52*Assembly!Q$10+$BF52*Assembly!Q$11+$BG52*Assembly!Q$12+$BH52*Assembly!Q$13+$BI52*Assembly!Q$14+$BJ52*Assembly!Q$15+$BK52*Assembly!Q$16+$BL52*Assembly!Q$17+$BM52*Assembly!Q$18+$BN52*Assembly!Q$19+$BO52*Assembly!Q$20+$BP52*Assembly!Q$21+$BQ52*Assembly!Q$22+$BR52*Assembly!Q$23+$BS52*Assembly!Q$24</f>
        <v>0.4</v>
      </c>
      <c r="CK52" s="231" t="str">
        <f>$AY52*Assembly!R$4+$AZ52*Assembly!R$5+$BA52*Assembly!R$6+$BB52*Assembly!R$7+$BC52*Assembly!R$8+$BD52*Assembly!R$9+$BE52*Assembly!R$10+$BF52*Assembly!R$11+$BG52*Assembly!R$12+$BH52*Assembly!R$13+$BI52*Assembly!R$14+$BJ52*Assembly!R$15+$BK52*Assembly!R$16+$BL52*Assembly!R$17+$BM52*Assembly!R$18+$BN52*Assembly!R$19+$BO52*Assembly!R$20+$BP52*Assembly!R$21+$BQ52*Assembly!R$22+$BR52*Assembly!R$23+$BS52*Assembly!R$24</f>
        <v>0</v>
      </c>
      <c r="CL52" s="229" t="str">
        <f>$AY52*Assembly!S$4+$AZ52*Assembly!S$5+$BA52*Assembly!S$6+$BB52*Assembly!S$7+$BC52*Assembly!S$8+$BD52*Assembly!S$9+$BE52*Assembly!S$10+$BF52*Assembly!S$11+$BG52*Assembly!S$12+$BH52*Assembly!S$13+$BI52*Assembly!S$14+$BJ52*Assembly!S$15+$BK52*Assembly!S$16+$BL52*Assembly!S$17+$BM52*Assembly!S$18+$BN52*Assembly!S$19+$BO52*Assembly!S$20+$BP52*Assembly!S$21+$BQ52*Assembly!S$22+$BR52*Assembly!S$23+$BS52*Assembly!S$24</f>
        <v>0</v>
      </c>
      <c r="CM52" s="229" t="str">
        <f>$AY52*Assembly!T$4+$AZ52*Assembly!T$5+$BA52*Assembly!T$6+$BB52*Assembly!T$7+$BC52*Assembly!T$8+$BD52*Assembly!T$9+$BE52*Assembly!T$10+$BF52*Assembly!T$11+$BG52*Assembly!T$12+$BH52*Assembly!T$13+$BI52*Assembly!T$14+$BJ52*Assembly!T$15+$BK52*Assembly!T$16+$BL52*Assembly!T$17+$BM52*Assembly!T$18+$BN52*Assembly!T$19+$BO52*Assembly!T$20+$BP52*Assembly!T$21+$BQ52*Assembly!T$22+$BR52*Assembly!T$23+$BS52*Assembly!T$24</f>
        <v>0</v>
      </c>
      <c r="CN52" s="229" t="str">
        <f>$AY52*Assembly!U$4+$AZ52*Assembly!U$5+$BA52*Assembly!U$6+$BB52*Assembly!U$7+$BC52*Assembly!U$8+$BD52*Assembly!U$9+$BE52*Assembly!U$10+$BF52*Assembly!U$11+$BG52*Assembly!U$12+$BH52*Assembly!U$13+$BI52*Assembly!U$14+$BJ52*Assembly!U$15+$BK52*Assembly!U$16+$BL52*Assembly!U$17+$BM52*Assembly!U$18+$BN52*Assembly!U$19+$BO52*Assembly!U$20+$BP52*Assembly!U$21+$BQ52*Assembly!U$22+$BR52*Assembly!U$23+$BS52*Assembly!U$24</f>
        <v>0</v>
      </c>
      <c r="CO52" s="231" t="str">
        <f>$AY52*Assembly!V$4+$AZ52*Assembly!V$5+$BA52*Assembly!V$6+$BB52*Assembly!V$7+$BC52*Assembly!V$8+$BD52*Assembly!V$9+$BE52*Assembly!V$10+$BF52*Assembly!V$11+$BG52*Assembly!V$12+$BH52*Assembly!V$13+$BI52*Assembly!V$14+$BJ52*Assembly!V$15+$BK52*Assembly!V$16+$BL52*Assembly!V$17+$BM52*Assembly!V$18+$BN52*Assembly!V$19+$BO52*Assembly!V$20+$BP52*Assembly!V$21+$BQ52*Assembly!V$22+$BR52*Assembly!V$23+$BS52*Assembly!V$24</f>
        <v>0</v>
      </c>
      <c r="CP52" s="231" t="str">
        <f>CF52*Refining!$F$3</f>
        <v>934</v>
      </c>
      <c r="CQ52" s="231" t="str">
        <f>CG52*Refining!$F$4</f>
        <v>31</v>
      </c>
      <c r="CR52" s="231" t="str">
        <f>CH52*Refining!$F$5</f>
        <v>0</v>
      </c>
      <c r="CS52" s="231" t="str">
        <f>CI52*Refining!$F$6</f>
        <v>0</v>
      </c>
      <c r="CT52" s="231" t="str">
        <f>CJ52*Refining!$F$7</f>
        <v>1</v>
      </c>
      <c r="CU52" s="231" t="str">
        <f>CK52*Refining!$F$8</f>
        <v>0</v>
      </c>
      <c r="CV52" s="231" t="str">
        <f>CL52*Refining!$F$9</f>
        <v>0</v>
      </c>
      <c r="CW52" s="231" t="str">
        <f>CM52*Refining!$F$10</f>
        <v>0</v>
      </c>
      <c r="CX52" s="231" t="str">
        <f>CN52*Refining!$F$11</f>
        <v>0</v>
      </c>
      <c r="CY52" s="231" t="str">
        <f>CO52*Refining!$F$12</f>
        <v>0</v>
      </c>
      <c r="CZ52" s="244" t="str">
        <f t="shared" ref="CZ52:DS52" si="211">IF(CF52 = 0, "", CF52)</f>
        <v>523</v>
      </c>
      <c r="DA52" s="245" t="str">
        <f t="shared" si="211"/>
        <v>10</v>
      </c>
      <c r="DB52" s="245" t="str">
        <f t="shared" si="211"/>
        <v/>
      </c>
      <c r="DC52" s="245" t="str">
        <f t="shared" si="211"/>
        <v/>
      </c>
      <c r="DD52" s="245" t="str">
        <f t="shared" si="211"/>
        <v>0.4</v>
      </c>
      <c r="DE52" s="245" t="str">
        <f t="shared" si="211"/>
        <v/>
      </c>
      <c r="DF52" s="245" t="str">
        <f t="shared" si="211"/>
        <v/>
      </c>
      <c r="DG52" s="245" t="str">
        <f t="shared" si="211"/>
        <v/>
      </c>
      <c r="DH52" s="245" t="str">
        <f t="shared" si="211"/>
        <v/>
      </c>
      <c r="DI52" s="246" t="str">
        <f t="shared" si="211"/>
        <v/>
      </c>
      <c r="DJ52" s="244" t="str">
        <f t="shared" si="211"/>
        <v>934</v>
      </c>
      <c r="DK52" s="245" t="str">
        <f t="shared" si="211"/>
        <v>31</v>
      </c>
      <c r="DL52" s="245" t="str">
        <f t="shared" si="211"/>
        <v/>
      </c>
      <c r="DM52" s="245" t="str">
        <f t="shared" si="211"/>
        <v/>
      </c>
      <c r="DN52" s="247" t="str">
        <f t="shared" si="211"/>
        <v>0.7</v>
      </c>
      <c r="DO52" s="245" t="str">
        <f t="shared" si="211"/>
        <v/>
      </c>
      <c r="DP52" s="245" t="str">
        <f t="shared" si="211"/>
        <v/>
      </c>
      <c r="DQ52" s="245" t="str">
        <f t="shared" si="211"/>
        <v/>
      </c>
      <c r="DR52" s="245" t="str">
        <f t="shared" si="211"/>
        <v/>
      </c>
      <c r="DS52" s="246" t="str">
        <f t="shared" si="211"/>
        <v/>
      </c>
      <c r="DT52" s="248" t="str">
        <f t="shared" si="16"/>
        <v>533</v>
      </c>
      <c r="DU52" s="249" t="str">
        <f t="shared" si="17"/>
        <v>966</v>
      </c>
      <c r="DV52" s="225" t="str">
        <f>CZ52*'Ores &amp; Ingots'!$C$3+DA52*'Ores &amp; Ingots'!$C$4+DB52*'Ores &amp; Ingots'!$C$5+DC52*'Ores &amp; Ingots'!$C$6+DD52*'Ores &amp; Ingots'!$C$7+DE52*'Ores &amp; Ingots'!$C$8+DF52*'Ores &amp; Ingots'!$C$9+DG52*'Ores &amp; Ingots'!$C$10+DH52*'Ores &amp; Ingots'!$C$11+DI52*'Ores &amp; Ingots'!$C$12</f>
        <v>68</v>
      </c>
      <c r="DW52" s="225" t="str">
        <f>DJ52*'Ores &amp; Ingots'!$B$3+DK52*'Ores &amp; Ingots'!$B$4+DL52*'Ores &amp; Ingots'!$B$5+DM52*'Ores &amp; Ingots'!$B$6+DN52*'Ores &amp; Ingots'!$B$7+DO52*'Ores &amp; Ingots'!$B$8+DP52*'Ores &amp; Ingots'!$B$9+DQ52*'Ores &amp; Ingots'!$B$10+DR52*'Ores &amp; Ingots'!$B$11+DS52*'Ores &amp; Ingots'!$B$12</f>
        <v>357</v>
      </c>
      <c r="DX52" s="249" t="str">
        <f>CZ52*Refining!$G$3+DA52*Refining!$G$4+DB52*Refining!$G$5+DC52*Refining!$G$6+DD52*Refining!$G$7+DE52*Refining!$G$8+DF52*Refining!$G$9+DG52*Refining!$G$10+DH52*Refining!$G$11+DI52*Refining!$G$12</f>
        <v>84</v>
      </c>
      <c r="DY52" s="249" t="str">
        <f t="shared" si="18"/>
        <v>13,118</v>
      </c>
      <c r="DZ52" s="250" t="str">
        <f t="shared" si="19"/>
        <v>0.0131</v>
      </c>
      <c r="EA52" s="248" t="str">
        <f t="shared" si="20"/>
        <v>195</v>
      </c>
      <c r="EB52" s="251" t="str">
        <f t="shared" ref="EB52:EC52" si="212">EA52/60</f>
        <v>3.3</v>
      </c>
      <c r="EC52" s="251" t="str">
        <f t="shared" si="212"/>
        <v>0.1</v>
      </c>
      <c r="ED52" s="248" t="str">
        <f t="shared" si="22"/>
        <v>27,273</v>
      </c>
      <c r="EE52" s="251" t="str">
        <f t="shared" ref="EE52:EF52" si="213">ED52/1000</f>
        <v>27.3</v>
      </c>
      <c r="EF52" s="252" t="str">
        <f t="shared" si="213"/>
        <v>0.03</v>
      </c>
      <c r="EG52" s="223" t="str">
        <f t="shared" si="24"/>
        <v>0.0273</v>
      </c>
      <c r="EH52" s="224" t="str">
        <f t="shared" si="25"/>
        <v>0:03:15</v>
      </c>
      <c r="EI52" s="225" t="s">
        <v>12</v>
      </c>
    </row>
    <row r="53">
      <c r="A53" s="33"/>
      <c r="B53" s="226" t="s">
        <v>943</v>
      </c>
      <c r="C53" s="227" t="s">
        <v>886</v>
      </c>
      <c r="D53" s="227">
        <v>1.0</v>
      </c>
      <c r="E53" s="227">
        <v>1.0</v>
      </c>
      <c r="F53" s="227">
        <v>2.0</v>
      </c>
      <c r="G53" s="253" t="str">
        <f t="shared" si="5"/>
        <v>31.3</v>
      </c>
      <c r="H53" s="254">
        <v>15.0</v>
      </c>
      <c r="I53" s="254">
        <v>15.0</v>
      </c>
      <c r="J53" s="254" t="str">
        <f>H53/Main!$D$9</f>
        <v>15</v>
      </c>
      <c r="K53" s="254" t="str">
        <f>I53/Main!$D$10</f>
        <v>15</v>
      </c>
      <c r="L53" s="254" t="str">
        <f t="shared" si="6"/>
        <v>1</v>
      </c>
      <c r="M53" s="254">
        <v>1.0</v>
      </c>
      <c r="N53" s="256" t="s">
        <v>12</v>
      </c>
      <c r="O53" s="255"/>
      <c r="P53" s="255"/>
      <c r="Q53" s="256"/>
      <c r="R53" s="255"/>
      <c r="S53" s="257"/>
      <c r="T53" s="257"/>
      <c r="U53" s="255"/>
      <c r="V53" s="255"/>
      <c r="W53" s="255"/>
      <c r="X53" s="333" t="s">
        <v>944</v>
      </c>
      <c r="Y53" s="255"/>
      <c r="Z53" s="255"/>
      <c r="AA53" s="255"/>
      <c r="AB53" s="255"/>
      <c r="AC53" s="258" t="s">
        <v>12</v>
      </c>
      <c r="AD53" s="225">
        <v>100.0</v>
      </c>
      <c r="AE53" s="225">
        <v>0.0</v>
      </c>
      <c r="AF53" s="225">
        <v>20.0</v>
      </c>
      <c r="AG53" s="225">
        <v>10.0</v>
      </c>
      <c r="AH53" s="225">
        <v>40.0</v>
      </c>
      <c r="AI53" s="225">
        <v>0.0</v>
      </c>
      <c r="AJ53" s="309">
        <v>2.0</v>
      </c>
      <c r="AK53" s="225">
        <v>0.0</v>
      </c>
      <c r="AL53" s="225">
        <v>0.0</v>
      </c>
      <c r="AM53" s="225">
        <v>0.0</v>
      </c>
      <c r="AN53" s="225">
        <v>0.0</v>
      </c>
      <c r="AO53" s="225">
        <v>0.0</v>
      </c>
      <c r="AP53" s="225">
        <v>0.0</v>
      </c>
      <c r="AQ53" s="225">
        <v>0.0</v>
      </c>
      <c r="AR53" s="225">
        <v>0.0</v>
      </c>
      <c r="AS53" s="225">
        <v>0.0</v>
      </c>
      <c r="AT53" s="225">
        <v>0.0</v>
      </c>
      <c r="AU53" s="225">
        <v>0.0</v>
      </c>
      <c r="AV53" s="225">
        <v>0.0</v>
      </c>
      <c r="AW53" s="225">
        <v>0.0</v>
      </c>
      <c r="AX53" s="225">
        <v>0.0</v>
      </c>
      <c r="AY53" s="236" t="str">
        <f t="shared" ref="AY53:BS53" si="214">IF(AD53 = 0, "", AD53)</f>
        <v>100</v>
      </c>
      <c r="AZ53" s="227" t="str">
        <f t="shared" si="214"/>
        <v/>
      </c>
      <c r="BA53" s="227" t="str">
        <f t="shared" si="214"/>
        <v>20</v>
      </c>
      <c r="BB53" s="227" t="str">
        <f t="shared" si="214"/>
        <v>10</v>
      </c>
      <c r="BC53" s="227" t="str">
        <f t="shared" si="214"/>
        <v>40</v>
      </c>
      <c r="BD53" s="227" t="str">
        <f t="shared" si="214"/>
        <v/>
      </c>
      <c r="BE53" s="237" t="str">
        <f t="shared" si="214"/>
        <v>2</v>
      </c>
      <c r="BF53" s="227" t="str">
        <f t="shared" si="214"/>
        <v/>
      </c>
      <c r="BG53" s="227" t="str">
        <f t="shared" si="214"/>
        <v/>
      </c>
      <c r="BH53" s="227" t="str">
        <f t="shared" si="214"/>
        <v/>
      </c>
      <c r="BI53" s="227" t="str">
        <f t="shared" si="214"/>
        <v/>
      </c>
      <c r="BJ53" s="227" t="str">
        <f t="shared" si="214"/>
        <v/>
      </c>
      <c r="BK53" s="227" t="str">
        <f t="shared" si="214"/>
        <v/>
      </c>
      <c r="BL53" s="227" t="str">
        <f t="shared" si="214"/>
        <v/>
      </c>
      <c r="BM53" s="227" t="str">
        <f t="shared" si="214"/>
        <v/>
      </c>
      <c r="BN53" s="227" t="str">
        <f t="shared" si="214"/>
        <v/>
      </c>
      <c r="BO53" s="227" t="str">
        <f t="shared" si="214"/>
        <v/>
      </c>
      <c r="BP53" s="227" t="str">
        <f t="shared" si="214"/>
        <v/>
      </c>
      <c r="BQ53" s="227" t="str">
        <f t="shared" si="214"/>
        <v/>
      </c>
      <c r="BR53" s="227" t="str">
        <f t="shared" si="214"/>
        <v/>
      </c>
      <c r="BS53" s="238" t="str">
        <f t="shared" si="214"/>
        <v/>
      </c>
      <c r="BT53" s="239" t="str">
        <f>$AY53*Assembly!Y$4+$AZ53*Assembly!Y$5+$BA53*Assembly!Y$6+$BB53*Assembly!Y$7+$BC53*Assembly!Y$8+$BD53*Assembly!Y$9+$BE53*Assembly!Y$10+$BF53*Assembly!Y$11+$BG53*Assembly!Y$12+$BH53*Assembly!Y$13+$BI53*Assembly!Y$14+$BJ53*Assembly!Y$15+$BK53*Assembly!Y$16+$BL53*Assembly!Y$17+$BM53*Assembly!Y$18+$BN53*Assembly!Y$19+$BO53*Assembly!Y$20+$BP53*Assembly!Y$21+$BQ53*Assembly!Y$22+$BR53*Assembly!Y$23+$BS53*Assembly!Y$24</f>
        <v>2,698</v>
      </c>
      <c r="BU53" s="225" t="str">
        <f t="shared" si="8"/>
        <v>86</v>
      </c>
      <c r="BV53" s="311"/>
      <c r="BW53" s="225" t="str">
        <f>$AY53*Assembly!AC$4+$AZ53*Assembly!AC$5+$BA53*Assembly!AC$6+$BB53*Assembly!AC$7+$BC53*Assembly!AC$8+$BD53*Assembly!AC$9+$BE53*Assembly!AC$10+$BF53*Assembly!AC$11+$BG53*Assembly!AC$12+$BH53*Assembly!AC$13+$BI53*Assembly!AC$14+$BJ53*Assembly!AC$15+$BK53*Assembly!AC$16+$BL53*Assembly!AC$17+$BM53*Assembly!AC$18+$BN53*Assembly!AC$19+$BO53*Assembly!AC$20+$BP53*Assembly!AC$21+$BQ53*Assembly!AC$22+$BR53*Assembly!AC$23+$BS53*Assembly!AC$24</f>
        <v>12,180</v>
      </c>
      <c r="BX53" s="240" t="str">
        <f t="shared" si="9"/>
        <v>4.51</v>
      </c>
      <c r="BY53" s="241" t="str">
        <f t="shared" si="10"/>
        <v>390</v>
      </c>
      <c r="BZ53" s="242" t="str">
        <f t="shared" si="11"/>
        <v>141.1</v>
      </c>
      <c r="CA53" s="241" t="str">
        <f t="shared" si="12"/>
        <v>812</v>
      </c>
      <c r="CB53" s="225" t="str">
        <f>$AY53*Assembly!X$4+$AZ53*Assembly!X$5+$BA53*Assembly!X$6+$BB53*Assembly!X$7+$BC53*Assembly!X$8+$BD53*Assembly!X$9+$BE53*Assembly!X$10+$BF53*Assembly!X$11+$BG53*Assembly!X$12+$BH53*Assembly!X$13+$BI53*Assembly!X$14+$BJ53*Assembly!X$15+$BK53*Assembly!X$16+$BL53*Assembly!X$17+$BM53*Assembly!X$18+$BN53*Assembly!X$19+$BO53*Assembly!X$20+$BP53*Assembly!X$21+$BQ53*Assembly!X$22+$BR53*Assembly!X$23+$BS53*Assembly!X$24</f>
        <v>292</v>
      </c>
      <c r="CC53" s="225" t="str">
        <f t="shared" si="13"/>
        <v>45,422</v>
      </c>
      <c r="CD53" s="223" t="str">
        <f t="shared" si="14"/>
        <v>0.0454</v>
      </c>
      <c r="CE53" s="243" t="str">
        <f>$AY53*Assembly!AB$4+$AZ53*Assembly!AB$5+$BA53*Assembly!AB$6+$BB53*Assembly!AB$7+$BC53*Assembly!AB$8+$BD53*Assembly!AB$9+$BE53*Assembly!AB$10+$BF53*Assembly!AB$11+$BG53*Assembly!AB$12+$BH53*Assembly!AB$13+$BI53*Assembly!AB$14+$BJ53*Assembly!AB$15+$BK53*Assembly!AB$16+$BL53*Assembly!AB$17+$BM53*Assembly!AB$18+$BN53*Assembly!AB$19+$BO53*Assembly!AB$20+$BP53*Assembly!AB$21+$BQ53*Assembly!AB$22+$BR53*Assembly!AB$23+$BS53*Assembly!AB$24</f>
        <v>816</v>
      </c>
      <c r="CF53" s="256" t="str">
        <f>$AY53*Assembly!M$4+$AZ53*Assembly!M$5+$BA53*Assembly!M$6+$BB53*Assembly!M$7+$BC53*Assembly!M$8+$BD53*Assembly!M$9+$BE53*Assembly!M$10+$BF53*Assembly!M$11+$BG53*Assembly!M$12+$BH53*Assembly!M$13+$BI53*Assembly!M$14+$BJ53*Assembly!M$15+$BK53*Assembly!M$16+$BL53*Assembly!M$17+$BM53*Assembly!M$18+$BN53*Assembly!M$19+$BO53*Assembly!M$20+$BP53*Assembly!M$21+$BQ53*Assembly!M$22+$BR53*Assembly!M$23+$BS53*Assembly!M$24</f>
        <v>2,940</v>
      </c>
      <c r="CG53" s="256" t="str">
        <f>$AY53*Assembly!N$4+$AZ53*Assembly!N$5+$BA53*Assembly!N$6+$BB53*Assembly!N$7+$BC53*Assembly!N$8+$BD53*Assembly!N$9+$BE53*Assembly!N$10+$BF53*Assembly!N$11+$BG53*Assembly!N$12+$BH53*Assembly!N$13+$BI53*Assembly!N$14+$BJ53*Assembly!N$15+$BK53*Assembly!N$16+$BL53*Assembly!N$17+$BM53*Assembly!N$18+$BN53*Assembly!N$19+$BO53*Assembly!N$20+$BP53*Assembly!N$21+$BQ53*Assembly!N$22+$BR53*Assembly!N$23+$BS53*Assembly!N$24</f>
        <v>10</v>
      </c>
      <c r="CH53" s="256" t="str">
        <f>$AY53*Assembly!O$4+$AZ53*Assembly!O$5+$BA53*Assembly!O$6+$BB53*Assembly!O$7+$BC53*Assembly!O$8+$BD53*Assembly!O$9+$BE53*Assembly!O$10+$BF53*Assembly!O$11+$BG53*Assembly!O$12+$BH53*Assembly!O$13+$BI53*Assembly!O$14+$BJ53*Assembly!O$15+$BK53*Assembly!O$16+$BL53*Assembly!O$17+$BM53*Assembly!O$18+$BN53*Assembly!O$19+$BO53*Assembly!O$20+$BP53*Assembly!O$21+$BQ53*Assembly!O$22+$BR53*Assembly!O$23+$BS53*Assembly!O$24</f>
        <v>0</v>
      </c>
      <c r="CI53" s="254" t="str">
        <f>$AY53*Assembly!P$4+$AZ53*Assembly!P$5+$BA53*Assembly!P$6+$BB53*Assembly!P$7+$BC53*Assembly!P$8+$BD53*Assembly!P$9+$BE53*Assembly!P$10+$BF53*Assembly!P$11+$BG53*Assembly!P$12+$BH53*Assembly!P$13+$BI53*Assembly!P$14+$BJ53*Assembly!P$15+$BK53*Assembly!P$16+$BL53*Assembly!P$17+$BM53*Assembly!P$18+$BN53*Assembly!P$19+$BO53*Assembly!P$20+$BP53*Assembly!P$21+$BQ53*Assembly!P$22+$BR53*Assembly!P$23+$BS53*Assembly!P$24</f>
        <v>0</v>
      </c>
      <c r="CJ53" s="254" t="str">
        <f>$AY53*Assembly!Q$4+$AZ53*Assembly!Q$5+$BA53*Assembly!Q$6+$BB53*Assembly!Q$7+$BC53*Assembly!Q$8+$BD53*Assembly!Q$9+$BE53*Assembly!Q$10+$BF53*Assembly!Q$11+$BG53*Assembly!Q$12+$BH53*Assembly!Q$13+$BI53*Assembly!Q$14+$BJ53*Assembly!Q$15+$BK53*Assembly!Q$16+$BL53*Assembly!Q$17+$BM53*Assembly!Q$18+$BN53*Assembly!Q$19+$BO53*Assembly!Q$20+$BP53*Assembly!Q$21+$BQ53*Assembly!Q$22+$BR53*Assembly!Q$23+$BS53*Assembly!Q$24</f>
        <v>0</v>
      </c>
      <c r="CK53" s="256" t="str">
        <f>$AY53*Assembly!R$4+$AZ53*Assembly!R$5+$BA53*Assembly!R$6+$BB53*Assembly!R$7+$BC53*Assembly!R$8+$BD53*Assembly!R$9+$BE53*Assembly!R$10+$BF53*Assembly!R$11+$BG53*Assembly!R$12+$BH53*Assembly!R$13+$BI53*Assembly!R$14+$BJ53*Assembly!R$15+$BK53*Assembly!R$16+$BL53*Assembly!R$17+$BM53*Assembly!R$18+$BN53*Assembly!R$19+$BO53*Assembly!R$20+$BP53*Assembly!R$21+$BQ53*Assembly!R$22+$BR53*Assembly!R$23+$BS53*Assembly!R$24</f>
        <v>0</v>
      </c>
      <c r="CL53" s="254" t="str">
        <f>$AY53*Assembly!S$4+$AZ53*Assembly!S$5+$BA53*Assembly!S$6+$BB53*Assembly!S$7+$BC53*Assembly!S$8+$BD53*Assembly!S$9+$BE53*Assembly!S$10+$BF53*Assembly!S$11+$BG53*Assembly!S$12+$BH53*Assembly!S$13+$BI53*Assembly!S$14+$BJ53*Assembly!S$15+$BK53*Assembly!S$16+$BL53*Assembly!S$17+$BM53*Assembly!S$18+$BN53*Assembly!S$19+$BO53*Assembly!S$20+$BP53*Assembly!S$21+$BQ53*Assembly!S$22+$BR53*Assembly!S$23+$BS53*Assembly!S$24</f>
        <v>0</v>
      </c>
      <c r="CM53" s="254" t="str">
        <f>$AY53*Assembly!T$4+$AZ53*Assembly!T$5+$BA53*Assembly!T$6+$BB53*Assembly!T$7+$BC53*Assembly!T$8+$BD53*Assembly!T$9+$BE53*Assembly!T$10+$BF53*Assembly!T$11+$BG53*Assembly!T$12+$BH53*Assembly!T$13+$BI53*Assembly!T$14+$BJ53*Assembly!T$15+$BK53*Assembly!T$16+$BL53*Assembly!T$17+$BM53*Assembly!T$18+$BN53*Assembly!T$19+$BO53*Assembly!T$20+$BP53*Assembly!T$21+$BQ53*Assembly!T$22+$BR53*Assembly!T$23+$BS53*Assembly!T$24</f>
        <v>0</v>
      </c>
      <c r="CN53" s="254" t="str">
        <f>$AY53*Assembly!U$4+$AZ53*Assembly!U$5+$BA53*Assembly!U$6+$BB53*Assembly!U$7+$BC53*Assembly!U$8+$BD53*Assembly!U$9+$BE53*Assembly!U$10+$BF53*Assembly!U$11+$BG53*Assembly!U$12+$BH53*Assembly!U$13+$BI53*Assembly!U$14+$BJ53*Assembly!U$15+$BK53*Assembly!U$16+$BL53*Assembly!U$17+$BM53*Assembly!U$18+$BN53*Assembly!U$19+$BO53*Assembly!U$20+$BP53*Assembly!U$21+$BQ53*Assembly!U$22+$BR53*Assembly!U$23+$BS53*Assembly!U$24</f>
        <v>0</v>
      </c>
      <c r="CO53" s="256" t="str">
        <f>$AY53*Assembly!V$4+$AZ53*Assembly!V$5+$BA53*Assembly!V$6+$BB53*Assembly!V$7+$BC53*Assembly!V$8+$BD53*Assembly!V$9+$BE53*Assembly!V$10+$BF53*Assembly!V$11+$BG53*Assembly!V$12+$BH53*Assembly!V$13+$BI53*Assembly!V$14+$BJ53*Assembly!V$15+$BK53*Assembly!V$16+$BL53*Assembly!V$17+$BM53*Assembly!V$18+$BN53*Assembly!V$19+$BO53*Assembly!V$20+$BP53*Assembly!V$21+$BQ53*Assembly!V$22+$BR53*Assembly!V$23+$BS53*Assembly!V$24</f>
        <v>0</v>
      </c>
      <c r="CP53" s="256" t="str">
        <f>CF53*Refining!$F$3</f>
        <v>5,250</v>
      </c>
      <c r="CQ53" s="256" t="str">
        <f>CG53*Refining!$F$4</f>
        <v>31</v>
      </c>
      <c r="CR53" s="256" t="str">
        <f>CH53*Refining!$F$5</f>
        <v>0</v>
      </c>
      <c r="CS53" s="256" t="str">
        <f>CI53*Refining!$F$6</f>
        <v>0</v>
      </c>
      <c r="CT53" s="256" t="str">
        <f>CJ53*Refining!$F$7</f>
        <v>0</v>
      </c>
      <c r="CU53" s="256" t="str">
        <f>CK53*Refining!$F$8</f>
        <v>0</v>
      </c>
      <c r="CV53" s="256" t="str">
        <f>CL53*Refining!$F$9</f>
        <v>0</v>
      </c>
      <c r="CW53" s="256" t="str">
        <f>CM53*Refining!$F$10</f>
        <v>0</v>
      </c>
      <c r="CX53" s="256" t="str">
        <f>CN53*Refining!$F$11</f>
        <v>0</v>
      </c>
      <c r="CY53" s="256" t="str">
        <f>CO53*Refining!$F$12</f>
        <v>0</v>
      </c>
      <c r="CZ53" s="244" t="str">
        <f t="shared" ref="CZ53:DS53" si="215">IF(CF53 = 0, "", CF53)</f>
        <v>2,940</v>
      </c>
      <c r="DA53" s="245" t="str">
        <f t="shared" si="215"/>
        <v>10</v>
      </c>
      <c r="DB53" s="245" t="str">
        <f t="shared" si="215"/>
        <v/>
      </c>
      <c r="DC53" s="245" t="str">
        <f t="shared" si="215"/>
        <v/>
      </c>
      <c r="DD53" s="245" t="str">
        <f t="shared" si="215"/>
        <v/>
      </c>
      <c r="DE53" s="245" t="str">
        <f t="shared" si="215"/>
        <v/>
      </c>
      <c r="DF53" s="245" t="str">
        <f t="shared" si="215"/>
        <v/>
      </c>
      <c r="DG53" s="245" t="str">
        <f t="shared" si="215"/>
        <v/>
      </c>
      <c r="DH53" s="245" t="str">
        <f t="shared" si="215"/>
        <v/>
      </c>
      <c r="DI53" s="246" t="str">
        <f t="shared" si="215"/>
        <v/>
      </c>
      <c r="DJ53" s="244" t="str">
        <f t="shared" si="215"/>
        <v>5,250</v>
      </c>
      <c r="DK53" s="245" t="str">
        <f t="shared" si="215"/>
        <v>31</v>
      </c>
      <c r="DL53" s="245" t="str">
        <f t="shared" si="215"/>
        <v/>
      </c>
      <c r="DM53" s="245" t="str">
        <f t="shared" si="215"/>
        <v/>
      </c>
      <c r="DN53" s="259" t="str">
        <f t="shared" si="215"/>
        <v/>
      </c>
      <c r="DO53" s="245" t="str">
        <f t="shared" si="215"/>
        <v/>
      </c>
      <c r="DP53" s="245" t="str">
        <f t="shared" si="215"/>
        <v/>
      </c>
      <c r="DQ53" s="245" t="str">
        <f t="shared" si="215"/>
        <v/>
      </c>
      <c r="DR53" s="245" t="str">
        <f t="shared" si="215"/>
        <v/>
      </c>
      <c r="DS53" s="246" t="str">
        <f t="shared" si="215"/>
        <v/>
      </c>
      <c r="DT53" s="248" t="str">
        <f t="shared" si="16"/>
        <v>2,950</v>
      </c>
      <c r="DU53" s="249" t="str">
        <f t="shared" si="17"/>
        <v>5,281</v>
      </c>
      <c r="DV53" s="225" t="str">
        <f>CZ53*'Ores &amp; Ingots'!$C$3+DA53*'Ores &amp; Ingots'!$C$4+DB53*'Ores &amp; Ingots'!$C$5+DC53*'Ores &amp; Ingots'!$C$6+DD53*'Ores &amp; Ingots'!$C$7+DE53*'Ores &amp; Ingots'!$C$8+DF53*'Ores &amp; Ingots'!$C$9+DG53*'Ores &amp; Ingots'!$C$10+DH53*'Ores &amp; Ingots'!$C$11+DI53*'Ores &amp; Ingots'!$C$12</f>
        <v>375</v>
      </c>
      <c r="DW53" s="225" t="str">
        <f>DJ53*'Ores &amp; Ingots'!$B$3+DK53*'Ores &amp; Ingots'!$B$4+DL53*'Ores &amp; Ingots'!$B$5+DM53*'Ores &amp; Ingots'!$B$6+DN53*'Ores &amp; Ingots'!$B$7+DO53*'Ores &amp; Ingots'!$B$8+DP53*'Ores &amp; Ingots'!$B$9+DQ53*'Ores &amp; Ingots'!$B$10+DR53*'Ores &amp; Ingots'!$B$11+DS53*'Ores &amp; Ingots'!$B$12</f>
        <v>1,954</v>
      </c>
      <c r="DX53" s="249" t="str">
        <f>CZ53*Refining!$G$3+DA53*Refining!$G$4+DB53*Refining!$G$5+DC53*Refining!$G$6+DD53*Refining!$G$7+DE53*Refining!$G$8+DF53*Refining!$G$9+DG53*Refining!$G$10+DH53*Refining!$G$11+DI53*Refining!$G$12</f>
        <v>250</v>
      </c>
      <c r="DY53" s="249" t="str">
        <f t="shared" si="18"/>
        <v>38,889</v>
      </c>
      <c r="DZ53" s="250" t="str">
        <f t="shared" si="19"/>
        <v>0.0389</v>
      </c>
      <c r="EA53" s="248" t="str">
        <f t="shared" si="20"/>
        <v>557</v>
      </c>
      <c r="EB53" s="251" t="str">
        <f t="shared" ref="EB53:EC53" si="216">EA53/60</f>
        <v>9.3</v>
      </c>
      <c r="EC53" s="251" t="str">
        <f t="shared" si="216"/>
        <v>0.2</v>
      </c>
      <c r="ED53" s="248" t="str">
        <f t="shared" si="22"/>
        <v>84,311</v>
      </c>
      <c r="EE53" s="251" t="str">
        <f t="shared" ref="EE53:EF53" si="217">ED53/1000</f>
        <v>84.3</v>
      </c>
      <c r="EF53" s="252" t="str">
        <f t="shared" si="217"/>
        <v>0.08</v>
      </c>
      <c r="EG53" s="223" t="str">
        <f t="shared" si="24"/>
        <v>0.0843</v>
      </c>
      <c r="EH53" s="224" t="str">
        <f t="shared" si="25"/>
        <v>0:09:17</v>
      </c>
      <c r="EI53" s="225" t="s">
        <v>12</v>
      </c>
    </row>
    <row r="54">
      <c r="A54" s="33"/>
      <c r="B54" s="226" t="s">
        <v>945</v>
      </c>
      <c r="C54" s="227" t="s">
        <v>886</v>
      </c>
      <c r="D54" s="227">
        <v>1.0</v>
      </c>
      <c r="E54" s="227">
        <v>1.0</v>
      </c>
      <c r="F54" s="227">
        <v>2.0</v>
      </c>
      <c r="G54" s="228" t="str">
        <f t="shared" si="5"/>
        <v>31.3</v>
      </c>
      <c r="H54" s="229">
        <v>15.0</v>
      </c>
      <c r="I54" s="229">
        <v>15.0</v>
      </c>
      <c r="J54" s="229" t="str">
        <f>H54/Main!$D$9</f>
        <v>15</v>
      </c>
      <c r="K54" s="229" t="str">
        <f>I54/Main!$D$10</f>
        <v>15</v>
      </c>
      <c r="L54" s="229" t="str">
        <f t="shared" si="6"/>
        <v>1</v>
      </c>
      <c r="M54" s="229">
        <v>1.0</v>
      </c>
      <c r="N54" s="231" t="s">
        <v>12</v>
      </c>
      <c r="O54" s="230"/>
      <c r="P54" s="230"/>
      <c r="Q54" s="231"/>
      <c r="R54" s="230"/>
      <c r="S54" s="232"/>
      <c r="T54" s="232"/>
      <c r="U54" s="230"/>
      <c r="V54" s="230"/>
      <c r="W54" s="230"/>
      <c r="X54" s="260" t="s">
        <v>946</v>
      </c>
      <c r="Y54" s="230"/>
      <c r="Z54" s="230"/>
      <c r="AA54" s="230"/>
      <c r="AB54" s="230"/>
      <c r="AC54" s="233" t="s">
        <v>12</v>
      </c>
      <c r="AD54" s="225">
        <v>100.0</v>
      </c>
      <c r="AE54" s="225">
        <v>0.0</v>
      </c>
      <c r="AF54" s="225">
        <v>15.0</v>
      </c>
      <c r="AG54" s="225">
        <v>10.0</v>
      </c>
      <c r="AH54" s="225">
        <v>50.0</v>
      </c>
      <c r="AI54" s="225">
        <v>0.0</v>
      </c>
      <c r="AJ54" s="309">
        <v>5.0</v>
      </c>
      <c r="AK54" s="225">
        <v>0.0</v>
      </c>
      <c r="AL54" s="225">
        <v>0.0</v>
      </c>
      <c r="AM54" s="225">
        <v>0.0</v>
      </c>
      <c r="AN54" s="225">
        <v>0.0</v>
      </c>
      <c r="AO54" s="225">
        <v>0.0</v>
      </c>
      <c r="AP54" s="225">
        <v>0.0</v>
      </c>
      <c r="AQ54" s="225">
        <v>0.0</v>
      </c>
      <c r="AR54" s="225">
        <v>0.0</v>
      </c>
      <c r="AS54" s="225">
        <v>0.0</v>
      </c>
      <c r="AT54" s="225">
        <v>0.0</v>
      </c>
      <c r="AU54" s="225">
        <v>0.0</v>
      </c>
      <c r="AV54" s="225">
        <v>0.0</v>
      </c>
      <c r="AW54" s="225">
        <v>0.0</v>
      </c>
      <c r="AX54" s="225">
        <v>0.0</v>
      </c>
      <c r="AY54" s="236" t="str">
        <f t="shared" ref="AY54:BS54" si="218">IF(AD54 = 0, "", AD54)</f>
        <v>100</v>
      </c>
      <c r="AZ54" s="227" t="str">
        <f t="shared" si="218"/>
        <v/>
      </c>
      <c r="BA54" s="227" t="str">
        <f t="shared" si="218"/>
        <v>15</v>
      </c>
      <c r="BB54" s="227" t="str">
        <f t="shared" si="218"/>
        <v>10</v>
      </c>
      <c r="BC54" s="227" t="str">
        <f t="shared" si="218"/>
        <v>50</v>
      </c>
      <c r="BD54" s="227" t="str">
        <f t="shared" si="218"/>
        <v/>
      </c>
      <c r="BE54" s="237" t="str">
        <f t="shared" si="218"/>
        <v>5</v>
      </c>
      <c r="BF54" s="227" t="str">
        <f t="shared" si="218"/>
        <v/>
      </c>
      <c r="BG54" s="227" t="str">
        <f t="shared" si="218"/>
        <v/>
      </c>
      <c r="BH54" s="227" t="str">
        <f t="shared" si="218"/>
        <v/>
      </c>
      <c r="BI54" s="227" t="str">
        <f t="shared" si="218"/>
        <v/>
      </c>
      <c r="BJ54" s="227" t="str">
        <f t="shared" si="218"/>
        <v/>
      </c>
      <c r="BK54" s="227" t="str">
        <f t="shared" si="218"/>
        <v/>
      </c>
      <c r="BL54" s="227" t="str">
        <f t="shared" si="218"/>
        <v/>
      </c>
      <c r="BM54" s="227" t="str">
        <f t="shared" si="218"/>
        <v/>
      </c>
      <c r="BN54" s="227" t="str">
        <f t="shared" si="218"/>
        <v/>
      </c>
      <c r="BO54" s="227" t="str">
        <f t="shared" si="218"/>
        <v/>
      </c>
      <c r="BP54" s="227" t="str">
        <f t="shared" si="218"/>
        <v/>
      </c>
      <c r="BQ54" s="227" t="str">
        <f t="shared" si="218"/>
        <v/>
      </c>
      <c r="BR54" s="227" t="str">
        <f t="shared" si="218"/>
        <v/>
      </c>
      <c r="BS54" s="238" t="str">
        <f t="shared" si="218"/>
        <v/>
      </c>
      <c r="BT54" s="239" t="str">
        <f>$AY54*Assembly!Y$4+$AZ54*Assembly!Y$5+$BA54*Assembly!Y$6+$BB54*Assembly!Y$7+$BC54*Assembly!Y$8+$BD54*Assembly!Y$9+$BE54*Assembly!Y$10+$BF54*Assembly!Y$11+$BG54*Assembly!Y$12+$BH54*Assembly!Y$13+$BI54*Assembly!Y$14+$BJ54*Assembly!Y$15+$BK54*Assembly!Y$16+$BL54*Assembly!Y$17+$BM54*Assembly!Y$18+$BN54*Assembly!Y$19+$BO54*Assembly!Y$20+$BP54*Assembly!Y$21+$BQ54*Assembly!Y$22+$BR54*Assembly!Y$23+$BS54*Assembly!Y$24</f>
        <v>2,830</v>
      </c>
      <c r="BU54" s="225" t="str">
        <f t="shared" si="8"/>
        <v>91</v>
      </c>
      <c r="BV54" s="225"/>
      <c r="BW54" s="225" t="str">
        <f>$AY54*Assembly!AC$4+$AZ54*Assembly!AC$5+$BA54*Assembly!AC$6+$BB54*Assembly!AC$7+$BC54*Assembly!AC$8+$BD54*Assembly!AC$9+$BE54*Assembly!AC$10+$BF54*Assembly!AC$11+$BG54*Assembly!AC$12+$BH54*Assembly!AC$13+$BI54*Assembly!AC$14+$BJ54*Assembly!AC$15+$BK54*Assembly!AC$16+$BL54*Assembly!AC$17+$BM54*Assembly!AC$18+$BN54*Assembly!AC$19+$BO54*Assembly!AC$20+$BP54*Assembly!AC$21+$BQ54*Assembly!AC$22+$BR54*Assembly!AC$23+$BS54*Assembly!AC$24</f>
        <v>12,525</v>
      </c>
      <c r="BX54" s="240" t="str">
        <f t="shared" si="9"/>
        <v>4.43</v>
      </c>
      <c r="BY54" s="241" t="str">
        <f t="shared" si="10"/>
        <v>401</v>
      </c>
      <c r="BZ54" s="242" t="str">
        <f t="shared" si="11"/>
        <v>138.3</v>
      </c>
      <c r="CA54" s="241" t="str">
        <f t="shared" si="12"/>
        <v>835</v>
      </c>
      <c r="CB54" s="225" t="str">
        <f>$AY54*Assembly!X$4+$AZ54*Assembly!X$5+$BA54*Assembly!X$6+$BB54*Assembly!X$7+$BC54*Assembly!X$8+$BD54*Assembly!X$9+$BE54*Assembly!X$10+$BF54*Assembly!X$11+$BG54*Assembly!X$12+$BH54*Assembly!X$13+$BI54*Assembly!X$14+$BJ54*Assembly!X$15+$BK54*Assembly!X$16+$BL54*Assembly!X$17+$BM54*Assembly!X$18+$BN54*Assembly!X$19+$BO54*Assembly!X$20+$BP54*Assembly!X$21+$BQ54*Assembly!X$22+$BR54*Assembly!X$23+$BS54*Assembly!X$24</f>
        <v>330</v>
      </c>
      <c r="CC54" s="225" t="str">
        <f t="shared" si="13"/>
        <v>51,333</v>
      </c>
      <c r="CD54" s="223" t="str">
        <f t="shared" si="14"/>
        <v>0.0513</v>
      </c>
      <c r="CE54" s="243" t="str">
        <f>$AY54*Assembly!AB$4+$AZ54*Assembly!AB$5+$BA54*Assembly!AB$6+$BB54*Assembly!AB$7+$BC54*Assembly!AB$8+$BD54*Assembly!AB$9+$BE54*Assembly!AB$10+$BF54*Assembly!AB$11+$BG54*Assembly!AB$12+$BH54*Assembly!AB$13+$BI54*Assembly!AB$14+$BJ54*Assembly!AB$15+$BK54*Assembly!AB$16+$BL54*Assembly!AB$17+$BM54*Assembly!AB$18+$BN54*Assembly!AB$19+$BO54*Assembly!AB$20+$BP54*Assembly!AB$21+$BQ54*Assembly!AB$22+$BR54*Assembly!AB$23+$BS54*Assembly!AB$24</f>
        <v>850</v>
      </c>
      <c r="CF54" s="231" t="str">
        <f>$AY54*Assembly!M$4+$AZ54*Assembly!M$5+$BA54*Assembly!M$6+$BB54*Assembly!M$7+$BC54*Assembly!M$8+$BD54*Assembly!M$9+$BE54*Assembly!M$10+$BF54*Assembly!M$11+$BG54*Assembly!M$12+$BH54*Assembly!M$13+$BI54*Assembly!M$14+$BJ54*Assembly!M$15+$BK54*Assembly!M$16+$BL54*Assembly!M$17+$BM54*Assembly!M$18+$BN54*Assembly!M$19+$BO54*Assembly!M$20+$BP54*Assembly!M$21+$BQ54*Assembly!M$22+$BR54*Assembly!M$23+$BS54*Assembly!M$24</f>
        <v>3,075</v>
      </c>
      <c r="CG54" s="231" t="str">
        <f>$AY54*Assembly!N$4+$AZ54*Assembly!N$5+$BA54*Assembly!N$6+$BB54*Assembly!N$7+$BC54*Assembly!N$8+$BD54*Assembly!N$9+$BE54*Assembly!N$10+$BF54*Assembly!N$11+$BG54*Assembly!N$12+$BH54*Assembly!N$13+$BI54*Assembly!N$14+$BJ54*Assembly!N$15+$BK54*Assembly!N$16+$BL54*Assembly!N$17+$BM54*Assembly!N$18+$BN54*Assembly!N$19+$BO54*Assembly!N$20+$BP54*Assembly!N$21+$BQ54*Assembly!N$22+$BR54*Assembly!N$23+$BS54*Assembly!N$24</f>
        <v>25</v>
      </c>
      <c r="CH54" s="231" t="str">
        <f>$AY54*Assembly!O$4+$AZ54*Assembly!O$5+$BA54*Assembly!O$6+$BB54*Assembly!O$7+$BC54*Assembly!O$8+$BD54*Assembly!O$9+$BE54*Assembly!O$10+$BF54*Assembly!O$11+$BG54*Assembly!O$12+$BH54*Assembly!O$13+$BI54*Assembly!O$14+$BJ54*Assembly!O$15+$BK54*Assembly!O$16+$BL54*Assembly!O$17+$BM54*Assembly!O$18+$BN54*Assembly!O$19+$BO54*Assembly!O$20+$BP54*Assembly!O$21+$BQ54*Assembly!O$22+$BR54*Assembly!O$23+$BS54*Assembly!O$24</f>
        <v>0</v>
      </c>
      <c r="CI54" s="229" t="str">
        <f>$AY54*Assembly!P$4+$AZ54*Assembly!P$5+$BA54*Assembly!P$6+$BB54*Assembly!P$7+$BC54*Assembly!P$8+$BD54*Assembly!P$9+$BE54*Assembly!P$10+$BF54*Assembly!P$11+$BG54*Assembly!P$12+$BH54*Assembly!P$13+$BI54*Assembly!P$14+$BJ54*Assembly!P$15+$BK54*Assembly!P$16+$BL54*Assembly!P$17+$BM54*Assembly!P$18+$BN54*Assembly!P$19+$BO54*Assembly!P$20+$BP54*Assembly!P$21+$BQ54*Assembly!P$22+$BR54*Assembly!P$23+$BS54*Assembly!P$24</f>
        <v>0</v>
      </c>
      <c r="CJ54" s="229" t="str">
        <f>$AY54*Assembly!Q$4+$AZ54*Assembly!Q$5+$BA54*Assembly!Q$6+$BB54*Assembly!Q$7+$BC54*Assembly!Q$8+$BD54*Assembly!Q$9+$BE54*Assembly!Q$10+$BF54*Assembly!Q$11+$BG54*Assembly!Q$12+$BH54*Assembly!Q$13+$BI54*Assembly!Q$14+$BJ54*Assembly!Q$15+$BK54*Assembly!Q$16+$BL54*Assembly!Q$17+$BM54*Assembly!Q$18+$BN54*Assembly!Q$19+$BO54*Assembly!Q$20+$BP54*Assembly!Q$21+$BQ54*Assembly!Q$22+$BR54*Assembly!Q$23+$BS54*Assembly!Q$24</f>
        <v>0</v>
      </c>
      <c r="CK54" s="231" t="str">
        <f>$AY54*Assembly!R$4+$AZ54*Assembly!R$5+$BA54*Assembly!R$6+$BB54*Assembly!R$7+$BC54*Assembly!R$8+$BD54*Assembly!R$9+$BE54*Assembly!R$10+$BF54*Assembly!R$11+$BG54*Assembly!R$12+$BH54*Assembly!R$13+$BI54*Assembly!R$14+$BJ54*Assembly!R$15+$BK54*Assembly!R$16+$BL54*Assembly!R$17+$BM54*Assembly!R$18+$BN54*Assembly!R$19+$BO54*Assembly!R$20+$BP54*Assembly!R$21+$BQ54*Assembly!R$22+$BR54*Assembly!R$23+$BS54*Assembly!R$24</f>
        <v>0</v>
      </c>
      <c r="CL54" s="229" t="str">
        <f>$AY54*Assembly!S$4+$AZ54*Assembly!S$5+$BA54*Assembly!S$6+$BB54*Assembly!S$7+$BC54*Assembly!S$8+$BD54*Assembly!S$9+$BE54*Assembly!S$10+$BF54*Assembly!S$11+$BG54*Assembly!S$12+$BH54*Assembly!S$13+$BI54*Assembly!S$14+$BJ54*Assembly!S$15+$BK54*Assembly!S$16+$BL54*Assembly!S$17+$BM54*Assembly!S$18+$BN54*Assembly!S$19+$BO54*Assembly!S$20+$BP54*Assembly!S$21+$BQ54*Assembly!S$22+$BR54*Assembly!S$23+$BS54*Assembly!S$24</f>
        <v>0</v>
      </c>
      <c r="CM54" s="229" t="str">
        <f>$AY54*Assembly!T$4+$AZ54*Assembly!T$5+$BA54*Assembly!T$6+$BB54*Assembly!T$7+$BC54*Assembly!T$8+$BD54*Assembly!T$9+$BE54*Assembly!T$10+$BF54*Assembly!T$11+$BG54*Assembly!T$12+$BH54*Assembly!T$13+$BI54*Assembly!T$14+$BJ54*Assembly!T$15+$BK54*Assembly!T$16+$BL54*Assembly!T$17+$BM54*Assembly!T$18+$BN54*Assembly!T$19+$BO54*Assembly!T$20+$BP54*Assembly!T$21+$BQ54*Assembly!T$22+$BR54*Assembly!T$23+$BS54*Assembly!T$24</f>
        <v>0</v>
      </c>
      <c r="CN54" s="229" t="str">
        <f>$AY54*Assembly!U$4+$AZ54*Assembly!U$5+$BA54*Assembly!U$6+$BB54*Assembly!U$7+$BC54*Assembly!U$8+$BD54*Assembly!U$9+$BE54*Assembly!U$10+$BF54*Assembly!U$11+$BG54*Assembly!U$12+$BH54*Assembly!U$13+$BI54*Assembly!U$14+$BJ54*Assembly!U$15+$BK54*Assembly!U$16+$BL54*Assembly!U$17+$BM54*Assembly!U$18+$BN54*Assembly!U$19+$BO54*Assembly!U$20+$BP54*Assembly!U$21+$BQ54*Assembly!U$22+$BR54*Assembly!U$23+$BS54*Assembly!U$24</f>
        <v>0</v>
      </c>
      <c r="CO54" s="231" t="str">
        <f>$AY54*Assembly!V$4+$AZ54*Assembly!V$5+$BA54*Assembly!V$6+$BB54*Assembly!V$7+$BC54*Assembly!V$8+$BD54*Assembly!V$9+$BE54*Assembly!V$10+$BF54*Assembly!V$11+$BG54*Assembly!V$12+$BH54*Assembly!V$13+$BI54*Assembly!V$14+$BJ54*Assembly!V$15+$BK54*Assembly!V$16+$BL54*Assembly!V$17+$BM54*Assembly!V$18+$BN54*Assembly!V$19+$BO54*Assembly!V$20+$BP54*Assembly!V$21+$BQ54*Assembly!V$22+$BR54*Assembly!V$23+$BS54*Assembly!V$24</f>
        <v>0</v>
      </c>
      <c r="CP54" s="231" t="str">
        <f>CF54*Refining!$F$3</f>
        <v>5,491</v>
      </c>
      <c r="CQ54" s="231" t="str">
        <f>CG54*Refining!$F$4</f>
        <v>78</v>
      </c>
      <c r="CR54" s="231" t="str">
        <f>CH54*Refining!$F$5</f>
        <v>0</v>
      </c>
      <c r="CS54" s="231" t="str">
        <f>CI54*Refining!$F$6</f>
        <v>0</v>
      </c>
      <c r="CT54" s="231" t="str">
        <f>CJ54*Refining!$F$7</f>
        <v>0</v>
      </c>
      <c r="CU54" s="231" t="str">
        <f>CK54*Refining!$F$8</f>
        <v>0</v>
      </c>
      <c r="CV54" s="231" t="str">
        <f>CL54*Refining!$F$9</f>
        <v>0</v>
      </c>
      <c r="CW54" s="231" t="str">
        <f>CM54*Refining!$F$10</f>
        <v>0</v>
      </c>
      <c r="CX54" s="231" t="str">
        <f>CN54*Refining!$F$11</f>
        <v>0</v>
      </c>
      <c r="CY54" s="231" t="str">
        <f>CO54*Refining!$F$12</f>
        <v>0</v>
      </c>
      <c r="CZ54" s="244" t="str">
        <f t="shared" ref="CZ54:DS54" si="219">IF(CF54 = 0, "", CF54)</f>
        <v>3,075</v>
      </c>
      <c r="DA54" s="245" t="str">
        <f t="shared" si="219"/>
        <v>25</v>
      </c>
      <c r="DB54" s="245" t="str">
        <f t="shared" si="219"/>
        <v/>
      </c>
      <c r="DC54" s="245" t="str">
        <f t="shared" si="219"/>
        <v/>
      </c>
      <c r="DD54" s="245" t="str">
        <f t="shared" si="219"/>
        <v/>
      </c>
      <c r="DE54" s="245" t="str">
        <f t="shared" si="219"/>
        <v/>
      </c>
      <c r="DF54" s="245" t="str">
        <f t="shared" si="219"/>
        <v/>
      </c>
      <c r="DG54" s="245" t="str">
        <f t="shared" si="219"/>
        <v/>
      </c>
      <c r="DH54" s="245" t="str">
        <f t="shared" si="219"/>
        <v/>
      </c>
      <c r="DI54" s="246" t="str">
        <f t="shared" si="219"/>
        <v/>
      </c>
      <c r="DJ54" s="244" t="str">
        <f t="shared" si="219"/>
        <v>5,491</v>
      </c>
      <c r="DK54" s="245" t="str">
        <f t="shared" si="219"/>
        <v>78</v>
      </c>
      <c r="DL54" s="245" t="str">
        <f t="shared" si="219"/>
        <v/>
      </c>
      <c r="DM54" s="245" t="str">
        <f t="shared" si="219"/>
        <v/>
      </c>
      <c r="DN54" s="259" t="str">
        <f t="shared" si="219"/>
        <v/>
      </c>
      <c r="DO54" s="245" t="str">
        <f t="shared" si="219"/>
        <v/>
      </c>
      <c r="DP54" s="245" t="str">
        <f t="shared" si="219"/>
        <v/>
      </c>
      <c r="DQ54" s="245" t="str">
        <f t="shared" si="219"/>
        <v/>
      </c>
      <c r="DR54" s="245" t="str">
        <f t="shared" si="219"/>
        <v/>
      </c>
      <c r="DS54" s="246" t="str">
        <f t="shared" si="219"/>
        <v/>
      </c>
      <c r="DT54" s="248" t="str">
        <f t="shared" si="16"/>
        <v>3,100</v>
      </c>
      <c r="DU54" s="249" t="str">
        <f t="shared" si="17"/>
        <v>5,569</v>
      </c>
      <c r="DV54" s="225" t="str">
        <f>CZ54*'Ores &amp; Ingots'!$C$3+DA54*'Ores &amp; Ingots'!$C$4+DB54*'Ores &amp; Ingots'!$C$5+DC54*'Ores &amp; Ingots'!$C$6+DD54*'Ores &amp; Ingots'!$C$7+DE54*'Ores &amp; Ingots'!$C$8+DF54*'Ores &amp; Ingots'!$C$9+DG54*'Ores &amp; Ingots'!$C$10+DH54*'Ores &amp; Ingots'!$C$11+DI54*'Ores &amp; Ingots'!$C$12</f>
        <v>393</v>
      </c>
      <c r="DW54" s="225" t="str">
        <f>DJ54*'Ores &amp; Ingots'!$B$3+DK54*'Ores &amp; Ingots'!$B$4+DL54*'Ores &amp; Ingots'!$B$5+DM54*'Ores &amp; Ingots'!$B$6+DN54*'Ores &amp; Ingots'!$B$7+DO54*'Ores &amp; Ingots'!$B$8+DP54*'Ores &amp; Ingots'!$B$9+DQ54*'Ores &amp; Ingots'!$B$10+DR54*'Ores &amp; Ingots'!$B$11+DS54*'Ores &amp; Ingots'!$B$12</f>
        <v>2,061</v>
      </c>
      <c r="DX54" s="249" t="str">
        <f>CZ54*Refining!$G$3+DA54*Refining!$G$4+DB54*Refining!$G$5+DC54*Refining!$G$6+DD54*Refining!$G$7+DE54*Refining!$G$8+DF54*Refining!$G$9+DG54*Refining!$G$10+DH54*Refining!$G$11+DI54*Refining!$G$12</f>
        <v>331</v>
      </c>
      <c r="DY54" s="249" t="str">
        <f t="shared" si="18"/>
        <v>51,549</v>
      </c>
      <c r="DZ54" s="250" t="str">
        <f t="shared" si="19"/>
        <v>0.0515</v>
      </c>
      <c r="EA54" s="248" t="str">
        <f t="shared" si="20"/>
        <v>676</v>
      </c>
      <c r="EB54" s="251" t="str">
        <f t="shared" ref="EB54:EC54" si="220">EA54/60</f>
        <v>11.3</v>
      </c>
      <c r="EC54" s="251" t="str">
        <f t="shared" si="220"/>
        <v>0.2</v>
      </c>
      <c r="ED54" s="248" t="str">
        <f t="shared" si="22"/>
        <v>102,882</v>
      </c>
      <c r="EE54" s="251" t="str">
        <f t="shared" ref="EE54:EF54" si="221">ED54/1000</f>
        <v>102.9</v>
      </c>
      <c r="EF54" s="252" t="str">
        <f t="shared" si="221"/>
        <v>0.10</v>
      </c>
      <c r="EG54" s="223" t="str">
        <f t="shared" si="24"/>
        <v>0.1029</v>
      </c>
      <c r="EH54" s="224" t="str">
        <f t="shared" si="25"/>
        <v>0:11:16</v>
      </c>
      <c r="EI54" s="225" t="s">
        <v>12</v>
      </c>
    </row>
    <row r="55">
      <c r="A55" s="33"/>
      <c r="B55" s="226" t="s">
        <v>947</v>
      </c>
      <c r="C55" s="227" t="s">
        <v>886</v>
      </c>
      <c r="D55" s="227">
        <v>1.0</v>
      </c>
      <c r="E55" s="227">
        <v>1.0</v>
      </c>
      <c r="F55" s="227">
        <v>2.0</v>
      </c>
      <c r="G55" s="253" t="str">
        <f t="shared" si="5"/>
        <v>31.3</v>
      </c>
      <c r="H55" s="254">
        <v>15.0</v>
      </c>
      <c r="I55" s="254">
        <v>15.0</v>
      </c>
      <c r="J55" s="254" t="str">
        <f>H55/Main!$D$9</f>
        <v>15</v>
      </c>
      <c r="K55" s="254" t="str">
        <f>I55/Main!$D$10</f>
        <v>15</v>
      </c>
      <c r="L55" s="254" t="str">
        <f t="shared" si="6"/>
        <v>1</v>
      </c>
      <c r="M55" s="254">
        <v>1.0</v>
      </c>
      <c r="N55" s="256" t="s">
        <v>12</v>
      </c>
      <c r="O55" s="255"/>
      <c r="P55" s="255"/>
      <c r="Q55" s="256"/>
      <c r="R55" s="255"/>
      <c r="S55" s="257"/>
      <c r="T55" s="257"/>
      <c r="U55" s="255"/>
      <c r="V55" s="255"/>
      <c r="W55" s="255"/>
      <c r="X55" s="330" t="s">
        <v>948</v>
      </c>
      <c r="Y55" s="255"/>
      <c r="Z55" s="255"/>
      <c r="AA55" s="255"/>
      <c r="AB55" s="255"/>
      <c r="AC55" s="258" t="s">
        <v>12</v>
      </c>
      <c r="AD55" s="225">
        <v>100.0</v>
      </c>
      <c r="AE55" s="225">
        <v>0.0</v>
      </c>
      <c r="AF55" s="225">
        <v>20.0</v>
      </c>
      <c r="AG55" s="225">
        <v>10.0</v>
      </c>
      <c r="AH55" s="225">
        <v>40.0</v>
      </c>
      <c r="AI55" s="225">
        <v>0.0</v>
      </c>
      <c r="AJ55" s="309">
        <v>2.0</v>
      </c>
      <c r="AK55" s="225">
        <v>0.0</v>
      </c>
      <c r="AL55" s="225">
        <v>0.0</v>
      </c>
      <c r="AM55" s="225">
        <v>0.0</v>
      </c>
      <c r="AN55" s="225">
        <v>0.0</v>
      </c>
      <c r="AO55" s="225">
        <v>0.0</v>
      </c>
      <c r="AP55" s="225">
        <v>0.0</v>
      </c>
      <c r="AQ55" s="225">
        <v>0.0</v>
      </c>
      <c r="AR55" s="225">
        <v>0.0</v>
      </c>
      <c r="AS55" s="225">
        <v>0.0</v>
      </c>
      <c r="AT55" s="225">
        <v>0.0</v>
      </c>
      <c r="AU55" s="225">
        <v>0.0</v>
      </c>
      <c r="AV55" s="225">
        <v>0.0</v>
      </c>
      <c r="AW55" s="225">
        <v>0.0</v>
      </c>
      <c r="AX55" s="225">
        <v>0.0</v>
      </c>
      <c r="AY55" s="236" t="str">
        <f t="shared" ref="AY55:BS55" si="222">IF(AD55 = 0, "", AD55)</f>
        <v>100</v>
      </c>
      <c r="AZ55" s="227" t="str">
        <f t="shared" si="222"/>
        <v/>
      </c>
      <c r="BA55" s="227" t="str">
        <f t="shared" si="222"/>
        <v>20</v>
      </c>
      <c r="BB55" s="227" t="str">
        <f t="shared" si="222"/>
        <v>10</v>
      </c>
      <c r="BC55" s="227" t="str">
        <f t="shared" si="222"/>
        <v>40</v>
      </c>
      <c r="BD55" s="227" t="str">
        <f t="shared" si="222"/>
        <v/>
      </c>
      <c r="BE55" s="237" t="str">
        <f t="shared" si="222"/>
        <v>2</v>
      </c>
      <c r="BF55" s="227" t="str">
        <f t="shared" si="222"/>
        <v/>
      </c>
      <c r="BG55" s="227" t="str">
        <f t="shared" si="222"/>
        <v/>
      </c>
      <c r="BH55" s="227" t="str">
        <f t="shared" si="222"/>
        <v/>
      </c>
      <c r="BI55" s="227" t="str">
        <f t="shared" si="222"/>
        <v/>
      </c>
      <c r="BJ55" s="227" t="str">
        <f t="shared" si="222"/>
        <v/>
      </c>
      <c r="BK55" s="227" t="str">
        <f t="shared" si="222"/>
        <v/>
      </c>
      <c r="BL55" s="227" t="str">
        <f t="shared" si="222"/>
        <v/>
      </c>
      <c r="BM55" s="227" t="str">
        <f t="shared" si="222"/>
        <v/>
      </c>
      <c r="BN55" s="227" t="str">
        <f t="shared" si="222"/>
        <v/>
      </c>
      <c r="BO55" s="227" t="str">
        <f t="shared" si="222"/>
        <v/>
      </c>
      <c r="BP55" s="227" t="str">
        <f t="shared" si="222"/>
        <v/>
      </c>
      <c r="BQ55" s="227" t="str">
        <f t="shared" si="222"/>
        <v/>
      </c>
      <c r="BR55" s="227" t="str">
        <f t="shared" si="222"/>
        <v/>
      </c>
      <c r="BS55" s="238" t="str">
        <f t="shared" si="222"/>
        <v/>
      </c>
      <c r="BT55" s="239" t="str">
        <f>$AY55*Assembly!Y$4+$AZ55*Assembly!Y$5+$BA55*Assembly!Y$6+$BB55*Assembly!Y$7+$BC55*Assembly!Y$8+$BD55*Assembly!Y$9+$BE55*Assembly!Y$10+$BF55*Assembly!Y$11+$BG55*Assembly!Y$12+$BH55*Assembly!Y$13+$BI55*Assembly!Y$14+$BJ55*Assembly!Y$15+$BK55*Assembly!Y$16+$BL55*Assembly!Y$17+$BM55*Assembly!Y$18+$BN55*Assembly!Y$19+$BO55*Assembly!Y$20+$BP55*Assembly!Y$21+$BQ55*Assembly!Y$22+$BR55*Assembly!Y$23+$BS55*Assembly!Y$24</f>
        <v>2,698</v>
      </c>
      <c r="BU55" s="225" t="str">
        <f t="shared" si="8"/>
        <v>86</v>
      </c>
      <c r="BV55" s="225"/>
      <c r="BW55" s="225" t="str">
        <f>$AY55*Assembly!AC$4+$AZ55*Assembly!AC$5+$BA55*Assembly!AC$6+$BB55*Assembly!AC$7+$BC55*Assembly!AC$8+$BD55*Assembly!AC$9+$BE55*Assembly!AC$10+$BF55*Assembly!AC$11+$BG55*Assembly!AC$12+$BH55*Assembly!AC$13+$BI55*Assembly!AC$14+$BJ55*Assembly!AC$15+$BK55*Assembly!AC$16+$BL55*Assembly!AC$17+$BM55*Assembly!AC$18+$BN55*Assembly!AC$19+$BO55*Assembly!AC$20+$BP55*Assembly!AC$21+$BQ55*Assembly!AC$22+$BR55*Assembly!AC$23+$BS55*Assembly!AC$24</f>
        <v>12,180</v>
      </c>
      <c r="BX55" s="240" t="str">
        <f t="shared" si="9"/>
        <v>4.51</v>
      </c>
      <c r="BY55" s="241" t="str">
        <f t="shared" si="10"/>
        <v>390</v>
      </c>
      <c r="BZ55" s="242" t="str">
        <f t="shared" si="11"/>
        <v>141.1</v>
      </c>
      <c r="CA55" s="241" t="str">
        <f t="shared" si="12"/>
        <v>812</v>
      </c>
      <c r="CB55" s="225" t="str">
        <f>$AY55*Assembly!X$4+$AZ55*Assembly!X$5+$BA55*Assembly!X$6+$BB55*Assembly!X$7+$BC55*Assembly!X$8+$BD55*Assembly!X$9+$BE55*Assembly!X$10+$BF55*Assembly!X$11+$BG55*Assembly!X$12+$BH55*Assembly!X$13+$BI55*Assembly!X$14+$BJ55*Assembly!X$15+$BK55*Assembly!X$16+$BL55*Assembly!X$17+$BM55*Assembly!X$18+$BN55*Assembly!X$19+$BO55*Assembly!X$20+$BP55*Assembly!X$21+$BQ55*Assembly!X$22+$BR55*Assembly!X$23+$BS55*Assembly!X$24</f>
        <v>292</v>
      </c>
      <c r="CC55" s="225" t="str">
        <f t="shared" si="13"/>
        <v>45,422</v>
      </c>
      <c r="CD55" s="223" t="str">
        <f t="shared" si="14"/>
        <v>0.0454</v>
      </c>
      <c r="CE55" s="243" t="str">
        <f>$AY55*Assembly!AB$4+$AZ55*Assembly!AB$5+$BA55*Assembly!AB$6+$BB55*Assembly!AB$7+$BC55*Assembly!AB$8+$BD55*Assembly!AB$9+$BE55*Assembly!AB$10+$BF55*Assembly!AB$11+$BG55*Assembly!AB$12+$BH55*Assembly!AB$13+$BI55*Assembly!AB$14+$BJ55*Assembly!AB$15+$BK55*Assembly!AB$16+$BL55*Assembly!AB$17+$BM55*Assembly!AB$18+$BN55*Assembly!AB$19+$BO55*Assembly!AB$20+$BP55*Assembly!AB$21+$BQ55*Assembly!AB$22+$BR55*Assembly!AB$23+$BS55*Assembly!AB$24</f>
        <v>816</v>
      </c>
      <c r="CF55" s="256" t="str">
        <f>$AY55*Assembly!M$4+$AZ55*Assembly!M$5+$BA55*Assembly!M$6+$BB55*Assembly!M$7+$BC55*Assembly!M$8+$BD55*Assembly!M$9+$BE55*Assembly!M$10+$BF55*Assembly!M$11+$BG55*Assembly!M$12+$BH55*Assembly!M$13+$BI55*Assembly!M$14+$BJ55*Assembly!M$15+$BK55*Assembly!M$16+$BL55*Assembly!M$17+$BM55*Assembly!M$18+$BN55*Assembly!M$19+$BO55*Assembly!M$20+$BP55*Assembly!M$21+$BQ55*Assembly!M$22+$BR55*Assembly!M$23+$BS55*Assembly!M$24</f>
        <v>2,940</v>
      </c>
      <c r="CG55" s="256" t="str">
        <f>$AY55*Assembly!N$4+$AZ55*Assembly!N$5+$BA55*Assembly!N$6+$BB55*Assembly!N$7+$BC55*Assembly!N$8+$BD55*Assembly!N$9+$BE55*Assembly!N$10+$BF55*Assembly!N$11+$BG55*Assembly!N$12+$BH55*Assembly!N$13+$BI55*Assembly!N$14+$BJ55*Assembly!N$15+$BK55*Assembly!N$16+$BL55*Assembly!N$17+$BM55*Assembly!N$18+$BN55*Assembly!N$19+$BO55*Assembly!N$20+$BP55*Assembly!N$21+$BQ55*Assembly!N$22+$BR55*Assembly!N$23+$BS55*Assembly!N$24</f>
        <v>10</v>
      </c>
      <c r="CH55" s="256" t="str">
        <f>$AY55*Assembly!O$4+$AZ55*Assembly!O$5+$BA55*Assembly!O$6+$BB55*Assembly!O$7+$BC55*Assembly!O$8+$BD55*Assembly!O$9+$BE55*Assembly!O$10+$BF55*Assembly!O$11+$BG55*Assembly!O$12+$BH55*Assembly!O$13+$BI55*Assembly!O$14+$BJ55*Assembly!O$15+$BK55*Assembly!O$16+$BL55*Assembly!O$17+$BM55*Assembly!O$18+$BN55*Assembly!O$19+$BO55*Assembly!O$20+$BP55*Assembly!O$21+$BQ55*Assembly!O$22+$BR55*Assembly!O$23+$BS55*Assembly!O$24</f>
        <v>0</v>
      </c>
      <c r="CI55" s="254" t="str">
        <f>$AY55*Assembly!P$4+$AZ55*Assembly!P$5+$BA55*Assembly!P$6+$BB55*Assembly!P$7+$BC55*Assembly!P$8+$BD55*Assembly!P$9+$BE55*Assembly!P$10+$BF55*Assembly!P$11+$BG55*Assembly!P$12+$BH55*Assembly!P$13+$BI55*Assembly!P$14+$BJ55*Assembly!P$15+$BK55*Assembly!P$16+$BL55*Assembly!P$17+$BM55*Assembly!P$18+$BN55*Assembly!P$19+$BO55*Assembly!P$20+$BP55*Assembly!P$21+$BQ55*Assembly!P$22+$BR55*Assembly!P$23+$BS55*Assembly!P$24</f>
        <v>0</v>
      </c>
      <c r="CJ55" s="254" t="str">
        <f>$AY55*Assembly!Q$4+$AZ55*Assembly!Q$5+$BA55*Assembly!Q$6+$BB55*Assembly!Q$7+$BC55*Assembly!Q$8+$BD55*Assembly!Q$9+$BE55*Assembly!Q$10+$BF55*Assembly!Q$11+$BG55*Assembly!Q$12+$BH55*Assembly!Q$13+$BI55*Assembly!Q$14+$BJ55*Assembly!Q$15+$BK55*Assembly!Q$16+$BL55*Assembly!Q$17+$BM55*Assembly!Q$18+$BN55*Assembly!Q$19+$BO55*Assembly!Q$20+$BP55*Assembly!Q$21+$BQ55*Assembly!Q$22+$BR55*Assembly!Q$23+$BS55*Assembly!Q$24</f>
        <v>0</v>
      </c>
      <c r="CK55" s="256" t="str">
        <f>$AY55*Assembly!R$4+$AZ55*Assembly!R$5+$BA55*Assembly!R$6+$BB55*Assembly!R$7+$BC55*Assembly!R$8+$BD55*Assembly!R$9+$BE55*Assembly!R$10+$BF55*Assembly!R$11+$BG55*Assembly!R$12+$BH55*Assembly!R$13+$BI55*Assembly!R$14+$BJ55*Assembly!R$15+$BK55*Assembly!R$16+$BL55*Assembly!R$17+$BM55*Assembly!R$18+$BN55*Assembly!R$19+$BO55*Assembly!R$20+$BP55*Assembly!R$21+$BQ55*Assembly!R$22+$BR55*Assembly!R$23+$BS55*Assembly!R$24</f>
        <v>0</v>
      </c>
      <c r="CL55" s="254" t="str">
        <f>$AY55*Assembly!S$4+$AZ55*Assembly!S$5+$BA55*Assembly!S$6+$BB55*Assembly!S$7+$BC55*Assembly!S$8+$BD55*Assembly!S$9+$BE55*Assembly!S$10+$BF55*Assembly!S$11+$BG55*Assembly!S$12+$BH55*Assembly!S$13+$BI55*Assembly!S$14+$BJ55*Assembly!S$15+$BK55*Assembly!S$16+$BL55*Assembly!S$17+$BM55*Assembly!S$18+$BN55*Assembly!S$19+$BO55*Assembly!S$20+$BP55*Assembly!S$21+$BQ55*Assembly!S$22+$BR55*Assembly!S$23+$BS55*Assembly!S$24</f>
        <v>0</v>
      </c>
      <c r="CM55" s="254" t="str">
        <f>$AY55*Assembly!T$4+$AZ55*Assembly!T$5+$BA55*Assembly!T$6+$BB55*Assembly!T$7+$BC55*Assembly!T$8+$BD55*Assembly!T$9+$BE55*Assembly!T$10+$BF55*Assembly!T$11+$BG55*Assembly!T$12+$BH55*Assembly!T$13+$BI55*Assembly!T$14+$BJ55*Assembly!T$15+$BK55*Assembly!T$16+$BL55*Assembly!T$17+$BM55*Assembly!T$18+$BN55*Assembly!T$19+$BO55*Assembly!T$20+$BP55*Assembly!T$21+$BQ55*Assembly!T$22+$BR55*Assembly!T$23+$BS55*Assembly!T$24</f>
        <v>0</v>
      </c>
      <c r="CN55" s="254" t="str">
        <f>$AY55*Assembly!U$4+$AZ55*Assembly!U$5+$BA55*Assembly!U$6+$BB55*Assembly!U$7+$BC55*Assembly!U$8+$BD55*Assembly!U$9+$BE55*Assembly!U$10+$BF55*Assembly!U$11+$BG55*Assembly!U$12+$BH55*Assembly!U$13+$BI55*Assembly!U$14+$BJ55*Assembly!U$15+$BK55*Assembly!U$16+$BL55*Assembly!U$17+$BM55*Assembly!U$18+$BN55*Assembly!U$19+$BO55*Assembly!U$20+$BP55*Assembly!U$21+$BQ55*Assembly!U$22+$BR55*Assembly!U$23+$BS55*Assembly!U$24</f>
        <v>0</v>
      </c>
      <c r="CO55" s="256" t="str">
        <f>$AY55*Assembly!V$4+$AZ55*Assembly!V$5+$BA55*Assembly!V$6+$BB55*Assembly!V$7+$BC55*Assembly!V$8+$BD55*Assembly!V$9+$BE55*Assembly!V$10+$BF55*Assembly!V$11+$BG55*Assembly!V$12+$BH55*Assembly!V$13+$BI55*Assembly!V$14+$BJ55*Assembly!V$15+$BK55*Assembly!V$16+$BL55*Assembly!V$17+$BM55*Assembly!V$18+$BN55*Assembly!V$19+$BO55*Assembly!V$20+$BP55*Assembly!V$21+$BQ55*Assembly!V$22+$BR55*Assembly!V$23+$BS55*Assembly!V$24</f>
        <v>0</v>
      </c>
      <c r="CP55" s="256" t="str">
        <f>CF55*Refining!$F$3</f>
        <v>5,250</v>
      </c>
      <c r="CQ55" s="256" t="str">
        <f>CG55*Refining!$F$4</f>
        <v>31</v>
      </c>
      <c r="CR55" s="256" t="str">
        <f>CH55*Refining!$F$5</f>
        <v>0</v>
      </c>
      <c r="CS55" s="256" t="str">
        <f>CI55*Refining!$F$6</f>
        <v>0</v>
      </c>
      <c r="CT55" s="256" t="str">
        <f>CJ55*Refining!$F$7</f>
        <v>0</v>
      </c>
      <c r="CU55" s="256" t="str">
        <f>CK55*Refining!$F$8</f>
        <v>0</v>
      </c>
      <c r="CV55" s="256" t="str">
        <f>CL55*Refining!$F$9</f>
        <v>0</v>
      </c>
      <c r="CW55" s="256" t="str">
        <f>CM55*Refining!$F$10</f>
        <v>0</v>
      </c>
      <c r="CX55" s="256" t="str">
        <f>CN55*Refining!$F$11</f>
        <v>0</v>
      </c>
      <c r="CY55" s="256" t="str">
        <f>CO55*Refining!$F$12</f>
        <v>0</v>
      </c>
      <c r="CZ55" s="244" t="str">
        <f t="shared" ref="CZ55:DS55" si="223">IF(CF55 = 0, "", CF55)</f>
        <v>2,940</v>
      </c>
      <c r="DA55" s="245" t="str">
        <f t="shared" si="223"/>
        <v>10</v>
      </c>
      <c r="DB55" s="245" t="str">
        <f t="shared" si="223"/>
        <v/>
      </c>
      <c r="DC55" s="245" t="str">
        <f t="shared" si="223"/>
        <v/>
      </c>
      <c r="DD55" s="245" t="str">
        <f t="shared" si="223"/>
        <v/>
      </c>
      <c r="DE55" s="245" t="str">
        <f t="shared" si="223"/>
        <v/>
      </c>
      <c r="DF55" s="245" t="str">
        <f t="shared" si="223"/>
        <v/>
      </c>
      <c r="DG55" s="245" t="str">
        <f t="shared" si="223"/>
        <v/>
      </c>
      <c r="DH55" s="245" t="str">
        <f t="shared" si="223"/>
        <v/>
      </c>
      <c r="DI55" s="246" t="str">
        <f t="shared" si="223"/>
        <v/>
      </c>
      <c r="DJ55" s="244" t="str">
        <f t="shared" si="223"/>
        <v>5,250</v>
      </c>
      <c r="DK55" s="245" t="str">
        <f t="shared" si="223"/>
        <v>31</v>
      </c>
      <c r="DL55" s="245" t="str">
        <f t="shared" si="223"/>
        <v/>
      </c>
      <c r="DM55" s="245" t="str">
        <f t="shared" si="223"/>
        <v/>
      </c>
      <c r="DN55" s="259" t="str">
        <f t="shared" si="223"/>
        <v/>
      </c>
      <c r="DO55" s="245" t="str">
        <f t="shared" si="223"/>
        <v/>
      </c>
      <c r="DP55" s="245" t="str">
        <f t="shared" si="223"/>
        <v/>
      </c>
      <c r="DQ55" s="245" t="str">
        <f t="shared" si="223"/>
        <v/>
      </c>
      <c r="DR55" s="245" t="str">
        <f t="shared" si="223"/>
        <v/>
      </c>
      <c r="DS55" s="246" t="str">
        <f t="shared" si="223"/>
        <v/>
      </c>
      <c r="DT55" s="248" t="str">
        <f t="shared" si="16"/>
        <v>2,950</v>
      </c>
      <c r="DU55" s="249" t="str">
        <f t="shared" si="17"/>
        <v>5,281</v>
      </c>
      <c r="DV55" s="225" t="str">
        <f>CZ55*'Ores &amp; Ingots'!$C$3+DA55*'Ores &amp; Ingots'!$C$4+DB55*'Ores &amp; Ingots'!$C$5+DC55*'Ores &amp; Ingots'!$C$6+DD55*'Ores &amp; Ingots'!$C$7+DE55*'Ores &amp; Ingots'!$C$8+DF55*'Ores &amp; Ingots'!$C$9+DG55*'Ores &amp; Ingots'!$C$10+DH55*'Ores &amp; Ingots'!$C$11+DI55*'Ores &amp; Ingots'!$C$12</f>
        <v>375</v>
      </c>
      <c r="DW55" s="225" t="str">
        <f>DJ55*'Ores &amp; Ingots'!$B$3+DK55*'Ores &amp; Ingots'!$B$4+DL55*'Ores &amp; Ingots'!$B$5+DM55*'Ores &amp; Ingots'!$B$6+DN55*'Ores &amp; Ingots'!$B$7+DO55*'Ores &amp; Ingots'!$B$8+DP55*'Ores &amp; Ingots'!$B$9+DQ55*'Ores &amp; Ingots'!$B$10+DR55*'Ores &amp; Ingots'!$B$11+DS55*'Ores &amp; Ingots'!$B$12</f>
        <v>1,954</v>
      </c>
      <c r="DX55" s="249" t="str">
        <f>CZ55*Refining!$G$3+DA55*Refining!$G$4+DB55*Refining!$G$5+DC55*Refining!$G$6+DD55*Refining!$G$7+DE55*Refining!$G$8+DF55*Refining!$G$9+DG55*Refining!$G$10+DH55*Refining!$G$11+DI55*Refining!$G$12</f>
        <v>250</v>
      </c>
      <c r="DY55" s="249" t="str">
        <f t="shared" si="18"/>
        <v>38,889</v>
      </c>
      <c r="DZ55" s="250" t="str">
        <f t="shared" si="19"/>
        <v>0.0389</v>
      </c>
      <c r="EA55" s="248" t="str">
        <f t="shared" si="20"/>
        <v>557</v>
      </c>
      <c r="EB55" s="251" t="str">
        <f t="shared" ref="EB55:EC55" si="224">EA55/60</f>
        <v>9.3</v>
      </c>
      <c r="EC55" s="251" t="str">
        <f t="shared" si="224"/>
        <v>0.2</v>
      </c>
      <c r="ED55" s="248" t="str">
        <f t="shared" si="22"/>
        <v>84,311</v>
      </c>
      <c r="EE55" s="251" t="str">
        <f t="shared" ref="EE55:EF55" si="225">ED55/1000</f>
        <v>84.3</v>
      </c>
      <c r="EF55" s="252" t="str">
        <f t="shared" si="225"/>
        <v>0.08</v>
      </c>
      <c r="EG55" s="223" t="str">
        <f t="shared" si="24"/>
        <v>0.0843</v>
      </c>
      <c r="EH55" s="224" t="str">
        <f t="shared" si="25"/>
        <v>0:09:17</v>
      </c>
      <c r="EI55" s="225" t="s">
        <v>12</v>
      </c>
    </row>
    <row r="56">
      <c r="A56" s="33"/>
      <c r="B56" s="226" t="s">
        <v>949</v>
      </c>
      <c r="C56" s="227" t="s">
        <v>886</v>
      </c>
      <c r="D56" s="227">
        <v>1.0</v>
      </c>
      <c r="E56" s="227">
        <v>1.0</v>
      </c>
      <c r="F56" s="227">
        <v>2.0</v>
      </c>
      <c r="G56" s="228" t="str">
        <f t="shared" si="5"/>
        <v>31.3</v>
      </c>
      <c r="H56" s="229">
        <v>40.0</v>
      </c>
      <c r="I56" s="229">
        <v>40.0</v>
      </c>
      <c r="J56" s="229" t="str">
        <f>H56/Main!$D$9</f>
        <v>40</v>
      </c>
      <c r="K56" s="229" t="str">
        <f>I56/Main!$D$10</f>
        <v>40</v>
      </c>
      <c r="L56" s="229" t="str">
        <f t="shared" si="6"/>
        <v>1</v>
      </c>
      <c r="M56" s="229">
        <v>1.0</v>
      </c>
      <c r="N56" s="231">
        <v>2000.0</v>
      </c>
      <c r="O56" s="231">
        <v>2000.0</v>
      </c>
      <c r="P56" s="230"/>
      <c r="Q56" s="231"/>
      <c r="R56" s="230"/>
      <c r="S56" s="232"/>
      <c r="T56" s="232"/>
      <c r="U56" s="230"/>
      <c r="V56" s="230"/>
      <c r="W56" s="229">
        <v>150.0</v>
      </c>
      <c r="X56" s="232"/>
      <c r="Y56" s="230"/>
      <c r="Z56" s="230"/>
      <c r="AA56" s="230"/>
      <c r="AB56" s="230"/>
      <c r="AC56" s="334" t="s">
        <v>18</v>
      </c>
      <c r="AD56" s="225">
        <v>50.0</v>
      </c>
      <c r="AE56" s="225">
        <v>0.0</v>
      </c>
      <c r="AF56" s="225">
        <v>0.0</v>
      </c>
      <c r="AG56" s="225">
        <v>0.0</v>
      </c>
      <c r="AH56" s="225">
        <v>40.0</v>
      </c>
      <c r="AI56" s="225">
        <v>0.0</v>
      </c>
      <c r="AJ56" s="225">
        <v>5.0</v>
      </c>
      <c r="AK56" s="225">
        <v>25.0</v>
      </c>
      <c r="AL56" s="225">
        <v>0.0</v>
      </c>
      <c r="AM56" s="225">
        <v>0.0</v>
      </c>
      <c r="AN56" s="225">
        <v>0.0</v>
      </c>
      <c r="AO56" s="225">
        <v>0.0</v>
      </c>
      <c r="AP56" s="225">
        <v>0.0</v>
      </c>
      <c r="AQ56" s="225">
        <v>0.0</v>
      </c>
      <c r="AR56" s="225">
        <v>0.0</v>
      </c>
      <c r="AS56" s="225">
        <v>0.0</v>
      </c>
      <c r="AT56" s="225">
        <v>0.0</v>
      </c>
      <c r="AU56" s="225">
        <v>0.0</v>
      </c>
      <c r="AV56" s="225">
        <v>0.0</v>
      </c>
      <c r="AW56" s="309">
        <v>25.0</v>
      </c>
      <c r="AX56" s="225">
        <v>0.0</v>
      </c>
      <c r="AY56" s="236" t="str">
        <f t="shared" ref="AY56:BS56" si="226">IF(AD56 = 0, "", AD56)</f>
        <v>50</v>
      </c>
      <c r="AZ56" s="227" t="str">
        <f t="shared" si="226"/>
        <v/>
      </c>
      <c r="BA56" s="227" t="str">
        <f t="shared" si="226"/>
        <v/>
      </c>
      <c r="BB56" s="227" t="str">
        <f t="shared" si="226"/>
        <v/>
      </c>
      <c r="BC56" s="227" t="str">
        <f t="shared" si="226"/>
        <v>40</v>
      </c>
      <c r="BD56" s="227" t="str">
        <f t="shared" si="226"/>
        <v/>
      </c>
      <c r="BE56" s="227" t="str">
        <f t="shared" si="226"/>
        <v>5</v>
      </c>
      <c r="BF56" s="227" t="str">
        <f t="shared" si="226"/>
        <v>25</v>
      </c>
      <c r="BG56" s="227" t="str">
        <f t="shared" si="226"/>
        <v/>
      </c>
      <c r="BH56" s="227" t="str">
        <f t="shared" si="226"/>
        <v/>
      </c>
      <c r="BI56" s="227" t="str">
        <f t="shared" si="226"/>
        <v/>
      </c>
      <c r="BJ56" s="227" t="str">
        <f t="shared" si="226"/>
        <v/>
      </c>
      <c r="BK56" s="227" t="str">
        <f t="shared" si="226"/>
        <v/>
      </c>
      <c r="BL56" s="227" t="str">
        <f t="shared" si="226"/>
        <v/>
      </c>
      <c r="BM56" s="227" t="str">
        <f t="shared" si="226"/>
        <v/>
      </c>
      <c r="BN56" s="227" t="str">
        <f t="shared" si="226"/>
        <v/>
      </c>
      <c r="BO56" s="227" t="str">
        <f t="shared" si="226"/>
        <v/>
      </c>
      <c r="BP56" s="227" t="str">
        <f t="shared" si="226"/>
        <v/>
      </c>
      <c r="BQ56" s="227" t="str">
        <f t="shared" si="226"/>
        <v/>
      </c>
      <c r="BR56" s="237" t="str">
        <f t="shared" si="226"/>
        <v>25</v>
      </c>
      <c r="BS56" s="238" t="str">
        <f t="shared" si="226"/>
        <v/>
      </c>
      <c r="BT56" s="239" t="str">
        <f>$AY56*Assembly!Y$4+$AZ56*Assembly!Y$5+$BA56*Assembly!Y$6+$BB56*Assembly!Y$7+$BC56*Assembly!Y$8+$BD56*Assembly!Y$9+$BE56*Assembly!Y$10+$BF56*Assembly!Y$11+$BG56*Assembly!Y$12+$BH56*Assembly!Y$13+$BI56*Assembly!Y$14+$BJ56*Assembly!Y$15+$BK56*Assembly!Y$16+$BL56*Assembly!Y$17+$BM56*Assembly!Y$18+$BN56*Assembly!Y$19+$BO56*Assembly!Y$20+$BP56*Assembly!Y$21+$BQ56*Assembly!Y$22+$BR56*Assembly!Y$23+$BS56*Assembly!Y$24</f>
        <v>1,570</v>
      </c>
      <c r="BU56" s="225" t="str">
        <f t="shared" si="8"/>
        <v>50</v>
      </c>
      <c r="BV56" s="225"/>
      <c r="BW56" s="225" t="str">
        <f>$AY56*Assembly!AC$4+$AZ56*Assembly!AC$5+$BA56*Assembly!AC$6+$BB56*Assembly!AC$7+$BC56*Assembly!AC$8+$BD56*Assembly!AC$9+$BE56*Assembly!AC$10+$BF56*Assembly!AC$11+$BG56*Assembly!AC$12+$BH56*Assembly!AC$13+$BI56*Assembly!AC$14+$BJ56*Assembly!AC$15+$BK56*Assembly!AC$16+$BL56*Assembly!AC$17+$BM56*Assembly!AC$18+$BN56*Assembly!AC$19+$BO56*Assembly!AC$20+$BP56*Assembly!AC$21+$BQ56*Assembly!AC$22+$BR56*Assembly!AC$23+$BS56*Assembly!AC$24</f>
        <v>6,525</v>
      </c>
      <c r="BX56" s="240" t="str">
        <f t="shared" si="9"/>
        <v>4.16</v>
      </c>
      <c r="BY56" s="241" t="str">
        <f t="shared" si="10"/>
        <v>209</v>
      </c>
      <c r="BZ56" s="242" t="str">
        <f t="shared" si="11"/>
        <v>129.9</v>
      </c>
      <c r="CA56" s="241" t="str">
        <f t="shared" si="12"/>
        <v>163</v>
      </c>
      <c r="CB56" s="225" t="str">
        <f>$AY56*Assembly!X$4+$AZ56*Assembly!X$5+$BA56*Assembly!X$6+$BB56*Assembly!X$7+$BC56*Assembly!X$8+$BD56*Assembly!X$9+$BE56*Assembly!X$10+$BF56*Assembly!X$11+$BG56*Assembly!X$12+$BH56*Assembly!X$13+$BI56*Assembly!X$14+$BJ56*Assembly!X$15+$BK56*Assembly!X$16+$BL56*Assembly!X$17+$BM56*Assembly!X$18+$BN56*Assembly!X$19+$BO56*Assembly!X$20+$BP56*Assembly!X$21+$BQ56*Assembly!X$22+$BR56*Assembly!X$23+$BS56*Assembly!X$24</f>
        <v>265</v>
      </c>
      <c r="CC56" s="225" t="str">
        <f t="shared" si="13"/>
        <v>41,222</v>
      </c>
      <c r="CD56" s="223" t="str">
        <f t="shared" si="14"/>
        <v>0.0412</v>
      </c>
      <c r="CE56" s="243" t="str">
        <f>$AY56*Assembly!AB$4+$AZ56*Assembly!AB$5+$BA56*Assembly!AB$6+$BB56*Assembly!AB$7+$BC56*Assembly!AB$8+$BD56*Assembly!AB$9+$BE56*Assembly!AB$10+$BF56*Assembly!AB$11+$BG56*Assembly!AB$12+$BH56*Assembly!AB$13+$BI56*Assembly!AB$14+$BJ56*Assembly!AB$15+$BK56*Assembly!AB$16+$BL56*Assembly!AB$17+$BM56*Assembly!AB$18+$BN56*Assembly!AB$19+$BO56*Assembly!AB$20+$BP56*Assembly!AB$21+$BQ56*Assembly!AB$22+$BR56*Assembly!AB$23+$BS56*Assembly!AB$24</f>
        <v>445</v>
      </c>
      <c r="CF56" s="231" t="str">
        <f>$AY56*Assembly!M$4+$AZ56*Assembly!M$5+$BA56*Assembly!M$6+$BB56*Assembly!M$7+$BC56*Assembly!M$8+$BD56*Assembly!M$9+$BE56*Assembly!M$10+$BF56*Assembly!M$11+$BG56*Assembly!M$12+$BH56*Assembly!M$13+$BI56*Assembly!M$14+$BJ56*Assembly!M$15+$BK56*Assembly!M$16+$BL56*Assembly!M$17+$BM56*Assembly!M$18+$BN56*Assembly!M$19+$BO56*Assembly!M$20+$BP56*Assembly!M$21+$BQ56*Assembly!M$22+$BR56*Assembly!M$23+$BS56*Assembly!M$24</f>
        <v>1,688</v>
      </c>
      <c r="CG56" s="231" t="str">
        <f>$AY56*Assembly!N$4+$AZ56*Assembly!N$5+$BA56*Assembly!N$6+$BB56*Assembly!N$7+$BC56*Assembly!N$8+$BD56*Assembly!N$9+$BE56*Assembly!N$10+$BF56*Assembly!N$11+$BG56*Assembly!N$12+$BH56*Assembly!N$13+$BI56*Assembly!N$14+$BJ56*Assembly!N$15+$BK56*Assembly!N$16+$BL56*Assembly!N$17+$BM56*Assembly!N$18+$BN56*Assembly!N$19+$BO56*Assembly!N$20+$BP56*Assembly!N$21+$BQ56*Assembly!N$22+$BR56*Assembly!N$23+$BS56*Assembly!N$24</f>
        <v>400</v>
      </c>
      <c r="CH56" s="231" t="str">
        <f>$AY56*Assembly!O$4+$AZ56*Assembly!O$5+$BA56*Assembly!O$6+$BB56*Assembly!O$7+$BC56*Assembly!O$8+$BD56*Assembly!O$9+$BE56*Assembly!O$10+$BF56*Assembly!O$11+$BG56*Assembly!O$12+$BH56*Assembly!O$13+$BI56*Assembly!O$14+$BJ56*Assembly!O$15+$BK56*Assembly!O$16+$BL56*Assembly!O$17+$BM56*Assembly!O$18+$BN56*Assembly!O$19+$BO56*Assembly!O$20+$BP56*Assembly!O$21+$BQ56*Assembly!O$22+$BR56*Assembly!O$23+$BS56*Assembly!O$24</f>
        <v>0</v>
      </c>
      <c r="CI56" s="229" t="str">
        <f>$AY56*Assembly!P$4+$AZ56*Assembly!P$5+$BA56*Assembly!P$6+$BB56*Assembly!P$7+$BC56*Assembly!P$8+$BD56*Assembly!P$9+$BE56*Assembly!P$10+$BF56*Assembly!P$11+$BG56*Assembly!P$12+$BH56*Assembly!P$13+$BI56*Assembly!P$14+$BJ56*Assembly!P$15+$BK56*Assembly!P$16+$BL56*Assembly!P$17+$BM56*Assembly!P$18+$BN56*Assembly!P$19+$BO56*Assembly!P$20+$BP56*Assembly!P$21+$BQ56*Assembly!P$22+$BR56*Assembly!P$23+$BS56*Assembly!P$24</f>
        <v>0</v>
      </c>
      <c r="CJ56" s="229" t="str">
        <f>$AY56*Assembly!Q$4+$AZ56*Assembly!Q$5+$BA56*Assembly!Q$6+$BB56*Assembly!Q$7+$BC56*Assembly!Q$8+$BD56*Assembly!Q$9+$BE56*Assembly!Q$10+$BF56*Assembly!Q$11+$BG56*Assembly!Q$12+$BH56*Assembly!Q$13+$BI56*Assembly!Q$14+$BJ56*Assembly!Q$15+$BK56*Assembly!Q$16+$BL56*Assembly!Q$17+$BM56*Assembly!Q$18+$BN56*Assembly!Q$19+$BO56*Assembly!Q$20+$BP56*Assembly!Q$21+$BQ56*Assembly!Q$22+$BR56*Assembly!Q$23+$BS56*Assembly!Q$24</f>
        <v>5</v>
      </c>
      <c r="CK56" s="231" t="str">
        <f>$AY56*Assembly!R$4+$AZ56*Assembly!R$5+$BA56*Assembly!R$6+$BB56*Assembly!R$7+$BC56*Assembly!R$8+$BD56*Assembly!R$9+$BE56*Assembly!R$10+$BF56*Assembly!R$11+$BG56*Assembly!R$12+$BH56*Assembly!R$13+$BI56*Assembly!R$14+$BJ56*Assembly!R$15+$BK56*Assembly!R$16+$BL56*Assembly!R$17+$BM56*Assembly!R$18+$BN56*Assembly!R$19+$BO56*Assembly!R$20+$BP56*Assembly!R$21+$BQ56*Assembly!R$22+$BR56*Assembly!R$23+$BS56*Assembly!R$24</f>
        <v>0</v>
      </c>
      <c r="CL56" s="229" t="str">
        <f>$AY56*Assembly!S$4+$AZ56*Assembly!S$5+$BA56*Assembly!S$6+$BB56*Assembly!S$7+$BC56*Assembly!S$8+$BD56*Assembly!S$9+$BE56*Assembly!S$10+$BF56*Assembly!S$11+$BG56*Assembly!S$12+$BH56*Assembly!S$13+$BI56*Assembly!S$14+$BJ56*Assembly!S$15+$BK56*Assembly!S$16+$BL56*Assembly!S$17+$BM56*Assembly!S$18+$BN56*Assembly!S$19+$BO56*Assembly!S$20+$BP56*Assembly!S$21+$BQ56*Assembly!S$22+$BR56*Assembly!S$23+$BS56*Assembly!S$24</f>
        <v>0</v>
      </c>
      <c r="CM56" s="229" t="str">
        <f>$AY56*Assembly!T$4+$AZ56*Assembly!T$5+$BA56*Assembly!T$6+$BB56*Assembly!T$7+$BC56*Assembly!T$8+$BD56*Assembly!T$9+$BE56*Assembly!T$10+$BF56*Assembly!T$11+$BG56*Assembly!T$12+$BH56*Assembly!T$13+$BI56*Assembly!T$14+$BJ56*Assembly!T$15+$BK56*Assembly!T$16+$BL56*Assembly!T$17+$BM56*Assembly!T$18+$BN56*Assembly!T$19+$BO56*Assembly!T$20+$BP56*Assembly!T$21+$BQ56*Assembly!T$22+$BR56*Assembly!T$23+$BS56*Assembly!T$24</f>
        <v>0</v>
      </c>
      <c r="CN56" s="229" t="str">
        <f>$AY56*Assembly!U$4+$AZ56*Assembly!U$5+$BA56*Assembly!U$6+$BB56*Assembly!U$7+$BC56*Assembly!U$8+$BD56*Assembly!U$9+$BE56*Assembly!U$10+$BF56*Assembly!U$11+$BG56*Assembly!U$12+$BH56*Assembly!U$13+$BI56*Assembly!U$14+$BJ56*Assembly!U$15+$BK56*Assembly!U$16+$BL56*Assembly!U$17+$BM56*Assembly!U$18+$BN56*Assembly!U$19+$BO56*Assembly!U$20+$BP56*Assembly!U$21+$BQ56*Assembly!U$22+$BR56*Assembly!U$23+$BS56*Assembly!U$24</f>
        <v>0</v>
      </c>
      <c r="CO56" s="231" t="str">
        <f>$AY56*Assembly!V$4+$AZ56*Assembly!V$5+$BA56*Assembly!V$6+$BB56*Assembly!V$7+$BC56*Assembly!V$8+$BD56*Assembly!V$9+$BE56*Assembly!V$10+$BF56*Assembly!V$11+$BG56*Assembly!V$12+$BH56*Assembly!V$13+$BI56*Assembly!V$14+$BJ56*Assembly!V$15+$BK56*Assembly!V$16+$BL56*Assembly!V$17+$BM56*Assembly!V$18+$BN56*Assembly!V$19+$BO56*Assembly!V$20+$BP56*Assembly!V$21+$BQ56*Assembly!V$22+$BR56*Assembly!V$23+$BS56*Assembly!V$24</f>
        <v>0</v>
      </c>
      <c r="CP56" s="231" t="str">
        <f>CF56*Refining!$F$3</f>
        <v>3,013</v>
      </c>
      <c r="CQ56" s="231" t="str">
        <f>CG56*Refining!$F$4</f>
        <v>1,250</v>
      </c>
      <c r="CR56" s="231" t="str">
        <f>CH56*Refining!$F$5</f>
        <v>0</v>
      </c>
      <c r="CS56" s="231" t="str">
        <f>CI56*Refining!$F$6</f>
        <v>0</v>
      </c>
      <c r="CT56" s="231" t="str">
        <f>CJ56*Refining!$F$7</f>
        <v>9</v>
      </c>
      <c r="CU56" s="231" t="str">
        <f>CK56*Refining!$F$8</f>
        <v>0</v>
      </c>
      <c r="CV56" s="231" t="str">
        <f>CL56*Refining!$F$9</f>
        <v>0</v>
      </c>
      <c r="CW56" s="231" t="str">
        <f>CM56*Refining!$F$10</f>
        <v>0</v>
      </c>
      <c r="CX56" s="231" t="str">
        <f>CN56*Refining!$F$11</f>
        <v>0</v>
      </c>
      <c r="CY56" s="231" t="str">
        <f>CO56*Refining!$F$12</f>
        <v>0</v>
      </c>
      <c r="CZ56" s="244" t="str">
        <f t="shared" ref="CZ56:DS56" si="227">IF(CF56 = 0, "", CF56)</f>
        <v>1,688</v>
      </c>
      <c r="DA56" s="245" t="str">
        <f t="shared" si="227"/>
        <v>400</v>
      </c>
      <c r="DB56" s="245" t="str">
        <f t="shared" si="227"/>
        <v/>
      </c>
      <c r="DC56" s="245" t="str">
        <f t="shared" si="227"/>
        <v/>
      </c>
      <c r="DD56" s="245" t="str">
        <f t="shared" si="227"/>
        <v>5</v>
      </c>
      <c r="DE56" s="245" t="str">
        <f t="shared" si="227"/>
        <v/>
      </c>
      <c r="DF56" s="245" t="str">
        <f t="shared" si="227"/>
        <v/>
      </c>
      <c r="DG56" s="245" t="str">
        <f t="shared" si="227"/>
        <v/>
      </c>
      <c r="DH56" s="245" t="str">
        <f t="shared" si="227"/>
        <v/>
      </c>
      <c r="DI56" s="246" t="str">
        <f t="shared" si="227"/>
        <v/>
      </c>
      <c r="DJ56" s="244" t="str">
        <f t="shared" si="227"/>
        <v>3,013</v>
      </c>
      <c r="DK56" s="245" t="str">
        <f t="shared" si="227"/>
        <v>1,250</v>
      </c>
      <c r="DL56" s="245" t="str">
        <f t="shared" si="227"/>
        <v/>
      </c>
      <c r="DM56" s="245" t="str">
        <f t="shared" si="227"/>
        <v/>
      </c>
      <c r="DN56" s="247" t="str">
        <f t="shared" si="227"/>
        <v>8.9</v>
      </c>
      <c r="DO56" s="245" t="str">
        <f t="shared" si="227"/>
        <v/>
      </c>
      <c r="DP56" s="245" t="str">
        <f t="shared" si="227"/>
        <v/>
      </c>
      <c r="DQ56" s="245" t="str">
        <f t="shared" si="227"/>
        <v/>
      </c>
      <c r="DR56" s="245" t="str">
        <f t="shared" si="227"/>
        <v/>
      </c>
      <c r="DS56" s="246" t="str">
        <f t="shared" si="227"/>
        <v/>
      </c>
      <c r="DT56" s="248" t="str">
        <f t="shared" si="16"/>
        <v>2,093</v>
      </c>
      <c r="DU56" s="249" t="str">
        <f t="shared" si="17"/>
        <v>4,272</v>
      </c>
      <c r="DV56" s="225" t="str">
        <f>CZ56*'Ores &amp; Ingots'!$C$3+DA56*'Ores &amp; Ingots'!$C$4+DB56*'Ores &amp; Ingots'!$C$5+DC56*'Ores &amp; Ingots'!$C$6+DD56*'Ores &amp; Ingots'!$C$7+DE56*'Ores &amp; Ingots'!$C$8+DF56*'Ores &amp; Ingots'!$C$9+DG56*'Ores &amp; Ingots'!$C$10+DH56*'Ores &amp; Ingots'!$C$11+DI56*'Ores &amp; Ingots'!$C$12</f>
        <v>261</v>
      </c>
      <c r="DW56" s="225" t="str">
        <f>DJ56*'Ores &amp; Ingots'!$B$3+DK56*'Ores &amp; Ingots'!$B$4+DL56*'Ores &amp; Ingots'!$B$5+DM56*'Ores &amp; Ingots'!$B$6+DN56*'Ores &amp; Ingots'!$B$7+DO56*'Ores &amp; Ingots'!$B$8+DP56*'Ores &amp; Ingots'!$B$9+DQ56*'Ores &amp; Ingots'!$B$10+DR56*'Ores &amp; Ingots'!$B$11+DS56*'Ores &amp; Ingots'!$B$12</f>
        <v>1,581</v>
      </c>
      <c r="DX56" s="249" t="str">
        <f>CZ56*Refining!$G$3+DA56*Refining!$G$4+DB56*Refining!$G$5+DC56*Refining!$G$6+DD56*Refining!$G$7+DE56*Refining!$G$8+DF56*Refining!$G$9+DG56*Refining!$G$10+DH56*Refining!$G$11+DI56*Refining!$G$12</f>
        <v>2,043</v>
      </c>
      <c r="DY56" s="249" t="str">
        <f t="shared" si="18"/>
        <v>317,815</v>
      </c>
      <c r="DZ56" s="250" t="str">
        <f t="shared" si="19"/>
        <v>0.3178</v>
      </c>
      <c r="EA56" s="248" t="str">
        <f t="shared" si="20"/>
        <v>2,348</v>
      </c>
      <c r="EB56" s="251" t="str">
        <f t="shared" ref="EB56:EC56" si="228">EA56/60</f>
        <v>39.1</v>
      </c>
      <c r="EC56" s="251" t="str">
        <f t="shared" si="228"/>
        <v>0.7</v>
      </c>
      <c r="ED56" s="248" t="str">
        <f t="shared" si="22"/>
        <v>359,037</v>
      </c>
      <c r="EE56" s="251" t="str">
        <f t="shared" ref="EE56:EF56" si="229">ED56/1000</f>
        <v>359.0</v>
      </c>
      <c r="EF56" s="252" t="str">
        <f t="shared" si="229"/>
        <v>0.36</v>
      </c>
      <c r="EG56" s="223" t="str">
        <f t="shared" si="24"/>
        <v>0.3590</v>
      </c>
      <c r="EH56" s="224" t="str">
        <f t="shared" si="25"/>
        <v>0:39:08</v>
      </c>
      <c r="EI56" s="225">
        <v>298.0</v>
      </c>
    </row>
    <row r="57">
      <c r="A57" s="33"/>
      <c r="B57" s="226" t="s">
        <v>949</v>
      </c>
      <c r="C57" s="227" t="s">
        <v>885</v>
      </c>
      <c r="D57" s="227">
        <v>1.0</v>
      </c>
      <c r="E57" s="227">
        <v>1.0</v>
      </c>
      <c r="F57" s="227">
        <v>2.0</v>
      </c>
      <c r="G57" s="253" t="str">
        <f t="shared" si="5"/>
        <v>0.3</v>
      </c>
      <c r="H57" s="254">
        <v>20.0</v>
      </c>
      <c r="I57" s="254">
        <v>20.0</v>
      </c>
      <c r="J57" s="254" t="str">
        <f>H57/Main!$D$9</f>
        <v>20</v>
      </c>
      <c r="K57" s="254" t="str">
        <f>I57/Main!$D$10</f>
        <v>20</v>
      </c>
      <c r="L57" s="254" t="str">
        <f t="shared" si="6"/>
        <v>1</v>
      </c>
      <c r="M57" s="254">
        <v>1.0</v>
      </c>
      <c r="N57" s="256">
        <v>2000.0</v>
      </c>
      <c r="O57" s="256">
        <v>2000.0</v>
      </c>
      <c r="P57" s="255"/>
      <c r="Q57" s="256"/>
      <c r="R57" s="255"/>
      <c r="S57" s="257"/>
      <c r="T57" s="257"/>
      <c r="U57" s="255"/>
      <c r="V57" s="255"/>
      <c r="W57" s="254">
        <v>50.0</v>
      </c>
      <c r="X57" s="257"/>
      <c r="Y57" s="255"/>
      <c r="Z57" s="255"/>
      <c r="AA57" s="255"/>
      <c r="AB57" s="255"/>
      <c r="AC57" s="335"/>
      <c r="AD57" s="225">
        <v>2.0</v>
      </c>
      <c r="AE57" s="225">
        <v>0.0</v>
      </c>
      <c r="AF57" s="225">
        <v>0.0</v>
      </c>
      <c r="AG57" s="225">
        <v>0.0</v>
      </c>
      <c r="AH57" s="225">
        <v>2.0</v>
      </c>
      <c r="AI57" s="225">
        <v>0.0</v>
      </c>
      <c r="AJ57" s="225">
        <v>1.0</v>
      </c>
      <c r="AK57" s="225">
        <v>1.0</v>
      </c>
      <c r="AL57" s="225">
        <v>0.0</v>
      </c>
      <c r="AM57" s="225">
        <v>0.0</v>
      </c>
      <c r="AN57" s="225">
        <v>0.0</v>
      </c>
      <c r="AO57" s="225">
        <v>0.0</v>
      </c>
      <c r="AP57" s="225">
        <v>0.0</v>
      </c>
      <c r="AQ57" s="225">
        <v>0.0</v>
      </c>
      <c r="AR57" s="225">
        <v>0.0</v>
      </c>
      <c r="AS57" s="225">
        <v>0.0</v>
      </c>
      <c r="AT57" s="225">
        <v>0.0</v>
      </c>
      <c r="AU57" s="225">
        <v>0.0</v>
      </c>
      <c r="AV57" s="225">
        <v>0.0</v>
      </c>
      <c r="AW57" s="309">
        <v>1.0</v>
      </c>
      <c r="AX57" s="225">
        <v>0.0</v>
      </c>
      <c r="AY57" s="236" t="str">
        <f t="shared" ref="AY57:BS57" si="230">IF(AD57 = 0, "", AD57)</f>
        <v>2</v>
      </c>
      <c r="AZ57" s="227" t="str">
        <f t="shared" si="230"/>
        <v/>
      </c>
      <c r="BA57" s="227" t="str">
        <f t="shared" si="230"/>
        <v/>
      </c>
      <c r="BB57" s="227" t="str">
        <f t="shared" si="230"/>
        <v/>
      </c>
      <c r="BC57" s="227" t="str">
        <f t="shared" si="230"/>
        <v>2</v>
      </c>
      <c r="BD57" s="227" t="str">
        <f t="shared" si="230"/>
        <v/>
      </c>
      <c r="BE57" s="227" t="str">
        <f t="shared" si="230"/>
        <v>1</v>
      </c>
      <c r="BF57" s="227" t="str">
        <f t="shared" si="230"/>
        <v>1</v>
      </c>
      <c r="BG57" s="227" t="str">
        <f t="shared" si="230"/>
        <v/>
      </c>
      <c r="BH57" s="227" t="str">
        <f t="shared" si="230"/>
        <v/>
      </c>
      <c r="BI57" s="227" t="str">
        <f t="shared" si="230"/>
        <v/>
      </c>
      <c r="BJ57" s="227" t="str">
        <f t="shared" si="230"/>
        <v/>
      </c>
      <c r="BK57" s="227" t="str">
        <f t="shared" si="230"/>
        <v/>
      </c>
      <c r="BL57" s="227" t="str">
        <f t="shared" si="230"/>
        <v/>
      </c>
      <c r="BM57" s="227" t="str">
        <f t="shared" si="230"/>
        <v/>
      </c>
      <c r="BN57" s="227" t="str">
        <f t="shared" si="230"/>
        <v/>
      </c>
      <c r="BO57" s="227" t="str">
        <f t="shared" si="230"/>
        <v/>
      </c>
      <c r="BP57" s="227" t="str">
        <f t="shared" si="230"/>
        <v/>
      </c>
      <c r="BQ57" s="227" t="str">
        <f t="shared" si="230"/>
        <v/>
      </c>
      <c r="BR57" s="237" t="str">
        <f t="shared" si="230"/>
        <v>1</v>
      </c>
      <c r="BS57" s="238" t="str">
        <f t="shared" si="230"/>
        <v/>
      </c>
      <c r="BT57" s="239" t="str">
        <f>$AY57*Assembly!Y$4+$AZ57*Assembly!Y$5+$BA57*Assembly!Y$6+$BB57*Assembly!Y$7+$BC57*Assembly!Y$8+$BD57*Assembly!Y$9+$BE57*Assembly!Y$10+$BF57*Assembly!Y$11+$BG57*Assembly!Y$12+$BH57*Assembly!Y$13+$BI57*Assembly!Y$14+$BJ57*Assembly!Y$15+$BK57*Assembly!Y$16+$BL57*Assembly!Y$17+$BM57*Assembly!Y$18+$BN57*Assembly!Y$19+$BO57*Assembly!Y$20+$BP57*Assembly!Y$21+$BQ57*Assembly!Y$22+$BR57*Assembly!Y$23+$BS57*Assembly!Y$24</f>
        <v>85</v>
      </c>
      <c r="BU57" s="225" t="str">
        <f t="shared" si="8"/>
        <v>341</v>
      </c>
      <c r="BV57" s="225"/>
      <c r="BW57" s="225" t="str">
        <f>$AY57*Assembly!AC$4+$AZ57*Assembly!AC$5+$BA57*Assembly!AC$6+$BB57*Assembly!AC$7+$BC57*Assembly!AC$8+$BD57*Assembly!AC$9+$BE57*Assembly!AC$10+$BF57*Assembly!AC$11+$BG57*Assembly!AC$12+$BH57*Assembly!AC$13+$BI57*Assembly!AC$14+$BJ57*Assembly!AC$15+$BK57*Assembly!AC$16+$BL57*Assembly!AC$17+$BM57*Assembly!AC$18+$BN57*Assembly!AC$19+$BO57*Assembly!AC$20+$BP57*Assembly!AC$21+$BQ57*Assembly!AC$22+$BR57*Assembly!AC$23+$BS57*Assembly!AC$24</f>
        <v>305</v>
      </c>
      <c r="BX57" s="240" t="str">
        <f t="shared" si="9"/>
        <v>3.58</v>
      </c>
      <c r="BY57" s="241" t="str">
        <f t="shared" si="10"/>
        <v>1220</v>
      </c>
      <c r="BZ57" s="242" t="str">
        <f t="shared" si="11"/>
        <v>0.9</v>
      </c>
      <c r="CA57" s="241" t="str">
        <f t="shared" si="12"/>
        <v>15</v>
      </c>
      <c r="CB57" s="225" t="str">
        <f>$AY57*Assembly!X$4+$AZ57*Assembly!X$5+$BA57*Assembly!X$6+$BB57*Assembly!X$7+$BC57*Assembly!X$8+$BD57*Assembly!X$9+$BE57*Assembly!X$10+$BF57*Assembly!X$11+$BG57*Assembly!X$12+$BH57*Assembly!X$13+$BI57*Assembly!X$14+$BJ57*Assembly!X$15+$BK57*Assembly!X$16+$BL57*Assembly!X$17+$BM57*Assembly!X$18+$BN57*Assembly!X$19+$BO57*Assembly!X$20+$BP57*Assembly!X$21+$BQ57*Assembly!X$22+$BR57*Assembly!X$23+$BS57*Assembly!X$24</f>
        <v>13</v>
      </c>
      <c r="CC57" s="225" t="str">
        <f t="shared" si="13"/>
        <v>2,022</v>
      </c>
      <c r="CD57" s="223" t="str">
        <f t="shared" si="14"/>
        <v>0.0020</v>
      </c>
      <c r="CE57" s="243" t="str">
        <f>$AY57*Assembly!AB$4+$AZ57*Assembly!AB$5+$BA57*Assembly!AB$6+$BB57*Assembly!AB$7+$BC57*Assembly!AB$8+$BD57*Assembly!AB$9+$BE57*Assembly!AB$10+$BF57*Assembly!AB$11+$BG57*Assembly!AB$12+$BH57*Assembly!AB$13+$BI57*Assembly!AB$14+$BJ57*Assembly!AB$15+$BK57*Assembly!AB$16+$BL57*Assembly!AB$17+$BM57*Assembly!AB$18+$BN57*Assembly!AB$19+$BO57*Assembly!AB$20+$BP57*Assembly!AB$21+$BQ57*Assembly!AB$22+$BR57*Assembly!AB$23+$BS57*Assembly!AB$24</f>
        <v>25</v>
      </c>
      <c r="CF57" s="256" t="str">
        <f>$AY57*Assembly!M$4+$AZ57*Assembly!M$5+$BA57*Assembly!M$6+$BB57*Assembly!M$7+$BC57*Assembly!M$8+$BD57*Assembly!M$9+$BE57*Assembly!M$10+$BF57*Assembly!M$11+$BG57*Assembly!M$12+$BH57*Assembly!M$13+$BI57*Assembly!M$14+$BJ57*Assembly!M$15+$BK57*Assembly!M$16+$BL57*Assembly!M$17+$BM57*Assembly!M$18+$BN57*Assembly!M$19+$BO57*Assembly!M$20+$BP57*Assembly!M$21+$BQ57*Assembly!M$22+$BR57*Assembly!M$23+$BS57*Assembly!M$24</f>
        <v>88</v>
      </c>
      <c r="CG57" s="256" t="str">
        <f>$AY57*Assembly!N$4+$AZ57*Assembly!N$5+$BA57*Assembly!N$6+$BB57*Assembly!N$7+$BC57*Assembly!N$8+$BD57*Assembly!N$9+$BE57*Assembly!N$10+$BF57*Assembly!N$11+$BG57*Assembly!N$12+$BH57*Assembly!N$13+$BI57*Assembly!N$14+$BJ57*Assembly!N$15+$BK57*Assembly!N$16+$BL57*Assembly!N$17+$BM57*Assembly!N$18+$BN57*Assembly!N$19+$BO57*Assembly!N$20+$BP57*Assembly!N$21+$BQ57*Assembly!N$22+$BR57*Assembly!N$23+$BS57*Assembly!N$24</f>
        <v>20</v>
      </c>
      <c r="CH57" s="256" t="str">
        <f>$AY57*Assembly!O$4+$AZ57*Assembly!O$5+$BA57*Assembly!O$6+$BB57*Assembly!O$7+$BC57*Assembly!O$8+$BD57*Assembly!O$9+$BE57*Assembly!O$10+$BF57*Assembly!O$11+$BG57*Assembly!O$12+$BH57*Assembly!O$13+$BI57*Assembly!O$14+$BJ57*Assembly!O$15+$BK57*Assembly!O$16+$BL57*Assembly!O$17+$BM57*Assembly!O$18+$BN57*Assembly!O$19+$BO57*Assembly!O$20+$BP57*Assembly!O$21+$BQ57*Assembly!O$22+$BR57*Assembly!O$23+$BS57*Assembly!O$24</f>
        <v>0</v>
      </c>
      <c r="CI57" s="254" t="str">
        <f>$AY57*Assembly!P$4+$AZ57*Assembly!P$5+$BA57*Assembly!P$6+$BB57*Assembly!P$7+$BC57*Assembly!P$8+$BD57*Assembly!P$9+$BE57*Assembly!P$10+$BF57*Assembly!P$11+$BG57*Assembly!P$12+$BH57*Assembly!P$13+$BI57*Assembly!P$14+$BJ57*Assembly!P$15+$BK57*Assembly!P$16+$BL57*Assembly!P$17+$BM57*Assembly!P$18+$BN57*Assembly!P$19+$BO57*Assembly!P$20+$BP57*Assembly!P$21+$BQ57*Assembly!P$22+$BR57*Assembly!P$23+$BS57*Assembly!P$24</f>
        <v>0</v>
      </c>
      <c r="CJ57" s="254" t="str">
        <f>$AY57*Assembly!Q$4+$AZ57*Assembly!Q$5+$BA57*Assembly!Q$6+$BB57*Assembly!Q$7+$BC57*Assembly!Q$8+$BD57*Assembly!Q$9+$BE57*Assembly!Q$10+$BF57*Assembly!Q$11+$BG57*Assembly!Q$12+$BH57*Assembly!Q$13+$BI57*Assembly!Q$14+$BJ57*Assembly!Q$15+$BK57*Assembly!Q$16+$BL57*Assembly!Q$17+$BM57*Assembly!Q$18+$BN57*Assembly!Q$19+$BO57*Assembly!Q$20+$BP57*Assembly!Q$21+$BQ57*Assembly!Q$22+$BR57*Assembly!Q$23+$BS57*Assembly!Q$24</f>
        <v>0.2</v>
      </c>
      <c r="CK57" s="256" t="str">
        <f>$AY57*Assembly!R$4+$AZ57*Assembly!R$5+$BA57*Assembly!R$6+$BB57*Assembly!R$7+$BC57*Assembly!R$8+$BD57*Assembly!R$9+$BE57*Assembly!R$10+$BF57*Assembly!R$11+$BG57*Assembly!R$12+$BH57*Assembly!R$13+$BI57*Assembly!R$14+$BJ57*Assembly!R$15+$BK57*Assembly!R$16+$BL57*Assembly!R$17+$BM57*Assembly!R$18+$BN57*Assembly!R$19+$BO57*Assembly!R$20+$BP57*Assembly!R$21+$BQ57*Assembly!R$22+$BR57*Assembly!R$23+$BS57*Assembly!R$24</f>
        <v>0</v>
      </c>
      <c r="CL57" s="254" t="str">
        <f>$AY57*Assembly!S$4+$AZ57*Assembly!S$5+$BA57*Assembly!S$6+$BB57*Assembly!S$7+$BC57*Assembly!S$8+$BD57*Assembly!S$9+$BE57*Assembly!S$10+$BF57*Assembly!S$11+$BG57*Assembly!S$12+$BH57*Assembly!S$13+$BI57*Assembly!S$14+$BJ57*Assembly!S$15+$BK57*Assembly!S$16+$BL57*Assembly!S$17+$BM57*Assembly!S$18+$BN57*Assembly!S$19+$BO57*Assembly!S$20+$BP57*Assembly!S$21+$BQ57*Assembly!S$22+$BR57*Assembly!S$23+$BS57*Assembly!S$24</f>
        <v>0</v>
      </c>
      <c r="CM57" s="254" t="str">
        <f>$AY57*Assembly!T$4+$AZ57*Assembly!T$5+$BA57*Assembly!T$6+$BB57*Assembly!T$7+$BC57*Assembly!T$8+$BD57*Assembly!T$9+$BE57*Assembly!T$10+$BF57*Assembly!T$11+$BG57*Assembly!T$12+$BH57*Assembly!T$13+$BI57*Assembly!T$14+$BJ57*Assembly!T$15+$BK57*Assembly!T$16+$BL57*Assembly!T$17+$BM57*Assembly!T$18+$BN57*Assembly!T$19+$BO57*Assembly!T$20+$BP57*Assembly!T$21+$BQ57*Assembly!T$22+$BR57*Assembly!T$23+$BS57*Assembly!T$24</f>
        <v>0</v>
      </c>
      <c r="CN57" s="254" t="str">
        <f>$AY57*Assembly!U$4+$AZ57*Assembly!U$5+$BA57*Assembly!U$6+$BB57*Assembly!U$7+$BC57*Assembly!U$8+$BD57*Assembly!U$9+$BE57*Assembly!U$10+$BF57*Assembly!U$11+$BG57*Assembly!U$12+$BH57*Assembly!U$13+$BI57*Assembly!U$14+$BJ57*Assembly!U$15+$BK57*Assembly!U$16+$BL57*Assembly!U$17+$BM57*Assembly!U$18+$BN57*Assembly!U$19+$BO57*Assembly!U$20+$BP57*Assembly!U$21+$BQ57*Assembly!U$22+$BR57*Assembly!U$23+$BS57*Assembly!U$24</f>
        <v>0</v>
      </c>
      <c r="CO57" s="256" t="str">
        <f>$AY57*Assembly!V$4+$AZ57*Assembly!V$5+$BA57*Assembly!V$6+$BB57*Assembly!V$7+$BC57*Assembly!V$8+$BD57*Assembly!V$9+$BE57*Assembly!V$10+$BF57*Assembly!V$11+$BG57*Assembly!V$12+$BH57*Assembly!V$13+$BI57*Assembly!V$14+$BJ57*Assembly!V$15+$BK57*Assembly!V$16+$BL57*Assembly!V$17+$BM57*Assembly!V$18+$BN57*Assembly!V$19+$BO57*Assembly!V$20+$BP57*Assembly!V$21+$BQ57*Assembly!V$22+$BR57*Assembly!V$23+$BS57*Assembly!V$24</f>
        <v>0</v>
      </c>
      <c r="CP57" s="256" t="str">
        <f>CF57*Refining!$F$3</f>
        <v>156</v>
      </c>
      <c r="CQ57" s="256" t="str">
        <f>CG57*Refining!$F$4</f>
        <v>63</v>
      </c>
      <c r="CR57" s="256" t="str">
        <f>CH57*Refining!$F$5</f>
        <v>0</v>
      </c>
      <c r="CS57" s="256" t="str">
        <f>CI57*Refining!$F$6</f>
        <v>0</v>
      </c>
      <c r="CT57" s="256" t="str">
        <f>CJ57*Refining!$F$7</f>
        <v>0</v>
      </c>
      <c r="CU57" s="256" t="str">
        <f>CK57*Refining!$F$8</f>
        <v>0</v>
      </c>
      <c r="CV57" s="256" t="str">
        <f>CL57*Refining!$F$9</f>
        <v>0</v>
      </c>
      <c r="CW57" s="256" t="str">
        <f>CM57*Refining!$F$10</f>
        <v>0</v>
      </c>
      <c r="CX57" s="256" t="str">
        <f>CN57*Refining!$F$11</f>
        <v>0</v>
      </c>
      <c r="CY57" s="256" t="str">
        <f>CO57*Refining!$F$12</f>
        <v>0</v>
      </c>
      <c r="CZ57" s="244" t="str">
        <f t="shared" ref="CZ57:DS57" si="231">IF(CF57 = 0, "", CF57)</f>
        <v>88</v>
      </c>
      <c r="DA57" s="245" t="str">
        <f t="shared" si="231"/>
        <v>20</v>
      </c>
      <c r="DB57" s="245" t="str">
        <f t="shared" si="231"/>
        <v/>
      </c>
      <c r="DC57" s="245" t="str">
        <f t="shared" si="231"/>
        <v/>
      </c>
      <c r="DD57" s="245" t="str">
        <f t="shared" si="231"/>
        <v>0.2</v>
      </c>
      <c r="DE57" s="245" t="str">
        <f t="shared" si="231"/>
        <v/>
      </c>
      <c r="DF57" s="245" t="str">
        <f t="shared" si="231"/>
        <v/>
      </c>
      <c r="DG57" s="245" t="str">
        <f t="shared" si="231"/>
        <v/>
      </c>
      <c r="DH57" s="245" t="str">
        <f t="shared" si="231"/>
        <v/>
      </c>
      <c r="DI57" s="246" t="str">
        <f t="shared" si="231"/>
        <v/>
      </c>
      <c r="DJ57" s="244" t="str">
        <f t="shared" si="231"/>
        <v>156</v>
      </c>
      <c r="DK57" s="245" t="str">
        <f t="shared" si="231"/>
        <v>63</v>
      </c>
      <c r="DL57" s="245" t="str">
        <f t="shared" si="231"/>
        <v/>
      </c>
      <c r="DM57" s="245" t="str">
        <f t="shared" si="231"/>
        <v/>
      </c>
      <c r="DN57" s="247" t="str">
        <f t="shared" si="231"/>
        <v>0.4</v>
      </c>
      <c r="DO57" s="245" t="str">
        <f t="shared" si="231"/>
        <v/>
      </c>
      <c r="DP57" s="245" t="str">
        <f t="shared" si="231"/>
        <v/>
      </c>
      <c r="DQ57" s="245" t="str">
        <f t="shared" si="231"/>
        <v/>
      </c>
      <c r="DR57" s="245" t="str">
        <f t="shared" si="231"/>
        <v/>
      </c>
      <c r="DS57" s="246" t="str">
        <f t="shared" si="231"/>
        <v/>
      </c>
      <c r="DT57" s="248" t="str">
        <f t="shared" si="16"/>
        <v>108</v>
      </c>
      <c r="DU57" s="249" t="str">
        <f t="shared" si="17"/>
        <v>219</v>
      </c>
      <c r="DV57" s="225" t="str">
        <f>CZ57*'Ores &amp; Ingots'!$C$3+DA57*'Ores &amp; Ingots'!$C$4+DB57*'Ores &amp; Ingots'!$C$5+DC57*'Ores &amp; Ingots'!$C$6+DD57*'Ores &amp; Ingots'!$C$7+DE57*'Ores &amp; Ingots'!$C$8+DF57*'Ores &amp; Ingots'!$C$9+DG57*'Ores &amp; Ingots'!$C$10+DH57*'Ores &amp; Ingots'!$C$11+DI57*'Ores &amp; Ingots'!$C$12</f>
        <v>13</v>
      </c>
      <c r="DW57" s="225" t="str">
        <f>DJ57*'Ores &amp; Ingots'!$B$3+DK57*'Ores &amp; Ingots'!$B$4+DL57*'Ores &amp; Ingots'!$B$5+DM57*'Ores &amp; Ingots'!$B$6+DN57*'Ores &amp; Ingots'!$B$7+DO57*'Ores &amp; Ingots'!$B$8+DP57*'Ores &amp; Ingots'!$B$9+DQ57*'Ores &amp; Ingots'!$B$10+DR57*'Ores &amp; Ingots'!$B$11+DS57*'Ores &amp; Ingots'!$B$12</f>
        <v>81</v>
      </c>
      <c r="DX57" s="249" t="str">
        <f>CZ57*Refining!$G$3+DA57*Refining!$G$4+DB57*Refining!$G$5+DC57*Refining!$G$6+DD57*Refining!$G$7+DE57*Refining!$G$8+DF57*Refining!$G$9+DG57*Refining!$G$10+DH57*Refining!$G$11+DI57*Refining!$G$12</f>
        <v>102</v>
      </c>
      <c r="DY57" s="249" t="str">
        <f t="shared" si="18"/>
        <v>15,918</v>
      </c>
      <c r="DZ57" s="250" t="str">
        <f t="shared" si="19"/>
        <v>0.0159</v>
      </c>
      <c r="EA57" s="248" t="str">
        <f t="shared" si="20"/>
        <v>135</v>
      </c>
      <c r="EB57" s="251" t="str">
        <f t="shared" ref="EB57:EC57" si="232">EA57/60</f>
        <v>2.3</v>
      </c>
      <c r="EC57" s="251" t="str">
        <f t="shared" si="232"/>
        <v>0.0</v>
      </c>
      <c r="ED57" s="248" t="str">
        <f t="shared" si="22"/>
        <v>17,940</v>
      </c>
      <c r="EE57" s="251" t="str">
        <f t="shared" ref="EE57:EF57" si="233">ED57/1000</f>
        <v>17.9</v>
      </c>
      <c r="EF57" s="252" t="str">
        <f t="shared" si="233"/>
        <v>0.02</v>
      </c>
      <c r="EG57" s="223" t="str">
        <f t="shared" si="24"/>
        <v>0.0179</v>
      </c>
      <c r="EH57" s="224" t="str">
        <f t="shared" si="25"/>
        <v>0:02:15</v>
      </c>
      <c r="EI57" s="225" t="s">
        <v>12</v>
      </c>
    </row>
    <row r="58">
      <c r="A58" s="33"/>
      <c r="B58" s="336" t="s">
        <v>950</v>
      </c>
      <c r="C58" s="227" t="s">
        <v>886</v>
      </c>
      <c r="D58" s="227">
        <v>1.0</v>
      </c>
      <c r="E58" s="227">
        <v>1.0</v>
      </c>
      <c r="F58" s="227">
        <v>1.0</v>
      </c>
      <c r="G58" s="228" t="str">
        <f t="shared" si="5"/>
        <v>15.6</v>
      </c>
      <c r="H58" s="229">
        <v>20.0</v>
      </c>
      <c r="I58" s="229">
        <v>20.0</v>
      </c>
      <c r="J58" s="229" t="str">
        <f>H58/Main!$D$9</f>
        <v>20</v>
      </c>
      <c r="K58" s="229" t="str">
        <f>I58/Main!$D$10</f>
        <v>20</v>
      </c>
      <c r="L58" s="229" t="str">
        <f t="shared" si="6"/>
        <v>1</v>
      </c>
      <c r="M58" s="229">
        <v>1.0</v>
      </c>
      <c r="N58" s="231">
        <v>200.0</v>
      </c>
      <c r="O58" s="231">
        <v>200.0</v>
      </c>
      <c r="P58" s="230"/>
      <c r="Q58" s="231"/>
      <c r="R58" s="230"/>
      <c r="S58" s="232"/>
      <c r="T58" s="232"/>
      <c r="U58" s="230"/>
      <c r="V58" s="230"/>
      <c r="W58" s="232"/>
      <c r="X58" s="232"/>
      <c r="Y58" s="230"/>
      <c r="Z58" s="230"/>
      <c r="AA58" s="230"/>
      <c r="AB58" s="230"/>
      <c r="AC58" s="334" t="s">
        <v>913</v>
      </c>
      <c r="AD58" s="225">
        <v>21.0</v>
      </c>
      <c r="AE58" s="225">
        <v>0.0</v>
      </c>
      <c r="AF58" s="225">
        <v>0.0</v>
      </c>
      <c r="AG58" s="225">
        <v>2.0</v>
      </c>
      <c r="AH58" s="225">
        <v>4.0</v>
      </c>
      <c r="AI58" s="225">
        <v>0.0</v>
      </c>
      <c r="AJ58" s="225">
        <v>1.0</v>
      </c>
      <c r="AK58" s="309">
        <v>2.0</v>
      </c>
      <c r="AL58" s="225">
        <v>0.0</v>
      </c>
      <c r="AM58" s="225">
        <v>0.0</v>
      </c>
      <c r="AN58" s="225">
        <v>0.0</v>
      </c>
      <c r="AO58" s="225">
        <v>0.0</v>
      </c>
      <c r="AP58" s="225">
        <v>0.0</v>
      </c>
      <c r="AQ58" s="225">
        <v>0.0</v>
      </c>
      <c r="AR58" s="225">
        <v>0.0</v>
      </c>
      <c r="AS58" s="225">
        <v>0.0</v>
      </c>
      <c r="AT58" s="225">
        <v>0.0</v>
      </c>
      <c r="AU58" s="225">
        <v>0.0</v>
      </c>
      <c r="AV58" s="225">
        <v>0.0</v>
      </c>
      <c r="AW58" s="225">
        <v>0.0</v>
      </c>
      <c r="AX58" s="225">
        <v>0.0</v>
      </c>
      <c r="AY58" s="236" t="str">
        <f t="shared" ref="AY58:BS58" si="234">IF(AD58 = 0, "", AD58)</f>
        <v>21</v>
      </c>
      <c r="AZ58" s="227" t="str">
        <f t="shared" si="234"/>
        <v/>
      </c>
      <c r="BA58" s="227" t="str">
        <f t="shared" si="234"/>
        <v/>
      </c>
      <c r="BB58" s="227" t="str">
        <f t="shared" si="234"/>
        <v>2</v>
      </c>
      <c r="BC58" s="227" t="str">
        <f t="shared" si="234"/>
        <v>4</v>
      </c>
      <c r="BD58" s="227" t="str">
        <f t="shared" si="234"/>
        <v/>
      </c>
      <c r="BE58" s="227" t="str">
        <f t="shared" si="234"/>
        <v>1</v>
      </c>
      <c r="BF58" s="237" t="str">
        <f t="shared" si="234"/>
        <v>2</v>
      </c>
      <c r="BG58" s="227" t="str">
        <f t="shared" si="234"/>
        <v/>
      </c>
      <c r="BH58" s="227" t="str">
        <f t="shared" si="234"/>
        <v/>
      </c>
      <c r="BI58" s="227" t="str">
        <f t="shared" si="234"/>
        <v/>
      </c>
      <c r="BJ58" s="227" t="str">
        <f t="shared" si="234"/>
        <v/>
      </c>
      <c r="BK58" s="227" t="str">
        <f t="shared" si="234"/>
        <v/>
      </c>
      <c r="BL58" s="227" t="str">
        <f t="shared" si="234"/>
        <v/>
      </c>
      <c r="BM58" s="227" t="str">
        <f t="shared" si="234"/>
        <v/>
      </c>
      <c r="BN58" s="227" t="str">
        <f t="shared" si="234"/>
        <v/>
      </c>
      <c r="BO58" s="227" t="str">
        <f t="shared" si="234"/>
        <v/>
      </c>
      <c r="BP58" s="227" t="str">
        <f t="shared" si="234"/>
        <v/>
      </c>
      <c r="BQ58" s="227" t="str">
        <f t="shared" si="234"/>
        <v/>
      </c>
      <c r="BR58" s="227" t="str">
        <f t="shared" si="234"/>
        <v/>
      </c>
      <c r="BS58" s="238" t="str">
        <f t="shared" si="234"/>
        <v/>
      </c>
      <c r="BT58" s="239" t="str">
        <f>$AY58*Assembly!Y$4+$AZ58*Assembly!Y$5+$BA58*Assembly!Y$6+$BB58*Assembly!Y$7+$BC58*Assembly!Y$8+$BD58*Assembly!Y$9+$BE58*Assembly!Y$10+$BF58*Assembly!Y$11+$BG58*Assembly!Y$12+$BH58*Assembly!Y$13+$BI58*Assembly!Y$14+$BJ58*Assembly!Y$15+$BK58*Assembly!Y$16+$BL58*Assembly!Y$17+$BM58*Assembly!Y$18+$BN58*Assembly!Y$19+$BO58*Assembly!Y$20+$BP58*Assembly!Y$21+$BQ58*Assembly!Y$22+$BR58*Assembly!Y$23+$BS58*Assembly!Y$24</f>
        <v>526</v>
      </c>
      <c r="BU58" s="225" t="str">
        <f t="shared" si="8"/>
        <v>34</v>
      </c>
      <c r="BV58" s="225"/>
      <c r="BW58" s="225" t="str">
        <f>$AY58*Assembly!AC$4+$AZ58*Assembly!AC$5+$BA58*Assembly!AC$6+$BB58*Assembly!AC$7+$BC58*Assembly!AC$8+$BD58*Assembly!AC$9+$BE58*Assembly!AC$10+$BF58*Assembly!AC$11+$BG58*Assembly!AC$12+$BH58*Assembly!AC$13+$BI58*Assembly!AC$14+$BJ58*Assembly!AC$15+$BK58*Assembly!AC$16+$BL58*Assembly!AC$17+$BM58*Assembly!AC$18+$BN58*Assembly!AC$19+$BO58*Assembly!AC$20+$BP58*Assembly!AC$21+$BQ58*Assembly!AC$22+$BR58*Assembly!AC$23+$BS58*Assembly!AC$24</f>
        <v>2,382</v>
      </c>
      <c r="BX58" s="240" t="str">
        <f t="shared" si="9"/>
        <v>4.53</v>
      </c>
      <c r="BY58" s="241" t="str">
        <f t="shared" si="10"/>
        <v>152</v>
      </c>
      <c r="BZ58" s="242" t="str">
        <f t="shared" si="11"/>
        <v>70.7</v>
      </c>
      <c r="CA58" s="241" t="str">
        <f t="shared" si="12"/>
        <v>119</v>
      </c>
      <c r="CB58" s="225" t="str">
        <f>$AY58*Assembly!X$4+$AZ58*Assembly!X$5+$BA58*Assembly!X$6+$BB58*Assembly!X$7+$BC58*Assembly!X$8+$BD58*Assembly!X$9+$BE58*Assembly!X$10+$BF58*Assembly!X$11+$BG58*Assembly!X$12+$BH58*Assembly!X$13+$BI58*Assembly!X$14+$BJ58*Assembly!X$15+$BK58*Assembly!X$16+$BL58*Assembly!X$17+$BM58*Assembly!X$18+$BN58*Assembly!X$19+$BO58*Assembly!X$20+$BP58*Assembly!X$21+$BQ58*Assembly!X$22+$BR58*Assembly!X$23+$BS58*Assembly!X$24</f>
        <v>42</v>
      </c>
      <c r="CC58" s="225" t="str">
        <f t="shared" si="13"/>
        <v>6,533</v>
      </c>
      <c r="CD58" s="223" t="str">
        <f t="shared" si="14"/>
        <v>0.0065</v>
      </c>
      <c r="CE58" s="243" t="str">
        <f>$AY58*Assembly!AB$4+$AZ58*Assembly!AB$5+$BA58*Assembly!AB$6+$BB58*Assembly!AB$7+$BC58*Assembly!AB$8+$BD58*Assembly!AB$9+$BE58*Assembly!AB$10+$BF58*Assembly!AB$11+$BG58*Assembly!AB$12+$BH58*Assembly!AB$13+$BI58*Assembly!AB$14+$BJ58*Assembly!AB$15+$BK58*Assembly!AB$16+$BL58*Assembly!AB$17+$BM58*Assembly!AB$18+$BN58*Assembly!AB$19+$BO58*Assembly!AB$20+$BP58*Assembly!AB$21+$BQ58*Assembly!AB$22+$BR58*Assembly!AB$23+$BS58*Assembly!AB$24</f>
        <v>157</v>
      </c>
      <c r="CF58" s="231" t="str">
        <f>$AY58*Assembly!M$4+$AZ58*Assembly!M$5+$BA58*Assembly!M$6+$BB58*Assembly!M$7+$BC58*Assembly!M$8+$BD58*Assembly!M$9+$BE58*Assembly!M$10+$BF58*Assembly!M$11+$BG58*Assembly!M$12+$BH58*Assembly!M$13+$BI58*Assembly!M$14+$BJ58*Assembly!M$15+$BK58*Assembly!M$16+$BL58*Assembly!M$17+$BM58*Assembly!M$18+$BN58*Assembly!M$19+$BO58*Assembly!M$20+$BP58*Assembly!M$21+$BQ58*Assembly!M$22+$BR58*Assembly!M$23+$BS58*Assembly!M$24</f>
        <v>562</v>
      </c>
      <c r="CG58" s="231" t="str">
        <f>$AY58*Assembly!N$4+$AZ58*Assembly!N$5+$BA58*Assembly!N$6+$BB58*Assembly!N$7+$BC58*Assembly!N$8+$BD58*Assembly!N$9+$BE58*Assembly!N$10+$BF58*Assembly!N$11+$BG58*Assembly!N$12+$BH58*Assembly!N$13+$BI58*Assembly!N$14+$BJ58*Assembly!N$15+$BK58*Assembly!N$16+$BL58*Assembly!N$17+$BM58*Assembly!N$18+$BN58*Assembly!N$19+$BO58*Assembly!N$20+$BP58*Assembly!N$21+$BQ58*Assembly!N$22+$BR58*Assembly!N$23+$BS58*Assembly!N$24</f>
        <v>5</v>
      </c>
      <c r="CH58" s="231" t="str">
        <f>$AY58*Assembly!O$4+$AZ58*Assembly!O$5+$BA58*Assembly!O$6+$BB58*Assembly!O$7+$BC58*Assembly!O$8+$BD58*Assembly!O$9+$BE58*Assembly!O$10+$BF58*Assembly!O$11+$BG58*Assembly!O$12+$BH58*Assembly!O$13+$BI58*Assembly!O$14+$BJ58*Assembly!O$15+$BK58*Assembly!O$16+$BL58*Assembly!O$17+$BM58*Assembly!O$18+$BN58*Assembly!O$19+$BO58*Assembly!O$20+$BP58*Assembly!O$21+$BQ58*Assembly!O$22+$BR58*Assembly!O$23+$BS58*Assembly!O$24</f>
        <v>0</v>
      </c>
      <c r="CI58" s="229" t="str">
        <f>$AY58*Assembly!P$4+$AZ58*Assembly!P$5+$BA58*Assembly!P$6+$BB58*Assembly!P$7+$BC58*Assembly!P$8+$BD58*Assembly!P$9+$BE58*Assembly!P$10+$BF58*Assembly!P$11+$BG58*Assembly!P$12+$BH58*Assembly!P$13+$BI58*Assembly!P$14+$BJ58*Assembly!P$15+$BK58*Assembly!P$16+$BL58*Assembly!P$17+$BM58*Assembly!P$18+$BN58*Assembly!P$19+$BO58*Assembly!P$20+$BP58*Assembly!P$21+$BQ58*Assembly!P$22+$BR58*Assembly!P$23+$BS58*Assembly!P$24</f>
        <v>0</v>
      </c>
      <c r="CJ58" s="229" t="str">
        <f>$AY58*Assembly!Q$4+$AZ58*Assembly!Q$5+$BA58*Assembly!Q$6+$BB58*Assembly!Q$7+$BC58*Assembly!Q$8+$BD58*Assembly!Q$9+$BE58*Assembly!Q$10+$BF58*Assembly!Q$11+$BG58*Assembly!Q$12+$BH58*Assembly!Q$13+$BI58*Assembly!Q$14+$BJ58*Assembly!Q$15+$BK58*Assembly!Q$16+$BL58*Assembly!Q$17+$BM58*Assembly!Q$18+$BN58*Assembly!Q$19+$BO58*Assembly!Q$20+$BP58*Assembly!Q$21+$BQ58*Assembly!Q$22+$BR58*Assembly!Q$23+$BS58*Assembly!Q$24</f>
        <v>0.4</v>
      </c>
      <c r="CK58" s="231" t="str">
        <f>$AY58*Assembly!R$4+$AZ58*Assembly!R$5+$BA58*Assembly!R$6+$BB58*Assembly!R$7+$BC58*Assembly!R$8+$BD58*Assembly!R$9+$BE58*Assembly!R$10+$BF58*Assembly!R$11+$BG58*Assembly!R$12+$BH58*Assembly!R$13+$BI58*Assembly!R$14+$BJ58*Assembly!R$15+$BK58*Assembly!R$16+$BL58*Assembly!R$17+$BM58*Assembly!R$18+$BN58*Assembly!R$19+$BO58*Assembly!R$20+$BP58*Assembly!R$21+$BQ58*Assembly!R$22+$BR58*Assembly!R$23+$BS58*Assembly!R$24</f>
        <v>0</v>
      </c>
      <c r="CL58" s="229" t="str">
        <f>$AY58*Assembly!S$4+$AZ58*Assembly!S$5+$BA58*Assembly!S$6+$BB58*Assembly!S$7+$BC58*Assembly!S$8+$BD58*Assembly!S$9+$BE58*Assembly!S$10+$BF58*Assembly!S$11+$BG58*Assembly!S$12+$BH58*Assembly!S$13+$BI58*Assembly!S$14+$BJ58*Assembly!S$15+$BK58*Assembly!S$16+$BL58*Assembly!S$17+$BM58*Assembly!S$18+$BN58*Assembly!S$19+$BO58*Assembly!S$20+$BP58*Assembly!S$21+$BQ58*Assembly!S$22+$BR58*Assembly!S$23+$BS58*Assembly!S$24</f>
        <v>0</v>
      </c>
      <c r="CM58" s="229" t="str">
        <f>$AY58*Assembly!T$4+$AZ58*Assembly!T$5+$BA58*Assembly!T$6+$BB58*Assembly!T$7+$BC58*Assembly!T$8+$BD58*Assembly!T$9+$BE58*Assembly!T$10+$BF58*Assembly!T$11+$BG58*Assembly!T$12+$BH58*Assembly!T$13+$BI58*Assembly!T$14+$BJ58*Assembly!T$15+$BK58*Assembly!T$16+$BL58*Assembly!T$17+$BM58*Assembly!T$18+$BN58*Assembly!T$19+$BO58*Assembly!T$20+$BP58*Assembly!T$21+$BQ58*Assembly!T$22+$BR58*Assembly!T$23+$BS58*Assembly!T$24</f>
        <v>0</v>
      </c>
      <c r="CN58" s="229" t="str">
        <f>$AY58*Assembly!U$4+$AZ58*Assembly!U$5+$BA58*Assembly!U$6+$BB58*Assembly!U$7+$BC58*Assembly!U$8+$BD58*Assembly!U$9+$BE58*Assembly!U$10+$BF58*Assembly!U$11+$BG58*Assembly!U$12+$BH58*Assembly!U$13+$BI58*Assembly!U$14+$BJ58*Assembly!U$15+$BK58*Assembly!U$16+$BL58*Assembly!U$17+$BM58*Assembly!U$18+$BN58*Assembly!U$19+$BO58*Assembly!U$20+$BP58*Assembly!U$21+$BQ58*Assembly!U$22+$BR58*Assembly!U$23+$BS58*Assembly!U$24</f>
        <v>0</v>
      </c>
      <c r="CO58" s="231" t="str">
        <f>$AY58*Assembly!V$4+$AZ58*Assembly!V$5+$BA58*Assembly!V$6+$BB58*Assembly!V$7+$BC58*Assembly!V$8+$BD58*Assembly!V$9+$BE58*Assembly!V$10+$BF58*Assembly!V$11+$BG58*Assembly!V$12+$BH58*Assembly!V$13+$BI58*Assembly!V$14+$BJ58*Assembly!V$15+$BK58*Assembly!V$16+$BL58*Assembly!V$17+$BM58*Assembly!V$18+$BN58*Assembly!V$19+$BO58*Assembly!V$20+$BP58*Assembly!V$21+$BQ58*Assembly!V$22+$BR58*Assembly!V$23+$BS58*Assembly!V$24</f>
        <v>0</v>
      </c>
      <c r="CP58" s="231" t="str">
        <f>CF58*Refining!$F$3</f>
        <v>1,004</v>
      </c>
      <c r="CQ58" s="231" t="str">
        <f>CG58*Refining!$F$4</f>
        <v>16</v>
      </c>
      <c r="CR58" s="231" t="str">
        <f>CH58*Refining!$F$5</f>
        <v>0</v>
      </c>
      <c r="CS58" s="231" t="str">
        <f>CI58*Refining!$F$6</f>
        <v>0</v>
      </c>
      <c r="CT58" s="231" t="str">
        <f>CJ58*Refining!$F$7</f>
        <v>1</v>
      </c>
      <c r="CU58" s="231" t="str">
        <f>CK58*Refining!$F$8</f>
        <v>0</v>
      </c>
      <c r="CV58" s="231" t="str">
        <f>CL58*Refining!$F$9</f>
        <v>0</v>
      </c>
      <c r="CW58" s="231" t="str">
        <f>CM58*Refining!$F$10</f>
        <v>0</v>
      </c>
      <c r="CX58" s="231" t="str">
        <f>CN58*Refining!$F$11</f>
        <v>0</v>
      </c>
      <c r="CY58" s="231" t="str">
        <f>CO58*Refining!$F$12</f>
        <v>0</v>
      </c>
      <c r="CZ58" s="244" t="str">
        <f t="shared" ref="CZ58:DS58" si="235">IF(CF58 = 0, "", CF58)</f>
        <v>562</v>
      </c>
      <c r="DA58" s="245" t="str">
        <f t="shared" si="235"/>
        <v>5</v>
      </c>
      <c r="DB58" s="245" t="str">
        <f t="shared" si="235"/>
        <v/>
      </c>
      <c r="DC58" s="245" t="str">
        <f t="shared" si="235"/>
        <v/>
      </c>
      <c r="DD58" s="245" t="str">
        <f t="shared" si="235"/>
        <v>0.4</v>
      </c>
      <c r="DE58" s="245" t="str">
        <f t="shared" si="235"/>
        <v/>
      </c>
      <c r="DF58" s="245" t="str">
        <f t="shared" si="235"/>
        <v/>
      </c>
      <c r="DG58" s="245" t="str">
        <f t="shared" si="235"/>
        <v/>
      </c>
      <c r="DH58" s="245" t="str">
        <f t="shared" si="235"/>
        <v/>
      </c>
      <c r="DI58" s="246" t="str">
        <f t="shared" si="235"/>
        <v/>
      </c>
      <c r="DJ58" s="244" t="str">
        <f t="shared" si="235"/>
        <v>1,004</v>
      </c>
      <c r="DK58" s="245" t="str">
        <f t="shared" si="235"/>
        <v>16</v>
      </c>
      <c r="DL58" s="245" t="str">
        <f t="shared" si="235"/>
        <v/>
      </c>
      <c r="DM58" s="245" t="str">
        <f t="shared" si="235"/>
        <v/>
      </c>
      <c r="DN58" s="247" t="str">
        <f t="shared" si="235"/>
        <v>0.7</v>
      </c>
      <c r="DO58" s="245" t="str">
        <f t="shared" si="235"/>
        <v/>
      </c>
      <c r="DP58" s="245" t="str">
        <f t="shared" si="235"/>
        <v/>
      </c>
      <c r="DQ58" s="245" t="str">
        <f t="shared" si="235"/>
        <v/>
      </c>
      <c r="DR58" s="245" t="str">
        <f t="shared" si="235"/>
        <v/>
      </c>
      <c r="DS58" s="246" t="str">
        <f t="shared" si="235"/>
        <v/>
      </c>
      <c r="DT58" s="248" t="str">
        <f t="shared" si="16"/>
        <v>567</v>
      </c>
      <c r="DU58" s="249" t="str">
        <f t="shared" si="17"/>
        <v>1,020</v>
      </c>
      <c r="DV58" s="225" t="str">
        <f>CZ58*'Ores &amp; Ingots'!$C$3+DA58*'Ores &amp; Ingots'!$C$4+DB58*'Ores &amp; Ingots'!$C$5+DC58*'Ores &amp; Ingots'!$C$6+DD58*'Ores &amp; Ingots'!$C$7+DE58*'Ores &amp; Ingots'!$C$8+DF58*'Ores &amp; Ingots'!$C$9+DG58*'Ores &amp; Ingots'!$C$10+DH58*'Ores &amp; Ingots'!$C$11+DI58*'Ores &amp; Ingots'!$C$12</f>
        <v>72</v>
      </c>
      <c r="DW58" s="225" t="str">
        <f>DJ58*'Ores &amp; Ingots'!$B$3+DK58*'Ores &amp; Ingots'!$B$4+DL58*'Ores &amp; Ingots'!$B$5+DM58*'Ores &amp; Ingots'!$B$6+DN58*'Ores &amp; Ingots'!$B$7+DO58*'Ores &amp; Ingots'!$B$8+DP58*'Ores &amp; Ingots'!$B$9+DQ58*'Ores &amp; Ingots'!$B$10+DR58*'Ores &amp; Ingots'!$B$11+DS58*'Ores &amp; Ingots'!$B$12</f>
        <v>377</v>
      </c>
      <c r="DX58" s="249" t="str">
        <f>CZ58*Refining!$G$3+DA58*Refining!$G$4+DB58*Refining!$G$5+DC58*Refining!$G$6+DD58*Refining!$G$7+DE58*Refining!$G$8+DF58*Refining!$G$9+DG58*Refining!$G$10+DH58*Refining!$G$11+DI58*Refining!$G$12</f>
        <v>63</v>
      </c>
      <c r="DY58" s="249" t="str">
        <f t="shared" si="18"/>
        <v>9,795</v>
      </c>
      <c r="DZ58" s="250" t="str">
        <f t="shared" si="19"/>
        <v>0.0098</v>
      </c>
      <c r="EA58" s="248" t="str">
        <f t="shared" si="20"/>
        <v>125</v>
      </c>
      <c r="EB58" s="251" t="str">
        <f t="shared" ref="EB58:EC58" si="236">EA58/60</f>
        <v>2.1</v>
      </c>
      <c r="EC58" s="251" t="str">
        <f t="shared" si="236"/>
        <v>0.0</v>
      </c>
      <c r="ED58" s="248" t="str">
        <f t="shared" si="22"/>
        <v>16,328</v>
      </c>
      <c r="EE58" s="251" t="str">
        <f t="shared" ref="EE58:EF58" si="237">ED58/1000</f>
        <v>16.3</v>
      </c>
      <c r="EF58" s="252" t="str">
        <f t="shared" si="237"/>
        <v>0.02</v>
      </c>
      <c r="EG58" s="223" t="str">
        <f t="shared" si="24"/>
        <v>0.0163</v>
      </c>
      <c r="EH58" s="224" t="str">
        <f t="shared" si="25"/>
        <v>0:02:05</v>
      </c>
      <c r="EI58" s="225">
        <v>1796.0</v>
      </c>
    </row>
    <row r="59">
      <c r="A59" s="42"/>
      <c r="B59" s="297" t="s">
        <v>950</v>
      </c>
      <c r="C59" s="262" t="s">
        <v>885</v>
      </c>
      <c r="D59" s="262">
        <v>1.0</v>
      </c>
      <c r="E59" s="262">
        <v>1.0</v>
      </c>
      <c r="F59" s="262">
        <v>1.0</v>
      </c>
      <c r="G59" s="315" t="str">
        <f t="shared" si="5"/>
        <v>0.1</v>
      </c>
      <c r="H59" s="316">
        <v>20.0</v>
      </c>
      <c r="I59" s="316">
        <v>20.0</v>
      </c>
      <c r="J59" s="316" t="str">
        <f>H59/Main!$D$9</f>
        <v>20</v>
      </c>
      <c r="K59" s="316" t="str">
        <f>I59/Main!$D$10</f>
        <v>20</v>
      </c>
      <c r="L59" s="316" t="str">
        <f t="shared" si="6"/>
        <v>1</v>
      </c>
      <c r="M59" s="316">
        <v>1.0</v>
      </c>
      <c r="N59" s="318">
        <v>100.0</v>
      </c>
      <c r="O59" s="318">
        <v>100.0</v>
      </c>
      <c r="P59" s="317"/>
      <c r="Q59" s="318"/>
      <c r="R59" s="317"/>
      <c r="S59" s="319"/>
      <c r="T59" s="319"/>
      <c r="U59" s="317"/>
      <c r="V59" s="317"/>
      <c r="W59" s="319"/>
      <c r="X59" s="319"/>
      <c r="Y59" s="317"/>
      <c r="Z59" s="317"/>
      <c r="AA59" s="317"/>
      <c r="AB59" s="317"/>
      <c r="AC59" s="337"/>
      <c r="AD59" s="275">
        <v>2.0</v>
      </c>
      <c r="AE59" s="275">
        <v>0.0</v>
      </c>
      <c r="AF59" s="275">
        <v>0.0</v>
      </c>
      <c r="AG59" s="275">
        <v>2.0</v>
      </c>
      <c r="AH59" s="275">
        <v>2.0</v>
      </c>
      <c r="AI59" s="275">
        <v>0.0</v>
      </c>
      <c r="AJ59" s="275">
        <v>1.0</v>
      </c>
      <c r="AK59" s="321">
        <v>2.0</v>
      </c>
      <c r="AL59" s="275">
        <v>0.0</v>
      </c>
      <c r="AM59" s="275">
        <v>0.0</v>
      </c>
      <c r="AN59" s="275">
        <v>0.0</v>
      </c>
      <c r="AO59" s="275">
        <v>0.0</v>
      </c>
      <c r="AP59" s="275">
        <v>0.0</v>
      </c>
      <c r="AQ59" s="275">
        <v>0.0</v>
      </c>
      <c r="AR59" s="275">
        <v>0.0</v>
      </c>
      <c r="AS59" s="275">
        <v>0.0</v>
      </c>
      <c r="AT59" s="275">
        <v>0.0</v>
      </c>
      <c r="AU59" s="275">
        <v>0.0</v>
      </c>
      <c r="AV59" s="275">
        <v>0.0</v>
      </c>
      <c r="AW59" s="275">
        <v>0.0</v>
      </c>
      <c r="AX59" s="275">
        <v>0.0</v>
      </c>
      <c r="AY59" s="271" t="str">
        <f t="shared" ref="AY59:BS59" si="238">IF(AD59 = 0, "", AD59)</f>
        <v>2</v>
      </c>
      <c r="AZ59" s="262" t="str">
        <f t="shared" si="238"/>
        <v/>
      </c>
      <c r="BA59" s="262" t="str">
        <f t="shared" si="238"/>
        <v/>
      </c>
      <c r="BB59" s="262" t="str">
        <f t="shared" si="238"/>
        <v>2</v>
      </c>
      <c r="BC59" s="262" t="str">
        <f t="shared" si="238"/>
        <v>2</v>
      </c>
      <c r="BD59" s="262" t="str">
        <f t="shared" si="238"/>
        <v/>
      </c>
      <c r="BE59" s="262" t="str">
        <f t="shared" si="238"/>
        <v>1</v>
      </c>
      <c r="BF59" s="272" t="str">
        <f t="shared" si="238"/>
        <v>2</v>
      </c>
      <c r="BG59" s="262" t="str">
        <f t="shared" si="238"/>
        <v/>
      </c>
      <c r="BH59" s="262" t="str">
        <f t="shared" si="238"/>
        <v/>
      </c>
      <c r="BI59" s="262" t="str">
        <f t="shared" si="238"/>
        <v/>
      </c>
      <c r="BJ59" s="262" t="str">
        <f t="shared" si="238"/>
        <v/>
      </c>
      <c r="BK59" s="262" t="str">
        <f t="shared" si="238"/>
        <v/>
      </c>
      <c r="BL59" s="262" t="str">
        <f t="shared" si="238"/>
        <v/>
      </c>
      <c r="BM59" s="262" t="str">
        <f t="shared" si="238"/>
        <v/>
      </c>
      <c r="BN59" s="262" t="str">
        <f t="shared" si="238"/>
        <v/>
      </c>
      <c r="BO59" s="262" t="str">
        <f t="shared" si="238"/>
        <v/>
      </c>
      <c r="BP59" s="262" t="str">
        <f t="shared" si="238"/>
        <v/>
      </c>
      <c r="BQ59" s="262" t="str">
        <f t="shared" si="238"/>
        <v/>
      </c>
      <c r="BR59" s="262" t="str">
        <f t="shared" si="238"/>
        <v/>
      </c>
      <c r="BS59" s="273" t="str">
        <f t="shared" si="238"/>
        <v/>
      </c>
      <c r="BT59" s="274" t="str">
        <f>$AY59*Assembly!Y$4+$AZ59*Assembly!Y$5+$BA59*Assembly!Y$6+$BB59*Assembly!Y$7+$BC59*Assembly!Y$8+$BD59*Assembly!Y$9+$BE59*Assembly!Y$10+$BF59*Assembly!Y$11+$BG59*Assembly!Y$12+$BH59*Assembly!Y$13+$BI59*Assembly!Y$14+$BJ59*Assembly!Y$15+$BK59*Assembly!Y$16+$BL59*Assembly!Y$17+$BM59*Assembly!Y$18+$BN59*Assembly!Y$19+$BO59*Assembly!Y$20+$BP59*Assembly!Y$21+$BQ59*Assembly!Y$22+$BR59*Assembly!Y$23+$BS59*Assembly!Y$24</f>
        <v>130</v>
      </c>
      <c r="BU59" s="275" t="str">
        <f t="shared" si="8"/>
        <v>1,043</v>
      </c>
      <c r="BV59" s="275"/>
      <c r="BW59" s="275" t="str">
        <f>$AY59*Assembly!AC$4+$AZ59*Assembly!AC$5+$BA59*Assembly!AC$6+$BB59*Assembly!AC$7+$BC59*Assembly!AC$8+$BD59*Assembly!AC$9+$BE59*Assembly!AC$10+$BF59*Assembly!AC$11+$BG59*Assembly!AC$12+$BH59*Assembly!AC$13+$BI59*Assembly!AC$14+$BJ59*Assembly!AC$15+$BK59*Assembly!AC$16+$BL59*Assembly!AC$17+$BM59*Assembly!AC$18+$BN59*Assembly!AC$19+$BO59*Assembly!AC$20+$BP59*Assembly!AC$21+$BQ59*Assembly!AC$22+$BR59*Assembly!AC$23+$BS59*Assembly!AC$24</f>
        <v>422</v>
      </c>
      <c r="BX59" s="276" t="str">
        <f t="shared" si="9"/>
        <v>3.24</v>
      </c>
      <c r="BY59" s="277" t="str">
        <f t="shared" si="10"/>
        <v>3376</v>
      </c>
      <c r="BZ59" s="278" t="str">
        <f t="shared" si="11"/>
        <v>0.4</v>
      </c>
      <c r="CA59" s="277" t="str">
        <f t="shared" si="12"/>
        <v>21</v>
      </c>
      <c r="CB59" s="275" t="str">
        <f>$AY59*Assembly!X$4+$AZ59*Assembly!X$5+$BA59*Assembly!X$6+$BB59*Assembly!X$7+$BC59*Assembly!X$8+$BD59*Assembly!X$9+$BE59*Assembly!X$10+$BF59*Assembly!X$11+$BG59*Assembly!X$12+$BH59*Assembly!X$13+$BI59*Assembly!X$14+$BJ59*Assembly!X$15+$BK59*Assembly!X$16+$BL59*Assembly!X$17+$BM59*Assembly!X$18+$BN59*Assembly!X$19+$BO59*Assembly!X$20+$BP59*Assembly!X$21+$BQ59*Assembly!X$22+$BR59*Assembly!X$23+$BS59*Assembly!X$24</f>
        <v>15</v>
      </c>
      <c r="CC59" s="275" t="str">
        <f t="shared" si="13"/>
        <v>2,333</v>
      </c>
      <c r="CD59" s="279" t="str">
        <f t="shared" si="14"/>
        <v>0.0023</v>
      </c>
      <c r="CE59" s="280" t="str">
        <f>$AY59*Assembly!AB$4+$AZ59*Assembly!AB$5+$BA59*Assembly!AB$6+$BB59*Assembly!AB$7+$BC59*Assembly!AB$8+$BD59*Assembly!AB$9+$BE59*Assembly!AB$10+$BF59*Assembly!AB$11+$BG59*Assembly!AB$12+$BH59*Assembly!AB$13+$BI59*Assembly!AB$14+$BJ59*Assembly!AB$15+$BK59*Assembly!AB$16+$BL59*Assembly!AB$17+$BM59*Assembly!AB$18+$BN59*Assembly!AB$19+$BO59*Assembly!AB$20+$BP59*Assembly!AB$21+$BQ59*Assembly!AB$22+$BR59*Assembly!AB$23+$BS59*Assembly!AB$24</f>
        <v>96</v>
      </c>
      <c r="CF59" s="318" t="str">
        <f>$AY59*Assembly!M$4+$AZ59*Assembly!M$5+$BA59*Assembly!M$6+$BB59*Assembly!M$7+$BC59*Assembly!M$8+$BD59*Assembly!M$9+$BE59*Assembly!M$10+$BF59*Assembly!M$11+$BG59*Assembly!M$12+$BH59*Assembly!M$13+$BI59*Assembly!M$14+$BJ59*Assembly!M$15+$BK59*Assembly!M$16+$BL59*Assembly!M$17+$BM59*Assembly!M$18+$BN59*Assembly!M$19+$BO59*Assembly!M$20+$BP59*Assembly!M$21+$BQ59*Assembly!M$22+$BR59*Assembly!M$23+$BS59*Assembly!M$24</f>
        <v>143</v>
      </c>
      <c r="CG59" s="318" t="str">
        <f>$AY59*Assembly!N$4+$AZ59*Assembly!N$5+$BA59*Assembly!N$6+$BB59*Assembly!N$7+$BC59*Assembly!N$8+$BD59*Assembly!N$9+$BE59*Assembly!N$10+$BF59*Assembly!N$11+$BG59*Assembly!N$12+$BH59*Assembly!N$13+$BI59*Assembly!N$14+$BJ59*Assembly!N$15+$BK59*Assembly!N$16+$BL59*Assembly!N$17+$BM59*Assembly!N$18+$BN59*Assembly!N$19+$BO59*Assembly!N$20+$BP59*Assembly!N$21+$BQ59*Assembly!N$22+$BR59*Assembly!N$23+$BS59*Assembly!N$24</f>
        <v>5</v>
      </c>
      <c r="CH59" s="318" t="str">
        <f>$AY59*Assembly!O$4+$AZ59*Assembly!O$5+$BA59*Assembly!O$6+$BB59*Assembly!O$7+$BC59*Assembly!O$8+$BD59*Assembly!O$9+$BE59*Assembly!O$10+$BF59*Assembly!O$11+$BG59*Assembly!O$12+$BH59*Assembly!O$13+$BI59*Assembly!O$14+$BJ59*Assembly!O$15+$BK59*Assembly!O$16+$BL59*Assembly!O$17+$BM59*Assembly!O$18+$BN59*Assembly!O$19+$BO59*Assembly!O$20+$BP59*Assembly!O$21+$BQ59*Assembly!O$22+$BR59*Assembly!O$23+$BS59*Assembly!O$24</f>
        <v>0</v>
      </c>
      <c r="CI59" s="316" t="str">
        <f>$AY59*Assembly!P$4+$AZ59*Assembly!P$5+$BA59*Assembly!P$6+$BB59*Assembly!P$7+$BC59*Assembly!P$8+$BD59*Assembly!P$9+$BE59*Assembly!P$10+$BF59*Assembly!P$11+$BG59*Assembly!P$12+$BH59*Assembly!P$13+$BI59*Assembly!P$14+$BJ59*Assembly!P$15+$BK59*Assembly!P$16+$BL59*Assembly!P$17+$BM59*Assembly!P$18+$BN59*Assembly!P$19+$BO59*Assembly!P$20+$BP59*Assembly!P$21+$BQ59*Assembly!P$22+$BR59*Assembly!P$23+$BS59*Assembly!P$24</f>
        <v>0</v>
      </c>
      <c r="CJ59" s="316" t="str">
        <f>$AY59*Assembly!Q$4+$AZ59*Assembly!Q$5+$BA59*Assembly!Q$6+$BB59*Assembly!Q$7+$BC59*Assembly!Q$8+$BD59*Assembly!Q$9+$BE59*Assembly!Q$10+$BF59*Assembly!Q$11+$BG59*Assembly!Q$12+$BH59*Assembly!Q$13+$BI59*Assembly!Q$14+$BJ59*Assembly!Q$15+$BK59*Assembly!Q$16+$BL59*Assembly!Q$17+$BM59*Assembly!Q$18+$BN59*Assembly!Q$19+$BO59*Assembly!Q$20+$BP59*Assembly!Q$21+$BQ59*Assembly!Q$22+$BR59*Assembly!Q$23+$BS59*Assembly!Q$24</f>
        <v>0.4</v>
      </c>
      <c r="CK59" s="318" t="str">
        <f>$AY59*Assembly!R$4+$AZ59*Assembly!R$5+$BA59*Assembly!R$6+$BB59*Assembly!R$7+$BC59*Assembly!R$8+$BD59*Assembly!R$9+$BE59*Assembly!R$10+$BF59*Assembly!R$11+$BG59*Assembly!R$12+$BH59*Assembly!R$13+$BI59*Assembly!R$14+$BJ59*Assembly!R$15+$BK59*Assembly!R$16+$BL59*Assembly!R$17+$BM59*Assembly!R$18+$BN59*Assembly!R$19+$BO59*Assembly!R$20+$BP59*Assembly!R$21+$BQ59*Assembly!R$22+$BR59*Assembly!R$23+$BS59*Assembly!R$24</f>
        <v>0</v>
      </c>
      <c r="CL59" s="316" t="str">
        <f>$AY59*Assembly!S$4+$AZ59*Assembly!S$5+$BA59*Assembly!S$6+$BB59*Assembly!S$7+$BC59*Assembly!S$8+$BD59*Assembly!S$9+$BE59*Assembly!S$10+$BF59*Assembly!S$11+$BG59*Assembly!S$12+$BH59*Assembly!S$13+$BI59*Assembly!S$14+$BJ59*Assembly!S$15+$BK59*Assembly!S$16+$BL59*Assembly!S$17+$BM59*Assembly!S$18+$BN59*Assembly!S$19+$BO59*Assembly!S$20+$BP59*Assembly!S$21+$BQ59*Assembly!S$22+$BR59*Assembly!S$23+$BS59*Assembly!S$24</f>
        <v>0</v>
      </c>
      <c r="CM59" s="316" t="str">
        <f>$AY59*Assembly!T$4+$AZ59*Assembly!T$5+$BA59*Assembly!T$6+$BB59*Assembly!T$7+$BC59*Assembly!T$8+$BD59*Assembly!T$9+$BE59*Assembly!T$10+$BF59*Assembly!T$11+$BG59*Assembly!T$12+$BH59*Assembly!T$13+$BI59*Assembly!T$14+$BJ59*Assembly!T$15+$BK59*Assembly!T$16+$BL59*Assembly!T$17+$BM59*Assembly!T$18+$BN59*Assembly!T$19+$BO59*Assembly!T$20+$BP59*Assembly!T$21+$BQ59*Assembly!T$22+$BR59*Assembly!T$23+$BS59*Assembly!T$24</f>
        <v>0</v>
      </c>
      <c r="CN59" s="316" t="str">
        <f>$AY59*Assembly!U$4+$AZ59*Assembly!U$5+$BA59*Assembly!U$6+$BB59*Assembly!U$7+$BC59*Assembly!U$8+$BD59*Assembly!U$9+$BE59*Assembly!U$10+$BF59*Assembly!U$11+$BG59*Assembly!U$12+$BH59*Assembly!U$13+$BI59*Assembly!U$14+$BJ59*Assembly!U$15+$BK59*Assembly!U$16+$BL59*Assembly!U$17+$BM59*Assembly!U$18+$BN59*Assembly!U$19+$BO59*Assembly!U$20+$BP59*Assembly!U$21+$BQ59*Assembly!U$22+$BR59*Assembly!U$23+$BS59*Assembly!U$24</f>
        <v>0</v>
      </c>
      <c r="CO59" s="318" t="str">
        <f>$AY59*Assembly!V$4+$AZ59*Assembly!V$5+$BA59*Assembly!V$6+$BB59*Assembly!V$7+$BC59*Assembly!V$8+$BD59*Assembly!V$9+$BE59*Assembly!V$10+$BF59*Assembly!V$11+$BG59*Assembly!V$12+$BH59*Assembly!V$13+$BI59*Assembly!V$14+$BJ59*Assembly!V$15+$BK59*Assembly!V$16+$BL59*Assembly!V$17+$BM59*Assembly!V$18+$BN59*Assembly!V$19+$BO59*Assembly!V$20+$BP59*Assembly!V$21+$BQ59*Assembly!V$22+$BR59*Assembly!V$23+$BS59*Assembly!V$24</f>
        <v>0</v>
      </c>
      <c r="CP59" s="318" t="str">
        <f>CF59*Refining!$F$3</f>
        <v>255</v>
      </c>
      <c r="CQ59" s="318" t="str">
        <f>CG59*Refining!$F$4</f>
        <v>16</v>
      </c>
      <c r="CR59" s="318" t="str">
        <f>CH59*Refining!$F$5</f>
        <v>0</v>
      </c>
      <c r="CS59" s="318" t="str">
        <f>CI59*Refining!$F$6</f>
        <v>0</v>
      </c>
      <c r="CT59" s="318" t="str">
        <f>CJ59*Refining!$F$7</f>
        <v>1</v>
      </c>
      <c r="CU59" s="318" t="str">
        <f>CK59*Refining!$F$8</f>
        <v>0</v>
      </c>
      <c r="CV59" s="318" t="str">
        <f>CL59*Refining!$F$9</f>
        <v>0</v>
      </c>
      <c r="CW59" s="318" t="str">
        <f>CM59*Refining!$F$10</f>
        <v>0</v>
      </c>
      <c r="CX59" s="318" t="str">
        <f>CN59*Refining!$F$11</f>
        <v>0</v>
      </c>
      <c r="CY59" s="318" t="str">
        <f>CO59*Refining!$F$12</f>
        <v>0</v>
      </c>
      <c r="CZ59" s="281" t="str">
        <f t="shared" ref="CZ59:DS59" si="239">IF(CF59 = 0, "", CF59)</f>
        <v>143</v>
      </c>
      <c r="DA59" s="282" t="str">
        <f t="shared" si="239"/>
        <v>5</v>
      </c>
      <c r="DB59" s="282" t="str">
        <f t="shared" si="239"/>
        <v/>
      </c>
      <c r="DC59" s="282" t="str">
        <f t="shared" si="239"/>
        <v/>
      </c>
      <c r="DD59" s="282" t="str">
        <f t="shared" si="239"/>
        <v>0.4</v>
      </c>
      <c r="DE59" s="282" t="str">
        <f t="shared" si="239"/>
        <v/>
      </c>
      <c r="DF59" s="282" t="str">
        <f t="shared" si="239"/>
        <v/>
      </c>
      <c r="DG59" s="282" t="str">
        <f t="shared" si="239"/>
        <v/>
      </c>
      <c r="DH59" s="282" t="str">
        <f t="shared" si="239"/>
        <v/>
      </c>
      <c r="DI59" s="283" t="str">
        <f t="shared" si="239"/>
        <v/>
      </c>
      <c r="DJ59" s="281" t="str">
        <f t="shared" si="239"/>
        <v>255</v>
      </c>
      <c r="DK59" s="282" t="str">
        <f t="shared" si="239"/>
        <v>16</v>
      </c>
      <c r="DL59" s="282" t="str">
        <f t="shared" si="239"/>
        <v/>
      </c>
      <c r="DM59" s="282" t="str">
        <f t="shared" si="239"/>
        <v/>
      </c>
      <c r="DN59" s="322" t="str">
        <f t="shared" si="239"/>
        <v>0.7</v>
      </c>
      <c r="DO59" s="282" t="str">
        <f t="shared" si="239"/>
        <v/>
      </c>
      <c r="DP59" s="282" t="str">
        <f t="shared" si="239"/>
        <v/>
      </c>
      <c r="DQ59" s="282" t="str">
        <f t="shared" si="239"/>
        <v/>
      </c>
      <c r="DR59" s="282" t="str">
        <f t="shared" si="239"/>
        <v/>
      </c>
      <c r="DS59" s="283" t="str">
        <f t="shared" si="239"/>
        <v/>
      </c>
      <c r="DT59" s="285" t="str">
        <f t="shared" si="16"/>
        <v>148</v>
      </c>
      <c r="DU59" s="286" t="str">
        <f t="shared" si="17"/>
        <v>272</v>
      </c>
      <c r="DV59" s="275" t="str">
        <f>CZ59*'Ores &amp; Ingots'!$C$3+DA59*'Ores &amp; Ingots'!$C$4+DB59*'Ores &amp; Ingots'!$C$5+DC59*'Ores &amp; Ingots'!$C$6+DD59*'Ores &amp; Ingots'!$C$7+DE59*'Ores &amp; Ingots'!$C$8+DF59*'Ores &amp; Ingots'!$C$9+DG59*'Ores &amp; Ingots'!$C$10+DH59*'Ores &amp; Ingots'!$C$11+DI59*'Ores &amp; Ingots'!$C$12</f>
        <v>19</v>
      </c>
      <c r="DW59" s="275" t="str">
        <f>DJ59*'Ores &amp; Ingots'!$B$3+DK59*'Ores &amp; Ingots'!$B$4+DL59*'Ores &amp; Ingots'!$B$5+DM59*'Ores &amp; Ingots'!$B$6+DN59*'Ores &amp; Ingots'!$B$7+DO59*'Ores &amp; Ingots'!$B$8+DP59*'Ores &amp; Ingots'!$B$9+DQ59*'Ores &amp; Ingots'!$B$10+DR59*'Ores &amp; Ingots'!$B$11+DS59*'Ores &amp; Ingots'!$B$12</f>
        <v>101</v>
      </c>
      <c r="DX59" s="286" t="str">
        <f>CZ59*Refining!$G$3+DA59*Refining!$G$4+DB59*Refining!$G$5+DC59*Refining!$G$6+DD59*Refining!$G$7+DE59*Refining!$G$8+DF59*Refining!$G$9+DG59*Refining!$G$10+DH59*Refining!$G$11+DI59*Refining!$G$12</f>
        <v>34</v>
      </c>
      <c r="DY59" s="249" t="str">
        <f t="shared" si="18"/>
        <v>5,318</v>
      </c>
      <c r="DZ59" s="287" t="str">
        <f t="shared" si="19"/>
        <v>0.0053</v>
      </c>
      <c r="EA59" s="285" t="str">
        <f t="shared" si="20"/>
        <v>69</v>
      </c>
      <c r="EB59" s="288" t="str">
        <f t="shared" ref="EB59:EC59" si="240">EA59/60</f>
        <v>1.2</v>
      </c>
      <c r="EC59" s="288" t="str">
        <f t="shared" si="240"/>
        <v>0.0</v>
      </c>
      <c r="ED59" s="285" t="str">
        <f t="shared" si="22"/>
        <v>7,652</v>
      </c>
      <c r="EE59" s="288" t="str">
        <f t="shared" ref="EE59:EF59" si="241">ED59/1000</f>
        <v>7.7</v>
      </c>
      <c r="EF59" s="289" t="str">
        <f t="shared" si="241"/>
        <v>0.01</v>
      </c>
      <c r="EG59" s="279" t="str">
        <f t="shared" si="24"/>
        <v>0.0077</v>
      </c>
      <c r="EH59" s="290" t="str">
        <f t="shared" si="25"/>
        <v>0:01:09</v>
      </c>
      <c r="EI59" s="225" t="s">
        <v>12</v>
      </c>
    </row>
    <row r="60">
      <c r="A60" s="338" t="s">
        <v>884</v>
      </c>
      <c r="B60" s="192" t="s">
        <v>951</v>
      </c>
      <c r="C60" s="193" t="s">
        <v>886</v>
      </c>
      <c r="D60" s="193">
        <v>1.0</v>
      </c>
      <c r="E60" s="193">
        <v>1.0</v>
      </c>
      <c r="F60" s="193">
        <v>1.0</v>
      </c>
      <c r="G60" s="324" t="str">
        <f t="shared" si="5"/>
        <v>15.6</v>
      </c>
      <c r="H60" s="325">
        <v>20.0</v>
      </c>
      <c r="I60" s="325">
        <v>20.0</v>
      </c>
      <c r="J60" s="325" t="str">
        <f>H60/Main!$D$9</f>
        <v>20</v>
      </c>
      <c r="K60" s="325" t="str">
        <f>I60/Main!$D$10</f>
        <v>20</v>
      </c>
      <c r="L60" s="325" t="str">
        <f t="shared" si="6"/>
        <v>1</v>
      </c>
      <c r="M60" s="325">
        <v>1.0</v>
      </c>
      <c r="N60" s="327"/>
      <c r="O60" s="327"/>
      <c r="P60" s="327"/>
      <c r="Q60" s="326"/>
      <c r="R60" s="327"/>
      <c r="S60" s="328"/>
      <c r="T60" s="328"/>
      <c r="U60" s="327"/>
      <c r="V60" s="327"/>
      <c r="W60" s="328"/>
      <c r="X60" s="328"/>
      <c r="Y60" s="327"/>
      <c r="Z60" s="327"/>
      <c r="AA60" s="327"/>
      <c r="AB60" s="327"/>
      <c r="AC60" s="339" t="s">
        <v>920</v>
      </c>
      <c r="AD60" s="208">
        <v>0.0</v>
      </c>
      <c r="AE60" s="208">
        <v>25.0</v>
      </c>
      <c r="AF60" s="208">
        <v>0.0</v>
      </c>
      <c r="AG60" s="208">
        <v>0.0</v>
      </c>
      <c r="AH60" s="306">
        <v>10.0</v>
      </c>
      <c r="AI60" s="208">
        <v>0.0</v>
      </c>
      <c r="AJ60" s="208">
        <v>0.0</v>
      </c>
      <c r="AK60" s="208">
        <v>0.0</v>
      </c>
      <c r="AL60" s="208">
        <v>0.0</v>
      </c>
      <c r="AM60" s="208">
        <v>0.0</v>
      </c>
      <c r="AN60" s="208">
        <v>0.0</v>
      </c>
      <c r="AO60" s="208">
        <v>0.0</v>
      </c>
      <c r="AP60" s="208">
        <v>0.0</v>
      </c>
      <c r="AQ60" s="208">
        <v>0.0</v>
      </c>
      <c r="AR60" s="208">
        <v>0.0</v>
      </c>
      <c r="AS60" s="208">
        <v>0.0</v>
      </c>
      <c r="AT60" s="208">
        <v>0.0</v>
      </c>
      <c r="AU60" s="208">
        <v>0.0</v>
      </c>
      <c r="AV60" s="208">
        <v>0.0</v>
      </c>
      <c r="AW60" s="208">
        <v>0.0</v>
      </c>
      <c r="AX60" s="208">
        <v>0.0</v>
      </c>
      <c r="AY60" s="292" t="str">
        <f t="shared" ref="AY60:BS60" si="242">IF(AD60 = 0, "", AD60)</f>
        <v/>
      </c>
      <c r="AZ60" s="193" t="str">
        <f t="shared" si="242"/>
        <v>25</v>
      </c>
      <c r="BA60" s="193" t="str">
        <f t="shared" si="242"/>
        <v/>
      </c>
      <c r="BB60" s="193" t="str">
        <f t="shared" si="242"/>
        <v/>
      </c>
      <c r="BC60" s="193" t="str">
        <f t="shared" si="242"/>
        <v>10</v>
      </c>
      <c r="BD60" s="193" t="str">
        <f t="shared" si="242"/>
        <v/>
      </c>
      <c r="BE60" s="193" t="str">
        <f t="shared" si="242"/>
        <v/>
      </c>
      <c r="BF60" s="193" t="str">
        <f t="shared" si="242"/>
        <v/>
      </c>
      <c r="BG60" s="193" t="str">
        <f t="shared" si="242"/>
        <v/>
      </c>
      <c r="BH60" s="193" t="str">
        <f t="shared" si="242"/>
        <v/>
      </c>
      <c r="BI60" s="193" t="str">
        <f t="shared" si="242"/>
        <v/>
      </c>
      <c r="BJ60" s="193" t="str">
        <f t="shared" si="242"/>
        <v/>
      </c>
      <c r="BK60" s="193" t="str">
        <f t="shared" si="242"/>
        <v/>
      </c>
      <c r="BL60" s="193" t="str">
        <f t="shared" si="242"/>
        <v/>
      </c>
      <c r="BM60" s="193" t="str">
        <f t="shared" si="242"/>
        <v/>
      </c>
      <c r="BN60" s="193" t="str">
        <f t="shared" si="242"/>
        <v/>
      </c>
      <c r="BO60" s="193" t="str">
        <f t="shared" si="242"/>
        <v/>
      </c>
      <c r="BP60" s="193" t="str">
        <f t="shared" si="242"/>
        <v/>
      </c>
      <c r="BQ60" s="193" t="str">
        <f t="shared" si="242"/>
        <v/>
      </c>
      <c r="BR60" s="193" t="str">
        <f t="shared" si="242"/>
        <v/>
      </c>
      <c r="BS60" s="206" t="str">
        <f t="shared" si="242"/>
        <v/>
      </c>
      <c r="BT60" s="207" t="str">
        <f>$AY60*Assembly!Y$4+$AZ60*Assembly!Y$5+$BA60*Assembly!Y$6+$BB60*Assembly!Y$7+$BC60*Assembly!Y$8+$BD60*Assembly!Y$9+$BE60*Assembly!Y$10+$BF60*Assembly!Y$11+$BG60*Assembly!Y$12+$BH60*Assembly!Y$13+$BI60*Assembly!Y$14+$BJ60*Assembly!Y$15+$BK60*Assembly!Y$16+$BL60*Assembly!Y$17+$BM60*Assembly!Y$18+$BN60*Assembly!Y$19+$BO60*Assembly!Y$20+$BP60*Assembly!Y$21+$BQ60*Assembly!Y$22+$BR60*Assembly!Y$23+$BS60*Assembly!Y$24</f>
        <v>155</v>
      </c>
      <c r="BU60" s="208" t="str">
        <f t="shared" si="8"/>
        <v>10</v>
      </c>
      <c r="BV60" s="208"/>
      <c r="BW60" s="208" t="str">
        <f>$AY60*Assembly!AC$4+$AZ60*Assembly!AC$5+$BA60*Assembly!AC$6+$BB60*Assembly!AC$7+$BC60*Assembly!AC$8+$BD60*Assembly!AC$9+$BE60*Assembly!AC$10+$BF60*Assembly!AC$11+$BG60*Assembly!AC$12+$BH60*Assembly!AC$13+$BI60*Assembly!AC$14+$BJ60*Assembly!AC$15+$BK60*Assembly!AC$16+$BL60*Assembly!AC$17+$BM60*Assembly!AC$18+$BN60*Assembly!AC$19+$BO60*Assembly!AC$20+$BP60*Assembly!AC$21+$BQ60*Assembly!AC$22+$BR60*Assembly!AC$23+$BS60*Assembly!AC$24</f>
        <v>675</v>
      </c>
      <c r="BX60" s="209" t="str">
        <f t="shared" si="9"/>
        <v>4.35</v>
      </c>
      <c r="BY60" s="210" t="str">
        <f t="shared" si="10"/>
        <v>43</v>
      </c>
      <c r="BZ60" s="211" t="str">
        <f t="shared" si="11"/>
        <v>68.0</v>
      </c>
      <c r="CA60" s="210" t="str">
        <f t="shared" si="12"/>
        <v>34</v>
      </c>
      <c r="CB60" s="208" t="str">
        <f>$AY60*Assembly!X$4+$AZ60*Assembly!X$5+$BA60*Assembly!X$6+$BB60*Assembly!X$7+$BC60*Assembly!X$8+$BD60*Assembly!X$9+$BE60*Assembly!X$10+$BF60*Assembly!X$11+$BG60*Assembly!X$12+$BH60*Assembly!X$13+$BI60*Assembly!X$14+$BJ60*Assembly!X$15+$BK60*Assembly!X$16+$BL60*Assembly!X$17+$BM60*Assembly!X$18+$BN60*Assembly!X$19+$BO60*Assembly!X$20+$BP60*Assembly!X$21+$BQ60*Assembly!X$22+$BR60*Assembly!X$23+$BS60*Assembly!X$24</f>
        <v>65</v>
      </c>
      <c r="CC60" s="208" t="str">
        <f t="shared" si="13"/>
        <v>10,111</v>
      </c>
      <c r="CD60" s="212" t="str">
        <f t="shared" si="14"/>
        <v>0.0101</v>
      </c>
      <c r="CE60" s="213" t="str">
        <f>$AY60*Assembly!AB$4+$AZ60*Assembly!AB$5+$BA60*Assembly!AB$6+$BB60*Assembly!AB$7+$BC60*Assembly!AB$8+$BD60*Assembly!AB$9+$BE60*Assembly!AB$10+$BF60*Assembly!AB$11+$BG60*Assembly!AB$12+$BH60*Assembly!AB$13+$BI60*Assembly!AB$14+$BJ60*Assembly!AB$15+$BK60*Assembly!AB$16+$BL60*Assembly!AB$17+$BM60*Assembly!AB$18+$BN60*Assembly!AB$19+$BO60*Assembly!AB$20+$BP60*Assembly!AB$21+$BQ60*Assembly!AB$22+$BR60*Assembly!AB$23+$BS60*Assembly!AB$24</f>
        <v>145</v>
      </c>
      <c r="CF60" s="326" t="str">
        <f>$AY60*Assembly!M$4+$AZ60*Assembly!M$5+$BA60*Assembly!M$6+$BB60*Assembly!M$7+$BC60*Assembly!M$8+$BD60*Assembly!M$9+$BE60*Assembly!M$10+$BF60*Assembly!M$11+$BG60*Assembly!M$12+$BH60*Assembly!M$13+$BI60*Assembly!M$14+$BJ60*Assembly!M$15+$BK60*Assembly!M$16+$BL60*Assembly!M$17+$BM60*Assembly!M$18+$BN60*Assembly!M$19+$BO60*Assembly!M$20+$BP60*Assembly!M$21+$BQ60*Assembly!M$22+$BR60*Assembly!M$23+$BS60*Assembly!M$24</f>
        <v>188</v>
      </c>
      <c r="CG60" s="326" t="str">
        <f>$AY60*Assembly!N$4+$AZ60*Assembly!N$5+$BA60*Assembly!N$6+$BB60*Assembly!N$7+$BC60*Assembly!N$8+$BD60*Assembly!N$9+$BE60*Assembly!N$10+$BF60*Assembly!N$11+$BG60*Assembly!N$12+$BH60*Assembly!N$13+$BI60*Assembly!N$14+$BJ60*Assembly!N$15+$BK60*Assembly!N$16+$BL60*Assembly!N$17+$BM60*Assembly!N$18+$BN60*Assembly!N$19+$BO60*Assembly!N$20+$BP60*Assembly!N$21+$BQ60*Assembly!N$22+$BR60*Assembly!N$23+$BS60*Assembly!N$24</f>
        <v>0</v>
      </c>
      <c r="CH60" s="326" t="str">
        <f>$AY60*Assembly!O$4+$AZ60*Assembly!O$5+$BA60*Assembly!O$6+$BB60*Assembly!O$7+$BC60*Assembly!O$8+$BD60*Assembly!O$9+$BE60*Assembly!O$10+$BF60*Assembly!O$11+$BG60*Assembly!O$12+$BH60*Assembly!O$13+$BI60*Assembly!O$14+$BJ60*Assembly!O$15+$BK60*Assembly!O$16+$BL60*Assembly!O$17+$BM60*Assembly!O$18+$BN60*Assembly!O$19+$BO60*Assembly!O$20+$BP60*Assembly!O$21+$BQ60*Assembly!O$22+$BR60*Assembly!O$23+$BS60*Assembly!O$24</f>
        <v>0</v>
      </c>
      <c r="CI60" s="325" t="str">
        <f>$AY60*Assembly!P$4+$AZ60*Assembly!P$5+$BA60*Assembly!P$6+$BB60*Assembly!P$7+$BC60*Assembly!P$8+$BD60*Assembly!P$9+$BE60*Assembly!P$10+$BF60*Assembly!P$11+$BG60*Assembly!P$12+$BH60*Assembly!P$13+$BI60*Assembly!P$14+$BJ60*Assembly!P$15+$BK60*Assembly!P$16+$BL60*Assembly!P$17+$BM60*Assembly!P$18+$BN60*Assembly!P$19+$BO60*Assembly!P$20+$BP60*Assembly!P$21+$BQ60*Assembly!P$22+$BR60*Assembly!P$23+$BS60*Assembly!P$24</f>
        <v>0</v>
      </c>
      <c r="CJ60" s="325" t="str">
        <f>$AY60*Assembly!Q$4+$AZ60*Assembly!Q$5+$BA60*Assembly!Q$6+$BB60*Assembly!Q$7+$BC60*Assembly!Q$8+$BD60*Assembly!Q$9+$BE60*Assembly!Q$10+$BF60*Assembly!Q$11+$BG60*Assembly!Q$12+$BH60*Assembly!Q$13+$BI60*Assembly!Q$14+$BJ60*Assembly!Q$15+$BK60*Assembly!Q$16+$BL60*Assembly!Q$17+$BM60*Assembly!Q$18+$BN60*Assembly!Q$19+$BO60*Assembly!Q$20+$BP60*Assembly!Q$21+$BQ60*Assembly!Q$22+$BR60*Assembly!Q$23+$BS60*Assembly!Q$24</f>
        <v>0</v>
      </c>
      <c r="CK60" s="326" t="str">
        <f>$AY60*Assembly!R$4+$AZ60*Assembly!R$5+$BA60*Assembly!R$6+$BB60*Assembly!R$7+$BC60*Assembly!R$8+$BD60*Assembly!R$9+$BE60*Assembly!R$10+$BF60*Assembly!R$11+$BG60*Assembly!R$12+$BH60*Assembly!R$13+$BI60*Assembly!R$14+$BJ60*Assembly!R$15+$BK60*Assembly!R$16+$BL60*Assembly!R$17+$BM60*Assembly!R$18+$BN60*Assembly!R$19+$BO60*Assembly!R$20+$BP60*Assembly!R$21+$BQ60*Assembly!R$22+$BR60*Assembly!R$23+$BS60*Assembly!R$24</f>
        <v>0</v>
      </c>
      <c r="CL60" s="325" t="str">
        <f>$AY60*Assembly!S$4+$AZ60*Assembly!S$5+$BA60*Assembly!S$6+$BB60*Assembly!S$7+$BC60*Assembly!S$8+$BD60*Assembly!S$9+$BE60*Assembly!S$10+$BF60*Assembly!S$11+$BG60*Assembly!S$12+$BH60*Assembly!S$13+$BI60*Assembly!S$14+$BJ60*Assembly!S$15+$BK60*Assembly!S$16+$BL60*Assembly!S$17+$BM60*Assembly!S$18+$BN60*Assembly!S$19+$BO60*Assembly!S$20+$BP60*Assembly!S$21+$BQ60*Assembly!S$22+$BR60*Assembly!S$23+$BS60*Assembly!S$24</f>
        <v>0</v>
      </c>
      <c r="CM60" s="325" t="str">
        <f>$AY60*Assembly!T$4+$AZ60*Assembly!T$5+$BA60*Assembly!T$6+$BB60*Assembly!T$7+$BC60*Assembly!T$8+$BD60*Assembly!T$9+$BE60*Assembly!T$10+$BF60*Assembly!T$11+$BG60*Assembly!T$12+$BH60*Assembly!T$13+$BI60*Assembly!T$14+$BJ60*Assembly!T$15+$BK60*Assembly!T$16+$BL60*Assembly!T$17+$BM60*Assembly!T$18+$BN60*Assembly!T$19+$BO60*Assembly!T$20+$BP60*Assembly!T$21+$BQ60*Assembly!T$22+$BR60*Assembly!T$23+$BS60*Assembly!T$24</f>
        <v>0</v>
      </c>
      <c r="CN60" s="325" t="str">
        <f>$AY60*Assembly!U$4+$AZ60*Assembly!U$5+$BA60*Assembly!U$6+$BB60*Assembly!U$7+$BC60*Assembly!U$8+$BD60*Assembly!U$9+$BE60*Assembly!U$10+$BF60*Assembly!U$11+$BG60*Assembly!U$12+$BH60*Assembly!U$13+$BI60*Assembly!U$14+$BJ60*Assembly!U$15+$BK60*Assembly!U$16+$BL60*Assembly!U$17+$BM60*Assembly!U$18+$BN60*Assembly!U$19+$BO60*Assembly!U$20+$BP60*Assembly!U$21+$BQ60*Assembly!U$22+$BR60*Assembly!U$23+$BS60*Assembly!U$24</f>
        <v>0</v>
      </c>
      <c r="CO60" s="326" t="str">
        <f>$AY60*Assembly!V$4+$AZ60*Assembly!V$5+$BA60*Assembly!V$6+$BB60*Assembly!V$7+$BC60*Assembly!V$8+$BD60*Assembly!V$9+$BE60*Assembly!V$10+$BF60*Assembly!V$11+$BG60*Assembly!V$12+$BH60*Assembly!V$13+$BI60*Assembly!V$14+$BJ60*Assembly!V$15+$BK60*Assembly!V$16+$BL60*Assembly!V$17+$BM60*Assembly!V$18+$BN60*Assembly!V$19+$BO60*Assembly!V$20+$BP60*Assembly!V$21+$BQ60*Assembly!V$22+$BR60*Assembly!V$23+$BS60*Assembly!V$24</f>
        <v>0</v>
      </c>
      <c r="CP60" s="326" t="str">
        <f>CF60*Refining!$F$3</f>
        <v>335</v>
      </c>
      <c r="CQ60" s="326" t="str">
        <f>CG60*Refining!$F$4</f>
        <v>0</v>
      </c>
      <c r="CR60" s="326" t="str">
        <f>CH60*Refining!$F$5</f>
        <v>0</v>
      </c>
      <c r="CS60" s="326" t="str">
        <f>CI60*Refining!$F$6</f>
        <v>0</v>
      </c>
      <c r="CT60" s="326" t="str">
        <f>CJ60*Refining!$F$7</f>
        <v>0</v>
      </c>
      <c r="CU60" s="326" t="str">
        <f>CK60*Refining!$F$8</f>
        <v>0</v>
      </c>
      <c r="CV60" s="326" t="str">
        <f>CL60*Refining!$F$9</f>
        <v>0</v>
      </c>
      <c r="CW60" s="326" t="str">
        <f>CM60*Refining!$F$10</f>
        <v>0</v>
      </c>
      <c r="CX60" s="326" t="str">
        <f>CN60*Refining!$F$11</f>
        <v>0</v>
      </c>
      <c r="CY60" s="326" t="str">
        <f>CO60*Refining!$F$12</f>
        <v>0</v>
      </c>
      <c r="CZ60" s="214" t="str">
        <f t="shared" ref="CZ60:DS60" si="243">IF(CF60 = 0, "", CF60)</f>
        <v>188</v>
      </c>
      <c r="DA60" s="215" t="str">
        <f t="shared" si="243"/>
        <v/>
      </c>
      <c r="DB60" s="215" t="str">
        <f t="shared" si="243"/>
        <v/>
      </c>
      <c r="DC60" s="215" t="str">
        <f t="shared" si="243"/>
        <v/>
      </c>
      <c r="DD60" s="215" t="str">
        <f t="shared" si="243"/>
        <v/>
      </c>
      <c r="DE60" s="215" t="str">
        <f t="shared" si="243"/>
        <v/>
      </c>
      <c r="DF60" s="215" t="str">
        <f t="shared" si="243"/>
        <v/>
      </c>
      <c r="DG60" s="215" t="str">
        <f t="shared" si="243"/>
        <v/>
      </c>
      <c r="DH60" s="215" t="str">
        <f t="shared" si="243"/>
        <v/>
      </c>
      <c r="DI60" s="216" t="str">
        <f t="shared" si="243"/>
        <v/>
      </c>
      <c r="DJ60" s="214" t="str">
        <f t="shared" si="243"/>
        <v>335</v>
      </c>
      <c r="DK60" s="215" t="str">
        <f t="shared" si="243"/>
        <v/>
      </c>
      <c r="DL60" s="215" t="str">
        <f t="shared" si="243"/>
        <v/>
      </c>
      <c r="DM60" s="215" t="str">
        <f t="shared" si="243"/>
        <v/>
      </c>
      <c r="DN60" s="217" t="str">
        <f t="shared" si="243"/>
        <v/>
      </c>
      <c r="DO60" s="215" t="str">
        <f t="shared" si="243"/>
        <v/>
      </c>
      <c r="DP60" s="215" t="str">
        <f t="shared" si="243"/>
        <v/>
      </c>
      <c r="DQ60" s="215" t="str">
        <f t="shared" si="243"/>
        <v/>
      </c>
      <c r="DR60" s="215" t="str">
        <f t="shared" si="243"/>
        <v/>
      </c>
      <c r="DS60" s="216" t="str">
        <f t="shared" si="243"/>
        <v/>
      </c>
      <c r="DT60" s="218" t="str">
        <f t="shared" si="16"/>
        <v>188</v>
      </c>
      <c r="DU60" s="219" t="str">
        <f t="shared" si="17"/>
        <v>335</v>
      </c>
      <c r="DV60" s="208" t="str">
        <f>CZ60*'Ores &amp; Ingots'!$C$3+DA60*'Ores &amp; Ingots'!$C$4+DB60*'Ores &amp; Ingots'!$C$5+DC60*'Ores &amp; Ingots'!$C$6+DD60*'Ores &amp; Ingots'!$C$7+DE60*'Ores &amp; Ingots'!$C$8+DF60*'Ores &amp; Ingots'!$C$9+DG60*'Ores &amp; Ingots'!$C$10+DH60*'Ores &amp; Ingots'!$C$11+DI60*'Ores &amp; Ingots'!$C$12</f>
        <v>24</v>
      </c>
      <c r="DW60" s="208" t="str">
        <f>DJ60*'Ores &amp; Ingots'!$B$3+DK60*'Ores &amp; Ingots'!$B$4+DL60*'Ores &amp; Ingots'!$B$5+DM60*'Ores &amp; Ingots'!$B$6+DN60*'Ores &amp; Ingots'!$B$7+DO60*'Ores &amp; Ingots'!$B$8+DP60*'Ores &amp; Ingots'!$B$9+DQ60*'Ores &amp; Ingots'!$B$10+DR60*'Ores &amp; Ingots'!$B$11+DS60*'Ores &amp; Ingots'!$B$12</f>
        <v>124</v>
      </c>
      <c r="DX60" s="219" t="str">
        <f>CZ60*Refining!$G$3+DA60*Refining!$G$4+DB60*Refining!$G$5+DC60*Refining!$G$6+DD60*Refining!$G$7+DE60*Refining!$G$8+DF60*Refining!$G$9+DG60*Refining!$G$10+DH60*Refining!$G$11+DI60*Refining!$G$12</f>
        <v>13</v>
      </c>
      <c r="DY60" s="219" t="str">
        <f t="shared" si="18"/>
        <v>2,003</v>
      </c>
      <c r="DZ60" s="220" t="str">
        <f t="shared" si="19"/>
        <v>0.0020</v>
      </c>
      <c r="EA60" s="218" t="str">
        <f t="shared" si="20"/>
        <v>98</v>
      </c>
      <c r="EB60" s="221" t="str">
        <f t="shared" ref="EB60:EC60" si="244">EA60/60</f>
        <v>1.6</v>
      </c>
      <c r="EC60" s="221" t="str">
        <f t="shared" si="244"/>
        <v>0.0</v>
      </c>
      <c r="ED60" s="218" t="str">
        <f t="shared" si="22"/>
        <v>12,114</v>
      </c>
      <c r="EE60" s="221" t="str">
        <f t="shared" ref="EE60:EF60" si="245">ED60/1000</f>
        <v>12.1</v>
      </c>
      <c r="EF60" s="222" t="str">
        <f t="shared" si="245"/>
        <v>0.01</v>
      </c>
      <c r="EG60" s="212" t="str">
        <f t="shared" si="24"/>
        <v>0.0121</v>
      </c>
      <c r="EH60" s="295" t="str">
        <f t="shared" si="25"/>
        <v>0:01:38</v>
      </c>
      <c r="EI60" s="225">
        <v>2624.0</v>
      </c>
    </row>
    <row r="61">
      <c r="A61" s="33"/>
      <c r="B61" s="226" t="s">
        <v>952</v>
      </c>
      <c r="C61" s="227" t="s">
        <v>886</v>
      </c>
      <c r="D61" s="227">
        <v>1.0</v>
      </c>
      <c r="E61" s="227">
        <v>1.0</v>
      </c>
      <c r="F61" s="227">
        <v>1.0</v>
      </c>
      <c r="G61" s="253" t="str">
        <f t="shared" si="5"/>
        <v>15.6</v>
      </c>
      <c r="H61" s="254">
        <v>3.0</v>
      </c>
      <c r="I61" s="254">
        <v>3.0</v>
      </c>
      <c r="J61" s="254" t="str">
        <f>H61/Main!$D$9</f>
        <v>3</v>
      </c>
      <c r="K61" s="254" t="str">
        <f>I61/Main!$D$10</f>
        <v>3</v>
      </c>
      <c r="L61" s="254" t="str">
        <f t="shared" si="6"/>
        <v>1</v>
      </c>
      <c r="M61" s="254">
        <v>1.0</v>
      </c>
      <c r="N61" s="255"/>
      <c r="O61" s="256">
        <v>60.0</v>
      </c>
      <c r="P61" s="255"/>
      <c r="Q61" s="256"/>
      <c r="R61" s="255"/>
      <c r="S61" s="257"/>
      <c r="T61" s="257"/>
      <c r="U61" s="255"/>
      <c r="V61" s="255"/>
      <c r="W61" s="257"/>
      <c r="X61" s="257"/>
      <c r="Y61" s="255"/>
      <c r="Z61" s="255"/>
      <c r="AA61" s="255"/>
      <c r="AB61" s="255"/>
      <c r="AC61" s="335" t="s">
        <v>913</v>
      </c>
      <c r="AD61" s="225">
        <v>0.0</v>
      </c>
      <c r="AE61" s="225">
        <v>0.0</v>
      </c>
      <c r="AF61" s="225">
        <v>0.0</v>
      </c>
      <c r="AG61" s="225">
        <v>0.0</v>
      </c>
      <c r="AH61" s="309">
        <v>1.0</v>
      </c>
      <c r="AI61" s="225">
        <v>0.0</v>
      </c>
      <c r="AJ61" s="225">
        <v>0.0</v>
      </c>
      <c r="AK61" s="225">
        <v>0.0</v>
      </c>
      <c r="AL61" s="225">
        <v>0.0</v>
      </c>
      <c r="AM61" s="225">
        <v>0.0</v>
      </c>
      <c r="AN61" s="225">
        <v>0.0</v>
      </c>
      <c r="AO61" s="225">
        <v>0.0</v>
      </c>
      <c r="AP61" s="225">
        <v>0.0</v>
      </c>
      <c r="AQ61" s="225">
        <v>0.0</v>
      </c>
      <c r="AR61" s="225">
        <v>0.0</v>
      </c>
      <c r="AS61" s="225">
        <v>0.0</v>
      </c>
      <c r="AT61" s="225">
        <v>0.0</v>
      </c>
      <c r="AU61" s="225">
        <v>0.0</v>
      </c>
      <c r="AV61" s="225">
        <v>0.0</v>
      </c>
      <c r="AW61" s="225">
        <v>0.0</v>
      </c>
      <c r="AX61" s="225">
        <v>0.0</v>
      </c>
      <c r="AY61" s="236" t="str">
        <f t="shared" ref="AY61:BS61" si="246">IF(AD61 = 0, "", AD61)</f>
        <v/>
      </c>
      <c r="AZ61" s="227" t="str">
        <f t="shared" si="246"/>
        <v/>
      </c>
      <c r="BA61" s="227" t="str">
        <f t="shared" si="246"/>
        <v/>
      </c>
      <c r="BB61" s="227" t="str">
        <f t="shared" si="246"/>
        <v/>
      </c>
      <c r="BC61" s="227" t="str">
        <f t="shared" si="246"/>
        <v>1</v>
      </c>
      <c r="BD61" s="227" t="str">
        <f t="shared" si="246"/>
        <v/>
      </c>
      <c r="BE61" s="227" t="str">
        <f t="shared" si="246"/>
        <v/>
      </c>
      <c r="BF61" s="227" t="str">
        <f t="shared" si="246"/>
        <v/>
      </c>
      <c r="BG61" s="227" t="str">
        <f t="shared" si="246"/>
        <v/>
      </c>
      <c r="BH61" s="227" t="str">
        <f t="shared" si="246"/>
        <v/>
      </c>
      <c r="BI61" s="227" t="str">
        <f t="shared" si="246"/>
        <v/>
      </c>
      <c r="BJ61" s="227" t="str">
        <f t="shared" si="246"/>
        <v/>
      </c>
      <c r="BK61" s="227" t="str">
        <f t="shared" si="246"/>
        <v/>
      </c>
      <c r="BL61" s="227" t="str">
        <f t="shared" si="246"/>
        <v/>
      </c>
      <c r="BM61" s="227" t="str">
        <f t="shared" si="246"/>
        <v/>
      </c>
      <c r="BN61" s="227" t="str">
        <f t="shared" si="246"/>
        <v/>
      </c>
      <c r="BO61" s="227" t="str">
        <f t="shared" si="246"/>
        <v/>
      </c>
      <c r="BP61" s="227" t="str">
        <f t="shared" si="246"/>
        <v/>
      </c>
      <c r="BQ61" s="227" t="str">
        <f t="shared" si="246"/>
        <v/>
      </c>
      <c r="BR61" s="227" t="str">
        <f t="shared" si="246"/>
        <v/>
      </c>
      <c r="BS61" s="238" t="str">
        <f t="shared" si="246"/>
        <v/>
      </c>
      <c r="BT61" s="239" t="str">
        <f>$AY61*Assembly!Y$4+$AZ61*Assembly!Y$5+$BA61*Assembly!Y$6+$BB61*Assembly!Y$7+$BC61*Assembly!Y$8+$BD61*Assembly!Y$9+$BE61*Assembly!Y$10+$BF61*Assembly!Y$11+$BG61*Assembly!Y$12+$BH61*Assembly!Y$13+$BI61*Assembly!Y$14+$BJ61*Assembly!Y$15+$BK61*Assembly!Y$16+$BL61*Assembly!Y$17+$BM61*Assembly!Y$18+$BN61*Assembly!Y$19+$BO61*Assembly!Y$20+$BP61*Assembly!Y$21+$BQ61*Assembly!Y$22+$BR61*Assembly!Y$23+$BS61*Assembly!Y$24</f>
        <v>8</v>
      </c>
      <c r="BU61" s="225" t="str">
        <f t="shared" si="8"/>
        <v>1</v>
      </c>
      <c r="BV61" s="225"/>
      <c r="BW61" s="225" t="str">
        <f>$AY61*Assembly!AC$4+$AZ61*Assembly!AC$5+$BA61*Assembly!AC$6+$BB61*Assembly!AC$7+$BC61*Assembly!AC$8+$BD61*Assembly!AC$9+$BE61*Assembly!AC$10+$BF61*Assembly!AC$11+$BG61*Assembly!AC$12+$BH61*Assembly!AC$13+$BI61*Assembly!AC$14+$BJ61*Assembly!AC$15+$BK61*Assembly!AC$16+$BL61*Assembly!AC$17+$BM61*Assembly!AC$18+$BN61*Assembly!AC$19+$BO61*Assembly!AC$20+$BP61*Assembly!AC$21+$BQ61*Assembly!AC$22+$BR61*Assembly!AC$23+$BS61*Assembly!AC$24</f>
        <v>30</v>
      </c>
      <c r="BX61" s="240" t="str">
        <f t="shared" si="9"/>
        <v>3.75</v>
      </c>
      <c r="BY61" s="241" t="str">
        <f t="shared" si="10"/>
        <v>2</v>
      </c>
      <c r="BZ61" s="242" t="str">
        <f t="shared" si="11"/>
        <v>58.6</v>
      </c>
      <c r="CA61" s="241" t="str">
        <f t="shared" si="12"/>
        <v>10</v>
      </c>
      <c r="CB61" s="225" t="str">
        <f>$AY61*Assembly!X$4+$AZ61*Assembly!X$5+$BA61*Assembly!X$6+$BB61*Assembly!X$7+$BC61*Assembly!X$8+$BD61*Assembly!X$9+$BE61*Assembly!X$10+$BF61*Assembly!X$11+$BG61*Assembly!X$12+$BH61*Assembly!X$13+$BI61*Assembly!X$14+$BJ61*Assembly!X$15+$BK61*Assembly!X$16+$BL61*Assembly!X$17+$BM61*Assembly!X$18+$BN61*Assembly!X$19+$BO61*Assembly!X$20+$BP61*Assembly!X$21+$BQ61*Assembly!X$22+$BR61*Assembly!X$23+$BS61*Assembly!X$24</f>
        <v>4</v>
      </c>
      <c r="CC61" s="225" t="str">
        <f t="shared" si="13"/>
        <v>622</v>
      </c>
      <c r="CD61" s="223" t="str">
        <f t="shared" si="14"/>
        <v>0.0006</v>
      </c>
      <c r="CE61" s="243" t="str">
        <f>$AY61*Assembly!AB$4+$AZ61*Assembly!AB$5+$BA61*Assembly!AB$6+$BB61*Assembly!AB$7+$BC61*Assembly!AB$8+$BD61*Assembly!AB$9+$BE61*Assembly!AB$10+$BF61*Assembly!AB$11+$BG61*Assembly!AB$12+$BH61*Assembly!AB$13+$BI61*Assembly!AB$14+$BJ61*Assembly!AB$15+$BK61*Assembly!AB$16+$BL61*Assembly!AB$17+$BM61*Assembly!AB$18+$BN61*Assembly!AB$19+$BO61*Assembly!AB$20+$BP61*Assembly!AB$21+$BQ61*Assembly!AB$22+$BR61*Assembly!AB$23+$BS61*Assembly!AB$24</f>
        <v>2</v>
      </c>
      <c r="CF61" s="256" t="str">
        <f>$AY61*Assembly!M$4+$AZ61*Assembly!M$5+$BA61*Assembly!M$6+$BB61*Assembly!M$7+$BC61*Assembly!M$8+$BD61*Assembly!M$9+$BE61*Assembly!M$10+$BF61*Assembly!M$11+$BG61*Assembly!M$12+$BH61*Assembly!M$13+$BI61*Assembly!M$14+$BJ61*Assembly!M$15+$BK61*Assembly!M$16+$BL61*Assembly!M$17+$BM61*Assembly!M$18+$BN61*Assembly!M$19+$BO61*Assembly!M$20+$BP61*Assembly!M$21+$BQ61*Assembly!M$22+$BR61*Assembly!M$23+$BS61*Assembly!M$24</f>
        <v>10</v>
      </c>
      <c r="CG61" s="256" t="str">
        <f>$AY61*Assembly!N$4+$AZ61*Assembly!N$5+$BA61*Assembly!N$6+$BB61*Assembly!N$7+$BC61*Assembly!N$8+$BD61*Assembly!N$9+$BE61*Assembly!N$10+$BF61*Assembly!N$11+$BG61*Assembly!N$12+$BH61*Assembly!N$13+$BI61*Assembly!N$14+$BJ61*Assembly!N$15+$BK61*Assembly!N$16+$BL61*Assembly!N$17+$BM61*Assembly!N$18+$BN61*Assembly!N$19+$BO61*Assembly!N$20+$BP61*Assembly!N$21+$BQ61*Assembly!N$22+$BR61*Assembly!N$23+$BS61*Assembly!N$24</f>
        <v>0</v>
      </c>
      <c r="CH61" s="256" t="str">
        <f>$AY61*Assembly!O$4+$AZ61*Assembly!O$5+$BA61*Assembly!O$6+$BB61*Assembly!O$7+$BC61*Assembly!O$8+$BD61*Assembly!O$9+$BE61*Assembly!O$10+$BF61*Assembly!O$11+$BG61*Assembly!O$12+$BH61*Assembly!O$13+$BI61*Assembly!O$14+$BJ61*Assembly!O$15+$BK61*Assembly!O$16+$BL61*Assembly!O$17+$BM61*Assembly!O$18+$BN61*Assembly!O$19+$BO61*Assembly!O$20+$BP61*Assembly!O$21+$BQ61*Assembly!O$22+$BR61*Assembly!O$23+$BS61*Assembly!O$24</f>
        <v>0</v>
      </c>
      <c r="CI61" s="254" t="str">
        <f>$AY61*Assembly!P$4+$AZ61*Assembly!P$5+$BA61*Assembly!P$6+$BB61*Assembly!P$7+$BC61*Assembly!P$8+$BD61*Assembly!P$9+$BE61*Assembly!P$10+$BF61*Assembly!P$11+$BG61*Assembly!P$12+$BH61*Assembly!P$13+$BI61*Assembly!P$14+$BJ61*Assembly!P$15+$BK61*Assembly!P$16+$BL61*Assembly!P$17+$BM61*Assembly!P$18+$BN61*Assembly!P$19+$BO61*Assembly!P$20+$BP61*Assembly!P$21+$BQ61*Assembly!P$22+$BR61*Assembly!P$23+$BS61*Assembly!P$24</f>
        <v>0</v>
      </c>
      <c r="CJ61" s="254" t="str">
        <f>$AY61*Assembly!Q$4+$AZ61*Assembly!Q$5+$BA61*Assembly!Q$6+$BB61*Assembly!Q$7+$BC61*Assembly!Q$8+$BD61*Assembly!Q$9+$BE61*Assembly!Q$10+$BF61*Assembly!Q$11+$BG61*Assembly!Q$12+$BH61*Assembly!Q$13+$BI61*Assembly!Q$14+$BJ61*Assembly!Q$15+$BK61*Assembly!Q$16+$BL61*Assembly!Q$17+$BM61*Assembly!Q$18+$BN61*Assembly!Q$19+$BO61*Assembly!Q$20+$BP61*Assembly!Q$21+$BQ61*Assembly!Q$22+$BR61*Assembly!Q$23+$BS61*Assembly!Q$24</f>
        <v>0</v>
      </c>
      <c r="CK61" s="256" t="str">
        <f>$AY61*Assembly!R$4+$AZ61*Assembly!R$5+$BA61*Assembly!R$6+$BB61*Assembly!R$7+$BC61*Assembly!R$8+$BD61*Assembly!R$9+$BE61*Assembly!R$10+$BF61*Assembly!R$11+$BG61*Assembly!R$12+$BH61*Assembly!R$13+$BI61*Assembly!R$14+$BJ61*Assembly!R$15+$BK61*Assembly!R$16+$BL61*Assembly!R$17+$BM61*Assembly!R$18+$BN61*Assembly!R$19+$BO61*Assembly!R$20+$BP61*Assembly!R$21+$BQ61*Assembly!R$22+$BR61*Assembly!R$23+$BS61*Assembly!R$24</f>
        <v>0</v>
      </c>
      <c r="CL61" s="254" t="str">
        <f>$AY61*Assembly!S$4+$AZ61*Assembly!S$5+$BA61*Assembly!S$6+$BB61*Assembly!S$7+$BC61*Assembly!S$8+$BD61*Assembly!S$9+$BE61*Assembly!S$10+$BF61*Assembly!S$11+$BG61*Assembly!S$12+$BH61*Assembly!S$13+$BI61*Assembly!S$14+$BJ61*Assembly!S$15+$BK61*Assembly!S$16+$BL61*Assembly!S$17+$BM61*Assembly!S$18+$BN61*Assembly!S$19+$BO61*Assembly!S$20+$BP61*Assembly!S$21+$BQ61*Assembly!S$22+$BR61*Assembly!S$23+$BS61*Assembly!S$24</f>
        <v>0</v>
      </c>
      <c r="CM61" s="254" t="str">
        <f>$AY61*Assembly!T$4+$AZ61*Assembly!T$5+$BA61*Assembly!T$6+$BB61*Assembly!T$7+$BC61*Assembly!T$8+$BD61*Assembly!T$9+$BE61*Assembly!T$10+$BF61*Assembly!T$11+$BG61*Assembly!T$12+$BH61*Assembly!T$13+$BI61*Assembly!T$14+$BJ61*Assembly!T$15+$BK61*Assembly!T$16+$BL61*Assembly!T$17+$BM61*Assembly!T$18+$BN61*Assembly!T$19+$BO61*Assembly!T$20+$BP61*Assembly!T$21+$BQ61*Assembly!T$22+$BR61*Assembly!T$23+$BS61*Assembly!T$24</f>
        <v>0</v>
      </c>
      <c r="CN61" s="254" t="str">
        <f>$AY61*Assembly!U$4+$AZ61*Assembly!U$5+$BA61*Assembly!U$6+$BB61*Assembly!U$7+$BC61*Assembly!U$8+$BD61*Assembly!U$9+$BE61*Assembly!U$10+$BF61*Assembly!U$11+$BG61*Assembly!U$12+$BH61*Assembly!U$13+$BI61*Assembly!U$14+$BJ61*Assembly!U$15+$BK61*Assembly!U$16+$BL61*Assembly!U$17+$BM61*Assembly!U$18+$BN61*Assembly!U$19+$BO61*Assembly!U$20+$BP61*Assembly!U$21+$BQ61*Assembly!U$22+$BR61*Assembly!U$23+$BS61*Assembly!U$24</f>
        <v>0</v>
      </c>
      <c r="CO61" s="256" t="str">
        <f>$AY61*Assembly!V$4+$AZ61*Assembly!V$5+$BA61*Assembly!V$6+$BB61*Assembly!V$7+$BC61*Assembly!V$8+$BD61*Assembly!V$9+$BE61*Assembly!V$10+$BF61*Assembly!V$11+$BG61*Assembly!V$12+$BH61*Assembly!V$13+$BI61*Assembly!V$14+$BJ61*Assembly!V$15+$BK61*Assembly!V$16+$BL61*Assembly!V$17+$BM61*Assembly!V$18+$BN61*Assembly!V$19+$BO61*Assembly!V$20+$BP61*Assembly!V$21+$BQ61*Assembly!V$22+$BR61*Assembly!V$23+$BS61*Assembly!V$24</f>
        <v>0</v>
      </c>
      <c r="CP61" s="256" t="str">
        <f>CF61*Refining!$F$3</f>
        <v>18</v>
      </c>
      <c r="CQ61" s="256" t="str">
        <f>CG61*Refining!$F$4</f>
        <v>0</v>
      </c>
      <c r="CR61" s="256" t="str">
        <f>CH61*Refining!$F$5</f>
        <v>0</v>
      </c>
      <c r="CS61" s="256" t="str">
        <f>CI61*Refining!$F$6</f>
        <v>0</v>
      </c>
      <c r="CT61" s="256" t="str">
        <f>CJ61*Refining!$F$7</f>
        <v>0</v>
      </c>
      <c r="CU61" s="256" t="str">
        <f>CK61*Refining!$F$8</f>
        <v>0</v>
      </c>
      <c r="CV61" s="256" t="str">
        <f>CL61*Refining!$F$9</f>
        <v>0</v>
      </c>
      <c r="CW61" s="256" t="str">
        <f>CM61*Refining!$F$10</f>
        <v>0</v>
      </c>
      <c r="CX61" s="256" t="str">
        <f>CN61*Refining!$F$11</f>
        <v>0</v>
      </c>
      <c r="CY61" s="256" t="str">
        <f>CO61*Refining!$F$12</f>
        <v>0</v>
      </c>
      <c r="CZ61" s="244" t="str">
        <f t="shared" ref="CZ61:DS61" si="247">IF(CF61 = 0, "", CF61)</f>
        <v>10</v>
      </c>
      <c r="DA61" s="245" t="str">
        <f t="shared" si="247"/>
        <v/>
      </c>
      <c r="DB61" s="245" t="str">
        <f t="shared" si="247"/>
        <v/>
      </c>
      <c r="DC61" s="245" t="str">
        <f t="shared" si="247"/>
        <v/>
      </c>
      <c r="DD61" s="245" t="str">
        <f t="shared" si="247"/>
        <v/>
      </c>
      <c r="DE61" s="245" t="str">
        <f t="shared" si="247"/>
        <v/>
      </c>
      <c r="DF61" s="245" t="str">
        <f t="shared" si="247"/>
        <v/>
      </c>
      <c r="DG61" s="245" t="str">
        <f t="shared" si="247"/>
        <v/>
      </c>
      <c r="DH61" s="245" t="str">
        <f t="shared" si="247"/>
        <v/>
      </c>
      <c r="DI61" s="246" t="str">
        <f t="shared" si="247"/>
        <v/>
      </c>
      <c r="DJ61" s="244" t="str">
        <f t="shared" si="247"/>
        <v>18</v>
      </c>
      <c r="DK61" s="245" t="str">
        <f t="shared" si="247"/>
        <v/>
      </c>
      <c r="DL61" s="245" t="str">
        <f t="shared" si="247"/>
        <v/>
      </c>
      <c r="DM61" s="245" t="str">
        <f t="shared" si="247"/>
        <v/>
      </c>
      <c r="DN61" s="259" t="str">
        <f t="shared" si="247"/>
        <v/>
      </c>
      <c r="DO61" s="245" t="str">
        <f t="shared" si="247"/>
        <v/>
      </c>
      <c r="DP61" s="245" t="str">
        <f t="shared" si="247"/>
        <v/>
      </c>
      <c r="DQ61" s="245" t="str">
        <f t="shared" si="247"/>
        <v/>
      </c>
      <c r="DR61" s="245" t="str">
        <f t="shared" si="247"/>
        <v/>
      </c>
      <c r="DS61" s="246" t="str">
        <f t="shared" si="247"/>
        <v/>
      </c>
      <c r="DT61" s="248" t="str">
        <f t="shared" si="16"/>
        <v>10</v>
      </c>
      <c r="DU61" s="249" t="str">
        <f t="shared" si="17"/>
        <v>18</v>
      </c>
      <c r="DV61" s="225" t="str">
        <f>CZ61*'Ores &amp; Ingots'!$C$3+DA61*'Ores &amp; Ingots'!$C$4+DB61*'Ores &amp; Ingots'!$C$5+DC61*'Ores &amp; Ingots'!$C$6+DD61*'Ores &amp; Ingots'!$C$7+DE61*'Ores &amp; Ingots'!$C$8+DF61*'Ores &amp; Ingots'!$C$9+DG61*'Ores &amp; Ingots'!$C$10+DH61*'Ores &amp; Ingots'!$C$11+DI61*'Ores &amp; Ingots'!$C$12</f>
        <v>1</v>
      </c>
      <c r="DW61" s="225" t="str">
        <f>DJ61*'Ores &amp; Ingots'!$B$3+DK61*'Ores &amp; Ingots'!$B$4+DL61*'Ores &amp; Ingots'!$B$5+DM61*'Ores &amp; Ingots'!$B$6+DN61*'Ores &amp; Ingots'!$B$7+DO61*'Ores &amp; Ingots'!$B$8+DP61*'Ores &amp; Ingots'!$B$9+DQ61*'Ores &amp; Ingots'!$B$10+DR61*'Ores &amp; Ingots'!$B$11+DS61*'Ores &amp; Ingots'!$B$12</f>
        <v>7</v>
      </c>
      <c r="DX61" s="249" t="str">
        <f>CZ61*Refining!$G$3+DA61*Refining!$G$4+DB61*Refining!$G$5+DC61*Refining!$G$6+DD61*Refining!$G$7+DE61*Refining!$G$8+DF61*Refining!$G$9+DG61*Refining!$G$10+DH61*Refining!$G$11+DI61*Refining!$G$12</f>
        <v>1</v>
      </c>
      <c r="DY61" s="249" t="str">
        <f t="shared" si="18"/>
        <v>107</v>
      </c>
      <c r="DZ61" s="250" t="str">
        <f t="shared" si="19"/>
        <v>0.0001</v>
      </c>
      <c r="EA61" s="248" t="str">
        <f t="shared" si="20"/>
        <v>8</v>
      </c>
      <c r="EB61" s="251" t="str">
        <f t="shared" ref="EB61:EC61" si="248">EA61/60</f>
        <v>0.1</v>
      </c>
      <c r="EC61" s="251" t="str">
        <f t="shared" si="248"/>
        <v>0.0</v>
      </c>
      <c r="ED61" s="248" t="str">
        <f t="shared" si="22"/>
        <v>729</v>
      </c>
      <c r="EE61" s="251" t="str">
        <f t="shared" ref="EE61:EF61" si="249">ED61/1000</f>
        <v>0.7</v>
      </c>
      <c r="EF61" s="252" t="str">
        <f t="shared" si="249"/>
        <v>0.00</v>
      </c>
      <c r="EG61" s="223" t="str">
        <f t="shared" si="24"/>
        <v>0.0007</v>
      </c>
      <c r="EH61" s="224" t="str">
        <f t="shared" si="25"/>
        <v>0:00:08</v>
      </c>
      <c r="EI61" s="225">
        <v>324.0</v>
      </c>
    </row>
    <row r="62">
      <c r="A62" s="33"/>
      <c r="B62" s="226" t="s">
        <v>953</v>
      </c>
      <c r="C62" s="227" t="s">
        <v>886</v>
      </c>
      <c r="D62" s="227">
        <v>1.0</v>
      </c>
      <c r="E62" s="227">
        <v>1.0</v>
      </c>
      <c r="F62" s="227">
        <v>1.0</v>
      </c>
      <c r="G62" s="228" t="str">
        <f t="shared" si="5"/>
        <v>15.6</v>
      </c>
      <c r="H62" s="229">
        <v>8.0</v>
      </c>
      <c r="I62" s="229">
        <v>8.0</v>
      </c>
      <c r="J62" s="229" t="str">
        <f>H62/Main!$D$9</f>
        <v>8</v>
      </c>
      <c r="K62" s="229" t="str">
        <f>I62/Main!$D$10</f>
        <v>8</v>
      </c>
      <c r="L62" s="229" t="str">
        <f t="shared" si="6"/>
        <v>1</v>
      </c>
      <c r="M62" s="229">
        <v>1.0</v>
      </c>
      <c r="N62" s="230"/>
      <c r="O62" s="230"/>
      <c r="P62" s="230"/>
      <c r="Q62" s="231"/>
      <c r="R62" s="230"/>
      <c r="S62" s="232"/>
      <c r="T62" s="232"/>
      <c r="U62" s="230"/>
      <c r="V62" s="230"/>
      <c r="W62" s="232"/>
      <c r="X62" s="232"/>
      <c r="Y62" s="230"/>
      <c r="Z62" s="230"/>
      <c r="AA62" s="230"/>
      <c r="AB62" s="230"/>
      <c r="AC62" s="334" t="s">
        <v>913</v>
      </c>
      <c r="AD62" s="225">
        <v>0.0</v>
      </c>
      <c r="AE62" s="225">
        <v>25.0</v>
      </c>
      <c r="AF62" s="225">
        <v>4.0</v>
      </c>
      <c r="AG62" s="225">
        <v>0.0</v>
      </c>
      <c r="AH62" s="309">
        <v>10.0</v>
      </c>
      <c r="AI62" s="225">
        <v>0.0</v>
      </c>
      <c r="AJ62" s="225">
        <v>0.0</v>
      </c>
      <c r="AK62" s="225">
        <v>0.0</v>
      </c>
      <c r="AL62" s="225">
        <v>0.0</v>
      </c>
      <c r="AM62" s="225">
        <v>0.0</v>
      </c>
      <c r="AN62" s="225">
        <v>0.0</v>
      </c>
      <c r="AO62" s="225">
        <v>0.0</v>
      </c>
      <c r="AP62" s="225">
        <v>0.0</v>
      </c>
      <c r="AQ62" s="225">
        <v>0.0</v>
      </c>
      <c r="AR62" s="225">
        <v>0.0</v>
      </c>
      <c r="AS62" s="225">
        <v>0.0</v>
      </c>
      <c r="AT62" s="225">
        <v>0.0</v>
      </c>
      <c r="AU62" s="225">
        <v>0.0</v>
      </c>
      <c r="AV62" s="225">
        <v>0.0</v>
      </c>
      <c r="AW62" s="225">
        <v>0.0</v>
      </c>
      <c r="AX62" s="225">
        <v>0.0</v>
      </c>
      <c r="AY62" s="236" t="str">
        <f t="shared" ref="AY62:BS62" si="250">IF(AD62 = 0, "", AD62)</f>
        <v/>
      </c>
      <c r="AZ62" s="227" t="str">
        <f t="shared" si="250"/>
        <v>25</v>
      </c>
      <c r="BA62" s="227" t="str">
        <f t="shared" si="250"/>
        <v>4</v>
      </c>
      <c r="BB62" s="227" t="str">
        <f t="shared" si="250"/>
        <v/>
      </c>
      <c r="BC62" s="237" t="str">
        <f t="shared" si="250"/>
        <v>10</v>
      </c>
      <c r="BD62" s="227" t="str">
        <f t="shared" si="250"/>
        <v/>
      </c>
      <c r="BE62" s="227" t="str">
        <f t="shared" si="250"/>
        <v/>
      </c>
      <c r="BF62" s="227" t="str">
        <f t="shared" si="250"/>
        <v/>
      </c>
      <c r="BG62" s="227" t="str">
        <f t="shared" si="250"/>
        <v/>
      </c>
      <c r="BH62" s="227" t="str">
        <f t="shared" si="250"/>
        <v/>
      </c>
      <c r="BI62" s="227" t="str">
        <f t="shared" si="250"/>
        <v/>
      </c>
      <c r="BJ62" s="227" t="str">
        <f t="shared" si="250"/>
        <v/>
      </c>
      <c r="BK62" s="227" t="str">
        <f t="shared" si="250"/>
        <v/>
      </c>
      <c r="BL62" s="227" t="str">
        <f t="shared" si="250"/>
        <v/>
      </c>
      <c r="BM62" s="227" t="str">
        <f t="shared" si="250"/>
        <v/>
      </c>
      <c r="BN62" s="227" t="str">
        <f t="shared" si="250"/>
        <v/>
      </c>
      <c r="BO62" s="227" t="str">
        <f t="shared" si="250"/>
        <v/>
      </c>
      <c r="BP62" s="227" t="str">
        <f t="shared" si="250"/>
        <v/>
      </c>
      <c r="BQ62" s="227" t="str">
        <f t="shared" si="250"/>
        <v/>
      </c>
      <c r="BR62" s="227" t="str">
        <f t="shared" si="250"/>
        <v/>
      </c>
      <c r="BS62" s="238" t="str">
        <f t="shared" si="250"/>
        <v/>
      </c>
      <c r="BT62" s="239" t="str">
        <f>$AY62*Assembly!Y$4+$AZ62*Assembly!Y$5+$BA62*Assembly!Y$6+$BB62*Assembly!Y$7+$BC62*Assembly!Y$8+$BD62*Assembly!Y$9+$BE62*Assembly!Y$10+$BF62*Assembly!Y$11+$BG62*Assembly!Y$12+$BH62*Assembly!Y$13+$BI62*Assembly!Y$14+$BJ62*Assembly!Y$15+$BK62*Assembly!Y$16+$BL62*Assembly!Y$17+$BM62*Assembly!Y$18+$BN62*Assembly!Y$19+$BO62*Assembly!Y$20+$BP62*Assembly!Y$21+$BQ62*Assembly!Y$22+$BR62*Assembly!Y$23+$BS62*Assembly!Y$24</f>
        <v>171</v>
      </c>
      <c r="BU62" s="225" t="str">
        <f t="shared" si="8"/>
        <v>11</v>
      </c>
      <c r="BV62" s="225"/>
      <c r="BW62" s="225" t="str">
        <f>$AY62*Assembly!AC$4+$AZ62*Assembly!AC$5+$BA62*Assembly!AC$6+$BB62*Assembly!AC$7+$BC62*Assembly!AC$8+$BD62*Assembly!AC$9+$BE62*Assembly!AC$10+$BF62*Assembly!AC$11+$BG62*Assembly!AC$12+$BH62*Assembly!AC$13+$BI62*Assembly!AC$14+$BJ62*Assembly!AC$15+$BK62*Assembly!AC$16+$BL62*Assembly!AC$17+$BM62*Assembly!AC$18+$BN62*Assembly!AC$19+$BO62*Assembly!AC$20+$BP62*Assembly!AC$21+$BQ62*Assembly!AC$22+$BR62*Assembly!AC$23+$BS62*Assembly!AC$24</f>
        <v>735</v>
      </c>
      <c r="BX62" s="240" t="str">
        <f t="shared" si="9"/>
        <v>4.30</v>
      </c>
      <c r="BY62" s="241" t="str">
        <f t="shared" si="10"/>
        <v>47</v>
      </c>
      <c r="BZ62" s="242" t="str">
        <f t="shared" si="11"/>
        <v>67.2</v>
      </c>
      <c r="CA62" s="241" t="str">
        <f t="shared" si="12"/>
        <v>92</v>
      </c>
      <c r="CB62" s="225" t="str">
        <f>$AY62*Assembly!X$4+$AZ62*Assembly!X$5+$BA62*Assembly!X$6+$BB62*Assembly!X$7+$BC62*Assembly!X$8+$BD62*Assembly!X$9+$BE62*Assembly!X$10+$BF62*Assembly!X$11+$BG62*Assembly!X$12+$BH62*Assembly!X$13+$BI62*Assembly!X$14+$BJ62*Assembly!X$15+$BK62*Assembly!X$16+$BL62*Assembly!X$17+$BM62*Assembly!X$18+$BN62*Assembly!X$19+$BO62*Assembly!X$20+$BP62*Assembly!X$21+$BQ62*Assembly!X$22+$BR62*Assembly!X$23+$BS62*Assembly!X$24</f>
        <v>69</v>
      </c>
      <c r="CC62" s="225" t="str">
        <f t="shared" si="13"/>
        <v>10,733</v>
      </c>
      <c r="CD62" s="223" t="str">
        <f t="shared" si="14"/>
        <v>0.0107</v>
      </c>
      <c r="CE62" s="243" t="str">
        <f>$AY62*Assembly!AB$4+$AZ62*Assembly!AB$5+$BA62*Assembly!AB$6+$BB62*Assembly!AB$7+$BC62*Assembly!AB$8+$BD62*Assembly!AB$9+$BE62*Assembly!AB$10+$BF62*Assembly!AB$11+$BG62*Assembly!AB$12+$BH62*Assembly!AB$13+$BI62*Assembly!AB$14+$BJ62*Assembly!AB$15+$BK62*Assembly!AB$16+$BL62*Assembly!AB$17+$BM62*Assembly!AB$18+$BN62*Assembly!AB$19+$BO62*Assembly!AB$20+$BP62*Assembly!AB$21+$BQ62*Assembly!AB$22+$BR62*Assembly!AB$23+$BS62*Assembly!AB$24</f>
        <v>153</v>
      </c>
      <c r="CF62" s="231" t="str">
        <f>$AY62*Assembly!M$4+$AZ62*Assembly!M$5+$BA62*Assembly!M$6+$BB62*Assembly!M$7+$BC62*Assembly!M$8+$BD62*Assembly!M$9+$BE62*Assembly!M$10+$BF62*Assembly!M$11+$BG62*Assembly!M$12+$BH62*Assembly!M$13+$BI62*Assembly!M$14+$BJ62*Assembly!M$15+$BK62*Assembly!M$16+$BL62*Assembly!M$17+$BM62*Assembly!M$18+$BN62*Assembly!M$19+$BO62*Assembly!M$20+$BP62*Assembly!M$21+$BQ62*Assembly!M$22+$BR62*Assembly!M$23+$BS62*Assembly!M$24</f>
        <v>208</v>
      </c>
      <c r="CG62" s="231" t="str">
        <f>$AY62*Assembly!N$4+$AZ62*Assembly!N$5+$BA62*Assembly!N$6+$BB62*Assembly!N$7+$BC62*Assembly!N$8+$BD62*Assembly!N$9+$BE62*Assembly!N$10+$BF62*Assembly!N$11+$BG62*Assembly!N$12+$BH62*Assembly!N$13+$BI62*Assembly!N$14+$BJ62*Assembly!N$15+$BK62*Assembly!N$16+$BL62*Assembly!N$17+$BM62*Assembly!N$18+$BN62*Assembly!N$19+$BO62*Assembly!N$20+$BP62*Assembly!N$21+$BQ62*Assembly!N$22+$BR62*Assembly!N$23+$BS62*Assembly!N$24</f>
        <v>0</v>
      </c>
      <c r="CH62" s="231" t="str">
        <f>$AY62*Assembly!O$4+$AZ62*Assembly!O$5+$BA62*Assembly!O$6+$BB62*Assembly!O$7+$BC62*Assembly!O$8+$BD62*Assembly!O$9+$BE62*Assembly!O$10+$BF62*Assembly!O$11+$BG62*Assembly!O$12+$BH62*Assembly!O$13+$BI62*Assembly!O$14+$BJ62*Assembly!O$15+$BK62*Assembly!O$16+$BL62*Assembly!O$17+$BM62*Assembly!O$18+$BN62*Assembly!O$19+$BO62*Assembly!O$20+$BP62*Assembly!O$21+$BQ62*Assembly!O$22+$BR62*Assembly!O$23+$BS62*Assembly!O$24</f>
        <v>0</v>
      </c>
      <c r="CI62" s="229" t="str">
        <f>$AY62*Assembly!P$4+$AZ62*Assembly!P$5+$BA62*Assembly!P$6+$BB62*Assembly!P$7+$BC62*Assembly!P$8+$BD62*Assembly!P$9+$BE62*Assembly!P$10+$BF62*Assembly!P$11+$BG62*Assembly!P$12+$BH62*Assembly!P$13+$BI62*Assembly!P$14+$BJ62*Assembly!P$15+$BK62*Assembly!P$16+$BL62*Assembly!P$17+$BM62*Assembly!P$18+$BN62*Assembly!P$19+$BO62*Assembly!P$20+$BP62*Assembly!P$21+$BQ62*Assembly!P$22+$BR62*Assembly!P$23+$BS62*Assembly!P$24</f>
        <v>0</v>
      </c>
      <c r="CJ62" s="229" t="str">
        <f>$AY62*Assembly!Q$4+$AZ62*Assembly!Q$5+$BA62*Assembly!Q$6+$BB62*Assembly!Q$7+$BC62*Assembly!Q$8+$BD62*Assembly!Q$9+$BE62*Assembly!Q$10+$BF62*Assembly!Q$11+$BG62*Assembly!Q$12+$BH62*Assembly!Q$13+$BI62*Assembly!Q$14+$BJ62*Assembly!Q$15+$BK62*Assembly!Q$16+$BL62*Assembly!Q$17+$BM62*Assembly!Q$18+$BN62*Assembly!Q$19+$BO62*Assembly!Q$20+$BP62*Assembly!Q$21+$BQ62*Assembly!Q$22+$BR62*Assembly!Q$23+$BS62*Assembly!Q$24</f>
        <v>0</v>
      </c>
      <c r="CK62" s="231" t="str">
        <f>$AY62*Assembly!R$4+$AZ62*Assembly!R$5+$BA62*Assembly!R$6+$BB62*Assembly!R$7+$BC62*Assembly!R$8+$BD62*Assembly!R$9+$BE62*Assembly!R$10+$BF62*Assembly!R$11+$BG62*Assembly!R$12+$BH62*Assembly!R$13+$BI62*Assembly!R$14+$BJ62*Assembly!R$15+$BK62*Assembly!R$16+$BL62*Assembly!R$17+$BM62*Assembly!R$18+$BN62*Assembly!R$19+$BO62*Assembly!R$20+$BP62*Assembly!R$21+$BQ62*Assembly!R$22+$BR62*Assembly!R$23+$BS62*Assembly!R$24</f>
        <v>0</v>
      </c>
      <c r="CL62" s="229" t="str">
        <f>$AY62*Assembly!S$4+$AZ62*Assembly!S$5+$BA62*Assembly!S$6+$BB62*Assembly!S$7+$BC62*Assembly!S$8+$BD62*Assembly!S$9+$BE62*Assembly!S$10+$BF62*Assembly!S$11+$BG62*Assembly!S$12+$BH62*Assembly!S$13+$BI62*Assembly!S$14+$BJ62*Assembly!S$15+$BK62*Assembly!S$16+$BL62*Assembly!S$17+$BM62*Assembly!S$18+$BN62*Assembly!S$19+$BO62*Assembly!S$20+$BP62*Assembly!S$21+$BQ62*Assembly!S$22+$BR62*Assembly!S$23+$BS62*Assembly!S$24</f>
        <v>0</v>
      </c>
      <c r="CM62" s="229" t="str">
        <f>$AY62*Assembly!T$4+$AZ62*Assembly!T$5+$BA62*Assembly!T$6+$BB62*Assembly!T$7+$BC62*Assembly!T$8+$BD62*Assembly!T$9+$BE62*Assembly!T$10+$BF62*Assembly!T$11+$BG62*Assembly!T$12+$BH62*Assembly!T$13+$BI62*Assembly!T$14+$BJ62*Assembly!T$15+$BK62*Assembly!T$16+$BL62*Assembly!T$17+$BM62*Assembly!T$18+$BN62*Assembly!T$19+$BO62*Assembly!T$20+$BP62*Assembly!T$21+$BQ62*Assembly!T$22+$BR62*Assembly!T$23+$BS62*Assembly!T$24</f>
        <v>0</v>
      </c>
      <c r="CN62" s="229" t="str">
        <f>$AY62*Assembly!U$4+$AZ62*Assembly!U$5+$BA62*Assembly!U$6+$BB62*Assembly!U$7+$BC62*Assembly!U$8+$BD62*Assembly!U$9+$BE62*Assembly!U$10+$BF62*Assembly!U$11+$BG62*Assembly!U$12+$BH62*Assembly!U$13+$BI62*Assembly!U$14+$BJ62*Assembly!U$15+$BK62*Assembly!U$16+$BL62*Assembly!U$17+$BM62*Assembly!U$18+$BN62*Assembly!U$19+$BO62*Assembly!U$20+$BP62*Assembly!U$21+$BQ62*Assembly!U$22+$BR62*Assembly!U$23+$BS62*Assembly!U$24</f>
        <v>0</v>
      </c>
      <c r="CO62" s="231" t="str">
        <f>$AY62*Assembly!V$4+$AZ62*Assembly!V$5+$BA62*Assembly!V$6+$BB62*Assembly!V$7+$BC62*Assembly!V$8+$BD62*Assembly!V$9+$BE62*Assembly!V$10+$BF62*Assembly!V$11+$BG62*Assembly!V$12+$BH62*Assembly!V$13+$BI62*Assembly!V$14+$BJ62*Assembly!V$15+$BK62*Assembly!V$16+$BL62*Assembly!V$17+$BM62*Assembly!V$18+$BN62*Assembly!V$19+$BO62*Assembly!V$20+$BP62*Assembly!V$21+$BQ62*Assembly!V$22+$BR62*Assembly!V$23+$BS62*Assembly!V$24</f>
        <v>0</v>
      </c>
      <c r="CP62" s="231" t="str">
        <f>CF62*Refining!$F$3</f>
        <v>371</v>
      </c>
      <c r="CQ62" s="231" t="str">
        <f>CG62*Refining!$F$4</f>
        <v>0</v>
      </c>
      <c r="CR62" s="231" t="str">
        <f>CH62*Refining!$F$5</f>
        <v>0</v>
      </c>
      <c r="CS62" s="231" t="str">
        <f>CI62*Refining!$F$6</f>
        <v>0</v>
      </c>
      <c r="CT62" s="231" t="str">
        <f>CJ62*Refining!$F$7</f>
        <v>0</v>
      </c>
      <c r="CU62" s="231" t="str">
        <f>CK62*Refining!$F$8</f>
        <v>0</v>
      </c>
      <c r="CV62" s="231" t="str">
        <f>CL62*Refining!$F$9</f>
        <v>0</v>
      </c>
      <c r="CW62" s="231" t="str">
        <f>CM62*Refining!$F$10</f>
        <v>0</v>
      </c>
      <c r="CX62" s="231" t="str">
        <f>CN62*Refining!$F$11</f>
        <v>0</v>
      </c>
      <c r="CY62" s="231" t="str">
        <f>CO62*Refining!$F$12</f>
        <v>0</v>
      </c>
      <c r="CZ62" s="244" t="str">
        <f t="shared" ref="CZ62:DS62" si="251">IF(CF62 = 0, "", CF62)</f>
        <v>208</v>
      </c>
      <c r="DA62" s="245" t="str">
        <f t="shared" si="251"/>
        <v/>
      </c>
      <c r="DB62" s="245" t="str">
        <f t="shared" si="251"/>
        <v/>
      </c>
      <c r="DC62" s="245" t="str">
        <f t="shared" si="251"/>
        <v/>
      </c>
      <c r="DD62" s="245" t="str">
        <f t="shared" si="251"/>
        <v/>
      </c>
      <c r="DE62" s="245" t="str">
        <f t="shared" si="251"/>
        <v/>
      </c>
      <c r="DF62" s="245" t="str">
        <f t="shared" si="251"/>
        <v/>
      </c>
      <c r="DG62" s="245" t="str">
        <f t="shared" si="251"/>
        <v/>
      </c>
      <c r="DH62" s="245" t="str">
        <f t="shared" si="251"/>
        <v/>
      </c>
      <c r="DI62" s="246" t="str">
        <f t="shared" si="251"/>
        <v/>
      </c>
      <c r="DJ62" s="244" t="str">
        <f t="shared" si="251"/>
        <v>371</v>
      </c>
      <c r="DK62" s="245" t="str">
        <f t="shared" si="251"/>
        <v/>
      </c>
      <c r="DL62" s="245" t="str">
        <f t="shared" si="251"/>
        <v/>
      </c>
      <c r="DM62" s="245" t="str">
        <f t="shared" si="251"/>
        <v/>
      </c>
      <c r="DN62" s="259" t="str">
        <f t="shared" si="251"/>
        <v/>
      </c>
      <c r="DO62" s="245" t="str">
        <f t="shared" si="251"/>
        <v/>
      </c>
      <c r="DP62" s="245" t="str">
        <f t="shared" si="251"/>
        <v/>
      </c>
      <c r="DQ62" s="245" t="str">
        <f t="shared" si="251"/>
        <v/>
      </c>
      <c r="DR62" s="245" t="str">
        <f t="shared" si="251"/>
        <v/>
      </c>
      <c r="DS62" s="246" t="str">
        <f t="shared" si="251"/>
        <v/>
      </c>
      <c r="DT62" s="248" t="str">
        <f t="shared" si="16"/>
        <v>208</v>
      </c>
      <c r="DU62" s="249" t="str">
        <f t="shared" si="17"/>
        <v>371</v>
      </c>
      <c r="DV62" s="225" t="str">
        <f>CZ62*'Ores &amp; Ingots'!$C$3+DA62*'Ores &amp; Ingots'!$C$4+DB62*'Ores &amp; Ingots'!$C$5+DC62*'Ores &amp; Ingots'!$C$6+DD62*'Ores &amp; Ingots'!$C$7+DE62*'Ores &amp; Ingots'!$C$8+DF62*'Ores &amp; Ingots'!$C$9+DG62*'Ores &amp; Ingots'!$C$10+DH62*'Ores &amp; Ingots'!$C$11+DI62*'Ores &amp; Ingots'!$C$12</f>
        <v>26</v>
      </c>
      <c r="DW62" s="225" t="str">
        <f>DJ62*'Ores &amp; Ingots'!$B$3+DK62*'Ores &amp; Ingots'!$B$4+DL62*'Ores &amp; Ingots'!$B$5+DM62*'Ores &amp; Ingots'!$B$6+DN62*'Ores &amp; Ingots'!$B$7+DO62*'Ores &amp; Ingots'!$B$8+DP62*'Ores &amp; Ingots'!$B$9+DQ62*'Ores &amp; Ingots'!$B$10+DR62*'Ores &amp; Ingots'!$B$11+DS62*'Ores &amp; Ingots'!$B$12</f>
        <v>137</v>
      </c>
      <c r="DX62" s="249" t="str">
        <f>CZ62*Refining!$G$3+DA62*Refining!$G$4+DB62*Refining!$G$5+DC62*Refining!$G$6+DD62*Refining!$G$7+DE62*Refining!$G$8+DF62*Refining!$G$9+DG62*Refining!$G$10+DH62*Refining!$G$11+DI62*Refining!$G$12</f>
        <v>14</v>
      </c>
      <c r="DY62" s="249" t="str">
        <f t="shared" si="18"/>
        <v>2,217</v>
      </c>
      <c r="DZ62" s="250" t="str">
        <f t="shared" si="19"/>
        <v>0.0022</v>
      </c>
      <c r="EA62" s="248" t="str">
        <f t="shared" si="20"/>
        <v>91</v>
      </c>
      <c r="EB62" s="251" t="str">
        <f t="shared" ref="EB62:EC62" si="252">EA62/60</f>
        <v>1.5</v>
      </c>
      <c r="EC62" s="251" t="str">
        <f t="shared" si="252"/>
        <v>0.0</v>
      </c>
      <c r="ED62" s="248" t="str">
        <f t="shared" si="22"/>
        <v>12,950</v>
      </c>
      <c r="EE62" s="251" t="str">
        <f t="shared" ref="EE62:EF62" si="253">ED62/1000</f>
        <v>13.0</v>
      </c>
      <c r="EF62" s="252" t="str">
        <f t="shared" si="253"/>
        <v>0.01</v>
      </c>
      <c r="EG62" s="223" t="str">
        <f t="shared" si="24"/>
        <v>0.0130</v>
      </c>
      <c r="EH62" s="224" t="str">
        <f t="shared" si="25"/>
        <v>0:01:31</v>
      </c>
      <c r="EI62" s="225">
        <v>52.0</v>
      </c>
    </row>
    <row r="63">
      <c r="A63" s="33"/>
      <c r="B63" s="226" t="s">
        <v>954</v>
      </c>
      <c r="C63" s="227" t="s">
        <v>886</v>
      </c>
      <c r="D63" s="227">
        <v>1.0</v>
      </c>
      <c r="E63" s="227">
        <v>1.0</v>
      </c>
      <c r="F63" s="227">
        <v>1.0</v>
      </c>
      <c r="G63" s="253" t="str">
        <f t="shared" si="5"/>
        <v>15.6</v>
      </c>
      <c r="H63" s="254">
        <v>24.0</v>
      </c>
      <c r="I63" s="254">
        <v>36.0</v>
      </c>
      <c r="J63" s="254" t="str">
        <f>H63/Main!$D$9</f>
        <v>24</v>
      </c>
      <c r="K63" s="254" t="str">
        <f>I63/Main!$D$10</f>
        <v>36</v>
      </c>
      <c r="L63" s="254" t="str">
        <f t="shared" si="6"/>
        <v>1.5</v>
      </c>
      <c r="M63" s="254">
        <v>1.0</v>
      </c>
      <c r="N63" s="256" t="s">
        <v>12</v>
      </c>
      <c r="O63" s="256" t="s">
        <v>12</v>
      </c>
      <c r="P63" s="255"/>
      <c r="Q63" s="256"/>
      <c r="R63" s="255"/>
      <c r="S63" s="257"/>
      <c r="T63" s="257"/>
      <c r="U63" s="255"/>
      <c r="V63" s="255"/>
      <c r="W63" s="257"/>
      <c r="X63" s="257"/>
      <c r="Y63" s="255"/>
      <c r="Z63" s="255"/>
      <c r="AA63" s="255"/>
      <c r="AB63" s="255"/>
      <c r="AC63" s="335" t="s">
        <v>920</v>
      </c>
      <c r="AD63" s="225">
        <v>8.0</v>
      </c>
      <c r="AE63" s="225">
        <v>10.0</v>
      </c>
      <c r="AF63" s="225">
        <v>4.0</v>
      </c>
      <c r="AG63" s="225">
        <v>0.0</v>
      </c>
      <c r="AH63" s="225">
        <v>40.0</v>
      </c>
      <c r="AI63" s="225">
        <v>0.0</v>
      </c>
      <c r="AJ63" s="225">
        <v>2.0</v>
      </c>
      <c r="AK63" s="309">
        <v>2.0</v>
      </c>
      <c r="AL63" s="225">
        <v>1.0</v>
      </c>
      <c r="AM63" s="225">
        <v>0.0</v>
      </c>
      <c r="AN63" s="225">
        <v>0.0</v>
      </c>
      <c r="AO63" s="225">
        <v>0.0</v>
      </c>
      <c r="AP63" s="225">
        <v>0.0</v>
      </c>
      <c r="AQ63" s="225">
        <v>0.0</v>
      </c>
      <c r="AR63" s="225">
        <v>0.0</v>
      </c>
      <c r="AS63" s="225">
        <v>0.0</v>
      </c>
      <c r="AT63" s="225">
        <v>0.0</v>
      </c>
      <c r="AU63" s="225">
        <v>0.0</v>
      </c>
      <c r="AV63" s="225">
        <v>0.0</v>
      </c>
      <c r="AW63" s="225">
        <v>0.0</v>
      </c>
      <c r="AX63" s="225">
        <v>0.0</v>
      </c>
      <c r="AY63" s="236" t="str">
        <f t="shared" ref="AY63:BS63" si="254">IF(AD63 = 0, "", AD63)</f>
        <v>8</v>
      </c>
      <c r="AZ63" s="227" t="str">
        <f t="shared" si="254"/>
        <v>10</v>
      </c>
      <c r="BA63" s="227" t="str">
        <f t="shared" si="254"/>
        <v>4</v>
      </c>
      <c r="BB63" s="227" t="str">
        <f t="shared" si="254"/>
        <v/>
      </c>
      <c r="BC63" s="237" t="str">
        <f t="shared" si="254"/>
        <v>40</v>
      </c>
      <c r="BD63" s="227" t="str">
        <f t="shared" si="254"/>
        <v/>
      </c>
      <c r="BE63" s="227" t="str">
        <f t="shared" si="254"/>
        <v>2</v>
      </c>
      <c r="BF63" s="227" t="str">
        <f t="shared" si="254"/>
        <v>2</v>
      </c>
      <c r="BG63" s="227" t="str">
        <f t="shared" si="254"/>
        <v>1</v>
      </c>
      <c r="BH63" s="227" t="str">
        <f t="shared" si="254"/>
        <v/>
      </c>
      <c r="BI63" s="227" t="str">
        <f t="shared" si="254"/>
        <v/>
      </c>
      <c r="BJ63" s="227" t="str">
        <f t="shared" si="254"/>
        <v/>
      </c>
      <c r="BK63" s="227" t="str">
        <f t="shared" si="254"/>
        <v/>
      </c>
      <c r="BL63" s="227" t="str">
        <f t="shared" si="254"/>
        <v/>
      </c>
      <c r="BM63" s="227" t="str">
        <f t="shared" si="254"/>
        <v/>
      </c>
      <c r="BN63" s="227" t="str">
        <f t="shared" si="254"/>
        <v/>
      </c>
      <c r="BO63" s="227" t="str">
        <f t="shared" si="254"/>
        <v/>
      </c>
      <c r="BP63" s="227" t="str">
        <f t="shared" si="254"/>
        <v/>
      </c>
      <c r="BQ63" s="227" t="str">
        <f t="shared" si="254"/>
        <v/>
      </c>
      <c r="BR63" s="227" t="str">
        <f t="shared" si="254"/>
        <v/>
      </c>
      <c r="BS63" s="238" t="str">
        <f t="shared" si="254"/>
        <v/>
      </c>
      <c r="BT63" s="239" t="str">
        <f>$AY63*Assembly!Y$4+$AZ63*Assembly!Y$5+$BA63*Assembly!Y$6+$BB63*Assembly!Y$7+$BC63*Assembly!Y$8+$BD63*Assembly!Y$9+$BE63*Assembly!Y$10+$BF63*Assembly!Y$11+$BG63*Assembly!Y$12+$BH63*Assembly!Y$13+$BI63*Assembly!Y$14+$BJ63*Assembly!Y$15+$BK63*Assembly!Y$16+$BL63*Assembly!Y$17+$BM63*Assembly!Y$18+$BN63*Assembly!Y$19+$BO63*Assembly!Y$20+$BP63*Assembly!Y$21+$BQ63*Assembly!Y$22+$BR63*Assembly!Y$23+$BS63*Assembly!Y$24</f>
        <v>582</v>
      </c>
      <c r="BU63" s="225" t="str">
        <f t="shared" si="8"/>
        <v>37</v>
      </c>
      <c r="BV63" s="225"/>
      <c r="BW63" s="225" t="str">
        <f>$AY63*Assembly!AC$4+$AZ63*Assembly!AC$5+$BA63*Assembly!AC$6+$BB63*Assembly!AC$7+$BC63*Assembly!AC$8+$BD63*Assembly!AC$9+$BE63*Assembly!AC$10+$BF63*Assembly!AC$11+$BG63*Assembly!AC$12+$BH63*Assembly!AC$13+$BI63*Assembly!AC$14+$BJ63*Assembly!AC$15+$BK63*Assembly!AC$16+$BL63*Assembly!AC$17+$BM63*Assembly!AC$18+$BN63*Assembly!AC$19+$BO63*Assembly!AC$20+$BP63*Assembly!AC$21+$BQ63*Assembly!AC$22+$BR63*Assembly!AC$23+$BS63*Assembly!AC$24</f>
        <v>2,297</v>
      </c>
      <c r="BX63" s="240" t="str">
        <f t="shared" si="9"/>
        <v>3.94</v>
      </c>
      <c r="BY63" s="241" t="str">
        <f t="shared" si="10"/>
        <v>147</v>
      </c>
      <c r="BZ63" s="242" t="str">
        <f t="shared" si="11"/>
        <v>61.6</v>
      </c>
      <c r="CA63" s="241" t="str">
        <f t="shared" si="12"/>
        <v>96</v>
      </c>
      <c r="CB63" s="225" t="str">
        <f>$AY63*Assembly!X$4+$AZ63*Assembly!X$5+$BA63*Assembly!X$6+$BB63*Assembly!X$7+$BC63*Assembly!X$8+$BD63*Assembly!X$9+$BE63*Assembly!X$10+$BF63*Assembly!X$11+$BG63*Assembly!X$12+$BH63*Assembly!X$13+$BI63*Assembly!X$14+$BJ63*Assembly!X$15+$BK63*Assembly!X$16+$BL63*Assembly!X$17+$BM63*Assembly!X$18+$BN63*Assembly!X$19+$BO63*Assembly!X$20+$BP63*Assembly!X$21+$BQ63*Assembly!X$22+$BR63*Assembly!X$23+$BS63*Assembly!X$24</f>
        <v>187</v>
      </c>
      <c r="CC63" s="225" t="str">
        <f t="shared" si="13"/>
        <v>29,089</v>
      </c>
      <c r="CD63" s="223" t="str">
        <f t="shared" si="14"/>
        <v>0.0291</v>
      </c>
      <c r="CE63" s="243" t="str">
        <f>$AY63*Assembly!AB$4+$AZ63*Assembly!AB$5+$BA63*Assembly!AB$6+$BB63*Assembly!AB$7+$BC63*Assembly!AB$8+$BD63*Assembly!AB$9+$BE63*Assembly!AB$10+$BF63*Assembly!AB$11+$BG63*Assembly!AB$12+$BH63*Assembly!AB$13+$BI63*Assembly!AB$14+$BJ63*Assembly!AB$15+$BK63*Assembly!AB$16+$BL63*Assembly!AB$17+$BM63*Assembly!AB$18+$BN63*Assembly!AB$19+$BO63*Assembly!AB$20+$BP63*Assembly!AB$21+$BQ63*Assembly!AB$22+$BR63*Assembly!AB$23+$BS63*Assembly!AB$24</f>
        <v>186</v>
      </c>
      <c r="CF63" s="256" t="str">
        <f>$AY63*Assembly!M$4+$AZ63*Assembly!M$5+$BA63*Assembly!M$6+$BB63*Assembly!M$7+$BC63*Assembly!M$8+$BD63*Assembly!M$9+$BE63*Assembly!M$10+$BF63*Assembly!M$11+$BG63*Assembly!M$12+$BH63*Assembly!M$13+$BI63*Assembly!M$14+$BJ63*Assembly!M$15+$BK63*Assembly!M$16+$BL63*Assembly!M$17+$BM63*Assembly!M$18+$BN63*Assembly!M$19+$BO63*Assembly!M$20+$BP63*Assembly!M$21+$BQ63*Assembly!M$22+$BR63*Assembly!M$23+$BS63*Assembly!M$24</f>
        <v>665</v>
      </c>
      <c r="CG63" s="256" t="str">
        <f>$AY63*Assembly!N$4+$AZ63*Assembly!N$5+$BA63*Assembly!N$6+$BB63*Assembly!N$7+$BC63*Assembly!N$8+$BD63*Assembly!N$9+$BE63*Assembly!N$10+$BF63*Assembly!N$11+$BG63*Assembly!N$12+$BH63*Assembly!N$13+$BI63*Assembly!N$14+$BJ63*Assembly!N$15+$BK63*Assembly!N$16+$BL63*Assembly!N$17+$BM63*Assembly!N$18+$BN63*Assembly!N$19+$BO63*Assembly!N$20+$BP63*Assembly!N$21+$BQ63*Assembly!N$22+$BR63*Assembly!N$23+$BS63*Assembly!N$24</f>
        <v>10</v>
      </c>
      <c r="CH63" s="256" t="str">
        <f>$AY63*Assembly!O$4+$AZ63*Assembly!O$5+$BA63*Assembly!O$6+$BB63*Assembly!O$7+$BC63*Assembly!O$8+$BD63*Assembly!O$9+$BE63*Assembly!O$10+$BF63*Assembly!O$11+$BG63*Assembly!O$12+$BH63*Assembly!O$13+$BI63*Assembly!O$14+$BJ63*Assembly!O$15+$BK63*Assembly!O$16+$BL63*Assembly!O$17+$BM63*Assembly!O$18+$BN63*Assembly!O$19+$BO63*Assembly!O$20+$BP63*Assembly!O$21+$BQ63*Assembly!O$22+$BR63*Assembly!O$23+$BS63*Assembly!O$24</f>
        <v>0</v>
      </c>
      <c r="CI63" s="254" t="str">
        <f>$AY63*Assembly!P$4+$AZ63*Assembly!P$5+$BA63*Assembly!P$6+$BB63*Assembly!P$7+$BC63*Assembly!P$8+$BD63*Assembly!P$9+$BE63*Assembly!P$10+$BF63*Assembly!P$11+$BG63*Assembly!P$12+$BH63*Assembly!P$13+$BI63*Assembly!P$14+$BJ63*Assembly!P$15+$BK63*Assembly!P$16+$BL63*Assembly!P$17+$BM63*Assembly!P$18+$BN63*Assembly!P$19+$BO63*Assembly!P$20+$BP63*Assembly!P$21+$BQ63*Assembly!P$22+$BR63*Assembly!P$23+$BS63*Assembly!P$24</f>
        <v>0</v>
      </c>
      <c r="CJ63" s="254" t="str">
        <f>$AY63*Assembly!Q$4+$AZ63*Assembly!Q$5+$BA63*Assembly!Q$6+$BB63*Assembly!Q$7+$BC63*Assembly!Q$8+$BD63*Assembly!Q$9+$BE63*Assembly!Q$10+$BF63*Assembly!Q$11+$BG63*Assembly!Q$12+$BH63*Assembly!Q$13+$BI63*Assembly!Q$14+$BJ63*Assembly!Q$15+$BK63*Assembly!Q$16+$BL63*Assembly!Q$17+$BM63*Assembly!Q$18+$BN63*Assembly!Q$19+$BO63*Assembly!Q$20+$BP63*Assembly!Q$21+$BQ63*Assembly!Q$22+$BR63*Assembly!Q$23+$BS63*Assembly!Q$24</f>
        <v>5.4</v>
      </c>
      <c r="CK63" s="256" t="str">
        <f>$AY63*Assembly!R$4+$AZ63*Assembly!R$5+$BA63*Assembly!R$6+$BB63*Assembly!R$7+$BC63*Assembly!R$8+$BD63*Assembly!R$9+$BE63*Assembly!R$10+$BF63*Assembly!R$11+$BG63*Assembly!R$12+$BH63*Assembly!R$13+$BI63*Assembly!R$14+$BJ63*Assembly!R$15+$BK63*Assembly!R$16+$BL63*Assembly!R$17+$BM63*Assembly!R$18+$BN63*Assembly!R$19+$BO63*Assembly!R$20+$BP63*Assembly!R$21+$BQ63*Assembly!R$22+$BR63*Assembly!R$23+$BS63*Assembly!R$24</f>
        <v>0</v>
      </c>
      <c r="CL63" s="254" t="str">
        <f>$AY63*Assembly!S$4+$AZ63*Assembly!S$5+$BA63*Assembly!S$6+$BB63*Assembly!S$7+$BC63*Assembly!S$8+$BD63*Assembly!S$9+$BE63*Assembly!S$10+$BF63*Assembly!S$11+$BG63*Assembly!S$12+$BH63*Assembly!S$13+$BI63*Assembly!S$14+$BJ63*Assembly!S$15+$BK63*Assembly!S$16+$BL63*Assembly!S$17+$BM63*Assembly!S$18+$BN63*Assembly!S$19+$BO63*Assembly!S$20+$BP63*Assembly!S$21+$BQ63*Assembly!S$22+$BR63*Assembly!S$23+$BS63*Assembly!S$24</f>
        <v>0</v>
      </c>
      <c r="CM63" s="254" t="str">
        <f>$AY63*Assembly!T$4+$AZ63*Assembly!T$5+$BA63*Assembly!T$6+$BB63*Assembly!T$7+$BC63*Assembly!T$8+$BD63*Assembly!T$9+$BE63*Assembly!T$10+$BF63*Assembly!T$11+$BG63*Assembly!T$12+$BH63*Assembly!T$13+$BI63*Assembly!T$14+$BJ63*Assembly!T$15+$BK63*Assembly!T$16+$BL63*Assembly!T$17+$BM63*Assembly!T$18+$BN63*Assembly!T$19+$BO63*Assembly!T$20+$BP63*Assembly!T$21+$BQ63*Assembly!T$22+$BR63*Assembly!T$23+$BS63*Assembly!T$24</f>
        <v>0</v>
      </c>
      <c r="CN63" s="254" t="str">
        <f>$AY63*Assembly!U$4+$AZ63*Assembly!U$5+$BA63*Assembly!U$6+$BB63*Assembly!U$7+$BC63*Assembly!U$8+$BD63*Assembly!U$9+$BE63*Assembly!U$10+$BF63*Assembly!U$11+$BG63*Assembly!U$12+$BH63*Assembly!U$13+$BI63*Assembly!U$14+$BJ63*Assembly!U$15+$BK63*Assembly!U$16+$BL63*Assembly!U$17+$BM63*Assembly!U$18+$BN63*Assembly!U$19+$BO63*Assembly!U$20+$BP63*Assembly!U$21+$BQ63*Assembly!U$22+$BR63*Assembly!U$23+$BS63*Assembly!U$24</f>
        <v>0</v>
      </c>
      <c r="CO63" s="256" t="str">
        <f>$AY63*Assembly!V$4+$AZ63*Assembly!V$5+$BA63*Assembly!V$6+$BB63*Assembly!V$7+$BC63*Assembly!V$8+$BD63*Assembly!V$9+$BE63*Assembly!V$10+$BF63*Assembly!V$11+$BG63*Assembly!V$12+$BH63*Assembly!V$13+$BI63*Assembly!V$14+$BJ63*Assembly!V$15+$BK63*Assembly!V$16+$BL63*Assembly!V$17+$BM63*Assembly!V$18+$BN63*Assembly!V$19+$BO63*Assembly!V$20+$BP63*Assembly!V$21+$BQ63*Assembly!V$22+$BR63*Assembly!V$23+$BS63*Assembly!V$24</f>
        <v>0</v>
      </c>
      <c r="CP63" s="256" t="str">
        <f>CF63*Refining!$F$3</f>
        <v>1,188</v>
      </c>
      <c r="CQ63" s="256" t="str">
        <f>CG63*Refining!$F$4</f>
        <v>31</v>
      </c>
      <c r="CR63" s="256" t="str">
        <f>CH63*Refining!$F$5</f>
        <v>0</v>
      </c>
      <c r="CS63" s="256" t="str">
        <f>CI63*Refining!$F$6</f>
        <v>0</v>
      </c>
      <c r="CT63" s="256" t="str">
        <f>CJ63*Refining!$F$7</f>
        <v>10</v>
      </c>
      <c r="CU63" s="256" t="str">
        <f>CK63*Refining!$F$8</f>
        <v>0</v>
      </c>
      <c r="CV63" s="256" t="str">
        <f>CL63*Refining!$F$9</f>
        <v>0</v>
      </c>
      <c r="CW63" s="256" t="str">
        <f>CM63*Refining!$F$10</f>
        <v>0</v>
      </c>
      <c r="CX63" s="256" t="str">
        <f>CN63*Refining!$F$11</f>
        <v>0</v>
      </c>
      <c r="CY63" s="256" t="str">
        <f>CO63*Refining!$F$12</f>
        <v>0</v>
      </c>
      <c r="CZ63" s="244" t="str">
        <f t="shared" ref="CZ63:DS63" si="255">IF(CF63 = 0, "", CF63)</f>
        <v>665</v>
      </c>
      <c r="DA63" s="245" t="str">
        <f t="shared" si="255"/>
        <v>10</v>
      </c>
      <c r="DB63" s="245" t="str">
        <f t="shared" si="255"/>
        <v/>
      </c>
      <c r="DC63" s="245" t="str">
        <f t="shared" si="255"/>
        <v/>
      </c>
      <c r="DD63" s="245" t="str">
        <f t="shared" si="255"/>
        <v>5.4</v>
      </c>
      <c r="DE63" s="245" t="str">
        <f t="shared" si="255"/>
        <v/>
      </c>
      <c r="DF63" s="245" t="str">
        <f t="shared" si="255"/>
        <v/>
      </c>
      <c r="DG63" s="245" t="str">
        <f t="shared" si="255"/>
        <v/>
      </c>
      <c r="DH63" s="245" t="str">
        <f t="shared" si="255"/>
        <v/>
      </c>
      <c r="DI63" s="246" t="str">
        <f t="shared" si="255"/>
        <v/>
      </c>
      <c r="DJ63" s="244" t="str">
        <f t="shared" si="255"/>
        <v>1,188</v>
      </c>
      <c r="DK63" s="245" t="str">
        <f t="shared" si="255"/>
        <v>31</v>
      </c>
      <c r="DL63" s="245" t="str">
        <f t="shared" si="255"/>
        <v/>
      </c>
      <c r="DM63" s="245" t="str">
        <f t="shared" si="255"/>
        <v/>
      </c>
      <c r="DN63" s="259" t="str">
        <f t="shared" si="255"/>
        <v>10</v>
      </c>
      <c r="DO63" s="245" t="str">
        <f t="shared" si="255"/>
        <v/>
      </c>
      <c r="DP63" s="245" t="str">
        <f t="shared" si="255"/>
        <v/>
      </c>
      <c r="DQ63" s="245" t="str">
        <f t="shared" si="255"/>
        <v/>
      </c>
      <c r="DR63" s="245" t="str">
        <f t="shared" si="255"/>
        <v/>
      </c>
      <c r="DS63" s="246" t="str">
        <f t="shared" si="255"/>
        <v/>
      </c>
      <c r="DT63" s="248" t="str">
        <f t="shared" si="16"/>
        <v>680</v>
      </c>
      <c r="DU63" s="249" t="str">
        <f t="shared" si="17"/>
        <v>1,228</v>
      </c>
      <c r="DV63" s="225" t="str">
        <f>CZ63*'Ores &amp; Ingots'!$C$3+DA63*'Ores &amp; Ingots'!$C$4+DB63*'Ores &amp; Ingots'!$C$5+DC63*'Ores &amp; Ingots'!$C$6+DD63*'Ores &amp; Ingots'!$C$7+DE63*'Ores &amp; Ingots'!$C$8+DF63*'Ores &amp; Ingots'!$C$9+DG63*'Ores &amp; Ingots'!$C$10+DH63*'Ores &amp; Ingots'!$C$11+DI63*'Ores &amp; Ingots'!$C$12</f>
        <v>88</v>
      </c>
      <c r="DW63" s="225" t="str">
        <f>DJ63*'Ores &amp; Ingots'!$B$3+DK63*'Ores &amp; Ingots'!$B$4+DL63*'Ores &amp; Ingots'!$B$5+DM63*'Ores &amp; Ingots'!$B$6+DN63*'Ores &amp; Ingots'!$B$7+DO63*'Ores &amp; Ingots'!$B$8+DP63*'Ores &amp; Ingots'!$B$9+DQ63*'Ores &amp; Ingots'!$B$10+DR63*'Ores &amp; Ingots'!$B$11+DS63*'Ores &amp; Ingots'!$B$12</f>
        <v>455</v>
      </c>
      <c r="DX63" s="249" t="str">
        <f>CZ63*Refining!$G$3+DA63*Refining!$G$4+DB63*Refining!$G$5+DC63*Refining!$G$6+DD63*Refining!$G$7+DE63*Refining!$G$8+DF63*Refining!$G$9+DG63*Refining!$G$10+DH63*Refining!$G$11+DI63*Refining!$G$12</f>
        <v>98</v>
      </c>
      <c r="DY63" s="249" t="str">
        <f t="shared" si="18"/>
        <v>15,276</v>
      </c>
      <c r="DZ63" s="250" t="str">
        <f t="shared" si="19"/>
        <v>0.0153</v>
      </c>
      <c r="EA63" s="248" t="str">
        <f t="shared" si="20"/>
        <v>309</v>
      </c>
      <c r="EB63" s="251" t="str">
        <f t="shared" ref="EB63:EC63" si="256">EA63/60</f>
        <v>5.2</v>
      </c>
      <c r="EC63" s="251" t="str">
        <f t="shared" si="256"/>
        <v>0.1</v>
      </c>
      <c r="ED63" s="248" t="str">
        <f t="shared" si="22"/>
        <v>44,365</v>
      </c>
      <c r="EE63" s="251" t="str">
        <f t="shared" ref="EE63:EF63" si="257">ED63/1000</f>
        <v>44.4</v>
      </c>
      <c r="EF63" s="252" t="str">
        <f t="shared" si="257"/>
        <v>0.04</v>
      </c>
      <c r="EG63" s="223" t="str">
        <f t="shared" si="24"/>
        <v>0.0444</v>
      </c>
      <c r="EH63" s="224" t="str">
        <f t="shared" si="25"/>
        <v>0:05:09</v>
      </c>
      <c r="EI63" s="225">
        <v>520.0</v>
      </c>
    </row>
    <row r="64">
      <c r="A64" s="33"/>
      <c r="B64" s="226" t="s">
        <v>955</v>
      </c>
      <c r="C64" s="227" t="s">
        <v>886</v>
      </c>
      <c r="D64" s="227">
        <v>1.0</v>
      </c>
      <c r="E64" s="227">
        <v>1.0</v>
      </c>
      <c r="F64" s="227">
        <v>1.0</v>
      </c>
      <c r="G64" s="228" t="str">
        <f t="shared" si="5"/>
        <v>15.6</v>
      </c>
      <c r="H64" s="229">
        <v>18.0</v>
      </c>
      <c r="I64" s="229">
        <v>18.0</v>
      </c>
      <c r="J64" s="229" t="str">
        <f>H64/Main!$D$9</f>
        <v>18</v>
      </c>
      <c r="K64" s="229" t="str">
        <f>I64/Main!$D$10</f>
        <v>18</v>
      </c>
      <c r="L64" s="229" t="str">
        <f t="shared" si="6"/>
        <v>1</v>
      </c>
      <c r="M64" s="229">
        <v>1.0</v>
      </c>
      <c r="N64" s="230"/>
      <c r="O64" s="230"/>
      <c r="P64" s="230"/>
      <c r="Q64" s="231"/>
      <c r="R64" s="230"/>
      <c r="S64" s="232"/>
      <c r="T64" s="232"/>
      <c r="U64" s="230"/>
      <c r="V64" s="230"/>
      <c r="W64" s="232"/>
      <c r="X64" s="232"/>
      <c r="Y64" s="230"/>
      <c r="Z64" s="230"/>
      <c r="AA64" s="230"/>
      <c r="AB64" s="230"/>
      <c r="AC64" s="334" t="s">
        <v>18</v>
      </c>
      <c r="AD64" s="225">
        <v>0.0</v>
      </c>
      <c r="AE64" s="225">
        <v>74.0</v>
      </c>
      <c r="AF64" s="225">
        <v>48.0</v>
      </c>
      <c r="AG64" s="225">
        <v>0.0</v>
      </c>
      <c r="AH64" s="309">
        <v>20.0</v>
      </c>
      <c r="AI64" s="225">
        <v>0.0</v>
      </c>
      <c r="AJ64" s="225">
        <v>0.0</v>
      </c>
      <c r="AK64" s="225">
        <v>0.0</v>
      </c>
      <c r="AL64" s="225">
        <v>0.0</v>
      </c>
      <c r="AM64" s="225">
        <v>0.0</v>
      </c>
      <c r="AN64" s="225">
        <v>0.0</v>
      </c>
      <c r="AO64" s="225">
        <v>0.0</v>
      </c>
      <c r="AP64" s="225">
        <v>0.0</v>
      </c>
      <c r="AQ64" s="225">
        <v>0.0</v>
      </c>
      <c r="AR64" s="225">
        <v>0.0</v>
      </c>
      <c r="AS64" s="225">
        <v>0.0</v>
      </c>
      <c r="AT64" s="225">
        <v>0.0</v>
      </c>
      <c r="AU64" s="225">
        <v>0.0</v>
      </c>
      <c r="AV64" s="225">
        <v>0.0</v>
      </c>
      <c r="AW64" s="225">
        <v>0.0</v>
      </c>
      <c r="AX64" s="225">
        <v>0.0</v>
      </c>
      <c r="AY64" s="236" t="str">
        <f t="shared" ref="AY64:BS64" si="258">IF(AD64 = 0, "", AD64)</f>
        <v/>
      </c>
      <c r="AZ64" s="227" t="str">
        <f t="shared" si="258"/>
        <v>74</v>
      </c>
      <c r="BA64" s="227" t="str">
        <f t="shared" si="258"/>
        <v>48</v>
      </c>
      <c r="BB64" s="227" t="str">
        <f t="shared" si="258"/>
        <v/>
      </c>
      <c r="BC64" s="237" t="str">
        <f t="shared" si="258"/>
        <v>20</v>
      </c>
      <c r="BD64" s="227" t="str">
        <f t="shared" si="258"/>
        <v/>
      </c>
      <c r="BE64" s="227" t="str">
        <f t="shared" si="258"/>
        <v/>
      </c>
      <c r="BF64" s="227" t="str">
        <f t="shared" si="258"/>
        <v/>
      </c>
      <c r="BG64" s="227" t="str">
        <f t="shared" si="258"/>
        <v/>
      </c>
      <c r="BH64" s="227" t="str">
        <f t="shared" si="258"/>
        <v/>
      </c>
      <c r="BI64" s="227" t="str">
        <f t="shared" si="258"/>
        <v/>
      </c>
      <c r="BJ64" s="227" t="str">
        <f t="shared" si="258"/>
        <v/>
      </c>
      <c r="BK64" s="227" t="str">
        <f t="shared" si="258"/>
        <v/>
      </c>
      <c r="BL64" s="227" t="str">
        <f t="shared" si="258"/>
        <v/>
      </c>
      <c r="BM64" s="227" t="str">
        <f t="shared" si="258"/>
        <v/>
      </c>
      <c r="BN64" s="227" t="str">
        <f t="shared" si="258"/>
        <v/>
      </c>
      <c r="BO64" s="227" t="str">
        <f t="shared" si="258"/>
        <v/>
      </c>
      <c r="BP64" s="227" t="str">
        <f t="shared" si="258"/>
        <v/>
      </c>
      <c r="BQ64" s="227" t="str">
        <f t="shared" si="258"/>
        <v/>
      </c>
      <c r="BR64" s="227" t="str">
        <f t="shared" si="258"/>
        <v/>
      </c>
      <c r="BS64" s="238" t="str">
        <f t="shared" si="258"/>
        <v/>
      </c>
      <c r="BT64" s="239" t="str">
        <f>$AY64*Assembly!Y$4+$AZ64*Assembly!Y$5+$BA64*Assembly!Y$6+$BB64*Assembly!Y$7+$BC64*Assembly!Y$8+$BD64*Assembly!Y$9+$BE64*Assembly!Y$10+$BF64*Assembly!Y$11+$BG64*Assembly!Y$12+$BH64*Assembly!Y$13+$BI64*Assembly!Y$14+$BJ64*Assembly!Y$15+$BK64*Assembly!Y$16+$BL64*Assembly!Y$17+$BM64*Assembly!Y$18+$BN64*Assembly!Y$19+$BO64*Assembly!Y$20+$BP64*Assembly!Y$21+$BQ64*Assembly!Y$22+$BR64*Assembly!Y$23+$BS64*Assembly!Y$24</f>
        <v>574</v>
      </c>
      <c r="BU64" s="225" t="str">
        <f t="shared" si="8"/>
        <v>37</v>
      </c>
      <c r="BV64" s="225"/>
      <c r="BW64" s="225" t="str">
        <f>$AY64*Assembly!AC$4+$AZ64*Assembly!AC$5+$BA64*Assembly!AC$6+$BB64*Assembly!AC$7+$BC64*Assembly!AC$8+$BD64*Assembly!AC$9+$BE64*Assembly!AC$10+$BF64*Assembly!AC$11+$BG64*Assembly!AC$12+$BH64*Assembly!AC$13+$BI64*Assembly!AC$14+$BJ64*Assembly!AC$15+$BK64*Assembly!AC$16+$BL64*Assembly!AC$17+$BM64*Assembly!AC$18+$BN64*Assembly!AC$19+$BO64*Assembly!AC$20+$BP64*Assembly!AC$21+$BQ64*Assembly!AC$22+$BR64*Assembly!AC$23+$BS64*Assembly!AC$24</f>
        <v>2,430</v>
      </c>
      <c r="BX64" s="240" t="str">
        <f t="shared" si="9"/>
        <v>4.23</v>
      </c>
      <c r="BY64" s="241" t="str">
        <f t="shared" si="10"/>
        <v>156</v>
      </c>
      <c r="BZ64" s="242" t="str">
        <f t="shared" si="11"/>
        <v>66.1</v>
      </c>
      <c r="CA64" s="241" t="str">
        <f t="shared" si="12"/>
        <v>135</v>
      </c>
      <c r="CB64" s="225" t="str">
        <f>$AY64*Assembly!X$4+$AZ64*Assembly!X$5+$BA64*Assembly!X$6+$BB64*Assembly!X$7+$BC64*Assembly!X$8+$BD64*Assembly!X$9+$BE64*Assembly!X$10+$BF64*Assembly!X$11+$BG64*Assembly!X$12+$BH64*Assembly!X$13+$BI64*Assembly!X$14+$BJ64*Assembly!X$15+$BK64*Assembly!X$16+$BL64*Assembly!X$17+$BM64*Assembly!X$18+$BN64*Assembly!X$19+$BO64*Assembly!X$20+$BP64*Assembly!X$21+$BQ64*Assembly!X$22+$BR64*Assembly!X$23+$BS64*Assembly!X$24</f>
        <v>202</v>
      </c>
      <c r="CC64" s="225" t="str">
        <f t="shared" si="13"/>
        <v>31,422</v>
      </c>
      <c r="CD64" s="223" t="str">
        <f t="shared" si="14"/>
        <v>0.0314</v>
      </c>
      <c r="CE64" s="243" t="str">
        <f>$AY64*Assembly!AB$4+$AZ64*Assembly!AB$5+$BA64*Assembly!AB$6+$BB64*Assembly!AB$7+$BC64*Assembly!AB$8+$BD64*Assembly!AB$9+$BE64*Assembly!AB$10+$BF64*Assembly!AB$11+$BG64*Assembly!AB$12+$BH64*Assembly!AB$13+$BI64*Assembly!AB$14+$BJ64*Assembly!AB$15+$BK64*Assembly!AB$16+$BL64*Assembly!AB$17+$BM64*Assembly!AB$18+$BN64*Assembly!AB$19+$BO64*Assembly!AB$20+$BP64*Assembly!AB$21+$BQ64*Assembly!AB$22+$BR64*Assembly!AB$23+$BS64*Assembly!AB$24</f>
        <v>506</v>
      </c>
      <c r="CF64" s="231" t="str">
        <f>$AY64*Assembly!M$4+$AZ64*Assembly!M$5+$BA64*Assembly!M$6+$BB64*Assembly!M$7+$BC64*Assembly!M$8+$BD64*Assembly!M$9+$BE64*Assembly!M$10+$BF64*Assembly!M$11+$BG64*Assembly!M$12+$BH64*Assembly!M$13+$BI64*Assembly!M$14+$BJ64*Assembly!M$15+$BK64*Assembly!M$16+$BL64*Assembly!M$17+$BM64*Assembly!M$18+$BN64*Assembly!M$19+$BO64*Assembly!M$20+$BP64*Assembly!M$21+$BQ64*Assembly!M$22+$BR64*Assembly!M$23+$BS64*Assembly!M$24</f>
        <v>699</v>
      </c>
      <c r="CG64" s="231" t="str">
        <f>$AY64*Assembly!N$4+$AZ64*Assembly!N$5+$BA64*Assembly!N$6+$BB64*Assembly!N$7+$BC64*Assembly!N$8+$BD64*Assembly!N$9+$BE64*Assembly!N$10+$BF64*Assembly!N$11+$BG64*Assembly!N$12+$BH64*Assembly!N$13+$BI64*Assembly!N$14+$BJ64*Assembly!N$15+$BK64*Assembly!N$16+$BL64*Assembly!N$17+$BM64*Assembly!N$18+$BN64*Assembly!N$19+$BO64*Assembly!N$20+$BP64*Assembly!N$21+$BQ64*Assembly!N$22+$BR64*Assembly!N$23+$BS64*Assembly!N$24</f>
        <v>0</v>
      </c>
      <c r="CH64" s="231" t="str">
        <f>$AY64*Assembly!O$4+$AZ64*Assembly!O$5+$BA64*Assembly!O$6+$BB64*Assembly!O$7+$BC64*Assembly!O$8+$BD64*Assembly!O$9+$BE64*Assembly!O$10+$BF64*Assembly!O$11+$BG64*Assembly!O$12+$BH64*Assembly!O$13+$BI64*Assembly!O$14+$BJ64*Assembly!O$15+$BK64*Assembly!O$16+$BL64*Assembly!O$17+$BM64*Assembly!O$18+$BN64*Assembly!O$19+$BO64*Assembly!O$20+$BP64*Assembly!O$21+$BQ64*Assembly!O$22+$BR64*Assembly!O$23+$BS64*Assembly!O$24</f>
        <v>0</v>
      </c>
      <c r="CI64" s="229" t="str">
        <f>$AY64*Assembly!P$4+$AZ64*Assembly!P$5+$BA64*Assembly!P$6+$BB64*Assembly!P$7+$BC64*Assembly!P$8+$BD64*Assembly!P$9+$BE64*Assembly!P$10+$BF64*Assembly!P$11+$BG64*Assembly!P$12+$BH64*Assembly!P$13+$BI64*Assembly!P$14+$BJ64*Assembly!P$15+$BK64*Assembly!P$16+$BL64*Assembly!P$17+$BM64*Assembly!P$18+$BN64*Assembly!P$19+$BO64*Assembly!P$20+$BP64*Assembly!P$21+$BQ64*Assembly!P$22+$BR64*Assembly!P$23+$BS64*Assembly!P$24</f>
        <v>0</v>
      </c>
      <c r="CJ64" s="229" t="str">
        <f>$AY64*Assembly!Q$4+$AZ64*Assembly!Q$5+$BA64*Assembly!Q$6+$BB64*Assembly!Q$7+$BC64*Assembly!Q$8+$BD64*Assembly!Q$9+$BE64*Assembly!Q$10+$BF64*Assembly!Q$11+$BG64*Assembly!Q$12+$BH64*Assembly!Q$13+$BI64*Assembly!Q$14+$BJ64*Assembly!Q$15+$BK64*Assembly!Q$16+$BL64*Assembly!Q$17+$BM64*Assembly!Q$18+$BN64*Assembly!Q$19+$BO64*Assembly!Q$20+$BP64*Assembly!Q$21+$BQ64*Assembly!Q$22+$BR64*Assembly!Q$23+$BS64*Assembly!Q$24</f>
        <v>0</v>
      </c>
      <c r="CK64" s="231" t="str">
        <f>$AY64*Assembly!R$4+$AZ64*Assembly!R$5+$BA64*Assembly!R$6+$BB64*Assembly!R$7+$BC64*Assembly!R$8+$BD64*Assembly!R$9+$BE64*Assembly!R$10+$BF64*Assembly!R$11+$BG64*Assembly!R$12+$BH64*Assembly!R$13+$BI64*Assembly!R$14+$BJ64*Assembly!R$15+$BK64*Assembly!R$16+$BL64*Assembly!R$17+$BM64*Assembly!R$18+$BN64*Assembly!R$19+$BO64*Assembly!R$20+$BP64*Assembly!R$21+$BQ64*Assembly!R$22+$BR64*Assembly!R$23+$BS64*Assembly!R$24</f>
        <v>0</v>
      </c>
      <c r="CL64" s="229" t="str">
        <f>$AY64*Assembly!S$4+$AZ64*Assembly!S$5+$BA64*Assembly!S$6+$BB64*Assembly!S$7+$BC64*Assembly!S$8+$BD64*Assembly!S$9+$BE64*Assembly!S$10+$BF64*Assembly!S$11+$BG64*Assembly!S$12+$BH64*Assembly!S$13+$BI64*Assembly!S$14+$BJ64*Assembly!S$15+$BK64*Assembly!S$16+$BL64*Assembly!S$17+$BM64*Assembly!S$18+$BN64*Assembly!S$19+$BO64*Assembly!S$20+$BP64*Assembly!S$21+$BQ64*Assembly!S$22+$BR64*Assembly!S$23+$BS64*Assembly!S$24</f>
        <v>0</v>
      </c>
      <c r="CM64" s="229" t="str">
        <f>$AY64*Assembly!T$4+$AZ64*Assembly!T$5+$BA64*Assembly!T$6+$BB64*Assembly!T$7+$BC64*Assembly!T$8+$BD64*Assembly!T$9+$BE64*Assembly!T$10+$BF64*Assembly!T$11+$BG64*Assembly!T$12+$BH64*Assembly!T$13+$BI64*Assembly!T$14+$BJ64*Assembly!T$15+$BK64*Assembly!T$16+$BL64*Assembly!T$17+$BM64*Assembly!T$18+$BN64*Assembly!T$19+$BO64*Assembly!T$20+$BP64*Assembly!T$21+$BQ64*Assembly!T$22+$BR64*Assembly!T$23+$BS64*Assembly!T$24</f>
        <v>0</v>
      </c>
      <c r="CN64" s="229" t="str">
        <f>$AY64*Assembly!U$4+$AZ64*Assembly!U$5+$BA64*Assembly!U$6+$BB64*Assembly!U$7+$BC64*Assembly!U$8+$BD64*Assembly!U$9+$BE64*Assembly!U$10+$BF64*Assembly!U$11+$BG64*Assembly!U$12+$BH64*Assembly!U$13+$BI64*Assembly!U$14+$BJ64*Assembly!U$15+$BK64*Assembly!U$16+$BL64*Assembly!U$17+$BM64*Assembly!U$18+$BN64*Assembly!U$19+$BO64*Assembly!U$20+$BP64*Assembly!U$21+$BQ64*Assembly!U$22+$BR64*Assembly!U$23+$BS64*Assembly!U$24</f>
        <v>0</v>
      </c>
      <c r="CO64" s="231" t="str">
        <f>$AY64*Assembly!V$4+$AZ64*Assembly!V$5+$BA64*Assembly!V$6+$BB64*Assembly!V$7+$BC64*Assembly!V$8+$BD64*Assembly!V$9+$BE64*Assembly!V$10+$BF64*Assembly!V$11+$BG64*Assembly!V$12+$BH64*Assembly!V$13+$BI64*Assembly!V$14+$BJ64*Assembly!V$15+$BK64*Assembly!V$16+$BL64*Assembly!V$17+$BM64*Assembly!V$18+$BN64*Assembly!V$19+$BO64*Assembly!V$20+$BP64*Assembly!V$21+$BQ64*Assembly!V$22+$BR64*Assembly!V$23+$BS64*Assembly!V$24</f>
        <v>0</v>
      </c>
      <c r="CP64" s="231" t="str">
        <f>CF64*Refining!$F$3</f>
        <v>1,248</v>
      </c>
      <c r="CQ64" s="231" t="str">
        <f>CG64*Refining!$F$4</f>
        <v>0</v>
      </c>
      <c r="CR64" s="231" t="str">
        <f>CH64*Refining!$F$5</f>
        <v>0</v>
      </c>
      <c r="CS64" s="231" t="str">
        <f>CI64*Refining!$F$6</f>
        <v>0</v>
      </c>
      <c r="CT64" s="231" t="str">
        <f>CJ64*Refining!$F$7</f>
        <v>0</v>
      </c>
      <c r="CU64" s="231" t="str">
        <f>CK64*Refining!$F$8</f>
        <v>0</v>
      </c>
      <c r="CV64" s="231" t="str">
        <f>CL64*Refining!$F$9</f>
        <v>0</v>
      </c>
      <c r="CW64" s="231" t="str">
        <f>CM64*Refining!$F$10</f>
        <v>0</v>
      </c>
      <c r="CX64" s="231" t="str">
        <f>CN64*Refining!$F$11</f>
        <v>0</v>
      </c>
      <c r="CY64" s="231" t="str">
        <f>CO64*Refining!$F$12</f>
        <v>0</v>
      </c>
      <c r="CZ64" s="244" t="str">
        <f t="shared" ref="CZ64:DS64" si="259">IF(CF64 = 0, "", CF64)</f>
        <v>699</v>
      </c>
      <c r="DA64" s="245" t="str">
        <f t="shared" si="259"/>
        <v/>
      </c>
      <c r="DB64" s="245" t="str">
        <f t="shared" si="259"/>
        <v/>
      </c>
      <c r="DC64" s="245" t="str">
        <f t="shared" si="259"/>
        <v/>
      </c>
      <c r="DD64" s="245" t="str">
        <f t="shared" si="259"/>
        <v/>
      </c>
      <c r="DE64" s="245" t="str">
        <f t="shared" si="259"/>
        <v/>
      </c>
      <c r="DF64" s="245" t="str">
        <f t="shared" si="259"/>
        <v/>
      </c>
      <c r="DG64" s="245" t="str">
        <f t="shared" si="259"/>
        <v/>
      </c>
      <c r="DH64" s="245" t="str">
        <f t="shared" si="259"/>
        <v/>
      </c>
      <c r="DI64" s="246" t="str">
        <f t="shared" si="259"/>
        <v/>
      </c>
      <c r="DJ64" s="244" t="str">
        <f t="shared" si="259"/>
        <v>1,248</v>
      </c>
      <c r="DK64" s="245" t="str">
        <f t="shared" si="259"/>
        <v/>
      </c>
      <c r="DL64" s="245" t="str">
        <f t="shared" si="259"/>
        <v/>
      </c>
      <c r="DM64" s="245" t="str">
        <f t="shared" si="259"/>
        <v/>
      </c>
      <c r="DN64" s="259" t="str">
        <f t="shared" si="259"/>
        <v/>
      </c>
      <c r="DO64" s="245" t="str">
        <f t="shared" si="259"/>
        <v/>
      </c>
      <c r="DP64" s="245" t="str">
        <f t="shared" si="259"/>
        <v/>
      </c>
      <c r="DQ64" s="245" t="str">
        <f t="shared" si="259"/>
        <v/>
      </c>
      <c r="DR64" s="245" t="str">
        <f t="shared" si="259"/>
        <v/>
      </c>
      <c r="DS64" s="246" t="str">
        <f t="shared" si="259"/>
        <v/>
      </c>
      <c r="DT64" s="248" t="str">
        <f t="shared" si="16"/>
        <v>699</v>
      </c>
      <c r="DU64" s="249" t="str">
        <f t="shared" si="17"/>
        <v>1,248</v>
      </c>
      <c r="DV64" s="225" t="str">
        <f>CZ64*'Ores &amp; Ingots'!$C$3+DA64*'Ores &amp; Ingots'!$C$4+DB64*'Ores &amp; Ingots'!$C$5+DC64*'Ores &amp; Ingots'!$C$6+DD64*'Ores &amp; Ingots'!$C$7+DE64*'Ores &amp; Ingots'!$C$8+DF64*'Ores &amp; Ingots'!$C$9+DG64*'Ores &amp; Ingots'!$C$10+DH64*'Ores &amp; Ingots'!$C$11+DI64*'Ores &amp; Ingots'!$C$12</f>
        <v>89</v>
      </c>
      <c r="DW64" s="225" t="str">
        <f>DJ64*'Ores &amp; Ingots'!$B$3+DK64*'Ores &amp; Ingots'!$B$4+DL64*'Ores &amp; Ingots'!$B$5+DM64*'Ores &amp; Ingots'!$B$6+DN64*'Ores &amp; Ingots'!$B$7+DO64*'Ores &amp; Ingots'!$B$8+DP64*'Ores &amp; Ingots'!$B$9+DQ64*'Ores &amp; Ingots'!$B$10+DR64*'Ores &amp; Ingots'!$B$11+DS64*'Ores &amp; Ingots'!$B$12</f>
        <v>462</v>
      </c>
      <c r="DX64" s="249" t="str">
        <f>CZ64*Refining!$G$3+DA64*Refining!$G$4+DB64*Refining!$G$5+DC64*Refining!$G$6+DD64*Refining!$G$7+DE64*Refining!$G$8+DF64*Refining!$G$9+DG64*Refining!$G$10+DH64*Refining!$G$11+DI64*Refining!$G$12</f>
        <v>48</v>
      </c>
      <c r="DY64" s="249" t="str">
        <f t="shared" si="18"/>
        <v>7,468</v>
      </c>
      <c r="DZ64" s="250" t="str">
        <f t="shared" si="19"/>
        <v>0.0075</v>
      </c>
      <c r="EA64" s="248" t="str">
        <f t="shared" si="20"/>
        <v>268</v>
      </c>
      <c r="EB64" s="251" t="str">
        <f t="shared" ref="EB64:EC64" si="260">EA64/60</f>
        <v>4.5</v>
      </c>
      <c r="EC64" s="251" t="str">
        <f t="shared" si="260"/>
        <v>0.1</v>
      </c>
      <c r="ED64" s="248" t="str">
        <f t="shared" si="22"/>
        <v>38,890</v>
      </c>
      <c r="EE64" s="251" t="str">
        <f t="shared" ref="EE64:EF64" si="261">ED64/1000</f>
        <v>38.9</v>
      </c>
      <c r="EF64" s="252" t="str">
        <f t="shared" si="261"/>
        <v>0.04</v>
      </c>
      <c r="EG64" s="223" t="str">
        <f t="shared" si="24"/>
        <v>0.0389</v>
      </c>
      <c r="EH64" s="224" t="str">
        <f t="shared" si="25"/>
        <v>0:04:28</v>
      </c>
      <c r="EI64" s="225">
        <v>724.0</v>
      </c>
    </row>
    <row r="65">
      <c r="A65" s="33"/>
      <c r="B65" s="226" t="s">
        <v>956</v>
      </c>
      <c r="C65" s="227" t="s">
        <v>886</v>
      </c>
      <c r="D65" s="227">
        <v>1.0</v>
      </c>
      <c r="E65" s="227">
        <v>1.0</v>
      </c>
      <c r="F65" s="227">
        <v>2.0</v>
      </c>
      <c r="G65" s="253" t="str">
        <f t="shared" si="5"/>
        <v>31.3</v>
      </c>
      <c r="H65" s="254">
        <v>25.0</v>
      </c>
      <c r="I65" s="254">
        <v>25.0</v>
      </c>
      <c r="J65" s="254" t="str">
        <f>H65/Main!$D$9</f>
        <v>25</v>
      </c>
      <c r="K65" s="254" t="str">
        <f>I65/Main!$D$10</f>
        <v>25</v>
      </c>
      <c r="L65" s="254" t="str">
        <f t="shared" si="6"/>
        <v>1</v>
      </c>
      <c r="M65" s="254">
        <v>1.0</v>
      </c>
      <c r="N65" s="255"/>
      <c r="O65" s="255"/>
      <c r="P65" s="255"/>
      <c r="Q65" s="256"/>
      <c r="R65" s="255"/>
      <c r="S65" s="257"/>
      <c r="T65" s="257"/>
      <c r="U65" s="255"/>
      <c r="V65" s="255"/>
      <c r="W65" s="257"/>
      <c r="X65" s="257"/>
      <c r="Y65" s="255"/>
      <c r="Z65" s="255"/>
      <c r="AA65" s="255"/>
      <c r="AB65" s="255"/>
      <c r="AC65" s="335" t="s">
        <v>18</v>
      </c>
      <c r="AD65" s="225">
        <v>0.0</v>
      </c>
      <c r="AE65" s="225">
        <v>50.0</v>
      </c>
      <c r="AF65" s="225">
        <v>0.0</v>
      </c>
      <c r="AG65" s="225">
        <v>0.0</v>
      </c>
      <c r="AH65" s="309">
        <v>30.0</v>
      </c>
      <c r="AI65" s="225">
        <v>0.0</v>
      </c>
      <c r="AJ65" s="225">
        <v>0.0</v>
      </c>
      <c r="AK65" s="225">
        <v>0.0</v>
      </c>
      <c r="AL65" s="225">
        <v>0.0</v>
      </c>
      <c r="AM65" s="225">
        <v>0.0</v>
      </c>
      <c r="AN65" s="225">
        <v>0.0</v>
      </c>
      <c r="AO65" s="225">
        <v>0.0</v>
      </c>
      <c r="AP65" s="225">
        <v>0.0</v>
      </c>
      <c r="AQ65" s="225">
        <v>0.0</v>
      </c>
      <c r="AR65" s="225">
        <v>0.0</v>
      </c>
      <c r="AS65" s="225">
        <v>0.0</v>
      </c>
      <c r="AT65" s="225">
        <v>0.0</v>
      </c>
      <c r="AU65" s="225">
        <v>0.0</v>
      </c>
      <c r="AV65" s="225">
        <v>0.0</v>
      </c>
      <c r="AW65" s="225">
        <v>0.0</v>
      </c>
      <c r="AX65" s="225">
        <v>0.0</v>
      </c>
      <c r="AY65" s="236" t="str">
        <f t="shared" ref="AY65:BS65" si="262">IF(AD65 = 0, "", AD65)</f>
        <v/>
      </c>
      <c r="AZ65" s="227" t="str">
        <f t="shared" si="262"/>
        <v>50</v>
      </c>
      <c r="BA65" s="227" t="str">
        <f t="shared" si="262"/>
        <v/>
      </c>
      <c r="BB65" s="227" t="str">
        <f t="shared" si="262"/>
        <v/>
      </c>
      <c r="BC65" s="237" t="str">
        <f t="shared" si="262"/>
        <v>30</v>
      </c>
      <c r="BD65" s="227" t="str">
        <f t="shared" si="262"/>
        <v/>
      </c>
      <c r="BE65" s="227" t="str">
        <f t="shared" si="262"/>
        <v/>
      </c>
      <c r="BF65" s="227" t="str">
        <f t="shared" si="262"/>
        <v/>
      </c>
      <c r="BG65" s="227" t="str">
        <f t="shared" si="262"/>
        <v/>
      </c>
      <c r="BH65" s="227" t="str">
        <f t="shared" si="262"/>
        <v/>
      </c>
      <c r="BI65" s="227" t="str">
        <f t="shared" si="262"/>
        <v/>
      </c>
      <c r="BJ65" s="227" t="str">
        <f t="shared" si="262"/>
        <v/>
      </c>
      <c r="BK65" s="227" t="str">
        <f t="shared" si="262"/>
        <v/>
      </c>
      <c r="BL65" s="227" t="str">
        <f t="shared" si="262"/>
        <v/>
      </c>
      <c r="BM65" s="227" t="str">
        <f t="shared" si="262"/>
        <v/>
      </c>
      <c r="BN65" s="227" t="str">
        <f t="shared" si="262"/>
        <v/>
      </c>
      <c r="BO65" s="227" t="str">
        <f t="shared" si="262"/>
        <v/>
      </c>
      <c r="BP65" s="227" t="str">
        <f t="shared" si="262"/>
        <v/>
      </c>
      <c r="BQ65" s="227" t="str">
        <f t="shared" si="262"/>
        <v/>
      </c>
      <c r="BR65" s="227" t="str">
        <f t="shared" si="262"/>
        <v/>
      </c>
      <c r="BS65" s="238" t="str">
        <f t="shared" si="262"/>
        <v/>
      </c>
      <c r="BT65" s="239" t="str">
        <f>$AY65*Assembly!Y$4+$AZ65*Assembly!Y$5+$BA65*Assembly!Y$6+$BB65*Assembly!Y$7+$BC65*Assembly!Y$8+$BD65*Assembly!Y$9+$BE65*Assembly!Y$10+$BF65*Assembly!Y$11+$BG65*Assembly!Y$12+$BH65*Assembly!Y$13+$BI65*Assembly!Y$14+$BJ65*Assembly!Y$15+$BK65*Assembly!Y$16+$BL65*Assembly!Y$17+$BM65*Assembly!Y$18+$BN65*Assembly!Y$19+$BO65*Assembly!Y$20+$BP65*Assembly!Y$21+$BQ65*Assembly!Y$22+$BR65*Assembly!Y$23+$BS65*Assembly!Y$24</f>
        <v>390</v>
      </c>
      <c r="BU65" s="225" t="str">
        <f t="shared" si="8"/>
        <v>12</v>
      </c>
      <c r="BV65" s="225"/>
      <c r="BW65" s="225" t="str">
        <f>$AY65*Assembly!AC$4+$AZ65*Assembly!AC$5+$BA65*Assembly!AC$6+$BB65*Assembly!AC$7+$BC65*Assembly!AC$8+$BD65*Assembly!AC$9+$BE65*Assembly!AC$10+$BF65*Assembly!AC$11+$BG65*Assembly!AC$12+$BH65*Assembly!AC$13+$BI65*Assembly!AC$14+$BJ65*Assembly!AC$15+$BK65*Assembly!AC$16+$BL65*Assembly!AC$17+$BM65*Assembly!AC$18+$BN65*Assembly!AC$19+$BO65*Assembly!AC$20+$BP65*Assembly!AC$21+$BQ65*Assembly!AC$22+$BR65*Assembly!AC$23+$BS65*Assembly!AC$24</f>
        <v>1,650</v>
      </c>
      <c r="BX65" s="240" t="str">
        <f t="shared" si="9"/>
        <v>4.23</v>
      </c>
      <c r="BY65" s="241" t="str">
        <f t="shared" si="10"/>
        <v>53</v>
      </c>
      <c r="BZ65" s="242" t="str">
        <f t="shared" si="11"/>
        <v>132.2</v>
      </c>
      <c r="CA65" s="241" t="str">
        <f t="shared" si="12"/>
        <v>66</v>
      </c>
      <c r="CB65" s="225" t="str">
        <f>$AY65*Assembly!X$4+$AZ65*Assembly!X$5+$BA65*Assembly!X$6+$BB65*Assembly!X$7+$BC65*Assembly!X$8+$BD65*Assembly!X$9+$BE65*Assembly!X$10+$BF65*Assembly!X$11+$BG65*Assembly!X$12+$BH65*Assembly!X$13+$BI65*Assembly!X$14+$BJ65*Assembly!X$15+$BK65*Assembly!X$16+$BL65*Assembly!X$17+$BM65*Assembly!X$18+$BN65*Assembly!X$19+$BO65*Assembly!X$20+$BP65*Assembly!X$21+$BQ65*Assembly!X$22+$BR65*Assembly!X$23+$BS65*Assembly!X$24</f>
        <v>170</v>
      </c>
      <c r="CC65" s="225" t="str">
        <f t="shared" si="13"/>
        <v>26,444</v>
      </c>
      <c r="CD65" s="223" t="str">
        <f t="shared" si="14"/>
        <v>0.0264</v>
      </c>
      <c r="CE65" s="243" t="str">
        <f>$AY65*Assembly!AB$4+$AZ65*Assembly!AB$5+$BA65*Assembly!AB$6+$BB65*Assembly!AB$7+$BC65*Assembly!AB$8+$BD65*Assembly!AB$9+$BE65*Assembly!AB$10+$BF65*Assembly!AB$11+$BG65*Assembly!AB$12+$BH65*Assembly!AB$13+$BI65*Assembly!AB$14+$BJ65*Assembly!AB$15+$BK65*Assembly!AB$16+$BL65*Assembly!AB$17+$BM65*Assembly!AB$18+$BN65*Assembly!AB$19+$BO65*Assembly!AB$20+$BP65*Assembly!AB$21+$BQ65*Assembly!AB$22+$BR65*Assembly!AB$23+$BS65*Assembly!AB$24</f>
        <v>310</v>
      </c>
      <c r="CF65" s="256" t="str">
        <f>$AY65*Assembly!M$4+$AZ65*Assembly!M$5+$BA65*Assembly!M$6+$BB65*Assembly!M$7+$BC65*Assembly!M$8+$BD65*Assembly!M$9+$BE65*Assembly!M$10+$BF65*Assembly!M$11+$BG65*Assembly!M$12+$BH65*Assembly!M$13+$BI65*Assembly!M$14+$BJ65*Assembly!M$15+$BK65*Assembly!M$16+$BL65*Assembly!M$17+$BM65*Assembly!M$18+$BN65*Assembly!M$19+$BO65*Assembly!M$20+$BP65*Assembly!M$21+$BQ65*Assembly!M$22+$BR65*Assembly!M$23+$BS65*Assembly!M$24</f>
        <v>475</v>
      </c>
      <c r="CG65" s="256" t="str">
        <f>$AY65*Assembly!N$4+$AZ65*Assembly!N$5+$BA65*Assembly!N$6+$BB65*Assembly!N$7+$BC65*Assembly!N$8+$BD65*Assembly!N$9+$BE65*Assembly!N$10+$BF65*Assembly!N$11+$BG65*Assembly!N$12+$BH65*Assembly!N$13+$BI65*Assembly!N$14+$BJ65*Assembly!N$15+$BK65*Assembly!N$16+$BL65*Assembly!N$17+$BM65*Assembly!N$18+$BN65*Assembly!N$19+$BO65*Assembly!N$20+$BP65*Assembly!N$21+$BQ65*Assembly!N$22+$BR65*Assembly!N$23+$BS65*Assembly!N$24</f>
        <v>0</v>
      </c>
      <c r="CH65" s="256" t="str">
        <f>$AY65*Assembly!O$4+$AZ65*Assembly!O$5+$BA65*Assembly!O$6+$BB65*Assembly!O$7+$BC65*Assembly!O$8+$BD65*Assembly!O$9+$BE65*Assembly!O$10+$BF65*Assembly!O$11+$BG65*Assembly!O$12+$BH65*Assembly!O$13+$BI65*Assembly!O$14+$BJ65*Assembly!O$15+$BK65*Assembly!O$16+$BL65*Assembly!O$17+$BM65*Assembly!O$18+$BN65*Assembly!O$19+$BO65*Assembly!O$20+$BP65*Assembly!O$21+$BQ65*Assembly!O$22+$BR65*Assembly!O$23+$BS65*Assembly!O$24</f>
        <v>0</v>
      </c>
      <c r="CI65" s="254" t="str">
        <f>$AY65*Assembly!P$4+$AZ65*Assembly!P$5+$BA65*Assembly!P$6+$BB65*Assembly!P$7+$BC65*Assembly!P$8+$BD65*Assembly!P$9+$BE65*Assembly!P$10+$BF65*Assembly!P$11+$BG65*Assembly!P$12+$BH65*Assembly!P$13+$BI65*Assembly!P$14+$BJ65*Assembly!P$15+$BK65*Assembly!P$16+$BL65*Assembly!P$17+$BM65*Assembly!P$18+$BN65*Assembly!P$19+$BO65*Assembly!P$20+$BP65*Assembly!P$21+$BQ65*Assembly!P$22+$BR65*Assembly!P$23+$BS65*Assembly!P$24</f>
        <v>0</v>
      </c>
      <c r="CJ65" s="254" t="str">
        <f>$AY65*Assembly!Q$4+$AZ65*Assembly!Q$5+$BA65*Assembly!Q$6+$BB65*Assembly!Q$7+$BC65*Assembly!Q$8+$BD65*Assembly!Q$9+$BE65*Assembly!Q$10+$BF65*Assembly!Q$11+$BG65*Assembly!Q$12+$BH65*Assembly!Q$13+$BI65*Assembly!Q$14+$BJ65*Assembly!Q$15+$BK65*Assembly!Q$16+$BL65*Assembly!Q$17+$BM65*Assembly!Q$18+$BN65*Assembly!Q$19+$BO65*Assembly!Q$20+$BP65*Assembly!Q$21+$BQ65*Assembly!Q$22+$BR65*Assembly!Q$23+$BS65*Assembly!Q$24</f>
        <v>0</v>
      </c>
      <c r="CK65" s="256" t="str">
        <f>$AY65*Assembly!R$4+$AZ65*Assembly!R$5+$BA65*Assembly!R$6+$BB65*Assembly!R$7+$BC65*Assembly!R$8+$BD65*Assembly!R$9+$BE65*Assembly!R$10+$BF65*Assembly!R$11+$BG65*Assembly!R$12+$BH65*Assembly!R$13+$BI65*Assembly!R$14+$BJ65*Assembly!R$15+$BK65*Assembly!R$16+$BL65*Assembly!R$17+$BM65*Assembly!R$18+$BN65*Assembly!R$19+$BO65*Assembly!R$20+$BP65*Assembly!R$21+$BQ65*Assembly!R$22+$BR65*Assembly!R$23+$BS65*Assembly!R$24</f>
        <v>0</v>
      </c>
      <c r="CL65" s="254" t="str">
        <f>$AY65*Assembly!S$4+$AZ65*Assembly!S$5+$BA65*Assembly!S$6+$BB65*Assembly!S$7+$BC65*Assembly!S$8+$BD65*Assembly!S$9+$BE65*Assembly!S$10+$BF65*Assembly!S$11+$BG65*Assembly!S$12+$BH65*Assembly!S$13+$BI65*Assembly!S$14+$BJ65*Assembly!S$15+$BK65*Assembly!S$16+$BL65*Assembly!S$17+$BM65*Assembly!S$18+$BN65*Assembly!S$19+$BO65*Assembly!S$20+$BP65*Assembly!S$21+$BQ65*Assembly!S$22+$BR65*Assembly!S$23+$BS65*Assembly!S$24</f>
        <v>0</v>
      </c>
      <c r="CM65" s="254" t="str">
        <f>$AY65*Assembly!T$4+$AZ65*Assembly!T$5+$BA65*Assembly!T$6+$BB65*Assembly!T$7+$BC65*Assembly!T$8+$BD65*Assembly!T$9+$BE65*Assembly!T$10+$BF65*Assembly!T$11+$BG65*Assembly!T$12+$BH65*Assembly!T$13+$BI65*Assembly!T$14+$BJ65*Assembly!T$15+$BK65*Assembly!T$16+$BL65*Assembly!T$17+$BM65*Assembly!T$18+$BN65*Assembly!T$19+$BO65*Assembly!T$20+$BP65*Assembly!T$21+$BQ65*Assembly!T$22+$BR65*Assembly!T$23+$BS65*Assembly!T$24</f>
        <v>0</v>
      </c>
      <c r="CN65" s="254" t="str">
        <f>$AY65*Assembly!U$4+$AZ65*Assembly!U$5+$BA65*Assembly!U$6+$BB65*Assembly!U$7+$BC65*Assembly!U$8+$BD65*Assembly!U$9+$BE65*Assembly!U$10+$BF65*Assembly!U$11+$BG65*Assembly!U$12+$BH65*Assembly!U$13+$BI65*Assembly!U$14+$BJ65*Assembly!U$15+$BK65*Assembly!U$16+$BL65*Assembly!U$17+$BM65*Assembly!U$18+$BN65*Assembly!U$19+$BO65*Assembly!U$20+$BP65*Assembly!U$21+$BQ65*Assembly!U$22+$BR65*Assembly!U$23+$BS65*Assembly!U$24</f>
        <v>0</v>
      </c>
      <c r="CO65" s="256" t="str">
        <f>$AY65*Assembly!V$4+$AZ65*Assembly!V$5+$BA65*Assembly!V$6+$BB65*Assembly!V$7+$BC65*Assembly!V$8+$BD65*Assembly!V$9+$BE65*Assembly!V$10+$BF65*Assembly!V$11+$BG65*Assembly!V$12+$BH65*Assembly!V$13+$BI65*Assembly!V$14+$BJ65*Assembly!V$15+$BK65*Assembly!V$16+$BL65*Assembly!V$17+$BM65*Assembly!V$18+$BN65*Assembly!V$19+$BO65*Assembly!V$20+$BP65*Assembly!V$21+$BQ65*Assembly!V$22+$BR65*Assembly!V$23+$BS65*Assembly!V$24</f>
        <v>0</v>
      </c>
      <c r="CP65" s="256" t="str">
        <f>CF65*Refining!$F$3</f>
        <v>848</v>
      </c>
      <c r="CQ65" s="256" t="str">
        <f>CG65*Refining!$F$4</f>
        <v>0</v>
      </c>
      <c r="CR65" s="256" t="str">
        <f>CH65*Refining!$F$5</f>
        <v>0</v>
      </c>
      <c r="CS65" s="256" t="str">
        <f>CI65*Refining!$F$6</f>
        <v>0</v>
      </c>
      <c r="CT65" s="256" t="str">
        <f>CJ65*Refining!$F$7</f>
        <v>0</v>
      </c>
      <c r="CU65" s="256" t="str">
        <f>CK65*Refining!$F$8</f>
        <v>0</v>
      </c>
      <c r="CV65" s="256" t="str">
        <f>CL65*Refining!$F$9</f>
        <v>0</v>
      </c>
      <c r="CW65" s="256" t="str">
        <f>CM65*Refining!$F$10</f>
        <v>0</v>
      </c>
      <c r="CX65" s="256" t="str">
        <f>CN65*Refining!$F$11</f>
        <v>0</v>
      </c>
      <c r="CY65" s="256" t="str">
        <f>CO65*Refining!$F$12</f>
        <v>0</v>
      </c>
      <c r="CZ65" s="244" t="str">
        <f t="shared" ref="CZ65:DS65" si="263">IF(CF65 = 0, "", CF65)</f>
        <v>475</v>
      </c>
      <c r="DA65" s="245" t="str">
        <f t="shared" si="263"/>
        <v/>
      </c>
      <c r="DB65" s="245" t="str">
        <f t="shared" si="263"/>
        <v/>
      </c>
      <c r="DC65" s="245" t="str">
        <f t="shared" si="263"/>
        <v/>
      </c>
      <c r="DD65" s="245" t="str">
        <f t="shared" si="263"/>
        <v/>
      </c>
      <c r="DE65" s="245" t="str">
        <f t="shared" si="263"/>
        <v/>
      </c>
      <c r="DF65" s="245" t="str">
        <f t="shared" si="263"/>
        <v/>
      </c>
      <c r="DG65" s="245" t="str">
        <f t="shared" si="263"/>
        <v/>
      </c>
      <c r="DH65" s="245" t="str">
        <f t="shared" si="263"/>
        <v/>
      </c>
      <c r="DI65" s="246" t="str">
        <f t="shared" si="263"/>
        <v/>
      </c>
      <c r="DJ65" s="244" t="str">
        <f t="shared" si="263"/>
        <v>848</v>
      </c>
      <c r="DK65" s="245" t="str">
        <f t="shared" si="263"/>
        <v/>
      </c>
      <c r="DL65" s="245" t="str">
        <f t="shared" si="263"/>
        <v/>
      </c>
      <c r="DM65" s="245" t="str">
        <f t="shared" si="263"/>
        <v/>
      </c>
      <c r="DN65" s="259" t="str">
        <f t="shared" si="263"/>
        <v/>
      </c>
      <c r="DO65" s="245" t="str">
        <f t="shared" si="263"/>
        <v/>
      </c>
      <c r="DP65" s="245" t="str">
        <f t="shared" si="263"/>
        <v/>
      </c>
      <c r="DQ65" s="245" t="str">
        <f t="shared" si="263"/>
        <v/>
      </c>
      <c r="DR65" s="245" t="str">
        <f t="shared" si="263"/>
        <v/>
      </c>
      <c r="DS65" s="246" t="str">
        <f t="shared" si="263"/>
        <v/>
      </c>
      <c r="DT65" s="248" t="str">
        <f t="shared" si="16"/>
        <v>475</v>
      </c>
      <c r="DU65" s="249" t="str">
        <f t="shared" si="17"/>
        <v>848</v>
      </c>
      <c r="DV65" s="225" t="str">
        <f>CZ65*'Ores &amp; Ingots'!$C$3+DA65*'Ores &amp; Ingots'!$C$4+DB65*'Ores &amp; Ingots'!$C$5+DC65*'Ores &amp; Ingots'!$C$6+DD65*'Ores &amp; Ingots'!$C$7+DE65*'Ores &amp; Ingots'!$C$8+DF65*'Ores &amp; Ingots'!$C$9+DG65*'Ores &amp; Ingots'!$C$10+DH65*'Ores &amp; Ingots'!$C$11+DI65*'Ores &amp; Ingots'!$C$12</f>
        <v>60</v>
      </c>
      <c r="DW65" s="225" t="str">
        <f>DJ65*'Ores &amp; Ingots'!$B$3+DK65*'Ores &amp; Ingots'!$B$4+DL65*'Ores &amp; Ingots'!$B$5+DM65*'Ores &amp; Ingots'!$B$6+DN65*'Ores &amp; Ingots'!$B$7+DO65*'Ores &amp; Ingots'!$B$8+DP65*'Ores &amp; Ingots'!$B$9+DQ65*'Ores &amp; Ingots'!$B$10+DR65*'Ores &amp; Ingots'!$B$11+DS65*'Ores &amp; Ingots'!$B$12</f>
        <v>314</v>
      </c>
      <c r="DX65" s="249" t="str">
        <f>CZ65*Refining!$G$3+DA65*Refining!$G$4+DB65*Refining!$G$5+DC65*Refining!$G$6+DD65*Refining!$G$7+DE65*Refining!$G$8+DF65*Refining!$G$9+DG65*Refining!$G$10+DH65*Refining!$G$11+DI65*Refining!$G$12</f>
        <v>33</v>
      </c>
      <c r="DY65" s="249" t="str">
        <f t="shared" si="18"/>
        <v>5,075</v>
      </c>
      <c r="DZ65" s="250" t="str">
        <f t="shared" si="19"/>
        <v>0.0051</v>
      </c>
      <c r="EA65" s="248" t="str">
        <f t="shared" si="20"/>
        <v>228</v>
      </c>
      <c r="EB65" s="251" t="str">
        <f t="shared" ref="EB65:EC65" si="264">EA65/60</f>
        <v>3.8</v>
      </c>
      <c r="EC65" s="251" t="str">
        <f t="shared" si="264"/>
        <v>0.1</v>
      </c>
      <c r="ED65" s="248" t="str">
        <f t="shared" si="22"/>
        <v>31,519</v>
      </c>
      <c r="EE65" s="251" t="str">
        <f t="shared" ref="EE65:EF65" si="265">ED65/1000</f>
        <v>31.5</v>
      </c>
      <c r="EF65" s="252" t="str">
        <f t="shared" si="265"/>
        <v>0.03</v>
      </c>
      <c r="EG65" s="223" t="str">
        <f t="shared" si="24"/>
        <v>0.0315</v>
      </c>
      <c r="EH65" s="224" t="str">
        <f t="shared" si="25"/>
        <v>0:03:48</v>
      </c>
      <c r="EI65" s="225">
        <v>618.0</v>
      </c>
    </row>
    <row r="66">
      <c r="A66" s="42"/>
      <c r="B66" s="297" t="s">
        <v>957</v>
      </c>
      <c r="C66" s="262" t="s">
        <v>886</v>
      </c>
      <c r="D66" s="262">
        <v>1.0</v>
      </c>
      <c r="E66" s="262">
        <v>1.0</v>
      </c>
      <c r="F66" s="262">
        <v>2.0</v>
      </c>
      <c r="G66" s="263" t="str">
        <f t="shared" si="5"/>
        <v>31.3</v>
      </c>
      <c r="H66" s="264">
        <v>20.0</v>
      </c>
      <c r="I66" s="264">
        <v>20.0</v>
      </c>
      <c r="J66" s="264" t="str">
        <f>H66/Main!$D$9</f>
        <v>20</v>
      </c>
      <c r="K66" s="264" t="str">
        <f>I66/Main!$D$10</f>
        <v>20</v>
      </c>
      <c r="L66" s="264" t="str">
        <f t="shared" si="6"/>
        <v>1</v>
      </c>
      <c r="M66" s="264">
        <v>1.0</v>
      </c>
      <c r="N66" s="266"/>
      <c r="O66" s="266"/>
      <c r="P66" s="266"/>
      <c r="Q66" s="265"/>
      <c r="R66" s="266"/>
      <c r="S66" s="267"/>
      <c r="T66" s="267"/>
      <c r="U66" s="266"/>
      <c r="V66" s="266"/>
      <c r="W66" s="267"/>
      <c r="X66" s="267"/>
      <c r="Y66" s="266"/>
      <c r="Z66" s="266"/>
      <c r="AA66" s="266"/>
      <c r="AB66" s="266"/>
      <c r="AC66" s="340" t="s">
        <v>18</v>
      </c>
      <c r="AD66" s="275">
        <v>0.0</v>
      </c>
      <c r="AE66" s="275">
        <v>70.0</v>
      </c>
      <c r="AF66" s="275">
        <v>0.0</v>
      </c>
      <c r="AG66" s="275">
        <v>0.0</v>
      </c>
      <c r="AH66" s="321">
        <v>16.0</v>
      </c>
      <c r="AI66" s="275">
        <v>0.0</v>
      </c>
      <c r="AJ66" s="275">
        <v>0.0</v>
      </c>
      <c r="AK66" s="275">
        <v>0.0</v>
      </c>
      <c r="AL66" s="275">
        <v>0.0</v>
      </c>
      <c r="AM66" s="275">
        <v>0.0</v>
      </c>
      <c r="AN66" s="275">
        <v>0.0</v>
      </c>
      <c r="AO66" s="275">
        <v>0.0</v>
      </c>
      <c r="AP66" s="275">
        <v>0.0</v>
      </c>
      <c r="AQ66" s="275">
        <v>0.0</v>
      </c>
      <c r="AR66" s="275">
        <v>0.0</v>
      </c>
      <c r="AS66" s="275">
        <v>0.0</v>
      </c>
      <c r="AT66" s="275">
        <v>0.0</v>
      </c>
      <c r="AU66" s="275">
        <v>0.0</v>
      </c>
      <c r="AV66" s="275">
        <v>0.0</v>
      </c>
      <c r="AW66" s="275">
        <v>0.0</v>
      </c>
      <c r="AX66" s="275">
        <v>0.0</v>
      </c>
      <c r="AY66" s="271" t="str">
        <f t="shared" ref="AY66:BS66" si="266">IF(AD66 = 0, "", AD66)</f>
        <v/>
      </c>
      <c r="AZ66" s="262" t="str">
        <f t="shared" si="266"/>
        <v>70</v>
      </c>
      <c r="BA66" s="262" t="str">
        <f t="shared" si="266"/>
        <v/>
      </c>
      <c r="BB66" s="262" t="str">
        <f t="shared" si="266"/>
        <v/>
      </c>
      <c r="BC66" s="272" t="str">
        <f t="shared" si="266"/>
        <v>16</v>
      </c>
      <c r="BD66" s="262" t="str">
        <f t="shared" si="266"/>
        <v/>
      </c>
      <c r="BE66" s="262" t="str">
        <f t="shared" si="266"/>
        <v/>
      </c>
      <c r="BF66" s="262" t="str">
        <f t="shared" si="266"/>
        <v/>
      </c>
      <c r="BG66" s="262" t="str">
        <f t="shared" si="266"/>
        <v/>
      </c>
      <c r="BH66" s="262" t="str">
        <f t="shared" si="266"/>
        <v/>
      </c>
      <c r="BI66" s="262" t="str">
        <f t="shared" si="266"/>
        <v/>
      </c>
      <c r="BJ66" s="262" t="str">
        <f t="shared" si="266"/>
        <v/>
      </c>
      <c r="BK66" s="262" t="str">
        <f t="shared" si="266"/>
        <v/>
      </c>
      <c r="BL66" s="262" t="str">
        <f t="shared" si="266"/>
        <v/>
      </c>
      <c r="BM66" s="262" t="str">
        <f t="shared" si="266"/>
        <v/>
      </c>
      <c r="BN66" s="262" t="str">
        <f t="shared" si="266"/>
        <v/>
      </c>
      <c r="BO66" s="262" t="str">
        <f t="shared" si="266"/>
        <v/>
      </c>
      <c r="BP66" s="262" t="str">
        <f t="shared" si="266"/>
        <v/>
      </c>
      <c r="BQ66" s="262" t="str">
        <f t="shared" si="266"/>
        <v/>
      </c>
      <c r="BR66" s="262" t="str">
        <f t="shared" si="266"/>
        <v/>
      </c>
      <c r="BS66" s="273" t="str">
        <f t="shared" si="266"/>
        <v/>
      </c>
      <c r="BT66" s="274" t="str">
        <f>$AY66*Assembly!Y$4+$AZ66*Assembly!Y$5+$BA66*Assembly!Y$6+$BB66*Assembly!Y$7+$BC66*Assembly!Y$8+$BD66*Assembly!Y$9+$BE66*Assembly!Y$10+$BF66*Assembly!Y$11+$BG66*Assembly!Y$12+$BH66*Assembly!Y$13+$BI66*Assembly!Y$14+$BJ66*Assembly!Y$15+$BK66*Assembly!Y$16+$BL66*Assembly!Y$17+$BM66*Assembly!Y$18+$BN66*Assembly!Y$19+$BO66*Assembly!Y$20+$BP66*Assembly!Y$21+$BQ66*Assembly!Y$22+$BR66*Assembly!Y$23+$BS66*Assembly!Y$24</f>
        <v>338</v>
      </c>
      <c r="BU66" s="275" t="str">
        <f t="shared" si="8"/>
        <v>11</v>
      </c>
      <c r="BV66" s="275"/>
      <c r="BW66" s="275" t="str">
        <f>$AY66*Assembly!AC$4+$AZ66*Assembly!AC$5+$BA66*Assembly!AC$6+$BB66*Assembly!AC$7+$BC66*Assembly!AC$8+$BD66*Assembly!AC$9+$BE66*Assembly!AC$10+$BF66*Assembly!AC$11+$BG66*Assembly!AC$12+$BH66*Assembly!AC$13+$BI66*Assembly!AC$14+$BJ66*Assembly!AC$15+$BK66*Assembly!AC$16+$BL66*Assembly!AC$17+$BM66*Assembly!AC$18+$BN66*Assembly!AC$19+$BO66*Assembly!AC$20+$BP66*Assembly!AC$21+$BQ66*Assembly!AC$22+$BR66*Assembly!AC$23+$BS66*Assembly!AC$24</f>
        <v>1,530</v>
      </c>
      <c r="BX66" s="276" t="str">
        <f t="shared" si="9"/>
        <v>4.53</v>
      </c>
      <c r="BY66" s="277" t="str">
        <f t="shared" si="10"/>
        <v>49</v>
      </c>
      <c r="BZ66" s="278" t="str">
        <f t="shared" si="11"/>
        <v>141.5</v>
      </c>
      <c r="CA66" s="277" t="str">
        <f t="shared" si="12"/>
        <v>77</v>
      </c>
      <c r="CB66" s="275" t="str">
        <f>$AY66*Assembly!X$4+$AZ66*Assembly!X$5+$BA66*Assembly!X$6+$BB66*Assembly!X$7+$BC66*Assembly!X$8+$BD66*Assembly!X$9+$BE66*Assembly!X$10+$BF66*Assembly!X$11+$BG66*Assembly!X$12+$BH66*Assembly!X$13+$BI66*Assembly!X$14+$BJ66*Assembly!X$15+$BK66*Assembly!X$16+$BL66*Assembly!X$17+$BM66*Assembly!X$18+$BN66*Assembly!X$19+$BO66*Assembly!X$20+$BP66*Assembly!X$21+$BQ66*Assembly!X$22+$BR66*Assembly!X$23+$BS66*Assembly!X$24</f>
        <v>134</v>
      </c>
      <c r="CC66" s="275" t="str">
        <f t="shared" si="13"/>
        <v>20,844</v>
      </c>
      <c r="CD66" s="279" t="str">
        <f t="shared" si="14"/>
        <v>0.0208</v>
      </c>
      <c r="CE66" s="280" t="str">
        <f>$AY66*Assembly!AB$4+$AZ66*Assembly!AB$5+$BA66*Assembly!AB$6+$BB66*Assembly!AB$7+$BC66*Assembly!AB$8+$BD66*Assembly!AB$9+$BE66*Assembly!AB$10+$BF66*Assembly!AB$11+$BG66*Assembly!AB$12+$BH66*Assembly!AB$13+$BI66*Assembly!AB$14+$BJ66*Assembly!AB$15+$BK66*Assembly!AB$16+$BL66*Assembly!AB$17+$BM66*Assembly!AB$18+$BN66*Assembly!AB$19+$BO66*Assembly!AB$20+$BP66*Assembly!AB$21+$BQ66*Assembly!AB$22+$BR66*Assembly!AB$23+$BS66*Assembly!AB$24</f>
        <v>382</v>
      </c>
      <c r="CF66" s="265" t="str">
        <f>$AY66*Assembly!M$4+$AZ66*Assembly!M$5+$BA66*Assembly!M$6+$BB66*Assembly!M$7+$BC66*Assembly!M$8+$BD66*Assembly!M$9+$BE66*Assembly!M$10+$BF66*Assembly!M$11+$BG66*Assembly!M$12+$BH66*Assembly!M$13+$BI66*Assembly!M$14+$BJ66*Assembly!M$15+$BK66*Assembly!M$16+$BL66*Assembly!M$17+$BM66*Assembly!M$18+$BN66*Assembly!M$19+$BO66*Assembly!M$20+$BP66*Assembly!M$21+$BQ66*Assembly!M$22+$BR66*Assembly!M$23+$BS66*Assembly!M$24</f>
        <v>405</v>
      </c>
      <c r="CG66" s="265" t="str">
        <f>$AY66*Assembly!N$4+$AZ66*Assembly!N$5+$BA66*Assembly!N$6+$BB66*Assembly!N$7+$BC66*Assembly!N$8+$BD66*Assembly!N$9+$BE66*Assembly!N$10+$BF66*Assembly!N$11+$BG66*Assembly!N$12+$BH66*Assembly!N$13+$BI66*Assembly!N$14+$BJ66*Assembly!N$15+$BK66*Assembly!N$16+$BL66*Assembly!N$17+$BM66*Assembly!N$18+$BN66*Assembly!N$19+$BO66*Assembly!N$20+$BP66*Assembly!N$21+$BQ66*Assembly!N$22+$BR66*Assembly!N$23+$BS66*Assembly!N$24</f>
        <v>0</v>
      </c>
      <c r="CH66" s="265" t="str">
        <f>$AY66*Assembly!O$4+$AZ66*Assembly!O$5+$BA66*Assembly!O$6+$BB66*Assembly!O$7+$BC66*Assembly!O$8+$BD66*Assembly!O$9+$BE66*Assembly!O$10+$BF66*Assembly!O$11+$BG66*Assembly!O$12+$BH66*Assembly!O$13+$BI66*Assembly!O$14+$BJ66*Assembly!O$15+$BK66*Assembly!O$16+$BL66*Assembly!O$17+$BM66*Assembly!O$18+$BN66*Assembly!O$19+$BO66*Assembly!O$20+$BP66*Assembly!O$21+$BQ66*Assembly!O$22+$BR66*Assembly!O$23+$BS66*Assembly!O$24</f>
        <v>0</v>
      </c>
      <c r="CI66" s="264" t="str">
        <f>$AY66*Assembly!P$4+$AZ66*Assembly!P$5+$BA66*Assembly!P$6+$BB66*Assembly!P$7+$BC66*Assembly!P$8+$BD66*Assembly!P$9+$BE66*Assembly!P$10+$BF66*Assembly!P$11+$BG66*Assembly!P$12+$BH66*Assembly!P$13+$BI66*Assembly!P$14+$BJ66*Assembly!P$15+$BK66*Assembly!P$16+$BL66*Assembly!P$17+$BM66*Assembly!P$18+$BN66*Assembly!P$19+$BO66*Assembly!P$20+$BP66*Assembly!P$21+$BQ66*Assembly!P$22+$BR66*Assembly!P$23+$BS66*Assembly!P$24</f>
        <v>0</v>
      </c>
      <c r="CJ66" s="264" t="str">
        <f>$AY66*Assembly!Q$4+$AZ66*Assembly!Q$5+$BA66*Assembly!Q$6+$BB66*Assembly!Q$7+$BC66*Assembly!Q$8+$BD66*Assembly!Q$9+$BE66*Assembly!Q$10+$BF66*Assembly!Q$11+$BG66*Assembly!Q$12+$BH66*Assembly!Q$13+$BI66*Assembly!Q$14+$BJ66*Assembly!Q$15+$BK66*Assembly!Q$16+$BL66*Assembly!Q$17+$BM66*Assembly!Q$18+$BN66*Assembly!Q$19+$BO66*Assembly!Q$20+$BP66*Assembly!Q$21+$BQ66*Assembly!Q$22+$BR66*Assembly!Q$23+$BS66*Assembly!Q$24</f>
        <v>0</v>
      </c>
      <c r="CK66" s="265" t="str">
        <f>$AY66*Assembly!R$4+$AZ66*Assembly!R$5+$BA66*Assembly!R$6+$BB66*Assembly!R$7+$BC66*Assembly!R$8+$BD66*Assembly!R$9+$BE66*Assembly!R$10+$BF66*Assembly!R$11+$BG66*Assembly!R$12+$BH66*Assembly!R$13+$BI66*Assembly!R$14+$BJ66*Assembly!R$15+$BK66*Assembly!R$16+$BL66*Assembly!R$17+$BM66*Assembly!R$18+$BN66*Assembly!R$19+$BO66*Assembly!R$20+$BP66*Assembly!R$21+$BQ66*Assembly!R$22+$BR66*Assembly!R$23+$BS66*Assembly!R$24</f>
        <v>0</v>
      </c>
      <c r="CL66" s="264" t="str">
        <f>$AY66*Assembly!S$4+$AZ66*Assembly!S$5+$BA66*Assembly!S$6+$BB66*Assembly!S$7+$BC66*Assembly!S$8+$BD66*Assembly!S$9+$BE66*Assembly!S$10+$BF66*Assembly!S$11+$BG66*Assembly!S$12+$BH66*Assembly!S$13+$BI66*Assembly!S$14+$BJ66*Assembly!S$15+$BK66*Assembly!S$16+$BL66*Assembly!S$17+$BM66*Assembly!S$18+$BN66*Assembly!S$19+$BO66*Assembly!S$20+$BP66*Assembly!S$21+$BQ66*Assembly!S$22+$BR66*Assembly!S$23+$BS66*Assembly!S$24</f>
        <v>0</v>
      </c>
      <c r="CM66" s="264" t="str">
        <f>$AY66*Assembly!T$4+$AZ66*Assembly!T$5+$BA66*Assembly!T$6+$BB66*Assembly!T$7+$BC66*Assembly!T$8+$BD66*Assembly!T$9+$BE66*Assembly!T$10+$BF66*Assembly!T$11+$BG66*Assembly!T$12+$BH66*Assembly!T$13+$BI66*Assembly!T$14+$BJ66*Assembly!T$15+$BK66*Assembly!T$16+$BL66*Assembly!T$17+$BM66*Assembly!T$18+$BN66*Assembly!T$19+$BO66*Assembly!T$20+$BP66*Assembly!T$21+$BQ66*Assembly!T$22+$BR66*Assembly!T$23+$BS66*Assembly!T$24</f>
        <v>0</v>
      </c>
      <c r="CN66" s="264" t="str">
        <f>$AY66*Assembly!U$4+$AZ66*Assembly!U$5+$BA66*Assembly!U$6+$BB66*Assembly!U$7+$BC66*Assembly!U$8+$BD66*Assembly!U$9+$BE66*Assembly!U$10+$BF66*Assembly!U$11+$BG66*Assembly!U$12+$BH66*Assembly!U$13+$BI66*Assembly!U$14+$BJ66*Assembly!U$15+$BK66*Assembly!U$16+$BL66*Assembly!U$17+$BM66*Assembly!U$18+$BN66*Assembly!U$19+$BO66*Assembly!U$20+$BP66*Assembly!U$21+$BQ66*Assembly!U$22+$BR66*Assembly!U$23+$BS66*Assembly!U$24</f>
        <v>0</v>
      </c>
      <c r="CO66" s="265" t="str">
        <f>$AY66*Assembly!V$4+$AZ66*Assembly!V$5+$BA66*Assembly!V$6+$BB66*Assembly!V$7+$BC66*Assembly!V$8+$BD66*Assembly!V$9+$BE66*Assembly!V$10+$BF66*Assembly!V$11+$BG66*Assembly!V$12+$BH66*Assembly!V$13+$BI66*Assembly!V$14+$BJ66*Assembly!V$15+$BK66*Assembly!V$16+$BL66*Assembly!V$17+$BM66*Assembly!V$18+$BN66*Assembly!V$19+$BO66*Assembly!V$20+$BP66*Assembly!V$21+$BQ66*Assembly!V$22+$BR66*Assembly!V$23+$BS66*Assembly!V$24</f>
        <v>0</v>
      </c>
      <c r="CP66" s="265" t="str">
        <f>CF66*Refining!$F$3</f>
        <v>723</v>
      </c>
      <c r="CQ66" s="265" t="str">
        <f>CG66*Refining!$F$4</f>
        <v>0</v>
      </c>
      <c r="CR66" s="265" t="str">
        <f>CH66*Refining!$F$5</f>
        <v>0</v>
      </c>
      <c r="CS66" s="265" t="str">
        <f>CI66*Refining!$F$6</f>
        <v>0</v>
      </c>
      <c r="CT66" s="265" t="str">
        <f>CJ66*Refining!$F$7</f>
        <v>0</v>
      </c>
      <c r="CU66" s="265" t="str">
        <f>CK66*Refining!$F$8</f>
        <v>0</v>
      </c>
      <c r="CV66" s="265" t="str">
        <f>CL66*Refining!$F$9</f>
        <v>0</v>
      </c>
      <c r="CW66" s="265" t="str">
        <f>CM66*Refining!$F$10</f>
        <v>0</v>
      </c>
      <c r="CX66" s="265" t="str">
        <f>CN66*Refining!$F$11</f>
        <v>0</v>
      </c>
      <c r="CY66" s="265" t="str">
        <f>CO66*Refining!$F$12</f>
        <v>0</v>
      </c>
      <c r="CZ66" s="281" t="str">
        <f t="shared" ref="CZ66:DS66" si="267">IF(CF66 = 0, "", CF66)</f>
        <v>405</v>
      </c>
      <c r="DA66" s="282" t="str">
        <f t="shared" si="267"/>
        <v/>
      </c>
      <c r="DB66" s="282" t="str">
        <f t="shared" si="267"/>
        <v/>
      </c>
      <c r="DC66" s="282" t="str">
        <f t="shared" si="267"/>
        <v/>
      </c>
      <c r="DD66" s="282" t="str">
        <f t="shared" si="267"/>
        <v/>
      </c>
      <c r="DE66" s="282" t="str">
        <f t="shared" si="267"/>
        <v/>
      </c>
      <c r="DF66" s="282" t="str">
        <f t="shared" si="267"/>
        <v/>
      </c>
      <c r="DG66" s="282" t="str">
        <f t="shared" si="267"/>
        <v/>
      </c>
      <c r="DH66" s="282" t="str">
        <f t="shared" si="267"/>
        <v/>
      </c>
      <c r="DI66" s="283" t="str">
        <f t="shared" si="267"/>
        <v/>
      </c>
      <c r="DJ66" s="281" t="str">
        <f t="shared" si="267"/>
        <v>723</v>
      </c>
      <c r="DK66" s="282" t="str">
        <f t="shared" si="267"/>
        <v/>
      </c>
      <c r="DL66" s="282" t="str">
        <f t="shared" si="267"/>
        <v/>
      </c>
      <c r="DM66" s="282" t="str">
        <f t="shared" si="267"/>
        <v/>
      </c>
      <c r="DN66" s="284" t="str">
        <f t="shared" si="267"/>
        <v/>
      </c>
      <c r="DO66" s="282" t="str">
        <f t="shared" si="267"/>
        <v/>
      </c>
      <c r="DP66" s="282" t="str">
        <f t="shared" si="267"/>
        <v/>
      </c>
      <c r="DQ66" s="282" t="str">
        <f t="shared" si="267"/>
        <v/>
      </c>
      <c r="DR66" s="282" t="str">
        <f t="shared" si="267"/>
        <v/>
      </c>
      <c r="DS66" s="283" t="str">
        <f t="shared" si="267"/>
        <v/>
      </c>
      <c r="DT66" s="285" t="str">
        <f t="shared" si="16"/>
        <v>405</v>
      </c>
      <c r="DU66" s="286" t="str">
        <f t="shared" si="17"/>
        <v>723</v>
      </c>
      <c r="DV66" s="275" t="str">
        <f>CZ66*'Ores &amp; Ingots'!$C$3+DA66*'Ores &amp; Ingots'!$C$4+DB66*'Ores &amp; Ingots'!$C$5+DC66*'Ores &amp; Ingots'!$C$6+DD66*'Ores &amp; Ingots'!$C$7+DE66*'Ores &amp; Ingots'!$C$8+DF66*'Ores &amp; Ingots'!$C$9+DG66*'Ores &amp; Ingots'!$C$10+DH66*'Ores &amp; Ingots'!$C$11+DI66*'Ores &amp; Ingots'!$C$12</f>
        <v>51</v>
      </c>
      <c r="DW66" s="275" t="str">
        <f>DJ66*'Ores &amp; Ingots'!$B$3+DK66*'Ores &amp; Ingots'!$B$4+DL66*'Ores &amp; Ingots'!$B$5+DM66*'Ores &amp; Ingots'!$B$6+DN66*'Ores &amp; Ingots'!$B$7+DO66*'Ores &amp; Ingots'!$B$8+DP66*'Ores &amp; Ingots'!$B$9+DQ66*'Ores &amp; Ingots'!$B$10+DR66*'Ores &amp; Ingots'!$B$11+DS66*'Ores &amp; Ingots'!$B$12</f>
        <v>268</v>
      </c>
      <c r="DX66" s="286" t="str">
        <f>CZ66*Refining!$G$3+DA66*Refining!$G$4+DB66*Refining!$G$5+DC66*Refining!$G$6+DD66*Refining!$G$7+DE66*Refining!$G$8+DF66*Refining!$G$9+DG66*Refining!$G$10+DH66*Refining!$G$11+DI66*Refining!$G$12</f>
        <v>28</v>
      </c>
      <c r="DY66" s="249" t="str">
        <f t="shared" si="18"/>
        <v>4,327</v>
      </c>
      <c r="DZ66" s="287" t="str">
        <f t="shared" si="19"/>
        <v>0.0043</v>
      </c>
      <c r="EA66" s="285" t="str">
        <f t="shared" si="20"/>
        <v>182</v>
      </c>
      <c r="EB66" s="288" t="str">
        <f t="shared" ref="EB66:EC66" si="268">EA66/60</f>
        <v>3.0</v>
      </c>
      <c r="EC66" s="288" t="str">
        <f t="shared" si="268"/>
        <v>0.1</v>
      </c>
      <c r="ED66" s="285" t="str">
        <f t="shared" si="22"/>
        <v>25,171</v>
      </c>
      <c r="EE66" s="288" t="str">
        <f t="shared" ref="EE66:EF66" si="269">ED66/1000</f>
        <v>25.2</v>
      </c>
      <c r="EF66" s="289" t="str">
        <f t="shared" si="269"/>
        <v>0.03</v>
      </c>
      <c r="EG66" s="279" t="str">
        <f t="shared" si="24"/>
        <v>0.0252</v>
      </c>
      <c r="EH66" s="290" t="str">
        <f t="shared" si="25"/>
        <v>0:03:02</v>
      </c>
      <c r="EI66" s="225">
        <v>340.0</v>
      </c>
    </row>
    <row r="67">
      <c r="A67" s="341" t="s">
        <v>958</v>
      </c>
      <c r="B67" s="192" t="s">
        <v>959</v>
      </c>
      <c r="C67" s="193" t="s">
        <v>886</v>
      </c>
      <c r="D67" s="193">
        <v>1.0</v>
      </c>
      <c r="E67" s="193">
        <v>1.0</v>
      </c>
      <c r="F67" s="193">
        <v>1.0</v>
      </c>
      <c r="G67" s="194" t="str">
        <f t="shared" si="5"/>
        <v>15.6</v>
      </c>
      <c r="H67" s="195">
        <v>28.0</v>
      </c>
      <c r="I67" s="195">
        <v>42.0</v>
      </c>
      <c r="J67" s="195" t="str">
        <f>H67/Main!$D$9</f>
        <v>28</v>
      </c>
      <c r="K67" s="195" t="str">
        <f>I67/Main!$D$10</f>
        <v>42</v>
      </c>
      <c r="L67" s="195" t="str">
        <f t="shared" si="6"/>
        <v>1.5</v>
      </c>
      <c r="M67" s="195">
        <v>1.0</v>
      </c>
      <c r="N67" s="198">
        <v>10.0</v>
      </c>
      <c r="O67" s="198">
        <v>1000.0</v>
      </c>
      <c r="P67" s="197"/>
      <c r="Q67" s="198"/>
      <c r="R67" s="197"/>
      <c r="S67" s="199"/>
      <c r="T67" s="199"/>
      <c r="U67" s="197"/>
      <c r="V67" s="197"/>
      <c r="W67" s="199"/>
      <c r="X67" s="199"/>
      <c r="Y67" s="197"/>
      <c r="Z67" s="197"/>
      <c r="AA67" s="197"/>
      <c r="AB67" s="197"/>
      <c r="AC67" s="342" t="s">
        <v>920</v>
      </c>
      <c r="AD67" s="208">
        <v>20.0</v>
      </c>
      <c r="AE67" s="208">
        <v>40.0</v>
      </c>
      <c r="AF67" s="208">
        <v>4.0</v>
      </c>
      <c r="AG67" s="208">
        <v>0.0</v>
      </c>
      <c r="AH67" s="208">
        <v>0.0</v>
      </c>
      <c r="AI67" s="208">
        <v>0.0</v>
      </c>
      <c r="AJ67" s="208">
        <v>4.0</v>
      </c>
      <c r="AK67" s="306">
        <v>2.0</v>
      </c>
      <c r="AL67" s="208">
        <v>1.0</v>
      </c>
      <c r="AM67" s="208">
        <v>0.0</v>
      </c>
      <c r="AN67" s="208">
        <v>0.0</v>
      </c>
      <c r="AO67" s="208">
        <v>0.0</v>
      </c>
      <c r="AP67" s="208">
        <v>15.0</v>
      </c>
      <c r="AQ67" s="208">
        <v>0.0</v>
      </c>
      <c r="AR67" s="208">
        <v>0.0</v>
      </c>
      <c r="AS67" s="208">
        <v>0.0</v>
      </c>
      <c r="AT67" s="208">
        <v>0.0</v>
      </c>
      <c r="AU67" s="208">
        <v>0.0</v>
      </c>
      <c r="AV67" s="208">
        <v>0.0</v>
      </c>
      <c r="AW67" s="208">
        <v>0.0</v>
      </c>
      <c r="AX67" s="208">
        <v>0.0</v>
      </c>
      <c r="AY67" s="292" t="str">
        <f t="shared" ref="AY67:BS67" si="270">IF(AD67 = 0, "", AD67)</f>
        <v>20</v>
      </c>
      <c r="AZ67" s="193" t="str">
        <f t="shared" si="270"/>
        <v>40</v>
      </c>
      <c r="BA67" s="193" t="str">
        <f t="shared" si="270"/>
        <v>4</v>
      </c>
      <c r="BB67" s="193" t="str">
        <f t="shared" si="270"/>
        <v/>
      </c>
      <c r="BC67" s="193" t="str">
        <f t="shared" si="270"/>
        <v/>
      </c>
      <c r="BD67" s="193" t="str">
        <f t="shared" si="270"/>
        <v/>
      </c>
      <c r="BE67" s="193" t="str">
        <f t="shared" si="270"/>
        <v>4</v>
      </c>
      <c r="BF67" s="205" t="str">
        <f t="shared" si="270"/>
        <v>2</v>
      </c>
      <c r="BG67" s="193" t="str">
        <f t="shared" si="270"/>
        <v>1</v>
      </c>
      <c r="BH67" s="193" t="str">
        <f t="shared" si="270"/>
        <v/>
      </c>
      <c r="BI67" s="193" t="str">
        <f t="shared" si="270"/>
        <v/>
      </c>
      <c r="BJ67" s="193" t="str">
        <f t="shared" si="270"/>
        <v/>
      </c>
      <c r="BK67" s="193" t="str">
        <f t="shared" si="270"/>
        <v>15</v>
      </c>
      <c r="BL67" s="193" t="str">
        <f t="shared" si="270"/>
        <v/>
      </c>
      <c r="BM67" s="193" t="str">
        <f t="shared" si="270"/>
        <v/>
      </c>
      <c r="BN67" s="193" t="str">
        <f t="shared" si="270"/>
        <v/>
      </c>
      <c r="BO67" s="193" t="str">
        <f t="shared" si="270"/>
        <v/>
      </c>
      <c r="BP67" s="193" t="str">
        <f t="shared" si="270"/>
        <v/>
      </c>
      <c r="BQ67" s="193" t="str">
        <f t="shared" si="270"/>
        <v/>
      </c>
      <c r="BR67" s="193" t="str">
        <f t="shared" si="270"/>
        <v/>
      </c>
      <c r="BS67" s="206" t="str">
        <f t="shared" si="270"/>
        <v/>
      </c>
      <c r="BT67" s="207" t="str">
        <f>$AY67*Assembly!Y$4+$AZ67*Assembly!Y$5+$BA67*Assembly!Y$6+$BB67*Assembly!Y$7+$BC67*Assembly!Y$8+$BD67*Assembly!Y$9+$BE67*Assembly!Y$10+$BF67*Assembly!Y$11+$BG67*Assembly!Y$12+$BH67*Assembly!Y$13+$BI67*Assembly!Y$14+$BJ67*Assembly!Y$15+$BK67*Assembly!Y$16+$BL67*Assembly!Y$17+$BM67*Assembly!Y$18+$BN67*Assembly!Y$19+$BO67*Assembly!Y$20+$BP67*Assembly!Y$21+$BQ67*Assembly!Y$22+$BR67*Assembly!Y$23+$BS67*Assembly!Y$24</f>
        <v>865</v>
      </c>
      <c r="BU67" s="208" t="str">
        <f t="shared" si="8"/>
        <v>55</v>
      </c>
      <c r="BV67" s="208"/>
      <c r="BW67" s="208" t="str">
        <f>$AY67*Assembly!AC$4+$AZ67*Assembly!AC$5+$BA67*Assembly!AC$6+$BB67*Assembly!AC$7+$BC67*Assembly!AC$8+$BD67*Assembly!AC$9+$BE67*Assembly!AC$10+$BF67*Assembly!AC$11+$BG67*Assembly!AC$12+$BH67*Assembly!AC$13+$BI67*Assembly!AC$14+$BJ67*Assembly!AC$15+$BK67*Assembly!AC$16+$BL67*Assembly!AC$17+$BM67*Assembly!AC$18+$BN67*Assembly!AC$19+$BO67*Assembly!AC$20+$BP67*Assembly!AC$21+$BQ67*Assembly!AC$22+$BR67*Assembly!AC$23+$BS67*Assembly!AC$24</f>
        <v>3,727</v>
      </c>
      <c r="BX67" s="209" t="str">
        <f t="shared" si="9"/>
        <v>4.31</v>
      </c>
      <c r="BY67" s="210" t="str">
        <f t="shared" si="10"/>
        <v>239</v>
      </c>
      <c r="BZ67" s="211" t="str">
        <f t="shared" si="11"/>
        <v>67.3</v>
      </c>
      <c r="CA67" s="210" t="str">
        <f t="shared" si="12"/>
        <v>133</v>
      </c>
      <c r="CB67" s="208" t="str">
        <f>$AY67*Assembly!X$4+$AZ67*Assembly!X$5+$BA67*Assembly!X$6+$BB67*Assembly!X$7+$BC67*Assembly!X$8+$BD67*Assembly!X$9+$BE67*Assembly!X$10+$BF67*Assembly!X$11+$BG67*Assembly!X$12+$BH67*Assembly!X$13+$BI67*Assembly!X$14+$BJ67*Assembly!X$15+$BK67*Assembly!X$16+$BL67*Assembly!X$17+$BM67*Assembly!X$18+$BN67*Assembly!X$19+$BO67*Assembly!X$20+$BP67*Assembly!X$21+$BQ67*Assembly!X$22+$BR67*Assembly!X$23+$BS67*Assembly!X$24</f>
        <v>86</v>
      </c>
      <c r="CC67" s="208" t="str">
        <f t="shared" si="13"/>
        <v>13,378</v>
      </c>
      <c r="CD67" s="212" t="str">
        <f t="shared" si="14"/>
        <v>0.0134</v>
      </c>
      <c r="CE67" s="213" t="str">
        <f>$AY67*Assembly!AB$4+$AZ67*Assembly!AB$5+$BA67*Assembly!AB$6+$BB67*Assembly!AB$7+$BC67*Assembly!AB$8+$BD67*Assembly!AB$9+$BE67*Assembly!AB$10+$BF67*Assembly!AB$11+$BG67*Assembly!AB$12+$BH67*Assembly!AB$13+$BI67*Assembly!AB$14+$BJ67*Assembly!AB$15+$BK67*Assembly!AB$16+$BL67*Assembly!AB$17+$BM67*Assembly!AB$18+$BN67*Assembly!AB$19+$BO67*Assembly!AB$20+$BP67*Assembly!AB$21+$BQ67*Assembly!AB$22+$BR67*Assembly!AB$23+$BS67*Assembly!AB$24</f>
        <v>428</v>
      </c>
      <c r="CF67" s="198" t="str">
        <f>$AY67*Assembly!M$4+$AZ67*Assembly!M$5+$BA67*Assembly!M$6+$BB67*Assembly!M$7+$BC67*Assembly!M$8+$BD67*Assembly!M$9+$BE67*Assembly!M$10+$BF67*Assembly!M$11+$BG67*Assembly!M$12+$BH67*Assembly!M$13+$BI67*Assembly!M$14+$BJ67*Assembly!M$15+$BK67*Assembly!M$16+$BL67*Assembly!M$17+$BM67*Assembly!M$18+$BN67*Assembly!M$19+$BO67*Assembly!M$20+$BP67*Assembly!M$21+$BQ67*Assembly!M$22+$BR67*Assembly!M$23+$BS67*Assembly!M$24</f>
        <v>662</v>
      </c>
      <c r="CG67" s="198" t="str">
        <f>$AY67*Assembly!N$4+$AZ67*Assembly!N$5+$BA67*Assembly!N$6+$BB67*Assembly!N$7+$BC67*Assembly!N$8+$BD67*Assembly!N$9+$BE67*Assembly!N$10+$BF67*Assembly!N$11+$BG67*Assembly!N$12+$BH67*Assembly!N$13+$BI67*Assembly!N$14+$BJ67*Assembly!N$15+$BK67*Assembly!N$16+$BL67*Assembly!N$17+$BM67*Assembly!N$18+$BN67*Assembly!N$19+$BO67*Assembly!N$20+$BP67*Assembly!N$21+$BQ67*Assembly!N$22+$BR67*Assembly!N$23+$BS67*Assembly!N$24</f>
        <v>20</v>
      </c>
      <c r="CH67" s="198" t="str">
        <f>$AY67*Assembly!O$4+$AZ67*Assembly!O$5+$BA67*Assembly!O$6+$BB67*Assembly!O$7+$BC67*Assembly!O$8+$BD67*Assembly!O$9+$BE67*Assembly!O$10+$BF67*Assembly!O$11+$BG67*Assembly!O$12+$BH67*Assembly!O$13+$BI67*Assembly!O$14+$BJ67*Assembly!O$15+$BK67*Assembly!O$16+$BL67*Assembly!O$17+$BM67*Assembly!O$18+$BN67*Assembly!O$19+$BO67*Assembly!O$20+$BP67*Assembly!O$21+$BQ67*Assembly!O$22+$BR67*Assembly!O$23+$BS67*Assembly!O$24</f>
        <v>0</v>
      </c>
      <c r="CI67" s="195" t="str">
        <f>$AY67*Assembly!P$4+$AZ67*Assembly!P$5+$BA67*Assembly!P$6+$BB67*Assembly!P$7+$BC67*Assembly!P$8+$BD67*Assembly!P$9+$BE67*Assembly!P$10+$BF67*Assembly!P$11+$BG67*Assembly!P$12+$BH67*Assembly!P$13+$BI67*Assembly!P$14+$BJ67*Assembly!P$15+$BK67*Assembly!P$16+$BL67*Assembly!P$17+$BM67*Assembly!P$18+$BN67*Assembly!P$19+$BO67*Assembly!P$20+$BP67*Assembly!P$21+$BQ67*Assembly!P$22+$BR67*Assembly!P$23+$BS67*Assembly!P$24</f>
        <v>0</v>
      </c>
      <c r="CJ67" s="195" t="str">
        <f>$AY67*Assembly!Q$4+$AZ67*Assembly!Q$5+$BA67*Assembly!Q$6+$BB67*Assembly!Q$7+$BC67*Assembly!Q$8+$BD67*Assembly!Q$9+$BE67*Assembly!Q$10+$BF67*Assembly!Q$11+$BG67*Assembly!Q$12+$BH67*Assembly!Q$13+$BI67*Assembly!Q$14+$BJ67*Assembly!Q$15+$BK67*Assembly!Q$16+$BL67*Assembly!Q$17+$BM67*Assembly!Q$18+$BN67*Assembly!Q$19+$BO67*Assembly!Q$20+$BP67*Assembly!Q$21+$BQ67*Assembly!Q$22+$BR67*Assembly!Q$23+$BS67*Assembly!Q$24</f>
        <v>230.4</v>
      </c>
      <c r="CK67" s="198" t="str">
        <f>$AY67*Assembly!R$4+$AZ67*Assembly!R$5+$BA67*Assembly!R$6+$BB67*Assembly!R$7+$BC67*Assembly!R$8+$BD67*Assembly!R$9+$BE67*Assembly!R$10+$BF67*Assembly!R$11+$BG67*Assembly!R$12+$BH67*Assembly!R$13+$BI67*Assembly!R$14+$BJ67*Assembly!R$15+$BK67*Assembly!R$16+$BL67*Assembly!R$17+$BM67*Assembly!R$18+$BN67*Assembly!R$19+$BO67*Assembly!R$20+$BP67*Assembly!R$21+$BQ67*Assembly!R$22+$BR67*Assembly!R$23+$BS67*Assembly!R$24</f>
        <v>0</v>
      </c>
      <c r="CL67" s="195" t="str">
        <f>$AY67*Assembly!S$4+$AZ67*Assembly!S$5+$BA67*Assembly!S$6+$BB67*Assembly!S$7+$BC67*Assembly!S$8+$BD67*Assembly!S$9+$BE67*Assembly!S$10+$BF67*Assembly!S$11+$BG67*Assembly!S$12+$BH67*Assembly!S$13+$BI67*Assembly!S$14+$BJ67*Assembly!S$15+$BK67*Assembly!S$16+$BL67*Assembly!S$17+$BM67*Assembly!S$18+$BN67*Assembly!S$19+$BO67*Assembly!S$20+$BP67*Assembly!S$21+$BQ67*Assembly!S$22+$BR67*Assembly!S$23+$BS67*Assembly!S$24</f>
        <v>0</v>
      </c>
      <c r="CM67" s="195" t="str">
        <f>$AY67*Assembly!T$4+$AZ67*Assembly!T$5+$BA67*Assembly!T$6+$BB67*Assembly!T$7+$BC67*Assembly!T$8+$BD67*Assembly!T$9+$BE67*Assembly!T$10+$BF67*Assembly!T$11+$BG67*Assembly!T$12+$BH67*Assembly!T$13+$BI67*Assembly!T$14+$BJ67*Assembly!T$15+$BK67*Assembly!T$16+$BL67*Assembly!T$17+$BM67*Assembly!T$18+$BN67*Assembly!T$19+$BO67*Assembly!T$20+$BP67*Assembly!T$21+$BQ67*Assembly!T$22+$BR67*Assembly!T$23+$BS67*Assembly!T$24</f>
        <v>0</v>
      </c>
      <c r="CN67" s="195" t="str">
        <f>$AY67*Assembly!U$4+$AZ67*Assembly!U$5+$BA67*Assembly!U$6+$BB67*Assembly!U$7+$BC67*Assembly!U$8+$BD67*Assembly!U$9+$BE67*Assembly!U$10+$BF67*Assembly!U$11+$BG67*Assembly!U$12+$BH67*Assembly!U$13+$BI67*Assembly!U$14+$BJ67*Assembly!U$15+$BK67*Assembly!U$16+$BL67*Assembly!U$17+$BM67*Assembly!U$18+$BN67*Assembly!U$19+$BO67*Assembly!U$20+$BP67*Assembly!U$21+$BQ67*Assembly!U$22+$BR67*Assembly!U$23+$BS67*Assembly!U$24</f>
        <v>0</v>
      </c>
      <c r="CO67" s="198" t="str">
        <f>$AY67*Assembly!V$4+$AZ67*Assembly!V$5+$BA67*Assembly!V$6+$BB67*Assembly!V$7+$BC67*Assembly!V$8+$BD67*Assembly!V$9+$BE67*Assembly!V$10+$BF67*Assembly!V$11+$BG67*Assembly!V$12+$BH67*Assembly!V$13+$BI67*Assembly!V$14+$BJ67*Assembly!V$15+$BK67*Assembly!V$16+$BL67*Assembly!V$17+$BM67*Assembly!V$18+$BN67*Assembly!V$19+$BO67*Assembly!V$20+$BP67*Assembly!V$21+$BQ67*Assembly!V$22+$BR67*Assembly!V$23+$BS67*Assembly!V$24</f>
        <v>0</v>
      </c>
      <c r="CP67" s="198" t="str">
        <f>CF67*Refining!$F$3</f>
        <v>1,182</v>
      </c>
      <c r="CQ67" s="198" t="str">
        <f>CG67*Refining!$F$4</f>
        <v>63</v>
      </c>
      <c r="CR67" s="198" t="str">
        <f>CH67*Refining!$F$5</f>
        <v>0</v>
      </c>
      <c r="CS67" s="198" t="str">
        <f>CI67*Refining!$F$6</f>
        <v>0</v>
      </c>
      <c r="CT67" s="198" t="str">
        <f>CJ67*Refining!$F$7</f>
        <v>411</v>
      </c>
      <c r="CU67" s="198" t="str">
        <f>CK67*Refining!$F$8</f>
        <v>0</v>
      </c>
      <c r="CV67" s="198" t="str">
        <f>CL67*Refining!$F$9</f>
        <v>0</v>
      </c>
      <c r="CW67" s="198" t="str">
        <f>CM67*Refining!$F$10</f>
        <v>0</v>
      </c>
      <c r="CX67" s="198" t="str">
        <f>CN67*Refining!$F$11</f>
        <v>0</v>
      </c>
      <c r="CY67" s="198" t="str">
        <f>CO67*Refining!$F$12</f>
        <v>0</v>
      </c>
      <c r="CZ67" s="214" t="str">
        <f t="shared" ref="CZ67:DS67" si="271">IF(CF67 = 0, "", CF67)</f>
        <v>662</v>
      </c>
      <c r="DA67" s="215" t="str">
        <f t="shared" si="271"/>
        <v>20</v>
      </c>
      <c r="DB67" s="215" t="str">
        <f t="shared" si="271"/>
        <v/>
      </c>
      <c r="DC67" s="215" t="str">
        <f t="shared" si="271"/>
        <v/>
      </c>
      <c r="DD67" s="215" t="str">
        <f t="shared" si="271"/>
        <v>230.4</v>
      </c>
      <c r="DE67" s="215" t="str">
        <f t="shared" si="271"/>
        <v/>
      </c>
      <c r="DF67" s="215" t="str">
        <f t="shared" si="271"/>
        <v/>
      </c>
      <c r="DG67" s="215" t="str">
        <f t="shared" si="271"/>
        <v/>
      </c>
      <c r="DH67" s="215" t="str">
        <f t="shared" si="271"/>
        <v/>
      </c>
      <c r="DI67" s="216" t="str">
        <f t="shared" si="271"/>
        <v/>
      </c>
      <c r="DJ67" s="214" t="str">
        <f t="shared" si="271"/>
        <v>1,182</v>
      </c>
      <c r="DK67" s="215" t="str">
        <f t="shared" si="271"/>
        <v>63</v>
      </c>
      <c r="DL67" s="215" t="str">
        <f t="shared" si="271"/>
        <v/>
      </c>
      <c r="DM67" s="215" t="str">
        <f t="shared" si="271"/>
        <v/>
      </c>
      <c r="DN67" s="217" t="str">
        <f t="shared" si="271"/>
        <v>411</v>
      </c>
      <c r="DO67" s="215" t="str">
        <f t="shared" si="271"/>
        <v/>
      </c>
      <c r="DP67" s="215" t="str">
        <f t="shared" si="271"/>
        <v/>
      </c>
      <c r="DQ67" s="215" t="str">
        <f t="shared" si="271"/>
        <v/>
      </c>
      <c r="DR67" s="215" t="str">
        <f t="shared" si="271"/>
        <v/>
      </c>
      <c r="DS67" s="216" t="str">
        <f t="shared" si="271"/>
        <v/>
      </c>
      <c r="DT67" s="218" t="str">
        <f t="shared" si="16"/>
        <v>912</v>
      </c>
      <c r="DU67" s="219" t="str">
        <f t="shared" si="17"/>
        <v>1,656</v>
      </c>
      <c r="DV67" s="208" t="str">
        <f>CZ67*'Ores &amp; Ingots'!$C$3+DA67*'Ores &amp; Ingots'!$C$4+DB67*'Ores &amp; Ingots'!$C$5+DC67*'Ores &amp; Ingots'!$C$6+DD67*'Ores &amp; Ingots'!$C$7+DE67*'Ores &amp; Ingots'!$C$8+DF67*'Ores &amp; Ingots'!$C$9+DG67*'Ores &amp; Ingots'!$C$10+DH67*'Ores &amp; Ingots'!$C$11+DI67*'Ores &amp; Ingots'!$C$12</f>
        <v>185</v>
      </c>
      <c r="DW67" s="208" t="str">
        <f>DJ67*'Ores &amp; Ingots'!$B$3+DK67*'Ores &amp; Ingots'!$B$4+DL67*'Ores &amp; Ingots'!$B$5+DM67*'Ores &amp; Ingots'!$B$6+DN67*'Ores &amp; Ingots'!$B$7+DO67*'Ores &amp; Ingots'!$B$8+DP67*'Ores &amp; Ingots'!$B$9+DQ67*'Ores &amp; Ingots'!$B$10+DR67*'Ores &amp; Ingots'!$B$11+DS67*'Ores &amp; Ingots'!$B$12</f>
        <v>613</v>
      </c>
      <c r="DX67" s="219" t="str">
        <f>CZ67*Refining!$G$3+DA67*Refining!$G$4+DB67*Refining!$G$5+DC67*Refining!$G$6+DD67*Refining!$G$7+DE67*Refining!$G$8+DF67*Refining!$G$9+DG67*Refining!$G$10+DH67*Refining!$G$11+DI67*Refining!$G$12</f>
        <v>332</v>
      </c>
      <c r="DY67" s="219" t="str">
        <f t="shared" si="18"/>
        <v>51,568</v>
      </c>
      <c r="DZ67" s="220" t="str">
        <f t="shared" si="19"/>
        <v>0.0516</v>
      </c>
      <c r="EA67" s="218" t="str">
        <f t="shared" si="20"/>
        <v>446</v>
      </c>
      <c r="EB67" s="221" t="str">
        <f t="shared" ref="EB67:EC67" si="272">EA67/60</f>
        <v>7.4</v>
      </c>
      <c r="EC67" s="221" t="str">
        <f t="shared" si="272"/>
        <v>0.1</v>
      </c>
      <c r="ED67" s="218" t="str">
        <f t="shared" si="22"/>
        <v>64,946</v>
      </c>
      <c r="EE67" s="221" t="str">
        <f t="shared" ref="EE67:EF67" si="273">ED67/1000</f>
        <v>64.9</v>
      </c>
      <c r="EF67" s="222" t="str">
        <f t="shared" si="273"/>
        <v>0.06</v>
      </c>
      <c r="EG67" s="212" t="str">
        <f t="shared" si="24"/>
        <v>0.0649</v>
      </c>
      <c r="EH67" s="295" t="str">
        <f t="shared" si="25"/>
        <v>0:07:26</v>
      </c>
      <c r="EI67" s="225"/>
    </row>
    <row r="68">
      <c r="A68" s="33"/>
      <c r="B68" s="226" t="s">
        <v>960</v>
      </c>
      <c r="C68" s="227" t="s">
        <v>886</v>
      </c>
      <c r="D68" s="227">
        <v>1.0</v>
      </c>
      <c r="E68" s="227">
        <v>1.0</v>
      </c>
      <c r="F68" s="227">
        <v>1.0</v>
      </c>
      <c r="G68" s="228" t="str">
        <f t="shared" si="5"/>
        <v>15.6</v>
      </c>
      <c r="H68" s="229">
        <v>20.0</v>
      </c>
      <c r="I68" s="229">
        <v>20.0</v>
      </c>
      <c r="J68" s="229" t="str">
        <f>H68/Main!$D$9</f>
        <v>20</v>
      </c>
      <c r="K68" s="229" t="str">
        <f>I68/Main!$D$10</f>
        <v>20</v>
      </c>
      <c r="L68" s="229" t="str">
        <f t="shared" si="6"/>
        <v>1</v>
      </c>
      <c r="M68" s="229">
        <v>1.0</v>
      </c>
      <c r="N68" s="230"/>
      <c r="O68" s="231">
        <v>1000.0</v>
      </c>
      <c r="P68" s="230"/>
      <c r="Q68" s="231"/>
      <c r="R68" s="230"/>
      <c r="S68" s="232"/>
      <c r="T68" s="232"/>
      <c r="U68" s="230"/>
      <c r="V68" s="230"/>
      <c r="W68" s="232"/>
      <c r="X68" s="232"/>
      <c r="Y68" s="230"/>
      <c r="Z68" s="230"/>
      <c r="AA68" s="230"/>
      <c r="AB68" s="230"/>
      <c r="AC68" s="334" t="s">
        <v>913</v>
      </c>
      <c r="AD68" s="225">
        <v>8.0</v>
      </c>
      <c r="AE68" s="225">
        <v>20.0</v>
      </c>
      <c r="AF68" s="225">
        <v>0.0</v>
      </c>
      <c r="AG68" s="225">
        <v>2.0</v>
      </c>
      <c r="AH68" s="309">
        <v>20.0</v>
      </c>
      <c r="AI68" s="225">
        <v>0.0</v>
      </c>
      <c r="AJ68" s="225">
        <v>0.0</v>
      </c>
      <c r="AK68" s="225">
        <v>0.0</v>
      </c>
      <c r="AL68" s="225">
        <v>0.0</v>
      </c>
      <c r="AM68" s="225">
        <v>0.0</v>
      </c>
      <c r="AN68" s="225">
        <v>0.0</v>
      </c>
      <c r="AO68" s="225">
        <v>0.0</v>
      </c>
      <c r="AP68" s="225">
        <v>2.0</v>
      </c>
      <c r="AQ68" s="225">
        <v>0.0</v>
      </c>
      <c r="AR68" s="225">
        <v>0.0</v>
      </c>
      <c r="AS68" s="225">
        <v>0.0</v>
      </c>
      <c r="AT68" s="225">
        <v>0.0</v>
      </c>
      <c r="AU68" s="225">
        <v>0.0</v>
      </c>
      <c r="AV68" s="225">
        <v>0.0</v>
      </c>
      <c r="AW68" s="225">
        <v>0.0</v>
      </c>
      <c r="AX68" s="225">
        <v>0.0</v>
      </c>
      <c r="AY68" s="236" t="str">
        <f t="shared" ref="AY68:BS68" si="274">IF(AD68 = 0, "", AD68)</f>
        <v>8</v>
      </c>
      <c r="AZ68" s="227" t="str">
        <f t="shared" si="274"/>
        <v>20</v>
      </c>
      <c r="BA68" s="227" t="str">
        <f t="shared" si="274"/>
        <v/>
      </c>
      <c r="BB68" s="227" t="str">
        <f t="shared" si="274"/>
        <v>2</v>
      </c>
      <c r="BC68" s="237" t="str">
        <f t="shared" si="274"/>
        <v>20</v>
      </c>
      <c r="BD68" s="227" t="str">
        <f t="shared" si="274"/>
        <v/>
      </c>
      <c r="BE68" s="227" t="str">
        <f t="shared" si="274"/>
        <v/>
      </c>
      <c r="BF68" s="227" t="str">
        <f t="shared" si="274"/>
        <v/>
      </c>
      <c r="BG68" s="227" t="str">
        <f t="shared" si="274"/>
        <v/>
      </c>
      <c r="BH68" s="227" t="str">
        <f t="shared" si="274"/>
        <v/>
      </c>
      <c r="BI68" s="227" t="str">
        <f t="shared" si="274"/>
        <v/>
      </c>
      <c r="BJ68" s="227" t="str">
        <f t="shared" si="274"/>
        <v/>
      </c>
      <c r="BK68" s="227" t="str">
        <f t="shared" si="274"/>
        <v>2</v>
      </c>
      <c r="BL68" s="227" t="str">
        <f t="shared" si="274"/>
        <v/>
      </c>
      <c r="BM68" s="227" t="str">
        <f t="shared" si="274"/>
        <v/>
      </c>
      <c r="BN68" s="227" t="str">
        <f t="shared" si="274"/>
        <v/>
      </c>
      <c r="BO68" s="227" t="str">
        <f t="shared" si="274"/>
        <v/>
      </c>
      <c r="BP68" s="227" t="str">
        <f t="shared" si="274"/>
        <v/>
      </c>
      <c r="BQ68" s="227" t="str">
        <f t="shared" si="274"/>
        <v/>
      </c>
      <c r="BR68" s="227" t="str">
        <f t="shared" si="274"/>
        <v/>
      </c>
      <c r="BS68" s="238" t="str">
        <f t="shared" si="274"/>
        <v/>
      </c>
      <c r="BT68" s="239" t="str">
        <f>$AY68*Assembly!Y$4+$AZ68*Assembly!Y$5+$BA68*Assembly!Y$6+$BB68*Assembly!Y$7+$BC68*Assembly!Y$8+$BD68*Assembly!Y$9+$BE68*Assembly!Y$10+$BF68*Assembly!Y$11+$BG68*Assembly!Y$12+$BH68*Assembly!Y$13+$BI68*Assembly!Y$14+$BJ68*Assembly!Y$15+$BK68*Assembly!Y$16+$BL68*Assembly!Y$17+$BM68*Assembly!Y$18+$BN68*Assembly!Y$19+$BO68*Assembly!Y$20+$BP68*Assembly!Y$21+$BQ68*Assembly!Y$22+$BR68*Assembly!Y$23+$BS68*Assembly!Y$24</f>
        <v>460</v>
      </c>
      <c r="BU68" s="225" t="str">
        <f t="shared" si="8"/>
        <v>29</v>
      </c>
      <c r="BV68" s="225"/>
      <c r="BW68" s="225" t="str">
        <f>$AY68*Assembly!AC$4+$AZ68*Assembly!AC$5+$BA68*Assembly!AC$6+$BB68*Assembly!AC$7+$BC68*Assembly!AC$8+$BD68*Assembly!AC$9+$BE68*Assembly!AC$10+$BF68*Assembly!AC$11+$BG68*Assembly!AC$12+$BH68*Assembly!AC$13+$BI68*Assembly!AC$14+$BJ68*Assembly!AC$15+$BK68*Assembly!AC$16+$BL68*Assembly!AC$17+$BM68*Assembly!AC$18+$BN68*Assembly!AC$19+$BO68*Assembly!AC$20+$BP68*Assembly!AC$21+$BQ68*Assembly!AC$22+$BR68*Assembly!AC$23+$BS68*Assembly!AC$24</f>
        <v>1,940</v>
      </c>
      <c r="BX68" s="240" t="str">
        <f t="shared" si="9"/>
        <v>4.22</v>
      </c>
      <c r="BY68" s="241" t="str">
        <f t="shared" si="10"/>
        <v>124</v>
      </c>
      <c r="BZ68" s="242" t="str">
        <f t="shared" si="11"/>
        <v>65.9</v>
      </c>
      <c r="CA68" s="241" t="str">
        <f t="shared" si="12"/>
        <v>97</v>
      </c>
      <c r="CB68" s="225" t="str">
        <f>$AY68*Assembly!X$4+$AZ68*Assembly!X$5+$BA68*Assembly!X$6+$BB68*Assembly!X$7+$BC68*Assembly!X$8+$BD68*Assembly!X$9+$BE68*Assembly!X$10+$BF68*Assembly!X$11+$BG68*Assembly!X$12+$BH68*Assembly!X$13+$BI68*Assembly!X$14+$BJ68*Assembly!X$15+$BK68*Assembly!X$16+$BL68*Assembly!X$17+$BM68*Assembly!X$18+$BN68*Assembly!X$19+$BO68*Assembly!X$20+$BP68*Assembly!X$21+$BQ68*Assembly!X$22+$BR68*Assembly!X$23+$BS68*Assembly!X$24</f>
        <v>112</v>
      </c>
      <c r="CC68" s="225" t="str">
        <f t="shared" si="13"/>
        <v>17,422</v>
      </c>
      <c r="CD68" s="223" t="str">
        <f t="shared" si="14"/>
        <v>0.0174</v>
      </c>
      <c r="CE68" s="243" t="str">
        <f>$AY68*Assembly!AB$4+$AZ68*Assembly!AB$5+$BA68*Assembly!AB$6+$BB68*Assembly!AB$7+$BC68*Assembly!AB$8+$BD68*Assembly!AB$9+$BE68*Assembly!AB$10+$BF68*Assembly!AB$11+$BG68*Assembly!AB$12+$BH68*Assembly!AB$13+$BI68*Assembly!AB$14+$BJ68*Assembly!AB$15+$BK68*Assembly!AB$16+$BL68*Assembly!AB$17+$BM68*Assembly!AB$18+$BN68*Assembly!AB$19+$BO68*Assembly!AB$20+$BP68*Assembly!AB$21+$BQ68*Assembly!AB$22+$BR68*Assembly!AB$23+$BS68*Assembly!AB$24</f>
        <v>256</v>
      </c>
      <c r="CF68" s="231" t="str">
        <f>$AY68*Assembly!M$4+$AZ68*Assembly!M$5+$BA68*Assembly!M$6+$BB68*Assembly!M$7+$BC68*Assembly!M$8+$BD68*Assembly!M$9+$BE68*Assembly!M$10+$BF68*Assembly!M$11+$BG68*Assembly!M$12+$BH68*Assembly!M$13+$BI68*Assembly!M$14+$BJ68*Assembly!M$15+$BK68*Assembly!M$16+$BL68*Assembly!M$17+$BM68*Assembly!M$18+$BN68*Assembly!M$19+$BO68*Assembly!M$20+$BP68*Assembly!M$21+$BQ68*Assembly!M$22+$BR68*Assembly!M$23+$BS68*Assembly!M$24</f>
        <v>498</v>
      </c>
      <c r="CG68" s="231" t="str">
        <f>$AY68*Assembly!N$4+$AZ68*Assembly!N$5+$BA68*Assembly!N$6+$BB68*Assembly!N$7+$BC68*Assembly!N$8+$BD68*Assembly!N$9+$BE68*Assembly!N$10+$BF68*Assembly!N$11+$BG68*Assembly!N$12+$BH68*Assembly!N$13+$BI68*Assembly!N$14+$BJ68*Assembly!N$15+$BK68*Assembly!N$16+$BL68*Assembly!N$17+$BM68*Assembly!N$18+$BN68*Assembly!N$19+$BO68*Assembly!N$20+$BP68*Assembly!N$21+$BQ68*Assembly!N$22+$BR68*Assembly!N$23+$BS68*Assembly!N$24</f>
        <v>0</v>
      </c>
      <c r="CH68" s="231" t="str">
        <f>$AY68*Assembly!O$4+$AZ68*Assembly!O$5+$BA68*Assembly!O$6+$BB68*Assembly!O$7+$BC68*Assembly!O$8+$BD68*Assembly!O$9+$BE68*Assembly!O$10+$BF68*Assembly!O$11+$BG68*Assembly!O$12+$BH68*Assembly!O$13+$BI68*Assembly!O$14+$BJ68*Assembly!O$15+$BK68*Assembly!O$16+$BL68*Assembly!O$17+$BM68*Assembly!O$18+$BN68*Assembly!O$19+$BO68*Assembly!O$20+$BP68*Assembly!O$21+$BQ68*Assembly!O$22+$BR68*Assembly!O$23+$BS68*Assembly!O$24</f>
        <v>0</v>
      </c>
      <c r="CI68" s="229" t="str">
        <f>$AY68*Assembly!P$4+$AZ68*Assembly!P$5+$BA68*Assembly!P$6+$BB68*Assembly!P$7+$BC68*Assembly!P$8+$BD68*Assembly!P$9+$BE68*Assembly!P$10+$BF68*Assembly!P$11+$BG68*Assembly!P$12+$BH68*Assembly!P$13+$BI68*Assembly!P$14+$BJ68*Assembly!P$15+$BK68*Assembly!P$16+$BL68*Assembly!P$17+$BM68*Assembly!P$18+$BN68*Assembly!P$19+$BO68*Assembly!P$20+$BP68*Assembly!P$21+$BQ68*Assembly!P$22+$BR68*Assembly!P$23+$BS68*Assembly!P$24</f>
        <v>0</v>
      </c>
      <c r="CJ68" s="229" t="str">
        <f>$AY68*Assembly!Q$4+$AZ68*Assembly!Q$5+$BA68*Assembly!Q$6+$BB68*Assembly!Q$7+$BC68*Assembly!Q$8+$BD68*Assembly!Q$9+$BE68*Assembly!Q$10+$BF68*Assembly!Q$11+$BG68*Assembly!Q$12+$BH68*Assembly!Q$13+$BI68*Assembly!Q$14+$BJ68*Assembly!Q$15+$BK68*Assembly!Q$16+$BL68*Assembly!Q$17+$BM68*Assembly!Q$18+$BN68*Assembly!Q$19+$BO68*Assembly!Q$20+$BP68*Assembly!Q$21+$BQ68*Assembly!Q$22+$BR68*Assembly!Q$23+$BS68*Assembly!Q$24</f>
        <v>30</v>
      </c>
      <c r="CK68" s="231" t="str">
        <f>$AY68*Assembly!R$4+$AZ68*Assembly!R$5+$BA68*Assembly!R$6+$BB68*Assembly!R$7+$BC68*Assembly!R$8+$BD68*Assembly!R$9+$BE68*Assembly!R$10+$BF68*Assembly!R$11+$BG68*Assembly!R$12+$BH68*Assembly!R$13+$BI68*Assembly!R$14+$BJ68*Assembly!R$15+$BK68*Assembly!R$16+$BL68*Assembly!R$17+$BM68*Assembly!R$18+$BN68*Assembly!R$19+$BO68*Assembly!R$20+$BP68*Assembly!R$21+$BQ68*Assembly!R$22+$BR68*Assembly!R$23+$BS68*Assembly!R$24</f>
        <v>0</v>
      </c>
      <c r="CL68" s="229" t="str">
        <f>$AY68*Assembly!S$4+$AZ68*Assembly!S$5+$BA68*Assembly!S$6+$BB68*Assembly!S$7+$BC68*Assembly!S$8+$BD68*Assembly!S$9+$BE68*Assembly!S$10+$BF68*Assembly!S$11+$BG68*Assembly!S$12+$BH68*Assembly!S$13+$BI68*Assembly!S$14+$BJ68*Assembly!S$15+$BK68*Assembly!S$16+$BL68*Assembly!S$17+$BM68*Assembly!S$18+$BN68*Assembly!S$19+$BO68*Assembly!S$20+$BP68*Assembly!S$21+$BQ68*Assembly!S$22+$BR68*Assembly!S$23+$BS68*Assembly!S$24</f>
        <v>0</v>
      </c>
      <c r="CM68" s="229" t="str">
        <f>$AY68*Assembly!T$4+$AZ68*Assembly!T$5+$BA68*Assembly!T$6+$BB68*Assembly!T$7+$BC68*Assembly!T$8+$BD68*Assembly!T$9+$BE68*Assembly!T$10+$BF68*Assembly!T$11+$BG68*Assembly!T$12+$BH68*Assembly!T$13+$BI68*Assembly!T$14+$BJ68*Assembly!T$15+$BK68*Assembly!T$16+$BL68*Assembly!T$17+$BM68*Assembly!T$18+$BN68*Assembly!T$19+$BO68*Assembly!T$20+$BP68*Assembly!T$21+$BQ68*Assembly!T$22+$BR68*Assembly!T$23+$BS68*Assembly!T$24</f>
        <v>0</v>
      </c>
      <c r="CN68" s="229" t="str">
        <f>$AY68*Assembly!U$4+$AZ68*Assembly!U$5+$BA68*Assembly!U$6+$BB68*Assembly!U$7+$BC68*Assembly!U$8+$BD68*Assembly!U$9+$BE68*Assembly!U$10+$BF68*Assembly!U$11+$BG68*Assembly!U$12+$BH68*Assembly!U$13+$BI68*Assembly!U$14+$BJ68*Assembly!U$15+$BK68*Assembly!U$16+$BL68*Assembly!U$17+$BM68*Assembly!U$18+$BN68*Assembly!U$19+$BO68*Assembly!U$20+$BP68*Assembly!U$21+$BQ68*Assembly!U$22+$BR68*Assembly!U$23+$BS68*Assembly!U$24</f>
        <v>0</v>
      </c>
      <c r="CO68" s="231" t="str">
        <f>$AY68*Assembly!V$4+$AZ68*Assembly!V$5+$BA68*Assembly!V$6+$BB68*Assembly!V$7+$BC68*Assembly!V$8+$BD68*Assembly!V$9+$BE68*Assembly!V$10+$BF68*Assembly!V$11+$BG68*Assembly!V$12+$BH68*Assembly!V$13+$BI68*Assembly!V$14+$BJ68*Assembly!V$15+$BK68*Assembly!V$16+$BL68*Assembly!V$17+$BM68*Assembly!V$18+$BN68*Assembly!V$19+$BO68*Assembly!V$20+$BP68*Assembly!V$21+$BQ68*Assembly!V$22+$BR68*Assembly!V$23+$BS68*Assembly!V$24</f>
        <v>0</v>
      </c>
      <c r="CP68" s="231" t="str">
        <f>CF68*Refining!$F$3</f>
        <v>889</v>
      </c>
      <c r="CQ68" s="231" t="str">
        <f>CG68*Refining!$F$4</f>
        <v>0</v>
      </c>
      <c r="CR68" s="231" t="str">
        <f>CH68*Refining!$F$5</f>
        <v>0</v>
      </c>
      <c r="CS68" s="231" t="str">
        <f>CI68*Refining!$F$6</f>
        <v>0</v>
      </c>
      <c r="CT68" s="231" t="str">
        <f>CJ68*Refining!$F$7</f>
        <v>54</v>
      </c>
      <c r="CU68" s="231" t="str">
        <f>CK68*Refining!$F$8</f>
        <v>0</v>
      </c>
      <c r="CV68" s="231" t="str">
        <f>CL68*Refining!$F$9</f>
        <v>0</v>
      </c>
      <c r="CW68" s="231" t="str">
        <f>CM68*Refining!$F$10</f>
        <v>0</v>
      </c>
      <c r="CX68" s="231" t="str">
        <f>CN68*Refining!$F$11</f>
        <v>0</v>
      </c>
      <c r="CY68" s="231" t="str">
        <f>CO68*Refining!$F$12</f>
        <v>0</v>
      </c>
      <c r="CZ68" s="244" t="str">
        <f t="shared" ref="CZ68:DS68" si="275">IF(CF68 = 0, "", CF68)</f>
        <v>498</v>
      </c>
      <c r="DA68" s="245" t="str">
        <f t="shared" si="275"/>
        <v/>
      </c>
      <c r="DB68" s="245" t="str">
        <f t="shared" si="275"/>
        <v/>
      </c>
      <c r="DC68" s="245" t="str">
        <f t="shared" si="275"/>
        <v/>
      </c>
      <c r="DD68" s="245" t="str">
        <f t="shared" si="275"/>
        <v>30</v>
      </c>
      <c r="DE68" s="245" t="str">
        <f t="shared" si="275"/>
        <v/>
      </c>
      <c r="DF68" s="245" t="str">
        <f t="shared" si="275"/>
        <v/>
      </c>
      <c r="DG68" s="245" t="str">
        <f t="shared" si="275"/>
        <v/>
      </c>
      <c r="DH68" s="245" t="str">
        <f t="shared" si="275"/>
        <v/>
      </c>
      <c r="DI68" s="246" t="str">
        <f t="shared" si="275"/>
        <v/>
      </c>
      <c r="DJ68" s="244" t="str">
        <f t="shared" si="275"/>
        <v>889</v>
      </c>
      <c r="DK68" s="245" t="str">
        <f t="shared" si="275"/>
        <v/>
      </c>
      <c r="DL68" s="245" t="str">
        <f t="shared" si="275"/>
        <v/>
      </c>
      <c r="DM68" s="245" t="str">
        <f t="shared" si="275"/>
        <v/>
      </c>
      <c r="DN68" s="259" t="str">
        <f t="shared" si="275"/>
        <v>54</v>
      </c>
      <c r="DO68" s="245" t="str">
        <f t="shared" si="275"/>
        <v/>
      </c>
      <c r="DP68" s="245" t="str">
        <f t="shared" si="275"/>
        <v/>
      </c>
      <c r="DQ68" s="245" t="str">
        <f t="shared" si="275"/>
        <v/>
      </c>
      <c r="DR68" s="245" t="str">
        <f t="shared" si="275"/>
        <v/>
      </c>
      <c r="DS68" s="246" t="str">
        <f t="shared" si="275"/>
        <v/>
      </c>
      <c r="DT68" s="248" t="str">
        <f t="shared" si="16"/>
        <v>528</v>
      </c>
      <c r="DU68" s="249" t="str">
        <f t="shared" si="17"/>
        <v>943</v>
      </c>
      <c r="DV68" s="225" t="str">
        <f>CZ68*'Ores &amp; Ingots'!$C$3+DA68*'Ores &amp; Ingots'!$C$4+DB68*'Ores &amp; Ingots'!$C$5+DC68*'Ores &amp; Ingots'!$C$6+DD68*'Ores &amp; Ingots'!$C$7+DE68*'Ores &amp; Ingots'!$C$8+DF68*'Ores &amp; Ingots'!$C$9+DG68*'Ores &amp; Ingots'!$C$10+DH68*'Ores &amp; Ingots'!$C$11+DI68*'Ores &amp; Ingots'!$C$12</f>
        <v>76</v>
      </c>
      <c r="DW68" s="225" t="str">
        <f>DJ68*'Ores &amp; Ingots'!$B$3+DK68*'Ores &amp; Ingots'!$B$4+DL68*'Ores &amp; Ingots'!$B$5+DM68*'Ores &amp; Ingots'!$B$6+DN68*'Ores &amp; Ingots'!$B$7+DO68*'Ores &amp; Ingots'!$B$8+DP68*'Ores &amp; Ingots'!$B$9+DQ68*'Ores &amp; Ingots'!$B$10+DR68*'Ores &amp; Ingots'!$B$11+DS68*'Ores &amp; Ingots'!$B$12</f>
        <v>349</v>
      </c>
      <c r="DX68" s="249" t="str">
        <f>CZ68*Refining!$G$3+DA68*Refining!$G$4+DB68*Refining!$G$5+DC68*Refining!$G$6+DD68*Refining!$G$7+DE68*Refining!$G$8+DF68*Refining!$G$9+DG68*Refining!$G$10+DH68*Refining!$G$11+DI68*Refining!$G$12</f>
        <v>59</v>
      </c>
      <c r="DY68" s="249" t="str">
        <f t="shared" si="18"/>
        <v>9,167</v>
      </c>
      <c r="DZ68" s="250" t="str">
        <f t="shared" si="19"/>
        <v>0.0092</v>
      </c>
      <c r="EA68" s="248" t="str">
        <f t="shared" si="20"/>
        <v>191</v>
      </c>
      <c r="EB68" s="251" t="str">
        <f t="shared" ref="EB68:EC68" si="276">EA68/60</f>
        <v>3.2</v>
      </c>
      <c r="EC68" s="251" t="str">
        <f t="shared" si="276"/>
        <v>0.1</v>
      </c>
      <c r="ED68" s="248" t="str">
        <f t="shared" si="22"/>
        <v>26,589</v>
      </c>
      <c r="EE68" s="251" t="str">
        <f t="shared" ref="EE68:EF68" si="277">ED68/1000</f>
        <v>26.6</v>
      </c>
      <c r="EF68" s="252" t="str">
        <f t="shared" si="277"/>
        <v>0.03</v>
      </c>
      <c r="EG68" s="223" t="str">
        <f t="shared" si="24"/>
        <v>0.0266</v>
      </c>
      <c r="EH68" s="224" t="str">
        <f t="shared" si="25"/>
        <v>0:03:11</v>
      </c>
      <c r="EI68" s="225">
        <v>509.0</v>
      </c>
    </row>
    <row r="69">
      <c r="A69" s="33"/>
      <c r="B69" s="226" t="s">
        <v>960</v>
      </c>
      <c r="C69" s="227" t="s">
        <v>885</v>
      </c>
      <c r="D69" s="227">
        <v>1.0</v>
      </c>
      <c r="E69" s="227">
        <v>1.0</v>
      </c>
      <c r="F69" s="227">
        <v>1.0</v>
      </c>
      <c r="G69" s="253" t="str">
        <f t="shared" si="5"/>
        <v>0.1</v>
      </c>
      <c r="H69" s="254">
        <v>7.0</v>
      </c>
      <c r="I69" s="254">
        <v>7.0</v>
      </c>
      <c r="J69" s="254" t="str">
        <f>H69/Main!$D$9</f>
        <v>7</v>
      </c>
      <c r="K69" s="254" t="str">
        <f>I69/Main!$D$10</f>
        <v>7</v>
      </c>
      <c r="L69" s="254" t="str">
        <f t="shared" si="6"/>
        <v>1</v>
      </c>
      <c r="M69" s="254">
        <v>1.0</v>
      </c>
      <c r="N69" s="255"/>
      <c r="O69" s="256">
        <v>200.0</v>
      </c>
      <c r="P69" s="255"/>
      <c r="Q69" s="256"/>
      <c r="R69" s="255"/>
      <c r="S69" s="257"/>
      <c r="T69" s="257"/>
      <c r="U69" s="255"/>
      <c r="V69" s="255"/>
      <c r="W69" s="257"/>
      <c r="X69" s="257"/>
      <c r="Y69" s="255"/>
      <c r="Z69" s="255"/>
      <c r="AA69" s="255"/>
      <c r="AB69" s="255"/>
      <c r="AC69" s="335"/>
      <c r="AD69" s="225">
        <v>1.0</v>
      </c>
      <c r="AE69" s="225">
        <v>1.0</v>
      </c>
      <c r="AF69" s="225">
        <v>0.0</v>
      </c>
      <c r="AG69" s="225">
        <v>0.0</v>
      </c>
      <c r="AH69" s="309">
        <v>1.0</v>
      </c>
      <c r="AI69" s="225">
        <v>0.0</v>
      </c>
      <c r="AJ69" s="225">
        <v>0.0</v>
      </c>
      <c r="AK69" s="225">
        <v>0.0</v>
      </c>
      <c r="AL69" s="225">
        <v>0.0</v>
      </c>
      <c r="AM69" s="225">
        <v>0.0</v>
      </c>
      <c r="AN69" s="225">
        <v>0.0</v>
      </c>
      <c r="AO69" s="225">
        <v>0.0</v>
      </c>
      <c r="AP69" s="225">
        <v>0.0</v>
      </c>
      <c r="AQ69" s="225">
        <v>0.0</v>
      </c>
      <c r="AR69" s="225">
        <v>0.0</v>
      </c>
      <c r="AS69" s="225">
        <v>0.0</v>
      </c>
      <c r="AT69" s="225">
        <v>0.0</v>
      </c>
      <c r="AU69" s="225">
        <v>0.0</v>
      </c>
      <c r="AV69" s="225">
        <v>0.0</v>
      </c>
      <c r="AW69" s="225">
        <v>0.0</v>
      </c>
      <c r="AX69" s="225">
        <v>0.0</v>
      </c>
      <c r="AY69" s="236" t="str">
        <f t="shared" ref="AY69:BS69" si="278">IF(AD69 = 0, "", AD69)</f>
        <v>1</v>
      </c>
      <c r="AZ69" s="227" t="str">
        <f t="shared" si="278"/>
        <v>1</v>
      </c>
      <c r="BA69" s="227" t="str">
        <f t="shared" si="278"/>
        <v/>
      </c>
      <c r="BB69" s="227" t="str">
        <f t="shared" si="278"/>
        <v/>
      </c>
      <c r="BC69" s="237" t="str">
        <f t="shared" si="278"/>
        <v>1</v>
      </c>
      <c r="BD69" s="227" t="str">
        <f t="shared" si="278"/>
        <v/>
      </c>
      <c r="BE69" s="227" t="str">
        <f t="shared" si="278"/>
        <v/>
      </c>
      <c r="BF69" s="227" t="str">
        <f t="shared" si="278"/>
        <v/>
      </c>
      <c r="BG69" s="227" t="str">
        <f t="shared" si="278"/>
        <v/>
      </c>
      <c r="BH69" s="227" t="str">
        <f t="shared" si="278"/>
        <v/>
      </c>
      <c r="BI69" s="227" t="str">
        <f t="shared" si="278"/>
        <v/>
      </c>
      <c r="BJ69" s="227" t="str">
        <f t="shared" si="278"/>
        <v/>
      </c>
      <c r="BK69" s="227" t="str">
        <f t="shared" si="278"/>
        <v/>
      </c>
      <c r="BL69" s="227" t="str">
        <f t="shared" si="278"/>
        <v/>
      </c>
      <c r="BM69" s="227" t="str">
        <f t="shared" si="278"/>
        <v/>
      </c>
      <c r="BN69" s="227" t="str">
        <f t="shared" si="278"/>
        <v/>
      </c>
      <c r="BO69" s="227" t="str">
        <f t="shared" si="278"/>
        <v/>
      </c>
      <c r="BP69" s="227" t="str">
        <f t="shared" si="278"/>
        <v/>
      </c>
      <c r="BQ69" s="227" t="str">
        <f t="shared" si="278"/>
        <v/>
      </c>
      <c r="BR69" s="227" t="str">
        <f t="shared" si="278"/>
        <v/>
      </c>
      <c r="BS69" s="238" t="str">
        <f t="shared" si="278"/>
        <v/>
      </c>
      <c r="BT69" s="239" t="str">
        <f>$AY69*Assembly!Y$4+$AZ69*Assembly!Y$5+$BA69*Assembly!Y$6+$BB69*Assembly!Y$7+$BC69*Assembly!Y$8+$BD69*Assembly!Y$9+$BE69*Assembly!Y$10+$BF69*Assembly!Y$11+$BG69*Assembly!Y$12+$BH69*Assembly!Y$13+$BI69*Assembly!Y$14+$BJ69*Assembly!Y$15+$BK69*Assembly!Y$16+$BL69*Assembly!Y$17+$BM69*Assembly!Y$18+$BN69*Assembly!Y$19+$BO69*Assembly!Y$20+$BP69*Assembly!Y$21+$BQ69*Assembly!Y$22+$BR69*Assembly!Y$23+$BS69*Assembly!Y$24</f>
        <v>31</v>
      </c>
      <c r="BU69" s="225" t="str">
        <f t="shared" si="8"/>
        <v>248</v>
      </c>
      <c r="BV69" s="225"/>
      <c r="BW69" s="225" t="str">
        <f>$AY69*Assembly!AC$4+$AZ69*Assembly!AC$5+$BA69*Assembly!AC$6+$BB69*Assembly!AC$7+$BC69*Assembly!AC$8+$BD69*Assembly!AC$9+$BE69*Assembly!AC$10+$BF69*Assembly!AC$11+$BG69*Assembly!AC$12+$BH69*Assembly!AC$13+$BI69*Assembly!AC$14+$BJ69*Assembly!AC$15+$BK69*Assembly!AC$16+$BL69*Assembly!AC$17+$BM69*Assembly!AC$18+$BN69*Assembly!AC$19+$BO69*Assembly!AC$20+$BP69*Assembly!AC$21+$BQ69*Assembly!AC$22+$BR69*Assembly!AC$23+$BS69*Assembly!AC$24</f>
        <v>145</v>
      </c>
      <c r="BX69" s="240" t="str">
        <f t="shared" si="9"/>
        <v>4.68</v>
      </c>
      <c r="BY69" s="241" t="str">
        <f t="shared" si="10"/>
        <v>1160</v>
      </c>
      <c r="BZ69" s="242" t="str">
        <f t="shared" si="11"/>
        <v>0.6</v>
      </c>
      <c r="CA69" s="241" t="str">
        <f t="shared" si="12"/>
        <v>21</v>
      </c>
      <c r="CB69" s="225" t="str">
        <f>$AY69*Assembly!X$4+$AZ69*Assembly!X$5+$BA69*Assembly!X$6+$BB69*Assembly!X$7+$BC69*Assembly!X$8+$BD69*Assembly!X$9+$BE69*Assembly!X$10+$BF69*Assembly!X$11+$BG69*Assembly!X$12+$BH69*Assembly!X$13+$BI69*Assembly!X$14+$BJ69*Assembly!X$15+$BK69*Assembly!X$16+$BL69*Assembly!X$17+$BM69*Assembly!X$18+$BN69*Assembly!X$19+$BO69*Assembly!X$20+$BP69*Assembly!X$21+$BQ69*Assembly!X$22+$BR69*Assembly!X$23+$BS69*Assembly!X$24</f>
        <v>6</v>
      </c>
      <c r="CC69" s="225" t="str">
        <f t="shared" si="13"/>
        <v>933</v>
      </c>
      <c r="CD69" s="223" t="str">
        <f t="shared" si="14"/>
        <v>0.0009</v>
      </c>
      <c r="CE69" s="243" t="str">
        <f>$AY69*Assembly!AB$4+$AZ69*Assembly!AB$5+$BA69*Assembly!AB$6+$BB69*Assembly!AB$7+$BC69*Assembly!AB$8+$BD69*Assembly!AB$9+$BE69*Assembly!AB$10+$BF69*Assembly!AB$11+$BG69*Assembly!AB$12+$BH69*Assembly!AB$13+$BI69*Assembly!AB$14+$BJ69*Assembly!AB$15+$BK69*Assembly!AB$16+$BL69*Assembly!AB$17+$BM69*Assembly!AB$18+$BN69*Assembly!AB$19+$BO69*Assembly!AB$20+$BP69*Assembly!AB$21+$BQ69*Assembly!AB$22+$BR69*Assembly!AB$23+$BS69*Assembly!AB$24</f>
        <v>10</v>
      </c>
      <c r="CF69" s="256" t="str">
        <f>$AY69*Assembly!M$4+$AZ69*Assembly!M$5+$BA69*Assembly!M$6+$BB69*Assembly!M$7+$BC69*Assembly!M$8+$BD69*Assembly!M$9+$BE69*Assembly!M$10+$BF69*Assembly!M$11+$BG69*Assembly!M$12+$BH69*Assembly!M$13+$BI69*Assembly!M$14+$BJ69*Assembly!M$15+$BK69*Assembly!M$16+$BL69*Assembly!M$17+$BM69*Assembly!M$18+$BN69*Assembly!M$19+$BO69*Assembly!M$20+$BP69*Assembly!M$21+$BQ69*Assembly!M$22+$BR69*Assembly!M$23+$BS69*Assembly!M$24</f>
        <v>35</v>
      </c>
      <c r="CG69" s="256" t="str">
        <f>$AY69*Assembly!N$4+$AZ69*Assembly!N$5+$BA69*Assembly!N$6+$BB69*Assembly!N$7+$BC69*Assembly!N$8+$BD69*Assembly!N$9+$BE69*Assembly!N$10+$BF69*Assembly!N$11+$BG69*Assembly!N$12+$BH69*Assembly!N$13+$BI69*Assembly!N$14+$BJ69*Assembly!N$15+$BK69*Assembly!N$16+$BL69*Assembly!N$17+$BM69*Assembly!N$18+$BN69*Assembly!N$19+$BO69*Assembly!N$20+$BP69*Assembly!N$21+$BQ69*Assembly!N$22+$BR69*Assembly!N$23+$BS69*Assembly!N$24</f>
        <v>0</v>
      </c>
      <c r="CH69" s="256" t="str">
        <f>$AY69*Assembly!O$4+$AZ69*Assembly!O$5+$BA69*Assembly!O$6+$BB69*Assembly!O$7+$BC69*Assembly!O$8+$BD69*Assembly!O$9+$BE69*Assembly!O$10+$BF69*Assembly!O$11+$BG69*Assembly!O$12+$BH69*Assembly!O$13+$BI69*Assembly!O$14+$BJ69*Assembly!O$15+$BK69*Assembly!O$16+$BL69*Assembly!O$17+$BM69*Assembly!O$18+$BN69*Assembly!O$19+$BO69*Assembly!O$20+$BP69*Assembly!O$21+$BQ69*Assembly!O$22+$BR69*Assembly!O$23+$BS69*Assembly!O$24</f>
        <v>0</v>
      </c>
      <c r="CI69" s="254" t="str">
        <f>$AY69*Assembly!P$4+$AZ69*Assembly!P$5+$BA69*Assembly!P$6+$BB69*Assembly!P$7+$BC69*Assembly!P$8+$BD69*Assembly!P$9+$BE69*Assembly!P$10+$BF69*Assembly!P$11+$BG69*Assembly!P$12+$BH69*Assembly!P$13+$BI69*Assembly!P$14+$BJ69*Assembly!P$15+$BK69*Assembly!P$16+$BL69*Assembly!P$17+$BM69*Assembly!P$18+$BN69*Assembly!P$19+$BO69*Assembly!P$20+$BP69*Assembly!P$21+$BQ69*Assembly!P$22+$BR69*Assembly!P$23+$BS69*Assembly!P$24</f>
        <v>0</v>
      </c>
      <c r="CJ69" s="254" t="str">
        <f>$AY69*Assembly!Q$4+$AZ69*Assembly!Q$5+$BA69*Assembly!Q$6+$BB69*Assembly!Q$7+$BC69*Assembly!Q$8+$BD69*Assembly!Q$9+$BE69*Assembly!Q$10+$BF69*Assembly!Q$11+$BG69*Assembly!Q$12+$BH69*Assembly!Q$13+$BI69*Assembly!Q$14+$BJ69*Assembly!Q$15+$BK69*Assembly!Q$16+$BL69*Assembly!Q$17+$BM69*Assembly!Q$18+$BN69*Assembly!Q$19+$BO69*Assembly!Q$20+$BP69*Assembly!Q$21+$BQ69*Assembly!Q$22+$BR69*Assembly!Q$23+$BS69*Assembly!Q$24</f>
        <v>0</v>
      </c>
      <c r="CK69" s="256" t="str">
        <f>$AY69*Assembly!R$4+$AZ69*Assembly!R$5+$BA69*Assembly!R$6+$BB69*Assembly!R$7+$BC69*Assembly!R$8+$BD69*Assembly!R$9+$BE69*Assembly!R$10+$BF69*Assembly!R$11+$BG69*Assembly!R$12+$BH69*Assembly!R$13+$BI69*Assembly!R$14+$BJ69*Assembly!R$15+$BK69*Assembly!R$16+$BL69*Assembly!R$17+$BM69*Assembly!R$18+$BN69*Assembly!R$19+$BO69*Assembly!R$20+$BP69*Assembly!R$21+$BQ69*Assembly!R$22+$BR69*Assembly!R$23+$BS69*Assembly!R$24</f>
        <v>0</v>
      </c>
      <c r="CL69" s="254" t="str">
        <f>$AY69*Assembly!S$4+$AZ69*Assembly!S$5+$BA69*Assembly!S$6+$BB69*Assembly!S$7+$BC69*Assembly!S$8+$BD69*Assembly!S$9+$BE69*Assembly!S$10+$BF69*Assembly!S$11+$BG69*Assembly!S$12+$BH69*Assembly!S$13+$BI69*Assembly!S$14+$BJ69*Assembly!S$15+$BK69*Assembly!S$16+$BL69*Assembly!S$17+$BM69*Assembly!S$18+$BN69*Assembly!S$19+$BO69*Assembly!S$20+$BP69*Assembly!S$21+$BQ69*Assembly!S$22+$BR69*Assembly!S$23+$BS69*Assembly!S$24</f>
        <v>0</v>
      </c>
      <c r="CM69" s="254" t="str">
        <f>$AY69*Assembly!T$4+$AZ69*Assembly!T$5+$BA69*Assembly!T$6+$BB69*Assembly!T$7+$BC69*Assembly!T$8+$BD69*Assembly!T$9+$BE69*Assembly!T$10+$BF69*Assembly!T$11+$BG69*Assembly!T$12+$BH69*Assembly!T$13+$BI69*Assembly!T$14+$BJ69*Assembly!T$15+$BK69*Assembly!T$16+$BL69*Assembly!T$17+$BM69*Assembly!T$18+$BN69*Assembly!T$19+$BO69*Assembly!T$20+$BP69*Assembly!T$21+$BQ69*Assembly!T$22+$BR69*Assembly!T$23+$BS69*Assembly!T$24</f>
        <v>0</v>
      </c>
      <c r="CN69" s="254" t="str">
        <f>$AY69*Assembly!U$4+$AZ69*Assembly!U$5+$BA69*Assembly!U$6+$BB69*Assembly!U$7+$BC69*Assembly!U$8+$BD69*Assembly!U$9+$BE69*Assembly!U$10+$BF69*Assembly!U$11+$BG69*Assembly!U$12+$BH69*Assembly!U$13+$BI69*Assembly!U$14+$BJ69*Assembly!U$15+$BK69*Assembly!U$16+$BL69*Assembly!U$17+$BM69*Assembly!U$18+$BN69*Assembly!U$19+$BO69*Assembly!U$20+$BP69*Assembly!U$21+$BQ69*Assembly!U$22+$BR69*Assembly!U$23+$BS69*Assembly!U$24</f>
        <v>0</v>
      </c>
      <c r="CO69" s="256" t="str">
        <f>$AY69*Assembly!V$4+$AZ69*Assembly!V$5+$BA69*Assembly!V$6+$BB69*Assembly!V$7+$BC69*Assembly!V$8+$BD69*Assembly!V$9+$BE69*Assembly!V$10+$BF69*Assembly!V$11+$BG69*Assembly!V$12+$BH69*Assembly!V$13+$BI69*Assembly!V$14+$BJ69*Assembly!V$15+$BK69*Assembly!V$16+$BL69*Assembly!V$17+$BM69*Assembly!V$18+$BN69*Assembly!V$19+$BO69*Assembly!V$20+$BP69*Assembly!V$21+$BQ69*Assembly!V$22+$BR69*Assembly!V$23+$BS69*Assembly!V$24</f>
        <v>0</v>
      </c>
      <c r="CP69" s="256" t="str">
        <f>CF69*Refining!$F$3</f>
        <v>62</v>
      </c>
      <c r="CQ69" s="256" t="str">
        <f>CG69*Refining!$F$4</f>
        <v>0</v>
      </c>
      <c r="CR69" s="256" t="str">
        <f>CH69*Refining!$F$5</f>
        <v>0</v>
      </c>
      <c r="CS69" s="256" t="str">
        <f>CI69*Refining!$F$6</f>
        <v>0</v>
      </c>
      <c r="CT69" s="256" t="str">
        <f>CJ69*Refining!$F$7</f>
        <v>0</v>
      </c>
      <c r="CU69" s="256" t="str">
        <f>CK69*Refining!$F$8</f>
        <v>0</v>
      </c>
      <c r="CV69" s="256" t="str">
        <f>CL69*Refining!$F$9</f>
        <v>0</v>
      </c>
      <c r="CW69" s="256" t="str">
        <f>CM69*Refining!$F$10</f>
        <v>0</v>
      </c>
      <c r="CX69" s="256" t="str">
        <f>CN69*Refining!$F$11</f>
        <v>0</v>
      </c>
      <c r="CY69" s="256" t="str">
        <f>CO69*Refining!$F$12</f>
        <v>0</v>
      </c>
      <c r="CZ69" s="244" t="str">
        <f t="shared" ref="CZ69:DS69" si="279">IF(CF69 = 0, "", CF69)</f>
        <v>35</v>
      </c>
      <c r="DA69" s="245" t="str">
        <f t="shared" si="279"/>
        <v/>
      </c>
      <c r="DB69" s="245" t="str">
        <f t="shared" si="279"/>
        <v/>
      </c>
      <c r="DC69" s="245" t="str">
        <f t="shared" si="279"/>
        <v/>
      </c>
      <c r="DD69" s="245" t="str">
        <f t="shared" si="279"/>
        <v/>
      </c>
      <c r="DE69" s="245" t="str">
        <f t="shared" si="279"/>
        <v/>
      </c>
      <c r="DF69" s="245" t="str">
        <f t="shared" si="279"/>
        <v/>
      </c>
      <c r="DG69" s="245" t="str">
        <f t="shared" si="279"/>
        <v/>
      </c>
      <c r="DH69" s="245" t="str">
        <f t="shared" si="279"/>
        <v/>
      </c>
      <c r="DI69" s="246" t="str">
        <f t="shared" si="279"/>
        <v/>
      </c>
      <c r="DJ69" s="244" t="str">
        <f t="shared" si="279"/>
        <v>62</v>
      </c>
      <c r="DK69" s="245" t="str">
        <f t="shared" si="279"/>
        <v/>
      </c>
      <c r="DL69" s="245" t="str">
        <f t="shared" si="279"/>
        <v/>
      </c>
      <c r="DM69" s="245" t="str">
        <f t="shared" si="279"/>
        <v/>
      </c>
      <c r="DN69" s="259" t="str">
        <f t="shared" si="279"/>
        <v/>
      </c>
      <c r="DO69" s="245" t="str">
        <f t="shared" si="279"/>
        <v/>
      </c>
      <c r="DP69" s="245" t="str">
        <f t="shared" si="279"/>
        <v/>
      </c>
      <c r="DQ69" s="245" t="str">
        <f t="shared" si="279"/>
        <v/>
      </c>
      <c r="DR69" s="245" t="str">
        <f t="shared" si="279"/>
        <v/>
      </c>
      <c r="DS69" s="246" t="str">
        <f t="shared" si="279"/>
        <v/>
      </c>
      <c r="DT69" s="248" t="str">
        <f t="shared" si="16"/>
        <v>35</v>
      </c>
      <c r="DU69" s="249" t="str">
        <f t="shared" si="17"/>
        <v>62</v>
      </c>
      <c r="DV69" s="225" t="str">
        <f>CZ69*'Ores &amp; Ingots'!$C$3+DA69*'Ores &amp; Ingots'!$C$4+DB69*'Ores &amp; Ingots'!$C$5+DC69*'Ores &amp; Ingots'!$C$6+DD69*'Ores &amp; Ingots'!$C$7+DE69*'Ores &amp; Ingots'!$C$8+DF69*'Ores &amp; Ingots'!$C$9+DG69*'Ores &amp; Ingots'!$C$10+DH69*'Ores &amp; Ingots'!$C$11+DI69*'Ores &amp; Ingots'!$C$12</f>
        <v>4</v>
      </c>
      <c r="DW69" s="225" t="str">
        <f>DJ69*'Ores &amp; Ingots'!$B$3+DK69*'Ores &amp; Ingots'!$B$4+DL69*'Ores &amp; Ingots'!$B$5+DM69*'Ores &amp; Ingots'!$B$6+DN69*'Ores &amp; Ingots'!$B$7+DO69*'Ores &amp; Ingots'!$B$8+DP69*'Ores &amp; Ingots'!$B$9+DQ69*'Ores &amp; Ingots'!$B$10+DR69*'Ores &amp; Ingots'!$B$11+DS69*'Ores &amp; Ingots'!$B$12</f>
        <v>23</v>
      </c>
      <c r="DX69" s="249" t="str">
        <f>CZ69*Refining!$G$3+DA69*Refining!$G$4+DB69*Refining!$G$5+DC69*Refining!$G$6+DD69*Refining!$G$7+DE69*Refining!$G$8+DF69*Refining!$G$9+DG69*Refining!$G$10+DH69*Refining!$G$11+DI69*Refining!$G$12</f>
        <v>2</v>
      </c>
      <c r="DY69" s="249" t="str">
        <f t="shared" si="18"/>
        <v>369</v>
      </c>
      <c r="DZ69" s="250" t="str">
        <f t="shared" si="19"/>
        <v>0.0004</v>
      </c>
      <c r="EA69" s="248" t="str">
        <f t="shared" si="20"/>
        <v>15</v>
      </c>
      <c r="EB69" s="251" t="str">
        <f t="shared" ref="EB69:EC69" si="280">EA69/60</f>
        <v>0.3</v>
      </c>
      <c r="EC69" s="251" t="str">
        <f t="shared" si="280"/>
        <v>0.0</v>
      </c>
      <c r="ED69" s="248" t="str">
        <f t="shared" si="22"/>
        <v>1,302</v>
      </c>
      <c r="EE69" s="251" t="str">
        <f t="shared" ref="EE69:EF69" si="281">ED69/1000</f>
        <v>1.3</v>
      </c>
      <c r="EF69" s="252" t="str">
        <f t="shared" si="281"/>
        <v>0.00</v>
      </c>
      <c r="EG69" s="223" t="str">
        <f t="shared" si="24"/>
        <v>0.0013</v>
      </c>
      <c r="EH69" s="224" t="str">
        <f t="shared" si="25"/>
        <v>0:00:15</v>
      </c>
      <c r="EI69" s="225" t="s">
        <v>12</v>
      </c>
    </row>
    <row r="70">
      <c r="A70" s="33"/>
      <c r="B70" s="226" t="s">
        <v>961</v>
      </c>
      <c r="C70" s="227" t="s">
        <v>886</v>
      </c>
      <c r="D70" s="227">
        <v>1.0</v>
      </c>
      <c r="E70" s="227">
        <v>1.0</v>
      </c>
      <c r="F70" s="227">
        <v>1.0</v>
      </c>
      <c r="G70" s="228" t="str">
        <f t="shared" si="5"/>
        <v>15.6</v>
      </c>
      <c r="H70" s="229">
        <v>10.0</v>
      </c>
      <c r="I70" s="229">
        <v>10.0</v>
      </c>
      <c r="J70" s="229" t="str">
        <f>H70/Main!$D$9</f>
        <v>10</v>
      </c>
      <c r="K70" s="229" t="str">
        <f>I70/Main!$D$10</f>
        <v>10</v>
      </c>
      <c r="L70" s="229" t="str">
        <f t="shared" si="6"/>
        <v>1</v>
      </c>
      <c r="M70" s="229">
        <v>1.0</v>
      </c>
      <c r="N70" s="230"/>
      <c r="O70" s="230"/>
      <c r="P70" s="230"/>
      <c r="Q70" s="231"/>
      <c r="R70" s="230"/>
      <c r="S70" s="232"/>
      <c r="T70" s="232"/>
      <c r="U70" s="230"/>
      <c r="V70" s="230"/>
      <c r="W70" s="232"/>
      <c r="X70" s="232"/>
      <c r="Y70" s="230"/>
      <c r="Z70" s="230"/>
      <c r="AA70" s="230"/>
      <c r="AB70" s="230"/>
      <c r="AC70" s="334" t="s">
        <v>18</v>
      </c>
      <c r="AD70" s="225">
        <v>0.0</v>
      </c>
      <c r="AE70" s="225">
        <v>27.0</v>
      </c>
      <c r="AF70" s="309">
        <v>20.0</v>
      </c>
      <c r="AG70" s="225">
        <v>0.0</v>
      </c>
      <c r="AH70" s="225">
        <v>5.0</v>
      </c>
      <c r="AI70" s="225">
        <v>0.0</v>
      </c>
      <c r="AJ70" s="225">
        <v>0.0</v>
      </c>
      <c r="AK70" s="225">
        <v>0.0</v>
      </c>
      <c r="AL70" s="225">
        <v>0.0</v>
      </c>
      <c r="AM70" s="225">
        <v>0.0</v>
      </c>
      <c r="AN70" s="225">
        <v>0.0</v>
      </c>
      <c r="AO70" s="225">
        <v>0.0</v>
      </c>
      <c r="AP70" s="225">
        <v>0.0</v>
      </c>
      <c r="AQ70" s="225">
        <v>0.0</v>
      </c>
      <c r="AR70" s="225">
        <v>0.0</v>
      </c>
      <c r="AS70" s="225">
        <v>0.0</v>
      </c>
      <c r="AT70" s="225">
        <v>0.0</v>
      </c>
      <c r="AU70" s="225">
        <v>0.0</v>
      </c>
      <c r="AV70" s="225">
        <v>0.0</v>
      </c>
      <c r="AW70" s="225">
        <v>0.0</v>
      </c>
      <c r="AX70" s="225">
        <v>0.0</v>
      </c>
      <c r="AY70" s="236" t="str">
        <f t="shared" ref="AY70:BS70" si="282">IF(AD70 = 0, "", AD70)</f>
        <v/>
      </c>
      <c r="AZ70" s="227" t="str">
        <f t="shared" si="282"/>
        <v>27</v>
      </c>
      <c r="BA70" s="237" t="str">
        <f t="shared" si="282"/>
        <v>20</v>
      </c>
      <c r="BB70" s="227" t="str">
        <f t="shared" si="282"/>
        <v/>
      </c>
      <c r="BC70" s="227" t="str">
        <f t="shared" si="282"/>
        <v>5</v>
      </c>
      <c r="BD70" s="227" t="str">
        <f t="shared" si="282"/>
        <v/>
      </c>
      <c r="BE70" s="227" t="str">
        <f t="shared" si="282"/>
        <v/>
      </c>
      <c r="BF70" s="227" t="str">
        <f t="shared" si="282"/>
        <v/>
      </c>
      <c r="BG70" s="227" t="str">
        <f t="shared" si="282"/>
        <v/>
      </c>
      <c r="BH70" s="227" t="str">
        <f t="shared" si="282"/>
        <v/>
      </c>
      <c r="BI70" s="227" t="str">
        <f t="shared" si="282"/>
        <v/>
      </c>
      <c r="BJ70" s="227" t="str">
        <f t="shared" si="282"/>
        <v/>
      </c>
      <c r="BK70" s="227" t="str">
        <f t="shared" si="282"/>
        <v/>
      </c>
      <c r="BL70" s="227" t="str">
        <f t="shared" si="282"/>
        <v/>
      </c>
      <c r="BM70" s="227" t="str">
        <f t="shared" si="282"/>
        <v/>
      </c>
      <c r="BN70" s="227" t="str">
        <f t="shared" si="282"/>
        <v/>
      </c>
      <c r="BO70" s="227" t="str">
        <f t="shared" si="282"/>
        <v/>
      </c>
      <c r="BP70" s="227" t="str">
        <f t="shared" si="282"/>
        <v/>
      </c>
      <c r="BQ70" s="227" t="str">
        <f t="shared" si="282"/>
        <v/>
      </c>
      <c r="BR70" s="227" t="str">
        <f t="shared" si="282"/>
        <v/>
      </c>
      <c r="BS70" s="238" t="str">
        <f t="shared" si="282"/>
        <v/>
      </c>
      <c r="BT70" s="239" t="str">
        <f>$AY70*Assembly!Y$4+$AZ70*Assembly!Y$5+$BA70*Assembly!Y$6+$BB70*Assembly!Y$7+$BC70*Assembly!Y$8+$BD70*Assembly!Y$9+$BE70*Assembly!Y$10+$BF70*Assembly!Y$11+$BG70*Assembly!Y$12+$BH70*Assembly!Y$13+$BI70*Assembly!Y$14+$BJ70*Assembly!Y$15+$BK70*Assembly!Y$16+$BL70*Assembly!Y$17+$BM70*Assembly!Y$18+$BN70*Assembly!Y$19+$BO70*Assembly!Y$20+$BP70*Assembly!Y$21+$BQ70*Assembly!Y$22+$BR70*Assembly!Y$23+$BS70*Assembly!Y$24</f>
        <v>201</v>
      </c>
      <c r="BU70" s="225" t="str">
        <f t="shared" si="8"/>
        <v>13</v>
      </c>
      <c r="BV70" s="225"/>
      <c r="BW70" s="225" t="str">
        <f>$AY70*Assembly!AC$4+$AZ70*Assembly!AC$5+$BA70*Assembly!AC$6+$BB70*Assembly!AC$7+$BC70*Assembly!AC$8+$BD70*Assembly!AC$9+$BE70*Assembly!AC$10+$BF70*Assembly!AC$11+$BG70*Assembly!AC$12+$BH70*Assembly!AC$13+$BI70*Assembly!AC$14+$BJ70*Assembly!AC$15+$BK70*Assembly!AC$16+$BL70*Assembly!AC$17+$BM70*Assembly!AC$18+$BN70*Assembly!AC$19+$BO70*Assembly!AC$20+$BP70*Assembly!AC$21+$BQ70*Assembly!AC$22+$BR70*Assembly!AC$23+$BS70*Assembly!AC$24</f>
        <v>855</v>
      </c>
      <c r="BX70" s="240" t="str">
        <f t="shared" si="9"/>
        <v>4.25</v>
      </c>
      <c r="BY70" s="241" t="str">
        <f t="shared" si="10"/>
        <v>55</v>
      </c>
      <c r="BZ70" s="242" t="str">
        <f t="shared" si="11"/>
        <v>66.5</v>
      </c>
      <c r="CA70" s="241" t="str">
        <f t="shared" si="12"/>
        <v>86</v>
      </c>
      <c r="CB70" s="225" t="str">
        <f>$AY70*Assembly!X$4+$AZ70*Assembly!X$5+$BA70*Assembly!X$6+$BB70*Assembly!X$7+$BC70*Assembly!X$8+$BD70*Assembly!X$9+$BE70*Assembly!X$10+$BF70*Assembly!X$11+$BG70*Assembly!X$12+$BH70*Assembly!X$13+$BI70*Assembly!X$14+$BJ70*Assembly!X$15+$BK70*Assembly!X$16+$BL70*Assembly!X$17+$BM70*Assembly!X$18+$BN70*Assembly!X$19+$BO70*Assembly!X$20+$BP70*Assembly!X$21+$BQ70*Assembly!X$22+$BR70*Assembly!X$23+$BS70*Assembly!X$24</f>
        <v>67</v>
      </c>
      <c r="CC70" s="225" t="str">
        <f t="shared" si="13"/>
        <v>10,422</v>
      </c>
      <c r="CD70" s="223" t="str">
        <f t="shared" si="14"/>
        <v>0.0104</v>
      </c>
      <c r="CE70" s="243" t="str">
        <f>$AY70*Assembly!AB$4+$AZ70*Assembly!AB$5+$BA70*Assembly!AB$6+$BB70*Assembly!AB$7+$BC70*Assembly!AB$8+$BD70*Assembly!AB$9+$BE70*Assembly!AB$10+$BF70*Assembly!AB$11+$BG70*Assembly!AB$12+$BH70*Assembly!AB$13+$BI70*Assembly!AB$14+$BJ70*Assembly!AB$15+$BK70*Assembly!AB$16+$BL70*Assembly!AB$17+$BM70*Assembly!AB$18+$BN70*Assembly!AB$19+$BO70*Assembly!AB$20+$BP70*Assembly!AB$21+$BQ70*Assembly!AB$22+$BR70*Assembly!AB$23+$BS70*Assembly!AB$24</f>
        <v>185</v>
      </c>
      <c r="CF70" s="231" t="str">
        <f>$AY70*Assembly!M$4+$AZ70*Assembly!M$5+$BA70*Assembly!M$6+$BB70*Assembly!M$7+$BC70*Assembly!M$8+$BD70*Assembly!M$9+$BE70*Assembly!M$10+$BF70*Assembly!M$11+$BG70*Assembly!M$12+$BH70*Assembly!M$13+$BI70*Assembly!M$14+$BJ70*Assembly!M$15+$BK70*Assembly!M$16+$BL70*Assembly!M$17+$BM70*Assembly!M$18+$BN70*Assembly!M$19+$BO70*Assembly!M$20+$BP70*Assembly!M$21+$BQ70*Assembly!M$22+$BR70*Assembly!M$23+$BS70*Assembly!M$24</f>
        <v>245</v>
      </c>
      <c r="CG70" s="231" t="str">
        <f>$AY70*Assembly!N$4+$AZ70*Assembly!N$5+$BA70*Assembly!N$6+$BB70*Assembly!N$7+$BC70*Assembly!N$8+$BD70*Assembly!N$9+$BE70*Assembly!N$10+$BF70*Assembly!N$11+$BG70*Assembly!N$12+$BH70*Assembly!N$13+$BI70*Assembly!N$14+$BJ70*Assembly!N$15+$BK70*Assembly!N$16+$BL70*Assembly!N$17+$BM70*Assembly!N$18+$BN70*Assembly!N$19+$BO70*Assembly!N$20+$BP70*Assembly!N$21+$BQ70*Assembly!N$22+$BR70*Assembly!N$23+$BS70*Assembly!N$24</f>
        <v>0</v>
      </c>
      <c r="CH70" s="231" t="str">
        <f>$AY70*Assembly!O$4+$AZ70*Assembly!O$5+$BA70*Assembly!O$6+$BB70*Assembly!O$7+$BC70*Assembly!O$8+$BD70*Assembly!O$9+$BE70*Assembly!O$10+$BF70*Assembly!O$11+$BG70*Assembly!O$12+$BH70*Assembly!O$13+$BI70*Assembly!O$14+$BJ70*Assembly!O$15+$BK70*Assembly!O$16+$BL70*Assembly!O$17+$BM70*Assembly!O$18+$BN70*Assembly!O$19+$BO70*Assembly!O$20+$BP70*Assembly!O$21+$BQ70*Assembly!O$22+$BR70*Assembly!O$23+$BS70*Assembly!O$24</f>
        <v>0</v>
      </c>
      <c r="CI70" s="229" t="str">
        <f>$AY70*Assembly!P$4+$AZ70*Assembly!P$5+$BA70*Assembly!P$6+$BB70*Assembly!P$7+$BC70*Assembly!P$8+$BD70*Assembly!P$9+$BE70*Assembly!P$10+$BF70*Assembly!P$11+$BG70*Assembly!P$12+$BH70*Assembly!P$13+$BI70*Assembly!P$14+$BJ70*Assembly!P$15+$BK70*Assembly!P$16+$BL70*Assembly!P$17+$BM70*Assembly!P$18+$BN70*Assembly!P$19+$BO70*Assembly!P$20+$BP70*Assembly!P$21+$BQ70*Assembly!P$22+$BR70*Assembly!P$23+$BS70*Assembly!P$24</f>
        <v>0</v>
      </c>
      <c r="CJ70" s="229" t="str">
        <f>$AY70*Assembly!Q$4+$AZ70*Assembly!Q$5+$BA70*Assembly!Q$6+$BB70*Assembly!Q$7+$BC70*Assembly!Q$8+$BD70*Assembly!Q$9+$BE70*Assembly!Q$10+$BF70*Assembly!Q$11+$BG70*Assembly!Q$12+$BH70*Assembly!Q$13+$BI70*Assembly!Q$14+$BJ70*Assembly!Q$15+$BK70*Assembly!Q$16+$BL70*Assembly!Q$17+$BM70*Assembly!Q$18+$BN70*Assembly!Q$19+$BO70*Assembly!Q$20+$BP70*Assembly!Q$21+$BQ70*Assembly!Q$22+$BR70*Assembly!Q$23+$BS70*Assembly!Q$24</f>
        <v>0</v>
      </c>
      <c r="CK70" s="231" t="str">
        <f>$AY70*Assembly!R$4+$AZ70*Assembly!R$5+$BA70*Assembly!R$6+$BB70*Assembly!R$7+$BC70*Assembly!R$8+$BD70*Assembly!R$9+$BE70*Assembly!R$10+$BF70*Assembly!R$11+$BG70*Assembly!R$12+$BH70*Assembly!R$13+$BI70*Assembly!R$14+$BJ70*Assembly!R$15+$BK70*Assembly!R$16+$BL70*Assembly!R$17+$BM70*Assembly!R$18+$BN70*Assembly!R$19+$BO70*Assembly!R$20+$BP70*Assembly!R$21+$BQ70*Assembly!R$22+$BR70*Assembly!R$23+$BS70*Assembly!R$24</f>
        <v>0</v>
      </c>
      <c r="CL70" s="229" t="str">
        <f>$AY70*Assembly!S$4+$AZ70*Assembly!S$5+$BA70*Assembly!S$6+$BB70*Assembly!S$7+$BC70*Assembly!S$8+$BD70*Assembly!S$9+$BE70*Assembly!S$10+$BF70*Assembly!S$11+$BG70*Assembly!S$12+$BH70*Assembly!S$13+$BI70*Assembly!S$14+$BJ70*Assembly!S$15+$BK70*Assembly!S$16+$BL70*Assembly!S$17+$BM70*Assembly!S$18+$BN70*Assembly!S$19+$BO70*Assembly!S$20+$BP70*Assembly!S$21+$BQ70*Assembly!S$22+$BR70*Assembly!S$23+$BS70*Assembly!S$24</f>
        <v>0</v>
      </c>
      <c r="CM70" s="229" t="str">
        <f>$AY70*Assembly!T$4+$AZ70*Assembly!T$5+$BA70*Assembly!T$6+$BB70*Assembly!T$7+$BC70*Assembly!T$8+$BD70*Assembly!T$9+$BE70*Assembly!T$10+$BF70*Assembly!T$11+$BG70*Assembly!T$12+$BH70*Assembly!T$13+$BI70*Assembly!T$14+$BJ70*Assembly!T$15+$BK70*Assembly!T$16+$BL70*Assembly!T$17+$BM70*Assembly!T$18+$BN70*Assembly!T$19+$BO70*Assembly!T$20+$BP70*Assembly!T$21+$BQ70*Assembly!T$22+$BR70*Assembly!T$23+$BS70*Assembly!T$24</f>
        <v>0</v>
      </c>
      <c r="CN70" s="229" t="str">
        <f>$AY70*Assembly!U$4+$AZ70*Assembly!U$5+$BA70*Assembly!U$6+$BB70*Assembly!U$7+$BC70*Assembly!U$8+$BD70*Assembly!U$9+$BE70*Assembly!U$10+$BF70*Assembly!U$11+$BG70*Assembly!U$12+$BH70*Assembly!U$13+$BI70*Assembly!U$14+$BJ70*Assembly!U$15+$BK70*Assembly!U$16+$BL70*Assembly!U$17+$BM70*Assembly!U$18+$BN70*Assembly!U$19+$BO70*Assembly!U$20+$BP70*Assembly!U$21+$BQ70*Assembly!U$22+$BR70*Assembly!U$23+$BS70*Assembly!U$24</f>
        <v>0</v>
      </c>
      <c r="CO70" s="231" t="str">
        <f>$AY70*Assembly!V$4+$AZ70*Assembly!V$5+$BA70*Assembly!V$6+$BB70*Assembly!V$7+$BC70*Assembly!V$8+$BD70*Assembly!V$9+$BE70*Assembly!V$10+$BF70*Assembly!V$11+$BG70*Assembly!V$12+$BH70*Assembly!V$13+$BI70*Assembly!V$14+$BJ70*Assembly!V$15+$BK70*Assembly!V$16+$BL70*Assembly!V$17+$BM70*Assembly!V$18+$BN70*Assembly!V$19+$BO70*Assembly!V$20+$BP70*Assembly!V$21+$BQ70*Assembly!V$22+$BR70*Assembly!V$23+$BS70*Assembly!V$24</f>
        <v>0</v>
      </c>
      <c r="CP70" s="231" t="str">
        <f>CF70*Refining!$F$3</f>
        <v>437</v>
      </c>
      <c r="CQ70" s="231" t="str">
        <f>CG70*Refining!$F$4</f>
        <v>0</v>
      </c>
      <c r="CR70" s="231" t="str">
        <f>CH70*Refining!$F$5</f>
        <v>0</v>
      </c>
      <c r="CS70" s="231" t="str">
        <f>CI70*Refining!$F$6</f>
        <v>0</v>
      </c>
      <c r="CT70" s="231" t="str">
        <f>CJ70*Refining!$F$7</f>
        <v>0</v>
      </c>
      <c r="CU70" s="231" t="str">
        <f>CK70*Refining!$F$8</f>
        <v>0</v>
      </c>
      <c r="CV70" s="231" t="str">
        <f>CL70*Refining!$F$9</f>
        <v>0</v>
      </c>
      <c r="CW70" s="231" t="str">
        <f>CM70*Refining!$F$10</f>
        <v>0</v>
      </c>
      <c r="CX70" s="231" t="str">
        <f>CN70*Refining!$F$11</f>
        <v>0</v>
      </c>
      <c r="CY70" s="231" t="str">
        <f>CO70*Refining!$F$12</f>
        <v>0</v>
      </c>
      <c r="CZ70" s="244" t="str">
        <f t="shared" ref="CZ70:DS70" si="283">IF(CF70 = 0, "", CF70)</f>
        <v>245</v>
      </c>
      <c r="DA70" s="245" t="str">
        <f t="shared" si="283"/>
        <v/>
      </c>
      <c r="DB70" s="245" t="str">
        <f t="shared" si="283"/>
        <v/>
      </c>
      <c r="DC70" s="245" t="str">
        <f t="shared" si="283"/>
        <v/>
      </c>
      <c r="DD70" s="245" t="str">
        <f t="shared" si="283"/>
        <v/>
      </c>
      <c r="DE70" s="245" t="str">
        <f t="shared" si="283"/>
        <v/>
      </c>
      <c r="DF70" s="245" t="str">
        <f t="shared" si="283"/>
        <v/>
      </c>
      <c r="DG70" s="245" t="str">
        <f t="shared" si="283"/>
        <v/>
      </c>
      <c r="DH70" s="245" t="str">
        <f t="shared" si="283"/>
        <v/>
      </c>
      <c r="DI70" s="246" t="str">
        <f t="shared" si="283"/>
        <v/>
      </c>
      <c r="DJ70" s="244" t="str">
        <f t="shared" si="283"/>
        <v>437</v>
      </c>
      <c r="DK70" s="245" t="str">
        <f t="shared" si="283"/>
        <v/>
      </c>
      <c r="DL70" s="245" t="str">
        <f t="shared" si="283"/>
        <v/>
      </c>
      <c r="DM70" s="245" t="str">
        <f t="shared" si="283"/>
        <v/>
      </c>
      <c r="DN70" s="259" t="str">
        <f t="shared" si="283"/>
        <v/>
      </c>
      <c r="DO70" s="245" t="str">
        <f t="shared" si="283"/>
        <v/>
      </c>
      <c r="DP70" s="245" t="str">
        <f t="shared" si="283"/>
        <v/>
      </c>
      <c r="DQ70" s="245" t="str">
        <f t="shared" si="283"/>
        <v/>
      </c>
      <c r="DR70" s="245" t="str">
        <f t="shared" si="283"/>
        <v/>
      </c>
      <c r="DS70" s="246" t="str">
        <f t="shared" si="283"/>
        <v/>
      </c>
      <c r="DT70" s="248" t="str">
        <f t="shared" si="16"/>
        <v>245</v>
      </c>
      <c r="DU70" s="249" t="str">
        <f t="shared" si="17"/>
        <v>437</v>
      </c>
      <c r="DV70" s="225" t="str">
        <f>CZ70*'Ores &amp; Ingots'!$C$3+DA70*'Ores &amp; Ingots'!$C$4+DB70*'Ores &amp; Ingots'!$C$5+DC70*'Ores &amp; Ingots'!$C$6+DD70*'Ores &amp; Ingots'!$C$7+DE70*'Ores &amp; Ingots'!$C$8+DF70*'Ores &amp; Ingots'!$C$9+DG70*'Ores &amp; Ingots'!$C$10+DH70*'Ores &amp; Ingots'!$C$11+DI70*'Ores &amp; Ingots'!$C$12</f>
        <v>31</v>
      </c>
      <c r="DW70" s="225" t="str">
        <f>DJ70*'Ores &amp; Ingots'!$B$3+DK70*'Ores &amp; Ingots'!$B$4+DL70*'Ores &amp; Ingots'!$B$5+DM70*'Ores &amp; Ingots'!$B$6+DN70*'Ores &amp; Ingots'!$B$7+DO70*'Ores &amp; Ingots'!$B$8+DP70*'Ores &amp; Ingots'!$B$9+DQ70*'Ores &amp; Ingots'!$B$10+DR70*'Ores &amp; Ingots'!$B$11+DS70*'Ores &amp; Ingots'!$B$12</f>
        <v>162</v>
      </c>
      <c r="DX70" s="249" t="str">
        <f>CZ70*Refining!$G$3+DA70*Refining!$G$4+DB70*Refining!$G$5+DC70*Refining!$G$6+DD70*Refining!$G$7+DE70*Refining!$G$8+DF70*Refining!$G$9+DG70*Refining!$G$10+DH70*Refining!$G$11+DI70*Refining!$G$12</f>
        <v>17</v>
      </c>
      <c r="DY70" s="249" t="str">
        <f t="shared" si="18"/>
        <v>2,612</v>
      </c>
      <c r="DZ70" s="250" t="str">
        <f t="shared" si="19"/>
        <v>0.0026</v>
      </c>
      <c r="EA70" s="248" t="str">
        <f t="shared" si="20"/>
        <v>94</v>
      </c>
      <c r="EB70" s="251" t="str">
        <f t="shared" ref="EB70:EC70" si="284">EA70/60</f>
        <v>1.6</v>
      </c>
      <c r="EC70" s="251" t="str">
        <f t="shared" si="284"/>
        <v>0.0</v>
      </c>
      <c r="ED70" s="248" t="str">
        <f t="shared" si="22"/>
        <v>13,034</v>
      </c>
      <c r="EE70" s="251" t="str">
        <f t="shared" ref="EE70:EF70" si="285">ED70/1000</f>
        <v>13.0</v>
      </c>
      <c r="EF70" s="252" t="str">
        <f t="shared" si="285"/>
        <v>0.01</v>
      </c>
      <c r="EG70" s="223" t="str">
        <f t="shared" si="24"/>
        <v>0.0130</v>
      </c>
      <c r="EH70" s="224" t="str">
        <f t="shared" si="25"/>
        <v>0:01:34</v>
      </c>
      <c r="EI70" s="225">
        <v>282.0</v>
      </c>
    </row>
    <row r="71">
      <c r="A71" s="33"/>
      <c r="B71" s="226" t="s">
        <v>962</v>
      </c>
      <c r="C71" s="227" t="s">
        <v>886</v>
      </c>
      <c r="D71" s="227">
        <v>1.0</v>
      </c>
      <c r="E71" s="227">
        <v>1.0</v>
      </c>
      <c r="F71" s="227">
        <v>1.0</v>
      </c>
      <c r="G71" s="253" t="str">
        <f t="shared" si="5"/>
        <v>15.6</v>
      </c>
      <c r="H71" s="254">
        <v>10.0</v>
      </c>
      <c r="I71" s="254">
        <v>10.0</v>
      </c>
      <c r="J71" s="254" t="str">
        <f>H71/Main!$D$9</f>
        <v>10</v>
      </c>
      <c r="K71" s="254" t="str">
        <f>I71/Main!$D$10</f>
        <v>10</v>
      </c>
      <c r="L71" s="254" t="str">
        <f t="shared" si="6"/>
        <v>1</v>
      </c>
      <c r="M71" s="254">
        <v>1.0</v>
      </c>
      <c r="N71" s="255"/>
      <c r="O71" s="255"/>
      <c r="P71" s="255"/>
      <c r="Q71" s="256"/>
      <c r="R71" s="255"/>
      <c r="S71" s="257"/>
      <c r="T71" s="257"/>
      <c r="U71" s="255"/>
      <c r="V71" s="255"/>
      <c r="W71" s="257"/>
      <c r="X71" s="257"/>
      <c r="Y71" s="255"/>
      <c r="Z71" s="255"/>
      <c r="AA71" s="255"/>
      <c r="AB71" s="255"/>
      <c r="AC71" s="335" t="s">
        <v>18</v>
      </c>
      <c r="AD71" s="225">
        <v>0.0</v>
      </c>
      <c r="AE71" s="225">
        <v>32.0</v>
      </c>
      <c r="AF71" s="309">
        <v>25.0</v>
      </c>
      <c r="AG71" s="225">
        <v>0.0</v>
      </c>
      <c r="AH71" s="225">
        <v>7.0</v>
      </c>
      <c r="AI71" s="225">
        <v>0.0</v>
      </c>
      <c r="AJ71" s="225">
        <v>0.0</v>
      </c>
      <c r="AK71" s="225">
        <v>0.0</v>
      </c>
      <c r="AL71" s="225">
        <v>0.0</v>
      </c>
      <c r="AM71" s="225">
        <v>0.0</v>
      </c>
      <c r="AN71" s="225">
        <v>0.0</v>
      </c>
      <c r="AO71" s="225">
        <v>0.0</v>
      </c>
      <c r="AP71" s="225">
        <v>0.0</v>
      </c>
      <c r="AQ71" s="225">
        <v>0.0</v>
      </c>
      <c r="AR71" s="225">
        <v>0.0</v>
      </c>
      <c r="AS71" s="225">
        <v>0.0</v>
      </c>
      <c r="AT71" s="225">
        <v>0.0</v>
      </c>
      <c r="AU71" s="225">
        <v>0.0</v>
      </c>
      <c r="AV71" s="225">
        <v>0.0</v>
      </c>
      <c r="AW71" s="225">
        <v>0.0</v>
      </c>
      <c r="AX71" s="225">
        <v>0.0</v>
      </c>
      <c r="AY71" s="236" t="str">
        <f t="shared" ref="AY71:BS71" si="286">IF(AD71 = 0, "", AD71)</f>
        <v/>
      </c>
      <c r="AZ71" s="227" t="str">
        <f t="shared" si="286"/>
        <v>32</v>
      </c>
      <c r="BA71" s="237" t="str">
        <f t="shared" si="286"/>
        <v>25</v>
      </c>
      <c r="BB71" s="227" t="str">
        <f t="shared" si="286"/>
        <v/>
      </c>
      <c r="BC71" s="227" t="str">
        <f t="shared" si="286"/>
        <v>7</v>
      </c>
      <c r="BD71" s="227" t="str">
        <f t="shared" si="286"/>
        <v/>
      </c>
      <c r="BE71" s="227" t="str">
        <f t="shared" si="286"/>
        <v/>
      </c>
      <c r="BF71" s="227" t="str">
        <f t="shared" si="286"/>
        <v/>
      </c>
      <c r="BG71" s="227" t="str">
        <f t="shared" si="286"/>
        <v/>
      </c>
      <c r="BH71" s="227" t="str">
        <f t="shared" si="286"/>
        <v/>
      </c>
      <c r="BI71" s="227" t="str">
        <f t="shared" si="286"/>
        <v/>
      </c>
      <c r="BJ71" s="227" t="str">
        <f t="shared" si="286"/>
        <v/>
      </c>
      <c r="BK71" s="227" t="str">
        <f t="shared" si="286"/>
        <v/>
      </c>
      <c r="BL71" s="227" t="str">
        <f t="shared" si="286"/>
        <v/>
      </c>
      <c r="BM71" s="227" t="str">
        <f t="shared" si="286"/>
        <v/>
      </c>
      <c r="BN71" s="227" t="str">
        <f t="shared" si="286"/>
        <v/>
      </c>
      <c r="BO71" s="227" t="str">
        <f t="shared" si="286"/>
        <v/>
      </c>
      <c r="BP71" s="227" t="str">
        <f t="shared" si="286"/>
        <v/>
      </c>
      <c r="BQ71" s="227" t="str">
        <f t="shared" si="286"/>
        <v/>
      </c>
      <c r="BR71" s="227" t="str">
        <f t="shared" si="286"/>
        <v/>
      </c>
      <c r="BS71" s="238" t="str">
        <f t="shared" si="286"/>
        <v/>
      </c>
      <c r="BT71" s="239" t="str">
        <f>$AY71*Assembly!Y$4+$AZ71*Assembly!Y$5+$BA71*Assembly!Y$6+$BB71*Assembly!Y$7+$BC71*Assembly!Y$8+$BD71*Assembly!Y$9+$BE71*Assembly!Y$10+$BF71*Assembly!Y$11+$BG71*Assembly!Y$12+$BH71*Assembly!Y$13+$BI71*Assembly!Y$14+$BJ71*Assembly!Y$15+$BK71*Assembly!Y$16+$BL71*Assembly!Y$17+$BM71*Assembly!Y$18+$BN71*Assembly!Y$19+$BO71*Assembly!Y$20+$BP71*Assembly!Y$21+$BQ71*Assembly!Y$22+$BR71*Assembly!Y$23+$BS71*Assembly!Y$24</f>
        <v>252</v>
      </c>
      <c r="BU71" s="225" t="str">
        <f t="shared" si="8"/>
        <v>16</v>
      </c>
      <c r="BV71" s="225"/>
      <c r="BW71" s="225" t="str">
        <f>$AY71*Assembly!AC$4+$AZ71*Assembly!AC$5+$BA71*Assembly!AC$6+$BB71*Assembly!AC$7+$BC71*Assembly!AC$8+$BD71*Assembly!AC$9+$BE71*Assembly!AC$10+$BF71*Assembly!AC$11+$BG71*Assembly!AC$12+$BH71*Assembly!AC$13+$BI71*Assembly!AC$14+$BJ71*Assembly!AC$15+$BK71*Assembly!AC$16+$BL71*Assembly!AC$17+$BM71*Assembly!AC$18+$BN71*Assembly!AC$19+$BO71*Assembly!AC$20+$BP71*Assembly!AC$21+$BQ71*Assembly!AC$22+$BR71*Assembly!AC$23+$BS71*Assembly!AC$24</f>
        <v>1,065</v>
      </c>
      <c r="BX71" s="240" t="str">
        <f t="shared" si="9"/>
        <v>4.23</v>
      </c>
      <c r="BY71" s="241" t="str">
        <f t="shared" si="10"/>
        <v>68</v>
      </c>
      <c r="BZ71" s="242" t="str">
        <f t="shared" si="11"/>
        <v>66.0</v>
      </c>
      <c r="CA71" s="241" t="str">
        <f t="shared" si="12"/>
        <v>107</v>
      </c>
      <c r="CB71" s="225" t="str">
        <f>$AY71*Assembly!X$4+$AZ71*Assembly!X$5+$BA71*Assembly!X$6+$BB71*Assembly!X$7+$BC71*Assembly!X$8+$BD71*Assembly!X$9+$BE71*Assembly!X$10+$BF71*Assembly!X$11+$BG71*Assembly!X$12+$BH71*Assembly!X$13+$BI71*Assembly!X$14+$BJ71*Assembly!X$15+$BK71*Assembly!X$16+$BL71*Assembly!X$17+$BM71*Assembly!X$18+$BN71*Assembly!X$19+$BO71*Assembly!X$20+$BP71*Assembly!X$21+$BQ71*Assembly!X$22+$BR71*Assembly!X$23+$BS71*Assembly!X$24</f>
        <v>85</v>
      </c>
      <c r="CC71" s="225" t="str">
        <f t="shared" si="13"/>
        <v>13,222</v>
      </c>
      <c r="CD71" s="223" t="str">
        <f t="shared" si="14"/>
        <v>0.0132</v>
      </c>
      <c r="CE71" s="243" t="str">
        <f>$AY71*Assembly!AB$4+$AZ71*Assembly!AB$5+$BA71*Assembly!AB$6+$BB71*Assembly!AB$7+$BC71*Assembly!AB$8+$BD71*Assembly!AB$9+$BE71*Assembly!AB$10+$BF71*Assembly!AB$11+$BG71*Assembly!AB$12+$BH71*Assembly!AB$13+$BI71*Assembly!AB$14+$BJ71*Assembly!AB$15+$BK71*Assembly!AB$16+$BL71*Assembly!AB$17+$BM71*Assembly!AB$18+$BN71*Assembly!AB$19+$BO71*Assembly!AB$20+$BP71*Assembly!AB$21+$BQ71*Assembly!AB$22+$BR71*Assembly!AB$23+$BS71*Assembly!AB$24</f>
        <v>224</v>
      </c>
      <c r="CF71" s="256" t="str">
        <f>$AY71*Assembly!M$4+$AZ71*Assembly!M$5+$BA71*Assembly!M$6+$BB71*Assembly!M$7+$BC71*Assembly!M$8+$BD71*Assembly!M$9+$BE71*Assembly!M$10+$BF71*Assembly!M$11+$BG71*Assembly!M$12+$BH71*Assembly!M$13+$BI71*Assembly!M$14+$BJ71*Assembly!M$15+$BK71*Assembly!M$16+$BL71*Assembly!M$17+$BM71*Assembly!M$18+$BN71*Assembly!M$19+$BO71*Assembly!M$20+$BP71*Assembly!M$21+$BQ71*Assembly!M$22+$BR71*Assembly!M$23+$BS71*Assembly!M$24</f>
        <v>307</v>
      </c>
      <c r="CG71" s="256" t="str">
        <f>$AY71*Assembly!N$4+$AZ71*Assembly!N$5+$BA71*Assembly!N$6+$BB71*Assembly!N$7+$BC71*Assembly!N$8+$BD71*Assembly!N$9+$BE71*Assembly!N$10+$BF71*Assembly!N$11+$BG71*Assembly!N$12+$BH71*Assembly!N$13+$BI71*Assembly!N$14+$BJ71*Assembly!N$15+$BK71*Assembly!N$16+$BL71*Assembly!N$17+$BM71*Assembly!N$18+$BN71*Assembly!N$19+$BO71*Assembly!N$20+$BP71*Assembly!N$21+$BQ71*Assembly!N$22+$BR71*Assembly!N$23+$BS71*Assembly!N$24</f>
        <v>0</v>
      </c>
      <c r="CH71" s="256" t="str">
        <f>$AY71*Assembly!O$4+$AZ71*Assembly!O$5+$BA71*Assembly!O$6+$BB71*Assembly!O$7+$BC71*Assembly!O$8+$BD71*Assembly!O$9+$BE71*Assembly!O$10+$BF71*Assembly!O$11+$BG71*Assembly!O$12+$BH71*Assembly!O$13+$BI71*Assembly!O$14+$BJ71*Assembly!O$15+$BK71*Assembly!O$16+$BL71*Assembly!O$17+$BM71*Assembly!O$18+$BN71*Assembly!O$19+$BO71*Assembly!O$20+$BP71*Assembly!O$21+$BQ71*Assembly!O$22+$BR71*Assembly!O$23+$BS71*Assembly!O$24</f>
        <v>0</v>
      </c>
      <c r="CI71" s="254" t="str">
        <f>$AY71*Assembly!P$4+$AZ71*Assembly!P$5+$BA71*Assembly!P$6+$BB71*Assembly!P$7+$BC71*Assembly!P$8+$BD71*Assembly!P$9+$BE71*Assembly!P$10+$BF71*Assembly!P$11+$BG71*Assembly!P$12+$BH71*Assembly!P$13+$BI71*Assembly!P$14+$BJ71*Assembly!P$15+$BK71*Assembly!P$16+$BL71*Assembly!P$17+$BM71*Assembly!P$18+$BN71*Assembly!P$19+$BO71*Assembly!P$20+$BP71*Assembly!P$21+$BQ71*Assembly!P$22+$BR71*Assembly!P$23+$BS71*Assembly!P$24</f>
        <v>0</v>
      </c>
      <c r="CJ71" s="254" t="str">
        <f>$AY71*Assembly!Q$4+$AZ71*Assembly!Q$5+$BA71*Assembly!Q$6+$BB71*Assembly!Q$7+$BC71*Assembly!Q$8+$BD71*Assembly!Q$9+$BE71*Assembly!Q$10+$BF71*Assembly!Q$11+$BG71*Assembly!Q$12+$BH71*Assembly!Q$13+$BI71*Assembly!Q$14+$BJ71*Assembly!Q$15+$BK71*Assembly!Q$16+$BL71*Assembly!Q$17+$BM71*Assembly!Q$18+$BN71*Assembly!Q$19+$BO71*Assembly!Q$20+$BP71*Assembly!Q$21+$BQ71*Assembly!Q$22+$BR71*Assembly!Q$23+$BS71*Assembly!Q$24</f>
        <v>0</v>
      </c>
      <c r="CK71" s="256" t="str">
        <f>$AY71*Assembly!R$4+$AZ71*Assembly!R$5+$BA71*Assembly!R$6+$BB71*Assembly!R$7+$BC71*Assembly!R$8+$BD71*Assembly!R$9+$BE71*Assembly!R$10+$BF71*Assembly!R$11+$BG71*Assembly!R$12+$BH71*Assembly!R$13+$BI71*Assembly!R$14+$BJ71*Assembly!R$15+$BK71*Assembly!R$16+$BL71*Assembly!R$17+$BM71*Assembly!R$18+$BN71*Assembly!R$19+$BO71*Assembly!R$20+$BP71*Assembly!R$21+$BQ71*Assembly!R$22+$BR71*Assembly!R$23+$BS71*Assembly!R$24</f>
        <v>0</v>
      </c>
      <c r="CL71" s="254" t="str">
        <f>$AY71*Assembly!S$4+$AZ71*Assembly!S$5+$BA71*Assembly!S$6+$BB71*Assembly!S$7+$BC71*Assembly!S$8+$BD71*Assembly!S$9+$BE71*Assembly!S$10+$BF71*Assembly!S$11+$BG71*Assembly!S$12+$BH71*Assembly!S$13+$BI71*Assembly!S$14+$BJ71*Assembly!S$15+$BK71*Assembly!S$16+$BL71*Assembly!S$17+$BM71*Assembly!S$18+$BN71*Assembly!S$19+$BO71*Assembly!S$20+$BP71*Assembly!S$21+$BQ71*Assembly!S$22+$BR71*Assembly!S$23+$BS71*Assembly!S$24</f>
        <v>0</v>
      </c>
      <c r="CM71" s="254" t="str">
        <f>$AY71*Assembly!T$4+$AZ71*Assembly!T$5+$BA71*Assembly!T$6+$BB71*Assembly!T$7+$BC71*Assembly!T$8+$BD71*Assembly!T$9+$BE71*Assembly!T$10+$BF71*Assembly!T$11+$BG71*Assembly!T$12+$BH71*Assembly!T$13+$BI71*Assembly!T$14+$BJ71*Assembly!T$15+$BK71*Assembly!T$16+$BL71*Assembly!T$17+$BM71*Assembly!T$18+$BN71*Assembly!T$19+$BO71*Assembly!T$20+$BP71*Assembly!T$21+$BQ71*Assembly!T$22+$BR71*Assembly!T$23+$BS71*Assembly!T$24</f>
        <v>0</v>
      </c>
      <c r="CN71" s="254" t="str">
        <f>$AY71*Assembly!U$4+$AZ71*Assembly!U$5+$BA71*Assembly!U$6+$BB71*Assembly!U$7+$BC71*Assembly!U$8+$BD71*Assembly!U$9+$BE71*Assembly!U$10+$BF71*Assembly!U$11+$BG71*Assembly!U$12+$BH71*Assembly!U$13+$BI71*Assembly!U$14+$BJ71*Assembly!U$15+$BK71*Assembly!U$16+$BL71*Assembly!U$17+$BM71*Assembly!U$18+$BN71*Assembly!U$19+$BO71*Assembly!U$20+$BP71*Assembly!U$21+$BQ71*Assembly!U$22+$BR71*Assembly!U$23+$BS71*Assembly!U$24</f>
        <v>0</v>
      </c>
      <c r="CO71" s="256" t="str">
        <f>$AY71*Assembly!V$4+$AZ71*Assembly!V$5+$BA71*Assembly!V$6+$BB71*Assembly!V$7+$BC71*Assembly!V$8+$BD71*Assembly!V$9+$BE71*Assembly!V$10+$BF71*Assembly!V$11+$BG71*Assembly!V$12+$BH71*Assembly!V$13+$BI71*Assembly!V$14+$BJ71*Assembly!V$15+$BK71*Assembly!V$16+$BL71*Assembly!V$17+$BM71*Assembly!V$18+$BN71*Assembly!V$19+$BO71*Assembly!V$20+$BP71*Assembly!V$21+$BQ71*Assembly!V$22+$BR71*Assembly!V$23+$BS71*Assembly!V$24</f>
        <v>0</v>
      </c>
      <c r="CP71" s="256" t="str">
        <f>CF71*Refining!$F$3</f>
        <v>548</v>
      </c>
      <c r="CQ71" s="256" t="str">
        <f>CG71*Refining!$F$4</f>
        <v>0</v>
      </c>
      <c r="CR71" s="256" t="str">
        <f>CH71*Refining!$F$5</f>
        <v>0</v>
      </c>
      <c r="CS71" s="256" t="str">
        <f>CI71*Refining!$F$6</f>
        <v>0</v>
      </c>
      <c r="CT71" s="256" t="str">
        <f>CJ71*Refining!$F$7</f>
        <v>0</v>
      </c>
      <c r="CU71" s="256" t="str">
        <f>CK71*Refining!$F$8</f>
        <v>0</v>
      </c>
      <c r="CV71" s="256" t="str">
        <f>CL71*Refining!$F$9</f>
        <v>0</v>
      </c>
      <c r="CW71" s="256" t="str">
        <f>CM71*Refining!$F$10</f>
        <v>0</v>
      </c>
      <c r="CX71" s="256" t="str">
        <f>CN71*Refining!$F$11</f>
        <v>0</v>
      </c>
      <c r="CY71" s="256" t="str">
        <f>CO71*Refining!$F$12</f>
        <v>0</v>
      </c>
      <c r="CZ71" s="244" t="str">
        <f t="shared" ref="CZ71:DS71" si="287">IF(CF71 = 0, "", CF71)</f>
        <v>307</v>
      </c>
      <c r="DA71" s="245" t="str">
        <f t="shared" si="287"/>
        <v/>
      </c>
      <c r="DB71" s="245" t="str">
        <f t="shared" si="287"/>
        <v/>
      </c>
      <c r="DC71" s="245" t="str">
        <f t="shared" si="287"/>
        <v/>
      </c>
      <c r="DD71" s="245" t="str">
        <f t="shared" si="287"/>
        <v/>
      </c>
      <c r="DE71" s="245" t="str">
        <f t="shared" si="287"/>
        <v/>
      </c>
      <c r="DF71" s="245" t="str">
        <f t="shared" si="287"/>
        <v/>
      </c>
      <c r="DG71" s="245" t="str">
        <f t="shared" si="287"/>
        <v/>
      </c>
      <c r="DH71" s="245" t="str">
        <f t="shared" si="287"/>
        <v/>
      </c>
      <c r="DI71" s="246" t="str">
        <f t="shared" si="287"/>
        <v/>
      </c>
      <c r="DJ71" s="244" t="str">
        <f t="shared" si="287"/>
        <v>548</v>
      </c>
      <c r="DK71" s="245" t="str">
        <f t="shared" si="287"/>
        <v/>
      </c>
      <c r="DL71" s="245" t="str">
        <f t="shared" si="287"/>
        <v/>
      </c>
      <c r="DM71" s="245" t="str">
        <f t="shared" si="287"/>
        <v/>
      </c>
      <c r="DN71" s="259" t="str">
        <f t="shared" si="287"/>
        <v/>
      </c>
      <c r="DO71" s="245" t="str">
        <f t="shared" si="287"/>
        <v/>
      </c>
      <c r="DP71" s="245" t="str">
        <f t="shared" si="287"/>
        <v/>
      </c>
      <c r="DQ71" s="245" t="str">
        <f t="shared" si="287"/>
        <v/>
      </c>
      <c r="DR71" s="245" t="str">
        <f t="shared" si="287"/>
        <v/>
      </c>
      <c r="DS71" s="246" t="str">
        <f t="shared" si="287"/>
        <v/>
      </c>
      <c r="DT71" s="248" t="str">
        <f t="shared" si="16"/>
        <v>307</v>
      </c>
      <c r="DU71" s="249" t="str">
        <f t="shared" si="17"/>
        <v>548</v>
      </c>
      <c r="DV71" s="225" t="str">
        <f>CZ71*'Ores &amp; Ingots'!$C$3+DA71*'Ores &amp; Ingots'!$C$4+DB71*'Ores &amp; Ingots'!$C$5+DC71*'Ores &amp; Ingots'!$C$6+DD71*'Ores &amp; Ingots'!$C$7+DE71*'Ores &amp; Ingots'!$C$8+DF71*'Ores &amp; Ingots'!$C$9+DG71*'Ores &amp; Ingots'!$C$10+DH71*'Ores &amp; Ingots'!$C$11+DI71*'Ores &amp; Ingots'!$C$12</f>
        <v>39</v>
      </c>
      <c r="DW71" s="225" t="str">
        <f>DJ71*'Ores &amp; Ingots'!$B$3+DK71*'Ores &amp; Ingots'!$B$4+DL71*'Ores &amp; Ingots'!$B$5+DM71*'Ores &amp; Ingots'!$B$6+DN71*'Ores &amp; Ingots'!$B$7+DO71*'Ores &amp; Ingots'!$B$8+DP71*'Ores &amp; Ingots'!$B$9+DQ71*'Ores &amp; Ingots'!$B$10+DR71*'Ores &amp; Ingots'!$B$11+DS71*'Ores &amp; Ingots'!$B$12</f>
        <v>203</v>
      </c>
      <c r="DX71" s="249" t="str">
        <f>CZ71*Refining!$G$3+DA71*Refining!$G$4+DB71*Refining!$G$5+DC71*Refining!$G$6+DD71*Refining!$G$7+DE71*Refining!$G$8+DF71*Refining!$G$9+DG71*Refining!$G$10+DH71*Refining!$G$11+DI71*Refining!$G$12</f>
        <v>21</v>
      </c>
      <c r="DY71" s="249" t="str">
        <f t="shared" si="18"/>
        <v>3,280</v>
      </c>
      <c r="DZ71" s="250" t="str">
        <f t="shared" si="19"/>
        <v>0.0033</v>
      </c>
      <c r="EA71" s="248" t="str">
        <f t="shared" si="20"/>
        <v>116</v>
      </c>
      <c r="EB71" s="251" t="str">
        <f t="shared" ref="EB71:EC71" si="288">EA71/60</f>
        <v>1.9</v>
      </c>
      <c r="EC71" s="251" t="str">
        <f t="shared" si="288"/>
        <v>0.0</v>
      </c>
      <c r="ED71" s="248" t="str">
        <f t="shared" si="22"/>
        <v>16,502</v>
      </c>
      <c r="EE71" s="251" t="str">
        <f t="shared" ref="EE71:EF71" si="289">ED71/1000</f>
        <v>16.5</v>
      </c>
      <c r="EF71" s="252" t="str">
        <f t="shared" si="289"/>
        <v>0.02</v>
      </c>
      <c r="EG71" s="223" t="str">
        <f t="shared" si="24"/>
        <v>0.0165</v>
      </c>
      <c r="EH71" s="224" t="str">
        <f t="shared" si="25"/>
        <v>0:01:56</v>
      </c>
      <c r="EI71" s="225">
        <v>452.0</v>
      </c>
    </row>
    <row r="72">
      <c r="A72" s="33"/>
      <c r="B72" s="226" t="s">
        <v>963</v>
      </c>
      <c r="C72" s="227" t="s">
        <v>886</v>
      </c>
      <c r="D72" s="227">
        <v>1.0</v>
      </c>
      <c r="E72" s="227">
        <v>1.0</v>
      </c>
      <c r="F72" s="227">
        <v>1.0</v>
      </c>
      <c r="G72" s="228" t="str">
        <f t="shared" si="5"/>
        <v>15.6</v>
      </c>
      <c r="H72" s="229">
        <v>10.0</v>
      </c>
      <c r="I72" s="229">
        <v>10.0</v>
      </c>
      <c r="J72" s="229" t="str">
        <f>H72/Main!$D$9</f>
        <v>10</v>
      </c>
      <c r="K72" s="229" t="str">
        <f>I72/Main!$D$10</f>
        <v>10</v>
      </c>
      <c r="L72" s="229" t="str">
        <f t="shared" si="6"/>
        <v>1</v>
      </c>
      <c r="M72" s="229">
        <v>1.0</v>
      </c>
      <c r="N72" s="230"/>
      <c r="O72" s="230"/>
      <c r="P72" s="230"/>
      <c r="Q72" s="231"/>
      <c r="R72" s="230"/>
      <c r="S72" s="232"/>
      <c r="T72" s="232"/>
      <c r="U72" s="230"/>
      <c r="V72" s="230"/>
      <c r="W72" s="232"/>
      <c r="X72" s="232"/>
      <c r="Y72" s="230"/>
      <c r="Z72" s="230"/>
      <c r="AA72" s="230"/>
      <c r="AB72" s="230"/>
      <c r="AC72" s="334" t="s">
        <v>18</v>
      </c>
      <c r="AD72" s="225">
        <v>0.0</v>
      </c>
      <c r="AE72" s="225">
        <v>32.0</v>
      </c>
      <c r="AF72" s="309">
        <v>25.0</v>
      </c>
      <c r="AG72" s="225">
        <v>0.0</v>
      </c>
      <c r="AH72" s="225">
        <v>7.0</v>
      </c>
      <c r="AI72" s="225">
        <v>0.0</v>
      </c>
      <c r="AJ72" s="225">
        <v>0.0</v>
      </c>
      <c r="AK72" s="225">
        <v>0.0</v>
      </c>
      <c r="AL72" s="225">
        <v>0.0</v>
      </c>
      <c r="AM72" s="225">
        <v>0.0</v>
      </c>
      <c r="AN72" s="225">
        <v>0.0</v>
      </c>
      <c r="AO72" s="225">
        <v>0.0</v>
      </c>
      <c r="AP72" s="225">
        <v>0.0</v>
      </c>
      <c r="AQ72" s="225">
        <v>0.0</v>
      </c>
      <c r="AR72" s="225">
        <v>0.0</v>
      </c>
      <c r="AS72" s="225">
        <v>0.0</v>
      </c>
      <c r="AT72" s="225">
        <v>0.0</v>
      </c>
      <c r="AU72" s="225">
        <v>0.0</v>
      </c>
      <c r="AV72" s="225">
        <v>0.0</v>
      </c>
      <c r="AW72" s="225">
        <v>0.0</v>
      </c>
      <c r="AX72" s="225">
        <v>0.0</v>
      </c>
      <c r="AY72" s="236" t="str">
        <f t="shared" ref="AY72:BS72" si="290">IF(AD72 = 0, "", AD72)</f>
        <v/>
      </c>
      <c r="AZ72" s="227" t="str">
        <f t="shared" si="290"/>
        <v>32</v>
      </c>
      <c r="BA72" s="237" t="str">
        <f t="shared" si="290"/>
        <v>25</v>
      </c>
      <c r="BB72" s="227" t="str">
        <f t="shared" si="290"/>
        <v/>
      </c>
      <c r="BC72" s="227" t="str">
        <f t="shared" si="290"/>
        <v>7</v>
      </c>
      <c r="BD72" s="227" t="str">
        <f t="shared" si="290"/>
        <v/>
      </c>
      <c r="BE72" s="227" t="str">
        <f t="shared" si="290"/>
        <v/>
      </c>
      <c r="BF72" s="227" t="str">
        <f t="shared" si="290"/>
        <v/>
      </c>
      <c r="BG72" s="227" t="str">
        <f t="shared" si="290"/>
        <v/>
      </c>
      <c r="BH72" s="227" t="str">
        <f t="shared" si="290"/>
        <v/>
      </c>
      <c r="BI72" s="227" t="str">
        <f t="shared" si="290"/>
        <v/>
      </c>
      <c r="BJ72" s="227" t="str">
        <f t="shared" si="290"/>
        <v/>
      </c>
      <c r="BK72" s="227" t="str">
        <f t="shared" si="290"/>
        <v/>
      </c>
      <c r="BL72" s="227" t="str">
        <f t="shared" si="290"/>
        <v/>
      </c>
      <c r="BM72" s="227" t="str">
        <f t="shared" si="290"/>
        <v/>
      </c>
      <c r="BN72" s="227" t="str">
        <f t="shared" si="290"/>
        <v/>
      </c>
      <c r="BO72" s="227" t="str">
        <f t="shared" si="290"/>
        <v/>
      </c>
      <c r="BP72" s="227" t="str">
        <f t="shared" si="290"/>
        <v/>
      </c>
      <c r="BQ72" s="227" t="str">
        <f t="shared" si="290"/>
        <v/>
      </c>
      <c r="BR72" s="227" t="str">
        <f t="shared" si="290"/>
        <v/>
      </c>
      <c r="BS72" s="238" t="str">
        <f t="shared" si="290"/>
        <v/>
      </c>
      <c r="BT72" s="239" t="str">
        <f>$AY72*Assembly!Y$4+$AZ72*Assembly!Y$5+$BA72*Assembly!Y$6+$BB72*Assembly!Y$7+$BC72*Assembly!Y$8+$BD72*Assembly!Y$9+$BE72*Assembly!Y$10+$BF72*Assembly!Y$11+$BG72*Assembly!Y$12+$BH72*Assembly!Y$13+$BI72*Assembly!Y$14+$BJ72*Assembly!Y$15+$BK72*Assembly!Y$16+$BL72*Assembly!Y$17+$BM72*Assembly!Y$18+$BN72*Assembly!Y$19+$BO72*Assembly!Y$20+$BP72*Assembly!Y$21+$BQ72*Assembly!Y$22+$BR72*Assembly!Y$23+$BS72*Assembly!Y$24</f>
        <v>252</v>
      </c>
      <c r="BU72" s="225" t="str">
        <f t="shared" si="8"/>
        <v>16</v>
      </c>
      <c r="BV72" s="225"/>
      <c r="BW72" s="225" t="str">
        <f>$AY72*Assembly!AC$4+$AZ72*Assembly!AC$5+$BA72*Assembly!AC$6+$BB72*Assembly!AC$7+$BC72*Assembly!AC$8+$BD72*Assembly!AC$9+$BE72*Assembly!AC$10+$BF72*Assembly!AC$11+$BG72*Assembly!AC$12+$BH72*Assembly!AC$13+$BI72*Assembly!AC$14+$BJ72*Assembly!AC$15+$BK72*Assembly!AC$16+$BL72*Assembly!AC$17+$BM72*Assembly!AC$18+$BN72*Assembly!AC$19+$BO72*Assembly!AC$20+$BP72*Assembly!AC$21+$BQ72*Assembly!AC$22+$BR72*Assembly!AC$23+$BS72*Assembly!AC$24</f>
        <v>1,065</v>
      </c>
      <c r="BX72" s="240" t="str">
        <f t="shared" si="9"/>
        <v>4.23</v>
      </c>
      <c r="BY72" s="241" t="str">
        <f t="shared" si="10"/>
        <v>68</v>
      </c>
      <c r="BZ72" s="242" t="str">
        <f t="shared" si="11"/>
        <v>66.0</v>
      </c>
      <c r="CA72" s="241" t="str">
        <f t="shared" si="12"/>
        <v>107</v>
      </c>
      <c r="CB72" s="225" t="str">
        <f>$AY72*Assembly!X$4+$AZ72*Assembly!X$5+$BA72*Assembly!X$6+$BB72*Assembly!X$7+$BC72*Assembly!X$8+$BD72*Assembly!X$9+$BE72*Assembly!X$10+$BF72*Assembly!X$11+$BG72*Assembly!X$12+$BH72*Assembly!X$13+$BI72*Assembly!X$14+$BJ72*Assembly!X$15+$BK72*Assembly!X$16+$BL72*Assembly!X$17+$BM72*Assembly!X$18+$BN72*Assembly!X$19+$BO72*Assembly!X$20+$BP72*Assembly!X$21+$BQ72*Assembly!X$22+$BR72*Assembly!X$23+$BS72*Assembly!X$24</f>
        <v>85</v>
      </c>
      <c r="CC72" s="225" t="str">
        <f t="shared" si="13"/>
        <v>13,222</v>
      </c>
      <c r="CD72" s="223" t="str">
        <f t="shared" si="14"/>
        <v>0.0132</v>
      </c>
      <c r="CE72" s="243" t="str">
        <f>$AY72*Assembly!AB$4+$AZ72*Assembly!AB$5+$BA72*Assembly!AB$6+$BB72*Assembly!AB$7+$BC72*Assembly!AB$8+$BD72*Assembly!AB$9+$BE72*Assembly!AB$10+$BF72*Assembly!AB$11+$BG72*Assembly!AB$12+$BH72*Assembly!AB$13+$BI72*Assembly!AB$14+$BJ72*Assembly!AB$15+$BK72*Assembly!AB$16+$BL72*Assembly!AB$17+$BM72*Assembly!AB$18+$BN72*Assembly!AB$19+$BO72*Assembly!AB$20+$BP72*Assembly!AB$21+$BQ72*Assembly!AB$22+$BR72*Assembly!AB$23+$BS72*Assembly!AB$24</f>
        <v>224</v>
      </c>
      <c r="CF72" s="231" t="str">
        <f>$AY72*Assembly!M$4+$AZ72*Assembly!M$5+$BA72*Assembly!M$6+$BB72*Assembly!M$7+$BC72*Assembly!M$8+$BD72*Assembly!M$9+$BE72*Assembly!M$10+$BF72*Assembly!M$11+$BG72*Assembly!M$12+$BH72*Assembly!M$13+$BI72*Assembly!M$14+$BJ72*Assembly!M$15+$BK72*Assembly!M$16+$BL72*Assembly!M$17+$BM72*Assembly!M$18+$BN72*Assembly!M$19+$BO72*Assembly!M$20+$BP72*Assembly!M$21+$BQ72*Assembly!M$22+$BR72*Assembly!M$23+$BS72*Assembly!M$24</f>
        <v>307</v>
      </c>
      <c r="CG72" s="231" t="str">
        <f>$AY72*Assembly!N$4+$AZ72*Assembly!N$5+$BA72*Assembly!N$6+$BB72*Assembly!N$7+$BC72*Assembly!N$8+$BD72*Assembly!N$9+$BE72*Assembly!N$10+$BF72*Assembly!N$11+$BG72*Assembly!N$12+$BH72*Assembly!N$13+$BI72*Assembly!N$14+$BJ72*Assembly!N$15+$BK72*Assembly!N$16+$BL72*Assembly!N$17+$BM72*Assembly!N$18+$BN72*Assembly!N$19+$BO72*Assembly!N$20+$BP72*Assembly!N$21+$BQ72*Assembly!N$22+$BR72*Assembly!N$23+$BS72*Assembly!N$24</f>
        <v>0</v>
      </c>
      <c r="CH72" s="231" t="str">
        <f>$AY72*Assembly!O$4+$AZ72*Assembly!O$5+$BA72*Assembly!O$6+$BB72*Assembly!O$7+$BC72*Assembly!O$8+$BD72*Assembly!O$9+$BE72*Assembly!O$10+$BF72*Assembly!O$11+$BG72*Assembly!O$12+$BH72*Assembly!O$13+$BI72*Assembly!O$14+$BJ72*Assembly!O$15+$BK72*Assembly!O$16+$BL72*Assembly!O$17+$BM72*Assembly!O$18+$BN72*Assembly!O$19+$BO72*Assembly!O$20+$BP72*Assembly!O$21+$BQ72*Assembly!O$22+$BR72*Assembly!O$23+$BS72*Assembly!O$24</f>
        <v>0</v>
      </c>
      <c r="CI72" s="229" t="str">
        <f>$AY72*Assembly!P$4+$AZ72*Assembly!P$5+$BA72*Assembly!P$6+$BB72*Assembly!P$7+$BC72*Assembly!P$8+$BD72*Assembly!P$9+$BE72*Assembly!P$10+$BF72*Assembly!P$11+$BG72*Assembly!P$12+$BH72*Assembly!P$13+$BI72*Assembly!P$14+$BJ72*Assembly!P$15+$BK72*Assembly!P$16+$BL72*Assembly!P$17+$BM72*Assembly!P$18+$BN72*Assembly!P$19+$BO72*Assembly!P$20+$BP72*Assembly!P$21+$BQ72*Assembly!P$22+$BR72*Assembly!P$23+$BS72*Assembly!P$24</f>
        <v>0</v>
      </c>
      <c r="CJ72" s="229" t="str">
        <f>$AY72*Assembly!Q$4+$AZ72*Assembly!Q$5+$BA72*Assembly!Q$6+$BB72*Assembly!Q$7+$BC72*Assembly!Q$8+$BD72*Assembly!Q$9+$BE72*Assembly!Q$10+$BF72*Assembly!Q$11+$BG72*Assembly!Q$12+$BH72*Assembly!Q$13+$BI72*Assembly!Q$14+$BJ72*Assembly!Q$15+$BK72*Assembly!Q$16+$BL72*Assembly!Q$17+$BM72*Assembly!Q$18+$BN72*Assembly!Q$19+$BO72*Assembly!Q$20+$BP72*Assembly!Q$21+$BQ72*Assembly!Q$22+$BR72*Assembly!Q$23+$BS72*Assembly!Q$24</f>
        <v>0</v>
      </c>
      <c r="CK72" s="231" t="str">
        <f>$AY72*Assembly!R$4+$AZ72*Assembly!R$5+$BA72*Assembly!R$6+$BB72*Assembly!R$7+$BC72*Assembly!R$8+$BD72*Assembly!R$9+$BE72*Assembly!R$10+$BF72*Assembly!R$11+$BG72*Assembly!R$12+$BH72*Assembly!R$13+$BI72*Assembly!R$14+$BJ72*Assembly!R$15+$BK72*Assembly!R$16+$BL72*Assembly!R$17+$BM72*Assembly!R$18+$BN72*Assembly!R$19+$BO72*Assembly!R$20+$BP72*Assembly!R$21+$BQ72*Assembly!R$22+$BR72*Assembly!R$23+$BS72*Assembly!R$24</f>
        <v>0</v>
      </c>
      <c r="CL72" s="229" t="str">
        <f>$AY72*Assembly!S$4+$AZ72*Assembly!S$5+$BA72*Assembly!S$6+$BB72*Assembly!S$7+$BC72*Assembly!S$8+$BD72*Assembly!S$9+$BE72*Assembly!S$10+$BF72*Assembly!S$11+$BG72*Assembly!S$12+$BH72*Assembly!S$13+$BI72*Assembly!S$14+$BJ72*Assembly!S$15+$BK72*Assembly!S$16+$BL72*Assembly!S$17+$BM72*Assembly!S$18+$BN72*Assembly!S$19+$BO72*Assembly!S$20+$BP72*Assembly!S$21+$BQ72*Assembly!S$22+$BR72*Assembly!S$23+$BS72*Assembly!S$24</f>
        <v>0</v>
      </c>
      <c r="CM72" s="229" t="str">
        <f>$AY72*Assembly!T$4+$AZ72*Assembly!T$5+$BA72*Assembly!T$6+$BB72*Assembly!T$7+$BC72*Assembly!T$8+$BD72*Assembly!T$9+$BE72*Assembly!T$10+$BF72*Assembly!T$11+$BG72*Assembly!T$12+$BH72*Assembly!T$13+$BI72*Assembly!T$14+$BJ72*Assembly!T$15+$BK72*Assembly!T$16+$BL72*Assembly!T$17+$BM72*Assembly!T$18+$BN72*Assembly!T$19+$BO72*Assembly!T$20+$BP72*Assembly!T$21+$BQ72*Assembly!T$22+$BR72*Assembly!T$23+$BS72*Assembly!T$24</f>
        <v>0</v>
      </c>
      <c r="CN72" s="229" t="str">
        <f>$AY72*Assembly!U$4+$AZ72*Assembly!U$5+$BA72*Assembly!U$6+$BB72*Assembly!U$7+$BC72*Assembly!U$8+$BD72*Assembly!U$9+$BE72*Assembly!U$10+$BF72*Assembly!U$11+$BG72*Assembly!U$12+$BH72*Assembly!U$13+$BI72*Assembly!U$14+$BJ72*Assembly!U$15+$BK72*Assembly!U$16+$BL72*Assembly!U$17+$BM72*Assembly!U$18+$BN72*Assembly!U$19+$BO72*Assembly!U$20+$BP72*Assembly!U$21+$BQ72*Assembly!U$22+$BR72*Assembly!U$23+$BS72*Assembly!U$24</f>
        <v>0</v>
      </c>
      <c r="CO72" s="231" t="str">
        <f>$AY72*Assembly!V$4+$AZ72*Assembly!V$5+$BA72*Assembly!V$6+$BB72*Assembly!V$7+$BC72*Assembly!V$8+$BD72*Assembly!V$9+$BE72*Assembly!V$10+$BF72*Assembly!V$11+$BG72*Assembly!V$12+$BH72*Assembly!V$13+$BI72*Assembly!V$14+$BJ72*Assembly!V$15+$BK72*Assembly!V$16+$BL72*Assembly!V$17+$BM72*Assembly!V$18+$BN72*Assembly!V$19+$BO72*Assembly!V$20+$BP72*Assembly!V$21+$BQ72*Assembly!V$22+$BR72*Assembly!V$23+$BS72*Assembly!V$24</f>
        <v>0</v>
      </c>
      <c r="CP72" s="231" t="str">
        <f>CF72*Refining!$F$3</f>
        <v>548</v>
      </c>
      <c r="CQ72" s="231" t="str">
        <f>CG72*Refining!$F$4</f>
        <v>0</v>
      </c>
      <c r="CR72" s="231" t="str">
        <f>CH72*Refining!$F$5</f>
        <v>0</v>
      </c>
      <c r="CS72" s="231" t="str">
        <f>CI72*Refining!$F$6</f>
        <v>0</v>
      </c>
      <c r="CT72" s="231" t="str">
        <f>CJ72*Refining!$F$7</f>
        <v>0</v>
      </c>
      <c r="CU72" s="231" t="str">
        <f>CK72*Refining!$F$8</f>
        <v>0</v>
      </c>
      <c r="CV72" s="231" t="str">
        <f>CL72*Refining!$F$9</f>
        <v>0</v>
      </c>
      <c r="CW72" s="231" t="str">
        <f>CM72*Refining!$F$10</f>
        <v>0</v>
      </c>
      <c r="CX72" s="231" t="str">
        <f>CN72*Refining!$F$11</f>
        <v>0</v>
      </c>
      <c r="CY72" s="231" t="str">
        <f>CO72*Refining!$F$12</f>
        <v>0</v>
      </c>
      <c r="CZ72" s="244" t="str">
        <f t="shared" ref="CZ72:DS72" si="291">IF(CF72 = 0, "", CF72)</f>
        <v>307</v>
      </c>
      <c r="DA72" s="245" t="str">
        <f t="shared" si="291"/>
        <v/>
      </c>
      <c r="DB72" s="245" t="str">
        <f t="shared" si="291"/>
        <v/>
      </c>
      <c r="DC72" s="245" t="str">
        <f t="shared" si="291"/>
        <v/>
      </c>
      <c r="DD72" s="245" t="str">
        <f t="shared" si="291"/>
        <v/>
      </c>
      <c r="DE72" s="245" t="str">
        <f t="shared" si="291"/>
        <v/>
      </c>
      <c r="DF72" s="245" t="str">
        <f t="shared" si="291"/>
        <v/>
      </c>
      <c r="DG72" s="245" t="str">
        <f t="shared" si="291"/>
        <v/>
      </c>
      <c r="DH72" s="245" t="str">
        <f t="shared" si="291"/>
        <v/>
      </c>
      <c r="DI72" s="246" t="str">
        <f t="shared" si="291"/>
        <v/>
      </c>
      <c r="DJ72" s="244" t="str">
        <f t="shared" si="291"/>
        <v>548</v>
      </c>
      <c r="DK72" s="245" t="str">
        <f t="shared" si="291"/>
        <v/>
      </c>
      <c r="DL72" s="245" t="str">
        <f t="shared" si="291"/>
        <v/>
      </c>
      <c r="DM72" s="245" t="str">
        <f t="shared" si="291"/>
        <v/>
      </c>
      <c r="DN72" s="259" t="str">
        <f t="shared" si="291"/>
        <v/>
      </c>
      <c r="DO72" s="245" t="str">
        <f t="shared" si="291"/>
        <v/>
      </c>
      <c r="DP72" s="245" t="str">
        <f t="shared" si="291"/>
        <v/>
      </c>
      <c r="DQ72" s="245" t="str">
        <f t="shared" si="291"/>
        <v/>
      </c>
      <c r="DR72" s="245" t="str">
        <f t="shared" si="291"/>
        <v/>
      </c>
      <c r="DS72" s="246" t="str">
        <f t="shared" si="291"/>
        <v/>
      </c>
      <c r="DT72" s="248" t="str">
        <f t="shared" si="16"/>
        <v>307</v>
      </c>
      <c r="DU72" s="249" t="str">
        <f t="shared" si="17"/>
        <v>548</v>
      </c>
      <c r="DV72" s="225" t="str">
        <f>CZ72*'Ores &amp; Ingots'!$C$3+DA72*'Ores &amp; Ingots'!$C$4+DB72*'Ores &amp; Ingots'!$C$5+DC72*'Ores &amp; Ingots'!$C$6+DD72*'Ores &amp; Ingots'!$C$7+DE72*'Ores &amp; Ingots'!$C$8+DF72*'Ores &amp; Ingots'!$C$9+DG72*'Ores &amp; Ingots'!$C$10+DH72*'Ores &amp; Ingots'!$C$11+DI72*'Ores &amp; Ingots'!$C$12</f>
        <v>39</v>
      </c>
      <c r="DW72" s="225" t="str">
        <f>DJ72*'Ores &amp; Ingots'!$B$3+DK72*'Ores &amp; Ingots'!$B$4+DL72*'Ores &amp; Ingots'!$B$5+DM72*'Ores &amp; Ingots'!$B$6+DN72*'Ores &amp; Ingots'!$B$7+DO72*'Ores &amp; Ingots'!$B$8+DP72*'Ores &amp; Ingots'!$B$9+DQ72*'Ores &amp; Ingots'!$B$10+DR72*'Ores &amp; Ingots'!$B$11+DS72*'Ores &amp; Ingots'!$B$12</f>
        <v>203</v>
      </c>
      <c r="DX72" s="249" t="str">
        <f>CZ72*Refining!$G$3+DA72*Refining!$G$4+DB72*Refining!$G$5+DC72*Refining!$G$6+DD72*Refining!$G$7+DE72*Refining!$G$8+DF72*Refining!$G$9+DG72*Refining!$G$10+DH72*Refining!$G$11+DI72*Refining!$G$12</f>
        <v>21</v>
      </c>
      <c r="DY72" s="249" t="str">
        <f t="shared" si="18"/>
        <v>3,280</v>
      </c>
      <c r="DZ72" s="250" t="str">
        <f t="shared" si="19"/>
        <v>0.0033</v>
      </c>
      <c r="EA72" s="248" t="str">
        <f t="shared" si="20"/>
        <v>116</v>
      </c>
      <c r="EB72" s="251" t="str">
        <f t="shared" ref="EB72:EC72" si="292">EA72/60</f>
        <v>1.9</v>
      </c>
      <c r="EC72" s="251" t="str">
        <f t="shared" si="292"/>
        <v>0.0</v>
      </c>
      <c r="ED72" s="248" t="str">
        <f t="shared" si="22"/>
        <v>16,502</v>
      </c>
      <c r="EE72" s="251" t="str">
        <f t="shared" ref="EE72:EF72" si="293">ED72/1000</f>
        <v>16.5</v>
      </c>
      <c r="EF72" s="252" t="str">
        <f t="shared" si="293"/>
        <v>0.02</v>
      </c>
      <c r="EG72" s="223" t="str">
        <f t="shared" si="24"/>
        <v>0.0165</v>
      </c>
      <c r="EH72" s="224" t="str">
        <f t="shared" si="25"/>
        <v>0:01:56</v>
      </c>
      <c r="EI72" s="225">
        <v>452.0</v>
      </c>
    </row>
    <row r="73">
      <c r="A73" s="33"/>
      <c r="B73" s="226" t="s">
        <v>964</v>
      </c>
      <c r="C73" s="227" t="s">
        <v>886</v>
      </c>
      <c r="D73" s="227">
        <v>1.0</v>
      </c>
      <c r="E73" s="227">
        <v>1.0</v>
      </c>
      <c r="F73" s="227">
        <v>1.0</v>
      </c>
      <c r="G73" s="253" t="str">
        <f t="shared" si="5"/>
        <v>15.6</v>
      </c>
      <c r="H73" s="254">
        <v>10.0</v>
      </c>
      <c r="I73" s="254">
        <v>10.0</v>
      </c>
      <c r="J73" s="254" t="str">
        <f>H73/Main!$D$9</f>
        <v>10</v>
      </c>
      <c r="K73" s="254" t="str">
        <f>I73/Main!$D$10</f>
        <v>10</v>
      </c>
      <c r="L73" s="254" t="str">
        <f t="shared" si="6"/>
        <v>1</v>
      </c>
      <c r="M73" s="254">
        <v>1.0</v>
      </c>
      <c r="N73" s="255"/>
      <c r="O73" s="255"/>
      <c r="P73" s="255"/>
      <c r="Q73" s="256"/>
      <c r="R73" s="255"/>
      <c r="S73" s="257"/>
      <c r="T73" s="257"/>
      <c r="U73" s="255"/>
      <c r="V73" s="255"/>
      <c r="W73" s="257"/>
      <c r="X73" s="257"/>
      <c r="Y73" s="255"/>
      <c r="Z73" s="255"/>
      <c r="AA73" s="255"/>
      <c r="AB73" s="255"/>
      <c r="AC73" s="335" t="s">
        <v>18</v>
      </c>
      <c r="AD73" s="225">
        <v>0.0</v>
      </c>
      <c r="AE73" s="225">
        <v>23.0</v>
      </c>
      <c r="AF73" s="309">
        <v>17.0</v>
      </c>
      <c r="AG73" s="225">
        <v>0.0</v>
      </c>
      <c r="AH73" s="225">
        <v>7.0</v>
      </c>
      <c r="AI73" s="225">
        <v>0.0</v>
      </c>
      <c r="AJ73" s="225">
        <v>0.0</v>
      </c>
      <c r="AK73" s="225">
        <v>0.0</v>
      </c>
      <c r="AL73" s="225">
        <v>0.0</v>
      </c>
      <c r="AM73" s="225">
        <v>0.0</v>
      </c>
      <c r="AN73" s="225">
        <v>0.0</v>
      </c>
      <c r="AO73" s="225">
        <v>0.0</v>
      </c>
      <c r="AP73" s="225">
        <v>0.0</v>
      </c>
      <c r="AQ73" s="225">
        <v>0.0</v>
      </c>
      <c r="AR73" s="225">
        <v>0.0</v>
      </c>
      <c r="AS73" s="225">
        <v>0.0</v>
      </c>
      <c r="AT73" s="225">
        <v>0.0</v>
      </c>
      <c r="AU73" s="225">
        <v>0.0</v>
      </c>
      <c r="AV73" s="225">
        <v>0.0</v>
      </c>
      <c r="AW73" s="225">
        <v>0.0</v>
      </c>
      <c r="AX73" s="225">
        <v>0.0</v>
      </c>
      <c r="AY73" s="236" t="str">
        <f t="shared" ref="AY73:BS73" si="294">IF(AD73 = 0, "", AD73)</f>
        <v/>
      </c>
      <c r="AZ73" s="227" t="str">
        <f t="shared" si="294"/>
        <v>23</v>
      </c>
      <c r="BA73" s="237" t="str">
        <f t="shared" si="294"/>
        <v>17</v>
      </c>
      <c r="BB73" s="227" t="str">
        <f t="shared" si="294"/>
        <v/>
      </c>
      <c r="BC73" s="227" t="str">
        <f t="shared" si="294"/>
        <v>7</v>
      </c>
      <c r="BD73" s="227" t="str">
        <f t="shared" si="294"/>
        <v/>
      </c>
      <c r="BE73" s="227" t="str">
        <f t="shared" si="294"/>
        <v/>
      </c>
      <c r="BF73" s="227" t="str">
        <f t="shared" si="294"/>
        <v/>
      </c>
      <c r="BG73" s="227" t="str">
        <f t="shared" si="294"/>
        <v/>
      </c>
      <c r="BH73" s="227" t="str">
        <f t="shared" si="294"/>
        <v/>
      </c>
      <c r="BI73" s="227" t="str">
        <f t="shared" si="294"/>
        <v/>
      </c>
      <c r="BJ73" s="227" t="str">
        <f t="shared" si="294"/>
        <v/>
      </c>
      <c r="BK73" s="227" t="str">
        <f t="shared" si="294"/>
        <v/>
      </c>
      <c r="BL73" s="227" t="str">
        <f t="shared" si="294"/>
        <v/>
      </c>
      <c r="BM73" s="227" t="str">
        <f t="shared" si="294"/>
        <v/>
      </c>
      <c r="BN73" s="227" t="str">
        <f t="shared" si="294"/>
        <v/>
      </c>
      <c r="BO73" s="227" t="str">
        <f t="shared" si="294"/>
        <v/>
      </c>
      <c r="BP73" s="227" t="str">
        <f t="shared" si="294"/>
        <v/>
      </c>
      <c r="BQ73" s="227" t="str">
        <f t="shared" si="294"/>
        <v/>
      </c>
      <c r="BR73" s="227" t="str">
        <f t="shared" si="294"/>
        <v/>
      </c>
      <c r="BS73" s="238" t="str">
        <f t="shared" si="294"/>
        <v/>
      </c>
      <c r="BT73" s="239" t="str">
        <f>$AY73*Assembly!Y$4+$AZ73*Assembly!Y$5+$BA73*Assembly!Y$6+$BB73*Assembly!Y$7+$BC73*Assembly!Y$8+$BD73*Assembly!Y$9+$BE73*Assembly!Y$10+$BF73*Assembly!Y$11+$BG73*Assembly!Y$12+$BH73*Assembly!Y$13+$BI73*Assembly!Y$14+$BJ73*Assembly!Y$15+$BK73*Assembly!Y$16+$BL73*Assembly!Y$17+$BM73*Assembly!Y$18+$BN73*Assembly!Y$19+$BO73*Assembly!Y$20+$BP73*Assembly!Y$21+$BQ73*Assembly!Y$22+$BR73*Assembly!Y$23+$BS73*Assembly!Y$24</f>
        <v>193</v>
      </c>
      <c r="BU73" s="225" t="str">
        <f t="shared" si="8"/>
        <v>12</v>
      </c>
      <c r="BV73" s="225"/>
      <c r="BW73" s="225" t="str">
        <f>$AY73*Assembly!AC$4+$AZ73*Assembly!AC$5+$BA73*Assembly!AC$6+$BB73*Assembly!AC$7+$BC73*Assembly!AC$8+$BD73*Assembly!AC$9+$BE73*Assembly!AC$10+$BF73*Assembly!AC$11+$BG73*Assembly!AC$12+$BH73*Assembly!AC$13+$BI73*Assembly!AC$14+$BJ73*Assembly!AC$15+$BK73*Assembly!AC$16+$BL73*Assembly!AC$17+$BM73*Assembly!AC$18+$BN73*Assembly!AC$19+$BO73*Assembly!AC$20+$BP73*Assembly!AC$21+$BQ73*Assembly!AC$22+$BR73*Assembly!AC$23+$BS73*Assembly!AC$24</f>
        <v>810</v>
      </c>
      <c r="BX73" s="240" t="str">
        <f t="shared" si="9"/>
        <v>4.20</v>
      </c>
      <c r="BY73" s="241" t="str">
        <f t="shared" si="10"/>
        <v>52</v>
      </c>
      <c r="BZ73" s="242" t="str">
        <f t="shared" si="11"/>
        <v>65.6</v>
      </c>
      <c r="CA73" s="241" t="str">
        <f t="shared" si="12"/>
        <v>81</v>
      </c>
      <c r="CB73" s="225" t="str">
        <f>$AY73*Assembly!X$4+$AZ73*Assembly!X$5+$BA73*Assembly!X$6+$BB73*Assembly!X$7+$BC73*Assembly!X$8+$BD73*Assembly!X$9+$BE73*Assembly!X$10+$BF73*Assembly!X$11+$BG73*Assembly!X$12+$BH73*Assembly!X$13+$BI73*Assembly!X$14+$BJ73*Assembly!X$15+$BK73*Assembly!X$16+$BL73*Assembly!X$17+$BM73*Assembly!X$18+$BN73*Assembly!X$19+$BO73*Assembly!X$20+$BP73*Assembly!X$21+$BQ73*Assembly!X$22+$BR73*Assembly!X$23+$BS73*Assembly!X$24</f>
        <v>68</v>
      </c>
      <c r="CC73" s="225" t="str">
        <f t="shared" si="13"/>
        <v>10,578</v>
      </c>
      <c r="CD73" s="223" t="str">
        <f t="shared" si="14"/>
        <v>0.0106</v>
      </c>
      <c r="CE73" s="243" t="str">
        <f>$AY73*Assembly!AB$4+$AZ73*Assembly!AB$5+$BA73*Assembly!AB$6+$BB73*Assembly!AB$7+$BC73*Assembly!AB$8+$BD73*Assembly!AB$9+$BE73*Assembly!AB$10+$BF73*Assembly!AB$11+$BG73*Assembly!AB$12+$BH73*Assembly!AB$13+$BI73*Assembly!AB$14+$BJ73*Assembly!AB$15+$BK73*Assembly!AB$16+$BL73*Assembly!AB$17+$BM73*Assembly!AB$18+$BN73*Assembly!AB$19+$BO73*Assembly!AB$20+$BP73*Assembly!AB$21+$BQ73*Assembly!AB$22+$BR73*Assembly!AB$23+$BS73*Assembly!AB$24</f>
        <v>163</v>
      </c>
      <c r="CF73" s="256" t="str">
        <f>$AY73*Assembly!M$4+$AZ73*Assembly!M$5+$BA73*Assembly!M$6+$BB73*Assembly!M$7+$BC73*Assembly!M$8+$BD73*Assembly!M$9+$BE73*Assembly!M$10+$BF73*Assembly!M$11+$BG73*Assembly!M$12+$BH73*Assembly!M$13+$BI73*Assembly!M$14+$BJ73*Assembly!M$15+$BK73*Assembly!M$16+$BL73*Assembly!M$17+$BM73*Assembly!M$18+$BN73*Assembly!M$19+$BO73*Assembly!M$20+$BP73*Assembly!M$21+$BQ73*Assembly!M$22+$BR73*Assembly!M$23+$BS73*Assembly!M$24</f>
        <v>236</v>
      </c>
      <c r="CG73" s="256" t="str">
        <f>$AY73*Assembly!N$4+$AZ73*Assembly!N$5+$BA73*Assembly!N$6+$BB73*Assembly!N$7+$BC73*Assembly!N$8+$BD73*Assembly!N$9+$BE73*Assembly!N$10+$BF73*Assembly!N$11+$BG73*Assembly!N$12+$BH73*Assembly!N$13+$BI73*Assembly!N$14+$BJ73*Assembly!N$15+$BK73*Assembly!N$16+$BL73*Assembly!N$17+$BM73*Assembly!N$18+$BN73*Assembly!N$19+$BO73*Assembly!N$20+$BP73*Assembly!N$21+$BQ73*Assembly!N$22+$BR73*Assembly!N$23+$BS73*Assembly!N$24</f>
        <v>0</v>
      </c>
      <c r="CH73" s="256" t="str">
        <f>$AY73*Assembly!O$4+$AZ73*Assembly!O$5+$BA73*Assembly!O$6+$BB73*Assembly!O$7+$BC73*Assembly!O$8+$BD73*Assembly!O$9+$BE73*Assembly!O$10+$BF73*Assembly!O$11+$BG73*Assembly!O$12+$BH73*Assembly!O$13+$BI73*Assembly!O$14+$BJ73*Assembly!O$15+$BK73*Assembly!O$16+$BL73*Assembly!O$17+$BM73*Assembly!O$18+$BN73*Assembly!O$19+$BO73*Assembly!O$20+$BP73*Assembly!O$21+$BQ73*Assembly!O$22+$BR73*Assembly!O$23+$BS73*Assembly!O$24</f>
        <v>0</v>
      </c>
      <c r="CI73" s="254" t="str">
        <f>$AY73*Assembly!P$4+$AZ73*Assembly!P$5+$BA73*Assembly!P$6+$BB73*Assembly!P$7+$BC73*Assembly!P$8+$BD73*Assembly!P$9+$BE73*Assembly!P$10+$BF73*Assembly!P$11+$BG73*Assembly!P$12+$BH73*Assembly!P$13+$BI73*Assembly!P$14+$BJ73*Assembly!P$15+$BK73*Assembly!P$16+$BL73*Assembly!P$17+$BM73*Assembly!P$18+$BN73*Assembly!P$19+$BO73*Assembly!P$20+$BP73*Assembly!P$21+$BQ73*Assembly!P$22+$BR73*Assembly!P$23+$BS73*Assembly!P$24</f>
        <v>0</v>
      </c>
      <c r="CJ73" s="254" t="str">
        <f>$AY73*Assembly!Q$4+$AZ73*Assembly!Q$5+$BA73*Assembly!Q$6+$BB73*Assembly!Q$7+$BC73*Assembly!Q$8+$BD73*Assembly!Q$9+$BE73*Assembly!Q$10+$BF73*Assembly!Q$11+$BG73*Assembly!Q$12+$BH73*Assembly!Q$13+$BI73*Assembly!Q$14+$BJ73*Assembly!Q$15+$BK73*Assembly!Q$16+$BL73*Assembly!Q$17+$BM73*Assembly!Q$18+$BN73*Assembly!Q$19+$BO73*Assembly!Q$20+$BP73*Assembly!Q$21+$BQ73*Assembly!Q$22+$BR73*Assembly!Q$23+$BS73*Assembly!Q$24</f>
        <v>0</v>
      </c>
      <c r="CK73" s="256" t="str">
        <f>$AY73*Assembly!R$4+$AZ73*Assembly!R$5+$BA73*Assembly!R$6+$BB73*Assembly!R$7+$BC73*Assembly!R$8+$BD73*Assembly!R$9+$BE73*Assembly!R$10+$BF73*Assembly!R$11+$BG73*Assembly!R$12+$BH73*Assembly!R$13+$BI73*Assembly!R$14+$BJ73*Assembly!R$15+$BK73*Assembly!R$16+$BL73*Assembly!R$17+$BM73*Assembly!R$18+$BN73*Assembly!R$19+$BO73*Assembly!R$20+$BP73*Assembly!R$21+$BQ73*Assembly!R$22+$BR73*Assembly!R$23+$BS73*Assembly!R$24</f>
        <v>0</v>
      </c>
      <c r="CL73" s="254" t="str">
        <f>$AY73*Assembly!S$4+$AZ73*Assembly!S$5+$BA73*Assembly!S$6+$BB73*Assembly!S$7+$BC73*Assembly!S$8+$BD73*Assembly!S$9+$BE73*Assembly!S$10+$BF73*Assembly!S$11+$BG73*Assembly!S$12+$BH73*Assembly!S$13+$BI73*Assembly!S$14+$BJ73*Assembly!S$15+$BK73*Assembly!S$16+$BL73*Assembly!S$17+$BM73*Assembly!S$18+$BN73*Assembly!S$19+$BO73*Assembly!S$20+$BP73*Assembly!S$21+$BQ73*Assembly!S$22+$BR73*Assembly!S$23+$BS73*Assembly!S$24</f>
        <v>0</v>
      </c>
      <c r="CM73" s="254" t="str">
        <f>$AY73*Assembly!T$4+$AZ73*Assembly!T$5+$BA73*Assembly!T$6+$BB73*Assembly!T$7+$BC73*Assembly!T$8+$BD73*Assembly!T$9+$BE73*Assembly!T$10+$BF73*Assembly!T$11+$BG73*Assembly!T$12+$BH73*Assembly!T$13+$BI73*Assembly!T$14+$BJ73*Assembly!T$15+$BK73*Assembly!T$16+$BL73*Assembly!T$17+$BM73*Assembly!T$18+$BN73*Assembly!T$19+$BO73*Assembly!T$20+$BP73*Assembly!T$21+$BQ73*Assembly!T$22+$BR73*Assembly!T$23+$BS73*Assembly!T$24</f>
        <v>0</v>
      </c>
      <c r="CN73" s="254" t="str">
        <f>$AY73*Assembly!U$4+$AZ73*Assembly!U$5+$BA73*Assembly!U$6+$BB73*Assembly!U$7+$BC73*Assembly!U$8+$BD73*Assembly!U$9+$BE73*Assembly!U$10+$BF73*Assembly!U$11+$BG73*Assembly!U$12+$BH73*Assembly!U$13+$BI73*Assembly!U$14+$BJ73*Assembly!U$15+$BK73*Assembly!U$16+$BL73*Assembly!U$17+$BM73*Assembly!U$18+$BN73*Assembly!U$19+$BO73*Assembly!U$20+$BP73*Assembly!U$21+$BQ73*Assembly!U$22+$BR73*Assembly!U$23+$BS73*Assembly!U$24</f>
        <v>0</v>
      </c>
      <c r="CO73" s="256" t="str">
        <f>$AY73*Assembly!V$4+$AZ73*Assembly!V$5+$BA73*Assembly!V$6+$BB73*Assembly!V$7+$BC73*Assembly!V$8+$BD73*Assembly!V$9+$BE73*Assembly!V$10+$BF73*Assembly!V$11+$BG73*Assembly!V$12+$BH73*Assembly!V$13+$BI73*Assembly!V$14+$BJ73*Assembly!V$15+$BK73*Assembly!V$16+$BL73*Assembly!V$17+$BM73*Assembly!V$18+$BN73*Assembly!V$19+$BO73*Assembly!V$20+$BP73*Assembly!V$21+$BQ73*Assembly!V$22+$BR73*Assembly!V$23+$BS73*Assembly!V$24</f>
        <v>0</v>
      </c>
      <c r="CP73" s="256" t="str">
        <f>CF73*Refining!$F$3</f>
        <v>421</v>
      </c>
      <c r="CQ73" s="256" t="str">
        <f>CG73*Refining!$F$4</f>
        <v>0</v>
      </c>
      <c r="CR73" s="256" t="str">
        <f>CH73*Refining!$F$5</f>
        <v>0</v>
      </c>
      <c r="CS73" s="256" t="str">
        <f>CI73*Refining!$F$6</f>
        <v>0</v>
      </c>
      <c r="CT73" s="256" t="str">
        <f>CJ73*Refining!$F$7</f>
        <v>0</v>
      </c>
      <c r="CU73" s="256" t="str">
        <f>CK73*Refining!$F$8</f>
        <v>0</v>
      </c>
      <c r="CV73" s="256" t="str">
        <f>CL73*Refining!$F$9</f>
        <v>0</v>
      </c>
      <c r="CW73" s="256" t="str">
        <f>CM73*Refining!$F$10</f>
        <v>0</v>
      </c>
      <c r="CX73" s="256" t="str">
        <f>CN73*Refining!$F$11</f>
        <v>0</v>
      </c>
      <c r="CY73" s="256" t="str">
        <f>CO73*Refining!$F$12</f>
        <v>0</v>
      </c>
      <c r="CZ73" s="244" t="str">
        <f t="shared" ref="CZ73:DS73" si="295">IF(CF73 = 0, "", CF73)</f>
        <v>236</v>
      </c>
      <c r="DA73" s="245" t="str">
        <f t="shared" si="295"/>
        <v/>
      </c>
      <c r="DB73" s="245" t="str">
        <f t="shared" si="295"/>
        <v/>
      </c>
      <c r="DC73" s="245" t="str">
        <f t="shared" si="295"/>
        <v/>
      </c>
      <c r="DD73" s="245" t="str">
        <f t="shared" si="295"/>
        <v/>
      </c>
      <c r="DE73" s="245" t="str">
        <f t="shared" si="295"/>
        <v/>
      </c>
      <c r="DF73" s="245" t="str">
        <f t="shared" si="295"/>
        <v/>
      </c>
      <c r="DG73" s="245" t="str">
        <f t="shared" si="295"/>
        <v/>
      </c>
      <c r="DH73" s="245" t="str">
        <f t="shared" si="295"/>
        <v/>
      </c>
      <c r="DI73" s="246" t="str">
        <f t="shared" si="295"/>
        <v/>
      </c>
      <c r="DJ73" s="244" t="str">
        <f t="shared" si="295"/>
        <v>421</v>
      </c>
      <c r="DK73" s="245" t="str">
        <f t="shared" si="295"/>
        <v/>
      </c>
      <c r="DL73" s="245" t="str">
        <f t="shared" si="295"/>
        <v/>
      </c>
      <c r="DM73" s="245" t="str">
        <f t="shared" si="295"/>
        <v/>
      </c>
      <c r="DN73" s="259" t="str">
        <f t="shared" si="295"/>
        <v/>
      </c>
      <c r="DO73" s="245" t="str">
        <f t="shared" si="295"/>
        <v/>
      </c>
      <c r="DP73" s="245" t="str">
        <f t="shared" si="295"/>
        <v/>
      </c>
      <c r="DQ73" s="245" t="str">
        <f t="shared" si="295"/>
        <v/>
      </c>
      <c r="DR73" s="245" t="str">
        <f t="shared" si="295"/>
        <v/>
      </c>
      <c r="DS73" s="246" t="str">
        <f t="shared" si="295"/>
        <v/>
      </c>
      <c r="DT73" s="248" t="str">
        <f t="shared" si="16"/>
        <v>236</v>
      </c>
      <c r="DU73" s="249" t="str">
        <f t="shared" si="17"/>
        <v>421</v>
      </c>
      <c r="DV73" s="225" t="str">
        <f>CZ73*'Ores &amp; Ingots'!$C$3+DA73*'Ores &amp; Ingots'!$C$4+DB73*'Ores &amp; Ingots'!$C$5+DC73*'Ores &amp; Ingots'!$C$6+DD73*'Ores &amp; Ingots'!$C$7+DE73*'Ores &amp; Ingots'!$C$8+DF73*'Ores &amp; Ingots'!$C$9+DG73*'Ores &amp; Ingots'!$C$10+DH73*'Ores &amp; Ingots'!$C$11+DI73*'Ores &amp; Ingots'!$C$12</f>
        <v>30</v>
      </c>
      <c r="DW73" s="225" t="str">
        <f>DJ73*'Ores &amp; Ingots'!$B$3+DK73*'Ores &amp; Ingots'!$B$4+DL73*'Ores &amp; Ingots'!$B$5+DM73*'Ores &amp; Ingots'!$B$6+DN73*'Ores &amp; Ingots'!$B$7+DO73*'Ores &amp; Ingots'!$B$8+DP73*'Ores &amp; Ingots'!$B$9+DQ73*'Ores &amp; Ingots'!$B$10+DR73*'Ores &amp; Ingots'!$B$11+DS73*'Ores &amp; Ingots'!$B$12</f>
        <v>156</v>
      </c>
      <c r="DX73" s="249" t="str">
        <f>CZ73*Refining!$G$3+DA73*Refining!$G$4+DB73*Refining!$G$5+DC73*Refining!$G$6+DD73*Refining!$G$7+DE73*Refining!$G$8+DF73*Refining!$G$9+DG73*Refining!$G$10+DH73*Refining!$G$11+DI73*Refining!$G$12</f>
        <v>16</v>
      </c>
      <c r="DY73" s="249" t="str">
        <f t="shared" si="18"/>
        <v>2,516</v>
      </c>
      <c r="DZ73" s="250" t="str">
        <f t="shared" si="19"/>
        <v>0.0025</v>
      </c>
      <c r="EA73" s="248" t="str">
        <f t="shared" si="20"/>
        <v>94</v>
      </c>
      <c r="EB73" s="251" t="str">
        <f t="shared" ref="EB73:EC73" si="296">EA73/60</f>
        <v>1.6</v>
      </c>
      <c r="EC73" s="251" t="str">
        <f t="shared" si="296"/>
        <v>0.0</v>
      </c>
      <c r="ED73" s="248" t="str">
        <f t="shared" si="22"/>
        <v>13,094</v>
      </c>
      <c r="EE73" s="251" t="str">
        <f t="shared" ref="EE73:EF73" si="297">ED73/1000</f>
        <v>13.1</v>
      </c>
      <c r="EF73" s="252" t="str">
        <f t="shared" si="297"/>
        <v>0.01</v>
      </c>
      <c r="EG73" s="223" t="str">
        <f t="shared" si="24"/>
        <v>0.0131</v>
      </c>
      <c r="EH73" s="224" t="str">
        <f t="shared" si="25"/>
        <v>0:01:34</v>
      </c>
      <c r="EI73" s="225">
        <v>132.0</v>
      </c>
    </row>
    <row r="74">
      <c r="A74" s="33"/>
      <c r="B74" s="226" t="s">
        <v>965</v>
      </c>
      <c r="C74" s="227" t="s">
        <v>886</v>
      </c>
      <c r="D74" s="227">
        <v>1.0</v>
      </c>
      <c r="E74" s="227">
        <v>1.0</v>
      </c>
      <c r="F74" s="227">
        <v>1.0</v>
      </c>
      <c r="G74" s="228" t="str">
        <f t="shared" si="5"/>
        <v>15.6</v>
      </c>
      <c r="H74" s="229">
        <v>8.0</v>
      </c>
      <c r="I74" s="229">
        <v>8.0</v>
      </c>
      <c r="J74" s="229" t="str">
        <f>H74/Main!$D$9</f>
        <v>8</v>
      </c>
      <c r="K74" s="229" t="str">
        <f>I74/Main!$D$10</f>
        <v>8</v>
      </c>
      <c r="L74" s="229" t="str">
        <f t="shared" si="6"/>
        <v>1</v>
      </c>
      <c r="M74" s="229">
        <v>1.0</v>
      </c>
      <c r="N74" s="230"/>
      <c r="O74" s="230"/>
      <c r="P74" s="230"/>
      <c r="Q74" s="231"/>
      <c r="R74" s="230"/>
      <c r="S74" s="232"/>
      <c r="T74" s="232"/>
      <c r="U74" s="230"/>
      <c r="V74" s="230"/>
      <c r="W74" s="232"/>
      <c r="X74" s="232"/>
      <c r="Y74" s="230"/>
      <c r="Z74" s="230"/>
      <c r="AA74" s="230"/>
      <c r="AB74" s="230"/>
      <c r="AC74" s="334" t="s">
        <v>913</v>
      </c>
      <c r="AD74" s="225">
        <v>4.0</v>
      </c>
      <c r="AE74" s="225">
        <v>0.0</v>
      </c>
      <c r="AF74" s="225">
        <v>0.0</v>
      </c>
      <c r="AG74" s="225">
        <v>0.0</v>
      </c>
      <c r="AH74" s="309">
        <v>10.0</v>
      </c>
      <c r="AI74" s="225">
        <v>0.0</v>
      </c>
      <c r="AJ74" s="225">
        <v>0.0</v>
      </c>
      <c r="AK74" s="225">
        <v>0.0</v>
      </c>
      <c r="AL74" s="225">
        <v>0.0</v>
      </c>
      <c r="AM74" s="225">
        <v>0.0</v>
      </c>
      <c r="AN74" s="225">
        <v>0.0</v>
      </c>
      <c r="AO74" s="225">
        <v>0.0</v>
      </c>
      <c r="AP74" s="225">
        <v>0.0</v>
      </c>
      <c r="AQ74" s="225">
        <v>0.0</v>
      </c>
      <c r="AR74" s="225">
        <v>0.0</v>
      </c>
      <c r="AS74" s="225">
        <v>0.0</v>
      </c>
      <c r="AT74" s="225">
        <v>0.0</v>
      </c>
      <c r="AU74" s="225">
        <v>0.0</v>
      </c>
      <c r="AV74" s="225">
        <v>0.0</v>
      </c>
      <c r="AW74" s="225">
        <v>0.0</v>
      </c>
      <c r="AX74" s="225">
        <v>0.0</v>
      </c>
      <c r="AY74" s="236" t="str">
        <f t="shared" ref="AY74:BS74" si="298">IF(AD74 = 0, "", AD74)</f>
        <v>4</v>
      </c>
      <c r="AZ74" s="227" t="str">
        <f t="shared" si="298"/>
        <v/>
      </c>
      <c r="BA74" s="227" t="str">
        <f t="shared" si="298"/>
        <v/>
      </c>
      <c r="BB74" s="227" t="str">
        <f t="shared" si="298"/>
        <v/>
      </c>
      <c r="BC74" s="237" t="str">
        <f t="shared" si="298"/>
        <v>10</v>
      </c>
      <c r="BD74" s="227" t="str">
        <f t="shared" si="298"/>
        <v/>
      </c>
      <c r="BE74" s="227" t="str">
        <f t="shared" si="298"/>
        <v/>
      </c>
      <c r="BF74" s="227" t="str">
        <f t="shared" si="298"/>
        <v/>
      </c>
      <c r="BG74" s="227" t="str">
        <f t="shared" si="298"/>
        <v/>
      </c>
      <c r="BH74" s="227" t="str">
        <f t="shared" si="298"/>
        <v/>
      </c>
      <c r="BI74" s="227" t="str">
        <f t="shared" si="298"/>
        <v/>
      </c>
      <c r="BJ74" s="227" t="str">
        <f t="shared" si="298"/>
        <v/>
      </c>
      <c r="BK74" s="227" t="str">
        <f t="shared" si="298"/>
        <v/>
      </c>
      <c r="BL74" s="227" t="str">
        <f t="shared" si="298"/>
        <v/>
      </c>
      <c r="BM74" s="227" t="str">
        <f t="shared" si="298"/>
        <v/>
      </c>
      <c r="BN74" s="227" t="str">
        <f t="shared" si="298"/>
        <v/>
      </c>
      <c r="BO74" s="227" t="str">
        <f t="shared" si="298"/>
        <v/>
      </c>
      <c r="BP74" s="227" t="str">
        <f t="shared" si="298"/>
        <v/>
      </c>
      <c r="BQ74" s="227" t="str">
        <f t="shared" si="298"/>
        <v/>
      </c>
      <c r="BR74" s="227" t="str">
        <f t="shared" si="298"/>
        <v/>
      </c>
      <c r="BS74" s="238" t="str">
        <f t="shared" si="298"/>
        <v/>
      </c>
      <c r="BT74" s="239" t="str">
        <f>$AY74*Assembly!Y$4+$AZ74*Assembly!Y$5+$BA74*Assembly!Y$6+$BB74*Assembly!Y$7+$BC74*Assembly!Y$8+$BD74*Assembly!Y$9+$BE74*Assembly!Y$10+$BF74*Assembly!Y$11+$BG74*Assembly!Y$12+$BH74*Assembly!Y$13+$BI74*Assembly!Y$14+$BJ74*Assembly!Y$15+$BK74*Assembly!Y$16+$BL74*Assembly!Y$17+$BM74*Assembly!Y$18+$BN74*Assembly!Y$19+$BO74*Assembly!Y$20+$BP74*Assembly!Y$21+$BQ74*Assembly!Y$22+$BR74*Assembly!Y$23+$BS74*Assembly!Y$24</f>
        <v>160</v>
      </c>
      <c r="BU74" s="225" t="str">
        <f t="shared" si="8"/>
        <v>10</v>
      </c>
      <c r="BV74" s="225"/>
      <c r="BW74" s="225" t="str">
        <f>$AY74*Assembly!AC$4+$AZ74*Assembly!AC$5+$BA74*Assembly!AC$6+$BB74*Assembly!AC$7+$BC74*Assembly!AC$8+$BD74*Assembly!AC$9+$BE74*Assembly!AC$10+$BF74*Assembly!AC$11+$BG74*Assembly!AC$12+$BH74*Assembly!AC$13+$BI74*Assembly!AC$14+$BJ74*Assembly!AC$15+$BK74*Assembly!AC$16+$BL74*Assembly!AC$17+$BM74*Assembly!AC$18+$BN74*Assembly!AC$19+$BO74*Assembly!AC$20+$BP74*Assembly!AC$21+$BQ74*Assembly!AC$22+$BR74*Assembly!AC$23+$BS74*Assembly!AC$24</f>
        <v>700</v>
      </c>
      <c r="BX74" s="240" t="str">
        <f t="shared" si="9"/>
        <v>4.38</v>
      </c>
      <c r="BY74" s="241" t="str">
        <f t="shared" si="10"/>
        <v>45</v>
      </c>
      <c r="BZ74" s="242" t="str">
        <f t="shared" si="11"/>
        <v>68.4</v>
      </c>
      <c r="CA74" s="241" t="str">
        <f t="shared" si="12"/>
        <v>88</v>
      </c>
      <c r="CB74" s="225" t="str">
        <f>$AY74*Assembly!X$4+$AZ74*Assembly!X$5+$BA74*Assembly!X$6+$BB74*Assembly!X$7+$BC74*Assembly!X$8+$BD74*Assembly!X$9+$BE74*Assembly!X$10+$BF74*Assembly!X$11+$BG74*Assembly!X$12+$BH74*Assembly!X$13+$BI74*Assembly!X$14+$BJ74*Assembly!X$15+$BK74*Assembly!X$16+$BL74*Assembly!X$17+$BM74*Assembly!X$18+$BN74*Assembly!X$19+$BO74*Assembly!X$20+$BP74*Assembly!X$21+$BQ74*Assembly!X$22+$BR74*Assembly!X$23+$BS74*Assembly!X$24</f>
        <v>44</v>
      </c>
      <c r="CC74" s="225" t="str">
        <f t="shared" si="13"/>
        <v>6,844</v>
      </c>
      <c r="CD74" s="223" t="str">
        <f t="shared" si="14"/>
        <v>0.0068</v>
      </c>
      <c r="CE74" s="243" t="str">
        <f>$AY74*Assembly!AB$4+$AZ74*Assembly!AB$5+$BA74*Assembly!AB$6+$BB74*Assembly!AB$7+$BC74*Assembly!AB$8+$BD74*Assembly!AB$9+$BE74*Assembly!AB$10+$BF74*Assembly!AB$11+$BG74*Assembly!AB$12+$BH74*Assembly!AB$13+$BI74*Assembly!AB$14+$BJ74*Assembly!AB$15+$BK74*Assembly!AB$16+$BL74*Assembly!AB$17+$BM74*Assembly!AB$18+$BN74*Assembly!AB$19+$BO74*Assembly!AB$20+$BP74*Assembly!AB$21+$BQ74*Assembly!AB$22+$BR74*Assembly!AB$23+$BS74*Assembly!AB$24</f>
        <v>32</v>
      </c>
      <c r="CF74" s="231" t="str">
        <f>$AY74*Assembly!M$4+$AZ74*Assembly!M$5+$BA74*Assembly!M$6+$BB74*Assembly!M$7+$BC74*Assembly!M$8+$BD74*Assembly!M$9+$BE74*Assembly!M$10+$BF74*Assembly!M$11+$BG74*Assembly!M$12+$BH74*Assembly!M$13+$BI74*Assembly!M$14+$BJ74*Assembly!M$15+$BK74*Assembly!M$16+$BL74*Assembly!M$17+$BM74*Assembly!M$18+$BN74*Assembly!M$19+$BO74*Assembly!M$20+$BP74*Assembly!M$21+$BQ74*Assembly!M$22+$BR74*Assembly!M$23+$BS74*Assembly!M$24</f>
        <v>184</v>
      </c>
      <c r="CG74" s="231" t="str">
        <f>$AY74*Assembly!N$4+$AZ74*Assembly!N$5+$BA74*Assembly!N$6+$BB74*Assembly!N$7+$BC74*Assembly!N$8+$BD74*Assembly!N$9+$BE74*Assembly!N$10+$BF74*Assembly!N$11+$BG74*Assembly!N$12+$BH74*Assembly!N$13+$BI74*Assembly!N$14+$BJ74*Assembly!N$15+$BK74*Assembly!N$16+$BL74*Assembly!N$17+$BM74*Assembly!N$18+$BN74*Assembly!N$19+$BO74*Assembly!N$20+$BP74*Assembly!N$21+$BQ74*Assembly!N$22+$BR74*Assembly!N$23+$BS74*Assembly!N$24</f>
        <v>0</v>
      </c>
      <c r="CH74" s="231" t="str">
        <f>$AY74*Assembly!O$4+$AZ74*Assembly!O$5+$BA74*Assembly!O$6+$BB74*Assembly!O$7+$BC74*Assembly!O$8+$BD74*Assembly!O$9+$BE74*Assembly!O$10+$BF74*Assembly!O$11+$BG74*Assembly!O$12+$BH74*Assembly!O$13+$BI74*Assembly!O$14+$BJ74*Assembly!O$15+$BK74*Assembly!O$16+$BL74*Assembly!O$17+$BM74*Assembly!O$18+$BN74*Assembly!O$19+$BO74*Assembly!O$20+$BP74*Assembly!O$21+$BQ74*Assembly!O$22+$BR74*Assembly!O$23+$BS74*Assembly!O$24</f>
        <v>0</v>
      </c>
      <c r="CI74" s="229" t="str">
        <f>$AY74*Assembly!P$4+$AZ74*Assembly!P$5+$BA74*Assembly!P$6+$BB74*Assembly!P$7+$BC74*Assembly!P$8+$BD74*Assembly!P$9+$BE74*Assembly!P$10+$BF74*Assembly!P$11+$BG74*Assembly!P$12+$BH74*Assembly!P$13+$BI74*Assembly!P$14+$BJ74*Assembly!P$15+$BK74*Assembly!P$16+$BL74*Assembly!P$17+$BM74*Assembly!P$18+$BN74*Assembly!P$19+$BO74*Assembly!P$20+$BP74*Assembly!P$21+$BQ74*Assembly!P$22+$BR74*Assembly!P$23+$BS74*Assembly!P$24</f>
        <v>0</v>
      </c>
      <c r="CJ74" s="229" t="str">
        <f>$AY74*Assembly!Q$4+$AZ74*Assembly!Q$5+$BA74*Assembly!Q$6+$BB74*Assembly!Q$7+$BC74*Assembly!Q$8+$BD74*Assembly!Q$9+$BE74*Assembly!Q$10+$BF74*Assembly!Q$11+$BG74*Assembly!Q$12+$BH74*Assembly!Q$13+$BI74*Assembly!Q$14+$BJ74*Assembly!Q$15+$BK74*Assembly!Q$16+$BL74*Assembly!Q$17+$BM74*Assembly!Q$18+$BN74*Assembly!Q$19+$BO74*Assembly!Q$20+$BP74*Assembly!Q$21+$BQ74*Assembly!Q$22+$BR74*Assembly!Q$23+$BS74*Assembly!Q$24</f>
        <v>0</v>
      </c>
      <c r="CK74" s="231" t="str">
        <f>$AY74*Assembly!R$4+$AZ74*Assembly!R$5+$BA74*Assembly!R$6+$BB74*Assembly!R$7+$BC74*Assembly!R$8+$BD74*Assembly!R$9+$BE74*Assembly!R$10+$BF74*Assembly!R$11+$BG74*Assembly!R$12+$BH74*Assembly!R$13+$BI74*Assembly!R$14+$BJ74*Assembly!R$15+$BK74*Assembly!R$16+$BL74*Assembly!R$17+$BM74*Assembly!R$18+$BN74*Assembly!R$19+$BO74*Assembly!R$20+$BP74*Assembly!R$21+$BQ74*Assembly!R$22+$BR74*Assembly!R$23+$BS74*Assembly!R$24</f>
        <v>0</v>
      </c>
      <c r="CL74" s="229" t="str">
        <f>$AY74*Assembly!S$4+$AZ74*Assembly!S$5+$BA74*Assembly!S$6+$BB74*Assembly!S$7+$BC74*Assembly!S$8+$BD74*Assembly!S$9+$BE74*Assembly!S$10+$BF74*Assembly!S$11+$BG74*Assembly!S$12+$BH74*Assembly!S$13+$BI74*Assembly!S$14+$BJ74*Assembly!S$15+$BK74*Assembly!S$16+$BL74*Assembly!S$17+$BM74*Assembly!S$18+$BN74*Assembly!S$19+$BO74*Assembly!S$20+$BP74*Assembly!S$21+$BQ74*Assembly!S$22+$BR74*Assembly!S$23+$BS74*Assembly!S$24</f>
        <v>0</v>
      </c>
      <c r="CM74" s="229" t="str">
        <f>$AY74*Assembly!T$4+$AZ74*Assembly!T$5+$BA74*Assembly!T$6+$BB74*Assembly!T$7+$BC74*Assembly!T$8+$BD74*Assembly!T$9+$BE74*Assembly!T$10+$BF74*Assembly!T$11+$BG74*Assembly!T$12+$BH74*Assembly!T$13+$BI74*Assembly!T$14+$BJ74*Assembly!T$15+$BK74*Assembly!T$16+$BL74*Assembly!T$17+$BM74*Assembly!T$18+$BN74*Assembly!T$19+$BO74*Assembly!T$20+$BP74*Assembly!T$21+$BQ74*Assembly!T$22+$BR74*Assembly!T$23+$BS74*Assembly!T$24</f>
        <v>0</v>
      </c>
      <c r="CN74" s="229" t="str">
        <f>$AY74*Assembly!U$4+$AZ74*Assembly!U$5+$BA74*Assembly!U$6+$BB74*Assembly!U$7+$BC74*Assembly!U$8+$BD74*Assembly!U$9+$BE74*Assembly!U$10+$BF74*Assembly!U$11+$BG74*Assembly!U$12+$BH74*Assembly!U$13+$BI74*Assembly!U$14+$BJ74*Assembly!U$15+$BK74*Assembly!U$16+$BL74*Assembly!U$17+$BM74*Assembly!U$18+$BN74*Assembly!U$19+$BO74*Assembly!U$20+$BP74*Assembly!U$21+$BQ74*Assembly!U$22+$BR74*Assembly!U$23+$BS74*Assembly!U$24</f>
        <v>0</v>
      </c>
      <c r="CO74" s="231" t="str">
        <f>$AY74*Assembly!V$4+$AZ74*Assembly!V$5+$BA74*Assembly!V$6+$BB74*Assembly!V$7+$BC74*Assembly!V$8+$BD74*Assembly!V$9+$BE74*Assembly!V$10+$BF74*Assembly!V$11+$BG74*Assembly!V$12+$BH74*Assembly!V$13+$BI74*Assembly!V$14+$BJ74*Assembly!V$15+$BK74*Assembly!V$16+$BL74*Assembly!V$17+$BM74*Assembly!V$18+$BN74*Assembly!V$19+$BO74*Assembly!V$20+$BP74*Assembly!V$21+$BQ74*Assembly!V$22+$BR74*Assembly!V$23+$BS74*Assembly!V$24</f>
        <v>0</v>
      </c>
      <c r="CP74" s="231" t="str">
        <f>CF74*Refining!$F$3</f>
        <v>329</v>
      </c>
      <c r="CQ74" s="231" t="str">
        <f>CG74*Refining!$F$4</f>
        <v>0</v>
      </c>
      <c r="CR74" s="231" t="str">
        <f>CH74*Refining!$F$5</f>
        <v>0</v>
      </c>
      <c r="CS74" s="231" t="str">
        <f>CI74*Refining!$F$6</f>
        <v>0</v>
      </c>
      <c r="CT74" s="231" t="str">
        <f>CJ74*Refining!$F$7</f>
        <v>0</v>
      </c>
      <c r="CU74" s="231" t="str">
        <f>CK74*Refining!$F$8</f>
        <v>0</v>
      </c>
      <c r="CV74" s="231" t="str">
        <f>CL74*Refining!$F$9</f>
        <v>0</v>
      </c>
      <c r="CW74" s="231" t="str">
        <f>CM74*Refining!$F$10</f>
        <v>0</v>
      </c>
      <c r="CX74" s="231" t="str">
        <f>CN74*Refining!$F$11</f>
        <v>0</v>
      </c>
      <c r="CY74" s="231" t="str">
        <f>CO74*Refining!$F$12</f>
        <v>0</v>
      </c>
      <c r="CZ74" s="244" t="str">
        <f t="shared" ref="CZ74:DS74" si="299">IF(CF74 = 0, "", CF74)</f>
        <v>184</v>
      </c>
      <c r="DA74" s="245" t="str">
        <f t="shared" si="299"/>
        <v/>
      </c>
      <c r="DB74" s="245" t="str">
        <f t="shared" si="299"/>
        <v/>
      </c>
      <c r="DC74" s="245" t="str">
        <f t="shared" si="299"/>
        <v/>
      </c>
      <c r="DD74" s="245" t="str">
        <f t="shared" si="299"/>
        <v/>
      </c>
      <c r="DE74" s="245" t="str">
        <f t="shared" si="299"/>
        <v/>
      </c>
      <c r="DF74" s="245" t="str">
        <f t="shared" si="299"/>
        <v/>
      </c>
      <c r="DG74" s="245" t="str">
        <f t="shared" si="299"/>
        <v/>
      </c>
      <c r="DH74" s="245" t="str">
        <f t="shared" si="299"/>
        <v/>
      </c>
      <c r="DI74" s="246" t="str">
        <f t="shared" si="299"/>
        <v/>
      </c>
      <c r="DJ74" s="244" t="str">
        <f t="shared" si="299"/>
        <v>329</v>
      </c>
      <c r="DK74" s="245" t="str">
        <f t="shared" si="299"/>
        <v/>
      </c>
      <c r="DL74" s="245" t="str">
        <f t="shared" si="299"/>
        <v/>
      </c>
      <c r="DM74" s="245" t="str">
        <f t="shared" si="299"/>
        <v/>
      </c>
      <c r="DN74" s="259" t="str">
        <f t="shared" si="299"/>
        <v/>
      </c>
      <c r="DO74" s="245" t="str">
        <f t="shared" si="299"/>
        <v/>
      </c>
      <c r="DP74" s="245" t="str">
        <f t="shared" si="299"/>
        <v/>
      </c>
      <c r="DQ74" s="245" t="str">
        <f t="shared" si="299"/>
        <v/>
      </c>
      <c r="DR74" s="245" t="str">
        <f t="shared" si="299"/>
        <v/>
      </c>
      <c r="DS74" s="246" t="str">
        <f t="shared" si="299"/>
        <v/>
      </c>
      <c r="DT74" s="248" t="str">
        <f t="shared" si="16"/>
        <v>184</v>
      </c>
      <c r="DU74" s="249" t="str">
        <f t="shared" si="17"/>
        <v>329</v>
      </c>
      <c r="DV74" s="225" t="str">
        <f>CZ74*'Ores &amp; Ingots'!$C$3+DA74*'Ores &amp; Ingots'!$C$4+DB74*'Ores &amp; Ingots'!$C$5+DC74*'Ores &amp; Ingots'!$C$6+DD74*'Ores &amp; Ingots'!$C$7+DE74*'Ores &amp; Ingots'!$C$8+DF74*'Ores &amp; Ingots'!$C$9+DG74*'Ores &amp; Ingots'!$C$10+DH74*'Ores &amp; Ingots'!$C$11+DI74*'Ores &amp; Ingots'!$C$12</f>
        <v>23</v>
      </c>
      <c r="DW74" s="225" t="str">
        <f>DJ74*'Ores &amp; Ingots'!$B$3+DK74*'Ores &amp; Ingots'!$B$4+DL74*'Ores &amp; Ingots'!$B$5+DM74*'Ores &amp; Ingots'!$B$6+DN74*'Ores &amp; Ingots'!$B$7+DO74*'Ores &amp; Ingots'!$B$8+DP74*'Ores &amp; Ingots'!$B$9+DQ74*'Ores &amp; Ingots'!$B$10+DR74*'Ores &amp; Ingots'!$B$11+DS74*'Ores &amp; Ingots'!$B$12</f>
        <v>122</v>
      </c>
      <c r="DX74" s="249" t="str">
        <f>CZ74*Refining!$G$3+DA74*Refining!$G$4+DB74*Refining!$G$5+DC74*Refining!$G$6+DD74*Refining!$G$7+DE74*Refining!$G$8+DF74*Refining!$G$9+DG74*Refining!$G$10+DH74*Refining!$G$11+DI74*Refining!$G$12</f>
        <v>13</v>
      </c>
      <c r="DY74" s="249" t="str">
        <f t="shared" si="18"/>
        <v>1,966</v>
      </c>
      <c r="DZ74" s="250" t="str">
        <f t="shared" si="19"/>
        <v>0.0020</v>
      </c>
      <c r="EA74" s="248" t="str">
        <f t="shared" si="20"/>
        <v>65</v>
      </c>
      <c r="EB74" s="251" t="str">
        <f t="shared" ref="EB74:EC74" si="300">EA74/60</f>
        <v>1.1</v>
      </c>
      <c r="EC74" s="251" t="str">
        <f t="shared" si="300"/>
        <v>0.0</v>
      </c>
      <c r="ED74" s="248" t="str">
        <f t="shared" si="22"/>
        <v>8,810</v>
      </c>
      <c r="EE74" s="251" t="str">
        <f t="shared" ref="EE74:EF74" si="301">ED74/1000</f>
        <v>8.8</v>
      </c>
      <c r="EF74" s="252" t="str">
        <f t="shared" si="301"/>
        <v>0.01</v>
      </c>
      <c r="EG74" s="223" t="str">
        <f t="shared" si="24"/>
        <v>0.0088</v>
      </c>
      <c r="EH74" s="224" t="str">
        <f t="shared" si="25"/>
        <v>0:01:05</v>
      </c>
      <c r="EI74" s="225">
        <v>1450.0</v>
      </c>
    </row>
    <row r="75">
      <c r="A75" s="33"/>
      <c r="B75" s="226" t="s">
        <v>966</v>
      </c>
      <c r="C75" s="227" t="s">
        <v>886</v>
      </c>
      <c r="D75" s="227">
        <v>1.0</v>
      </c>
      <c r="E75" s="227">
        <v>1.0</v>
      </c>
      <c r="F75" s="227">
        <v>1.0</v>
      </c>
      <c r="G75" s="253" t="str">
        <f t="shared" si="5"/>
        <v>15.6</v>
      </c>
      <c r="H75" s="254">
        <v>5.0</v>
      </c>
      <c r="I75" s="254">
        <v>5.0</v>
      </c>
      <c r="J75" s="254" t="str">
        <f>H75/Main!$D$9</f>
        <v>5</v>
      </c>
      <c r="K75" s="254" t="str">
        <f>I75/Main!$D$10</f>
        <v>5</v>
      </c>
      <c r="L75" s="254" t="str">
        <f t="shared" si="6"/>
        <v>1</v>
      </c>
      <c r="M75" s="254">
        <v>1.0</v>
      </c>
      <c r="N75" s="255"/>
      <c r="O75" s="255"/>
      <c r="P75" s="255"/>
      <c r="Q75" s="256"/>
      <c r="R75" s="255"/>
      <c r="S75" s="257"/>
      <c r="T75" s="257"/>
      <c r="U75" s="255"/>
      <c r="V75" s="255"/>
      <c r="W75" s="257"/>
      <c r="X75" s="257"/>
      <c r="Y75" s="255"/>
      <c r="Z75" s="255"/>
      <c r="AA75" s="255"/>
      <c r="AB75" s="255"/>
      <c r="AC75" s="335" t="s">
        <v>913</v>
      </c>
      <c r="AD75" s="225">
        <v>2.0</v>
      </c>
      <c r="AE75" s="225">
        <v>0.0</v>
      </c>
      <c r="AF75" s="225">
        <v>0.0</v>
      </c>
      <c r="AG75" s="225">
        <v>0.0</v>
      </c>
      <c r="AH75" s="309">
        <v>6.0</v>
      </c>
      <c r="AI75" s="225">
        <v>0.0</v>
      </c>
      <c r="AJ75" s="225">
        <v>0.0</v>
      </c>
      <c r="AK75" s="225">
        <v>0.0</v>
      </c>
      <c r="AL75" s="225">
        <v>0.0</v>
      </c>
      <c r="AM75" s="225">
        <v>0.0</v>
      </c>
      <c r="AN75" s="225">
        <v>0.0</v>
      </c>
      <c r="AO75" s="225">
        <v>0.0</v>
      </c>
      <c r="AP75" s="225">
        <v>0.0</v>
      </c>
      <c r="AQ75" s="225">
        <v>0.0</v>
      </c>
      <c r="AR75" s="225">
        <v>0.0</v>
      </c>
      <c r="AS75" s="225">
        <v>0.0</v>
      </c>
      <c r="AT75" s="225">
        <v>0.0</v>
      </c>
      <c r="AU75" s="225">
        <v>0.0</v>
      </c>
      <c r="AV75" s="225">
        <v>0.0</v>
      </c>
      <c r="AW75" s="225">
        <v>0.0</v>
      </c>
      <c r="AX75" s="225">
        <v>0.0</v>
      </c>
      <c r="AY75" s="236" t="str">
        <f t="shared" ref="AY75:BS75" si="302">IF(AD75 = 0, "", AD75)</f>
        <v>2</v>
      </c>
      <c r="AZ75" s="227" t="str">
        <f t="shared" si="302"/>
        <v/>
      </c>
      <c r="BA75" s="227" t="str">
        <f t="shared" si="302"/>
        <v/>
      </c>
      <c r="BB75" s="227" t="str">
        <f t="shared" si="302"/>
        <v/>
      </c>
      <c r="BC75" s="237" t="str">
        <f t="shared" si="302"/>
        <v>6</v>
      </c>
      <c r="BD75" s="227" t="str">
        <f t="shared" si="302"/>
        <v/>
      </c>
      <c r="BE75" s="227" t="str">
        <f t="shared" si="302"/>
        <v/>
      </c>
      <c r="BF75" s="227" t="str">
        <f t="shared" si="302"/>
        <v/>
      </c>
      <c r="BG75" s="227" t="str">
        <f t="shared" si="302"/>
        <v/>
      </c>
      <c r="BH75" s="227" t="str">
        <f t="shared" si="302"/>
        <v/>
      </c>
      <c r="BI75" s="227" t="str">
        <f t="shared" si="302"/>
        <v/>
      </c>
      <c r="BJ75" s="227" t="str">
        <f t="shared" si="302"/>
        <v/>
      </c>
      <c r="BK75" s="227" t="str">
        <f t="shared" si="302"/>
        <v/>
      </c>
      <c r="BL75" s="227" t="str">
        <f t="shared" si="302"/>
        <v/>
      </c>
      <c r="BM75" s="227" t="str">
        <f t="shared" si="302"/>
        <v/>
      </c>
      <c r="BN75" s="227" t="str">
        <f t="shared" si="302"/>
        <v/>
      </c>
      <c r="BO75" s="227" t="str">
        <f t="shared" si="302"/>
        <v/>
      </c>
      <c r="BP75" s="227" t="str">
        <f t="shared" si="302"/>
        <v/>
      </c>
      <c r="BQ75" s="227" t="str">
        <f t="shared" si="302"/>
        <v/>
      </c>
      <c r="BR75" s="227" t="str">
        <f t="shared" si="302"/>
        <v/>
      </c>
      <c r="BS75" s="238" t="str">
        <f t="shared" si="302"/>
        <v/>
      </c>
      <c r="BT75" s="239" t="str">
        <f>$AY75*Assembly!Y$4+$AZ75*Assembly!Y$5+$BA75*Assembly!Y$6+$BB75*Assembly!Y$7+$BC75*Assembly!Y$8+$BD75*Assembly!Y$9+$BE75*Assembly!Y$10+$BF75*Assembly!Y$11+$BG75*Assembly!Y$12+$BH75*Assembly!Y$13+$BI75*Assembly!Y$14+$BJ75*Assembly!Y$15+$BK75*Assembly!Y$16+$BL75*Assembly!Y$17+$BM75*Assembly!Y$18+$BN75*Assembly!Y$19+$BO75*Assembly!Y$20+$BP75*Assembly!Y$21+$BQ75*Assembly!Y$22+$BR75*Assembly!Y$23+$BS75*Assembly!Y$24</f>
        <v>88</v>
      </c>
      <c r="BU75" s="225" t="str">
        <f t="shared" si="8"/>
        <v>6</v>
      </c>
      <c r="BV75" s="225"/>
      <c r="BW75" s="225" t="str">
        <f>$AY75*Assembly!AC$4+$AZ75*Assembly!AC$5+$BA75*Assembly!AC$6+$BB75*Assembly!AC$7+$BC75*Assembly!AC$8+$BD75*Assembly!AC$9+$BE75*Assembly!AC$10+$BF75*Assembly!AC$11+$BG75*Assembly!AC$12+$BH75*Assembly!AC$13+$BI75*Assembly!AC$14+$BJ75*Assembly!AC$15+$BK75*Assembly!AC$16+$BL75*Assembly!AC$17+$BM75*Assembly!AC$18+$BN75*Assembly!AC$19+$BO75*Assembly!AC$20+$BP75*Assembly!AC$21+$BQ75*Assembly!AC$22+$BR75*Assembly!AC$23+$BS75*Assembly!AC$24</f>
        <v>380</v>
      </c>
      <c r="BX75" s="240" t="str">
        <f t="shared" si="9"/>
        <v>4.32</v>
      </c>
      <c r="BY75" s="241" t="str">
        <f t="shared" si="10"/>
        <v>24</v>
      </c>
      <c r="BZ75" s="242" t="str">
        <f t="shared" si="11"/>
        <v>67.5</v>
      </c>
      <c r="CA75" s="241" t="str">
        <f t="shared" si="12"/>
        <v>76</v>
      </c>
      <c r="CB75" s="225" t="str">
        <f>$AY75*Assembly!X$4+$AZ75*Assembly!X$5+$BA75*Assembly!X$6+$BB75*Assembly!X$7+$BC75*Assembly!X$8+$BD75*Assembly!X$9+$BE75*Assembly!X$10+$BF75*Assembly!X$11+$BG75*Assembly!X$12+$BH75*Assembly!X$13+$BI75*Assembly!X$14+$BJ75*Assembly!X$15+$BK75*Assembly!X$16+$BL75*Assembly!X$17+$BM75*Assembly!X$18+$BN75*Assembly!X$19+$BO75*Assembly!X$20+$BP75*Assembly!X$21+$BQ75*Assembly!X$22+$BR75*Assembly!X$23+$BS75*Assembly!X$24</f>
        <v>26</v>
      </c>
      <c r="CC75" s="225" t="str">
        <f t="shared" si="13"/>
        <v>4,044</v>
      </c>
      <c r="CD75" s="223" t="str">
        <f t="shared" si="14"/>
        <v>0.0040</v>
      </c>
      <c r="CE75" s="243" t="str">
        <f>$AY75*Assembly!AB$4+$AZ75*Assembly!AB$5+$BA75*Assembly!AB$6+$BB75*Assembly!AB$7+$BC75*Assembly!AB$8+$BD75*Assembly!AB$9+$BE75*Assembly!AB$10+$BF75*Assembly!AB$11+$BG75*Assembly!AB$12+$BH75*Assembly!AB$13+$BI75*Assembly!AB$14+$BJ75*Assembly!AB$15+$BK75*Assembly!AB$16+$BL75*Assembly!AB$17+$BM75*Assembly!AB$18+$BN75*Assembly!AB$19+$BO75*Assembly!AB$20+$BP75*Assembly!AB$21+$BQ75*Assembly!AB$22+$BR75*Assembly!AB$23+$BS75*Assembly!AB$24</f>
        <v>18</v>
      </c>
      <c r="CF75" s="256" t="str">
        <f>$AY75*Assembly!M$4+$AZ75*Assembly!M$5+$BA75*Assembly!M$6+$BB75*Assembly!M$7+$BC75*Assembly!M$8+$BD75*Assembly!M$9+$BE75*Assembly!M$10+$BF75*Assembly!M$11+$BG75*Assembly!M$12+$BH75*Assembly!M$13+$BI75*Assembly!M$14+$BJ75*Assembly!M$15+$BK75*Assembly!M$16+$BL75*Assembly!M$17+$BM75*Assembly!M$18+$BN75*Assembly!M$19+$BO75*Assembly!M$20+$BP75*Assembly!M$21+$BQ75*Assembly!M$22+$BR75*Assembly!M$23+$BS75*Assembly!M$24</f>
        <v>102</v>
      </c>
      <c r="CG75" s="256" t="str">
        <f>$AY75*Assembly!N$4+$AZ75*Assembly!N$5+$BA75*Assembly!N$6+$BB75*Assembly!N$7+$BC75*Assembly!N$8+$BD75*Assembly!N$9+$BE75*Assembly!N$10+$BF75*Assembly!N$11+$BG75*Assembly!N$12+$BH75*Assembly!N$13+$BI75*Assembly!N$14+$BJ75*Assembly!N$15+$BK75*Assembly!N$16+$BL75*Assembly!N$17+$BM75*Assembly!N$18+$BN75*Assembly!N$19+$BO75*Assembly!N$20+$BP75*Assembly!N$21+$BQ75*Assembly!N$22+$BR75*Assembly!N$23+$BS75*Assembly!N$24</f>
        <v>0</v>
      </c>
      <c r="CH75" s="256" t="str">
        <f>$AY75*Assembly!O$4+$AZ75*Assembly!O$5+$BA75*Assembly!O$6+$BB75*Assembly!O$7+$BC75*Assembly!O$8+$BD75*Assembly!O$9+$BE75*Assembly!O$10+$BF75*Assembly!O$11+$BG75*Assembly!O$12+$BH75*Assembly!O$13+$BI75*Assembly!O$14+$BJ75*Assembly!O$15+$BK75*Assembly!O$16+$BL75*Assembly!O$17+$BM75*Assembly!O$18+$BN75*Assembly!O$19+$BO75*Assembly!O$20+$BP75*Assembly!O$21+$BQ75*Assembly!O$22+$BR75*Assembly!O$23+$BS75*Assembly!O$24</f>
        <v>0</v>
      </c>
      <c r="CI75" s="254" t="str">
        <f>$AY75*Assembly!P$4+$AZ75*Assembly!P$5+$BA75*Assembly!P$6+$BB75*Assembly!P$7+$BC75*Assembly!P$8+$BD75*Assembly!P$9+$BE75*Assembly!P$10+$BF75*Assembly!P$11+$BG75*Assembly!P$12+$BH75*Assembly!P$13+$BI75*Assembly!P$14+$BJ75*Assembly!P$15+$BK75*Assembly!P$16+$BL75*Assembly!P$17+$BM75*Assembly!P$18+$BN75*Assembly!P$19+$BO75*Assembly!P$20+$BP75*Assembly!P$21+$BQ75*Assembly!P$22+$BR75*Assembly!P$23+$BS75*Assembly!P$24</f>
        <v>0</v>
      </c>
      <c r="CJ75" s="254" t="str">
        <f>$AY75*Assembly!Q$4+$AZ75*Assembly!Q$5+$BA75*Assembly!Q$6+$BB75*Assembly!Q$7+$BC75*Assembly!Q$8+$BD75*Assembly!Q$9+$BE75*Assembly!Q$10+$BF75*Assembly!Q$11+$BG75*Assembly!Q$12+$BH75*Assembly!Q$13+$BI75*Assembly!Q$14+$BJ75*Assembly!Q$15+$BK75*Assembly!Q$16+$BL75*Assembly!Q$17+$BM75*Assembly!Q$18+$BN75*Assembly!Q$19+$BO75*Assembly!Q$20+$BP75*Assembly!Q$21+$BQ75*Assembly!Q$22+$BR75*Assembly!Q$23+$BS75*Assembly!Q$24</f>
        <v>0</v>
      </c>
      <c r="CK75" s="256" t="str">
        <f>$AY75*Assembly!R$4+$AZ75*Assembly!R$5+$BA75*Assembly!R$6+$BB75*Assembly!R$7+$BC75*Assembly!R$8+$BD75*Assembly!R$9+$BE75*Assembly!R$10+$BF75*Assembly!R$11+$BG75*Assembly!R$12+$BH75*Assembly!R$13+$BI75*Assembly!R$14+$BJ75*Assembly!R$15+$BK75*Assembly!R$16+$BL75*Assembly!R$17+$BM75*Assembly!R$18+$BN75*Assembly!R$19+$BO75*Assembly!R$20+$BP75*Assembly!R$21+$BQ75*Assembly!R$22+$BR75*Assembly!R$23+$BS75*Assembly!R$24</f>
        <v>0</v>
      </c>
      <c r="CL75" s="254" t="str">
        <f>$AY75*Assembly!S$4+$AZ75*Assembly!S$5+$BA75*Assembly!S$6+$BB75*Assembly!S$7+$BC75*Assembly!S$8+$BD75*Assembly!S$9+$BE75*Assembly!S$10+$BF75*Assembly!S$11+$BG75*Assembly!S$12+$BH75*Assembly!S$13+$BI75*Assembly!S$14+$BJ75*Assembly!S$15+$BK75*Assembly!S$16+$BL75*Assembly!S$17+$BM75*Assembly!S$18+$BN75*Assembly!S$19+$BO75*Assembly!S$20+$BP75*Assembly!S$21+$BQ75*Assembly!S$22+$BR75*Assembly!S$23+$BS75*Assembly!S$24</f>
        <v>0</v>
      </c>
      <c r="CM75" s="254" t="str">
        <f>$AY75*Assembly!T$4+$AZ75*Assembly!T$5+$BA75*Assembly!T$6+$BB75*Assembly!T$7+$BC75*Assembly!T$8+$BD75*Assembly!T$9+$BE75*Assembly!T$10+$BF75*Assembly!T$11+$BG75*Assembly!T$12+$BH75*Assembly!T$13+$BI75*Assembly!T$14+$BJ75*Assembly!T$15+$BK75*Assembly!T$16+$BL75*Assembly!T$17+$BM75*Assembly!T$18+$BN75*Assembly!T$19+$BO75*Assembly!T$20+$BP75*Assembly!T$21+$BQ75*Assembly!T$22+$BR75*Assembly!T$23+$BS75*Assembly!T$24</f>
        <v>0</v>
      </c>
      <c r="CN75" s="254" t="str">
        <f>$AY75*Assembly!U$4+$AZ75*Assembly!U$5+$BA75*Assembly!U$6+$BB75*Assembly!U$7+$BC75*Assembly!U$8+$BD75*Assembly!U$9+$BE75*Assembly!U$10+$BF75*Assembly!U$11+$BG75*Assembly!U$12+$BH75*Assembly!U$13+$BI75*Assembly!U$14+$BJ75*Assembly!U$15+$BK75*Assembly!U$16+$BL75*Assembly!U$17+$BM75*Assembly!U$18+$BN75*Assembly!U$19+$BO75*Assembly!U$20+$BP75*Assembly!U$21+$BQ75*Assembly!U$22+$BR75*Assembly!U$23+$BS75*Assembly!U$24</f>
        <v>0</v>
      </c>
      <c r="CO75" s="256" t="str">
        <f>$AY75*Assembly!V$4+$AZ75*Assembly!V$5+$BA75*Assembly!V$6+$BB75*Assembly!V$7+$BC75*Assembly!V$8+$BD75*Assembly!V$9+$BE75*Assembly!V$10+$BF75*Assembly!V$11+$BG75*Assembly!V$12+$BH75*Assembly!V$13+$BI75*Assembly!V$14+$BJ75*Assembly!V$15+$BK75*Assembly!V$16+$BL75*Assembly!V$17+$BM75*Assembly!V$18+$BN75*Assembly!V$19+$BO75*Assembly!V$20+$BP75*Assembly!V$21+$BQ75*Assembly!V$22+$BR75*Assembly!V$23+$BS75*Assembly!V$24</f>
        <v>0</v>
      </c>
      <c r="CP75" s="256" t="str">
        <f>CF75*Refining!$F$3</f>
        <v>182</v>
      </c>
      <c r="CQ75" s="256" t="str">
        <f>CG75*Refining!$F$4</f>
        <v>0</v>
      </c>
      <c r="CR75" s="256" t="str">
        <f>CH75*Refining!$F$5</f>
        <v>0</v>
      </c>
      <c r="CS75" s="256" t="str">
        <f>CI75*Refining!$F$6</f>
        <v>0</v>
      </c>
      <c r="CT75" s="256" t="str">
        <f>CJ75*Refining!$F$7</f>
        <v>0</v>
      </c>
      <c r="CU75" s="256" t="str">
        <f>CK75*Refining!$F$8</f>
        <v>0</v>
      </c>
      <c r="CV75" s="256" t="str">
        <f>CL75*Refining!$F$9</f>
        <v>0</v>
      </c>
      <c r="CW75" s="256" t="str">
        <f>CM75*Refining!$F$10</f>
        <v>0</v>
      </c>
      <c r="CX75" s="256" t="str">
        <f>CN75*Refining!$F$11</f>
        <v>0</v>
      </c>
      <c r="CY75" s="256" t="str">
        <f>CO75*Refining!$F$12</f>
        <v>0</v>
      </c>
      <c r="CZ75" s="244" t="str">
        <f t="shared" ref="CZ75:DS75" si="303">IF(CF75 = 0, "", CF75)</f>
        <v>102</v>
      </c>
      <c r="DA75" s="245" t="str">
        <f t="shared" si="303"/>
        <v/>
      </c>
      <c r="DB75" s="245" t="str">
        <f t="shared" si="303"/>
        <v/>
      </c>
      <c r="DC75" s="245" t="str">
        <f t="shared" si="303"/>
        <v/>
      </c>
      <c r="DD75" s="245" t="str">
        <f t="shared" si="303"/>
        <v/>
      </c>
      <c r="DE75" s="245" t="str">
        <f t="shared" si="303"/>
        <v/>
      </c>
      <c r="DF75" s="245" t="str">
        <f t="shared" si="303"/>
        <v/>
      </c>
      <c r="DG75" s="245" t="str">
        <f t="shared" si="303"/>
        <v/>
      </c>
      <c r="DH75" s="245" t="str">
        <f t="shared" si="303"/>
        <v/>
      </c>
      <c r="DI75" s="246" t="str">
        <f t="shared" si="303"/>
        <v/>
      </c>
      <c r="DJ75" s="244" t="str">
        <f t="shared" si="303"/>
        <v>182</v>
      </c>
      <c r="DK75" s="245" t="str">
        <f t="shared" si="303"/>
        <v/>
      </c>
      <c r="DL75" s="245" t="str">
        <f t="shared" si="303"/>
        <v/>
      </c>
      <c r="DM75" s="245" t="str">
        <f t="shared" si="303"/>
        <v/>
      </c>
      <c r="DN75" s="259" t="str">
        <f t="shared" si="303"/>
        <v/>
      </c>
      <c r="DO75" s="245" t="str">
        <f t="shared" si="303"/>
        <v/>
      </c>
      <c r="DP75" s="245" t="str">
        <f t="shared" si="303"/>
        <v/>
      </c>
      <c r="DQ75" s="245" t="str">
        <f t="shared" si="303"/>
        <v/>
      </c>
      <c r="DR75" s="245" t="str">
        <f t="shared" si="303"/>
        <v/>
      </c>
      <c r="DS75" s="246" t="str">
        <f t="shared" si="303"/>
        <v/>
      </c>
      <c r="DT75" s="248" t="str">
        <f t="shared" si="16"/>
        <v>102</v>
      </c>
      <c r="DU75" s="249" t="str">
        <f t="shared" si="17"/>
        <v>182</v>
      </c>
      <c r="DV75" s="225" t="str">
        <f>CZ75*'Ores &amp; Ingots'!$C$3+DA75*'Ores &amp; Ingots'!$C$4+DB75*'Ores &amp; Ingots'!$C$5+DC75*'Ores &amp; Ingots'!$C$6+DD75*'Ores &amp; Ingots'!$C$7+DE75*'Ores &amp; Ingots'!$C$8+DF75*'Ores &amp; Ingots'!$C$9+DG75*'Ores &amp; Ingots'!$C$10+DH75*'Ores &amp; Ingots'!$C$11+DI75*'Ores &amp; Ingots'!$C$12</f>
        <v>13</v>
      </c>
      <c r="DW75" s="225" t="str">
        <f>DJ75*'Ores &amp; Ingots'!$B$3+DK75*'Ores &amp; Ingots'!$B$4+DL75*'Ores &amp; Ingots'!$B$5+DM75*'Ores &amp; Ingots'!$B$6+DN75*'Ores &amp; Ingots'!$B$7+DO75*'Ores &amp; Ingots'!$B$8+DP75*'Ores &amp; Ingots'!$B$9+DQ75*'Ores &amp; Ingots'!$B$10+DR75*'Ores &amp; Ingots'!$B$11+DS75*'Ores &amp; Ingots'!$B$12</f>
        <v>67</v>
      </c>
      <c r="DX75" s="249" t="str">
        <f>CZ75*Refining!$G$3+DA75*Refining!$G$4+DB75*Refining!$G$5+DC75*Refining!$G$6+DD75*Refining!$G$7+DE75*Refining!$G$8+DF75*Refining!$G$9+DG75*Refining!$G$10+DH75*Refining!$G$11+DI75*Refining!$G$12</f>
        <v>7</v>
      </c>
      <c r="DY75" s="249" t="str">
        <f t="shared" si="18"/>
        <v>1,090</v>
      </c>
      <c r="DZ75" s="250" t="str">
        <f t="shared" si="19"/>
        <v>0.0011</v>
      </c>
      <c r="EA75" s="248" t="str">
        <f t="shared" si="20"/>
        <v>38</v>
      </c>
      <c r="EB75" s="251" t="str">
        <f t="shared" ref="EB75:EC75" si="304">EA75/60</f>
        <v>0.6</v>
      </c>
      <c r="EC75" s="251" t="str">
        <f t="shared" si="304"/>
        <v>0.0</v>
      </c>
      <c r="ED75" s="248" t="str">
        <f t="shared" si="22"/>
        <v>5,134</v>
      </c>
      <c r="EE75" s="251" t="str">
        <f t="shared" ref="EE75:EF75" si="305">ED75/1000</f>
        <v>5.1</v>
      </c>
      <c r="EF75" s="252" t="str">
        <f t="shared" si="305"/>
        <v>0.01</v>
      </c>
      <c r="EG75" s="223" t="str">
        <f t="shared" si="24"/>
        <v>0.0051</v>
      </c>
      <c r="EH75" s="224" t="str">
        <f t="shared" si="25"/>
        <v>0:00:38</v>
      </c>
      <c r="EI75" s="225">
        <v>742.0</v>
      </c>
    </row>
    <row r="76">
      <c r="A76" s="33"/>
      <c r="B76" s="226" t="s">
        <v>967</v>
      </c>
      <c r="C76" s="227" t="s">
        <v>886</v>
      </c>
      <c r="D76" s="227">
        <v>1.0</v>
      </c>
      <c r="E76" s="227">
        <v>1.0</v>
      </c>
      <c r="F76" s="227">
        <v>1.0</v>
      </c>
      <c r="G76" s="228" t="str">
        <f t="shared" si="5"/>
        <v>15.6</v>
      </c>
      <c r="H76" s="229">
        <v>10.0</v>
      </c>
      <c r="I76" s="229">
        <v>10.0</v>
      </c>
      <c r="J76" s="229" t="str">
        <f>H76/Main!$D$9</f>
        <v>10</v>
      </c>
      <c r="K76" s="229" t="str">
        <f>I76/Main!$D$10</f>
        <v>10</v>
      </c>
      <c r="L76" s="229" t="str">
        <f t="shared" si="6"/>
        <v>1</v>
      </c>
      <c r="M76" s="229">
        <v>1.0</v>
      </c>
      <c r="N76" s="230"/>
      <c r="O76" s="230"/>
      <c r="P76" s="230"/>
      <c r="Q76" s="231"/>
      <c r="R76" s="230"/>
      <c r="S76" s="232"/>
      <c r="T76" s="232"/>
      <c r="U76" s="230"/>
      <c r="V76" s="230"/>
      <c r="W76" s="232"/>
      <c r="X76" s="232"/>
      <c r="Y76" s="230"/>
      <c r="Z76" s="230"/>
      <c r="AA76" s="230"/>
      <c r="AB76" s="230"/>
      <c r="AC76" s="334" t="s">
        <v>913</v>
      </c>
      <c r="AD76" s="225">
        <v>0.0</v>
      </c>
      <c r="AE76" s="225">
        <v>12.0</v>
      </c>
      <c r="AF76" s="225">
        <v>4.0</v>
      </c>
      <c r="AG76" s="225">
        <v>0.0</v>
      </c>
      <c r="AH76" s="309">
        <v>8.0</v>
      </c>
      <c r="AI76" s="225">
        <v>0.0</v>
      </c>
      <c r="AJ76" s="225">
        <v>0.0</v>
      </c>
      <c r="AK76" s="225">
        <v>0.0</v>
      </c>
      <c r="AL76" s="225">
        <v>0.0</v>
      </c>
      <c r="AM76" s="225">
        <v>0.0</v>
      </c>
      <c r="AN76" s="225">
        <v>0.0</v>
      </c>
      <c r="AO76" s="225">
        <v>0.0</v>
      </c>
      <c r="AP76" s="225">
        <v>0.0</v>
      </c>
      <c r="AQ76" s="225">
        <v>0.0</v>
      </c>
      <c r="AR76" s="225">
        <v>0.0</v>
      </c>
      <c r="AS76" s="225">
        <v>0.0</v>
      </c>
      <c r="AT76" s="225">
        <v>0.0</v>
      </c>
      <c r="AU76" s="225">
        <v>0.0</v>
      </c>
      <c r="AV76" s="225">
        <v>0.0</v>
      </c>
      <c r="AW76" s="225">
        <v>0.0</v>
      </c>
      <c r="AX76" s="225">
        <v>0.0</v>
      </c>
      <c r="AY76" s="236" t="str">
        <f t="shared" ref="AY76:BS76" si="306">IF(AD76 = 0, "", AD76)</f>
        <v/>
      </c>
      <c r="AZ76" s="227" t="str">
        <f t="shared" si="306"/>
        <v>12</v>
      </c>
      <c r="BA76" s="227" t="str">
        <f t="shared" si="306"/>
        <v>4</v>
      </c>
      <c r="BB76" s="227" t="str">
        <f t="shared" si="306"/>
        <v/>
      </c>
      <c r="BC76" s="237" t="str">
        <f t="shared" si="306"/>
        <v>8</v>
      </c>
      <c r="BD76" s="227" t="str">
        <f t="shared" si="306"/>
        <v/>
      </c>
      <c r="BE76" s="227" t="str">
        <f t="shared" si="306"/>
        <v/>
      </c>
      <c r="BF76" s="227" t="str">
        <f t="shared" si="306"/>
        <v/>
      </c>
      <c r="BG76" s="227" t="str">
        <f t="shared" si="306"/>
        <v/>
      </c>
      <c r="BH76" s="227" t="str">
        <f t="shared" si="306"/>
        <v/>
      </c>
      <c r="BI76" s="227" t="str">
        <f t="shared" si="306"/>
        <v/>
      </c>
      <c r="BJ76" s="227" t="str">
        <f t="shared" si="306"/>
        <v/>
      </c>
      <c r="BK76" s="227" t="str">
        <f t="shared" si="306"/>
        <v/>
      </c>
      <c r="BL76" s="227" t="str">
        <f t="shared" si="306"/>
        <v/>
      </c>
      <c r="BM76" s="227" t="str">
        <f t="shared" si="306"/>
        <v/>
      </c>
      <c r="BN76" s="227" t="str">
        <f t="shared" si="306"/>
        <v/>
      </c>
      <c r="BO76" s="227" t="str">
        <f t="shared" si="306"/>
        <v/>
      </c>
      <c r="BP76" s="227" t="str">
        <f t="shared" si="306"/>
        <v/>
      </c>
      <c r="BQ76" s="227" t="str">
        <f t="shared" si="306"/>
        <v/>
      </c>
      <c r="BR76" s="227" t="str">
        <f t="shared" si="306"/>
        <v/>
      </c>
      <c r="BS76" s="238" t="str">
        <f t="shared" si="306"/>
        <v/>
      </c>
      <c r="BT76" s="239" t="str">
        <f>$AY76*Assembly!Y$4+$AZ76*Assembly!Y$5+$BA76*Assembly!Y$6+$BB76*Assembly!Y$7+$BC76*Assembly!Y$8+$BD76*Assembly!Y$9+$BE76*Assembly!Y$10+$BF76*Assembly!Y$11+$BG76*Assembly!Y$12+$BH76*Assembly!Y$13+$BI76*Assembly!Y$14+$BJ76*Assembly!Y$15+$BK76*Assembly!Y$16+$BL76*Assembly!Y$17+$BM76*Assembly!Y$18+$BN76*Assembly!Y$19+$BO76*Assembly!Y$20+$BP76*Assembly!Y$21+$BQ76*Assembly!Y$22+$BR76*Assembly!Y$23+$BS76*Assembly!Y$24</f>
        <v>116</v>
      </c>
      <c r="BU76" s="225" t="str">
        <f t="shared" si="8"/>
        <v>7</v>
      </c>
      <c r="BV76" s="225"/>
      <c r="BW76" s="225" t="str">
        <f>$AY76*Assembly!AC$4+$AZ76*Assembly!AC$5+$BA76*Assembly!AC$6+$BB76*Assembly!AC$7+$BC76*Assembly!AC$8+$BD76*Assembly!AC$9+$BE76*Assembly!AC$10+$BF76*Assembly!AC$11+$BG76*Assembly!AC$12+$BH76*Assembly!AC$13+$BI76*Assembly!AC$14+$BJ76*Assembly!AC$15+$BK76*Assembly!AC$16+$BL76*Assembly!AC$17+$BM76*Assembly!AC$18+$BN76*Assembly!AC$19+$BO76*Assembly!AC$20+$BP76*Assembly!AC$21+$BQ76*Assembly!AC$22+$BR76*Assembly!AC$23+$BS76*Assembly!AC$24</f>
        <v>480</v>
      </c>
      <c r="BX76" s="240" t="str">
        <f t="shared" si="9"/>
        <v>4.14</v>
      </c>
      <c r="BY76" s="241" t="str">
        <f t="shared" si="10"/>
        <v>31</v>
      </c>
      <c r="BZ76" s="242" t="str">
        <f t="shared" si="11"/>
        <v>64.7</v>
      </c>
      <c r="CA76" s="241" t="str">
        <f t="shared" si="12"/>
        <v>48</v>
      </c>
      <c r="CB76" s="225" t="str">
        <f>$AY76*Assembly!X$4+$AZ76*Assembly!X$5+$BA76*Assembly!X$6+$BB76*Assembly!X$7+$BC76*Assembly!X$8+$BD76*Assembly!X$9+$BE76*Assembly!X$10+$BF76*Assembly!X$11+$BG76*Assembly!X$12+$BH76*Assembly!X$13+$BI76*Assembly!X$14+$BJ76*Assembly!X$15+$BK76*Assembly!X$16+$BL76*Assembly!X$17+$BM76*Assembly!X$18+$BN76*Assembly!X$19+$BO76*Assembly!X$20+$BP76*Assembly!X$21+$BQ76*Assembly!X$22+$BR76*Assembly!X$23+$BS76*Assembly!X$24</f>
        <v>48</v>
      </c>
      <c r="CC76" s="225" t="str">
        <f t="shared" si="13"/>
        <v>7,467</v>
      </c>
      <c r="CD76" s="223" t="str">
        <f t="shared" si="14"/>
        <v>0.0075</v>
      </c>
      <c r="CE76" s="243" t="str">
        <f>$AY76*Assembly!AB$4+$AZ76*Assembly!AB$5+$BA76*Assembly!AB$6+$BB76*Assembly!AB$7+$BC76*Assembly!AB$8+$BD76*Assembly!AB$9+$BE76*Assembly!AB$10+$BF76*Assembly!AB$11+$BG76*Assembly!AB$12+$BH76*Assembly!AB$13+$BI76*Assembly!AB$14+$BJ76*Assembly!AB$15+$BK76*Assembly!AB$16+$BL76*Assembly!AB$17+$BM76*Assembly!AB$18+$BN76*Assembly!AB$19+$BO76*Assembly!AB$20+$BP76*Assembly!AB$21+$BQ76*Assembly!AB$22+$BR76*Assembly!AB$23+$BS76*Assembly!AB$24</f>
        <v>84</v>
      </c>
      <c r="CF76" s="231" t="str">
        <f>$AY76*Assembly!M$4+$AZ76*Assembly!M$5+$BA76*Assembly!M$6+$BB76*Assembly!M$7+$BC76*Assembly!M$8+$BD76*Assembly!M$9+$BE76*Assembly!M$10+$BF76*Assembly!M$11+$BG76*Assembly!M$12+$BH76*Assembly!M$13+$BI76*Assembly!M$14+$BJ76*Assembly!M$15+$BK76*Assembly!M$16+$BL76*Assembly!M$17+$BM76*Assembly!M$18+$BN76*Assembly!M$19+$BO76*Assembly!M$20+$BP76*Assembly!M$21+$BQ76*Assembly!M$22+$BR76*Assembly!M$23+$BS76*Assembly!M$24</f>
        <v>142</v>
      </c>
      <c r="CG76" s="231" t="str">
        <f>$AY76*Assembly!N$4+$AZ76*Assembly!N$5+$BA76*Assembly!N$6+$BB76*Assembly!N$7+$BC76*Assembly!N$8+$BD76*Assembly!N$9+$BE76*Assembly!N$10+$BF76*Assembly!N$11+$BG76*Assembly!N$12+$BH76*Assembly!N$13+$BI76*Assembly!N$14+$BJ76*Assembly!N$15+$BK76*Assembly!N$16+$BL76*Assembly!N$17+$BM76*Assembly!N$18+$BN76*Assembly!N$19+$BO76*Assembly!N$20+$BP76*Assembly!N$21+$BQ76*Assembly!N$22+$BR76*Assembly!N$23+$BS76*Assembly!N$24</f>
        <v>0</v>
      </c>
      <c r="CH76" s="231" t="str">
        <f>$AY76*Assembly!O$4+$AZ76*Assembly!O$5+$BA76*Assembly!O$6+$BB76*Assembly!O$7+$BC76*Assembly!O$8+$BD76*Assembly!O$9+$BE76*Assembly!O$10+$BF76*Assembly!O$11+$BG76*Assembly!O$12+$BH76*Assembly!O$13+$BI76*Assembly!O$14+$BJ76*Assembly!O$15+$BK76*Assembly!O$16+$BL76*Assembly!O$17+$BM76*Assembly!O$18+$BN76*Assembly!O$19+$BO76*Assembly!O$20+$BP76*Assembly!O$21+$BQ76*Assembly!O$22+$BR76*Assembly!O$23+$BS76*Assembly!O$24</f>
        <v>0</v>
      </c>
      <c r="CI76" s="229" t="str">
        <f>$AY76*Assembly!P$4+$AZ76*Assembly!P$5+$BA76*Assembly!P$6+$BB76*Assembly!P$7+$BC76*Assembly!P$8+$BD76*Assembly!P$9+$BE76*Assembly!P$10+$BF76*Assembly!P$11+$BG76*Assembly!P$12+$BH76*Assembly!P$13+$BI76*Assembly!P$14+$BJ76*Assembly!P$15+$BK76*Assembly!P$16+$BL76*Assembly!P$17+$BM76*Assembly!P$18+$BN76*Assembly!P$19+$BO76*Assembly!P$20+$BP76*Assembly!P$21+$BQ76*Assembly!P$22+$BR76*Assembly!P$23+$BS76*Assembly!P$24</f>
        <v>0</v>
      </c>
      <c r="CJ76" s="229" t="str">
        <f>$AY76*Assembly!Q$4+$AZ76*Assembly!Q$5+$BA76*Assembly!Q$6+$BB76*Assembly!Q$7+$BC76*Assembly!Q$8+$BD76*Assembly!Q$9+$BE76*Assembly!Q$10+$BF76*Assembly!Q$11+$BG76*Assembly!Q$12+$BH76*Assembly!Q$13+$BI76*Assembly!Q$14+$BJ76*Assembly!Q$15+$BK76*Assembly!Q$16+$BL76*Assembly!Q$17+$BM76*Assembly!Q$18+$BN76*Assembly!Q$19+$BO76*Assembly!Q$20+$BP76*Assembly!Q$21+$BQ76*Assembly!Q$22+$BR76*Assembly!Q$23+$BS76*Assembly!Q$24</f>
        <v>0</v>
      </c>
      <c r="CK76" s="231" t="str">
        <f>$AY76*Assembly!R$4+$AZ76*Assembly!R$5+$BA76*Assembly!R$6+$BB76*Assembly!R$7+$BC76*Assembly!R$8+$BD76*Assembly!R$9+$BE76*Assembly!R$10+$BF76*Assembly!R$11+$BG76*Assembly!R$12+$BH76*Assembly!R$13+$BI76*Assembly!R$14+$BJ76*Assembly!R$15+$BK76*Assembly!R$16+$BL76*Assembly!R$17+$BM76*Assembly!R$18+$BN76*Assembly!R$19+$BO76*Assembly!R$20+$BP76*Assembly!R$21+$BQ76*Assembly!R$22+$BR76*Assembly!R$23+$BS76*Assembly!R$24</f>
        <v>0</v>
      </c>
      <c r="CL76" s="229" t="str">
        <f>$AY76*Assembly!S$4+$AZ76*Assembly!S$5+$BA76*Assembly!S$6+$BB76*Assembly!S$7+$BC76*Assembly!S$8+$BD76*Assembly!S$9+$BE76*Assembly!S$10+$BF76*Assembly!S$11+$BG76*Assembly!S$12+$BH76*Assembly!S$13+$BI76*Assembly!S$14+$BJ76*Assembly!S$15+$BK76*Assembly!S$16+$BL76*Assembly!S$17+$BM76*Assembly!S$18+$BN76*Assembly!S$19+$BO76*Assembly!S$20+$BP76*Assembly!S$21+$BQ76*Assembly!S$22+$BR76*Assembly!S$23+$BS76*Assembly!S$24</f>
        <v>0</v>
      </c>
      <c r="CM76" s="229" t="str">
        <f>$AY76*Assembly!T$4+$AZ76*Assembly!T$5+$BA76*Assembly!T$6+$BB76*Assembly!T$7+$BC76*Assembly!T$8+$BD76*Assembly!T$9+$BE76*Assembly!T$10+$BF76*Assembly!T$11+$BG76*Assembly!T$12+$BH76*Assembly!T$13+$BI76*Assembly!T$14+$BJ76*Assembly!T$15+$BK76*Assembly!T$16+$BL76*Assembly!T$17+$BM76*Assembly!T$18+$BN76*Assembly!T$19+$BO76*Assembly!T$20+$BP76*Assembly!T$21+$BQ76*Assembly!T$22+$BR76*Assembly!T$23+$BS76*Assembly!T$24</f>
        <v>0</v>
      </c>
      <c r="CN76" s="229" t="str">
        <f>$AY76*Assembly!U$4+$AZ76*Assembly!U$5+$BA76*Assembly!U$6+$BB76*Assembly!U$7+$BC76*Assembly!U$8+$BD76*Assembly!U$9+$BE76*Assembly!U$10+$BF76*Assembly!U$11+$BG76*Assembly!U$12+$BH76*Assembly!U$13+$BI76*Assembly!U$14+$BJ76*Assembly!U$15+$BK76*Assembly!U$16+$BL76*Assembly!U$17+$BM76*Assembly!U$18+$BN76*Assembly!U$19+$BO76*Assembly!U$20+$BP76*Assembly!U$21+$BQ76*Assembly!U$22+$BR76*Assembly!U$23+$BS76*Assembly!U$24</f>
        <v>0</v>
      </c>
      <c r="CO76" s="231" t="str">
        <f>$AY76*Assembly!V$4+$AZ76*Assembly!V$5+$BA76*Assembly!V$6+$BB76*Assembly!V$7+$BC76*Assembly!V$8+$BD76*Assembly!V$9+$BE76*Assembly!V$10+$BF76*Assembly!V$11+$BG76*Assembly!V$12+$BH76*Assembly!V$13+$BI76*Assembly!V$14+$BJ76*Assembly!V$15+$BK76*Assembly!V$16+$BL76*Assembly!V$17+$BM76*Assembly!V$18+$BN76*Assembly!V$19+$BO76*Assembly!V$20+$BP76*Assembly!V$21+$BQ76*Assembly!V$22+$BR76*Assembly!V$23+$BS76*Assembly!V$24</f>
        <v>0</v>
      </c>
      <c r="CP76" s="231" t="str">
        <f>CF76*Refining!$F$3</f>
        <v>254</v>
      </c>
      <c r="CQ76" s="231" t="str">
        <f>CG76*Refining!$F$4</f>
        <v>0</v>
      </c>
      <c r="CR76" s="231" t="str">
        <f>CH76*Refining!$F$5</f>
        <v>0</v>
      </c>
      <c r="CS76" s="231" t="str">
        <f>CI76*Refining!$F$6</f>
        <v>0</v>
      </c>
      <c r="CT76" s="231" t="str">
        <f>CJ76*Refining!$F$7</f>
        <v>0</v>
      </c>
      <c r="CU76" s="231" t="str">
        <f>CK76*Refining!$F$8</f>
        <v>0</v>
      </c>
      <c r="CV76" s="231" t="str">
        <f>CL76*Refining!$F$9</f>
        <v>0</v>
      </c>
      <c r="CW76" s="231" t="str">
        <f>CM76*Refining!$F$10</f>
        <v>0</v>
      </c>
      <c r="CX76" s="231" t="str">
        <f>CN76*Refining!$F$11</f>
        <v>0</v>
      </c>
      <c r="CY76" s="231" t="str">
        <f>CO76*Refining!$F$12</f>
        <v>0</v>
      </c>
      <c r="CZ76" s="244" t="str">
        <f t="shared" ref="CZ76:DS76" si="307">IF(CF76 = 0, "", CF76)</f>
        <v>142</v>
      </c>
      <c r="DA76" s="245" t="str">
        <f t="shared" si="307"/>
        <v/>
      </c>
      <c r="DB76" s="245" t="str">
        <f t="shared" si="307"/>
        <v/>
      </c>
      <c r="DC76" s="245" t="str">
        <f t="shared" si="307"/>
        <v/>
      </c>
      <c r="DD76" s="245" t="str">
        <f t="shared" si="307"/>
        <v/>
      </c>
      <c r="DE76" s="245" t="str">
        <f t="shared" si="307"/>
        <v/>
      </c>
      <c r="DF76" s="245" t="str">
        <f t="shared" si="307"/>
        <v/>
      </c>
      <c r="DG76" s="245" t="str">
        <f t="shared" si="307"/>
        <v/>
      </c>
      <c r="DH76" s="245" t="str">
        <f t="shared" si="307"/>
        <v/>
      </c>
      <c r="DI76" s="246" t="str">
        <f t="shared" si="307"/>
        <v/>
      </c>
      <c r="DJ76" s="244" t="str">
        <f t="shared" si="307"/>
        <v>254</v>
      </c>
      <c r="DK76" s="245" t="str">
        <f t="shared" si="307"/>
        <v/>
      </c>
      <c r="DL76" s="245" t="str">
        <f t="shared" si="307"/>
        <v/>
      </c>
      <c r="DM76" s="245" t="str">
        <f t="shared" si="307"/>
        <v/>
      </c>
      <c r="DN76" s="259" t="str">
        <f t="shared" si="307"/>
        <v/>
      </c>
      <c r="DO76" s="245" t="str">
        <f t="shared" si="307"/>
        <v/>
      </c>
      <c r="DP76" s="245" t="str">
        <f t="shared" si="307"/>
        <v/>
      </c>
      <c r="DQ76" s="245" t="str">
        <f t="shared" si="307"/>
        <v/>
      </c>
      <c r="DR76" s="245" t="str">
        <f t="shared" si="307"/>
        <v/>
      </c>
      <c r="DS76" s="246" t="str">
        <f t="shared" si="307"/>
        <v/>
      </c>
      <c r="DT76" s="248" t="str">
        <f t="shared" si="16"/>
        <v>142</v>
      </c>
      <c r="DU76" s="249" t="str">
        <f t="shared" si="17"/>
        <v>254</v>
      </c>
      <c r="DV76" s="225" t="str">
        <f>CZ76*'Ores &amp; Ingots'!$C$3+DA76*'Ores &amp; Ingots'!$C$4+DB76*'Ores &amp; Ingots'!$C$5+DC76*'Ores &amp; Ingots'!$C$6+DD76*'Ores &amp; Ingots'!$C$7+DE76*'Ores &amp; Ingots'!$C$8+DF76*'Ores &amp; Ingots'!$C$9+DG76*'Ores &amp; Ingots'!$C$10+DH76*'Ores &amp; Ingots'!$C$11+DI76*'Ores &amp; Ingots'!$C$12</f>
        <v>18</v>
      </c>
      <c r="DW76" s="225" t="str">
        <f>DJ76*'Ores &amp; Ingots'!$B$3+DK76*'Ores &amp; Ingots'!$B$4+DL76*'Ores &amp; Ingots'!$B$5+DM76*'Ores &amp; Ingots'!$B$6+DN76*'Ores &amp; Ingots'!$B$7+DO76*'Ores &amp; Ingots'!$B$8+DP76*'Ores &amp; Ingots'!$B$9+DQ76*'Ores &amp; Ingots'!$B$10+DR76*'Ores &amp; Ingots'!$B$11+DS76*'Ores &amp; Ingots'!$B$12</f>
        <v>94</v>
      </c>
      <c r="DX76" s="249" t="str">
        <f>CZ76*Refining!$G$3+DA76*Refining!$G$4+DB76*Refining!$G$5+DC76*Refining!$G$6+DD76*Refining!$G$7+DE76*Refining!$G$8+DF76*Refining!$G$9+DG76*Refining!$G$10+DH76*Refining!$G$11+DI76*Refining!$G$12</f>
        <v>10</v>
      </c>
      <c r="DY76" s="249" t="str">
        <f t="shared" si="18"/>
        <v>1,517</v>
      </c>
      <c r="DZ76" s="250" t="str">
        <f t="shared" si="19"/>
        <v>0.0015</v>
      </c>
      <c r="EA76" s="248" t="str">
        <f t="shared" si="20"/>
        <v>68</v>
      </c>
      <c r="EB76" s="251" t="str">
        <f t="shared" ref="EB76:EC76" si="308">EA76/60</f>
        <v>1.1</v>
      </c>
      <c r="EC76" s="251" t="str">
        <f t="shared" si="308"/>
        <v>0.0</v>
      </c>
      <c r="ED76" s="248" t="str">
        <f t="shared" si="22"/>
        <v>8,984</v>
      </c>
      <c r="EE76" s="251" t="str">
        <f t="shared" ref="EE76:EF76" si="309">ED76/1000</f>
        <v>9.0</v>
      </c>
      <c r="EF76" s="252" t="str">
        <f t="shared" si="309"/>
        <v>0.01</v>
      </c>
      <c r="EG76" s="223" t="str">
        <f t="shared" si="24"/>
        <v>0.0090</v>
      </c>
      <c r="EH76" s="224" t="str">
        <f t="shared" si="25"/>
        <v>0:01:08</v>
      </c>
      <c r="EI76" s="225">
        <v>236.0</v>
      </c>
    </row>
    <row r="77">
      <c r="A77" s="42"/>
      <c r="B77" s="297" t="s">
        <v>968</v>
      </c>
      <c r="C77" s="262" t="s">
        <v>886</v>
      </c>
      <c r="D77" s="262">
        <v>1.0</v>
      </c>
      <c r="E77" s="262">
        <v>1.0</v>
      </c>
      <c r="F77" s="262">
        <v>1.0</v>
      </c>
      <c r="G77" s="315" t="str">
        <f t="shared" si="5"/>
        <v>15.6</v>
      </c>
      <c r="H77" s="316">
        <v>12.0</v>
      </c>
      <c r="I77" s="316">
        <v>12.0</v>
      </c>
      <c r="J77" s="316" t="str">
        <f>H77/Main!$D$9</f>
        <v>12</v>
      </c>
      <c r="K77" s="316" t="str">
        <f>I77/Main!$D$10</f>
        <v>12</v>
      </c>
      <c r="L77" s="316" t="str">
        <f t="shared" si="6"/>
        <v>1</v>
      </c>
      <c r="M77" s="316">
        <v>1.0</v>
      </c>
      <c r="N77" s="317"/>
      <c r="O77" s="317"/>
      <c r="P77" s="317"/>
      <c r="Q77" s="318"/>
      <c r="R77" s="317"/>
      <c r="S77" s="319"/>
      <c r="T77" s="319"/>
      <c r="U77" s="317"/>
      <c r="V77" s="317"/>
      <c r="W77" s="319"/>
      <c r="X77" s="319"/>
      <c r="Y77" s="317"/>
      <c r="Z77" s="317"/>
      <c r="AA77" s="317"/>
      <c r="AB77" s="317"/>
      <c r="AC77" s="337" t="s">
        <v>913</v>
      </c>
      <c r="AD77" s="275">
        <v>0.0</v>
      </c>
      <c r="AE77" s="275">
        <v>16.0</v>
      </c>
      <c r="AF77" s="275">
        <v>6.0</v>
      </c>
      <c r="AG77" s="275">
        <v>0.0</v>
      </c>
      <c r="AH77" s="321">
        <v>12.0</v>
      </c>
      <c r="AI77" s="275">
        <v>0.0</v>
      </c>
      <c r="AJ77" s="275">
        <v>0.0</v>
      </c>
      <c r="AK77" s="275">
        <v>0.0</v>
      </c>
      <c r="AL77" s="275">
        <v>0.0</v>
      </c>
      <c r="AM77" s="275">
        <v>0.0</v>
      </c>
      <c r="AN77" s="275">
        <v>0.0</v>
      </c>
      <c r="AO77" s="275">
        <v>0.0</v>
      </c>
      <c r="AP77" s="275">
        <v>0.0</v>
      </c>
      <c r="AQ77" s="275">
        <v>0.0</v>
      </c>
      <c r="AR77" s="275">
        <v>0.0</v>
      </c>
      <c r="AS77" s="275">
        <v>0.0</v>
      </c>
      <c r="AT77" s="275">
        <v>0.0</v>
      </c>
      <c r="AU77" s="275">
        <v>0.0</v>
      </c>
      <c r="AV77" s="275">
        <v>0.0</v>
      </c>
      <c r="AW77" s="275">
        <v>0.0</v>
      </c>
      <c r="AX77" s="275">
        <v>0.0</v>
      </c>
      <c r="AY77" s="271" t="str">
        <f t="shared" ref="AY77:BS77" si="310">IF(AD77 = 0, "", AD77)</f>
        <v/>
      </c>
      <c r="AZ77" s="262" t="str">
        <f t="shared" si="310"/>
        <v>16</v>
      </c>
      <c r="BA77" s="262" t="str">
        <f t="shared" si="310"/>
        <v>6</v>
      </c>
      <c r="BB77" s="262" t="str">
        <f t="shared" si="310"/>
        <v/>
      </c>
      <c r="BC77" s="272" t="str">
        <f t="shared" si="310"/>
        <v>12</v>
      </c>
      <c r="BD77" s="262" t="str">
        <f t="shared" si="310"/>
        <v/>
      </c>
      <c r="BE77" s="262" t="str">
        <f t="shared" si="310"/>
        <v/>
      </c>
      <c r="BF77" s="262" t="str">
        <f t="shared" si="310"/>
        <v/>
      </c>
      <c r="BG77" s="262" t="str">
        <f t="shared" si="310"/>
        <v/>
      </c>
      <c r="BH77" s="262" t="str">
        <f t="shared" si="310"/>
        <v/>
      </c>
      <c r="BI77" s="262" t="str">
        <f t="shared" si="310"/>
        <v/>
      </c>
      <c r="BJ77" s="262" t="str">
        <f t="shared" si="310"/>
        <v/>
      </c>
      <c r="BK77" s="262" t="str">
        <f t="shared" si="310"/>
        <v/>
      </c>
      <c r="BL77" s="262" t="str">
        <f t="shared" si="310"/>
        <v/>
      </c>
      <c r="BM77" s="262" t="str">
        <f t="shared" si="310"/>
        <v/>
      </c>
      <c r="BN77" s="262" t="str">
        <f t="shared" si="310"/>
        <v/>
      </c>
      <c r="BO77" s="262" t="str">
        <f t="shared" si="310"/>
        <v/>
      </c>
      <c r="BP77" s="262" t="str">
        <f t="shared" si="310"/>
        <v/>
      </c>
      <c r="BQ77" s="262" t="str">
        <f t="shared" si="310"/>
        <v/>
      </c>
      <c r="BR77" s="262" t="str">
        <f t="shared" si="310"/>
        <v/>
      </c>
      <c r="BS77" s="273" t="str">
        <f t="shared" si="310"/>
        <v/>
      </c>
      <c r="BT77" s="274" t="str">
        <f>$AY77*Assembly!Y$4+$AZ77*Assembly!Y$5+$BA77*Assembly!Y$6+$BB77*Assembly!Y$7+$BC77*Assembly!Y$8+$BD77*Assembly!Y$9+$BE77*Assembly!Y$10+$BF77*Assembly!Y$11+$BG77*Assembly!Y$12+$BH77*Assembly!Y$13+$BI77*Assembly!Y$14+$BJ77*Assembly!Y$15+$BK77*Assembly!Y$16+$BL77*Assembly!Y$17+$BM77*Assembly!Y$18+$BN77*Assembly!Y$19+$BO77*Assembly!Y$20+$BP77*Assembly!Y$21+$BQ77*Assembly!Y$22+$BR77*Assembly!Y$23+$BS77*Assembly!Y$24</f>
        <v>168</v>
      </c>
      <c r="BU77" s="275" t="str">
        <f t="shared" si="8"/>
        <v>11</v>
      </c>
      <c r="BV77" s="275"/>
      <c r="BW77" s="275" t="str">
        <f>$AY77*Assembly!AC$4+$AZ77*Assembly!AC$5+$BA77*Assembly!AC$6+$BB77*Assembly!AC$7+$BC77*Assembly!AC$8+$BD77*Assembly!AC$9+$BE77*Assembly!AC$10+$BF77*Assembly!AC$11+$BG77*Assembly!AC$12+$BH77*Assembly!AC$13+$BI77*Assembly!AC$14+$BJ77*Assembly!AC$15+$BK77*Assembly!AC$16+$BL77*Assembly!AC$17+$BM77*Assembly!AC$18+$BN77*Assembly!AC$19+$BO77*Assembly!AC$20+$BP77*Assembly!AC$21+$BQ77*Assembly!AC$22+$BR77*Assembly!AC$23+$BS77*Assembly!AC$24</f>
        <v>690</v>
      </c>
      <c r="BX77" s="276" t="str">
        <f t="shared" si="9"/>
        <v>4.11</v>
      </c>
      <c r="BY77" s="277" t="str">
        <f t="shared" si="10"/>
        <v>44</v>
      </c>
      <c r="BZ77" s="278" t="str">
        <f t="shared" si="11"/>
        <v>64.2</v>
      </c>
      <c r="CA77" s="277" t="str">
        <f t="shared" si="12"/>
        <v>58</v>
      </c>
      <c r="CB77" s="275" t="str">
        <f>$AY77*Assembly!X$4+$AZ77*Assembly!X$5+$BA77*Assembly!X$6+$BB77*Assembly!X$7+$BC77*Assembly!X$8+$BD77*Assembly!X$9+$BE77*Assembly!X$10+$BF77*Assembly!X$11+$BG77*Assembly!X$12+$BH77*Assembly!X$13+$BI77*Assembly!X$14+$BJ77*Assembly!X$15+$BK77*Assembly!X$16+$BL77*Assembly!X$17+$BM77*Assembly!X$18+$BN77*Assembly!X$19+$BO77*Assembly!X$20+$BP77*Assembly!X$21+$BQ77*Assembly!X$22+$BR77*Assembly!X$23+$BS77*Assembly!X$24</f>
        <v>70</v>
      </c>
      <c r="CC77" s="275" t="str">
        <f t="shared" si="13"/>
        <v>10,889</v>
      </c>
      <c r="CD77" s="279" t="str">
        <f t="shared" si="14"/>
        <v>0.0109</v>
      </c>
      <c r="CE77" s="280" t="str">
        <f>$AY77*Assembly!AB$4+$AZ77*Assembly!AB$5+$BA77*Assembly!AB$6+$BB77*Assembly!AB$7+$BC77*Assembly!AB$8+$BD77*Assembly!AB$9+$BE77*Assembly!AB$10+$BF77*Assembly!AB$11+$BG77*Assembly!AB$12+$BH77*Assembly!AB$13+$BI77*Assembly!AB$14+$BJ77*Assembly!AB$15+$BK77*Assembly!AB$16+$BL77*Assembly!AB$17+$BM77*Assembly!AB$18+$BN77*Assembly!AB$19+$BO77*Assembly!AB$20+$BP77*Assembly!AB$21+$BQ77*Assembly!AB$22+$BR77*Assembly!AB$23+$BS77*Assembly!AB$24</f>
        <v>116</v>
      </c>
      <c r="CF77" s="318" t="str">
        <f>$AY77*Assembly!M$4+$AZ77*Assembly!M$5+$BA77*Assembly!M$6+$BB77*Assembly!M$7+$BC77*Assembly!M$8+$BD77*Assembly!M$9+$BE77*Assembly!M$10+$BF77*Assembly!M$11+$BG77*Assembly!M$12+$BH77*Assembly!M$13+$BI77*Assembly!M$14+$BJ77*Assembly!M$15+$BK77*Assembly!M$16+$BL77*Assembly!M$17+$BM77*Assembly!M$18+$BN77*Assembly!M$19+$BO77*Assembly!M$20+$BP77*Assembly!M$21+$BQ77*Assembly!M$22+$BR77*Assembly!M$23+$BS77*Assembly!M$24</f>
        <v>206</v>
      </c>
      <c r="CG77" s="318" t="str">
        <f>$AY77*Assembly!N$4+$AZ77*Assembly!N$5+$BA77*Assembly!N$6+$BB77*Assembly!N$7+$BC77*Assembly!N$8+$BD77*Assembly!N$9+$BE77*Assembly!N$10+$BF77*Assembly!N$11+$BG77*Assembly!N$12+$BH77*Assembly!N$13+$BI77*Assembly!N$14+$BJ77*Assembly!N$15+$BK77*Assembly!N$16+$BL77*Assembly!N$17+$BM77*Assembly!N$18+$BN77*Assembly!N$19+$BO77*Assembly!N$20+$BP77*Assembly!N$21+$BQ77*Assembly!N$22+$BR77*Assembly!N$23+$BS77*Assembly!N$24</f>
        <v>0</v>
      </c>
      <c r="CH77" s="318" t="str">
        <f>$AY77*Assembly!O$4+$AZ77*Assembly!O$5+$BA77*Assembly!O$6+$BB77*Assembly!O$7+$BC77*Assembly!O$8+$BD77*Assembly!O$9+$BE77*Assembly!O$10+$BF77*Assembly!O$11+$BG77*Assembly!O$12+$BH77*Assembly!O$13+$BI77*Assembly!O$14+$BJ77*Assembly!O$15+$BK77*Assembly!O$16+$BL77*Assembly!O$17+$BM77*Assembly!O$18+$BN77*Assembly!O$19+$BO77*Assembly!O$20+$BP77*Assembly!O$21+$BQ77*Assembly!O$22+$BR77*Assembly!O$23+$BS77*Assembly!O$24</f>
        <v>0</v>
      </c>
      <c r="CI77" s="316" t="str">
        <f>$AY77*Assembly!P$4+$AZ77*Assembly!P$5+$BA77*Assembly!P$6+$BB77*Assembly!P$7+$BC77*Assembly!P$8+$BD77*Assembly!P$9+$BE77*Assembly!P$10+$BF77*Assembly!P$11+$BG77*Assembly!P$12+$BH77*Assembly!P$13+$BI77*Assembly!P$14+$BJ77*Assembly!P$15+$BK77*Assembly!P$16+$BL77*Assembly!P$17+$BM77*Assembly!P$18+$BN77*Assembly!P$19+$BO77*Assembly!P$20+$BP77*Assembly!P$21+$BQ77*Assembly!P$22+$BR77*Assembly!P$23+$BS77*Assembly!P$24</f>
        <v>0</v>
      </c>
      <c r="CJ77" s="316" t="str">
        <f>$AY77*Assembly!Q$4+$AZ77*Assembly!Q$5+$BA77*Assembly!Q$6+$BB77*Assembly!Q$7+$BC77*Assembly!Q$8+$BD77*Assembly!Q$9+$BE77*Assembly!Q$10+$BF77*Assembly!Q$11+$BG77*Assembly!Q$12+$BH77*Assembly!Q$13+$BI77*Assembly!Q$14+$BJ77*Assembly!Q$15+$BK77*Assembly!Q$16+$BL77*Assembly!Q$17+$BM77*Assembly!Q$18+$BN77*Assembly!Q$19+$BO77*Assembly!Q$20+$BP77*Assembly!Q$21+$BQ77*Assembly!Q$22+$BR77*Assembly!Q$23+$BS77*Assembly!Q$24</f>
        <v>0</v>
      </c>
      <c r="CK77" s="318" t="str">
        <f>$AY77*Assembly!R$4+$AZ77*Assembly!R$5+$BA77*Assembly!R$6+$BB77*Assembly!R$7+$BC77*Assembly!R$8+$BD77*Assembly!R$9+$BE77*Assembly!R$10+$BF77*Assembly!R$11+$BG77*Assembly!R$12+$BH77*Assembly!R$13+$BI77*Assembly!R$14+$BJ77*Assembly!R$15+$BK77*Assembly!R$16+$BL77*Assembly!R$17+$BM77*Assembly!R$18+$BN77*Assembly!R$19+$BO77*Assembly!R$20+$BP77*Assembly!R$21+$BQ77*Assembly!R$22+$BR77*Assembly!R$23+$BS77*Assembly!R$24</f>
        <v>0</v>
      </c>
      <c r="CL77" s="316" t="str">
        <f>$AY77*Assembly!S$4+$AZ77*Assembly!S$5+$BA77*Assembly!S$6+$BB77*Assembly!S$7+$BC77*Assembly!S$8+$BD77*Assembly!S$9+$BE77*Assembly!S$10+$BF77*Assembly!S$11+$BG77*Assembly!S$12+$BH77*Assembly!S$13+$BI77*Assembly!S$14+$BJ77*Assembly!S$15+$BK77*Assembly!S$16+$BL77*Assembly!S$17+$BM77*Assembly!S$18+$BN77*Assembly!S$19+$BO77*Assembly!S$20+$BP77*Assembly!S$21+$BQ77*Assembly!S$22+$BR77*Assembly!S$23+$BS77*Assembly!S$24</f>
        <v>0</v>
      </c>
      <c r="CM77" s="316" t="str">
        <f>$AY77*Assembly!T$4+$AZ77*Assembly!T$5+$BA77*Assembly!T$6+$BB77*Assembly!T$7+$BC77*Assembly!T$8+$BD77*Assembly!T$9+$BE77*Assembly!T$10+$BF77*Assembly!T$11+$BG77*Assembly!T$12+$BH77*Assembly!T$13+$BI77*Assembly!T$14+$BJ77*Assembly!T$15+$BK77*Assembly!T$16+$BL77*Assembly!T$17+$BM77*Assembly!T$18+$BN77*Assembly!T$19+$BO77*Assembly!T$20+$BP77*Assembly!T$21+$BQ77*Assembly!T$22+$BR77*Assembly!T$23+$BS77*Assembly!T$24</f>
        <v>0</v>
      </c>
      <c r="CN77" s="316" t="str">
        <f>$AY77*Assembly!U$4+$AZ77*Assembly!U$5+$BA77*Assembly!U$6+$BB77*Assembly!U$7+$BC77*Assembly!U$8+$BD77*Assembly!U$9+$BE77*Assembly!U$10+$BF77*Assembly!U$11+$BG77*Assembly!U$12+$BH77*Assembly!U$13+$BI77*Assembly!U$14+$BJ77*Assembly!U$15+$BK77*Assembly!U$16+$BL77*Assembly!U$17+$BM77*Assembly!U$18+$BN77*Assembly!U$19+$BO77*Assembly!U$20+$BP77*Assembly!U$21+$BQ77*Assembly!U$22+$BR77*Assembly!U$23+$BS77*Assembly!U$24</f>
        <v>0</v>
      </c>
      <c r="CO77" s="318" t="str">
        <f>$AY77*Assembly!V$4+$AZ77*Assembly!V$5+$BA77*Assembly!V$6+$BB77*Assembly!V$7+$BC77*Assembly!V$8+$BD77*Assembly!V$9+$BE77*Assembly!V$10+$BF77*Assembly!V$11+$BG77*Assembly!V$12+$BH77*Assembly!V$13+$BI77*Assembly!V$14+$BJ77*Assembly!V$15+$BK77*Assembly!V$16+$BL77*Assembly!V$17+$BM77*Assembly!V$18+$BN77*Assembly!V$19+$BO77*Assembly!V$20+$BP77*Assembly!V$21+$BQ77*Assembly!V$22+$BR77*Assembly!V$23+$BS77*Assembly!V$24</f>
        <v>0</v>
      </c>
      <c r="CP77" s="318" t="str">
        <f>CF77*Refining!$F$3</f>
        <v>368</v>
      </c>
      <c r="CQ77" s="318" t="str">
        <f>CG77*Refining!$F$4</f>
        <v>0</v>
      </c>
      <c r="CR77" s="318" t="str">
        <f>CH77*Refining!$F$5</f>
        <v>0</v>
      </c>
      <c r="CS77" s="318" t="str">
        <f>CI77*Refining!$F$6</f>
        <v>0</v>
      </c>
      <c r="CT77" s="318" t="str">
        <f>CJ77*Refining!$F$7</f>
        <v>0</v>
      </c>
      <c r="CU77" s="318" t="str">
        <f>CK77*Refining!$F$8</f>
        <v>0</v>
      </c>
      <c r="CV77" s="318" t="str">
        <f>CL77*Refining!$F$9</f>
        <v>0</v>
      </c>
      <c r="CW77" s="318" t="str">
        <f>CM77*Refining!$F$10</f>
        <v>0</v>
      </c>
      <c r="CX77" s="318" t="str">
        <f>CN77*Refining!$F$11</f>
        <v>0</v>
      </c>
      <c r="CY77" s="318" t="str">
        <f>CO77*Refining!$F$12</f>
        <v>0</v>
      </c>
      <c r="CZ77" s="281" t="str">
        <f t="shared" ref="CZ77:DS77" si="311">IF(CF77 = 0, "", CF77)</f>
        <v>206</v>
      </c>
      <c r="DA77" s="282" t="str">
        <f t="shared" si="311"/>
        <v/>
      </c>
      <c r="DB77" s="282" t="str">
        <f t="shared" si="311"/>
        <v/>
      </c>
      <c r="DC77" s="282" t="str">
        <f t="shared" si="311"/>
        <v/>
      </c>
      <c r="DD77" s="282" t="str">
        <f t="shared" si="311"/>
        <v/>
      </c>
      <c r="DE77" s="282" t="str">
        <f t="shared" si="311"/>
        <v/>
      </c>
      <c r="DF77" s="282" t="str">
        <f t="shared" si="311"/>
        <v/>
      </c>
      <c r="DG77" s="282" t="str">
        <f t="shared" si="311"/>
        <v/>
      </c>
      <c r="DH77" s="282" t="str">
        <f t="shared" si="311"/>
        <v/>
      </c>
      <c r="DI77" s="283" t="str">
        <f t="shared" si="311"/>
        <v/>
      </c>
      <c r="DJ77" s="281" t="str">
        <f t="shared" si="311"/>
        <v>368</v>
      </c>
      <c r="DK77" s="282" t="str">
        <f t="shared" si="311"/>
        <v/>
      </c>
      <c r="DL77" s="282" t="str">
        <f t="shared" si="311"/>
        <v/>
      </c>
      <c r="DM77" s="282" t="str">
        <f t="shared" si="311"/>
        <v/>
      </c>
      <c r="DN77" s="284" t="str">
        <f t="shared" si="311"/>
        <v/>
      </c>
      <c r="DO77" s="282" t="str">
        <f t="shared" si="311"/>
        <v/>
      </c>
      <c r="DP77" s="282" t="str">
        <f t="shared" si="311"/>
        <v/>
      </c>
      <c r="DQ77" s="282" t="str">
        <f t="shared" si="311"/>
        <v/>
      </c>
      <c r="DR77" s="282" t="str">
        <f t="shared" si="311"/>
        <v/>
      </c>
      <c r="DS77" s="283" t="str">
        <f t="shared" si="311"/>
        <v/>
      </c>
      <c r="DT77" s="285" t="str">
        <f t="shared" si="16"/>
        <v>206</v>
      </c>
      <c r="DU77" s="286" t="str">
        <f t="shared" si="17"/>
        <v>368</v>
      </c>
      <c r="DV77" s="275" t="str">
        <f>CZ77*'Ores &amp; Ingots'!$C$3+DA77*'Ores &amp; Ingots'!$C$4+DB77*'Ores &amp; Ingots'!$C$5+DC77*'Ores &amp; Ingots'!$C$6+DD77*'Ores &amp; Ingots'!$C$7+DE77*'Ores &amp; Ingots'!$C$8+DF77*'Ores &amp; Ingots'!$C$9+DG77*'Ores &amp; Ingots'!$C$10+DH77*'Ores &amp; Ingots'!$C$11+DI77*'Ores &amp; Ingots'!$C$12</f>
        <v>26</v>
      </c>
      <c r="DW77" s="275" t="str">
        <f>DJ77*'Ores &amp; Ingots'!$B$3+DK77*'Ores &amp; Ingots'!$B$4+DL77*'Ores &amp; Ingots'!$B$5+DM77*'Ores &amp; Ingots'!$B$6+DN77*'Ores &amp; Ingots'!$B$7+DO77*'Ores &amp; Ingots'!$B$8+DP77*'Ores &amp; Ingots'!$B$9+DQ77*'Ores &amp; Ingots'!$B$10+DR77*'Ores &amp; Ingots'!$B$11+DS77*'Ores &amp; Ingots'!$B$12</f>
        <v>136</v>
      </c>
      <c r="DX77" s="286" t="str">
        <f>CZ77*Refining!$G$3+DA77*Refining!$G$4+DB77*Refining!$G$5+DC77*Refining!$G$6+DD77*Refining!$G$7+DE77*Refining!$G$8+DF77*Refining!$G$9+DG77*Refining!$G$10+DH77*Refining!$G$11+DI77*Refining!$G$12</f>
        <v>14</v>
      </c>
      <c r="DY77" s="249" t="str">
        <f t="shared" si="18"/>
        <v>2,201</v>
      </c>
      <c r="DZ77" s="287" t="str">
        <f t="shared" si="19"/>
        <v>0.0022</v>
      </c>
      <c r="EA77" s="285" t="str">
        <f t="shared" si="20"/>
        <v>96</v>
      </c>
      <c r="EB77" s="288" t="str">
        <f t="shared" ref="EB77:EC77" si="312">EA77/60</f>
        <v>1.6</v>
      </c>
      <c r="EC77" s="288" t="str">
        <f t="shared" si="312"/>
        <v>0.0</v>
      </c>
      <c r="ED77" s="285" t="str">
        <f t="shared" si="22"/>
        <v>13,090</v>
      </c>
      <c r="EE77" s="288" t="str">
        <f t="shared" ref="EE77:EF77" si="313">ED77/1000</f>
        <v>13.1</v>
      </c>
      <c r="EF77" s="289" t="str">
        <f t="shared" si="313"/>
        <v>0.01</v>
      </c>
      <c r="EG77" s="279" t="str">
        <f t="shared" si="24"/>
        <v>0.0131</v>
      </c>
      <c r="EH77" s="290" t="str">
        <f t="shared" si="25"/>
        <v>0:01:36</v>
      </c>
      <c r="EI77" s="225">
        <v>312.0</v>
      </c>
    </row>
    <row r="78">
      <c r="A78" s="338" t="s">
        <v>969</v>
      </c>
      <c r="B78" s="192" t="s">
        <v>970</v>
      </c>
      <c r="C78" s="193" t="s">
        <v>886</v>
      </c>
      <c r="D78" s="193">
        <v>1.0</v>
      </c>
      <c r="E78" s="193">
        <v>1.0</v>
      </c>
      <c r="F78" s="193">
        <v>1.0</v>
      </c>
      <c r="G78" s="324" t="str">
        <f t="shared" si="5"/>
        <v>15.6</v>
      </c>
      <c r="H78" s="325">
        <v>3.0</v>
      </c>
      <c r="I78" s="325">
        <v>3.0</v>
      </c>
      <c r="J78" s="325" t="str">
        <f>H78/Main!$D$9</f>
        <v>3</v>
      </c>
      <c r="K78" s="325" t="str">
        <f>I78/Main!$D$10</f>
        <v>3</v>
      </c>
      <c r="L78" s="325" t="str">
        <f t="shared" si="6"/>
        <v>1</v>
      </c>
      <c r="M78" s="325">
        <v>1.0</v>
      </c>
      <c r="N78" s="326">
        <v>60.0</v>
      </c>
      <c r="O78" s="326">
        <v>60.0</v>
      </c>
      <c r="P78" s="327"/>
      <c r="Q78" s="326"/>
      <c r="R78" s="327"/>
      <c r="S78" s="328"/>
      <c r="T78" s="328"/>
      <c r="U78" s="327"/>
      <c r="V78" s="327"/>
      <c r="W78" s="328"/>
      <c r="X78" s="328"/>
      <c r="Y78" s="327"/>
      <c r="Z78" s="327"/>
      <c r="AA78" s="327"/>
      <c r="AB78" s="327"/>
      <c r="AC78" s="339" t="s">
        <v>913</v>
      </c>
      <c r="AD78" s="208">
        <v>0.0</v>
      </c>
      <c r="AE78" s="208">
        <v>0.0</v>
      </c>
      <c r="AF78" s="208">
        <v>0.0</v>
      </c>
      <c r="AG78" s="208">
        <v>0.0</v>
      </c>
      <c r="AH78" s="208">
        <v>6.0</v>
      </c>
      <c r="AI78" s="208">
        <v>0.0</v>
      </c>
      <c r="AJ78" s="208">
        <v>0.0</v>
      </c>
      <c r="AK78" s="306">
        <v>6.0</v>
      </c>
      <c r="AL78" s="208">
        <v>10.0</v>
      </c>
      <c r="AM78" s="208">
        <v>0.0</v>
      </c>
      <c r="AN78" s="208">
        <v>0.0</v>
      </c>
      <c r="AO78" s="208">
        <v>0.0</v>
      </c>
      <c r="AP78" s="208">
        <v>0.0</v>
      </c>
      <c r="AQ78" s="208">
        <v>0.0</v>
      </c>
      <c r="AR78" s="208">
        <v>0.0</v>
      </c>
      <c r="AS78" s="208">
        <v>0.0</v>
      </c>
      <c r="AT78" s="208">
        <v>0.0</v>
      </c>
      <c r="AU78" s="208">
        <v>0.0</v>
      </c>
      <c r="AV78" s="208">
        <v>0.0</v>
      </c>
      <c r="AW78" s="208">
        <v>0.0</v>
      </c>
      <c r="AX78" s="208">
        <v>0.0</v>
      </c>
      <c r="AY78" s="292" t="str">
        <f t="shared" ref="AY78:BS78" si="314">IF(AD78 = 0, "", AD78)</f>
        <v/>
      </c>
      <c r="AZ78" s="193" t="str">
        <f t="shared" si="314"/>
        <v/>
      </c>
      <c r="BA78" s="193" t="str">
        <f t="shared" si="314"/>
        <v/>
      </c>
      <c r="BB78" s="193" t="str">
        <f t="shared" si="314"/>
        <v/>
      </c>
      <c r="BC78" s="193" t="str">
        <f t="shared" si="314"/>
        <v>6</v>
      </c>
      <c r="BD78" s="193" t="str">
        <f t="shared" si="314"/>
        <v/>
      </c>
      <c r="BE78" s="193" t="str">
        <f t="shared" si="314"/>
        <v/>
      </c>
      <c r="BF78" s="205" t="str">
        <f t="shared" si="314"/>
        <v>6</v>
      </c>
      <c r="BG78" s="193" t="str">
        <f t="shared" si="314"/>
        <v>10</v>
      </c>
      <c r="BH78" s="193" t="str">
        <f t="shared" si="314"/>
        <v/>
      </c>
      <c r="BI78" s="193" t="str">
        <f t="shared" si="314"/>
        <v/>
      </c>
      <c r="BJ78" s="193" t="str">
        <f t="shared" si="314"/>
        <v/>
      </c>
      <c r="BK78" s="193" t="str">
        <f t="shared" si="314"/>
        <v/>
      </c>
      <c r="BL78" s="193" t="str">
        <f t="shared" si="314"/>
        <v/>
      </c>
      <c r="BM78" s="193" t="str">
        <f t="shared" si="314"/>
        <v/>
      </c>
      <c r="BN78" s="193" t="str">
        <f t="shared" si="314"/>
        <v/>
      </c>
      <c r="BO78" s="193" t="str">
        <f t="shared" si="314"/>
        <v/>
      </c>
      <c r="BP78" s="193" t="str">
        <f t="shared" si="314"/>
        <v/>
      </c>
      <c r="BQ78" s="193" t="str">
        <f t="shared" si="314"/>
        <v/>
      </c>
      <c r="BR78" s="193" t="str">
        <f t="shared" si="314"/>
        <v/>
      </c>
      <c r="BS78" s="206" t="str">
        <f t="shared" si="314"/>
        <v/>
      </c>
      <c r="BT78" s="207" t="str">
        <f>$AY78*Assembly!Y$4+$AZ78*Assembly!Y$5+$BA78*Assembly!Y$6+$BB78*Assembly!Y$7+$BC78*Assembly!Y$8+$BD78*Assembly!Y$9+$BE78*Assembly!Y$10+$BF78*Assembly!Y$11+$BG78*Assembly!Y$12+$BH78*Assembly!Y$13+$BI78*Assembly!Y$14+$BJ78*Assembly!Y$15+$BK78*Assembly!Y$16+$BL78*Assembly!Y$17+$BM78*Assembly!Y$18+$BN78*Assembly!Y$19+$BO78*Assembly!Y$20+$BP78*Assembly!Y$21+$BQ78*Assembly!Y$22+$BR78*Assembly!Y$23+$BS78*Assembly!Y$24</f>
        <v>129</v>
      </c>
      <c r="BU78" s="208" t="str">
        <f t="shared" si="8"/>
        <v>8</v>
      </c>
      <c r="BV78" s="208"/>
      <c r="BW78" s="208" t="str">
        <f>$AY78*Assembly!AC$4+$AZ78*Assembly!AC$5+$BA78*Assembly!AC$6+$BB78*Assembly!AC$7+$BC78*Assembly!AC$8+$BD78*Assembly!AC$9+$BE78*Assembly!AC$10+$BF78*Assembly!AC$11+$BG78*Assembly!AC$12+$BH78*Assembly!AC$13+$BI78*Assembly!AC$14+$BJ78*Assembly!AC$15+$BK78*Assembly!AC$16+$BL78*Assembly!AC$17+$BM78*Assembly!AC$18+$BN78*Assembly!AC$19+$BO78*Assembly!AC$20+$BP78*Assembly!AC$21+$BQ78*Assembly!AC$22+$BR78*Assembly!AC$23+$BS78*Assembly!AC$24</f>
        <v>236</v>
      </c>
      <c r="BX78" s="209" t="str">
        <f t="shared" si="9"/>
        <v>1.83</v>
      </c>
      <c r="BY78" s="210" t="str">
        <f t="shared" si="10"/>
        <v>15</v>
      </c>
      <c r="BZ78" s="211" t="str">
        <f t="shared" si="11"/>
        <v>28.5</v>
      </c>
      <c r="CA78" s="210" t="str">
        <f t="shared" si="12"/>
        <v>79</v>
      </c>
      <c r="CB78" s="208" t="str">
        <f>$AY78*Assembly!X$4+$AZ78*Assembly!X$5+$BA78*Assembly!X$6+$BB78*Assembly!X$7+$BC78*Assembly!X$8+$BD78*Assembly!X$9+$BE78*Assembly!X$10+$BF78*Assembly!X$11+$BG78*Assembly!X$12+$BH78*Assembly!X$13+$BI78*Assembly!X$14+$BJ78*Assembly!X$15+$BK78*Assembly!X$16+$BL78*Assembly!X$17+$BM78*Assembly!X$18+$BN78*Assembly!X$19+$BO78*Assembly!X$20+$BP78*Assembly!X$21+$BQ78*Assembly!X$22+$BR78*Assembly!X$23+$BS78*Assembly!X$24</f>
        <v>40</v>
      </c>
      <c r="CC78" s="208" t="str">
        <f t="shared" si="13"/>
        <v>6,222</v>
      </c>
      <c r="CD78" s="212" t="str">
        <f t="shared" si="14"/>
        <v>0.0062</v>
      </c>
      <c r="CE78" s="213" t="str">
        <f>$AY78*Assembly!AB$4+$AZ78*Assembly!AB$5+$BA78*Assembly!AB$6+$BB78*Assembly!AB$7+$BC78*Assembly!AB$8+$BD78*Assembly!AB$9+$BE78*Assembly!AB$10+$BF78*Assembly!AB$11+$BG78*Assembly!AB$12+$BH78*Assembly!AB$13+$BI78*Assembly!AB$14+$BJ78*Assembly!AB$15+$BK78*Assembly!AB$16+$BL78*Assembly!AB$17+$BM78*Assembly!AB$18+$BN78*Assembly!AB$19+$BO78*Assembly!AB$20+$BP78*Assembly!AB$21+$BQ78*Assembly!AB$22+$BR78*Assembly!AB$23+$BS78*Assembly!AB$24</f>
        <v>78</v>
      </c>
      <c r="CF78" s="326" t="str">
        <f>$AY78*Assembly!M$4+$AZ78*Assembly!M$5+$BA78*Assembly!M$6+$BB78*Assembly!M$7+$BC78*Assembly!M$8+$BD78*Assembly!M$9+$BE78*Assembly!M$10+$BF78*Assembly!M$11+$BG78*Assembly!M$12+$BH78*Assembly!M$13+$BI78*Assembly!M$14+$BJ78*Assembly!M$15+$BK78*Assembly!M$16+$BL78*Assembly!M$17+$BM78*Assembly!M$18+$BN78*Assembly!M$19+$BO78*Assembly!M$20+$BP78*Assembly!M$21+$BQ78*Assembly!M$22+$BR78*Assembly!M$23+$BS78*Assembly!M$24</f>
        <v>73</v>
      </c>
      <c r="CG78" s="326" t="str">
        <f>$AY78*Assembly!N$4+$AZ78*Assembly!N$5+$BA78*Assembly!N$6+$BB78*Assembly!N$7+$BC78*Assembly!N$8+$BD78*Assembly!N$9+$BE78*Assembly!N$10+$BF78*Assembly!N$11+$BG78*Assembly!N$12+$BH78*Assembly!N$13+$BI78*Assembly!N$14+$BJ78*Assembly!N$15+$BK78*Assembly!N$16+$BL78*Assembly!N$17+$BM78*Assembly!N$18+$BN78*Assembly!N$19+$BO78*Assembly!N$20+$BP78*Assembly!N$21+$BQ78*Assembly!N$22+$BR78*Assembly!N$23+$BS78*Assembly!N$24</f>
        <v>0</v>
      </c>
      <c r="CH78" s="326" t="str">
        <f>$AY78*Assembly!O$4+$AZ78*Assembly!O$5+$BA78*Assembly!O$6+$BB78*Assembly!O$7+$BC78*Assembly!O$8+$BD78*Assembly!O$9+$BE78*Assembly!O$10+$BF78*Assembly!O$11+$BG78*Assembly!O$12+$BH78*Assembly!O$13+$BI78*Assembly!O$14+$BJ78*Assembly!O$15+$BK78*Assembly!O$16+$BL78*Assembly!O$17+$BM78*Assembly!O$18+$BN78*Assembly!O$19+$BO78*Assembly!O$20+$BP78*Assembly!O$21+$BQ78*Assembly!O$22+$BR78*Assembly!O$23+$BS78*Assembly!O$24</f>
        <v>0</v>
      </c>
      <c r="CI78" s="325" t="str">
        <f>$AY78*Assembly!P$4+$AZ78*Assembly!P$5+$BA78*Assembly!P$6+$BB78*Assembly!P$7+$BC78*Assembly!P$8+$BD78*Assembly!P$9+$BE78*Assembly!P$10+$BF78*Assembly!P$11+$BG78*Assembly!P$12+$BH78*Assembly!P$13+$BI78*Assembly!P$14+$BJ78*Assembly!P$15+$BK78*Assembly!P$16+$BL78*Assembly!P$17+$BM78*Assembly!P$18+$BN78*Assembly!P$19+$BO78*Assembly!P$20+$BP78*Assembly!P$21+$BQ78*Assembly!P$22+$BR78*Assembly!P$23+$BS78*Assembly!P$24</f>
        <v>0</v>
      </c>
      <c r="CJ78" s="325" t="str">
        <f>$AY78*Assembly!Q$4+$AZ78*Assembly!Q$5+$BA78*Assembly!Q$6+$BB78*Assembly!Q$7+$BC78*Assembly!Q$8+$BD78*Assembly!Q$9+$BE78*Assembly!Q$10+$BF78*Assembly!Q$11+$BG78*Assembly!Q$12+$BH78*Assembly!Q$13+$BI78*Assembly!Q$14+$BJ78*Assembly!Q$15+$BK78*Assembly!Q$16+$BL78*Assembly!Q$17+$BM78*Assembly!Q$18+$BN78*Assembly!Q$19+$BO78*Assembly!Q$20+$BP78*Assembly!Q$21+$BQ78*Assembly!Q$22+$BR78*Assembly!Q$23+$BS78*Assembly!Q$24</f>
        <v>51.2</v>
      </c>
      <c r="CK78" s="326" t="str">
        <f>$AY78*Assembly!R$4+$AZ78*Assembly!R$5+$BA78*Assembly!R$6+$BB78*Assembly!R$7+$BC78*Assembly!R$8+$BD78*Assembly!R$9+$BE78*Assembly!R$10+$BF78*Assembly!R$11+$BG78*Assembly!R$12+$BH78*Assembly!R$13+$BI78*Assembly!R$14+$BJ78*Assembly!R$15+$BK78*Assembly!R$16+$BL78*Assembly!R$17+$BM78*Assembly!R$18+$BN78*Assembly!R$19+$BO78*Assembly!R$20+$BP78*Assembly!R$21+$BQ78*Assembly!R$22+$BR78*Assembly!R$23+$BS78*Assembly!R$24</f>
        <v>0</v>
      </c>
      <c r="CL78" s="325" t="str">
        <f>$AY78*Assembly!S$4+$AZ78*Assembly!S$5+$BA78*Assembly!S$6+$BB78*Assembly!S$7+$BC78*Assembly!S$8+$BD78*Assembly!S$9+$BE78*Assembly!S$10+$BF78*Assembly!S$11+$BG78*Assembly!S$12+$BH78*Assembly!S$13+$BI78*Assembly!S$14+$BJ78*Assembly!S$15+$BK78*Assembly!S$16+$BL78*Assembly!S$17+$BM78*Assembly!S$18+$BN78*Assembly!S$19+$BO78*Assembly!S$20+$BP78*Assembly!S$21+$BQ78*Assembly!S$22+$BR78*Assembly!S$23+$BS78*Assembly!S$24</f>
        <v>0</v>
      </c>
      <c r="CM78" s="325" t="str">
        <f>$AY78*Assembly!T$4+$AZ78*Assembly!T$5+$BA78*Assembly!T$6+$BB78*Assembly!T$7+$BC78*Assembly!T$8+$BD78*Assembly!T$9+$BE78*Assembly!T$10+$BF78*Assembly!T$11+$BG78*Assembly!T$12+$BH78*Assembly!T$13+$BI78*Assembly!T$14+$BJ78*Assembly!T$15+$BK78*Assembly!T$16+$BL78*Assembly!T$17+$BM78*Assembly!T$18+$BN78*Assembly!T$19+$BO78*Assembly!T$20+$BP78*Assembly!T$21+$BQ78*Assembly!T$22+$BR78*Assembly!T$23+$BS78*Assembly!T$24</f>
        <v>0</v>
      </c>
      <c r="CN78" s="325" t="str">
        <f>$AY78*Assembly!U$4+$AZ78*Assembly!U$5+$BA78*Assembly!U$6+$BB78*Assembly!U$7+$BC78*Assembly!U$8+$BD78*Assembly!U$9+$BE78*Assembly!U$10+$BF78*Assembly!U$11+$BG78*Assembly!U$12+$BH78*Assembly!U$13+$BI78*Assembly!U$14+$BJ78*Assembly!U$15+$BK78*Assembly!U$16+$BL78*Assembly!U$17+$BM78*Assembly!U$18+$BN78*Assembly!U$19+$BO78*Assembly!U$20+$BP78*Assembly!U$21+$BQ78*Assembly!U$22+$BR78*Assembly!U$23+$BS78*Assembly!U$24</f>
        <v>0</v>
      </c>
      <c r="CO78" s="326" t="str">
        <f>$AY78*Assembly!V$4+$AZ78*Assembly!V$5+$BA78*Assembly!V$6+$BB78*Assembly!V$7+$BC78*Assembly!V$8+$BD78*Assembly!V$9+$BE78*Assembly!V$10+$BF78*Assembly!V$11+$BG78*Assembly!V$12+$BH78*Assembly!V$13+$BI78*Assembly!V$14+$BJ78*Assembly!V$15+$BK78*Assembly!V$16+$BL78*Assembly!V$17+$BM78*Assembly!V$18+$BN78*Assembly!V$19+$BO78*Assembly!V$20+$BP78*Assembly!V$21+$BQ78*Assembly!V$22+$BR78*Assembly!V$23+$BS78*Assembly!V$24</f>
        <v>0</v>
      </c>
      <c r="CP78" s="326" t="str">
        <f>CF78*Refining!$F$3</f>
        <v>130</v>
      </c>
      <c r="CQ78" s="326" t="str">
        <f>CG78*Refining!$F$4</f>
        <v>0</v>
      </c>
      <c r="CR78" s="326" t="str">
        <f>CH78*Refining!$F$5</f>
        <v>0</v>
      </c>
      <c r="CS78" s="326" t="str">
        <f>CI78*Refining!$F$6</f>
        <v>0</v>
      </c>
      <c r="CT78" s="326" t="str">
        <f>CJ78*Refining!$F$7</f>
        <v>91</v>
      </c>
      <c r="CU78" s="326" t="str">
        <f>CK78*Refining!$F$8</f>
        <v>0</v>
      </c>
      <c r="CV78" s="326" t="str">
        <f>CL78*Refining!$F$9</f>
        <v>0</v>
      </c>
      <c r="CW78" s="326" t="str">
        <f>CM78*Refining!$F$10</f>
        <v>0</v>
      </c>
      <c r="CX78" s="326" t="str">
        <f>CN78*Refining!$F$11</f>
        <v>0</v>
      </c>
      <c r="CY78" s="326" t="str">
        <f>CO78*Refining!$F$12</f>
        <v>0</v>
      </c>
      <c r="CZ78" s="214" t="str">
        <f t="shared" ref="CZ78:DS78" si="315">IF(CF78 = 0, "", CF78)</f>
        <v>73</v>
      </c>
      <c r="DA78" s="215" t="str">
        <f t="shared" si="315"/>
        <v/>
      </c>
      <c r="DB78" s="215" t="str">
        <f t="shared" si="315"/>
        <v/>
      </c>
      <c r="DC78" s="215" t="str">
        <f t="shared" si="315"/>
        <v/>
      </c>
      <c r="DD78" s="215" t="str">
        <f t="shared" si="315"/>
        <v>51.2</v>
      </c>
      <c r="DE78" s="215" t="str">
        <f t="shared" si="315"/>
        <v/>
      </c>
      <c r="DF78" s="215" t="str">
        <f t="shared" si="315"/>
        <v/>
      </c>
      <c r="DG78" s="215" t="str">
        <f t="shared" si="315"/>
        <v/>
      </c>
      <c r="DH78" s="215" t="str">
        <f t="shared" si="315"/>
        <v/>
      </c>
      <c r="DI78" s="216" t="str">
        <f t="shared" si="315"/>
        <v/>
      </c>
      <c r="DJ78" s="214" t="str">
        <f t="shared" si="315"/>
        <v>130</v>
      </c>
      <c r="DK78" s="215" t="str">
        <f t="shared" si="315"/>
        <v/>
      </c>
      <c r="DL78" s="215" t="str">
        <f t="shared" si="315"/>
        <v/>
      </c>
      <c r="DM78" s="215" t="str">
        <f t="shared" si="315"/>
        <v/>
      </c>
      <c r="DN78" s="217" t="str">
        <f t="shared" si="315"/>
        <v>91</v>
      </c>
      <c r="DO78" s="215" t="str">
        <f t="shared" si="315"/>
        <v/>
      </c>
      <c r="DP78" s="215" t="str">
        <f t="shared" si="315"/>
        <v/>
      </c>
      <c r="DQ78" s="215" t="str">
        <f t="shared" si="315"/>
        <v/>
      </c>
      <c r="DR78" s="215" t="str">
        <f t="shared" si="315"/>
        <v/>
      </c>
      <c r="DS78" s="216" t="str">
        <f t="shared" si="315"/>
        <v/>
      </c>
      <c r="DT78" s="218" t="str">
        <f t="shared" si="16"/>
        <v>124</v>
      </c>
      <c r="DU78" s="219" t="str">
        <f t="shared" si="17"/>
        <v>222</v>
      </c>
      <c r="DV78" s="208" t="str">
        <f>CZ78*'Ores &amp; Ingots'!$C$3+DA78*'Ores &amp; Ingots'!$C$4+DB78*'Ores &amp; Ingots'!$C$5+DC78*'Ores &amp; Ingots'!$C$6+DD78*'Ores &amp; Ingots'!$C$7+DE78*'Ores &amp; Ingots'!$C$8+DF78*'Ores &amp; Ingots'!$C$9+DG78*'Ores &amp; Ingots'!$C$10+DH78*'Ores &amp; Ingots'!$C$11+DI78*'Ores &amp; Ingots'!$C$12</f>
        <v>31</v>
      </c>
      <c r="DW78" s="208" t="str">
        <f>DJ78*'Ores &amp; Ingots'!$B$3+DK78*'Ores &amp; Ingots'!$B$4+DL78*'Ores &amp; Ingots'!$B$5+DM78*'Ores &amp; Ingots'!$B$6+DN78*'Ores &amp; Ingots'!$B$7+DO78*'Ores &amp; Ingots'!$B$8+DP78*'Ores &amp; Ingots'!$B$9+DQ78*'Ores &amp; Ingots'!$B$10+DR78*'Ores &amp; Ingots'!$B$11+DS78*'Ores &amp; Ingots'!$B$12</f>
        <v>82</v>
      </c>
      <c r="DX78" s="219" t="str">
        <f>CZ78*Refining!$G$3+DA78*Refining!$G$4+DB78*Refining!$G$5+DC78*Refining!$G$6+DD78*Refining!$G$7+DE78*Refining!$G$8+DF78*Refining!$G$9+DG78*Refining!$G$10+DH78*Refining!$G$11+DI78*Refining!$G$12</f>
        <v>47</v>
      </c>
      <c r="DY78" s="219" t="str">
        <f t="shared" si="18"/>
        <v>7,344</v>
      </c>
      <c r="DZ78" s="220" t="str">
        <f t="shared" si="19"/>
        <v>0.0073</v>
      </c>
      <c r="EA78" s="218" t="str">
        <f t="shared" si="20"/>
        <v>90</v>
      </c>
      <c r="EB78" s="221" t="str">
        <f t="shared" ref="EB78:EC78" si="316">EA78/60</f>
        <v>1.5</v>
      </c>
      <c r="EC78" s="221" t="str">
        <f t="shared" si="316"/>
        <v>0.0</v>
      </c>
      <c r="ED78" s="218" t="str">
        <f t="shared" si="22"/>
        <v>13,566</v>
      </c>
      <c r="EE78" s="221" t="str">
        <f t="shared" ref="EE78:EF78" si="317">ED78/1000</f>
        <v>13.6</v>
      </c>
      <c r="EF78" s="222" t="str">
        <f t="shared" si="317"/>
        <v>0.01</v>
      </c>
      <c r="EG78" s="212" t="str">
        <f t="shared" si="24"/>
        <v>0.0136</v>
      </c>
      <c r="EH78" s="295" t="str">
        <f t="shared" si="25"/>
        <v>0:01:30</v>
      </c>
      <c r="EI78" s="225">
        <v>232.0</v>
      </c>
    </row>
    <row r="79">
      <c r="A79" s="33"/>
      <c r="B79" s="226" t="s">
        <v>970</v>
      </c>
      <c r="C79" s="227" t="s">
        <v>885</v>
      </c>
      <c r="D79" s="227">
        <v>1.0</v>
      </c>
      <c r="E79" s="227">
        <v>1.0</v>
      </c>
      <c r="F79" s="227">
        <v>1.0</v>
      </c>
      <c r="G79" s="253" t="str">
        <f t="shared" si="5"/>
        <v>0.1</v>
      </c>
      <c r="H79" s="254">
        <v>3.0</v>
      </c>
      <c r="I79" s="254">
        <v>3.0</v>
      </c>
      <c r="J79" s="254" t="str">
        <f>H79/Main!$D$9</f>
        <v>3</v>
      </c>
      <c r="K79" s="254" t="str">
        <f>I79/Main!$D$10</f>
        <v>3</v>
      </c>
      <c r="L79" s="254" t="str">
        <f t="shared" si="6"/>
        <v>1</v>
      </c>
      <c r="M79" s="254">
        <v>1.0</v>
      </c>
      <c r="N79" s="256">
        <v>20.0</v>
      </c>
      <c r="O79" s="256">
        <v>20.0</v>
      </c>
      <c r="P79" s="255"/>
      <c r="Q79" s="256"/>
      <c r="R79" s="255"/>
      <c r="S79" s="257"/>
      <c r="T79" s="257"/>
      <c r="U79" s="255"/>
      <c r="V79" s="255"/>
      <c r="W79" s="257"/>
      <c r="X79" s="257"/>
      <c r="Y79" s="255"/>
      <c r="Z79" s="255"/>
      <c r="AA79" s="255"/>
      <c r="AB79" s="255"/>
      <c r="AC79" s="335"/>
      <c r="AD79" s="225">
        <v>0.0</v>
      </c>
      <c r="AE79" s="225">
        <v>0.0</v>
      </c>
      <c r="AF79" s="225">
        <v>0.0</v>
      </c>
      <c r="AG79" s="225">
        <v>0.0</v>
      </c>
      <c r="AH79" s="225">
        <v>4.0</v>
      </c>
      <c r="AI79" s="225">
        <v>0.0</v>
      </c>
      <c r="AJ79" s="225">
        <v>0.0</v>
      </c>
      <c r="AK79" s="309">
        <v>4.0</v>
      </c>
      <c r="AL79" s="225">
        <v>3.0</v>
      </c>
      <c r="AM79" s="225">
        <v>0.0</v>
      </c>
      <c r="AN79" s="225">
        <v>0.0</v>
      </c>
      <c r="AO79" s="225">
        <v>0.0</v>
      </c>
      <c r="AP79" s="225">
        <v>0.0</v>
      </c>
      <c r="AQ79" s="225">
        <v>0.0</v>
      </c>
      <c r="AR79" s="225">
        <v>0.0</v>
      </c>
      <c r="AS79" s="225">
        <v>0.0</v>
      </c>
      <c r="AT79" s="225">
        <v>0.0</v>
      </c>
      <c r="AU79" s="225">
        <v>0.0</v>
      </c>
      <c r="AV79" s="225">
        <v>0.0</v>
      </c>
      <c r="AW79" s="225">
        <v>0.0</v>
      </c>
      <c r="AX79" s="225">
        <v>0.0</v>
      </c>
      <c r="AY79" s="236" t="str">
        <f t="shared" ref="AY79:BS79" si="318">IF(AD79 = 0, "", AD79)</f>
        <v/>
      </c>
      <c r="AZ79" s="227" t="str">
        <f t="shared" si="318"/>
        <v/>
      </c>
      <c r="BA79" s="227" t="str">
        <f t="shared" si="318"/>
        <v/>
      </c>
      <c r="BB79" s="227" t="str">
        <f t="shared" si="318"/>
        <v/>
      </c>
      <c r="BC79" s="227" t="str">
        <f t="shared" si="318"/>
        <v>4</v>
      </c>
      <c r="BD79" s="227" t="str">
        <f t="shared" si="318"/>
        <v/>
      </c>
      <c r="BE79" s="227" t="str">
        <f t="shared" si="318"/>
        <v/>
      </c>
      <c r="BF79" s="237" t="str">
        <f t="shared" si="318"/>
        <v>4</v>
      </c>
      <c r="BG79" s="227" t="str">
        <f t="shared" si="318"/>
        <v>3</v>
      </c>
      <c r="BH79" s="227" t="str">
        <f t="shared" si="318"/>
        <v/>
      </c>
      <c r="BI79" s="227" t="str">
        <f t="shared" si="318"/>
        <v/>
      </c>
      <c r="BJ79" s="227" t="str">
        <f t="shared" si="318"/>
        <v/>
      </c>
      <c r="BK79" s="227" t="str">
        <f t="shared" si="318"/>
        <v/>
      </c>
      <c r="BL79" s="227" t="str">
        <f t="shared" si="318"/>
        <v/>
      </c>
      <c r="BM79" s="227" t="str">
        <f t="shared" si="318"/>
        <v/>
      </c>
      <c r="BN79" s="227" t="str">
        <f t="shared" si="318"/>
        <v/>
      </c>
      <c r="BO79" s="227" t="str">
        <f t="shared" si="318"/>
        <v/>
      </c>
      <c r="BP79" s="227" t="str">
        <f t="shared" si="318"/>
        <v/>
      </c>
      <c r="BQ79" s="227" t="str">
        <f t="shared" si="318"/>
        <v/>
      </c>
      <c r="BR79" s="227" t="str">
        <f t="shared" si="318"/>
        <v/>
      </c>
      <c r="BS79" s="238" t="str">
        <f t="shared" si="318"/>
        <v/>
      </c>
      <c r="BT79" s="239" t="str">
        <f>$AY79*Assembly!Y$4+$AZ79*Assembly!Y$5+$BA79*Assembly!Y$6+$BB79*Assembly!Y$7+$BC79*Assembly!Y$8+$BD79*Assembly!Y$9+$BE79*Assembly!Y$10+$BF79*Assembly!Y$11+$BG79*Assembly!Y$12+$BH79*Assembly!Y$13+$BI79*Assembly!Y$14+$BJ79*Assembly!Y$15+$BK79*Assembly!Y$16+$BL79*Assembly!Y$17+$BM79*Assembly!Y$18+$BN79*Assembly!Y$19+$BO79*Assembly!Y$20+$BP79*Assembly!Y$21+$BQ79*Assembly!Y$22+$BR79*Assembly!Y$23+$BS79*Assembly!Y$24</f>
        <v>57</v>
      </c>
      <c r="BU79" s="225" t="str">
        <f t="shared" si="8"/>
        <v>454</v>
      </c>
      <c r="BV79" s="225"/>
      <c r="BW79" s="225" t="str">
        <f>$AY79*Assembly!AC$4+$AZ79*Assembly!AC$5+$BA79*Assembly!AC$6+$BB79*Assembly!AC$7+$BC79*Assembly!AC$8+$BD79*Assembly!AC$9+$BE79*Assembly!AC$10+$BF79*Assembly!AC$11+$BG79*Assembly!AC$12+$BH79*Assembly!AC$13+$BI79*Assembly!AC$14+$BJ79*Assembly!AC$15+$BK79*Assembly!AC$16+$BL79*Assembly!AC$17+$BM79*Assembly!AC$18+$BN79*Assembly!AC$19+$BO79*Assembly!AC$20+$BP79*Assembly!AC$21+$BQ79*Assembly!AC$22+$BR79*Assembly!AC$23+$BS79*Assembly!AC$24</f>
        <v>139</v>
      </c>
      <c r="BX79" s="240" t="str">
        <f t="shared" si="9"/>
        <v>2.45</v>
      </c>
      <c r="BY79" s="241" t="str">
        <f t="shared" si="10"/>
        <v>1112</v>
      </c>
      <c r="BZ79" s="242" t="str">
        <f t="shared" si="11"/>
        <v>0.3</v>
      </c>
      <c r="CA79" s="241" t="str">
        <f t="shared" si="12"/>
        <v>46</v>
      </c>
      <c r="CB79" s="225" t="str">
        <f>$AY79*Assembly!X$4+$AZ79*Assembly!X$5+$BA79*Assembly!X$6+$BB79*Assembly!X$7+$BC79*Assembly!X$8+$BD79*Assembly!X$9+$BE79*Assembly!X$10+$BF79*Assembly!X$11+$BG79*Assembly!X$12+$BH79*Assembly!X$13+$BI79*Assembly!X$14+$BJ79*Assembly!X$15+$BK79*Assembly!X$16+$BL79*Assembly!X$17+$BM79*Assembly!X$18+$BN79*Assembly!X$19+$BO79*Assembly!X$20+$BP79*Assembly!X$21+$BQ79*Assembly!X$22+$BR79*Assembly!X$23+$BS79*Assembly!X$24</f>
        <v>23</v>
      </c>
      <c r="CC79" s="225" t="str">
        <f t="shared" si="13"/>
        <v>3,578</v>
      </c>
      <c r="CD79" s="223" t="str">
        <f t="shared" si="14"/>
        <v>0.0036</v>
      </c>
      <c r="CE79" s="243" t="str">
        <f>$AY79*Assembly!AB$4+$AZ79*Assembly!AB$5+$BA79*Assembly!AB$6+$BB79*Assembly!AB$7+$BC79*Assembly!AB$8+$BD79*Assembly!AB$9+$BE79*Assembly!AB$10+$BF79*Assembly!AB$11+$BG79*Assembly!AB$12+$BH79*Assembly!AB$13+$BI79*Assembly!AB$14+$BJ79*Assembly!AB$15+$BK79*Assembly!AB$16+$BL79*Assembly!AB$17+$BM79*Assembly!AB$18+$BN79*Assembly!AB$19+$BO79*Assembly!AB$20+$BP79*Assembly!AB$21+$BQ79*Assembly!AB$22+$BR79*Assembly!AB$23+$BS79*Assembly!AB$24</f>
        <v>30</v>
      </c>
      <c r="CF79" s="256" t="str">
        <f>$AY79*Assembly!M$4+$AZ79*Assembly!M$5+$BA79*Assembly!M$6+$BB79*Assembly!M$7+$BC79*Assembly!M$8+$BD79*Assembly!M$9+$BE79*Assembly!M$10+$BF79*Assembly!M$11+$BG79*Assembly!M$12+$BH79*Assembly!M$13+$BI79*Assembly!M$14+$BJ79*Assembly!M$15+$BK79*Assembly!M$16+$BL79*Assembly!M$17+$BM79*Assembly!M$18+$BN79*Assembly!M$19+$BO79*Assembly!M$20+$BP79*Assembly!M$21+$BQ79*Assembly!M$22+$BR79*Assembly!M$23+$BS79*Assembly!M$24</f>
        <v>45</v>
      </c>
      <c r="CG79" s="256" t="str">
        <f>$AY79*Assembly!N$4+$AZ79*Assembly!N$5+$BA79*Assembly!N$6+$BB79*Assembly!N$7+$BC79*Assembly!N$8+$BD79*Assembly!N$9+$BE79*Assembly!N$10+$BF79*Assembly!N$11+$BG79*Assembly!N$12+$BH79*Assembly!N$13+$BI79*Assembly!N$14+$BJ79*Assembly!N$15+$BK79*Assembly!N$16+$BL79*Assembly!N$17+$BM79*Assembly!N$18+$BN79*Assembly!N$19+$BO79*Assembly!N$20+$BP79*Assembly!N$21+$BQ79*Assembly!N$22+$BR79*Assembly!N$23+$BS79*Assembly!N$24</f>
        <v>0</v>
      </c>
      <c r="CH79" s="256" t="str">
        <f>$AY79*Assembly!O$4+$AZ79*Assembly!O$5+$BA79*Assembly!O$6+$BB79*Assembly!O$7+$BC79*Assembly!O$8+$BD79*Assembly!O$9+$BE79*Assembly!O$10+$BF79*Assembly!O$11+$BG79*Assembly!O$12+$BH79*Assembly!O$13+$BI79*Assembly!O$14+$BJ79*Assembly!O$15+$BK79*Assembly!O$16+$BL79*Assembly!O$17+$BM79*Assembly!O$18+$BN79*Assembly!O$19+$BO79*Assembly!O$20+$BP79*Assembly!O$21+$BQ79*Assembly!O$22+$BR79*Assembly!O$23+$BS79*Assembly!O$24</f>
        <v>0</v>
      </c>
      <c r="CI79" s="254" t="str">
        <f>$AY79*Assembly!P$4+$AZ79*Assembly!P$5+$BA79*Assembly!P$6+$BB79*Assembly!P$7+$BC79*Assembly!P$8+$BD79*Assembly!P$9+$BE79*Assembly!P$10+$BF79*Assembly!P$11+$BG79*Assembly!P$12+$BH79*Assembly!P$13+$BI79*Assembly!P$14+$BJ79*Assembly!P$15+$BK79*Assembly!P$16+$BL79*Assembly!P$17+$BM79*Assembly!P$18+$BN79*Assembly!P$19+$BO79*Assembly!P$20+$BP79*Assembly!P$21+$BQ79*Assembly!P$22+$BR79*Assembly!P$23+$BS79*Assembly!P$24</f>
        <v>0</v>
      </c>
      <c r="CJ79" s="254" t="str">
        <f>$AY79*Assembly!Q$4+$AZ79*Assembly!Q$5+$BA79*Assembly!Q$6+$BB79*Assembly!Q$7+$BC79*Assembly!Q$8+$BD79*Assembly!Q$9+$BE79*Assembly!Q$10+$BF79*Assembly!Q$11+$BG79*Assembly!Q$12+$BH79*Assembly!Q$13+$BI79*Assembly!Q$14+$BJ79*Assembly!Q$15+$BK79*Assembly!Q$16+$BL79*Assembly!Q$17+$BM79*Assembly!Q$18+$BN79*Assembly!Q$19+$BO79*Assembly!Q$20+$BP79*Assembly!Q$21+$BQ79*Assembly!Q$22+$BR79*Assembly!Q$23+$BS79*Assembly!Q$24</f>
        <v>15.8</v>
      </c>
      <c r="CK79" s="256" t="str">
        <f>$AY79*Assembly!R$4+$AZ79*Assembly!R$5+$BA79*Assembly!R$6+$BB79*Assembly!R$7+$BC79*Assembly!R$8+$BD79*Assembly!R$9+$BE79*Assembly!R$10+$BF79*Assembly!R$11+$BG79*Assembly!R$12+$BH79*Assembly!R$13+$BI79*Assembly!R$14+$BJ79*Assembly!R$15+$BK79*Assembly!R$16+$BL79*Assembly!R$17+$BM79*Assembly!R$18+$BN79*Assembly!R$19+$BO79*Assembly!R$20+$BP79*Assembly!R$21+$BQ79*Assembly!R$22+$BR79*Assembly!R$23+$BS79*Assembly!R$24</f>
        <v>0</v>
      </c>
      <c r="CL79" s="254" t="str">
        <f>$AY79*Assembly!S$4+$AZ79*Assembly!S$5+$BA79*Assembly!S$6+$BB79*Assembly!S$7+$BC79*Assembly!S$8+$BD79*Assembly!S$9+$BE79*Assembly!S$10+$BF79*Assembly!S$11+$BG79*Assembly!S$12+$BH79*Assembly!S$13+$BI79*Assembly!S$14+$BJ79*Assembly!S$15+$BK79*Assembly!S$16+$BL79*Assembly!S$17+$BM79*Assembly!S$18+$BN79*Assembly!S$19+$BO79*Assembly!S$20+$BP79*Assembly!S$21+$BQ79*Assembly!S$22+$BR79*Assembly!S$23+$BS79*Assembly!S$24</f>
        <v>0</v>
      </c>
      <c r="CM79" s="254" t="str">
        <f>$AY79*Assembly!T$4+$AZ79*Assembly!T$5+$BA79*Assembly!T$6+$BB79*Assembly!T$7+$BC79*Assembly!T$8+$BD79*Assembly!T$9+$BE79*Assembly!T$10+$BF79*Assembly!T$11+$BG79*Assembly!T$12+$BH79*Assembly!T$13+$BI79*Assembly!T$14+$BJ79*Assembly!T$15+$BK79*Assembly!T$16+$BL79*Assembly!T$17+$BM79*Assembly!T$18+$BN79*Assembly!T$19+$BO79*Assembly!T$20+$BP79*Assembly!T$21+$BQ79*Assembly!T$22+$BR79*Assembly!T$23+$BS79*Assembly!T$24</f>
        <v>0</v>
      </c>
      <c r="CN79" s="254" t="str">
        <f>$AY79*Assembly!U$4+$AZ79*Assembly!U$5+$BA79*Assembly!U$6+$BB79*Assembly!U$7+$BC79*Assembly!U$8+$BD79*Assembly!U$9+$BE79*Assembly!U$10+$BF79*Assembly!U$11+$BG79*Assembly!U$12+$BH79*Assembly!U$13+$BI79*Assembly!U$14+$BJ79*Assembly!U$15+$BK79*Assembly!U$16+$BL79*Assembly!U$17+$BM79*Assembly!U$18+$BN79*Assembly!U$19+$BO79*Assembly!U$20+$BP79*Assembly!U$21+$BQ79*Assembly!U$22+$BR79*Assembly!U$23+$BS79*Assembly!U$24</f>
        <v>0</v>
      </c>
      <c r="CO79" s="256" t="str">
        <f>$AY79*Assembly!V$4+$AZ79*Assembly!V$5+$BA79*Assembly!V$6+$BB79*Assembly!V$7+$BC79*Assembly!V$8+$BD79*Assembly!V$9+$BE79*Assembly!V$10+$BF79*Assembly!V$11+$BG79*Assembly!V$12+$BH79*Assembly!V$13+$BI79*Assembly!V$14+$BJ79*Assembly!V$15+$BK79*Assembly!V$16+$BL79*Assembly!V$17+$BM79*Assembly!V$18+$BN79*Assembly!V$19+$BO79*Assembly!V$20+$BP79*Assembly!V$21+$BQ79*Assembly!V$22+$BR79*Assembly!V$23+$BS79*Assembly!V$24</f>
        <v>0</v>
      </c>
      <c r="CP79" s="256" t="str">
        <f>CF79*Refining!$F$3</f>
        <v>80</v>
      </c>
      <c r="CQ79" s="256" t="str">
        <f>CG79*Refining!$F$4</f>
        <v>0</v>
      </c>
      <c r="CR79" s="256" t="str">
        <f>CH79*Refining!$F$5</f>
        <v>0</v>
      </c>
      <c r="CS79" s="256" t="str">
        <f>CI79*Refining!$F$6</f>
        <v>0</v>
      </c>
      <c r="CT79" s="256" t="str">
        <f>CJ79*Refining!$F$7</f>
        <v>28</v>
      </c>
      <c r="CU79" s="256" t="str">
        <f>CK79*Refining!$F$8</f>
        <v>0</v>
      </c>
      <c r="CV79" s="256" t="str">
        <f>CL79*Refining!$F$9</f>
        <v>0</v>
      </c>
      <c r="CW79" s="256" t="str">
        <f>CM79*Refining!$F$10</f>
        <v>0</v>
      </c>
      <c r="CX79" s="256" t="str">
        <f>CN79*Refining!$F$11</f>
        <v>0</v>
      </c>
      <c r="CY79" s="256" t="str">
        <f>CO79*Refining!$F$12</f>
        <v>0</v>
      </c>
      <c r="CZ79" s="244" t="str">
        <f t="shared" ref="CZ79:DS79" si="319">IF(CF79 = 0, "", CF79)</f>
        <v>45</v>
      </c>
      <c r="DA79" s="245" t="str">
        <f t="shared" si="319"/>
        <v/>
      </c>
      <c r="DB79" s="245" t="str">
        <f t="shared" si="319"/>
        <v/>
      </c>
      <c r="DC79" s="245" t="str">
        <f t="shared" si="319"/>
        <v/>
      </c>
      <c r="DD79" s="245" t="str">
        <f t="shared" si="319"/>
        <v>15.8</v>
      </c>
      <c r="DE79" s="245" t="str">
        <f t="shared" si="319"/>
        <v/>
      </c>
      <c r="DF79" s="245" t="str">
        <f t="shared" si="319"/>
        <v/>
      </c>
      <c r="DG79" s="245" t="str">
        <f t="shared" si="319"/>
        <v/>
      </c>
      <c r="DH79" s="245" t="str">
        <f t="shared" si="319"/>
        <v/>
      </c>
      <c r="DI79" s="246" t="str">
        <f t="shared" si="319"/>
        <v/>
      </c>
      <c r="DJ79" s="244" t="str">
        <f t="shared" si="319"/>
        <v>80</v>
      </c>
      <c r="DK79" s="245" t="str">
        <f t="shared" si="319"/>
        <v/>
      </c>
      <c r="DL79" s="245" t="str">
        <f t="shared" si="319"/>
        <v/>
      </c>
      <c r="DM79" s="245" t="str">
        <f t="shared" si="319"/>
        <v/>
      </c>
      <c r="DN79" s="259" t="str">
        <f t="shared" si="319"/>
        <v>28</v>
      </c>
      <c r="DO79" s="245" t="str">
        <f t="shared" si="319"/>
        <v/>
      </c>
      <c r="DP79" s="245" t="str">
        <f t="shared" si="319"/>
        <v/>
      </c>
      <c r="DQ79" s="245" t="str">
        <f t="shared" si="319"/>
        <v/>
      </c>
      <c r="DR79" s="245" t="str">
        <f t="shared" si="319"/>
        <v/>
      </c>
      <c r="DS79" s="246" t="str">
        <f t="shared" si="319"/>
        <v/>
      </c>
      <c r="DT79" s="248" t="str">
        <f t="shared" si="16"/>
        <v>61</v>
      </c>
      <c r="DU79" s="249" t="str">
        <f t="shared" si="17"/>
        <v>109</v>
      </c>
      <c r="DV79" s="225" t="str">
        <f>CZ79*'Ores &amp; Ingots'!$C$3+DA79*'Ores &amp; Ingots'!$C$4+DB79*'Ores &amp; Ingots'!$C$5+DC79*'Ores &amp; Ingots'!$C$6+DD79*'Ores &amp; Ingots'!$C$7+DE79*'Ores &amp; Ingots'!$C$8+DF79*'Ores &amp; Ingots'!$C$9+DG79*'Ores &amp; Ingots'!$C$10+DH79*'Ores &amp; Ingots'!$C$11+DI79*'Ores &amp; Ingots'!$C$12</f>
        <v>12</v>
      </c>
      <c r="DW79" s="225" t="str">
        <f>DJ79*'Ores &amp; Ingots'!$B$3+DK79*'Ores &amp; Ingots'!$B$4+DL79*'Ores &amp; Ingots'!$B$5+DM79*'Ores &amp; Ingots'!$B$6+DN79*'Ores &amp; Ingots'!$B$7+DO79*'Ores &amp; Ingots'!$B$8+DP79*'Ores &amp; Ingots'!$B$9+DQ79*'Ores &amp; Ingots'!$B$10+DR79*'Ores &amp; Ingots'!$B$11+DS79*'Ores &amp; Ingots'!$B$12</f>
        <v>40</v>
      </c>
      <c r="DX79" s="249" t="str">
        <f>CZ79*Refining!$G$3+DA79*Refining!$G$4+DB79*Refining!$G$5+DC79*Refining!$G$6+DD79*Refining!$G$7+DE79*Refining!$G$8+DF79*Refining!$G$9+DG79*Refining!$G$10+DH79*Refining!$G$11+DI79*Refining!$G$12</f>
        <v>16</v>
      </c>
      <c r="DY79" s="249" t="str">
        <f t="shared" si="18"/>
        <v>2,506</v>
      </c>
      <c r="DZ79" s="250" t="str">
        <f t="shared" si="19"/>
        <v>0.0025</v>
      </c>
      <c r="EA79" s="248" t="str">
        <f t="shared" si="20"/>
        <v>42</v>
      </c>
      <c r="EB79" s="251" t="str">
        <f t="shared" ref="EB79:EC79" si="320">EA79/60</f>
        <v>0.7</v>
      </c>
      <c r="EC79" s="251" t="str">
        <f t="shared" si="320"/>
        <v>0.0</v>
      </c>
      <c r="ED79" s="248" t="str">
        <f t="shared" si="22"/>
        <v>6,084</v>
      </c>
      <c r="EE79" s="251" t="str">
        <f t="shared" ref="EE79:EF79" si="321">ED79/1000</f>
        <v>6.1</v>
      </c>
      <c r="EF79" s="252" t="str">
        <f t="shared" si="321"/>
        <v>0.01</v>
      </c>
      <c r="EG79" s="223" t="str">
        <f t="shared" si="24"/>
        <v>0.0061</v>
      </c>
      <c r="EH79" s="224" t="str">
        <f t="shared" si="25"/>
        <v>0:00:42</v>
      </c>
      <c r="EI79" s="225" t="s">
        <v>12</v>
      </c>
    </row>
    <row r="80">
      <c r="A80" s="33"/>
      <c r="B80" s="226" t="s">
        <v>971</v>
      </c>
      <c r="C80" s="227" t="s">
        <v>886</v>
      </c>
      <c r="D80" s="227">
        <v>1.0</v>
      </c>
      <c r="E80" s="227">
        <v>1.0</v>
      </c>
      <c r="F80" s="227">
        <v>1.0</v>
      </c>
      <c r="G80" s="228" t="str">
        <f t="shared" si="5"/>
        <v>15.6</v>
      </c>
      <c r="H80" s="229">
        <v>3.0</v>
      </c>
      <c r="I80" s="229">
        <v>3.0</v>
      </c>
      <c r="J80" s="229" t="str">
        <f>H80/Main!$D$9</f>
        <v>3</v>
      </c>
      <c r="K80" s="229" t="str">
        <f>I80/Main!$D$10</f>
        <v>3</v>
      </c>
      <c r="L80" s="229" t="str">
        <f t="shared" si="6"/>
        <v>1</v>
      </c>
      <c r="M80" s="229">
        <v>1.0</v>
      </c>
      <c r="N80" s="231">
        <v>100.0</v>
      </c>
      <c r="O80" s="231">
        <v>100.0</v>
      </c>
      <c r="P80" s="230"/>
      <c r="Q80" s="231"/>
      <c r="R80" s="230"/>
      <c r="S80" s="232"/>
      <c r="T80" s="232"/>
      <c r="U80" s="230"/>
      <c r="V80" s="230"/>
      <c r="W80" s="232"/>
      <c r="X80" s="232"/>
      <c r="Y80" s="230"/>
      <c r="Z80" s="230"/>
      <c r="AA80" s="230"/>
      <c r="AB80" s="230"/>
      <c r="AC80" s="334" t="s">
        <v>913</v>
      </c>
      <c r="AD80" s="225">
        <v>0.0</v>
      </c>
      <c r="AE80" s="225">
        <v>0.0</v>
      </c>
      <c r="AF80" s="225">
        <v>0.0</v>
      </c>
      <c r="AG80" s="225">
        <v>0.0</v>
      </c>
      <c r="AH80" s="225">
        <v>6.0</v>
      </c>
      <c r="AI80" s="225">
        <v>0.0</v>
      </c>
      <c r="AJ80" s="225">
        <v>0.0</v>
      </c>
      <c r="AK80" s="309">
        <v>6.0</v>
      </c>
      <c r="AL80" s="225">
        <v>10.0</v>
      </c>
      <c r="AM80" s="225">
        <v>0.0</v>
      </c>
      <c r="AN80" s="225">
        <v>0.0</v>
      </c>
      <c r="AO80" s="225">
        <v>0.0</v>
      </c>
      <c r="AP80" s="225">
        <v>6.0</v>
      </c>
      <c r="AQ80" s="225">
        <v>0.0</v>
      </c>
      <c r="AR80" s="225">
        <v>0.0</v>
      </c>
      <c r="AS80" s="225">
        <v>0.0</v>
      </c>
      <c r="AT80" s="225">
        <v>0.0</v>
      </c>
      <c r="AU80" s="225">
        <v>0.0</v>
      </c>
      <c r="AV80" s="225">
        <v>0.0</v>
      </c>
      <c r="AW80" s="225">
        <v>0.0</v>
      </c>
      <c r="AX80" s="225">
        <v>0.0</v>
      </c>
      <c r="AY80" s="236" t="str">
        <f t="shared" ref="AY80:BS80" si="322">IF(AD80 = 0, "", AD80)</f>
        <v/>
      </c>
      <c r="AZ80" s="227" t="str">
        <f t="shared" si="322"/>
        <v/>
      </c>
      <c r="BA80" s="227" t="str">
        <f t="shared" si="322"/>
        <v/>
      </c>
      <c r="BB80" s="227" t="str">
        <f t="shared" si="322"/>
        <v/>
      </c>
      <c r="BC80" s="227" t="str">
        <f t="shared" si="322"/>
        <v>6</v>
      </c>
      <c r="BD80" s="227" t="str">
        <f t="shared" si="322"/>
        <v/>
      </c>
      <c r="BE80" s="227" t="str">
        <f t="shared" si="322"/>
        <v/>
      </c>
      <c r="BF80" s="237" t="str">
        <f t="shared" si="322"/>
        <v>6</v>
      </c>
      <c r="BG80" s="227" t="str">
        <f t="shared" si="322"/>
        <v>10</v>
      </c>
      <c r="BH80" s="227" t="str">
        <f t="shared" si="322"/>
        <v/>
      </c>
      <c r="BI80" s="227" t="str">
        <f t="shared" si="322"/>
        <v/>
      </c>
      <c r="BJ80" s="227" t="str">
        <f t="shared" si="322"/>
        <v/>
      </c>
      <c r="BK80" s="227" t="str">
        <f t="shared" si="322"/>
        <v>6</v>
      </c>
      <c r="BL80" s="227" t="str">
        <f t="shared" si="322"/>
        <v/>
      </c>
      <c r="BM80" s="227" t="str">
        <f t="shared" si="322"/>
        <v/>
      </c>
      <c r="BN80" s="227" t="str">
        <f t="shared" si="322"/>
        <v/>
      </c>
      <c r="BO80" s="227" t="str">
        <f t="shared" si="322"/>
        <v/>
      </c>
      <c r="BP80" s="227" t="str">
        <f t="shared" si="322"/>
        <v/>
      </c>
      <c r="BQ80" s="227" t="str">
        <f t="shared" si="322"/>
        <v/>
      </c>
      <c r="BR80" s="227" t="str">
        <f t="shared" si="322"/>
        <v/>
      </c>
      <c r="BS80" s="238" t="str">
        <f t="shared" si="322"/>
        <v/>
      </c>
      <c r="BT80" s="239" t="str">
        <f>$AY80*Assembly!Y$4+$AZ80*Assembly!Y$5+$BA80*Assembly!Y$6+$BB80*Assembly!Y$7+$BC80*Assembly!Y$8+$BD80*Assembly!Y$9+$BE80*Assembly!Y$10+$BF80*Assembly!Y$11+$BG80*Assembly!Y$12+$BH80*Assembly!Y$13+$BI80*Assembly!Y$14+$BJ80*Assembly!Y$15+$BK80*Assembly!Y$16+$BL80*Assembly!Y$17+$BM80*Assembly!Y$18+$BN80*Assembly!Y$19+$BO80*Assembly!Y$20+$BP80*Assembly!Y$21+$BQ80*Assembly!Y$22+$BR80*Assembly!Y$23+$BS80*Assembly!Y$24</f>
        <v>219</v>
      </c>
      <c r="BU80" s="225" t="str">
        <f t="shared" si="8"/>
        <v>14</v>
      </c>
      <c r="BV80" s="225"/>
      <c r="BW80" s="225" t="str">
        <f>$AY80*Assembly!AC$4+$AZ80*Assembly!AC$5+$BA80*Assembly!AC$6+$BB80*Assembly!AC$7+$BC80*Assembly!AC$8+$BD80*Assembly!AC$9+$BE80*Assembly!AC$10+$BF80*Assembly!AC$11+$BG80*Assembly!AC$12+$BH80*Assembly!AC$13+$BI80*Assembly!AC$14+$BJ80*Assembly!AC$15+$BK80*Assembly!AC$16+$BL80*Assembly!AC$17+$BM80*Assembly!AC$18+$BN80*Assembly!AC$19+$BO80*Assembly!AC$20+$BP80*Assembly!AC$21+$BQ80*Assembly!AC$22+$BR80*Assembly!AC$23+$BS80*Assembly!AC$24</f>
        <v>596</v>
      </c>
      <c r="BX80" s="240" t="str">
        <f t="shared" si="9"/>
        <v>2.72</v>
      </c>
      <c r="BY80" s="241" t="str">
        <f t="shared" si="10"/>
        <v>38</v>
      </c>
      <c r="BZ80" s="242" t="str">
        <f t="shared" si="11"/>
        <v>42.5</v>
      </c>
      <c r="CA80" s="241" t="str">
        <f t="shared" si="12"/>
        <v>199</v>
      </c>
      <c r="CB80" s="225" t="str">
        <f>$AY80*Assembly!X$4+$AZ80*Assembly!X$5+$BA80*Assembly!X$6+$BB80*Assembly!X$7+$BC80*Assembly!X$8+$BD80*Assembly!X$9+$BE80*Assembly!X$10+$BF80*Assembly!X$11+$BG80*Assembly!X$12+$BH80*Assembly!X$13+$BI80*Assembly!X$14+$BJ80*Assembly!X$15+$BK80*Assembly!X$16+$BL80*Assembly!X$17+$BM80*Assembly!X$18+$BN80*Assembly!X$19+$BO80*Assembly!X$20+$BP80*Assembly!X$21+$BQ80*Assembly!X$22+$BR80*Assembly!X$23+$BS80*Assembly!X$24</f>
        <v>46</v>
      </c>
      <c r="CC80" s="225" t="str">
        <f t="shared" si="13"/>
        <v>7,156</v>
      </c>
      <c r="CD80" s="223" t="str">
        <f t="shared" si="14"/>
        <v>0.0072</v>
      </c>
      <c r="CE80" s="243" t="str">
        <f>$AY80*Assembly!AB$4+$AZ80*Assembly!AB$5+$BA80*Assembly!AB$6+$BB80*Assembly!AB$7+$BC80*Assembly!AB$8+$BD80*Assembly!AB$9+$BE80*Assembly!AB$10+$BF80*Assembly!AB$11+$BG80*Assembly!AB$12+$BH80*Assembly!AB$13+$BI80*Assembly!AB$14+$BJ80*Assembly!AB$15+$BK80*Assembly!AB$16+$BL80*Assembly!AB$17+$BM80*Assembly!AB$18+$BN80*Assembly!AB$19+$BO80*Assembly!AB$20+$BP80*Assembly!AB$21+$BQ80*Assembly!AB$22+$BR80*Assembly!AB$23+$BS80*Assembly!AB$24</f>
        <v>126</v>
      </c>
      <c r="CF80" s="231" t="str">
        <f>$AY80*Assembly!M$4+$AZ80*Assembly!M$5+$BA80*Assembly!M$6+$BB80*Assembly!M$7+$BC80*Assembly!M$8+$BD80*Assembly!M$9+$BE80*Assembly!M$10+$BF80*Assembly!M$11+$BG80*Assembly!M$12+$BH80*Assembly!M$13+$BI80*Assembly!M$14+$BJ80*Assembly!M$15+$BK80*Assembly!M$16+$BL80*Assembly!M$17+$BM80*Assembly!M$18+$BN80*Assembly!M$19+$BO80*Assembly!M$20+$BP80*Assembly!M$21+$BQ80*Assembly!M$22+$BR80*Assembly!M$23+$BS80*Assembly!M$24</f>
        <v>73</v>
      </c>
      <c r="CG80" s="231" t="str">
        <f>$AY80*Assembly!N$4+$AZ80*Assembly!N$5+$BA80*Assembly!N$6+$BB80*Assembly!N$7+$BC80*Assembly!N$8+$BD80*Assembly!N$9+$BE80*Assembly!N$10+$BF80*Assembly!N$11+$BG80*Assembly!N$12+$BH80*Assembly!N$13+$BI80*Assembly!N$14+$BJ80*Assembly!N$15+$BK80*Assembly!N$16+$BL80*Assembly!N$17+$BM80*Assembly!N$18+$BN80*Assembly!N$19+$BO80*Assembly!N$20+$BP80*Assembly!N$21+$BQ80*Assembly!N$22+$BR80*Assembly!N$23+$BS80*Assembly!N$24</f>
        <v>0</v>
      </c>
      <c r="CH80" s="231" t="str">
        <f>$AY80*Assembly!O$4+$AZ80*Assembly!O$5+$BA80*Assembly!O$6+$BB80*Assembly!O$7+$BC80*Assembly!O$8+$BD80*Assembly!O$9+$BE80*Assembly!O$10+$BF80*Assembly!O$11+$BG80*Assembly!O$12+$BH80*Assembly!O$13+$BI80*Assembly!O$14+$BJ80*Assembly!O$15+$BK80*Assembly!O$16+$BL80*Assembly!O$17+$BM80*Assembly!O$18+$BN80*Assembly!O$19+$BO80*Assembly!O$20+$BP80*Assembly!O$21+$BQ80*Assembly!O$22+$BR80*Assembly!O$23+$BS80*Assembly!O$24</f>
        <v>0</v>
      </c>
      <c r="CI80" s="229" t="str">
        <f>$AY80*Assembly!P$4+$AZ80*Assembly!P$5+$BA80*Assembly!P$6+$BB80*Assembly!P$7+$BC80*Assembly!P$8+$BD80*Assembly!P$9+$BE80*Assembly!P$10+$BF80*Assembly!P$11+$BG80*Assembly!P$12+$BH80*Assembly!P$13+$BI80*Assembly!P$14+$BJ80*Assembly!P$15+$BK80*Assembly!P$16+$BL80*Assembly!P$17+$BM80*Assembly!P$18+$BN80*Assembly!P$19+$BO80*Assembly!P$20+$BP80*Assembly!P$21+$BQ80*Assembly!P$22+$BR80*Assembly!P$23+$BS80*Assembly!P$24</f>
        <v>0</v>
      </c>
      <c r="CJ80" s="229" t="str">
        <f>$AY80*Assembly!Q$4+$AZ80*Assembly!Q$5+$BA80*Assembly!Q$6+$BB80*Assembly!Q$7+$BC80*Assembly!Q$8+$BD80*Assembly!Q$9+$BE80*Assembly!Q$10+$BF80*Assembly!Q$11+$BG80*Assembly!Q$12+$BH80*Assembly!Q$13+$BI80*Assembly!Q$14+$BJ80*Assembly!Q$15+$BK80*Assembly!Q$16+$BL80*Assembly!Q$17+$BM80*Assembly!Q$18+$BN80*Assembly!Q$19+$BO80*Assembly!Q$20+$BP80*Assembly!Q$21+$BQ80*Assembly!Q$22+$BR80*Assembly!Q$23+$BS80*Assembly!Q$24</f>
        <v>141.2</v>
      </c>
      <c r="CK80" s="231" t="str">
        <f>$AY80*Assembly!R$4+$AZ80*Assembly!R$5+$BA80*Assembly!R$6+$BB80*Assembly!R$7+$BC80*Assembly!R$8+$BD80*Assembly!R$9+$BE80*Assembly!R$10+$BF80*Assembly!R$11+$BG80*Assembly!R$12+$BH80*Assembly!R$13+$BI80*Assembly!R$14+$BJ80*Assembly!R$15+$BK80*Assembly!R$16+$BL80*Assembly!R$17+$BM80*Assembly!R$18+$BN80*Assembly!R$19+$BO80*Assembly!R$20+$BP80*Assembly!R$21+$BQ80*Assembly!R$22+$BR80*Assembly!R$23+$BS80*Assembly!R$24</f>
        <v>0</v>
      </c>
      <c r="CL80" s="229" t="str">
        <f>$AY80*Assembly!S$4+$AZ80*Assembly!S$5+$BA80*Assembly!S$6+$BB80*Assembly!S$7+$BC80*Assembly!S$8+$BD80*Assembly!S$9+$BE80*Assembly!S$10+$BF80*Assembly!S$11+$BG80*Assembly!S$12+$BH80*Assembly!S$13+$BI80*Assembly!S$14+$BJ80*Assembly!S$15+$BK80*Assembly!S$16+$BL80*Assembly!S$17+$BM80*Assembly!S$18+$BN80*Assembly!S$19+$BO80*Assembly!S$20+$BP80*Assembly!S$21+$BQ80*Assembly!S$22+$BR80*Assembly!S$23+$BS80*Assembly!S$24</f>
        <v>0</v>
      </c>
      <c r="CM80" s="229" t="str">
        <f>$AY80*Assembly!T$4+$AZ80*Assembly!T$5+$BA80*Assembly!T$6+$BB80*Assembly!T$7+$BC80*Assembly!T$8+$BD80*Assembly!T$9+$BE80*Assembly!T$10+$BF80*Assembly!T$11+$BG80*Assembly!T$12+$BH80*Assembly!T$13+$BI80*Assembly!T$14+$BJ80*Assembly!T$15+$BK80*Assembly!T$16+$BL80*Assembly!T$17+$BM80*Assembly!T$18+$BN80*Assembly!T$19+$BO80*Assembly!T$20+$BP80*Assembly!T$21+$BQ80*Assembly!T$22+$BR80*Assembly!T$23+$BS80*Assembly!T$24</f>
        <v>0</v>
      </c>
      <c r="CN80" s="229" t="str">
        <f>$AY80*Assembly!U$4+$AZ80*Assembly!U$5+$BA80*Assembly!U$6+$BB80*Assembly!U$7+$BC80*Assembly!U$8+$BD80*Assembly!U$9+$BE80*Assembly!U$10+$BF80*Assembly!U$11+$BG80*Assembly!U$12+$BH80*Assembly!U$13+$BI80*Assembly!U$14+$BJ80*Assembly!U$15+$BK80*Assembly!U$16+$BL80*Assembly!U$17+$BM80*Assembly!U$18+$BN80*Assembly!U$19+$BO80*Assembly!U$20+$BP80*Assembly!U$21+$BQ80*Assembly!U$22+$BR80*Assembly!U$23+$BS80*Assembly!U$24</f>
        <v>0</v>
      </c>
      <c r="CO80" s="231" t="str">
        <f>$AY80*Assembly!V$4+$AZ80*Assembly!V$5+$BA80*Assembly!V$6+$BB80*Assembly!V$7+$BC80*Assembly!V$8+$BD80*Assembly!V$9+$BE80*Assembly!V$10+$BF80*Assembly!V$11+$BG80*Assembly!V$12+$BH80*Assembly!V$13+$BI80*Assembly!V$14+$BJ80*Assembly!V$15+$BK80*Assembly!V$16+$BL80*Assembly!V$17+$BM80*Assembly!V$18+$BN80*Assembly!V$19+$BO80*Assembly!V$20+$BP80*Assembly!V$21+$BQ80*Assembly!V$22+$BR80*Assembly!V$23+$BS80*Assembly!V$24</f>
        <v>0</v>
      </c>
      <c r="CP80" s="231" t="str">
        <f>CF80*Refining!$F$3</f>
        <v>130</v>
      </c>
      <c r="CQ80" s="231" t="str">
        <f>CG80*Refining!$F$4</f>
        <v>0</v>
      </c>
      <c r="CR80" s="231" t="str">
        <f>CH80*Refining!$F$5</f>
        <v>0</v>
      </c>
      <c r="CS80" s="231" t="str">
        <f>CI80*Refining!$F$6</f>
        <v>0</v>
      </c>
      <c r="CT80" s="231" t="str">
        <f>CJ80*Refining!$F$7</f>
        <v>252</v>
      </c>
      <c r="CU80" s="231" t="str">
        <f>CK80*Refining!$F$8</f>
        <v>0</v>
      </c>
      <c r="CV80" s="231" t="str">
        <f>CL80*Refining!$F$9</f>
        <v>0</v>
      </c>
      <c r="CW80" s="231" t="str">
        <f>CM80*Refining!$F$10</f>
        <v>0</v>
      </c>
      <c r="CX80" s="231" t="str">
        <f>CN80*Refining!$F$11</f>
        <v>0</v>
      </c>
      <c r="CY80" s="231" t="str">
        <f>CO80*Refining!$F$12</f>
        <v>0</v>
      </c>
      <c r="CZ80" s="244" t="str">
        <f t="shared" ref="CZ80:DS80" si="323">IF(CF80 = 0, "", CF80)</f>
        <v>73</v>
      </c>
      <c r="DA80" s="245" t="str">
        <f t="shared" si="323"/>
        <v/>
      </c>
      <c r="DB80" s="245" t="str">
        <f t="shared" si="323"/>
        <v/>
      </c>
      <c r="DC80" s="245" t="str">
        <f t="shared" si="323"/>
        <v/>
      </c>
      <c r="DD80" s="245" t="str">
        <f t="shared" si="323"/>
        <v>141.2</v>
      </c>
      <c r="DE80" s="245" t="str">
        <f t="shared" si="323"/>
        <v/>
      </c>
      <c r="DF80" s="245" t="str">
        <f t="shared" si="323"/>
        <v/>
      </c>
      <c r="DG80" s="245" t="str">
        <f t="shared" si="323"/>
        <v/>
      </c>
      <c r="DH80" s="245" t="str">
        <f t="shared" si="323"/>
        <v/>
      </c>
      <c r="DI80" s="246" t="str">
        <f t="shared" si="323"/>
        <v/>
      </c>
      <c r="DJ80" s="244" t="str">
        <f t="shared" si="323"/>
        <v>130</v>
      </c>
      <c r="DK80" s="245" t="str">
        <f t="shared" si="323"/>
        <v/>
      </c>
      <c r="DL80" s="245" t="str">
        <f t="shared" si="323"/>
        <v/>
      </c>
      <c r="DM80" s="245" t="str">
        <f t="shared" si="323"/>
        <v/>
      </c>
      <c r="DN80" s="259" t="str">
        <f t="shared" si="323"/>
        <v>252</v>
      </c>
      <c r="DO80" s="245" t="str">
        <f t="shared" si="323"/>
        <v/>
      </c>
      <c r="DP80" s="245" t="str">
        <f t="shared" si="323"/>
        <v/>
      </c>
      <c r="DQ80" s="245" t="str">
        <f t="shared" si="323"/>
        <v/>
      </c>
      <c r="DR80" s="245" t="str">
        <f t="shared" si="323"/>
        <v/>
      </c>
      <c r="DS80" s="246" t="str">
        <f t="shared" si="323"/>
        <v/>
      </c>
      <c r="DT80" s="248" t="str">
        <f t="shared" si="16"/>
        <v>214</v>
      </c>
      <c r="DU80" s="249" t="str">
        <f t="shared" si="17"/>
        <v>383</v>
      </c>
      <c r="DV80" s="225" t="str">
        <f>CZ80*'Ores &amp; Ingots'!$C$3+DA80*'Ores &amp; Ingots'!$C$4+DB80*'Ores &amp; Ingots'!$C$5+DC80*'Ores &amp; Ingots'!$C$6+DD80*'Ores &amp; Ingots'!$C$7+DE80*'Ores &amp; Ingots'!$C$8+DF80*'Ores &amp; Ingots'!$C$9+DG80*'Ores &amp; Ingots'!$C$10+DH80*'Ores &amp; Ingots'!$C$11+DI80*'Ores &amp; Ingots'!$C$12</f>
        <v>70</v>
      </c>
      <c r="DW80" s="225" t="str">
        <f>DJ80*'Ores &amp; Ingots'!$B$3+DK80*'Ores &amp; Ingots'!$B$4+DL80*'Ores &amp; Ingots'!$B$5+DM80*'Ores &amp; Ingots'!$B$6+DN80*'Ores &amp; Ingots'!$B$7+DO80*'Ores &amp; Ingots'!$B$8+DP80*'Ores &amp; Ingots'!$B$9+DQ80*'Ores &amp; Ingots'!$B$10+DR80*'Ores &amp; Ingots'!$B$11+DS80*'Ores &amp; Ingots'!$B$12</f>
        <v>142</v>
      </c>
      <c r="DX80" s="249" t="str">
        <f>CZ80*Refining!$G$3+DA80*Refining!$G$4+DB80*Refining!$G$5+DC80*Refining!$G$6+DD80*Refining!$G$7+DE80*Refining!$G$8+DF80*Refining!$G$9+DG80*Refining!$G$10+DH80*Refining!$G$11+DI80*Refining!$G$12</f>
        <v>121</v>
      </c>
      <c r="DY80" s="249" t="str">
        <f t="shared" si="18"/>
        <v>18,882</v>
      </c>
      <c r="DZ80" s="250" t="str">
        <f t="shared" si="19"/>
        <v>0.0189</v>
      </c>
      <c r="EA80" s="248" t="str">
        <f t="shared" si="20"/>
        <v>170</v>
      </c>
      <c r="EB80" s="251" t="str">
        <f t="shared" ref="EB80:EC80" si="324">EA80/60</f>
        <v>2.8</v>
      </c>
      <c r="EC80" s="251" t="str">
        <f t="shared" si="324"/>
        <v>0.0</v>
      </c>
      <c r="ED80" s="248" t="str">
        <f t="shared" si="22"/>
        <v>26,038</v>
      </c>
      <c r="EE80" s="251" t="str">
        <f t="shared" ref="EE80:EF80" si="325">ED80/1000</f>
        <v>26.0</v>
      </c>
      <c r="EF80" s="252" t="str">
        <f t="shared" si="325"/>
        <v>0.03</v>
      </c>
      <c r="EG80" s="223" t="str">
        <f t="shared" si="24"/>
        <v>0.0260</v>
      </c>
      <c r="EH80" s="224" t="str">
        <f t="shared" si="25"/>
        <v>0:02:50</v>
      </c>
      <c r="EI80" s="225">
        <v>160.0</v>
      </c>
    </row>
    <row r="81">
      <c r="A81" s="33"/>
      <c r="B81" s="226" t="s">
        <v>971</v>
      </c>
      <c r="C81" s="227" t="s">
        <v>885</v>
      </c>
      <c r="D81" s="227">
        <v>3.0</v>
      </c>
      <c r="E81" s="227">
        <v>3.0</v>
      </c>
      <c r="F81" s="227">
        <v>1.0</v>
      </c>
      <c r="G81" s="253" t="str">
        <f t="shared" si="5"/>
        <v>1.1</v>
      </c>
      <c r="H81" s="254">
        <v>3.0</v>
      </c>
      <c r="I81" s="254">
        <v>3.0</v>
      </c>
      <c r="J81" s="254" t="str">
        <f>H81/Main!$D$9</f>
        <v>3</v>
      </c>
      <c r="K81" s="254" t="str">
        <f>I81/Main!$D$10</f>
        <v>3</v>
      </c>
      <c r="L81" s="254" t="str">
        <f t="shared" si="6"/>
        <v>1</v>
      </c>
      <c r="M81" s="254">
        <v>1.0</v>
      </c>
      <c r="N81" s="256">
        <v>100.0</v>
      </c>
      <c r="O81" s="256">
        <v>100.0</v>
      </c>
      <c r="P81" s="255"/>
      <c r="Q81" s="256"/>
      <c r="R81" s="255"/>
      <c r="S81" s="257"/>
      <c r="T81" s="257"/>
      <c r="U81" s="255"/>
      <c r="V81" s="255"/>
      <c r="W81" s="257"/>
      <c r="X81" s="257"/>
      <c r="Y81" s="255"/>
      <c r="Z81" s="255"/>
      <c r="AA81" s="255"/>
      <c r="AB81" s="255"/>
      <c r="AC81" s="335"/>
      <c r="AD81" s="225">
        <v>0.0</v>
      </c>
      <c r="AE81" s="225">
        <v>0.0</v>
      </c>
      <c r="AF81" s="225">
        <v>0.0</v>
      </c>
      <c r="AG81" s="225">
        <v>0.0</v>
      </c>
      <c r="AH81" s="225">
        <v>4.0</v>
      </c>
      <c r="AI81" s="225">
        <v>0.0</v>
      </c>
      <c r="AJ81" s="225">
        <v>0.0</v>
      </c>
      <c r="AK81" s="309">
        <v>4.0</v>
      </c>
      <c r="AL81" s="225">
        <v>3.0</v>
      </c>
      <c r="AM81" s="225">
        <v>0.0</v>
      </c>
      <c r="AN81" s="225">
        <v>0.0</v>
      </c>
      <c r="AO81" s="225">
        <v>0.0</v>
      </c>
      <c r="AP81" s="225">
        <v>0.0</v>
      </c>
      <c r="AQ81" s="225">
        <v>0.0</v>
      </c>
      <c r="AR81" s="225">
        <v>0.0</v>
      </c>
      <c r="AS81" s="225">
        <v>0.0</v>
      </c>
      <c r="AT81" s="225">
        <v>0.0</v>
      </c>
      <c r="AU81" s="225">
        <v>0.0</v>
      </c>
      <c r="AV81" s="225">
        <v>0.0</v>
      </c>
      <c r="AW81" s="225">
        <v>0.0</v>
      </c>
      <c r="AX81" s="225">
        <v>0.0</v>
      </c>
      <c r="AY81" s="236" t="str">
        <f t="shared" ref="AY81:BS81" si="326">IF(AD81 = 0, "", AD81)</f>
        <v/>
      </c>
      <c r="AZ81" s="227" t="str">
        <f t="shared" si="326"/>
        <v/>
      </c>
      <c r="BA81" s="227" t="str">
        <f t="shared" si="326"/>
        <v/>
      </c>
      <c r="BB81" s="227" t="str">
        <f t="shared" si="326"/>
        <v/>
      </c>
      <c r="BC81" s="227" t="str">
        <f t="shared" si="326"/>
        <v>4</v>
      </c>
      <c r="BD81" s="227" t="str">
        <f t="shared" si="326"/>
        <v/>
      </c>
      <c r="BE81" s="227" t="str">
        <f t="shared" si="326"/>
        <v/>
      </c>
      <c r="BF81" s="237" t="str">
        <f t="shared" si="326"/>
        <v>4</v>
      </c>
      <c r="BG81" s="227" t="str">
        <f t="shared" si="326"/>
        <v>3</v>
      </c>
      <c r="BH81" s="227" t="str">
        <f t="shared" si="326"/>
        <v/>
      </c>
      <c r="BI81" s="227" t="str">
        <f t="shared" si="326"/>
        <v/>
      </c>
      <c r="BJ81" s="227" t="str">
        <f t="shared" si="326"/>
        <v/>
      </c>
      <c r="BK81" s="227" t="str">
        <f t="shared" si="326"/>
        <v/>
      </c>
      <c r="BL81" s="227" t="str">
        <f t="shared" si="326"/>
        <v/>
      </c>
      <c r="BM81" s="227" t="str">
        <f t="shared" si="326"/>
        <v/>
      </c>
      <c r="BN81" s="227" t="str">
        <f t="shared" si="326"/>
        <v/>
      </c>
      <c r="BO81" s="227" t="str">
        <f t="shared" si="326"/>
        <v/>
      </c>
      <c r="BP81" s="227" t="str">
        <f t="shared" si="326"/>
        <v/>
      </c>
      <c r="BQ81" s="227" t="str">
        <f t="shared" si="326"/>
        <v/>
      </c>
      <c r="BR81" s="227" t="str">
        <f t="shared" si="326"/>
        <v/>
      </c>
      <c r="BS81" s="238" t="str">
        <f t="shared" si="326"/>
        <v/>
      </c>
      <c r="BT81" s="239" t="str">
        <f>$AY81*Assembly!Y$4+$AZ81*Assembly!Y$5+$BA81*Assembly!Y$6+$BB81*Assembly!Y$7+$BC81*Assembly!Y$8+$BD81*Assembly!Y$9+$BE81*Assembly!Y$10+$BF81*Assembly!Y$11+$BG81*Assembly!Y$12+$BH81*Assembly!Y$13+$BI81*Assembly!Y$14+$BJ81*Assembly!Y$15+$BK81*Assembly!Y$16+$BL81*Assembly!Y$17+$BM81*Assembly!Y$18+$BN81*Assembly!Y$19+$BO81*Assembly!Y$20+$BP81*Assembly!Y$21+$BQ81*Assembly!Y$22+$BR81*Assembly!Y$23+$BS81*Assembly!Y$24</f>
        <v>57</v>
      </c>
      <c r="BU81" s="225" t="str">
        <f t="shared" si="8"/>
        <v>50</v>
      </c>
      <c r="BV81" s="225"/>
      <c r="BW81" s="225" t="str">
        <f>$AY81*Assembly!AC$4+$AZ81*Assembly!AC$5+$BA81*Assembly!AC$6+$BB81*Assembly!AC$7+$BC81*Assembly!AC$8+$BD81*Assembly!AC$9+$BE81*Assembly!AC$10+$BF81*Assembly!AC$11+$BG81*Assembly!AC$12+$BH81*Assembly!AC$13+$BI81*Assembly!AC$14+$BJ81*Assembly!AC$15+$BK81*Assembly!AC$16+$BL81*Assembly!AC$17+$BM81*Assembly!AC$18+$BN81*Assembly!AC$19+$BO81*Assembly!AC$20+$BP81*Assembly!AC$21+$BQ81*Assembly!AC$22+$BR81*Assembly!AC$23+$BS81*Assembly!AC$24</f>
        <v>139</v>
      </c>
      <c r="BX81" s="240" t="str">
        <f t="shared" si="9"/>
        <v>2.45</v>
      </c>
      <c r="BY81" s="241" t="str">
        <f t="shared" si="10"/>
        <v>124</v>
      </c>
      <c r="BZ81" s="242" t="str">
        <f t="shared" si="11"/>
        <v>2.8</v>
      </c>
      <c r="CA81" s="241" t="str">
        <f t="shared" si="12"/>
        <v>46</v>
      </c>
      <c r="CB81" s="225" t="str">
        <f>$AY81*Assembly!X$4+$AZ81*Assembly!X$5+$BA81*Assembly!X$6+$BB81*Assembly!X$7+$BC81*Assembly!X$8+$BD81*Assembly!X$9+$BE81*Assembly!X$10+$BF81*Assembly!X$11+$BG81*Assembly!X$12+$BH81*Assembly!X$13+$BI81*Assembly!X$14+$BJ81*Assembly!X$15+$BK81*Assembly!X$16+$BL81*Assembly!X$17+$BM81*Assembly!X$18+$BN81*Assembly!X$19+$BO81*Assembly!X$20+$BP81*Assembly!X$21+$BQ81*Assembly!X$22+$BR81*Assembly!X$23+$BS81*Assembly!X$24</f>
        <v>23</v>
      </c>
      <c r="CC81" s="225" t="str">
        <f t="shared" si="13"/>
        <v>3,578</v>
      </c>
      <c r="CD81" s="223" t="str">
        <f t="shared" si="14"/>
        <v>0.0036</v>
      </c>
      <c r="CE81" s="243" t="str">
        <f>$AY81*Assembly!AB$4+$AZ81*Assembly!AB$5+$BA81*Assembly!AB$6+$BB81*Assembly!AB$7+$BC81*Assembly!AB$8+$BD81*Assembly!AB$9+$BE81*Assembly!AB$10+$BF81*Assembly!AB$11+$BG81*Assembly!AB$12+$BH81*Assembly!AB$13+$BI81*Assembly!AB$14+$BJ81*Assembly!AB$15+$BK81*Assembly!AB$16+$BL81*Assembly!AB$17+$BM81*Assembly!AB$18+$BN81*Assembly!AB$19+$BO81*Assembly!AB$20+$BP81*Assembly!AB$21+$BQ81*Assembly!AB$22+$BR81*Assembly!AB$23+$BS81*Assembly!AB$24</f>
        <v>30</v>
      </c>
      <c r="CF81" s="256" t="str">
        <f>$AY81*Assembly!M$4+$AZ81*Assembly!M$5+$BA81*Assembly!M$6+$BB81*Assembly!M$7+$BC81*Assembly!M$8+$BD81*Assembly!M$9+$BE81*Assembly!M$10+$BF81*Assembly!M$11+$BG81*Assembly!M$12+$BH81*Assembly!M$13+$BI81*Assembly!M$14+$BJ81*Assembly!M$15+$BK81*Assembly!M$16+$BL81*Assembly!M$17+$BM81*Assembly!M$18+$BN81*Assembly!M$19+$BO81*Assembly!M$20+$BP81*Assembly!M$21+$BQ81*Assembly!M$22+$BR81*Assembly!M$23+$BS81*Assembly!M$24</f>
        <v>45</v>
      </c>
      <c r="CG81" s="256" t="str">
        <f>$AY81*Assembly!N$4+$AZ81*Assembly!N$5+$BA81*Assembly!N$6+$BB81*Assembly!N$7+$BC81*Assembly!N$8+$BD81*Assembly!N$9+$BE81*Assembly!N$10+$BF81*Assembly!N$11+$BG81*Assembly!N$12+$BH81*Assembly!N$13+$BI81*Assembly!N$14+$BJ81*Assembly!N$15+$BK81*Assembly!N$16+$BL81*Assembly!N$17+$BM81*Assembly!N$18+$BN81*Assembly!N$19+$BO81*Assembly!N$20+$BP81*Assembly!N$21+$BQ81*Assembly!N$22+$BR81*Assembly!N$23+$BS81*Assembly!N$24</f>
        <v>0</v>
      </c>
      <c r="CH81" s="256" t="str">
        <f>$AY81*Assembly!O$4+$AZ81*Assembly!O$5+$BA81*Assembly!O$6+$BB81*Assembly!O$7+$BC81*Assembly!O$8+$BD81*Assembly!O$9+$BE81*Assembly!O$10+$BF81*Assembly!O$11+$BG81*Assembly!O$12+$BH81*Assembly!O$13+$BI81*Assembly!O$14+$BJ81*Assembly!O$15+$BK81*Assembly!O$16+$BL81*Assembly!O$17+$BM81*Assembly!O$18+$BN81*Assembly!O$19+$BO81*Assembly!O$20+$BP81*Assembly!O$21+$BQ81*Assembly!O$22+$BR81*Assembly!O$23+$BS81*Assembly!O$24</f>
        <v>0</v>
      </c>
      <c r="CI81" s="254" t="str">
        <f>$AY81*Assembly!P$4+$AZ81*Assembly!P$5+$BA81*Assembly!P$6+$BB81*Assembly!P$7+$BC81*Assembly!P$8+$BD81*Assembly!P$9+$BE81*Assembly!P$10+$BF81*Assembly!P$11+$BG81*Assembly!P$12+$BH81*Assembly!P$13+$BI81*Assembly!P$14+$BJ81*Assembly!P$15+$BK81*Assembly!P$16+$BL81*Assembly!P$17+$BM81*Assembly!P$18+$BN81*Assembly!P$19+$BO81*Assembly!P$20+$BP81*Assembly!P$21+$BQ81*Assembly!P$22+$BR81*Assembly!P$23+$BS81*Assembly!P$24</f>
        <v>0</v>
      </c>
      <c r="CJ81" s="254" t="str">
        <f>$AY81*Assembly!Q$4+$AZ81*Assembly!Q$5+$BA81*Assembly!Q$6+$BB81*Assembly!Q$7+$BC81*Assembly!Q$8+$BD81*Assembly!Q$9+$BE81*Assembly!Q$10+$BF81*Assembly!Q$11+$BG81*Assembly!Q$12+$BH81*Assembly!Q$13+$BI81*Assembly!Q$14+$BJ81*Assembly!Q$15+$BK81*Assembly!Q$16+$BL81*Assembly!Q$17+$BM81*Assembly!Q$18+$BN81*Assembly!Q$19+$BO81*Assembly!Q$20+$BP81*Assembly!Q$21+$BQ81*Assembly!Q$22+$BR81*Assembly!Q$23+$BS81*Assembly!Q$24</f>
        <v>15.8</v>
      </c>
      <c r="CK81" s="256" t="str">
        <f>$AY81*Assembly!R$4+$AZ81*Assembly!R$5+$BA81*Assembly!R$6+$BB81*Assembly!R$7+$BC81*Assembly!R$8+$BD81*Assembly!R$9+$BE81*Assembly!R$10+$BF81*Assembly!R$11+$BG81*Assembly!R$12+$BH81*Assembly!R$13+$BI81*Assembly!R$14+$BJ81*Assembly!R$15+$BK81*Assembly!R$16+$BL81*Assembly!R$17+$BM81*Assembly!R$18+$BN81*Assembly!R$19+$BO81*Assembly!R$20+$BP81*Assembly!R$21+$BQ81*Assembly!R$22+$BR81*Assembly!R$23+$BS81*Assembly!R$24</f>
        <v>0</v>
      </c>
      <c r="CL81" s="254" t="str">
        <f>$AY81*Assembly!S$4+$AZ81*Assembly!S$5+$BA81*Assembly!S$6+$BB81*Assembly!S$7+$BC81*Assembly!S$8+$BD81*Assembly!S$9+$BE81*Assembly!S$10+$BF81*Assembly!S$11+$BG81*Assembly!S$12+$BH81*Assembly!S$13+$BI81*Assembly!S$14+$BJ81*Assembly!S$15+$BK81*Assembly!S$16+$BL81*Assembly!S$17+$BM81*Assembly!S$18+$BN81*Assembly!S$19+$BO81*Assembly!S$20+$BP81*Assembly!S$21+$BQ81*Assembly!S$22+$BR81*Assembly!S$23+$BS81*Assembly!S$24</f>
        <v>0</v>
      </c>
      <c r="CM81" s="254" t="str">
        <f>$AY81*Assembly!T$4+$AZ81*Assembly!T$5+$BA81*Assembly!T$6+$BB81*Assembly!T$7+$BC81*Assembly!T$8+$BD81*Assembly!T$9+$BE81*Assembly!T$10+$BF81*Assembly!T$11+$BG81*Assembly!T$12+$BH81*Assembly!T$13+$BI81*Assembly!T$14+$BJ81*Assembly!T$15+$BK81*Assembly!T$16+$BL81*Assembly!T$17+$BM81*Assembly!T$18+$BN81*Assembly!T$19+$BO81*Assembly!T$20+$BP81*Assembly!T$21+$BQ81*Assembly!T$22+$BR81*Assembly!T$23+$BS81*Assembly!T$24</f>
        <v>0</v>
      </c>
      <c r="CN81" s="254" t="str">
        <f>$AY81*Assembly!U$4+$AZ81*Assembly!U$5+$BA81*Assembly!U$6+$BB81*Assembly!U$7+$BC81*Assembly!U$8+$BD81*Assembly!U$9+$BE81*Assembly!U$10+$BF81*Assembly!U$11+$BG81*Assembly!U$12+$BH81*Assembly!U$13+$BI81*Assembly!U$14+$BJ81*Assembly!U$15+$BK81*Assembly!U$16+$BL81*Assembly!U$17+$BM81*Assembly!U$18+$BN81*Assembly!U$19+$BO81*Assembly!U$20+$BP81*Assembly!U$21+$BQ81*Assembly!U$22+$BR81*Assembly!U$23+$BS81*Assembly!U$24</f>
        <v>0</v>
      </c>
      <c r="CO81" s="256" t="str">
        <f>$AY81*Assembly!V$4+$AZ81*Assembly!V$5+$BA81*Assembly!V$6+$BB81*Assembly!V$7+$BC81*Assembly!V$8+$BD81*Assembly!V$9+$BE81*Assembly!V$10+$BF81*Assembly!V$11+$BG81*Assembly!V$12+$BH81*Assembly!V$13+$BI81*Assembly!V$14+$BJ81*Assembly!V$15+$BK81*Assembly!V$16+$BL81*Assembly!V$17+$BM81*Assembly!V$18+$BN81*Assembly!V$19+$BO81*Assembly!V$20+$BP81*Assembly!V$21+$BQ81*Assembly!V$22+$BR81*Assembly!V$23+$BS81*Assembly!V$24</f>
        <v>0</v>
      </c>
      <c r="CP81" s="256" t="str">
        <f>CF81*Refining!$F$3</f>
        <v>80</v>
      </c>
      <c r="CQ81" s="256" t="str">
        <f>CG81*Refining!$F$4</f>
        <v>0</v>
      </c>
      <c r="CR81" s="256" t="str">
        <f>CH81*Refining!$F$5</f>
        <v>0</v>
      </c>
      <c r="CS81" s="256" t="str">
        <f>CI81*Refining!$F$6</f>
        <v>0</v>
      </c>
      <c r="CT81" s="256" t="str">
        <f>CJ81*Refining!$F$7</f>
        <v>28</v>
      </c>
      <c r="CU81" s="256" t="str">
        <f>CK81*Refining!$F$8</f>
        <v>0</v>
      </c>
      <c r="CV81" s="256" t="str">
        <f>CL81*Refining!$F$9</f>
        <v>0</v>
      </c>
      <c r="CW81" s="256" t="str">
        <f>CM81*Refining!$F$10</f>
        <v>0</v>
      </c>
      <c r="CX81" s="256" t="str">
        <f>CN81*Refining!$F$11</f>
        <v>0</v>
      </c>
      <c r="CY81" s="256" t="str">
        <f>CO81*Refining!$F$12</f>
        <v>0</v>
      </c>
      <c r="CZ81" s="244" t="str">
        <f t="shared" ref="CZ81:DS81" si="327">IF(CF81 = 0, "", CF81)</f>
        <v>45</v>
      </c>
      <c r="DA81" s="245" t="str">
        <f t="shared" si="327"/>
        <v/>
      </c>
      <c r="DB81" s="245" t="str">
        <f t="shared" si="327"/>
        <v/>
      </c>
      <c r="DC81" s="245" t="str">
        <f t="shared" si="327"/>
        <v/>
      </c>
      <c r="DD81" s="245" t="str">
        <f t="shared" si="327"/>
        <v>15.8</v>
      </c>
      <c r="DE81" s="245" t="str">
        <f t="shared" si="327"/>
        <v/>
      </c>
      <c r="DF81" s="245" t="str">
        <f t="shared" si="327"/>
        <v/>
      </c>
      <c r="DG81" s="245" t="str">
        <f t="shared" si="327"/>
        <v/>
      </c>
      <c r="DH81" s="245" t="str">
        <f t="shared" si="327"/>
        <v/>
      </c>
      <c r="DI81" s="246" t="str">
        <f t="shared" si="327"/>
        <v/>
      </c>
      <c r="DJ81" s="244" t="str">
        <f t="shared" si="327"/>
        <v>80</v>
      </c>
      <c r="DK81" s="245" t="str">
        <f t="shared" si="327"/>
        <v/>
      </c>
      <c r="DL81" s="245" t="str">
        <f t="shared" si="327"/>
        <v/>
      </c>
      <c r="DM81" s="245" t="str">
        <f t="shared" si="327"/>
        <v/>
      </c>
      <c r="DN81" s="259" t="str">
        <f t="shared" si="327"/>
        <v>28</v>
      </c>
      <c r="DO81" s="245" t="str">
        <f t="shared" si="327"/>
        <v/>
      </c>
      <c r="DP81" s="245" t="str">
        <f t="shared" si="327"/>
        <v/>
      </c>
      <c r="DQ81" s="245" t="str">
        <f t="shared" si="327"/>
        <v/>
      </c>
      <c r="DR81" s="245" t="str">
        <f t="shared" si="327"/>
        <v/>
      </c>
      <c r="DS81" s="246" t="str">
        <f t="shared" si="327"/>
        <v/>
      </c>
      <c r="DT81" s="248" t="str">
        <f t="shared" si="16"/>
        <v>61</v>
      </c>
      <c r="DU81" s="249" t="str">
        <f t="shared" si="17"/>
        <v>109</v>
      </c>
      <c r="DV81" s="225" t="str">
        <f>CZ81*'Ores &amp; Ingots'!$C$3+DA81*'Ores &amp; Ingots'!$C$4+DB81*'Ores &amp; Ingots'!$C$5+DC81*'Ores &amp; Ingots'!$C$6+DD81*'Ores &amp; Ingots'!$C$7+DE81*'Ores &amp; Ingots'!$C$8+DF81*'Ores &amp; Ingots'!$C$9+DG81*'Ores &amp; Ingots'!$C$10+DH81*'Ores &amp; Ingots'!$C$11+DI81*'Ores &amp; Ingots'!$C$12</f>
        <v>12</v>
      </c>
      <c r="DW81" s="225" t="str">
        <f>DJ81*'Ores &amp; Ingots'!$B$3+DK81*'Ores &amp; Ingots'!$B$4+DL81*'Ores &amp; Ingots'!$B$5+DM81*'Ores &amp; Ingots'!$B$6+DN81*'Ores &amp; Ingots'!$B$7+DO81*'Ores &amp; Ingots'!$B$8+DP81*'Ores &amp; Ingots'!$B$9+DQ81*'Ores &amp; Ingots'!$B$10+DR81*'Ores &amp; Ingots'!$B$11+DS81*'Ores &amp; Ingots'!$B$12</f>
        <v>40</v>
      </c>
      <c r="DX81" s="249" t="str">
        <f>CZ81*Refining!$G$3+DA81*Refining!$G$4+DB81*Refining!$G$5+DC81*Refining!$G$6+DD81*Refining!$G$7+DE81*Refining!$G$8+DF81*Refining!$G$9+DG81*Refining!$G$10+DH81*Refining!$G$11+DI81*Refining!$G$12</f>
        <v>16</v>
      </c>
      <c r="DY81" s="249" t="str">
        <f t="shared" si="18"/>
        <v>2,506</v>
      </c>
      <c r="DZ81" s="250" t="str">
        <f t="shared" si="19"/>
        <v>0.0025</v>
      </c>
      <c r="EA81" s="248" t="str">
        <f t="shared" si="20"/>
        <v>42</v>
      </c>
      <c r="EB81" s="251" t="str">
        <f t="shared" ref="EB81:EC81" si="328">EA81/60</f>
        <v>0.7</v>
      </c>
      <c r="EC81" s="251" t="str">
        <f t="shared" si="328"/>
        <v>0.0</v>
      </c>
      <c r="ED81" s="248" t="str">
        <f t="shared" si="22"/>
        <v>6,084</v>
      </c>
      <c r="EE81" s="251" t="str">
        <f t="shared" ref="EE81:EF81" si="329">ED81/1000</f>
        <v>6.1</v>
      </c>
      <c r="EF81" s="252" t="str">
        <f t="shared" si="329"/>
        <v>0.01</v>
      </c>
      <c r="EG81" s="223" t="str">
        <f t="shared" si="24"/>
        <v>0.0061</v>
      </c>
      <c r="EH81" s="224" t="str">
        <f t="shared" si="25"/>
        <v>0:00:42</v>
      </c>
      <c r="EI81" s="225" t="s">
        <v>12</v>
      </c>
    </row>
    <row r="82">
      <c r="A82" s="33"/>
      <c r="B82" s="226" t="s">
        <v>972</v>
      </c>
      <c r="C82" s="227" t="s">
        <v>886</v>
      </c>
      <c r="D82" s="227">
        <v>2.0</v>
      </c>
      <c r="E82" s="227">
        <v>1.0</v>
      </c>
      <c r="F82" s="227">
        <v>1.0</v>
      </c>
      <c r="G82" s="228" t="str">
        <f t="shared" si="5"/>
        <v>31.3</v>
      </c>
      <c r="H82" s="229">
        <v>5.0</v>
      </c>
      <c r="I82" s="229">
        <v>5.0</v>
      </c>
      <c r="J82" s="229" t="str">
        <f>H82/Main!$D$9</f>
        <v>5</v>
      </c>
      <c r="K82" s="229" t="str">
        <f>I82/Main!$D$10</f>
        <v>5</v>
      </c>
      <c r="L82" s="229" t="str">
        <f t="shared" si="6"/>
        <v>1</v>
      </c>
      <c r="M82" s="229">
        <v>1.0</v>
      </c>
      <c r="N82" s="231">
        <v>200.0</v>
      </c>
      <c r="O82" s="231">
        <v>200.0</v>
      </c>
      <c r="P82" s="230"/>
      <c r="Q82" s="231"/>
      <c r="R82" s="230"/>
      <c r="S82" s="232"/>
      <c r="T82" s="232"/>
      <c r="U82" s="230"/>
      <c r="V82" s="230"/>
      <c r="W82" s="232"/>
      <c r="X82" s="232"/>
      <c r="Y82" s="230"/>
      <c r="Z82" s="230"/>
      <c r="AA82" s="230"/>
      <c r="AB82" s="230"/>
      <c r="AC82" s="334" t="s">
        <v>913</v>
      </c>
      <c r="AD82" s="225">
        <v>0.0</v>
      </c>
      <c r="AE82" s="225">
        <v>0.0</v>
      </c>
      <c r="AF82" s="225">
        <v>0.0</v>
      </c>
      <c r="AG82" s="225">
        <v>0.0</v>
      </c>
      <c r="AH82" s="225">
        <v>12.0</v>
      </c>
      <c r="AI82" s="225">
        <v>0.0</v>
      </c>
      <c r="AJ82" s="225">
        <v>0.0</v>
      </c>
      <c r="AK82" s="309">
        <v>12.0</v>
      </c>
      <c r="AL82" s="225">
        <v>20.0</v>
      </c>
      <c r="AM82" s="225">
        <v>0.0</v>
      </c>
      <c r="AN82" s="225">
        <v>0.0</v>
      </c>
      <c r="AO82" s="225">
        <v>0.0</v>
      </c>
      <c r="AP82" s="225">
        <v>12.0</v>
      </c>
      <c r="AQ82" s="225">
        <v>0.0</v>
      </c>
      <c r="AR82" s="225">
        <v>0.0</v>
      </c>
      <c r="AS82" s="225">
        <v>0.0</v>
      </c>
      <c r="AT82" s="225">
        <v>0.0</v>
      </c>
      <c r="AU82" s="225">
        <v>0.0</v>
      </c>
      <c r="AV82" s="225">
        <v>0.0</v>
      </c>
      <c r="AW82" s="225">
        <v>0.0</v>
      </c>
      <c r="AX82" s="225">
        <v>0.0</v>
      </c>
      <c r="AY82" s="236" t="str">
        <f t="shared" ref="AY82:BS82" si="330">IF(AD82 = 0, "", AD82)</f>
        <v/>
      </c>
      <c r="AZ82" s="227" t="str">
        <f t="shared" si="330"/>
        <v/>
      </c>
      <c r="BA82" s="227" t="str">
        <f t="shared" si="330"/>
        <v/>
      </c>
      <c r="BB82" s="227" t="str">
        <f t="shared" si="330"/>
        <v/>
      </c>
      <c r="BC82" s="227" t="str">
        <f t="shared" si="330"/>
        <v>12</v>
      </c>
      <c r="BD82" s="227" t="str">
        <f t="shared" si="330"/>
        <v/>
      </c>
      <c r="BE82" s="227" t="str">
        <f t="shared" si="330"/>
        <v/>
      </c>
      <c r="BF82" s="237" t="str">
        <f t="shared" si="330"/>
        <v>12</v>
      </c>
      <c r="BG82" s="227" t="str">
        <f t="shared" si="330"/>
        <v>20</v>
      </c>
      <c r="BH82" s="227" t="str">
        <f t="shared" si="330"/>
        <v/>
      </c>
      <c r="BI82" s="227" t="str">
        <f t="shared" si="330"/>
        <v/>
      </c>
      <c r="BJ82" s="227" t="str">
        <f t="shared" si="330"/>
        <v/>
      </c>
      <c r="BK82" s="227" t="str">
        <f t="shared" si="330"/>
        <v>12</v>
      </c>
      <c r="BL82" s="227" t="str">
        <f t="shared" si="330"/>
        <v/>
      </c>
      <c r="BM82" s="227" t="str">
        <f t="shared" si="330"/>
        <v/>
      </c>
      <c r="BN82" s="227" t="str">
        <f t="shared" si="330"/>
        <v/>
      </c>
      <c r="BO82" s="227" t="str">
        <f t="shared" si="330"/>
        <v/>
      </c>
      <c r="BP82" s="227" t="str">
        <f t="shared" si="330"/>
        <v/>
      </c>
      <c r="BQ82" s="227" t="str">
        <f t="shared" si="330"/>
        <v/>
      </c>
      <c r="BR82" s="227" t="str">
        <f t="shared" si="330"/>
        <v/>
      </c>
      <c r="BS82" s="238" t="str">
        <f t="shared" si="330"/>
        <v/>
      </c>
      <c r="BT82" s="239" t="str">
        <f>$AY82*Assembly!Y$4+$AZ82*Assembly!Y$5+$BA82*Assembly!Y$6+$BB82*Assembly!Y$7+$BC82*Assembly!Y$8+$BD82*Assembly!Y$9+$BE82*Assembly!Y$10+$BF82*Assembly!Y$11+$BG82*Assembly!Y$12+$BH82*Assembly!Y$13+$BI82*Assembly!Y$14+$BJ82*Assembly!Y$15+$BK82*Assembly!Y$16+$BL82*Assembly!Y$17+$BM82*Assembly!Y$18+$BN82*Assembly!Y$19+$BO82*Assembly!Y$20+$BP82*Assembly!Y$21+$BQ82*Assembly!Y$22+$BR82*Assembly!Y$23+$BS82*Assembly!Y$24</f>
        <v>438</v>
      </c>
      <c r="BU82" s="225" t="str">
        <f t="shared" si="8"/>
        <v>14</v>
      </c>
      <c r="BV82" s="225"/>
      <c r="BW82" s="225" t="str">
        <f>$AY82*Assembly!AC$4+$AZ82*Assembly!AC$5+$BA82*Assembly!AC$6+$BB82*Assembly!AC$7+$BC82*Assembly!AC$8+$BD82*Assembly!AC$9+$BE82*Assembly!AC$10+$BF82*Assembly!AC$11+$BG82*Assembly!AC$12+$BH82*Assembly!AC$13+$BI82*Assembly!AC$14+$BJ82*Assembly!AC$15+$BK82*Assembly!AC$16+$BL82*Assembly!AC$17+$BM82*Assembly!AC$18+$BN82*Assembly!AC$19+$BO82*Assembly!AC$20+$BP82*Assembly!AC$21+$BQ82*Assembly!AC$22+$BR82*Assembly!AC$23+$BS82*Assembly!AC$24</f>
        <v>1,192</v>
      </c>
      <c r="BX82" s="240" t="str">
        <f t="shared" si="9"/>
        <v>2.72</v>
      </c>
      <c r="BY82" s="241" t="str">
        <f t="shared" si="10"/>
        <v>38</v>
      </c>
      <c r="BZ82" s="242" t="str">
        <f t="shared" si="11"/>
        <v>85.0</v>
      </c>
      <c r="CA82" s="241" t="str">
        <f t="shared" si="12"/>
        <v>238</v>
      </c>
      <c r="CB82" s="225" t="str">
        <f>$AY82*Assembly!X$4+$AZ82*Assembly!X$5+$BA82*Assembly!X$6+$BB82*Assembly!X$7+$BC82*Assembly!X$8+$BD82*Assembly!X$9+$BE82*Assembly!X$10+$BF82*Assembly!X$11+$BG82*Assembly!X$12+$BH82*Assembly!X$13+$BI82*Assembly!X$14+$BJ82*Assembly!X$15+$BK82*Assembly!X$16+$BL82*Assembly!X$17+$BM82*Assembly!X$18+$BN82*Assembly!X$19+$BO82*Assembly!X$20+$BP82*Assembly!X$21+$BQ82*Assembly!X$22+$BR82*Assembly!X$23+$BS82*Assembly!X$24</f>
        <v>92</v>
      </c>
      <c r="CC82" s="225" t="str">
        <f t="shared" si="13"/>
        <v>14,311</v>
      </c>
      <c r="CD82" s="223" t="str">
        <f t="shared" si="14"/>
        <v>0.0143</v>
      </c>
      <c r="CE82" s="243" t="str">
        <f>$AY82*Assembly!AB$4+$AZ82*Assembly!AB$5+$BA82*Assembly!AB$6+$BB82*Assembly!AB$7+$BC82*Assembly!AB$8+$BD82*Assembly!AB$9+$BE82*Assembly!AB$10+$BF82*Assembly!AB$11+$BG82*Assembly!AB$12+$BH82*Assembly!AB$13+$BI82*Assembly!AB$14+$BJ82*Assembly!AB$15+$BK82*Assembly!AB$16+$BL82*Assembly!AB$17+$BM82*Assembly!AB$18+$BN82*Assembly!AB$19+$BO82*Assembly!AB$20+$BP82*Assembly!AB$21+$BQ82*Assembly!AB$22+$BR82*Assembly!AB$23+$BS82*Assembly!AB$24</f>
        <v>252</v>
      </c>
      <c r="CF82" s="231" t="str">
        <f>$AY82*Assembly!M$4+$AZ82*Assembly!M$5+$BA82*Assembly!M$6+$BB82*Assembly!M$7+$BC82*Assembly!M$8+$BD82*Assembly!M$9+$BE82*Assembly!M$10+$BF82*Assembly!M$11+$BG82*Assembly!M$12+$BH82*Assembly!M$13+$BI82*Assembly!M$14+$BJ82*Assembly!M$15+$BK82*Assembly!M$16+$BL82*Assembly!M$17+$BM82*Assembly!M$18+$BN82*Assembly!M$19+$BO82*Assembly!M$20+$BP82*Assembly!M$21+$BQ82*Assembly!M$22+$BR82*Assembly!M$23+$BS82*Assembly!M$24</f>
        <v>146</v>
      </c>
      <c r="CG82" s="231" t="str">
        <f>$AY82*Assembly!N$4+$AZ82*Assembly!N$5+$BA82*Assembly!N$6+$BB82*Assembly!N$7+$BC82*Assembly!N$8+$BD82*Assembly!N$9+$BE82*Assembly!N$10+$BF82*Assembly!N$11+$BG82*Assembly!N$12+$BH82*Assembly!N$13+$BI82*Assembly!N$14+$BJ82*Assembly!N$15+$BK82*Assembly!N$16+$BL82*Assembly!N$17+$BM82*Assembly!N$18+$BN82*Assembly!N$19+$BO82*Assembly!N$20+$BP82*Assembly!N$21+$BQ82*Assembly!N$22+$BR82*Assembly!N$23+$BS82*Assembly!N$24</f>
        <v>0</v>
      </c>
      <c r="CH82" s="231" t="str">
        <f>$AY82*Assembly!O$4+$AZ82*Assembly!O$5+$BA82*Assembly!O$6+$BB82*Assembly!O$7+$BC82*Assembly!O$8+$BD82*Assembly!O$9+$BE82*Assembly!O$10+$BF82*Assembly!O$11+$BG82*Assembly!O$12+$BH82*Assembly!O$13+$BI82*Assembly!O$14+$BJ82*Assembly!O$15+$BK82*Assembly!O$16+$BL82*Assembly!O$17+$BM82*Assembly!O$18+$BN82*Assembly!O$19+$BO82*Assembly!O$20+$BP82*Assembly!O$21+$BQ82*Assembly!O$22+$BR82*Assembly!O$23+$BS82*Assembly!O$24</f>
        <v>0</v>
      </c>
      <c r="CI82" s="229" t="str">
        <f>$AY82*Assembly!P$4+$AZ82*Assembly!P$5+$BA82*Assembly!P$6+$BB82*Assembly!P$7+$BC82*Assembly!P$8+$BD82*Assembly!P$9+$BE82*Assembly!P$10+$BF82*Assembly!P$11+$BG82*Assembly!P$12+$BH82*Assembly!P$13+$BI82*Assembly!P$14+$BJ82*Assembly!P$15+$BK82*Assembly!P$16+$BL82*Assembly!P$17+$BM82*Assembly!P$18+$BN82*Assembly!P$19+$BO82*Assembly!P$20+$BP82*Assembly!P$21+$BQ82*Assembly!P$22+$BR82*Assembly!P$23+$BS82*Assembly!P$24</f>
        <v>0</v>
      </c>
      <c r="CJ82" s="229" t="str">
        <f>$AY82*Assembly!Q$4+$AZ82*Assembly!Q$5+$BA82*Assembly!Q$6+$BB82*Assembly!Q$7+$BC82*Assembly!Q$8+$BD82*Assembly!Q$9+$BE82*Assembly!Q$10+$BF82*Assembly!Q$11+$BG82*Assembly!Q$12+$BH82*Assembly!Q$13+$BI82*Assembly!Q$14+$BJ82*Assembly!Q$15+$BK82*Assembly!Q$16+$BL82*Assembly!Q$17+$BM82*Assembly!Q$18+$BN82*Assembly!Q$19+$BO82*Assembly!Q$20+$BP82*Assembly!Q$21+$BQ82*Assembly!Q$22+$BR82*Assembly!Q$23+$BS82*Assembly!Q$24</f>
        <v>282.4</v>
      </c>
      <c r="CK82" s="231" t="str">
        <f>$AY82*Assembly!R$4+$AZ82*Assembly!R$5+$BA82*Assembly!R$6+$BB82*Assembly!R$7+$BC82*Assembly!R$8+$BD82*Assembly!R$9+$BE82*Assembly!R$10+$BF82*Assembly!R$11+$BG82*Assembly!R$12+$BH82*Assembly!R$13+$BI82*Assembly!R$14+$BJ82*Assembly!R$15+$BK82*Assembly!R$16+$BL82*Assembly!R$17+$BM82*Assembly!R$18+$BN82*Assembly!R$19+$BO82*Assembly!R$20+$BP82*Assembly!R$21+$BQ82*Assembly!R$22+$BR82*Assembly!R$23+$BS82*Assembly!R$24</f>
        <v>0</v>
      </c>
      <c r="CL82" s="229" t="str">
        <f>$AY82*Assembly!S$4+$AZ82*Assembly!S$5+$BA82*Assembly!S$6+$BB82*Assembly!S$7+$BC82*Assembly!S$8+$BD82*Assembly!S$9+$BE82*Assembly!S$10+$BF82*Assembly!S$11+$BG82*Assembly!S$12+$BH82*Assembly!S$13+$BI82*Assembly!S$14+$BJ82*Assembly!S$15+$BK82*Assembly!S$16+$BL82*Assembly!S$17+$BM82*Assembly!S$18+$BN82*Assembly!S$19+$BO82*Assembly!S$20+$BP82*Assembly!S$21+$BQ82*Assembly!S$22+$BR82*Assembly!S$23+$BS82*Assembly!S$24</f>
        <v>0</v>
      </c>
      <c r="CM82" s="229" t="str">
        <f>$AY82*Assembly!T$4+$AZ82*Assembly!T$5+$BA82*Assembly!T$6+$BB82*Assembly!T$7+$BC82*Assembly!T$8+$BD82*Assembly!T$9+$BE82*Assembly!T$10+$BF82*Assembly!T$11+$BG82*Assembly!T$12+$BH82*Assembly!T$13+$BI82*Assembly!T$14+$BJ82*Assembly!T$15+$BK82*Assembly!T$16+$BL82*Assembly!T$17+$BM82*Assembly!T$18+$BN82*Assembly!T$19+$BO82*Assembly!T$20+$BP82*Assembly!T$21+$BQ82*Assembly!T$22+$BR82*Assembly!T$23+$BS82*Assembly!T$24</f>
        <v>0</v>
      </c>
      <c r="CN82" s="229" t="str">
        <f>$AY82*Assembly!U$4+$AZ82*Assembly!U$5+$BA82*Assembly!U$6+$BB82*Assembly!U$7+$BC82*Assembly!U$8+$BD82*Assembly!U$9+$BE82*Assembly!U$10+$BF82*Assembly!U$11+$BG82*Assembly!U$12+$BH82*Assembly!U$13+$BI82*Assembly!U$14+$BJ82*Assembly!U$15+$BK82*Assembly!U$16+$BL82*Assembly!U$17+$BM82*Assembly!U$18+$BN82*Assembly!U$19+$BO82*Assembly!U$20+$BP82*Assembly!U$21+$BQ82*Assembly!U$22+$BR82*Assembly!U$23+$BS82*Assembly!U$24</f>
        <v>0</v>
      </c>
      <c r="CO82" s="231" t="str">
        <f>$AY82*Assembly!V$4+$AZ82*Assembly!V$5+$BA82*Assembly!V$6+$BB82*Assembly!V$7+$BC82*Assembly!V$8+$BD82*Assembly!V$9+$BE82*Assembly!V$10+$BF82*Assembly!V$11+$BG82*Assembly!V$12+$BH82*Assembly!V$13+$BI82*Assembly!V$14+$BJ82*Assembly!V$15+$BK82*Assembly!V$16+$BL82*Assembly!V$17+$BM82*Assembly!V$18+$BN82*Assembly!V$19+$BO82*Assembly!V$20+$BP82*Assembly!V$21+$BQ82*Assembly!V$22+$BR82*Assembly!V$23+$BS82*Assembly!V$24</f>
        <v>0</v>
      </c>
      <c r="CP82" s="231" t="str">
        <f>CF82*Refining!$F$3</f>
        <v>261</v>
      </c>
      <c r="CQ82" s="231" t="str">
        <f>CG82*Refining!$F$4</f>
        <v>0</v>
      </c>
      <c r="CR82" s="231" t="str">
        <f>CH82*Refining!$F$5</f>
        <v>0</v>
      </c>
      <c r="CS82" s="231" t="str">
        <f>CI82*Refining!$F$6</f>
        <v>0</v>
      </c>
      <c r="CT82" s="231" t="str">
        <f>CJ82*Refining!$F$7</f>
        <v>504</v>
      </c>
      <c r="CU82" s="231" t="str">
        <f>CK82*Refining!$F$8</f>
        <v>0</v>
      </c>
      <c r="CV82" s="231" t="str">
        <f>CL82*Refining!$F$9</f>
        <v>0</v>
      </c>
      <c r="CW82" s="231" t="str">
        <f>CM82*Refining!$F$10</f>
        <v>0</v>
      </c>
      <c r="CX82" s="231" t="str">
        <f>CN82*Refining!$F$11</f>
        <v>0</v>
      </c>
      <c r="CY82" s="231" t="str">
        <f>CO82*Refining!$F$12</f>
        <v>0</v>
      </c>
      <c r="CZ82" s="244" t="str">
        <f t="shared" ref="CZ82:DS82" si="331">IF(CF82 = 0, "", CF82)</f>
        <v>146</v>
      </c>
      <c r="DA82" s="245" t="str">
        <f t="shared" si="331"/>
        <v/>
      </c>
      <c r="DB82" s="245" t="str">
        <f t="shared" si="331"/>
        <v/>
      </c>
      <c r="DC82" s="245" t="str">
        <f t="shared" si="331"/>
        <v/>
      </c>
      <c r="DD82" s="245" t="str">
        <f t="shared" si="331"/>
        <v>282.4</v>
      </c>
      <c r="DE82" s="245" t="str">
        <f t="shared" si="331"/>
        <v/>
      </c>
      <c r="DF82" s="245" t="str">
        <f t="shared" si="331"/>
        <v/>
      </c>
      <c r="DG82" s="245" t="str">
        <f t="shared" si="331"/>
        <v/>
      </c>
      <c r="DH82" s="245" t="str">
        <f t="shared" si="331"/>
        <v/>
      </c>
      <c r="DI82" s="246" t="str">
        <f t="shared" si="331"/>
        <v/>
      </c>
      <c r="DJ82" s="244" t="str">
        <f t="shared" si="331"/>
        <v>261</v>
      </c>
      <c r="DK82" s="245" t="str">
        <f t="shared" si="331"/>
        <v/>
      </c>
      <c r="DL82" s="245" t="str">
        <f t="shared" si="331"/>
        <v/>
      </c>
      <c r="DM82" s="245" t="str">
        <f t="shared" si="331"/>
        <v/>
      </c>
      <c r="DN82" s="259" t="str">
        <f t="shared" si="331"/>
        <v>504</v>
      </c>
      <c r="DO82" s="245" t="str">
        <f t="shared" si="331"/>
        <v/>
      </c>
      <c r="DP82" s="245" t="str">
        <f t="shared" si="331"/>
        <v/>
      </c>
      <c r="DQ82" s="245" t="str">
        <f t="shared" si="331"/>
        <v/>
      </c>
      <c r="DR82" s="245" t="str">
        <f t="shared" si="331"/>
        <v/>
      </c>
      <c r="DS82" s="246" t="str">
        <f t="shared" si="331"/>
        <v/>
      </c>
      <c r="DT82" s="248" t="str">
        <f t="shared" si="16"/>
        <v>428</v>
      </c>
      <c r="DU82" s="249" t="str">
        <f t="shared" si="17"/>
        <v>765</v>
      </c>
      <c r="DV82" s="225" t="str">
        <f>CZ82*'Ores &amp; Ingots'!$C$3+DA82*'Ores &amp; Ingots'!$C$4+DB82*'Ores &amp; Ingots'!$C$5+DC82*'Ores &amp; Ingots'!$C$6+DD82*'Ores &amp; Ingots'!$C$7+DE82*'Ores &amp; Ingots'!$C$8+DF82*'Ores &amp; Ingots'!$C$9+DG82*'Ores &amp; Ingots'!$C$10+DH82*'Ores &amp; Ingots'!$C$11+DI82*'Ores &amp; Ingots'!$C$12</f>
        <v>140</v>
      </c>
      <c r="DW82" s="225" t="str">
        <f>DJ82*'Ores &amp; Ingots'!$B$3+DK82*'Ores &amp; Ingots'!$B$4+DL82*'Ores &amp; Ingots'!$B$5+DM82*'Ores &amp; Ingots'!$B$6+DN82*'Ores &amp; Ingots'!$B$7+DO82*'Ores &amp; Ingots'!$B$8+DP82*'Ores &amp; Ingots'!$B$9+DQ82*'Ores &amp; Ingots'!$B$10+DR82*'Ores &amp; Ingots'!$B$11+DS82*'Ores &amp; Ingots'!$B$12</f>
        <v>283</v>
      </c>
      <c r="DX82" s="249" t="str">
        <f>CZ82*Refining!$G$3+DA82*Refining!$G$4+DB82*Refining!$G$5+DC82*Refining!$G$6+DD82*Refining!$G$7+DE82*Refining!$G$8+DF82*Refining!$G$9+DG82*Refining!$G$10+DH82*Refining!$G$11+DI82*Refining!$G$12</f>
        <v>243</v>
      </c>
      <c r="DY82" s="249" t="str">
        <f t="shared" si="18"/>
        <v>37,765</v>
      </c>
      <c r="DZ82" s="250" t="str">
        <f t="shared" si="19"/>
        <v>0.0378</v>
      </c>
      <c r="EA82" s="248" t="str">
        <f t="shared" si="20"/>
        <v>340</v>
      </c>
      <c r="EB82" s="251" t="str">
        <f t="shared" ref="EB82:EC82" si="332">EA82/60</f>
        <v>5.7</v>
      </c>
      <c r="EC82" s="251" t="str">
        <f t="shared" si="332"/>
        <v>0.1</v>
      </c>
      <c r="ED82" s="248" t="str">
        <f t="shared" si="22"/>
        <v>52,076</v>
      </c>
      <c r="EE82" s="251" t="str">
        <f t="shared" ref="EE82:EF82" si="333">ED82/1000</f>
        <v>52.1</v>
      </c>
      <c r="EF82" s="252" t="str">
        <f t="shared" si="333"/>
        <v>0.05</v>
      </c>
      <c r="EG82" s="223" t="str">
        <f t="shared" si="24"/>
        <v>0.0521</v>
      </c>
      <c r="EH82" s="224" t="str">
        <f t="shared" si="25"/>
        <v>0:05:40</v>
      </c>
      <c r="EI82" s="225">
        <v>240.0</v>
      </c>
    </row>
    <row r="83">
      <c r="A83" s="42"/>
      <c r="B83" s="297" t="s">
        <v>972</v>
      </c>
      <c r="C83" s="262" t="s">
        <v>885</v>
      </c>
      <c r="D83" s="262">
        <v>6.0</v>
      </c>
      <c r="E83" s="262">
        <v>3.0</v>
      </c>
      <c r="F83" s="262">
        <v>1.0</v>
      </c>
      <c r="G83" s="315" t="str">
        <f t="shared" si="5"/>
        <v>2.3</v>
      </c>
      <c r="H83" s="316">
        <v>5.0</v>
      </c>
      <c r="I83" s="316">
        <v>5.0</v>
      </c>
      <c r="J83" s="316" t="str">
        <f>H83/Main!$D$9</f>
        <v>5</v>
      </c>
      <c r="K83" s="316" t="str">
        <f>I83/Main!$D$10</f>
        <v>5</v>
      </c>
      <c r="L83" s="316" t="str">
        <f t="shared" si="6"/>
        <v>1</v>
      </c>
      <c r="M83" s="316">
        <v>1.0</v>
      </c>
      <c r="N83" s="318">
        <v>200.0</v>
      </c>
      <c r="O83" s="318">
        <v>200.0</v>
      </c>
      <c r="P83" s="317"/>
      <c r="Q83" s="318"/>
      <c r="R83" s="317"/>
      <c r="S83" s="319"/>
      <c r="T83" s="319"/>
      <c r="U83" s="317"/>
      <c r="V83" s="317"/>
      <c r="W83" s="319"/>
      <c r="X83" s="319"/>
      <c r="Y83" s="317"/>
      <c r="Z83" s="317"/>
      <c r="AA83" s="317"/>
      <c r="AB83" s="317"/>
      <c r="AC83" s="337"/>
      <c r="AD83" s="275">
        <v>0.0</v>
      </c>
      <c r="AE83" s="275">
        <v>0.0</v>
      </c>
      <c r="AF83" s="275">
        <v>0.0</v>
      </c>
      <c r="AG83" s="275">
        <v>0.0</v>
      </c>
      <c r="AH83" s="275">
        <v>8.0</v>
      </c>
      <c r="AI83" s="275">
        <v>0.0</v>
      </c>
      <c r="AJ83" s="275">
        <v>0.0</v>
      </c>
      <c r="AK83" s="321">
        <v>8.0</v>
      </c>
      <c r="AL83" s="275">
        <v>6.0</v>
      </c>
      <c r="AM83" s="275">
        <v>0.0</v>
      </c>
      <c r="AN83" s="275">
        <v>0.0</v>
      </c>
      <c r="AO83" s="275">
        <v>0.0</v>
      </c>
      <c r="AP83" s="275">
        <v>2.0</v>
      </c>
      <c r="AQ83" s="275">
        <v>0.0</v>
      </c>
      <c r="AR83" s="275">
        <v>0.0</v>
      </c>
      <c r="AS83" s="275">
        <v>0.0</v>
      </c>
      <c r="AT83" s="275">
        <v>0.0</v>
      </c>
      <c r="AU83" s="275">
        <v>0.0</v>
      </c>
      <c r="AV83" s="275">
        <v>0.0</v>
      </c>
      <c r="AW83" s="275">
        <v>0.0</v>
      </c>
      <c r="AX83" s="275">
        <v>0.0</v>
      </c>
      <c r="AY83" s="271" t="str">
        <f t="shared" ref="AY83:BS83" si="334">IF(AD83 = 0, "", AD83)</f>
        <v/>
      </c>
      <c r="AZ83" s="262" t="str">
        <f t="shared" si="334"/>
        <v/>
      </c>
      <c r="BA83" s="262" t="str">
        <f t="shared" si="334"/>
        <v/>
      </c>
      <c r="BB83" s="262" t="str">
        <f t="shared" si="334"/>
        <v/>
      </c>
      <c r="BC83" s="262" t="str">
        <f t="shared" si="334"/>
        <v>8</v>
      </c>
      <c r="BD83" s="262" t="str">
        <f t="shared" si="334"/>
        <v/>
      </c>
      <c r="BE83" s="262" t="str">
        <f t="shared" si="334"/>
        <v/>
      </c>
      <c r="BF83" s="272" t="str">
        <f t="shared" si="334"/>
        <v>8</v>
      </c>
      <c r="BG83" s="262" t="str">
        <f t="shared" si="334"/>
        <v>6</v>
      </c>
      <c r="BH83" s="262" t="str">
        <f t="shared" si="334"/>
        <v/>
      </c>
      <c r="BI83" s="262" t="str">
        <f t="shared" si="334"/>
        <v/>
      </c>
      <c r="BJ83" s="262" t="str">
        <f t="shared" si="334"/>
        <v/>
      </c>
      <c r="BK83" s="262" t="str">
        <f t="shared" si="334"/>
        <v>2</v>
      </c>
      <c r="BL83" s="262" t="str">
        <f t="shared" si="334"/>
        <v/>
      </c>
      <c r="BM83" s="262" t="str">
        <f t="shared" si="334"/>
        <v/>
      </c>
      <c r="BN83" s="262" t="str">
        <f t="shared" si="334"/>
        <v/>
      </c>
      <c r="BO83" s="262" t="str">
        <f t="shared" si="334"/>
        <v/>
      </c>
      <c r="BP83" s="262" t="str">
        <f t="shared" si="334"/>
        <v/>
      </c>
      <c r="BQ83" s="262" t="str">
        <f t="shared" si="334"/>
        <v/>
      </c>
      <c r="BR83" s="262" t="str">
        <f t="shared" si="334"/>
        <v/>
      </c>
      <c r="BS83" s="273" t="str">
        <f t="shared" si="334"/>
        <v/>
      </c>
      <c r="BT83" s="274" t="str">
        <f>$AY83*Assembly!Y$4+$AZ83*Assembly!Y$5+$BA83*Assembly!Y$6+$BB83*Assembly!Y$7+$BC83*Assembly!Y$8+$BD83*Assembly!Y$9+$BE83*Assembly!Y$10+$BF83*Assembly!Y$11+$BG83*Assembly!Y$12+$BH83*Assembly!Y$13+$BI83*Assembly!Y$14+$BJ83*Assembly!Y$15+$BK83*Assembly!Y$16+$BL83*Assembly!Y$17+$BM83*Assembly!Y$18+$BN83*Assembly!Y$19+$BO83*Assembly!Y$20+$BP83*Assembly!Y$21+$BQ83*Assembly!Y$22+$BR83*Assembly!Y$23+$BS83*Assembly!Y$24</f>
        <v>144</v>
      </c>
      <c r="BU83" s="275" t="str">
        <f t="shared" si="8"/>
        <v>64</v>
      </c>
      <c r="BV83" s="275"/>
      <c r="BW83" s="275" t="str">
        <f>$AY83*Assembly!AC$4+$AZ83*Assembly!AC$5+$BA83*Assembly!AC$6+$BB83*Assembly!AC$7+$BC83*Assembly!AC$8+$BD83*Assembly!AC$9+$BE83*Assembly!AC$10+$BF83*Assembly!AC$11+$BG83*Assembly!AC$12+$BH83*Assembly!AC$13+$BI83*Assembly!AC$14+$BJ83*Assembly!AC$15+$BK83*Assembly!AC$16+$BL83*Assembly!AC$17+$BM83*Assembly!AC$18+$BN83*Assembly!AC$19+$BO83*Assembly!AC$20+$BP83*Assembly!AC$21+$BQ83*Assembly!AC$22+$BR83*Assembly!AC$23+$BS83*Assembly!AC$24</f>
        <v>398</v>
      </c>
      <c r="BX83" s="276" t="str">
        <f t="shared" si="9"/>
        <v>2.77</v>
      </c>
      <c r="BY83" s="277" t="str">
        <f t="shared" si="10"/>
        <v>177</v>
      </c>
      <c r="BZ83" s="278" t="str">
        <f t="shared" si="11"/>
        <v>6.2</v>
      </c>
      <c r="CA83" s="277" t="str">
        <f t="shared" si="12"/>
        <v>80</v>
      </c>
      <c r="CB83" s="275" t="str">
        <f>$AY83*Assembly!X$4+$AZ83*Assembly!X$5+$BA83*Assembly!X$6+$BB83*Assembly!X$7+$BC83*Assembly!X$8+$BD83*Assembly!X$9+$BE83*Assembly!X$10+$BF83*Assembly!X$11+$BG83*Assembly!X$12+$BH83*Assembly!X$13+$BI83*Assembly!X$14+$BJ83*Assembly!X$15+$BK83*Assembly!X$16+$BL83*Assembly!X$17+$BM83*Assembly!X$18+$BN83*Assembly!X$19+$BO83*Assembly!X$20+$BP83*Assembly!X$21+$BQ83*Assembly!X$22+$BR83*Assembly!X$23+$BS83*Assembly!X$24</f>
        <v>48</v>
      </c>
      <c r="CC83" s="275" t="str">
        <f t="shared" si="13"/>
        <v>7,467</v>
      </c>
      <c r="CD83" s="279" t="str">
        <f t="shared" si="14"/>
        <v>0.0075</v>
      </c>
      <c r="CE83" s="280" t="str">
        <f>$AY83*Assembly!AB$4+$AZ83*Assembly!AB$5+$BA83*Assembly!AB$6+$BB83*Assembly!AB$7+$BC83*Assembly!AB$8+$BD83*Assembly!AB$9+$BE83*Assembly!AB$10+$BF83*Assembly!AB$11+$BG83*Assembly!AB$12+$BH83*Assembly!AB$13+$BI83*Assembly!AB$14+$BJ83*Assembly!AB$15+$BK83*Assembly!AB$16+$BL83*Assembly!AB$17+$BM83*Assembly!AB$18+$BN83*Assembly!AB$19+$BO83*Assembly!AB$20+$BP83*Assembly!AB$21+$BQ83*Assembly!AB$22+$BR83*Assembly!AB$23+$BS83*Assembly!AB$24</f>
        <v>76</v>
      </c>
      <c r="CF83" s="318" t="str">
        <f>$AY83*Assembly!M$4+$AZ83*Assembly!M$5+$BA83*Assembly!M$6+$BB83*Assembly!M$7+$BC83*Assembly!M$8+$BD83*Assembly!M$9+$BE83*Assembly!M$10+$BF83*Assembly!M$11+$BG83*Assembly!M$12+$BH83*Assembly!M$13+$BI83*Assembly!M$14+$BJ83*Assembly!M$15+$BK83*Assembly!M$16+$BL83*Assembly!M$17+$BM83*Assembly!M$18+$BN83*Assembly!M$19+$BO83*Assembly!M$20+$BP83*Assembly!M$21+$BQ83*Assembly!M$22+$BR83*Assembly!M$23+$BS83*Assembly!M$24</f>
        <v>90</v>
      </c>
      <c r="CG83" s="318" t="str">
        <f>$AY83*Assembly!N$4+$AZ83*Assembly!N$5+$BA83*Assembly!N$6+$BB83*Assembly!N$7+$BC83*Assembly!N$8+$BD83*Assembly!N$9+$BE83*Assembly!N$10+$BF83*Assembly!N$11+$BG83*Assembly!N$12+$BH83*Assembly!N$13+$BI83*Assembly!N$14+$BJ83*Assembly!N$15+$BK83*Assembly!N$16+$BL83*Assembly!N$17+$BM83*Assembly!N$18+$BN83*Assembly!N$19+$BO83*Assembly!N$20+$BP83*Assembly!N$21+$BQ83*Assembly!N$22+$BR83*Assembly!N$23+$BS83*Assembly!N$24</f>
        <v>0</v>
      </c>
      <c r="CH83" s="318" t="str">
        <f>$AY83*Assembly!O$4+$AZ83*Assembly!O$5+$BA83*Assembly!O$6+$BB83*Assembly!O$7+$BC83*Assembly!O$8+$BD83*Assembly!O$9+$BE83*Assembly!O$10+$BF83*Assembly!O$11+$BG83*Assembly!O$12+$BH83*Assembly!O$13+$BI83*Assembly!O$14+$BJ83*Assembly!O$15+$BK83*Assembly!O$16+$BL83*Assembly!O$17+$BM83*Assembly!O$18+$BN83*Assembly!O$19+$BO83*Assembly!O$20+$BP83*Assembly!O$21+$BQ83*Assembly!O$22+$BR83*Assembly!O$23+$BS83*Assembly!O$24</f>
        <v>0</v>
      </c>
      <c r="CI83" s="316" t="str">
        <f>$AY83*Assembly!P$4+$AZ83*Assembly!P$5+$BA83*Assembly!P$6+$BB83*Assembly!P$7+$BC83*Assembly!P$8+$BD83*Assembly!P$9+$BE83*Assembly!P$10+$BF83*Assembly!P$11+$BG83*Assembly!P$12+$BH83*Assembly!P$13+$BI83*Assembly!P$14+$BJ83*Assembly!P$15+$BK83*Assembly!P$16+$BL83*Assembly!P$17+$BM83*Assembly!P$18+$BN83*Assembly!P$19+$BO83*Assembly!P$20+$BP83*Assembly!P$21+$BQ83*Assembly!P$22+$BR83*Assembly!P$23+$BS83*Assembly!P$24</f>
        <v>0</v>
      </c>
      <c r="CJ83" s="316" t="str">
        <f>$AY83*Assembly!Q$4+$AZ83*Assembly!Q$5+$BA83*Assembly!Q$6+$BB83*Assembly!Q$7+$BC83*Assembly!Q$8+$BD83*Assembly!Q$9+$BE83*Assembly!Q$10+$BF83*Assembly!Q$11+$BG83*Assembly!Q$12+$BH83*Assembly!Q$13+$BI83*Assembly!Q$14+$BJ83*Assembly!Q$15+$BK83*Assembly!Q$16+$BL83*Assembly!Q$17+$BM83*Assembly!Q$18+$BN83*Assembly!Q$19+$BO83*Assembly!Q$20+$BP83*Assembly!Q$21+$BQ83*Assembly!Q$22+$BR83*Assembly!Q$23+$BS83*Assembly!Q$24</f>
        <v>61.6</v>
      </c>
      <c r="CK83" s="318" t="str">
        <f>$AY83*Assembly!R$4+$AZ83*Assembly!R$5+$BA83*Assembly!R$6+$BB83*Assembly!R$7+$BC83*Assembly!R$8+$BD83*Assembly!R$9+$BE83*Assembly!R$10+$BF83*Assembly!R$11+$BG83*Assembly!R$12+$BH83*Assembly!R$13+$BI83*Assembly!R$14+$BJ83*Assembly!R$15+$BK83*Assembly!R$16+$BL83*Assembly!R$17+$BM83*Assembly!R$18+$BN83*Assembly!R$19+$BO83*Assembly!R$20+$BP83*Assembly!R$21+$BQ83*Assembly!R$22+$BR83*Assembly!R$23+$BS83*Assembly!R$24</f>
        <v>0</v>
      </c>
      <c r="CL83" s="316" t="str">
        <f>$AY83*Assembly!S$4+$AZ83*Assembly!S$5+$BA83*Assembly!S$6+$BB83*Assembly!S$7+$BC83*Assembly!S$8+$BD83*Assembly!S$9+$BE83*Assembly!S$10+$BF83*Assembly!S$11+$BG83*Assembly!S$12+$BH83*Assembly!S$13+$BI83*Assembly!S$14+$BJ83*Assembly!S$15+$BK83*Assembly!S$16+$BL83*Assembly!S$17+$BM83*Assembly!S$18+$BN83*Assembly!S$19+$BO83*Assembly!S$20+$BP83*Assembly!S$21+$BQ83*Assembly!S$22+$BR83*Assembly!S$23+$BS83*Assembly!S$24</f>
        <v>0</v>
      </c>
      <c r="CM83" s="316" t="str">
        <f>$AY83*Assembly!T$4+$AZ83*Assembly!T$5+$BA83*Assembly!T$6+$BB83*Assembly!T$7+$BC83*Assembly!T$8+$BD83*Assembly!T$9+$BE83*Assembly!T$10+$BF83*Assembly!T$11+$BG83*Assembly!T$12+$BH83*Assembly!T$13+$BI83*Assembly!T$14+$BJ83*Assembly!T$15+$BK83*Assembly!T$16+$BL83*Assembly!T$17+$BM83*Assembly!T$18+$BN83*Assembly!T$19+$BO83*Assembly!T$20+$BP83*Assembly!T$21+$BQ83*Assembly!T$22+$BR83*Assembly!T$23+$BS83*Assembly!T$24</f>
        <v>0</v>
      </c>
      <c r="CN83" s="316" t="str">
        <f>$AY83*Assembly!U$4+$AZ83*Assembly!U$5+$BA83*Assembly!U$6+$BB83*Assembly!U$7+$BC83*Assembly!U$8+$BD83*Assembly!U$9+$BE83*Assembly!U$10+$BF83*Assembly!U$11+$BG83*Assembly!U$12+$BH83*Assembly!U$13+$BI83*Assembly!U$14+$BJ83*Assembly!U$15+$BK83*Assembly!U$16+$BL83*Assembly!U$17+$BM83*Assembly!U$18+$BN83*Assembly!U$19+$BO83*Assembly!U$20+$BP83*Assembly!U$21+$BQ83*Assembly!U$22+$BR83*Assembly!U$23+$BS83*Assembly!U$24</f>
        <v>0</v>
      </c>
      <c r="CO83" s="318" t="str">
        <f>$AY83*Assembly!V$4+$AZ83*Assembly!V$5+$BA83*Assembly!V$6+$BB83*Assembly!V$7+$BC83*Assembly!V$8+$BD83*Assembly!V$9+$BE83*Assembly!V$10+$BF83*Assembly!V$11+$BG83*Assembly!V$12+$BH83*Assembly!V$13+$BI83*Assembly!V$14+$BJ83*Assembly!V$15+$BK83*Assembly!V$16+$BL83*Assembly!V$17+$BM83*Assembly!V$18+$BN83*Assembly!V$19+$BO83*Assembly!V$20+$BP83*Assembly!V$21+$BQ83*Assembly!V$22+$BR83*Assembly!V$23+$BS83*Assembly!V$24</f>
        <v>0</v>
      </c>
      <c r="CP83" s="318" t="str">
        <f>CF83*Refining!$F$3</f>
        <v>161</v>
      </c>
      <c r="CQ83" s="318" t="str">
        <f>CG83*Refining!$F$4</f>
        <v>0</v>
      </c>
      <c r="CR83" s="318" t="str">
        <f>CH83*Refining!$F$5</f>
        <v>0</v>
      </c>
      <c r="CS83" s="318" t="str">
        <f>CI83*Refining!$F$6</f>
        <v>0</v>
      </c>
      <c r="CT83" s="318" t="str">
        <f>CJ83*Refining!$F$7</f>
        <v>110</v>
      </c>
      <c r="CU83" s="318" t="str">
        <f>CK83*Refining!$F$8</f>
        <v>0</v>
      </c>
      <c r="CV83" s="318" t="str">
        <f>CL83*Refining!$F$9</f>
        <v>0</v>
      </c>
      <c r="CW83" s="318" t="str">
        <f>CM83*Refining!$F$10</f>
        <v>0</v>
      </c>
      <c r="CX83" s="318" t="str">
        <f>CN83*Refining!$F$11</f>
        <v>0</v>
      </c>
      <c r="CY83" s="318" t="str">
        <f>CO83*Refining!$F$12</f>
        <v>0</v>
      </c>
      <c r="CZ83" s="281" t="str">
        <f t="shared" ref="CZ83:DS83" si="335">IF(CF83 = 0, "", CF83)</f>
        <v>90</v>
      </c>
      <c r="DA83" s="282" t="str">
        <f t="shared" si="335"/>
        <v/>
      </c>
      <c r="DB83" s="282" t="str">
        <f t="shared" si="335"/>
        <v/>
      </c>
      <c r="DC83" s="282" t="str">
        <f t="shared" si="335"/>
        <v/>
      </c>
      <c r="DD83" s="282" t="str">
        <f t="shared" si="335"/>
        <v>61.6</v>
      </c>
      <c r="DE83" s="282" t="str">
        <f t="shared" si="335"/>
        <v/>
      </c>
      <c r="DF83" s="282" t="str">
        <f t="shared" si="335"/>
        <v/>
      </c>
      <c r="DG83" s="282" t="str">
        <f t="shared" si="335"/>
        <v/>
      </c>
      <c r="DH83" s="282" t="str">
        <f t="shared" si="335"/>
        <v/>
      </c>
      <c r="DI83" s="283" t="str">
        <f t="shared" si="335"/>
        <v/>
      </c>
      <c r="DJ83" s="281" t="str">
        <f t="shared" si="335"/>
        <v>161</v>
      </c>
      <c r="DK83" s="282" t="str">
        <f t="shared" si="335"/>
        <v/>
      </c>
      <c r="DL83" s="282" t="str">
        <f t="shared" si="335"/>
        <v/>
      </c>
      <c r="DM83" s="282" t="str">
        <f t="shared" si="335"/>
        <v/>
      </c>
      <c r="DN83" s="284" t="str">
        <f t="shared" si="335"/>
        <v>110</v>
      </c>
      <c r="DO83" s="282" t="str">
        <f t="shared" si="335"/>
        <v/>
      </c>
      <c r="DP83" s="282" t="str">
        <f t="shared" si="335"/>
        <v/>
      </c>
      <c r="DQ83" s="282" t="str">
        <f t="shared" si="335"/>
        <v/>
      </c>
      <c r="DR83" s="282" t="str">
        <f t="shared" si="335"/>
        <v/>
      </c>
      <c r="DS83" s="283" t="str">
        <f t="shared" si="335"/>
        <v/>
      </c>
      <c r="DT83" s="285" t="str">
        <f t="shared" si="16"/>
        <v>152</v>
      </c>
      <c r="DU83" s="286" t="str">
        <f t="shared" si="17"/>
        <v>271</v>
      </c>
      <c r="DV83" s="275" t="str">
        <f>CZ83*'Ores &amp; Ingots'!$C$3+DA83*'Ores &amp; Ingots'!$C$4+DB83*'Ores &amp; Ingots'!$C$5+DC83*'Ores &amp; Ingots'!$C$6+DD83*'Ores &amp; Ingots'!$C$7+DE83*'Ores &amp; Ingots'!$C$8+DF83*'Ores &amp; Ingots'!$C$9+DG83*'Ores &amp; Ingots'!$C$10+DH83*'Ores &amp; Ingots'!$C$11+DI83*'Ores &amp; Ingots'!$C$12</f>
        <v>38</v>
      </c>
      <c r="DW83" s="275" t="str">
        <f>DJ83*'Ores &amp; Ingots'!$B$3+DK83*'Ores &amp; Ingots'!$B$4+DL83*'Ores &amp; Ingots'!$B$5+DM83*'Ores &amp; Ingots'!$B$6+DN83*'Ores &amp; Ingots'!$B$7+DO83*'Ores &amp; Ingots'!$B$8+DP83*'Ores &amp; Ingots'!$B$9+DQ83*'Ores &amp; Ingots'!$B$10+DR83*'Ores &amp; Ingots'!$B$11+DS83*'Ores &amp; Ingots'!$B$12</f>
        <v>100</v>
      </c>
      <c r="DX83" s="286" t="str">
        <f>CZ83*Refining!$G$3+DA83*Refining!$G$4+DB83*Refining!$G$5+DC83*Refining!$G$6+DD83*Refining!$G$7+DE83*Refining!$G$8+DF83*Refining!$G$9+DG83*Refining!$G$10+DH83*Refining!$G$11+DI83*Refining!$G$12</f>
        <v>57</v>
      </c>
      <c r="DY83" s="249" t="str">
        <f t="shared" si="18"/>
        <v>8,859</v>
      </c>
      <c r="DZ83" s="287" t="str">
        <f t="shared" si="19"/>
        <v>0.0089</v>
      </c>
      <c r="EA83" s="285" t="str">
        <f t="shared" si="20"/>
        <v>110</v>
      </c>
      <c r="EB83" s="288" t="str">
        <f t="shared" ref="EB83:EC83" si="336">EA83/60</f>
        <v>1.8</v>
      </c>
      <c r="EC83" s="288" t="str">
        <f t="shared" si="336"/>
        <v>0.0</v>
      </c>
      <c r="ED83" s="285" t="str">
        <f t="shared" si="22"/>
        <v>16,326</v>
      </c>
      <c r="EE83" s="288" t="str">
        <f t="shared" ref="EE83:EF83" si="337">ED83/1000</f>
        <v>16.3</v>
      </c>
      <c r="EF83" s="289" t="str">
        <f t="shared" si="337"/>
        <v>0.02</v>
      </c>
      <c r="EG83" s="279" t="str">
        <f t="shared" si="24"/>
        <v>0.0163</v>
      </c>
      <c r="EH83" s="290" t="str">
        <f t="shared" si="25"/>
        <v>0:01:50</v>
      </c>
      <c r="EI83" s="225" t="s">
        <v>12</v>
      </c>
    </row>
    <row r="84">
      <c r="A84" s="291" t="s">
        <v>973</v>
      </c>
      <c r="B84" s="192" t="s">
        <v>974</v>
      </c>
      <c r="C84" s="193" t="s">
        <v>886</v>
      </c>
      <c r="D84" s="193">
        <v>1.0</v>
      </c>
      <c r="E84" s="193">
        <v>1.0</v>
      </c>
      <c r="F84" s="193">
        <v>1.0</v>
      </c>
      <c r="G84" s="324" t="str">
        <f t="shared" si="5"/>
        <v>15.6</v>
      </c>
      <c r="H84" s="325">
        <v>50.0</v>
      </c>
      <c r="I84" s="325">
        <v>50.0</v>
      </c>
      <c r="J84" s="325" t="str">
        <f>H84/Main!$D$9</f>
        <v>50</v>
      </c>
      <c r="K84" s="325" t="str">
        <f>I84/Main!$D$10</f>
        <v>50</v>
      </c>
      <c r="L84" s="325" t="str">
        <f t="shared" si="6"/>
        <v>1</v>
      </c>
      <c r="M84" s="325">
        <v>1.0</v>
      </c>
      <c r="N84" s="327"/>
      <c r="O84" s="327"/>
      <c r="P84" s="327"/>
      <c r="Q84" s="326"/>
      <c r="R84" s="327"/>
      <c r="S84" s="328"/>
      <c r="T84" s="328"/>
      <c r="U84" s="327"/>
      <c r="V84" s="327"/>
      <c r="W84" s="328"/>
      <c r="X84" s="328"/>
      <c r="Y84" s="327"/>
      <c r="Z84" s="327"/>
      <c r="AA84" s="326" t="s">
        <v>913</v>
      </c>
      <c r="AB84" s="326" t="s">
        <v>920</v>
      </c>
      <c r="AC84" s="339" t="s">
        <v>913</v>
      </c>
      <c r="AD84" s="208">
        <v>0.0</v>
      </c>
      <c r="AE84" s="208">
        <v>20.0</v>
      </c>
      <c r="AF84" s="208">
        <v>0.0</v>
      </c>
      <c r="AG84" s="208">
        <v>0.0</v>
      </c>
      <c r="AH84" s="208">
        <v>20.0</v>
      </c>
      <c r="AI84" s="208">
        <v>0.0</v>
      </c>
      <c r="AJ84" s="208">
        <v>2.0</v>
      </c>
      <c r="AK84" s="208">
        <v>100.0</v>
      </c>
      <c r="AL84" s="306">
        <v>10.0</v>
      </c>
      <c r="AM84" s="208">
        <v>0.0</v>
      </c>
      <c r="AN84" s="208">
        <v>0.0</v>
      </c>
      <c r="AO84" s="208">
        <v>0.0</v>
      </c>
      <c r="AP84" s="208">
        <v>10.0</v>
      </c>
      <c r="AQ84" s="208">
        <v>0.0</v>
      </c>
      <c r="AR84" s="208">
        <v>0.0</v>
      </c>
      <c r="AS84" s="208">
        <v>0.0</v>
      </c>
      <c r="AT84" s="208">
        <v>0.0</v>
      </c>
      <c r="AU84" s="208">
        <v>0.0</v>
      </c>
      <c r="AV84" s="208">
        <v>0.0</v>
      </c>
      <c r="AW84" s="208">
        <v>0.0</v>
      </c>
      <c r="AX84" s="208">
        <v>0.0</v>
      </c>
      <c r="AY84" s="292" t="str">
        <f t="shared" ref="AY84:BS84" si="338">IF(AD84 = 0, "", AD84)</f>
        <v/>
      </c>
      <c r="AZ84" s="193" t="str">
        <f t="shared" si="338"/>
        <v>20</v>
      </c>
      <c r="BA84" s="193" t="str">
        <f t="shared" si="338"/>
        <v/>
      </c>
      <c r="BB84" s="193" t="str">
        <f t="shared" si="338"/>
        <v/>
      </c>
      <c r="BC84" s="193" t="str">
        <f t="shared" si="338"/>
        <v>20</v>
      </c>
      <c r="BD84" s="193" t="str">
        <f t="shared" si="338"/>
        <v/>
      </c>
      <c r="BE84" s="193" t="str">
        <f t="shared" si="338"/>
        <v>2</v>
      </c>
      <c r="BF84" s="193" t="str">
        <f t="shared" si="338"/>
        <v>100</v>
      </c>
      <c r="BG84" s="205" t="str">
        <f t="shared" si="338"/>
        <v>10</v>
      </c>
      <c r="BH84" s="193" t="str">
        <f t="shared" si="338"/>
        <v/>
      </c>
      <c r="BI84" s="193" t="str">
        <f t="shared" si="338"/>
        <v/>
      </c>
      <c r="BJ84" s="193" t="str">
        <f t="shared" si="338"/>
        <v/>
      </c>
      <c r="BK84" s="193" t="str">
        <f t="shared" si="338"/>
        <v>10</v>
      </c>
      <c r="BL84" s="193" t="str">
        <f t="shared" si="338"/>
        <v/>
      </c>
      <c r="BM84" s="193" t="str">
        <f t="shared" si="338"/>
        <v/>
      </c>
      <c r="BN84" s="193" t="str">
        <f t="shared" si="338"/>
        <v/>
      </c>
      <c r="BO84" s="193" t="str">
        <f t="shared" si="338"/>
        <v/>
      </c>
      <c r="BP84" s="193" t="str">
        <f t="shared" si="338"/>
        <v/>
      </c>
      <c r="BQ84" s="193" t="str">
        <f t="shared" si="338"/>
        <v/>
      </c>
      <c r="BR84" s="193" t="str">
        <f t="shared" si="338"/>
        <v/>
      </c>
      <c r="BS84" s="206" t="str">
        <f t="shared" si="338"/>
        <v/>
      </c>
      <c r="BT84" s="207" t="str">
        <f>$AY84*Assembly!Y$4+$AZ84*Assembly!Y$5+$BA84*Assembly!Y$6+$BB84*Assembly!Y$7+$BC84*Assembly!Y$8+$BD84*Assembly!Y$9+$BE84*Assembly!Y$10+$BF84*Assembly!Y$11+$BG84*Assembly!Y$12+$BH84*Assembly!Y$13+$BI84*Assembly!Y$14+$BJ84*Assembly!Y$15+$BK84*Assembly!Y$16+$BL84*Assembly!Y$17+$BM84*Assembly!Y$18+$BN84*Assembly!Y$19+$BO84*Assembly!Y$20+$BP84*Assembly!Y$21+$BQ84*Assembly!Y$22+$BR84*Assembly!Y$23+$BS84*Assembly!Y$24</f>
        <v>518</v>
      </c>
      <c r="BU84" s="208" t="str">
        <f t="shared" si="8"/>
        <v>33</v>
      </c>
      <c r="BV84" s="208"/>
      <c r="BW84" s="208" t="str">
        <f>$AY84*Assembly!AC$4+$AZ84*Assembly!AC$5+$BA84*Assembly!AC$6+$BB84*Assembly!AC$7+$BC84*Assembly!AC$8+$BD84*Assembly!AC$9+$BE84*Assembly!AC$10+$BF84*Assembly!AC$11+$BG84*Assembly!AC$12+$BH84*Assembly!AC$13+$BI84*Assembly!AC$14+$BJ84*Assembly!AC$15+$BK84*Assembly!AC$16+$BL84*Assembly!AC$17+$BM84*Assembly!AC$18+$BN84*Assembly!AC$19+$BO84*Assembly!AC$20+$BP84*Assembly!AC$21+$BQ84*Assembly!AC$22+$BR84*Assembly!AC$23+$BS84*Assembly!AC$24</f>
        <v>1,730</v>
      </c>
      <c r="BX84" s="209" t="str">
        <f t="shared" si="9"/>
        <v>3.34</v>
      </c>
      <c r="BY84" s="210" t="str">
        <f t="shared" si="10"/>
        <v>111</v>
      </c>
      <c r="BZ84" s="211" t="str">
        <f t="shared" si="11"/>
        <v>52.2</v>
      </c>
      <c r="CA84" s="210" t="str">
        <f t="shared" si="12"/>
        <v>35</v>
      </c>
      <c r="CB84" s="208" t="str">
        <f>$AY84*Assembly!X$4+$AZ84*Assembly!X$5+$BA84*Assembly!X$6+$BB84*Assembly!X$7+$BC84*Assembly!X$8+$BD84*Assembly!X$9+$BE84*Assembly!X$10+$BF84*Assembly!X$11+$BG84*Assembly!X$12+$BH84*Assembly!X$13+$BI84*Assembly!X$14+$BJ84*Assembly!X$15+$BK84*Assembly!X$16+$BL84*Assembly!X$17+$BM84*Assembly!X$18+$BN84*Assembly!X$19+$BO84*Assembly!X$20+$BP84*Assembly!X$21+$BQ84*Assembly!X$22+$BR84*Assembly!X$23+$BS84*Assembly!X$24</f>
        <v>222</v>
      </c>
      <c r="CC84" s="208" t="str">
        <f t="shared" si="13"/>
        <v>34,533</v>
      </c>
      <c r="CD84" s="212" t="str">
        <f t="shared" si="14"/>
        <v>0.0345</v>
      </c>
      <c r="CE84" s="213" t="str">
        <f>$AY84*Assembly!AB$4+$AZ84*Assembly!AB$5+$BA84*Assembly!AB$6+$BB84*Assembly!AB$7+$BC84*Assembly!AB$8+$BD84*Assembly!AB$9+$BE84*Assembly!AB$10+$BF84*Assembly!AB$11+$BG84*Assembly!AB$12+$BH84*Assembly!AB$13+$BI84*Assembly!AB$14+$BJ84*Assembly!AB$15+$BK84*Assembly!AB$16+$BL84*Assembly!AB$17+$BM84*Assembly!AB$18+$BN84*Assembly!AB$19+$BO84*Assembly!AB$20+$BP84*Assembly!AB$21+$BQ84*Assembly!AB$22+$BR84*Assembly!AB$23+$BS84*Assembly!AB$24</f>
        <v>396</v>
      </c>
      <c r="CF84" s="326" t="str">
        <f>$AY84*Assembly!M$4+$AZ84*Assembly!M$5+$BA84*Assembly!M$6+$BB84*Assembly!M$7+$BC84*Assembly!M$8+$BD84*Assembly!M$9+$BE84*Assembly!M$10+$BF84*Assembly!M$11+$BG84*Assembly!M$12+$BH84*Assembly!M$13+$BI84*Assembly!M$14+$BJ84*Assembly!M$15+$BK84*Assembly!M$16+$BL84*Assembly!M$17+$BM84*Assembly!M$18+$BN84*Assembly!M$19+$BO84*Assembly!M$20+$BP84*Assembly!M$21+$BQ84*Assembly!M$22+$BR84*Assembly!M$23+$BS84*Assembly!M$24</f>
        <v>370</v>
      </c>
      <c r="CG84" s="326" t="str">
        <f>$AY84*Assembly!N$4+$AZ84*Assembly!N$5+$BA84*Assembly!N$6+$BB84*Assembly!N$7+$BC84*Assembly!N$8+$BD84*Assembly!N$9+$BE84*Assembly!N$10+$BF84*Assembly!N$11+$BG84*Assembly!N$12+$BH84*Assembly!N$13+$BI84*Assembly!N$14+$BJ84*Assembly!N$15+$BK84*Assembly!N$16+$BL84*Assembly!N$17+$BM84*Assembly!N$18+$BN84*Assembly!N$19+$BO84*Assembly!N$20+$BP84*Assembly!N$21+$BQ84*Assembly!N$22+$BR84*Assembly!N$23+$BS84*Assembly!N$24</f>
        <v>10</v>
      </c>
      <c r="CH84" s="326" t="str">
        <f>$AY84*Assembly!O$4+$AZ84*Assembly!O$5+$BA84*Assembly!O$6+$BB84*Assembly!O$7+$BC84*Assembly!O$8+$BD84*Assembly!O$9+$BE84*Assembly!O$10+$BF84*Assembly!O$11+$BG84*Assembly!O$12+$BH84*Assembly!O$13+$BI84*Assembly!O$14+$BJ84*Assembly!O$15+$BK84*Assembly!O$16+$BL84*Assembly!O$17+$BM84*Assembly!O$18+$BN84*Assembly!O$19+$BO84*Assembly!O$20+$BP84*Assembly!O$21+$BQ84*Assembly!O$22+$BR84*Assembly!O$23+$BS84*Assembly!O$24</f>
        <v>0</v>
      </c>
      <c r="CI84" s="325" t="str">
        <f>$AY84*Assembly!P$4+$AZ84*Assembly!P$5+$BA84*Assembly!P$6+$BB84*Assembly!P$7+$BC84*Assembly!P$8+$BD84*Assembly!P$9+$BE84*Assembly!P$10+$BF84*Assembly!P$11+$BG84*Assembly!P$12+$BH84*Assembly!P$13+$BI84*Assembly!P$14+$BJ84*Assembly!P$15+$BK84*Assembly!P$16+$BL84*Assembly!P$17+$BM84*Assembly!P$18+$BN84*Assembly!P$19+$BO84*Assembly!P$20+$BP84*Assembly!P$21+$BQ84*Assembly!P$22+$BR84*Assembly!P$23+$BS84*Assembly!P$24</f>
        <v>0</v>
      </c>
      <c r="CJ84" s="325" t="str">
        <f>$AY84*Assembly!Q$4+$AZ84*Assembly!Q$5+$BA84*Assembly!Q$6+$BB84*Assembly!Q$7+$BC84*Assembly!Q$8+$BD84*Assembly!Q$9+$BE84*Assembly!Q$10+$BF84*Assembly!Q$11+$BG84*Assembly!Q$12+$BH84*Assembly!Q$13+$BI84*Assembly!Q$14+$BJ84*Assembly!Q$15+$BK84*Assembly!Q$16+$BL84*Assembly!Q$17+$BM84*Assembly!Q$18+$BN84*Assembly!Q$19+$BO84*Assembly!Q$20+$BP84*Assembly!Q$21+$BQ84*Assembly!Q$22+$BR84*Assembly!Q$23+$BS84*Assembly!Q$24</f>
        <v>220</v>
      </c>
      <c r="CK84" s="326" t="str">
        <f>$AY84*Assembly!R$4+$AZ84*Assembly!R$5+$BA84*Assembly!R$6+$BB84*Assembly!R$7+$BC84*Assembly!R$8+$BD84*Assembly!R$9+$BE84*Assembly!R$10+$BF84*Assembly!R$11+$BG84*Assembly!R$12+$BH84*Assembly!R$13+$BI84*Assembly!R$14+$BJ84*Assembly!R$15+$BK84*Assembly!R$16+$BL84*Assembly!R$17+$BM84*Assembly!R$18+$BN84*Assembly!R$19+$BO84*Assembly!R$20+$BP84*Assembly!R$21+$BQ84*Assembly!R$22+$BR84*Assembly!R$23+$BS84*Assembly!R$24</f>
        <v>0</v>
      </c>
      <c r="CL84" s="325" t="str">
        <f>$AY84*Assembly!S$4+$AZ84*Assembly!S$5+$BA84*Assembly!S$6+$BB84*Assembly!S$7+$BC84*Assembly!S$8+$BD84*Assembly!S$9+$BE84*Assembly!S$10+$BF84*Assembly!S$11+$BG84*Assembly!S$12+$BH84*Assembly!S$13+$BI84*Assembly!S$14+$BJ84*Assembly!S$15+$BK84*Assembly!S$16+$BL84*Assembly!S$17+$BM84*Assembly!S$18+$BN84*Assembly!S$19+$BO84*Assembly!S$20+$BP84*Assembly!S$21+$BQ84*Assembly!S$22+$BR84*Assembly!S$23+$BS84*Assembly!S$24</f>
        <v>0</v>
      </c>
      <c r="CM84" s="325" t="str">
        <f>$AY84*Assembly!T$4+$AZ84*Assembly!T$5+$BA84*Assembly!T$6+$BB84*Assembly!T$7+$BC84*Assembly!T$8+$BD84*Assembly!T$9+$BE84*Assembly!T$10+$BF84*Assembly!T$11+$BG84*Assembly!T$12+$BH84*Assembly!T$13+$BI84*Assembly!T$14+$BJ84*Assembly!T$15+$BK84*Assembly!T$16+$BL84*Assembly!T$17+$BM84*Assembly!T$18+$BN84*Assembly!T$19+$BO84*Assembly!T$20+$BP84*Assembly!T$21+$BQ84*Assembly!T$22+$BR84*Assembly!T$23+$BS84*Assembly!T$24</f>
        <v>0</v>
      </c>
      <c r="CN84" s="325" t="str">
        <f>$AY84*Assembly!U$4+$AZ84*Assembly!U$5+$BA84*Assembly!U$6+$BB84*Assembly!U$7+$BC84*Assembly!U$8+$BD84*Assembly!U$9+$BE84*Assembly!U$10+$BF84*Assembly!U$11+$BG84*Assembly!U$12+$BH84*Assembly!U$13+$BI84*Assembly!U$14+$BJ84*Assembly!U$15+$BK84*Assembly!U$16+$BL84*Assembly!U$17+$BM84*Assembly!U$18+$BN84*Assembly!U$19+$BO84*Assembly!U$20+$BP84*Assembly!U$21+$BQ84*Assembly!U$22+$BR84*Assembly!U$23+$BS84*Assembly!U$24</f>
        <v>0</v>
      </c>
      <c r="CO84" s="326" t="str">
        <f>$AY84*Assembly!V$4+$AZ84*Assembly!V$5+$BA84*Assembly!V$6+$BB84*Assembly!V$7+$BC84*Assembly!V$8+$BD84*Assembly!V$9+$BE84*Assembly!V$10+$BF84*Assembly!V$11+$BG84*Assembly!V$12+$BH84*Assembly!V$13+$BI84*Assembly!V$14+$BJ84*Assembly!V$15+$BK84*Assembly!V$16+$BL84*Assembly!V$17+$BM84*Assembly!V$18+$BN84*Assembly!V$19+$BO84*Assembly!V$20+$BP84*Assembly!V$21+$BQ84*Assembly!V$22+$BR84*Assembly!V$23+$BS84*Assembly!V$24</f>
        <v>0</v>
      </c>
      <c r="CP84" s="326" t="str">
        <f>CF84*Refining!$F$3</f>
        <v>661</v>
      </c>
      <c r="CQ84" s="326" t="str">
        <f>CG84*Refining!$F$4</f>
        <v>31</v>
      </c>
      <c r="CR84" s="326" t="str">
        <f>CH84*Refining!$F$5</f>
        <v>0</v>
      </c>
      <c r="CS84" s="326" t="str">
        <f>CI84*Refining!$F$6</f>
        <v>0</v>
      </c>
      <c r="CT84" s="326" t="str">
        <f>CJ84*Refining!$F$7</f>
        <v>393</v>
      </c>
      <c r="CU84" s="326" t="str">
        <f>CK84*Refining!$F$8</f>
        <v>0</v>
      </c>
      <c r="CV84" s="326" t="str">
        <f>CL84*Refining!$F$9</f>
        <v>0</v>
      </c>
      <c r="CW84" s="326" t="str">
        <f>CM84*Refining!$F$10</f>
        <v>0</v>
      </c>
      <c r="CX84" s="326" t="str">
        <f>CN84*Refining!$F$11</f>
        <v>0</v>
      </c>
      <c r="CY84" s="326" t="str">
        <f>CO84*Refining!$F$12</f>
        <v>0</v>
      </c>
      <c r="CZ84" s="214" t="str">
        <f t="shared" ref="CZ84:DS84" si="339">IF(CF84 = 0, "", CF84)</f>
        <v>370</v>
      </c>
      <c r="DA84" s="215" t="str">
        <f t="shared" si="339"/>
        <v>10</v>
      </c>
      <c r="DB84" s="215" t="str">
        <f t="shared" si="339"/>
        <v/>
      </c>
      <c r="DC84" s="215" t="str">
        <f t="shared" si="339"/>
        <v/>
      </c>
      <c r="DD84" s="215" t="str">
        <f t="shared" si="339"/>
        <v>220</v>
      </c>
      <c r="DE84" s="215" t="str">
        <f t="shared" si="339"/>
        <v/>
      </c>
      <c r="DF84" s="215" t="str">
        <f t="shared" si="339"/>
        <v/>
      </c>
      <c r="DG84" s="215" t="str">
        <f t="shared" si="339"/>
        <v/>
      </c>
      <c r="DH84" s="215" t="str">
        <f t="shared" si="339"/>
        <v/>
      </c>
      <c r="DI84" s="216" t="str">
        <f t="shared" si="339"/>
        <v/>
      </c>
      <c r="DJ84" s="214" t="str">
        <f t="shared" si="339"/>
        <v>661</v>
      </c>
      <c r="DK84" s="215" t="str">
        <f t="shared" si="339"/>
        <v>31</v>
      </c>
      <c r="DL84" s="215" t="str">
        <f t="shared" si="339"/>
        <v/>
      </c>
      <c r="DM84" s="215" t="str">
        <f t="shared" si="339"/>
        <v/>
      </c>
      <c r="DN84" s="217" t="str">
        <f t="shared" si="339"/>
        <v>393</v>
      </c>
      <c r="DO84" s="215" t="str">
        <f t="shared" si="339"/>
        <v/>
      </c>
      <c r="DP84" s="215" t="str">
        <f t="shared" si="339"/>
        <v/>
      </c>
      <c r="DQ84" s="215" t="str">
        <f t="shared" si="339"/>
        <v/>
      </c>
      <c r="DR84" s="215" t="str">
        <f t="shared" si="339"/>
        <v/>
      </c>
      <c r="DS84" s="216" t="str">
        <f t="shared" si="339"/>
        <v/>
      </c>
      <c r="DT84" s="218" t="str">
        <f t="shared" si="16"/>
        <v>600</v>
      </c>
      <c r="DU84" s="219" t="str">
        <f t="shared" si="17"/>
        <v>1,085</v>
      </c>
      <c r="DV84" s="208" t="str">
        <f>CZ84*'Ores &amp; Ingots'!$C$3+DA84*'Ores &amp; Ingots'!$C$4+DB84*'Ores &amp; Ingots'!$C$5+DC84*'Ores &amp; Ingots'!$C$6+DD84*'Ores &amp; Ingots'!$C$7+DE84*'Ores &amp; Ingots'!$C$8+DF84*'Ores &amp; Ingots'!$C$9+DG84*'Ores &amp; Ingots'!$C$10+DH84*'Ores &amp; Ingots'!$C$11+DI84*'Ores &amp; Ingots'!$C$12</f>
        <v>142</v>
      </c>
      <c r="DW84" s="208" t="str">
        <f>DJ84*'Ores &amp; Ingots'!$B$3+DK84*'Ores &amp; Ingots'!$B$4+DL84*'Ores &amp; Ingots'!$B$5+DM84*'Ores &amp; Ingots'!$B$6+DN84*'Ores &amp; Ingots'!$B$7+DO84*'Ores &amp; Ingots'!$B$8+DP84*'Ores &amp; Ingots'!$B$9+DQ84*'Ores &amp; Ingots'!$B$10+DR84*'Ores &amp; Ingots'!$B$11+DS84*'Ores &amp; Ingots'!$B$12</f>
        <v>401</v>
      </c>
      <c r="DX84" s="219" t="str">
        <f>CZ84*Refining!$G$3+DA84*Refining!$G$4+DB84*Refining!$G$5+DC84*Refining!$G$6+DD84*Refining!$G$7+DE84*Refining!$G$8+DF84*Refining!$G$9+DG84*Refining!$G$10+DH84*Refining!$G$11+DI84*Refining!$G$12</f>
        <v>255</v>
      </c>
      <c r="DY84" s="219" t="str">
        <f t="shared" si="18"/>
        <v>39,637</v>
      </c>
      <c r="DZ84" s="220" t="str">
        <f t="shared" si="19"/>
        <v>0.0396</v>
      </c>
      <c r="EA84" s="218" t="str">
        <f t="shared" si="20"/>
        <v>527</v>
      </c>
      <c r="EB84" s="221" t="str">
        <f t="shared" ref="EB84:EC84" si="340">EA84/60</f>
        <v>8.8</v>
      </c>
      <c r="EC84" s="221" t="str">
        <f t="shared" si="340"/>
        <v>0.1</v>
      </c>
      <c r="ED84" s="218" t="str">
        <f t="shared" si="22"/>
        <v>74,170</v>
      </c>
      <c r="EE84" s="221" t="str">
        <f t="shared" ref="EE84:EF84" si="341">ED84/1000</f>
        <v>74.2</v>
      </c>
      <c r="EF84" s="222" t="str">
        <f t="shared" si="341"/>
        <v>0.07</v>
      </c>
      <c r="EG84" s="212" t="str">
        <f t="shared" si="24"/>
        <v>0.0742</v>
      </c>
      <c r="EH84" s="295" t="str">
        <f t="shared" si="25"/>
        <v>0:08:47</v>
      </c>
      <c r="EI84" s="225">
        <v>617.0</v>
      </c>
    </row>
    <row r="85">
      <c r="A85" s="33"/>
      <c r="B85" s="226" t="s">
        <v>975</v>
      </c>
      <c r="C85" s="227" t="s">
        <v>886</v>
      </c>
      <c r="D85" s="227">
        <v>1.0</v>
      </c>
      <c r="E85" s="227">
        <v>1.0</v>
      </c>
      <c r="F85" s="227">
        <v>1.0</v>
      </c>
      <c r="G85" s="253" t="str">
        <f t="shared" si="5"/>
        <v>15.6</v>
      </c>
      <c r="H85" s="254">
        <v>50.0</v>
      </c>
      <c r="I85" s="254">
        <v>50.0</v>
      </c>
      <c r="J85" s="254" t="str">
        <f>H85/Main!$D$9</f>
        <v>50</v>
      </c>
      <c r="K85" s="254" t="str">
        <f>I85/Main!$D$10</f>
        <v>50</v>
      </c>
      <c r="L85" s="254" t="str">
        <f t="shared" si="6"/>
        <v>1</v>
      </c>
      <c r="M85" s="254">
        <v>1.0</v>
      </c>
      <c r="N85" s="255"/>
      <c r="O85" s="255"/>
      <c r="P85" s="255"/>
      <c r="Q85" s="256"/>
      <c r="R85" s="255"/>
      <c r="S85" s="256">
        <v>60.0</v>
      </c>
      <c r="T85" s="257"/>
      <c r="U85" s="255"/>
      <c r="V85" s="255"/>
      <c r="W85" s="257"/>
      <c r="X85" s="257"/>
      <c r="Y85" s="255"/>
      <c r="Z85" s="255"/>
      <c r="AA85" s="256" t="s">
        <v>920</v>
      </c>
      <c r="AB85" s="256" t="s">
        <v>920</v>
      </c>
      <c r="AC85" s="335" t="s">
        <v>18</v>
      </c>
      <c r="AD85" s="225">
        <v>0.0</v>
      </c>
      <c r="AE85" s="225">
        <v>30.0</v>
      </c>
      <c r="AF85" s="225">
        <v>0.0</v>
      </c>
      <c r="AG85" s="225">
        <v>0.0</v>
      </c>
      <c r="AH85" s="225">
        <v>20.0</v>
      </c>
      <c r="AI85" s="225">
        <v>0.0</v>
      </c>
      <c r="AJ85" s="225">
        <v>1.0</v>
      </c>
      <c r="AK85" s="309">
        <v>100.0</v>
      </c>
      <c r="AL85" s="225">
        <v>8.0</v>
      </c>
      <c r="AM85" s="225">
        <v>0.0</v>
      </c>
      <c r="AN85" s="225">
        <v>0.0</v>
      </c>
      <c r="AO85" s="225">
        <v>0.0</v>
      </c>
      <c r="AP85" s="225">
        <v>60.0</v>
      </c>
      <c r="AQ85" s="225">
        <v>0.0</v>
      </c>
      <c r="AR85" s="225">
        <v>0.0</v>
      </c>
      <c r="AS85" s="225">
        <v>0.0</v>
      </c>
      <c r="AT85" s="225">
        <v>0.0</v>
      </c>
      <c r="AU85" s="225">
        <v>0.0</v>
      </c>
      <c r="AV85" s="225">
        <v>0.0</v>
      </c>
      <c r="AW85" s="225">
        <v>0.0</v>
      </c>
      <c r="AX85" s="225">
        <v>0.0</v>
      </c>
      <c r="AY85" s="236" t="str">
        <f t="shared" ref="AY85:BS85" si="342">IF(AD85 = 0, "", AD85)</f>
        <v/>
      </c>
      <c r="AZ85" s="227" t="str">
        <f t="shared" si="342"/>
        <v>30</v>
      </c>
      <c r="BA85" s="227" t="str">
        <f t="shared" si="342"/>
        <v/>
      </c>
      <c r="BB85" s="227" t="str">
        <f t="shared" si="342"/>
        <v/>
      </c>
      <c r="BC85" s="227" t="str">
        <f t="shared" si="342"/>
        <v>20</v>
      </c>
      <c r="BD85" s="227" t="str">
        <f t="shared" si="342"/>
        <v/>
      </c>
      <c r="BE85" s="227" t="str">
        <f t="shared" si="342"/>
        <v>1</v>
      </c>
      <c r="BF85" s="237" t="str">
        <f t="shared" si="342"/>
        <v>100</v>
      </c>
      <c r="BG85" s="227" t="str">
        <f t="shared" si="342"/>
        <v>8</v>
      </c>
      <c r="BH85" s="227" t="str">
        <f t="shared" si="342"/>
        <v/>
      </c>
      <c r="BI85" s="227" t="str">
        <f t="shared" si="342"/>
        <v/>
      </c>
      <c r="BJ85" s="227" t="str">
        <f t="shared" si="342"/>
        <v/>
      </c>
      <c r="BK85" s="227" t="str">
        <f t="shared" si="342"/>
        <v>60</v>
      </c>
      <c r="BL85" s="227" t="str">
        <f t="shared" si="342"/>
        <v/>
      </c>
      <c r="BM85" s="227" t="str">
        <f t="shared" si="342"/>
        <v/>
      </c>
      <c r="BN85" s="227" t="str">
        <f t="shared" si="342"/>
        <v/>
      </c>
      <c r="BO85" s="227" t="str">
        <f t="shared" si="342"/>
        <v/>
      </c>
      <c r="BP85" s="227" t="str">
        <f t="shared" si="342"/>
        <v/>
      </c>
      <c r="BQ85" s="227" t="str">
        <f t="shared" si="342"/>
        <v/>
      </c>
      <c r="BR85" s="227" t="str">
        <f t="shared" si="342"/>
        <v/>
      </c>
      <c r="BS85" s="238" t="str">
        <f t="shared" si="342"/>
        <v/>
      </c>
      <c r="BT85" s="239" t="str">
        <f>$AY85*Assembly!Y$4+$AZ85*Assembly!Y$5+$BA85*Assembly!Y$6+$BB85*Assembly!Y$7+$BC85*Assembly!Y$8+$BD85*Assembly!Y$9+$BE85*Assembly!Y$10+$BF85*Assembly!Y$11+$BG85*Assembly!Y$12+$BH85*Assembly!Y$13+$BI85*Assembly!Y$14+$BJ85*Assembly!Y$15+$BK85*Assembly!Y$16+$BL85*Assembly!Y$17+$BM85*Assembly!Y$18+$BN85*Assembly!Y$19+$BO85*Assembly!Y$20+$BP85*Assembly!Y$21+$BQ85*Assembly!Y$22+$BR85*Assembly!Y$23+$BS85*Assembly!Y$24</f>
        <v>1,258</v>
      </c>
      <c r="BU85" s="225" t="str">
        <f t="shared" si="8"/>
        <v>81</v>
      </c>
      <c r="BV85" s="225"/>
      <c r="BW85" s="225" t="str">
        <f>$AY85*Assembly!AC$4+$AZ85*Assembly!AC$5+$BA85*Assembly!AC$6+$BB85*Assembly!AC$7+$BC85*Assembly!AC$8+$BD85*Assembly!AC$9+$BE85*Assembly!AC$10+$BF85*Assembly!AC$11+$BG85*Assembly!AC$12+$BH85*Assembly!AC$13+$BI85*Assembly!AC$14+$BJ85*Assembly!AC$15+$BK85*Assembly!AC$16+$BL85*Assembly!AC$17+$BM85*Assembly!AC$18+$BN85*Assembly!AC$19+$BO85*Assembly!AC$20+$BP85*Assembly!AC$21+$BQ85*Assembly!AC$22+$BR85*Assembly!AC$23+$BS85*Assembly!AC$24</f>
        <v>4,830</v>
      </c>
      <c r="BX85" s="240" t="str">
        <f t="shared" si="9"/>
        <v>3.84</v>
      </c>
      <c r="BY85" s="241" t="str">
        <f t="shared" si="10"/>
        <v>309</v>
      </c>
      <c r="BZ85" s="242" t="str">
        <f t="shared" si="11"/>
        <v>60.0</v>
      </c>
      <c r="CA85" s="241" t="str">
        <f t="shared" si="12"/>
        <v>97</v>
      </c>
      <c r="CB85" s="225" t="str">
        <f>$AY85*Assembly!X$4+$AZ85*Assembly!X$5+$BA85*Assembly!X$6+$BB85*Assembly!X$7+$BC85*Assembly!X$8+$BD85*Assembly!X$9+$BE85*Assembly!X$10+$BF85*Assembly!X$11+$BG85*Assembly!X$12+$BH85*Assembly!X$13+$BI85*Assembly!X$14+$BJ85*Assembly!X$15+$BK85*Assembly!X$16+$BL85*Assembly!X$17+$BM85*Assembly!X$18+$BN85*Assembly!X$19+$BO85*Assembly!X$20+$BP85*Assembly!X$21+$BQ85*Assembly!X$22+$BR85*Assembly!X$23+$BS85*Assembly!X$24</f>
        <v>279</v>
      </c>
      <c r="CC85" s="225" t="str">
        <f t="shared" si="13"/>
        <v>43,400</v>
      </c>
      <c r="CD85" s="223" t="str">
        <f t="shared" si="14"/>
        <v>0.0434</v>
      </c>
      <c r="CE85" s="243" t="str">
        <f>$AY85*Assembly!AB$4+$AZ85*Assembly!AB$5+$BA85*Assembly!AB$6+$BB85*Assembly!AB$7+$BC85*Assembly!AB$8+$BD85*Assembly!AB$9+$BE85*Assembly!AB$10+$BF85*Assembly!AB$11+$BG85*Assembly!AB$12+$BH85*Assembly!AB$13+$BI85*Assembly!AB$14+$BJ85*Assembly!AB$15+$BK85*Assembly!AB$16+$BL85*Assembly!AB$17+$BM85*Assembly!AB$18+$BN85*Assembly!AB$19+$BO85*Assembly!AB$20+$BP85*Assembly!AB$21+$BQ85*Assembly!AB$22+$BR85*Assembly!AB$23+$BS85*Assembly!AB$24</f>
        <v>826</v>
      </c>
      <c r="CF85" s="256" t="str">
        <f>$AY85*Assembly!M$4+$AZ85*Assembly!M$5+$BA85*Assembly!M$6+$BB85*Assembly!M$7+$BC85*Assembly!M$8+$BD85*Assembly!M$9+$BE85*Assembly!M$10+$BF85*Assembly!M$11+$BG85*Assembly!M$12+$BH85*Assembly!M$13+$BI85*Assembly!M$14+$BJ85*Assembly!M$15+$BK85*Assembly!M$16+$BL85*Assembly!M$17+$BM85*Assembly!M$18+$BN85*Assembly!M$19+$BO85*Assembly!M$20+$BP85*Assembly!M$21+$BQ85*Assembly!M$22+$BR85*Assembly!M$23+$BS85*Assembly!M$24</f>
        <v>383</v>
      </c>
      <c r="CG85" s="256" t="str">
        <f>$AY85*Assembly!N$4+$AZ85*Assembly!N$5+$BA85*Assembly!N$6+$BB85*Assembly!N$7+$BC85*Assembly!N$8+$BD85*Assembly!N$9+$BE85*Assembly!N$10+$BF85*Assembly!N$11+$BG85*Assembly!N$12+$BH85*Assembly!N$13+$BI85*Assembly!N$14+$BJ85*Assembly!N$15+$BK85*Assembly!N$16+$BL85*Assembly!N$17+$BM85*Assembly!N$18+$BN85*Assembly!N$19+$BO85*Assembly!N$20+$BP85*Assembly!N$21+$BQ85*Assembly!N$22+$BR85*Assembly!N$23+$BS85*Assembly!N$24</f>
        <v>5</v>
      </c>
      <c r="CH85" s="256" t="str">
        <f>$AY85*Assembly!O$4+$AZ85*Assembly!O$5+$BA85*Assembly!O$6+$BB85*Assembly!O$7+$BC85*Assembly!O$8+$BD85*Assembly!O$9+$BE85*Assembly!O$10+$BF85*Assembly!O$11+$BG85*Assembly!O$12+$BH85*Assembly!O$13+$BI85*Assembly!O$14+$BJ85*Assembly!O$15+$BK85*Assembly!O$16+$BL85*Assembly!O$17+$BM85*Assembly!O$18+$BN85*Assembly!O$19+$BO85*Assembly!O$20+$BP85*Assembly!O$21+$BQ85*Assembly!O$22+$BR85*Assembly!O$23+$BS85*Assembly!O$24</f>
        <v>0</v>
      </c>
      <c r="CI85" s="254" t="str">
        <f>$AY85*Assembly!P$4+$AZ85*Assembly!P$5+$BA85*Assembly!P$6+$BB85*Assembly!P$7+$BC85*Assembly!P$8+$BD85*Assembly!P$9+$BE85*Assembly!P$10+$BF85*Assembly!P$11+$BG85*Assembly!P$12+$BH85*Assembly!P$13+$BI85*Assembly!P$14+$BJ85*Assembly!P$15+$BK85*Assembly!P$16+$BL85*Assembly!P$17+$BM85*Assembly!P$18+$BN85*Assembly!P$19+$BO85*Assembly!P$20+$BP85*Assembly!P$21+$BQ85*Assembly!P$22+$BR85*Assembly!P$23+$BS85*Assembly!P$24</f>
        <v>0</v>
      </c>
      <c r="CJ85" s="254" t="str">
        <f>$AY85*Assembly!Q$4+$AZ85*Assembly!Q$5+$BA85*Assembly!Q$6+$BB85*Assembly!Q$7+$BC85*Assembly!Q$8+$BD85*Assembly!Q$9+$BE85*Assembly!Q$10+$BF85*Assembly!Q$11+$BG85*Assembly!Q$12+$BH85*Assembly!Q$13+$BI85*Assembly!Q$14+$BJ85*Assembly!Q$15+$BK85*Assembly!Q$16+$BL85*Assembly!Q$17+$BM85*Assembly!Q$18+$BN85*Assembly!Q$19+$BO85*Assembly!Q$20+$BP85*Assembly!Q$21+$BQ85*Assembly!Q$22+$BR85*Assembly!Q$23+$BS85*Assembly!Q$24</f>
        <v>960</v>
      </c>
      <c r="CK85" s="256" t="str">
        <f>$AY85*Assembly!R$4+$AZ85*Assembly!R$5+$BA85*Assembly!R$6+$BB85*Assembly!R$7+$BC85*Assembly!R$8+$BD85*Assembly!R$9+$BE85*Assembly!R$10+$BF85*Assembly!R$11+$BG85*Assembly!R$12+$BH85*Assembly!R$13+$BI85*Assembly!R$14+$BJ85*Assembly!R$15+$BK85*Assembly!R$16+$BL85*Assembly!R$17+$BM85*Assembly!R$18+$BN85*Assembly!R$19+$BO85*Assembly!R$20+$BP85*Assembly!R$21+$BQ85*Assembly!R$22+$BR85*Assembly!R$23+$BS85*Assembly!R$24</f>
        <v>0</v>
      </c>
      <c r="CL85" s="254" t="str">
        <f>$AY85*Assembly!S$4+$AZ85*Assembly!S$5+$BA85*Assembly!S$6+$BB85*Assembly!S$7+$BC85*Assembly!S$8+$BD85*Assembly!S$9+$BE85*Assembly!S$10+$BF85*Assembly!S$11+$BG85*Assembly!S$12+$BH85*Assembly!S$13+$BI85*Assembly!S$14+$BJ85*Assembly!S$15+$BK85*Assembly!S$16+$BL85*Assembly!S$17+$BM85*Assembly!S$18+$BN85*Assembly!S$19+$BO85*Assembly!S$20+$BP85*Assembly!S$21+$BQ85*Assembly!S$22+$BR85*Assembly!S$23+$BS85*Assembly!S$24</f>
        <v>0</v>
      </c>
      <c r="CM85" s="254" t="str">
        <f>$AY85*Assembly!T$4+$AZ85*Assembly!T$5+$BA85*Assembly!T$6+$BB85*Assembly!T$7+$BC85*Assembly!T$8+$BD85*Assembly!T$9+$BE85*Assembly!T$10+$BF85*Assembly!T$11+$BG85*Assembly!T$12+$BH85*Assembly!T$13+$BI85*Assembly!T$14+$BJ85*Assembly!T$15+$BK85*Assembly!T$16+$BL85*Assembly!T$17+$BM85*Assembly!T$18+$BN85*Assembly!T$19+$BO85*Assembly!T$20+$BP85*Assembly!T$21+$BQ85*Assembly!T$22+$BR85*Assembly!T$23+$BS85*Assembly!T$24</f>
        <v>0</v>
      </c>
      <c r="CN85" s="254" t="str">
        <f>$AY85*Assembly!U$4+$AZ85*Assembly!U$5+$BA85*Assembly!U$6+$BB85*Assembly!U$7+$BC85*Assembly!U$8+$BD85*Assembly!U$9+$BE85*Assembly!U$10+$BF85*Assembly!U$11+$BG85*Assembly!U$12+$BH85*Assembly!U$13+$BI85*Assembly!U$14+$BJ85*Assembly!U$15+$BK85*Assembly!U$16+$BL85*Assembly!U$17+$BM85*Assembly!U$18+$BN85*Assembly!U$19+$BO85*Assembly!U$20+$BP85*Assembly!U$21+$BQ85*Assembly!U$22+$BR85*Assembly!U$23+$BS85*Assembly!U$24</f>
        <v>0</v>
      </c>
      <c r="CO85" s="256" t="str">
        <f>$AY85*Assembly!V$4+$AZ85*Assembly!V$5+$BA85*Assembly!V$6+$BB85*Assembly!V$7+$BC85*Assembly!V$8+$BD85*Assembly!V$9+$BE85*Assembly!V$10+$BF85*Assembly!V$11+$BG85*Assembly!V$12+$BH85*Assembly!V$13+$BI85*Assembly!V$14+$BJ85*Assembly!V$15+$BK85*Assembly!V$16+$BL85*Assembly!V$17+$BM85*Assembly!V$18+$BN85*Assembly!V$19+$BO85*Assembly!V$20+$BP85*Assembly!V$21+$BQ85*Assembly!V$22+$BR85*Assembly!V$23+$BS85*Assembly!V$24</f>
        <v>0</v>
      </c>
      <c r="CP85" s="256" t="str">
        <f>CF85*Refining!$F$3</f>
        <v>684</v>
      </c>
      <c r="CQ85" s="256" t="str">
        <f>CG85*Refining!$F$4</f>
        <v>16</v>
      </c>
      <c r="CR85" s="256" t="str">
        <f>CH85*Refining!$F$5</f>
        <v>0</v>
      </c>
      <c r="CS85" s="256" t="str">
        <f>CI85*Refining!$F$6</f>
        <v>0</v>
      </c>
      <c r="CT85" s="256" t="str">
        <f>CJ85*Refining!$F$7</f>
        <v>1,714</v>
      </c>
      <c r="CU85" s="256" t="str">
        <f>CK85*Refining!$F$8</f>
        <v>0</v>
      </c>
      <c r="CV85" s="256" t="str">
        <f>CL85*Refining!$F$9</f>
        <v>0</v>
      </c>
      <c r="CW85" s="256" t="str">
        <f>CM85*Refining!$F$10</f>
        <v>0</v>
      </c>
      <c r="CX85" s="256" t="str">
        <f>CN85*Refining!$F$11</f>
        <v>0</v>
      </c>
      <c r="CY85" s="256" t="str">
        <f>CO85*Refining!$F$12</f>
        <v>0</v>
      </c>
      <c r="CZ85" s="244" t="str">
        <f t="shared" ref="CZ85:DS85" si="343">IF(CF85 = 0, "", CF85)</f>
        <v>383</v>
      </c>
      <c r="DA85" s="245" t="str">
        <f t="shared" si="343"/>
        <v>5</v>
      </c>
      <c r="DB85" s="245" t="str">
        <f t="shared" si="343"/>
        <v/>
      </c>
      <c r="DC85" s="245" t="str">
        <f t="shared" si="343"/>
        <v/>
      </c>
      <c r="DD85" s="245" t="str">
        <f t="shared" si="343"/>
        <v>960</v>
      </c>
      <c r="DE85" s="245" t="str">
        <f t="shared" si="343"/>
        <v/>
      </c>
      <c r="DF85" s="245" t="str">
        <f t="shared" si="343"/>
        <v/>
      </c>
      <c r="DG85" s="245" t="str">
        <f t="shared" si="343"/>
        <v/>
      </c>
      <c r="DH85" s="245" t="str">
        <f t="shared" si="343"/>
        <v/>
      </c>
      <c r="DI85" s="246" t="str">
        <f t="shared" si="343"/>
        <v/>
      </c>
      <c r="DJ85" s="244" t="str">
        <f t="shared" si="343"/>
        <v>684</v>
      </c>
      <c r="DK85" s="245" t="str">
        <f t="shared" si="343"/>
        <v>16</v>
      </c>
      <c r="DL85" s="245" t="str">
        <f t="shared" si="343"/>
        <v/>
      </c>
      <c r="DM85" s="245" t="str">
        <f t="shared" si="343"/>
        <v/>
      </c>
      <c r="DN85" s="259" t="str">
        <f t="shared" si="343"/>
        <v>1714</v>
      </c>
      <c r="DO85" s="245" t="str">
        <f t="shared" si="343"/>
        <v/>
      </c>
      <c r="DP85" s="245" t="str">
        <f t="shared" si="343"/>
        <v/>
      </c>
      <c r="DQ85" s="245" t="str">
        <f t="shared" si="343"/>
        <v/>
      </c>
      <c r="DR85" s="245" t="str">
        <f t="shared" si="343"/>
        <v/>
      </c>
      <c r="DS85" s="246" t="str">
        <f t="shared" si="343"/>
        <v/>
      </c>
      <c r="DT85" s="248" t="str">
        <f t="shared" si="16"/>
        <v>1,348</v>
      </c>
      <c r="DU85" s="249" t="str">
        <f t="shared" si="17"/>
        <v>2,414</v>
      </c>
      <c r="DV85" s="225" t="str">
        <f>CZ85*'Ores &amp; Ingots'!$C$3+DA85*'Ores &amp; Ingots'!$C$4+DB85*'Ores &amp; Ingots'!$C$5+DC85*'Ores &amp; Ingots'!$C$6+DD85*'Ores &amp; Ingots'!$C$7+DE85*'Ores &amp; Ingots'!$C$8+DF85*'Ores &amp; Ingots'!$C$9+DG85*'Ores &amp; Ingots'!$C$10+DH85*'Ores &amp; Ingots'!$C$11+DI85*'Ores &amp; Ingots'!$C$12</f>
        <v>461</v>
      </c>
      <c r="DW85" s="225" t="str">
        <f>DJ85*'Ores &amp; Ingots'!$B$3+DK85*'Ores &amp; Ingots'!$B$4+DL85*'Ores &amp; Ingots'!$B$5+DM85*'Ores &amp; Ingots'!$B$6+DN85*'Ores &amp; Ingots'!$B$7+DO85*'Ores &amp; Ingots'!$B$8+DP85*'Ores &amp; Ingots'!$B$9+DQ85*'Ores &amp; Ingots'!$B$10+DR85*'Ores &amp; Ingots'!$B$11+DS85*'Ores &amp; Ingots'!$B$12</f>
        <v>893</v>
      </c>
      <c r="DX85" s="249" t="str">
        <f>CZ85*Refining!$G$3+DA85*Refining!$G$4+DB85*Refining!$G$5+DC85*Refining!$G$6+DD85*Refining!$G$7+DE85*Refining!$G$8+DF85*Refining!$G$9+DG85*Refining!$G$10+DH85*Refining!$G$11+DI85*Refining!$G$12</f>
        <v>842</v>
      </c>
      <c r="DY85" s="249" t="str">
        <f t="shared" si="18"/>
        <v>130,908</v>
      </c>
      <c r="DZ85" s="250" t="str">
        <f t="shared" si="19"/>
        <v>0.1309</v>
      </c>
      <c r="EA85" s="248" t="str">
        <f t="shared" si="20"/>
        <v>1,171</v>
      </c>
      <c r="EB85" s="251" t="str">
        <f t="shared" ref="EB85:EC85" si="344">EA85/60</f>
        <v>19.5</v>
      </c>
      <c r="EC85" s="251" t="str">
        <f t="shared" si="344"/>
        <v>0.3</v>
      </c>
      <c r="ED85" s="248" t="str">
        <f t="shared" si="22"/>
        <v>174,308</v>
      </c>
      <c r="EE85" s="251" t="str">
        <f t="shared" ref="EE85:EF85" si="345">ED85/1000</f>
        <v>174.3</v>
      </c>
      <c r="EF85" s="252" t="str">
        <f t="shared" si="345"/>
        <v>0.17</v>
      </c>
      <c r="EG85" s="223" t="str">
        <f t="shared" si="24"/>
        <v>0.1743</v>
      </c>
      <c r="EH85" s="224" t="str">
        <f t="shared" si="25"/>
        <v>0:19:31</v>
      </c>
      <c r="EI85" s="225">
        <v>4531.0</v>
      </c>
    </row>
    <row r="86">
      <c r="A86" s="33"/>
      <c r="B86" s="226" t="s">
        <v>976</v>
      </c>
      <c r="C86" s="227" t="s">
        <v>886</v>
      </c>
      <c r="D86" s="227">
        <v>1.0</v>
      </c>
      <c r="E86" s="227">
        <v>1.0</v>
      </c>
      <c r="F86" s="227">
        <v>1.0</v>
      </c>
      <c r="G86" s="228" t="str">
        <f t="shared" si="5"/>
        <v>15.6</v>
      </c>
      <c r="H86" s="229">
        <v>45.0</v>
      </c>
      <c r="I86" s="229">
        <v>45.0</v>
      </c>
      <c r="J86" s="229" t="str">
        <f>H86/Main!$D$9</f>
        <v>45</v>
      </c>
      <c r="K86" s="229" t="str">
        <f>I86/Main!$D$10</f>
        <v>45</v>
      </c>
      <c r="L86" s="229" t="str">
        <f t="shared" si="6"/>
        <v>1</v>
      </c>
      <c r="M86" s="229">
        <v>1.0</v>
      </c>
      <c r="N86" s="230"/>
      <c r="O86" s="230"/>
      <c r="P86" s="230"/>
      <c r="Q86" s="231"/>
      <c r="R86" s="230"/>
      <c r="S86" s="232"/>
      <c r="T86" s="232"/>
      <c r="U86" s="230"/>
      <c r="V86" s="230"/>
      <c r="W86" s="232"/>
      <c r="X86" s="232"/>
      <c r="Y86" s="230"/>
      <c r="Z86" s="230"/>
      <c r="AA86" s="231" t="s">
        <v>920</v>
      </c>
      <c r="AB86" s="231" t="s">
        <v>920</v>
      </c>
      <c r="AC86" s="334" t="s">
        <v>913</v>
      </c>
      <c r="AD86" s="225">
        <v>0.0</v>
      </c>
      <c r="AE86" s="225">
        <v>20.0</v>
      </c>
      <c r="AF86" s="225">
        <v>0.0</v>
      </c>
      <c r="AG86" s="225">
        <v>0.0</v>
      </c>
      <c r="AH86" s="225">
        <v>20.0</v>
      </c>
      <c r="AI86" s="225">
        <v>0.0</v>
      </c>
      <c r="AJ86" s="225">
        <v>2.0</v>
      </c>
      <c r="AK86" s="225">
        <v>100.0</v>
      </c>
      <c r="AL86" s="309">
        <v>4.0</v>
      </c>
      <c r="AM86" s="225">
        <v>0.0</v>
      </c>
      <c r="AN86" s="225">
        <v>0.0</v>
      </c>
      <c r="AO86" s="225">
        <v>0.0</v>
      </c>
      <c r="AP86" s="225">
        <v>0.0</v>
      </c>
      <c r="AQ86" s="225">
        <v>0.0</v>
      </c>
      <c r="AR86" s="225">
        <v>0.0</v>
      </c>
      <c r="AS86" s="225">
        <v>0.0</v>
      </c>
      <c r="AT86" s="225">
        <v>0.0</v>
      </c>
      <c r="AU86" s="225">
        <v>0.0</v>
      </c>
      <c r="AV86" s="225">
        <v>0.0</v>
      </c>
      <c r="AW86" s="225">
        <v>0.0</v>
      </c>
      <c r="AX86" s="225">
        <v>0.0</v>
      </c>
      <c r="AY86" s="236" t="str">
        <f t="shared" ref="AY86:BS86" si="346">IF(AD86 = 0, "", AD86)</f>
        <v/>
      </c>
      <c r="AZ86" s="227" t="str">
        <f t="shared" si="346"/>
        <v>20</v>
      </c>
      <c r="BA86" s="227" t="str">
        <f t="shared" si="346"/>
        <v/>
      </c>
      <c r="BB86" s="227" t="str">
        <f t="shared" si="346"/>
        <v/>
      </c>
      <c r="BC86" s="227" t="str">
        <f t="shared" si="346"/>
        <v>20</v>
      </c>
      <c r="BD86" s="227" t="str">
        <f t="shared" si="346"/>
        <v/>
      </c>
      <c r="BE86" s="227" t="str">
        <f t="shared" si="346"/>
        <v>2</v>
      </c>
      <c r="BF86" s="227" t="str">
        <f t="shared" si="346"/>
        <v>100</v>
      </c>
      <c r="BG86" s="237" t="str">
        <f t="shared" si="346"/>
        <v>4</v>
      </c>
      <c r="BH86" s="227" t="str">
        <f t="shared" si="346"/>
        <v/>
      </c>
      <c r="BI86" s="227" t="str">
        <f t="shared" si="346"/>
        <v/>
      </c>
      <c r="BJ86" s="227" t="str">
        <f t="shared" si="346"/>
        <v/>
      </c>
      <c r="BK86" s="227" t="str">
        <f t="shared" si="346"/>
        <v/>
      </c>
      <c r="BL86" s="227" t="str">
        <f t="shared" si="346"/>
        <v/>
      </c>
      <c r="BM86" s="227" t="str">
        <f t="shared" si="346"/>
        <v/>
      </c>
      <c r="BN86" s="227" t="str">
        <f t="shared" si="346"/>
        <v/>
      </c>
      <c r="BO86" s="227" t="str">
        <f t="shared" si="346"/>
        <v/>
      </c>
      <c r="BP86" s="227" t="str">
        <f t="shared" si="346"/>
        <v/>
      </c>
      <c r="BQ86" s="227" t="str">
        <f t="shared" si="346"/>
        <v/>
      </c>
      <c r="BR86" s="227" t="str">
        <f t="shared" si="346"/>
        <v/>
      </c>
      <c r="BS86" s="238" t="str">
        <f t="shared" si="346"/>
        <v/>
      </c>
      <c r="BT86" s="239" t="str">
        <f>$AY86*Assembly!Y$4+$AZ86*Assembly!Y$5+$BA86*Assembly!Y$6+$BB86*Assembly!Y$7+$BC86*Assembly!Y$8+$BD86*Assembly!Y$9+$BE86*Assembly!Y$10+$BF86*Assembly!Y$11+$BG86*Assembly!Y$12+$BH86*Assembly!Y$13+$BI86*Assembly!Y$14+$BJ86*Assembly!Y$15+$BK86*Assembly!Y$16+$BL86*Assembly!Y$17+$BM86*Assembly!Y$18+$BN86*Assembly!Y$19+$BO86*Assembly!Y$20+$BP86*Assembly!Y$21+$BQ86*Assembly!Y$22+$BR86*Assembly!Y$23+$BS86*Assembly!Y$24</f>
        <v>320</v>
      </c>
      <c r="BU86" s="225" t="str">
        <f t="shared" si="8"/>
        <v>20</v>
      </c>
      <c r="BV86" s="225"/>
      <c r="BW86" s="225" t="str">
        <f>$AY86*Assembly!AC$4+$AZ86*Assembly!AC$5+$BA86*Assembly!AC$6+$BB86*Assembly!AC$7+$BC86*Assembly!AC$8+$BD86*Assembly!AC$9+$BE86*Assembly!AC$10+$BF86*Assembly!AC$11+$BG86*Assembly!AC$12+$BH86*Assembly!AC$13+$BI86*Assembly!AC$14+$BJ86*Assembly!AC$15+$BK86*Assembly!AC$16+$BL86*Assembly!AC$17+$BM86*Assembly!AC$18+$BN86*Assembly!AC$19+$BO86*Assembly!AC$20+$BP86*Assembly!AC$21+$BQ86*Assembly!AC$22+$BR86*Assembly!AC$23+$BS86*Assembly!AC$24</f>
        <v>1,100</v>
      </c>
      <c r="BX86" s="240" t="str">
        <f t="shared" si="9"/>
        <v>3.44</v>
      </c>
      <c r="BY86" s="241" t="str">
        <f t="shared" si="10"/>
        <v>70</v>
      </c>
      <c r="BZ86" s="242" t="str">
        <f t="shared" si="11"/>
        <v>53.7</v>
      </c>
      <c r="CA86" s="241" t="str">
        <f t="shared" si="12"/>
        <v>24</v>
      </c>
      <c r="CB86" s="225" t="str">
        <f>$AY86*Assembly!X$4+$AZ86*Assembly!X$5+$BA86*Assembly!X$6+$BB86*Assembly!X$7+$BC86*Assembly!X$8+$BD86*Assembly!X$9+$BE86*Assembly!X$10+$BF86*Assembly!X$11+$BG86*Assembly!X$12+$BH86*Assembly!X$13+$BI86*Assembly!X$14+$BJ86*Assembly!X$15+$BK86*Assembly!X$16+$BL86*Assembly!X$17+$BM86*Assembly!X$18+$BN86*Assembly!X$19+$BO86*Assembly!X$20+$BP86*Assembly!X$21+$BQ86*Assembly!X$22+$BR86*Assembly!X$23+$BS86*Assembly!X$24</f>
        <v>206</v>
      </c>
      <c r="CC86" s="225" t="str">
        <f t="shared" si="13"/>
        <v>32,044</v>
      </c>
      <c r="CD86" s="223" t="str">
        <f t="shared" si="14"/>
        <v>0.0320</v>
      </c>
      <c r="CE86" s="243" t="str">
        <f>$AY86*Assembly!AB$4+$AZ86*Assembly!AB$5+$BA86*Assembly!AB$6+$BB86*Assembly!AB$7+$BC86*Assembly!AB$8+$BD86*Assembly!AB$9+$BE86*Assembly!AB$10+$BF86*Assembly!AB$11+$BG86*Assembly!AB$12+$BH86*Assembly!AB$13+$BI86*Assembly!AB$14+$BJ86*Assembly!AB$15+$BK86*Assembly!AB$16+$BL86*Assembly!AB$17+$BM86*Assembly!AB$18+$BN86*Assembly!AB$19+$BO86*Assembly!AB$20+$BP86*Assembly!AB$21+$BQ86*Assembly!AB$22+$BR86*Assembly!AB$23+$BS86*Assembly!AB$24</f>
        <v>280</v>
      </c>
      <c r="CF86" s="231" t="str">
        <f>$AY86*Assembly!M$4+$AZ86*Assembly!M$5+$BA86*Assembly!M$6+$BB86*Assembly!M$7+$BC86*Assembly!M$8+$BD86*Assembly!M$9+$BE86*Assembly!M$10+$BF86*Assembly!M$11+$BG86*Assembly!M$12+$BH86*Assembly!M$13+$BI86*Assembly!M$14+$BJ86*Assembly!M$15+$BK86*Assembly!M$16+$BL86*Assembly!M$17+$BM86*Assembly!M$18+$BN86*Assembly!M$19+$BO86*Assembly!M$20+$BP86*Assembly!M$21+$BQ86*Assembly!M$22+$BR86*Assembly!M$23+$BS86*Assembly!M$24</f>
        <v>364</v>
      </c>
      <c r="CG86" s="231" t="str">
        <f>$AY86*Assembly!N$4+$AZ86*Assembly!N$5+$BA86*Assembly!N$6+$BB86*Assembly!N$7+$BC86*Assembly!N$8+$BD86*Assembly!N$9+$BE86*Assembly!N$10+$BF86*Assembly!N$11+$BG86*Assembly!N$12+$BH86*Assembly!N$13+$BI86*Assembly!N$14+$BJ86*Assembly!N$15+$BK86*Assembly!N$16+$BL86*Assembly!N$17+$BM86*Assembly!N$18+$BN86*Assembly!N$19+$BO86*Assembly!N$20+$BP86*Assembly!N$21+$BQ86*Assembly!N$22+$BR86*Assembly!N$23+$BS86*Assembly!N$24</f>
        <v>10</v>
      </c>
      <c r="CH86" s="231" t="str">
        <f>$AY86*Assembly!O$4+$AZ86*Assembly!O$5+$BA86*Assembly!O$6+$BB86*Assembly!O$7+$BC86*Assembly!O$8+$BD86*Assembly!O$9+$BE86*Assembly!O$10+$BF86*Assembly!O$11+$BG86*Assembly!O$12+$BH86*Assembly!O$13+$BI86*Assembly!O$14+$BJ86*Assembly!O$15+$BK86*Assembly!O$16+$BL86*Assembly!O$17+$BM86*Assembly!O$18+$BN86*Assembly!O$19+$BO86*Assembly!O$20+$BP86*Assembly!O$21+$BQ86*Assembly!O$22+$BR86*Assembly!O$23+$BS86*Assembly!O$24</f>
        <v>0</v>
      </c>
      <c r="CI86" s="229" t="str">
        <f>$AY86*Assembly!P$4+$AZ86*Assembly!P$5+$BA86*Assembly!P$6+$BB86*Assembly!P$7+$BC86*Assembly!P$8+$BD86*Assembly!P$9+$BE86*Assembly!P$10+$BF86*Assembly!P$11+$BG86*Assembly!P$12+$BH86*Assembly!P$13+$BI86*Assembly!P$14+$BJ86*Assembly!P$15+$BK86*Assembly!P$16+$BL86*Assembly!P$17+$BM86*Assembly!P$18+$BN86*Assembly!P$19+$BO86*Assembly!P$20+$BP86*Assembly!P$21+$BQ86*Assembly!P$22+$BR86*Assembly!P$23+$BS86*Assembly!P$24</f>
        <v>0</v>
      </c>
      <c r="CJ86" s="229" t="str">
        <f>$AY86*Assembly!Q$4+$AZ86*Assembly!Q$5+$BA86*Assembly!Q$6+$BB86*Assembly!Q$7+$BC86*Assembly!Q$8+$BD86*Assembly!Q$9+$BE86*Assembly!Q$10+$BF86*Assembly!Q$11+$BG86*Assembly!Q$12+$BH86*Assembly!Q$13+$BI86*Assembly!Q$14+$BJ86*Assembly!Q$15+$BK86*Assembly!Q$16+$BL86*Assembly!Q$17+$BM86*Assembly!Q$18+$BN86*Assembly!Q$19+$BO86*Assembly!Q$20+$BP86*Assembly!Q$21+$BQ86*Assembly!Q$22+$BR86*Assembly!Q$23+$BS86*Assembly!Q$24</f>
        <v>40</v>
      </c>
      <c r="CK86" s="231" t="str">
        <f>$AY86*Assembly!R$4+$AZ86*Assembly!R$5+$BA86*Assembly!R$6+$BB86*Assembly!R$7+$BC86*Assembly!R$8+$BD86*Assembly!R$9+$BE86*Assembly!R$10+$BF86*Assembly!R$11+$BG86*Assembly!R$12+$BH86*Assembly!R$13+$BI86*Assembly!R$14+$BJ86*Assembly!R$15+$BK86*Assembly!R$16+$BL86*Assembly!R$17+$BM86*Assembly!R$18+$BN86*Assembly!R$19+$BO86*Assembly!R$20+$BP86*Assembly!R$21+$BQ86*Assembly!R$22+$BR86*Assembly!R$23+$BS86*Assembly!R$24</f>
        <v>0</v>
      </c>
      <c r="CL86" s="229" t="str">
        <f>$AY86*Assembly!S$4+$AZ86*Assembly!S$5+$BA86*Assembly!S$6+$BB86*Assembly!S$7+$BC86*Assembly!S$8+$BD86*Assembly!S$9+$BE86*Assembly!S$10+$BF86*Assembly!S$11+$BG86*Assembly!S$12+$BH86*Assembly!S$13+$BI86*Assembly!S$14+$BJ86*Assembly!S$15+$BK86*Assembly!S$16+$BL86*Assembly!S$17+$BM86*Assembly!S$18+$BN86*Assembly!S$19+$BO86*Assembly!S$20+$BP86*Assembly!S$21+$BQ86*Assembly!S$22+$BR86*Assembly!S$23+$BS86*Assembly!S$24</f>
        <v>0</v>
      </c>
      <c r="CM86" s="229" t="str">
        <f>$AY86*Assembly!T$4+$AZ86*Assembly!T$5+$BA86*Assembly!T$6+$BB86*Assembly!T$7+$BC86*Assembly!T$8+$BD86*Assembly!T$9+$BE86*Assembly!T$10+$BF86*Assembly!T$11+$BG86*Assembly!T$12+$BH86*Assembly!T$13+$BI86*Assembly!T$14+$BJ86*Assembly!T$15+$BK86*Assembly!T$16+$BL86*Assembly!T$17+$BM86*Assembly!T$18+$BN86*Assembly!T$19+$BO86*Assembly!T$20+$BP86*Assembly!T$21+$BQ86*Assembly!T$22+$BR86*Assembly!T$23+$BS86*Assembly!T$24</f>
        <v>0</v>
      </c>
      <c r="CN86" s="229" t="str">
        <f>$AY86*Assembly!U$4+$AZ86*Assembly!U$5+$BA86*Assembly!U$6+$BB86*Assembly!U$7+$BC86*Assembly!U$8+$BD86*Assembly!U$9+$BE86*Assembly!U$10+$BF86*Assembly!U$11+$BG86*Assembly!U$12+$BH86*Assembly!U$13+$BI86*Assembly!U$14+$BJ86*Assembly!U$15+$BK86*Assembly!U$16+$BL86*Assembly!U$17+$BM86*Assembly!U$18+$BN86*Assembly!U$19+$BO86*Assembly!U$20+$BP86*Assembly!U$21+$BQ86*Assembly!U$22+$BR86*Assembly!U$23+$BS86*Assembly!U$24</f>
        <v>0</v>
      </c>
      <c r="CO86" s="231" t="str">
        <f>$AY86*Assembly!V$4+$AZ86*Assembly!V$5+$BA86*Assembly!V$6+$BB86*Assembly!V$7+$BC86*Assembly!V$8+$BD86*Assembly!V$9+$BE86*Assembly!V$10+$BF86*Assembly!V$11+$BG86*Assembly!V$12+$BH86*Assembly!V$13+$BI86*Assembly!V$14+$BJ86*Assembly!V$15+$BK86*Assembly!V$16+$BL86*Assembly!V$17+$BM86*Assembly!V$18+$BN86*Assembly!V$19+$BO86*Assembly!V$20+$BP86*Assembly!V$21+$BQ86*Assembly!V$22+$BR86*Assembly!V$23+$BS86*Assembly!V$24</f>
        <v>0</v>
      </c>
      <c r="CP86" s="231" t="str">
        <f>CF86*Refining!$F$3</f>
        <v>650</v>
      </c>
      <c r="CQ86" s="231" t="str">
        <f>CG86*Refining!$F$4</f>
        <v>31</v>
      </c>
      <c r="CR86" s="231" t="str">
        <f>CH86*Refining!$F$5</f>
        <v>0</v>
      </c>
      <c r="CS86" s="231" t="str">
        <f>CI86*Refining!$F$6</f>
        <v>0</v>
      </c>
      <c r="CT86" s="231" t="str">
        <f>CJ86*Refining!$F$7</f>
        <v>71</v>
      </c>
      <c r="CU86" s="231" t="str">
        <f>CK86*Refining!$F$8</f>
        <v>0</v>
      </c>
      <c r="CV86" s="231" t="str">
        <f>CL86*Refining!$F$9</f>
        <v>0</v>
      </c>
      <c r="CW86" s="231" t="str">
        <f>CM86*Refining!$F$10</f>
        <v>0</v>
      </c>
      <c r="CX86" s="231" t="str">
        <f>CN86*Refining!$F$11</f>
        <v>0</v>
      </c>
      <c r="CY86" s="231" t="str">
        <f>CO86*Refining!$F$12</f>
        <v>0</v>
      </c>
      <c r="CZ86" s="244" t="str">
        <f t="shared" ref="CZ86:DS86" si="347">IF(CF86 = 0, "", CF86)</f>
        <v>364</v>
      </c>
      <c r="DA86" s="245" t="str">
        <f t="shared" si="347"/>
        <v>10</v>
      </c>
      <c r="DB86" s="245" t="str">
        <f t="shared" si="347"/>
        <v/>
      </c>
      <c r="DC86" s="245" t="str">
        <f t="shared" si="347"/>
        <v/>
      </c>
      <c r="DD86" s="245" t="str">
        <f t="shared" si="347"/>
        <v>40</v>
      </c>
      <c r="DE86" s="245" t="str">
        <f t="shared" si="347"/>
        <v/>
      </c>
      <c r="DF86" s="245" t="str">
        <f t="shared" si="347"/>
        <v/>
      </c>
      <c r="DG86" s="245" t="str">
        <f t="shared" si="347"/>
        <v/>
      </c>
      <c r="DH86" s="245" t="str">
        <f t="shared" si="347"/>
        <v/>
      </c>
      <c r="DI86" s="246" t="str">
        <f t="shared" si="347"/>
        <v/>
      </c>
      <c r="DJ86" s="244" t="str">
        <f t="shared" si="347"/>
        <v>650</v>
      </c>
      <c r="DK86" s="245" t="str">
        <f t="shared" si="347"/>
        <v>31</v>
      </c>
      <c r="DL86" s="245" t="str">
        <f t="shared" si="347"/>
        <v/>
      </c>
      <c r="DM86" s="245" t="str">
        <f t="shared" si="347"/>
        <v/>
      </c>
      <c r="DN86" s="259" t="str">
        <f t="shared" si="347"/>
        <v>71</v>
      </c>
      <c r="DO86" s="245" t="str">
        <f t="shared" si="347"/>
        <v/>
      </c>
      <c r="DP86" s="245" t="str">
        <f t="shared" si="347"/>
        <v/>
      </c>
      <c r="DQ86" s="245" t="str">
        <f t="shared" si="347"/>
        <v/>
      </c>
      <c r="DR86" s="245" t="str">
        <f t="shared" si="347"/>
        <v/>
      </c>
      <c r="DS86" s="246" t="str">
        <f t="shared" si="347"/>
        <v/>
      </c>
      <c r="DT86" s="248" t="str">
        <f t="shared" si="16"/>
        <v>414</v>
      </c>
      <c r="DU86" s="249" t="str">
        <f t="shared" si="17"/>
        <v>753</v>
      </c>
      <c r="DV86" s="225" t="str">
        <f>CZ86*'Ores &amp; Ingots'!$C$3+DA86*'Ores &amp; Ingots'!$C$4+DB86*'Ores &amp; Ingots'!$C$5+DC86*'Ores &amp; Ingots'!$C$6+DD86*'Ores &amp; Ingots'!$C$7+DE86*'Ores &amp; Ingots'!$C$8+DF86*'Ores &amp; Ingots'!$C$9+DG86*'Ores &amp; Ingots'!$C$10+DH86*'Ores &amp; Ingots'!$C$11+DI86*'Ores &amp; Ingots'!$C$12</f>
        <v>65</v>
      </c>
      <c r="DW86" s="225" t="str">
        <f>DJ86*'Ores &amp; Ingots'!$B$3+DK86*'Ores &amp; Ingots'!$B$4+DL86*'Ores &amp; Ingots'!$B$5+DM86*'Ores &amp; Ingots'!$B$6+DN86*'Ores &amp; Ingots'!$B$7+DO86*'Ores &amp; Ingots'!$B$8+DP86*'Ores &amp; Ingots'!$B$9+DQ86*'Ores &amp; Ingots'!$B$10+DR86*'Ores &amp; Ingots'!$B$11+DS86*'Ores &amp; Ingots'!$B$12</f>
        <v>278</v>
      </c>
      <c r="DX86" s="249" t="str">
        <f>CZ86*Refining!$G$3+DA86*Refining!$G$4+DB86*Refining!$G$5+DC86*Refining!$G$6+DD86*Refining!$G$7+DE86*Refining!$G$8+DF86*Refining!$G$9+DG86*Refining!$G$10+DH86*Refining!$G$11+DI86*Refining!$G$12</f>
        <v>106</v>
      </c>
      <c r="DY86" s="249" t="str">
        <f t="shared" si="18"/>
        <v>16,496</v>
      </c>
      <c r="DZ86" s="250" t="str">
        <f t="shared" si="19"/>
        <v>0.0165</v>
      </c>
      <c r="EA86" s="248" t="str">
        <f t="shared" si="20"/>
        <v>357</v>
      </c>
      <c r="EB86" s="251" t="str">
        <f t="shared" ref="EB86:EC86" si="348">EA86/60</f>
        <v>6.0</v>
      </c>
      <c r="EC86" s="251" t="str">
        <f t="shared" si="348"/>
        <v>0.1</v>
      </c>
      <c r="ED86" s="248" t="str">
        <f t="shared" si="22"/>
        <v>48,540</v>
      </c>
      <c r="EE86" s="251" t="str">
        <f t="shared" ref="EE86:EF86" si="349">ED86/1000</f>
        <v>48.5</v>
      </c>
      <c r="EF86" s="252" t="str">
        <f t="shared" si="349"/>
        <v>0.05</v>
      </c>
      <c r="EG86" s="223" t="str">
        <f t="shared" si="24"/>
        <v>0.0485</v>
      </c>
      <c r="EH86" s="224" t="str">
        <f t="shared" si="25"/>
        <v>0:05:57</v>
      </c>
      <c r="EI86" s="225">
        <v>496.0</v>
      </c>
    </row>
    <row r="87">
      <c r="A87" s="33"/>
      <c r="B87" s="226" t="s">
        <v>975</v>
      </c>
      <c r="C87" s="227" t="s">
        <v>885</v>
      </c>
      <c r="D87" s="227">
        <v>3.0</v>
      </c>
      <c r="E87" s="227">
        <v>3.0</v>
      </c>
      <c r="F87" s="227">
        <v>3.0</v>
      </c>
      <c r="G87" s="253" t="str">
        <f t="shared" si="5"/>
        <v>3.4</v>
      </c>
      <c r="H87" s="254">
        <v>30.0</v>
      </c>
      <c r="I87" s="254">
        <v>30.0</v>
      </c>
      <c r="J87" s="254" t="str">
        <f>H87/Main!$D$9</f>
        <v>30</v>
      </c>
      <c r="K87" s="254" t="str">
        <f>I87/Main!$D$10</f>
        <v>30</v>
      </c>
      <c r="L87" s="254" t="str">
        <f t="shared" si="6"/>
        <v>1</v>
      </c>
      <c r="M87" s="254">
        <v>1.0</v>
      </c>
      <c r="N87" s="255"/>
      <c r="O87" s="255"/>
      <c r="P87" s="255"/>
      <c r="Q87" s="256"/>
      <c r="R87" s="255"/>
      <c r="S87" s="256">
        <v>60.0</v>
      </c>
      <c r="T87" s="257"/>
      <c r="U87" s="255"/>
      <c r="V87" s="255"/>
      <c r="W87" s="257"/>
      <c r="X87" s="257"/>
      <c r="Y87" s="255"/>
      <c r="Z87" s="255"/>
      <c r="AA87" s="256" t="s">
        <v>920</v>
      </c>
      <c r="AB87" s="256" t="s">
        <v>920</v>
      </c>
      <c r="AC87" s="335"/>
      <c r="AD87" s="225">
        <v>0.0</v>
      </c>
      <c r="AE87" s="225">
        <v>10.0</v>
      </c>
      <c r="AF87" s="225">
        <v>0.0</v>
      </c>
      <c r="AG87" s="225">
        <v>0.0</v>
      </c>
      <c r="AH87" s="225">
        <v>10.0</v>
      </c>
      <c r="AI87" s="225">
        <v>0.0</v>
      </c>
      <c r="AJ87" s="225">
        <v>1.0</v>
      </c>
      <c r="AK87" s="309">
        <v>15.0</v>
      </c>
      <c r="AL87" s="225">
        <v>5.0</v>
      </c>
      <c r="AM87" s="225">
        <v>0.0</v>
      </c>
      <c r="AN87" s="225">
        <v>0.0</v>
      </c>
      <c r="AO87" s="225">
        <v>0.0</v>
      </c>
      <c r="AP87" s="225">
        <v>30.0</v>
      </c>
      <c r="AQ87" s="225">
        <v>0.0</v>
      </c>
      <c r="AR87" s="225">
        <v>0.0</v>
      </c>
      <c r="AS87" s="225">
        <v>0.0</v>
      </c>
      <c r="AT87" s="225">
        <v>0.0</v>
      </c>
      <c r="AU87" s="225">
        <v>0.0</v>
      </c>
      <c r="AV87" s="225">
        <v>0.0</v>
      </c>
      <c r="AW87" s="225">
        <v>0.0</v>
      </c>
      <c r="AX87" s="225">
        <v>0.0</v>
      </c>
      <c r="AY87" s="236" t="str">
        <f t="shared" ref="AY87:BS87" si="350">IF(AD87 = 0, "", AD87)</f>
        <v/>
      </c>
      <c r="AZ87" s="227" t="str">
        <f t="shared" si="350"/>
        <v>10</v>
      </c>
      <c r="BA87" s="227" t="str">
        <f t="shared" si="350"/>
        <v/>
      </c>
      <c r="BB87" s="227" t="str">
        <f t="shared" si="350"/>
        <v/>
      </c>
      <c r="BC87" s="227" t="str">
        <f t="shared" si="350"/>
        <v>10</v>
      </c>
      <c r="BD87" s="227" t="str">
        <f t="shared" si="350"/>
        <v/>
      </c>
      <c r="BE87" s="227" t="str">
        <f t="shared" si="350"/>
        <v>1</v>
      </c>
      <c r="BF87" s="237" t="str">
        <f t="shared" si="350"/>
        <v>15</v>
      </c>
      <c r="BG87" s="227" t="str">
        <f t="shared" si="350"/>
        <v>5</v>
      </c>
      <c r="BH87" s="227" t="str">
        <f t="shared" si="350"/>
        <v/>
      </c>
      <c r="BI87" s="227" t="str">
        <f t="shared" si="350"/>
        <v/>
      </c>
      <c r="BJ87" s="227" t="str">
        <f t="shared" si="350"/>
        <v/>
      </c>
      <c r="BK87" s="227" t="str">
        <f t="shared" si="350"/>
        <v>30</v>
      </c>
      <c r="BL87" s="227" t="str">
        <f t="shared" si="350"/>
        <v/>
      </c>
      <c r="BM87" s="227" t="str">
        <f t="shared" si="350"/>
        <v/>
      </c>
      <c r="BN87" s="227" t="str">
        <f t="shared" si="350"/>
        <v/>
      </c>
      <c r="BO87" s="227" t="str">
        <f t="shared" si="350"/>
        <v/>
      </c>
      <c r="BP87" s="227" t="str">
        <f t="shared" si="350"/>
        <v/>
      </c>
      <c r="BQ87" s="227" t="str">
        <f t="shared" si="350"/>
        <v/>
      </c>
      <c r="BR87" s="227" t="str">
        <f t="shared" si="350"/>
        <v/>
      </c>
      <c r="BS87" s="238" t="str">
        <f t="shared" si="350"/>
        <v/>
      </c>
      <c r="BT87" s="239" t="str">
        <f>$AY87*Assembly!Y$4+$AZ87*Assembly!Y$5+$BA87*Assembly!Y$6+$BB87*Assembly!Y$7+$BC87*Assembly!Y$8+$BD87*Assembly!Y$9+$BE87*Assembly!Y$10+$BF87*Assembly!Y$11+$BG87*Assembly!Y$12+$BH87*Assembly!Y$13+$BI87*Assembly!Y$14+$BJ87*Assembly!Y$15+$BK87*Assembly!Y$16+$BL87*Assembly!Y$17+$BM87*Assembly!Y$18+$BN87*Assembly!Y$19+$BO87*Assembly!Y$20+$BP87*Assembly!Y$21+$BQ87*Assembly!Y$22+$BR87*Assembly!Y$23+$BS87*Assembly!Y$24</f>
        <v>627</v>
      </c>
      <c r="BU87" s="225" t="str">
        <f t="shared" si="8"/>
        <v>186</v>
      </c>
      <c r="BV87" s="225"/>
      <c r="BW87" s="225" t="str">
        <f>$AY87*Assembly!AC$4+$AZ87*Assembly!AC$5+$BA87*Assembly!AC$6+$BB87*Assembly!AC$7+$BC87*Assembly!AC$8+$BD87*Assembly!AC$9+$BE87*Assembly!AC$10+$BF87*Assembly!AC$11+$BG87*Assembly!AC$12+$BH87*Assembly!AC$13+$BI87*Assembly!AC$14+$BJ87*Assembly!AC$15+$BK87*Assembly!AC$16+$BL87*Assembly!AC$17+$BM87*Assembly!AC$18+$BN87*Assembly!AC$19+$BO87*Assembly!AC$20+$BP87*Assembly!AC$21+$BQ87*Assembly!AC$22+$BR87*Assembly!AC$23+$BS87*Assembly!AC$24</f>
        <v>2,330</v>
      </c>
      <c r="BX87" s="240" t="str">
        <f t="shared" si="9"/>
        <v>3.72</v>
      </c>
      <c r="BY87" s="241" t="str">
        <f t="shared" si="10"/>
        <v>690</v>
      </c>
      <c r="BZ87" s="242" t="str">
        <f t="shared" si="11"/>
        <v>12.5</v>
      </c>
      <c r="CA87" s="241" t="str">
        <f t="shared" si="12"/>
        <v>78</v>
      </c>
      <c r="CB87" s="225" t="str">
        <f>$AY87*Assembly!X$4+$AZ87*Assembly!X$5+$BA87*Assembly!X$6+$BB87*Assembly!X$7+$BC87*Assembly!X$8+$BD87*Assembly!X$9+$BE87*Assembly!X$10+$BF87*Assembly!X$11+$BG87*Assembly!X$12+$BH87*Assembly!X$13+$BI87*Assembly!X$14+$BJ87*Assembly!X$15+$BK87*Assembly!X$16+$BL87*Assembly!X$17+$BM87*Assembly!X$18+$BN87*Assembly!X$19+$BO87*Assembly!X$20+$BP87*Assembly!X$21+$BQ87*Assembly!X$22+$BR87*Assembly!X$23+$BS87*Assembly!X$24</f>
        <v>101</v>
      </c>
      <c r="CC87" s="225" t="str">
        <f t="shared" si="13"/>
        <v>15,711</v>
      </c>
      <c r="CD87" s="223" t="str">
        <f t="shared" si="14"/>
        <v>0.0157</v>
      </c>
      <c r="CE87" s="243" t="str">
        <f>$AY87*Assembly!AB$4+$AZ87*Assembly!AB$5+$BA87*Assembly!AB$6+$BB87*Assembly!AB$7+$BC87*Assembly!AB$8+$BD87*Assembly!AB$9+$BE87*Assembly!AB$10+$BF87*Assembly!AB$11+$BG87*Assembly!AB$12+$BH87*Assembly!AB$13+$BI87*Assembly!AB$14+$BJ87*Assembly!AB$15+$BK87*Assembly!AB$16+$BL87*Assembly!AB$17+$BM87*Assembly!AB$18+$BN87*Assembly!AB$19+$BO87*Assembly!AB$20+$BP87*Assembly!AB$21+$BQ87*Assembly!AB$22+$BR87*Assembly!AB$23+$BS87*Assembly!AB$24</f>
        <v>363</v>
      </c>
      <c r="CF87" s="256" t="str">
        <f>$AY87*Assembly!M$4+$AZ87*Assembly!M$5+$BA87*Assembly!M$6+$BB87*Assembly!M$7+$BC87*Assembly!M$8+$BD87*Assembly!M$9+$BE87*Assembly!M$10+$BF87*Assembly!M$11+$BG87*Assembly!M$12+$BH87*Assembly!M$13+$BI87*Assembly!M$14+$BJ87*Assembly!M$15+$BK87*Assembly!M$16+$BL87*Assembly!M$17+$BM87*Assembly!M$18+$BN87*Assembly!M$19+$BO87*Assembly!M$20+$BP87*Assembly!M$21+$BQ87*Assembly!M$22+$BR87*Assembly!M$23+$BS87*Assembly!M$24</f>
        <v>168</v>
      </c>
      <c r="CG87" s="256" t="str">
        <f>$AY87*Assembly!N$4+$AZ87*Assembly!N$5+$BA87*Assembly!N$6+$BB87*Assembly!N$7+$BC87*Assembly!N$8+$BD87*Assembly!N$9+$BE87*Assembly!N$10+$BF87*Assembly!N$11+$BG87*Assembly!N$12+$BH87*Assembly!N$13+$BI87*Assembly!N$14+$BJ87*Assembly!N$15+$BK87*Assembly!N$16+$BL87*Assembly!N$17+$BM87*Assembly!N$18+$BN87*Assembly!N$19+$BO87*Assembly!N$20+$BP87*Assembly!N$21+$BQ87*Assembly!N$22+$BR87*Assembly!N$23+$BS87*Assembly!N$24</f>
        <v>5</v>
      </c>
      <c r="CH87" s="256" t="str">
        <f>$AY87*Assembly!O$4+$AZ87*Assembly!O$5+$BA87*Assembly!O$6+$BB87*Assembly!O$7+$BC87*Assembly!O$8+$BD87*Assembly!O$9+$BE87*Assembly!O$10+$BF87*Assembly!O$11+$BG87*Assembly!O$12+$BH87*Assembly!O$13+$BI87*Assembly!O$14+$BJ87*Assembly!O$15+$BK87*Assembly!O$16+$BL87*Assembly!O$17+$BM87*Assembly!O$18+$BN87*Assembly!O$19+$BO87*Assembly!O$20+$BP87*Assembly!O$21+$BQ87*Assembly!O$22+$BR87*Assembly!O$23+$BS87*Assembly!O$24</f>
        <v>0</v>
      </c>
      <c r="CI87" s="254" t="str">
        <f>$AY87*Assembly!P$4+$AZ87*Assembly!P$5+$BA87*Assembly!P$6+$BB87*Assembly!P$7+$BC87*Assembly!P$8+$BD87*Assembly!P$9+$BE87*Assembly!P$10+$BF87*Assembly!P$11+$BG87*Assembly!P$12+$BH87*Assembly!P$13+$BI87*Assembly!P$14+$BJ87*Assembly!P$15+$BK87*Assembly!P$16+$BL87*Assembly!P$17+$BM87*Assembly!P$18+$BN87*Assembly!P$19+$BO87*Assembly!P$20+$BP87*Assembly!P$21+$BQ87*Assembly!P$22+$BR87*Assembly!P$23+$BS87*Assembly!P$24</f>
        <v>0</v>
      </c>
      <c r="CJ87" s="254" t="str">
        <f>$AY87*Assembly!Q$4+$AZ87*Assembly!Q$5+$BA87*Assembly!Q$6+$BB87*Assembly!Q$7+$BC87*Assembly!Q$8+$BD87*Assembly!Q$9+$BE87*Assembly!Q$10+$BF87*Assembly!Q$11+$BG87*Assembly!Q$12+$BH87*Assembly!Q$13+$BI87*Assembly!Q$14+$BJ87*Assembly!Q$15+$BK87*Assembly!Q$16+$BL87*Assembly!Q$17+$BM87*Assembly!Q$18+$BN87*Assembly!Q$19+$BO87*Assembly!Q$20+$BP87*Assembly!Q$21+$BQ87*Assembly!Q$22+$BR87*Assembly!Q$23+$BS87*Assembly!Q$24</f>
        <v>478</v>
      </c>
      <c r="CK87" s="256" t="str">
        <f>$AY87*Assembly!R$4+$AZ87*Assembly!R$5+$BA87*Assembly!R$6+$BB87*Assembly!R$7+$BC87*Assembly!R$8+$BD87*Assembly!R$9+$BE87*Assembly!R$10+$BF87*Assembly!R$11+$BG87*Assembly!R$12+$BH87*Assembly!R$13+$BI87*Assembly!R$14+$BJ87*Assembly!R$15+$BK87*Assembly!R$16+$BL87*Assembly!R$17+$BM87*Assembly!R$18+$BN87*Assembly!R$19+$BO87*Assembly!R$20+$BP87*Assembly!R$21+$BQ87*Assembly!R$22+$BR87*Assembly!R$23+$BS87*Assembly!R$24</f>
        <v>0</v>
      </c>
      <c r="CL87" s="254" t="str">
        <f>$AY87*Assembly!S$4+$AZ87*Assembly!S$5+$BA87*Assembly!S$6+$BB87*Assembly!S$7+$BC87*Assembly!S$8+$BD87*Assembly!S$9+$BE87*Assembly!S$10+$BF87*Assembly!S$11+$BG87*Assembly!S$12+$BH87*Assembly!S$13+$BI87*Assembly!S$14+$BJ87*Assembly!S$15+$BK87*Assembly!S$16+$BL87*Assembly!S$17+$BM87*Assembly!S$18+$BN87*Assembly!S$19+$BO87*Assembly!S$20+$BP87*Assembly!S$21+$BQ87*Assembly!S$22+$BR87*Assembly!S$23+$BS87*Assembly!S$24</f>
        <v>0</v>
      </c>
      <c r="CM87" s="254" t="str">
        <f>$AY87*Assembly!T$4+$AZ87*Assembly!T$5+$BA87*Assembly!T$6+$BB87*Assembly!T$7+$BC87*Assembly!T$8+$BD87*Assembly!T$9+$BE87*Assembly!T$10+$BF87*Assembly!T$11+$BG87*Assembly!T$12+$BH87*Assembly!T$13+$BI87*Assembly!T$14+$BJ87*Assembly!T$15+$BK87*Assembly!T$16+$BL87*Assembly!T$17+$BM87*Assembly!T$18+$BN87*Assembly!T$19+$BO87*Assembly!T$20+$BP87*Assembly!T$21+$BQ87*Assembly!T$22+$BR87*Assembly!T$23+$BS87*Assembly!T$24</f>
        <v>0</v>
      </c>
      <c r="CN87" s="254" t="str">
        <f>$AY87*Assembly!U$4+$AZ87*Assembly!U$5+$BA87*Assembly!U$6+$BB87*Assembly!U$7+$BC87*Assembly!U$8+$BD87*Assembly!U$9+$BE87*Assembly!U$10+$BF87*Assembly!U$11+$BG87*Assembly!U$12+$BH87*Assembly!U$13+$BI87*Assembly!U$14+$BJ87*Assembly!U$15+$BK87*Assembly!U$16+$BL87*Assembly!U$17+$BM87*Assembly!U$18+$BN87*Assembly!U$19+$BO87*Assembly!U$20+$BP87*Assembly!U$21+$BQ87*Assembly!U$22+$BR87*Assembly!U$23+$BS87*Assembly!U$24</f>
        <v>0</v>
      </c>
      <c r="CO87" s="256" t="str">
        <f>$AY87*Assembly!V$4+$AZ87*Assembly!V$5+$BA87*Assembly!V$6+$BB87*Assembly!V$7+$BC87*Assembly!V$8+$BD87*Assembly!V$9+$BE87*Assembly!V$10+$BF87*Assembly!V$11+$BG87*Assembly!V$12+$BH87*Assembly!V$13+$BI87*Assembly!V$14+$BJ87*Assembly!V$15+$BK87*Assembly!V$16+$BL87*Assembly!V$17+$BM87*Assembly!V$18+$BN87*Assembly!V$19+$BO87*Assembly!V$20+$BP87*Assembly!V$21+$BQ87*Assembly!V$22+$BR87*Assembly!V$23+$BS87*Assembly!V$24</f>
        <v>0</v>
      </c>
      <c r="CP87" s="256" t="str">
        <f>CF87*Refining!$F$3</f>
        <v>299</v>
      </c>
      <c r="CQ87" s="256" t="str">
        <f>CG87*Refining!$F$4</f>
        <v>16</v>
      </c>
      <c r="CR87" s="256" t="str">
        <f>CH87*Refining!$F$5</f>
        <v>0</v>
      </c>
      <c r="CS87" s="256" t="str">
        <f>CI87*Refining!$F$6</f>
        <v>0</v>
      </c>
      <c r="CT87" s="256" t="str">
        <f>CJ87*Refining!$F$7</f>
        <v>854</v>
      </c>
      <c r="CU87" s="256" t="str">
        <f>CK87*Refining!$F$8</f>
        <v>0</v>
      </c>
      <c r="CV87" s="256" t="str">
        <f>CL87*Refining!$F$9</f>
        <v>0</v>
      </c>
      <c r="CW87" s="256" t="str">
        <f>CM87*Refining!$F$10</f>
        <v>0</v>
      </c>
      <c r="CX87" s="256" t="str">
        <f>CN87*Refining!$F$11</f>
        <v>0</v>
      </c>
      <c r="CY87" s="256" t="str">
        <f>CO87*Refining!$F$12</f>
        <v>0</v>
      </c>
      <c r="CZ87" s="244" t="str">
        <f t="shared" ref="CZ87:DS87" si="351">IF(CF87 = 0, "", CF87)</f>
        <v>168</v>
      </c>
      <c r="DA87" s="245" t="str">
        <f t="shared" si="351"/>
        <v>5</v>
      </c>
      <c r="DB87" s="245" t="str">
        <f t="shared" si="351"/>
        <v/>
      </c>
      <c r="DC87" s="245" t="str">
        <f t="shared" si="351"/>
        <v/>
      </c>
      <c r="DD87" s="245" t="str">
        <f t="shared" si="351"/>
        <v>478</v>
      </c>
      <c r="DE87" s="245" t="str">
        <f t="shared" si="351"/>
        <v/>
      </c>
      <c r="DF87" s="245" t="str">
        <f t="shared" si="351"/>
        <v/>
      </c>
      <c r="DG87" s="245" t="str">
        <f t="shared" si="351"/>
        <v/>
      </c>
      <c r="DH87" s="245" t="str">
        <f t="shared" si="351"/>
        <v/>
      </c>
      <c r="DI87" s="246" t="str">
        <f t="shared" si="351"/>
        <v/>
      </c>
      <c r="DJ87" s="244" t="str">
        <f t="shared" si="351"/>
        <v>299</v>
      </c>
      <c r="DK87" s="245" t="str">
        <f t="shared" si="351"/>
        <v>16</v>
      </c>
      <c r="DL87" s="245" t="str">
        <f t="shared" si="351"/>
        <v/>
      </c>
      <c r="DM87" s="245" t="str">
        <f t="shared" si="351"/>
        <v/>
      </c>
      <c r="DN87" s="259" t="str">
        <f t="shared" si="351"/>
        <v>854</v>
      </c>
      <c r="DO87" s="245" t="str">
        <f t="shared" si="351"/>
        <v/>
      </c>
      <c r="DP87" s="245" t="str">
        <f t="shared" si="351"/>
        <v/>
      </c>
      <c r="DQ87" s="245" t="str">
        <f t="shared" si="351"/>
        <v/>
      </c>
      <c r="DR87" s="245" t="str">
        <f t="shared" si="351"/>
        <v/>
      </c>
      <c r="DS87" s="246" t="str">
        <f t="shared" si="351"/>
        <v/>
      </c>
      <c r="DT87" s="248" t="str">
        <f t="shared" si="16"/>
        <v>651</v>
      </c>
      <c r="DU87" s="249" t="str">
        <f t="shared" si="17"/>
        <v>1,168</v>
      </c>
      <c r="DV87" s="225" t="str">
        <f>CZ87*'Ores &amp; Ingots'!$C$3+DA87*'Ores &amp; Ingots'!$C$4+DB87*'Ores &amp; Ingots'!$C$5+DC87*'Ores &amp; Ingots'!$C$6+DD87*'Ores &amp; Ingots'!$C$7+DE87*'Ores &amp; Ingots'!$C$8+DF87*'Ores &amp; Ingots'!$C$9+DG87*'Ores &amp; Ingots'!$C$10+DH87*'Ores &amp; Ingots'!$C$11+DI87*'Ores &amp; Ingots'!$C$12</f>
        <v>227</v>
      </c>
      <c r="DW87" s="225" t="str">
        <f>DJ87*'Ores &amp; Ingots'!$B$3+DK87*'Ores &amp; Ingots'!$B$4+DL87*'Ores &amp; Ingots'!$B$5+DM87*'Ores &amp; Ingots'!$B$6+DN87*'Ores &amp; Ingots'!$B$7+DO87*'Ores &amp; Ingots'!$B$8+DP87*'Ores &amp; Ingots'!$B$9+DQ87*'Ores &amp; Ingots'!$B$10+DR87*'Ores &amp; Ingots'!$B$11+DS87*'Ores &amp; Ingots'!$B$12</f>
        <v>432</v>
      </c>
      <c r="DX87" s="249" t="str">
        <f>CZ87*Refining!$G$3+DA87*Refining!$G$4+DB87*Refining!$G$5+DC87*Refining!$G$6+DD87*Refining!$G$7+DE87*Refining!$G$8+DF87*Refining!$G$9+DG87*Refining!$G$10+DH87*Refining!$G$11+DI87*Refining!$G$12</f>
        <v>429</v>
      </c>
      <c r="DY87" s="249" t="str">
        <f t="shared" si="18"/>
        <v>66,811</v>
      </c>
      <c r="DZ87" s="250" t="str">
        <f t="shared" si="19"/>
        <v>0.0668</v>
      </c>
      <c r="EA87" s="248" t="str">
        <f t="shared" si="20"/>
        <v>560</v>
      </c>
      <c r="EB87" s="251" t="str">
        <f t="shared" ref="EB87:EC87" si="352">EA87/60</f>
        <v>9.3</v>
      </c>
      <c r="EC87" s="251" t="str">
        <f t="shared" si="352"/>
        <v>0.2</v>
      </c>
      <c r="ED87" s="248" t="str">
        <f t="shared" si="22"/>
        <v>82,522</v>
      </c>
      <c r="EE87" s="251" t="str">
        <f t="shared" ref="EE87:EF87" si="353">ED87/1000</f>
        <v>82.5</v>
      </c>
      <c r="EF87" s="252" t="str">
        <f t="shared" si="353"/>
        <v>0.08</v>
      </c>
      <c r="EG87" s="223" t="str">
        <f t="shared" si="24"/>
        <v>0.0825</v>
      </c>
      <c r="EH87" s="224" t="str">
        <f t="shared" si="25"/>
        <v>0:09:20</v>
      </c>
      <c r="EI87" s="225" t="s">
        <v>12</v>
      </c>
    </row>
    <row r="88">
      <c r="A88" s="33"/>
      <c r="B88" s="226" t="s">
        <v>977</v>
      </c>
      <c r="C88" s="227" t="s">
        <v>885</v>
      </c>
      <c r="D88" s="227">
        <v>3.0</v>
      </c>
      <c r="E88" s="227">
        <v>4.0</v>
      </c>
      <c r="F88" s="227">
        <v>6.0</v>
      </c>
      <c r="G88" s="228" t="str">
        <f t="shared" si="5"/>
        <v>9.0</v>
      </c>
      <c r="H88" s="229">
        <v>34.0</v>
      </c>
      <c r="I88" s="229">
        <v>34.0</v>
      </c>
      <c r="J88" s="229" t="str">
        <f>H88/Main!$D$9</f>
        <v>34</v>
      </c>
      <c r="K88" s="229" t="str">
        <f>I88/Main!$D$10</f>
        <v>34</v>
      </c>
      <c r="L88" s="229" t="str">
        <f t="shared" si="6"/>
        <v>1</v>
      </c>
      <c r="M88" s="229">
        <v>1.0</v>
      </c>
      <c r="N88" s="230"/>
      <c r="O88" s="230"/>
      <c r="P88" s="230"/>
      <c r="Q88" s="231"/>
      <c r="R88" s="230"/>
      <c r="S88" s="231">
        <v>60.0</v>
      </c>
      <c r="T88" s="232"/>
      <c r="U88" s="230"/>
      <c r="V88" s="230"/>
      <c r="W88" s="232"/>
      <c r="X88" s="232"/>
      <c r="Y88" s="230"/>
      <c r="Z88" s="230"/>
      <c r="AA88" s="231" t="s">
        <v>920</v>
      </c>
      <c r="AB88" s="231" t="s">
        <v>920</v>
      </c>
      <c r="AC88" s="334"/>
      <c r="AD88" s="225">
        <v>18.0</v>
      </c>
      <c r="AE88" s="225">
        <v>15.0</v>
      </c>
      <c r="AF88" s="225">
        <v>0.0</v>
      </c>
      <c r="AG88" s="225">
        <v>0.0</v>
      </c>
      <c r="AH88" s="225">
        <v>20.0</v>
      </c>
      <c r="AI88" s="225">
        <v>0.0</v>
      </c>
      <c r="AJ88" s="225">
        <v>1.0</v>
      </c>
      <c r="AK88" s="309">
        <v>20.0</v>
      </c>
      <c r="AL88" s="225">
        <v>4.0</v>
      </c>
      <c r="AM88" s="225">
        <v>0.0</v>
      </c>
      <c r="AN88" s="225">
        <v>0.0</v>
      </c>
      <c r="AO88" s="225">
        <v>10.0</v>
      </c>
      <c r="AP88" s="225">
        <v>40.0</v>
      </c>
      <c r="AQ88" s="225">
        <v>0.0</v>
      </c>
      <c r="AR88" s="225">
        <v>0.0</v>
      </c>
      <c r="AS88" s="225">
        <v>0.0</v>
      </c>
      <c r="AT88" s="225">
        <v>0.0</v>
      </c>
      <c r="AU88" s="225">
        <v>0.0</v>
      </c>
      <c r="AV88" s="225">
        <v>0.0</v>
      </c>
      <c r="AW88" s="225">
        <v>0.0</v>
      </c>
      <c r="AX88" s="225">
        <v>0.0</v>
      </c>
      <c r="AY88" s="236" t="str">
        <f t="shared" ref="AY88:BS88" si="354">IF(AD88 = 0, "", AD88)</f>
        <v>18</v>
      </c>
      <c r="AZ88" s="227" t="str">
        <f t="shared" si="354"/>
        <v>15</v>
      </c>
      <c r="BA88" s="227" t="str">
        <f t="shared" si="354"/>
        <v/>
      </c>
      <c r="BB88" s="227" t="str">
        <f t="shared" si="354"/>
        <v/>
      </c>
      <c r="BC88" s="227" t="str">
        <f t="shared" si="354"/>
        <v>20</v>
      </c>
      <c r="BD88" s="227" t="str">
        <f t="shared" si="354"/>
        <v/>
      </c>
      <c r="BE88" s="227" t="str">
        <f t="shared" si="354"/>
        <v>1</v>
      </c>
      <c r="BF88" s="237" t="str">
        <f t="shared" si="354"/>
        <v>20</v>
      </c>
      <c r="BG88" s="227" t="str">
        <f t="shared" si="354"/>
        <v>4</v>
      </c>
      <c r="BH88" s="227" t="str">
        <f t="shared" si="354"/>
        <v/>
      </c>
      <c r="BI88" s="227" t="str">
        <f t="shared" si="354"/>
        <v/>
      </c>
      <c r="BJ88" s="227" t="str">
        <f t="shared" si="354"/>
        <v>10</v>
      </c>
      <c r="BK88" s="227" t="str">
        <f t="shared" si="354"/>
        <v>40</v>
      </c>
      <c r="BL88" s="227" t="str">
        <f t="shared" si="354"/>
        <v/>
      </c>
      <c r="BM88" s="227" t="str">
        <f t="shared" si="354"/>
        <v/>
      </c>
      <c r="BN88" s="227" t="str">
        <f t="shared" si="354"/>
        <v/>
      </c>
      <c r="BO88" s="227" t="str">
        <f t="shared" si="354"/>
        <v/>
      </c>
      <c r="BP88" s="227" t="str">
        <f t="shared" si="354"/>
        <v/>
      </c>
      <c r="BQ88" s="227" t="str">
        <f t="shared" si="354"/>
        <v/>
      </c>
      <c r="BR88" s="227" t="str">
        <f t="shared" si="354"/>
        <v/>
      </c>
      <c r="BS88" s="238" t="str">
        <f t="shared" si="354"/>
        <v/>
      </c>
      <c r="BT88" s="239" t="str">
        <f>$AY88*Assembly!Y$4+$AZ88*Assembly!Y$5+$BA88*Assembly!Y$6+$BB88*Assembly!Y$7+$BC88*Assembly!Y$8+$BD88*Assembly!Y$9+$BE88*Assembly!Y$10+$BF88*Assembly!Y$11+$BG88*Assembly!Y$12+$BH88*Assembly!Y$13+$BI88*Assembly!Y$14+$BJ88*Assembly!Y$15+$BK88*Assembly!Y$16+$BL88*Assembly!Y$17+$BM88*Assembly!Y$18+$BN88*Assembly!Y$19+$BO88*Assembly!Y$20+$BP88*Assembly!Y$21+$BQ88*Assembly!Y$22+$BR88*Assembly!Y$23+$BS88*Assembly!Y$24</f>
        <v>1,285</v>
      </c>
      <c r="BU88" s="225" t="str">
        <f t="shared" si="8"/>
        <v>143</v>
      </c>
      <c r="BV88" s="225"/>
      <c r="BW88" s="225" t="str">
        <f>$AY88*Assembly!AC$4+$AZ88*Assembly!AC$5+$BA88*Assembly!AC$6+$BB88*Assembly!AC$7+$BC88*Assembly!AC$8+$BD88*Assembly!AC$9+$BE88*Assembly!AC$10+$BF88*Assembly!AC$11+$BG88*Assembly!AC$12+$BH88*Assembly!AC$13+$BI88*Assembly!AC$14+$BJ88*Assembly!AC$15+$BK88*Assembly!AC$16+$BL88*Assembly!AC$17+$BM88*Assembly!AC$18+$BN88*Assembly!AC$19+$BO88*Assembly!AC$20+$BP88*Assembly!AC$21+$BQ88*Assembly!AC$22+$BR88*Assembly!AC$23+$BS88*Assembly!AC$24</f>
        <v>5,405</v>
      </c>
      <c r="BX88" s="240" t="str">
        <f t="shared" si="9"/>
        <v>4.21</v>
      </c>
      <c r="BY88" s="241" t="str">
        <f t="shared" si="10"/>
        <v>601</v>
      </c>
      <c r="BZ88" s="242" t="str">
        <f t="shared" si="11"/>
        <v>37.9</v>
      </c>
      <c r="CA88" s="241" t="str">
        <f t="shared" si="12"/>
        <v>159</v>
      </c>
      <c r="CB88" s="225" t="str">
        <f>$AY88*Assembly!X$4+$AZ88*Assembly!X$5+$BA88*Assembly!X$6+$BB88*Assembly!X$7+$BC88*Assembly!X$8+$BD88*Assembly!X$9+$BE88*Assembly!X$10+$BF88*Assembly!X$11+$BG88*Assembly!X$12+$BH88*Assembly!X$13+$BI88*Assembly!X$14+$BJ88*Assembly!X$15+$BK88*Assembly!X$16+$BL88*Assembly!X$17+$BM88*Assembly!X$18+$BN88*Assembly!X$19+$BO88*Assembly!X$20+$BP88*Assembly!X$21+$BQ88*Assembly!X$22+$BR88*Assembly!X$23+$BS88*Assembly!X$24</f>
        <v>198</v>
      </c>
      <c r="CC88" s="225" t="str">
        <f t="shared" si="13"/>
        <v>30,800</v>
      </c>
      <c r="CD88" s="223" t="str">
        <f t="shared" si="14"/>
        <v>0.0308</v>
      </c>
      <c r="CE88" s="243" t="str">
        <f>$AY88*Assembly!AB$4+$AZ88*Assembly!AB$5+$BA88*Assembly!AB$6+$BB88*Assembly!AB$7+$BC88*Assembly!AB$8+$BD88*Assembly!AB$9+$BE88*Assembly!AB$10+$BF88*Assembly!AB$11+$BG88*Assembly!AB$12+$BH88*Assembly!AB$13+$BI88*Assembly!AB$14+$BJ88*Assembly!AB$15+$BK88*Assembly!AB$16+$BL88*Assembly!AB$17+$BM88*Assembly!AB$18+$BN88*Assembly!AB$19+$BO88*Assembly!AB$20+$BP88*Assembly!AB$21+$BQ88*Assembly!AB$22+$BR88*Assembly!AB$23+$BS88*Assembly!AB$24</f>
        <v>691</v>
      </c>
      <c r="CF88" s="231" t="str">
        <f>$AY88*Assembly!M$4+$AZ88*Assembly!M$5+$BA88*Assembly!M$6+$BB88*Assembly!M$7+$BC88*Assembly!M$8+$BD88*Assembly!M$9+$BE88*Assembly!M$10+$BF88*Assembly!M$11+$BG88*Assembly!M$12+$BH88*Assembly!M$13+$BI88*Assembly!M$14+$BJ88*Assembly!M$15+$BK88*Assembly!M$16+$BL88*Assembly!M$17+$BM88*Assembly!M$18+$BN88*Assembly!M$19+$BO88*Assembly!M$20+$BP88*Assembly!M$21+$BQ88*Assembly!M$22+$BR88*Assembly!M$23+$BS88*Assembly!M$24</f>
        <v>785</v>
      </c>
      <c r="CG88" s="231" t="str">
        <f>$AY88*Assembly!N$4+$AZ88*Assembly!N$5+$BA88*Assembly!N$6+$BB88*Assembly!N$7+$BC88*Assembly!N$8+$BD88*Assembly!N$9+$BE88*Assembly!N$10+$BF88*Assembly!N$11+$BG88*Assembly!N$12+$BH88*Assembly!N$13+$BI88*Assembly!N$14+$BJ88*Assembly!N$15+$BK88*Assembly!N$16+$BL88*Assembly!N$17+$BM88*Assembly!N$18+$BN88*Assembly!N$19+$BO88*Assembly!N$20+$BP88*Assembly!N$21+$BQ88*Assembly!N$22+$BR88*Assembly!N$23+$BS88*Assembly!N$24</f>
        <v>55</v>
      </c>
      <c r="CH88" s="231" t="str">
        <f>$AY88*Assembly!O$4+$AZ88*Assembly!O$5+$BA88*Assembly!O$6+$BB88*Assembly!O$7+$BC88*Assembly!O$8+$BD88*Assembly!O$9+$BE88*Assembly!O$10+$BF88*Assembly!O$11+$BG88*Assembly!O$12+$BH88*Assembly!O$13+$BI88*Assembly!O$14+$BJ88*Assembly!O$15+$BK88*Assembly!O$16+$BL88*Assembly!O$17+$BM88*Assembly!O$18+$BN88*Assembly!O$19+$BO88*Assembly!O$20+$BP88*Assembly!O$21+$BQ88*Assembly!O$22+$BR88*Assembly!O$23+$BS88*Assembly!O$24</f>
        <v>30</v>
      </c>
      <c r="CI88" s="229" t="str">
        <f>$AY88*Assembly!P$4+$AZ88*Assembly!P$5+$BA88*Assembly!P$6+$BB88*Assembly!P$7+$BC88*Assembly!P$8+$BD88*Assembly!P$9+$BE88*Assembly!P$10+$BF88*Assembly!P$11+$BG88*Assembly!P$12+$BH88*Assembly!P$13+$BI88*Assembly!P$14+$BJ88*Assembly!P$15+$BK88*Assembly!P$16+$BL88*Assembly!P$17+$BM88*Assembly!P$18+$BN88*Assembly!P$19+$BO88*Assembly!P$20+$BP88*Assembly!P$21+$BQ88*Assembly!P$22+$BR88*Assembly!P$23+$BS88*Assembly!P$24</f>
        <v>0</v>
      </c>
      <c r="CJ88" s="229" t="str">
        <f>$AY88*Assembly!Q$4+$AZ88*Assembly!Q$5+$BA88*Assembly!Q$6+$BB88*Assembly!Q$7+$BC88*Assembly!Q$8+$BD88*Assembly!Q$9+$BE88*Assembly!Q$10+$BF88*Assembly!Q$11+$BG88*Assembly!Q$12+$BH88*Assembly!Q$13+$BI88*Assembly!Q$14+$BJ88*Assembly!Q$15+$BK88*Assembly!Q$16+$BL88*Assembly!Q$17+$BM88*Assembly!Q$18+$BN88*Assembly!Q$19+$BO88*Assembly!Q$20+$BP88*Assembly!Q$21+$BQ88*Assembly!Q$22+$BR88*Assembly!Q$23+$BS88*Assembly!Q$24</f>
        <v>624</v>
      </c>
      <c r="CK88" s="231" t="str">
        <f>$AY88*Assembly!R$4+$AZ88*Assembly!R$5+$BA88*Assembly!R$6+$BB88*Assembly!R$7+$BC88*Assembly!R$8+$BD88*Assembly!R$9+$BE88*Assembly!R$10+$BF88*Assembly!R$11+$BG88*Assembly!R$12+$BH88*Assembly!R$13+$BI88*Assembly!R$14+$BJ88*Assembly!R$15+$BK88*Assembly!R$16+$BL88*Assembly!R$17+$BM88*Assembly!R$18+$BN88*Assembly!R$19+$BO88*Assembly!R$20+$BP88*Assembly!R$21+$BQ88*Assembly!R$22+$BR88*Assembly!R$23+$BS88*Assembly!R$24</f>
        <v>0</v>
      </c>
      <c r="CL88" s="229" t="str">
        <f>$AY88*Assembly!S$4+$AZ88*Assembly!S$5+$BA88*Assembly!S$6+$BB88*Assembly!S$7+$BC88*Assembly!S$8+$BD88*Assembly!S$9+$BE88*Assembly!S$10+$BF88*Assembly!S$11+$BG88*Assembly!S$12+$BH88*Assembly!S$13+$BI88*Assembly!S$14+$BJ88*Assembly!S$15+$BK88*Assembly!S$16+$BL88*Assembly!S$17+$BM88*Assembly!S$18+$BN88*Assembly!S$19+$BO88*Assembly!S$20+$BP88*Assembly!S$21+$BQ88*Assembly!S$22+$BR88*Assembly!S$23+$BS88*Assembly!S$24</f>
        <v>0</v>
      </c>
      <c r="CM88" s="229" t="str">
        <f>$AY88*Assembly!T$4+$AZ88*Assembly!T$5+$BA88*Assembly!T$6+$BB88*Assembly!T$7+$BC88*Assembly!T$8+$BD88*Assembly!T$9+$BE88*Assembly!T$10+$BF88*Assembly!T$11+$BG88*Assembly!T$12+$BH88*Assembly!T$13+$BI88*Assembly!T$14+$BJ88*Assembly!T$15+$BK88*Assembly!T$16+$BL88*Assembly!T$17+$BM88*Assembly!T$18+$BN88*Assembly!T$19+$BO88*Assembly!T$20+$BP88*Assembly!T$21+$BQ88*Assembly!T$22+$BR88*Assembly!T$23+$BS88*Assembly!T$24</f>
        <v>0</v>
      </c>
      <c r="CN88" s="229" t="str">
        <f>$AY88*Assembly!U$4+$AZ88*Assembly!U$5+$BA88*Assembly!U$6+$BB88*Assembly!U$7+$BC88*Assembly!U$8+$BD88*Assembly!U$9+$BE88*Assembly!U$10+$BF88*Assembly!U$11+$BG88*Assembly!U$12+$BH88*Assembly!U$13+$BI88*Assembly!U$14+$BJ88*Assembly!U$15+$BK88*Assembly!U$16+$BL88*Assembly!U$17+$BM88*Assembly!U$18+$BN88*Assembly!U$19+$BO88*Assembly!U$20+$BP88*Assembly!U$21+$BQ88*Assembly!U$22+$BR88*Assembly!U$23+$BS88*Assembly!U$24</f>
        <v>0</v>
      </c>
      <c r="CO88" s="231" t="str">
        <f>$AY88*Assembly!V$4+$AZ88*Assembly!V$5+$BA88*Assembly!V$6+$BB88*Assembly!V$7+$BC88*Assembly!V$8+$BD88*Assembly!V$9+$BE88*Assembly!V$10+$BF88*Assembly!V$11+$BG88*Assembly!V$12+$BH88*Assembly!V$13+$BI88*Assembly!V$14+$BJ88*Assembly!V$15+$BK88*Assembly!V$16+$BL88*Assembly!V$17+$BM88*Assembly!V$18+$BN88*Assembly!V$19+$BO88*Assembly!V$20+$BP88*Assembly!V$21+$BQ88*Assembly!V$22+$BR88*Assembly!V$23+$BS88*Assembly!V$24</f>
        <v>0</v>
      </c>
      <c r="CP88" s="231" t="str">
        <f>CF88*Refining!$F$3</f>
        <v>1,401</v>
      </c>
      <c r="CQ88" s="231" t="str">
        <f>CG88*Refining!$F$4</f>
        <v>172</v>
      </c>
      <c r="CR88" s="231" t="str">
        <f>CH88*Refining!$F$5</f>
        <v>125</v>
      </c>
      <c r="CS88" s="231" t="str">
        <f>CI88*Refining!$F$6</f>
        <v>0</v>
      </c>
      <c r="CT88" s="231" t="str">
        <f>CJ88*Refining!$F$7</f>
        <v>1,114</v>
      </c>
      <c r="CU88" s="231" t="str">
        <f>CK88*Refining!$F$8</f>
        <v>0</v>
      </c>
      <c r="CV88" s="231" t="str">
        <f>CL88*Refining!$F$9</f>
        <v>0</v>
      </c>
      <c r="CW88" s="231" t="str">
        <f>CM88*Refining!$F$10</f>
        <v>0</v>
      </c>
      <c r="CX88" s="231" t="str">
        <f>CN88*Refining!$F$11</f>
        <v>0</v>
      </c>
      <c r="CY88" s="231" t="str">
        <f>CO88*Refining!$F$12</f>
        <v>0</v>
      </c>
      <c r="CZ88" s="244" t="str">
        <f t="shared" ref="CZ88:DS88" si="355">IF(CF88 = 0, "", CF88)</f>
        <v>785</v>
      </c>
      <c r="DA88" s="245" t="str">
        <f t="shared" si="355"/>
        <v>55</v>
      </c>
      <c r="DB88" s="245" t="str">
        <f t="shared" si="355"/>
        <v>30</v>
      </c>
      <c r="DC88" s="245" t="str">
        <f t="shared" si="355"/>
        <v/>
      </c>
      <c r="DD88" s="245" t="str">
        <f t="shared" si="355"/>
        <v>624</v>
      </c>
      <c r="DE88" s="245" t="str">
        <f t="shared" si="355"/>
        <v/>
      </c>
      <c r="DF88" s="245" t="str">
        <f t="shared" si="355"/>
        <v/>
      </c>
      <c r="DG88" s="245" t="str">
        <f t="shared" si="355"/>
        <v/>
      </c>
      <c r="DH88" s="245" t="str">
        <f t="shared" si="355"/>
        <v/>
      </c>
      <c r="DI88" s="246" t="str">
        <f t="shared" si="355"/>
        <v/>
      </c>
      <c r="DJ88" s="244" t="str">
        <f t="shared" si="355"/>
        <v>1,401</v>
      </c>
      <c r="DK88" s="245" t="str">
        <f t="shared" si="355"/>
        <v>172</v>
      </c>
      <c r="DL88" s="245" t="str">
        <f t="shared" si="355"/>
        <v>125</v>
      </c>
      <c r="DM88" s="245" t="str">
        <f t="shared" si="355"/>
        <v/>
      </c>
      <c r="DN88" s="259" t="str">
        <f t="shared" si="355"/>
        <v>1114</v>
      </c>
      <c r="DO88" s="245" t="str">
        <f t="shared" si="355"/>
        <v/>
      </c>
      <c r="DP88" s="245" t="str">
        <f t="shared" si="355"/>
        <v/>
      </c>
      <c r="DQ88" s="245" t="str">
        <f t="shared" si="355"/>
        <v/>
      </c>
      <c r="DR88" s="245" t="str">
        <f t="shared" si="355"/>
        <v/>
      </c>
      <c r="DS88" s="246" t="str">
        <f t="shared" si="355"/>
        <v/>
      </c>
      <c r="DT88" s="248" t="str">
        <f t="shared" si="16"/>
        <v>1,494</v>
      </c>
      <c r="DU88" s="249" t="str">
        <f t="shared" si="17"/>
        <v>2,812</v>
      </c>
      <c r="DV88" s="225" t="str">
        <f>CZ88*'Ores &amp; Ingots'!$C$3+DA88*'Ores &amp; Ingots'!$C$4+DB88*'Ores &amp; Ingots'!$C$5+DC88*'Ores &amp; Ingots'!$C$6+DD88*'Ores &amp; Ingots'!$C$7+DE88*'Ores &amp; Ingots'!$C$8+DF88*'Ores &amp; Ingots'!$C$9+DG88*'Ores &amp; Ingots'!$C$10+DH88*'Ores &amp; Ingots'!$C$11+DI88*'Ores &amp; Ingots'!$C$12</f>
        <v>377</v>
      </c>
      <c r="DW88" s="225" t="str">
        <f>DJ88*'Ores &amp; Ingots'!$B$3+DK88*'Ores &amp; Ingots'!$B$4+DL88*'Ores &amp; Ingots'!$B$5+DM88*'Ores &amp; Ingots'!$B$6+DN88*'Ores &amp; Ingots'!$B$7+DO88*'Ores &amp; Ingots'!$B$8+DP88*'Ores &amp; Ingots'!$B$9+DQ88*'Ores &amp; Ingots'!$B$10+DR88*'Ores &amp; Ingots'!$B$11+DS88*'Ores &amp; Ingots'!$B$12</f>
        <v>1,040</v>
      </c>
      <c r="DX88" s="249" t="str">
        <f>CZ88*Refining!$G$3+DA88*Refining!$G$4+DB88*Refining!$G$5+DC88*Refining!$G$6+DD88*Refining!$G$7+DE88*Refining!$G$8+DF88*Refining!$G$9+DG88*Refining!$G$10+DH88*Refining!$G$11+DI88*Refining!$G$12</f>
        <v>1,217</v>
      </c>
      <c r="DY88" s="249" t="str">
        <f t="shared" si="18"/>
        <v>189,343</v>
      </c>
      <c r="DZ88" s="250" t="str">
        <f t="shared" si="19"/>
        <v>0.1893</v>
      </c>
      <c r="EA88" s="248" t="str">
        <f t="shared" si="20"/>
        <v>1,449</v>
      </c>
      <c r="EB88" s="251" t="str">
        <f t="shared" ref="EB88:EC88" si="356">EA88/60</f>
        <v>24.2</v>
      </c>
      <c r="EC88" s="251" t="str">
        <f t="shared" si="356"/>
        <v>0.4</v>
      </c>
      <c r="ED88" s="248" t="str">
        <f t="shared" si="22"/>
        <v>220,143</v>
      </c>
      <c r="EE88" s="251" t="str">
        <f t="shared" ref="EE88:EF88" si="357">ED88/1000</f>
        <v>220.1</v>
      </c>
      <c r="EF88" s="252" t="str">
        <f t="shared" si="357"/>
        <v>0.22</v>
      </c>
      <c r="EG88" s="223" t="str">
        <f t="shared" si="24"/>
        <v>0.2201</v>
      </c>
      <c r="EH88" s="224" t="str">
        <f t="shared" si="25"/>
        <v>0:24:09</v>
      </c>
      <c r="EI88" s="225" t="s">
        <v>12</v>
      </c>
    </row>
    <row r="89">
      <c r="A89" s="33"/>
      <c r="B89" s="226" t="s">
        <v>978</v>
      </c>
      <c r="C89" s="227" t="s">
        <v>886</v>
      </c>
      <c r="D89" s="227">
        <v>1.0</v>
      </c>
      <c r="E89" s="227">
        <v>1.0</v>
      </c>
      <c r="F89" s="227">
        <v>1.0</v>
      </c>
      <c r="G89" s="253" t="str">
        <f t="shared" si="5"/>
        <v>15.6</v>
      </c>
      <c r="H89" s="254">
        <v>3.0</v>
      </c>
      <c r="I89" s="254">
        <v>3.0</v>
      </c>
      <c r="J89" s="254" t="str">
        <f>H89/Main!$D$9</f>
        <v>3</v>
      </c>
      <c r="K89" s="254" t="str">
        <f>I89/Main!$D$10</f>
        <v>3</v>
      </c>
      <c r="L89" s="254" t="str">
        <f t="shared" si="6"/>
        <v>1</v>
      </c>
      <c r="M89" s="254">
        <v>1.0</v>
      </c>
      <c r="N89" s="255"/>
      <c r="O89" s="255"/>
      <c r="P89" s="255"/>
      <c r="Q89" s="256"/>
      <c r="R89" s="255"/>
      <c r="S89" s="257"/>
      <c r="T89" s="257"/>
      <c r="U89" s="255"/>
      <c r="V89" s="255"/>
      <c r="W89" s="257"/>
      <c r="X89" s="257"/>
      <c r="Y89" s="255"/>
      <c r="Z89" s="255"/>
      <c r="AA89" s="255"/>
      <c r="AB89" s="255"/>
      <c r="AC89" s="335" t="s">
        <v>913</v>
      </c>
      <c r="AD89" s="225">
        <v>0.0</v>
      </c>
      <c r="AE89" s="225">
        <v>0.0</v>
      </c>
      <c r="AF89" s="225">
        <v>0.0</v>
      </c>
      <c r="AG89" s="225">
        <v>0.0</v>
      </c>
      <c r="AH89" s="309">
        <v>1.0</v>
      </c>
      <c r="AI89" s="225">
        <v>0.0</v>
      </c>
      <c r="AJ89" s="225">
        <v>0.0</v>
      </c>
      <c r="AK89" s="225">
        <v>1.0</v>
      </c>
      <c r="AL89" s="225">
        <v>1.0</v>
      </c>
      <c r="AM89" s="225">
        <v>0.0</v>
      </c>
      <c r="AN89" s="225">
        <v>0.0</v>
      </c>
      <c r="AO89" s="225">
        <v>0.0</v>
      </c>
      <c r="AP89" s="225">
        <v>0.0</v>
      </c>
      <c r="AQ89" s="225">
        <v>0.0</v>
      </c>
      <c r="AR89" s="225">
        <v>0.0</v>
      </c>
      <c r="AS89" s="225">
        <v>0.0</v>
      </c>
      <c r="AT89" s="225">
        <v>0.0</v>
      </c>
      <c r="AU89" s="225">
        <v>0.0</v>
      </c>
      <c r="AV89" s="225">
        <v>0.0</v>
      </c>
      <c r="AW89" s="225">
        <v>0.0</v>
      </c>
      <c r="AX89" s="225">
        <v>0.0</v>
      </c>
      <c r="AY89" s="236" t="str">
        <f t="shared" ref="AY89:BS89" si="358">IF(AD89 = 0, "", AD89)</f>
        <v/>
      </c>
      <c r="AZ89" s="227" t="str">
        <f t="shared" si="358"/>
        <v/>
      </c>
      <c r="BA89" s="227" t="str">
        <f t="shared" si="358"/>
        <v/>
      </c>
      <c r="BB89" s="227" t="str">
        <f t="shared" si="358"/>
        <v/>
      </c>
      <c r="BC89" s="237" t="str">
        <f t="shared" si="358"/>
        <v>1</v>
      </c>
      <c r="BD89" s="227" t="str">
        <f t="shared" si="358"/>
        <v/>
      </c>
      <c r="BE89" s="227" t="str">
        <f t="shared" si="358"/>
        <v/>
      </c>
      <c r="BF89" s="227" t="str">
        <f t="shared" si="358"/>
        <v>1</v>
      </c>
      <c r="BG89" s="227" t="str">
        <f t="shared" si="358"/>
        <v>1</v>
      </c>
      <c r="BH89" s="227" t="str">
        <f t="shared" si="358"/>
        <v/>
      </c>
      <c r="BI89" s="227" t="str">
        <f t="shared" si="358"/>
        <v/>
      </c>
      <c r="BJ89" s="227" t="str">
        <f t="shared" si="358"/>
        <v/>
      </c>
      <c r="BK89" s="227" t="str">
        <f t="shared" si="358"/>
        <v/>
      </c>
      <c r="BL89" s="227" t="str">
        <f t="shared" si="358"/>
        <v/>
      </c>
      <c r="BM89" s="227" t="str">
        <f t="shared" si="358"/>
        <v/>
      </c>
      <c r="BN89" s="227" t="str">
        <f t="shared" si="358"/>
        <v/>
      </c>
      <c r="BO89" s="227" t="str">
        <f t="shared" si="358"/>
        <v/>
      </c>
      <c r="BP89" s="227" t="str">
        <f t="shared" si="358"/>
        <v/>
      </c>
      <c r="BQ89" s="227" t="str">
        <f t="shared" si="358"/>
        <v/>
      </c>
      <c r="BR89" s="227" t="str">
        <f t="shared" si="358"/>
        <v/>
      </c>
      <c r="BS89" s="238" t="str">
        <f t="shared" si="358"/>
        <v/>
      </c>
      <c r="BT89" s="239" t="str">
        <f>$AY89*Assembly!Y$4+$AZ89*Assembly!Y$5+$BA89*Assembly!Y$6+$BB89*Assembly!Y$7+$BC89*Assembly!Y$8+$BD89*Assembly!Y$9+$BE89*Assembly!Y$10+$BF89*Assembly!Y$11+$BG89*Assembly!Y$12+$BH89*Assembly!Y$13+$BI89*Assembly!Y$14+$BJ89*Assembly!Y$15+$BK89*Assembly!Y$16+$BL89*Assembly!Y$17+$BM89*Assembly!Y$18+$BN89*Assembly!Y$19+$BO89*Assembly!Y$20+$BP89*Assembly!Y$21+$BQ89*Assembly!Y$22+$BR89*Assembly!Y$23+$BS89*Assembly!Y$24</f>
        <v>16</v>
      </c>
      <c r="BU89" s="225" t="str">
        <f t="shared" si="8"/>
        <v>1</v>
      </c>
      <c r="BV89" s="225"/>
      <c r="BW89" s="225" t="str">
        <f>$AY89*Assembly!AC$4+$AZ89*Assembly!AC$5+$BA89*Assembly!AC$6+$BB89*Assembly!AC$7+$BC89*Assembly!AC$8+$BD89*Assembly!AC$9+$BE89*Assembly!AC$10+$BF89*Assembly!AC$11+$BG89*Assembly!AC$12+$BH89*Assembly!AC$13+$BI89*Assembly!AC$14+$BJ89*Assembly!AC$15+$BK89*Assembly!AC$16+$BL89*Assembly!AC$17+$BM89*Assembly!AC$18+$BN89*Assembly!AC$19+$BO89*Assembly!AC$20+$BP89*Assembly!AC$21+$BQ89*Assembly!AC$22+$BR89*Assembly!AC$23+$BS89*Assembly!AC$24</f>
        <v>36</v>
      </c>
      <c r="BX89" s="240" t="str">
        <f t="shared" si="9"/>
        <v>2.22</v>
      </c>
      <c r="BY89" s="241" t="str">
        <f t="shared" si="10"/>
        <v>2</v>
      </c>
      <c r="BZ89" s="242" t="str">
        <f t="shared" si="11"/>
        <v>34.7</v>
      </c>
      <c r="CA89" s="241" t="str">
        <f t="shared" si="12"/>
        <v>12</v>
      </c>
      <c r="CB89" s="225" t="str">
        <f>$AY89*Assembly!X$4+$AZ89*Assembly!X$5+$BA89*Assembly!X$6+$BB89*Assembly!X$7+$BC89*Assembly!X$8+$BD89*Assembly!X$9+$BE89*Assembly!X$10+$BF89*Assembly!X$11+$BG89*Assembly!X$12+$BH89*Assembly!X$13+$BI89*Assembly!X$14+$BJ89*Assembly!X$15+$BK89*Assembly!X$16+$BL89*Assembly!X$17+$BM89*Assembly!X$18+$BN89*Assembly!X$19+$BO89*Assembly!X$20+$BP89*Assembly!X$21+$BQ89*Assembly!X$22+$BR89*Assembly!X$23+$BS89*Assembly!X$24</f>
        <v>6</v>
      </c>
      <c r="CC89" s="225" t="str">
        <f t="shared" si="13"/>
        <v>933</v>
      </c>
      <c r="CD89" s="223" t="str">
        <f t="shared" si="14"/>
        <v>0.0009</v>
      </c>
      <c r="CE89" s="243" t="str">
        <f>$AY89*Assembly!AB$4+$AZ89*Assembly!AB$5+$BA89*Assembly!AB$6+$BB89*Assembly!AB$7+$BC89*Assembly!AB$8+$BD89*Assembly!AB$9+$BE89*Assembly!AB$10+$BF89*Assembly!AB$11+$BG89*Assembly!AB$12+$BH89*Assembly!AB$13+$BI89*Assembly!AB$14+$BJ89*Assembly!AB$15+$BK89*Assembly!AB$16+$BL89*Assembly!AB$17+$BM89*Assembly!AB$18+$BN89*Assembly!AB$19+$BO89*Assembly!AB$20+$BP89*Assembly!AB$21+$BQ89*Assembly!AB$22+$BR89*Assembly!AB$23+$BS89*Assembly!AB$24</f>
        <v>9</v>
      </c>
      <c r="CF89" s="256" t="str">
        <f>$AY89*Assembly!M$4+$AZ89*Assembly!M$5+$BA89*Assembly!M$6+$BB89*Assembly!M$7+$BC89*Assembly!M$8+$BD89*Assembly!M$9+$BE89*Assembly!M$10+$BF89*Assembly!M$11+$BG89*Assembly!M$12+$BH89*Assembly!M$13+$BI89*Assembly!M$14+$BJ89*Assembly!M$15+$BK89*Assembly!M$16+$BL89*Assembly!M$17+$BM89*Assembly!M$18+$BN89*Assembly!M$19+$BO89*Assembly!M$20+$BP89*Assembly!M$21+$BQ89*Assembly!M$22+$BR89*Assembly!M$23+$BS89*Assembly!M$24</f>
        <v>12</v>
      </c>
      <c r="CG89" s="256" t="str">
        <f>$AY89*Assembly!N$4+$AZ89*Assembly!N$5+$BA89*Assembly!N$6+$BB89*Assembly!N$7+$BC89*Assembly!N$8+$BD89*Assembly!N$9+$BE89*Assembly!N$10+$BF89*Assembly!N$11+$BG89*Assembly!N$12+$BH89*Assembly!N$13+$BI89*Assembly!N$14+$BJ89*Assembly!N$15+$BK89*Assembly!N$16+$BL89*Assembly!N$17+$BM89*Assembly!N$18+$BN89*Assembly!N$19+$BO89*Assembly!N$20+$BP89*Assembly!N$21+$BQ89*Assembly!N$22+$BR89*Assembly!N$23+$BS89*Assembly!N$24</f>
        <v>0</v>
      </c>
      <c r="CH89" s="256" t="str">
        <f>$AY89*Assembly!O$4+$AZ89*Assembly!O$5+$BA89*Assembly!O$6+$BB89*Assembly!O$7+$BC89*Assembly!O$8+$BD89*Assembly!O$9+$BE89*Assembly!O$10+$BF89*Assembly!O$11+$BG89*Assembly!O$12+$BH89*Assembly!O$13+$BI89*Assembly!O$14+$BJ89*Assembly!O$15+$BK89*Assembly!O$16+$BL89*Assembly!O$17+$BM89*Assembly!O$18+$BN89*Assembly!O$19+$BO89*Assembly!O$20+$BP89*Assembly!O$21+$BQ89*Assembly!O$22+$BR89*Assembly!O$23+$BS89*Assembly!O$24</f>
        <v>0</v>
      </c>
      <c r="CI89" s="254" t="str">
        <f>$AY89*Assembly!P$4+$AZ89*Assembly!P$5+$BA89*Assembly!P$6+$BB89*Assembly!P$7+$BC89*Assembly!P$8+$BD89*Assembly!P$9+$BE89*Assembly!P$10+$BF89*Assembly!P$11+$BG89*Assembly!P$12+$BH89*Assembly!P$13+$BI89*Assembly!P$14+$BJ89*Assembly!P$15+$BK89*Assembly!P$16+$BL89*Assembly!P$17+$BM89*Assembly!P$18+$BN89*Assembly!P$19+$BO89*Assembly!P$20+$BP89*Assembly!P$21+$BQ89*Assembly!P$22+$BR89*Assembly!P$23+$BS89*Assembly!P$24</f>
        <v>0</v>
      </c>
      <c r="CJ89" s="254" t="str">
        <f>$AY89*Assembly!Q$4+$AZ89*Assembly!Q$5+$BA89*Assembly!Q$6+$BB89*Assembly!Q$7+$BC89*Assembly!Q$8+$BD89*Assembly!Q$9+$BE89*Assembly!Q$10+$BF89*Assembly!Q$11+$BG89*Assembly!Q$12+$BH89*Assembly!Q$13+$BI89*Assembly!Q$14+$BJ89*Assembly!Q$15+$BK89*Assembly!Q$16+$BL89*Assembly!Q$17+$BM89*Assembly!Q$18+$BN89*Assembly!Q$19+$BO89*Assembly!Q$20+$BP89*Assembly!Q$21+$BQ89*Assembly!Q$22+$BR89*Assembly!Q$23+$BS89*Assembly!Q$24</f>
        <v>5.2</v>
      </c>
      <c r="CK89" s="256" t="str">
        <f>$AY89*Assembly!R$4+$AZ89*Assembly!R$5+$BA89*Assembly!R$6+$BB89*Assembly!R$7+$BC89*Assembly!R$8+$BD89*Assembly!R$9+$BE89*Assembly!R$10+$BF89*Assembly!R$11+$BG89*Assembly!R$12+$BH89*Assembly!R$13+$BI89*Assembly!R$14+$BJ89*Assembly!R$15+$BK89*Assembly!R$16+$BL89*Assembly!R$17+$BM89*Assembly!R$18+$BN89*Assembly!R$19+$BO89*Assembly!R$20+$BP89*Assembly!R$21+$BQ89*Assembly!R$22+$BR89*Assembly!R$23+$BS89*Assembly!R$24</f>
        <v>0</v>
      </c>
      <c r="CL89" s="254" t="str">
        <f>$AY89*Assembly!S$4+$AZ89*Assembly!S$5+$BA89*Assembly!S$6+$BB89*Assembly!S$7+$BC89*Assembly!S$8+$BD89*Assembly!S$9+$BE89*Assembly!S$10+$BF89*Assembly!S$11+$BG89*Assembly!S$12+$BH89*Assembly!S$13+$BI89*Assembly!S$14+$BJ89*Assembly!S$15+$BK89*Assembly!S$16+$BL89*Assembly!S$17+$BM89*Assembly!S$18+$BN89*Assembly!S$19+$BO89*Assembly!S$20+$BP89*Assembly!S$21+$BQ89*Assembly!S$22+$BR89*Assembly!S$23+$BS89*Assembly!S$24</f>
        <v>0</v>
      </c>
      <c r="CM89" s="254" t="str">
        <f>$AY89*Assembly!T$4+$AZ89*Assembly!T$5+$BA89*Assembly!T$6+$BB89*Assembly!T$7+$BC89*Assembly!T$8+$BD89*Assembly!T$9+$BE89*Assembly!T$10+$BF89*Assembly!T$11+$BG89*Assembly!T$12+$BH89*Assembly!T$13+$BI89*Assembly!T$14+$BJ89*Assembly!T$15+$BK89*Assembly!T$16+$BL89*Assembly!T$17+$BM89*Assembly!T$18+$BN89*Assembly!T$19+$BO89*Assembly!T$20+$BP89*Assembly!T$21+$BQ89*Assembly!T$22+$BR89*Assembly!T$23+$BS89*Assembly!T$24</f>
        <v>0</v>
      </c>
      <c r="CN89" s="254" t="str">
        <f>$AY89*Assembly!U$4+$AZ89*Assembly!U$5+$BA89*Assembly!U$6+$BB89*Assembly!U$7+$BC89*Assembly!U$8+$BD89*Assembly!U$9+$BE89*Assembly!U$10+$BF89*Assembly!U$11+$BG89*Assembly!U$12+$BH89*Assembly!U$13+$BI89*Assembly!U$14+$BJ89*Assembly!U$15+$BK89*Assembly!U$16+$BL89*Assembly!U$17+$BM89*Assembly!U$18+$BN89*Assembly!U$19+$BO89*Assembly!U$20+$BP89*Assembly!U$21+$BQ89*Assembly!U$22+$BR89*Assembly!U$23+$BS89*Assembly!U$24</f>
        <v>0</v>
      </c>
      <c r="CO89" s="256" t="str">
        <f>$AY89*Assembly!V$4+$AZ89*Assembly!V$5+$BA89*Assembly!V$6+$BB89*Assembly!V$7+$BC89*Assembly!V$8+$BD89*Assembly!V$9+$BE89*Assembly!V$10+$BF89*Assembly!V$11+$BG89*Assembly!V$12+$BH89*Assembly!V$13+$BI89*Assembly!V$14+$BJ89*Assembly!V$15+$BK89*Assembly!V$16+$BL89*Assembly!V$17+$BM89*Assembly!V$18+$BN89*Assembly!V$19+$BO89*Assembly!V$20+$BP89*Assembly!V$21+$BQ89*Assembly!V$22+$BR89*Assembly!V$23+$BS89*Assembly!V$24</f>
        <v>0</v>
      </c>
      <c r="CP89" s="256" t="str">
        <f>CF89*Refining!$F$3</f>
        <v>21</v>
      </c>
      <c r="CQ89" s="256" t="str">
        <f>CG89*Refining!$F$4</f>
        <v>0</v>
      </c>
      <c r="CR89" s="256" t="str">
        <f>CH89*Refining!$F$5</f>
        <v>0</v>
      </c>
      <c r="CS89" s="256" t="str">
        <f>CI89*Refining!$F$6</f>
        <v>0</v>
      </c>
      <c r="CT89" s="256" t="str">
        <f>CJ89*Refining!$F$7</f>
        <v>9</v>
      </c>
      <c r="CU89" s="256" t="str">
        <f>CK89*Refining!$F$8</f>
        <v>0</v>
      </c>
      <c r="CV89" s="256" t="str">
        <f>CL89*Refining!$F$9</f>
        <v>0</v>
      </c>
      <c r="CW89" s="256" t="str">
        <f>CM89*Refining!$F$10</f>
        <v>0</v>
      </c>
      <c r="CX89" s="256" t="str">
        <f>CN89*Refining!$F$11</f>
        <v>0</v>
      </c>
      <c r="CY89" s="256" t="str">
        <f>CO89*Refining!$F$12</f>
        <v>0</v>
      </c>
      <c r="CZ89" s="244" t="str">
        <f t="shared" ref="CZ89:DS89" si="359">IF(CF89 = 0, "", CF89)</f>
        <v>12</v>
      </c>
      <c r="DA89" s="245" t="str">
        <f t="shared" si="359"/>
        <v/>
      </c>
      <c r="DB89" s="245" t="str">
        <f t="shared" si="359"/>
        <v/>
      </c>
      <c r="DC89" s="245" t="str">
        <f t="shared" si="359"/>
        <v/>
      </c>
      <c r="DD89" s="245" t="str">
        <f t="shared" si="359"/>
        <v>5.2</v>
      </c>
      <c r="DE89" s="245" t="str">
        <f t="shared" si="359"/>
        <v/>
      </c>
      <c r="DF89" s="245" t="str">
        <f t="shared" si="359"/>
        <v/>
      </c>
      <c r="DG89" s="245" t="str">
        <f t="shared" si="359"/>
        <v/>
      </c>
      <c r="DH89" s="245" t="str">
        <f t="shared" si="359"/>
        <v/>
      </c>
      <c r="DI89" s="246" t="str">
        <f t="shared" si="359"/>
        <v/>
      </c>
      <c r="DJ89" s="244" t="str">
        <f t="shared" si="359"/>
        <v>21</v>
      </c>
      <c r="DK89" s="245" t="str">
        <f t="shared" si="359"/>
        <v/>
      </c>
      <c r="DL89" s="245" t="str">
        <f t="shared" si="359"/>
        <v/>
      </c>
      <c r="DM89" s="245" t="str">
        <f t="shared" si="359"/>
        <v/>
      </c>
      <c r="DN89" s="247" t="str">
        <f t="shared" si="359"/>
        <v>9.3</v>
      </c>
      <c r="DO89" s="245" t="str">
        <f t="shared" si="359"/>
        <v/>
      </c>
      <c r="DP89" s="245" t="str">
        <f t="shared" si="359"/>
        <v/>
      </c>
      <c r="DQ89" s="245" t="str">
        <f t="shared" si="359"/>
        <v/>
      </c>
      <c r="DR89" s="245" t="str">
        <f t="shared" si="359"/>
        <v/>
      </c>
      <c r="DS89" s="246" t="str">
        <f t="shared" si="359"/>
        <v/>
      </c>
      <c r="DT89" s="248" t="str">
        <f t="shared" si="16"/>
        <v>17</v>
      </c>
      <c r="DU89" s="249" t="str">
        <f t="shared" si="17"/>
        <v>30</v>
      </c>
      <c r="DV89" s="225" t="str">
        <f>CZ89*'Ores &amp; Ingots'!$C$3+DA89*'Ores &amp; Ingots'!$C$4+DB89*'Ores &amp; Ingots'!$C$5+DC89*'Ores &amp; Ingots'!$C$6+DD89*'Ores &amp; Ingots'!$C$7+DE89*'Ores &amp; Ingots'!$C$8+DF89*'Ores &amp; Ingots'!$C$9+DG89*'Ores &amp; Ingots'!$C$10+DH89*'Ores &amp; Ingots'!$C$11+DI89*'Ores &amp; Ingots'!$C$12</f>
        <v>4</v>
      </c>
      <c r="DW89" s="225" t="str">
        <f>DJ89*'Ores &amp; Ingots'!$B$3+DK89*'Ores &amp; Ingots'!$B$4+DL89*'Ores &amp; Ingots'!$B$5+DM89*'Ores &amp; Ingots'!$B$6+DN89*'Ores &amp; Ingots'!$B$7+DO89*'Ores &amp; Ingots'!$B$8+DP89*'Ores &amp; Ingots'!$B$9+DQ89*'Ores &amp; Ingots'!$B$10+DR89*'Ores &amp; Ingots'!$B$11+DS89*'Ores &amp; Ingots'!$B$12</f>
        <v>11</v>
      </c>
      <c r="DX89" s="249" t="str">
        <f>CZ89*Refining!$G$3+DA89*Refining!$G$4+DB89*Refining!$G$5+DC89*Refining!$G$6+DD89*Refining!$G$7+DE89*Refining!$G$8+DF89*Refining!$G$9+DG89*Refining!$G$10+DH89*Refining!$G$11+DI89*Refining!$G$12</f>
        <v>5</v>
      </c>
      <c r="DY89" s="249" t="str">
        <f t="shared" si="18"/>
        <v>790</v>
      </c>
      <c r="DZ89" s="250" t="str">
        <f t="shared" si="19"/>
        <v>0.0008</v>
      </c>
      <c r="EA89" s="248" t="str">
        <f t="shared" si="20"/>
        <v>14</v>
      </c>
      <c r="EB89" s="251" t="str">
        <f t="shared" ref="EB89:EC89" si="360">EA89/60</f>
        <v>0.2</v>
      </c>
      <c r="EC89" s="251" t="str">
        <f t="shared" si="360"/>
        <v>0.0</v>
      </c>
      <c r="ED89" s="248" t="str">
        <f t="shared" si="22"/>
        <v>1,723</v>
      </c>
      <c r="EE89" s="251" t="str">
        <f t="shared" ref="EE89:EF89" si="361">ED89/1000</f>
        <v>1.7</v>
      </c>
      <c r="EF89" s="252" t="str">
        <f t="shared" si="361"/>
        <v>0.00</v>
      </c>
      <c r="EG89" s="223" t="str">
        <f t="shared" si="24"/>
        <v>0.0017</v>
      </c>
      <c r="EH89" s="224" t="str">
        <f t="shared" si="25"/>
        <v>0:00:14</v>
      </c>
      <c r="EI89" s="225">
        <v>284.0</v>
      </c>
    </row>
    <row r="90">
      <c r="A90" s="42"/>
      <c r="B90" s="297" t="s">
        <v>978</v>
      </c>
      <c r="C90" s="262" t="s">
        <v>885</v>
      </c>
      <c r="D90" s="262">
        <v>1.0</v>
      </c>
      <c r="E90" s="262">
        <v>1.0</v>
      </c>
      <c r="F90" s="262">
        <v>1.0</v>
      </c>
      <c r="G90" s="263" t="str">
        <f t="shared" si="5"/>
        <v>0.1</v>
      </c>
      <c r="H90" s="264">
        <v>3.0</v>
      </c>
      <c r="I90" s="264">
        <v>3.0</v>
      </c>
      <c r="J90" s="264" t="str">
        <f>H90/Main!$D$9</f>
        <v>3</v>
      </c>
      <c r="K90" s="264" t="str">
        <f>I90/Main!$D$10</f>
        <v>3</v>
      </c>
      <c r="L90" s="264" t="str">
        <f t="shared" si="6"/>
        <v>1</v>
      </c>
      <c r="M90" s="264">
        <v>1.0</v>
      </c>
      <c r="N90" s="266"/>
      <c r="O90" s="266"/>
      <c r="P90" s="266"/>
      <c r="Q90" s="265"/>
      <c r="R90" s="266"/>
      <c r="S90" s="267"/>
      <c r="T90" s="267"/>
      <c r="U90" s="266"/>
      <c r="V90" s="266"/>
      <c r="W90" s="267"/>
      <c r="X90" s="267"/>
      <c r="Y90" s="266"/>
      <c r="Z90" s="266"/>
      <c r="AA90" s="266"/>
      <c r="AB90" s="266"/>
      <c r="AC90" s="340"/>
      <c r="AD90" s="275">
        <v>0.0</v>
      </c>
      <c r="AE90" s="275">
        <v>0.0</v>
      </c>
      <c r="AF90" s="275">
        <v>0.0</v>
      </c>
      <c r="AG90" s="275">
        <v>0.0</v>
      </c>
      <c r="AH90" s="321">
        <v>1.0</v>
      </c>
      <c r="AI90" s="275">
        <v>0.0</v>
      </c>
      <c r="AJ90" s="275">
        <v>0.0</v>
      </c>
      <c r="AK90" s="275">
        <v>1.0</v>
      </c>
      <c r="AL90" s="275">
        <v>1.0</v>
      </c>
      <c r="AM90" s="275">
        <v>0.0</v>
      </c>
      <c r="AN90" s="275">
        <v>0.0</v>
      </c>
      <c r="AO90" s="275">
        <v>0.0</v>
      </c>
      <c r="AP90" s="275">
        <v>0.0</v>
      </c>
      <c r="AQ90" s="275">
        <v>0.0</v>
      </c>
      <c r="AR90" s="275">
        <v>0.0</v>
      </c>
      <c r="AS90" s="275">
        <v>0.0</v>
      </c>
      <c r="AT90" s="275">
        <v>0.0</v>
      </c>
      <c r="AU90" s="275">
        <v>0.0</v>
      </c>
      <c r="AV90" s="275">
        <v>0.0</v>
      </c>
      <c r="AW90" s="275">
        <v>0.0</v>
      </c>
      <c r="AX90" s="275">
        <v>0.0</v>
      </c>
      <c r="AY90" s="271" t="str">
        <f t="shared" ref="AY90:BS90" si="362">IF(AD90 = 0, "", AD90)</f>
        <v/>
      </c>
      <c r="AZ90" s="262" t="str">
        <f t="shared" si="362"/>
        <v/>
      </c>
      <c r="BA90" s="262" t="str">
        <f t="shared" si="362"/>
        <v/>
      </c>
      <c r="BB90" s="262" t="str">
        <f t="shared" si="362"/>
        <v/>
      </c>
      <c r="BC90" s="272" t="str">
        <f t="shared" si="362"/>
        <v>1</v>
      </c>
      <c r="BD90" s="262" t="str">
        <f t="shared" si="362"/>
        <v/>
      </c>
      <c r="BE90" s="262" t="str">
        <f t="shared" si="362"/>
        <v/>
      </c>
      <c r="BF90" s="262" t="str">
        <f t="shared" si="362"/>
        <v>1</v>
      </c>
      <c r="BG90" s="262" t="str">
        <f t="shared" si="362"/>
        <v>1</v>
      </c>
      <c r="BH90" s="262" t="str">
        <f t="shared" si="362"/>
        <v/>
      </c>
      <c r="BI90" s="262" t="str">
        <f t="shared" si="362"/>
        <v/>
      </c>
      <c r="BJ90" s="262" t="str">
        <f t="shared" si="362"/>
        <v/>
      </c>
      <c r="BK90" s="262" t="str">
        <f t="shared" si="362"/>
        <v/>
      </c>
      <c r="BL90" s="262" t="str">
        <f t="shared" si="362"/>
        <v/>
      </c>
      <c r="BM90" s="262" t="str">
        <f t="shared" si="362"/>
        <v/>
      </c>
      <c r="BN90" s="262" t="str">
        <f t="shared" si="362"/>
        <v/>
      </c>
      <c r="BO90" s="262" t="str">
        <f t="shared" si="362"/>
        <v/>
      </c>
      <c r="BP90" s="262" t="str">
        <f t="shared" si="362"/>
        <v/>
      </c>
      <c r="BQ90" s="262" t="str">
        <f t="shared" si="362"/>
        <v/>
      </c>
      <c r="BR90" s="262" t="str">
        <f t="shared" si="362"/>
        <v/>
      </c>
      <c r="BS90" s="273" t="str">
        <f t="shared" si="362"/>
        <v/>
      </c>
      <c r="BT90" s="274" t="str">
        <f>$AY90*Assembly!Y$4+$AZ90*Assembly!Y$5+$BA90*Assembly!Y$6+$BB90*Assembly!Y$7+$BC90*Assembly!Y$8+$BD90*Assembly!Y$9+$BE90*Assembly!Y$10+$BF90*Assembly!Y$11+$BG90*Assembly!Y$12+$BH90*Assembly!Y$13+$BI90*Assembly!Y$14+$BJ90*Assembly!Y$15+$BK90*Assembly!Y$16+$BL90*Assembly!Y$17+$BM90*Assembly!Y$18+$BN90*Assembly!Y$19+$BO90*Assembly!Y$20+$BP90*Assembly!Y$21+$BQ90*Assembly!Y$22+$BR90*Assembly!Y$23+$BS90*Assembly!Y$24</f>
        <v>16</v>
      </c>
      <c r="BU90" s="275" t="str">
        <f t="shared" si="8"/>
        <v>130</v>
      </c>
      <c r="BV90" s="275"/>
      <c r="BW90" s="275" t="str">
        <f>$AY90*Assembly!AC$4+$AZ90*Assembly!AC$5+$BA90*Assembly!AC$6+$BB90*Assembly!AC$7+$BC90*Assembly!AC$8+$BD90*Assembly!AC$9+$BE90*Assembly!AC$10+$BF90*Assembly!AC$11+$BG90*Assembly!AC$12+$BH90*Assembly!AC$13+$BI90*Assembly!AC$14+$BJ90*Assembly!AC$15+$BK90*Assembly!AC$16+$BL90*Assembly!AC$17+$BM90*Assembly!AC$18+$BN90*Assembly!AC$19+$BO90*Assembly!AC$20+$BP90*Assembly!AC$21+$BQ90*Assembly!AC$22+$BR90*Assembly!AC$23+$BS90*Assembly!AC$24</f>
        <v>36</v>
      </c>
      <c r="BX90" s="276" t="str">
        <f t="shared" si="9"/>
        <v>2.22</v>
      </c>
      <c r="BY90" s="277" t="str">
        <f t="shared" si="10"/>
        <v>288</v>
      </c>
      <c r="BZ90" s="278" t="str">
        <f t="shared" si="11"/>
        <v>0.3</v>
      </c>
      <c r="CA90" s="277" t="str">
        <f t="shared" si="12"/>
        <v>12</v>
      </c>
      <c r="CB90" s="275" t="str">
        <f>$AY90*Assembly!X$4+$AZ90*Assembly!X$5+$BA90*Assembly!X$6+$BB90*Assembly!X$7+$BC90*Assembly!X$8+$BD90*Assembly!X$9+$BE90*Assembly!X$10+$BF90*Assembly!X$11+$BG90*Assembly!X$12+$BH90*Assembly!X$13+$BI90*Assembly!X$14+$BJ90*Assembly!X$15+$BK90*Assembly!X$16+$BL90*Assembly!X$17+$BM90*Assembly!X$18+$BN90*Assembly!X$19+$BO90*Assembly!X$20+$BP90*Assembly!X$21+$BQ90*Assembly!X$22+$BR90*Assembly!X$23+$BS90*Assembly!X$24</f>
        <v>6</v>
      </c>
      <c r="CC90" s="275" t="str">
        <f t="shared" si="13"/>
        <v>933</v>
      </c>
      <c r="CD90" s="279" t="str">
        <f t="shared" si="14"/>
        <v>0.0009</v>
      </c>
      <c r="CE90" s="280" t="str">
        <f>$AY90*Assembly!AB$4+$AZ90*Assembly!AB$5+$BA90*Assembly!AB$6+$BB90*Assembly!AB$7+$BC90*Assembly!AB$8+$BD90*Assembly!AB$9+$BE90*Assembly!AB$10+$BF90*Assembly!AB$11+$BG90*Assembly!AB$12+$BH90*Assembly!AB$13+$BI90*Assembly!AB$14+$BJ90*Assembly!AB$15+$BK90*Assembly!AB$16+$BL90*Assembly!AB$17+$BM90*Assembly!AB$18+$BN90*Assembly!AB$19+$BO90*Assembly!AB$20+$BP90*Assembly!AB$21+$BQ90*Assembly!AB$22+$BR90*Assembly!AB$23+$BS90*Assembly!AB$24</f>
        <v>9</v>
      </c>
      <c r="CF90" s="265" t="str">
        <f>$AY90*Assembly!M$4+$AZ90*Assembly!M$5+$BA90*Assembly!M$6+$BB90*Assembly!M$7+$BC90*Assembly!M$8+$BD90*Assembly!M$9+$BE90*Assembly!M$10+$BF90*Assembly!M$11+$BG90*Assembly!M$12+$BH90*Assembly!M$13+$BI90*Assembly!M$14+$BJ90*Assembly!M$15+$BK90*Assembly!M$16+$BL90*Assembly!M$17+$BM90*Assembly!M$18+$BN90*Assembly!M$19+$BO90*Assembly!M$20+$BP90*Assembly!M$21+$BQ90*Assembly!M$22+$BR90*Assembly!M$23+$BS90*Assembly!M$24</f>
        <v>12</v>
      </c>
      <c r="CG90" s="265" t="str">
        <f>$AY90*Assembly!N$4+$AZ90*Assembly!N$5+$BA90*Assembly!N$6+$BB90*Assembly!N$7+$BC90*Assembly!N$8+$BD90*Assembly!N$9+$BE90*Assembly!N$10+$BF90*Assembly!N$11+$BG90*Assembly!N$12+$BH90*Assembly!N$13+$BI90*Assembly!N$14+$BJ90*Assembly!N$15+$BK90*Assembly!N$16+$BL90*Assembly!N$17+$BM90*Assembly!N$18+$BN90*Assembly!N$19+$BO90*Assembly!N$20+$BP90*Assembly!N$21+$BQ90*Assembly!N$22+$BR90*Assembly!N$23+$BS90*Assembly!N$24</f>
        <v>0</v>
      </c>
      <c r="CH90" s="265" t="str">
        <f>$AY90*Assembly!O$4+$AZ90*Assembly!O$5+$BA90*Assembly!O$6+$BB90*Assembly!O$7+$BC90*Assembly!O$8+$BD90*Assembly!O$9+$BE90*Assembly!O$10+$BF90*Assembly!O$11+$BG90*Assembly!O$12+$BH90*Assembly!O$13+$BI90*Assembly!O$14+$BJ90*Assembly!O$15+$BK90*Assembly!O$16+$BL90*Assembly!O$17+$BM90*Assembly!O$18+$BN90*Assembly!O$19+$BO90*Assembly!O$20+$BP90*Assembly!O$21+$BQ90*Assembly!O$22+$BR90*Assembly!O$23+$BS90*Assembly!O$24</f>
        <v>0</v>
      </c>
      <c r="CI90" s="264" t="str">
        <f>$AY90*Assembly!P$4+$AZ90*Assembly!P$5+$BA90*Assembly!P$6+$BB90*Assembly!P$7+$BC90*Assembly!P$8+$BD90*Assembly!P$9+$BE90*Assembly!P$10+$BF90*Assembly!P$11+$BG90*Assembly!P$12+$BH90*Assembly!P$13+$BI90*Assembly!P$14+$BJ90*Assembly!P$15+$BK90*Assembly!P$16+$BL90*Assembly!P$17+$BM90*Assembly!P$18+$BN90*Assembly!P$19+$BO90*Assembly!P$20+$BP90*Assembly!P$21+$BQ90*Assembly!P$22+$BR90*Assembly!P$23+$BS90*Assembly!P$24</f>
        <v>0</v>
      </c>
      <c r="CJ90" s="264" t="str">
        <f>$AY90*Assembly!Q$4+$AZ90*Assembly!Q$5+$BA90*Assembly!Q$6+$BB90*Assembly!Q$7+$BC90*Assembly!Q$8+$BD90*Assembly!Q$9+$BE90*Assembly!Q$10+$BF90*Assembly!Q$11+$BG90*Assembly!Q$12+$BH90*Assembly!Q$13+$BI90*Assembly!Q$14+$BJ90*Assembly!Q$15+$BK90*Assembly!Q$16+$BL90*Assembly!Q$17+$BM90*Assembly!Q$18+$BN90*Assembly!Q$19+$BO90*Assembly!Q$20+$BP90*Assembly!Q$21+$BQ90*Assembly!Q$22+$BR90*Assembly!Q$23+$BS90*Assembly!Q$24</f>
        <v>5.2</v>
      </c>
      <c r="CK90" s="265" t="str">
        <f>$AY90*Assembly!R$4+$AZ90*Assembly!R$5+$BA90*Assembly!R$6+$BB90*Assembly!R$7+$BC90*Assembly!R$8+$BD90*Assembly!R$9+$BE90*Assembly!R$10+$BF90*Assembly!R$11+$BG90*Assembly!R$12+$BH90*Assembly!R$13+$BI90*Assembly!R$14+$BJ90*Assembly!R$15+$BK90*Assembly!R$16+$BL90*Assembly!R$17+$BM90*Assembly!R$18+$BN90*Assembly!R$19+$BO90*Assembly!R$20+$BP90*Assembly!R$21+$BQ90*Assembly!R$22+$BR90*Assembly!R$23+$BS90*Assembly!R$24</f>
        <v>0</v>
      </c>
      <c r="CL90" s="264" t="str">
        <f>$AY90*Assembly!S$4+$AZ90*Assembly!S$5+$BA90*Assembly!S$6+$BB90*Assembly!S$7+$BC90*Assembly!S$8+$BD90*Assembly!S$9+$BE90*Assembly!S$10+$BF90*Assembly!S$11+$BG90*Assembly!S$12+$BH90*Assembly!S$13+$BI90*Assembly!S$14+$BJ90*Assembly!S$15+$BK90*Assembly!S$16+$BL90*Assembly!S$17+$BM90*Assembly!S$18+$BN90*Assembly!S$19+$BO90*Assembly!S$20+$BP90*Assembly!S$21+$BQ90*Assembly!S$22+$BR90*Assembly!S$23+$BS90*Assembly!S$24</f>
        <v>0</v>
      </c>
      <c r="CM90" s="264" t="str">
        <f>$AY90*Assembly!T$4+$AZ90*Assembly!T$5+$BA90*Assembly!T$6+$BB90*Assembly!T$7+$BC90*Assembly!T$8+$BD90*Assembly!T$9+$BE90*Assembly!T$10+$BF90*Assembly!T$11+$BG90*Assembly!T$12+$BH90*Assembly!T$13+$BI90*Assembly!T$14+$BJ90*Assembly!T$15+$BK90*Assembly!T$16+$BL90*Assembly!T$17+$BM90*Assembly!T$18+$BN90*Assembly!T$19+$BO90*Assembly!T$20+$BP90*Assembly!T$21+$BQ90*Assembly!T$22+$BR90*Assembly!T$23+$BS90*Assembly!T$24</f>
        <v>0</v>
      </c>
      <c r="CN90" s="264" t="str">
        <f>$AY90*Assembly!U$4+$AZ90*Assembly!U$5+$BA90*Assembly!U$6+$BB90*Assembly!U$7+$BC90*Assembly!U$8+$BD90*Assembly!U$9+$BE90*Assembly!U$10+$BF90*Assembly!U$11+$BG90*Assembly!U$12+$BH90*Assembly!U$13+$BI90*Assembly!U$14+$BJ90*Assembly!U$15+$BK90*Assembly!U$16+$BL90*Assembly!U$17+$BM90*Assembly!U$18+$BN90*Assembly!U$19+$BO90*Assembly!U$20+$BP90*Assembly!U$21+$BQ90*Assembly!U$22+$BR90*Assembly!U$23+$BS90*Assembly!U$24</f>
        <v>0</v>
      </c>
      <c r="CO90" s="265" t="str">
        <f>$AY90*Assembly!V$4+$AZ90*Assembly!V$5+$BA90*Assembly!V$6+$BB90*Assembly!V$7+$BC90*Assembly!V$8+$BD90*Assembly!V$9+$BE90*Assembly!V$10+$BF90*Assembly!V$11+$BG90*Assembly!V$12+$BH90*Assembly!V$13+$BI90*Assembly!V$14+$BJ90*Assembly!V$15+$BK90*Assembly!V$16+$BL90*Assembly!V$17+$BM90*Assembly!V$18+$BN90*Assembly!V$19+$BO90*Assembly!V$20+$BP90*Assembly!V$21+$BQ90*Assembly!V$22+$BR90*Assembly!V$23+$BS90*Assembly!V$24</f>
        <v>0</v>
      </c>
      <c r="CP90" s="265" t="str">
        <f>CF90*Refining!$F$3</f>
        <v>21</v>
      </c>
      <c r="CQ90" s="265" t="str">
        <f>CG90*Refining!$F$4</f>
        <v>0</v>
      </c>
      <c r="CR90" s="265" t="str">
        <f>CH90*Refining!$F$5</f>
        <v>0</v>
      </c>
      <c r="CS90" s="265" t="str">
        <f>CI90*Refining!$F$6</f>
        <v>0</v>
      </c>
      <c r="CT90" s="265" t="str">
        <f>CJ90*Refining!$F$7</f>
        <v>9</v>
      </c>
      <c r="CU90" s="265" t="str">
        <f>CK90*Refining!$F$8</f>
        <v>0</v>
      </c>
      <c r="CV90" s="265" t="str">
        <f>CL90*Refining!$F$9</f>
        <v>0</v>
      </c>
      <c r="CW90" s="265" t="str">
        <f>CM90*Refining!$F$10</f>
        <v>0</v>
      </c>
      <c r="CX90" s="265" t="str">
        <f>CN90*Refining!$F$11</f>
        <v>0</v>
      </c>
      <c r="CY90" s="265" t="str">
        <f>CO90*Refining!$F$12</f>
        <v>0</v>
      </c>
      <c r="CZ90" s="281" t="str">
        <f t="shared" ref="CZ90:DS90" si="363">IF(CF90 = 0, "", CF90)</f>
        <v>12</v>
      </c>
      <c r="DA90" s="282" t="str">
        <f t="shared" si="363"/>
        <v/>
      </c>
      <c r="DB90" s="282" t="str">
        <f t="shared" si="363"/>
        <v/>
      </c>
      <c r="DC90" s="282" t="str">
        <f t="shared" si="363"/>
        <v/>
      </c>
      <c r="DD90" s="282" t="str">
        <f t="shared" si="363"/>
        <v>5.2</v>
      </c>
      <c r="DE90" s="282" t="str">
        <f t="shared" si="363"/>
        <v/>
      </c>
      <c r="DF90" s="282" t="str">
        <f t="shared" si="363"/>
        <v/>
      </c>
      <c r="DG90" s="282" t="str">
        <f t="shared" si="363"/>
        <v/>
      </c>
      <c r="DH90" s="282" t="str">
        <f t="shared" si="363"/>
        <v/>
      </c>
      <c r="DI90" s="283" t="str">
        <f t="shared" si="363"/>
        <v/>
      </c>
      <c r="DJ90" s="281" t="str">
        <f t="shared" si="363"/>
        <v>21</v>
      </c>
      <c r="DK90" s="282" t="str">
        <f t="shared" si="363"/>
        <v/>
      </c>
      <c r="DL90" s="282" t="str">
        <f t="shared" si="363"/>
        <v/>
      </c>
      <c r="DM90" s="282" t="str">
        <f t="shared" si="363"/>
        <v/>
      </c>
      <c r="DN90" s="322" t="str">
        <f t="shared" si="363"/>
        <v>9.3</v>
      </c>
      <c r="DO90" s="282" t="str">
        <f t="shared" si="363"/>
        <v/>
      </c>
      <c r="DP90" s="282" t="str">
        <f t="shared" si="363"/>
        <v/>
      </c>
      <c r="DQ90" s="282" t="str">
        <f t="shared" si="363"/>
        <v/>
      </c>
      <c r="DR90" s="282" t="str">
        <f t="shared" si="363"/>
        <v/>
      </c>
      <c r="DS90" s="283" t="str">
        <f t="shared" si="363"/>
        <v/>
      </c>
      <c r="DT90" s="285" t="str">
        <f t="shared" si="16"/>
        <v>17</v>
      </c>
      <c r="DU90" s="286" t="str">
        <f t="shared" si="17"/>
        <v>30</v>
      </c>
      <c r="DV90" s="275" t="str">
        <f>CZ90*'Ores &amp; Ingots'!$C$3+DA90*'Ores &amp; Ingots'!$C$4+DB90*'Ores &amp; Ingots'!$C$5+DC90*'Ores &amp; Ingots'!$C$6+DD90*'Ores &amp; Ingots'!$C$7+DE90*'Ores &amp; Ingots'!$C$8+DF90*'Ores &amp; Ingots'!$C$9+DG90*'Ores &amp; Ingots'!$C$10+DH90*'Ores &amp; Ingots'!$C$11+DI90*'Ores &amp; Ingots'!$C$12</f>
        <v>4</v>
      </c>
      <c r="DW90" s="275" t="str">
        <f>DJ90*'Ores &amp; Ingots'!$B$3+DK90*'Ores &amp; Ingots'!$B$4+DL90*'Ores &amp; Ingots'!$B$5+DM90*'Ores &amp; Ingots'!$B$6+DN90*'Ores &amp; Ingots'!$B$7+DO90*'Ores &amp; Ingots'!$B$8+DP90*'Ores &amp; Ingots'!$B$9+DQ90*'Ores &amp; Ingots'!$B$10+DR90*'Ores &amp; Ingots'!$B$11+DS90*'Ores &amp; Ingots'!$B$12</f>
        <v>11</v>
      </c>
      <c r="DX90" s="286" t="str">
        <f>CZ90*Refining!$G$3+DA90*Refining!$G$4+DB90*Refining!$G$5+DC90*Refining!$G$6+DD90*Refining!$G$7+DE90*Refining!$G$8+DF90*Refining!$G$9+DG90*Refining!$G$10+DH90*Refining!$G$11+DI90*Refining!$G$12</f>
        <v>5</v>
      </c>
      <c r="DY90" s="249" t="str">
        <f t="shared" si="18"/>
        <v>790</v>
      </c>
      <c r="DZ90" s="287" t="str">
        <f t="shared" si="19"/>
        <v>0.0008</v>
      </c>
      <c r="EA90" s="285" t="str">
        <f t="shared" si="20"/>
        <v>14</v>
      </c>
      <c r="EB90" s="288" t="str">
        <f t="shared" ref="EB90:EC90" si="364">EA90/60</f>
        <v>0.2</v>
      </c>
      <c r="EC90" s="288" t="str">
        <f t="shared" si="364"/>
        <v>0.0</v>
      </c>
      <c r="ED90" s="285" t="str">
        <f t="shared" si="22"/>
        <v>1,723</v>
      </c>
      <c r="EE90" s="288" t="str">
        <f t="shared" ref="EE90:EF90" si="365">ED90/1000</f>
        <v>1.7</v>
      </c>
      <c r="EF90" s="289" t="str">
        <f t="shared" si="365"/>
        <v>0.00</v>
      </c>
      <c r="EG90" s="279" t="str">
        <f t="shared" si="24"/>
        <v>0.0017</v>
      </c>
      <c r="EH90" s="290" t="str">
        <f t="shared" si="25"/>
        <v>0:00:14</v>
      </c>
      <c r="EI90" s="225" t="s">
        <v>12</v>
      </c>
    </row>
    <row r="91">
      <c r="A91" s="343" t="s">
        <v>979</v>
      </c>
      <c r="B91" s="192" t="s">
        <v>980</v>
      </c>
      <c r="C91" s="193" t="s">
        <v>886</v>
      </c>
      <c r="D91" s="193">
        <v>1.0</v>
      </c>
      <c r="E91" s="193">
        <v>1.0</v>
      </c>
      <c r="F91" s="193">
        <v>1.0</v>
      </c>
      <c r="G91" s="194" t="str">
        <f t="shared" si="5"/>
        <v>15.6</v>
      </c>
      <c r="H91" s="195">
        <v>45.0</v>
      </c>
      <c r="I91" s="195">
        <v>45.0</v>
      </c>
      <c r="J91" s="195" t="str">
        <f>H91/Main!$D$9</f>
        <v>45</v>
      </c>
      <c r="K91" s="195" t="str">
        <f>I91/Main!$D$10</f>
        <v>45</v>
      </c>
      <c r="L91" s="195" t="str">
        <f t="shared" si="6"/>
        <v>1</v>
      </c>
      <c r="M91" s="195">
        <v>1.0</v>
      </c>
      <c r="N91" s="198">
        <v>30.0</v>
      </c>
      <c r="O91" s="198">
        <v>30.0</v>
      </c>
      <c r="P91" s="197"/>
      <c r="Q91" s="198"/>
      <c r="R91" s="197"/>
      <c r="S91" s="199"/>
      <c r="T91" s="199"/>
      <c r="U91" s="198">
        <v>3.36E7</v>
      </c>
      <c r="V91" s="197"/>
      <c r="W91" s="199"/>
      <c r="X91" s="199"/>
      <c r="Y91" s="197"/>
      <c r="Z91" s="197"/>
      <c r="AA91" s="197"/>
      <c r="AB91" s="197"/>
      <c r="AC91" s="342" t="s">
        <v>913</v>
      </c>
      <c r="AD91" s="208">
        <v>600.0</v>
      </c>
      <c r="AE91" s="208">
        <v>0.0</v>
      </c>
      <c r="AF91" s="208">
        <v>0.0</v>
      </c>
      <c r="AG91" s="208">
        <v>4.0</v>
      </c>
      <c r="AH91" s="208">
        <v>40.0</v>
      </c>
      <c r="AI91" s="208">
        <v>0.0</v>
      </c>
      <c r="AJ91" s="208">
        <v>4.0</v>
      </c>
      <c r="AK91" s="306">
        <v>5.0</v>
      </c>
      <c r="AL91" s="208">
        <v>0.0</v>
      </c>
      <c r="AM91" s="208">
        <v>0.0</v>
      </c>
      <c r="AN91" s="208">
        <v>0.0</v>
      </c>
      <c r="AO91" s="208">
        <v>50.0</v>
      </c>
      <c r="AP91" s="208">
        <v>0.0</v>
      </c>
      <c r="AQ91" s="208">
        <v>0.0</v>
      </c>
      <c r="AR91" s="208">
        <v>0.0</v>
      </c>
      <c r="AS91" s="208">
        <v>0.0</v>
      </c>
      <c r="AT91" s="208">
        <v>0.0</v>
      </c>
      <c r="AU91" s="208">
        <v>0.0</v>
      </c>
      <c r="AV91" s="208">
        <v>0.0</v>
      </c>
      <c r="AW91" s="208">
        <v>0.0</v>
      </c>
      <c r="AX91" s="208">
        <v>0.0</v>
      </c>
      <c r="AY91" s="292" t="str">
        <f t="shared" ref="AY91:BS91" si="366">IF(AD91 = 0, "", AD91)</f>
        <v>600</v>
      </c>
      <c r="AZ91" s="193" t="str">
        <f t="shared" si="366"/>
        <v/>
      </c>
      <c r="BA91" s="193" t="str">
        <f t="shared" si="366"/>
        <v/>
      </c>
      <c r="BB91" s="193" t="str">
        <f t="shared" si="366"/>
        <v>4</v>
      </c>
      <c r="BC91" s="193" t="str">
        <f t="shared" si="366"/>
        <v>40</v>
      </c>
      <c r="BD91" s="193" t="str">
        <f t="shared" si="366"/>
        <v/>
      </c>
      <c r="BE91" s="193" t="str">
        <f t="shared" si="366"/>
        <v>4</v>
      </c>
      <c r="BF91" s="205" t="str">
        <f t="shared" si="366"/>
        <v>5</v>
      </c>
      <c r="BG91" s="193" t="str">
        <f t="shared" si="366"/>
        <v/>
      </c>
      <c r="BH91" s="193" t="str">
        <f t="shared" si="366"/>
        <v/>
      </c>
      <c r="BI91" s="193" t="str">
        <f t="shared" si="366"/>
        <v/>
      </c>
      <c r="BJ91" s="193" t="str">
        <f t="shared" si="366"/>
        <v>50</v>
      </c>
      <c r="BK91" s="193" t="str">
        <f t="shared" si="366"/>
        <v/>
      </c>
      <c r="BL91" s="193" t="str">
        <f t="shared" si="366"/>
        <v/>
      </c>
      <c r="BM91" s="193" t="str">
        <f t="shared" si="366"/>
        <v/>
      </c>
      <c r="BN91" s="193" t="str">
        <f t="shared" si="366"/>
        <v/>
      </c>
      <c r="BO91" s="193" t="str">
        <f t="shared" si="366"/>
        <v/>
      </c>
      <c r="BP91" s="193" t="str">
        <f t="shared" si="366"/>
        <v/>
      </c>
      <c r="BQ91" s="193" t="str">
        <f t="shared" si="366"/>
        <v/>
      </c>
      <c r="BR91" s="193" t="str">
        <f t="shared" si="366"/>
        <v/>
      </c>
      <c r="BS91" s="206" t="str">
        <f t="shared" si="366"/>
        <v/>
      </c>
      <c r="BT91" s="207" t="str">
        <f>$AY91*Assembly!Y$4+$AZ91*Assembly!Y$5+$BA91*Assembly!Y$6+$BB91*Assembly!Y$7+$BC91*Assembly!Y$8+$BD91*Assembly!Y$9+$BE91*Assembly!Y$10+$BF91*Assembly!Y$11+$BG91*Assembly!Y$12+$BH91*Assembly!Y$13+$BI91*Assembly!Y$14+$BJ91*Assembly!Y$15+$BK91*Assembly!Y$16+$BL91*Assembly!Y$17+$BM91*Assembly!Y$18+$BN91*Assembly!Y$19+$BO91*Assembly!Y$20+$BP91*Assembly!Y$21+$BQ91*Assembly!Y$22+$BR91*Assembly!Y$23+$BS91*Assembly!Y$24</f>
        <v>12,817</v>
      </c>
      <c r="BU91" s="208" t="str">
        <f t="shared" si="8"/>
        <v>820</v>
      </c>
      <c r="BV91" s="300" t="str">
        <f t="shared" ref="BV91:BV92" si="371">IF(U91 = "?", "?", U91/BT91)</f>
        <v>2,622 N</v>
      </c>
      <c r="BW91" s="208" t="str">
        <f>$AY91*Assembly!AC$4+$AZ91*Assembly!AC$5+$BA91*Assembly!AC$6+$BB91*Assembly!AC$7+$BC91*Assembly!AC$8+$BD91*Assembly!AC$9+$BE91*Assembly!AC$10+$BF91*Assembly!AC$11+$BG91*Assembly!AC$12+$BH91*Assembly!AC$13+$BI91*Assembly!AC$14+$BJ91*Assembly!AC$15+$BK91*Assembly!AC$16+$BL91*Assembly!AC$17+$BM91*Assembly!AC$18+$BN91*Assembly!AC$19+$BO91*Assembly!AC$20+$BP91*Assembly!AC$21+$BQ91*Assembly!AC$22+$BR91*Assembly!AC$23+$BS91*Assembly!AC$24</f>
        <v>63,105</v>
      </c>
      <c r="BX91" s="209" t="str">
        <f t="shared" si="9"/>
        <v>4.92</v>
      </c>
      <c r="BY91" s="210" t="str">
        <f t="shared" si="10"/>
        <v>4039</v>
      </c>
      <c r="BZ91" s="211" t="str">
        <f t="shared" si="11"/>
        <v>76.9</v>
      </c>
      <c r="CA91" s="210" t="str">
        <f t="shared" si="12"/>
        <v>1402</v>
      </c>
      <c r="CB91" s="208" t="str">
        <f>$AY91*Assembly!X$4+$AZ91*Assembly!X$5+$BA91*Assembly!X$6+$BB91*Assembly!X$7+$BC91*Assembly!X$8+$BD91*Assembly!X$9+$BE91*Assembly!X$10+$BF91*Assembly!X$11+$BG91*Assembly!X$12+$BH91*Assembly!X$13+$BI91*Assembly!X$14+$BJ91*Assembly!X$15+$BK91*Assembly!X$16+$BL91*Assembly!X$17+$BM91*Assembly!X$18+$BN91*Assembly!X$19+$BO91*Assembly!X$20+$BP91*Assembly!X$21+$BQ91*Assembly!X$22+$BR91*Assembly!X$23+$BS91*Assembly!X$24</f>
        <v>873</v>
      </c>
      <c r="CC91" s="208" t="str">
        <f t="shared" si="13"/>
        <v>135,800</v>
      </c>
      <c r="CD91" s="212" t="str">
        <f t="shared" si="14"/>
        <v>0.1358</v>
      </c>
      <c r="CE91" s="213" t="str">
        <f>$AY91*Assembly!AB$4+$AZ91*Assembly!AB$5+$BA91*Assembly!AB$6+$BB91*Assembly!AB$7+$BC91*Assembly!AB$8+$BD91*Assembly!AB$9+$BE91*Assembly!AB$10+$BF91*Assembly!AB$11+$BG91*Assembly!AB$12+$BH91*Assembly!AB$13+$BI91*Assembly!AB$14+$BJ91*Assembly!AB$15+$BK91*Assembly!AB$16+$BL91*Assembly!AB$17+$BM91*Assembly!AB$18+$BN91*Assembly!AB$19+$BO91*Assembly!AB$20+$BP91*Assembly!AB$21+$BQ91*Assembly!AB$22+$BR91*Assembly!AB$23+$BS91*Assembly!AB$24</f>
        <v>2,819</v>
      </c>
      <c r="CF91" s="198" t="str">
        <f>$AY91*Assembly!M$4+$AZ91*Assembly!M$5+$BA91*Assembly!M$6+$BB91*Assembly!M$7+$BC91*Assembly!M$8+$BD91*Assembly!M$9+$BE91*Assembly!M$10+$BF91*Assembly!M$11+$BG91*Assembly!M$12+$BH91*Assembly!M$13+$BI91*Assembly!M$14+$BJ91*Assembly!M$15+$BK91*Assembly!M$16+$BL91*Assembly!M$17+$BM91*Assembly!M$18+$BN91*Assembly!M$19+$BO91*Assembly!M$20+$BP91*Assembly!M$21+$BQ91*Assembly!M$22+$BR91*Assembly!M$23+$BS91*Assembly!M$24</f>
        <v>13,803</v>
      </c>
      <c r="CG91" s="198" t="str">
        <f>$AY91*Assembly!N$4+$AZ91*Assembly!N$5+$BA91*Assembly!N$6+$BB91*Assembly!N$7+$BC91*Assembly!N$8+$BD91*Assembly!N$9+$BE91*Assembly!N$10+$BF91*Assembly!N$11+$BG91*Assembly!N$12+$BH91*Assembly!N$13+$BI91*Assembly!N$14+$BJ91*Assembly!N$15+$BK91*Assembly!N$16+$BL91*Assembly!N$17+$BM91*Assembly!N$18+$BN91*Assembly!N$19+$BO91*Assembly!N$20+$BP91*Assembly!N$21+$BQ91*Assembly!N$22+$BR91*Assembly!N$23+$BS91*Assembly!N$24</f>
        <v>270</v>
      </c>
      <c r="CH91" s="198" t="str">
        <f>$AY91*Assembly!O$4+$AZ91*Assembly!O$5+$BA91*Assembly!O$6+$BB91*Assembly!O$7+$BC91*Assembly!O$8+$BD91*Assembly!O$9+$BE91*Assembly!O$10+$BF91*Assembly!O$11+$BG91*Assembly!O$12+$BH91*Assembly!O$13+$BI91*Assembly!O$14+$BJ91*Assembly!O$15+$BK91*Assembly!O$16+$BL91*Assembly!O$17+$BM91*Assembly!O$18+$BN91*Assembly!O$19+$BO91*Assembly!O$20+$BP91*Assembly!O$21+$BQ91*Assembly!O$22+$BR91*Assembly!O$23+$BS91*Assembly!O$24</f>
        <v>150</v>
      </c>
      <c r="CI91" s="195" t="str">
        <f>$AY91*Assembly!P$4+$AZ91*Assembly!P$5+$BA91*Assembly!P$6+$BB91*Assembly!P$7+$BC91*Assembly!P$8+$BD91*Assembly!P$9+$BE91*Assembly!P$10+$BF91*Assembly!P$11+$BG91*Assembly!P$12+$BH91*Assembly!P$13+$BI91*Assembly!P$14+$BJ91*Assembly!P$15+$BK91*Assembly!P$16+$BL91*Assembly!P$17+$BM91*Assembly!P$18+$BN91*Assembly!P$19+$BO91*Assembly!P$20+$BP91*Assembly!P$21+$BQ91*Assembly!P$22+$BR91*Assembly!P$23+$BS91*Assembly!P$24</f>
        <v>0</v>
      </c>
      <c r="CJ91" s="195" t="str">
        <f>$AY91*Assembly!Q$4+$AZ91*Assembly!Q$5+$BA91*Assembly!Q$6+$BB91*Assembly!Q$7+$BC91*Assembly!Q$8+$BD91*Assembly!Q$9+$BE91*Assembly!Q$10+$BF91*Assembly!Q$11+$BG91*Assembly!Q$12+$BH91*Assembly!Q$13+$BI91*Assembly!Q$14+$BJ91*Assembly!Q$15+$BK91*Assembly!Q$16+$BL91*Assembly!Q$17+$BM91*Assembly!Q$18+$BN91*Assembly!Q$19+$BO91*Assembly!Q$20+$BP91*Assembly!Q$21+$BQ91*Assembly!Q$22+$BR91*Assembly!Q$23+$BS91*Assembly!Q$24</f>
        <v>1</v>
      </c>
      <c r="CK91" s="198" t="str">
        <f>$AY91*Assembly!R$4+$AZ91*Assembly!R$5+$BA91*Assembly!R$6+$BB91*Assembly!R$7+$BC91*Assembly!R$8+$BD91*Assembly!R$9+$BE91*Assembly!R$10+$BF91*Assembly!R$11+$BG91*Assembly!R$12+$BH91*Assembly!R$13+$BI91*Assembly!R$14+$BJ91*Assembly!R$15+$BK91*Assembly!R$16+$BL91*Assembly!R$17+$BM91*Assembly!R$18+$BN91*Assembly!R$19+$BO91*Assembly!R$20+$BP91*Assembly!R$21+$BQ91*Assembly!R$22+$BR91*Assembly!R$23+$BS91*Assembly!R$24</f>
        <v>0</v>
      </c>
      <c r="CL91" s="195" t="str">
        <f>$AY91*Assembly!S$4+$AZ91*Assembly!S$5+$BA91*Assembly!S$6+$BB91*Assembly!S$7+$BC91*Assembly!S$8+$BD91*Assembly!S$9+$BE91*Assembly!S$10+$BF91*Assembly!S$11+$BG91*Assembly!S$12+$BH91*Assembly!S$13+$BI91*Assembly!S$14+$BJ91*Assembly!S$15+$BK91*Assembly!S$16+$BL91*Assembly!S$17+$BM91*Assembly!S$18+$BN91*Assembly!S$19+$BO91*Assembly!S$20+$BP91*Assembly!S$21+$BQ91*Assembly!S$22+$BR91*Assembly!S$23+$BS91*Assembly!S$24</f>
        <v>0</v>
      </c>
      <c r="CM91" s="195" t="str">
        <f>$AY91*Assembly!T$4+$AZ91*Assembly!T$5+$BA91*Assembly!T$6+$BB91*Assembly!T$7+$BC91*Assembly!T$8+$BD91*Assembly!T$9+$BE91*Assembly!T$10+$BF91*Assembly!T$11+$BG91*Assembly!T$12+$BH91*Assembly!T$13+$BI91*Assembly!T$14+$BJ91*Assembly!T$15+$BK91*Assembly!T$16+$BL91*Assembly!T$17+$BM91*Assembly!T$18+$BN91*Assembly!T$19+$BO91*Assembly!T$20+$BP91*Assembly!T$21+$BQ91*Assembly!T$22+$BR91*Assembly!T$23+$BS91*Assembly!T$24</f>
        <v>0</v>
      </c>
      <c r="CN91" s="195" t="str">
        <f>$AY91*Assembly!U$4+$AZ91*Assembly!U$5+$BA91*Assembly!U$6+$BB91*Assembly!U$7+$BC91*Assembly!U$8+$BD91*Assembly!U$9+$BE91*Assembly!U$10+$BF91*Assembly!U$11+$BG91*Assembly!U$12+$BH91*Assembly!U$13+$BI91*Assembly!U$14+$BJ91*Assembly!U$15+$BK91*Assembly!U$16+$BL91*Assembly!U$17+$BM91*Assembly!U$18+$BN91*Assembly!U$19+$BO91*Assembly!U$20+$BP91*Assembly!U$21+$BQ91*Assembly!U$22+$BR91*Assembly!U$23+$BS91*Assembly!U$24</f>
        <v>0</v>
      </c>
      <c r="CO91" s="198" t="str">
        <f>$AY91*Assembly!V$4+$AZ91*Assembly!V$5+$BA91*Assembly!V$6+$BB91*Assembly!V$7+$BC91*Assembly!V$8+$BD91*Assembly!V$9+$BE91*Assembly!V$10+$BF91*Assembly!V$11+$BG91*Assembly!V$12+$BH91*Assembly!V$13+$BI91*Assembly!V$14+$BJ91*Assembly!V$15+$BK91*Assembly!V$16+$BL91*Assembly!V$17+$BM91*Assembly!V$18+$BN91*Assembly!V$19+$BO91*Assembly!V$20+$BP91*Assembly!V$21+$BQ91*Assembly!V$22+$BR91*Assembly!V$23+$BS91*Assembly!V$24</f>
        <v>0</v>
      </c>
      <c r="CP91" s="198" t="str">
        <f>CF91*Refining!$F$3</f>
        <v>24,647</v>
      </c>
      <c r="CQ91" s="198" t="str">
        <f>CG91*Refining!$F$4</f>
        <v>844</v>
      </c>
      <c r="CR91" s="198" t="str">
        <f>CH91*Refining!$F$5</f>
        <v>625</v>
      </c>
      <c r="CS91" s="198" t="str">
        <f>CI91*Refining!$F$6</f>
        <v>0</v>
      </c>
      <c r="CT91" s="198" t="str">
        <f>CJ91*Refining!$F$7</f>
        <v>2</v>
      </c>
      <c r="CU91" s="198" t="str">
        <f>CK91*Refining!$F$8</f>
        <v>0</v>
      </c>
      <c r="CV91" s="198" t="str">
        <f>CL91*Refining!$F$9</f>
        <v>0</v>
      </c>
      <c r="CW91" s="198" t="str">
        <f>CM91*Refining!$F$10</f>
        <v>0</v>
      </c>
      <c r="CX91" s="198" t="str">
        <f>CN91*Refining!$F$11</f>
        <v>0</v>
      </c>
      <c r="CY91" s="198" t="str">
        <f>CO91*Refining!$F$12</f>
        <v>0</v>
      </c>
      <c r="CZ91" s="214" t="str">
        <f t="shared" ref="CZ91:DS91" si="367">IF(CF91 = 0, "", CF91)</f>
        <v>13,803</v>
      </c>
      <c r="DA91" s="215" t="str">
        <f t="shared" si="367"/>
        <v>270</v>
      </c>
      <c r="DB91" s="215" t="str">
        <f t="shared" si="367"/>
        <v>150</v>
      </c>
      <c r="DC91" s="215" t="str">
        <f t="shared" si="367"/>
        <v/>
      </c>
      <c r="DD91" s="215" t="str">
        <f t="shared" si="367"/>
        <v>1</v>
      </c>
      <c r="DE91" s="215" t="str">
        <f t="shared" si="367"/>
        <v/>
      </c>
      <c r="DF91" s="215" t="str">
        <f t="shared" si="367"/>
        <v/>
      </c>
      <c r="DG91" s="215" t="str">
        <f t="shared" si="367"/>
        <v/>
      </c>
      <c r="DH91" s="215" t="str">
        <f t="shared" si="367"/>
        <v/>
      </c>
      <c r="DI91" s="216" t="str">
        <f t="shared" si="367"/>
        <v/>
      </c>
      <c r="DJ91" s="214" t="str">
        <f t="shared" si="367"/>
        <v>24,647</v>
      </c>
      <c r="DK91" s="215" t="str">
        <f t="shared" si="367"/>
        <v>844</v>
      </c>
      <c r="DL91" s="215" t="str">
        <f t="shared" si="367"/>
        <v>625</v>
      </c>
      <c r="DM91" s="215" t="str">
        <f t="shared" si="367"/>
        <v/>
      </c>
      <c r="DN91" s="294" t="str">
        <f t="shared" si="367"/>
        <v>1.8</v>
      </c>
      <c r="DO91" s="215" t="str">
        <f t="shared" si="367"/>
        <v/>
      </c>
      <c r="DP91" s="215" t="str">
        <f t="shared" si="367"/>
        <v/>
      </c>
      <c r="DQ91" s="215" t="str">
        <f t="shared" si="367"/>
        <v/>
      </c>
      <c r="DR91" s="215" t="str">
        <f t="shared" si="367"/>
        <v/>
      </c>
      <c r="DS91" s="216" t="str">
        <f t="shared" si="367"/>
        <v/>
      </c>
      <c r="DT91" s="218" t="str">
        <f t="shared" si="16"/>
        <v>14,224</v>
      </c>
      <c r="DU91" s="219" t="str">
        <f t="shared" si="17"/>
        <v>26,118</v>
      </c>
      <c r="DV91" s="208" t="str">
        <f>CZ91*'Ores &amp; Ingots'!$C$3+DA91*'Ores &amp; Ingots'!$C$4+DB91*'Ores &amp; Ingots'!$C$5+DC91*'Ores &amp; Ingots'!$C$6+DD91*'Ores &amp; Ingots'!$C$7+DE91*'Ores &amp; Ingots'!$C$8+DF91*'Ores &amp; Ingots'!$C$9+DG91*'Ores &amp; Ingots'!$C$10+DH91*'Ores &amp; Ingots'!$C$11+DI91*'Ores &amp; Ingots'!$C$12</f>
        <v>1,800</v>
      </c>
      <c r="DW91" s="208" t="str">
        <f>DJ91*'Ores &amp; Ingots'!$B$3+DK91*'Ores &amp; Ingots'!$B$4+DL91*'Ores &amp; Ingots'!$B$5+DM91*'Ores &amp; Ingots'!$B$6+DN91*'Ores &amp; Ingots'!$B$7+DO91*'Ores &amp; Ingots'!$B$8+DP91*'Ores &amp; Ingots'!$B$9+DQ91*'Ores &amp; Ingots'!$B$10+DR91*'Ores &amp; Ingots'!$B$11+DS91*'Ores &amp; Ingots'!$B$12</f>
        <v>9,664</v>
      </c>
      <c r="DX91" s="219" t="str">
        <f>CZ91*Refining!$G$3+DA91*Refining!$G$4+DB91*Refining!$G$5+DC91*Refining!$G$6+DD91*Refining!$G$7+DE91*Refining!$G$8+DF91*Refining!$G$9+DG91*Refining!$G$10+DH91*Refining!$G$11+DI91*Refining!$G$12</f>
        <v>4,170</v>
      </c>
      <c r="DY91" s="219" t="str">
        <f t="shared" si="18"/>
        <v>648,659</v>
      </c>
      <c r="DZ91" s="220" t="str">
        <f t="shared" si="19"/>
        <v>0.6487</v>
      </c>
      <c r="EA91" s="218" t="str">
        <f t="shared" si="20"/>
        <v>5,088</v>
      </c>
      <c r="EB91" s="221" t="str">
        <f t="shared" ref="EB91:EC91" si="368">EA91/60</f>
        <v>84.8</v>
      </c>
      <c r="EC91" s="221" t="str">
        <f t="shared" si="368"/>
        <v>1.4</v>
      </c>
      <c r="ED91" s="218" t="str">
        <f t="shared" si="22"/>
        <v>784,459</v>
      </c>
      <c r="EE91" s="221" t="str">
        <f t="shared" ref="EE91:EF91" si="369">ED91/1000</f>
        <v>784.5</v>
      </c>
      <c r="EF91" s="222" t="str">
        <f t="shared" si="369"/>
        <v>0.78</v>
      </c>
      <c r="EG91" s="212" t="str">
        <f t="shared" si="24"/>
        <v>0.7845</v>
      </c>
      <c r="EH91" s="295" t="str">
        <f t="shared" si="25"/>
        <v>1:24:48</v>
      </c>
      <c r="EI91" s="225">
        <v>1048.0</v>
      </c>
    </row>
    <row r="92">
      <c r="A92" s="33"/>
      <c r="B92" s="226" t="s">
        <v>980</v>
      </c>
      <c r="C92" s="227" t="s">
        <v>885</v>
      </c>
      <c r="D92" s="227">
        <v>1.0</v>
      </c>
      <c r="E92" s="227">
        <v>1.0</v>
      </c>
      <c r="F92" s="227">
        <v>1.0</v>
      </c>
      <c r="G92" s="228" t="str">
        <f t="shared" si="5"/>
        <v>0.1</v>
      </c>
      <c r="H92" s="229">
        <v>25.0</v>
      </c>
      <c r="I92" s="229">
        <v>25.0</v>
      </c>
      <c r="J92" s="229" t="str">
        <f>H92/Main!$D$9</f>
        <v>25</v>
      </c>
      <c r="K92" s="229" t="str">
        <f>I92/Main!$D$10</f>
        <v>25</v>
      </c>
      <c r="L92" s="229" t="str">
        <f t="shared" si="6"/>
        <v>1</v>
      </c>
      <c r="M92" s="229">
        <v>1.0</v>
      </c>
      <c r="N92" s="344">
        <v>0.6</v>
      </c>
      <c r="O92" s="344">
        <v>0.6</v>
      </c>
      <c r="P92" s="230"/>
      <c r="Q92" s="231"/>
      <c r="R92" s="230"/>
      <c r="S92" s="232"/>
      <c r="T92" s="232"/>
      <c r="U92" s="231">
        <v>448000.0</v>
      </c>
      <c r="V92" s="230"/>
      <c r="W92" s="232"/>
      <c r="X92" s="232"/>
      <c r="Y92" s="230"/>
      <c r="Z92" s="230"/>
      <c r="AA92" s="230"/>
      <c r="AB92" s="230"/>
      <c r="AC92" s="334"/>
      <c r="AD92" s="225">
        <v>25.0</v>
      </c>
      <c r="AE92" s="225">
        <v>0.0</v>
      </c>
      <c r="AF92" s="225">
        <v>0.0</v>
      </c>
      <c r="AG92" s="225">
        <v>1.0</v>
      </c>
      <c r="AH92" s="225">
        <v>5.0</v>
      </c>
      <c r="AI92" s="225">
        <v>0.0</v>
      </c>
      <c r="AJ92" s="225">
        <v>2.0</v>
      </c>
      <c r="AK92" s="309">
        <v>3.0</v>
      </c>
      <c r="AL92" s="225">
        <v>0.0</v>
      </c>
      <c r="AM92" s="225">
        <v>0.0</v>
      </c>
      <c r="AN92" s="225">
        <v>0.0</v>
      </c>
      <c r="AO92" s="225">
        <v>0.0</v>
      </c>
      <c r="AP92" s="225">
        <v>0.0</v>
      </c>
      <c r="AQ92" s="225">
        <v>0.0</v>
      </c>
      <c r="AR92" s="225">
        <v>0.0</v>
      </c>
      <c r="AS92" s="225">
        <v>0.0</v>
      </c>
      <c r="AT92" s="225">
        <v>0.0</v>
      </c>
      <c r="AU92" s="225">
        <v>0.0</v>
      </c>
      <c r="AV92" s="225">
        <v>0.0</v>
      </c>
      <c r="AW92" s="225">
        <v>0.0</v>
      </c>
      <c r="AX92" s="225">
        <v>0.0</v>
      </c>
      <c r="AY92" s="236" t="str">
        <f t="shared" ref="AY92:BS92" si="370">IF(AD92 = 0, "", AD92)</f>
        <v>25</v>
      </c>
      <c r="AZ92" s="227" t="str">
        <f t="shared" si="370"/>
        <v/>
      </c>
      <c r="BA92" s="227" t="str">
        <f t="shared" si="370"/>
        <v/>
      </c>
      <c r="BB92" s="227" t="str">
        <f t="shared" si="370"/>
        <v>1</v>
      </c>
      <c r="BC92" s="227" t="str">
        <f t="shared" si="370"/>
        <v>5</v>
      </c>
      <c r="BD92" s="227" t="str">
        <f t="shared" si="370"/>
        <v/>
      </c>
      <c r="BE92" s="227" t="str">
        <f t="shared" si="370"/>
        <v>2</v>
      </c>
      <c r="BF92" s="237" t="str">
        <f t="shared" si="370"/>
        <v>3</v>
      </c>
      <c r="BG92" s="227" t="str">
        <f t="shared" si="370"/>
        <v/>
      </c>
      <c r="BH92" s="227" t="str">
        <f t="shared" si="370"/>
        <v/>
      </c>
      <c r="BI92" s="227" t="str">
        <f t="shared" si="370"/>
        <v/>
      </c>
      <c r="BJ92" s="227" t="str">
        <f t="shared" si="370"/>
        <v/>
      </c>
      <c r="BK92" s="227" t="str">
        <f t="shared" si="370"/>
        <v/>
      </c>
      <c r="BL92" s="227" t="str">
        <f t="shared" si="370"/>
        <v/>
      </c>
      <c r="BM92" s="227" t="str">
        <f t="shared" si="370"/>
        <v/>
      </c>
      <c r="BN92" s="227" t="str">
        <f t="shared" si="370"/>
        <v/>
      </c>
      <c r="BO92" s="227" t="str">
        <f t="shared" si="370"/>
        <v/>
      </c>
      <c r="BP92" s="227" t="str">
        <f t="shared" si="370"/>
        <v/>
      </c>
      <c r="BQ92" s="227" t="str">
        <f t="shared" si="370"/>
        <v/>
      </c>
      <c r="BR92" s="227" t="str">
        <f t="shared" si="370"/>
        <v/>
      </c>
      <c r="BS92" s="238" t="str">
        <f t="shared" si="370"/>
        <v/>
      </c>
      <c r="BT92" s="239" t="str">
        <f>$AY92*Assembly!Y$4+$AZ92*Assembly!Y$5+$BA92*Assembly!Y$6+$BB92*Assembly!Y$7+$BC92*Assembly!Y$8+$BD92*Assembly!Y$9+$BE92*Assembly!Y$10+$BF92*Assembly!Y$11+$BG92*Assembly!Y$12+$BH92*Assembly!Y$13+$BI92*Assembly!Y$14+$BJ92*Assembly!Y$15+$BK92*Assembly!Y$16+$BL92*Assembly!Y$17+$BM92*Assembly!Y$18+$BN92*Assembly!Y$19+$BO92*Assembly!Y$20+$BP92*Assembly!Y$21+$BQ92*Assembly!Y$22+$BR92*Assembly!Y$23+$BS92*Assembly!Y$24</f>
        <v>614</v>
      </c>
      <c r="BU92" s="225" t="str">
        <f t="shared" si="8"/>
        <v>4,909</v>
      </c>
      <c r="BV92" s="301" t="str">
        <f t="shared" si="371"/>
        <v>730 N</v>
      </c>
      <c r="BW92" s="225" t="str">
        <f>$AY92*Assembly!AC$4+$AZ92*Assembly!AC$5+$BA92*Assembly!AC$6+$BB92*Assembly!AC$7+$BC92*Assembly!AC$8+$BD92*Assembly!AC$9+$BE92*Assembly!AC$10+$BF92*Assembly!AC$11+$BG92*Assembly!AC$12+$BH92*Assembly!AC$13+$BI92*Assembly!AC$14+$BJ92*Assembly!AC$15+$BK92*Assembly!AC$16+$BL92*Assembly!AC$17+$BM92*Assembly!AC$18+$BN92*Assembly!AC$19+$BO92*Assembly!AC$20+$BP92*Assembly!AC$21+$BQ92*Assembly!AC$22+$BR92*Assembly!AC$23+$BS92*Assembly!AC$24</f>
        <v>2,793</v>
      </c>
      <c r="BX92" s="240" t="str">
        <f t="shared" si="9"/>
        <v>4.55</v>
      </c>
      <c r="BY92" s="241" t="str">
        <f t="shared" si="10"/>
        <v>22344</v>
      </c>
      <c r="BZ92" s="242" t="str">
        <f t="shared" si="11"/>
        <v>0.6</v>
      </c>
      <c r="CA92" s="241" t="str">
        <f t="shared" si="12"/>
        <v>112</v>
      </c>
      <c r="CB92" s="225" t="str">
        <f>$AY92*Assembly!X$4+$AZ92*Assembly!X$5+$BA92*Assembly!X$6+$BB92*Assembly!X$7+$BC92*Assembly!X$8+$BD92*Assembly!X$9+$BE92*Assembly!X$10+$BF92*Assembly!X$11+$BG92*Assembly!X$12+$BH92*Assembly!X$13+$BI92*Assembly!X$14+$BJ92*Assembly!X$15+$BK92*Assembly!X$16+$BL92*Assembly!X$17+$BM92*Assembly!X$18+$BN92*Assembly!X$19+$BO92*Assembly!X$20+$BP92*Assembly!X$21+$BQ92*Assembly!X$22+$BR92*Assembly!X$23+$BS92*Assembly!X$24</f>
        <v>51</v>
      </c>
      <c r="CC92" s="225" t="str">
        <f t="shared" si="13"/>
        <v>7,933</v>
      </c>
      <c r="CD92" s="223" t="str">
        <f t="shared" si="14"/>
        <v>0.0079</v>
      </c>
      <c r="CE92" s="243" t="str">
        <f>$AY92*Assembly!AB$4+$AZ92*Assembly!AB$5+$BA92*Assembly!AB$6+$BB92*Assembly!AB$7+$BC92*Assembly!AB$8+$BD92*Assembly!AB$9+$BE92*Assembly!AB$10+$BF92*Assembly!AB$11+$BG92*Assembly!AB$12+$BH92*Assembly!AB$13+$BI92*Assembly!AB$14+$BJ92*Assembly!AB$15+$BK92*Assembly!AB$16+$BL92*Assembly!AB$17+$BM92*Assembly!AB$18+$BN92*Assembly!AB$19+$BO92*Assembly!AB$20+$BP92*Assembly!AB$21+$BQ92*Assembly!AB$22+$BR92*Assembly!AB$23+$BS92*Assembly!AB$24</f>
        <v>142</v>
      </c>
      <c r="CF92" s="231" t="str">
        <f>$AY92*Assembly!M$4+$AZ92*Assembly!M$5+$BA92*Assembly!M$6+$BB92*Assembly!M$7+$BC92*Assembly!M$8+$BD92*Assembly!M$9+$BE92*Assembly!M$10+$BF92*Assembly!M$11+$BG92*Assembly!M$12+$BH92*Assembly!M$13+$BI92*Assembly!M$14+$BJ92*Assembly!M$15+$BK92*Assembly!M$16+$BL92*Assembly!M$17+$BM92*Assembly!M$18+$BN92*Assembly!M$19+$BO92*Assembly!M$20+$BP92*Assembly!M$21+$BQ92*Assembly!M$22+$BR92*Assembly!M$23+$BS92*Assembly!M$24</f>
        <v>647</v>
      </c>
      <c r="CG92" s="231" t="str">
        <f>$AY92*Assembly!N$4+$AZ92*Assembly!N$5+$BA92*Assembly!N$6+$BB92*Assembly!N$7+$BC92*Assembly!N$8+$BD92*Assembly!N$9+$BE92*Assembly!N$10+$BF92*Assembly!N$11+$BG92*Assembly!N$12+$BH92*Assembly!N$13+$BI92*Assembly!N$14+$BJ92*Assembly!N$15+$BK92*Assembly!N$16+$BL92*Assembly!N$17+$BM92*Assembly!N$18+$BN92*Assembly!N$19+$BO92*Assembly!N$20+$BP92*Assembly!N$21+$BQ92*Assembly!N$22+$BR92*Assembly!N$23+$BS92*Assembly!N$24</f>
        <v>10</v>
      </c>
      <c r="CH92" s="231" t="str">
        <f>$AY92*Assembly!O$4+$AZ92*Assembly!O$5+$BA92*Assembly!O$6+$BB92*Assembly!O$7+$BC92*Assembly!O$8+$BD92*Assembly!O$9+$BE92*Assembly!O$10+$BF92*Assembly!O$11+$BG92*Assembly!O$12+$BH92*Assembly!O$13+$BI92*Assembly!O$14+$BJ92*Assembly!O$15+$BK92*Assembly!O$16+$BL92*Assembly!O$17+$BM92*Assembly!O$18+$BN92*Assembly!O$19+$BO92*Assembly!O$20+$BP92*Assembly!O$21+$BQ92*Assembly!O$22+$BR92*Assembly!O$23+$BS92*Assembly!O$24</f>
        <v>0</v>
      </c>
      <c r="CI92" s="229" t="str">
        <f>$AY92*Assembly!P$4+$AZ92*Assembly!P$5+$BA92*Assembly!P$6+$BB92*Assembly!P$7+$BC92*Assembly!P$8+$BD92*Assembly!P$9+$BE92*Assembly!P$10+$BF92*Assembly!P$11+$BG92*Assembly!P$12+$BH92*Assembly!P$13+$BI92*Assembly!P$14+$BJ92*Assembly!P$15+$BK92*Assembly!P$16+$BL92*Assembly!P$17+$BM92*Assembly!P$18+$BN92*Assembly!P$19+$BO92*Assembly!P$20+$BP92*Assembly!P$21+$BQ92*Assembly!P$22+$BR92*Assembly!P$23+$BS92*Assembly!P$24</f>
        <v>0</v>
      </c>
      <c r="CJ92" s="229" t="str">
        <f>$AY92*Assembly!Q$4+$AZ92*Assembly!Q$5+$BA92*Assembly!Q$6+$BB92*Assembly!Q$7+$BC92*Assembly!Q$8+$BD92*Assembly!Q$9+$BE92*Assembly!Q$10+$BF92*Assembly!Q$11+$BG92*Assembly!Q$12+$BH92*Assembly!Q$13+$BI92*Assembly!Q$14+$BJ92*Assembly!Q$15+$BK92*Assembly!Q$16+$BL92*Assembly!Q$17+$BM92*Assembly!Q$18+$BN92*Assembly!Q$19+$BO92*Assembly!Q$20+$BP92*Assembly!Q$21+$BQ92*Assembly!Q$22+$BR92*Assembly!Q$23+$BS92*Assembly!Q$24</f>
        <v>0.6</v>
      </c>
      <c r="CK92" s="231" t="str">
        <f>$AY92*Assembly!R$4+$AZ92*Assembly!R$5+$BA92*Assembly!R$6+$BB92*Assembly!R$7+$BC92*Assembly!R$8+$BD92*Assembly!R$9+$BE92*Assembly!R$10+$BF92*Assembly!R$11+$BG92*Assembly!R$12+$BH92*Assembly!R$13+$BI92*Assembly!R$14+$BJ92*Assembly!R$15+$BK92*Assembly!R$16+$BL92*Assembly!R$17+$BM92*Assembly!R$18+$BN92*Assembly!R$19+$BO92*Assembly!R$20+$BP92*Assembly!R$21+$BQ92*Assembly!R$22+$BR92*Assembly!R$23+$BS92*Assembly!R$24</f>
        <v>0</v>
      </c>
      <c r="CL92" s="229" t="str">
        <f>$AY92*Assembly!S$4+$AZ92*Assembly!S$5+$BA92*Assembly!S$6+$BB92*Assembly!S$7+$BC92*Assembly!S$8+$BD92*Assembly!S$9+$BE92*Assembly!S$10+$BF92*Assembly!S$11+$BG92*Assembly!S$12+$BH92*Assembly!S$13+$BI92*Assembly!S$14+$BJ92*Assembly!S$15+$BK92*Assembly!S$16+$BL92*Assembly!S$17+$BM92*Assembly!S$18+$BN92*Assembly!S$19+$BO92*Assembly!S$20+$BP92*Assembly!S$21+$BQ92*Assembly!S$22+$BR92*Assembly!S$23+$BS92*Assembly!S$24</f>
        <v>0</v>
      </c>
      <c r="CM92" s="229" t="str">
        <f>$AY92*Assembly!T$4+$AZ92*Assembly!T$5+$BA92*Assembly!T$6+$BB92*Assembly!T$7+$BC92*Assembly!T$8+$BD92*Assembly!T$9+$BE92*Assembly!T$10+$BF92*Assembly!T$11+$BG92*Assembly!T$12+$BH92*Assembly!T$13+$BI92*Assembly!T$14+$BJ92*Assembly!T$15+$BK92*Assembly!T$16+$BL92*Assembly!T$17+$BM92*Assembly!T$18+$BN92*Assembly!T$19+$BO92*Assembly!T$20+$BP92*Assembly!T$21+$BQ92*Assembly!T$22+$BR92*Assembly!T$23+$BS92*Assembly!T$24</f>
        <v>0</v>
      </c>
      <c r="CN92" s="229" t="str">
        <f>$AY92*Assembly!U$4+$AZ92*Assembly!U$5+$BA92*Assembly!U$6+$BB92*Assembly!U$7+$BC92*Assembly!U$8+$BD92*Assembly!U$9+$BE92*Assembly!U$10+$BF92*Assembly!U$11+$BG92*Assembly!U$12+$BH92*Assembly!U$13+$BI92*Assembly!U$14+$BJ92*Assembly!U$15+$BK92*Assembly!U$16+$BL92*Assembly!U$17+$BM92*Assembly!U$18+$BN92*Assembly!U$19+$BO92*Assembly!U$20+$BP92*Assembly!U$21+$BQ92*Assembly!U$22+$BR92*Assembly!U$23+$BS92*Assembly!U$24</f>
        <v>0</v>
      </c>
      <c r="CO92" s="231" t="str">
        <f>$AY92*Assembly!V$4+$AZ92*Assembly!V$5+$BA92*Assembly!V$6+$BB92*Assembly!V$7+$BC92*Assembly!V$8+$BD92*Assembly!V$9+$BE92*Assembly!V$10+$BF92*Assembly!V$11+$BG92*Assembly!V$12+$BH92*Assembly!V$13+$BI92*Assembly!V$14+$BJ92*Assembly!V$15+$BK92*Assembly!V$16+$BL92*Assembly!V$17+$BM92*Assembly!V$18+$BN92*Assembly!V$19+$BO92*Assembly!V$20+$BP92*Assembly!V$21+$BQ92*Assembly!V$22+$BR92*Assembly!V$23+$BS92*Assembly!V$24</f>
        <v>0</v>
      </c>
      <c r="CP92" s="231" t="str">
        <f>CF92*Refining!$F$3</f>
        <v>1,154</v>
      </c>
      <c r="CQ92" s="231" t="str">
        <f>CG92*Refining!$F$4</f>
        <v>31</v>
      </c>
      <c r="CR92" s="231" t="str">
        <f>CH92*Refining!$F$5</f>
        <v>0</v>
      </c>
      <c r="CS92" s="231" t="str">
        <f>CI92*Refining!$F$6</f>
        <v>0</v>
      </c>
      <c r="CT92" s="231" t="str">
        <f>CJ92*Refining!$F$7</f>
        <v>1</v>
      </c>
      <c r="CU92" s="231" t="str">
        <f>CK92*Refining!$F$8</f>
        <v>0</v>
      </c>
      <c r="CV92" s="231" t="str">
        <f>CL92*Refining!$F$9</f>
        <v>0</v>
      </c>
      <c r="CW92" s="231" t="str">
        <f>CM92*Refining!$F$10</f>
        <v>0</v>
      </c>
      <c r="CX92" s="231" t="str">
        <f>CN92*Refining!$F$11</f>
        <v>0</v>
      </c>
      <c r="CY92" s="231" t="str">
        <f>CO92*Refining!$F$12</f>
        <v>0</v>
      </c>
      <c r="CZ92" s="244" t="str">
        <f t="shared" ref="CZ92:DS92" si="372">IF(CF92 = 0, "", CF92)</f>
        <v>647</v>
      </c>
      <c r="DA92" s="245" t="str">
        <f t="shared" si="372"/>
        <v>10</v>
      </c>
      <c r="DB92" s="245" t="str">
        <f t="shared" si="372"/>
        <v/>
      </c>
      <c r="DC92" s="245" t="str">
        <f t="shared" si="372"/>
        <v/>
      </c>
      <c r="DD92" s="245" t="str">
        <f t="shared" si="372"/>
        <v>0.6</v>
      </c>
      <c r="DE92" s="245" t="str">
        <f t="shared" si="372"/>
        <v/>
      </c>
      <c r="DF92" s="245" t="str">
        <f t="shared" si="372"/>
        <v/>
      </c>
      <c r="DG92" s="245" t="str">
        <f t="shared" si="372"/>
        <v/>
      </c>
      <c r="DH92" s="245" t="str">
        <f t="shared" si="372"/>
        <v/>
      </c>
      <c r="DI92" s="246" t="str">
        <f t="shared" si="372"/>
        <v/>
      </c>
      <c r="DJ92" s="244" t="str">
        <f t="shared" si="372"/>
        <v>1,154</v>
      </c>
      <c r="DK92" s="245" t="str">
        <f t="shared" si="372"/>
        <v>31</v>
      </c>
      <c r="DL92" s="245" t="str">
        <f t="shared" si="372"/>
        <v/>
      </c>
      <c r="DM92" s="245" t="str">
        <f t="shared" si="372"/>
        <v/>
      </c>
      <c r="DN92" s="247" t="str">
        <f t="shared" si="372"/>
        <v>1.1</v>
      </c>
      <c r="DO92" s="245" t="str">
        <f t="shared" si="372"/>
        <v/>
      </c>
      <c r="DP92" s="245" t="str">
        <f t="shared" si="372"/>
        <v/>
      </c>
      <c r="DQ92" s="245" t="str">
        <f t="shared" si="372"/>
        <v/>
      </c>
      <c r="DR92" s="245" t="str">
        <f t="shared" si="372"/>
        <v/>
      </c>
      <c r="DS92" s="246" t="str">
        <f t="shared" si="372"/>
        <v/>
      </c>
      <c r="DT92" s="248" t="str">
        <f t="shared" si="16"/>
        <v>657</v>
      </c>
      <c r="DU92" s="249" t="str">
        <f t="shared" si="17"/>
        <v>1,187</v>
      </c>
      <c r="DV92" s="225" t="str">
        <f>CZ92*'Ores &amp; Ingots'!$C$3+DA92*'Ores &amp; Ingots'!$C$4+DB92*'Ores &amp; Ingots'!$C$5+DC92*'Ores &amp; Ingots'!$C$6+DD92*'Ores &amp; Ingots'!$C$7+DE92*'Ores &amp; Ingots'!$C$8+DF92*'Ores &amp; Ingots'!$C$9+DG92*'Ores &amp; Ingots'!$C$10+DH92*'Ores &amp; Ingots'!$C$11+DI92*'Ores &amp; Ingots'!$C$12</f>
        <v>83</v>
      </c>
      <c r="DW92" s="225" t="str">
        <f>DJ92*'Ores &amp; Ingots'!$B$3+DK92*'Ores &amp; Ingots'!$B$4+DL92*'Ores &amp; Ingots'!$B$5+DM92*'Ores &amp; Ingots'!$B$6+DN92*'Ores &amp; Ingots'!$B$7+DO92*'Ores &amp; Ingots'!$B$8+DP92*'Ores &amp; Ingots'!$B$9+DQ92*'Ores &amp; Ingots'!$B$10+DR92*'Ores &amp; Ingots'!$B$11+DS92*'Ores &amp; Ingots'!$B$12</f>
        <v>439</v>
      </c>
      <c r="DX92" s="249" t="str">
        <f>CZ92*Refining!$G$3+DA92*Refining!$G$4+DB92*Refining!$G$5+DC92*Refining!$G$6+DD92*Refining!$G$7+DE92*Refining!$G$8+DF92*Refining!$G$9+DG92*Refining!$G$10+DH92*Refining!$G$11+DI92*Refining!$G$12</f>
        <v>93</v>
      </c>
      <c r="DY92" s="249" t="str">
        <f t="shared" si="18"/>
        <v>14,463</v>
      </c>
      <c r="DZ92" s="250" t="str">
        <f t="shared" si="19"/>
        <v>0.0145</v>
      </c>
      <c r="EA92" s="248" t="str">
        <f t="shared" si="20"/>
        <v>169</v>
      </c>
      <c r="EB92" s="251" t="str">
        <f t="shared" ref="EB92:EC92" si="373">EA92/60</f>
        <v>2.8</v>
      </c>
      <c r="EC92" s="251" t="str">
        <f t="shared" si="373"/>
        <v>0.0</v>
      </c>
      <c r="ED92" s="248" t="str">
        <f t="shared" si="22"/>
        <v>22,396</v>
      </c>
      <c r="EE92" s="251" t="str">
        <f t="shared" ref="EE92:EF92" si="374">ED92/1000</f>
        <v>22.4</v>
      </c>
      <c r="EF92" s="252" t="str">
        <f t="shared" si="374"/>
        <v>0.02</v>
      </c>
      <c r="EG92" s="223" t="str">
        <f t="shared" si="24"/>
        <v>0.0224</v>
      </c>
      <c r="EH92" s="224" t="str">
        <f t="shared" si="25"/>
        <v>0:02:49</v>
      </c>
      <c r="EI92" s="225" t="s">
        <v>12</v>
      </c>
    </row>
    <row r="93">
      <c r="A93" s="33"/>
      <c r="B93" s="226" t="s">
        <v>981</v>
      </c>
      <c r="C93" s="227" t="s">
        <v>886</v>
      </c>
      <c r="D93" s="227">
        <v>1.0</v>
      </c>
      <c r="E93" s="227">
        <v>2.0</v>
      </c>
      <c r="F93" s="227">
        <v>3.0</v>
      </c>
      <c r="G93" s="253" t="str">
        <f t="shared" si="5"/>
        <v>93.8</v>
      </c>
      <c r="H93" s="254">
        <v>40.0</v>
      </c>
      <c r="I93" s="254">
        <v>40.0</v>
      </c>
      <c r="J93" s="254" t="str">
        <f>H93/Main!$D$9</f>
        <v>40</v>
      </c>
      <c r="K93" s="254" t="str">
        <f>I93/Main!$D$10</f>
        <v>40</v>
      </c>
      <c r="L93" s="254" t="str">
        <f t="shared" si="6"/>
        <v>1</v>
      </c>
      <c r="M93" s="254">
        <v>1.0</v>
      </c>
      <c r="N93" s="256" t="s">
        <v>12</v>
      </c>
      <c r="O93" s="255"/>
      <c r="P93" s="255"/>
      <c r="Q93" s="256"/>
      <c r="R93" s="255"/>
      <c r="S93" s="257"/>
      <c r="T93" s="257"/>
      <c r="U93" s="255"/>
      <c r="V93" s="255"/>
      <c r="W93" s="257"/>
      <c r="X93" s="257"/>
      <c r="Y93" s="255"/>
      <c r="Z93" s="255"/>
      <c r="AA93" s="255"/>
      <c r="AB93" s="255"/>
      <c r="AC93" s="335" t="s">
        <v>913</v>
      </c>
      <c r="AD93" s="225">
        <v>150.0</v>
      </c>
      <c r="AE93" s="225">
        <v>0.0</v>
      </c>
      <c r="AF93" s="225">
        <v>0.0</v>
      </c>
      <c r="AG93" s="225">
        <v>4.0</v>
      </c>
      <c r="AH93" s="225">
        <v>10.0</v>
      </c>
      <c r="AI93" s="225">
        <v>0.0</v>
      </c>
      <c r="AJ93" s="309">
        <v>6.0</v>
      </c>
      <c r="AK93" s="225">
        <v>0.0</v>
      </c>
      <c r="AL93" s="225">
        <v>0.0</v>
      </c>
      <c r="AM93" s="225">
        <v>0.0</v>
      </c>
      <c r="AN93" s="225">
        <v>0.0</v>
      </c>
      <c r="AO93" s="225">
        <v>0.0</v>
      </c>
      <c r="AP93" s="225">
        <v>0.0</v>
      </c>
      <c r="AQ93" s="225">
        <v>0.0</v>
      </c>
      <c r="AR93" s="225">
        <v>0.0</v>
      </c>
      <c r="AS93" s="225">
        <v>0.0</v>
      </c>
      <c r="AT93" s="225">
        <v>0.0</v>
      </c>
      <c r="AU93" s="225">
        <v>0.0</v>
      </c>
      <c r="AV93" s="225">
        <v>0.0</v>
      </c>
      <c r="AW93" s="225">
        <v>0.0</v>
      </c>
      <c r="AX93" s="225">
        <v>0.0</v>
      </c>
      <c r="AY93" s="236" t="str">
        <f t="shared" ref="AY93:BS93" si="375">IF(AD93 = 0, "", AD93)</f>
        <v>150</v>
      </c>
      <c r="AZ93" s="227" t="str">
        <f t="shared" si="375"/>
        <v/>
      </c>
      <c r="BA93" s="227" t="str">
        <f t="shared" si="375"/>
        <v/>
      </c>
      <c r="BB93" s="227" t="str">
        <f t="shared" si="375"/>
        <v>4</v>
      </c>
      <c r="BC93" s="227" t="str">
        <f t="shared" si="375"/>
        <v>10</v>
      </c>
      <c r="BD93" s="227" t="str">
        <f t="shared" si="375"/>
        <v/>
      </c>
      <c r="BE93" s="237" t="str">
        <f t="shared" si="375"/>
        <v>6</v>
      </c>
      <c r="BF93" s="227" t="str">
        <f t="shared" si="375"/>
        <v/>
      </c>
      <c r="BG93" s="227" t="str">
        <f t="shared" si="375"/>
        <v/>
      </c>
      <c r="BH93" s="227" t="str">
        <f t="shared" si="375"/>
        <v/>
      </c>
      <c r="BI93" s="227" t="str">
        <f t="shared" si="375"/>
        <v/>
      </c>
      <c r="BJ93" s="227" t="str">
        <f t="shared" si="375"/>
        <v/>
      </c>
      <c r="BK93" s="227" t="str">
        <f t="shared" si="375"/>
        <v/>
      </c>
      <c r="BL93" s="227" t="str">
        <f t="shared" si="375"/>
        <v/>
      </c>
      <c r="BM93" s="227" t="str">
        <f t="shared" si="375"/>
        <v/>
      </c>
      <c r="BN93" s="227" t="str">
        <f t="shared" si="375"/>
        <v/>
      </c>
      <c r="BO93" s="227" t="str">
        <f t="shared" si="375"/>
        <v/>
      </c>
      <c r="BP93" s="227" t="str">
        <f t="shared" si="375"/>
        <v/>
      </c>
      <c r="BQ93" s="227" t="str">
        <f t="shared" si="375"/>
        <v/>
      </c>
      <c r="BR93" s="227" t="str">
        <f t="shared" si="375"/>
        <v/>
      </c>
      <c r="BS93" s="238" t="str">
        <f t="shared" si="375"/>
        <v/>
      </c>
      <c r="BT93" s="239" t="str">
        <f>$AY93*Assembly!Y$4+$AZ93*Assembly!Y$5+$BA93*Assembly!Y$6+$BB93*Assembly!Y$7+$BC93*Assembly!Y$8+$BD93*Assembly!Y$9+$BE93*Assembly!Y$10+$BF93*Assembly!Y$11+$BG93*Assembly!Y$12+$BH93*Assembly!Y$13+$BI93*Assembly!Y$14+$BJ93*Assembly!Y$15+$BK93*Assembly!Y$16+$BL93*Assembly!Y$17+$BM93*Assembly!Y$18+$BN93*Assembly!Y$19+$BO93*Assembly!Y$20+$BP93*Assembly!Y$21+$BQ93*Assembly!Y$22+$BR93*Assembly!Y$23+$BS93*Assembly!Y$24</f>
        <v>3,324</v>
      </c>
      <c r="BU93" s="225" t="str">
        <f t="shared" si="8"/>
        <v>35</v>
      </c>
      <c r="BV93" s="225"/>
      <c r="BW93" s="225" t="str">
        <f>$AY93*Assembly!AC$4+$AZ93*Assembly!AC$5+$BA93*Assembly!AC$6+$BB93*Assembly!AC$7+$BC93*Assembly!AC$8+$BD93*Assembly!AC$9+$BE93*Assembly!AC$10+$BF93*Assembly!AC$11+$BG93*Assembly!AC$12+$BH93*Assembly!AC$13+$BI93*Assembly!AC$14+$BJ93*Assembly!AC$15+$BK93*Assembly!AC$16+$BL93*Assembly!AC$17+$BM93*Assembly!AC$18+$BN93*Assembly!AC$19+$BO93*Assembly!AC$20+$BP93*Assembly!AC$21+$BQ93*Assembly!AC$22+$BR93*Assembly!AC$23+$BS93*Assembly!AC$24</f>
        <v>15,780</v>
      </c>
      <c r="BX93" s="240" t="str">
        <f t="shared" si="9"/>
        <v>4.75</v>
      </c>
      <c r="BY93" s="241" t="str">
        <f t="shared" si="10"/>
        <v>168</v>
      </c>
      <c r="BZ93" s="242" t="str">
        <f t="shared" si="11"/>
        <v>445.1</v>
      </c>
      <c r="CA93" s="241" t="str">
        <f t="shared" si="12"/>
        <v>395</v>
      </c>
      <c r="CB93" s="225" t="str">
        <f>$AY93*Assembly!X$4+$AZ93*Assembly!X$5+$BA93*Assembly!X$6+$BB93*Assembly!X$7+$BC93*Assembly!X$8+$BD93*Assembly!X$9+$BE93*Assembly!X$10+$BF93*Assembly!X$11+$BG93*Assembly!X$12+$BH93*Assembly!X$13+$BI93*Assembly!X$14+$BJ93*Assembly!X$15+$BK93*Assembly!X$16+$BL93*Assembly!X$17+$BM93*Assembly!X$18+$BN93*Assembly!X$19+$BO93*Assembly!X$20+$BP93*Assembly!X$21+$BQ93*Assembly!X$22+$BR93*Assembly!X$23+$BS93*Assembly!X$24</f>
        <v>200</v>
      </c>
      <c r="CC93" s="225" t="str">
        <f t="shared" si="13"/>
        <v>31,111</v>
      </c>
      <c r="CD93" s="223" t="str">
        <f t="shared" si="14"/>
        <v>0.0311</v>
      </c>
      <c r="CE93" s="243" t="str">
        <f>$AY93*Assembly!AB$4+$AZ93*Assembly!AB$5+$BA93*Assembly!AB$6+$BB93*Assembly!AB$7+$BC93*Assembly!AB$8+$BD93*Assembly!AB$9+$BE93*Assembly!AB$10+$BF93*Assembly!AB$11+$BG93*Assembly!AB$12+$BH93*Assembly!AB$13+$BI93*Assembly!AB$14+$BJ93*Assembly!AB$15+$BK93*Assembly!AB$16+$BL93*Assembly!AB$17+$BM93*Assembly!AB$18+$BN93*Assembly!AB$19+$BO93*Assembly!AB$20+$BP93*Assembly!AB$21+$BQ93*Assembly!AB$22+$BR93*Assembly!AB$23+$BS93*Assembly!AB$24</f>
        <v>670</v>
      </c>
      <c r="CF93" s="256" t="str">
        <f>$AY93*Assembly!M$4+$AZ93*Assembly!M$5+$BA93*Assembly!M$6+$BB93*Assembly!M$7+$BC93*Assembly!M$8+$BD93*Assembly!M$9+$BE93*Assembly!M$10+$BF93*Assembly!M$11+$BG93*Assembly!M$12+$BH93*Assembly!M$13+$BI93*Assembly!M$14+$BJ93*Assembly!M$15+$BK93*Assembly!M$16+$BL93*Assembly!M$17+$BM93*Assembly!M$18+$BN93*Assembly!M$19+$BO93*Assembly!M$20+$BP93*Assembly!M$21+$BQ93*Assembly!M$22+$BR93*Assembly!M$23+$BS93*Assembly!M$24</f>
        <v>3,490</v>
      </c>
      <c r="CG93" s="256" t="str">
        <f>$AY93*Assembly!N$4+$AZ93*Assembly!N$5+$BA93*Assembly!N$6+$BB93*Assembly!N$7+$BC93*Assembly!N$8+$BD93*Assembly!N$9+$BE93*Assembly!N$10+$BF93*Assembly!N$11+$BG93*Assembly!N$12+$BH93*Assembly!N$13+$BI93*Assembly!N$14+$BJ93*Assembly!N$15+$BK93*Assembly!N$16+$BL93*Assembly!N$17+$BM93*Assembly!N$18+$BN93*Assembly!N$19+$BO93*Assembly!N$20+$BP93*Assembly!N$21+$BQ93*Assembly!N$22+$BR93*Assembly!N$23+$BS93*Assembly!N$24</f>
        <v>30</v>
      </c>
      <c r="CH93" s="256" t="str">
        <f>$AY93*Assembly!O$4+$AZ93*Assembly!O$5+$BA93*Assembly!O$6+$BB93*Assembly!O$7+$BC93*Assembly!O$8+$BD93*Assembly!O$9+$BE93*Assembly!O$10+$BF93*Assembly!O$11+$BG93*Assembly!O$12+$BH93*Assembly!O$13+$BI93*Assembly!O$14+$BJ93*Assembly!O$15+$BK93*Assembly!O$16+$BL93*Assembly!O$17+$BM93*Assembly!O$18+$BN93*Assembly!O$19+$BO93*Assembly!O$20+$BP93*Assembly!O$21+$BQ93*Assembly!O$22+$BR93*Assembly!O$23+$BS93*Assembly!O$24</f>
        <v>0</v>
      </c>
      <c r="CI93" s="254" t="str">
        <f>$AY93*Assembly!P$4+$AZ93*Assembly!P$5+$BA93*Assembly!P$6+$BB93*Assembly!P$7+$BC93*Assembly!P$8+$BD93*Assembly!P$9+$BE93*Assembly!P$10+$BF93*Assembly!P$11+$BG93*Assembly!P$12+$BH93*Assembly!P$13+$BI93*Assembly!P$14+$BJ93*Assembly!P$15+$BK93*Assembly!P$16+$BL93*Assembly!P$17+$BM93*Assembly!P$18+$BN93*Assembly!P$19+$BO93*Assembly!P$20+$BP93*Assembly!P$21+$BQ93*Assembly!P$22+$BR93*Assembly!P$23+$BS93*Assembly!P$24</f>
        <v>0</v>
      </c>
      <c r="CJ93" s="254" t="str">
        <f>$AY93*Assembly!Q$4+$AZ93*Assembly!Q$5+$BA93*Assembly!Q$6+$BB93*Assembly!Q$7+$BC93*Assembly!Q$8+$BD93*Assembly!Q$9+$BE93*Assembly!Q$10+$BF93*Assembly!Q$11+$BG93*Assembly!Q$12+$BH93*Assembly!Q$13+$BI93*Assembly!Q$14+$BJ93*Assembly!Q$15+$BK93*Assembly!Q$16+$BL93*Assembly!Q$17+$BM93*Assembly!Q$18+$BN93*Assembly!Q$19+$BO93*Assembly!Q$20+$BP93*Assembly!Q$21+$BQ93*Assembly!Q$22+$BR93*Assembly!Q$23+$BS93*Assembly!Q$24</f>
        <v>0</v>
      </c>
      <c r="CK93" s="256" t="str">
        <f>$AY93*Assembly!R$4+$AZ93*Assembly!R$5+$BA93*Assembly!R$6+$BB93*Assembly!R$7+$BC93*Assembly!R$8+$BD93*Assembly!R$9+$BE93*Assembly!R$10+$BF93*Assembly!R$11+$BG93*Assembly!R$12+$BH93*Assembly!R$13+$BI93*Assembly!R$14+$BJ93*Assembly!R$15+$BK93*Assembly!R$16+$BL93*Assembly!R$17+$BM93*Assembly!R$18+$BN93*Assembly!R$19+$BO93*Assembly!R$20+$BP93*Assembly!R$21+$BQ93*Assembly!R$22+$BR93*Assembly!R$23+$BS93*Assembly!R$24</f>
        <v>0</v>
      </c>
      <c r="CL93" s="254" t="str">
        <f>$AY93*Assembly!S$4+$AZ93*Assembly!S$5+$BA93*Assembly!S$6+$BB93*Assembly!S$7+$BC93*Assembly!S$8+$BD93*Assembly!S$9+$BE93*Assembly!S$10+$BF93*Assembly!S$11+$BG93*Assembly!S$12+$BH93*Assembly!S$13+$BI93*Assembly!S$14+$BJ93*Assembly!S$15+$BK93*Assembly!S$16+$BL93*Assembly!S$17+$BM93*Assembly!S$18+$BN93*Assembly!S$19+$BO93*Assembly!S$20+$BP93*Assembly!S$21+$BQ93*Assembly!S$22+$BR93*Assembly!S$23+$BS93*Assembly!S$24</f>
        <v>0</v>
      </c>
      <c r="CM93" s="254" t="str">
        <f>$AY93*Assembly!T$4+$AZ93*Assembly!T$5+$BA93*Assembly!T$6+$BB93*Assembly!T$7+$BC93*Assembly!T$8+$BD93*Assembly!T$9+$BE93*Assembly!T$10+$BF93*Assembly!T$11+$BG93*Assembly!T$12+$BH93*Assembly!T$13+$BI93*Assembly!T$14+$BJ93*Assembly!T$15+$BK93*Assembly!T$16+$BL93*Assembly!T$17+$BM93*Assembly!T$18+$BN93*Assembly!T$19+$BO93*Assembly!T$20+$BP93*Assembly!T$21+$BQ93*Assembly!T$22+$BR93*Assembly!T$23+$BS93*Assembly!T$24</f>
        <v>0</v>
      </c>
      <c r="CN93" s="254" t="str">
        <f>$AY93*Assembly!U$4+$AZ93*Assembly!U$5+$BA93*Assembly!U$6+$BB93*Assembly!U$7+$BC93*Assembly!U$8+$BD93*Assembly!U$9+$BE93*Assembly!U$10+$BF93*Assembly!U$11+$BG93*Assembly!U$12+$BH93*Assembly!U$13+$BI93*Assembly!U$14+$BJ93*Assembly!U$15+$BK93*Assembly!U$16+$BL93*Assembly!U$17+$BM93*Assembly!U$18+$BN93*Assembly!U$19+$BO93*Assembly!U$20+$BP93*Assembly!U$21+$BQ93*Assembly!U$22+$BR93*Assembly!U$23+$BS93*Assembly!U$24</f>
        <v>0</v>
      </c>
      <c r="CO93" s="256" t="str">
        <f>$AY93*Assembly!V$4+$AZ93*Assembly!V$5+$BA93*Assembly!V$6+$BB93*Assembly!V$7+$BC93*Assembly!V$8+$BD93*Assembly!V$9+$BE93*Assembly!V$10+$BF93*Assembly!V$11+$BG93*Assembly!V$12+$BH93*Assembly!V$13+$BI93*Assembly!V$14+$BJ93*Assembly!V$15+$BK93*Assembly!V$16+$BL93*Assembly!V$17+$BM93*Assembly!V$18+$BN93*Assembly!V$19+$BO93*Assembly!V$20+$BP93*Assembly!V$21+$BQ93*Assembly!V$22+$BR93*Assembly!V$23+$BS93*Assembly!V$24</f>
        <v>0</v>
      </c>
      <c r="CP93" s="256" t="str">
        <f>CF93*Refining!$F$3</f>
        <v>6,232</v>
      </c>
      <c r="CQ93" s="256" t="str">
        <f>CG93*Refining!$F$4</f>
        <v>94</v>
      </c>
      <c r="CR93" s="256" t="str">
        <f>CH93*Refining!$F$5</f>
        <v>0</v>
      </c>
      <c r="CS93" s="256" t="str">
        <f>CI93*Refining!$F$6</f>
        <v>0</v>
      </c>
      <c r="CT93" s="256" t="str">
        <f>CJ93*Refining!$F$7</f>
        <v>0</v>
      </c>
      <c r="CU93" s="256" t="str">
        <f>CK93*Refining!$F$8</f>
        <v>0</v>
      </c>
      <c r="CV93" s="256" t="str">
        <f>CL93*Refining!$F$9</f>
        <v>0</v>
      </c>
      <c r="CW93" s="256" t="str">
        <f>CM93*Refining!$F$10</f>
        <v>0</v>
      </c>
      <c r="CX93" s="256" t="str">
        <f>CN93*Refining!$F$11</f>
        <v>0</v>
      </c>
      <c r="CY93" s="256" t="str">
        <f>CO93*Refining!$F$12</f>
        <v>0</v>
      </c>
      <c r="CZ93" s="244" t="str">
        <f t="shared" ref="CZ93:DS93" si="376">IF(CF93 = 0, "", CF93)</f>
        <v>3,490</v>
      </c>
      <c r="DA93" s="245" t="str">
        <f t="shared" si="376"/>
        <v>30</v>
      </c>
      <c r="DB93" s="245" t="str">
        <f t="shared" si="376"/>
        <v/>
      </c>
      <c r="DC93" s="245" t="str">
        <f t="shared" si="376"/>
        <v/>
      </c>
      <c r="DD93" s="245" t="str">
        <f t="shared" si="376"/>
        <v/>
      </c>
      <c r="DE93" s="245" t="str">
        <f t="shared" si="376"/>
        <v/>
      </c>
      <c r="DF93" s="245" t="str">
        <f t="shared" si="376"/>
        <v/>
      </c>
      <c r="DG93" s="245" t="str">
        <f t="shared" si="376"/>
        <v/>
      </c>
      <c r="DH93" s="245" t="str">
        <f t="shared" si="376"/>
        <v/>
      </c>
      <c r="DI93" s="246" t="str">
        <f t="shared" si="376"/>
        <v/>
      </c>
      <c r="DJ93" s="244" t="str">
        <f t="shared" si="376"/>
        <v>6,232</v>
      </c>
      <c r="DK93" s="245" t="str">
        <f t="shared" si="376"/>
        <v>94</v>
      </c>
      <c r="DL93" s="245" t="str">
        <f t="shared" si="376"/>
        <v/>
      </c>
      <c r="DM93" s="245" t="str">
        <f t="shared" si="376"/>
        <v/>
      </c>
      <c r="DN93" s="259" t="str">
        <f t="shared" si="376"/>
        <v/>
      </c>
      <c r="DO93" s="245" t="str">
        <f t="shared" si="376"/>
        <v/>
      </c>
      <c r="DP93" s="245" t="str">
        <f t="shared" si="376"/>
        <v/>
      </c>
      <c r="DQ93" s="245" t="str">
        <f t="shared" si="376"/>
        <v/>
      </c>
      <c r="DR93" s="245" t="str">
        <f t="shared" si="376"/>
        <v/>
      </c>
      <c r="DS93" s="246" t="str">
        <f t="shared" si="376"/>
        <v/>
      </c>
      <c r="DT93" s="248" t="str">
        <f t="shared" si="16"/>
        <v>3,520</v>
      </c>
      <c r="DU93" s="249" t="str">
        <f t="shared" si="17"/>
        <v>6,326</v>
      </c>
      <c r="DV93" s="225" t="str">
        <f>CZ93*'Ores &amp; Ingots'!$C$3+DA93*'Ores &amp; Ingots'!$C$4+DB93*'Ores &amp; Ingots'!$C$5+DC93*'Ores &amp; Ingots'!$C$6+DD93*'Ores &amp; Ingots'!$C$7+DE93*'Ores &amp; Ingots'!$C$8+DF93*'Ores &amp; Ingots'!$C$9+DG93*'Ores &amp; Ingots'!$C$10+DH93*'Ores &amp; Ingots'!$C$11+DI93*'Ores &amp; Ingots'!$C$12</f>
        <v>447</v>
      </c>
      <c r="DW93" s="225" t="str">
        <f>DJ93*'Ores &amp; Ingots'!$B$3+DK93*'Ores &amp; Ingots'!$B$4+DL93*'Ores &amp; Ingots'!$B$5+DM93*'Ores &amp; Ingots'!$B$6+DN93*'Ores &amp; Ingots'!$B$7+DO93*'Ores &amp; Ingots'!$B$8+DP93*'Ores &amp; Ingots'!$B$9+DQ93*'Ores &amp; Ingots'!$B$10+DR93*'Ores &amp; Ingots'!$B$11+DS93*'Ores &amp; Ingots'!$B$12</f>
        <v>2,341</v>
      </c>
      <c r="DX93" s="249" t="str">
        <f>CZ93*Refining!$G$3+DA93*Refining!$G$4+DB93*Refining!$G$5+DC93*Refining!$G$6+DD93*Refining!$G$7+DE93*Refining!$G$8+DF93*Refining!$G$9+DG93*Refining!$G$10+DH93*Refining!$G$11+DI93*Refining!$G$12</f>
        <v>384</v>
      </c>
      <c r="DY93" s="249" t="str">
        <f t="shared" si="18"/>
        <v>59,722</v>
      </c>
      <c r="DZ93" s="250" t="str">
        <f t="shared" si="19"/>
        <v>0.0597</v>
      </c>
      <c r="EA93" s="248" t="str">
        <f t="shared" si="20"/>
        <v>624</v>
      </c>
      <c r="EB93" s="251" t="str">
        <f t="shared" ref="EB93:EC93" si="377">EA93/60</f>
        <v>10.4</v>
      </c>
      <c r="EC93" s="251" t="str">
        <f t="shared" si="377"/>
        <v>0.2</v>
      </c>
      <c r="ED93" s="248" t="str">
        <f t="shared" si="22"/>
        <v>90,833</v>
      </c>
      <c r="EE93" s="251" t="str">
        <f t="shared" ref="EE93:EF93" si="378">ED93/1000</f>
        <v>90.8</v>
      </c>
      <c r="EF93" s="252" t="str">
        <f t="shared" si="378"/>
        <v>0.09</v>
      </c>
      <c r="EG93" s="223" t="str">
        <f t="shared" si="24"/>
        <v>0.0908</v>
      </c>
      <c r="EH93" s="224" t="str">
        <f t="shared" si="25"/>
        <v>0:10:24</v>
      </c>
      <c r="EI93" s="225">
        <v>488.0</v>
      </c>
    </row>
    <row r="94">
      <c r="A94" s="33"/>
      <c r="B94" s="226" t="s">
        <v>981</v>
      </c>
      <c r="C94" s="227" t="s">
        <v>885</v>
      </c>
      <c r="D94" s="227">
        <v>1.0</v>
      </c>
      <c r="E94" s="227">
        <v>2.0</v>
      </c>
      <c r="F94" s="227">
        <v>3.0</v>
      </c>
      <c r="G94" s="228" t="str">
        <f t="shared" si="5"/>
        <v>0.8</v>
      </c>
      <c r="H94" s="229">
        <v>15.0</v>
      </c>
      <c r="I94" s="229">
        <v>15.0</v>
      </c>
      <c r="J94" s="229" t="str">
        <f>H94/Main!$D$9</f>
        <v>15</v>
      </c>
      <c r="K94" s="229" t="str">
        <f>I94/Main!$D$10</f>
        <v>15</v>
      </c>
      <c r="L94" s="229" t="str">
        <f t="shared" si="6"/>
        <v>1</v>
      </c>
      <c r="M94" s="229">
        <v>1.0</v>
      </c>
      <c r="N94" s="231" t="s">
        <v>12</v>
      </c>
      <c r="O94" s="230"/>
      <c r="P94" s="230"/>
      <c r="Q94" s="231"/>
      <c r="R94" s="230"/>
      <c r="S94" s="232"/>
      <c r="T94" s="232"/>
      <c r="U94" s="230"/>
      <c r="V94" s="230"/>
      <c r="W94" s="232"/>
      <c r="X94" s="232"/>
      <c r="Y94" s="230"/>
      <c r="Z94" s="230"/>
      <c r="AA94" s="230"/>
      <c r="AB94" s="230"/>
      <c r="AC94" s="334"/>
      <c r="AD94" s="225">
        <v>1.0</v>
      </c>
      <c r="AE94" s="225">
        <v>0.0</v>
      </c>
      <c r="AF94" s="225">
        <v>0.0</v>
      </c>
      <c r="AG94" s="225">
        <v>1.0</v>
      </c>
      <c r="AH94" s="225">
        <v>1.0</v>
      </c>
      <c r="AI94" s="225">
        <v>0.0</v>
      </c>
      <c r="AJ94" s="309">
        <v>1.0</v>
      </c>
      <c r="AK94" s="225">
        <v>0.0</v>
      </c>
      <c r="AL94" s="225">
        <v>0.0</v>
      </c>
      <c r="AM94" s="225">
        <v>0.0</v>
      </c>
      <c r="AN94" s="225">
        <v>0.0</v>
      </c>
      <c r="AO94" s="225">
        <v>0.0</v>
      </c>
      <c r="AP94" s="225">
        <v>0.0</v>
      </c>
      <c r="AQ94" s="225">
        <v>0.0</v>
      </c>
      <c r="AR94" s="225">
        <v>0.0</v>
      </c>
      <c r="AS94" s="225">
        <v>0.0</v>
      </c>
      <c r="AT94" s="225">
        <v>0.0</v>
      </c>
      <c r="AU94" s="225">
        <v>0.0</v>
      </c>
      <c r="AV94" s="225">
        <v>0.0</v>
      </c>
      <c r="AW94" s="225">
        <v>0.0</v>
      </c>
      <c r="AX94" s="225">
        <v>0.0</v>
      </c>
      <c r="AY94" s="236" t="str">
        <f t="shared" ref="AY94:BS94" si="379">IF(AD94 = 0, "", AD94)</f>
        <v>1</v>
      </c>
      <c r="AZ94" s="227" t="str">
        <f t="shared" si="379"/>
        <v/>
      </c>
      <c r="BA94" s="227" t="str">
        <f t="shared" si="379"/>
        <v/>
      </c>
      <c r="BB94" s="227" t="str">
        <f t="shared" si="379"/>
        <v>1</v>
      </c>
      <c r="BC94" s="227" t="str">
        <f t="shared" si="379"/>
        <v>1</v>
      </c>
      <c r="BD94" s="227" t="str">
        <f t="shared" si="379"/>
        <v/>
      </c>
      <c r="BE94" s="237" t="str">
        <f t="shared" si="379"/>
        <v>1</v>
      </c>
      <c r="BF94" s="227" t="str">
        <f t="shared" si="379"/>
        <v/>
      </c>
      <c r="BG94" s="227" t="str">
        <f t="shared" si="379"/>
        <v/>
      </c>
      <c r="BH94" s="227" t="str">
        <f t="shared" si="379"/>
        <v/>
      </c>
      <c r="BI94" s="227" t="str">
        <f t="shared" si="379"/>
        <v/>
      </c>
      <c r="BJ94" s="227" t="str">
        <f t="shared" si="379"/>
        <v/>
      </c>
      <c r="BK94" s="227" t="str">
        <f t="shared" si="379"/>
        <v/>
      </c>
      <c r="BL94" s="227" t="str">
        <f t="shared" si="379"/>
        <v/>
      </c>
      <c r="BM94" s="227" t="str">
        <f t="shared" si="379"/>
        <v/>
      </c>
      <c r="BN94" s="227" t="str">
        <f t="shared" si="379"/>
        <v/>
      </c>
      <c r="BO94" s="227" t="str">
        <f t="shared" si="379"/>
        <v/>
      </c>
      <c r="BP94" s="227" t="str">
        <f t="shared" si="379"/>
        <v/>
      </c>
      <c r="BQ94" s="227" t="str">
        <f t="shared" si="379"/>
        <v/>
      </c>
      <c r="BR94" s="227" t="str">
        <f t="shared" si="379"/>
        <v/>
      </c>
      <c r="BS94" s="238" t="str">
        <f t="shared" si="379"/>
        <v/>
      </c>
      <c r="BT94" s="239" t="str">
        <f>$AY94*Assembly!Y$4+$AZ94*Assembly!Y$5+$BA94*Assembly!Y$6+$BB94*Assembly!Y$7+$BC94*Assembly!Y$8+$BD94*Assembly!Y$9+$BE94*Assembly!Y$10+$BF94*Assembly!Y$11+$BG94*Assembly!Y$12+$BH94*Assembly!Y$13+$BI94*Assembly!Y$14+$BJ94*Assembly!Y$15+$BK94*Assembly!Y$16+$BL94*Assembly!Y$17+$BM94*Assembly!Y$18+$BN94*Assembly!Y$19+$BO94*Assembly!Y$20+$BP94*Assembly!Y$21+$BQ94*Assembly!Y$22+$BR94*Assembly!Y$23+$BS94*Assembly!Y$24</f>
        <v>77</v>
      </c>
      <c r="BU94" s="225" t="str">
        <f t="shared" si="8"/>
        <v>103</v>
      </c>
      <c r="BV94" s="225"/>
      <c r="BW94" s="225" t="str">
        <f>$AY94*Assembly!AC$4+$AZ94*Assembly!AC$5+$BA94*Assembly!AC$6+$BB94*Assembly!AC$7+$BC94*Assembly!AC$8+$BD94*Assembly!AC$9+$BE94*Assembly!AC$10+$BF94*Assembly!AC$11+$BG94*Assembly!AC$12+$BH94*Assembly!AC$13+$BI94*Assembly!AC$14+$BJ94*Assembly!AC$15+$BK94*Assembly!AC$16+$BL94*Assembly!AC$17+$BM94*Assembly!AC$18+$BN94*Assembly!AC$19+$BO94*Assembly!AC$20+$BP94*Assembly!AC$21+$BQ94*Assembly!AC$22+$BR94*Assembly!AC$23+$BS94*Assembly!AC$24</f>
        <v>230</v>
      </c>
      <c r="BX94" s="240" t="str">
        <f t="shared" si="9"/>
        <v>2.99</v>
      </c>
      <c r="BY94" s="241" t="str">
        <f t="shared" si="10"/>
        <v>307</v>
      </c>
      <c r="BZ94" s="242" t="str">
        <f t="shared" si="11"/>
        <v>2.2</v>
      </c>
      <c r="CA94" s="241" t="str">
        <f t="shared" si="12"/>
        <v>15</v>
      </c>
      <c r="CB94" s="225" t="str">
        <f>$AY94*Assembly!X$4+$AZ94*Assembly!X$5+$BA94*Assembly!X$6+$BB94*Assembly!X$7+$BC94*Assembly!X$8+$BD94*Assembly!X$9+$BE94*Assembly!X$10+$BF94*Assembly!X$11+$BG94*Assembly!X$12+$BH94*Assembly!X$13+$BI94*Assembly!X$14+$BJ94*Assembly!X$15+$BK94*Assembly!X$16+$BL94*Assembly!X$17+$BM94*Assembly!X$18+$BN94*Assembly!X$19+$BO94*Assembly!X$20+$BP94*Assembly!X$21+$BQ94*Assembly!X$22+$BR94*Assembly!X$23+$BS94*Assembly!X$24</f>
        <v>7</v>
      </c>
      <c r="CC94" s="225" t="str">
        <f t="shared" si="13"/>
        <v>1,089</v>
      </c>
      <c r="CD94" s="223" t="str">
        <f t="shared" si="14"/>
        <v>0.0011</v>
      </c>
      <c r="CE94" s="243" t="str">
        <f>$AY94*Assembly!AB$4+$AZ94*Assembly!AB$5+$BA94*Assembly!AB$6+$BB94*Assembly!AB$7+$BC94*Assembly!AB$8+$BD94*Assembly!AB$9+$BE94*Assembly!AB$10+$BF94*Assembly!AB$11+$BG94*Assembly!AB$12+$BH94*Assembly!AB$13+$BI94*Assembly!AB$14+$BJ94*Assembly!AB$15+$BK94*Assembly!AB$16+$BL94*Assembly!AB$17+$BM94*Assembly!AB$18+$BN94*Assembly!AB$19+$BO94*Assembly!AB$20+$BP94*Assembly!AB$21+$BQ94*Assembly!AB$22+$BR94*Assembly!AB$23+$BS94*Assembly!AB$24</f>
        <v>51</v>
      </c>
      <c r="CF94" s="231" t="str">
        <f>$AY94*Assembly!M$4+$AZ94*Assembly!M$5+$BA94*Assembly!M$6+$BB94*Assembly!M$7+$BC94*Assembly!M$8+$BD94*Assembly!M$9+$BE94*Assembly!M$10+$BF94*Assembly!M$11+$BG94*Assembly!M$12+$BH94*Assembly!M$13+$BI94*Assembly!M$14+$BJ94*Assembly!M$15+$BK94*Assembly!M$16+$BL94*Assembly!M$17+$BM94*Assembly!M$18+$BN94*Assembly!M$19+$BO94*Assembly!M$20+$BP94*Assembly!M$21+$BQ94*Assembly!M$22+$BR94*Assembly!M$23+$BS94*Assembly!M$24</f>
        <v>81</v>
      </c>
      <c r="CG94" s="231" t="str">
        <f>$AY94*Assembly!N$4+$AZ94*Assembly!N$5+$BA94*Assembly!N$6+$BB94*Assembly!N$7+$BC94*Assembly!N$8+$BD94*Assembly!N$9+$BE94*Assembly!N$10+$BF94*Assembly!N$11+$BG94*Assembly!N$12+$BH94*Assembly!N$13+$BI94*Assembly!N$14+$BJ94*Assembly!N$15+$BK94*Assembly!N$16+$BL94*Assembly!N$17+$BM94*Assembly!N$18+$BN94*Assembly!N$19+$BO94*Assembly!N$20+$BP94*Assembly!N$21+$BQ94*Assembly!N$22+$BR94*Assembly!N$23+$BS94*Assembly!N$24</f>
        <v>5</v>
      </c>
      <c r="CH94" s="231" t="str">
        <f>$AY94*Assembly!O$4+$AZ94*Assembly!O$5+$BA94*Assembly!O$6+$BB94*Assembly!O$7+$BC94*Assembly!O$8+$BD94*Assembly!O$9+$BE94*Assembly!O$10+$BF94*Assembly!O$11+$BG94*Assembly!O$12+$BH94*Assembly!O$13+$BI94*Assembly!O$14+$BJ94*Assembly!O$15+$BK94*Assembly!O$16+$BL94*Assembly!O$17+$BM94*Assembly!O$18+$BN94*Assembly!O$19+$BO94*Assembly!O$20+$BP94*Assembly!O$21+$BQ94*Assembly!O$22+$BR94*Assembly!O$23+$BS94*Assembly!O$24</f>
        <v>0</v>
      </c>
      <c r="CI94" s="229" t="str">
        <f>$AY94*Assembly!P$4+$AZ94*Assembly!P$5+$BA94*Assembly!P$6+$BB94*Assembly!P$7+$BC94*Assembly!P$8+$BD94*Assembly!P$9+$BE94*Assembly!P$10+$BF94*Assembly!P$11+$BG94*Assembly!P$12+$BH94*Assembly!P$13+$BI94*Assembly!P$14+$BJ94*Assembly!P$15+$BK94*Assembly!P$16+$BL94*Assembly!P$17+$BM94*Assembly!P$18+$BN94*Assembly!P$19+$BO94*Assembly!P$20+$BP94*Assembly!P$21+$BQ94*Assembly!P$22+$BR94*Assembly!P$23+$BS94*Assembly!P$24</f>
        <v>0</v>
      </c>
      <c r="CJ94" s="229" t="str">
        <f>$AY94*Assembly!Q$4+$AZ94*Assembly!Q$5+$BA94*Assembly!Q$6+$BB94*Assembly!Q$7+$BC94*Assembly!Q$8+$BD94*Assembly!Q$9+$BE94*Assembly!Q$10+$BF94*Assembly!Q$11+$BG94*Assembly!Q$12+$BH94*Assembly!Q$13+$BI94*Assembly!Q$14+$BJ94*Assembly!Q$15+$BK94*Assembly!Q$16+$BL94*Assembly!Q$17+$BM94*Assembly!Q$18+$BN94*Assembly!Q$19+$BO94*Assembly!Q$20+$BP94*Assembly!Q$21+$BQ94*Assembly!Q$22+$BR94*Assembly!Q$23+$BS94*Assembly!Q$24</f>
        <v>0</v>
      </c>
      <c r="CK94" s="231" t="str">
        <f>$AY94*Assembly!R$4+$AZ94*Assembly!R$5+$BA94*Assembly!R$6+$BB94*Assembly!R$7+$BC94*Assembly!R$8+$BD94*Assembly!R$9+$BE94*Assembly!R$10+$BF94*Assembly!R$11+$BG94*Assembly!R$12+$BH94*Assembly!R$13+$BI94*Assembly!R$14+$BJ94*Assembly!R$15+$BK94*Assembly!R$16+$BL94*Assembly!R$17+$BM94*Assembly!R$18+$BN94*Assembly!R$19+$BO94*Assembly!R$20+$BP94*Assembly!R$21+$BQ94*Assembly!R$22+$BR94*Assembly!R$23+$BS94*Assembly!R$24</f>
        <v>0</v>
      </c>
      <c r="CL94" s="229" t="str">
        <f>$AY94*Assembly!S$4+$AZ94*Assembly!S$5+$BA94*Assembly!S$6+$BB94*Assembly!S$7+$BC94*Assembly!S$8+$BD94*Assembly!S$9+$BE94*Assembly!S$10+$BF94*Assembly!S$11+$BG94*Assembly!S$12+$BH94*Assembly!S$13+$BI94*Assembly!S$14+$BJ94*Assembly!S$15+$BK94*Assembly!S$16+$BL94*Assembly!S$17+$BM94*Assembly!S$18+$BN94*Assembly!S$19+$BO94*Assembly!S$20+$BP94*Assembly!S$21+$BQ94*Assembly!S$22+$BR94*Assembly!S$23+$BS94*Assembly!S$24</f>
        <v>0</v>
      </c>
      <c r="CM94" s="229" t="str">
        <f>$AY94*Assembly!T$4+$AZ94*Assembly!T$5+$BA94*Assembly!T$6+$BB94*Assembly!T$7+$BC94*Assembly!T$8+$BD94*Assembly!T$9+$BE94*Assembly!T$10+$BF94*Assembly!T$11+$BG94*Assembly!T$12+$BH94*Assembly!T$13+$BI94*Assembly!T$14+$BJ94*Assembly!T$15+$BK94*Assembly!T$16+$BL94*Assembly!T$17+$BM94*Assembly!T$18+$BN94*Assembly!T$19+$BO94*Assembly!T$20+$BP94*Assembly!T$21+$BQ94*Assembly!T$22+$BR94*Assembly!T$23+$BS94*Assembly!T$24</f>
        <v>0</v>
      </c>
      <c r="CN94" s="229" t="str">
        <f>$AY94*Assembly!U$4+$AZ94*Assembly!U$5+$BA94*Assembly!U$6+$BB94*Assembly!U$7+$BC94*Assembly!U$8+$BD94*Assembly!U$9+$BE94*Assembly!U$10+$BF94*Assembly!U$11+$BG94*Assembly!U$12+$BH94*Assembly!U$13+$BI94*Assembly!U$14+$BJ94*Assembly!U$15+$BK94*Assembly!U$16+$BL94*Assembly!U$17+$BM94*Assembly!U$18+$BN94*Assembly!U$19+$BO94*Assembly!U$20+$BP94*Assembly!U$21+$BQ94*Assembly!U$22+$BR94*Assembly!U$23+$BS94*Assembly!U$24</f>
        <v>0</v>
      </c>
      <c r="CO94" s="231" t="str">
        <f>$AY94*Assembly!V$4+$AZ94*Assembly!V$5+$BA94*Assembly!V$6+$BB94*Assembly!V$7+$BC94*Assembly!V$8+$BD94*Assembly!V$9+$BE94*Assembly!V$10+$BF94*Assembly!V$11+$BG94*Assembly!V$12+$BH94*Assembly!V$13+$BI94*Assembly!V$14+$BJ94*Assembly!V$15+$BK94*Assembly!V$16+$BL94*Assembly!V$17+$BM94*Assembly!V$18+$BN94*Assembly!V$19+$BO94*Assembly!V$20+$BP94*Assembly!V$21+$BQ94*Assembly!V$22+$BR94*Assembly!V$23+$BS94*Assembly!V$24</f>
        <v>0</v>
      </c>
      <c r="CP94" s="231" t="str">
        <f>CF94*Refining!$F$3</f>
        <v>145</v>
      </c>
      <c r="CQ94" s="231" t="str">
        <f>CG94*Refining!$F$4</f>
        <v>16</v>
      </c>
      <c r="CR94" s="231" t="str">
        <f>CH94*Refining!$F$5</f>
        <v>0</v>
      </c>
      <c r="CS94" s="231" t="str">
        <f>CI94*Refining!$F$6</f>
        <v>0</v>
      </c>
      <c r="CT94" s="231" t="str">
        <f>CJ94*Refining!$F$7</f>
        <v>0</v>
      </c>
      <c r="CU94" s="231" t="str">
        <f>CK94*Refining!$F$8</f>
        <v>0</v>
      </c>
      <c r="CV94" s="231" t="str">
        <f>CL94*Refining!$F$9</f>
        <v>0</v>
      </c>
      <c r="CW94" s="231" t="str">
        <f>CM94*Refining!$F$10</f>
        <v>0</v>
      </c>
      <c r="CX94" s="231" t="str">
        <f>CN94*Refining!$F$11</f>
        <v>0</v>
      </c>
      <c r="CY94" s="231" t="str">
        <f>CO94*Refining!$F$12</f>
        <v>0</v>
      </c>
      <c r="CZ94" s="244" t="str">
        <f t="shared" ref="CZ94:DS94" si="380">IF(CF94 = 0, "", CF94)</f>
        <v>81</v>
      </c>
      <c r="DA94" s="245" t="str">
        <f t="shared" si="380"/>
        <v>5</v>
      </c>
      <c r="DB94" s="245" t="str">
        <f t="shared" si="380"/>
        <v/>
      </c>
      <c r="DC94" s="245" t="str">
        <f t="shared" si="380"/>
        <v/>
      </c>
      <c r="DD94" s="245" t="str">
        <f t="shared" si="380"/>
        <v/>
      </c>
      <c r="DE94" s="245" t="str">
        <f t="shared" si="380"/>
        <v/>
      </c>
      <c r="DF94" s="245" t="str">
        <f t="shared" si="380"/>
        <v/>
      </c>
      <c r="DG94" s="245" t="str">
        <f t="shared" si="380"/>
        <v/>
      </c>
      <c r="DH94" s="245" t="str">
        <f t="shared" si="380"/>
        <v/>
      </c>
      <c r="DI94" s="246" t="str">
        <f t="shared" si="380"/>
        <v/>
      </c>
      <c r="DJ94" s="244" t="str">
        <f t="shared" si="380"/>
        <v>145</v>
      </c>
      <c r="DK94" s="245" t="str">
        <f t="shared" si="380"/>
        <v>16</v>
      </c>
      <c r="DL94" s="245" t="str">
        <f t="shared" si="380"/>
        <v/>
      </c>
      <c r="DM94" s="245" t="str">
        <f t="shared" si="380"/>
        <v/>
      </c>
      <c r="DN94" s="259" t="str">
        <f t="shared" si="380"/>
        <v/>
      </c>
      <c r="DO94" s="245" t="str">
        <f t="shared" si="380"/>
        <v/>
      </c>
      <c r="DP94" s="245" t="str">
        <f t="shared" si="380"/>
        <v/>
      </c>
      <c r="DQ94" s="245" t="str">
        <f t="shared" si="380"/>
        <v/>
      </c>
      <c r="DR94" s="245" t="str">
        <f t="shared" si="380"/>
        <v/>
      </c>
      <c r="DS94" s="246" t="str">
        <f t="shared" si="380"/>
        <v/>
      </c>
      <c r="DT94" s="248" t="str">
        <f t="shared" si="16"/>
        <v>86</v>
      </c>
      <c r="DU94" s="249" t="str">
        <f t="shared" si="17"/>
        <v>160</v>
      </c>
      <c r="DV94" s="225" t="str">
        <f>CZ94*'Ores &amp; Ingots'!$C$3+DA94*'Ores &amp; Ingots'!$C$4+DB94*'Ores &amp; Ingots'!$C$5+DC94*'Ores &amp; Ingots'!$C$6+DD94*'Ores &amp; Ingots'!$C$7+DE94*'Ores &amp; Ingots'!$C$8+DF94*'Ores &amp; Ingots'!$C$9+DG94*'Ores &amp; Ingots'!$C$10+DH94*'Ores &amp; Ingots'!$C$11+DI94*'Ores &amp; Ingots'!$C$12</f>
        <v>11</v>
      </c>
      <c r="DW94" s="225" t="str">
        <f>DJ94*'Ores &amp; Ingots'!$B$3+DK94*'Ores &amp; Ingots'!$B$4+DL94*'Ores &amp; Ingots'!$B$5+DM94*'Ores &amp; Ingots'!$B$6+DN94*'Ores &amp; Ingots'!$B$7+DO94*'Ores &amp; Ingots'!$B$8+DP94*'Ores &amp; Ingots'!$B$9+DQ94*'Ores &amp; Ingots'!$B$10+DR94*'Ores &amp; Ingots'!$B$11+DS94*'Ores &amp; Ingots'!$B$12</f>
        <v>59</v>
      </c>
      <c r="DX94" s="249" t="str">
        <f>CZ94*Refining!$G$3+DA94*Refining!$G$4+DB94*Refining!$G$5+DC94*Refining!$G$6+DD94*Refining!$G$7+DE94*Refining!$G$8+DF94*Refining!$G$9+DG94*Refining!$G$10+DH94*Refining!$G$11+DI94*Refining!$G$12</f>
        <v>30</v>
      </c>
      <c r="DY94" s="249" t="str">
        <f t="shared" si="18"/>
        <v>4,605</v>
      </c>
      <c r="DZ94" s="250" t="str">
        <f t="shared" si="19"/>
        <v>0.0046</v>
      </c>
      <c r="EA94" s="248" t="str">
        <f t="shared" si="20"/>
        <v>52</v>
      </c>
      <c r="EB94" s="251" t="str">
        <f t="shared" ref="EB94:EC94" si="381">EA94/60</f>
        <v>0.9</v>
      </c>
      <c r="EC94" s="251" t="str">
        <f t="shared" si="381"/>
        <v>0.0</v>
      </c>
      <c r="ED94" s="248" t="str">
        <f t="shared" si="22"/>
        <v>5,694</v>
      </c>
      <c r="EE94" s="251" t="str">
        <f t="shared" ref="EE94:EF94" si="382">ED94/1000</f>
        <v>5.7</v>
      </c>
      <c r="EF94" s="252" t="str">
        <f t="shared" si="382"/>
        <v>0.01</v>
      </c>
      <c r="EG94" s="223" t="str">
        <f t="shared" si="24"/>
        <v>0.0057</v>
      </c>
      <c r="EH94" s="224" t="str">
        <f t="shared" si="25"/>
        <v>0:00:52</v>
      </c>
      <c r="EI94" s="225" t="s">
        <v>12</v>
      </c>
    </row>
    <row r="95">
      <c r="A95" s="33"/>
      <c r="B95" s="226" t="s">
        <v>982</v>
      </c>
      <c r="C95" s="227" t="s">
        <v>886</v>
      </c>
      <c r="D95" s="227">
        <v>1.0</v>
      </c>
      <c r="E95" s="227">
        <v>1.0</v>
      </c>
      <c r="F95" s="227">
        <v>1.0</v>
      </c>
      <c r="G95" s="253" t="str">
        <f t="shared" si="5"/>
        <v>15.6</v>
      </c>
      <c r="H95" s="254">
        <v>10.0</v>
      </c>
      <c r="I95" s="254">
        <v>10.0</v>
      </c>
      <c r="J95" s="254" t="str">
        <f>H95/Main!$D$9</f>
        <v>10</v>
      </c>
      <c r="K95" s="254" t="str">
        <f>I95/Main!$D$10</f>
        <v>10</v>
      </c>
      <c r="L95" s="254" t="str">
        <f t="shared" si="6"/>
        <v>1</v>
      </c>
      <c r="M95" s="254">
        <v>1.0</v>
      </c>
      <c r="N95" s="255"/>
      <c r="O95" s="256">
        <v>600000.0</v>
      </c>
      <c r="P95" s="255"/>
      <c r="Q95" s="256"/>
      <c r="R95" s="255"/>
      <c r="S95" s="257"/>
      <c r="T95" s="257"/>
      <c r="U95" s="255"/>
      <c r="V95" s="256">
        <v>50000.0</v>
      </c>
      <c r="W95" s="257"/>
      <c r="X95" s="257"/>
      <c r="Y95" s="255"/>
      <c r="Z95" s="255"/>
      <c r="AA95" s="255"/>
      <c r="AB95" s="255"/>
      <c r="AC95" s="335" t="s">
        <v>913</v>
      </c>
      <c r="AD95" s="225">
        <v>90.0</v>
      </c>
      <c r="AE95" s="225">
        <v>0.0</v>
      </c>
      <c r="AF95" s="225">
        <v>0.0</v>
      </c>
      <c r="AG95" s="225">
        <v>0.0</v>
      </c>
      <c r="AH95" s="225">
        <v>30.0</v>
      </c>
      <c r="AI95" s="225">
        <v>0.0</v>
      </c>
      <c r="AJ95" s="225">
        <v>0.0</v>
      </c>
      <c r="AK95" s="225">
        <v>20.0</v>
      </c>
      <c r="AL95" s="225">
        <v>0.0</v>
      </c>
      <c r="AM95" s="225">
        <v>0.0</v>
      </c>
      <c r="AN95" s="225">
        <v>0.0</v>
      </c>
      <c r="AO95" s="225">
        <v>0.0</v>
      </c>
      <c r="AP95" s="225">
        <v>0.0</v>
      </c>
      <c r="AQ95" s="225">
        <v>0.0</v>
      </c>
      <c r="AR95" s="225">
        <v>0.0</v>
      </c>
      <c r="AS95" s="225">
        <v>20.0</v>
      </c>
      <c r="AT95" s="309">
        <v>9.0</v>
      </c>
      <c r="AU95" s="225">
        <v>0.0</v>
      </c>
      <c r="AV95" s="225">
        <v>0.0</v>
      </c>
      <c r="AW95" s="225">
        <v>0.0</v>
      </c>
      <c r="AX95" s="225">
        <v>0.0</v>
      </c>
      <c r="AY95" s="236" t="str">
        <f t="shared" ref="AY95:BS95" si="383">IF(AD95 = 0, "", AD95)</f>
        <v>90</v>
      </c>
      <c r="AZ95" s="227" t="str">
        <f t="shared" si="383"/>
        <v/>
      </c>
      <c r="BA95" s="227" t="str">
        <f t="shared" si="383"/>
        <v/>
      </c>
      <c r="BB95" s="227" t="str">
        <f t="shared" si="383"/>
        <v/>
      </c>
      <c r="BC95" s="227" t="str">
        <f t="shared" si="383"/>
        <v>30</v>
      </c>
      <c r="BD95" s="227" t="str">
        <f t="shared" si="383"/>
        <v/>
      </c>
      <c r="BE95" s="227" t="str">
        <f t="shared" si="383"/>
        <v/>
      </c>
      <c r="BF95" s="227" t="str">
        <f t="shared" si="383"/>
        <v>20</v>
      </c>
      <c r="BG95" s="227" t="str">
        <f t="shared" si="383"/>
        <v/>
      </c>
      <c r="BH95" s="227" t="str">
        <f t="shared" si="383"/>
        <v/>
      </c>
      <c r="BI95" s="227" t="str">
        <f t="shared" si="383"/>
        <v/>
      </c>
      <c r="BJ95" s="227" t="str">
        <f t="shared" si="383"/>
        <v/>
      </c>
      <c r="BK95" s="227" t="str">
        <f t="shared" si="383"/>
        <v/>
      </c>
      <c r="BL95" s="227" t="str">
        <f t="shared" si="383"/>
        <v/>
      </c>
      <c r="BM95" s="227" t="str">
        <f t="shared" si="383"/>
        <v/>
      </c>
      <c r="BN95" s="227" t="str">
        <f t="shared" si="383"/>
        <v>20</v>
      </c>
      <c r="BO95" s="237" t="str">
        <f t="shared" si="383"/>
        <v>9</v>
      </c>
      <c r="BP95" s="227" t="str">
        <f t="shared" si="383"/>
        <v/>
      </c>
      <c r="BQ95" s="227" t="str">
        <f t="shared" si="383"/>
        <v/>
      </c>
      <c r="BR95" s="227" t="str">
        <f t="shared" si="383"/>
        <v/>
      </c>
      <c r="BS95" s="238" t="str">
        <f t="shared" si="383"/>
        <v/>
      </c>
      <c r="BT95" s="239" t="str">
        <f>$AY95*Assembly!Y$4+$AZ95*Assembly!Y$5+$BA95*Assembly!Y$6+$BB95*Assembly!Y$7+$BC95*Assembly!Y$8+$BD95*Assembly!Y$9+$BE95*Assembly!Y$10+$BF95*Assembly!Y$11+$BG95*Assembly!Y$12+$BH95*Assembly!Y$13+$BI95*Assembly!Y$14+$BJ95*Assembly!Y$15+$BK95*Assembly!Y$16+$BL95*Assembly!Y$17+$BM95*Assembly!Y$18+$BN95*Assembly!Y$19+$BO95*Assembly!Y$20+$BP95*Assembly!Y$21+$BQ95*Assembly!Y$22+$BR95*Assembly!Y$23+$BS95*Assembly!Y$24</f>
        <v>9,544</v>
      </c>
      <c r="BU95" s="225" t="str">
        <f t="shared" si="8"/>
        <v>611</v>
      </c>
      <c r="BV95" s="225"/>
      <c r="BW95" s="225" t="str">
        <f>$AY95*Assembly!AC$4+$AZ95*Assembly!AC$5+$BA95*Assembly!AC$6+$BB95*Assembly!AC$7+$BC95*Assembly!AC$8+$BD95*Assembly!AC$9+$BE95*Assembly!AC$10+$BF95*Assembly!AC$11+$BG95*Assembly!AC$12+$BH95*Assembly!AC$13+$BI95*Assembly!AC$14+$BJ95*Assembly!AC$15+$BK95*Assembly!AC$16+$BL95*Assembly!AC$17+$BM95*Assembly!AC$18+$BN95*Assembly!AC$19+$BO95*Assembly!AC$20+$BP95*Assembly!AC$21+$BQ95*Assembly!AC$22+$BR95*Assembly!AC$23+$BS95*Assembly!AC$24</f>
        <v>14,520</v>
      </c>
      <c r="BX95" s="240" t="str">
        <f t="shared" si="9"/>
        <v>1.52</v>
      </c>
      <c r="BY95" s="241" t="str">
        <f t="shared" si="10"/>
        <v>929</v>
      </c>
      <c r="BZ95" s="242" t="str">
        <f t="shared" si="11"/>
        <v>23.8</v>
      </c>
      <c r="CA95" s="241" t="str">
        <f t="shared" si="12"/>
        <v>1452</v>
      </c>
      <c r="CB95" s="225" t="str">
        <f>$AY95*Assembly!X$4+$AZ95*Assembly!X$5+$BA95*Assembly!X$6+$BB95*Assembly!X$7+$BC95*Assembly!X$8+$BD95*Assembly!X$9+$BE95*Assembly!X$10+$BF95*Assembly!X$11+$BG95*Assembly!X$12+$BH95*Assembly!X$13+$BI95*Assembly!X$14+$BJ95*Assembly!X$15+$BK95*Assembly!X$16+$BL95*Assembly!X$17+$BM95*Assembly!X$18+$BN95*Assembly!X$19+$BO95*Assembly!X$20+$BP95*Assembly!X$21+$BQ95*Assembly!X$22+$BR95*Assembly!X$23+$BS95*Assembly!X$24</f>
        <v>399</v>
      </c>
      <c r="CC95" s="225" t="str">
        <f t="shared" si="13"/>
        <v>62,067</v>
      </c>
      <c r="CD95" s="223" t="str">
        <f t="shared" si="14"/>
        <v>0.0621</v>
      </c>
      <c r="CE95" s="243" t="str">
        <f>$AY95*Assembly!AB$4+$AZ95*Assembly!AB$5+$BA95*Assembly!AB$6+$BB95*Assembly!AB$7+$BC95*Assembly!AB$8+$BD95*Assembly!AB$9+$BE95*Assembly!AB$10+$BF95*Assembly!AB$11+$BG95*Assembly!AB$12+$BH95*Assembly!AB$13+$BI95*Assembly!AB$14+$BJ95*Assembly!AB$15+$BK95*Assembly!AB$16+$BL95*Assembly!AB$17+$BM95*Assembly!AB$18+$BN95*Assembly!AB$19+$BO95*Assembly!AB$20+$BP95*Assembly!AB$21+$BQ95*Assembly!AB$22+$BR95*Assembly!AB$23+$BS95*Assembly!AB$24</f>
        <v>2,310</v>
      </c>
      <c r="CF95" s="256" t="str">
        <f>$AY95*Assembly!M$4+$AZ95*Assembly!M$5+$BA95*Assembly!M$6+$BB95*Assembly!M$7+$BC95*Assembly!M$8+$BD95*Assembly!M$9+$BE95*Assembly!M$10+$BF95*Assembly!M$11+$BG95*Assembly!M$12+$BH95*Assembly!M$13+$BI95*Assembly!M$14+$BJ95*Assembly!M$15+$BK95*Assembly!M$16+$BL95*Assembly!M$17+$BM95*Assembly!M$18+$BN95*Assembly!M$19+$BO95*Assembly!M$20+$BP95*Assembly!M$21+$BQ95*Assembly!M$22+$BR95*Assembly!M$23+$BS95*Assembly!M$24</f>
        <v>7,800</v>
      </c>
      <c r="CG95" s="256" t="str">
        <f>$AY95*Assembly!N$4+$AZ95*Assembly!N$5+$BA95*Assembly!N$6+$BB95*Assembly!N$7+$BC95*Assembly!N$8+$BD95*Assembly!N$9+$BE95*Assembly!N$10+$BF95*Assembly!N$11+$BG95*Assembly!N$12+$BH95*Assembly!N$13+$BI95*Assembly!N$14+$BJ95*Assembly!N$15+$BK95*Assembly!N$16+$BL95*Assembly!N$17+$BM95*Assembly!N$18+$BN95*Assembly!N$19+$BO95*Assembly!N$20+$BP95*Assembly!N$21+$BQ95*Assembly!N$22+$BR95*Assembly!N$23+$BS95*Assembly!N$24</f>
        <v>0</v>
      </c>
      <c r="CH95" s="256" t="str">
        <f>$AY95*Assembly!O$4+$AZ95*Assembly!O$5+$BA95*Assembly!O$6+$BB95*Assembly!O$7+$BC95*Assembly!O$8+$BD95*Assembly!O$9+$BE95*Assembly!O$10+$BF95*Assembly!O$11+$BG95*Assembly!O$12+$BH95*Assembly!O$13+$BI95*Assembly!O$14+$BJ95*Assembly!O$15+$BK95*Assembly!O$16+$BL95*Assembly!O$17+$BM95*Assembly!O$18+$BN95*Assembly!O$19+$BO95*Assembly!O$20+$BP95*Assembly!O$21+$BQ95*Assembly!O$22+$BR95*Assembly!O$23+$BS95*Assembly!O$24</f>
        <v>1,980</v>
      </c>
      <c r="CI95" s="254" t="str">
        <f>$AY95*Assembly!P$4+$AZ95*Assembly!P$5+$BA95*Assembly!P$6+$BB95*Assembly!P$7+$BC95*Assembly!P$8+$BD95*Assembly!P$9+$BE95*Assembly!P$10+$BF95*Assembly!P$11+$BG95*Assembly!P$12+$BH95*Assembly!P$13+$BI95*Assembly!P$14+$BJ95*Assembly!P$15+$BK95*Assembly!P$16+$BL95*Assembly!P$17+$BM95*Assembly!P$18+$BN95*Assembly!P$19+$BO95*Assembly!P$20+$BP95*Assembly!P$21+$BQ95*Assembly!P$22+$BR95*Assembly!P$23+$BS95*Assembly!P$24</f>
        <v>0</v>
      </c>
      <c r="CJ95" s="254" t="str">
        <f>$AY95*Assembly!Q$4+$AZ95*Assembly!Q$5+$BA95*Assembly!Q$6+$BB95*Assembly!Q$7+$BC95*Assembly!Q$8+$BD95*Assembly!Q$9+$BE95*Assembly!Q$10+$BF95*Assembly!Q$11+$BG95*Assembly!Q$12+$BH95*Assembly!Q$13+$BI95*Assembly!Q$14+$BJ95*Assembly!Q$15+$BK95*Assembly!Q$16+$BL95*Assembly!Q$17+$BM95*Assembly!Q$18+$BN95*Assembly!Q$19+$BO95*Assembly!Q$20+$BP95*Assembly!Q$21+$BQ95*Assembly!Q$22+$BR95*Assembly!Q$23+$BS95*Assembly!Q$24</f>
        <v>4</v>
      </c>
      <c r="CK95" s="256" t="str">
        <f>$AY95*Assembly!R$4+$AZ95*Assembly!R$5+$BA95*Assembly!R$6+$BB95*Assembly!R$7+$BC95*Assembly!R$8+$BD95*Assembly!R$9+$BE95*Assembly!R$10+$BF95*Assembly!R$11+$BG95*Assembly!R$12+$BH95*Assembly!R$13+$BI95*Assembly!R$14+$BJ95*Assembly!R$15+$BK95*Assembly!R$16+$BL95*Assembly!R$17+$BM95*Assembly!R$18+$BN95*Assembly!R$19+$BO95*Assembly!R$20+$BP95*Assembly!R$21+$BQ95*Assembly!R$22+$BR95*Assembly!R$23+$BS95*Assembly!R$24</f>
        <v>45</v>
      </c>
      <c r="CL95" s="254" t="str">
        <f>$AY95*Assembly!S$4+$AZ95*Assembly!S$5+$BA95*Assembly!S$6+$BB95*Assembly!S$7+$BC95*Assembly!S$8+$BD95*Assembly!S$9+$BE95*Assembly!S$10+$BF95*Assembly!S$11+$BG95*Assembly!S$12+$BH95*Assembly!S$13+$BI95*Assembly!S$14+$BJ95*Assembly!S$15+$BK95*Assembly!S$16+$BL95*Assembly!S$17+$BM95*Assembly!S$18+$BN95*Assembly!S$19+$BO95*Assembly!S$20+$BP95*Assembly!S$21+$BQ95*Assembly!S$22+$BR95*Assembly!S$23+$BS95*Assembly!S$24</f>
        <v>130</v>
      </c>
      <c r="CM95" s="254" t="str">
        <f>$AY95*Assembly!T$4+$AZ95*Assembly!T$5+$BA95*Assembly!T$6+$BB95*Assembly!T$7+$BC95*Assembly!T$8+$BD95*Assembly!T$9+$BE95*Assembly!T$10+$BF95*Assembly!T$11+$BG95*Assembly!T$12+$BH95*Assembly!T$13+$BI95*Assembly!T$14+$BJ95*Assembly!T$15+$BK95*Assembly!T$16+$BL95*Assembly!T$17+$BM95*Assembly!T$18+$BN95*Assembly!T$19+$BO95*Assembly!T$20+$BP95*Assembly!T$21+$BQ95*Assembly!T$22+$BR95*Assembly!T$23+$BS95*Assembly!T$24</f>
        <v>0</v>
      </c>
      <c r="CN95" s="254" t="str">
        <f>$AY95*Assembly!U$4+$AZ95*Assembly!U$5+$BA95*Assembly!U$6+$BB95*Assembly!U$7+$BC95*Assembly!U$8+$BD95*Assembly!U$9+$BE95*Assembly!U$10+$BF95*Assembly!U$11+$BG95*Assembly!U$12+$BH95*Assembly!U$13+$BI95*Assembly!U$14+$BJ95*Assembly!U$15+$BK95*Assembly!U$16+$BL95*Assembly!U$17+$BM95*Assembly!U$18+$BN95*Assembly!U$19+$BO95*Assembly!U$20+$BP95*Assembly!U$21+$BQ95*Assembly!U$22+$BR95*Assembly!U$23+$BS95*Assembly!U$24</f>
        <v>0</v>
      </c>
      <c r="CO95" s="256" t="str">
        <f>$AY95*Assembly!V$4+$AZ95*Assembly!V$5+$BA95*Assembly!V$6+$BB95*Assembly!V$7+$BC95*Assembly!V$8+$BD95*Assembly!V$9+$BE95*Assembly!V$10+$BF95*Assembly!V$11+$BG95*Assembly!V$12+$BH95*Assembly!V$13+$BI95*Assembly!V$14+$BJ95*Assembly!V$15+$BK95*Assembly!V$16+$BL95*Assembly!V$17+$BM95*Assembly!V$18+$BN95*Assembly!V$19+$BO95*Assembly!V$20+$BP95*Assembly!V$21+$BQ95*Assembly!V$22+$BR95*Assembly!V$23+$BS95*Assembly!V$24</f>
        <v>0</v>
      </c>
      <c r="CP95" s="256" t="str">
        <f>CF95*Refining!$F$3</f>
        <v>13,929</v>
      </c>
      <c r="CQ95" s="256" t="str">
        <f>CG95*Refining!$F$4</f>
        <v>0</v>
      </c>
      <c r="CR95" s="256" t="str">
        <f>CH95*Refining!$F$5</f>
        <v>8,250</v>
      </c>
      <c r="CS95" s="256" t="str">
        <f>CI95*Refining!$F$6</f>
        <v>0</v>
      </c>
      <c r="CT95" s="256" t="str">
        <f>CJ95*Refining!$F$7</f>
        <v>7</v>
      </c>
      <c r="CU95" s="256" t="str">
        <f>CK95*Refining!$F$8</f>
        <v>563</v>
      </c>
      <c r="CV95" s="256" t="str">
        <f>CL95*Refining!$F$9</f>
        <v>16,250</v>
      </c>
      <c r="CW95" s="256" t="str">
        <f>CM95*Refining!$F$10</f>
        <v>0</v>
      </c>
      <c r="CX95" s="256" t="str">
        <f>CN95*Refining!$F$11</f>
        <v>0</v>
      </c>
      <c r="CY95" s="256" t="str">
        <f>CO95*Refining!$F$12</f>
        <v>0</v>
      </c>
      <c r="CZ95" s="244" t="str">
        <f t="shared" ref="CZ95:DS95" si="384">IF(CF95 = 0, "", CF95)</f>
        <v>7,800</v>
      </c>
      <c r="DA95" s="245" t="str">
        <f t="shared" si="384"/>
        <v/>
      </c>
      <c r="DB95" s="245" t="str">
        <f t="shared" si="384"/>
        <v>1,980</v>
      </c>
      <c r="DC95" s="245" t="str">
        <f t="shared" si="384"/>
        <v/>
      </c>
      <c r="DD95" s="245" t="str">
        <f t="shared" si="384"/>
        <v>4</v>
      </c>
      <c r="DE95" s="245" t="str">
        <f t="shared" si="384"/>
        <v>45</v>
      </c>
      <c r="DF95" s="245" t="str">
        <f t="shared" si="384"/>
        <v>130</v>
      </c>
      <c r="DG95" s="245" t="str">
        <f t="shared" si="384"/>
        <v/>
      </c>
      <c r="DH95" s="245" t="str">
        <f t="shared" si="384"/>
        <v/>
      </c>
      <c r="DI95" s="246" t="str">
        <f t="shared" si="384"/>
        <v/>
      </c>
      <c r="DJ95" s="244" t="str">
        <f t="shared" si="384"/>
        <v>13,929</v>
      </c>
      <c r="DK95" s="245" t="str">
        <f t="shared" si="384"/>
        <v/>
      </c>
      <c r="DL95" s="245" t="str">
        <f t="shared" si="384"/>
        <v>8,250</v>
      </c>
      <c r="DM95" s="245" t="str">
        <f t="shared" si="384"/>
        <v/>
      </c>
      <c r="DN95" s="247" t="str">
        <f t="shared" si="384"/>
        <v>7.1</v>
      </c>
      <c r="DO95" s="245" t="str">
        <f t="shared" si="384"/>
        <v>563</v>
      </c>
      <c r="DP95" s="245" t="str">
        <f t="shared" si="384"/>
        <v>16,250</v>
      </c>
      <c r="DQ95" s="245" t="str">
        <f t="shared" si="384"/>
        <v/>
      </c>
      <c r="DR95" s="245" t="str">
        <f t="shared" si="384"/>
        <v/>
      </c>
      <c r="DS95" s="246" t="str">
        <f t="shared" si="384"/>
        <v/>
      </c>
      <c r="DT95" s="248" t="str">
        <f t="shared" si="16"/>
        <v>9,959</v>
      </c>
      <c r="DU95" s="249" t="str">
        <f t="shared" si="17"/>
        <v>38,998</v>
      </c>
      <c r="DV95" s="225" t="str">
        <f>CZ95*'Ores &amp; Ingots'!$C$3+DA95*'Ores &amp; Ingots'!$C$4+DB95*'Ores &amp; Ingots'!$C$5+DC95*'Ores &amp; Ingots'!$C$6+DD95*'Ores &amp; Ingots'!$C$7+DE95*'Ores &amp; Ingots'!$C$8+DF95*'Ores &amp; Ingots'!$C$9+DG95*'Ores &amp; Ingots'!$C$10+DH95*'Ores &amp; Ingots'!$C$11+DI95*'Ores &amp; Ingots'!$C$12</f>
        <v>1,225</v>
      </c>
      <c r="DW95" s="225" t="str">
        <f>DJ95*'Ores &amp; Ingots'!$B$3+DK95*'Ores &amp; Ingots'!$B$4+DL95*'Ores &amp; Ingots'!$B$5+DM95*'Ores &amp; Ingots'!$B$6+DN95*'Ores &amp; Ingots'!$B$7+DO95*'Ores &amp; Ingots'!$B$8+DP95*'Ores &amp; Ingots'!$B$9+DQ95*'Ores &amp; Ingots'!$B$10+DR95*'Ores &amp; Ingots'!$B$11+DS95*'Ores &amp; Ingots'!$B$12</f>
        <v>14,429</v>
      </c>
      <c r="DX95" s="249" t="str">
        <f>CZ95*Refining!$G$3+DA95*Refining!$G$4+DB95*Refining!$G$5+DC95*Refining!$G$6+DD95*Refining!$G$7+DE95*Refining!$G$8+DF95*Refining!$G$9+DG95*Refining!$G$10+DH95*Refining!$G$11+DI95*Refining!$G$12</f>
        <v>31,356</v>
      </c>
      <c r="DY95" s="249" t="str">
        <f t="shared" si="18"/>
        <v>4,877,650</v>
      </c>
      <c r="DZ95" s="250" t="str">
        <f t="shared" si="19"/>
        <v>4.8776</v>
      </c>
      <c r="EA95" s="248" t="str">
        <f t="shared" si="20"/>
        <v>31,765</v>
      </c>
      <c r="EB95" s="251" t="str">
        <f t="shared" ref="EB95:EC95" si="385">EA95/60</f>
        <v>529.4</v>
      </c>
      <c r="EC95" s="251" t="str">
        <f t="shared" si="385"/>
        <v>8.8</v>
      </c>
      <c r="ED95" s="248" t="str">
        <f t="shared" si="22"/>
        <v>4,939,716</v>
      </c>
      <c r="EE95" s="251" t="str">
        <f t="shared" ref="EE95:EF95" si="386">ED95/1000</f>
        <v>4,939.7</v>
      </c>
      <c r="EF95" s="252" t="str">
        <f t="shared" si="386"/>
        <v>4.94</v>
      </c>
      <c r="EG95" s="223" t="str">
        <f t="shared" si="24"/>
        <v>4.9397</v>
      </c>
      <c r="EH95" s="224" t="str">
        <f t="shared" si="25"/>
        <v>8:49:25</v>
      </c>
      <c r="EI95" s="225" t="s">
        <v>12</v>
      </c>
    </row>
    <row r="96">
      <c r="A96" s="33"/>
      <c r="B96" s="226" t="s">
        <v>982</v>
      </c>
      <c r="C96" s="227" t="s">
        <v>885</v>
      </c>
      <c r="D96" s="227">
        <v>1.0</v>
      </c>
      <c r="E96" s="227">
        <v>1.0</v>
      </c>
      <c r="F96" s="227">
        <v>1.0</v>
      </c>
      <c r="G96" s="228" t="str">
        <f t="shared" si="5"/>
        <v>0.1</v>
      </c>
      <c r="H96" s="229">
        <v>10.0</v>
      </c>
      <c r="I96" s="229">
        <v>10.0</v>
      </c>
      <c r="J96" s="229" t="str">
        <f>H96/Main!$D$9</f>
        <v>10</v>
      </c>
      <c r="K96" s="229" t="str">
        <f>I96/Main!$D$10</f>
        <v>10</v>
      </c>
      <c r="L96" s="229" t="str">
        <f t="shared" si="6"/>
        <v>1</v>
      </c>
      <c r="M96" s="229">
        <v>1.0</v>
      </c>
      <c r="N96" s="230"/>
      <c r="O96" s="231">
        <v>25000.0</v>
      </c>
      <c r="P96" s="230"/>
      <c r="Q96" s="231"/>
      <c r="R96" s="230"/>
      <c r="S96" s="232"/>
      <c r="T96" s="232"/>
      <c r="U96" s="230"/>
      <c r="V96" s="231">
        <v>2000.0</v>
      </c>
      <c r="W96" s="232"/>
      <c r="X96" s="232"/>
      <c r="Y96" s="230"/>
      <c r="Z96" s="230"/>
      <c r="AA96" s="230"/>
      <c r="AB96" s="230"/>
      <c r="AC96" s="334"/>
      <c r="AD96" s="225">
        <v>3.0</v>
      </c>
      <c r="AE96" s="225">
        <v>0.0</v>
      </c>
      <c r="AF96" s="225">
        <v>0.0</v>
      </c>
      <c r="AG96" s="225">
        <v>0.0</v>
      </c>
      <c r="AH96" s="225">
        <v>2.0</v>
      </c>
      <c r="AI96" s="225">
        <v>0.0</v>
      </c>
      <c r="AJ96" s="225">
        <v>0.0</v>
      </c>
      <c r="AK96" s="225">
        <v>2.0</v>
      </c>
      <c r="AL96" s="225">
        <v>0.0</v>
      </c>
      <c r="AM96" s="225">
        <v>0.0</v>
      </c>
      <c r="AN96" s="225">
        <v>0.0</v>
      </c>
      <c r="AO96" s="225">
        <v>0.0</v>
      </c>
      <c r="AP96" s="225">
        <v>0.0</v>
      </c>
      <c r="AQ96" s="225">
        <v>0.0</v>
      </c>
      <c r="AR96" s="225">
        <v>0.0</v>
      </c>
      <c r="AS96" s="225">
        <v>2.0</v>
      </c>
      <c r="AT96" s="309">
        <v>1.0</v>
      </c>
      <c r="AU96" s="225">
        <v>0.0</v>
      </c>
      <c r="AV96" s="225">
        <v>0.0</v>
      </c>
      <c r="AW96" s="225">
        <v>0.0</v>
      </c>
      <c r="AX96" s="225">
        <v>0.0</v>
      </c>
      <c r="AY96" s="236" t="str">
        <f t="shared" ref="AY96:BS96" si="387">IF(AD96 = 0, "", AD96)</f>
        <v>3</v>
      </c>
      <c r="AZ96" s="227" t="str">
        <f t="shared" si="387"/>
        <v/>
      </c>
      <c r="BA96" s="227" t="str">
        <f t="shared" si="387"/>
        <v/>
      </c>
      <c r="BB96" s="227" t="str">
        <f t="shared" si="387"/>
        <v/>
      </c>
      <c r="BC96" s="227" t="str">
        <f t="shared" si="387"/>
        <v>2</v>
      </c>
      <c r="BD96" s="227" t="str">
        <f t="shared" si="387"/>
        <v/>
      </c>
      <c r="BE96" s="227" t="str">
        <f t="shared" si="387"/>
        <v/>
      </c>
      <c r="BF96" s="227" t="str">
        <f t="shared" si="387"/>
        <v>2</v>
      </c>
      <c r="BG96" s="227" t="str">
        <f t="shared" si="387"/>
        <v/>
      </c>
      <c r="BH96" s="227" t="str">
        <f t="shared" si="387"/>
        <v/>
      </c>
      <c r="BI96" s="227" t="str">
        <f t="shared" si="387"/>
        <v/>
      </c>
      <c r="BJ96" s="227" t="str">
        <f t="shared" si="387"/>
        <v/>
      </c>
      <c r="BK96" s="227" t="str">
        <f t="shared" si="387"/>
        <v/>
      </c>
      <c r="BL96" s="227" t="str">
        <f t="shared" si="387"/>
        <v/>
      </c>
      <c r="BM96" s="227" t="str">
        <f t="shared" si="387"/>
        <v/>
      </c>
      <c r="BN96" s="227" t="str">
        <f t="shared" si="387"/>
        <v>2</v>
      </c>
      <c r="BO96" s="237" t="str">
        <f t="shared" si="387"/>
        <v>1</v>
      </c>
      <c r="BP96" s="227" t="str">
        <f t="shared" si="387"/>
        <v/>
      </c>
      <c r="BQ96" s="227" t="str">
        <f t="shared" si="387"/>
        <v/>
      </c>
      <c r="BR96" s="227" t="str">
        <f t="shared" si="387"/>
        <v/>
      </c>
      <c r="BS96" s="238" t="str">
        <f t="shared" si="387"/>
        <v/>
      </c>
      <c r="BT96" s="239" t="str">
        <f>$AY96*Assembly!Y$4+$AZ96*Assembly!Y$5+$BA96*Assembly!Y$6+$BB96*Assembly!Y$7+$BC96*Assembly!Y$8+$BD96*Assembly!Y$9+$BE96*Assembly!Y$10+$BF96*Assembly!Y$11+$BG96*Assembly!Y$12+$BH96*Assembly!Y$13+$BI96*Assembly!Y$14+$BJ96*Assembly!Y$15+$BK96*Assembly!Y$16+$BL96*Assembly!Y$17+$BM96*Assembly!Y$18+$BN96*Assembly!Y$19+$BO96*Assembly!Y$20+$BP96*Assembly!Y$21+$BQ96*Assembly!Y$22+$BR96*Assembly!Y$23+$BS96*Assembly!Y$24</f>
        <v>906</v>
      </c>
      <c r="BU96" s="225" t="str">
        <f t="shared" si="8"/>
        <v>7,251</v>
      </c>
      <c r="BV96" s="225"/>
      <c r="BW96" s="225" t="str">
        <f>$AY96*Assembly!AC$4+$AZ96*Assembly!AC$5+$BA96*Assembly!AC$6+$BB96*Assembly!AC$7+$BC96*Assembly!AC$8+$BD96*Assembly!AC$9+$BE96*Assembly!AC$10+$BF96*Assembly!AC$11+$BG96*Assembly!AC$12+$BH96*Assembly!AC$13+$BI96*Assembly!AC$14+$BJ96*Assembly!AC$15+$BK96*Assembly!AC$16+$BL96*Assembly!AC$17+$BM96*Assembly!AC$18+$BN96*Assembly!AC$19+$BO96*Assembly!AC$20+$BP96*Assembly!AC$21+$BQ96*Assembly!AC$22+$BR96*Assembly!AC$23+$BS96*Assembly!AC$24</f>
        <v>872</v>
      </c>
      <c r="BX96" s="240" t="str">
        <f t="shared" si="9"/>
        <v>0.96</v>
      </c>
      <c r="BY96" s="241" t="str">
        <f t="shared" si="10"/>
        <v>6976</v>
      </c>
      <c r="BZ96" s="242" t="str">
        <f t="shared" si="11"/>
        <v>0.1</v>
      </c>
      <c r="CA96" s="241" t="str">
        <f t="shared" si="12"/>
        <v>87</v>
      </c>
      <c r="CB96" s="225" t="str">
        <f>$AY96*Assembly!X$4+$AZ96*Assembly!X$5+$BA96*Assembly!X$6+$BB96*Assembly!X$7+$BC96*Assembly!X$8+$BD96*Assembly!X$9+$BE96*Assembly!X$10+$BF96*Assembly!X$11+$BG96*Assembly!X$12+$BH96*Assembly!X$13+$BI96*Assembly!X$14+$BJ96*Assembly!X$15+$BK96*Assembly!X$16+$BL96*Assembly!X$17+$BM96*Assembly!X$18+$BN96*Assembly!X$19+$BO96*Assembly!X$20+$BP96*Assembly!X$21+$BQ96*Assembly!X$22+$BR96*Assembly!X$23+$BS96*Assembly!X$24</f>
        <v>30</v>
      </c>
      <c r="CC96" s="225" t="str">
        <f t="shared" si="13"/>
        <v>4,667</v>
      </c>
      <c r="CD96" s="223" t="str">
        <f t="shared" si="14"/>
        <v>0.0047</v>
      </c>
      <c r="CE96" s="243" t="str">
        <f>$AY96*Assembly!AB$4+$AZ96*Assembly!AB$5+$BA96*Assembly!AB$6+$BB96*Assembly!AB$7+$BC96*Assembly!AB$8+$BD96*Assembly!AB$9+$BE96*Assembly!AB$10+$BF96*Assembly!AB$11+$BG96*Assembly!AB$12+$BH96*Assembly!AB$13+$BI96*Assembly!AB$14+$BJ96*Assembly!AB$15+$BK96*Assembly!AB$16+$BL96*Assembly!AB$17+$BM96*Assembly!AB$18+$BN96*Assembly!AB$19+$BO96*Assembly!AB$20+$BP96*Assembly!AB$21+$BQ96*Assembly!AB$22+$BR96*Assembly!AB$23+$BS96*Assembly!AB$24</f>
        <v>231</v>
      </c>
      <c r="CF96" s="231" t="str">
        <f>$AY96*Assembly!M$4+$AZ96*Assembly!M$5+$BA96*Assembly!M$6+$BB96*Assembly!M$7+$BC96*Assembly!M$8+$BD96*Assembly!M$9+$BE96*Assembly!M$10+$BF96*Assembly!M$11+$BG96*Assembly!M$12+$BH96*Assembly!M$13+$BI96*Assembly!M$14+$BJ96*Assembly!M$15+$BK96*Assembly!M$16+$BL96*Assembly!M$17+$BM96*Assembly!M$18+$BN96*Assembly!M$19+$BO96*Assembly!M$20+$BP96*Assembly!M$21+$BQ96*Assembly!M$22+$BR96*Assembly!M$23+$BS96*Assembly!M$24</f>
        <v>704</v>
      </c>
      <c r="CG96" s="231" t="str">
        <f>$AY96*Assembly!N$4+$AZ96*Assembly!N$5+$BA96*Assembly!N$6+$BB96*Assembly!N$7+$BC96*Assembly!N$8+$BD96*Assembly!N$9+$BE96*Assembly!N$10+$BF96*Assembly!N$11+$BG96*Assembly!N$12+$BH96*Assembly!N$13+$BI96*Assembly!N$14+$BJ96*Assembly!N$15+$BK96*Assembly!N$16+$BL96*Assembly!N$17+$BM96*Assembly!N$18+$BN96*Assembly!N$19+$BO96*Assembly!N$20+$BP96*Assembly!N$21+$BQ96*Assembly!N$22+$BR96*Assembly!N$23+$BS96*Assembly!N$24</f>
        <v>0</v>
      </c>
      <c r="CH96" s="231" t="str">
        <f>$AY96*Assembly!O$4+$AZ96*Assembly!O$5+$BA96*Assembly!O$6+$BB96*Assembly!O$7+$BC96*Assembly!O$8+$BD96*Assembly!O$9+$BE96*Assembly!O$10+$BF96*Assembly!O$11+$BG96*Assembly!O$12+$BH96*Assembly!O$13+$BI96*Assembly!O$14+$BJ96*Assembly!O$15+$BK96*Assembly!O$16+$BL96*Assembly!O$17+$BM96*Assembly!O$18+$BN96*Assembly!O$19+$BO96*Assembly!O$20+$BP96*Assembly!O$21+$BQ96*Assembly!O$22+$BR96*Assembly!O$23+$BS96*Assembly!O$24</f>
        <v>220</v>
      </c>
      <c r="CI96" s="229" t="str">
        <f>$AY96*Assembly!P$4+$AZ96*Assembly!P$5+$BA96*Assembly!P$6+$BB96*Assembly!P$7+$BC96*Assembly!P$8+$BD96*Assembly!P$9+$BE96*Assembly!P$10+$BF96*Assembly!P$11+$BG96*Assembly!P$12+$BH96*Assembly!P$13+$BI96*Assembly!P$14+$BJ96*Assembly!P$15+$BK96*Assembly!P$16+$BL96*Assembly!P$17+$BM96*Assembly!P$18+$BN96*Assembly!P$19+$BO96*Assembly!P$20+$BP96*Assembly!P$21+$BQ96*Assembly!P$22+$BR96*Assembly!P$23+$BS96*Assembly!P$24</f>
        <v>0</v>
      </c>
      <c r="CJ96" s="229" t="str">
        <f>$AY96*Assembly!Q$4+$AZ96*Assembly!Q$5+$BA96*Assembly!Q$6+$BB96*Assembly!Q$7+$BC96*Assembly!Q$8+$BD96*Assembly!Q$9+$BE96*Assembly!Q$10+$BF96*Assembly!Q$11+$BG96*Assembly!Q$12+$BH96*Assembly!Q$13+$BI96*Assembly!Q$14+$BJ96*Assembly!Q$15+$BK96*Assembly!Q$16+$BL96*Assembly!Q$17+$BM96*Assembly!Q$18+$BN96*Assembly!Q$19+$BO96*Assembly!Q$20+$BP96*Assembly!Q$21+$BQ96*Assembly!Q$22+$BR96*Assembly!Q$23+$BS96*Assembly!Q$24</f>
        <v>0.4</v>
      </c>
      <c r="CK96" s="231" t="str">
        <f>$AY96*Assembly!R$4+$AZ96*Assembly!R$5+$BA96*Assembly!R$6+$BB96*Assembly!R$7+$BC96*Assembly!R$8+$BD96*Assembly!R$9+$BE96*Assembly!R$10+$BF96*Assembly!R$11+$BG96*Assembly!R$12+$BH96*Assembly!R$13+$BI96*Assembly!R$14+$BJ96*Assembly!R$15+$BK96*Assembly!R$16+$BL96*Assembly!R$17+$BM96*Assembly!R$18+$BN96*Assembly!R$19+$BO96*Assembly!R$20+$BP96*Assembly!R$21+$BQ96*Assembly!R$22+$BR96*Assembly!R$23+$BS96*Assembly!R$24</f>
        <v>5</v>
      </c>
      <c r="CL96" s="229" t="str">
        <f>$AY96*Assembly!S$4+$AZ96*Assembly!S$5+$BA96*Assembly!S$6+$BB96*Assembly!S$7+$BC96*Assembly!S$8+$BD96*Assembly!S$9+$BE96*Assembly!S$10+$BF96*Assembly!S$11+$BG96*Assembly!S$12+$BH96*Assembly!S$13+$BI96*Assembly!S$14+$BJ96*Assembly!S$15+$BK96*Assembly!S$16+$BL96*Assembly!S$17+$BM96*Assembly!S$18+$BN96*Assembly!S$19+$BO96*Assembly!S$20+$BP96*Assembly!S$21+$BQ96*Assembly!S$22+$BR96*Assembly!S$23+$BS96*Assembly!S$24</f>
        <v>14</v>
      </c>
      <c r="CM96" s="229" t="str">
        <f>$AY96*Assembly!T$4+$AZ96*Assembly!T$5+$BA96*Assembly!T$6+$BB96*Assembly!T$7+$BC96*Assembly!T$8+$BD96*Assembly!T$9+$BE96*Assembly!T$10+$BF96*Assembly!T$11+$BG96*Assembly!T$12+$BH96*Assembly!T$13+$BI96*Assembly!T$14+$BJ96*Assembly!T$15+$BK96*Assembly!T$16+$BL96*Assembly!T$17+$BM96*Assembly!T$18+$BN96*Assembly!T$19+$BO96*Assembly!T$20+$BP96*Assembly!T$21+$BQ96*Assembly!T$22+$BR96*Assembly!T$23+$BS96*Assembly!T$24</f>
        <v>0</v>
      </c>
      <c r="CN96" s="229" t="str">
        <f>$AY96*Assembly!U$4+$AZ96*Assembly!U$5+$BA96*Assembly!U$6+$BB96*Assembly!U$7+$BC96*Assembly!U$8+$BD96*Assembly!U$9+$BE96*Assembly!U$10+$BF96*Assembly!U$11+$BG96*Assembly!U$12+$BH96*Assembly!U$13+$BI96*Assembly!U$14+$BJ96*Assembly!U$15+$BK96*Assembly!U$16+$BL96*Assembly!U$17+$BM96*Assembly!U$18+$BN96*Assembly!U$19+$BO96*Assembly!U$20+$BP96*Assembly!U$21+$BQ96*Assembly!U$22+$BR96*Assembly!U$23+$BS96*Assembly!U$24</f>
        <v>0</v>
      </c>
      <c r="CO96" s="231" t="str">
        <f>$AY96*Assembly!V$4+$AZ96*Assembly!V$5+$BA96*Assembly!V$6+$BB96*Assembly!V$7+$BC96*Assembly!V$8+$BD96*Assembly!V$9+$BE96*Assembly!V$10+$BF96*Assembly!V$11+$BG96*Assembly!V$12+$BH96*Assembly!V$13+$BI96*Assembly!V$14+$BJ96*Assembly!V$15+$BK96*Assembly!V$16+$BL96*Assembly!V$17+$BM96*Assembly!V$18+$BN96*Assembly!V$19+$BO96*Assembly!V$20+$BP96*Assembly!V$21+$BQ96*Assembly!V$22+$BR96*Assembly!V$23+$BS96*Assembly!V$24</f>
        <v>0</v>
      </c>
      <c r="CP96" s="231" t="str">
        <f>CF96*Refining!$F$3</f>
        <v>1,257</v>
      </c>
      <c r="CQ96" s="231" t="str">
        <f>CG96*Refining!$F$4</f>
        <v>0</v>
      </c>
      <c r="CR96" s="231" t="str">
        <f>CH96*Refining!$F$5</f>
        <v>917</v>
      </c>
      <c r="CS96" s="231" t="str">
        <f>CI96*Refining!$F$6</f>
        <v>0</v>
      </c>
      <c r="CT96" s="231" t="str">
        <f>CJ96*Refining!$F$7</f>
        <v>1</v>
      </c>
      <c r="CU96" s="231" t="str">
        <f>CK96*Refining!$F$8</f>
        <v>63</v>
      </c>
      <c r="CV96" s="231" t="str">
        <f>CL96*Refining!$F$9</f>
        <v>1,750</v>
      </c>
      <c r="CW96" s="231" t="str">
        <f>CM96*Refining!$F$10</f>
        <v>0</v>
      </c>
      <c r="CX96" s="231" t="str">
        <f>CN96*Refining!$F$11</f>
        <v>0</v>
      </c>
      <c r="CY96" s="231" t="str">
        <f>CO96*Refining!$F$12</f>
        <v>0</v>
      </c>
      <c r="CZ96" s="244" t="str">
        <f t="shared" ref="CZ96:DS96" si="388">IF(CF96 = 0, "", CF96)</f>
        <v>704</v>
      </c>
      <c r="DA96" s="245" t="str">
        <f t="shared" si="388"/>
        <v/>
      </c>
      <c r="DB96" s="245" t="str">
        <f t="shared" si="388"/>
        <v>220</v>
      </c>
      <c r="DC96" s="245" t="str">
        <f t="shared" si="388"/>
        <v/>
      </c>
      <c r="DD96" s="245" t="str">
        <f t="shared" si="388"/>
        <v>0.4</v>
      </c>
      <c r="DE96" s="245" t="str">
        <f t="shared" si="388"/>
        <v>5</v>
      </c>
      <c r="DF96" s="245" t="str">
        <f t="shared" si="388"/>
        <v>14</v>
      </c>
      <c r="DG96" s="245" t="str">
        <f t="shared" si="388"/>
        <v/>
      </c>
      <c r="DH96" s="245" t="str">
        <f t="shared" si="388"/>
        <v/>
      </c>
      <c r="DI96" s="246" t="str">
        <f t="shared" si="388"/>
        <v/>
      </c>
      <c r="DJ96" s="244" t="str">
        <f t="shared" si="388"/>
        <v>1,257</v>
      </c>
      <c r="DK96" s="245" t="str">
        <f t="shared" si="388"/>
        <v/>
      </c>
      <c r="DL96" s="245" t="str">
        <f t="shared" si="388"/>
        <v>917</v>
      </c>
      <c r="DM96" s="245" t="str">
        <f t="shared" si="388"/>
        <v/>
      </c>
      <c r="DN96" s="247" t="str">
        <f t="shared" si="388"/>
        <v>0.7</v>
      </c>
      <c r="DO96" s="245" t="str">
        <f t="shared" si="388"/>
        <v>63</v>
      </c>
      <c r="DP96" s="245" t="str">
        <f t="shared" si="388"/>
        <v>1,750</v>
      </c>
      <c r="DQ96" s="245" t="str">
        <f t="shared" si="388"/>
        <v/>
      </c>
      <c r="DR96" s="245" t="str">
        <f t="shared" si="388"/>
        <v/>
      </c>
      <c r="DS96" s="246" t="str">
        <f t="shared" si="388"/>
        <v/>
      </c>
      <c r="DT96" s="248" t="str">
        <f t="shared" si="16"/>
        <v>943</v>
      </c>
      <c r="DU96" s="249" t="str">
        <f t="shared" si="17"/>
        <v>3,987</v>
      </c>
      <c r="DV96" s="225" t="str">
        <f>CZ96*'Ores &amp; Ingots'!$C$3+DA96*'Ores &amp; Ingots'!$C$4+DB96*'Ores &amp; Ingots'!$C$5+DC96*'Ores &amp; Ingots'!$C$6+DD96*'Ores &amp; Ingots'!$C$7+DE96*'Ores &amp; Ingots'!$C$8+DF96*'Ores &amp; Ingots'!$C$9+DG96*'Ores &amp; Ingots'!$C$10+DH96*'Ores &amp; Ingots'!$C$11+DI96*'Ores &amp; Ingots'!$C$12</f>
        <v>115</v>
      </c>
      <c r="DW96" s="225" t="str">
        <f>DJ96*'Ores &amp; Ingots'!$B$3+DK96*'Ores &amp; Ingots'!$B$4+DL96*'Ores &amp; Ingots'!$B$5+DM96*'Ores &amp; Ingots'!$B$6+DN96*'Ores &amp; Ingots'!$B$7+DO96*'Ores &amp; Ingots'!$B$8+DP96*'Ores &amp; Ingots'!$B$9+DQ96*'Ores &amp; Ingots'!$B$10+DR96*'Ores &amp; Ingots'!$B$11+DS96*'Ores &amp; Ingots'!$B$12</f>
        <v>1,475</v>
      </c>
      <c r="DX96" s="249" t="str">
        <f>CZ96*Refining!$G$3+DA96*Refining!$G$4+DB96*Refining!$G$5+DC96*Refining!$G$6+DD96*Refining!$G$7+DE96*Refining!$G$8+DF96*Refining!$G$9+DG96*Refining!$G$10+DH96*Refining!$G$11+DI96*Refining!$G$12</f>
        <v>3,456</v>
      </c>
      <c r="DY96" s="249" t="str">
        <f t="shared" si="18"/>
        <v>537,558</v>
      </c>
      <c r="DZ96" s="250" t="str">
        <f t="shared" si="19"/>
        <v>0.5376</v>
      </c>
      <c r="EA96" s="248" t="str">
        <f t="shared" si="20"/>
        <v>3,496</v>
      </c>
      <c r="EB96" s="251" t="str">
        <f t="shared" ref="EB96:EC96" si="389">EA96/60</f>
        <v>58.3</v>
      </c>
      <c r="EC96" s="251" t="str">
        <f t="shared" si="389"/>
        <v>1.0</v>
      </c>
      <c r="ED96" s="248" t="str">
        <f t="shared" si="22"/>
        <v>542,225</v>
      </c>
      <c r="EE96" s="251" t="str">
        <f t="shared" ref="EE96:EF96" si="390">ED96/1000</f>
        <v>542.2</v>
      </c>
      <c r="EF96" s="252" t="str">
        <f t="shared" si="390"/>
        <v>0.54</v>
      </c>
      <c r="EG96" s="223" t="str">
        <f t="shared" si="24"/>
        <v>0.5422</v>
      </c>
      <c r="EH96" s="224" t="str">
        <f t="shared" si="25"/>
        <v>0:58:16</v>
      </c>
      <c r="EI96" s="225" t="s">
        <v>12</v>
      </c>
    </row>
    <row r="97">
      <c r="A97" s="42"/>
      <c r="B97" s="297" t="s">
        <v>983</v>
      </c>
      <c r="C97" s="262" t="s">
        <v>886</v>
      </c>
      <c r="D97" s="262">
        <v>3.0</v>
      </c>
      <c r="E97" s="262">
        <v>3.0</v>
      </c>
      <c r="F97" s="262">
        <v>2.0</v>
      </c>
      <c r="G97" s="315" t="str">
        <f t="shared" si="5"/>
        <v>281.3</v>
      </c>
      <c r="H97" s="316">
        <v>45.0</v>
      </c>
      <c r="I97" s="316">
        <v>45.0</v>
      </c>
      <c r="J97" s="316" t="str">
        <f>H97/Main!$D$9</f>
        <v>45</v>
      </c>
      <c r="K97" s="316" t="str">
        <f>I97/Main!$D$10</f>
        <v>45</v>
      </c>
      <c r="L97" s="316" t="str">
        <f t="shared" si="6"/>
        <v>1</v>
      </c>
      <c r="M97" s="316">
        <v>1.0</v>
      </c>
      <c r="N97" s="318" t="s">
        <v>12</v>
      </c>
      <c r="O97" s="318" t="s">
        <v>12</v>
      </c>
      <c r="P97" s="317"/>
      <c r="Q97" s="318"/>
      <c r="R97" s="317"/>
      <c r="S97" s="319"/>
      <c r="T97" s="319"/>
      <c r="U97" s="317"/>
      <c r="V97" s="317"/>
      <c r="W97" s="318">
        <v>2000000.0</v>
      </c>
      <c r="X97" s="319"/>
      <c r="Y97" s="317"/>
      <c r="Z97" s="317"/>
      <c r="AA97" s="317"/>
      <c r="AB97" s="317"/>
      <c r="AC97" s="337" t="s">
        <v>12</v>
      </c>
      <c r="AD97" s="275">
        <v>40.0</v>
      </c>
      <c r="AE97" s="275">
        <v>0.0</v>
      </c>
      <c r="AF97" s="275">
        <v>0.0</v>
      </c>
      <c r="AG97" s="275">
        <v>40.0</v>
      </c>
      <c r="AH97" s="275">
        <v>40.0</v>
      </c>
      <c r="AI97" s="275">
        <v>0.0</v>
      </c>
      <c r="AJ97" s="275">
        <v>0.0</v>
      </c>
      <c r="AK97" s="321">
        <v>300.0</v>
      </c>
      <c r="AL97" s="275">
        <v>0.0</v>
      </c>
      <c r="AM97" s="275">
        <v>0.0</v>
      </c>
      <c r="AN97" s="275">
        <v>120.0</v>
      </c>
      <c r="AO97" s="275">
        <v>50.0</v>
      </c>
      <c r="AP97" s="275">
        <v>0.0</v>
      </c>
      <c r="AQ97" s="275">
        <v>0.0</v>
      </c>
      <c r="AR97" s="275">
        <v>0.0</v>
      </c>
      <c r="AS97" s="275">
        <v>1000.0</v>
      </c>
      <c r="AT97" s="275">
        <v>20.0</v>
      </c>
      <c r="AU97" s="275">
        <v>0.0</v>
      </c>
      <c r="AV97" s="275">
        <v>0.0</v>
      </c>
      <c r="AW97" s="275">
        <v>20.0</v>
      </c>
      <c r="AX97" s="275">
        <v>0.0</v>
      </c>
      <c r="AY97" s="271" t="str">
        <f t="shared" ref="AY97:BS97" si="391">IF(AD97 = 0, "", AD97)</f>
        <v>40</v>
      </c>
      <c r="AZ97" s="262" t="str">
        <f t="shared" si="391"/>
        <v/>
      </c>
      <c r="BA97" s="262" t="str">
        <f t="shared" si="391"/>
        <v/>
      </c>
      <c r="BB97" s="262" t="str">
        <f t="shared" si="391"/>
        <v>40</v>
      </c>
      <c r="BC97" s="262" t="str">
        <f t="shared" si="391"/>
        <v>40</v>
      </c>
      <c r="BD97" s="262" t="str">
        <f t="shared" si="391"/>
        <v/>
      </c>
      <c r="BE97" s="262" t="str">
        <f t="shared" si="391"/>
        <v/>
      </c>
      <c r="BF97" s="272" t="str">
        <f t="shared" si="391"/>
        <v>300</v>
      </c>
      <c r="BG97" s="262" t="str">
        <f t="shared" si="391"/>
        <v/>
      </c>
      <c r="BH97" s="262" t="str">
        <f t="shared" si="391"/>
        <v/>
      </c>
      <c r="BI97" s="262" t="str">
        <f t="shared" si="391"/>
        <v>120</v>
      </c>
      <c r="BJ97" s="262" t="str">
        <f t="shared" si="391"/>
        <v>50</v>
      </c>
      <c r="BK97" s="262" t="str">
        <f t="shared" si="391"/>
        <v/>
      </c>
      <c r="BL97" s="262" t="str">
        <f t="shared" si="391"/>
        <v/>
      </c>
      <c r="BM97" s="262" t="str">
        <f t="shared" si="391"/>
        <v/>
      </c>
      <c r="BN97" s="262" t="str">
        <f t="shared" si="391"/>
        <v>1,000</v>
      </c>
      <c r="BO97" s="262" t="str">
        <f t="shared" si="391"/>
        <v>20</v>
      </c>
      <c r="BP97" s="262" t="str">
        <f t="shared" si="391"/>
        <v/>
      </c>
      <c r="BQ97" s="262" t="str">
        <f t="shared" si="391"/>
        <v/>
      </c>
      <c r="BR97" s="262" t="str">
        <f t="shared" si="391"/>
        <v>20</v>
      </c>
      <c r="BS97" s="273" t="str">
        <f t="shared" si="391"/>
        <v/>
      </c>
      <c r="BT97" s="274" t="str">
        <f>$AY97*Assembly!Y$4+$AZ97*Assembly!Y$5+$BA97*Assembly!Y$6+$BB97*Assembly!Y$7+$BC97*Assembly!Y$8+$BD97*Assembly!Y$9+$BE97*Assembly!Y$10+$BF97*Assembly!Y$11+$BG97*Assembly!Y$12+$BH97*Assembly!Y$13+$BI97*Assembly!Y$14+$BJ97*Assembly!Y$15+$BK97*Assembly!Y$16+$BL97*Assembly!Y$17+$BM97*Assembly!Y$18+$BN97*Assembly!Y$19+$BO97*Assembly!Y$20+$BP97*Assembly!Y$21+$BQ97*Assembly!Y$22+$BR97*Assembly!Y$23+$BS97*Assembly!Y$24</f>
        <v>36,580</v>
      </c>
      <c r="BU97" s="275" t="str">
        <f t="shared" si="8"/>
        <v>130</v>
      </c>
      <c r="BV97" s="275"/>
      <c r="BW97" s="275" t="str">
        <f>$AY97*Assembly!AC$4+$AZ97*Assembly!AC$5+$BA97*Assembly!AC$6+$BB97*Assembly!AC$7+$BC97*Assembly!AC$8+$BD97*Assembly!AC$9+$BE97*Assembly!AC$10+$BF97*Assembly!AC$11+$BG97*Assembly!AC$12+$BH97*Assembly!AC$13+$BI97*Assembly!AC$14+$BJ97*Assembly!AC$15+$BK97*Assembly!AC$16+$BL97*Assembly!AC$17+$BM97*Assembly!AC$18+$BN97*Assembly!AC$19+$BO97*Assembly!AC$20+$BP97*Assembly!AC$21+$BQ97*Assembly!AC$22+$BR97*Assembly!AC$23+$BS97*Assembly!AC$24</f>
        <v>30,480</v>
      </c>
      <c r="BX97" s="276" t="str">
        <f t="shared" si="9"/>
        <v>0.83</v>
      </c>
      <c r="BY97" s="277" t="str">
        <f t="shared" si="10"/>
        <v>108</v>
      </c>
      <c r="BZ97" s="278" t="str">
        <f t="shared" si="11"/>
        <v>234.3</v>
      </c>
      <c r="CA97" s="277" t="str">
        <f t="shared" si="12"/>
        <v>677</v>
      </c>
      <c r="CB97" s="275" t="str">
        <f>$AY97*Assembly!X$4+$AZ97*Assembly!X$5+$BA97*Assembly!X$6+$BB97*Assembly!X$7+$BC97*Assembly!X$8+$BD97*Assembly!X$9+$BE97*Assembly!X$10+$BF97*Assembly!X$11+$BG97*Assembly!X$12+$BH97*Assembly!X$13+$BI97*Assembly!X$14+$BJ97*Assembly!X$15+$BK97*Assembly!X$16+$BL97*Assembly!X$17+$BM97*Assembly!X$18+$BN97*Assembly!X$19+$BO97*Assembly!X$20+$BP97*Assembly!X$21+$BQ97*Assembly!X$22+$BR97*Assembly!X$23+$BS97*Assembly!X$24</f>
        <v>9,160</v>
      </c>
      <c r="CC97" s="275" t="str">
        <f t="shared" si="13"/>
        <v>1,424,889</v>
      </c>
      <c r="CD97" s="279" t="str">
        <f t="shared" si="14"/>
        <v>1.4249</v>
      </c>
      <c r="CE97" s="280" t="str">
        <f>$AY97*Assembly!AB$4+$AZ97*Assembly!AB$5+$BA97*Assembly!AB$6+$BB97*Assembly!AB$7+$BC97*Assembly!AB$8+$BD97*Assembly!AB$9+$BE97*Assembly!AB$10+$BF97*Assembly!AB$11+$BG97*Assembly!AB$12+$BH97*Assembly!AB$13+$BI97*Assembly!AB$14+$BJ97*Assembly!AB$15+$BK97*Assembly!AB$16+$BL97*Assembly!AB$17+$BM97*Assembly!AB$18+$BN97*Assembly!AB$19+$BO97*Assembly!AB$20+$BP97*Assembly!AB$21+$BQ97*Assembly!AB$22+$BR97*Assembly!AB$23+$BS97*Assembly!AB$24</f>
        <v>20,290</v>
      </c>
      <c r="CF97" s="318" t="str">
        <f>$AY97*Assembly!M$4+$AZ97*Assembly!M$5+$BA97*Assembly!M$6+$BB97*Assembly!M$7+$BC97*Assembly!M$8+$BD97*Assembly!M$9+$BE97*Assembly!M$10+$BF97*Assembly!M$11+$BG97*Assembly!M$12+$BH97*Assembly!M$13+$BI97*Assembly!M$14+$BJ97*Assembly!M$15+$BK97*Assembly!M$16+$BL97*Assembly!M$17+$BM97*Assembly!M$18+$BN97*Assembly!M$19+$BO97*Assembly!M$20+$BP97*Assembly!M$21+$BQ97*Assembly!M$22+$BR97*Assembly!M$23+$BS97*Assembly!M$24</f>
        <v>26,490</v>
      </c>
      <c r="CG97" s="318" t="str">
        <f>$AY97*Assembly!N$4+$AZ97*Assembly!N$5+$BA97*Assembly!N$6+$BB97*Assembly!N$7+$BC97*Assembly!N$8+$BD97*Assembly!N$9+$BE97*Assembly!N$10+$BF97*Assembly!N$11+$BG97*Assembly!N$12+$BH97*Assembly!N$13+$BI97*Assembly!N$14+$BJ97*Assembly!N$15+$BK97*Assembly!N$16+$BL97*Assembly!N$17+$BM97*Assembly!N$18+$BN97*Assembly!N$19+$BO97*Assembly!N$20+$BP97*Assembly!N$21+$BQ97*Assembly!N$22+$BR97*Assembly!N$23+$BS97*Assembly!N$24</f>
        <v>790</v>
      </c>
      <c r="CH97" s="318" t="str">
        <f>$AY97*Assembly!O$4+$AZ97*Assembly!O$5+$BA97*Assembly!O$6+$BB97*Assembly!O$7+$BC97*Assembly!O$8+$BD97*Assembly!O$9+$BE97*Assembly!O$10+$BF97*Assembly!O$11+$BG97*Assembly!O$12+$BH97*Assembly!O$13+$BI97*Assembly!O$14+$BJ97*Assembly!O$15+$BK97*Assembly!O$16+$BL97*Assembly!O$17+$BM97*Assembly!O$18+$BN97*Assembly!O$19+$BO97*Assembly!O$20+$BP97*Assembly!O$21+$BQ97*Assembly!O$22+$BR97*Assembly!O$23+$BS97*Assembly!O$24</f>
        <v>4,550</v>
      </c>
      <c r="CI97" s="316" t="str">
        <f>$AY97*Assembly!P$4+$AZ97*Assembly!P$5+$BA97*Assembly!P$6+$BB97*Assembly!P$7+$BC97*Assembly!P$8+$BD97*Assembly!P$9+$BE97*Assembly!P$10+$BF97*Assembly!P$11+$BG97*Assembly!P$12+$BH97*Assembly!P$13+$BI97*Assembly!P$14+$BJ97*Assembly!P$15+$BK97*Assembly!P$16+$BL97*Assembly!P$17+$BM97*Assembly!P$18+$BN97*Assembly!P$19+$BO97*Assembly!P$20+$BP97*Assembly!P$21+$BQ97*Assembly!P$22+$BR97*Assembly!P$23+$BS97*Assembly!P$24</f>
        <v>0</v>
      </c>
      <c r="CJ97" s="316" t="str">
        <f>$AY97*Assembly!Q$4+$AZ97*Assembly!Q$5+$BA97*Assembly!Q$6+$BB97*Assembly!Q$7+$BC97*Assembly!Q$8+$BD97*Assembly!Q$9+$BE97*Assembly!Q$10+$BF97*Assembly!Q$11+$BG97*Assembly!Q$12+$BH97*Assembly!Q$13+$BI97*Assembly!Q$14+$BJ97*Assembly!Q$15+$BK97*Assembly!Q$16+$BL97*Assembly!Q$17+$BM97*Assembly!Q$18+$BN97*Assembly!Q$19+$BO97*Assembly!Q$20+$BP97*Assembly!Q$21+$BQ97*Assembly!Q$22+$BR97*Assembly!Q$23+$BS97*Assembly!Q$24</f>
        <v>180</v>
      </c>
      <c r="CK97" s="318" t="str">
        <f>$AY97*Assembly!R$4+$AZ97*Assembly!R$5+$BA97*Assembly!R$6+$BB97*Assembly!R$7+$BC97*Assembly!R$8+$BD97*Assembly!R$9+$BE97*Assembly!R$10+$BF97*Assembly!R$11+$BG97*Assembly!R$12+$BH97*Assembly!R$13+$BI97*Assembly!R$14+$BJ97*Assembly!R$15+$BK97*Assembly!R$16+$BL97*Assembly!R$17+$BM97*Assembly!R$18+$BN97*Assembly!R$19+$BO97*Assembly!R$20+$BP97*Assembly!R$21+$BQ97*Assembly!R$22+$BR97*Assembly!R$23+$BS97*Assembly!R$24</f>
        <v>100</v>
      </c>
      <c r="CL97" s="316" t="str">
        <f>$AY97*Assembly!S$4+$AZ97*Assembly!S$5+$BA97*Assembly!S$6+$BB97*Assembly!S$7+$BC97*Assembly!S$8+$BD97*Assembly!S$9+$BE97*Assembly!S$10+$BF97*Assembly!S$11+$BG97*Assembly!S$12+$BH97*Assembly!S$13+$BI97*Assembly!S$14+$BJ97*Assembly!S$15+$BK97*Assembly!S$16+$BL97*Assembly!S$17+$BM97*Assembly!S$18+$BN97*Assembly!S$19+$BO97*Assembly!S$20+$BP97*Assembly!S$21+$BQ97*Assembly!S$22+$BR97*Assembly!S$23+$BS97*Assembly!S$24</f>
        <v>2200</v>
      </c>
      <c r="CM97" s="316" t="str">
        <f>$AY97*Assembly!T$4+$AZ97*Assembly!T$5+$BA97*Assembly!T$6+$BB97*Assembly!T$7+$BC97*Assembly!T$8+$BD97*Assembly!T$9+$BE97*Assembly!T$10+$BF97*Assembly!T$11+$BG97*Assembly!T$12+$BH97*Assembly!T$13+$BI97*Assembly!T$14+$BJ97*Assembly!T$15+$BK97*Assembly!T$16+$BL97*Assembly!T$17+$BM97*Assembly!T$18+$BN97*Assembly!T$19+$BO97*Assembly!T$20+$BP97*Assembly!T$21+$BQ97*Assembly!T$22+$BR97*Assembly!T$23+$BS97*Assembly!T$24</f>
        <v>0</v>
      </c>
      <c r="CN97" s="316" t="str">
        <f>$AY97*Assembly!U$4+$AZ97*Assembly!U$5+$BA97*Assembly!U$6+$BB97*Assembly!U$7+$BC97*Assembly!U$8+$BD97*Assembly!U$9+$BE97*Assembly!U$10+$BF97*Assembly!U$11+$BG97*Assembly!U$12+$BH97*Assembly!U$13+$BI97*Assembly!U$14+$BJ97*Assembly!U$15+$BK97*Assembly!U$16+$BL97*Assembly!U$17+$BM97*Assembly!U$18+$BN97*Assembly!U$19+$BO97*Assembly!U$20+$BP97*Assembly!U$21+$BQ97*Assembly!U$22+$BR97*Assembly!U$23+$BS97*Assembly!U$24</f>
        <v>0</v>
      </c>
      <c r="CO97" s="318" t="str">
        <f>$AY97*Assembly!V$4+$AZ97*Assembly!V$5+$BA97*Assembly!V$6+$BB97*Assembly!V$7+$BC97*Assembly!V$8+$BD97*Assembly!V$9+$BE97*Assembly!V$10+$BF97*Assembly!V$11+$BG97*Assembly!V$12+$BH97*Assembly!V$13+$BI97*Assembly!V$14+$BJ97*Assembly!V$15+$BK97*Assembly!V$16+$BL97*Assembly!V$17+$BM97*Assembly!V$18+$BN97*Assembly!V$19+$BO97*Assembly!V$20+$BP97*Assembly!V$21+$BQ97*Assembly!V$22+$BR97*Assembly!V$23+$BS97*Assembly!V$24</f>
        <v>0</v>
      </c>
      <c r="CP97" s="318" t="str">
        <f>CF97*Refining!$F$3</f>
        <v>47,304</v>
      </c>
      <c r="CQ97" s="318" t="str">
        <f>CG97*Refining!$F$4</f>
        <v>2,469</v>
      </c>
      <c r="CR97" s="318" t="str">
        <f>CH97*Refining!$F$5</f>
        <v>18,958</v>
      </c>
      <c r="CS97" s="318" t="str">
        <f>CI97*Refining!$F$6</f>
        <v>0</v>
      </c>
      <c r="CT97" s="318" t="str">
        <f>CJ97*Refining!$F$7</f>
        <v>321</v>
      </c>
      <c r="CU97" s="318" t="str">
        <f>CK97*Refining!$F$8</f>
        <v>1,250</v>
      </c>
      <c r="CV97" s="318" t="str">
        <f>CL97*Refining!$F$9</f>
        <v>275,000</v>
      </c>
      <c r="CW97" s="318" t="str">
        <f>CM97*Refining!$F$10</f>
        <v>0</v>
      </c>
      <c r="CX97" s="318" t="str">
        <f>CN97*Refining!$F$11</f>
        <v>0</v>
      </c>
      <c r="CY97" s="318" t="str">
        <f>CO97*Refining!$F$12</f>
        <v>0</v>
      </c>
      <c r="CZ97" s="281" t="str">
        <f t="shared" ref="CZ97:DS97" si="392">IF(CF97 = 0, "", CF97)</f>
        <v>26,490</v>
      </c>
      <c r="DA97" s="282" t="str">
        <f t="shared" si="392"/>
        <v>790</v>
      </c>
      <c r="DB97" s="282" t="str">
        <f t="shared" si="392"/>
        <v>4,550</v>
      </c>
      <c r="DC97" s="282" t="str">
        <f t="shared" si="392"/>
        <v/>
      </c>
      <c r="DD97" s="282" t="str">
        <f t="shared" si="392"/>
        <v>180</v>
      </c>
      <c r="DE97" s="282" t="str">
        <f t="shared" si="392"/>
        <v>100</v>
      </c>
      <c r="DF97" s="282" t="str">
        <f t="shared" si="392"/>
        <v>2200</v>
      </c>
      <c r="DG97" s="282" t="str">
        <f t="shared" si="392"/>
        <v/>
      </c>
      <c r="DH97" s="282" t="str">
        <f t="shared" si="392"/>
        <v/>
      </c>
      <c r="DI97" s="283" t="str">
        <f t="shared" si="392"/>
        <v/>
      </c>
      <c r="DJ97" s="281" t="str">
        <f t="shared" si="392"/>
        <v>47,304</v>
      </c>
      <c r="DK97" s="282" t="str">
        <f t="shared" si="392"/>
        <v>2,469</v>
      </c>
      <c r="DL97" s="282" t="str">
        <f t="shared" si="392"/>
        <v>18,958</v>
      </c>
      <c r="DM97" s="282" t="str">
        <f t="shared" si="392"/>
        <v/>
      </c>
      <c r="DN97" s="284" t="str">
        <f t="shared" si="392"/>
        <v>321</v>
      </c>
      <c r="DO97" s="282" t="str">
        <f t="shared" si="392"/>
        <v>1,250</v>
      </c>
      <c r="DP97" s="282" t="str">
        <f t="shared" si="392"/>
        <v>275,000</v>
      </c>
      <c r="DQ97" s="282" t="str">
        <f t="shared" si="392"/>
        <v/>
      </c>
      <c r="DR97" s="282" t="str">
        <f t="shared" si="392"/>
        <v/>
      </c>
      <c r="DS97" s="283" t="str">
        <f t="shared" si="392"/>
        <v/>
      </c>
      <c r="DT97" s="285" t="str">
        <f t="shared" si="16"/>
        <v>34,310</v>
      </c>
      <c r="DU97" s="286" t="str">
        <f t="shared" si="17"/>
        <v>345,302</v>
      </c>
      <c r="DV97" s="275" t="str">
        <f>CZ97*'Ores &amp; Ingots'!$C$3+DA97*'Ores &amp; Ingots'!$C$4+DB97*'Ores &amp; Ingots'!$C$5+DC97*'Ores &amp; Ingots'!$C$6+DD97*'Ores &amp; Ingots'!$C$7+DE97*'Ores &amp; Ingots'!$C$8+DF97*'Ores &amp; Ingots'!$C$9+DG97*'Ores &amp; Ingots'!$C$10+DH97*'Ores &amp; Ingots'!$C$11+DI97*'Ores &amp; Ingots'!$C$12</f>
        <v>4,163</v>
      </c>
      <c r="DW97" s="275" t="str">
        <f>DJ97*'Ores &amp; Ingots'!$B$3+DK97*'Ores &amp; Ingots'!$B$4+DL97*'Ores &amp; Ingots'!$B$5+DM97*'Ores &amp; Ingots'!$B$6+DN97*'Ores &amp; Ingots'!$B$7+DO97*'Ores &amp; Ingots'!$B$8+DP97*'Ores &amp; Ingots'!$B$9+DQ97*'Ores &amp; Ingots'!$B$10+DR97*'Ores &amp; Ingots'!$B$11+DS97*'Ores &amp; Ingots'!$B$12</f>
        <v>127,762</v>
      </c>
      <c r="DX97" s="286" t="str">
        <f>CZ97*Refining!$G$3+DA97*Refining!$G$4+DB97*Refining!$G$5+DC97*Refining!$G$6+DD97*Refining!$G$7+DE97*Refining!$G$8+DF97*Refining!$G$9+DG97*Refining!$G$10+DH97*Refining!$G$11+DI97*Refining!$G$12</f>
        <v>149,676</v>
      </c>
      <c r="DY97" s="249" t="str">
        <f t="shared" si="18"/>
        <v>23,282,942</v>
      </c>
      <c r="DZ97" s="287" t="str">
        <f t="shared" si="19"/>
        <v>23.2829</v>
      </c>
      <c r="EA97" s="285" t="str">
        <f t="shared" si="20"/>
        <v>158,881</v>
      </c>
      <c r="EB97" s="288" t="str">
        <f t="shared" ref="EB97:EC97" si="393">EA97/60</f>
        <v>2,648.0</v>
      </c>
      <c r="EC97" s="288" t="str">
        <f t="shared" si="393"/>
        <v>44.1</v>
      </c>
      <c r="ED97" s="285" t="str">
        <f t="shared" si="22"/>
        <v>24,707,830</v>
      </c>
      <c r="EE97" s="288" t="str">
        <f t="shared" ref="EE97:EF97" si="394">ED97/1000</f>
        <v>24,707.8</v>
      </c>
      <c r="EF97" s="289" t="str">
        <f t="shared" si="394"/>
        <v>24.71</v>
      </c>
      <c r="EG97" s="279" t="str">
        <f t="shared" si="24"/>
        <v>24.7078</v>
      </c>
      <c r="EH97" s="290" t="str">
        <f t="shared" si="25"/>
        <v>44:08:01</v>
      </c>
      <c r="EI97" s="225" t="s">
        <v>12</v>
      </c>
    </row>
    <row r="98">
      <c r="A98" s="191" t="s">
        <v>984</v>
      </c>
      <c r="B98" s="192" t="s">
        <v>985</v>
      </c>
      <c r="C98" s="193" t="s">
        <v>886</v>
      </c>
      <c r="D98" s="193">
        <v>1.0</v>
      </c>
      <c r="E98" s="193">
        <v>1.0</v>
      </c>
      <c r="F98" s="193">
        <v>1.0</v>
      </c>
      <c r="G98" s="324" t="str">
        <f t="shared" si="5"/>
        <v>15.6</v>
      </c>
      <c r="H98" s="325">
        <v>15.0</v>
      </c>
      <c r="I98" s="325">
        <v>15.0</v>
      </c>
      <c r="J98" s="325" t="str">
        <f>H98/Main!$D$9</f>
        <v>15</v>
      </c>
      <c r="K98" s="325" t="str">
        <f>I98/Main!$D$10</f>
        <v>15</v>
      </c>
      <c r="L98" s="325" t="str">
        <f t="shared" si="6"/>
        <v>1</v>
      </c>
      <c r="M98" s="325">
        <v>1.0</v>
      </c>
      <c r="N98" s="326" t="s">
        <v>12</v>
      </c>
      <c r="O98" s="327"/>
      <c r="P98" s="327"/>
      <c r="Q98" s="326">
        <v>15625.0</v>
      </c>
      <c r="R98" s="326" t="str">
        <f>Q98*Main!$D$6</f>
        <v>15,625</v>
      </c>
      <c r="S98" s="328"/>
      <c r="T98" s="328"/>
      <c r="U98" s="327"/>
      <c r="V98" s="327"/>
      <c r="W98" s="328"/>
      <c r="X98" s="328"/>
      <c r="Y98" s="327"/>
      <c r="Z98" s="327"/>
      <c r="AA98" s="327"/>
      <c r="AB98" s="327"/>
      <c r="AC98" s="339" t="s">
        <v>920</v>
      </c>
      <c r="AD98" s="208">
        <v>0.0</v>
      </c>
      <c r="AE98" s="208">
        <v>40.0</v>
      </c>
      <c r="AF98" s="208">
        <v>20.0</v>
      </c>
      <c r="AG98" s="208">
        <v>0.0</v>
      </c>
      <c r="AH98" s="208">
        <v>40.0</v>
      </c>
      <c r="AI98" s="208">
        <v>0.0</v>
      </c>
      <c r="AJ98" s="208">
        <v>4.0</v>
      </c>
      <c r="AK98" s="306">
        <v>2.0</v>
      </c>
      <c r="AL98" s="208">
        <v>1.0</v>
      </c>
      <c r="AM98" s="208">
        <v>0.0</v>
      </c>
      <c r="AN98" s="208">
        <v>0.0</v>
      </c>
      <c r="AO98" s="208">
        <v>4.0</v>
      </c>
      <c r="AP98" s="208">
        <v>0.0</v>
      </c>
      <c r="AQ98" s="208">
        <v>0.0</v>
      </c>
      <c r="AR98" s="208">
        <v>0.0</v>
      </c>
      <c r="AS98" s="208">
        <v>0.0</v>
      </c>
      <c r="AT98" s="208">
        <v>0.0</v>
      </c>
      <c r="AU98" s="208">
        <v>0.0</v>
      </c>
      <c r="AV98" s="208">
        <v>0.0</v>
      </c>
      <c r="AW98" s="208">
        <v>0.0</v>
      </c>
      <c r="AX98" s="208">
        <v>0.0</v>
      </c>
      <c r="AY98" s="292" t="str">
        <f t="shared" ref="AY98:BS98" si="395">IF(AD98 = 0, "", AD98)</f>
        <v/>
      </c>
      <c r="AZ98" s="193" t="str">
        <f t="shared" si="395"/>
        <v>40</v>
      </c>
      <c r="BA98" s="193" t="str">
        <f t="shared" si="395"/>
        <v>20</v>
      </c>
      <c r="BB98" s="193" t="str">
        <f t="shared" si="395"/>
        <v/>
      </c>
      <c r="BC98" s="193" t="str">
        <f t="shared" si="395"/>
        <v>40</v>
      </c>
      <c r="BD98" s="193" t="str">
        <f t="shared" si="395"/>
        <v/>
      </c>
      <c r="BE98" s="193" t="str">
        <f t="shared" si="395"/>
        <v>4</v>
      </c>
      <c r="BF98" s="205" t="str">
        <f t="shared" si="395"/>
        <v>2</v>
      </c>
      <c r="BG98" s="193" t="str">
        <f t="shared" si="395"/>
        <v>1</v>
      </c>
      <c r="BH98" s="193" t="str">
        <f t="shared" si="395"/>
        <v/>
      </c>
      <c r="BI98" s="193" t="str">
        <f t="shared" si="395"/>
        <v/>
      </c>
      <c r="BJ98" s="193" t="str">
        <f t="shared" si="395"/>
        <v>4</v>
      </c>
      <c r="BK98" s="193" t="str">
        <f t="shared" si="395"/>
        <v/>
      </c>
      <c r="BL98" s="193" t="str">
        <f t="shared" si="395"/>
        <v/>
      </c>
      <c r="BM98" s="193" t="str">
        <f t="shared" si="395"/>
        <v/>
      </c>
      <c r="BN98" s="193" t="str">
        <f t="shared" si="395"/>
        <v/>
      </c>
      <c r="BO98" s="193" t="str">
        <f t="shared" si="395"/>
        <v/>
      </c>
      <c r="BP98" s="193" t="str">
        <f t="shared" si="395"/>
        <v/>
      </c>
      <c r="BQ98" s="193" t="str">
        <f t="shared" si="395"/>
        <v/>
      </c>
      <c r="BR98" s="193" t="str">
        <f t="shared" si="395"/>
        <v/>
      </c>
      <c r="BS98" s="206" t="str">
        <f t="shared" si="395"/>
        <v/>
      </c>
      <c r="BT98" s="207" t="str">
        <f>$AY98*Assembly!Y$4+$AZ98*Assembly!Y$5+$BA98*Assembly!Y$6+$BB98*Assembly!Y$7+$BC98*Assembly!Y$8+$BD98*Assembly!Y$9+$BE98*Assembly!Y$10+$BF98*Assembly!Y$11+$BG98*Assembly!Y$12+$BH98*Assembly!Y$13+$BI98*Assembly!Y$14+$BJ98*Assembly!Y$15+$BK98*Assembly!Y$16+$BL98*Assembly!Y$17+$BM98*Assembly!Y$18+$BN98*Assembly!Y$19+$BO98*Assembly!Y$20+$BP98*Assembly!Y$21+$BQ98*Assembly!Y$22+$BR98*Assembly!Y$23+$BS98*Assembly!Y$24</f>
        <v>648</v>
      </c>
      <c r="BU98" s="208" t="str">
        <f t="shared" si="8"/>
        <v>41</v>
      </c>
      <c r="BV98" s="345" t="str">
        <f t="shared" ref="BV98:BV104" si="400">IF(R98 = "?", "?", R98/BT98)</f>
        <v>24 L</v>
      </c>
      <c r="BW98" s="208" t="str">
        <f>$AY98*Assembly!AC$4+$AZ98*Assembly!AC$5+$BA98*Assembly!AC$6+$BB98*Assembly!AC$7+$BC98*Assembly!AC$8+$BD98*Assembly!AC$9+$BE98*Assembly!AC$10+$BF98*Assembly!AC$11+$BG98*Assembly!AC$12+$BH98*Assembly!AC$13+$BI98*Assembly!AC$14+$BJ98*Assembly!AC$15+$BK98*Assembly!AC$16+$BL98*Assembly!AC$17+$BM98*Assembly!AC$18+$BN98*Assembly!AC$19+$BO98*Assembly!AC$20+$BP98*Assembly!AC$21+$BQ98*Assembly!AC$22+$BR98*Assembly!AC$23+$BS98*Assembly!AC$24</f>
        <v>2,387</v>
      </c>
      <c r="BX98" s="209" t="str">
        <f t="shared" si="9"/>
        <v>3.68</v>
      </c>
      <c r="BY98" s="210" t="str">
        <f t="shared" si="10"/>
        <v>153</v>
      </c>
      <c r="BZ98" s="211" t="str">
        <f t="shared" si="11"/>
        <v>57.5</v>
      </c>
      <c r="CA98" s="210" t="str">
        <f t="shared" si="12"/>
        <v>159</v>
      </c>
      <c r="CB98" s="208" t="str">
        <f>$AY98*Assembly!X$4+$AZ98*Assembly!X$5+$BA98*Assembly!X$6+$BB98*Assembly!X$7+$BC98*Assembly!X$8+$BD98*Assembly!X$9+$BE98*Assembly!X$10+$BF98*Assembly!X$11+$BG98*Assembly!X$12+$BH98*Assembly!X$13+$BI98*Assembly!X$14+$BJ98*Assembly!X$15+$BK98*Assembly!X$16+$BL98*Assembly!X$17+$BM98*Assembly!X$18+$BN98*Assembly!X$19+$BO98*Assembly!X$20+$BP98*Assembly!X$21+$BQ98*Assembly!X$22+$BR98*Assembly!X$23+$BS98*Assembly!X$24</f>
        <v>235</v>
      </c>
      <c r="CC98" s="208" t="str">
        <f t="shared" si="13"/>
        <v>36,556</v>
      </c>
      <c r="CD98" s="212" t="str">
        <f t="shared" si="14"/>
        <v>0.0366</v>
      </c>
      <c r="CE98" s="213" t="str">
        <f>$AY98*Assembly!AB$4+$AZ98*Assembly!AB$5+$BA98*Assembly!AB$6+$BB98*Assembly!AB$7+$BC98*Assembly!AB$8+$BD98*Assembly!AB$9+$BE98*Assembly!AB$10+$BF98*Assembly!AB$11+$BG98*Assembly!AB$12+$BH98*Assembly!AB$13+$BI98*Assembly!AB$14+$BJ98*Assembly!AB$15+$BK98*Assembly!AB$16+$BL98*Assembly!AB$17+$BM98*Assembly!AB$18+$BN98*Assembly!AB$19+$BO98*Assembly!AB$20+$BP98*Assembly!AB$21+$BQ98*Assembly!AB$22+$BR98*Assembly!AB$23+$BS98*Assembly!AB$24</f>
        <v>420</v>
      </c>
      <c r="CF98" s="326" t="str">
        <f>$AY98*Assembly!M$4+$AZ98*Assembly!M$5+$BA98*Assembly!M$6+$BB98*Assembly!M$7+$BC98*Assembly!M$8+$BD98*Assembly!M$9+$BE98*Assembly!M$10+$BF98*Assembly!M$11+$BG98*Assembly!M$12+$BH98*Assembly!M$13+$BI98*Assembly!M$14+$BJ98*Assembly!M$15+$BK98*Assembly!M$16+$BL98*Assembly!M$17+$BM98*Assembly!M$18+$BN98*Assembly!M$19+$BO98*Assembly!M$20+$BP98*Assembly!M$21+$BQ98*Assembly!M$22+$BR98*Assembly!M$23+$BS98*Assembly!M$24</f>
        <v>770</v>
      </c>
      <c r="CG98" s="326" t="str">
        <f>$AY98*Assembly!N$4+$AZ98*Assembly!N$5+$BA98*Assembly!N$6+$BB98*Assembly!N$7+$BC98*Assembly!N$8+$BD98*Assembly!N$9+$BE98*Assembly!N$10+$BF98*Assembly!N$11+$BG98*Assembly!N$12+$BH98*Assembly!N$13+$BI98*Assembly!N$14+$BJ98*Assembly!N$15+$BK98*Assembly!N$16+$BL98*Assembly!N$17+$BM98*Assembly!N$18+$BN98*Assembly!N$19+$BO98*Assembly!N$20+$BP98*Assembly!N$21+$BQ98*Assembly!N$22+$BR98*Assembly!N$23+$BS98*Assembly!N$24</f>
        <v>40</v>
      </c>
      <c r="CH98" s="326" t="str">
        <f>$AY98*Assembly!O$4+$AZ98*Assembly!O$5+$BA98*Assembly!O$6+$BB98*Assembly!O$7+$BC98*Assembly!O$8+$BD98*Assembly!O$9+$BE98*Assembly!O$10+$BF98*Assembly!O$11+$BG98*Assembly!O$12+$BH98*Assembly!O$13+$BI98*Assembly!O$14+$BJ98*Assembly!O$15+$BK98*Assembly!O$16+$BL98*Assembly!O$17+$BM98*Assembly!O$18+$BN98*Assembly!O$19+$BO98*Assembly!O$20+$BP98*Assembly!O$21+$BQ98*Assembly!O$22+$BR98*Assembly!O$23+$BS98*Assembly!O$24</f>
        <v>12</v>
      </c>
      <c r="CI98" s="325" t="str">
        <f>$AY98*Assembly!P$4+$AZ98*Assembly!P$5+$BA98*Assembly!P$6+$BB98*Assembly!P$7+$BC98*Assembly!P$8+$BD98*Assembly!P$9+$BE98*Assembly!P$10+$BF98*Assembly!P$11+$BG98*Assembly!P$12+$BH98*Assembly!P$13+$BI98*Assembly!P$14+$BJ98*Assembly!P$15+$BK98*Assembly!P$16+$BL98*Assembly!P$17+$BM98*Assembly!P$18+$BN98*Assembly!P$19+$BO98*Assembly!P$20+$BP98*Assembly!P$21+$BQ98*Assembly!P$22+$BR98*Assembly!P$23+$BS98*Assembly!P$24</f>
        <v>0</v>
      </c>
      <c r="CJ98" s="325" t="str">
        <f>$AY98*Assembly!Q$4+$AZ98*Assembly!Q$5+$BA98*Assembly!Q$6+$BB98*Assembly!Q$7+$BC98*Assembly!Q$8+$BD98*Assembly!Q$9+$BE98*Assembly!Q$10+$BF98*Assembly!Q$11+$BG98*Assembly!Q$12+$BH98*Assembly!Q$13+$BI98*Assembly!Q$14+$BJ98*Assembly!Q$15+$BK98*Assembly!Q$16+$BL98*Assembly!Q$17+$BM98*Assembly!Q$18+$BN98*Assembly!Q$19+$BO98*Assembly!Q$20+$BP98*Assembly!Q$21+$BQ98*Assembly!Q$22+$BR98*Assembly!Q$23+$BS98*Assembly!Q$24</f>
        <v>5.4</v>
      </c>
      <c r="CK98" s="326" t="str">
        <f>$AY98*Assembly!R$4+$AZ98*Assembly!R$5+$BA98*Assembly!R$6+$BB98*Assembly!R$7+$BC98*Assembly!R$8+$BD98*Assembly!R$9+$BE98*Assembly!R$10+$BF98*Assembly!R$11+$BG98*Assembly!R$12+$BH98*Assembly!R$13+$BI98*Assembly!R$14+$BJ98*Assembly!R$15+$BK98*Assembly!R$16+$BL98*Assembly!R$17+$BM98*Assembly!R$18+$BN98*Assembly!R$19+$BO98*Assembly!R$20+$BP98*Assembly!R$21+$BQ98*Assembly!R$22+$BR98*Assembly!R$23+$BS98*Assembly!R$24</f>
        <v>0</v>
      </c>
      <c r="CL98" s="325" t="str">
        <f>$AY98*Assembly!S$4+$AZ98*Assembly!S$5+$BA98*Assembly!S$6+$BB98*Assembly!S$7+$BC98*Assembly!S$8+$BD98*Assembly!S$9+$BE98*Assembly!S$10+$BF98*Assembly!S$11+$BG98*Assembly!S$12+$BH98*Assembly!S$13+$BI98*Assembly!S$14+$BJ98*Assembly!S$15+$BK98*Assembly!S$16+$BL98*Assembly!S$17+$BM98*Assembly!S$18+$BN98*Assembly!S$19+$BO98*Assembly!S$20+$BP98*Assembly!S$21+$BQ98*Assembly!S$22+$BR98*Assembly!S$23+$BS98*Assembly!S$24</f>
        <v>0</v>
      </c>
      <c r="CM98" s="325" t="str">
        <f>$AY98*Assembly!T$4+$AZ98*Assembly!T$5+$BA98*Assembly!T$6+$BB98*Assembly!T$7+$BC98*Assembly!T$8+$BD98*Assembly!T$9+$BE98*Assembly!T$10+$BF98*Assembly!T$11+$BG98*Assembly!T$12+$BH98*Assembly!T$13+$BI98*Assembly!T$14+$BJ98*Assembly!T$15+$BK98*Assembly!T$16+$BL98*Assembly!T$17+$BM98*Assembly!T$18+$BN98*Assembly!T$19+$BO98*Assembly!T$20+$BP98*Assembly!T$21+$BQ98*Assembly!T$22+$BR98*Assembly!T$23+$BS98*Assembly!T$24</f>
        <v>0</v>
      </c>
      <c r="CN98" s="325" t="str">
        <f>$AY98*Assembly!U$4+$AZ98*Assembly!U$5+$BA98*Assembly!U$6+$BB98*Assembly!U$7+$BC98*Assembly!U$8+$BD98*Assembly!U$9+$BE98*Assembly!U$10+$BF98*Assembly!U$11+$BG98*Assembly!U$12+$BH98*Assembly!U$13+$BI98*Assembly!U$14+$BJ98*Assembly!U$15+$BK98*Assembly!U$16+$BL98*Assembly!U$17+$BM98*Assembly!U$18+$BN98*Assembly!U$19+$BO98*Assembly!U$20+$BP98*Assembly!U$21+$BQ98*Assembly!U$22+$BR98*Assembly!U$23+$BS98*Assembly!U$24</f>
        <v>0</v>
      </c>
      <c r="CO98" s="326" t="str">
        <f>$AY98*Assembly!V$4+$AZ98*Assembly!V$5+$BA98*Assembly!V$6+$BB98*Assembly!V$7+$BC98*Assembly!V$8+$BD98*Assembly!V$9+$BE98*Assembly!V$10+$BF98*Assembly!V$11+$BG98*Assembly!V$12+$BH98*Assembly!V$13+$BI98*Assembly!V$14+$BJ98*Assembly!V$15+$BK98*Assembly!V$16+$BL98*Assembly!V$17+$BM98*Assembly!V$18+$BN98*Assembly!V$19+$BO98*Assembly!V$20+$BP98*Assembly!V$21+$BQ98*Assembly!V$22+$BR98*Assembly!V$23+$BS98*Assembly!V$24</f>
        <v>0</v>
      </c>
      <c r="CP98" s="326" t="str">
        <f>CF98*Refining!$F$3</f>
        <v>1,375</v>
      </c>
      <c r="CQ98" s="326" t="str">
        <f>CG98*Refining!$F$4</f>
        <v>125</v>
      </c>
      <c r="CR98" s="326" t="str">
        <f>CH98*Refining!$F$5</f>
        <v>50</v>
      </c>
      <c r="CS98" s="326" t="str">
        <f>CI98*Refining!$F$6</f>
        <v>0</v>
      </c>
      <c r="CT98" s="326" t="str">
        <f>CJ98*Refining!$F$7</f>
        <v>10</v>
      </c>
      <c r="CU98" s="326" t="str">
        <f>CK98*Refining!$F$8</f>
        <v>0</v>
      </c>
      <c r="CV98" s="326" t="str">
        <f>CL98*Refining!$F$9</f>
        <v>0</v>
      </c>
      <c r="CW98" s="326" t="str">
        <f>CM98*Refining!$F$10</f>
        <v>0</v>
      </c>
      <c r="CX98" s="326" t="str">
        <f>CN98*Refining!$F$11</f>
        <v>0</v>
      </c>
      <c r="CY98" s="326" t="str">
        <f>CO98*Refining!$F$12</f>
        <v>0</v>
      </c>
      <c r="CZ98" s="214" t="str">
        <f t="shared" ref="CZ98:DS98" si="396">IF(CF98 = 0, "", CF98)</f>
        <v>770</v>
      </c>
      <c r="DA98" s="215" t="str">
        <f t="shared" si="396"/>
        <v>40</v>
      </c>
      <c r="DB98" s="215" t="str">
        <f t="shared" si="396"/>
        <v>12</v>
      </c>
      <c r="DC98" s="215" t="str">
        <f t="shared" si="396"/>
        <v/>
      </c>
      <c r="DD98" s="215" t="str">
        <f t="shared" si="396"/>
        <v>5.4</v>
      </c>
      <c r="DE98" s="215" t="str">
        <f t="shared" si="396"/>
        <v/>
      </c>
      <c r="DF98" s="215" t="str">
        <f t="shared" si="396"/>
        <v/>
      </c>
      <c r="DG98" s="215" t="str">
        <f t="shared" si="396"/>
        <v/>
      </c>
      <c r="DH98" s="215" t="str">
        <f t="shared" si="396"/>
        <v/>
      </c>
      <c r="DI98" s="216" t="str">
        <f t="shared" si="396"/>
        <v/>
      </c>
      <c r="DJ98" s="214" t="str">
        <f t="shared" si="396"/>
        <v>1,375</v>
      </c>
      <c r="DK98" s="215" t="str">
        <f t="shared" si="396"/>
        <v>125</v>
      </c>
      <c r="DL98" s="215" t="str">
        <f t="shared" si="396"/>
        <v>50</v>
      </c>
      <c r="DM98" s="215" t="str">
        <f t="shared" si="396"/>
        <v/>
      </c>
      <c r="DN98" s="217" t="str">
        <f t="shared" si="396"/>
        <v>10</v>
      </c>
      <c r="DO98" s="215" t="str">
        <f t="shared" si="396"/>
        <v/>
      </c>
      <c r="DP98" s="215" t="str">
        <f t="shared" si="396"/>
        <v/>
      </c>
      <c r="DQ98" s="215" t="str">
        <f t="shared" si="396"/>
        <v/>
      </c>
      <c r="DR98" s="215" t="str">
        <f t="shared" si="396"/>
        <v/>
      </c>
      <c r="DS98" s="216" t="str">
        <f t="shared" si="396"/>
        <v/>
      </c>
      <c r="DT98" s="218" t="str">
        <f t="shared" si="16"/>
        <v>827</v>
      </c>
      <c r="DU98" s="219" t="str">
        <f t="shared" si="17"/>
        <v>1,560</v>
      </c>
      <c r="DV98" s="208" t="str">
        <f>CZ98*'Ores &amp; Ingots'!$C$3+DA98*'Ores &amp; Ingots'!$C$4+DB98*'Ores &amp; Ingots'!$C$5+DC98*'Ores &amp; Ingots'!$C$6+DD98*'Ores &amp; Ingots'!$C$7+DE98*'Ores &amp; Ingots'!$C$8+DF98*'Ores &amp; Ingots'!$C$9+DG98*'Ores &amp; Ingots'!$C$10+DH98*'Ores &amp; Ingots'!$C$11+DI98*'Ores &amp; Ingots'!$C$12</f>
        <v>106</v>
      </c>
      <c r="DW98" s="208" t="str">
        <f>DJ98*'Ores &amp; Ingots'!$B$3+DK98*'Ores &amp; Ingots'!$B$4+DL98*'Ores &amp; Ingots'!$B$5+DM98*'Ores &amp; Ingots'!$B$6+DN98*'Ores &amp; Ingots'!$B$7+DO98*'Ores &amp; Ingots'!$B$8+DP98*'Ores &amp; Ingots'!$B$9+DQ98*'Ores &amp; Ingots'!$B$10+DR98*'Ores &amp; Ingots'!$B$11+DS98*'Ores &amp; Ingots'!$B$12</f>
        <v>577</v>
      </c>
      <c r="DX98" s="219" t="str">
        <f>CZ98*Refining!$G$3+DA98*Refining!$G$4+DB98*Refining!$G$5+DC98*Refining!$G$6+DD98*Refining!$G$7+DE98*Refining!$G$8+DF98*Refining!$G$9+DG98*Refining!$G$10+DH98*Refining!$G$11+DI98*Refining!$G$12</f>
        <v>403</v>
      </c>
      <c r="DY98" s="219" t="str">
        <f t="shared" si="18"/>
        <v>62,765</v>
      </c>
      <c r="DZ98" s="220" t="str">
        <f t="shared" si="19"/>
        <v>0.0628</v>
      </c>
      <c r="EA98" s="218" t="str">
        <f t="shared" si="20"/>
        <v>653</v>
      </c>
      <c r="EB98" s="221" t="str">
        <f t="shared" ref="EB98:EC98" si="397">EA98/60</f>
        <v>10.9</v>
      </c>
      <c r="EC98" s="221" t="str">
        <f t="shared" si="397"/>
        <v>0.2</v>
      </c>
      <c r="ED98" s="218" t="str">
        <f t="shared" si="22"/>
        <v>99,321</v>
      </c>
      <c r="EE98" s="221" t="str">
        <f t="shared" ref="EE98:EF98" si="398">ED98/1000</f>
        <v>99.3</v>
      </c>
      <c r="EF98" s="222" t="str">
        <f t="shared" si="398"/>
        <v>0.10</v>
      </c>
      <c r="EG98" s="212" t="str">
        <f t="shared" si="24"/>
        <v>0.0993</v>
      </c>
      <c r="EH98" s="295" t="str">
        <f t="shared" si="25"/>
        <v>0:10:53</v>
      </c>
      <c r="EI98" s="225">
        <v>997.0</v>
      </c>
    </row>
    <row r="99">
      <c r="A99" s="33"/>
      <c r="B99" s="226" t="s">
        <v>985</v>
      </c>
      <c r="C99" s="227" t="s">
        <v>885</v>
      </c>
      <c r="D99" s="227">
        <v>1.0</v>
      </c>
      <c r="E99" s="227">
        <v>1.0</v>
      </c>
      <c r="F99" s="227">
        <v>1.0</v>
      </c>
      <c r="G99" s="253" t="str">
        <f t="shared" si="5"/>
        <v>0.1</v>
      </c>
      <c r="H99" s="254">
        <v>6.0</v>
      </c>
      <c r="I99" s="254">
        <v>6.0</v>
      </c>
      <c r="J99" s="254" t="str">
        <f>H99/Main!$D$9</f>
        <v>6</v>
      </c>
      <c r="K99" s="254" t="str">
        <f>I99/Main!$D$10</f>
        <v>6</v>
      </c>
      <c r="L99" s="254" t="str">
        <f t="shared" si="6"/>
        <v>1</v>
      </c>
      <c r="M99" s="254">
        <v>1.0</v>
      </c>
      <c r="N99" s="256" t="s">
        <v>12</v>
      </c>
      <c r="O99" s="255"/>
      <c r="P99" s="255"/>
      <c r="Q99" s="256">
        <v>125.0</v>
      </c>
      <c r="R99" s="256" t="str">
        <f>Q99*Main!$D$6</f>
        <v>125</v>
      </c>
      <c r="S99" s="257"/>
      <c r="T99" s="257"/>
      <c r="U99" s="255"/>
      <c r="V99" s="255"/>
      <c r="W99" s="257"/>
      <c r="X99" s="257"/>
      <c r="Y99" s="255"/>
      <c r="Z99" s="255"/>
      <c r="AA99" s="255"/>
      <c r="AB99" s="255"/>
      <c r="AC99" s="335"/>
      <c r="AD99" s="225">
        <v>0.0</v>
      </c>
      <c r="AE99" s="225">
        <v>3.0</v>
      </c>
      <c r="AF99" s="225">
        <v>0.0</v>
      </c>
      <c r="AG99" s="225">
        <v>0.0</v>
      </c>
      <c r="AH99" s="225">
        <v>1.0</v>
      </c>
      <c r="AI99" s="225">
        <v>0.0</v>
      </c>
      <c r="AJ99" s="225">
        <v>1.0</v>
      </c>
      <c r="AK99" s="309">
        <v>1.0</v>
      </c>
      <c r="AL99" s="225">
        <v>1.0</v>
      </c>
      <c r="AM99" s="225">
        <v>0.0</v>
      </c>
      <c r="AN99" s="225">
        <v>0.0</v>
      </c>
      <c r="AO99" s="225">
        <v>0.0</v>
      </c>
      <c r="AP99" s="225">
        <v>0.0</v>
      </c>
      <c r="AQ99" s="225">
        <v>0.0</v>
      </c>
      <c r="AR99" s="225">
        <v>0.0</v>
      </c>
      <c r="AS99" s="225">
        <v>0.0</v>
      </c>
      <c r="AT99" s="225">
        <v>0.0</v>
      </c>
      <c r="AU99" s="225">
        <v>0.0</v>
      </c>
      <c r="AV99" s="225">
        <v>0.0</v>
      </c>
      <c r="AW99" s="225">
        <v>0.0</v>
      </c>
      <c r="AX99" s="225">
        <v>0.0</v>
      </c>
      <c r="AY99" s="236" t="str">
        <f t="shared" ref="AY99:BS99" si="399">IF(AD99 = 0, "", AD99)</f>
        <v/>
      </c>
      <c r="AZ99" s="227" t="str">
        <f t="shared" si="399"/>
        <v>3</v>
      </c>
      <c r="BA99" s="227" t="str">
        <f t="shared" si="399"/>
        <v/>
      </c>
      <c r="BB99" s="227" t="str">
        <f t="shared" si="399"/>
        <v/>
      </c>
      <c r="BC99" s="227" t="str">
        <f t="shared" si="399"/>
        <v>1</v>
      </c>
      <c r="BD99" s="227" t="str">
        <f t="shared" si="399"/>
        <v/>
      </c>
      <c r="BE99" s="227" t="str">
        <f t="shared" si="399"/>
        <v>1</v>
      </c>
      <c r="BF99" s="237" t="str">
        <f t="shared" si="399"/>
        <v>1</v>
      </c>
      <c r="BG99" s="227" t="str">
        <f t="shared" si="399"/>
        <v>1</v>
      </c>
      <c r="BH99" s="227" t="str">
        <f t="shared" si="399"/>
        <v/>
      </c>
      <c r="BI99" s="227" t="str">
        <f t="shared" si="399"/>
        <v/>
      </c>
      <c r="BJ99" s="227" t="str">
        <f t="shared" si="399"/>
        <v/>
      </c>
      <c r="BK99" s="227" t="str">
        <f t="shared" si="399"/>
        <v/>
      </c>
      <c r="BL99" s="227" t="str">
        <f t="shared" si="399"/>
        <v/>
      </c>
      <c r="BM99" s="227" t="str">
        <f t="shared" si="399"/>
        <v/>
      </c>
      <c r="BN99" s="227" t="str">
        <f t="shared" si="399"/>
        <v/>
      </c>
      <c r="BO99" s="227" t="str">
        <f t="shared" si="399"/>
        <v/>
      </c>
      <c r="BP99" s="227" t="str">
        <f t="shared" si="399"/>
        <v/>
      </c>
      <c r="BQ99" s="227" t="str">
        <f t="shared" si="399"/>
        <v/>
      </c>
      <c r="BR99" s="227" t="str">
        <f t="shared" si="399"/>
        <v/>
      </c>
      <c r="BS99" s="238" t="str">
        <f t="shared" si="399"/>
        <v/>
      </c>
      <c r="BT99" s="239" t="str">
        <f>$AY99*Assembly!Y$4+$AZ99*Assembly!Y$5+$BA99*Assembly!Y$6+$BB99*Assembly!Y$7+$BC99*Assembly!Y$8+$BD99*Assembly!Y$9+$BE99*Assembly!Y$10+$BF99*Assembly!Y$11+$BG99*Assembly!Y$12+$BH99*Assembly!Y$13+$BI99*Assembly!Y$14+$BJ99*Assembly!Y$15+$BK99*Assembly!Y$16+$BL99*Assembly!Y$17+$BM99*Assembly!Y$18+$BN99*Assembly!Y$19+$BO99*Assembly!Y$20+$BP99*Assembly!Y$21+$BQ99*Assembly!Y$22+$BR99*Assembly!Y$23+$BS99*Assembly!Y$24</f>
        <v>49</v>
      </c>
      <c r="BU99" s="225" t="str">
        <f t="shared" si="8"/>
        <v>394</v>
      </c>
      <c r="BV99" s="311" t="str">
        <f t="shared" si="400"/>
        <v>2.5 L</v>
      </c>
      <c r="BW99" s="225" t="str">
        <f>$AY99*Assembly!AC$4+$AZ99*Assembly!AC$5+$BA99*Assembly!AC$6+$BB99*Assembly!AC$7+$BC99*Assembly!AC$8+$BD99*Assembly!AC$9+$BE99*Assembly!AC$10+$BF99*Assembly!AC$11+$BG99*Assembly!AC$12+$BH99*Assembly!AC$13+$BI99*Assembly!AC$14+$BJ99*Assembly!AC$15+$BK99*Assembly!AC$16+$BL99*Assembly!AC$17+$BM99*Assembly!AC$18+$BN99*Assembly!AC$19+$BO99*Assembly!AC$20+$BP99*Assembly!AC$21+$BQ99*Assembly!AC$22+$BR99*Assembly!AC$23+$BS99*Assembly!AC$24</f>
        <v>121</v>
      </c>
      <c r="BX99" s="240" t="str">
        <f t="shared" si="9"/>
        <v>2.46</v>
      </c>
      <c r="BY99" s="241" t="str">
        <f t="shared" si="10"/>
        <v>968</v>
      </c>
      <c r="BZ99" s="242" t="str">
        <f t="shared" si="11"/>
        <v>0.3</v>
      </c>
      <c r="CA99" s="241" t="str">
        <f t="shared" si="12"/>
        <v>20</v>
      </c>
      <c r="CB99" s="225" t="str">
        <f>$AY99*Assembly!X$4+$AZ99*Assembly!X$5+$BA99*Assembly!X$6+$BB99*Assembly!X$7+$BC99*Assembly!X$8+$BD99*Assembly!X$9+$BE99*Assembly!X$10+$BF99*Assembly!X$11+$BG99*Assembly!X$12+$BH99*Assembly!X$13+$BI99*Assembly!X$14+$BJ99*Assembly!X$15+$BK99*Assembly!X$16+$BL99*Assembly!X$17+$BM99*Assembly!X$18+$BN99*Assembly!X$19+$BO99*Assembly!X$20+$BP99*Assembly!X$21+$BQ99*Assembly!X$22+$BR99*Assembly!X$23+$BS99*Assembly!X$24</f>
        <v>10</v>
      </c>
      <c r="CC99" s="225" t="str">
        <f t="shared" si="13"/>
        <v>1,556</v>
      </c>
      <c r="CD99" s="223" t="str">
        <f t="shared" si="14"/>
        <v>0.0016</v>
      </c>
      <c r="CE99" s="243" t="str">
        <f>$AY99*Assembly!AB$4+$AZ99*Assembly!AB$5+$BA99*Assembly!AB$6+$BB99*Assembly!AB$7+$BC99*Assembly!AB$8+$BD99*Assembly!AB$9+$BE99*Assembly!AB$10+$BF99*Assembly!AB$11+$BG99*Assembly!AB$12+$BH99*Assembly!AB$13+$BI99*Assembly!AB$14+$BJ99*Assembly!AB$15+$BK99*Assembly!AB$16+$BL99*Assembly!AB$17+$BM99*Assembly!AB$18+$BN99*Assembly!AB$19+$BO99*Assembly!AB$20+$BP99*Assembly!AB$21+$BQ99*Assembly!AB$22+$BR99*Assembly!AB$23+$BS99*Assembly!AB$24</f>
        <v>32</v>
      </c>
      <c r="CF99" s="256" t="str">
        <f>$AY99*Assembly!M$4+$AZ99*Assembly!M$5+$BA99*Assembly!M$6+$BB99*Assembly!M$7+$BC99*Assembly!M$8+$BD99*Assembly!M$9+$BE99*Assembly!M$10+$BF99*Assembly!M$11+$BG99*Assembly!M$12+$BH99*Assembly!M$13+$BI99*Assembly!M$14+$BJ99*Assembly!M$15+$BK99*Assembly!M$16+$BL99*Assembly!M$17+$BM99*Assembly!M$18+$BN99*Assembly!M$19+$BO99*Assembly!M$20+$BP99*Assembly!M$21+$BQ99*Assembly!M$22+$BR99*Assembly!M$23+$BS99*Assembly!M$24</f>
        <v>42</v>
      </c>
      <c r="CG99" s="256" t="str">
        <f>$AY99*Assembly!N$4+$AZ99*Assembly!N$5+$BA99*Assembly!N$6+$BB99*Assembly!N$7+$BC99*Assembly!N$8+$BD99*Assembly!N$9+$BE99*Assembly!N$10+$BF99*Assembly!N$11+$BG99*Assembly!N$12+$BH99*Assembly!N$13+$BI99*Assembly!N$14+$BJ99*Assembly!N$15+$BK99*Assembly!N$16+$BL99*Assembly!N$17+$BM99*Assembly!N$18+$BN99*Assembly!N$19+$BO99*Assembly!N$20+$BP99*Assembly!N$21+$BQ99*Assembly!N$22+$BR99*Assembly!N$23+$BS99*Assembly!N$24</f>
        <v>5</v>
      </c>
      <c r="CH99" s="256" t="str">
        <f>$AY99*Assembly!O$4+$AZ99*Assembly!O$5+$BA99*Assembly!O$6+$BB99*Assembly!O$7+$BC99*Assembly!O$8+$BD99*Assembly!O$9+$BE99*Assembly!O$10+$BF99*Assembly!O$11+$BG99*Assembly!O$12+$BH99*Assembly!O$13+$BI99*Assembly!O$14+$BJ99*Assembly!O$15+$BK99*Assembly!O$16+$BL99*Assembly!O$17+$BM99*Assembly!O$18+$BN99*Assembly!O$19+$BO99*Assembly!O$20+$BP99*Assembly!O$21+$BQ99*Assembly!O$22+$BR99*Assembly!O$23+$BS99*Assembly!O$24</f>
        <v>0</v>
      </c>
      <c r="CI99" s="254" t="str">
        <f>$AY99*Assembly!P$4+$AZ99*Assembly!P$5+$BA99*Assembly!P$6+$BB99*Assembly!P$7+$BC99*Assembly!P$8+$BD99*Assembly!P$9+$BE99*Assembly!P$10+$BF99*Assembly!P$11+$BG99*Assembly!P$12+$BH99*Assembly!P$13+$BI99*Assembly!P$14+$BJ99*Assembly!P$15+$BK99*Assembly!P$16+$BL99*Assembly!P$17+$BM99*Assembly!P$18+$BN99*Assembly!P$19+$BO99*Assembly!P$20+$BP99*Assembly!P$21+$BQ99*Assembly!P$22+$BR99*Assembly!P$23+$BS99*Assembly!P$24</f>
        <v>0</v>
      </c>
      <c r="CJ99" s="254" t="str">
        <f>$AY99*Assembly!Q$4+$AZ99*Assembly!Q$5+$BA99*Assembly!Q$6+$BB99*Assembly!Q$7+$BC99*Assembly!Q$8+$BD99*Assembly!Q$9+$BE99*Assembly!Q$10+$BF99*Assembly!Q$11+$BG99*Assembly!Q$12+$BH99*Assembly!Q$13+$BI99*Assembly!Q$14+$BJ99*Assembly!Q$15+$BK99*Assembly!Q$16+$BL99*Assembly!Q$17+$BM99*Assembly!Q$18+$BN99*Assembly!Q$19+$BO99*Assembly!Q$20+$BP99*Assembly!Q$21+$BQ99*Assembly!Q$22+$BR99*Assembly!Q$23+$BS99*Assembly!Q$24</f>
        <v>5.2</v>
      </c>
      <c r="CK99" s="256" t="str">
        <f>$AY99*Assembly!R$4+$AZ99*Assembly!R$5+$BA99*Assembly!R$6+$BB99*Assembly!R$7+$BC99*Assembly!R$8+$BD99*Assembly!R$9+$BE99*Assembly!R$10+$BF99*Assembly!R$11+$BG99*Assembly!R$12+$BH99*Assembly!R$13+$BI99*Assembly!R$14+$BJ99*Assembly!R$15+$BK99*Assembly!R$16+$BL99*Assembly!R$17+$BM99*Assembly!R$18+$BN99*Assembly!R$19+$BO99*Assembly!R$20+$BP99*Assembly!R$21+$BQ99*Assembly!R$22+$BR99*Assembly!R$23+$BS99*Assembly!R$24</f>
        <v>0</v>
      </c>
      <c r="CL99" s="254" t="str">
        <f>$AY99*Assembly!S$4+$AZ99*Assembly!S$5+$BA99*Assembly!S$6+$BB99*Assembly!S$7+$BC99*Assembly!S$8+$BD99*Assembly!S$9+$BE99*Assembly!S$10+$BF99*Assembly!S$11+$BG99*Assembly!S$12+$BH99*Assembly!S$13+$BI99*Assembly!S$14+$BJ99*Assembly!S$15+$BK99*Assembly!S$16+$BL99*Assembly!S$17+$BM99*Assembly!S$18+$BN99*Assembly!S$19+$BO99*Assembly!S$20+$BP99*Assembly!S$21+$BQ99*Assembly!S$22+$BR99*Assembly!S$23+$BS99*Assembly!S$24</f>
        <v>0</v>
      </c>
      <c r="CM99" s="254" t="str">
        <f>$AY99*Assembly!T$4+$AZ99*Assembly!T$5+$BA99*Assembly!T$6+$BB99*Assembly!T$7+$BC99*Assembly!T$8+$BD99*Assembly!T$9+$BE99*Assembly!T$10+$BF99*Assembly!T$11+$BG99*Assembly!T$12+$BH99*Assembly!T$13+$BI99*Assembly!T$14+$BJ99*Assembly!T$15+$BK99*Assembly!T$16+$BL99*Assembly!T$17+$BM99*Assembly!T$18+$BN99*Assembly!T$19+$BO99*Assembly!T$20+$BP99*Assembly!T$21+$BQ99*Assembly!T$22+$BR99*Assembly!T$23+$BS99*Assembly!T$24</f>
        <v>0</v>
      </c>
      <c r="CN99" s="254" t="str">
        <f>$AY99*Assembly!U$4+$AZ99*Assembly!U$5+$BA99*Assembly!U$6+$BB99*Assembly!U$7+$BC99*Assembly!U$8+$BD99*Assembly!U$9+$BE99*Assembly!U$10+$BF99*Assembly!U$11+$BG99*Assembly!U$12+$BH99*Assembly!U$13+$BI99*Assembly!U$14+$BJ99*Assembly!U$15+$BK99*Assembly!U$16+$BL99*Assembly!U$17+$BM99*Assembly!U$18+$BN99*Assembly!U$19+$BO99*Assembly!U$20+$BP99*Assembly!U$21+$BQ99*Assembly!U$22+$BR99*Assembly!U$23+$BS99*Assembly!U$24</f>
        <v>0</v>
      </c>
      <c r="CO99" s="256" t="str">
        <f>$AY99*Assembly!V$4+$AZ99*Assembly!V$5+$BA99*Assembly!V$6+$BB99*Assembly!V$7+$BC99*Assembly!V$8+$BD99*Assembly!V$9+$BE99*Assembly!V$10+$BF99*Assembly!V$11+$BG99*Assembly!V$12+$BH99*Assembly!V$13+$BI99*Assembly!V$14+$BJ99*Assembly!V$15+$BK99*Assembly!V$16+$BL99*Assembly!V$17+$BM99*Assembly!V$18+$BN99*Assembly!V$19+$BO99*Assembly!V$20+$BP99*Assembly!V$21+$BQ99*Assembly!V$22+$BR99*Assembly!V$23+$BS99*Assembly!V$24</f>
        <v>0</v>
      </c>
      <c r="CP99" s="256" t="str">
        <f>CF99*Refining!$F$3</f>
        <v>75</v>
      </c>
      <c r="CQ99" s="256" t="str">
        <f>CG99*Refining!$F$4</f>
        <v>16</v>
      </c>
      <c r="CR99" s="256" t="str">
        <f>CH99*Refining!$F$5</f>
        <v>0</v>
      </c>
      <c r="CS99" s="256" t="str">
        <f>CI99*Refining!$F$6</f>
        <v>0</v>
      </c>
      <c r="CT99" s="256" t="str">
        <f>CJ99*Refining!$F$7</f>
        <v>9</v>
      </c>
      <c r="CU99" s="256" t="str">
        <f>CK99*Refining!$F$8</f>
        <v>0</v>
      </c>
      <c r="CV99" s="256" t="str">
        <f>CL99*Refining!$F$9</f>
        <v>0</v>
      </c>
      <c r="CW99" s="256" t="str">
        <f>CM99*Refining!$F$10</f>
        <v>0</v>
      </c>
      <c r="CX99" s="256" t="str">
        <f>CN99*Refining!$F$11</f>
        <v>0</v>
      </c>
      <c r="CY99" s="256" t="str">
        <f>CO99*Refining!$F$12</f>
        <v>0</v>
      </c>
      <c r="CZ99" s="244" t="str">
        <f t="shared" ref="CZ99:DS99" si="401">IF(CF99 = 0, "", CF99)</f>
        <v>42</v>
      </c>
      <c r="DA99" s="245" t="str">
        <f t="shared" si="401"/>
        <v>5</v>
      </c>
      <c r="DB99" s="245" t="str">
        <f t="shared" si="401"/>
        <v/>
      </c>
      <c r="DC99" s="245" t="str">
        <f t="shared" si="401"/>
        <v/>
      </c>
      <c r="DD99" s="245" t="str">
        <f t="shared" si="401"/>
        <v>5.2</v>
      </c>
      <c r="DE99" s="245" t="str">
        <f t="shared" si="401"/>
        <v/>
      </c>
      <c r="DF99" s="245" t="str">
        <f t="shared" si="401"/>
        <v/>
      </c>
      <c r="DG99" s="245" t="str">
        <f t="shared" si="401"/>
        <v/>
      </c>
      <c r="DH99" s="245" t="str">
        <f t="shared" si="401"/>
        <v/>
      </c>
      <c r="DI99" s="246" t="str">
        <f t="shared" si="401"/>
        <v/>
      </c>
      <c r="DJ99" s="244" t="str">
        <f t="shared" si="401"/>
        <v>75</v>
      </c>
      <c r="DK99" s="245" t="str">
        <f t="shared" si="401"/>
        <v>16</v>
      </c>
      <c r="DL99" s="245" t="str">
        <f t="shared" si="401"/>
        <v/>
      </c>
      <c r="DM99" s="245" t="str">
        <f t="shared" si="401"/>
        <v/>
      </c>
      <c r="DN99" s="247" t="str">
        <f t="shared" si="401"/>
        <v>9.3</v>
      </c>
      <c r="DO99" s="245" t="str">
        <f t="shared" si="401"/>
        <v/>
      </c>
      <c r="DP99" s="245" t="str">
        <f t="shared" si="401"/>
        <v/>
      </c>
      <c r="DQ99" s="245" t="str">
        <f t="shared" si="401"/>
        <v/>
      </c>
      <c r="DR99" s="245" t="str">
        <f t="shared" si="401"/>
        <v/>
      </c>
      <c r="DS99" s="246" t="str">
        <f t="shared" si="401"/>
        <v/>
      </c>
      <c r="DT99" s="248" t="str">
        <f t="shared" si="16"/>
        <v>52</v>
      </c>
      <c r="DU99" s="249" t="str">
        <f t="shared" si="17"/>
        <v>100</v>
      </c>
      <c r="DV99" s="225" t="str">
        <f>CZ99*'Ores &amp; Ingots'!$C$3+DA99*'Ores &amp; Ingots'!$C$4+DB99*'Ores &amp; Ingots'!$C$5+DC99*'Ores &amp; Ingots'!$C$6+DD99*'Ores &amp; Ingots'!$C$7+DE99*'Ores &amp; Ingots'!$C$8+DF99*'Ores &amp; Ingots'!$C$9+DG99*'Ores &amp; Ingots'!$C$10+DH99*'Ores &amp; Ingots'!$C$11+DI99*'Ores &amp; Ingots'!$C$12</f>
        <v>8</v>
      </c>
      <c r="DW99" s="225" t="str">
        <f>DJ99*'Ores &amp; Ingots'!$B$3+DK99*'Ores &amp; Ingots'!$B$4+DL99*'Ores &amp; Ingots'!$B$5+DM99*'Ores &amp; Ingots'!$B$6+DN99*'Ores &amp; Ingots'!$B$7+DO99*'Ores &amp; Ingots'!$B$8+DP99*'Ores &amp; Ingots'!$B$9+DQ99*'Ores &amp; Ingots'!$B$10+DR99*'Ores &amp; Ingots'!$B$11+DS99*'Ores &amp; Ingots'!$B$12</f>
        <v>37</v>
      </c>
      <c r="DX99" s="249" t="str">
        <f>CZ99*Refining!$G$3+DA99*Refining!$G$4+DB99*Refining!$G$5+DC99*Refining!$G$6+DD99*Refining!$G$7+DE99*Refining!$G$8+DF99*Refining!$G$9+DG99*Refining!$G$10+DH99*Refining!$G$11+DI99*Refining!$G$12</f>
        <v>31</v>
      </c>
      <c r="DY99" s="249" t="str">
        <f t="shared" si="18"/>
        <v>4,855</v>
      </c>
      <c r="DZ99" s="250" t="str">
        <f t="shared" si="19"/>
        <v>0.0049</v>
      </c>
      <c r="EA99" s="248" t="str">
        <f t="shared" si="20"/>
        <v>47</v>
      </c>
      <c r="EB99" s="251" t="str">
        <f t="shared" ref="EB99:EC99" si="402">EA99/60</f>
        <v>0.8</v>
      </c>
      <c r="EC99" s="251" t="str">
        <f t="shared" si="402"/>
        <v>0.0</v>
      </c>
      <c r="ED99" s="248" t="str">
        <f t="shared" si="22"/>
        <v>6,410</v>
      </c>
      <c r="EE99" s="251" t="str">
        <f t="shared" ref="EE99:EF99" si="403">ED99/1000</f>
        <v>6.4</v>
      </c>
      <c r="EF99" s="252" t="str">
        <f t="shared" si="403"/>
        <v>0.01</v>
      </c>
      <c r="EG99" s="223" t="str">
        <f t="shared" si="24"/>
        <v>0.0064</v>
      </c>
      <c r="EH99" s="224" t="str">
        <f t="shared" si="25"/>
        <v>0:00:47</v>
      </c>
      <c r="EI99" s="225" t="s">
        <v>12</v>
      </c>
    </row>
    <row r="100">
      <c r="A100" s="33"/>
      <c r="B100" s="226" t="s">
        <v>986</v>
      </c>
      <c r="C100" s="227" t="s">
        <v>885</v>
      </c>
      <c r="D100" s="227">
        <v>3.0</v>
      </c>
      <c r="E100" s="227">
        <v>3.0</v>
      </c>
      <c r="F100" s="227">
        <v>3.0</v>
      </c>
      <c r="G100" s="228" t="str">
        <f t="shared" si="5"/>
        <v>3.4</v>
      </c>
      <c r="H100" s="229">
        <v>14.0</v>
      </c>
      <c r="I100" s="229">
        <v>14.0</v>
      </c>
      <c r="J100" s="229" t="str">
        <f>H100/Main!$D$9</f>
        <v>14</v>
      </c>
      <c r="K100" s="229" t="str">
        <f>I100/Main!$D$10</f>
        <v>14</v>
      </c>
      <c r="L100" s="229" t="str">
        <f t="shared" si="6"/>
        <v>1</v>
      </c>
      <c r="M100" s="229">
        <v>1.0</v>
      </c>
      <c r="N100" s="231" t="s">
        <v>12</v>
      </c>
      <c r="O100" s="230"/>
      <c r="P100" s="230"/>
      <c r="Q100" s="231">
        <v>3375.0</v>
      </c>
      <c r="R100" s="231" t="str">
        <f>Q100*Main!$D$6</f>
        <v>3,375</v>
      </c>
      <c r="S100" s="232"/>
      <c r="T100" s="232"/>
      <c r="U100" s="230"/>
      <c r="V100" s="230"/>
      <c r="W100" s="232"/>
      <c r="X100" s="232"/>
      <c r="Y100" s="230"/>
      <c r="Z100" s="230"/>
      <c r="AA100" s="230"/>
      <c r="AB100" s="230"/>
      <c r="AC100" s="334"/>
      <c r="AD100" s="225">
        <v>0.0</v>
      </c>
      <c r="AE100" s="225">
        <v>30.0</v>
      </c>
      <c r="AF100" s="225">
        <v>0.0</v>
      </c>
      <c r="AG100" s="225">
        <v>0.0</v>
      </c>
      <c r="AH100" s="225">
        <v>10.0</v>
      </c>
      <c r="AI100" s="225">
        <v>0.0</v>
      </c>
      <c r="AJ100" s="225">
        <v>4.0</v>
      </c>
      <c r="AK100" s="309">
        <v>4.0</v>
      </c>
      <c r="AL100" s="225">
        <v>1.0</v>
      </c>
      <c r="AM100" s="225">
        <v>0.0</v>
      </c>
      <c r="AN100" s="225">
        <v>0.0</v>
      </c>
      <c r="AO100" s="225">
        <v>0.0</v>
      </c>
      <c r="AP100" s="225">
        <v>0.0</v>
      </c>
      <c r="AQ100" s="225">
        <v>0.0</v>
      </c>
      <c r="AR100" s="225">
        <v>0.0</v>
      </c>
      <c r="AS100" s="225">
        <v>0.0</v>
      </c>
      <c r="AT100" s="225">
        <v>0.0</v>
      </c>
      <c r="AU100" s="225">
        <v>0.0</v>
      </c>
      <c r="AV100" s="225">
        <v>0.0</v>
      </c>
      <c r="AW100" s="225">
        <v>0.0</v>
      </c>
      <c r="AX100" s="225">
        <v>0.0</v>
      </c>
      <c r="AY100" s="236" t="str">
        <f t="shared" ref="AY100:BS100" si="404">IF(AD100 = 0, "", AD100)</f>
        <v/>
      </c>
      <c r="AZ100" s="227" t="str">
        <f t="shared" si="404"/>
        <v>30</v>
      </c>
      <c r="BA100" s="227" t="str">
        <f t="shared" si="404"/>
        <v/>
      </c>
      <c r="BB100" s="227" t="str">
        <f t="shared" si="404"/>
        <v/>
      </c>
      <c r="BC100" s="227" t="str">
        <f t="shared" si="404"/>
        <v>10</v>
      </c>
      <c r="BD100" s="227" t="str">
        <f t="shared" si="404"/>
        <v/>
      </c>
      <c r="BE100" s="227" t="str">
        <f t="shared" si="404"/>
        <v>4</v>
      </c>
      <c r="BF100" s="237" t="str">
        <f t="shared" si="404"/>
        <v>4</v>
      </c>
      <c r="BG100" s="227" t="str">
        <f t="shared" si="404"/>
        <v>1</v>
      </c>
      <c r="BH100" s="227" t="str">
        <f t="shared" si="404"/>
        <v/>
      </c>
      <c r="BI100" s="227" t="str">
        <f t="shared" si="404"/>
        <v/>
      </c>
      <c r="BJ100" s="227" t="str">
        <f t="shared" si="404"/>
        <v/>
      </c>
      <c r="BK100" s="227" t="str">
        <f t="shared" si="404"/>
        <v/>
      </c>
      <c r="BL100" s="227" t="str">
        <f t="shared" si="404"/>
        <v/>
      </c>
      <c r="BM100" s="227" t="str">
        <f t="shared" si="404"/>
        <v/>
      </c>
      <c r="BN100" s="227" t="str">
        <f t="shared" si="404"/>
        <v/>
      </c>
      <c r="BO100" s="227" t="str">
        <f t="shared" si="404"/>
        <v/>
      </c>
      <c r="BP100" s="227" t="str">
        <f t="shared" si="404"/>
        <v/>
      </c>
      <c r="BQ100" s="227" t="str">
        <f t="shared" si="404"/>
        <v/>
      </c>
      <c r="BR100" s="227" t="str">
        <f t="shared" si="404"/>
        <v/>
      </c>
      <c r="BS100" s="238" t="str">
        <f t="shared" si="404"/>
        <v/>
      </c>
      <c r="BT100" s="239" t="str">
        <f>$AY100*Assembly!Y$4+$AZ100*Assembly!Y$5+$BA100*Assembly!Y$6+$BB100*Assembly!Y$7+$BC100*Assembly!Y$8+$BD100*Assembly!Y$9+$BE100*Assembly!Y$10+$BF100*Assembly!Y$11+$BG100*Assembly!Y$12+$BH100*Assembly!Y$13+$BI100*Assembly!Y$14+$BJ100*Assembly!Y$15+$BK100*Assembly!Y$16+$BL100*Assembly!Y$17+$BM100*Assembly!Y$18+$BN100*Assembly!Y$19+$BO100*Assembly!Y$20+$BP100*Assembly!Y$21+$BQ100*Assembly!Y$22+$BR100*Assembly!Y$23+$BS100*Assembly!Y$24</f>
        <v>275</v>
      </c>
      <c r="BU100" s="225" t="str">
        <f t="shared" si="8"/>
        <v>81</v>
      </c>
      <c r="BV100" s="346" t="str">
        <f t="shared" si="400"/>
        <v>12 L</v>
      </c>
      <c r="BW100" s="225" t="str">
        <f>$AY100*Assembly!AC$4+$AZ100*Assembly!AC$5+$BA100*Assembly!AC$6+$BB100*Assembly!AC$7+$BC100*Assembly!AC$8+$BD100*Assembly!AC$9+$BE100*Assembly!AC$10+$BF100*Assembly!AC$11+$BG100*Assembly!AC$12+$BH100*Assembly!AC$13+$BI100*Assembly!AC$14+$BJ100*Assembly!AC$15+$BK100*Assembly!AC$16+$BL100*Assembly!AC$17+$BM100*Assembly!AC$18+$BN100*Assembly!AC$19+$BO100*Assembly!AC$20+$BP100*Assembly!AC$21+$BQ100*Assembly!AC$22+$BR100*Assembly!AC$23+$BS100*Assembly!AC$24</f>
        <v>919</v>
      </c>
      <c r="BX100" s="240" t="str">
        <f t="shared" si="9"/>
        <v>3.34</v>
      </c>
      <c r="BY100" s="241" t="str">
        <f t="shared" si="10"/>
        <v>272</v>
      </c>
      <c r="BZ100" s="242" t="str">
        <f t="shared" si="11"/>
        <v>11.3</v>
      </c>
      <c r="CA100" s="241" t="str">
        <f t="shared" si="12"/>
        <v>66</v>
      </c>
      <c r="CB100" s="225" t="str">
        <f>$AY100*Assembly!X$4+$AZ100*Assembly!X$5+$BA100*Assembly!X$6+$BB100*Assembly!X$7+$BC100*Assembly!X$8+$BD100*Assembly!X$9+$BE100*Assembly!X$10+$BF100*Assembly!X$11+$BG100*Assembly!X$12+$BH100*Assembly!X$13+$BI100*Assembly!X$14+$BJ100*Assembly!X$15+$BK100*Assembly!X$16+$BL100*Assembly!X$17+$BM100*Assembly!X$18+$BN100*Assembly!X$19+$BO100*Assembly!X$20+$BP100*Assembly!X$21+$BQ100*Assembly!X$22+$BR100*Assembly!X$23+$BS100*Assembly!X$24</f>
        <v>79</v>
      </c>
      <c r="CC100" s="225" t="str">
        <f t="shared" si="13"/>
        <v>12,289</v>
      </c>
      <c r="CD100" s="223" t="str">
        <f t="shared" si="14"/>
        <v>0.0123</v>
      </c>
      <c r="CE100" s="243" t="str">
        <f>$AY100*Assembly!AB$4+$AZ100*Assembly!AB$5+$BA100*Assembly!AB$6+$BB100*Assembly!AB$7+$BC100*Assembly!AB$8+$BD100*Assembly!AB$9+$BE100*Assembly!AB$10+$BF100*Assembly!AB$11+$BG100*Assembly!AB$12+$BH100*Assembly!AB$13+$BI100*Assembly!AB$14+$BJ100*Assembly!AB$15+$BK100*Assembly!AB$16+$BL100*Assembly!AB$17+$BM100*Assembly!AB$18+$BN100*Assembly!AB$19+$BO100*Assembly!AB$20+$BP100*Assembly!AB$21+$BQ100*Assembly!AB$22+$BR100*Assembly!AB$23+$BS100*Assembly!AB$24</f>
        <v>212</v>
      </c>
      <c r="CF100" s="231" t="str">
        <f>$AY100*Assembly!M$4+$AZ100*Assembly!M$5+$BA100*Assembly!M$6+$BB100*Assembly!M$7+$BC100*Assembly!M$8+$BD100*Assembly!M$9+$BE100*Assembly!M$10+$BF100*Assembly!M$11+$BG100*Assembly!M$12+$BH100*Assembly!M$13+$BI100*Assembly!M$14+$BJ100*Assembly!M$15+$BK100*Assembly!M$16+$BL100*Assembly!M$17+$BM100*Assembly!M$18+$BN100*Assembly!M$19+$BO100*Assembly!M$20+$BP100*Assembly!M$21+$BQ100*Assembly!M$22+$BR100*Assembly!M$23+$BS100*Assembly!M$24</f>
        <v>288</v>
      </c>
      <c r="CG100" s="231" t="str">
        <f>$AY100*Assembly!N$4+$AZ100*Assembly!N$5+$BA100*Assembly!N$6+$BB100*Assembly!N$7+$BC100*Assembly!N$8+$BD100*Assembly!N$9+$BE100*Assembly!N$10+$BF100*Assembly!N$11+$BG100*Assembly!N$12+$BH100*Assembly!N$13+$BI100*Assembly!N$14+$BJ100*Assembly!N$15+$BK100*Assembly!N$16+$BL100*Assembly!N$17+$BM100*Assembly!N$18+$BN100*Assembly!N$19+$BO100*Assembly!N$20+$BP100*Assembly!N$21+$BQ100*Assembly!N$22+$BR100*Assembly!N$23+$BS100*Assembly!N$24</f>
        <v>20</v>
      </c>
      <c r="CH100" s="231" t="str">
        <f>$AY100*Assembly!O$4+$AZ100*Assembly!O$5+$BA100*Assembly!O$6+$BB100*Assembly!O$7+$BC100*Assembly!O$8+$BD100*Assembly!O$9+$BE100*Assembly!O$10+$BF100*Assembly!O$11+$BG100*Assembly!O$12+$BH100*Assembly!O$13+$BI100*Assembly!O$14+$BJ100*Assembly!O$15+$BK100*Assembly!O$16+$BL100*Assembly!O$17+$BM100*Assembly!O$18+$BN100*Assembly!O$19+$BO100*Assembly!O$20+$BP100*Assembly!O$21+$BQ100*Assembly!O$22+$BR100*Assembly!O$23+$BS100*Assembly!O$24</f>
        <v>0</v>
      </c>
      <c r="CI100" s="229" t="str">
        <f>$AY100*Assembly!P$4+$AZ100*Assembly!P$5+$BA100*Assembly!P$6+$BB100*Assembly!P$7+$BC100*Assembly!P$8+$BD100*Assembly!P$9+$BE100*Assembly!P$10+$BF100*Assembly!P$11+$BG100*Assembly!P$12+$BH100*Assembly!P$13+$BI100*Assembly!P$14+$BJ100*Assembly!P$15+$BK100*Assembly!P$16+$BL100*Assembly!P$17+$BM100*Assembly!P$18+$BN100*Assembly!P$19+$BO100*Assembly!P$20+$BP100*Assembly!P$21+$BQ100*Assembly!P$22+$BR100*Assembly!P$23+$BS100*Assembly!P$24</f>
        <v>0</v>
      </c>
      <c r="CJ100" s="229" t="str">
        <f>$AY100*Assembly!Q$4+$AZ100*Assembly!Q$5+$BA100*Assembly!Q$6+$BB100*Assembly!Q$7+$BC100*Assembly!Q$8+$BD100*Assembly!Q$9+$BE100*Assembly!Q$10+$BF100*Assembly!Q$11+$BG100*Assembly!Q$12+$BH100*Assembly!Q$13+$BI100*Assembly!Q$14+$BJ100*Assembly!Q$15+$BK100*Assembly!Q$16+$BL100*Assembly!Q$17+$BM100*Assembly!Q$18+$BN100*Assembly!Q$19+$BO100*Assembly!Q$20+$BP100*Assembly!Q$21+$BQ100*Assembly!Q$22+$BR100*Assembly!Q$23+$BS100*Assembly!Q$24</f>
        <v>5.8</v>
      </c>
      <c r="CK100" s="231" t="str">
        <f>$AY100*Assembly!R$4+$AZ100*Assembly!R$5+$BA100*Assembly!R$6+$BB100*Assembly!R$7+$BC100*Assembly!R$8+$BD100*Assembly!R$9+$BE100*Assembly!R$10+$BF100*Assembly!R$11+$BG100*Assembly!R$12+$BH100*Assembly!R$13+$BI100*Assembly!R$14+$BJ100*Assembly!R$15+$BK100*Assembly!R$16+$BL100*Assembly!R$17+$BM100*Assembly!R$18+$BN100*Assembly!R$19+$BO100*Assembly!R$20+$BP100*Assembly!R$21+$BQ100*Assembly!R$22+$BR100*Assembly!R$23+$BS100*Assembly!R$24</f>
        <v>0</v>
      </c>
      <c r="CL100" s="229" t="str">
        <f>$AY100*Assembly!S$4+$AZ100*Assembly!S$5+$BA100*Assembly!S$6+$BB100*Assembly!S$7+$BC100*Assembly!S$8+$BD100*Assembly!S$9+$BE100*Assembly!S$10+$BF100*Assembly!S$11+$BG100*Assembly!S$12+$BH100*Assembly!S$13+$BI100*Assembly!S$14+$BJ100*Assembly!S$15+$BK100*Assembly!S$16+$BL100*Assembly!S$17+$BM100*Assembly!S$18+$BN100*Assembly!S$19+$BO100*Assembly!S$20+$BP100*Assembly!S$21+$BQ100*Assembly!S$22+$BR100*Assembly!S$23+$BS100*Assembly!S$24</f>
        <v>0</v>
      </c>
      <c r="CM100" s="229" t="str">
        <f>$AY100*Assembly!T$4+$AZ100*Assembly!T$5+$BA100*Assembly!T$6+$BB100*Assembly!T$7+$BC100*Assembly!T$8+$BD100*Assembly!T$9+$BE100*Assembly!T$10+$BF100*Assembly!T$11+$BG100*Assembly!T$12+$BH100*Assembly!T$13+$BI100*Assembly!T$14+$BJ100*Assembly!T$15+$BK100*Assembly!T$16+$BL100*Assembly!T$17+$BM100*Assembly!T$18+$BN100*Assembly!T$19+$BO100*Assembly!T$20+$BP100*Assembly!T$21+$BQ100*Assembly!T$22+$BR100*Assembly!T$23+$BS100*Assembly!T$24</f>
        <v>0</v>
      </c>
      <c r="CN100" s="229" t="str">
        <f>$AY100*Assembly!U$4+$AZ100*Assembly!U$5+$BA100*Assembly!U$6+$BB100*Assembly!U$7+$BC100*Assembly!U$8+$BD100*Assembly!U$9+$BE100*Assembly!U$10+$BF100*Assembly!U$11+$BG100*Assembly!U$12+$BH100*Assembly!U$13+$BI100*Assembly!U$14+$BJ100*Assembly!U$15+$BK100*Assembly!U$16+$BL100*Assembly!U$17+$BM100*Assembly!U$18+$BN100*Assembly!U$19+$BO100*Assembly!U$20+$BP100*Assembly!U$21+$BQ100*Assembly!U$22+$BR100*Assembly!U$23+$BS100*Assembly!U$24</f>
        <v>0</v>
      </c>
      <c r="CO100" s="231" t="str">
        <f>$AY100*Assembly!V$4+$AZ100*Assembly!V$5+$BA100*Assembly!V$6+$BB100*Assembly!V$7+$BC100*Assembly!V$8+$BD100*Assembly!V$9+$BE100*Assembly!V$10+$BF100*Assembly!V$11+$BG100*Assembly!V$12+$BH100*Assembly!V$13+$BI100*Assembly!V$14+$BJ100*Assembly!V$15+$BK100*Assembly!V$16+$BL100*Assembly!V$17+$BM100*Assembly!V$18+$BN100*Assembly!V$19+$BO100*Assembly!V$20+$BP100*Assembly!V$21+$BQ100*Assembly!V$22+$BR100*Assembly!V$23+$BS100*Assembly!V$24</f>
        <v>0</v>
      </c>
      <c r="CP100" s="231" t="str">
        <f>CF100*Refining!$F$3</f>
        <v>514</v>
      </c>
      <c r="CQ100" s="231" t="str">
        <f>CG100*Refining!$F$4</f>
        <v>63</v>
      </c>
      <c r="CR100" s="231" t="str">
        <f>CH100*Refining!$F$5</f>
        <v>0</v>
      </c>
      <c r="CS100" s="231" t="str">
        <f>CI100*Refining!$F$6</f>
        <v>0</v>
      </c>
      <c r="CT100" s="231" t="str">
        <f>CJ100*Refining!$F$7</f>
        <v>10</v>
      </c>
      <c r="CU100" s="231" t="str">
        <f>CK100*Refining!$F$8</f>
        <v>0</v>
      </c>
      <c r="CV100" s="231" t="str">
        <f>CL100*Refining!$F$9</f>
        <v>0</v>
      </c>
      <c r="CW100" s="231" t="str">
        <f>CM100*Refining!$F$10</f>
        <v>0</v>
      </c>
      <c r="CX100" s="231" t="str">
        <f>CN100*Refining!$F$11</f>
        <v>0</v>
      </c>
      <c r="CY100" s="231" t="str">
        <f>CO100*Refining!$F$12</f>
        <v>0</v>
      </c>
      <c r="CZ100" s="244" t="str">
        <f t="shared" ref="CZ100:DS100" si="405">IF(CF100 = 0, "", CF100)</f>
        <v>288</v>
      </c>
      <c r="DA100" s="245" t="str">
        <f t="shared" si="405"/>
        <v>20</v>
      </c>
      <c r="DB100" s="245" t="str">
        <f t="shared" si="405"/>
        <v/>
      </c>
      <c r="DC100" s="245" t="str">
        <f t="shared" si="405"/>
        <v/>
      </c>
      <c r="DD100" s="245" t="str">
        <f t="shared" si="405"/>
        <v>5.8</v>
      </c>
      <c r="DE100" s="245" t="str">
        <f t="shared" si="405"/>
        <v/>
      </c>
      <c r="DF100" s="245" t="str">
        <f t="shared" si="405"/>
        <v/>
      </c>
      <c r="DG100" s="245" t="str">
        <f t="shared" si="405"/>
        <v/>
      </c>
      <c r="DH100" s="245" t="str">
        <f t="shared" si="405"/>
        <v/>
      </c>
      <c r="DI100" s="246" t="str">
        <f t="shared" si="405"/>
        <v/>
      </c>
      <c r="DJ100" s="244" t="str">
        <f t="shared" si="405"/>
        <v>514</v>
      </c>
      <c r="DK100" s="245" t="str">
        <f t="shared" si="405"/>
        <v>63</v>
      </c>
      <c r="DL100" s="245" t="str">
        <f t="shared" si="405"/>
        <v/>
      </c>
      <c r="DM100" s="245" t="str">
        <f t="shared" si="405"/>
        <v/>
      </c>
      <c r="DN100" s="259" t="str">
        <f t="shared" si="405"/>
        <v>10</v>
      </c>
      <c r="DO100" s="245" t="str">
        <f t="shared" si="405"/>
        <v/>
      </c>
      <c r="DP100" s="245" t="str">
        <f t="shared" si="405"/>
        <v/>
      </c>
      <c r="DQ100" s="245" t="str">
        <f t="shared" si="405"/>
        <v/>
      </c>
      <c r="DR100" s="245" t="str">
        <f t="shared" si="405"/>
        <v/>
      </c>
      <c r="DS100" s="246" t="str">
        <f t="shared" si="405"/>
        <v/>
      </c>
      <c r="DT100" s="248" t="str">
        <f t="shared" si="16"/>
        <v>314</v>
      </c>
      <c r="DU100" s="249" t="str">
        <f t="shared" si="17"/>
        <v>587</v>
      </c>
      <c r="DV100" s="225" t="str">
        <f>CZ100*'Ores &amp; Ingots'!$C$3+DA100*'Ores &amp; Ingots'!$C$4+DB100*'Ores &amp; Ingots'!$C$5+DC100*'Ores &amp; Ingots'!$C$6+DD100*'Ores &amp; Ingots'!$C$7+DE100*'Ores &amp; Ingots'!$C$8+DF100*'Ores &amp; Ingots'!$C$9+DG100*'Ores &amp; Ingots'!$C$10+DH100*'Ores &amp; Ingots'!$C$11+DI100*'Ores &amp; Ingots'!$C$12</f>
        <v>41</v>
      </c>
      <c r="DW100" s="225" t="str">
        <f>DJ100*'Ores &amp; Ingots'!$B$3+DK100*'Ores &amp; Ingots'!$B$4+DL100*'Ores &amp; Ingots'!$B$5+DM100*'Ores &amp; Ingots'!$B$6+DN100*'Ores &amp; Ingots'!$B$7+DO100*'Ores &amp; Ingots'!$B$8+DP100*'Ores &amp; Ingots'!$B$9+DQ100*'Ores &amp; Ingots'!$B$10+DR100*'Ores &amp; Ingots'!$B$11+DS100*'Ores &amp; Ingots'!$B$12</f>
        <v>217</v>
      </c>
      <c r="DX100" s="249" t="str">
        <f>CZ100*Refining!$G$3+DA100*Refining!$G$4+DB100*Refining!$G$5+DC100*Refining!$G$6+DD100*Refining!$G$7+DE100*Refining!$G$8+DF100*Refining!$G$9+DG100*Refining!$G$10+DH100*Refining!$G$11+DI100*Refining!$G$12</f>
        <v>121</v>
      </c>
      <c r="DY100" s="249" t="str">
        <f t="shared" si="18"/>
        <v>18,778</v>
      </c>
      <c r="DZ100" s="250" t="str">
        <f t="shared" si="19"/>
        <v>0.0188</v>
      </c>
      <c r="EA100" s="248" t="str">
        <f t="shared" si="20"/>
        <v>214</v>
      </c>
      <c r="EB100" s="251" t="str">
        <f t="shared" ref="EB100:EC100" si="406">EA100/60</f>
        <v>3.6</v>
      </c>
      <c r="EC100" s="251" t="str">
        <f t="shared" si="406"/>
        <v>0.1</v>
      </c>
      <c r="ED100" s="248" t="str">
        <f t="shared" si="22"/>
        <v>31,067</v>
      </c>
      <c r="EE100" s="251" t="str">
        <f t="shared" ref="EE100:EF100" si="407">ED100/1000</f>
        <v>31.1</v>
      </c>
      <c r="EF100" s="252" t="str">
        <f t="shared" si="407"/>
        <v>0.03</v>
      </c>
      <c r="EG100" s="223" t="str">
        <f t="shared" si="24"/>
        <v>0.0311</v>
      </c>
      <c r="EH100" s="224" t="str">
        <f t="shared" si="25"/>
        <v>0:03:34</v>
      </c>
      <c r="EI100" s="225" t="s">
        <v>12</v>
      </c>
    </row>
    <row r="101">
      <c r="A101" s="33"/>
      <c r="B101" s="226" t="s">
        <v>987</v>
      </c>
      <c r="C101" s="227" t="s">
        <v>886</v>
      </c>
      <c r="D101" s="227">
        <v>3.0</v>
      </c>
      <c r="E101" s="227">
        <v>3.0</v>
      </c>
      <c r="F101" s="227">
        <v>3.0</v>
      </c>
      <c r="G101" s="253" t="str">
        <f t="shared" si="5"/>
        <v>421.9</v>
      </c>
      <c r="H101" s="254">
        <v>45.0</v>
      </c>
      <c r="I101" s="254">
        <v>45.0</v>
      </c>
      <c r="J101" s="254" t="str">
        <f>H101/Main!$D$9</f>
        <v>45</v>
      </c>
      <c r="K101" s="254" t="str">
        <f>I101/Main!$D$10</f>
        <v>45</v>
      </c>
      <c r="L101" s="254" t="str">
        <f t="shared" si="6"/>
        <v>1</v>
      </c>
      <c r="M101" s="254">
        <v>1.0</v>
      </c>
      <c r="N101" s="256" t="s">
        <v>12</v>
      </c>
      <c r="O101" s="255"/>
      <c r="P101" s="255"/>
      <c r="Q101" s="256">
        <v>421000.0</v>
      </c>
      <c r="R101" s="256" t="str">
        <f>Q101*Main!$D$6</f>
        <v>421,000</v>
      </c>
      <c r="S101" s="257"/>
      <c r="T101" s="257"/>
      <c r="U101" s="255"/>
      <c r="V101" s="255"/>
      <c r="W101" s="257"/>
      <c r="X101" s="257"/>
      <c r="Y101" s="255"/>
      <c r="Z101" s="255"/>
      <c r="AA101" s="255"/>
      <c r="AB101" s="255"/>
      <c r="AC101" s="335" t="s">
        <v>18</v>
      </c>
      <c r="AD101" s="225">
        <v>0.0</v>
      </c>
      <c r="AE101" s="225">
        <v>360.0</v>
      </c>
      <c r="AF101" s="225">
        <v>60.0</v>
      </c>
      <c r="AG101" s="225">
        <v>0.0</v>
      </c>
      <c r="AH101" s="225">
        <v>80.0</v>
      </c>
      <c r="AI101" s="225">
        <v>0.0</v>
      </c>
      <c r="AJ101" s="225">
        <v>20.0</v>
      </c>
      <c r="AK101" s="309">
        <v>8.0</v>
      </c>
      <c r="AL101" s="225">
        <v>1.0</v>
      </c>
      <c r="AM101" s="225">
        <v>0.0</v>
      </c>
      <c r="AN101" s="225">
        <v>0.0</v>
      </c>
      <c r="AO101" s="225">
        <v>24.0</v>
      </c>
      <c r="AP101" s="225">
        <v>0.0</v>
      </c>
      <c r="AQ101" s="225">
        <v>0.0</v>
      </c>
      <c r="AR101" s="225">
        <v>0.0</v>
      </c>
      <c r="AS101" s="225">
        <v>0.0</v>
      </c>
      <c r="AT101" s="225">
        <v>0.0</v>
      </c>
      <c r="AU101" s="225">
        <v>0.0</v>
      </c>
      <c r="AV101" s="225">
        <v>0.0</v>
      </c>
      <c r="AW101" s="225">
        <v>0.0</v>
      </c>
      <c r="AX101" s="225">
        <v>0.0</v>
      </c>
      <c r="AY101" s="236" t="str">
        <f t="shared" ref="AY101:BS101" si="408">IF(AD101 = 0, "", AD101)</f>
        <v/>
      </c>
      <c r="AZ101" s="227" t="str">
        <f t="shared" si="408"/>
        <v>360</v>
      </c>
      <c r="BA101" s="227" t="str">
        <f t="shared" si="408"/>
        <v>60</v>
      </c>
      <c r="BB101" s="227" t="str">
        <f t="shared" si="408"/>
        <v/>
      </c>
      <c r="BC101" s="227" t="str">
        <f t="shared" si="408"/>
        <v>80</v>
      </c>
      <c r="BD101" s="227" t="str">
        <f t="shared" si="408"/>
        <v/>
      </c>
      <c r="BE101" s="227" t="str">
        <f t="shared" si="408"/>
        <v>20</v>
      </c>
      <c r="BF101" s="237" t="str">
        <f t="shared" si="408"/>
        <v>8</v>
      </c>
      <c r="BG101" s="227" t="str">
        <f t="shared" si="408"/>
        <v>1</v>
      </c>
      <c r="BH101" s="227" t="str">
        <f t="shared" si="408"/>
        <v/>
      </c>
      <c r="BI101" s="227" t="str">
        <f t="shared" si="408"/>
        <v/>
      </c>
      <c r="BJ101" s="227" t="str">
        <f t="shared" si="408"/>
        <v>24</v>
      </c>
      <c r="BK101" s="227" t="str">
        <f t="shared" si="408"/>
        <v/>
      </c>
      <c r="BL101" s="227" t="str">
        <f t="shared" si="408"/>
        <v/>
      </c>
      <c r="BM101" s="227" t="str">
        <f t="shared" si="408"/>
        <v/>
      </c>
      <c r="BN101" s="227" t="str">
        <f t="shared" si="408"/>
        <v/>
      </c>
      <c r="BO101" s="227" t="str">
        <f t="shared" si="408"/>
        <v/>
      </c>
      <c r="BP101" s="227" t="str">
        <f t="shared" si="408"/>
        <v/>
      </c>
      <c r="BQ101" s="227" t="str">
        <f t="shared" si="408"/>
        <v/>
      </c>
      <c r="BR101" s="227" t="str">
        <f t="shared" si="408"/>
        <v/>
      </c>
      <c r="BS101" s="238" t="str">
        <f t="shared" si="408"/>
        <v/>
      </c>
      <c r="BT101" s="239" t="str">
        <f>$AY101*Assembly!Y$4+$AZ101*Assembly!Y$5+$BA101*Assembly!Y$6+$BB101*Assembly!Y$7+$BC101*Assembly!Y$8+$BD101*Assembly!Y$9+$BE101*Assembly!Y$10+$BF101*Assembly!Y$11+$BG101*Assembly!Y$12+$BH101*Assembly!Y$13+$BI101*Assembly!Y$14+$BJ101*Assembly!Y$15+$BK101*Assembly!Y$16+$BL101*Assembly!Y$17+$BM101*Assembly!Y$18+$BN101*Assembly!Y$19+$BO101*Assembly!Y$20+$BP101*Assembly!Y$21+$BQ101*Assembly!Y$22+$BR101*Assembly!Y$23+$BS101*Assembly!Y$24</f>
        <v>2,594</v>
      </c>
      <c r="BU101" s="225" t="str">
        <f t="shared" si="8"/>
        <v>6</v>
      </c>
      <c r="BV101" s="346" t="str">
        <f t="shared" si="400"/>
        <v>162 L</v>
      </c>
      <c r="BW101" s="225" t="str">
        <f>$AY101*Assembly!AC$4+$AZ101*Assembly!AC$5+$BA101*Assembly!AC$6+$BB101*Assembly!AC$7+$BC101*Assembly!AC$8+$BD101*Assembly!AC$9+$BE101*Assembly!AC$10+$BF101*Assembly!AC$11+$BG101*Assembly!AC$12+$BH101*Assembly!AC$13+$BI101*Assembly!AC$14+$BJ101*Assembly!AC$15+$BK101*Assembly!AC$16+$BL101*Assembly!AC$17+$BM101*Assembly!AC$18+$BN101*Assembly!AC$19+$BO101*Assembly!AC$20+$BP101*Assembly!AC$21+$BQ101*Assembly!AC$22+$BR101*Assembly!AC$23+$BS101*Assembly!AC$24</f>
        <v>10,233</v>
      </c>
      <c r="BX101" s="240" t="str">
        <f t="shared" si="9"/>
        <v>3.95</v>
      </c>
      <c r="BY101" s="241" t="str">
        <f t="shared" si="10"/>
        <v>24</v>
      </c>
      <c r="BZ101" s="242" t="str">
        <f t="shared" si="11"/>
        <v>1664.5</v>
      </c>
      <c r="CA101" s="241" t="str">
        <f t="shared" si="12"/>
        <v>227</v>
      </c>
      <c r="CB101" s="225" t="str">
        <f>$AY101*Assembly!X$4+$AZ101*Assembly!X$5+$BA101*Assembly!X$6+$BB101*Assembly!X$7+$BC101*Assembly!X$8+$BD101*Assembly!X$9+$BE101*Assembly!X$10+$BF101*Assembly!X$11+$BG101*Assembly!X$12+$BH101*Assembly!X$13+$BI101*Assembly!X$14+$BJ101*Assembly!X$15+$BK101*Assembly!X$16+$BL101*Assembly!X$17+$BM101*Assembly!X$18+$BN101*Assembly!X$19+$BO101*Assembly!X$20+$BP101*Assembly!X$21+$BQ101*Assembly!X$22+$BR101*Assembly!X$23+$BS101*Assembly!X$24</f>
        <v>817</v>
      </c>
      <c r="CC101" s="225" t="str">
        <f t="shared" si="13"/>
        <v>127,089</v>
      </c>
      <c r="CD101" s="223" t="str">
        <f t="shared" si="14"/>
        <v>0.1271</v>
      </c>
      <c r="CE101" s="243" t="str">
        <f>$AY101*Assembly!AB$4+$AZ101*Assembly!AB$5+$BA101*Assembly!AB$6+$BB101*Assembly!AB$7+$BC101*Assembly!AB$8+$BD101*Assembly!AB$9+$BE101*Assembly!AB$10+$BF101*Assembly!AB$11+$BG101*Assembly!AB$12+$BH101*Assembly!AB$13+$BI101*Assembly!AB$14+$BJ101*Assembly!AB$15+$BK101*Assembly!AB$16+$BL101*Assembly!AB$17+$BM101*Assembly!AB$18+$BN101*Assembly!AB$19+$BO101*Assembly!AB$20+$BP101*Assembly!AB$21+$BQ101*Assembly!AB$22+$BR101*Assembly!AB$23+$BS101*Assembly!AB$24</f>
        <v>2,614</v>
      </c>
      <c r="CF101" s="256" t="str">
        <f>$AY101*Assembly!M$4+$AZ101*Assembly!M$5+$BA101*Assembly!M$6+$BB101*Assembly!M$7+$BC101*Assembly!M$8+$BD101*Assembly!M$9+$BE101*Assembly!M$10+$BF101*Assembly!M$11+$BG101*Assembly!M$12+$BH101*Assembly!M$13+$BI101*Assembly!M$14+$BJ101*Assembly!M$15+$BK101*Assembly!M$16+$BL101*Assembly!M$17+$BM101*Assembly!M$18+$BN101*Assembly!M$19+$BO101*Assembly!M$20+$BP101*Assembly!M$21+$BQ101*Assembly!M$22+$BR101*Assembly!M$23+$BS101*Assembly!M$24</f>
        <v>3,053</v>
      </c>
      <c r="CG101" s="256" t="str">
        <f>$AY101*Assembly!N$4+$AZ101*Assembly!N$5+$BA101*Assembly!N$6+$BB101*Assembly!N$7+$BC101*Assembly!N$8+$BD101*Assembly!N$9+$BE101*Assembly!N$10+$BF101*Assembly!N$11+$BG101*Assembly!N$12+$BH101*Assembly!N$13+$BI101*Assembly!N$14+$BJ101*Assembly!N$15+$BK101*Assembly!N$16+$BL101*Assembly!N$17+$BM101*Assembly!N$18+$BN101*Assembly!N$19+$BO101*Assembly!N$20+$BP101*Assembly!N$21+$BQ101*Assembly!N$22+$BR101*Assembly!N$23+$BS101*Assembly!N$24</f>
        <v>220</v>
      </c>
      <c r="CH101" s="256" t="str">
        <f>$AY101*Assembly!O$4+$AZ101*Assembly!O$5+$BA101*Assembly!O$6+$BB101*Assembly!O$7+$BC101*Assembly!O$8+$BD101*Assembly!O$9+$BE101*Assembly!O$10+$BF101*Assembly!O$11+$BG101*Assembly!O$12+$BH101*Assembly!O$13+$BI101*Assembly!O$14+$BJ101*Assembly!O$15+$BK101*Assembly!O$16+$BL101*Assembly!O$17+$BM101*Assembly!O$18+$BN101*Assembly!O$19+$BO101*Assembly!O$20+$BP101*Assembly!O$21+$BQ101*Assembly!O$22+$BR101*Assembly!O$23+$BS101*Assembly!O$24</f>
        <v>72</v>
      </c>
      <c r="CI101" s="254" t="str">
        <f>$AY101*Assembly!P$4+$AZ101*Assembly!P$5+$BA101*Assembly!P$6+$BB101*Assembly!P$7+$BC101*Assembly!P$8+$BD101*Assembly!P$9+$BE101*Assembly!P$10+$BF101*Assembly!P$11+$BG101*Assembly!P$12+$BH101*Assembly!P$13+$BI101*Assembly!P$14+$BJ101*Assembly!P$15+$BK101*Assembly!P$16+$BL101*Assembly!P$17+$BM101*Assembly!P$18+$BN101*Assembly!P$19+$BO101*Assembly!P$20+$BP101*Assembly!P$21+$BQ101*Assembly!P$22+$BR101*Assembly!P$23+$BS101*Assembly!P$24</f>
        <v>0</v>
      </c>
      <c r="CJ101" s="254" t="str">
        <f>$AY101*Assembly!Q$4+$AZ101*Assembly!Q$5+$BA101*Assembly!Q$6+$BB101*Assembly!Q$7+$BC101*Assembly!Q$8+$BD101*Assembly!Q$9+$BE101*Assembly!Q$10+$BF101*Assembly!Q$11+$BG101*Assembly!Q$12+$BH101*Assembly!Q$13+$BI101*Assembly!Q$14+$BJ101*Assembly!Q$15+$BK101*Assembly!Q$16+$BL101*Assembly!Q$17+$BM101*Assembly!Q$18+$BN101*Assembly!Q$19+$BO101*Assembly!Q$20+$BP101*Assembly!Q$21+$BQ101*Assembly!Q$22+$BR101*Assembly!Q$23+$BS101*Assembly!Q$24</f>
        <v>6.6</v>
      </c>
      <c r="CK101" s="256" t="str">
        <f>$AY101*Assembly!R$4+$AZ101*Assembly!R$5+$BA101*Assembly!R$6+$BB101*Assembly!R$7+$BC101*Assembly!R$8+$BD101*Assembly!R$9+$BE101*Assembly!R$10+$BF101*Assembly!R$11+$BG101*Assembly!R$12+$BH101*Assembly!R$13+$BI101*Assembly!R$14+$BJ101*Assembly!R$15+$BK101*Assembly!R$16+$BL101*Assembly!R$17+$BM101*Assembly!R$18+$BN101*Assembly!R$19+$BO101*Assembly!R$20+$BP101*Assembly!R$21+$BQ101*Assembly!R$22+$BR101*Assembly!R$23+$BS101*Assembly!R$24</f>
        <v>0</v>
      </c>
      <c r="CL101" s="254" t="str">
        <f>$AY101*Assembly!S$4+$AZ101*Assembly!S$5+$BA101*Assembly!S$6+$BB101*Assembly!S$7+$BC101*Assembly!S$8+$BD101*Assembly!S$9+$BE101*Assembly!S$10+$BF101*Assembly!S$11+$BG101*Assembly!S$12+$BH101*Assembly!S$13+$BI101*Assembly!S$14+$BJ101*Assembly!S$15+$BK101*Assembly!S$16+$BL101*Assembly!S$17+$BM101*Assembly!S$18+$BN101*Assembly!S$19+$BO101*Assembly!S$20+$BP101*Assembly!S$21+$BQ101*Assembly!S$22+$BR101*Assembly!S$23+$BS101*Assembly!S$24</f>
        <v>0</v>
      </c>
      <c r="CM101" s="254" t="str">
        <f>$AY101*Assembly!T$4+$AZ101*Assembly!T$5+$BA101*Assembly!T$6+$BB101*Assembly!T$7+$BC101*Assembly!T$8+$BD101*Assembly!T$9+$BE101*Assembly!T$10+$BF101*Assembly!T$11+$BG101*Assembly!T$12+$BH101*Assembly!T$13+$BI101*Assembly!T$14+$BJ101*Assembly!T$15+$BK101*Assembly!T$16+$BL101*Assembly!T$17+$BM101*Assembly!T$18+$BN101*Assembly!T$19+$BO101*Assembly!T$20+$BP101*Assembly!T$21+$BQ101*Assembly!T$22+$BR101*Assembly!T$23+$BS101*Assembly!T$24</f>
        <v>0</v>
      </c>
      <c r="CN101" s="254" t="str">
        <f>$AY101*Assembly!U$4+$AZ101*Assembly!U$5+$BA101*Assembly!U$6+$BB101*Assembly!U$7+$BC101*Assembly!U$8+$BD101*Assembly!U$9+$BE101*Assembly!U$10+$BF101*Assembly!U$11+$BG101*Assembly!U$12+$BH101*Assembly!U$13+$BI101*Assembly!U$14+$BJ101*Assembly!U$15+$BK101*Assembly!U$16+$BL101*Assembly!U$17+$BM101*Assembly!U$18+$BN101*Assembly!U$19+$BO101*Assembly!U$20+$BP101*Assembly!U$21+$BQ101*Assembly!U$22+$BR101*Assembly!U$23+$BS101*Assembly!U$24</f>
        <v>0</v>
      </c>
      <c r="CO101" s="256" t="str">
        <f>$AY101*Assembly!V$4+$AZ101*Assembly!V$5+$BA101*Assembly!V$6+$BB101*Assembly!V$7+$BC101*Assembly!V$8+$BD101*Assembly!V$9+$BE101*Assembly!V$10+$BF101*Assembly!V$11+$BG101*Assembly!V$12+$BH101*Assembly!V$13+$BI101*Assembly!V$14+$BJ101*Assembly!V$15+$BK101*Assembly!V$16+$BL101*Assembly!V$17+$BM101*Assembly!V$18+$BN101*Assembly!V$19+$BO101*Assembly!V$20+$BP101*Assembly!V$21+$BQ101*Assembly!V$22+$BR101*Assembly!V$23+$BS101*Assembly!V$24</f>
        <v>0</v>
      </c>
      <c r="CP101" s="256" t="str">
        <f>CF101*Refining!$F$3</f>
        <v>5,452</v>
      </c>
      <c r="CQ101" s="256" t="str">
        <f>CG101*Refining!$F$4</f>
        <v>688</v>
      </c>
      <c r="CR101" s="256" t="str">
        <f>CH101*Refining!$F$5</f>
        <v>300</v>
      </c>
      <c r="CS101" s="256" t="str">
        <f>CI101*Refining!$F$6</f>
        <v>0</v>
      </c>
      <c r="CT101" s="256" t="str">
        <f>CJ101*Refining!$F$7</f>
        <v>12</v>
      </c>
      <c r="CU101" s="256" t="str">
        <f>CK101*Refining!$F$8</f>
        <v>0</v>
      </c>
      <c r="CV101" s="256" t="str">
        <f>CL101*Refining!$F$9</f>
        <v>0</v>
      </c>
      <c r="CW101" s="256" t="str">
        <f>CM101*Refining!$F$10</f>
        <v>0</v>
      </c>
      <c r="CX101" s="256" t="str">
        <f>CN101*Refining!$F$11</f>
        <v>0</v>
      </c>
      <c r="CY101" s="256" t="str">
        <f>CO101*Refining!$F$12</f>
        <v>0</v>
      </c>
      <c r="CZ101" s="244" t="str">
        <f t="shared" ref="CZ101:DS101" si="409">IF(CF101 = 0, "", CF101)</f>
        <v>3,053</v>
      </c>
      <c r="DA101" s="245" t="str">
        <f t="shared" si="409"/>
        <v>220</v>
      </c>
      <c r="DB101" s="245" t="str">
        <f t="shared" si="409"/>
        <v>72</v>
      </c>
      <c r="DC101" s="245" t="str">
        <f t="shared" si="409"/>
        <v/>
      </c>
      <c r="DD101" s="245" t="str">
        <f t="shared" si="409"/>
        <v>6.6</v>
      </c>
      <c r="DE101" s="245" t="str">
        <f t="shared" si="409"/>
        <v/>
      </c>
      <c r="DF101" s="245" t="str">
        <f t="shared" si="409"/>
        <v/>
      </c>
      <c r="DG101" s="245" t="str">
        <f t="shared" si="409"/>
        <v/>
      </c>
      <c r="DH101" s="245" t="str">
        <f t="shared" si="409"/>
        <v/>
      </c>
      <c r="DI101" s="246" t="str">
        <f t="shared" si="409"/>
        <v/>
      </c>
      <c r="DJ101" s="244" t="str">
        <f t="shared" si="409"/>
        <v>5,452</v>
      </c>
      <c r="DK101" s="245" t="str">
        <f t="shared" si="409"/>
        <v>688</v>
      </c>
      <c r="DL101" s="245" t="str">
        <f t="shared" si="409"/>
        <v>300</v>
      </c>
      <c r="DM101" s="245" t="str">
        <f t="shared" si="409"/>
        <v/>
      </c>
      <c r="DN101" s="259" t="str">
        <f t="shared" si="409"/>
        <v>12</v>
      </c>
      <c r="DO101" s="245" t="str">
        <f t="shared" si="409"/>
        <v/>
      </c>
      <c r="DP101" s="245" t="str">
        <f t="shared" si="409"/>
        <v/>
      </c>
      <c r="DQ101" s="245" t="str">
        <f t="shared" si="409"/>
        <v/>
      </c>
      <c r="DR101" s="245" t="str">
        <f t="shared" si="409"/>
        <v/>
      </c>
      <c r="DS101" s="246" t="str">
        <f t="shared" si="409"/>
        <v/>
      </c>
      <c r="DT101" s="248" t="str">
        <f t="shared" si="16"/>
        <v>3,352</v>
      </c>
      <c r="DU101" s="249" t="str">
        <f t="shared" si="17"/>
        <v>6,451</v>
      </c>
      <c r="DV101" s="225" t="str">
        <f>CZ101*'Ores &amp; Ingots'!$C$3+DA101*'Ores &amp; Ingots'!$C$4+DB101*'Ores &amp; Ingots'!$C$5+DC101*'Ores &amp; Ingots'!$C$6+DD101*'Ores &amp; Ingots'!$C$7+DE101*'Ores &amp; Ingots'!$C$8+DF101*'Ores &amp; Ingots'!$C$9+DG101*'Ores &amp; Ingots'!$C$10+DH101*'Ores &amp; Ingots'!$C$11+DI101*'Ores &amp; Ingots'!$C$12</f>
        <v>423</v>
      </c>
      <c r="DW101" s="225" t="str">
        <f>DJ101*'Ores &amp; Ingots'!$B$3+DK101*'Ores &amp; Ingots'!$B$4+DL101*'Ores &amp; Ingots'!$B$5+DM101*'Ores &amp; Ingots'!$B$6+DN101*'Ores &amp; Ingots'!$B$7+DO101*'Ores &amp; Ingots'!$B$8+DP101*'Ores &amp; Ingots'!$B$9+DQ101*'Ores &amp; Ingots'!$B$10+DR101*'Ores &amp; Ingots'!$B$11+DS101*'Ores &amp; Ingots'!$B$12</f>
        <v>2,387</v>
      </c>
      <c r="DX101" s="249" t="str">
        <f>CZ101*Refining!$G$3+DA101*Refining!$G$4+DB101*Refining!$G$5+DC101*Refining!$G$6+DD101*Refining!$G$7+DE101*Refining!$G$8+DF101*Refining!$G$9+DG101*Refining!$G$10+DH101*Refining!$G$11+DI101*Refining!$G$12</f>
        <v>2,196</v>
      </c>
      <c r="DY101" s="249" t="str">
        <f t="shared" si="18"/>
        <v>341,583</v>
      </c>
      <c r="DZ101" s="250" t="str">
        <f t="shared" si="19"/>
        <v>0.3416</v>
      </c>
      <c r="EA101" s="248" t="str">
        <f t="shared" si="20"/>
        <v>3,058</v>
      </c>
      <c r="EB101" s="251" t="str">
        <f t="shared" ref="EB101:EC101" si="410">EA101/60</f>
        <v>51.0</v>
      </c>
      <c r="EC101" s="251" t="str">
        <f t="shared" si="410"/>
        <v>0.8</v>
      </c>
      <c r="ED101" s="248" t="str">
        <f t="shared" si="22"/>
        <v>468,672</v>
      </c>
      <c r="EE101" s="251" t="str">
        <f t="shared" ref="EE101:EF101" si="411">ED101/1000</f>
        <v>468.7</v>
      </c>
      <c r="EF101" s="252" t="str">
        <f t="shared" si="411"/>
        <v>0.47</v>
      </c>
      <c r="EG101" s="223" t="str">
        <f t="shared" si="24"/>
        <v>0.4687</v>
      </c>
      <c r="EH101" s="224" t="str">
        <f t="shared" si="25"/>
        <v>0:50:58</v>
      </c>
      <c r="EI101" s="225">
        <v>1422.0</v>
      </c>
    </row>
    <row r="102">
      <c r="A102" s="42"/>
      <c r="B102" s="297" t="s">
        <v>987</v>
      </c>
      <c r="C102" s="262" t="s">
        <v>885</v>
      </c>
      <c r="D102" s="262">
        <v>5.0</v>
      </c>
      <c r="E102" s="262">
        <v>5.0</v>
      </c>
      <c r="F102" s="262">
        <v>5.0</v>
      </c>
      <c r="G102" s="263" t="str">
        <f t="shared" si="5"/>
        <v>15.6</v>
      </c>
      <c r="H102" s="264">
        <v>25.0</v>
      </c>
      <c r="I102" s="264">
        <v>25.0</v>
      </c>
      <c r="J102" s="264" t="str">
        <f>H102/Main!$D$9</f>
        <v>25</v>
      </c>
      <c r="K102" s="264" t="str">
        <f>I102/Main!$D$10</f>
        <v>25</v>
      </c>
      <c r="L102" s="264" t="str">
        <f t="shared" si="6"/>
        <v>1</v>
      </c>
      <c r="M102" s="264">
        <v>1.0</v>
      </c>
      <c r="N102" s="265" t="s">
        <v>12</v>
      </c>
      <c r="O102" s="266"/>
      <c r="P102" s="266"/>
      <c r="Q102" s="265">
        <v>15625.0</v>
      </c>
      <c r="R102" s="265" t="str">
        <f>Q102*Main!$D$6</f>
        <v>15,625</v>
      </c>
      <c r="S102" s="267"/>
      <c r="T102" s="267"/>
      <c r="U102" s="266"/>
      <c r="V102" s="266"/>
      <c r="W102" s="267"/>
      <c r="X102" s="267"/>
      <c r="Y102" s="266"/>
      <c r="Z102" s="266"/>
      <c r="AA102" s="266"/>
      <c r="AB102" s="266"/>
      <c r="AC102" s="340"/>
      <c r="AD102" s="275">
        <v>0.0</v>
      </c>
      <c r="AE102" s="275">
        <v>75.0</v>
      </c>
      <c r="AF102" s="275">
        <v>0.0</v>
      </c>
      <c r="AG102" s="275">
        <v>0.0</v>
      </c>
      <c r="AH102" s="275">
        <v>25.0</v>
      </c>
      <c r="AI102" s="275">
        <v>0.0</v>
      </c>
      <c r="AJ102" s="275">
        <v>8.0</v>
      </c>
      <c r="AK102" s="321">
        <v>6.0</v>
      </c>
      <c r="AL102" s="275">
        <v>1.0</v>
      </c>
      <c r="AM102" s="275">
        <v>0.0</v>
      </c>
      <c r="AN102" s="275">
        <v>0.0</v>
      </c>
      <c r="AO102" s="275">
        <v>0.0</v>
      </c>
      <c r="AP102" s="275">
        <v>0.0</v>
      </c>
      <c r="AQ102" s="275">
        <v>0.0</v>
      </c>
      <c r="AR102" s="275">
        <v>0.0</v>
      </c>
      <c r="AS102" s="275">
        <v>0.0</v>
      </c>
      <c r="AT102" s="275">
        <v>0.0</v>
      </c>
      <c r="AU102" s="275">
        <v>0.0</v>
      </c>
      <c r="AV102" s="275">
        <v>0.0</v>
      </c>
      <c r="AW102" s="275">
        <v>0.0</v>
      </c>
      <c r="AX102" s="275">
        <v>0.0</v>
      </c>
      <c r="AY102" s="271" t="str">
        <f t="shared" ref="AY102:BS102" si="412">IF(AD102 = 0, "", AD102)</f>
        <v/>
      </c>
      <c r="AZ102" s="262" t="str">
        <f t="shared" si="412"/>
        <v>75</v>
      </c>
      <c r="BA102" s="262" t="str">
        <f t="shared" si="412"/>
        <v/>
      </c>
      <c r="BB102" s="262" t="str">
        <f t="shared" si="412"/>
        <v/>
      </c>
      <c r="BC102" s="262" t="str">
        <f t="shared" si="412"/>
        <v>25</v>
      </c>
      <c r="BD102" s="262" t="str">
        <f t="shared" si="412"/>
        <v/>
      </c>
      <c r="BE102" s="262" t="str">
        <f t="shared" si="412"/>
        <v>8</v>
      </c>
      <c r="BF102" s="272" t="str">
        <f t="shared" si="412"/>
        <v>6</v>
      </c>
      <c r="BG102" s="262" t="str">
        <f t="shared" si="412"/>
        <v>1</v>
      </c>
      <c r="BH102" s="262" t="str">
        <f t="shared" si="412"/>
        <v/>
      </c>
      <c r="BI102" s="262" t="str">
        <f t="shared" si="412"/>
        <v/>
      </c>
      <c r="BJ102" s="262" t="str">
        <f t="shared" si="412"/>
        <v/>
      </c>
      <c r="BK102" s="262" t="str">
        <f t="shared" si="412"/>
        <v/>
      </c>
      <c r="BL102" s="262" t="str">
        <f t="shared" si="412"/>
        <v/>
      </c>
      <c r="BM102" s="262" t="str">
        <f t="shared" si="412"/>
        <v/>
      </c>
      <c r="BN102" s="262" t="str">
        <f t="shared" si="412"/>
        <v/>
      </c>
      <c r="BO102" s="262" t="str">
        <f t="shared" si="412"/>
        <v/>
      </c>
      <c r="BP102" s="262" t="str">
        <f t="shared" si="412"/>
        <v/>
      </c>
      <c r="BQ102" s="262" t="str">
        <f t="shared" si="412"/>
        <v/>
      </c>
      <c r="BR102" s="262" t="str">
        <f t="shared" si="412"/>
        <v/>
      </c>
      <c r="BS102" s="273" t="str">
        <f t="shared" si="412"/>
        <v/>
      </c>
      <c r="BT102" s="274" t="str">
        <f>$AY102*Assembly!Y$4+$AZ102*Assembly!Y$5+$BA102*Assembly!Y$6+$BB102*Assembly!Y$7+$BC102*Assembly!Y$8+$BD102*Assembly!Y$9+$BE102*Assembly!Y$10+$BF102*Assembly!Y$11+$BG102*Assembly!Y$12+$BH102*Assembly!Y$13+$BI102*Assembly!Y$14+$BJ102*Assembly!Y$15+$BK102*Assembly!Y$16+$BL102*Assembly!Y$17+$BM102*Assembly!Y$18+$BN102*Assembly!Y$19+$BO102*Assembly!Y$20+$BP102*Assembly!Y$21+$BQ102*Assembly!Y$22+$BR102*Assembly!Y$23+$BS102*Assembly!Y$24</f>
        <v>626</v>
      </c>
      <c r="BU102" s="275" t="str">
        <f t="shared" si="8"/>
        <v>40</v>
      </c>
      <c r="BV102" s="347" t="str">
        <f t="shared" si="400"/>
        <v>25 L</v>
      </c>
      <c r="BW102" s="275" t="str">
        <f>$AY102*Assembly!AC$4+$AZ102*Assembly!AC$5+$BA102*Assembly!AC$6+$BB102*Assembly!AC$7+$BC102*Assembly!AC$8+$BD102*Assembly!AC$9+$BE102*Assembly!AC$10+$BF102*Assembly!AC$11+$BG102*Assembly!AC$12+$BH102*Assembly!AC$13+$BI102*Assembly!AC$14+$BJ102*Assembly!AC$15+$BK102*Assembly!AC$16+$BL102*Assembly!AC$17+$BM102*Assembly!AC$18+$BN102*Assembly!AC$19+$BO102*Assembly!AC$20+$BP102*Assembly!AC$21+$BQ102*Assembly!AC$22+$BR102*Assembly!AC$23+$BS102*Assembly!AC$24</f>
        <v>2,206</v>
      </c>
      <c r="BX102" s="276" t="str">
        <f t="shared" si="9"/>
        <v>3.52</v>
      </c>
      <c r="BY102" s="277" t="str">
        <f t="shared" si="10"/>
        <v>141</v>
      </c>
      <c r="BZ102" s="278" t="str">
        <f t="shared" si="11"/>
        <v>55.0</v>
      </c>
      <c r="CA102" s="277" t="str">
        <f t="shared" si="12"/>
        <v>88</v>
      </c>
      <c r="CB102" s="275" t="str">
        <f>$AY102*Assembly!X$4+$AZ102*Assembly!X$5+$BA102*Assembly!X$6+$BB102*Assembly!X$7+$BC102*Assembly!X$8+$BD102*Assembly!X$9+$BE102*Assembly!X$10+$BF102*Assembly!X$11+$BG102*Assembly!X$12+$BH102*Assembly!X$13+$BI102*Assembly!X$14+$BJ102*Assembly!X$15+$BK102*Assembly!X$16+$BL102*Assembly!X$17+$BM102*Assembly!X$18+$BN102*Assembly!X$19+$BO102*Assembly!X$20+$BP102*Assembly!X$21+$BQ102*Assembly!X$22+$BR102*Assembly!X$23+$BS102*Assembly!X$24</f>
        <v>190</v>
      </c>
      <c r="CC102" s="275" t="str">
        <f t="shared" si="13"/>
        <v>29,556</v>
      </c>
      <c r="CD102" s="279" t="str">
        <f t="shared" si="14"/>
        <v>0.0296</v>
      </c>
      <c r="CE102" s="280" t="str">
        <f>$AY102*Assembly!AB$4+$AZ102*Assembly!AB$5+$BA102*Assembly!AB$6+$BB102*Assembly!AB$7+$BC102*Assembly!AB$8+$BD102*Assembly!AB$9+$BE102*Assembly!AB$10+$BF102*Assembly!AB$11+$BG102*Assembly!AB$12+$BH102*Assembly!AB$13+$BI102*Assembly!AB$14+$BJ102*Assembly!AB$15+$BK102*Assembly!AB$16+$BL102*Assembly!AB$17+$BM102*Assembly!AB$18+$BN102*Assembly!AB$19+$BO102*Assembly!AB$20+$BP102*Assembly!AB$21+$BQ102*Assembly!AB$22+$BR102*Assembly!AB$23+$BS102*Assembly!AB$24</f>
        <v>501</v>
      </c>
      <c r="CF102" s="265" t="str">
        <f>$AY102*Assembly!M$4+$AZ102*Assembly!M$5+$BA102*Assembly!M$6+$BB102*Assembly!M$7+$BC102*Assembly!M$8+$BD102*Assembly!M$9+$BE102*Assembly!M$10+$BF102*Assembly!M$11+$BG102*Assembly!M$12+$BH102*Assembly!M$13+$BI102*Assembly!M$14+$BJ102*Assembly!M$15+$BK102*Assembly!M$16+$BL102*Assembly!M$17+$BM102*Assembly!M$18+$BN102*Assembly!M$19+$BO102*Assembly!M$20+$BP102*Assembly!M$21+$BQ102*Assembly!M$22+$BR102*Assembly!M$23+$BS102*Assembly!M$24</f>
        <v>677</v>
      </c>
      <c r="CG102" s="265" t="str">
        <f>$AY102*Assembly!N$4+$AZ102*Assembly!N$5+$BA102*Assembly!N$6+$BB102*Assembly!N$7+$BC102*Assembly!N$8+$BD102*Assembly!N$9+$BE102*Assembly!N$10+$BF102*Assembly!N$11+$BG102*Assembly!N$12+$BH102*Assembly!N$13+$BI102*Assembly!N$14+$BJ102*Assembly!N$15+$BK102*Assembly!N$16+$BL102*Assembly!N$17+$BM102*Assembly!N$18+$BN102*Assembly!N$19+$BO102*Assembly!N$20+$BP102*Assembly!N$21+$BQ102*Assembly!N$22+$BR102*Assembly!N$23+$BS102*Assembly!N$24</f>
        <v>40</v>
      </c>
      <c r="CH102" s="265" t="str">
        <f>$AY102*Assembly!O$4+$AZ102*Assembly!O$5+$BA102*Assembly!O$6+$BB102*Assembly!O$7+$BC102*Assembly!O$8+$BD102*Assembly!O$9+$BE102*Assembly!O$10+$BF102*Assembly!O$11+$BG102*Assembly!O$12+$BH102*Assembly!O$13+$BI102*Assembly!O$14+$BJ102*Assembly!O$15+$BK102*Assembly!O$16+$BL102*Assembly!O$17+$BM102*Assembly!O$18+$BN102*Assembly!O$19+$BO102*Assembly!O$20+$BP102*Assembly!O$21+$BQ102*Assembly!O$22+$BR102*Assembly!O$23+$BS102*Assembly!O$24</f>
        <v>0</v>
      </c>
      <c r="CI102" s="264" t="str">
        <f>$AY102*Assembly!P$4+$AZ102*Assembly!P$5+$BA102*Assembly!P$6+$BB102*Assembly!P$7+$BC102*Assembly!P$8+$BD102*Assembly!P$9+$BE102*Assembly!P$10+$BF102*Assembly!P$11+$BG102*Assembly!P$12+$BH102*Assembly!P$13+$BI102*Assembly!P$14+$BJ102*Assembly!P$15+$BK102*Assembly!P$16+$BL102*Assembly!P$17+$BM102*Assembly!P$18+$BN102*Assembly!P$19+$BO102*Assembly!P$20+$BP102*Assembly!P$21+$BQ102*Assembly!P$22+$BR102*Assembly!P$23+$BS102*Assembly!P$24</f>
        <v>0</v>
      </c>
      <c r="CJ102" s="264" t="str">
        <f>$AY102*Assembly!Q$4+$AZ102*Assembly!Q$5+$BA102*Assembly!Q$6+$BB102*Assembly!Q$7+$BC102*Assembly!Q$8+$BD102*Assembly!Q$9+$BE102*Assembly!Q$10+$BF102*Assembly!Q$11+$BG102*Assembly!Q$12+$BH102*Assembly!Q$13+$BI102*Assembly!Q$14+$BJ102*Assembly!Q$15+$BK102*Assembly!Q$16+$BL102*Assembly!Q$17+$BM102*Assembly!Q$18+$BN102*Assembly!Q$19+$BO102*Assembly!Q$20+$BP102*Assembly!Q$21+$BQ102*Assembly!Q$22+$BR102*Assembly!Q$23+$BS102*Assembly!Q$24</f>
        <v>6.2</v>
      </c>
      <c r="CK102" s="265" t="str">
        <f>$AY102*Assembly!R$4+$AZ102*Assembly!R$5+$BA102*Assembly!R$6+$BB102*Assembly!R$7+$BC102*Assembly!R$8+$BD102*Assembly!R$9+$BE102*Assembly!R$10+$BF102*Assembly!R$11+$BG102*Assembly!R$12+$BH102*Assembly!R$13+$BI102*Assembly!R$14+$BJ102*Assembly!R$15+$BK102*Assembly!R$16+$BL102*Assembly!R$17+$BM102*Assembly!R$18+$BN102*Assembly!R$19+$BO102*Assembly!R$20+$BP102*Assembly!R$21+$BQ102*Assembly!R$22+$BR102*Assembly!R$23+$BS102*Assembly!R$24</f>
        <v>0</v>
      </c>
      <c r="CL102" s="264" t="str">
        <f>$AY102*Assembly!S$4+$AZ102*Assembly!S$5+$BA102*Assembly!S$6+$BB102*Assembly!S$7+$BC102*Assembly!S$8+$BD102*Assembly!S$9+$BE102*Assembly!S$10+$BF102*Assembly!S$11+$BG102*Assembly!S$12+$BH102*Assembly!S$13+$BI102*Assembly!S$14+$BJ102*Assembly!S$15+$BK102*Assembly!S$16+$BL102*Assembly!S$17+$BM102*Assembly!S$18+$BN102*Assembly!S$19+$BO102*Assembly!S$20+$BP102*Assembly!S$21+$BQ102*Assembly!S$22+$BR102*Assembly!S$23+$BS102*Assembly!S$24</f>
        <v>0</v>
      </c>
      <c r="CM102" s="264" t="str">
        <f>$AY102*Assembly!T$4+$AZ102*Assembly!T$5+$BA102*Assembly!T$6+$BB102*Assembly!T$7+$BC102*Assembly!T$8+$BD102*Assembly!T$9+$BE102*Assembly!T$10+$BF102*Assembly!T$11+$BG102*Assembly!T$12+$BH102*Assembly!T$13+$BI102*Assembly!T$14+$BJ102*Assembly!T$15+$BK102*Assembly!T$16+$BL102*Assembly!T$17+$BM102*Assembly!T$18+$BN102*Assembly!T$19+$BO102*Assembly!T$20+$BP102*Assembly!T$21+$BQ102*Assembly!T$22+$BR102*Assembly!T$23+$BS102*Assembly!T$24</f>
        <v>0</v>
      </c>
      <c r="CN102" s="264" t="str">
        <f>$AY102*Assembly!U$4+$AZ102*Assembly!U$5+$BA102*Assembly!U$6+$BB102*Assembly!U$7+$BC102*Assembly!U$8+$BD102*Assembly!U$9+$BE102*Assembly!U$10+$BF102*Assembly!U$11+$BG102*Assembly!U$12+$BH102*Assembly!U$13+$BI102*Assembly!U$14+$BJ102*Assembly!U$15+$BK102*Assembly!U$16+$BL102*Assembly!U$17+$BM102*Assembly!U$18+$BN102*Assembly!U$19+$BO102*Assembly!U$20+$BP102*Assembly!U$21+$BQ102*Assembly!U$22+$BR102*Assembly!U$23+$BS102*Assembly!U$24</f>
        <v>0</v>
      </c>
      <c r="CO102" s="265" t="str">
        <f>$AY102*Assembly!V$4+$AZ102*Assembly!V$5+$BA102*Assembly!V$6+$BB102*Assembly!V$7+$BC102*Assembly!V$8+$BD102*Assembly!V$9+$BE102*Assembly!V$10+$BF102*Assembly!V$11+$BG102*Assembly!V$12+$BH102*Assembly!V$13+$BI102*Assembly!V$14+$BJ102*Assembly!V$15+$BK102*Assembly!V$16+$BL102*Assembly!V$17+$BM102*Assembly!V$18+$BN102*Assembly!V$19+$BO102*Assembly!V$20+$BP102*Assembly!V$21+$BQ102*Assembly!V$22+$BR102*Assembly!V$23+$BS102*Assembly!V$24</f>
        <v>0</v>
      </c>
      <c r="CP102" s="265" t="str">
        <f>CF102*Refining!$F$3</f>
        <v>1,208</v>
      </c>
      <c r="CQ102" s="265" t="str">
        <f>CG102*Refining!$F$4</f>
        <v>125</v>
      </c>
      <c r="CR102" s="265" t="str">
        <f>CH102*Refining!$F$5</f>
        <v>0</v>
      </c>
      <c r="CS102" s="265" t="str">
        <f>CI102*Refining!$F$6</f>
        <v>0</v>
      </c>
      <c r="CT102" s="265" t="str">
        <f>CJ102*Refining!$F$7</f>
        <v>11</v>
      </c>
      <c r="CU102" s="265" t="str">
        <f>CK102*Refining!$F$8</f>
        <v>0</v>
      </c>
      <c r="CV102" s="265" t="str">
        <f>CL102*Refining!$F$9</f>
        <v>0</v>
      </c>
      <c r="CW102" s="265" t="str">
        <f>CM102*Refining!$F$10</f>
        <v>0</v>
      </c>
      <c r="CX102" s="265" t="str">
        <f>CN102*Refining!$F$11</f>
        <v>0</v>
      </c>
      <c r="CY102" s="265" t="str">
        <f>CO102*Refining!$F$12</f>
        <v>0</v>
      </c>
      <c r="CZ102" s="281" t="str">
        <f t="shared" ref="CZ102:DS102" si="413">IF(CF102 = 0, "", CF102)</f>
        <v>677</v>
      </c>
      <c r="DA102" s="282" t="str">
        <f t="shared" si="413"/>
        <v>40</v>
      </c>
      <c r="DB102" s="282" t="str">
        <f t="shared" si="413"/>
        <v/>
      </c>
      <c r="DC102" s="282" t="str">
        <f t="shared" si="413"/>
        <v/>
      </c>
      <c r="DD102" s="282" t="str">
        <f t="shared" si="413"/>
        <v>6.2</v>
      </c>
      <c r="DE102" s="282" t="str">
        <f t="shared" si="413"/>
        <v/>
      </c>
      <c r="DF102" s="282" t="str">
        <f t="shared" si="413"/>
        <v/>
      </c>
      <c r="DG102" s="282" t="str">
        <f t="shared" si="413"/>
        <v/>
      </c>
      <c r="DH102" s="282" t="str">
        <f t="shared" si="413"/>
        <v/>
      </c>
      <c r="DI102" s="283" t="str">
        <f t="shared" si="413"/>
        <v/>
      </c>
      <c r="DJ102" s="281" t="str">
        <f t="shared" si="413"/>
        <v>1,208</v>
      </c>
      <c r="DK102" s="282" t="str">
        <f t="shared" si="413"/>
        <v>125</v>
      </c>
      <c r="DL102" s="282" t="str">
        <f t="shared" si="413"/>
        <v/>
      </c>
      <c r="DM102" s="282" t="str">
        <f t="shared" si="413"/>
        <v/>
      </c>
      <c r="DN102" s="284" t="str">
        <f t="shared" si="413"/>
        <v>11</v>
      </c>
      <c r="DO102" s="282" t="str">
        <f t="shared" si="413"/>
        <v/>
      </c>
      <c r="DP102" s="282" t="str">
        <f t="shared" si="413"/>
        <v/>
      </c>
      <c r="DQ102" s="282" t="str">
        <f t="shared" si="413"/>
        <v/>
      </c>
      <c r="DR102" s="282" t="str">
        <f t="shared" si="413"/>
        <v/>
      </c>
      <c r="DS102" s="283" t="str">
        <f t="shared" si="413"/>
        <v/>
      </c>
      <c r="DT102" s="285" t="str">
        <f t="shared" si="16"/>
        <v>723</v>
      </c>
      <c r="DU102" s="286" t="str">
        <f t="shared" si="17"/>
        <v>1,344</v>
      </c>
      <c r="DV102" s="275" t="str">
        <f>CZ102*'Ores &amp; Ingots'!$C$3+DA102*'Ores &amp; Ingots'!$C$4+DB102*'Ores &amp; Ingots'!$C$5+DC102*'Ores &amp; Ingots'!$C$6+DD102*'Ores &amp; Ingots'!$C$7+DE102*'Ores &amp; Ingots'!$C$8+DF102*'Ores &amp; Ingots'!$C$9+DG102*'Ores &amp; Ingots'!$C$10+DH102*'Ores &amp; Ingots'!$C$11+DI102*'Ores &amp; Ingots'!$C$12</f>
        <v>93</v>
      </c>
      <c r="DW102" s="275" t="str">
        <f>DJ102*'Ores &amp; Ingots'!$B$3+DK102*'Ores &amp; Ingots'!$B$4+DL102*'Ores &amp; Ingots'!$B$5+DM102*'Ores &amp; Ingots'!$B$6+DN102*'Ores &amp; Ingots'!$B$7+DO102*'Ores &amp; Ingots'!$B$8+DP102*'Ores &amp; Ingots'!$B$9+DQ102*'Ores &amp; Ingots'!$B$10+DR102*'Ores &amp; Ingots'!$B$11+DS102*'Ores &amp; Ingots'!$B$12</f>
        <v>497</v>
      </c>
      <c r="DX102" s="286" t="str">
        <f>CZ102*Refining!$G$3+DA102*Refining!$G$4+DB102*Refining!$G$5+DC102*Refining!$G$6+DD102*Refining!$G$7+DE102*Refining!$G$8+DF102*Refining!$G$9+DG102*Refining!$G$10+DH102*Refining!$G$11+DI102*Refining!$G$12</f>
        <v>244</v>
      </c>
      <c r="DY102" s="249" t="str">
        <f t="shared" si="18"/>
        <v>37,937</v>
      </c>
      <c r="DZ102" s="287" t="str">
        <f t="shared" si="19"/>
        <v>0.0379</v>
      </c>
      <c r="EA102" s="285" t="str">
        <f t="shared" si="20"/>
        <v>459</v>
      </c>
      <c r="EB102" s="288" t="str">
        <f t="shared" ref="EB102:EC102" si="414">EA102/60</f>
        <v>7.6</v>
      </c>
      <c r="EC102" s="288" t="str">
        <f t="shared" si="414"/>
        <v>0.1</v>
      </c>
      <c r="ED102" s="285" t="str">
        <f t="shared" si="22"/>
        <v>67,493</v>
      </c>
      <c r="EE102" s="288" t="str">
        <f t="shared" ref="EE102:EF102" si="415">ED102/1000</f>
        <v>67.5</v>
      </c>
      <c r="EF102" s="289" t="str">
        <f t="shared" si="415"/>
        <v>0.07</v>
      </c>
      <c r="EG102" s="279" t="str">
        <f t="shared" si="24"/>
        <v>0.0675</v>
      </c>
      <c r="EH102" s="290" t="str">
        <f t="shared" si="25"/>
        <v>0:07:39</v>
      </c>
      <c r="EI102" s="225" t="s">
        <v>12</v>
      </c>
    </row>
    <row r="103">
      <c r="A103" s="299" t="s">
        <v>988</v>
      </c>
      <c r="B103" s="192" t="s">
        <v>989</v>
      </c>
      <c r="C103" s="193" t="s">
        <v>886</v>
      </c>
      <c r="D103" s="193">
        <v>1.0</v>
      </c>
      <c r="E103" s="193">
        <v>2.0</v>
      </c>
      <c r="F103" s="193">
        <v>1.0</v>
      </c>
      <c r="G103" s="194" t="str">
        <f t="shared" si="5"/>
        <v>31.3</v>
      </c>
      <c r="H103" s="195">
        <v>20.0</v>
      </c>
      <c r="I103" s="195">
        <v>20.0</v>
      </c>
      <c r="J103" s="195" t="str">
        <f>H103/Main!$D$9</f>
        <v>20</v>
      </c>
      <c r="K103" s="195" t="str">
        <f>I103/Main!$D$10</f>
        <v>20</v>
      </c>
      <c r="L103" s="195" t="str">
        <f t="shared" si="6"/>
        <v>1</v>
      </c>
      <c r="M103" s="195">
        <v>1.0</v>
      </c>
      <c r="N103" s="198">
        <v>1000.0</v>
      </c>
      <c r="O103" s="198">
        <v>330000.0</v>
      </c>
      <c r="P103" s="197"/>
      <c r="Q103" s="198">
        <v>4000.0</v>
      </c>
      <c r="R103" s="198" t="str">
        <f>Q103*Main!$D$6</f>
        <v>4,000</v>
      </c>
      <c r="S103" s="199"/>
      <c r="T103" s="199"/>
      <c r="U103" s="197"/>
      <c r="V103" s="197"/>
      <c r="W103" s="199"/>
      <c r="X103" s="199"/>
      <c r="Y103" s="197"/>
      <c r="Z103" s="197"/>
      <c r="AA103" s="197"/>
      <c r="AB103" s="197"/>
      <c r="AC103" s="342" t="s">
        <v>913</v>
      </c>
      <c r="AD103" s="208">
        <v>120.0</v>
      </c>
      <c r="AE103" s="208">
        <v>0.0</v>
      </c>
      <c r="AF103" s="208">
        <v>0.0</v>
      </c>
      <c r="AG103" s="208">
        <v>2.0</v>
      </c>
      <c r="AH103" s="208">
        <v>5.0</v>
      </c>
      <c r="AI103" s="208">
        <v>0.0</v>
      </c>
      <c r="AJ103" s="208">
        <v>4.0</v>
      </c>
      <c r="AK103" s="306">
        <v>5.0</v>
      </c>
      <c r="AL103" s="208">
        <v>0.0</v>
      </c>
      <c r="AM103" s="208">
        <v>0.0</v>
      </c>
      <c r="AN103" s="208">
        <v>0.0</v>
      </c>
      <c r="AO103" s="208">
        <v>0.0</v>
      </c>
      <c r="AP103" s="208">
        <v>0.0</v>
      </c>
      <c r="AQ103" s="208">
        <v>0.0</v>
      </c>
      <c r="AR103" s="208">
        <v>0.0</v>
      </c>
      <c r="AS103" s="208">
        <v>0.0</v>
      </c>
      <c r="AT103" s="208">
        <v>0.0</v>
      </c>
      <c r="AU103" s="208">
        <v>0.0</v>
      </c>
      <c r="AV103" s="208">
        <v>0.0</v>
      </c>
      <c r="AW103" s="208">
        <v>0.0</v>
      </c>
      <c r="AX103" s="208">
        <v>0.0</v>
      </c>
      <c r="AY103" s="292" t="str">
        <f t="shared" ref="AY103:BS103" si="416">IF(AD103 = 0, "", AD103)</f>
        <v>120</v>
      </c>
      <c r="AZ103" s="193" t="str">
        <f t="shared" si="416"/>
        <v/>
      </c>
      <c r="BA103" s="193" t="str">
        <f t="shared" si="416"/>
        <v/>
      </c>
      <c r="BB103" s="193" t="str">
        <f t="shared" si="416"/>
        <v>2</v>
      </c>
      <c r="BC103" s="193" t="str">
        <f t="shared" si="416"/>
        <v>5</v>
      </c>
      <c r="BD103" s="193" t="str">
        <f t="shared" si="416"/>
        <v/>
      </c>
      <c r="BE103" s="193" t="str">
        <f t="shared" si="416"/>
        <v>4</v>
      </c>
      <c r="BF103" s="205" t="str">
        <f t="shared" si="416"/>
        <v>5</v>
      </c>
      <c r="BG103" s="193" t="str">
        <f t="shared" si="416"/>
        <v/>
      </c>
      <c r="BH103" s="193" t="str">
        <f t="shared" si="416"/>
        <v/>
      </c>
      <c r="BI103" s="193" t="str">
        <f t="shared" si="416"/>
        <v/>
      </c>
      <c r="BJ103" s="193" t="str">
        <f t="shared" si="416"/>
        <v/>
      </c>
      <c r="BK103" s="193" t="str">
        <f t="shared" si="416"/>
        <v/>
      </c>
      <c r="BL103" s="193" t="str">
        <f t="shared" si="416"/>
        <v/>
      </c>
      <c r="BM103" s="193" t="str">
        <f t="shared" si="416"/>
        <v/>
      </c>
      <c r="BN103" s="193" t="str">
        <f t="shared" si="416"/>
        <v/>
      </c>
      <c r="BO103" s="193" t="str">
        <f t="shared" si="416"/>
        <v/>
      </c>
      <c r="BP103" s="193" t="str">
        <f t="shared" si="416"/>
        <v/>
      </c>
      <c r="BQ103" s="193" t="str">
        <f t="shared" si="416"/>
        <v/>
      </c>
      <c r="BR103" s="193" t="str">
        <f t="shared" si="416"/>
        <v/>
      </c>
      <c r="BS103" s="206" t="str">
        <f t="shared" si="416"/>
        <v/>
      </c>
      <c r="BT103" s="207" t="str">
        <f>$AY103*Assembly!Y$4+$AZ103*Assembly!Y$5+$BA103*Assembly!Y$6+$BB103*Assembly!Y$7+$BC103*Assembly!Y$8+$BD103*Assembly!Y$9+$BE103*Assembly!Y$10+$BF103*Assembly!Y$11+$BG103*Assembly!Y$12+$BH103*Assembly!Y$13+$BI103*Assembly!Y$14+$BJ103*Assembly!Y$15+$BK103*Assembly!Y$16+$BL103*Assembly!Y$17+$BM103*Assembly!Y$18+$BN103*Assembly!Y$19+$BO103*Assembly!Y$20+$BP103*Assembly!Y$21+$BQ103*Assembly!Y$22+$BR103*Assembly!Y$23+$BS103*Assembly!Y$24</f>
        <v>2,587</v>
      </c>
      <c r="BU103" s="208" t="str">
        <f t="shared" si="8"/>
        <v>83</v>
      </c>
      <c r="BV103" s="308" t="str">
        <f t="shared" si="400"/>
        <v>1.5 L</v>
      </c>
      <c r="BW103" s="208" t="str">
        <f>$AY103*Assembly!AC$4+$AZ103*Assembly!AC$5+$BA103*Assembly!AC$6+$BB103*Assembly!AC$7+$BC103*Assembly!AC$8+$BD103*Assembly!AC$9+$BE103*Assembly!AC$10+$BF103*Assembly!AC$11+$BG103*Assembly!AC$12+$BH103*Assembly!AC$13+$BI103*Assembly!AC$14+$BJ103*Assembly!AC$15+$BK103*Assembly!AC$16+$BL103*Assembly!AC$17+$BM103*Assembly!AC$18+$BN103*Assembly!AC$19+$BO103*Assembly!AC$20+$BP103*Assembly!AC$21+$BQ103*Assembly!AC$22+$BR103*Assembly!AC$23+$BS103*Assembly!AC$24</f>
        <v>12,435</v>
      </c>
      <c r="BX103" s="209" t="str">
        <f t="shared" si="9"/>
        <v>4.81</v>
      </c>
      <c r="BY103" s="210" t="str">
        <f t="shared" si="10"/>
        <v>398</v>
      </c>
      <c r="BZ103" s="211" t="str">
        <f t="shared" si="11"/>
        <v>150.2</v>
      </c>
      <c r="CA103" s="210" t="str">
        <f t="shared" si="12"/>
        <v>622</v>
      </c>
      <c r="CB103" s="208" t="str">
        <f>$AY103*Assembly!X$4+$AZ103*Assembly!X$5+$BA103*Assembly!X$6+$BB103*Assembly!X$7+$BC103*Assembly!X$8+$BD103*Assembly!X$9+$BE103*Assembly!X$10+$BF103*Assembly!X$11+$BG103*Assembly!X$12+$BH103*Assembly!X$13+$BI103*Assembly!X$14+$BJ103*Assembly!X$15+$BK103*Assembly!X$16+$BL103*Assembly!X$17+$BM103*Assembly!X$18+$BN103*Assembly!X$19+$BO103*Assembly!X$20+$BP103*Assembly!X$21+$BQ103*Assembly!X$22+$BR103*Assembly!X$23+$BS103*Assembly!X$24</f>
        <v>151</v>
      </c>
      <c r="CC103" s="208" t="str">
        <f t="shared" si="13"/>
        <v>23,489</v>
      </c>
      <c r="CD103" s="212" t="str">
        <f t="shared" si="14"/>
        <v>0.0235</v>
      </c>
      <c r="CE103" s="213" t="str">
        <f>$AY103*Assembly!AB$4+$AZ103*Assembly!AB$5+$BA103*Assembly!AB$6+$BB103*Assembly!AB$7+$BC103*Assembly!AB$8+$BD103*Assembly!AB$9+$BE103*Assembly!AB$10+$BF103*Assembly!AB$11+$BG103*Assembly!AB$12+$BH103*Assembly!AB$13+$BI103*Assembly!AB$14+$BJ103*Assembly!AB$15+$BK103*Assembly!AB$16+$BL103*Assembly!AB$17+$BM103*Assembly!AB$18+$BN103*Assembly!AB$19+$BO103*Assembly!AB$20+$BP103*Assembly!AB$21+$BQ103*Assembly!AB$22+$BR103*Assembly!AB$23+$BS103*Assembly!AB$24</f>
        <v>483</v>
      </c>
      <c r="CF103" s="198" t="str">
        <f>$AY103*Assembly!M$4+$AZ103*Assembly!M$5+$BA103*Assembly!M$6+$BB103*Assembly!M$7+$BC103*Assembly!M$8+$BD103*Assembly!M$9+$BE103*Assembly!M$10+$BF103*Assembly!M$11+$BG103*Assembly!M$12+$BH103*Assembly!M$13+$BI103*Assembly!M$14+$BJ103*Assembly!M$15+$BK103*Assembly!M$16+$BL103*Assembly!M$17+$BM103*Assembly!M$18+$BN103*Assembly!M$19+$BO103*Assembly!M$20+$BP103*Assembly!M$21+$BQ103*Assembly!M$22+$BR103*Assembly!M$23+$BS103*Assembly!M$24</f>
        <v>2,713</v>
      </c>
      <c r="CG103" s="198" t="str">
        <f>$AY103*Assembly!N$4+$AZ103*Assembly!N$5+$BA103*Assembly!N$6+$BB103*Assembly!N$7+$BC103*Assembly!N$8+$BD103*Assembly!N$9+$BE103*Assembly!N$10+$BF103*Assembly!N$11+$BG103*Assembly!N$12+$BH103*Assembly!N$13+$BI103*Assembly!N$14+$BJ103*Assembly!N$15+$BK103*Assembly!N$16+$BL103*Assembly!N$17+$BM103*Assembly!N$18+$BN103*Assembly!N$19+$BO103*Assembly!N$20+$BP103*Assembly!N$21+$BQ103*Assembly!N$22+$BR103*Assembly!N$23+$BS103*Assembly!N$24</f>
        <v>20</v>
      </c>
      <c r="CH103" s="198" t="str">
        <f>$AY103*Assembly!O$4+$AZ103*Assembly!O$5+$BA103*Assembly!O$6+$BB103*Assembly!O$7+$BC103*Assembly!O$8+$BD103*Assembly!O$9+$BE103*Assembly!O$10+$BF103*Assembly!O$11+$BG103*Assembly!O$12+$BH103*Assembly!O$13+$BI103*Assembly!O$14+$BJ103*Assembly!O$15+$BK103*Assembly!O$16+$BL103*Assembly!O$17+$BM103*Assembly!O$18+$BN103*Assembly!O$19+$BO103*Assembly!O$20+$BP103*Assembly!O$21+$BQ103*Assembly!O$22+$BR103*Assembly!O$23+$BS103*Assembly!O$24</f>
        <v>0</v>
      </c>
      <c r="CI103" s="195" t="str">
        <f>$AY103*Assembly!P$4+$AZ103*Assembly!P$5+$BA103*Assembly!P$6+$BB103*Assembly!P$7+$BC103*Assembly!P$8+$BD103*Assembly!P$9+$BE103*Assembly!P$10+$BF103*Assembly!P$11+$BG103*Assembly!P$12+$BH103*Assembly!P$13+$BI103*Assembly!P$14+$BJ103*Assembly!P$15+$BK103*Assembly!P$16+$BL103*Assembly!P$17+$BM103*Assembly!P$18+$BN103*Assembly!P$19+$BO103*Assembly!P$20+$BP103*Assembly!P$21+$BQ103*Assembly!P$22+$BR103*Assembly!P$23+$BS103*Assembly!P$24</f>
        <v>0</v>
      </c>
      <c r="CJ103" s="195" t="str">
        <f>$AY103*Assembly!Q$4+$AZ103*Assembly!Q$5+$BA103*Assembly!Q$6+$BB103*Assembly!Q$7+$BC103*Assembly!Q$8+$BD103*Assembly!Q$9+$BE103*Assembly!Q$10+$BF103*Assembly!Q$11+$BG103*Assembly!Q$12+$BH103*Assembly!Q$13+$BI103*Assembly!Q$14+$BJ103*Assembly!Q$15+$BK103*Assembly!Q$16+$BL103*Assembly!Q$17+$BM103*Assembly!Q$18+$BN103*Assembly!Q$19+$BO103*Assembly!Q$20+$BP103*Assembly!Q$21+$BQ103*Assembly!Q$22+$BR103*Assembly!Q$23+$BS103*Assembly!Q$24</f>
        <v>1</v>
      </c>
      <c r="CK103" s="198" t="str">
        <f>$AY103*Assembly!R$4+$AZ103*Assembly!R$5+$BA103*Assembly!R$6+$BB103*Assembly!R$7+$BC103*Assembly!R$8+$BD103*Assembly!R$9+$BE103*Assembly!R$10+$BF103*Assembly!R$11+$BG103*Assembly!R$12+$BH103*Assembly!R$13+$BI103*Assembly!R$14+$BJ103*Assembly!R$15+$BK103*Assembly!R$16+$BL103*Assembly!R$17+$BM103*Assembly!R$18+$BN103*Assembly!R$19+$BO103*Assembly!R$20+$BP103*Assembly!R$21+$BQ103*Assembly!R$22+$BR103*Assembly!R$23+$BS103*Assembly!R$24</f>
        <v>0</v>
      </c>
      <c r="CL103" s="195" t="str">
        <f>$AY103*Assembly!S$4+$AZ103*Assembly!S$5+$BA103*Assembly!S$6+$BB103*Assembly!S$7+$BC103*Assembly!S$8+$BD103*Assembly!S$9+$BE103*Assembly!S$10+$BF103*Assembly!S$11+$BG103*Assembly!S$12+$BH103*Assembly!S$13+$BI103*Assembly!S$14+$BJ103*Assembly!S$15+$BK103*Assembly!S$16+$BL103*Assembly!S$17+$BM103*Assembly!S$18+$BN103*Assembly!S$19+$BO103*Assembly!S$20+$BP103*Assembly!S$21+$BQ103*Assembly!S$22+$BR103*Assembly!S$23+$BS103*Assembly!S$24</f>
        <v>0</v>
      </c>
      <c r="CM103" s="195" t="str">
        <f>$AY103*Assembly!T$4+$AZ103*Assembly!T$5+$BA103*Assembly!T$6+$BB103*Assembly!T$7+$BC103*Assembly!T$8+$BD103*Assembly!T$9+$BE103*Assembly!T$10+$BF103*Assembly!T$11+$BG103*Assembly!T$12+$BH103*Assembly!T$13+$BI103*Assembly!T$14+$BJ103*Assembly!T$15+$BK103*Assembly!T$16+$BL103*Assembly!T$17+$BM103*Assembly!T$18+$BN103*Assembly!T$19+$BO103*Assembly!T$20+$BP103*Assembly!T$21+$BQ103*Assembly!T$22+$BR103*Assembly!T$23+$BS103*Assembly!T$24</f>
        <v>0</v>
      </c>
      <c r="CN103" s="195" t="str">
        <f>$AY103*Assembly!U$4+$AZ103*Assembly!U$5+$BA103*Assembly!U$6+$BB103*Assembly!U$7+$BC103*Assembly!U$8+$BD103*Assembly!U$9+$BE103*Assembly!U$10+$BF103*Assembly!U$11+$BG103*Assembly!U$12+$BH103*Assembly!U$13+$BI103*Assembly!U$14+$BJ103*Assembly!U$15+$BK103*Assembly!U$16+$BL103*Assembly!U$17+$BM103*Assembly!U$18+$BN103*Assembly!U$19+$BO103*Assembly!U$20+$BP103*Assembly!U$21+$BQ103*Assembly!U$22+$BR103*Assembly!U$23+$BS103*Assembly!U$24</f>
        <v>0</v>
      </c>
      <c r="CO103" s="198" t="str">
        <f>$AY103*Assembly!V$4+$AZ103*Assembly!V$5+$BA103*Assembly!V$6+$BB103*Assembly!V$7+$BC103*Assembly!V$8+$BD103*Assembly!V$9+$BE103*Assembly!V$10+$BF103*Assembly!V$11+$BG103*Assembly!V$12+$BH103*Assembly!V$13+$BI103*Assembly!V$14+$BJ103*Assembly!V$15+$BK103*Assembly!V$16+$BL103*Assembly!V$17+$BM103*Assembly!V$18+$BN103*Assembly!V$19+$BO103*Assembly!V$20+$BP103*Assembly!V$21+$BQ103*Assembly!V$22+$BR103*Assembly!V$23+$BS103*Assembly!V$24</f>
        <v>0</v>
      </c>
      <c r="CP103" s="198" t="str">
        <f>CF103*Refining!$F$3</f>
        <v>4,844</v>
      </c>
      <c r="CQ103" s="198" t="str">
        <f>CG103*Refining!$F$4</f>
        <v>63</v>
      </c>
      <c r="CR103" s="198" t="str">
        <f>CH103*Refining!$F$5</f>
        <v>0</v>
      </c>
      <c r="CS103" s="198" t="str">
        <f>CI103*Refining!$F$6</f>
        <v>0</v>
      </c>
      <c r="CT103" s="198" t="str">
        <f>CJ103*Refining!$F$7</f>
        <v>2</v>
      </c>
      <c r="CU103" s="198" t="str">
        <f>CK103*Refining!$F$8</f>
        <v>0</v>
      </c>
      <c r="CV103" s="198" t="str">
        <f>CL103*Refining!$F$9</f>
        <v>0</v>
      </c>
      <c r="CW103" s="198" t="str">
        <f>CM103*Refining!$F$10</f>
        <v>0</v>
      </c>
      <c r="CX103" s="198" t="str">
        <f>CN103*Refining!$F$11</f>
        <v>0</v>
      </c>
      <c r="CY103" s="198" t="str">
        <f>CO103*Refining!$F$12</f>
        <v>0</v>
      </c>
      <c r="CZ103" s="214" t="str">
        <f t="shared" ref="CZ103:DS103" si="417">IF(CF103 = 0, "", CF103)</f>
        <v>2,713</v>
      </c>
      <c r="DA103" s="215" t="str">
        <f t="shared" si="417"/>
        <v>20</v>
      </c>
      <c r="DB103" s="215" t="str">
        <f t="shared" si="417"/>
        <v/>
      </c>
      <c r="DC103" s="215" t="str">
        <f t="shared" si="417"/>
        <v/>
      </c>
      <c r="DD103" s="215" t="str">
        <f t="shared" si="417"/>
        <v>1</v>
      </c>
      <c r="DE103" s="215" t="str">
        <f t="shared" si="417"/>
        <v/>
      </c>
      <c r="DF103" s="215" t="str">
        <f t="shared" si="417"/>
        <v/>
      </c>
      <c r="DG103" s="215" t="str">
        <f t="shared" si="417"/>
        <v/>
      </c>
      <c r="DH103" s="215" t="str">
        <f t="shared" si="417"/>
        <v/>
      </c>
      <c r="DI103" s="216" t="str">
        <f t="shared" si="417"/>
        <v/>
      </c>
      <c r="DJ103" s="214" t="str">
        <f t="shared" si="417"/>
        <v>4,844</v>
      </c>
      <c r="DK103" s="215" t="str">
        <f t="shared" si="417"/>
        <v>63</v>
      </c>
      <c r="DL103" s="215" t="str">
        <f t="shared" si="417"/>
        <v/>
      </c>
      <c r="DM103" s="215" t="str">
        <f t="shared" si="417"/>
        <v/>
      </c>
      <c r="DN103" s="294" t="str">
        <f t="shared" si="417"/>
        <v>1.8</v>
      </c>
      <c r="DO103" s="215" t="str">
        <f t="shared" si="417"/>
        <v/>
      </c>
      <c r="DP103" s="215" t="str">
        <f t="shared" si="417"/>
        <v/>
      </c>
      <c r="DQ103" s="215" t="str">
        <f t="shared" si="417"/>
        <v/>
      </c>
      <c r="DR103" s="215" t="str">
        <f t="shared" si="417"/>
        <v/>
      </c>
      <c r="DS103" s="216" t="str">
        <f t="shared" si="417"/>
        <v/>
      </c>
      <c r="DT103" s="218" t="str">
        <f t="shared" si="16"/>
        <v>2,734</v>
      </c>
      <c r="DU103" s="219" t="str">
        <f t="shared" si="17"/>
        <v>4,908</v>
      </c>
      <c r="DV103" s="208" t="str">
        <f>CZ103*'Ores &amp; Ingots'!$C$3+DA103*'Ores &amp; Ingots'!$C$4+DB103*'Ores &amp; Ingots'!$C$5+DC103*'Ores &amp; Ingots'!$C$6+DD103*'Ores &amp; Ingots'!$C$7+DE103*'Ores &amp; Ingots'!$C$8+DF103*'Ores &amp; Ingots'!$C$9+DG103*'Ores &amp; Ingots'!$C$10+DH103*'Ores &amp; Ingots'!$C$11+DI103*'Ores &amp; Ingots'!$C$12</f>
        <v>347</v>
      </c>
      <c r="DW103" s="208" t="str">
        <f>DJ103*'Ores &amp; Ingots'!$B$3+DK103*'Ores &amp; Ingots'!$B$4+DL103*'Ores &amp; Ingots'!$B$5+DM103*'Ores &amp; Ingots'!$B$6+DN103*'Ores &amp; Ingots'!$B$7+DO103*'Ores &amp; Ingots'!$B$8+DP103*'Ores &amp; Ingots'!$B$9+DQ103*'Ores &amp; Ingots'!$B$10+DR103*'Ores &amp; Ingots'!$B$11+DS103*'Ores &amp; Ingots'!$B$12</f>
        <v>1,816</v>
      </c>
      <c r="DX103" s="219" t="str">
        <f>CZ103*Refining!$G$3+DA103*Refining!$G$4+DB103*Refining!$G$5+DC103*Refining!$G$6+DD103*Refining!$G$7+DE103*Refining!$G$8+DF103*Refining!$G$9+DG103*Refining!$G$10+DH103*Refining!$G$11+DI103*Refining!$G$12</f>
        <v>283</v>
      </c>
      <c r="DY103" s="219" t="str">
        <f t="shared" si="18"/>
        <v>44,065</v>
      </c>
      <c r="DZ103" s="220" t="str">
        <f t="shared" si="19"/>
        <v>0.0441</v>
      </c>
      <c r="EA103" s="218" t="str">
        <f t="shared" si="20"/>
        <v>454</v>
      </c>
      <c r="EB103" s="221" t="str">
        <f t="shared" ref="EB103:EC103" si="418">EA103/60</f>
        <v>7.6</v>
      </c>
      <c r="EC103" s="221" t="str">
        <f t="shared" si="418"/>
        <v>0.1</v>
      </c>
      <c r="ED103" s="218" t="str">
        <f t="shared" si="22"/>
        <v>67,554</v>
      </c>
      <c r="EE103" s="221" t="str">
        <f t="shared" ref="EE103:EF103" si="419">ED103/1000</f>
        <v>67.6</v>
      </c>
      <c r="EF103" s="222" t="str">
        <f t="shared" si="419"/>
        <v>0.07</v>
      </c>
      <c r="EG103" s="212" t="str">
        <f t="shared" si="24"/>
        <v>0.0676</v>
      </c>
      <c r="EH103" s="295" t="str">
        <f t="shared" si="25"/>
        <v>0:07:34</v>
      </c>
      <c r="EI103" s="225">
        <v>1470.0</v>
      </c>
    </row>
    <row r="104">
      <c r="A104" s="33"/>
      <c r="B104" s="226" t="s">
        <v>989</v>
      </c>
      <c r="C104" s="227" t="s">
        <v>885</v>
      </c>
      <c r="D104" s="227">
        <v>3.0</v>
      </c>
      <c r="E104" s="227">
        <v>3.0</v>
      </c>
      <c r="F104" s="227">
        <v>2.0</v>
      </c>
      <c r="G104" s="228" t="str">
        <f t="shared" si="5"/>
        <v>2.3</v>
      </c>
      <c r="H104" s="229">
        <v>13.0</v>
      </c>
      <c r="I104" s="229">
        <v>13.0</v>
      </c>
      <c r="J104" s="229" t="str">
        <f>H104/Main!$D$9</f>
        <v>13</v>
      </c>
      <c r="K104" s="229" t="str">
        <f>I104/Main!$D$10</f>
        <v>13</v>
      </c>
      <c r="L104" s="229" t="str">
        <f t="shared" si="6"/>
        <v>1</v>
      </c>
      <c r="M104" s="229">
        <v>1.0</v>
      </c>
      <c r="N104" s="231">
        <v>1000.0</v>
      </c>
      <c r="O104" s="231">
        <v>100000.0</v>
      </c>
      <c r="P104" s="230"/>
      <c r="Q104" s="231">
        <v>4000.0</v>
      </c>
      <c r="R104" s="231" t="str">
        <f>Q104*Main!$D$6</f>
        <v>4,000</v>
      </c>
      <c r="S104" s="232"/>
      <c r="T104" s="232"/>
      <c r="U104" s="230"/>
      <c r="V104" s="230"/>
      <c r="W104" s="232"/>
      <c r="X104" s="232"/>
      <c r="Y104" s="230"/>
      <c r="Z104" s="230"/>
      <c r="AA104" s="230"/>
      <c r="AB104" s="230"/>
      <c r="AC104" s="334"/>
      <c r="AD104" s="225">
        <v>8.0</v>
      </c>
      <c r="AE104" s="225">
        <v>0.0</v>
      </c>
      <c r="AF104" s="225">
        <v>0.0</v>
      </c>
      <c r="AG104" s="225">
        <v>2.0</v>
      </c>
      <c r="AH104" s="225">
        <v>8.0</v>
      </c>
      <c r="AI104" s="225">
        <v>0.0</v>
      </c>
      <c r="AJ104" s="225">
        <v>1.0</v>
      </c>
      <c r="AK104" s="309">
        <v>3.0</v>
      </c>
      <c r="AL104" s="225">
        <v>0.0</v>
      </c>
      <c r="AM104" s="225">
        <v>0.0</v>
      </c>
      <c r="AN104" s="225">
        <v>0.0</v>
      </c>
      <c r="AO104" s="225">
        <v>0.0</v>
      </c>
      <c r="AP104" s="225">
        <v>0.0</v>
      </c>
      <c r="AQ104" s="225">
        <v>0.0</v>
      </c>
      <c r="AR104" s="225">
        <v>0.0</v>
      </c>
      <c r="AS104" s="225">
        <v>0.0</v>
      </c>
      <c r="AT104" s="225">
        <v>0.0</v>
      </c>
      <c r="AU104" s="225">
        <v>0.0</v>
      </c>
      <c r="AV104" s="225">
        <v>0.0</v>
      </c>
      <c r="AW104" s="225">
        <v>0.0</v>
      </c>
      <c r="AX104" s="225">
        <v>0.0</v>
      </c>
      <c r="AY104" s="236" t="str">
        <f t="shared" ref="AY104:BS104" si="420">IF(AD104 = 0, "", AD104)</f>
        <v>8</v>
      </c>
      <c r="AZ104" s="227" t="str">
        <f t="shared" si="420"/>
        <v/>
      </c>
      <c r="BA104" s="227" t="str">
        <f t="shared" si="420"/>
        <v/>
      </c>
      <c r="BB104" s="227" t="str">
        <f t="shared" si="420"/>
        <v>2</v>
      </c>
      <c r="BC104" s="227" t="str">
        <f t="shared" si="420"/>
        <v>8</v>
      </c>
      <c r="BD104" s="227" t="str">
        <f t="shared" si="420"/>
        <v/>
      </c>
      <c r="BE104" s="227" t="str">
        <f t="shared" si="420"/>
        <v>1</v>
      </c>
      <c r="BF104" s="237" t="str">
        <f t="shared" si="420"/>
        <v>3</v>
      </c>
      <c r="BG104" s="227" t="str">
        <f t="shared" si="420"/>
        <v/>
      </c>
      <c r="BH104" s="227" t="str">
        <f t="shared" si="420"/>
        <v/>
      </c>
      <c r="BI104" s="227" t="str">
        <f t="shared" si="420"/>
        <v/>
      </c>
      <c r="BJ104" s="227" t="str">
        <f t="shared" si="420"/>
        <v/>
      </c>
      <c r="BK104" s="227" t="str">
        <f t="shared" si="420"/>
        <v/>
      </c>
      <c r="BL104" s="227" t="str">
        <f t="shared" si="420"/>
        <v/>
      </c>
      <c r="BM104" s="227" t="str">
        <f t="shared" si="420"/>
        <v/>
      </c>
      <c r="BN104" s="227" t="str">
        <f t="shared" si="420"/>
        <v/>
      </c>
      <c r="BO104" s="227" t="str">
        <f t="shared" si="420"/>
        <v/>
      </c>
      <c r="BP104" s="227" t="str">
        <f t="shared" si="420"/>
        <v/>
      </c>
      <c r="BQ104" s="227" t="str">
        <f t="shared" si="420"/>
        <v/>
      </c>
      <c r="BR104" s="227" t="str">
        <f t="shared" si="420"/>
        <v/>
      </c>
      <c r="BS104" s="238" t="str">
        <f t="shared" si="420"/>
        <v/>
      </c>
      <c r="BT104" s="239" t="str">
        <f>$AY104*Assembly!Y$4+$AZ104*Assembly!Y$5+$BA104*Assembly!Y$6+$BB104*Assembly!Y$7+$BC104*Assembly!Y$8+$BD104*Assembly!Y$9+$BE104*Assembly!Y$10+$BF104*Assembly!Y$11+$BG104*Assembly!Y$12+$BH104*Assembly!Y$13+$BI104*Assembly!Y$14+$BJ104*Assembly!Y$15+$BK104*Assembly!Y$16+$BL104*Assembly!Y$17+$BM104*Assembly!Y$18+$BN104*Assembly!Y$19+$BO104*Assembly!Y$20+$BP104*Assembly!Y$21+$BQ104*Assembly!Y$22+$BR104*Assembly!Y$23+$BS104*Assembly!Y$24</f>
        <v>299</v>
      </c>
      <c r="BU104" s="225" t="str">
        <f t="shared" si="8"/>
        <v>133</v>
      </c>
      <c r="BV104" s="346" t="str">
        <f t="shared" si="400"/>
        <v>13 L</v>
      </c>
      <c r="BW104" s="225" t="str">
        <f>$AY104*Assembly!AC$4+$AZ104*Assembly!AC$5+$BA104*Assembly!AC$6+$BB104*Assembly!AC$7+$BC104*Assembly!AC$8+$BD104*Assembly!AC$9+$BE104*Assembly!AC$10+$BF104*Assembly!AC$11+$BG104*Assembly!AC$12+$BH104*Assembly!AC$13+$BI104*Assembly!AC$14+$BJ104*Assembly!AC$15+$BK104*Assembly!AC$16+$BL104*Assembly!AC$17+$BM104*Assembly!AC$18+$BN104*Assembly!AC$19+$BO104*Assembly!AC$20+$BP104*Assembly!AC$21+$BQ104*Assembly!AC$22+$BR104*Assembly!AC$23+$BS104*Assembly!AC$24</f>
        <v>1,203</v>
      </c>
      <c r="BX104" s="240" t="str">
        <f t="shared" si="9"/>
        <v>4.03</v>
      </c>
      <c r="BY104" s="241" t="str">
        <f t="shared" si="10"/>
        <v>535</v>
      </c>
      <c r="BZ104" s="242" t="str">
        <f t="shared" si="11"/>
        <v>9.1</v>
      </c>
      <c r="CA104" s="241" t="str">
        <f t="shared" si="12"/>
        <v>93</v>
      </c>
      <c r="CB104" s="225" t="str">
        <f>$AY104*Assembly!X$4+$AZ104*Assembly!X$5+$BA104*Assembly!X$6+$BB104*Assembly!X$7+$BC104*Assembly!X$8+$BD104*Assembly!X$9+$BE104*Assembly!X$10+$BF104*Assembly!X$11+$BG104*Assembly!X$12+$BH104*Assembly!X$13+$BI104*Assembly!X$14+$BJ104*Assembly!X$15+$BK104*Assembly!X$16+$BL104*Assembly!X$17+$BM104*Assembly!X$18+$BN104*Assembly!X$19+$BO104*Assembly!X$20+$BP104*Assembly!X$21+$BQ104*Assembly!X$22+$BR104*Assembly!X$23+$BS104*Assembly!X$24</f>
        <v>46</v>
      </c>
      <c r="CC104" s="225" t="str">
        <f t="shared" si="13"/>
        <v>7,156</v>
      </c>
      <c r="CD104" s="223" t="str">
        <f t="shared" si="14"/>
        <v>0.0072</v>
      </c>
      <c r="CE104" s="243" t="str">
        <f>$AY104*Assembly!AB$4+$AZ104*Assembly!AB$5+$BA104*Assembly!AB$6+$BB104*Assembly!AB$7+$BC104*Assembly!AB$8+$BD104*Assembly!AB$9+$BE104*Assembly!AB$10+$BF104*Assembly!AB$11+$BG104*Assembly!AB$12+$BH104*Assembly!AB$13+$BI104*Assembly!AB$14+$BJ104*Assembly!AB$15+$BK104*Assembly!AB$16+$BL104*Assembly!AB$17+$BM104*Assembly!AB$18+$BN104*Assembly!AB$19+$BO104*Assembly!AB$20+$BP104*Assembly!AB$21+$BQ104*Assembly!AB$22+$BR104*Assembly!AB$23+$BS104*Assembly!AB$24</f>
        <v>127</v>
      </c>
      <c r="CF104" s="231" t="str">
        <f>$AY104*Assembly!M$4+$AZ104*Assembly!M$5+$BA104*Assembly!M$6+$BB104*Assembly!M$7+$BC104*Assembly!M$8+$BD104*Assembly!M$9+$BE104*Assembly!M$10+$BF104*Assembly!M$11+$BG104*Assembly!M$12+$BH104*Assembly!M$13+$BI104*Assembly!M$14+$BJ104*Assembly!M$15+$BK104*Assembly!M$16+$BL104*Assembly!M$17+$BM104*Assembly!M$18+$BN104*Assembly!M$19+$BO104*Assembly!M$20+$BP104*Assembly!M$21+$BQ104*Assembly!M$22+$BR104*Assembly!M$23+$BS104*Assembly!M$24</f>
        <v>330</v>
      </c>
      <c r="CG104" s="231" t="str">
        <f>$AY104*Assembly!N$4+$AZ104*Assembly!N$5+$BA104*Assembly!N$6+$BB104*Assembly!N$7+$BC104*Assembly!N$8+$BD104*Assembly!N$9+$BE104*Assembly!N$10+$BF104*Assembly!N$11+$BG104*Assembly!N$12+$BH104*Assembly!N$13+$BI104*Assembly!N$14+$BJ104*Assembly!N$15+$BK104*Assembly!N$16+$BL104*Assembly!N$17+$BM104*Assembly!N$18+$BN104*Assembly!N$19+$BO104*Assembly!N$20+$BP104*Assembly!N$21+$BQ104*Assembly!N$22+$BR104*Assembly!N$23+$BS104*Assembly!N$24</f>
        <v>5</v>
      </c>
      <c r="CH104" s="231" t="str">
        <f>$AY104*Assembly!O$4+$AZ104*Assembly!O$5+$BA104*Assembly!O$6+$BB104*Assembly!O$7+$BC104*Assembly!O$8+$BD104*Assembly!O$9+$BE104*Assembly!O$10+$BF104*Assembly!O$11+$BG104*Assembly!O$12+$BH104*Assembly!O$13+$BI104*Assembly!O$14+$BJ104*Assembly!O$15+$BK104*Assembly!O$16+$BL104*Assembly!O$17+$BM104*Assembly!O$18+$BN104*Assembly!O$19+$BO104*Assembly!O$20+$BP104*Assembly!O$21+$BQ104*Assembly!O$22+$BR104*Assembly!O$23+$BS104*Assembly!O$24</f>
        <v>0</v>
      </c>
      <c r="CI104" s="229" t="str">
        <f>$AY104*Assembly!P$4+$AZ104*Assembly!P$5+$BA104*Assembly!P$6+$BB104*Assembly!P$7+$BC104*Assembly!P$8+$BD104*Assembly!P$9+$BE104*Assembly!P$10+$BF104*Assembly!P$11+$BG104*Assembly!P$12+$BH104*Assembly!P$13+$BI104*Assembly!P$14+$BJ104*Assembly!P$15+$BK104*Assembly!P$16+$BL104*Assembly!P$17+$BM104*Assembly!P$18+$BN104*Assembly!P$19+$BO104*Assembly!P$20+$BP104*Assembly!P$21+$BQ104*Assembly!P$22+$BR104*Assembly!P$23+$BS104*Assembly!P$24</f>
        <v>0</v>
      </c>
      <c r="CJ104" s="229" t="str">
        <f>$AY104*Assembly!Q$4+$AZ104*Assembly!Q$5+$BA104*Assembly!Q$6+$BB104*Assembly!Q$7+$BC104*Assembly!Q$8+$BD104*Assembly!Q$9+$BE104*Assembly!Q$10+$BF104*Assembly!Q$11+$BG104*Assembly!Q$12+$BH104*Assembly!Q$13+$BI104*Assembly!Q$14+$BJ104*Assembly!Q$15+$BK104*Assembly!Q$16+$BL104*Assembly!Q$17+$BM104*Assembly!Q$18+$BN104*Assembly!Q$19+$BO104*Assembly!Q$20+$BP104*Assembly!Q$21+$BQ104*Assembly!Q$22+$BR104*Assembly!Q$23+$BS104*Assembly!Q$24</f>
        <v>0.6</v>
      </c>
      <c r="CK104" s="231" t="str">
        <f>$AY104*Assembly!R$4+$AZ104*Assembly!R$5+$BA104*Assembly!R$6+$BB104*Assembly!R$7+$BC104*Assembly!R$8+$BD104*Assembly!R$9+$BE104*Assembly!R$10+$BF104*Assembly!R$11+$BG104*Assembly!R$12+$BH104*Assembly!R$13+$BI104*Assembly!R$14+$BJ104*Assembly!R$15+$BK104*Assembly!R$16+$BL104*Assembly!R$17+$BM104*Assembly!R$18+$BN104*Assembly!R$19+$BO104*Assembly!R$20+$BP104*Assembly!R$21+$BQ104*Assembly!R$22+$BR104*Assembly!R$23+$BS104*Assembly!R$24</f>
        <v>0</v>
      </c>
      <c r="CL104" s="229" t="str">
        <f>$AY104*Assembly!S$4+$AZ104*Assembly!S$5+$BA104*Assembly!S$6+$BB104*Assembly!S$7+$BC104*Assembly!S$8+$BD104*Assembly!S$9+$BE104*Assembly!S$10+$BF104*Assembly!S$11+$BG104*Assembly!S$12+$BH104*Assembly!S$13+$BI104*Assembly!S$14+$BJ104*Assembly!S$15+$BK104*Assembly!S$16+$BL104*Assembly!S$17+$BM104*Assembly!S$18+$BN104*Assembly!S$19+$BO104*Assembly!S$20+$BP104*Assembly!S$21+$BQ104*Assembly!S$22+$BR104*Assembly!S$23+$BS104*Assembly!S$24</f>
        <v>0</v>
      </c>
      <c r="CM104" s="229" t="str">
        <f>$AY104*Assembly!T$4+$AZ104*Assembly!T$5+$BA104*Assembly!T$6+$BB104*Assembly!T$7+$BC104*Assembly!T$8+$BD104*Assembly!T$9+$BE104*Assembly!T$10+$BF104*Assembly!T$11+$BG104*Assembly!T$12+$BH104*Assembly!T$13+$BI104*Assembly!T$14+$BJ104*Assembly!T$15+$BK104*Assembly!T$16+$BL104*Assembly!T$17+$BM104*Assembly!T$18+$BN104*Assembly!T$19+$BO104*Assembly!T$20+$BP104*Assembly!T$21+$BQ104*Assembly!T$22+$BR104*Assembly!T$23+$BS104*Assembly!T$24</f>
        <v>0</v>
      </c>
      <c r="CN104" s="229" t="str">
        <f>$AY104*Assembly!U$4+$AZ104*Assembly!U$5+$BA104*Assembly!U$6+$BB104*Assembly!U$7+$BC104*Assembly!U$8+$BD104*Assembly!U$9+$BE104*Assembly!U$10+$BF104*Assembly!U$11+$BG104*Assembly!U$12+$BH104*Assembly!U$13+$BI104*Assembly!U$14+$BJ104*Assembly!U$15+$BK104*Assembly!U$16+$BL104*Assembly!U$17+$BM104*Assembly!U$18+$BN104*Assembly!U$19+$BO104*Assembly!U$20+$BP104*Assembly!U$21+$BQ104*Assembly!U$22+$BR104*Assembly!U$23+$BS104*Assembly!U$24</f>
        <v>0</v>
      </c>
      <c r="CO104" s="231" t="str">
        <f>$AY104*Assembly!V$4+$AZ104*Assembly!V$5+$BA104*Assembly!V$6+$BB104*Assembly!V$7+$BC104*Assembly!V$8+$BD104*Assembly!V$9+$BE104*Assembly!V$10+$BF104*Assembly!V$11+$BG104*Assembly!V$12+$BH104*Assembly!V$13+$BI104*Assembly!V$14+$BJ104*Assembly!V$15+$BK104*Assembly!V$16+$BL104*Assembly!V$17+$BM104*Assembly!V$18+$BN104*Assembly!V$19+$BO104*Assembly!V$20+$BP104*Assembly!V$21+$BQ104*Assembly!V$22+$BR104*Assembly!V$23+$BS104*Assembly!V$24</f>
        <v>0</v>
      </c>
      <c r="CP104" s="231" t="str">
        <f>CF104*Refining!$F$3</f>
        <v>588</v>
      </c>
      <c r="CQ104" s="231" t="str">
        <f>CG104*Refining!$F$4</f>
        <v>16</v>
      </c>
      <c r="CR104" s="231" t="str">
        <f>CH104*Refining!$F$5</f>
        <v>0</v>
      </c>
      <c r="CS104" s="231" t="str">
        <f>CI104*Refining!$F$6</f>
        <v>0</v>
      </c>
      <c r="CT104" s="231" t="str">
        <f>CJ104*Refining!$F$7</f>
        <v>1</v>
      </c>
      <c r="CU104" s="231" t="str">
        <f>CK104*Refining!$F$8</f>
        <v>0</v>
      </c>
      <c r="CV104" s="231" t="str">
        <f>CL104*Refining!$F$9</f>
        <v>0</v>
      </c>
      <c r="CW104" s="231" t="str">
        <f>CM104*Refining!$F$10</f>
        <v>0</v>
      </c>
      <c r="CX104" s="231" t="str">
        <f>CN104*Refining!$F$11</f>
        <v>0</v>
      </c>
      <c r="CY104" s="231" t="str">
        <f>CO104*Refining!$F$12</f>
        <v>0</v>
      </c>
      <c r="CZ104" s="244" t="str">
        <f t="shared" ref="CZ104:DS104" si="421">IF(CF104 = 0, "", CF104)</f>
        <v>330</v>
      </c>
      <c r="DA104" s="245" t="str">
        <f t="shared" si="421"/>
        <v>5</v>
      </c>
      <c r="DB104" s="245" t="str">
        <f t="shared" si="421"/>
        <v/>
      </c>
      <c r="DC104" s="245" t="str">
        <f t="shared" si="421"/>
        <v/>
      </c>
      <c r="DD104" s="245" t="str">
        <f t="shared" si="421"/>
        <v>0.6</v>
      </c>
      <c r="DE104" s="245" t="str">
        <f t="shared" si="421"/>
        <v/>
      </c>
      <c r="DF104" s="245" t="str">
        <f t="shared" si="421"/>
        <v/>
      </c>
      <c r="DG104" s="245" t="str">
        <f t="shared" si="421"/>
        <v/>
      </c>
      <c r="DH104" s="245" t="str">
        <f t="shared" si="421"/>
        <v/>
      </c>
      <c r="DI104" s="246" t="str">
        <f t="shared" si="421"/>
        <v/>
      </c>
      <c r="DJ104" s="244" t="str">
        <f t="shared" si="421"/>
        <v>588</v>
      </c>
      <c r="DK104" s="245" t="str">
        <f t="shared" si="421"/>
        <v>16</v>
      </c>
      <c r="DL104" s="245" t="str">
        <f t="shared" si="421"/>
        <v/>
      </c>
      <c r="DM104" s="245" t="str">
        <f t="shared" si="421"/>
        <v/>
      </c>
      <c r="DN104" s="247" t="str">
        <f t="shared" si="421"/>
        <v>1.1</v>
      </c>
      <c r="DO104" s="245" t="str">
        <f t="shared" si="421"/>
        <v/>
      </c>
      <c r="DP104" s="245" t="str">
        <f t="shared" si="421"/>
        <v/>
      </c>
      <c r="DQ104" s="245" t="str">
        <f t="shared" si="421"/>
        <v/>
      </c>
      <c r="DR104" s="245" t="str">
        <f t="shared" si="421"/>
        <v/>
      </c>
      <c r="DS104" s="246" t="str">
        <f t="shared" si="421"/>
        <v/>
      </c>
      <c r="DT104" s="248" t="str">
        <f t="shared" si="16"/>
        <v>335</v>
      </c>
      <c r="DU104" s="249" t="str">
        <f t="shared" si="17"/>
        <v>605</v>
      </c>
      <c r="DV104" s="225" t="str">
        <f>CZ104*'Ores &amp; Ingots'!$C$3+DA104*'Ores &amp; Ingots'!$C$4+DB104*'Ores &amp; Ingots'!$C$5+DC104*'Ores &amp; Ingots'!$C$6+DD104*'Ores &amp; Ingots'!$C$7+DE104*'Ores &amp; Ingots'!$C$8+DF104*'Ores &amp; Ingots'!$C$9+DG104*'Ores &amp; Ingots'!$C$10+DH104*'Ores &amp; Ingots'!$C$11+DI104*'Ores &amp; Ingots'!$C$12</f>
        <v>43</v>
      </c>
      <c r="DW104" s="225" t="str">
        <f>DJ104*'Ores &amp; Ingots'!$B$3+DK104*'Ores &amp; Ingots'!$B$4+DL104*'Ores &amp; Ingots'!$B$5+DM104*'Ores &amp; Ingots'!$B$6+DN104*'Ores &amp; Ingots'!$B$7+DO104*'Ores &amp; Ingots'!$B$8+DP104*'Ores &amp; Ingots'!$B$9+DQ104*'Ores &amp; Ingots'!$B$10+DR104*'Ores &amp; Ingots'!$B$11+DS104*'Ores &amp; Ingots'!$B$12</f>
        <v>224</v>
      </c>
      <c r="DX104" s="249" t="str">
        <f>CZ104*Refining!$G$3+DA104*Refining!$G$4+DB104*Refining!$G$5+DC104*Refining!$G$6+DD104*Refining!$G$7+DE104*Refining!$G$8+DF104*Refining!$G$9+DG104*Refining!$G$10+DH104*Refining!$G$11+DI104*Refining!$G$12</f>
        <v>47</v>
      </c>
      <c r="DY104" s="249" t="str">
        <f t="shared" si="18"/>
        <v>7,337</v>
      </c>
      <c r="DZ104" s="250" t="str">
        <f t="shared" si="19"/>
        <v>0.0073</v>
      </c>
      <c r="EA104" s="248" t="str">
        <f t="shared" si="20"/>
        <v>106</v>
      </c>
      <c r="EB104" s="251" t="str">
        <f t="shared" ref="EB104:EC104" si="422">EA104/60</f>
        <v>1.8</v>
      </c>
      <c r="EC104" s="251" t="str">
        <f t="shared" si="422"/>
        <v>0.0</v>
      </c>
      <c r="ED104" s="248" t="str">
        <f t="shared" si="22"/>
        <v>14,492</v>
      </c>
      <c r="EE104" s="251" t="str">
        <f t="shared" ref="EE104:EF104" si="423">ED104/1000</f>
        <v>14.5</v>
      </c>
      <c r="EF104" s="252" t="str">
        <f t="shared" si="423"/>
        <v>0.01</v>
      </c>
      <c r="EG104" s="223" t="str">
        <f t="shared" si="24"/>
        <v>0.0145</v>
      </c>
      <c r="EH104" s="224" t="str">
        <f t="shared" si="25"/>
        <v>0:01:46</v>
      </c>
      <c r="EI104" s="225" t="s">
        <v>12</v>
      </c>
    </row>
    <row r="105">
      <c r="A105" s="33"/>
      <c r="B105" s="226" t="s">
        <v>990</v>
      </c>
      <c r="C105" s="227" t="s">
        <v>886</v>
      </c>
      <c r="D105" s="227">
        <v>1.0</v>
      </c>
      <c r="E105" s="227">
        <v>2.0</v>
      </c>
      <c r="F105" s="227">
        <v>1.0</v>
      </c>
      <c r="G105" s="253" t="str">
        <f t="shared" si="5"/>
        <v>31.3</v>
      </c>
      <c r="H105" s="254">
        <v>45.0</v>
      </c>
      <c r="I105" s="254">
        <v>45.0</v>
      </c>
      <c r="J105" s="254" t="str">
        <f>H105/Main!$D$9</f>
        <v>45</v>
      </c>
      <c r="K105" s="254" t="str">
        <f>I105/Main!$D$10</f>
        <v>45</v>
      </c>
      <c r="L105" s="254" t="str">
        <f t="shared" si="6"/>
        <v>1</v>
      </c>
      <c r="M105" s="254">
        <v>1.0</v>
      </c>
      <c r="N105" s="256">
        <v>1.0</v>
      </c>
      <c r="O105" s="256">
        <v>1000.0</v>
      </c>
      <c r="P105" s="255"/>
      <c r="Q105" s="256">
        <v>4000.0</v>
      </c>
      <c r="R105" s="256" t="str">
        <f>Q105*Main!$D$6</f>
        <v>4,000</v>
      </c>
      <c r="S105" s="256">
        <v>100000.0</v>
      </c>
      <c r="T105" s="257"/>
      <c r="U105" s="255"/>
      <c r="V105" s="255"/>
      <c r="W105" s="257"/>
      <c r="X105" s="257"/>
      <c r="Y105" s="255"/>
      <c r="Z105" s="255"/>
      <c r="AA105" s="255"/>
      <c r="AB105" s="255"/>
      <c r="AC105" s="335" t="s">
        <v>913</v>
      </c>
      <c r="AD105" s="225">
        <v>80.0</v>
      </c>
      <c r="AE105" s="225">
        <v>0.0</v>
      </c>
      <c r="AF105" s="225">
        <v>60.0</v>
      </c>
      <c r="AG105" s="225">
        <v>40.0</v>
      </c>
      <c r="AH105" s="225">
        <v>40.0</v>
      </c>
      <c r="AI105" s="225">
        <v>0.0</v>
      </c>
      <c r="AJ105" s="225">
        <v>0.0</v>
      </c>
      <c r="AK105" s="309">
        <v>8.0</v>
      </c>
      <c r="AL105" s="225">
        <v>0.0</v>
      </c>
      <c r="AM105" s="225">
        <v>0.0</v>
      </c>
      <c r="AN105" s="225">
        <v>0.0</v>
      </c>
      <c r="AO105" s="225">
        <v>0.0</v>
      </c>
      <c r="AP105" s="225">
        <v>0.0</v>
      </c>
      <c r="AQ105" s="225">
        <v>0.0</v>
      </c>
      <c r="AR105" s="225">
        <v>0.0</v>
      </c>
      <c r="AS105" s="225">
        <v>0.0</v>
      </c>
      <c r="AT105" s="225">
        <v>0.0</v>
      </c>
      <c r="AU105" s="225">
        <v>0.0</v>
      </c>
      <c r="AV105" s="225">
        <v>0.0</v>
      </c>
      <c r="AW105" s="225">
        <v>0.0</v>
      </c>
      <c r="AX105" s="225">
        <v>0.0</v>
      </c>
      <c r="AY105" s="236" t="str">
        <f t="shared" ref="AY105:BS105" si="424">IF(AD105 = 0, "", AD105)</f>
        <v>80</v>
      </c>
      <c r="AZ105" s="227" t="str">
        <f t="shared" si="424"/>
        <v/>
      </c>
      <c r="BA105" s="227" t="str">
        <f t="shared" si="424"/>
        <v>60</v>
      </c>
      <c r="BB105" s="227" t="str">
        <f t="shared" si="424"/>
        <v>40</v>
      </c>
      <c r="BC105" s="227" t="str">
        <f t="shared" si="424"/>
        <v>40</v>
      </c>
      <c r="BD105" s="227" t="str">
        <f t="shared" si="424"/>
        <v/>
      </c>
      <c r="BE105" s="227" t="str">
        <f t="shared" si="424"/>
        <v/>
      </c>
      <c r="BF105" s="237" t="str">
        <f t="shared" si="424"/>
        <v>8</v>
      </c>
      <c r="BG105" s="227" t="str">
        <f t="shared" si="424"/>
        <v/>
      </c>
      <c r="BH105" s="227" t="str">
        <f t="shared" si="424"/>
        <v/>
      </c>
      <c r="BI105" s="227" t="str">
        <f t="shared" si="424"/>
        <v/>
      </c>
      <c r="BJ105" s="227" t="str">
        <f t="shared" si="424"/>
        <v/>
      </c>
      <c r="BK105" s="227" t="str">
        <f t="shared" si="424"/>
        <v/>
      </c>
      <c r="BL105" s="227" t="str">
        <f t="shared" si="424"/>
        <v/>
      </c>
      <c r="BM105" s="227" t="str">
        <f t="shared" si="424"/>
        <v/>
      </c>
      <c r="BN105" s="227" t="str">
        <f t="shared" si="424"/>
        <v/>
      </c>
      <c r="BO105" s="227" t="str">
        <f t="shared" si="424"/>
        <v/>
      </c>
      <c r="BP105" s="227" t="str">
        <f t="shared" si="424"/>
        <v/>
      </c>
      <c r="BQ105" s="227" t="str">
        <f t="shared" si="424"/>
        <v/>
      </c>
      <c r="BR105" s="227" t="str">
        <f t="shared" si="424"/>
        <v/>
      </c>
      <c r="BS105" s="238" t="str">
        <f t="shared" si="424"/>
        <v/>
      </c>
      <c r="BT105" s="239" t="str">
        <f>$AY105*Assembly!Y$4+$AZ105*Assembly!Y$5+$BA105*Assembly!Y$6+$BB105*Assembly!Y$7+$BC105*Assembly!Y$8+$BD105*Assembly!Y$9+$BE105*Assembly!Y$10+$BF105*Assembly!Y$11+$BG105*Assembly!Y$12+$BH105*Assembly!Y$13+$BI105*Assembly!Y$14+$BJ105*Assembly!Y$15+$BK105*Assembly!Y$16+$BL105*Assembly!Y$17+$BM105*Assembly!Y$18+$BN105*Assembly!Y$19+$BO105*Assembly!Y$20+$BP105*Assembly!Y$21+$BQ105*Assembly!Y$22+$BR105*Assembly!Y$23+$BS105*Assembly!Y$24</f>
        <v>3,162</v>
      </c>
      <c r="BU105" s="225" t="str">
        <f t="shared" si="8"/>
        <v>101</v>
      </c>
      <c r="BV105" s="346" t="str">
        <f t="shared" ref="BV105:BV108" si="429">IF(S105 = "?", "?", S105/BT105)</f>
        <v>32 L</v>
      </c>
      <c r="BW105" s="225" t="str">
        <f>$AY105*Assembly!AC$4+$AZ105*Assembly!AC$5+$BA105*Assembly!AC$6+$BB105*Assembly!AC$7+$BC105*Assembly!AC$8+$BD105*Assembly!AC$9+$BE105*Assembly!AC$10+$BF105*Assembly!AC$11+$BG105*Assembly!AC$12+$BH105*Assembly!AC$13+$BI105*Assembly!AC$14+$BJ105*Assembly!AC$15+$BK105*Assembly!AC$16+$BL105*Assembly!AC$17+$BM105*Assembly!AC$18+$BN105*Assembly!AC$19+$BO105*Assembly!AC$20+$BP105*Assembly!AC$21+$BQ105*Assembly!AC$22+$BR105*Assembly!AC$23+$BS105*Assembly!AC$24</f>
        <v>12,508</v>
      </c>
      <c r="BX105" s="240" t="str">
        <f t="shared" si="9"/>
        <v>3.96</v>
      </c>
      <c r="BY105" s="241" t="str">
        <f t="shared" si="10"/>
        <v>400</v>
      </c>
      <c r="BZ105" s="242" t="str">
        <f t="shared" si="11"/>
        <v>123.6</v>
      </c>
      <c r="CA105" s="241" t="str">
        <f t="shared" si="12"/>
        <v>278</v>
      </c>
      <c r="CB105" s="225" t="str">
        <f>$AY105*Assembly!X$4+$AZ105*Assembly!X$5+$BA105*Assembly!X$6+$BB105*Assembly!X$7+$BC105*Assembly!X$8+$BD105*Assembly!X$9+$BE105*Assembly!X$10+$BF105*Assembly!X$11+$BG105*Assembly!X$12+$BH105*Assembly!X$13+$BI105*Assembly!X$14+$BJ105*Assembly!X$15+$BK105*Assembly!X$16+$BL105*Assembly!X$17+$BM105*Assembly!X$18+$BN105*Assembly!X$19+$BO105*Assembly!X$20+$BP105*Assembly!X$21+$BQ105*Assembly!X$22+$BR105*Assembly!X$23+$BS105*Assembly!X$24</f>
        <v>348</v>
      </c>
      <c r="CC105" s="225" t="str">
        <f t="shared" si="13"/>
        <v>54,133</v>
      </c>
      <c r="CD105" s="223" t="str">
        <f t="shared" si="14"/>
        <v>0.0541</v>
      </c>
      <c r="CE105" s="243" t="str">
        <f>$AY105*Assembly!AB$4+$AZ105*Assembly!AB$5+$BA105*Assembly!AB$6+$BB105*Assembly!AB$7+$BC105*Assembly!AB$8+$BD105*Assembly!AB$9+$BE105*Assembly!AB$10+$BF105*Assembly!AB$11+$BG105*Assembly!AB$12+$BH105*Assembly!AB$13+$BI105*Assembly!AB$14+$BJ105*Assembly!AB$15+$BK105*Assembly!AB$16+$BL105*Assembly!AB$17+$BM105*Assembly!AB$18+$BN105*Assembly!AB$19+$BO105*Assembly!AB$20+$BP105*Assembly!AB$21+$BQ105*Assembly!AB$22+$BR105*Assembly!AB$23+$BS105*Assembly!AB$24</f>
        <v>1,968</v>
      </c>
      <c r="CF105" s="256" t="str">
        <f>$AY105*Assembly!M$4+$AZ105*Assembly!M$5+$BA105*Assembly!M$6+$BB105*Assembly!M$7+$BC105*Assembly!M$8+$BD105*Assembly!M$9+$BE105*Assembly!M$10+$BF105*Assembly!M$11+$BG105*Assembly!M$12+$BH105*Assembly!M$13+$BI105*Assembly!M$14+$BJ105*Assembly!M$15+$BK105*Assembly!M$16+$BL105*Assembly!M$17+$BM105*Assembly!M$18+$BN105*Assembly!M$19+$BO105*Assembly!M$20+$BP105*Assembly!M$21+$BQ105*Assembly!M$22+$BR105*Assembly!M$23+$BS105*Assembly!M$24</f>
        <v>3,584</v>
      </c>
      <c r="CG105" s="256" t="str">
        <f>$AY105*Assembly!N$4+$AZ105*Assembly!N$5+$BA105*Assembly!N$6+$BB105*Assembly!N$7+$BC105*Assembly!N$8+$BD105*Assembly!N$9+$BE105*Assembly!N$10+$BF105*Assembly!N$11+$BG105*Assembly!N$12+$BH105*Assembly!N$13+$BI105*Assembly!N$14+$BJ105*Assembly!N$15+$BK105*Assembly!N$16+$BL105*Assembly!N$17+$BM105*Assembly!N$18+$BN105*Assembly!N$19+$BO105*Assembly!N$20+$BP105*Assembly!N$21+$BQ105*Assembly!N$22+$BR105*Assembly!N$23+$BS105*Assembly!N$24</f>
        <v>0</v>
      </c>
      <c r="CH105" s="256" t="str">
        <f>$AY105*Assembly!O$4+$AZ105*Assembly!O$5+$BA105*Assembly!O$6+$BB105*Assembly!O$7+$BC105*Assembly!O$8+$BD105*Assembly!O$9+$BE105*Assembly!O$10+$BF105*Assembly!O$11+$BG105*Assembly!O$12+$BH105*Assembly!O$13+$BI105*Assembly!O$14+$BJ105*Assembly!O$15+$BK105*Assembly!O$16+$BL105*Assembly!O$17+$BM105*Assembly!O$18+$BN105*Assembly!O$19+$BO105*Assembly!O$20+$BP105*Assembly!O$21+$BQ105*Assembly!O$22+$BR105*Assembly!O$23+$BS105*Assembly!O$24</f>
        <v>0</v>
      </c>
      <c r="CI105" s="254" t="str">
        <f>$AY105*Assembly!P$4+$AZ105*Assembly!P$5+$BA105*Assembly!P$6+$BB105*Assembly!P$7+$BC105*Assembly!P$8+$BD105*Assembly!P$9+$BE105*Assembly!P$10+$BF105*Assembly!P$11+$BG105*Assembly!P$12+$BH105*Assembly!P$13+$BI105*Assembly!P$14+$BJ105*Assembly!P$15+$BK105*Assembly!P$16+$BL105*Assembly!P$17+$BM105*Assembly!P$18+$BN105*Assembly!P$19+$BO105*Assembly!P$20+$BP105*Assembly!P$21+$BQ105*Assembly!P$22+$BR105*Assembly!P$23+$BS105*Assembly!P$24</f>
        <v>0</v>
      </c>
      <c r="CJ105" s="254" t="str">
        <f>$AY105*Assembly!Q$4+$AZ105*Assembly!Q$5+$BA105*Assembly!Q$6+$BB105*Assembly!Q$7+$BC105*Assembly!Q$8+$BD105*Assembly!Q$9+$BE105*Assembly!Q$10+$BF105*Assembly!Q$11+$BG105*Assembly!Q$12+$BH105*Assembly!Q$13+$BI105*Assembly!Q$14+$BJ105*Assembly!Q$15+$BK105*Assembly!Q$16+$BL105*Assembly!Q$17+$BM105*Assembly!Q$18+$BN105*Assembly!Q$19+$BO105*Assembly!Q$20+$BP105*Assembly!Q$21+$BQ105*Assembly!Q$22+$BR105*Assembly!Q$23+$BS105*Assembly!Q$24</f>
        <v>1.6</v>
      </c>
      <c r="CK105" s="256" t="str">
        <f>$AY105*Assembly!R$4+$AZ105*Assembly!R$5+$BA105*Assembly!R$6+$BB105*Assembly!R$7+$BC105*Assembly!R$8+$BD105*Assembly!R$9+$BE105*Assembly!R$10+$BF105*Assembly!R$11+$BG105*Assembly!R$12+$BH105*Assembly!R$13+$BI105*Assembly!R$14+$BJ105*Assembly!R$15+$BK105*Assembly!R$16+$BL105*Assembly!R$17+$BM105*Assembly!R$18+$BN105*Assembly!R$19+$BO105*Assembly!R$20+$BP105*Assembly!R$21+$BQ105*Assembly!R$22+$BR105*Assembly!R$23+$BS105*Assembly!R$24</f>
        <v>0</v>
      </c>
      <c r="CL105" s="254" t="str">
        <f>$AY105*Assembly!S$4+$AZ105*Assembly!S$5+$BA105*Assembly!S$6+$BB105*Assembly!S$7+$BC105*Assembly!S$8+$BD105*Assembly!S$9+$BE105*Assembly!S$10+$BF105*Assembly!S$11+$BG105*Assembly!S$12+$BH105*Assembly!S$13+$BI105*Assembly!S$14+$BJ105*Assembly!S$15+$BK105*Assembly!S$16+$BL105*Assembly!S$17+$BM105*Assembly!S$18+$BN105*Assembly!S$19+$BO105*Assembly!S$20+$BP105*Assembly!S$21+$BQ105*Assembly!S$22+$BR105*Assembly!S$23+$BS105*Assembly!S$24</f>
        <v>0</v>
      </c>
      <c r="CM105" s="254" t="str">
        <f>$AY105*Assembly!T$4+$AZ105*Assembly!T$5+$BA105*Assembly!T$6+$BB105*Assembly!T$7+$BC105*Assembly!T$8+$BD105*Assembly!T$9+$BE105*Assembly!T$10+$BF105*Assembly!T$11+$BG105*Assembly!T$12+$BH105*Assembly!T$13+$BI105*Assembly!T$14+$BJ105*Assembly!T$15+$BK105*Assembly!T$16+$BL105*Assembly!T$17+$BM105*Assembly!T$18+$BN105*Assembly!T$19+$BO105*Assembly!T$20+$BP105*Assembly!T$21+$BQ105*Assembly!T$22+$BR105*Assembly!T$23+$BS105*Assembly!T$24</f>
        <v>0</v>
      </c>
      <c r="CN105" s="254" t="str">
        <f>$AY105*Assembly!U$4+$AZ105*Assembly!U$5+$BA105*Assembly!U$6+$BB105*Assembly!U$7+$BC105*Assembly!U$8+$BD105*Assembly!U$9+$BE105*Assembly!U$10+$BF105*Assembly!U$11+$BG105*Assembly!U$12+$BH105*Assembly!U$13+$BI105*Assembly!U$14+$BJ105*Assembly!U$15+$BK105*Assembly!U$16+$BL105*Assembly!U$17+$BM105*Assembly!U$18+$BN105*Assembly!U$19+$BO105*Assembly!U$20+$BP105*Assembly!U$21+$BQ105*Assembly!U$22+$BR105*Assembly!U$23+$BS105*Assembly!U$24</f>
        <v>0</v>
      </c>
      <c r="CO105" s="256" t="str">
        <f>$AY105*Assembly!V$4+$AZ105*Assembly!V$5+$BA105*Assembly!V$6+$BB105*Assembly!V$7+$BC105*Assembly!V$8+$BD105*Assembly!V$9+$BE105*Assembly!V$10+$BF105*Assembly!V$11+$BG105*Assembly!V$12+$BH105*Assembly!V$13+$BI105*Assembly!V$14+$BJ105*Assembly!V$15+$BK105*Assembly!V$16+$BL105*Assembly!V$17+$BM105*Assembly!V$18+$BN105*Assembly!V$19+$BO105*Assembly!V$20+$BP105*Assembly!V$21+$BQ105*Assembly!V$22+$BR105*Assembly!V$23+$BS105*Assembly!V$24</f>
        <v>0</v>
      </c>
      <c r="CP105" s="256" t="str">
        <f>CF105*Refining!$F$3</f>
        <v>6,400</v>
      </c>
      <c r="CQ105" s="256" t="str">
        <f>CG105*Refining!$F$4</f>
        <v>0</v>
      </c>
      <c r="CR105" s="256" t="str">
        <f>CH105*Refining!$F$5</f>
        <v>0</v>
      </c>
      <c r="CS105" s="256" t="str">
        <f>CI105*Refining!$F$6</f>
        <v>0</v>
      </c>
      <c r="CT105" s="256" t="str">
        <f>CJ105*Refining!$F$7</f>
        <v>3</v>
      </c>
      <c r="CU105" s="256" t="str">
        <f>CK105*Refining!$F$8</f>
        <v>0</v>
      </c>
      <c r="CV105" s="256" t="str">
        <f>CL105*Refining!$F$9</f>
        <v>0</v>
      </c>
      <c r="CW105" s="256" t="str">
        <f>CM105*Refining!$F$10</f>
        <v>0</v>
      </c>
      <c r="CX105" s="256" t="str">
        <f>CN105*Refining!$F$11</f>
        <v>0</v>
      </c>
      <c r="CY105" s="256" t="str">
        <f>CO105*Refining!$F$12</f>
        <v>0</v>
      </c>
      <c r="CZ105" s="244" t="str">
        <f t="shared" ref="CZ105:DS105" si="425">IF(CF105 = 0, "", CF105)</f>
        <v>3,584</v>
      </c>
      <c r="DA105" s="245" t="str">
        <f t="shared" si="425"/>
        <v/>
      </c>
      <c r="DB105" s="245" t="str">
        <f t="shared" si="425"/>
        <v/>
      </c>
      <c r="DC105" s="245" t="str">
        <f t="shared" si="425"/>
        <v/>
      </c>
      <c r="DD105" s="245" t="str">
        <f t="shared" si="425"/>
        <v>1.6</v>
      </c>
      <c r="DE105" s="245" t="str">
        <f t="shared" si="425"/>
        <v/>
      </c>
      <c r="DF105" s="245" t="str">
        <f t="shared" si="425"/>
        <v/>
      </c>
      <c r="DG105" s="245" t="str">
        <f t="shared" si="425"/>
        <v/>
      </c>
      <c r="DH105" s="245" t="str">
        <f t="shared" si="425"/>
        <v/>
      </c>
      <c r="DI105" s="246" t="str">
        <f t="shared" si="425"/>
        <v/>
      </c>
      <c r="DJ105" s="244" t="str">
        <f t="shared" si="425"/>
        <v>6,400</v>
      </c>
      <c r="DK105" s="245" t="str">
        <f t="shared" si="425"/>
        <v/>
      </c>
      <c r="DL105" s="245" t="str">
        <f t="shared" si="425"/>
        <v/>
      </c>
      <c r="DM105" s="245" t="str">
        <f t="shared" si="425"/>
        <v/>
      </c>
      <c r="DN105" s="247" t="str">
        <f t="shared" si="425"/>
        <v>2.9</v>
      </c>
      <c r="DO105" s="245" t="str">
        <f t="shared" si="425"/>
        <v/>
      </c>
      <c r="DP105" s="245" t="str">
        <f t="shared" si="425"/>
        <v/>
      </c>
      <c r="DQ105" s="245" t="str">
        <f t="shared" si="425"/>
        <v/>
      </c>
      <c r="DR105" s="245" t="str">
        <f t="shared" si="425"/>
        <v/>
      </c>
      <c r="DS105" s="246" t="str">
        <f t="shared" si="425"/>
        <v/>
      </c>
      <c r="DT105" s="248" t="str">
        <f t="shared" si="16"/>
        <v>3,586</v>
      </c>
      <c r="DU105" s="249" t="str">
        <f t="shared" si="17"/>
        <v>6,403</v>
      </c>
      <c r="DV105" s="225" t="str">
        <f>CZ105*'Ores &amp; Ingots'!$C$3+DA105*'Ores &amp; Ingots'!$C$4+DB105*'Ores &amp; Ingots'!$C$5+DC105*'Ores &amp; Ingots'!$C$6+DD105*'Ores &amp; Ingots'!$C$7+DE105*'Ores &amp; Ingots'!$C$8+DF105*'Ores &amp; Ingots'!$C$9+DG105*'Ores &amp; Ingots'!$C$10+DH105*'Ores &amp; Ingots'!$C$11+DI105*'Ores &amp; Ingots'!$C$12</f>
        <v>456</v>
      </c>
      <c r="DW105" s="225" t="str">
        <f>DJ105*'Ores &amp; Ingots'!$B$3+DK105*'Ores &amp; Ingots'!$B$4+DL105*'Ores &amp; Ingots'!$B$5+DM105*'Ores &amp; Ingots'!$B$6+DN105*'Ores &amp; Ingots'!$B$7+DO105*'Ores &amp; Ingots'!$B$8+DP105*'Ores &amp; Ingots'!$B$9+DQ105*'Ores &amp; Ingots'!$B$10+DR105*'Ores &amp; Ingots'!$B$11+DS105*'Ores &amp; Ingots'!$B$12</f>
        <v>2,369</v>
      </c>
      <c r="DX105" s="249" t="str">
        <f>CZ105*Refining!$G$3+DA105*Refining!$G$4+DB105*Refining!$G$5+DC105*Refining!$G$6+DD105*Refining!$G$7+DE105*Refining!$G$8+DF105*Refining!$G$9+DG105*Refining!$G$10+DH105*Refining!$G$11+DI105*Refining!$G$12</f>
        <v>247</v>
      </c>
      <c r="DY105" s="249" t="str">
        <f t="shared" si="18"/>
        <v>38,496</v>
      </c>
      <c r="DZ105" s="250" t="str">
        <f t="shared" si="19"/>
        <v>0.0385</v>
      </c>
      <c r="EA105" s="248" t="str">
        <f t="shared" si="20"/>
        <v>640</v>
      </c>
      <c r="EB105" s="251" t="str">
        <f t="shared" ref="EB105:EC105" si="426">EA105/60</f>
        <v>10.7</v>
      </c>
      <c r="EC105" s="251" t="str">
        <f t="shared" si="426"/>
        <v>0.2</v>
      </c>
      <c r="ED105" s="248" t="str">
        <f t="shared" si="22"/>
        <v>92,629</v>
      </c>
      <c r="EE105" s="251" t="str">
        <f t="shared" ref="EE105:EF105" si="427">ED105/1000</f>
        <v>92.6</v>
      </c>
      <c r="EF105" s="252" t="str">
        <f t="shared" si="427"/>
        <v>0.09</v>
      </c>
      <c r="EG105" s="223" t="str">
        <f t="shared" si="24"/>
        <v>0.0926</v>
      </c>
      <c r="EH105" s="224" t="str">
        <f t="shared" si="25"/>
        <v>0:10:40</v>
      </c>
      <c r="EI105" s="225">
        <v>974.0</v>
      </c>
    </row>
    <row r="106">
      <c r="A106" s="33"/>
      <c r="B106" s="226" t="s">
        <v>990</v>
      </c>
      <c r="C106" s="227" t="s">
        <v>885</v>
      </c>
      <c r="D106" s="227">
        <v>3.0</v>
      </c>
      <c r="E106" s="227">
        <v>3.0</v>
      </c>
      <c r="F106" s="227">
        <v>3.0</v>
      </c>
      <c r="G106" s="228" t="str">
        <f t="shared" si="5"/>
        <v>3.4</v>
      </c>
      <c r="H106" s="229">
        <v>13.0</v>
      </c>
      <c r="I106" s="229">
        <v>13.0</v>
      </c>
      <c r="J106" s="229" t="str">
        <f>H106/Main!$D$9</f>
        <v>13</v>
      </c>
      <c r="K106" s="229" t="str">
        <f>I106/Main!$D$10</f>
        <v>13</v>
      </c>
      <c r="L106" s="229" t="str">
        <f t="shared" si="6"/>
        <v>1</v>
      </c>
      <c r="M106" s="229">
        <v>1.0</v>
      </c>
      <c r="N106" s="231">
        <v>1.0</v>
      </c>
      <c r="O106" s="231">
        <v>1000.0</v>
      </c>
      <c r="P106" s="230"/>
      <c r="Q106" s="231">
        <v>1000.0</v>
      </c>
      <c r="R106" s="231" t="str">
        <f>Q106*Main!$D$6</f>
        <v>1,000</v>
      </c>
      <c r="S106" s="231">
        <v>50000.0</v>
      </c>
      <c r="T106" s="232"/>
      <c r="U106" s="230"/>
      <c r="V106" s="230"/>
      <c r="W106" s="232"/>
      <c r="X106" s="232"/>
      <c r="Y106" s="230"/>
      <c r="Z106" s="230"/>
      <c r="AA106" s="230"/>
      <c r="AB106" s="230"/>
      <c r="AC106" s="334"/>
      <c r="AD106" s="225">
        <v>14.0</v>
      </c>
      <c r="AE106" s="225">
        <v>0.0</v>
      </c>
      <c r="AF106" s="225">
        <v>10.0</v>
      </c>
      <c r="AG106" s="225">
        <v>2.0</v>
      </c>
      <c r="AH106" s="225">
        <v>10.0</v>
      </c>
      <c r="AI106" s="225">
        <v>0.0</v>
      </c>
      <c r="AJ106" s="225">
        <v>0.0</v>
      </c>
      <c r="AK106" s="309">
        <v>3.0</v>
      </c>
      <c r="AL106" s="225">
        <v>0.0</v>
      </c>
      <c r="AM106" s="225">
        <v>0.0</v>
      </c>
      <c r="AN106" s="225">
        <v>0.0</v>
      </c>
      <c r="AO106" s="225">
        <v>0.0</v>
      </c>
      <c r="AP106" s="225">
        <v>0.0</v>
      </c>
      <c r="AQ106" s="225">
        <v>0.0</v>
      </c>
      <c r="AR106" s="225">
        <v>0.0</v>
      </c>
      <c r="AS106" s="225">
        <v>0.0</v>
      </c>
      <c r="AT106" s="225">
        <v>0.0</v>
      </c>
      <c r="AU106" s="225">
        <v>0.0</v>
      </c>
      <c r="AV106" s="225">
        <v>0.0</v>
      </c>
      <c r="AW106" s="225">
        <v>0.0</v>
      </c>
      <c r="AX106" s="225">
        <v>0.0</v>
      </c>
      <c r="AY106" s="236" t="str">
        <f t="shared" ref="AY106:BS106" si="428">IF(AD106 = 0, "", AD106)</f>
        <v>14</v>
      </c>
      <c r="AZ106" s="227" t="str">
        <f t="shared" si="428"/>
        <v/>
      </c>
      <c r="BA106" s="227" t="str">
        <f t="shared" si="428"/>
        <v>10</v>
      </c>
      <c r="BB106" s="227" t="str">
        <f t="shared" si="428"/>
        <v>2</v>
      </c>
      <c r="BC106" s="227" t="str">
        <f t="shared" si="428"/>
        <v>10</v>
      </c>
      <c r="BD106" s="227" t="str">
        <f t="shared" si="428"/>
        <v/>
      </c>
      <c r="BE106" s="227" t="str">
        <f t="shared" si="428"/>
        <v/>
      </c>
      <c r="BF106" s="237" t="str">
        <f t="shared" si="428"/>
        <v>3</v>
      </c>
      <c r="BG106" s="227" t="str">
        <f t="shared" si="428"/>
        <v/>
      </c>
      <c r="BH106" s="227" t="str">
        <f t="shared" si="428"/>
        <v/>
      </c>
      <c r="BI106" s="227" t="str">
        <f t="shared" si="428"/>
        <v/>
      </c>
      <c r="BJ106" s="227" t="str">
        <f t="shared" si="428"/>
        <v/>
      </c>
      <c r="BK106" s="227" t="str">
        <f t="shared" si="428"/>
        <v/>
      </c>
      <c r="BL106" s="227" t="str">
        <f t="shared" si="428"/>
        <v/>
      </c>
      <c r="BM106" s="227" t="str">
        <f t="shared" si="428"/>
        <v/>
      </c>
      <c r="BN106" s="227" t="str">
        <f t="shared" si="428"/>
        <v/>
      </c>
      <c r="BO106" s="227" t="str">
        <f t="shared" si="428"/>
        <v/>
      </c>
      <c r="BP106" s="227" t="str">
        <f t="shared" si="428"/>
        <v/>
      </c>
      <c r="BQ106" s="227" t="str">
        <f t="shared" si="428"/>
        <v/>
      </c>
      <c r="BR106" s="227" t="str">
        <f t="shared" si="428"/>
        <v/>
      </c>
      <c r="BS106" s="238" t="str">
        <f t="shared" si="428"/>
        <v/>
      </c>
      <c r="BT106" s="239" t="str">
        <f>$AY106*Assembly!Y$4+$AZ106*Assembly!Y$5+$BA106*Assembly!Y$6+$BB106*Assembly!Y$7+$BC106*Assembly!Y$8+$BD106*Assembly!Y$9+$BE106*Assembly!Y$10+$BF106*Assembly!Y$11+$BG106*Assembly!Y$12+$BH106*Assembly!Y$13+$BI106*Assembly!Y$14+$BJ106*Assembly!Y$15+$BK106*Assembly!Y$16+$BL106*Assembly!Y$17+$BM106*Assembly!Y$18+$BN106*Assembly!Y$19+$BO106*Assembly!Y$20+$BP106*Assembly!Y$21+$BQ106*Assembly!Y$22+$BR106*Assembly!Y$23+$BS106*Assembly!Y$24</f>
        <v>451</v>
      </c>
      <c r="BU106" s="225" t="str">
        <f t="shared" si="8"/>
        <v>134</v>
      </c>
      <c r="BV106" s="346" t="str">
        <f t="shared" si="429"/>
        <v>111 L</v>
      </c>
      <c r="BW106" s="225" t="str">
        <f>$AY106*Assembly!AC$4+$AZ106*Assembly!AC$5+$BA106*Assembly!AC$6+$BB106*Assembly!AC$7+$BC106*Assembly!AC$8+$BD106*Assembly!AC$9+$BE106*Assembly!AC$10+$BF106*Assembly!AC$11+$BG106*Assembly!AC$12+$BH106*Assembly!AC$13+$BI106*Assembly!AC$14+$BJ106*Assembly!AC$15+$BK106*Assembly!AC$16+$BL106*Assembly!AC$17+$BM106*Assembly!AC$18+$BN106*Assembly!AC$19+$BO106*Assembly!AC$20+$BP106*Assembly!AC$21+$BQ106*Assembly!AC$22+$BR106*Assembly!AC$23+$BS106*Assembly!AC$24</f>
        <v>1,973</v>
      </c>
      <c r="BX106" s="240" t="str">
        <f t="shared" si="9"/>
        <v>4.38</v>
      </c>
      <c r="BY106" s="241" t="str">
        <f t="shared" si="10"/>
        <v>585</v>
      </c>
      <c r="BZ106" s="242" t="str">
        <f t="shared" si="11"/>
        <v>14.8</v>
      </c>
      <c r="CA106" s="241" t="str">
        <f t="shared" si="12"/>
        <v>152</v>
      </c>
      <c r="CB106" s="225" t="str">
        <f>$AY106*Assembly!X$4+$AZ106*Assembly!X$5+$BA106*Assembly!X$6+$BB106*Assembly!X$7+$BC106*Assembly!X$8+$BD106*Assembly!X$9+$BE106*Assembly!X$10+$BF106*Assembly!X$11+$BG106*Assembly!X$12+$BH106*Assembly!X$13+$BI106*Assembly!X$14+$BJ106*Assembly!X$15+$BK106*Assembly!X$16+$BL106*Assembly!X$17+$BM106*Assembly!X$18+$BN106*Assembly!X$19+$BO106*Assembly!X$20+$BP106*Assembly!X$21+$BQ106*Assembly!X$22+$BR106*Assembly!X$23+$BS106*Assembly!X$24</f>
        <v>69</v>
      </c>
      <c r="CC106" s="225" t="str">
        <f t="shared" si="13"/>
        <v>10,733</v>
      </c>
      <c r="CD106" s="223" t="str">
        <f t="shared" si="14"/>
        <v>0.0107</v>
      </c>
      <c r="CE106" s="243" t="str">
        <f>$AY106*Assembly!AB$4+$AZ106*Assembly!AB$5+$BA106*Assembly!AB$6+$BB106*Assembly!AB$7+$BC106*Assembly!AB$8+$BD106*Assembly!AB$9+$BE106*Assembly!AB$10+$BF106*Assembly!AB$11+$BG106*Assembly!AB$12+$BH106*Assembly!AB$13+$BI106*Assembly!AB$14+$BJ106*Assembly!AB$15+$BK106*Assembly!AB$16+$BL106*Assembly!AB$17+$BM106*Assembly!AB$18+$BN106*Assembly!AB$19+$BO106*Assembly!AB$20+$BP106*Assembly!AB$21+$BQ106*Assembly!AB$22+$BR106*Assembly!AB$23+$BS106*Assembly!AB$24</f>
        <v>161</v>
      </c>
      <c r="CF106" s="231" t="str">
        <f>$AY106*Assembly!M$4+$AZ106*Assembly!M$5+$BA106*Assembly!M$6+$BB106*Assembly!M$7+$BC106*Assembly!M$8+$BD106*Assembly!M$9+$BE106*Assembly!M$10+$BF106*Assembly!M$11+$BG106*Assembly!M$12+$BH106*Assembly!M$13+$BI106*Assembly!M$14+$BJ106*Assembly!M$15+$BK106*Assembly!M$16+$BL106*Assembly!M$17+$BM106*Assembly!M$18+$BN106*Assembly!M$19+$BO106*Assembly!M$20+$BP106*Assembly!M$21+$BQ106*Assembly!M$22+$BR106*Assembly!M$23+$BS106*Assembly!M$24</f>
        <v>506</v>
      </c>
      <c r="CG106" s="231" t="str">
        <f>$AY106*Assembly!N$4+$AZ106*Assembly!N$5+$BA106*Assembly!N$6+$BB106*Assembly!N$7+$BC106*Assembly!N$8+$BD106*Assembly!N$9+$BE106*Assembly!N$10+$BF106*Assembly!N$11+$BG106*Assembly!N$12+$BH106*Assembly!N$13+$BI106*Assembly!N$14+$BJ106*Assembly!N$15+$BK106*Assembly!N$16+$BL106*Assembly!N$17+$BM106*Assembly!N$18+$BN106*Assembly!N$19+$BO106*Assembly!N$20+$BP106*Assembly!N$21+$BQ106*Assembly!N$22+$BR106*Assembly!N$23+$BS106*Assembly!N$24</f>
        <v>0</v>
      </c>
      <c r="CH106" s="231" t="str">
        <f>$AY106*Assembly!O$4+$AZ106*Assembly!O$5+$BA106*Assembly!O$6+$BB106*Assembly!O$7+$BC106*Assembly!O$8+$BD106*Assembly!O$9+$BE106*Assembly!O$10+$BF106*Assembly!O$11+$BG106*Assembly!O$12+$BH106*Assembly!O$13+$BI106*Assembly!O$14+$BJ106*Assembly!O$15+$BK106*Assembly!O$16+$BL106*Assembly!O$17+$BM106*Assembly!O$18+$BN106*Assembly!O$19+$BO106*Assembly!O$20+$BP106*Assembly!O$21+$BQ106*Assembly!O$22+$BR106*Assembly!O$23+$BS106*Assembly!O$24</f>
        <v>0</v>
      </c>
      <c r="CI106" s="229" t="str">
        <f>$AY106*Assembly!P$4+$AZ106*Assembly!P$5+$BA106*Assembly!P$6+$BB106*Assembly!P$7+$BC106*Assembly!P$8+$BD106*Assembly!P$9+$BE106*Assembly!P$10+$BF106*Assembly!P$11+$BG106*Assembly!P$12+$BH106*Assembly!P$13+$BI106*Assembly!P$14+$BJ106*Assembly!P$15+$BK106*Assembly!P$16+$BL106*Assembly!P$17+$BM106*Assembly!P$18+$BN106*Assembly!P$19+$BO106*Assembly!P$20+$BP106*Assembly!P$21+$BQ106*Assembly!P$22+$BR106*Assembly!P$23+$BS106*Assembly!P$24</f>
        <v>0</v>
      </c>
      <c r="CJ106" s="229" t="str">
        <f>$AY106*Assembly!Q$4+$AZ106*Assembly!Q$5+$BA106*Assembly!Q$6+$BB106*Assembly!Q$7+$BC106*Assembly!Q$8+$BD106*Assembly!Q$9+$BE106*Assembly!Q$10+$BF106*Assembly!Q$11+$BG106*Assembly!Q$12+$BH106*Assembly!Q$13+$BI106*Assembly!Q$14+$BJ106*Assembly!Q$15+$BK106*Assembly!Q$16+$BL106*Assembly!Q$17+$BM106*Assembly!Q$18+$BN106*Assembly!Q$19+$BO106*Assembly!Q$20+$BP106*Assembly!Q$21+$BQ106*Assembly!Q$22+$BR106*Assembly!Q$23+$BS106*Assembly!Q$24</f>
        <v>0.6</v>
      </c>
      <c r="CK106" s="231" t="str">
        <f>$AY106*Assembly!R$4+$AZ106*Assembly!R$5+$BA106*Assembly!R$6+$BB106*Assembly!R$7+$BC106*Assembly!R$8+$BD106*Assembly!R$9+$BE106*Assembly!R$10+$BF106*Assembly!R$11+$BG106*Assembly!R$12+$BH106*Assembly!R$13+$BI106*Assembly!R$14+$BJ106*Assembly!R$15+$BK106*Assembly!R$16+$BL106*Assembly!R$17+$BM106*Assembly!R$18+$BN106*Assembly!R$19+$BO106*Assembly!R$20+$BP106*Assembly!R$21+$BQ106*Assembly!R$22+$BR106*Assembly!R$23+$BS106*Assembly!R$24</f>
        <v>0</v>
      </c>
      <c r="CL106" s="229" t="str">
        <f>$AY106*Assembly!S$4+$AZ106*Assembly!S$5+$BA106*Assembly!S$6+$BB106*Assembly!S$7+$BC106*Assembly!S$8+$BD106*Assembly!S$9+$BE106*Assembly!S$10+$BF106*Assembly!S$11+$BG106*Assembly!S$12+$BH106*Assembly!S$13+$BI106*Assembly!S$14+$BJ106*Assembly!S$15+$BK106*Assembly!S$16+$BL106*Assembly!S$17+$BM106*Assembly!S$18+$BN106*Assembly!S$19+$BO106*Assembly!S$20+$BP106*Assembly!S$21+$BQ106*Assembly!S$22+$BR106*Assembly!S$23+$BS106*Assembly!S$24</f>
        <v>0</v>
      </c>
      <c r="CM106" s="229" t="str">
        <f>$AY106*Assembly!T$4+$AZ106*Assembly!T$5+$BA106*Assembly!T$6+$BB106*Assembly!T$7+$BC106*Assembly!T$8+$BD106*Assembly!T$9+$BE106*Assembly!T$10+$BF106*Assembly!T$11+$BG106*Assembly!T$12+$BH106*Assembly!T$13+$BI106*Assembly!T$14+$BJ106*Assembly!T$15+$BK106*Assembly!T$16+$BL106*Assembly!T$17+$BM106*Assembly!T$18+$BN106*Assembly!T$19+$BO106*Assembly!T$20+$BP106*Assembly!T$21+$BQ106*Assembly!T$22+$BR106*Assembly!T$23+$BS106*Assembly!T$24</f>
        <v>0</v>
      </c>
      <c r="CN106" s="229" t="str">
        <f>$AY106*Assembly!U$4+$AZ106*Assembly!U$5+$BA106*Assembly!U$6+$BB106*Assembly!U$7+$BC106*Assembly!U$8+$BD106*Assembly!U$9+$BE106*Assembly!U$10+$BF106*Assembly!U$11+$BG106*Assembly!U$12+$BH106*Assembly!U$13+$BI106*Assembly!U$14+$BJ106*Assembly!U$15+$BK106*Assembly!U$16+$BL106*Assembly!U$17+$BM106*Assembly!U$18+$BN106*Assembly!U$19+$BO106*Assembly!U$20+$BP106*Assembly!U$21+$BQ106*Assembly!U$22+$BR106*Assembly!U$23+$BS106*Assembly!U$24</f>
        <v>0</v>
      </c>
      <c r="CO106" s="231" t="str">
        <f>$AY106*Assembly!V$4+$AZ106*Assembly!V$5+$BA106*Assembly!V$6+$BB106*Assembly!V$7+$BC106*Assembly!V$8+$BD106*Assembly!V$9+$BE106*Assembly!V$10+$BF106*Assembly!V$11+$BG106*Assembly!V$12+$BH106*Assembly!V$13+$BI106*Assembly!V$14+$BJ106*Assembly!V$15+$BK106*Assembly!V$16+$BL106*Assembly!V$17+$BM106*Assembly!V$18+$BN106*Assembly!V$19+$BO106*Assembly!V$20+$BP106*Assembly!V$21+$BQ106*Assembly!V$22+$BR106*Assembly!V$23+$BS106*Assembly!V$24</f>
        <v>0</v>
      </c>
      <c r="CP106" s="231" t="str">
        <f>CF106*Refining!$F$3</f>
        <v>903</v>
      </c>
      <c r="CQ106" s="231" t="str">
        <f>CG106*Refining!$F$4</f>
        <v>0</v>
      </c>
      <c r="CR106" s="231" t="str">
        <f>CH106*Refining!$F$5</f>
        <v>0</v>
      </c>
      <c r="CS106" s="231" t="str">
        <f>CI106*Refining!$F$6</f>
        <v>0</v>
      </c>
      <c r="CT106" s="231" t="str">
        <f>CJ106*Refining!$F$7</f>
        <v>1</v>
      </c>
      <c r="CU106" s="231" t="str">
        <f>CK106*Refining!$F$8</f>
        <v>0</v>
      </c>
      <c r="CV106" s="231" t="str">
        <f>CL106*Refining!$F$9</f>
        <v>0</v>
      </c>
      <c r="CW106" s="231" t="str">
        <f>CM106*Refining!$F$10</f>
        <v>0</v>
      </c>
      <c r="CX106" s="231" t="str">
        <f>CN106*Refining!$F$11</f>
        <v>0</v>
      </c>
      <c r="CY106" s="231" t="str">
        <f>CO106*Refining!$F$12</f>
        <v>0</v>
      </c>
      <c r="CZ106" s="244" t="str">
        <f t="shared" ref="CZ106:DS106" si="430">IF(CF106 = 0, "", CF106)</f>
        <v>506</v>
      </c>
      <c r="DA106" s="245" t="str">
        <f t="shared" si="430"/>
        <v/>
      </c>
      <c r="DB106" s="245" t="str">
        <f t="shared" si="430"/>
        <v/>
      </c>
      <c r="DC106" s="245" t="str">
        <f t="shared" si="430"/>
        <v/>
      </c>
      <c r="DD106" s="245" t="str">
        <f t="shared" si="430"/>
        <v>0.6</v>
      </c>
      <c r="DE106" s="245" t="str">
        <f t="shared" si="430"/>
        <v/>
      </c>
      <c r="DF106" s="245" t="str">
        <f t="shared" si="430"/>
        <v/>
      </c>
      <c r="DG106" s="245" t="str">
        <f t="shared" si="430"/>
        <v/>
      </c>
      <c r="DH106" s="245" t="str">
        <f t="shared" si="430"/>
        <v/>
      </c>
      <c r="DI106" s="246" t="str">
        <f t="shared" si="430"/>
        <v/>
      </c>
      <c r="DJ106" s="244" t="str">
        <f t="shared" si="430"/>
        <v>903</v>
      </c>
      <c r="DK106" s="245" t="str">
        <f t="shared" si="430"/>
        <v/>
      </c>
      <c r="DL106" s="245" t="str">
        <f t="shared" si="430"/>
        <v/>
      </c>
      <c r="DM106" s="245" t="str">
        <f t="shared" si="430"/>
        <v/>
      </c>
      <c r="DN106" s="247" t="str">
        <f t="shared" si="430"/>
        <v>1.1</v>
      </c>
      <c r="DO106" s="245" t="str">
        <f t="shared" si="430"/>
        <v/>
      </c>
      <c r="DP106" s="245" t="str">
        <f t="shared" si="430"/>
        <v/>
      </c>
      <c r="DQ106" s="245" t="str">
        <f t="shared" si="430"/>
        <v/>
      </c>
      <c r="DR106" s="245" t="str">
        <f t="shared" si="430"/>
        <v/>
      </c>
      <c r="DS106" s="246" t="str">
        <f t="shared" si="430"/>
        <v/>
      </c>
      <c r="DT106" s="248" t="str">
        <f t="shared" si="16"/>
        <v>506</v>
      </c>
      <c r="DU106" s="249" t="str">
        <f t="shared" si="17"/>
        <v>904</v>
      </c>
      <c r="DV106" s="225" t="str">
        <f>CZ106*'Ores &amp; Ingots'!$C$3+DA106*'Ores &amp; Ingots'!$C$4+DB106*'Ores &amp; Ingots'!$C$5+DC106*'Ores &amp; Ingots'!$C$6+DD106*'Ores &amp; Ingots'!$C$7+DE106*'Ores &amp; Ingots'!$C$8+DF106*'Ores &amp; Ingots'!$C$9+DG106*'Ores &amp; Ingots'!$C$10+DH106*'Ores &amp; Ingots'!$C$11+DI106*'Ores &amp; Ingots'!$C$12</f>
        <v>64</v>
      </c>
      <c r="DW106" s="225" t="str">
        <f>DJ106*'Ores &amp; Ingots'!$B$3+DK106*'Ores &amp; Ingots'!$B$4+DL106*'Ores &amp; Ingots'!$B$5+DM106*'Ores &amp; Ingots'!$B$6+DN106*'Ores &amp; Ingots'!$B$7+DO106*'Ores &amp; Ingots'!$B$8+DP106*'Ores &amp; Ingots'!$B$9+DQ106*'Ores &amp; Ingots'!$B$10+DR106*'Ores &amp; Ingots'!$B$11+DS106*'Ores &amp; Ingots'!$B$12</f>
        <v>334</v>
      </c>
      <c r="DX106" s="249" t="str">
        <f>CZ106*Refining!$G$3+DA106*Refining!$G$4+DB106*Refining!$G$5+DC106*Refining!$G$6+DD106*Refining!$G$7+DE106*Refining!$G$8+DF106*Refining!$G$9+DG106*Refining!$G$10+DH106*Refining!$G$11+DI106*Refining!$G$12</f>
        <v>35</v>
      </c>
      <c r="DY106" s="249" t="str">
        <f t="shared" si="18"/>
        <v>5,478</v>
      </c>
      <c r="DZ106" s="250" t="str">
        <f t="shared" si="19"/>
        <v>0.0055</v>
      </c>
      <c r="EA106" s="248" t="str">
        <f t="shared" si="20"/>
        <v>117</v>
      </c>
      <c r="EB106" s="251" t="str">
        <f t="shared" ref="EB106:EC106" si="431">EA106/60</f>
        <v>2.0</v>
      </c>
      <c r="EC106" s="251" t="str">
        <f t="shared" si="431"/>
        <v>0.0</v>
      </c>
      <c r="ED106" s="248" t="str">
        <f t="shared" si="22"/>
        <v>16,211</v>
      </c>
      <c r="EE106" s="251" t="str">
        <f t="shared" ref="EE106:EF106" si="432">ED106/1000</f>
        <v>16.2</v>
      </c>
      <c r="EF106" s="252" t="str">
        <f t="shared" si="432"/>
        <v>0.02</v>
      </c>
      <c r="EG106" s="223" t="str">
        <f t="shared" si="24"/>
        <v>0.0162</v>
      </c>
      <c r="EH106" s="224" t="str">
        <f t="shared" si="25"/>
        <v>0:01:57</v>
      </c>
      <c r="EI106" s="225" t="s">
        <v>12</v>
      </c>
    </row>
    <row r="107">
      <c r="A107" s="33"/>
      <c r="B107" s="226" t="s">
        <v>991</v>
      </c>
      <c r="C107" s="227" t="s">
        <v>886</v>
      </c>
      <c r="D107" s="227">
        <v>3.0</v>
      </c>
      <c r="E107" s="227">
        <v>3.0</v>
      </c>
      <c r="F107" s="227">
        <v>3.0</v>
      </c>
      <c r="G107" s="253" t="str">
        <f t="shared" si="5"/>
        <v>421.9</v>
      </c>
      <c r="H107" s="254">
        <v>45.0</v>
      </c>
      <c r="I107" s="254">
        <v>45.0</v>
      </c>
      <c r="J107" s="254" t="str">
        <f>H107/Main!$D$9</f>
        <v>45</v>
      </c>
      <c r="K107" s="254" t="str">
        <f>I107/Main!$D$10</f>
        <v>45</v>
      </c>
      <c r="L107" s="254" t="str">
        <f t="shared" si="6"/>
        <v>1</v>
      </c>
      <c r="M107" s="254">
        <v>1.0</v>
      </c>
      <c r="N107" s="256">
        <v>1.0</v>
      </c>
      <c r="O107" s="256">
        <v>1000.0</v>
      </c>
      <c r="P107" s="255"/>
      <c r="Q107" s="256">
        <v>4000.0</v>
      </c>
      <c r="R107" s="256" t="str">
        <f>Q107*Main!$D$6</f>
        <v>4,000</v>
      </c>
      <c r="S107" s="256">
        <v>2500000.0</v>
      </c>
      <c r="T107" s="257"/>
      <c r="U107" s="255"/>
      <c r="V107" s="255"/>
      <c r="W107" s="257"/>
      <c r="X107" s="257"/>
      <c r="Y107" s="255"/>
      <c r="Z107" s="255"/>
      <c r="AA107" s="255"/>
      <c r="AB107" s="255"/>
      <c r="AC107" s="335" t="s">
        <v>6</v>
      </c>
      <c r="AD107" s="225">
        <v>280.0</v>
      </c>
      <c r="AE107" s="225">
        <v>0.0</v>
      </c>
      <c r="AF107" s="225">
        <v>60.0</v>
      </c>
      <c r="AG107" s="225">
        <v>80.0</v>
      </c>
      <c r="AH107" s="225">
        <v>40.0</v>
      </c>
      <c r="AI107" s="225">
        <v>0.0</v>
      </c>
      <c r="AJ107" s="225">
        <v>0.0</v>
      </c>
      <c r="AK107" s="309">
        <v>8.0</v>
      </c>
      <c r="AL107" s="225">
        <v>0.0</v>
      </c>
      <c r="AM107" s="225">
        <v>0.0</v>
      </c>
      <c r="AN107" s="225">
        <v>0.0</v>
      </c>
      <c r="AO107" s="225">
        <v>0.0</v>
      </c>
      <c r="AP107" s="225">
        <v>0.0</v>
      </c>
      <c r="AQ107" s="225">
        <v>0.0</v>
      </c>
      <c r="AR107" s="225">
        <v>0.0</v>
      </c>
      <c r="AS107" s="225">
        <v>0.0</v>
      </c>
      <c r="AT107" s="225">
        <v>0.0</v>
      </c>
      <c r="AU107" s="225">
        <v>0.0</v>
      </c>
      <c r="AV107" s="225">
        <v>0.0</v>
      </c>
      <c r="AW107" s="225">
        <v>0.0</v>
      </c>
      <c r="AX107" s="225">
        <v>0.0</v>
      </c>
      <c r="AY107" s="236" t="str">
        <f t="shared" ref="AY107:BS107" si="433">IF(AD107 = 0, "", AD107)</f>
        <v>280</v>
      </c>
      <c r="AZ107" s="227" t="str">
        <f t="shared" si="433"/>
        <v/>
      </c>
      <c r="BA107" s="227" t="str">
        <f t="shared" si="433"/>
        <v>60</v>
      </c>
      <c r="BB107" s="227" t="str">
        <f t="shared" si="433"/>
        <v>80</v>
      </c>
      <c r="BC107" s="227" t="str">
        <f t="shared" si="433"/>
        <v>40</v>
      </c>
      <c r="BD107" s="227" t="str">
        <f t="shared" si="433"/>
        <v/>
      </c>
      <c r="BE107" s="227" t="str">
        <f t="shared" si="433"/>
        <v/>
      </c>
      <c r="BF107" s="237" t="str">
        <f t="shared" si="433"/>
        <v>8</v>
      </c>
      <c r="BG107" s="227" t="str">
        <f t="shared" si="433"/>
        <v/>
      </c>
      <c r="BH107" s="227" t="str">
        <f t="shared" si="433"/>
        <v/>
      </c>
      <c r="BI107" s="227" t="str">
        <f t="shared" si="433"/>
        <v/>
      </c>
      <c r="BJ107" s="227" t="str">
        <f t="shared" si="433"/>
        <v/>
      </c>
      <c r="BK107" s="227" t="str">
        <f t="shared" si="433"/>
        <v/>
      </c>
      <c r="BL107" s="227" t="str">
        <f t="shared" si="433"/>
        <v/>
      </c>
      <c r="BM107" s="227" t="str">
        <f t="shared" si="433"/>
        <v/>
      </c>
      <c r="BN107" s="227" t="str">
        <f t="shared" si="433"/>
        <v/>
      </c>
      <c r="BO107" s="227" t="str">
        <f t="shared" si="433"/>
        <v/>
      </c>
      <c r="BP107" s="227" t="str">
        <f t="shared" si="433"/>
        <v/>
      </c>
      <c r="BQ107" s="227" t="str">
        <f t="shared" si="433"/>
        <v/>
      </c>
      <c r="BR107" s="227" t="str">
        <f t="shared" si="433"/>
        <v/>
      </c>
      <c r="BS107" s="238" t="str">
        <f t="shared" si="433"/>
        <v/>
      </c>
      <c r="BT107" s="239" t="str">
        <f>$AY107*Assembly!Y$4+$AZ107*Assembly!Y$5+$BA107*Assembly!Y$6+$BB107*Assembly!Y$7+$BC107*Assembly!Y$8+$BD107*Assembly!Y$9+$BE107*Assembly!Y$10+$BF107*Assembly!Y$11+$BG107*Assembly!Y$12+$BH107*Assembly!Y$13+$BI107*Assembly!Y$14+$BJ107*Assembly!Y$15+$BK107*Assembly!Y$16+$BL107*Assembly!Y$17+$BM107*Assembly!Y$18+$BN107*Assembly!Y$19+$BO107*Assembly!Y$20+$BP107*Assembly!Y$21+$BQ107*Assembly!Y$22+$BR107*Assembly!Y$23+$BS107*Assembly!Y$24</f>
        <v>8,162</v>
      </c>
      <c r="BU107" s="225" t="str">
        <f t="shared" si="8"/>
        <v>19</v>
      </c>
      <c r="BV107" s="346" t="str">
        <f t="shared" si="429"/>
        <v>306 L</v>
      </c>
      <c r="BW107" s="225" t="str">
        <f>$AY107*Assembly!AC$4+$AZ107*Assembly!AC$5+$BA107*Assembly!AC$6+$BB107*Assembly!AC$7+$BC107*Assembly!AC$8+$BD107*Assembly!AC$9+$BE107*Assembly!AC$10+$BF107*Assembly!AC$11+$BG107*Assembly!AC$12+$BH107*Assembly!AC$13+$BI107*Assembly!AC$14+$BJ107*Assembly!AC$15+$BK107*Assembly!AC$16+$BL107*Assembly!AC$17+$BM107*Assembly!AC$18+$BN107*Assembly!AC$19+$BO107*Assembly!AC$20+$BP107*Assembly!AC$21+$BQ107*Assembly!AC$22+$BR107*Assembly!AC$23+$BS107*Assembly!AC$24</f>
        <v>34,908</v>
      </c>
      <c r="BX107" s="240" t="str">
        <f t="shared" si="9"/>
        <v>4.28</v>
      </c>
      <c r="BY107" s="241" t="str">
        <f t="shared" si="10"/>
        <v>83</v>
      </c>
      <c r="BZ107" s="242" t="str">
        <f t="shared" si="11"/>
        <v>1804.4</v>
      </c>
      <c r="CA107" s="241" t="str">
        <f t="shared" si="12"/>
        <v>776</v>
      </c>
      <c r="CB107" s="225" t="str">
        <f>$AY107*Assembly!X$4+$AZ107*Assembly!X$5+$BA107*Assembly!X$6+$BB107*Assembly!X$7+$BC107*Assembly!X$8+$BD107*Assembly!X$9+$BE107*Assembly!X$10+$BF107*Assembly!X$11+$BG107*Assembly!X$12+$BH107*Assembly!X$13+$BI107*Assembly!X$14+$BJ107*Assembly!X$15+$BK107*Assembly!X$16+$BL107*Assembly!X$17+$BM107*Assembly!X$18+$BN107*Assembly!X$19+$BO107*Assembly!X$20+$BP107*Assembly!X$21+$BQ107*Assembly!X$22+$BR107*Assembly!X$23+$BS107*Assembly!X$24</f>
        <v>588</v>
      </c>
      <c r="CC107" s="225" t="str">
        <f t="shared" si="13"/>
        <v>91,467</v>
      </c>
      <c r="CD107" s="223" t="str">
        <f t="shared" si="14"/>
        <v>0.0915</v>
      </c>
      <c r="CE107" s="243" t="str">
        <f>$AY107*Assembly!AB$4+$AZ107*Assembly!AB$5+$BA107*Assembly!AB$6+$BB107*Assembly!AB$7+$BC107*Assembly!AB$8+$BD107*Assembly!AB$9+$BE107*Assembly!AB$10+$BF107*Assembly!AB$11+$BG107*Assembly!AB$12+$BH107*Assembly!AB$13+$BI107*Assembly!AB$14+$BJ107*Assembly!AB$15+$BK107*Assembly!AB$16+$BL107*Assembly!AB$17+$BM107*Assembly!AB$18+$BN107*Assembly!AB$19+$BO107*Assembly!AB$20+$BP107*Assembly!AB$21+$BQ107*Assembly!AB$22+$BR107*Assembly!AB$23+$BS107*Assembly!AB$24</f>
        <v>4,088</v>
      </c>
      <c r="CF107" s="256" t="str">
        <f>$AY107*Assembly!M$4+$AZ107*Assembly!M$5+$BA107*Assembly!M$6+$BB107*Assembly!M$7+$BC107*Assembly!M$8+$BD107*Assembly!M$9+$BE107*Assembly!M$10+$BF107*Assembly!M$11+$BG107*Assembly!M$12+$BH107*Assembly!M$13+$BI107*Assembly!M$14+$BJ107*Assembly!M$15+$BK107*Assembly!M$16+$BL107*Assembly!M$17+$BM107*Assembly!M$18+$BN107*Assembly!M$19+$BO107*Assembly!M$20+$BP107*Assembly!M$21+$BQ107*Assembly!M$22+$BR107*Assembly!M$23+$BS107*Assembly!M$24</f>
        <v>8,984</v>
      </c>
      <c r="CG107" s="256" t="str">
        <f>$AY107*Assembly!N$4+$AZ107*Assembly!N$5+$BA107*Assembly!N$6+$BB107*Assembly!N$7+$BC107*Assembly!N$8+$BD107*Assembly!N$9+$BE107*Assembly!N$10+$BF107*Assembly!N$11+$BG107*Assembly!N$12+$BH107*Assembly!N$13+$BI107*Assembly!N$14+$BJ107*Assembly!N$15+$BK107*Assembly!N$16+$BL107*Assembly!N$17+$BM107*Assembly!N$18+$BN107*Assembly!N$19+$BO107*Assembly!N$20+$BP107*Assembly!N$21+$BQ107*Assembly!N$22+$BR107*Assembly!N$23+$BS107*Assembly!N$24</f>
        <v>0</v>
      </c>
      <c r="CH107" s="256" t="str">
        <f>$AY107*Assembly!O$4+$AZ107*Assembly!O$5+$BA107*Assembly!O$6+$BB107*Assembly!O$7+$BC107*Assembly!O$8+$BD107*Assembly!O$9+$BE107*Assembly!O$10+$BF107*Assembly!O$11+$BG107*Assembly!O$12+$BH107*Assembly!O$13+$BI107*Assembly!O$14+$BJ107*Assembly!O$15+$BK107*Assembly!O$16+$BL107*Assembly!O$17+$BM107*Assembly!O$18+$BN107*Assembly!O$19+$BO107*Assembly!O$20+$BP107*Assembly!O$21+$BQ107*Assembly!O$22+$BR107*Assembly!O$23+$BS107*Assembly!O$24</f>
        <v>0</v>
      </c>
      <c r="CI107" s="254" t="str">
        <f>$AY107*Assembly!P$4+$AZ107*Assembly!P$5+$BA107*Assembly!P$6+$BB107*Assembly!P$7+$BC107*Assembly!P$8+$BD107*Assembly!P$9+$BE107*Assembly!P$10+$BF107*Assembly!P$11+$BG107*Assembly!P$12+$BH107*Assembly!P$13+$BI107*Assembly!P$14+$BJ107*Assembly!P$15+$BK107*Assembly!P$16+$BL107*Assembly!P$17+$BM107*Assembly!P$18+$BN107*Assembly!P$19+$BO107*Assembly!P$20+$BP107*Assembly!P$21+$BQ107*Assembly!P$22+$BR107*Assembly!P$23+$BS107*Assembly!P$24</f>
        <v>0</v>
      </c>
      <c r="CJ107" s="254" t="str">
        <f>$AY107*Assembly!Q$4+$AZ107*Assembly!Q$5+$BA107*Assembly!Q$6+$BB107*Assembly!Q$7+$BC107*Assembly!Q$8+$BD107*Assembly!Q$9+$BE107*Assembly!Q$10+$BF107*Assembly!Q$11+$BG107*Assembly!Q$12+$BH107*Assembly!Q$13+$BI107*Assembly!Q$14+$BJ107*Assembly!Q$15+$BK107*Assembly!Q$16+$BL107*Assembly!Q$17+$BM107*Assembly!Q$18+$BN107*Assembly!Q$19+$BO107*Assembly!Q$20+$BP107*Assembly!Q$21+$BQ107*Assembly!Q$22+$BR107*Assembly!Q$23+$BS107*Assembly!Q$24</f>
        <v>1.6</v>
      </c>
      <c r="CK107" s="256" t="str">
        <f>$AY107*Assembly!R$4+$AZ107*Assembly!R$5+$BA107*Assembly!R$6+$BB107*Assembly!R$7+$BC107*Assembly!R$8+$BD107*Assembly!R$9+$BE107*Assembly!R$10+$BF107*Assembly!R$11+$BG107*Assembly!R$12+$BH107*Assembly!R$13+$BI107*Assembly!R$14+$BJ107*Assembly!R$15+$BK107*Assembly!R$16+$BL107*Assembly!R$17+$BM107*Assembly!R$18+$BN107*Assembly!R$19+$BO107*Assembly!R$20+$BP107*Assembly!R$21+$BQ107*Assembly!R$22+$BR107*Assembly!R$23+$BS107*Assembly!R$24</f>
        <v>0</v>
      </c>
      <c r="CL107" s="254" t="str">
        <f>$AY107*Assembly!S$4+$AZ107*Assembly!S$5+$BA107*Assembly!S$6+$BB107*Assembly!S$7+$BC107*Assembly!S$8+$BD107*Assembly!S$9+$BE107*Assembly!S$10+$BF107*Assembly!S$11+$BG107*Assembly!S$12+$BH107*Assembly!S$13+$BI107*Assembly!S$14+$BJ107*Assembly!S$15+$BK107*Assembly!S$16+$BL107*Assembly!S$17+$BM107*Assembly!S$18+$BN107*Assembly!S$19+$BO107*Assembly!S$20+$BP107*Assembly!S$21+$BQ107*Assembly!S$22+$BR107*Assembly!S$23+$BS107*Assembly!S$24</f>
        <v>0</v>
      </c>
      <c r="CM107" s="254" t="str">
        <f>$AY107*Assembly!T$4+$AZ107*Assembly!T$5+$BA107*Assembly!T$6+$BB107*Assembly!T$7+$BC107*Assembly!T$8+$BD107*Assembly!T$9+$BE107*Assembly!T$10+$BF107*Assembly!T$11+$BG107*Assembly!T$12+$BH107*Assembly!T$13+$BI107*Assembly!T$14+$BJ107*Assembly!T$15+$BK107*Assembly!T$16+$BL107*Assembly!T$17+$BM107*Assembly!T$18+$BN107*Assembly!T$19+$BO107*Assembly!T$20+$BP107*Assembly!T$21+$BQ107*Assembly!T$22+$BR107*Assembly!T$23+$BS107*Assembly!T$24</f>
        <v>0</v>
      </c>
      <c r="CN107" s="254" t="str">
        <f>$AY107*Assembly!U$4+$AZ107*Assembly!U$5+$BA107*Assembly!U$6+$BB107*Assembly!U$7+$BC107*Assembly!U$8+$BD107*Assembly!U$9+$BE107*Assembly!U$10+$BF107*Assembly!U$11+$BG107*Assembly!U$12+$BH107*Assembly!U$13+$BI107*Assembly!U$14+$BJ107*Assembly!U$15+$BK107*Assembly!U$16+$BL107*Assembly!U$17+$BM107*Assembly!U$18+$BN107*Assembly!U$19+$BO107*Assembly!U$20+$BP107*Assembly!U$21+$BQ107*Assembly!U$22+$BR107*Assembly!U$23+$BS107*Assembly!U$24</f>
        <v>0</v>
      </c>
      <c r="CO107" s="256" t="str">
        <f>$AY107*Assembly!V$4+$AZ107*Assembly!V$5+$BA107*Assembly!V$6+$BB107*Assembly!V$7+$BC107*Assembly!V$8+$BD107*Assembly!V$9+$BE107*Assembly!V$10+$BF107*Assembly!V$11+$BG107*Assembly!V$12+$BH107*Assembly!V$13+$BI107*Assembly!V$14+$BJ107*Assembly!V$15+$BK107*Assembly!V$16+$BL107*Assembly!V$17+$BM107*Assembly!V$18+$BN107*Assembly!V$19+$BO107*Assembly!V$20+$BP107*Assembly!V$21+$BQ107*Assembly!V$22+$BR107*Assembly!V$23+$BS107*Assembly!V$24</f>
        <v>0</v>
      </c>
      <c r="CP107" s="256" t="str">
        <f>CF107*Refining!$F$3</f>
        <v>16,043</v>
      </c>
      <c r="CQ107" s="256" t="str">
        <f>CG107*Refining!$F$4</f>
        <v>0</v>
      </c>
      <c r="CR107" s="256" t="str">
        <f>CH107*Refining!$F$5</f>
        <v>0</v>
      </c>
      <c r="CS107" s="256" t="str">
        <f>CI107*Refining!$F$6</f>
        <v>0</v>
      </c>
      <c r="CT107" s="256" t="str">
        <f>CJ107*Refining!$F$7</f>
        <v>3</v>
      </c>
      <c r="CU107" s="256" t="str">
        <f>CK107*Refining!$F$8</f>
        <v>0</v>
      </c>
      <c r="CV107" s="256" t="str">
        <f>CL107*Refining!$F$9</f>
        <v>0</v>
      </c>
      <c r="CW107" s="256" t="str">
        <f>CM107*Refining!$F$10</f>
        <v>0</v>
      </c>
      <c r="CX107" s="256" t="str">
        <f>CN107*Refining!$F$11</f>
        <v>0</v>
      </c>
      <c r="CY107" s="256" t="str">
        <f>CO107*Refining!$F$12</f>
        <v>0</v>
      </c>
      <c r="CZ107" s="244" t="str">
        <f t="shared" ref="CZ107:DS107" si="434">IF(CF107 = 0, "", CF107)</f>
        <v>8,984</v>
      </c>
      <c r="DA107" s="245" t="str">
        <f t="shared" si="434"/>
        <v/>
      </c>
      <c r="DB107" s="245" t="str">
        <f t="shared" si="434"/>
        <v/>
      </c>
      <c r="DC107" s="245" t="str">
        <f t="shared" si="434"/>
        <v/>
      </c>
      <c r="DD107" s="245" t="str">
        <f t="shared" si="434"/>
        <v>1.6</v>
      </c>
      <c r="DE107" s="245" t="str">
        <f t="shared" si="434"/>
        <v/>
      </c>
      <c r="DF107" s="245" t="str">
        <f t="shared" si="434"/>
        <v/>
      </c>
      <c r="DG107" s="245" t="str">
        <f t="shared" si="434"/>
        <v/>
      </c>
      <c r="DH107" s="245" t="str">
        <f t="shared" si="434"/>
        <v/>
      </c>
      <c r="DI107" s="246" t="str">
        <f t="shared" si="434"/>
        <v/>
      </c>
      <c r="DJ107" s="244" t="str">
        <f t="shared" si="434"/>
        <v>16,043</v>
      </c>
      <c r="DK107" s="245" t="str">
        <f t="shared" si="434"/>
        <v/>
      </c>
      <c r="DL107" s="245" t="str">
        <f t="shared" si="434"/>
        <v/>
      </c>
      <c r="DM107" s="245" t="str">
        <f t="shared" si="434"/>
        <v/>
      </c>
      <c r="DN107" s="247" t="str">
        <f t="shared" si="434"/>
        <v>2.9</v>
      </c>
      <c r="DO107" s="245" t="str">
        <f t="shared" si="434"/>
        <v/>
      </c>
      <c r="DP107" s="245" t="str">
        <f t="shared" si="434"/>
        <v/>
      </c>
      <c r="DQ107" s="245" t="str">
        <f t="shared" si="434"/>
        <v/>
      </c>
      <c r="DR107" s="245" t="str">
        <f t="shared" si="434"/>
        <v/>
      </c>
      <c r="DS107" s="246" t="str">
        <f t="shared" si="434"/>
        <v/>
      </c>
      <c r="DT107" s="248" t="str">
        <f t="shared" si="16"/>
        <v>8,986</v>
      </c>
      <c r="DU107" s="249" t="str">
        <f t="shared" si="17"/>
        <v>16,046</v>
      </c>
      <c r="DV107" s="225" t="str">
        <f>CZ107*'Ores &amp; Ingots'!$C$3+DA107*'Ores &amp; Ingots'!$C$4+DB107*'Ores &amp; Ingots'!$C$5+DC107*'Ores &amp; Ingots'!$C$6+DD107*'Ores &amp; Ingots'!$C$7+DE107*'Ores &amp; Ingots'!$C$8+DF107*'Ores &amp; Ingots'!$C$9+DG107*'Ores &amp; Ingots'!$C$10+DH107*'Ores &amp; Ingots'!$C$11+DI107*'Ores &amp; Ingots'!$C$12</f>
        <v>1,142</v>
      </c>
      <c r="DW107" s="225" t="str">
        <f>DJ107*'Ores &amp; Ingots'!$B$3+DK107*'Ores &amp; Ingots'!$B$4+DL107*'Ores &amp; Ingots'!$B$5+DM107*'Ores &amp; Ingots'!$B$6+DN107*'Ores &amp; Ingots'!$B$7+DO107*'Ores &amp; Ingots'!$B$8+DP107*'Ores &amp; Ingots'!$B$9+DQ107*'Ores &amp; Ingots'!$B$10+DR107*'Ores &amp; Ingots'!$B$11+DS107*'Ores &amp; Ingots'!$B$12</f>
        <v>5,937</v>
      </c>
      <c r="DX107" s="249" t="str">
        <f>CZ107*Refining!$G$3+DA107*Refining!$G$4+DB107*Refining!$G$5+DC107*Refining!$G$6+DD107*Refining!$G$7+DE107*Refining!$G$8+DF107*Refining!$G$9+DG107*Refining!$G$10+DH107*Refining!$G$11+DI107*Refining!$G$12</f>
        <v>618</v>
      </c>
      <c r="DY107" s="249" t="str">
        <f t="shared" si="18"/>
        <v>96,188</v>
      </c>
      <c r="DZ107" s="250" t="str">
        <f t="shared" si="19"/>
        <v>0.0962</v>
      </c>
      <c r="EA107" s="248" t="str">
        <f t="shared" si="20"/>
        <v>1,251</v>
      </c>
      <c r="EB107" s="251" t="str">
        <f t="shared" ref="EB107:EC107" si="435">EA107/60</f>
        <v>20.9</v>
      </c>
      <c r="EC107" s="251" t="str">
        <f t="shared" si="435"/>
        <v>0.3</v>
      </c>
      <c r="ED107" s="248" t="str">
        <f t="shared" si="22"/>
        <v>187,655</v>
      </c>
      <c r="EE107" s="251" t="str">
        <f t="shared" ref="EE107:EF107" si="436">ED107/1000</f>
        <v>187.7</v>
      </c>
      <c r="EF107" s="252" t="str">
        <f t="shared" si="436"/>
        <v>0.19</v>
      </c>
      <c r="EG107" s="223" t="str">
        <f t="shared" si="24"/>
        <v>0.1877</v>
      </c>
      <c r="EH107" s="224" t="str">
        <f t="shared" si="25"/>
        <v>0:20:51</v>
      </c>
      <c r="EI107" s="225"/>
    </row>
    <row r="108">
      <c r="A108" s="33"/>
      <c r="B108" s="226" t="s">
        <v>991</v>
      </c>
      <c r="C108" s="227" t="s">
        <v>885</v>
      </c>
      <c r="D108" s="227">
        <v>5.0</v>
      </c>
      <c r="E108" s="227">
        <v>5.0</v>
      </c>
      <c r="F108" s="227">
        <v>5.0</v>
      </c>
      <c r="G108" s="228" t="str">
        <f t="shared" si="5"/>
        <v>15.6</v>
      </c>
      <c r="H108" s="229">
        <v>45.0</v>
      </c>
      <c r="I108" s="229">
        <v>45.0</v>
      </c>
      <c r="J108" s="229" t="str">
        <f>H108/Main!$D$9</f>
        <v>45</v>
      </c>
      <c r="K108" s="229" t="str">
        <f>I108/Main!$D$10</f>
        <v>45</v>
      </c>
      <c r="L108" s="229" t="str">
        <f t="shared" si="6"/>
        <v>1</v>
      </c>
      <c r="M108" s="229">
        <v>1.0</v>
      </c>
      <c r="N108" s="231">
        <v>1.0</v>
      </c>
      <c r="O108" s="231">
        <v>1000.0</v>
      </c>
      <c r="P108" s="230"/>
      <c r="Q108" s="231">
        <v>4000.0</v>
      </c>
      <c r="R108" s="231" t="str">
        <f>Q108*Main!$D$6</f>
        <v>4,000</v>
      </c>
      <c r="S108" s="231">
        <v>40000.0</v>
      </c>
      <c r="T108" s="232"/>
      <c r="U108" s="230"/>
      <c r="V108" s="230"/>
      <c r="W108" s="232"/>
      <c r="X108" s="232"/>
      <c r="Y108" s="230"/>
      <c r="Z108" s="230"/>
      <c r="AA108" s="230"/>
      <c r="AB108" s="230"/>
      <c r="AC108" s="334"/>
      <c r="AD108" s="225">
        <v>80.0</v>
      </c>
      <c r="AE108" s="225">
        <v>0.0</v>
      </c>
      <c r="AF108" s="225">
        <v>60.0</v>
      </c>
      <c r="AG108" s="225">
        <v>40.0</v>
      </c>
      <c r="AH108" s="225">
        <v>40.0</v>
      </c>
      <c r="AI108" s="225">
        <v>0.0</v>
      </c>
      <c r="AJ108" s="225">
        <v>0.0</v>
      </c>
      <c r="AK108" s="309">
        <v>8.0</v>
      </c>
      <c r="AL108" s="225">
        <v>0.0</v>
      </c>
      <c r="AM108" s="225">
        <v>0.0</v>
      </c>
      <c r="AN108" s="225">
        <v>0.0</v>
      </c>
      <c r="AO108" s="225">
        <v>0.0</v>
      </c>
      <c r="AP108" s="225">
        <v>0.0</v>
      </c>
      <c r="AQ108" s="225">
        <v>0.0</v>
      </c>
      <c r="AR108" s="225">
        <v>0.0</v>
      </c>
      <c r="AS108" s="225">
        <v>0.0</v>
      </c>
      <c r="AT108" s="225">
        <v>0.0</v>
      </c>
      <c r="AU108" s="225">
        <v>0.0</v>
      </c>
      <c r="AV108" s="225">
        <v>0.0</v>
      </c>
      <c r="AW108" s="225">
        <v>0.0</v>
      </c>
      <c r="AX108" s="225">
        <v>0.0</v>
      </c>
      <c r="AY108" s="236" t="str">
        <f t="shared" ref="AY108:BS108" si="437">IF(AD108 = 0, "", AD108)</f>
        <v>80</v>
      </c>
      <c r="AZ108" s="227" t="str">
        <f t="shared" si="437"/>
        <v/>
      </c>
      <c r="BA108" s="227" t="str">
        <f t="shared" si="437"/>
        <v>60</v>
      </c>
      <c r="BB108" s="227" t="str">
        <f t="shared" si="437"/>
        <v>40</v>
      </c>
      <c r="BC108" s="227" t="str">
        <f t="shared" si="437"/>
        <v>40</v>
      </c>
      <c r="BD108" s="227" t="str">
        <f t="shared" si="437"/>
        <v/>
      </c>
      <c r="BE108" s="227" t="str">
        <f t="shared" si="437"/>
        <v/>
      </c>
      <c r="BF108" s="237" t="str">
        <f t="shared" si="437"/>
        <v>8</v>
      </c>
      <c r="BG108" s="227" t="str">
        <f t="shared" si="437"/>
        <v/>
      </c>
      <c r="BH108" s="227" t="str">
        <f t="shared" si="437"/>
        <v/>
      </c>
      <c r="BI108" s="227" t="str">
        <f t="shared" si="437"/>
        <v/>
      </c>
      <c r="BJ108" s="227" t="str">
        <f t="shared" si="437"/>
        <v/>
      </c>
      <c r="BK108" s="227" t="str">
        <f t="shared" si="437"/>
        <v/>
      </c>
      <c r="BL108" s="227" t="str">
        <f t="shared" si="437"/>
        <v/>
      </c>
      <c r="BM108" s="227" t="str">
        <f t="shared" si="437"/>
        <v/>
      </c>
      <c r="BN108" s="227" t="str">
        <f t="shared" si="437"/>
        <v/>
      </c>
      <c r="BO108" s="227" t="str">
        <f t="shared" si="437"/>
        <v/>
      </c>
      <c r="BP108" s="227" t="str">
        <f t="shared" si="437"/>
        <v/>
      </c>
      <c r="BQ108" s="227" t="str">
        <f t="shared" si="437"/>
        <v/>
      </c>
      <c r="BR108" s="227" t="str">
        <f t="shared" si="437"/>
        <v/>
      </c>
      <c r="BS108" s="238" t="str">
        <f t="shared" si="437"/>
        <v/>
      </c>
      <c r="BT108" s="239" t="str">
        <f>$AY108*Assembly!Y$4+$AZ108*Assembly!Y$5+$BA108*Assembly!Y$6+$BB108*Assembly!Y$7+$BC108*Assembly!Y$8+$BD108*Assembly!Y$9+$BE108*Assembly!Y$10+$BF108*Assembly!Y$11+$BG108*Assembly!Y$12+$BH108*Assembly!Y$13+$BI108*Assembly!Y$14+$BJ108*Assembly!Y$15+$BK108*Assembly!Y$16+$BL108*Assembly!Y$17+$BM108*Assembly!Y$18+$BN108*Assembly!Y$19+$BO108*Assembly!Y$20+$BP108*Assembly!Y$21+$BQ108*Assembly!Y$22+$BR108*Assembly!Y$23+$BS108*Assembly!Y$24</f>
        <v>3,162</v>
      </c>
      <c r="BU108" s="225" t="str">
        <f t="shared" si="8"/>
        <v>202</v>
      </c>
      <c r="BV108" s="346" t="str">
        <f t="shared" si="429"/>
        <v>13 L</v>
      </c>
      <c r="BW108" s="225" t="str">
        <f>$AY108*Assembly!AC$4+$AZ108*Assembly!AC$5+$BA108*Assembly!AC$6+$BB108*Assembly!AC$7+$BC108*Assembly!AC$8+$BD108*Assembly!AC$9+$BE108*Assembly!AC$10+$BF108*Assembly!AC$11+$BG108*Assembly!AC$12+$BH108*Assembly!AC$13+$BI108*Assembly!AC$14+$BJ108*Assembly!AC$15+$BK108*Assembly!AC$16+$BL108*Assembly!AC$17+$BM108*Assembly!AC$18+$BN108*Assembly!AC$19+$BO108*Assembly!AC$20+$BP108*Assembly!AC$21+$BQ108*Assembly!AC$22+$BR108*Assembly!AC$23+$BS108*Assembly!AC$24</f>
        <v>12,508</v>
      </c>
      <c r="BX108" s="240" t="str">
        <f t="shared" si="9"/>
        <v>3.96</v>
      </c>
      <c r="BY108" s="241" t="str">
        <f t="shared" si="10"/>
        <v>801</v>
      </c>
      <c r="BZ108" s="242" t="str">
        <f t="shared" si="11"/>
        <v>61.8</v>
      </c>
      <c r="CA108" s="241" t="str">
        <f t="shared" si="12"/>
        <v>278</v>
      </c>
      <c r="CB108" s="225" t="str">
        <f>$AY108*Assembly!X$4+$AZ108*Assembly!X$5+$BA108*Assembly!X$6+$BB108*Assembly!X$7+$BC108*Assembly!X$8+$BD108*Assembly!X$9+$BE108*Assembly!X$10+$BF108*Assembly!X$11+$BG108*Assembly!X$12+$BH108*Assembly!X$13+$BI108*Assembly!X$14+$BJ108*Assembly!X$15+$BK108*Assembly!X$16+$BL108*Assembly!X$17+$BM108*Assembly!X$18+$BN108*Assembly!X$19+$BO108*Assembly!X$20+$BP108*Assembly!X$21+$BQ108*Assembly!X$22+$BR108*Assembly!X$23+$BS108*Assembly!X$24</f>
        <v>348</v>
      </c>
      <c r="CC108" s="225" t="str">
        <f t="shared" si="13"/>
        <v>54,133</v>
      </c>
      <c r="CD108" s="223" t="str">
        <f t="shared" si="14"/>
        <v>0.0541</v>
      </c>
      <c r="CE108" s="243" t="str">
        <f>$AY108*Assembly!AB$4+$AZ108*Assembly!AB$5+$BA108*Assembly!AB$6+$BB108*Assembly!AB$7+$BC108*Assembly!AB$8+$BD108*Assembly!AB$9+$BE108*Assembly!AB$10+$BF108*Assembly!AB$11+$BG108*Assembly!AB$12+$BH108*Assembly!AB$13+$BI108*Assembly!AB$14+$BJ108*Assembly!AB$15+$BK108*Assembly!AB$16+$BL108*Assembly!AB$17+$BM108*Assembly!AB$18+$BN108*Assembly!AB$19+$BO108*Assembly!AB$20+$BP108*Assembly!AB$21+$BQ108*Assembly!AB$22+$BR108*Assembly!AB$23+$BS108*Assembly!AB$24</f>
        <v>1,968</v>
      </c>
      <c r="CF108" s="231" t="str">
        <f>$AY108*Assembly!M$4+$AZ108*Assembly!M$5+$BA108*Assembly!M$6+$BB108*Assembly!M$7+$BC108*Assembly!M$8+$BD108*Assembly!M$9+$BE108*Assembly!M$10+$BF108*Assembly!M$11+$BG108*Assembly!M$12+$BH108*Assembly!M$13+$BI108*Assembly!M$14+$BJ108*Assembly!M$15+$BK108*Assembly!M$16+$BL108*Assembly!M$17+$BM108*Assembly!M$18+$BN108*Assembly!M$19+$BO108*Assembly!M$20+$BP108*Assembly!M$21+$BQ108*Assembly!M$22+$BR108*Assembly!M$23+$BS108*Assembly!M$24</f>
        <v>3,584</v>
      </c>
      <c r="CG108" s="231" t="str">
        <f>$AY108*Assembly!N$4+$AZ108*Assembly!N$5+$BA108*Assembly!N$6+$BB108*Assembly!N$7+$BC108*Assembly!N$8+$BD108*Assembly!N$9+$BE108*Assembly!N$10+$BF108*Assembly!N$11+$BG108*Assembly!N$12+$BH108*Assembly!N$13+$BI108*Assembly!N$14+$BJ108*Assembly!N$15+$BK108*Assembly!N$16+$BL108*Assembly!N$17+$BM108*Assembly!N$18+$BN108*Assembly!N$19+$BO108*Assembly!N$20+$BP108*Assembly!N$21+$BQ108*Assembly!N$22+$BR108*Assembly!N$23+$BS108*Assembly!N$24</f>
        <v>0</v>
      </c>
      <c r="CH108" s="231" t="str">
        <f>$AY108*Assembly!O$4+$AZ108*Assembly!O$5+$BA108*Assembly!O$6+$BB108*Assembly!O$7+$BC108*Assembly!O$8+$BD108*Assembly!O$9+$BE108*Assembly!O$10+$BF108*Assembly!O$11+$BG108*Assembly!O$12+$BH108*Assembly!O$13+$BI108*Assembly!O$14+$BJ108*Assembly!O$15+$BK108*Assembly!O$16+$BL108*Assembly!O$17+$BM108*Assembly!O$18+$BN108*Assembly!O$19+$BO108*Assembly!O$20+$BP108*Assembly!O$21+$BQ108*Assembly!O$22+$BR108*Assembly!O$23+$BS108*Assembly!O$24</f>
        <v>0</v>
      </c>
      <c r="CI108" s="229" t="str">
        <f>$AY108*Assembly!P$4+$AZ108*Assembly!P$5+$BA108*Assembly!P$6+$BB108*Assembly!P$7+$BC108*Assembly!P$8+$BD108*Assembly!P$9+$BE108*Assembly!P$10+$BF108*Assembly!P$11+$BG108*Assembly!P$12+$BH108*Assembly!P$13+$BI108*Assembly!P$14+$BJ108*Assembly!P$15+$BK108*Assembly!P$16+$BL108*Assembly!P$17+$BM108*Assembly!P$18+$BN108*Assembly!P$19+$BO108*Assembly!P$20+$BP108*Assembly!P$21+$BQ108*Assembly!P$22+$BR108*Assembly!P$23+$BS108*Assembly!P$24</f>
        <v>0</v>
      </c>
      <c r="CJ108" s="229" t="str">
        <f>$AY108*Assembly!Q$4+$AZ108*Assembly!Q$5+$BA108*Assembly!Q$6+$BB108*Assembly!Q$7+$BC108*Assembly!Q$8+$BD108*Assembly!Q$9+$BE108*Assembly!Q$10+$BF108*Assembly!Q$11+$BG108*Assembly!Q$12+$BH108*Assembly!Q$13+$BI108*Assembly!Q$14+$BJ108*Assembly!Q$15+$BK108*Assembly!Q$16+$BL108*Assembly!Q$17+$BM108*Assembly!Q$18+$BN108*Assembly!Q$19+$BO108*Assembly!Q$20+$BP108*Assembly!Q$21+$BQ108*Assembly!Q$22+$BR108*Assembly!Q$23+$BS108*Assembly!Q$24</f>
        <v>1.6</v>
      </c>
      <c r="CK108" s="231" t="str">
        <f>$AY108*Assembly!R$4+$AZ108*Assembly!R$5+$BA108*Assembly!R$6+$BB108*Assembly!R$7+$BC108*Assembly!R$8+$BD108*Assembly!R$9+$BE108*Assembly!R$10+$BF108*Assembly!R$11+$BG108*Assembly!R$12+$BH108*Assembly!R$13+$BI108*Assembly!R$14+$BJ108*Assembly!R$15+$BK108*Assembly!R$16+$BL108*Assembly!R$17+$BM108*Assembly!R$18+$BN108*Assembly!R$19+$BO108*Assembly!R$20+$BP108*Assembly!R$21+$BQ108*Assembly!R$22+$BR108*Assembly!R$23+$BS108*Assembly!R$24</f>
        <v>0</v>
      </c>
      <c r="CL108" s="229" t="str">
        <f>$AY108*Assembly!S$4+$AZ108*Assembly!S$5+$BA108*Assembly!S$6+$BB108*Assembly!S$7+$BC108*Assembly!S$8+$BD108*Assembly!S$9+$BE108*Assembly!S$10+$BF108*Assembly!S$11+$BG108*Assembly!S$12+$BH108*Assembly!S$13+$BI108*Assembly!S$14+$BJ108*Assembly!S$15+$BK108*Assembly!S$16+$BL108*Assembly!S$17+$BM108*Assembly!S$18+$BN108*Assembly!S$19+$BO108*Assembly!S$20+$BP108*Assembly!S$21+$BQ108*Assembly!S$22+$BR108*Assembly!S$23+$BS108*Assembly!S$24</f>
        <v>0</v>
      </c>
      <c r="CM108" s="229" t="str">
        <f>$AY108*Assembly!T$4+$AZ108*Assembly!T$5+$BA108*Assembly!T$6+$BB108*Assembly!T$7+$BC108*Assembly!T$8+$BD108*Assembly!T$9+$BE108*Assembly!T$10+$BF108*Assembly!T$11+$BG108*Assembly!T$12+$BH108*Assembly!T$13+$BI108*Assembly!T$14+$BJ108*Assembly!T$15+$BK108*Assembly!T$16+$BL108*Assembly!T$17+$BM108*Assembly!T$18+$BN108*Assembly!T$19+$BO108*Assembly!T$20+$BP108*Assembly!T$21+$BQ108*Assembly!T$22+$BR108*Assembly!T$23+$BS108*Assembly!T$24</f>
        <v>0</v>
      </c>
      <c r="CN108" s="229" t="str">
        <f>$AY108*Assembly!U$4+$AZ108*Assembly!U$5+$BA108*Assembly!U$6+$BB108*Assembly!U$7+$BC108*Assembly!U$8+$BD108*Assembly!U$9+$BE108*Assembly!U$10+$BF108*Assembly!U$11+$BG108*Assembly!U$12+$BH108*Assembly!U$13+$BI108*Assembly!U$14+$BJ108*Assembly!U$15+$BK108*Assembly!U$16+$BL108*Assembly!U$17+$BM108*Assembly!U$18+$BN108*Assembly!U$19+$BO108*Assembly!U$20+$BP108*Assembly!U$21+$BQ108*Assembly!U$22+$BR108*Assembly!U$23+$BS108*Assembly!U$24</f>
        <v>0</v>
      </c>
      <c r="CO108" s="231" t="str">
        <f>$AY108*Assembly!V$4+$AZ108*Assembly!V$5+$BA108*Assembly!V$6+$BB108*Assembly!V$7+$BC108*Assembly!V$8+$BD108*Assembly!V$9+$BE108*Assembly!V$10+$BF108*Assembly!V$11+$BG108*Assembly!V$12+$BH108*Assembly!V$13+$BI108*Assembly!V$14+$BJ108*Assembly!V$15+$BK108*Assembly!V$16+$BL108*Assembly!V$17+$BM108*Assembly!V$18+$BN108*Assembly!V$19+$BO108*Assembly!V$20+$BP108*Assembly!V$21+$BQ108*Assembly!V$22+$BR108*Assembly!V$23+$BS108*Assembly!V$24</f>
        <v>0</v>
      </c>
      <c r="CP108" s="231" t="str">
        <f>CF108*Refining!$F$3</f>
        <v>6,400</v>
      </c>
      <c r="CQ108" s="231" t="str">
        <f>CG108*Refining!$F$4</f>
        <v>0</v>
      </c>
      <c r="CR108" s="231" t="str">
        <f>CH108*Refining!$F$5</f>
        <v>0</v>
      </c>
      <c r="CS108" s="231" t="str">
        <f>CI108*Refining!$F$6</f>
        <v>0</v>
      </c>
      <c r="CT108" s="231" t="str">
        <f>CJ108*Refining!$F$7</f>
        <v>3</v>
      </c>
      <c r="CU108" s="231" t="str">
        <f>CK108*Refining!$F$8</f>
        <v>0</v>
      </c>
      <c r="CV108" s="231" t="str">
        <f>CL108*Refining!$F$9</f>
        <v>0</v>
      </c>
      <c r="CW108" s="231" t="str">
        <f>CM108*Refining!$F$10</f>
        <v>0</v>
      </c>
      <c r="CX108" s="231" t="str">
        <f>CN108*Refining!$F$11</f>
        <v>0</v>
      </c>
      <c r="CY108" s="231" t="str">
        <f>CO108*Refining!$F$12</f>
        <v>0</v>
      </c>
      <c r="CZ108" s="244" t="str">
        <f t="shared" ref="CZ108:DS108" si="438">IF(CF108 = 0, "", CF108)</f>
        <v>3,584</v>
      </c>
      <c r="DA108" s="245" t="str">
        <f t="shared" si="438"/>
        <v/>
      </c>
      <c r="DB108" s="245" t="str">
        <f t="shared" si="438"/>
        <v/>
      </c>
      <c r="DC108" s="245" t="str">
        <f t="shared" si="438"/>
        <v/>
      </c>
      <c r="DD108" s="245" t="str">
        <f t="shared" si="438"/>
        <v>1.6</v>
      </c>
      <c r="DE108" s="245" t="str">
        <f t="shared" si="438"/>
        <v/>
      </c>
      <c r="DF108" s="245" t="str">
        <f t="shared" si="438"/>
        <v/>
      </c>
      <c r="DG108" s="245" t="str">
        <f t="shared" si="438"/>
        <v/>
      </c>
      <c r="DH108" s="245" t="str">
        <f t="shared" si="438"/>
        <v/>
      </c>
      <c r="DI108" s="246" t="str">
        <f t="shared" si="438"/>
        <v/>
      </c>
      <c r="DJ108" s="244" t="str">
        <f t="shared" si="438"/>
        <v>6,400</v>
      </c>
      <c r="DK108" s="245" t="str">
        <f t="shared" si="438"/>
        <v/>
      </c>
      <c r="DL108" s="245" t="str">
        <f t="shared" si="438"/>
        <v/>
      </c>
      <c r="DM108" s="245" t="str">
        <f t="shared" si="438"/>
        <v/>
      </c>
      <c r="DN108" s="247" t="str">
        <f t="shared" si="438"/>
        <v>2.9</v>
      </c>
      <c r="DO108" s="245" t="str">
        <f t="shared" si="438"/>
        <v/>
      </c>
      <c r="DP108" s="245" t="str">
        <f t="shared" si="438"/>
        <v/>
      </c>
      <c r="DQ108" s="245" t="str">
        <f t="shared" si="438"/>
        <v/>
      </c>
      <c r="DR108" s="245" t="str">
        <f t="shared" si="438"/>
        <v/>
      </c>
      <c r="DS108" s="246" t="str">
        <f t="shared" si="438"/>
        <v/>
      </c>
      <c r="DT108" s="248" t="str">
        <f t="shared" si="16"/>
        <v>3,586</v>
      </c>
      <c r="DU108" s="249" t="str">
        <f t="shared" si="17"/>
        <v>6,403</v>
      </c>
      <c r="DV108" s="225" t="str">
        <f>CZ108*'Ores &amp; Ingots'!$C$3+DA108*'Ores &amp; Ingots'!$C$4+DB108*'Ores &amp; Ingots'!$C$5+DC108*'Ores &amp; Ingots'!$C$6+DD108*'Ores &amp; Ingots'!$C$7+DE108*'Ores &amp; Ingots'!$C$8+DF108*'Ores &amp; Ingots'!$C$9+DG108*'Ores &amp; Ingots'!$C$10+DH108*'Ores &amp; Ingots'!$C$11+DI108*'Ores &amp; Ingots'!$C$12</f>
        <v>456</v>
      </c>
      <c r="DW108" s="225" t="str">
        <f>DJ108*'Ores &amp; Ingots'!$B$3+DK108*'Ores &amp; Ingots'!$B$4+DL108*'Ores &amp; Ingots'!$B$5+DM108*'Ores &amp; Ingots'!$B$6+DN108*'Ores &amp; Ingots'!$B$7+DO108*'Ores &amp; Ingots'!$B$8+DP108*'Ores &amp; Ingots'!$B$9+DQ108*'Ores &amp; Ingots'!$B$10+DR108*'Ores &amp; Ingots'!$B$11+DS108*'Ores &amp; Ingots'!$B$12</f>
        <v>2,369</v>
      </c>
      <c r="DX108" s="249" t="str">
        <f>CZ108*Refining!$G$3+DA108*Refining!$G$4+DB108*Refining!$G$5+DC108*Refining!$G$6+DD108*Refining!$G$7+DE108*Refining!$G$8+DF108*Refining!$G$9+DG108*Refining!$G$10+DH108*Refining!$G$11+DI108*Refining!$G$12</f>
        <v>247</v>
      </c>
      <c r="DY108" s="249" t="str">
        <f t="shared" si="18"/>
        <v>38,496</v>
      </c>
      <c r="DZ108" s="250" t="str">
        <f t="shared" si="19"/>
        <v>0.0385</v>
      </c>
      <c r="EA108" s="248" t="str">
        <f t="shared" si="20"/>
        <v>640</v>
      </c>
      <c r="EB108" s="251" t="str">
        <f t="shared" ref="EB108:EC108" si="439">EA108/60</f>
        <v>10.7</v>
      </c>
      <c r="EC108" s="251" t="str">
        <f t="shared" si="439"/>
        <v>0.2</v>
      </c>
      <c r="ED108" s="248" t="str">
        <f t="shared" si="22"/>
        <v>92,629</v>
      </c>
      <c r="EE108" s="251" t="str">
        <f t="shared" ref="EE108:EF108" si="440">ED108/1000</f>
        <v>92.6</v>
      </c>
      <c r="EF108" s="252" t="str">
        <f t="shared" si="440"/>
        <v>0.09</v>
      </c>
      <c r="EG108" s="223" t="str">
        <f t="shared" si="24"/>
        <v>0.0926</v>
      </c>
      <c r="EH108" s="224" t="str">
        <f t="shared" si="25"/>
        <v>0:10:40</v>
      </c>
      <c r="EI108" s="225"/>
    </row>
    <row r="109">
      <c r="A109" s="33"/>
      <c r="B109" s="226" t="s">
        <v>992</v>
      </c>
      <c r="C109" s="227" t="s">
        <v>886</v>
      </c>
      <c r="D109" s="227">
        <v>3.0</v>
      </c>
      <c r="E109" s="227">
        <v>1.0</v>
      </c>
      <c r="F109" s="227">
        <v>1.0</v>
      </c>
      <c r="G109" s="253" t="str">
        <f t="shared" si="5"/>
        <v>46.9</v>
      </c>
      <c r="H109" s="254">
        <v>40.0</v>
      </c>
      <c r="I109" s="254">
        <v>40.0</v>
      </c>
      <c r="J109" s="254" t="str">
        <f>H109/Main!$D$9</f>
        <v>40</v>
      </c>
      <c r="K109" s="254" t="str">
        <f>I109/Main!$D$10</f>
        <v>40</v>
      </c>
      <c r="L109" s="254" t="str">
        <f t="shared" si="6"/>
        <v>1</v>
      </c>
      <c r="M109" s="254">
        <v>1.0</v>
      </c>
      <c r="N109" s="256"/>
      <c r="O109" s="256">
        <v>1000.0</v>
      </c>
      <c r="P109" s="255"/>
      <c r="Q109" s="256"/>
      <c r="R109" s="255"/>
      <c r="S109" s="255"/>
      <c r="T109" s="257"/>
      <c r="U109" s="255"/>
      <c r="V109" s="255"/>
      <c r="W109" s="257"/>
      <c r="X109" s="257"/>
      <c r="Y109" s="255"/>
      <c r="Z109" s="255"/>
      <c r="AA109" s="255"/>
      <c r="AB109" s="255"/>
      <c r="AC109" s="335" t="s">
        <v>12</v>
      </c>
      <c r="AD109" s="225">
        <v>40.0</v>
      </c>
      <c r="AE109" s="225">
        <v>0.0</v>
      </c>
      <c r="AF109" s="225">
        <v>0.0</v>
      </c>
      <c r="AG109" s="225">
        <v>20.0</v>
      </c>
      <c r="AH109" s="225">
        <v>20.0</v>
      </c>
      <c r="AI109" s="225">
        <v>0.0</v>
      </c>
      <c r="AJ109" s="225">
        <v>0.0</v>
      </c>
      <c r="AK109" s="309">
        <v>20.0</v>
      </c>
      <c r="AL109" s="225">
        <v>0.0</v>
      </c>
      <c r="AM109" s="225">
        <v>0.0</v>
      </c>
      <c r="AN109" s="225">
        <v>0.0</v>
      </c>
      <c r="AO109" s="225">
        <v>10.0</v>
      </c>
      <c r="AP109" s="225">
        <v>100.0</v>
      </c>
      <c r="AQ109" s="225">
        <v>0.0</v>
      </c>
      <c r="AR109" s="225">
        <v>0.0</v>
      </c>
      <c r="AS109" s="225">
        <v>0.0</v>
      </c>
      <c r="AT109" s="225">
        <v>0.0</v>
      </c>
      <c r="AU109" s="225">
        <v>0.0</v>
      </c>
      <c r="AV109" s="225">
        <v>0.0</v>
      </c>
      <c r="AW109" s="225">
        <v>0.0</v>
      </c>
      <c r="AX109" s="225">
        <v>0.0</v>
      </c>
      <c r="AY109" s="236" t="str">
        <f t="shared" ref="AY109:BS109" si="441">IF(AD109 = 0, "", AD109)</f>
        <v>40</v>
      </c>
      <c r="AZ109" s="227" t="str">
        <f t="shared" si="441"/>
        <v/>
      </c>
      <c r="BA109" s="227" t="str">
        <f t="shared" si="441"/>
        <v/>
      </c>
      <c r="BB109" s="227" t="str">
        <f t="shared" si="441"/>
        <v>20</v>
      </c>
      <c r="BC109" s="227" t="str">
        <f t="shared" si="441"/>
        <v>20</v>
      </c>
      <c r="BD109" s="227" t="str">
        <f t="shared" si="441"/>
        <v/>
      </c>
      <c r="BE109" s="227" t="str">
        <f t="shared" si="441"/>
        <v/>
      </c>
      <c r="BF109" s="237" t="str">
        <f t="shared" si="441"/>
        <v>20</v>
      </c>
      <c r="BG109" s="227" t="str">
        <f t="shared" si="441"/>
        <v/>
      </c>
      <c r="BH109" s="227" t="str">
        <f t="shared" si="441"/>
        <v/>
      </c>
      <c r="BI109" s="227" t="str">
        <f t="shared" si="441"/>
        <v/>
      </c>
      <c r="BJ109" s="227" t="str">
        <f t="shared" si="441"/>
        <v>10</v>
      </c>
      <c r="BK109" s="227" t="str">
        <f t="shared" si="441"/>
        <v>100</v>
      </c>
      <c r="BL109" s="227" t="str">
        <f t="shared" si="441"/>
        <v/>
      </c>
      <c r="BM109" s="227" t="str">
        <f t="shared" si="441"/>
        <v/>
      </c>
      <c r="BN109" s="227" t="str">
        <f t="shared" si="441"/>
        <v/>
      </c>
      <c r="BO109" s="227" t="str">
        <f t="shared" si="441"/>
        <v/>
      </c>
      <c r="BP109" s="227" t="str">
        <f t="shared" si="441"/>
        <v/>
      </c>
      <c r="BQ109" s="227" t="str">
        <f t="shared" si="441"/>
        <v/>
      </c>
      <c r="BR109" s="227" t="str">
        <f t="shared" si="441"/>
        <v/>
      </c>
      <c r="BS109" s="238" t="str">
        <f t="shared" si="441"/>
        <v/>
      </c>
      <c r="BT109" s="239" t="str">
        <f>$AY109*Assembly!Y$4+$AZ109*Assembly!Y$5+$BA109*Assembly!Y$6+$BB109*Assembly!Y$7+$BC109*Assembly!Y$8+$BD109*Assembly!Y$9+$BE109*Assembly!Y$10+$BF109*Assembly!Y$11+$BG109*Assembly!Y$12+$BH109*Assembly!Y$13+$BI109*Assembly!Y$14+$BJ109*Assembly!Y$15+$BK109*Assembly!Y$16+$BL109*Assembly!Y$17+$BM109*Assembly!Y$18+$BN109*Assembly!Y$19+$BO109*Assembly!Y$20+$BP109*Assembly!Y$21+$BQ109*Assembly!Y$22+$BR109*Assembly!Y$23+$BS109*Assembly!Y$24</f>
        <v>3,024</v>
      </c>
      <c r="BU109" s="225" t="str">
        <f t="shared" si="8"/>
        <v>65</v>
      </c>
      <c r="BV109" s="346"/>
      <c r="BW109" s="225" t="str">
        <f>$AY109*Assembly!AC$4+$AZ109*Assembly!AC$5+$BA109*Assembly!AC$6+$BB109*Assembly!AC$7+$BC109*Assembly!AC$8+$BD109*Assembly!AC$9+$BE109*Assembly!AC$10+$BF109*Assembly!AC$11+$BG109*Assembly!AC$12+$BH109*Assembly!AC$13+$BI109*Assembly!AC$14+$BJ109*Assembly!AC$15+$BK109*Assembly!AC$16+$BL109*Assembly!AC$17+$BM109*Assembly!AC$18+$BN109*Assembly!AC$19+$BO109*Assembly!AC$20+$BP109*Assembly!AC$21+$BQ109*Assembly!AC$22+$BR109*Assembly!AC$23+$BS109*Assembly!AC$24</f>
        <v>12,120</v>
      </c>
      <c r="BX109" s="240" t="str">
        <f t="shared" si="9"/>
        <v>4.01</v>
      </c>
      <c r="BY109" s="241" t="str">
        <f t="shared" si="10"/>
        <v>259</v>
      </c>
      <c r="BZ109" s="242" t="str">
        <f t="shared" si="11"/>
        <v>187.9</v>
      </c>
      <c r="CA109" s="241" t="str">
        <f t="shared" si="12"/>
        <v>303</v>
      </c>
      <c r="CB109" s="225" t="str">
        <f>$AY109*Assembly!X$4+$AZ109*Assembly!X$5+$BA109*Assembly!X$6+$BB109*Assembly!X$7+$BC109*Assembly!X$8+$BD109*Assembly!X$9+$BE109*Assembly!X$10+$BF109*Assembly!X$11+$BG109*Assembly!X$12+$BH109*Assembly!X$13+$BI109*Assembly!X$14+$BJ109*Assembly!X$15+$BK109*Assembly!X$16+$BL109*Assembly!X$17+$BM109*Assembly!X$18+$BN109*Assembly!X$19+$BO109*Assembly!X$20+$BP109*Assembly!X$21+$BQ109*Assembly!X$22+$BR109*Assembly!X$23+$BS109*Assembly!X$24</f>
        <v>280</v>
      </c>
      <c r="CC109" s="225" t="str">
        <f t="shared" si="13"/>
        <v>43,556</v>
      </c>
      <c r="CD109" s="223" t="str">
        <f t="shared" si="14"/>
        <v>0.0436</v>
      </c>
      <c r="CE109" s="243" t="str">
        <f>$AY109*Assembly!AB$4+$AZ109*Assembly!AB$5+$BA109*Assembly!AB$6+$BB109*Assembly!AB$7+$BC109*Assembly!AB$8+$BD109*Assembly!AB$9+$BE109*Assembly!AB$10+$BF109*Assembly!AB$11+$BG109*Assembly!AB$12+$BH109*Assembly!AB$13+$BI109*Assembly!AB$14+$BJ109*Assembly!AB$15+$BK109*Assembly!AB$16+$BL109*Assembly!AB$17+$BM109*Assembly!AB$18+$BN109*Assembly!AB$19+$BO109*Assembly!AB$20+$BP109*Assembly!AB$21+$BQ109*Assembly!AB$22+$BR109*Assembly!AB$23+$BS109*Assembly!AB$24</f>
        <v>1,890</v>
      </c>
      <c r="CF109" s="256" t="str">
        <f>$AY109*Assembly!M$4+$AZ109*Assembly!M$5+$BA109*Assembly!M$6+$BB109*Assembly!M$7+$BC109*Assembly!M$8+$BD109*Assembly!M$9+$BE109*Assembly!M$10+$BF109*Assembly!M$11+$BG109*Assembly!M$12+$BH109*Assembly!M$13+$BI109*Assembly!M$14+$BJ109*Assembly!M$15+$BK109*Assembly!M$16+$BL109*Assembly!M$17+$BM109*Assembly!M$18+$BN109*Assembly!M$19+$BO109*Assembly!M$20+$BP109*Assembly!M$21+$BQ109*Assembly!M$22+$BR109*Assembly!M$23+$BS109*Assembly!M$24</f>
        <v>1,770</v>
      </c>
      <c r="CG109" s="256" t="str">
        <f>$AY109*Assembly!N$4+$AZ109*Assembly!N$5+$BA109*Assembly!N$6+$BB109*Assembly!N$7+$BC109*Assembly!N$8+$BD109*Assembly!N$9+$BE109*Assembly!N$10+$BF109*Assembly!N$11+$BG109*Assembly!N$12+$BH109*Assembly!N$13+$BI109*Assembly!N$14+$BJ109*Assembly!N$15+$BK109*Assembly!N$16+$BL109*Assembly!N$17+$BM109*Assembly!N$18+$BN109*Assembly!N$19+$BO109*Assembly!N$20+$BP109*Assembly!N$21+$BQ109*Assembly!N$22+$BR109*Assembly!N$23+$BS109*Assembly!N$24</f>
        <v>50</v>
      </c>
      <c r="CH109" s="256" t="str">
        <f>$AY109*Assembly!O$4+$AZ109*Assembly!O$5+$BA109*Assembly!O$6+$BB109*Assembly!O$7+$BC109*Assembly!O$8+$BD109*Assembly!O$9+$BE109*Assembly!O$10+$BF109*Assembly!O$11+$BG109*Assembly!O$12+$BH109*Assembly!O$13+$BI109*Assembly!O$14+$BJ109*Assembly!O$15+$BK109*Assembly!O$16+$BL109*Assembly!O$17+$BM109*Assembly!O$18+$BN109*Assembly!O$19+$BO109*Assembly!O$20+$BP109*Assembly!O$21+$BQ109*Assembly!O$22+$BR109*Assembly!O$23+$BS109*Assembly!O$24</f>
        <v>30</v>
      </c>
      <c r="CI109" s="254" t="str">
        <f>$AY109*Assembly!P$4+$AZ109*Assembly!P$5+$BA109*Assembly!P$6+$BB109*Assembly!P$7+$BC109*Assembly!P$8+$BD109*Assembly!P$9+$BE109*Assembly!P$10+$BF109*Assembly!P$11+$BG109*Assembly!P$12+$BH109*Assembly!P$13+$BI109*Assembly!P$14+$BJ109*Assembly!P$15+$BK109*Assembly!P$16+$BL109*Assembly!P$17+$BM109*Assembly!P$18+$BN109*Assembly!P$19+$BO109*Assembly!P$20+$BP109*Assembly!P$21+$BQ109*Assembly!P$22+$BR109*Assembly!P$23+$BS109*Assembly!P$24</f>
        <v>0</v>
      </c>
      <c r="CJ109" s="254" t="str">
        <f>$AY109*Assembly!Q$4+$AZ109*Assembly!Q$5+$BA109*Assembly!Q$6+$BB109*Assembly!Q$7+$BC109*Assembly!Q$8+$BD109*Assembly!Q$9+$BE109*Assembly!Q$10+$BF109*Assembly!Q$11+$BG109*Assembly!Q$12+$BH109*Assembly!Q$13+$BI109*Assembly!Q$14+$BJ109*Assembly!Q$15+$BK109*Assembly!Q$16+$BL109*Assembly!Q$17+$BM109*Assembly!Q$18+$BN109*Assembly!Q$19+$BO109*Assembly!Q$20+$BP109*Assembly!Q$21+$BQ109*Assembly!Q$22+$BR109*Assembly!Q$23+$BS109*Assembly!Q$24</f>
        <v>1504</v>
      </c>
      <c r="CK109" s="256" t="str">
        <f>$AY109*Assembly!R$4+$AZ109*Assembly!R$5+$BA109*Assembly!R$6+$BB109*Assembly!R$7+$BC109*Assembly!R$8+$BD109*Assembly!R$9+$BE109*Assembly!R$10+$BF109*Assembly!R$11+$BG109*Assembly!R$12+$BH109*Assembly!R$13+$BI109*Assembly!R$14+$BJ109*Assembly!R$15+$BK109*Assembly!R$16+$BL109*Assembly!R$17+$BM109*Assembly!R$18+$BN109*Assembly!R$19+$BO109*Assembly!R$20+$BP109*Assembly!R$21+$BQ109*Assembly!R$22+$BR109*Assembly!R$23+$BS109*Assembly!R$24</f>
        <v>0</v>
      </c>
      <c r="CL109" s="254" t="str">
        <f>$AY109*Assembly!S$4+$AZ109*Assembly!S$5+$BA109*Assembly!S$6+$BB109*Assembly!S$7+$BC109*Assembly!S$8+$BD109*Assembly!S$9+$BE109*Assembly!S$10+$BF109*Assembly!S$11+$BG109*Assembly!S$12+$BH109*Assembly!S$13+$BI109*Assembly!S$14+$BJ109*Assembly!S$15+$BK109*Assembly!S$16+$BL109*Assembly!S$17+$BM109*Assembly!S$18+$BN109*Assembly!S$19+$BO109*Assembly!S$20+$BP109*Assembly!S$21+$BQ109*Assembly!S$22+$BR109*Assembly!S$23+$BS109*Assembly!S$24</f>
        <v>0</v>
      </c>
      <c r="CM109" s="254" t="str">
        <f>$AY109*Assembly!T$4+$AZ109*Assembly!T$5+$BA109*Assembly!T$6+$BB109*Assembly!T$7+$BC109*Assembly!T$8+$BD109*Assembly!T$9+$BE109*Assembly!T$10+$BF109*Assembly!T$11+$BG109*Assembly!T$12+$BH109*Assembly!T$13+$BI109*Assembly!T$14+$BJ109*Assembly!T$15+$BK109*Assembly!T$16+$BL109*Assembly!T$17+$BM109*Assembly!T$18+$BN109*Assembly!T$19+$BO109*Assembly!T$20+$BP109*Assembly!T$21+$BQ109*Assembly!T$22+$BR109*Assembly!T$23+$BS109*Assembly!T$24</f>
        <v>0</v>
      </c>
      <c r="CN109" s="254" t="str">
        <f>$AY109*Assembly!U$4+$AZ109*Assembly!U$5+$BA109*Assembly!U$6+$BB109*Assembly!U$7+$BC109*Assembly!U$8+$BD109*Assembly!U$9+$BE109*Assembly!U$10+$BF109*Assembly!U$11+$BG109*Assembly!U$12+$BH109*Assembly!U$13+$BI109*Assembly!U$14+$BJ109*Assembly!U$15+$BK109*Assembly!U$16+$BL109*Assembly!U$17+$BM109*Assembly!U$18+$BN109*Assembly!U$19+$BO109*Assembly!U$20+$BP109*Assembly!U$21+$BQ109*Assembly!U$22+$BR109*Assembly!U$23+$BS109*Assembly!U$24</f>
        <v>0</v>
      </c>
      <c r="CO109" s="256" t="str">
        <f>$AY109*Assembly!V$4+$AZ109*Assembly!V$5+$BA109*Assembly!V$6+$BB109*Assembly!V$7+$BC109*Assembly!V$8+$BD109*Assembly!V$9+$BE109*Assembly!V$10+$BF109*Assembly!V$11+$BG109*Assembly!V$12+$BH109*Assembly!V$13+$BI109*Assembly!V$14+$BJ109*Assembly!V$15+$BK109*Assembly!V$16+$BL109*Assembly!V$17+$BM109*Assembly!V$18+$BN109*Assembly!V$19+$BO109*Assembly!V$20+$BP109*Assembly!V$21+$BQ109*Assembly!V$22+$BR109*Assembly!V$23+$BS109*Assembly!V$24</f>
        <v>0</v>
      </c>
      <c r="CP109" s="256" t="str">
        <f>CF109*Refining!$F$3</f>
        <v>3,161</v>
      </c>
      <c r="CQ109" s="256" t="str">
        <f>CG109*Refining!$F$4</f>
        <v>156</v>
      </c>
      <c r="CR109" s="256" t="str">
        <f>CH109*Refining!$F$5</f>
        <v>125</v>
      </c>
      <c r="CS109" s="256" t="str">
        <f>CI109*Refining!$F$6</f>
        <v>0</v>
      </c>
      <c r="CT109" s="256" t="str">
        <f>CJ109*Refining!$F$7</f>
        <v>2,686</v>
      </c>
      <c r="CU109" s="256" t="str">
        <f>CK109*Refining!$F$8</f>
        <v>0</v>
      </c>
      <c r="CV109" s="256" t="str">
        <f>CL109*Refining!$F$9</f>
        <v>0</v>
      </c>
      <c r="CW109" s="256" t="str">
        <f>CM109*Refining!$F$10</f>
        <v>0</v>
      </c>
      <c r="CX109" s="256" t="str">
        <f>CN109*Refining!$F$11</f>
        <v>0</v>
      </c>
      <c r="CY109" s="256" t="str">
        <f>CO109*Refining!$F$12</f>
        <v>0</v>
      </c>
      <c r="CZ109" s="244" t="str">
        <f t="shared" ref="CZ109:DS109" si="442">IF(CF109 = 0, "", CF109)</f>
        <v>1,770</v>
      </c>
      <c r="DA109" s="245" t="str">
        <f t="shared" si="442"/>
        <v>50</v>
      </c>
      <c r="DB109" s="245" t="str">
        <f t="shared" si="442"/>
        <v>30</v>
      </c>
      <c r="DC109" s="245" t="str">
        <f t="shared" si="442"/>
        <v/>
      </c>
      <c r="DD109" s="245" t="str">
        <f t="shared" si="442"/>
        <v>1504</v>
      </c>
      <c r="DE109" s="245" t="str">
        <f t="shared" si="442"/>
        <v/>
      </c>
      <c r="DF109" s="245" t="str">
        <f t="shared" si="442"/>
        <v/>
      </c>
      <c r="DG109" s="245" t="str">
        <f t="shared" si="442"/>
        <v/>
      </c>
      <c r="DH109" s="245" t="str">
        <f t="shared" si="442"/>
        <v/>
      </c>
      <c r="DI109" s="246" t="str">
        <f t="shared" si="442"/>
        <v/>
      </c>
      <c r="DJ109" s="244" t="str">
        <f t="shared" si="442"/>
        <v>3,161</v>
      </c>
      <c r="DK109" s="245" t="str">
        <f t="shared" si="442"/>
        <v>156</v>
      </c>
      <c r="DL109" s="245" t="str">
        <f t="shared" si="442"/>
        <v>125</v>
      </c>
      <c r="DM109" s="245" t="str">
        <f t="shared" si="442"/>
        <v/>
      </c>
      <c r="DN109" s="259" t="str">
        <f t="shared" si="442"/>
        <v>2686</v>
      </c>
      <c r="DO109" s="245" t="str">
        <f t="shared" si="442"/>
        <v/>
      </c>
      <c r="DP109" s="245" t="str">
        <f t="shared" si="442"/>
        <v/>
      </c>
      <c r="DQ109" s="245" t="str">
        <f t="shared" si="442"/>
        <v/>
      </c>
      <c r="DR109" s="245" t="str">
        <f t="shared" si="442"/>
        <v/>
      </c>
      <c r="DS109" s="246" t="str">
        <f t="shared" si="442"/>
        <v/>
      </c>
      <c r="DT109" s="248" t="str">
        <f t="shared" si="16"/>
        <v>3,354</v>
      </c>
      <c r="DU109" s="249" t="str">
        <f t="shared" si="17"/>
        <v>6,128</v>
      </c>
      <c r="DV109" s="225" t="str">
        <f>CZ109*'Ores &amp; Ingots'!$C$3+DA109*'Ores &amp; Ingots'!$C$4+DB109*'Ores &amp; Ingots'!$C$5+DC109*'Ores &amp; Ingots'!$C$6+DD109*'Ores &amp; Ingots'!$C$7+DE109*'Ores &amp; Ingots'!$C$8+DF109*'Ores &amp; Ingots'!$C$9+DG109*'Ores &amp; Ingots'!$C$10+DH109*'Ores &amp; Ingots'!$C$11+DI109*'Ores &amp; Ingots'!$C$12</f>
        <v>879</v>
      </c>
      <c r="DW109" s="225" t="str">
        <f>DJ109*'Ores &amp; Ingots'!$B$3+DK109*'Ores &amp; Ingots'!$B$4+DL109*'Ores &amp; Ingots'!$B$5+DM109*'Ores &amp; Ingots'!$B$6+DN109*'Ores &amp; Ingots'!$B$7+DO109*'Ores &amp; Ingots'!$B$8+DP109*'Ores &amp; Ingots'!$B$9+DQ109*'Ores &amp; Ingots'!$B$10+DR109*'Ores &amp; Ingots'!$B$11+DS109*'Ores &amp; Ingots'!$B$12</f>
        <v>2,267</v>
      </c>
      <c r="DX109" s="249" t="str">
        <f>CZ109*Refining!$G$3+DA109*Refining!$G$4+DB109*Refining!$G$5+DC109*Refining!$G$6+DD109*Refining!$G$7+DE109*Refining!$G$8+DF109*Refining!$G$9+DG109*Refining!$G$10+DH109*Refining!$G$11+DI109*Refining!$G$12</f>
        <v>1,986</v>
      </c>
      <c r="DY109" s="249" t="str">
        <f t="shared" si="18"/>
        <v>308,953</v>
      </c>
      <c r="DZ109" s="250" t="str">
        <f t="shared" si="19"/>
        <v>0.3090</v>
      </c>
      <c r="EA109" s="248" t="str">
        <f t="shared" si="20"/>
        <v>2,306</v>
      </c>
      <c r="EB109" s="251" t="str">
        <f t="shared" ref="EB109:EC109" si="443">EA109/60</f>
        <v>38.4</v>
      </c>
      <c r="EC109" s="251" t="str">
        <f t="shared" si="443"/>
        <v>0.6</v>
      </c>
      <c r="ED109" s="248" t="str">
        <f t="shared" si="22"/>
        <v>352,509</v>
      </c>
      <c r="EE109" s="251" t="str">
        <f t="shared" ref="EE109:EF109" si="444">ED109/1000</f>
        <v>352.5</v>
      </c>
      <c r="EF109" s="252" t="str">
        <f t="shared" si="444"/>
        <v>0.35</v>
      </c>
      <c r="EG109" s="223" t="str">
        <f t="shared" si="24"/>
        <v>0.3525</v>
      </c>
      <c r="EH109" s="224" t="str">
        <f t="shared" si="25"/>
        <v>0:38:26</v>
      </c>
      <c r="EI109" s="225" t="s">
        <v>12</v>
      </c>
    </row>
    <row r="110">
      <c r="A110" s="33"/>
      <c r="B110" s="226" t="s">
        <v>993</v>
      </c>
      <c r="C110" s="227" t="s">
        <v>886</v>
      </c>
      <c r="D110" s="227">
        <v>1.0</v>
      </c>
      <c r="E110" s="227">
        <v>1.0</v>
      </c>
      <c r="F110" s="227">
        <v>1.0</v>
      </c>
      <c r="G110" s="228" t="str">
        <f t="shared" si="5"/>
        <v>15.6</v>
      </c>
      <c r="H110" s="229">
        <v>50.0</v>
      </c>
      <c r="I110" s="229">
        <v>50.0</v>
      </c>
      <c r="J110" s="229" t="str">
        <f>H110/Main!$D$9</f>
        <v>50</v>
      </c>
      <c r="K110" s="229" t="str">
        <f>I110/Main!$D$10</f>
        <v>50</v>
      </c>
      <c r="L110" s="229" t="str">
        <f t="shared" si="6"/>
        <v>1</v>
      </c>
      <c r="M110" s="229">
        <v>1.0</v>
      </c>
      <c r="N110" s="231">
        <v>1000.0</v>
      </c>
      <c r="O110" s="231">
        <v>330000.0</v>
      </c>
      <c r="P110" s="230"/>
      <c r="Q110" s="231"/>
      <c r="R110" s="230"/>
      <c r="S110" s="232"/>
      <c r="T110" s="232"/>
      <c r="U110" s="230"/>
      <c r="V110" s="230"/>
      <c r="W110" s="232"/>
      <c r="X110" s="232"/>
      <c r="Y110" s="230"/>
      <c r="Z110" s="230"/>
      <c r="AA110" s="230"/>
      <c r="AB110" s="230"/>
      <c r="AC110" s="334" t="s">
        <v>920</v>
      </c>
      <c r="AD110" s="225">
        <v>80.0</v>
      </c>
      <c r="AE110" s="225">
        <v>0.0</v>
      </c>
      <c r="AF110" s="225">
        <v>0.0</v>
      </c>
      <c r="AG110" s="225">
        <v>0.0</v>
      </c>
      <c r="AH110" s="225">
        <v>30.0</v>
      </c>
      <c r="AI110" s="225">
        <v>0.0</v>
      </c>
      <c r="AJ110" s="225">
        <v>0.0</v>
      </c>
      <c r="AK110" s="309">
        <v>5.0</v>
      </c>
      <c r="AL110" s="225">
        <v>0.0</v>
      </c>
      <c r="AM110" s="225">
        <v>0.0</v>
      </c>
      <c r="AN110" s="225">
        <v>0.0</v>
      </c>
      <c r="AO110" s="225">
        <v>5.0</v>
      </c>
      <c r="AP110" s="225">
        <v>0.0</v>
      </c>
      <c r="AQ110" s="225">
        <v>0.0</v>
      </c>
      <c r="AR110" s="225">
        <v>0.0</v>
      </c>
      <c r="AS110" s="225">
        <v>0.0</v>
      </c>
      <c r="AT110" s="225">
        <v>0.0</v>
      </c>
      <c r="AU110" s="225">
        <v>0.0</v>
      </c>
      <c r="AV110" s="225">
        <v>0.0</v>
      </c>
      <c r="AW110" s="225">
        <v>0.0</v>
      </c>
      <c r="AX110" s="225">
        <v>0.0</v>
      </c>
      <c r="AY110" s="236" t="str">
        <f t="shared" ref="AY110:BS110" si="445">IF(AD110 = 0, "", AD110)</f>
        <v>80</v>
      </c>
      <c r="AZ110" s="227" t="str">
        <f t="shared" si="445"/>
        <v/>
      </c>
      <c r="BA110" s="227" t="str">
        <f t="shared" si="445"/>
        <v/>
      </c>
      <c r="BB110" s="227" t="str">
        <f t="shared" si="445"/>
        <v/>
      </c>
      <c r="BC110" s="227" t="str">
        <f t="shared" si="445"/>
        <v>30</v>
      </c>
      <c r="BD110" s="227" t="str">
        <f t="shared" si="445"/>
        <v/>
      </c>
      <c r="BE110" s="227" t="str">
        <f t="shared" si="445"/>
        <v/>
      </c>
      <c r="BF110" s="237" t="str">
        <f t="shared" si="445"/>
        <v>5</v>
      </c>
      <c r="BG110" s="227" t="str">
        <f t="shared" si="445"/>
        <v/>
      </c>
      <c r="BH110" s="227" t="str">
        <f t="shared" si="445"/>
        <v/>
      </c>
      <c r="BI110" s="227" t="str">
        <f t="shared" si="445"/>
        <v/>
      </c>
      <c r="BJ110" s="227" t="str">
        <f t="shared" si="445"/>
        <v>5</v>
      </c>
      <c r="BK110" s="227" t="str">
        <f t="shared" si="445"/>
        <v/>
      </c>
      <c r="BL110" s="227" t="str">
        <f t="shared" si="445"/>
        <v/>
      </c>
      <c r="BM110" s="227" t="str">
        <f t="shared" si="445"/>
        <v/>
      </c>
      <c r="BN110" s="227" t="str">
        <f t="shared" si="445"/>
        <v/>
      </c>
      <c r="BO110" s="227" t="str">
        <f t="shared" si="445"/>
        <v/>
      </c>
      <c r="BP110" s="227" t="str">
        <f t="shared" si="445"/>
        <v/>
      </c>
      <c r="BQ110" s="227" t="str">
        <f t="shared" si="445"/>
        <v/>
      </c>
      <c r="BR110" s="227" t="str">
        <f t="shared" si="445"/>
        <v/>
      </c>
      <c r="BS110" s="238" t="str">
        <f t="shared" si="445"/>
        <v/>
      </c>
      <c r="BT110" s="239" t="str">
        <f>$AY110*Assembly!Y$4+$AZ110*Assembly!Y$5+$BA110*Assembly!Y$6+$BB110*Assembly!Y$7+$BC110*Assembly!Y$8+$BD110*Assembly!Y$9+$BE110*Assembly!Y$10+$BF110*Assembly!Y$11+$BG110*Assembly!Y$12+$BH110*Assembly!Y$13+$BI110*Assembly!Y$14+$BJ110*Assembly!Y$15+$BK110*Assembly!Y$16+$BL110*Assembly!Y$17+$BM110*Assembly!Y$18+$BN110*Assembly!Y$19+$BO110*Assembly!Y$20+$BP110*Assembly!Y$21+$BQ110*Assembly!Y$22+$BR110*Assembly!Y$23+$BS110*Assembly!Y$24</f>
        <v>1,871</v>
      </c>
      <c r="BU110" s="225" t="str">
        <f t="shared" si="8"/>
        <v>120</v>
      </c>
      <c r="BV110" s="225"/>
      <c r="BW110" s="225" t="str">
        <f>$AY110*Assembly!AC$4+$AZ110*Assembly!AC$5+$BA110*Assembly!AC$6+$BB110*Assembly!AC$7+$BC110*Assembly!AC$8+$BD110*Assembly!AC$9+$BE110*Assembly!AC$10+$BF110*Assembly!AC$11+$BG110*Assembly!AC$12+$BH110*Assembly!AC$13+$BI110*Assembly!AC$14+$BJ110*Assembly!AC$15+$BK110*Assembly!AC$16+$BL110*Assembly!AC$17+$BM110*Assembly!AC$18+$BN110*Assembly!AC$19+$BO110*Assembly!AC$20+$BP110*Assembly!AC$21+$BQ110*Assembly!AC$22+$BR110*Assembly!AC$23+$BS110*Assembly!AC$24</f>
        <v>9,055</v>
      </c>
      <c r="BX110" s="240" t="str">
        <f t="shared" si="9"/>
        <v>4.84</v>
      </c>
      <c r="BY110" s="241" t="str">
        <f t="shared" si="10"/>
        <v>580</v>
      </c>
      <c r="BZ110" s="242" t="str">
        <f t="shared" si="11"/>
        <v>75.6</v>
      </c>
      <c r="CA110" s="241" t="str">
        <f t="shared" si="12"/>
        <v>181</v>
      </c>
      <c r="CB110" s="225" t="str">
        <f>$AY110*Assembly!X$4+$AZ110*Assembly!X$5+$BA110*Assembly!X$6+$BB110*Assembly!X$7+$BC110*Assembly!X$8+$BD110*Assembly!X$9+$BE110*Assembly!X$10+$BF110*Assembly!X$11+$BG110*Assembly!X$12+$BH110*Assembly!X$13+$BI110*Assembly!X$14+$BJ110*Assembly!X$15+$BK110*Assembly!X$16+$BL110*Assembly!X$17+$BM110*Assembly!X$18+$BN110*Assembly!X$19+$BO110*Assembly!X$20+$BP110*Assembly!X$21+$BQ110*Assembly!X$22+$BR110*Assembly!X$23+$BS110*Assembly!X$24</f>
        <v>215</v>
      </c>
      <c r="CC110" s="225" t="str">
        <f t="shared" si="13"/>
        <v>33,444</v>
      </c>
      <c r="CD110" s="223" t="str">
        <f t="shared" si="14"/>
        <v>0.0334</v>
      </c>
      <c r="CE110" s="243" t="str">
        <f>$AY110*Assembly!AB$4+$AZ110*Assembly!AB$5+$BA110*Assembly!AB$6+$BB110*Assembly!AB$7+$BC110*Assembly!AB$8+$BD110*Assembly!AB$9+$BE110*Assembly!AB$10+$BF110*Assembly!AB$11+$BG110*Assembly!AB$12+$BH110*Assembly!AB$13+$BI110*Assembly!AB$14+$BJ110*Assembly!AB$15+$BK110*Assembly!AB$16+$BL110*Assembly!AB$17+$BM110*Assembly!AB$18+$BN110*Assembly!AB$19+$BO110*Assembly!AB$20+$BP110*Assembly!AB$21+$BQ110*Assembly!AB$22+$BR110*Assembly!AB$23+$BS110*Assembly!AB$24</f>
        <v>380</v>
      </c>
      <c r="CF110" s="231" t="str">
        <f>$AY110*Assembly!M$4+$AZ110*Assembly!M$5+$BA110*Assembly!M$6+$BB110*Assembly!M$7+$BC110*Assembly!M$8+$BD110*Assembly!M$9+$BE110*Assembly!M$10+$BF110*Assembly!M$11+$BG110*Assembly!M$12+$BH110*Assembly!M$13+$BI110*Assembly!M$14+$BJ110*Assembly!M$15+$BK110*Assembly!M$16+$BL110*Assembly!M$17+$BM110*Assembly!M$18+$BN110*Assembly!M$19+$BO110*Assembly!M$20+$BP110*Assembly!M$21+$BQ110*Assembly!M$22+$BR110*Assembly!M$23+$BS110*Assembly!M$24</f>
        <v>2,043</v>
      </c>
      <c r="CG110" s="231" t="str">
        <f>$AY110*Assembly!N$4+$AZ110*Assembly!N$5+$BA110*Assembly!N$6+$BB110*Assembly!N$7+$BC110*Assembly!N$8+$BD110*Assembly!N$9+$BE110*Assembly!N$10+$BF110*Assembly!N$11+$BG110*Assembly!N$12+$BH110*Assembly!N$13+$BI110*Assembly!N$14+$BJ110*Assembly!N$15+$BK110*Assembly!N$16+$BL110*Assembly!N$17+$BM110*Assembly!N$18+$BN110*Assembly!N$19+$BO110*Assembly!N$20+$BP110*Assembly!N$21+$BQ110*Assembly!N$22+$BR110*Assembly!N$23+$BS110*Assembly!N$24</f>
        <v>25</v>
      </c>
      <c r="CH110" s="231" t="str">
        <f>$AY110*Assembly!O$4+$AZ110*Assembly!O$5+$BA110*Assembly!O$6+$BB110*Assembly!O$7+$BC110*Assembly!O$8+$BD110*Assembly!O$9+$BE110*Assembly!O$10+$BF110*Assembly!O$11+$BG110*Assembly!O$12+$BH110*Assembly!O$13+$BI110*Assembly!O$14+$BJ110*Assembly!O$15+$BK110*Assembly!O$16+$BL110*Assembly!O$17+$BM110*Assembly!O$18+$BN110*Assembly!O$19+$BO110*Assembly!O$20+$BP110*Assembly!O$21+$BQ110*Assembly!O$22+$BR110*Assembly!O$23+$BS110*Assembly!O$24</f>
        <v>15</v>
      </c>
      <c r="CI110" s="229" t="str">
        <f>$AY110*Assembly!P$4+$AZ110*Assembly!P$5+$BA110*Assembly!P$6+$BB110*Assembly!P$7+$BC110*Assembly!P$8+$BD110*Assembly!P$9+$BE110*Assembly!P$10+$BF110*Assembly!P$11+$BG110*Assembly!P$12+$BH110*Assembly!P$13+$BI110*Assembly!P$14+$BJ110*Assembly!P$15+$BK110*Assembly!P$16+$BL110*Assembly!P$17+$BM110*Assembly!P$18+$BN110*Assembly!P$19+$BO110*Assembly!P$20+$BP110*Assembly!P$21+$BQ110*Assembly!P$22+$BR110*Assembly!P$23+$BS110*Assembly!P$24</f>
        <v>0</v>
      </c>
      <c r="CJ110" s="229" t="str">
        <f>$AY110*Assembly!Q$4+$AZ110*Assembly!Q$5+$BA110*Assembly!Q$6+$BB110*Assembly!Q$7+$BC110*Assembly!Q$8+$BD110*Assembly!Q$9+$BE110*Assembly!Q$10+$BF110*Assembly!Q$11+$BG110*Assembly!Q$12+$BH110*Assembly!Q$13+$BI110*Assembly!Q$14+$BJ110*Assembly!Q$15+$BK110*Assembly!Q$16+$BL110*Assembly!Q$17+$BM110*Assembly!Q$18+$BN110*Assembly!Q$19+$BO110*Assembly!Q$20+$BP110*Assembly!Q$21+$BQ110*Assembly!Q$22+$BR110*Assembly!Q$23+$BS110*Assembly!Q$24</f>
        <v>1</v>
      </c>
      <c r="CK110" s="231" t="str">
        <f>$AY110*Assembly!R$4+$AZ110*Assembly!R$5+$BA110*Assembly!R$6+$BB110*Assembly!R$7+$BC110*Assembly!R$8+$BD110*Assembly!R$9+$BE110*Assembly!R$10+$BF110*Assembly!R$11+$BG110*Assembly!R$12+$BH110*Assembly!R$13+$BI110*Assembly!R$14+$BJ110*Assembly!R$15+$BK110*Assembly!R$16+$BL110*Assembly!R$17+$BM110*Assembly!R$18+$BN110*Assembly!R$19+$BO110*Assembly!R$20+$BP110*Assembly!R$21+$BQ110*Assembly!R$22+$BR110*Assembly!R$23+$BS110*Assembly!R$24</f>
        <v>0</v>
      </c>
      <c r="CL110" s="229" t="str">
        <f>$AY110*Assembly!S$4+$AZ110*Assembly!S$5+$BA110*Assembly!S$6+$BB110*Assembly!S$7+$BC110*Assembly!S$8+$BD110*Assembly!S$9+$BE110*Assembly!S$10+$BF110*Assembly!S$11+$BG110*Assembly!S$12+$BH110*Assembly!S$13+$BI110*Assembly!S$14+$BJ110*Assembly!S$15+$BK110*Assembly!S$16+$BL110*Assembly!S$17+$BM110*Assembly!S$18+$BN110*Assembly!S$19+$BO110*Assembly!S$20+$BP110*Assembly!S$21+$BQ110*Assembly!S$22+$BR110*Assembly!S$23+$BS110*Assembly!S$24</f>
        <v>0</v>
      </c>
      <c r="CM110" s="229" t="str">
        <f>$AY110*Assembly!T$4+$AZ110*Assembly!T$5+$BA110*Assembly!T$6+$BB110*Assembly!T$7+$BC110*Assembly!T$8+$BD110*Assembly!T$9+$BE110*Assembly!T$10+$BF110*Assembly!T$11+$BG110*Assembly!T$12+$BH110*Assembly!T$13+$BI110*Assembly!T$14+$BJ110*Assembly!T$15+$BK110*Assembly!T$16+$BL110*Assembly!T$17+$BM110*Assembly!T$18+$BN110*Assembly!T$19+$BO110*Assembly!T$20+$BP110*Assembly!T$21+$BQ110*Assembly!T$22+$BR110*Assembly!T$23+$BS110*Assembly!T$24</f>
        <v>0</v>
      </c>
      <c r="CN110" s="229" t="str">
        <f>$AY110*Assembly!U$4+$AZ110*Assembly!U$5+$BA110*Assembly!U$6+$BB110*Assembly!U$7+$BC110*Assembly!U$8+$BD110*Assembly!U$9+$BE110*Assembly!U$10+$BF110*Assembly!U$11+$BG110*Assembly!U$12+$BH110*Assembly!U$13+$BI110*Assembly!U$14+$BJ110*Assembly!U$15+$BK110*Assembly!U$16+$BL110*Assembly!U$17+$BM110*Assembly!U$18+$BN110*Assembly!U$19+$BO110*Assembly!U$20+$BP110*Assembly!U$21+$BQ110*Assembly!U$22+$BR110*Assembly!U$23+$BS110*Assembly!U$24</f>
        <v>0</v>
      </c>
      <c r="CO110" s="231" t="str">
        <f>$AY110*Assembly!V$4+$AZ110*Assembly!V$5+$BA110*Assembly!V$6+$BB110*Assembly!V$7+$BC110*Assembly!V$8+$BD110*Assembly!V$9+$BE110*Assembly!V$10+$BF110*Assembly!V$11+$BG110*Assembly!V$12+$BH110*Assembly!V$13+$BI110*Assembly!V$14+$BJ110*Assembly!V$15+$BK110*Assembly!V$16+$BL110*Assembly!V$17+$BM110*Assembly!V$18+$BN110*Assembly!V$19+$BO110*Assembly!V$20+$BP110*Assembly!V$21+$BQ110*Assembly!V$22+$BR110*Assembly!V$23+$BS110*Assembly!V$24</f>
        <v>0</v>
      </c>
      <c r="CP110" s="231" t="str">
        <f>CF110*Refining!$F$3</f>
        <v>3,647</v>
      </c>
      <c r="CQ110" s="231" t="str">
        <f>CG110*Refining!$F$4</f>
        <v>78</v>
      </c>
      <c r="CR110" s="231" t="str">
        <f>CH110*Refining!$F$5</f>
        <v>63</v>
      </c>
      <c r="CS110" s="231" t="str">
        <f>CI110*Refining!$F$6</f>
        <v>0</v>
      </c>
      <c r="CT110" s="231" t="str">
        <f>CJ110*Refining!$F$7</f>
        <v>2</v>
      </c>
      <c r="CU110" s="231" t="str">
        <f>CK110*Refining!$F$8</f>
        <v>0</v>
      </c>
      <c r="CV110" s="231" t="str">
        <f>CL110*Refining!$F$9</f>
        <v>0</v>
      </c>
      <c r="CW110" s="231" t="str">
        <f>CM110*Refining!$F$10</f>
        <v>0</v>
      </c>
      <c r="CX110" s="231" t="str">
        <f>CN110*Refining!$F$11</f>
        <v>0</v>
      </c>
      <c r="CY110" s="231" t="str">
        <f>CO110*Refining!$F$12</f>
        <v>0</v>
      </c>
      <c r="CZ110" s="244" t="str">
        <f t="shared" ref="CZ110:DS110" si="446">IF(CF110 = 0, "", CF110)</f>
        <v>2,043</v>
      </c>
      <c r="DA110" s="245" t="str">
        <f t="shared" si="446"/>
        <v>25</v>
      </c>
      <c r="DB110" s="245" t="str">
        <f t="shared" si="446"/>
        <v>15</v>
      </c>
      <c r="DC110" s="245" t="str">
        <f t="shared" si="446"/>
        <v/>
      </c>
      <c r="DD110" s="245" t="str">
        <f t="shared" si="446"/>
        <v>1</v>
      </c>
      <c r="DE110" s="245" t="str">
        <f t="shared" si="446"/>
        <v/>
      </c>
      <c r="DF110" s="245" t="str">
        <f t="shared" si="446"/>
        <v/>
      </c>
      <c r="DG110" s="245" t="str">
        <f t="shared" si="446"/>
        <v/>
      </c>
      <c r="DH110" s="245" t="str">
        <f t="shared" si="446"/>
        <v/>
      </c>
      <c r="DI110" s="246" t="str">
        <f t="shared" si="446"/>
        <v/>
      </c>
      <c r="DJ110" s="244" t="str">
        <f t="shared" si="446"/>
        <v>3,647</v>
      </c>
      <c r="DK110" s="245" t="str">
        <f t="shared" si="446"/>
        <v>78</v>
      </c>
      <c r="DL110" s="245" t="str">
        <f t="shared" si="446"/>
        <v>63</v>
      </c>
      <c r="DM110" s="245" t="str">
        <f t="shared" si="446"/>
        <v/>
      </c>
      <c r="DN110" s="247" t="str">
        <f t="shared" si="446"/>
        <v>1.8</v>
      </c>
      <c r="DO110" s="245" t="str">
        <f t="shared" si="446"/>
        <v/>
      </c>
      <c r="DP110" s="245" t="str">
        <f t="shared" si="446"/>
        <v/>
      </c>
      <c r="DQ110" s="245" t="str">
        <f t="shared" si="446"/>
        <v/>
      </c>
      <c r="DR110" s="245" t="str">
        <f t="shared" si="446"/>
        <v/>
      </c>
      <c r="DS110" s="246" t="str">
        <f t="shared" si="446"/>
        <v/>
      </c>
      <c r="DT110" s="248" t="str">
        <f t="shared" si="16"/>
        <v>2,084</v>
      </c>
      <c r="DU110" s="249" t="str">
        <f t="shared" si="17"/>
        <v>3,790</v>
      </c>
      <c r="DV110" s="225" t="str">
        <f>CZ110*'Ores &amp; Ingots'!$C$3+DA110*'Ores &amp; Ingots'!$C$4+DB110*'Ores &amp; Ingots'!$C$5+DC110*'Ores &amp; Ingots'!$C$6+DD110*'Ores &amp; Ingots'!$C$7+DE110*'Ores &amp; Ingots'!$C$8+DF110*'Ores &amp; Ingots'!$C$9+DG110*'Ores &amp; Ingots'!$C$10+DH110*'Ores &amp; Ingots'!$C$11+DI110*'Ores &amp; Ingots'!$C$12</f>
        <v>264</v>
      </c>
      <c r="DW110" s="225" t="str">
        <f>DJ110*'Ores &amp; Ingots'!$B$3+DK110*'Ores &amp; Ingots'!$B$4+DL110*'Ores &amp; Ingots'!$B$5+DM110*'Ores &amp; Ingots'!$B$6+DN110*'Ores &amp; Ingots'!$B$7+DO110*'Ores &amp; Ingots'!$B$8+DP110*'Ores &amp; Ingots'!$B$9+DQ110*'Ores &amp; Ingots'!$B$10+DR110*'Ores &amp; Ingots'!$B$11+DS110*'Ores &amp; Ingots'!$B$12</f>
        <v>1,402</v>
      </c>
      <c r="DX110" s="249" t="str">
        <f>CZ110*Refining!$G$3+DA110*Refining!$G$4+DB110*Refining!$G$5+DC110*Refining!$G$6+DD110*Refining!$G$7+DE110*Refining!$G$8+DF110*Refining!$G$9+DG110*Refining!$G$10+DH110*Refining!$G$11+DI110*Refining!$G$12</f>
        <v>454</v>
      </c>
      <c r="DY110" s="249" t="str">
        <f t="shared" si="18"/>
        <v>70,561</v>
      </c>
      <c r="DZ110" s="250" t="str">
        <f t="shared" si="19"/>
        <v>0.0706</v>
      </c>
      <c r="EA110" s="248" t="str">
        <f t="shared" si="20"/>
        <v>719</v>
      </c>
      <c r="EB110" s="251" t="str">
        <f t="shared" ref="EB110:EC110" si="447">EA110/60</f>
        <v>12.0</v>
      </c>
      <c r="EC110" s="251" t="str">
        <f t="shared" si="447"/>
        <v>0.2</v>
      </c>
      <c r="ED110" s="248" t="str">
        <f t="shared" si="22"/>
        <v>104,005</v>
      </c>
      <c r="EE110" s="251" t="str">
        <f t="shared" ref="EE110:EF110" si="448">ED110/1000</f>
        <v>104.0</v>
      </c>
      <c r="EF110" s="252" t="str">
        <f t="shared" si="448"/>
        <v>0.10</v>
      </c>
      <c r="EG110" s="223" t="str">
        <f t="shared" si="24"/>
        <v>0.1040</v>
      </c>
      <c r="EH110" s="224" t="str">
        <f t="shared" si="25"/>
        <v>0:11:59</v>
      </c>
      <c r="EI110" s="225">
        <v>584.0</v>
      </c>
    </row>
    <row r="111">
      <c r="A111" s="42"/>
      <c r="B111" s="297" t="s">
        <v>993</v>
      </c>
      <c r="C111" s="262" t="s">
        <v>885</v>
      </c>
      <c r="D111" s="262">
        <v>1.0</v>
      </c>
      <c r="E111" s="262">
        <v>1.0</v>
      </c>
      <c r="F111" s="262">
        <v>1.0</v>
      </c>
      <c r="G111" s="315" t="str">
        <f t="shared" si="5"/>
        <v>0.1</v>
      </c>
      <c r="H111" s="316">
        <v>50.0</v>
      </c>
      <c r="I111" s="316">
        <v>50.0</v>
      </c>
      <c r="J111" s="316" t="str">
        <f>H111/Main!$D$9</f>
        <v>50</v>
      </c>
      <c r="K111" s="316" t="str">
        <f>I111/Main!$D$10</f>
        <v>50</v>
      </c>
      <c r="L111" s="316" t="str">
        <f t="shared" si="6"/>
        <v>1</v>
      </c>
      <c r="M111" s="316">
        <v>1.0</v>
      </c>
      <c r="N111" s="318">
        <v>1000.0</v>
      </c>
      <c r="O111" s="318">
        <v>330000.0</v>
      </c>
      <c r="P111" s="317"/>
      <c r="Q111" s="318"/>
      <c r="R111" s="317"/>
      <c r="S111" s="319"/>
      <c r="T111" s="319"/>
      <c r="U111" s="317"/>
      <c r="V111" s="317"/>
      <c r="W111" s="319"/>
      <c r="X111" s="319"/>
      <c r="Y111" s="317"/>
      <c r="Z111" s="317"/>
      <c r="AA111" s="317"/>
      <c r="AB111" s="317"/>
      <c r="AC111" s="337"/>
      <c r="AD111" s="275">
        <v>8.0</v>
      </c>
      <c r="AE111" s="275">
        <v>0.0</v>
      </c>
      <c r="AF111" s="275">
        <v>0.0</v>
      </c>
      <c r="AG111" s="275">
        <v>0.0</v>
      </c>
      <c r="AH111" s="275">
        <v>10.0</v>
      </c>
      <c r="AI111" s="275">
        <v>0.0</v>
      </c>
      <c r="AJ111" s="275">
        <v>0.0</v>
      </c>
      <c r="AK111" s="321">
        <v>5.0</v>
      </c>
      <c r="AL111" s="275">
        <v>0.0</v>
      </c>
      <c r="AM111" s="275">
        <v>0.0</v>
      </c>
      <c r="AN111" s="275">
        <v>0.0</v>
      </c>
      <c r="AO111" s="275">
        <v>2.0</v>
      </c>
      <c r="AP111" s="275">
        <v>0.0</v>
      </c>
      <c r="AQ111" s="275">
        <v>0.0</v>
      </c>
      <c r="AR111" s="275">
        <v>0.0</v>
      </c>
      <c r="AS111" s="275">
        <v>0.0</v>
      </c>
      <c r="AT111" s="275">
        <v>0.0</v>
      </c>
      <c r="AU111" s="275">
        <v>0.0</v>
      </c>
      <c r="AV111" s="275">
        <v>0.0</v>
      </c>
      <c r="AW111" s="275">
        <v>0.0</v>
      </c>
      <c r="AX111" s="275">
        <v>0.0</v>
      </c>
      <c r="AY111" s="271" t="str">
        <f t="shared" ref="AY111:BS111" si="449">IF(AD111 = 0, "", AD111)</f>
        <v>8</v>
      </c>
      <c r="AZ111" s="262" t="str">
        <f t="shared" si="449"/>
        <v/>
      </c>
      <c r="BA111" s="262" t="str">
        <f t="shared" si="449"/>
        <v/>
      </c>
      <c r="BB111" s="262" t="str">
        <f t="shared" si="449"/>
        <v/>
      </c>
      <c r="BC111" s="262" t="str">
        <f t="shared" si="449"/>
        <v>10</v>
      </c>
      <c r="BD111" s="262" t="str">
        <f t="shared" si="449"/>
        <v/>
      </c>
      <c r="BE111" s="262" t="str">
        <f t="shared" si="449"/>
        <v/>
      </c>
      <c r="BF111" s="272" t="str">
        <f t="shared" si="449"/>
        <v>5</v>
      </c>
      <c r="BG111" s="262" t="str">
        <f t="shared" si="449"/>
        <v/>
      </c>
      <c r="BH111" s="262" t="str">
        <f t="shared" si="449"/>
        <v/>
      </c>
      <c r="BI111" s="262" t="str">
        <f t="shared" si="449"/>
        <v/>
      </c>
      <c r="BJ111" s="262" t="str">
        <f t="shared" si="449"/>
        <v>2</v>
      </c>
      <c r="BK111" s="262" t="str">
        <f t="shared" si="449"/>
        <v/>
      </c>
      <c r="BL111" s="262" t="str">
        <f t="shared" si="449"/>
        <v/>
      </c>
      <c r="BM111" s="262" t="str">
        <f t="shared" si="449"/>
        <v/>
      </c>
      <c r="BN111" s="262" t="str">
        <f t="shared" si="449"/>
        <v/>
      </c>
      <c r="BO111" s="262" t="str">
        <f t="shared" si="449"/>
        <v/>
      </c>
      <c r="BP111" s="262" t="str">
        <f t="shared" si="449"/>
        <v/>
      </c>
      <c r="BQ111" s="262" t="str">
        <f t="shared" si="449"/>
        <v/>
      </c>
      <c r="BR111" s="262" t="str">
        <f t="shared" si="449"/>
        <v/>
      </c>
      <c r="BS111" s="273" t="str">
        <f t="shared" si="449"/>
        <v/>
      </c>
      <c r="BT111" s="274" t="str">
        <f>$AY111*Assembly!Y$4+$AZ111*Assembly!Y$5+$BA111*Assembly!Y$6+$BB111*Assembly!Y$7+$BC111*Assembly!Y$8+$BD111*Assembly!Y$9+$BE111*Assembly!Y$10+$BF111*Assembly!Y$11+$BG111*Assembly!Y$12+$BH111*Assembly!Y$13+$BI111*Assembly!Y$14+$BJ111*Assembly!Y$15+$BK111*Assembly!Y$16+$BL111*Assembly!Y$17+$BM111*Assembly!Y$18+$BN111*Assembly!Y$19+$BO111*Assembly!Y$20+$BP111*Assembly!Y$21+$BQ111*Assembly!Y$22+$BR111*Assembly!Y$23+$BS111*Assembly!Y$24</f>
        <v>253</v>
      </c>
      <c r="BU111" s="275" t="str">
        <f t="shared" si="8"/>
        <v>2,024</v>
      </c>
      <c r="BV111" s="275"/>
      <c r="BW111" s="275" t="str">
        <f>$AY111*Assembly!AC$4+$AZ111*Assembly!AC$5+$BA111*Assembly!AC$6+$BB111*Assembly!AC$7+$BC111*Assembly!AC$8+$BD111*Assembly!AC$9+$BE111*Assembly!AC$10+$BF111*Assembly!AC$11+$BG111*Assembly!AC$12+$BH111*Assembly!AC$13+$BI111*Assembly!AC$14+$BJ111*Assembly!AC$15+$BK111*Assembly!AC$16+$BL111*Assembly!AC$17+$BM111*Assembly!AC$18+$BN111*Assembly!AC$19+$BO111*Assembly!AC$20+$BP111*Assembly!AC$21+$BQ111*Assembly!AC$22+$BR111*Assembly!AC$23+$BS111*Assembly!AC$24</f>
        <v>1,165</v>
      </c>
      <c r="BX111" s="276" t="str">
        <f t="shared" si="9"/>
        <v>4.60</v>
      </c>
      <c r="BY111" s="277" t="str">
        <f t="shared" si="10"/>
        <v>9320</v>
      </c>
      <c r="BZ111" s="278" t="str">
        <f t="shared" si="11"/>
        <v>0.6</v>
      </c>
      <c r="CA111" s="277" t="str">
        <f t="shared" si="12"/>
        <v>23</v>
      </c>
      <c r="CB111" s="275" t="str">
        <f>$AY111*Assembly!X$4+$AZ111*Assembly!X$5+$BA111*Assembly!X$6+$BB111*Assembly!X$7+$BC111*Assembly!X$8+$BD111*Assembly!X$9+$BE111*Assembly!X$10+$BF111*Assembly!X$11+$BG111*Assembly!X$12+$BH111*Assembly!X$13+$BI111*Assembly!X$14+$BJ111*Assembly!X$15+$BK111*Assembly!X$16+$BL111*Assembly!X$17+$BM111*Assembly!X$18+$BN111*Assembly!X$19+$BO111*Assembly!X$20+$BP111*Assembly!X$21+$BQ111*Assembly!X$22+$BR111*Assembly!X$23+$BS111*Assembly!X$24</f>
        <v>57</v>
      </c>
      <c r="CC111" s="275" t="str">
        <f t="shared" si="13"/>
        <v>8,867</v>
      </c>
      <c r="CD111" s="279" t="str">
        <f t="shared" si="14"/>
        <v>0.0089</v>
      </c>
      <c r="CE111" s="280" t="str">
        <f>$AY111*Assembly!AB$4+$AZ111*Assembly!AB$5+$BA111*Assembly!AB$6+$BB111*Assembly!AB$7+$BC111*Assembly!AB$8+$BD111*Assembly!AB$9+$BE111*Assembly!AB$10+$BF111*Assembly!AB$11+$BG111*Assembly!AB$12+$BH111*Assembly!AB$13+$BI111*Assembly!AB$14+$BJ111*Assembly!AB$15+$BK111*Assembly!AB$16+$BL111*Assembly!AB$17+$BM111*Assembly!AB$18+$BN111*Assembly!AB$19+$BO111*Assembly!AB$20+$BP111*Assembly!AB$21+$BQ111*Assembly!AB$22+$BR111*Assembly!AB$23+$BS111*Assembly!AB$24</f>
        <v>79</v>
      </c>
      <c r="CF111" s="318" t="str">
        <f>$AY111*Assembly!M$4+$AZ111*Assembly!M$5+$BA111*Assembly!M$6+$BB111*Assembly!M$7+$BC111*Assembly!M$8+$BD111*Assembly!M$9+$BE111*Assembly!M$10+$BF111*Assembly!M$11+$BG111*Assembly!M$12+$BH111*Assembly!M$13+$BI111*Assembly!M$14+$BJ111*Assembly!M$15+$BK111*Assembly!M$16+$BL111*Assembly!M$17+$BM111*Assembly!M$18+$BN111*Assembly!M$19+$BO111*Assembly!M$20+$BP111*Assembly!M$21+$BQ111*Assembly!M$22+$BR111*Assembly!M$23+$BS111*Assembly!M$24</f>
        <v>295</v>
      </c>
      <c r="CG111" s="318" t="str">
        <f>$AY111*Assembly!N$4+$AZ111*Assembly!N$5+$BA111*Assembly!N$6+$BB111*Assembly!N$7+$BC111*Assembly!N$8+$BD111*Assembly!N$9+$BE111*Assembly!N$10+$BF111*Assembly!N$11+$BG111*Assembly!N$12+$BH111*Assembly!N$13+$BI111*Assembly!N$14+$BJ111*Assembly!N$15+$BK111*Assembly!N$16+$BL111*Assembly!N$17+$BM111*Assembly!N$18+$BN111*Assembly!N$19+$BO111*Assembly!N$20+$BP111*Assembly!N$21+$BQ111*Assembly!N$22+$BR111*Assembly!N$23+$BS111*Assembly!N$24</f>
        <v>10</v>
      </c>
      <c r="CH111" s="318" t="str">
        <f>$AY111*Assembly!O$4+$AZ111*Assembly!O$5+$BA111*Assembly!O$6+$BB111*Assembly!O$7+$BC111*Assembly!O$8+$BD111*Assembly!O$9+$BE111*Assembly!O$10+$BF111*Assembly!O$11+$BG111*Assembly!O$12+$BH111*Assembly!O$13+$BI111*Assembly!O$14+$BJ111*Assembly!O$15+$BK111*Assembly!O$16+$BL111*Assembly!O$17+$BM111*Assembly!O$18+$BN111*Assembly!O$19+$BO111*Assembly!O$20+$BP111*Assembly!O$21+$BQ111*Assembly!O$22+$BR111*Assembly!O$23+$BS111*Assembly!O$24</f>
        <v>6</v>
      </c>
      <c r="CI111" s="316" t="str">
        <f>$AY111*Assembly!P$4+$AZ111*Assembly!P$5+$BA111*Assembly!P$6+$BB111*Assembly!P$7+$BC111*Assembly!P$8+$BD111*Assembly!P$9+$BE111*Assembly!P$10+$BF111*Assembly!P$11+$BG111*Assembly!P$12+$BH111*Assembly!P$13+$BI111*Assembly!P$14+$BJ111*Assembly!P$15+$BK111*Assembly!P$16+$BL111*Assembly!P$17+$BM111*Assembly!P$18+$BN111*Assembly!P$19+$BO111*Assembly!P$20+$BP111*Assembly!P$21+$BQ111*Assembly!P$22+$BR111*Assembly!P$23+$BS111*Assembly!P$24</f>
        <v>0</v>
      </c>
      <c r="CJ111" s="316" t="str">
        <f>$AY111*Assembly!Q$4+$AZ111*Assembly!Q$5+$BA111*Assembly!Q$6+$BB111*Assembly!Q$7+$BC111*Assembly!Q$8+$BD111*Assembly!Q$9+$BE111*Assembly!Q$10+$BF111*Assembly!Q$11+$BG111*Assembly!Q$12+$BH111*Assembly!Q$13+$BI111*Assembly!Q$14+$BJ111*Assembly!Q$15+$BK111*Assembly!Q$16+$BL111*Assembly!Q$17+$BM111*Assembly!Q$18+$BN111*Assembly!Q$19+$BO111*Assembly!Q$20+$BP111*Assembly!Q$21+$BQ111*Assembly!Q$22+$BR111*Assembly!Q$23+$BS111*Assembly!Q$24</f>
        <v>1</v>
      </c>
      <c r="CK111" s="318" t="str">
        <f>$AY111*Assembly!R$4+$AZ111*Assembly!R$5+$BA111*Assembly!R$6+$BB111*Assembly!R$7+$BC111*Assembly!R$8+$BD111*Assembly!R$9+$BE111*Assembly!R$10+$BF111*Assembly!R$11+$BG111*Assembly!R$12+$BH111*Assembly!R$13+$BI111*Assembly!R$14+$BJ111*Assembly!R$15+$BK111*Assembly!R$16+$BL111*Assembly!R$17+$BM111*Assembly!R$18+$BN111*Assembly!R$19+$BO111*Assembly!R$20+$BP111*Assembly!R$21+$BQ111*Assembly!R$22+$BR111*Assembly!R$23+$BS111*Assembly!R$24</f>
        <v>0</v>
      </c>
      <c r="CL111" s="316" t="str">
        <f>$AY111*Assembly!S$4+$AZ111*Assembly!S$5+$BA111*Assembly!S$6+$BB111*Assembly!S$7+$BC111*Assembly!S$8+$BD111*Assembly!S$9+$BE111*Assembly!S$10+$BF111*Assembly!S$11+$BG111*Assembly!S$12+$BH111*Assembly!S$13+$BI111*Assembly!S$14+$BJ111*Assembly!S$15+$BK111*Assembly!S$16+$BL111*Assembly!S$17+$BM111*Assembly!S$18+$BN111*Assembly!S$19+$BO111*Assembly!S$20+$BP111*Assembly!S$21+$BQ111*Assembly!S$22+$BR111*Assembly!S$23+$BS111*Assembly!S$24</f>
        <v>0</v>
      </c>
      <c r="CM111" s="316" t="str">
        <f>$AY111*Assembly!T$4+$AZ111*Assembly!T$5+$BA111*Assembly!T$6+$BB111*Assembly!T$7+$BC111*Assembly!T$8+$BD111*Assembly!T$9+$BE111*Assembly!T$10+$BF111*Assembly!T$11+$BG111*Assembly!T$12+$BH111*Assembly!T$13+$BI111*Assembly!T$14+$BJ111*Assembly!T$15+$BK111*Assembly!T$16+$BL111*Assembly!T$17+$BM111*Assembly!T$18+$BN111*Assembly!T$19+$BO111*Assembly!T$20+$BP111*Assembly!T$21+$BQ111*Assembly!T$22+$BR111*Assembly!T$23+$BS111*Assembly!T$24</f>
        <v>0</v>
      </c>
      <c r="CN111" s="316" t="str">
        <f>$AY111*Assembly!U$4+$AZ111*Assembly!U$5+$BA111*Assembly!U$6+$BB111*Assembly!U$7+$BC111*Assembly!U$8+$BD111*Assembly!U$9+$BE111*Assembly!U$10+$BF111*Assembly!U$11+$BG111*Assembly!U$12+$BH111*Assembly!U$13+$BI111*Assembly!U$14+$BJ111*Assembly!U$15+$BK111*Assembly!U$16+$BL111*Assembly!U$17+$BM111*Assembly!U$18+$BN111*Assembly!U$19+$BO111*Assembly!U$20+$BP111*Assembly!U$21+$BQ111*Assembly!U$22+$BR111*Assembly!U$23+$BS111*Assembly!U$24</f>
        <v>0</v>
      </c>
      <c r="CO111" s="318" t="str">
        <f>$AY111*Assembly!V$4+$AZ111*Assembly!V$5+$BA111*Assembly!V$6+$BB111*Assembly!V$7+$BC111*Assembly!V$8+$BD111*Assembly!V$9+$BE111*Assembly!V$10+$BF111*Assembly!V$11+$BG111*Assembly!V$12+$BH111*Assembly!V$13+$BI111*Assembly!V$14+$BJ111*Assembly!V$15+$BK111*Assembly!V$16+$BL111*Assembly!V$17+$BM111*Assembly!V$18+$BN111*Assembly!V$19+$BO111*Assembly!V$20+$BP111*Assembly!V$21+$BQ111*Assembly!V$22+$BR111*Assembly!V$23+$BS111*Assembly!V$24</f>
        <v>0</v>
      </c>
      <c r="CP111" s="318" t="str">
        <f>CF111*Refining!$F$3</f>
        <v>526</v>
      </c>
      <c r="CQ111" s="318" t="str">
        <f>CG111*Refining!$F$4</f>
        <v>31</v>
      </c>
      <c r="CR111" s="318" t="str">
        <f>CH111*Refining!$F$5</f>
        <v>25</v>
      </c>
      <c r="CS111" s="318" t="str">
        <f>CI111*Refining!$F$6</f>
        <v>0</v>
      </c>
      <c r="CT111" s="318" t="str">
        <f>CJ111*Refining!$F$7</f>
        <v>2</v>
      </c>
      <c r="CU111" s="318" t="str">
        <f>CK111*Refining!$F$8</f>
        <v>0</v>
      </c>
      <c r="CV111" s="318" t="str">
        <f>CL111*Refining!$F$9</f>
        <v>0</v>
      </c>
      <c r="CW111" s="318" t="str">
        <f>CM111*Refining!$F$10</f>
        <v>0</v>
      </c>
      <c r="CX111" s="318" t="str">
        <f>CN111*Refining!$F$11</f>
        <v>0</v>
      </c>
      <c r="CY111" s="318" t="str">
        <f>CO111*Refining!$F$12</f>
        <v>0</v>
      </c>
      <c r="CZ111" s="281" t="str">
        <f t="shared" ref="CZ111:DS111" si="450">IF(CF111 = 0, "", CF111)</f>
        <v>295</v>
      </c>
      <c r="DA111" s="282" t="str">
        <f t="shared" si="450"/>
        <v>10</v>
      </c>
      <c r="DB111" s="282" t="str">
        <f t="shared" si="450"/>
        <v>6</v>
      </c>
      <c r="DC111" s="282" t="str">
        <f t="shared" si="450"/>
        <v/>
      </c>
      <c r="DD111" s="282" t="str">
        <f t="shared" si="450"/>
        <v>1</v>
      </c>
      <c r="DE111" s="282" t="str">
        <f t="shared" si="450"/>
        <v/>
      </c>
      <c r="DF111" s="282" t="str">
        <f t="shared" si="450"/>
        <v/>
      </c>
      <c r="DG111" s="282" t="str">
        <f t="shared" si="450"/>
        <v/>
      </c>
      <c r="DH111" s="282" t="str">
        <f t="shared" si="450"/>
        <v/>
      </c>
      <c r="DI111" s="283" t="str">
        <f t="shared" si="450"/>
        <v/>
      </c>
      <c r="DJ111" s="281" t="str">
        <f t="shared" si="450"/>
        <v>526</v>
      </c>
      <c r="DK111" s="282" t="str">
        <f t="shared" si="450"/>
        <v>31</v>
      </c>
      <c r="DL111" s="282" t="str">
        <f t="shared" si="450"/>
        <v>25</v>
      </c>
      <c r="DM111" s="282" t="str">
        <f t="shared" si="450"/>
        <v/>
      </c>
      <c r="DN111" s="322" t="str">
        <f t="shared" si="450"/>
        <v>1.8</v>
      </c>
      <c r="DO111" s="282" t="str">
        <f t="shared" si="450"/>
        <v/>
      </c>
      <c r="DP111" s="282" t="str">
        <f t="shared" si="450"/>
        <v/>
      </c>
      <c r="DQ111" s="282" t="str">
        <f t="shared" si="450"/>
        <v/>
      </c>
      <c r="DR111" s="282" t="str">
        <f t="shared" si="450"/>
        <v/>
      </c>
      <c r="DS111" s="283" t="str">
        <f t="shared" si="450"/>
        <v/>
      </c>
      <c r="DT111" s="285" t="str">
        <f t="shared" si="16"/>
        <v>312</v>
      </c>
      <c r="DU111" s="286" t="str">
        <f t="shared" si="17"/>
        <v>584</v>
      </c>
      <c r="DV111" s="275" t="str">
        <f>CZ111*'Ores &amp; Ingots'!$C$3+DA111*'Ores &amp; Ingots'!$C$4+DB111*'Ores &amp; Ingots'!$C$5+DC111*'Ores &amp; Ingots'!$C$6+DD111*'Ores &amp; Ingots'!$C$7+DE111*'Ores &amp; Ingots'!$C$8+DF111*'Ores &amp; Ingots'!$C$9+DG111*'Ores &amp; Ingots'!$C$10+DH111*'Ores &amp; Ingots'!$C$11+DI111*'Ores &amp; Ingots'!$C$12</f>
        <v>40</v>
      </c>
      <c r="DW111" s="275" t="str">
        <f>DJ111*'Ores &amp; Ingots'!$B$3+DK111*'Ores &amp; Ingots'!$B$4+DL111*'Ores &amp; Ingots'!$B$5+DM111*'Ores &amp; Ingots'!$B$6+DN111*'Ores &amp; Ingots'!$B$7+DO111*'Ores &amp; Ingots'!$B$8+DP111*'Ores &amp; Ingots'!$B$9+DQ111*'Ores &amp; Ingots'!$B$10+DR111*'Ores &amp; Ingots'!$B$11+DS111*'Ores &amp; Ingots'!$B$12</f>
        <v>216</v>
      </c>
      <c r="DX111" s="286" t="str">
        <f>CZ111*Refining!$G$3+DA111*Refining!$G$4+DB111*Refining!$G$5+DC111*Refining!$G$6+DD111*Refining!$G$7+DE111*Refining!$G$8+DF111*Refining!$G$9+DG111*Refining!$G$10+DH111*Refining!$G$11+DI111*Refining!$G$12</f>
        <v>146</v>
      </c>
      <c r="DY111" s="249" t="str">
        <f t="shared" si="18"/>
        <v>22,719</v>
      </c>
      <c r="DZ111" s="287" t="str">
        <f t="shared" si="19"/>
        <v>0.0227</v>
      </c>
      <c r="EA111" s="285" t="str">
        <f t="shared" si="20"/>
        <v>253</v>
      </c>
      <c r="EB111" s="288" t="str">
        <f t="shared" ref="EB111:EC111" si="451">EA111/60</f>
        <v>4.2</v>
      </c>
      <c r="EC111" s="288" t="str">
        <f t="shared" si="451"/>
        <v>0.1</v>
      </c>
      <c r="ED111" s="285" t="str">
        <f t="shared" si="22"/>
        <v>31,586</v>
      </c>
      <c r="EE111" s="288" t="str">
        <f t="shared" ref="EE111:EF111" si="452">ED111/1000</f>
        <v>31.6</v>
      </c>
      <c r="EF111" s="289" t="str">
        <f t="shared" si="452"/>
        <v>0.03</v>
      </c>
      <c r="EG111" s="279" t="str">
        <f t="shared" si="24"/>
        <v>0.0316</v>
      </c>
      <c r="EH111" s="290" t="str">
        <f t="shared" si="25"/>
        <v>0:04:13</v>
      </c>
      <c r="EI111" s="225"/>
    </row>
    <row r="112">
      <c r="A112" s="341" t="s">
        <v>994</v>
      </c>
      <c r="B112" s="192" t="s">
        <v>995</v>
      </c>
      <c r="C112" s="193" t="s">
        <v>886</v>
      </c>
      <c r="D112" s="193">
        <v>1.0</v>
      </c>
      <c r="E112" s="193">
        <v>1.0</v>
      </c>
      <c r="F112" s="193">
        <v>1.0</v>
      </c>
      <c r="G112" s="324" t="str">
        <f t="shared" si="5"/>
        <v>15.6</v>
      </c>
      <c r="H112" s="325">
        <v>20.0</v>
      </c>
      <c r="I112" s="325">
        <v>20.0</v>
      </c>
      <c r="J112" s="325" t="str">
        <f>H112/Main!$D$9</f>
        <v>20</v>
      </c>
      <c r="K112" s="325" t="str">
        <f>I112/Main!$D$10</f>
        <v>20</v>
      </c>
      <c r="L112" s="325" t="str">
        <f t="shared" si="6"/>
        <v>1</v>
      </c>
      <c r="M112" s="325">
        <v>1.0</v>
      </c>
      <c r="N112" s="326"/>
      <c r="O112" s="326">
        <v>30000.0</v>
      </c>
      <c r="P112" s="327"/>
      <c r="Q112" s="326"/>
      <c r="R112" s="327"/>
      <c r="S112" s="328"/>
      <c r="T112" s="328"/>
      <c r="U112" s="327"/>
      <c r="V112" s="327"/>
      <c r="W112" s="328"/>
      <c r="X112" s="328"/>
      <c r="Y112" s="327"/>
      <c r="Z112" s="327"/>
      <c r="AA112" s="327"/>
      <c r="AB112" s="327"/>
      <c r="AC112" s="339" t="s">
        <v>913</v>
      </c>
      <c r="AD112" s="208">
        <v>5.0</v>
      </c>
      <c r="AE112" s="208">
        <v>2.0</v>
      </c>
      <c r="AF112" s="208">
        <v>0.0</v>
      </c>
      <c r="AG112" s="208">
        <v>0.0</v>
      </c>
      <c r="AH112" s="208">
        <v>5.0</v>
      </c>
      <c r="AI112" s="208">
        <v>0.0</v>
      </c>
      <c r="AJ112" s="208">
        <v>0.0</v>
      </c>
      <c r="AK112" s="208">
        <v>6.0</v>
      </c>
      <c r="AL112" s="208">
        <v>0.0</v>
      </c>
      <c r="AM112" s="208">
        <v>0.0</v>
      </c>
      <c r="AN112" s="208">
        <v>0.0</v>
      </c>
      <c r="AO112" s="208">
        <v>0.0</v>
      </c>
      <c r="AP112" s="208">
        <v>0.0</v>
      </c>
      <c r="AQ112" s="208">
        <v>0.0</v>
      </c>
      <c r="AR112" s="208">
        <v>0.0</v>
      </c>
      <c r="AS112" s="208">
        <v>0.0</v>
      </c>
      <c r="AT112" s="208">
        <v>0.0</v>
      </c>
      <c r="AU112" s="208">
        <v>4.0</v>
      </c>
      <c r="AV112" s="208">
        <v>0.0</v>
      </c>
      <c r="AW112" s="306">
        <v>6.0</v>
      </c>
      <c r="AX112" s="208">
        <v>0.0</v>
      </c>
      <c r="AY112" s="292" t="str">
        <f t="shared" ref="AY112:BS112" si="453">IF(AD112 = 0, "", AD112)</f>
        <v>5</v>
      </c>
      <c r="AZ112" s="193" t="str">
        <f t="shared" si="453"/>
        <v>2</v>
      </c>
      <c r="BA112" s="193" t="str">
        <f t="shared" si="453"/>
        <v/>
      </c>
      <c r="BB112" s="193" t="str">
        <f t="shared" si="453"/>
        <v/>
      </c>
      <c r="BC112" s="193" t="str">
        <f t="shared" si="453"/>
        <v>5</v>
      </c>
      <c r="BD112" s="193" t="str">
        <f t="shared" si="453"/>
        <v/>
      </c>
      <c r="BE112" s="193" t="str">
        <f t="shared" si="453"/>
        <v/>
      </c>
      <c r="BF112" s="193" t="str">
        <f t="shared" si="453"/>
        <v>6</v>
      </c>
      <c r="BG112" s="193" t="str">
        <f t="shared" si="453"/>
        <v/>
      </c>
      <c r="BH112" s="193" t="str">
        <f t="shared" si="453"/>
        <v/>
      </c>
      <c r="BI112" s="193" t="str">
        <f t="shared" si="453"/>
        <v/>
      </c>
      <c r="BJ112" s="193" t="str">
        <f t="shared" si="453"/>
        <v/>
      </c>
      <c r="BK112" s="193" t="str">
        <f t="shared" si="453"/>
        <v/>
      </c>
      <c r="BL112" s="193" t="str">
        <f t="shared" si="453"/>
        <v/>
      </c>
      <c r="BM112" s="193" t="str">
        <f t="shared" si="453"/>
        <v/>
      </c>
      <c r="BN112" s="193" t="str">
        <f t="shared" si="453"/>
        <v/>
      </c>
      <c r="BO112" s="193" t="str">
        <f t="shared" si="453"/>
        <v/>
      </c>
      <c r="BP112" s="193" t="str">
        <f t="shared" si="453"/>
        <v>4</v>
      </c>
      <c r="BQ112" s="193" t="str">
        <f t="shared" si="453"/>
        <v/>
      </c>
      <c r="BR112" s="205" t="str">
        <f t="shared" si="453"/>
        <v>6</v>
      </c>
      <c r="BS112" s="206" t="str">
        <f t="shared" si="453"/>
        <v/>
      </c>
      <c r="BT112" s="207" t="str">
        <f>$AY112*Assembly!Y$4+$AZ112*Assembly!Y$5+$BA112*Assembly!Y$6+$BB112*Assembly!Y$7+$BC112*Assembly!Y$8+$BD112*Assembly!Y$9+$BE112*Assembly!Y$10+$BF112*Assembly!Y$11+$BG112*Assembly!Y$12+$BH112*Assembly!Y$13+$BI112*Assembly!Y$14+$BJ112*Assembly!Y$15+$BK112*Assembly!Y$16+$BL112*Assembly!Y$17+$BM112*Assembly!Y$18+$BN112*Assembly!Y$19+$BO112*Assembly!Y$20+$BP112*Assembly!Y$21+$BQ112*Assembly!Y$22+$BR112*Assembly!Y$23+$BS112*Assembly!Y$24</f>
        <v>209</v>
      </c>
      <c r="BU112" s="208" t="str">
        <f t="shared" si="8"/>
        <v>13</v>
      </c>
      <c r="BV112" s="208"/>
      <c r="BW112" s="208" t="str">
        <f>$AY112*Assembly!AC$4+$AZ112*Assembly!AC$5+$BA112*Assembly!AC$6+$BB112*Assembly!AC$7+$BC112*Assembly!AC$8+$BD112*Assembly!AC$9+$BE112*Assembly!AC$10+$BF112*Assembly!AC$11+$BG112*Assembly!AC$12+$BH112*Assembly!AC$13+$BI112*Assembly!AC$14+$BJ112*Assembly!AC$15+$BK112*Assembly!AC$16+$BL112*Assembly!AC$17+$BM112*Assembly!AC$18+$BN112*Assembly!AC$19+$BO112*Assembly!AC$20+$BP112*Assembly!AC$21+$BQ112*Assembly!AC$22+$BR112*Assembly!AC$23+$BS112*Assembly!AC$24</f>
        <v>770</v>
      </c>
      <c r="BX112" s="209" t="str">
        <f t="shared" si="9"/>
        <v>3.68</v>
      </c>
      <c r="BY112" s="210" t="str">
        <f t="shared" si="10"/>
        <v>49</v>
      </c>
      <c r="BZ112" s="211" t="str">
        <f t="shared" si="11"/>
        <v>57.5</v>
      </c>
      <c r="CA112" s="210" t="str">
        <f t="shared" si="12"/>
        <v>39</v>
      </c>
      <c r="CB112" s="208" t="str">
        <f>$AY112*Assembly!X$4+$AZ112*Assembly!X$5+$BA112*Assembly!X$6+$BB112*Assembly!X$7+$BC112*Assembly!X$8+$BD112*Assembly!X$9+$BE112*Assembly!X$10+$BF112*Assembly!X$11+$BG112*Assembly!X$12+$BH112*Assembly!X$13+$BI112*Assembly!X$14+$BJ112*Assembly!X$15+$BK112*Assembly!X$16+$BL112*Assembly!X$17+$BM112*Assembly!X$18+$BN112*Assembly!X$19+$BO112*Assembly!X$20+$BP112*Assembly!X$21+$BQ112*Assembly!X$22+$BR112*Assembly!X$23+$BS112*Assembly!X$24</f>
        <v>43</v>
      </c>
      <c r="CC112" s="208" t="str">
        <f t="shared" si="13"/>
        <v>6,689</v>
      </c>
      <c r="CD112" s="212" t="str">
        <f t="shared" si="14"/>
        <v>0.0067</v>
      </c>
      <c r="CE112" s="213" t="str">
        <f>$AY112*Assembly!AB$4+$AZ112*Assembly!AB$5+$BA112*Assembly!AB$6+$BB112*Assembly!AB$7+$BC112*Assembly!AB$8+$BD112*Assembly!AB$9+$BE112*Assembly!AB$10+$BF112*Assembly!AB$11+$BG112*Assembly!AB$12+$BH112*Assembly!AB$13+$BI112*Assembly!AB$14+$BJ112*Assembly!AB$15+$BK112*Assembly!AB$16+$BL112*Assembly!AB$17+$BM112*Assembly!AB$18+$BN112*Assembly!AB$19+$BO112*Assembly!AB$20+$BP112*Assembly!AB$21+$BQ112*Assembly!AB$22+$BR112*Assembly!AB$23+$BS112*Assembly!AB$24</f>
        <v>357</v>
      </c>
      <c r="CF112" s="326" t="str">
        <f>$AY112*Assembly!M$4+$AZ112*Assembly!M$5+$BA112*Assembly!M$6+$BB112*Assembly!M$7+$BC112*Assembly!M$8+$BD112*Assembly!M$9+$BE112*Assembly!M$10+$BF112*Assembly!M$11+$BG112*Assembly!M$12+$BH112*Assembly!M$13+$BI112*Assembly!M$14+$BJ112*Assembly!M$15+$BK112*Assembly!M$16+$BL112*Assembly!M$17+$BM112*Assembly!M$18+$BN112*Assembly!M$19+$BO112*Assembly!M$20+$BP112*Assembly!M$21+$BQ112*Assembly!M$22+$BR112*Assembly!M$23+$BS112*Assembly!M$24</f>
        <v>227</v>
      </c>
      <c r="CG112" s="326" t="str">
        <f>$AY112*Assembly!N$4+$AZ112*Assembly!N$5+$BA112*Assembly!N$6+$BB112*Assembly!N$7+$BC112*Assembly!N$8+$BD112*Assembly!N$9+$BE112*Assembly!N$10+$BF112*Assembly!N$11+$BG112*Assembly!N$12+$BH112*Assembly!N$13+$BI112*Assembly!N$14+$BJ112*Assembly!N$15+$BK112*Assembly!N$16+$BL112*Assembly!N$17+$BM112*Assembly!N$18+$BN112*Assembly!N$19+$BO112*Assembly!N$20+$BP112*Assembly!N$21+$BQ112*Assembly!N$22+$BR112*Assembly!N$23+$BS112*Assembly!N$24</f>
        <v>90</v>
      </c>
      <c r="CH112" s="326" t="str">
        <f>$AY112*Assembly!O$4+$AZ112*Assembly!O$5+$BA112*Assembly!O$6+$BB112*Assembly!O$7+$BC112*Assembly!O$8+$BD112*Assembly!O$9+$BE112*Assembly!O$10+$BF112*Assembly!O$11+$BG112*Assembly!O$12+$BH112*Assembly!O$13+$BI112*Assembly!O$14+$BJ112*Assembly!O$15+$BK112*Assembly!O$16+$BL112*Assembly!O$17+$BM112*Assembly!O$18+$BN112*Assembly!O$19+$BO112*Assembly!O$20+$BP112*Assembly!O$21+$BQ112*Assembly!O$22+$BR112*Assembly!O$23+$BS112*Assembly!O$24</f>
        <v>0</v>
      </c>
      <c r="CI112" s="325" t="str">
        <f>$AY112*Assembly!P$4+$AZ112*Assembly!P$5+$BA112*Assembly!P$6+$BB112*Assembly!P$7+$BC112*Assembly!P$8+$BD112*Assembly!P$9+$BE112*Assembly!P$10+$BF112*Assembly!P$11+$BG112*Assembly!P$12+$BH112*Assembly!P$13+$BI112*Assembly!P$14+$BJ112*Assembly!P$15+$BK112*Assembly!P$16+$BL112*Assembly!P$17+$BM112*Assembly!P$18+$BN112*Assembly!P$19+$BO112*Assembly!P$20+$BP112*Assembly!P$21+$BQ112*Assembly!P$22+$BR112*Assembly!P$23+$BS112*Assembly!P$24</f>
        <v>0</v>
      </c>
      <c r="CJ112" s="325" t="str">
        <f>$AY112*Assembly!Q$4+$AZ112*Assembly!Q$5+$BA112*Assembly!Q$6+$BB112*Assembly!Q$7+$BC112*Assembly!Q$8+$BD112*Assembly!Q$9+$BE112*Assembly!Q$10+$BF112*Assembly!Q$11+$BG112*Assembly!Q$12+$BH112*Assembly!Q$13+$BI112*Assembly!Q$14+$BJ112*Assembly!Q$15+$BK112*Assembly!Q$16+$BL112*Assembly!Q$17+$BM112*Assembly!Q$18+$BN112*Assembly!Q$19+$BO112*Assembly!Q$20+$BP112*Assembly!Q$21+$BQ112*Assembly!Q$22+$BR112*Assembly!Q$23+$BS112*Assembly!Q$24</f>
        <v>5.2</v>
      </c>
      <c r="CK112" s="326" t="str">
        <f>$AY112*Assembly!R$4+$AZ112*Assembly!R$5+$BA112*Assembly!R$6+$BB112*Assembly!R$7+$BC112*Assembly!R$8+$BD112*Assembly!R$9+$BE112*Assembly!R$10+$BF112*Assembly!R$11+$BG112*Assembly!R$12+$BH112*Assembly!R$13+$BI112*Assembly!R$14+$BJ112*Assembly!R$15+$BK112*Assembly!R$16+$BL112*Assembly!R$17+$BM112*Assembly!R$18+$BN112*Assembly!R$19+$BO112*Assembly!R$20+$BP112*Assembly!R$21+$BQ112*Assembly!R$22+$BR112*Assembly!R$23+$BS112*Assembly!R$24</f>
        <v>0</v>
      </c>
      <c r="CL112" s="325" t="str">
        <f>$AY112*Assembly!S$4+$AZ112*Assembly!S$5+$BA112*Assembly!S$6+$BB112*Assembly!S$7+$BC112*Assembly!S$8+$BD112*Assembly!S$9+$BE112*Assembly!S$10+$BF112*Assembly!S$11+$BG112*Assembly!S$12+$BH112*Assembly!S$13+$BI112*Assembly!S$14+$BJ112*Assembly!S$15+$BK112*Assembly!S$16+$BL112*Assembly!S$17+$BM112*Assembly!S$18+$BN112*Assembly!S$19+$BO112*Assembly!S$20+$BP112*Assembly!S$21+$BQ112*Assembly!S$22+$BR112*Assembly!S$23+$BS112*Assembly!S$24</f>
        <v>0</v>
      </c>
      <c r="CM112" s="325" t="str">
        <f>$AY112*Assembly!T$4+$AZ112*Assembly!T$5+$BA112*Assembly!T$6+$BB112*Assembly!T$7+$BC112*Assembly!T$8+$BD112*Assembly!T$9+$BE112*Assembly!T$10+$BF112*Assembly!T$11+$BG112*Assembly!T$12+$BH112*Assembly!T$13+$BI112*Assembly!T$14+$BJ112*Assembly!T$15+$BK112*Assembly!T$16+$BL112*Assembly!T$17+$BM112*Assembly!T$18+$BN112*Assembly!T$19+$BO112*Assembly!T$20+$BP112*Assembly!T$21+$BQ112*Assembly!T$22+$BR112*Assembly!T$23+$BS112*Assembly!T$24</f>
        <v>0</v>
      </c>
      <c r="CN112" s="325" t="str">
        <f>$AY112*Assembly!U$4+$AZ112*Assembly!U$5+$BA112*Assembly!U$6+$BB112*Assembly!U$7+$BC112*Assembly!U$8+$BD112*Assembly!U$9+$BE112*Assembly!U$10+$BF112*Assembly!U$11+$BG112*Assembly!U$12+$BH112*Assembly!U$13+$BI112*Assembly!U$14+$BJ112*Assembly!U$15+$BK112*Assembly!U$16+$BL112*Assembly!U$17+$BM112*Assembly!U$18+$BN112*Assembly!U$19+$BO112*Assembly!U$20+$BP112*Assembly!U$21+$BQ112*Assembly!U$22+$BR112*Assembly!U$23+$BS112*Assembly!U$24</f>
        <v>0</v>
      </c>
      <c r="CO112" s="326" t="str">
        <f>$AY112*Assembly!V$4+$AZ112*Assembly!V$5+$BA112*Assembly!V$6+$BB112*Assembly!V$7+$BC112*Assembly!V$8+$BD112*Assembly!V$9+$BE112*Assembly!V$10+$BF112*Assembly!V$11+$BG112*Assembly!V$12+$BH112*Assembly!V$13+$BI112*Assembly!V$14+$BJ112*Assembly!V$15+$BK112*Assembly!V$16+$BL112*Assembly!V$17+$BM112*Assembly!V$18+$BN112*Assembly!V$19+$BO112*Assembly!V$20+$BP112*Assembly!V$21+$BQ112*Assembly!V$22+$BR112*Assembly!V$23+$BS112*Assembly!V$24</f>
        <v>0</v>
      </c>
      <c r="CP112" s="326" t="str">
        <f>CF112*Refining!$F$3</f>
        <v>405</v>
      </c>
      <c r="CQ112" s="326" t="str">
        <f>CG112*Refining!$F$4</f>
        <v>281</v>
      </c>
      <c r="CR112" s="326" t="str">
        <f>CH112*Refining!$F$5</f>
        <v>0</v>
      </c>
      <c r="CS112" s="326" t="str">
        <f>CI112*Refining!$F$6</f>
        <v>0</v>
      </c>
      <c r="CT112" s="326" t="str">
        <f>CJ112*Refining!$F$7</f>
        <v>9</v>
      </c>
      <c r="CU112" s="326" t="str">
        <f>CK112*Refining!$F$8</f>
        <v>0</v>
      </c>
      <c r="CV112" s="326" t="str">
        <f>CL112*Refining!$F$9</f>
        <v>0</v>
      </c>
      <c r="CW112" s="326" t="str">
        <f>CM112*Refining!$F$10</f>
        <v>0</v>
      </c>
      <c r="CX112" s="326" t="str">
        <f>CN112*Refining!$F$11</f>
        <v>0</v>
      </c>
      <c r="CY112" s="326" t="str">
        <f>CO112*Refining!$F$12</f>
        <v>0</v>
      </c>
      <c r="CZ112" s="214" t="str">
        <f t="shared" ref="CZ112:DS112" si="454">IF(CF112 = 0, "", CF112)</f>
        <v>227</v>
      </c>
      <c r="DA112" s="215" t="str">
        <f t="shared" si="454"/>
        <v>90</v>
      </c>
      <c r="DB112" s="215" t="str">
        <f t="shared" si="454"/>
        <v/>
      </c>
      <c r="DC112" s="215" t="str">
        <f t="shared" si="454"/>
        <v/>
      </c>
      <c r="DD112" s="215" t="str">
        <f t="shared" si="454"/>
        <v>5.2</v>
      </c>
      <c r="DE112" s="215" t="str">
        <f t="shared" si="454"/>
        <v/>
      </c>
      <c r="DF112" s="215" t="str">
        <f t="shared" si="454"/>
        <v/>
      </c>
      <c r="DG112" s="215" t="str">
        <f t="shared" si="454"/>
        <v/>
      </c>
      <c r="DH112" s="215" t="str">
        <f t="shared" si="454"/>
        <v/>
      </c>
      <c r="DI112" s="216" t="str">
        <f t="shared" si="454"/>
        <v/>
      </c>
      <c r="DJ112" s="214" t="str">
        <f t="shared" si="454"/>
        <v>405</v>
      </c>
      <c r="DK112" s="215" t="str">
        <f t="shared" si="454"/>
        <v>281</v>
      </c>
      <c r="DL112" s="215" t="str">
        <f t="shared" si="454"/>
        <v/>
      </c>
      <c r="DM112" s="215" t="str">
        <f t="shared" si="454"/>
        <v/>
      </c>
      <c r="DN112" s="217" t="str">
        <f t="shared" si="454"/>
        <v>9</v>
      </c>
      <c r="DO112" s="215" t="str">
        <f t="shared" si="454"/>
        <v/>
      </c>
      <c r="DP112" s="215" t="str">
        <f t="shared" si="454"/>
        <v/>
      </c>
      <c r="DQ112" s="215" t="str">
        <f t="shared" si="454"/>
        <v/>
      </c>
      <c r="DR112" s="215" t="str">
        <f t="shared" si="454"/>
        <v/>
      </c>
      <c r="DS112" s="216" t="str">
        <f t="shared" si="454"/>
        <v/>
      </c>
      <c r="DT112" s="218" t="str">
        <f t="shared" si="16"/>
        <v>322</v>
      </c>
      <c r="DU112" s="219" t="str">
        <f t="shared" si="17"/>
        <v>696</v>
      </c>
      <c r="DV112" s="208" t="str">
        <f>CZ112*'Ores &amp; Ingots'!$C$3+DA112*'Ores &amp; Ingots'!$C$4+DB112*'Ores &amp; Ingots'!$C$5+DC112*'Ores &amp; Ingots'!$C$6+DD112*'Ores &amp; Ingots'!$C$7+DE112*'Ores &amp; Ingots'!$C$8+DF112*'Ores &amp; Ingots'!$C$9+DG112*'Ores &amp; Ingots'!$C$10+DH112*'Ores &amp; Ingots'!$C$11+DI112*'Ores &amp; Ingots'!$C$12</f>
        <v>41</v>
      </c>
      <c r="DW112" s="208" t="str">
        <f>DJ112*'Ores &amp; Ingots'!$B$3+DK112*'Ores &amp; Ingots'!$B$4+DL112*'Ores &amp; Ingots'!$B$5+DM112*'Ores &amp; Ingots'!$B$6+DN112*'Ores &amp; Ingots'!$B$7+DO112*'Ores &amp; Ingots'!$B$8+DP112*'Ores &amp; Ingots'!$B$9+DQ112*'Ores &amp; Ingots'!$B$10+DR112*'Ores &amp; Ingots'!$B$11+DS112*'Ores &amp; Ingots'!$B$12</f>
        <v>257</v>
      </c>
      <c r="DX112" s="219" t="str">
        <f>CZ112*Refining!$G$3+DA112*Refining!$G$4+DB112*Refining!$G$5+DC112*Refining!$G$6+DD112*Refining!$G$7+DE112*Refining!$G$8+DF112*Refining!$G$9+DG112*Refining!$G$10+DH112*Refining!$G$11+DI112*Refining!$G$12</f>
        <v>453</v>
      </c>
      <c r="DY112" s="219" t="str">
        <f t="shared" si="18"/>
        <v>70,400</v>
      </c>
      <c r="DZ112" s="220" t="str">
        <f t="shared" si="19"/>
        <v>0.0704</v>
      </c>
      <c r="EA112" s="218" t="str">
        <f t="shared" si="20"/>
        <v>516</v>
      </c>
      <c r="EB112" s="221" t="str">
        <f t="shared" ref="EB112:EC112" si="455">EA112/60</f>
        <v>8.6</v>
      </c>
      <c r="EC112" s="221" t="str">
        <f t="shared" si="455"/>
        <v>0.1</v>
      </c>
      <c r="ED112" s="218" t="str">
        <f t="shared" si="22"/>
        <v>77,088</v>
      </c>
      <c r="EE112" s="221" t="str">
        <f t="shared" ref="EE112:EF112" si="456">ED112/1000</f>
        <v>77.1</v>
      </c>
      <c r="EF112" s="222" t="str">
        <f t="shared" si="456"/>
        <v>0.08</v>
      </c>
      <c r="EG112" s="212" t="str">
        <f t="shared" si="24"/>
        <v>0.0771</v>
      </c>
      <c r="EH112" s="295" t="str">
        <f t="shared" si="25"/>
        <v>0:08:36</v>
      </c>
      <c r="EI112" s="225">
        <v>284.0</v>
      </c>
    </row>
    <row r="113">
      <c r="A113" s="33"/>
      <c r="B113" s="226" t="s">
        <v>995</v>
      </c>
      <c r="C113" s="227" t="s">
        <v>885</v>
      </c>
      <c r="D113" s="227">
        <v>1.0</v>
      </c>
      <c r="E113" s="227">
        <v>1.0</v>
      </c>
      <c r="F113" s="227">
        <v>1.0</v>
      </c>
      <c r="G113" s="253" t="str">
        <f t="shared" si="5"/>
        <v>0.1</v>
      </c>
      <c r="H113" s="254">
        <v>20.0</v>
      </c>
      <c r="I113" s="254">
        <v>20.0</v>
      </c>
      <c r="J113" s="254" t="str">
        <f>H113/Main!$D$9</f>
        <v>20</v>
      </c>
      <c r="K113" s="254" t="str">
        <f>I113/Main!$D$10</f>
        <v>20</v>
      </c>
      <c r="L113" s="254" t="str">
        <f t="shared" si="6"/>
        <v>1</v>
      </c>
      <c r="M113" s="254">
        <v>1.0</v>
      </c>
      <c r="N113" s="256"/>
      <c r="O113" s="256">
        <v>30000.0</v>
      </c>
      <c r="P113" s="255"/>
      <c r="Q113" s="256"/>
      <c r="R113" s="255"/>
      <c r="S113" s="257"/>
      <c r="T113" s="257"/>
      <c r="U113" s="255"/>
      <c r="V113" s="255"/>
      <c r="W113" s="257"/>
      <c r="X113" s="257"/>
      <c r="Y113" s="255"/>
      <c r="Z113" s="255"/>
      <c r="AA113" s="255"/>
      <c r="AB113" s="255"/>
      <c r="AC113" s="335"/>
      <c r="AD113" s="225">
        <v>5.0</v>
      </c>
      <c r="AE113" s="225">
        <v>2.0</v>
      </c>
      <c r="AF113" s="225">
        <v>0.0</v>
      </c>
      <c r="AG113" s="225">
        <v>0.0</v>
      </c>
      <c r="AH113" s="225">
        <v>5.0</v>
      </c>
      <c r="AI113" s="225">
        <v>0.0</v>
      </c>
      <c r="AJ113" s="225">
        <v>0.0</v>
      </c>
      <c r="AK113" s="225">
        <v>6.0</v>
      </c>
      <c r="AL113" s="225">
        <v>0.0</v>
      </c>
      <c r="AM113" s="225">
        <v>0.0</v>
      </c>
      <c r="AN113" s="225">
        <v>0.0</v>
      </c>
      <c r="AO113" s="225">
        <v>0.0</v>
      </c>
      <c r="AP113" s="225">
        <v>0.0</v>
      </c>
      <c r="AQ113" s="225">
        <v>0.0</v>
      </c>
      <c r="AR113" s="225">
        <v>0.0</v>
      </c>
      <c r="AS113" s="225">
        <v>0.0</v>
      </c>
      <c r="AT113" s="225">
        <v>0.0</v>
      </c>
      <c r="AU113" s="225">
        <v>4.0</v>
      </c>
      <c r="AV113" s="225">
        <v>0.0</v>
      </c>
      <c r="AW113" s="309">
        <v>6.0</v>
      </c>
      <c r="AX113" s="225">
        <v>0.0</v>
      </c>
      <c r="AY113" s="236" t="str">
        <f t="shared" ref="AY113:BS113" si="457">IF(AD113 = 0, "", AD113)</f>
        <v>5</v>
      </c>
      <c r="AZ113" s="227" t="str">
        <f t="shared" si="457"/>
        <v>2</v>
      </c>
      <c r="BA113" s="227" t="str">
        <f t="shared" si="457"/>
        <v/>
      </c>
      <c r="BB113" s="227" t="str">
        <f t="shared" si="457"/>
        <v/>
      </c>
      <c r="BC113" s="227" t="str">
        <f t="shared" si="457"/>
        <v>5</v>
      </c>
      <c r="BD113" s="227" t="str">
        <f t="shared" si="457"/>
        <v/>
      </c>
      <c r="BE113" s="227" t="str">
        <f t="shared" si="457"/>
        <v/>
      </c>
      <c r="BF113" s="227" t="str">
        <f t="shared" si="457"/>
        <v>6</v>
      </c>
      <c r="BG113" s="227" t="str">
        <f t="shared" si="457"/>
        <v/>
      </c>
      <c r="BH113" s="227" t="str">
        <f t="shared" si="457"/>
        <v/>
      </c>
      <c r="BI113" s="227" t="str">
        <f t="shared" si="457"/>
        <v/>
      </c>
      <c r="BJ113" s="227" t="str">
        <f t="shared" si="457"/>
        <v/>
      </c>
      <c r="BK113" s="227" t="str">
        <f t="shared" si="457"/>
        <v/>
      </c>
      <c r="BL113" s="227" t="str">
        <f t="shared" si="457"/>
        <v/>
      </c>
      <c r="BM113" s="227" t="str">
        <f t="shared" si="457"/>
        <v/>
      </c>
      <c r="BN113" s="227" t="str">
        <f t="shared" si="457"/>
        <v/>
      </c>
      <c r="BO113" s="227" t="str">
        <f t="shared" si="457"/>
        <v/>
      </c>
      <c r="BP113" s="227" t="str">
        <f t="shared" si="457"/>
        <v>4</v>
      </c>
      <c r="BQ113" s="227" t="str">
        <f t="shared" si="457"/>
        <v/>
      </c>
      <c r="BR113" s="237" t="str">
        <f t="shared" si="457"/>
        <v>6</v>
      </c>
      <c r="BS113" s="238" t="str">
        <f t="shared" si="457"/>
        <v/>
      </c>
      <c r="BT113" s="239" t="str">
        <f>$AY113*Assembly!Y$4+$AZ113*Assembly!Y$5+$BA113*Assembly!Y$6+$BB113*Assembly!Y$7+$BC113*Assembly!Y$8+$BD113*Assembly!Y$9+$BE113*Assembly!Y$10+$BF113*Assembly!Y$11+$BG113*Assembly!Y$12+$BH113*Assembly!Y$13+$BI113*Assembly!Y$14+$BJ113*Assembly!Y$15+$BK113*Assembly!Y$16+$BL113*Assembly!Y$17+$BM113*Assembly!Y$18+$BN113*Assembly!Y$19+$BO113*Assembly!Y$20+$BP113*Assembly!Y$21+$BQ113*Assembly!Y$22+$BR113*Assembly!Y$23+$BS113*Assembly!Y$24</f>
        <v>209</v>
      </c>
      <c r="BU113" s="225" t="str">
        <f t="shared" si="8"/>
        <v>1,674</v>
      </c>
      <c r="BV113" s="225"/>
      <c r="BW113" s="225" t="str">
        <f>$AY113*Assembly!AC$4+$AZ113*Assembly!AC$5+$BA113*Assembly!AC$6+$BB113*Assembly!AC$7+$BC113*Assembly!AC$8+$BD113*Assembly!AC$9+$BE113*Assembly!AC$10+$BF113*Assembly!AC$11+$BG113*Assembly!AC$12+$BH113*Assembly!AC$13+$BI113*Assembly!AC$14+$BJ113*Assembly!AC$15+$BK113*Assembly!AC$16+$BL113*Assembly!AC$17+$BM113*Assembly!AC$18+$BN113*Assembly!AC$19+$BO113*Assembly!AC$20+$BP113*Assembly!AC$21+$BQ113*Assembly!AC$22+$BR113*Assembly!AC$23+$BS113*Assembly!AC$24</f>
        <v>770</v>
      </c>
      <c r="BX113" s="240" t="str">
        <f t="shared" si="9"/>
        <v>3.68</v>
      </c>
      <c r="BY113" s="241" t="str">
        <f t="shared" si="10"/>
        <v>6160</v>
      </c>
      <c r="BZ113" s="242" t="str">
        <f t="shared" si="11"/>
        <v>0.5</v>
      </c>
      <c r="CA113" s="241" t="str">
        <f t="shared" si="12"/>
        <v>39</v>
      </c>
      <c r="CB113" s="225" t="str">
        <f>$AY113*Assembly!X$4+$AZ113*Assembly!X$5+$BA113*Assembly!X$6+$BB113*Assembly!X$7+$BC113*Assembly!X$8+$BD113*Assembly!X$9+$BE113*Assembly!X$10+$BF113*Assembly!X$11+$BG113*Assembly!X$12+$BH113*Assembly!X$13+$BI113*Assembly!X$14+$BJ113*Assembly!X$15+$BK113*Assembly!X$16+$BL113*Assembly!X$17+$BM113*Assembly!X$18+$BN113*Assembly!X$19+$BO113*Assembly!X$20+$BP113*Assembly!X$21+$BQ113*Assembly!X$22+$BR113*Assembly!X$23+$BS113*Assembly!X$24</f>
        <v>43</v>
      </c>
      <c r="CC113" s="225" t="str">
        <f t="shared" si="13"/>
        <v>6,689</v>
      </c>
      <c r="CD113" s="223" t="str">
        <f t="shared" si="14"/>
        <v>0.0067</v>
      </c>
      <c r="CE113" s="243" t="str">
        <f>$AY113*Assembly!AB$4+$AZ113*Assembly!AB$5+$BA113*Assembly!AB$6+$BB113*Assembly!AB$7+$BC113*Assembly!AB$8+$BD113*Assembly!AB$9+$BE113*Assembly!AB$10+$BF113*Assembly!AB$11+$BG113*Assembly!AB$12+$BH113*Assembly!AB$13+$BI113*Assembly!AB$14+$BJ113*Assembly!AB$15+$BK113*Assembly!AB$16+$BL113*Assembly!AB$17+$BM113*Assembly!AB$18+$BN113*Assembly!AB$19+$BO113*Assembly!AB$20+$BP113*Assembly!AB$21+$BQ113*Assembly!AB$22+$BR113*Assembly!AB$23+$BS113*Assembly!AB$24</f>
        <v>357</v>
      </c>
      <c r="CF113" s="256" t="str">
        <f>$AY113*Assembly!M$4+$AZ113*Assembly!M$5+$BA113*Assembly!M$6+$BB113*Assembly!M$7+$BC113*Assembly!M$8+$BD113*Assembly!M$9+$BE113*Assembly!M$10+$BF113*Assembly!M$11+$BG113*Assembly!M$12+$BH113*Assembly!M$13+$BI113*Assembly!M$14+$BJ113*Assembly!M$15+$BK113*Assembly!M$16+$BL113*Assembly!M$17+$BM113*Assembly!M$18+$BN113*Assembly!M$19+$BO113*Assembly!M$20+$BP113*Assembly!M$21+$BQ113*Assembly!M$22+$BR113*Assembly!M$23+$BS113*Assembly!M$24</f>
        <v>227</v>
      </c>
      <c r="CG113" s="256" t="str">
        <f>$AY113*Assembly!N$4+$AZ113*Assembly!N$5+$BA113*Assembly!N$6+$BB113*Assembly!N$7+$BC113*Assembly!N$8+$BD113*Assembly!N$9+$BE113*Assembly!N$10+$BF113*Assembly!N$11+$BG113*Assembly!N$12+$BH113*Assembly!N$13+$BI113*Assembly!N$14+$BJ113*Assembly!N$15+$BK113*Assembly!N$16+$BL113*Assembly!N$17+$BM113*Assembly!N$18+$BN113*Assembly!N$19+$BO113*Assembly!N$20+$BP113*Assembly!N$21+$BQ113*Assembly!N$22+$BR113*Assembly!N$23+$BS113*Assembly!N$24</f>
        <v>90</v>
      </c>
      <c r="CH113" s="256" t="str">
        <f>$AY113*Assembly!O$4+$AZ113*Assembly!O$5+$BA113*Assembly!O$6+$BB113*Assembly!O$7+$BC113*Assembly!O$8+$BD113*Assembly!O$9+$BE113*Assembly!O$10+$BF113*Assembly!O$11+$BG113*Assembly!O$12+$BH113*Assembly!O$13+$BI113*Assembly!O$14+$BJ113*Assembly!O$15+$BK113*Assembly!O$16+$BL113*Assembly!O$17+$BM113*Assembly!O$18+$BN113*Assembly!O$19+$BO113*Assembly!O$20+$BP113*Assembly!O$21+$BQ113*Assembly!O$22+$BR113*Assembly!O$23+$BS113*Assembly!O$24</f>
        <v>0</v>
      </c>
      <c r="CI113" s="254" t="str">
        <f>$AY113*Assembly!P$4+$AZ113*Assembly!P$5+$BA113*Assembly!P$6+$BB113*Assembly!P$7+$BC113*Assembly!P$8+$BD113*Assembly!P$9+$BE113*Assembly!P$10+$BF113*Assembly!P$11+$BG113*Assembly!P$12+$BH113*Assembly!P$13+$BI113*Assembly!P$14+$BJ113*Assembly!P$15+$BK113*Assembly!P$16+$BL113*Assembly!P$17+$BM113*Assembly!P$18+$BN113*Assembly!P$19+$BO113*Assembly!P$20+$BP113*Assembly!P$21+$BQ113*Assembly!P$22+$BR113*Assembly!P$23+$BS113*Assembly!P$24</f>
        <v>0</v>
      </c>
      <c r="CJ113" s="254" t="str">
        <f>$AY113*Assembly!Q$4+$AZ113*Assembly!Q$5+$BA113*Assembly!Q$6+$BB113*Assembly!Q$7+$BC113*Assembly!Q$8+$BD113*Assembly!Q$9+$BE113*Assembly!Q$10+$BF113*Assembly!Q$11+$BG113*Assembly!Q$12+$BH113*Assembly!Q$13+$BI113*Assembly!Q$14+$BJ113*Assembly!Q$15+$BK113*Assembly!Q$16+$BL113*Assembly!Q$17+$BM113*Assembly!Q$18+$BN113*Assembly!Q$19+$BO113*Assembly!Q$20+$BP113*Assembly!Q$21+$BQ113*Assembly!Q$22+$BR113*Assembly!Q$23+$BS113*Assembly!Q$24</f>
        <v>5.2</v>
      </c>
      <c r="CK113" s="256" t="str">
        <f>$AY113*Assembly!R$4+$AZ113*Assembly!R$5+$BA113*Assembly!R$6+$BB113*Assembly!R$7+$BC113*Assembly!R$8+$BD113*Assembly!R$9+$BE113*Assembly!R$10+$BF113*Assembly!R$11+$BG113*Assembly!R$12+$BH113*Assembly!R$13+$BI113*Assembly!R$14+$BJ113*Assembly!R$15+$BK113*Assembly!R$16+$BL113*Assembly!R$17+$BM113*Assembly!R$18+$BN113*Assembly!R$19+$BO113*Assembly!R$20+$BP113*Assembly!R$21+$BQ113*Assembly!R$22+$BR113*Assembly!R$23+$BS113*Assembly!R$24</f>
        <v>0</v>
      </c>
      <c r="CL113" s="254" t="str">
        <f>$AY113*Assembly!S$4+$AZ113*Assembly!S$5+$BA113*Assembly!S$6+$BB113*Assembly!S$7+$BC113*Assembly!S$8+$BD113*Assembly!S$9+$BE113*Assembly!S$10+$BF113*Assembly!S$11+$BG113*Assembly!S$12+$BH113*Assembly!S$13+$BI113*Assembly!S$14+$BJ113*Assembly!S$15+$BK113*Assembly!S$16+$BL113*Assembly!S$17+$BM113*Assembly!S$18+$BN113*Assembly!S$19+$BO113*Assembly!S$20+$BP113*Assembly!S$21+$BQ113*Assembly!S$22+$BR113*Assembly!S$23+$BS113*Assembly!S$24</f>
        <v>0</v>
      </c>
      <c r="CM113" s="254" t="str">
        <f>$AY113*Assembly!T$4+$AZ113*Assembly!T$5+$BA113*Assembly!T$6+$BB113*Assembly!T$7+$BC113*Assembly!T$8+$BD113*Assembly!T$9+$BE113*Assembly!T$10+$BF113*Assembly!T$11+$BG113*Assembly!T$12+$BH113*Assembly!T$13+$BI113*Assembly!T$14+$BJ113*Assembly!T$15+$BK113*Assembly!T$16+$BL113*Assembly!T$17+$BM113*Assembly!T$18+$BN113*Assembly!T$19+$BO113*Assembly!T$20+$BP113*Assembly!T$21+$BQ113*Assembly!T$22+$BR113*Assembly!T$23+$BS113*Assembly!T$24</f>
        <v>0</v>
      </c>
      <c r="CN113" s="254" t="str">
        <f>$AY113*Assembly!U$4+$AZ113*Assembly!U$5+$BA113*Assembly!U$6+$BB113*Assembly!U$7+$BC113*Assembly!U$8+$BD113*Assembly!U$9+$BE113*Assembly!U$10+$BF113*Assembly!U$11+$BG113*Assembly!U$12+$BH113*Assembly!U$13+$BI113*Assembly!U$14+$BJ113*Assembly!U$15+$BK113*Assembly!U$16+$BL113*Assembly!U$17+$BM113*Assembly!U$18+$BN113*Assembly!U$19+$BO113*Assembly!U$20+$BP113*Assembly!U$21+$BQ113*Assembly!U$22+$BR113*Assembly!U$23+$BS113*Assembly!U$24</f>
        <v>0</v>
      </c>
      <c r="CO113" s="256" t="str">
        <f>$AY113*Assembly!V$4+$AZ113*Assembly!V$5+$BA113*Assembly!V$6+$BB113*Assembly!V$7+$BC113*Assembly!V$8+$BD113*Assembly!V$9+$BE113*Assembly!V$10+$BF113*Assembly!V$11+$BG113*Assembly!V$12+$BH113*Assembly!V$13+$BI113*Assembly!V$14+$BJ113*Assembly!V$15+$BK113*Assembly!V$16+$BL113*Assembly!V$17+$BM113*Assembly!V$18+$BN113*Assembly!V$19+$BO113*Assembly!V$20+$BP113*Assembly!V$21+$BQ113*Assembly!V$22+$BR113*Assembly!V$23+$BS113*Assembly!V$24</f>
        <v>0</v>
      </c>
      <c r="CP113" s="256" t="str">
        <f>CF113*Refining!$F$3</f>
        <v>405</v>
      </c>
      <c r="CQ113" s="256" t="str">
        <f>CG113*Refining!$F$4</f>
        <v>281</v>
      </c>
      <c r="CR113" s="256" t="str">
        <f>CH113*Refining!$F$5</f>
        <v>0</v>
      </c>
      <c r="CS113" s="256" t="str">
        <f>CI113*Refining!$F$6</f>
        <v>0</v>
      </c>
      <c r="CT113" s="256" t="str">
        <f>CJ113*Refining!$F$7</f>
        <v>9</v>
      </c>
      <c r="CU113" s="256" t="str">
        <f>CK113*Refining!$F$8</f>
        <v>0</v>
      </c>
      <c r="CV113" s="256" t="str">
        <f>CL113*Refining!$F$9</f>
        <v>0</v>
      </c>
      <c r="CW113" s="256" t="str">
        <f>CM113*Refining!$F$10</f>
        <v>0</v>
      </c>
      <c r="CX113" s="256" t="str">
        <f>CN113*Refining!$F$11</f>
        <v>0</v>
      </c>
      <c r="CY113" s="256" t="str">
        <f>CO113*Refining!$F$12</f>
        <v>0</v>
      </c>
      <c r="CZ113" s="244" t="str">
        <f t="shared" ref="CZ113:DS113" si="458">IF(CF113 = 0, "", CF113)</f>
        <v>227</v>
      </c>
      <c r="DA113" s="245" t="str">
        <f t="shared" si="458"/>
        <v>90</v>
      </c>
      <c r="DB113" s="245" t="str">
        <f t="shared" si="458"/>
        <v/>
      </c>
      <c r="DC113" s="245" t="str">
        <f t="shared" si="458"/>
        <v/>
      </c>
      <c r="DD113" s="245" t="str">
        <f t="shared" si="458"/>
        <v>5.2</v>
      </c>
      <c r="DE113" s="245" t="str">
        <f t="shared" si="458"/>
        <v/>
      </c>
      <c r="DF113" s="245" t="str">
        <f t="shared" si="458"/>
        <v/>
      </c>
      <c r="DG113" s="245" t="str">
        <f t="shared" si="458"/>
        <v/>
      </c>
      <c r="DH113" s="245" t="str">
        <f t="shared" si="458"/>
        <v/>
      </c>
      <c r="DI113" s="246" t="str">
        <f t="shared" si="458"/>
        <v/>
      </c>
      <c r="DJ113" s="244" t="str">
        <f t="shared" si="458"/>
        <v>405</v>
      </c>
      <c r="DK113" s="245" t="str">
        <f t="shared" si="458"/>
        <v>281</v>
      </c>
      <c r="DL113" s="245" t="str">
        <f t="shared" si="458"/>
        <v/>
      </c>
      <c r="DM113" s="245" t="str">
        <f t="shared" si="458"/>
        <v/>
      </c>
      <c r="DN113" s="259" t="str">
        <f t="shared" si="458"/>
        <v>9</v>
      </c>
      <c r="DO113" s="245" t="str">
        <f t="shared" si="458"/>
        <v/>
      </c>
      <c r="DP113" s="245" t="str">
        <f t="shared" si="458"/>
        <v/>
      </c>
      <c r="DQ113" s="245" t="str">
        <f t="shared" si="458"/>
        <v/>
      </c>
      <c r="DR113" s="245" t="str">
        <f t="shared" si="458"/>
        <v/>
      </c>
      <c r="DS113" s="246" t="str">
        <f t="shared" si="458"/>
        <v/>
      </c>
      <c r="DT113" s="248" t="str">
        <f t="shared" si="16"/>
        <v>322</v>
      </c>
      <c r="DU113" s="249" t="str">
        <f t="shared" si="17"/>
        <v>696</v>
      </c>
      <c r="DV113" s="225" t="str">
        <f>CZ113*'Ores &amp; Ingots'!$C$3+DA113*'Ores &amp; Ingots'!$C$4+DB113*'Ores &amp; Ingots'!$C$5+DC113*'Ores &amp; Ingots'!$C$6+DD113*'Ores &amp; Ingots'!$C$7+DE113*'Ores &amp; Ingots'!$C$8+DF113*'Ores &amp; Ingots'!$C$9+DG113*'Ores &amp; Ingots'!$C$10+DH113*'Ores &amp; Ingots'!$C$11+DI113*'Ores &amp; Ingots'!$C$12</f>
        <v>41</v>
      </c>
      <c r="DW113" s="225" t="str">
        <f>DJ113*'Ores &amp; Ingots'!$B$3+DK113*'Ores &amp; Ingots'!$B$4+DL113*'Ores &amp; Ingots'!$B$5+DM113*'Ores &amp; Ingots'!$B$6+DN113*'Ores &amp; Ingots'!$B$7+DO113*'Ores &amp; Ingots'!$B$8+DP113*'Ores &amp; Ingots'!$B$9+DQ113*'Ores &amp; Ingots'!$B$10+DR113*'Ores &amp; Ingots'!$B$11+DS113*'Ores &amp; Ingots'!$B$12</f>
        <v>257</v>
      </c>
      <c r="DX113" s="249" t="str">
        <f>CZ113*Refining!$G$3+DA113*Refining!$G$4+DB113*Refining!$G$5+DC113*Refining!$G$6+DD113*Refining!$G$7+DE113*Refining!$G$8+DF113*Refining!$G$9+DG113*Refining!$G$10+DH113*Refining!$G$11+DI113*Refining!$G$12</f>
        <v>453</v>
      </c>
      <c r="DY113" s="249" t="str">
        <f t="shared" si="18"/>
        <v>70,400</v>
      </c>
      <c r="DZ113" s="250" t="str">
        <f t="shared" si="19"/>
        <v>0.0704</v>
      </c>
      <c r="EA113" s="248" t="str">
        <f t="shared" si="20"/>
        <v>516</v>
      </c>
      <c r="EB113" s="251" t="str">
        <f t="shared" ref="EB113:EC113" si="459">EA113/60</f>
        <v>8.6</v>
      </c>
      <c r="EC113" s="251" t="str">
        <f t="shared" si="459"/>
        <v>0.1</v>
      </c>
      <c r="ED113" s="248" t="str">
        <f t="shared" si="22"/>
        <v>77,088</v>
      </c>
      <c r="EE113" s="251" t="str">
        <f t="shared" ref="EE113:EF113" si="460">ED113/1000</f>
        <v>77.1</v>
      </c>
      <c r="EF113" s="252" t="str">
        <f t="shared" si="460"/>
        <v>0.08</v>
      </c>
      <c r="EG113" s="223" t="str">
        <f t="shared" si="24"/>
        <v>0.0771</v>
      </c>
      <c r="EH113" s="224" t="str">
        <f t="shared" si="25"/>
        <v>0:08:36</v>
      </c>
      <c r="EI113" s="225" t="s">
        <v>12</v>
      </c>
    </row>
    <row r="114">
      <c r="A114" s="33"/>
      <c r="B114" s="226" t="s">
        <v>996</v>
      </c>
      <c r="C114" s="227" t="s">
        <v>886</v>
      </c>
      <c r="D114" s="227">
        <v>1.0</v>
      </c>
      <c r="E114" s="227">
        <v>1.0</v>
      </c>
      <c r="F114" s="227">
        <v>1.0</v>
      </c>
      <c r="G114" s="228" t="str">
        <f t="shared" si="5"/>
        <v>15.6</v>
      </c>
      <c r="H114" s="229">
        <v>20.0</v>
      </c>
      <c r="I114" s="229">
        <v>20.0</v>
      </c>
      <c r="J114" s="229" t="str">
        <f>H114/Main!$D$9</f>
        <v>20</v>
      </c>
      <c r="K114" s="229" t="str">
        <f>I114/Main!$D$10</f>
        <v>20</v>
      </c>
      <c r="L114" s="229" t="str">
        <f t="shared" si="6"/>
        <v>1</v>
      </c>
      <c r="M114" s="229">
        <v>1.0</v>
      </c>
      <c r="N114" s="231" t="s">
        <v>12</v>
      </c>
      <c r="O114" s="231">
        <v>200.0</v>
      </c>
      <c r="P114" s="230"/>
      <c r="Q114" s="231"/>
      <c r="R114" s="230"/>
      <c r="S114" s="232"/>
      <c r="T114" s="232"/>
      <c r="U114" s="230"/>
      <c r="V114" s="230"/>
      <c r="W114" s="232"/>
      <c r="X114" s="232"/>
      <c r="Y114" s="230"/>
      <c r="Z114" s="230"/>
      <c r="AA114" s="230"/>
      <c r="AB114" s="230"/>
      <c r="AC114" s="334" t="s">
        <v>913</v>
      </c>
      <c r="AD114" s="225">
        <v>0.0</v>
      </c>
      <c r="AE114" s="225">
        <v>15.0</v>
      </c>
      <c r="AF114" s="225">
        <v>0.0</v>
      </c>
      <c r="AG114" s="225">
        <v>0.0</v>
      </c>
      <c r="AH114" s="225">
        <v>10.0</v>
      </c>
      <c r="AI114" s="225">
        <v>0.0</v>
      </c>
      <c r="AJ114" s="225">
        <v>0.0</v>
      </c>
      <c r="AK114" s="309">
        <v>15.0</v>
      </c>
      <c r="AL114" s="225">
        <v>0.0</v>
      </c>
      <c r="AM114" s="225">
        <v>0.0</v>
      </c>
      <c r="AN114" s="225">
        <v>0.0</v>
      </c>
      <c r="AO114" s="225">
        <v>0.0</v>
      </c>
      <c r="AP114" s="225">
        <v>0.0</v>
      </c>
      <c r="AQ114" s="225">
        <v>0.0</v>
      </c>
      <c r="AR114" s="225">
        <v>0.0</v>
      </c>
      <c r="AS114" s="225">
        <v>0.0</v>
      </c>
      <c r="AT114" s="225">
        <v>0.0</v>
      </c>
      <c r="AU114" s="225">
        <v>0.0</v>
      </c>
      <c r="AV114" s="225">
        <v>0.0</v>
      </c>
      <c r="AW114" s="225">
        <v>0.0</v>
      </c>
      <c r="AX114" s="225">
        <v>0.0</v>
      </c>
      <c r="AY114" s="236" t="str">
        <f t="shared" ref="AY114:BS114" si="461">IF(AD114 = 0, "", AD114)</f>
        <v/>
      </c>
      <c r="AZ114" s="227" t="str">
        <f t="shared" si="461"/>
        <v>15</v>
      </c>
      <c r="BA114" s="227" t="str">
        <f t="shared" si="461"/>
        <v/>
      </c>
      <c r="BB114" s="227" t="str">
        <f t="shared" si="461"/>
        <v/>
      </c>
      <c r="BC114" s="227" t="str">
        <f t="shared" si="461"/>
        <v>10</v>
      </c>
      <c r="BD114" s="227" t="str">
        <f t="shared" si="461"/>
        <v/>
      </c>
      <c r="BE114" s="227" t="str">
        <f t="shared" si="461"/>
        <v/>
      </c>
      <c r="BF114" s="237" t="str">
        <f t="shared" si="461"/>
        <v>15</v>
      </c>
      <c r="BG114" s="227" t="str">
        <f t="shared" si="461"/>
        <v/>
      </c>
      <c r="BH114" s="227" t="str">
        <f t="shared" si="461"/>
        <v/>
      </c>
      <c r="BI114" s="227" t="str">
        <f t="shared" si="461"/>
        <v/>
      </c>
      <c r="BJ114" s="227" t="str">
        <f t="shared" si="461"/>
        <v/>
      </c>
      <c r="BK114" s="227" t="str">
        <f t="shared" si="461"/>
        <v/>
      </c>
      <c r="BL114" s="227" t="str">
        <f t="shared" si="461"/>
        <v/>
      </c>
      <c r="BM114" s="227" t="str">
        <f t="shared" si="461"/>
        <v/>
      </c>
      <c r="BN114" s="227" t="str">
        <f t="shared" si="461"/>
        <v/>
      </c>
      <c r="BO114" s="227" t="str">
        <f t="shared" si="461"/>
        <v/>
      </c>
      <c r="BP114" s="227" t="str">
        <f t="shared" si="461"/>
        <v/>
      </c>
      <c r="BQ114" s="227" t="str">
        <f t="shared" si="461"/>
        <v/>
      </c>
      <c r="BR114" s="227" t="str">
        <f t="shared" si="461"/>
        <v/>
      </c>
      <c r="BS114" s="238" t="str">
        <f t="shared" si="461"/>
        <v/>
      </c>
      <c r="BT114" s="239" t="str">
        <f>$AY114*Assembly!Y$4+$AZ114*Assembly!Y$5+$BA114*Assembly!Y$6+$BB114*Assembly!Y$7+$BC114*Assembly!Y$8+$BD114*Assembly!Y$9+$BE114*Assembly!Y$10+$BF114*Assembly!Y$11+$BG114*Assembly!Y$12+$BH114*Assembly!Y$13+$BI114*Assembly!Y$14+$BJ114*Assembly!Y$15+$BK114*Assembly!Y$16+$BL114*Assembly!Y$17+$BM114*Assembly!Y$18+$BN114*Assembly!Y$19+$BO114*Assembly!Y$20+$BP114*Assembly!Y$21+$BQ114*Assembly!Y$22+$BR114*Assembly!Y$23+$BS114*Assembly!Y$24</f>
        <v>128</v>
      </c>
      <c r="BU114" s="225" t="str">
        <f t="shared" si="8"/>
        <v>8</v>
      </c>
      <c r="BV114" s="225"/>
      <c r="BW114" s="225" t="str">
        <f>$AY114*Assembly!AC$4+$AZ114*Assembly!AC$5+$BA114*Assembly!AC$6+$BB114*Assembly!AC$7+$BC114*Assembly!AC$8+$BD114*Assembly!AC$9+$BE114*Assembly!AC$10+$BF114*Assembly!AC$11+$BG114*Assembly!AC$12+$BH114*Assembly!AC$13+$BI114*Assembly!AC$14+$BJ114*Assembly!AC$15+$BK114*Assembly!AC$16+$BL114*Assembly!AC$17+$BM114*Assembly!AC$18+$BN114*Assembly!AC$19+$BO114*Assembly!AC$20+$BP114*Assembly!AC$21+$BQ114*Assembly!AC$22+$BR114*Assembly!AC$23+$BS114*Assembly!AC$24</f>
        <v>540</v>
      </c>
      <c r="BX114" s="240" t="str">
        <f t="shared" si="9"/>
        <v>4.22</v>
      </c>
      <c r="BY114" s="241" t="str">
        <f t="shared" si="10"/>
        <v>35</v>
      </c>
      <c r="BZ114" s="242" t="str">
        <f t="shared" si="11"/>
        <v>65.9</v>
      </c>
      <c r="CA114" s="241" t="str">
        <f t="shared" si="12"/>
        <v>27</v>
      </c>
      <c r="CB114" s="225" t="str">
        <f>$AY114*Assembly!X$4+$AZ114*Assembly!X$5+$BA114*Assembly!X$6+$BB114*Assembly!X$7+$BC114*Assembly!X$8+$BD114*Assembly!X$9+$BE114*Assembly!X$10+$BF114*Assembly!X$11+$BG114*Assembly!X$12+$BH114*Assembly!X$13+$BI114*Assembly!X$14+$BJ114*Assembly!X$15+$BK114*Assembly!X$16+$BL114*Assembly!X$17+$BM114*Assembly!X$18+$BN114*Assembly!X$19+$BO114*Assembly!X$20+$BP114*Assembly!X$21+$BQ114*Assembly!X$22+$BR114*Assembly!X$23+$BS114*Assembly!X$24</f>
        <v>70</v>
      </c>
      <c r="CC114" s="225" t="str">
        <f t="shared" si="13"/>
        <v>10,889</v>
      </c>
      <c r="CD114" s="223" t="str">
        <f t="shared" si="14"/>
        <v>0.0109</v>
      </c>
      <c r="CE114" s="243" t="str">
        <f>$AY114*Assembly!AB$4+$AZ114*Assembly!AB$5+$BA114*Assembly!AB$6+$BB114*Assembly!AB$7+$BC114*Assembly!AB$8+$BD114*Assembly!AB$9+$BE114*Assembly!AB$10+$BF114*Assembly!AB$11+$BG114*Assembly!AB$12+$BH114*Assembly!AB$13+$BI114*Assembly!AB$14+$BJ114*Assembly!AB$15+$BK114*Assembly!AB$16+$BL114*Assembly!AB$17+$BM114*Assembly!AB$18+$BN114*Assembly!AB$19+$BO114*Assembly!AB$20+$BP114*Assembly!AB$21+$BQ114*Assembly!AB$22+$BR114*Assembly!AB$23+$BS114*Assembly!AB$24</f>
        <v>110</v>
      </c>
      <c r="CF114" s="231" t="str">
        <f>$AY114*Assembly!M$4+$AZ114*Assembly!M$5+$BA114*Assembly!M$6+$BB114*Assembly!M$7+$BC114*Assembly!M$8+$BD114*Assembly!M$9+$BE114*Assembly!M$10+$BF114*Assembly!M$11+$BG114*Assembly!M$12+$BH114*Assembly!M$13+$BI114*Assembly!M$14+$BJ114*Assembly!M$15+$BK114*Assembly!M$16+$BL114*Assembly!M$17+$BM114*Assembly!M$18+$BN114*Assembly!M$19+$BO114*Assembly!M$20+$BP114*Assembly!M$21+$BQ114*Assembly!M$22+$BR114*Assembly!M$23+$BS114*Assembly!M$24</f>
        <v>160</v>
      </c>
      <c r="CG114" s="231" t="str">
        <f>$AY114*Assembly!N$4+$AZ114*Assembly!N$5+$BA114*Assembly!N$6+$BB114*Assembly!N$7+$BC114*Assembly!N$8+$BD114*Assembly!N$9+$BE114*Assembly!N$10+$BF114*Assembly!N$11+$BG114*Assembly!N$12+$BH114*Assembly!N$13+$BI114*Assembly!N$14+$BJ114*Assembly!N$15+$BK114*Assembly!N$16+$BL114*Assembly!N$17+$BM114*Assembly!N$18+$BN114*Assembly!N$19+$BO114*Assembly!N$20+$BP114*Assembly!N$21+$BQ114*Assembly!N$22+$BR114*Assembly!N$23+$BS114*Assembly!N$24</f>
        <v>0</v>
      </c>
      <c r="CH114" s="231" t="str">
        <f>$AY114*Assembly!O$4+$AZ114*Assembly!O$5+$BA114*Assembly!O$6+$BB114*Assembly!O$7+$BC114*Assembly!O$8+$BD114*Assembly!O$9+$BE114*Assembly!O$10+$BF114*Assembly!O$11+$BG114*Assembly!O$12+$BH114*Assembly!O$13+$BI114*Assembly!O$14+$BJ114*Assembly!O$15+$BK114*Assembly!O$16+$BL114*Assembly!O$17+$BM114*Assembly!O$18+$BN114*Assembly!O$19+$BO114*Assembly!O$20+$BP114*Assembly!O$21+$BQ114*Assembly!O$22+$BR114*Assembly!O$23+$BS114*Assembly!O$24</f>
        <v>0</v>
      </c>
      <c r="CI114" s="229" t="str">
        <f>$AY114*Assembly!P$4+$AZ114*Assembly!P$5+$BA114*Assembly!P$6+$BB114*Assembly!P$7+$BC114*Assembly!P$8+$BD114*Assembly!P$9+$BE114*Assembly!P$10+$BF114*Assembly!P$11+$BG114*Assembly!P$12+$BH114*Assembly!P$13+$BI114*Assembly!P$14+$BJ114*Assembly!P$15+$BK114*Assembly!P$16+$BL114*Assembly!P$17+$BM114*Assembly!P$18+$BN114*Assembly!P$19+$BO114*Assembly!P$20+$BP114*Assembly!P$21+$BQ114*Assembly!P$22+$BR114*Assembly!P$23+$BS114*Assembly!P$24</f>
        <v>0</v>
      </c>
      <c r="CJ114" s="229" t="str">
        <f>$AY114*Assembly!Q$4+$AZ114*Assembly!Q$5+$BA114*Assembly!Q$6+$BB114*Assembly!Q$7+$BC114*Assembly!Q$8+$BD114*Assembly!Q$9+$BE114*Assembly!Q$10+$BF114*Assembly!Q$11+$BG114*Assembly!Q$12+$BH114*Assembly!Q$13+$BI114*Assembly!Q$14+$BJ114*Assembly!Q$15+$BK114*Assembly!Q$16+$BL114*Assembly!Q$17+$BM114*Assembly!Q$18+$BN114*Assembly!Q$19+$BO114*Assembly!Q$20+$BP114*Assembly!Q$21+$BQ114*Assembly!Q$22+$BR114*Assembly!Q$23+$BS114*Assembly!Q$24</f>
        <v>3</v>
      </c>
      <c r="CK114" s="231" t="str">
        <f>$AY114*Assembly!R$4+$AZ114*Assembly!R$5+$BA114*Assembly!R$6+$BB114*Assembly!R$7+$BC114*Assembly!R$8+$BD114*Assembly!R$9+$BE114*Assembly!R$10+$BF114*Assembly!R$11+$BG114*Assembly!R$12+$BH114*Assembly!R$13+$BI114*Assembly!R$14+$BJ114*Assembly!R$15+$BK114*Assembly!R$16+$BL114*Assembly!R$17+$BM114*Assembly!R$18+$BN114*Assembly!R$19+$BO114*Assembly!R$20+$BP114*Assembly!R$21+$BQ114*Assembly!R$22+$BR114*Assembly!R$23+$BS114*Assembly!R$24</f>
        <v>0</v>
      </c>
      <c r="CL114" s="229" t="str">
        <f>$AY114*Assembly!S$4+$AZ114*Assembly!S$5+$BA114*Assembly!S$6+$BB114*Assembly!S$7+$BC114*Assembly!S$8+$BD114*Assembly!S$9+$BE114*Assembly!S$10+$BF114*Assembly!S$11+$BG114*Assembly!S$12+$BH114*Assembly!S$13+$BI114*Assembly!S$14+$BJ114*Assembly!S$15+$BK114*Assembly!S$16+$BL114*Assembly!S$17+$BM114*Assembly!S$18+$BN114*Assembly!S$19+$BO114*Assembly!S$20+$BP114*Assembly!S$21+$BQ114*Assembly!S$22+$BR114*Assembly!S$23+$BS114*Assembly!S$24</f>
        <v>0</v>
      </c>
      <c r="CM114" s="229" t="str">
        <f>$AY114*Assembly!T$4+$AZ114*Assembly!T$5+$BA114*Assembly!T$6+$BB114*Assembly!T$7+$BC114*Assembly!T$8+$BD114*Assembly!T$9+$BE114*Assembly!T$10+$BF114*Assembly!T$11+$BG114*Assembly!T$12+$BH114*Assembly!T$13+$BI114*Assembly!T$14+$BJ114*Assembly!T$15+$BK114*Assembly!T$16+$BL114*Assembly!T$17+$BM114*Assembly!T$18+$BN114*Assembly!T$19+$BO114*Assembly!T$20+$BP114*Assembly!T$21+$BQ114*Assembly!T$22+$BR114*Assembly!T$23+$BS114*Assembly!T$24</f>
        <v>0</v>
      </c>
      <c r="CN114" s="229" t="str">
        <f>$AY114*Assembly!U$4+$AZ114*Assembly!U$5+$BA114*Assembly!U$6+$BB114*Assembly!U$7+$BC114*Assembly!U$8+$BD114*Assembly!U$9+$BE114*Assembly!U$10+$BF114*Assembly!U$11+$BG114*Assembly!U$12+$BH114*Assembly!U$13+$BI114*Assembly!U$14+$BJ114*Assembly!U$15+$BK114*Assembly!U$16+$BL114*Assembly!U$17+$BM114*Assembly!U$18+$BN114*Assembly!U$19+$BO114*Assembly!U$20+$BP114*Assembly!U$21+$BQ114*Assembly!U$22+$BR114*Assembly!U$23+$BS114*Assembly!U$24</f>
        <v>0</v>
      </c>
      <c r="CO114" s="231" t="str">
        <f>$AY114*Assembly!V$4+$AZ114*Assembly!V$5+$BA114*Assembly!V$6+$BB114*Assembly!V$7+$BC114*Assembly!V$8+$BD114*Assembly!V$9+$BE114*Assembly!V$10+$BF114*Assembly!V$11+$BG114*Assembly!V$12+$BH114*Assembly!V$13+$BI114*Assembly!V$14+$BJ114*Assembly!V$15+$BK114*Assembly!V$16+$BL114*Assembly!V$17+$BM114*Assembly!V$18+$BN114*Assembly!V$19+$BO114*Assembly!V$20+$BP114*Assembly!V$21+$BQ114*Assembly!V$22+$BR114*Assembly!V$23+$BS114*Assembly!V$24</f>
        <v>0</v>
      </c>
      <c r="CP114" s="231" t="str">
        <f>CF114*Refining!$F$3</f>
        <v>286</v>
      </c>
      <c r="CQ114" s="231" t="str">
        <f>CG114*Refining!$F$4</f>
        <v>0</v>
      </c>
      <c r="CR114" s="231" t="str">
        <f>CH114*Refining!$F$5</f>
        <v>0</v>
      </c>
      <c r="CS114" s="231" t="str">
        <f>CI114*Refining!$F$6</f>
        <v>0</v>
      </c>
      <c r="CT114" s="231" t="str">
        <f>CJ114*Refining!$F$7</f>
        <v>5</v>
      </c>
      <c r="CU114" s="231" t="str">
        <f>CK114*Refining!$F$8</f>
        <v>0</v>
      </c>
      <c r="CV114" s="231" t="str">
        <f>CL114*Refining!$F$9</f>
        <v>0</v>
      </c>
      <c r="CW114" s="231" t="str">
        <f>CM114*Refining!$F$10</f>
        <v>0</v>
      </c>
      <c r="CX114" s="231" t="str">
        <f>CN114*Refining!$F$11</f>
        <v>0</v>
      </c>
      <c r="CY114" s="231" t="str">
        <f>CO114*Refining!$F$12</f>
        <v>0</v>
      </c>
      <c r="CZ114" s="244" t="str">
        <f t="shared" ref="CZ114:DS114" si="462">IF(CF114 = 0, "", CF114)</f>
        <v>160</v>
      </c>
      <c r="DA114" s="245" t="str">
        <f t="shared" si="462"/>
        <v/>
      </c>
      <c r="DB114" s="245" t="str">
        <f t="shared" si="462"/>
        <v/>
      </c>
      <c r="DC114" s="245" t="str">
        <f t="shared" si="462"/>
        <v/>
      </c>
      <c r="DD114" s="245" t="str">
        <f t="shared" si="462"/>
        <v>3</v>
      </c>
      <c r="DE114" s="245" t="str">
        <f t="shared" si="462"/>
        <v/>
      </c>
      <c r="DF114" s="245" t="str">
        <f t="shared" si="462"/>
        <v/>
      </c>
      <c r="DG114" s="245" t="str">
        <f t="shared" si="462"/>
        <v/>
      </c>
      <c r="DH114" s="245" t="str">
        <f t="shared" si="462"/>
        <v/>
      </c>
      <c r="DI114" s="246" t="str">
        <f t="shared" si="462"/>
        <v/>
      </c>
      <c r="DJ114" s="244" t="str">
        <f t="shared" si="462"/>
        <v>286</v>
      </c>
      <c r="DK114" s="245" t="str">
        <f t="shared" si="462"/>
        <v/>
      </c>
      <c r="DL114" s="245" t="str">
        <f t="shared" si="462"/>
        <v/>
      </c>
      <c r="DM114" s="245" t="str">
        <f t="shared" si="462"/>
        <v/>
      </c>
      <c r="DN114" s="247" t="str">
        <f t="shared" si="462"/>
        <v>5.4</v>
      </c>
      <c r="DO114" s="245" t="str">
        <f t="shared" si="462"/>
        <v/>
      </c>
      <c r="DP114" s="245" t="str">
        <f t="shared" si="462"/>
        <v/>
      </c>
      <c r="DQ114" s="245" t="str">
        <f t="shared" si="462"/>
        <v/>
      </c>
      <c r="DR114" s="245" t="str">
        <f t="shared" si="462"/>
        <v/>
      </c>
      <c r="DS114" s="246" t="str">
        <f t="shared" si="462"/>
        <v/>
      </c>
      <c r="DT114" s="248" t="str">
        <f t="shared" si="16"/>
        <v>163</v>
      </c>
      <c r="DU114" s="249" t="str">
        <f t="shared" si="17"/>
        <v>291</v>
      </c>
      <c r="DV114" s="225" t="str">
        <f>CZ114*'Ores &amp; Ingots'!$C$3+DA114*'Ores &amp; Ingots'!$C$4+DB114*'Ores &amp; Ingots'!$C$5+DC114*'Ores &amp; Ingots'!$C$6+DD114*'Ores &amp; Ingots'!$C$7+DE114*'Ores &amp; Ingots'!$C$8+DF114*'Ores &amp; Ingots'!$C$9+DG114*'Ores &amp; Ingots'!$C$10+DH114*'Ores &amp; Ingots'!$C$11+DI114*'Ores &amp; Ingots'!$C$12</f>
        <v>22</v>
      </c>
      <c r="DW114" s="225" t="str">
        <f>DJ114*'Ores &amp; Ingots'!$B$3+DK114*'Ores &amp; Ingots'!$B$4+DL114*'Ores &amp; Ingots'!$B$5+DM114*'Ores &amp; Ingots'!$B$6+DN114*'Ores &amp; Ingots'!$B$7+DO114*'Ores &amp; Ingots'!$B$8+DP114*'Ores &amp; Ingots'!$B$9+DQ114*'Ores &amp; Ingots'!$B$10+DR114*'Ores &amp; Ingots'!$B$11+DS114*'Ores &amp; Ingots'!$B$12</f>
        <v>108</v>
      </c>
      <c r="DX114" s="249" t="str">
        <f>CZ114*Refining!$G$3+DA114*Refining!$G$4+DB114*Refining!$G$5+DC114*Refining!$G$6+DD114*Refining!$G$7+DE114*Refining!$G$8+DF114*Refining!$G$9+DG114*Refining!$G$10+DH114*Refining!$G$11+DI114*Refining!$G$12</f>
        <v>13</v>
      </c>
      <c r="DY114" s="249" t="str">
        <f t="shared" si="18"/>
        <v>2,094</v>
      </c>
      <c r="DZ114" s="250" t="str">
        <f t="shared" si="19"/>
        <v>0.0021</v>
      </c>
      <c r="EA114" s="248" t="str">
        <f t="shared" si="20"/>
        <v>103</v>
      </c>
      <c r="EB114" s="251" t="str">
        <f t="shared" ref="EB114:EC114" si="463">EA114/60</f>
        <v>1.7</v>
      </c>
      <c r="EC114" s="251" t="str">
        <f t="shared" si="463"/>
        <v>0.0</v>
      </c>
      <c r="ED114" s="248" t="str">
        <f t="shared" si="22"/>
        <v>12,983</v>
      </c>
      <c r="EE114" s="251" t="str">
        <f t="shared" ref="EE114:EF114" si="464">ED114/1000</f>
        <v>13.0</v>
      </c>
      <c r="EF114" s="252" t="str">
        <f t="shared" si="464"/>
        <v>0.01</v>
      </c>
      <c r="EG114" s="223" t="str">
        <f t="shared" si="24"/>
        <v>0.0130</v>
      </c>
      <c r="EH114" s="224" t="str">
        <f t="shared" si="25"/>
        <v>0:01:43</v>
      </c>
      <c r="EI114" s="225">
        <v>384.0</v>
      </c>
    </row>
    <row r="115">
      <c r="A115" s="33"/>
      <c r="B115" s="226" t="s">
        <v>996</v>
      </c>
      <c r="C115" s="227" t="s">
        <v>885</v>
      </c>
      <c r="D115" s="227">
        <v>1.0</v>
      </c>
      <c r="E115" s="227">
        <v>1.0</v>
      </c>
      <c r="F115" s="227">
        <v>1.0</v>
      </c>
      <c r="G115" s="253" t="str">
        <f t="shared" si="5"/>
        <v>0.1</v>
      </c>
      <c r="H115" s="254">
        <v>20.0</v>
      </c>
      <c r="I115" s="254">
        <v>20.0</v>
      </c>
      <c r="J115" s="254" t="str">
        <f>H115/Main!$D$9</f>
        <v>20</v>
      </c>
      <c r="K115" s="254" t="str">
        <f>I115/Main!$D$10</f>
        <v>20</v>
      </c>
      <c r="L115" s="254" t="str">
        <f t="shared" si="6"/>
        <v>1</v>
      </c>
      <c r="M115" s="254">
        <v>1.0</v>
      </c>
      <c r="N115" s="256" t="s">
        <v>12</v>
      </c>
      <c r="O115" s="256">
        <v>200.0</v>
      </c>
      <c r="P115" s="255"/>
      <c r="Q115" s="256"/>
      <c r="R115" s="255"/>
      <c r="S115" s="257"/>
      <c r="T115" s="257"/>
      <c r="U115" s="255"/>
      <c r="V115" s="255"/>
      <c r="W115" s="257"/>
      <c r="X115" s="257"/>
      <c r="Y115" s="255"/>
      <c r="Z115" s="255"/>
      <c r="AA115" s="255"/>
      <c r="AB115" s="255"/>
      <c r="AC115" s="335"/>
      <c r="AD115" s="225">
        <v>0.0</v>
      </c>
      <c r="AE115" s="225">
        <v>4.0</v>
      </c>
      <c r="AF115" s="225">
        <v>0.0</v>
      </c>
      <c r="AG115" s="225">
        <v>0.0</v>
      </c>
      <c r="AH115" s="225">
        <v>6.0</v>
      </c>
      <c r="AI115" s="225">
        <v>0.0</v>
      </c>
      <c r="AJ115" s="225">
        <v>0.0</v>
      </c>
      <c r="AK115" s="309">
        <v>3.0</v>
      </c>
      <c r="AL115" s="225">
        <v>0.0</v>
      </c>
      <c r="AM115" s="225">
        <v>0.0</v>
      </c>
      <c r="AN115" s="225">
        <v>0.0</v>
      </c>
      <c r="AO115" s="225">
        <v>0.0</v>
      </c>
      <c r="AP115" s="225">
        <v>0.0</v>
      </c>
      <c r="AQ115" s="225">
        <v>0.0</v>
      </c>
      <c r="AR115" s="225">
        <v>0.0</v>
      </c>
      <c r="AS115" s="225">
        <v>0.0</v>
      </c>
      <c r="AT115" s="225">
        <v>0.0</v>
      </c>
      <c r="AU115" s="225">
        <v>0.0</v>
      </c>
      <c r="AV115" s="225">
        <v>0.0</v>
      </c>
      <c r="AW115" s="225">
        <v>0.0</v>
      </c>
      <c r="AX115" s="225">
        <v>0.0</v>
      </c>
      <c r="AY115" s="236" t="str">
        <f t="shared" ref="AY115:BS115" si="465">IF(AD115 = 0, "", AD115)</f>
        <v/>
      </c>
      <c r="AZ115" s="227" t="str">
        <f t="shared" si="465"/>
        <v>4</v>
      </c>
      <c r="BA115" s="227" t="str">
        <f t="shared" si="465"/>
        <v/>
      </c>
      <c r="BB115" s="227" t="str">
        <f t="shared" si="465"/>
        <v/>
      </c>
      <c r="BC115" s="227" t="str">
        <f t="shared" si="465"/>
        <v>6</v>
      </c>
      <c r="BD115" s="227" t="str">
        <f t="shared" si="465"/>
        <v/>
      </c>
      <c r="BE115" s="227" t="str">
        <f t="shared" si="465"/>
        <v/>
      </c>
      <c r="BF115" s="237" t="str">
        <f t="shared" si="465"/>
        <v>3</v>
      </c>
      <c r="BG115" s="227" t="str">
        <f t="shared" si="465"/>
        <v/>
      </c>
      <c r="BH115" s="227" t="str">
        <f t="shared" si="465"/>
        <v/>
      </c>
      <c r="BI115" s="227" t="str">
        <f t="shared" si="465"/>
        <v/>
      </c>
      <c r="BJ115" s="227" t="str">
        <f t="shared" si="465"/>
        <v/>
      </c>
      <c r="BK115" s="227" t="str">
        <f t="shared" si="465"/>
        <v/>
      </c>
      <c r="BL115" s="227" t="str">
        <f t="shared" si="465"/>
        <v/>
      </c>
      <c r="BM115" s="227" t="str">
        <f t="shared" si="465"/>
        <v/>
      </c>
      <c r="BN115" s="227" t="str">
        <f t="shared" si="465"/>
        <v/>
      </c>
      <c r="BO115" s="227" t="str">
        <f t="shared" si="465"/>
        <v/>
      </c>
      <c r="BP115" s="227" t="str">
        <f t="shared" si="465"/>
        <v/>
      </c>
      <c r="BQ115" s="227" t="str">
        <f t="shared" si="465"/>
        <v/>
      </c>
      <c r="BR115" s="227" t="str">
        <f t="shared" si="465"/>
        <v/>
      </c>
      <c r="BS115" s="238" t="str">
        <f t="shared" si="465"/>
        <v/>
      </c>
      <c r="BT115" s="239" t="str">
        <f>$AY115*Assembly!Y$4+$AZ115*Assembly!Y$5+$BA115*Assembly!Y$6+$BB115*Assembly!Y$7+$BC115*Assembly!Y$8+$BD115*Assembly!Y$9+$BE115*Assembly!Y$10+$BF115*Assembly!Y$11+$BG115*Assembly!Y$12+$BH115*Assembly!Y$13+$BI115*Assembly!Y$14+$BJ115*Assembly!Y$15+$BK115*Assembly!Y$16+$BL115*Assembly!Y$17+$BM115*Assembly!Y$18+$BN115*Assembly!Y$19+$BO115*Assembly!Y$20+$BP115*Assembly!Y$21+$BQ115*Assembly!Y$22+$BR115*Assembly!Y$23+$BS115*Assembly!Y$24</f>
        <v>61</v>
      </c>
      <c r="BU115" s="225" t="str">
        <f t="shared" si="8"/>
        <v>485</v>
      </c>
      <c r="BV115" s="225"/>
      <c r="BW115" s="225" t="str">
        <f>$AY115*Assembly!AC$4+$AZ115*Assembly!AC$5+$BA115*Assembly!AC$6+$BB115*Assembly!AC$7+$BC115*Assembly!AC$8+$BD115*Assembly!AC$9+$BE115*Assembly!AC$10+$BF115*Assembly!AC$11+$BG115*Assembly!AC$12+$BH115*Assembly!AC$13+$BI115*Assembly!AC$14+$BJ115*Assembly!AC$15+$BK115*Assembly!AC$16+$BL115*Assembly!AC$17+$BM115*Assembly!AC$18+$BN115*Assembly!AC$19+$BO115*Assembly!AC$20+$BP115*Assembly!AC$21+$BQ115*Assembly!AC$22+$BR115*Assembly!AC$23+$BS115*Assembly!AC$24</f>
        <v>243</v>
      </c>
      <c r="BX115" s="240" t="str">
        <f t="shared" si="9"/>
        <v>4.01</v>
      </c>
      <c r="BY115" s="241" t="str">
        <f t="shared" si="10"/>
        <v>1944</v>
      </c>
      <c r="BZ115" s="242" t="str">
        <f t="shared" si="11"/>
        <v>0.5</v>
      </c>
      <c r="CA115" s="241" t="str">
        <f t="shared" si="12"/>
        <v>12</v>
      </c>
      <c r="CB115" s="225" t="str">
        <f>$AY115*Assembly!X$4+$AZ115*Assembly!X$5+$BA115*Assembly!X$6+$BB115*Assembly!X$7+$BC115*Assembly!X$8+$BD115*Assembly!X$9+$BE115*Assembly!X$10+$BF115*Assembly!X$11+$BG115*Assembly!X$12+$BH115*Assembly!X$13+$BI115*Assembly!X$14+$BJ115*Assembly!X$15+$BK115*Assembly!X$16+$BL115*Assembly!X$17+$BM115*Assembly!X$18+$BN115*Assembly!X$19+$BO115*Assembly!X$20+$BP115*Assembly!X$21+$BQ115*Assembly!X$22+$BR115*Assembly!X$23+$BS115*Assembly!X$24</f>
        <v>31</v>
      </c>
      <c r="CC115" s="225" t="str">
        <f t="shared" si="13"/>
        <v>4,822</v>
      </c>
      <c r="CD115" s="223" t="str">
        <f t="shared" si="14"/>
        <v>0.0048</v>
      </c>
      <c r="CE115" s="243" t="str">
        <f>$AY115*Assembly!AB$4+$AZ115*Assembly!AB$5+$BA115*Assembly!AB$6+$BB115*Assembly!AB$7+$BC115*Assembly!AB$8+$BD115*Assembly!AB$9+$BE115*Assembly!AB$10+$BF115*Assembly!AB$11+$BG115*Assembly!AB$12+$BH115*Assembly!AB$13+$BI115*Assembly!AB$14+$BJ115*Assembly!AB$15+$BK115*Assembly!AB$16+$BL115*Assembly!AB$17+$BM115*Assembly!AB$18+$BN115*Assembly!AB$19+$BO115*Assembly!AB$20+$BP115*Assembly!AB$21+$BQ115*Assembly!AB$22+$BR115*Assembly!AB$23+$BS115*Assembly!AB$24</f>
        <v>35</v>
      </c>
      <c r="CF115" s="256" t="str">
        <f>$AY115*Assembly!M$4+$AZ115*Assembly!M$5+$BA115*Assembly!M$6+$BB115*Assembly!M$7+$BC115*Assembly!M$8+$BD115*Assembly!M$9+$BE115*Assembly!M$10+$BF115*Assembly!M$11+$BG115*Assembly!M$12+$BH115*Assembly!M$13+$BI115*Assembly!M$14+$BJ115*Assembly!M$15+$BK115*Assembly!M$16+$BL115*Assembly!M$17+$BM115*Assembly!M$18+$BN115*Assembly!M$19+$BO115*Assembly!M$20+$BP115*Assembly!M$21+$BQ115*Assembly!M$22+$BR115*Assembly!M$23+$BS115*Assembly!M$24</f>
        <v>76</v>
      </c>
      <c r="CG115" s="256" t="str">
        <f>$AY115*Assembly!N$4+$AZ115*Assembly!N$5+$BA115*Assembly!N$6+$BB115*Assembly!N$7+$BC115*Assembly!N$8+$BD115*Assembly!N$9+$BE115*Assembly!N$10+$BF115*Assembly!N$11+$BG115*Assembly!N$12+$BH115*Assembly!N$13+$BI115*Assembly!N$14+$BJ115*Assembly!N$15+$BK115*Assembly!N$16+$BL115*Assembly!N$17+$BM115*Assembly!N$18+$BN115*Assembly!N$19+$BO115*Assembly!N$20+$BP115*Assembly!N$21+$BQ115*Assembly!N$22+$BR115*Assembly!N$23+$BS115*Assembly!N$24</f>
        <v>0</v>
      </c>
      <c r="CH115" s="256" t="str">
        <f>$AY115*Assembly!O$4+$AZ115*Assembly!O$5+$BA115*Assembly!O$6+$BB115*Assembly!O$7+$BC115*Assembly!O$8+$BD115*Assembly!O$9+$BE115*Assembly!O$10+$BF115*Assembly!O$11+$BG115*Assembly!O$12+$BH115*Assembly!O$13+$BI115*Assembly!O$14+$BJ115*Assembly!O$15+$BK115*Assembly!O$16+$BL115*Assembly!O$17+$BM115*Assembly!O$18+$BN115*Assembly!O$19+$BO115*Assembly!O$20+$BP115*Assembly!O$21+$BQ115*Assembly!O$22+$BR115*Assembly!O$23+$BS115*Assembly!O$24</f>
        <v>0</v>
      </c>
      <c r="CI115" s="254" t="str">
        <f>$AY115*Assembly!P$4+$AZ115*Assembly!P$5+$BA115*Assembly!P$6+$BB115*Assembly!P$7+$BC115*Assembly!P$8+$BD115*Assembly!P$9+$BE115*Assembly!P$10+$BF115*Assembly!P$11+$BG115*Assembly!P$12+$BH115*Assembly!P$13+$BI115*Assembly!P$14+$BJ115*Assembly!P$15+$BK115*Assembly!P$16+$BL115*Assembly!P$17+$BM115*Assembly!P$18+$BN115*Assembly!P$19+$BO115*Assembly!P$20+$BP115*Assembly!P$21+$BQ115*Assembly!P$22+$BR115*Assembly!P$23+$BS115*Assembly!P$24</f>
        <v>0</v>
      </c>
      <c r="CJ115" s="254" t="str">
        <f>$AY115*Assembly!Q$4+$AZ115*Assembly!Q$5+$BA115*Assembly!Q$6+$BB115*Assembly!Q$7+$BC115*Assembly!Q$8+$BD115*Assembly!Q$9+$BE115*Assembly!Q$10+$BF115*Assembly!Q$11+$BG115*Assembly!Q$12+$BH115*Assembly!Q$13+$BI115*Assembly!Q$14+$BJ115*Assembly!Q$15+$BK115*Assembly!Q$16+$BL115*Assembly!Q$17+$BM115*Assembly!Q$18+$BN115*Assembly!Q$19+$BO115*Assembly!Q$20+$BP115*Assembly!Q$21+$BQ115*Assembly!Q$22+$BR115*Assembly!Q$23+$BS115*Assembly!Q$24</f>
        <v>0.6</v>
      </c>
      <c r="CK115" s="256" t="str">
        <f>$AY115*Assembly!R$4+$AZ115*Assembly!R$5+$BA115*Assembly!R$6+$BB115*Assembly!R$7+$BC115*Assembly!R$8+$BD115*Assembly!R$9+$BE115*Assembly!R$10+$BF115*Assembly!R$11+$BG115*Assembly!R$12+$BH115*Assembly!R$13+$BI115*Assembly!R$14+$BJ115*Assembly!R$15+$BK115*Assembly!R$16+$BL115*Assembly!R$17+$BM115*Assembly!R$18+$BN115*Assembly!R$19+$BO115*Assembly!R$20+$BP115*Assembly!R$21+$BQ115*Assembly!R$22+$BR115*Assembly!R$23+$BS115*Assembly!R$24</f>
        <v>0</v>
      </c>
      <c r="CL115" s="254" t="str">
        <f>$AY115*Assembly!S$4+$AZ115*Assembly!S$5+$BA115*Assembly!S$6+$BB115*Assembly!S$7+$BC115*Assembly!S$8+$BD115*Assembly!S$9+$BE115*Assembly!S$10+$BF115*Assembly!S$11+$BG115*Assembly!S$12+$BH115*Assembly!S$13+$BI115*Assembly!S$14+$BJ115*Assembly!S$15+$BK115*Assembly!S$16+$BL115*Assembly!S$17+$BM115*Assembly!S$18+$BN115*Assembly!S$19+$BO115*Assembly!S$20+$BP115*Assembly!S$21+$BQ115*Assembly!S$22+$BR115*Assembly!S$23+$BS115*Assembly!S$24</f>
        <v>0</v>
      </c>
      <c r="CM115" s="254" t="str">
        <f>$AY115*Assembly!T$4+$AZ115*Assembly!T$5+$BA115*Assembly!T$6+$BB115*Assembly!T$7+$BC115*Assembly!T$8+$BD115*Assembly!T$9+$BE115*Assembly!T$10+$BF115*Assembly!T$11+$BG115*Assembly!T$12+$BH115*Assembly!T$13+$BI115*Assembly!T$14+$BJ115*Assembly!T$15+$BK115*Assembly!T$16+$BL115*Assembly!T$17+$BM115*Assembly!T$18+$BN115*Assembly!T$19+$BO115*Assembly!T$20+$BP115*Assembly!T$21+$BQ115*Assembly!T$22+$BR115*Assembly!T$23+$BS115*Assembly!T$24</f>
        <v>0</v>
      </c>
      <c r="CN115" s="254" t="str">
        <f>$AY115*Assembly!U$4+$AZ115*Assembly!U$5+$BA115*Assembly!U$6+$BB115*Assembly!U$7+$BC115*Assembly!U$8+$BD115*Assembly!U$9+$BE115*Assembly!U$10+$BF115*Assembly!U$11+$BG115*Assembly!U$12+$BH115*Assembly!U$13+$BI115*Assembly!U$14+$BJ115*Assembly!U$15+$BK115*Assembly!U$16+$BL115*Assembly!U$17+$BM115*Assembly!U$18+$BN115*Assembly!U$19+$BO115*Assembly!U$20+$BP115*Assembly!U$21+$BQ115*Assembly!U$22+$BR115*Assembly!U$23+$BS115*Assembly!U$24</f>
        <v>0</v>
      </c>
      <c r="CO115" s="256" t="str">
        <f>$AY115*Assembly!V$4+$AZ115*Assembly!V$5+$BA115*Assembly!V$6+$BB115*Assembly!V$7+$BC115*Assembly!V$8+$BD115*Assembly!V$9+$BE115*Assembly!V$10+$BF115*Assembly!V$11+$BG115*Assembly!V$12+$BH115*Assembly!V$13+$BI115*Assembly!V$14+$BJ115*Assembly!V$15+$BK115*Assembly!V$16+$BL115*Assembly!V$17+$BM115*Assembly!V$18+$BN115*Assembly!V$19+$BO115*Assembly!V$20+$BP115*Assembly!V$21+$BQ115*Assembly!V$22+$BR115*Assembly!V$23+$BS115*Assembly!V$24</f>
        <v>0</v>
      </c>
      <c r="CP115" s="256" t="str">
        <f>CF115*Refining!$F$3</f>
        <v>135</v>
      </c>
      <c r="CQ115" s="256" t="str">
        <f>CG115*Refining!$F$4</f>
        <v>0</v>
      </c>
      <c r="CR115" s="256" t="str">
        <f>CH115*Refining!$F$5</f>
        <v>0</v>
      </c>
      <c r="CS115" s="256" t="str">
        <f>CI115*Refining!$F$6</f>
        <v>0</v>
      </c>
      <c r="CT115" s="256" t="str">
        <f>CJ115*Refining!$F$7</f>
        <v>1</v>
      </c>
      <c r="CU115" s="256" t="str">
        <f>CK115*Refining!$F$8</f>
        <v>0</v>
      </c>
      <c r="CV115" s="256" t="str">
        <f>CL115*Refining!$F$9</f>
        <v>0</v>
      </c>
      <c r="CW115" s="256" t="str">
        <f>CM115*Refining!$F$10</f>
        <v>0</v>
      </c>
      <c r="CX115" s="256" t="str">
        <f>CN115*Refining!$F$11</f>
        <v>0</v>
      </c>
      <c r="CY115" s="256" t="str">
        <f>CO115*Refining!$F$12</f>
        <v>0</v>
      </c>
      <c r="CZ115" s="244" t="str">
        <f t="shared" ref="CZ115:DS115" si="466">IF(CF115 = 0, "", CF115)</f>
        <v>76</v>
      </c>
      <c r="DA115" s="245" t="str">
        <f t="shared" si="466"/>
        <v/>
      </c>
      <c r="DB115" s="245" t="str">
        <f t="shared" si="466"/>
        <v/>
      </c>
      <c r="DC115" s="245" t="str">
        <f t="shared" si="466"/>
        <v/>
      </c>
      <c r="DD115" s="245" t="str">
        <f t="shared" si="466"/>
        <v>0.6</v>
      </c>
      <c r="DE115" s="245" t="str">
        <f t="shared" si="466"/>
        <v/>
      </c>
      <c r="DF115" s="245" t="str">
        <f t="shared" si="466"/>
        <v/>
      </c>
      <c r="DG115" s="245" t="str">
        <f t="shared" si="466"/>
        <v/>
      </c>
      <c r="DH115" s="245" t="str">
        <f t="shared" si="466"/>
        <v/>
      </c>
      <c r="DI115" s="246" t="str">
        <f t="shared" si="466"/>
        <v/>
      </c>
      <c r="DJ115" s="244" t="str">
        <f t="shared" si="466"/>
        <v>135</v>
      </c>
      <c r="DK115" s="245" t="str">
        <f t="shared" si="466"/>
        <v/>
      </c>
      <c r="DL115" s="245" t="str">
        <f t="shared" si="466"/>
        <v/>
      </c>
      <c r="DM115" s="245" t="str">
        <f t="shared" si="466"/>
        <v/>
      </c>
      <c r="DN115" s="247" t="str">
        <f t="shared" si="466"/>
        <v>1.1</v>
      </c>
      <c r="DO115" s="245" t="str">
        <f t="shared" si="466"/>
        <v/>
      </c>
      <c r="DP115" s="245" t="str">
        <f t="shared" si="466"/>
        <v/>
      </c>
      <c r="DQ115" s="245" t="str">
        <f t="shared" si="466"/>
        <v/>
      </c>
      <c r="DR115" s="245" t="str">
        <f t="shared" si="466"/>
        <v/>
      </c>
      <c r="DS115" s="246" t="str">
        <f t="shared" si="466"/>
        <v/>
      </c>
      <c r="DT115" s="248" t="str">
        <f t="shared" si="16"/>
        <v>76</v>
      </c>
      <c r="DU115" s="249" t="str">
        <f t="shared" si="17"/>
        <v>136</v>
      </c>
      <c r="DV115" s="225" t="str">
        <f>CZ115*'Ores &amp; Ingots'!$C$3+DA115*'Ores &amp; Ingots'!$C$4+DB115*'Ores &amp; Ingots'!$C$5+DC115*'Ores &amp; Ingots'!$C$6+DD115*'Ores &amp; Ingots'!$C$7+DE115*'Ores &amp; Ingots'!$C$8+DF115*'Ores &amp; Ingots'!$C$9+DG115*'Ores &amp; Ingots'!$C$10+DH115*'Ores &amp; Ingots'!$C$11+DI115*'Ores &amp; Ingots'!$C$12</f>
        <v>10</v>
      </c>
      <c r="DW115" s="225" t="str">
        <f>DJ115*'Ores &amp; Ingots'!$B$3+DK115*'Ores &amp; Ingots'!$B$4+DL115*'Ores &amp; Ingots'!$B$5+DM115*'Ores &amp; Ingots'!$B$6+DN115*'Ores &amp; Ingots'!$B$7+DO115*'Ores &amp; Ingots'!$B$8+DP115*'Ores &amp; Ingots'!$B$9+DQ115*'Ores &amp; Ingots'!$B$10+DR115*'Ores &amp; Ingots'!$B$11+DS115*'Ores &amp; Ingots'!$B$12</f>
        <v>50</v>
      </c>
      <c r="DX115" s="249" t="str">
        <f>CZ115*Refining!$G$3+DA115*Refining!$G$4+DB115*Refining!$G$5+DC115*Refining!$G$6+DD115*Refining!$G$7+DE115*Refining!$G$8+DF115*Refining!$G$9+DG115*Refining!$G$10+DH115*Refining!$G$11+DI115*Refining!$G$12</f>
        <v>6</v>
      </c>
      <c r="DY115" s="249" t="str">
        <f t="shared" si="18"/>
        <v>884</v>
      </c>
      <c r="DZ115" s="250" t="str">
        <f t="shared" si="19"/>
        <v>0.0009</v>
      </c>
      <c r="EA115" s="248" t="str">
        <f t="shared" si="20"/>
        <v>57</v>
      </c>
      <c r="EB115" s="251" t="str">
        <f t="shared" ref="EB115:EC115" si="467">EA115/60</f>
        <v>0.9</v>
      </c>
      <c r="EC115" s="251" t="str">
        <f t="shared" si="467"/>
        <v>0.0</v>
      </c>
      <c r="ED115" s="248" t="str">
        <f t="shared" si="22"/>
        <v>5,706</v>
      </c>
      <c r="EE115" s="251" t="str">
        <f t="shared" ref="EE115:EF115" si="468">ED115/1000</f>
        <v>5.7</v>
      </c>
      <c r="EF115" s="252" t="str">
        <f t="shared" si="468"/>
        <v>0.01</v>
      </c>
      <c r="EG115" s="223" t="str">
        <f t="shared" si="24"/>
        <v>0.0057</v>
      </c>
      <c r="EH115" s="224" t="str">
        <f t="shared" si="25"/>
        <v>0:00:57</v>
      </c>
      <c r="EI115" s="225" t="s">
        <v>12</v>
      </c>
    </row>
    <row r="116">
      <c r="A116" s="33"/>
      <c r="B116" s="226" t="s">
        <v>997</v>
      </c>
      <c r="C116" s="227" t="s">
        <v>886</v>
      </c>
      <c r="D116" s="227">
        <v>1.0</v>
      </c>
      <c r="E116" s="227">
        <v>1.0</v>
      </c>
      <c r="F116" s="227">
        <v>1.0</v>
      </c>
      <c r="G116" s="228" t="str">
        <f t="shared" si="5"/>
        <v>15.6</v>
      </c>
      <c r="H116" s="229">
        <v>10.0</v>
      </c>
      <c r="I116" s="229">
        <v>10.0</v>
      </c>
      <c r="J116" s="229" t="str">
        <f>H116/Main!$D$9</f>
        <v>10</v>
      </c>
      <c r="K116" s="229" t="str">
        <f>I116/Main!$D$10</f>
        <v>10</v>
      </c>
      <c r="L116" s="229" t="str">
        <f t="shared" si="6"/>
        <v>1</v>
      </c>
      <c r="M116" s="229">
        <v>1.0</v>
      </c>
      <c r="N116" s="231">
        <v>30.0</v>
      </c>
      <c r="O116" s="231">
        <v>30.0</v>
      </c>
      <c r="P116" s="230"/>
      <c r="Q116" s="231"/>
      <c r="R116" s="230"/>
      <c r="S116" s="232"/>
      <c r="T116" s="232"/>
      <c r="U116" s="230"/>
      <c r="V116" s="230"/>
      <c r="W116" s="232"/>
      <c r="X116" s="232"/>
      <c r="Y116" s="230"/>
      <c r="Z116" s="230"/>
      <c r="AA116" s="230"/>
      <c r="AB116" s="230"/>
      <c r="AC116" s="334" t="s">
        <v>913</v>
      </c>
      <c r="AD116" s="225">
        <v>2.0</v>
      </c>
      <c r="AE116" s="225">
        <v>0.0</v>
      </c>
      <c r="AF116" s="225">
        <v>0.0</v>
      </c>
      <c r="AG116" s="225">
        <v>0.0</v>
      </c>
      <c r="AH116" s="225">
        <v>0.0</v>
      </c>
      <c r="AI116" s="225">
        <v>0.0</v>
      </c>
      <c r="AJ116" s="225">
        <v>0.0</v>
      </c>
      <c r="AK116" s="309">
        <v>3.0</v>
      </c>
      <c r="AL116" s="225">
        <v>0.0</v>
      </c>
      <c r="AM116" s="225">
        <v>0.0</v>
      </c>
      <c r="AN116" s="225">
        <v>0.0</v>
      </c>
      <c r="AO116" s="225">
        <v>0.0</v>
      </c>
      <c r="AP116" s="225">
        <v>0.0</v>
      </c>
      <c r="AQ116" s="225">
        <v>0.0</v>
      </c>
      <c r="AR116" s="225">
        <v>0.0</v>
      </c>
      <c r="AS116" s="225">
        <v>0.0</v>
      </c>
      <c r="AT116" s="225">
        <v>0.0</v>
      </c>
      <c r="AU116" s="225">
        <v>0.0</v>
      </c>
      <c r="AV116" s="225">
        <v>0.0</v>
      </c>
      <c r="AW116" s="225">
        <v>0.0</v>
      </c>
      <c r="AX116" s="225">
        <v>0.0</v>
      </c>
      <c r="AY116" s="236" t="str">
        <f t="shared" ref="AY116:BS116" si="469">IF(AD116 = 0, "", AD116)</f>
        <v>2</v>
      </c>
      <c r="AZ116" s="227" t="str">
        <f t="shared" si="469"/>
        <v/>
      </c>
      <c r="BA116" s="227" t="str">
        <f t="shared" si="469"/>
        <v/>
      </c>
      <c r="BB116" s="227" t="str">
        <f t="shared" si="469"/>
        <v/>
      </c>
      <c r="BC116" s="227" t="str">
        <f t="shared" si="469"/>
        <v/>
      </c>
      <c r="BD116" s="227" t="str">
        <f t="shared" si="469"/>
        <v/>
      </c>
      <c r="BE116" s="227" t="str">
        <f t="shared" si="469"/>
        <v/>
      </c>
      <c r="BF116" s="237" t="str">
        <f t="shared" si="469"/>
        <v>3</v>
      </c>
      <c r="BG116" s="227" t="str">
        <f t="shared" si="469"/>
        <v/>
      </c>
      <c r="BH116" s="227" t="str">
        <f t="shared" si="469"/>
        <v/>
      </c>
      <c r="BI116" s="227" t="str">
        <f t="shared" si="469"/>
        <v/>
      </c>
      <c r="BJ116" s="227" t="str">
        <f t="shared" si="469"/>
        <v/>
      </c>
      <c r="BK116" s="227" t="str">
        <f t="shared" si="469"/>
        <v/>
      </c>
      <c r="BL116" s="227" t="str">
        <f t="shared" si="469"/>
        <v/>
      </c>
      <c r="BM116" s="227" t="str">
        <f t="shared" si="469"/>
        <v/>
      </c>
      <c r="BN116" s="227" t="str">
        <f t="shared" si="469"/>
        <v/>
      </c>
      <c r="BO116" s="227" t="str">
        <f t="shared" si="469"/>
        <v/>
      </c>
      <c r="BP116" s="227" t="str">
        <f t="shared" si="469"/>
        <v/>
      </c>
      <c r="BQ116" s="227" t="str">
        <f t="shared" si="469"/>
        <v/>
      </c>
      <c r="BR116" s="227" t="str">
        <f t="shared" si="469"/>
        <v/>
      </c>
      <c r="BS116" s="238" t="str">
        <f t="shared" si="469"/>
        <v/>
      </c>
      <c r="BT116" s="239" t="str">
        <f>$AY116*Assembly!Y$4+$AZ116*Assembly!Y$5+$BA116*Assembly!Y$6+$BB116*Assembly!Y$7+$BC116*Assembly!Y$8+$BD116*Assembly!Y$9+$BE116*Assembly!Y$10+$BF116*Assembly!Y$11+$BG116*Assembly!Y$12+$BH116*Assembly!Y$13+$BI116*Assembly!Y$14+$BJ116*Assembly!Y$15+$BK116*Assembly!Y$16+$BL116*Assembly!Y$17+$BM116*Assembly!Y$18+$BN116*Assembly!Y$19+$BO116*Assembly!Y$20+$BP116*Assembly!Y$21+$BQ116*Assembly!Y$22+$BR116*Assembly!Y$23+$BS116*Assembly!Y$24</f>
        <v>41</v>
      </c>
      <c r="BU116" s="225" t="str">
        <f t="shared" si="8"/>
        <v>3</v>
      </c>
      <c r="BV116" s="225"/>
      <c r="BW116" s="225" t="str">
        <f>$AY116*Assembly!AC$4+$AZ116*Assembly!AC$5+$BA116*Assembly!AC$6+$BB116*Assembly!AC$7+$BC116*Assembly!AC$8+$BD116*Assembly!AC$9+$BE116*Assembly!AC$10+$BF116*Assembly!AC$11+$BG116*Assembly!AC$12+$BH116*Assembly!AC$13+$BI116*Assembly!AC$14+$BJ116*Assembly!AC$15+$BK116*Assembly!AC$16+$BL116*Assembly!AC$17+$BM116*Assembly!AC$18+$BN116*Assembly!AC$19+$BO116*Assembly!AC$20+$BP116*Assembly!AC$21+$BQ116*Assembly!AC$22+$BR116*Assembly!AC$23+$BS116*Assembly!AC$24</f>
        <v>203</v>
      </c>
      <c r="BX116" s="240" t="str">
        <f t="shared" si="9"/>
        <v>5.00</v>
      </c>
      <c r="BY116" s="241" t="str">
        <f t="shared" si="10"/>
        <v>13</v>
      </c>
      <c r="BZ116" s="242" t="str">
        <f t="shared" si="11"/>
        <v>78.1</v>
      </c>
      <c r="CA116" s="241" t="str">
        <f t="shared" si="12"/>
        <v>20</v>
      </c>
      <c r="CB116" s="225" t="str">
        <f>$AY116*Assembly!X$4+$AZ116*Assembly!X$5+$BA116*Assembly!X$6+$BB116*Assembly!X$7+$BC116*Assembly!X$8+$BD116*Assembly!X$9+$BE116*Assembly!X$10+$BF116*Assembly!X$11+$BG116*Assembly!X$12+$BH116*Assembly!X$13+$BI116*Assembly!X$14+$BJ116*Assembly!X$15+$BK116*Assembly!X$16+$BL116*Assembly!X$17+$BM116*Assembly!X$18+$BN116*Assembly!X$19+$BO116*Assembly!X$20+$BP116*Assembly!X$21+$BQ116*Assembly!X$22+$BR116*Assembly!X$23+$BS116*Assembly!X$24</f>
        <v>5</v>
      </c>
      <c r="CC116" s="225" t="str">
        <f t="shared" si="13"/>
        <v>778</v>
      </c>
      <c r="CD116" s="223" t="str">
        <f t="shared" si="14"/>
        <v>0.0008</v>
      </c>
      <c r="CE116" s="243" t="str">
        <f>$AY116*Assembly!AB$4+$AZ116*Assembly!AB$5+$BA116*Assembly!AB$6+$BB116*Assembly!AB$7+$BC116*Assembly!AB$8+$BD116*Assembly!AB$9+$BE116*Assembly!AB$10+$BF116*Assembly!AB$11+$BG116*Assembly!AB$12+$BH116*Assembly!AB$13+$BI116*Assembly!AB$14+$BJ116*Assembly!AB$15+$BK116*Assembly!AB$16+$BL116*Assembly!AB$17+$BM116*Assembly!AB$18+$BN116*Assembly!AB$19+$BO116*Assembly!AB$20+$BP116*Assembly!AB$21+$BQ116*Assembly!AB$22+$BR116*Assembly!AB$23+$BS116*Assembly!AB$24</f>
        <v>9</v>
      </c>
      <c r="CF116" s="231" t="str">
        <f>$AY116*Assembly!M$4+$AZ116*Assembly!M$5+$BA116*Assembly!M$6+$BB116*Assembly!M$7+$BC116*Assembly!M$8+$BD116*Assembly!M$9+$BE116*Assembly!M$10+$BF116*Assembly!M$11+$BG116*Assembly!M$12+$BH116*Assembly!M$13+$BI116*Assembly!M$14+$BJ116*Assembly!M$15+$BK116*Assembly!M$16+$BL116*Assembly!M$17+$BM116*Assembly!M$18+$BN116*Assembly!M$19+$BO116*Assembly!M$20+$BP116*Assembly!M$21+$BQ116*Assembly!M$22+$BR116*Assembly!M$23+$BS116*Assembly!M$24</f>
        <v>44</v>
      </c>
      <c r="CG116" s="231" t="str">
        <f>$AY116*Assembly!N$4+$AZ116*Assembly!N$5+$BA116*Assembly!N$6+$BB116*Assembly!N$7+$BC116*Assembly!N$8+$BD116*Assembly!N$9+$BE116*Assembly!N$10+$BF116*Assembly!N$11+$BG116*Assembly!N$12+$BH116*Assembly!N$13+$BI116*Assembly!N$14+$BJ116*Assembly!N$15+$BK116*Assembly!N$16+$BL116*Assembly!N$17+$BM116*Assembly!N$18+$BN116*Assembly!N$19+$BO116*Assembly!N$20+$BP116*Assembly!N$21+$BQ116*Assembly!N$22+$BR116*Assembly!N$23+$BS116*Assembly!N$24</f>
        <v>0</v>
      </c>
      <c r="CH116" s="231" t="str">
        <f>$AY116*Assembly!O$4+$AZ116*Assembly!O$5+$BA116*Assembly!O$6+$BB116*Assembly!O$7+$BC116*Assembly!O$8+$BD116*Assembly!O$9+$BE116*Assembly!O$10+$BF116*Assembly!O$11+$BG116*Assembly!O$12+$BH116*Assembly!O$13+$BI116*Assembly!O$14+$BJ116*Assembly!O$15+$BK116*Assembly!O$16+$BL116*Assembly!O$17+$BM116*Assembly!O$18+$BN116*Assembly!O$19+$BO116*Assembly!O$20+$BP116*Assembly!O$21+$BQ116*Assembly!O$22+$BR116*Assembly!O$23+$BS116*Assembly!O$24</f>
        <v>0</v>
      </c>
      <c r="CI116" s="229" t="str">
        <f>$AY116*Assembly!P$4+$AZ116*Assembly!P$5+$BA116*Assembly!P$6+$BB116*Assembly!P$7+$BC116*Assembly!P$8+$BD116*Assembly!P$9+$BE116*Assembly!P$10+$BF116*Assembly!P$11+$BG116*Assembly!P$12+$BH116*Assembly!P$13+$BI116*Assembly!P$14+$BJ116*Assembly!P$15+$BK116*Assembly!P$16+$BL116*Assembly!P$17+$BM116*Assembly!P$18+$BN116*Assembly!P$19+$BO116*Assembly!P$20+$BP116*Assembly!P$21+$BQ116*Assembly!P$22+$BR116*Assembly!P$23+$BS116*Assembly!P$24</f>
        <v>0</v>
      </c>
      <c r="CJ116" s="229" t="str">
        <f>$AY116*Assembly!Q$4+$AZ116*Assembly!Q$5+$BA116*Assembly!Q$6+$BB116*Assembly!Q$7+$BC116*Assembly!Q$8+$BD116*Assembly!Q$9+$BE116*Assembly!Q$10+$BF116*Assembly!Q$11+$BG116*Assembly!Q$12+$BH116*Assembly!Q$13+$BI116*Assembly!Q$14+$BJ116*Assembly!Q$15+$BK116*Assembly!Q$16+$BL116*Assembly!Q$17+$BM116*Assembly!Q$18+$BN116*Assembly!Q$19+$BO116*Assembly!Q$20+$BP116*Assembly!Q$21+$BQ116*Assembly!Q$22+$BR116*Assembly!Q$23+$BS116*Assembly!Q$24</f>
        <v>0.6</v>
      </c>
      <c r="CK116" s="231" t="str">
        <f>$AY116*Assembly!R$4+$AZ116*Assembly!R$5+$BA116*Assembly!R$6+$BB116*Assembly!R$7+$BC116*Assembly!R$8+$BD116*Assembly!R$9+$BE116*Assembly!R$10+$BF116*Assembly!R$11+$BG116*Assembly!R$12+$BH116*Assembly!R$13+$BI116*Assembly!R$14+$BJ116*Assembly!R$15+$BK116*Assembly!R$16+$BL116*Assembly!R$17+$BM116*Assembly!R$18+$BN116*Assembly!R$19+$BO116*Assembly!R$20+$BP116*Assembly!R$21+$BQ116*Assembly!R$22+$BR116*Assembly!R$23+$BS116*Assembly!R$24</f>
        <v>0</v>
      </c>
      <c r="CL116" s="229" t="str">
        <f>$AY116*Assembly!S$4+$AZ116*Assembly!S$5+$BA116*Assembly!S$6+$BB116*Assembly!S$7+$BC116*Assembly!S$8+$BD116*Assembly!S$9+$BE116*Assembly!S$10+$BF116*Assembly!S$11+$BG116*Assembly!S$12+$BH116*Assembly!S$13+$BI116*Assembly!S$14+$BJ116*Assembly!S$15+$BK116*Assembly!S$16+$BL116*Assembly!S$17+$BM116*Assembly!S$18+$BN116*Assembly!S$19+$BO116*Assembly!S$20+$BP116*Assembly!S$21+$BQ116*Assembly!S$22+$BR116*Assembly!S$23+$BS116*Assembly!S$24</f>
        <v>0</v>
      </c>
      <c r="CM116" s="229" t="str">
        <f>$AY116*Assembly!T$4+$AZ116*Assembly!T$5+$BA116*Assembly!T$6+$BB116*Assembly!T$7+$BC116*Assembly!T$8+$BD116*Assembly!T$9+$BE116*Assembly!T$10+$BF116*Assembly!T$11+$BG116*Assembly!T$12+$BH116*Assembly!T$13+$BI116*Assembly!T$14+$BJ116*Assembly!T$15+$BK116*Assembly!T$16+$BL116*Assembly!T$17+$BM116*Assembly!T$18+$BN116*Assembly!T$19+$BO116*Assembly!T$20+$BP116*Assembly!T$21+$BQ116*Assembly!T$22+$BR116*Assembly!T$23+$BS116*Assembly!T$24</f>
        <v>0</v>
      </c>
      <c r="CN116" s="229" t="str">
        <f>$AY116*Assembly!U$4+$AZ116*Assembly!U$5+$BA116*Assembly!U$6+$BB116*Assembly!U$7+$BC116*Assembly!U$8+$BD116*Assembly!U$9+$BE116*Assembly!U$10+$BF116*Assembly!U$11+$BG116*Assembly!U$12+$BH116*Assembly!U$13+$BI116*Assembly!U$14+$BJ116*Assembly!U$15+$BK116*Assembly!U$16+$BL116*Assembly!U$17+$BM116*Assembly!U$18+$BN116*Assembly!U$19+$BO116*Assembly!U$20+$BP116*Assembly!U$21+$BQ116*Assembly!U$22+$BR116*Assembly!U$23+$BS116*Assembly!U$24</f>
        <v>0</v>
      </c>
      <c r="CO116" s="231" t="str">
        <f>$AY116*Assembly!V$4+$AZ116*Assembly!V$5+$BA116*Assembly!V$6+$BB116*Assembly!V$7+$BC116*Assembly!V$8+$BD116*Assembly!V$9+$BE116*Assembly!V$10+$BF116*Assembly!V$11+$BG116*Assembly!V$12+$BH116*Assembly!V$13+$BI116*Assembly!V$14+$BJ116*Assembly!V$15+$BK116*Assembly!V$16+$BL116*Assembly!V$17+$BM116*Assembly!V$18+$BN116*Assembly!V$19+$BO116*Assembly!V$20+$BP116*Assembly!V$21+$BQ116*Assembly!V$22+$BR116*Assembly!V$23+$BS116*Assembly!V$24</f>
        <v>0</v>
      </c>
      <c r="CP116" s="231" t="str">
        <f>CF116*Refining!$F$3</f>
        <v>78</v>
      </c>
      <c r="CQ116" s="231" t="str">
        <f>CG116*Refining!$F$4</f>
        <v>0</v>
      </c>
      <c r="CR116" s="231" t="str">
        <f>CH116*Refining!$F$5</f>
        <v>0</v>
      </c>
      <c r="CS116" s="231" t="str">
        <f>CI116*Refining!$F$6</f>
        <v>0</v>
      </c>
      <c r="CT116" s="231" t="str">
        <f>CJ116*Refining!$F$7</f>
        <v>1</v>
      </c>
      <c r="CU116" s="231" t="str">
        <f>CK116*Refining!$F$8</f>
        <v>0</v>
      </c>
      <c r="CV116" s="231" t="str">
        <f>CL116*Refining!$F$9</f>
        <v>0</v>
      </c>
      <c r="CW116" s="231" t="str">
        <f>CM116*Refining!$F$10</f>
        <v>0</v>
      </c>
      <c r="CX116" s="231" t="str">
        <f>CN116*Refining!$F$11</f>
        <v>0</v>
      </c>
      <c r="CY116" s="231" t="str">
        <f>CO116*Refining!$F$12</f>
        <v>0</v>
      </c>
      <c r="CZ116" s="244" t="str">
        <f t="shared" ref="CZ116:DS116" si="470">IF(CF116 = 0, "", CF116)</f>
        <v>44</v>
      </c>
      <c r="DA116" s="245" t="str">
        <f t="shared" si="470"/>
        <v/>
      </c>
      <c r="DB116" s="245" t="str">
        <f t="shared" si="470"/>
        <v/>
      </c>
      <c r="DC116" s="245" t="str">
        <f t="shared" si="470"/>
        <v/>
      </c>
      <c r="DD116" s="245" t="str">
        <f t="shared" si="470"/>
        <v>0.6</v>
      </c>
      <c r="DE116" s="245" t="str">
        <f t="shared" si="470"/>
        <v/>
      </c>
      <c r="DF116" s="245" t="str">
        <f t="shared" si="470"/>
        <v/>
      </c>
      <c r="DG116" s="245" t="str">
        <f t="shared" si="470"/>
        <v/>
      </c>
      <c r="DH116" s="245" t="str">
        <f t="shared" si="470"/>
        <v/>
      </c>
      <c r="DI116" s="246" t="str">
        <f t="shared" si="470"/>
        <v/>
      </c>
      <c r="DJ116" s="244" t="str">
        <f t="shared" si="470"/>
        <v>78</v>
      </c>
      <c r="DK116" s="245" t="str">
        <f t="shared" si="470"/>
        <v/>
      </c>
      <c r="DL116" s="245" t="str">
        <f t="shared" si="470"/>
        <v/>
      </c>
      <c r="DM116" s="245" t="str">
        <f t="shared" si="470"/>
        <v/>
      </c>
      <c r="DN116" s="247" t="str">
        <f t="shared" si="470"/>
        <v>1.1</v>
      </c>
      <c r="DO116" s="245" t="str">
        <f t="shared" si="470"/>
        <v/>
      </c>
      <c r="DP116" s="245" t="str">
        <f t="shared" si="470"/>
        <v/>
      </c>
      <c r="DQ116" s="245" t="str">
        <f t="shared" si="470"/>
        <v/>
      </c>
      <c r="DR116" s="245" t="str">
        <f t="shared" si="470"/>
        <v/>
      </c>
      <c r="DS116" s="246" t="str">
        <f t="shared" si="470"/>
        <v/>
      </c>
      <c r="DT116" s="248" t="str">
        <f t="shared" si="16"/>
        <v>44</v>
      </c>
      <c r="DU116" s="249" t="str">
        <f t="shared" si="17"/>
        <v>79</v>
      </c>
      <c r="DV116" s="225" t="str">
        <f>CZ116*'Ores &amp; Ingots'!$C$3+DA116*'Ores &amp; Ingots'!$C$4+DB116*'Ores &amp; Ingots'!$C$5+DC116*'Ores &amp; Ingots'!$C$6+DD116*'Ores &amp; Ingots'!$C$7+DE116*'Ores &amp; Ingots'!$C$8+DF116*'Ores &amp; Ingots'!$C$9+DG116*'Ores &amp; Ingots'!$C$10+DH116*'Ores &amp; Ingots'!$C$11+DI116*'Ores &amp; Ingots'!$C$12</f>
        <v>6</v>
      </c>
      <c r="DW116" s="225" t="str">
        <f>DJ116*'Ores &amp; Ingots'!$B$3+DK116*'Ores &amp; Ingots'!$B$4+DL116*'Ores &amp; Ingots'!$B$5+DM116*'Ores &amp; Ingots'!$B$6+DN116*'Ores &amp; Ingots'!$B$7+DO116*'Ores &amp; Ingots'!$B$8+DP116*'Ores &amp; Ingots'!$B$9+DQ116*'Ores &amp; Ingots'!$B$10+DR116*'Ores &amp; Ingots'!$B$11+DS116*'Ores &amp; Ingots'!$B$12</f>
        <v>29</v>
      </c>
      <c r="DX116" s="249" t="str">
        <f>CZ116*Refining!$G$3+DA116*Refining!$G$4+DB116*Refining!$G$5+DC116*Refining!$G$6+DD116*Refining!$G$7+DE116*Refining!$G$8+DF116*Refining!$G$9+DG116*Refining!$G$10+DH116*Refining!$G$11+DI116*Refining!$G$12</f>
        <v>3</v>
      </c>
      <c r="DY116" s="249" t="str">
        <f t="shared" si="18"/>
        <v>542</v>
      </c>
      <c r="DZ116" s="250" t="str">
        <f t="shared" si="19"/>
        <v>0.0005</v>
      </c>
      <c r="EA116" s="248" t="str">
        <f t="shared" si="20"/>
        <v>18</v>
      </c>
      <c r="EB116" s="251" t="str">
        <f t="shared" ref="EB116:EC116" si="471">EA116/60</f>
        <v>0.3</v>
      </c>
      <c r="EC116" s="251" t="str">
        <f t="shared" si="471"/>
        <v>0.0</v>
      </c>
      <c r="ED116" s="248" t="str">
        <f t="shared" si="22"/>
        <v>1,319</v>
      </c>
      <c r="EE116" s="251" t="str">
        <f t="shared" ref="EE116:EF116" si="472">ED116/1000</f>
        <v>1.3</v>
      </c>
      <c r="EF116" s="252" t="str">
        <f t="shared" si="472"/>
        <v>0.00</v>
      </c>
      <c r="EG116" s="223" t="str">
        <f t="shared" si="24"/>
        <v>0.0013</v>
      </c>
      <c r="EH116" s="224" t="str">
        <f t="shared" si="25"/>
        <v>0:00:18</v>
      </c>
      <c r="EI116" s="225">
        <v>342.0</v>
      </c>
    </row>
    <row r="117">
      <c r="A117" s="33"/>
      <c r="B117" s="226" t="s">
        <v>997</v>
      </c>
      <c r="C117" s="227" t="s">
        <v>885</v>
      </c>
      <c r="D117" s="227">
        <v>1.0</v>
      </c>
      <c r="E117" s="227">
        <v>1.0</v>
      </c>
      <c r="F117" s="227">
        <v>1.0</v>
      </c>
      <c r="G117" s="253" t="str">
        <f t="shared" si="5"/>
        <v>0.1</v>
      </c>
      <c r="H117" s="254">
        <v>10.0</v>
      </c>
      <c r="I117" s="254">
        <v>10.0</v>
      </c>
      <c r="J117" s="254" t="str">
        <f>H117/Main!$D$9</f>
        <v>10</v>
      </c>
      <c r="K117" s="254" t="str">
        <f>I117/Main!$D$10</f>
        <v>10</v>
      </c>
      <c r="L117" s="254" t="str">
        <f t="shared" si="6"/>
        <v>1</v>
      </c>
      <c r="M117" s="254">
        <v>1.0</v>
      </c>
      <c r="N117" s="256">
        <v>30.0</v>
      </c>
      <c r="O117" s="256">
        <v>30.0</v>
      </c>
      <c r="P117" s="255"/>
      <c r="Q117" s="256"/>
      <c r="R117" s="255"/>
      <c r="S117" s="257"/>
      <c r="T117" s="257"/>
      <c r="U117" s="255"/>
      <c r="V117" s="255"/>
      <c r="W117" s="257"/>
      <c r="X117" s="257"/>
      <c r="Y117" s="255"/>
      <c r="Z117" s="255"/>
      <c r="AA117" s="255"/>
      <c r="AB117" s="255"/>
      <c r="AC117" s="335"/>
      <c r="AD117" s="225">
        <v>2.0</v>
      </c>
      <c r="AE117" s="225">
        <v>0.0</v>
      </c>
      <c r="AF117" s="225">
        <v>0.0</v>
      </c>
      <c r="AG117" s="225">
        <v>0.0</v>
      </c>
      <c r="AH117" s="225">
        <v>0.0</v>
      </c>
      <c r="AI117" s="225">
        <v>0.0</v>
      </c>
      <c r="AJ117" s="225">
        <v>0.0</v>
      </c>
      <c r="AK117" s="309">
        <v>3.0</v>
      </c>
      <c r="AL117" s="225">
        <v>0.0</v>
      </c>
      <c r="AM117" s="225">
        <v>0.0</v>
      </c>
      <c r="AN117" s="225">
        <v>0.0</v>
      </c>
      <c r="AO117" s="225">
        <v>0.0</v>
      </c>
      <c r="AP117" s="225">
        <v>0.0</v>
      </c>
      <c r="AQ117" s="225">
        <v>0.0</v>
      </c>
      <c r="AR117" s="225">
        <v>0.0</v>
      </c>
      <c r="AS117" s="225">
        <v>0.0</v>
      </c>
      <c r="AT117" s="225">
        <v>0.0</v>
      </c>
      <c r="AU117" s="225">
        <v>0.0</v>
      </c>
      <c r="AV117" s="225">
        <v>0.0</v>
      </c>
      <c r="AW117" s="225">
        <v>0.0</v>
      </c>
      <c r="AX117" s="225">
        <v>0.0</v>
      </c>
      <c r="AY117" s="236" t="str">
        <f t="shared" ref="AY117:BS117" si="473">IF(AD117 = 0, "", AD117)</f>
        <v>2</v>
      </c>
      <c r="AZ117" s="227" t="str">
        <f t="shared" si="473"/>
        <v/>
      </c>
      <c r="BA117" s="227" t="str">
        <f t="shared" si="473"/>
        <v/>
      </c>
      <c r="BB117" s="227" t="str">
        <f t="shared" si="473"/>
        <v/>
      </c>
      <c r="BC117" s="227" t="str">
        <f t="shared" si="473"/>
        <v/>
      </c>
      <c r="BD117" s="227" t="str">
        <f t="shared" si="473"/>
        <v/>
      </c>
      <c r="BE117" s="227" t="str">
        <f t="shared" si="473"/>
        <v/>
      </c>
      <c r="BF117" s="237" t="str">
        <f t="shared" si="473"/>
        <v>3</v>
      </c>
      <c r="BG117" s="227" t="str">
        <f t="shared" si="473"/>
        <v/>
      </c>
      <c r="BH117" s="227" t="str">
        <f t="shared" si="473"/>
        <v/>
      </c>
      <c r="BI117" s="227" t="str">
        <f t="shared" si="473"/>
        <v/>
      </c>
      <c r="BJ117" s="227" t="str">
        <f t="shared" si="473"/>
        <v/>
      </c>
      <c r="BK117" s="227" t="str">
        <f t="shared" si="473"/>
        <v/>
      </c>
      <c r="BL117" s="227" t="str">
        <f t="shared" si="473"/>
        <v/>
      </c>
      <c r="BM117" s="227" t="str">
        <f t="shared" si="473"/>
        <v/>
      </c>
      <c r="BN117" s="227" t="str">
        <f t="shared" si="473"/>
        <v/>
      </c>
      <c r="BO117" s="227" t="str">
        <f t="shared" si="473"/>
        <v/>
      </c>
      <c r="BP117" s="227" t="str">
        <f t="shared" si="473"/>
        <v/>
      </c>
      <c r="BQ117" s="227" t="str">
        <f t="shared" si="473"/>
        <v/>
      </c>
      <c r="BR117" s="227" t="str">
        <f t="shared" si="473"/>
        <v/>
      </c>
      <c r="BS117" s="238" t="str">
        <f t="shared" si="473"/>
        <v/>
      </c>
      <c r="BT117" s="239" t="str">
        <f>$AY117*Assembly!Y$4+$AZ117*Assembly!Y$5+$BA117*Assembly!Y$6+$BB117*Assembly!Y$7+$BC117*Assembly!Y$8+$BD117*Assembly!Y$9+$BE117*Assembly!Y$10+$BF117*Assembly!Y$11+$BG117*Assembly!Y$12+$BH117*Assembly!Y$13+$BI117*Assembly!Y$14+$BJ117*Assembly!Y$15+$BK117*Assembly!Y$16+$BL117*Assembly!Y$17+$BM117*Assembly!Y$18+$BN117*Assembly!Y$19+$BO117*Assembly!Y$20+$BP117*Assembly!Y$21+$BQ117*Assembly!Y$22+$BR117*Assembly!Y$23+$BS117*Assembly!Y$24</f>
        <v>41</v>
      </c>
      <c r="BU117" s="225" t="str">
        <f t="shared" si="8"/>
        <v>325</v>
      </c>
      <c r="BV117" s="225"/>
      <c r="BW117" s="225" t="str">
        <f>$AY117*Assembly!AC$4+$AZ117*Assembly!AC$5+$BA117*Assembly!AC$6+$BB117*Assembly!AC$7+$BC117*Assembly!AC$8+$BD117*Assembly!AC$9+$BE117*Assembly!AC$10+$BF117*Assembly!AC$11+$BG117*Assembly!AC$12+$BH117*Assembly!AC$13+$BI117*Assembly!AC$14+$BJ117*Assembly!AC$15+$BK117*Assembly!AC$16+$BL117*Assembly!AC$17+$BM117*Assembly!AC$18+$BN117*Assembly!AC$19+$BO117*Assembly!AC$20+$BP117*Assembly!AC$21+$BQ117*Assembly!AC$22+$BR117*Assembly!AC$23+$BS117*Assembly!AC$24</f>
        <v>203</v>
      </c>
      <c r="BX117" s="240" t="str">
        <f t="shared" si="9"/>
        <v>5.00</v>
      </c>
      <c r="BY117" s="241" t="str">
        <f t="shared" si="10"/>
        <v>1624</v>
      </c>
      <c r="BZ117" s="242" t="str">
        <f t="shared" si="11"/>
        <v>0.6</v>
      </c>
      <c r="CA117" s="241" t="str">
        <f t="shared" si="12"/>
        <v>20</v>
      </c>
      <c r="CB117" s="225" t="str">
        <f>$AY117*Assembly!X$4+$AZ117*Assembly!X$5+$BA117*Assembly!X$6+$BB117*Assembly!X$7+$BC117*Assembly!X$8+$BD117*Assembly!X$9+$BE117*Assembly!X$10+$BF117*Assembly!X$11+$BG117*Assembly!X$12+$BH117*Assembly!X$13+$BI117*Assembly!X$14+$BJ117*Assembly!X$15+$BK117*Assembly!X$16+$BL117*Assembly!X$17+$BM117*Assembly!X$18+$BN117*Assembly!X$19+$BO117*Assembly!X$20+$BP117*Assembly!X$21+$BQ117*Assembly!X$22+$BR117*Assembly!X$23+$BS117*Assembly!X$24</f>
        <v>5</v>
      </c>
      <c r="CC117" s="225" t="str">
        <f t="shared" si="13"/>
        <v>778</v>
      </c>
      <c r="CD117" s="223" t="str">
        <f t="shared" si="14"/>
        <v>0.0008</v>
      </c>
      <c r="CE117" s="243" t="str">
        <f>$AY117*Assembly!AB$4+$AZ117*Assembly!AB$5+$BA117*Assembly!AB$6+$BB117*Assembly!AB$7+$BC117*Assembly!AB$8+$BD117*Assembly!AB$9+$BE117*Assembly!AB$10+$BF117*Assembly!AB$11+$BG117*Assembly!AB$12+$BH117*Assembly!AB$13+$BI117*Assembly!AB$14+$BJ117*Assembly!AB$15+$BK117*Assembly!AB$16+$BL117*Assembly!AB$17+$BM117*Assembly!AB$18+$BN117*Assembly!AB$19+$BO117*Assembly!AB$20+$BP117*Assembly!AB$21+$BQ117*Assembly!AB$22+$BR117*Assembly!AB$23+$BS117*Assembly!AB$24</f>
        <v>9</v>
      </c>
      <c r="CF117" s="256" t="str">
        <f>$AY117*Assembly!M$4+$AZ117*Assembly!M$5+$BA117*Assembly!M$6+$BB117*Assembly!M$7+$BC117*Assembly!M$8+$BD117*Assembly!M$9+$BE117*Assembly!M$10+$BF117*Assembly!M$11+$BG117*Assembly!M$12+$BH117*Assembly!M$13+$BI117*Assembly!M$14+$BJ117*Assembly!M$15+$BK117*Assembly!M$16+$BL117*Assembly!M$17+$BM117*Assembly!M$18+$BN117*Assembly!M$19+$BO117*Assembly!M$20+$BP117*Assembly!M$21+$BQ117*Assembly!M$22+$BR117*Assembly!M$23+$BS117*Assembly!M$24</f>
        <v>44</v>
      </c>
      <c r="CG117" s="256" t="str">
        <f>$AY117*Assembly!N$4+$AZ117*Assembly!N$5+$BA117*Assembly!N$6+$BB117*Assembly!N$7+$BC117*Assembly!N$8+$BD117*Assembly!N$9+$BE117*Assembly!N$10+$BF117*Assembly!N$11+$BG117*Assembly!N$12+$BH117*Assembly!N$13+$BI117*Assembly!N$14+$BJ117*Assembly!N$15+$BK117*Assembly!N$16+$BL117*Assembly!N$17+$BM117*Assembly!N$18+$BN117*Assembly!N$19+$BO117*Assembly!N$20+$BP117*Assembly!N$21+$BQ117*Assembly!N$22+$BR117*Assembly!N$23+$BS117*Assembly!N$24</f>
        <v>0</v>
      </c>
      <c r="CH117" s="256" t="str">
        <f>$AY117*Assembly!O$4+$AZ117*Assembly!O$5+$BA117*Assembly!O$6+$BB117*Assembly!O$7+$BC117*Assembly!O$8+$BD117*Assembly!O$9+$BE117*Assembly!O$10+$BF117*Assembly!O$11+$BG117*Assembly!O$12+$BH117*Assembly!O$13+$BI117*Assembly!O$14+$BJ117*Assembly!O$15+$BK117*Assembly!O$16+$BL117*Assembly!O$17+$BM117*Assembly!O$18+$BN117*Assembly!O$19+$BO117*Assembly!O$20+$BP117*Assembly!O$21+$BQ117*Assembly!O$22+$BR117*Assembly!O$23+$BS117*Assembly!O$24</f>
        <v>0</v>
      </c>
      <c r="CI117" s="254" t="str">
        <f>$AY117*Assembly!P$4+$AZ117*Assembly!P$5+$BA117*Assembly!P$6+$BB117*Assembly!P$7+$BC117*Assembly!P$8+$BD117*Assembly!P$9+$BE117*Assembly!P$10+$BF117*Assembly!P$11+$BG117*Assembly!P$12+$BH117*Assembly!P$13+$BI117*Assembly!P$14+$BJ117*Assembly!P$15+$BK117*Assembly!P$16+$BL117*Assembly!P$17+$BM117*Assembly!P$18+$BN117*Assembly!P$19+$BO117*Assembly!P$20+$BP117*Assembly!P$21+$BQ117*Assembly!P$22+$BR117*Assembly!P$23+$BS117*Assembly!P$24</f>
        <v>0</v>
      </c>
      <c r="CJ117" s="254" t="str">
        <f>$AY117*Assembly!Q$4+$AZ117*Assembly!Q$5+$BA117*Assembly!Q$6+$BB117*Assembly!Q$7+$BC117*Assembly!Q$8+$BD117*Assembly!Q$9+$BE117*Assembly!Q$10+$BF117*Assembly!Q$11+$BG117*Assembly!Q$12+$BH117*Assembly!Q$13+$BI117*Assembly!Q$14+$BJ117*Assembly!Q$15+$BK117*Assembly!Q$16+$BL117*Assembly!Q$17+$BM117*Assembly!Q$18+$BN117*Assembly!Q$19+$BO117*Assembly!Q$20+$BP117*Assembly!Q$21+$BQ117*Assembly!Q$22+$BR117*Assembly!Q$23+$BS117*Assembly!Q$24</f>
        <v>0.6</v>
      </c>
      <c r="CK117" s="256" t="str">
        <f>$AY117*Assembly!R$4+$AZ117*Assembly!R$5+$BA117*Assembly!R$6+$BB117*Assembly!R$7+$BC117*Assembly!R$8+$BD117*Assembly!R$9+$BE117*Assembly!R$10+$BF117*Assembly!R$11+$BG117*Assembly!R$12+$BH117*Assembly!R$13+$BI117*Assembly!R$14+$BJ117*Assembly!R$15+$BK117*Assembly!R$16+$BL117*Assembly!R$17+$BM117*Assembly!R$18+$BN117*Assembly!R$19+$BO117*Assembly!R$20+$BP117*Assembly!R$21+$BQ117*Assembly!R$22+$BR117*Assembly!R$23+$BS117*Assembly!R$24</f>
        <v>0</v>
      </c>
      <c r="CL117" s="254" t="str">
        <f>$AY117*Assembly!S$4+$AZ117*Assembly!S$5+$BA117*Assembly!S$6+$BB117*Assembly!S$7+$BC117*Assembly!S$8+$BD117*Assembly!S$9+$BE117*Assembly!S$10+$BF117*Assembly!S$11+$BG117*Assembly!S$12+$BH117*Assembly!S$13+$BI117*Assembly!S$14+$BJ117*Assembly!S$15+$BK117*Assembly!S$16+$BL117*Assembly!S$17+$BM117*Assembly!S$18+$BN117*Assembly!S$19+$BO117*Assembly!S$20+$BP117*Assembly!S$21+$BQ117*Assembly!S$22+$BR117*Assembly!S$23+$BS117*Assembly!S$24</f>
        <v>0</v>
      </c>
      <c r="CM117" s="254" t="str">
        <f>$AY117*Assembly!T$4+$AZ117*Assembly!T$5+$BA117*Assembly!T$6+$BB117*Assembly!T$7+$BC117*Assembly!T$8+$BD117*Assembly!T$9+$BE117*Assembly!T$10+$BF117*Assembly!T$11+$BG117*Assembly!T$12+$BH117*Assembly!T$13+$BI117*Assembly!T$14+$BJ117*Assembly!T$15+$BK117*Assembly!T$16+$BL117*Assembly!T$17+$BM117*Assembly!T$18+$BN117*Assembly!T$19+$BO117*Assembly!T$20+$BP117*Assembly!T$21+$BQ117*Assembly!T$22+$BR117*Assembly!T$23+$BS117*Assembly!T$24</f>
        <v>0</v>
      </c>
      <c r="CN117" s="254" t="str">
        <f>$AY117*Assembly!U$4+$AZ117*Assembly!U$5+$BA117*Assembly!U$6+$BB117*Assembly!U$7+$BC117*Assembly!U$8+$BD117*Assembly!U$9+$BE117*Assembly!U$10+$BF117*Assembly!U$11+$BG117*Assembly!U$12+$BH117*Assembly!U$13+$BI117*Assembly!U$14+$BJ117*Assembly!U$15+$BK117*Assembly!U$16+$BL117*Assembly!U$17+$BM117*Assembly!U$18+$BN117*Assembly!U$19+$BO117*Assembly!U$20+$BP117*Assembly!U$21+$BQ117*Assembly!U$22+$BR117*Assembly!U$23+$BS117*Assembly!U$24</f>
        <v>0</v>
      </c>
      <c r="CO117" s="256" t="str">
        <f>$AY117*Assembly!V$4+$AZ117*Assembly!V$5+$BA117*Assembly!V$6+$BB117*Assembly!V$7+$BC117*Assembly!V$8+$BD117*Assembly!V$9+$BE117*Assembly!V$10+$BF117*Assembly!V$11+$BG117*Assembly!V$12+$BH117*Assembly!V$13+$BI117*Assembly!V$14+$BJ117*Assembly!V$15+$BK117*Assembly!V$16+$BL117*Assembly!V$17+$BM117*Assembly!V$18+$BN117*Assembly!V$19+$BO117*Assembly!V$20+$BP117*Assembly!V$21+$BQ117*Assembly!V$22+$BR117*Assembly!V$23+$BS117*Assembly!V$24</f>
        <v>0</v>
      </c>
      <c r="CP117" s="256" t="str">
        <f>CF117*Refining!$F$3</f>
        <v>78</v>
      </c>
      <c r="CQ117" s="256" t="str">
        <f>CG117*Refining!$F$4</f>
        <v>0</v>
      </c>
      <c r="CR117" s="256" t="str">
        <f>CH117*Refining!$F$5</f>
        <v>0</v>
      </c>
      <c r="CS117" s="256" t="str">
        <f>CI117*Refining!$F$6</f>
        <v>0</v>
      </c>
      <c r="CT117" s="256" t="str">
        <f>CJ117*Refining!$F$7</f>
        <v>1</v>
      </c>
      <c r="CU117" s="256" t="str">
        <f>CK117*Refining!$F$8</f>
        <v>0</v>
      </c>
      <c r="CV117" s="256" t="str">
        <f>CL117*Refining!$F$9</f>
        <v>0</v>
      </c>
      <c r="CW117" s="256" t="str">
        <f>CM117*Refining!$F$10</f>
        <v>0</v>
      </c>
      <c r="CX117" s="256" t="str">
        <f>CN117*Refining!$F$11</f>
        <v>0</v>
      </c>
      <c r="CY117" s="256" t="str">
        <f>CO117*Refining!$F$12</f>
        <v>0</v>
      </c>
      <c r="CZ117" s="244" t="str">
        <f t="shared" ref="CZ117:DS117" si="474">IF(CF117 = 0, "", CF117)</f>
        <v>44</v>
      </c>
      <c r="DA117" s="245" t="str">
        <f t="shared" si="474"/>
        <v/>
      </c>
      <c r="DB117" s="245" t="str">
        <f t="shared" si="474"/>
        <v/>
      </c>
      <c r="DC117" s="245" t="str">
        <f t="shared" si="474"/>
        <v/>
      </c>
      <c r="DD117" s="245" t="str">
        <f t="shared" si="474"/>
        <v>0.6</v>
      </c>
      <c r="DE117" s="245" t="str">
        <f t="shared" si="474"/>
        <v/>
      </c>
      <c r="DF117" s="245" t="str">
        <f t="shared" si="474"/>
        <v/>
      </c>
      <c r="DG117" s="245" t="str">
        <f t="shared" si="474"/>
        <v/>
      </c>
      <c r="DH117" s="245" t="str">
        <f t="shared" si="474"/>
        <v/>
      </c>
      <c r="DI117" s="246" t="str">
        <f t="shared" si="474"/>
        <v/>
      </c>
      <c r="DJ117" s="244" t="str">
        <f t="shared" si="474"/>
        <v>78</v>
      </c>
      <c r="DK117" s="245" t="str">
        <f t="shared" si="474"/>
        <v/>
      </c>
      <c r="DL117" s="245" t="str">
        <f t="shared" si="474"/>
        <v/>
      </c>
      <c r="DM117" s="245" t="str">
        <f t="shared" si="474"/>
        <v/>
      </c>
      <c r="DN117" s="247" t="str">
        <f t="shared" si="474"/>
        <v>1.1</v>
      </c>
      <c r="DO117" s="245" t="str">
        <f t="shared" si="474"/>
        <v/>
      </c>
      <c r="DP117" s="245" t="str">
        <f t="shared" si="474"/>
        <v/>
      </c>
      <c r="DQ117" s="245" t="str">
        <f t="shared" si="474"/>
        <v/>
      </c>
      <c r="DR117" s="245" t="str">
        <f t="shared" si="474"/>
        <v/>
      </c>
      <c r="DS117" s="246" t="str">
        <f t="shared" si="474"/>
        <v/>
      </c>
      <c r="DT117" s="248" t="str">
        <f t="shared" si="16"/>
        <v>44</v>
      </c>
      <c r="DU117" s="249" t="str">
        <f t="shared" si="17"/>
        <v>79</v>
      </c>
      <c r="DV117" s="225" t="str">
        <f>CZ117*'Ores &amp; Ingots'!$C$3+DA117*'Ores &amp; Ingots'!$C$4+DB117*'Ores &amp; Ingots'!$C$5+DC117*'Ores &amp; Ingots'!$C$6+DD117*'Ores &amp; Ingots'!$C$7+DE117*'Ores &amp; Ingots'!$C$8+DF117*'Ores &amp; Ingots'!$C$9+DG117*'Ores &amp; Ingots'!$C$10+DH117*'Ores &amp; Ingots'!$C$11+DI117*'Ores &amp; Ingots'!$C$12</f>
        <v>6</v>
      </c>
      <c r="DW117" s="225" t="str">
        <f>DJ117*'Ores &amp; Ingots'!$B$3+DK117*'Ores &amp; Ingots'!$B$4+DL117*'Ores &amp; Ingots'!$B$5+DM117*'Ores &amp; Ingots'!$B$6+DN117*'Ores &amp; Ingots'!$B$7+DO117*'Ores &amp; Ingots'!$B$8+DP117*'Ores &amp; Ingots'!$B$9+DQ117*'Ores &amp; Ingots'!$B$10+DR117*'Ores &amp; Ingots'!$B$11+DS117*'Ores &amp; Ingots'!$B$12</f>
        <v>29</v>
      </c>
      <c r="DX117" s="249" t="str">
        <f>CZ117*Refining!$G$3+DA117*Refining!$G$4+DB117*Refining!$G$5+DC117*Refining!$G$6+DD117*Refining!$G$7+DE117*Refining!$G$8+DF117*Refining!$G$9+DG117*Refining!$G$10+DH117*Refining!$G$11+DI117*Refining!$G$12</f>
        <v>3</v>
      </c>
      <c r="DY117" s="249" t="str">
        <f t="shared" si="18"/>
        <v>542</v>
      </c>
      <c r="DZ117" s="250" t="str">
        <f t="shared" si="19"/>
        <v>0.0005</v>
      </c>
      <c r="EA117" s="248" t="str">
        <f t="shared" si="20"/>
        <v>18</v>
      </c>
      <c r="EB117" s="251" t="str">
        <f t="shared" ref="EB117:EC117" si="475">EA117/60</f>
        <v>0.3</v>
      </c>
      <c r="EC117" s="251" t="str">
        <f t="shared" si="475"/>
        <v>0.0</v>
      </c>
      <c r="ED117" s="248" t="str">
        <f t="shared" si="22"/>
        <v>1,319</v>
      </c>
      <c r="EE117" s="251" t="str">
        <f t="shared" ref="EE117:EF117" si="476">ED117/1000</f>
        <v>1.3</v>
      </c>
      <c r="EF117" s="252" t="str">
        <f t="shared" si="476"/>
        <v>0.00</v>
      </c>
      <c r="EG117" s="223" t="str">
        <f t="shared" si="24"/>
        <v>0.0013</v>
      </c>
      <c r="EH117" s="224" t="str">
        <f t="shared" si="25"/>
        <v>0:00:18</v>
      </c>
      <c r="EI117" s="225" t="s">
        <v>12</v>
      </c>
    </row>
    <row r="118">
      <c r="A118" s="33"/>
      <c r="B118" s="226" t="s">
        <v>998</v>
      </c>
      <c r="C118" s="227" t="s">
        <v>886</v>
      </c>
      <c r="D118" s="227">
        <v>1.0</v>
      </c>
      <c r="E118" s="227">
        <v>1.0</v>
      </c>
      <c r="F118" s="227">
        <v>1.0</v>
      </c>
      <c r="G118" s="228" t="str">
        <f t="shared" si="5"/>
        <v>15.6</v>
      </c>
      <c r="H118" s="229">
        <v>10.0</v>
      </c>
      <c r="I118" s="229">
        <v>10.0</v>
      </c>
      <c r="J118" s="229" t="str">
        <f>H118/Main!$D$9</f>
        <v>10</v>
      </c>
      <c r="K118" s="229" t="str">
        <f>I118/Main!$D$10</f>
        <v>10</v>
      </c>
      <c r="L118" s="229" t="str">
        <f t="shared" si="6"/>
        <v>1</v>
      </c>
      <c r="M118" s="229">
        <v>1.0</v>
      </c>
      <c r="N118" s="231">
        <v>100.0</v>
      </c>
      <c r="O118" s="231">
        <v>100.0</v>
      </c>
      <c r="P118" s="230"/>
      <c r="Q118" s="231"/>
      <c r="R118" s="230"/>
      <c r="S118" s="232"/>
      <c r="T118" s="232"/>
      <c r="U118" s="230"/>
      <c r="V118" s="230"/>
      <c r="W118" s="232"/>
      <c r="X118" s="232"/>
      <c r="Y118" s="230"/>
      <c r="Z118" s="230"/>
      <c r="AA118" s="230"/>
      <c r="AB118" s="230"/>
      <c r="AC118" s="334" t="s">
        <v>913</v>
      </c>
      <c r="AD118" s="225">
        <v>0.0</v>
      </c>
      <c r="AE118" s="225">
        <v>10.0</v>
      </c>
      <c r="AF118" s="225">
        <v>0.0</v>
      </c>
      <c r="AG118" s="225">
        <v>0.0</v>
      </c>
      <c r="AH118" s="225">
        <v>20.0</v>
      </c>
      <c r="AI118" s="225">
        <v>0.0</v>
      </c>
      <c r="AJ118" s="225">
        <v>0.0</v>
      </c>
      <c r="AK118" s="309">
        <v>20.0</v>
      </c>
      <c r="AL118" s="225">
        <v>0.0</v>
      </c>
      <c r="AM118" s="225">
        <v>0.0</v>
      </c>
      <c r="AN118" s="225">
        <v>0.0</v>
      </c>
      <c r="AO118" s="225">
        <v>0.0</v>
      </c>
      <c r="AP118" s="225">
        <v>0.0</v>
      </c>
      <c r="AQ118" s="225">
        <v>0.0</v>
      </c>
      <c r="AR118" s="225">
        <v>0.0</v>
      </c>
      <c r="AS118" s="225">
        <v>0.0</v>
      </c>
      <c r="AT118" s="225">
        <v>0.0</v>
      </c>
      <c r="AU118" s="225">
        <v>0.0</v>
      </c>
      <c r="AV118" s="225">
        <v>0.0</v>
      </c>
      <c r="AW118" s="225">
        <v>0.0</v>
      </c>
      <c r="AX118" s="225">
        <v>0.0</v>
      </c>
      <c r="AY118" s="236" t="str">
        <f t="shared" ref="AY118:BS118" si="477">IF(AD118 = 0, "", AD118)</f>
        <v/>
      </c>
      <c r="AZ118" s="227" t="str">
        <f t="shared" si="477"/>
        <v>10</v>
      </c>
      <c r="BA118" s="227" t="str">
        <f t="shared" si="477"/>
        <v/>
      </c>
      <c r="BB118" s="227" t="str">
        <f t="shared" si="477"/>
        <v/>
      </c>
      <c r="BC118" s="227" t="str">
        <f t="shared" si="477"/>
        <v>20</v>
      </c>
      <c r="BD118" s="227" t="str">
        <f t="shared" si="477"/>
        <v/>
      </c>
      <c r="BE118" s="227" t="str">
        <f t="shared" si="477"/>
        <v/>
      </c>
      <c r="BF118" s="237" t="str">
        <f t="shared" si="477"/>
        <v>20</v>
      </c>
      <c r="BG118" s="227" t="str">
        <f t="shared" si="477"/>
        <v/>
      </c>
      <c r="BH118" s="227" t="str">
        <f t="shared" si="477"/>
        <v/>
      </c>
      <c r="BI118" s="227" t="str">
        <f t="shared" si="477"/>
        <v/>
      </c>
      <c r="BJ118" s="227" t="str">
        <f t="shared" si="477"/>
        <v/>
      </c>
      <c r="BK118" s="227" t="str">
        <f t="shared" si="477"/>
        <v/>
      </c>
      <c r="BL118" s="227" t="str">
        <f t="shared" si="477"/>
        <v/>
      </c>
      <c r="BM118" s="227" t="str">
        <f t="shared" si="477"/>
        <v/>
      </c>
      <c r="BN118" s="227" t="str">
        <f t="shared" si="477"/>
        <v/>
      </c>
      <c r="BO118" s="227" t="str">
        <f t="shared" si="477"/>
        <v/>
      </c>
      <c r="BP118" s="227" t="str">
        <f t="shared" si="477"/>
        <v/>
      </c>
      <c r="BQ118" s="227" t="str">
        <f t="shared" si="477"/>
        <v/>
      </c>
      <c r="BR118" s="227" t="str">
        <f t="shared" si="477"/>
        <v/>
      </c>
      <c r="BS118" s="238" t="str">
        <f t="shared" si="477"/>
        <v/>
      </c>
      <c r="BT118" s="239" t="str">
        <f>$AY118*Assembly!Y$4+$AZ118*Assembly!Y$5+$BA118*Assembly!Y$6+$BB118*Assembly!Y$7+$BC118*Assembly!Y$8+$BD118*Assembly!Y$9+$BE118*Assembly!Y$10+$BF118*Assembly!Y$11+$BG118*Assembly!Y$12+$BH118*Assembly!Y$13+$BI118*Assembly!Y$14+$BJ118*Assembly!Y$15+$BK118*Assembly!Y$16+$BL118*Assembly!Y$17+$BM118*Assembly!Y$18+$BN118*Assembly!Y$19+$BO118*Assembly!Y$20+$BP118*Assembly!Y$21+$BQ118*Assembly!Y$22+$BR118*Assembly!Y$23+$BS118*Assembly!Y$24</f>
        <v>194</v>
      </c>
      <c r="BU118" s="225" t="str">
        <f t="shared" si="8"/>
        <v>12</v>
      </c>
      <c r="BV118" s="225"/>
      <c r="BW118" s="225" t="str">
        <f>$AY118*Assembly!AC$4+$AZ118*Assembly!AC$5+$BA118*Assembly!AC$6+$BB118*Assembly!AC$7+$BC118*Assembly!AC$8+$BD118*Assembly!AC$9+$BE118*Assembly!AC$10+$BF118*Assembly!AC$11+$BG118*Assembly!AC$12+$BH118*Assembly!AC$13+$BI118*Assembly!AC$14+$BJ118*Assembly!AC$15+$BK118*Assembly!AC$16+$BL118*Assembly!AC$17+$BM118*Assembly!AC$18+$BN118*Assembly!AC$19+$BO118*Assembly!AC$20+$BP118*Assembly!AC$21+$BQ118*Assembly!AC$22+$BR118*Assembly!AC$23+$BS118*Assembly!AC$24</f>
        <v>770</v>
      </c>
      <c r="BX118" s="240" t="str">
        <f t="shared" si="9"/>
        <v>3.97</v>
      </c>
      <c r="BY118" s="241" t="str">
        <f t="shared" si="10"/>
        <v>49</v>
      </c>
      <c r="BZ118" s="242" t="str">
        <f t="shared" si="11"/>
        <v>62.0</v>
      </c>
      <c r="CA118" s="241" t="str">
        <f t="shared" si="12"/>
        <v>77</v>
      </c>
      <c r="CB118" s="225" t="str">
        <f>$AY118*Assembly!X$4+$AZ118*Assembly!X$5+$BA118*Assembly!X$6+$BB118*Assembly!X$7+$BC118*Assembly!X$8+$BD118*Assembly!X$9+$BE118*Assembly!X$10+$BF118*Assembly!X$11+$BG118*Assembly!X$12+$BH118*Assembly!X$13+$BI118*Assembly!X$14+$BJ118*Assembly!X$15+$BK118*Assembly!X$16+$BL118*Assembly!X$17+$BM118*Assembly!X$18+$BN118*Assembly!X$19+$BO118*Assembly!X$20+$BP118*Assembly!X$21+$BQ118*Assembly!X$22+$BR118*Assembly!X$23+$BS118*Assembly!X$24</f>
        <v>110</v>
      </c>
      <c r="CC118" s="225" t="str">
        <f t="shared" si="13"/>
        <v>17,111</v>
      </c>
      <c r="CD118" s="223" t="str">
        <f t="shared" si="14"/>
        <v>0.0171</v>
      </c>
      <c r="CE118" s="243" t="str">
        <f>$AY118*Assembly!AB$4+$AZ118*Assembly!AB$5+$BA118*Assembly!AB$6+$BB118*Assembly!AB$7+$BC118*Assembly!AB$8+$BD118*Assembly!AB$9+$BE118*Assembly!AB$10+$BF118*Assembly!AB$11+$BG118*Assembly!AB$12+$BH118*Assembly!AB$13+$BI118*Assembly!AB$14+$BJ118*Assembly!AB$15+$BK118*Assembly!AB$16+$BL118*Assembly!AB$17+$BM118*Assembly!AB$18+$BN118*Assembly!AB$19+$BO118*Assembly!AB$20+$BP118*Assembly!AB$21+$BQ118*Assembly!AB$22+$BR118*Assembly!AB$23+$BS118*Assembly!AB$24</f>
        <v>110</v>
      </c>
      <c r="CF118" s="231" t="str">
        <f>$AY118*Assembly!M$4+$AZ118*Assembly!M$5+$BA118*Assembly!M$6+$BB118*Assembly!M$7+$BC118*Assembly!M$8+$BD118*Assembly!M$9+$BE118*Assembly!M$10+$BF118*Assembly!M$11+$BG118*Assembly!M$12+$BH118*Assembly!M$13+$BI118*Assembly!M$14+$BJ118*Assembly!M$15+$BK118*Assembly!M$16+$BL118*Assembly!M$17+$BM118*Assembly!M$18+$BN118*Assembly!M$19+$BO118*Assembly!M$20+$BP118*Assembly!M$21+$BQ118*Assembly!M$22+$BR118*Assembly!M$23+$BS118*Assembly!M$24</f>
        <v>245</v>
      </c>
      <c r="CG118" s="231" t="str">
        <f>$AY118*Assembly!N$4+$AZ118*Assembly!N$5+$BA118*Assembly!N$6+$BB118*Assembly!N$7+$BC118*Assembly!N$8+$BD118*Assembly!N$9+$BE118*Assembly!N$10+$BF118*Assembly!N$11+$BG118*Assembly!N$12+$BH118*Assembly!N$13+$BI118*Assembly!N$14+$BJ118*Assembly!N$15+$BK118*Assembly!N$16+$BL118*Assembly!N$17+$BM118*Assembly!N$18+$BN118*Assembly!N$19+$BO118*Assembly!N$20+$BP118*Assembly!N$21+$BQ118*Assembly!N$22+$BR118*Assembly!N$23+$BS118*Assembly!N$24</f>
        <v>0</v>
      </c>
      <c r="CH118" s="231" t="str">
        <f>$AY118*Assembly!O$4+$AZ118*Assembly!O$5+$BA118*Assembly!O$6+$BB118*Assembly!O$7+$BC118*Assembly!O$8+$BD118*Assembly!O$9+$BE118*Assembly!O$10+$BF118*Assembly!O$11+$BG118*Assembly!O$12+$BH118*Assembly!O$13+$BI118*Assembly!O$14+$BJ118*Assembly!O$15+$BK118*Assembly!O$16+$BL118*Assembly!O$17+$BM118*Assembly!O$18+$BN118*Assembly!O$19+$BO118*Assembly!O$20+$BP118*Assembly!O$21+$BQ118*Assembly!O$22+$BR118*Assembly!O$23+$BS118*Assembly!O$24</f>
        <v>0</v>
      </c>
      <c r="CI118" s="229" t="str">
        <f>$AY118*Assembly!P$4+$AZ118*Assembly!P$5+$BA118*Assembly!P$6+$BB118*Assembly!P$7+$BC118*Assembly!P$8+$BD118*Assembly!P$9+$BE118*Assembly!P$10+$BF118*Assembly!P$11+$BG118*Assembly!P$12+$BH118*Assembly!P$13+$BI118*Assembly!P$14+$BJ118*Assembly!P$15+$BK118*Assembly!P$16+$BL118*Assembly!P$17+$BM118*Assembly!P$18+$BN118*Assembly!P$19+$BO118*Assembly!P$20+$BP118*Assembly!P$21+$BQ118*Assembly!P$22+$BR118*Assembly!P$23+$BS118*Assembly!P$24</f>
        <v>0</v>
      </c>
      <c r="CJ118" s="229" t="str">
        <f>$AY118*Assembly!Q$4+$AZ118*Assembly!Q$5+$BA118*Assembly!Q$6+$BB118*Assembly!Q$7+$BC118*Assembly!Q$8+$BD118*Assembly!Q$9+$BE118*Assembly!Q$10+$BF118*Assembly!Q$11+$BG118*Assembly!Q$12+$BH118*Assembly!Q$13+$BI118*Assembly!Q$14+$BJ118*Assembly!Q$15+$BK118*Assembly!Q$16+$BL118*Assembly!Q$17+$BM118*Assembly!Q$18+$BN118*Assembly!Q$19+$BO118*Assembly!Q$20+$BP118*Assembly!Q$21+$BQ118*Assembly!Q$22+$BR118*Assembly!Q$23+$BS118*Assembly!Q$24</f>
        <v>4</v>
      </c>
      <c r="CK118" s="231" t="str">
        <f>$AY118*Assembly!R$4+$AZ118*Assembly!R$5+$BA118*Assembly!R$6+$BB118*Assembly!R$7+$BC118*Assembly!R$8+$BD118*Assembly!R$9+$BE118*Assembly!R$10+$BF118*Assembly!R$11+$BG118*Assembly!R$12+$BH118*Assembly!R$13+$BI118*Assembly!R$14+$BJ118*Assembly!R$15+$BK118*Assembly!R$16+$BL118*Assembly!R$17+$BM118*Assembly!R$18+$BN118*Assembly!R$19+$BO118*Assembly!R$20+$BP118*Assembly!R$21+$BQ118*Assembly!R$22+$BR118*Assembly!R$23+$BS118*Assembly!R$24</f>
        <v>0</v>
      </c>
      <c r="CL118" s="229" t="str">
        <f>$AY118*Assembly!S$4+$AZ118*Assembly!S$5+$BA118*Assembly!S$6+$BB118*Assembly!S$7+$BC118*Assembly!S$8+$BD118*Assembly!S$9+$BE118*Assembly!S$10+$BF118*Assembly!S$11+$BG118*Assembly!S$12+$BH118*Assembly!S$13+$BI118*Assembly!S$14+$BJ118*Assembly!S$15+$BK118*Assembly!S$16+$BL118*Assembly!S$17+$BM118*Assembly!S$18+$BN118*Assembly!S$19+$BO118*Assembly!S$20+$BP118*Assembly!S$21+$BQ118*Assembly!S$22+$BR118*Assembly!S$23+$BS118*Assembly!S$24</f>
        <v>0</v>
      </c>
      <c r="CM118" s="229" t="str">
        <f>$AY118*Assembly!T$4+$AZ118*Assembly!T$5+$BA118*Assembly!T$6+$BB118*Assembly!T$7+$BC118*Assembly!T$8+$BD118*Assembly!T$9+$BE118*Assembly!T$10+$BF118*Assembly!T$11+$BG118*Assembly!T$12+$BH118*Assembly!T$13+$BI118*Assembly!T$14+$BJ118*Assembly!T$15+$BK118*Assembly!T$16+$BL118*Assembly!T$17+$BM118*Assembly!T$18+$BN118*Assembly!T$19+$BO118*Assembly!T$20+$BP118*Assembly!T$21+$BQ118*Assembly!T$22+$BR118*Assembly!T$23+$BS118*Assembly!T$24</f>
        <v>0</v>
      </c>
      <c r="CN118" s="229" t="str">
        <f>$AY118*Assembly!U$4+$AZ118*Assembly!U$5+$BA118*Assembly!U$6+$BB118*Assembly!U$7+$BC118*Assembly!U$8+$BD118*Assembly!U$9+$BE118*Assembly!U$10+$BF118*Assembly!U$11+$BG118*Assembly!U$12+$BH118*Assembly!U$13+$BI118*Assembly!U$14+$BJ118*Assembly!U$15+$BK118*Assembly!U$16+$BL118*Assembly!U$17+$BM118*Assembly!U$18+$BN118*Assembly!U$19+$BO118*Assembly!U$20+$BP118*Assembly!U$21+$BQ118*Assembly!U$22+$BR118*Assembly!U$23+$BS118*Assembly!U$24</f>
        <v>0</v>
      </c>
      <c r="CO118" s="231" t="str">
        <f>$AY118*Assembly!V$4+$AZ118*Assembly!V$5+$BA118*Assembly!V$6+$BB118*Assembly!V$7+$BC118*Assembly!V$8+$BD118*Assembly!V$9+$BE118*Assembly!V$10+$BF118*Assembly!V$11+$BG118*Assembly!V$12+$BH118*Assembly!V$13+$BI118*Assembly!V$14+$BJ118*Assembly!V$15+$BK118*Assembly!V$16+$BL118*Assembly!V$17+$BM118*Assembly!V$18+$BN118*Assembly!V$19+$BO118*Assembly!V$20+$BP118*Assembly!V$21+$BQ118*Assembly!V$22+$BR118*Assembly!V$23+$BS118*Assembly!V$24</f>
        <v>0</v>
      </c>
      <c r="CP118" s="231" t="str">
        <f>CF118*Refining!$F$3</f>
        <v>438</v>
      </c>
      <c r="CQ118" s="231" t="str">
        <f>CG118*Refining!$F$4</f>
        <v>0</v>
      </c>
      <c r="CR118" s="231" t="str">
        <f>CH118*Refining!$F$5</f>
        <v>0</v>
      </c>
      <c r="CS118" s="231" t="str">
        <f>CI118*Refining!$F$6</f>
        <v>0</v>
      </c>
      <c r="CT118" s="231" t="str">
        <f>CJ118*Refining!$F$7</f>
        <v>7</v>
      </c>
      <c r="CU118" s="231" t="str">
        <f>CK118*Refining!$F$8</f>
        <v>0</v>
      </c>
      <c r="CV118" s="231" t="str">
        <f>CL118*Refining!$F$9</f>
        <v>0</v>
      </c>
      <c r="CW118" s="231" t="str">
        <f>CM118*Refining!$F$10</f>
        <v>0</v>
      </c>
      <c r="CX118" s="231" t="str">
        <f>CN118*Refining!$F$11</f>
        <v>0</v>
      </c>
      <c r="CY118" s="231" t="str">
        <f>CO118*Refining!$F$12</f>
        <v>0</v>
      </c>
      <c r="CZ118" s="244" t="str">
        <f t="shared" ref="CZ118:DS118" si="478">IF(CF118 = 0, "", CF118)</f>
        <v>245</v>
      </c>
      <c r="DA118" s="245" t="str">
        <f t="shared" si="478"/>
        <v/>
      </c>
      <c r="DB118" s="245" t="str">
        <f t="shared" si="478"/>
        <v/>
      </c>
      <c r="DC118" s="245" t="str">
        <f t="shared" si="478"/>
        <v/>
      </c>
      <c r="DD118" s="245" t="str">
        <f t="shared" si="478"/>
        <v>4</v>
      </c>
      <c r="DE118" s="245" t="str">
        <f t="shared" si="478"/>
        <v/>
      </c>
      <c r="DF118" s="245" t="str">
        <f t="shared" si="478"/>
        <v/>
      </c>
      <c r="DG118" s="245" t="str">
        <f t="shared" si="478"/>
        <v/>
      </c>
      <c r="DH118" s="245" t="str">
        <f t="shared" si="478"/>
        <v/>
      </c>
      <c r="DI118" s="246" t="str">
        <f t="shared" si="478"/>
        <v/>
      </c>
      <c r="DJ118" s="244" t="str">
        <f t="shared" si="478"/>
        <v>438</v>
      </c>
      <c r="DK118" s="245" t="str">
        <f t="shared" si="478"/>
        <v/>
      </c>
      <c r="DL118" s="245" t="str">
        <f t="shared" si="478"/>
        <v/>
      </c>
      <c r="DM118" s="245" t="str">
        <f t="shared" si="478"/>
        <v/>
      </c>
      <c r="DN118" s="247" t="str">
        <f t="shared" si="478"/>
        <v>7.1</v>
      </c>
      <c r="DO118" s="245" t="str">
        <f t="shared" si="478"/>
        <v/>
      </c>
      <c r="DP118" s="245" t="str">
        <f t="shared" si="478"/>
        <v/>
      </c>
      <c r="DQ118" s="245" t="str">
        <f t="shared" si="478"/>
        <v/>
      </c>
      <c r="DR118" s="245" t="str">
        <f t="shared" si="478"/>
        <v/>
      </c>
      <c r="DS118" s="246" t="str">
        <f t="shared" si="478"/>
        <v/>
      </c>
      <c r="DT118" s="248" t="str">
        <f t="shared" si="16"/>
        <v>249</v>
      </c>
      <c r="DU118" s="249" t="str">
        <f t="shared" si="17"/>
        <v>445</v>
      </c>
      <c r="DV118" s="225" t="str">
        <f>CZ118*'Ores &amp; Ingots'!$C$3+DA118*'Ores &amp; Ingots'!$C$4+DB118*'Ores &amp; Ingots'!$C$5+DC118*'Ores &amp; Ingots'!$C$6+DD118*'Ores &amp; Ingots'!$C$7+DE118*'Ores &amp; Ingots'!$C$8+DF118*'Ores &amp; Ingots'!$C$9+DG118*'Ores &amp; Ingots'!$C$10+DH118*'Ores &amp; Ingots'!$C$11+DI118*'Ores &amp; Ingots'!$C$12</f>
        <v>33</v>
      </c>
      <c r="DW118" s="225" t="str">
        <f>DJ118*'Ores &amp; Ingots'!$B$3+DK118*'Ores &amp; Ingots'!$B$4+DL118*'Ores &amp; Ingots'!$B$5+DM118*'Ores &amp; Ingots'!$B$6+DN118*'Ores &amp; Ingots'!$B$7+DO118*'Ores &amp; Ingots'!$B$8+DP118*'Ores &amp; Ingots'!$B$9+DQ118*'Ores &amp; Ingots'!$B$10+DR118*'Ores &amp; Ingots'!$B$11+DS118*'Ores &amp; Ingots'!$B$12</f>
        <v>165</v>
      </c>
      <c r="DX118" s="249" t="str">
        <f>CZ118*Refining!$G$3+DA118*Refining!$G$4+DB118*Refining!$G$5+DC118*Refining!$G$6+DD118*Refining!$G$7+DE118*Refining!$G$8+DF118*Refining!$G$9+DG118*Refining!$G$10+DH118*Refining!$G$11+DI118*Refining!$G$12</f>
        <v>20</v>
      </c>
      <c r="DY118" s="249" t="str">
        <f t="shared" si="18"/>
        <v>3,130</v>
      </c>
      <c r="DZ118" s="250" t="str">
        <f t="shared" si="19"/>
        <v>0.0031</v>
      </c>
      <c r="EA118" s="248" t="str">
        <f t="shared" si="20"/>
        <v>140</v>
      </c>
      <c r="EB118" s="251" t="str">
        <f t="shared" ref="EB118:EC118" si="479">EA118/60</f>
        <v>2.3</v>
      </c>
      <c r="EC118" s="251" t="str">
        <f t="shared" si="479"/>
        <v>0.0</v>
      </c>
      <c r="ED118" s="248" t="str">
        <f t="shared" si="22"/>
        <v>20,241</v>
      </c>
      <c r="EE118" s="251" t="str">
        <f t="shared" ref="EE118:EF118" si="480">ED118/1000</f>
        <v>20.2</v>
      </c>
      <c r="EF118" s="252" t="str">
        <f t="shared" si="480"/>
        <v>0.02</v>
      </c>
      <c r="EG118" s="223" t="str">
        <f t="shared" si="24"/>
        <v>0.0202</v>
      </c>
      <c r="EH118" s="224" t="str">
        <f t="shared" si="25"/>
        <v>0:02:20</v>
      </c>
      <c r="EI118" s="225">
        <v>162.0</v>
      </c>
    </row>
    <row r="119">
      <c r="A119" s="33"/>
      <c r="B119" s="226" t="s">
        <v>998</v>
      </c>
      <c r="C119" s="227" t="s">
        <v>885</v>
      </c>
      <c r="D119" s="227">
        <v>1.0</v>
      </c>
      <c r="E119" s="227">
        <v>1.0</v>
      </c>
      <c r="F119" s="227">
        <v>1.0</v>
      </c>
      <c r="G119" s="253" t="str">
        <f t="shared" si="5"/>
        <v>0.1</v>
      </c>
      <c r="H119" s="254">
        <v>10.0</v>
      </c>
      <c r="I119" s="254">
        <v>10.0</v>
      </c>
      <c r="J119" s="254" t="str">
        <f>H119/Main!$D$9</f>
        <v>10</v>
      </c>
      <c r="K119" s="254" t="str">
        <f>I119/Main!$D$10</f>
        <v>10</v>
      </c>
      <c r="L119" s="254" t="str">
        <f t="shared" si="6"/>
        <v>1</v>
      </c>
      <c r="M119" s="254">
        <v>1.0</v>
      </c>
      <c r="N119" s="256">
        <v>100.0</v>
      </c>
      <c r="O119" s="256">
        <v>100.0</v>
      </c>
      <c r="P119" s="255"/>
      <c r="Q119" s="256"/>
      <c r="R119" s="255"/>
      <c r="S119" s="257"/>
      <c r="T119" s="257"/>
      <c r="U119" s="255"/>
      <c r="V119" s="255"/>
      <c r="W119" s="257"/>
      <c r="X119" s="257"/>
      <c r="Y119" s="255"/>
      <c r="Z119" s="255"/>
      <c r="AA119" s="255"/>
      <c r="AB119" s="255"/>
      <c r="AC119" s="335"/>
      <c r="AD119" s="225">
        <v>2.0</v>
      </c>
      <c r="AE119" s="225">
        <v>1.0</v>
      </c>
      <c r="AF119" s="225">
        <v>0.0</v>
      </c>
      <c r="AG119" s="225">
        <v>0.0</v>
      </c>
      <c r="AH119" s="225"/>
      <c r="AI119" s="225">
        <v>0.0</v>
      </c>
      <c r="AJ119" s="225">
        <v>0.0</v>
      </c>
      <c r="AK119" s="309">
        <v>1.0</v>
      </c>
      <c r="AL119" s="225">
        <v>0.0</v>
      </c>
      <c r="AM119" s="225">
        <v>0.0</v>
      </c>
      <c r="AN119" s="225">
        <v>0.0</v>
      </c>
      <c r="AO119" s="225">
        <v>0.0</v>
      </c>
      <c r="AP119" s="225">
        <v>0.0</v>
      </c>
      <c r="AQ119" s="225">
        <v>0.0</v>
      </c>
      <c r="AR119" s="225">
        <v>0.0</v>
      </c>
      <c r="AS119" s="225">
        <v>0.0</v>
      </c>
      <c r="AT119" s="225">
        <v>0.0</v>
      </c>
      <c r="AU119" s="225">
        <v>0.0</v>
      </c>
      <c r="AV119" s="225">
        <v>0.0</v>
      </c>
      <c r="AW119" s="225">
        <v>0.0</v>
      </c>
      <c r="AX119" s="225">
        <v>0.0</v>
      </c>
      <c r="AY119" s="236" t="str">
        <f t="shared" ref="AY119:BS119" si="481">IF(AD119 = 0, "", AD119)</f>
        <v>2</v>
      </c>
      <c r="AZ119" s="227" t="str">
        <f t="shared" si="481"/>
        <v>1</v>
      </c>
      <c r="BA119" s="227" t="str">
        <f t="shared" si="481"/>
        <v/>
      </c>
      <c r="BB119" s="227" t="str">
        <f t="shared" si="481"/>
        <v/>
      </c>
      <c r="BC119" s="227" t="str">
        <f t="shared" si="481"/>
        <v/>
      </c>
      <c r="BD119" s="227" t="str">
        <f t="shared" si="481"/>
        <v/>
      </c>
      <c r="BE119" s="227" t="str">
        <f t="shared" si="481"/>
        <v/>
      </c>
      <c r="BF119" s="237" t="str">
        <f t="shared" si="481"/>
        <v>1</v>
      </c>
      <c r="BG119" s="227" t="str">
        <f t="shared" si="481"/>
        <v/>
      </c>
      <c r="BH119" s="227" t="str">
        <f t="shared" si="481"/>
        <v/>
      </c>
      <c r="BI119" s="227" t="str">
        <f t="shared" si="481"/>
        <v/>
      </c>
      <c r="BJ119" s="227" t="str">
        <f t="shared" si="481"/>
        <v/>
      </c>
      <c r="BK119" s="227" t="str">
        <f t="shared" si="481"/>
        <v/>
      </c>
      <c r="BL119" s="227" t="str">
        <f t="shared" si="481"/>
        <v/>
      </c>
      <c r="BM119" s="227" t="str">
        <f t="shared" si="481"/>
        <v/>
      </c>
      <c r="BN119" s="227" t="str">
        <f t="shared" si="481"/>
        <v/>
      </c>
      <c r="BO119" s="227" t="str">
        <f t="shared" si="481"/>
        <v/>
      </c>
      <c r="BP119" s="227" t="str">
        <f t="shared" si="481"/>
        <v/>
      </c>
      <c r="BQ119" s="227" t="str">
        <f t="shared" si="481"/>
        <v/>
      </c>
      <c r="BR119" s="227" t="str">
        <f t="shared" si="481"/>
        <v/>
      </c>
      <c r="BS119" s="238" t="str">
        <f t="shared" si="481"/>
        <v/>
      </c>
      <c r="BT119" s="239" t="str">
        <f>$AY119*Assembly!Y$4+$AZ119*Assembly!Y$5+$BA119*Assembly!Y$6+$BB119*Assembly!Y$7+$BC119*Assembly!Y$8+$BD119*Assembly!Y$9+$BE119*Assembly!Y$10+$BF119*Assembly!Y$11+$BG119*Assembly!Y$12+$BH119*Assembly!Y$13+$BI119*Assembly!Y$14+$BJ119*Assembly!Y$15+$BK119*Assembly!Y$16+$BL119*Assembly!Y$17+$BM119*Assembly!Y$18+$BN119*Assembly!Y$19+$BO119*Assembly!Y$20+$BP119*Assembly!Y$21+$BQ119*Assembly!Y$22+$BR119*Assembly!Y$23+$BS119*Assembly!Y$24</f>
        <v>43</v>
      </c>
      <c r="BU119" s="225" t="str">
        <f t="shared" si="8"/>
        <v>346</v>
      </c>
      <c r="BV119" s="225"/>
      <c r="BW119" s="225" t="str">
        <f>$AY119*Assembly!AC$4+$AZ119*Assembly!AC$5+$BA119*Assembly!AC$6+$BB119*Assembly!AC$7+$BC119*Assembly!AC$8+$BD119*Assembly!AC$9+$BE119*Assembly!AC$10+$BF119*Assembly!AC$11+$BG119*Assembly!AC$12+$BH119*Assembly!AC$13+$BI119*Assembly!AC$14+$BJ119*Assembly!AC$15+$BK119*Assembly!AC$16+$BL119*Assembly!AC$17+$BM119*Assembly!AC$18+$BN119*Assembly!AC$19+$BO119*Assembly!AC$20+$BP119*Assembly!AC$21+$BQ119*Assembly!AC$22+$BR119*Assembly!AC$23+$BS119*Assembly!AC$24</f>
        <v>216</v>
      </c>
      <c r="BX119" s="240" t="str">
        <f t="shared" si="9"/>
        <v>5.00</v>
      </c>
      <c r="BY119" s="241" t="str">
        <f t="shared" si="10"/>
        <v>1728</v>
      </c>
      <c r="BZ119" s="242" t="str">
        <f t="shared" si="11"/>
        <v>0.6</v>
      </c>
      <c r="CA119" s="241" t="str">
        <f t="shared" si="12"/>
        <v>22</v>
      </c>
      <c r="CB119" s="225" t="str">
        <f>$AY119*Assembly!X$4+$AZ119*Assembly!X$5+$BA119*Assembly!X$6+$BB119*Assembly!X$7+$BC119*Assembly!X$8+$BD119*Assembly!X$9+$BE119*Assembly!X$10+$BF119*Assembly!X$11+$BG119*Assembly!X$12+$BH119*Assembly!X$13+$BI119*Assembly!X$14+$BJ119*Assembly!X$15+$BK119*Assembly!X$16+$BL119*Assembly!X$17+$BM119*Assembly!X$18+$BN119*Assembly!X$19+$BO119*Assembly!X$20+$BP119*Assembly!X$21+$BQ119*Assembly!X$22+$BR119*Assembly!X$23+$BS119*Assembly!X$24</f>
        <v>4</v>
      </c>
      <c r="CC119" s="225" t="str">
        <f t="shared" si="13"/>
        <v>622</v>
      </c>
      <c r="CD119" s="223" t="str">
        <f t="shared" si="14"/>
        <v>0.0006</v>
      </c>
      <c r="CE119" s="243" t="str">
        <f>$AY119*Assembly!AB$4+$AZ119*Assembly!AB$5+$BA119*Assembly!AB$6+$BB119*Assembly!AB$7+$BC119*Assembly!AB$8+$BD119*Assembly!AB$9+$BE119*Assembly!AB$10+$BF119*Assembly!AB$11+$BG119*Assembly!AB$12+$BH119*Assembly!AB$13+$BI119*Assembly!AB$14+$BJ119*Assembly!AB$15+$BK119*Assembly!AB$16+$BL119*Assembly!AB$17+$BM119*Assembly!AB$18+$BN119*Assembly!AB$19+$BO119*Assembly!AB$20+$BP119*Assembly!AB$21+$BQ119*Assembly!AB$22+$BR119*Assembly!AB$23+$BS119*Assembly!AB$24</f>
        <v>12</v>
      </c>
      <c r="CF119" s="256" t="str">
        <f>$AY119*Assembly!M$4+$AZ119*Assembly!M$5+$BA119*Assembly!M$6+$BB119*Assembly!M$7+$BC119*Assembly!M$8+$BD119*Assembly!M$9+$BE119*Assembly!M$10+$BF119*Assembly!M$11+$BG119*Assembly!M$12+$BH119*Assembly!M$13+$BI119*Assembly!M$14+$BJ119*Assembly!M$15+$BK119*Assembly!M$16+$BL119*Assembly!M$17+$BM119*Assembly!M$18+$BN119*Assembly!M$19+$BO119*Assembly!M$20+$BP119*Assembly!M$21+$BQ119*Assembly!M$22+$BR119*Assembly!M$23+$BS119*Assembly!M$24</f>
        <v>46</v>
      </c>
      <c r="CG119" s="256" t="str">
        <f>$AY119*Assembly!N$4+$AZ119*Assembly!N$5+$BA119*Assembly!N$6+$BB119*Assembly!N$7+$BC119*Assembly!N$8+$BD119*Assembly!N$9+$BE119*Assembly!N$10+$BF119*Assembly!N$11+$BG119*Assembly!N$12+$BH119*Assembly!N$13+$BI119*Assembly!N$14+$BJ119*Assembly!N$15+$BK119*Assembly!N$16+$BL119*Assembly!N$17+$BM119*Assembly!N$18+$BN119*Assembly!N$19+$BO119*Assembly!N$20+$BP119*Assembly!N$21+$BQ119*Assembly!N$22+$BR119*Assembly!N$23+$BS119*Assembly!N$24</f>
        <v>0</v>
      </c>
      <c r="CH119" s="256" t="str">
        <f>$AY119*Assembly!O$4+$AZ119*Assembly!O$5+$BA119*Assembly!O$6+$BB119*Assembly!O$7+$BC119*Assembly!O$8+$BD119*Assembly!O$9+$BE119*Assembly!O$10+$BF119*Assembly!O$11+$BG119*Assembly!O$12+$BH119*Assembly!O$13+$BI119*Assembly!O$14+$BJ119*Assembly!O$15+$BK119*Assembly!O$16+$BL119*Assembly!O$17+$BM119*Assembly!O$18+$BN119*Assembly!O$19+$BO119*Assembly!O$20+$BP119*Assembly!O$21+$BQ119*Assembly!O$22+$BR119*Assembly!O$23+$BS119*Assembly!O$24</f>
        <v>0</v>
      </c>
      <c r="CI119" s="254" t="str">
        <f>$AY119*Assembly!P$4+$AZ119*Assembly!P$5+$BA119*Assembly!P$6+$BB119*Assembly!P$7+$BC119*Assembly!P$8+$BD119*Assembly!P$9+$BE119*Assembly!P$10+$BF119*Assembly!P$11+$BG119*Assembly!P$12+$BH119*Assembly!P$13+$BI119*Assembly!P$14+$BJ119*Assembly!P$15+$BK119*Assembly!P$16+$BL119*Assembly!P$17+$BM119*Assembly!P$18+$BN119*Assembly!P$19+$BO119*Assembly!P$20+$BP119*Assembly!P$21+$BQ119*Assembly!P$22+$BR119*Assembly!P$23+$BS119*Assembly!P$24</f>
        <v>0</v>
      </c>
      <c r="CJ119" s="254" t="str">
        <f>$AY119*Assembly!Q$4+$AZ119*Assembly!Q$5+$BA119*Assembly!Q$6+$BB119*Assembly!Q$7+$BC119*Assembly!Q$8+$BD119*Assembly!Q$9+$BE119*Assembly!Q$10+$BF119*Assembly!Q$11+$BG119*Assembly!Q$12+$BH119*Assembly!Q$13+$BI119*Assembly!Q$14+$BJ119*Assembly!Q$15+$BK119*Assembly!Q$16+$BL119*Assembly!Q$17+$BM119*Assembly!Q$18+$BN119*Assembly!Q$19+$BO119*Assembly!Q$20+$BP119*Assembly!Q$21+$BQ119*Assembly!Q$22+$BR119*Assembly!Q$23+$BS119*Assembly!Q$24</f>
        <v>0.2</v>
      </c>
      <c r="CK119" s="256" t="str">
        <f>$AY119*Assembly!R$4+$AZ119*Assembly!R$5+$BA119*Assembly!R$6+$BB119*Assembly!R$7+$BC119*Assembly!R$8+$BD119*Assembly!R$9+$BE119*Assembly!R$10+$BF119*Assembly!R$11+$BG119*Assembly!R$12+$BH119*Assembly!R$13+$BI119*Assembly!R$14+$BJ119*Assembly!R$15+$BK119*Assembly!R$16+$BL119*Assembly!R$17+$BM119*Assembly!R$18+$BN119*Assembly!R$19+$BO119*Assembly!R$20+$BP119*Assembly!R$21+$BQ119*Assembly!R$22+$BR119*Assembly!R$23+$BS119*Assembly!R$24</f>
        <v>0</v>
      </c>
      <c r="CL119" s="254" t="str">
        <f>$AY119*Assembly!S$4+$AZ119*Assembly!S$5+$BA119*Assembly!S$6+$BB119*Assembly!S$7+$BC119*Assembly!S$8+$BD119*Assembly!S$9+$BE119*Assembly!S$10+$BF119*Assembly!S$11+$BG119*Assembly!S$12+$BH119*Assembly!S$13+$BI119*Assembly!S$14+$BJ119*Assembly!S$15+$BK119*Assembly!S$16+$BL119*Assembly!S$17+$BM119*Assembly!S$18+$BN119*Assembly!S$19+$BO119*Assembly!S$20+$BP119*Assembly!S$21+$BQ119*Assembly!S$22+$BR119*Assembly!S$23+$BS119*Assembly!S$24</f>
        <v>0</v>
      </c>
      <c r="CM119" s="254" t="str">
        <f>$AY119*Assembly!T$4+$AZ119*Assembly!T$5+$BA119*Assembly!T$6+$BB119*Assembly!T$7+$BC119*Assembly!T$8+$BD119*Assembly!T$9+$BE119*Assembly!T$10+$BF119*Assembly!T$11+$BG119*Assembly!T$12+$BH119*Assembly!T$13+$BI119*Assembly!T$14+$BJ119*Assembly!T$15+$BK119*Assembly!T$16+$BL119*Assembly!T$17+$BM119*Assembly!T$18+$BN119*Assembly!T$19+$BO119*Assembly!T$20+$BP119*Assembly!T$21+$BQ119*Assembly!T$22+$BR119*Assembly!T$23+$BS119*Assembly!T$24</f>
        <v>0</v>
      </c>
      <c r="CN119" s="254" t="str">
        <f>$AY119*Assembly!U$4+$AZ119*Assembly!U$5+$BA119*Assembly!U$6+$BB119*Assembly!U$7+$BC119*Assembly!U$8+$BD119*Assembly!U$9+$BE119*Assembly!U$10+$BF119*Assembly!U$11+$BG119*Assembly!U$12+$BH119*Assembly!U$13+$BI119*Assembly!U$14+$BJ119*Assembly!U$15+$BK119*Assembly!U$16+$BL119*Assembly!U$17+$BM119*Assembly!U$18+$BN119*Assembly!U$19+$BO119*Assembly!U$20+$BP119*Assembly!U$21+$BQ119*Assembly!U$22+$BR119*Assembly!U$23+$BS119*Assembly!U$24</f>
        <v>0</v>
      </c>
      <c r="CO119" s="256" t="str">
        <f>$AY119*Assembly!V$4+$AZ119*Assembly!V$5+$BA119*Assembly!V$6+$BB119*Assembly!V$7+$BC119*Assembly!V$8+$BD119*Assembly!V$9+$BE119*Assembly!V$10+$BF119*Assembly!V$11+$BG119*Assembly!V$12+$BH119*Assembly!V$13+$BI119*Assembly!V$14+$BJ119*Assembly!V$15+$BK119*Assembly!V$16+$BL119*Assembly!V$17+$BM119*Assembly!V$18+$BN119*Assembly!V$19+$BO119*Assembly!V$20+$BP119*Assembly!V$21+$BQ119*Assembly!V$22+$BR119*Assembly!V$23+$BS119*Assembly!V$24</f>
        <v>0</v>
      </c>
      <c r="CP119" s="256" t="str">
        <f>CF119*Refining!$F$3</f>
        <v>82</v>
      </c>
      <c r="CQ119" s="256" t="str">
        <f>CG119*Refining!$F$4</f>
        <v>0</v>
      </c>
      <c r="CR119" s="256" t="str">
        <f>CH119*Refining!$F$5</f>
        <v>0</v>
      </c>
      <c r="CS119" s="256" t="str">
        <f>CI119*Refining!$F$6</f>
        <v>0</v>
      </c>
      <c r="CT119" s="256" t="str">
        <f>CJ119*Refining!$F$7</f>
        <v>0</v>
      </c>
      <c r="CU119" s="256" t="str">
        <f>CK119*Refining!$F$8</f>
        <v>0</v>
      </c>
      <c r="CV119" s="256" t="str">
        <f>CL119*Refining!$F$9</f>
        <v>0</v>
      </c>
      <c r="CW119" s="256" t="str">
        <f>CM119*Refining!$F$10</f>
        <v>0</v>
      </c>
      <c r="CX119" s="256" t="str">
        <f>CN119*Refining!$F$11</f>
        <v>0</v>
      </c>
      <c r="CY119" s="256" t="str">
        <f>CO119*Refining!$F$12</f>
        <v>0</v>
      </c>
      <c r="CZ119" s="244" t="str">
        <f t="shared" ref="CZ119:DS119" si="482">IF(CF119 = 0, "", CF119)</f>
        <v>46</v>
      </c>
      <c r="DA119" s="245" t="str">
        <f t="shared" si="482"/>
        <v/>
      </c>
      <c r="DB119" s="245" t="str">
        <f t="shared" si="482"/>
        <v/>
      </c>
      <c r="DC119" s="245" t="str">
        <f t="shared" si="482"/>
        <v/>
      </c>
      <c r="DD119" s="245" t="str">
        <f t="shared" si="482"/>
        <v>0.2</v>
      </c>
      <c r="DE119" s="245" t="str">
        <f t="shared" si="482"/>
        <v/>
      </c>
      <c r="DF119" s="245" t="str">
        <f t="shared" si="482"/>
        <v/>
      </c>
      <c r="DG119" s="245" t="str">
        <f t="shared" si="482"/>
        <v/>
      </c>
      <c r="DH119" s="245" t="str">
        <f t="shared" si="482"/>
        <v/>
      </c>
      <c r="DI119" s="246" t="str">
        <f t="shared" si="482"/>
        <v/>
      </c>
      <c r="DJ119" s="244" t="str">
        <f t="shared" si="482"/>
        <v>82</v>
      </c>
      <c r="DK119" s="245" t="str">
        <f t="shared" si="482"/>
        <v/>
      </c>
      <c r="DL119" s="245" t="str">
        <f t="shared" si="482"/>
        <v/>
      </c>
      <c r="DM119" s="245" t="str">
        <f t="shared" si="482"/>
        <v/>
      </c>
      <c r="DN119" s="247" t="str">
        <f t="shared" si="482"/>
        <v>0.4</v>
      </c>
      <c r="DO119" s="245" t="str">
        <f t="shared" si="482"/>
        <v/>
      </c>
      <c r="DP119" s="245" t="str">
        <f t="shared" si="482"/>
        <v/>
      </c>
      <c r="DQ119" s="245" t="str">
        <f t="shared" si="482"/>
        <v/>
      </c>
      <c r="DR119" s="245" t="str">
        <f t="shared" si="482"/>
        <v/>
      </c>
      <c r="DS119" s="246" t="str">
        <f t="shared" si="482"/>
        <v/>
      </c>
      <c r="DT119" s="248" t="str">
        <f t="shared" si="16"/>
        <v>46</v>
      </c>
      <c r="DU119" s="249" t="str">
        <f t="shared" si="17"/>
        <v>83</v>
      </c>
      <c r="DV119" s="225" t="str">
        <f>CZ119*'Ores &amp; Ingots'!$C$3+DA119*'Ores &amp; Ingots'!$C$4+DB119*'Ores &amp; Ingots'!$C$5+DC119*'Ores &amp; Ingots'!$C$6+DD119*'Ores &amp; Ingots'!$C$7+DE119*'Ores &amp; Ingots'!$C$8+DF119*'Ores &amp; Ingots'!$C$9+DG119*'Ores &amp; Ingots'!$C$10+DH119*'Ores &amp; Ingots'!$C$11+DI119*'Ores &amp; Ingots'!$C$12</f>
        <v>6</v>
      </c>
      <c r="DW119" s="225" t="str">
        <f>DJ119*'Ores &amp; Ingots'!$B$3+DK119*'Ores &amp; Ingots'!$B$4+DL119*'Ores &amp; Ingots'!$B$5+DM119*'Ores &amp; Ingots'!$B$6+DN119*'Ores &amp; Ingots'!$B$7+DO119*'Ores &amp; Ingots'!$B$8+DP119*'Ores &amp; Ingots'!$B$9+DQ119*'Ores &amp; Ingots'!$B$10+DR119*'Ores &amp; Ingots'!$B$11+DS119*'Ores &amp; Ingots'!$B$12</f>
        <v>31</v>
      </c>
      <c r="DX119" s="249" t="str">
        <f>CZ119*Refining!$G$3+DA119*Refining!$G$4+DB119*Refining!$G$5+DC119*Refining!$G$6+DD119*Refining!$G$7+DE119*Refining!$G$8+DF119*Refining!$G$9+DG119*Refining!$G$10+DH119*Refining!$G$11+DI119*Refining!$G$12</f>
        <v>3</v>
      </c>
      <c r="DY119" s="249" t="str">
        <f t="shared" si="18"/>
        <v>517</v>
      </c>
      <c r="DZ119" s="250" t="str">
        <f t="shared" si="19"/>
        <v>0.0005</v>
      </c>
      <c r="EA119" s="248" t="str">
        <f t="shared" si="20"/>
        <v>17</v>
      </c>
      <c r="EB119" s="251" t="str">
        <f t="shared" ref="EB119:EC119" si="483">EA119/60</f>
        <v>0.3</v>
      </c>
      <c r="EC119" s="251" t="str">
        <f t="shared" si="483"/>
        <v>0.0</v>
      </c>
      <c r="ED119" s="248" t="str">
        <f t="shared" si="22"/>
        <v>1,139</v>
      </c>
      <c r="EE119" s="251" t="str">
        <f t="shared" ref="EE119:EF119" si="484">ED119/1000</f>
        <v>1.1</v>
      </c>
      <c r="EF119" s="252" t="str">
        <f t="shared" si="484"/>
        <v>0.00</v>
      </c>
      <c r="EG119" s="223" t="str">
        <f t="shared" si="24"/>
        <v>0.0011</v>
      </c>
      <c r="EH119" s="224" t="str">
        <f t="shared" si="25"/>
        <v>0:00:17</v>
      </c>
      <c r="EI119" s="225" t="s">
        <v>12</v>
      </c>
    </row>
    <row r="120">
      <c r="A120" s="33"/>
      <c r="B120" s="226" t="s">
        <v>999</v>
      </c>
      <c r="C120" s="227" t="s">
        <v>886</v>
      </c>
      <c r="D120" s="227">
        <v>1.0</v>
      </c>
      <c r="E120" s="227">
        <v>1.0</v>
      </c>
      <c r="F120" s="227">
        <v>1.0</v>
      </c>
      <c r="G120" s="228" t="str">
        <f t="shared" si="5"/>
        <v>15.6</v>
      </c>
      <c r="H120" s="229">
        <v>10.0</v>
      </c>
      <c r="I120" s="229">
        <v>10.0</v>
      </c>
      <c r="J120" s="229" t="str">
        <f>H120/Main!$D$9</f>
        <v>10</v>
      </c>
      <c r="K120" s="229" t="str">
        <f>I120/Main!$D$10</f>
        <v>10</v>
      </c>
      <c r="L120" s="229" t="str">
        <f t="shared" si="6"/>
        <v>1</v>
      </c>
      <c r="M120" s="229">
        <v>1.0</v>
      </c>
      <c r="N120" s="231" t="s">
        <v>12</v>
      </c>
      <c r="O120" s="231" t="s">
        <v>12</v>
      </c>
      <c r="P120" s="230"/>
      <c r="Q120" s="231"/>
      <c r="R120" s="230"/>
      <c r="S120" s="232"/>
      <c r="T120" s="232"/>
      <c r="U120" s="230"/>
      <c r="V120" s="230"/>
      <c r="W120" s="232"/>
      <c r="X120" s="232"/>
      <c r="Y120" s="230"/>
      <c r="Z120" s="230"/>
      <c r="AA120" s="230"/>
      <c r="AB120" s="230"/>
      <c r="AC120" s="334" t="s">
        <v>913</v>
      </c>
      <c r="AD120" s="225">
        <v>0.0</v>
      </c>
      <c r="AE120" s="225">
        <v>6.0</v>
      </c>
      <c r="AF120" s="225">
        <v>0.0</v>
      </c>
      <c r="AG120" s="225">
        <v>0.0</v>
      </c>
      <c r="AH120" s="225">
        <v>30.0</v>
      </c>
      <c r="AI120" s="225">
        <v>0.0</v>
      </c>
      <c r="AJ120" s="225">
        <v>0.0</v>
      </c>
      <c r="AK120" s="309">
        <v>5.0</v>
      </c>
      <c r="AL120" s="225">
        <v>0.0</v>
      </c>
      <c r="AM120" s="225">
        <v>0.0</v>
      </c>
      <c r="AN120" s="225">
        <v>0.0</v>
      </c>
      <c r="AO120" s="225">
        <v>0.0</v>
      </c>
      <c r="AP120" s="225">
        <v>0.0</v>
      </c>
      <c r="AQ120" s="225">
        <v>0.0</v>
      </c>
      <c r="AR120" s="225">
        <v>0.0</v>
      </c>
      <c r="AS120" s="225">
        <v>0.0</v>
      </c>
      <c r="AT120" s="225">
        <v>0.0</v>
      </c>
      <c r="AU120" s="225">
        <v>0.0</v>
      </c>
      <c r="AV120" s="225">
        <v>0.0</v>
      </c>
      <c r="AW120" s="225">
        <v>0.0</v>
      </c>
      <c r="AX120" s="225">
        <v>0.0</v>
      </c>
      <c r="AY120" s="236" t="str">
        <f t="shared" ref="AY120:BS120" si="485">IF(AD120 = 0, "", AD120)</f>
        <v/>
      </c>
      <c r="AZ120" s="227" t="str">
        <f t="shared" si="485"/>
        <v>6</v>
      </c>
      <c r="BA120" s="227" t="str">
        <f t="shared" si="485"/>
        <v/>
      </c>
      <c r="BB120" s="227" t="str">
        <f t="shared" si="485"/>
        <v/>
      </c>
      <c r="BC120" s="227" t="str">
        <f t="shared" si="485"/>
        <v>30</v>
      </c>
      <c r="BD120" s="227" t="str">
        <f t="shared" si="485"/>
        <v/>
      </c>
      <c r="BE120" s="227" t="str">
        <f t="shared" si="485"/>
        <v/>
      </c>
      <c r="BF120" s="237" t="str">
        <f t="shared" si="485"/>
        <v>5</v>
      </c>
      <c r="BG120" s="227" t="str">
        <f t="shared" si="485"/>
        <v/>
      </c>
      <c r="BH120" s="227" t="str">
        <f t="shared" si="485"/>
        <v/>
      </c>
      <c r="BI120" s="227" t="str">
        <f t="shared" si="485"/>
        <v/>
      </c>
      <c r="BJ120" s="227" t="str">
        <f t="shared" si="485"/>
        <v/>
      </c>
      <c r="BK120" s="227" t="str">
        <f t="shared" si="485"/>
        <v/>
      </c>
      <c r="BL120" s="227" t="str">
        <f t="shared" si="485"/>
        <v/>
      </c>
      <c r="BM120" s="227" t="str">
        <f t="shared" si="485"/>
        <v/>
      </c>
      <c r="BN120" s="227" t="str">
        <f t="shared" si="485"/>
        <v/>
      </c>
      <c r="BO120" s="227" t="str">
        <f t="shared" si="485"/>
        <v/>
      </c>
      <c r="BP120" s="227" t="str">
        <f t="shared" si="485"/>
        <v/>
      </c>
      <c r="BQ120" s="227" t="str">
        <f t="shared" si="485"/>
        <v/>
      </c>
      <c r="BR120" s="227" t="str">
        <f t="shared" si="485"/>
        <v/>
      </c>
      <c r="BS120" s="238" t="str">
        <f t="shared" si="485"/>
        <v/>
      </c>
      <c r="BT120" s="239" t="str">
        <f>$AY120*Assembly!Y$4+$AZ120*Assembly!Y$5+$BA120*Assembly!Y$6+$BB120*Assembly!Y$7+$BC120*Assembly!Y$8+$BD120*Assembly!Y$9+$BE120*Assembly!Y$10+$BF120*Assembly!Y$11+$BG120*Assembly!Y$12+$BH120*Assembly!Y$13+$BI120*Assembly!Y$14+$BJ120*Assembly!Y$15+$BK120*Assembly!Y$16+$BL120*Assembly!Y$17+$BM120*Assembly!Y$18+$BN120*Assembly!Y$19+$BO120*Assembly!Y$20+$BP120*Assembly!Y$21+$BQ120*Assembly!Y$22+$BR120*Assembly!Y$23+$BS120*Assembly!Y$24</f>
        <v>259</v>
      </c>
      <c r="BU120" s="225" t="str">
        <f t="shared" si="8"/>
        <v>17</v>
      </c>
      <c r="BV120" s="225"/>
      <c r="BW120" s="225" t="str">
        <f>$AY120*Assembly!AC$4+$AZ120*Assembly!AC$5+$BA120*Assembly!AC$6+$BB120*Assembly!AC$7+$BC120*Assembly!AC$8+$BD120*Assembly!AC$9+$BE120*Assembly!AC$10+$BF120*Assembly!AC$11+$BG120*Assembly!AC$12+$BH120*Assembly!AC$13+$BI120*Assembly!AC$14+$BJ120*Assembly!AC$15+$BK120*Assembly!AC$16+$BL120*Assembly!AC$17+$BM120*Assembly!AC$18+$BN120*Assembly!AC$19+$BO120*Assembly!AC$20+$BP120*Assembly!AC$21+$BQ120*Assembly!AC$22+$BR120*Assembly!AC$23+$BS120*Assembly!AC$24</f>
        <v>995</v>
      </c>
      <c r="BX120" s="240" t="str">
        <f t="shared" si="9"/>
        <v>3.84</v>
      </c>
      <c r="BY120" s="241" t="str">
        <f t="shared" si="10"/>
        <v>64</v>
      </c>
      <c r="BZ120" s="242" t="str">
        <f t="shared" si="11"/>
        <v>60.0</v>
      </c>
      <c r="CA120" s="241" t="str">
        <f t="shared" si="12"/>
        <v>100</v>
      </c>
      <c r="CB120" s="225" t="str">
        <f>$AY120*Assembly!X$4+$AZ120*Assembly!X$5+$BA120*Assembly!X$6+$BB120*Assembly!X$7+$BC120*Assembly!X$8+$BD120*Assembly!X$9+$BE120*Assembly!X$10+$BF120*Assembly!X$11+$BG120*Assembly!X$12+$BH120*Assembly!X$13+$BI120*Assembly!X$14+$BJ120*Assembly!X$15+$BK120*Assembly!X$16+$BL120*Assembly!X$17+$BM120*Assembly!X$18+$BN120*Assembly!X$19+$BO120*Assembly!X$20+$BP120*Assembly!X$21+$BQ120*Assembly!X$22+$BR120*Assembly!X$23+$BS120*Assembly!X$24</f>
        <v>131</v>
      </c>
      <c r="CC120" s="225" t="str">
        <f t="shared" si="13"/>
        <v>20,378</v>
      </c>
      <c r="CD120" s="223" t="str">
        <f t="shared" si="14"/>
        <v>0.0204</v>
      </c>
      <c r="CE120" s="243" t="str">
        <f>$AY120*Assembly!AB$4+$AZ120*Assembly!AB$5+$BA120*Assembly!AB$6+$BB120*Assembly!AB$7+$BC120*Assembly!AB$8+$BD120*Assembly!AB$9+$BE120*Assembly!AB$10+$BF120*Assembly!AB$11+$BG120*Assembly!AB$12+$BH120*Assembly!AB$13+$BI120*Assembly!AB$14+$BJ120*Assembly!AB$15+$BK120*Assembly!AB$16+$BL120*Assembly!AB$17+$BM120*Assembly!AB$18+$BN120*Assembly!AB$19+$BO120*Assembly!AB$20+$BP120*Assembly!AB$21+$BQ120*Assembly!AB$22+$BR120*Assembly!AB$23+$BS120*Assembly!AB$24</f>
        <v>95</v>
      </c>
      <c r="CF120" s="231" t="str">
        <f>$AY120*Assembly!M$4+$AZ120*Assembly!M$5+$BA120*Assembly!M$6+$BB120*Assembly!M$7+$BC120*Assembly!M$8+$BD120*Assembly!M$9+$BE120*Assembly!M$10+$BF120*Assembly!M$11+$BG120*Assembly!M$12+$BH120*Assembly!M$13+$BI120*Assembly!M$14+$BJ120*Assembly!M$15+$BK120*Assembly!M$16+$BL120*Assembly!M$17+$BM120*Assembly!M$18+$BN120*Assembly!M$19+$BO120*Assembly!M$20+$BP120*Assembly!M$21+$BQ120*Assembly!M$22+$BR120*Assembly!M$23+$BS120*Assembly!M$24</f>
        <v>324</v>
      </c>
      <c r="CG120" s="231" t="str">
        <f>$AY120*Assembly!N$4+$AZ120*Assembly!N$5+$BA120*Assembly!N$6+$BB120*Assembly!N$7+$BC120*Assembly!N$8+$BD120*Assembly!N$9+$BE120*Assembly!N$10+$BF120*Assembly!N$11+$BG120*Assembly!N$12+$BH120*Assembly!N$13+$BI120*Assembly!N$14+$BJ120*Assembly!N$15+$BK120*Assembly!N$16+$BL120*Assembly!N$17+$BM120*Assembly!N$18+$BN120*Assembly!N$19+$BO120*Assembly!N$20+$BP120*Assembly!N$21+$BQ120*Assembly!N$22+$BR120*Assembly!N$23+$BS120*Assembly!N$24</f>
        <v>0</v>
      </c>
      <c r="CH120" s="231" t="str">
        <f>$AY120*Assembly!O$4+$AZ120*Assembly!O$5+$BA120*Assembly!O$6+$BB120*Assembly!O$7+$BC120*Assembly!O$8+$BD120*Assembly!O$9+$BE120*Assembly!O$10+$BF120*Assembly!O$11+$BG120*Assembly!O$12+$BH120*Assembly!O$13+$BI120*Assembly!O$14+$BJ120*Assembly!O$15+$BK120*Assembly!O$16+$BL120*Assembly!O$17+$BM120*Assembly!O$18+$BN120*Assembly!O$19+$BO120*Assembly!O$20+$BP120*Assembly!O$21+$BQ120*Assembly!O$22+$BR120*Assembly!O$23+$BS120*Assembly!O$24</f>
        <v>0</v>
      </c>
      <c r="CI120" s="229" t="str">
        <f>$AY120*Assembly!P$4+$AZ120*Assembly!P$5+$BA120*Assembly!P$6+$BB120*Assembly!P$7+$BC120*Assembly!P$8+$BD120*Assembly!P$9+$BE120*Assembly!P$10+$BF120*Assembly!P$11+$BG120*Assembly!P$12+$BH120*Assembly!P$13+$BI120*Assembly!P$14+$BJ120*Assembly!P$15+$BK120*Assembly!P$16+$BL120*Assembly!P$17+$BM120*Assembly!P$18+$BN120*Assembly!P$19+$BO120*Assembly!P$20+$BP120*Assembly!P$21+$BQ120*Assembly!P$22+$BR120*Assembly!P$23+$BS120*Assembly!P$24</f>
        <v>0</v>
      </c>
      <c r="CJ120" s="229" t="str">
        <f>$AY120*Assembly!Q$4+$AZ120*Assembly!Q$5+$BA120*Assembly!Q$6+$BB120*Assembly!Q$7+$BC120*Assembly!Q$8+$BD120*Assembly!Q$9+$BE120*Assembly!Q$10+$BF120*Assembly!Q$11+$BG120*Assembly!Q$12+$BH120*Assembly!Q$13+$BI120*Assembly!Q$14+$BJ120*Assembly!Q$15+$BK120*Assembly!Q$16+$BL120*Assembly!Q$17+$BM120*Assembly!Q$18+$BN120*Assembly!Q$19+$BO120*Assembly!Q$20+$BP120*Assembly!Q$21+$BQ120*Assembly!Q$22+$BR120*Assembly!Q$23+$BS120*Assembly!Q$24</f>
        <v>1</v>
      </c>
      <c r="CK120" s="231" t="str">
        <f>$AY120*Assembly!R$4+$AZ120*Assembly!R$5+$BA120*Assembly!R$6+$BB120*Assembly!R$7+$BC120*Assembly!R$8+$BD120*Assembly!R$9+$BE120*Assembly!R$10+$BF120*Assembly!R$11+$BG120*Assembly!R$12+$BH120*Assembly!R$13+$BI120*Assembly!R$14+$BJ120*Assembly!R$15+$BK120*Assembly!R$16+$BL120*Assembly!R$17+$BM120*Assembly!R$18+$BN120*Assembly!R$19+$BO120*Assembly!R$20+$BP120*Assembly!R$21+$BQ120*Assembly!R$22+$BR120*Assembly!R$23+$BS120*Assembly!R$24</f>
        <v>0</v>
      </c>
      <c r="CL120" s="229" t="str">
        <f>$AY120*Assembly!S$4+$AZ120*Assembly!S$5+$BA120*Assembly!S$6+$BB120*Assembly!S$7+$BC120*Assembly!S$8+$BD120*Assembly!S$9+$BE120*Assembly!S$10+$BF120*Assembly!S$11+$BG120*Assembly!S$12+$BH120*Assembly!S$13+$BI120*Assembly!S$14+$BJ120*Assembly!S$15+$BK120*Assembly!S$16+$BL120*Assembly!S$17+$BM120*Assembly!S$18+$BN120*Assembly!S$19+$BO120*Assembly!S$20+$BP120*Assembly!S$21+$BQ120*Assembly!S$22+$BR120*Assembly!S$23+$BS120*Assembly!S$24</f>
        <v>0</v>
      </c>
      <c r="CM120" s="229" t="str">
        <f>$AY120*Assembly!T$4+$AZ120*Assembly!T$5+$BA120*Assembly!T$6+$BB120*Assembly!T$7+$BC120*Assembly!T$8+$BD120*Assembly!T$9+$BE120*Assembly!T$10+$BF120*Assembly!T$11+$BG120*Assembly!T$12+$BH120*Assembly!T$13+$BI120*Assembly!T$14+$BJ120*Assembly!T$15+$BK120*Assembly!T$16+$BL120*Assembly!T$17+$BM120*Assembly!T$18+$BN120*Assembly!T$19+$BO120*Assembly!T$20+$BP120*Assembly!T$21+$BQ120*Assembly!T$22+$BR120*Assembly!T$23+$BS120*Assembly!T$24</f>
        <v>0</v>
      </c>
      <c r="CN120" s="229" t="str">
        <f>$AY120*Assembly!U$4+$AZ120*Assembly!U$5+$BA120*Assembly!U$6+$BB120*Assembly!U$7+$BC120*Assembly!U$8+$BD120*Assembly!U$9+$BE120*Assembly!U$10+$BF120*Assembly!U$11+$BG120*Assembly!U$12+$BH120*Assembly!U$13+$BI120*Assembly!U$14+$BJ120*Assembly!U$15+$BK120*Assembly!U$16+$BL120*Assembly!U$17+$BM120*Assembly!U$18+$BN120*Assembly!U$19+$BO120*Assembly!U$20+$BP120*Assembly!U$21+$BQ120*Assembly!U$22+$BR120*Assembly!U$23+$BS120*Assembly!U$24</f>
        <v>0</v>
      </c>
      <c r="CO120" s="231" t="str">
        <f>$AY120*Assembly!V$4+$AZ120*Assembly!V$5+$BA120*Assembly!V$6+$BB120*Assembly!V$7+$BC120*Assembly!V$8+$BD120*Assembly!V$9+$BE120*Assembly!V$10+$BF120*Assembly!V$11+$BG120*Assembly!V$12+$BH120*Assembly!V$13+$BI120*Assembly!V$14+$BJ120*Assembly!V$15+$BK120*Assembly!V$16+$BL120*Assembly!V$17+$BM120*Assembly!V$18+$BN120*Assembly!V$19+$BO120*Assembly!V$20+$BP120*Assembly!V$21+$BQ120*Assembly!V$22+$BR120*Assembly!V$23+$BS120*Assembly!V$24</f>
        <v>0</v>
      </c>
      <c r="CP120" s="231" t="str">
        <f>CF120*Refining!$F$3</f>
        <v>578</v>
      </c>
      <c r="CQ120" s="231" t="str">
        <f>CG120*Refining!$F$4</f>
        <v>0</v>
      </c>
      <c r="CR120" s="231" t="str">
        <f>CH120*Refining!$F$5</f>
        <v>0</v>
      </c>
      <c r="CS120" s="231" t="str">
        <f>CI120*Refining!$F$6</f>
        <v>0</v>
      </c>
      <c r="CT120" s="231" t="str">
        <f>CJ120*Refining!$F$7</f>
        <v>2</v>
      </c>
      <c r="CU120" s="231" t="str">
        <f>CK120*Refining!$F$8</f>
        <v>0</v>
      </c>
      <c r="CV120" s="231" t="str">
        <f>CL120*Refining!$F$9</f>
        <v>0</v>
      </c>
      <c r="CW120" s="231" t="str">
        <f>CM120*Refining!$F$10</f>
        <v>0</v>
      </c>
      <c r="CX120" s="231" t="str">
        <f>CN120*Refining!$F$11</f>
        <v>0</v>
      </c>
      <c r="CY120" s="231" t="str">
        <f>CO120*Refining!$F$12</f>
        <v>0</v>
      </c>
      <c r="CZ120" s="244" t="str">
        <f t="shared" ref="CZ120:DS120" si="486">IF(CF120 = 0, "", CF120)</f>
        <v>324</v>
      </c>
      <c r="DA120" s="245" t="str">
        <f t="shared" si="486"/>
        <v/>
      </c>
      <c r="DB120" s="245" t="str">
        <f t="shared" si="486"/>
        <v/>
      </c>
      <c r="DC120" s="245" t="str">
        <f t="shared" si="486"/>
        <v/>
      </c>
      <c r="DD120" s="245" t="str">
        <f t="shared" si="486"/>
        <v>1</v>
      </c>
      <c r="DE120" s="245" t="str">
        <f t="shared" si="486"/>
        <v/>
      </c>
      <c r="DF120" s="245" t="str">
        <f t="shared" si="486"/>
        <v/>
      </c>
      <c r="DG120" s="245" t="str">
        <f t="shared" si="486"/>
        <v/>
      </c>
      <c r="DH120" s="245" t="str">
        <f t="shared" si="486"/>
        <v/>
      </c>
      <c r="DI120" s="246" t="str">
        <f t="shared" si="486"/>
        <v/>
      </c>
      <c r="DJ120" s="244" t="str">
        <f t="shared" si="486"/>
        <v>578</v>
      </c>
      <c r="DK120" s="245" t="str">
        <f t="shared" si="486"/>
        <v/>
      </c>
      <c r="DL120" s="245" t="str">
        <f t="shared" si="486"/>
        <v/>
      </c>
      <c r="DM120" s="245" t="str">
        <f t="shared" si="486"/>
        <v/>
      </c>
      <c r="DN120" s="247" t="str">
        <f t="shared" si="486"/>
        <v>1.8</v>
      </c>
      <c r="DO120" s="245" t="str">
        <f t="shared" si="486"/>
        <v/>
      </c>
      <c r="DP120" s="245" t="str">
        <f t="shared" si="486"/>
        <v/>
      </c>
      <c r="DQ120" s="245" t="str">
        <f t="shared" si="486"/>
        <v/>
      </c>
      <c r="DR120" s="245" t="str">
        <f t="shared" si="486"/>
        <v/>
      </c>
      <c r="DS120" s="246" t="str">
        <f t="shared" si="486"/>
        <v/>
      </c>
      <c r="DT120" s="248" t="str">
        <f t="shared" si="16"/>
        <v>325</v>
      </c>
      <c r="DU120" s="249" t="str">
        <f t="shared" si="17"/>
        <v>579</v>
      </c>
      <c r="DV120" s="225" t="str">
        <f>CZ120*'Ores &amp; Ingots'!$C$3+DA120*'Ores &amp; Ingots'!$C$4+DB120*'Ores &amp; Ingots'!$C$5+DC120*'Ores &amp; Ingots'!$C$6+DD120*'Ores &amp; Ingots'!$C$7+DE120*'Ores &amp; Ingots'!$C$8+DF120*'Ores &amp; Ingots'!$C$9+DG120*'Ores &amp; Ingots'!$C$10+DH120*'Ores &amp; Ingots'!$C$11+DI120*'Ores &amp; Ingots'!$C$12</f>
        <v>42</v>
      </c>
      <c r="DW120" s="225" t="str">
        <f>DJ120*'Ores &amp; Ingots'!$B$3+DK120*'Ores &amp; Ingots'!$B$4+DL120*'Ores &amp; Ingots'!$B$5+DM120*'Ores &amp; Ingots'!$B$6+DN120*'Ores &amp; Ingots'!$B$7+DO120*'Ores &amp; Ingots'!$B$8+DP120*'Ores &amp; Ingots'!$B$9+DQ120*'Ores &amp; Ingots'!$B$10+DR120*'Ores &amp; Ingots'!$B$11+DS120*'Ores &amp; Ingots'!$B$12</f>
        <v>214</v>
      </c>
      <c r="DX120" s="249" t="str">
        <f>CZ120*Refining!$G$3+DA120*Refining!$G$4+DB120*Refining!$G$5+DC120*Refining!$G$6+DD120*Refining!$G$7+DE120*Refining!$G$8+DF120*Refining!$G$9+DG120*Refining!$G$10+DH120*Refining!$G$11+DI120*Refining!$G$12</f>
        <v>23</v>
      </c>
      <c r="DY120" s="249" t="str">
        <f t="shared" si="18"/>
        <v>3,584</v>
      </c>
      <c r="DZ120" s="250" t="str">
        <f t="shared" si="19"/>
        <v>0.0036</v>
      </c>
      <c r="EA120" s="248" t="str">
        <f t="shared" si="20"/>
        <v>164</v>
      </c>
      <c r="EB120" s="251" t="str">
        <f t="shared" ref="EB120:EC120" si="487">EA120/60</f>
        <v>2.7</v>
      </c>
      <c r="EC120" s="251" t="str">
        <f t="shared" si="487"/>
        <v>0.0</v>
      </c>
      <c r="ED120" s="248" t="str">
        <f t="shared" si="22"/>
        <v>23,962</v>
      </c>
      <c r="EE120" s="251" t="str">
        <f t="shared" ref="EE120:EF120" si="488">ED120/1000</f>
        <v>24.0</v>
      </c>
      <c r="EF120" s="252" t="str">
        <f t="shared" si="488"/>
        <v>0.02</v>
      </c>
      <c r="EG120" s="223" t="str">
        <f t="shared" si="24"/>
        <v>0.0240</v>
      </c>
      <c r="EH120" s="224" t="str">
        <f t="shared" si="25"/>
        <v>0:02:44</v>
      </c>
      <c r="EI120" s="225">
        <v>1454.0</v>
      </c>
    </row>
    <row r="121">
      <c r="A121" s="33"/>
      <c r="B121" s="226" t="s">
        <v>999</v>
      </c>
      <c r="C121" s="227" t="s">
        <v>885</v>
      </c>
      <c r="D121" s="227">
        <v>1.0</v>
      </c>
      <c r="E121" s="227">
        <v>1.0</v>
      </c>
      <c r="F121" s="227">
        <v>1.0</v>
      </c>
      <c r="G121" s="253" t="str">
        <f t="shared" si="5"/>
        <v>0.1</v>
      </c>
      <c r="H121" s="254">
        <v>2.0</v>
      </c>
      <c r="I121" s="254">
        <v>2.0</v>
      </c>
      <c r="J121" s="254" t="str">
        <f>H121/Main!$D$9</f>
        <v>2</v>
      </c>
      <c r="K121" s="254" t="str">
        <f>I121/Main!$D$10</f>
        <v>2</v>
      </c>
      <c r="L121" s="254" t="str">
        <f t="shared" si="6"/>
        <v>1</v>
      </c>
      <c r="M121" s="254">
        <v>1.0</v>
      </c>
      <c r="N121" s="256" t="s">
        <v>12</v>
      </c>
      <c r="O121" s="256" t="s">
        <v>12</v>
      </c>
      <c r="P121" s="255"/>
      <c r="Q121" s="256"/>
      <c r="R121" s="255"/>
      <c r="S121" s="257"/>
      <c r="T121" s="257"/>
      <c r="U121" s="255"/>
      <c r="V121" s="255"/>
      <c r="W121" s="257"/>
      <c r="X121" s="257"/>
      <c r="Y121" s="255"/>
      <c r="Z121" s="255"/>
      <c r="AA121" s="255"/>
      <c r="AB121" s="255"/>
      <c r="AC121" s="335"/>
      <c r="AD121" s="225">
        <v>0.0</v>
      </c>
      <c r="AE121" s="225">
        <v>2.0</v>
      </c>
      <c r="AF121" s="225">
        <v>0.0</v>
      </c>
      <c r="AG121" s="225">
        <v>0.0</v>
      </c>
      <c r="AH121" s="225">
        <v>3.0</v>
      </c>
      <c r="AI121" s="225">
        <v>0.0</v>
      </c>
      <c r="AJ121" s="225">
        <v>0.0</v>
      </c>
      <c r="AK121" s="309">
        <v>1.0</v>
      </c>
      <c r="AL121" s="225">
        <v>0.0</v>
      </c>
      <c r="AM121" s="225">
        <v>0.0</v>
      </c>
      <c r="AN121" s="225">
        <v>0.0</v>
      </c>
      <c r="AO121" s="225">
        <v>0.0</v>
      </c>
      <c r="AP121" s="225">
        <v>0.0</v>
      </c>
      <c r="AQ121" s="225">
        <v>0.0</v>
      </c>
      <c r="AR121" s="225">
        <v>0.0</v>
      </c>
      <c r="AS121" s="225">
        <v>0.0</v>
      </c>
      <c r="AT121" s="225">
        <v>0.0</v>
      </c>
      <c r="AU121" s="225">
        <v>0.0</v>
      </c>
      <c r="AV121" s="225">
        <v>0.0</v>
      </c>
      <c r="AW121" s="225">
        <v>0.0</v>
      </c>
      <c r="AX121" s="225">
        <v>0.0</v>
      </c>
      <c r="AY121" s="236" t="str">
        <f t="shared" ref="AY121:BS121" si="489">IF(AD121 = 0, "", AD121)</f>
        <v/>
      </c>
      <c r="AZ121" s="227" t="str">
        <f t="shared" si="489"/>
        <v>2</v>
      </c>
      <c r="BA121" s="227" t="str">
        <f t="shared" si="489"/>
        <v/>
      </c>
      <c r="BB121" s="227" t="str">
        <f t="shared" si="489"/>
        <v/>
      </c>
      <c r="BC121" s="227" t="str">
        <f t="shared" si="489"/>
        <v>3</v>
      </c>
      <c r="BD121" s="227" t="str">
        <f t="shared" si="489"/>
        <v/>
      </c>
      <c r="BE121" s="227" t="str">
        <f t="shared" si="489"/>
        <v/>
      </c>
      <c r="BF121" s="237" t="str">
        <f t="shared" si="489"/>
        <v>1</v>
      </c>
      <c r="BG121" s="227" t="str">
        <f t="shared" si="489"/>
        <v/>
      </c>
      <c r="BH121" s="227" t="str">
        <f t="shared" si="489"/>
        <v/>
      </c>
      <c r="BI121" s="227" t="str">
        <f t="shared" si="489"/>
        <v/>
      </c>
      <c r="BJ121" s="227" t="str">
        <f t="shared" si="489"/>
        <v/>
      </c>
      <c r="BK121" s="227" t="str">
        <f t="shared" si="489"/>
        <v/>
      </c>
      <c r="BL121" s="227" t="str">
        <f t="shared" si="489"/>
        <v/>
      </c>
      <c r="BM121" s="227" t="str">
        <f t="shared" si="489"/>
        <v/>
      </c>
      <c r="BN121" s="227" t="str">
        <f t="shared" si="489"/>
        <v/>
      </c>
      <c r="BO121" s="227" t="str">
        <f t="shared" si="489"/>
        <v/>
      </c>
      <c r="BP121" s="227" t="str">
        <f t="shared" si="489"/>
        <v/>
      </c>
      <c r="BQ121" s="227" t="str">
        <f t="shared" si="489"/>
        <v/>
      </c>
      <c r="BR121" s="227" t="str">
        <f t="shared" si="489"/>
        <v/>
      </c>
      <c r="BS121" s="238" t="str">
        <f t="shared" si="489"/>
        <v/>
      </c>
      <c r="BT121" s="239" t="str">
        <f>$AY121*Assembly!Y$4+$AZ121*Assembly!Y$5+$BA121*Assembly!Y$6+$BB121*Assembly!Y$7+$BC121*Assembly!Y$8+$BD121*Assembly!Y$9+$BE121*Assembly!Y$10+$BF121*Assembly!Y$11+$BG121*Assembly!Y$12+$BH121*Assembly!Y$13+$BI121*Assembly!Y$14+$BJ121*Assembly!Y$15+$BK121*Assembly!Y$16+$BL121*Assembly!Y$17+$BM121*Assembly!Y$18+$BN121*Assembly!Y$19+$BO121*Assembly!Y$20+$BP121*Assembly!Y$21+$BQ121*Assembly!Y$22+$BR121*Assembly!Y$23+$BS121*Assembly!Y$24</f>
        <v>30</v>
      </c>
      <c r="BU121" s="225" t="str">
        <f t="shared" si="8"/>
        <v>242</v>
      </c>
      <c r="BV121" s="225"/>
      <c r="BW121" s="225" t="str">
        <f>$AY121*Assembly!AC$4+$AZ121*Assembly!AC$5+$BA121*Assembly!AC$6+$BB121*Assembly!AC$7+$BC121*Assembly!AC$8+$BD121*Assembly!AC$9+$BE121*Assembly!AC$10+$BF121*Assembly!AC$11+$BG121*Assembly!AC$12+$BH121*Assembly!AC$13+$BI121*Assembly!AC$14+$BJ121*Assembly!AC$15+$BK121*Assembly!AC$16+$BL121*Assembly!AC$17+$BM121*Assembly!AC$18+$BN121*Assembly!AC$19+$BO121*Assembly!AC$20+$BP121*Assembly!AC$21+$BQ121*Assembly!AC$22+$BR121*Assembly!AC$23+$BS121*Assembly!AC$24</f>
        <v>121</v>
      </c>
      <c r="BX121" s="240" t="str">
        <f t="shared" si="9"/>
        <v>4.01</v>
      </c>
      <c r="BY121" s="241" t="str">
        <f t="shared" si="10"/>
        <v>968</v>
      </c>
      <c r="BZ121" s="242" t="str">
        <f t="shared" si="11"/>
        <v>0.5</v>
      </c>
      <c r="CA121" s="241" t="str">
        <f t="shared" si="12"/>
        <v>61</v>
      </c>
      <c r="CB121" s="225" t="str">
        <f>$AY121*Assembly!X$4+$AZ121*Assembly!X$5+$BA121*Assembly!X$6+$BB121*Assembly!X$7+$BC121*Assembly!X$8+$BD121*Assembly!X$9+$BE121*Assembly!X$10+$BF121*Assembly!X$11+$BG121*Assembly!X$12+$BH121*Assembly!X$13+$BI121*Assembly!X$14+$BJ121*Assembly!X$15+$BK121*Assembly!X$16+$BL121*Assembly!X$17+$BM121*Assembly!X$18+$BN121*Assembly!X$19+$BO121*Assembly!X$20+$BP121*Assembly!X$21+$BQ121*Assembly!X$22+$BR121*Assembly!X$23+$BS121*Assembly!X$24</f>
        <v>15</v>
      </c>
      <c r="CC121" s="225" t="str">
        <f t="shared" si="13"/>
        <v>2,333</v>
      </c>
      <c r="CD121" s="223" t="str">
        <f t="shared" si="14"/>
        <v>0.0023</v>
      </c>
      <c r="CE121" s="243" t="str">
        <f>$AY121*Assembly!AB$4+$AZ121*Assembly!AB$5+$BA121*Assembly!AB$6+$BB121*Assembly!AB$7+$BC121*Assembly!AB$8+$BD121*Assembly!AB$9+$BE121*Assembly!AB$10+$BF121*Assembly!AB$11+$BG121*Assembly!AB$12+$BH121*Assembly!AB$13+$BI121*Assembly!AB$14+$BJ121*Assembly!AB$15+$BK121*Assembly!AB$16+$BL121*Assembly!AB$17+$BM121*Assembly!AB$18+$BN121*Assembly!AB$19+$BO121*Assembly!AB$20+$BP121*Assembly!AB$21+$BQ121*Assembly!AB$22+$BR121*Assembly!AB$23+$BS121*Assembly!AB$24</f>
        <v>17</v>
      </c>
      <c r="CF121" s="256" t="str">
        <f>$AY121*Assembly!M$4+$AZ121*Assembly!M$5+$BA121*Assembly!M$6+$BB121*Assembly!M$7+$BC121*Assembly!M$8+$BD121*Assembly!M$9+$BE121*Assembly!M$10+$BF121*Assembly!M$11+$BG121*Assembly!M$12+$BH121*Assembly!M$13+$BI121*Assembly!M$14+$BJ121*Assembly!M$15+$BK121*Assembly!M$16+$BL121*Assembly!M$17+$BM121*Assembly!M$18+$BN121*Assembly!M$19+$BO121*Assembly!M$20+$BP121*Assembly!M$21+$BQ121*Assembly!M$22+$BR121*Assembly!M$23+$BS121*Assembly!M$24</f>
        <v>38</v>
      </c>
      <c r="CG121" s="256" t="str">
        <f>$AY121*Assembly!N$4+$AZ121*Assembly!N$5+$BA121*Assembly!N$6+$BB121*Assembly!N$7+$BC121*Assembly!N$8+$BD121*Assembly!N$9+$BE121*Assembly!N$10+$BF121*Assembly!N$11+$BG121*Assembly!N$12+$BH121*Assembly!N$13+$BI121*Assembly!N$14+$BJ121*Assembly!N$15+$BK121*Assembly!N$16+$BL121*Assembly!N$17+$BM121*Assembly!N$18+$BN121*Assembly!N$19+$BO121*Assembly!N$20+$BP121*Assembly!N$21+$BQ121*Assembly!N$22+$BR121*Assembly!N$23+$BS121*Assembly!N$24</f>
        <v>0</v>
      </c>
      <c r="CH121" s="256" t="str">
        <f>$AY121*Assembly!O$4+$AZ121*Assembly!O$5+$BA121*Assembly!O$6+$BB121*Assembly!O$7+$BC121*Assembly!O$8+$BD121*Assembly!O$9+$BE121*Assembly!O$10+$BF121*Assembly!O$11+$BG121*Assembly!O$12+$BH121*Assembly!O$13+$BI121*Assembly!O$14+$BJ121*Assembly!O$15+$BK121*Assembly!O$16+$BL121*Assembly!O$17+$BM121*Assembly!O$18+$BN121*Assembly!O$19+$BO121*Assembly!O$20+$BP121*Assembly!O$21+$BQ121*Assembly!O$22+$BR121*Assembly!O$23+$BS121*Assembly!O$24</f>
        <v>0</v>
      </c>
      <c r="CI121" s="254" t="str">
        <f>$AY121*Assembly!P$4+$AZ121*Assembly!P$5+$BA121*Assembly!P$6+$BB121*Assembly!P$7+$BC121*Assembly!P$8+$BD121*Assembly!P$9+$BE121*Assembly!P$10+$BF121*Assembly!P$11+$BG121*Assembly!P$12+$BH121*Assembly!P$13+$BI121*Assembly!P$14+$BJ121*Assembly!P$15+$BK121*Assembly!P$16+$BL121*Assembly!P$17+$BM121*Assembly!P$18+$BN121*Assembly!P$19+$BO121*Assembly!P$20+$BP121*Assembly!P$21+$BQ121*Assembly!P$22+$BR121*Assembly!P$23+$BS121*Assembly!P$24</f>
        <v>0</v>
      </c>
      <c r="CJ121" s="254" t="str">
        <f>$AY121*Assembly!Q$4+$AZ121*Assembly!Q$5+$BA121*Assembly!Q$6+$BB121*Assembly!Q$7+$BC121*Assembly!Q$8+$BD121*Assembly!Q$9+$BE121*Assembly!Q$10+$BF121*Assembly!Q$11+$BG121*Assembly!Q$12+$BH121*Assembly!Q$13+$BI121*Assembly!Q$14+$BJ121*Assembly!Q$15+$BK121*Assembly!Q$16+$BL121*Assembly!Q$17+$BM121*Assembly!Q$18+$BN121*Assembly!Q$19+$BO121*Assembly!Q$20+$BP121*Assembly!Q$21+$BQ121*Assembly!Q$22+$BR121*Assembly!Q$23+$BS121*Assembly!Q$24</f>
        <v>0.2</v>
      </c>
      <c r="CK121" s="256" t="str">
        <f>$AY121*Assembly!R$4+$AZ121*Assembly!R$5+$BA121*Assembly!R$6+$BB121*Assembly!R$7+$BC121*Assembly!R$8+$BD121*Assembly!R$9+$BE121*Assembly!R$10+$BF121*Assembly!R$11+$BG121*Assembly!R$12+$BH121*Assembly!R$13+$BI121*Assembly!R$14+$BJ121*Assembly!R$15+$BK121*Assembly!R$16+$BL121*Assembly!R$17+$BM121*Assembly!R$18+$BN121*Assembly!R$19+$BO121*Assembly!R$20+$BP121*Assembly!R$21+$BQ121*Assembly!R$22+$BR121*Assembly!R$23+$BS121*Assembly!R$24</f>
        <v>0</v>
      </c>
      <c r="CL121" s="254" t="str">
        <f>$AY121*Assembly!S$4+$AZ121*Assembly!S$5+$BA121*Assembly!S$6+$BB121*Assembly!S$7+$BC121*Assembly!S$8+$BD121*Assembly!S$9+$BE121*Assembly!S$10+$BF121*Assembly!S$11+$BG121*Assembly!S$12+$BH121*Assembly!S$13+$BI121*Assembly!S$14+$BJ121*Assembly!S$15+$BK121*Assembly!S$16+$BL121*Assembly!S$17+$BM121*Assembly!S$18+$BN121*Assembly!S$19+$BO121*Assembly!S$20+$BP121*Assembly!S$21+$BQ121*Assembly!S$22+$BR121*Assembly!S$23+$BS121*Assembly!S$24</f>
        <v>0</v>
      </c>
      <c r="CM121" s="254" t="str">
        <f>$AY121*Assembly!T$4+$AZ121*Assembly!T$5+$BA121*Assembly!T$6+$BB121*Assembly!T$7+$BC121*Assembly!T$8+$BD121*Assembly!T$9+$BE121*Assembly!T$10+$BF121*Assembly!T$11+$BG121*Assembly!T$12+$BH121*Assembly!T$13+$BI121*Assembly!T$14+$BJ121*Assembly!T$15+$BK121*Assembly!T$16+$BL121*Assembly!T$17+$BM121*Assembly!T$18+$BN121*Assembly!T$19+$BO121*Assembly!T$20+$BP121*Assembly!T$21+$BQ121*Assembly!T$22+$BR121*Assembly!T$23+$BS121*Assembly!T$24</f>
        <v>0</v>
      </c>
      <c r="CN121" s="254" t="str">
        <f>$AY121*Assembly!U$4+$AZ121*Assembly!U$5+$BA121*Assembly!U$6+$BB121*Assembly!U$7+$BC121*Assembly!U$8+$BD121*Assembly!U$9+$BE121*Assembly!U$10+$BF121*Assembly!U$11+$BG121*Assembly!U$12+$BH121*Assembly!U$13+$BI121*Assembly!U$14+$BJ121*Assembly!U$15+$BK121*Assembly!U$16+$BL121*Assembly!U$17+$BM121*Assembly!U$18+$BN121*Assembly!U$19+$BO121*Assembly!U$20+$BP121*Assembly!U$21+$BQ121*Assembly!U$22+$BR121*Assembly!U$23+$BS121*Assembly!U$24</f>
        <v>0</v>
      </c>
      <c r="CO121" s="256" t="str">
        <f>$AY121*Assembly!V$4+$AZ121*Assembly!V$5+$BA121*Assembly!V$6+$BB121*Assembly!V$7+$BC121*Assembly!V$8+$BD121*Assembly!V$9+$BE121*Assembly!V$10+$BF121*Assembly!V$11+$BG121*Assembly!V$12+$BH121*Assembly!V$13+$BI121*Assembly!V$14+$BJ121*Assembly!V$15+$BK121*Assembly!V$16+$BL121*Assembly!V$17+$BM121*Assembly!V$18+$BN121*Assembly!V$19+$BO121*Assembly!V$20+$BP121*Assembly!V$21+$BQ121*Assembly!V$22+$BR121*Assembly!V$23+$BS121*Assembly!V$24</f>
        <v>0</v>
      </c>
      <c r="CP121" s="256" t="str">
        <f>CF121*Refining!$F$3</f>
        <v>67</v>
      </c>
      <c r="CQ121" s="256" t="str">
        <f>CG121*Refining!$F$4</f>
        <v>0</v>
      </c>
      <c r="CR121" s="256" t="str">
        <f>CH121*Refining!$F$5</f>
        <v>0</v>
      </c>
      <c r="CS121" s="256" t="str">
        <f>CI121*Refining!$F$6</f>
        <v>0</v>
      </c>
      <c r="CT121" s="256" t="str">
        <f>CJ121*Refining!$F$7</f>
        <v>0</v>
      </c>
      <c r="CU121" s="256" t="str">
        <f>CK121*Refining!$F$8</f>
        <v>0</v>
      </c>
      <c r="CV121" s="256" t="str">
        <f>CL121*Refining!$F$9</f>
        <v>0</v>
      </c>
      <c r="CW121" s="256" t="str">
        <f>CM121*Refining!$F$10</f>
        <v>0</v>
      </c>
      <c r="CX121" s="256" t="str">
        <f>CN121*Refining!$F$11</f>
        <v>0</v>
      </c>
      <c r="CY121" s="256" t="str">
        <f>CO121*Refining!$F$12</f>
        <v>0</v>
      </c>
      <c r="CZ121" s="244" t="str">
        <f t="shared" ref="CZ121:DS121" si="490">IF(CF121 = 0, "", CF121)</f>
        <v>38</v>
      </c>
      <c r="DA121" s="245" t="str">
        <f t="shared" si="490"/>
        <v/>
      </c>
      <c r="DB121" s="245" t="str">
        <f t="shared" si="490"/>
        <v/>
      </c>
      <c r="DC121" s="245" t="str">
        <f t="shared" si="490"/>
        <v/>
      </c>
      <c r="DD121" s="245" t="str">
        <f t="shared" si="490"/>
        <v>0.2</v>
      </c>
      <c r="DE121" s="245" t="str">
        <f t="shared" si="490"/>
        <v/>
      </c>
      <c r="DF121" s="245" t="str">
        <f t="shared" si="490"/>
        <v/>
      </c>
      <c r="DG121" s="245" t="str">
        <f t="shared" si="490"/>
        <v/>
      </c>
      <c r="DH121" s="245" t="str">
        <f t="shared" si="490"/>
        <v/>
      </c>
      <c r="DI121" s="246" t="str">
        <f t="shared" si="490"/>
        <v/>
      </c>
      <c r="DJ121" s="244" t="str">
        <f t="shared" si="490"/>
        <v>67</v>
      </c>
      <c r="DK121" s="245" t="str">
        <f t="shared" si="490"/>
        <v/>
      </c>
      <c r="DL121" s="245" t="str">
        <f t="shared" si="490"/>
        <v/>
      </c>
      <c r="DM121" s="245" t="str">
        <f t="shared" si="490"/>
        <v/>
      </c>
      <c r="DN121" s="247" t="str">
        <f t="shared" si="490"/>
        <v>0.4</v>
      </c>
      <c r="DO121" s="245" t="str">
        <f t="shared" si="490"/>
        <v/>
      </c>
      <c r="DP121" s="245" t="str">
        <f t="shared" si="490"/>
        <v/>
      </c>
      <c r="DQ121" s="245" t="str">
        <f t="shared" si="490"/>
        <v/>
      </c>
      <c r="DR121" s="245" t="str">
        <f t="shared" si="490"/>
        <v/>
      </c>
      <c r="DS121" s="246" t="str">
        <f t="shared" si="490"/>
        <v/>
      </c>
      <c r="DT121" s="248" t="str">
        <f t="shared" si="16"/>
        <v>38</v>
      </c>
      <c r="DU121" s="249" t="str">
        <f t="shared" si="17"/>
        <v>67</v>
      </c>
      <c r="DV121" s="225" t="str">
        <f>CZ121*'Ores &amp; Ingots'!$C$3+DA121*'Ores &amp; Ingots'!$C$4+DB121*'Ores &amp; Ingots'!$C$5+DC121*'Ores &amp; Ingots'!$C$6+DD121*'Ores &amp; Ingots'!$C$7+DE121*'Ores &amp; Ingots'!$C$8+DF121*'Ores &amp; Ingots'!$C$9+DG121*'Ores &amp; Ingots'!$C$10+DH121*'Ores &amp; Ingots'!$C$11+DI121*'Ores &amp; Ingots'!$C$12</f>
        <v>5</v>
      </c>
      <c r="DW121" s="225" t="str">
        <f>DJ121*'Ores &amp; Ingots'!$B$3+DK121*'Ores &amp; Ingots'!$B$4+DL121*'Ores &amp; Ingots'!$B$5+DM121*'Ores &amp; Ingots'!$B$6+DN121*'Ores &amp; Ingots'!$B$7+DO121*'Ores &amp; Ingots'!$B$8+DP121*'Ores &amp; Ingots'!$B$9+DQ121*'Ores &amp; Ingots'!$B$10+DR121*'Ores &amp; Ingots'!$B$11+DS121*'Ores &amp; Ingots'!$B$12</f>
        <v>25</v>
      </c>
      <c r="DX121" s="249" t="str">
        <f>CZ121*Refining!$G$3+DA121*Refining!$G$4+DB121*Refining!$G$5+DC121*Refining!$G$6+DD121*Refining!$G$7+DE121*Refining!$G$8+DF121*Refining!$G$9+DG121*Refining!$G$10+DH121*Refining!$G$11+DI121*Refining!$G$12</f>
        <v>3</v>
      </c>
      <c r="DY121" s="249" t="str">
        <f t="shared" si="18"/>
        <v>426</v>
      </c>
      <c r="DZ121" s="250" t="str">
        <f t="shared" si="19"/>
        <v>0.0004</v>
      </c>
      <c r="EA121" s="248" t="str">
        <f t="shared" si="20"/>
        <v>20</v>
      </c>
      <c r="EB121" s="251" t="str">
        <f t="shared" ref="EB121:EC121" si="491">EA121/60</f>
        <v>0.3</v>
      </c>
      <c r="EC121" s="251" t="str">
        <f t="shared" si="491"/>
        <v>0.0</v>
      </c>
      <c r="ED121" s="248" t="str">
        <f t="shared" si="22"/>
        <v>2,760</v>
      </c>
      <c r="EE121" s="251" t="str">
        <f t="shared" ref="EE121:EF121" si="492">ED121/1000</f>
        <v>2.8</v>
      </c>
      <c r="EF121" s="252" t="str">
        <f t="shared" si="492"/>
        <v>0.00</v>
      </c>
      <c r="EG121" s="223" t="str">
        <f t="shared" si="24"/>
        <v>0.0028</v>
      </c>
      <c r="EH121" s="224" t="str">
        <f t="shared" si="25"/>
        <v>0:00:20</v>
      </c>
      <c r="EI121" s="225" t="s">
        <v>12</v>
      </c>
    </row>
    <row r="122">
      <c r="A122" s="33"/>
      <c r="B122" s="226" t="s">
        <v>1000</v>
      </c>
      <c r="C122" s="227" t="s">
        <v>886</v>
      </c>
      <c r="D122" s="227">
        <v>1.0</v>
      </c>
      <c r="E122" s="227">
        <v>1.0</v>
      </c>
      <c r="F122" s="227">
        <v>1.0</v>
      </c>
      <c r="G122" s="228" t="str">
        <f t="shared" si="5"/>
        <v>15.6</v>
      </c>
      <c r="H122" s="229">
        <v>50.0</v>
      </c>
      <c r="I122" s="229">
        <v>50.0</v>
      </c>
      <c r="J122" s="229" t="str">
        <f>H122/Main!$D$9</f>
        <v>50</v>
      </c>
      <c r="K122" s="229" t="str">
        <f>I122/Main!$D$10</f>
        <v>50</v>
      </c>
      <c r="L122" s="229" t="str">
        <f t="shared" si="6"/>
        <v>1</v>
      </c>
      <c r="M122" s="229">
        <v>1.0</v>
      </c>
      <c r="N122" s="231">
        <v>300.0</v>
      </c>
      <c r="O122" s="231">
        <v>300.0</v>
      </c>
      <c r="P122" s="230"/>
      <c r="Q122" s="231"/>
      <c r="R122" s="230"/>
      <c r="S122" s="232"/>
      <c r="T122" s="232"/>
      <c r="U122" s="230"/>
      <c r="V122" s="230"/>
      <c r="W122" s="232"/>
      <c r="X122" s="232"/>
      <c r="Y122" s="230"/>
      <c r="Z122" s="230"/>
      <c r="AA122" s="230"/>
      <c r="AB122" s="230"/>
      <c r="AC122" s="334" t="s">
        <v>18</v>
      </c>
      <c r="AD122" s="225">
        <v>0.0</v>
      </c>
      <c r="AE122" s="225">
        <v>10.0</v>
      </c>
      <c r="AF122" s="225">
        <v>0.0</v>
      </c>
      <c r="AG122" s="225">
        <v>0.0</v>
      </c>
      <c r="AH122" s="225">
        <v>10.0</v>
      </c>
      <c r="AI122" s="225">
        <v>0.0</v>
      </c>
      <c r="AJ122" s="225">
        <v>1.0</v>
      </c>
      <c r="AK122" s="309">
        <v>15.0</v>
      </c>
      <c r="AL122" s="225">
        <v>0.0</v>
      </c>
      <c r="AM122" s="225">
        <v>0.0</v>
      </c>
      <c r="AN122" s="225">
        <v>0.0</v>
      </c>
      <c r="AO122" s="225">
        <v>0.0</v>
      </c>
      <c r="AP122" s="225">
        <v>0.0</v>
      </c>
      <c r="AQ122" s="225">
        <v>0.0</v>
      </c>
      <c r="AR122" s="225">
        <v>0.0</v>
      </c>
      <c r="AS122" s="225">
        <v>0.0</v>
      </c>
      <c r="AT122" s="225">
        <v>0.0</v>
      </c>
      <c r="AU122" s="225">
        <v>0.0</v>
      </c>
      <c r="AV122" s="225">
        <v>0.0</v>
      </c>
      <c r="AW122" s="225">
        <v>0.0</v>
      </c>
      <c r="AX122" s="225">
        <v>0.0</v>
      </c>
      <c r="AY122" s="236" t="str">
        <f t="shared" ref="AY122:BS122" si="493">IF(AD122 = 0, "", AD122)</f>
        <v/>
      </c>
      <c r="AZ122" s="227" t="str">
        <f t="shared" si="493"/>
        <v>10</v>
      </c>
      <c r="BA122" s="227" t="str">
        <f t="shared" si="493"/>
        <v/>
      </c>
      <c r="BB122" s="227" t="str">
        <f t="shared" si="493"/>
        <v/>
      </c>
      <c r="BC122" s="227" t="str">
        <f t="shared" si="493"/>
        <v>10</v>
      </c>
      <c r="BD122" s="227" t="str">
        <f t="shared" si="493"/>
        <v/>
      </c>
      <c r="BE122" s="227" t="str">
        <f t="shared" si="493"/>
        <v>1</v>
      </c>
      <c r="BF122" s="237" t="str">
        <f t="shared" si="493"/>
        <v>15</v>
      </c>
      <c r="BG122" s="227" t="str">
        <f t="shared" si="493"/>
        <v/>
      </c>
      <c r="BH122" s="227" t="str">
        <f t="shared" si="493"/>
        <v/>
      </c>
      <c r="BI122" s="227" t="str">
        <f t="shared" si="493"/>
        <v/>
      </c>
      <c r="BJ122" s="227" t="str">
        <f t="shared" si="493"/>
        <v/>
      </c>
      <c r="BK122" s="227" t="str">
        <f t="shared" si="493"/>
        <v/>
      </c>
      <c r="BL122" s="227" t="str">
        <f t="shared" si="493"/>
        <v/>
      </c>
      <c r="BM122" s="227" t="str">
        <f t="shared" si="493"/>
        <v/>
      </c>
      <c r="BN122" s="227" t="str">
        <f t="shared" si="493"/>
        <v/>
      </c>
      <c r="BO122" s="227" t="str">
        <f t="shared" si="493"/>
        <v/>
      </c>
      <c r="BP122" s="227" t="str">
        <f t="shared" si="493"/>
        <v/>
      </c>
      <c r="BQ122" s="227" t="str">
        <f t="shared" si="493"/>
        <v/>
      </c>
      <c r="BR122" s="227" t="str">
        <f t="shared" si="493"/>
        <v/>
      </c>
      <c r="BS122" s="238" t="str">
        <f t="shared" si="493"/>
        <v/>
      </c>
      <c r="BT122" s="239" t="str">
        <f>$AY122*Assembly!Y$4+$AZ122*Assembly!Y$5+$BA122*Assembly!Y$6+$BB122*Assembly!Y$7+$BC122*Assembly!Y$8+$BD122*Assembly!Y$9+$BE122*Assembly!Y$10+$BF122*Assembly!Y$11+$BG122*Assembly!Y$12+$BH122*Assembly!Y$13+$BI122*Assembly!Y$14+$BJ122*Assembly!Y$15+$BK122*Assembly!Y$16+$BL122*Assembly!Y$17+$BM122*Assembly!Y$18+$BN122*Assembly!Y$19+$BO122*Assembly!Y$20+$BP122*Assembly!Y$21+$BQ122*Assembly!Y$22+$BR122*Assembly!Y$23+$BS122*Assembly!Y$24</f>
        <v>137</v>
      </c>
      <c r="BU122" s="225" t="str">
        <f t="shared" si="8"/>
        <v>9</v>
      </c>
      <c r="BV122" s="225"/>
      <c r="BW122" s="225" t="str">
        <f>$AY122*Assembly!AC$4+$AZ122*Assembly!AC$5+$BA122*Assembly!AC$6+$BB122*Assembly!AC$7+$BC122*Assembly!AC$8+$BD122*Assembly!AC$9+$BE122*Assembly!AC$10+$BF122*Assembly!AC$11+$BG122*Assembly!AC$12+$BH122*Assembly!AC$13+$BI122*Assembly!AC$14+$BJ122*Assembly!AC$15+$BK122*Assembly!AC$16+$BL122*Assembly!AC$17+$BM122*Assembly!AC$18+$BN122*Assembly!AC$19+$BO122*Assembly!AC$20+$BP122*Assembly!AC$21+$BQ122*Assembly!AC$22+$BR122*Assembly!AC$23+$BS122*Assembly!AC$24</f>
        <v>505</v>
      </c>
      <c r="BX122" s="240" t="str">
        <f t="shared" si="9"/>
        <v>3.69</v>
      </c>
      <c r="BY122" s="241" t="str">
        <f t="shared" si="10"/>
        <v>32</v>
      </c>
      <c r="BZ122" s="242" t="str">
        <f t="shared" si="11"/>
        <v>57.6</v>
      </c>
      <c r="CA122" s="241" t="str">
        <f t="shared" si="12"/>
        <v>10</v>
      </c>
      <c r="CB122" s="225" t="str">
        <f>$AY122*Assembly!X$4+$AZ122*Assembly!X$5+$BA122*Assembly!X$6+$BB122*Assembly!X$7+$BC122*Assembly!X$8+$BD122*Assembly!X$9+$BE122*Assembly!X$10+$BF122*Assembly!X$11+$BG122*Assembly!X$12+$BH122*Assembly!X$13+$BI122*Assembly!X$14+$BJ122*Assembly!X$15+$BK122*Assembly!X$16+$BL122*Assembly!X$17+$BM122*Assembly!X$18+$BN122*Assembly!X$19+$BO122*Assembly!X$20+$BP122*Assembly!X$21+$BQ122*Assembly!X$22+$BR122*Assembly!X$23+$BS122*Assembly!X$24</f>
        <v>66</v>
      </c>
      <c r="CC122" s="225" t="str">
        <f t="shared" si="13"/>
        <v>10,267</v>
      </c>
      <c r="CD122" s="223" t="str">
        <f t="shared" si="14"/>
        <v>0.0103</v>
      </c>
      <c r="CE122" s="243" t="str">
        <f>$AY122*Assembly!AB$4+$AZ122*Assembly!AB$5+$BA122*Assembly!AB$6+$BB122*Assembly!AB$7+$BC122*Assembly!AB$8+$BD122*Assembly!AB$9+$BE122*Assembly!AB$10+$BF122*Assembly!AB$11+$BG122*Assembly!AB$12+$BH122*Assembly!AB$13+$BI122*Assembly!AB$14+$BJ122*Assembly!AB$15+$BK122*Assembly!AB$16+$BL122*Assembly!AB$17+$BM122*Assembly!AB$18+$BN122*Assembly!AB$19+$BO122*Assembly!AB$20+$BP122*Assembly!AB$21+$BQ122*Assembly!AB$22+$BR122*Assembly!AB$23+$BS122*Assembly!AB$24</f>
        <v>93</v>
      </c>
      <c r="CF122" s="231" t="str">
        <f>$AY122*Assembly!M$4+$AZ122*Assembly!M$5+$BA122*Assembly!M$6+$BB122*Assembly!M$7+$BC122*Assembly!M$8+$BD122*Assembly!M$9+$BE122*Assembly!M$10+$BF122*Assembly!M$11+$BG122*Assembly!M$12+$BH122*Assembly!M$13+$BI122*Assembly!M$14+$BJ122*Assembly!M$15+$BK122*Assembly!M$16+$BL122*Assembly!M$17+$BM122*Assembly!M$18+$BN122*Assembly!M$19+$BO122*Assembly!M$20+$BP122*Assembly!M$21+$BQ122*Assembly!M$22+$BR122*Assembly!M$23+$BS122*Assembly!M$24</f>
        <v>163</v>
      </c>
      <c r="CG122" s="231" t="str">
        <f>$AY122*Assembly!N$4+$AZ122*Assembly!N$5+$BA122*Assembly!N$6+$BB122*Assembly!N$7+$BC122*Assembly!N$8+$BD122*Assembly!N$9+$BE122*Assembly!N$10+$BF122*Assembly!N$11+$BG122*Assembly!N$12+$BH122*Assembly!N$13+$BI122*Assembly!N$14+$BJ122*Assembly!N$15+$BK122*Assembly!N$16+$BL122*Assembly!N$17+$BM122*Assembly!N$18+$BN122*Assembly!N$19+$BO122*Assembly!N$20+$BP122*Assembly!N$21+$BQ122*Assembly!N$22+$BR122*Assembly!N$23+$BS122*Assembly!N$24</f>
        <v>5</v>
      </c>
      <c r="CH122" s="231" t="str">
        <f>$AY122*Assembly!O$4+$AZ122*Assembly!O$5+$BA122*Assembly!O$6+$BB122*Assembly!O$7+$BC122*Assembly!O$8+$BD122*Assembly!O$9+$BE122*Assembly!O$10+$BF122*Assembly!O$11+$BG122*Assembly!O$12+$BH122*Assembly!O$13+$BI122*Assembly!O$14+$BJ122*Assembly!O$15+$BK122*Assembly!O$16+$BL122*Assembly!O$17+$BM122*Assembly!O$18+$BN122*Assembly!O$19+$BO122*Assembly!O$20+$BP122*Assembly!O$21+$BQ122*Assembly!O$22+$BR122*Assembly!O$23+$BS122*Assembly!O$24</f>
        <v>0</v>
      </c>
      <c r="CI122" s="229" t="str">
        <f>$AY122*Assembly!P$4+$AZ122*Assembly!P$5+$BA122*Assembly!P$6+$BB122*Assembly!P$7+$BC122*Assembly!P$8+$BD122*Assembly!P$9+$BE122*Assembly!P$10+$BF122*Assembly!P$11+$BG122*Assembly!P$12+$BH122*Assembly!P$13+$BI122*Assembly!P$14+$BJ122*Assembly!P$15+$BK122*Assembly!P$16+$BL122*Assembly!P$17+$BM122*Assembly!P$18+$BN122*Assembly!P$19+$BO122*Assembly!P$20+$BP122*Assembly!P$21+$BQ122*Assembly!P$22+$BR122*Assembly!P$23+$BS122*Assembly!P$24</f>
        <v>0</v>
      </c>
      <c r="CJ122" s="229" t="str">
        <f>$AY122*Assembly!Q$4+$AZ122*Assembly!Q$5+$BA122*Assembly!Q$6+$BB122*Assembly!Q$7+$BC122*Assembly!Q$8+$BD122*Assembly!Q$9+$BE122*Assembly!Q$10+$BF122*Assembly!Q$11+$BG122*Assembly!Q$12+$BH122*Assembly!Q$13+$BI122*Assembly!Q$14+$BJ122*Assembly!Q$15+$BK122*Assembly!Q$16+$BL122*Assembly!Q$17+$BM122*Assembly!Q$18+$BN122*Assembly!Q$19+$BO122*Assembly!Q$20+$BP122*Assembly!Q$21+$BQ122*Assembly!Q$22+$BR122*Assembly!Q$23+$BS122*Assembly!Q$24</f>
        <v>3</v>
      </c>
      <c r="CK122" s="231" t="str">
        <f>$AY122*Assembly!R$4+$AZ122*Assembly!R$5+$BA122*Assembly!R$6+$BB122*Assembly!R$7+$BC122*Assembly!R$8+$BD122*Assembly!R$9+$BE122*Assembly!R$10+$BF122*Assembly!R$11+$BG122*Assembly!R$12+$BH122*Assembly!R$13+$BI122*Assembly!R$14+$BJ122*Assembly!R$15+$BK122*Assembly!R$16+$BL122*Assembly!R$17+$BM122*Assembly!R$18+$BN122*Assembly!R$19+$BO122*Assembly!R$20+$BP122*Assembly!R$21+$BQ122*Assembly!R$22+$BR122*Assembly!R$23+$BS122*Assembly!R$24</f>
        <v>0</v>
      </c>
      <c r="CL122" s="229" t="str">
        <f>$AY122*Assembly!S$4+$AZ122*Assembly!S$5+$BA122*Assembly!S$6+$BB122*Assembly!S$7+$BC122*Assembly!S$8+$BD122*Assembly!S$9+$BE122*Assembly!S$10+$BF122*Assembly!S$11+$BG122*Assembly!S$12+$BH122*Assembly!S$13+$BI122*Assembly!S$14+$BJ122*Assembly!S$15+$BK122*Assembly!S$16+$BL122*Assembly!S$17+$BM122*Assembly!S$18+$BN122*Assembly!S$19+$BO122*Assembly!S$20+$BP122*Assembly!S$21+$BQ122*Assembly!S$22+$BR122*Assembly!S$23+$BS122*Assembly!S$24</f>
        <v>0</v>
      </c>
      <c r="CM122" s="229" t="str">
        <f>$AY122*Assembly!T$4+$AZ122*Assembly!T$5+$BA122*Assembly!T$6+$BB122*Assembly!T$7+$BC122*Assembly!T$8+$BD122*Assembly!T$9+$BE122*Assembly!T$10+$BF122*Assembly!T$11+$BG122*Assembly!T$12+$BH122*Assembly!T$13+$BI122*Assembly!T$14+$BJ122*Assembly!T$15+$BK122*Assembly!T$16+$BL122*Assembly!T$17+$BM122*Assembly!T$18+$BN122*Assembly!T$19+$BO122*Assembly!T$20+$BP122*Assembly!T$21+$BQ122*Assembly!T$22+$BR122*Assembly!T$23+$BS122*Assembly!T$24</f>
        <v>0</v>
      </c>
      <c r="CN122" s="229" t="str">
        <f>$AY122*Assembly!U$4+$AZ122*Assembly!U$5+$BA122*Assembly!U$6+$BB122*Assembly!U$7+$BC122*Assembly!U$8+$BD122*Assembly!U$9+$BE122*Assembly!U$10+$BF122*Assembly!U$11+$BG122*Assembly!U$12+$BH122*Assembly!U$13+$BI122*Assembly!U$14+$BJ122*Assembly!U$15+$BK122*Assembly!U$16+$BL122*Assembly!U$17+$BM122*Assembly!U$18+$BN122*Assembly!U$19+$BO122*Assembly!U$20+$BP122*Assembly!U$21+$BQ122*Assembly!U$22+$BR122*Assembly!U$23+$BS122*Assembly!U$24</f>
        <v>0</v>
      </c>
      <c r="CO122" s="231" t="str">
        <f>$AY122*Assembly!V$4+$AZ122*Assembly!V$5+$BA122*Assembly!V$6+$BB122*Assembly!V$7+$BC122*Assembly!V$8+$BD122*Assembly!V$9+$BE122*Assembly!V$10+$BF122*Assembly!V$11+$BG122*Assembly!V$12+$BH122*Assembly!V$13+$BI122*Assembly!V$14+$BJ122*Assembly!V$15+$BK122*Assembly!V$16+$BL122*Assembly!V$17+$BM122*Assembly!V$18+$BN122*Assembly!V$19+$BO122*Assembly!V$20+$BP122*Assembly!V$21+$BQ122*Assembly!V$22+$BR122*Assembly!V$23+$BS122*Assembly!V$24</f>
        <v>0</v>
      </c>
      <c r="CP122" s="231" t="str">
        <f>CF122*Refining!$F$3</f>
        <v>290</v>
      </c>
      <c r="CQ122" s="231" t="str">
        <f>CG122*Refining!$F$4</f>
        <v>16</v>
      </c>
      <c r="CR122" s="231" t="str">
        <f>CH122*Refining!$F$5</f>
        <v>0</v>
      </c>
      <c r="CS122" s="231" t="str">
        <f>CI122*Refining!$F$6</f>
        <v>0</v>
      </c>
      <c r="CT122" s="231" t="str">
        <f>CJ122*Refining!$F$7</f>
        <v>5</v>
      </c>
      <c r="CU122" s="231" t="str">
        <f>CK122*Refining!$F$8</f>
        <v>0</v>
      </c>
      <c r="CV122" s="231" t="str">
        <f>CL122*Refining!$F$9</f>
        <v>0</v>
      </c>
      <c r="CW122" s="231" t="str">
        <f>CM122*Refining!$F$10</f>
        <v>0</v>
      </c>
      <c r="CX122" s="231" t="str">
        <f>CN122*Refining!$F$11</f>
        <v>0</v>
      </c>
      <c r="CY122" s="231" t="str">
        <f>CO122*Refining!$F$12</f>
        <v>0</v>
      </c>
      <c r="CZ122" s="244" t="str">
        <f t="shared" ref="CZ122:DS122" si="494">IF(CF122 = 0, "", CF122)</f>
        <v>163</v>
      </c>
      <c r="DA122" s="245" t="str">
        <f t="shared" si="494"/>
        <v>5</v>
      </c>
      <c r="DB122" s="245" t="str">
        <f t="shared" si="494"/>
        <v/>
      </c>
      <c r="DC122" s="245" t="str">
        <f t="shared" si="494"/>
        <v/>
      </c>
      <c r="DD122" s="245" t="str">
        <f t="shared" si="494"/>
        <v>3</v>
      </c>
      <c r="DE122" s="245" t="str">
        <f t="shared" si="494"/>
        <v/>
      </c>
      <c r="DF122" s="245" t="str">
        <f t="shared" si="494"/>
        <v/>
      </c>
      <c r="DG122" s="245" t="str">
        <f t="shared" si="494"/>
        <v/>
      </c>
      <c r="DH122" s="245" t="str">
        <f t="shared" si="494"/>
        <v/>
      </c>
      <c r="DI122" s="246" t="str">
        <f t="shared" si="494"/>
        <v/>
      </c>
      <c r="DJ122" s="244" t="str">
        <f t="shared" si="494"/>
        <v>290</v>
      </c>
      <c r="DK122" s="245" t="str">
        <f t="shared" si="494"/>
        <v>16</v>
      </c>
      <c r="DL122" s="245" t="str">
        <f t="shared" si="494"/>
        <v/>
      </c>
      <c r="DM122" s="245" t="str">
        <f t="shared" si="494"/>
        <v/>
      </c>
      <c r="DN122" s="247" t="str">
        <f t="shared" si="494"/>
        <v>5.4</v>
      </c>
      <c r="DO122" s="245" t="str">
        <f t="shared" si="494"/>
        <v/>
      </c>
      <c r="DP122" s="245" t="str">
        <f t="shared" si="494"/>
        <v/>
      </c>
      <c r="DQ122" s="245" t="str">
        <f t="shared" si="494"/>
        <v/>
      </c>
      <c r="DR122" s="245" t="str">
        <f t="shared" si="494"/>
        <v/>
      </c>
      <c r="DS122" s="246" t="str">
        <f t="shared" si="494"/>
        <v/>
      </c>
      <c r="DT122" s="248" t="str">
        <f t="shared" si="16"/>
        <v>171</v>
      </c>
      <c r="DU122" s="249" t="str">
        <f t="shared" si="17"/>
        <v>311</v>
      </c>
      <c r="DV122" s="225" t="str">
        <f>CZ122*'Ores &amp; Ingots'!$C$3+DA122*'Ores &amp; Ingots'!$C$4+DB122*'Ores &amp; Ingots'!$C$5+DC122*'Ores &amp; Ingots'!$C$6+DD122*'Ores &amp; Ingots'!$C$7+DE122*'Ores &amp; Ingots'!$C$8+DF122*'Ores &amp; Ingots'!$C$9+DG122*'Ores &amp; Ingots'!$C$10+DH122*'Ores &amp; Ingots'!$C$11+DI122*'Ores &amp; Ingots'!$C$12</f>
        <v>22</v>
      </c>
      <c r="DW122" s="225" t="str">
        <f>DJ122*'Ores &amp; Ingots'!$B$3+DK122*'Ores &amp; Ingots'!$B$4+DL122*'Ores &amp; Ingots'!$B$5+DM122*'Ores &amp; Ingots'!$B$6+DN122*'Ores &amp; Ingots'!$B$7+DO122*'Ores &amp; Ingots'!$B$8+DP122*'Ores &amp; Ingots'!$B$9+DQ122*'Ores &amp; Ingots'!$B$10+DR122*'Ores &amp; Ingots'!$B$11+DS122*'Ores &amp; Ingots'!$B$12</f>
        <v>115</v>
      </c>
      <c r="DX122" s="249" t="str">
        <f>CZ122*Refining!$G$3+DA122*Refining!$G$4+DB122*Refining!$G$5+DC122*Refining!$G$6+DD122*Refining!$G$7+DE122*Refining!$G$8+DF122*Refining!$G$9+DG122*Refining!$G$10+DH122*Refining!$G$11+DI122*Refining!$G$12</f>
        <v>38</v>
      </c>
      <c r="DY122" s="249" t="str">
        <f t="shared" si="18"/>
        <v>5,860</v>
      </c>
      <c r="DZ122" s="250" t="str">
        <f t="shared" si="19"/>
        <v>0.0059</v>
      </c>
      <c r="EA122" s="248" t="str">
        <f t="shared" si="20"/>
        <v>154</v>
      </c>
      <c r="EB122" s="251" t="str">
        <f t="shared" ref="EB122:EC122" si="495">EA122/60</f>
        <v>2.6</v>
      </c>
      <c r="EC122" s="251" t="str">
        <f t="shared" si="495"/>
        <v>0.0</v>
      </c>
      <c r="ED122" s="248" t="str">
        <f t="shared" si="22"/>
        <v>16,127</v>
      </c>
      <c r="EE122" s="251" t="str">
        <f t="shared" ref="EE122:EF122" si="496">ED122/1000</f>
        <v>16.1</v>
      </c>
      <c r="EF122" s="252" t="str">
        <f t="shared" si="496"/>
        <v>0.02</v>
      </c>
      <c r="EG122" s="223" t="str">
        <f t="shared" si="24"/>
        <v>0.0161</v>
      </c>
      <c r="EH122" s="224" t="str">
        <f t="shared" si="25"/>
        <v>0:02:34</v>
      </c>
      <c r="EI122" s="225">
        <v>404.0</v>
      </c>
    </row>
    <row r="123">
      <c r="A123" s="33"/>
      <c r="B123" s="226" t="s">
        <v>1000</v>
      </c>
      <c r="C123" s="227" t="s">
        <v>885</v>
      </c>
      <c r="D123" s="227">
        <v>1.0</v>
      </c>
      <c r="E123" s="227">
        <v>1.0</v>
      </c>
      <c r="F123" s="227">
        <v>1.0</v>
      </c>
      <c r="G123" s="253" t="str">
        <f t="shared" si="5"/>
        <v>0.1</v>
      </c>
      <c r="H123" s="254">
        <v>20.0</v>
      </c>
      <c r="I123" s="254">
        <v>20.0</v>
      </c>
      <c r="J123" s="254" t="str">
        <f>H123/Main!$D$9</f>
        <v>20</v>
      </c>
      <c r="K123" s="254" t="str">
        <f>I123/Main!$D$10</f>
        <v>20</v>
      </c>
      <c r="L123" s="254" t="str">
        <f t="shared" si="6"/>
        <v>1</v>
      </c>
      <c r="M123" s="254">
        <v>1.0</v>
      </c>
      <c r="N123" s="256">
        <v>300.0</v>
      </c>
      <c r="O123" s="256">
        <v>300.0</v>
      </c>
      <c r="P123" s="255"/>
      <c r="Q123" s="256"/>
      <c r="R123" s="255"/>
      <c r="S123" s="257"/>
      <c r="T123" s="257"/>
      <c r="U123" s="255"/>
      <c r="V123" s="255"/>
      <c r="W123" s="257"/>
      <c r="X123" s="257"/>
      <c r="Y123" s="255"/>
      <c r="Z123" s="255"/>
      <c r="AA123" s="255"/>
      <c r="AB123" s="255"/>
      <c r="AC123" s="335"/>
      <c r="AD123" s="225">
        <v>0.0</v>
      </c>
      <c r="AE123" s="225">
        <v>2.0</v>
      </c>
      <c r="AF123" s="225">
        <v>0.0</v>
      </c>
      <c r="AG123" s="225">
        <v>0.0</v>
      </c>
      <c r="AH123" s="225">
        <v>1.0</v>
      </c>
      <c r="AI123" s="225">
        <v>0.0</v>
      </c>
      <c r="AJ123" s="225">
        <v>1.0</v>
      </c>
      <c r="AK123" s="309">
        <v>1.0</v>
      </c>
      <c r="AL123" s="225">
        <v>0.0</v>
      </c>
      <c r="AM123" s="225">
        <v>0.0</v>
      </c>
      <c r="AN123" s="225">
        <v>0.0</v>
      </c>
      <c r="AO123" s="225">
        <v>0.0</v>
      </c>
      <c r="AP123" s="225">
        <v>0.0</v>
      </c>
      <c r="AQ123" s="225">
        <v>0.0</v>
      </c>
      <c r="AR123" s="225">
        <v>0.0</v>
      </c>
      <c r="AS123" s="225">
        <v>0.0</v>
      </c>
      <c r="AT123" s="225">
        <v>0.0</v>
      </c>
      <c r="AU123" s="225">
        <v>0.0</v>
      </c>
      <c r="AV123" s="225">
        <v>0.0</v>
      </c>
      <c r="AW123" s="225">
        <v>0.0</v>
      </c>
      <c r="AX123" s="225">
        <v>0.0</v>
      </c>
      <c r="AY123" s="236" t="str">
        <f t="shared" ref="AY123:BS123" si="497">IF(AD123 = 0, "", AD123)</f>
        <v/>
      </c>
      <c r="AZ123" s="227" t="str">
        <f t="shared" si="497"/>
        <v>2</v>
      </c>
      <c r="BA123" s="227" t="str">
        <f t="shared" si="497"/>
        <v/>
      </c>
      <c r="BB123" s="227" t="str">
        <f t="shared" si="497"/>
        <v/>
      </c>
      <c r="BC123" s="227" t="str">
        <f t="shared" si="497"/>
        <v>1</v>
      </c>
      <c r="BD123" s="227" t="str">
        <f t="shared" si="497"/>
        <v/>
      </c>
      <c r="BE123" s="227" t="str">
        <f t="shared" si="497"/>
        <v>1</v>
      </c>
      <c r="BF123" s="237" t="str">
        <f t="shared" si="497"/>
        <v>1</v>
      </c>
      <c r="BG123" s="227" t="str">
        <f t="shared" si="497"/>
        <v/>
      </c>
      <c r="BH123" s="227" t="str">
        <f t="shared" si="497"/>
        <v/>
      </c>
      <c r="BI123" s="227" t="str">
        <f t="shared" si="497"/>
        <v/>
      </c>
      <c r="BJ123" s="227" t="str">
        <f t="shared" si="497"/>
        <v/>
      </c>
      <c r="BK123" s="227" t="str">
        <f t="shared" si="497"/>
        <v/>
      </c>
      <c r="BL123" s="227" t="str">
        <f t="shared" si="497"/>
        <v/>
      </c>
      <c r="BM123" s="227" t="str">
        <f t="shared" si="497"/>
        <v/>
      </c>
      <c r="BN123" s="227" t="str">
        <f t="shared" si="497"/>
        <v/>
      </c>
      <c r="BO123" s="227" t="str">
        <f t="shared" si="497"/>
        <v/>
      </c>
      <c r="BP123" s="227" t="str">
        <f t="shared" si="497"/>
        <v/>
      </c>
      <c r="BQ123" s="227" t="str">
        <f t="shared" si="497"/>
        <v/>
      </c>
      <c r="BR123" s="227" t="str">
        <f t="shared" si="497"/>
        <v/>
      </c>
      <c r="BS123" s="238" t="str">
        <f t="shared" si="497"/>
        <v/>
      </c>
      <c r="BT123" s="239" t="str">
        <f>$AY123*Assembly!Y$4+$AZ123*Assembly!Y$5+$BA123*Assembly!Y$6+$BB123*Assembly!Y$7+$BC123*Assembly!Y$8+$BD123*Assembly!Y$9+$BE123*Assembly!Y$10+$BF123*Assembly!Y$11+$BG123*Assembly!Y$12+$BH123*Assembly!Y$13+$BI123*Assembly!Y$14+$BJ123*Assembly!Y$15+$BK123*Assembly!Y$16+$BL123*Assembly!Y$17+$BM123*Assembly!Y$18+$BN123*Assembly!Y$19+$BO123*Assembly!Y$20+$BP123*Assembly!Y$21+$BQ123*Assembly!Y$22+$BR123*Assembly!Y$23+$BS123*Assembly!Y$24</f>
        <v>38</v>
      </c>
      <c r="BU123" s="225" t="str">
        <f t="shared" si="8"/>
        <v>306</v>
      </c>
      <c r="BV123" s="225"/>
      <c r="BW123" s="225" t="str">
        <f>$AY123*Assembly!AC$4+$AZ123*Assembly!AC$5+$BA123*Assembly!AC$6+$BB123*Assembly!AC$7+$BC123*Assembly!AC$8+$BD123*Assembly!AC$9+$BE123*Assembly!AC$10+$BF123*Assembly!AC$11+$BG123*Assembly!AC$12+$BH123*Assembly!AC$13+$BI123*Assembly!AC$14+$BJ123*Assembly!AC$15+$BK123*Assembly!AC$16+$BL123*Assembly!AC$17+$BM123*Assembly!AC$18+$BN123*Assembly!AC$19+$BO123*Assembly!AC$20+$BP123*Assembly!AC$21+$BQ123*Assembly!AC$22+$BR123*Assembly!AC$23+$BS123*Assembly!AC$24</f>
        <v>101</v>
      </c>
      <c r="BX123" s="240" t="str">
        <f t="shared" si="9"/>
        <v>2.64</v>
      </c>
      <c r="BY123" s="241" t="str">
        <f t="shared" si="10"/>
        <v>808</v>
      </c>
      <c r="BZ123" s="242" t="str">
        <f t="shared" si="11"/>
        <v>0.3</v>
      </c>
      <c r="CA123" s="241" t="str">
        <f t="shared" si="12"/>
        <v>5</v>
      </c>
      <c r="CB123" s="225" t="str">
        <f>$AY123*Assembly!X$4+$AZ123*Assembly!X$5+$BA123*Assembly!X$6+$BB123*Assembly!X$7+$BC123*Assembly!X$8+$BD123*Assembly!X$9+$BE123*Assembly!X$10+$BF123*Assembly!X$11+$BG123*Assembly!X$12+$BH123*Assembly!X$13+$BI123*Assembly!X$14+$BJ123*Assembly!X$15+$BK123*Assembly!X$16+$BL123*Assembly!X$17+$BM123*Assembly!X$18+$BN123*Assembly!X$19+$BO123*Assembly!X$20+$BP123*Assembly!X$21+$BQ123*Assembly!X$22+$BR123*Assembly!X$23+$BS123*Assembly!X$24</f>
        <v>8</v>
      </c>
      <c r="CC123" s="225" t="str">
        <f t="shared" si="13"/>
        <v>1,244</v>
      </c>
      <c r="CD123" s="223" t="str">
        <f t="shared" si="14"/>
        <v>0.0012</v>
      </c>
      <c r="CE123" s="243" t="str">
        <f>$AY123*Assembly!AB$4+$AZ123*Assembly!AB$5+$BA123*Assembly!AB$6+$BB123*Assembly!AB$7+$BC123*Assembly!AB$8+$BD123*Assembly!AB$9+$BE123*Assembly!AB$10+$BF123*Assembly!AB$11+$BG123*Assembly!AB$12+$BH123*Assembly!AB$13+$BI123*Assembly!AB$14+$BJ123*Assembly!AB$15+$BK123*Assembly!AB$16+$BL123*Assembly!AB$17+$BM123*Assembly!AB$18+$BN123*Assembly!AB$19+$BO123*Assembly!AB$20+$BP123*Assembly!AB$21+$BQ123*Assembly!AB$22+$BR123*Assembly!AB$23+$BS123*Assembly!AB$24</f>
        <v>21</v>
      </c>
      <c r="CF123" s="256" t="str">
        <f>$AY123*Assembly!M$4+$AZ123*Assembly!M$5+$BA123*Assembly!M$6+$BB123*Assembly!M$7+$BC123*Assembly!M$8+$BD123*Assembly!M$9+$BE123*Assembly!M$10+$BF123*Assembly!M$11+$BG123*Assembly!M$12+$BH123*Assembly!M$13+$BI123*Assembly!M$14+$BJ123*Assembly!M$15+$BK123*Assembly!M$16+$BL123*Assembly!M$17+$BM123*Assembly!M$18+$BN123*Assembly!M$19+$BO123*Assembly!M$20+$BP123*Assembly!M$21+$BQ123*Assembly!M$22+$BR123*Assembly!M$23+$BS123*Assembly!M$24</f>
        <v>38</v>
      </c>
      <c r="CG123" s="256" t="str">
        <f>$AY123*Assembly!N$4+$AZ123*Assembly!N$5+$BA123*Assembly!N$6+$BB123*Assembly!N$7+$BC123*Assembly!N$8+$BD123*Assembly!N$9+$BE123*Assembly!N$10+$BF123*Assembly!N$11+$BG123*Assembly!N$12+$BH123*Assembly!N$13+$BI123*Assembly!N$14+$BJ123*Assembly!N$15+$BK123*Assembly!N$16+$BL123*Assembly!N$17+$BM123*Assembly!N$18+$BN123*Assembly!N$19+$BO123*Assembly!N$20+$BP123*Assembly!N$21+$BQ123*Assembly!N$22+$BR123*Assembly!N$23+$BS123*Assembly!N$24</f>
        <v>5</v>
      </c>
      <c r="CH123" s="256" t="str">
        <f>$AY123*Assembly!O$4+$AZ123*Assembly!O$5+$BA123*Assembly!O$6+$BB123*Assembly!O$7+$BC123*Assembly!O$8+$BD123*Assembly!O$9+$BE123*Assembly!O$10+$BF123*Assembly!O$11+$BG123*Assembly!O$12+$BH123*Assembly!O$13+$BI123*Assembly!O$14+$BJ123*Assembly!O$15+$BK123*Assembly!O$16+$BL123*Assembly!O$17+$BM123*Assembly!O$18+$BN123*Assembly!O$19+$BO123*Assembly!O$20+$BP123*Assembly!O$21+$BQ123*Assembly!O$22+$BR123*Assembly!O$23+$BS123*Assembly!O$24</f>
        <v>0</v>
      </c>
      <c r="CI123" s="254" t="str">
        <f>$AY123*Assembly!P$4+$AZ123*Assembly!P$5+$BA123*Assembly!P$6+$BB123*Assembly!P$7+$BC123*Assembly!P$8+$BD123*Assembly!P$9+$BE123*Assembly!P$10+$BF123*Assembly!P$11+$BG123*Assembly!P$12+$BH123*Assembly!P$13+$BI123*Assembly!P$14+$BJ123*Assembly!P$15+$BK123*Assembly!P$16+$BL123*Assembly!P$17+$BM123*Assembly!P$18+$BN123*Assembly!P$19+$BO123*Assembly!P$20+$BP123*Assembly!P$21+$BQ123*Assembly!P$22+$BR123*Assembly!P$23+$BS123*Assembly!P$24</f>
        <v>0</v>
      </c>
      <c r="CJ123" s="254" t="str">
        <f>$AY123*Assembly!Q$4+$AZ123*Assembly!Q$5+$BA123*Assembly!Q$6+$BB123*Assembly!Q$7+$BC123*Assembly!Q$8+$BD123*Assembly!Q$9+$BE123*Assembly!Q$10+$BF123*Assembly!Q$11+$BG123*Assembly!Q$12+$BH123*Assembly!Q$13+$BI123*Assembly!Q$14+$BJ123*Assembly!Q$15+$BK123*Assembly!Q$16+$BL123*Assembly!Q$17+$BM123*Assembly!Q$18+$BN123*Assembly!Q$19+$BO123*Assembly!Q$20+$BP123*Assembly!Q$21+$BQ123*Assembly!Q$22+$BR123*Assembly!Q$23+$BS123*Assembly!Q$24</f>
        <v>0.2</v>
      </c>
      <c r="CK123" s="256" t="str">
        <f>$AY123*Assembly!R$4+$AZ123*Assembly!R$5+$BA123*Assembly!R$6+$BB123*Assembly!R$7+$BC123*Assembly!R$8+$BD123*Assembly!R$9+$BE123*Assembly!R$10+$BF123*Assembly!R$11+$BG123*Assembly!R$12+$BH123*Assembly!R$13+$BI123*Assembly!R$14+$BJ123*Assembly!R$15+$BK123*Assembly!R$16+$BL123*Assembly!R$17+$BM123*Assembly!R$18+$BN123*Assembly!R$19+$BO123*Assembly!R$20+$BP123*Assembly!R$21+$BQ123*Assembly!R$22+$BR123*Assembly!R$23+$BS123*Assembly!R$24</f>
        <v>0</v>
      </c>
      <c r="CL123" s="254" t="str">
        <f>$AY123*Assembly!S$4+$AZ123*Assembly!S$5+$BA123*Assembly!S$6+$BB123*Assembly!S$7+$BC123*Assembly!S$8+$BD123*Assembly!S$9+$BE123*Assembly!S$10+$BF123*Assembly!S$11+$BG123*Assembly!S$12+$BH123*Assembly!S$13+$BI123*Assembly!S$14+$BJ123*Assembly!S$15+$BK123*Assembly!S$16+$BL123*Assembly!S$17+$BM123*Assembly!S$18+$BN123*Assembly!S$19+$BO123*Assembly!S$20+$BP123*Assembly!S$21+$BQ123*Assembly!S$22+$BR123*Assembly!S$23+$BS123*Assembly!S$24</f>
        <v>0</v>
      </c>
      <c r="CM123" s="254" t="str">
        <f>$AY123*Assembly!T$4+$AZ123*Assembly!T$5+$BA123*Assembly!T$6+$BB123*Assembly!T$7+$BC123*Assembly!T$8+$BD123*Assembly!T$9+$BE123*Assembly!T$10+$BF123*Assembly!T$11+$BG123*Assembly!T$12+$BH123*Assembly!T$13+$BI123*Assembly!T$14+$BJ123*Assembly!T$15+$BK123*Assembly!T$16+$BL123*Assembly!T$17+$BM123*Assembly!T$18+$BN123*Assembly!T$19+$BO123*Assembly!T$20+$BP123*Assembly!T$21+$BQ123*Assembly!T$22+$BR123*Assembly!T$23+$BS123*Assembly!T$24</f>
        <v>0</v>
      </c>
      <c r="CN123" s="254" t="str">
        <f>$AY123*Assembly!U$4+$AZ123*Assembly!U$5+$BA123*Assembly!U$6+$BB123*Assembly!U$7+$BC123*Assembly!U$8+$BD123*Assembly!U$9+$BE123*Assembly!U$10+$BF123*Assembly!U$11+$BG123*Assembly!U$12+$BH123*Assembly!U$13+$BI123*Assembly!U$14+$BJ123*Assembly!U$15+$BK123*Assembly!U$16+$BL123*Assembly!U$17+$BM123*Assembly!U$18+$BN123*Assembly!U$19+$BO123*Assembly!U$20+$BP123*Assembly!U$21+$BQ123*Assembly!U$22+$BR123*Assembly!U$23+$BS123*Assembly!U$24</f>
        <v>0</v>
      </c>
      <c r="CO123" s="256" t="str">
        <f>$AY123*Assembly!V$4+$AZ123*Assembly!V$5+$BA123*Assembly!V$6+$BB123*Assembly!V$7+$BC123*Assembly!V$8+$BD123*Assembly!V$9+$BE123*Assembly!V$10+$BF123*Assembly!V$11+$BG123*Assembly!V$12+$BH123*Assembly!V$13+$BI123*Assembly!V$14+$BJ123*Assembly!V$15+$BK123*Assembly!V$16+$BL123*Assembly!V$17+$BM123*Assembly!V$18+$BN123*Assembly!V$19+$BO123*Assembly!V$20+$BP123*Assembly!V$21+$BQ123*Assembly!V$22+$BR123*Assembly!V$23+$BS123*Assembly!V$24</f>
        <v>0</v>
      </c>
      <c r="CP123" s="256" t="str">
        <f>CF123*Refining!$F$3</f>
        <v>67</v>
      </c>
      <c r="CQ123" s="256" t="str">
        <f>CG123*Refining!$F$4</f>
        <v>16</v>
      </c>
      <c r="CR123" s="256" t="str">
        <f>CH123*Refining!$F$5</f>
        <v>0</v>
      </c>
      <c r="CS123" s="256" t="str">
        <f>CI123*Refining!$F$6</f>
        <v>0</v>
      </c>
      <c r="CT123" s="256" t="str">
        <f>CJ123*Refining!$F$7</f>
        <v>0</v>
      </c>
      <c r="CU123" s="256" t="str">
        <f>CK123*Refining!$F$8</f>
        <v>0</v>
      </c>
      <c r="CV123" s="256" t="str">
        <f>CL123*Refining!$F$9</f>
        <v>0</v>
      </c>
      <c r="CW123" s="256" t="str">
        <f>CM123*Refining!$F$10</f>
        <v>0</v>
      </c>
      <c r="CX123" s="256" t="str">
        <f>CN123*Refining!$F$11</f>
        <v>0</v>
      </c>
      <c r="CY123" s="256" t="str">
        <f>CO123*Refining!$F$12</f>
        <v>0</v>
      </c>
      <c r="CZ123" s="244" t="str">
        <f t="shared" ref="CZ123:DS123" si="498">IF(CF123 = 0, "", CF123)</f>
        <v>38</v>
      </c>
      <c r="DA123" s="245" t="str">
        <f t="shared" si="498"/>
        <v>5</v>
      </c>
      <c r="DB123" s="245" t="str">
        <f t="shared" si="498"/>
        <v/>
      </c>
      <c r="DC123" s="245" t="str">
        <f t="shared" si="498"/>
        <v/>
      </c>
      <c r="DD123" s="245" t="str">
        <f t="shared" si="498"/>
        <v>0.2</v>
      </c>
      <c r="DE123" s="245" t="str">
        <f t="shared" si="498"/>
        <v/>
      </c>
      <c r="DF123" s="245" t="str">
        <f t="shared" si="498"/>
        <v/>
      </c>
      <c r="DG123" s="245" t="str">
        <f t="shared" si="498"/>
        <v/>
      </c>
      <c r="DH123" s="245" t="str">
        <f t="shared" si="498"/>
        <v/>
      </c>
      <c r="DI123" s="246" t="str">
        <f t="shared" si="498"/>
        <v/>
      </c>
      <c r="DJ123" s="244" t="str">
        <f t="shared" si="498"/>
        <v>67</v>
      </c>
      <c r="DK123" s="245" t="str">
        <f t="shared" si="498"/>
        <v>16</v>
      </c>
      <c r="DL123" s="245" t="str">
        <f t="shared" si="498"/>
        <v/>
      </c>
      <c r="DM123" s="245" t="str">
        <f t="shared" si="498"/>
        <v/>
      </c>
      <c r="DN123" s="247" t="str">
        <f t="shared" si="498"/>
        <v>0.4</v>
      </c>
      <c r="DO123" s="245" t="str">
        <f t="shared" si="498"/>
        <v/>
      </c>
      <c r="DP123" s="245" t="str">
        <f t="shared" si="498"/>
        <v/>
      </c>
      <c r="DQ123" s="245" t="str">
        <f t="shared" si="498"/>
        <v/>
      </c>
      <c r="DR123" s="245" t="str">
        <f t="shared" si="498"/>
        <v/>
      </c>
      <c r="DS123" s="246" t="str">
        <f t="shared" si="498"/>
        <v/>
      </c>
      <c r="DT123" s="248" t="str">
        <f t="shared" si="16"/>
        <v>43</v>
      </c>
      <c r="DU123" s="249" t="str">
        <f t="shared" si="17"/>
        <v>83</v>
      </c>
      <c r="DV123" s="225" t="str">
        <f>CZ123*'Ores &amp; Ingots'!$C$3+DA123*'Ores &amp; Ingots'!$C$4+DB123*'Ores &amp; Ingots'!$C$5+DC123*'Ores &amp; Ingots'!$C$6+DD123*'Ores &amp; Ingots'!$C$7+DE123*'Ores &amp; Ingots'!$C$8+DF123*'Ores &amp; Ingots'!$C$9+DG123*'Ores &amp; Ingots'!$C$10+DH123*'Ores &amp; Ingots'!$C$11+DI123*'Ores &amp; Ingots'!$C$12</f>
        <v>5</v>
      </c>
      <c r="DW123" s="225" t="str">
        <f>DJ123*'Ores &amp; Ingots'!$B$3+DK123*'Ores &amp; Ingots'!$B$4+DL123*'Ores &amp; Ingots'!$B$5+DM123*'Ores &amp; Ingots'!$B$6+DN123*'Ores &amp; Ingots'!$B$7+DO123*'Ores &amp; Ingots'!$B$8+DP123*'Ores &amp; Ingots'!$B$9+DQ123*'Ores &amp; Ingots'!$B$10+DR123*'Ores &amp; Ingots'!$B$11+DS123*'Ores &amp; Ingots'!$B$12</f>
        <v>31</v>
      </c>
      <c r="DX123" s="249" t="str">
        <f>CZ123*Refining!$G$3+DA123*Refining!$G$4+DB123*Refining!$G$5+DC123*Refining!$G$6+DD123*Refining!$G$7+DE123*Refining!$G$8+DF123*Refining!$G$9+DG123*Refining!$G$10+DH123*Refining!$G$11+DI123*Refining!$G$12</f>
        <v>27</v>
      </c>
      <c r="DY123" s="249" t="str">
        <f t="shared" si="18"/>
        <v>4,166</v>
      </c>
      <c r="DZ123" s="250" t="str">
        <f t="shared" si="19"/>
        <v>0.0042</v>
      </c>
      <c r="EA123" s="248" t="str">
        <f t="shared" si="20"/>
        <v>55</v>
      </c>
      <c r="EB123" s="251" t="str">
        <f t="shared" ref="EB123:EC123" si="499">EA123/60</f>
        <v>0.9</v>
      </c>
      <c r="EC123" s="251" t="str">
        <f t="shared" si="499"/>
        <v>0.0</v>
      </c>
      <c r="ED123" s="248" t="str">
        <f t="shared" si="22"/>
        <v>5,410</v>
      </c>
      <c r="EE123" s="251" t="str">
        <f t="shared" ref="EE123:EF123" si="500">ED123/1000</f>
        <v>5.4</v>
      </c>
      <c r="EF123" s="252" t="str">
        <f t="shared" si="500"/>
        <v>0.01</v>
      </c>
      <c r="EG123" s="223" t="str">
        <f t="shared" si="24"/>
        <v>0.0054</v>
      </c>
      <c r="EH123" s="224" t="str">
        <f t="shared" si="25"/>
        <v>0:00:55</v>
      </c>
      <c r="EI123" s="225" t="s">
        <v>12</v>
      </c>
    </row>
    <row r="124">
      <c r="A124" s="33"/>
      <c r="B124" s="226" t="s">
        <v>1001</v>
      </c>
      <c r="C124" s="227" t="s">
        <v>886</v>
      </c>
      <c r="D124" s="227">
        <v>1.0</v>
      </c>
      <c r="E124" s="227">
        <v>1.0</v>
      </c>
      <c r="F124" s="227">
        <v>1.0</v>
      </c>
      <c r="G124" s="228" t="str">
        <f t="shared" si="5"/>
        <v>15.6</v>
      </c>
      <c r="H124" s="229">
        <v>20.0</v>
      </c>
      <c r="I124" s="229">
        <v>20.0</v>
      </c>
      <c r="J124" s="229" t="str">
        <f>H124/Main!$D$9</f>
        <v>20</v>
      </c>
      <c r="K124" s="229" t="str">
        <f>I124/Main!$D$10</f>
        <v>20</v>
      </c>
      <c r="L124" s="229" t="str">
        <f t="shared" si="6"/>
        <v>1</v>
      </c>
      <c r="M124" s="229">
        <v>1.0</v>
      </c>
      <c r="N124" s="231">
        <v>500.0</v>
      </c>
      <c r="O124" s="231">
        <v>500.0</v>
      </c>
      <c r="P124" s="230"/>
      <c r="Q124" s="231"/>
      <c r="R124" s="230"/>
      <c r="S124" s="232"/>
      <c r="T124" s="232"/>
      <c r="U124" s="230"/>
      <c r="V124" s="230"/>
      <c r="W124" s="232"/>
      <c r="X124" s="232"/>
      <c r="Y124" s="230"/>
      <c r="Z124" s="230"/>
      <c r="AA124" s="230"/>
      <c r="AB124" s="230"/>
      <c r="AC124" s="334" t="s">
        <v>913</v>
      </c>
      <c r="AD124" s="225">
        <v>21.0</v>
      </c>
      <c r="AE124" s="225">
        <v>0.0</v>
      </c>
      <c r="AF124" s="225">
        <v>0.0</v>
      </c>
      <c r="AG124" s="225">
        <v>2.0</v>
      </c>
      <c r="AH124" s="225">
        <v>4.0</v>
      </c>
      <c r="AI124" s="225">
        <v>0.0</v>
      </c>
      <c r="AJ124" s="225">
        <v>1.0</v>
      </c>
      <c r="AK124" s="309">
        <v>2.0</v>
      </c>
      <c r="AL124" s="225">
        <v>1.0</v>
      </c>
      <c r="AM124" s="225">
        <v>0.0</v>
      </c>
      <c r="AN124" s="225">
        <v>0.0</v>
      </c>
      <c r="AO124" s="225">
        <v>0.0</v>
      </c>
      <c r="AP124" s="225">
        <v>0.0</v>
      </c>
      <c r="AQ124" s="225">
        <v>0.0</v>
      </c>
      <c r="AR124" s="225">
        <v>0.0</v>
      </c>
      <c r="AS124" s="225">
        <v>0.0</v>
      </c>
      <c r="AT124" s="225">
        <v>0.0</v>
      </c>
      <c r="AU124" s="225">
        <v>0.0</v>
      </c>
      <c r="AV124" s="225">
        <v>0.0</v>
      </c>
      <c r="AW124" s="225">
        <v>0.0</v>
      </c>
      <c r="AX124" s="225">
        <v>0.0</v>
      </c>
      <c r="AY124" s="236" t="str">
        <f t="shared" ref="AY124:BS124" si="501">IF(AD124 = 0, "", AD124)</f>
        <v>21</v>
      </c>
      <c r="AZ124" s="227" t="str">
        <f t="shared" si="501"/>
        <v/>
      </c>
      <c r="BA124" s="227" t="str">
        <f t="shared" si="501"/>
        <v/>
      </c>
      <c r="BB124" s="227" t="str">
        <f t="shared" si="501"/>
        <v>2</v>
      </c>
      <c r="BC124" s="227" t="str">
        <f t="shared" si="501"/>
        <v>4</v>
      </c>
      <c r="BD124" s="227" t="str">
        <f t="shared" si="501"/>
        <v/>
      </c>
      <c r="BE124" s="227" t="str">
        <f t="shared" si="501"/>
        <v>1</v>
      </c>
      <c r="BF124" s="237" t="str">
        <f t="shared" si="501"/>
        <v>2</v>
      </c>
      <c r="BG124" s="227" t="str">
        <f t="shared" si="501"/>
        <v>1</v>
      </c>
      <c r="BH124" s="227" t="str">
        <f t="shared" si="501"/>
        <v/>
      </c>
      <c r="BI124" s="227" t="str">
        <f t="shared" si="501"/>
        <v/>
      </c>
      <c r="BJ124" s="227" t="str">
        <f t="shared" si="501"/>
        <v/>
      </c>
      <c r="BK124" s="227" t="str">
        <f t="shared" si="501"/>
        <v/>
      </c>
      <c r="BL124" s="227" t="str">
        <f t="shared" si="501"/>
        <v/>
      </c>
      <c r="BM124" s="227" t="str">
        <f t="shared" si="501"/>
        <v/>
      </c>
      <c r="BN124" s="227" t="str">
        <f t="shared" si="501"/>
        <v/>
      </c>
      <c r="BO124" s="227" t="str">
        <f t="shared" si="501"/>
        <v/>
      </c>
      <c r="BP124" s="227" t="str">
        <f t="shared" si="501"/>
        <v/>
      </c>
      <c r="BQ124" s="227" t="str">
        <f t="shared" si="501"/>
        <v/>
      </c>
      <c r="BR124" s="227" t="str">
        <f t="shared" si="501"/>
        <v/>
      </c>
      <c r="BS124" s="238" t="str">
        <f t="shared" si="501"/>
        <v/>
      </c>
      <c r="BT124" s="239" t="str">
        <f>$AY124*Assembly!Y$4+$AZ124*Assembly!Y$5+$BA124*Assembly!Y$6+$BB124*Assembly!Y$7+$BC124*Assembly!Y$8+$BD124*Assembly!Y$9+$BE124*Assembly!Y$10+$BF124*Assembly!Y$11+$BG124*Assembly!Y$12+$BH124*Assembly!Y$13+$BI124*Assembly!Y$14+$BJ124*Assembly!Y$15+$BK124*Assembly!Y$16+$BL124*Assembly!Y$17+$BM124*Assembly!Y$18+$BN124*Assembly!Y$19+$BO124*Assembly!Y$20+$BP124*Assembly!Y$21+$BQ124*Assembly!Y$22+$BR124*Assembly!Y$23+$BS124*Assembly!Y$24</f>
        <v>534</v>
      </c>
      <c r="BU124" s="225" t="str">
        <f t="shared" si="8"/>
        <v>34</v>
      </c>
      <c r="BV124" s="225"/>
      <c r="BW124" s="225" t="str">
        <f>$AY124*Assembly!AC$4+$AZ124*Assembly!AC$5+$BA124*Assembly!AC$6+$BB124*Assembly!AC$7+$BC124*Assembly!AC$8+$BD124*Assembly!AC$9+$BE124*Assembly!AC$10+$BF124*Assembly!AC$11+$BG124*Assembly!AC$12+$BH124*Assembly!AC$13+$BI124*Assembly!AC$14+$BJ124*Assembly!AC$15+$BK124*Assembly!AC$16+$BL124*Assembly!AC$17+$BM124*Assembly!AC$18+$BN124*Assembly!AC$19+$BO124*Assembly!AC$20+$BP124*Assembly!AC$21+$BQ124*Assembly!AC$22+$BR124*Assembly!AC$23+$BS124*Assembly!AC$24</f>
        <v>2,387</v>
      </c>
      <c r="BX124" s="240" t="str">
        <f t="shared" si="9"/>
        <v>4.47</v>
      </c>
      <c r="BY124" s="241" t="str">
        <f t="shared" si="10"/>
        <v>153</v>
      </c>
      <c r="BZ124" s="242" t="str">
        <f t="shared" si="11"/>
        <v>69.8</v>
      </c>
      <c r="CA124" s="241" t="str">
        <f t="shared" si="12"/>
        <v>119</v>
      </c>
      <c r="CB124" s="225" t="str">
        <f>$AY124*Assembly!X$4+$AZ124*Assembly!X$5+$BA124*Assembly!X$6+$BB124*Assembly!X$7+$BC124*Assembly!X$8+$BD124*Assembly!X$9+$BE124*Assembly!X$10+$BF124*Assembly!X$11+$BG124*Assembly!X$12+$BH124*Assembly!X$13+$BI124*Assembly!X$14+$BJ124*Assembly!X$15+$BK124*Assembly!X$16+$BL124*Assembly!X$17+$BM124*Assembly!X$18+$BN124*Assembly!X$19+$BO124*Assembly!X$20+$BP124*Assembly!X$21+$BQ124*Assembly!X$22+$BR124*Assembly!X$23+$BS124*Assembly!X$24</f>
        <v>43</v>
      </c>
      <c r="CC124" s="225" t="str">
        <f t="shared" si="13"/>
        <v>6,689</v>
      </c>
      <c r="CD124" s="223" t="str">
        <f t="shared" si="14"/>
        <v>0.0067</v>
      </c>
      <c r="CE124" s="243" t="str">
        <f>$AY124*Assembly!AB$4+$AZ124*Assembly!AB$5+$BA124*Assembly!AB$6+$BB124*Assembly!AB$7+$BC124*Assembly!AB$8+$BD124*Assembly!AB$9+$BE124*Assembly!AB$10+$BF124*Assembly!AB$11+$BG124*Assembly!AB$12+$BH124*Assembly!AB$13+$BI124*Assembly!AB$14+$BJ124*Assembly!AB$15+$BK124*Assembly!AB$16+$BL124*Assembly!AB$17+$BM124*Assembly!AB$18+$BN124*Assembly!AB$19+$BO124*Assembly!AB$20+$BP124*Assembly!AB$21+$BQ124*Assembly!AB$22+$BR124*Assembly!AB$23+$BS124*Assembly!AB$24</f>
        <v>163</v>
      </c>
      <c r="CF124" s="231" t="str">
        <f>$AY124*Assembly!M$4+$AZ124*Assembly!M$5+$BA124*Assembly!M$6+$BB124*Assembly!M$7+$BC124*Assembly!M$8+$BD124*Assembly!M$9+$BE124*Assembly!M$10+$BF124*Assembly!M$11+$BG124*Assembly!M$12+$BH124*Assembly!M$13+$BI124*Assembly!M$14+$BJ124*Assembly!M$15+$BK124*Assembly!M$16+$BL124*Assembly!M$17+$BM124*Assembly!M$18+$BN124*Assembly!M$19+$BO124*Assembly!M$20+$BP124*Assembly!M$21+$BQ124*Assembly!M$22+$BR124*Assembly!M$23+$BS124*Assembly!M$24</f>
        <v>563</v>
      </c>
      <c r="CG124" s="231" t="str">
        <f>$AY124*Assembly!N$4+$AZ124*Assembly!N$5+$BA124*Assembly!N$6+$BB124*Assembly!N$7+$BC124*Assembly!N$8+$BD124*Assembly!N$9+$BE124*Assembly!N$10+$BF124*Assembly!N$11+$BG124*Assembly!N$12+$BH124*Assembly!N$13+$BI124*Assembly!N$14+$BJ124*Assembly!N$15+$BK124*Assembly!N$16+$BL124*Assembly!N$17+$BM124*Assembly!N$18+$BN124*Assembly!N$19+$BO124*Assembly!N$20+$BP124*Assembly!N$21+$BQ124*Assembly!N$22+$BR124*Assembly!N$23+$BS124*Assembly!N$24</f>
        <v>5</v>
      </c>
      <c r="CH124" s="231" t="str">
        <f>$AY124*Assembly!O$4+$AZ124*Assembly!O$5+$BA124*Assembly!O$6+$BB124*Assembly!O$7+$BC124*Assembly!O$8+$BD124*Assembly!O$9+$BE124*Assembly!O$10+$BF124*Assembly!O$11+$BG124*Assembly!O$12+$BH124*Assembly!O$13+$BI124*Assembly!O$14+$BJ124*Assembly!O$15+$BK124*Assembly!O$16+$BL124*Assembly!O$17+$BM124*Assembly!O$18+$BN124*Assembly!O$19+$BO124*Assembly!O$20+$BP124*Assembly!O$21+$BQ124*Assembly!O$22+$BR124*Assembly!O$23+$BS124*Assembly!O$24</f>
        <v>0</v>
      </c>
      <c r="CI124" s="229" t="str">
        <f>$AY124*Assembly!P$4+$AZ124*Assembly!P$5+$BA124*Assembly!P$6+$BB124*Assembly!P$7+$BC124*Assembly!P$8+$BD124*Assembly!P$9+$BE124*Assembly!P$10+$BF124*Assembly!P$11+$BG124*Assembly!P$12+$BH124*Assembly!P$13+$BI124*Assembly!P$14+$BJ124*Assembly!P$15+$BK124*Assembly!P$16+$BL124*Assembly!P$17+$BM124*Assembly!P$18+$BN124*Assembly!P$19+$BO124*Assembly!P$20+$BP124*Assembly!P$21+$BQ124*Assembly!P$22+$BR124*Assembly!P$23+$BS124*Assembly!P$24</f>
        <v>0</v>
      </c>
      <c r="CJ124" s="229" t="str">
        <f>$AY124*Assembly!Q$4+$AZ124*Assembly!Q$5+$BA124*Assembly!Q$6+$BB124*Assembly!Q$7+$BC124*Assembly!Q$8+$BD124*Assembly!Q$9+$BE124*Assembly!Q$10+$BF124*Assembly!Q$11+$BG124*Assembly!Q$12+$BH124*Assembly!Q$13+$BI124*Assembly!Q$14+$BJ124*Assembly!Q$15+$BK124*Assembly!Q$16+$BL124*Assembly!Q$17+$BM124*Assembly!Q$18+$BN124*Assembly!Q$19+$BO124*Assembly!Q$20+$BP124*Assembly!Q$21+$BQ124*Assembly!Q$22+$BR124*Assembly!Q$23+$BS124*Assembly!Q$24</f>
        <v>5.4</v>
      </c>
      <c r="CK124" s="231" t="str">
        <f>$AY124*Assembly!R$4+$AZ124*Assembly!R$5+$BA124*Assembly!R$6+$BB124*Assembly!R$7+$BC124*Assembly!R$8+$BD124*Assembly!R$9+$BE124*Assembly!R$10+$BF124*Assembly!R$11+$BG124*Assembly!R$12+$BH124*Assembly!R$13+$BI124*Assembly!R$14+$BJ124*Assembly!R$15+$BK124*Assembly!R$16+$BL124*Assembly!R$17+$BM124*Assembly!R$18+$BN124*Assembly!R$19+$BO124*Assembly!R$20+$BP124*Assembly!R$21+$BQ124*Assembly!R$22+$BR124*Assembly!R$23+$BS124*Assembly!R$24</f>
        <v>0</v>
      </c>
      <c r="CL124" s="229" t="str">
        <f>$AY124*Assembly!S$4+$AZ124*Assembly!S$5+$BA124*Assembly!S$6+$BB124*Assembly!S$7+$BC124*Assembly!S$8+$BD124*Assembly!S$9+$BE124*Assembly!S$10+$BF124*Assembly!S$11+$BG124*Assembly!S$12+$BH124*Assembly!S$13+$BI124*Assembly!S$14+$BJ124*Assembly!S$15+$BK124*Assembly!S$16+$BL124*Assembly!S$17+$BM124*Assembly!S$18+$BN124*Assembly!S$19+$BO124*Assembly!S$20+$BP124*Assembly!S$21+$BQ124*Assembly!S$22+$BR124*Assembly!S$23+$BS124*Assembly!S$24</f>
        <v>0</v>
      </c>
      <c r="CM124" s="229" t="str">
        <f>$AY124*Assembly!T$4+$AZ124*Assembly!T$5+$BA124*Assembly!T$6+$BB124*Assembly!T$7+$BC124*Assembly!T$8+$BD124*Assembly!T$9+$BE124*Assembly!T$10+$BF124*Assembly!T$11+$BG124*Assembly!T$12+$BH124*Assembly!T$13+$BI124*Assembly!T$14+$BJ124*Assembly!T$15+$BK124*Assembly!T$16+$BL124*Assembly!T$17+$BM124*Assembly!T$18+$BN124*Assembly!T$19+$BO124*Assembly!T$20+$BP124*Assembly!T$21+$BQ124*Assembly!T$22+$BR124*Assembly!T$23+$BS124*Assembly!T$24</f>
        <v>0</v>
      </c>
      <c r="CN124" s="229" t="str">
        <f>$AY124*Assembly!U$4+$AZ124*Assembly!U$5+$BA124*Assembly!U$6+$BB124*Assembly!U$7+$BC124*Assembly!U$8+$BD124*Assembly!U$9+$BE124*Assembly!U$10+$BF124*Assembly!U$11+$BG124*Assembly!U$12+$BH124*Assembly!U$13+$BI124*Assembly!U$14+$BJ124*Assembly!U$15+$BK124*Assembly!U$16+$BL124*Assembly!U$17+$BM124*Assembly!U$18+$BN124*Assembly!U$19+$BO124*Assembly!U$20+$BP124*Assembly!U$21+$BQ124*Assembly!U$22+$BR124*Assembly!U$23+$BS124*Assembly!U$24</f>
        <v>0</v>
      </c>
      <c r="CO124" s="231" t="str">
        <f>$AY124*Assembly!V$4+$AZ124*Assembly!V$5+$BA124*Assembly!V$6+$BB124*Assembly!V$7+$BC124*Assembly!V$8+$BD124*Assembly!V$9+$BE124*Assembly!V$10+$BF124*Assembly!V$11+$BG124*Assembly!V$12+$BH124*Assembly!V$13+$BI124*Assembly!V$14+$BJ124*Assembly!V$15+$BK124*Assembly!V$16+$BL124*Assembly!V$17+$BM124*Assembly!V$18+$BN124*Assembly!V$19+$BO124*Assembly!V$20+$BP124*Assembly!V$21+$BQ124*Assembly!V$22+$BR124*Assembly!V$23+$BS124*Assembly!V$24</f>
        <v>0</v>
      </c>
      <c r="CP124" s="231" t="str">
        <f>CF124*Refining!$F$3</f>
        <v>1,005</v>
      </c>
      <c r="CQ124" s="231" t="str">
        <f>CG124*Refining!$F$4</f>
        <v>16</v>
      </c>
      <c r="CR124" s="231" t="str">
        <f>CH124*Refining!$F$5</f>
        <v>0</v>
      </c>
      <c r="CS124" s="231" t="str">
        <f>CI124*Refining!$F$6</f>
        <v>0</v>
      </c>
      <c r="CT124" s="231" t="str">
        <f>CJ124*Refining!$F$7</f>
        <v>10</v>
      </c>
      <c r="CU124" s="231" t="str">
        <f>CK124*Refining!$F$8</f>
        <v>0</v>
      </c>
      <c r="CV124" s="231" t="str">
        <f>CL124*Refining!$F$9</f>
        <v>0</v>
      </c>
      <c r="CW124" s="231" t="str">
        <f>CM124*Refining!$F$10</f>
        <v>0</v>
      </c>
      <c r="CX124" s="231" t="str">
        <f>CN124*Refining!$F$11</f>
        <v>0</v>
      </c>
      <c r="CY124" s="231" t="str">
        <f>CO124*Refining!$F$12</f>
        <v>0</v>
      </c>
      <c r="CZ124" s="244" t="str">
        <f t="shared" ref="CZ124:DS124" si="502">IF(CF124 = 0, "", CF124)</f>
        <v>563</v>
      </c>
      <c r="DA124" s="245" t="str">
        <f t="shared" si="502"/>
        <v>5</v>
      </c>
      <c r="DB124" s="245" t="str">
        <f t="shared" si="502"/>
        <v/>
      </c>
      <c r="DC124" s="245" t="str">
        <f t="shared" si="502"/>
        <v/>
      </c>
      <c r="DD124" s="245" t="str">
        <f t="shared" si="502"/>
        <v>5.4</v>
      </c>
      <c r="DE124" s="245" t="str">
        <f t="shared" si="502"/>
        <v/>
      </c>
      <c r="DF124" s="245" t="str">
        <f t="shared" si="502"/>
        <v/>
      </c>
      <c r="DG124" s="245" t="str">
        <f t="shared" si="502"/>
        <v/>
      </c>
      <c r="DH124" s="245" t="str">
        <f t="shared" si="502"/>
        <v/>
      </c>
      <c r="DI124" s="246" t="str">
        <f t="shared" si="502"/>
        <v/>
      </c>
      <c r="DJ124" s="244" t="str">
        <f t="shared" si="502"/>
        <v>1,005</v>
      </c>
      <c r="DK124" s="245" t="str">
        <f t="shared" si="502"/>
        <v>16</v>
      </c>
      <c r="DL124" s="245" t="str">
        <f t="shared" si="502"/>
        <v/>
      </c>
      <c r="DM124" s="245" t="str">
        <f t="shared" si="502"/>
        <v/>
      </c>
      <c r="DN124" s="259" t="str">
        <f t="shared" si="502"/>
        <v>10</v>
      </c>
      <c r="DO124" s="245" t="str">
        <f t="shared" si="502"/>
        <v/>
      </c>
      <c r="DP124" s="245" t="str">
        <f t="shared" si="502"/>
        <v/>
      </c>
      <c r="DQ124" s="245" t="str">
        <f t="shared" si="502"/>
        <v/>
      </c>
      <c r="DR124" s="245" t="str">
        <f t="shared" si="502"/>
        <v/>
      </c>
      <c r="DS124" s="246" t="str">
        <f t="shared" si="502"/>
        <v/>
      </c>
      <c r="DT124" s="248" t="str">
        <f t="shared" si="16"/>
        <v>573</v>
      </c>
      <c r="DU124" s="249" t="str">
        <f t="shared" si="17"/>
        <v>1,031</v>
      </c>
      <c r="DV124" s="225" t="str">
        <f>CZ124*'Ores &amp; Ingots'!$C$3+DA124*'Ores &amp; Ingots'!$C$4+DB124*'Ores &amp; Ingots'!$C$5+DC124*'Ores &amp; Ingots'!$C$6+DD124*'Ores &amp; Ingots'!$C$7+DE124*'Ores &amp; Ingots'!$C$8+DF124*'Ores &amp; Ingots'!$C$9+DG124*'Ores &amp; Ingots'!$C$10+DH124*'Ores &amp; Ingots'!$C$11+DI124*'Ores &amp; Ingots'!$C$12</f>
        <v>74</v>
      </c>
      <c r="DW124" s="225" t="str">
        <f>DJ124*'Ores &amp; Ingots'!$B$3+DK124*'Ores &amp; Ingots'!$B$4+DL124*'Ores &amp; Ingots'!$B$5+DM124*'Ores &amp; Ingots'!$B$6+DN124*'Ores &amp; Ingots'!$B$7+DO124*'Ores &amp; Ingots'!$B$8+DP124*'Ores &amp; Ingots'!$B$9+DQ124*'Ores &amp; Ingots'!$B$10+DR124*'Ores &amp; Ingots'!$B$11+DS124*'Ores &amp; Ingots'!$B$12</f>
        <v>381</v>
      </c>
      <c r="DX124" s="249" t="str">
        <f>CZ124*Refining!$G$3+DA124*Refining!$G$4+DB124*Refining!$G$5+DC124*Refining!$G$6+DD124*Refining!$G$7+DE124*Refining!$G$8+DF124*Refining!$G$9+DG124*Refining!$G$10+DH124*Refining!$G$11+DI124*Refining!$G$12</f>
        <v>67</v>
      </c>
      <c r="DY124" s="249" t="str">
        <f t="shared" si="18"/>
        <v>10,447</v>
      </c>
      <c r="DZ124" s="250" t="str">
        <f t="shared" si="19"/>
        <v>0.0104</v>
      </c>
      <c r="EA124" s="248" t="str">
        <f t="shared" si="20"/>
        <v>130</v>
      </c>
      <c r="EB124" s="251" t="str">
        <f t="shared" ref="EB124:EC124" si="503">EA124/60</f>
        <v>2.2</v>
      </c>
      <c r="EC124" s="251" t="str">
        <f t="shared" si="503"/>
        <v>0.0</v>
      </c>
      <c r="ED124" s="248" t="str">
        <f t="shared" si="22"/>
        <v>17,135</v>
      </c>
      <c r="EE124" s="251" t="str">
        <f t="shared" ref="EE124:EF124" si="504">ED124/1000</f>
        <v>17.1</v>
      </c>
      <c r="EF124" s="252" t="str">
        <f t="shared" si="504"/>
        <v>0.02</v>
      </c>
      <c r="EG124" s="223" t="str">
        <f t="shared" si="24"/>
        <v>0.0171</v>
      </c>
      <c r="EH124" s="224" t="str">
        <f t="shared" si="25"/>
        <v>0:02:10</v>
      </c>
      <c r="EI124" s="225">
        <v>1180.0</v>
      </c>
    </row>
    <row r="125">
      <c r="A125" s="42"/>
      <c r="B125" s="297" t="s">
        <v>1001</v>
      </c>
      <c r="C125" s="262" t="s">
        <v>885</v>
      </c>
      <c r="D125" s="262">
        <v>1.0</v>
      </c>
      <c r="E125" s="262">
        <v>1.0</v>
      </c>
      <c r="F125" s="262">
        <v>1.0</v>
      </c>
      <c r="G125" s="315" t="str">
        <f t="shared" si="5"/>
        <v>0.1</v>
      </c>
      <c r="H125" s="316">
        <v>20.0</v>
      </c>
      <c r="I125" s="316">
        <v>20.0</v>
      </c>
      <c r="J125" s="316" t="str">
        <f>H125/Main!$D$9</f>
        <v>20</v>
      </c>
      <c r="K125" s="316" t="str">
        <f>I125/Main!$D$10</f>
        <v>20</v>
      </c>
      <c r="L125" s="316" t="str">
        <f t="shared" si="6"/>
        <v>1</v>
      </c>
      <c r="M125" s="316">
        <v>1.0</v>
      </c>
      <c r="N125" s="318">
        <v>500.0</v>
      </c>
      <c r="O125" s="318">
        <v>500.0</v>
      </c>
      <c r="P125" s="317"/>
      <c r="Q125" s="318"/>
      <c r="R125" s="317"/>
      <c r="S125" s="319"/>
      <c r="T125" s="319"/>
      <c r="U125" s="317"/>
      <c r="V125" s="317"/>
      <c r="W125" s="319"/>
      <c r="X125" s="319"/>
      <c r="Y125" s="317"/>
      <c r="Z125" s="317"/>
      <c r="AA125" s="317"/>
      <c r="AB125" s="317"/>
      <c r="AC125" s="337"/>
      <c r="AD125" s="275">
        <v>2.0</v>
      </c>
      <c r="AE125" s="275">
        <v>0.0</v>
      </c>
      <c r="AF125" s="275">
        <v>0.0</v>
      </c>
      <c r="AG125" s="275">
        <v>2.0</v>
      </c>
      <c r="AH125" s="275">
        <v>1.0</v>
      </c>
      <c r="AI125" s="275">
        <v>0.0</v>
      </c>
      <c r="AJ125" s="275">
        <v>1.0</v>
      </c>
      <c r="AK125" s="321">
        <v>2.0</v>
      </c>
      <c r="AL125" s="275">
        <v>1.0</v>
      </c>
      <c r="AM125" s="275">
        <v>0.0</v>
      </c>
      <c r="AN125" s="275">
        <v>0.0</v>
      </c>
      <c r="AO125" s="275">
        <v>0.0</v>
      </c>
      <c r="AP125" s="275">
        <v>0.0</v>
      </c>
      <c r="AQ125" s="275">
        <v>0.0</v>
      </c>
      <c r="AR125" s="275">
        <v>0.0</v>
      </c>
      <c r="AS125" s="275">
        <v>0.0</v>
      </c>
      <c r="AT125" s="275">
        <v>0.0</v>
      </c>
      <c r="AU125" s="275">
        <v>0.0</v>
      </c>
      <c r="AV125" s="275">
        <v>0.0</v>
      </c>
      <c r="AW125" s="275">
        <v>0.0</v>
      </c>
      <c r="AX125" s="275">
        <v>0.0</v>
      </c>
      <c r="AY125" s="271" t="str">
        <f t="shared" ref="AY125:BS125" si="505">IF(AD125 = 0, "", AD125)</f>
        <v>2</v>
      </c>
      <c r="AZ125" s="262" t="str">
        <f t="shared" si="505"/>
        <v/>
      </c>
      <c r="BA125" s="262" t="str">
        <f t="shared" si="505"/>
        <v/>
      </c>
      <c r="BB125" s="262" t="str">
        <f t="shared" si="505"/>
        <v>2</v>
      </c>
      <c r="BC125" s="262" t="str">
        <f t="shared" si="505"/>
        <v>1</v>
      </c>
      <c r="BD125" s="262" t="str">
        <f t="shared" si="505"/>
        <v/>
      </c>
      <c r="BE125" s="262" t="str">
        <f t="shared" si="505"/>
        <v>1</v>
      </c>
      <c r="BF125" s="272" t="str">
        <f t="shared" si="505"/>
        <v>2</v>
      </c>
      <c r="BG125" s="262" t="str">
        <f t="shared" si="505"/>
        <v>1</v>
      </c>
      <c r="BH125" s="262" t="str">
        <f t="shared" si="505"/>
        <v/>
      </c>
      <c r="BI125" s="262" t="str">
        <f t="shared" si="505"/>
        <v/>
      </c>
      <c r="BJ125" s="262" t="str">
        <f t="shared" si="505"/>
        <v/>
      </c>
      <c r="BK125" s="262" t="str">
        <f t="shared" si="505"/>
        <v/>
      </c>
      <c r="BL125" s="262" t="str">
        <f t="shared" si="505"/>
        <v/>
      </c>
      <c r="BM125" s="262" t="str">
        <f t="shared" si="505"/>
        <v/>
      </c>
      <c r="BN125" s="262" t="str">
        <f t="shared" si="505"/>
        <v/>
      </c>
      <c r="BO125" s="262" t="str">
        <f t="shared" si="505"/>
        <v/>
      </c>
      <c r="BP125" s="262" t="str">
        <f t="shared" si="505"/>
        <v/>
      </c>
      <c r="BQ125" s="262" t="str">
        <f t="shared" si="505"/>
        <v/>
      </c>
      <c r="BR125" s="262" t="str">
        <f t="shared" si="505"/>
        <v/>
      </c>
      <c r="BS125" s="273" t="str">
        <f t="shared" si="505"/>
        <v/>
      </c>
      <c r="BT125" s="274" t="str">
        <f>$AY125*Assembly!Y$4+$AZ125*Assembly!Y$5+$BA125*Assembly!Y$6+$BB125*Assembly!Y$7+$BC125*Assembly!Y$8+$BD125*Assembly!Y$9+$BE125*Assembly!Y$10+$BF125*Assembly!Y$11+$BG125*Assembly!Y$12+$BH125*Assembly!Y$13+$BI125*Assembly!Y$14+$BJ125*Assembly!Y$15+$BK125*Assembly!Y$16+$BL125*Assembly!Y$17+$BM125*Assembly!Y$18+$BN125*Assembly!Y$19+$BO125*Assembly!Y$20+$BP125*Assembly!Y$21+$BQ125*Assembly!Y$22+$BR125*Assembly!Y$23+$BS125*Assembly!Y$24</f>
        <v>130</v>
      </c>
      <c r="BU125" s="275" t="str">
        <f t="shared" si="8"/>
        <v>1,043</v>
      </c>
      <c r="BV125" s="275"/>
      <c r="BW125" s="275" t="str">
        <f>$AY125*Assembly!AC$4+$AZ125*Assembly!AC$5+$BA125*Assembly!AC$6+$BB125*Assembly!AC$7+$BC125*Assembly!AC$8+$BD125*Assembly!AC$9+$BE125*Assembly!AC$10+$BF125*Assembly!AC$11+$BG125*Assembly!AC$12+$BH125*Assembly!AC$13+$BI125*Assembly!AC$14+$BJ125*Assembly!AC$15+$BK125*Assembly!AC$16+$BL125*Assembly!AC$17+$BM125*Assembly!AC$18+$BN125*Assembly!AC$19+$BO125*Assembly!AC$20+$BP125*Assembly!AC$21+$BQ125*Assembly!AC$22+$BR125*Assembly!AC$23+$BS125*Assembly!AC$24</f>
        <v>397</v>
      </c>
      <c r="BX125" s="276" t="str">
        <f t="shared" si="9"/>
        <v>3.04</v>
      </c>
      <c r="BY125" s="277" t="str">
        <f t="shared" si="10"/>
        <v>3176</v>
      </c>
      <c r="BZ125" s="278" t="str">
        <f t="shared" si="11"/>
        <v>0.4</v>
      </c>
      <c r="CA125" s="277" t="str">
        <f t="shared" si="12"/>
        <v>20</v>
      </c>
      <c r="CB125" s="275" t="str">
        <f>$AY125*Assembly!X$4+$AZ125*Assembly!X$5+$BA125*Assembly!X$6+$BB125*Assembly!X$7+$BC125*Assembly!X$8+$BD125*Assembly!X$9+$BE125*Assembly!X$10+$BF125*Assembly!X$11+$BG125*Assembly!X$12+$BH125*Assembly!X$13+$BI125*Assembly!X$14+$BJ125*Assembly!X$15+$BK125*Assembly!X$16+$BL125*Assembly!X$17+$BM125*Assembly!X$18+$BN125*Assembly!X$19+$BO125*Assembly!X$20+$BP125*Assembly!X$21+$BQ125*Assembly!X$22+$BR125*Assembly!X$23+$BS125*Assembly!X$24</f>
        <v>12</v>
      </c>
      <c r="CC125" s="275" t="str">
        <f t="shared" si="13"/>
        <v>1,867</v>
      </c>
      <c r="CD125" s="279" t="str">
        <f t="shared" si="14"/>
        <v>0.0019</v>
      </c>
      <c r="CE125" s="280" t="str">
        <f>$AY125*Assembly!AB$4+$AZ125*Assembly!AB$5+$BA125*Assembly!AB$6+$BB125*Assembly!AB$7+$BC125*Assembly!AB$8+$BD125*Assembly!AB$9+$BE125*Assembly!AB$10+$BF125*Assembly!AB$11+$BG125*Assembly!AB$12+$BH125*Assembly!AB$13+$BI125*Assembly!AB$14+$BJ125*Assembly!AB$15+$BK125*Assembly!AB$16+$BL125*Assembly!AB$17+$BM125*Assembly!AB$18+$BN125*Assembly!AB$19+$BO125*Assembly!AB$20+$BP125*Assembly!AB$21+$BQ125*Assembly!AB$22+$BR125*Assembly!AB$23+$BS125*Assembly!AB$24</f>
        <v>100</v>
      </c>
      <c r="CF125" s="318" t="str">
        <f>$AY125*Assembly!M$4+$AZ125*Assembly!M$5+$BA125*Assembly!M$6+$BB125*Assembly!M$7+$BC125*Assembly!M$8+$BD125*Assembly!M$9+$BE125*Assembly!M$10+$BF125*Assembly!M$11+$BG125*Assembly!M$12+$BH125*Assembly!M$13+$BI125*Assembly!M$14+$BJ125*Assembly!M$15+$BK125*Assembly!M$16+$BL125*Assembly!M$17+$BM125*Assembly!M$18+$BN125*Assembly!M$19+$BO125*Assembly!M$20+$BP125*Assembly!M$21+$BQ125*Assembly!M$22+$BR125*Assembly!M$23+$BS125*Assembly!M$24</f>
        <v>134</v>
      </c>
      <c r="CG125" s="318" t="str">
        <f>$AY125*Assembly!N$4+$AZ125*Assembly!N$5+$BA125*Assembly!N$6+$BB125*Assembly!N$7+$BC125*Assembly!N$8+$BD125*Assembly!N$9+$BE125*Assembly!N$10+$BF125*Assembly!N$11+$BG125*Assembly!N$12+$BH125*Assembly!N$13+$BI125*Assembly!N$14+$BJ125*Assembly!N$15+$BK125*Assembly!N$16+$BL125*Assembly!N$17+$BM125*Assembly!N$18+$BN125*Assembly!N$19+$BO125*Assembly!N$20+$BP125*Assembly!N$21+$BQ125*Assembly!N$22+$BR125*Assembly!N$23+$BS125*Assembly!N$24</f>
        <v>5</v>
      </c>
      <c r="CH125" s="318" t="str">
        <f>$AY125*Assembly!O$4+$AZ125*Assembly!O$5+$BA125*Assembly!O$6+$BB125*Assembly!O$7+$BC125*Assembly!O$8+$BD125*Assembly!O$9+$BE125*Assembly!O$10+$BF125*Assembly!O$11+$BG125*Assembly!O$12+$BH125*Assembly!O$13+$BI125*Assembly!O$14+$BJ125*Assembly!O$15+$BK125*Assembly!O$16+$BL125*Assembly!O$17+$BM125*Assembly!O$18+$BN125*Assembly!O$19+$BO125*Assembly!O$20+$BP125*Assembly!O$21+$BQ125*Assembly!O$22+$BR125*Assembly!O$23+$BS125*Assembly!O$24</f>
        <v>0</v>
      </c>
      <c r="CI125" s="316" t="str">
        <f>$AY125*Assembly!P$4+$AZ125*Assembly!P$5+$BA125*Assembly!P$6+$BB125*Assembly!P$7+$BC125*Assembly!P$8+$BD125*Assembly!P$9+$BE125*Assembly!P$10+$BF125*Assembly!P$11+$BG125*Assembly!P$12+$BH125*Assembly!P$13+$BI125*Assembly!P$14+$BJ125*Assembly!P$15+$BK125*Assembly!P$16+$BL125*Assembly!P$17+$BM125*Assembly!P$18+$BN125*Assembly!P$19+$BO125*Assembly!P$20+$BP125*Assembly!P$21+$BQ125*Assembly!P$22+$BR125*Assembly!P$23+$BS125*Assembly!P$24</f>
        <v>0</v>
      </c>
      <c r="CJ125" s="316" t="str">
        <f>$AY125*Assembly!Q$4+$AZ125*Assembly!Q$5+$BA125*Assembly!Q$6+$BB125*Assembly!Q$7+$BC125*Assembly!Q$8+$BD125*Assembly!Q$9+$BE125*Assembly!Q$10+$BF125*Assembly!Q$11+$BG125*Assembly!Q$12+$BH125*Assembly!Q$13+$BI125*Assembly!Q$14+$BJ125*Assembly!Q$15+$BK125*Assembly!Q$16+$BL125*Assembly!Q$17+$BM125*Assembly!Q$18+$BN125*Assembly!Q$19+$BO125*Assembly!Q$20+$BP125*Assembly!Q$21+$BQ125*Assembly!Q$22+$BR125*Assembly!Q$23+$BS125*Assembly!Q$24</f>
        <v>5.4</v>
      </c>
      <c r="CK125" s="318" t="str">
        <f>$AY125*Assembly!R$4+$AZ125*Assembly!R$5+$BA125*Assembly!R$6+$BB125*Assembly!R$7+$BC125*Assembly!R$8+$BD125*Assembly!R$9+$BE125*Assembly!R$10+$BF125*Assembly!R$11+$BG125*Assembly!R$12+$BH125*Assembly!R$13+$BI125*Assembly!R$14+$BJ125*Assembly!R$15+$BK125*Assembly!R$16+$BL125*Assembly!R$17+$BM125*Assembly!R$18+$BN125*Assembly!R$19+$BO125*Assembly!R$20+$BP125*Assembly!R$21+$BQ125*Assembly!R$22+$BR125*Assembly!R$23+$BS125*Assembly!R$24</f>
        <v>0</v>
      </c>
      <c r="CL125" s="316" t="str">
        <f>$AY125*Assembly!S$4+$AZ125*Assembly!S$5+$BA125*Assembly!S$6+$BB125*Assembly!S$7+$BC125*Assembly!S$8+$BD125*Assembly!S$9+$BE125*Assembly!S$10+$BF125*Assembly!S$11+$BG125*Assembly!S$12+$BH125*Assembly!S$13+$BI125*Assembly!S$14+$BJ125*Assembly!S$15+$BK125*Assembly!S$16+$BL125*Assembly!S$17+$BM125*Assembly!S$18+$BN125*Assembly!S$19+$BO125*Assembly!S$20+$BP125*Assembly!S$21+$BQ125*Assembly!S$22+$BR125*Assembly!S$23+$BS125*Assembly!S$24</f>
        <v>0</v>
      </c>
      <c r="CM125" s="316" t="str">
        <f>$AY125*Assembly!T$4+$AZ125*Assembly!T$5+$BA125*Assembly!T$6+$BB125*Assembly!T$7+$BC125*Assembly!T$8+$BD125*Assembly!T$9+$BE125*Assembly!T$10+$BF125*Assembly!T$11+$BG125*Assembly!T$12+$BH125*Assembly!T$13+$BI125*Assembly!T$14+$BJ125*Assembly!T$15+$BK125*Assembly!T$16+$BL125*Assembly!T$17+$BM125*Assembly!T$18+$BN125*Assembly!T$19+$BO125*Assembly!T$20+$BP125*Assembly!T$21+$BQ125*Assembly!T$22+$BR125*Assembly!T$23+$BS125*Assembly!T$24</f>
        <v>0</v>
      </c>
      <c r="CN125" s="316" t="str">
        <f>$AY125*Assembly!U$4+$AZ125*Assembly!U$5+$BA125*Assembly!U$6+$BB125*Assembly!U$7+$BC125*Assembly!U$8+$BD125*Assembly!U$9+$BE125*Assembly!U$10+$BF125*Assembly!U$11+$BG125*Assembly!U$12+$BH125*Assembly!U$13+$BI125*Assembly!U$14+$BJ125*Assembly!U$15+$BK125*Assembly!U$16+$BL125*Assembly!U$17+$BM125*Assembly!U$18+$BN125*Assembly!U$19+$BO125*Assembly!U$20+$BP125*Assembly!U$21+$BQ125*Assembly!U$22+$BR125*Assembly!U$23+$BS125*Assembly!U$24</f>
        <v>0</v>
      </c>
      <c r="CO125" s="318" t="str">
        <f>$AY125*Assembly!V$4+$AZ125*Assembly!V$5+$BA125*Assembly!V$6+$BB125*Assembly!V$7+$BC125*Assembly!V$8+$BD125*Assembly!V$9+$BE125*Assembly!V$10+$BF125*Assembly!V$11+$BG125*Assembly!V$12+$BH125*Assembly!V$13+$BI125*Assembly!V$14+$BJ125*Assembly!V$15+$BK125*Assembly!V$16+$BL125*Assembly!V$17+$BM125*Assembly!V$18+$BN125*Assembly!V$19+$BO125*Assembly!V$20+$BP125*Assembly!V$21+$BQ125*Assembly!V$22+$BR125*Assembly!V$23+$BS125*Assembly!V$24</f>
        <v>0</v>
      </c>
      <c r="CP125" s="318" t="str">
        <f>CF125*Refining!$F$3</f>
        <v>239</v>
      </c>
      <c r="CQ125" s="318" t="str">
        <f>CG125*Refining!$F$4</f>
        <v>16</v>
      </c>
      <c r="CR125" s="318" t="str">
        <f>CH125*Refining!$F$5</f>
        <v>0</v>
      </c>
      <c r="CS125" s="318" t="str">
        <f>CI125*Refining!$F$6</f>
        <v>0</v>
      </c>
      <c r="CT125" s="318" t="str">
        <f>CJ125*Refining!$F$7</f>
        <v>10</v>
      </c>
      <c r="CU125" s="318" t="str">
        <f>CK125*Refining!$F$8</f>
        <v>0</v>
      </c>
      <c r="CV125" s="318" t="str">
        <f>CL125*Refining!$F$9</f>
        <v>0</v>
      </c>
      <c r="CW125" s="318" t="str">
        <f>CM125*Refining!$F$10</f>
        <v>0</v>
      </c>
      <c r="CX125" s="318" t="str">
        <f>CN125*Refining!$F$11</f>
        <v>0</v>
      </c>
      <c r="CY125" s="318" t="str">
        <f>CO125*Refining!$F$12</f>
        <v>0</v>
      </c>
      <c r="CZ125" s="281" t="str">
        <f t="shared" ref="CZ125:DS125" si="506">IF(CF125 = 0, "", CF125)</f>
        <v>134</v>
      </c>
      <c r="DA125" s="282" t="str">
        <f t="shared" si="506"/>
        <v>5</v>
      </c>
      <c r="DB125" s="282" t="str">
        <f t="shared" si="506"/>
        <v/>
      </c>
      <c r="DC125" s="282" t="str">
        <f t="shared" si="506"/>
        <v/>
      </c>
      <c r="DD125" s="282" t="str">
        <f t="shared" si="506"/>
        <v>5.4</v>
      </c>
      <c r="DE125" s="282" t="str">
        <f t="shared" si="506"/>
        <v/>
      </c>
      <c r="DF125" s="282" t="str">
        <f t="shared" si="506"/>
        <v/>
      </c>
      <c r="DG125" s="282" t="str">
        <f t="shared" si="506"/>
        <v/>
      </c>
      <c r="DH125" s="282" t="str">
        <f t="shared" si="506"/>
        <v/>
      </c>
      <c r="DI125" s="283" t="str">
        <f t="shared" si="506"/>
        <v/>
      </c>
      <c r="DJ125" s="281" t="str">
        <f t="shared" si="506"/>
        <v>239</v>
      </c>
      <c r="DK125" s="282" t="str">
        <f t="shared" si="506"/>
        <v>16</v>
      </c>
      <c r="DL125" s="282" t="str">
        <f t="shared" si="506"/>
        <v/>
      </c>
      <c r="DM125" s="282" t="str">
        <f t="shared" si="506"/>
        <v/>
      </c>
      <c r="DN125" s="284" t="str">
        <f t="shared" si="506"/>
        <v>10</v>
      </c>
      <c r="DO125" s="282" t="str">
        <f t="shared" si="506"/>
        <v/>
      </c>
      <c r="DP125" s="282" t="str">
        <f t="shared" si="506"/>
        <v/>
      </c>
      <c r="DQ125" s="282" t="str">
        <f t="shared" si="506"/>
        <v/>
      </c>
      <c r="DR125" s="282" t="str">
        <f t="shared" si="506"/>
        <v/>
      </c>
      <c r="DS125" s="283" t="str">
        <f t="shared" si="506"/>
        <v/>
      </c>
      <c r="DT125" s="285" t="str">
        <f t="shared" si="16"/>
        <v>144</v>
      </c>
      <c r="DU125" s="286" t="str">
        <f t="shared" si="17"/>
        <v>265</v>
      </c>
      <c r="DV125" s="275" t="str">
        <f>CZ125*'Ores &amp; Ingots'!$C$3+DA125*'Ores &amp; Ingots'!$C$4+DB125*'Ores &amp; Ingots'!$C$5+DC125*'Ores &amp; Ingots'!$C$6+DD125*'Ores &amp; Ingots'!$C$7+DE125*'Ores &amp; Ingots'!$C$8+DF125*'Ores &amp; Ingots'!$C$9+DG125*'Ores &amp; Ingots'!$C$10+DH125*'Ores &amp; Ingots'!$C$11+DI125*'Ores &amp; Ingots'!$C$12</f>
        <v>20</v>
      </c>
      <c r="DW125" s="275" t="str">
        <f>DJ125*'Ores &amp; Ingots'!$B$3+DK125*'Ores &amp; Ingots'!$B$4+DL125*'Ores &amp; Ingots'!$B$5+DM125*'Ores &amp; Ingots'!$B$6+DN125*'Ores &amp; Ingots'!$B$7+DO125*'Ores &amp; Ingots'!$B$8+DP125*'Ores &amp; Ingots'!$B$9+DQ125*'Ores &amp; Ingots'!$B$10+DR125*'Ores &amp; Ingots'!$B$11+DS125*'Ores &amp; Ingots'!$B$12</f>
        <v>98</v>
      </c>
      <c r="DX125" s="286" t="str">
        <f>CZ125*Refining!$G$3+DA125*Refining!$G$4+DB125*Refining!$G$5+DC125*Refining!$G$6+DD125*Refining!$G$7+DE125*Refining!$G$8+DF125*Refining!$G$9+DG125*Refining!$G$10+DH125*Refining!$G$11+DI125*Refining!$G$12</f>
        <v>38</v>
      </c>
      <c r="DY125" s="249" t="str">
        <f t="shared" si="18"/>
        <v>5,863</v>
      </c>
      <c r="DZ125" s="287" t="str">
        <f t="shared" si="19"/>
        <v>0.0059</v>
      </c>
      <c r="EA125" s="285" t="str">
        <f t="shared" si="20"/>
        <v>70</v>
      </c>
      <c r="EB125" s="288" t="str">
        <f t="shared" ref="EB125:EC125" si="507">EA125/60</f>
        <v>1.2</v>
      </c>
      <c r="EC125" s="288" t="str">
        <f t="shared" si="507"/>
        <v>0.0</v>
      </c>
      <c r="ED125" s="285" t="str">
        <f t="shared" si="22"/>
        <v>7,730</v>
      </c>
      <c r="EE125" s="288" t="str">
        <f t="shared" ref="EE125:EF125" si="508">ED125/1000</f>
        <v>7.7</v>
      </c>
      <c r="EF125" s="289" t="str">
        <f t="shared" si="508"/>
        <v>0.01</v>
      </c>
      <c r="EG125" s="279" t="str">
        <f t="shared" si="24"/>
        <v>0.0077</v>
      </c>
      <c r="EH125" s="290" t="str">
        <f t="shared" si="25"/>
        <v>0:01:10</v>
      </c>
      <c r="EI125" s="225" t="s">
        <v>12</v>
      </c>
    </row>
    <row r="126">
      <c r="A126" s="348" t="s">
        <v>1002</v>
      </c>
      <c r="B126" s="192" t="s">
        <v>1003</v>
      </c>
      <c r="C126" s="193" t="s">
        <v>886</v>
      </c>
      <c r="D126" s="193">
        <v>1.0</v>
      </c>
      <c r="E126" s="193">
        <v>1.0</v>
      </c>
      <c r="F126" s="193">
        <v>1.0</v>
      </c>
      <c r="G126" s="324" t="str">
        <f t="shared" si="5"/>
        <v>15.6</v>
      </c>
      <c r="H126" s="325">
        <v>24.0</v>
      </c>
      <c r="I126" s="325">
        <v>24.0</v>
      </c>
      <c r="J126" s="325" t="str">
        <f>H126/Main!$D$9</f>
        <v>24</v>
      </c>
      <c r="K126" s="325" t="str">
        <f>I126/Main!$D$10</f>
        <v>24</v>
      </c>
      <c r="L126" s="325" t="str">
        <f t="shared" si="6"/>
        <v>1</v>
      </c>
      <c r="M126" s="325">
        <v>1.0</v>
      </c>
      <c r="N126" s="326" t="s">
        <v>12</v>
      </c>
      <c r="O126" s="327"/>
      <c r="P126" s="327"/>
      <c r="Q126" s="326"/>
      <c r="R126" s="327"/>
      <c r="S126" s="328"/>
      <c r="T126" s="328"/>
      <c r="U126" s="327"/>
      <c r="V126" s="327"/>
      <c r="W126" s="328"/>
      <c r="X126" s="328"/>
      <c r="Y126" s="327"/>
      <c r="Z126" s="327"/>
      <c r="AA126" s="327"/>
      <c r="AB126" s="327"/>
      <c r="AC126" s="339" t="s">
        <v>920</v>
      </c>
      <c r="AD126" s="208">
        <v>0.0</v>
      </c>
      <c r="AE126" s="208">
        <v>20.0</v>
      </c>
      <c r="AF126" s="208">
        <v>20.0</v>
      </c>
      <c r="AG126" s="208">
        <v>0.0</v>
      </c>
      <c r="AH126" s="208">
        <v>30.0</v>
      </c>
      <c r="AI126" s="208">
        <v>0.0</v>
      </c>
      <c r="AJ126" s="306">
        <v>6.0</v>
      </c>
      <c r="AK126" s="208">
        <v>0.0</v>
      </c>
      <c r="AL126" s="208">
        <v>0.0</v>
      </c>
      <c r="AM126" s="208">
        <v>0.0</v>
      </c>
      <c r="AN126" s="208">
        <v>0.0</v>
      </c>
      <c r="AO126" s="208">
        <v>0.0</v>
      </c>
      <c r="AP126" s="208">
        <v>0.0</v>
      </c>
      <c r="AQ126" s="208">
        <v>0.0</v>
      </c>
      <c r="AR126" s="208">
        <v>0.0</v>
      </c>
      <c r="AS126" s="208">
        <v>0.0</v>
      </c>
      <c r="AT126" s="208">
        <v>0.0</v>
      </c>
      <c r="AU126" s="208">
        <v>0.0</v>
      </c>
      <c r="AV126" s="208">
        <v>0.0</v>
      </c>
      <c r="AW126" s="208">
        <v>0.0</v>
      </c>
      <c r="AX126" s="208">
        <v>0.0</v>
      </c>
      <c r="AY126" s="292" t="str">
        <f t="shared" ref="AY126:BS126" si="509">IF(AD126 = 0, "", AD126)</f>
        <v/>
      </c>
      <c r="AZ126" s="193" t="str">
        <f t="shared" si="509"/>
        <v>20</v>
      </c>
      <c r="BA126" s="193" t="str">
        <f t="shared" si="509"/>
        <v>20</v>
      </c>
      <c r="BB126" s="193" t="str">
        <f t="shared" si="509"/>
        <v/>
      </c>
      <c r="BC126" s="193" t="str">
        <f t="shared" si="509"/>
        <v>30</v>
      </c>
      <c r="BD126" s="193" t="str">
        <f t="shared" si="509"/>
        <v/>
      </c>
      <c r="BE126" s="205" t="str">
        <f t="shared" si="509"/>
        <v>6</v>
      </c>
      <c r="BF126" s="193" t="str">
        <f t="shared" si="509"/>
        <v/>
      </c>
      <c r="BG126" s="193" t="str">
        <f t="shared" si="509"/>
        <v/>
      </c>
      <c r="BH126" s="193" t="str">
        <f t="shared" si="509"/>
        <v/>
      </c>
      <c r="BI126" s="193" t="str">
        <f t="shared" si="509"/>
        <v/>
      </c>
      <c r="BJ126" s="193" t="str">
        <f t="shared" si="509"/>
        <v/>
      </c>
      <c r="BK126" s="193" t="str">
        <f t="shared" si="509"/>
        <v/>
      </c>
      <c r="BL126" s="193" t="str">
        <f t="shared" si="509"/>
        <v/>
      </c>
      <c r="BM126" s="193" t="str">
        <f t="shared" si="509"/>
        <v/>
      </c>
      <c r="BN126" s="193" t="str">
        <f t="shared" si="509"/>
        <v/>
      </c>
      <c r="BO126" s="193" t="str">
        <f t="shared" si="509"/>
        <v/>
      </c>
      <c r="BP126" s="193" t="str">
        <f t="shared" si="509"/>
        <v/>
      </c>
      <c r="BQ126" s="193" t="str">
        <f t="shared" si="509"/>
        <v/>
      </c>
      <c r="BR126" s="193" t="str">
        <f t="shared" si="509"/>
        <v/>
      </c>
      <c r="BS126" s="206" t="str">
        <f t="shared" si="509"/>
        <v/>
      </c>
      <c r="BT126" s="207" t="str">
        <f>$AY126*Assembly!Y$4+$AZ126*Assembly!Y$5+$BA126*Assembly!Y$6+$BB126*Assembly!Y$7+$BC126*Assembly!Y$8+$BD126*Assembly!Y$9+$BE126*Assembly!Y$10+$BF126*Assembly!Y$11+$BG126*Assembly!Y$12+$BH126*Assembly!Y$13+$BI126*Assembly!Y$14+$BJ126*Assembly!Y$15+$BK126*Assembly!Y$16+$BL126*Assembly!Y$17+$BM126*Assembly!Y$18+$BN126*Assembly!Y$19+$BO126*Assembly!Y$20+$BP126*Assembly!Y$21+$BQ126*Assembly!Y$22+$BR126*Assembly!Y$23+$BS126*Assembly!Y$24</f>
        <v>524</v>
      </c>
      <c r="BU126" s="208" t="str">
        <f t="shared" si="8"/>
        <v>34</v>
      </c>
      <c r="BV126" s="208"/>
      <c r="BW126" s="208" t="str">
        <f>$AY126*Assembly!AC$4+$AZ126*Assembly!AC$5+$BA126*Assembly!AC$6+$BB126*Assembly!AC$7+$BC126*Assembly!AC$8+$BD126*Assembly!AC$9+$BE126*Assembly!AC$10+$BF126*Assembly!AC$11+$BG126*Assembly!AC$12+$BH126*Assembly!AC$13+$BI126*Assembly!AC$14+$BJ126*Assembly!AC$15+$BK126*Assembly!AC$16+$BL126*Assembly!AC$17+$BM126*Assembly!AC$18+$BN126*Assembly!AC$19+$BO126*Assembly!AC$20+$BP126*Assembly!AC$21+$BQ126*Assembly!AC$22+$BR126*Assembly!AC$23+$BS126*Assembly!AC$24</f>
        <v>1,740</v>
      </c>
      <c r="BX126" s="209" t="str">
        <f t="shared" si="9"/>
        <v>3.32</v>
      </c>
      <c r="BY126" s="210" t="str">
        <f t="shared" si="10"/>
        <v>111</v>
      </c>
      <c r="BZ126" s="211" t="str">
        <f t="shared" si="11"/>
        <v>51.9</v>
      </c>
      <c r="CA126" s="210" t="str">
        <f t="shared" si="12"/>
        <v>73</v>
      </c>
      <c r="CB126" s="208" t="str">
        <f>$AY126*Assembly!X$4+$AZ126*Assembly!X$5+$BA126*Assembly!X$6+$BB126*Assembly!X$7+$BC126*Assembly!X$8+$BD126*Assembly!X$9+$BE126*Assembly!X$10+$BF126*Assembly!X$11+$BG126*Assembly!X$12+$BH126*Assembly!X$13+$BI126*Assembly!X$14+$BJ126*Assembly!X$15+$BK126*Assembly!X$16+$BL126*Assembly!X$17+$BM126*Assembly!X$18+$BN126*Assembly!X$19+$BO126*Assembly!X$20+$BP126*Assembly!X$21+$BQ126*Assembly!X$22+$BR126*Assembly!X$23+$BS126*Assembly!X$24</f>
        <v>166</v>
      </c>
      <c r="CC126" s="208" t="str">
        <f t="shared" si="13"/>
        <v>25,822</v>
      </c>
      <c r="CD126" s="212" t="str">
        <f t="shared" si="14"/>
        <v>0.0258</v>
      </c>
      <c r="CE126" s="213" t="str">
        <f>$AY126*Assembly!AB$4+$AZ126*Assembly!AB$5+$BA126*Assembly!AB$6+$BB126*Assembly!AB$7+$BC126*Assembly!AB$8+$BD126*Assembly!AB$9+$BE126*Assembly!AB$10+$BF126*Assembly!AB$11+$BG126*Assembly!AB$12+$BH126*Assembly!AB$13+$BI126*Assembly!AB$14+$BJ126*Assembly!AB$15+$BK126*Assembly!AB$16+$BL126*Assembly!AB$17+$BM126*Assembly!AB$18+$BN126*Assembly!AB$19+$BO126*Assembly!AB$20+$BP126*Assembly!AB$21+$BQ126*Assembly!AB$22+$BR126*Assembly!AB$23+$BS126*Assembly!AB$24</f>
        <v>248</v>
      </c>
      <c r="CF126" s="326" t="str">
        <f>$AY126*Assembly!M$4+$AZ126*Assembly!M$5+$BA126*Assembly!M$6+$BB126*Assembly!M$7+$BC126*Assembly!M$8+$BD126*Assembly!M$9+$BE126*Assembly!M$10+$BF126*Assembly!M$11+$BG126*Assembly!M$12+$BH126*Assembly!M$13+$BI126*Assembly!M$14+$BJ126*Assembly!M$15+$BK126*Assembly!M$16+$BL126*Assembly!M$17+$BM126*Assembly!M$18+$BN126*Assembly!M$19+$BO126*Assembly!M$20+$BP126*Assembly!M$21+$BQ126*Assembly!M$22+$BR126*Assembly!M$23+$BS126*Assembly!M$24</f>
        <v>590</v>
      </c>
      <c r="CG126" s="326" t="str">
        <f>$AY126*Assembly!N$4+$AZ126*Assembly!N$5+$BA126*Assembly!N$6+$BB126*Assembly!N$7+$BC126*Assembly!N$8+$BD126*Assembly!N$9+$BE126*Assembly!N$10+$BF126*Assembly!N$11+$BG126*Assembly!N$12+$BH126*Assembly!N$13+$BI126*Assembly!N$14+$BJ126*Assembly!N$15+$BK126*Assembly!N$16+$BL126*Assembly!N$17+$BM126*Assembly!N$18+$BN126*Assembly!N$19+$BO126*Assembly!N$20+$BP126*Assembly!N$21+$BQ126*Assembly!N$22+$BR126*Assembly!N$23+$BS126*Assembly!N$24</f>
        <v>30</v>
      </c>
      <c r="CH126" s="326" t="str">
        <f>$AY126*Assembly!O$4+$AZ126*Assembly!O$5+$BA126*Assembly!O$6+$BB126*Assembly!O$7+$BC126*Assembly!O$8+$BD126*Assembly!O$9+$BE126*Assembly!O$10+$BF126*Assembly!O$11+$BG126*Assembly!O$12+$BH126*Assembly!O$13+$BI126*Assembly!O$14+$BJ126*Assembly!O$15+$BK126*Assembly!O$16+$BL126*Assembly!O$17+$BM126*Assembly!O$18+$BN126*Assembly!O$19+$BO126*Assembly!O$20+$BP126*Assembly!O$21+$BQ126*Assembly!O$22+$BR126*Assembly!O$23+$BS126*Assembly!O$24</f>
        <v>0</v>
      </c>
      <c r="CI126" s="325" t="str">
        <f>$AY126*Assembly!P$4+$AZ126*Assembly!P$5+$BA126*Assembly!P$6+$BB126*Assembly!P$7+$BC126*Assembly!P$8+$BD126*Assembly!P$9+$BE126*Assembly!P$10+$BF126*Assembly!P$11+$BG126*Assembly!P$12+$BH126*Assembly!P$13+$BI126*Assembly!P$14+$BJ126*Assembly!P$15+$BK126*Assembly!P$16+$BL126*Assembly!P$17+$BM126*Assembly!P$18+$BN126*Assembly!P$19+$BO126*Assembly!P$20+$BP126*Assembly!P$21+$BQ126*Assembly!P$22+$BR126*Assembly!P$23+$BS126*Assembly!P$24</f>
        <v>0</v>
      </c>
      <c r="CJ126" s="325" t="str">
        <f>$AY126*Assembly!Q$4+$AZ126*Assembly!Q$5+$BA126*Assembly!Q$6+$BB126*Assembly!Q$7+$BC126*Assembly!Q$8+$BD126*Assembly!Q$9+$BE126*Assembly!Q$10+$BF126*Assembly!Q$11+$BG126*Assembly!Q$12+$BH126*Assembly!Q$13+$BI126*Assembly!Q$14+$BJ126*Assembly!Q$15+$BK126*Assembly!Q$16+$BL126*Assembly!Q$17+$BM126*Assembly!Q$18+$BN126*Assembly!Q$19+$BO126*Assembly!Q$20+$BP126*Assembly!Q$21+$BQ126*Assembly!Q$22+$BR126*Assembly!Q$23+$BS126*Assembly!Q$24</f>
        <v>0</v>
      </c>
      <c r="CK126" s="326" t="str">
        <f>$AY126*Assembly!R$4+$AZ126*Assembly!R$5+$BA126*Assembly!R$6+$BB126*Assembly!R$7+$BC126*Assembly!R$8+$BD126*Assembly!R$9+$BE126*Assembly!R$10+$BF126*Assembly!R$11+$BG126*Assembly!R$12+$BH126*Assembly!R$13+$BI126*Assembly!R$14+$BJ126*Assembly!R$15+$BK126*Assembly!R$16+$BL126*Assembly!R$17+$BM126*Assembly!R$18+$BN126*Assembly!R$19+$BO126*Assembly!R$20+$BP126*Assembly!R$21+$BQ126*Assembly!R$22+$BR126*Assembly!R$23+$BS126*Assembly!R$24</f>
        <v>0</v>
      </c>
      <c r="CL126" s="325" t="str">
        <f>$AY126*Assembly!S$4+$AZ126*Assembly!S$5+$BA126*Assembly!S$6+$BB126*Assembly!S$7+$BC126*Assembly!S$8+$BD126*Assembly!S$9+$BE126*Assembly!S$10+$BF126*Assembly!S$11+$BG126*Assembly!S$12+$BH126*Assembly!S$13+$BI126*Assembly!S$14+$BJ126*Assembly!S$15+$BK126*Assembly!S$16+$BL126*Assembly!S$17+$BM126*Assembly!S$18+$BN126*Assembly!S$19+$BO126*Assembly!S$20+$BP126*Assembly!S$21+$BQ126*Assembly!S$22+$BR126*Assembly!S$23+$BS126*Assembly!S$24</f>
        <v>0</v>
      </c>
      <c r="CM126" s="325" t="str">
        <f>$AY126*Assembly!T$4+$AZ126*Assembly!T$5+$BA126*Assembly!T$6+$BB126*Assembly!T$7+$BC126*Assembly!T$8+$BD126*Assembly!T$9+$BE126*Assembly!T$10+$BF126*Assembly!T$11+$BG126*Assembly!T$12+$BH126*Assembly!T$13+$BI126*Assembly!T$14+$BJ126*Assembly!T$15+$BK126*Assembly!T$16+$BL126*Assembly!T$17+$BM126*Assembly!T$18+$BN126*Assembly!T$19+$BO126*Assembly!T$20+$BP126*Assembly!T$21+$BQ126*Assembly!T$22+$BR126*Assembly!T$23+$BS126*Assembly!T$24</f>
        <v>0</v>
      </c>
      <c r="CN126" s="325" t="str">
        <f>$AY126*Assembly!U$4+$AZ126*Assembly!U$5+$BA126*Assembly!U$6+$BB126*Assembly!U$7+$BC126*Assembly!U$8+$BD126*Assembly!U$9+$BE126*Assembly!U$10+$BF126*Assembly!U$11+$BG126*Assembly!U$12+$BH126*Assembly!U$13+$BI126*Assembly!U$14+$BJ126*Assembly!U$15+$BK126*Assembly!U$16+$BL126*Assembly!U$17+$BM126*Assembly!U$18+$BN126*Assembly!U$19+$BO126*Assembly!U$20+$BP126*Assembly!U$21+$BQ126*Assembly!U$22+$BR126*Assembly!U$23+$BS126*Assembly!U$24</f>
        <v>0</v>
      </c>
      <c r="CO126" s="326" t="str">
        <f>$AY126*Assembly!V$4+$AZ126*Assembly!V$5+$BA126*Assembly!V$6+$BB126*Assembly!V$7+$BC126*Assembly!V$8+$BD126*Assembly!V$9+$BE126*Assembly!V$10+$BF126*Assembly!V$11+$BG126*Assembly!V$12+$BH126*Assembly!V$13+$BI126*Assembly!V$14+$BJ126*Assembly!V$15+$BK126*Assembly!V$16+$BL126*Assembly!V$17+$BM126*Assembly!V$18+$BN126*Assembly!V$19+$BO126*Assembly!V$20+$BP126*Assembly!V$21+$BQ126*Assembly!V$22+$BR126*Assembly!V$23+$BS126*Assembly!V$24</f>
        <v>0</v>
      </c>
      <c r="CP126" s="326" t="str">
        <f>CF126*Refining!$F$3</f>
        <v>1,054</v>
      </c>
      <c r="CQ126" s="326" t="str">
        <f>CG126*Refining!$F$4</f>
        <v>94</v>
      </c>
      <c r="CR126" s="326" t="str">
        <f>CH126*Refining!$F$5</f>
        <v>0</v>
      </c>
      <c r="CS126" s="326" t="str">
        <f>CI126*Refining!$F$6</f>
        <v>0</v>
      </c>
      <c r="CT126" s="326" t="str">
        <f>CJ126*Refining!$F$7</f>
        <v>0</v>
      </c>
      <c r="CU126" s="326" t="str">
        <f>CK126*Refining!$F$8</f>
        <v>0</v>
      </c>
      <c r="CV126" s="326" t="str">
        <f>CL126*Refining!$F$9</f>
        <v>0</v>
      </c>
      <c r="CW126" s="326" t="str">
        <f>CM126*Refining!$F$10</f>
        <v>0</v>
      </c>
      <c r="CX126" s="326" t="str">
        <f>CN126*Refining!$F$11</f>
        <v>0</v>
      </c>
      <c r="CY126" s="326" t="str">
        <f>CO126*Refining!$F$12</f>
        <v>0</v>
      </c>
      <c r="CZ126" s="214" t="str">
        <f t="shared" ref="CZ126:DS126" si="510">IF(CF126 = 0, "", CF126)</f>
        <v>590</v>
      </c>
      <c r="DA126" s="215" t="str">
        <f t="shared" si="510"/>
        <v>30</v>
      </c>
      <c r="DB126" s="215" t="str">
        <f t="shared" si="510"/>
        <v/>
      </c>
      <c r="DC126" s="215" t="str">
        <f t="shared" si="510"/>
        <v/>
      </c>
      <c r="DD126" s="215" t="str">
        <f t="shared" si="510"/>
        <v/>
      </c>
      <c r="DE126" s="215" t="str">
        <f t="shared" si="510"/>
        <v/>
      </c>
      <c r="DF126" s="215" t="str">
        <f t="shared" si="510"/>
        <v/>
      </c>
      <c r="DG126" s="215" t="str">
        <f t="shared" si="510"/>
        <v/>
      </c>
      <c r="DH126" s="215" t="str">
        <f t="shared" si="510"/>
        <v/>
      </c>
      <c r="DI126" s="216" t="str">
        <f t="shared" si="510"/>
        <v/>
      </c>
      <c r="DJ126" s="214" t="str">
        <f t="shared" si="510"/>
        <v>1,054</v>
      </c>
      <c r="DK126" s="215" t="str">
        <f t="shared" si="510"/>
        <v>94</v>
      </c>
      <c r="DL126" s="215" t="str">
        <f t="shared" si="510"/>
        <v/>
      </c>
      <c r="DM126" s="215" t="str">
        <f t="shared" si="510"/>
        <v/>
      </c>
      <c r="DN126" s="217" t="str">
        <f t="shared" si="510"/>
        <v/>
      </c>
      <c r="DO126" s="215" t="str">
        <f t="shared" si="510"/>
        <v/>
      </c>
      <c r="DP126" s="215" t="str">
        <f t="shared" si="510"/>
        <v/>
      </c>
      <c r="DQ126" s="215" t="str">
        <f t="shared" si="510"/>
        <v/>
      </c>
      <c r="DR126" s="215" t="str">
        <f t="shared" si="510"/>
        <v/>
      </c>
      <c r="DS126" s="216" t="str">
        <f t="shared" si="510"/>
        <v/>
      </c>
      <c r="DT126" s="218" t="str">
        <f t="shared" si="16"/>
        <v>620</v>
      </c>
      <c r="DU126" s="219" t="str">
        <f t="shared" si="17"/>
        <v>1,147</v>
      </c>
      <c r="DV126" s="208" t="str">
        <f>CZ126*'Ores &amp; Ingots'!$C$3+DA126*'Ores &amp; Ingots'!$C$4+DB126*'Ores &amp; Ingots'!$C$5+DC126*'Ores &amp; Ingots'!$C$6+DD126*'Ores &amp; Ingots'!$C$7+DE126*'Ores &amp; Ingots'!$C$8+DF126*'Ores &amp; Ingots'!$C$9+DG126*'Ores &amp; Ingots'!$C$10+DH126*'Ores &amp; Ingots'!$C$11+DI126*'Ores &amp; Ingots'!$C$12</f>
        <v>78</v>
      </c>
      <c r="DW126" s="208" t="str">
        <f>DJ126*'Ores &amp; Ingots'!$B$3+DK126*'Ores &amp; Ingots'!$B$4+DL126*'Ores &amp; Ingots'!$B$5+DM126*'Ores &amp; Ingots'!$B$6+DN126*'Ores &amp; Ingots'!$B$7+DO126*'Ores &amp; Ingots'!$B$8+DP126*'Ores &amp; Ingots'!$B$9+DQ126*'Ores &amp; Ingots'!$B$10+DR126*'Ores &amp; Ingots'!$B$11+DS126*'Ores &amp; Ingots'!$B$12</f>
        <v>425</v>
      </c>
      <c r="DX126" s="219" t="str">
        <f>CZ126*Refining!$G$3+DA126*Refining!$G$4+DB126*Refining!$G$5+DC126*Refining!$G$6+DD126*Refining!$G$7+DE126*Refining!$G$8+DF126*Refining!$G$9+DG126*Refining!$G$10+DH126*Refining!$G$11+DI126*Refining!$G$12</f>
        <v>185</v>
      </c>
      <c r="DY126" s="219" t="str">
        <f t="shared" si="18"/>
        <v>28,739</v>
      </c>
      <c r="DZ126" s="220" t="str">
        <f t="shared" si="19"/>
        <v>0.0287</v>
      </c>
      <c r="EA126" s="218" t="str">
        <f t="shared" si="20"/>
        <v>375</v>
      </c>
      <c r="EB126" s="221" t="str">
        <f t="shared" ref="EB126:EC126" si="511">EA126/60</f>
        <v>6.2</v>
      </c>
      <c r="EC126" s="221" t="str">
        <f t="shared" si="511"/>
        <v>0.1</v>
      </c>
      <c r="ED126" s="218" t="str">
        <f t="shared" si="22"/>
        <v>54,562</v>
      </c>
      <c r="EE126" s="221" t="str">
        <f t="shared" ref="EE126:EF126" si="512">ED126/1000</f>
        <v>54.6</v>
      </c>
      <c r="EF126" s="222" t="str">
        <f t="shared" si="512"/>
        <v>0.05</v>
      </c>
      <c r="EG126" s="212" t="str">
        <f t="shared" si="24"/>
        <v>0.0546</v>
      </c>
      <c r="EH126" s="295" t="str">
        <f t="shared" si="25"/>
        <v>0:06:15</v>
      </c>
      <c r="EI126" s="225">
        <v>686.0</v>
      </c>
    </row>
    <row r="127">
      <c r="A127" s="33"/>
      <c r="B127" s="226" t="s">
        <v>1003</v>
      </c>
      <c r="C127" s="227" t="s">
        <v>885</v>
      </c>
      <c r="D127" s="227">
        <v>3.0</v>
      </c>
      <c r="E127" s="227">
        <v>3.0</v>
      </c>
      <c r="F127" s="227">
        <v>3.0</v>
      </c>
      <c r="G127" s="253" t="str">
        <f t="shared" si="5"/>
        <v>3.4</v>
      </c>
      <c r="H127" s="254">
        <v>25.0</v>
      </c>
      <c r="I127" s="254">
        <v>25.0</v>
      </c>
      <c r="J127" s="254" t="str">
        <f>H127/Main!$D$9</f>
        <v>25</v>
      </c>
      <c r="K127" s="254" t="str">
        <f>I127/Main!$D$10</f>
        <v>25</v>
      </c>
      <c r="L127" s="254" t="str">
        <f t="shared" si="6"/>
        <v>1</v>
      </c>
      <c r="M127" s="254">
        <v>1.0</v>
      </c>
      <c r="N127" s="256" t="s">
        <v>12</v>
      </c>
      <c r="O127" s="255"/>
      <c r="P127" s="255"/>
      <c r="Q127" s="256"/>
      <c r="R127" s="255"/>
      <c r="S127" s="257"/>
      <c r="T127" s="257"/>
      <c r="U127" s="255"/>
      <c r="V127" s="255"/>
      <c r="W127" s="257"/>
      <c r="X127" s="257"/>
      <c r="Y127" s="255"/>
      <c r="Z127" s="255"/>
      <c r="AA127" s="255"/>
      <c r="AB127" s="255"/>
      <c r="AC127" s="335"/>
      <c r="AD127" s="225">
        <v>0.0</v>
      </c>
      <c r="AE127" s="225">
        <v>25.0</v>
      </c>
      <c r="AF127" s="225">
        <v>25.0</v>
      </c>
      <c r="AG127" s="225">
        <v>0.0</v>
      </c>
      <c r="AH127" s="225">
        <v>70.0</v>
      </c>
      <c r="AI127" s="225">
        <v>0.0</v>
      </c>
      <c r="AJ127" s="309">
        <v>2.0</v>
      </c>
      <c r="AK127" s="225">
        <v>0.0</v>
      </c>
      <c r="AL127" s="225">
        <v>0.0</v>
      </c>
      <c r="AM127" s="225">
        <v>0.0</v>
      </c>
      <c r="AN127" s="225">
        <v>0.0</v>
      </c>
      <c r="AO127" s="225">
        <v>0.0</v>
      </c>
      <c r="AP127" s="225">
        <v>0.0</v>
      </c>
      <c r="AQ127" s="225">
        <v>0.0</v>
      </c>
      <c r="AR127" s="225">
        <v>0.0</v>
      </c>
      <c r="AS127" s="225">
        <v>0.0</v>
      </c>
      <c r="AT127" s="225">
        <v>0.0</v>
      </c>
      <c r="AU127" s="225">
        <v>0.0</v>
      </c>
      <c r="AV127" s="225">
        <v>0.0</v>
      </c>
      <c r="AW127" s="225">
        <v>0.0</v>
      </c>
      <c r="AX127" s="225">
        <v>0.0</v>
      </c>
      <c r="AY127" s="236" t="str">
        <f t="shared" ref="AY127:BS127" si="513">IF(AD127 = 0, "", AD127)</f>
        <v/>
      </c>
      <c r="AZ127" s="227" t="str">
        <f t="shared" si="513"/>
        <v>25</v>
      </c>
      <c r="BA127" s="227" t="str">
        <f t="shared" si="513"/>
        <v>25</v>
      </c>
      <c r="BB127" s="227" t="str">
        <f t="shared" si="513"/>
        <v/>
      </c>
      <c r="BC127" s="227" t="str">
        <f t="shared" si="513"/>
        <v>70</v>
      </c>
      <c r="BD127" s="227" t="str">
        <f t="shared" si="513"/>
        <v/>
      </c>
      <c r="BE127" s="237" t="str">
        <f t="shared" si="513"/>
        <v>2</v>
      </c>
      <c r="BF127" s="227" t="str">
        <f t="shared" si="513"/>
        <v/>
      </c>
      <c r="BG127" s="227" t="str">
        <f t="shared" si="513"/>
        <v/>
      </c>
      <c r="BH127" s="227" t="str">
        <f t="shared" si="513"/>
        <v/>
      </c>
      <c r="BI127" s="227" t="str">
        <f t="shared" si="513"/>
        <v/>
      </c>
      <c r="BJ127" s="227" t="str">
        <f t="shared" si="513"/>
        <v/>
      </c>
      <c r="BK127" s="227" t="str">
        <f t="shared" si="513"/>
        <v/>
      </c>
      <c r="BL127" s="227" t="str">
        <f t="shared" si="513"/>
        <v/>
      </c>
      <c r="BM127" s="227" t="str">
        <f t="shared" si="513"/>
        <v/>
      </c>
      <c r="BN127" s="227" t="str">
        <f t="shared" si="513"/>
        <v/>
      </c>
      <c r="BO127" s="227" t="str">
        <f t="shared" si="513"/>
        <v/>
      </c>
      <c r="BP127" s="227" t="str">
        <f t="shared" si="513"/>
        <v/>
      </c>
      <c r="BQ127" s="227" t="str">
        <f t="shared" si="513"/>
        <v/>
      </c>
      <c r="BR127" s="227" t="str">
        <f t="shared" si="513"/>
        <v/>
      </c>
      <c r="BS127" s="238" t="str">
        <f t="shared" si="513"/>
        <v/>
      </c>
      <c r="BT127" s="239" t="str">
        <f>$AY127*Assembly!Y$4+$AZ127*Assembly!Y$5+$BA127*Assembly!Y$6+$BB127*Assembly!Y$7+$BC127*Assembly!Y$8+$BD127*Assembly!Y$9+$BE127*Assembly!Y$10+$BF127*Assembly!Y$11+$BG127*Assembly!Y$12+$BH127*Assembly!Y$13+$BI127*Assembly!Y$14+$BJ127*Assembly!Y$15+$BK127*Assembly!Y$16+$BL127*Assembly!Y$17+$BM127*Assembly!Y$18+$BN127*Assembly!Y$19+$BO127*Assembly!Y$20+$BP127*Assembly!Y$21+$BQ127*Assembly!Y$22+$BR127*Assembly!Y$23+$BS127*Assembly!Y$24</f>
        <v>783</v>
      </c>
      <c r="BU127" s="225" t="str">
        <f t="shared" si="8"/>
        <v>232</v>
      </c>
      <c r="BV127" s="225"/>
      <c r="BW127" s="225" t="str">
        <f>$AY127*Assembly!AC$4+$AZ127*Assembly!AC$5+$BA127*Assembly!AC$6+$BB127*Assembly!AC$7+$BC127*Assembly!AC$8+$BD127*Assembly!AC$9+$BE127*Assembly!AC$10+$BF127*Assembly!AC$11+$BG127*Assembly!AC$12+$BH127*Assembly!AC$13+$BI127*Assembly!AC$14+$BJ127*Assembly!AC$15+$BK127*Assembly!AC$16+$BL127*Assembly!AC$17+$BM127*Assembly!AC$18+$BN127*Assembly!AC$19+$BO127*Assembly!AC$20+$BP127*Assembly!AC$21+$BQ127*Assembly!AC$22+$BR127*Assembly!AC$23+$BS127*Assembly!AC$24</f>
        <v>2,930</v>
      </c>
      <c r="BX127" s="240" t="str">
        <f t="shared" si="9"/>
        <v>3.74</v>
      </c>
      <c r="BY127" s="241" t="str">
        <f t="shared" si="10"/>
        <v>868</v>
      </c>
      <c r="BZ127" s="242" t="str">
        <f t="shared" si="11"/>
        <v>12.6</v>
      </c>
      <c r="CA127" s="241" t="str">
        <f t="shared" si="12"/>
        <v>117</v>
      </c>
      <c r="CB127" s="225" t="str">
        <f>$AY127*Assembly!X$4+$AZ127*Assembly!X$5+$BA127*Assembly!X$6+$BB127*Assembly!X$7+$BC127*Assembly!X$8+$BD127*Assembly!X$9+$BE127*Assembly!X$10+$BF127*Assembly!X$11+$BG127*Assembly!X$12+$BH127*Assembly!X$13+$BI127*Assembly!X$14+$BJ127*Assembly!X$15+$BK127*Assembly!X$16+$BL127*Assembly!X$17+$BM127*Assembly!X$18+$BN127*Assembly!X$19+$BO127*Assembly!X$20+$BP127*Assembly!X$21+$BQ127*Assembly!X$22+$BR127*Assembly!X$23+$BS127*Assembly!X$24</f>
        <v>332</v>
      </c>
      <c r="CC127" s="225" t="str">
        <f t="shared" si="13"/>
        <v>51,644</v>
      </c>
      <c r="CD127" s="223" t="str">
        <f t="shared" si="14"/>
        <v>0.0516</v>
      </c>
      <c r="CE127" s="243" t="str">
        <f>$AY127*Assembly!AB$4+$AZ127*Assembly!AB$5+$BA127*Assembly!AB$6+$BB127*Assembly!AB$7+$BC127*Assembly!AB$8+$BD127*Assembly!AB$9+$BE127*Assembly!AB$10+$BF127*Assembly!AB$11+$BG127*Assembly!AB$12+$BH127*Assembly!AB$13+$BI127*Assembly!AB$14+$BJ127*Assembly!AB$15+$BK127*Assembly!AB$16+$BL127*Assembly!AB$17+$BM127*Assembly!AB$18+$BN127*Assembly!AB$19+$BO127*Assembly!AB$20+$BP127*Assembly!AB$21+$BQ127*Assembly!AB$22+$BR127*Assembly!AB$23+$BS127*Assembly!AB$24</f>
        <v>331</v>
      </c>
      <c r="CF127" s="256" t="str">
        <f>$AY127*Assembly!M$4+$AZ127*Assembly!M$5+$BA127*Assembly!M$6+$BB127*Assembly!M$7+$BC127*Assembly!M$8+$BD127*Assembly!M$9+$BE127*Assembly!M$10+$BF127*Assembly!M$11+$BG127*Assembly!M$12+$BH127*Assembly!M$13+$BI127*Assembly!M$14+$BJ127*Assembly!M$15+$BK127*Assembly!M$16+$BL127*Assembly!M$17+$BM127*Assembly!M$18+$BN127*Assembly!M$19+$BO127*Assembly!M$20+$BP127*Assembly!M$21+$BQ127*Assembly!M$22+$BR127*Assembly!M$23+$BS127*Assembly!M$24</f>
        <v>953</v>
      </c>
      <c r="CG127" s="256" t="str">
        <f>$AY127*Assembly!N$4+$AZ127*Assembly!N$5+$BA127*Assembly!N$6+$BB127*Assembly!N$7+$BC127*Assembly!N$8+$BD127*Assembly!N$9+$BE127*Assembly!N$10+$BF127*Assembly!N$11+$BG127*Assembly!N$12+$BH127*Assembly!N$13+$BI127*Assembly!N$14+$BJ127*Assembly!N$15+$BK127*Assembly!N$16+$BL127*Assembly!N$17+$BM127*Assembly!N$18+$BN127*Assembly!N$19+$BO127*Assembly!N$20+$BP127*Assembly!N$21+$BQ127*Assembly!N$22+$BR127*Assembly!N$23+$BS127*Assembly!N$24</f>
        <v>10</v>
      </c>
      <c r="CH127" s="256" t="str">
        <f>$AY127*Assembly!O$4+$AZ127*Assembly!O$5+$BA127*Assembly!O$6+$BB127*Assembly!O$7+$BC127*Assembly!O$8+$BD127*Assembly!O$9+$BE127*Assembly!O$10+$BF127*Assembly!O$11+$BG127*Assembly!O$12+$BH127*Assembly!O$13+$BI127*Assembly!O$14+$BJ127*Assembly!O$15+$BK127*Assembly!O$16+$BL127*Assembly!O$17+$BM127*Assembly!O$18+$BN127*Assembly!O$19+$BO127*Assembly!O$20+$BP127*Assembly!O$21+$BQ127*Assembly!O$22+$BR127*Assembly!O$23+$BS127*Assembly!O$24</f>
        <v>0</v>
      </c>
      <c r="CI127" s="254" t="str">
        <f>$AY127*Assembly!P$4+$AZ127*Assembly!P$5+$BA127*Assembly!P$6+$BB127*Assembly!P$7+$BC127*Assembly!P$8+$BD127*Assembly!P$9+$BE127*Assembly!P$10+$BF127*Assembly!P$11+$BG127*Assembly!P$12+$BH127*Assembly!P$13+$BI127*Assembly!P$14+$BJ127*Assembly!P$15+$BK127*Assembly!P$16+$BL127*Assembly!P$17+$BM127*Assembly!P$18+$BN127*Assembly!P$19+$BO127*Assembly!P$20+$BP127*Assembly!P$21+$BQ127*Assembly!P$22+$BR127*Assembly!P$23+$BS127*Assembly!P$24</f>
        <v>0</v>
      </c>
      <c r="CJ127" s="254" t="str">
        <f>$AY127*Assembly!Q$4+$AZ127*Assembly!Q$5+$BA127*Assembly!Q$6+$BB127*Assembly!Q$7+$BC127*Assembly!Q$8+$BD127*Assembly!Q$9+$BE127*Assembly!Q$10+$BF127*Assembly!Q$11+$BG127*Assembly!Q$12+$BH127*Assembly!Q$13+$BI127*Assembly!Q$14+$BJ127*Assembly!Q$15+$BK127*Assembly!Q$16+$BL127*Assembly!Q$17+$BM127*Assembly!Q$18+$BN127*Assembly!Q$19+$BO127*Assembly!Q$20+$BP127*Assembly!Q$21+$BQ127*Assembly!Q$22+$BR127*Assembly!Q$23+$BS127*Assembly!Q$24</f>
        <v>0</v>
      </c>
      <c r="CK127" s="256" t="str">
        <f>$AY127*Assembly!R$4+$AZ127*Assembly!R$5+$BA127*Assembly!R$6+$BB127*Assembly!R$7+$BC127*Assembly!R$8+$BD127*Assembly!R$9+$BE127*Assembly!R$10+$BF127*Assembly!R$11+$BG127*Assembly!R$12+$BH127*Assembly!R$13+$BI127*Assembly!R$14+$BJ127*Assembly!R$15+$BK127*Assembly!R$16+$BL127*Assembly!R$17+$BM127*Assembly!R$18+$BN127*Assembly!R$19+$BO127*Assembly!R$20+$BP127*Assembly!R$21+$BQ127*Assembly!R$22+$BR127*Assembly!R$23+$BS127*Assembly!R$24</f>
        <v>0</v>
      </c>
      <c r="CL127" s="254" t="str">
        <f>$AY127*Assembly!S$4+$AZ127*Assembly!S$5+$BA127*Assembly!S$6+$BB127*Assembly!S$7+$BC127*Assembly!S$8+$BD127*Assembly!S$9+$BE127*Assembly!S$10+$BF127*Assembly!S$11+$BG127*Assembly!S$12+$BH127*Assembly!S$13+$BI127*Assembly!S$14+$BJ127*Assembly!S$15+$BK127*Assembly!S$16+$BL127*Assembly!S$17+$BM127*Assembly!S$18+$BN127*Assembly!S$19+$BO127*Assembly!S$20+$BP127*Assembly!S$21+$BQ127*Assembly!S$22+$BR127*Assembly!S$23+$BS127*Assembly!S$24</f>
        <v>0</v>
      </c>
      <c r="CM127" s="254" t="str">
        <f>$AY127*Assembly!T$4+$AZ127*Assembly!T$5+$BA127*Assembly!T$6+$BB127*Assembly!T$7+$BC127*Assembly!T$8+$BD127*Assembly!T$9+$BE127*Assembly!T$10+$BF127*Assembly!T$11+$BG127*Assembly!T$12+$BH127*Assembly!T$13+$BI127*Assembly!T$14+$BJ127*Assembly!T$15+$BK127*Assembly!T$16+$BL127*Assembly!T$17+$BM127*Assembly!T$18+$BN127*Assembly!T$19+$BO127*Assembly!T$20+$BP127*Assembly!T$21+$BQ127*Assembly!T$22+$BR127*Assembly!T$23+$BS127*Assembly!T$24</f>
        <v>0</v>
      </c>
      <c r="CN127" s="254" t="str">
        <f>$AY127*Assembly!U$4+$AZ127*Assembly!U$5+$BA127*Assembly!U$6+$BB127*Assembly!U$7+$BC127*Assembly!U$8+$BD127*Assembly!U$9+$BE127*Assembly!U$10+$BF127*Assembly!U$11+$BG127*Assembly!U$12+$BH127*Assembly!U$13+$BI127*Assembly!U$14+$BJ127*Assembly!U$15+$BK127*Assembly!U$16+$BL127*Assembly!U$17+$BM127*Assembly!U$18+$BN127*Assembly!U$19+$BO127*Assembly!U$20+$BP127*Assembly!U$21+$BQ127*Assembly!U$22+$BR127*Assembly!U$23+$BS127*Assembly!U$24</f>
        <v>0</v>
      </c>
      <c r="CO127" s="256" t="str">
        <f>$AY127*Assembly!V$4+$AZ127*Assembly!V$5+$BA127*Assembly!V$6+$BB127*Assembly!V$7+$BC127*Assembly!V$8+$BD127*Assembly!V$9+$BE127*Assembly!V$10+$BF127*Assembly!V$11+$BG127*Assembly!V$12+$BH127*Assembly!V$13+$BI127*Assembly!V$14+$BJ127*Assembly!V$15+$BK127*Assembly!V$16+$BL127*Assembly!V$17+$BM127*Assembly!V$18+$BN127*Assembly!V$19+$BO127*Assembly!V$20+$BP127*Assembly!V$21+$BQ127*Assembly!V$22+$BR127*Assembly!V$23+$BS127*Assembly!V$24</f>
        <v>0</v>
      </c>
      <c r="CP127" s="256" t="str">
        <f>CF127*Refining!$F$3</f>
        <v>1,701</v>
      </c>
      <c r="CQ127" s="256" t="str">
        <f>CG127*Refining!$F$4</f>
        <v>31</v>
      </c>
      <c r="CR127" s="256" t="str">
        <f>CH127*Refining!$F$5</f>
        <v>0</v>
      </c>
      <c r="CS127" s="256" t="str">
        <f>CI127*Refining!$F$6</f>
        <v>0</v>
      </c>
      <c r="CT127" s="256" t="str">
        <f>CJ127*Refining!$F$7</f>
        <v>0</v>
      </c>
      <c r="CU127" s="256" t="str">
        <f>CK127*Refining!$F$8</f>
        <v>0</v>
      </c>
      <c r="CV127" s="256" t="str">
        <f>CL127*Refining!$F$9</f>
        <v>0</v>
      </c>
      <c r="CW127" s="256" t="str">
        <f>CM127*Refining!$F$10</f>
        <v>0</v>
      </c>
      <c r="CX127" s="256" t="str">
        <f>CN127*Refining!$F$11</f>
        <v>0</v>
      </c>
      <c r="CY127" s="256" t="str">
        <f>CO127*Refining!$F$12</f>
        <v>0</v>
      </c>
      <c r="CZ127" s="244" t="str">
        <f t="shared" ref="CZ127:DS127" si="514">IF(CF127 = 0, "", CF127)</f>
        <v>953</v>
      </c>
      <c r="DA127" s="245" t="str">
        <f t="shared" si="514"/>
        <v>10</v>
      </c>
      <c r="DB127" s="245" t="str">
        <f t="shared" si="514"/>
        <v/>
      </c>
      <c r="DC127" s="245" t="str">
        <f t="shared" si="514"/>
        <v/>
      </c>
      <c r="DD127" s="245" t="str">
        <f t="shared" si="514"/>
        <v/>
      </c>
      <c r="DE127" s="245" t="str">
        <f t="shared" si="514"/>
        <v/>
      </c>
      <c r="DF127" s="245" t="str">
        <f t="shared" si="514"/>
        <v/>
      </c>
      <c r="DG127" s="245" t="str">
        <f t="shared" si="514"/>
        <v/>
      </c>
      <c r="DH127" s="245" t="str">
        <f t="shared" si="514"/>
        <v/>
      </c>
      <c r="DI127" s="246" t="str">
        <f t="shared" si="514"/>
        <v/>
      </c>
      <c r="DJ127" s="244" t="str">
        <f t="shared" si="514"/>
        <v>1,701</v>
      </c>
      <c r="DK127" s="245" t="str">
        <f t="shared" si="514"/>
        <v>31</v>
      </c>
      <c r="DL127" s="245" t="str">
        <f t="shared" si="514"/>
        <v/>
      </c>
      <c r="DM127" s="245" t="str">
        <f t="shared" si="514"/>
        <v/>
      </c>
      <c r="DN127" s="259" t="str">
        <f t="shared" si="514"/>
        <v/>
      </c>
      <c r="DO127" s="245" t="str">
        <f t="shared" si="514"/>
        <v/>
      </c>
      <c r="DP127" s="245" t="str">
        <f t="shared" si="514"/>
        <v/>
      </c>
      <c r="DQ127" s="245" t="str">
        <f t="shared" si="514"/>
        <v/>
      </c>
      <c r="DR127" s="245" t="str">
        <f t="shared" si="514"/>
        <v/>
      </c>
      <c r="DS127" s="246" t="str">
        <f t="shared" si="514"/>
        <v/>
      </c>
      <c r="DT127" s="248" t="str">
        <f t="shared" si="16"/>
        <v>963</v>
      </c>
      <c r="DU127" s="249" t="str">
        <f t="shared" si="17"/>
        <v>1,732</v>
      </c>
      <c r="DV127" s="225" t="str">
        <f>CZ127*'Ores &amp; Ingots'!$C$3+DA127*'Ores &amp; Ingots'!$C$4+DB127*'Ores &amp; Ingots'!$C$5+DC127*'Ores &amp; Ingots'!$C$6+DD127*'Ores &amp; Ingots'!$C$7+DE127*'Ores &amp; Ingots'!$C$8+DF127*'Ores &amp; Ingots'!$C$9+DG127*'Ores &amp; Ingots'!$C$10+DH127*'Ores &amp; Ingots'!$C$11+DI127*'Ores &amp; Ingots'!$C$12</f>
        <v>122</v>
      </c>
      <c r="DW127" s="225" t="str">
        <f>DJ127*'Ores &amp; Ingots'!$B$3+DK127*'Ores &amp; Ingots'!$B$4+DL127*'Ores &amp; Ingots'!$B$5+DM127*'Ores &amp; Ingots'!$B$6+DN127*'Ores &amp; Ingots'!$B$7+DO127*'Ores &amp; Ingots'!$B$8+DP127*'Ores &amp; Ingots'!$B$9+DQ127*'Ores &amp; Ingots'!$B$10+DR127*'Ores &amp; Ingots'!$B$11+DS127*'Ores &amp; Ingots'!$B$12</f>
        <v>641</v>
      </c>
      <c r="DX127" s="249" t="str">
        <f>CZ127*Refining!$G$3+DA127*Refining!$G$4+DB127*Refining!$G$5+DC127*Refining!$G$6+DD127*Refining!$G$7+DE127*Refining!$G$8+DF127*Refining!$G$9+DG127*Refining!$G$10+DH127*Refining!$G$11+DI127*Refining!$G$12</f>
        <v>113</v>
      </c>
      <c r="DY127" s="249" t="str">
        <f t="shared" si="18"/>
        <v>17,655</v>
      </c>
      <c r="DZ127" s="250" t="str">
        <f t="shared" si="19"/>
        <v>0.0177</v>
      </c>
      <c r="EA127" s="248" t="str">
        <f t="shared" si="20"/>
        <v>470</v>
      </c>
      <c r="EB127" s="251" t="str">
        <f t="shared" ref="EB127:EC127" si="515">EA127/60</f>
        <v>7.8</v>
      </c>
      <c r="EC127" s="251" t="str">
        <f t="shared" si="515"/>
        <v>0.1</v>
      </c>
      <c r="ED127" s="248" t="str">
        <f t="shared" si="22"/>
        <v>69,299</v>
      </c>
      <c r="EE127" s="251" t="str">
        <f t="shared" ref="EE127:EF127" si="516">ED127/1000</f>
        <v>69.3</v>
      </c>
      <c r="EF127" s="252" t="str">
        <f t="shared" si="516"/>
        <v>0.07</v>
      </c>
      <c r="EG127" s="223" t="str">
        <f t="shared" si="24"/>
        <v>0.0693</v>
      </c>
      <c r="EH127" s="224" t="str">
        <f t="shared" si="25"/>
        <v>0:07:50</v>
      </c>
      <c r="EI127" s="225" t="s">
        <v>12</v>
      </c>
    </row>
    <row r="128">
      <c r="A128" s="33"/>
      <c r="B128" s="226" t="s">
        <v>1003</v>
      </c>
      <c r="C128" s="227" t="s">
        <v>885</v>
      </c>
      <c r="D128" s="227">
        <v>1.0</v>
      </c>
      <c r="E128" s="227">
        <v>1.0</v>
      </c>
      <c r="F128" s="227">
        <v>1.0</v>
      </c>
      <c r="G128" s="228" t="str">
        <f t="shared" si="5"/>
        <v>0.1</v>
      </c>
      <c r="H128" s="229">
        <v>10.0</v>
      </c>
      <c r="I128" s="229">
        <v>10.0</v>
      </c>
      <c r="J128" s="229" t="str">
        <f>H128/Main!$D$9</f>
        <v>10</v>
      </c>
      <c r="K128" s="229" t="str">
        <f>I128/Main!$D$10</f>
        <v>10</v>
      </c>
      <c r="L128" s="229" t="str">
        <f t="shared" si="6"/>
        <v>1</v>
      </c>
      <c r="M128" s="229">
        <v>1.0</v>
      </c>
      <c r="N128" s="231" t="s">
        <v>12</v>
      </c>
      <c r="O128" s="230"/>
      <c r="P128" s="230"/>
      <c r="Q128" s="231"/>
      <c r="R128" s="230"/>
      <c r="S128" s="232"/>
      <c r="T128" s="232"/>
      <c r="U128" s="230"/>
      <c r="V128" s="230"/>
      <c r="W128" s="232"/>
      <c r="X128" s="232"/>
      <c r="Y128" s="230"/>
      <c r="Z128" s="230"/>
      <c r="AA128" s="230"/>
      <c r="AB128" s="230"/>
      <c r="AC128" s="334"/>
      <c r="AD128" s="225">
        <v>0.0</v>
      </c>
      <c r="AE128" s="225">
        <v>4.0</v>
      </c>
      <c r="AF128" s="225">
        <v>0.0</v>
      </c>
      <c r="AG128" s="225">
        <v>0.0</v>
      </c>
      <c r="AH128" s="225">
        <v>4.0</v>
      </c>
      <c r="AI128" s="225">
        <v>0.0</v>
      </c>
      <c r="AJ128" s="309">
        <v>1.0</v>
      </c>
      <c r="AK128" s="225">
        <v>0.0</v>
      </c>
      <c r="AL128" s="225">
        <v>0.0</v>
      </c>
      <c r="AM128" s="225">
        <v>0.0</v>
      </c>
      <c r="AN128" s="225">
        <v>0.0</v>
      </c>
      <c r="AO128" s="225">
        <v>0.0</v>
      </c>
      <c r="AP128" s="225">
        <v>0.0</v>
      </c>
      <c r="AQ128" s="225">
        <v>0.0</v>
      </c>
      <c r="AR128" s="225">
        <v>0.0</v>
      </c>
      <c r="AS128" s="225">
        <v>0.0</v>
      </c>
      <c r="AT128" s="225">
        <v>0.0</v>
      </c>
      <c r="AU128" s="225">
        <v>0.0</v>
      </c>
      <c r="AV128" s="225">
        <v>0.0</v>
      </c>
      <c r="AW128" s="225">
        <v>0.0</v>
      </c>
      <c r="AX128" s="225">
        <v>0.0</v>
      </c>
      <c r="AY128" s="236" t="str">
        <f t="shared" ref="AY128:BS128" si="517">IF(AD128 = 0, "", AD128)</f>
        <v/>
      </c>
      <c r="AZ128" s="227" t="str">
        <f t="shared" si="517"/>
        <v>4</v>
      </c>
      <c r="BA128" s="227" t="str">
        <f t="shared" si="517"/>
        <v/>
      </c>
      <c r="BB128" s="227" t="str">
        <f t="shared" si="517"/>
        <v/>
      </c>
      <c r="BC128" s="227" t="str">
        <f t="shared" si="517"/>
        <v>4</v>
      </c>
      <c r="BD128" s="227" t="str">
        <f t="shared" si="517"/>
        <v/>
      </c>
      <c r="BE128" s="237" t="str">
        <f t="shared" si="517"/>
        <v>1</v>
      </c>
      <c r="BF128" s="227" t="str">
        <f t="shared" si="517"/>
        <v/>
      </c>
      <c r="BG128" s="227" t="str">
        <f t="shared" si="517"/>
        <v/>
      </c>
      <c r="BH128" s="227" t="str">
        <f t="shared" si="517"/>
        <v/>
      </c>
      <c r="BI128" s="227" t="str">
        <f t="shared" si="517"/>
        <v/>
      </c>
      <c r="BJ128" s="227" t="str">
        <f t="shared" si="517"/>
        <v/>
      </c>
      <c r="BK128" s="227" t="str">
        <f t="shared" si="517"/>
        <v/>
      </c>
      <c r="BL128" s="227" t="str">
        <f t="shared" si="517"/>
        <v/>
      </c>
      <c r="BM128" s="227" t="str">
        <f t="shared" si="517"/>
        <v/>
      </c>
      <c r="BN128" s="227" t="str">
        <f t="shared" si="517"/>
        <v/>
      </c>
      <c r="BO128" s="227" t="str">
        <f t="shared" si="517"/>
        <v/>
      </c>
      <c r="BP128" s="227" t="str">
        <f t="shared" si="517"/>
        <v/>
      </c>
      <c r="BQ128" s="227" t="str">
        <f t="shared" si="517"/>
        <v/>
      </c>
      <c r="BR128" s="227" t="str">
        <f t="shared" si="517"/>
        <v/>
      </c>
      <c r="BS128" s="238" t="str">
        <f t="shared" si="517"/>
        <v/>
      </c>
      <c r="BT128" s="239" t="str">
        <f>$AY128*Assembly!Y$4+$AZ128*Assembly!Y$5+$BA128*Assembly!Y$6+$BB128*Assembly!Y$7+$BC128*Assembly!Y$8+$BD128*Assembly!Y$9+$BE128*Assembly!Y$10+$BF128*Assembly!Y$11+$BG128*Assembly!Y$12+$BH128*Assembly!Y$13+$BI128*Assembly!Y$14+$BJ128*Assembly!Y$15+$BK128*Assembly!Y$16+$BL128*Assembly!Y$17+$BM128*Assembly!Y$18+$BN128*Assembly!Y$19+$BO128*Assembly!Y$20+$BP128*Assembly!Y$21+$BQ128*Assembly!Y$22+$BR128*Assembly!Y$23+$BS128*Assembly!Y$24</f>
        <v>68</v>
      </c>
      <c r="BU128" s="225" t="str">
        <f t="shared" si="8"/>
        <v>544</v>
      </c>
      <c r="BV128" s="225"/>
      <c r="BW128" s="225" t="str">
        <f>$AY128*Assembly!AC$4+$AZ128*Assembly!AC$5+$BA128*Assembly!AC$6+$BB128*Assembly!AC$7+$BC128*Assembly!AC$8+$BD128*Assembly!AC$9+$BE128*Assembly!AC$10+$BF128*Assembly!AC$11+$BG128*Assembly!AC$12+$BH128*Assembly!AC$13+$BI128*Assembly!AC$14+$BJ128*Assembly!AC$15+$BK128*Assembly!AC$16+$BL128*Assembly!AC$17+$BM128*Assembly!AC$18+$BN128*Assembly!AC$19+$BO128*Assembly!AC$20+$BP128*Assembly!AC$21+$BQ128*Assembly!AC$22+$BR128*Assembly!AC$23+$BS128*Assembly!AC$24</f>
        <v>220</v>
      </c>
      <c r="BX128" s="240" t="str">
        <f t="shared" si="9"/>
        <v>3.24</v>
      </c>
      <c r="BY128" s="241" t="str">
        <f t="shared" si="10"/>
        <v>1760</v>
      </c>
      <c r="BZ128" s="242" t="str">
        <f t="shared" si="11"/>
        <v>0.4</v>
      </c>
      <c r="CA128" s="241" t="str">
        <f t="shared" si="12"/>
        <v>22</v>
      </c>
      <c r="CB128" s="225" t="str">
        <f>$AY128*Assembly!X$4+$AZ128*Assembly!X$5+$BA128*Assembly!X$6+$BB128*Assembly!X$7+$BC128*Assembly!X$8+$BD128*Assembly!X$9+$BE128*Assembly!X$10+$BF128*Assembly!X$11+$BG128*Assembly!X$12+$BH128*Assembly!X$13+$BI128*Assembly!X$14+$BJ128*Assembly!X$15+$BK128*Assembly!X$16+$BL128*Assembly!X$17+$BM128*Assembly!X$18+$BN128*Assembly!X$19+$BO128*Assembly!X$20+$BP128*Assembly!X$21+$BQ128*Assembly!X$22+$BR128*Assembly!X$23+$BS128*Assembly!X$24</f>
        <v>21</v>
      </c>
      <c r="CC128" s="225" t="str">
        <f t="shared" si="13"/>
        <v>3,267</v>
      </c>
      <c r="CD128" s="223" t="str">
        <f t="shared" si="14"/>
        <v>0.0033</v>
      </c>
      <c r="CE128" s="243" t="str">
        <f>$AY128*Assembly!AB$4+$AZ128*Assembly!AB$5+$BA128*Assembly!AB$6+$BB128*Assembly!AB$7+$BC128*Assembly!AB$8+$BD128*Assembly!AB$9+$BE128*Assembly!AB$10+$BF128*Assembly!AB$11+$BG128*Assembly!AB$12+$BH128*Assembly!AB$13+$BI128*Assembly!AB$14+$BJ128*Assembly!AB$15+$BK128*Assembly!AB$16+$BL128*Assembly!AB$17+$BM128*Assembly!AB$18+$BN128*Assembly!AB$19+$BO128*Assembly!AB$20+$BP128*Assembly!AB$21+$BQ128*Assembly!AB$22+$BR128*Assembly!AB$23+$BS128*Assembly!AB$24</f>
        <v>36</v>
      </c>
      <c r="CF128" s="231" t="str">
        <f>$AY128*Assembly!M$4+$AZ128*Assembly!M$5+$BA128*Assembly!M$6+$BB128*Assembly!M$7+$BC128*Assembly!M$8+$BD128*Assembly!M$9+$BE128*Assembly!M$10+$BF128*Assembly!M$11+$BG128*Assembly!M$12+$BH128*Assembly!M$13+$BI128*Assembly!M$14+$BJ128*Assembly!M$15+$BK128*Assembly!M$16+$BL128*Assembly!M$17+$BM128*Assembly!M$18+$BN128*Assembly!M$19+$BO128*Assembly!M$20+$BP128*Assembly!M$21+$BQ128*Assembly!M$22+$BR128*Assembly!M$23+$BS128*Assembly!M$24</f>
        <v>74</v>
      </c>
      <c r="CG128" s="231" t="str">
        <f>$AY128*Assembly!N$4+$AZ128*Assembly!N$5+$BA128*Assembly!N$6+$BB128*Assembly!N$7+$BC128*Assembly!N$8+$BD128*Assembly!N$9+$BE128*Assembly!N$10+$BF128*Assembly!N$11+$BG128*Assembly!N$12+$BH128*Assembly!N$13+$BI128*Assembly!N$14+$BJ128*Assembly!N$15+$BK128*Assembly!N$16+$BL128*Assembly!N$17+$BM128*Assembly!N$18+$BN128*Assembly!N$19+$BO128*Assembly!N$20+$BP128*Assembly!N$21+$BQ128*Assembly!N$22+$BR128*Assembly!N$23+$BS128*Assembly!N$24</f>
        <v>5</v>
      </c>
      <c r="CH128" s="231" t="str">
        <f>$AY128*Assembly!O$4+$AZ128*Assembly!O$5+$BA128*Assembly!O$6+$BB128*Assembly!O$7+$BC128*Assembly!O$8+$BD128*Assembly!O$9+$BE128*Assembly!O$10+$BF128*Assembly!O$11+$BG128*Assembly!O$12+$BH128*Assembly!O$13+$BI128*Assembly!O$14+$BJ128*Assembly!O$15+$BK128*Assembly!O$16+$BL128*Assembly!O$17+$BM128*Assembly!O$18+$BN128*Assembly!O$19+$BO128*Assembly!O$20+$BP128*Assembly!O$21+$BQ128*Assembly!O$22+$BR128*Assembly!O$23+$BS128*Assembly!O$24</f>
        <v>0</v>
      </c>
      <c r="CI128" s="229" t="str">
        <f>$AY128*Assembly!P$4+$AZ128*Assembly!P$5+$BA128*Assembly!P$6+$BB128*Assembly!P$7+$BC128*Assembly!P$8+$BD128*Assembly!P$9+$BE128*Assembly!P$10+$BF128*Assembly!P$11+$BG128*Assembly!P$12+$BH128*Assembly!P$13+$BI128*Assembly!P$14+$BJ128*Assembly!P$15+$BK128*Assembly!P$16+$BL128*Assembly!P$17+$BM128*Assembly!P$18+$BN128*Assembly!P$19+$BO128*Assembly!P$20+$BP128*Assembly!P$21+$BQ128*Assembly!P$22+$BR128*Assembly!P$23+$BS128*Assembly!P$24</f>
        <v>0</v>
      </c>
      <c r="CJ128" s="229" t="str">
        <f>$AY128*Assembly!Q$4+$AZ128*Assembly!Q$5+$BA128*Assembly!Q$6+$BB128*Assembly!Q$7+$BC128*Assembly!Q$8+$BD128*Assembly!Q$9+$BE128*Assembly!Q$10+$BF128*Assembly!Q$11+$BG128*Assembly!Q$12+$BH128*Assembly!Q$13+$BI128*Assembly!Q$14+$BJ128*Assembly!Q$15+$BK128*Assembly!Q$16+$BL128*Assembly!Q$17+$BM128*Assembly!Q$18+$BN128*Assembly!Q$19+$BO128*Assembly!Q$20+$BP128*Assembly!Q$21+$BQ128*Assembly!Q$22+$BR128*Assembly!Q$23+$BS128*Assembly!Q$24</f>
        <v>0</v>
      </c>
      <c r="CK128" s="231" t="str">
        <f>$AY128*Assembly!R$4+$AZ128*Assembly!R$5+$BA128*Assembly!R$6+$BB128*Assembly!R$7+$BC128*Assembly!R$8+$BD128*Assembly!R$9+$BE128*Assembly!R$10+$BF128*Assembly!R$11+$BG128*Assembly!R$12+$BH128*Assembly!R$13+$BI128*Assembly!R$14+$BJ128*Assembly!R$15+$BK128*Assembly!R$16+$BL128*Assembly!R$17+$BM128*Assembly!R$18+$BN128*Assembly!R$19+$BO128*Assembly!R$20+$BP128*Assembly!R$21+$BQ128*Assembly!R$22+$BR128*Assembly!R$23+$BS128*Assembly!R$24</f>
        <v>0</v>
      </c>
      <c r="CL128" s="229" t="str">
        <f>$AY128*Assembly!S$4+$AZ128*Assembly!S$5+$BA128*Assembly!S$6+$BB128*Assembly!S$7+$BC128*Assembly!S$8+$BD128*Assembly!S$9+$BE128*Assembly!S$10+$BF128*Assembly!S$11+$BG128*Assembly!S$12+$BH128*Assembly!S$13+$BI128*Assembly!S$14+$BJ128*Assembly!S$15+$BK128*Assembly!S$16+$BL128*Assembly!S$17+$BM128*Assembly!S$18+$BN128*Assembly!S$19+$BO128*Assembly!S$20+$BP128*Assembly!S$21+$BQ128*Assembly!S$22+$BR128*Assembly!S$23+$BS128*Assembly!S$24</f>
        <v>0</v>
      </c>
      <c r="CM128" s="229" t="str">
        <f>$AY128*Assembly!T$4+$AZ128*Assembly!T$5+$BA128*Assembly!T$6+$BB128*Assembly!T$7+$BC128*Assembly!T$8+$BD128*Assembly!T$9+$BE128*Assembly!T$10+$BF128*Assembly!T$11+$BG128*Assembly!T$12+$BH128*Assembly!T$13+$BI128*Assembly!T$14+$BJ128*Assembly!T$15+$BK128*Assembly!T$16+$BL128*Assembly!T$17+$BM128*Assembly!T$18+$BN128*Assembly!T$19+$BO128*Assembly!T$20+$BP128*Assembly!T$21+$BQ128*Assembly!T$22+$BR128*Assembly!T$23+$BS128*Assembly!T$24</f>
        <v>0</v>
      </c>
      <c r="CN128" s="229" t="str">
        <f>$AY128*Assembly!U$4+$AZ128*Assembly!U$5+$BA128*Assembly!U$6+$BB128*Assembly!U$7+$BC128*Assembly!U$8+$BD128*Assembly!U$9+$BE128*Assembly!U$10+$BF128*Assembly!U$11+$BG128*Assembly!U$12+$BH128*Assembly!U$13+$BI128*Assembly!U$14+$BJ128*Assembly!U$15+$BK128*Assembly!U$16+$BL128*Assembly!U$17+$BM128*Assembly!U$18+$BN128*Assembly!U$19+$BO128*Assembly!U$20+$BP128*Assembly!U$21+$BQ128*Assembly!U$22+$BR128*Assembly!U$23+$BS128*Assembly!U$24</f>
        <v>0</v>
      </c>
      <c r="CO128" s="231" t="str">
        <f>$AY128*Assembly!V$4+$AZ128*Assembly!V$5+$BA128*Assembly!V$6+$BB128*Assembly!V$7+$BC128*Assembly!V$8+$BD128*Assembly!V$9+$BE128*Assembly!V$10+$BF128*Assembly!V$11+$BG128*Assembly!V$12+$BH128*Assembly!V$13+$BI128*Assembly!V$14+$BJ128*Assembly!V$15+$BK128*Assembly!V$16+$BL128*Assembly!V$17+$BM128*Assembly!V$18+$BN128*Assembly!V$19+$BO128*Assembly!V$20+$BP128*Assembly!V$21+$BQ128*Assembly!V$22+$BR128*Assembly!V$23+$BS128*Assembly!V$24</f>
        <v>0</v>
      </c>
      <c r="CP128" s="231" t="str">
        <f>CF128*Refining!$F$3</f>
        <v>132</v>
      </c>
      <c r="CQ128" s="231" t="str">
        <f>CG128*Refining!$F$4</f>
        <v>16</v>
      </c>
      <c r="CR128" s="231" t="str">
        <f>CH128*Refining!$F$5</f>
        <v>0</v>
      </c>
      <c r="CS128" s="231" t="str">
        <f>CI128*Refining!$F$6</f>
        <v>0</v>
      </c>
      <c r="CT128" s="231" t="str">
        <f>CJ128*Refining!$F$7</f>
        <v>0</v>
      </c>
      <c r="CU128" s="231" t="str">
        <f>CK128*Refining!$F$8</f>
        <v>0</v>
      </c>
      <c r="CV128" s="231" t="str">
        <f>CL128*Refining!$F$9</f>
        <v>0</v>
      </c>
      <c r="CW128" s="231" t="str">
        <f>CM128*Refining!$F$10</f>
        <v>0</v>
      </c>
      <c r="CX128" s="231" t="str">
        <f>CN128*Refining!$F$11</f>
        <v>0</v>
      </c>
      <c r="CY128" s="231" t="str">
        <f>CO128*Refining!$F$12</f>
        <v>0</v>
      </c>
      <c r="CZ128" s="244" t="str">
        <f t="shared" ref="CZ128:DS128" si="518">IF(CF128 = 0, "", CF128)</f>
        <v>74</v>
      </c>
      <c r="DA128" s="245" t="str">
        <f t="shared" si="518"/>
        <v>5</v>
      </c>
      <c r="DB128" s="245" t="str">
        <f t="shared" si="518"/>
        <v/>
      </c>
      <c r="DC128" s="245" t="str">
        <f t="shared" si="518"/>
        <v/>
      </c>
      <c r="DD128" s="245" t="str">
        <f t="shared" si="518"/>
        <v/>
      </c>
      <c r="DE128" s="245" t="str">
        <f t="shared" si="518"/>
        <v/>
      </c>
      <c r="DF128" s="245" t="str">
        <f t="shared" si="518"/>
        <v/>
      </c>
      <c r="DG128" s="245" t="str">
        <f t="shared" si="518"/>
        <v/>
      </c>
      <c r="DH128" s="245" t="str">
        <f t="shared" si="518"/>
        <v/>
      </c>
      <c r="DI128" s="246" t="str">
        <f t="shared" si="518"/>
        <v/>
      </c>
      <c r="DJ128" s="244" t="str">
        <f t="shared" si="518"/>
        <v>132</v>
      </c>
      <c r="DK128" s="245" t="str">
        <f t="shared" si="518"/>
        <v>16</v>
      </c>
      <c r="DL128" s="245" t="str">
        <f t="shared" si="518"/>
        <v/>
      </c>
      <c r="DM128" s="245" t="str">
        <f t="shared" si="518"/>
        <v/>
      </c>
      <c r="DN128" s="259" t="str">
        <f t="shared" si="518"/>
        <v/>
      </c>
      <c r="DO128" s="245" t="str">
        <f t="shared" si="518"/>
        <v/>
      </c>
      <c r="DP128" s="245" t="str">
        <f t="shared" si="518"/>
        <v/>
      </c>
      <c r="DQ128" s="245" t="str">
        <f t="shared" si="518"/>
        <v/>
      </c>
      <c r="DR128" s="245" t="str">
        <f t="shared" si="518"/>
        <v/>
      </c>
      <c r="DS128" s="246" t="str">
        <f t="shared" si="518"/>
        <v/>
      </c>
      <c r="DT128" s="248" t="str">
        <f t="shared" si="16"/>
        <v>79</v>
      </c>
      <c r="DU128" s="249" t="str">
        <f t="shared" si="17"/>
        <v>148</v>
      </c>
      <c r="DV128" s="225" t="str">
        <f>CZ128*'Ores &amp; Ingots'!$C$3+DA128*'Ores &amp; Ingots'!$C$4+DB128*'Ores &amp; Ingots'!$C$5+DC128*'Ores &amp; Ingots'!$C$6+DD128*'Ores &amp; Ingots'!$C$7+DE128*'Ores &amp; Ingots'!$C$8+DF128*'Ores &amp; Ingots'!$C$9+DG128*'Ores &amp; Ingots'!$C$10+DH128*'Ores &amp; Ingots'!$C$11+DI128*'Ores &amp; Ingots'!$C$12</f>
        <v>10</v>
      </c>
      <c r="DW128" s="225" t="str">
        <f>DJ128*'Ores &amp; Ingots'!$B$3+DK128*'Ores &amp; Ingots'!$B$4+DL128*'Ores &amp; Ingots'!$B$5+DM128*'Ores &amp; Ingots'!$B$6+DN128*'Ores &amp; Ingots'!$B$7+DO128*'Ores &amp; Ingots'!$B$8+DP128*'Ores &amp; Ingots'!$B$9+DQ128*'Ores &amp; Ingots'!$B$10+DR128*'Ores &amp; Ingots'!$B$11+DS128*'Ores &amp; Ingots'!$B$12</f>
        <v>55</v>
      </c>
      <c r="DX128" s="249" t="str">
        <f>CZ128*Refining!$G$3+DA128*Refining!$G$4+DB128*Refining!$G$5+DC128*Refining!$G$6+DD128*Refining!$G$7+DE128*Refining!$G$8+DF128*Refining!$G$9+DG128*Refining!$G$10+DH128*Refining!$G$11+DI128*Refining!$G$12</f>
        <v>29</v>
      </c>
      <c r="DY128" s="249" t="str">
        <f t="shared" si="18"/>
        <v>4,530</v>
      </c>
      <c r="DZ128" s="250" t="str">
        <f t="shared" si="19"/>
        <v>0.0045</v>
      </c>
      <c r="EA128" s="248" t="str">
        <f t="shared" si="20"/>
        <v>60</v>
      </c>
      <c r="EB128" s="251" t="str">
        <f t="shared" ref="EB128:EC128" si="519">EA128/60</f>
        <v>1.0</v>
      </c>
      <c r="EC128" s="251" t="str">
        <f t="shared" si="519"/>
        <v>0.0</v>
      </c>
      <c r="ED128" s="248" t="str">
        <f t="shared" si="22"/>
        <v>7,797</v>
      </c>
      <c r="EE128" s="251" t="str">
        <f t="shared" ref="EE128:EF128" si="520">ED128/1000</f>
        <v>7.8</v>
      </c>
      <c r="EF128" s="252" t="str">
        <f t="shared" si="520"/>
        <v>0.01</v>
      </c>
      <c r="EG128" s="223" t="str">
        <f t="shared" si="24"/>
        <v>0.0078</v>
      </c>
      <c r="EH128" s="224" t="str">
        <f t="shared" si="25"/>
        <v>0:01:00</v>
      </c>
      <c r="EI128" s="225" t="s">
        <v>12</v>
      </c>
    </row>
    <row r="129">
      <c r="A129" s="33"/>
      <c r="B129" s="226" t="s">
        <v>1004</v>
      </c>
      <c r="C129" s="227" t="s">
        <v>886</v>
      </c>
      <c r="D129" s="227">
        <v>1.0</v>
      </c>
      <c r="E129" s="227">
        <v>1.0</v>
      </c>
      <c r="F129" s="227">
        <v>1.0</v>
      </c>
      <c r="G129" s="253" t="str">
        <f t="shared" si="5"/>
        <v>15.6</v>
      </c>
      <c r="H129" s="254">
        <v>7.0</v>
      </c>
      <c r="I129" s="254">
        <v>7.0</v>
      </c>
      <c r="J129" s="254" t="str">
        <f>H129/Main!$D$9</f>
        <v>7</v>
      </c>
      <c r="K129" s="254" t="str">
        <f>I129/Main!$D$10</f>
        <v>7</v>
      </c>
      <c r="L129" s="254" t="str">
        <f t="shared" si="6"/>
        <v>1</v>
      </c>
      <c r="M129" s="254">
        <v>1.0</v>
      </c>
      <c r="N129" s="256" t="s">
        <v>12</v>
      </c>
      <c r="O129" s="255"/>
      <c r="P129" s="255"/>
      <c r="Q129" s="256"/>
      <c r="R129" s="255"/>
      <c r="S129" s="257"/>
      <c r="T129" s="257"/>
      <c r="U129" s="255"/>
      <c r="V129" s="255"/>
      <c r="W129" s="257"/>
      <c r="X129" s="257"/>
      <c r="Y129" s="255"/>
      <c r="Z129" s="255"/>
      <c r="AA129" s="255"/>
      <c r="AB129" s="255"/>
      <c r="AC129" s="335" t="s">
        <v>913</v>
      </c>
      <c r="AD129" s="225">
        <v>14.0</v>
      </c>
      <c r="AE129" s="225">
        <v>0.0</v>
      </c>
      <c r="AF129" s="225">
        <v>12.0</v>
      </c>
      <c r="AG129" s="225">
        <v>0.0</v>
      </c>
      <c r="AH129" s="225">
        <v>40.0</v>
      </c>
      <c r="AI129" s="225">
        <v>0.0</v>
      </c>
      <c r="AJ129" s="309">
        <v>6.0</v>
      </c>
      <c r="AK129" s="225">
        <v>0.0</v>
      </c>
      <c r="AL129" s="225">
        <v>0.0</v>
      </c>
      <c r="AM129" s="225">
        <v>0.0</v>
      </c>
      <c r="AN129" s="225">
        <v>0.0</v>
      </c>
      <c r="AO129" s="225">
        <v>0.0</v>
      </c>
      <c r="AP129" s="225">
        <v>0.0</v>
      </c>
      <c r="AQ129" s="225">
        <v>0.0</v>
      </c>
      <c r="AR129" s="225">
        <v>0.0</v>
      </c>
      <c r="AS129" s="225">
        <v>0.0</v>
      </c>
      <c r="AT129" s="225">
        <v>0.0</v>
      </c>
      <c r="AU129" s="225">
        <v>0.0</v>
      </c>
      <c r="AV129" s="225">
        <v>0.0</v>
      </c>
      <c r="AW129" s="225">
        <v>0.0</v>
      </c>
      <c r="AX129" s="225">
        <v>0.0</v>
      </c>
      <c r="AY129" s="236" t="str">
        <f t="shared" ref="AY129:BS129" si="521">IF(AD129 = 0, "", AD129)</f>
        <v>14</v>
      </c>
      <c r="AZ129" s="227" t="str">
        <f t="shared" si="521"/>
        <v/>
      </c>
      <c r="BA129" s="227" t="str">
        <f t="shared" si="521"/>
        <v>12</v>
      </c>
      <c r="BB129" s="227" t="str">
        <f t="shared" si="521"/>
        <v/>
      </c>
      <c r="BC129" s="227" t="str">
        <f t="shared" si="521"/>
        <v>40</v>
      </c>
      <c r="BD129" s="227" t="str">
        <f t="shared" si="521"/>
        <v/>
      </c>
      <c r="BE129" s="237" t="str">
        <f t="shared" si="521"/>
        <v>6</v>
      </c>
      <c r="BF129" s="227" t="str">
        <f t="shared" si="521"/>
        <v/>
      </c>
      <c r="BG129" s="227" t="str">
        <f t="shared" si="521"/>
        <v/>
      </c>
      <c r="BH129" s="227" t="str">
        <f t="shared" si="521"/>
        <v/>
      </c>
      <c r="BI129" s="227" t="str">
        <f t="shared" si="521"/>
        <v/>
      </c>
      <c r="BJ129" s="227" t="str">
        <f t="shared" si="521"/>
        <v/>
      </c>
      <c r="BK129" s="227" t="str">
        <f t="shared" si="521"/>
        <v/>
      </c>
      <c r="BL129" s="227" t="str">
        <f t="shared" si="521"/>
        <v/>
      </c>
      <c r="BM129" s="227" t="str">
        <f t="shared" si="521"/>
        <v/>
      </c>
      <c r="BN129" s="227" t="str">
        <f t="shared" si="521"/>
        <v/>
      </c>
      <c r="BO129" s="227" t="str">
        <f t="shared" si="521"/>
        <v/>
      </c>
      <c r="BP129" s="227" t="str">
        <f t="shared" si="521"/>
        <v/>
      </c>
      <c r="BQ129" s="227" t="str">
        <f t="shared" si="521"/>
        <v/>
      </c>
      <c r="BR129" s="227" t="str">
        <f t="shared" si="521"/>
        <v/>
      </c>
      <c r="BS129" s="238" t="str">
        <f t="shared" si="521"/>
        <v/>
      </c>
      <c r="BT129" s="239" t="str">
        <f>$AY129*Assembly!Y$4+$AZ129*Assembly!Y$5+$BA129*Assembly!Y$6+$BB129*Assembly!Y$7+$BC129*Assembly!Y$8+$BD129*Assembly!Y$9+$BE129*Assembly!Y$10+$BF129*Assembly!Y$11+$BG129*Assembly!Y$12+$BH129*Assembly!Y$13+$BI129*Assembly!Y$14+$BJ129*Assembly!Y$15+$BK129*Assembly!Y$16+$BL129*Assembly!Y$17+$BM129*Assembly!Y$18+$BN129*Assembly!Y$19+$BO129*Assembly!Y$20+$BP129*Assembly!Y$21+$BQ129*Assembly!Y$22+$BR129*Assembly!Y$23+$BS129*Assembly!Y$24</f>
        <v>792</v>
      </c>
      <c r="BU129" s="225" t="str">
        <f t="shared" si="8"/>
        <v>51</v>
      </c>
      <c r="BV129" s="225"/>
      <c r="BW129" s="225" t="str">
        <f>$AY129*Assembly!AC$4+$AZ129*Assembly!AC$5+$BA129*Assembly!AC$6+$BB129*Assembly!AC$7+$BC129*Assembly!AC$8+$BD129*Assembly!AC$9+$BE129*Assembly!AC$10+$BF129*Assembly!AC$11+$BG129*Assembly!AC$12+$BH129*Assembly!AC$13+$BI129*Assembly!AC$14+$BJ129*Assembly!AC$15+$BK129*Assembly!AC$16+$BL129*Assembly!AC$17+$BM129*Assembly!AC$18+$BN129*Assembly!AC$19+$BO129*Assembly!AC$20+$BP129*Assembly!AC$21+$BQ129*Assembly!AC$22+$BR129*Assembly!AC$23+$BS129*Assembly!AC$24</f>
        <v>3,020</v>
      </c>
      <c r="BX129" s="240" t="str">
        <f t="shared" si="9"/>
        <v>3.81</v>
      </c>
      <c r="BY129" s="241" t="str">
        <f t="shared" si="10"/>
        <v>193</v>
      </c>
      <c r="BZ129" s="242" t="str">
        <f t="shared" si="11"/>
        <v>59.6</v>
      </c>
      <c r="CA129" s="241" t="str">
        <f t="shared" si="12"/>
        <v>431</v>
      </c>
      <c r="CB129" s="225" t="str">
        <f>$AY129*Assembly!X$4+$AZ129*Assembly!X$5+$BA129*Assembly!X$6+$BB129*Assembly!X$7+$BC129*Assembly!X$8+$BD129*Assembly!X$9+$BE129*Assembly!X$10+$BF129*Assembly!X$11+$BG129*Assembly!X$12+$BH129*Assembly!X$13+$BI129*Assembly!X$14+$BJ129*Assembly!X$15+$BK129*Assembly!X$16+$BL129*Assembly!X$17+$BM129*Assembly!X$18+$BN129*Assembly!X$19+$BO129*Assembly!X$20+$BP129*Assembly!X$21+$BQ129*Assembly!X$22+$BR129*Assembly!X$23+$BS129*Assembly!X$24</f>
        <v>192</v>
      </c>
      <c r="CC129" s="225" t="str">
        <f t="shared" si="13"/>
        <v>29,867</v>
      </c>
      <c r="CD129" s="223" t="str">
        <f t="shared" si="14"/>
        <v>0.0299</v>
      </c>
      <c r="CE129" s="243" t="str">
        <f>$AY129*Assembly!AB$4+$AZ129*Assembly!AB$5+$BA129*Assembly!AB$6+$BB129*Assembly!AB$7+$BC129*Assembly!AB$8+$BD129*Assembly!AB$9+$BE129*Assembly!AB$10+$BF129*Assembly!AB$11+$BG129*Assembly!AB$12+$BH129*Assembly!AB$13+$BI129*Assembly!AB$14+$BJ129*Assembly!AB$15+$BK129*Assembly!AB$16+$BL129*Assembly!AB$17+$BM129*Assembly!AB$18+$BN129*Assembly!AB$19+$BO129*Assembly!AB$20+$BP129*Assembly!AB$21+$BQ129*Assembly!AB$22+$BR129*Assembly!AB$23+$BS129*Assembly!AB$24</f>
        <v>194</v>
      </c>
      <c r="CF129" s="256" t="str">
        <f>$AY129*Assembly!M$4+$AZ129*Assembly!M$5+$BA129*Assembly!M$6+$BB129*Assembly!M$7+$BC129*Assembly!M$8+$BD129*Assembly!M$9+$BE129*Assembly!M$10+$BF129*Assembly!M$11+$BG129*Assembly!M$12+$BH129*Assembly!M$13+$BI129*Assembly!M$14+$BJ129*Assembly!M$15+$BK129*Assembly!M$16+$BL129*Assembly!M$17+$BM129*Assembly!M$18+$BN129*Assembly!M$19+$BO129*Assembly!M$20+$BP129*Assembly!M$21+$BQ129*Assembly!M$22+$BR129*Assembly!M$23+$BS129*Assembly!M$24</f>
        <v>874</v>
      </c>
      <c r="CG129" s="256" t="str">
        <f>$AY129*Assembly!N$4+$AZ129*Assembly!N$5+$BA129*Assembly!N$6+$BB129*Assembly!N$7+$BC129*Assembly!N$8+$BD129*Assembly!N$9+$BE129*Assembly!N$10+$BF129*Assembly!N$11+$BG129*Assembly!N$12+$BH129*Assembly!N$13+$BI129*Assembly!N$14+$BJ129*Assembly!N$15+$BK129*Assembly!N$16+$BL129*Assembly!N$17+$BM129*Assembly!N$18+$BN129*Assembly!N$19+$BO129*Assembly!N$20+$BP129*Assembly!N$21+$BQ129*Assembly!N$22+$BR129*Assembly!N$23+$BS129*Assembly!N$24</f>
        <v>30</v>
      </c>
      <c r="CH129" s="256" t="str">
        <f>$AY129*Assembly!O$4+$AZ129*Assembly!O$5+$BA129*Assembly!O$6+$BB129*Assembly!O$7+$BC129*Assembly!O$8+$BD129*Assembly!O$9+$BE129*Assembly!O$10+$BF129*Assembly!O$11+$BG129*Assembly!O$12+$BH129*Assembly!O$13+$BI129*Assembly!O$14+$BJ129*Assembly!O$15+$BK129*Assembly!O$16+$BL129*Assembly!O$17+$BM129*Assembly!O$18+$BN129*Assembly!O$19+$BO129*Assembly!O$20+$BP129*Assembly!O$21+$BQ129*Assembly!O$22+$BR129*Assembly!O$23+$BS129*Assembly!O$24</f>
        <v>0</v>
      </c>
      <c r="CI129" s="254" t="str">
        <f>$AY129*Assembly!P$4+$AZ129*Assembly!P$5+$BA129*Assembly!P$6+$BB129*Assembly!P$7+$BC129*Assembly!P$8+$BD129*Assembly!P$9+$BE129*Assembly!P$10+$BF129*Assembly!P$11+$BG129*Assembly!P$12+$BH129*Assembly!P$13+$BI129*Assembly!P$14+$BJ129*Assembly!P$15+$BK129*Assembly!P$16+$BL129*Assembly!P$17+$BM129*Assembly!P$18+$BN129*Assembly!P$19+$BO129*Assembly!P$20+$BP129*Assembly!P$21+$BQ129*Assembly!P$22+$BR129*Assembly!P$23+$BS129*Assembly!P$24</f>
        <v>0</v>
      </c>
      <c r="CJ129" s="254" t="str">
        <f>$AY129*Assembly!Q$4+$AZ129*Assembly!Q$5+$BA129*Assembly!Q$6+$BB129*Assembly!Q$7+$BC129*Assembly!Q$8+$BD129*Assembly!Q$9+$BE129*Assembly!Q$10+$BF129*Assembly!Q$11+$BG129*Assembly!Q$12+$BH129*Assembly!Q$13+$BI129*Assembly!Q$14+$BJ129*Assembly!Q$15+$BK129*Assembly!Q$16+$BL129*Assembly!Q$17+$BM129*Assembly!Q$18+$BN129*Assembly!Q$19+$BO129*Assembly!Q$20+$BP129*Assembly!Q$21+$BQ129*Assembly!Q$22+$BR129*Assembly!Q$23+$BS129*Assembly!Q$24</f>
        <v>0</v>
      </c>
      <c r="CK129" s="256" t="str">
        <f>$AY129*Assembly!R$4+$AZ129*Assembly!R$5+$BA129*Assembly!R$6+$BB129*Assembly!R$7+$BC129*Assembly!R$8+$BD129*Assembly!R$9+$BE129*Assembly!R$10+$BF129*Assembly!R$11+$BG129*Assembly!R$12+$BH129*Assembly!R$13+$BI129*Assembly!R$14+$BJ129*Assembly!R$15+$BK129*Assembly!R$16+$BL129*Assembly!R$17+$BM129*Assembly!R$18+$BN129*Assembly!R$19+$BO129*Assembly!R$20+$BP129*Assembly!R$21+$BQ129*Assembly!R$22+$BR129*Assembly!R$23+$BS129*Assembly!R$24</f>
        <v>0</v>
      </c>
      <c r="CL129" s="254" t="str">
        <f>$AY129*Assembly!S$4+$AZ129*Assembly!S$5+$BA129*Assembly!S$6+$BB129*Assembly!S$7+$BC129*Assembly!S$8+$BD129*Assembly!S$9+$BE129*Assembly!S$10+$BF129*Assembly!S$11+$BG129*Assembly!S$12+$BH129*Assembly!S$13+$BI129*Assembly!S$14+$BJ129*Assembly!S$15+$BK129*Assembly!S$16+$BL129*Assembly!S$17+$BM129*Assembly!S$18+$BN129*Assembly!S$19+$BO129*Assembly!S$20+$BP129*Assembly!S$21+$BQ129*Assembly!S$22+$BR129*Assembly!S$23+$BS129*Assembly!S$24</f>
        <v>0</v>
      </c>
      <c r="CM129" s="254" t="str">
        <f>$AY129*Assembly!T$4+$AZ129*Assembly!T$5+$BA129*Assembly!T$6+$BB129*Assembly!T$7+$BC129*Assembly!T$8+$BD129*Assembly!T$9+$BE129*Assembly!T$10+$BF129*Assembly!T$11+$BG129*Assembly!T$12+$BH129*Assembly!T$13+$BI129*Assembly!T$14+$BJ129*Assembly!T$15+$BK129*Assembly!T$16+$BL129*Assembly!T$17+$BM129*Assembly!T$18+$BN129*Assembly!T$19+$BO129*Assembly!T$20+$BP129*Assembly!T$21+$BQ129*Assembly!T$22+$BR129*Assembly!T$23+$BS129*Assembly!T$24</f>
        <v>0</v>
      </c>
      <c r="CN129" s="254" t="str">
        <f>$AY129*Assembly!U$4+$AZ129*Assembly!U$5+$BA129*Assembly!U$6+$BB129*Assembly!U$7+$BC129*Assembly!U$8+$BD129*Assembly!U$9+$BE129*Assembly!U$10+$BF129*Assembly!U$11+$BG129*Assembly!U$12+$BH129*Assembly!U$13+$BI129*Assembly!U$14+$BJ129*Assembly!U$15+$BK129*Assembly!U$16+$BL129*Assembly!U$17+$BM129*Assembly!U$18+$BN129*Assembly!U$19+$BO129*Assembly!U$20+$BP129*Assembly!U$21+$BQ129*Assembly!U$22+$BR129*Assembly!U$23+$BS129*Assembly!U$24</f>
        <v>0</v>
      </c>
      <c r="CO129" s="256" t="str">
        <f>$AY129*Assembly!V$4+$AZ129*Assembly!V$5+$BA129*Assembly!V$6+$BB129*Assembly!V$7+$BC129*Assembly!V$8+$BD129*Assembly!V$9+$BE129*Assembly!V$10+$BF129*Assembly!V$11+$BG129*Assembly!V$12+$BH129*Assembly!V$13+$BI129*Assembly!V$14+$BJ129*Assembly!V$15+$BK129*Assembly!V$16+$BL129*Assembly!V$17+$BM129*Assembly!V$18+$BN129*Assembly!V$19+$BO129*Assembly!V$20+$BP129*Assembly!V$21+$BQ129*Assembly!V$22+$BR129*Assembly!V$23+$BS129*Assembly!V$24</f>
        <v>0</v>
      </c>
      <c r="CP129" s="256" t="str">
        <f>CF129*Refining!$F$3</f>
        <v>1,561</v>
      </c>
      <c r="CQ129" s="256" t="str">
        <f>CG129*Refining!$F$4</f>
        <v>94</v>
      </c>
      <c r="CR129" s="256" t="str">
        <f>CH129*Refining!$F$5</f>
        <v>0</v>
      </c>
      <c r="CS129" s="256" t="str">
        <f>CI129*Refining!$F$6</f>
        <v>0</v>
      </c>
      <c r="CT129" s="256" t="str">
        <f>CJ129*Refining!$F$7</f>
        <v>0</v>
      </c>
      <c r="CU129" s="256" t="str">
        <f>CK129*Refining!$F$8</f>
        <v>0</v>
      </c>
      <c r="CV129" s="256" t="str">
        <f>CL129*Refining!$F$9</f>
        <v>0</v>
      </c>
      <c r="CW129" s="256" t="str">
        <f>CM129*Refining!$F$10</f>
        <v>0</v>
      </c>
      <c r="CX129" s="256" t="str">
        <f>CN129*Refining!$F$11</f>
        <v>0</v>
      </c>
      <c r="CY129" s="256" t="str">
        <f>CO129*Refining!$F$12</f>
        <v>0</v>
      </c>
      <c r="CZ129" s="244" t="str">
        <f t="shared" ref="CZ129:DS129" si="522">IF(CF129 = 0, "", CF129)</f>
        <v>874</v>
      </c>
      <c r="DA129" s="245" t="str">
        <f t="shared" si="522"/>
        <v>30</v>
      </c>
      <c r="DB129" s="245" t="str">
        <f t="shared" si="522"/>
        <v/>
      </c>
      <c r="DC129" s="245" t="str">
        <f t="shared" si="522"/>
        <v/>
      </c>
      <c r="DD129" s="245" t="str">
        <f t="shared" si="522"/>
        <v/>
      </c>
      <c r="DE129" s="245" t="str">
        <f t="shared" si="522"/>
        <v/>
      </c>
      <c r="DF129" s="245" t="str">
        <f t="shared" si="522"/>
        <v/>
      </c>
      <c r="DG129" s="245" t="str">
        <f t="shared" si="522"/>
        <v/>
      </c>
      <c r="DH129" s="245" t="str">
        <f t="shared" si="522"/>
        <v/>
      </c>
      <c r="DI129" s="246" t="str">
        <f t="shared" si="522"/>
        <v/>
      </c>
      <c r="DJ129" s="244" t="str">
        <f t="shared" si="522"/>
        <v>1,561</v>
      </c>
      <c r="DK129" s="245" t="str">
        <f t="shared" si="522"/>
        <v>94</v>
      </c>
      <c r="DL129" s="245" t="str">
        <f t="shared" si="522"/>
        <v/>
      </c>
      <c r="DM129" s="245" t="str">
        <f t="shared" si="522"/>
        <v/>
      </c>
      <c r="DN129" s="259" t="str">
        <f t="shared" si="522"/>
        <v/>
      </c>
      <c r="DO129" s="245" t="str">
        <f t="shared" si="522"/>
        <v/>
      </c>
      <c r="DP129" s="245" t="str">
        <f t="shared" si="522"/>
        <v/>
      </c>
      <c r="DQ129" s="245" t="str">
        <f t="shared" si="522"/>
        <v/>
      </c>
      <c r="DR129" s="245" t="str">
        <f t="shared" si="522"/>
        <v/>
      </c>
      <c r="DS129" s="246" t="str">
        <f t="shared" si="522"/>
        <v/>
      </c>
      <c r="DT129" s="248" t="str">
        <f t="shared" si="16"/>
        <v>904</v>
      </c>
      <c r="DU129" s="249" t="str">
        <f t="shared" si="17"/>
        <v>1,654</v>
      </c>
      <c r="DV129" s="225" t="str">
        <f>CZ129*'Ores &amp; Ingots'!$C$3+DA129*'Ores &amp; Ingots'!$C$4+DB129*'Ores &amp; Ingots'!$C$5+DC129*'Ores &amp; Ingots'!$C$6+DD129*'Ores &amp; Ingots'!$C$7+DE129*'Ores &amp; Ingots'!$C$8+DF129*'Ores &amp; Ingots'!$C$9+DG129*'Ores &amp; Ingots'!$C$10+DH129*'Ores &amp; Ingots'!$C$11+DI129*'Ores &amp; Ingots'!$C$12</f>
        <v>114</v>
      </c>
      <c r="DW129" s="225" t="str">
        <f>DJ129*'Ores &amp; Ingots'!$B$3+DK129*'Ores &amp; Ingots'!$B$4+DL129*'Ores &amp; Ingots'!$B$5+DM129*'Ores &amp; Ingots'!$B$6+DN129*'Ores &amp; Ingots'!$B$7+DO129*'Ores &amp; Ingots'!$B$8+DP129*'Ores &amp; Ingots'!$B$9+DQ129*'Ores &amp; Ingots'!$B$10+DR129*'Ores &amp; Ingots'!$B$11+DS129*'Ores &amp; Ingots'!$B$12</f>
        <v>612</v>
      </c>
      <c r="DX129" s="249" t="str">
        <f>CZ129*Refining!$G$3+DA129*Refining!$G$4+DB129*Refining!$G$5+DC129*Refining!$G$6+DD129*Refining!$G$7+DE129*Refining!$G$8+DF129*Refining!$G$9+DG129*Refining!$G$10+DH129*Refining!$G$11+DI129*Refining!$G$12</f>
        <v>204</v>
      </c>
      <c r="DY129" s="249" t="str">
        <f t="shared" si="18"/>
        <v>31,774</v>
      </c>
      <c r="DZ129" s="250" t="str">
        <f t="shared" si="19"/>
        <v>0.0318</v>
      </c>
      <c r="EA129" s="248" t="str">
        <f t="shared" si="20"/>
        <v>403</v>
      </c>
      <c r="EB129" s="251" t="str">
        <f t="shared" ref="EB129:EC129" si="523">EA129/60</f>
        <v>6.7</v>
      </c>
      <c r="EC129" s="251" t="str">
        <f t="shared" si="523"/>
        <v>0.1</v>
      </c>
      <c r="ED129" s="248" t="str">
        <f t="shared" si="22"/>
        <v>61,640</v>
      </c>
      <c r="EE129" s="251" t="str">
        <f t="shared" ref="EE129:EF129" si="524">ED129/1000</f>
        <v>61.6</v>
      </c>
      <c r="EF129" s="252" t="str">
        <f t="shared" si="524"/>
        <v>0.06</v>
      </c>
      <c r="EG129" s="223" t="str">
        <f t="shared" si="24"/>
        <v>0.0616</v>
      </c>
      <c r="EH129" s="224" t="str">
        <f t="shared" si="25"/>
        <v>0:06:43</v>
      </c>
      <c r="EI129" s="225" t="s">
        <v>1005</v>
      </c>
    </row>
    <row r="130">
      <c r="A130" s="33"/>
      <c r="B130" s="226" t="s">
        <v>1006</v>
      </c>
      <c r="C130" s="227" t="s">
        <v>885</v>
      </c>
      <c r="D130" s="227">
        <v>3.0</v>
      </c>
      <c r="E130" s="227">
        <v>3.0</v>
      </c>
      <c r="F130" s="227">
        <v>3.0</v>
      </c>
      <c r="G130" s="228" t="str">
        <f t="shared" si="5"/>
        <v>3.4</v>
      </c>
      <c r="H130" s="229">
        <v>7.0</v>
      </c>
      <c r="I130" s="229">
        <v>7.0</v>
      </c>
      <c r="J130" s="229" t="str">
        <f>H130/Main!$D$9</f>
        <v>7</v>
      </c>
      <c r="K130" s="229" t="str">
        <f>I130/Main!$D$10</f>
        <v>7</v>
      </c>
      <c r="L130" s="229" t="str">
        <f t="shared" si="6"/>
        <v>1</v>
      </c>
      <c r="M130" s="229">
        <v>1.0</v>
      </c>
      <c r="N130" s="231" t="s">
        <v>12</v>
      </c>
      <c r="O130" s="230"/>
      <c r="P130" s="230"/>
      <c r="Q130" s="231"/>
      <c r="R130" s="230"/>
      <c r="S130" s="232"/>
      <c r="T130" s="232"/>
      <c r="U130" s="230"/>
      <c r="V130" s="230"/>
      <c r="W130" s="232"/>
      <c r="X130" s="232"/>
      <c r="Y130" s="230"/>
      <c r="Z130" s="230"/>
      <c r="AA130" s="230"/>
      <c r="AB130" s="230"/>
      <c r="AC130" s="334"/>
      <c r="AD130" s="225">
        <v>8.0</v>
      </c>
      <c r="AE130" s="225">
        <v>0.0</v>
      </c>
      <c r="AF130" s="309">
        <v>10.0</v>
      </c>
      <c r="AG130" s="225">
        <v>0.0</v>
      </c>
      <c r="AH130" s="225">
        <v>30.0</v>
      </c>
      <c r="AI130" s="225">
        <v>0.0</v>
      </c>
      <c r="AJ130" s="225">
        <v>6.0</v>
      </c>
      <c r="AK130" s="225">
        <v>0.0</v>
      </c>
      <c r="AL130" s="225">
        <v>0.0</v>
      </c>
      <c r="AM130" s="225">
        <v>0.0</v>
      </c>
      <c r="AN130" s="225">
        <v>0.0</v>
      </c>
      <c r="AO130" s="225">
        <v>0.0</v>
      </c>
      <c r="AP130" s="225">
        <v>0.0</v>
      </c>
      <c r="AQ130" s="225">
        <v>0.0</v>
      </c>
      <c r="AR130" s="225">
        <v>0.0</v>
      </c>
      <c r="AS130" s="225">
        <v>0.0</v>
      </c>
      <c r="AT130" s="225">
        <v>0.0</v>
      </c>
      <c r="AU130" s="225">
        <v>0.0</v>
      </c>
      <c r="AV130" s="225">
        <v>0.0</v>
      </c>
      <c r="AW130" s="225">
        <v>0.0</v>
      </c>
      <c r="AX130" s="225">
        <v>0.0</v>
      </c>
      <c r="AY130" s="236" t="str">
        <f t="shared" ref="AY130:BS130" si="525">IF(AD130 = 0, "", AD130)</f>
        <v>8</v>
      </c>
      <c r="AZ130" s="227" t="str">
        <f t="shared" si="525"/>
        <v/>
      </c>
      <c r="BA130" s="237" t="str">
        <f t="shared" si="525"/>
        <v>10</v>
      </c>
      <c r="BB130" s="227" t="str">
        <f t="shared" si="525"/>
        <v/>
      </c>
      <c r="BC130" s="227" t="str">
        <f t="shared" si="525"/>
        <v>30</v>
      </c>
      <c r="BD130" s="227" t="str">
        <f t="shared" si="525"/>
        <v/>
      </c>
      <c r="BE130" s="227" t="str">
        <f t="shared" si="525"/>
        <v>6</v>
      </c>
      <c r="BF130" s="227" t="str">
        <f t="shared" si="525"/>
        <v/>
      </c>
      <c r="BG130" s="227" t="str">
        <f t="shared" si="525"/>
        <v/>
      </c>
      <c r="BH130" s="227" t="str">
        <f t="shared" si="525"/>
        <v/>
      </c>
      <c r="BI130" s="227" t="str">
        <f t="shared" si="525"/>
        <v/>
      </c>
      <c r="BJ130" s="227" t="str">
        <f t="shared" si="525"/>
        <v/>
      </c>
      <c r="BK130" s="227" t="str">
        <f t="shared" si="525"/>
        <v/>
      </c>
      <c r="BL130" s="227" t="str">
        <f t="shared" si="525"/>
        <v/>
      </c>
      <c r="BM130" s="227" t="str">
        <f t="shared" si="525"/>
        <v/>
      </c>
      <c r="BN130" s="227" t="str">
        <f t="shared" si="525"/>
        <v/>
      </c>
      <c r="BO130" s="227" t="str">
        <f t="shared" si="525"/>
        <v/>
      </c>
      <c r="BP130" s="227" t="str">
        <f t="shared" si="525"/>
        <v/>
      </c>
      <c r="BQ130" s="227" t="str">
        <f t="shared" si="525"/>
        <v/>
      </c>
      <c r="BR130" s="227" t="str">
        <f t="shared" si="525"/>
        <v/>
      </c>
      <c r="BS130" s="238" t="str">
        <f t="shared" si="525"/>
        <v/>
      </c>
      <c r="BT130" s="239" t="str">
        <f>$AY130*Assembly!Y$4+$AZ130*Assembly!Y$5+$BA130*Assembly!Y$6+$BB130*Assembly!Y$7+$BC130*Assembly!Y$8+$BD130*Assembly!Y$9+$BE130*Assembly!Y$10+$BF130*Assembly!Y$11+$BG130*Assembly!Y$12+$BH130*Assembly!Y$13+$BI130*Assembly!Y$14+$BJ130*Assembly!Y$15+$BK130*Assembly!Y$16+$BL130*Assembly!Y$17+$BM130*Assembly!Y$18+$BN130*Assembly!Y$19+$BO130*Assembly!Y$20+$BP130*Assembly!Y$21+$BQ130*Assembly!Y$22+$BR130*Assembly!Y$23+$BS130*Assembly!Y$24</f>
        <v>584</v>
      </c>
      <c r="BU130" s="225" t="str">
        <f t="shared" si="8"/>
        <v>173</v>
      </c>
      <c r="BV130" s="225"/>
      <c r="BW130" s="225" t="str">
        <f>$AY130*Assembly!AC$4+$AZ130*Assembly!AC$5+$BA130*Assembly!AC$6+$BB130*Assembly!AC$7+$BC130*Assembly!AC$8+$BD130*Assembly!AC$9+$BE130*Assembly!AC$10+$BF130*Assembly!AC$11+$BG130*Assembly!AC$12+$BH130*Assembly!AC$13+$BI130*Assembly!AC$14+$BJ130*Assembly!AC$15+$BK130*Assembly!AC$16+$BL130*Assembly!AC$17+$BM130*Assembly!AC$18+$BN130*Assembly!AC$19+$BO130*Assembly!AC$20+$BP130*Assembly!AC$21+$BQ130*Assembly!AC$22+$BR130*Assembly!AC$23+$BS130*Assembly!AC$24</f>
        <v>2,090</v>
      </c>
      <c r="BX130" s="240" t="str">
        <f t="shared" si="9"/>
        <v>3.58</v>
      </c>
      <c r="BY130" s="241" t="str">
        <f t="shared" si="10"/>
        <v>619</v>
      </c>
      <c r="BZ130" s="242" t="str">
        <f t="shared" si="11"/>
        <v>12.1</v>
      </c>
      <c r="CA130" s="241" t="str">
        <f t="shared" si="12"/>
        <v>299</v>
      </c>
      <c r="CB130" s="225" t="str">
        <f>$AY130*Assembly!X$4+$AZ130*Assembly!X$5+$BA130*Assembly!X$6+$BB130*Assembly!X$7+$BC130*Assembly!X$8+$BD130*Assembly!X$9+$BE130*Assembly!X$10+$BF130*Assembly!X$11+$BG130*Assembly!X$12+$BH130*Assembly!X$13+$BI130*Assembly!X$14+$BJ130*Assembly!X$15+$BK130*Assembly!X$16+$BL130*Assembly!X$17+$BM130*Assembly!X$18+$BN130*Assembly!X$19+$BO130*Assembly!X$20+$BP130*Assembly!X$21+$BQ130*Assembly!X$22+$BR130*Assembly!X$23+$BS130*Assembly!X$24</f>
        <v>144</v>
      </c>
      <c r="CC130" s="225" t="str">
        <f t="shared" si="13"/>
        <v>22,400</v>
      </c>
      <c r="CD130" s="223" t="str">
        <f t="shared" si="14"/>
        <v>0.0224</v>
      </c>
      <c r="CE130" s="243" t="str">
        <f>$AY130*Assembly!AB$4+$AZ130*Assembly!AB$5+$BA130*Assembly!AB$6+$BB130*Assembly!AB$7+$BC130*Assembly!AB$8+$BD130*Assembly!AB$9+$BE130*Assembly!AB$10+$BF130*Assembly!AB$11+$BG130*Assembly!AB$12+$BH130*Assembly!AB$13+$BI130*Assembly!AB$14+$BJ130*Assembly!AB$15+$BK130*Assembly!AB$16+$BL130*Assembly!AB$17+$BM130*Assembly!AB$18+$BN130*Assembly!AB$19+$BO130*Assembly!AB$20+$BP130*Assembly!AB$21+$BQ130*Assembly!AB$22+$BR130*Assembly!AB$23+$BS130*Assembly!AB$24</f>
        <v>152</v>
      </c>
      <c r="CF130" s="231" t="str">
        <f>$AY130*Assembly!M$4+$AZ130*Assembly!M$5+$BA130*Assembly!M$6+$BB130*Assembly!M$7+$BC130*Assembly!M$8+$BD130*Assembly!M$9+$BE130*Assembly!M$10+$BF130*Assembly!M$11+$BG130*Assembly!M$12+$BH130*Assembly!M$13+$BI130*Assembly!M$14+$BJ130*Assembly!M$15+$BK130*Assembly!M$16+$BL130*Assembly!M$17+$BM130*Assembly!M$18+$BN130*Assembly!M$19+$BO130*Assembly!M$20+$BP130*Assembly!M$21+$BQ130*Assembly!M$22+$BR130*Assembly!M$23+$BS130*Assembly!M$24</f>
        <v>638</v>
      </c>
      <c r="CG130" s="231" t="str">
        <f>$AY130*Assembly!N$4+$AZ130*Assembly!N$5+$BA130*Assembly!N$6+$BB130*Assembly!N$7+$BC130*Assembly!N$8+$BD130*Assembly!N$9+$BE130*Assembly!N$10+$BF130*Assembly!N$11+$BG130*Assembly!N$12+$BH130*Assembly!N$13+$BI130*Assembly!N$14+$BJ130*Assembly!N$15+$BK130*Assembly!N$16+$BL130*Assembly!N$17+$BM130*Assembly!N$18+$BN130*Assembly!N$19+$BO130*Assembly!N$20+$BP130*Assembly!N$21+$BQ130*Assembly!N$22+$BR130*Assembly!N$23+$BS130*Assembly!N$24</f>
        <v>30</v>
      </c>
      <c r="CH130" s="231" t="str">
        <f>$AY130*Assembly!O$4+$AZ130*Assembly!O$5+$BA130*Assembly!O$6+$BB130*Assembly!O$7+$BC130*Assembly!O$8+$BD130*Assembly!O$9+$BE130*Assembly!O$10+$BF130*Assembly!O$11+$BG130*Assembly!O$12+$BH130*Assembly!O$13+$BI130*Assembly!O$14+$BJ130*Assembly!O$15+$BK130*Assembly!O$16+$BL130*Assembly!O$17+$BM130*Assembly!O$18+$BN130*Assembly!O$19+$BO130*Assembly!O$20+$BP130*Assembly!O$21+$BQ130*Assembly!O$22+$BR130*Assembly!O$23+$BS130*Assembly!O$24</f>
        <v>0</v>
      </c>
      <c r="CI130" s="229" t="str">
        <f>$AY130*Assembly!P$4+$AZ130*Assembly!P$5+$BA130*Assembly!P$6+$BB130*Assembly!P$7+$BC130*Assembly!P$8+$BD130*Assembly!P$9+$BE130*Assembly!P$10+$BF130*Assembly!P$11+$BG130*Assembly!P$12+$BH130*Assembly!P$13+$BI130*Assembly!P$14+$BJ130*Assembly!P$15+$BK130*Assembly!P$16+$BL130*Assembly!P$17+$BM130*Assembly!P$18+$BN130*Assembly!P$19+$BO130*Assembly!P$20+$BP130*Assembly!P$21+$BQ130*Assembly!P$22+$BR130*Assembly!P$23+$BS130*Assembly!P$24</f>
        <v>0</v>
      </c>
      <c r="CJ130" s="229" t="str">
        <f>$AY130*Assembly!Q$4+$AZ130*Assembly!Q$5+$BA130*Assembly!Q$6+$BB130*Assembly!Q$7+$BC130*Assembly!Q$8+$BD130*Assembly!Q$9+$BE130*Assembly!Q$10+$BF130*Assembly!Q$11+$BG130*Assembly!Q$12+$BH130*Assembly!Q$13+$BI130*Assembly!Q$14+$BJ130*Assembly!Q$15+$BK130*Assembly!Q$16+$BL130*Assembly!Q$17+$BM130*Assembly!Q$18+$BN130*Assembly!Q$19+$BO130*Assembly!Q$20+$BP130*Assembly!Q$21+$BQ130*Assembly!Q$22+$BR130*Assembly!Q$23+$BS130*Assembly!Q$24</f>
        <v>0</v>
      </c>
      <c r="CK130" s="231" t="str">
        <f>$AY130*Assembly!R$4+$AZ130*Assembly!R$5+$BA130*Assembly!R$6+$BB130*Assembly!R$7+$BC130*Assembly!R$8+$BD130*Assembly!R$9+$BE130*Assembly!R$10+$BF130*Assembly!R$11+$BG130*Assembly!R$12+$BH130*Assembly!R$13+$BI130*Assembly!R$14+$BJ130*Assembly!R$15+$BK130*Assembly!R$16+$BL130*Assembly!R$17+$BM130*Assembly!R$18+$BN130*Assembly!R$19+$BO130*Assembly!R$20+$BP130*Assembly!R$21+$BQ130*Assembly!R$22+$BR130*Assembly!R$23+$BS130*Assembly!R$24</f>
        <v>0</v>
      </c>
      <c r="CL130" s="229" t="str">
        <f>$AY130*Assembly!S$4+$AZ130*Assembly!S$5+$BA130*Assembly!S$6+$BB130*Assembly!S$7+$BC130*Assembly!S$8+$BD130*Assembly!S$9+$BE130*Assembly!S$10+$BF130*Assembly!S$11+$BG130*Assembly!S$12+$BH130*Assembly!S$13+$BI130*Assembly!S$14+$BJ130*Assembly!S$15+$BK130*Assembly!S$16+$BL130*Assembly!S$17+$BM130*Assembly!S$18+$BN130*Assembly!S$19+$BO130*Assembly!S$20+$BP130*Assembly!S$21+$BQ130*Assembly!S$22+$BR130*Assembly!S$23+$BS130*Assembly!S$24</f>
        <v>0</v>
      </c>
      <c r="CM130" s="229" t="str">
        <f>$AY130*Assembly!T$4+$AZ130*Assembly!T$5+$BA130*Assembly!T$6+$BB130*Assembly!T$7+$BC130*Assembly!T$8+$BD130*Assembly!T$9+$BE130*Assembly!T$10+$BF130*Assembly!T$11+$BG130*Assembly!T$12+$BH130*Assembly!T$13+$BI130*Assembly!T$14+$BJ130*Assembly!T$15+$BK130*Assembly!T$16+$BL130*Assembly!T$17+$BM130*Assembly!T$18+$BN130*Assembly!T$19+$BO130*Assembly!T$20+$BP130*Assembly!T$21+$BQ130*Assembly!T$22+$BR130*Assembly!T$23+$BS130*Assembly!T$24</f>
        <v>0</v>
      </c>
      <c r="CN130" s="229" t="str">
        <f>$AY130*Assembly!U$4+$AZ130*Assembly!U$5+$BA130*Assembly!U$6+$BB130*Assembly!U$7+$BC130*Assembly!U$8+$BD130*Assembly!U$9+$BE130*Assembly!U$10+$BF130*Assembly!U$11+$BG130*Assembly!U$12+$BH130*Assembly!U$13+$BI130*Assembly!U$14+$BJ130*Assembly!U$15+$BK130*Assembly!U$16+$BL130*Assembly!U$17+$BM130*Assembly!U$18+$BN130*Assembly!U$19+$BO130*Assembly!U$20+$BP130*Assembly!U$21+$BQ130*Assembly!U$22+$BR130*Assembly!U$23+$BS130*Assembly!U$24</f>
        <v>0</v>
      </c>
      <c r="CO130" s="231" t="str">
        <f>$AY130*Assembly!V$4+$AZ130*Assembly!V$5+$BA130*Assembly!V$6+$BB130*Assembly!V$7+$BC130*Assembly!V$8+$BD130*Assembly!V$9+$BE130*Assembly!V$10+$BF130*Assembly!V$11+$BG130*Assembly!V$12+$BH130*Assembly!V$13+$BI130*Assembly!V$14+$BJ130*Assembly!V$15+$BK130*Assembly!V$16+$BL130*Assembly!V$17+$BM130*Assembly!V$18+$BN130*Assembly!V$19+$BO130*Assembly!V$20+$BP130*Assembly!V$21+$BQ130*Assembly!V$22+$BR130*Assembly!V$23+$BS130*Assembly!V$24</f>
        <v>0</v>
      </c>
      <c r="CP130" s="231" t="str">
        <f>CF130*Refining!$F$3</f>
        <v>1,139</v>
      </c>
      <c r="CQ130" s="231" t="str">
        <f>CG130*Refining!$F$4</f>
        <v>94</v>
      </c>
      <c r="CR130" s="231" t="str">
        <f>CH130*Refining!$F$5</f>
        <v>0</v>
      </c>
      <c r="CS130" s="231" t="str">
        <f>CI130*Refining!$F$6</f>
        <v>0</v>
      </c>
      <c r="CT130" s="231" t="str">
        <f>CJ130*Refining!$F$7</f>
        <v>0</v>
      </c>
      <c r="CU130" s="231" t="str">
        <f>CK130*Refining!$F$8</f>
        <v>0</v>
      </c>
      <c r="CV130" s="231" t="str">
        <f>CL130*Refining!$F$9</f>
        <v>0</v>
      </c>
      <c r="CW130" s="231" t="str">
        <f>CM130*Refining!$F$10</f>
        <v>0</v>
      </c>
      <c r="CX130" s="231" t="str">
        <f>CN130*Refining!$F$11</f>
        <v>0</v>
      </c>
      <c r="CY130" s="231" t="str">
        <f>CO130*Refining!$F$12</f>
        <v>0</v>
      </c>
      <c r="CZ130" s="244" t="str">
        <f t="shared" ref="CZ130:DS130" si="526">IF(CF130 = 0, "", CF130)</f>
        <v>638</v>
      </c>
      <c r="DA130" s="245" t="str">
        <f t="shared" si="526"/>
        <v>30</v>
      </c>
      <c r="DB130" s="245" t="str">
        <f t="shared" si="526"/>
        <v/>
      </c>
      <c r="DC130" s="245" t="str">
        <f t="shared" si="526"/>
        <v/>
      </c>
      <c r="DD130" s="245" t="str">
        <f t="shared" si="526"/>
        <v/>
      </c>
      <c r="DE130" s="245" t="str">
        <f t="shared" si="526"/>
        <v/>
      </c>
      <c r="DF130" s="245" t="str">
        <f t="shared" si="526"/>
        <v/>
      </c>
      <c r="DG130" s="245" t="str">
        <f t="shared" si="526"/>
        <v/>
      </c>
      <c r="DH130" s="245" t="str">
        <f t="shared" si="526"/>
        <v/>
      </c>
      <c r="DI130" s="246" t="str">
        <f t="shared" si="526"/>
        <v/>
      </c>
      <c r="DJ130" s="244" t="str">
        <f t="shared" si="526"/>
        <v>1,139</v>
      </c>
      <c r="DK130" s="245" t="str">
        <f t="shared" si="526"/>
        <v>94</v>
      </c>
      <c r="DL130" s="245" t="str">
        <f t="shared" si="526"/>
        <v/>
      </c>
      <c r="DM130" s="245" t="str">
        <f t="shared" si="526"/>
        <v/>
      </c>
      <c r="DN130" s="259" t="str">
        <f t="shared" si="526"/>
        <v/>
      </c>
      <c r="DO130" s="245" t="str">
        <f t="shared" si="526"/>
        <v/>
      </c>
      <c r="DP130" s="245" t="str">
        <f t="shared" si="526"/>
        <v/>
      </c>
      <c r="DQ130" s="245" t="str">
        <f t="shared" si="526"/>
        <v/>
      </c>
      <c r="DR130" s="245" t="str">
        <f t="shared" si="526"/>
        <v/>
      </c>
      <c r="DS130" s="246" t="str">
        <f t="shared" si="526"/>
        <v/>
      </c>
      <c r="DT130" s="248" t="str">
        <f t="shared" si="16"/>
        <v>668</v>
      </c>
      <c r="DU130" s="249" t="str">
        <f t="shared" si="17"/>
        <v>1,233</v>
      </c>
      <c r="DV130" s="225" t="str">
        <f>CZ130*'Ores &amp; Ingots'!$C$3+DA130*'Ores &amp; Ingots'!$C$4+DB130*'Ores &amp; Ingots'!$C$5+DC130*'Ores &amp; Ingots'!$C$6+DD130*'Ores &amp; Ingots'!$C$7+DE130*'Ores &amp; Ingots'!$C$8+DF130*'Ores &amp; Ingots'!$C$9+DG130*'Ores &amp; Ingots'!$C$10+DH130*'Ores &amp; Ingots'!$C$11+DI130*'Ores &amp; Ingots'!$C$12</f>
        <v>84</v>
      </c>
      <c r="DW130" s="225" t="str">
        <f>DJ130*'Ores &amp; Ingots'!$B$3+DK130*'Ores &amp; Ingots'!$B$4+DL130*'Ores &amp; Ingots'!$B$5+DM130*'Ores &amp; Ingots'!$B$6+DN130*'Ores &amp; Ingots'!$B$7+DO130*'Ores &amp; Ingots'!$B$8+DP130*'Ores &amp; Ingots'!$B$9+DQ130*'Ores &amp; Ingots'!$B$10+DR130*'Ores &amp; Ingots'!$B$11+DS130*'Ores &amp; Ingots'!$B$12</f>
        <v>456</v>
      </c>
      <c r="DX130" s="249" t="str">
        <f>CZ130*Refining!$G$3+DA130*Refining!$G$4+DB130*Refining!$G$5+DC130*Refining!$G$6+DD130*Refining!$G$7+DE130*Refining!$G$8+DF130*Refining!$G$9+DG130*Refining!$G$10+DH130*Refining!$G$11+DI130*Refining!$G$12</f>
        <v>188</v>
      </c>
      <c r="DY130" s="249" t="str">
        <f t="shared" si="18"/>
        <v>29,252</v>
      </c>
      <c r="DZ130" s="250" t="str">
        <f t="shared" si="19"/>
        <v>0.0293</v>
      </c>
      <c r="EA130" s="248" t="str">
        <f t="shared" si="20"/>
        <v>339</v>
      </c>
      <c r="EB130" s="251" t="str">
        <f t="shared" ref="EB130:EC130" si="527">EA130/60</f>
        <v>5.7</v>
      </c>
      <c r="EC130" s="251" t="str">
        <f t="shared" si="527"/>
        <v>0.1</v>
      </c>
      <c r="ED130" s="248" t="str">
        <f t="shared" si="22"/>
        <v>51,652</v>
      </c>
      <c r="EE130" s="251" t="str">
        <f t="shared" ref="EE130:EF130" si="528">ED130/1000</f>
        <v>51.7</v>
      </c>
      <c r="EF130" s="252" t="str">
        <f t="shared" si="528"/>
        <v>0.05</v>
      </c>
      <c r="EG130" s="223" t="str">
        <f t="shared" si="24"/>
        <v>0.0517</v>
      </c>
      <c r="EH130" s="224" t="str">
        <f t="shared" si="25"/>
        <v>0:05:39</v>
      </c>
      <c r="EI130" s="225" t="s">
        <v>12</v>
      </c>
    </row>
    <row r="131">
      <c r="A131" s="33"/>
      <c r="B131" s="226" t="s">
        <v>1007</v>
      </c>
      <c r="C131" s="227" t="s">
        <v>885</v>
      </c>
      <c r="D131" s="227">
        <v>3.0</v>
      </c>
      <c r="E131" s="227">
        <v>3.0</v>
      </c>
      <c r="F131" s="227">
        <v>3.0</v>
      </c>
      <c r="G131" s="253" t="str">
        <f t="shared" si="5"/>
        <v>3.4</v>
      </c>
      <c r="H131" s="254">
        <v>7.0</v>
      </c>
      <c r="I131" s="254">
        <v>7.0</v>
      </c>
      <c r="J131" s="254" t="str">
        <f>H131/Main!$D$9</f>
        <v>7</v>
      </c>
      <c r="K131" s="254" t="str">
        <f>I131/Main!$D$10</f>
        <v>7</v>
      </c>
      <c r="L131" s="254" t="str">
        <f t="shared" si="6"/>
        <v>1</v>
      </c>
      <c r="M131" s="254">
        <v>1.0</v>
      </c>
      <c r="N131" s="256" t="s">
        <v>12</v>
      </c>
      <c r="O131" s="255"/>
      <c r="P131" s="255"/>
      <c r="Q131" s="256"/>
      <c r="R131" s="255"/>
      <c r="S131" s="257"/>
      <c r="T131" s="257"/>
      <c r="U131" s="255"/>
      <c r="V131" s="255"/>
      <c r="W131" s="257"/>
      <c r="X131" s="257"/>
      <c r="Y131" s="255"/>
      <c r="Z131" s="255"/>
      <c r="AA131" s="255"/>
      <c r="AB131" s="255"/>
      <c r="AC131" s="335"/>
      <c r="AD131" s="225">
        <v>7.0</v>
      </c>
      <c r="AE131" s="225">
        <v>0.0</v>
      </c>
      <c r="AF131" s="309">
        <v>10.0</v>
      </c>
      <c r="AG131" s="225">
        <v>0.0</v>
      </c>
      <c r="AH131" s="225">
        <v>30.0</v>
      </c>
      <c r="AI131" s="225">
        <v>0.0</v>
      </c>
      <c r="AJ131" s="225">
        <v>6.0</v>
      </c>
      <c r="AK131" s="225">
        <v>0.0</v>
      </c>
      <c r="AL131" s="225">
        <v>0.0</v>
      </c>
      <c r="AM131" s="225">
        <v>0.0</v>
      </c>
      <c r="AN131" s="225">
        <v>0.0</v>
      </c>
      <c r="AO131" s="225">
        <v>0.0</v>
      </c>
      <c r="AP131" s="225">
        <v>0.0</v>
      </c>
      <c r="AQ131" s="225">
        <v>0.0</v>
      </c>
      <c r="AR131" s="225">
        <v>0.0</v>
      </c>
      <c r="AS131" s="225">
        <v>0.0</v>
      </c>
      <c r="AT131" s="225">
        <v>0.0</v>
      </c>
      <c r="AU131" s="225">
        <v>0.0</v>
      </c>
      <c r="AV131" s="225">
        <v>0.0</v>
      </c>
      <c r="AW131" s="225">
        <v>0.0</v>
      </c>
      <c r="AX131" s="225">
        <v>0.0</v>
      </c>
      <c r="AY131" s="236" t="str">
        <f t="shared" ref="AY131:BS131" si="529">IF(AD131 = 0, "", AD131)</f>
        <v>7</v>
      </c>
      <c r="AZ131" s="227" t="str">
        <f t="shared" si="529"/>
        <v/>
      </c>
      <c r="BA131" s="237" t="str">
        <f t="shared" si="529"/>
        <v>10</v>
      </c>
      <c r="BB131" s="227" t="str">
        <f t="shared" si="529"/>
        <v/>
      </c>
      <c r="BC131" s="227" t="str">
        <f t="shared" si="529"/>
        <v>30</v>
      </c>
      <c r="BD131" s="227" t="str">
        <f t="shared" si="529"/>
        <v/>
      </c>
      <c r="BE131" s="227" t="str">
        <f t="shared" si="529"/>
        <v>6</v>
      </c>
      <c r="BF131" s="227" t="str">
        <f t="shared" si="529"/>
        <v/>
      </c>
      <c r="BG131" s="227" t="str">
        <f t="shared" si="529"/>
        <v/>
      </c>
      <c r="BH131" s="227" t="str">
        <f t="shared" si="529"/>
        <v/>
      </c>
      <c r="BI131" s="227" t="str">
        <f t="shared" si="529"/>
        <v/>
      </c>
      <c r="BJ131" s="227" t="str">
        <f t="shared" si="529"/>
        <v/>
      </c>
      <c r="BK131" s="227" t="str">
        <f t="shared" si="529"/>
        <v/>
      </c>
      <c r="BL131" s="227" t="str">
        <f t="shared" si="529"/>
        <v/>
      </c>
      <c r="BM131" s="227" t="str">
        <f t="shared" si="529"/>
        <v/>
      </c>
      <c r="BN131" s="227" t="str">
        <f t="shared" si="529"/>
        <v/>
      </c>
      <c r="BO131" s="227" t="str">
        <f t="shared" si="529"/>
        <v/>
      </c>
      <c r="BP131" s="227" t="str">
        <f t="shared" si="529"/>
        <v/>
      </c>
      <c r="BQ131" s="227" t="str">
        <f t="shared" si="529"/>
        <v/>
      </c>
      <c r="BR131" s="227" t="str">
        <f t="shared" si="529"/>
        <v/>
      </c>
      <c r="BS131" s="238" t="str">
        <f t="shared" si="529"/>
        <v/>
      </c>
      <c r="BT131" s="239" t="str">
        <f>$AY131*Assembly!Y$4+$AZ131*Assembly!Y$5+$BA131*Assembly!Y$6+$BB131*Assembly!Y$7+$BC131*Assembly!Y$8+$BD131*Assembly!Y$9+$BE131*Assembly!Y$10+$BF131*Assembly!Y$11+$BG131*Assembly!Y$12+$BH131*Assembly!Y$13+$BI131*Assembly!Y$14+$BJ131*Assembly!Y$15+$BK131*Assembly!Y$16+$BL131*Assembly!Y$17+$BM131*Assembly!Y$18+$BN131*Assembly!Y$19+$BO131*Assembly!Y$20+$BP131*Assembly!Y$21+$BQ131*Assembly!Y$22+$BR131*Assembly!Y$23+$BS131*Assembly!Y$24</f>
        <v>564</v>
      </c>
      <c r="BU131" s="225" t="str">
        <f t="shared" si="8"/>
        <v>167</v>
      </c>
      <c r="BV131" s="225"/>
      <c r="BW131" s="225" t="str">
        <f>$AY131*Assembly!AC$4+$AZ131*Assembly!AC$5+$BA131*Assembly!AC$6+$BB131*Assembly!AC$7+$BC131*Assembly!AC$8+$BD131*Assembly!AC$9+$BE131*Assembly!AC$10+$BF131*Assembly!AC$11+$BG131*Assembly!AC$12+$BH131*Assembly!AC$13+$BI131*Assembly!AC$14+$BJ131*Assembly!AC$15+$BK131*Assembly!AC$16+$BL131*Assembly!AC$17+$BM131*Assembly!AC$18+$BN131*Assembly!AC$19+$BO131*Assembly!AC$20+$BP131*Assembly!AC$21+$BQ131*Assembly!AC$22+$BR131*Assembly!AC$23+$BS131*Assembly!AC$24</f>
        <v>1,990</v>
      </c>
      <c r="BX131" s="240" t="str">
        <f t="shared" si="9"/>
        <v>3.53</v>
      </c>
      <c r="BY131" s="241" t="str">
        <f t="shared" si="10"/>
        <v>590</v>
      </c>
      <c r="BZ131" s="242" t="str">
        <f t="shared" si="11"/>
        <v>11.9</v>
      </c>
      <c r="CA131" s="241" t="str">
        <f t="shared" si="12"/>
        <v>284</v>
      </c>
      <c r="CB131" s="225" t="str">
        <f>$AY131*Assembly!X$4+$AZ131*Assembly!X$5+$BA131*Assembly!X$6+$BB131*Assembly!X$7+$BC131*Assembly!X$8+$BD131*Assembly!X$9+$BE131*Assembly!X$10+$BF131*Assembly!X$11+$BG131*Assembly!X$12+$BH131*Assembly!X$13+$BI131*Assembly!X$14+$BJ131*Assembly!X$15+$BK131*Assembly!X$16+$BL131*Assembly!X$17+$BM131*Assembly!X$18+$BN131*Assembly!X$19+$BO131*Assembly!X$20+$BP131*Assembly!X$21+$BQ131*Assembly!X$22+$BR131*Assembly!X$23+$BS131*Assembly!X$24</f>
        <v>143</v>
      </c>
      <c r="CC131" s="225" t="str">
        <f t="shared" si="13"/>
        <v>22,244</v>
      </c>
      <c r="CD131" s="223" t="str">
        <f t="shared" si="14"/>
        <v>0.0222</v>
      </c>
      <c r="CE131" s="243" t="str">
        <f>$AY131*Assembly!AB$4+$AZ131*Assembly!AB$5+$BA131*Assembly!AB$6+$BB131*Assembly!AB$7+$BC131*Assembly!AB$8+$BD131*Assembly!AB$9+$BE131*Assembly!AB$10+$BF131*Assembly!AB$11+$BG131*Assembly!AB$12+$BH131*Assembly!AB$13+$BI131*Assembly!AB$14+$BJ131*Assembly!AB$15+$BK131*Assembly!AB$16+$BL131*Assembly!AB$17+$BM131*Assembly!AB$18+$BN131*Assembly!AB$19+$BO131*Assembly!AB$20+$BP131*Assembly!AB$21+$BQ131*Assembly!AB$22+$BR131*Assembly!AB$23+$BS131*Assembly!AB$24</f>
        <v>149</v>
      </c>
      <c r="CF131" s="256" t="str">
        <f>$AY131*Assembly!M$4+$AZ131*Assembly!M$5+$BA131*Assembly!M$6+$BB131*Assembly!M$7+$BC131*Assembly!M$8+$BD131*Assembly!M$9+$BE131*Assembly!M$10+$BF131*Assembly!M$11+$BG131*Assembly!M$12+$BH131*Assembly!M$13+$BI131*Assembly!M$14+$BJ131*Assembly!M$15+$BK131*Assembly!M$16+$BL131*Assembly!M$17+$BM131*Assembly!M$18+$BN131*Assembly!M$19+$BO131*Assembly!M$20+$BP131*Assembly!M$21+$BQ131*Assembly!M$22+$BR131*Assembly!M$23+$BS131*Assembly!M$24</f>
        <v>617</v>
      </c>
      <c r="CG131" s="256" t="str">
        <f>$AY131*Assembly!N$4+$AZ131*Assembly!N$5+$BA131*Assembly!N$6+$BB131*Assembly!N$7+$BC131*Assembly!N$8+$BD131*Assembly!N$9+$BE131*Assembly!N$10+$BF131*Assembly!N$11+$BG131*Assembly!N$12+$BH131*Assembly!N$13+$BI131*Assembly!N$14+$BJ131*Assembly!N$15+$BK131*Assembly!N$16+$BL131*Assembly!N$17+$BM131*Assembly!N$18+$BN131*Assembly!N$19+$BO131*Assembly!N$20+$BP131*Assembly!N$21+$BQ131*Assembly!N$22+$BR131*Assembly!N$23+$BS131*Assembly!N$24</f>
        <v>30</v>
      </c>
      <c r="CH131" s="256" t="str">
        <f>$AY131*Assembly!O$4+$AZ131*Assembly!O$5+$BA131*Assembly!O$6+$BB131*Assembly!O$7+$BC131*Assembly!O$8+$BD131*Assembly!O$9+$BE131*Assembly!O$10+$BF131*Assembly!O$11+$BG131*Assembly!O$12+$BH131*Assembly!O$13+$BI131*Assembly!O$14+$BJ131*Assembly!O$15+$BK131*Assembly!O$16+$BL131*Assembly!O$17+$BM131*Assembly!O$18+$BN131*Assembly!O$19+$BO131*Assembly!O$20+$BP131*Assembly!O$21+$BQ131*Assembly!O$22+$BR131*Assembly!O$23+$BS131*Assembly!O$24</f>
        <v>0</v>
      </c>
      <c r="CI131" s="254" t="str">
        <f>$AY131*Assembly!P$4+$AZ131*Assembly!P$5+$BA131*Assembly!P$6+$BB131*Assembly!P$7+$BC131*Assembly!P$8+$BD131*Assembly!P$9+$BE131*Assembly!P$10+$BF131*Assembly!P$11+$BG131*Assembly!P$12+$BH131*Assembly!P$13+$BI131*Assembly!P$14+$BJ131*Assembly!P$15+$BK131*Assembly!P$16+$BL131*Assembly!P$17+$BM131*Assembly!P$18+$BN131*Assembly!P$19+$BO131*Assembly!P$20+$BP131*Assembly!P$21+$BQ131*Assembly!P$22+$BR131*Assembly!P$23+$BS131*Assembly!P$24</f>
        <v>0</v>
      </c>
      <c r="CJ131" s="254" t="str">
        <f>$AY131*Assembly!Q$4+$AZ131*Assembly!Q$5+$BA131*Assembly!Q$6+$BB131*Assembly!Q$7+$BC131*Assembly!Q$8+$BD131*Assembly!Q$9+$BE131*Assembly!Q$10+$BF131*Assembly!Q$11+$BG131*Assembly!Q$12+$BH131*Assembly!Q$13+$BI131*Assembly!Q$14+$BJ131*Assembly!Q$15+$BK131*Assembly!Q$16+$BL131*Assembly!Q$17+$BM131*Assembly!Q$18+$BN131*Assembly!Q$19+$BO131*Assembly!Q$20+$BP131*Assembly!Q$21+$BQ131*Assembly!Q$22+$BR131*Assembly!Q$23+$BS131*Assembly!Q$24</f>
        <v>0</v>
      </c>
      <c r="CK131" s="256" t="str">
        <f>$AY131*Assembly!R$4+$AZ131*Assembly!R$5+$BA131*Assembly!R$6+$BB131*Assembly!R$7+$BC131*Assembly!R$8+$BD131*Assembly!R$9+$BE131*Assembly!R$10+$BF131*Assembly!R$11+$BG131*Assembly!R$12+$BH131*Assembly!R$13+$BI131*Assembly!R$14+$BJ131*Assembly!R$15+$BK131*Assembly!R$16+$BL131*Assembly!R$17+$BM131*Assembly!R$18+$BN131*Assembly!R$19+$BO131*Assembly!R$20+$BP131*Assembly!R$21+$BQ131*Assembly!R$22+$BR131*Assembly!R$23+$BS131*Assembly!R$24</f>
        <v>0</v>
      </c>
      <c r="CL131" s="254" t="str">
        <f>$AY131*Assembly!S$4+$AZ131*Assembly!S$5+$BA131*Assembly!S$6+$BB131*Assembly!S$7+$BC131*Assembly!S$8+$BD131*Assembly!S$9+$BE131*Assembly!S$10+$BF131*Assembly!S$11+$BG131*Assembly!S$12+$BH131*Assembly!S$13+$BI131*Assembly!S$14+$BJ131*Assembly!S$15+$BK131*Assembly!S$16+$BL131*Assembly!S$17+$BM131*Assembly!S$18+$BN131*Assembly!S$19+$BO131*Assembly!S$20+$BP131*Assembly!S$21+$BQ131*Assembly!S$22+$BR131*Assembly!S$23+$BS131*Assembly!S$24</f>
        <v>0</v>
      </c>
      <c r="CM131" s="254" t="str">
        <f>$AY131*Assembly!T$4+$AZ131*Assembly!T$5+$BA131*Assembly!T$6+$BB131*Assembly!T$7+$BC131*Assembly!T$8+$BD131*Assembly!T$9+$BE131*Assembly!T$10+$BF131*Assembly!T$11+$BG131*Assembly!T$12+$BH131*Assembly!T$13+$BI131*Assembly!T$14+$BJ131*Assembly!T$15+$BK131*Assembly!T$16+$BL131*Assembly!T$17+$BM131*Assembly!T$18+$BN131*Assembly!T$19+$BO131*Assembly!T$20+$BP131*Assembly!T$21+$BQ131*Assembly!T$22+$BR131*Assembly!T$23+$BS131*Assembly!T$24</f>
        <v>0</v>
      </c>
      <c r="CN131" s="254" t="str">
        <f>$AY131*Assembly!U$4+$AZ131*Assembly!U$5+$BA131*Assembly!U$6+$BB131*Assembly!U$7+$BC131*Assembly!U$8+$BD131*Assembly!U$9+$BE131*Assembly!U$10+$BF131*Assembly!U$11+$BG131*Assembly!U$12+$BH131*Assembly!U$13+$BI131*Assembly!U$14+$BJ131*Assembly!U$15+$BK131*Assembly!U$16+$BL131*Assembly!U$17+$BM131*Assembly!U$18+$BN131*Assembly!U$19+$BO131*Assembly!U$20+$BP131*Assembly!U$21+$BQ131*Assembly!U$22+$BR131*Assembly!U$23+$BS131*Assembly!U$24</f>
        <v>0</v>
      </c>
      <c r="CO131" s="256" t="str">
        <f>$AY131*Assembly!V$4+$AZ131*Assembly!V$5+$BA131*Assembly!V$6+$BB131*Assembly!V$7+$BC131*Assembly!V$8+$BD131*Assembly!V$9+$BE131*Assembly!V$10+$BF131*Assembly!V$11+$BG131*Assembly!V$12+$BH131*Assembly!V$13+$BI131*Assembly!V$14+$BJ131*Assembly!V$15+$BK131*Assembly!V$16+$BL131*Assembly!V$17+$BM131*Assembly!V$18+$BN131*Assembly!V$19+$BO131*Assembly!V$20+$BP131*Assembly!V$21+$BQ131*Assembly!V$22+$BR131*Assembly!V$23+$BS131*Assembly!V$24</f>
        <v>0</v>
      </c>
      <c r="CP131" s="256" t="str">
        <f>CF131*Refining!$F$3</f>
        <v>1,102</v>
      </c>
      <c r="CQ131" s="256" t="str">
        <f>CG131*Refining!$F$4</f>
        <v>94</v>
      </c>
      <c r="CR131" s="256" t="str">
        <f>CH131*Refining!$F$5</f>
        <v>0</v>
      </c>
      <c r="CS131" s="256" t="str">
        <f>CI131*Refining!$F$6</f>
        <v>0</v>
      </c>
      <c r="CT131" s="256" t="str">
        <f>CJ131*Refining!$F$7</f>
        <v>0</v>
      </c>
      <c r="CU131" s="256" t="str">
        <f>CK131*Refining!$F$8</f>
        <v>0</v>
      </c>
      <c r="CV131" s="256" t="str">
        <f>CL131*Refining!$F$9</f>
        <v>0</v>
      </c>
      <c r="CW131" s="256" t="str">
        <f>CM131*Refining!$F$10</f>
        <v>0</v>
      </c>
      <c r="CX131" s="256" t="str">
        <f>CN131*Refining!$F$11</f>
        <v>0</v>
      </c>
      <c r="CY131" s="256" t="str">
        <f>CO131*Refining!$F$12</f>
        <v>0</v>
      </c>
      <c r="CZ131" s="244" t="str">
        <f t="shared" ref="CZ131:DS131" si="530">IF(CF131 = 0, "", CF131)</f>
        <v>617</v>
      </c>
      <c r="DA131" s="245" t="str">
        <f t="shared" si="530"/>
        <v>30</v>
      </c>
      <c r="DB131" s="245" t="str">
        <f t="shared" si="530"/>
        <v/>
      </c>
      <c r="DC131" s="245" t="str">
        <f t="shared" si="530"/>
        <v/>
      </c>
      <c r="DD131" s="245" t="str">
        <f t="shared" si="530"/>
        <v/>
      </c>
      <c r="DE131" s="245" t="str">
        <f t="shared" si="530"/>
        <v/>
      </c>
      <c r="DF131" s="245" t="str">
        <f t="shared" si="530"/>
        <v/>
      </c>
      <c r="DG131" s="245" t="str">
        <f t="shared" si="530"/>
        <v/>
      </c>
      <c r="DH131" s="245" t="str">
        <f t="shared" si="530"/>
        <v/>
      </c>
      <c r="DI131" s="246" t="str">
        <f t="shared" si="530"/>
        <v/>
      </c>
      <c r="DJ131" s="244" t="str">
        <f t="shared" si="530"/>
        <v>1,102</v>
      </c>
      <c r="DK131" s="245" t="str">
        <f t="shared" si="530"/>
        <v>94</v>
      </c>
      <c r="DL131" s="245" t="str">
        <f t="shared" si="530"/>
        <v/>
      </c>
      <c r="DM131" s="245" t="str">
        <f t="shared" si="530"/>
        <v/>
      </c>
      <c r="DN131" s="259" t="str">
        <f t="shared" si="530"/>
        <v/>
      </c>
      <c r="DO131" s="245" t="str">
        <f t="shared" si="530"/>
        <v/>
      </c>
      <c r="DP131" s="245" t="str">
        <f t="shared" si="530"/>
        <v/>
      </c>
      <c r="DQ131" s="245" t="str">
        <f t="shared" si="530"/>
        <v/>
      </c>
      <c r="DR131" s="245" t="str">
        <f t="shared" si="530"/>
        <v/>
      </c>
      <c r="DS131" s="246" t="str">
        <f t="shared" si="530"/>
        <v/>
      </c>
      <c r="DT131" s="248" t="str">
        <f t="shared" si="16"/>
        <v>647</v>
      </c>
      <c r="DU131" s="249" t="str">
        <f t="shared" si="17"/>
        <v>1,196</v>
      </c>
      <c r="DV131" s="225" t="str">
        <f>CZ131*'Ores &amp; Ingots'!$C$3+DA131*'Ores &amp; Ingots'!$C$4+DB131*'Ores &amp; Ingots'!$C$5+DC131*'Ores &amp; Ingots'!$C$6+DD131*'Ores &amp; Ingots'!$C$7+DE131*'Ores &amp; Ingots'!$C$8+DF131*'Ores &amp; Ingots'!$C$9+DG131*'Ores &amp; Ingots'!$C$10+DH131*'Ores &amp; Ingots'!$C$11+DI131*'Ores &amp; Ingots'!$C$12</f>
        <v>82</v>
      </c>
      <c r="DW131" s="225" t="str">
        <f>DJ131*'Ores &amp; Ingots'!$B$3+DK131*'Ores &amp; Ingots'!$B$4+DL131*'Ores &amp; Ingots'!$B$5+DM131*'Ores &amp; Ingots'!$B$6+DN131*'Ores &amp; Ingots'!$B$7+DO131*'Ores &amp; Ingots'!$B$8+DP131*'Ores &amp; Ingots'!$B$9+DQ131*'Ores &amp; Ingots'!$B$10+DR131*'Ores &amp; Ingots'!$B$11+DS131*'Ores &amp; Ingots'!$B$12</f>
        <v>442</v>
      </c>
      <c r="DX131" s="249" t="str">
        <f>CZ131*Refining!$G$3+DA131*Refining!$G$4+DB131*Refining!$G$5+DC131*Refining!$G$6+DD131*Refining!$G$7+DE131*Refining!$G$8+DF131*Refining!$G$9+DG131*Refining!$G$10+DH131*Refining!$G$11+DI131*Refining!$G$12</f>
        <v>187</v>
      </c>
      <c r="DY131" s="249" t="str">
        <f t="shared" si="18"/>
        <v>29,028</v>
      </c>
      <c r="DZ131" s="250" t="str">
        <f t="shared" si="19"/>
        <v>0.0290</v>
      </c>
      <c r="EA131" s="248" t="str">
        <f t="shared" si="20"/>
        <v>337</v>
      </c>
      <c r="EB131" s="251" t="str">
        <f t="shared" ref="EB131:EC131" si="531">EA131/60</f>
        <v>5.6</v>
      </c>
      <c r="EC131" s="251" t="str">
        <f t="shared" si="531"/>
        <v>0.1</v>
      </c>
      <c r="ED131" s="248" t="str">
        <f t="shared" si="22"/>
        <v>51,272</v>
      </c>
      <c r="EE131" s="251" t="str">
        <f t="shared" ref="EE131:EF131" si="532">ED131/1000</f>
        <v>51.3</v>
      </c>
      <c r="EF131" s="252" t="str">
        <f t="shared" si="532"/>
        <v>0.05</v>
      </c>
      <c r="EG131" s="223" t="str">
        <f t="shared" si="24"/>
        <v>0.0513</v>
      </c>
      <c r="EH131" s="224" t="str">
        <f t="shared" si="25"/>
        <v>0:05:37</v>
      </c>
      <c r="EI131" s="225" t="s">
        <v>12</v>
      </c>
    </row>
    <row r="132">
      <c r="A132" s="33"/>
      <c r="B132" s="226" t="s">
        <v>1004</v>
      </c>
      <c r="C132" s="227" t="s">
        <v>885</v>
      </c>
      <c r="D132" s="227">
        <v>1.0</v>
      </c>
      <c r="E132" s="227">
        <v>1.0</v>
      </c>
      <c r="F132" s="227">
        <v>1.0</v>
      </c>
      <c r="G132" s="228" t="str">
        <f t="shared" si="5"/>
        <v>0.1</v>
      </c>
      <c r="H132" s="229">
        <v>3.0</v>
      </c>
      <c r="I132" s="229">
        <v>3.0</v>
      </c>
      <c r="J132" s="229" t="str">
        <f>H132/Main!$D$9</f>
        <v>3</v>
      </c>
      <c r="K132" s="229" t="str">
        <f>I132/Main!$D$10</f>
        <v>3</v>
      </c>
      <c r="L132" s="229" t="str">
        <f t="shared" si="6"/>
        <v>1</v>
      </c>
      <c r="M132" s="229">
        <v>1.0</v>
      </c>
      <c r="N132" s="231" t="s">
        <v>12</v>
      </c>
      <c r="O132" s="230"/>
      <c r="P132" s="230"/>
      <c r="Q132" s="231"/>
      <c r="R132" s="230"/>
      <c r="S132" s="232"/>
      <c r="T132" s="232"/>
      <c r="U132" s="230"/>
      <c r="V132" s="230"/>
      <c r="W132" s="232"/>
      <c r="X132" s="232"/>
      <c r="Y132" s="230"/>
      <c r="Z132" s="230"/>
      <c r="AA132" s="230"/>
      <c r="AB132" s="230"/>
      <c r="AC132" s="334"/>
      <c r="AD132" s="225">
        <v>0.0</v>
      </c>
      <c r="AE132" s="225">
        <v>1.0</v>
      </c>
      <c r="AF132" s="225">
        <v>0.0</v>
      </c>
      <c r="AG132" s="225">
        <v>0.0</v>
      </c>
      <c r="AH132" s="309">
        <v>1.0</v>
      </c>
      <c r="AI132" s="225">
        <v>0.0</v>
      </c>
      <c r="AJ132" s="225">
        <v>1.0</v>
      </c>
      <c r="AK132" s="225">
        <v>0.0</v>
      </c>
      <c r="AL132" s="225">
        <v>0.0</v>
      </c>
      <c r="AM132" s="225">
        <v>0.0</v>
      </c>
      <c r="AN132" s="225">
        <v>0.0</v>
      </c>
      <c r="AO132" s="225">
        <v>0.0</v>
      </c>
      <c r="AP132" s="225">
        <v>0.0</v>
      </c>
      <c r="AQ132" s="225">
        <v>0.0</v>
      </c>
      <c r="AR132" s="225">
        <v>0.0</v>
      </c>
      <c r="AS132" s="225">
        <v>0.0</v>
      </c>
      <c r="AT132" s="225">
        <v>0.0</v>
      </c>
      <c r="AU132" s="225">
        <v>0.0</v>
      </c>
      <c r="AV132" s="225">
        <v>0.0</v>
      </c>
      <c r="AW132" s="225">
        <v>0.0</v>
      </c>
      <c r="AX132" s="225">
        <v>0.0</v>
      </c>
      <c r="AY132" s="236" t="str">
        <f t="shared" ref="AY132:BS132" si="533">IF(AD132 = 0, "", AD132)</f>
        <v/>
      </c>
      <c r="AZ132" s="227" t="str">
        <f t="shared" si="533"/>
        <v>1</v>
      </c>
      <c r="BA132" s="227" t="str">
        <f t="shared" si="533"/>
        <v/>
      </c>
      <c r="BB132" s="227" t="str">
        <f t="shared" si="533"/>
        <v/>
      </c>
      <c r="BC132" s="237" t="str">
        <f t="shared" si="533"/>
        <v>1</v>
      </c>
      <c r="BD132" s="227" t="str">
        <f t="shared" si="533"/>
        <v/>
      </c>
      <c r="BE132" s="227" t="str">
        <f t="shared" si="533"/>
        <v>1</v>
      </c>
      <c r="BF132" s="227" t="str">
        <f t="shared" si="533"/>
        <v/>
      </c>
      <c r="BG132" s="227" t="str">
        <f t="shared" si="533"/>
        <v/>
      </c>
      <c r="BH132" s="227" t="str">
        <f t="shared" si="533"/>
        <v/>
      </c>
      <c r="BI132" s="227" t="str">
        <f t="shared" si="533"/>
        <v/>
      </c>
      <c r="BJ132" s="227" t="str">
        <f t="shared" si="533"/>
        <v/>
      </c>
      <c r="BK132" s="227" t="str">
        <f t="shared" si="533"/>
        <v/>
      </c>
      <c r="BL132" s="227" t="str">
        <f t="shared" si="533"/>
        <v/>
      </c>
      <c r="BM132" s="227" t="str">
        <f t="shared" si="533"/>
        <v/>
      </c>
      <c r="BN132" s="227" t="str">
        <f t="shared" si="533"/>
        <v/>
      </c>
      <c r="BO132" s="227" t="str">
        <f t="shared" si="533"/>
        <v/>
      </c>
      <c r="BP132" s="227" t="str">
        <f t="shared" si="533"/>
        <v/>
      </c>
      <c r="BQ132" s="227" t="str">
        <f t="shared" si="533"/>
        <v/>
      </c>
      <c r="BR132" s="227" t="str">
        <f t="shared" si="533"/>
        <v/>
      </c>
      <c r="BS132" s="238" t="str">
        <f t="shared" si="533"/>
        <v/>
      </c>
      <c r="BT132" s="239" t="str">
        <f>$AY132*Assembly!Y$4+$AZ132*Assembly!Y$5+$BA132*Assembly!Y$6+$BB132*Assembly!Y$7+$BC132*Assembly!Y$8+$BD132*Assembly!Y$9+$BE132*Assembly!Y$10+$BF132*Assembly!Y$11+$BG132*Assembly!Y$12+$BH132*Assembly!Y$13+$BI132*Assembly!Y$14+$BJ132*Assembly!Y$15+$BK132*Assembly!Y$16+$BL132*Assembly!Y$17+$BM132*Assembly!Y$18+$BN132*Assembly!Y$19+$BO132*Assembly!Y$20+$BP132*Assembly!Y$21+$BQ132*Assembly!Y$22+$BR132*Assembly!Y$23+$BS132*Assembly!Y$24</f>
        <v>35</v>
      </c>
      <c r="BU132" s="225" t="str">
        <f t="shared" si="8"/>
        <v>280</v>
      </c>
      <c r="BV132" s="225"/>
      <c r="BW132" s="225" t="str">
        <f>$AY132*Assembly!AC$4+$AZ132*Assembly!AC$5+$BA132*Assembly!AC$6+$BB132*Assembly!AC$7+$BC132*Assembly!AC$8+$BD132*Assembly!AC$9+$BE132*Assembly!AC$10+$BF132*Assembly!AC$11+$BG132*Assembly!AC$12+$BH132*Assembly!AC$13+$BI132*Assembly!AC$14+$BJ132*Assembly!AC$15+$BK132*Assembly!AC$16+$BL132*Assembly!AC$17+$BM132*Assembly!AC$18+$BN132*Assembly!AC$19+$BO132*Assembly!AC$20+$BP132*Assembly!AC$21+$BQ132*Assembly!AC$22+$BR132*Assembly!AC$23+$BS132*Assembly!AC$24</f>
        <v>85</v>
      </c>
      <c r="BX132" s="240" t="str">
        <f t="shared" si="9"/>
        <v>2.43</v>
      </c>
      <c r="BY132" s="241" t="str">
        <f t="shared" si="10"/>
        <v>680</v>
      </c>
      <c r="BZ132" s="242" t="str">
        <f t="shared" si="11"/>
        <v>0.3</v>
      </c>
      <c r="CA132" s="241" t="str">
        <f t="shared" si="12"/>
        <v>28</v>
      </c>
      <c r="CB132" s="225" t="str">
        <f>$AY132*Assembly!X$4+$AZ132*Assembly!X$5+$BA132*Assembly!X$6+$BB132*Assembly!X$7+$BC132*Assembly!X$8+$BD132*Assembly!X$9+$BE132*Assembly!X$10+$BF132*Assembly!X$11+$BG132*Assembly!X$12+$BH132*Assembly!X$13+$BI132*Assembly!X$14+$BJ132*Assembly!X$15+$BK132*Assembly!X$16+$BL132*Assembly!X$17+$BM132*Assembly!X$18+$BN132*Assembly!X$19+$BO132*Assembly!X$20+$BP132*Assembly!X$21+$BQ132*Assembly!X$22+$BR132*Assembly!X$23+$BS132*Assembly!X$24</f>
        <v>6</v>
      </c>
      <c r="CC132" s="225" t="str">
        <f t="shared" si="13"/>
        <v>933</v>
      </c>
      <c r="CD132" s="223" t="str">
        <f t="shared" si="14"/>
        <v>0.0009</v>
      </c>
      <c r="CE132" s="243" t="str">
        <f>$AY132*Assembly!AB$4+$AZ132*Assembly!AB$5+$BA132*Assembly!AB$6+$BB132*Assembly!AB$7+$BC132*Assembly!AB$8+$BD132*Assembly!AB$9+$BE132*Assembly!AB$10+$BF132*Assembly!AB$11+$BG132*Assembly!AB$12+$BH132*Assembly!AB$13+$BI132*Assembly!AB$14+$BJ132*Assembly!AB$15+$BK132*Assembly!AB$16+$BL132*Assembly!AB$17+$BM132*Assembly!AB$18+$BN132*Assembly!AB$19+$BO132*Assembly!AB$20+$BP132*Assembly!AB$21+$BQ132*Assembly!AB$22+$BR132*Assembly!AB$23+$BS132*Assembly!AB$24</f>
        <v>15</v>
      </c>
      <c r="CF132" s="231" t="str">
        <f>$AY132*Assembly!M$4+$AZ132*Assembly!M$5+$BA132*Assembly!M$6+$BB132*Assembly!M$7+$BC132*Assembly!M$8+$BD132*Assembly!M$9+$BE132*Assembly!M$10+$BF132*Assembly!M$11+$BG132*Assembly!M$12+$BH132*Assembly!M$13+$BI132*Assembly!M$14+$BJ132*Assembly!M$15+$BK132*Assembly!M$16+$BL132*Assembly!M$17+$BM132*Assembly!M$18+$BN132*Assembly!M$19+$BO132*Assembly!M$20+$BP132*Assembly!M$21+$BQ132*Assembly!M$22+$BR132*Assembly!M$23+$BS132*Assembly!M$24</f>
        <v>34</v>
      </c>
      <c r="CG132" s="231" t="str">
        <f>$AY132*Assembly!N$4+$AZ132*Assembly!N$5+$BA132*Assembly!N$6+$BB132*Assembly!N$7+$BC132*Assembly!N$8+$BD132*Assembly!N$9+$BE132*Assembly!N$10+$BF132*Assembly!N$11+$BG132*Assembly!N$12+$BH132*Assembly!N$13+$BI132*Assembly!N$14+$BJ132*Assembly!N$15+$BK132*Assembly!N$16+$BL132*Assembly!N$17+$BM132*Assembly!N$18+$BN132*Assembly!N$19+$BO132*Assembly!N$20+$BP132*Assembly!N$21+$BQ132*Assembly!N$22+$BR132*Assembly!N$23+$BS132*Assembly!N$24</f>
        <v>5</v>
      </c>
      <c r="CH132" s="231" t="str">
        <f>$AY132*Assembly!O$4+$AZ132*Assembly!O$5+$BA132*Assembly!O$6+$BB132*Assembly!O$7+$BC132*Assembly!O$8+$BD132*Assembly!O$9+$BE132*Assembly!O$10+$BF132*Assembly!O$11+$BG132*Assembly!O$12+$BH132*Assembly!O$13+$BI132*Assembly!O$14+$BJ132*Assembly!O$15+$BK132*Assembly!O$16+$BL132*Assembly!O$17+$BM132*Assembly!O$18+$BN132*Assembly!O$19+$BO132*Assembly!O$20+$BP132*Assembly!O$21+$BQ132*Assembly!O$22+$BR132*Assembly!O$23+$BS132*Assembly!O$24</f>
        <v>0</v>
      </c>
      <c r="CI132" s="229" t="str">
        <f>$AY132*Assembly!P$4+$AZ132*Assembly!P$5+$BA132*Assembly!P$6+$BB132*Assembly!P$7+$BC132*Assembly!P$8+$BD132*Assembly!P$9+$BE132*Assembly!P$10+$BF132*Assembly!P$11+$BG132*Assembly!P$12+$BH132*Assembly!P$13+$BI132*Assembly!P$14+$BJ132*Assembly!P$15+$BK132*Assembly!P$16+$BL132*Assembly!P$17+$BM132*Assembly!P$18+$BN132*Assembly!P$19+$BO132*Assembly!P$20+$BP132*Assembly!P$21+$BQ132*Assembly!P$22+$BR132*Assembly!P$23+$BS132*Assembly!P$24</f>
        <v>0</v>
      </c>
      <c r="CJ132" s="229" t="str">
        <f>$AY132*Assembly!Q$4+$AZ132*Assembly!Q$5+$BA132*Assembly!Q$6+$BB132*Assembly!Q$7+$BC132*Assembly!Q$8+$BD132*Assembly!Q$9+$BE132*Assembly!Q$10+$BF132*Assembly!Q$11+$BG132*Assembly!Q$12+$BH132*Assembly!Q$13+$BI132*Assembly!Q$14+$BJ132*Assembly!Q$15+$BK132*Assembly!Q$16+$BL132*Assembly!Q$17+$BM132*Assembly!Q$18+$BN132*Assembly!Q$19+$BO132*Assembly!Q$20+$BP132*Assembly!Q$21+$BQ132*Assembly!Q$22+$BR132*Assembly!Q$23+$BS132*Assembly!Q$24</f>
        <v>0</v>
      </c>
      <c r="CK132" s="231" t="str">
        <f>$AY132*Assembly!R$4+$AZ132*Assembly!R$5+$BA132*Assembly!R$6+$BB132*Assembly!R$7+$BC132*Assembly!R$8+$BD132*Assembly!R$9+$BE132*Assembly!R$10+$BF132*Assembly!R$11+$BG132*Assembly!R$12+$BH132*Assembly!R$13+$BI132*Assembly!R$14+$BJ132*Assembly!R$15+$BK132*Assembly!R$16+$BL132*Assembly!R$17+$BM132*Assembly!R$18+$BN132*Assembly!R$19+$BO132*Assembly!R$20+$BP132*Assembly!R$21+$BQ132*Assembly!R$22+$BR132*Assembly!R$23+$BS132*Assembly!R$24</f>
        <v>0</v>
      </c>
      <c r="CL132" s="229" t="str">
        <f>$AY132*Assembly!S$4+$AZ132*Assembly!S$5+$BA132*Assembly!S$6+$BB132*Assembly!S$7+$BC132*Assembly!S$8+$BD132*Assembly!S$9+$BE132*Assembly!S$10+$BF132*Assembly!S$11+$BG132*Assembly!S$12+$BH132*Assembly!S$13+$BI132*Assembly!S$14+$BJ132*Assembly!S$15+$BK132*Assembly!S$16+$BL132*Assembly!S$17+$BM132*Assembly!S$18+$BN132*Assembly!S$19+$BO132*Assembly!S$20+$BP132*Assembly!S$21+$BQ132*Assembly!S$22+$BR132*Assembly!S$23+$BS132*Assembly!S$24</f>
        <v>0</v>
      </c>
      <c r="CM132" s="229" t="str">
        <f>$AY132*Assembly!T$4+$AZ132*Assembly!T$5+$BA132*Assembly!T$6+$BB132*Assembly!T$7+$BC132*Assembly!T$8+$BD132*Assembly!T$9+$BE132*Assembly!T$10+$BF132*Assembly!T$11+$BG132*Assembly!T$12+$BH132*Assembly!T$13+$BI132*Assembly!T$14+$BJ132*Assembly!T$15+$BK132*Assembly!T$16+$BL132*Assembly!T$17+$BM132*Assembly!T$18+$BN132*Assembly!T$19+$BO132*Assembly!T$20+$BP132*Assembly!T$21+$BQ132*Assembly!T$22+$BR132*Assembly!T$23+$BS132*Assembly!T$24</f>
        <v>0</v>
      </c>
      <c r="CN132" s="229" t="str">
        <f>$AY132*Assembly!U$4+$AZ132*Assembly!U$5+$BA132*Assembly!U$6+$BB132*Assembly!U$7+$BC132*Assembly!U$8+$BD132*Assembly!U$9+$BE132*Assembly!U$10+$BF132*Assembly!U$11+$BG132*Assembly!U$12+$BH132*Assembly!U$13+$BI132*Assembly!U$14+$BJ132*Assembly!U$15+$BK132*Assembly!U$16+$BL132*Assembly!U$17+$BM132*Assembly!U$18+$BN132*Assembly!U$19+$BO132*Assembly!U$20+$BP132*Assembly!U$21+$BQ132*Assembly!U$22+$BR132*Assembly!U$23+$BS132*Assembly!U$24</f>
        <v>0</v>
      </c>
      <c r="CO132" s="231" t="str">
        <f>$AY132*Assembly!V$4+$AZ132*Assembly!V$5+$BA132*Assembly!V$6+$BB132*Assembly!V$7+$BC132*Assembly!V$8+$BD132*Assembly!V$9+$BE132*Assembly!V$10+$BF132*Assembly!V$11+$BG132*Assembly!V$12+$BH132*Assembly!V$13+$BI132*Assembly!V$14+$BJ132*Assembly!V$15+$BK132*Assembly!V$16+$BL132*Assembly!V$17+$BM132*Assembly!V$18+$BN132*Assembly!V$19+$BO132*Assembly!V$20+$BP132*Assembly!V$21+$BQ132*Assembly!V$22+$BR132*Assembly!V$23+$BS132*Assembly!V$24</f>
        <v>0</v>
      </c>
      <c r="CP132" s="231" t="str">
        <f>CF132*Refining!$F$3</f>
        <v>60</v>
      </c>
      <c r="CQ132" s="231" t="str">
        <f>CG132*Refining!$F$4</f>
        <v>16</v>
      </c>
      <c r="CR132" s="231" t="str">
        <f>CH132*Refining!$F$5</f>
        <v>0</v>
      </c>
      <c r="CS132" s="231" t="str">
        <f>CI132*Refining!$F$6</f>
        <v>0</v>
      </c>
      <c r="CT132" s="231" t="str">
        <f>CJ132*Refining!$F$7</f>
        <v>0</v>
      </c>
      <c r="CU132" s="231" t="str">
        <f>CK132*Refining!$F$8</f>
        <v>0</v>
      </c>
      <c r="CV132" s="231" t="str">
        <f>CL132*Refining!$F$9</f>
        <v>0</v>
      </c>
      <c r="CW132" s="231" t="str">
        <f>CM132*Refining!$F$10</f>
        <v>0</v>
      </c>
      <c r="CX132" s="231" t="str">
        <f>CN132*Refining!$F$11</f>
        <v>0</v>
      </c>
      <c r="CY132" s="231" t="str">
        <f>CO132*Refining!$F$12</f>
        <v>0</v>
      </c>
      <c r="CZ132" s="244" t="str">
        <f t="shared" ref="CZ132:DS132" si="534">IF(CF132 = 0, "", CF132)</f>
        <v>34</v>
      </c>
      <c r="DA132" s="245" t="str">
        <f t="shared" si="534"/>
        <v>5</v>
      </c>
      <c r="DB132" s="245" t="str">
        <f t="shared" si="534"/>
        <v/>
      </c>
      <c r="DC132" s="245" t="str">
        <f t="shared" si="534"/>
        <v/>
      </c>
      <c r="DD132" s="245" t="str">
        <f t="shared" si="534"/>
        <v/>
      </c>
      <c r="DE132" s="245" t="str">
        <f t="shared" si="534"/>
        <v/>
      </c>
      <c r="DF132" s="245" t="str">
        <f t="shared" si="534"/>
        <v/>
      </c>
      <c r="DG132" s="245" t="str">
        <f t="shared" si="534"/>
        <v/>
      </c>
      <c r="DH132" s="245" t="str">
        <f t="shared" si="534"/>
        <v/>
      </c>
      <c r="DI132" s="246" t="str">
        <f t="shared" si="534"/>
        <v/>
      </c>
      <c r="DJ132" s="244" t="str">
        <f t="shared" si="534"/>
        <v>60</v>
      </c>
      <c r="DK132" s="245" t="str">
        <f t="shared" si="534"/>
        <v>16</v>
      </c>
      <c r="DL132" s="245" t="str">
        <f t="shared" si="534"/>
        <v/>
      </c>
      <c r="DM132" s="245" t="str">
        <f t="shared" si="534"/>
        <v/>
      </c>
      <c r="DN132" s="259" t="str">
        <f t="shared" si="534"/>
        <v/>
      </c>
      <c r="DO132" s="245" t="str">
        <f t="shared" si="534"/>
        <v/>
      </c>
      <c r="DP132" s="245" t="str">
        <f t="shared" si="534"/>
        <v/>
      </c>
      <c r="DQ132" s="245" t="str">
        <f t="shared" si="534"/>
        <v/>
      </c>
      <c r="DR132" s="245" t="str">
        <f t="shared" si="534"/>
        <v/>
      </c>
      <c r="DS132" s="246" t="str">
        <f t="shared" si="534"/>
        <v/>
      </c>
      <c r="DT132" s="248" t="str">
        <f t="shared" si="16"/>
        <v>39</v>
      </c>
      <c r="DU132" s="249" t="str">
        <f t="shared" si="17"/>
        <v>75</v>
      </c>
      <c r="DV132" s="225" t="str">
        <f>CZ132*'Ores &amp; Ingots'!$C$3+DA132*'Ores &amp; Ingots'!$C$4+DB132*'Ores &amp; Ingots'!$C$5+DC132*'Ores &amp; Ingots'!$C$6+DD132*'Ores &amp; Ingots'!$C$7+DE132*'Ores &amp; Ingots'!$C$8+DF132*'Ores &amp; Ingots'!$C$9+DG132*'Ores &amp; Ingots'!$C$10+DH132*'Ores &amp; Ingots'!$C$11+DI132*'Ores &amp; Ingots'!$C$12</f>
        <v>5</v>
      </c>
      <c r="DW132" s="225" t="str">
        <f>DJ132*'Ores &amp; Ingots'!$B$3+DK132*'Ores &amp; Ingots'!$B$4+DL132*'Ores &amp; Ingots'!$B$5+DM132*'Ores &amp; Ingots'!$B$6+DN132*'Ores &amp; Ingots'!$B$7+DO132*'Ores &amp; Ingots'!$B$8+DP132*'Ores &amp; Ingots'!$B$9+DQ132*'Ores &amp; Ingots'!$B$10+DR132*'Ores &amp; Ingots'!$B$11+DS132*'Ores &amp; Ingots'!$B$12</f>
        <v>28</v>
      </c>
      <c r="DX132" s="249" t="str">
        <f>CZ132*Refining!$G$3+DA132*Refining!$G$4+DB132*Refining!$G$5+DC132*Refining!$G$6+DD132*Refining!$G$7+DE132*Refining!$G$8+DF132*Refining!$G$9+DG132*Refining!$G$10+DH132*Refining!$G$11+DI132*Refining!$G$12</f>
        <v>26</v>
      </c>
      <c r="DY132" s="249" t="str">
        <f t="shared" si="18"/>
        <v>4,097</v>
      </c>
      <c r="DZ132" s="250" t="str">
        <f t="shared" si="19"/>
        <v>0.0041</v>
      </c>
      <c r="EA132" s="248" t="str">
        <f t="shared" si="20"/>
        <v>35</v>
      </c>
      <c r="EB132" s="251" t="str">
        <f t="shared" ref="EB132:EC132" si="535">EA132/60</f>
        <v>0.6</v>
      </c>
      <c r="EC132" s="251" t="str">
        <f t="shared" si="535"/>
        <v>0.0</v>
      </c>
      <c r="ED132" s="248" t="str">
        <f t="shared" si="22"/>
        <v>5,031</v>
      </c>
      <c r="EE132" s="251" t="str">
        <f t="shared" ref="EE132:EF132" si="536">ED132/1000</f>
        <v>5.0</v>
      </c>
      <c r="EF132" s="252" t="str">
        <f t="shared" si="536"/>
        <v>0.01</v>
      </c>
      <c r="EG132" s="223" t="str">
        <f t="shared" si="24"/>
        <v>0.0050</v>
      </c>
      <c r="EH132" s="224" t="str">
        <f t="shared" si="25"/>
        <v>0:00:35</v>
      </c>
      <c r="EI132" s="225" t="s">
        <v>12</v>
      </c>
    </row>
    <row r="133">
      <c r="A133" s="33"/>
      <c r="B133" s="336" t="s">
        <v>1008</v>
      </c>
      <c r="C133" s="227" t="s">
        <v>886</v>
      </c>
      <c r="D133" s="227">
        <v>1.0</v>
      </c>
      <c r="E133" s="227">
        <v>1.0</v>
      </c>
      <c r="F133" s="227">
        <v>1.0</v>
      </c>
      <c r="G133" s="253" t="str">
        <f t="shared" si="5"/>
        <v>15.6</v>
      </c>
      <c r="H133" s="254">
        <v>25.0</v>
      </c>
      <c r="I133" s="254">
        <v>25.0</v>
      </c>
      <c r="J133" s="254" t="str">
        <f>H133/Main!$D$9</f>
        <v>25</v>
      </c>
      <c r="K133" s="254" t="str">
        <f>I133/Main!$D$10</f>
        <v>25</v>
      </c>
      <c r="L133" s="254" t="str">
        <f t="shared" si="6"/>
        <v>1</v>
      </c>
      <c r="M133" s="254">
        <v>1.0</v>
      </c>
      <c r="N133" s="256">
        <v>2000.0</v>
      </c>
      <c r="O133" s="256">
        <v>2000.0</v>
      </c>
      <c r="P133" s="255"/>
      <c r="Q133" s="256">
        <v>6250.0</v>
      </c>
      <c r="R133" s="256" t="str">
        <f>Q133*Main!$D$6</f>
        <v>6,250</v>
      </c>
      <c r="S133" s="257"/>
      <c r="T133" s="257"/>
      <c r="U133" s="255"/>
      <c r="V133" s="255"/>
      <c r="W133" s="257"/>
      <c r="X133" s="257"/>
      <c r="Y133" s="255"/>
      <c r="Z133" s="255"/>
      <c r="AA133" s="255"/>
      <c r="AB133" s="255"/>
      <c r="AC133" s="335" t="s">
        <v>920</v>
      </c>
      <c r="AD133" s="225">
        <v>45.0</v>
      </c>
      <c r="AE133" s="225">
        <v>0.0</v>
      </c>
      <c r="AF133" s="225">
        <v>12.0</v>
      </c>
      <c r="AG133" s="225">
        <v>0.0</v>
      </c>
      <c r="AH133" s="225">
        <v>50.0</v>
      </c>
      <c r="AI133" s="225">
        <v>0.0</v>
      </c>
      <c r="AJ133" s="225">
        <v>8.0</v>
      </c>
      <c r="AK133" s="309">
        <v>10.0</v>
      </c>
      <c r="AL133" s="225">
        <v>4.0</v>
      </c>
      <c r="AM133" s="225">
        <v>0.0</v>
      </c>
      <c r="AN133" s="225">
        <v>0.0</v>
      </c>
      <c r="AO133" s="225">
        <v>0.0</v>
      </c>
      <c r="AP133" s="225">
        <v>0.0</v>
      </c>
      <c r="AQ133" s="225">
        <v>0.0</v>
      </c>
      <c r="AR133" s="225">
        <v>0.0</v>
      </c>
      <c r="AS133" s="225">
        <v>0.0</v>
      </c>
      <c r="AT133" s="225">
        <v>0.0</v>
      </c>
      <c r="AU133" s="225">
        <v>0.0</v>
      </c>
      <c r="AV133" s="225">
        <v>0.0</v>
      </c>
      <c r="AW133" s="225">
        <v>0.0</v>
      </c>
      <c r="AX133" s="225">
        <v>0.0</v>
      </c>
      <c r="AY133" s="236" t="str">
        <f t="shared" ref="AY133:BS133" si="537">IF(AD133 = 0, "", AD133)</f>
        <v>45</v>
      </c>
      <c r="AZ133" s="227" t="str">
        <f t="shared" si="537"/>
        <v/>
      </c>
      <c r="BA133" s="227" t="str">
        <f t="shared" si="537"/>
        <v>12</v>
      </c>
      <c r="BB133" s="227" t="str">
        <f t="shared" si="537"/>
        <v/>
      </c>
      <c r="BC133" s="227" t="str">
        <f t="shared" si="537"/>
        <v>50</v>
      </c>
      <c r="BD133" s="227" t="str">
        <f t="shared" si="537"/>
        <v/>
      </c>
      <c r="BE133" s="227" t="str">
        <f t="shared" si="537"/>
        <v>8</v>
      </c>
      <c r="BF133" s="237" t="str">
        <f t="shared" si="537"/>
        <v>10</v>
      </c>
      <c r="BG133" s="227" t="str">
        <f t="shared" si="537"/>
        <v>4</v>
      </c>
      <c r="BH133" s="227" t="str">
        <f t="shared" si="537"/>
        <v/>
      </c>
      <c r="BI133" s="227" t="str">
        <f t="shared" si="537"/>
        <v/>
      </c>
      <c r="BJ133" s="227" t="str">
        <f t="shared" si="537"/>
        <v/>
      </c>
      <c r="BK133" s="227" t="str">
        <f t="shared" si="537"/>
        <v/>
      </c>
      <c r="BL133" s="227" t="str">
        <f t="shared" si="537"/>
        <v/>
      </c>
      <c r="BM133" s="227" t="str">
        <f t="shared" si="537"/>
        <v/>
      </c>
      <c r="BN133" s="227" t="str">
        <f t="shared" si="537"/>
        <v/>
      </c>
      <c r="BO133" s="227" t="str">
        <f t="shared" si="537"/>
        <v/>
      </c>
      <c r="BP133" s="227" t="str">
        <f t="shared" si="537"/>
        <v/>
      </c>
      <c r="BQ133" s="227" t="str">
        <f t="shared" si="537"/>
        <v/>
      </c>
      <c r="BR133" s="227" t="str">
        <f t="shared" si="537"/>
        <v/>
      </c>
      <c r="BS133" s="238" t="str">
        <f t="shared" si="537"/>
        <v/>
      </c>
      <c r="BT133" s="239" t="str">
        <f>$AY133*Assembly!Y$4+$AZ133*Assembly!Y$5+$BA133*Assembly!Y$6+$BB133*Assembly!Y$7+$BC133*Assembly!Y$8+$BD133*Assembly!Y$9+$BE133*Assembly!Y$10+$BF133*Assembly!Y$11+$BG133*Assembly!Y$12+$BH133*Assembly!Y$13+$BI133*Assembly!Y$14+$BJ133*Assembly!Y$15+$BK133*Assembly!Y$16+$BL133*Assembly!Y$17+$BM133*Assembly!Y$18+$BN133*Assembly!Y$19+$BO133*Assembly!Y$20+$BP133*Assembly!Y$21+$BQ133*Assembly!Y$22+$BR133*Assembly!Y$23+$BS133*Assembly!Y$24</f>
        <v>1,574</v>
      </c>
      <c r="BU133" s="225" t="str">
        <f t="shared" si="8"/>
        <v>101</v>
      </c>
      <c r="BV133" s="311" t="str">
        <f t="shared" ref="BV133:BV137" si="542">IF(R133 = "?", "?", R133/BT133)</f>
        <v>4.0 L</v>
      </c>
      <c r="BW133" s="225" t="str">
        <f>$AY133*Assembly!AC$4+$AZ133*Assembly!AC$5+$BA133*Assembly!AC$6+$BB133*Assembly!AC$7+$BC133*Assembly!AC$8+$BD133*Assembly!AC$9+$BE133*Assembly!AC$10+$BF133*Assembly!AC$11+$BG133*Assembly!AC$12+$BH133*Assembly!AC$13+$BI133*Assembly!AC$14+$BJ133*Assembly!AC$15+$BK133*Assembly!AC$16+$BL133*Assembly!AC$17+$BM133*Assembly!AC$18+$BN133*Assembly!AC$19+$BO133*Assembly!AC$20+$BP133*Assembly!AC$21+$BQ133*Assembly!AC$22+$BR133*Assembly!AC$23+$BS133*Assembly!AC$24</f>
        <v>6,530</v>
      </c>
      <c r="BX133" s="240" t="str">
        <f t="shared" si="9"/>
        <v>4.15</v>
      </c>
      <c r="BY133" s="241" t="str">
        <f t="shared" si="10"/>
        <v>418</v>
      </c>
      <c r="BZ133" s="242" t="str">
        <f t="shared" si="11"/>
        <v>64.8</v>
      </c>
      <c r="CA133" s="241" t="str">
        <f t="shared" si="12"/>
        <v>261</v>
      </c>
      <c r="CB133" s="225" t="str">
        <f>$AY133*Assembly!X$4+$AZ133*Assembly!X$5+$BA133*Assembly!X$6+$BB133*Assembly!X$7+$BC133*Assembly!X$8+$BD133*Assembly!X$9+$BE133*Assembly!X$10+$BF133*Assembly!X$11+$BG133*Assembly!X$12+$BH133*Assembly!X$13+$BI133*Assembly!X$14+$BJ133*Assembly!X$15+$BK133*Assembly!X$16+$BL133*Assembly!X$17+$BM133*Assembly!X$18+$BN133*Assembly!X$19+$BO133*Assembly!X$20+$BP133*Assembly!X$21+$BQ133*Assembly!X$22+$BR133*Assembly!X$23+$BS133*Assembly!X$24</f>
        <v>279</v>
      </c>
      <c r="CC133" s="225" t="str">
        <f t="shared" si="13"/>
        <v>43,400</v>
      </c>
      <c r="CD133" s="223" t="str">
        <f t="shared" si="14"/>
        <v>0.0434</v>
      </c>
      <c r="CE133" s="243" t="str">
        <f>$AY133*Assembly!AB$4+$AZ133*Assembly!AB$5+$BA133*Assembly!AB$6+$BB133*Assembly!AB$7+$BC133*Assembly!AB$8+$BD133*Assembly!AB$9+$BE133*Assembly!AB$10+$BF133*Assembly!AB$11+$BG133*Assembly!AB$12+$BH133*Assembly!AB$13+$BI133*Assembly!AB$14+$BJ133*Assembly!AB$15+$BK133*Assembly!AB$16+$BL133*Assembly!AB$17+$BM133*Assembly!AB$18+$BN133*Assembly!AB$19+$BO133*Assembly!AB$20+$BP133*Assembly!AB$21+$BQ133*Assembly!AB$22+$BR133*Assembly!AB$23+$BS133*Assembly!AB$24</f>
        <v>357</v>
      </c>
      <c r="CF133" s="256" t="str">
        <f>$AY133*Assembly!M$4+$AZ133*Assembly!M$5+$BA133*Assembly!M$6+$BB133*Assembly!M$7+$BC133*Assembly!M$8+$BD133*Assembly!M$9+$BE133*Assembly!M$10+$BF133*Assembly!M$11+$BG133*Assembly!M$12+$BH133*Assembly!M$13+$BI133*Assembly!M$14+$BJ133*Assembly!M$15+$BK133*Assembly!M$16+$BL133*Assembly!M$17+$BM133*Assembly!M$18+$BN133*Assembly!M$19+$BO133*Assembly!M$20+$BP133*Assembly!M$21+$BQ133*Assembly!M$22+$BR133*Assembly!M$23+$BS133*Assembly!M$24</f>
        <v>1,674</v>
      </c>
      <c r="CG133" s="256" t="str">
        <f>$AY133*Assembly!N$4+$AZ133*Assembly!N$5+$BA133*Assembly!N$6+$BB133*Assembly!N$7+$BC133*Assembly!N$8+$BD133*Assembly!N$9+$BE133*Assembly!N$10+$BF133*Assembly!N$11+$BG133*Assembly!N$12+$BH133*Assembly!N$13+$BI133*Assembly!N$14+$BJ133*Assembly!N$15+$BK133*Assembly!N$16+$BL133*Assembly!N$17+$BM133*Assembly!N$18+$BN133*Assembly!N$19+$BO133*Assembly!N$20+$BP133*Assembly!N$21+$BQ133*Assembly!N$22+$BR133*Assembly!N$23+$BS133*Assembly!N$24</f>
        <v>40</v>
      </c>
      <c r="CH133" s="256" t="str">
        <f>$AY133*Assembly!O$4+$AZ133*Assembly!O$5+$BA133*Assembly!O$6+$BB133*Assembly!O$7+$BC133*Assembly!O$8+$BD133*Assembly!O$9+$BE133*Assembly!O$10+$BF133*Assembly!O$11+$BG133*Assembly!O$12+$BH133*Assembly!O$13+$BI133*Assembly!O$14+$BJ133*Assembly!O$15+$BK133*Assembly!O$16+$BL133*Assembly!O$17+$BM133*Assembly!O$18+$BN133*Assembly!O$19+$BO133*Assembly!O$20+$BP133*Assembly!O$21+$BQ133*Assembly!O$22+$BR133*Assembly!O$23+$BS133*Assembly!O$24</f>
        <v>0</v>
      </c>
      <c r="CI133" s="254" t="str">
        <f>$AY133*Assembly!P$4+$AZ133*Assembly!P$5+$BA133*Assembly!P$6+$BB133*Assembly!P$7+$BC133*Assembly!P$8+$BD133*Assembly!P$9+$BE133*Assembly!P$10+$BF133*Assembly!P$11+$BG133*Assembly!P$12+$BH133*Assembly!P$13+$BI133*Assembly!P$14+$BJ133*Assembly!P$15+$BK133*Assembly!P$16+$BL133*Assembly!P$17+$BM133*Assembly!P$18+$BN133*Assembly!P$19+$BO133*Assembly!P$20+$BP133*Assembly!P$21+$BQ133*Assembly!P$22+$BR133*Assembly!P$23+$BS133*Assembly!P$24</f>
        <v>0</v>
      </c>
      <c r="CJ133" s="254" t="str">
        <f>$AY133*Assembly!Q$4+$AZ133*Assembly!Q$5+$BA133*Assembly!Q$6+$BB133*Assembly!Q$7+$BC133*Assembly!Q$8+$BD133*Assembly!Q$9+$BE133*Assembly!Q$10+$BF133*Assembly!Q$11+$BG133*Assembly!Q$12+$BH133*Assembly!Q$13+$BI133*Assembly!Q$14+$BJ133*Assembly!Q$15+$BK133*Assembly!Q$16+$BL133*Assembly!Q$17+$BM133*Assembly!Q$18+$BN133*Assembly!Q$19+$BO133*Assembly!Q$20+$BP133*Assembly!Q$21+$BQ133*Assembly!Q$22+$BR133*Assembly!Q$23+$BS133*Assembly!Q$24</f>
        <v>22</v>
      </c>
      <c r="CK133" s="256" t="str">
        <f>$AY133*Assembly!R$4+$AZ133*Assembly!R$5+$BA133*Assembly!R$6+$BB133*Assembly!R$7+$BC133*Assembly!R$8+$BD133*Assembly!R$9+$BE133*Assembly!R$10+$BF133*Assembly!R$11+$BG133*Assembly!R$12+$BH133*Assembly!R$13+$BI133*Assembly!R$14+$BJ133*Assembly!R$15+$BK133*Assembly!R$16+$BL133*Assembly!R$17+$BM133*Assembly!R$18+$BN133*Assembly!R$19+$BO133*Assembly!R$20+$BP133*Assembly!R$21+$BQ133*Assembly!R$22+$BR133*Assembly!R$23+$BS133*Assembly!R$24</f>
        <v>0</v>
      </c>
      <c r="CL133" s="254" t="str">
        <f>$AY133*Assembly!S$4+$AZ133*Assembly!S$5+$BA133*Assembly!S$6+$BB133*Assembly!S$7+$BC133*Assembly!S$8+$BD133*Assembly!S$9+$BE133*Assembly!S$10+$BF133*Assembly!S$11+$BG133*Assembly!S$12+$BH133*Assembly!S$13+$BI133*Assembly!S$14+$BJ133*Assembly!S$15+$BK133*Assembly!S$16+$BL133*Assembly!S$17+$BM133*Assembly!S$18+$BN133*Assembly!S$19+$BO133*Assembly!S$20+$BP133*Assembly!S$21+$BQ133*Assembly!S$22+$BR133*Assembly!S$23+$BS133*Assembly!S$24</f>
        <v>0</v>
      </c>
      <c r="CM133" s="254" t="str">
        <f>$AY133*Assembly!T$4+$AZ133*Assembly!T$5+$BA133*Assembly!T$6+$BB133*Assembly!T$7+$BC133*Assembly!T$8+$BD133*Assembly!T$9+$BE133*Assembly!T$10+$BF133*Assembly!T$11+$BG133*Assembly!T$12+$BH133*Assembly!T$13+$BI133*Assembly!T$14+$BJ133*Assembly!T$15+$BK133*Assembly!T$16+$BL133*Assembly!T$17+$BM133*Assembly!T$18+$BN133*Assembly!T$19+$BO133*Assembly!T$20+$BP133*Assembly!T$21+$BQ133*Assembly!T$22+$BR133*Assembly!T$23+$BS133*Assembly!T$24</f>
        <v>0</v>
      </c>
      <c r="CN133" s="254" t="str">
        <f>$AY133*Assembly!U$4+$AZ133*Assembly!U$5+$BA133*Assembly!U$6+$BB133*Assembly!U$7+$BC133*Assembly!U$8+$BD133*Assembly!U$9+$BE133*Assembly!U$10+$BF133*Assembly!U$11+$BG133*Assembly!U$12+$BH133*Assembly!U$13+$BI133*Assembly!U$14+$BJ133*Assembly!U$15+$BK133*Assembly!U$16+$BL133*Assembly!U$17+$BM133*Assembly!U$18+$BN133*Assembly!U$19+$BO133*Assembly!U$20+$BP133*Assembly!U$21+$BQ133*Assembly!U$22+$BR133*Assembly!U$23+$BS133*Assembly!U$24</f>
        <v>0</v>
      </c>
      <c r="CO133" s="256" t="str">
        <f>$AY133*Assembly!V$4+$AZ133*Assembly!V$5+$BA133*Assembly!V$6+$BB133*Assembly!V$7+$BC133*Assembly!V$8+$BD133*Assembly!V$9+$BE133*Assembly!V$10+$BF133*Assembly!V$11+$BG133*Assembly!V$12+$BH133*Assembly!V$13+$BI133*Assembly!V$14+$BJ133*Assembly!V$15+$BK133*Assembly!V$16+$BL133*Assembly!V$17+$BM133*Assembly!V$18+$BN133*Assembly!V$19+$BO133*Assembly!V$20+$BP133*Assembly!V$21+$BQ133*Assembly!V$22+$BR133*Assembly!V$23+$BS133*Assembly!V$24</f>
        <v>0</v>
      </c>
      <c r="CP133" s="256" t="str">
        <f>CF133*Refining!$F$3</f>
        <v>2,989</v>
      </c>
      <c r="CQ133" s="256" t="str">
        <f>CG133*Refining!$F$4</f>
        <v>125</v>
      </c>
      <c r="CR133" s="256" t="str">
        <f>CH133*Refining!$F$5</f>
        <v>0</v>
      </c>
      <c r="CS133" s="256" t="str">
        <f>CI133*Refining!$F$6</f>
        <v>0</v>
      </c>
      <c r="CT133" s="256" t="str">
        <f>CJ133*Refining!$F$7</f>
        <v>39</v>
      </c>
      <c r="CU133" s="256" t="str">
        <f>CK133*Refining!$F$8</f>
        <v>0</v>
      </c>
      <c r="CV133" s="256" t="str">
        <f>CL133*Refining!$F$9</f>
        <v>0</v>
      </c>
      <c r="CW133" s="256" t="str">
        <f>CM133*Refining!$F$10</f>
        <v>0</v>
      </c>
      <c r="CX133" s="256" t="str">
        <f>CN133*Refining!$F$11</f>
        <v>0</v>
      </c>
      <c r="CY133" s="256" t="str">
        <f>CO133*Refining!$F$12</f>
        <v>0</v>
      </c>
      <c r="CZ133" s="244" t="str">
        <f t="shared" ref="CZ133:DS133" si="538">IF(CF133 = 0, "", CF133)</f>
        <v>1,674</v>
      </c>
      <c r="DA133" s="245" t="str">
        <f t="shared" si="538"/>
        <v>40</v>
      </c>
      <c r="DB133" s="245" t="str">
        <f t="shared" si="538"/>
        <v/>
      </c>
      <c r="DC133" s="245" t="str">
        <f t="shared" si="538"/>
        <v/>
      </c>
      <c r="DD133" s="245" t="str">
        <f t="shared" si="538"/>
        <v>22</v>
      </c>
      <c r="DE133" s="245" t="str">
        <f t="shared" si="538"/>
        <v/>
      </c>
      <c r="DF133" s="245" t="str">
        <f t="shared" si="538"/>
        <v/>
      </c>
      <c r="DG133" s="245" t="str">
        <f t="shared" si="538"/>
        <v/>
      </c>
      <c r="DH133" s="245" t="str">
        <f t="shared" si="538"/>
        <v/>
      </c>
      <c r="DI133" s="246" t="str">
        <f t="shared" si="538"/>
        <v/>
      </c>
      <c r="DJ133" s="244" t="str">
        <f t="shared" si="538"/>
        <v>2,989</v>
      </c>
      <c r="DK133" s="245" t="str">
        <f t="shared" si="538"/>
        <v>125</v>
      </c>
      <c r="DL133" s="245" t="str">
        <f t="shared" si="538"/>
        <v/>
      </c>
      <c r="DM133" s="245" t="str">
        <f t="shared" si="538"/>
        <v/>
      </c>
      <c r="DN133" s="259" t="str">
        <f t="shared" si="538"/>
        <v>39</v>
      </c>
      <c r="DO133" s="245" t="str">
        <f t="shared" si="538"/>
        <v/>
      </c>
      <c r="DP133" s="245" t="str">
        <f t="shared" si="538"/>
        <v/>
      </c>
      <c r="DQ133" s="245" t="str">
        <f t="shared" si="538"/>
        <v/>
      </c>
      <c r="DR133" s="245" t="str">
        <f t="shared" si="538"/>
        <v/>
      </c>
      <c r="DS133" s="246" t="str">
        <f t="shared" si="538"/>
        <v/>
      </c>
      <c r="DT133" s="248" t="str">
        <f t="shared" si="16"/>
        <v>1,736</v>
      </c>
      <c r="DU133" s="249" t="str">
        <f t="shared" si="17"/>
        <v>3,154</v>
      </c>
      <c r="DV133" s="225" t="str">
        <f>CZ133*'Ores &amp; Ingots'!$C$3+DA133*'Ores &amp; Ingots'!$C$4+DB133*'Ores &amp; Ingots'!$C$5+DC133*'Ores &amp; Ingots'!$C$6+DD133*'Ores &amp; Ingots'!$C$7+DE133*'Ores &amp; Ingots'!$C$8+DF133*'Ores &amp; Ingots'!$C$9+DG133*'Ores &amp; Ingots'!$C$10+DH133*'Ores &amp; Ingots'!$C$11+DI133*'Ores &amp; Ingots'!$C$12</f>
        <v>227</v>
      </c>
      <c r="DW133" s="225" t="str">
        <f>DJ133*'Ores &amp; Ingots'!$B$3+DK133*'Ores &amp; Ingots'!$B$4+DL133*'Ores &amp; Ingots'!$B$5+DM133*'Ores &amp; Ingots'!$B$6+DN133*'Ores &amp; Ingots'!$B$7+DO133*'Ores &amp; Ingots'!$B$8+DP133*'Ores &amp; Ingots'!$B$9+DQ133*'Ores &amp; Ingots'!$B$10+DR133*'Ores &amp; Ingots'!$B$11+DS133*'Ores &amp; Ingots'!$B$12</f>
        <v>1,167</v>
      </c>
      <c r="DX133" s="249" t="str">
        <f>CZ133*Refining!$G$3+DA133*Refining!$G$4+DB133*Refining!$G$5+DC133*Refining!$G$6+DD133*Refining!$G$7+DE133*Refining!$G$8+DF133*Refining!$G$9+DG133*Refining!$G$10+DH133*Refining!$G$11+DI133*Refining!$G$12</f>
        <v>325</v>
      </c>
      <c r="DY133" s="249" t="str">
        <f t="shared" si="18"/>
        <v>50,620</v>
      </c>
      <c r="DZ133" s="250" t="str">
        <f t="shared" si="19"/>
        <v>0.0506</v>
      </c>
      <c r="EA133" s="248" t="str">
        <f t="shared" si="20"/>
        <v>629</v>
      </c>
      <c r="EB133" s="251" t="str">
        <f t="shared" ref="EB133:EC133" si="539">EA133/60</f>
        <v>10.5</v>
      </c>
      <c r="EC133" s="251" t="str">
        <f t="shared" si="539"/>
        <v>0.2</v>
      </c>
      <c r="ED133" s="248" t="str">
        <f t="shared" si="22"/>
        <v>94,020</v>
      </c>
      <c r="EE133" s="251" t="str">
        <f t="shared" ref="EE133:EF133" si="540">ED133/1000</f>
        <v>94.0</v>
      </c>
      <c r="EF133" s="252" t="str">
        <f t="shared" si="540"/>
        <v>0.09</v>
      </c>
      <c r="EG133" s="223" t="str">
        <f t="shared" si="24"/>
        <v>0.0940</v>
      </c>
      <c r="EH133" s="224" t="str">
        <f t="shared" si="25"/>
        <v>0:10:29</v>
      </c>
      <c r="EI133" s="225">
        <v>202.0</v>
      </c>
    </row>
    <row r="134">
      <c r="A134" s="33"/>
      <c r="B134" s="226" t="s">
        <v>1008</v>
      </c>
      <c r="C134" s="227" t="s">
        <v>885</v>
      </c>
      <c r="D134" s="227">
        <v>3.0</v>
      </c>
      <c r="E134" s="227">
        <v>3.0</v>
      </c>
      <c r="F134" s="227">
        <v>3.0</v>
      </c>
      <c r="G134" s="228" t="str">
        <f t="shared" si="5"/>
        <v>3.4</v>
      </c>
      <c r="H134" s="229">
        <v>15.0</v>
      </c>
      <c r="I134" s="229">
        <v>15.0</v>
      </c>
      <c r="J134" s="229" t="str">
        <f>H134/Main!$D$9</f>
        <v>15</v>
      </c>
      <c r="K134" s="229" t="str">
        <f>I134/Main!$D$10</f>
        <v>15</v>
      </c>
      <c r="L134" s="229" t="str">
        <f t="shared" si="6"/>
        <v>1</v>
      </c>
      <c r="M134" s="229">
        <v>1.0</v>
      </c>
      <c r="N134" s="231">
        <v>2000.0</v>
      </c>
      <c r="O134" s="231">
        <v>2000.0</v>
      </c>
      <c r="P134" s="230"/>
      <c r="Q134" s="231">
        <v>1575.0</v>
      </c>
      <c r="R134" s="231" t="str">
        <f>Q134*Main!$D$6</f>
        <v>1,575</v>
      </c>
      <c r="S134" s="232"/>
      <c r="T134" s="232"/>
      <c r="U134" s="230"/>
      <c r="V134" s="230"/>
      <c r="W134" s="232"/>
      <c r="X134" s="232"/>
      <c r="Y134" s="230"/>
      <c r="Z134" s="230"/>
      <c r="AA134" s="230"/>
      <c r="AB134" s="230"/>
      <c r="AC134" s="334"/>
      <c r="AD134" s="225">
        <v>35.0</v>
      </c>
      <c r="AE134" s="225">
        <v>0.0</v>
      </c>
      <c r="AF134" s="225">
        <v>12.0</v>
      </c>
      <c r="AG134" s="225">
        <v>0.0</v>
      </c>
      <c r="AH134" s="225">
        <v>35.0</v>
      </c>
      <c r="AI134" s="225">
        <v>0.0</v>
      </c>
      <c r="AJ134" s="225">
        <v>8.0</v>
      </c>
      <c r="AK134" s="309">
        <v>8.0</v>
      </c>
      <c r="AL134" s="225">
        <v>2.0</v>
      </c>
      <c r="AM134" s="225">
        <v>0.0</v>
      </c>
      <c r="AN134" s="225">
        <v>0.0</v>
      </c>
      <c r="AO134" s="225">
        <v>0.0</v>
      </c>
      <c r="AP134" s="225">
        <v>0.0</v>
      </c>
      <c r="AQ134" s="225">
        <v>0.0</v>
      </c>
      <c r="AR134" s="225">
        <v>0.0</v>
      </c>
      <c r="AS134" s="225">
        <v>0.0</v>
      </c>
      <c r="AT134" s="225">
        <v>0.0</v>
      </c>
      <c r="AU134" s="225">
        <v>0.0</v>
      </c>
      <c r="AV134" s="225">
        <v>0.0</v>
      </c>
      <c r="AW134" s="225">
        <v>0.0</v>
      </c>
      <c r="AX134" s="225">
        <v>0.0</v>
      </c>
      <c r="AY134" s="236" t="str">
        <f t="shared" ref="AY134:BS134" si="541">IF(AD134 = 0, "", AD134)</f>
        <v>35</v>
      </c>
      <c r="AZ134" s="227" t="str">
        <f t="shared" si="541"/>
        <v/>
      </c>
      <c r="BA134" s="227" t="str">
        <f t="shared" si="541"/>
        <v>12</v>
      </c>
      <c r="BB134" s="227" t="str">
        <f t="shared" si="541"/>
        <v/>
      </c>
      <c r="BC134" s="227" t="str">
        <f t="shared" si="541"/>
        <v>35</v>
      </c>
      <c r="BD134" s="227" t="str">
        <f t="shared" si="541"/>
        <v/>
      </c>
      <c r="BE134" s="227" t="str">
        <f t="shared" si="541"/>
        <v>8</v>
      </c>
      <c r="BF134" s="237" t="str">
        <f t="shared" si="541"/>
        <v>8</v>
      </c>
      <c r="BG134" s="227" t="str">
        <f t="shared" si="541"/>
        <v>2</v>
      </c>
      <c r="BH134" s="227" t="str">
        <f t="shared" si="541"/>
        <v/>
      </c>
      <c r="BI134" s="227" t="str">
        <f t="shared" si="541"/>
        <v/>
      </c>
      <c r="BJ134" s="227" t="str">
        <f t="shared" si="541"/>
        <v/>
      </c>
      <c r="BK134" s="227" t="str">
        <f t="shared" si="541"/>
        <v/>
      </c>
      <c r="BL134" s="227" t="str">
        <f t="shared" si="541"/>
        <v/>
      </c>
      <c r="BM134" s="227" t="str">
        <f t="shared" si="541"/>
        <v/>
      </c>
      <c r="BN134" s="227" t="str">
        <f t="shared" si="541"/>
        <v/>
      </c>
      <c r="BO134" s="227" t="str">
        <f t="shared" si="541"/>
        <v/>
      </c>
      <c r="BP134" s="227" t="str">
        <f t="shared" si="541"/>
        <v/>
      </c>
      <c r="BQ134" s="227" t="str">
        <f t="shared" si="541"/>
        <v/>
      </c>
      <c r="BR134" s="227" t="str">
        <f t="shared" si="541"/>
        <v/>
      </c>
      <c r="BS134" s="238" t="str">
        <f t="shared" si="541"/>
        <v/>
      </c>
      <c r="BT134" s="239" t="str">
        <f>$AY134*Assembly!Y$4+$AZ134*Assembly!Y$5+$BA134*Assembly!Y$6+$BB134*Assembly!Y$7+$BC134*Assembly!Y$8+$BD134*Assembly!Y$9+$BE134*Assembly!Y$10+$BF134*Assembly!Y$11+$BG134*Assembly!Y$12+$BH134*Assembly!Y$13+$BI134*Assembly!Y$14+$BJ134*Assembly!Y$15+$BK134*Assembly!Y$16+$BL134*Assembly!Y$17+$BM134*Assembly!Y$18+$BN134*Assembly!Y$19+$BO134*Assembly!Y$20+$BP134*Assembly!Y$21+$BQ134*Assembly!Y$22+$BR134*Assembly!Y$23+$BS134*Assembly!Y$24</f>
        <v>1,238</v>
      </c>
      <c r="BU134" s="225" t="str">
        <f t="shared" si="8"/>
        <v>367</v>
      </c>
      <c r="BV134" s="311" t="str">
        <f t="shared" si="542"/>
        <v>1.3 L</v>
      </c>
      <c r="BW134" s="225" t="str">
        <f>$AY134*Assembly!AC$4+$AZ134*Assembly!AC$5+$BA134*Assembly!AC$6+$BB134*Assembly!AC$7+$BC134*Assembly!AC$8+$BD134*Assembly!AC$9+$BE134*Assembly!AC$10+$BF134*Assembly!AC$11+$BG134*Assembly!AC$12+$BH134*Assembly!AC$13+$BI134*Assembly!AC$14+$BJ134*Assembly!AC$15+$BK134*Assembly!AC$16+$BL134*Assembly!AC$17+$BM134*Assembly!AC$18+$BN134*Assembly!AC$19+$BO134*Assembly!AC$20+$BP134*Assembly!AC$21+$BQ134*Assembly!AC$22+$BR134*Assembly!AC$23+$BS134*Assembly!AC$24</f>
        <v>5,068</v>
      </c>
      <c r="BX134" s="240" t="str">
        <f t="shared" si="9"/>
        <v>4.10</v>
      </c>
      <c r="BY134" s="241" t="str">
        <f t="shared" si="10"/>
        <v>1502</v>
      </c>
      <c r="BZ134" s="242" t="str">
        <f t="shared" si="11"/>
        <v>13.8</v>
      </c>
      <c r="CA134" s="241" t="str">
        <f t="shared" si="12"/>
        <v>338</v>
      </c>
      <c r="CB134" s="225" t="str">
        <f>$AY134*Assembly!X$4+$AZ134*Assembly!X$5+$BA134*Assembly!X$6+$BB134*Assembly!X$7+$BC134*Assembly!X$8+$BD134*Assembly!X$9+$BE134*Assembly!X$10+$BF134*Assembly!X$11+$BG134*Assembly!X$12+$BH134*Assembly!X$13+$BI134*Assembly!X$14+$BJ134*Assembly!X$15+$BK134*Assembly!X$16+$BL134*Assembly!X$17+$BM134*Assembly!X$18+$BN134*Assembly!X$19+$BO134*Assembly!X$20+$BP134*Assembly!X$21+$BQ134*Assembly!X$22+$BR134*Assembly!X$23+$BS134*Assembly!X$24</f>
        <v>205</v>
      </c>
      <c r="CC134" s="225" t="str">
        <f t="shared" si="13"/>
        <v>31,889</v>
      </c>
      <c r="CD134" s="223" t="str">
        <f t="shared" si="14"/>
        <v>0.0319</v>
      </c>
      <c r="CE134" s="243" t="str">
        <f>$AY134*Assembly!AB$4+$AZ134*Assembly!AB$5+$BA134*Assembly!AB$6+$BB134*Assembly!AB$7+$BC134*Assembly!AB$8+$BD134*Assembly!AB$9+$BE134*Assembly!AB$10+$BF134*Assembly!AB$11+$BG134*Assembly!AB$12+$BH134*Assembly!AB$13+$BI134*Assembly!AB$14+$BJ134*Assembly!AB$15+$BK134*Assembly!AB$16+$BL134*Assembly!AB$17+$BM134*Assembly!AB$18+$BN134*Assembly!AB$19+$BO134*Assembly!AB$20+$BP134*Assembly!AB$21+$BQ134*Assembly!AB$22+$BR134*Assembly!AB$23+$BS134*Assembly!AB$24</f>
        <v>283</v>
      </c>
      <c r="CF134" s="231" t="str">
        <f>$AY134*Assembly!M$4+$AZ134*Assembly!M$5+$BA134*Assembly!M$6+$BB134*Assembly!M$7+$BC134*Assembly!M$8+$BD134*Assembly!M$9+$BE134*Assembly!M$10+$BF134*Assembly!M$11+$BG134*Assembly!M$12+$BH134*Assembly!M$13+$BI134*Assembly!M$14+$BJ134*Assembly!M$15+$BK134*Assembly!M$16+$BL134*Assembly!M$17+$BM134*Assembly!M$18+$BN134*Assembly!M$19+$BO134*Assembly!M$20+$BP134*Assembly!M$21+$BQ134*Assembly!M$22+$BR134*Assembly!M$23+$BS134*Assembly!M$24</f>
        <v>1,311</v>
      </c>
      <c r="CG134" s="231" t="str">
        <f>$AY134*Assembly!N$4+$AZ134*Assembly!N$5+$BA134*Assembly!N$6+$BB134*Assembly!N$7+$BC134*Assembly!N$8+$BD134*Assembly!N$9+$BE134*Assembly!N$10+$BF134*Assembly!N$11+$BG134*Assembly!N$12+$BH134*Assembly!N$13+$BI134*Assembly!N$14+$BJ134*Assembly!N$15+$BK134*Assembly!N$16+$BL134*Assembly!N$17+$BM134*Assembly!N$18+$BN134*Assembly!N$19+$BO134*Assembly!N$20+$BP134*Assembly!N$21+$BQ134*Assembly!N$22+$BR134*Assembly!N$23+$BS134*Assembly!N$24</f>
        <v>40</v>
      </c>
      <c r="CH134" s="231" t="str">
        <f>$AY134*Assembly!O$4+$AZ134*Assembly!O$5+$BA134*Assembly!O$6+$BB134*Assembly!O$7+$BC134*Assembly!O$8+$BD134*Assembly!O$9+$BE134*Assembly!O$10+$BF134*Assembly!O$11+$BG134*Assembly!O$12+$BH134*Assembly!O$13+$BI134*Assembly!O$14+$BJ134*Assembly!O$15+$BK134*Assembly!O$16+$BL134*Assembly!O$17+$BM134*Assembly!O$18+$BN134*Assembly!O$19+$BO134*Assembly!O$20+$BP134*Assembly!O$21+$BQ134*Assembly!O$22+$BR134*Assembly!O$23+$BS134*Assembly!O$24</f>
        <v>0</v>
      </c>
      <c r="CI134" s="229" t="str">
        <f>$AY134*Assembly!P$4+$AZ134*Assembly!P$5+$BA134*Assembly!P$6+$BB134*Assembly!P$7+$BC134*Assembly!P$8+$BD134*Assembly!P$9+$BE134*Assembly!P$10+$BF134*Assembly!P$11+$BG134*Assembly!P$12+$BH134*Assembly!P$13+$BI134*Assembly!P$14+$BJ134*Assembly!P$15+$BK134*Assembly!P$16+$BL134*Assembly!P$17+$BM134*Assembly!P$18+$BN134*Assembly!P$19+$BO134*Assembly!P$20+$BP134*Assembly!P$21+$BQ134*Assembly!P$22+$BR134*Assembly!P$23+$BS134*Assembly!P$24</f>
        <v>0</v>
      </c>
      <c r="CJ134" s="229" t="str">
        <f>$AY134*Assembly!Q$4+$AZ134*Assembly!Q$5+$BA134*Assembly!Q$6+$BB134*Assembly!Q$7+$BC134*Assembly!Q$8+$BD134*Assembly!Q$9+$BE134*Assembly!Q$10+$BF134*Assembly!Q$11+$BG134*Assembly!Q$12+$BH134*Assembly!Q$13+$BI134*Assembly!Q$14+$BJ134*Assembly!Q$15+$BK134*Assembly!Q$16+$BL134*Assembly!Q$17+$BM134*Assembly!Q$18+$BN134*Assembly!Q$19+$BO134*Assembly!Q$20+$BP134*Assembly!Q$21+$BQ134*Assembly!Q$22+$BR134*Assembly!Q$23+$BS134*Assembly!Q$24</f>
        <v>11.6</v>
      </c>
      <c r="CK134" s="231" t="str">
        <f>$AY134*Assembly!R$4+$AZ134*Assembly!R$5+$BA134*Assembly!R$6+$BB134*Assembly!R$7+$BC134*Assembly!R$8+$BD134*Assembly!R$9+$BE134*Assembly!R$10+$BF134*Assembly!R$11+$BG134*Assembly!R$12+$BH134*Assembly!R$13+$BI134*Assembly!R$14+$BJ134*Assembly!R$15+$BK134*Assembly!R$16+$BL134*Assembly!R$17+$BM134*Assembly!R$18+$BN134*Assembly!R$19+$BO134*Assembly!R$20+$BP134*Assembly!R$21+$BQ134*Assembly!R$22+$BR134*Assembly!R$23+$BS134*Assembly!R$24</f>
        <v>0</v>
      </c>
      <c r="CL134" s="229" t="str">
        <f>$AY134*Assembly!S$4+$AZ134*Assembly!S$5+$BA134*Assembly!S$6+$BB134*Assembly!S$7+$BC134*Assembly!S$8+$BD134*Assembly!S$9+$BE134*Assembly!S$10+$BF134*Assembly!S$11+$BG134*Assembly!S$12+$BH134*Assembly!S$13+$BI134*Assembly!S$14+$BJ134*Assembly!S$15+$BK134*Assembly!S$16+$BL134*Assembly!S$17+$BM134*Assembly!S$18+$BN134*Assembly!S$19+$BO134*Assembly!S$20+$BP134*Assembly!S$21+$BQ134*Assembly!S$22+$BR134*Assembly!S$23+$BS134*Assembly!S$24</f>
        <v>0</v>
      </c>
      <c r="CM134" s="229" t="str">
        <f>$AY134*Assembly!T$4+$AZ134*Assembly!T$5+$BA134*Assembly!T$6+$BB134*Assembly!T$7+$BC134*Assembly!T$8+$BD134*Assembly!T$9+$BE134*Assembly!T$10+$BF134*Assembly!T$11+$BG134*Assembly!T$12+$BH134*Assembly!T$13+$BI134*Assembly!T$14+$BJ134*Assembly!T$15+$BK134*Assembly!T$16+$BL134*Assembly!T$17+$BM134*Assembly!T$18+$BN134*Assembly!T$19+$BO134*Assembly!T$20+$BP134*Assembly!T$21+$BQ134*Assembly!T$22+$BR134*Assembly!T$23+$BS134*Assembly!T$24</f>
        <v>0</v>
      </c>
      <c r="CN134" s="229" t="str">
        <f>$AY134*Assembly!U$4+$AZ134*Assembly!U$5+$BA134*Assembly!U$6+$BB134*Assembly!U$7+$BC134*Assembly!U$8+$BD134*Assembly!U$9+$BE134*Assembly!U$10+$BF134*Assembly!U$11+$BG134*Assembly!U$12+$BH134*Assembly!U$13+$BI134*Assembly!U$14+$BJ134*Assembly!U$15+$BK134*Assembly!U$16+$BL134*Assembly!U$17+$BM134*Assembly!U$18+$BN134*Assembly!U$19+$BO134*Assembly!U$20+$BP134*Assembly!U$21+$BQ134*Assembly!U$22+$BR134*Assembly!U$23+$BS134*Assembly!U$24</f>
        <v>0</v>
      </c>
      <c r="CO134" s="231" t="str">
        <f>$AY134*Assembly!V$4+$AZ134*Assembly!V$5+$BA134*Assembly!V$6+$BB134*Assembly!V$7+$BC134*Assembly!V$8+$BD134*Assembly!V$9+$BE134*Assembly!V$10+$BF134*Assembly!V$11+$BG134*Assembly!V$12+$BH134*Assembly!V$13+$BI134*Assembly!V$14+$BJ134*Assembly!V$15+$BK134*Assembly!V$16+$BL134*Assembly!V$17+$BM134*Assembly!V$18+$BN134*Assembly!V$19+$BO134*Assembly!V$20+$BP134*Assembly!V$21+$BQ134*Assembly!V$22+$BR134*Assembly!V$23+$BS134*Assembly!V$24</f>
        <v>0</v>
      </c>
      <c r="CP134" s="231" t="str">
        <f>CF134*Refining!$F$3</f>
        <v>2,341</v>
      </c>
      <c r="CQ134" s="231" t="str">
        <f>CG134*Refining!$F$4</f>
        <v>125</v>
      </c>
      <c r="CR134" s="231" t="str">
        <f>CH134*Refining!$F$5</f>
        <v>0</v>
      </c>
      <c r="CS134" s="231" t="str">
        <f>CI134*Refining!$F$6</f>
        <v>0</v>
      </c>
      <c r="CT134" s="231" t="str">
        <f>CJ134*Refining!$F$7</f>
        <v>21</v>
      </c>
      <c r="CU134" s="231" t="str">
        <f>CK134*Refining!$F$8</f>
        <v>0</v>
      </c>
      <c r="CV134" s="231" t="str">
        <f>CL134*Refining!$F$9</f>
        <v>0</v>
      </c>
      <c r="CW134" s="231" t="str">
        <f>CM134*Refining!$F$10</f>
        <v>0</v>
      </c>
      <c r="CX134" s="231" t="str">
        <f>CN134*Refining!$F$11</f>
        <v>0</v>
      </c>
      <c r="CY134" s="231" t="str">
        <f>CO134*Refining!$F$12</f>
        <v>0</v>
      </c>
      <c r="CZ134" s="244" t="str">
        <f t="shared" ref="CZ134:DS134" si="543">IF(CF134 = 0, "", CF134)</f>
        <v>1,311</v>
      </c>
      <c r="DA134" s="245" t="str">
        <f t="shared" si="543"/>
        <v>40</v>
      </c>
      <c r="DB134" s="245" t="str">
        <f t="shared" si="543"/>
        <v/>
      </c>
      <c r="DC134" s="245" t="str">
        <f t="shared" si="543"/>
        <v/>
      </c>
      <c r="DD134" s="245" t="str">
        <f t="shared" si="543"/>
        <v>11.6</v>
      </c>
      <c r="DE134" s="245" t="str">
        <f t="shared" si="543"/>
        <v/>
      </c>
      <c r="DF134" s="245" t="str">
        <f t="shared" si="543"/>
        <v/>
      </c>
      <c r="DG134" s="245" t="str">
        <f t="shared" si="543"/>
        <v/>
      </c>
      <c r="DH134" s="245" t="str">
        <f t="shared" si="543"/>
        <v/>
      </c>
      <c r="DI134" s="246" t="str">
        <f t="shared" si="543"/>
        <v/>
      </c>
      <c r="DJ134" s="244" t="str">
        <f t="shared" si="543"/>
        <v>2,341</v>
      </c>
      <c r="DK134" s="245" t="str">
        <f t="shared" si="543"/>
        <v>125</v>
      </c>
      <c r="DL134" s="245" t="str">
        <f t="shared" si="543"/>
        <v/>
      </c>
      <c r="DM134" s="245" t="str">
        <f t="shared" si="543"/>
        <v/>
      </c>
      <c r="DN134" s="259" t="str">
        <f t="shared" si="543"/>
        <v>21</v>
      </c>
      <c r="DO134" s="245" t="str">
        <f t="shared" si="543"/>
        <v/>
      </c>
      <c r="DP134" s="245" t="str">
        <f t="shared" si="543"/>
        <v/>
      </c>
      <c r="DQ134" s="245" t="str">
        <f t="shared" si="543"/>
        <v/>
      </c>
      <c r="DR134" s="245" t="str">
        <f t="shared" si="543"/>
        <v/>
      </c>
      <c r="DS134" s="246" t="str">
        <f t="shared" si="543"/>
        <v/>
      </c>
      <c r="DT134" s="248" t="str">
        <f t="shared" si="16"/>
        <v>1,363</v>
      </c>
      <c r="DU134" s="249" t="str">
        <f t="shared" si="17"/>
        <v>2,487</v>
      </c>
      <c r="DV134" s="225" t="str">
        <f>CZ134*'Ores &amp; Ingots'!$C$3+DA134*'Ores &amp; Ingots'!$C$4+DB134*'Ores &amp; Ingots'!$C$5+DC134*'Ores &amp; Ingots'!$C$6+DD134*'Ores &amp; Ingots'!$C$7+DE134*'Ores &amp; Ingots'!$C$8+DF134*'Ores &amp; Ingots'!$C$9+DG134*'Ores &amp; Ingots'!$C$10+DH134*'Ores &amp; Ingots'!$C$11+DI134*'Ores &amp; Ingots'!$C$12</f>
        <v>176</v>
      </c>
      <c r="DW134" s="225" t="str">
        <f>DJ134*'Ores &amp; Ingots'!$B$3+DK134*'Ores &amp; Ingots'!$B$4+DL134*'Ores &amp; Ingots'!$B$5+DM134*'Ores &amp; Ingots'!$B$6+DN134*'Ores &amp; Ingots'!$B$7+DO134*'Ores &amp; Ingots'!$B$8+DP134*'Ores &amp; Ingots'!$B$9+DQ134*'Ores &amp; Ingots'!$B$10+DR134*'Ores &amp; Ingots'!$B$11+DS134*'Ores &amp; Ingots'!$B$12</f>
        <v>920</v>
      </c>
      <c r="DX134" s="249" t="str">
        <f>CZ134*Refining!$G$3+DA134*Refining!$G$4+DB134*Refining!$G$5+DC134*Refining!$G$6+DD134*Refining!$G$7+DE134*Refining!$G$8+DF134*Refining!$G$9+DG134*Refining!$G$10+DH134*Refining!$G$11+DI134*Refining!$G$12</f>
        <v>292</v>
      </c>
      <c r="DY134" s="249" t="str">
        <f t="shared" si="18"/>
        <v>45,408</v>
      </c>
      <c r="DZ134" s="250" t="str">
        <f t="shared" si="19"/>
        <v>0.0454</v>
      </c>
      <c r="EA134" s="248" t="str">
        <f t="shared" si="20"/>
        <v>512</v>
      </c>
      <c r="EB134" s="251" t="str">
        <f t="shared" ref="EB134:EC134" si="544">EA134/60</f>
        <v>8.5</v>
      </c>
      <c r="EC134" s="251" t="str">
        <f t="shared" si="544"/>
        <v>0.1</v>
      </c>
      <c r="ED134" s="248" t="str">
        <f t="shared" si="22"/>
        <v>77,297</v>
      </c>
      <c r="EE134" s="251" t="str">
        <f t="shared" ref="EE134:EF134" si="545">ED134/1000</f>
        <v>77.3</v>
      </c>
      <c r="EF134" s="252" t="str">
        <f t="shared" si="545"/>
        <v>0.08</v>
      </c>
      <c r="EG134" s="223" t="str">
        <f t="shared" si="24"/>
        <v>0.0773</v>
      </c>
      <c r="EH134" s="224" t="str">
        <f t="shared" si="25"/>
        <v>0:08:32</v>
      </c>
      <c r="EI134" s="225" t="s">
        <v>12</v>
      </c>
    </row>
    <row r="135">
      <c r="A135" s="33"/>
      <c r="B135" s="226" t="s">
        <v>1009</v>
      </c>
      <c r="C135" s="227" t="s">
        <v>886</v>
      </c>
      <c r="D135" s="227">
        <v>1.0</v>
      </c>
      <c r="E135" s="227">
        <v>1.0</v>
      </c>
      <c r="F135" s="227">
        <v>1.0</v>
      </c>
      <c r="G135" s="253" t="str">
        <f t="shared" si="5"/>
        <v>15.6</v>
      </c>
      <c r="H135" s="254">
        <v>35.0</v>
      </c>
      <c r="I135" s="254">
        <v>35.0</v>
      </c>
      <c r="J135" s="254" t="str">
        <f>H135/Main!$D$9</f>
        <v>35</v>
      </c>
      <c r="K135" s="254" t="str">
        <f>I135/Main!$D$10</f>
        <v>35</v>
      </c>
      <c r="L135" s="254" t="str">
        <f t="shared" si="6"/>
        <v>1</v>
      </c>
      <c r="M135" s="254">
        <v>1.0</v>
      </c>
      <c r="N135" s="256">
        <v>5000.0</v>
      </c>
      <c r="O135" s="256">
        <v>5000.0</v>
      </c>
      <c r="P135" s="255"/>
      <c r="Q135" s="256">
        <v>8000.0</v>
      </c>
      <c r="R135" s="256" t="str">
        <f>Q135*Main!$D$6</f>
        <v>8,000</v>
      </c>
      <c r="S135" s="257"/>
      <c r="T135" s="257"/>
      <c r="U135" s="255"/>
      <c r="V135" s="255"/>
      <c r="W135" s="257"/>
      <c r="X135" s="257"/>
      <c r="Y135" s="255"/>
      <c r="Z135" s="255"/>
      <c r="AA135" s="255"/>
      <c r="AB135" s="255"/>
      <c r="AC135" s="335" t="s">
        <v>913</v>
      </c>
      <c r="AD135" s="225">
        <v>150.0</v>
      </c>
      <c r="AE135" s="225">
        <v>0.0</v>
      </c>
      <c r="AF135" s="225">
        <v>12.0</v>
      </c>
      <c r="AG135" s="225">
        <v>0.0</v>
      </c>
      <c r="AH135" s="225">
        <v>40.0</v>
      </c>
      <c r="AI135" s="225">
        <v>0.0</v>
      </c>
      <c r="AJ135" s="225">
        <v>8.0</v>
      </c>
      <c r="AK135" s="309">
        <v>20.0</v>
      </c>
      <c r="AL135" s="225">
        <v>0.0</v>
      </c>
      <c r="AM135" s="225">
        <v>0.0</v>
      </c>
      <c r="AN135" s="225">
        <v>0.0</v>
      </c>
      <c r="AO135" s="225">
        <v>0.0</v>
      </c>
      <c r="AP135" s="225">
        <v>0.0</v>
      </c>
      <c r="AQ135" s="225">
        <v>0.0</v>
      </c>
      <c r="AR135" s="225">
        <v>0.0</v>
      </c>
      <c r="AS135" s="225">
        <v>0.0</v>
      </c>
      <c r="AT135" s="225">
        <v>0.0</v>
      </c>
      <c r="AU135" s="225">
        <v>0.0</v>
      </c>
      <c r="AV135" s="225">
        <v>0.0</v>
      </c>
      <c r="AW135" s="225">
        <v>0.0</v>
      </c>
      <c r="AX135" s="225">
        <v>0.0</v>
      </c>
      <c r="AY135" s="236" t="str">
        <f t="shared" ref="AY135:BS135" si="546">IF(AD135 = 0, "", AD135)</f>
        <v>150</v>
      </c>
      <c r="AZ135" s="227" t="str">
        <f t="shared" si="546"/>
        <v/>
      </c>
      <c r="BA135" s="227" t="str">
        <f t="shared" si="546"/>
        <v>12</v>
      </c>
      <c r="BB135" s="227" t="str">
        <f t="shared" si="546"/>
        <v/>
      </c>
      <c r="BC135" s="227" t="str">
        <f t="shared" si="546"/>
        <v>40</v>
      </c>
      <c r="BD135" s="227" t="str">
        <f t="shared" si="546"/>
        <v/>
      </c>
      <c r="BE135" s="227" t="str">
        <f t="shared" si="546"/>
        <v>8</v>
      </c>
      <c r="BF135" s="237" t="str">
        <f t="shared" si="546"/>
        <v>20</v>
      </c>
      <c r="BG135" s="227" t="str">
        <f t="shared" si="546"/>
        <v/>
      </c>
      <c r="BH135" s="227" t="str">
        <f t="shared" si="546"/>
        <v/>
      </c>
      <c r="BI135" s="227" t="str">
        <f t="shared" si="546"/>
        <v/>
      </c>
      <c r="BJ135" s="227" t="str">
        <f t="shared" si="546"/>
        <v/>
      </c>
      <c r="BK135" s="227" t="str">
        <f t="shared" si="546"/>
        <v/>
      </c>
      <c r="BL135" s="227" t="str">
        <f t="shared" si="546"/>
        <v/>
      </c>
      <c r="BM135" s="227" t="str">
        <f t="shared" si="546"/>
        <v/>
      </c>
      <c r="BN135" s="227" t="str">
        <f t="shared" si="546"/>
        <v/>
      </c>
      <c r="BO135" s="227" t="str">
        <f t="shared" si="546"/>
        <v/>
      </c>
      <c r="BP135" s="227" t="str">
        <f t="shared" si="546"/>
        <v/>
      </c>
      <c r="BQ135" s="227" t="str">
        <f t="shared" si="546"/>
        <v/>
      </c>
      <c r="BR135" s="227" t="str">
        <f t="shared" si="546"/>
        <v/>
      </c>
      <c r="BS135" s="238" t="str">
        <f t="shared" si="546"/>
        <v/>
      </c>
      <c r="BT135" s="239" t="str">
        <f>$AY135*Assembly!Y$4+$AZ135*Assembly!Y$5+$BA135*Assembly!Y$6+$BB135*Assembly!Y$7+$BC135*Assembly!Y$8+$BD135*Assembly!Y$9+$BE135*Assembly!Y$10+$BF135*Assembly!Y$11+$BG135*Assembly!Y$12+$BH135*Assembly!Y$13+$BI135*Assembly!Y$14+$BJ135*Assembly!Y$15+$BK135*Assembly!Y$16+$BL135*Assembly!Y$17+$BM135*Assembly!Y$18+$BN135*Assembly!Y$19+$BO135*Assembly!Y$20+$BP135*Assembly!Y$21+$BQ135*Assembly!Y$22+$BR135*Assembly!Y$23+$BS135*Assembly!Y$24</f>
        <v>3,564</v>
      </c>
      <c r="BU135" s="225" t="str">
        <f t="shared" si="8"/>
        <v>228</v>
      </c>
      <c r="BV135" s="311" t="str">
        <f t="shared" si="542"/>
        <v>2.2 L</v>
      </c>
      <c r="BW135" s="225" t="str">
        <f>$AY135*Assembly!AC$4+$AZ135*Assembly!AC$5+$BA135*Assembly!AC$6+$BB135*Assembly!AC$7+$BC135*Assembly!AC$8+$BD135*Assembly!AC$9+$BE135*Assembly!AC$10+$BF135*Assembly!AC$11+$BG135*Assembly!AC$12+$BH135*Assembly!AC$13+$BI135*Assembly!AC$14+$BJ135*Assembly!AC$15+$BK135*Assembly!AC$16+$BL135*Assembly!AC$17+$BM135*Assembly!AC$18+$BN135*Assembly!AC$19+$BO135*Assembly!AC$20+$BP135*Assembly!AC$21+$BQ135*Assembly!AC$22+$BR135*Assembly!AC$23+$BS135*Assembly!AC$24</f>
        <v>16,720</v>
      </c>
      <c r="BX135" s="240" t="str">
        <f t="shared" si="9"/>
        <v>4.69</v>
      </c>
      <c r="BY135" s="241" t="str">
        <f t="shared" si="10"/>
        <v>1070</v>
      </c>
      <c r="BZ135" s="242" t="str">
        <f t="shared" si="11"/>
        <v>73.3</v>
      </c>
      <c r="CA135" s="241" t="str">
        <f t="shared" si="12"/>
        <v>478</v>
      </c>
      <c r="CB135" s="225" t="str">
        <f>$AY135*Assembly!X$4+$AZ135*Assembly!X$5+$BA135*Assembly!X$6+$BB135*Assembly!X$7+$BC135*Assembly!X$8+$BD135*Assembly!X$9+$BE135*Assembly!X$10+$BF135*Assembly!X$11+$BG135*Assembly!X$12+$BH135*Assembly!X$13+$BI135*Assembly!X$14+$BJ135*Assembly!X$15+$BK135*Assembly!X$16+$BL135*Assembly!X$17+$BM135*Assembly!X$18+$BN135*Assembly!X$19+$BO135*Assembly!X$20+$BP135*Assembly!X$21+$BQ135*Assembly!X$22+$BR135*Assembly!X$23+$BS135*Assembly!X$24</f>
        <v>350</v>
      </c>
      <c r="CC135" s="225" t="str">
        <f t="shared" si="13"/>
        <v>54,444</v>
      </c>
      <c r="CD135" s="223" t="str">
        <f t="shared" si="14"/>
        <v>0.0544</v>
      </c>
      <c r="CE135" s="243" t="str">
        <f>$AY135*Assembly!AB$4+$AZ135*Assembly!AB$5+$BA135*Assembly!AB$6+$BB135*Assembly!AB$7+$BC135*Assembly!AB$8+$BD135*Assembly!AB$9+$BE135*Assembly!AB$10+$BF135*Assembly!AB$11+$BG135*Assembly!AB$12+$BH135*Assembly!AB$13+$BI135*Assembly!AB$14+$BJ135*Assembly!AB$15+$BK135*Assembly!AB$16+$BL135*Assembly!AB$17+$BM135*Assembly!AB$18+$BN135*Assembly!AB$19+$BO135*Assembly!AB$20+$BP135*Assembly!AB$21+$BQ135*Assembly!AB$22+$BR135*Assembly!AB$23+$BS135*Assembly!AB$24</f>
        <v>638</v>
      </c>
      <c r="CF135" s="256" t="str">
        <f>$AY135*Assembly!M$4+$AZ135*Assembly!M$5+$BA135*Assembly!M$6+$BB135*Assembly!M$7+$BC135*Assembly!M$8+$BD135*Assembly!M$9+$BE135*Assembly!M$10+$BF135*Assembly!M$11+$BG135*Assembly!M$12+$BH135*Assembly!M$13+$BI135*Assembly!M$14+$BJ135*Assembly!M$15+$BK135*Assembly!M$16+$BL135*Assembly!M$17+$BM135*Assembly!M$18+$BN135*Assembly!M$19+$BO135*Assembly!M$20+$BP135*Assembly!M$21+$BQ135*Assembly!M$22+$BR135*Assembly!M$23+$BS135*Assembly!M$24</f>
        <v>3,780</v>
      </c>
      <c r="CG135" s="256" t="str">
        <f>$AY135*Assembly!N$4+$AZ135*Assembly!N$5+$BA135*Assembly!N$6+$BB135*Assembly!N$7+$BC135*Assembly!N$8+$BD135*Assembly!N$9+$BE135*Assembly!N$10+$BF135*Assembly!N$11+$BG135*Assembly!N$12+$BH135*Assembly!N$13+$BI135*Assembly!N$14+$BJ135*Assembly!N$15+$BK135*Assembly!N$16+$BL135*Assembly!N$17+$BM135*Assembly!N$18+$BN135*Assembly!N$19+$BO135*Assembly!N$20+$BP135*Assembly!N$21+$BQ135*Assembly!N$22+$BR135*Assembly!N$23+$BS135*Assembly!N$24</f>
        <v>40</v>
      </c>
      <c r="CH135" s="256" t="str">
        <f>$AY135*Assembly!O$4+$AZ135*Assembly!O$5+$BA135*Assembly!O$6+$BB135*Assembly!O$7+$BC135*Assembly!O$8+$BD135*Assembly!O$9+$BE135*Assembly!O$10+$BF135*Assembly!O$11+$BG135*Assembly!O$12+$BH135*Assembly!O$13+$BI135*Assembly!O$14+$BJ135*Assembly!O$15+$BK135*Assembly!O$16+$BL135*Assembly!O$17+$BM135*Assembly!O$18+$BN135*Assembly!O$19+$BO135*Assembly!O$20+$BP135*Assembly!O$21+$BQ135*Assembly!O$22+$BR135*Assembly!O$23+$BS135*Assembly!O$24</f>
        <v>0</v>
      </c>
      <c r="CI135" s="254" t="str">
        <f>$AY135*Assembly!P$4+$AZ135*Assembly!P$5+$BA135*Assembly!P$6+$BB135*Assembly!P$7+$BC135*Assembly!P$8+$BD135*Assembly!P$9+$BE135*Assembly!P$10+$BF135*Assembly!P$11+$BG135*Assembly!P$12+$BH135*Assembly!P$13+$BI135*Assembly!P$14+$BJ135*Assembly!P$15+$BK135*Assembly!P$16+$BL135*Assembly!P$17+$BM135*Assembly!P$18+$BN135*Assembly!P$19+$BO135*Assembly!P$20+$BP135*Assembly!P$21+$BQ135*Assembly!P$22+$BR135*Assembly!P$23+$BS135*Assembly!P$24</f>
        <v>0</v>
      </c>
      <c r="CJ135" s="254" t="str">
        <f>$AY135*Assembly!Q$4+$AZ135*Assembly!Q$5+$BA135*Assembly!Q$6+$BB135*Assembly!Q$7+$BC135*Assembly!Q$8+$BD135*Assembly!Q$9+$BE135*Assembly!Q$10+$BF135*Assembly!Q$11+$BG135*Assembly!Q$12+$BH135*Assembly!Q$13+$BI135*Assembly!Q$14+$BJ135*Assembly!Q$15+$BK135*Assembly!Q$16+$BL135*Assembly!Q$17+$BM135*Assembly!Q$18+$BN135*Assembly!Q$19+$BO135*Assembly!Q$20+$BP135*Assembly!Q$21+$BQ135*Assembly!Q$22+$BR135*Assembly!Q$23+$BS135*Assembly!Q$24</f>
        <v>4</v>
      </c>
      <c r="CK135" s="256" t="str">
        <f>$AY135*Assembly!R$4+$AZ135*Assembly!R$5+$BA135*Assembly!R$6+$BB135*Assembly!R$7+$BC135*Assembly!R$8+$BD135*Assembly!R$9+$BE135*Assembly!R$10+$BF135*Assembly!R$11+$BG135*Assembly!R$12+$BH135*Assembly!R$13+$BI135*Assembly!R$14+$BJ135*Assembly!R$15+$BK135*Assembly!R$16+$BL135*Assembly!R$17+$BM135*Assembly!R$18+$BN135*Assembly!R$19+$BO135*Assembly!R$20+$BP135*Assembly!R$21+$BQ135*Assembly!R$22+$BR135*Assembly!R$23+$BS135*Assembly!R$24</f>
        <v>0</v>
      </c>
      <c r="CL135" s="254" t="str">
        <f>$AY135*Assembly!S$4+$AZ135*Assembly!S$5+$BA135*Assembly!S$6+$BB135*Assembly!S$7+$BC135*Assembly!S$8+$BD135*Assembly!S$9+$BE135*Assembly!S$10+$BF135*Assembly!S$11+$BG135*Assembly!S$12+$BH135*Assembly!S$13+$BI135*Assembly!S$14+$BJ135*Assembly!S$15+$BK135*Assembly!S$16+$BL135*Assembly!S$17+$BM135*Assembly!S$18+$BN135*Assembly!S$19+$BO135*Assembly!S$20+$BP135*Assembly!S$21+$BQ135*Assembly!S$22+$BR135*Assembly!S$23+$BS135*Assembly!S$24</f>
        <v>0</v>
      </c>
      <c r="CM135" s="254" t="str">
        <f>$AY135*Assembly!T$4+$AZ135*Assembly!T$5+$BA135*Assembly!T$6+$BB135*Assembly!T$7+$BC135*Assembly!T$8+$BD135*Assembly!T$9+$BE135*Assembly!T$10+$BF135*Assembly!T$11+$BG135*Assembly!T$12+$BH135*Assembly!T$13+$BI135*Assembly!T$14+$BJ135*Assembly!T$15+$BK135*Assembly!T$16+$BL135*Assembly!T$17+$BM135*Assembly!T$18+$BN135*Assembly!T$19+$BO135*Assembly!T$20+$BP135*Assembly!T$21+$BQ135*Assembly!T$22+$BR135*Assembly!T$23+$BS135*Assembly!T$24</f>
        <v>0</v>
      </c>
      <c r="CN135" s="254" t="str">
        <f>$AY135*Assembly!U$4+$AZ135*Assembly!U$5+$BA135*Assembly!U$6+$BB135*Assembly!U$7+$BC135*Assembly!U$8+$BD135*Assembly!U$9+$BE135*Assembly!U$10+$BF135*Assembly!U$11+$BG135*Assembly!U$12+$BH135*Assembly!U$13+$BI135*Assembly!U$14+$BJ135*Assembly!U$15+$BK135*Assembly!U$16+$BL135*Assembly!U$17+$BM135*Assembly!U$18+$BN135*Assembly!U$19+$BO135*Assembly!U$20+$BP135*Assembly!U$21+$BQ135*Assembly!U$22+$BR135*Assembly!U$23+$BS135*Assembly!U$24</f>
        <v>0</v>
      </c>
      <c r="CO135" s="256" t="str">
        <f>$AY135*Assembly!V$4+$AZ135*Assembly!V$5+$BA135*Assembly!V$6+$BB135*Assembly!V$7+$BC135*Assembly!V$8+$BD135*Assembly!V$9+$BE135*Assembly!V$10+$BF135*Assembly!V$11+$BG135*Assembly!V$12+$BH135*Assembly!V$13+$BI135*Assembly!V$14+$BJ135*Assembly!V$15+$BK135*Assembly!V$16+$BL135*Assembly!V$17+$BM135*Assembly!V$18+$BN135*Assembly!V$19+$BO135*Assembly!V$20+$BP135*Assembly!V$21+$BQ135*Assembly!V$22+$BR135*Assembly!V$23+$BS135*Assembly!V$24</f>
        <v>0</v>
      </c>
      <c r="CP135" s="256" t="str">
        <f>CF135*Refining!$F$3</f>
        <v>6,750</v>
      </c>
      <c r="CQ135" s="256" t="str">
        <f>CG135*Refining!$F$4</f>
        <v>125</v>
      </c>
      <c r="CR135" s="256" t="str">
        <f>CH135*Refining!$F$5</f>
        <v>0</v>
      </c>
      <c r="CS135" s="256" t="str">
        <f>CI135*Refining!$F$6</f>
        <v>0</v>
      </c>
      <c r="CT135" s="256" t="str">
        <f>CJ135*Refining!$F$7</f>
        <v>7</v>
      </c>
      <c r="CU135" s="256" t="str">
        <f>CK135*Refining!$F$8</f>
        <v>0</v>
      </c>
      <c r="CV135" s="256" t="str">
        <f>CL135*Refining!$F$9</f>
        <v>0</v>
      </c>
      <c r="CW135" s="256" t="str">
        <f>CM135*Refining!$F$10</f>
        <v>0</v>
      </c>
      <c r="CX135" s="256" t="str">
        <f>CN135*Refining!$F$11</f>
        <v>0</v>
      </c>
      <c r="CY135" s="256" t="str">
        <f>CO135*Refining!$F$12</f>
        <v>0</v>
      </c>
      <c r="CZ135" s="244" t="str">
        <f t="shared" ref="CZ135:DS135" si="547">IF(CF135 = 0, "", CF135)</f>
        <v>3,780</v>
      </c>
      <c r="DA135" s="245" t="str">
        <f t="shared" si="547"/>
        <v>40</v>
      </c>
      <c r="DB135" s="245" t="str">
        <f t="shared" si="547"/>
        <v/>
      </c>
      <c r="DC135" s="245" t="str">
        <f t="shared" si="547"/>
        <v/>
      </c>
      <c r="DD135" s="245" t="str">
        <f t="shared" si="547"/>
        <v>4</v>
      </c>
      <c r="DE135" s="245" t="str">
        <f t="shared" si="547"/>
        <v/>
      </c>
      <c r="DF135" s="245" t="str">
        <f t="shared" si="547"/>
        <v/>
      </c>
      <c r="DG135" s="245" t="str">
        <f t="shared" si="547"/>
        <v/>
      </c>
      <c r="DH135" s="245" t="str">
        <f t="shared" si="547"/>
        <v/>
      </c>
      <c r="DI135" s="246" t="str">
        <f t="shared" si="547"/>
        <v/>
      </c>
      <c r="DJ135" s="244" t="str">
        <f t="shared" si="547"/>
        <v>6,750</v>
      </c>
      <c r="DK135" s="245" t="str">
        <f t="shared" si="547"/>
        <v>125</v>
      </c>
      <c r="DL135" s="245" t="str">
        <f t="shared" si="547"/>
        <v/>
      </c>
      <c r="DM135" s="245" t="str">
        <f t="shared" si="547"/>
        <v/>
      </c>
      <c r="DN135" s="247" t="str">
        <f t="shared" si="547"/>
        <v>7.1</v>
      </c>
      <c r="DO135" s="245" t="str">
        <f t="shared" si="547"/>
        <v/>
      </c>
      <c r="DP135" s="245" t="str">
        <f t="shared" si="547"/>
        <v/>
      </c>
      <c r="DQ135" s="245" t="str">
        <f t="shared" si="547"/>
        <v/>
      </c>
      <c r="DR135" s="245" t="str">
        <f t="shared" si="547"/>
        <v/>
      </c>
      <c r="DS135" s="246" t="str">
        <f t="shared" si="547"/>
        <v/>
      </c>
      <c r="DT135" s="248" t="str">
        <f t="shared" si="16"/>
        <v>3,824</v>
      </c>
      <c r="DU135" s="249" t="str">
        <f t="shared" si="17"/>
        <v>6,882</v>
      </c>
      <c r="DV135" s="225" t="str">
        <f>CZ135*'Ores &amp; Ingots'!$C$3+DA135*'Ores &amp; Ingots'!$C$4+DB135*'Ores &amp; Ingots'!$C$5+DC135*'Ores &amp; Ingots'!$C$6+DD135*'Ores &amp; Ingots'!$C$7+DE135*'Ores &amp; Ingots'!$C$8+DF135*'Ores &amp; Ingots'!$C$9+DG135*'Ores &amp; Ingots'!$C$10+DH135*'Ores &amp; Ingots'!$C$11+DI135*'Ores &amp; Ingots'!$C$12</f>
        <v>486</v>
      </c>
      <c r="DW135" s="225" t="str">
        <f>DJ135*'Ores &amp; Ingots'!$B$3+DK135*'Ores &amp; Ingots'!$B$4+DL135*'Ores &amp; Ingots'!$B$5+DM135*'Ores &amp; Ingots'!$B$6+DN135*'Ores &amp; Ingots'!$B$7+DO135*'Ores &amp; Ingots'!$B$8+DP135*'Ores &amp; Ingots'!$B$9+DQ135*'Ores &amp; Ingots'!$B$10+DR135*'Ores &amp; Ingots'!$B$11+DS135*'Ores &amp; Ingots'!$B$12</f>
        <v>2,546</v>
      </c>
      <c r="DX135" s="249" t="str">
        <f>CZ135*Refining!$G$3+DA135*Refining!$G$4+DB135*Refining!$G$5+DC135*Refining!$G$6+DD135*Refining!$G$7+DE135*Refining!$G$8+DF135*Refining!$G$9+DG135*Refining!$G$10+DH135*Refining!$G$11+DI135*Refining!$G$12</f>
        <v>455</v>
      </c>
      <c r="DY135" s="249" t="str">
        <f t="shared" si="18"/>
        <v>70,812</v>
      </c>
      <c r="DZ135" s="250" t="str">
        <f t="shared" si="19"/>
        <v>0.0708</v>
      </c>
      <c r="EA135" s="248" t="str">
        <f t="shared" si="20"/>
        <v>840</v>
      </c>
      <c r="EB135" s="251" t="str">
        <f t="shared" ref="EB135:EC135" si="548">EA135/60</f>
        <v>14.0</v>
      </c>
      <c r="EC135" s="251" t="str">
        <f t="shared" si="548"/>
        <v>0.2</v>
      </c>
      <c r="ED135" s="248" t="str">
        <f t="shared" si="22"/>
        <v>125,256</v>
      </c>
      <c r="EE135" s="251" t="str">
        <f t="shared" ref="EE135:EF135" si="549">ED135/1000</f>
        <v>125.3</v>
      </c>
      <c r="EF135" s="252" t="str">
        <f t="shared" si="549"/>
        <v>0.13</v>
      </c>
      <c r="EG135" s="223" t="str">
        <f t="shared" si="24"/>
        <v>0.1253</v>
      </c>
      <c r="EH135" s="224" t="str">
        <f t="shared" si="25"/>
        <v>0:14:00</v>
      </c>
      <c r="EI135" s="225">
        <v>829.0</v>
      </c>
    </row>
    <row r="136">
      <c r="A136" s="33"/>
      <c r="B136" s="226" t="s">
        <v>1009</v>
      </c>
      <c r="C136" s="227" t="s">
        <v>885</v>
      </c>
      <c r="D136" s="227">
        <v>3.0</v>
      </c>
      <c r="E136" s="227">
        <v>3.0</v>
      </c>
      <c r="F136" s="227">
        <v>3.0</v>
      </c>
      <c r="G136" s="228" t="str">
        <f t="shared" si="5"/>
        <v>3.4</v>
      </c>
      <c r="H136" s="229">
        <v>25.0</v>
      </c>
      <c r="I136" s="229">
        <v>25.0</v>
      </c>
      <c r="J136" s="229" t="str">
        <f>H136/Main!$D$9</f>
        <v>25</v>
      </c>
      <c r="K136" s="229" t="str">
        <f>I136/Main!$D$10</f>
        <v>25</v>
      </c>
      <c r="L136" s="229" t="str">
        <f t="shared" si="6"/>
        <v>1</v>
      </c>
      <c r="M136" s="229">
        <v>1.0</v>
      </c>
      <c r="N136" s="231">
        <v>50.0</v>
      </c>
      <c r="O136" s="231">
        <v>50.0</v>
      </c>
      <c r="P136" s="230"/>
      <c r="Q136" s="231">
        <v>1152.0</v>
      </c>
      <c r="R136" s="231" t="str">
        <f>Q136*Main!$D$6</f>
        <v>1,152</v>
      </c>
      <c r="S136" s="232"/>
      <c r="T136" s="232"/>
      <c r="U136" s="230"/>
      <c r="V136" s="230"/>
      <c r="W136" s="232"/>
      <c r="X136" s="232"/>
      <c r="Y136" s="230"/>
      <c r="Z136" s="230"/>
      <c r="AA136" s="230"/>
      <c r="AB136" s="230"/>
      <c r="AC136" s="334"/>
      <c r="AD136" s="225">
        <v>21.0</v>
      </c>
      <c r="AE136" s="225">
        <v>0.0</v>
      </c>
      <c r="AF136" s="225">
        <v>6.0</v>
      </c>
      <c r="AG136" s="225">
        <v>0.0</v>
      </c>
      <c r="AH136" s="225">
        <v>12.0</v>
      </c>
      <c r="AI136" s="225">
        <v>0.0</v>
      </c>
      <c r="AJ136" s="225">
        <v>6.0</v>
      </c>
      <c r="AK136" s="309">
        <v>6.0</v>
      </c>
      <c r="AL136" s="225">
        <v>0.0</v>
      </c>
      <c r="AM136" s="225">
        <v>0.0</v>
      </c>
      <c r="AN136" s="225">
        <v>0.0</v>
      </c>
      <c r="AO136" s="225">
        <v>0.0</v>
      </c>
      <c r="AP136" s="225">
        <v>0.0</v>
      </c>
      <c r="AQ136" s="225">
        <v>0.0</v>
      </c>
      <c r="AR136" s="225">
        <v>0.0</v>
      </c>
      <c r="AS136" s="225">
        <v>0.0</v>
      </c>
      <c r="AT136" s="225">
        <v>0.0</v>
      </c>
      <c r="AU136" s="225">
        <v>0.0</v>
      </c>
      <c r="AV136" s="225">
        <v>0.0</v>
      </c>
      <c r="AW136" s="225">
        <v>0.0</v>
      </c>
      <c r="AX136" s="225">
        <v>0.0</v>
      </c>
      <c r="AY136" s="236" t="str">
        <f t="shared" ref="AY136:BS136" si="550">IF(AD136 = 0, "", AD136)</f>
        <v>21</v>
      </c>
      <c r="AZ136" s="227" t="str">
        <f t="shared" si="550"/>
        <v/>
      </c>
      <c r="BA136" s="227" t="str">
        <f t="shared" si="550"/>
        <v>6</v>
      </c>
      <c r="BB136" s="227" t="str">
        <f t="shared" si="550"/>
        <v/>
      </c>
      <c r="BC136" s="227" t="str">
        <f t="shared" si="550"/>
        <v>12</v>
      </c>
      <c r="BD136" s="227" t="str">
        <f t="shared" si="550"/>
        <v/>
      </c>
      <c r="BE136" s="227" t="str">
        <f t="shared" si="550"/>
        <v>6</v>
      </c>
      <c r="BF136" s="237" t="str">
        <f t="shared" si="550"/>
        <v>6</v>
      </c>
      <c r="BG136" s="227" t="str">
        <f t="shared" si="550"/>
        <v/>
      </c>
      <c r="BH136" s="227" t="str">
        <f t="shared" si="550"/>
        <v/>
      </c>
      <c r="BI136" s="227" t="str">
        <f t="shared" si="550"/>
        <v/>
      </c>
      <c r="BJ136" s="227" t="str">
        <f t="shared" si="550"/>
        <v/>
      </c>
      <c r="BK136" s="227" t="str">
        <f t="shared" si="550"/>
        <v/>
      </c>
      <c r="BL136" s="227" t="str">
        <f t="shared" si="550"/>
        <v/>
      </c>
      <c r="BM136" s="227" t="str">
        <f t="shared" si="550"/>
        <v/>
      </c>
      <c r="BN136" s="227" t="str">
        <f t="shared" si="550"/>
        <v/>
      </c>
      <c r="BO136" s="227" t="str">
        <f t="shared" si="550"/>
        <v/>
      </c>
      <c r="BP136" s="227" t="str">
        <f t="shared" si="550"/>
        <v/>
      </c>
      <c r="BQ136" s="227" t="str">
        <f t="shared" si="550"/>
        <v/>
      </c>
      <c r="BR136" s="227" t="str">
        <f t="shared" si="550"/>
        <v/>
      </c>
      <c r="BS136" s="238" t="str">
        <f t="shared" si="550"/>
        <v/>
      </c>
      <c r="BT136" s="239" t="str">
        <f>$AY136*Assembly!Y$4+$AZ136*Assembly!Y$5+$BA136*Assembly!Y$6+$BB136*Assembly!Y$7+$BC136*Assembly!Y$8+$BD136*Assembly!Y$9+$BE136*Assembly!Y$10+$BF136*Assembly!Y$11+$BG136*Assembly!Y$12+$BH136*Assembly!Y$13+$BI136*Assembly!Y$14+$BJ136*Assembly!Y$15+$BK136*Assembly!Y$16+$BL136*Assembly!Y$17+$BM136*Assembly!Y$18+$BN136*Assembly!Y$19+$BO136*Assembly!Y$20+$BP136*Assembly!Y$21+$BQ136*Assembly!Y$22+$BR136*Assembly!Y$23+$BS136*Assembly!Y$24</f>
        <v>685</v>
      </c>
      <c r="BU136" s="225" t="str">
        <f t="shared" si="8"/>
        <v>203</v>
      </c>
      <c r="BV136" s="311" t="str">
        <f t="shared" si="542"/>
        <v>1.7 L</v>
      </c>
      <c r="BW136" s="225" t="str">
        <f>$AY136*Assembly!AC$4+$AZ136*Assembly!AC$5+$BA136*Assembly!AC$6+$BB136*Assembly!AC$7+$BC136*Assembly!AC$8+$BD136*Assembly!AC$9+$BE136*Assembly!AC$10+$BF136*Assembly!AC$11+$BG136*Assembly!AC$12+$BH136*Assembly!AC$13+$BI136*Assembly!AC$14+$BJ136*Assembly!AC$15+$BK136*Assembly!AC$16+$BL136*Assembly!AC$17+$BM136*Assembly!AC$18+$BN136*Assembly!AC$19+$BO136*Assembly!AC$20+$BP136*Assembly!AC$21+$BQ136*Assembly!AC$22+$BR136*Assembly!AC$23+$BS136*Assembly!AC$24</f>
        <v>2,796</v>
      </c>
      <c r="BX136" s="240" t="str">
        <f t="shared" si="9"/>
        <v>4.08</v>
      </c>
      <c r="BY136" s="241" t="str">
        <f t="shared" si="10"/>
        <v>828</v>
      </c>
      <c r="BZ136" s="242" t="str">
        <f t="shared" si="11"/>
        <v>13.8</v>
      </c>
      <c r="CA136" s="241" t="str">
        <f t="shared" si="12"/>
        <v>112</v>
      </c>
      <c r="CB136" s="225" t="str">
        <f>$AY136*Assembly!X$4+$AZ136*Assembly!X$5+$BA136*Assembly!X$6+$BB136*Assembly!X$7+$BC136*Assembly!X$8+$BD136*Assembly!X$9+$BE136*Assembly!X$10+$BF136*Assembly!X$11+$BG136*Assembly!X$12+$BH136*Assembly!X$13+$BI136*Assembly!X$14+$BJ136*Assembly!X$15+$BK136*Assembly!X$16+$BL136*Assembly!X$17+$BM136*Assembly!X$18+$BN136*Assembly!X$19+$BO136*Assembly!X$20+$BP136*Assembly!X$21+$BQ136*Assembly!X$22+$BR136*Assembly!X$23+$BS136*Assembly!X$24</f>
        <v>87</v>
      </c>
      <c r="CC136" s="225" t="str">
        <f t="shared" si="13"/>
        <v>13,533</v>
      </c>
      <c r="CD136" s="223" t="str">
        <f t="shared" si="14"/>
        <v>0.0135</v>
      </c>
      <c r="CE136" s="243" t="str">
        <f>$AY136*Assembly!AB$4+$AZ136*Assembly!AB$5+$BA136*Assembly!AB$6+$BB136*Assembly!AB$7+$BC136*Assembly!AB$8+$BD136*Assembly!AB$9+$BE136*Assembly!AB$10+$BF136*Assembly!AB$11+$BG136*Assembly!AB$12+$BH136*Assembly!AB$13+$BI136*Assembly!AB$14+$BJ136*Assembly!AB$15+$BK136*Assembly!AB$16+$BL136*Assembly!AB$17+$BM136*Assembly!AB$18+$BN136*Assembly!AB$19+$BO136*Assembly!AB$20+$BP136*Assembly!AB$21+$BQ136*Assembly!AB$22+$BR136*Assembly!AB$23+$BS136*Assembly!AB$24</f>
        <v>153</v>
      </c>
      <c r="CF136" s="231" t="str">
        <f>$AY136*Assembly!M$4+$AZ136*Assembly!M$5+$BA136*Assembly!M$6+$BB136*Assembly!M$7+$BC136*Assembly!M$8+$BD136*Assembly!M$9+$BE136*Assembly!M$10+$BF136*Assembly!M$11+$BG136*Assembly!M$12+$BH136*Assembly!M$13+$BI136*Assembly!M$14+$BJ136*Assembly!M$15+$BK136*Assembly!M$16+$BL136*Assembly!M$17+$BM136*Assembly!M$18+$BN136*Assembly!M$19+$BO136*Assembly!M$20+$BP136*Assembly!M$21+$BQ136*Assembly!M$22+$BR136*Assembly!M$23+$BS136*Assembly!M$24</f>
        <v>714</v>
      </c>
      <c r="CG136" s="231" t="str">
        <f>$AY136*Assembly!N$4+$AZ136*Assembly!N$5+$BA136*Assembly!N$6+$BB136*Assembly!N$7+$BC136*Assembly!N$8+$BD136*Assembly!N$9+$BE136*Assembly!N$10+$BF136*Assembly!N$11+$BG136*Assembly!N$12+$BH136*Assembly!N$13+$BI136*Assembly!N$14+$BJ136*Assembly!N$15+$BK136*Assembly!N$16+$BL136*Assembly!N$17+$BM136*Assembly!N$18+$BN136*Assembly!N$19+$BO136*Assembly!N$20+$BP136*Assembly!N$21+$BQ136*Assembly!N$22+$BR136*Assembly!N$23+$BS136*Assembly!N$24</f>
        <v>30</v>
      </c>
      <c r="CH136" s="231" t="str">
        <f>$AY136*Assembly!O$4+$AZ136*Assembly!O$5+$BA136*Assembly!O$6+$BB136*Assembly!O$7+$BC136*Assembly!O$8+$BD136*Assembly!O$9+$BE136*Assembly!O$10+$BF136*Assembly!O$11+$BG136*Assembly!O$12+$BH136*Assembly!O$13+$BI136*Assembly!O$14+$BJ136*Assembly!O$15+$BK136*Assembly!O$16+$BL136*Assembly!O$17+$BM136*Assembly!O$18+$BN136*Assembly!O$19+$BO136*Assembly!O$20+$BP136*Assembly!O$21+$BQ136*Assembly!O$22+$BR136*Assembly!O$23+$BS136*Assembly!O$24</f>
        <v>0</v>
      </c>
      <c r="CI136" s="229" t="str">
        <f>$AY136*Assembly!P$4+$AZ136*Assembly!P$5+$BA136*Assembly!P$6+$BB136*Assembly!P$7+$BC136*Assembly!P$8+$BD136*Assembly!P$9+$BE136*Assembly!P$10+$BF136*Assembly!P$11+$BG136*Assembly!P$12+$BH136*Assembly!P$13+$BI136*Assembly!P$14+$BJ136*Assembly!P$15+$BK136*Assembly!P$16+$BL136*Assembly!P$17+$BM136*Assembly!P$18+$BN136*Assembly!P$19+$BO136*Assembly!P$20+$BP136*Assembly!P$21+$BQ136*Assembly!P$22+$BR136*Assembly!P$23+$BS136*Assembly!P$24</f>
        <v>0</v>
      </c>
      <c r="CJ136" s="229" t="str">
        <f>$AY136*Assembly!Q$4+$AZ136*Assembly!Q$5+$BA136*Assembly!Q$6+$BB136*Assembly!Q$7+$BC136*Assembly!Q$8+$BD136*Assembly!Q$9+$BE136*Assembly!Q$10+$BF136*Assembly!Q$11+$BG136*Assembly!Q$12+$BH136*Assembly!Q$13+$BI136*Assembly!Q$14+$BJ136*Assembly!Q$15+$BK136*Assembly!Q$16+$BL136*Assembly!Q$17+$BM136*Assembly!Q$18+$BN136*Assembly!Q$19+$BO136*Assembly!Q$20+$BP136*Assembly!Q$21+$BQ136*Assembly!Q$22+$BR136*Assembly!Q$23+$BS136*Assembly!Q$24</f>
        <v>1.2</v>
      </c>
      <c r="CK136" s="231" t="str">
        <f>$AY136*Assembly!R$4+$AZ136*Assembly!R$5+$BA136*Assembly!R$6+$BB136*Assembly!R$7+$BC136*Assembly!R$8+$BD136*Assembly!R$9+$BE136*Assembly!R$10+$BF136*Assembly!R$11+$BG136*Assembly!R$12+$BH136*Assembly!R$13+$BI136*Assembly!R$14+$BJ136*Assembly!R$15+$BK136*Assembly!R$16+$BL136*Assembly!R$17+$BM136*Assembly!R$18+$BN136*Assembly!R$19+$BO136*Assembly!R$20+$BP136*Assembly!R$21+$BQ136*Assembly!R$22+$BR136*Assembly!R$23+$BS136*Assembly!R$24</f>
        <v>0</v>
      </c>
      <c r="CL136" s="229" t="str">
        <f>$AY136*Assembly!S$4+$AZ136*Assembly!S$5+$BA136*Assembly!S$6+$BB136*Assembly!S$7+$BC136*Assembly!S$8+$BD136*Assembly!S$9+$BE136*Assembly!S$10+$BF136*Assembly!S$11+$BG136*Assembly!S$12+$BH136*Assembly!S$13+$BI136*Assembly!S$14+$BJ136*Assembly!S$15+$BK136*Assembly!S$16+$BL136*Assembly!S$17+$BM136*Assembly!S$18+$BN136*Assembly!S$19+$BO136*Assembly!S$20+$BP136*Assembly!S$21+$BQ136*Assembly!S$22+$BR136*Assembly!S$23+$BS136*Assembly!S$24</f>
        <v>0</v>
      </c>
      <c r="CM136" s="229" t="str">
        <f>$AY136*Assembly!T$4+$AZ136*Assembly!T$5+$BA136*Assembly!T$6+$BB136*Assembly!T$7+$BC136*Assembly!T$8+$BD136*Assembly!T$9+$BE136*Assembly!T$10+$BF136*Assembly!T$11+$BG136*Assembly!T$12+$BH136*Assembly!T$13+$BI136*Assembly!T$14+$BJ136*Assembly!T$15+$BK136*Assembly!T$16+$BL136*Assembly!T$17+$BM136*Assembly!T$18+$BN136*Assembly!T$19+$BO136*Assembly!T$20+$BP136*Assembly!T$21+$BQ136*Assembly!T$22+$BR136*Assembly!T$23+$BS136*Assembly!T$24</f>
        <v>0</v>
      </c>
      <c r="CN136" s="229" t="str">
        <f>$AY136*Assembly!U$4+$AZ136*Assembly!U$5+$BA136*Assembly!U$6+$BB136*Assembly!U$7+$BC136*Assembly!U$8+$BD136*Assembly!U$9+$BE136*Assembly!U$10+$BF136*Assembly!U$11+$BG136*Assembly!U$12+$BH136*Assembly!U$13+$BI136*Assembly!U$14+$BJ136*Assembly!U$15+$BK136*Assembly!U$16+$BL136*Assembly!U$17+$BM136*Assembly!U$18+$BN136*Assembly!U$19+$BO136*Assembly!U$20+$BP136*Assembly!U$21+$BQ136*Assembly!U$22+$BR136*Assembly!U$23+$BS136*Assembly!U$24</f>
        <v>0</v>
      </c>
      <c r="CO136" s="231" t="str">
        <f>$AY136*Assembly!V$4+$AZ136*Assembly!V$5+$BA136*Assembly!V$6+$BB136*Assembly!V$7+$BC136*Assembly!V$8+$BD136*Assembly!V$9+$BE136*Assembly!V$10+$BF136*Assembly!V$11+$BG136*Assembly!V$12+$BH136*Assembly!V$13+$BI136*Assembly!V$14+$BJ136*Assembly!V$15+$BK136*Assembly!V$16+$BL136*Assembly!V$17+$BM136*Assembly!V$18+$BN136*Assembly!V$19+$BO136*Assembly!V$20+$BP136*Assembly!V$21+$BQ136*Assembly!V$22+$BR136*Assembly!V$23+$BS136*Assembly!V$24</f>
        <v>0</v>
      </c>
      <c r="CP136" s="231" t="str">
        <f>CF136*Refining!$F$3</f>
        <v>1,275</v>
      </c>
      <c r="CQ136" s="231" t="str">
        <f>CG136*Refining!$F$4</f>
        <v>94</v>
      </c>
      <c r="CR136" s="231" t="str">
        <f>CH136*Refining!$F$5</f>
        <v>0</v>
      </c>
      <c r="CS136" s="231" t="str">
        <f>CI136*Refining!$F$6</f>
        <v>0</v>
      </c>
      <c r="CT136" s="231" t="str">
        <f>CJ136*Refining!$F$7</f>
        <v>2</v>
      </c>
      <c r="CU136" s="231" t="str">
        <f>CK136*Refining!$F$8</f>
        <v>0</v>
      </c>
      <c r="CV136" s="231" t="str">
        <f>CL136*Refining!$F$9</f>
        <v>0</v>
      </c>
      <c r="CW136" s="231" t="str">
        <f>CM136*Refining!$F$10</f>
        <v>0</v>
      </c>
      <c r="CX136" s="231" t="str">
        <f>CN136*Refining!$F$11</f>
        <v>0</v>
      </c>
      <c r="CY136" s="231" t="str">
        <f>CO136*Refining!$F$12</f>
        <v>0</v>
      </c>
      <c r="CZ136" s="244" t="str">
        <f t="shared" ref="CZ136:DS136" si="551">IF(CF136 = 0, "", CF136)</f>
        <v>714</v>
      </c>
      <c r="DA136" s="245" t="str">
        <f t="shared" si="551"/>
        <v>30</v>
      </c>
      <c r="DB136" s="245" t="str">
        <f t="shared" si="551"/>
        <v/>
      </c>
      <c r="DC136" s="245" t="str">
        <f t="shared" si="551"/>
        <v/>
      </c>
      <c r="DD136" s="245" t="str">
        <f t="shared" si="551"/>
        <v>1.2</v>
      </c>
      <c r="DE136" s="245" t="str">
        <f t="shared" si="551"/>
        <v/>
      </c>
      <c r="DF136" s="245" t="str">
        <f t="shared" si="551"/>
        <v/>
      </c>
      <c r="DG136" s="245" t="str">
        <f t="shared" si="551"/>
        <v/>
      </c>
      <c r="DH136" s="245" t="str">
        <f t="shared" si="551"/>
        <v/>
      </c>
      <c r="DI136" s="246" t="str">
        <f t="shared" si="551"/>
        <v/>
      </c>
      <c r="DJ136" s="244" t="str">
        <f t="shared" si="551"/>
        <v>1,275</v>
      </c>
      <c r="DK136" s="245" t="str">
        <f t="shared" si="551"/>
        <v>94</v>
      </c>
      <c r="DL136" s="245" t="str">
        <f t="shared" si="551"/>
        <v/>
      </c>
      <c r="DM136" s="245" t="str">
        <f t="shared" si="551"/>
        <v/>
      </c>
      <c r="DN136" s="247" t="str">
        <f t="shared" si="551"/>
        <v>2.1</v>
      </c>
      <c r="DO136" s="245" t="str">
        <f t="shared" si="551"/>
        <v/>
      </c>
      <c r="DP136" s="245" t="str">
        <f t="shared" si="551"/>
        <v/>
      </c>
      <c r="DQ136" s="245" t="str">
        <f t="shared" si="551"/>
        <v/>
      </c>
      <c r="DR136" s="245" t="str">
        <f t="shared" si="551"/>
        <v/>
      </c>
      <c r="DS136" s="246" t="str">
        <f t="shared" si="551"/>
        <v/>
      </c>
      <c r="DT136" s="248" t="str">
        <f t="shared" si="16"/>
        <v>745</v>
      </c>
      <c r="DU136" s="249" t="str">
        <f t="shared" si="17"/>
        <v>1,371</v>
      </c>
      <c r="DV136" s="225" t="str">
        <f>CZ136*'Ores &amp; Ingots'!$C$3+DA136*'Ores &amp; Ingots'!$C$4+DB136*'Ores &amp; Ingots'!$C$5+DC136*'Ores &amp; Ingots'!$C$6+DD136*'Ores &amp; Ingots'!$C$7+DE136*'Ores &amp; Ingots'!$C$8+DF136*'Ores &amp; Ingots'!$C$9+DG136*'Ores &amp; Ingots'!$C$10+DH136*'Ores &amp; Ingots'!$C$11+DI136*'Ores &amp; Ingots'!$C$12</f>
        <v>95</v>
      </c>
      <c r="DW136" s="225" t="str">
        <f>DJ136*'Ores &amp; Ingots'!$B$3+DK136*'Ores &amp; Ingots'!$B$4+DL136*'Ores &amp; Ingots'!$B$5+DM136*'Ores &amp; Ingots'!$B$6+DN136*'Ores &amp; Ingots'!$B$7+DO136*'Ores &amp; Ingots'!$B$8+DP136*'Ores &amp; Ingots'!$B$9+DQ136*'Ores &amp; Ingots'!$B$10+DR136*'Ores &amp; Ingots'!$B$11+DS136*'Ores &amp; Ingots'!$B$12</f>
        <v>507</v>
      </c>
      <c r="DX136" s="249" t="str">
        <f>CZ136*Refining!$G$3+DA136*Refining!$G$4+DB136*Refining!$G$5+DC136*Refining!$G$6+DD136*Refining!$G$7+DE136*Refining!$G$8+DF136*Refining!$G$9+DG136*Refining!$G$10+DH136*Refining!$G$11+DI136*Refining!$G$12</f>
        <v>194</v>
      </c>
      <c r="DY136" s="249" t="str">
        <f t="shared" si="18"/>
        <v>30,218</v>
      </c>
      <c r="DZ136" s="250" t="str">
        <f t="shared" si="19"/>
        <v>0.0302</v>
      </c>
      <c r="EA136" s="248" t="str">
        <f t="shared" si="20"/>
        <v>306</v>
      </c>
      <c r="EB136" s="251" t="str">
        <f t="shared" ref="EB136:EC136" si="552">EA136/60</f>
        <v>5.1</v>
      </c>
      <c r="EC136" s="251" t="str">
        <f t="shared" si="552"/>
        <v>0.1</v>
      </c>
      <c r="ED136" s="248" t="str">
        <f t="shared" si="22"/>
        <v>43,751</v>
      </c>
      <c r="EE136" s="251" t="str">
        <f t="shared" ref="EE136:EF136" si="553">ED136/1000</f>
        <v>43.8</v>
      </c>
      <c r="EF136" s="252" t="str">
        <f t="shared" si="553"/>
        <v>0.04</v>
      </c>
      <c r="EG136" s="223" t="str">
        <f t="shared" si="24"/>
        <v>0.0438</v>
      </c>
      <c r="EH136" s="224" t="str">
        <f t="shared" si="25"/>
        <v>0:05:06</v>
      </c>
      <c r="EI136" s="225" t="s">
        <v>12</v>
      </c>
    </row>
    <row r="137">
      <c r="A137" s="33"/>
      <c r="B137" s="226" t="s">
        <v>1010</v>
      </c>
      <c r="C137" s="227" t="s">
        <v>885</v>
      </c>
      <c r="D137" s="227">
        <v>1.0</v>
      </c>
      <c r="E137" s="227">
        <v>1.0</v>
      </c>
      <c r="F137" s="227">
        <v>1.0</v>
      </c>
      <c r="G137" s="253" t="str">
        <f t="shared" si="5"/>
        <v>0.1</v>
      </c>
      <c r="H137" s="254">
        <v>15.0</v>
      </c>
      <c r="I137" s="254">
        <v>15.0</v>
      </c>
      <c r="J137" s="254" t="str">
        <f>H137/Main!$D$9</f>
        <v>15</v>
      </c>
      <c r="K137" s="254" t="str">
        <f>I137/Main!$D$10</f>
        <v>15</v>
      </c>
      <c r="L137" s="254" t="str">
        <f t="shared" si="6"/>
        <v>1</v>
      </c>
      <c r="M137" s="254">
        <v>1.0</v>
      </c>
      <c r="N137" s="256" t="s">
        <v>12</v>
      </c>
      <c r="O137" s="256" t="s">
        <v>12</v>
      </c>
      <c r="P137" s="255"/>
      <c r="Q137" s="256">
        <v>64.0</v>
      </c>
      <c r="R137" s="256" t="str">
        <f>Q137*Main!$D$6</f>
        <v>64</v>
      </c>
      <c r="S137" s="257"/>
      <c r="T137" s="257"/>
      <c r="U137" s="255"/>
      <c r="V137" s="255"/>
      <c r="W137" s="257"/>
      <c r="X137" s="257"/>
      <c r="Y137" s="255"/>
      <c r="Z137" s="255"/>
      <c r="AA137" s="255"/>
      <c r="AB137" s="255"/>
      <c r="AC137" s="335"/>
      <c r="AD137" s="225">
        <v>7.0</v>
      </c>
      <c r="AE137" s="225">
        <v>0.0</v>
      </c>
      <c r="AF137" s="225">
        <v>2.0</v>
      </c>
      <c r="AG137" s="225">
        <v>0.0</v>
      </c>
      <c r="AH137" s="225">
        <v>4.0</v>
      </c>
      <c r="AI137" s="225">
        <v>0.0</v>
      </c>
      <c r="AJ137" s="225">
        <v>1.0</v>
      </c>
      <c r="AK137" s="309">
        <v>4.0</v>
      </c>
      <c r="AL137" s="225">
        <v>0.0</v>
      </c>
      <c r="AM137" s="225">
        <v>0.0</v>
      </c>
      <c r="AN137" s="225">
        <v>0.0</v>
      </c>
      <c r="AO137" s="225">
        <v>0.0</v>
      </c>
      <c r="AP137" s="225">
        <v>0.0</v>
      </c>
      <c r="AQ137" s="225">
        <v>0.0</v>
      </c>
      <c r="AR137" s="225">
        <v>0.0</v>
      </c>
      <c r="AS137" s="225">
        <v>0.0</v>
      </c>
      <c r="AT137" s="225">
        <v>0.0</v>
      </c>
      <c r="AU137" s="225">
        <v>0.0</v>
      </c>
      <c r="AV137" s="225">
        <v>0.0</v>
      </c>
      <c r="AW137" s="225">
        <v>0.0</v>
      </c>
      <c r="AX137" s="225">
        <v>0.0</v>
      </c>
      <c r="AY137" s="236" t="str">
        <f t="shared" ref="AY137:BS137" si="554">IF(AD137 = 0, "", AD137)</f>
        <v>7</v>
      </c>
      <c r="AZ137" s="227" t="str">
        <f t="shared" si="554"/>
        <v/>
      </c>
      <c r="BA137" s="227" t="str">
        <f t="shared" si="554"/>
        <v>2</v>
      </c>
      <c r="BB137" s="227" t="str">
        <f t="shared" si="554"/>
        <v/>
      </c>
      <c r="BC137" s="227" t="str">
        <f t="shared" si="554"/>
        <v>4</v>
      </c>
      <c r="BD137" s="227" t="str">
        <f t="shared" si="554"/>
        <v/>
      </c>
      <c r="BE137" s="227" t="str">
        <f t="shared" si="554"/>
        <v>1</v>
      </c>
      <c r="BF137" s="237" t="str">
        <f t="shared" si="554"/>
        <v>4</v>
      </c>
      <c r="BG137" s="227" t="str">
        <f t="shared" si="554"/>
        <v/>
      </c>
      <c r="BH137" s="227" t="str">
        <f t="shared" si="554"/>
        <v/>
      </c>
      <c r="BI137" s="227" t="str">
        <f t="shared" si="554"/>
        <v/>
      </c>
      <c r="BJ137" s="227" t="str">
        <f t="shared" si="554"/>
        <v/>
      </c>
      <c r="BK137" s="227" t="str">
        <f t="shared" si="554"/>
        <v/>
      </c>
      <c r="BL137" s="227" t="str">
        <f t="shared" si="554"/>
        <v/>
      </c>
      <c r="BM137" s="227" t="str">
        <f t="shared" si="554"/>
        <v/>
      </c>
      <c r="BN137" s="227" t="str">
        <f t="shared" si="554"/>
        <v/>
      </c>
      <c r="BO137" s="227" t="str">
        <f t="shared" si="554"/>
        <v/>
      </c>
      <c r="BP137" s="227" t="str">
        <f t="shared" si="554"/>
        <v/>
      </c>
      <c r="BQ137" s="227" t="str">
        <f t="shared" si="554"/>
        <v/>
      </c>
      <c r="BR137" s="227" t="str">
        <f t="shared" si="554"/>
        <v/>
      </c>
      <c r="BS137" s="238" t="str">
        <f t="shared" si="554"/>
        <v/>
      </c>
      <c r="BT137" s="239" t="str">
        <f>$AY137*Assembly!Y$4+$AZ137*Assembly!Y$5+$BA137*Assembly!Y$6+$BB137*Assembly!Y$7+$BC137*Assembly!Y$8+$BD137*Assembly!Y$9+$BE137*Assembly!Y$10+$BF137*Assembly!Y$11+$BG137*Assembly!Y$12+$BH137*Assembly!Y$13+$BI137*Assembly!Y$14+$BJ137*Assembly!Y$15+$BK137*Assembly!Y$16+$BL137*Assembly!Y$17+$BM137*Assembly!Y$18+$BN137*Assembly!Y$19+$BO137*Assembly!Y$20+$BP137*Assembly!Y$21+$BQ137*Assembly!Y$22+$BR137*Assembly!Y$23+$BS137*Assembly!Y$24</f>
        <v>205</v>
      </c>
      <c r="BU137" s="225" t="str">
        <f t="shared" si="8"/>
        <v>1,638</v>
      </c>
      <c r="BV137" s="311" t="str">
        <f t="shared" si="542"/>
        <v>0.3 L</v>
      </c>
      <c r="BW137" s="225" t="str">
        <f>$AY137*Assembly!AC$4+$AZ137*Assembly!AC$5+$BA137*Assembly!AC$6+$BB137*Assembly!AC$7+$BC137*Assembly!AC$8+$BD137*Assembly!AC$9+$BE137*Assembly!AC$10+$BF137*Assembly!AC$11+$BG137*Assembly!AC$12+$BH137*Assembly!AC$13+$BI137*Assembly!AC$14+$BJ137*Assembly!AC$15+$BK137*Assembly!AC$16+$BL137*Assembly!AC$17+$BM137*Assembly!AC$18+$BN137*Assembly!AC$19+$BO137*Assembly!AC$20+$BP137*Assembly!AC$21+$BQ137*Assembly!AC$22+$BR137*Assembly!AC$23+$BS137*Assembly!AC$24</f>
        <v>894</v>
      </c>
      <c r="BX137" s="240" t="str">
        <f t="shared" si="9"/>
        <v>4.37</v>
      </c>
      <c r="BY137" s="241" t="str">
        <f t="shared" si="10"/>
        <v>7152</v>
      </c>
      <c r="BZ137" s="242" t="str">
        <f t="shared" si="11"/>
        <v>0.5</v>
      </c>
      <c r="CA137" s="241" t="str">
        <f t="shared" si="12"/>
        <v>60</v>
      </c>
      <c r="CB137" s="225" t="str">
        <f>$AY137*Assembly!X$4+$AZ137*Assembly!X$5+$BA137*Assembly!X$6+$BB137*Assembly!X$7+$BC137*Assembly!X$8+$BD137*Assembly!X$9+$BE137*Assembly!X$10+$BF137*Assembly!X$11+$BG137*Assembly!X$12+$BH137*Assembly!X$13+$BI137*Assembly!X$14+$BJ137*Assembly!X$15+$BK137*Assembly!X$16+$BL137*Assembly!X$17+$BM137*Assembly!X$18+$BN137*Assembly!X$19+$BO137*Assembly!X$20+$BP137*Assembly!X$21+$BQ137*Assembly!X$22+$BR137*Assembly!X$23+$BS137*Assembly!X$24</f>
        <v>30</v>
      </c>
      <c r="CC137" s="225" t="str">
        <f t="shared" si="13"/>
        <v>4,667</v>
      </c>
      <c r="CD137" s="223" t="str">
        <f t="shared" si="14"/>
        <v>0.0047</v>
      </c>
      <c r="CE137" s="243" t="str">
        <f>$AY137*Assembly!AB$4+$AZ137*Assembly!AB$5+$BA137*Assembly!AB$6+$BB137*Assembly!AB$7+$BC137*Assembly!AB$8+$BD137*Assembly!AB$9+$BE137*Assembly!AB$10+$BF137*Assembly!AB$11+$BG137*Assembly!AB$12+$BH137*Assembly!AB$13+$BI137*Assembly!AB$14+$BJ137*Assembly!AB$15+$BK137*Assembly!AB$16+$BL137*Assembly!AB$17+$BM137*Assembly!AB$18+$BN137*Assembly!AB$19+$BO137*Assembly!AB$20+$BP137*Assembly!AB$21+$BQ137*Assembly!AB$22+$BR137*Assembly!AB$23+$BS137*Assembly!AB$24</f>
        <v>45</v>
      </c>
      <c r="CF137" s="256" t="str">
        <f>$AY137*Assembly!M$4+$AZ137*Assembly!M$5+$BA137*Assembly!M$6+$BB137*Assembly!M$7+$BC137*Assembly!M$8+$BD137*Assembly!M$9+$BE137*Assembly!M$10+$BF137*Assembly!M$11+$BG137*Assembly!M$12+$BH137*Assembly!M$13+$BI137*Assembly!M$14+$BJ137*Assembly!M$15+$BK137*Assembly!M$16+$BL137*Assembly!M$17+$BM137*Assembly!M$18+$BN137*Assembly!M$19+$BO137*Assembly!M$20+$BP137*Assembly!M$21+$BQ137*Assembly!M$22+$BR137*Assembly!M$23+$BS137*Assembly!M$24</f>
        <v>219</v>
      </c>
      <c r="CG137" s="256" t="str">
        <f>$AY137*Assembly!N$4+$AZ137*Assembly!N$5+$BA137*Assembly!N$6+$BB137*Assembly!N$7+$BC137*Assembly!N$8+$BD137*Assembly!N$9+$BE137*Assembly!N$10+$BF137*Assembly!N$11+$BG137*Assembly!N$12+$BH137*Assembly!N$13+$BI137*Assembly!N$14+$BJ137*Assembly!N$15+$BK137*Assembly!N$16+$BL137*Assembly!N$17+$BM137*Assembly!N$18+$BN137*Assembly!N$19+$BO137*Assembly!N$20+$BP137*Assembly!N$21+$BQ137*Assembly!N$22+$BR137*Assembly!N$23+$BS137*Assembly!N$24</f>
        <v>5</v>
      </c>
      <c r="CH137" s="256" t="str">
        <f>$AY137*Assembly!O$4+$AZ137*Assembly!O$5+$BA137*Assembly!O$6+$BB137*Assembly!O$7+$BC137*Assembly!O$8+$BD137*Assembly!O$9+$BE137*Assembly!O$10+$BF137*Assembly!O$11+$BG137*Assembly!O$12+$BH137*Assembly!O$13+$BI137*Assembly!O$14+$BJ137*Assembly!O$15+$BK137*Assembly!O$16+$BL137*Assembly!O$17+$BM137*Assembly!O$18+$BN137*Assembly!O$19+$BO137*Assembly!O$20+$BP137*Assembly!O$21+$BQ137*Assembly!O$22+$BR137*Assembly!O$23+$BS137*Assembly!O$24</f>
        <v>0</v>
      </c>
      <c r="CI137" s="254" t="str">
        <f>$AY137*Assembly!P$4+$AZ137*Assembly!P$5+$BA137*Assembly!P$6+$BB137*Assembly!P$7+$BC137*Assembly!P$8+$BD137*Assembly!P$9+$BE137*Assembly!P$10+$BF137*Assembly!P$11+$BG137*Assembly!P$12+$BH137*Assembly!P$13+$BI137*Assembly!P$14+$BJ137*Assembly!P$15+$BK137*Assembly!P$16+$BL137*Assembly!P$17+$BM137*Assembly!P$18+$BN137*Assembly!P$19+$BO137*Assembly!P$20+$BP137*Assembly!P$21+$BQ137*Assembly!P$22+$BR137*Assembly!P$23+$BS137*Assembly!P$24</f>
        <v>0</v>
      </c>
      <c r="CJ137" s="254" t="str">
        <f>$AY137*Assembly!Q$4+$AZ137*Assembly!Q$5+$BA137*Assembly!Q$6+$BB137*Assembly!Q$7+$BC137*Assembly!Q$8+$BD137*Assembly!Q$9+$BE137*Assembly!Q$10+$BF137*Assembly!Q$11+$BG137*Assembly!Q$12+$BH137*Assembly!Q$13+$BI137*Assembly!Q$14+$BJ137*Assembly!Q$15+$BK137*Assembly!Q$16+$BL137*Assembly!Q$17+$BM137*Assembly!Q$18+$BN137*Assembly!Q$19+$BO137*Assembly!Q$20+$BP137*Assembly!Q$21+$BQ137*Assembly!Q$22+$BR137*Assembly!Q$23+$BS137*Assembly!Q$24</f>
        <v>0.8</v>
      </c>
      <c r="CK137" s="256" t="str">
        <f>$AY137*Assembly!R$4+$AZ137*Assembly!R$5+$BA137*Assembly!R$6+$BB137*Assembly!R$7+$BC137*Assembly!R$8+$BD137*Assembly!R$9+$BE137*Assembly!R$10+$BF137*Assembly!R$11+$BG137*Assembly!R$12+$BH137*Assembly!R$13+$BI137*Assembly!R$14+$BJ137*Assembly!R$15+$BK137*Assembly!R$16+$BL137*Assembly!R$17+$BM137*Assembly!R$18+$BN137*Assembly!R$19+$BO137*Assembly!R$20+$BP137*Assembly!R$21+$BQ137*Assembly!R$22+$BR137*Assembly!R$23+$BS137*Assembly!R$24</f>
        <v>0</v>
      </c>
      <c r="CL137" s="254" t="str">
        <f>$AY137*Assembly!S$4+$AZ137*Assembly!S$5+$BA137*Assembly!S$6+$BB137*Assembly!S$7+$BC137*Assembly!S$8+$BD137*Assembly!S$9+$BE137*Assembly!S$10+$BF137*Assembly!S$11+$BG137*Assembly!S$12+$BH137*Assembly!S$13+$BI137*Assembly!S$14+$BJ137*Assembly!S$15+$BK137*Assembly!S$16+$BL137*Assembly!S$17+$BM137*Assembly!S$18+$BN137*Assembly!S$19+$BO137*Assembly!S$20+$BP137*Assembly!S$21+$BQ137*Assembly!S$22+$BR137*Assembly!S$23+$BS137*Assembly!S$24</f>
        <v>0</v>
      </c>
      <c r="CM137" s="254" t="str">
        <f>$AY137*Assembly!T$4+$AZ137*Assembly!T$5+$BA137*Assembly!T$6+$BB137*Assembly!T$7+$BC137*Assembly!T$8+$BD137*Assembly!T$9+$BE137*Assembly!T$10+$BF137*Assembly!T$11+$BG137*Assembly!T$12+$BH137*Assembly!T$13+$BI137*Assembly!T$14+$BJ137*Assembly!T$15+$BK137*Assembly!T$16+$BL137*Assembly!T$17+$BM137*Assembly!T$18+$BN137*Assembly!T$19+$BO137*Assembly!T$20+$BP137*Assembly!T$21+$BQ137*Assembly!T$22+$BR137*Assembly!T$23+$BS137*Assembly!T$24</f>
        <v>0</v>
      </c>
      <c r="CN137" s="254" t="str">
        <f>$AY137*Assembly!U$4+$AZ137*Assembly!U$5+$BA137*Assembly!U$6+$BB137*Assembly!U$7+$BC137*Assembly!U$8+$BD137*Assembly!U$9+$BE137*Assembly!U$10+$BF137*Assembly!U$11+$BG137*Assembly!U$12+$BH137*Assembly!U$13+$BI137*Assembly!U$14+$BJ137*Assembly!U$15+$BK137*Assembly!U$16+$BL137*Assembly!U$17+$BM137*Assembly!U$18+$BN137*Assembly!U$19+$BO137*Assembly!U$20+$BP137*Assembly!U$21+$BQ137*Assembly!U$22+$BR137*Assembly!U$23+$BS137*Assembly!U$24</f>
        <v>0</v>
      </c>
      <c r="CO137" s="256" t="str">
        <f>$AY137*Assembly!V$4+$AZ137*Assembly!V$5+$BA137*Assembly!V$6+$BB137*Assembly!V$7+$BC137*Assembly!V$8+$BD137*Assembly!V$9+$BE137*Assembly!V$10+$BF137*Assembly!V$11+$BG137*Assembly!V$12+$BH137*Assembly!V$13+$BI137*Assembly!V$14+$BJ137*Assembly!V$15+$BK137*Assembly!V$16+$BL137*Assembly!V$17+$BM137*Assembly!V$18+$BN137*Assembly!V$19+$BO137*Assembly!V$20+$BP137*Assembly!V$21+$BQ137*Assembly!V$22+$BR137*Assembly!V$23+$BS137*Assembly!V$24</f>
        <v>0</v>
      </c>
      <c r="CP137" s="256" t="str">
        <f>CF137*Refining!$F$3</f>
        <v>391</v>
      </c>
      <c r="CQ137" s="256" t="str">
        <f>CG137*Refining!$F$4</f>
        <v>16</v>
      </c>
      <c r="CR137" s="256" t="str">
        <f>CH137*Refining!$F$5</f>
        <v>0</v>
      </c>
      <c r="CS137" s="256" t="str">
        <f>CI137*Refining!$F$6</f>
        <v>0</v>
      </c>
      <c r="CT137" s="256" t="str">
        <f>CJ137*Refining!$F$7</f>
        <v>1</v>
      </c>
      <c r="CU137" s="256" t="str">
        <f>CK137*Refining!$F$8</f>
        <v>0</v>
      </c>
      <c r="CV137" s="256" t="str">
        <f>CL137*Refining!$F$9</f>
        <v>0</v>
      </c>
      <c r="CW137" s="256" t="str">
        <f>CM137*Refining!$F$10</f>
        <v>0</v>
      </c>
      <c r="CX137" s="256" t="str">
        <f>CN137*Refining!$F$11</f>
        <v>0</v>
      </c>
      <c r="CY137" s="256" t="str">
        <f>CO137*Refining!$F$12</f>
        <v>0</v>
      </c>
      <c r="CZ137" s="244" t="str">
        <f t="shared" ref="CZ137:DS137" si="555">IF(CF137 = 0, "", CF137)</f>
        <v>219</v>
      </c>
      <c r="DA137" s="245" t="str">
        <f t="shared" si="555"/>
        <v>5</v>
      </c>
      <c r="DB137" s="245" t="str">
        <f t="shared" si="555"/>
        <v/>
      </c>
      <c r="DC137" s="245" t="str">
        <f t="shared" si="555"/>
        <v/>
      </c>
      <c r="DD137" s="245" t="str">
        <f t="shared" si="555"/>
        <v>0.8</v>
      </c>
      <c r="DE137" s="245" t="str">
        <f t="shared" si="555"/>
        <v/>
      </c>
      <c r="DF137" s="245" t="str">
        <f t="shared" si="555"/>
        <v/>
      </c>
      <c r="DG137" s="245" t="str">
        <f t="shared" si="555"/>
        <v/>
      </c>
      <c r="DH137" s="245" t="str">
        <f t="shared" si="555"/>
        <v/>
      </c>
      <c r="DI137" s="246" t="str">
        <f t="shared" si="555"/>
        <v/>
      </c>
      <c r="DJ137" s="244" t="str">
        <f t="shared" si="555"/>
        <v>391</v>
      </c>
      <c r="DK137" s="245" t="str">
        <f t="shared" si="555"/>
        <v>16</v>
      </c>
      <c r="DL137" s="245" t="str">
        <f t="shared" si="555"/>
        <v/>
      </c>
      <c r="DM137" s="245" t="str">
        <f t="shared" si="555"/>
        <v/>
      </c>
      <c r="DN137" s="247" t="str">
        <f t="shared" si="555"/>
        <v>1.4</v>
      </c>
      <c r="DO137" s="245" t="str">
        <f t="shared" si="555"/>
        <v/>
      </c>
      <c r="DP137" s="245" t="str">
        <f t="shared" si="555"/>
        <v/>
      </c>
      <c r="DQ137" s="245" t="str">
        <f t="shared" si="555"/>
        <v/>
      </c>
      <c r="DR137" s="245" t="str">
        <f t="shared" si="555"/>
        <v/>
      </c>
      <c r="DS137" s="246" t="str">
        <f t="shared" si="555"/>
        <v/>
      </c>
      <c r="DT137" s="248" t="str">
        <f t="shared" si="16"/>
        <v>225</v>
      </c>
      <c r="DU137" s="249" t="str">
        <f t="shared" si="17"/>
        <v>408</v>
      </c>
      <c r="DV137" s="225" t="str">
        <f>CZ137*'Ores &amp; Ingots'!$C$3+DA137*'Ores &amp; Ingots'!$C$4+DB137*'Ores &amp; Ingots'!$C$5+DC137*'Ores &amp; Ingots'!$C$6+DD137*'Ores &amp; Ingots'!$C$7+DE137*'Ores &amp; Ingots'!$C$8+DF137*'Ores &amp; Ingots'!$C$9+DG137*'Ores &amp; Ingots'!$C$10+DH137*'Ores &amp; Ingots'!$C$11+DI137*'Ores &amp; Ingots'!$C$12</f>
        <v>29</v>
      </c>
      <c r="DW137" s="225" t="str">
        <f>DJ137*'Ores &amp; Ingots'!$B$3+DK137*'Ores &amp; Ingots'!$B$4+DL137*'Ores &amp; Ingots'!$B$5+DM137*'Ores &amp; Ingots'!$B$6+DN137*'Ores &amp; Ingots'!$B$7+DO137*'Ores &amp; Ingots'!$B$8+DP137*'Ores &amp; Ingots'!$B$9+DQ137*'Ores &amp; Ingots'!$B$10+DR137*'Ores &amp; Ingots'!$B$11+DS137*'Ores &amp; Ingots'!$B$12</f>
        <v>151</v>
      </c>
      <c r="DX137" s="249" t="str">
        <f>CZ137*Refining!$G$3+DA137*Refining!$G$4+DB137*Refining!$G$5+DC137*Refining!$G$6+DD137*Refining!$G$7+DE137*Refining!$G$8+DF137*Refining!$G$9+DG137*Refining!$G$10+DH137*Refining!$G$11+DI137*Refining!$G$12</f>
        <v>40</v>
      </c>
      <c r="DY137" s="249" t="str">
        <f t="shared" si="18"/>
        <v>6,182</v>
      </c>
      <c r="DZ137" s="250" t="str">
        <f t="shared" si="19"/>
        <v>0.0062</v>
      </c>
      <c r="EA137" s="248" t="str">
        <f t="shared" si="20"/>
        <v>85</v>
      </c>
      <c r="EB137" s="251" t="str">
        <f t="shared" ref="EB137:EC137" si="556">EA137/60</f>
        <v>1.4</v>
      </c>
      <c r="EC137" s="251" t="str">
        <f t="shared" si="556"/>
        <v>0.0</v>
      </c>
      <c r="ED137" s="248" t="str">
        <f t="shared" si="22"/>
        <v>10,848</v>
      </c>
      <c r="EE137" s="251" t="str">
        <f t="shared" ref="EE137:EF137" si="557">ED137/1000</f>
        <v>10.8</v>
      </c>
      <c r="EF137" s="252" t="str">
        <f t="shared" si="557"/>
        <v>0.01</v>
      </c>
      <c r="EG137" s="223" t="str">
        <f t="shared" si="24"/>
        <v>0.0108</v>
      </c>
      <c r="EH137" s="224" t="str">
        <f t="shared" si="25"/>
        <v>0:01:25</v>
      </c>
      <c r="EI137" s="225" t="s">
        <v>12</v>
      </c>
    </row>
    <row r="138">
      <c r="A138" s="33"/>
      <c r="B138" s="226" t="s">
        <v>1011</v>
      </c>
      <c r="C138" s="227" t="s">
        <v>885</v>
      </c>
      <c r="D138" s="227">
        <v>1.0</v>
      </c>
      <c r="E138" s="227">
        <v>3.0</v>
      </c>
      <c r="F138" s="227">
        <v>3.0</v>
      </c>
      <c r="G138" s="228" t="str">
        <f t="shared" si="5"/>
        <v>1.1</v>
      </c>
      <c r="H138" s="229">
        <v>3.0</v>
      </c>
      <c r="I138" s="229">
        <v>3.0</v>
      </c>
      <c r="J138" s="229" t="str">
        <f>H138/Main!$D$9</f>
        <v>3</v>
      </c>
      <c r="K138" s="229" t="str">
        <f>I138/Main!$D$10</f>
        <v>3</v>
      </c>
      <c r="L138" s="229" t="str">
        <f t="shared" si="6"/>
        <v>1</v>
      </c>
      <c r="M138" s="229">
        <v>1.0</v>
      </c>
      <c r="N138" s="230"/>
      <c r="O138" s="230"/>
      <c r="P138" s="230"/>
      <c r="Q138" s="231"/>
      <c r="R138" s="230"/>
      <c r="S138" s="232"/>
      <c r="T138" s="232"/>
      <c r="U138" s="230"/>
      <c r="V138" s="230"/>
      <c r="W138" s="232"/>
      <c r="X138" s="232"/>
      <c r="Y138" s="230"/>
      <c r="Z138" s="230"/>
      <c r="AA138" s="230"/>
      <c r="AB138" s="230"/>
      <c r="AC138" s="334"/>
      <c r="AD138" s="225">
        <v>4.0</v>
      </c>
      <c r="AE138" s="225">
        <v>0.0</v>
      </c>
      <c r="AF138" s="225">
        <v>5.0</v>
      </c>
      <c r="AG138" s="225">
        <v>0.0</v>
      </c>
      <c r="AH138" s="225">
        <v>12.0</v>
      </c>
      <c r="AI138" s="225">
        <v>0.0</v>
      </c>
      <c r="AJ138" s="309">
        <v>2.0</v>
      </c>
      <c r="AK138" s="225">
        <v>0.0</v>
      </c>
      <c r="AL138" s="225">
        <v>0.0</v>
      </c>
      <c r="AM138" s="225">
        <v>0.0</v>
      </c>
      <c r="AN138" s="225">
        <v>0.0</v>
      </c>
      <c r="AO138" s="225">
        <v>0.0</v>
      </c>
      <c r="AP138" s="225">
        <v>0.0</v>
      </c>
      <c r="AQ138" s="225">
        <v>0.0</v>
      </c>
      <c r="AR138" s="225">
        <v>0.0</v>
      </c>
      <c r="AS138" s="225">
        <v>0.0</v>
      </c>
      <c r="AT138" s="225">
        <v>0.0</v>
      </c>
      <c r="AU138" s="225">
        <v>0.0</v>
      </c>
      <c r="AV138" s="225">
        <v>0.0</v>
      </c>
      <c r="AW138" s="225">
        <v>0.0</v>
      </c>
      <c r="AX138" s="225">
        <v>0.0</v>
      </c>
      <c r="AY138" s="236" t="str">
        <f t="shared" ref="AY138:BS138" si="558">IF(AD138 = 0, "", AD138)</f>
        <v>4</v>
      </c>
      <c r="AZ138" s="227" t="str">
        <f t="shared" si="558"/>
        <v/>
      </c>
      <c r="BA138" s="227" t="str">
        <f t="shared" si="558"/>
        <v>5</v>
      </c>
      <c r="BB138" s="227" t="str">
        <f t="shared" si="558"/>
        <v/>
      </c>
      <c r="BC138" s="227" t="str">
        <f t="shared" si="558"/>
        <v>12</v>
      </c>
      <c r="BD138" s="227" t="str">
        <f t="shared" si="558"/>
        <v/>
      </c>
      <c r="BE138" s="237" t="str">
        <f t="shared" si="558"/>
        <v>2</v>
      </c>
      <c r="BF138" s="227" t="str">
        <f t="shared" si="558"/>
        <v/>
      </c>
      <c r="BG138" s="227" t="str">
        <f t="shared" si="558"/>
        <v/>
      </c>
      <c r="BH138" s="227" t="str">
        <f t="shared" si="558"/>
        <v/>
      </c>
      <c r="BI138" s="227" t="str">
        <f t="shared" si="558"/>
        <v/>
      </c>
      <c r="BJ138" s="227" t="str">
        <f t="shared" si="558"/>
        <v/>
      </c>
      <c r="BK138" s="227" t="str">
        <f t="shared" si="558"/>
        <v/>
      </c>
      <c r="BL138" s="227" t="str">
        <f t="shared" si="558"/>
        <v/>
      </c>
      <c r="BM138" s="227" t="str">
        <f t="shared" si="558"/>
        <v/>
      </c>
      <c r="BN138" s="227" t="str">
        <f t="shared" si="558"/>
        <v/>
      </c>
      <c r="BO138" s="227" t="str">
        <f t="shared" si="558"/>
        <v/>
      </c>
      <c r="BP138" s="227" t="str">
        <f t="shared" si="558"/>
        <v/>
      </c>
      <c r="BQ138" s="227" t="str">
        <f t="shared" si="558"/>
        <v/>
      </c>
      <c r="BR138" s="227" t="str">
        <f t="shared" si="558"/>
        <v/>
      </c>
      <c r="BS138" s="238" t="str">
        <f t="shared" si="558"/>
        <v/>
      </c>
      <c r="BT138" s="239" t="str">
        <f>$AY138*Assembly!Y$4+$AZ138*Assembly!Y$5+$BA138*Assembly!Y$6+$BB138*Assembly!Y$7+$BC138*Assembly!Y$8+$BD138*Assembly!Y$9+$BE138*Assembly!Y$10+$BF138*Assembly!Y$11+$BG138*Assembly!Y$12+$BH138*Assembly!Y$13+$BI138*Assembly!Y$14+$BJ138*Assembly!Y$15+$BK138*Assembly!Y$16+$BL138*Assembly!Y$17+$BM138*Assembly!Y$18+$BN138*Assembly!Y$19+$BO138*Assembly!Y$20+$BP138*Assembly!Y$21+$BQ138*Assembly!Y$22+$BR138*Assembly!Y$23+$BS138*Assembly!Y$24</f>
        <v>244</v>
      </c>
      <c r="BU138" s="225" t="str">
        <f t="shared" si="8"/>
        <v>217</v>
      </c>
      <c r="BV138" s="349"/>
      <c r="BW138" s="225" t="str">
        <f>$AY138*Assembly!AC$4+$AZ138*Assembly!AC$5+$BA138*Assembly!AC$6+$BB138*Assembly!AC$7+$BC138*Assembly!AC$8+$BD138*Assembly!AC$9+$BE138*Assembly!AC$10+$BF138*Assembly!AC$11+$BG138*Assembly!AC$12+$BH138*Assembly!AC$13+$BI138*Assembly!AC$14+$BJ138*Assembly!AC$15+$BK138*Assembly!AC$16+$BL138*Assembly!AC$17+$BM138*Assembly!AC$18+$BN138*Assembly!AC$19+$BO138*Assembly!AC$20+$BP138*Assembly!AC$21+$BQ138*Assembly!AC$22+$BR138*Assembly!AC$23+$BS138*Assembly!AC$24</f>
        <v>915</v>
      </c>
      <c r="BX138" s="240" t="str">
        <f t="shared" si="9"/>
        <v>3.75</v>
      </c>
      <c r="BY138" s="241" t="str">
        <f t="shared" si="10"/>
        <v>813</v>
      </c>
      <c r="BZ138" s="242" t="str">
        <f t="shared" si="11"/>
        <v>4.2</v>
      </c>
      <c r="CA138" s="241" t="str">
        <f t="shared" si="12"/>
        <v>305</v>
      </c>
      <c r="CB138" s="225" t="str">
        <f>$AY138*Assembly!X$4+$AZ138*Assembly!X$5+$BA138*Assembly!X$6+$BB138*Assembly!X$7+$BC138*Assembly!X$8+$BD138*Assembly!X$9+$BE138*Assembly!X$10+$BF138*Assembly!X$11+$BG138*Assembly!X$12+$BH138*Assembly!X$13+$BI138*Assembly!X$14+$BJ138*Assembly!X$15+$BK138*Assembly!X$16+$BL138*Assembly!X$17+$BM138*Assembly!X$18+$BN138*Assembly!X$19+$BO138*Assembly!X$20+$BP138*Assembly!X$21+$BQ138*Assembly!X$22+$BR138*Assembly!X$23+$BS138*Assembly!X$24</f>
        <v>59</v>
      </c>
      <c r="CC138" s="225" t="str">
        <f t="shared" si="13"/>
        <v>9,178</v>
      </c>
      <c r="CD138" s="223" t="str">
        <f t="shared" si="14"/>
        <v>0.0092</v>
      </c>
      <c r="CE138" s="243" t="str">
        <f>$AY138*Assembly!AB$4+$AZ138*Assembly!AB$5+$BA138*Assembly!AB$6+$BB138*Assembly!AB$7+$BC138*Assembly!AB$8+$BD138*Assembly!AB$9+$BE138*Assembly!AB$10+$BF138*Assembly!AB$11+$BG138*Assembly!AB$12+$BH138*Assembly!AB$13+$BI138*Assembly!AB$14+$BJ138*Assembly!AB$15+$BK138*Assembly!AB$16+$BL138*Assembly!AB$17+$BM138*Assembly!AB$18+$BN138*Assembly!AB$19+$BO138*Assembly!AB$20+$BP138*Assembly!AB$21+$BQ138*Assembly!AB$22+$BR138*Assembly!AB$23+$BS138*Assembly!AB$24</f>
        <v>62</v>
      </c>
      <c r="CF138" s="231" t="str">
        <f>$AY138*Assembly!M$4+$AZ138*Assembly!M$5+$BA138*Assembly!M$6+$BB138*Assembly!M$7+$BC138*Assembly!M$8+$BD138*Assembly!M$9+$BE138*Assembly!M$10+$BF138*Assembly!M$11+$BG138*Assembly!M$12+$BH138*Assembly!M$13+$BI138*Assembly!M$14+$BJ138*Assembly!M$15+$BK138*Assembly!M$16+$BL138*Assembly!M$17+$BM138*Assembly!M$18+$BN138*Assembly!M$19+$BO138*Assembly!M$20+$BP138*Assembly!M$21+$BQ138*Assembly!M$22+$BR138*Assembly!M$23+$BS138*Assembly!M$24</f>
        <v>269</v>
      </c>
      <c r="CG138" s="231" t="str">
        <f>$AY138*Assembly!N$4+$AZ138*Assembly!N$5+$BA138*Assembly!N$6+$BB138*Assembly!N$7+$BC138*Assembly!N$8+$BD138*Assembly!N$9+$BE138*Assembly!N$10+$BF138*Assembly!N$11+$BG138*Assembly!N$12+$BH138*Assembly!N$13+$BI138*Assembly!N$14+$BJ138*Assembly!N$15+$BK138*Assembly!N$16+$BL138*Assembly!N$17+$BM138*Assembly!N$18+$BN138*Assembly!N$19+$BO138*Assembly!N$20+$BP138*Assembly!N$21+$BQ138*Assembly!N$22+$BR138*Assembly!N$23+$BS138*Assembly!N$24</f>
        <v>10</v>
      </c>
      <c r="CH138" s="231" t="str">
        <f>$AY138*Assembly!O$4+$AZ138*Assembly!O$5+$BA138*Assembly!O$6+$BB138*Assembly!O$7+$BC138*Assembly!O$8+$BD138*Assembly!O$9+$BE138*Assembly!O$10+$BF138*Assembly!O$11+$BG138*Assembly!O$12+$BH138*Assembly!O$13+$BI138*Assembly!O$14+$BJ138*Assembly!O$15+$BK138*Assembly!O$16+$BL138*Assembly!O$17+$BM138*Assembly!O$18+$BN138*Assembly!O$19+$BO138*Assembly!O$20+$BP138*Assembly!O$21+$BQ138*Assembly!O$22+$BR138*Assembly!O$23+$BS138*Assembly!O$24</f>
        <v>0</v>
      </c>
      <c r="CI138" s="229" t="str">
        <f>$AY138*Assembly!P$4+$AZ138*Assembly!P$5+$BA138*Assembly!P$6+$BB138*Assembly!P$7+$BC138*Assembly!P$8+$BD138*Assembly!P$9+$BE138*Assembly!P$10+$BF138*Assembly!P$11+$BG138*Assembly!P$12+$BH138*Assembly!P$13+$BI138*Assembly!P$14+$BJ138*Assembly!P$15+$BK138*Assembly!P$16+$BL138*Assembly!P$17+$BM138*Assembly!P$18+$BN138*Assembly!P$19+$BO138*Assembly!P$20+$BP138*Assembly!P$21+$BQ138*Assembly!P$22+$BR138*Assembly!P$23+$BS138*Assembly!P$24</f>
        <v>0</v>
      </c>
      <c r="CJ138" s="229" t="str">
        <f>$AY138*Assembly!Q$4+$AZ138*Assembly!Q$5+$BA138*Assembly!Q$6+$BB138*Assembly!Q$7+$BC138*Assembly!Q$8+$BD138*Assembly!Q$9+$BE138*Assembly!Q$10+$BF138*Assembly!Q$11+$BG138*Assembly!Q$12+$BH138*Assembly!Q$13+$BI138*Assembly!Q$14+$BJ138*Assembly!Q$15+$BK138*Assembly!Q$16+$BL138*Assembly!Q$17+$BM138*Assembly!Q$18+$BN138*Assembly!Q$19+$BO138*Assembly!Q$20+$BP138*Assembly!Q$21+$BQ138*Assembly!Q$22+$BR138*Assembly!Q$23+$BS138*Assembly!Q$24</f>
        <v>0</v>
      </c>
      <c r="CK138" s="231" t="str">
        <f>$AY138*Assembly!R$4+$AZ138*Assembly!R$5+$BA138*Assembly!R$6+$BB138*Assembly!R$7+$BC138*Assembly!R$8+$BD138*Assembly!R$9+$BE138*Assembly!R$10+$BF138*Assembly!R$11+$BG138*Assembly!R$12+$BH138*Assembly!R$13+$BI138*Assembly!R$14+$BJ138*Assembly!R$15+$BK138*Assembly!R$16+$BL138*Assembly!R$17+$BM138*Assembly!R$18+$BN138*Assembly!R$19+$BO138*Assembly!R$20+$BP138*Assembly!R$21+$BQ138*Assembly!R$22+$BR138*Assembly!R$23+$BS138*Assembly!R$24</f>
        <v>0</v>
      </c>
      <c r="CL138" s="229" t="str">
        <f>$AY138*Assembly!S$4+$AZ138*Assembly!S$5+$BA138*Assembly!S$6+$BB138*Assembly!S$7+$BC138*Assembly!S$8+$BD138*Assembly!S$9+$BE138*Assembly!S$10+$BF138*Assembly!S$11+$BG138*Assembly!S$12+$BH138*Assembly!S$13+$BI138*Assembly!S$14+$BJ138*Assembly!S$15+$BK138*Assembly!S$16+$BL138*Assembly!S$17+$BM138*Assembly!S$18+$BN138*Assembly!S$19+$BO138*Assembly!S$20+$BP138*Assembly!S$21+$BQ138*Assembly!S$22+$BR138*Assembly!S$23+$BS138*Assembly!S$24</f>
        <v>0</v>
      </c>
      <c r="CM138" s="229" t="str">
        <f>$AY138*Assembly!T$4+$AZ138*Assembly!T$5+$BA138*Assembly!T$6+$BB138*Assembly!T$7+$BC138*Assembly!T$8+$BD138*Assembly!T$9+$BE138*Assembly!T$10+$BF138*Assembly!T$11+$BG138*Assembly!T$12+$BH138*Assembly!T$13+$BI138*Assembly!T$14+$BJ138*Assembly!T$15+$BK138*Assembly!T$16+$BL138*Assembly!T$17+$BM138*Assembly!T$18+$BN138*Assembly!T$19+$BO138*Assembly!T$20+$BP138*Assembly!T$21+$BQ138*Assembly!T$22+$BR138*Assembly!T$23+$BS138*Assembly!T$24</f>
        <v>0</v>
      </c>
      <c r="CN138" s="229" t="str">
        <f>$AY138*Assembly!U$4+$AZ138*Assembly!U$5+$BA138*Assembly!U$6+$BB138*Assembly!U$7+$BC138*Assembly!U$8+$BD138*Assembly!U$9+$BE138*Assembly!U$10+$BF138*Assembly!U$11+$BG138*Assembly!U$12+$BH138*Assembly!U$13+$BI138*Assembly!U$14+$BJ138*Assembly!U$15+$BK138*Assembly!U$16+$BL138*Assembly!U$17+$BM138*Assembly!U$18+$BN138*Assembly!U$19+$BO138*Assembly!U$20+$BP138*Assembly!U$21+$BQ138*Assembly!U$22+$BR138*Assembly!U$23+$BS138*Assembly!U$24</f>
        <v>0</v>
      </c>
      <c r="CO138" s="231" t="str">
        <f>$AY138*Assembly!V$4+$AZ138*Assembly!V$5+$BA138*Assembly!V$6+$BB138*Assembly!V$7+$BC138*Assembly!V$8+$BD138*Assembly!V$9+$BE138*Assembly!V$10+$BF138*Assembly!V$11+$BG138*Assembly!V$12+$BH138*Assembly!V$13+$BI138*Assembly!V$14+$BJ138*Assembly!V$15+$BK138*Assembly!V$16+$BL138*Assembly!V$17+$BM138*Assembly!V$18+$BN138*Assembly!V$19+$BO138*Assembly!V$20+$BP138*Assembly!V$21+$BQ138*Assembly!V$22+$BR138*Assembly!V$23+$BS138*Assembly!V$24</f>
        <v>0</v>
      </c>
      <c r="CP138" s="231" t="str">
        <f>CF138*Refining!$F$3</f>
        <v>480</v>
      </c>
      <c r="CQ138" s="231" t="str">
        <f>CG138*Refining!$F$4</f>
        <v>31</v>
      </c>
      <c r="CR138" s="231" t="str">
        <f>CH138*Refining!$F$5</f>
        <v>0</v>
      </c>
      <c r="CS138" s="231" t="str">
        <f>CI138*Refining!$F$6</f>
        <v>0</v>
      </c>
      <c r="CT138" s="231" t="str">
        <f>CJ138*Refining!$F$7</f>
        <v>0</v>
      </c>
      <c r="CU138" s="231" t="str">
        <f>CK138*Refining!$F$8</f>
        <v>0</v>
      </c>
      <c r="CV138" s="231" t="str">
        <f>CL138*Refining!$F$9</f>
        <v>0</v>
      </c>
      <c r="CW138" s="231" t="str">
        <f>CM138*Refining!$F$10</f>
        <v>0</v>
      </c>
      <c r="CX138" s="231" t="str">
        <f>CN138*Refining!$F$11</f>
        <v>0</v>
      </c>
      <c r="CY138" s="231" t="str">
        <f>CO138*Refining!$F$12</f>
        <v>0</v>
      </c>
      <c r="CZ138" s="244" t="str">
        <f t="shared" ref="CZ138:DS138" si="559">IF(CF138 = 0, "", CF138)</f>
        <v>269</v>
      </c>
      <c r="DA138" s="245" t="str">
        <f t="shared" si="559"/>
        <v>10</v>
      </c>
      <c r="DB138" s="245" t="str">
        <f t="shared" si="559"/>
        <v/>
      </c>
      <c r="DC138" s="245" t="str">
        <f t="shared" si="559"/>
        <v/>
      </c>
      <c r="DD138" s="245" t="str">
        <f t="shared" si="559"/>
        <v/>
      </c>
      <c r="DE138" s="245" t="str">
        <f t="shared" si="559"/>
        <v/>
      </c>
      <c r="DF138" s="245" t="str">
        <f t="shared" si="559"/>
        <v/>
      </c>
      <c r="DG138" s="245" t="str">
        <f t="shared" si="559"/>
        <v/>
      </c>
      <c r="DH138" s="245" t="str">
        <f t="shared" si="559"/>
        <v/>
      </c>
      <c r="DI138" s="246" t="str">
        <f t="shared" si="559"/>
        <v/>
      </c>
      <c r="DJ138" s="244" t="str">
        <f t="shared" si="559"/>
        <v>480</v>
      </c>
      <c r="DK138" s="245" t="str">
        <f t="shared" si="559"/>
        <v>31</v>
      </c>
      <c r="DL138" s="245" t="str">
        <f t="shared" si="559"/>
        <v/>
      </c>
      <c r="DM138" s="245" t="str">
        <f t="shared" si="559"/>
        <v/>
      </c>
      <c r="DN138" s="247" t="str">
        <f t="shared" si="559"/>
        <v/>
      </c>
      <c r="DO138" s="245" t="str">
        <f t="shared" si="559"/>
        <v/>
      </c>
      <c r="DP138" s="245" t="str">
        <f t="shared" si="559"/>
        <v/>
      </c>
      <c r="DQ138" s="245" t="str">
        <f t="shared" si="559"/>
        <v/>
      </c>
      <c r="DR138" s="245" t="str">
        <f t="shared" si="559"/>
        <v/>
      </c>
      <c r="DS138" s="246" t="str">
        <f t="shared" si="559"/>
        <v/>
      </c>
      <c r="DT138" s="248" t="str">
        <f t="shared" si="16"/>
        <v>279</v>
      </c>
      <c r="DU138" s="249" t="str">
        <f t="shared" si="17"/>
        <v>512</v>
      </c>
      <c r="DV138" s="225" t="str">
        <f>CZ138*'Ores &amp; Ingots'!$C$3+DA138*'Ores &amp; Ingots'!$C$4+DB138*'Ores &amp; Ingots'!$C$5+DC138*'Ores &amp; Ingots'!$C$6+DD138*'Ores &amp; Ingots'!$C$7+DE138*'Ores &amp; Ingots'!$C$8+DF138*'Ores &amp; Ingots'!$C$9+DG138*'Ores &amp; Ingots'!$C$10+DH138*'Ores &amp; Ingots'!$C$11+DI138*'Ores &amp; Ingots'!$C$12</f>
        <v>35</v>
      </c>
      <c r="DW138" s="225" t="str">
        <f>DJ138*'Ores &amp; Ingots'!$B$3+DK138*'Ores &amp; Ingots'!$B$4+DL138*'Ores &amp; Ingots'!$B$5+DM138*'Ores &amp; Ingots'!$B$6+DN138*'Ores &amp; Ingots'!$B$7+DO138*'Ores &amp; Ingots'!$B$8+DP138*'Ores &amp; Ingots'!$B$9+DQ138*'Ores &amp; Ingots'!$B$10+DR138*'Ores &amp; Ingots'!$B$11+DS138*'Ores &amp; Ingots'!$B$12</f>
        <v>189</v>
      </c>
      <c r="DX138" s="249" t="str">
        <f>CZ138*Refining!$G$3+DA138*Refining!$G$4+DB138*Refining!$G$5+DC138*Refining!$G$6+DD138*Refining!$G$7+DE138*Refining!$G$8+DF138*Refining!$G$9+DG138*Refining!$G$10+DH138*Refining!$G$11+DI138*Refining!$G$12</f>
        <v>67</v>
      </c>
      <c r="DY138" s="249" t="str">
        <f t="shared" si="18"/>
        <v>10,353</v>
      </c>
      <c r="DZ138" s="250" t="str">
        <f t="shared" si="19"/>
        <v>0.0104</v>
      </c>
      <c r="EA138" s="248" t="str">
        <f t="shared" si="20"/>
        <v>129</v>
      </c>
      <c r="EB138" s="251" t="str">
        <f t="shared" ref="EB138:EC138" si="560">EA138/60</f>
        <v>2.1</v>
      </c>
      <c r="EC138" s="251" t="str">
        <f t="shared" si="560"/>
        <v>0.0</v>
      </c>
      <c r="ED138" s="248" t="str">
        <f t="shared" si="22"/>
        <v>19,530</v>
      </c>
      <c r="EE138" s="251" t="str">
        <f t="shared" ref="EE138:EF138" si="561">ED138/1000</f>
        <v>19.5</v>
      </c>
      <c r="EF138" s="252" t="str">
        <f t="shared" si="561"/>
        <v>0.02</v>
      </c>
      <c r="EG138" s="223" t="str">
        <f t="shared" si="24"/>
        <v>0.0195</v>
      </c>
      <c r="EH138" s="224" t="str">
        <f t="shared" si="25"/>
        <v>0:02:09</v>
      </c>
      <c r="EI138" s="225" t="s">
        <v>12</v>
      </c>
    </row>
    <row r="139">
      <c r="A139" s="33"/>
      <c r="B139" s="226" t="s">
        <v>1012</v>
      </c>
      <c r="C139" s="227" t="s">
        <v>886</v>
      </c>
      <c r="D139" s="227">
        <v>1.0</v>
      </c>
      <c r="E139" s="227">
        <v>1.0</v>
      </c>
      <c r="F139" s="227">
        <v>1.0</v>
      </c>
      <c r="G139" s="253" t="str">
        <f t="shared" si="5"/>
        <v>15.6</v>
      </c>
      <c r="H139" s="254">
        <v>24.0</v>
      </c>
      <c r="I139" s="254">
        <v>24.0</v>
      </c>
      <c r="J139" s="254" t="str">
        <f>H139/Main!$D$9</f>
        <v>24</v>
      </c>
      <c r="K139" s="254" t="str">
        <f>I139/Main!$D$10</f>
        <v>24</v>
      </c>
      <c r="L139" s="254" t="str">
        <f t="shared" si="6"/>
        <v>1</v>
      </c>
      <c r="M139" s="254">
        <v>1.0</v>
      </c>
      <c r="N139" s="256" t="str">
        <f>1000000*0.00025</f>
        <v>250</v>
      </c>
      <c r="O139" s="256">
        <v>250.0</v>
      </c>
      <c r="P139" s="255"/>
      <c r="Q139" s="256"/>
      <c r="R139" s="255"/>
      <c r="S139" s="257"/>
      <c r="T139" s="257"/>
      <c r="U139" s="255"/>
      <c r="V139" s="255"/>
      <c r="W139" s="257"/>
      <c r="X139" s="257"/>
      <c r="Y139" s="255"/>
      <c r="Z139" s="255"/>
      <c r="AA139" s="255"/>
      <c r="AB139" s="255"/>
      <c r="AC139" s="335" t="s">
        <v>913</v>
      </c>
      <c r="AD139" s="225">
        <v>0.0</v>
      </c>
      <c r="AE139" s="225">
        <v>50.0</v>
      </c>
      <c r="AF139" s="225">
        <v>50.0</v>
      </c>
      <c r="AG139" s="225">
        <v>0.0</v>
      </c>
      <c r="AH139" s="225">
        <v>120.0</v>
      </c>
      <c r="AI139" s="225">
        <v>0.0</v>
      </c>
      <c r="AJ139" s="309">
        <v>2.0</v>
      </c>
      <c r="AK139" s="225">
        <v>20.0</v>
      </c>
      <c r="AL139" s="225">
        <v>0.0</v>
      </c>
      <c r="AM139" s="225">
        <v>0.0</v>
      </c>
      <c r="AN139" s="225">
        <v>0.0</v>
      </c>
      <c r="AO139" s="225">
        <v>0.0</v>
      </c>
      <c r="AP139" s="225">
        <v>0.0</v>
      </c>
      <c r="AQ139" s="225">
        <v>0.0</v>
      </c>
      <c r="AR139" s="225">
        <v>0.0</v>
      </c>
      <c r="AS139" s="225">
        <v>0.0</v>
      </c>
      <c r="AT139" s="225">
        <v>0.0</v>
      </c>
      <c r="AU139" s="225">
        <v>0.0</v>
      </c>
      <c r="AV139" s="225">
        <v>0.0</v>
      </c>
      <c r="AW139" s="225">
        <v>0.0</v>
      </c>
      <c r="AX139" s="225">
        <v>0.0</v>
      </c>
      <c r="AY139" s="236" t="str">
        <f t="shared" ref="AY139:BS139" si="562">IF(AD139 = 0, "", AD139)</f>
        <v/>
      </c>
      <c r="AZ139" s="227" t="str">
        <f t="shared" si="562"/>
        <v>50</v>
      </c>
      <c r="BA139" s="227" t="str">
        <f t="shared" si="562"/>
        <v>50</v>
      </c>
      <c r="BB139" s="227" t="str">
        <f t="shared" si="562"/>
        <v/>
      </c>
      <c r="BC139" s="227" t="str">
        <f t="shared" si="562"/>
        <v>120</v>
      </c>
      <c r="BD139" s="227" t="str">
        <f t="shared" si="562"/>
        <v/>
      </c>
      <c r="BE139" s="237" t="str">
        <f t="shared" si="562"/>
        <v>2</v>
      </c>
      <c r="BF139" s="227" t="str">
        <f t="shared" si="562"/>
        <v>20</v>
      </c>
      <c r="BG139" s="227" t="str">
        <f t="shared" si="562"/>
        <v/>
      </c>
      <c r="BH139" s="227" t="str">
        <f t="shared" si="562"/>
        <v/>
      </c>
      <c r="BI139" s="227" t="str">
        <f t="shared" si="562"/>
        <v/>
      </c>
      <c r="BJ139" s="227" t="str">
        <f t="shared" si="562"/>
        <v/>
      </c>
      <c r="BK139" s="227" t="str">
        <f t="shared" si="562"/>
        <v/>
      </c>
      <c r="BL139" s="227" t="str">
        <f t="shared" si="562"/>
        <v/>
      </c>
      <c r="BM139" s="227" t="str">
        <f t="shared" si="562"/>
        <v/>
      </c>
      <c r="BN139" s="227" t="str">
        <f t="shared" si="562"/>
        <v/>
      </c>
      <c r="BO139" s="227" t="str">
        <f t="shared" si="562"/>
        <v/>
      </c>
      <c r="BP139" s="227" t="str">
        <f t="shared" si="562"/>
        <v/>
      </c>
      <c r="BQ139" s="227" t="str">
        <f t="shared" si="562"/>
        <v/>
      </c>
      <c r="BR139" s="227" t="str">
        <f t="shared" si="562"/>
        <v/>
      </c>
      <c r="BS139" s="238" t="str">
        <f t="shared" si="562"/>
        <v/>
      </c>
      <c r="BT139" s="239" t="str">
        <f>$AY139*Assembly!Y$4+$AZ139*Assembly!Y$5+$BA139*Assembly!Y$6+$BB139*Assembly!Y$7+$BC139*Assembly!Y$8+$BD139*Assembly!Y$9+$BE139*Assembly!Y$10+$BF139*Assembly!Y$11+$BG139*Assembly!Y$12+$BH139*Assembly!Y$13+$BI139*Assembly!Y$14+$BJ139*Assembly!Y$15+$BK139*Assembly!Y$16+$BL139*Assembly!Y$17+$BM139*Assembly!Y$18+$BN139*Assembly!Y$19+$BO139*Assembly!Y$20+$BP139*Assembly!Y$21+$BQ139*Assembly!Y$22+$BR139*Assembly!Y$23+$BS139*Assembly!Y$24</f>
        <v>1,362</v>
      </c>
      <c r="BU139" s="225" t="str">
        <f t="shared" si="8"/>
        <v>87</v>
      </c>
      <c r="BV139" s="225"/>
      <c r="BW139" s="225" t="str">
        <f>$AY139*Assembly!AC$4+$AZ139*Assembly!AC$5+$BA139*Assembly!AC$6+$BB139*Assembly!AC$7+$BC139*Assembly!AC$8+$BD139*Assembly!AC$9+$BE139*Assembly!AC$10+$BF139*Assembly!AC$11+$BG139*Assembly!AC$12+$BH139*Assembly!AC$13+$BI139*Assembly!AC$14+$BJ139*Assembly!AC$15+$BK139*Assembly!AC$16+$BL139*Assembly!AC$17+$BM139*Assembly!AC$18+$BN139*Assembly!AC$19+$BO139*Assembly!AC$20+$BP139*Assembly!AC$21+$BQ139*Assembly!AC$22+$BR139*Assembly!AC$23+$BS139*Assembly!AC$24</f>
        <v>5,200</v>
      </c>
      <c r="BX139" s="240" t="str">
        <f t="shared" si="9"/>
        <v>3.82</v>
      </c>
      <c r="BY139" s="241" t="str">
        <f t="shared" si="10"/>
        <v>333</v>
      </c>
      <c r="BZ139" s="242" t="str">
        <f t="shared" si="11"/>
        <v>59.7</v>
      </c>
      <c r="CA139" s="241" t="str">
        <f t="shared" si="12"/>
        <v>217</v>
      </c>
      <c r="CB139" s="225" t="str">
        <f>$AY139*Assembly!X$4+$AZ139*Assembly!X$5+$BA139*Assembly!X$6+$BB139*Assembly!X$7+$BC139*Assembly!X$8+$BD139*Assembly!X$9+$BE139*Assembly!X$10+$BF139*Assembly!X$11+$BG139*Assembly!X$12+$BH139*Assembly!X$13+$BI139*Assembly!X$14+$BJ139*Assembly!X$15+$BK139*Assembly!X$16+$BL139*Assembly!X$17+$BM139*Assembly!X$18+$BN139*Assembly!X$19+$BO139*Assembly!X$20+$BP139*Assembly!X$21+$BQ139*Assembly!X$22+$BR139*Assembly!X$23+$BS139*Assembly!X$24</f>
        <v>602</v>
      </c>
      <c r="CC139" s="225" t="str">
        <f t="shared" si="13"/>
        <v>93,644</v>
      </c>
      <c r="CD139" s="223" t="str">
        <f t="shared" si="14"/>
        <v>0.0936</v>
      </c>
      <c r="CE139" s="243" t="str">
        <f>$AY139*Assembly!AB$4+$AZ139*Assembly!AB$5+$BA139*Assembly!AB$6+$BB139*Assembly!AB$7+$BC139*Assembly!AB$8+$BD139*Assembly!AB$9+$BE139*Assembly!AB$10+$BF139*Assembly!AB$11+$BG139*Assembly!AB$12+$BH139*Assembly!AB$13+$BI139*Assembly!AB$14+$BJ139*Assembly!AB$15+$BK139*Assembly!AB$16+$BL139*Assembly!AB$17+$BM139*Assembly!AB$18+$BN139*Assembly!AB$19+$BO139*Assembly!AB$20+$BP139*Assembly!AB$21+$BQ139*Assembly!AB$22+$BR139*Assembly!AB$23+$BS139*Assembly!AB$24</f>
        <v>626</v>
      </c>
      <c r="CF139" s="256" t="str">
        <f>$AY139*Assembly!M$4+$AZ139*Assembly!M$5+$BA139*Assembly!M$6+$BB139*Assembly!M$7+$BC139*Assembly!M$8+$BD139*Assembly!M$9+$BE139*Assembly!M$10+$BF139*Assembly!M$11+$BG139*Assembly!M$12+$BH139*Assembly!M$13+$BI139*Assembly!M$14+$BJ139*Assembly!M$15+$BK139*Assembly!M$16+$BL139*Assembly!M$17+$BM139*Assembly!M$18+$BN139*Assembly!M$19+$BO139*Assembly!M$20+$BP139*Assembly!M$21+$BQ139*Assembly!M$22+$BR139*Assembly!M$23+$BS139*Assembly!M$24</f>
        <v>1,675</v>
      </c>
      <c r="CG139" s="256" t="str">
        <f>$AY139*Assembly!N$4+$AZ139*Assembly!N$5+$BA139*Assembly!N$6+$BB139*Assembly!N$7+$BC139*Assembly!N$8+$BD139*Assembly!N$9+$BE139*Assembly!N$10+$BF139*Assembly!N$11+$BG139*Assembly!N$12+$BH139*Assembly!N$13+$BI139*Assembly!N$14+$BJ139*Assembly!N$15+$BK139*Assembly!N$16+$BL139*Assembly!N$17+$BM139*Assembly!N$18+$BN139*Assembly!N$19+$BO139*Assembly!N$20+$BP139*Assembly!N$21+$BQ139*Assembly!N$22+$BR139*Assembly!N$23+$BS139*Assembly!N$24</f>
        <v>10</v>
      </c>
      <c r="CH139" s="256" t="str">
        <f>$AY139*Assembly!O$4+$AZ139*Assembly!O$5+$BA139*Assembly!O$6+$BB139*Assembly!O$7+$BC139*Assembly!O$8+$BD139*Assembly!O$9+$BE139*Assembly!O$10+$BF139*Assembly!O$11+$BG139*Assembly!O$12+$BH139*Assembly!O$13+$BI139*Assembly!O$14+$BJ139*Assembly!O$15+$BK139*Assembly!O$16+$BL139*Assembly!O$17+$BM139*Assembly!O$18+$BN139*Assembly!O$19+$BO139*Assembly!O$20+$BP139*Assembly!O$21+$BQ139*Assembly!O$22+$BR139*Assembly!O$23+$BS139*Assembly!O$24</f>
        <v>0</v>
      </c>
      <c r="CI139" s="254" t="str">
        <f>$AY139*Assembly!P$4+$AZ139*Assembly!P$5+$BA139*Assembly!P$6+$BB139*Assembly!P$7+$BC139*Assembly!P$8+$BD139*Assembly!P$9+$BE139*Assembly!P$10+$BF139*Assembly!P$11+$BG139*Assembly!P$12+$BH139*Assembly!P$13+$BI139*Assembly!P$14+$BJ139*Assembly!P$15+$BK139*Assembly!P$16+$BL139*Assembly!P$17+$BM139*Assembly!P$18+$BN139*Assembly!P$19+$BO139*Assembly!P$20+$BP139*Assembly!P$21+$BQ139*Assembly!P$22+$BR139*Assembly!P$23+$BS139*Assembly!P$24</f>
        <v>0</v>
      </c>
      <c r="CJ139" s="254" t="str">
        <f>$AY139*Assembly!Q$4+$AZ139*Assembly!Q$5+$BA139*Assembly!Q$6+$BB139*Assembly!Q$7+$BC139*Assembly!Q$8+$BD139*Assembly!Q$9+$BE139*Assembly!Q$10+$BF139*Assembly!Q$11+$BG139*Assembly!Q$12+$BH139*Assembly!Q$13+$BI139*Assembly!Q$14+$BJ139*Assembly!Q$15+$BK139*Assembly!Q$16+$BL139*Assembly!Q$17+$BM139*Assembly!Q$18+$BN139*Assembly!Q$19+$BO139*Assembly!Q$20+$BP139*Assembly!Q$21+$BQ139*Assembly!Q$22+$BR139*Assembly!Q$23+$BS139*Assembly!Q$24</f>
        <v>4</v>
      </c>
      <c r="CK139" s="256" t="str">
        <f>$AY139*Assembly!R$4+$AZ139*Assembly!R$5+$BA139*Assembly!R$6+$BB139*Assembly!R$7+$BC139*Assembly!R$8+$BD139*Assembly!R$9+$BE139*Assembly!R$10+$BF139*Assembly!R$11+$BG139*Assembly!R$12+$BH139*Assembly!R$13+$BI139*Assembly!R$14+$BJ139*Assembly!R$15+$BK139*Assembly!R$16+$BL139*Assembly!R$17+$BM139*Assembly!R$18+$BN139*Assembly!R$19+$BO139*Assembly!R$20+$BP139*Assembly!R$21+$BQ139*Assembly!R$22+$BR139*Assembly!R$23+$BS139*Assembly!R$24</f>
        <v>0</v>
      </c>
      <c r="CL139" s="254" t="str">
        <f>$AY139*Assembly!S$4+$AZ139*Assembly!S$5+$BA139*Assembly!S$6+$BB139*Assembly!S$7+$BC139*Assembly!S$8+$BD139*Assembly!S$9+$BE139*Assembly!S$10+$BF139*Assembly!S$11+$BG139*Assembly!S$12+$BH139*Assembly!S$13+$BI139*Assembly!S$14+$BJ139*Assembly!S$15+$BK139*Assembly!S$16+$BL139*Assembly!S$17+$BM139*Assembly!S$18+$BN139*Assembly!S$19+$BO139*Assembly!S$20+$BP139*Assembly!S$21+$BQ139*Assembly!S$22+$BR139*Assembly!S$23+$BS139*Assembly!S$24</f>
        <v>0</v>
      </c>
      <c r="CM139" s="254" t="str">
        <f>$AY139*Assembly!T$4+$AZ139*Assembly!T$5+$BA139*Assembly!T$6+$BB139*Assembly!T$7+$BC139*Assembly!T$8+$BD139*Assembly!T$9+$BE139*Assembly!T$10+$BF139*Assembly!T$11+$BG139*Assembly!T$12+$BH139*Assembly!T$13+$BI139*Assembly!T$14+$BJ139*Assembly!T$15+$BK139*Assembly!T$16+$BL139*Assembly!T$17+$BM139*Assembly!T$18+$BN139*Assembly!T$19+$BO139*Assembly!T$20+$BP139*Assembly!T$21+$BQ139*Assembly!T$22+$BR139*Assembly!T$23+$BS139*Assembly!T$24</f>
        <v>0</v>
      </c>
      <c r="CN139" s="254" t="str">
        <f>$AY139*Assembly!U$4+$AZ139*Assembly!U$5+$BA139*Assembly!U$6+$BB139*Assembly!U$7+$BC139*Assembly!U$8+$BD139*Assembly!U$9+$BE139*Assembly!U$10+$BF139*Assembly!U$11+$BG139*Assembly!U$12+$BH139*Assembly!U$13+$BI139*Assembly!U$14+$BJ139*Assembly!U$15+$BK139*Assembly!U$16+$BL139*Assembly!U$17+$BM139*Assembly!U$18+$BN139*Assembly!U$19+$BO139*Assembly!U$20+$BP139*Assembly!U$21+$BQ139*Assembly!U$22+$BR139*Assembly!U$23+$BS139*Assembly!U$24</f>
        <v>0</v>
      </c>
      <c r="CO139" s="256" t="str">
        <f>$AY139*Assembly!V$4+$AZ139*Assembly!V$5+$BA139*Assembly!V$6+$BB139*Assembly!V$7+$BC139*Assembly!V$8+$BD139*Assembly!V$9+$BE139*Assembly!V$10+$BF139*Assembly!V$11+$BG139*Assembly!V$12+$BH139*Assembly!V$13+$BI139*Assembly!V$14+$BJ139*Assembly!V$15+$BK139*Assembly!V$16+$BL139*Assembly!V$17+$BM139*Assembly!V$18+$BN139*Assembly!V$19+$BO139*Assembly!V$20+$BP139*Assembly!V$21+$BQ139*Assembly!V$22+$BR139*Assembly!V$23+$BS139*Assembly!V$24</f>
        <v>0</v>
      </c>
      <c r="CP139" s="256" t="str">
        <f>CF139*Refining!$F$3</f>
        <v>2,991</v>
      </c>
      <c r="CQ139" s="256" t="str">
        <f>CG139*Refining!$F$4</f>
        <v>31</v>
      </c>
      <c r="CR139" s="256" t="str">
        <f>CH139*Refining!$F$5</f>
        <v>0</v>
      </c>
      <c r="CS139" s="256" t="str">
        <f>CI139*Refining!$F$6</f>
        <v>0</v>
      </c>
      <c r="CT139" s="256" t="str">
        <f>CJ139*Refining!$F$7</f>
        <v>7</v>
      </c>
      <c r="CU139" s="256" t="str">
        <f>CK139*Refining!$F$8</f>
        <v>0</v>
      </c>
      <c r="CV139" s="256" t="str">
        <f>CL139*Refining!$F$9</f>
        <v>0</v>
      </c>
      <c r="CW139" s="256" t="str">
        <f>CM139*Refining!$F$10</f>
        <v>0</v>
      </c>
      <c r="CX139" s="256" t="str">
        <f>CN139*Refining!$F$11</f>
        <v>0</v>
      </c>
      <c r="CY139" s="256" t="str">
        <f>CO139*Refining!$F$12</f>
        <v>0</v>
      </c>
      <c r="CZ139" s="244" t="str">
        <f t="shared" ref="CZ139:DS139" si="563">IF(CF139 = 0, "", CF139)</f>
        <v>1,675</v>
      </c>
      <c r="DA139" s="245" t="str">
        <f t="shared" si="563"/>
        <v>10</v>
      </c>
      <c r="DB139" s="245" t="str">
        <f t="shared" si="563"/>
        <v/>
      </c>
      <c r="DC139" s="245" t="str">
        <f t="shared" si="563"/>
        <v/>
      </c>
      <c r="DD139" s="245" t="str">
        <f t="shared" si="563"/>
        <v>4</v>
      </c>
      <c r="DE139" s="245" t="str">
        <f t="shared" si="563"/>
        <v/>
      </c>
      <c r="DF139" s="245" t="str">
        <f t="shared" si="563"/>
        <v/>
      </c>
      <c r="DG139" s="245" t="str">
        <f t="shared" si="563"/>
        <v/>
      </c>
      <c r="DH139" s="245" t="str">
        <f t="shared" si="563"/>
        <v/>
      </c>
      <c r="DI139" s="246" t="str">
        <f t="shared" si="563"/>
        <v/>
      </c>
      <c r="DJ139" s="244" t="str">
        <f t="shared" si="563"/>
        <v>2,991</v>
      </c>
      <c r="DK139" s="245" t="str">
        <f t="shared" si="563"/>
        <v>31</v>
      </c>
      <c r="DL139" s="245" t="str">
        <f t="shared" si="563"/>
        <v/>
      </c>
      <c r="DM139" s="245" t="str">
        <f t="shared" si="563"/>
        <v/>
      </c>
      <c r="DN139" s="247" t="str">
        <f t="shared" si="563"/>
        <v>7.1</v>
      </c>
      <c r="DO139" s="245" t="str">
        <f t="shared" si="563"/>
        <v/>
      </c>
      <c r="DP139" s="245" t="str">
        <f t="shared" si="563"/>
        <v/>
      </c>
      <c r="DQ139" s="245" t="str">
        <f t="shared" si="563"/>
        <v/>
      </c>
      <c r="DR139" s="245" t="str">
        <f t="shared" si="563"/>
        <v/>
      </c>
      <c r="DS139" s="246" t="str">
        <f t="shared" si="563"/>
        <v/>
      </c>
      <c r="DT139" s="248" t="str">
        <f t="shared" si="16"/>
        <v>1,689</v>
      </c>
      <c r="DU139" s="249" t="str">
        <f t="shared" si="17"/>
        <v>3,029</v>
      </c>
      <c r="DV139" s="225" t="str">
        <f>CZ139*'Ores &amp; Ingots'!$C$3+DA139*'Ores &amp; Ingots'!$C$4+DB139*'Ores &amp; Ingots'!$C$5+DC139*'Ores &amp; Ingots'!$C$6+DD139*'Ores &amp; Ingots'!$C$7+DE139*'Ores &amp; Ingots'!$C$8+DF139*'Ores &amp; Ingots'!$C$9+DG139*'Ores &amp; Ingots'!$C$10+DH139*'Ores &amp; Ingots'!$C$11+DI139*'Ores &amp; Ingots'!$C$12</f>
        <v>216</v>
      </c>
      <c r="DW139" s="225" t="str">
        <f>DJ139*'Ores &amp; Ingots'!$B$3+DK139*'Ores &amp; Ingots'!$B$4+DL139*'Ores &amp; Ingots'!$B$5+DM139*'Ores &amp; Ingots'!$B$6+DN139*'Ores &amp; Ingots'!$B$7+DO139*'Ores &amp; Ingots'!$B$8+DP139*'Ores &amp; Ingots'!$B$9+DQ139*'Ores &amp; Ingots'!$B$10+DR139*'Ores &amp; Ingots'!$B$11+DS139*'Ores &amp; Ingots'!$B$12</f>
        <v>1,121</v>
      </c>
      <c r="DX139" s="249" t="str">
        <f>CZ139*Refining!$G$3+DA139*Refining!$G$4+DB139*Refining!$G$5+DC139*Refining!$G$6+DD139*Refining!$G$7+DE139*Refining!$G$8+DF139*Refining!$G$9+DG139*Refining!$G$10+DH139*Refining!$G$11+DI139*Refining!$G$12</f>
        <v>166</v>
      </c>
      <c r="DY139" s="249" t="str">
        <f t="shared" si="18"/>
        <v>25,887</v>
      </c>
      <c r="DZ139" s="250" t="str">
        <f t="shared" si="19"/>
        <v>0.0259</v>
      </c>
      <c r="EA139" s="248" t="str">
        <f t="shared" si="20"/>
        <v>792</v>
      </c>
      <c r="EB139" s="251" t="str">
        <f t="shared" ref="EB139:EC139" si="564">EA139/60</f>
        <v>13.2</v>
      </c>
      <c r="EC139" s="251" t="str">
        <f t="shared" si="564"/>
        <v>0.2</v>
      </c>
      <c r="ED139" s="248" t="str">
        <f t="shared" si="22"/>
        <v>119,531</v>
      </c>
      <c r="EE139" s="251" t="str">
        <f t="shared" ref="EE139:EF139" si="565">ED139/1000</f>
        <v>119.5</v>
      </c>
      <c r="EF139" s="252" t="str">
        <f t="shared" si="565"/>
        <v>0.12</v>
      </c>
      <c r="EG139" s="223" t="str">
        <f t="shared" si="24"/>
        <v>0.1195</v>
      </c>
      <c r="EH139" s="224" t="str">
        <f t="shared" si="25"/>
        <v>0:13:12</v>
      </c>
      <c r="EI139" s="225">
        <v>534.0</v>
      </c>
    </row>
    <row r="140">
      <c r="A140" s="33"/>
      <c r="B140" s="226" t="s">
        <v>1012</v>
      </c>
      <c r="C140" s="227" t="s">
        <v>885</v>
      </c>
      <c r="D140" s="227">
        <v>3.0</v>
      </c>
      <c r="E140" s="227">
        <v>3.0</v>
      </c>
      <c r="F140" s="227">
        <v>1.0</v>
      </c>
      <c r="G140" s="228" t="str">
        <f t="shared" si="5"/>
        <v>1.1</v>
      </c>
      <c r="H140" s="229">
        <v>24.0</v>
      </c>
      <c r="I140" s="229">
        <v>24.0</v>
      </c>
      <c r="J140" s="229" t="str">
        <f>H140/Main!$D$9</f>
        <v>24</v>
      </c>
      <c r="K140" s="229" t="str">
        <f>I140/Main!$D$10</f>
        <v>24</v>
      </c>
      <c r="L140" s="229" t="str">
        <f t="shared" si="6"/>
        <v>1</v>
      </c>
      <c r="M140" s="229">
        <v>1.0</v>
      </c>
      <c r="N140" s="231" t="str">
        <f t="shared" ref="N140:N141" si="570">1000000*0.0001</f>
        <v>100</v>
      </c>
      <c r="O140" s="231">
        <v>100.0</v>
      </c>
      <c r="P140" s="230"/>
      <c r="Q140" s="231"/>
      <c r="R140" s="230"/>
      <c r="S140" s="232"/>
      <c r="T140" s="232"/>
      <c r="U140" s="230"/>
      <c r="V140" s="230"/>
      <c r="W140" s="232"/>
      <c r="X140" s="232"/>
      <c r="Y140" s="230"/>
      <c r="Z140" s="230"/>
      <c r="AA140" s="230"/>
      <c r="AB140" s="230"/>
      <c r="AC140" s="334"/>
      <c r="AD140" s="225">
        <v>0.0</v>
      </c>
      <c r="AE140" s="225">
        <v>5.0</v>
      </c>
      <c r="AF140" s="225">
        <v>5.0</v>
      </c>
      <c r="AG140" s="225">
        <v>0.0</v>
      </c>
      <c r="AH140" s="225">
        <v>12.0</v>
      </c>
      <c r="AI140" s="225">
        <v>0.0</v>
      </c>
      <c r="AJ140" s="309">
        <v>2.0</v>
      </c>
      <c r="AK140" s="225">
        <v>5.0</v>
      </c>
      <c r="AL140" s="225">
        <v>0.0</v>
      </c>
      <c r="AM140" s="225">
        <v>0.0</v>
      </c>
      <c r="AN140" s="225">
        <v>0.0</v>
      </c>
      <c r="AO140" s="225">
        <v>0.0</v>
      </c>
      <c r="AP140" s="225">
        <v>0.0</v>
      </c>
      <c r="AQ140" s="225">
        <v>0.0</v>
      </c>
      <c r="AR140" s="225">
        <v>0.0</v>
      </c>
      <c r="AS140" s="225">
        <v>0.0</v>
      </c>
      <c r="AT140" s="225">
        <v>0.0</v>
      </c>
      <c r="AU140" s="225">
        <v>0.0</v>
      </c>
      <c r="AV140" s="225">
        <v>0.0</v>
      </c>
      <c r="AW140" s="225">
        <v>0.0</v>
      </c>
      <c r="AX140" s="225">
        <v>0.0</v>
      </c>
      <c r="AY140" s="236" t="str">
        <f t="shared" ref="AY140:BS140" si="566">IF(AD140 = 0, "", AD140)</f>
        <v/>
      </c>
      <c r="AZ140" s="227" t="str">
        <f t="shared" si="566"/>
        <v>5</v>
      </c>
      <c r="BA140" s="227" t="str">
        <f t="shared" si="566"/>
        <v>5</v>
      </c>
      <c r="BB140" s="227" t="str">
        <f t="shared" si="566"/>
        <v/>
      </c>
      <c r="BC140" s="227" t="str">
        <f t="shared" si="566"/>
        <v>12</v>
      </c>
      <c r="BD140" s="227" t="str">
        <f t="shared" si="566"/>
        <v/>
      </c>
      <c r="BE140" s="237" t="str">
        <f t="shared" si="566"/>
        <v>2</v>
      </c>
      <c r="BF140" s="227" t="str">
        <f t="shared" si="566"/>
        <v>5</v>
      </c>
      <c r="BG140" s="227" t="str">
        <f t="shared" si="566"/>
        <v/>
      </c>
      <c r="BH140" s="227" t="str">
        <f t="shared" si="566"/>
        <v/>
      </c>
      <c r="BI140" s="227" t="str">
        <f t="shared" si="566"/>
        <v/>
      </c>
      <c r="BJ140" s="227" t="str">
        <f t="shared" si="566"/>
        <v/>
      </c>
      <c r="BK140" s="227" t="str">
        <f t="shared" si="566"/>
        <v/>
      </c>
      <c r="BL140" s="227" t="str">
        <f t="shared" si="566"/>
        <v/>
      </c>
      <c r="BM140" s="227" t="str">
        <f t="shared" si="566"/>
        <v/>
      </c>
      <c r="BN140" s="227" t="str">
        <f t="shared" si="566"/>
        <v/>
      </c>
      <c r="BO140" s="227" t="str">
        <f t="shared" si="566"/>
        <v/>
      </c>
      <c r="BP140" s="227" t="str">
        <f t="shared" si="566"/>
        <v/>
      </c>
      <c r="BQ140" s="227" t="str">
        <f t="shared" si="566"/>
        <v/>
      </c>
      <c r="BR140" s="227" t="str">
        <f t="shared" si="566"/>
        <v/>
      </c>
      <c r="BS140" s="238" t="str">
        <f t="shared" si="566"/>
        <v/>
      </c>
      <c r="BT140" s="239" t="str">
        <f>$AY140*Assembly!Y$4+$AZ140*Assembly!Y$5+$BA140*Assembly!Y$6+$BB140*Assembly!Y$7+$BC140*Assembly!Y$8+$BD140*Assembly!Y$9+$BE140*Assembly!Y$10+$BF140*Assembly!Y$11+$BG140*Assembly!Y$12+$BH140*Assembly!Y$13+$BI140*Assembly!Y$14+$BJ140*Assembly!Y$15+$BK140*Assembly!Y$16+$BL140*Assembly!Y$17+$BM140*Assembly!Y$18+$BN140*Assembly!Y$19+$BO140*Assembly!Y$20+$BP140*Assembly!Y$21+$BQ140*Assembly!Y$22+$BR140*Assembly!Y$23+$BS140*Assembly!Y$24</f>
        <v>180</v>
      </c>
      <c r="BU140" s="225" t="str">
        <f t="shared" si="8"/>
        <v>160</v>
      </c>
      <c r="BV140" s="225"/>
      <c r="BW140" s="225" t="str">
        <f>$AY140*Assembly!AC$4+$AZ140*Assembly!AC$5+$BA140*Assembly!AC$6+$BB140*Assembly!AC$7+$BC140*Assembly!AC$8+$BD140*Assembly!AC$9+$BE140*Assembly!AC$10+$BF140*Assembly!AC$11+$BG140*Assembly!AC$12+$BH140*Assembly!AC$13+$BI140*Assembly!AC$14+$BJ140*Assembly!AC$15+$BK140*Assembly!AC$16+$BL140*Assembly!AC$17+$BM140*Assembly!AC$18+$BN140*Assembly!AC$19+$BO140*Assembly!AC$20+$BP140*Assembly!AC$21+$BQ140*Assembly!AC$22+$BR140*Assembly!AC$23+$BS140*Assembly!AC$24</f>
        <v>595</v>
      </c>
      <c r="BX140" s="240" t="str">
        <f t="shared" si="9"/>
        <v>3.31</v>
      </c>
      <c r="BY140" s="241" t="str">
        <f t="shared" si="10"/>
        <v>529</v>
      </c>
      <c r="BZ140" s="242" t="str">
        <f t="shared" si="11"/>
        <v>3.7</v>
      </c>
      <c r="CA140" s="241" t="str">
        <f t="shared" si="12"/>
        <v>25</v>
      </c>
      <c r="CB140" s="225" t="str">
        <f>$AY140*Assembly!X$4+$AZ140*Assembly!X$5+$BA140*Assembly!X$6+$BB140*Assembly!X$7+$BC140*Assembly!X$8+$BD140*Assembly!X$9+$BE140*Assembly!X$10+$BF140*Assembly!X$11+$BG140*Assembly!X$12+$BH140*Assembly!X$13+$BI140*Assembly!X$14+$BJ140*Assembly!X$15+$BK140*Assembly!X$16+$BL140*Assembly!X$17+$BM140*Assembly!X$18+$BN140*Assembly!X$19+$BO140*Assembly!X$20+$BP140*Assembly!X$21+$BQ140*Assembly!X$22+$BR140*Assembly!X$23+$BS140*Assembly!X$24</f>
        <v>65</v>
      </c>
      <c r="CC140" s="225" t="str">
        <f t="shared" si="13"/>
        <v>10,111</v>
      </c>
      <c r="CD140" s="223" t="str">
        <f t="shared" si="14"/>
        <v>0.0101</v>
      </c>
      <c r="CE140" s="243" t="str">
        <f>$AY140*Assembly!AB$4+$AZ140*Assembly!AB$5+$BA140*Assembly!AB$6+$BB140*Assembly!AB$7+$BC140*Assembly!AB$8+$BD140*Assembly!AB$9+$BE140*Assembly!AB$10+$BF140*Assembly!AB$11+$BG140*Assembly!AB$12+$BH140*Assembly!AB$13+$BI140*Assembly!AB$14+$BJ140*Assembly!AB$15+$BK140*Assembly!AB$16+$BL140*Assembly!AB$17+$BM140*Assembly!AB$18+$BN140*Assembly!AB$19+$BO140*Assembly!AB$20+$BP140*Assembly!AB$21+$BQ140*Assembly!AB$22+$BR140*Assembly!AB$23+$BS140*Assembly!AB$24</f>
        <v>80</v>
      </c>
      <c r="CF140" s="231" t="str">
        <f>$AY140*Assembly!M$4+$AZ140*Assembly!M$5+$BA140*Assembly!M$6+$BB140*Assembly!M$7+$BC140*Assembly!M$8+$BD140*Assembly!M$9+$BE140*Assembly!M$10+$BF140*Assembly!M$11+$BG140*Assembly!M$12+$BH140*Assembly!M$13+$BI140*Assembly!M$14+$BJ140*Assembly!M$15+$BK140*Assembly!M$16+$BL140*Assembly!M$17+$BM140*Assembly!M$18+$BN140*Assembly!M$19+$BO140*Assembly!M$20+$BP140*Assembly!M$21+$BQ140*Assembly!M$22+$BR140*Assembly!M$23+$BS140*Assembly!M$24</f>
        <v>205</v>
      </c>
      <c r="CG140" s="231" t="str">
        <f>$AY140*Assembly!N$4+$AZ140*Assembly!N$5+$BA140*Assembly!N$6+$BB140*Assembly!N$7+$BC140*Assembly!N$8+$BD140*Assembly!N$9+$BE140*Assembly!N$10+$BF140*Assembly!N$11+$BG140*Assembly!N$12+$BH140*Assembly!N$13+$BI140*Assembly!N$14+$BJ140*Assembly!N$15+$BK140*Assembly!N$16+$BL140*Assembly!N$17+$BM140*Assembly!N$18+$BN140*Assembly!N$19+$BO140*Assembly!N$20+$BP140*Assembly!N$21+$BQ140*Assembly!N$22+$BR140*Assembly!N$23+$BS140*Assembly!N$24</f>
        <v>10</v>
      </c>
      <c r="CH140" s="231" t="str">
        <f>$AY140*Assembly!O$4+$AZ140*Assembly!O$5+$BA140*Assembly!O$6+$BB140*Assembly!O$7+$BC140*Assembly!O$8+$BD140*Assembly!O$9+$BE140*Assembly!O$10+$BF140*Assembly!O$11+$BG140*Assembly!O$12+$BH140*Assembly!O$13+$BI140*Assembly!O$14+$BJ140*Assembly!O$15+$BK140*Assembly!O$16+$BL140*Assembly!O$17+$BM140*Assembly!O$18+$BN140*Assembly!O$19+$BO140*Assembly!O$20+$BP140*Assembly!O$21+$BQ140*Assembly!O$22+$BR140*Assembly!O$23+$BS140*Assembly!O$24</f>
        <v>0</v>
      </c>
      <c r="CI140" s="229" t="str">
        <f>$AY140*Assembly!P$4+$AZ140*Assembly!P$5+$BA140*Assembly!P$6+$BB140*Assembly!P$7+$BC140*Assembly!P$8+$BD140*Assembly!P$9+$BE140*Assembly!P$10+$BF140*Assembly!P$11+$BG140*Assembly!P$12+$BH140*Assembly!P$13+$BI140*Assembly!P$14+$BJ140*Assembly!P$15+$BK140*Assembly!P$16+$BL140*Assembly!P$17+$BM140*Assembly!P$18+$BN140*Assembly!P$19+$BO140*Assembly!P$20+$BP140*Assembly!P$21+$BQ140*Assembly!P$22+$BR140*Assembly!P$23+$BS140*Assembly!P$24</f>
        <v>0</v>
      </c>
      <c r="CJ140" s="229" t="str">
        <f>$AY140*Assembly!Q$4+$AZ140*Assembly!Q$5+$BA140*Assembly!Q$6+$BB140*Assembly!Q$7+$BC140*Assembly!Q$8+$BD140*Assembly!Q$9+$BE140*Assembly!Q$10+$BF140*Assembly!Q$11+$BG140*Assembly!Q$12+$BH140*Assembly!Q$13+$BI140*Assembly!Q$14+$BJ140*Assembly!Q$15+$BK140*Assembly!Q$16+$BL140*Assembly!Q$17+$BM140*Assembly!Q$18+$BN140*Assembly!Q$19+$BO140*Assembly!Q$20+$BP140*Assembly!Q$21+$BQ140*Assembly!Q$22+$BR140*Assembly!Q$23+$BS140*Assembly!Q$24</f>
        <v>1</v>
      </c>
      <c r="CK140" s="231" t="str">
        <f>$AY140*Assembly!R$4+$AZ140*Assembly!R$5+$BA140*Assembly!R$6+$BB140*Assembly!R$7+$BC140*Assembly!R$8+$BD140*Assembly!R$9+$BE140*Assembly!R$10+$BF140*Assembly!R$11+$BG140*Assembly!R$12+$BH140*Assembly!R$13+$BI140*Assembly!R$14+$BJ140*Assembly!R$15+$BK140*Assembly!R$16+$BL140*Assembly!R$17+$BM140*Assembly!R$18+$BN140*Assembly!R$19+$BO140*Assembly!R$20+$BP140*Assembly!R$21+$BQ140*Assembly!R$22+$BR140*Assembly!R$23+$BS140*Assembly!R$24</f>
        <v>0</v>
      </c>
      <c r="CL140" s="229" t="str">
        <f>$AY140*Assembly!S$4+$AZ140*Assembly!S$5+$BA140*Assembly!S$6+$BB140*Assembly!S$7+$BC140*Assembly!S$8+$BD140*Assembly!S$9+$BE140*Assembly!S$10+$BF140*Assembly!S$11+$BG140*Assembly!S$12+$BH140*Assembly!S$13+$BI140*Assembly!S$14+$BJ140*Assembly!S$15+$BK140*Assembly!S$16+$BL140*Assembly!S$17+$BM140*Assembly!S$18+$BN140*Assembly!S$19+$BO140*Assembly!S$20+$BP140*Assembly!S$21+$BQ140*Assembly!S$22+$BR140*Assembly!S$23+$BS140*Assembly!S$24</f>
        <v>0</v>
      </c>
      <c r="CM140" s="229" t="str">
        <f>$AY140*Assembly!T$4+$AZ140*Assembly!T$5+$BA140*Assembly!T$6+$BB140*Assembly!T$7+$BC140*Assembly!T$8+$BD140*Assembly!T$9+$BE140*Assembly!T$10+$BF140*Assembly!T$11+$BG140*Assembly!T$12+$BH140*Assembly!T$13+$BI140*Assembly!T$14+$BJ140*Assembly!T$15+$BK140*Assembly!T$16+$BL140*Assembly!T$17+$BM140*Assembly!T$18+$BN140*Assembly!T$19+$BO140*Assembly!T$20+$BP140*Assembly!T$21+$BQ140*Assembly!T$22+$BR140*Assembly!T$23+$BS140*Assembly!T$24</f>
        <v>0</v>
      </c>
      <c r="CN140" s="229" t="str">
        <f>$AY140*Assembly!U$4+$AZ140*Assembly!U$5+$BA140*Assembly!U$6+$BB140*Assembly!U$7+$BC140*Assembly!U$8+$BD140*Assembly!U$9+$BE140*Assembly!U$10+$BF140*Assembly!U$11+$BG140*Assembly!U$12+$BH140*Assembly!U$13+$BI140*Assembly!U$14+$BJ140*Assembly!U$15+$BK140*Assembly!U$16+$BL140*Assembly!U$17+$BM140*Assembly!U$18+$BN140*Assembly!U$19+$BO140*Assembly!U$20+$BP140*Assembly!U$21+$BQ140*Assembly!U$22+$BR140*Assembly!U$23+$BS140*Assembly!U$24</f>
        <v>0</v>
      </c>
      <c r="CO140" s="231" t="str">
        <f>$AY140*Assembly!V$4+$AZ140*Assembly!V$5+$BA140*Assembly!V$6+$BB140*Assembly!V$7+$BC140*Assembly!V$8+$BD140*Assembly!V$9+$BE140*Assembly!V$10+$BF140*Assembly!V$11+$BG140*Assembly!V$12+$BH140*Assembly!V$13+$BI140*Assembly!V$14+$BJ140*Assembly!V$15+$BK140*Assembly!V$16+$BL140*Assembly!V$17+$BM140*Assembly!V$18+$BN140*Assembly!V$19+$BO140*Assembly!V$20+$BP140*Assembly!V$21+$BQ140*Assembly!V$22+$BR140*Assembly!V$23+$BS140*Assembly!V$24</f>
        <v>0</v>
      </c>
      <c r="CP140" s="231" t="str">
        <f>CF140*Refining!$F$3</f>
        <v>366</v>
      </c>
      <c r="CQ140" s="231" t="str">
        <f>CG140*Refining!$F$4</f>
        <v>31</v>
      </c>
      <c r="CR140" s="231" t="str">
        <f>CH140*Refining!$F$5</f>
        <v>0</v>
      </c>
      <c r="CS140" s="231" t="str">
        <f>CI140*Refining!$F$6</f>
        <v>0</v>
      </c>
      <c r="CT140" s="231" t="str">
        <f>CJ140*Refining!$F$7</f>
        <v>2</v>
      </c>
      <c r="CU140" s="231" t="str">
        <f>CK140*Refining!$F$8</f>
        <v>0</v>
      </c>
      <c r="CV140" s="231" t="str">
        <f>CL140*Refining!$F$9</f>
        <v>0</v>
      </c>
      <c r="CW140" s="231" t="str">
        <f>CM140*Refining!$F$10</f>
        <v>0</v>
      </c>
      <c r="CX140" s="231" t="str">
        <f>CN140*Refining!$F$11</f>
        <v>0</v>
      </c>
      <c r="CY140" s="231" t="str">
        <f>CO140*Refining!$F$12</f>
        <v>0</v>
      </c>
      <c r="CZ140" s="244" t="str">
        <f t="shared" ref="CZ140:DS140" si="567">IF(CF140 = 0, "", CF140)</f>
        <v>205</v>
      </c>
      <c r="DA140" s="245" t="str">
        <f t="shared" si="567"/>
        <v>10</v>
      </c>
      <c r="DB140" s="245" t="str">
        <f t="shared" si="567"/>
        <v/>
      </c>
      <c r="DC140" s="245" t="str">
        <f t="shared" si="567"/>
        <v/>
      </c>
      <c r="DD140" s="245" t="str">
        <f t="shared" si="567"/>
        <v>1</v>
      </c>
      <c r="DE140" s="245" t="str">
        <f t="shared" si="567"/>
        <v/>
      </c>
      <c r="DF140" s="245" t="str">
        <f t="shared" si="567"/>
        <v/>
      </c>
      <c r="DG140" s="245" t="str">
        <f t="shared" si="567"/>
        <v/>
      </c>
      <c r="DH140" s="245" t="str">
        <f t="shared" si="567"/>
        <v/>
      </c>
      <c r="DI140" s="246" t="str">
        <f t="shared" si="567"/>
        <v/>
      </c>
      <c r="DJ140" s="244" t="str">
        <f t="shared" si="567"/>
        <v>366</v>
      </c>
      <c r="DK140" s="245" t="str">
        <f t="shared" si="567"/>
        <v>31</v>
      </c>
      <c r="DL140" s="245" t="str">
        <f t="shared" si="567"/>
        <v/>
      </c>
      <c r="DM140" s="245" t="str">
        <f t="shared" si="567"/>
        <v/>
      </c>
      <c r="DN140" s="247" t="str">
        <f t="shared" si="567"/>
        <v>1.8</v>
      </c>
      <c r="DO140" s="245" t="str">
        <f t="shared" si="567"/>
        <v/>
      </c>
      <c r="DP140" s="245" t="str">
        <f t="shared" si="567"/>
        <v/>
      </c>
      <c r="DQ140" s="245" t="str">
        <f t="shared" si="567"/>
        <v/>
      </c>
      <c r="DR140" s="245" t="str">
        <f t="shared" si="567"/>
        <v/>
      </c>
      <c r="DS140" s="246" t="str">
        <f t="shared" si="567"/>
        <v/>
      </c>
      <c r="DT140" s="248" t="str">
        <f t="shared" si="16"/>
        <v>216</v>
      </c>
      <c r="DU140" s="249" t="str">
        <f t="shared" si="17"/>
        <v>399</v>
      </c>
      <c r="DV140" s="225" t="str">
        <f>CZ140*'Ores &amp; Ingots'!$C$3+DA140*'Ores &amp; Ingots'!$C$4+DB140*'Ores &amp; Ingots'!$C$5+DC140*'Ores &amp; Ingots'!$C$6+DD140*'Ores &amp; Ingots'!$C$7+DE140*'Ores &amp; Ingots'!$C$8+DF140*'Ores &amp; Ingots'!$C$9+DG140*'Ores &amp; Ingots'!$C$10+DH140*'Ores &amp; Ingots'!$C$11+DI140*'Ores &amp; Ingots'!$C$12</f>
        <v>28</v>
      </c>
      <c r="DW140" s="225" t="str">
        <f>DJ140*'Ores &amp; Ingots'!$B$3+DK140*'Ores &amp; Ingots'!$B$4+DL140*'Ores &amp; Ingots'!$B$5+DM140*'Ores &amp; Ingots'!$B$6+DN140*'Ores &amp; Ingots'!$B$7+DO140*'Ores &amp; Ingots'!$B$8+DP140*'Ores &amp; Ingots'!$B$9+DQ140*'Ores &amp; Ingots'!$B$10+DR140*'Ores &amp; Ingots'!$B$11+DS140*'Ores &amp; Ingots'!$B$12</f>
        <v>148</v>
      </c>
      <c r="DX140" s="249" t="str">
        <f>CZ140*Refining!$G$3+DA140*Refining!$G$4+DB140*Refining!$G$5+DC140*Refining!$G$6+DD140*Refining!$G$7+DE140*Refining!$G$8+DF140*Refining!$G$9+DG140*Refining!$G$10+DH140*Refining!$G$11+DI140*Refining!$G$12</f>
        <v>63</v>
      </c>
      <c r="DY140" s="249" t="str">
        <f t="shared" si="18"/>
        <v>9,797</v>
      </c>
      <c r="DZ140" s="250" t="str">
        <f t="shared" si="19"/>
        <v>0.0098</v>
      </c>
      <c r="EA140" s="248" t="str">
        <f t="shared" si="20"/>
        <v>152</v>
      </c>
      <c r="EB140" s="251" t="str">
        <f t="shared" ref="EB140:EC140" si="568">EA140/60</f>
        <v>2.5</v>
      </c>
      <c r="EC140" s="251" t="str">
        <f t="shared" si="568"/>
        <v>0.0</v>
      </c>
      <c r="ED140" s="248" t="str">
        <f t="shared" si="22"/>
        <v>19,908</v>
      </c>
      <c r="EE140" s="251" t="str">
        <f t="shared" ref="EE140:EF140" si="569">ED140/1000</f>
        <v>19.9</v>
      </c>
      <c r="EF140" s="252" t="str">
        <f t="shared" si="569"/>
        <v>0.02</v>
      </c>
      <c r="EG140" s="223" t="str">
        <f t="shared" si="24"/>
        <v>0.0199</v>
      </c>
      <c r="EH140" s="224" t="str">
        <f t="shared" si="25"/>
        <v>0:02:32</v>
      </c>
      <c r="EI140" s="225" t="s">
        <v>12</v>
      </c>
    </row>
    <row r="141">
      <c r="A141" s="42"/>
      <c r="B141" s="297" t="s">
        <v>1012</v>
      </c>
      <c r="C141" s="262" t="s">
        <v>885</v>
      </c>
      <c r="D141" s="262">
        <v>1.0</v>
      </c>
      <c r="E141" s="262">
        <v>1.0</v>
      </c>
      <c r="F141" s="262">
        <v>1.0</v>
      </c>
      <c r="G141" s="315" t="str">
        <f t="shared" si="5"/>
        <v>0.1</v>
      </c>
      <c r="H141" s="316">
        <v>24.0</v>
      </c>
      <c r="I141" s="316">
        <v>24.0</v>
      </c>
      <c r="J141" s="316" t="str">
        <f>H141/Main!$D$9</f>
        <v>24</v>
      </c>
      <c r="K141" s="316" t="str">
        <f>I141/Main!$D$10</f>
        <v>24</v>
      </c>
      <c r="L141" s="316" t="str">
        <f t="shared" si="6"/>
        <v>1</v>
      </c>
      <c r="M141" s="316">
        <v>1.0</v>
      </c>
      <c r="N141" s="318" t="str">
        <f t="shared" si="570"/>
        <v>100</v>
      </c>
      <c r="O141" s="318">
        <v>100.0</v>
      </c>
      <c r="P141" s="317"/>
      <c r="Q141" s="318"/>
      <c r="R141" s="317"/>
      <c r="S141" s="319"/>
      <c r="T141" s="319"/>
      <c r="U141" s="317"/>
      <c r="V141" s="317"/>
      <c r="W141" s="319"/>
      <c r="X141" s="319"/>
      <c r="Y141" s="317"/>
      <c r="Z141" s="317"/>
      <c r="AA141" s="317"/>
      <c r="AB141" s="317"/>
      <c r="AC141" s="337"/>
      <c r="AD141" s="275">
        <v>0.0</v>
      </c>
      <c r="AE141" s="275">
        <v>5.0</v>
      </c>
      <c r="AF141" s="275">
        <v>5.0</v>
      </c>
      <c r="AG141" s="275">
        <v>0.0</v>
      </c>
      <c r="AH141" s="275">
        <v>12.0</v>
      </c>
      <c r="AI141" s="275">
        <v>0.0</v>
      </c>
      <c r="AJ141" s="321">
        <v>2.0</v>
      </c>
      <c r="AK141" s="275">
        <v>5.0</v>
      </c>
      <c r="AL141" s="275">
        <v>0.0</v>
      </c>
      <c r="AM141" s="275">
        <v>0.0</v>
      </c>
      <c r="AN141" s="275">
        <v>0.0</v>
      </c>
      <c r="AO141" s="275">
        <v>0.0</v>
      </c>
      <c r="AP141" s="275">
        <v>0.0</v>
      </c>
      <c r="AQ141" s="275">
        <v>0.0</v>
      </c>
      <c r="AR141" s="275">
        <v>0.0</v>
      </c>
      <c r="AS141" s="275">
        <v>0.0</v>
      </c>
      <c r="AT141" s="275">
        <v>0.0</v>
      </c>
      <c r="AU141" s="275">
        <v>0.0</v>
      </c>
      <c r="AV141" s="275">
        <v>0.0</v>
      </c>
      <c r="AW141" s="275">
        <v>0.0</v>
      </c>
      <c r="AX141" s="275">
        <v>0.0</v>
      </c>
      <c r="AY141" s="271" t="str">
        <f t="shared" ref="AY141:BS141" si="571">IF(AD141 = 0, "", AD141)</f>
        <v/>
      </c>
      <c r="AZ141" s="262" t="str">
        <f t="shared" si="571"/>
        <v>5</v>
      </c>
      <c r="BA141" s="262" t="str">
        <f t="shared" si="571"/>
        <v>5</v>
      </c>
      <c r="BB141" s="262" t="str">
        <f t="shared" si="571"/>
        <v/>
      </c>
      <c r="BC141" s="262" t="str">
        <f t="shared" si="571"/>
        <v>12</v>
      </c>
      <c r="BD141" s="262" t="str">
        <f t="shared" si="571"/>
        <v/>
      </c>
      <c r="BE141" s="272" t="str">
        <f t="shared" si="571"/>
        <v>2</v>
      </c>
      <c r="BF141" s="262" t="str">
        <f t="shared" si="571"/>
        <v>5</v>
      </c>
      <c r="BG141" s="262" t="str">
        <f t="shared" si="571"/>
        <v/>
      </c>
      <c r="BH141" s="262" t="str">
        <f t="shared" si="571"/>
        <v/>
      </c>
      <c r="BI141" s="262" t="str">
        <f t="shared" si="571"/>
        <v/>
      </c>
      <c r="BJ141" s="262" t="str">
        <f t="shared" si="571"/>
        <v/>
      </c>
      <c r="BK141" s="262" t="str">
        <f t="shared" si="571"/>
        <v/>
      </c>
      <c r="BL141" s="262" t="str">
        <f t="shared" si="571"/>
        <v/>
      </c>
      <c r="BM141" s="262" t="str">
        <f t="shared" si="571"/>
        <v/>
      </c>
      <c r="BN141" s="262" t="str">
        <f t="shared" si="571"/>
        <v/>
      </c>
      <c r="BO141" s="262" t="str">
        <f t="shared" si="571"/>
        <v/>
      </c>
      <c r="BP141" s="262" t="str">
        <f t="shared" si="571"/>
        <v/>
      </c>
      <c r="BQ141" s="262" t="str">
        <f t="shared" si="571"/>
        <v/>
      </c>
      <c r="BR141" s="262" t="str">
        <f t="shared" si="571"/>
        <v/>
      </c>
      <c r="BS141" s="273" t="str">
        <f t="shared" si="571"/>
        <v/>
      </c>
      <c r="BT141" s="274" t="str">
        <f>$AY141*Assembly!Y$4+$AZ141*Assembly!Y$5+$BA141*Assembly!Y$6+$BB141*Assembly!Y$7+$BC141*Assembly!Y$8+$BD141*Assembly!Y$9+$BE141*Assembly!Y$10+$BF141*Assembly!Y$11+$BG141*Assembly!Y$12+$BH141*Assembly!Y$13+$BI141*Assembly!Y$14+$BJ141*Assembly!Y$15+$BK141*Assembly!Y$16+$BL141*Assembly!Y$17+$BM141*Assembly!Y$18+$BN141*Assembly!Y$19+$BO141*Assembly!Y$20+$BP141*Assembly!Y$21+$BQ141*Assembly!Y$22+$BR141*Assembly!Y$23+$BS141*Assembly!Y$24</f>
        <v>180</v>
      </c>
      <c r="BU141" s="275" t="str">
        <f t="shared" si="8"/>
        <v>1,440</v>
      </c>
      <c r="BV141" s="275"/>
      <c r="BW141" s="275" t="str">
        <f>$AY141*Assembly!AC$4+$AZ141*Assembly!AC$5+$BA141*Assembly!AC$6+$BB141*Assembly!AC$7+$BC141*Assembly!AC$8+$BD141*Assembly!AC$9+$BE141*Assembly!AC$10+$BF141*Assembly!AC$11+$BG141*Assembly!AC$12+$BH141*Assembly!AC$13+$BI141*Assembly!AC$14+$BJ141*Assembly!AC$15+$BK141*Assembly!AC$16+$BL141*Assembly!AC$17+$BM141*Assembly!AC$18+$BN141*Assembly!AC$19+$BO141*Assembly!AC$20+$BP141*Assembly!AC$21+$BQ141*Assembly!AC$22+$BR141*Assembly!AC$23+$BS141*Assembly!AC$24</f>
        <v>595</v>
      </c>
      <c r="BX141" s="276" t="str">
        <f t="shared" si="9"/>
        <v>3.31</v>
      </c>
      <c r="BY141" s="277" t="str">
        <f t="shared" si="10"/>
        <v>4760</v>
      </c>
      <c r="BZ141" s="278" t="str">
        <f t="shared" si="11"/>
        <v>0.4</v>
      </c>
      <c r="CA141" s="277" t="str">
        <f t="shared" si="12"/>
        <v>25</v>
      </c>
      <c r="CB141" s="275" t="str">
        <f>$AY141*Assembly!X$4+$AZ141*Assembly!X$5+$BA141*Assembly!X$6+$BB141*Assembly!X$7+$BC141*Assembly!X$8+$BD141*Assembly!X$9+$BE141*Assembly!X$10+$BF141*Assembly!X$11+$BG141*Assembly!X$12+$BH141*Assembly!X$13+$BI141*Assembly!X$14+$BJ141*Assembly!X$15+$BK141*Assembly!X$16+$BL141*Assembly!X$17+$BM141*Assembly!X$18+$BN141*Assembly!X$19+$BO141*Assembly!X$20+$BP141*Assembly!X$21+$BQ141*Assembly!X$22+$BR141*Assembly!X$23+$BS141*Assembly!X$24</f>
        <v>65</v>
      </c>
      <c r="CC141" s="275" t="str">
        <f t="shared" si="13"/>
        <v>10,111</v>
      </c>
      <c r="CD141" s="279" t="str">
        <f t="shared" si="14"/>
        <v>0.0101</v>
      </c>
      <c r="CE141" s="280" t="str">
        <f>$AY141*Assembly!AB$4+$AZ141*Assembly!AB$5+$BA141*Assembly!AB$6+$BB141*Assembly!AB$7+$BC141*Assembly!AB$8+$BD141*Assembly!AB$9+$BE141*Assembly!AB$10+$BF141*Assembly!AB$11+$BG141*Assembly!AB$12+$BH141*Assembly!AB$13+$BI141*Assembly!AB$14+$BJ141*Assembly!AB$15+$BK141*Assembly!AB$16+$BL141*Assembly!AB$17+$BM141*Assembly!AB$18+$BN141*Assembly!AB$19+$BO141*Assembly!AB$20+$BP141*Assembly!AB$21+$BQ141*Assembly!AB$22+$BR141*Assembly!AB$23+$BS141*Assembly!AB$24</f>
        <v>80</v>
      </c>
      <c r="CF141" s="318" t="str">
        <f>$AY141*Assembly!M$4+$AZ141*Assembly!M$5+$BA141*Assembly!M$6+$BB141*Assembly!M$7+$BC141*Assembly!M$8+$BD141*Assembly!M$9+$BE141*Assembly!M$10+$BF141*Assembly!M$11+$BG141*Assembly!M$12+$BH141*Assembly!M$13+$BI141*Assembly!M$14+$BJ141*Assembly!M$15+$BK141*Assembly!M$16+$BL141*Assembly!M$17+$BM141*Assembly!M$18+$BN141*Assembly!M$19+$BO141*Assembly!M$20+$BP141*Assembly!M$21+$BQ141*Assembly!M$22+$BR141*Assembly!M$23+$BS141*Assembly!M$24</f>
        <v>205</v>
      </c>
      <c r="CG141" s="318" t="str">
        <f>$AY141*Assembly!N$4+$AZ141*Assembly!N$5+$BA141*Assembly!N$6+$BB141*Assembly!N$7+$BC141*Assembly!N$8+$BD141*Assembly!N$9+$BE141*Assembly!N$10+$BF141*Assembly!N$11+$BG141*Assembly!N$12+$BH141*Assembly!N$13+$BI141*Assembly!N$14+$BJ141*Assembly!N$15+$BK141*Assembly!N$16+$BL141*Assembly!N$17+$BM141*Assembly!N$18+$BN141*Assembly!N$19+$BO141*Assembly!N$20+$BP141*Assembly!N$21+$BQ141*Assembly!N$22+$BR141*Assembly!N$23+$BS141*Assembly!N$24</f>
        <v>10</v>
      </c>
      <c r="CH141" s="318" t="str">
        <f>$AY141*Assembly!O$4+$AZ141*Assembly!O$5+$BA141*Assembly!O$6+$BB141*Assembly!O$7+$BC141*Assembly!O$8+$BD141*Assembly!O$9+$BE141*Assembly!O$10+$BF141*Assembly!O$11+$BG141*Assembly!O$12+$BH141*Assembly!O$13+$BI141*Assembly!O$14+$BJ141*Assembly!O$15+$BK141*Assembly!O$16+$BL141*Assembly!O$17+$BM141*Assembly!O$18+$BN141*Assembly!O$19+$BO141*Assembly!O$20+$BP141*Assembly!O$21+$BQ141*Assembly!O$22+$BR141*Assembly!O$23+$BS141*Assembly!O$24</f>
        <v>0</v>
      </c>
      <c r="CI141" s="316" t="str">
        <f>$AY141*Assembly!P$4+$AZ141*Assembly!P$5+$BA141*Assembly!P$6+$BB141*Assembly!P$7+$BC141*Assembly!P$8+$BD141*Assembly!P$9+$BE141*Assembly!P$10+$BF141*Assembly!P$11+$BG141*Assembly!P$12+$BH141*Assembly!P$13+$BI141*Assembly!P$14+$BJ141*Assembly!P$15+$BK141*Assembly!P$16+$BL141*Assembly!P$17+$BM141*Assembly!P$18+$BN141*Assembly!P$19+$BO141*Assembly!P$20+$BP141*Assembly!P$21+$BQ141*Assembly!P$22+$BR141*Assembly!P$23+$BS141*Assembly!P$24</f>
        <v>0</v>
      </c>
      <c r="CJ141" s="316" t="str">
        <f>$AY141*Assembly!Q$4+$AZ141*Assembly!Q$5+$BA141*Assembly!Q$6+$BB141*Assembly!Q$7+$BC141*Assembly!Q$8+$BD141*Assembly!Q$9+$BE141*Assembly!Q$10+$BF141*Assembly!Q$11+$BG141*Assembly!Q$12+$BH141*Assembly!Q$13+$BI141*Assembly!Q$14+$BJ141*Assembly!Q$15+$BK141*Assembly!Q$16+$BL141*Assembly!Q$17+$BM141*Assembly!Q$18+$BN141*Assembly!Q$19+$BO141*Assembly!Q$20+$BP141*Assembly!Q$21+$BQ141*Assembly!Q$22+$BR141*Assembly!Q$23+$BS141*Assembly!Q$24</f>
        <v>1</v>
      </c>
      <c r="CK141" s="318" t="str">
        <f>$AY141*Assembly!R$4+$AZ141*Assembly!R$5+$BA141*Assembly!R$6+$BB141*Assembly!R$7+$BC141*Assembly!R$8+$BD141*Assembly!R$9+$BE141*Assembly!R$10+$BF141*Assembly!R$11+$BG141*Assembly!R$12+$BH141*Assembly!R$13+$BI141*Assembly!R$14+$BJ141*Assembly!R$15+$BK141*Assembly!R$16+$BL141*Assembly!R$17+$BM141*Assembly!R$18+$BN141*Assembly!R$19+$BO141*Assembly!R$20+$BP141*Assembly!R$21+$BQ141*Assembly!R$22+$BR141*Assembly!R$23+$BS141*Assembly!R$24</f>
        <v>0</v>
      </c>
      <c r="CL141" s="316" t="str">
        <f>$AY141*Assembly!S$4+$AZ141*Assembly!S$5+$BA141*Assembly!S$6+$BB141*Assembly!S$7+$BC141*Assembly!S$8+$BD141*Assembly!S$9+$BE141*Assembly!S$10+$BF141*Assembly!S$11+$BG141*Assembly!S$12+$BH141*Assembly!S$13+$BI141*Assembly!S$14+$BJ141*Assembly!S$15+$BK141*Assembly!S$16+$BL141*Assembly!S$17+$BM141*Assembly!S$18+$BN141*Assembly!S$19+$BO141*Assembly!S$20+$BP141*Assembly!S$21+$BQ141*Assembly!S$22+$BR141*Assembly!S$23+$BS141*Assembly!S$24</f>
        <v>0</v>
      </c>
      <c r="CM141" s="316" t="str">
        <f>$AY141*Assembly!T$4+$AZ141*Assembly!T$5+$BA141*Assembly!T$6+$BB141*Assembly!T$7+$BC141*Assembly!T$8+$BD141*Assembly!T$9+$BE141*Assembly!T$10+$BF141*Assembly!T$11+$BG141*Assembly!T$12+$BH141*Assembly!T$13+$BI141*Assembly!T$14+$BJ141*Assembly!T$15+$BK141*Assembly!T$16+$BL141*Assembly!T$17+$BM141*Assembly!T$18+$BN141*Assembly!T$19+$BO141*Assembly!T$20+$BP141*Assembly!T$21+$BQ141*Assembly!T$22+$BR141*Assembly!T$23+$BS141*Assembly!T$24</f>
        <v>0</v>
      </c>
      <c r="CN141" s="316" t="str">
        <f>$AY141*Assembly!U$4+$AZ141*Assembly!U$5+$BA141*Assembly!U$6+$BB141*Assembly!U$7+$BC141*Assembly!U$8+$BD141*Assembly!U$9+$BE141*Assembly!U$10+$BF141*Assembly!U$11+$BG141*Assembly!U$12+$BH141*Assembly!U$13+$BI141*Assembly!U$14+$BJ141*Assembly!U$15+$BK141*Assembly!U$16+$BL141*Assembly!U$17+$BM141*Assembly!U$18+$BN141*Assembly!U$19+$BO141*Assembly!U$20+$BP141*Assembly!U$21+$BQ141*Assembly!U$22+$BR141*Assembly!U$23+$BS141*Assembly!U$24</f>
        <v>0</v>
      </c>
      <c r="CO141" s="318" t="str">
        <f>$AY141*Assembly!V$4+$AZ141*Assembly!V$5+$BA141*Assembly!V$6+$BB141*Assembly!V$7+$BC141*Assembly!V$8+$BD141*Assembly!V$9+$BE141*Assembly!V$10+$BF141*Assembly!V$11+$BG141*Assembly!V$12+$BH141*Assembly!V$13+$BI141*Assembly!V$14+$BJ141*Assembly!V$15+$BK141*Assembly!V$16+$BL141*Assembly!V$17+$BM141*Assembly!V$18+$BN141*Assembly!V$19+$BO141*Assembly!V$20+$BP141*Assembly!V$21+$BQ141*Assembly!V$22+$BR141*Assembly!V$23+$BS141*Assembly!V$24</f>
        <v>0</v>
      </c>
      <c r="CP141" s="318" t="str">
        <f>CF141*Refining!$F$3</f>
        <v>366</v>
      </c>
      <c r="CQ141" s="318" t="str">
        <f>CG141*Refining!$F$4</f>
        <v>31</v>
      </c>
      <c r="CR141" s="318" t="str">
        <f>CH141*Refining!$F$5</f>
        <v>0</v>
      </c>
      <c r="CS141" s="318" t="str">
        <f>CI141*Refining!$F$6</f>
        <v>0</v>
      </c>
      <c r="CT141" s="318" t="str">
        <f>CJ141*Refining!$F$7</f>
        <v>2</v>
      </c>
      <c r="CU141" s="318" t="str">
        <f>CK141*Refining!$F$8</f>
        <v>0</v>
      </c>
      <c r="CV141" s="318" t="str">
        <f>CL141*Refining!$F$9</f>
        <v>0</v>
      </c>
      <c r="CW141" s="318" t="str">
        <f>CM141*Refining!$F$10</f>
        <v>0</v>
      </c>
      <c r="CX141" s="318" t="str">
        <f>CN141*Refining!$F$11</f>
        <v>0</v>
      </c>
      <c r="CY141" s="318" t="str">
        <f>CO141*Refining!$F$12</f>
        <v>0</v>
      </c>
      <c r="CZ141" s="281" t="str">
        <f t="shared" ref="CZ141:DS141" si="572">IF(CF141 = 0, "", CF141)</f>
        <v>205</v>
      </c>
      <c r="DA141" s="282" t="str">
        <f t="shared" si="572"/>
        <v>10</v>
      </c>
      <c r="DB141" s="282" t="str">
        <f t="shared" si="572"/>
        <v/>
      </c>
      <c r="DC141" s="282" t="str">
        <f t="shared" si="572"/>
        <v/>
      </c>
      <c r="DD141" s="282" t="str">
        <f t="shared" si="572"/>
        <v>1</v>
      </c>
      <c r="DE141" s="282" t="str">
        <f t="shared" si="572"/>
        <v/>
      </c>
      <c r="DF141" s="282" t="str">
        <f t="shared" si="572"/>
        <v/>
      </c>
      <c r="DG141" s="282" t="str">
        <f t="shared" si="572"/>
        <v/>
      </c>
      <c r="DH141" s="282" t="str">
        <f t="shared" si="572"/>
        <v/>
      </c>
      <c r="DI141" s="283" t="str">
        <f t="shared" si="572"/>
        <v/>
      </c>
      <c r="DJ141" s="281" t="str">
        <f t="shared" si="572"/>
        <v>366</v>
      </c>
      <c r="DK141" s="282" t="str">
        <f t="shared" si="572"/>
        <v>31</v>
      </c>
      <c r="DL141" s="282" t="str">
        <f t="shared" si="572"/>
        <v/>
      </c>
      <c r="DM141" s="282" t="str">
        <f t="shared" si="572"/>
        <v/>
      </c>
      <c r="DN141" s="322" t="str">
        <f t="shared" si="572"/>
        <v>1.8</v>
      </c>
      <c r="DO141" s="282" t="str">
        <f t="shared" si="572"/>
        <v/>
      </c>
      <c r="DP141" s="282" t="str">
        <f t="shared" si="572"/>
        <v/>
      </c>
      <c r="DQ141" s="282" t="str">
        <f t="shared" si="572"/>
        <v/>
      </c>
      <c r="DR141" s="282" t="str">
        <f t="shared" si="572"/>
        <v/>
      </c>
      <c r="DS141" s="283" t="str">
        <f t="shared" si="572"/>
        <v/>
      </c>
      <c r="DT141" s="285" t="str">
        <f t="shared" si="16"/>
        <v>216</v>
      </c>
      <c r="DU141" s="286" t="str">
        <f t="shared" si="17"/>
        <v>399</v>
      </c>
      <c r="DV141" s="275" t="str">
        <f>CZ141*'Ores &amp; Ingots'!$C$3+DA141*'Ores &amp; Ingots'!$C$4+DB141*'Ores &amp; Ingots'!$C$5+DC141*'Ores &amp; Ingots'!$C$6+DD141*'Ores &amp; Ingots'!$C$7+DE141*'Ores &amp; Ingots'!$C$8+DF141*'Ores &amp; Ingots'!$C$9+DG141*'Ores &amp; Ingots'!$C$10+DH141*'Ores &amp; Ingots'!$C$11+DI141*'Ores &amp; Ingots'!$C$12</f>
        <v>28</v>
      </c>
      <c r="DW141" s="275" t="str">
        <f>DJ141*'Ores &amp; Ingots'!$B$3+DK141*'Ores &amp; Ingots'!$B$4+DL141*'Ores &amp; Ingots'!$B$5+DM141*'Ores &amp; Ingots'!$B$6+DN141*'Ores &amp; Ingots'!$B$7+DO141*'Ores &amp; Ingots'!$B$8+DP141*'Ores &amp; Ingots'!$B$9+DQ141*'Ores &amp; Ingots'!$B$10+DR141*'Ores &amp; Ingots'!$B$11+DS141*'Ores &amp; Ingots'!$B$12</f>
        <v>148</v>
      </c>
      <c r="DX141" s="286" t="str">
        <f>CZ141*Refining!$G$3+DA141*Refining!$G$4+DB141*Refining!$G$5+DC141*Refining!$G$6+DD141*Refining!$G$7+DE141*Refining!$G$8+DF141*Refining!$G$9+DG141*Refining!$G$10+DH141*Refining!$G$11+DI141*Refining!$G$12</f>
        <v>63</v>
      </c>
      <c r="DY141" s="249" t="str">
        <f t="shared" si="18"/>
        <v>9,797</v>
      </c>
      <c r="DZ141" s="287" t="str">
        <f t="shared" si="19"/>
        <v>0.0098</v>
      </c>
      <c r="EA141" s="285" t="str">
        <f t="shared" si="20"/>
        <v>152</v>
      </c>
      <c r="EB141" s="288" t="str">
        <f t="shared" ref="EB141:EC141" si="573">EA141/60</f>
        <v>2.5</v>
      </c>
      <c r="EC141" s="288" t="str">
        <f t="shared" si="573"/>
        <v>0.0</v>
      </c>
      <c r="ED141" s="285" t="str">
        <f t="shared" si="22"/>
        <v>19,908</v>
      </c>
      <c r="EE141" s="288" t="str">
        <f t="shared" ref="EE141:EF141" si="574">ED141/1000</f>
        <v>19.9</v>
      </c>
      <c r="EF141" s="289" t="str">
        <f t="shared" si="574"/>
        <v>0.02</v>
      </c>
      <c r="EG141" s="279" t="str">
        <f t="shared" si="24"/>
        <v>0.0199</v>
      </c>
      <c r="EH141" s="290" t="str">
        <f t="shared" si="25"/>
        <v>0:02:32</v>
      </c>
      <c r="EI141" s="225" t="s">
        <v>12</v>
      </c>
    </row>
    <row r="142">
      <c r="A142" s="299" t="s">
        <v>136</v>
      </c>
      <c r="B142" s="192" t="s">
        <v>1013</v>
      </c>
      <c r="C142" s="193" t="s">
        <v>886</v>
      </c>
      <c r="D142" s="193">
        <v>1.0</v>
      </c>
      <c r="E142" s="193">
        <v>1.0</v>
      </c>
      <c r="F142" s="193">
        <v>1.0</v>
      </c>
      <c r="G142" s="324" t="str">
        <f t="shared" si="5"/>
        <v>15.6</v>
      </c>
      <c r="H142" s="325">
        <v>20.0</v>
      </c>
      <c r="I142" s="325">
        <v>20.0</v>
      </c>
      <c r="J142" s="325" t="str">
        <f>H142/Main!$D$9</f>
        <v>20</v>
      </c>
      <c r="K142" s="325" t="str">
        <f>I142/Main!$D$10</f>
        <v>20</v>
      </c>
      <c r="L142" s="325" t="str">
        <f t="shared" si="6"/>
        <v>1</v>
      </c>
      <c r="M142" s="325">
        <v>1.0</v>
      </c>
      <c r="N142" s="326" t="s">
        <v>12</v>
      </c>
      <c r="O142" s="326" t="s">
        <v>12</v>
      </c>
      <c r="P142" s="327"/>
      <c r="Q142" s="326"/>
      <c r="R142" s="327"/>
      <c r="S142" s="328"/>
      <c r="T142" s="328"/>
      <c r="U142" s="327"/>
      <c r="V142" s="327"/>
      <c r="W142" s="328"/>
      <c r="X142" s="328"/>
      <c r="Y142" s="327"/>
      <c r="Z142" s="327"/>
      <c r="AA142" s="327"/>
      <c r="AB142" s="327"/>
      <c r="AC142" s="339" t="s">
        <v>913</v>
      </c>
      <c r="AD142" s="208">
        <v>13.0</v>
      </c>
      <c r="AE142" s="208">
        <v>0.0</v>
      </c>
      <c r="AF142" s="208">
        <v>6.0</v>
      </c>
      <c r="AG142" s="208">
        <v>1.0</v>
      </c>
      <c r="AH142" s="208">
        <v>17.0</v>
      </c>
      <c r="AI142" s="208">
        <v>0.0</v>
      </c>
      <c r="AJ142" s="208">
        <v>2.0</v>
      </c>
      <c r="AK142" s="306">
        <v>2.0</v>
      </c>
      <c r="AL142" s="208">
        <v>0.0</v>
      </c>
      <c r="AM142" s="208">
        <v>0.0</v>
      </c>
      <c r="AN142" s="208">
        <v>0.0</v>
      </c>
      <c r="AO142" s="208">
        <v>0.0</v>
      </c>
      <c r="AP142" s="208">
        <v>0.0</v>
      </c>
      <c r="AQ142" s="208">
        <v>0.0</v>
      </c>
      <c r="AR142" s="208">
        <v>0.0</v>
      </c>
      <c r="AS142" s="208">
        <v>0.0</v>
      </c>
      <c r="AT142" s="208">
        <v>0.0</v>
      </c>
      <c r="AU142" s="208">
        <v>0.0</v>
      </c>
      <c r="AV142" s="208">
        <v>0.0</v>
      </c>
      <c r="AW142" s="208">
        <v>0.0</v>
      </c>
      <c r="AX142" s="208">
        <v>0.0</v>
      </c>
      <c r="AY142" s="292" t="str">
        <f t="shared" ref="AY142:BS142" si="575">IF(AD142 = 0, "", AD142)</f>
        <v>13</v>
      </c>
      <c r="AZ142" s="193" t="str">
        <f t="shared" si="575"/>
        <v/>
      </c>
      <c r="BA142" s="193" t="str">
        <f t="shared" si="575"/>
        <v>6</v>
      </c>
      <c r="BB142" s="193" t="str">
        <f t="shared" si="575"/>
        <v>1</v>
      </c>
      <c r="BC142" s="193" t="str">
        <f t="shared" si="575"/>
        <v>17</v>
      </c>
      <c r="BD142" s="193" t="str">
        <f t="shared" si="575"/>
        <v/>
      </c>
      <c r="BE142" s="193" t="str">
        <f t="shared" si="575"/>
        <v>2</v>
      </c>
      <c r="BF142" s="205" t="str">
        <f t="shared" si="575"/>
        <v>2</v>
      </c>
      <c r="BG142" s="193" t="str">
        <f t="shared" si="575"/>
        <v/>
      </c>
      <c r="BH142" s="193" t="str">
        <f t="shared" si="575"/>
        <v/>
      </c>
      <c r="BI142" s="193" t="str">
        <f t="shared" si="575"/>
        <v/>
      </c>
      <c r="BJ142" s="193" t="str">
        <f t="shared" si="575"/>
        <v/>
      </c>
      <c r="BK142" s="193" t="str">
        <f t="shared" si="575"/>
        <v/>
      </c>
      <c r="BL142" s="193" t="str">
        <f t="shared" si="575"/>
        <v/>
      </c>
      <c r="BM142" s="193" t="str">
        <f t="shared" si="575"/>
        <v/>
      </c>
      <c r="BN142" s="193" t="str">
        <f t="shared" si="575"/>
        <v/>
      </c>
      <c r="BO142" s="193" t="str">
        <f t="shared" si="575"/>
        <v/>
      </c>
      <c r="BP142" s="193" t="str">
        <f t="shared" si="575"/>
        <v/>
      </c>
      <c r="BQ142" s="193" t="str">
        <f t="shared" si="575"/>
        <v/>
      </c>
      <c r="BR142" s="193" t="str">
        <f t="shared" si="575"/>
        <v/>
      </c>
      <c r="BS142" s="206" t="str">
        <f t="shared" si="575"/>
        <v/>
      </c>
      <c r="BT142" s="207" t="str">
        <f>$AY142*Assembly!Y$4+$AZ142*Assembly!Y$5+$BA142*Assembly!Y$6+$BB142*Assembly!Y$7+$BC142*Assembly!Y$8+$BD142*Assembly!Y$9+$BE142*Assembly!Y$10+$BF142*Assembly!Y$11+$BG142*Assembly!Y$12+$BH142*Assembly!Y$13+$BI142*Assembly!Y$14+$BJ142*Assembly!Y$15+$BK142*Assembly!Y$16+$BL142*Assembly!Y$17+$BM142*Assembly!Y$18+$BN142*Assembly!Y$19+$BO142*Assembly!Y$20+$BP142*Assembly!Y$21+$BQ142*Assembly!Y$22+$BR142*Assembly!Y$23+$BS142*Assembly!Y$24</f>
        <v>493</v>
      </c>
      <c r="BU142" s="208" t="str">
        <f t="shared" si="8"/>
        <v>32</v>
      </c>
      <c r="BV142" s="208"/>
      <c r="BW142" s="208" t="str">
        <f>$AY142*Assembly!AC$4+$AZ142*Assembly!AC$5+$BA142*Assembly!AC$6+$BB142*Assembly!AC$7+$BC142*Assembly!AC$8+$BD142*Assembly!AC$9+$BE142*Assembly!AC$10+$BF142*Assembly!AC$11+$BG142*Assembly!AC$12+$BH142*Assembly!AC$13+$BI142*Assembly!AC$14+$BJ142*Assembly!AC$15+$BK142*Assembly!AC$16+$BL142*Assembly!AC$17+$BM142*Assembly!AC$18+$BN142*Assembly!AC$19+$BO142*Assembly!AC$20+$BP142*Assembly!AC$21+$BQ142*Assembly!AC$22+$BR142*Assembly!AC$23+$BS142*Assembly!AC$24</f>
        <v>2,042</v>
      </c>
      <c r="BX142" s="209" t="str">
        <f t="shared" si="9"/>
        <v>4.14</v>
      </c>
      <c r="BY142" s="210" t="str">
        <f t="shared" si="10"/>
        <v>131</v>
      </c>
      <c r="BZ142" s="211" t="str">
        <f t="shared" si="11"/>
        <v>64.7</v>
      </c>
      <c r="CA142" s="210" t="str">
        <f t="shared" si="12"/>
        <v>102</v>
      </c>
      <c r="CB142" s="208" t="str">
        <f>$AY142*Assembly!X$4+$AZ142*Assembly!X$5+$BA142*Assembly!X$6+$BB142*Assembly!X$7+$BC142*Assembly!X$8+$BD142*Assembly!X$9+$BE142*Assembly!X$10+$BF142*Assembly!X$11+$BG142*Assembly!X$12+$BH142*Assembly!X$13+$BI142*Assembly!X$14+$BJ142*Assembly!X$15+$BK142*Assembly!X$16+$BL142*Assembly!X$17+$BM142*Assembly!X$18+$BN142*Assembly!X$19+$BO142*Assembly!X$20+$BP142*Assembly!X$21+$BQ142*Assembly!X$22+$BR142*Assembly!X$23+$BS142*Assembly!X$24</f>
        <v>92</v>
      </c>
      <c r="CC142" s="208" t="str">
        <f t="shared" si="13"/>
        <v>14,311</v>
      </c>
      <c r="CD142" s="212" t="str">
        <f t="shared" si="14"/>
        <v>0.0143</v>
      </c>
      <c r="CE142" s="213" t="str">
        <f>$AY142*Assembly!AB$4+$AZ142*Assembly!AB$5+$BA142*Assembly!AB$6+$BB142*Assembly!AB$7+$BC142*Assembly!AB$8+$BD142*Assembly!AB$9+$BE142*Assembly!AB$10+$BF142*Assembly!AB$11+$BG142*Assembly!AB$12+$BH142*Assembly!AB$13+$BI142*Assembly!AB$14+$BJ142*Assembly!AB$15+$BK142*Assembly!AB$16+$BL142*Assembly!AB$17+$BM142*Assembly!AB$18+$BN142*Assembly!AB$19+$BO142*Assembly!AB$20+$BP142*Assembly!AB$21+$BQ142*Assembly!AB$22+$BR142*Assembly!AB$23+$BS142*Assembly!AB$24</f>
        <v>141</v>
      </c>
      <c r="CF142" s="326" t="str">
        <f>$AY142*Assembly!M$4+$AZ142*Assembly!M$5+$BA142*Assembly!M$6+$BB142*Assembly!M$7+$BC142*Assembly!M$8+$BD142*Assembly!M$9+$BE142*Assembly!M$10+$BF142*Assembly!M$11+$BG142*Assembly!M$12+$BH142*Assembly!M$13+$BI142*Assembly!M$14+$BJ142*Assembly!M$15+$BK142*Assembly!M$16+$BL142*Assembly!M$17+$BM142*Assembly!M$18+$BN142*Assembly!M$19+$BO142*Assembly!M$20+$BP142*Assembly!M$21+$BQ142*Assembly!M$22+$BR142*Assembly!M$23+$BS142*Assembly!M$24</f>
        <v>544</v>
      </c>
      <c r="CG142" s="326" t="str">
        <f>$AY142*Assembly!N$4+$AZ142*Assembly!N$5+$BA142*Assembly!N$6+$BB142*Assembly!N$7+$BC142*Assembly!N$8+$BD142*Assembly!N$9+$BE142*Assembly!N$10+$BF142*Assembly!N$11+$BG142*Assembly!N$12+$BH142*Assembly!N$13+$BI142*Assembly!N$14+$BJ142*Assembly!N$15+$BK142*Assembly!N$16+$BL142*Assembly!N$17+$BM142*Assembly!N$18+$BN142*Assembly!N$19+$BO142*Assembly!N$20+$BP142*Assembly!N$21+$BQ142*Assembly!N$22+$BR142*Assembly!N$23+$BS142*Assembly!N$24</f>
        <v>10</v>
      </c>
      <c r="CH142" s="326" t="str">
        <f>$AY142*Assembly!O$4+$AZ142*Assembly!O$5+$BA142*Assembly!O$6+$BB142*Assembly!O$7+$BC142*Assembly!O$8+$BD142*Assembly!O$9+$BE142*Assembly!O$10+$BF142*Assembly!O$11+$BG142*Assembly!O$12+$BH142*Assembly!O$13+$BI142*Assembly!O$14+$BJ142*Assembly!O$15+$BK142*Assembly!O$16+$BL142*Assembly!O$17+$BM142*Assembly!O$18+$BN142*Assembly!O$19+$BO142*Assembly!O$20+$BP142*Assembly!O$21+$BQ142*Assembly!O$22+$BR142*Assembly!O$23+$BS142*Assembly!O$24</f>
        <v>0</v>
      </c>
      <c r="CI142" s="325" t="str">
        <f>$AY142*Assembly!P$4+$AZ142*Assembly!P$5+$BA142*Assembly!P$6+$BB142*Assembly!P$7+$BC142*Assembly!P$8+$BD142*Assembly!P$9+$BE142*Assembly!P$10+$BF142*Assembly!P$11+$BG142*Assembly!P$12+$BH142*Assembly!P$13+$BI142*Assembly!P$14+$BJ142*Assembly!P$15+$BK142*Assembly!P$16+$BL142*Assembly!P$17+$BM142*Assembly!P$18+$BN142*Assembly!P$19+$BO142*Assembly!P$20+$BP142*Assembly!P$21+$BQ142*Assembly!P$22+$BR142*Assembly!P$23+$BS142*Assembly!P$24</f>
        <v>0</v>
      </c>
      <c r="CJ142" s="325" t="str">
        <f>$AY142*Assembly!Q$4+$AZ142*Assembly!Q$5+$BA142*Assembly!Q$6+$BB142*Assembly!Q$7+$BC142*Assembly!Q$8+$BD142*Assembly!Q$9+$BE142*Assembly!Q$10+$BF142*Assembly!Q$11+$BG142*Assembly!Q$12+$BH142*Assembly!Q$13+$BI142*Assembly!Q$14+$BJ142*Assembly!Q$15+$BK142*Assembly!Q$16+$BL142*Assembly!Q$17+$BM142*Assembly!Q$18+$BN142*Assembly!Q$19+$BO142*Assembly!Q$20+$BP142*Assembly!Q$21+$BQ142*Assembly!Q$22+$BR142*Assembly!Q$23+$BS142*Assembly!Q$24</f>
        <v>0.4</v>
      </c>
      <c r="CK142" s="326" t="str">
        <f>$AY142*Assembly!R$4+$AZ142*Assembly!R$5+$BA142*Assembly!R$6+$BB142*Assembly!R$7+$BC142*Assembly!R$8+$BD142*Assembly!R$9+$BE142*Assembly!R$10+$BF142*Assembly!R$11+$BG142*Assembly!R$12+$BH142*Assembly!R$13+$BI142*Assembly!R$14+$BJ142*Assembly!R$15+$BK142*Assembly!R$16+$BL142*Assembly!R$17+$BM142*Assembly!R$18+$BN142*Assembly!R$19+$BO142*Assembly!R$20+$BP142*Assembly!R$21+$BQ142*Assembly!R$22+$BR142*Assembly!R$23+$BS142*Assembly!R$24</f>
        <v>0</v>
      </c>
      <c r="CL142" s="325" t="str">
        <f>$AY142*Assembly!S$4+$AZ142*Assembly!S$5+$BA142*Assembly!S$6+$BB142*Assembly!S$7+$BC142*Assembly!S$8+$BD142*Assembly!S$9+$BE142*Assembly!S$10+$BF142*Assembly!S$11+$BG142*Assembly!S$12+$BH142*Assembly!S$13+$BI142*Assembly!S$14+$BJ142*Assembly!S$15+$BK142*Assembly!S$16+$BL142*Assembly!S$17+$BM142*Assembly!S$18+$BN142*Assembly!S$19+$BO142*Assembly!S$20+$BP142*Assembly!S$21+$BQ142*Assembly!S$22+$BR142*Assembly!S$23+$BS142*Assembly!S$24</f>
        <v>0</v>
      </c>
      <c r="CM142" s="325" t="str">
        <f>$AY142*Assembly!T$4+$AZ142*Assembly!T$5+$BA142*Assembly!T$6+$BB142*Assembly!T$7+$BC142*Assembly!T$8+$BD142*Assembly!T$9+$BE142*Assembly!T$10+$BF142*Assembly!T$11+$BG142*Assembly!T$12+$BH142*Assembly!T$13+$BI142*Assembly!T$14+$BJ142*Assembly!T$15+$BK142*Assembly!T$16+$BL142*Assembly!T$17+$BM142*Assembly!T$18+$BN142*Assembly!T$19+$BO142*Assembly!T$20+$BP142*Assembly!T$21+$BQ142*Assembly!T$22+$BR142*Assembly!T$23+$BS142*Assembly!T$24</f>
        <v>0</v>
      </c>
      <c r="CN142" s="325" t="str">
        <f>$AY142*Assembly!U$4+$AZ142*Assembly!U$5+$BA142*Assembly!U$6+$BB142*Assembly!U$7+$BC142*Assembly!U$8+$BD142*Assembly!U$9+$BE142*Assembly!U$10+$BF142*Assembly!U$11+$BG142*Assembly!U$12+$BH142*Assembly!U$13+$BI142*Assembly!U$14+$BJ142*Assembly!U$15+$BK142*Assembly!U$16+$BL142*Assembly!U$17+$BM142*Assembly!U$18+$BN142*Assembly!U$19+$BO142*Assembly!U$20+$BP142*Assembly!U$21+$BQ142*Assembly!U$22+$BR142*Assembly!U$23+$BS142*Assembly!U$24</f>
        <v>0</v>
      </c>
      <c r="CO142" s="326" t="str">
        <f>$AY142*Assembly!V$4+$AZ142*Assembly!V$5+$BA142*Assembly!V$6+$BB142*Assembly!V$7+$BC142*Assembly!V$8+$BD142*Assembly!V$9+$BE142*Assembly!V$10+$BF142*Assembly!V$11+$BG142*Assembly!V$12+$BH142*Assembly!V$13+$BI142*Assembly!V$14+$BJ142*Assembly!V$15+$BK142*Assembly!V$16+$BL142*Assembly!V$17+$BM142*Assembly!V$18+$BN142*Assembly!V$19+$BO142*Assembly!V$20+$BP142*Assembly!V$21+$BQ142*Assembly!V$22+$BR142*Assembly!V$23+$BS142*Assembly!V$24</f>
        <v>0</v>
      </c>
      <c r="CP142" s="326" t="str">
        <f>CF142*Refining!$F$3</f>
        <v>971</v>
      </c>
      <c r="CQ142" s="326" t="str">
        <f>CG142*Refining!$F$4</f>
        <v>31</v>
      </c>
      <c r="CR142" s="326" t="str">
        <f>CH142*Refining!$F$5</f>
        <v>0</v>
      </c>
      <c r="CS142" s="326" t="str">
        <f>CI142*Refining!$F$6</f>
        <v>0</v>
      </c>
      <c r="CT142" s="326" t="str">
        <f>CJ142*Refining!$F$7</f>
        <v>1</v>
      </c>
      <c r="CU142" s="326" t="str">
        <f>CK142*Refining!$F$8</f>
        <v>0</v>
      </c>
      <c r="CV142" s="326" t="str">
        <f>CL142*Refining!$F$9</f>
        <v>0</v>
      </c>
      <c r="CW142" s="326" t="str">
        <f>CM142*Refining!$F$10</f>
        <v>0</v>
      </c>
      <c r="CX142" s="326" t="str">
        <f>CN142*Refining!$F$11</f>
        <v>0</v>
      </c>
      <c r="CY142" s="326" t="str">
        <f>CO142*Refining!$F$12</f>
        <v>0</v>
      </c>
      <c r="CZ142" s="214" t="str">
        <f t="shared" ref="CZ142:DS142" si="576">IF(CF142 = 0, "", CF142)</f>
        <v>544</v>
      </c>
      <c r="DA142" s="215" t="str">
        <f t="shared" si="576"/>
        <v>10</v>
      </c>
      <c r="DB142" s="215" t="str">
        <f t="shared" si="576"/>
        <v/>
      </c>
      <c r="DC142" s="215" t="str">
        <f t="shared" si="576"/>
        <v/>
      </c>
      <c r="DD142" s="215" t="str">
        <f t="shared" si="576"/>
        <v>0.4</v>
      </c>
      <c r="DE142" s="215" t="str">
        <f t="shared" si="576"/>
        <v/>
      </c>
      <c r="DF142" s="215" t="str">
        <f t="shared" si="576"/>
        <v/>
      </c>
      <c r="DG142" s="215" t="str">
        <f t="shared" si="576"/>
        <v/>
      </c>
      <c r="DH142" s="215" t="str">
        <f t="shared" si="576"/>
        <v/>
      </c>
      <c r="DI142" s="216" t="str">
        <f t="shared" si="576"/>
        <v/>
      </c>
      <c r="DJ142" s="214" t="str">
        <f t="shared" si="576"/>
        <v>971</v>
      </c>
      <c r="DK142" s="215" t="str">
        <f t="shared" si="576"/>
        <v>31</v>
      </c>
      <c r="DL142" s="215" t="str">
        <f t="shared" si="576"/>
        <v/>
      </c>
      <c r="DM142" s="215" t="str">
        <f t="shared" si="576"/>
        <v/>
      </c>
      <c r="DN142" s="294" t="str">
        <f t="shared" si="576"/>
        <v>0.7</v>
      </c>
      <c r="DO142" s="215" t="str">
        <f t="shared" si="576"/>
        <v/>
      </c>
      <c r="DP142" s="215" t="str">
        <f t="shared" si="576"/>
        <v/>
      </c>
      <c r="DQ142" s="215" t="str">
        <f t="shared" si="576"/>
        <v/>
      </c>
      <c r="DR142" s="215" t="str">
        <f t="shared" si="576"/>
        <v/>
      </c>
      <c r="DS142" s="216" t="str">
        <f t="shared" si="576"/>
        <v/>
      </c>
      <c r="DT142" s="218" t="str">
        <f t="shared" si="16"/>
        <v>554</v>
      </c>
      <c r="DU142" s="219" t="str">
        <f t="shared" si="17"/>
        <v>1,003</v>
      </c>
      <c r="DV142" s="208" t="str">
        <f>CZ142*'Ores &amp; Ingots'!$C$3+DA142*'Ores &amp; Ingots'!$C$4+DB142*'Ores &amp; Ingots'!$C$5+DC142*'Ores &amp; Ingots'!$C$6+DD142*'Ores &amp; Ingots'!$C$7+DE142*'Ores &amp; Ingots'!$C$8+DF142*'Ores &amp; Ingots'!$C$9+DG142*'Ores &amp; Ingots'!$C$10+DH142*'Ores &amp; Ingots'!$C$11+DI142*'Ores &amp; Ingots'!$C$12</f>
        <v>70</v>
      </c>
      <c r="DW142" s="208" t="str">
        <f>DJ142*'Ores &amp; Ingots'!$B$3+DK142*'Ores &amp; Ingots'!$B$4+DL142*'Ores &amp; Ingots'!$B$5+DM142*'Ores &amp; Ingots'!$B$6+DN142*'Ores &amp; Ingots'!$B$7+DO142*'Ores &amp; Ingots'!$B$8+DP142*'Ores &amp; Ingots'!$B$9+DQ142*'Ores &amp; Ingots'!$B$10+DR142*'Ores &amp; Ingots'!$B$11+DS142*'Ores &amp; Ingots'!$B$12</f>
        <v>371</v>
      </c>
      <c r="DX142" s="219" t="str">
        <f>CZ142*Refining!$G$3+DA142*Refining!$G$4+DB142*Refining!$G$5+DC142*Refining!$G$6+DD142*Refining!$G$7+DE142*Refining!$G$8+DF142*Refining!$G$9+DG142*Refining!$G$10+DH142*Refining!$G$11+DI142*Refining!$G$12</f>
        <v>86</v>
      </c>
      <c r="DY142" s="219" t="str">
        <f t="shared" si="18"/>
        <v>13,342</v>
      </c>
      <c r="DZ142" s="220" t="str">
        <f t="shared" si="19"/>
        <v>0.0133</v>
      </c>
      <c r="EA142" s="218" t="str">
        <f t="shared" si="20"/>
        <v>198</v>
      </c>
      <c r="EB142" s="221" t="str">
        <f t="shared" ref="EB142:EC142" si="577">EA142/60</f>
        <v>3.3</v>
      </c>
      <c r="EC142" s="221" t="str">
        <f t="shared" si="577"/>
        <v>0.1</v>
      </c>
      <c r="ED142" s="218" t="str">
        <f t="shared" si="22"/>
        <v>27,653</v>
      </c>
      <c r="EE142" s="221" t="str">
        <f t="shared" ref="EE142:EF142" si="578">ED142/1000</f>
        <v>27.7</v>
      </c>
      <c r="EF142" s="222" t="str">
        <f t="shared" si="578"/>
        <v>0.03</v>
      </c>
      <c r="EG142" s="212" t="str">
        <f t="shared" si="24"/>
        <v>0.0277</v>
      </c>
      <c r="EH142" s="295" t="str">
        <f t="shared" si="25"/>
        <v>0:03:18</v>
      </c>
      <c r="EI142" s="225">
        <v>230.0</v>
      </c>
    </row>
    <row r="143">
      <c r="A143" s="33"/>
      <c r="B143" s="226" t="s">
        <v>1013</v>
      </c>
      <c r="C143" s="227" t="s">
        <v>885</v>
      </c>
      <c r="D143" s="227">
        <v>1.0</v>
      </c>
      <c r="E143" s="227">
        <v>3.0</v>
      </c>
      <c r="F143" s="227">
        <v>3.0</v>
      </c>
      <c r="G143" s="253" t="str">
        <f t="shared" si="5"/>
        <v>1.1</v>
      </c>
      <c r="H143" s="254">
        <v>12.0</v>
      </c>
      <c r="I143" s="254">
        <v>12.0</v>
      </c>
      <c r="J143" s="254" t="str">
        <f>H143/Main!$D$9</f>
        <v>12</v>
      </c>
      <c r="K143" s="254" t="str">
        <f>I143/Main!$D$10</f>
        <v>12</v>
      </c>
      <c r="L143" s="254" t="str">
        <f t="shared" si="6"/>
        <v>1</v>
      </c>
      <c r="M143" s="254">
        <v>1.0</v>
      </c>
      <c r="N143" s="256" t="s">
        <v>12</v>
      </c>
      <c r="O143" s="256" t="s">
        <v>12</v>
      </c>
      <c r="P143" s="255"/>
      <c r="Q143" s="256"/>
      <c r="R143" s="255"/>
      <c r="S143" s="257"/>
      <c r="T143" s="257"/>
      <c r="U143" s="255"/>
      <c r="V143" s="255"/>
      <c r="W143" s="257"/>
      <c r="X143" s="257"/>
      <c r="Y143" s="255"/>
      <c r="Z143" s="255"/>
      <c r="AA143" s="255"/>
      <c r="AB143" s="255"/>
      <c r="AC143" s="335"/>
      <c r="AD143" s="225">
        <v>4.0</v>
      </c>
      <c r="AE143" s="225">
        <v>0.0</v>
      </c>
      <c r="AF143" s="225">
        <v>2.0</v>
      </c>
      <c r="AG143" s="225">
        <v>0.0</v>
      </c>
      <c r="AH143" s="225">
        <v>5.0</v>
      </c>
      <c r="AI143" s="225">
        <v>0.0</v>
      </c>
      <c r="AJ143" s="225">
        <v>1.0</v>
      </c>
      <c r="AK143" s="309">
        <v>1.0</v>
      </c>
      <c r="AL143" s="225">
        <v>0.0</v>
      </c>
      <c r="AM143" s="225">
        <v>0.0</v>
      </c>
      <c r="AN143" s="225">
        <v>0.0</v>
      </c>
      <c r="AO143" s="225">
        <v>0.0</v>
      </c>
      <c r="AP143" s="225">
        <v>0.0</v>
      </c>
      <c r="AQ143" s="225">
        <v>0.0</v>
      </c>
      <c r="AR143" s="225">
        <v>0.0</v>
      </c>
      <c r="AS143" s="225">
        <v>0.0</v>
      </c>
      <c r="AT143" s="225">
        <v>0.0</v>
      </c>
      <c r="AU143" s="225">
        <v>0.0</v>
      </c>
      <c r="AV143" s="225">
        <v>0.0</v>
      </c>
      <c r="AW143" s="225">
        <v>0.0</v>
      </c>
      <c r="AX143" s="225">
        <v>0.0</v>
      </c>
      <c r="AY143" s="236" t="str">
        <f t="shared" ref="AY143:BS143" si="579">IF(AD143 = 0, "", AD143)</f>
        <v>4</v>
      </c>
      <c r="AZ143" s="227" t="str">
        <f t="shared" si="579"/>
        <v/>
      </c>
      <c r="BA143" s="227" t="str">
        <f t="shared" si="579"/>
        <v>2</v>
      </c>
      <c r="BB143" s="227" t="str">
        <f t="shared" si="579"/>
        <v/>
      </c>
      <c r="BC143" s="227" t="str">
        <f t="shared" si="579"/>
        <v>5</v>
      </c>
      <c r="BD143" s="227" t="str">
        <f t="shared" si="579"/>
        <v/>
      </c>
      <c r="BE143" s="227" t="str">
        <f t="shared" si="579"/>
        <v>1</v>
      </c>
      <c r="BF143" s="237" t="str">
        <f t="shared" si="579"/>
        <v>1</v>
      </c>
      <c r="BG143" s="227" t="str">
        <f t="shared" si="579"/>
        <v/>
      </c>
      <c r="BH143" s="227" t="str">
        <f t="shared" si="579"/>
        <v/>
      </c>
      <c r="BI143" s="227" t="str">
        <f t="shared" si="579"/>
        <v/>
      </c>
      <c r="BJ143" s="227" t="str">
        <f t="shared" si="579"/>
        <v/>
      </c>
      <c r="BK143" s="227" t="str">
        <f t="shared" si="579"/>
        <v/>
      </c>
      <c r="BL143" s="227" t="str">
        <f t="shared" si="579"/>
        <v/>
      </c>
      <c r="BM143" s="227" t="str">
        <f t="shared" si="579"/>
        <v/>
      </c>
      <c r="BN143" s="227" t="str">
        <f t="shared" si="579"/>
        <v/>
      </c>
      <c r="BO143" s="227" t="str">
        <f t="shared" si="579"/>
        <v/>
      </c>
      <c r="BP143" s="227" t="str">
        <f t="shared" si="579"/>
        <v/>
      </c>
      <c r="BQ143" s="227" t="str">
        <f t="shared" si="579"/>
        <v/>
      </c>
      <c r="BR143" s="227" t="str">
        <f t="shared" si="579"/>
        <v/>
      </c>
      <c r="BS143" s="238" t="str">
        <f t="shared" si="579"/>
        <v/>
      </c>
      <c r="BT143" s="239" t="str">
        <f>$AY143*Assembly!Y$4+$AZ143*Assembly!Y$5+$BA143*Assembly!Y$6+$BB143*Assembly!Y$7+$BC143*Assembly!Y$8+$BD143*Assembly!Y$9+$BE143*Assembly!Y$10+$BF143*Assembly!Y$11+$BG143*Assembly!Y$12+$BH143*Assembly!Y$13+$BI143*Assembly!Y$14+$BJ143*Assembly!Y$15+$BK143*Assembly!Y$16+$BL143*Assembly!Y$17+$BM143*Assembly!Y$18+$BN143*Assembly!Y$19+$BO143*Assembly!Y$20+$BP143*Assembly!Y$21+$BQ143*Assembly!Y$22+$BR143*Assembly!Y$23+$BS143*Assembly!Y$24</f>
        <v>152</v>
      </c>
      <c r="BU143" s="225" t="str">
        <f t="shared" si="8"/>
        <v>135</v>
      </c>
      <c r="BV143" s="225"/>
      <c r="BW143" s="225" t="str">
        <f>$AY143*Assembly!AC$4+$AZ143*Assembly!AC$5+$BA143*Assembly!AC$6+$BB143*Assembly!AC$7+$BC143*Assembly!AC$8+$BD143*Assembly!AC$9+$BE143*Assembly!AC$10+$BF143*Assembly!AC$11+$BG143*Assembly!AC$12+$BH143*Assembly!AC$13+$BI143*Assembly!AC$14+$BJ143*Assembly!AC$15+$BK143*Assembly!AC$16+$BL143*Assembly!AC$17+$BM143*Assembly!AC$18+$BN143*Assembly!AC$19+$BO143*Assembly!AC$20+$BP143*Assembly!AC$21+$BQ143*Assembly!AC$22+$BR143*Assembly!AC$23+$BS143*Assembly!AC$24</f>
        <v>621</v>
      </c>
      <c r="BX143" s="240" t="str">
        <f t="shared" si="9"/>
        <v>4.08</v>
      </c>
      <c r="BY143" s="241" t="str">
        <f t="shared" si="10"/>
        <v>552</v>
      </c>
      <c r="BZ143" s="242" t="str">
        <f t="shared" si="11"/>
        <v>4.6</v>
      </c>
      <c r="CA143" s="241" t="str">
        <f t="shared" si="12"/>
        <v>52</v>
      </c>
      <c r="CB143" s="225" t="str">
        <f>$AY143*Assembly!X$4+$AZ143*Assembly!X$5+$BA143*Assembly!X$6+$BB143*Assembly!X$7+$BC143*Assembly!X$8+$BD143*Assembly!X$9+$BE143*Assembly!X$10+$BF143*Assembly!X$11+$BG143*Assembly!X$12+$BH143*Assembly!X$13+$BI143*Assembly!X$14+$BJ143*Assembly!X$15+$BK143*Assembly!X$16+$BL143*Assembly!X$17+$BM143*Assembly!X$18+$BN143*Assembly!X$19+$BO143*Assembly!X$20+$BP143*Assembly!X$21+$BQ143*Assembly!X$22+$BR143*Assembly!X$23+$BS143*Assembly!X$24</f>
        <v>28</v>
      </c>
      <c r="CC143" s="225" t="str">
        <f t="shared" si="13"/>
        <v>4,356</v>
      </c>
      <c r="CD143" s="223" t="str">
        <f t="shared" si="14"/>
        <v>0.0044</v>
      </c>
      <c r="CE143" s="243" t="str">
        <f>$AY143*Assembly!AB$4+$AZ143*Assembly!AB$5+$BA143*Assembly!AB$6+$BB143*Assembly!AB$7+$BC143*Assembly!AB$8+$BD143*Assembly!AB$9+$BE143*Assembly!AB$10+$BF143*Assembly!AB$11+$BG143*Assembly!AB$12+$BH143*Assembly!AB$13+$BI143*Assembly!AB$14+$BJ143*Assembly!AB$15+$BK143*Assembly!AB$16+$BL143*Assembly!AB$17+$BM143*Assembly!AB$18+$BN143*Assembly!AB$19+$BO143*Assembly!AB$20+$BP143*Assembly!AB$21+$BQ143*Assembly!AB$22+$BR143*Assembly!AB$23+$BS143*Assembly!AB$24</f>
        <v>35</v>
      </c>
      <c r="CF143" s="256" t="str">
        <f>$AY143*Assembly!M$4+$AZ143*Assembly!M$5+$BA143*Assembly!M$6+$BB143*Assembly!M$7+$BC143*Assembly!M$8+$BD143*Assembly!M$9+$BE143*Assembly!M$10+$BF143*Assembly!M$11+$BG143*Assembly!M$12+$BH143*Assembly!M$13+$BI143*Assembly!M$14+$BJ143*Assembly!M$15+$BK143*Assembly!M$16+$BL143*Assembly!M$17+$BM143*Assembly!M$18+$BN143*Assembly!M$19+$BO143*Assembly!M$20+$BP143*Assembly!M$21+$BQ143*Assembly!M$22+$BR143*Assembly!M$23+$BS143*Assembly!M$24</f>
        <v>165</v>
      </c>
      <c r="CG143" s="256" t="str">
        <f>$AY143*Assembly!N$4+$AZ143*Assembly!N$5+$BA143*Assembly!N$6+$BB143*Assembly!N$7+$BC143*Assembly!N$8+$BD143*Assembly!N$9+$BE143*Assembly!N$10+$BF143*Assembly!N$11+$BG143*Assembly!N$12+$BH143*Assembly!N$13+$BI143*Assembly!N$14+$BJ143*Assembly!N$15+$BK143*Assembly!N$16+$BL143*Assembly!N$17+$BM143*Assembly!N$18+$BN143*Assembly!N$19+$BO143*Assembly!N$20+$BP143*Assembly!N$21+$BQ143*Assembly!N$22+$BR143*Assembly!N$23+$BS143*Assembly!N$24</f>
        <v>5</v>
      </c>
      <c r="CH143" s="256" t="str">
        <f>$AY143*Assembly!O$4+$AZ143*Assembly!O$5+$BA143*Assembly!O$6+$BB143*Assembly!O$7+$BC143*Assembly!O$8+$BD143*Assembly!O$9+$BE143*Assembly!O$10+$BF143*Assembly!O$11+$BG143*Assembly!O$12+$BH143*Assembly!O$13+$BI143*Assembly!O$14+$BJ143*Assembly!O$15+$BK143*Assembly!O$16+$BL143*Assembly!O$17+$BM143*Assembly!O$18+$BN143*Assembly!O$19+$BO143*Assembly!O$20+$BP143*Assembly!O$21+$BQ143*Assembly!O$22+$BR143*Assembly!O$23+$BS143*Assembly!O$24</f>
        <v>0</v>
      </c>
      <c r="CI143" s="254" t="str">
        <f>$AY143*Assembly!P$4+$AZ143*Assembly!P$5+$BA143*Assembly!P$6+$BB143*Assembly!P$7+$BC143*Assembly!P$8+$BD143*Assembly!P$9+$BE143*Assembly!P$10+$BF143*Assembly!P$11+$BG143*Assembly!P$12+$BH143*Assembly!P$13+$BI143*Assembly!P$14+$BJ143*Assembly!P$15+$BK143*Assembly!P$16+$BL143*Assembly!P$17+$BM143*Assembly!P$18+$BN143*Assembly!P$19+$BO143*Assembly!P$20+$BP143*Assembly!P$21+$BQ143*Assembly!P$22+$BR143*Assembly!P$23+$BS143*Assembly!P$24</f>
        <v>0</v>
      </c>
      <c r="CJ143" s="254" t="str">
        <f>$AY143*Assembly!Q$4+$AZ143*Assembly!Q$5+$BA143*Assembly!Q$6+$BB143*Assembly!Q$7+$BC143*Assembly!Q$8+$BD143*Assembly!Q$9+$BE143*Assembly!Q$10+$BF143*Assembly!Q$11+$BG143*Assembly!Q$12+$BH143*Assembly!Q$13+$BI143*Assembly!Q$14+$BJ143*Assembly!Q$15+$BK143*Assembly!Q$16+$BL143*Assembly!Q$17+$BM143*Assembly!Q$18+$BN143*Assembly!Q$19+$BO143*Assembly!Q$20+$BP143*Assembly!Q$21+$BQ143*Assembly!Q$22+$BR143*Assembly!Q$23+$BS143*Assembly!Q$24</f>
        <v>0.2</v>
      </c>
      <c r="CK143" s="256" t="str">
        <f>$AY143*Assembly!R$4+$AZ143*Assembly!R$5+$BA143*Assembly!R$6+$BB143*Assembly!R$7+$BC143*Assembly!R$8+$BD143*Assembly!R$9+$BE143*Assembly!R$10+$BF143*Assembly!R$11+$BG143*Assembly!R$12+$BH143*Assembly!R$13+$BI143*Assembly!R$14+$BJ143*Assembly!R$15+$BK143*Assembly!R$16+$BL143*Assembly!R$17+$BM143*Assembly!R$18+$BN143*Assembly!R$19+$BO143*Assembly!R$20+$BP143*Assembly!R$21+$BQ143*Assembly!R$22+$BR143*Assembly!R$23+$BS143*Assembly!R$24</f>
        <v>0</v>
      </c>
      <c r="CL143" s="254" t="str">
        <f>$AY143*Assembly!S$4+$AZ143*Assembly!S$5+$BA143*Assembly!S$6+$BB143*Assembly!S$7+$BC143*Assembly!S$8+$BD143*Assembly!S$9+$BE143*Assembly!S$10+$BF143*Assembly!S$11+$BG143*Assembly!S$12+$BH143*Assembly!S$13+$BI143*Assembly!S$14+$BJ143*Assembly!S$15+$BK143*Assembly!S$16+$BL143*Assembly!S$17+$BM143*Assembly!S$18+$BN143*Assembly!S$19+$BO143*Assembly!S$20+$BP143*Assembly!S$21+$BQ143*Assembly!S$22+$BR143*Assembly!S$23+$BS143*Assembly!S$24</f>
        <v>0</v>
      </c>
      <c r="CM143" s="254" t="str">
        <f>$AY143*Assembly!T$4+$AZ143*Assembly!T$5+$BA143*Assembly!T$6+$BB143*Assembly!T$7+$BC143*Assembly!T$8+$BD143*Assembly!T$9+$BE143*Assembly!T$10+$BF143*Assembly!T$11+$BG143*Assembly!T$12+$BH143*Assembly!T$13+$BI143*Assembly!T$14+$BJ143*Assembly!T$15+$BK143*Assembly!T$16+$BL143*Assembly!T$17+$BM143*Assembly!T$18+$BN143*Assembly!T$19+$BO143*Assembly!T$20+$BP143*Assembly!T$21+$BQ143*Assembly!T$22+$BR143*Assembly!T$23+$BS143*Assembly!T$24</f>
        <v>0</v>
      </c>
      <c r="CN143" s="254" t="str">
        <f>$AY143*Assembly!U$4+$AZ143*Assembly!U$5+$BA143*Assembly!U$6+$BB143*Assembly!U$7+$BC143*Assembly!U$8+$BD143*Assembly!U$9+$BE143*Assembly!U$10+$BF143*Assembly!U$11+$BG143*Assembly!U$12+$BH143*Assembly!U$13+$BI143*Assembly!U$14+$BJ143*Assembly!U$15+$BK143*Assembly!U$16+$BL143*Assembly!U$17+$BM143*Assembly!U$18+$BN143*Assembly!U$19+$BO143*Assembly!U$20+$BP143*Assembly!U$21+$BQ143*Assembly!U$22+$BR143*Assembly!U$23+$BS143*Assembly!U$24</f>
        <v>0</v>
      </c>
      <c r="CO143" s="256" t="str">
        <f>$AY143*Assembly!V$4+$AZ143*Assembly!V$5+$BA143*Assembly!V$6+$BB143*Assembly!V$7+$BC143*Assembly!V$8+$BD143*Assembly!V$9+$BE143*Assembly!V$10+$BF143*Assembly!V$11+$BG143*Assembly!V$12+$BH143*Assembly!V$13+$BI143*Assembly!V$14+$BJ143*Assembly!V$15+$BK143*Assembly!V$16+$BL143*Assembly!V$17+$BM143*Assembly!V$18+$BN143*Assembly!V$19+$BO143*Assembly!V$20+$BP143*Assembly!V$21+$BQ143*Assembly!V$22+$BR143*Assembly!V$23+$BS143*Assembly!V$24</f>
        <v>0</v>
      </c>
      <c r="CP143" s="256" t="str">
        <f>CF143*Refining!$F$3</f>
        <v>294</v>
      </c>
      <c r="CQ143" s="256" t="str">
        <f>CG143*Refining!$F$4</f>
        <v>16</v>
      </c>
      <c r="CR143" s="256" t="str">
        <f>CH143*Refining!$F$5</f>
        <v>0</v>
      </c>
      <c r="CS143" s="256" t="str">
        <f>CI143*Refining!$F$6</f>
        <v>0</v>
      </c>
      <c r="CT143" s="256" t="str">
        <f>CJ143*Refining!$F$7</f>
        <v>0</v>
      </c>
      <c r="CU143" s="256" t="str">
        <f>CK143*Refining!$F$8</f>
        <v>0</v>
      </c>
      <c r="CV143" s="256" t="str">
        <f>CL143*Refining!$F$9</f>
        <v>0</v>
      </c>
      <c r="CW143" s="256" t="str">
        <f>CM143*Refining!$F$10</f>
        <v>0</v>
      </c>
      <c r="CX143" s="256" t="str">
        <f>CN143*Refining!$F$11</f>
        <v>0</v>
      </c>
      <c r="CY143" s="256" t="str">
        <f>CO143*Refining!$F$12</f>
        <v>0</v>
      </c>
      <c r="CZ143" s="244" t="str">
        <f t="shared" ref="CZ143:DS143" si="580">IF(CF143 = 0, "", CF143)</f>
        <v>165</v>
      </c>
      <c r="DA143" s="245" t="str">
        <f t="shared" si="580"/>
        <v>5</v>
      </c>
      <c r="DB143" s="245" t="str">
        <f t="shared" si="580"/>
        <v/>
      </c>
      <c r="DC143" s="245" t="str">
        <f t="shared" si="580"/>
        <v/>
      </c>
      <c r="DD143" s="245" t="str">
        <f t="shared" si="580"/>
        <v>0.2</v>
      </c>
      <c r="DE143" s="245" t="str">
        <f t="shared" si="580"/>
        <v/>
      </c>
      <c r="DF143" s="245" t="str">
        <f t="shared" si="580"/>
        <v/>
      </c>
      <c r="DG143" s="245" t="str">
        <f t="shared" si="580"/>
        <v/>
      </c>
      <c r="DH143" s="245" t="str">
        <f t="shared" si="580"/>
        <v/>
      </c>
      <c r="DI143" s="246" t="str">
        <f t="shared" si="580"/>
        <v/>
      </c>
      <c r="DJ143" s="244" t="str">
        <f t="shared" si="580"/>
        <v>294</v>
      </c>
      <c r="DK143" s="245" t="str">
        <f t="shared" si="580"/>
        <v>16</v>
      </c>
      <c r="DL143" s="245" t="str">
        <f t="shared" si="580"/>
        <v/>
      </c>
      <c r="DM143" s="245" t="str">
        <f t="shared" si="580"/>
        <v/>
      </c>
      <c r="DN143" s="247" t="str">
        <f t="shared" si="580"/>
        <v>0.4</v>
      </c>
      <c r="DO143" s="245" t="str">
        <f t="shared" si="580"/>
        <v/>
      </c>
      <c r="DP143" s="245" t="str">
        <f t="shared" si="580"/>
        <v/>
      </c>
      <c r="DQ143" s="245" t="str">
        <f t="shared" si="580"/>
        <v/>
      </c>
      <c r="DR143" s="245" t="str">
        <f t="shared" si="580"/>
        <v/>
      </c>
      <c r="DS143" s="246" t="str">
        <f t="shared" si="580"/>
        <v/>
      </c>
      <c r="DT143" s="248" t="str">
        <f t="shared" si="16"/>
        <v>170</v>
      </c>
      <c r="DU143" s="249" t="str">
        <f t="shared" si="17"/>
        <v>310</v>
      </c>
      <c r="DV143" s="225" t="str">
        <f>CZ143*'Ores &amp; Ingots'!$C$3+DA143*'Ores &amp; Ingots'!$C$4+DB143*'Ores &amp; Ingots'!$C$5+DC143*'Ores &amp; Ingots'!$C$6+DD143*'Ores &amp; Ingots'!$C$7+DE143*'Ores &amp; Ingots'!$C$8+DF143*'Ores &amp; Ingots'!$C$9+DG143*'Ores &amp; Ingots'!$C$10+DH143*'Ores &amp; Ingots'!$C$11+DI143*'Ores &amp; Ingots'!$C$12</f>
        <v>22</v>
      </c>
      <c r="DW143" s="225" t="str">
        <f>DJ143*'Ores &amp; Ingots'!$B$3+DK143*'Ores &amp; Ingots'!$B$4+DL143*'Ores &amp; Ingots'!$B$5+DM143*'Ores &amp; Ingots'!$B$6+DN143*'Ores &amp; Ingots'!$B$7+DO143*'Ores &amp; Ingots'!$B$8+DP143*'Ores &amp; Ingots'!$B$9+DQ143*'Ores &amp; Ingots'!$B$10+DR143*'Ores &amp; Ingots'!$B$11+DS143*'Ores &amp; Ingots'!$B$12</f>
        <v>115</v>
      </c>
      <c r="DX143" s="249" t="str">
        <f>CZ143*Refining!$G$3+DA143*Refining!$G$4+DB143*Refining!$G$5+DC143*Refining!$G$6+DD143*Refining!$G$7+DE143*Refining!$G$8+DF143*Refining!$G$9+DG143*Refining!$G$10+DH143*Refining!$G$11+DI143*Refining!$G$12</f>
        <v>36</v>
      </c>
      <c r="DY143" s="249" t="str">
        <f t="shared" si="18"/>
        <v>5,522</v>
      </c>
      <c r="DZ143" s="250" t="str">
        <f t="shared" si="19"/>
        <v>0.0055</v>
      </c>
      <c r="EA143" s="248" t="str">
        <f t="shared" si="20"/>
        <v>76</v>
      </c>
      <c r="EB143" s="251" t="str">
        <f t="shared" ref="EB143:EC143" si="581">EA143/60</f>
        <v>1.3</v>
      </c>
      <c r="EC143" s="251" t="str">
        <f t="shared" si="581"/>
        <v>0.0</v>
      </c>
      <c r="ED143" s="248" t="str">
        <f t="shared" si="22"/>
        <v>9,878</v>
      </c>
      <c r="EE143" s="251" t="str">
        <f t="shared" ref="EE143:EF143" si="582">ED143/1000</f>
        <v>9.9</v>
      </c>
      <c r="EF143" s="252" t="str">
        <f t="shared" si="582"/>
        <v>0.01</v>
      </c>
      <c r="EG143" s="223" t="str">
        <f t="shared" si="24"/>
        <v>0.0099</v>
      </c>
      <c r="EH143" s="224" t="str">
        <f t="shared" si="25"/>
        <v>0:01:16</v>
      </c>
      <c r="EI143" s="225" t="s">
        <v>12</v>
      </c>
    </row>
    <row r="144">
      <c r="A144" s="33"/>
      <c r="B144" s="226" t="s">
        <v>1014</v>
      </c>
      <c r="C144" s="227" t="s">
        <v>886</v>
      </c>
      <c r="D144" s="227">
        <v>1.0</v>
      </c>
      <c r="E144" s="227">
        <v>3.0</v>
      </c>
      <c r="F144" s="227">
        <v>1.0</v>
      </c>
      <c r="G144" s="228" t="str">
        <f t="shared" si="5"/>
        <v>46.9</v>
      </c>
      <c r="H144" s="229">
        <v>24.0</v>
      </c>
      <c r="I144" s="229">
        <v>24.0</v>
      </c>
      <c r="J144" s="229" t="str">
        <f>H144/Main!$D$9</f>
        <v>24</v>
      </c>
      <c r="K144" s="229" t="str">
        <f>I144/Main!$D$10</f>
        <v>24</v>
      </c>
      <c r="L144" s="229" t="str">
        <f t="shared" si="6"/>
        <v>1</v>
      </c>
      <c r="M144" s="229">
        <v>1.0</v>
      </c>
      <c r="N144" s="231">
        <v>10.0</v>
      </c>
      <c r="O144" s="231">
        <v>1000.0</v>
      </c>
      <c r="P144" s="230"/>
      <c r="Q144" s="231"/>
      <c r="R144" s="230"/>
      <c r="S144" s="232"/>
      <c r="T144" s="232"/>
      <c r="U144" s="230"/>
      <c r="V144" s="230"/>
      <c r="W144" s="232"/>
      <c r="X144" s="232"/>
      <c r="Y144" s="230"/>
      <c r="Z144" s="230"/>
      <c r="AA144" s="230"/>
      <c r="AB144" s="230"/>
      <c r="AC144" s="334" t="s">
        <v>920</v>
      </c>
      <c r="AD144" s="225">
        <v>350.0</v>
      </c>
      <c r="AE144" s="225">
        <v>0.0</v>
      </c>
      <c r="AF144" s="225">
        <v>40.0</v>
      </c>
      <c r="AG144" s="225">
        <v>0.0</v>
      </c>
      <c r="AH144" s="225">
        <v>40.0</v>
      </c>
      <c r="AI144" s="225">
        <v>0.0</v>
      </c>
      <c r="AJ144" s="225">
        <v>16.0</v>
      </c>
      <c r="AK144" s="309">
        <v>2.0</v>
      </c>
      <c r="AL144" s="225">
        <v>0.0</v>
      </c>
      <c r="AM144" s="225">
        <v>0.0</v>
      </c>
      <c r="AN144" s="225">
        <v>0.0</v>
      </c>
      <c r="AO144" s="225">
        <v>0.0</v>
      </c>
      <c r="AP144" s="225">
        <v>0.0</v>
      </c>
      <c r="AQ144" s="225">
        <v>0.0</v>
      </c>
      <c r="AR144" s="225">
        <v>0.0</v>
      </c>
      <c r="AS144" s="225">
        <v>0.0</v>
      </c>
      <c r="AT144" s="225">
        <v>0.0</v>
      </c>
      <c r="AU144" s="225">
        <v>0.0</v>
      </c>
      <c r="AV144" s="225">
        <v>0.0</v>
      </c>
      <c r="AW144" s="225">
        <v>0.0</v>
      </c>
      <c r="AX144" s="225">
        <v>0.0</v>
      </c>
      <c r="AY144" s="236" t="str">
        <f t="shared" ref="AY144:BS144" si="583">IF(AD144 = 0, "", AD144)</f>
        <v>350</v>
      </c>
      <c r="AZ144" s="227" t="str">
        <f t="shared" si="583"/>
        <v/>
      </c>
      <c r="BA144" s="227" t="str">
        <f t="shared" si="583"/>
        <v>40</v>
      </c>
      <c r="BB144" s="227" t="str">
        <f t="shared" si="583"/>
        <v/>
      </c>
      <c r="BC144" s="227" t="str">
        <f t="shared" si="583"/>
        <v>40</v>
      </c>
      <c r="BD144" s="227" t="str">
        <f t="shared" si="583"/>
        <v/>
      </c>
      <c r="BE144" s="227" t="str">
        <f t="shared" si="583"/>
        <v>16</v>
      </c>
      <c r="BF144" s="237" t="str">
        <f t="shared" si="583"/>
        <v>2</v>
      </c>
      <c r="BG144" s="227" t="str">
        <f t="shared" si="583"/>
        <v/>
      </c>
      <c r="BH144" s="227" t="str">
        <f t="shared" si="583"/>
        <v/>
      </c>
      <c r="BI144" s="227" t="str">
        <f t="shared" si="583"/>
        <v/>
      </c>
      <c r="BJ144" s="227" t="str">
        <f t="shared" si="583"/>
        <v/>
      </c>
      <c r="BK144" s="227" t="str">
        <f t="shared" si="583"/>
        <v/>
      </c>
      <c r="BL144" s="227" t="str">
        <f t="shared" si="583"/>
        <v/>
      </c>
      <c r="BM144" s="227" t="str">
        <f t="shared" si="583"/>
        <v/>
      </c>
      <c r="BN144" s="227" t="str">
        <f t="shared" si="583"/>
        <v/>
      </c>
      <c r="BO144" s="227" t="str">
        <f t="shared" si="583"/>
        <v/>
      </c>
      <c r="BP144" s="227" t="str">
        <f t="shared" si="583"/>
        <v/>
      </c>
      <c r="BQ144" s="227" t="str">
        <f t="shared" si="583"/>
        <v/>
      </c>
      <c r="BR144" s="227" t="str">
        <f t="shared" si="583"/>
        <v/>
      </c>
      <c r="BS144" s="238" t="str">
        <f t="shared" si="583"/>
        <v/>
      </c>
      <c r="BT144" s="239" t="str">
        <f>$AY144*Assembly!Y$4+$AZ144*Assembly!Y$5+$BA144*Assembly!Y$6+$BB144*Assembly!Y$7+$BC144*Assembly!Y$8+$BD144*Assembly!Y$9+$BE144*Assembly!Y$10+$BF144*Assembly!Y$11+$BG144*Assembly!Y$12+$BH144*Assembly!Y$13+$BI144*Assembly!Y$14+$BJ144*Assembly!Y$15+$BK144*Assembly!Y$16+$BL144*Assembly!Y$17+$BM144*Assembly!Y$18+$BN144*Assembly!Y$19+$BO144*Assembly!Y$20+$BP144*Assembly!Y$21+$BQ144*Assembly!Y$22+$BR144*Assembly!Y$23+$BS144*Assembly!Y$24</f>
        <v>7,864</v>
      </c>
      <c r="BU144" s="225" t="str">
        <f t="shared" si="8"/>
        <v>168</v>
      </c>
      <c r="BV144" s="225"/>
      <c r="BW144" s="225" t="str">
        <f>$AY144*Assembly!AC$4+$AZ144*Assembly!AC$5+$BA144*Assembly!AC$6+$BB144*Assembly!AC$7+$BC144*Assembly!AC$8+$BD144*Assembly!AC$9+$BE144*Assembly!AC$10+$BF144*Assembly!AC$11+$BG144*Assembly!AC$12+$BH144*Assembly!AC$13+$BI144*Assembly!AC$14+$BJ144*Assembly!AC$15+$BK144*Assembly!AC$16+$BL144*Assembly!AC$17+$BM144*Assembly!AC$18+$BN144*Assembly!AC$19+$BO144*Assembly!AC$20+$BP144*Assembly!AC$21+$BQ144*Assembly!AC$22+$BR144*Assembly!AC$23+$BS144*Assembly!AC$24</f>
        <v>37,442</v>
      </c>
      <c r="BX144" s="240" t="str">
        <f t="shared" si="9"/>
        <v>4.76</v>
      </c>
      <c r="BY144" s="241" t="str">
        <f t="shared" si="10"/>
        <v>799</v>
      </c>
      <c r="BZ144" s="242" t="str">
        <f t="shared" si="11"/>
        <v>223.2</v>
      </c>
      <c r="CA144" s="241" t="str">
        <f t="shared" si="12"/>
        <v>1560</v>
      </c>
      <c r="CB144" s="225" t="str">
        <f>$AY144*Assembly!X$4+$AZ144*Assembly!X$5+$BA144*Assembly!X$6+$BB144*Assembly!X$7+$BC144*Assembly!X$8+$BD144*Assembly!X$9+$BE144*Assembly!X$10+$BF144*Assembly!X$11+$BG144*Assembly!X$12+$BH144*Assembly!X$13+$BI144*Assembly!X$14+$BJ144*Assembly!X$15+$BK144*Assembly!X$16+$BL144*Assembly!X$17+$BM144*Assembly!X$18+$BN144*Assembly!X$19+$BO144*Assembly!X$20+$BP144*Assembly!X$21+$BQ144*Assembly!X$22+$BR144*Assembly!X$23+$BS144*Assembly!X$24</f>
        <v>568</v>
      </c>
      <c r="CC144" s="225" t="str">
        <f t="shared" si="13"/>
        <v>88,356</v>
      </c>
      <c r="CD144" s="223" t="str">
        <f t="shared" si="14"/>
        <v>0.0884</v>
      </c>
      <c r="CE144" s="243" t="str">
        <f>$AY144*Assembly!AB$4+$AZ144*Assembly!AB$5+$BA144*Assembly!AB$6+$BB144*Assembly!AB$7+$BC144*Assembly!AB$8+$BD144*Assembly!AB$9+$BE144*Assembly!AB$10+$BF144*Assembly!AB$11+$BG144*Assembly!AB$12+$BH144*Assembly!AB$13+$BI144*Assembly!AB$14+$BJ144*Assembly!AB$15+$BK144*Assembly!AB$16+$BL144*Assembly!AB$17+$BM144*Assembly!AB$18+$BN144*Assembly!AB$19+$BO144*Assembly!AB$20+$BP144*Assembly!AB$21+$BQ144*Assembly!AB$22+$BR144*Assembly!AB$23+$BS144*Assembly!AB$24</f>
        <v>1,340</v>
      </c>
      <c r="CF144" s="231" t="str">
        <f>$AY144*Assembly!M$4+$AZ144*Assembly!M$5+$BA144*Assembly!M$6+$BB144*Assembly!M$7+$BC144*Assembly!M$8+$BD144*Assembly!M$9+$BE144*Assembly!M$10+$BF144*Assembly!M$11+$BG144*Assembly!M$12+$BH144*Assembly!M$13+$BI144*Assembly!M$14+$BJ144*Assembly!M$15+$BK144*Assembly!M$16+$BL144*Assembly!M$17+$BM144*Assembly!M$18+$BN144*Assembly!M$19+$BO144*Assembly!M$20+$BP144*Assembly!M$21+$BQ144*Assembly!M$22+$BR144*Assembly!M$23+$BS144*Assembly!M$24</f>
        <v>8,271</v>
      </c>
      <c r="CG144" s="231" t="str">
        <f>$AY144*Assembly!N$4+$AZ144*Assembly!N$5+$BA144*Assembly!N$6+$BB144*Assembly!N$7+$BC144*Assembly!N$8+$BD144*Assembly!N$9+$BE144*Assembly!N$10+$BF144*Assembly!N$11+$BG144*Assembly!N$12+$BH144*Assembly!N$13+$BI144*Assembly!N$14+$BJ144*Assembly!N$15+$BK144*Assembly!N$16+$BL144*Assembly!N$17+$BM144*Assembly!N$18+$BN144*Assembly!N$19+$BO144*Assembly!N$20+$BP144*Assembly!N$21+$BQ144*Assembly!N$22+$BR144*Assembly!N$23+$BS144*Assembly!N$24</f>
        <v>80</v>
      </c>
      <c r="CH144" s="231" t="str">
        <f>$AY144*Assembly!O$4+$AZ144*Assembly!O$5+$BA144*Assembly!O$6+$BB144*Assembly!O$7+$BC144*Assembly!O$8+$BD144*Assembly!O$9+$BE144*Assembly!O$10+$BF144*Assembly!O$11+$BG144*Assembly!O$12+$BH144*Assembly!O$13+$BI144*Assembly!O$14+$BJ144*Assembly!O$15+$BK144*Assembly!O$16+$BL144*Assembly!O$17+$BM144*Assembly!O$18+$BN144*Assembly!O$19+$BO144*Assembly!O$20+$BP144*Assembly!O$21+$BQ144*Assembly!O$22+$BR144*Assembly!O$23+$BS144*Assembly!O$24</f>
        <v>0</v>
      </c>
      <c r="CI144" s="229" t="str">
        <f>$AY144*Assembly!P$4+$AZ144*Assembly!P$5+$BA144*Assembly!P$6+$BB144*Assembly!P$7+$BC144*Assembly!P$8+$BD144*Assembly!P$9+$BE144*Assembly!P$10+$BF144*Assembly!P$11+$BG144*Assembly!P$12+$BH144*Assembly!P$13+$BI144*Assembly!P$14+$BJ144*Assembly!P$15+$BK144*Assembly!P$16+$BL144*Assembly!P$17+$BM144*Assembly!P$18+$BN144*Assembly!P$19+$BO144*Assembly!P$20+$BP144*Assembly!P$21+$BQ144*Assembly!P$22+$BR144*Assembly!P$23+$BS144*Assembly!P$24</f>
        <v>0</v>
      </c>
      <c r="CJ144" s="229" t="str">
        <f>$AY144*Assembly!Q$4+$AZ144*Assembly!Q$5+$BA144*Assembly!Q$6+$BB144*Assembly!Q$7+$BC144*Assembly!Q$8+$BD144*Assembly!Q$9+$BE144*Assembly!Q$10+$BF144*Assembly!Q$11+$BG144*Assembly!Q$12+$BH144*Assembly!Q$13+$BI144*Assembly!Q$14+$BJ144*Assembly!Q$15+$BK144*Assembly!Q$16+$BL144*Assembly!Q$17+$BM144*Assembly!Q$18+$BN144*Assembly!Q$19+$BO144*Assembly!Q$20+$BP144*Assembly!Q$21+$BQ144*Assembly!Q$22+$BR144*Assembly!Q$23+$BS144*Assembly!Q$24</f>
        <v>0.4</v>
      </c>
      <c r="CK144" s="231" t="str">
        <f>$AY144*Assembly!R$4+$AZ144*Assembly!R$5+$BA144*Assembly!R$6+$BB144*Assembly!R$7+$BC144*Assembly!R$8+$BD144*Assembly!R$9+$BE144*Assembly!R$10+$BF144*Assembly!R$11+$BG144*Assembly!R$12+$BH144*Assembly!R$13+$BI144*Assembly!R$14+$BJ144*Assembly!R$15+$BK144*Assembly!R$16+$BL144*Assembly!R$17+$BM144*Assembly!R$18+$BN144*Assembly!R$19+$BO144*Assembly!R$20+$BP144*Assembly!R$21+$BQ144*Assembly!R$22+$BR144*Assembly!R$23+$BS144*Assembly!R$24</f>
        <v>0</v>
      </c>
      <c r="CL144" s="229" t="str">
        <f>$AY144*Assembly!S$4+$AZ144*Assembly!S$5+$BA144*Assembly!S$6+$BB144*Assembly!S$7+$BC144*Assembly!S$8+$BD144*Assembly!S$9+$BE144*Assembly!S$10+$BF144*Assembly!S$11+$BG144*Assembly!S$12+$BH144*Assembly!S$13+$BI144*Assembly!S$14+$BJ144*Assembly!S$15+$BK144*Assembly!S$16+$BL144*Assembly!S$17+$BM144*Assembly!S$18+$BN144*Assembly!S$19+$BO144*Assembly!S$20+$BP144*Assembly!S$21+$BQ144*Assembly!S$22+$BR144*Assembly!S$23+$BS144*Assembly!S$24</f>
        <v>0</v>
      </c>
      <c r="CM144" s="229" t="str">
        <f>$AY144*Assembly!T$4+$AZ144*Assembly!T$5+$BA144*Assembly!T$6+$BB144*Assembly!T$7+$BC144*Assembly!T$8+$BD144*Assembly!T$9+$BE144*Assembly!T$10+$BF144*Assembly!T$11+$BG144*Assembly!T$12+$BH144*Assembly!T$13+$BI144*Assembly!T$14+$BJ144*Assembly!T$15+$BK144*Assembly!T$16+$BL144*Assembly!T$17+$BM144*Assembly!T$18+$BN144*Assembly!T$19+$BO144*Assembly!T$20+$BP144*Assembly!T$21+$BQ144*Assembly!T$22+$BR144*Assembly!T$23+$BS144*Assembly!T$24</f>
        <v>0</v>
      </c>
      <c r="CN144" s="229" t="str">
        <f>$AY144*Assembly!U$4+$AZ144*Assembly!U$5+$BA144*Assembly!U$6+$BB144*Assembly!U$7+$BC144*Assembly!U$8+$BD144*Assembly!U$9+$BE144*Assembly!U$10+$BF144*Assembly!U$11+$BG144*Assembly!U$12+$BH144*Assembly!U$13+$BI144*Assembly!U$14+$BJ144*Assembly!U$15+$BK144*Assembly!U$16+$BL144*Assembly!U$17+$BM144*Assembly!U$18+$BN144*Assembly!U$19+$BO144*Assembly!U$20+$BP144*Assembly!U$21+$BQ144*Assembly!U$22+$BR144*Assembly!U$23+$BS144*Assembly!U$24</f>
        <v>0</v>
      </c>
      <c r="CO144" s="231" t="str">
        <f>$AY144*Assembly!V$4+$AZ144*Assembly!V$5+$BA144*Assembly!V$6+$BB144*Assembly!V$7+$BC144*Assembly!V$8+$BD144*Assembly!V$9+$BE144*Assembly!V$10+$BF144*Assembly!V$11+$BG144*Assembly!V$12+$BH144*Assembly!V$13+$BI144*Assembly!V$14+$BJ144*Assembly!V$15+$BK144*Assembly!V$16+$BL144*Assembly!V$17+$BM144*Assembly!V$18+$BN144*Assembly!V$19+$BO144*Assembly!V$20+$BP144*Assembly!V$21+$BQ144*Assembly!V$22+$BR144*Assembly!V$23+$BS144*Assembly!V$24</f>
        <v>0</v>
      </c>
      <c r="CP144" s="231" t="str">
        <f>CF144*Refining!$F$3</f>
        <v>14,770</v>
      </c>
      <c r="CQ144" s="231" t="str">
        <f>CG144*Refining!$F$4</f>
        <v>250</v>
      </c>
      <c r="CR144" s="231" t="str">
        <f>CH144*Refining!$F$5</f>
        <v>0</v>
      </c>
      <c r="CS144" s="231" t="str">
        <f>CI144*Refining!$F$6</f>
        <v>0</v>
      </c>
      <c r="CT144" s="231" t="str">
        <f>CJ144*Refining!$F$7</f>
        <v>1</v>
      </c>
      <c r="CU144" s="231" t="str">
        <f>CK144*Refining!$F$8</f>
        <v>0</v>
      </c>
      <c r="CV144" s="231" t="str">
        <f>CL144*Refining!$F$9</f>
        <v>0</v>
      </c>
      <c r="CW144" s="231" t="str">
        <f>CM144*Refining!$F$10</f>
        <v>0</v>
      </c>
      <c r="CX144" s="231" t="str">
        <f>CN144*Refining!$F$11</f>
        <v>0</v>
      </c>
      <c r="CY144" s="231" t="str">
        <f>CO144*Refining!$F$12</f>
        <v>0</v>
      </c>
      <c r="CZ144" s="244" t="str">
        <f t="shared" ref="CZ144:DS144" si="584">IF(CF144 = 0, "", CF144)</f>
        <v>8,271</v>
      </c>
      <c r="DA144" s="245" t="str">
        <f t="shared" si="584"/>
        <v>80</v>
      </c>
      <c r="DB144" s="245" t="str">
        <f t="shared" si="584"/>
        <v/>
      </c>
      <c r="DC144" s="245" t="str">
        <f t="shared" si="584"/>
        <v/>
      </c>
      <c r="DD144" s="245" t="str">
        <f t="shared" si="584"/>
        <v>0.4</v>
      </c>
      <c r="DE144" s="245" t="str">
        <f t="shared" si="584"/>
        <v/>
      </c>
      <c r="DF144" s="245" t="str">
        <f t="shared" si="584"/>
        <v/>
      </c>
      <c r="DG144" s="245" t="str">
        <f t="shared" si="584"/>
        <v/>
      </c>
      <c r="DH144" s="245" t="str">
        <f t="shared" si="584"/>
        <v/>
      </c>
      <c r="DI144" s="246" t="str">
        <f t="shared" si="584"/>
        <v/>
      </c>
      <c r="DJ144" s="244" t="str">
        <f t="shared" si="584"/>
        <v>14,770</v>
      </c>
      <c r="DK144" s="245" t="str">
        <f t="shared" si="584"/>
        <v>250</v>
      </c>
      <c r="DL144" s="245" t="str">
        <f t="shared" si="584"/>
        <v/>
      </c>
      <c r="DM144" s="245" t="str">
        <f t="shared" si="584"/>
        <v/>
      </c>
      <c r="DN144" s="247" t="str">
        <f t="shared" si="584"/>
        <v>0.7</v>
      </c>
      <c r="DO144" s="245" t="str">
        <f t="shared" si="584"/>
        <v/>
      </c>
      <c r="DP144" s="245" t="str">
        <f t="shared" si="584"/>
        <v/>
      </c>
      <c r="DQ144" s="245" t="str">
        <f t="shared" si="584"/>
        <v/>
      </c>
      <c r="DR144" s="245" t="str">
        <f t="shared" si="584"/>
        <v/>
      </c>
      <c r="DS144" s="246" t="str">
        <f t="shared" si="584"/>
        <v/>
      </c>
      <c r="DT144" s="248" t="str">
        <f t="shared" si="16"/>
        <v>8,351</v>
      </c>
      <c r="DU144" s="249" t="str">
        <f t="shared" si="17"/>
        <v>15,020</v>
      </c>
      <c r="DV144" s="225" t="str">
        <f>CZ144*'Ores &amp; Ingots'!$C$3+DA144*'Ores &amp; Ingots'!$C$4+DB144*'Ores &amp; Ingots'!$C$5+DC144*'Ores &amp; Ingots'!$C$6+DD144*'Ores &amp; Ingots'!$C$7+DE144*'Ores &amp; Ingots'!$C$8+DF144*'Ores &amp; Ingots'!$C$9+DG144*'Ores &amp; Ingots'!$C$10+DH144*'Ores &amp; Ingots'!$C$11+DI144*'Ores &amp; Ingots'!$C$12</f>
        <v>1,060</v>
      </c>
      <c r="DW144" s="225" t="str">
        <f>DJ144*'Ores &amp; Ingots'!$B$3+DK144*'Ores &amp; Ingots'!$B$4+DL144*'Ores &amp; Ingots'!$B$5+DM144*'Ores &amp; Ingots'!$B$6+DN144*'Ores &amp; Ingots'!$B$7+DO144*'Ores &amp; Ingots'!$B$8+DP144*'Ores &amp; Ingots'!$B$9+DQ144*'Ores &amp; Ingots'!$B$10+DR144*'Ores &amp; Ingots'!$B$11+DS144*'Ores &amp; Ingots'!$B$12</f>
        <v>5,558</v>
      </c>
      <c r="DX144" s="249" t="str">
        <f>CZ144*Refining!$G$3+DA144*Refining!$G$4+DB144*Refining!$G$5+DC144*Refining!$G$6+DD144*Refining!$G$7+DE144*Refining!$G$8+DF144*Refining!$G$9+DG144*Refining!$G$10+DH144*Refining!$G$11+DI144*Refining!$G$12</f>
        <v>953</v>
      </c>
      <c r="DY144" s="249" t="str">
        <f t="shared" si="18"/>
        <v>148,246</v>
      </c>
      <c r="DZ144" s="250" t="str">
        <f t="shared" si="19"/>
        <v>0.1482</v>
      </c>
      <c r="EA144" s="248" t="str">
        <f t="shared" si="20"/>
        <v>1,545</v>
      </c>
      <c r="EB144" s="251" t="str">
        <f t="shared" ref="EB144:EC144" si="585">EA144/60</f>
        <v>25.8</v>
      </c>
      <c r="EC144" s="251" t="str">
        <f t="shared" si="585"/>
        <v>0.4</v>
      </c>
      <c r="ED144" s="248" t="str">
        <f t="shared" si="22"/>
        <v>236,601</v>
      </c>
      <c r="EE144" s="251" t="str">
        <f t="shared" ref="EE144:EF144" si="586">ED144/1000</f>
        <v>236.6</v>
      </c>
      <c r="EF144" s="252" t="str">
        <f t="shared" si="586"/>
        <v>0.24</v>
      </c>
      <c r="EG144" s="223" t="str">
        <f t="shared" si="24"/>
        <v>0.2366</v>
      </c>
      <c r="EH144" s="224" t="str">
        <f t="shared" si="25"/>
        <v>0:25:45</v>
      </c>
      <c r="EI144" s="225">
        <v>562.0</v>
      </c>
    </row>
    <row r="145">
      <c r="A145" s="33"/>
      <c r="B145" s="226" t="s">
        <v>1015</v>
      </c>
      <c r="C145" s="227" t="s">
        <v>886</v>
      </c>
      <c r="D145" s="227">
        <v>2.0</v>
      </c>
      <c r="E145" s="227">
        <v>1.0</v>
      </c>
      <c r="F145" s="227">
        <v>2.0</v>
      </c>
      <c r="G145" s="253" t="str">
        <f t="shared" si="5"/>
        <v>62.5</v>
      </c>
      <c r="H145" s="254">
        <v>50.0</v>
      </c>
      <c r="I145" s="254">
        <v>50.0</v>
      </c>
      <c r="J145" s="254" t="str">
        <f>H145/Main!$D$9</f>
        <v>50</v>
      </c>
      <c r="K145" s="254" t="str">
        <f>I145/Main!$D$10</f>
        <v>50</v>
      </c>
      <c r="L145" s="254" t="str">
        <f t="shared" si="6"/>
        <v>1</v>
      </c>
      <c r="M145" s="254">
        <v>1.0</v>
      </c>
      <c r="N145" s="256"/>
      <c r="O145" s="256">
        <v>2000.0</v>
      </c>
      <c r="P145" s="255"/>
      <c r="Q145" s="256"/>
      <c r="R145" s="255"/>
      <c r="S145" s="257"/>
      <c r="T145" s="257"/>
      <c r="U145" s="255"/>
      <c r="V145" s="255"/>
      <c r="W145" s="257"/>
      <c r="X145" s="257"/>
      <c r="Y145" s="255"/>
      <c r="Z145" s="255"/>
      <c r="AA145" s="255"/>
      <c r="AB145" s="255"/>
      <c r="AC145" s="335" t="s">
        <v>913</v>
      </c>
      <c r="AD145" s="225">
        <v>0.0</v>
      </c>
      <c r="AE145" s="225">
        <v>240.0</v>
      </c>
      <c r="AF145" s="225">
        <v>20.0</v>
      </c>
      <c r="AG145" s="225">
        <v>5.0</v>
      </c>
      <c r="AH145" s="225">
        <v>80.0</v>
      </c>
      <c r="AI145" s="225">
        <v>0.0</v>
      </c>
      <c r="AJ145" s="225">
        <v>0.0</v>
      </c>
      <c r="AK145" s="225">
        <v>10.0</v>
      </c>
      <c r="AL145" s="225">
        <v>10.0</v>
      </c>
      <c r="AM145" s="225">
        <v>0.0</v>
      </c>
      <c r="AN145" s="225">
        <v>0.0</v>
      </c>
      <c r="AO145" s="225">
        <v>60.0</v>
      </c>
      <c r="AP145" s="225">
        <v>0.0</v>
      </c>
      <c r="AQ145" s="225">
        <v>0.0</v>
      </c>
      <c r="AR145" s="225">
        <v>0.0</v>
      </c>
      <c r="AS145" s="225">
        <v>0.0</v>
      </c>
      <c r="AT145" s="225">
        <v>0.0</v>
      </c>
      <c r="AU145" s="225">
        <v>0.0</v>
      </c>
      <c r="AV145" s="309">
        <v>15.0</v>
      </c>
      <c r="AW145" s="225">
        <v>0.0</v>
      </c>
      <c r="AX145" s="225">
        <v>0.0</v>
      </c>
      <c r="AY145" s="236" t="str">
        <f t="shared" ref="AY145:BS145" si="587">IF(AD145 = 0, "", AD145)</f>
        <v/>
      </c>
      <c r="AZ145" s="227" t="str">
        <f t="shared" si="587"/>
        <v>240</v>
      </c>
      <c r="BA145" s="227" t="str">
        <f t="shared" si="587"/>
        <v>20</v>
      </c>
      <c r="BB145" s="227" t="str">
        <f t="shared" si="587"/>
        <v>5</v>
      </c>
      <c r="BC145" s="227" t="str">
        <f t="shared" si="587"/>
        <v>80</v>
      </c>
      <c r="BD145" s="227" t="str">
        <f t="shared" si="587"/>
        <v/>
      </c>
      <c r="BE145" s="227" t="str">
        <f t="shared" si="587"/>
        <v/>
      </c>
      <c r="BF145" s="227" t="str">
        <f t="shared" si="587"/>
        <v>10</v>
      </c>
      <c r="BG145" s="227" t="str">
        <f t="shared" si="587"/>
        <v>10</v>
      </c>
      <c r="BH145" s="227" t="str">
        <f t="shared" si="587"/>
        <v/>
      </c>
      <c r="BI145" s="227" t="str">
        <f t="shared" si="587"/>
        <v/>
      </c>
      <c r="BJ145" s="227" t="str">
        <f t="shared" si="587"/>
        <v>60</v>
      </c>
      <c r="BK145" s="227" t="str">
        <f t="shared" si="587"/>
        <v/>
      </c>
      <c r="BL145" s="227" t="str">
        <f t="shared" si="587"/>
        <v/>
      </c>
      <c r="BM145" s="227" t="str">
        <f t="shared" si="587"/>
        <v/>
      </c>
      <c r="BN145" s="227" t="str">
        <f t="shared" si="587"/>
        <v/>
      </c>
      <c r="BO145" s="227" t="str">
        <f t="shared" si="587"/>
        <v/>
      </c>
      <c r="BP145" s="227" t="str">
        <f t="shared" si="587"/>
        <v/>
      </c>
      <c r="BQ145" s="237" t="str">
        <f t="shared" si="587"/>
        <v>15</v>
      </c>
      <c r="BR145" s="227" t="str">
        <f t="shared" si="587"/>
        <v/>
      </c>
      <c r="BS145" s="238" t="str">
        <f t="shared" si="587"/>
        <v/>
      </c>
      <c r="BT145" s="239" t="str">
        <f>$AY145*Assembly!Y$4+$AZ145*Assembly!Y$5+$BA145*Assembly!Y$6+$BB145*Assembly!Y$7+$BC145*Assembly!Y$8+$BD145*Assembly!Y$9+$BE145*Assembly!Y$10+$BF145*Assembly!Y$11+$BG145*Assembly!Y$12+$BH145*Assembly!Y$13+$BI145*Assembly!Y$14+$BJ145*Assembly!Y$15+$BK145*Assembly!Y$16+$BL145*Assembly!Y$17+$BM145*Assembly!Y$18+$BN145*Assembly!Y$19+$BO145*Assembly!Y$20+$BP145*Assembly!Y$21+$BQ145*Assembly!Y$22+$BR145*Assembly!Y$23+$BS145*Assembly!Y$24</f>
        <v>4,257</v>
      </c>
      <c r="BU145" s="225" t="str">
        <f t="shared" si="8"/>
        <v>68</v>
      </c>
      <c r="BV145" s="225"/>
      <c r="BW145" s="225" t="str">
        <f>$AY145*Assembly!AC$4+$AZ145*Assembly!AC$5+$BA145*Assembly!AC$6+$BB145*Assembly!AC$7+$BC145*Assembly!AC$8+$BD145*Assembly!AC$9+$BE145*Assembly!AC$10+$BF145*Assembly!AC$11+$BG145*Assembly!AC$12+$BH145*Assembly!AC$13+$BI145*Assembly!AC$14+$BJ145*Assembly!AC$15+$BK145*Assembly!AC$16+$BL145*Assembly!AC$17+$BM145*Assembly!AC$18+$BN145*Assembly!AC$19+$BO145*Assembly!AC$20+$BP145*Assembly!AC$21+$BQ145*Assembly!AC$22+$BR145*Assembly!AC$23+$BS145*Assembly!AC$24</f>
        <v>9,510</v>
      </c>
      <c r="BX145" s="240" t="str">
        <f t="shared" si="9"/>
        <v>2.23</v>
      </c>
      <c r="BY145" s="241" t="str">
        <f t="shared" si="10"/>
        <v>152</v>
      </c>
      <c r="BZ145" s="242" t="str">
        <f t="shared" si="11"/>
        <v>139.6</v>
      </c>
      <c r="CA145" s="241" t="str">
        <f t="shared" si="12"/>
        <v>190</v>
      </c>
      <c r="CB145" s="225" t="str">
        <f>$AY145*Assembly!X$4+$AZ145*Assembly!X$5+$BA145*Assembly!X$6+$BB145*Assembly!X$7+$BC145*Assembly!X$8+$BD145*Assembly!X$9+$BE145*Assembly!X$10+$BF145*Assembly!X$11+$BG145*Assembly!X$12+$BH145*Assembly!X$13+$BI145*Assembly!X$14+$BJ145*Assembly!X$15+$BK145*Assembly!X$16+$BL145*Assembly!X$17+$BM145*Assembly!X$18+$BN145*Assembly!X$19+$BO145*Assembly!X$20+$BP145*Assembly!X$21+$BQ145*Assembly!X$22+$BR145*Assembly!X$23+$BS145*Assembly!X$24</f>
        <v>740</v>
      </c>
      <c r="CC145" s="225" t="str">
        <f t="shared" si="13"/>
        <v>115,111</v>
      </c>
      <c r="CD145" s="223" t="str">
        <f t="shared" si="14"/>
        <v>0.1151</v>
      </c>
      <c r="CE145" s="243" t="str">
        <f>$AY145*Assembly!AB$4+$AZ145*Assembly!AB$5+$BA145*Assembly!AB$6+$BB145*Assembly!AB$7+$BC145*Assembly!AB$8+$BD145*Assembly!AB$9+$BE145*Assembly!AB$10+$BF145*Assembly!AB$11+$BG145*Assembly!AB$12+$BH145*Assembly!AB$13+$BI145*Assembly!AB$14+$BJ145*Assembly!AB$15+$BK145*Assembly!AB$16+$BL145*Assembly!AB$17+$BM145*Assembly!AB$18+$BN145*Assembly!AB$19+$BO145*Assembly!AB$20+$BP145*Assembly!AB$21+$BQ145*Assembly!AB$22+$BR145*Assembly!AB$23+$BS145*Assembly!AB$24</f>
        <v>4,960</v>
      </c>
      <c r="CF145" s="256" t="str">
        <f>$AY145*Assembly!M$4+$AZ145*Assembly!M$5+$BA145*Assembly!M$6+$BB145*Assembly!M$7+$BC145*Assembly!M$8+$BD145*Assembly!M$9+$BE145*Assembly!M$10+$BF145*Assembly!M$11+$BG145*Assembly!M$12+$BH145*Assembly!M$13+$BI145*Assembly!M$14+$BJ145*Assembly!M$15+$BK145*Assembly!M$16+$BL145*Assembly!M$17+$BM145*Assembly!M$18+$BN145*Assembly!M$19+$BO145*Assembly!M$20+$BP145*Assembly!M$21+$BQ145*Assembly!M$22+$BR145*Assembly!M$23+$BS145*Assembly!M$24</f>
        <v>3,525</v>
      </c>
      <c r="CG145" s="256" t="str">
        <f>$AY145*Assembly!N$4+$AZ145*Assembly!N$5+$BA145*Assembly!N$6+$BB145*Assembly!N$7+$BC145*Assembly!N$8+$BD145*Assembly!N$9+$BE145*Assembly!N$10+$BF145*Assembly!N$11+$BG145*Assembly!N$12+$BH145*Assembly!N$13+$BI145*Assembly!N$14+$BJ145*Assembly!N$15+$BK145*Assembly!N$16+$BL145*Assembly!N$17+$BM145*Assembly!N$18+$BN145*Assembly!N$19+$BO145*Assembly!N$20+$BP145*Assembly!N$21+$BQ145*Assembly!N$22+$BR145*Assembly!N$23+$BS145*Assembly!N$24</f>
        <v>1,350</v>
      </c>
      <c r="CH145" s="256" t="str">
        <f>$AY145*Assembly!O$4+$AZ145*Assembly!O$5+$BA145*Assembly!O$6+$BB145*Assembly!O$7+$BC145*Assembly!O$8+$BD145*Assembly!O$9+$BE145*Assembly!O$10+$BF145*Assembly!O$11+$BG145*Assembly!O$12+$BH145*Assembly!O$13+$BI145*Assembly!O$14+$BJ145*Assembly!O$15+$BK145*Assembly!O$16+$BL145*Assembly!O$17+$BM145*Assembly!O$18+$BN145*Assembly!O$19+$BO145*Assembly!O$20+$BP145*Assembly!O$21+$BQ145*Assembly!O$22+$BR145*Assembly!O$23+$BS145*Assembly!O$24</f>
        <v>180</v>
      </c>
      <c r="CI145" s="254" t="str">
        <f>$AY145*Assembly!P$4+$AZ145*Assembly!P$5+$BA145*Assembly!P$6+$BB145*Assembly!P$7+$BC145*Assembly!P$8+$BD145*Assembly!P$9+$BE145*Assembly!P$10+$BF145*Assembly!P$11+$BG145*Assembly!P$12+$BH145*Assembly!P$13+$BI145*Assembly!P$14+$BJ145*Assembly!P$15+$BK145*Assembly!P$16+$BL145*Assembly!P$17+$BM145*Assembly!P$18+$BN145*Assembly!P$19+$BO145*Assembly!P$20+$BP145*Assembly!P$21+$BQ145*Assembly!P$22+$BR145*Assembly!P$23+$BS145*Assembly!P$24</f>
        <v>0</v>
      </c>
      <c r="CJ145" s="254" t="str">
        <f>$AY145*Assembly!Q$4+$AZ145*Assembly!Q$5+$BA145*Assembly!Q$6+$BB145*Assembly!Q$7+$BC145*Assembly!Q$8+$BD145*Assembly!Q$9+$BE145*Assembly!Q$10+$BF145*Assembly!Q$11+$BG145*Assembly!Q$12+$BH145*Assembly!Q$13+$BI145*Assembly!Q$14+$BJ145*Assembly!Q$15+$BK145*Assembly!Q$16+$BL145*Assembly!Q$17+$BM145*Assembly!Q$18+$BN145*Assembly!Q$19+$BO145*Assembly!Q$20+$BP145*Assembly!Q$21+$BQ145*Assembly!Q$22+$BR145*Assembly!Q$23+$BS145*Assembly!Q$24</f>
        <v>52</v>
      </c>
      <c r="CK145" s="256" t="str">
        <f>$AY145*Assembly!R$4+$AZ145*Assembly!R$5+$BA145*Assembly!R$6+$BB145*Assembly!R$7+$BC145*Assembly!R$8+$BD145*Assembly!R$9+$BE145*Assembly!R$10+$BF145*Assembly!R$11+$BG145*Assembly!R$12+$BH145*Assembly!R$13+$BI145*Assembly!R$14+$BJ145*Assembly!R$15+$BK145*Assembly!R$16+$BL145*Assembly!R$17+$BM145*Assembly!R$18+$BN145*Assembly!R$19+$BO145*Assembly!R$20+$BP145*Assembly!R$21+$BQ145*Assembly!R$22+$BR145*Assembly!R$23+$BS145*Assembly!R$24</f>
        <v>300</v>
      </c>
      <c r="CL145" s="254" t="str">
        <f>$AY145*Assembly!S$4+$AZ145*Assembly!S$5+$BA145*Assembly!S$6+$BB145*Assembly!S$7+$BC145*Assembly!S$8+$BD145*Assembly!S$9+$BE145*Assembly!S$10+$BF145*Assembly!S$11+$BG145*Assembly!S$12+$BH145*Assembly!S$13+$BI145*Assembly!S$14+$BJ145*Assembly!S$15+$BK145*Assembly!S$16+$BL145*Assembly!S$17+$BM145*Assembly!S$18+$BN145*Assembly!S$19+$BO145*Assembly!S$20+$BP145*Assembly!S$21+$BQ145*Assembly!S$22+$BR145*Assembly!S$23+$BS145*Assembly!S$24</f>
        <v>0</v>
      </c>
      <c r="CM145" s="254" t="str">
        <f>$AY145*Assembly!T$4+$AZ145*Assembly!T$5+$BA145*Assembly!T$6+$BB145*Assembly!T$7+$BC145*Assembly!T$8+$BD145*Assembly!T$9+$BE145*Assembly!T$10+$BF145*Assembly!T$11+$BG145*Assembly!T$12+$BH145*Assembly!T$13+$BI145*Assembly!T$14+$BJ145*Assembly!T$15+$BK145*Assembly!T$16+$BL145*Assembly!T$17+$BM145*Assembly!T$18+$BN145*Assembly!T$19+$BO145*Assembly!T$20+$BP145*Assembly!T$21+$BQ145*Assembly!T$22+$BR145*Assembly!T$23+$BS145*Assembly!T$24</f>
        <v>0</v>
      </c>
      <c r="CN145" s="254" t="str">
        <f>$AY145*Assembly!U$4+$AZ145*Assembly!U$5+$BA145*Assembly!U$6+$BB145*Assembly!U$7+$BC145*Assembly!U$8+$BD145*Assembly!U$9+$BE145*Assembly!U$10+$BF145*Assembly!U$11+$BG145*Assembly!U$12+$BH145*Assembly!U$13+$BI145*Assembly!U$14+$BJ145*Assembly!U$15+$BK145*Assembly!U$16+$BL145*Assembly!U$17+$BM145*Assembly!U$18+$BN145*Assembly!U$19+$BO145*Assembly!U$20+$BP145*Assembly!U$21+$BQ145*Assembly!U$22+$BR145*Assembly!U$23+$BS145*Assembly!U$24</f>
        <v>0</v>
      </c>
      <c r="CO145" s="256" t="str">
        <f>$AY145*Assembly!V$4+$AZ145*Assembly!V$5+$BA145*Assembly!V$6+$BB145*Assembly!V$7+$BC145*Assembly!V$8+$BD145*Assembly!V$9+$BE145*Assembly!V$10+$BF145*Assembly!V$11+$BG145*Assembly!V$12+$BH145*Assembly!V$13+$BI145*Assembly!V$14+$BJ145*Assembly!V$15+$BK145*Assembly!V$16+$BL145*Assembly!V$17+$BM145*Assembly!V$18+$BN145*Assembly!V$19+$BO145*Assembly!V$20+$BP145*Assembly!V$21+$BQ145*Assembly!V$22+$BR145*Assembly!V$23+$BS145*Assembly!V$24</f>
        <v>0</v>
      </c>
      <c r="CP145" s="256" t="str">
        <f>CF145*Refining!$F$3</f>
        <v>6,295</v>
      </c>
      <c r="CQ145" s="256" t="str">
        <f>CG145*Refining!$F$4</f>
        <v>4,219</v>
      </c>
      <c r="CR145" s="256" t="str">
        <f>CH145*Refining!$F$5</f>
        <v>750</v>
      </c>
      <c r="CS145" s="256" t="str">
        <f>CI145*Refining!$F$6</f>
        <v>0</v>
      </c>
      <c r="CT145" s="256" t="str">
        <f>CJ145*Refining!$F$7</f>
        <v>93</v>
      </c>
      <c r="CU145" s="256" t="str">
        <f>CK145*Refining!$F$8</f>
        <v>3,750</v>
      </c>
      <c r="CV145" s="256" t="str">
        <f>CL145*Refining!$F$9</f>
        <v>0</v>
      </c>
      <c r="CW145" s="256" t="str">
        <f>CM145*Refining!$F$10</f>
        <v>0</v>
      </c>
      <c r="CX145" s="256" t="str">
        <f>CN145*Refining!$F$11</f>
        <v>0</v>
      </c>
      <c r="CY145" s="256" t="str">
        <f>CO145*Refining!$F$12</f>
        <v>0</v>
      </c>
      <c r="CZ145" s="244" t="str">
        <f t="shared" ref="CZ145:DS145" si="588">IF(CF145 = 0, "", CF145)</f>
        <v>3,525</v>
      </c>
      <c r="DA145" s="245" t="str">
        <f t="shared" si="588"/>
        <v>1,350</v>
      </c>
      <c r="DB145" s="245" t="str">
        <f t="shared" si="588"/>
        <v>180</v>
      </c>
      <c r="DC145" s="245" t="str">
        <f t="shared" si="588"/>
        <v/>
      </c>
      <c r="DD145" s="245" t="str">
        <f t="shared" si="588"/>
        <v>52</v>
      </c>
      <c r="DE145" s="245" t="str">
        <f t="shared" si="588"/>
        <v>300</v>
      </c>
      <c r="DF145" s="245" t="str">
        <f t="shared" si="588"/>
        <v/>
      </c>
      <c r="DG145" s="245" t="str">
        <f t="shared" si="588"/>
        <v/>
      </c>
      <c r="DH145" s="245" t="str">
        <f t="shared" si="588"/>
        <v/>
      </c>
      <c r="DI145" s="246" t="str">
        <f t="shared" si="588"/>
        <v/>
      </c>
      <c r="DJ145" s="244" t="str">
        <f t="shared" si="588"/>
        <v>6,295</v>
      </c>
      <c r="DK145" s="245" t="str">
        <f t="shared" si="588"/>
        <v>4,219</v>
      </c>
      <c r="DL145" s="245" t="str">
        <f t="shared" si="588"/>
        <v>750</v>
      </c>
      <c r="DM145" s="245" t="str">
        <f t="shared" si="588"/>
        <v/>
      </c>
      <c r="DN145" s="259" t="str">
        <f t="shared" si="588"/>
        <v>93</v>
      </c>
      <c r="DO145" s="245" t="str">
        <f t="shared" si="588"/>
        <v>3,750</v>
      </c>
      <c r="DP145" s="245" t="str">
        <f t="shared" si="588"/>
        <v/>
      </c>
      <c r="DQ145" s="245" t="str">
        <f t="shared" si="588"/>
        <v/>
      </c>
      <c r="DR145" s="245" t="str">
        <f t="shared" si="588"/>
        <v/>
      </c>
      <c r="DS145" s="246" t="str">
        <f t="shared" si="588"/>
        <v/>
      </c>
      <c r="DT145" s="248" t="str">
        <f t="shared" si="16"/>
        <v>5,407</v>
      </c>
      <c r="DU145" s="249" t="str">
        <f t="shared" si="17"/>
        <v>15,106</v>
      </c>
      <c r="DV145" s="225" t="str">
        <f>CZ145*'Ores &amp; Ingots'!$C$3+DA145*'Ores &amp; Ingots'!$C$4+DB145*'Ores &amp; Ingots'!$C$5+DC145*'Ores &amp; Ingots'!$C$6+DD145*'Ores &amp; Ingots'!$C$7+DE145*'Ores &amp; Ingots'!$C$8+DF145*'Ores &amp; Ingots'!$C$9+DG145*'Ores &amp; Ingots'!$C$10+DH145*'Ores &amp; Ingots'!$C$11+DI145*'Ores &amp; Ingots'!$C$12</f>
        <v>670</v>
      </c>
      <c r="DW145" s="225" t="str">
        <f>DJ145*'Ores &amp; Ingots'!$B$3+DK145*'Ores &amp; Ingots'!$B$4+DL145*'Ores &amp; Ingots'!$B$5+DM145*'Ores &amp; Ingots'!$B$6+DN145*'Ores &amp; Ingots'!$B$7+DO145*'Ores &amp; Ingots'!$B$8+DP145*'Ores &amp; Ingots'!$B$9+DQ145*'Ores &amp; Ingots'!$B$10+DR145*'Ores &amp; Ingots'!$B$11+DS145*'Ores &amp; Ingots'!$B$12</f>
        <v>5,589</v>
      </c>
      <c r="DX145" s="249" t="str">
        <f>CZ145*Refining!$G$3+DA145*Refining!$G$4+DB145*Refining!$G$5+DC145*Refining!$G$6+DD145*Refining!$G$7+DE145*Refining!$G$8+DF145*Refining!$G$9+DG145*Refining!$G$10+DH145*Refining!$G$11+DI145*Refining!$G$12</f>
        <v>11,968</v>
      </c>
      <c r="DY145" s="249" t="str">
        <f t="shared" si="18"/>
        <v>1,861,635</v>
      </c>
      <c r="DZ145" s="250" t="str">
        <f t="shared" si="19"/>
        <v>1.8616</v>
      </c>
      <c r="EA145" s="248" t="str">
        <f t="shared" si="20"/>
        <v>12,758</v>
      </c>
      <c r="EB145" s="251" t="str">
        <f t="shared" ref="EB145:EC145" si="589">EA145/60</f>
        <v>212.6</v>
      </c>
      <c r="EC145" s="251" t="str">
        <f t="shared" si="589"/>
        <v>3.5</v>
      </c>
      <c r="ED145" s="248" t="str">
        <f t="shared" si="22"/>
        <v>1,976,746</v>
      </c>
      <c r="EE145" s="251" t="str">
        <f t="shared" ref="EE145:EF145" si="590">ED145/1000</f>
        <v>1,976.7</v>
      </c>
      <c r="EF145" s="252" t="str">
        <f t="shared" si="590"/>
        <v>1.98</v>
      </c>
      <c r="EG145" s="223" t="str">
        <f t="shared" si="24"/>
        <v>1.9767</v>
      </c>
      <c r="EH145" s="224" t="str">
        <f t="shared" si="25"/>
        <v>3:32:38</v>
      </c>
      <c r="EI145" s="225">
        <v>2174.0</v>
      </c>
    </row>
    <row r="146">
      <c r="A146" s="33"/>
      <c r="B146" s="226" t="s">
        <v>1016</v>
      </c>
      <c r="C146" s="227" t="s">
        <v>886</v>
      </c>
      <c r="D146" s="227">
        <v>1.0</v>
      </c>
      <c r="E146" s="227">
        <v>1.0</v>
      </c>
      <c r="F146" s="227">
        <v>1.0</v>
      </c>
      <c r="G146" s="228" t="str">
        <f t="shared" si="5"/>
        <v>15.6</v>
      </c>
      <c r="H146" s="229">
        <v>50.0</v>
      </c>
      <c r="I146" s="229">
        <v>50.0</v>
      </c>
      <c r="J146" s="229" t="str">
        <f>H146/Main!$D$9</f>
        <v>50</v>
      </c>
      <c r="K146" s="229" t="str">
        <f>I146/Main!$D$10</f>
        <v>50</v>
      </c>
      <c r="L146" s="229" t="str">
        <f t="shared" si="6"/>
        <v>1</v>
      </c>
      <c r="M146" s="229">
        <v>1.0</v>
      </c>
      <c r="N146" s="230"/>
      <c r="O146" s="231">
        <v>567130.0</v>
      </c>
      <c r="P146" s="230"/>
      <c r="Q146" s="231"/>
      <c r="R146" s="230"/>
      <c r="S146" s="232"/>
      <c r="T146" s="232"/>
      <c r="U146" s="230"/>
      <c r="V146" s="230"/>
      <c r="W146" s="229">
        <v>150.0</v>
      </c>
      <c r="X146" s="232"/>
      <c r="Y146" s="230"/>
      <c r="Z146" s="230"/>
      <c r="AA146" s="230"/>
      <c r="AB146" s="230"/>
      <c r="AC146" s="334" t="s">
        <v>913</v>
      </c>
      <c r="AD146" s="225">
        <v>150.0</v>
      </c>
      <c r="AE146" s="225">
        <v>0.0</v>
      </c>
      <c r="AF146" s="225">
        <v>0.0</v>
      </c>
      <c r="AG146" s="225">
        <v>4.0</v>
      </c>
      <c r="AH146" s="225">
        <v>60.0</v>
      </c>
      <c r="AI146" s="225">
        <v>0.0</v>
      </c>
      <c r="AJ146" s="225">
        <v>6.0</v>
      </c>
      <c r="AK146" s="309">
        <v>40.0</v>
      </c>
      <c r="AL146" s="225">
        <v>0.0</v>
      </c>
      <c r="AM146" s="225">
        <v>0.0</v>
      </c>
      <c r="AN146" s="225">
        <v>0.0</v>
      </c>
      <c r="AO146" s="225">
        <v>0.0</v>
      </c>
      <c r="AP146" s="225">
        <v>0.0</v>
      </c>
      <c r="AQ146" s="225">
        <v>0.0</v>
      </c>
      <c r="AR146" s="225">
        <v>0.0</v>
      </c>
      <c r="AS146" s="225">
        <v>0.0</v>
      </c>
      <c r="AT146" s="225">
        <v>6.0</v>
      </c>
      <c r="AU146" s="225">
        <v>0.0</v>
      </c>
      <c r="AV146" s="225">
        <v>0.0</v>
      </c>
      <c r="AW146" s="225">
        <v>0.0</v>
      </c>
      <c r="AX146" s="225">
        <v>0.0</v>
      </c>
      <c r="AY146" s="236" t="str">
        <f t="shared" ref="AY146:BS146" si="591">IF(AD146 = 0, "", AD146)</f>
        <v>150</v>
      </c>
      <c r="AZ146" s="227" t="str">
        <f t="shared" si="591"/>
        <v/>
      </c>
      <c r="BA146" s="227" t="str">
        <f t="shared" si="591"/>
        <v/>
      </c>
      <c r="BB146" s="227" t="str">
        <f t="shared" si="591"/>
        <v>4</v>
      </c>
      <c r="BC146" s="227" t="str">
        <f t="shared" si="591"/>
        <v>60</v>
      </c>
      <c r="BD146" s="227" t="str">
        <f t="shared" si="591"/>
        <v/>
      </c>
      <c r="BE146" s="227" t="str">
        <f t="shared" si="591"/>
        <v>6</v>
      </c>
      <c r="BF146" s="237" t="str">
        <f t="shared" si="591"/>
        <v>40</v>
      </c>
      <c r="BG146" s="227" t="str">
        <f t="shared" si="591"/>
        <v/>
      </c>
      <c r="BH146" s="227" t="str">
        <f t="shared" si="591"/>
        <v/>
      </c>
      <c r="BI146" s="227" t="str">
        <f t="shared" si="591"/>
        <v/>
      </c>
      <c r="BJ146" s="227" t="str">
        <f t="shared" si="591"/>
        <v/>
      </c>
      <c r="BK146" s="227" t="str">
        <f t="shared" si="591"/>
        <v/>
      </c>
      <c r="BL146" s="227" t="str">
        <f t="shared" si="591"/>
        <v/>
      </c>
      <c r="BM146" s="227" t="str">
        <f t="shared" si="591"/>
        <v/>
      </c>
      <c r="BN146" s="227" t="str">
        <f t="shared" si="591"/>
        <v/>
      </c>
      <c r="BO146" s="227" t="str">
        <f t="shared" si="591"/>
        <v>6</v>
      </c>
      <c r="BP146" s="227" t="str">
        <f t="shared" si="591"/>
        <v/>
      </c>
      <c r="BQ146" s="227" t="str">
        <f t="shared" si="591"/>
        <v/>
      </c>
      <c r="BR146" s="227" t="str">
        <f t="shared" si="591"/>
        <v/>
      </c>
      <c r="BS146" s="238" t="str">
        <f t="shared" si="591"/>
        <v/>
      </c>
      <c r="BT146" s="239" t="str">
        <f>$AY146*Assembly!Y$4+$AZ146*Assembly!Y$5+$BA146*Assembly!Y$6+$BB146*Assembly!Y$7+$BC146*Assembly!Y$8+$BD146*Assembly!Y$9+$BE146*Assembly!Y$10+$BF146*Assembly!Y$11+$BG146*Assembly!Y$12+$BH146*Assembly!Y$13+$BI146*Assembly!Y$14+$BJ146*Assembly!Y$15+$BK146*Assembly!Y$16+$BL146*Assembly!Y$17+$BM146*Assembly!Y$18+$BN146*Assembly!Y$19+$BO146*Assembly!Y$20+$BP146*Assembly!Y$21+$BQ146*Assembly!Y$22+$BR146*Assembly!Y$23+$BS146*Assembly!Y$24</f>
        <v>8,532</v>
      </c>
      <c r="BU146" s="225" t="str">
        <f t="shared" si="8"/>
        <v>546</v>
      </c>
      <c r="BV146" s="225"/>
      <c r="BW146" s="225" t="str">
        <f>$AY146*Assembly!AC$4+$AZ146*Assembly!AC$5+$BA146*Assembly!AC$6+$BB146*Assembly!AC$7+$BC146*Assembly!AC$8+$BD146*Assembly!AC$9+$BE146*Assembly!AC$10+$BF146*Assembly!AC$11+$BG146*Assembly!AC$12+$BH146*Assembly!AC$13+$BI146*Assembly!AC$14+$BJ146*Assembly!AC$15+$BK146*Assembly!AC$16+$BL146*Assembly!AC$17+$BM146*Assembly!AC$18+$BN146*Assembly!AC$19+$BO146*Assembly!AC$20+$BP146*Assembly!AC$21+$BQ146*Assembly!AC$22+$BR146*Assembly!AC$23+$BS146*Assembly!AC$24</f>
        <v>20,320</v>
      </c>
      <c r="BX146" s="240" t="str">
        <f t="shared" si="9"/>
        <v>2.38</v>
      </c>
      <c r="BY146" s="241" t="str">
        <f t="shared" si="10"/>
        <v>1300</v>
      </c>
      <c r="BZ146" s="242" t="str">
        <f t="shared" si="11"/>
        <v>37.2</v>
      </c>
      <c r="CA146" s="241" t="str">
        <f t="shared" si="12"/>
        <v>406</v>
      </c>
      <c r="CB146" s="225" t="str">
        <f>$AY146*Assembly!X$4+$AZ146*Assembly!X$5+$BA146*Assembly!X$6+$BB146*Assembly!X$7+$BC146*Assembly!X$8+$BD146*Assembly!X$9+$BE146*Assembly!X$10+$BF146*Assembly!X$11+$BG146*Assembly!X$12+$BH146*Assembly!X$13+$BI146*Assembly!X$14+$BJ146*Assembly!X$15+$BK146*Assembly!X$16+$BL146*Assembly!X$17+$BM146*Assembly!X$18+$BN146*Assembly!X$19+$BO146*Assembly!X$20+$BP146*Assembly!X$21+$BQ146*Assembly!X$22+$BR146*Assembly!X$23+$BS146*Assembly!X$24</f>
        <v>446</v>
      </c>
      <c r="CC146" s="225" t="str">
        <f t="shared" si="13"/>
        <v>69,378</v>
      </c>
      <c r="CD146" s="223" t="str">
        <f t="shared" si="14"/>
        <v>0.0694</v>
      </c>
      <c r="CE146" s="243" t="str">
        <f>$AY146*Assembly!AB$4+$AZ146*Assembly!AB$5+$BA146*Assembly!AB$6+$BB146*Assembly!AB$7+$BC146*Assembly!AB$8+$BD146*Assembly!AB$9+$BE146*Assembly!AB$10+$BF146*Assembly!AB$11+$BG146*Assembly!AB$12+$BH146*Assembly!AB$13+$BI146*Assembly!AB$14+$BJ146*Assembly!AB$15+$BK146*Assembly!AB$16+$BL146*Assembly!AB$17+$BM146*Assembly!AB$18+$BN146*Assembly!AB$19+$BO146*Assembly!AB$20+$BP146*Assembly!AB$21+$BQ146*Assembly!AB$22+$BR146*Assembly!AB$23+$BS146*Assembly!AB$24</f>
        <v>2,010</v>
      </c>
      <c r="CF146" s="231" t="str">
        <f>$AY146*Assembly!M$4+$AZ146*Assembly!M$5+$BA146*Assembly!M$6+$BB146*Assembly!M$7+$BC146*Assembly!M$8+$BD146*Assembly!M$9+$BE146*Assembly!M$10+$BF146*Assembly!M$11+$BG146*Assembly!M$12+$BH146*Assembly!M$13+$BI146*Assembly!M$14+$BJ146*Assembly!M$15+$BK146*Assembly!M$16+$BL146*Assembly!M$17+$BM146*Assembly!M$18+$BN146*Assembly!M$19+$BO146*Assembly!M$20+$BP146*Assembly!M$21+$BQ146*Assembly!M$22+$BR146*Assembly!M$23+$BS146*Assembly!M$24</f>
        <v>7,610</v>
      </c>
      <c r="CG146" s="231" t="str">
        <f>$AY146*Assembly!N$4+$AZ146*Assembly!N$5+$BA146*Assembly!N$6+$BB146*Assembly!N$7+$BC146*Assembly!N$8+$BD146*Assembly!N$9+$BE146*Assembly!N$10+$BF146*Assembly!N$11+$BG146*Assembly!N$12+$BH146*Assembly!N$13+$BI146*Assembly!N$14+$BJ146*Assembly!N$15+$BK146*Assembly!N$16+$BL146*Assembly!N$17+$BM146*Assembly!N$18+$BN146*Assembly!N$19+$BO146*Assembly!N$20+$BP146*Assembly!N$21+$BQ146*Assembly!N$22+$BR146*Assembly!N$23+$BS146*Assembly!N$24</f>
        <v>30</v>
      </c>
      <c r="CH146" s="231" t="str">
        <f>$AY146*Assembly!O$4+$AZ146*Assembly!O$5+$BA146*Assembly!O$6+$BB146*Assembly!O$7+$BC146*Assembly!O$8+$BD146*Assembly!O$9+$BE146*Assembly!O$10+$BF146*Assembly!O$11+$BG146*Assembly!O$12+$BH146*Assembly!O$13+$BI146*Assembly!O$14+$BJ146*Assembly!O$15+$BK146*Assembly!O$16+$BL146*Assembly!O$17+$BM146*Assembly!O$18+$BN146*Assembly!O$19+$BO146*Assembly!O$20+$BP146*Assembly!O$21+$BQ146*Assembly!O$22+$BR146*Assembly!O$23+$BS146*Assembly!O$24</f>
        <v>1,320</v>
      </c>
      <c r="CI146" s="229" t="str">
        <f>$AY146*Assembly!P$4+$AZ146*Assembly!P$5+$BA146*Assembly!P$6+$BB146*Assembly!P$7+$BC146*Assembly!P$8+$BD146*Assembly!P$9+$BE146*Assembly!P$10+$BF146*Assembly!P$11+$BG146*Assembly!P$12+$BH146*Assembly!P$13+$BI146*Assembly!P$14+$BJ146*Assembly!P$15+$BK146*Assembly!P$16+$BL146*Assembly!P$17+$BM146*Assembly!P$18+$BN146*Assembly!P$19+$BO146*Assembly!P$20+$BP146*Assembly!P$21+$BQ146*Assembly!P$22+$BR146*Assembly!P$23+$BS146*Assembly!P$24</f>
        <v>0</v>
      </c>
      <c r="CJ146" s="229" t="str">
        <f>$AY146*Assembly!Q$4+$AZ146*Assembly!Q$5+$BA146*Assembly!Q$6+$BB146*Assembly!Q$7+$BC146*Assembly!Q$8+$BD146*Assembly!Q$9+$BE146*Assembly!Q$10+$BF146*Assembly!Q$11+$BG146*Assembly!Q$12+$BH146*Assembly!Q$13+$BI146*Assembly!Q$14+$BJ146*Assembly!Q$15+$BK146*Assembly!Q$16+$BL146*Assembly!Q$17+$BM146*Assembly!Q$18+$BN146*Assembly!Q$19+$BO146*Assembly!Q$20+$BP146*Assembly!Q$21+$BQ146*Assembly!Q$22+$BR146*Assembly!Q$23+$BS146*Assembly!Q$24</f>
        <v>8</v>
      </c>
      <c r="CK146" s="231" t="str">
        <f>$AY146*Assembly!R$4+$AZ146*Assembly!R$5+$BA146*Assembly!R$6+$BB146*Assembly!R$7+$BC146*Assembly!R$8+$BD146*Assembly!R$9+$BE146*Assembly!R$10+$BF146*Assembly!R$11+$BG146*Assembly!R$12+$BH146*Assembly!R$13+$BI146*Assembly!R$14+$BJ146*Assembly!R$15+$BK146*Assembly!R$16+$BL146*Assembly!R$17+$BM146*Assembly!R$18+$BN146*Assembly!R$19+$BO146*Assembly!R$20+$BP146*Assembly!R$21+$BQ146*Assembly!R$22+$BR146*Assembly!R$23+$BS146*Assembly!R$24</f>
        <v>30</v>
      </c>
      <c r="CL146" s="229" t="str">
        <f>$AY146*Assembly!S$4+$AZ146*Assembly!S$5+$BA146*Assembly!S$6+$BB146*Assembly!S$7+$BC146*Assembly!S$8+$BD146*Assembly!S$9+$BE146*Assembly!S$10+$BF146*Assembly!S$11+$BG146*Assembly!S$12+$BH146*Assembly!S$13+$BI146*Assembly!S$14+$BJ146*Assembly!S$15+$BK146*Assembly!S$16+$BL146*Assembly!S$17+$BM146*Assembly!S$18+$BN146*Assembly!S$19+$BO146*Assembly!S$20+$BP146*Assembly!S$21+$BQ146*Assembly!S$22+$BR146*Assembly!S$23+$BS146*Assembly!S$24</f>
        <v>60</v>
      </c>
      <c r="CM146" s="229" t="str">
        <f>$AY146*Assembly!T$4+$AZ146*Assembly!T$5+$BA146*Assembly!T$6+$BB146*Assembly!T$7+$BC146*Assembly!T$8+$BD146*Assembly!T$9+$BE146*Assembly!T$10+$BF146*Assembly!T$11+$BG146*Assembly!T$12+$BH146*Assembly!T$13+$BI146*Assembly!T$14+$BJ146*Assembly!T$15+$BK146*Assembly!T$16+$BL146*Assembly!T$17+$BM146*Assembly!T$18+$BN146*Assembly!T$19+$BO146*Assembly!T$20+$BP146*Assembly!T$21+$BQ146*Assembly!T$22+$BR146*Assembly!T$23+$BS146*Assembly!T$24</f>
        <v>0</v>
      </c>
      <c r="CN146" s="229" t="str">
        <f>$AY146*Assembly!U$4+$AZ146*Assembly!U$5+$BA146*Assembly!U$6+$BB146*Assembly!U$7+$BC146*Assembly!U$8+$BD146*Assembly!U$9+$BE146*Assembly!U$10+$BF146*Assembly!U$11+$BG146*Assembly!U$12+$BH146*Assembly!U$13+$BI146*Assembly!U$14+$BJ146*Assembly!U$15+$BK146*Assembly!U$16+$BL146*Assembly!U$17+$BM146*Assembly!U$18+$BN146*Assembly!U$19+$BO146*Assembly!U$20+$BP146*Assembly!U$21+$BQ146*Assembly!U$22+$BR146*Assembly!U$23+$BS146*Assembly!U$24</f>
        <v>0</v>
      </c>
      <c r="CO146" s="231" t="str">
        <f>$AY146*Assembly!V$4+$AZ146*Assembly!V$5+$BA146*Assembly!V$6+$BB146*Assembly!V$7+$BC146*Assembly!V$8+$BD146*Assembly!V$9+$BE146*Assembly!V$10+$BF146*Assembly!V$11+$BG146*Assembly!V$12+$BH146*Assembly!V$13+$BI146*Assembly!V$14+$BJ146*Assembly!V$15+$BK146*Assembly!V$16+$BL146*Assembly!V$17+$BM146*Assembly!V$18+$BN146*Assembly!V$19+$BO146*Assembly!V$20+$BP146*Assembly!V$21+$BQ146*Assembly!V$22+$BR146*Assembly!V$23+$BS146*Assembly!V$24</f>
        <v>0</v>
      </c>
      <c r="CP146" s="231" t="str">
        <f>CF146*Refining!$F$3</f>
        <v>13,589</v>
      </c>
      <c r="CQ146" s="231" t="str">
        <f>CG146*Refining!$F$4</f>
        <v>94</v>
      </c>
      <c r="CR146" s="231" t="str">
        <f>CH146*Refining!$F$5</f>
        <v>5,500</v>
      </c>
      <c r="CS146" s="231" t="str">
        <f>CI146*Refining!$F$6</f>
        <v>0</v>
      </c>
      <c r="CT146" s="231" t="str">
        <f>CJ146*Refining!$F$7</f>
        <v>14</v>
      </c>
      <c r="CU146" s="231" t="str">
        <f>CK146*Refining!$F$8</f>
        <v>375</v>
      </c>
      <c r="CV146" s="231" t="str">
        <f>CL146*Refining!$F$9</f>
        <v>7,500</v>
      </c>
      <c r="CW146" s="231" t="str">
        <f>CM146*Refining!$F$10</f>
        <v>0</v>
      </c>
      <c r="CX146" s="231" t="str">
        <f>CN146*Refining!$F$11</f>
        <v>0</v>
      </c>
      <c r="CY146" s="231" t="str">
        <f>CO146*Refining!$F$12</f>
        <v>0</v>
      </c>
      <c r="CZ146" s="244" t="str">
        <f t="shared" ref="CZ146:DS146" si="592">IF(CF146 = 0, "", CF146)</f>
        <v>7,610</v>
      </c>
      <c r="DA146" s="245" t="str">
        <f t="shared" si="592"/>
        <v>30</v>
      </c>
      <c r="DB146" s="245" t="str">
        <f t="shared" si="592"/>
        <v>1,320</v>
      </c>
      <c r="DC146" s="245" t="str">
        <f t="shared" si="592"/>
        <v/>
      </c>
      <c r="DD146" s="245" t="str">
        <f t="shared" si="592"/>
        <v>8</v>
      </c>
      <c r="DE146" s="245" t="str">
        <f t="shared" si="592"/>
        <v>30</v>
      </c>
      <c r="DF146" s="245" t="str">
        <f t="shared" si="592"/>
        <v>60</v>
      </c>
      <c r="DG146" s="245" t="str">
        <f t="shared" si="592"/>
        <v/>
      </c>
      <c r="DH146" s="245" t="str">
        <f t="shared" si="592"/>
        <v/>
      </c>
      <c r="DI146" s="246" t="str">
        <f t="shared" si="592"/>
        <v/>
      </c>
      <c r="DJ146" s="244" t="str">
        <f t="shared" si="592"/>
        <v>13,589</v>
      </c>
      <c r="DK146" s="245" t="str">
        <f t="shared" si="592"/>
        <v>94</v>
      </c>
      <c r="DL146" s="245" t="str">
        <f t="shared" si="592"/>
        <v>5,500</v>
      </c>
      <c r="DM146" s="245" t="str">
        <f t="shared" si="592"/>
        <v/>
      </c>
      <c r="DN146" s="259" t="str">
        <f t="shared" si="592"/>
        <v>14</v>
      </c>
      <c r="DO146" s="245" t="str">
        <f t="shared" si="592"/>
        <v>375</v>
      </c>
      <c r="DP146" s="245" t="str">
        <f t="shared" si="592"/>
        <v>7,500</v>
      </c>
      <c r="DQ146" s="245" t="str">
        <f t="shared" si="592"/>
        <v/>
      </c>
      <c r="DR146" s="245" t="str">
        <f t="shared" si="592"/>
        <v/>
      </c>
      <c r="DS146" s="246" t="str">
        <f t="shared" si="592"/>
        <v/>
      </c>
      <c r="DT146" s="248" t="str">
        <f t="shared" si="16"/>
        <v>9,058</v>
      </c>
      <c r="DU146" s="249" t="str">
        <f t="shared" si="17"/>
        <v>27,072</v>
      </c>
      <c r="DV146" s="225" t="str">
        <f>CZ146*'Ores &amp; Ingots'!$C$3+DA146*'Ores &amp; Ingots'!$C$4+DB146*'Ores &amp; Ingots'!$C$5+DC146*'Ores &amp; Ingots'!$C$6+DD146*'Ores &amp; Ingots'!$C$7+DE146*'Ores &amp; Ingots'!$C$8+DF146*'Ores &amp; Ingots'!$C$9+DG146*'Ores &amp; Ingots'!$C$10+DH146*'Ores &amp; Ingots'!$C$11+DI146*'Ores &amp; Ingots'!$C$12</f>
        <v>1,127</v>
      </c>
      <c r="DW146" s="225" t="str">
        <f>DJ146*'Ores &amp; Ingots'!$B$3+DK146*'Ores &amp; Ingots'!$B$4+DL146*'Ores &amp; Ingots'!$B$5+DM146*'Ores &amp; Ingots'!$B$6+DN146*'Ores &amp; Ingots'!$B$7+DO146*'Ores &amp; Ingots'!$B$8+DP146*'Ores &amp; Ingots'!$B$9+DQ146*'Ores &amp; Ingots'!$B$10+DR146*'Ores &amp; Ingots'!$B$11+DS146*'Ores &amp; Ingots'!$B$12</f>
        <v>10,017</v>
      </c>
      <c r="DX146" s="249" t="str">
        <f>CZ146*Refining!$G$3+DA146*Refining!$G$4+DB146*Refining!$G$5+DC146*Refining!$G$6+DD146*Refining!$G$7+DE146*Refining!$G$8+DF146*Refining!$G$9+DG146*Refining!$G$10+DH146*Refining!$G$11+DI146*Refining!$G$12</f>
        <v>20,193</v>
      </c>
      <c r="DY146" s="249" t="str">
        <f t="shared" si="18"/>
        <v>3,141,090</v>
      </c>
      <c r="DZ146" s="250" t="str">
        <f t="shared" si="19"/>
        <v>3.1411</v>
      </c>
      <c r="EA146" s="248" t="str">
        <f t="shared" si="20"/>
        <v>20,689</v>
      </c>
      <c r="EB146" s="251" t="str">
        <f t="shared" ref="EB146:EC146" si="593">EA146/60</f>
        <v>344.8</v>
      </c>
      <c r="EC146" s="251" t="str">
        <f t="shared" si="593"/>
        <v>5.7</v>
      </c>
      <c r="ED146" s="248" t="str">
        <f t="shared" si="22"/>
        <v>3,210,468</v>
      </c>
      <c r="EE146" s="251" t="str">
        <f t="shared" ref="EE146:EF146" si="594">ED146/1000</f>
        <v>3,210.5</v>
      </c>
      <c r="EF146" s="252" t="str">
        <f t="shared" si="594"/>
        <v>3.21</v>
      </c>
      <c r="EG146" s="223" t="str">
        <f t="shared" si="24"/>
        <v>3.2105</v>
      </c>
      <c r="EH146" s="224" t="str">
        <f t="shared" si="25"/>
        <v>5:44:49</v>
      </c>
      <c r="EI146" s="225">
        <v>2532.0</v>
      </c>
    </row>
    <row r="147">
      <c r="A147" s="33"/>
      <c r="B147" s="226" t="s">
        <v>1017</v>
      </c>
      <c r="C147" s="227" t="s">
        <v>886</v>
      </c>
      <c r="D147" s="227">
        <v>1.0</v>
      </c>
      <c r="E147" s="227">
        <v>1.0</v>
      </c>
      <c r="F147" s="227">
        <v>1.0</v>
      </c>
      <c r="G147" s="253" t="str">
        <f t="shared" si="5"/>
        <v>15.6</v>
      </c>
      <c r="H147" s="254">
        <v>50.0</v>
      </c>
      <c r="I147" s="254">
        <v>50.0</v>
      </c>
      <c r="J147" s="254" t="str">
        <f>H147/Main!$D$9</f>
        <v>50</v>
      </c>
      <c r="K147" s="254" t="str">
        <f>I147/Main!$D$10</f>
        <v>50</v>
      </c>
      <c r="L147" s="254" t="str">
        <f t="shared" si="6"/>
        <v>1</v>
      </c>
      <c r="M147" s="254">
        <v>1.0</v>
      </c>
      <c r="N147" s="255"/>
      <c r="O147" s="256">
        <v>4.48E7</v>
      </c>
      <c r="P147" s="255"/>
      <c r="Q147" s="256"/>
      <c r="R147" s="255"/>
      <c r="S147" s="257"/>
      <c r="T147" s="257"/>
      <c r="U147" s="255"/>
      <c r="V147" s="255"/>
      <c r="W147" s="254">
        <v>400.0</v>
      </c>
      <c r="X147" s="257"/>
      <c r="Y147" s="255"/>
      <c r="Z147" s="255"/>
      <c r="AA147" s="255"/>
      <c r="AB147" s="255"/>
      <c r="AC147" s="335" t="s">
        <v>913</v>
      </c>
      <c r="AD147" s="225">
        <v>150.0</v>
      </c>
      <c r="AE147" s="225">
        <v>0.0</v>
      </c>
      <c r="AF147" s="225">
        <v>0.0</v>
      </c>
      <c r="AG147" s="225">
        <v>4.0</v>
      </c>
      <c r="AH147" s="225">
        <v>60.0</v>
      </c>
      <c r="AI147" s="225">
        <v>0.0</v>
      </c>
      <c r="AJ147" s="225">
        <v>6.0</v>
      </c>
      <c r="AK147" s="309">
        <v>40.0</v>
      </c>
      <c r="AL147" s="225">
        <v>0.0</v>
      </c>
      <c r="AM147" s="225">
        <v>0.0</v>
      </c>
      <c r="AN147" s="225">
        <v>0.0</v>
      </c>
      <c r="AO147" s="225">
        <v>0.0</v>
      </c>
      <c r="AP147" s="225">
        <v>0.0</v>
      </c>
      <c r="AQ147" s="225">
        <v>0.0</v>
      </c>
      <c r="AR147" s="225">
        <v>0.0</v>
      </c>
      <c r="AS147" s="225">
        <v>0.0</v>
      </c>
      <c r="AT147" s="225">
        <v>6.0</v>
      </c>
      <c r="AU147" s="225">
        <v>0.0</v>
      </c>
      <c r="AV147" s="225">
        <v>0.0</v>
      </c>
      <c r="AW147" s="225">
        <v>0.0</v>
      </c>
      <c r="AX147" s="225">
        <v>0.0</v>
      </c>
      <c r="AY147" s="236" t="str">
        <f t="shared" ref="AY147:BS147" si="595">IF(AD147 = 0, "", AD147)</f>
        <v>150</v>
      </c>
      <c r="AZ147" s="227" t="str">
        <f t="shared" si="595"/>
        <v/>
      </c>
      <c r="BA147" s="227" t="str">
        <f t="shared" si="595"/>
        <v/>
      </c>
      <c r="BB147" s="227" t="str">
        <f t="shared" si="595"/>
        <v>4</v>
      </c>
      <c r="BC147" s="227" t="str">
        <f t="shared" si="595"/>
        <v>60</v>
      </c>
      <c r="BD147" s="227" t="str">
        <f t="shared" si="595"/>
        <v/>
      </c>
      <c r="BE147" s="227" t="str">
        <f t="shared" si="595"/>
        <v>6</v>
      </c>
      <c r="BF147" s="237" t="str">
        <f t="shared" si="595"/>
        <v>40</v>
      </c>
      <c r="BG147" s="227" t="str">
        <f t="shared" si="595"/>
        <v/>
      </c>
      <c r="BH147" s="227" t="str">
        <f t="shared" si="595"/>
        <v/>
      </c>
      <c r="BI147" s="227" t="str">
        <f t="shared" si="595"/>
        <v/>
      </c>
      <c r="BJ147" s="227" t="str">
        <f t="shared" si="595"/>
        <v/>
      </c>
      <c r="BK147" s="227" t="str">
        <f t="shared" si="595"/>
        <v/>
      </c>
      <c r="BL147" s="227" t="str">
        <f t="shared" si="595"/>
        <v/>
      </c>
      <c r="BM147" s="227" t="str">
        <f t="shared" si="595"/>
        <v/>
      </c>
      <c r="BN147" s="227" t="str">
        <f t="shared" si="595"/>
        <v/>
      </c>
      <c r="BO147" s="227" t="str">
        <f t="shared" si="595"/>
        <v>6</v>
      </c>
      <c r="BP147" s="227" t="str">
        <f t="shared" si="595"/>
        <v/>
      </c>
      <c r="BQ147" s="227" t="str">
        <f t="shared" si="595"/>
        <v/>
      </c>
      <c r="BR147" s="227" t="str">
        <f t="shared" si="595"/>
        <v/>
      </c>
      <c r="BS147" s="238" t="str">
        <f t="shared" si="595"/>
        <v/>
      </c>
      <c r="BT147" s="239" t="str">
        <f>$AY147*Assembly!Y$4+$AZ147*Assembly!Y$5+$BA147*Assembly!Y$6+$BB147*Assembly!Y$7+$BC147*Assembly!Y$8+$BD147*Assembly!Y$9+$BE147*Assembly!Y$10+$BF147*Assembly!Y$11+$BG147*Assembly!Y$12+$BH147*Assembly!Y$13+$BI147*Assembly!Y$14+$BJ147*Assembly!Y$15+$BK147*Assembly!Y$16+$BL147*Assembly!Y$17+$BM147*Assembly!Y$18+$BN147*Assembly!Y$19+$BO147*Assembly!Y$20+$BP147*Assembly!Y$21+$BQ147*Assembly!Y$22+$BR147*Assembly!Y$23+$BS147*Assembly!Y$24</f>
        <v>8,532</v>
      </c>
      <c r="BU147" s="225" t="str">
        <f t="shared" si="8"/>
        <v>546</v>
      </c>
      <c r="BV147" s="225"/>
      <c r="BW147" s="225" t="str">
        <f>$AY147*Assembly!AC$4+$AZ147*Assembly!AC$5+$BA147*Assembly!AC$6+$BB147*Assembly!AC$7+$BC147*Assembly!AC$8+$BD147*Assembly!AC$9+$BE147*Assembly!AC$10+$BF147*Assembly!AC$11+$BG147*Assembly!AC$12+$BH147*Assembly!AC$13+$BI147*Assembly!AC$14+$BJ147*Assembly!AC$15+$BK147*Assembly!AC$16+$BL147*Assembly!AC$17+$BM147*Assembly!AC$18+$BN147*Assembly!AC$19+$BO147*Assembly!AC$20+$BP147*Assembly!AC$21+$BQ147*Assembly!AC$22+$BR147*Assembly!AC$23+$BS147*Assembly!AC$24</f>
        <v>20,320</v>
      </c>
      <c r="BX147" s="240" t="str">
        <f t="shared" si="9"/>
        <v>2.38</v>
      </c>
      <c r="BY147" s="241" t="str">
        <f t="shared" si="10"/>
        <v>1300</v>
      </c>
      <c r="BZ147" s="242" t="str">
        <f t="shared" si="11"/>
        <v>37.2</v>
      </c>
      <c r="CA147" s="241" t="str">
        <f t="shared" si="12"/>
        <v>406</v>
      </c>
      <c r="CB147" s="225" t="str">
        <f>$AY147*Assembly!X$4+$AZ147*Assembly!X$5+$BA147*Assembly!X$6+$BB147*Assembly!X$7+$BC147*Assembly!X$8+$BD147*Assembly!X$9+$BE147*Assembly!X$10+$BF147*Assembly!X$11+$BG147*Assembly!X$12+$BH147*Assembly!X$13+$BI147*Assembly!X$14+$BJ147*Assembly!X$15+$BK147*Assembly!X$16+$BL147*Assembly!X$17+$BM147*Assembly!X$18+$BN147*Assembly!X$19+$BO147*Assembly!X$20+$BP147*Assembly!X$21+$BQ147*Assembly!X$22+$BR147*Assembly!X$23+$BS147*Assembly!X$24</f>
        <v>446</v>
      </c>
      <c r="CC147" s="225" t="str">
        <f t="shared" si="13"/>
        <v>69,378</v>
      </c>
      <c r="CD147" s="223" t="str">
        <f t="shared" si="14"/>
        <v>0.0694</v>
      </c>
      <c r="CE147" s="243" t="str">
        <f>$AY147*Assembly!AB$4+$AZ147*Assembly!AB$5+$BA147*Assembly!AB$6+$BB147*Assembly!AB$7+$BC147*Assembly!AB$8+$BD147*Assembly!AB$9+$BE147*Assembly!AB$10+$BF147*Assembly!AB$11+$BG147*Assembly!AB$12+$BH147*Assembly!AB$13+$BI147*Assembly!AB$14+$BJ147*Assembly!AB$15+$BK147*Assembly!AB$16+$BL147*Assembly!AB$17+$BM147*Assembly!AB$18+$BN147*Assembly!AB$19+$BO147*Assembly!AB$20+$BP147*Assembly!AB$21+$BQ147*Assembly!AB$22+$BR147*Assembly!AB$23+$BS147*Assembly!AB$24</f>
        <v>2,010</v>
      </c>
      <c r="CF147" s="256" t="str">
        <f>$AY147*Assembly!M$4+$AZ147*Assembly!M$5+$BA147*Assembly!M$6+$BB147*Assembly!M$7+$BC147*Assembly!M$8+$BD147*Assembly!M$9+$BE147*Assembly!M$10+$BF147*Assembly!M$11+$BG147*Assembly!M$12+$BH147*Assembly!M$13+$BI147*Assembly!M$14+$BJ147*Assembly!M$15+$BK147*Assembly!M$16+$BL147*Assembly!M$17+$BM147*Assembly!M$18+$BN147*Assembly!M$19+$BO147*Assembly!M$20+$BP147*Assembly!M$21+$BQ147*Assembly!M$22+$BR147*Assembly!M$23+$BS147*Assembly!M$24</f>
        <v>7,610</v>
      </c>
      <c r="CG147" s="256" t="str">
        <f>$AY147*Assembly!N$4+$AZ147*Assembly!N$5+$BA147*Assembly!N$6+$BB147*Assembly!N$7+$BC147*Assembly!N$8+$BD147*Assembly!N$9+$BE147*Assembly!N$10+$BF147*Assembly!N$11+$BG147*Assembly!N$12+$BH147*Assembly!N$13+$BI147*Assembly!N$14+$BJ147*Assembly!N$15+$BK147*Assembly!N$16+$BL147*Assembly!N$17+$BM147*Assembly!N$18+$BN147*Assembly!N$19+$BO147*Assembly!N$20+$BP147*Assembly!N$21+$BQ147*Assembly!N$22+$BR147*Assembly!N$23+$BS147*Assembly!N$24</f>
        <v>30</v>
      </c>
      <c r="CH147" s="256" t="str">
        <f>$AY147*Assembly!O$4+$AZ147*Assembly!O$5+$BA147*Assembly!O$6+$BB147*Assembly!O$7+$BC147*Assembly!O$8+$BD147*Assembly!O$9+$BE147*Assembly!O$10+$BF147*Assembly!O$11+$BG147*Assembly!O$12+$BH147*Assembly!O$13+$BI147*Assembly!O$14+$BJ147*Assembly!O$15+$BK147*Assembly!O$16+$BL147*Assembly!O$17+$BM147*Assembly!O$18+$BN147*Assembly!O$19+$BO147*Assembly!O$20+$BP147*Assembly!O$21+$BQ147*Assembly!O$22+$BR147*Assembly!O$23+$BS147*Assembly!O$24</f>
        <v>1,320</v>
      </c>
      <c r="CI147" s="254" t="str">
        <f>$AY147*Assembly!P$4+$AZ147*Assembly!P$5+$BA147*Assembly!P$6+$BB147*Assembly!P$7+$BC147*Assembly!P$8+$BD147*Assembly!P$9+$BE147*Assembly!P$10+$BF147*Assembly!P$11+$BG147*Assembly!P$12+$BH147*Assembly!P$13+$BI147*Assembly!P$14+$BJ147*Assembly!P$15+$BK147*Assembly!P$16+$BL147*Assembly!P$17+$BM147*Assembly!P$18+$BN147*Assembly!P$19+$BO147*Assembly!P$20+$BP147*Assembly!P$21+$BQ147*Assembly!P$22+$BR147*Assembly!P$23+$BS147*Assembly!P$24</f>
        <v>0</v>
      </c>
      <c r="CJ147" s="254" t="str">
        <f>$AY147*Assembly!Q$4+$AZ147*Assembly!Q$5+$BA147*Assembly!Q$6+$BB147*Assembly!Q$7+$BC147*Assembly!Q$8+$BD147*Assembly!Q$9+$BE147*Assembly!Q$10+$BF147*Assembly!Q$11+$BG147*Assembly!Q$12+$BH147*Assembly!Q$13+$BI147*Assembly!Q$14+$BJ147*Assembly!Q$15+$BK147*Assembly!Q$16+$BL147*Assembly!Q$17+$BM147*Assembly!Q$18+$BN147*Assembly!Q$19+$BO147*Assembly!Q$20+$BP147*Assembly!Q$21+$BQ147*Assembly!Q$22+$BR147*Assembly!Q$23+$BS147*Assembly!Q$24</f>
        <v>8</v>
      </c>
      <c r="CK147" s="256" t="str">
        <f>$AY147*Assembly!R$4+$AZ147*Assembly!R$5+$BA147*Assembly!R$6+$BB147*Assembly!R$7+$BC147*Assembly!R$8+$BD147*Assembly!R$9+$BE147*Assembly!R$10+$BF147*Assembly!R$11+$BG147*Assembly!R$12+$BH147*Assembly!R$13+$BI147*Assembly!R$14+$BJ147*Assembly!R$15+$BK147*Assembly!R$16+$BL147*Assembly!R$17+$BM147*Assembly!R$18+$BN147*Assembly!R$19+$BO147*Assembly!R$20+$BP147*Assembly!R$21+$BQ147*Assembly!R$22+$BR147*Assembly!R$23+$BS147*Assembly!R$24</f>
        <v>30</v>
      </c>
      <c r="CL147" s="254" t="str">
        <f>$AY147*Assembly!S$4+$AZ147*Assembly!S$5+$BA147*Assembly!S$6+$BB147*Assembly!S$7+$BC147*Assembly!S$8+$BD147*Assembly!S$9+$BE147*Assembly!S$10+$BF147*Assembly!S$11+$BG147*Assembly!S$12+$BH147*Assembly!S$13+$BI147*Assembly!S$14+$BJ147*Assembly!S$15+$BK147*Assembly!S$16+$BL147*Assembly!S$17+$BM147*Assembly!S$18+$BN147*Assembly!S$19+$BO147*Assembly!S$20+$BP147*Assembly!S$21+$BQ147*Assembly!S$22+$BR147*Assembly!S$23+$BS147*Assembly!S$24</f>
        <v>60</v>
      </c>
      <c r="CM147" s="254" t="str">
        <f>$AY147*Assembly!T$4+$AZ147*Assembly!T$5+$BA147*Assembly!T$6+$BB147*Assembly!T$7+$BC147*Assembly!T$8+$BD147*Assembly!T$9+$BE147*Assembly!T$10+$BF147*Assembly!T$11+$BG147*Assembly!T$12+$BH147*Assembly!T$13+$BI147*Assembly!T$14+$BJ147*Assembly!T$15+$BK147*Assembly!T$16+$BL147*Assembly!T$17+$BM147*Assembly!T$18+$BN147*Assembly!T$19+$BO147*Assembly!T$20+$BP147*Assembly!T$21+$BQ147*Assembly!T$22+$BR147*Assembly!T$23+$BS147*Assembly!T$24</f>
        <v>0</v>
      </c>
      <c r="CN147" s="254" t="str">
        <f>$AY147*Assembly!U$4+$AZ147*Assembly!U$5+$BA147*Assembly!U$6+$BB147*Assembly!U$7+$BC147*Assembly!U$8+$BD147*Assembly!U$9+$BE147*Assembly!U$10+$BF147*Assembly!U$11+$BG147*Assembly!U$12+$BH147*Assembly!U$13+$BI147*Assembly!U$14+$BJ147*Assembly!U$15+$BK147*Assembly!U$16+$BL147*Assembly!U$17+$BM147*Assembly!U$18+$BN147*Assembly!U$19+$BO147*Assembly!U$20+$BP147*Assembly!U$21+$BQ147*Assembly!U$22+$BR147*Assembly!U$23+$BS147*Assembly!U$24</f>
        <v>0</v>
      </c>
      <c r="CO147" s="256" t="str">
        <f>$AY147*Assembly!V$4+$AZ147*Assembly!V$5+$BA147*Assembly!V$6+$BB147*Assembly!V$7+$BC147*Assembly!V$8+$BD147*Assembly!V$9+$BE147*Assembly!V$10+$BF147*Assembly!V$11+$BG147*Assembly!V$12+$BH147*Assembly!V$13+$BI147*Assembly!V$14+$BJ147*Assembly!V$15+$BK147*Assembly!V$16+$BL147*Assembly!V$17+$BM147*Assembly!V$18+$BN147*Assembly!V$19+$BO147*Assembly!V$20+$BP147*Assembly!V$21+$BQ147*Assembly!V$22+$BR147*Assembly!V$23+$BS147*Assembly!V$24</f>
        <v>0</v>
      </c>
      <c r="CP147" s="256" t="str">
        <f>CF147*Refining!$F$3</f>
        <v>13,589</v>
      </c>
      <c r="CQ147" s="256" t="str">
        <f>CG147*Refining!$F$4</f>
        <v>94</v>
      </c>
      <c r="CR147" s="256" t="str">
        <f>CH147*Refining!$F$5</f>
        <v>5,500</v>
      </c>
      <c r="CS147" s="256" t="str">
        <f>CI147*Refining!$F$6</f>
        <v>0</v>
      </c>
      <c r="CT147" s="256" t="str">
        <f>CJ147*Refining!$F$7</f>
        <v>14</v>
      </c>
      <c r="CU147" s="256" t="str">
        <f>CK147*Refining!$F$8</f>
        <v>375</v>
      </c>
      <c r="CV147" s="256" t="str">
        <f>CL147*Refining!$F$9</f>
        <v>7,500</v>
      </c>
      <c r="CW147" s="256" t="str">
        <f>CM147*Refining!$F$10</f>
        <v>0</v>
      </c>
      <c r="CX147" s="256" t="str">
        <f>CN147*Refining!$F$11</f>
        <v>0</v>
      </c>
      <c r="CY147" s="256" t="str">
        <f>CO147*Refining!$F$12</f>
        <v>0</v>
      </c>
      <c r="CZ147" s="244" t="str">
        <f t="shared" ref="CZ147:DS147" si="596">IF(CF147 = 0, "", CF147)</f>
        <v>7,610</v>
      </c>
      <c r="DA147" s="245" t="str">
        <f t="shared" si="596"/>
        <v>30</v>
      </c>
      <c r="DB147" s="245" t="str">
        <f t="shared" si="596"/>
        <v>1,320</v>
      </c>
      <c r="DC147" s="245" t="str">
        <f t="shared" si="596"/>
        <v/>
      </c>
      <c r="DD147" s="245" t="str">
        <f t="shared" si="596"/>
        <v>8</v>
      </c>
      <c r="DE147" s="245" t="str">
        <f t="shared" si="596"/>
        <v>30</v>
      </c>
      <c r="DF147" s="245" t="str">
        <f t="shared" si="596"/>
        <v>60</v>
      </c>
      <c r="DG147" s="245" t="str">
        <f t="shared" si="596"/>
        <v/>
      </c>
      <c r="DH147" s="245" t="str">
        <f t="shared" si="596"/>
        <v/>
      </c>
      <c r="DI147" s="246" t="str">
        <f t="shared" si="596"/>
        <v/>
      </c>
      <c r="DJ147" s="244" t="str">
        <f t="shared" si="596"/>
        <v>13,589</v>
      </c>
      <c r="DK147" s="245" t="str">
        <f t="shared" si="596"/>
        <v>94</v>
      </c>
      <c r="DL147" s="245" t="str">
        <f t="shared" si="596"/>
        <v>5,500</v>
      </c>
      <c r="DM147" s="245" t="str">
        <f t="shared" si="596"/>
        <v/>
      </c>
      <c r="DN147" s="259" t="str">
        <f t="shared" si="596"/>
        <v>14</v>
      </c>
      <c r="DO147" s="245" t="str">
        <f t="shared" si="596"/>
        <v>375</v>
      </c>
      <c r="DP147" s="245" t="str">
        <f t="shared" si="596"/>
        <v>7,500</v>
      </c>
      <c r="DQ147" s="245" t="str">
        <f t="shared" si="596"/>
        <v/>
      </c>
      <c r="DR147" s="245" t="str">
        <f t="shared" si="596"/>
        <v/>
      </c>
      <c r="DS147" s="246" t="str">
        <f t="shared" si="596"/>
        <v/>
      </c>
      <c r="DT147" s="248" t="str">
        <f t="shared" si="16"/>
        <v>9,058</v>
      </c>
      <c r="DU147" s="249" t="str">
        <f t="shared" si="17"/>
        <v>27,072</v>
      </c>
      <c r="DV147" s="225" t="str">
        <f>CZ147*'Ores &amp; Ingots'!$C$3+DA147*'Ores &amp; Ingots'!$C$4+DB147*'Ores &amp; Ingots'!$C$5+DC147*'Ores &amp; Ingots'!$C$6+DD147*'Ores &amp; Ingots'!$C$7+DE147*'Ores &amp; Ingots'!$C$8+DF147*'Ores &amp; Ingots'!$C$9+DG147*'Ores &amp; Ingots'!$C$10+DH147*'Ores &amp; Ingots'!$C$11+DI147*'Ores &amp; Ingots'!$C$12</f>
        <v>1,127</v>
      </c>
      <c r="DW147" s="225" t="str">
        <f>DJ147*'Ores &amp; Ingots'!$B$3+DK147*'Ores &amp; Ingots'!$B$4+DL147*'Ores &amp; Ingots'!$B$5+DM147*'Ores &amp; Ingots'!$B$6+DN147*'Ores &amp; Ingots'!$B$7+DO147*'Ores &amp; Ingots'!$B$8+DP147*'Ores &amp; Ingots'!$B$9+DQ147*'Ores &amp; Ingots'!$B$10+DR147*'Ores &amp; Ingots'!$B$11+DS147*'Ores &amp; Ingots'!$B$12</f>
        <v>10,017</v>
      </c>
      <c r="DX147" s="249" t="str">
        <f>CZ147*Refining!$G$3+DA147*Refining!$G$4+DB147*Refining!$G$5+DC147*Refining!$G$6+DD147*Refining!$G$7+DE147*Refining!$G$8+DF147*Refining!$G$9+DG147*Refining!$G$10+DH147*Refining!$G$11+DI147*Refining!$G$12</f>
        <v>20,193</v>
      </c>
      <c r="DY147" s="249" t="str">
        <f t="shared" si="18"/>
        <v>3,141,090</v>
      </c>
      <c r="DZ147" s="250" t="str">
        <f t="shared" si="19"/>
        <v>3.1411</v>
      </c>
      <c r="EA147" s="248" t="str">
        <f t="shared" si="20"/>
        <v>20,689</v>
      </c>
      <c r="EB147" s="251" t="str">
        <f t="shared" ref="EB147:EC147" si="597">EA147/60</f>
        <v>344.8</v>
      </c>
      <c r="EC147" s="251" t="str">
        <f t="shared" si="597"/>
        <v>5.7</v>
      </c>
      <c r="ED147" s="248" t="str">
        <f t="shared" si="22"/>
        <v>3,210,468</v>
      </c>
      <c r="EE147" s="251" t="str">
        <f t="shared" ref="EE147:EF147" si="598">ED147/1000</f>
        <v>3,210.5</v>
      </c>
      <c r="EF147" s="252" t="str">
        <f t="shared" si="598"/>
        <v>3.21</v>
      </c>
      <c r="EG147" s="223" t="str">
        <f t="shared" si="24"/>
        <v>3.2105</v>
      </c>
      <c r="EH147" s="224" t="str">
        <f t="shared" si="25"/>
        <v>5:44:49</v>
      </c>
      <c r="EI147" s="225">
        <v>2508.0</v>
      </c>
    </row>
    <row r="148">
      <c r="A148" s="33"/>
      <c r="B148" s="226" t="s">
        <v>1018</v>
      </c>
      <c r="C148" s="227" t="s">
        <v>886</v>
      </c>
      <c r="D148" s="227">
        <v>1.0</v>
      </c>
      <c r="E148" s="227">
        <v>1.0</v>
      </c>
      <c r="F148" s="227">
        <v>1.0</v>
      </c>
      <c r="G148" s="228" t="str">
        <f t="shared" si="5"/>
        <v>15.6</v>
      </c>
      <c r="H148" s="229">
        <v>15.0</v>
      </c>
      <c r="I148" s="229">
        <v>15.0</v>
      </c>
      <c r="J148" s="229" t="str">
        <f>H148/Main!$D$9</f>
        <v>15</v>
      </c>
      <c r="K148" s="229" t="str">
        <f>I148/Main!$D$10</f>
        <v>15</v>
      </c>
      <c r="L148" s="229" t="str">
        <f t="shared" si="6"/>
        <v>1</v>
      </c>
      <c r="M148" s="229">
        <v>1.0</v>
      </c>
      <c r="N148" s="230"/>
      <c r="O148" s="230"/>
      <c r="P148" s="230"/>
      <c r="Q148" s="231"/>
      <c r="R148" s="230"/>
      <c r="S148" s="232"/>
      <c r="T148" s="232"/>
      <c r="U148" s="230"/>
      <c r="V148" s="230"/>
      <c r="W148" s="232"/>
      <c r="X148" s="232"/>
      <c r="Y148" s="230"/>
      <c r="Z148" s="230"/>
      <c r="AA148" s="231" t="s">
        <v>920</v>
      </c>
      <c r="AB148" s="231" t="s">
        <v>913</v>
      </c>
      <c r="AC148" s="334" t="s">
        <v>913</v>
      </c>
      <c r="AD148" s="225">
        <v>0.0</v>
      </c>
      <c r="AE148" s="225">
        <v>20.0</v>
      </c>
      <c r="AF148" s="225">
        <v>0.0</v>
      </c>
      <c r="AG148" s="225">
        <v>0.0</v>
      </c>
      <c r="AH148" s="309">
        <v>20.0</v>
      </c>
      <c r="AI148" s="225">
        <v>0.0</v>
      </c>
      <c r="AJ148" s="225">
        <v>0.0</v>
      </c>
      <c r="AK148" s="225">
        <v>0.0</v>
      </c>
      <c r="AL148" s="225">
        <v>0.0</v>
      </c>
      <c r="AM148" s="225">
        <v>0.0</v>
      </c>
      <c r="AN148" s="225">
        <v>0.0</v>
      </c>
      <c r="AO148" s="225">
        <v>0.0</v>
      </c>
      <c r="AP148" s="225">
        <v>0.0</v>
      </c>
      <c r="AQ148" s="225">
        <v>0.0</v>
      </c>
      <c r="AR148" s="225">
        <v>0.0</v>
      </c>
      <c r="AS148" s="225">
        <v>0.0</v>
      </c>
      <c r="AT148" s="225">
        <v>0.0</v>
      </c>
      <c r="AU148" s="225">
        <v>0.0</v>
      </c>
      <c r="AV148" s="225">
        <v>0.0</v>
      </c>
      <c r="AW148" s="225">
        <v>0.0</v>
      </c>
      <c r="AX148" s="225">
        <v>0.0</v>
      </c>
      <c r="AY148" s="236" t="str">
        <f t="shared" ref="AY148:BS148" si="599">IF(AD148 = 0, "", AD148)</f>
        <v/>
      </c>
      <c r="AZ148" s="227" t="str">
        <f t="shared" si="599"/>
        <v>20</v>
      </c>
      <c r="BA148" s="227" t="str">
        <f t="shared" si="599"/>
        <v/>
      </c>
      <c r="BB148" s="227" t="str">
        <f t="shared" si="599"/>
        <v/>
      </c>
      <c r="BC148" s="237" t="str">
        <f t="shared" si="599"/>
        <v>20</v>
      </c>
      <c r="BD148" s="227" t="str">
        <f t="shared" si="599"/>
        <v/>
      </c>
      <c r="BE148" s="227" t="str">
        <f t="shared" si="599"/>
        <v/>
      </c>
      <c r="BF148" s="227" t="str">
        <f t="shared" si="599"/>
        <v/>
      </c>
      <c r="BG148" s="227" t="str">
        <f t="shared" si="599"/>
        <v/>
      </c>
      <c r="BH148" s="227" t="str">
        <f t="shared" si="599"/>
        <v/>
      </c>
      <c r="BI148" s="227" t="str">
        <f t="shared" si="599"/>
        <v/>
      </c>
      <c r="BJ148" s="227" t="str">
        <f t="shared" si="599"/>
        <v/>
      </c>
      <c r="BK148" s="227" t="str">
        <f t="shared" si="599"/>
        <v/>
      </c>
      <c r="BL148" s="227" t="str">
        <f t="shared" si="599"/>
        <v/>
      </c>
      <c r="BM148" s="227" t="str">
        <f t="shared" si="599"/>
        <v/>
      </c>
      <c r="BN148" s="227" t="str">
        <f t="shared" si="599"/>
        <v/>
      </c>
      <c r="BO148" s="227" t="str">
        <f t="shared" si="599"/>
        <v/>
      </c>
      <c r="BP148" s="227" t="str">
        <f t="shared" si="599"/>
        <v/>
      </c>
      <c r="BQ148" s="227" t="str">
        <f t="shared" si="599"/>
        <v/>
      </c>
      <c r="BR148" s="227" t="str">
        <f t="shared" si="599"/>
        <v/>
      </c>
      <c r="BS148" s="238" t="str">
        <f t="shared" si="599"/>
        <v/>
      </c>
      <c r="BT148" s="239" t="str">
        <f>$AY148*Assembly!Y$4+$AZ148*Assembly!Y$5+$BA148*Assembly!Y$6+$BB148*Assembly!Y$7+$BC148*Assembly!Y$8+$BD148*Assembly!Y$9+$BE148*Assembly!Y$10+$BF148*Assembly!Y$11+$BG148*Assembly!Y$12+$BH148*Assembly!Y$13+$BI148*Assembly!Y$14+$BJ148*Assembly!Y$15+$BK148*Assembly!Y$16+$BL148*Assembly!Y$17+$BM148*Assembly!Y$18+$BN148*Assembly!Y$19+$BO148*Assembly!Y$20+$BP148*Assembly!Y$21+$BQ148*Assembly!Y$22+$BR148*Assembly!Y$23+$BS148*Assembly!Y$24</f>
        <v>220</v>
      </c>
      <c r="BU148" s="225" t="str">
        <f t="shared" si="8"/>
        <v>14</v>
      </c>
      <c r="BV148" s="225"/>
      <c r="BW148" s="225" t="str">
        <f>$AY148*Assembly!AC$4+$AZ148*Assembly!AC$5+$BA148*Assembly!AC$6+$BB148*Assembly!AC$7+$BC148*Assembly!AC$8+$BD148*Assembly!AC$9+$BE148*Assembly!AC$10+$BF148*Assembly!AC$11+$BG148*Assembly!AC$12+$BH148*Assembly!AC$13+$BI148*Assembly!AC$14+$BJ148*Assembly!AC$15+$BK148*Assembly!AC$16+$BL148*Assembly!AC$17+$BM148*Assembly!AC$18+$BN148*Assembly!AC$19+$BO148*Assembly!AC$20+$BP148*Assembly!AC$21+$BQ148*Assembly!AC$22+$BR148*Assembly!AC$23+$BS148*Assembly!AC$24</f>
        <v>900</v>
      </c>
      <c r="BX148" s="240" t="str">
        <f t="shared" si="9"/>
        <v>4.09</v>
      </c>
      <c r="BY148" s="241" t="str">
        <f t="shared" si="10"/>
        <v>58</v>
      </c>
      <c r="BZ148" s="242" t="str">
        <f t="shared" si="11"/>
        <v>63.9</v>
      </c>
      <c r="CA148" s="241" t="str">
        <f t="shared" si="12"/>
        <v>60</v>
      </c>
      <c r="CB148" s="225" t="str">
        <f>$AY148*Assembly!X$4+$AZ148*Assembly!X$5+$BA148*Assembly!X$6+$BB148*Assembly!X$7+$BC148*Assembly!X$8+$BD148*Assembly!X$9+$BE148*Assembly!X$10+$BF148*Assembly!X$11+$BG148*Assembly!X$12+$BH148*Assembly!X$13+$BI148*Assembly!X$14+$BJ148*Assembly!X$15+$BK148*Assembly!X$16+$BL148*Assembly!X$17+$BM148*Assembly!X$18+$BN148*Assembly!X$19+$BO148*Assembly!X$20+$BP148*Assembly!X$21+$BQ148*Assembly!X$22+$BR148*Assembly!X$23+$BS148*Assembly!X$24</f>
        <v>100</v>
      </c>
      <c r="CC148" s="225" t="str">
        <f t="shared" si="13"/>
        <v>15,556</v>
      </c>
      <c r="CD148" s="223" t="str">
        <f t="shared" si="14"/>
        <v>0.0156</v>
      </c>
      <c r="CE148" s="243" t="str">
        <f>$AY148*Assembly!AB$4+$AZ148*Assembly!AB$5+$BA148*Assembly!AB$6+$BB148*Assembly!AB$7+$BC148*Assembly!AB$8+$BD148*Assembly!AB$9+$BE148*Assembly!AB$10+$BF148*Assembly!AB$11+$BG148*Assembly!AB$12+$BH148*Assembly!AB$13+$BI148*Assembly!AB$14+$BJ148*Assembly!AB$15+$BK148*Assembly!AB$16+$BL148*Assembly!AB$17+$BM148*Assembly!AB$18+$BN148*Assembly!AB$19+$BO148*Assembly!AB$20+$BP148*Assembly!AB$21+$BQ148*Assembly!AB$22+$BR148*Assembly!AB$23+$BS148*Assembly!AB$24</f>
        <v>140</v>
      </c>
      <c r="CF148" s="231" t="str">
        <f>$AY148*Assembly!M$4+$AZ148*Assembly!M$5+$BA148*Assembly!M$6+$BB148*Assembly!M$7+$BC148*Assembly!M$8+$BD148*Assembly!M$9+$BE148*Assembly!M$10+$BF148*Assembly!M$11+$BG148*Assembly!M$12+$BH148*Assembly!M$13+$BI148*Assembly!M$14+$BJ148*Assembly!M$15+$BK148*Assembly!M$16+$BL148*Assembly!M$17+$BM148*Assembly!M$18+$BN148*Assembly!M$19+$BO148*Assembly!M$20+$BP148*Assembly!M$21+$BQ148*Assembly!M$22+$BR148*Assembly!M$23+$BS148*Assembly!M$24</f>
        <v>270</v>
      </c>
      <c r="CG148" s="231" t="str">
        <f>$AY148*Assembly!N$4+$AZ148*Assembly!N$5+$BA148*Assembly!N$6+$BB148*Assembly!N$7+$BC148*Assembly!N$8+$BD148*Assembly!N$9+$BE148*Assembly!N$10+$BF148*Assembly!N$11+$BG148*Assembly!N$12+$BH148*Assembly!N$13+$BI148*Assembly!N$14+$BJ148*Assembly!N$15+$BK148*Assembly!N$16+$BL148*Assembly!N$17+$BM148*Assembly!N$18+$BN148*Assembly!N$19+$BO148*Assembly!N$20+$BP148*Assembly!N$21+$BQ148*Assembly!N$22+$BR148*Assembly!N$23+$BS148*Assembly!N$24</f>
        <v>0</v>
      </c>
      <c r="CH148" s="231" t="str">
        <f>$AY148*Assembly!O$4+$AZ148*Assembly!O$5+$BA148*Assembly!O$6+$BB148*Assembly!O$7+$BC148*Assembly!O$8+$BD148*Assembly!O$9+$BE148*Assembly!O$10+$BF148*Assembly!O$11+$BG148*Assembly!O$12+$BH148*Assembly!O$13+$BI148*Assembly!O$14+$BJ148*Assembly!O$15+$BK148*Assembly!O$16+$BL148*Assembly!O$17+$BM148*Assembly!O$18+$BN148*Assembly!O$19+$BO148*Assembly!O$20+$BP148*Assembly!O$21+$BQ148*Assembly!O$22+$BR148*Assembly!O$23+$BS148*Assembly!O$24</f>
        <v>0</v>
      </c>
      <c r="CI148" s="229" t="str">
        <f>$AY148*Assembly!P$4+$AZ148*Assembly!P$5+$BA148*Assembly!P$6+$BB148*Assembly!P$7+$BC148*Assembly!P$8+$BD148*Assembly!P$9+$BE148*Assembly!P$10+$BF148*Assembly!P$11+$BG148*Assembly!P$12+$BH148*Assembly!P$13+$BI148*Assembly!P$14+$BJ148*Assembly!P$15+$BK148*Assembly!P$16+$BL148*Assembly!P$17+$BM148*Assembly!P$18+$BN148*Assembly!P$19+$BO148*Assembly!P$20+$BP148*Assembly!P$21+$BQ148*Assembly!P$22+$BR148*Assembly!P$23+$BS148*Assembly!P$24</f>
        <v>0</v>
      </c>
      <c r="CJ148" s="229" t="str">
        <f>$AY148*Assembly!Q$4+$AZ148*Assembly!Q$5+$BA148*Assembly!Q$6+$BB148*Assembly!Q$7+$BC148*Assembly!Q$8+$BD148*Assembly!Q$9+$BE148*Assembly!Q$10+$BF148*Assembly!Q$11+$BG148*Assembly!Q$12+$BH148*Assembly!Q$13+$BI148*Assembly!Q$14+$BJ148*Assembly!Q$15+$BK148*Assembly!Q$16+$BL148*Assembly!Q$17+$BM148*Assembly!Q$18+$BN148*Assembly!Q$19+$BO148*Assembly!Q$20+$BP148*Assembly!Q$21+$BQ148*Assembly!Q$22+$BR148*Assembly!Q$23+$BS148*Assembly!Q$24</f>
        <v>0</v>
      </c>
      <c r="CK148" s="231" t="str">
        <f>$AY148*Assembly!R$4+$AZ148*Assembly!R$5+$BA148*Assembly!R$6+$BB148*Assembly!R$7+$BC148*Assembly!R$8+$BD148*Assembly!R$9+$BE148*Assembly!R$10+$BF148*Assembly!R$11+$BG148*Assembly!R$12+$BH148*Assembly!R$13+$BI148*Assembly!R$14+$BJ148*Assembly!R$15+$BK148*Assembly!R$16+$BL148*Assembly!R$17+$BM148*Assembly!R$18+$BN148*Assembly!R$19+$BO148*Assembly!R$20+$BP148*Assembly!R$21+$BQ148*Assembly!R$22+$BR148*Assembly!R$23+$BS148*Assembly!R$24</f>
        <v>0</v>
      </c>
      <c r="CL148" s="229" t="str">
        <f>$AY148*Assembly!S$4+$AZ148*Assembly!S$5+$BA148*Assembly!S$6+$BB148*Assembly!S$7+$BC148*Assembly!S$8+$BD148*Assembly!S$9+$BE148*Assembly!S$10+$BF148*Assembly!S$11+$BG148*Assembly!S$12+$BH148*Assembly!S$13+$BI148*Assembly!S$14+$BJ148*Assembly!S$15+$BK148*Assembly!S$16+$BL148*Assembly!S$17+$BM148*Assembly!S$18+$BN148*Assembly!S$19+$BO148*Assembly!S$20+$BP148*Assembly!S$21+$BQ148*Assembly!S$22+$BR148*Assembly!S$23+$BS148*Assembly!S$24</f>
        <v>0</v>
      </c>
      <c r="CM148" s="229" t="str">
        <f>$AY148*Assembly!T$4+$AZ148*Assembly!T$5+$BA148*Assembly!T$6+$BB148*Assembly!T$7+$BC148*Assembly!T$8+$BD148*Assembly!T$9+$BE148*Assembly!T$10+$BF148*Assembly!T$11+$BG148*Assembly!T$12+$BH148*Assembly!T$13+$BI148*Assembly!T$14+$BJ148*Assembly!T$15+$BK148*Assembly!T$16+$BL148*Assembly!T$17+$BM148*Assembly!T$18+$BN148*Assembly!T$19+$BO148*Assembly!T$20+$BP148*Assembly!T$21+$BQ148*Assembly!T$22+$BR148*Assembly!T$23+$BS148*Assembly!T$24</f>
        <v>0</v>
      </c>
      <c r="CN148" s="229" t="str">
        <f>$AY148*Assembly!U$4+$AZ148*Assembly!U$5+$BA148*Assembly!U$6+$BB148*Assembly!U$7+$BC148*Assembly!U$8+$BD148*Assembly!U$9+$BE148*Assembly!U$10+$BF148*Assembly!U$11+$BG148*Assembly!U$12+$BH148*Assembly!U$13+$BI148*Assembly!U$14+$BJ148*Assembly!U$15+$BK148*Assembly!U$16+$BL148*Assembly!U$17+$BM148*Assembly!U$18+$BN148*Assembly!U$19+$BO148*Assembly!U$20+$BP148*Assembly!U$21+$BQ148*Assembly!U$22+$BR148*Assembly!U$23+$BS148*Assembly!U$24</f>
        <v>0</v>
      </c>
      <c r="CO148" s="231" t="str">
        <f>$AY148*Assembly!V$4+$AZ148*Assembly!V$5+$BA148*Assembly!V$6+$BB148*Assembly!V$7+$BC148*Assembly!V$8+$BD148*Assembly!V$9+$BE148*Assembly!V$10+$BF148*Assembly!V$11+$BG148*Assembly!V$12+$BH148*Assembly!V$13+$BI148*Assembly!V$14+$BJ148*Assembly!V$15+$BK148*Assembly!V$16+$BL148*Assembly!V$17+$BM148*Assembly!V$18+$BN148*Assembly!V$19+$BO148*Assembly!V$20+$BP148*Assembly!V$21+$BQ148*Assembly!V$22+$BR148*Assembly!V$23+$BS148*Assembly!V$24</f>
        <v>0</v>
      </c>
      <c r="CP148" s="231" t="str">
        <f>CF148*Refining!$F$3</f>
        <v>482</v>
      </c>
      <c r="CQ148" s="231" t="str">
        <f>CG148*Refining!$F$4</f>
        <v>0</v>
      </c>
      <c r="CR148" s="231" t="str">
        <f>CH148*Refining!$F$5</f>
        <v>0</v>
      </c>
      <c r="CS148" s="231" t="str">
        <f>CI148*Refining!$F$6</f>
        <v>0</v>
      </c>
      <c r="CT148" s="231" t="str">
        <f>CJ148*Refining!$F$7</f>
        <v>0</v>
      </c>
      <c r="CU148" s="231" t="str">
        <f>CK148*Refining!$F$8</f>
        <v>0</v>
      </c>
      <c r="CV148" s="231" t="str">
        <f>CL148*Refining!$F$9</f>
        <v>0</v>
      </c>
      <c r="CW148" s="231" t="str">
        <f>CM148*Refining!$F$10</f>
        <v>0</v>
      </c>
      <c r="CX148" s="231" t="str">
        <f>CN148*Refining!$F$11</f>
        <v>0</v>
      </c>
      <c r="CY148" s="231" t="str">
        <f>CO148*Refining!$F$12</f>
        <v>0</v>
      </c>
      <c r="CZ148" s="244" t="str">
        <f t="shared" ref="CZ148:DS148" si="600">IF(CF148 = 0, "", CF148)</f>
        <v>270</v>
      </c>
      <c r="DA148" s="245" t="str">
        <f t="shared" si="600"/>
        <v/>
      </c>
      <c r="DB148" s="245" t="str">
        <f t="shared" si="600"/>
        <v/>
      </c>
      <c r="DC148" s="245" t="str">
        <f t="shared" si="600"/>
        <v/>
      </c>
      <c r="DD148" s="245" t="str">
        <f t="shared" si="600"/>
        <v/>
      </c>
      <c r="DE148" s="245" t="str">
        <f t="shared" si="600"/>
        <v/>
      </c>
      <c r="DF148" s="245" t="str">
        <f t="shared" si="600"/>
        <v/>
      </c>
      <c r="DG148" s="245" t="str">
        <f t="shared" si="600"/>
        <v/>
      </c>
      <c r="DH148" s="245" t="str">
        <f t="shared" si="600"/>
        <v/>
      </c>
      <c r="DI148" s="246" t="str">
        <f t="shared" si="600"/>
        <v/>
      </c>
      <c r="DJ148" s="244" t="str">
        <f t="shared" si="600"/>
        <v>482</v>
      </c>
      <c r="DK148" s="245" t="str">
        <f t="shared" si="600"/>
        <v/>
      </c>
      <c r="DL148" s="245" t="str">
        <f t="shared" si="600"/>
        <v/>
      </c>
      <c r="DM148" s="245" t="str">
        <f t="shared" si="600"/>
        <v/>
      </c>
      <c r="DN148" s="259" t="str">
        <f t="shared" si="600"/>
        <v/>
      </c>
      <c r="DO148" s="245" t="str">
        <f t="shared" si="600"/>
        <v/>
      </c>
      <c r="DP148" s="245" t="str">
        <f t="shared" si="600"/>
        <v/>
      </c>
      <c r="DQ148" s="245" t="str">
        <f t="shared" si="600"/>
        <v/>
      </c>
      <c r="DR148" s="245" t="str">
        <f t="shared" si="600"/>
        <v/>
      </c>
      <c r="DS148" s="246" t="str">
        <f t="shared" si="600"/>
        <v/>
      </c>
      <c r="DT148" s="248" t="str">
        <f t="shared" si="16"/>
        <v>270</v>
      </c>
      <c r="DU148" s="249" t="str">
        <f t="shared" si="17"/>
        <v>482</v>
      </c>
      <c r="DV148" s="225" t="str">
        <f>CZ148*'Ores &amp; Ingots'!$C$3+DA148*'Ores &amp; Ingots'!$C$4+DB148*'Ores &amp; Ingots'!$C$5+DC148*'Ores &amp; Ingots'!$C$6+DD148*'Ores &amp; Ingots'!$C$7+DE148*'Ores &amp; Ingots'!$C$8+DF148*'Ores &amp; Ingots'!$C$9+DG148*'Ores &amp; Ingots'!$C$10+DH148*'Ores &amp; Ingots'!$C$11+DI148*'Ores &amp; Ingots'!$C$12</f>
        <v>34</v>
      </c>
      <c r="DW148" s="225" t="str">
        <f>DJ148*'Ores &amp; Ingots'!$B$3+DK148*'Ores &amp; Ingots'!$B$4+DL148*'Ores &amp; Ingots'!$B$5+DM148*'Ores &amp; Ingots'!$B$6+DN148*'Ores &amp; Ingots'!$B$7+DO148*'Ores &amp; Ingots'!$B$8+DP148*'Ores &amp; Ingots'!$B$9+DQ148*'Ores &amp; Ingots'!$B$10+DR148*'Ores &amp; Ingots'!$B$11+DS148*'Ores &amp; Ingots'!$B$12</f>
        <v>178</v>
      </c>
      <c r="DX148" s="249" t="str">
        <f>CZ148*Refining!$G$3+DA148*Refining!$G$4+DB148*Refining!$G$5+DC148*Refining!$G$6+DD148*Refining!$G$7+DE148*Refining!$G$8+DF148*Refining!$G$9+DG148*Refining!$G$10+DH148*Refining!$G$11+DI148*Refining!$G$12</f>
        <v>19</v>
      </c>
      <c r="DY148" s="249" t="str">
        <f t="shared" si="18"/>
        <v>2,885</v>
      </c>
      <c r="DZ148" s="250" t="str">
        <f t="shared" si="19"/>
        <v>0.0029</v>
      </c>
      <c r="EA148" s="248" t="str">
        <f t="shared" si="20"/>
        <v>134</v>
      </c>
      <c r="EB148" s="251" t="str">
        <f t="shared" ref="EB148:EC148" si="601">EA148/60</f>
        <v>2.2</v>
      </c>
      <c r="EC148" s="251" t="str">
        <f t="shared" si="601"/>
        <v>0.0</v>
      </c>
      <c r="ED148" s="248" t="str">
        <f t="shared" si="22"/>
        <v>18,440</v>
      </c>
      <c r="EE148" s="251" t="str">
        <f t="shared" ref="EE148:EF148" si="602">ED148/1000</f>
        <v>18.4</v>
      </c>
      <c r="EF148" s="252" t="str">
        <f t="shared" si="602"/>
        <v>0.02</v>
      </c>
      <c r="EG148" s="223" t="str">
        <f t="shared" si="24"/>
        <v>0.0184</v>
      </c>
      <c r="EH148" s="224" t="str">
        <f t="shared" si="25"/>
        <v>0:02:14</v>
      </c>
      <c r="EI148" s="225">
        <v>504.0</v>
      </c>
    </row>
    <row r="149">
      <c r="A149" s="33"/>
      <c r="B149" s="226" t="s">
        <v>1018</v>
      </c>
      <c r="C149" s="227" t="s">
        <v>885</v>
      </c>
      <c r="D149" s="227">
        <v>3.0</v>
      </c>
      <c r="E149" s="227">
        <v>3.0</v>
      </c>
      <c r="F149" s="227">
        <v>3.0</v>
      </c>
      <c r="G149" s="253" t="str">
        <f t="shared" si="5"/>
        <v>3.4</v>
      </c>
      <c r="H149" s="254">
        <v>15.0</v>
      </c>
      <c r="I149" s="254">
        <v>15.0</v>
      </c>
      <c r="J149" s="254" t="str">
        <f>H149/Main!$D$9</f>
        <v>15</v>
      </c>
      <c r="K149" s="254" t="str">
        <f>I149/Main!$D$10</f>
        <v>15</v>
      </c>
      <c r="L149" s="254" t="str">
        <f t="shared" si="6"/>
        <v>1</v>
      </c>
      <c r="M149" s="254">
        <v>1.0</v>
      </c>
      <c r="N149" s="255"/>
      <c r="O149" s="255"/>
      <c r="P149" s="255"/>
      <c r="Q149" s="256"/>
      <c r="R149" s="255"/>
      <c r="S149" s="257"/>
      <c r="T149" s="257"/>
      <c r="U149" s="255"/>
      <c r="V149" s="255"/>
      <c r="W149" s="350"/>
      <c r="X149" s="257"/>
      <c r="Y149" s="255"/>
      <c r="Z149" s="255"/>
      <c r="AA149" s="256" t="s">
        <v>920</v>
      </c>
      <c r="AB149" s="256" t="s">
        <v>913</v>
      </c>
      <c r="AC149" s="351"/>
      <c r="AD149" s="225">
        <v>0.0</v>
      </c>
      <c r="AE149" s="225">
        <v>20.0</v>
      </c>
      <c r="AF149" s="225">
        <v>0.0</v>
      </c>
      <c r="AG149" s="225">
        <v>0.0</v>
      </c>
      <c r="AH149" s="309">
        <v>20.0</v>
      </c>
      <c r="AI149" s="225">
        <v>0.0</v>
      </c>
      <c r="AJ149" s="225">
        <v>0.0</v>
      </c>
      <c r="AK149" s="225">
        <v>0.0</v>
      </c>
      <c r="AL149" s="225">
        <v>0.0</v>
      </c>
      <c r="AM149" s="225">
        <v>0.0</v>
      </c>
      <c r="AN149" s="225">
        <v>0.0</v>
      </c>
      <c r="AO149" s="225">
        <v>0.0</v>
      </c>
      <c r="AP149" s="225">
        <v>0.0</v>
      </c>
      <c r="AQ149" s="225">
        <v>0.0</v>
      </c>
      <c r="AR149" s="225">
        <v>0.0</v>
      </c>
      <c r="AS149" s="225">
        <v>0.0</v>
      </c>
      <c r="AT149" s="225">
        <v>0.0</v>
      </c>
      <c r="AU149" s="225">
        <v>0.0</v>
      </c>
      <c r="AV149" s="225">
        <v>0.0</v>
      </c>
      <c r="AW149" s="225">
        <v>0.0</v>
      </c>
      <c r="AX149" s="225">
        <v>0.0</v>
      </c>
      <c r="AY149" s="236" t="str">
        <f t="shared" ref="AY149:BS149" si="603">IF(AD149 = 0, "", AD149)</f>
        <v/>
      </c>
      <c r="AZ149" s="227" t="str">
        <f t="shared" si="603"/>
        <v>20</v>
      </c>
      <c r="BA149" s="227" t="str">
        <f t="shared" si="603"/>
        <v/>
      </c>
      <c r="BB149" s="227" t="str">
        <f t="shared" si="603"/>
        <v/>
      </c>
      <c r="BC149" s="237" t="str">
        <f t="shared" si="603"/>
        <v>20</v>
      </c>
      <c r="BD149" s="227" t="str">
        <f t="shared" si="603"/>
        <v/>
      </c>
      <c r="BE149" s="227" t="str">
        <f t="shared" si="603"/>
        <v/>
      </c>
      <c r="BF149" s="227" t="str">
        <f t="shared" si="603"/>
        <v/>
      </c>
      <c r="BG149" s="227" t="str">
        <f t="shared" si="603"/>
        <v/>
      </c>
      <c r="BH149" s="227" t="str">
        <f t="shared" si="603"/>
        <v/>
      </c>
      <c r="BI149" s="227" t="str">
        <f t="shared" si="603"/>
        <v/>
      </c>
      <c r="BJ149" s="227" t="str">
        <f t="shared" si="603"/>
        <v/>
      </c>
      <c r="BK149" s="227" t="str">
        <f t="shared" si="603"/>
        <v/>
      </c>
      <c r="BL149" s="227" t="str">
        <f t="shared" si="603"/>
        <v/>
      </c>
      <c r="BM149" s="227" t="str">
        <f t="shared" si="603"/>
        <v/>
      </c>
      <c r="BN149" s="227" t="str">
        <f t="shared" si="603"/>
        <v/>
      </c>
      <c r="BO149" s="227" t="str">
        <f t="shared" si="603"/>
        <v/>
      </c>
      <c r="BP149" s="227" t="str">
        <f t="shared" si="603"/>
        <v/>
      </c>
      <c r="BQ149" s="227" t="str">
        <f t="shared" si="603"/>
        <v/>
      </c>
      <c r="BR149" s="227" t="str">
        <f t="shared" si="603"/>
        <v/>
      </c>
      <c r="BS149" s="238" t="str">
        <f t="shared" si="603"/>
        <v/>
      </c>
      <c r="BT149" s="239" t="str">
        <f>$AY149*Assembly!Y$4+$AZ149*Assembly!Y$5+$BA149*Assembly!Y$6+$BB149*Assembly!Y$7+$BC149*Assembly!Y$8+$BD149*Assembly!Y$9+$BE149*Assembly!Y$10+$BF149*Assembly!Y$11+$BG149*Assembly!Y$12+$BH149*Assembly!Y$13+$BI149*Assembly!Y$14+$BJ149*Assembly!Y$15+$BK149*Assembly!Y$16+$BL149*Assembly!Y$17+$BM149*Assembly!Y$18+$BN149*Assembly!Y$19+$BO149*Assembly!Y$20+$BP149*Assembly!Y$21+$BQ149*Assembly!Y$22+$BR149*Assembly!Y$23+$BS149*Assembly!Y$24</f>
        <v>220</v>
      </c>
      <c r="BU149" s="225" t="str">
        <f t="shared" si="8"/>
        <v>65</v>
      </c>
      <c r="BV149" s="225"/>
      <c r="BW149" s="225" t="str">
        <f>$AY149*Assembly!AC$4+$AZ149*Assembly!AC$5+$BA149*Assembly!AC$6+$BB149*Assembly!AC$7+$BC149*Assembly!AC$8+$BD149*Assembly!AC$9+$BE149*Assembly!AC$10+$BF149*Assembly!AC$11+$BG149*Assembly!AC$12+$BH149*Assembly!AC$13+$BI149*Assembly!AC$14+$BJ149*Assembly!AC$15+$BK149*Assembly!AC$16+$BL149*Assembly!AC$17+$BM149*Assembly!AC$18+$BN149*Assembly!AC$19+$BO149*Assembly!AC$20+$BP149*Assembly!AC$21+$BQ149*Assembly!AC$22+$BR149*Assembly!AC$23+$BS149*Assembly!AC$24</f>
        <v>900</v>
      </c>
      <c r="BX149" s="240" t="str">
        <f t="shared" si="9"/>
        <v>4.09</v>
      </c>
      <c r="BY149" s="241" t="str">
        <f t="shared" si="10"/>
        <v>267</v>
      </c>
      <c r="BZ149" s="242" t="str">
        <f t="shared" si="11"/>
        <v>13.8</v>
      </c>
      <c r="CA149" s="241" t="str">
        <f t="shared" si="12"/>
        <v>60</v>
      </c>
      <c r="CB149" s="225" t="str">
        <f>$AY149*Assembly!X$4+$AZ149*Assembly!X$5+$BA149*Assembly!X$6+$BB149*Assembly!X$7+$BC149*Assembly!X$8+$BD149*Assembly!X$9+$BE149*Assembly!X$10+$BF149*Assembly!X$11+$BG149*Assembly!X$12+$BH149*Assembly!X$13+$BI149*Assembly!X$14+$BJ149*Assembly!X$15+$BK149*Assembly!X$16+$BL149*Assembly!X$17+$BM149*Assembly!X$18+$BN149*Assembly!X$19+$BO149*Assembly!X$20+$BP149*Assembly!X$21+$BQ149*Assembly!X$22+$BR149*Assembly!X$23+$BS149*Assembly!X$24</f>
        <v>100</v>
      </c>
      <c r="CC149" s="225" t="str">
        <f t="shared" si="13"/>
        <v>15,556</v>
      </c>
      <c r="CD149" s="223" t="str">
        <f t="shared" si="14"/>
        <v>0.0156</v>
      </c>
      <c r="CE149" s="243" t="str">
        <f>$AY149*Assembly!AB$4+$AZ149*Assembly!AB$5+$BA149*Assembly!AB$6+$BB149*Assembly!AB$7+$BC149*Assembly!AB$8+$BD149*Assembly!AB$9+$BE149*Assembly!AB$10+$BF149*Assembly!AB$11+$BG149*Assembly!AB$12+$BH149*Assembly!AB$13+$BI149*Assembly!AB$14+$BJ149*Assembly!AB$15+$BK149*Assembly!AB$16+$BL149*Assembly!AB$17+$BM149*Assembly!AB$18+$BN149*Assembly!AB$19+$BO149*Assembly!AB$20+$BP149*Assembly!AB$21+$BQ149*Assembly!AB$22+$BR149*Assembly!AB$23+$BS149*Assembly!AB$24</f>
        <v>140</v>
      </c>
      <c r="CF149" s="256" t="str">
        <f>$AY149*Assembly!M$4+$AZ149*Assembly!M$5+$BA149*Assembly!M$6+$BB149*Assembly!M$7+$BC149*Assembly!M$8+$BD149*Assembly!M$9+$BE149*Assembly!M$10+$BF149*Assembly!M$11+$BG149*Assembly!M$12+$BH149*Assembly!M$13+$BI149*Assembly!M$14+$BJ149*Assembly!M$15+$BK149*Assembly!M$16+$BL149*Assembly!M$17+$BM149*Assembly!M$18+$BN149*Assembly!M$19+$BO149*Assembly!M$20+$BP149*Assembly!M$21+$BQ149*Assembly!M$22+$BR149*Assembly!M$23+$BS149*Assembly!M$24</f>
        <v>270</v>
      </c>
      <c r="CG149" s="256" t="str">
        <f>$AY149*Assembly!N$4+$AZ149*Assembly!N$5+$BA149*Assembly!N$6+$BB149*Assembly!N$7+$BC149*Assembly!N$8+$BD149*Assembly!N$9+$BE149*Assembly!N$10+$BF149*Assembly!N$11+$BG149*Assembly!N$12+$BH149*Assembly!N$13+$BI149*Assembly!N$14+$BJ149*Assembly!N$15+$BK149*Assembly!N$16+$BL149*Assembly!N$17+$BM149*Assembly!N$18+$BN149*Assembly!N$19+$BO149*Assembly!N$20+$BP149*Assembly!N$21+$BQ149*Assembly!N$22+$BR149*Assembly!N$23+$BS149*Assembly!N$24</f>
        <v>0</v>
      </c>
      <c r="CH149" s="256" t="str">
        <f>$AY149*Assembly!O$4+$AZ149*Assembly!O$5+$BA149*Assembly!O$6+$BB149*Assembly!O$7+$BC149*Assembly!O$8+$BD149*Assembly!O$9+$BE149*Assembly!O$10+$BF149*Assembly!O$11+$BG149*Assembly!O$12+$BH149*Assembly!O$13+$BI149*Assembly!O$14+$BJ149*Assembly!O$15+$BK149*Assembly!O$16+$BL149*Assembly!O$17+$BM149*Assembly!O$18+$BN149*Assembly!O$19+$BO149*Assembly!O$20+$BP149*Assembly!O$21+$BQ149*Assembly!O$22+$BR149*Assembly!O$23+$BS149*Assembly!O$24</f>
        <v>0</v>
      </c>
      <c r="CI149" s="254" t="str">
        <f>$AY149*Assembly!P$4+$AZ149*Assembly!P$5+$BA149*Assembly!P$6+$BB149*Assembly!P$7+$BC149*Assembly!P$8+$BD149*Assembly!P$9+$BE149*Assembly!P$10+$BF149*Assembly!P$11+$BG149*Assembly!P$12+$BH149*Assembly!P$13+$BI149*Assembly!P$14+$BJ149*Assembly!P$15+$BK149*Assembly!P$16+$BL149*Assembly!P$17+$BM149*Assembly!P$18+$BN149*Assembly!P$19+$BO149*Assembly!P$20+$BP149*Assembly!P$21+$BQ149*Assembly!P$22+$BR149*Assembly!P$23+$BS149*Assembly!P$24</f>
        <v>0</v>
      </c>
      <c r="CJ149" s="254" t="str">
        <f>$AY149*Assembly!Q$4+$AZ149*Assembly!Q$5+$BA149*Assembly!Q$6+$BB149*Assembly!Q$7+$BC149*Assembly!Q$8+$BD149*Assembly!Q$9+$BE149*Assembly!Q$10+$BF149*Assembly!Q$11+$BG149*Assembly!Q$12+$BH149*Assembly!Q$13+$BI149*Assembly!Q$14+$BJ149*Assembly!Q$15+$BK149*Assembly!Q$16+$BL149*Assembly!Q$17+$BM149*Assembly!Q$18+$BN149*Assembly!Q$19+$BO149*Assembly!Q$20+$BP149*Assembly!Q$21+$BQ149*Assembly!Q$22+$BR149*Assembly!Q$23+$BS149*Assembly!Q$24</f>
        <v>0</v>
      </c>
      <c r="CK149" s="256" t="str">
        <f>$AY149*Assembly!R$4+$AZ149*Assembly!R$5+$BA149*Assembly!R$6+$BB149*Assembly!R$7+$BC149*Assembly!R$8+$BD149*Assembly!R$9+$BE149*Assembly!R$10+$BF149*Assembly!R$11+$BG149*Assembly!R$12+$BH149*Assembly!R$13+$BI149*Assembly!R$14+$BJ149*Assembly!R$15+$BK149*Assembly!R$16+$BL149*Assembly!R$17+$BM149*Assembly!R$18+$BN149*Assembly!R$19+$BO149*Assembly!R$20+$BP149*Assembly!R$21+$BQ149*Assembly!R$22+$BR149*Assembly!R$23+$BS149*Assembly!R$24</f>
        <v>0</v>
      </c>
      <c r="CL149" s="254" t="str">
        <f>$AY149*Assembly!S$4+$AZ149*Assembly!S$5+$BA149*Assembly!S$6+$BB149*Assembly!S$7+$BC149*Assembly!S$8+$BD149*Assembly!S$9+$BE149*Assembly!S$10+$BF149*Assembly!S$11+$BG149*Assembly!S$12+$BH149*Assembly!S$13+$BI149*Assembly!S$14+$BJ149*Assembly!S$15+$BK149*Assembly!S$16+$BL149*Assembly!S$17+$BM149*Assembly!S$18+$BN149*Assembly!S$19+$BO149*Assembly!S$20+$BP149*Assembly!S$21+$BQ149*Assembly!S$22+$BR149*Assembly!S$23+$BS149*Assembly!S$24</f>
        <v>0</v>
      </c>
      <c r="CM149" s="254" t="str">
        <f>$AY149*Assembly!T$4+$AZ149*Assembly!T$5+$BA149*Assembly!T$6+$BB149*Assembly!T$7+$BC149*Assembly!T$8+$BD149*Assembly!T$9+$BE149*Assembly!T$10+$BF149*Assembly!T$11+$BG149*Assembly!T$12+$BH149*Assembly!T$13+$BI149*Assembly!T$14+$BJ149*Assembly!T$15+$BK149*Assembly!T$16+$BL149*Assembly!T$17+$BM149*Assembly!T$18+$BN149*Assembly!T$19+$BO149*Assembly!T$20+$BP149*Assembly!T$21+$BQ149*Assembly!T$22+$BR149*Assembly!T$23+$BS149*Assembly!T$24</f>
        <v>0</v>
      </c>
      <c r="CN149" s="254" t="str">
        <f>$AY149*Assembly!U$4+$AZ149*Assembly!U$5+$BA149*Assembly!U$6+$BB149*Assembly!U$7+$BC149*Assembly!U$8+$BD149*Assembly!U$9+$BE149*Assembly!U$10+$BF149*Assembly!U$11+$BG149*Assembly!U$12+$BH149*Assembly!U$13+$BI149*Assembly!U$14+$BJ149*Assembly!U$15+$BK149*Assembly!U$16+$BL149*Assembly!U$17+$BM149*Assembly!U$18+$BN149*Assembly!U$19+$BO149*Assembly!U$20+$BP149*Assembly!U$21+$BQ149*Assembly!U$22+$BR149*Assembly!U$23+$BS149*Assembly!U$24</f>
        <v>0</v>
      </c>
      <c r="CO149" s="256" t="str">
        <f>$AY149*Assembly!V$4+$AZ149*Assembly!V$5+$BA149*Assembly!V$6+$BB149*Assembly!V$7+$BC149*Assembly!V$8+$BD149*Assembly!V$9+$BE149*Assembly!V$10+$BF149*Assembly!V$11+$BG149*Assembly!V$12+$BH149*Assembly!V$13+$BI149*Assembly!V$14+$BJ149*Assembly!V$15+$BK149*Assembly!V$16+$BL149*Assembly!V$17+$BM149*Assembly!V$18+$BN149*Assembly!V$19+$BO149*Assembly!V$20+$BP149*Assembly!V$21+$BQ149*Assembly!V$22+$BR149*Assembly!V$23+$BS149*Assembly!V$24</f>
        <v>0</v>
      </c>
      <c r="CP149" s="256" t="str">
        <f>CF149*Refining!$F$3</f>
        <v>482</v>
      </c>
      <c r="CQ149" s="256" t="str">
        <f>CG149*Refining!$F$4</f>
        <v>0</v>
      </c>
      <c r="CR149" s="256" t="str">
        <f>CH149*Refining!$F$5</f>
        <v>0</v>
      </c>
      <c r="CS149" s="256" t="str">
        <f>CI149*Refining!$F$6</f>
        <v>0</v>
      </c>
      <c r="CT149" s="256" t="str">
        <f>CJ149*Refining!$F$7</f>
        <v>0</v>
      </c>
      <c r="CU149" s="256" t="str">
        <f>CK149*Refining!$F$8</f>
        <v>0</v>
      </c>
      <c r="CV149" s="256" t="str">
        <f>CL149*Refining!$F$9</f>
        <v>0</v>
      </c>
      <c r="CW149" s="256" t="str">
        <f>CM149*Refining!$F$10</f>
        <v>0</v>
      </c>
      <c r="CX149" s="256" t="str">
        <f>CN149*Refining!$F$11</f>
        <v>0</v>
      </c>
      <c r="CY149" s="256" t="str">
        <f>CO149*Refining!$F$12</f>
        <v>0</v>
      </c>
      <c r="CZ149" s="244" t="str">
        <f t="shared" ref="CZ149:DS149" si="604">IF(CF149 = 0, "", CF149)</f>
        <v>270</v>
      </c>
      <c r="DA149" s="245" t="str">
        <f t="shared" si="604"/>
        <v/>
      </c>
      <c r="DB149" s="245" t="str">
        <f t="shared" si="604"/>
        <v/>
      </c>
      <c r="DC149" s="245" t="str">
        <f t="shared" si="604"/>
        <v/>
      </c>
      <c r="DD149" s="245" t="str">
        <f t="shared" si="604"/>
        <v/>
      </c>
      <c r="DE149" s="245" t="str">
        <f t="shared" si="604"/>
        <v/>
      </c>
      <c r="DF149" s="245" t="str">
        <f t="shared" si="604"/>
        <v/>
      </c>
      <c r="DG149" s="245" t="str">
        <f t="shared" si="604"/>
        <v/>
      </c>
      <c r="DH149" s="245" t="str">
        <f t="shared" si="604"/>
        <v/>
      </c>
      <c r="DI149" s="246" t="str">
        <f t="shared" si="604"/>
        <v/>
      </c>
      <c r="DJ149" s="244" t="str">
        <f t="shared" si="604"/>
        <v>482</v>
      </c>
      <c r="DK149" s="245" t="str">
        <f t="shared" si="604"/>
        <v/>
      </c>
      <c r="DL149" s="245" t="str">
        <f t="shared" si="604"/>
        <v/>
      </c>
      <c r="DM149" s="245" t="str">
        <f t="shared" si="604"/>
        <v/>
      </c>
      <c r="DN149" s="259" t="str">
        <f t="shared" si="604"/>
        <v/>
      </c>
      <c r="DO149" s="245" t="str">
        <f t="shared" si="604"/>
        <v/>
      </c>
      <c r="DP149" s="245" t="str">
        <f t="shared" si="604"/>
        <v/>
      </c>
      <c r="DQ149" s="245" t="str">
        <f t="shared" si="604"/>
        <v/>
      </c>
      <c r="DR149" s="245" t="str">
        <f t="shared" si="604"/>
        <v/>
      </c>
      <c r="DS149" s="246" t="str">
        <f t="shared" si="604"/>
        <v/>
      </c>
      <c r="DT149" s="248" t="str">
        <f t="shared" si="16"/>
        <v>270</v>
      </c>
      <c r="DU149" s="249" t="str">
        <f t="shared" si="17"/>
        <v>482</v>
      </c>
      <c r="DV149" s="225" t="str">
        <f>CZ149*'Ores &amp; Ingots'!$C$3+DA149*'Ores &amp; Ingots'!$C$4+DB149*'Ores &amp; Ingots'!$C$5+DC149*'Ores &amp; Ingots'!$C$6+DD149*'Ores &amp; Ingots'!$C$7+DE149*'Ores &amp; Ingots'!$C$8+DF149*'Ores &amp; Ingots'!$C$9+DG149*'Ores &amp; Ingots'!$C$10+DH149*'Ores &amp; Ingots'!$C$11+DI149*'Ores &amp; Ingots'!$C$12</f>
        <v>34</v>
      </c>
      <c r="DW149" s="225" t="str">
        <f>DJ149*'Ores &amp; Ingots'!$B$3+DK149*'Ores &amp; Ingots'!$B$4+DL149*'Ores &amp; Ingots'!$B$5+DM149*'Ores &amp; Ingots'!$B$6+DN149*'Ores &amp; Ingots'!$B$7+DO149*'Ores &amp; Ingots'!$B$8+DP149*'Ores &amp; Ingots'!$B$9+DQ149*'Ores &amp; Ingots'!$B$10+DR149*'Ores &amp; Ingots'!$B$11+DS149*'Ores &amp; Ingots'!$B$12</f>
        <v>178</v>
      </c>
      <c r="DX149" s="249" t="str">
        <f>CZ149*Refining!$G$3+DA149*Refining!$G$4+DB149*Refining!$G$5+DC149*Refining!$G$6+DD149*Refining!$G$7+DE149*Refining!$G$8+DF149*Refining!$G$9+DG149*Refining!$G$10+DH149*Refining!$G$11+DI149*Refining!$G$12</f>
        <v>19</v>
      </c>
      <c r="DY149" s="249" t="str">
        <f t="shared" si="18"/>
        <v>2,885</v>
      </c>
      <c r="DZ149" s="250" t="str">
        <f t="shared" si="19"/>
        <v>0.0029</v>
      </c>
      <c r="EA149" s="248" t="str">
        <f t="shared" si="20"/>
        <v>134</v>
      </c>
      <c r="EB149" s="251" t="str">
        <f t="shared" ref="EB149:EC149" si="605">EA149/60</f>
        <v>2.2</v>
      </c>
      <c r="EC149" s="251" t="str">
        <f t="shared" si="605"/>
        <v>0.0</v>
      </c>
      <c r="ED149" s="248" t="str">
        <f t="shared" si="22"/>
        <v>18,440</v>
      </c>
      <c r="EE149" s="251" t="str">
        <f t="shared" ref="EE149:EF149" si="606">ED149/1000</f>
        <v>18.4</v>
      </c>
      <c r="EF149" s="252" t="str">
        <f t="shared" si="606"/>
        <v>0.02</v>
      </c>
      <c r="EG149" s="223" t="str">
        <f t="shared" si="24"/>
        <v>0.0184</v>
      </c>
      <c r="EH149" s="224" t="str">
        <f t="shared" si="25"/>
        <v>0:02:14</v>
      </c>
      <c r="EI149" s="225" t="s">
        <v>12</v>
      </c>
    </row>
    <row r="150">
      <c r="A150" s="33"/>
      <c r="B150" s="226" t="s">
        <v>1019</v>
      </c>
      <c r="C150" s="227" t="s">
        <v>886</v>
      </c>
      <c r="D150" s="227">
        <v>1.0</v>
      </c>
      <c r="E150" s="227">
        <v>1.0</v>
      </c>
      <c r="F150" s="227">
        <v>1.0</v>
      </c>
      <c r="G150" s="228" t="str">
        <f t="shared" si="5"/>
        <v>15.6</v>
      </c>
      <c r="H150" s="229">
        <v>15.0</v>
      </c>
      <c r="I150" s="229">
        <v>15.0</v>
      </c>
      <c r="J150" s="229" t="str">
        <f>H150/Main!$D$9</f>
        <v>15</v>
      </c>
      <c r="K150" s="229" t="str">
        <f>I150/Main!$D$10</f>
        <v>15</v>
      </c>
      <c r="L150" s="229" t="str">
        <f t="shared" si="6"/>
        <v>1</v>
      </c>
      <c r="M150" s="229">
        <v>1.0</v>
      </c>
      <c r="N150" s="231">
        <v>30.0</v>
      </c>
      <c r="O150" s="231">
        <v>30.0</v>
      </c>
      <c r="P150" s="230"/>
      <c r="Q150" s="231"/>
      <c r="R150" s="230"/>
      <c r="S150" s="232"/>
      <c r="T150" s="232"/>
      <c r="U150" s="230"/>
      <c r="V150" s="230"/>
      <c r="W150" s="232"/>
      <c r="X150" s="232"/>
      <c r="Y150" s="230"/>
      <c r="Z150" s="230"/>
      <c r="AA150" s="231" t="s">
        <v>920</v>
      </c>
      <c r="AB150" s="231" t="s">
        <v>913</v>
      </c>
      <c r="AC150" s="334" t="s">
        <v>913</v>
      </c>
      <c r="AD150" s="225">
        <v>0.0</v>
      </c>
      <c r="AE150" s="225">
        <v>40.0</v>
      </c>
      <c r="AF150" s="225">
        <v>0.0</v>
      </c>
      <c r="AG150" s="225">
        <v>0.0</v>
      </c>
      <c r="AH150" s="225">
        <v>20.0</v>
      </c>
      <c r="AI150" s="225">
        <v>0.0</v>
      </c>
      <c r="AJ150" s="225">
        <v>8.0</v>
      </c>
      <c r="AK150" s="309">
        <v>30.0</v>
      </c>
      <c r="AL150" s="225">
        <v>8.0</v>
      </c>
      <c r="AM150" s="225">
        <v>0.0</v>
      </c>
      <c r="AN150" s="225">
        <v>0.0</v>
      </c>
      <c r="AO150" s="225">
        <v>0.0</v>
      </c>
      <c r="AP150" s="225">
        <v>10.0</v>
      </c>
      <c r="AQ150" s="225">
        <v>0.0</v>
      </c>
      <c r="AR150" s="225">
        <v>0.0</v>
      </c>
      <c r="AS150" s="225">
        <v>0.0</v>
      </c>
      <c r="AT150" s="225">
        <v>0.0</v>
      </c>
      <c r="AU150" s="225">
        <v>0.0</v>
      </c>
      <c r="AV150" s="225">
        <v>0.0</v>
      </c>
      <c r="AW150" s="225">
        <v>0.0</v>
      </c>
      <c r="AX150" s="225">
        <v>0.0</v>
      </c>
      <c r="AY150" s="236" t="str">
        <f t="shared" ref="AY150:BS150" si="607">IF(AD150 = 0, "", AD150)</f>
        <v/>
      </c>
      <c r="AZ150" s="227" t="str">
        <f t="shared" si="607"/>
        <v>40</v>
      </c>
      <c r="BA150" s="227" t="str">
        <f t="shared" si="607"/>
        <v/>
      </c>
      <c r="BB150" s="227" t="str">
        <f t="shared" si="607"/>
        <v/>
      </c>
      <c r="BC150" s="227" t="str">
        <f t="shared" si="607"/>
        <v>20</v>
      </c>
      <c r="BD150" s="227" t="str">
        <f t="shared" si="607"/>
        <v/>
      </c>
      <c r="BE150" s="227" t="str">
        <f t="shared" si="607"/>
        <v>8</v>
      </c>
      <c r="BF150" s="237" t="str">
        <f t="shared" si="607"/>
        <v>30</v>
      </c>
      <c r="BG150" s="227" t="str">
        <f t="shared" si="607"/>
        <v>8</v>
      </c>
      <c r="BH150" s="227" t="str">
        <f t="shared" si="607"/>
        <v/>
      </c>
      <c r="BI150" s="227" t="str">
        <f t="shared" si="607"/>
        <v/>
      </c>
      <c r="BJ150" s="227" t="str">
        <f t="shared" si="607"/>
        <v/>
      </c>
      <c r="BK150" s="227" t="str">
        <f t="shared" si="607"/>
        <v>10</v>
      </c>
      <c r="BL150" s="227" t="str">
        <f t="shared" si="607"/>
        <v/>
      </c>
      <c r="BM150" s="227" t="str">
        <f t="shared" si="607"/>
        <v/>
      </c>
      <c r="BN150" s="227" t="str">
        <f t="shared" si="607"/>
        <v/>
      </c>
      <c r="BO150" s="227" t="str">
        <f t="shared" si="607"/>
        <v/>
      </c>
      <c r="BP150" s="227" t="str">
        <f t="shared" si="607"/>
        <v/>
      </c>
      <c r="BQ150" s="227" t="str">
        <f t="shared" si="607"/>
        <v/>
      </c>
      <c r="BR150" s="227" t="str">
        <f t="shared" si="607"/>
        <v/>
      </c>
      <c r="BS150" s="238" t="str">
        <f t="shared" si="607"/>
        <v/>
      </c>
      <c r="BT150" s="239" t="str">
        <f>$AY150*Assembly!Y$4+$AZ150*Assembly!Y$5+$BA150*Assembly!Y$6+$BB150*Assembly!Y$7+$BC150*Assembly!Y$8+$BD150*Assembly!Y$9+$BE150*Assembly!Y$10+$BF150*Assembly!Y$11+$BG150*Assembly!Y$12+$BH150*Assembly!Y$13+$BI150*Assembly!Y$14+$BJ150*Assembly!Y$15+$BK150*Assembly!Y$16+$BL150*Assembly!Y$17+$BM150*Assembly!Y$18+$BN150*Assembly!Y$19+$BO150*Assembly!Y$20+$BP150*Assembly!Y$21+$BQ150*Assembly!Y$22+$BR150*Assembly!Y$23+$BS150*Assembly!Y$24</f>
        <v>692</v>
      </c>
      <c r="BU150" s="225" t="str">
        <f t="shared" si="8"/>
        <v>44</v>
      </c>
      <c r="BV150" s="225"/>
      <c r="BW150" s="225" t="str">
        <f>$AY150*Assembly!AC$4+$AZ150*Assembly!AC$5+$BA150*Assembly!AC$6+$BB150*Assembly!AC$7+$BC150*Assembly!AC$8+$BD150*Assembly!AC$9+$BE150*Assembly!AC$10+$BF150*Assembly!AC$11+$BG150*Assembly!AC$12+$BH150*Assembly!AC$13+$BI150*Assembly!AC$14+$BJ150*Assembly!AC$15+$BK150*Assembly!AC$16+$BL150*Assembly!AC$17+$BM150*Assembly!AC$18+$BN150*Assembly!AC$19+$BO150*Assembly!AC$20+$BP150*Assembly!AC$21+$BQ150*Assembly!AC$22+$BR150*Assembly!AC$23+$BS150*Assembly!AC$24</f>
        <v>2,190</v>
      </c>
      <c r="BX150" s="240" t="str">
        <f t="shared" si="9"/>
        <v>3.16</v>
      </c>
      <c r="BY150" s="241" t="str">
        <f t="shared" si="10"/>
        <v>140</v>
      </c>
      <c r="BZ150" s="242" t="str">
        <f t="shared" si="11"/>
        <v>49.4</v>
      </c>
      <c r="CA150" s="241" t="str">
        <f t="shared" si="12"/>
        <v>146</v>
      </c>
      <c r="CB150" s="225" t="str">
        <f>$AY150*Assembly!X$4+$AZ150*Assembly!X$5+$BA150*Assembly!X$6+$BB150*Assembly!X$7+$BC150*Assembly!X$8+$BD150*Assembly!X$9+$BE150*Assembly!X$10+$BF150*Assembly!X$11+$BG150*Assembly!X$12+$BH150*Assembly!X$13+$BI150*Assembly!X$14+$BJ150*Assembly!X$15+$BK150*Assembly!X$16+$BL150*Assembly!X$17+$BM150*Assembly!X$18+$BN150*Assembly!X$19+$BO150*Assembly!X$20+$BP150*Assembly!X$21+$BQ150*Assembly!X$22+$BR150*Assembly!X$23+$BS150*Assembly!X$24</f>
        <v>176</v>
      </c>
      <c r="CC150" s="225" t="str">
        <f t="shared" si="13"/>
        <v>27,378</v>
      </c>
      <c r="CD150" s="223" t="str">
        <f t="shared" si="14"/>
        <v>0.0274</v>
      </c>
      <c r="CE150" s="243" t="str">
        <f>$AY150*Assembly!AB$4+$AZ150*Assembly!AB$5+$BA150*Assembly!AB$6+$BB150*Assembly!AB$7+$BC150*Assembly!AB$8+$BD150*Assembly!AB$9+$BE150*Assembly!AB$10+$BF150*Assembly!AB$11+$BG150*Assembly!AB$12+$BH150*Assembly!AB$13+$BI150*Assembly!AB$14+$BJ150*Assembly!AB$15+$BK150*Assembly!AB$16+$BL150*Assembly!AB$17+$BM150*Assembly!AB$18+$BN150*Assembly!AB$19+$BO150*Assembly!AB$20+$BP150*Assembly!AB$21+$BQ150*Assembly!AB$22+$BR150*Assembly!AB$23+$BS150*Assembly!AB$24</f>
        <v>462</v>
      </c>
      <c r="CF150" s="231" t="str">
        <f>$AY150*Assembly!M$4+$AZ150*Assembly!M$5+$BA150*Assembly!M$6+$BB150*Assembly!M$7+$BC150*Assembly!M$8+$BD150*Assembly!M$9+$BE150*Assembly!M$10+$BF150*Assembly!M$11+$BG150*Assembly!M$12+$BH150*Assembly!M$13+$BI150*Assembly!M$14+$BJ150*Assembly!M$15+$BK150*Assembly!M$16+$BL150*Assembly!M$17+$BM150*Assembly!M$18+$BN150*Assembly!M$19+$BO150*Assembly!M$20+$BP150*Assembly!M$21+$BQ150*Assembly!M$22+$BR150*Assembly!M$23+$BS150*Assembly!M$24</f>
        <v>523</v>
      </c>
      <c r="CG150" s="231" t="str">
        <f>$AY150*Assembly!N$4+$AZ150*Assembly!N$5+$BA150*Assembly!N$6+$BB150*Assembly!N$7+$BC150*Assembly!N$8+$BD150*Assembly!N$9+$BE150*Assembly!N$10+$BF150*Assembly!N$11+$BG150*Assembly!N$12+$BH150*Assembly!N$13+$BI150*Assembly!N$14+$BJ150*Assembly!N$15+$BK150*Assembly!N$16+$BL150*Assembly!N$17+$BM150*Assembly!N$18+$BN150*Assembly!N$19+$BO150*Assembly!N$20+$BP150*Assembly!N$21+$BQ150*Assembly!N$22+$BR150*Assembly!N$23+$BS150*Assembly!N$24</f>
        <v>40</v>
      </c>
      <c r="CH150" s="231" t="str">
        <f>$AY150*Assembly!O$4+$AZ150*Assembly!O$5+$BA150*Assembly!O$6+$BB150*Assembly!O$7+$BC150*Assembly!O$8+$BD150*Assembly!O$9+$BE150*Assembly!O$10+$BF150*Assembly!O$11+$BG150*Assembly!O$12+$BH150*Assembly!O$13+$BI150*Assembly!O$14+$BJ150*Assembly!O$15+$BK150*Assembly!O$16+$BL150*Assembly!O$17+$BM150*Assembly!O$18+$BN150*Assembly!O$19+$BO150*Assembly!O$20+$BP150*Assembly!O$21+$BQ150*Assembly!O$22+$BR150*Assembly!O$23+$BS150*Assembly!O$24</f>
        <v>0</v>
      </c>
      <c r="CI150" s="229" t="str">
        <f>$AY150*Assembly!P$4+$AZ150*Assembly!P$5+$BA150*Assembly!P$6+$BB150*Assembly!P$7+$BC150*Assembly!P$8+$BD150*Assembly!P$9+$BE150*Assembly!P$10+$BF150*Assembly!P$11+$BG150*Assembly!P$12+$BH150*Assembly!P$13+$BI150*Assembly!P$14+$BJ150*Assembly!P$15+$BK150*Assembly!P$16+$BL150*Assembly!P$17+$BM150*Assembly!P$18+$BN150*Assembly!P$19+$BO150*Assembly!P$20+$BP150*Assembly!P$21+$BQ150*Assembly!P$22+$BR150*Assembly!P$23+$BS150*Assembly!P$24</f>
        <v>0</v>
      </c>
      <c r="CJ150" s="229" t="str">
        <f>$AY150*Assembly!Q$4+$AZ150*Assembly!Q$5+$BA150*Assembly!Q$6+$BB150*Assembly!Q$7+$BC150*Assembly!Q$8+$BD150*Assembly!Q$9+$BE150*Assembly!Q$10+$BF150*Assembly!Q$11+$BG150*Assembly!Q$12+$BH150*Assembly!Q$13+$BI150*Assembly!Q$14+$BJ150*Assembly!Q$15+$BK150*Assembly!Q$16+$BL150*Assembly!Q$17+$BM150*Assembly!Q$18+$BN150*Assembly!Q$19+$BO150*Assembly!Q$20+$BP150*Assembly!Q$21+$BQ150*Assembly!Q$22+$BR150*Assembly!Q$23+$BS150*Assembly!Q$24</f>
        <v>196</v>
      </c>
      <c r="CK150" s="231" t="str">
        <f>$AY150*Assembly!R$4+$AZ150*Assembly!R$5+$BA150*Assembly!R$6+$BB150*Assembly!R$7+$BC150*Assembly!R$8+$BD150*Assembly!R$9+$BE150*Assembly!R$10+$BF150*Assembly!R$11+$BG150*Assembly!R$12+$BH150*Assembly!R$13+$BI150*Assembly!R$14+$BJ150*Assembly!R$15+$BK150*Assembly!R$16+$BL150*Assembly!R$17+$BM150*Assembly!R$18+$BN150*Assembly!R$19+$BO150*Assembly!R$20+$BP150*Assembly!R$21+$BQ150*Assembly!R$22+$BR150*Assembly!R$23+$BS150*Assembly!R$24</f>
        <v>0</v>
      </c>
      <c r="CL150" s="229" t="str">
        <f>$AY150*Assembly!S$4+$AZ150*Assembly!S$5+$BA150*Assembly!S$6+$BB150*Assembly!S$7+$BC150*Assembly!S$8+$BD150*Assembly!S$9+$BE150*Assembly!S$10+$BF150*Assembly!S$11+$BG150*Assembly!S$12+$BH150*Assembly!S$13+$BI150*Assembly!S$14+$BJ150*Assembly!S$15+$BK150*Assembly!S$16+$BL150*Assembly!S$17+$BM150*Assembly!S$18+$BN150*Assembly!S$19+$BO150*Assembly!S$20+$BP150*Assembly!S$21+$BQ150*Assembly!S$22+$BR150*Assembly!S$23+$BS150*Assembly!S$24</f>
        <v>0</v>
      </c>
      <c r="CM150" s="229" t="str">
        <f>$AY150*Assembly!T$4+$AZ150*Assembly!T$5+$BA150*Assembly!T$6+$BB150*Assembly!T$7+$BC150*Assembly!T$8+$BD150*Assembly!T$9+$BE150*Assembly!T$10+$BF150*Assembly!T$11+$BG150*Assembly!T$12+$BH150*Assembly!T$13+$BI150*Assembly!T$14+$BJ150*Assembly!T$15+$BK150*Assembly!T$16+$BL150*Assembly!T$17+$BM150*Assembly!T$18+$BN150*Assembly!T$19+$BO150*Assembly!T$20+$BP150*Assembly!T$21+$BQ150*Assembly!T$22+$BR150*Assembly!T$23+$BS150*Assembly!T$24</f>
        <v>0</v>
      </c>
      <c r="CN150" s="229" t="str">
        <f>$AY150*Assembly!U$4+$AZ150*Assembly!U$5+$BA150*Assembly!U$6+$BB150*Assembly!U$7+$BC150*Assembly!U$8+$BD150*Assembly!U$9+$BE150*Assembly!U$10+$BF150*Assembly!U$11+$BG150*Assembly!U$12+$BH150*Assembly!U$13+$BI150*Assembly!U$14+$BJ150*Assembly!U$15+$BK150*Assembly!U$16+$BL150*Assembly!U$17+$BM150*Assembly!U$18+$BN150*Assembly!U$19+$BO150*Assembly!U$20+$BP150*Assembly!U$21+$BQ150*Assembly!U$22+$BR150*Assembly!U$23+$BS150*Assembly!U$24</f>
        <v>0</v>
      </c>
      <c r="CO150" s="231" t="str">
        <f>$AY150*Assembly!V$4+$AZ150*Assembly!V$5+$BA150*Assembly!V$6+$BB150*Assembly!V$7+$BC150*Assembly!V$8+$BD150*Assembly!V$9+$BE150*Assembly!V$10+$BF150*Assembly!V$11+$BG150*Assembly!V$12+$BH150*Assembly!V$13+$BI150*Assembly!V$14+$BJ150*Assembly!V$15+$BK150*Assembly!V$16+$BL150*Assembly!V$17+$BM150*Assembly!V$18+$BN150*Assembly!V$19+$BO150*Assembly!V$20+$BP150*Assembly!V$21+$BQ150*Assembly!V$22+$BR150*Assembly!V$23+$BS150*Assembly!V$24</f>
        <v>0</v>
      </c>
      <c r="CP150" s="231" t="str">
        <f>CF150*Refining!$F$3</f>
        <v>934</v>
      </c>
      <c r="CQ150" s="231" t="str">
        <f>CG150*Refining!$F$4</f>
        <v>125</v>
      </c>
      <c r="CR150" s="231" t="str">
        <f>CH150*Refining!$F$5</f>
        <v>0</v>
      </c>
      <c r="CS150" s="231" t="str">
        <f>CI150*Refining!$F$6</f>
        <v>0</v>
      </c>
      <c r="CT150" s="231" t="str">
        <f>CJ150*Refining!$F$7</f>
        <v>350</v>
      </c>
      <c r="CU150" s="231" t="str">
        <f>CK150*Refining!$F$8</f>
        <v>0</v>
      </c>
      <c r="CV150" s="231" t="str">
        <f>CL150*Refining!$F$9</f>
        <v>0</v>
      </c>
      <c r="CW150" s="231" t="str">
        <f>CM150*Refining!$F$10</f>
        <v>0</v>
      </c>
      <c r="CX150" s="231" t="str">
        <f>CN150*Refining!$F$11</f>
        <v>0</v>
      </c>
      <c r="CY150" s="231" t="str">
        <f>CO150*Refining!$F$12</f>
        <v>0</v>
      </c>
      <c r="CZ150" s="244" t="str">
        <f t="shared" ref="CZ150:DS150" si="608">IF(CF150 = 0, "", CF150)</f>
        <v>523</v>
      </c>
      <c r="DA150" s="245" t="str">
        <f t="shared" si="608"/>
        <v>40</v>
      </c>
      <c r="DB150" s="245" t="str">
        <f t="shared" si="608"/>
        <v/>
      </c>
      <c r="DC150" s="245" t="str">
        <f t="shared" si="608"/>
        <v/>
      </c>
      <c r="DD150" s="245" t="str">
        <f t="shared" si="608"/>
        <v>196</v>
      </c>
      <c r="DE150" s="245" t="str">
        <f t="shared" si="608"/>
        <v/>
      </c>
      <c r="DF150" s="245" t="str">
        <f t="shared" si="608"/>
        <v/>
      </c>
      <c r="DG150" s="245" t="str">
        <f t="shared" si="608"/>
        <v/>
      </c>
      <c r="DH150" s="245" t="str">
        <f t="shared" si="608"/>
        <v/>
      </c>
      <c r="DI150" s="246" t="str">
        <f t="shared" si="608"/>
        <v/>
      </c>
      <c r="DJ150" s="244" t="str">
        <f t="shared" si="608"/>
        <v>934</v>
      </c>
      <c r="DK150" s="245" t="str">
        <f t="shared" si="608"/>
        <v>125</v>
      </c>
      <c r="DL150" s="245" t="str">
        <f t="shared" si="608"/>
        <v/>
      </c>
      <c r="DM150" s="245" t="str">
        <f t="shared" si="608"/>
        <v/>
      </c>
      <c r="DN150" s="259" t="str">
        <f t="shared" si="608"/>
        <v>350</v>
      </c>
      <c r="DO150" s="245" t="str">
        <f t="shared" si="608"/>
        <v/>
      </c>
      <c r="DP150" s="245" t="str">
        <f t="shared" si="608"/>
        <v/>
      </c>
      <c r="DQ150" s="245" t="str">
        <f t="shared" si="608"/>
        <v/>
      </c>
      <c r="DR150" s="245" t="str">
        <f t="shared" si="608"/>
        <v/>
      </c>
      <c r="DS150" s="246" t="str">
        <f t="shared" si="608"/>
        <v/>
      </c>
      <c r="DT150" s="248" t="str">
        <f t="shared" si="16"/>
        <v>759</v>
      </c>
      <c r="DU150" s="249" t="str">
        <f t="shared" si="17"/>
        <v>1,409</v>
      </c>
      <c r="DV150" s="225" t="str">
        <f>CZ150*'Ores &amp; Ingots'!$C$3+DA150*'Ores &amp; Ingots'!$C$4+DB150*'Ores &amp; Ingots'!$C$5+DC150*'Ores &amp; Ingots'!$C$6+DD150*'Ores &amp; Ingots'!$C$7+DE150*'Ores &amp; Ingots'!$C$8+DF150*'Ores &amp; Ingots'!$C$9+DG150*'Ores &amp; Ingots'!$C$10+DH150*'Ores &amp; Ingots'!$C$11+DI150*'Ores &amp; Ingots'!$C$12</f>
        <v>155</v>
      </c>
      <c r="DW150" s="225" t="str">
        <f>DJ150*'Ores &amp; Ingots'!$B$3+DK150*'Ores &amp; Ingots'!$B$4+DL150*'Ores &amp; Ingots'!$B$5+DM150*'Ores &amp; Ingots'!$B$6+DN150*'Ores &amp; Ingots'!$B$7+DO150*'Ores &amp; Ingots'!$B$8+DP150*'Ores &amp; Ingots'!$B$9+DQ150*'Ores &amp; Ingots'!$B$10+DR150*'Ores &amp; Ingots'!$B$11+DS150*'Ores &amp; Ingots'!$B$12</f>
        <v>521</v>
      </c>
      <c r="DX150" s="249" t="str">
        <f>CZ150*Refining!$G$3+DA150*Refining!$G$4+DB150*Refining!$G$5+DC150*Refining!$G$6+DD150*Refining!$G$7+DE150*Refining!$G$8+DF150*Refining!$G$9+DG150*Refining!$G$10+DH150*Refining!$G$11+DI150*Refining!$G$12</f>
        <v>390</v>
      </c>
      <c r="DY150" s="249" t="str">
        <f t="shared" si="18"/>
        <v>60,630</v>
      </c>
      <c r="DZ150" s="250" t="str">
        <f t="shared" si="19"/>
        <v>0.0606</v>
      </c>
      <c r="EA150" s="248" t="str">
        <f t="shared" si="20"/>
        <v>581</v>
      </c>
      <c r="EB150" s="251" t="str">
        <f t="shared" ref="EB150:EC150" si="609">EA150/60</f>
        <v>9.7</v>
      </c>
      <c r="EC150" s="251" t="str">
        <f t="shared" si="609"/>
        <v>0.2</v>
      </c>
      <c r="ED150" s="248" t="str">
        <f t="shared" si="22"/>
        <v>88,008</v>
      </c>
      <c r="EE150" s="251" t="str">
        <f t="shared" ref="EE150:EF150" si="610">ED150/1000</f>
        <v>88.0</v>
      </c>
      <c r="EF150" s="252" t="str">
        <f t="shared" si="610"/>
        <v>0.09</v>
      </c>
      <c r="EG150" s="223" t="str">
        <f t="shared" si="24"/>
        <v>0.0880</v>
      </c>
      <c r="EH150" s="224" t="str">
        <f t="shared" si="25"/>
        <v>0:09:41</v>
      </c>
      <c r="EI150" s="225" t="s">
        <v>12</v>
      </c>
    </row>
    <row r="151">
      <c r="A151" s="33"/>
      <c r="B151" s="226" t="s">
        <v>1020</v>
      </c>
      <c r="C151" s="227" t="s">
        <v>886</v>
      </c>
      <c r="D151" s="227">
        <v>1.0</v>
      </c>
      <c r="E151" s="227">
        <v>1.0</v>
      </c>
      <c r="F151" s="227">
        <v>1.0</v>
      </c>
      <c r="G151" s="253" t="str">
        <f t="shared" si="5"/>
        <v>15.6</v>
      </c>
      <c r="H151" s="254">
        <v>10.0</v>
      </c>
      <c r="I151" s="254">
        <v>10.0</v>
      </c>
      <c r="J151" s="254" t="str">
        <f>H151/Main!$D$9</f>
        <v>10</v>
      </c>
      <c r="K151" s="254" t="str">
        <f>I151/Main!$D$10</f>
        <v>10</v>
      </c>
      <c r="L151" s="254" t="str">
        <f t="shared" si="6"/>
        <v>1</v>
      </c>
      <c r="M151" s="254">
        <v>1.0</v>
      </c>
      <c r="N151" s="255"/>
      <c r="O151" s="255"/>
      <c r="P151" s="255"/>
      <c r="Q151" s="256"/>
      <c r="R151" s="255"/>
      <c r="S151" s="257"/>
      <c r="T151" s="257"/>
      <c r="U151" s="255"/>
      <c r="V151" s="256">
        <v>20000.0</v>
      </c>
      <c r="W151" s="350"/>
      <c r="X151" s="257"/>
      <c r="Y151" s="255"/>
      <c r="Z151" s="255"/>
      <c r="AA151" s="255"/>
      <c r="AB151" s="255"/>
      <c r="AC151" s="351" t="s">
        <v>12</v>
      </c>
      <c r="AD151" s="225">
        <v>225.0</v>
      </c>
      <c r="AE151" s="225">
        <v>0.0</v>
      </c>
      <c r="AF151" s="225">
        <v>0.0</v>
      </c>
      <c r="AG151" s="225">
        <v>0.0</v>
      </c>
      <c r="AH151" s="225">
        <v>30.0</v>
      </c>
      <c r="AI151" s="225">
        <v>0.0</v>
      </c>
      <c r="AJ151" s="225">
        <v>0.0</v>
      </c>
      <c r="AK151" s="225">
        <v>20.0</v>
      </c>
      <c r="AL151" s="225">
        <v>0.0</v>
      </c>
      <c r="AM151" s="225">
        <v>0.0</v>
      </c>
      <c r="AN151" s="225">
        <v>0.0</v>
      </c>
      <c r="AO151" s="225">
        <v>0.0</v>
      </c>
      <c r="AP151" s="225">
        <v>0.0</v>
      </c>
      <c r="AQ151" s="225">
        <v>0.0</v>
      </c>
      <c r="AR151" s="225">
        <v>0.0</v>
      </c>
      <c r="AS151" s="225">
        <v>0.0</v>
      </c>
      <c r="AT151" s="309">
        <v>3.0</v>
      </c>
      <c r="AU151" s="225">
        <v>0.0</v>
      </c>
      <c r="AV151" s="225">
        <v>0.0</v>
      </c>
      <c r="AW151" s="225">
        <v>0.0</v>
      </c>
      <c r="AX151" s="225">
        <v>0.0</v>
      </c>
      <c r="AY151" s="236" t="str">
        <f t="shared" ref="AY151:BS151" si="611">IF(AD151 = 0, "", AD151)</f>
        <v>225</v>
      </c>
      <c r="AZ151" s="227" t="str">
        <f t="shared" si="611"/>
        <v/>
      </c>
      <c r="BA151" s="227" t="str">
        <f t="shared" si="611"/>
        <v/>
      </c>
      <c r="BB151" s="227" t="str">
        <f t="shared" si="611"/>
        <v/>
      </c>
      <c r="BC151" s="227" t="str">
        <f t="shared" si="611"/>
        <v>30</v>
      </c>
      <c r="BD151" s="227" t="str">
        <f t="shared" si="611"/>
        <v/>
      </c>
      <c r="BE151" s="227" t="str">
        <f t="shared" si="611"/>
        <v/>
      </c>
      <c r="BF151" s="227" t="str">
        <f t="shared" si="611"/>
        <v>20</v>
      </c>
      <c r="BG151" s="227" t="str">
        <f t="shared" si="611"/>
        <v/>
      </c>
      <c r="BH151" s="227" t="str">
        <f t="shared" si="611"/>
        <v/>
      </c>
      <c r="BI151" s="227" t="str">
        <f t="shared" si="611"/>
        <v/>
      </c>
      <c r="BJ151" s="227" t="str">
        <f t="shared" si="611"/>
        <v/>
      </c>
      <c r="BK151" s="227" t="str">
        <f t="shared" si="611"/>
        <v/>
      </c>
      <c r="BL151" s="227" t="str">
        <f t="shared" si="611"/>
        <v/>
      </c>
      <c r="BM151" s="227" t="str">
        <f t="shared" si="611"/>
        <v/>
      </c>
      <c r="BN151" s="227" t="str">
        <f t="shared" si="611"/>
        <v/>
      </c>
      <c r="BO151" s="237" t="str">
        <f t="shared" si="611"/>
        <v>3</v>
      </c>
      <c r="BP151" s="227" t="str">
        <f t="shared" si="611"/>
        <v/>
      </c>
      <c r="BQ151" s="227" t="str">
        <f t="shared" si="611"/>
        <v/>
      </c>
      <c r="BR151" s="227" t="str">
        <f t="shared" si="611"/>
        <v/>
      </c>
      <c r="BS151" s="238" t="str">
        <f t="shared" si="611"/>
        <v/>
      </c>
      <c r="BT151" s="239" t="str">
        <f>$AY151*Assembly!Y$4+$AZ151*Assembly!Y$5+$BA151*Assembly!Y$6+$BB151*Assembly!Y$7+$BC151*Assembly!Y$8+$BD151*Assembly!Y$9+$BE151*Assembly!Y$10+$BF151*Assembly!Y$11+$BG151*Assembly!Y$12+$BH151*Assembly!Y$13+$BI151*Assembly!Y$14+$BJ151*Assembly!Y$15+$BK151*Assembly!Y$16+$BL151*Assembly!Y$17+$BM151*Assembly!Y$18+$BN151*Assembly!Y$19+$BO151*Assembly!Y$20+$BP151*Assembly!Y$21+$BQ151*Assembly!Y$22+$BR151*Assembly!Y$23+$BS151*Assembly!Y$24</f>
        <v>7,144</v>
      </c>
      <c r="BU151" s="225" t="str">
        <f t="shared" si="8"/>
        <v>457</v>
      </c>
      <c r="BV151" s="225"/>
      <c r="BW151" s="225" t="str">
        <f>$AY151*Assembly!AC$4+$AZ151*Assembly!AC$5+$BA151*Assembly!AC$6+$BB151*Assembly!AC$7+$BC151*Assembly!AC$8+$BD151*Assembly!AC$9+$BE151*Assembly!AC$10+$BF151*Assembly!AC$11+$BG151*Assembly!AC$12+$BH151*Assembly!AC$13+$BI151*Assembly!AC$14+$BJ151*Assembly!AC$15+$BK151*Assembly!AC$16+$BL151*Assembly!AC$17+$BM151*Assembly!AC$18+$BN151*Assembly!AC$19+$BO151*Assembly!AC$20+$BP151*Assembly!AC$21+$BQ151*Assembly!AC$22+$BR151*Assembly!AC$23+$BS151*Assembly!AC$24</f>
        <v>24,920</v>
      </c>
      <c r="BX151" s="240" t="str">
        <f t="shared" si="9"/>
        <v>3.49</v>
      </c>
      <c r="BY151" s="241" t="str">
        <f t="shared" si="10"/>
        <v>1595</v>
      </c>
      <c r="BZ151" s="242" t="str">
        <f t="shared" si="11"/>
        <v>54.5</v>
      </c>
      <c r="CA151" s="241" t="str">
        <f t="shared" si="12"/>
        <v>2492</v>
      </c>
      <c r="CB151" s="225" t="str">
        <f>$AY151*Assembly!X$4+$AZ151*Assembly!X$5+$BA151*Assembly!X$6+$BB151*Assembly!X$7+$BC151*Assembly!X$8+$BD151*Assembly!X$9+$BE151*Assembly!X$10+$BF151*Assembly!X$11+$BG151*Assembly!X$12+$BH151*Assembly!X$13+$BI151*Assembly!X$14+$BJ151*Assembly!X$15+$BK151*Assembly!X$16+$BL151*Assembly!X$17+$BM151*Assembly!X$18+$BN151*Assembly!X$19+$BO151*Assembly!X$20+$BP151*Assembly!X$21+$BQ151*Assembly!X$22+$BR151*Assembly!X$23+$BS151*Assembly!X$24</f>
        <v>368</v>
      </c>
      <c r="CC151" s="225" t="str">
        <f t="shared" si="13"/>
        <v>57,244</v>
      </c>
      <c r="CD151" s="223" t="str">
        <f t="shared" si="14"/>
        <v>0.0572</v>
      </c>
      <c r="CE151" s="243" t="str">
        <f>$AY151*Assembly!AB$4+$AZ151*Assembly!AB$5+$BA151*Assembly!AB$6+$BB151*Assembly!AB$7+$BC151*Assembly!AB$8+$BD151*Assembly!AB$9+$BE151*Assembly!AB$10+$BF151*Assembly!AB$11+$BG151*Assembly!AB$12+$BH151*Assembly!AB$13+$BI151*Assembly!AB$14+$BJ151*Assembly!AB$15+$BK151*Assembly!AB$16+$BL151*Assembly!AB$17+$BM151*Assembly!AB$18+$BN151*Assembly!AB$19+$BO151*Assembly!AB$20+$BP151*Assembly!AB$21+$BQ151*Assembly!AB$22+$BR151*Assembly!AB$23+$BS151*Assembly!AB$24</f>
        <v>1,355</v>
      </c>
      <c r="CF151" s="256" t="str">
        <f>$AY151*Assembly!M$4+$AZ151*Assembly!M$5+$BA151*Assembly!M$6+$BB151*Assembly!M$7+$BC151*Assembly!M$8+$BD151*Assembly!M$9+$BE151*Assembly!M$10+$BF151*Assembly!M$11+$BG151*Assembly!M$12+$BH151*Assembly!M$13+$BI151*Assembly!M$14+$BJ151*Assembly!M$15+$BK151*Assembly!M$16+$BL151*Assembly!M$17+$BM151*Assembly!M$18+$BN151*Assembly!M$19+$BO151*Assembly!M$20+$BP151*Assembly!M$21+$BQ151*Assembly!M$22+$BR151*Assembly!M$23+$BS151*Assembly!M$24</f>
        <v>6,835</v>
      </c>
      <c r="CG151" s="256" t="str">
        <f>$AY151*Assembly!N$4+$AZ151*Assembly!N$5+$BA151*Assembly!N$6+$BB151*Assembly!N$7+$BC151*Assembly!N$8+$BD151*Assembly!N$9+$BE151*Assembly!N$10+$BF151*Assembly!N$11+$BG151*Assembly!N$12+$BH151*Assembly!N$13+$BI151*Assembly!N$14+$BJ151*Assembly!N$15+$BK151*Assembly!N$16+$BL151*Assembly!N$17+$BM151*Assembly!N$18+$BN151*Assembly!N$19+$BO151*Assembly!N$20+$BP151*Assembly!N$21+$BQ151*Assembly!N$22+$BR151*Assembly!N$23+$BS151*Assembly!N$24</f>
        <v>0</v>
      </c>
      <c r="CH151" s="256" t="str">
        <f>$AY151*Assembly!O$4+$AZ151*Assembly!O$5+$BA151*Assembly!O$6+$BB151*Assembly!O$7+$BC151*Assembly!O$8+$BD151*Assembly!O$9+$BE151*Assembly!O$10+$BF151*Assembly!O$11+$BG151*Assembly!O$12+$BH151*Assembly!O$13+$BI151*Assembly!O$14+$BJ151*Assembly!O$15+$BK151*Assembly!O$16+$BL151*Assembly!O$17+$BM151*Assembly!O$18+$BN151*Assembly!O$19+$BO151*Assembly!O$20+$BP151*Assembly!O$21+$BQ151*Assembly!O$22+$BR151*Assembly!O$23+$BS151*Assembly!O$24</f>
        <v>660</v>
      </c>
      <c r="CI151" s="254" t="str">
        <f>$AY151*Assembly!P$4+$AZ151*Assembly!P$5+$BA151*Assembly!P$6+$BB151*Assembly!P$7+$BC151*Assembly!P$8+$BD151*Assembly!P$9+$BE151*Assembly!P$10+$BF151*Assembly!P$11+$BG151*Assembly!P$12+$BH151*Assembly!P$13+$BI151*Assembly!P$14+$BJ151*Assembly!P$15+$BK151*Assembly!P$16+$BL151*Assembly!P$17+$BM151*Assembly!P$18+$BN151*Assembly!P$19+$BO151*Assembly!P$20+$BP151*Assembly!P$21+$BQ151*Assembly!P$22+$BR151*Assembly!P$23+$BS151*Assembly!P$24</f>
        <v>0</v>
      </c>
      <c r="CJ151" s="254" t="str">
        <f>$AY151*Assembly!Q$4+$AZ151*Assembly!Q$5+$BA151*Assembly!Q$6+$BB151*Assembly!Q$7+$BC151*Assembly!Q$8+$BD151*Assembly!Q$9+$BE151*Assembly!Q$10+$BF151*Assembly!Q$11+$BG151*Assembly!Q$12+$BH151*Assembly!Q$13+$BI151*Assembly!Q$14+$BJ151*Assembly!Q$15+$BK151*Assembly!Q$16+$BL151*Assembly!Q$17+$BM151*Assembly!Q$18+$BN151*Assembly!Q$19+$BO151*Assembly!Q$20+$BP151*Assembly!Q$21+$BQ151*Assembly!Q$22+$BR151*Assembly!Q$23+$BS151*Assembly!Q$24</f>
        <v>4</v>
      </c>
      <c r="CK151" s="256" t="str">
        <f>$AY151*Assembly!R$4+$AZ151*Assembly!R$5+$BA151*Assembly!R$6+$BB151*Assembly!R$7+$BC151*Assembly!R$8+$BD151*Assembly!R$9+$BE151*Assembly!R$10+$BF151*Assembly!R$11+$BG151*Assembly!R$12+$BH151*Assembly!R$13+$BI151*Assembly!R$14+$BJ151*Assembly!R$15+$BK151*Assembly!R$16+$BL151*Assembly!R$17+$BM151*Assembly!R$18+$BN151*Assembly!R$19+$BO151*Assembly!R$20+$BP151*Assembly!R$21+$BQ151*Assembly!R$22+$BR151*Assembly!R$23+$BS151*Assembly!R$24</f>
        <v>15</v>
      </c>
      <c r="CL151" s="254" t="str">
        <f>$AY151*Assembly!S$4+$AZ151*Assembly!S$5+$BA151*Assembly!S$6+$BB151*Assembly!S$7+$BC151*Assembly!S$8+$BD151*Assembly!S$9+$BE151*Assembly!S$10+$BF151*Assembly!S$11+$BG151*Assembly!S$12+$BH151*Assembly!S$13+$BI151*Assembly!S$14+$BJ151*Assembly!S$15+$BK151*Assembly!S$16+$BL151*Assembly!S$17+$BM151*Assembly!S$18+$BN151*Assembly!S$19+$BO151*Assembly!S$20+$BP151*Assembly!S$21+$BQ151*Assembly!S$22+$BR151*Assembly!S$23+$BS151*Assembly!S$24</f>
        <v>30</v>
      </c>
      <c r="CM151" s="254" t="str">
        <f>$AY151*Assembly!T$4+$AZ151*Assembly!T$5+$BA151*Assembly!T$6+$BB151*Assembly!T$7+$BC151*Assembly!T$8+$BD151*Assembly!T$9+$BE151*Assembly!T$10+$BF151*Assembly!T$11+$BG151*Assembly!T$12+$BH151*Assembly!T$13+$BI151*Assembly!T$14+$BJ151*Assembly!T$15+$BK151*Assembly!T$16+$BL151*Assembly!T$17+$BM151*Assembly!T$18+$BN151*Assembly!T$19+$BO151*Assembly!T$20+$BP151*Assembly!T$21+$BQ151*Assembly!T$22+$BR151*Assembly!T$23+$BS151*Assembly!T$24</f>
        <v>0</v>
      </c>
      <c r="CN151" s="254" t="str">
        <f>$AY151*Assembly!U$4+$AZ151*Assembly!U$5+$BA151*Assembly!U$6+$BB151*Assembly!U$7+$BC151*Assembly!U$8+$BD151*Assembly!U$9+$BE151*Assembly!U$10+$BF151*Assembly!U$11+$BG151*Assembly!U$12+$BH151*Assembly!U$13+$BI151*Assembly!U$14+$BJ151*Assembly!U$15+$BK151*Assembly!U$16+$BL151*Assembly!U$17+$BM151*Assembly!U$18+$BN151*Assembly!U$19+$BO151*Assembly!U$20+$BP151*Assembly!U$21+$BQ151*Assembly!U$22+$BR151*Assembly!U$23+$BS151*Assembly!U$24</f>
        <v>0</v>
      </c>
      <c r="CO151" s="256" t="str">
        <f>$AY151*Assembly!V$4+$AZ151*Assembly!V$5+$BA151*Assembly!V$6+$BB151*Assembly!V$7+$BC151*Assembly!V$8+$BD151*Assembly!V$9+$BE151*Assembly!V$10+$BF151*Assembly!V$11+$BG151*Assembly!V$12+$BH151*Assembly!V$13+$BI151*Assembly!V$14+$BJ151*Assembly!V$15+$BK151*Assembly!V$16+$BL151*Assembly!V$17+$BM151*Assembly!V$18+$BN151*Assembly!V$19+$BO151*Assembly!V$20+$BP151*Assembly!V$21+$BQ151*Assembly!V$22+$BR151*Assembly!V$23+$BS151*Assembly!V$24</f>
        <v>0</v>
      </c>
      <c r="CP151" s="256" t="str">
        <f>CF151*Refining!$F$3</f>
        <v>12,205</v>
      </c>
      <c r="CQ151" s="256" t="str">
        <f>CG151*Refining!$F$4</f>
        <v>0</v>
      </c>
      <c r="CR151" s="256" t="str">
        <f>CH151*Refining!$F$5</f>
        <v>2,750</v>
      </c>
      <c r="CS151" s="256" t="str">
        <f>CI151*Refining!$F$6</f>
        <v>0</v>
      </c>
      <c r="CT151" s="256" t="str">
        <f>CJ151*Refining!$F$7</f>
        <v>7</v>
      </c>
      <c r="CU151" s="256" t="str">
        <f>CK151*Refining!$F$8</f>
        <v>188</v>
      </c>
      <c r="CV151" s="256" t="str">
        <f>CL151*Refining!$F$9</f>
        <v>3,750</v>
      </c>
      <c r="CW151" s="256" t="str">
        <f>CM151*Refining!$F$10</f>
        <v>0</v>
      </c>
      <c r="CX151" s="256" t="str">
        <f>CN151*Refining!$F$11</f>
        <v>0</v>
      </c>
      <c r="CY151" s="256" t="str">
        <f>CO151*Refining!$F$12</f>
        <v>0</v>
      </c>
      <c r="CZ151" s="244" t="str">
        <f t="shared" ref="CZ151:DS151" si="612">IF(CF151 = 0, "", CF151)</f>
        <v>6,835</v>
      </c>
      <c r="DA151" s="245" t="str">
        <f t="shared" si="612"/>
        <v/>
      </c>
      <c r="DB151" s="245" t="str">
        <f t="shared" si="612"/>
        <v>660</v>
      </c>
      <c r="DC151" s="245" t="str">
        <f t="shared" si="612"/>
        <v/>
      </c>
      <c r="DD151" s="245" t="str">
        <f t="shared" si="612"/>
        <v>4</v>
      </c>
      <c r="DE151" s="245" t="str">
        <f t="shared" si="612"/>
        <v>15</v>
      </c>
      <c r="DF151" s="245" t="str">
        <f t="shared" si="612"/>
        <v>30</v>
      </c>
      <c r="DG151" s="245" t="str">
        <f t="shared" si="612"/>
        <v/>
      </c>
      <c r="DH151" s="245" t="str">
        <f t="shared" si="612"/>
        <v/>
      </c>
      <c r="DI151" s="246" t="str">
        <f t="shared" si="612"/>
        <v/>
      </c>
      <c r="DJ151" s="244" t="str">
        <f t="shared" si="612"/>
        <v>12,205</v>
      </c>
      <c r="DK151" s="245" t="str">
        <f t="shared" si="612"/>
        <v/>
      </c>
      <c r="DL151" s="245" t="str">
        <f t="shared" si="612"/>
        <v>2,750</v>
      </c>
      <c r="DM151" s="245" t="str">
        <f t="shared" si="612"/>
        <v/>
      </c>
      <c r="DN151" s="247" t="str">
        <f t="shared" si="612"/>
        <v>7.1</v>
      </c>
      <c r="DO151" s="245" t="str">
        <f t="shared" si="612"/>
        <v>188</v>
      </c>
      <c r="DP151" s="245" t="str">
        <f t="shared" si="612"/>
        <v>3,750</v>
      </c>
      <c r="DQ151" s="245" t="str">
        <f t="shared" si="612"/>
        <v/>
      </c>
      <c r="DR151" s="245" t="str">
        <f t="shared" si="612"/>
        <v/>
      </c>
      <c r="DS151" s="246" t="str">
        <f t="shared" si="612"/>
        <v/>
      </c>
      <c r="DT151" s="248" t="str">
        <f t="shared" si="16"/>
        <v>7,544</v>
      </c>
      <c r="DU151" s="249" t="str">
        <f t="shared" si="17"/>
        <v>18,900</v>
      </c>
      <c r="DV151" s="225" t="str">
        <f>CZ151*'Ores &amp; Ingots'!$C$3+DA151*'Ores &amp; Ingots'!$C$4+DB151*'Ores &amp; Ingots'!$C$5+DC151*'Ores &amp; Ingots'!$C$6+DD151*'Ores &amp; Ingots'!$C$7+DE151*'Ores &amp; Ingots'!$C$8+DF151*'Ores &amp; Ingots'!$C$9+DG151*'Ores &amp; Ingots'!$C$10+DH151*'Ores &amp; Ingots'!$C$11+DI151*'Ores &amp; Ingots'!$C$12</f>
        <v>947</v>
      </c>
      <c r="DW151" s="225" t="str">
        <f>DJ151*'Ores &amp; Ingots'!$B$3+DK151*'Ores &amp; Ingots'!$B$4+DL151*'Ores &amp; Ingots'!$B$5+DM151*'Ores &amp; Ingots'!$B$6+DN151*'Ores &amp; Ingots'!$B$7+DO151*'Ores &amp; Ingots'!$B$8+DP151*'Ores &amp; Ingots'!$B$9+DQ151*'Ores &amp; Ingots'!$B$10+DR151*'Ores &amp; Ingots'!$B$11+DS151*'Ores &amp; Ingots'!$B$12</f>
        <v>6,993</v>
      </c>
      <c r="DX151" s="249" t="str">
        <f>CZ151*Refining!$G$3+DA151*Refining!$G$4+DB151*Refining!$G$5+DC151*Refining!$G$6+DD151*Refining!$G$7+DE151*Refining!$G$8+DF151*Refining!$G$9+DG151*Refining!$G$10+DH151*Refining!$G$11+DI151*Refining!$G$12</f>
        <v>10,232</v>
      </c>
      <c r="DY151" s="249" t="str">
        <f t="shared" si="18"/>
        <v>1,591,699</v>
      </c>
      <c r="DZ151" s="250" t="str">
        <f t="shared" si="19"/>
        <v>1.5917</v>
      </c>
      <c r="EA151" s="248" t="str">
        <f t="shared" si="20"/>
        <v>10,610</v>
      </c>
      <c r="EB151" s="251" t="str">
        <f t="shared" ref="EB151:EC151" si="613">EA151/60</f>
        <v>176.8</v>
      </c>
      <c r="EC151" s="251" t="str">
        <f t="shared" si="613"/>
        <v>2.9</v>
      </c>
      <c r="ED151" s="248" t="str">
        <f t="shared" si="22"/>
        <v>1,648,943</v>
      </c>
      <c r="EE151" s="251" t="str">
        <f t="shared" ref="EE151:EF151" si="614">ED151/1000</f>
        <v>1,648.9</v>
      </c>
      <c r="EF151" s="252" t="str">
        <f t="shared" si="614"/>
        <v>1.65</v>
      </c>
      <c r="EG151" s="223" t="str">
        <f t="shared" si="24"/>
        <v>1.6489</v>
      </c>
      <c r="EH151" s="224" t="str">
        <f t="shared" si="25"/>
        <v>2:56:50</v>
      </c>
      <c r="EI151" s="225" t="s">
        <v>12</v>
      </c>
    </row>
    <row r="152">
      <c r="A152" s="42"/>
      <c r="B152" s="297" t="s">
        <v>1020</v>
      </c>
      <c r="C152" s="262" t="s">
        <v>885</v>
      </c>
      <c r="D152" s="262">
        <v>1.0</v>
      </c>
      <c r="E152" s="262">
        <v>1.0</v>
      </c>
      <c r="F152" s="262">
        <v>1.0</v>
      </c>
      <c r="G152" s="263" t="str">
        <f t="shared" si="5"/>
        <v>0.1</v>
      </c>
      <c r="H152" s="264">
        <v>3.0</v>
      </c>
      <c r="I152" s="264">
        <v>3.0</v>
      </c>
      <c r="J152" s="264" t="str">
        <f>H152/Main!$D$9</f>
        <v>3</v>
      </c>
      <c r="K152" s="264" t="str">
        <f>I152/Main!$D$10</f>
        <v>3</v>
      </c>
      <c r="L152" s="264" t="str">
        <f t="shared" si="6"/>
        <v>1</v>
      </c>
      <c r="M152" s="264">
        <v>1.0</v>
      </c>
      <c r="N152" s="266"/>
      <c r="O152" s="266"/>
      <c r="P152" s="266"/>
      <c r="Q152" s="265"/>
      <c r="R152" s="266"/>
      <c r="S152" s="267"/>
      <c r="T152" s="267"/>
      <c r="U152" s="266"/>
      <c r="V152" s="265">
        <v>5000.0</v>
      </c>
      <c r="W152" s="267"/>
      <c r="X152" s="267"/>
      <c r="Y152" s="266"/>
      <c r="Z152" s="266"/>
      <c r="AA152" s="266"/>
      <c r="AB152" s="266"/>
      <c r="AC152" s="340"/>
      <c r="AD152" s="275">
        <v>70.0</v>
      </c>
      <c r="AE152" s="275">
        <v>0.0</v>
      </c>
      <c r="AF152" s="275">
        <v>0.0</v>
      </c>
      <c r="AG152" s="275">
        <v>0.0</v>
      </c>
      <c r="AH152" s="275">
        <v>10.0</v>
      </c>
      <c r="AI152" s="275">
        <v>0.0</v>
      </c>
      <c r="AJ152" s="275">
        <v>0.0</v>
      </c>
      <c r="AK152" s="275">
        <v>7.0</v>
      </c>
      <c r="AL152" s="275">
        <v>0.0</v>
      </c>
      <c r="AM152" s="275">
        <v>0.0</v>
      </c>
      <c r="AN152" s="275">
        <v>0.0</v>
      </c>
      <c r="AO152" s="275">
        <v>0.0</v>
      </c>
      <c r="AP152" s="275">
        <v>0.0</v>
      </c>
      <c r="AQ152" s="275">
        <v>0.0</v>
      </c>
      <c r="AR152" s="275">
        <v>0.0</v>
      </c>
      <c r="AS152" s="275">
        <v>0.0</v>
      </c>
      <c r="AT152" s="321">
        <v>1.0</v>
      </c>
      <c r="AU152" s="275">
        <v>0.0</v>
      </c>
      <c r="AV152" s="275">
        <v>0.0</v>
      </c>
      <c r="AW152" s="275">
        <v>0.0</v>
      </c>
      <c r="AX152" s="275">
        <v>0.0</v>
      </c>
      <c r="AY152" s="271" t="str">
        <f t="shared" ref="AY152:BS152" si="615">IF(AD152 = 0, "", AD152)</f>
        <v>70</v>
      </c>
      <c r="AZ152" s="262" t="str">
        <f t="shared" si="615"/>
        <v/>
      </c>
      <c r="BA152" s="262" t="str">
        <f t="shared" si="615"/>
        <v/>
      </c>
      <c r="BB152" s="262" t="str">
        <f t="shared" si="615"/>
        <v/>
      </c>
      <c r="BC152" s="262" t="str">
        <f t="shared" si="615"/>
        <v>10</v>
      </c>
      <c r="BD152" s="262" t="str">
        <f t="shared" si="615"/>
        <v/>
      </c>
      <c r="BE152" s="262" t="str">
        <f t="shared" si="615"/>
        <v/>
      </c>
      <c r="BF152" s="262" t="str">
        <f t="shared" si="615"/>
        <v>7</v>
      </c>
      <c r="BG152" s="262" t="str">
        <f t="shared" si="615"/>
        <v/>
      </c>
      <c r="BH152" s="262" t="str">
        <f t="shared" si="615"/>
        <v/>
      </c>
      <c r="BI152" s="262" t="str">
        <f t="shared" si="615"/>
        <v/>
      </c>
      <c r="BJ152" s="262" t="str">
        <f t="shared" si="615"/>
        <v/>
      </c>
      <c r="BK152" s="262" t="str">
        <f t="shared" si="615"/>
        <v/>
      </c>
      <c r="BL152" s="262" t="str">
        <f t="shared" si="615"/>
        <v/>
      </c>
      <c r="BM152" s="262" t="str">
        <f t="shared" si="615"/>
        <v/>
      </c>
      <c r="BN152" s="262" t="str">
        <f t="shared" si="615"/>
        <v/>
      </c>
      <c r="BO152" s="272" t="str">
        <f t="shared" si="615"/>
        <v>1</v>
      </c>
      <c r="BP152" s="262" t="str">
        <f t="shared" si="615"/>
        <v/>
      </c>
      <c r="BQ152" s="262" t="str">
        <f t="shared" si="615"/>
        <v/>
      </c>
      <c r="BR152" s="262" t="str">
        <f t="shared" si="615"/>
        <v/>
      </c>
      <c r="BS152" s="273" t="str">
        <f t="shared" si="615"/>
        <v/>
      </c>
      <c r="BT152" s="274" t="str">
        <f>$AY152*Assembly!Y$4+$AZ152*Assembly!Y$5+$BA152*Assembly!Y$6+$BB152*Assembly!Y$7+$BC152*Assembly!Y$8+$BD152*Assembly!Y$9+$BE152*Assembly!Y$10+$BF152*Assembly!Y$11+$BG152*Assembly!Y$12+$BH152*Assembly!Y$13+$BI152*Assembly!Y$14+$BJ152*Assembly!Y$15+$BK152*Assembly!Y$16+$BL152*Assembly!Y$17+$BM152*Assembly!Y$18+$BN152*Assembly!Y$19+$BO152*Assembly!Y$20+$BP152*Assembly!Y$21+$BQ152*Assembly!Y$22+$BR152*Assembly!Y$23+$BS152*Assembly!Y$24</f>
        <v>2,281</v>
      </c>
      <c r="BU152" s="275" t="str">
        <f t="shared" si="8"/>
        <v>18,251</v>
      </c>
      <c r="BV152" s="275"/>
      <c r="BW152" s="275" t="str">
        <f>$AY152*Assembly!AC$4+$AZ152*Assembly!AC$5+$BA152*Assembly!AC$6+$BB152*Assembly!AC$7+$BC152*Assembly!AC$8+$BD152*Assembly!AC$9+$BE152*Assembly!AC$10+$BF152*Assembly!AC$11+$BG152*Assembly!AC$12+$BH152*Assembly!AC$13+$BI152*Assembly!AC$14+$BJ152*Assembly!AC$15+$BK152*Assembly!AC$16+$BL152*Assembly!AC$17+$BM152*Assembly!AC$18+$BN152*Assembly!AC$19+$BO152*Assembly!AC$20+$BP152*Assembly!AC$21+$BQ152*Assembly!AC$22+$BR152*Assembly!AC$23+$BS152*Assembly!AC$24</f>
        <v>7,807</v>
      </c>
      <c r="BX152" s="276" t="str">
        <f t="shared" si="9"/>
        <v>3.42</v>
      </c>
      <c r="BY152" s="277" t="str">
        <f t="shared" si="10"/>
        <v>62456</v>
      </c>
      <c r="BZ152" s="278" t="str">
        <f t="shared" si="11"/>
        <v>0.4</v>
      </c>
      <c r="CA152" s="277" t="str">
        <f t="shared" si="12"/>
        <v>2602</v>
      </c>
      <c r="CB152" s="275" t="str">
        <f>$AY152*Assembly!X$4+$AZ152*Assembly!X$5+$BA152*Assembly!X$6+$BB152*Assembly!X$7+$BC152*Assembly!X$8+$BD152*Assembly!X$9+$BE152*Assembly!X$10+$BF152*Assembly!X$11+$BG152*Assembly!X$12+$BH152*Assembly!X$13+$BI152*Assembly!X$14+$BJ152*Assembly!X$15+$BK152*Assembly!X$16+$BL152*Assembly!X$17+$BM152*Assembly!X$18+$BN152*Assembly!X$19+$BO152*Assembly!X$20+$BP152*Assembly!X$21+$BQ152*Assembly!X$22+$BR152*Assembly!X$23+$BS152*Assembly!X$24</f>
        <v>118</v>
      </c>
      <c r="CC152" s="275" t="str">
        <f t="shared" si="13"/>
        <v>18,356</v>
      </c>
      <c r="CD152" s="279" t="str">
        <f t="shared" si="14"/>
        <v>0.0184</v>
      </c>
      <c r="CE152" s="280" t="str">
        <f>$AY152*Assembly!AB$4+$AZ152*Assembly!AB$5+$BA152*Assembly!AB$6+$BB152*Assembly!AB$7+$BC152*Assembly!AB$8+$BD152*Assembly!AB$9+$BE152*Assembly!AB$10+$BF152*Assembly!AB$11+$BG152*Assembly!AB$12+$BH152*Assembly!AB$13+$BI152*Assembly!AB$14+$BJ152*Assembly!AB$15+$BK152*Assembly!AB$16+$BL152*Assembly!AB$17+$BM152*Assembly!AB$18+$BN152*Assembly!AB$19+$BO152*Assembly!AB$20+$BP152*Assembly!AB$21+$BQ152*Assembly!AB$22+$BR152*Assembly!AB$23+$BS152*Assembly!AB$24</f>
        <v>437</v>
      </c>
      <c r="CF152" s="265" t="str">
        <f>$AY152*Assembly!M$4+$AZ152*Assembly!M$5+$BA152*Assembly!M$6+$BB152*Assembly!M$7+$BC152*Assembly!M$8+$BD152*Assembly!M$9+$BE152*Assembly!M$10+$BF152*Assembly!M$11+$BG152*Assembly!M$12+$BH152*Assembly!M$13+$BI152*Assembly!M$14+$BJ152*Assembly!M$15+$BK152*Assembly!M$16+$BL152*Assembly!M$17+$BM152*Assembly!M$18+$BN152*Assembly!M$19+$BO152*Assembly!M$20+$BP152*Assembly!M$21+$BQ152*Assembly!M$22+$BR152*Assembly!M$23+$BS152*Assembly!M$24</f>
        <v>2,174</v>
      </c>
      <c r="CG152" s="265" t="str">
        <f>$AY152*Assembly!N$4+$AZ152*Assembly!N$5+$BA152*Assembly!N$6+$BB152*Assembly!N$7+$BC152*Assembly!N$8+$BD152*Assembly!N$9+$BE152*Assembly!N$10+$BF152*Assembly!N$11+$BG152*Assembly!N$12+$BH152*Assembly!N$13+$BI152*Assembly!N$14+$BJ152*Assembly!N$15+$BK152*Assembly!N$16+$BL152*Assembly!N$17+$BM152*Assembly!N$18+$BN152*Assembly!N$19+$BO152*Assembly!N$20+$BP152*Assembly!N$21+$BQ152*Assembly!N$22+$BR152*Assembly!N$23+$BS152*Assembly!N$24</f>
        <v>0</v>
      </c>
      <c r="CH152" s="265" t="str">
        <f>$AY152*Assembly!O$4+$AZ152*Assembly!O$5+$BA152*Assembly!O$6+$BB152*Assembly!O$7+$BC152*Assembly!O$8+$BD152*Assembly!O$9+$BE152*Assembly!O$10+$BF152*Assembly!O$11+$BG152*Assembly!O$12+$BH152*Assembly!O$13+$BI152*Assembly!O$14+$BJ152*Assembly!O$15+$BK152*Assembly!O$16+$BL152*Assembly!O$17+$BM152*Assembly!O$18+$BN152*Assembly!O$19+$BO152*Assembly!O$20+$BP152*Assembly!O$21+$BQ152*Assembly!O$22+$BR152*Assembly!O$23+$BS152*Assembly!O$24</f>
        <v>220</v>
      </c>
      <c r="CI152" s="264" t="str">
        <f>$AY152*Assembly!P$4+$AZ152*Assembly!P$5+$BA152*Assembly!P$6+$BB152*Assembly!P$7+$BC152*Assembly!P$8+$BD152*Assembly!P$9+$BE152*Assembly!P$10+$BF152*Assembly!P$11+$BG152*Assembly!P$12+$BH152*Assembly!P$13+$BI152*Assembly!P$14+$BJ152*Assembly!P$15+$BK152*Assembly!P$16+$BL152*Assembly!P$17+$BM152*Assembly!P$18+$BN152*Assembly!P$19+$BO152*Assembly!P$20+$BP152*Assembly!P$21+$BQ152*Assembly!P$22+$BR152*Assembly!P$23+$BS152*Assembly!P$24</f>
        <v>0</v>
      </c>
      <c r="CJ152" s="264" t="str">
        <f>$AY152*Assembly!Q$4+$AZ152*Assembly!Q$5+$BA152*Assembly!Q$6+$BB152*Assembly!Q$7+$BC152*Assembly!Q$8+$BD152*Assembly!Q$9+$BE152*Assembly!Q$10+$BF152*Assembly!Q$11+$BG152*Assembly!Q$12+$BH152*Assembly!Q$13+$BI152*Assembly!Q$14+$BJ152*Assembly!Q$15+$BK152*Assembly!Q$16+$BL152*Assembly!Q$17+$BM152*Assembly!Q$18+$BN152*Assembly!Q$19+$BO152*Assembly!Q$20+$BP152*Assembly!Q$21+$BQ152*Assembly!Q$22+$BR152*Assembly!Q$23+$BS152*Assembly!Q$24</f>
        <v>1.4</v>
      </c>
      <c r="CK152" s="265" t="str">
        <f>$AY152*Assembly!R$4+$AZ152*Assembly!R$5+$BA152*Assembly!R$6+$BB152*Assembly!R$7+$BC152*Assembly!R$8+$BD152*Assembly!R$9+$BE152*Assembly!R$10+$BF152*Assembly!R$11+$BG152*Assembly!R$12+$BH152*Assembly!R$13+$BI152*Assembly!R$14+$BJ152*Assembly!R$15+$BK152*Assembly!R$16+$BL152*Assembly!R$17+$BM152*Assembly!R$18+$BN152*Assembly!R$19+$BO152*Assembly!R$20+$BP152*Assembly!R$21+$BQ152*Assembly!R$22+$BR152*Assembly!R$23+$BS152*Assembly!R$24</f>
        <v>5</v>
      </c>
      <c r="CL152" s="264" t="str">
        <f>$AY152*Assembly!S$4+$AZ152*Assembly!S$5+$BA152*Assembly!S$6+$BB152*Assembly!S$7+$BC152*Assembly!S$8+$BD152*Assembly!S$9+$BE152*Assembly!S$10+$BF152*Assembly!S$11+$BG152*Assembly!S$12+$BH152*Assembly!S$13+$BI152*Assembly!S$14+$BJ152*Assembly!S$15+$BK152*Assembly!S$16+$BL152*Assembly!S$17+$BM152*Assembly!S$18+$BN152*Assembly!S$19+$BO152*Assembly!S$20+$BP152*Assembly!S$21+$BQ152*Assembly!S$22+$BR152*Assembly!S$23+$BS152*Assembly!S$24</f>
        <v>10</v>
      </c>
      <c r="CM152" s="264" t="str">
        <f>$AY152*Assembly!T$4+$AZ152*Assembly!T$5+$BA152*Assembly!T$6+$BB152*Assembly!T$7+$BC152*Assembly!T$8+$BD152*Assembly!T$9+$BE152*Assembly!T$10+$BF152*Assembly!T$11+$BG152*Assembly!T$12+$BH152*Assembly!T$13+$BI152*Assembly!T$14+$BJ152*Assembly!T$15+$BK152*Assembly!T$16+$BL152*Assembly!T$17+$BM152*Assembly!T$18+$BN152*Assembly!T$19+$BO152*Assembly!T$20+$BP152*Assembly!T$21+$BQ152*Assembly!T$22+$BR152*Assembly!T$23+$BS152*Assembly!T$24</f>
        <v>0</v>
      </c>
      <c r="CN152" s="264" t="str">
        <f>$AY152*Assembly!U$4+$AZ152*Assembly!U$5+$BA152*Assembly!U$6+$BB152*Assembly!U$7+$BC152*Assembly!U$8+$BD152*Assembly!U$9+$BE152*Assembly!U$10+$BF152*Assembly!U$11+$BG152*Assembly!U$12+$BH152*Assembly!U$13+$BI152*Assembly!U$14+$BJ152*Assembly!U$15+$BK152*Assembly!U$16+$BL152*Assembly!U$17+$BM152*Assembly!U$18+$BN152*Assembly!U$19+$BO152*Assembly!U$20+$BP152*Assembly!U$21+$BQ152*Assembly!U$22+$BR152*Assembly!U$23+$BS152*Assembly!U$24</f>
        <v>0</v>
      </c>
      <c r="CO152" s="265" t="str">
        <f>$AY152*Assembly!V$4+$AZ152*Assembly!V$5+$BA152*Assembly!V$6+$BB152*Assembly!V$7+$BC152*Assembly!V$8+$BD152*Assembly!V$9+$BE152*Assembly!V$10+$BF152*Assembly!V$11+$BG152*Assembly!V$12+$BH152*Assembly!V$13+$BI152*Assembly!V$14+$BJ152*Assembly!V$15+$BK152*Assembly!V$16+$BL152*Assembly!V$17+$BM152*Assembly!V$18+$BN152*Assembly!V$19+$BO152*Assembly!V$20+$BP152*Assembly!V$21+$BQ152*Assembly!V$22+$BR152*Assembly!V$23+$BS152*Assembly!V$24</f>
        <v>0</v>
      </c>
      <c r="CP152" s="265" t="str">
        <f>CF152*Refining!$F$3</f>
        <v>3,881</v>
      </c>
      <c r="CQ152" s="265" t="str">
        <f>CG152*Refining!$F$4</f>
        <v>0</v>
      </c>
      <c r="CR152" s="265" t="str">
        <f>CH152*Refining!$F$5</f>
        <v>917</v>
      </c>
      <c r="CS152" s="265" t="str">
        <f>CI152*Refining!$F$6</f>
        <v>0</v>
      </c>
      <c r="CT152" s="265" t="str">
        <f>CJ152*Refining!$F$7</f>
        <v>3</v>
      </c>
      <c r="CU152" s="265" t="str">
        <f>CK152*Refining!$F$8</f>
        <v>63</v>
      </c>
      <c r="CV152" s="265" t="str">
        <f>CL152*Refining!$F$9</f>
        <v>1,250</v>
      </c>
      <c r="CW152" s="265" t="str">
        <f>CM152*Refining!$F$10</f>
        <v>0</v>
      </c>
      <c r="CX152" s="265" t="str">
        <f>CN152*Refining!$F$11</f>
        <v>0</v>
      </c>
      <c r="CY152" s="265" t="str">
        <f>CO152*Refining!$F$12</f>
        <v>0</v>
      </c>
      <c r="CZ152" s="281" t="str">
        <f t="shared" ref="CZ152:DS152" si="616">IF(CF152 = 0, "", CF152)</f>
        <v>2,174</v>
      </c>
      <c r="DA152" s="282" t="str">
        <f t="shared" si="616"/>
        <v/>
      </c>
      <c r="DB152" s="282" t="str">
        <f t="shared" si="616"/>
        <v>220</v>
      </c>
      <c r="DC152" s="282" t="str">
        <f t="shared" si="616"/>
        <v/>
      </c>
      <c r="DD152" s="282" t="str">
        <f t="shared" si="616"/>
        <v>1.4</v>
      </c>
      <c r="DE152" s="282" t="str">
        <f t="shared" si="616"/>
        <v>5</v>
      </c>
      <c r="DF152" s="282" t="str">
        <f t="shared" si="616"/>
        <v>10</v>
      </c>
      <c r="DG152" s="282" t="str">
        <f t="shared" si="616"/>
        <v/>
      </c>
      <c r="DH152" s="282" t="str">
        <f t="shared" si="616"/>
        <v/>
      </c>
      <c r="DI152" s="283" t="str">
        <f t="shared" si="616"/>
        <v/>
      </c>
      <c r="DJ152" s="281" t="str">
        <f t="shared" si="616"/>
        <v>3,881</v>
      </c>
      <c r="DK152" s="282" t="str">
        <f t="shared" si="616"/>
        <v/>
      </c>
      <c r="DL152" s="282" t="str">
        <f t="shared" si="616"/>
        <v>917</v>
      </c>
      <c r="DM152" s="282" t="str">
        <f t="shared" si="616"/>
        <v/>
      </c>
      <c r="DN152" s="322" t="str">
        <f t="shared" si="616"/>
        <v>2.5</v>
      </c>
      <c r="DO152" s="282" t="str">
        <f t="shared" si="616"/>
        <v>63</v>
      </c>
      <c r="DP152" s="282" t="str">
        <f t="shared" si="616"/>
        <v>1,250</v>
      </c>
      <c r="DQ152" s="282" t="str">
        <f t="shared" si="616"/>
        <v/>
      </c>
      <c r="DR152" s="282" t="str">
        <f t="shared" si="616"/>
        <v/>
      </c>
      <c r="DS152" s="283" t="str">
        <f t="shared" si="616"/>
        <v/>
      </c>
      <c r="DT152" s="285" t="str">
        <f t="shared" si="16"/>
        <v>2,410</v>
      </c>
      <c r="DU152" s="286" t="str">
        <f t="shared" si="17"/>
        <v>6,113</v>
      </c>
      <c r="DV152" s="275" t="str">
        <f>CZ152*'Ores &amp; Ingots'!$C$3+DA152*'Ores &amp; Ingots'!$C$4+DB152*'Ores &amp; Ingots'!$C$5+DC152*'Ores &amp; Ingots'!$C$6+DD152*'Ores &amp; Ingots'!$C$7+DE152*'Ores &amp; Ingots'!$C$8+DF152*'Ores &amp; Ingots'!$C$9+DG152*'Ores &amp; Ingots'!$C$10+DH152*'Ores &amp; Ingots'!$C$11+DI152*'Ores &amp; Ingots'!$C$12</f>
        <v>302</v>
      </c>
      <c r="DW152" s="275" t="str">
        <f>DJ152*'Ores &amp; Ingots'!$B$3+DK152*'Ores &amp; Ingots'!$B$4+DL152*'Ores &amp; Ingots'!$B$5+DM152*'Ores &amp; Ingots'!$B$6+DN152*'Ores &amp; Ingots'!$B$7+DO152*'Ores &amp; Ingots'!$B$8+DP152*'Ores &amp; Ingots'!$B$9+DQ152*'Ores &amp; Ingots'!$B$10+DR152*'Ores &amp; Ingots'!$B$11+DS152*'Ores &amp; Ingots'!$B$12</f>
        <v>2,262</v>
      </c>
      <c r="DX152" s="286" t="str">
        <f>CZ152*Refining!$G$3+DA152*Refining!$G$4+DB152*Refining!$G$5+DC152*Refining!$G$6+DD152*Refining!$G$7+DE152*Refining!$G$8+DF152*Refining!$G$9+DG152*Refining!$G$10+DH152*Refining!$G$11+DI152*Refining!$G$12</f>
        <v>3,404</v>
      </c>
      <c r="DY152" s="249" t="str">
        <f t="shared" si="18"/>
        <v>529,455</v>
      </c>
      <c r="DZ152" s="287" t="str">
        <f t="shared" si="19"/>
        <v>0.5295</v>
      </c>
      <c r="EA152" s="285" t="str">
        <f t="shared" si="20"/>
        <v>3,525</v>
      </c>
      <c r="EB152" s="288" t="str">
        <f t="shared" ref="EB152:EC152" si="617">EA152/60</f>
        <v>58.7</v>
      </c>
      <c r="EC152" s="288" t="str">
        <f t="shared" si="617"/>
        <v>1.0</v>
      </c>
      <c r="ED152" s="285" t="str">
        <f t="shared" si="22"/>
        <v>547,810</v>
      </c>
      <c r="EE152" s="288" t="str">
        <f t="shared" ref="EE152:EF152" si="618">ED152/1000</f>
        <v>547.8</v>
      </c>
      <c r="EF152" s="289" t="str">
        <f t="shared" si="618"/>
        <v>0.55</v>
      </c>
      <c r="EG152" s="279" t="str">
        <f t="shared" si="24"/>
        <v>0.5478</v>
      </c>
      <c r="EH152" s="290" t="str">
        <f t="shared" si="25"/>
        <v>0:58:45</v>
      </c>
      <c r="EI152" s="225">
        <v>440.0</v>
      </c>
    </row>
    <row r="153">
      <c r="A153" s="191" t="s">
        <v>1021</v>
      </c>
      <c r="B153" s="192" t="s">
        <v>1022</v>
      </c>
      <c r="C153" s="193" t="s">
        <v>886</v>
      </c>
      <c r="D153" s="193">
        <v>1.0</v>
      </c>
      <c r="E153" s="193">
        <v>2.0</v>
      </c>
      <c r="F153" s="193">
        <v>1.0</v>
      </c>
      <c r="G153" s="194" t="str">
        <f t="shared" si="5"/>
        <v>31.3</v>
      </c>
      <c r="H153" s="195">
        <v>20.0</v>
      </c>
      <c r="I153" s="195">
        <v>20.0</v>
      </c>
      <c r="J153" s="195" t="str">
        <f>H153/Main!$D$9</f>
        <v>20</v>
      </c>
      <c r="K153" s="195" t="str">
        <f>I153/Main!$D$10</f>
        <v>20</v>
      </c>
      <c r="L153" s="195" t="str">
        <f t="shared" si="6"/>
        <v>1</v>
      </c>
      <c r="M153" s="195">
        <v>1.0</v>
      </c>
      <c r="N153" s="198" t="s">
        <v>12</v>
      </c>
      <c r="O153" s="198">
        <v>2000.0</v>
      </c>
      <c r="P153" s="197"/>
      <c r="Q153" s="198"/>
      <c r="R153" s="197"/>
      <c r="S153" s="199"/>
      <c r="T153" s="199"/>
      <c r="U153" s="198">
        <v>700.0</v>
      </c>
      <c r="V153" s="197"/>
      <c r="W153" s="352"/>
      <c r="X153" s="199"/>
      <c r="Y153" s="197"/>
      <c r="Z153" s="197"/>
      <c r="AA153" s="197"/>
      <c r="AB153" s="197"/>
      <c r="AC153" s="353" t="s">
        <v>913</v>
      </c>
      <c r="AD153" s="208">
        <v>25.0</v>
      </c>
      <c r="AE153" s="208">
        <v>0.0</v>
      </c>
      <c r="AF153" s="208">
        <v>12.0</v>
      </c>
      <c r="AG153" s="208">
        <v>6.0</v>
      </c>
      <c r="AH153" s="208">
        <v>15.0</v>
      </c>
      <c r="AI153" s="208">
        <v>0.0</v>
      </c>
      <c r="AJ153" s="306">
        <v>6.0</v>
      </c>
      <c r="AK153" s="208">
        <v>0.0</v>
      </c>
      <c r="AL153" s="208">
        <v>0.0</v>
      </c>
      <c r="AM153" s="208">
        <v>0.0</v>
      </c>
      <c r="AN153" s="208">
        <v>0.0</v>
      </c>
      <c r="AO153" s="208">
        <v>0.0</v>
      </c>
      <c r="AP153" s="208">
        <v>0.0</v>
      </c>
      <c r="AQ153" s="208">
        <v>0.0</v>
      </c>
      <c r="AR153" s="208">
        <v>0.0</v>
      </c>
      <c r="AS153" s="208">
        <v>0.0</v>
      </c>
      <c r="AT153" s="208">
        <v>0.0</v>
      </c>
      <c r="AU153" s="208">
        <v>0.0</v>
      </c>
      <c r="AV153" s="208">
        <v>0.0</v>
      </c>
      <c r="AW153" s="208">
        <v>0.0</v>
      </c>
      <c r="AX153" s="208">
        <v>0.0</v>
      </c>
      <c r="AY153" s="292" t="str">
        <f t="shared" ref="AY153:BS153" si="619">IF(AD153 = 0, "", AD153)</f>
        <v>25</v>
      </c>
      <c r="AZ153" s="193" t="str">
        <f t="shared" si="619"/>
        <v/>
      </c>
      <c r="BA153" s="193" t="str">
        <f t="shared" si="619"/>
        <v>12</v>
      </c>
      <c r="BB153" s="193" t="str">
        <f t="shared" si="619"/>
        <v>6</v>
      </c>
      <c r="BC153" s="193" t="str">
        <f t="shared" si="619"/>
        <v>15</v>
      </c>
      <c r="BD153" s="193" t="str">
        <f t="shared" si="619"/>
        <v/>
      </c>
      <c r="BE153" s="205" t="str">
        <f t="shared" si="619"/>
        <v>6</v>
      </c>
      <c r="BF153" s="193" t="str">
        <f t="shared" si="619"/>
        <v/>
      </c>
      <c r="BG153" s="193" t="str">
        <f t="shared" si="619"/>
        <v/>
      </c>
      <c r="BH153" s="193" t="str">
        <f t="shared" si="619"/>
        <v/>
      </c>
      <c r="BI153" s="193" t="str">
        <f t="shared" si="619"/>
        <v/>
      </c>
      <c r="BJ153" s="193" t="str">
        <f t="shared" si="619"/>
        <v/>
      </c>
      <c r="BK153" s="193" t="str">
        <f t="shared" si="619"/>
        <v/>
      </c>
      <c r="BL153" s="193" t="str">
        <f t="shared" si="619"/>
        <v/>
      </c>
      <c r="BM153" s="193" t="str">
        <f t="shared" si="619"/>
        <v/>
      </c>
      <c r="BN153" s="193" t="str">
        <f t="shared" si="619"/>
        <v/>
      </c>
      <c r="BO153" s="193" t="str">
        <f t="shared" si="619"/>
        <v/>
      </c>
      <c r="BP153" s="193" t="str">
        <f t="shared" si="619"/>
        <v/>
      </c>
      <c r="BQ153" s="193" t="str">
        <f t="shared" si="619"/>
        <v/>
      </c>
      <c r="BR153" s="193" t="str">
        <f t="shared" si="619"/>
        <v/>
      </c>
      <c r="BS153" s="206" t="str">
        <f t="shared" si="619"/>
        <v/>
      </c>
      <c r="BT153" s="207" t="str">
        <f>$AY153*Assembly!Y$4+$AZ153*Assembly!Y$5+$BA153*Assembly!Y$6+$BB153*Assembly!Y$7+$BC153*Assembly!Y$8+$BD153*Assembly!Y$9+$BE153*Assembly!Y$10+$BF153*Assembly!Y$11+$BG153*Assembly!Y$12+$BH153*Assembly!Y$13+$BI153*Assembly!Y$14+$BJ153*Assembly!Y$15+$BK153*Assembly!Y$16+$BL153*Assembly!Y$17+$BM153*Assembly!Y$18+$BN153*Assembly!Y$19+$BO153*Assembly!Y$20+$BP153*Assembly!Y$21+$BQ153*Assembly!Y$22+$BR153*Assembly!Y$23+$BS153*Assembly!Y$24</f>
        <v>962</v>
      </c>
      <c r="BU153" s="208" t="str">
        <f t="shared" si="8"/>
        <v>31</v>
      </c>
      <c r="BV153" s="354" t="str">
        <f t="shared" ref="BV153:BV164" si="624">IF(U153 = "?", "?", U153/BT153)</f>
        <v>0.73 N</v>
      </c>
      <c r="BW153" s="208" t="str">
        <f>$AY153*Assembly!AC$4+$AZ153*Assembly!AC$5+$BA153*Assembly!AC$6+$BB153*Assembly!AC$7+$BC153*Assembly!AC$8+$BD153*Assembly!AC$9+$BE153*Assembly!AC$10+$BF153*Assembly!AC$11+$BG153*Assembly!AC$12+$BH153*Assembly!AC$13+$BI153*Assembly!AC$14+$BJ153*Assembly!AC$15+$BK153*Assembly!AC$16+$BL153*Assembly!AC$17+$BM153*Assembly!AC$18+$BN153*Assembly!AC$19+$BO153*Assembly!AC$20+$BP153*Assembly!AC$21+$BQ153*Assembly!AC$22+$BR153*Assembly!AC$23+$BS153*Assembly!AC$24</f>
        <v>3,730</v>
      </c>
      <c r="BX153" s="209" t="str">
        <f t="shared" si="9"/>
        <v>3.88</v>
      </c>
      <c r="BY153" s="210" t="str">
        <f t="shared" si="10"/>
        <v>119</v>
      </c>
      <c r="BZ153" s="211" t="str">
        <f t="shared" si="11"/>
        <v>121.2</v>
      </c>
      <c r="CA153" s="210" t="str">
        <f t="shared" si="12"/>
        <v>187</v>
      </c>
      <c r="CB153" s="208" t="str">
        <f>$AY153*Assembly!X$4+$AZ153*Assembly!X$5+$BA153*Assembly!X$6+$BB153*Assembly!X$7+$BC153*Assembly!X$8+$BD153*Assembly!X$9+$BE153*Assembly!X$10+$BF153*Assembly!X$11+$BG153*Assembly!X$12+$BH153*Assembly!X$13+$BI153*Assembly!X$14+$BJ153*Assembly!X$15+$BK153*Assembly!X$16+$BL153*Assembly!X$17+$BM153*Assembly!X$18+$BN153*Assembly!X$19+$BO153*Assembly!X$20+$BP153*Assembly!X$21+$BQ153*Assembly!X$22+$BR153*Assembly!X$23+$BS153*Assembly!X$24</f>
        <v>109</v>
      </c>
      <c r="CC153" s="208" t="str">
        <f t="shared" si="13"/>
        <v>16,956</v>
      </c>
      <c r="CD153" s="212" t="str">
        <f t="shared" si="14"/>
        <v>0.0170</v>
      </c>
      <c r="CE153" s="213" t="str">
        <f>$AY153*Assembly!AB$4+$AZ153*Assembly!AB$5+$BA153*Assembly!AB$6+$BB153*Assembly!AB$7+$BC153*Assembly!AB$8+$BD153*Assembly!AB$9+$BE153*Assembly!AB$10+$BF153*Assembly!AB$11+$BG153*Assembly!AB$12+$BH153*Assembly!AB$13+$BI153*Assembly!AB$14+$BJ153*Assembly!AB$15+$BK153*Assembly!AB$16+$BL153*Assembly!AB$17+$BM153*Assembly!AB$18+$BN153*Assembly!AB$19+$BO153*Assembly!AB$20+$BP153*Assembly!AB$21+$BQ153*Assembly!AB$22+$BR153*Assembly!AB$23+$BS153*Assembly!AB$24</f>
        <v>405</v>
      </c>
      <c r="CF153" s="198" t="str">
        <f>$AY153*Assembly!M$4+$AZ153*Assembly!M$5+$BA153*Assembly!M$6+$BB153*Assembly!M$7+$BC153*Assembly!M$8+$BD153*Assembly!M$9+$BE153*Assembly!M$10+$BF153*Assembly!M$11+$BG153*Assembly!M$12+$BH153*Assembly!M$13+$BI153*Assembly!M$14+$BJ153*Assembly!M$15+$BK153*Assembly!M$16+$BL153*Assembly!M$17+$BM153*Assembly!M$18+$BN153*Assembly!M$19+$BO153*Assembly!M$20+$BP153*Assembly!M$21+$BQ153*Assembly!M$22+$BR153*Assembly!M$23+$BS153*Assembly!M$24</f>
        <v>1,035</v>
      </c>
      <c r="CG153" s="198" t="str">
        <f>$AY153*Assembly!N$4+$AZ153*Assembly!N$5+$BA153*Assembly!N$6+$BB153*Assembly!N$7+$BC153*Assembly!N$8+$BD153*Assembly!N$9+$BE153*Assembly!N$10+$BF153*Assembly!N$11+$BG153*Assembly!N$12+$BH153*Assembly!N$13+$BI153*Assembly!N$14+$BJ153*Assembly!N$15+$BK153*Assembly!N$16+$BL153*Assembly!N$17+$BM153*Assembly!N$18+$BN153*Assembly!N$19+$BO153*Assembly!N$20+$BP153*Assembly!N$21+$BQ153*Assembly!N$22+$BR153*Assembly!N$23+$BS153*Assembly!N$24</f>
        <v>30</v>
      </c>
      <c r="CH153" s="198" t="str">
        <f>$AY153*Assembly!O$4+$AZ153*Assembly!O$5+$BA153*Assembly!O$6+$BB153*Assembly!O$7+$BC153*Assembly!O$8+$BD153*Assembly!O$9+$BE153*Assembly!O$10+$BF153*Assembly!O$11+$BG153*Assembly!O$12+$BH153*Assembly!O$13+$BI153*Assembly!O$14+$BJ153*Assembly!O$15+$BK153*Assembly!O$16+$BL153*Assembly!O$17+$BM153*Assembly!O$18+$BN153*Assembly!O$19+$BO153*Assembly!O$20+$BP153*Assembly!O$21+$BQ153*Assembly!O$22+$BR153*Assembly!O$23+$BS153*Assembly!O$24</f>
        <v>0</v>
      </c>
      <c r="CI153" s="195" t="str">
        <f>$AY153*Assembly!P$4+$AZ153*Assembly!P$5+$BA153*Assembly!P$6+$BB153*Assembly!P$7+$BC153*Assembly!P$8+$BD153*Assembly!P$9+$BE153*Assembly!P$10+$BF153*Assembly!P$11+$BG153*Assembly!P$12+$BH153*Assembly!P$13+$BI153*Assembly!P$14+$BJ153*Assembly!P$15+$BK153*Assembly!P$16+$BL153*Assembly!P$17+$BM153*Assembly!P$18+$BN153*Assembly!P$19+$BO153*Assembly!P$20+$BP153*Assembly!P$21+$BQ153*Assembly!P$22+$BR153*Assembly!P$23+$BS153*Assembly!P$24</f>
        <v>0</v>
      </c>
      <c r="CJ153" s="195" t="str">
        <f>$AY153*Assembly!Q$4+$AZ153*Assembly!Q$5+$BA153*Assembly!Q$6+$BB153*Assembly!Q$7+$BC153*Assembly!Q$8+$BD153*Assembly!Q$9+$BE153*Assembly!Q$10+$BF153*Assembly!Q$11+$BG153*Assembly!Q$12+$BH153*Assembly!Q$13+$BI153*Assembly!Q$14+$BJ153*Assembly!Q$15+$BK153*Assembly!Q$16+$BL153*Assembly!Q$17+$BM153*Assembly!Q$18+$BN153*Assembly!Q$19+$BO153*Assembly!Q$20+$BP153*Assembly!Q$21+$BQ153*Assembly!Q$22+$BR153*Assembly!Q$23+$BS153*Assembly!Q$24</f>
        <v>0</v>
      </c>
      <c r="CK153" s="198" t="str">
        <f>$AY153*Assembly!R$4+$AZ153*Assembly!R$5+$BA153*Assembly!R$6+$BB153*Assembly!R$7+$BC153*Assembly!R$8+$BD153*Assembly!R$9+$BE153*Assembly!R$10+$BF153*Assembly!R$11+$BG153*Assembly!R$12+$BH153*Assembly!R$13+$BI153*Assembly!R$14+$BJ153*Assembly!R$15+$BK153*Assembly!R$16+$BL153*Assembly!R$17+$BM153*Assembly!R$18+$BN153*Assembly!R$19+$BO153*Assembly!R$20+$BP153*Assembly!R$21+$BQ153*Assembly!R$22+$BR153*Assembly!R$23+$BS153*Assembly!R$24</f>
        <v>0</v>
      </c>
      <c r="CL153" s="195" t="str">
        <f>$AY153*Assembly!S$4+$AZ153*Assembly!S$5+$BA153*Assembly!S$6+$BB153*Assembly!S$7+$BC153*Assembly!S$8+$BD153*Assembly!S$9+$BE153*Assembly!S$10+$BF153*Assembly!S$11+$BG153*Assembly!S$12+$BH153*Assembly!S$13+$BI153*Assembly!S$14+$BJ153*Assembly!S$15+$BK153*Assembly!S$16+$BL153*Assembly!S$17+$BM153*Assembly!S$18+$BN153*Assembly!S$19+$BO153*Assembly!S$20+$BP153*Assembly!S$21+$BQ153*Assembly!S$22+$BR153*Assembly!S$23+$BS153*Assembly!S$24</f>
        <v>0</v>
      </c>
      <c r="CM153" s="195" t="str">
        <f>$AY153*Assembly!T$4+$AZ153*Assembly!T$5+$BA153*Assembly!T$6+$BB153*Assembly!T$7+$BC153*Assembly!T$8+$BD153*Assembly!T$9+$BE153*Assembly!T$10+$BF153*Assembly!T$11+$BG153*Assembly!T$12+$BH153*Assembly!T$13+$BI153*Assembly!T$14+$BJ153*Assembly!T$15+$BK153*Assembly!T$16+$BL153*Assembly!T$17+$BM153*Assembly!T$18+$BN153*Assembly!T$19+$BO153*Assembly!T$20+$BP153*Assembly!T$21+$BQ153*Assembly!T$22+$BR153*Assembly!T$23+$BS153*Assembly!T$24</f>
        <v>0</v>
      </c>
      <c r="CN153" s="195" t="str">
        <f>$AY153*Assembly!U$4+$AZ153*Assembly!U$5+$BA153*Assembly!U$6+$BB153*Assembly!U$7+$BC153*Assembly!U$8+$BD153*Assembly!U$9+$BE153*Assembly!U$10+$BF153*Assembly!U$11+$BG153*Assembly!U$12+$BH153*Assembly!U$13+$BI153*Assembly!U$14+$BJ153*Assembly!U$15+$BK153*Assembly!U$16+$BL153*Assembly!U$17+$BM153*Assembly!U$18+$BN153*Assembly!U$19+$BO153*Assembly!U$20+$BP153*Assembly!U$21+$BQ153*Assembly!U$22+$BR153*Assembly!U$23+$BS153*Assembly!U$24</f>
        <v>0</v>
      </c>
      <c r="CO153" s="198" t="str">
        <f>$AY153*Assembly!V$4+$AZ153*Assembly!V$5+$BA153*Assembly!V$6+$BB153*Assembly!V$7+$BC153*Assembly!V$8+$BD153*Assembly!V$9+$BE153*Assembly!V$10+$BF153*Assembly!V$11+$BG153*Assembly!V$12+$BH153*Assembly!V$13+$BI153*Assembly!V$14+$BJ153*Assembly!V$15+$BK153*Assembly!V$16+$BL153*Assembly!V$17+$BM153*Assembly!V$18+$BN153*Assembly!V$19+$BO153*Assembly!V$20+$BP153*Assembly!V$21+$BQ153*Assembly!V$22+$BR153*Assembly!V$23+$BS153*Assembly!V$24</f>
        <v>0</v>
      </c>
      <c r="CP153" s="198" t="str">
        <f>CF153*Refining!$F$3</f>
        <v>1,848</v>
      </c>
      <c r="CQ153" s="198" t="str">
        <f>CG153*Refining!$F$4</f>
        <v>94</v>
      </c>
      <c r="CR153" s="198" t="str">
        <f>CH153*Refining!$F$5</f>
        <v>0</v>
      </c>
      <c r="CS153" s="198" t="str">
        <f>CI153*Refining!$F$6</f>
        <v>0</v>
      </c>
      <c r="CT153" s="198" t="str">
        <f>CJ153*Refining!$F$7</f>
        <v>0</v>
      </c>
      <c r="CU153" s="198" t="str">
        <f>CK153*Refining!$F$8</f>
        <v>0</v>
      </c>
      <c r="CV153" s="198" t="str">
        <f>CL153*Refining!$F$9</f>
        <v>0</v>
      </c>
      <c r="CW153" s="198" t="str">
        <f>CM153*Refining!$F$10</f>
        <v>0</v>
      </c>
      <c r="CX153" s="198" t="str">
        <f>CN153*Refining!$F$11</f>
        <v>0</v>
      </c>
      <c r="CY153" s="198" t="str">
        <f>CO153*Refining!$F$12</f>
        <v>0</v>
      </c>
      <c r="CZ153" s="214" t="str">
        <f t="shared" ref="CZ153:DS153" si="620">IF(CF153 = 0, "", CF153)</f>
        <v>1,035</v>
      </c>
      <c r="DA153" s="215" t="str">
        <f t="shared" si="620"/>
        <v>30</v>
      </c>
      <c r="DB153" s="215" t="str">
        <f t="shared" si="620"/>
        <v/>
      </c>
      <c r="DC153" s="215" t="str">
        <f t="shared" si="620"/>
        <v/>
      </c>
      <c r="DD153" s="215" t="str">
        <f t="shared" si="620"/>
        <v/>
      </c>
      <c r="DE153" s="215" t="str">
        <f t="shared" si="620"/>
        <v/>
      </c>
      <c r="DF153" s="215" t="str">
        <f t="shared" si="620"/>
        <v/>
      </c>
      <c r="DG153" s="215" t="str">
        <f t="shared" si="620"/>
        <v/>
      </c>
      <c r="DH153" s="215" t="str">
        <f t="shared" si="620"/>
        <v/>
      </c>
      <c r="DI153" s="216" t="str">
        <f t="shared" si="620"/>
        <v/>
      </c>
      <c r="DJ153" s="214" t="str">
        <f t="shared" si="620"/>
        <v>1,848</v>
      </c>
      <c r="DK153" s="215" t="str">
        <f t="shared" si="620"/>
        <v>94</v>
      </c>
      <c r="DL153" s="215" t="str">
        <f t="shared" si="620"/>
        <v/>
      </c>
      <c r="DM153" s="215" t="str">
        <f t="shared" si="620"/>
        <v/>
      </c>
      <c r="DN153" s="217" t="str">
        <f t="shared" si="620"/>
        <v/>
      </c>
      <c r="DO153" s="215" t="str">
        <f t="shared" si="620"/>
        <v/>
      </c>
      <c r="DP153" s="215" t="str">
        <f t="shared" si="620"/>
        <v/>
      </c>
      <c r="DQ153" s="215" t="str">
        <f t="shared" si="620"/>
        <v/>
      </c>
      <c r="DR153" s="215" t="str">
        <f t="shared" si="620"/>
        <v/>
      </c>
      <c r="DS153" s="216" t="str">
        <f t="shared" si="620"/>
        <v/>
      </c>
      <c r="DT153" s="218" t="str">
        <f t="shared" si="16"/>
        <v>1,065</v>
      </c>
      <c r="DU153" s="219" t="str">
        <f t="shared" si="17"/>
        <v>1,942</v>
      </c>
      <c r="DV153" s="208" t="str">
        <f>CZ153*'Ores &amp; Ingots'!$C$3+DA153*'Ores &amp; Ingots'!$C$4+DB153*'Ores &amp; Ingots'!$C$5+DC153*'Ores &amp; Ingots'!$C$6+DD153*'Ores &amp; Ingots'!$C$7+DE153*'Ores &amp; Ingots'!$C$8+DF153*'Ores &amp; Ingots'!$C$9+DG153*'Ores &amp; Ingots'!$C$10+DH153*'Ores &amp; Ingots'!$C$11+DI153*'Ores &amp; Ingots'!$C$12</f>
        <v>135</v>
      </c>
      <c r="DW153" s="208" t="str">
        <f>DJ153*'Ores &amp; Ingots'!$B$3+DK153*'Ores &amp; Ingots'!$B$4+DL153*'Ores &amp; Ingots'!$B$5+DM153*'Ores &amp; Ingots'!$B$6+DN153*'Ores &amp; Ingots'!$B$7+DO153*'Ores &amp; Ingots'!$B$8+DP153*'Ores &amp; Ingots'!$B$9+DQ153*'Ores &amp; Ingots'!$B$10+DR153*'Ores &amp; Ingots'!$B$11+DS153*'Ores &amp; Ingots'!$B$12</f>
        <v>719</v>
      </c>
      <c r="DX153" s="219" t="str">
        <f>CZ153*Refining!$G$3+DA153*Refining!$G$4+DB153*Refining!$G$5+DC153*Refining!$G$6+DD153*Refining!$G$7+DE153*Refining!$G$8+DF153*Refining!$G$9+DG153*Refining!$G$10+DH153*Refining!$G$11+DI153*Refining!$G$12</f>
        <v>215</v>
      </c>
      <c r="DY153" s="219" t="str">
        <f t="shared" si="18"/>
        <v>33,494</v>
      </c>
      <c r="DZ153" s="220" t="str">
        <f t="shared" si="19"/>
        <v>0.0335</v>
      </c>
      <c r="EA153" s="218" t="str">
        <f t="shared" si="20"/>
        <v>344</v>
      </c>
      <c r="EB153" s="221" t="str">
        <f t="shared" ref="EB153:EC153" si="621">EA153/60</f>
        <v>5.7</v>
      </c>
      <c r="EC153" s="221" t="str">
        <f t="shared" si="621"/>
        <v>0.1</v>
      </c>
      <c r="ED153" s="218" t="str">
        <f t="shared" si="22"/>
        <v>50,449</v>
      </c>
      <c r="EE153" s="221" t="str">
        <f t="shared" ref="EE153:EF153" si="622">ED153/1000</f>
        <v>50.4</v>
      </c>
      <c r="EF153" s="222" t="str">
        <f t="shared" si="622"/>
        <v>0.05</v>
      </c>
      <c r="EG153" s="212" t="str">
        <f t="shared" si="24"/>
        <v>0.0504</v>
      </c>
      <c r="EH153" s="295" t="str">
        <f t="shared" si="25"/>
        <v>0:05:44</v>
      </c>
      <c r="EI153" s="225" t="s">
        <v>12</v>
      </c>
    </row>
    <row r="154">
      <c r="A154" s="33"/>
      <c r="B154" s="226" t="s">
        <v>1022</v>
      </c>
      <c r="C154" s="227" t="s">
        <v>885</v>
      </c>
      <c r="D154" s="227">
        <v>1.0</v>
      </c>
      <c r="E154" s="227">
        <v>2.0</v>
      </c>
      <c r="F154" s="227">
        <v>1.0</v>
      </c>
      <c r="G154" s="228" t="str">
        <f t="shared" si="5"/>
        <v>0.3</v>
      </c>
      <c r="H154" s="229">
        <v>10.0</v>
      </c>
      <c r="I154" s="229">
        <v>10.0</v>
      </c>
      <c r="J154" s="229" t="str">
        <f>H154/Main!$D$9</f>
        <v>10</v>
      </c>
      <c r="K154" s="229" t="str">
        <f>I154/Main!$D$10</f>
        <v>10</v>
      </c>
      <c r="L154" s="229" t="str">
        <f t="shared" si="6"/>
        <v>1</v>
      </c>
      <c r="M154" s="229">
        <v>1.0</v>
      </c>
      <c r="N154" s="231" t="s">
        <v>12</v>
      </c>
      <c r="O154" s="231">
        <v>2000.0</v>
      </c>
      <c r="P154" s="230"/>
      <c r="Q154" s="231"/>
      <c r="R154" s="230"/>
      <c r="S154" s="232"/>
      <c r="T154" s="232"/>
      <c r="U154" s="231">
        <v>60.0</v>
      </c>
      <c r="V154" s="230"/>
      <c r="W154" s="232"/>
      <c r="X154" s="232"/>
      <c r="Y154" s="230"/>
      <c r="Z154" s="230"/>
      <c r="AA154" s="230"/>
      <c r="AB154" s="230"/>
      <c r="AC154" s="334"/>
      <c r="AD154" s="225">
        <v>8.0</v>
      </c>
      <c r="AE154" s="225">
        <v>0.0</v>
      </c>
      <c r="AF154" s="225">
        <v>2.0</v>
      </c>
      <c r="AG154" s="225">
        <v>0.0</v>
      </c>
      <c r="AH154" s="225">
        <v>7.0</v>
      </c>
      <c r="AI154" s="225">
        <v>0.0</v>
      </c>
      <c r="AJ154" s="309">
        <v>1.0</v>
      </c>
      <c r="AK154" s="225">
        <v>0.0</v>
      </c>
      <c r="AL154" s="225">
        <v>0.0</v>
      </c>
      <c r="AM154" s="225">
        <v>0.0</v>
      </c>
      <c r="AN154" s="225">
        <v>0.0</v>
      </c>
      <c r="AO154" s="225">
        <v>0.0</v>
      </c>
      <c r="AP154" s="225">
        <v>0.0</v>
      </c>
      <c r="AQ154" s="225">
        <v>0.0</v>
      </c>
      <c r="AR154" s="225">
        <v>0.0</v>
      </c>
      <c r="AS154" s="225">
        <v>0.0</v>
      </c>
      <c r="AT154" s="225">
        <v>0.0</v>
      </c>
      <c r="AU154" s="225">
        <v>0.0</v>
      </c>
      <c r="AV154" s="225">
        <v>0.0</v>
      </c>
      <c r="AW154" s="225">
        <v>0.0</v>
      </c>
      <c r="AX154" s="225">
        <v>0.0</v>
      </c>
      <c r="AY154" s="236" t="str">
        <f t="shared" ref="AY154:BS154" si="623">IF(AD154 = 0, "", AD154)</f>
        <v>8</v>
      </c>
      <c r="AZ154" s="227" t="str">
        <f t="shared" si="623"/>
        <v/>
      </c>
      <c r="BA154" s="227" t="str">
        <f t="shared" si="623"/>
        <v>2</v>
      </c>
      <c r="BB154" s="227" t="str">
        <f t="shared" si="623"/>
        <v/>
      </c>
      <c r="BC154" s="227" t="str">
        <f t="shared" si="623"/>
        <v>7</v>
      </c>
      <c r="BD154" s="227" t="str">
        <f t="shared" si="623"/>
        <v/>
      </c>
      <c r="BE154" s="237" t="str">
        <f t="shared" si="623"/>
        <v>1</v>
      </c>
      <c r="BF154" s="227" t="str">
        <f t="shared" si="623"/>
        <v/>
      </c>
      <c r="BG154" s="227" t="str">
        <f t="shared" si="623"/>
        <v/>
      </c>
      <c r="BH154" s="227" t="str">
        <f t="shared" si="623"/>
        <v/>
      </c>
      <c r="BI154" s="227" t="str">
        <f t="shared" si="623"/>
        <v/>
      </c>
      <c r="BJ154" s="227" t="str">
        <f t="shared" si="623"/>
        <v/>
      </c>
      <c r="BK154" s="227" t="str">
        <f t="shared" si="623"/>
        <v/>
      </c>
      <c r="BL154" s="227" t="str">
        <f t="shared" si="623"/>
        <v/>
      </c>
      <c r="BM154" s="227" t="str">
        <f t="shared" si="623"/>
        <v/>
      </c>
      <c r="BN154" s="227" t="str">
        <f t="shared" si="623"/>
        <v/>
      </c>
      <c r="BO154" s="227" t="str">
        <f t="shared" si="623"/>
        <v/>
      </c>
      <c r="BP154" s="227" t="str">
        <f t="shared" si="623"/>
        <v/>
      </c>
      <c r="BQ154" s="227" t="str">
        <f t="shared" si="623"/>
        <v/>
      </c>
      <c r="BR154" s="227" t="str">
        <f t="shared" si="623"/>
        <v/>
      </c>
      <c r="BS154" s="238" t="str">
        <f t="shared" si="623"/>
        <v/>
      </c>
      <c r="BT154" s="239" t="str">
        <f>$AY154*Assembly!Y$4+$AZ154*Assembly!Y$5+$BA154*Assembly!Y$6+$BB154*Assembly!Y$7+$BC154*Assembly!Y$8+$BD154*Assembly!Y$9+$BE154*Assembly!Y$10+$BF154*Assembly!Y$11+$BG154*Assembly!Y$12+$BH154*Assembly!Y$13+$BI154*Assembly!Y$14+$BJ154*Assembly!Y$15+$BK154*Assembly!Y$16+$BL154*Assembly!Y$17+$BM154*Assembly!Y$18+$BN154*Assembly!Y$19+$BO154*Assembly!Y$20+$BP154*Assembly!Y$21+$BQ154*Assembly!Y$22+$BR154*Assembly!Y$23+$BS154*Assembly!Y$24</f>
        <v>248</v>
      </c>
      <c r="BU154" s="225" t="str">
        <f t="shared" si="8"/>
        <v>992</v>
      </c>
      <c r="BV154" s="355" t="str">
        <f t="shared" si="624"/>
        <v>0.24 N</v>
      </c>
      <c r="BW154" s="225" t="str">
        <f>$AY154*Assembly!AC$4+$AZ154*Assembly!AC$5+$BA154*Assembly!AC$6+$BB154*Assembly!AC$7+$BC154*Assembly!AC$8+$BD154*Assembly!AC$9+$BE154*Assembly!AC$10+$BF154*Assembly!AC$11+$BG154*Assembly!AC$12+$BH154*Assembly!AC$13+$BI154*Assembly!AC$14+$BJ154*Assembly!AC$15+$BK154*Assembly!AC$16+$BL154*Assembly!AC$17+$BM154*Assembly!AC$18+$BN154*Assembly!AC$19+$BO154*Assembly!AC$20+$BP154*Assembly!AC$21+$BQ154*Assembly!AC$22+$BR154*Assembly!AC$23+$BS154*Assembly!AC$24</f>
        <v>1,080</v>
      </c>
      <c r="BX154" s="240" t="str">
        <f t="shared" si="9"/>
        <v>4.35</v>
      </c>
      <c r="BY154" s="241" t="str">
        <f t="shared" si="10"/>
        <v>4320</v>
      </c>
      <c r="BZ154" s="242" t="str">
        <f t="shared" si="11"/>
        <v>1.1</v>
      </c>
      <c r="CA154" s="241" t="str">
        <f t="shared" si="12"/>
        <v>108</v>
      </c>
      <c r="CB154" s="225" t="str">
        <f>$AY154*Assembly!X$4+$AZ154*Assembly!X$5+$BA154*Assembly!X$6+$BB154*Assembly!X$7+$BC154*Assembly!X$8+$BD154*Assembly!X$9+$BE154*Assembly!X$10+$BF154*Assembly!X$11+$BG154*Assembly!X$12+$BH154*Assembly!X$13+$BI154*Assembly!X$14+$BJ154*Assembly!X$15+$BK154*Assembly!X$16+$BL154*Assembly!X$17+$BM154*Assembly!X$18+$BN154*Assembly!X$19+$BO154*Assembly!X$20+$BP154*Assembly!X$21+$BQ154*Assembly!X$22+$BR154*Assembly!X$23+$BS154*Assembly!X$24</f>
        <v>39</v>
      </c>
      <c r="CC154" s="225" t="str">
        <f t="shared" si="13"/>
        <v>6,067</v>
      </c>
      <c r="CD154" s="223" t="str">
        <f t="shared" si="14"/>
        <v>0.0061</v>
      </c>
      <c r="CE154" s="243" t="str">
        <f>$AY154*Assembly!AB$4+$AZ154*Assembly!AB$5+$BA154*Assembly!AB$6+$BB154*Assembly!AB$7+$BC154*Assembly!AB$8+$BD154*Assembly!AB$9+$BE154*Assembly!AB$10+$BF154*Assembly!AB$11+$BG154*Assembly!AB$12+$BH154*Assembly!AB$13+$BI154*Assembly!AB$14+$BJ154*Assembly!AB$15+$BK154*Assembly!AB$16+$BL154*Assembly!AB$17+$BM154*Assembly!AB$18+$BN154*Assembly!AB$19+$BO154*Assembly!AB$20+$BP154*Assembly!AB$21+$BQ154*Assembly!AB$22+$BR154*Assembly!AB$23+$BS154*Assembly!AB$24</f>
        <v>50</v>
      </c>
      <c r="CF154" s="231" t="str">
        <f>$AY154*Assembly!M$4+$AZ154*Assembly!M$5+$BA154*Assembly!M$6+$BB154*Assembly!M$7+$BC154*Assembly!M$8+$BD154*Assembly!M$9+$BE154*Assembly!M$10+$BF154*Assembly!M$11+$BG154*Assembly!M$12+$BH154*Assembly!M$13+$BI154*Assembly!M$14+$BJ154*Assembly!M$15+$BK154*Assembly!M$16+$BL154*Assembly!M$17+$BM154*Assembly!M$18+$BN154*Assembly!M$19+$BO154*Assembly!M$20+$BP154*Assembly!M$21+$BQ154*Assembly!M$22+$BR154*Assembly!M$23+$BS154*Assembly!M$24</f>
        <v>268</v>
      </c>
      <c r="CG154" s="231" t="str">
        <f>$AY154*Assembly!N$4+$AZ154*Assembly!N$5+$BA154*Assembly!N$6+$BB154*Assembly!N$7+$BC154*Assembly!N$8+$BD154*Assembly!N$9+$BE154*Assembly!N$10+$BF154*Assembly!N$11+$BG154*Assembly!N$12+$BH154*Assembly!N$13+$BI154*Assembly!N$14+$BJ154*Assembly!N$15+$BK154*Assembly!N$16+$BL154*Assembly!N$17+$BM154*Assembly!N$18+$BN154*Assembly!N$19+$BO154*Assembly!N$20+$BP154*Assembly!N$21+$BQ154*Assembly!N$22+$BR154*Assembly!N$23+$BS154*Assembly!N$24</f>
        <v>5</v>
      </c>
      <c r="CH154" s="231" t="str">
        <f>$AY154*Assembly!O$4+$AZ154*Assembly!O$5+$BA154*Assembly!O$6+$BB154*Assembly!O$7+$BC154*Assembly!O$8+$BD154*Assembly!O$9+$BE154*Assembly!O$10+$BF154*Assembly!O$11+$BG154*Assembly!O$12+$BH154*Assembly!O$13+$BI154*Assembly!O$14+$BJ154*Assembly!O$15+$BK154*Assembly!O$16+$BL154*Assembly!O$17+$BM154*Assembly!O$18+$BN154*Assembly!O$19+$BO154*Assembly!O$20+$BP154*Assembly!O$21+$BQ154*Assembly!O$22+$BR154*Assembly!O$23+$BS154*Assembly!O$24</f>
        <v>0</v>
      </c>
      <c r="CI154" s="229" t="str">
        <f>$AY154*Assembly!P$4+$AZ154*Assembly!P$5+$BA154*Assembly!P$6+$BB154*Assembly!P$7+$BC154*Assembly!P$8+$BD154*Assembly!P$9+$BE154*Assembly!P$10+$BF154*Assembly!P$11+$BG154*Assembly!P$12+$BH154*Assembly!P$13+$BI154*Assembly!P$14+$BJ154*Assembly!P$15+$BK154*Assembly!P$16+$BL154*Assembly!P$17+$BM154*Assembly!P$18+$BN154*Assembly!P$19+$BO154*Assembly!P$20+$BP154*Assembly!P$21+$BQ154*Assembly!P$22+$BR154*Assembly!P$23+$BS154*Assembly!P$24</f>
        <v>0</v>
      </c>
      <c r="CJ154" s="229" t="str">
        <f>$AY154*Assembly!Q$4+$AZ154*Assembly!Q$5+$BA154*Assembly!Q$6+$BB154*Assembly!Q$7+$BC154*Assembly!Q$8+$BD154*Assembly!Q$9+$BE154*Assembly!Q$10+$BF154*Assembly!Q$11+$BG154*Assembly!Q$12+$BH154*Assembly!Q$13+$BI154*Assembly!Q$14+$BJ154*Assembly!Q$15+$BK154*Assembly!Q$16+$BL154*Assembly!Q$17+$BM154*Assembly!Q$18+$BN154*Assembly!Q$19+$BO154*Assembly!Q$20+$BP154*Assembly!Q$21+$BQ154*Assembly!Q$22+$BR154*Assembly!Q$23+$BS154*Assembly!Q$24</f>
        <v>0</v>
      </c>
      <c r="CK154" s="231" t="str">
        <f>$AY154*Assembly!R$4+$AZ154*Assembly!R$5+$BA154*Assembly!R$6+$BB154*Assembly!R$7+$BC154*Assembly!R$8+$BD154*Assembly!R$9+$BE154*Assembly!R$10+$BF154*Assembly!R$11+$BG154*Assembly!R$12+$BH154*Assembly!R$13+$BI154*Assembly!R$14+$BJ154*Assembly!R$15+$BK154*Assembly!R$16+$BL154*Assembly!R$17+$BM154*Assembly!R$18+$BN154*Assembly!R$19+$BO154*Assembly!R$20+$BP154*Assembly!R$21+$BQ154*Assembly!R$22+$BR154*Assembly!R$23+$BS154*Assembly!R$24</f>
        <v>0</v>
      </c>
      <c r="CL154" s="229" t="str">
        <f>$AY154*Assembly!S$4+$AZ154*Assembly!S$5+$BA154*Assembly!S$6+$BB154*Assembly!S$7+$BC154*Assembly!S$8+$BD154*Assembly!S$9+$BE154*Assembly!S$10+$BF154*Assembly!S$11+$BG154*Assembly!S$12+$BH154*Assembly!S$13+$BI154*Assembly!S$14+$BJ154*Assembly!S$15+$BK154*Assembly!S$16+$BL154*Assembly!S$17+$BM154*Assembly!S$18+$BN154*Assembly!S$19+$BO154*Assembly!S$20+$BP154*Assembly!S$21+$BQ154*Assembly!S$22+$BR154*Assembly!S$23+$BS154*Assembly!S$24</f>
        <v>0</v>
      </c>
      <c r="CM154" s="229" t="str">
        <f>$AY154*Assembly!T$4+$AZ154*Assembly!T$5+$BA154*Assembly!T$6+$BB154*Assembly!T$7+$BC154*Assembly!T$8+$BD154*Assembly!T$9+$BE154*Assembly!T$10+$BF154*Assembly!T$11+$BG154*Assembly!T$12+$BH154*Assembly!T$13+$BI154*Assembly!T$14+$BJ154*Assembly!T$15+$BK154*Assembly!T$16+$BL154*Assembly!T$17+$BM154*Assembly!T$18+$BN154*Assembly!T$19+$BO154*Assembly!T$20+$BP154*Assembly!T$21+$BQ154*Assembly!T$22+$BR154*Assembly!T$23+$BS154*Assembly!T$24</f>
        <v>0</v>
      </c>
      <c r="CN154" s="229" t="str">
        <f>$AY154*Assembly!U$4+$AZ154*Assembly!U$5+$BA154*Assembly!U$6+$BB154*Assembly!U$7+$BC154*Assembly!U$8+$BD154*Assembly!U$9+$BE154*Assembly!U$10+$BF154*Assembly!U$11+$BG154*Assembly!U$12+$BH154*Assembly!U$13+$BI154*Assembly!U$14+$BJ154*Assembly!U$15+$BK154*Assembly!U$16+$BL154*Assembly!U$17+$BM154*Assembly!U$18+$BN154*Assembly!U$19+$BO154*Assembly!U$20+$BP154*Assembly!U$21+$BQ154*Assembly!U$22+$BR154*Assembly!U$23+$BS154*Assembly!U$24</f>
        <v>0</v>
      </c>
      <c r="CO154" s="231" t="str">
        <f>$AY154*Assembly!V$4+$AZ154*Assembly!V$5+$BA154*Assembly!V$6+$BB154*Assembly!V$7+$BC154*Assembly!V$8+$BD154*Assembly!V$9+$BE154*Assembly!V$10+$BF154*Assembly!V$11+$BG154*Assembly!V$12+$BH154*Assembly!V$13+$BI154*Assembly!V$14+$BJ154*Assembly!V$15+$BK154*Assembly!V$16+$BL154*Assembly!V$17+$BM154*Assembly!V$18+$BN154*Assembly!V$19+$BO154*Assembly!V$20+$BP154*Assembly!V$21+$BQ154*Assembly!V$22+$BR154*Assembly!V$23+$BS154*Assembly!V$24</f>
        <v>0</v>
      </c>
      <c r="CP154" s="231" t="str">
        <f>CF154*Refining!$F$3</f>
        <v>479</v>
      </c>
      <c r="CQ154" s="231" t="str">
        <f>CG154*Refining!$F$4</f>
        <v>16</v>
      </c>
      <c r="CR154" s="231" t="str">
        <f>CH154*Refining!$F$5</f>
        <v>0</v>
      </c>
      <c r="CS154" s="231" t="str">
        <f>CI154*Refining!$F$6</f>
        <v>0</v>
      </c>
      <c r="CT154" s="231" t="str">
        <f>CJ154*Refining!$F$7</f>
        <v>0</v>
      </c>
      <c r="CU154" s="231" t="str">
        <f>CK154*Refining!$F$8</f>
        <v>0</v>
      </c>
      <c r="CV154" s="231" t="str">
        <f>CL154*Refining!$F$9</f>
        <v>0</v>
      </c>
      <c r="CW154" s="231" t="str">
        <f>CM154*Refining!$F$10</f>
        <v>0</v>
      </c>
      <c r="CX154" s="231" t="str">
        <f>CN154*Refining!$F$11</f>
        <v>0</v>
      </c>
      <c r="CY154" s="231" t="str">
        <f>CO154*Refining!$F$12</f>
        <v>0</v>
      </c>
      <c r="CZ154" s="244" t="str">
        <f t="shared" ref="CZ154:DS154" si="625">IF(CF154 = 0, "", CF154)</f>
        <v>268</v>
      </c>
      <c r="DA154" s="245" t="str">
        <f t="shared" si="625"/>
        <v>5</v>
      </c>
      <c r="DB154" s="245" t="str">
        <f t="shared" si="625"/>
        <v/>
      </c>
      <c r="DC154" s="245" t="str">
        <f t="shared" si="625"/>
        <v/>
      </c>
      <c r="DD154" s="245" t="str">
        <f t="shared" si="625"/>
        <v/>
      </c>
      <c r="DE154" s="245" t="str">
        <f t="shared" si="625"/>
        <v/>
      </c>
      <c r="DF154" s="245" t="str">
        <f t="shared" si="625"/>
        <v/>
      </c>
      <c r="DG154" s="245" t="str">
        <f t="shared" si="625"/>
        <v/>
      </c>
      <c r="DH154" s="245" t="str">
        <f t="shared" si="625"/>
        <v/>
      </c>
      <c r="DI154" s="246" t="str">
        <f t="shared" si="625"/>
        <v/>
      </c>
      <c r="DJ154" s="244" t="str">
        <f t="shared" si="625"/>
        <v>479</v>
      </c>
      <c r="DK154" s="245" t="str">
        <f t="shared" si="625"/>
        <v>16</v>
      </c>
      <c r="DL154" s="245" t="str">
        <f t="shared" si="625"/>
        <v/>
      </c>
      <c r="DM154" s="245" t="str">
        <f t="shared" si="625"/>
        <v/>
      </c>
      <c r="DN154" s="259" t="str">
        <f t="shared" si="625"/>
        <v/>
      </c>
      <c r="DO154" s="245" t="str">
        <f t="shared" si="625"/>
        <v/>
      </c>
      <c r="DP154" s="245" t="str">
        <f t="shared" si="625"/>
        <v/>
      </c>
      <c r="DQ154" s="245" t="str">
        <f t="shared" si="625"/>
        <v/>
      </c>
      <c r="DR154" s="245" t="str">
        <f t="shared" si="625"/>
        <v/>
      </c>
      <c r="DS154" s="246" t="str">
        <f t="shared" si="625"/>
        <v/>
      </c>
      <c r="DT154" s="248" t="str">
        <f t="shared" si="16"/>
        <v>273</v>
      </c>
      <c r="DU154" s="249" t="str">
        <f t="shared" si="17"/>
        <v>494</v>
      </c>
      <c r="DV154" s="225" t="str">
        <f>CZ154*'Ores &amp; Ingots'!$C$3+DA154*'Ores &amp; Ingots'!$C$4+DB154*'Ores &amp; Ingots'!$C$5+DC154*'Ores &amp; Ingots'!$C$6+DD154*'Ores &amp; Ingots'!$C$7+DE154*'Ores &amp; Ingots'!$C$8+DF154*'Ores &amp; Ingots'!$C$9+DG154*'Ores &amp; Ingots'!$C$10+DH154*'Ores &amp; Ingots'!$C$11+DI154*'Ores &amp; Ingots'!$C$12</f>
        <v>35</v>
      </c>
      <c r="DW154" s="225" t="str">
        <f>DJ154*'Ores &amp; Ingots'!$B$3+DK154*'Ores &amp; Ingots'!$B$4+DL154*'Ores &amp; Ingots'!$B$5+DM154*'Ores &amp; Ingots'!$B$6+DN154*'Ores &amp; Ingots'!$B$7+DO154*'Ores &amp; Ingots'!$B$8+DP154*'Ores &amp; Ingots'!$B$9+DQ154*'Ores &amp; Ingots'!$B$10+DR154*'Ores &amp; Ingots'!$B$11+DS154*'Ores &amp; Ingots'!$B$12</f>
        <v>183</v>
      </c>
      <c r="DX154" s="249" t="str">
        <f>CZ154*Refining!$G$3+DA154*Refining!$G$4+DB154*Refining!$G$5+DC154*Refining!$G$6+DD154*Refining!$G$7+DE154*Refining!$G$8+DF154*Refining!$G$9+DG154*Refining!$G$10+DH154*Refining!$G$11+DI154*Refining!$G$12</f>
        <v>42</v>
      </c>
      <c r="DY154" s="249" t="str">
        <f t="shared" si="18"/>
        <v>6,603</v>
      </c>
      <c r="DZ154" s="250" t="str">
        <f t="shared" si="19"/>
        <v>0.0066</v>
      </c>
      <c r="EA154" s="248" t="str">
        <f t="shared" si="20"/>
        <v>91</v>
      </c>
      <c r="EB154" s="251" t="str">
        <f t="shared" ref="EB154:EC154" si="626">EA154/60</f>
        <v>1.5</v>
      </c>
      <c r="EC154" s="251" t="str">
        <f t="shared" si="626"/>
        <v>0.0</v>
      </c>
      <c r="ED154" s="248" t="str">
        <f t="shared" si="22"/>
        <v>12,669</v>
      </c>
      <c r="EE154" s="251" t="str">
        <f t="shared" ref="EE154:EF154" si="627">ED154/1000</f>
        <v>12.7</v>
      </c>
      <c r="EF154" s="252" t="str">
        <f t="shared" si="627"/>
        <v>0.01</v>
      </c>
      <c r="EG154" s="223" t="str">
        <f t="shared" si="24"/>
        <v>0.0127</v>
      </c>
      <c r="EH154" s="224" t="str">
        <f t="shared" si="25"/>
        <v>0:01:31</v>
      </c>
      <c r="EI154" s="225">
        <v>440.0</v>
      </c>
    </row>
    <row r="155">
      <c r="A155" s="33"/>
      <c r="B155" s="226" t="s">
        <v>1023</v>
      </c>
      <c r="C155" s="227" t="s">
        <v>886</v>
      </c>
      <c r="D155" s="227">
        <v>1.0</v>
      </c>
      <c r="E155" s="227">
        <v>2.0</v>
      </c>
      <c r="F155" s="227">
        <v>1.0</v>
      </c>
      <c r="G155" s="253" t="str">
        <f t="shared" si="5"/>
        <v>31.3</v>
      </c>
      <c r="H155" s="254">
        <v>20.0</v>
      </c>
      <c r="I155" s="254">
        <v>20.0</v>
      </c>
      <c r="J155" s="254" t="str">
        <f>H155/Main!$D$9</f>
        <v>20</v>
      </c>
      <c r="K155" s="254" t="str">
        <f>I155/Main!$D$10</f>
        <v>20</v>
      </c>
      <c r="L155" s="254" t="str">
        <f t="shared" si="6"/>
        <v>1</v>
      </c>
      <c r="M155" s="254">
        <v>1.0</v>
      </c>
      <c r="N155" s="256" t="s">
        <v>12</v>
      </c>
      <c r="O155" s="256">
        <v>2000.0</v>
      </c>
      <c r="P155" s="255"/>
      <c r="Q155" s="256"/>
      <c r="R155" s="255"/>
      <c r="S155" s="257"/>
      <c r="T155" s="257"/>
      <c r="U155" s="256" t="s">
        <v>12</v>
      </c>
      <c r="V155" s="255"/>
      <c r="W155" s="350"/>
      <c r="X155" s="257"/>
      <c r="Y155" s="255"/>
      <c r="Z155" s="255"/>
      <c r="AA155" s="255"/>
      <c r="AB155" s="255"/>
      <c r="AC155" s="351" t="s">
        <v>913</v>
      </c>
      <c r="AD155" s="225">
        <v>25.0</v>
      </c>
      <c r="AE155" s="225">
        <v>0.0</v>
      </c>
      <c r="AF155" s="225">
        <v>12.0</v>
      </c>
      <c r="AG155" s="225">
        <v>6.0</v>
      </c>
      <c r="AH155" s="225">
        <v>15.0</v>
      </c>
      <c r="AI155" s="225">
        <v>0.0</v>
      </c>
      <c r="AJ155" s="309">
        <v>6.0</v>
      </c>
      <c r="AK155" s="225">
        <v>0.0</v>
      </c>
      <c r="AL155" s="225">
        <v>0.0</v>
      </c>
      <c r="AM155" s="225">
        <v>0.0</v>
      </c>
      <c r="AN155" s="225">
        <v>0.0</v>
      </c>
      <c r="AO155" s="225">
        <v>0.0</v>
      </c>
      <c r="AP155" s="225">
        <v>0.0</v>
      </c>
      <c r="AQ155" s="225">
        <v>0.0</v>
      </c>
      <c r="AR155" s="225">
        <v>0.0</v>
      </c>
      <c r="AS155" s="225">
        <v>0.0</v>
      </c>
      <c r="AT155" s="225">
        <v>0.0</v>
      </c>
      <c r="AU155" s="225">
        <v>0.0</v>
      </c>
      <c r="AV155" s="225">
        <v>0.0</v>
      </c>
      <c r="AW155" s="225">
        <v>0.0</v>
      </c>
      <c r="AX155" s="225">
        <v>0.0</v>
      </c>
      <c r="AY155" s="236" t="str">
        <f t="shared" ref="AY155:BS155" si="628">IF(AD155 = 0, "", AD155)</f>
        <v>25</v>
      </c>
      <c r="AZ155" s="227" t="str">
        <f t="shared" si="628"/>
        <v/>
      </c>
      <c r="BA155" s="227" t="str">
        <f t="shared" si="628"/>
        <v>12</v>
      </c>
      <c r="BB155" s="227" t="str">
        <f t="shared" si="628"/>
        <v>6</v>
      </c>
      <c r="BC155" s="227" t="str">
        <f t="shared" si="628"/>
        <v>15</v>
      </c>
      <c r="BD155" s="227" t="str">
        <f t="shared" si="628"/>
        <v/>
      </c>
      <c r="BE155" s="237" t="str">
        <f t="shared" si="628"/>
        <v>6</v>
      </c>
      <c r="BF155" s="227" t="str">
        <f t="shared" si="628"/>
        <v/>
      </c>
      <c r="BG155" s="227" t="str">
        <f t="shared" si="628"/>
        <v/>
      </c>
      <c r="BH155" s="227" t="str">
        <f t="shared" si="628"/>
        <v/>
      </c>
      <c r="BI155" s="227" t="str">
        <f t="shared" si="628"/>
        <v/>
      </c>
      <c r="BJ155" s="227" t="str">
        <f t="shared" si="628"/>
        <v/>
      </c>
      <c r="BK155" s="227" t="str">
        <f t="shared" si="628"/>
        <v/>
      </c>
      <c r="BL155" s="227" t="str">
        <f t="shared" si="628"/>
        <v/>
      </c>
      <c r="BM155" s="227" t="str">
        <f t="shared" si="628"/>
        <v/>
      </c>
      <c r="BN155" s="227" t="str">
        <f t="shared" si="628"/>
        <v/>
      </c>
      <c r="BO155" s="227" t="str">
        <f t="shared" si="628"/>
        <v/>
      </c>
      <c r="BP155" s="227" t="str">
        <f t="shared" si="628"/>
        <v/>
      </c>
      <c r="BQ155" s="227" t="str">
        <f t="shared" si="628"/>
        <v/>
      </c>
      <c r="BR155" s="227" t="str">
        <f t="shared" si="628"/>
        <v/>
      </c>
      <c r="BS155" s="238" t="str">
        <f t="shared" si="628"/>
        <v/>
      </c>
      <c r="BT155" s="239" t="str">
        <f>$AY155*Assembly!Y$4+$AZ155*Assembly!Y$5+$BA155*Assembly!Y$6+$BB155*Assembly!Y$7+$BC155*Assembly!Y$8+$BD155*Assembly!Y$9+$BE155*Assembly!Y$10+$BF155*Assembly!Y$11+$BG155*Assembly!Y$12+$BH155*Assembly!Y$13+$BI155*Assembly!Y$14+$BJ155*Assembly!Y$15+$BK155*Assembly!Y$16+$BL155*Assembly!Y$17+$BM155*Assembly!Y$18+$BN155*Assembly!Y$19+$BO155*Assembly!Y$20+$BP155*Assembly!Y$21+$BQ155*Assembly!Y$22+$BR155*Assembly!Y$23+$BS155*Assembly!Y$24</f>
        <v>962</v>
      </c>
      <c r="BU155" s="225" t="str">
        <f t="shared" si="8"/>
        <v>31</v>
      </c>
      <c r="BV155" s="355" t="str">
        <f t="shared" si="624"/>
        <v>?</v>
      </c>
      <c r="BW155" s="225" t="str">
        <f>$AY155*Assembly!AC$4+$AZ155*Assembly!AC$5+$BA155*Assembly!AC$6+$BB155*Assembly!AC$7+$BC155*Assembly!AC$8+$BD155*Assembly!AC$9+$BE155*Assembly!AC$10+$BF155*Assembly!AC$11+$BG155*Assembly!AC$12+$BH155*Assembly!AC$13+$BI155*Assembly!AC$14+$BJ155*Assembly!AC$15+$BK155*Assembly!AC$16+$BL155*Assembly!AC$17+$BM155*Assembly!AC$18+$BN155*Assembly!AC$19+$BO155*Assembly!AC$20+$BP155*Assembly!AC$21+$BQ155*Assembly!AC$22+$BR155*Assembly!AC$23+$BS155*Assembly!AC$24</f>
        <v>3,730</v>
      </c>
      <c r="BX155" s="240" t="str">
        <f t="shared" si="9"/>
        <v>3.88</v>
      </c>
      <c r="BY155" s="241" t="str">
        <f t="shared" si="10"/>
        <v>119</v>
      </c>
      <c r="BZ155" s="242" t="str">
        <f t="shared" si="11"/>
        <v>121.2</v>
      </c>
      <c r="CA155" s="241" t="str">
        <f t="shared" si="12"/>
        <v>187</v>
      </c>
      <c r="CB155" s="225" t="str">
        <f>$AY155*Assembly!X$4+$AZ155*Assembly!X$5+$BA155*Assembly!X$6+$BB155*Assembly!X$7+$BC155*Assembly!X$8+$BD155*Assembly!X$9+$BE155*Assembly!X$10+$BF155*Assembly!X$11+$BG155*Assembly!X$12+$BH155*Assembly!X$13+$BI155*Assembly!X$14+$BJ155*Assembly!X$15+$BK155*Assembly!X$16+$BL155*Assembly!X$17+$BM155*Assembly!X$18+$BN155*Assembly!X$19+$BO155*Assembly!X$20+$BP155*Assembly!X$21+$BQ155*Assembly!X$22+$BR155*Assembly!X$23+$BS155*Assembly!X$24</f>
        <v>109</v>
      </c>
      <c r="CC155" s="225" t="str">
        <f t="shared" si="13"/>
        <v>16,956</v>
      </c>
      <c r="CD155" s="223" t="str">
        <f t="shared" si="14"/>
        <v>0.0170</v>
      </c>
      <c r="CE155" s="243" t="str">
        <f>$AY155*Assembly!AB$4+$AZ155*Assembly!AB$5+$BA155*Assembly!AB$6+$BB155*Assembly!AB$7+$BC155*Assembly!AB$8+$BD155*Assembly!AB$9+$BE155*Assembly!AB$10+$BF155*Assembly!AB$11+$BG155*Assembly!AB$12+$BH155*Assembly!AB$13+$BI155*Assembly!AB$14+$BJ155*Assembly!AB$15+$BK155*Assembly!AB$16+$BL155*Assembly!AB$17+$BM155*Assembly!AB$18+$BN155*Assembly!AB$19+$BO155*Assembly!AB$20+$BP155*Assembly!AB$21+$BQ155*Assembly!AB$22+$BR155*Assembly!AB$23+$BS155*Assembly!AB$24</f>
        <v>405</v>
      </c>
      <c r="CF155" s="256" t="str">
        <f>$AY155*Assembly!M$4+$AZ155*Assembly!M$5+$BA155*Assembly!M$6+$BB155*Assembly!M$7+$BC155*Assembly!M$8+$BD155*Assembly!M$9+$BE155*Assembly!M$10+$BF155*Assembly!M$11+$BG155*Assembly!M$12+$BH155*Assembly!M$13+$BI155*Assembly!M$14+$BJ155*Assembly!M$15+$BK155*Assembly!M$16+$BL155*Assembly!M$17+$BM155*Assembly!M$18+$BN155*Assembly!M$19+$BO155*Assembly!M$20+$BP155*Assembly!M$21+$BQ155*Assembly!M$22+$BR155*Assembly!M$23+$BS155*Assembly!M$24</f>
        <v>1,035</v>
      </c>
      <c r="CG155" s="256" t="str">
        <f>$AY155*Assembly!N$4+$AZ155*Assembly!N$5+$BA155*Assembly!N$6+$BB155*Assembly!N$7+$BC155*Assembly!N$8+$BD155*Assembly!N$9+$BE155*Assembly!N$10+$BF155*Assembly!N$11+$BG155*Assembly!N$12+$BH155*Assembly!N$13+$BI155*Assembly!N$14+$BJ155*Assembly!N$15+$BK155*Assembly!N$16+$BL155*Assembly!N$17+$BM155*Assembly!N$18+$BN155*Assembly!N$19+$BO155*Assembly!N$20+$BP155*Assembly!N$21+$BQ155*Assembly!N$22+$BR155*Assembly!N$23+$BS155*Assembly!N$24</f>
        <v>30</v>
      </c>
      <c r="CH155" s="256" t="str">
        <f>$AY155*Assembly!O$4+$AZ155*Assembly!O$5+$BA155*Assembly!O$6+$BB155*Assembly!O$7+$BC155*Assembly!O$8+$BD155*Assembly!O$9+$BE155*Assembly!O$10+$BF155*Assembly!O$11+$BG155*Assembly!O$12+$BH155*Assembly!O$13+$BI155*Assembly!O$14+$BJ155*Assembly!O$15+$BK155*Assembly!O$16+$BL155*Assembly!O$17+$BM155*Assembly!O$18+$BN155*Assembly!O$19+$BO155*Assembly!O$20+$BP155*Assembly!O$21+$BQ155*Assembly!O$22+$BR155*Assembly!O$23+$BS155*Assembly!O$24</f>
        <v>0</v>
      </c>
      <c r="CI155" s="254" t="str">
        <f>$AY155*Assembly!P$4+$AZ155*Assembly!P$5+$BA155*Assembly!P$6+$BB155*Assembly!P$7+$BC155*Assembly!P$8+$BD155*Assembly!P$9+$BE155*Assembly!P$10+$BF155*Assembly!P$11+$BG155*Assembly!P$12+$BH155*Assembly!P$13+$BI155*Assembly!P$14+$BJ155*Assembly!P$15+$BK155*Assembly!P$16+$BL155*Assembly!P$17+$BM155*Assembly!P$18+$BN155*Assembly!P$19+$BO155*Assembly!P$20+$BP155*Assembly!P$21+$BQ155*Assembly!P$22+$BR155*Assembly!P$23+$BS155*Assembly!P$24</f>
        <v>0</v>
      </c>
      <c r="CJ155" s="254" t="str">
        <f>$AY155*Assembly!Q$4+$AZ155*Assembly!Q$5+$BA155*Assembly!Q$6+$BB155*Assembly!Q$7+$BC155*Assembly!Q$8+$BD155*Assembly!Q$9+$BE155*Assembly!Q$10+$BF155*Assembly!Q$11+$BG155*Assembly!Q$12+$BH155*Assembly!Q$13+$BI155*Assembly!Q$14+$BJ155*Assembly!Q$15+$BK155*Assembly!Q$16+$BL155*Assembly!Q$17+$BM155*Assembly!Q$18+$BN155*Assembly!Q$19+$BO155*Assembly!Q$20+$BP155*Assembly!Q$21+$BQ155*Assembly!Q$22+$BR155*Assembly!Q$23+$BS155*Assembly!Q$24</f>
        <v>0</v>
      </c>
      <c r="CK155" s="256" t="str">
        <f>$AY155*Assembly!R$4+$AZ155*Assembly!R$5+$BA155*Assembly!R$6+$BB155*Assembly!R$7+$BC155*Assembly!R$8+$BD155*Assembly!R$9+$BE155*Assembly!R$10+$BF155*Assembly!R$11+$BG155*Assembly!R$12+$BH155*Assembly!R$13+$BI155*Assembly!R$14+$BJ155*Assembly!R$15+$BK155*Assembly!R$16+$BL155*Assembly!R$17+$BM155*Assembly!R$18+$BN155*Assembly!R$19+$BO155*Assembly!R$20+$BP155*Assembly!R$21+$BQ155*Assembly!R$22+$BR155*Assembly!R$23+$BS155*Assembly!R$24</f>
        <v>0</v>
      </c>
      <c r="CL155" s="254" t="str">
        <f>$AY155*Assembly!S$4+$AZ155*Assembly!S$5+$BA155*Assembly!S$6+$BB155*Assembly!S$7+$BC155*Assembly!S$8+$BD155*Assembly!S$9+$BE155*Assembly!S$10+$BF155*Assembly!S$11+$BG155*Assembly!S$12+$BH155*Assembly!S$13+$BI155*Assembly!S$14+$BJ155*Assembly!S$15+$BK155*Assembly!S$16+$BL155*Assembly!S$17+$BM155*Assembly!S$18+$BN155*Assembly!S$19+$BO155*Assembly!S$20+$BP155*Assembly!S$21+$BQ155*Assembly!S$22+$BR155*Assembly!S$23+$BS155*Assembly!S$24</f>
        <v>0</v>
      </c>
      <c r="CM155" s="254" t="str">
        <f>$AY155*Assembly!T$4+$AZ155*Assembly!T$5+$BA155*Assembly!T$6+$BB155*Assembly!T$7+$BC155*Assembly!T$8+$BD155*Assembly!T$9+$BE155*Assembly!T$10+$BF155*Assembly!T$11+$BG155*Assembly!T$12+$BH155*Assembly!T$13+$BI155*Assembly!T$14+$BJ155*Assembly!T$15+$BK155*Assembly!T$16+$BL155*Assembly!T$17+$BM155*Assembly!T$18+$BN155*Assembly!T$19+$BO155*Assembly!T$20+$BP155*Assembly!T$21+$BQ155*Assembly!T$22+$BR155*Assembly!T$23+$BS155*Assembly!T$24</f>
        <v>0</v>
      </c>
      <c r="CN155" s="254" t="str">
        <f>$AY155*Assembly!U$4+$AZ155*Assembly!U$5+$BA155*Assembly!U$6+$BB155*Assembly!U$7+$BC155*Assembly!U$8+$BD155*Assembly!U$9+$BE155*Assembly!U$10+$BF155*Assembly!U$11+$BG155*Assembly!U$12+$BH155*Assembly!U$13+$BI155*Assembly!U$14+$BJ155*Assembly!U$15+$BK155*Assembly!U$16+$BL155*Assembly!U$17+$BM155*Assembly!U$18+$BN155*Assembly!U$19+$BO155*Assembly!U$20+$BP155*Assembly!U$21+$BQ155*Assembly!U$22+$BR155*Assembly!U$23+$BS155*Assembly!U$24</f>
        <v>0</v>
      </c>
      <c r="CO155" s="256" t="str">
        <f>$AY155*Assembly!V$4+$AZ155*Assembly!V$5+$BA155*Assembly!V$6+$BB155*Assembly!V$7+$BC155*Assembly!V$8+$BD155*Assembly!V$9+$BE155*Assembly!V$10+$BF155*Assembly!V$11+$BG155*Assembly!V$12+$BH155*Assembly!V$13+$BI155*Assembly!V$14+$BJ155*Assembly!V$15+$BK155*Assembly!V$16+$BL155*Assembly!V$17+$BM155*Assembly!V$18+$BN155*Assembly!V$19+$BO155*Assembly!V$20+$BP155*Assembly!V$21+$BQ155*Assembly!V$22+$BR155*Assembly!V$23+$BS155*Assembly!V$24</f>
        <v>0</v>
      </c>
      <c r="CP155" s="256" t="str">
        <f>CF155*Refining!$F$3</f>
        <v>1,848</v>
      </c>
      <c r="CQ155" s="256" t="str">
        <f>CG155*Refining!$F$4</f>
        <v>94</v>
      </c>
      <c r="CR155" s="256" t="str">
        <f>CH155*Refining!$F$5</f>
        <v>0</v>
      </c>
      <c r="CS155" s="256" t="str">
        <f>CI155*Refining!$F$6</f>
        <v>0</v>
      </c>
      <c r="CT155" s="256" t="str">
        <f>CJ155*Refining!$F$7</f>
        <v>0</v>
      </c>
      <c r="CU155" s="256" t="str">
        <f>CK155*Refining!$F$8</f>
        <v>0</v>
      </c>
      <c r="CV155" s="256" t="str">
        <f>CL155*Refining!$F$9</f>
        <v>0</v>
      </c>
      <c r="CW155" s="256" t="str">
        <f>CM155*Refining!$F$10</f>
        <v>0</v>
      </c>
      <c r="CX155" s="256" t="str">
        <f>CN155*Refining!$F$11</f>
        <v>0</v>
      </c>
      <c r="CY155" s="256" t="str">
        <f>CO155*Refining!$F$12</f>
        <v>0</v>
      </c>
      <c r="CZ155" s="244" t="str">
        <f t="shared" ref="CZ155:DS155" si="629">IF(CF155 = 0, "", CF155)</f>
        <v>1,035</v>
      </c>
      <c r="DA155" s="245" t="str">
        <f t="shared" si="629"/>
        <v>30</v>
      </c>
      <c r="DB155" s="245" t="str">
        <f t="shared" si="629"/>
        <v/>
      </c>
      <c r="DC155" s="245" t="str">
        <f t="shared" si="629"/>
        <v/>
      </c>
      <c r="DD155" s="245" t="str">
        <f t="shared" si="629"/>
        <v/>
      </c>
      <c r="DE155" s="245" t="str">
        <f t="shared" si="629"/>
        <v/>
      </c>
      <c r="DF155" s="245" t="str">
        <f t="shared" si="629"/>
        <v/>
      </c>
      <c r="DG155" s="245" t="str">
        <f t="shared" si="629"/>
        <v/>
      </c>
      <c r="DH155" s="245" t="str">
        <f t="shared" si="629"/>
        <v/>
      </c>
      <c r="DI155" s="246" t="str">
        <f t="shared" si="629"/>
        <v/>
      </c>
      <c r="DJ155" s="244" t="str">
        <f t="shared" si="629"/>
        <v>1,848</v>
      </c>
      <c r="DK155" s="245" t="str">
        <f t="shared" si="629"/>
        <v>94</v>
      </c>
      <c r="DL155" s="245" t="str">
        <f t="shared" si="629"/>
        <v/>
      </c>
      <c r="DM155" s="245" t="str">
        <f t="shared" si="629"/>
        <v/>
      </c>
      <c r="DN155" s="259" t="str">
        <f t="shared" si="629"/>
        <v/>
      </c>
      <c r="DO155" s="245" t="str">
        <f t="shared" si="629"/>
        <v/>
      </c>
      <c r="DP155" s="245" t="str">
        <f t="shared" si="629"/>
        <v/>
      </c>
      <c r="DQ155" s="245" t="str">
        <f t="shared" si="629"/>
        <v/>
      </c>
      <c r="DR155" s="245" t="str">
        <f t="shared" si="629"/>
        <v/>
      </c>
      <c r="DS155" s="246" t="str">
        <f t="shared" si="629"/>
        <v/>
      </c>
      <c r="DT155" s="248" t="str">
        <f t="shared" si="16"/>
        <v>1,065</v>
      </c>
      <c r="DU155" s="249" t="str">
        <f t="shared" si="17"/>
        <v>1,942</v>
      </c>
      <c r="DV155" s="225" t="str">
        <f>CZ155*'Ores &amp; Ingots'!$C$3+DA155*'Ores &amp; Ingots'!$C$4+DB155*'Ores &amp; Ingots'!$C$5+DC155*'Ores &amp; Ingots'!$C$6+DD155*'Ores &amp; Ingots'!$C$7+DE155*'Ores &amp; Ingots'!$C$8+DF155*'Ores &amp; Ingots'!$C$9+DG155*'Ores &amp; Ingots'!$C$10+DH155*'Ores &amp; Ingots'!$C$11+DI155*'Ores &amp; Ingots'!$C$12</f>
        <v>135</v>
      </c>
      <c r="DW155" s="225" t="str">
        <f>DJ155*'Ores &amp; Ingots'!$B$3+DK155*'Ores &amp; Ingots'!$B$4+DL155*'Ores &amp; Ingots'!$B$5+DM155*'Ores &amp; Ingots'!$B$6+DN155*'Ores &amp; Ingots'!$B$7+DO155*'Ores &amp; Ingots'!$B$8+DP155*'Ores &amp; Ingots'!$B$9+DQ155*'Ores &amp; Ingots'!$B$10+DR155*'Ores &amp; Ingots'!$B$11+DS155*'Ores &amp; Ingots'!$B$12</f>
        <v>719</v>
      </c>
      <c r="DX155" s="249" t="str">
        <f>CZ155*Refining!$G$3+DA155*Refining!$G$4+DB155*Refining!$G$5+DC155*Refining!$G$6+DD155*Refining!$G$7+DE155*Refining!$G$8+DF155*Refining!$G$9+DG155*Refining!$G$10+DH155*Refining!$G$11+DI155*Refining!$G$12</f>
        <v>215</v>
      </c>
      <c r="DY155" s="249" t="str">
        <f t="shared" si="18"/>
        <v>33,494</v>
      </c>
      <c r="DZ155" s="250" t="str">
        <f t="shared" si="19"/>
        <v>0.0335</v>
      </c>
      <c r="EA155" s="248" t="str">
        <f t="shared" si="20"/>
        <v>344</v>
      </c>
      <c r="EB155" s="251" t="str">
        <f t="shared" ref="EB155:EC155" si="630">EA155/60</f>
        <v>5.7</v>
      </c>
      <c r="EC155" s="251" t="str">
        <f t="shared" si="630"/>
        <v>0.1</v>
      </c>
      <c r="ED155" s="248" t="str">
        <f t="shared" si="22"/>
        <v>50,449</v>
      </c>
      <c r="EE155" s="251" t="str">
        <f t="shared" ref="EE155:EF155" si="631">ED155/1000</f>
        <v>50.4</v>
      </c>
      <c r="EF155" s="252" t="str">
        <f t="shared" si="631"/>
        <v>0.05</v>
      </c>
      <c r="EG155" s="223" t="str">
        <f t="shared" si="24"/>
        <v>0.0504</v>
      </c>
      <c r="EH155" s="224" t="str">
        <f t="shared" si="25"/>
        <v>0:05:44</v>
      </c>
      <c r="EI155" s="225" t="s">
        <v>12</v>
      </c>
    </row>
    <row r="156">
      <c r="A156" s="33"/>
      <c r="B156" s="226" t="s">
        <v>1023</v>
      </c>
      <c r="C156" s="227" t="s">
        <v>885</v>
      </c>
      <c r="D156" s="227">
        <v>1.0</v>
      </c>
      <c r="E156" s="227">
        <v>2.0</v>
      </c>
      <c r="F156" s="227">
        <v>1.0</v>
      </c>
      <c r="G156" s="228" t="str">
        <f t="shared" si="5"/>
        <v>0.3</v>
      </c>
      <c r="H156" s="229">
        <v>10.0</v>
      </c>
      <c r="I156" s="229">
        <v>10.0</v>
      </c>
      <c r="J156" s="229" t="str">
        <f>H156/Main!$D$9</f>
        <v>10</v>
      </c>
      <c r="K156" s="229" t="str">
        <f>I156/Main!$D$10</f>
        <v>10</v>
      </c>
      <c r="L156" s="229" t="str">
        <f t="shared" si="6"/>
        <v>1</v>
      </c>
      <c r="M156" s="229">
        <v>1.0</v>
      </c>
      <c r="N156" s="231" t="s">
        <v>12</v>
      </c>
      <c r="O156" s="231">
        <v>2000.0</v>
      </c>
      <c r="P156" s="230"/>
      <c r="Q156" s="231"/>
      <c r="R156" s="230"/>
      <c r="S156" s="232"/>
      <c r="T156" s="232"/>
      <c r="U156" s="231">
        <v>960.0</v>
      </c>
      <c r="V156" s="230"/>
      <c r="W156" s="232"/>
      <c r="X156" s="232"/>
      <c r="Y156" s="230"/>
      <c r="Z156" s="230"/>
      <c r="AA156" s="230"/>
      <c r="AB156" s="230"/>
      <c r="AC156" s="334"/>
      <c r="AD156" s="225">
        <v>8.0</v>
      </c>
      <c r="AE156" s="225">
        <v>0.0</v>
      </c>
      <c r="AF156" s="225">
        <v>2.0</v>
      </c>
      <c r="AG156" s="225">
        <v>0.0</v>
      </c>
      <c r="AH156" s="225">
        <v>7.0</v>
      </c>
      <c r="AI156" s="225">
        <v>0.0</v>
      </c>
      <c r="AJ156" s="309">
        <v>1.0</v>
      </c>
      <c r="AK156" s="225">
        <v>0.0</v>
      </c>
      <c r="AL156" s="225">
        <v>0.0</v>
      </c>
      <c r="AM156" s="225">
        <v>0.0</v>
      </c>
      <c r="AN156" s="225">
        <v>0.0</v>
      </c>
      <c r="AO156" s="225">
        <v>0.0</v>
      </c>
      <c r="AP156" s="225">
        <v>0.0</v>
      </c>
      <c r="AQ156" s="225">
        <v>0.0</v>
      </c>
      <c r="AR156" s="225">
        <v>0.0</v>
      </c>
      <c r="AS156" s="225">
        <v>0.0</v>
      </c>
      <c r="AT156" s="225">
        <v>0.0</v>
      </c>
      <c r="AU156" s="225">
        <v>0.0</v>
      </c>
      <c r="AV156" s="225">
        <v>0.0</v>
      </c>
      <c r="AW156" s="225">
        <v>0.0</v>
      </c>
      <c r="AX156" s="225">
        <v>0.0</v>
      </c>
      <c r="AY156" s="236" t="str">
        <f t="shared" ref="AY156:BS156" si="632">IF(AD156 = 0, "", AD156)</f>
        <v>8</v>
      </c>
      <c r="AZ156" s="227" t="str">
        <f t="shared" si="632"/>
        <v/>
      </c>
      <c r="BA156" s="227" t="str">
        <f t="shared" si="632"/>
        <v>2</v>
      </c>
      <c r="BB156" s="227" t="str">
        <f t="shared" si="632"/>
        <v/>
      </c>
      <c r="BC156" s="227" t="str">
        <f t="shared" si="632"/>
        <v>7</v>
      </c>
      <c r="BD156" s="227" t="str">
        <f t="shared" si="632"/>
        <v/>
      </c>
      <c r="BE156" s="237" t="str">
        <f t="shared" si="632"/>
        <v>1</v>
      </c>
      <c r="BF156" s="227" t="str">
        <f t="shared" si="632"/>
        <v/>
      </c>
      <c r="BG156" s="227" t="str">
        <f t="shared" si="632"/>
        <v/>
      </c>
      <c r="BH156" s="227" t="str">
        <f t="shared" si="632"/>
        <v/>
      </c>
      <c r="BI156" s="227" t="str">
        <f t="shared" si="632"/>
        <v/>
      </c>
      <c r="BJ156" s="227" t="str">
        <f t="shared" si="632"/>
        <v/>
      </c>
      <c r="BK156" s="227" t="str">
        <f t="shared" si="632"/>
        <v/>
      </c>
      <c r="BL156" s="227" t="str">
        <f t="shared" si="632"/>
        <v/>
      </c>
      <c r="BM156" s="227" t="str">
        <f t="shared" si="632"/>
        <v/>
      </c>
      <c r="BN156" s="227" t="str">
        <f t="shared" si="632"/>
        <v/>
      </c>
      <c r="BO156" s="227" t="str">
        <f t="shared" si="632"/>
        <v/>
      </c>
      <c r="BP156" s="227" t="str">
        <f t="shared" si="632"/>
        <v/>
      </c>
      <c r="BQ156" s="227" t="str">
        <f t="shared" si="632"/>
        <v/>
      </c>
      <c r="BR156" s="227" t="str">
        <f t="shared" si="632"/>
        <v/>
      </c>
      <c r="BS156" s="238" t="str">
        <f t="shared" si="632"/>
        <v/>
      </c>
      <c r="BT156" s="239" t="str">
        <f>$AY156*Assembly!Y$4+$AZ156*Assembly!Y$5+$BA156*Assembly!Y$6+$BB156*Assembly!Y$7+$BC156*Assembly!Y$8+$BD156*Assembly!Y$9+$BE156*Assembly!Y$10+$BF156*Assembly!Y$11+$BG156*Assembly!Y$12+$BH156*Assembly!Y$13+$BI156*Assembly!Y$14+$BJ156*Assembly!Y$15+$BK156*Assembly!Y$16+$BL156*Assembly!Y$17+$BM156*Assembly!Y$18+$BN156*Assembly!Y$19+$BO156*Assembly!Y$20+$BP156*Assembly!Y$21+$BQ156*Assembly!Y$22+$BR156*Assembly!Y$23+$BS156*Assembly!Y$24</f>
        <v>248</v>
      </c>
      <c r="BU156" s="225" t="str">
        <f t="shared" si="8"/>
        <v>992</v>
      </c>
      <c r="BV156" s="355" t="str">
        <f t="shared" si="624"/>
        <v>3.87 N</v>
      </c>
      <c r="BW156" s="225" t="str">
        <f>$AY156*Assembly!AC$4+$AZ156*Assembly!AC$5+$BA156*Assembly!AC$6+$BB156*Assembly!AC$7+$BC156*Assembly!AC$8+$BD156*Assembly!AC$9+$BE156*Assembly!AC$10+$BF156*Assembly!AC$11+$BG156*Assembly!AC$12+$BH156*Assembly!AC$13+$BI156*Assembly!AC$14+$BJ156*Assembly!AC$15+$BK156*Assembly!AC$16+$BL156*Assembly!AC$17+$BM156*Assembly!AC$18+$BN156*Assembly!AC$19+$BO156*Assembly!AC$20+$BP156*Assembly!AC$21+$BQ156*Assembly!AC$22+$BR156*Assembly!AC$23+$BS156*Assembly!AC$24</f>
        <v>1,080</v>
      </c>
      <c r="BX156" s="240" t="str">
        <f t="shared" si="9"/>
        <v>4.35</v>
      </c>
      <c r="BY156" s="241" t="str">
        <f t="shared" si="10"/>
        <v>4320</v>
      </c>
      <c r="BZ156" s="242" t="str">
        <f t="shared" si="11"/>
        <v>1.1</v>
      </c>
      <c r="CA156" s="241" t="str">
        <f t="shared" si="12"/>
        <v>108</v>
      </c>
      <c r="CB156" s="225" t="str">
        <f>$AY156*Assembly!X$4+$AZ156*Assembly!X$5+$BA156*Assembly!X$6+$BB156*Assembly!X$7+$BC156*Assembly!X$8+$BD156*Assembly!X$9+$BE156*Assembly!X$10+$BF156*Assembly!X$11+$BG156*Assembly!X$12+$BH156*Assembly!X$13+$BI156*Assembly!X$14+$BJ156*Assembly!X$15+$BK156*Assembly!X$16+$BL156*Assembly!X$17+$BM156*Assembly!X$18+$BN156*Assembly!X$19+$BO156*Assembly!X$20+$BP156*Assembly!X$21+$BQ156*Assembly!X$22+$BR156*Assembly!X$23+$BS156*Assembly!X$24</f>
        <v>39</v>
      </c>
      <c r="CC156" s="225" t="str">
        <f t="shared" si="13"/>
        <v>6,067</v>
      </c>
      <c r="CD156" s="223" t="str">
        <f t="shared" si="14"/>
        <v>0.0061</v>
      </c>
      <c r="CE156" s="243" t="str">
        <f>$AY156*Assembly!AB$4+$AZ156*Assembly!AB$5+$BA156*Assembly!AB$6+$BB156*Assembly!AB$7+$BC156*Assembly!AB$8+$BD156*Assembly!AB$9+$BE156*Assembly!AB$10+$BF156*Assembly!AB$11+$BG156*Assembly!AB$12+$BH156*Assembly!AB$13+$BI156*Assembly!AB$14+$BJ156*Assembly!AB$15+$BK156*Assembly!AB$16+$BL156*Assembly!AB$17+$BM156*Assembly!AB$18+$BN156*Assembly!AB$19+$BO156*Assembly!AB$20+$BP156*Assembly!AB$21+$BQ156*Assembly!AB$22+$BR156*Assembly!AB$23+$BS156*Assembly!AB$24</f>
        <v>50</v>
      </c>
      <c r="CF156" s="231" t="str">
        <f>$AY156*Assembly!M$4+$AZ156*Assembly!M$5+$BA156*Assembly!M$6+$BB156*Assembly!M$7+$BC156*Assembly!M$8+$BD156*Assembly!M$9+$BE156*Assembly!M$10+$BF156*Assembly!M$11+$BG156*Assembly!M$12+$BH156*Assembly!M$13+$BI156*Assembly!M$14+$BJ156*Assembly!M$15+$BK156*Assembly!M$16+$BL156*Assembly!M$17+$BM156*Assembly!M$18+$BN156*Assembly!M$19+$BO156*Assembly!M$20+$BP156*Assembly!M$21+$BQ156*Assembly!M$22+$BR156*Assembly!M$23+$BS156*Assembly!M$24</f>
        <v>268</v>
      </c>
      <c r="CG156" s="231" t="str">
        <f>$AY156*Assembly!N$4+$AZ156*Assembly!N$5+$BA156*Assembly!N$6+$BB156*Assembly!N$7+$BC156*Assembly!N$8+$BD156*Assembly!N$9+$BE156*Assembly!N$10+$BF156*Assembly!N$11+$BG156*Assembly!N$12+$BH156*Assembly!N$13+$BI156*Assembly!N$14+$BJ156*Assembly!N$15+$BK156*Assembly!N$16+$BL156*Assembly!N$17+$BM156*Assembly!N$18+$BN156*Assembly!N$19+$BO156*Assembly!N$20+$BP156*Assembly!N$21+$BQ156*Assembly!N$22+$BR156*Assembly!N$23+$BS156*Assembly!N$24</f>
        <v>5</v>
      </c>
      <c r="CH156" s="231" t="str">
        <f>$AY156*Assembly!O$4+$AZ156*Assembly!O$5+$BA156*Assembly!O$6+$BB156*Assembly!O$7+$BC156*Assembly!O$8+$BD156*Assembly!O$9+$BE156*Assembly!O$10+$BF156*Assembly!O$11+$BG156*Assembly!O$12+$BH156*Assembly!O$13+$BI156*Assembly!O$14+$BJ156*Assembly!O$15+$BK156*Assembly!O$16+$BL156*Assembly!O$17+$BM156*Assembly!O$18+$BN156*Assembly!O$19+$BO156*Assembly!O$20+$BP156*Assembly!O$21+$BQ156*Assembly!O$22+$BR156*Assembly!O$23+$BS156*Assembly!O$24</f>
        <v>0</v>
      </c>
      <c r="CI156" s="229" t="str">
        <f>$AY156*Assembly!P$4+$AZ156*Assembly!P$5+$BA156*Assembly!P$6+$BB156*Assembly!P$7+$BC156*Assembly!P$8+$BD156*Assembly!P$9+$BE156*Assembly!P$10+$BF156*Assembly!P$11+$BG156*Assembly!P$12+$BH156*Assembly!P$13+$BI156*Assembly!P$14+$BJ156*Assembly!P$15+$BK156*Assembly!P$16+$BL156*Assembly!P$17+$BM156*Assembly!P$18+$BN156*Assembly!P$19+$BO156*Assembly!P$20+$BP156*Assembly!P$21+$BQ156*Assembly!P$22+$BR156*Assembly!P$23+$BS156*Assembly!P$24</f>
        <v>0</v>
      </c>
      <c r="CJ156" s="229" t="str">
        <f>$AY156*Assembly!Q$4+$AZ156*Assembly!Q$5+$BA156*Assembly!Q$6+$BB156*Assembly!Q$7+$BC156*Assembly!Q$8+$BD156*Assembly!Q$9+$BE156*Assembly!Q$10+$BF156*Assembly!Q$11+$BG156*Assembly!Q$12+$BH156*Assembly!Q$13+$BI156*Assembly!Q$14+$BJ156*Assembly!Q$15+$BK156*Assembly!Q$16+$BL156*Assembly!Q$17+$BM156*Assembly!Q$18+$BN156*Assembly!Q$19+$BO156*Assembly!Q$20+$BP156*Assembly!Q$21+$BQ156*Assembly!Q$22+$BR156*Assembly!Q$23+$BS156*Assembly!Q$24</f>
        <v>0</v>
      </c>
      <c r="CK156" s="231" t="str">
        <f>$AY156*Assembly!R$4+$AZ156*Assembly!R$5+$BA156*Assembly!R$6+$BB156*Assembly!R$7+$BC156*Assembly!R$8+$BD156*Assembly!R$9+$BE156*Assembly!R$10+$BF156*Assembly!R$11+$BG156*Assembly!R$12+$BH156*Assembly!R$13+$BI156*Assembly!R$14+$BJ156*Assembly!R$15+$BK156*Assembly!R$16+$BL156*Assembly!R$17+$BM156*Assembly!R$18+$BN156*Assembly!R$19+$BO156*Assembly!R$20+$BP156*Assembly!R$21+$BQ156*Assembly!R$22+$BR156*Assembly!R$23+$BS156*Assembly!R$24</f>
        <v>0</v>
      </c>
      <c r="CL156" s="229" t="str">
        <f>$AY156*Assembly!S$4+$AZ156*Assembly!S$5+$BA156*Assembly!S$6+$BB156*Assembly!S$7+$BC156*Assembly!S$8+$BD156*Assembly!S$9+$BE156*Assembly!S$10+$BF156*Assembly!S$11+$BG156*Assembly!S$12+$BH156*Assembly!S$13+$BI156*Assembly!S$14+$BJ156*Assembly!S$15+$BK156*Assembly!S$16+$BL156*Assembly!S$17+$BM156*Assembly!S$18+$BN156*Assembly!S$19+$BO156*Assembly!S$20+$BP156*Assembly!S$21+$BQ156*Assembly!S$22+$BR156*Assembly!S$23+$BS156*Assembly!S$24</f>
        <v>0</v>
      </c>
      <c r="CM156" s="229" t="str">
        <f>$AY156*Assembly!T$4+$AZ156*Assembly!T$5+$BA156*Assembly!T$6+$BB156*Assembly!T$7+$BC156*Assembly!T$8+$BD156*Assembly!T$9+$BE156*Assembly!T$10+$BF156*Assembly!T$11+$BG156*Assembly!T$12+$BH156*Assembly!T$13+$BI156*Assembly!T$14+$BJ156*Assembly!T$15+$BK156*Assembly!T$16+$BL156*Assembly!T$17+$BM156*Assembly!T$18+$BN156*Assembly!T$19+$BO156*Assembly!T$20+$BP156*Assembly!T$21+$BQ156*Assembly!T$22+$BR156*Assembly!T$23+$BS156*Assembly!T$24</f>
        <v>0</v>
      </c>
      <c r="CN156" s="229" t="str">
        <f>$AY156*Assembly!U$4+$AZ156*Assembly!U$5+$BA156*Assembly!U$6+$BB156*Assembly!U$7+$BC156*Assembly!U$8+$BD156*Assembly!U$9+$BE156*Assembly!U$10+$BF156*Assembly!U$11+$BG156*Assembly!U$12+$BH156*Assembly!U$13+$BI156*Assembly!U$14+$BJ156*Assembly!U$15+$BK156*Assembly!U$16+$BL156*Assembly!U$17+$BM156*Assembly!U$18+$BN156*Assembly!U$19+$BO156*Assembly!U$20+$BP156*Assembly!U$21+$BQ156*Assembly!U$22+$BR156*Assembly!U$23+$BS156*Assembly!U$24</f>
        <v>0</v>
      </c>
      <c r="CO156" s="231" t="str">
        <f>$AY156*Assembly!V$4+$AZ156*Assembly!V$5+$BA156*Assembly!V$6+$BB156*Assembly!V$7+$BC156*Assembly!V$8+$BD156*Assembly!V$9+$BE156*Assembly!V$10+$BF156*Assembly!V$11+$BG156*Assembly!V$12+$BH156*Assembly!V$13+$BI156*Assembly!V$14+$BJ156*Assembly!V$15+$BK156*Assembly!V$16+$BL156*Assembly!V$17+$BM156*Assembly!V$18+$BN156*Assembly!V$19+$BO156*Assembly!V$20+$BP156*Assembly!V$21+$BQ156*Assembly!V$22+$BR156*Assembly!V$23+$BS156*Assembly!V$24</f>
        <v>0</v>
      </c>
      <c r="CP156" s="231" t="str">
        <f>CF156*Refining!$F$3</f>
        <v>479</v>
      </c>
      <c r="CQ156" s="231" t="str">
        <f>CG156*Refining!$F$4</f>
        <v>16</v>
      </c>
      <c r="CR156" s="231" t="str">
        <f>CH156*Refining!$F$5</f>
        <v>0</v>
      </c>
      <c r="CS156" s="231" t="str">
        <f>CI156*Refining!$F$6</f>
        <v>0</v>
      </c>
      <c r="CT156" s="231" t="str">
        <f>CJ156*Refining!$F$7</f>
        <v>0</v>
      </c>
      <c r="CU156" s="231" t="str">
        <f>CK156*Refining!$F$8</f>
        <v>0</v>
      </c>
      <c r="CV156" s="231" t="str">
        <f>CL156*Refining!$F$9</f>
        <v>0</v>
      </c>
      <c r="CW156" s="231" t="str">
        <f>CM156*Refining!$F$10</f>
        <v>0</v>
      </c>
      <c r="CX156" s="231" t="str">
        <f>CN156*Refining!$F$11</f>
        <v>0</v>
      </c>
      <c r="CY156" s="231" t="str">
        <f>CO156*Refining!$F$12</f>
        <v>0</v>
      </c>
      <c r="CZ156" s="244" t="str">
        <f t="shared" ref="CZ156:DS156" si="633">IF(CF156 = 0, "", CF156)</f>
        <v>268</v>
      </c>
      <c r="DA156" s="245" t="str">
        <f t="shared" si="633"/>
        <v>5</v>
      </c>
      <c r="DB156" s="245" t="str">
        <f t="shared" si="633"/>
        <v/>
      </c>
      <c r="DC156" s="245" t="str">
        <f t="shared" si="633"/>
        <v/>
      </c>
      <c r="DD156" s="245" t="str">
        <f t="shared" si="633"/>
        <v/>
      </c>
      <c r="DE156" s="245" t="str">
        <f t="shared" si="633"/>
        <v/>
      </c>
      <c r="DF156" s="245" t="str">
        <f t="shared" si="633"/>
        <v/>
      </c>
      <c r="DG156" s="245" t="str">
        <f t="shared" si="633"/>
        <v/>
      </c>
      <c r="DH156" s="245" t="str">
        <f t="shared" si="633"/>
        <v/>
      </c>
      <c r="DI156" s="246" t="str">
        <f t="shared" si="633"/>
        <v/>
      </c>
      <c r="DJ156" s="244" t="str">
        <f t="shared" si="633"/>
        <v>479</v>
      </c>
      <c r="DK156" s="245" t="str">
        <f t="shared" si="633"/>
        <v>16</v>
      </c>
      <c r="DL156" s="245" t="str">
        <f t="shared" si="633"/>
        <v/>
      </c>
      <c r="DM156" s="245" t="str">
        <f t="shared" si="633"/>
        <v/>
      </c>
      <c r="DN156" s="259" t="str">
        <f t="shared" si="633"/>
        <v/>
      </c>
      <c r="DO156" s="245" t="str">
        <f t="shared" si="633"/>
        <v/>
      </c>
      <c r="DP156" s="245" t="str">
        <f t="shared" si="633"/>
        <v/>
      </c>
      <c r="DQ156" s="245" t="str">
        <f t="shared" si="633"/>
        <v/>
      </c>
      <c r="DR156" s="245" t="str">
        <f t="shared" si="633"/>
        <v/>
      </c>
      <c r="DS156" s="246" t="str">
        <f t="shared" si="633"/>
        <v/>
      </c>
      <c r="DT156" s="248" t="str">
        <f t="shared" si="16"/>
        <v>273</v>
      </c>
      <c r="DU156" s="249" t="str">
        <f t="shared" si="17"/>
        <v>494</v>
      </c>
      <c r="DV156" s="225" t="str">
        <f>CZ156*'Ores &amp; Ingots'!$C$3+DA156*'Ores &amp; Ingots'!$C$4+DB156*'Ores &amp; Ingots'!$C$5+DC156*'Ores &amp; Ingots'!$C$6+DD156*'Ores &amp; Ingots'!$C$7+DE156*'Ores &amp; Ingots'!$C$8+DF156*'Ores &amp; Ingots'!$C$9+DG156*'Ores &amp; Ingots'!$C$10+DH156*'Ores &amp; Ingots'!$C$11+DI156*'Ores &amp; Ingots'!$C$12</f>
        <v>35</v>
      </c>
      <c r="DW156" s="225" t="str">
        <f>DJ156*'Ores &amp; Ingots'!$B$3+DK156*'Ores &amp; Ingots'!$B$4+DL156*'Ores &amp; Ingots'!$B$5+DM156*'Ores &amp; Ingots'!$B$6+DN156*'Ores &amp; Ingots'!$B$7+DO156*'Ores &amp; Ingots'!$B$8+DP156*'Ores &amp; Ingots'!$B$9+DQ156*'Ores &amp; Ingots'!$B$10+DR156*'Ores &amp; Ingots'!$B$11+DS156*'Ores &amp; Ingots'!$B$12</f>
        <v>183</v>
      </c>
      <c r="DX156" s="249" t="str">
        <f>CZ156*Refining!$G$3+DA156*Refining!$G$4+DB156*Refining!$G$5+DC156*Refining!$G$6+DD156*Refining!$G$7+DE156*Refining!$G$8+DF156*Refining!$G$9+DG156*Refining!$G$10+DH156*Refining!$G$11+DI156*Refining!$G$12</f>
        <v>42</v>
      </c>
      <c r="DY156" s="249" t="str">
        <f t="shared" si="18"/>
        <v>6,603</v>
      </c>
      <c r="DZ156" s="250" t="str">
        <f t="shared" si="19"/>
        <v>0.0066</v>
      </c>
      <c r="EA156" s="248" t="str">
        <f t="shared" si="20"/>
        <v>91</v>
      </c>
      <c r="EB156" s="251" t="str">
        <f t="shared" ref="EB156:EC156" si="634">EA156/60</f>
        <v>1.5</v>
      </c>
      <c r="EC156" s="251" t="str">
        <f t="shared" si="634"/>
        <v>0.0</v>
      </c>
      <c r="ED156" s="248" t="str">
        <f t="shared" si="22"/>
        <v>12,669</v>
      </c>
      <c r="EE156" s="251" t="str">
        <f t="shared" ref="EE156:EF156" si="635">ED156/1000</f>
        <v>12.7</v>
      </c>
      <c r="EF156" s="252" t="str">
        <f t="shared" si="635"/>
        <v>0.01</v>
      </c>
      <c r="EG156" s="223" t="str">
        <f t="shared" si="24"/>
        <v>0.0127</v>
      </c>
      <c r="EH156" s="224" t="str">
        <f t="shared" si="25"/>
        <v>0:01:31</v>
      </c>
      <c r="EI156" s="225">
        <v>454.0</v>
      </c>
    </row>
    <row r="157">
      <c r="A157" s="33"/>
      <c r="B157" s="226" t="s">
        <v>1024</v>
      </c>
      <c r="C157" s="227" t="s">
        <v>886</v>
      </c>
      <c r="D157" s="227">
        <v>2.0</v>
      </c>
      <c r="E157" s="227">
        <v>3.0</v>
      </c>
      <c r="F157" s="227">
        <v>2.0</v>
      </c>
      <c r="G157" s="253" t="str">
        <f t="shared" si="5"/>
        <v>187.5</v>
      </c>
      <c r="H157" s="254">
        <v>30.0</v>
      </c>
      <c r="I157" s="254">
        <v>30.0</v>
      </c>
      <c r="J157" s="254" t="str">
        <f>H157/Main!$D$9</f>
        <v>30</v>
      </c>
      <c r="K157" s="254" t="str">
        <f>I157/Main!$D$10</f>
        <v>30</v>
      </c>
      <c r="L157" s="254" t="str">
        <f t="shared" si="6"/>
        <v>1</v>
      </c>
      <c r="M157" s="254">
        <v>1.0</v>
      </c>
      <c r="N157" s="256" t="s">
        <v>12</v>
      </c>
      <c r="O157" s="256">
        <v>2000.0</v>
      </c>
      <c r="P157" s="255"/>
      <c r="Q157" s="256"/>
      <c r="R157" s="255"/>
      <c r="S157" s="257"/>
      <c r="T157" s="257"/>
      <c r="U157" s="256" t="s">
        <v>12</v>
      </c>
      <c r="V157" s="255"/>
      <c r="W157" s="350"/>
      <c r="X157" s="257"/>
      <c r="Y157" s="255"/>
      <c r="Z157" s="255"/>
      <c r="AA157" s="255"/>
      <c r="AB157" s="255"/>
      <c r="AC157" s="351" t="s">
        <v>913</v>
      </c>
      <c r="AD157" s="225">
        <v>70.0</v>
      </c>
      <c r="AE157" s="225">
        <v>0.0</v>
      </c>
      <c r="AF157" s="225">
        <v>30.0</v>
      </c>
      <c r="AG157" s="225">
        <v>20.0</v>
      </c>
      <c r="AH157" s="225">
        <v>40.0</v>
      </c>
      <c r="AI157" s="225">
        <v>0.0</v>
      </c>
      <c r="AJ157" s="309">
        <v>20.0</v>
      </c>
      <c r="AK157" s="225">
        <v>0.0</v>
      </c>
      <c r="AL157" s="225">
        <v>0.0</v>
      </c>
      <c r="AM157" s="225">
        <v>0.0</v>
      </c>
      <c r="AN157" s="225">
        <v>0.0</v>
      </c>
      <c r="AO157" s="225">
        <v>0.0</v>
      </c>
      <c r="AP157" s="225">
        <v>0.0</v>
      </c>
      <c r="AQ157" s="225">
        <v>0.0</v>
      </c>
      <c r="AR157" s="225">
        <v>0.0</v>
      </c>
      <c r="AS157" s="225">
        <v>0.0</v>
      </c>
      <c r="AT157" s="225">
        <v>0.0</v>
      </c>
      <c r="AU157" s="225">
        <v>0.0</v>
      </c>
      <c r="AV157" s="225">
        <v>0.0</v>
      </c>
      <c r="AW157" s="225">
        <v>0.0</v>
      </c>
      <c r="AX157" s="225">
        <v>0.0</v>
      </c>
      <c r="AY157" s="236" t="str">
        <f t="shared" ref="AY157:BS157" si="636">IF(AD157 = 0, "", AD157)</f>
        <v>70</v>
      </c>
      <c r="AZ157" s="227" t="str">
        <f t="shared" si="636"/>
        <v/>
      </c>
      <c r="BA157" s="227" t="str">
        <f t="shared" si="636"/>
        <v>30</v>
      </c>
      <c r="BB157" s="227" t="str">
        <f t="shared" si="636"/>
        <v>20</v>
      </c>
      <c r="BC157" s="227" t="str">
        <f t="shared" si="636"/>
        <v>40</v>
      </c>
      <c r="BD157" s="227" t="str">
        <f t="shared" si="636"/>
        <v/>
      </c>
      <c r="BE157" s="237" t="str">
        <f t="shared" si="636"/>
        <v>20</v>
      </c>
      <c r="BF157" s="227" t="str">
        <f t="shared" si="636"/>
        <v/>
      </c>
      <c r="BG157" s="227" t="str">
        <f t="shared" si="636"/>
        <v/>
      </c>
      <c r="BH157" s="227" t="str">
        <f t="shared" si="636"/>
        <v/>
      </c>
      <c r="BI157" s="227" t="str">
        <f t="shared" si="636"/>
        <v/>
      </c>
      <c r="BJ157" s="227" t="str">
        <f t="shared" si="636"/>
        <v/>
      </c>
      <c r="BK157" s="227" t="str">
        <f t="shared" si="636"/>
        <v/>
      </c>
      <c r="BL157" s="227" t="str">
        <f t="shared" si="636"/>
        <v/>
      </c>
      <c r="BM157" s="227" t="str">
        <f t="shared" si="636"/>
        <v/>
      </c>
      <c r="BN157" s="227" t="str">
        <f t="shared" si="636"/>
        <v/>
      </c>
      <c r="BO157" s="227" t="str">
        <f t="shared" si="636"/>
        <v/>
      </c>
      <c r="BP157" s="227" t="str">
        <f t="shared" si="636"/>
        <v/>
      </c>
      <c r="BQ157" s="227" t="str">
        <f t="shared" si="636"/>
        <v/>
      </c>
      <c r="BR157" s="227" t="str">
        <f t="shared" si="636"/>
        <v/>
      </c>
      <c r="BS157" s="238" t="str">
        <f t="shared" si="636"/>
        <v/>
      </c>
      <c r="BT157" s="239" t="str">
        <f>$AY157*Assembly!Y$4+$AZ157*Assembly!Y$5+$BA157*Assembly!Y$6+$BB157*Assembly!Y$7+$BC157*Assembly!Y$8+$BD157*Assembly!Y$9+$BE157*Assembly!Y$10+$BF157*Assembly!Y$11+$BG157*Assembly!Y$12+$BH157*Assembly!Y$13+$BI157*Assembly!Y$14+$BJ157*Assembly!Y$15+$BK157*Assembly!Y$16+$BL157*Assembly!Y$17+$BM157*Assembly!Y$18+$BN157*Assembly!Y$19+$BO157*Assembly!Y$20+$BP157*Assembly!Y$21+$BQ157*Assembly!Y$22+$BR157*Assembly!Y$23+$BS157*Assembly!Y$24</f>
        <v>2,820</v>
      </c>
      <c r="BU157" s="225" t="str">
        <f t="shared" si="8"/>
        <v>15</v>
      </c>
      <c r="BV157" s="355" t="str">
        <f t="shared" si="624"/>
        <v>?</v>
      </c>
      <c r="BW157" s="225" t="str">
        <f>$AY157*Assembly!AC$4+$AZ157*Assembly!AC$5+$BA157*Assembly!AC$6+$BB157*Assembly!AC$7+$BC157*Assembly!AC$8+$BD157*Assembly!AC$9+$BE157*Assembly!AC$10+$BF157*Assembly!AC$11+$BG157*Assembly!AC$12+$BH157*Assembly!AC$13+$BI157*Assembly!AC$14+$BJ157*Assembly!AC$15+$BK157*Assembly!AC$16+$BL157*Assembly!AC$17+$BM157*Assembly!AC$18+$BN157*Assembly!AC$19+$BO157*Assembly!AC$20+$BP157*Assembly!AC$21+$BQ157*Assembly!AC$22+$BR157*Assembly!AC$23+$BS157*Assembly!AC$24</f>
        <v>10,650</v>
      </c>
      <c r="BX157" s="240" t="str">
        <f t="shared" si="9"/>
        <v>3.78</v>
      </c>
      <c r="BY157" s="241" t="str">
        <f t="shared" si="10"/>
        <v>57</v>
      </c>
      <c r="BZ157" s="242" t="str">
        <f t="shared" si="11"/>
        <v>708.1</v>
      </c>
      <c r="CA157" s="241" t="str">
        <f t="shared" si="12"/>
        <v>355</v>
      </c>
      <c r="CB157" s="225" t="str">
        <f>$AY157*Assembly!X$4+$AZ157*Assembly!X$5+$BA157*Assembly!X$6+$BB157*Assembly!X$7+$BC157*Assembly!X$8+$BD157*Assembly!X$9+$BE157*Assembly!X$10+$BF157*Assembly!X$11+$BG157*Assembly!X$12+$BH157*Assembly!X$13+$BI157*Assembly!X$14+$BJ157*Assembly!X$15+$BK157*Assembly!X$16+$BL157*Assembly!X$17+$BM157*Assembly!X$18+$BN157*Assembly!X$19+$BO157*Assembly!X$20+$BP157*Assembly!X$21+$BQ157*Assembly!X$22+$BR157*Assembly!X$23+$BS157*Assembly!X$24</f>
        <v>300</v>
      </c>
      <c r="CC157" s="225" t="str">
        <f t="shared" si="13"/>
        <v>46,667</v>
      </c>
      <c r="CD157" s="223" t="str">
        <f t="shared" si="14"/>
        <v>0.0467</v>
      </c>
      <c r="CE157" s="243" t="str">
        <f>$AY157*Assembly!AB$4+$AZ157*Assembly!AB$5+$BA157*Assembly!AB$6+$BB157*Assembly!AB$7+$BC157*Assembly!AB$8+$BD157*Assembly!AB$9+$BE157*Assembly!AB$10+$BF157*Assembly!AB$11+$BG157*Assembly!AB$12+$BH157*Assembly!AB$13+$BI157*Assembly!AB$14+$BJ157*Assembly!AB$15+$BK157*Assembly!AB$16+$BL157*Assembly!AB$17+$BM157*Assembly!AB$18+$BN157*Assembly!AB$19+$BO157*Assembly!AB$20+$BP157*Assembly!AB$21+$BQ157*Assembly!AB$22+$BR157*Assembly!AB$23+$BS157*Assembly!AB$24</f>
        <v>1,270</v>
      </c>
      <c r="CF157" s="256" t="str">
        <f>$AY157*Assembly!M$4+$AZ157*Assembly!M$5+$BA157*Assembly!M$6+$BB157*Assembly!M$7+$BC157*Assembly!M$8+$BD157*Assembly!M$9+$BE157*Assembly!M$10+$BF157*Assembly!M$11+$BG157*Assembly!M$12+$BH157*Assembly!M$13+$BI157*Assembly!M$14+$BJ157*Assembly!M$15+$BK157*Assembly!M$16+$BL157*Assembly!M$17+$BM157*Assembly!M$18+$BN157*Assembly!M$19+$BO157*Assembly!M$20+$BP157*Assembly!M$21+$BQ157*Assembly!M$22+$BR157*Assembly!M$23+$BS157*Assembly!M$24</f>
        <v>3,020</v>
      </c>
      <c r="CG157" s="256" t="str">
        <f>$AY157*Assembly!N$4+$AZ157*Assembly!N$5+$BA157*Assembly!N$6+$BB157*Assembly!N$7+$BC157*Assembly!N$8+$BD157*Assembly!N$9+$BE157*Assembly!N$10+$BF157*Assembly!N$11+$BG157*Assembly!N$12+$BH157*Assembly!N$13+$BI157*Assembly!N$14+$BJ157*Assembly!N$15+$BK157*Assembly!N$16+$BL157*Assembly!N$17+$BM157*Assembly!N$18+$BN157*Assembly!N$19+$BO157*Assembly!N$20+$BP157*Assembly!N$21+$BQ157*Assembly!N$22+$BR157*Assembly!N$23+$BS157*Assembly!N$24</f>
        <v>100</v>
      </c>
      <c r="CH157" s="256" t="str">
        <f>$AY157*Assembly!O$4+$AZ157*Assembly!O$5+$BA157*Assembly!O$6+$BB157*Assembly!O$7+$BC157*Assembly!O$8+$BD157*Assembly!O$9+$BE157*Assembly!O$10+$BF157*Assembly!O$11+$BG157*Assembly!O$12+$BH157*Assembly!O$13+$BI157*Assembly!O$14+$BJ157*Assembly!O$15+$BK157*Assembly!O$16+$BL157*Assembly!O$17+$BM157*Assembly!O$18+$BN157*Assembly!O$19+$BO157*Assembly!O$20+$BP157*Assembly!O$21+$BQ157*Assembly!O$22+$BR157*Assembly!O$23+$BS157*Assembly!O$24</f>
        <v>0</v>
      </c>
      <c r="CI157" s="254" t="str">
        <f>$AY157*Assembly!P$4+$AZ157*Assembly!P$5+$BA157*Assembly!P$6+$BB157*Assembly!P$7+$BC157*Assembly!P$8+$BD157*Assembly!P$9+$BE157*Assembly!P$10+$BF157*Assembly!P$11+$BG157*Assembly!P$12+$BH157*Assembly!P$13+$BI157*Assembly!P$14+$BJ157*Assembly!P$15+$BK157*Assembly!P$16+$BL157*Assembly!P$17+$BM157*Assembly!P$18+$BN157*Assembly!P$19+$BO157*Assembly!P$20+$BP157*Assembly!P$21+$BQ157*Assembly!P$22+$BR157*Assembly!P$23+$BS157*Assembly!P$24</f>
        <v>0</v>
      </c>
      <c r="CJ157" s="254" t="str">
        <f>$AY157*Assembly!Q$4+$AZ157*Assembly!Q$5+$BA157*Assembly!Q$6+$BB157*Assembly!Q$7+$BC157*Assembly!Q$8+$BD157*Assembly!Q$9+$BE157*Assembly!Q$10+$BF157*Assembly!Q$11+$BG157*Assembly!Q$12+$BH157*Assembly!Q$13+$BI157*Assembly!Q$14+$BJ157*Assembly!Q$15+$BK157*Assembly!Q$16+$BL157*Assembly!Q$17+$BM157*Assembly!Q$18+$BN157*Assembly!Q$19+$BO157*Assembly!Q$20+$BP157*Assembly!Q$21+$BQ157*Assembly!Q$22+$BR157*Assembly!Q$23+$BS157*Assembly!Q$24</f>
        <v>0</v>
      </c>
      <c r="CK157" s="256" t="str">
        <f>$AY157*Assembly!R$4+$AZ157*Assembly!R$5+$BA157*Assembly!R$6+$BB157*Assembly!R$7+$BC157*Assembly!R$8+$BD157*Assembly!R$9+$BE157*Assembly!R$10+$BF157*Assembly!R$11+$BG157*Assembly!R$12+$BH157*Assembly!R$13+$BI157*Assembly!R$14+$BJ157*Assembly!R$15+$BK157*Assembly!R$16+$BL157*Assembly!R$17+$BM157*Assembly!R$18+$BN157*Assembly!R$19+$BO157*Assembly!R$20+$BP157*Assembly!R$21+$BQ157*Assembly!R$22+$BR157*Assembly!R$23+$BS157*Assembly!R$24</f>
        <v>0</v>
      </c>
      <c r="CL157" s="254" t="str">
        <f>$AY157*Assembly!S$4+$AZ157*Assembly!S$5+$BA157*Assembly!S$6+$BB157*Assembly!S$7+$BC157*Assembly!S$8+$BD157*Assembly!S$9+$BE157*Assembly!S$10+$BF157*Assembly!S$11+$BG157*Assembly!S$12+$BH157*Assembly!S$13+$BI157*Assembly!S$14+$BJ157*Assembly!S$15+$BK157*Assembly!S$16+$BL157*Assembly!S$17+$BM157*Assembly!S$18+$BN157*Assembly!S$19+$BO157*Assembly!S$20+$BP157*Assembly!S$21+$BQ157*Assembly!S$22+$BR157*Assembly!S$23+$BS157*Assembly!S$24</f>
        <v>0</v>
      </c>
      <c r="CM157" s="254" t="str">
        <f>$AY157*Assembly!T$4+$AZ157*Assembly!T$5+$BA157*Assembly!T$6+$BB157*Assembly!T$7+$BC157*Assembly!T$8+$BD157*Assembly!T$9+$BE157*Assembly!T$10+$BF157*Assembly!T$11+$BG157*Assembly!T$12+$BH157*Assembly!T$13+$BI157*Assembly!T$14+$BJ157*Assembly!T$15+$BK157*Assembly!T$16+$BL157*Assembly!T$17+$BM157*Assembly!T$18+$BN157*Assembly!T$19+$BO157*Assembly!T$20+$BP157*Assembly!T$21+$BQ157*Assembly!T$22+$BR157*Assembly!T$23+$BS157*Assembly!T$24</f>
        <v>0</v>
      </c>
      <c r="CN157" s="254" t="str">
        <f>$AY157*Assembly!U$4+$AZ157*Assembly!U$5+$BA157*Assembly!U$6+$BB157*Assembly!U$7+$BC157*Assembly!U$8+$BD157*Assembly!U$9+$BE157*Assembly!U$10+$BF157*Assembly!U$11+$BG157*Assembly!U$12+$BH157*Assembly!U$13+$BI157*Assembly!U$14+$BJ157*Assembly!U$15+$BK157*Assembly!U$16+$BL157*Assembly!U$17+$BM157*Assembly!U$18+$BN157*Assembly!U$19+$BO157*Assembly!U$20+$BP157*Assembly!U$21+$BQ157*Assembly!U$22+$BR157*Assembly!U$23+$BS157*Assembly!U$24</f>
        <v>0</v>
      </c>
      <c r="CO157" s="256" t="str">
        <f>$AY157*Assembly!V$4+$AZ157*Assembly!V$5+$BA157*Assembly!V$6+$BB157*Assembly!V$7+$BC157*Assembly!V$8+$BD157*Assembly!V$9+$BE157*Assembly!V$10+$BF157*Assembly!V$11+$BG157*Assembly!V$12+$BH157*Assembly!V$13+$BI157*Assembly!V$14+$BJ157*Assembly!V$15+$BK157*Assembly!V$16+$BL157*Assembly!V$17+$BM157*Assembly!V$18+$BN157*Assembly!V$19+$BO157*Assembly!V$20+$BP157*Assembly!V$21+$BQ157*Assembly!V$22+$BR157*Assembly!V$23+$BS157*Assembly!V$24</f>
        <v>0</v>
      </c>
      <c r="CP157" s="256" t="str">
        <f>CF157*Refining!$F$3</f>
        <v>5,393</v>
      </c>
      <c r="CQ157" s="256" t="str">
        <f>CG157*Refining!$F$4</f>
        <v>313</v>
      </c>
      <c r="CR157" s="256" t="str">
        <f>CH157*Refining!$F$5</f>
        <v>0</v>
      </c>
      <c r="CS157" s="256" t="str">
        <f>CI157*Refining!$F$6</f>
        <v>0</v>
      </c>
      <c r="CT157" s="256" t="str">
        <f>CJ157*Refining!$F$7</f>
        <v>0</v>
      </c>
      <c r="CU157" s="256" t="str">
        <f>CK157*Refining!$F$8</f>
        <v>0</v>
      </c>
      <c r="CV157" s="256" t="str">
        <f>CL157*Refining!$F$9</f>
        <v>0</v>
      </c>
      <c r="CW157" s="256" t="str">
        <f>CM157*Refining!$F$10</f>
        <v>0</v>
      </c>
      <c r="CX157" s="256" t="str">
        <f>CN157*Refining!$F$11</f>
        <v>0</v>
      </c>
      <c r="CY157" s="256" t="str">
        <f>CO157*Refining!$F$12</f>
        <v>0</v>
      </c>
      <c r="CZ157" s="244" t="str">
        <f t="shared" ref="CZ157:DS157" si="637">IF(CF157 = 0, "", CF157)</f>
        <v>3,020</v>
      </c>
      <c r="DA157" s="245" t="str">
        <f t="shared" si="637"/>
        <v>100</v>
      </c>
      <c r="DB157" s="245" t="str">
        <f t="shared" si="637"/>
        <v/>
      </c>
      <c r="DC157" s="245" t="str">
        <f t="shared" si="637"/>
        <v/>
      </c>
      <c r="DD157" s="245" t="str">
        <f t="shared" si="637"/>
        <v/>
      </c>
      <c r="DE157" s="245" t="str">
        <f t="shared" si="637"/>
        <v/>
      </c>
      <c r="DF157" s="245" t="str">
        <f t="shared" si="637"/>
        <v/>
      </c>
      <c r="DG157" s="245" t="str">
        <f t="shared" si="637"/>
        <v/>
      </c>
      <c r="DH157" s="245" t="str">
        <f t="shared" si="637"/>
        <v/>
      </c>
      <c r="DI157" s="246" t="str">
        <f t="shared" si="637"/>
        <v/>
      </c>
      <c r="DJ157" s="244" t="str">
        <f t="shared" si="637"/>
        <v>5,393</v>
      </c>
      <c r="DK157" s="245" t="str">
        <f t="shared" si="637"/>
        <v>313</v>
      </c>
      <c r="DL157" s="245" t="str">
        <f t="shared" si="637"/>
        <v/>
      </c>
      <c r="DM157" s="245" t="str">
        <f t="shared" si="637"/>
        <v/>
      </c>
      <c r="DN157" s="259" t="str">
        <f t="shared" si="637"/>
        <v/>
      </c>
      <c r="DO157" s="245" t="str">
        <f t="shared" si="637"/>
        <v/>
      </c>
      <c r="DP157" s="245" t="str">
        <f t="shared" si="637"/>
        <v/>
      </c>
      <c r="DQ157" s="245" t="str">
        <f t="shared" si="637"/>
        <v/>
      </c>
      <c r="DR157" s="245" t="str">
        <f t="shared" si="637"/>
        <v/>
      </c>
      <c r="DS157" s="246" t="str">
        <f t="shared" si="637"/>
        <v/>
      </c>
      <c r="DT157" s="248" t="str">
        <f t="shared" si="16"/>
        <v>3,120</v>
      </c>
      <c r="DU157" s="249" t="str">
        <f t="shared" si="17"/>
        <v>5,705</v>
      </c>
      <c r="DV157" s="225" t="str">
        <f>CZ157*'Ores &amp; Ingots'!$C$3+DA157*'Ores &amp; Ingots'!$C$4+DB157*'Ores &amp; Ingots'!$C$5+DC157*'Ores &amp; Ingots'!$C$6+DD157*'Ores &amp; Ingots'!$C$7+DE157*'Ores &amp; Ingots'!$C$8+DF157*'Ores &amp; Ingots'!$C$9+DG157*'Ores &amp; Ingots'!$C$10+DH157*'Ores &amp; Ingots'!$C$11+DI157*'Ores &amp; Ingots'!$C$12</f>
        <v>395</v>
      </c>
      <c r="DW157" s="225" t="str">
        <f>DJ157*'Ores &amp; Ingots'!$B$3+DK157*'Ores &amp; Ingots'!$B$4+DL157*'Ores &amp; Ingots'!$B$5+DM157*'Ores &amp; Ingots'!$B$6+DN157*'Ores &amp; Ingots'!$B$7+DO157*'Ores &amp; Ingots'!$B$8+DP157*'Ores &amp; Ingots'!$B$9+DQ157*'Ores &amp; Ingots'!$B$10+DR157*'Ores &amp; Ingots'!$B$11+DS157*'Ores &amp; Ingots'!$B$12</f>
        <v>2,111</v>
      </c>
      <c r="DX157" s="249" t="str">
        <f>CZ157*Refining!$G$3+DA157*Refining!$G$4+DB157*Refining!$G$5+DC157*Refining!$G$6+DD157*Refining!$G$7+DE157*Refining!$G$8+DF157*Refining!$G$9+DG157*Refining!$G$10+DH157*Refining!$G$11+DI157*Refining!$G$12</f>
        <v>688</v>
      </c>
      <c r="DY157" s="249" t="str">
        <f t="shared" si="18"/>
        <v>107,051</v>
      </c>
      <c r="DZ157" s="250" t="str">
        <f t="shared" si="19"/>
        <v>0.1071</v>
      </c>
      <c r="EA157" s="248" t="str">
        <f t="shared" si="20"/>
        <v>1,018</v>
      </c>
      <c r="EB157" s="251" t="str">
        <f t="shared" ref="EB157:EC157" si="638">EA157/60</f>
        <v>17.0</v>
      </c>
      <c r="EC157" s="251" t="str">
        <f t="shared" si="638"/>
        <v>0.3</v>
      </c>
      <c r="ED157" s="248" t="str">
        <f t="shared" si="22"/>
        <v>153,718</v>
      </c>
      <c r="EE157" s="251" t="str">
        <f t="shared" ref="EE157:EF157" si="639">ED157/1000</f>
        <v>153.7</v>
      </c>
      <c r="EF157" s="252" t="str">
        <f t="shared" si="639"/>
        <v>0.15</v>
      </c>
      <c r="EG157" s="223" t="str">
        <f t="shared" si="24"/>
        <v>0.1537</v>
      </c>
      <c r="EH157" s="224" t="str">
        <f t="shared" si="25"/>
        <v>0:16:58</v>
      </c>
      <c r="EI157" s="225" t="s">
        <v>12</v>
      </c>
    </row>
    <row r="158">
      <c r="A158" s="33"/>
      <c r="B158" s="226" t="s">
        <v>1024</v>
      </c>
      <c r="C158" s="227" t="s">
        <v>885</v>
      </c>
      <c r="D158" s="227">
        <v>2.0</v>
      </c>
      <c r="E158" s="227">
        <v>3.0</v>
      </c>
      <c r="F158" s="227">
        <v>2.0</v>
      </c>
      <c r="G158" s="228" t="str">
        <f t="shared" si="5"/>
        <v>1.5</v>
      </c>
      <c r="H158" s="229">
        <v>15.0</v>
      </c>
      <c r="I158" s="229">
        <v>15.0</v>
      </c>
      <c r="J158" s="229" t="str">
        <f>H158/Main!$D$9</f>
        <v>15</v>
      </c>
      <c r="K158" s="229" t="str">
        <f>I158/Main!$D$10</f>
        <v>15</v>
      </c>
      <c r="L158" s="229" t="str">
        <f t="shared" si="6"/>
        <v>1</v>
      </c>
      <c r="M158" s="229">
        <v>1.0</v>
      </c>
      <c r="N158" s="231" t="s">
        <v>12</v>
      </c>
      <c r="O158" s="231">
        <v>2000.0</v>
      </c>
      <c r="P158" s="230"/>
      <c r="Q158" s="231"/>
      <c r="R158" s="230"/>
      <c r="S158" s="232"/>
      <c r="T158" s="232"/>
      <c r="U158" s="231">
        <v>2400.0</v>
      </c>
      <c r="V158" s="230"/>
      <c r="W158" s="232"/>
      <c r="X158" s="232"/>
      <c r="Y158" s="230"/>
      <c r="Z158" s="230"/>
      <c r="AA158" s="230"/>
      <c r="AB158" s="230"/>
      <c r="AC158" s="334"/>
      <c r="AD158" s="225">
        <v>16.0</v>
      </c>
      <c r="AE158" s="225">
        <v>0.0</v>
      </c>
      <c r="AF158" s="225">
        <v>4.0</v>
      </c>
      <c r="AG158" s="225">
        <v>0.0</v>
      </c>
      <c r="AH158" s="225">
        <v>12.0</v>
      </c>
      <c r="AI158" s="225">
        <v>0.0</v>
      </c>
      <c r="AJ158" s="309">
        <v>2.0</v>
      </c>
      <c r="AK158" s="225">
        <v>0.0</v>
      </c>
      <c r="AL158" s="225">
        <v>0.0</v>
      </c>
      <c r="AM158" s="225">
        <v>0.0</v>
      </c>
      <c r="AN158" s="225">
        <v>0.0</v>
      </c>
      <c r="AO158" s="225">
        <v>0.0</v>
      </c>
      <c r="AP158" s="225">
        <v>0.0</v>
      </c>
      <c r="AQ158" s="225">
        <v>0.0</v>
      </c>
      <c r="AR158" s="225">
        <v>0.0</v>
      </c>
      <c r="AS158" s="225">
        <v>0.0</v>
      </c>
      <c r="AT158" s="225">
        <v>0.0</v>
      </c>
      <c r="AU158" s="225">
        <v>0.0</v>
      </c>
      <c r="AV158" s="225">
        <v>0.0</v>
      </c>
      <c r="AW158" s="225">
        <v>0.0</v>
      </c>
      <c r="AX158" s="225">
        <v>0.0</v>
      </c>
      <c r="AY158" s="236" t="str">
        <f t="shared" ref="AY158:BS158" si="640">IF(AD158 = 0, "", AD158)</f>
        <v>16</v>
      </c>
      <c r="AZ158" s="227" t="str">
        <f t="shared" si="640"/>
        <v/>
      </c>
      <c r="BA158" s="227" t="str">
        <f t="shared" si="640"/>
        <v>4</v>
      </c>
      <c r="BB158" s="227" t="str">
        <f t="shared" si="640"/>
        <v/>
      </c>
      <c r="BC158" s="227" t="str">
        <f t="shared" si="640"/>
        <v>12</v>
      </c>
      <c r="BD158" s="227" t="str">
        <f t="shared" si="640"/>
        <v/>
      </c>
      <c r="BE158" s="237" t="str">
        <f t="shared" si="640"/>
        <v>2</v>
      </c>
      <c r="BF158" s="227" t="str">
        <f t="shared" si="640"/>
        <v/>
      </c>
      <c r="BG158" s="227" t="str">
        <f t="shared" si="640"/>
        <v/>
      </c>
      <c r="BH158" s="227" t="str">
        <f t="shared" si="640"/>
        <v/>
      </c>
      <c r="BI158" s="227" t="str">
        <f t="shared" si="640"/>
        <v/>
      </c>
      <c r="BJ158" s="227" t="str">
        <f t="shared" si="640"/>
        <v/>
      </c>
      <c r="BK158" s="227" t="str">
        <f t="shared" si="640"/>
        <v/>
      </c>
      <c r="BL158" s="227" t="str">
        <f t="shared" si="640"/>
        <v/>
      </c>
      <c r="BM158" s="227" t="str">
        <f t="shared" si="640"/>
        <v/>
      </c>
      <c r="BN158" s="227" t="str">
        <f t="shared" si="640"/>
        <v/>
      </c>
      <c r="BO158" s="227" t="str">
        <f t="shared" si="640"/>
        <v/>
      </c>
      <c r="BP158" s="227" t="str">
        <f t="shared" si="640"/>
        <v/>
      </c>
      <c r="BQ158" s="227" t="str">
        <f t="shared" si="640"/>
        <v/>
      </c>
      <c r="BR158" s="227" t="str">
        <f t="shared" si="640"/>
        <v/>
      </c>
      <c r="BS158" s="238" t="str">
        <f t="shared" si="640"/>
        <v/>
      </c>
      <c r="BT158" s="239" t="str">
        <f>$AY158*Assembly!Y$4+$AZ158*Assembly!Y$5+$BA158*Assembly!Y$6+$BB158*Assembly!Y$7+$BC158*Assembly!Y$8+$BD158*Assembly!Y$9+$BE158*Assembly!Y$10+$BF158*Assembly!Y$11+$BG158*Assembly!Y$12+$BH158*Assembly!Y$13+$BI158*Assembly!Y$14+$BJ158*Assembly!Y$15+$BK158*Assembly!Y$16+$BL158*Assembly!Y$17+$BM158*Assembly!Y$18+$BN158*Assembly!Y$19+$BO158*Assembly!Y$20+$BP158*Assembly!Y$21+$BQ158*Assembly!Y$22+$BR158*Assembly!Y$23+$BS158*Assembly!Y$24</f>
        <v>480</v>
      </c>
      <c r="BU158" s="225" t="str">
        <f t="shared" si="8"/>
        <v>320</v>
      </c>
      <c r="BV158" s="355" t="str">
        <f t="shared" si="624"/>
        <v>5.00 N</v>
      </c>
      <c r="BW158" s="225" t="str">
        <f>$AY158*Assembly!AC$4+$AZ158*Assembly!AC$5+$BA158*Assembly!AC$6+$BB158*Assembly!AC$7+$BC158*Assembly!AC$8+$BD158*Assembly!AC$9+$BE158*Assembly!AC$10+$BF158*Assembly!AC$11+$BG158*Assembly!AC$12+$BH158*Assembly!AC$13+$BI158*Assembly!AC$14+$BJ158*Assembly!AC$15+$BK158*Assembly!AC$16+$BL158*Assembly!AC$17+$BM158*Assembly!AC$18+$BN158*Assembly!AC$19+$BO158*Assembly!AC$20+$BP158*Assembly!AC$21+$BQ158*Assembly!AC$22+$BR158*Assembly!AC$23+$BS158*Assembly!AC$24</f>
        <v>2,100</v>
      </c>
      <c r="BX158" s="240" t="str">
        <f t="shared" si="9"/>
        <v>4.38</v>
      </c>
      <c r="BY158" s="241" t="str">
        <f t="shared" si="10"/>
        <v>1400</v>
      </c>
      <c r="BZ158" s="242" t="str">
        <f t="shared" si="11"/>
        <v>6.6</v>
      </c>
      <c r="CA158" s="241" t="str">
        <f t="shared" si="12"/>
        <v>140</v>
      </c>
      <c r="CB158" s="225" t="str">
        <f>$AY158*Assembly!X$4+$AZ158*Assembly!X$5+$BA158*Assembly!X$6+$BB158*Assembly!X$7+$BC158*Assembly!X$8+$BD158*Assembly!X$9+$BE158*Assembly!X$10+$BF158*Assembly!X$11+$BG158*Assembly!X$12+$BH158*Assembly!X$13+$BI158*Assembly!X$14+$BJ158*Assembly!X$15+$BK158*Assembly!X$16+$BL158*Assembly!X$17+$BM158*Assembly!X$18+$BN158*Assembly!X$19+$BO158*Assembly!X$20+$BP158*Assembly!X$21+$BQ158*Assembly!X$22+$BR158*Assembly!X$23+$BS158*Assembly!X$24</f>
        <v>70</v>
      </c>
      <c r="CC158" s="225" t="str">
        <f t="shared" si="13"/>
        <v>10,889</v>
      </c>
      <c r="CD158" s="223" t="str">
        <f t="shared" si="14"/>
        <v>0.0109</v>
      </c>
      <c r="CE158" s="243" t="str">
        <f>$AY158*Assembly!AB$4+$AZ158*Assembly!AB$5+$BA158*Assembly!AB$6+$BB158*Assembly!AB$7+$BC158*Assembly!AB$8+$BD158*Assembly!AB$9+$BE158*Assembly!AB$10+$BF158*Assembly!AB$11+$BG158*Assembly!AB$12+$BH158*Assembly!AB$13+$BI158*Assembly!AB$14+$BJ158*Assembly!AB$15+$BK158*Assembly!AB$16+$BL158*Assembly!AB$17+$BM158*Assembly!AB$18+$BN158*Assembly!AB$19+$BO158*Assembly!AB$20+$BP158*Assembly!AB$21+$BQ158*Assembly!AB$22+$BR158*Assembly!AB$23+$BS158*Assembly!AB$24</f>
        <v>96</v>
      </c>
      <c r="CF158" s="231" t="str">
        <f>$AY158*Assembly!M$4+$AZ158*Assembly!M$5+$BA158*Assembly!M$6+$BB158*Assembly!M$7+$BC158*Assembly!M$8+$BD158*Assembly!M$9+$BE158*Assembly!M$10+$BF158*Assembly!M$11+$BG158*Assembly!M$12+$BH158*Assembly!M$13+$BI158*Assembly!M$14+$BJ158*Assembly!M$15+$BK158*Assembly!M$16+$BL158*Assembly!M$17+$BM158*Assembly!M$18+$BN158*Assembly!M$19+$BO158*Assembly!M$20+$BP158*Assembly!M$21+$BQ158*Assembly!M$22+$BR158*Assembly!M$23+$BS158*Assembly!M$24</f>
        <v>516</v>
      </c>
      <c r="CG158" s="231" t="str">
        <f>$AY158*Assembly!N$4+$AZ158*Assembly!N$5+$BA158*Assembly!N$6+$BB158*Assembly!N$7+$BC158*Assembly!N$8+$BD158*Assembly!N$9+$BE158*Assembly!N$10+$BF158*Assembly!N$11+$BG158*Assembly!N$12+$BH158*Assembly!N$13+$BI158*Assembly!N$14+$BJ158*Assembly!N$15+$BK158*Assembly!N$16+$BL158*Assembly!N$17+$BM158*Assembly!N$18+$BN158*Assembly!N$19+$BO158*Assembly!N$20+$BP158*Assembly!N$21+$BQ158*Assembly!N$22+$BR158*Assembly!N$23+$BS158*Assembly!N$24</f>
        <v>10</v>
      </c>
      <c r="CH158" s="231" t="str">
        <f>$AY158*Assembly!O$4+$AZ158*Assembly!O$5+$BA158*Assembly!O$6+$BB158*Assembly!O$7+$BC158*Assembly!O$8+$BD158*Assembly!O$9+$BE158*Assembly!O$10+$BF158*Assembly!O$11+$BG158*Assembly!O$12+$BH158*Assembly!O$13+$BI158*Assembly!O$14+$BJ158*Assembly!O$15+$BK158*Assembly!O$16+$BL158*Assembly!O$17+$BM158*Assembly!O$18+$BN158*Assembly!O$19+$BO158*Assembly!O$20+$BP158*Assembly!O$21+$BQ158*Assembly!O$22+$BR158*Assembly!O$23+$BS158*Assembly!O$24</f>
        <v>0</v>
      </c>
      <c r="CI158" s="229" t="str">
        <f>$AY158*Assembly!P$4+$AZ158*Assembly!P$5+$BA158*Assembly!P$6+$BB158*Assembly!P$7+$BC158*Assembly!P$8+$BD158*Assembly!P$9+$BE158*Assembly!P$10+$BF158*Assembly!P$11+$BG158*Assembly!P$12+$BH158*Assembly!P$13+$BI158*Assembly!P$14+$BJ158*Assembly!P$15+$BK158*Assembly!P$16+$BL158*Assembly!P$17+$BM158*Assembly!P$18+$BN158*Assembly!P$19+$BO158*Assembly!P$20+$BP158*Assembly!P$21+$BQ158*Assembly!P$22+$BR158*Assembly!P$23+$BS158*Assembly!P$24</f>
        <v>0</v>
      </c>
      <c r="CJ158" s="229" t="str">
        <f>$AY158*Assembly!Q$4+$AZ158*Assembly!Q$5+$BA158*Assembly!Q$6+$BB158*Assembly!Q$7+$BC158*Assembly!Q$8+$BD158*Assembly!Q$9+$BE158*Assembly!Q$10+$BF158*Assembly!Q$11+$BG158*Assembly!Q$12+$BH158*Assembly!Q$13+$BI158*Assembly!Q$14+$BJ158*Assembly!Q$15+$BK158*Assembly!Q$16+$BL158*Assembly!Q$17+$BM158*Assembly!Q$18+$BN158*Assembly!Q$19+$BO158*Assembly!Q$20+$BP158*Assembly!Q$21+$BQ158*Assembly!Q$22+$BR158*Assembly!Q$23+$BS158*Assembly!Q$24</f>
        <v>0</v>
      </c>
      <c r="CK158" s="231" t="str">
        <f>$AY158*Assembly!R$4+$AZ158*Assembly!R$5+$BA158*Assembly!R$6+$BB158*Assembly!R$7+$BC158*Assembly!R$8+$BD158*Assembly!R$9+$BE158*Assembly!R$10+$BF158*Assembly!R$11+$BG158*Assembly!R$12+$BH158*Assembly!R$13+$BI158*Assembly!R$14+$BJ158*Assembly!R$15+$BK158*Assembly!R$16+$BL158*Assembly!R$17+$BM158*Assembly!R$18+$BN158*Assembly!R$19+$BO158*Assembly!R$20+$BP158*Assembly!R$21+$BQ158*Assembly!R$22+$BR158*Assembly!R$23+$BS158*Assembly!R$24</f>
        <v>0</v>
      </c>
      <c r="CL158" s="229" t="str">
        <f>$AY158*Assembly!S$4+$AZ158*Assembly!S$5+$BA158*Assembly!S$6+$BB158*Assembly!S$7+$BC158*Assembly!S$8+$BD158*Assembly!S$9+$BE158*Assembly!S$10+$BF158*Assembly!S$11+$BG158*Assembly!S$12+$BH158*Assembly!S$13+$BI158*Assembly!S$14+$BJ158*Assembly!S$15+$BK158*Assembly!S$16+$BL158*Assembly!S$17+$BM158*Assembly!S$18+$BN158*Assembly!S$19+$BO158*Assembly!S$20+$BP158*Assembly!S$21+$BQ158*Assembly!S$22+$BR158*Assembly!S$23+$BS158*Assembly!S$24</f>
        <v>0</v>
      </c>
      <c r="CM158" s="229" t="str">
        <f>$AY158*Assembly!T$4+$AZ158*Assembly!T$5+$BA158*Assembly!T$6+$BB158*Assembly!T$7+$BC158*Assembly!T$8+$BD158*Assembly!T$9+$BE158*Assembly!T$10+$BF158*Assembly!T$11+$BG158*Assembly!T$12+$BH158*Assembly!T$13+$BI158*Assembly!T$14+$BJ158*Assembly!T$15+$BK158*Assembly!T$16+$BL158*Assembly!T$17+$BM158*Assembly!T$18+$BN158*Assembly!T$19+$BO158*Assembly!T$20+$BP158*Assembly!T$21+$BQ158*Assembly!T$22+$BR158*Assembly!T$23+$BS158*Assembly!T$24</f>
        <v>0</v>
      </c>
      <c r="CN158" s="229" t="str">
        <f>$AY158*Assembly!U$4+$AZ158*Assembly!U$5+$BA158*Assembly!U$6+$BB158*Assembly!U$7+$BC158*Assembly!U$8+$BD158*Assembly!U$9+$BE158*Assembly!U$10+$BF158*Assembly!U$11+$BG158*Assembly!U$12+$BH158*Assembly!U$13+$BI158*Assembly!U$14+$BJ158*Assembly!U$15+$BK158*Assembly!U$16+$BL158*Assembly!U$17+$BM158*Assembly!U$18+$BN158*Assembly!U$19+$BO158*Assembly!U$20+$BP158*Assembly!U$21+$BQ158*Assembly!U$22+$BR158*Assembly!U$23+$BS158*Assembly!U$24</f>
        <v>0</v>
      </c>
      <c r="CO158" s="231" t="str">
        <f>$AY158*Assembly!V$4+$AZ158*Assembly!V$5+$BA158*Assembly!V$6+$BB158*Assembly!V$7+$BC158*Assembly!V$8+$BD158*Assembly!V$9+$BE158*Assembly!V$10+$BF158*Assembly!V$11+$BG158*Assembly!V$12+$BH158*Assembly!V$13+$BI158*Assembly!V$14+$BJ158*Assembly!V$15+$BK158*Assembly!V$16+$BL158*Assembly!V$17+$BM158*Assembly!V$18+$BN158*Assembly!V$19+$BO158*Assembly!V$20+$BP158*Assembly!V$21+$BQ158*Assembly!V$22+$BR158*Assembly!V$23+$BS158*Assembly!V$24</f>
        <v>0</v>
      </c>
      <c r="CP158" s="231" t="str">
        <f>CF158*Refining!$F$3</f>
        <v>921</v>
      </c>
      <c r="CQ158" s="231" t="str">
        <f>CG158*Refining!$F$4</f>
        <v>31</v>
      </c>
      <c r="CR158" s="231" t="str">
        <f>CH158*Refining!$F$5</f>
        <v>0</v>
      </c>
      <c r="CS158" s="231" t="str">
        <f>CI158*Refining!$F$6</f>
        <v>0</v>
      </c>
      <c r="CT158" s="231" t="str">
        <f>CJ158*Refining!$F$7</f>
        <v>0</v>
      </c>
      <c r="CU158" s="231" t="str">
        <f>CK158*Refining!$F$8</f>
        <v>0</v>
      </c>
      <c r="CV158" s="231" t="str">
        <f>CL158*Refining!$F$9</f>
        <v>0</v>
      </c>
      <c r="CW158" s="231" t="str">
        <f>CM158*Refining!$F$10</f>
        <v>0</v>
      </c>
      <c r="CX158" s="231" t="str">
        <f>CN158*Refining!$F$11</f>
        <v>0</v>
      </c>
      <c r="CY158" s="231" t="str">
        <f>CO158*Refining!$F$12</f>
        <v>0</v>
      </c>
      <c r="CZ158" s="244" t="str">
        <f t="shared" ref="CZ158:DS158" si="641">IF(CF158 = 0, "", CF158)</f>
        <v>516</v>
      </c>
      <c r="DA158" s="245" t="str">
        <f t="shared" si="641"/>
        <v>10</v>
      </c>
      <c r="DB158" s="245" t="str">
        <f t="shared" si="641"/>
        <v/>
      </c>
      <c r="DC158" s="245" t="str">
        <f t="shared" si="641"/>
        <v/>
      </c>
      <c r="DD158" s="245" t="str">
        <f t="shared" si="641"/>
        <v/>
      </c>
      <c r="DE158" s="245" t="str">
        <f t="shared" si="641"/>
        <v/>
      </c>
      <c r="DF158" s="245" t="str">
        <f t="shared" si="641"/>
        <v/>
      </c>
      <c r="DG158" s="245" t="str">
        <f t="shared" si="641"/>
        <v/>
      </c>
      <c r="DH158" s="245" t="str">
        <f t="shared" si="641"/>
        <v/>
      </c>
      <c r="DI158" s="246" t="str">
        <f t="shared" si="641"/>
        <v/>
      </c>
      <c r="DJ158" s="244" t="str">
        <f t="shared" si="641"/>
        <v>921</v>
      </c>
      <c r="DK158" s="245" t="str">
        <f t="shared" si="641"/>
        <v>31</v>
      </c>
      <c r="DL158" s="245" t="str">
        <f t="shared" si="641"/>
        <v/>
      </c>
      <c r="DM158" s="245" t="str">
        <f t="shared" si="641"/>
        <v/>
      </c>
      <c r="DN158" s="259" t="str">
        <f t="shared" si="641"/>
        <v/>
      </c>
      <c r="DO158" s="245" t="str">
        <f t="shared" si="641"/>
        <v/>
      </c>
      <c r="DP158" s="245" t="str">
        <f t="shared" si="641"/>
        <v/>
      </c>
      <c r="DQ158" s="245" t="str">
        <f t="shared" si="641"/>
        <v/>
      </c>
      <c r="DR158" s="245" t="str">
        <f t="shared" si="641"/>
        <v/>
      </c>
      <c r="DS158" s="246" t="str">
        <f t="shared" si="641"/>
        <v/>
      </c>
      <c r="DT158" s="248" t="str">
        <f t="shared" si="16"/>
        <v>526</v>
      </c>
      <c r="DU158" s="249" t="str">
        <f t="shared" si="17"/>
        <v>953</v>
      </c>
      <c r="DV158" s="225" t="str">
        <f>CZ158*'Ores &amp; Ingots'!$C$3+DA158*'Ores &amp; Ingots'!$C$4+DB158*'Ores &amp; Ingots'!$C$5+DC158*'Ores &amp; Ingots'!$C$6+DD158*'Ores &amp; Ingots'!$C$7+DE158*'Ores &amp; Ingots'!$C$8+DF158*'Ores &amp; Ingots'!$C$9+DG158*'Ores &amp; Ingots'!$C$10+DH158*'Ores &amp; Ingots'!$C$11+DI158*'Ores &amp; Ingots'!$C$12</f>
        <v>67</v>
      </c>
      <c r="DW158" s="225" t="str">
        <f>DJ158*'Ores &amp; Ingots'!$B$3+DK158*'Ores &amp; Ingots'!$B$4+DL158*'Ores &amp; Ingots'!$B$5+DM158*'Ores &amp; Ingots'!$B$6+DN158*'Ores &amp; Ingots'!$B$7+DO158*'Ores &amp; Ingots'!$B$8+DP158*'Ores &amp; Ingots'!$B$9+DQ158*'Ores &amp; Ingots'!$B$10+DR158*'Ores &amp; Ingots'!$B$11+DS158*'Ores &amp; Ingots'!$B$12</f>
        <v>352</v>
      </c>
      <c r="DX158" s="249" t="str">
        <f>CZ158*Refining!$G$3+DA158*Refining!$G$4+DB158*Refining!$G$5+DC158*Refining!$G$6+DD158*Refining!$G$7+DE158*Refining!$G$8+DF158*Refining!$G$9+DG158*Refining!$G$10+DH158*Refining!$G$11+DI158*Refining!$G$12</f>
        <v>84</v>
      </c>
      <c r="DY158" s="249" t="str">
        <f t="shared" si="18"/>
        <v>12,991</v>
      </c>
      <c r="DZ158" s="250" t="str">
        <f t="shared" si="19"/>
        <v>0.0130</v>
      </c>
      <c r="EA158" s="248" t="str">
        <f t="shared" si="20"/>
        <v>169</v>
      </c>
      <c r="EB158" s="251" t="str">
        <f t="shared" ref="EB158:EC158" si="642">EA158/60</f>
        <v>2.8</v>
      </c>
      <c r="EC158" s="251" t="str">
        <f t="shared" si="642"/>
        <v>0.0</v>
      </c>
      <c r="ED158" s="248" t="str">
        <f t="shared" si="22"/>
        <v>23,880</v>
      </c>
      <c r="EE158" s="251" t="str">
        <f t="shared" ref="EE158:EF158" si="643">ED158/1000</f>
        <v>23.9</v>
      </c>
      <c r="EF158" s="252" t="str">
        <f t="shared" si="643"/>
        <v>0.02</v>
      </c>
      <c r="EG158" s="223" t="str">
        <f t="shared" si="24"/>
        <v>0.0239</v>
      </c>
      <c r="EH158" s="224" t="str">
        <f t="shared" si="25"/>
        <v>0:02:49</v>
      </c>
      <c r="EI158" s="225" t="s">
        <v>12</v>
      </c>
    </row>
    <row r="159">
      <c r="A159" s="33"/>
      <c r="B159" s="226" t="s">
        <v>1025</v>
      </c>
      <c r="C159" s="227" t="s">
        <v>886</v>
      </c>
      <c r="D159" s="227">
        <v>1.0</v>
      </c>
      <c r="E159" s="227">
        <v>1.0</v>
      </c>
      <c r="F159" s="227">
        <v>1.0</v>
      </c>
      <c r="G159" s="253" t="str">
        <f t="shared" si="5"/>
        <v>15.6</v>
      </c>
      <c r="H159" s="254">
        <v>15.0</v>
      </c>
      <c r="I159" s="254">
        <v>15.0</v>
      </c>
      <c r="J159" s="254" t="str">
        <f>H159/Main!$D$9</f>
        <v>15</v>
      </c>
      <c r="K159" s="254" t="str">
        <f>I159/Main!$D$10</f>
        <v>15</v>
      </c>
      <c r="L159" s="254" t="str">
        <f t="shared" si="6"/>
        <v>1</v>
      </c>
      <c r="M159" s="254">
        <v>0.3</v>
      </c>
      <c r="N159" s="255"/>
      <c r="O159" s="255"/>
      <c r="P159" s="255"/>
      <c r="Q159" s="256"/>
      <c r="R159" s="255"/>
      <c r="S159" s="257"/>
      <c r="T159" s="257"/>
      <c r="U159" s="256">
        <v>10000.0</v>
      </c>
      <c r="V159" s="255"/>
      <c r="W159" s="350"/>
      <c r="X159" s="257"/>
      <c r="Y159" s="255"/>
      <c r="Z159" s="255"/>
      <c r="AA159" s="255"/>
      <c r="AB159" s="255"/>
      <c r="AC159" s="351" t="s">
        <v>913</v>
      </c>
      <c r="AD159" s="225">
        <v>8.0</v>
      </c>
      <c r="AE159" s="225">
        <v>0.0</v>
      </c>
      <c r="AF159" s="225">
        <v>0.0</v>
      </c>
      <c r="AG159" s="309">
        <v>4.0</v>
      </c>
      <c r="AH159" s="225">
        <v>20.0</v>
      </c>
      <c r="AI159" s="225">
        <v>0.0</v>
      </c>
      <c r="AJ159" s="225">
        <v>0.0</v>
      </c>
      <c r="AK159" s="225">
        <v>0.0</v>
      </c>
      <c r="AL159" s="225">
        <v>0.0</v>
      </c>
      <c r="AM159" s="225">
        <v>0.0</v>
      </c>
      <c r="AN159" s="225">
        <v>0.0</v>
      </c>
      <c r="AO159" s="225">
        <v>0.0</v>
      </c>
      <c r="AP159" s="225">
        <v>0.0</v>
      </c>
      <c r="AQ159" s="225">
        <v>0.0</v>
      </c>
      <c r="AR159" s="225">
        <v>0.0</v>
      </c>
      <c r="AS159" s="225">
        <v>0.0</v>
      </c>
      <c r="AT159" s="225">
        <v>0.0</v>
      </c>
      <c r="AU159" s="225">
        <v>0.0</v>
      </c>
      <c r="AV159" s="225">
        <v>0.0</v>
      </c>
      <c r="AW159" s="225">
        <v>0.0</v>
      </c>
      <c r="AX159" s="225">
        <v>0.0</v>
      </c>
      <c r="AY159" s="236" t="str">
        <f t="shared" ref="AY159:BS159" si="644">IF(AD159 = 0, "", AD159)</f>
        <v>8</v>
      </c>
      <c r="AZ159" s="227" t="str">
        <f t="shared" si="644"/>
        <v/>
      </c>
      <c r="BA159" s="227" t="str">
        <f t="shared" si="644"/>
        <v/>
      </c>
      <c r="BB159" s="237" t="str">
        <f t="shared" si="644"/>
        <v>4</v>
      </c>
      <c r="BC159" s="227" t="str">
        <f t="shared" si="644"/>
        <v>20</v>
      </c>
      <c r="BD159" s="227" t="str">
        <f t="shared" si="644"/>
        <v/>
      </c>
      <c r="BE159" s="227" t="str">
        <f t="shared" si="644"/>
        <v/>
      </c>
      <c r="BF159" s="227" t="str">
        <f t="shared" si="644"/>
        <v/>
      </c>
      <c r="BG159" s="227" t="str">
        <f t="shared" si="644"/>
        <v/>
      </c>
      <c r="BH159" s="227" t="str">
        <f t="shared" si="644"/>
        <v/>
      </c>
      <c r="BI159" s="227" t="str">
        <f t="shared" si="644"/>
        <v/>
      </c>
      <c r="BJ159" s="227" t="str">
        <f t="shared" si="644"/>
        <v/>
      </c>
      <c r="BK159" s="227" t="str">
        <f t="shared" si="644"/>
        <v/>
      </c>
      <c r="BL159" s="227" t="str">
        <f t="shared" si="644"/>
        <v/>
      </c>
      <c r="BM159" s="227" t="str">
        <f t="shared" si="644"/>
        <v/>
      </c>
      <c r="BN159" s="227" t="str">
        <f t="shared" si="644"/>
        <v/>
      </c>
      <c r="BO159" s="227" t="str">
        <f t="shared" si="644"/>
        <v/>
      </c>
      <c r="BP159" s="227" t="str">
        <f t="shared" si="644"/>
        <v/>
      </c>
      <c r="BQ159" s="227" t="str">
        <f t="shared" si="644"/>
        <v/>
      </c>
      <c r="BR159" s="227" t="str">
        <f t="shared" si="644"/>
        <v/>
      </c>
      <c r="BS159" s="238" t="str">
        <f t="shared" si="644"/>
        <v/>
      </c>
      <c r="BT159" s="239" t="str">
        <f>$AY159*Assembly!Y$4+$AZ159*Assembly!Y$5+$BA159*Assembly!Y$6+$BB159*Assembly!Y$7+$BC159*Assembly!Y$8+$BD159*Assembly!Y$9+$BE159*Assembly!Y$10+$BF159*Assembly!Y$11+$BG159*Assembly!Y$12+$BH159*Assembly!Y$13+$BI159*Assembly!Y$14+$BJ159*Assembly!Y$15+$BK159*Assembly!Y$16+$BL159*Assembly!Y$17+$BM159*Assembly!Y$18+$BN159*Assembly!Y$19+$BO159*Assembly!Y$20+$BP159*Assembly!Y$21+$BQ159*Assembly!Y$22+$BR159*Assembly!Y$23+$BS159*Assembly!Y$24</f>
        <v>420</v>
      </c>
      <c r="BU159" s="225" t="str">
        <f t="shared" si="8"/>
        <v>27</v>
      </c>
      <c r="BV159" s="355" t="str">
        <f t="shared" si="624"/>
        <v>23.81 N</v>
      </c>
      <c r="BW159" s="225" t="str">
        <f>$AY159*Assembly!AC$4+$AZ159*Assembly!AC$5+$BA159*Assembly!AC$6+$BB159*Assembly!AC$7+$BC159*Assembly!AC$8+$BD159*Assembly!AC$9+$BE159*Assembly!AC$10+$BF159*Assembly!AC$11+$BG159*Assembly!AC$12+$BH159*Assembly!AC$13+$BI159*Assembly!AC$14+$BJ159*Assembly!AC$15+$BK159*Assembly!AC$16+$BL159*Assembly!AC$17+$BM159*Assembly!AC$18+$BN159*Assembly!AC$19+$BO159*Assembly!AC$20+$BP159*Assembly!AC$21+$BQ159*Assembly!AC$22+$BR159*Assembly!AC$23+$BS159*Assembly!AC$24</f>
        <v>1,640</v>
      </c>
      <c r="BX159" s="240" t="str">
        <f t="shared" si="9"/>
        <v>3.90</v>
      </c>
      <c r="BY159" s="241" t="str">
        <f t="shared" si="10"/>
        <v>105</v>
      </c>
      <c r="BZ159" s="242" t="str">
        <f t="shared" si="11"/>
        <v>61.0</v>
      </c>
      <c r="CA159" s="241" t="str">
        <f t="shared" si="12"/>
        <v>109</v>
      </c>
      <c r="CB159" s="225" t="str">
        <f>$AY159*Assembly!X$4+$AZ159*Assembly!X$5+$BA159*Assembly!X$6+$BB159*Assembly!X$7+$BC159*Assembly!X$8+$BD159*Assembly!X$9+$BE159*Assembly!X$10+$BF159*Assembly!X$11+$BG159*Assembly!X$12+$BH159*Assembly!X$13+$BI159*Assembly!X$14+$BJ159*Assembly!X$15+$BK159*Assembly!X$16+$BL159*Assembly!X$17+$BM159*Assembly!X$18+$BN159*Assembly!X$19+$BO159*Assembly!X$20+$BP159*Assembly!X$21+$BQ159*Assembly!X$22+$BR159*Assembly!X$23+$BS159*Assembly!X$24</f>
        <v>92</v>
      </c>
      <c r="CC159" s="225" t="str">
        <f t="shared" si="13"/>
        <v>14,311</v>
      </c>
      <c r="CD159" s="223" t="str">
        <f t="shared" si="14"/>
        <v>0.0143</v>
      </c>
      <c r="CE159" s="243" t="str">
        <f>$AY159*Assembly!AB$4+$AZ159*Assembly!AB$5+$BA159*Assembly!AB$6+$BB159*Assembly!AB$7+$BC159*Assembly!AB$8+$BD159*Assembly!AB$9+$BE159*Assembly!AB$10+$BF159*Assembly!AB$11+$BG159*Assembly!AB$12+$BH159*Assembly!AB$13+$BI159*Assembly!AB$14+$BJ159*Assembly!AB$15+$BK159*Assembly!AB$16+$BL159*Assembly!AB$17+$BM159*Assembly!AB$18+$BN159*Assembly!AB$19+$BO159*Assembly!AB$20+$BP159*Assembly!AB$21+$BQ159*Assembly!AB$22+$BR159*Assembly!AB$23+$BS159*Assembly!AB$24</f>
        <v>216</v>
      </c>
      <c r="CF159" s="256" t="str">
        <f>$AY159*Assembly!M$4+$AZ159*Assembly!M$5+$BA159*Assembly!M$6+$BB159*Assembly!M$7+$BC159*Assembly!M$8+$BD159*Assembly!M$9+$BE159*Assembly!M$10+$BF159*Assembly!M$11+$BG159*Assembly!M$12+$BH159*Assembly!M$13+$BI159*Assembly!M$14+$BJ159*Assembly!M$15+$BK159*Assembly!M$16+$BL159*Assembly!M$17+$BM159*Assembly!M$18+$BN159*Assembly!M$19+$BO159*Assembly!M$20+$BP159*Assembly!M$21+$BQ159*Assembly!M$22+$BR159*Assembly!M$23+$BS159*Assembly!M$24</f>
        <v>488</v>
      </c>
      <c r="CG159" s="256" t="str">
        <f>$AY159*Assembly!N$4+$AZ159*Assembly!N$5+$BA159*Assembly!N$6+$BB159*Assembly!N$7+$BC159*Assembly!N$8+$BD159*Assembly!N$9+$BE159*Assembly!N$10+$BF159*Assembly!N$11+$BG159*Assembly!N$12+$BH159*Assembly!N$13+$BI159*Assembly!N$14+$BJ159*Assembly!N$15+$BK159*Assembly!N$16+$BL159*Assembly!N$17+$BM159*Assembly!N$18+$BN159*Assembly!N$19+$BO159*Assembly!N$20+$BP159*Assembly!N$21+$BQ159*Assembly!N$22+$BR159*Assembly!N$23+$BS159*Assembly!N$24</f>
        <v>0</v>
      </c>
      <c r="CH159" s="256" t="str">
        <f>$AY159*Assembly!O$4+$AZ159*Assembly!O$5+$BA159*Assembly!O$6+$BB159*Assembly!O$7+$BC159*Assembly!O$8+$BD159*Assembly!O$9+$BE159*Assembly!O$10+$BF159*Assembly!O$11+$BG159*Assembly!O$12+$BH159*Assembly!O$13+$BI159*Assembly!O$14+$BJ159*Assembly!O$15+$BK159*Assembly!O$16+$BL159*Assembly!O$17+$BM159*Assembly!O$18+$BN159*Assembly!O$19+$BO159*Assembly!O$20+$BP159*Assembly!O$21+$BQ159*Assembly!O$22+$BR159*Assembly!O$23+$BS159*Assembly!O$24</f>
        <v>0</v>
      </c>
      <c r="CI159" s="254" t="str">
        <f>$AY159*Assembly!P$4+$AZ159*Assembly!P$5+$BA159*Assembly!P$6+$BB159*Assembly!P$7+$BC159*Assembly!P$8+$BD159*Assembly!P$9+$BE159*Assembly!P$10+$BF159*Assembly!P$11+$BG159*Assembly!P$12+$BH159*Assembly!P$13+$BI159*Assembly!P$14+$BJ159*Assembly!P$15+$BK159*Assembly!P$16+$BL159*Assembly!P$17+$BM159*Assembly!P$18+$BN159*Assembly!P$19+$BO159*Assembly!P$20+$BP159*Assembly!P$21+$BQ159*Assembly!P$22+$BR159*Assembly!P$23+$BS159*Assembly!P$24</f>
        <v>0</v>
      </c>
      <c r="CJ159" s="254" t="str">
        <f>$AY159*Assembly!Q$4+$AZ159*Assembly!Q$5+$BA159*Assembly!Q$6+$BB159*Assembly!Q$7+$BC159*Assembly!Q$8+$BD159*Assembly!Q$9+$BE159*Assembly!Q$10+$BF159*Assembly!Q$11+$BG159*Assembly!Q$12+$BH159*Assembly!Q$13+$BI159*Assembly!Q$14+$BJ159*Assembly!Q$15+$BK159*Assembly!Q$16+$BL159*Assembly!Q$17+$BM159*Assembly!Q$18+$BN159*Assembly!Q$19+$BO159*Assembly!Q$20+$BP159*Assembly!Q$21+$BQ159*Assembly!Q$22+$BR159*Assembly!Q$23+$BS159*Assembly!Q$24</f>
        <v>0</v>
      </c>
      <c r="CK159" s="256" t="str">
        <f>$AY159*Assembly!R$4+$AZ159*Assembly!R$5+$BA159*Assembly!R$6+$BB159*Assembly!R$7+$BC159*Assembly!R$8+$BD159*Assembly!R$9+$BE159*Assembly!R$10+$BF159*Assembly!R$11+$BG159*Assembly!R$12+$BH159*Assembly!R$13+$BI159*Assembly!R$14+$BJ159*Assembly!R$15+$BK159*Assembly!R$16+$BL159*Assembly!R$17+$BM159*Assembly!R$18+$BN159*Assembly!R$19+$BO159*Assembly!R$20+$BP159*Assembly!R$21+$BQ159*Assembly!R$22+$BR159*Assembly!R$23+$BS159*Assembly!R$24</f>
        <v>0</v>
      </c>
      <c r="CL159" s="254" t="str">
        <f>$AY159*Assembly!S$4+$AZ159*Assembly!S$5+$BA159*Assembly!S$6+$BB159*Assembly!S$7+$BC159*Assembly!S$8+$BD159*Assembly!S$9+$BE159*Assembly!S$10+$BF159*Assembly!S$11+$BG159*Assembly!S$12+$BH159*Assembly!S$13+$BI159*Assembly!S$14+$BJ159*Assembly!S$15+$BK159*Assembly!S$16+$BL159*Assembly!S$17+$BM159*Assembly!S$18+$BN159*Assembly!S$19+$BO159*Assembly!S$20+$BP159*Assembly!S$21+$BQ159*Assembly!S$22+$BR159*Assembly!S$23+$BS159*Assembly!S$24</f>
        <v>0</v>
      </c>
      <c r="CM159" s="254" t="str">
        <f>$AY159*Assembly!T$4+$AZ159*Assembly!T$5+$BA159*Assembly!T$6+$BB159*Assembly!T$7+$BC159*Assembly!T$8+$BD159*Assembly!T$9+$BE159*Assembly!T$10+$BF159*Assembly!T$11+$BG159*Assembly!T$12+$BH159*Assembly!T$13+$BI159*Assembly!T$14+$BJ159*Assembly!T$15+$BK159*Assembly!T$16+$BL159*Assembly!T$17+$BM159*Assembly!T$18+$BN159*Assembly!T$19+$BO159*Assembly!T$20+$BP159*Assembly!T$21+$BQ159*Assembly!T$22+$BR159*Assembly!T$23+$BS159*Assembly!T$24</f>
        <v>0</v>
      </c>
      <c r="CN159" s="254" t="str">
        <f>$AY159*Assembly!U$4+$AZ159*Assembly!U$5+$BA159*Assembly!U$6+$BB159*Assembly!U$7+$BC159*Assembly!U$8+$BD159*Assembly!U$9+$BE159*Assembly!U$10+$BF159*Assembly!U$11+$BG159*Assembly!U$12+$BH159*Assembly!U$13+$BI159*Assembly!U$14+$BJ159*Assembly!U$15+$BK159*Assembly!U$16+$BL159*Assembly!U$17+$BM159*Assembly!U$18+$BN159*Assembly!U$19+$BO159*Assembly!U$20+$BP159*Assembly!U$21+$BQ159*Assembly!U$22+$BR159*Assembly!U$23+$BS159*Assembly!U$24</f>
        <v>0</v>
      </c>
      <c r="CO159" s="256" t="str">
        <f>$AY159*Assembly!V$4+$AZ159*Assembly!V$5+$BA159*Assembly!V$6+$BB159*Assembly!V$7+$BC159*Assembly!V$8+$BD159*Assembly!V$9+$BE159*Assembly!V$10+$BF159*Assembly!V$11+$BG159*Assembly!V$12+$BH159*Assembly!V$13+$BI159*Assembly!V$14+$BJ159*Assembly!V$15+$BK159*Assembly!V$16+$BL159*Assembly!V$17+$BM159*Assembly!V$18+$BN159*Assembly!V$19+$BO159*Assembly!V$20+$BP159*Assembly!V$21+$BQ159*Assembly!V$22+$BR159*Assembly!V$23+$BS159*Assembly!V$24</f>
        <v>0</v>
      </c>
      <c r="CP159" s="256" t="str">
        <f>CF159*Refining!$F$3</f>
        <v>871</v>
      </c>
      <c r="CQ159" s="256" t="str">
        <f>CG159*Refining!$F$4</f>
        <v>0</v>
      </c>
      <c r="CR159" s="256" t="str">
        <f>CH159*Refining!$F$5</f>
        <v>0</v>
      </c>
      <c r="CS159" s="256" t="str">
        <f>CI159*Refining!$F$6</f>
        <v>0</v>
      </c>
      <c r="CT159" s="256" t="str">
        <f>CJ159*Refining!$F$7</f>
        <v>0</v>
      </c>
      <c r="CU159" s="256" t="str">
        <f>CK159*Refining!$F$8</f>
        <v>0</v>
      </c>
      <c r="CV159" s="256" t="str">
        <f>CL159*Refining!$F$9</f>
        <v>0</v>
      </c>
      <c r="CW159" s="256" t="str">
        <f>CM159*Refining!$F$10</f>
        <v>0</v>
      </c>
      <c r="CX159" s="256" t="str">
        <f>CN159*Refining!$F$11</f>
        <v>0</v>
      </c>
      <c r="CY159" s="256" t="str">
        <f>CO159*Refining!$F$12</f>
        <v>0</v>
      </c>
      <c r="CZ159" s="244" t="str">
        <f t="shared" ref="CZ159:DS159" si="645">IF(CF159 = 0, "", CF159)</f>
        <v>488</v>
      </c>
      <c r="DA159" s="245" t="str">
        <f t="shared" si="645"/>
        <v/>
      </c>
      <c r="DB159" s="245" t="str">
        <f t="shared" si="645"/>
        <v/>
      </c>
      <c r="DC159" s="245" t="str">
        <f t="shared" si="645"/>
        <v/>
      </c>
      <c r="DD159" s="245" t="str">
        <f t="shared" si="645"/>
        <v/>
      </c>
      <c r="DE159" s="245" t="str">
        <f t="shared" si="645"/>
        <v/>
      </c>
      <c r="DF159" s="245" t="str">
        <f t="shared" si="645"/>
        <v/>
      </c>
      <c r="DG159" s="245" t="str">
        <f t="shared" si="645"/>
        <v/>
      </c>
      <c r="DH159" s="245" t="str">
        <f t="shared" si="645"/>
        <v/>
      </c>
      <c r="DI159" s="246" t="str">
        <f t="shared" si="645"/>
        <v/>
      </c>
      <c r="DJ159" s="244" t="str">
        <f t="shared" si="645"/>
        <v>871</v>
      </c>
      <c r="DK159" s="245" t="str">
        <f t="shared" si="645"/>
        <v/>
      </c>
      <c r="DL159" s="245" t="str">
        <f t="shared" si="645"/>
        <v/>
      </c>
      <c r="DM159" s="245" t="str">
        <f t="shared" si="645"/>
        <v/>
      </c>
      <c r="DN159" s="259" t="str">
        <f t="shared" si="645"/>
        <v/>
      </c>
      <c r="DO159" s="245" t="str">
        <f t="shared" si="645"/>
        <v/>
      </c>
      <c r="DP159" s="245" t="str">
        <f t="shared" si="645"/>
        <v/>
      </c>
      <c r="DQ159" s="245" t="str">
        <f t="shared" si="645"/>
        <v/>
      </c>
      <c r="DR159" s="245" t="str">
        <f t="shared" si="645"/>
        <v/>
      </c>
      <c r="DS159" s="246" t="str">
        <f t="shared" si="645"/>
        <v/>
      </c>
      <c r="DT159" s="248" t="str">
        <f t="shared" si="16"/>
        <v>488</v>
      </c>
      <c r="DU159" s="249" t="str">
        <f t="shared" si="17"/>
        <v>871</v>
      </c>
      <c r="DV159" s="225" t="str">
        <f>CZ159*'Ores &amp; Ingots'!$C$3+DA159*'Ores &amp; Ingots'!$C$4+DB159*'Ores &amp; Ingots'!$C$5+DC159*'Ores &amp; Ingots'!$C$6+DD159*'Ores &amp; Ingots'!$C$7+DE159*'Ores &amp; Ingots'!$C$8+DF159*'Ores &amp; Ingots'!$C$9+DG159*'Ores &amp; Ingots'!$C$10+DH159*'Ores &amp; Ingots'!$C$11+DI159*'Ores &amp; Ingots'!$C$12</f>
        <v>62</v>
      </c>
      <c r="DW159" s="225" t="str">
        <f>DJ159*'Ores &amp; Ingots'!$B$3+DK159*'Ores &amp; Ingots'!$B$4+DL159*'Ores &amp; Ingots'!$B$5+DM159*'Ores &amp; Ingots'!$B$6+DN159*'Ores &amp; Ingots'!$B$7+DO159*'Ores &amp; Ingots'!$B$8+DP159*'Ores &amp; Ingots'!$B$9+DQ159*'Ores &amp; Ingots'!$B$10+DR159*'Ores &amp; Ingots'!$B$11+DS159*'Ores &amp; Ingots'!$B$12</f>
        <v>322</v>
      </c>
      <c r="DX159" s="249" t="str">
        <f>CZ159*Refining!$G$3+DA159*Refining!$G$4+DB159*Refining!$G$5+DC159*Refining!$G$6+DD159*Refining!$G$7+DE159*Refining!$G$8+DF159*Refining!$G$9+DG159*Refining!$G$10+DH159*Refining!$G$11+DI159*Refining!$G$12</f>
        <v>34</v>
      </c>
      <c r="DY159" s="249" t="str">
        <f t="shared" si="18"/>
        <v>5,214</v>
      </c>
      <c r="DZ159" s="250" t="str">
        <f t="shared" si="19"/>
        <v>0.0052</v>
      </c>
      <c r="EA159" s="248" t="str">
        <f t="shared" si="20"/>
        <v>141</v>
      </c>
      <c r="EB159" s="251" t="str">
        <f t="shared" ref="EB159:EC159" si="646">EA159/60</f>
        <v>2.3</v>
      </c>
      <c r="EC159" s="251" t="str">
        <f t="shared" si="646"/>
        <v>0.0</v>
      </c>
      <c r="ED159" s="248" t="str">
        <f t="shared" si="22"/>
        <v>19,525</v>
      </c>
      <c r="EE159" s="251" t="str">
        <f t="shared" ref="EE159:EF159" si="647">ED159/1000</f>
        <v>19.5</v>
      </c>
      <c r="EF159" s="252" t="str">
        <f t="shared" si="647"/>
        <v>0.02</v>
      </c>
      <c r="EG159" s="223" t="str">
        <f t="shared" si="24"/>
        <v>0.0195</v>
      </c>
      <c r="EH159" s="224" t="str">
        <f t="shared" si="25"/>
        <v>0:02:21</v>
      </c>
      <c r="EI159" s="225" t="s">
        <v>12</v>
      </c>
    </row>
    <row r="160">
      <c r="A160" s="33"/>
      <c r="B160" s="226" t="s">
        <v>1025</v>
      </c>
      <c r="C160" s="227" t="s">
        <v>885</v>
      </c>
      <c r="D160" s="227">
        <v>1.0</v>
      </c>
      <c r="E160" s="227">
        <v>1.0</v>
      </c>
      <c r="F160" s="227">
        <v>1.0</v>
      </c>
      <c r="G160" s="228" t="str">
        <f t="shared" si="5"/>
        <v>0.1</v>
      </c>
      <c r="H160" s="229">
        <v>10.0</v>
      </c>
      <c r="I160" s="229">
        <v>10.0</v>
      </c>
      <c r="J160" s="229" t="str">
        <f>H160/Main!$D$9</f>
        <v>10</v>
      </c>
      <c r="K160" s="229" t="str">
        <f>I160/Main!$D$10</f>
        <v>10</v>
      </c>
      <c r="L160" s="229" t="str">
        <f t="shared" si="6"/>
        <v>1</v>
      </c>
      <c r="M160" s="229">
        <v>0.3</v>
      </c>
      <c r="N160" s="230"/>
      <c r="O160" s="230"/>
      <c r="P160" s="230"/>
      <c r="Q160" s="231"/>
      <c r="R160" s="230"/>
      <c r="S160" s="232"/>
      <c r="T160" s="232"/>
      <c r="U160" s="231" t="s">
        <v>12</v>
      </c>
      <c r="V160" s="230"/>
      <c r="W160" s="232"/>
      <c r="X160" s="232"/>
      <c r="Y160" s="230"/>
      <c r="Z160" s="230"/>
      <c r="AA160" s="230"/>
      <c r="AB160" s="230"/>
      <c r="AC160" s="334"/>
      <c r="AD160" s="225">
        <v>2.0</v>
      </c>
      <c r="AE160" s="225">
        <v>0.0</v>
      </c>
      <c r="AF160" s="225">
        <v>0.0</v>
      </c>
      <c r="AG160" s="309">
        <v>1.0</v>
      </c>
      <c r="AH160" s="225">
        <v>5.0</v>
      </c>
      <c r="AI160" s="225">
        <v>0.0</v>
      </c>
      <c r="AJ160" s="225">
        <v>0.0</v>
      </c>
      <c r="AK160" s="225">
        <v>0.0</v>
      </c>
      <c r="AL160" s="225">
        <v>0.0</v>
      </c>
      <c r="AM160" s="225">
        <v>0.0</v>
      </c>
      <c r="AN160" s="225">
        <v>0.0</v>
      </c>
      <c r="AO160" s="225">
        <v>0.0</v>
      </c>
      <c r="AP160" s="225">
        <v>0.0</v>
      </c>
      <c r="AQ160" s="225">
        <v>0.0</v>
      </c>
      <c r="AR160" s="225">
        <v>0.0</v>
      </c>
      <c r="AS160" s="225">
        <v>0.0</v>
      </c>
      <c r="AT160" s="225">
        <v>0.0</v>
      </c>
      <c r="AU160" s="225">
        <v>0.0</v>
      </c>
      <c r="AV160" s="225">
        <v>0.0</v>
      </c>
      <c r="AW160" s="225">
        <v>0.0</v>
      </c>
      <c r="AX160" s="225">
        <v>0.0</v>
      </c>
      <c r="AY160" s="236" t="str">
        <f t="shared" ref="AY160:BS160" si="648">IF(AD160 = 0, "", AD160)</f>
        <v>2</v>
      </c>
      <c r="AZ160" s="227" t="str">
        <f t="shared" si="648"/>
        <v/>
      </c>
      <c r="BA160" s="227" t="str">
        <f t="shared" si="648"/>
        <v/>
      </c>
      <c r="BB160" s="237" t="str">
        <f t="shared" si="648"/>
        <v>1</v>
      </c>
      <c r="BC160" s="227" t="str">
        <f t="shared" si="648"/>
        <v>5</v>
      </c>
      <c r="BD160" s="227" t="str">
        <f t="shared" si="648"/>
        <v/>
      </c>
      <c r="BE160" s="227" t="str">
        <f t="shared" si="648"/>
        <v/>
      </c>
      <c r="BF160" s="227" t="str">
        <f t="shared" si="648"/>
        <v/>
      </c>
      <c r="BG160" s="227" t="str">
        <f t="shared" si="648"/>
        <v/>
      </c>
      <c r="BH160" s="227" t="str">
        <f t="shared" si="648"/>
        <v/>
      </c>
      <c r="BI160" s="227" t="str">
        <f t="shared" si="648"/>
        <v/>
      </c>
      <c r="BJ160" s="227" t="str">
        <f t="shared" si="648"/>
        <v/>
      </c>
      <c r="BK160" s="227" t="str">
        <f t="shared" si="648"/>
        <v/>
      </c>
      <c r="BL160" s="227" t="str">
        <f t="shared" si="648"/>
        <v/>
      </c>
      <c r="BM160" s="227" t="str">
        <f t="shared" si="648"/>
        <v/>
      </c>
      <c r="BN160" s="227" t="str">
        <f t="shared" si="648"/>
        <v/>
      </c>
      <c r="BO160" s="227" t="str">
        <f t="shared" si="648"/>
        <v/>
      </c>
      <c r="BP160" s="227" t="str">
        <f t="shared" si="648"/>
        <v/>
      </c>
      <c r="BQ160" s="227" t="str">
        <f t="shared" si="648"/>
        <v/>
      </c>
      <c r="BR160" s="227" t="str">
        <f t="shared" si="648"/>
        <v/>
      </c>
      <c r="BS160" s="238" t="str">
        <f t="shared" si="648"/>
        <v/>
      </c>
      <c r="BT160" s="239" t="str">
        <f>$AY160*Assembly!Y$4+$AZ160*Assembly!Y$5+$BA160*Assembly!Y$6+$BB160*Assembly!Y$7+$BC160*Assembly!Y$8+$BD160*Assembly!Y$9+$BE160*Assembly!Y$10+$BF160*Assembly!Y$11+$BG160*Assembly!Y$12+$BH160*Assembly!Y$13+$BI160*Assembly!Y$14+$BJ160*Assembly!Y$15+$BK160*Assembly!Y$16+$BL160*Assembly!Y$17+$BM160*Assembly!Y$18+$BN160*Assembly!Y$19+$BO160*Assembly!Y$20+$BP160*Assembly!Y$21+$BQ160*Assembly!Y$22+$BR160*Assembly!Y$23+$BS160*Assembly!Y$24</f>
        <v>105</v>
      </c>
      <c r="BU160" s="225" t="str">
        <f t="shared" si="8"/>
        <v>840</v>
      </c>
      <c r="BV160" s="355" t="str">
        <f t="shared" si="624"/>
        <v>?</v>
      </c>
      <c r="BW160" s="225" t="str">
        <f>$AY160*Assembly!AC$4+$AZ160*Assembly!AC$5+$BA160*Assembly!AC$6+$BB160*Assembly!AC$7+$BC160*Assembly!AC$8+$BD160*Assembly!AC$9+$BE160*Assembly!AC$10+$BF160*Assembly!AC$11+$BG160*Assembly!AC$12+$BH160*Assembly!AC$13+$BI160*Assembly!AC$14+$BJ160*Assembly!AC$15+$BK160*Assembly!AC$16+$BL160*Assembly!AC$17+$BM160*Assembly!AC$18+$BN160*Assembly!AC$19+$BO160*Assembly!AC$20+$BP160*Assembly!AC$21+$BQ160*Assembly!AC$22+$BR160*Assembly!AC$23+$BS160*Assembly!AC$24</f>
        <v>410</v>
      </c>
      <c r="BX160" s="240" t="str">
        <f t="shared" si="9"/>
        <v>3.90</v>
      </c>
      <c r="BY160" s="241" t="str">
        <f t="shared" si="10"/>
        <v>3280</v>
      </c>
      <c r="BZ160" s="242" t="str">
        <f t="shared" si="11"/>
        <v>0.5</v>
      </c>
      <c r="CA160" s="241" t="str">
        <f t="shared" si="12"/>
        <v>41</v>
      </c>
      <c r="CB160" s="225" t="str">
        <f>$AY160*Assembly!X$4+$AZ160*Assembly!X$5+$BA160*Assembly!X$6+$BB160*Assembly!X$7+$BC160*Assembly!X$8+$BD160*Assembly!X$9+$BE160*Assembly!X$10+$BF160*Assembly!X$11+$BG160*Assembly!X$12+$BH160*Assembly!X$13+$BI160*Assembly!X$14+$BJ160*Assembly!X$15+$BK160*Assembly!X$16+$BL160*Assembly!X$17+$BM160*Assembly!X$18+$BN160*Assembly!X$19+$BO160*Assembly!X$20+$BP160*Assembly!X$21+$BQ160*Assembly!X$22+$BR160*Assembly!X$23+$BS160*Assembly!X$24</f>
        <v>23</v>
      </c>
      <c r="CC160" s="225" t="str">
        <f t="shared" si="13"/>
        <v>3,578</v>
      </c>
      <c r="CD160" s="223" t="str">
        <f t="shared" si="14"/>
        <v>0.0036</v>
      </c>
      <c r="CE160" s="243" t="str">
        <f>$AY160*Assembly!AB$4+$AZ160*Assembly!AB$5+$BA160*Assembly!AB$6+$BB160*Assembly!AB$7+$BC160*Assembly!AB$8+$BD160*Assembly!AB$9+$BE160*Assembly!AB$10+$BF160*Assembly!AB$11+$BG160*Assembly!AB$12+$BH160*Assembly!AB$13+$BI160*Assembly!AB$14+$BJ160*Assembly!AB$15+$BK160*Assembly!AB$16+$BL160*Assembly!AB$17+$BM160*Assembly!AB$18+$BN160*Assembly!AB$19+$BO160*Assembly!AB$20+$BP160*Assembly!AB$21+$BQ160*Assembly!AB$22+$BR160*Assembly!AB$23+$BS160*Assembly!AB$24</f>
        <v>54</v>
      </c>
      <c r="CF160" s="231" t="str">
        <f>$AY160*Assembly!M$4+$AZ160*Assembly!M$5+$BA160*Assembly!M$6+$BB160*Assembly!M$7+$BC160*Assembly!M$8+$BD160*Assembly!M$9+$BE160*Assembly!M$10+$BF160*Assembly!M$11+$BG160*Assembly!M$12+$BH160*Assembly!M$13+$BI160*Assembly!M$14+$BJ160*Assembly!M$15+$BK160*Assembly!M$16+$BL160*Assembly!M$17+$BM160*Assembly!M$18+$BN160*Assembly!M$19+$BO160*Assembly!M$20+$BP160*Assembly!M$21+$BQ160*Assembly!M$22+$BR160*Assembly!M$23+$BS160*Assembly!M$24</f>
        <v>122</v>
      </c>
      <c r="CG160" s="231" t="str">
        <f>$AY160*Assembly!N$4+$AZ160*Assembly!N$5+$BA160*Assembly!N$6+$BB160*Assembly!N$7+$BC160*Assembly!N$8+$BD160*Assembly!N$9+$BE160*Assembly!N$10+$BF160*Assembly!N$11+$BG160*Assembly!N$12+$BH160*Assembly!N$13+$BI160*Assembly!N$14+$BJ160*Assembly!N$15+$BK160*Assembly!N$16+$BL160*Assembly!N$17+$BM160*Assembly!N$18+$BN160*Assembly!N$19+$BO160*Assembly!N$20+$BP160*Assembly!N$21+$BQ160*Assembly!N$22+$BR160*Assembly!N$23+$BS160*Assembly!N$24</f>
        <v>0</v>
      </c>
      <c r="CH160" s="231" t="str">
        <f>$AY160*Assembly!O$4+$AZ160*Assembly!O$5+$BA160*Assembly!O$6+$BB160*Assembly!O$7+$BC160*Assembly!O$8+$BD160*Assembly!O$9+$BE160*Assembly!O$10+$BF160*Assembly!O$11+$BG160*Assembly!O$12+$BH160*Assembly!O$13+$BI160*Assembly!O$14+$BJ160*Assembly!O$15+$BK160*Assembly!O$16+$BL160*Assembly!O$17+$BM160*Assembly!O$18+$BN160*Assembly!O$19+$BO160*Assembly!O$20+$BP160*Assembly!O$21+$BQ160*Assembly!O$22+$BR160*Assembly!O$23+$BS160*Assembly!O$24</f>
        <v>0</v>
      </c>
      <c r="CI160" s="229" t="str">
        <f>$AY160*Assembly!P$4+$AZ160*Assembly!P$5+$BA160*Assembly!P$6+$BB160*Assembly!P$7+$BC160*Assembly!P$8+$BD160*Assembly!P$9+$BE160*Assembly!P$10+$BF160*Assembly!P$11+$BG160*Assembly!P$12+$BH160*Assembly!P$13+$BI160*Assembly!P$14+$BJ160*Assembly!P$15+$BK160*Assembly!P$16+$BL160*Assembly!P$17+$BM160*Assembly!P$18+$BN160*Assembly!P$19+$BO160*Assembly!P$20+$BP160*Assembly!P$21+$BQ160*Assembly!P$22+$BR160*Assembly!P$23+$BS160*Assembly!P$24</f>
        <v>0</v>
      </c>
      <c r="CJ160" s="229" t="str">
        <f>$AY160*Assembly!Q$4+$AZ160*Assembly!Q$5+$BA160*Assembly!Q$6+$BB160*Assembly!Q$7+$BC160*Assembly!Q$8+$BD160*Assembly!Q$9+$BE160*Assembly!Q$10+$BF160*Assembly!Q$11+$BG160*Assembly!Q$12+$BH160*Assembly!Q$13+$BI160*Assembly!Q$14+$BJ160*Assembly!Q$15+$BK160*Assembly!Q$16+$BL160*Assembly!Q$17+$BM160*Assembly!Q$18+$BN160*Assembly!Q$19+$BO160*Assembly!Q$20+$BP160*Assembly!Q$21+$BQ160*Assembly!Q$22+$BR160*Assembly!Q$23+$BS160*Assembly!Q$24</f>
        <v>0</v>
      </c>
      <c r="CK160" s="231" t="str">
        <f>$AY160*Assembly!R$4+$AZ160*Assembly!R$5+$BA160*Assembly!R$6+$BB160*Assembly!R$7+$BC160*Assembly!R$8+$BD160*Assembly!R$9+$BE160*Assembly!R$10+$BF160*Assembly!R$11+$BG160*Assembly!R$12+$BH160*Assembly!R$13+$BI160*Assembly!R$14+$BJ160*Assembly!R$15+$BK160*Assembly!R$16+$BL160*Assembly!R$17+$BM160*Assembly!R$18+$BN160*Assembly!R$19+$BO160*Assembly!R$20+$BP160*Assembly!R$21+$BQ160*Assembly!R$22+$BR160*Assembly!R$23+$BS160*Assembly!R$24</f>
        <v>0</v>
      </c>
      <c r="CL160" s="229" t="str">
        <f>$AY160*Assembly!S$4+$AZ160*Assembly!S$5+$BA160*Assembly!S$6+$BB160*Assembly!S$7+$BC160*Assembly!S$8+$BD160*Assembly!S$9+$BE160*Assembly!S$10+$BF160*Assembly!S$11+$BG160*Assembly!S$12+$BH160*Assembly!S$13+$BI160*Assembly!S$14+$BJ160*Assembly!S$15+$BK160*Assembly!S$16+$BL160*Assembly!S$17+$BM160*Assembly!S$18+$BN160*Assembly!S$19+$BO160*Assembly!S$20+$BP160*Assembly!S$21+$BQ160*Assembly!S$22+$BR160*Assembly!S$23+$BS160*Assembly!S$24</f>
        <v>0</v>
      </c>
      <c r="CM160" s="229" t="str">
        <f>$AY160*Assembly!T$4+$AZ160*Assembly!T$5+$BA160*Assembly!T$6+$BB160*Assembly!T$7+$BC160*Assembly!T$8+$BD160*Assembly!T$9+$BE160*Assembly!T$10+$BF160*Assembly!T$11+$BG160*Assembly!T$12+$BH160*Assembly!T$13+$BI160*Assembly!T$14+$BJ160*Assembly!T$15+$BK160*Assembly!T$16+$BL160*Assembly!T$17+$BM160*Assembly!T$18+$BN160*Assembly!T$19+$BO160*Assembly!T$20+$BP160*Assembly!T$21+$BQ160*Assembly!T$22+$BR160*Assembly!T$23+$BS160*Assembly!T$24</f>
        <v>0</v>
      </c>
      <c r="CN160" s="229" t="str">
        <f>$AY160*Assembly!U$4+$AZ160*Assembly!U$5+$BA160*Assembly!U$6+$BB160*Assembly!U$7+$BC160*Assembly!U$8+$BD160*Assembly!U$9+$BE160*Assembly!U$10+$BF160*Assembly!U$11+$BG160*Assembly!U$12+$BH160*Assembly!U$13+$BI160*Assembly!U$14+$BJ160*Assembly!U$15+$BK160*Assembly!U$16+$BL160*Assembly!U$17+$BM160*Assembly!U$18+$BN160*Assembly!U$19+$BO160*Assembly!U$20+$BP160*Assembly!U$21+$BQ160*Assembly!U$22+$BR160*Assembly!U$23+$BS160*Assembly!U$24</f>
        <v>0</v>
      </c>
      <c r="CO160" s="231" t="str">
        <f>$AY160*Assembly!V$4+$AZ160*Assembly!V$5+$BA160*Assembly!V$6+$BB160*Assembly!V$7+$BC160*Assembly!V$8+$BD160*Assembly!V$9+$BE160*Assembly!V$10+$BF160*Assembly!V$11+$BG160*Assembly!V$12+$BH160*Assembly!V$13+$BI160*Assembly!V$14+$BJ160*Assembly!V$15+$BK160*Assembly!V$16+$BL160*Assembly!V$17+$BM160*Assembly!V$18+$BN160*Assembly!V$19+$BO160*Assembly!V$20+$BP160*Assembly!V$21+$BQ160*Assembly!V$22+$BR160*Assembly!V$23+$BS160*Assembly!V$24</f>
        <v>0</v>
      </c>
      <c r="CP160" s="231" t="str">
        <f>CF160*Refining!$F$3</f>
        <v>218</v>
      </c>
      <c r="CQ160" s="231" t="str">
        <f>CG160*Refining!$F$4</f>
        <v>0</v>
      </c>
      <c r="CR160" s="231" t="str">
        <f>CH160*Refining!$F$5</f>
        <v>0</v>
      </c>
      <c r="CS160" s="231" t="str">
        <f>CI160*Refining!$F$6</f>
        <v>0</v>
      </c>
      <c r="CT160" s="231" t="str">
        <f>CJ160*Refining!$F$7</f>
        <v>0</v>
      </c>
      <c r="CU160" s="231" t="str">
        <f>CK160*Refining!$F$8</f>
        <v>0</v>
      </c>
      <c r="CV160" s="231" t="str">
        <f>CL160*Refining!$F$9</f>
        <v>0</v>
      </c>
      <c r="CW160" s="231" t="str">
        <f>CM160*Refining!$F$10</f>
        <v>0</v>
      </c>
      <c r="CX160" s="231" t="str">
        <f>CN160*Refining!$F$11</f>
        <v>0</v>
      </c>
      <c r="CY160" s="231" t="str">
        <f>CO160*Refining!$F$12</f>
        <v>0</v>
      </c>
      <c r="CZ160" s="244" t="str">
        <f t="shared" ref="CZ160:DS160" si="649">IF(CF160 = 0, "", CF160)</f>
        <v>122</v>
      </c>
      <c r="DA160" s="245" t="str">
        <f t="shared" si="649"/>
        <v/>
      </c>
      <c r="DB160" s="245" t="str">
        <f t="shared" si="649"/>
        <v/>
      </c>
      <c r="DC160" s="245" t="str">
        <f t="shared" si="649"/>
        <v/>
      </c>
      <c r="DD160" s="245" t="str">
        <f t="shared" si="649"/>
        <v/>
      </c>
      <c r="DE160" s="245" t="str">
        <f t="shared" si="649"/>
        <v/>
      </c>
      <c r="DF160" s="245" t="str">
        <f t="shared" si="649"/>
        <v/>
      </c>
      <c r="DG160" s="245" t="str">
        <f t="shared" si="649"/>
        <v/>
      </c>
      <c r="DH160" s="245" t="str">
        <f t="shared" si="649"/>
        <v/>
      </c>
      <c r="DI160" s="246" t="str">
        <f t="shared" si="649"/>
        <v/>
      </c>
      <c r="DJ160" s="244" t="str">
        <f t="shared" si="649"/>
        <v>218</v>
      </c>
      <c r="DK160" s="245" t="str">
        <f t="shared" si="649"/>
        <v/>
      </c>
      <c r="DL160" s="245" t="str">
        <f t="shared" si="649"/>
        <v/>
      </c>
      <c r="DM160" s="245" t="str">
        <f t="shared" si="649"/>
        <v/>
      </c>
      <c r="DN160" s="259" t="str">
        <f t="shared" si="649"/>
        <v/>
      </c>
      <c r="DO160" s="245" t="str">
        <f t="shared" si="649"/>
        <v/>
      </c>
      <c r="DP160" s="245" t="str">
        <f t="shared" si="649"/>
        <v/>
      </c>
      <c r="DQ160" s="245" t="str">
        <f t="shared" si="649"/>
        <v/>
      </c>
      <c r="DR160" s="245" t="str">
        <f t="shared" si="649"/>
        <v/>
      </c>
      <c r="DS160" s="246" t="str">
        <f t="shared" si="649"/>
        <v/>
      </c>
      <c r="DT160" s="248" t="str">
        <f t="shared" si="16"/>
        <v>122</v>
      </c>
      <c r="DU160" s="249" t="str">
        <f t="shared" si="17"/>
        <v>218</v>
      </c>
      <c r="DV160" s="225" t="str">
        <f>CZ160*'Ores &amp; Ingots'!$C$3+DA160*'Ores &amp; Ingots'!$C$4+DB160*'Ores &amp; Ingots'!$C$5+DC160*'Ores &amp; Ingots'!$C$6+DD160*'Ores &amp; Ingots'!$C$7+DE160*'Ores &amp; Ingots'!$C$8+DF160*'Ores &amp; Ingots'!$C$9+DG160*'Ores &amp; Ingots'!$C$10+DH160*'Ores &amp; Ingots'!$C$11+DI160*'Ores &amp; Ingots'!$C$12</f>
        <v>15</v>
      </c>
      <c r="DW160" s="225" t="str">
        <f>DJ160*'Ores &amp; Ingots'!$B$3+DK160*'Ores &amp; Ingots'!$B$4+DL160*'Ores &amp; Ingots'!$B$5+DM160*'Ores &amp; Ingots'!$B$6+DN160*'Ores &amp; Ingots'!$B$7+DO160*'Ores &amp; Ingots'!$B$8+DP160*'Ores &amp; Ingots'!$B$9+DQ160*'Ores &amp; Ingots'!$B$10+DR160*'Ores &amp; Ingots'!$B$11+DS160*'Ores &amp; Ingots'!$B$12</f>
        <v>81</v>
      </c>
      <c r="DX160" s="249" t="str">
        <f>CZ160*Refining!$G$3+DA160*Refining!$G$4+DB160*Refining!$G$5+DC160*Refining!$G$6+DD160*Refining!$G$7+DE160*Refining!$G$8+DF160*Refining!$G$9+DG160*Refining!$G$10+DH160*Refining!$G$11+DI160*Refining!$G$12</f>
        <v>8</v>
      </c>
      <c r="DY160" s="249" t="str">
        <f t="shared" si="18"/>
        <v>1,303</v>
      </c>
      <c r="DZ160" s="250" t="str">
        <f t="shared" si="19"/>
        <v>0.0013</v>
      </c>
      <c r="EA160" s="248" t="str">
        <f t="shared" si="20"/>
        <v>41</v>
      </c>
      <c r="EB160" s="251" t="str">
        <f t="shared" ref="EB160:EC160" si="650">EA160/60</f>
        <v>0.7</v>
      </c>
      <c r="EC160" s="251" t="str">
        <f t="shared" si="650"/>
        <v>0.0</v>
      </c>
      <c r="ED160" s="248" t="str">
        <f t="shared" si="22"/>
        <v>4,881</v>
      </c>
      <c r="EE160" s="251" t="str">
        <f t="shared" ref="EE160:EF160" si="651">ED160/1000</f>
        <v>4.9</v>
      </c>
      <c r="EF160" s="252" t="str">
        <f t="shared" si="651"/>
        <v>0.00</v>
      </c>
      <c r="EG160" s="223" t="str">
        <f t="shared" si="24"/>
        <v>0.0049</v>
      </c>
      <c r="EH160" s="224" t="str">
        <f t="shared" si="25"/>
        <v>0:00:41</v>
      </c>
      <c r="EI160" s="225" t="s">
        <v>12</v>
      </c>
    </row>
    <row r="161">
      <c r="A161" s="33"/>
      <c r="B161" s="226" t="s">
        <v>1026</v>
      </c>
      <c r="C161" s="227" t="s">
        <v>886</v>
      </c>
      <c r="D161" s="227">
        <v>3.0</v>
      </c>
      <c r="E161" s="227">
        <v>2.0</v>
      </c>
      <c r="F161" s="227">
        <v>3.0</v>
      </c>
      <c r="G161" s="253" t="str">
        <f t="shared" si="5"/>
        <v>281.3</v>
      </c>
      <c r="H161" s="254">
        <v>20.0</v>
      </c>
      <c r="I161" s="254">
        <v>20.0</v>
      </c>
      <c r="J161" s="254" t="str">
        <f>H161/Main!$D$9</f>
        <v>20</v>
      </c>
      <c r="K161" s="254" t="str">
        <f>I161/Main!$D$10</f>
        <v>20</v>
      </c>
      <c r="L161" s="254" t="str">
        <f t="shared" si="6"/>
        <v>1</v>
      </c>
      <c r="M161" s="254">
        <v>0.3</v>
      </c>
      <c r="N161" s="255"/>
      <c r="O161" s="255"/>
      <c r="P161" s="255"/>
      <c r="Q161" s="256"/>
      <c r="R161" s="255"/>
      <c r="S161" s="257"/>
      <c r="T161" s="257"/>
      <c r="U161" s="256">
        <v>30000.0</v>
      </c>
      <c r="V161" s="255"/>
      <c r="W161" s="350"/>
      <c r="X161" s="257"/>
      <c r="Y161" s="255"/>
      <c r="Z161" s="255"/>
      <c r="AA161" s="255"/>
      <c r="AB161" s="255"/>
      <c r="AC161" s="351" t="s">
        <v>913</v>
      </c>
      <c r="AD161" s="225">
        <v>12.0</v>
      </c>
      <c r="AE161" s="225">
        <v>0.0</v>
      </c>
      <c r="AF161" s="225">
        <v>0.0</v>
      </c>
      <c r="AG161" s="309">
        <v>6.0</v>
      </c>
      <c r="AH161" s="225">
        <v>25.0</v>
      </c>
      <c r="AI161" s="225">
        <v>0.0</v>
      </c>
      <c r="AJ161" s="225">
        <v>0.0</v>
      </c>
      <c r="AK161" s="225">
        <v>0.0</v>
      </c>
      <c r="AL161" s="225">
        <v>0.0</v>
      </c>
      <c r="AM161" s="225">
        <v>0.0</v>
      </c>
      <c r="AN161" s="225">
        <v>0.0</v>
      </c>
      <c r="AO161" s="225">
        <v>0.0</v>
      </c>
      <c r="AP161" s="225">
        <v>0.0</v>
      </c>
      <c r="AQ161" s="225">
        <v>0.0</v>
      </c>
      <c r="AR161" s="225">
        <v>0.0</v>
      </c>
      <c r="AS161" s="225">
        <v>0.0</v>
      </c>
      <c r="AT161" s="225">
        <v>0.0</v>
      </c>
      <c r="AU161" s="225">
        <v>0.0</v>
      </c>
      <c r="AV161" s="225">
        <v>0.0</v>
      </c>
      <c r="AW161" s="225">
        <v>0.0</v>
      </c>
      <c r="AX161" s="225">
        <v>0.0</v>
      </c>
      <c r="AY161" s="236" t="str">
        <f t="shared" ref="AY161:BS161" si="652">IF(AD161 = 0, "", AD161)</f>
        <v>12</v>
      </c>
      <c r="AZ161" s="227" t="str">
        <f t="shared" si="652"/>
        <v/>
      </c>
      <c r="BA161" s="227" t="str">
        <f t="shared" si="652"/>
        <v/>
      </c>
      <c r="BB161" s="237" t="str">
        <f t="shared" si="652"/>
        <v>6</v>
      </c>
      <c r="BC161" s="227" t="str">
        <f t="shared" si="652"/>
        <v>25</v>
      </c>
      <c r="BD161" s="227" t="str">
        <f t="shared" si="652"/>
        <v/>
      </c>
      <c r="BE161" s="227" t="str">
        <f t="shared" si="652"/>
        <v/>
      </c>
      <c r="BF161" s="227" t="str">
        <f t="shared" si="652"/>
        <v/>
      </c>
      <c r="BG161" s="227" t="str">
        <f t="shared" si="652"/>
        <v/>
      </c>
      <c r="BH161" s="227" t="str">
        <f t="shared" si="652"/>
        <v/>
      </c>
      <c r="BI161" s="227" t="str">
        <f t="shared" si="652"/>
        <v/>
      </c>
      <c r="BJ161" s="227" t="str">
        <f t="shared" si="652"/>
        <v/>
      </c>
      <c r="BK161" s="227" t="str">
        <f t="shared" si="652"/>
        <v/>
      </c>
      <c r="BL161" s="227" t="str">
        <f t="shared" si="652"/>
        <v/>
      </c>
      <c r="BM161" s="227" t="str">
        <f t="shared" si="652"/>
        <v/>
      </c>
      <c r="BN161" s="227" t="str">
        <f t="shared" si="652"/>
        <v/>
      </c>
      <c r="BO161" s="227" t="str">
        <f t="shared" si="652"/>
        <v/>
      </c>
      <c r="BP161" s="227" t="str">
        <f t="shared" si="652"/>
        <v/>
      </c>
      <c r="BQ161" s="227" t="str">
        <f t="shared" si="652"/>
        <v/>
      </c>
      <c r="BR161" s="227" t="str">
        <f t="shared" si="652"/>
        <v/>
      </c>
      <c r="BS161" s="238" t="str">
        <f t="shared" si="652"/>
        <v/>
      </c>
      <c r="BT161" s="239" t="str">
        <f>$AY161*Assembly!Y$4+$AZ161*Assembly!Y$5+$BA161*Assembly!Y$6+$BB161*Assembly!Y$7+$BC161*Assembly!Y$8+$BD161*Assembly!Y$9+$BE161*Assembly!Y$10+$BF161*Assembly!Y$11+$BG161*Assembly!Y$12+$BH161*Assembly!Y$13+$BI161*Assembly!Y$14+$BJ161*Assembly!Y$15+$BK161*Assembly!Y$16+$BL161*Assembly!Y$17+$BM161*Assembly!Y$18+$BN161*Assembly!Y$19+$BO161*Assembly!Y$20+$BP161*Assembly!Y$21+$BQ161*Assembly!Y$22+$BR161*Assembly!Y$23+$BS161*Assembly!Y$24</f>
        <v>590</v>
      </c>
      <c r="BU161" s="225" t="str">
        <f t="shared" si="8"/>
        <v>2</v>
      </c>
      <c r="BV161" s="355" t="str">
        <f t="shared" si="624"/>
        <v>50.85 N</v>
      </c>
      <c r="BW161" s="225" t="str">
        <f>$AY161*Assembly!AC$4+$AZ161*Assembly!AC$5+$BA161*Assembly!AC$6+$BB161*Assembly!AC$7+$BC161*Assembly!AC$8+$BD161*Assembly!AC$9+$BE161*Assembly!AC$10+$BF161*Assembly!AC$11+$BG161*Assembly!AC$12+$BH161*Assembly!AC$13+$BI161*Assembly!AC$14+$BJ161*Assembly!AC$15+$BK161*Assembly!AC$16+$BL161*Assembly!AC$17+$BM161*Assembly!AC$18+$BN161*Assembly!AC$19+$BO161*Assembly!AC$20+$BP161*Assembly!AC$21+$BQ161*Assembly!AC$22+$BR161*Assembly!AC$23+$BS161*Assembly!AC$24</f>
        <v>2,310</v>
      </c>
      <c r="BX161" s="240" t="str">
        <f t="shared" si="9"/>
        <v>3.92</v>
      </c>
      <c r="BY161" s="241" t="str">
        <f t="shared" si="10"/>
        <v>8</v>
      </c>
      <c r="BZ161" s="242" t="str">
        <f t="shared" si="11"/>
        <v>1101.2</v>
      </c>
      <c r="CA161" s="241" t="str">
        <f t="shared" si="12"/>
        <v>116</v>
      </c>
      <c r="CB161" s="225" t="str">
        <f>$AY161*Assembly!X$4+$AZ161*Assembly!X$5+$BA161*Assembly!X$6+$BB161*Assembly!X$7+$BC161*Assembly!X$8+$BD161*Assembly!X$9+$BE161*Assembly!X$10+$BF161*Assembly!X$11+$BG161*Assembly!X$12+$BH161*Assembly!X$13+$BI161*Assembly!X$14+$BJ161*Assembly!X$15+$BK161*Assembly!X$16+$BL161*Assembly!X$17+$BM161*Assembly!X$18+$BN161*Assembly!X$19+$BO161*Assembly!X$20+$BP161*Assembly!X$21+$BQ161*Assembly!X$22+$BR161*Assembly!X$23+$BS161*Assembly!X$24</f>
        <v>118</v>
      </c>
      <c r="CC161" s="225" t="str">
        <f t="shared" si="13"/>
        <v>18,356</v>
      </c>
      <c r="CD161" s="223" t="str">
        <f t="shared" si="14"/>
        <v>0.0184</v>
      </c>
      <c r="CE161" s="243" t="str">
        <f>$AY161*Assembly!AB$4+$AZ161*Assembly!AB$5+$BA161*Assembly!AB$6+$BB161*Assembly!AB$7+$BC161*Assembly!AB$8+$BD161*Assembly!AB$9+$BE161*Assembly!AB$10+$BF161*Assembly!AB$11+$BG161*Assembly!AB$12+$BH161*Assembly!AB$13+$BI161*Assembly!AB$14+$BJ161*Assembly!AB$15+$BK161*Assembly!AB$16+$BL161*Assembly!AB$17+$BM161*Assembly!AB$18+$BN161*Assembly!AB$19+$BO161*Assembly!AB$20+$BP161*Assembly!AB$21+$BQ161*Assembly!AB$22+$BR161*Assembly!AB$23+$BS161*Assembly!AB$24</f>
        <v>314</v>
      </c>
      <c r="CF161" s="256" t="str">
        <f>$AY161*Assembly!M$4+$AZ161*Assembly!M$5+$BA161*Assembly!M$6+$BB161*Assembly!M$7+$BC161*Assembly!M$8+$BD161*Assembly!M$9+$BE161*Assembly!M$10+$BF161*Assembly!M$11+$BG161*Assembly!M$12+$BH161*Assembly!M$13+$BI161*Assembly!M$14+$BJ161*Assembly!M$15+$BK161*Assembly!M$16+$BL161*Assembly!M$17+$BM161*Assembly!M$18+$BN161*Assembly!M$19+$BO161*Assembly!M$20+$BP161*Assembly!M$21+$BQ161*Assembly!M$22+$BR161*Assembly!M$23+$BS161*Assembly!M$24</f>
        <v>682</v>
      </c>
      <c r="CG161" s="256" t="str">
        <f>$AY161*Assembly!N$4+$AZ161*Assembly!N$5+$BA161*Assembly!N$6+$BB161*Assembly!N$7+$BC161*Assembly!N$8+$BD161*Assembly!N$9+$BE161*Assembly!N$10+$BF161*Assembly!N$11+$BG161*Assembly!N$12+$BH161*Assembly!N$13+$BI161*Assembly!N$14+$BJ161*Assembly!N$15+$BK161*Assembly!N$16+$BL161*Assembly!N$17+$BM161*Assembly!N$18+$BN161*Assembly!N$19+$BO161*Assembly!N$20+$BP161*Assembly!N$21+$BQ161*Assembly!N$22+$BR161*Assembly!N$23+$BS161*Assembly!N$24</f>
        <v>0</v>
      </c>
      <c r="CH161" s="256" t="str">
        <f>$AY161*Assembly!O$4+$AZ161*Assembly!O$5+$BA161*Assembly!O$6+$BB161*Assembly!O$7+$BC161*Assembly!O$8+$BD161*Assembly!O$9+$BE161*Assembly!O$10+$BF161*Assembly!O$11+$BG161*Assembly!O$12+$BH161*Assembly!O$13+$BI161*Assembly!O$14+$BJ161*Assembly!O$15+$BK161*Assembly!O$16+$BL161*Assembly!O$17+$BM161*Assembly!O$18+$BN161*Assembly!O$19+$BO161*Assembly!O$20+$BP161*Assembly!O$21+$BQ161*Assembly!O$22+$BR161*Assembly!O$23+$BS161*Assembly!O$24</f>
        <v>0</v>
      </c>
      <c r="CI161" s="254" t="str">
        <f>$AY161*Assembly!P$4+$AZ161*Assembly!P$5+$BA161*Assembly!P$6+$BB161*Assembly!P$7+$BC161*Assembly!P$8+$BD161*Assembly!P$9+$BE161*Assembly!P$10+$BF161*Assembly!P$11+$BG161*Assembly!P$12+$BH161*Assembly!P$13+$BI161*Assembly!P$14+$BJ161*Assembly!P$15+$BK161*Assembly!P$16+$BL161*Assembly!P$17+$BM161*Assembly!P$18+$BN161*Assembly!P$19+$BO161*Assembly!P$20+$BP161*Assembly!P$21+$BQ161*Assembly!P$22+$BR161*Assembly!P$23+$BS161*Assembly!P$24</f>
        <v>0</v>
      </c>
      <c r="CJ161" s="254" t="str">
        <f>$AY161*Assembly!Q$4+$AZ161*Assembly!Q$5+$BA161*Assembly!Q$6+$BB161*Assembly!Q$7+$BC161*Assembly!Q$8+$BD161*Assembly!Q$9+$BE161*Assembly!Q$10+$BF161*Assembly!Q$11+$BG161*Assembly!Q$12+$BH161*Assembly!Q$13+$BI161*Assembly!Q$14+$BJ161*Assembly!Q$15+$BK161*Assembly!Q$16+$BL161*Assembly!Q$17+$BM161*Assembly!Q$18+$BN161*Assembly!Q$19+$BO161*Assembly!Q$20+$BP161*Assembly!Q$21+$BQ161*Assembly!Q$22+$BR161*Assembly!Q$23+$BS161*Assembly!Q$24</f>
        <v>0</v>
      </c>
      <c r="CK161" s="256" t="str">
        <f>$AY161*Assembly!R$4+$AZ161*Assembly!R$5+$BA161*Assembly!R$6+$BB161*Assembly!R$7+$BC161*Assembly!R$8+$BD161*Assembly!R$9+$BE161*Assembly!R$10+$BF161*Assembly!R$11+$BG161*Assembly!R$12+$BH161*Assembly!R$13+$BI161*Assembly!R$14+$BJ161*Assembly!R$15+$BK161*Assembly!R$16+$BL161*Assembly!R$17+$BM161*Assembly!R$18+$BN161*Assembly!R$19+$BO161*Assembly!R$20+$BP161*Assembly!R$21+$BQ161*Assembly!R$22+$BR161*Assembly!R$23+$BS161*Assembly!R$24</f>
        <v>0</v>
      </c>
      <c r="CL161" s="254" t="str">
        <f>$AY161*Assembly!S$4+$AZ161*Assembly!S$5+$BA161*Assembly!S$6+$BB161*Assembly!S$7+$BC161*Assembly!S$8+$BD161*Assembly!S$9+$BE161*Assembly!S$10+$BF161*Assembly!S$11+$BG161*Assembly!S$12+$BH161*Assembly!S$13+$BI161*Assembly!S$14+$BJ161*Assembly!S$15+$BK161*Assembly!S$16+$BL161*Assembly!S$17+$BM161*Assembly!S$18+$BN161*Assembly!S$19+$BO161*Assembly!S$20+$BP161*Assembly!S$21+$BQ161*Assembly!S$22+$BR161*Assembly!S$23+$BS161*Assembly!S$24</f>
        <v>0</v>
      </c>
      <c r="CM161" s="254" t="str">
        <f>$AY161*Assembly!T$4+$AZ161*Assembly!T$5+$BA161*Assembly!T$6+$BB161*Assembly!T$7+$BC161*Assembly!T$8+$BD161*Assembly!T$9+$BE161*Assembly!T$10+$BF161*Assembly!T$11+$BG161*Assembly!T$12+$BH161*Assembly!T$13+$BI161*Assembly!T$14+$BJ161*Assembly!T$15+$BK161*Assembly!T$16+$BL161*Assembly!T$17+$BM161*Assembly!T$18+$BN161*Assembly!T$19+$BO161*Assembly!T$20+$BP161*Assembly!T$21+$BQ161*Assembly!T$22+$BR161*Assembly!T$23+$BS161*Assembly!T$24</f>
        <v>0</v>
      </c>
      <c r="CN161" s="254" t="str">
        <f>$AY161*Assembly!U$4+$AZ161*Assembly!U$5+$BA161*Assembly!U$6+$BB161*Assembly!U$7+$BC161*Assembly!U$8+$BD161*Assembly!U$9+$BE161*Assembly!U$10+$BF161*Assembly!U$11+$BG161*Assembly!U$12+$BH161*Assembly!U$13+$BI161*Assembly!U$14+$BJ161*Assembly!U$15+$BK161*Assembly!U$16+$BL161*Assembly!U$17+$BM161*Assembly!U$18+$BN161*Assembly!U$19+$BO161*Assembly!U$20+$BP161*Assembly!U$21+$BQ161*Assembly!U$22+$BR161*Assembly!U$23+$BS161*Assembly!U$24</f>
        <v>0</v>
      </c>
      <c r="CO161" s="256" t="str">
        <f>$AY161*Assembly!V$4+$AZ161*Assembly!V$5+$BA161*Assembly!V$6+$BB161*Assembly!V$7+$BC161*Assembly!V$8+$BD161*Assembly!V$9+$BE161*Assembly!V$10+$BF161*Assembly!V$11+$BG161*Assembly!V$12+$BH161*Assembly!V$13+$BI161*Assembly!V$14+$BJ161*Assembly!V$15+$BK161*Assembly!V$16+$BL161*Assembly!V$17+$BM161*Assembly!V$18+$BN161*Assembly!V$19+$BO161*Assembly!V$20+$BP161*Assembly!V$21+$BQ161*Assembly!V$22+$BR161*Assembly!V$23+$BS161*Assembly!V$24</f>
        <v>0</v>
      </c>
      <c r="CP161" s="256" t="str">
        <f>CF161*Refining!$F$3</f>
        <v>1,218</v>
      </c>
      <c r="CQ161" s="256" t="str">
        <f>CG161*Refining!$F$4</f>
        <v>0</v>
      </c>
      <c r="CR161" s="256" t="str">
        <f>CH161*Refining!$F$5</f>
        <v>0</v>
      </c>
      <c r="CS161" s="256" t="str">
        <f>CI161*Refining!$F$6</f>
        <v>0</v>
      </c>
      <c r="CT161" s="256" t="str">
        <f>CJ161*Refining!$F$7</f>
        <v>0</v>
      </c>
      <c r="CU161" s="256" t="str">
        <f>CK161*Refining!$F$8</f>
        <v>0</v>
      </c>
      <c r="CV161" s="256" t="str">
        <f>CL161*Refining!$F$9</f>
        <v>0</v>
      </c>
      <c r="CW161" s="256" t="str">
        <f>CM161*Refining!$F$10</f>
        <v>0</v>
      </c>
      <c r="CX161" s="256" t="str">
        <f>CN161*Refining!$F$11</f>
        <v>0</v>
      </c>
      <c r="CY161" s="256" t="str">
        <f>CO161*Refining!$F$12</f>
        <v>0</v>
      </c>
      <c r="CZ161" s="244" t="str">
        <f t="shared" ref="CZ161:DS161" si="653">IF(CF161 = 0, "", CF161)</f>
        <v>682</v>
      </c>
      <c r="DA161" s="245" t="str">
        <f t="shared" si="653"/>
        <v/>
      </c>
      <c r="DB161" s="245" t="str">
        <f t="shared" si="653"/>
        <v/>
      </c>
      <c r="DC161" s="245" t="str">
        <f t="shared" si="653"/>
        <v/>
      </c>
      <c r="DD161" s="245" t="str">
        <f t="shared" si="653"/>
        <v/>
      </c>
      <c r="DE161" s="245" t="str">
        <f t="shared" si="653"/>
        <v/>
      </c>
      <c r="DF161" s="245" t="str">
        <f t="shared" si="653"/>
        <v/>
      </c>
      <c r="DG161" s="245" t="str">
        <f t="shared" si="653"/>
        <v/>
      </c>
      <c r="DH161" s="245" t="str">
        <f t="shared" si="653"/>
        <v/>
      </c>
      <c r="DI161" s="246" t="str">
        <f t="shared" si="653"/>
        <v/>
      </c>
      <c r="DJ161" s="244" t="str">
        <f t="shared" si="653"/>
        <v>1,218</v>
      </c>
      <c r="DK161" s="245" t="str">
        <f t="shared" si="653"/>
        <v/>
      </c>
      <c r="DL161" s="245" t="str">
        <f t="shared" si="653"/>
        <v/>
      </c>
      <c r="DM161" s="245" t="str">
        <f t="shared" si="653"/>
        <v/>
      </c>
      <c r="DN161" s="259" t="str">
        <f t="shared" si="653"/>
        <v/>
      </c>
      <c r="DO161" s="245" t="str">
        <f t="shared" si="653"/>
        <v/>
      </c>
      <c r="DP161" s="245" t="str">
        <f t="shared" si="653"/>
        <v/>
      </c>
      <c r="DQ161" s="245" t="str">
        <f t="shared" si="653"/>
        <v/>
      </c>
      <c r="DR161" s="245" t="str">
        <f t="shared" si="653"/>
        <v/>
      </c>
      <c r="DS161" s="246" t="str">
        <f t="shared" si="653"/>
        <v/>
      </c>
      <c r="DT161" s="248" t="str">
        <f t="shared" si="16"/>
        <v>682</v>
      </c>
      <c r="DU161" s="249" t="str">
        <f t="shared" si="17"/>
        <v>1,218</v>
      </c>
      <c r="DV161" s="225" t="str">
        <f>CZ161*'Ores &amp; Ingots'!$C$3+DA161*'Ores &amp; Ingots'!$C$4+DB161*'Ores &amp; Ingots'!$C$5+DC161*'Ores &amp; Ingots'!$C$6+DD161*'Ores &amp; Ingots'!$C$7+DE161*'Ores &amp; Ingots'!$C$8+DF161*'Ores &amp; Ingots'!$C$9+DG161*'Ores &amp; Ingots'!$C$10+DH161*'Ores &amp; Ingots'!$C$11+DI161*'Ores &amp; Ingots'!$C$12</f>
        <v>87</v>
      </c>
      <c r="DW161" s="225" t="str">
        <f>DJ161*'Ores &amp; Ingots'!$B$3+DK161*'Ores &amp; Ingots'!$B$4+DL161*'Ores &amp; Ingots'!$B$5+DM161*'Ores &amp; Ingots'!$B$6+DN161*'Ores &amp; Ingots'!$B$7+DO161*'Ores &amp; Ingots'!$B$8+DP161*'Ores &amp; Ingots'!$B$9+DQ161*'Ores &amp; Ingots'!$B$10+DR161*'Ores &amp; Ingots'!$B$11+DS161*'Ores &amp; Ingots'!$B$12</f>
        <v>451</v>
      </c>
      <c r="DX161" s="249" t="str">
        <f>CZ161*Refining!$G$3+DA161*Refining!$G$4+DB161*Refining!$G$5+DC161*Refining!$G$6+DD161*Refining!$G$7+DE161*Refining!$G$8+DF161*Refining!$G$9+DG161*Refining!$G$10+DH161*Refining!$G$11+DI161*Refining!$G$12</f>
        <v>47</v>
      </c>
      <c r="DY161" s="249" t="str">
        <f t="shared" si="18"/>
        <v>7,286</v>
      </c>
      <c r="DZ161" s="250" t="str">
        <f t="shared" si="19"/>
        <v>0.0073</v>
      </c>
      <c r="EA161" s="248" t="str">
        <f t="shared" si="20"/>
        <v>185</v>
      </c>
      <c r="EB161" s="251" t="str">
        <f t="shared" ref="EB161:EC161" si="654">EA161/60</f>
        <v>3.1</v>
      </c>
      <c r="EC161" s="251" t="str">
        <f t="shared" si="654"/>
        <v>0.1</v>
      </c>
      <c r="ED161" s="248" t="str">
        <f t="shared" si="22"/>
        <v>25,642</v>
      </c>
      <c r="EE161" s="251" t="str">
        <f t="shared" ref="EE161:EF161" si="655">ED161/1000</f>
        <v>25.6</v>
      </c>
      <c r="EF161" s="252" t="str">
        <f t="shared" si="655"/>
        <v>0.03</v>
      </c>
      <c r="EG161" s="223" t="str">
        <f t="shared" si="24"/>
        <v>0.0256</v>
      </c>
      <c r="EH161" s="224" t="str">
        <f t="shared" si="25"/>
        <v>0:03:05</v>
      </c>
      <c r="EI161" s="225" t="s">
        <v>12</v>
      </c>
    </row>
    <row r="162">
      <c r="A162" s="33"/>
      <c r="B162" s="226" t="s">
        <v>1026</v>
      </c>
      <c r="C162" s="227" t="s">
        <v>885</v>
      </c>
      <c r="D162" s="227">
        <v>3.0</v>
      </c>
      <c r="E162" s="227">
        <v>2.0</v>
      </c>
      <c r="F162" s="227">
        <v>3.0</v>
      </c>
      <c r="G162" s="228" t="str">
        <f t="shared" si="5"/>
        <v>2.3</v>
      </c>
      <c r="H162" s="229">
        <v>15.0</v>
      </c>
      <c r="I162" s="229">
        <v>15.0</v>
      </c>
      <c r="J162" s="229" t="str">
        <f>H162/Main!$D$9</f>
        <v>15</v>
      </c>
      <c r="K162" s="229" t="str">
        <f>I162/Main!$D$10</f>
        <v>15</v>
      </c>
      <c r="L162" s="229" t="str">
        <f t="shared" si="6"/>
        <v>1</v>
      </c>
      <c r="M162" s="229">
        <v>0.3</v>
      </c>
      <c r="N162" s="230"/>
      <c r="O162" s="230"/>
      <c r="P162" s="230"/>
      <c r="Q162" s="231"/>
      <c r="R162" s="230"/>
      <c r="S162" s="232"/>
      <c r="T162" s="232"/>
      <c r="U162" s="231" t="s">
        <v>12</v>
      </c>
      <c r="V162" s="230"/>
      <c r="W162" s="232"/>
      <c r="X162" s="232"/>
      <c r="Y162" s="230"/>
      <c r="Z162" s="230"/>
      <c r="AA162" s="230"/>
      <c r="AB162" s="230"/>
      <c r="AC162" s="334"/>
      <c r="AD162" s="225">
        <v>5.0</v>
      </c>
      <c r="AE162" s="225">
        <v>0.0</v>
      </c>
      <c r="AF162" s="225">
        <v>0.0</v>
      </c>
      <c r="AG162" s="309">
        <v>1.0</v>
      </c>
      <c r="AH162" s="225">
        <v>10.0</v>
      </c>
      <c r="AI162" s="225">
        <v>0.0</v>
      </c>
      <c r="AJ162" s="225">
        <v>0.0</v>
      </c>
      <c r="AK162" s="225">
        <v>0.0</v>
      </c>
      <c r="AL162" s="225">
        <v>0.0</v>
      </c>
      <c r="AM162" s="225">
        <v>0.0</v>
      </c>
      <c r="AN162" s="225">
        <v>0.0</v>
      </c>
      <c r="AO162" s="225">
        <v>0.0</v>
      </c>
      <c r="AP162" s="225">
        <v>0.0</v>
      </c>
      <c r="AQ162" s="225">
        <v>0.0</v>
      </c>
      <c r="AR162" s="225">
        <v>0.0</v>
      </c>
      <c r="AS162" s="225">
        <v>0.0</v>
      </c>
      <c r="AT162" s="225">
        <v>0.0</v>
      </c>
      <c r="AU162" s="225">
        <v>0.0</v>
      </c>
      <c r="AV162" s="225">
        <v>0.0</v>
      </c>
      <c r="AW162" s="225">
        <v>0.0</v>
      </c>
      <c r="AX162" s="225">
        <v>0.0</v>
      </c>
      <c r="AY162" s="236" t="str">
        <f t="shared" ref="AY162:BS162" si="656">IF(AD162 = 0, "", AD162)</f>
        <v>5</v>
      </c>
      <c r="AZ162" s="227" t="str">
        <f t="shared" si="656"/>
        <v/>
      </c>
      <c r="BA162" s="227" t="str">
        <f t="shared" si="656"/>
        <v/>
      </c>
      <c r="BB162" s="237" t="str">
        <f t="shared" si="656"/>
        <v>1</v>
      </c>
      <c r="BC162" s="227" t="str">
        <f t="shared" si="656"/>
        <v>10</v>
      </c>
      <c r="BD162" s="227" t="str">
        <f t="shared" si="656"/>
        <v/>
      </c>
      <c r="BE162" s="227" t="str">
        <f t="shared" si="656"/>
        <v/>
      </c>
      <c r="BF162" s="227" t="str">
        <f t="shared" si="656"/>
        <v/>
      </c>
      <c r="BG162" s="227" t="str">
        <f t="shared" si="656"/>
        <v/>
      </c>
      <c r="BH162" s="227" t="str">
        <f t="shared" si="656"/>
        <v/>
      </c>
      <c r="BI162" s="227" t="str">
        <f t="shared" si="656"/>
        <v/>
      </c>
      <c r="BJ162" s="227" t="str">
        <f t="shared" si="656"/>
        <v/>
      </c>
      <c r="BK162" s="227" t="str">
        <f t="shared" si="656"/>
        <v/>
      </c>
      <c r="BL162" s="227" t="str">
        <f t="shared" si="656"/>
        <v/>
      </c>
      <c r="BM162" s="227" t="str">
        <f t="shared" si="656"/>
        <v/>
      </c>
      <c r="BN162" s="227" t="str">
        <f t="shared" si="656"/>
        <v/>
      </c>
      <c r="BO162" s="227" t="str">
        <f t="shared" si="656"/>
        <v/>
      </c>
      <c r="BP162" s="227" t="str">
        <f t="shared" si="656"/>
        <v/>
      </c>
      <c r="BQ162" s="227" t="str">
        <f t="shared" si="656"/>
        <v/>
      </c>
      <c r="BR162" s="227" t="str">
        <f t="shared" si="656"/>
        <v/>
      </c>
      <c r="BS162" s="238" t="str">
        <f t="shared" si="656"/>
        <v/>
      </c>
      <c r="BT162" s="239" t="str">
        <f>$AY162*Assembly!Y$4+$AZ162*Assembly!Y$5+$BA162*Assembly!Y$6+$BB162*Assembly!Y$7+$BC162*Assembly!Y$8+$BD162*Assembly!Y$9+$BE162*Assembly!Y$10+$BF162*Assembly!Y$11+$BG162*Assembly!Y$12+$BH162*Assembly!Y$13+$BI162*Assembly!Y$14+$BJ162*Assembly!Y$15+$BK162*Assembly!Y$16+$BL162*Assembly!Y$17+$BM162*Assembly!Y$18+$BN162*Assembly!Y$19+$BO162*Assembly!Y$20+$BP162*Assembly!Y$21+$BQ162*Assembly!Y$22+$BR162*Assembly!Y$23+$BS162*Assembly!Y$24</f>
        <v>205</v>
      </c>
      <c r="BU162" s="225" t="str">
        <f t="shared" si="8"/>
        <v>91</v>
      </c>
      <c r="BV162" s="355" t="str">
        <f t="shared" si="624"/>
        <v>?</v>
      </c>
      <c r="BW162" s="225" t="str">
        <f>$AY162*Assembly!AC$4+$AZ162*Assembly!AC$5+$BA162*Assembly!AC$6+$BB162*Assembly!AC$7+$BC162*Assembly!AC$8+$BD162*Assembly!AC$9+$BE162*Assembly!AC$10+$BF162*Assembly!AC$11+$BG162*Assembly!AC$12+$BH162*Assembly!AC$13+$BI162*Assembly!AC$14+$BJ162*Assembly!AC$15+$BK162*Assembly!AC$16+$BL162*Assembly!AC$17+$BM162*Assembly!AC$18+$BN162*Assembly!AC$19+$BO162*Assembly!AC$20+$BP162*Assembly!AC$21+$BQ162*Assembly!AC$22+$BR162*Assembly!AC$23+$BS162*Assembly!AC$24</f>
        <v>860</v>
      </c>
      <c r="BX162" s="240" t="str">
        <f t="shared" si="9"/>
        <v>4.20</v>
      </c>
      <c r="BY162" s="241" t="str">
        <f t="shared" si="10"/>
        <v>382</v>
      </c>
      <c r="BZ162" s="242" t="str">
        <f t="shared" si="11"/>
        <v>9.4</v>
      </c>
      <c r="CA162" s="241" t="str">
        <f t="shared" si="12"/>
        <v>57</v>
      </c>
      <c r="CB162" s="225" t="str">
        <f>$AY162*Assembly!X$4+$AZ162*Assembly!X$5+$BA162*Assembly!X$6+$BB162*Assembly!X$7+$BC162*Assembly!X$8+$BD162*Assembly!X$9+$BE162*Assembly!X$10+$BF162*Assembly!X$11+$BG162*Assembly!X$12+$BH162*Assembly!X$13+$BI162*Assembly!X$14+$BJ162*Assembly!X$15+$BK162*Assembly!X$16+$BL162*Assembly!X$17+$BM162*Assembly!X$18+$BN162*Assembly!X$19+$BO162*Assembly!X$20+$BP162*Assembly!X$21+$BQ162*Assembly!X$22+$BR162*Assembly!X$23+$BS162*Assembly!X$24</f>
        <v>46</v>
      </c>
      <c r="CC162" s="225" t="str">
        <f t="shared" si="13"/>
        <v>7,156</v>
      </c>
      <c r="CD162" s="223" t="str">
        <f t="shared" si="14"/>
        <v>0.0072</v>
      </c>
      <c r="CE162" s="243" t="str">
        <f>$AY162*Assembly!AB$4+$AZ162*Assembly!AB$5+$BA162*Assembly!AB$6+$BB162*Assembly!AB$7+$BC162*Assembly!AB$8+$BD162*Assembly!AB$9+$BE162*Assembly!AB$10+$BF162*Assembly!AB$11+$BG162*Assembly!AB$12+$BH162*Assembly!AB$13+$BI162*Assembly!AB$14+$BJ162*Assembly!AB$15+$BK162*Assembly!AB$16+$BL162*Assembly!AB$17+$BM162*Assembly!AB$18+$BN162*Assembly!AB$19+$BO162*Assembly!AB$20+$BP162*Assembly!AB$21+$BQ162*Assembly!AB$22+$BR162*Assembly!AB$23+$BS162*Assembly!AB$24</f>
        <v>73</v>
      </c>
      <c r="CF162" s="231" t="str">
        <f>$AY162*Assembly!M$4+$AZ162*Assembly!M$5+$BA162*Assembly!M$6+$BB162*Assembly!M$7+$BC162*Assembly!M$8+$BD162*Assembly!M$9+$BE162*Assembly!M$10+$BF162*Assembly!M$11+$BG162*Assembly!M$12+$BH162*Assembly!M$13+$BI162*Assembly!M$14+$BJ162*Assembly!M$15+$BK162*Assembly!M$16+$BL162*Assembly!M$17+$BM162*Assembly!M$18+$BN162*Assembly!M$19+$BO162*Assembly!M$20+$BP162*Assembly!M$21+$BQ162*Assembly!M$22+$BR162*Assembly!M$23+$BS162*Assembly!M$24</f>
        <v>235</v>
      </c>
      <c r="CG162" s="231" t="str">
        <f>$AY162*Assembly!N$4+$AZ162*Assembly!N$5+$BA162*Assembly!N$6+$BB162*Assembly!N$7+$BC162*Assembly!N$8+$BD162*Assembly!N$9+$BE162*Assembly!N$10+$BF162*Assembly!N$11+$BG162*Assembly!N$12+$BH162*Assembly!N$13+$BI162*Assembly!N$14+$BJ162*Assembly!N$15+$BK162*Assembly!N$16+$BL162*Assembly!N$17+$BM162*Assembly!N$18+$BN162*Assembly!N$19+$BO162*Assembly!N$20+$BP162*Assembly!N$21+$BQ162*Assembly!N$22+$BR162*Assembly!N$23+$BS162*Assembly!N$24</f>
        <v>0</v>
      </c>
      <c r="CH162" s="231" t="str">
        <f>$AY162*Assembly!O$4+$AZ162*Assembly!O$5+$BA162*Assembly!O$6+$BB162*Assembly!O$7+$BC162*Assembly!O$8+$BD162*Assembly!O$9+$BE162*Assembly!O$10+$BF162*Assembly!O$11+$BG162*Assembly!O$12+$BH162*Assembly!O$13+$BI162*Assembly!O$14+$BJ162*Assembly!O$15+$BK162*Assembly!O$16+$BL162*Assembly!O$17+$BM162*Assembly!O$18+$BN162*Assembly!O$19+$BO162*Assembly!O$20+$BP162*Assembly!O$21+$BQ162*Assembly!O$22+$BR162*Assembly!O$23+$BS162*Assembly!O$24</f>
        <v>0</v>
      </c>
      <c r="CI162" s="229" t="str">
        <f>$AY162*Assembly!P$4+$AZ162*Assembly!P$5+$BA162*Assembly!P$6+$BB162*Assembly!P$7+$BC162*Assembly!P$8+$BD162*Assembly!P$9+$BE162*Assembly!P$10+$BF162*Assembly!P$11+$BG162*Assembly!P$12+$BH162*Assembly!P$13+$BI162*Assembly!P$14+$BJ162*Assembly!P$15+$BK162*Assembly!P$16+$BL162*Assembly!P$17+$BM162*Assembly!P$18+$BN162*Assembly!P$19+$BO162*Assembly!P$20+$BP162*Assembly!P$21+$BQ162*Assembly!P$22+$BR162*Assembly!P$23+$BS162*Assembly!P$24</f>
        <v>0</v>
      </c>
      <c r="CJ162" s="229" t="str">
        <f>$AY162*Assembly!Q$4+$AZ162*Assembly!Q$5+$BA162*Assembly!Q$6+$BB162*Assembly!Q$7+$BC162*Assembly!Q$8+$BD162*Assembly!Q$9+$BE162*Assembly!Q$10+$BF162*Assembly!Q$11+$BG162*Assembly!Q$12+$BH162*Assembly!Q$13+$BI162*Assembly!Q$14+$BJ162*Assembly!Q$15+$BK162*Assembly!Q$16+$BL162*Assembly!Q$17+$BM162*Assembly!Q$18+$BN162*Assembly!Q$19+$BO162*Assembly!Q$20+$BP162*Assembly!Q$21+$BQ162*Assembly!Q$22+$BR162*Assembly!Q$23+$BS162*Assembly!Q$24</f>
        <v>0</v>
      </c>
      <c r="CK162" s="231" t="str">
        <f>$AY162*Assembly!R$4+$AZ162*Assembly!R$5+$BA162*Assembly!R$6+$BB162*Assembly!R$7+$BC162*Assembly!R$8+$BD162*Assembly!R$9+$BE162*Assembly!R$10+$BF162*Assembly!R$11+$BG162*Assembly!R$12+$BH162*Assembly!R$13+$BI162*Assembly!R$14+$BJ162*Assembly!R$15+$BK162*Assembly!R$16+$BL162*Assembly!R$17+$BM162*Assembly!R$18+$BN162*Assembly!R$19+$BO162*Assembly!R$20+$BP162*Assembly!R$21+$BQ162*Assembly!R$22+$BR162*Assembly!R$23+$BS162*Assembly!R$24</f>
        <v>0</v>
      </c>
      <c r="CL162" s="229" t="str">
        <f>$AY162*Assembly!S$4+$AZ162*Assembly!S$5+$BA162*Assembly!S$6+$BB162*Assembly!S$7+$BC162*Assembly!S$8+$BD162*Assembly!S$9+$BE162*Assembly!S$10+$BF162*Assembly!S$11+$BG162*Assembly!S$12+$BH162*Assembly!S$13+$BI162*Assembly!S$14+$BJ162*Assembly!S$15+$BK162*Assembly!S$16+$BL162*Assembly!S$17+$BM162*Assembly!S$18+$BN162*Assembly!S$19+$BO162*Assembly!S$20+$BP162*Assembly!S$21+$BQ162*Assembly!S$22+$BR162*Assembly!S$23+$BS162*Assembly!S$24</f>
        <v>0</v>
      </c>
      <c r="CM162" s="229" t="str">
        <f>$AY162*Assembly!T$4+$AZ162*Assembly!T$5+$BA162*Assembly!T$6+$BB162*Assembly!T$7+$BC162*Assembly!T$8+$BD162*Assembly!T$9+$BE162*Assembly!T$10+$BF162*Assembly!T$11+$BG162*Assembly!T$12+$BH162*Assembly!T$13+$BI162*Assembly!T$14+$BJ162*Assembly!T$15+$BK162*Assembly!T$16+$BL162*Assembly!T$17+$BM162*Assembly!T$18+$BN162*Assembly!T$19+$BO162*Assembly!T$20+$BP162*Assembly!T$21+$BQ162*Assembly!T$22+$BR162*Assembly!T$23+$BS162*Assembly!T$24</f>
        <v>0</v>
      </c>
      <c r="CN162" s="229" t="str">
        <f>$AY162*Assembly!U$4+$AZ162*Assembly!U$5+$BA162*Assembly!U$6+$BB162*Assembly!U$7+$BC162*Assembly!U$8+$BD162*Assembly!U$9+$BE162*Assembly!U$10+$BF162*Assembly!U$11+$BG162*Assembly!U$12+$BH162*Assembly!U$13+$BI162*Assembly!U$14+$BJ162*Assembly!U$15+$BK162*Assembly!U$16+$BL162*Assembly!U$17+$BM162*Assembly!U$18+$BN162*Assembly!U$19+$BO162*Assembly!U$20+$BP162*Assembly!U$21+$BQ162*Assembly!U$22+$BR162*Assembly!U$23+$BS162*Assembly!U$24</f>
        <v>0</v>
      </c>
      <c r="CO162" s="231" t="str">
        <f>$AY162*Assembly!V$4+$AZ162*Assembly!V$5+$BA162*Assembly!V$6+$BB162*Assembly!V$7+$BC162*Assembly!V$8+$BD162*Assembly!V$9+$BE162*Assembly!V$10+$BF162*Assembly!V$11+$BG162*Assembly!V$12+$BH162*Assembly!V$13+$BI162*Assembly!V$14+$BJ162*Assembly!V$15+$BK162*Assembly!V$16+$BL162*Assembly!V$17+$BM162*Assembly!V$18+$BN162*Assembly!V$19+$BO162*Assembly!V$20+$BP162*Assembly!V$21+$BQ162*Assembly!V$22+$BR162*Assembly!V$23+$BS162*Assembly!V$24</f>
        <v>0</v>
      </c>
      <c r="CP162" s="231" t="str">
        <f>CF162*Refining!$F$3</f>
        <v>420</v>
      </c>
      <c r="CQ162" s="231" t="str">
        <f>CG162*Refining!$F$4</f>
        <v>0</v>
      </c>
      <c r="CR162" s="231" t="str">
        <f>CH162*Refining!$F$5</f>
        <v>0</v>
      </c>
      <c r="CS162" s="231" t="str">
        <f>CI162*Refining!$F$6</f>
        <v>0</v>
      </c>
      <c r="CT162" s="231" t="str">
        <f>CJ162*Refining!$F$7</f>
        <v>0</v>
      </c>
      <c r="CU162" s="231" t="str">
        <f>CK162*Refining!$F$8</f>
        <v>0</v>
      </c>
      <c r="CV162" s="231" t="str">
        <f>CL162*Refining!$F$9</f>
        <v>0</v>
      </c>
      <c r="CW162" s="231" t="str">
        <f>CM162*Refining!$F$10</f>
        <v>0</v>
      </c>
      <c r="CX162" s="231" t="str">
        <f>CN162*Refining!$F$11</f>
        <v>0</v>
      </c>
      <c r="CY162" s="231" t="str">
        <f>CO162*Refining!$F$12</f>
        <v>0</v>
      </c>
      <c r="CZ162" s="244" t="str">
        <f t="shared" ref="CZ162:DS162" si="657">IF(CF162 = 0, "", CF162)</f>
        <v>235</v>
      </c>
      <c r="DA162" s="245" t="str">
        <f t="shared" si="657"/>
        <v/>
      </c>
      <c r="DB162" s="245" t="str">
        <f t="shared" si="657"/>
        <v/>
      </c>
      <c r="DC162" s="245" t="str">
        <f t="shared" si="657"/>
        <v/>
      </c>
      <c r="DD162" s="245" t="str">
        <f t="shared" si="657"/>
        <v/>
      </c>
      <c r="DE162" s="245" t="str">
        <f t="shared" si="657"/>
        <v/>
      </c>
      <c r="DF162" s="245" t="str">
        <f t="shared" si="657"/>
        <v/>
      </c>
      <c r="DG162" s="245" t="str">
        <f t="shared" si="657"/>
        <v/>
      </c>
      <c r="DH162" s="245" t="str">
        <f t="shared" si="657"/>
        <v/>
      </c>
      <c r="DI162" s="246" t="str">
        <f t="shared" si="657"/>
        <v/>
      </c>
      <c r="DJ162" s="244" t="str">
        <f t="shared" si="657"/>
        <v>420</v>
      </c>
      <c r="DK162" s="245" t="str">
        <f t="shared" si="657"/>
        <v/>
      </c>
      <c r="DL162" s="245" t="str">
        <f t="shared" si="657"/>
        <v/>
      </c>
      <c r="DM162" s="245" t="str">
        <f t="shared" si="657"/>
        <v/>
      </c>
      <c r="DN162" s="259" t="str">
        <f t="shared" si="657"/>
        <v/>
      </c>
      <c r="DO162" s="245" t="str">
        <f t="shared" si="657"/>
        <v/>
      </c>
      <c r="DP162" s="245" t="str">
        <f t="shared" si="657"/>
        <v/>
      </c>
      <c r="DQ162" s="245" t="str">
        <f t="shared" si="657"/>
        <v/>
      </c>
      <c r="DR162" s="245" t="str">
        <f t="shared" si="657"/>
        <v/>
      </c>
      <c r="DS162" s="246" t="str">
        <f t="shared" si="657"/>
        <v/>
      </c>
      <c r="DT162" s="248" t="str">
        <f t="shared" si="16"/>
        <v>235</v>
      </c>
      <c r="DU162" s="249" t="str">
        <f t="shared" si="17"/>
        <v>420</v>
      </c>
      <c r="DV162" s="225" t="str">
        <f>CZ162*'Ores &amp; Ingots'!$C$3+DA162*'Ores &amp; Ingots'!$C$4+DB162*'Ores &amp; Ingots'!$C$5+DC162*'Ores &amp; Ingots'!$C$6+DD162*'Ores &amp; Ingots'!$C$7+DE162*'Ores &amp; Ingots'!$C$8+DF162*'Ores &amp; Ingots'!$C$9+DG162*'Ores &amp; Ingots'!$C$10+DH162*'Ores &amp; Ingots'!$C$11+DI162*'Ores &amp; Ingots'!$C$12</f>
        <v>30</v>
      </c>
      <c r="DW162" s="225" t="str">
        <f>DJ162*'Ores &amp; Ingots'!$B$3+DK162*'Ores &amp; Ingots'!$B$4+DL162*'Ores &amp; Ingots'!$B$5+DM162*'Ores &amp; Ingots'!$B$6+DN162*'Ores &amp; Ingots'!$B$7+DO162*'Ores &amp; Ingots'!$B$8+DP162*'Ores &amp; Ingots'!$B$9+DQ162*'Ores &amp; Ingots'!$B$10+DR162*'Ores &amp; Ingots'!$B$11+DS162*'Ores &amp; Ingots'!$B$12</f>
        <v>155</v>
      </c>
      <c r="DX162" s="249" t="str">
        <f>CZ162*Refining!$G$3+DA162*Refining!$G$4+DB162*Refining!$G$5+DC162*Refining!$G$6+DD162*Refining!$G$7+DE162*Refining!$G$8+DF162*Refining!$G$9+DG162*Refining!$G$10+DH162*Refining!$G$11+DI162*Refining!$G$12</f>
        <v>16</v>
      </c>
      <c r="DY162" s="249" t="str">
        <f t="shared" si="18"/>
        <v>2,511</v>
      </c>
      <c r="DZ162" s="250" t="str">
        <f t="shared" si="19"/>
        <v>0.0025</v>
      </c>
      <c r="EA162" s="248" t="str">
        <f t="shared" si="20"/>
        <v>77</v>
      </c>
      <c r="EB162" s="251" t="str">
        <f t="shared" ref="EB162:EC162" si="658">EA162/60</f>
        <v>1.3</v>
      </c>
      <c r="EC162" s="251" t="str">
        <f t="shared" si="658"/>
        <v>0.0</v>
      </c>
      <c r="ED162" s="248" t="str">
        <f t="shared" si="22"/>
        <v>9,666</v>
      </c>
      <c r="EE162" s="251" t="str">
        <f t="shared" ref="EE162:EF162" si="659">ED162/1000</f>
        <v>9.7</v>
      </c>
      <c r="EF162" s="252" t="str">
        <f t="shared" si="659"/>
        <v>0.01</v>
      </c>
      <c r="EG162" s="223" t="str">
        <f t="shared" si="24"/>
        <v>0.0097</v>
      </c>
      <c r="EH162" s="224" t="str">
        <f t="shared" si="25"/>
        <v>0:01:17</v>
      </c>
      <c r="EI162" s="225" t="s">
        <v>12</v>
      </c>
    </row>
    <row r="163">
      <c r="A163" s="33"/>
      <c r="B163" s="226" t="s">
        <v>1027</v>
      </c>
      <c r="C163" s="227" t="s">
        <v>886</v>
      </c>
      <c r="D163" s="227">
        <v>5.0</v>
      </c>
      <c r="E163" s="227">
        <v>3.0</v>
      </c>
      <c r="F163" s="227">
        <v>5.0</v>
      </c>
      <c r="G163" s="253" t="str">
        <f t="shared" si="5"/>
        <v>1,171.9</v>
      </c>
      <c r="H163" s="254">
        <v>30.0</v>
      </c>
      <c r="I163" s="254">
        <v>30.0</v>
      </c>
      <c r="J163" s="254" t="str">
        <f>H163/Main!$D$9</f>
        <v>30</v>
      </c>
      <c r="K163" s="254" t="str">
        <f>I163/Main!$D$10</f>
        <v>30</v>
      </c>
      <c r="L163" s="254" t="str">
        <f t="shared" si="6"/>
        <v>1</v>
      </c>
      <c r="M163" s="254">
        <v>0.3</v>
      </c>
      <c r="N163" s="255"/>
      <c r="O163" s="255"/>
      <c r="P163" s="255"/>
      <c r="Q163" s="256"/>
      <c r="R163" s="255"/>
      <c r="S163" s="257"/>
      <c r="T163" s="257"/>
      <c r="U163" s="256">
        <v>50000.0</v>
      </c>
      <c r="V163" s="255"/>
      <c r="W163" s="350"/>
      <c r="X163" s="257"/>
      <c r="Y163" s="255"/>
      <c r="Z163" s="255"/>
      <c r="AA163" s="255"/>
      <c r="AB163" s="255"/>
      <c r="AC163" s="351" t="s">
        <v>913</v>
      </c>
      <c r="AD163" s="225">
        <v>120.0</v>
      </c>
      <c r="AE163" s="225">
        <v>0.0</v>
      </c>
      <c r="AF163" s="225">
        <v>0.0</v>
      </c>
      <c r="AG163" s="309">
        <v>60.0</v>
      </c>
      <c r="AH163" s="225">
        <v>400.0</v>
      </c>
      <c r="AI163" s="225">
        <v>0.0</v>
      </c>
      <c r="AJ163" s="225">
        <v>0.0</v>
      </c>
      <c r="AK163" s="225">
        <v>0.0</v>
      </c>
      <c r="AL163" s="225">
        <v>0.0</v>
      </c>
      <c r="AM163" s="225">
        <v>0.0</v>
      </c>
      <c r="AN163" s="225">
        <v>0.0</v>
      </c>
      <c r="AO163" s="225">
        <v>0.0</v>
      </c>
      <c r="AP163" s="225">
        <v>0.0</v>
      </c>
      <c r="AQ163" s="225">
        <v>0.0</v>
      </c>
      <c r="AR163" s="225">
        <v>0.0</v>
      </c>
      <c r="AS163" s="225">
        <v>0.0</v>
      </c>
      <c r="AT163" s="225">
        <v>0.0</v>
      </c>
      <c r="AU163" s="225">
        <v>0.0</v>
      </c>
      <c r="AV163" s="225">
        <v>0.0</v>
      </c>
      <c r="AW163" s="225">
        <v>0.0</v>
      </c>
      <c r="AX163" s="225">
        <v>0.0</v>
      </c>
      <c r="AY163" s="236" t="str">
        <f t="shared" ref="AY163:BS163" si="660">IF(AD163 = 0, "", AD163)</f>
        <v>120</v>
      </c>
      <c r="AZ163" s="227" t="str">
        <f t="shared" si="660"/>
        <v/>
      </c>
      <c r="BA163" s="227" t="str">
        <f t="shared" si="660"/>
        <v/>
      </c>
      <c r="BB163" s="237" t="str">
        <f t="shared" si="660"/>
        <v>60</v>
      </c>
      <c r="BC163" s="227" t="str">
        <f t="shared" si="660"/>
        <v>400</v>
      </c>
      <c r="BD163" s="227" t="str">
        <f t="shared" si="660"/>
        <v/>
      </c>
      <c r="BE163" s="227" t="str">
        <f t="shared" si="660"/>
        <v/>
      </c>
      <c r="BF163" s="227" t="str">
        <f t="shared" si="660"/>
        <v/>
      </c>
      <c r="BG163" s="227" t="str">
        <f t="shared" si="660"/>
        <v/>
      </c>
      <c r="BH163" s="227" t="str">
        <f t="shared" si="660"/>
        <v/>
      </c>
      <c r="BI163" s="227" t="str">
        <f t="shared" si="660"/>
        <v/>
      </c>
      <c r="BJ163" s="227" t="str">
        <f t="shared" si="660"/>
        <v/>
      </c>
      <c r="BK163" s="227" t="str">
        <f t="shared" si="660"/>
        <v/>
      </c>
      <c r="BL163" s="227" t="str">
        <f t="shared" si="660"/>
        <v/>
      </c>
      <c r="BM163" s="227" t="str">
        <f t="shared" si="660"/>
        <v/>
      </c>
      <c r="BN163" s="227" t="str">
        <f t="shared" si="660"/>
        <v/>
      </c>
      <c r="BO163" s="227" t="str">
        <f t="shared" si="660"/>
        <v/>
      </c>
      <c r="BP163" s="227" t="str">
        <f t="shared" si="660"/>
        <v/>
      </c>
      <c r="BQ163" s="227" t="str">
        <f t="shared" si="660"/>
        <v/>
      </c>
      <c r="BR163" s="227" t="str">
        <f t="shared" si="660"/>
        <v/>
      </c>
      <c r="BS163" s="238" t="str">
        <f t="shared" si="660"/>
        <v/>
      </c>
      <c r="BT163" s="239" t="str">
        <f>$AY163*Assembly!Y$4+$AZ163*Assembly!Y$5+$BA163*Assembly!Y$6+$BB163*Assembly!Y$7+$BC163*Assembly!Y$8+$BD163*Assembly!Y$9+$BE163*Assembly!Y$10+$BF163*Assembly!Y$11+$BG163*Assembly!Y$12+$BH163*Assembly!Y$13+$BI163*Assembly!Y$14+$BJ163*Assembly!Y$15+$BK163*Assembly!Y$16+$BL163*Assembly!Y$17+$BM163*Assembly!Y$18+$BN163*Assembly!Y$19+$BO163*Assembly!Y$20+$BP163*Assembly!Y$21+$BQ163*Assembly!Y$22+$BR163*Assembly!Y$23+$BS163*Assembly!Y$24</f>
        <v>7,100</v>
      </c>
      <c r="BU163" s="225" t="str">
        <f t="shared" si="8"/>
        <v>6</v>
      </c>
      <c r="BV163" s="355" t="str">
        <f t="shared" si="624"/>
        <v>7.04 N</v>
      </c>
      <c r="BW163" s="225" t="str">
        <f>$AY163*Assembly!AC$4+$AZ163*Assembly!AC$5+$BA163*Assembly!AC$6+$BB163*Assembly!AC$7+$BC163*Assembly!AC$8+$BD163*Assembly!AC$9+$BE163*Assembly!AC$10+$BF163*Assembly!AC$11+$BG163*Assembly!AC$12+$BH163*Assembly!AC$13+$BI163*Assembly!AC$14+$BJ163*Assembly!AC$15+$BK163*Assembly!AC$16+$BL163*Assembly!AC$17+$BM163*Assembly!AC$18+$BN163*Assembly!AC$19+$BO163*Assembly!AC$20+$BP163*Assembly!AC$21+$BQ163*Assembly!AC$22+$BR163*Assembly!AC$23+$BS163*Assembly!AC$24</f>
        <v>27,600</v>
      </c>
      <c r="BX163" s="240" t="str">
        <f t="shared" si="9"/>
        <v>3.89</v>
      </c>
      <c r="BY163" s="241" t="str">
        <f t="shared" si="10"/>
        <v>24</v>
      </c>
      <c r="BZ163" s="242" t="str">
        <f t="shared" si="11"/>
        <v>4555.5</v>
      </c>
      <c r="CA163" s="241" t="str">
        <f t="shared" si="12"/>
        <v>920</v>
      </c>
      <c r="CB163" s="225" t="str">
        <f>$AY163*Assembly!X$4+$AZ163*Assembly!X$5+$BA163*Assembly!X$6+$BB163*Assembly!X$7+$BC163*Assembly!X$8+$BD163*Assembly!X$9+$BE163*Assembly!X$10+$BF163*Assembly!X$11+$BG163*Assembly!X$12+$BH163*Assembly!X$13+$BI163*Assembly!X$14+$BJ163*Assembly!X$15+$BK163*Assembly!X$16+$BL163*Assembly!X$17+$BM163*Assembly!X$18+$BN163*Assembly!X$19+$BO163*Assembly!X$20+$BP163*Assembly!X$21+$BQ163*Assembly!X$22+$BR163*Assembly!X$23+$BS163*Assembly!X$24</f>
        <v>1,780</v>
      </c>
      <c r="CC163" s="225" t="str">
        <f t="shared" si="13"/>
        <v>276,889</v>
      </c>
      <c r="CD163" s="223" t="str">
        <f t="shared" si="14"/>
        <v>0.2769</v>
      </c>
      <c r="CE163" s="243" t="str">
        <f>$AY163*Assembly!AB$4+$AZ163*Assembly!AB$5+$BA163*Assembly!AB$6+$BB163*Assembly!AB$7+$BC163*Assembly!AB$8+$BD163*Assembly!AB$9+$BE163*Assembly!AB$10+$BF163*Assembly!AB$11+$BG163*Assembly!AB$12+$BH163*Assembly!AB$13+$BI163*Assembly!AB$14+$BJ163*Assembly!AB$15+$BK163*Assembly!AB$16+$BL163*Assembly!AB$17+$BM163*Assembly!AB$18+$BN163*Assembly!AB$19+$BO163*Assembly!AB$20+$BP163*Assembly!AB$21+$BQ163*Assembly!AB$22+$BR163*Assembly!AB$23+$BS163*Assembly!AB$24</f>
        <v>3,440</v>
      </c>
      <c r="CF163" s="256" t="str">
        <f>$AY163*Assembly!M$4+$AZ163*Assembly!M$5+$BA163*Assembly!M$6+$BB163*Assembly!M$7+$BC163*Assembly!M$8+$BD163*Assembly!M$9+$BE163*Assembly!M$10+$BF163*Assembly!M$11+$BG163*Assembly!M$12+$BH163*Assembly!M$13+$BI163*Assembly!M$14+$BJ163*Assembly!M$15+$BK163*Assembly!M$16+$BL163*Assembly!M$17+$BM163*Assembly!M$18+$BN163*Assembly!M$19+$BO163*Assembly!M$20+$BP163*Assembly!M$21+$BQ163*Assembly!M$22+$BR163*Assembly!M$23+$BS163*Assembly!M$24</f>
        <v>8,320</v>
      </c>
      <c r="CG163" s="256" t="str">
        <f>$AY163*Assembly!N$4+$AZ163*Assembly!N$5+$BA163*Assembly!N$6+$BB163*Assembly!N$7+$BC163*Assembly!N$8+$BD163*Assembly!N$9+$BE163*Assembly!N$10+$BF163*Assembly!N$11+$BG163*Assembly!N$12+$BH163*Assembly!N$13+$BI163*Assembly!N$14+$BJ163*Assembly!N$15+$BK163*Assembly!N$16+$BL163*Assembly!N$17+$BM163*Assembly!N$18+$BN163*Assembly!N$19+$BO163*Assembly!N$20+$BP163*Assembly!N$21+$BQ163*Assembly!N$22+$BR163*Assembly!N$23+$BS163*Assembly!N$24</f>
        <v>0</v>
      </c>
      <c r="CH163" s="256" t="str">
        <f>$AY163*Assembly!O$4+$AZ163*Assembly!O$5+$BA163*Assembly!O$6+$BB163*Assembly!O$7+$BC163*Assembly!O$8+$BD163*Assembly!O$9+$BE163*Assembly!O$10+$BF163*Assembly!O$11+$BG163*Assembly!O$12+$BH163*Assembly!O$13+$BI163*Assembly!O$14+$BJ163*Assembly!O$15+$BK163*Assembly!O$16+$BL163*Assembly!O$17+$BM163*Assembly!O$18+$BN163*Assembly!O$19+$BO163*Assembly!O$20+$BP163*Assembly!O$21+$BQ163*Assembly!O$22+$BR163*Assembly!O$23+$BS163*Assembly!O$24</f>
        <v>0</v>
      </c>
      <c r="CI163" s="254" t="str">
        <f>$AY163*Assembly!P$4+$AZ163*Assembly!P$5+$BA163*Assembly!P$6+$BB163*Assembly!P$7+$BC163*Assembly!P$8+$BD163*Assembly!P$9+$BE163*Assembly!P$10+$BF163*Assembly!P$11+$BG163*Assembly!P$12+$BH163*Assembly!P$13+$BI163*Assembly!P$14+$BJ163*Assembly!P$15+$BK163*Assembly!P$16+$BL163*Assembly!P$17+$BM163*Assembly!P$18+$BN163*Assembly!P$19+$BO163*Assembly!P$20+$BP163*Assembly!P$21+$BQ163*Assembly!P$22+$BR163*Assembly!P$23+$BS163*Assembly!P$24</f>
        <v>0</v>
      </c>
      <c r="CJ163" s="254" t="str">
        <f>$AY163*Assembly!Q$4+$AZ163*Assembly!Q$5+$BA163*Assembly!Q$6+$BB163*Assembly!Q$7+$BC163*Assembly!Q$8+$BD163*Assembly!Q$9+$BE163*Assembly!Q$10+$BF163*Assembly!Q$11+$BG163*Assembly!Q$12+$BH163*Assembly!Q$13+$BI163*Assembly!Q$14+$BJ163*Assembly!Q$15+$BK163*Assembly!Q$16+$BL163*Assembly!Q$17+$BM163*Assembly!Q$18+$BN163*Assembly!Q$19+$BO163*Assembly!Q$20+$BP163*Assembly!Q$21+$BQ163*Assembly!Q$22+$BR163*Assembly!Q$23+$BS163*Assembly!Q$24</f>
        <v>0</v>
      </c>
      <c r="CK163" s="256" t="str">
        <f>$AY163*Assembly!R$4+$AZ163*Assembly!R$5+$BA163*Assembly!R$6+$BB163*Assembly!R$7+$BC163*Assembly!R$8+$BD163*Assembly!R$9+$BE163*Assembly!R$10+$BF163*Assembly!R$11+$BG163*Assembly!R$12+$BH163*Assembly!R$13+$BI163*Assembly!R$14+$BJ163*Assembly!R$15+$BK163*Assembly!R$16+$BL163*Assembly!R$17+$BM163*Assembly!R$18+$BN163*Assembly!R$19+$BO163*Assembly!R$20+$BP163*Assembly!R$21+$BQ163*Assembly!R$22+$BR163*Assembly!R$23+$BS163*Assembly!R$24</f>
        <v>0</v>
      </c>
      <c r="CL163" s="254" t="str">
        <f>$AY163*Assembly!S$4+$AZ163*Assembly!S$5+$BA163*Assembly!S$6+$BB163*Assembly!S$7+$BC163*Assembly!S$8+$BD163*Assembly!S$9+$BE163*Assembly!S$10+$BF163*Assembly!S$11+$BG163*Assembly!S$12+$BH163*Assembly!S$13+$BI163*Assembly!S$14+$BJ163*Assembly!S$15+$BK163*Assembly!S$16+$BL163*Assembly!S$17+$BM163*Assembly!S$18+$BN163*Assembly!S$19+$BO163*Assembly!S$20+$BP163*Assembly!S$21+$BQ163*Assembly!S$22+$BR163*Assembly!S$23+$BS163*Assembly!S$24</f>
        <v>0</v>
      </c>
      <c r="CM163" s="254" t="str">
        <f>$AY163*Assembly!T$4+$AZ163*Assembly!T$5+$BA163*Assembly!T$6+$BB163*Assembly!T$7+$BC163*Assembly!T$8+$BD163*Assembly!T$9+$BE163*Assembly!T$10+$BF163*Assembly!T$11+$BG163*Assembly!T$12+$BH163*Assembly!T$13+$BI163*Assembly!T$14+$BJ163*Assembly!T$15+$BK163*Assembly!T$16+$BL163*Assembly!T$17+$BM163*Assembly!T$18+$BN163*Assembly!T$19+$BO163*Assembly!T$20+$BP163*Assembly!T$21+$BQ163*Assembly!T$22+$BR163*Assembly!T$23+$BS163*Assembly!T$24</f>
        <v>0</v>
      </c>
      <c r="CN163" s="254" t="str">
        <f>$AY163*Assembly!U$4+$AZ163*Assembly!U$5+$BA163*Assembly!U$6+$BB163*Assembly!U$7+$BC163*Assembly!U$8+$BD163*Assembly!U$9+$BE163*Assembly!U$10+$BF163*Assembly!U$11+$BG163*Assembly!U$12+$BH163*Assembly!U$13+$BI163*Assembly!U$14+$BJ163*Assembly!U$15+$BK163*Assembly!U$16+$BL163*Assembly!U$17+$BM163*Assembly!U$18+$BN163*Assembly!U$19+$BO163*Assembly!U$20+$BP163*Assembly!U$21+$BQ163*Assembly!U$22+$BR163*Assembly!U$23+$BS163*Assembly!U$24</f>
        <v>0</v>
      </c>
      <c r="CO163" s="256" t="str">
        <f>$AY163*Assembly!V$4+$AZ163*Assembly!V$5+$BA163*Assembly!V$6+$BB163*Assembly!V$7+$BC163*Assembly!V$8+$BD163*Assembly!V$9+$BE163*Assembly!V$10+$BF163*Assembly!V$11+$BG163*Assembly!V$12+$BH163*Assembly!V$13+$BI163*Assembly!V$14+$BJ163*Assembly!V$15+$BK163*Assembly!V$16+$BL163*Assembly!V$17+$BM163*Assembly!V$18+$BN163*Assembly!V$19+$BO163*Assembly!V$20+$BP163*Assembly!V$21+$BQ163*Assembly!V$22+$BR163*Assembly!V$23+$BS163*Assembly!V$24</f>
        <v>0</v>
      </c>
      <c r="CP163" s="256" t="str">
        <f>CF163*Refining!$F$3</f>
        <v>14,857</v>
      </c>
      <c r="CQ163" s="256" t="str">
        <f>CG163*Refining!$F$4</f>
        <v>0</v>
      </c>
      <c r="CR163" s="256" t="str">
        <f>CH163*Refining!$F$5</f>
        <v>0</v>
      </c>
      <c r="CS163" s="256" t="str">
        <f>CI163*Refining!$F$6</f>
        <v>0</v>
      </c>
      <c r="CT163" s="256" t="str">
        <f>CJ163*Refining!$F$7</f>
        <v>0</v>
      </c>
      <c r="CU163" s="256" t="str">
        <f>CK163*Refining!$F$8</f>
        <v>0</v>
      </c>
      <c r="CV163" s="256" t="str">
        <f>CL163*Refining!$F$9</f>
        <v>0</v>
      </c>
      <c r="CW163" s="256" t="str">
        <f>CM163*Refining!$F$10</f>
        <v>0</v>
      </c>
      <c r="CX163" s="256" t="str">
        <f>CN163*Refining!$F$11</f>
        <v>0</v>
      </c>
      <c r="CY163" s="256" t="str">
        <f>CO163*Refining!$F$12</f>
        <v>0</v>
      </c>
      <c r="CZ163" s="244" t="str">
        <f t="shared" ref="CZ163:DS163" si="661">IF(CF163 = 0, "", CF163)</f>
        <v>8,320</v>
      </c>
      <c r="DA163" s="245" t="str">
        <f t="shared" si="661"/>
        <v/>
      </c>
      <c r="DB163" s="245" t="str">
        <f t="shared" si="661"/>
        <v/>
      </c>
      <c r="DC163" s="245" t="str">
        <f t="shared" si="661"/>
        <v/>
      </c>
      <c r="DD163" s="245" t="str">
        <f t="shared" si="661"/>
        <v/>
      </c>
      <c r="DE163" s="245" t="str">
        <f t="shared" si="661"/>
        <v/>
      </c>
      <c r="DF163" s="245" t="str">
        <f t="shared" si="661"/>
        <v/>
      </c>
      <c r="DG163" s="245" t="str">
        <f t="shared" si="661"/>
        <v/>
      </c>
      <c r="DH163" s="245" t="str">
        <f t="shared" si="661"/>
        <v/>
      </c>
      <c r="DI163" s="246" t="str">
        <f t="shared" si="661"/>
        <v/>
      </c>
      <c r="DJ163" s="244" t="str">
        <f t="shared" si="661"/>
        <v>14,857</v>
      </c>
      <c r="DK163" s="245" t="str">
        <f t="shared" si="661"/>
        <v/>
      </c>
      <c r="DL163" s="245" t="str">
        <f t="shared" si="661"/>
        <v/>
      </c>
      <c r="DM163" s="245" t="str">
        <f t="shared" si="661"/>
        <v/>
      </c>
      <c r="DN163" s="259" t="str">
        <f t="shared" si="661"/>
        <v/>
      </c>
      <c r="DO163" s="245" t="str">
        <f t="shared" si="661"/>
        <v/>
      </c>
      <c r="DP163" s="245" t="str">
        <f t="shared" si="661"/>
        <v/>
      </c>
      <c r="DQ163" s="245" t="str">
        <f t="shared" si="661"/>
        <v/>
      </c>
      <c r="DR163" s="245" t="str">
        <f t="shared" si="661"/>
        <v/>
      </c>
      <c r="DS163" s="246" t="str">
        <f t="shared" si="661"/>
        <v/>
      </c>
      <c r="DT163" s="248" t="str">
        <f t="shared" si="16"/>
        <v>8,320</v>
      </c>
      <c r="DU163" s="249" t="str">
        <f t="shared" si="17"/>
        <v>14,857</v>
      </c>
      <c r="DV163" s="225" t="str">
        <f>CZ163*'Ores &amp; Ingots'!$C$3+DA163*'Ores &amp; Ingots'!$C$4+DB163*'Ores &amp; Ingots'!$C$5+DC163*'Ores &amp; Ingots'!$C$6+DD163*'Ores &amp; Ingots'!$C$7+DE163*'Ores &amp; Ingots'!$C$8+DF163*'Ores &amp; Ingots'!$C$9+DG163*'Ores &amp; Ingots'!$C$10+DH163*'Ores &amp; Ingots'!$C$11+DI163*'Ores &amp; Ingots'!$C$12</f>
        <v>1,057</v>
      </c>
      <c r="DW163" s="225" t="str">
        <f>DJ163*'Ores &amp; Ingots'!$B$3+DK163*'Ores &amp; Ingots'!$B$4+DL163*'Ores &amp; Ingots'!$B$5+DM163*'Ores &amp; Ingots'!$B$6+DN163*'Ores &amp; Ingots'!$B$7+DO163*'Ores &amp; Ingots'!$B$8+DP163*'Ores &amp; Ingots'!$B$9+DQ163*'Ores &amp; Ingots'!$B$10+DR163*'Ores &amp; Ingots'!$B$11+DS163*'Ores &amp; Ingots'!$B$12</f>
        <v>5,497</v>
      </c>
      <c r="DX163" s="249" t="str">
        <f>CZ163*Refining!$G$3+DA163*Refining!$G$4+DB163*Refining!$G$5+DC163*Refining!$G$6+DD163*Refining!$G$7+DE163*Refining!$G$8+DF163*Refining!$G$9+DG163*Refining!$G$10+DH163*Refining!$G$11+DI163*Refining!$G$12</f>
        <v>571</v>
      </c>
      <c r="DY163" s="249" t="str">
        <f t="shared" si="18"/>
        <v>88,889</v>
      </c>
      <c r="DZ163" s="250" t="str">
        <f t="shared" si="19"/>
        <v>0.0889</v>
      </c>
      <c r="EA163" s="248" t="str">
        <f t="shared" si="20"/>
        <v>2,381</v>
      </c>
      <c r="EB163" s="251" t="str">
        <f t="shared" ref="EB163:EC163" si="662">EA163/60</f>
        <v>39.7</v>
      </c>
      <c r="EC163" s="251" t="str">
        <f t="shared" si="662"/>
        <v>0.7</v>
      </c>
      <c r="ED163" s="248" t="str">
        <f t="shared" si="22"/>
        <v>365,778</v>
      </c>
      <c r="EE163" s="251" t="str">
        <f t="shared" ref="EE163:EF163" si="663">ED163/1000</f>
        <v>365.8</v>
      </c>
      <c r="EF163" s="252" t="str">
        <f t="shared" si="663"/>
        <v>0.37</v>
      </c>
      <c r="EG163" s="223" t="str">
        <f t="shared" si="24"/>
        <v>0.3658</v>
      </c>
      <c r="EH163" s="224" t="str">
        <f t="shared" si="25"/>
        <v>0:39:41</v>
      </c>
      <c r="EI163" s="225" t="s">
        <v>12</v>
      </c>
    </row>
    <row r="164">
      <c r="A164" s="33"/>
      <c r="B164" s="226" t="s">
        <v>1027</v>
      </c>
      <c r="C164" s="227" t="s">
        <v>885</v>
      </c>
      <c r="D164" s="227">
        <v>5.0</v>
      </c>
      <c r="E164" s="227">
        <v>3.0</v>
      </c>
      <c r="F164" s="227">
        <v>5.0</v>
      </c>
      <c r="G164" s="228" t="str">
        <f t="shared" si="5"/>
        <v>9.4</v>
      </c>
      <c r="H164" s="229">
        <v>20.0</v>
      </c>
      <c r="I164" s="229">
        <v>20.0</v>
      </c>
      <c r="J164" s="229" t="str">
        <f>H164/Main!$D$9</f>
        <v>20</v>
      </c>
      <c r="K164" s="229" t="str">
        <f>I164/Main!$D$10</f>
        <v>20</v>
      </c>
      <c r="L164" s="229" t="str">
        <f t="shared" si="6"/>
        <v>1</v>
      </c>
      <c r="M164" s="229">
        <v>0.3</v>
      </c>
      <c r="N164" s="230"/>
      <c r="O164" s="230"/>
      <c r="P164" s="230"/>
      <c r="Q164" s="231"/>
      <c r="R164" s="230"/>
      <c r="S164" s="232"/>
      <c r="T164" s="232"/>
      <c r="U164" s="231" t="s">
        <v>12</v>
      </c>
      <c r="V164" s="230"/>
      <c r="W164" s="232"/>
      <c r="X164" s="232"/>
      <c r="Y164" s="230"/>
      <c r="Z164" s="230"/>
      <c r="AA164" s="230"/>
      <c r="AB164" s="230"/>
      <c r="AC164" s="334"/>
      <c r="AD164" s="225">
        <v>7.0</v>
      </c>
      <c r="AE164" s="225">
        <v>0.0</v>
      </c>
      <c r="AF164" s="225">
        <v>0.0</v>
      </c>
      <c r="AG164" s="309">
        <v>2.0</v>
      </c>
      <c r="AH164" s="225">
        <v>15.0</v>
      </c>
      <c r="AI164" s="225">
        <v>0.0</v>
      </c>
      <c r="AJ164" s="225">
        <v>0.0</v>
      </c>
      <c r="AK164" s="225">
        <v>0.0</v>
      </c>
      <c r="AL164" s="225">
        <v>0.0</v>
      </c>
      <c r="AM164" s="225">
        <v>0.0</v>
      </c>
      <c r="AN164" s="225">
        <v>0.0</v>
      </c>
      <c r="AO164" s="225">
        <v>0.0</v>
      </c>
      <c r="AP164" s="225">
        <v>0.0</v>
      </c>
      <c r="AQ164" s="225">
        <v>0.0</v>
      </c>
      <c r="AR164" s="225">
        <v>0.0</v>
      </c>
      <c r="AS164" s="225">
        <v>0.0</v>
      </c>
      <c r="AT164" s="225">
        <v>0.0</v>
      </c>
      <c r="AU164" s="225">
        <v>0.0</v>
      </c>
      <c r="AV164" s="225">
        <v>0.0</v>
      </c>
      <c r="AW164" s="225">
        <v>0.0</v>
      </c>
      <c r="AX164" s="225">
        <v>0.0</v>
      </c>
      <c r="AY164" s="236" t="str">
        <f t="shared" ref="AY164:BS164" si="664">IF(AD164 = 0, "", AD164)</f>
        <v>7</v>
      </c>
      <c r="AZ164" s="227" t="str">
        <f t="shared" si="664"/>
        <v/>
      </c>
      <c r="BA164" s="227" t="str">
        <f t="shared" si="664"/>
        <v/>
      </c>
      <c r="BB164" s="237" t="str">
        <f t="shared" si="664"/>
        <v>2</v>
      </c>
      <c r="BC164" s="227" t="str">
        <f t="shared" si="664"/>
        <v>15</v>
      </c>
      <c r="BD164" s="227" t="str">
        <f t="shared" si="664"/>
        <v/>
      </c>
      <c r="BE164" s="227" t="str">
        <f t="shared" si="664"/>
        <v/>
      </c>
      <c r="BF164" s="227" t="str">
        <f t="shared" si="664"/>
        <v/>
      </c>
      <c r="BG164" s="227" t="str">
        <f t="shared" si="664"/>
        <v/>
      </c>
      <c r="BH164" s="227" t="str">
        <f t="shared" si="664"/>
        <v/>
      </c>
      <c r="BI164" s="227" t="str">
        <f t="shared" si="664"/>
        <v/>
      </c>
      <c r="BJ164" s="227" t="str">
        <f t="shared" si="664"/>
        <v/>
      </c>
      <c r="BK164" s="227" t="str">
        <f t="shared" si="664"/>
        <v/>
      </c>
      <c r="BL164" s="227" t="str">
        <f t="shared" si="664"/>
        <v/>
      </c>
      <c r="BM164" s="227" t="str">
        <f t="shared" si="664"/>
        <v/>
      </c>
      <c r="BN164" s="227" t="str">
        <f t="shared" si="664"/>
        <v/>
      </c>
      <c r="BO164" s="227" t="str">
        <f t="shared" si="664"/>
        <v/>
      </c>
      <c r="BP164" s="227" t="str">
        <f t="shared" si="664"/>
        <v/>
      </c>
      <c r="BQ164" s="227" t="str">
        <f t="shared" si="664"/>
        <v/>
      </c>
      <c r="BR164" s="227" t="str">
        <f t="shared" si="664"/>
        <v/>
      </c>
      <c r="BS164" s="238" t="str">
        <f t="shared" si="664"/>
        <v/>
      </c>
      <c r="BT164" s="239" t="str">
        <f>$AY164*Assembly!Y$4+$AZ164*Assembly!Y$5+$BA164*Assembly!Y$6+$BB164*Assembly!Y$7+$BC164*Assembly!Y$8+$BD164*Assembly!Y$9+$BE164*Assembly!Y$10+$BF164*Assembly!Y$11+$BG164*Assembly!Y$12+$BH164*Assembly!Y$13+$BI164*Assembly!Y$14+$BJ164*Assembly!Y$15+$BK164*Assembly!Y$16+$BL164*Assembly!Y$17+$BM164*Assembly!Y$18+$BN164*Assembly!Y$19+$BO164*Assembly!Y$20+$BP164*Assembly!Y$21+$BQ164*Assembly!Y$22+$BR164*Assembly!Y$23+$BS164*Assembly!Y$24</f>
        <v>310</v>
      </c>
      <c r="BU164" s="225" t="str">
        <f t="shared" si="8"/>
        <v>33</v>
      </c>
      <c r="BV164" s="355" t="str">
        <f t="shared" si="624"/>
        <v>?</v>
      </c>
      <c r="BW164" s="225" t="str">
        <f>$AY164*Assembly!AC$4+$AZ164*Assembly!AC$5+$BA164*Assembly!AC$6+$BB164*Assembly!AC$7+$BC164*Assembly!AC$8+$BD164*Assembly!AC$9+$BE164*Assembly!AC$10+$BF164*Assembly!AC$11+$BG164*Assembly!AC$12+$BH164*Assembly!AC$13+$BI164*Assembly!AC$14+$BJ164*Assembly!AC$15+$BK164*Assembly!AC$16+$BL164*Assembly!AC$17+$BM164*Assembly!AC$18+$BN164*Assembly!AC$19+$BO164*Assembly!AC$20+$BP164*Assembly!AC$21+$BQ164*Assembly!AC$22+$BR164*Assembly!AC$23+$BS164*Assembly!AC$24</f>
        <v>1,270</v>
      </c>
      <c r="BX164" s="240" t="str">
        <f t="shared" si="9"/>
        <v>4.10</v>
      </c>
      <c r="BY164" s="241" t="str">
        <f t="shared" si="10"/>
        <v>135</v>
      </c>
      <c r="BZ164" s="242" t="str">
        <f t="shared" si="11"/>
        <v>38.4</v>
      </c>
      <c r="CA164" s="241" t="str">
        <f t="shared" si="12"/>
        <v>64</v>
      </c>
      <c r="CB164" s="225" t="str">
        <f>$AY164*Assembly!X$4+$AZ164*Assembly!X$5+$BA164*Assembly!X$6+$BB164*Assembly!X$7+$BC164*Assembly!X$8+$BD164*Assembly!X$9+$BE164*Assembly!X$10+$BF164*Assembly!X$11+$BG164*Assembly!X$12+$BH164*Assembly!X$13+$BI164*Assembly!X$14+$BJ164*Assembly!X$15+$BK164*Assembly!X$16+$BL164*Assembly!X$17+$BM164*Assembly!X$18+$BN164*Assembly!X$19+$BO164*Assembly!X$20+$BP164*Assembly!X$21+$BQ164*Assembly!X$22+$BR164*Assembly!X$23+$BS164*Assembly!X$24</f>
        <v>69</v>
      </c>
      <c r="CC164" s="225" t="str">
        <f t="shared" si="13"/>
        <v>10,733</v>
      </c>
      <c r="CD164" s="223" t="str">
        <f t="shared" si="14"/>
        <v>0.0107</v>
      </c>
      <c r="CE164" s="243" t="str">
        <f>$AY164*Assembly!AB$4+$AZ164*Assembly!AB$5+$BA164*Assembly!AB$6+$BB164*Assembly!AB$7+$BC164*Assembly!AB$8+$BD164*Assembly!AB$9+$BE164*Assembly!AB$10+$BF164*Assembly!AB$11+$BG164*Assembly!AB$12+$BH164*Assembly!AB$13+$BI164*Assembly!AB$14+$BJ164*Assembly!AB$15+$BK164*Assembly!AB$16+$BL164*Assembly!AB$17+$BM164*Assembly!AB$18+$BN164*Assembly!AB$19+$BO164*Assembly!AB$20+$BP164*Assembly!AB$21+$BQ164*Assembly!AB$22+$BR164*Assembly!AB$23+$BS164*Assembly!AB$24</f>
        <v>127</v>
      </c>
      <c r="CF164" s="231" t="str">
        <f>$AY164*Assembly!M$4+$AZ164*Assembly!M$5+$BA164*Assembly!M$6+$BB164*Assembly!M$7+$BC164*Assembly!M$8+$BD164*Assembly!M$9+$BE164*Assembly!M$10+$BF164*Assembly!M$11+$BG164*Assembly!M$12+$BH164*Assembly!M$13+$BI164*Assembly!M$14+$BJ164*Assembly!M$15+$BK164*Assembly!M$16+$BL164*Assembly!M$17+$BM164*Assembly!M$18+$BN164*Assembly!M$19+$BO164*Assembly!M$20+$BP164*Assembly!M$21+$BQ164*Assembly!M$22+$BR164*Assembly!M$23+$BS164*Assembly!M$24</f>
        <v>357</v>
      </c>
      <c r="CG164" s="231" t="str">
        <f>$AY164*Assembly!N$4+$AZ164*Assembly!N$5+$BA164*Assembly!N$6+$BB164*Assembly!N$7+$BC164*Assembly!N$8+$BD164*Assembly!N$9+$BE164*Assembly!N$10+$BF164*Assembly!N$11+$BG164*Assembly!N$12+$BH164*Assembly!N$13+$BI164*Assembly!N$14+$BJ164*Assembly!N$15+$BK164*Assembly!N$16+$BL164*Assembly!N$17+$BM164*Assembly!N$18+$BN164*Assembly!N$19+$BO164*Assembly!N$20+$BP164*Assembly!N$21+$BQ164*Assembly!N$22+$BR164*Assembly!N$23+$BS164*Assembly!N$24</f>
        <v>0</v>
      </c>
      <c r="CH164" s="231" t="str">
        <f>$AY164*Assembly!O$4+$AZ164*Assembly!O$5+$BA164*Assembly!O$6+$BB164*Assembly!O$7+$BC164*Assembly!O$8+$BD164*Assembly!O$9+$BE164*Assembly!O$10+$BF164*Assembly!O$11+$BG164*Assembly!O$12+$BH164*Assembly!O$13+$BI164*Assembly!O$14+$BJ164*Assembly!O$15+$BK164*Assembly!O$16+$BL164*Assembly!O$17+$BM164*Assembly!O$18+$BN164*Assembly!O$19+$BO164*Assembly!O$20+$BP164*Assembly!O$21+$BQ164*Assembly!O$22+$BR164*Assembly!O$23+$BS164*Assembly!O$24</f>
        <v>0</v>
      </c>
      <c r="CI164" s="229" t="str">
        <f>$AY164*Assembly!P$4+$AZ164*Assembly!P$5+$BA164*Assembly!P$6+$BB164*Assembly!P$7+$BC164*Assembly!P$8+$BD164*Assembly!P$9+$BE164*Assembly!P$10+$BF164*Assembly!P$11+$BG164*Assembly!P$12+$BH164*Assembly!P$13+$BI164*Assembly!P$14+$BJ164*Assembly!P$15+$BK164*Assembly!P$16+$BL164*Assembly!P$17+$BM164*Assembly!P$18+$BN164*Assembly!P$19+$BO164*Assembly!P$20+$BP164*Assembly!P$21+$BQ164*Assembly!P$22+$BR164*Assembly!P$23+$BS164*Assembly!P$24</f>
        <v>0</v>
      </c>
      <c r="CJ164" s="229" t="str">
        <f>$AY164*Assembly!Q$4+$AZ164*Assembly!Q$5+$BA164*Assembly!Q$6+$BB164*Assembly!Q$7+$BC164*Assembly!Q$8+$BD164*Assembly!Q$9+$BE164*Assembly!Q$10+$BF164*Assembly!Q$11+$BG164*Assembly!Q$12+$BH164*Assembly!Q$13+$BI164*Assembly!Q$14+$BJ164*Assembly!Q$15+$BK164*Assembly!Q$16+$BL164*Assembly!Q$17+$BM164*Assembly!Q$18+$BN164*Assembly!Q$19+$BO164*Assembly!Q$20+$BP164*Assembly!Q$21+$BQ164*Assembly!Q$22+$BR164*Assembly!Q$23+$BS164*Assembly!Q$24</f>
        <v>0</v>
      </c>
      <c r="CK164" s="231" t="str">
        <f>$AY164*Assembly!R$4+$AZ164*Assembly!R$5+$BA164*Assembly!R$6+$BB164*Assembly!R$7+$BC164*Assembly!R$8+$BD164*Assembly!R$9+$BE164*Assembly!R$10+$BF164*Assembly!R$11+$BG164*Assembly!R$12+$BH164*Assembly!R$13+$BI164*Assembly!R$14+$BJ164*Assembly!R$15+$BK164*Assembly!R$16+$BL164*Assembly!R$17+$BM164*Assembly!R$18+$BN164*Assembly!R$19+$BO164*Assembly!R$20+$BP164*Assembly!R$21+$BQ164*Assembly!R$22+$BR164*Assembly!R$23+$BS164*Assembly!R$24</f>
        <v>0</v>
      </c>
      <c r="CL164" s="229" t="str">
        <f>$AY164*Assembly!S$4+$AZ164*Assembly!S$5+$BA164*Assembly!S$6+$BB164*Assembly!S$7+$BC164*Assembly!S$8+$BD164*Assembly!S$9+$BE164*Assembly!S$10+$BF164*Assembly!S$11+$BG164*Assembly!S$12+$BH164*Assembly!S$13+$BI164*Assembly!S$14+$BJ164*Assembly!S$15+$BK164*Assembly!S$16+$BL164*Assembly!S$17+$BM164*Assembly!S$18+$BN164*Assembly!S$19+$BO164*Assembly!S$20+$BP164*Assembly!S$21+$BQ164*Assembly!S$22+$BR164*Assembly!S$23+$BS164*Assembly!S$24</f>
        <v>0</v>
      </c>
      <c r="CM164" s="229" t="str">
        <f>$AY164*Assembly!T$4+$AZ164*Assembly!T$5+$BA164*Assembly!T$6+$BB164*Assembly!T$7+$BC164*Assembly!T$8+$BD164*Assembly!T$9+$BE164*Assembly!T$10+$BF164*Assembly!T$11+$BG164*Assembly!T$12+$BH164*Assembly!T$13+$BI164*Assembly!T$14+$BJ164*Assembly!T$15+$BK164*Assembly!T$16+$BL164*Assembly!T$17+$BM164*Assembly!T$18+$BN164*Assembly!T$19+$BO164*Assembly!T$20+$BP164*Assembly!T$21+$BQ164*Assembly!T$22+$BR164*Assembly!T$23+$BS164*Assembly!T$24</f>
        <v>0</v>
      </c>
      <c r="CN164" s="229" t="str">
        <f>$AY164*Assembly!U$4+$AZ164*Assembly!U$5+$BA164*Assembly!U$6+$BB164*Assembly!U$7+$BC164*Assembly!U$8+$BD164*Assembly!U$9+$BE164*Assembly!U$10+$BF164*Assembly!U$11+$BG164*Assembly!U$12+$BH164*Assembly!U$13+$BI164*Assembly!U$14+$BJ164*Assembly!U$15+$BK164*Assembly!U$16+$BL164*Assembly!U$17+$BM164*Assembly!U$18+$BN164*Assembly!U$19+$BO164*Assembly!U$20+$BP164*Assembly!U$21+$BQ164*Assembly!U$22+$BR164*Assembly!U$23+$BS164*Assembly!U$24</f>
        <v>0</v>
      </c>
      <c r="CO164" s="231" t="str">
        <f>$AY164*Assembly!V$4+$AZ164*Assembly!V$5+$BA164*Assembly!V$6+$BB164*Assembly!V$7+$BC164*Assembly!V$8+$BD164*Assembly!V$9+$BE164*Assembly!V$10+$BF164*Assembly!V$11+$BG164*Assembly!V$12+$BH164*Assembly!V$13+$BI164*Assembly!V$14+$BJ164*Assembly!V$15+$BK164*Assembly!V$16+$BL164*Assembly!V$17+$BM164*Assembly!V$18+$BN164*Assembly!V$19+$BO164*Assembly!V$20+$BP164*Assembly!V$21+$BQ164*Assembly!V$22+$BR164*Assembly!V$23+$BS164*Assembly!V$24</f>
        <v>0</v>
      </c>
      <c r="CP164" s="231" t="str">
        <f>CF164*Refining!$F$3</f>
        <v>638</v>
      </c>
      <c r="CQ164" s="231" t="str">
        <f>CG164*Refining!$F$4</f>
        <v>0</v>
      </c>
      <c r="CR164" s="231" t="str">
        <f>CH164*Refining!$F$5</f>
        <v>0</v>
      </c>
      <c r="CS164" s="231" t="str">
        <f>CI164*Refining!$F$6</f>
        <v>0</v>
      </c>
      <c r="CT164" s="231" t="str">
        <f>CJ164*Refining!$F$7</f>
        <v>0</v>
      </c>
      <c r="CU164" s="231" t="str">
        <f>CK164*Refining!$F$8</f>
        <v>0</v>
      </c>
      <c r="CV164" s="231" t="str">
        <f>CL164*Refining!$F$9</f>
        <v>0</v>
      </c>
      <c r="CW164" s="231" t="str">
        <f>CM164*Refining!$F$10</f>
        <v>0</v>
      </c>
      <c r="CX164" s="231" t="str">
        <f>CN164*Refining!$F$11</f>
        <v>0</v>
      </c>
      <c r="CY164" s="231" t="str">
        <f>CO164*Refining!$F$12</f>
        <v>0</v>
      </c>
      <c r="CZ164" s="244" t="str">
        <f t="shared" ref="CZ164:DS164" si="665">IF(CF164 = 0, "", CF164)</f>
        <v>357</v>
      </c>
      <c r="DA164" s="245" t="str">
        <f t="shared" si="665"/>
        <v/>
      </c>
      <c r="DB164" s="245" t="str">
        <f t="shared" si="665"/>
        <v/>
      </c>
      <c r="DC164" s="245" t="str">
        <f t="shared" si="665"/>
        <v/>
      </c>
      <c r="DD164" s="245" t="str">
        <f t="shared" si="665"/>
        <v/>
      </c>
      <c r="DE164" s="245" t="str">
        <f t="shared" si="665"/>
        <v/>
      </c>
      <c r="DF164" s="245" t="str">
        <f t="shared" si="665"/>
        <v/>
      </c>
      <c r="DG164" s="245" t="str">
        <f t="shared" si="665"/>
        <v/>
      </c>
      <c r="DH164" s="245" t="str">
        <f t="shared" si="665"/>
        <v/>
      </c>
      <c r="DI164" s="246" t="str">
        <f t="shared" si="665"/>
        <v/>
      </c>
      <c r="DJ164" s="244" t="str">
        <f t="shared" si="665"/>
        <v>638</v>
      </c>
      <c r="DK164" s="245" t="str">
        <f t="shared" si="665"/>
        <v/>
      </c>
      <c r="DL164" s="245" t="str">
        <f t="shared" si="665"/>
        <v/>
      </c>
      <c r="DM164" s="245" t="str">
        <f t="shared" si="665"/>
        <v/>
      </c>
      <c r="DN164" s="259" t="str">
        <f t="shared" si="665"/>
        <v/>
      </c>
      <c r="DO164" s="245" t="str">
        <f t="shared" si="665"/>
        <v/>
      </c>
      <c r="DP164" s="245" t="str">
        <f t="shared" si="665"/>
        <v/>
      </c>
      <c r="DQ164" s="245" t="str">
        <f t="shared" si="665"/>
        <v/>
      </c>
      <c r="DR164" s="245" t="str">
        <f t="shared" si="665"/>
        <v/>
      </c>
      <c r="DS164" s="246" t="str">
        <f t="shared" si="665"/>
        <v/>
      </c>
      <c r="DT164" s="248" t="str">
        <f t="shared" si="16"/>
        <v>357</v>
      </c>
      <c r="DU164" s="249" t="str">
        <f t="shared" si="17"/>
        <v>638</v>
      </c>
      <c r="DV164" s="225" t="str">
        <f>CZ164*'Ores &amp; Ingots'!$C$3+DA164*'Ores &amp; Ingots'!$C$4+DB164*'Ores &amp; Ingots'!$C$5+DC164*'Ores &amp; Ingots'!$C$6+DD164*'Ores &amp; Ingots'!$C$7+DE164*'Ores &amp; Ingots'!$C$8+DF164*'Ores &amp; Ingots'!$C$9+DG164*'Ores &amp; Ingots'!$C$10+DH164*'Ores &amp; Ingots'!$C$11+DI164*'Ores &amp; Ingots'!$C$12</f>
        <v>45</v>
      </c>
      <c r="DW164" s="225" t="str">
        <f>DJ164*'Ores &amp; Ingots'!$B$3+DK164*'Ores &amp; Ingots'!$B$4+DL164*'Ores &amp; Ingots'!$B$5+DM164*'Ores &amp; Ingots'!$B$6+DN164*'Ores &amp; Ingots'!$B$7+DO164*'Ores &amp; Ingots'!$B$8+DP164*'Ores &amp; Ingots'!$B$9+DQ164*'Ores &amp; Ingots'!$B$10+DR164*'Ores &amp; Ingots'!$B$11+DS164*'Ores &amp; Ingots'!$B$12</f>
        <v>236</v>
      </c>
      <c r="DX164" s="249" t="str">
        <f>CZ164*Refining!$G$3+DA164*Refining!$G$4+DB164*Refining!$G$5+DC164*Refining!$G$6+DD164*Refining!$G$7+DE164*Refining!$G$8+DF164*Refining!$G$9+DG164*Refining!$G$10+DH164*Refining!$G$11+DI164*Refining!$G$12</f>
        <v>25</v>
      </c>
      <c r="DY164" s="249" t="str">
        <f t="shared" si="18"/>
        <v>3,814</v>
      </c>
      <c r="DZ164" s="250" t="str">
        <f t="shared" si="19"/>
        <v>0.0038</v>
      </c>
      <c r="EA164" s="248" t="str">
        <f t="shared" si="20"/>
        <v>114</v>
      </c>
      <c r="EB164" s="251" t="str">
        <f t="shared" ref="EB164:EC164" si="666">EA164/60</f>
        <v>1.9</v>
      </c>
      <c r="EC164" s="251" t="str">
        <f t="shared" si="666"/>
        <v>0.0</v>
      </c>
      <c r="ED164" s="248" t="str">
        <f t="shared" si="22"/>
        <v>14,547</v>
      </c>
      <c r="EE164" s="251" t="str">
        <f t="shared" ref="EE164:EF164" si="667">ED164/1000</f>
        <v>14.5</v>
      </c>
      <c r="EF164" s="252" t="str">
        <f t="shared" si="667"/>
        <v>0.01</v>
      </c>
      <c r="EG164" s="223" t="str">
        <f t="shared" si="24"/>
        <v>0.0145</v>
      </c>
      <c r="EH164" s="224" t="str">
        <f t="shared" si="25"/>
        <v>0:01:54</v>
      </c>
      <c r="EI164" s="225" t="s">
        <v>12</v>
      </c>
    </row>
    <row r="165">
      <c r="A165" s="33"/>
      <c r="B165" s="226" t="s">
        <v>1028</v>
      </c>
      <c r="C165" s="227" t="s">
        <v>886</v>
      </c>
      <c r="D165" s="227">
        <v>1.0</v>
      </c>
      <c r="E165" s="227">
        <v>1.0</v>
      </c>
      <c r="F165" s="227">
        <v>1.0</v>
      </c>
      <c r="G165" s="253" t="str">
        <f t="shared" si="5"/>
        <v>15.6</v>
      </c>
      <c r="H165" s="254">
        <v>15.0</v>
      </c>
      <c r="I165" s="254">
        <v>15.0</v>
      </c>
      <c r="J165" s="254" t="str">
        <f>H165/Main!$D$9</f>
        <v>15</v>
      </c>
      <c r="K165" s="254" t="str">
        <f>I165/Main!$D$10</f>
        <v>15</v>
      </c>
      <c r="L165" s="254" t="str">
        <f t="shared" si="6"/>
        <v>1</v>
      </c>
      <c r="M165" s="254">
        <v>0.3</v>
      </c>
      <c r="N165" s="255"/>
      <c r="O165" s="255"/>
      <c r="P165" s="255"/>
      <c r="Q165" s="256"/>
      <c r="R165" s="255"/>
      <c r="S165" s="257"/>
      <c r="T165" s="257"/>
      <c r="U165" s="255"/>
      <c r="V165" s="255"/>
      <c r="W165" s="350"/>
      <c r="X165" s="257"/>
      <c r="Y165" s="255"/>
      <c r="Z165" s="255"/>
      <c r="AA165" s="255"/>
      <c r="AB165" s="255"/>
      <c r="AC165" s="351" t="s">
        <v>913</v>
      </c>
      <c r="AD165" s="225">
        <v>8.0</v>
      </c>
      <c r="AE165" s="225">
        <v>0.0</v>
      </c>
      <c r="AF165" s="225">
        <v>0.0</v>
      </c>
      <c r="AG165" s="309">
        <v>4.0</v>
      </c>
      <c r="AH165" s="225">
        <v>40.0</v>
      </c>
      <c r="AI165" s="225">
        <v>0.0</v>
      </c>
      <c r="AJ165" s="225">
        <v>0.0</v>
      </c>
      <c r="AK165" s="225">
        <v>0.0</v>
      </c>
      <c r="AL165" s="225">
        <v>0.0</v>
      </c>
      <c r="AM165" s="225">
        <v>0.0</v>
      </c>
      <c r="AN165" s="225">
        <v>0.0</v>
      </c>
      <c r="AO165" s="225">
        <v>8.0</v>
      </c>
      <c r="AP165" s="225">
        <v>0.0</v>
      </c>
      <c r="AQ165" s="225">
        <v>0.0</v>
      </c>
      <c r="AR165" s="225">
        <v>0.0</v>
      </c>
      <c r="AS165" s="225">
        <v>0.0</v>
      </c>
      <c r="AT165" s="225">
        <v>0.0</v>
      </c>
      <c r="AU165" s="225">
        <v>0.0</v>
      </c>
      <c r="AV165" s="225">
        <v>0.0</v>
      </c>
      <c r="AW165" s="225">
        <v>0.0</v>
      </c>
      <c r="AX165" s="225">
        <v>0.0</v>
      </c>
      <c r="AY165" s="236" t="str">
        <f t="shared" ref="AY165:BS165" si="668">IF(AD165 = 0, "", AD165)</f>
        <v>8</v>
      </c>
      <c r="AZ165" s="227" t="str">
        <f t="shared" si="668"/>
        <v/>
      </c>
      <c r="BA165" s="227" t="str">
        <f t="shared" si="668"/>
        <v/>
      </c>
      <c r="BB165" s="237" t="str">
        <f t="shared" si="668"/>
        <v>4</v>
      </c>
      <c r="BC165" s="227" t="str">
        <f t="shared" si="668"/>
        <v>40</v>
      </c>
      <c r="BD165" s="227" t="str">
        <f t="shared" si="668"/>
        <v/>
      </c>
      <c r="BE165" s="227" t="str">
        <f t="shared" si="668"/>
        <v/>
      </c>
      <c r="BF165" s="227" t="str">
        <f t="shared" si="668"/>
        <v/>
      </c>
      <c r="BG165" s="227" t="str">
        <f t="shared" si="668"/>
        <v/>
      </c>
      <c r="BH165" s="227" t="str">
        <f t="shared" si="668"/>
        <v/>
      </c>
      <c r="BI165" s="227" t="str">
        <f t="shared" si="668"/>
        <v/>
      </c>
      <c r="BJ165" s="227" t="str">
        <f t="shared" si="668"/>
        <v>8</v>
      </c>
      <c r="BK165" s="227" t="str">
        <f t="shared" si="668"/>
        <v/>
      </c>
      <c r="BL165" s="227" t="str">
        <f t="shared" si="668"/>
        <v/>
      </c>
      <c r="BM165" s="227" t="str">
        <f t="shared" si="668"/>
        <v/>
      </c>
      <c r="BN165" s="227" t="str">
        <f t="shared" si="668"/>
        <v/>
      </c>
      <c r="BO165" s="227" t="str">
        <f t="shared" si="668"/>
        <v/>
      </c>
      <c r="BP165" s="227" t="str">
        <f t="shared" si="668"/>
        <v/>
      </c>
      <c r="BQ165" s="227" t="str">
        <f t="shared" si="668"/>
        <v/>
      </c>
      <c r="BR165" s="227" t="str">
        <f t="shared" si="668"/>
        <v/>
      </c>
      <c r="BS165" s="238" t="str">
        <f t="shared" si="668"/>
        <v/>
      </c>
      <c r="BT165" s="239" t="str">
        <f>$AY165*Assembly!Y$4+$AZ165*Assembly!Y$5+$BA165*Assembly!Y$6+$BB165*Assembly!Y$7+$BC165*Assembly!Y$8+$BD165*Assembly!Y$9+$BE165*Assembly!Y$10+$BF165*Assembly!Y$11+$BG165*Assembly!Y$12+$BH165*Assembly!Y$13+$BI165*Assembly!Y$14+$BJ165*Assembly!Y$15+$BK165*Assembly!Y$16+$BL165*Assembly!Y$17+$BM165*Assembly!Y$18+$BN165*Assembly!Y$19+$BO165*Assembly!Y$20+$BP165*Assembly!Y$21+$BQ165*Assembly!Y$22+$BR165*Assembly!Y$23+$BS165*Assembly!Y$24</f>
        <v>628</v>
      </c>
      <c r="BU165" s="225" t="str">
        <f t="shared" si="8"/>
        <v>40</v>
      </c>
      <c r="BV165" s="355"/>
      <c r="BW165" s="225" t="str">
        <f>$AY165*Assembly!AC$4+$AZ165*Assembly!AC$5+$BA165*Assembly!AC$6+$BB165*Assembly!AC$7+$BC165*Assembly!AC$8+$BD165*Assembly!AC$9+$BE165*Assembly!AC$10+$BF165*Assembly!AC$11+$BG165*Assembly!AC$12+$BH165*Assembly!AC$13+$BI165*Assembly!AC$14+$BJ165*Assembly!AC$15+$BK165*Assembly!AC$16+$BL165*Assembly!AC$17+$BM165*Assembly!AC$18+$BN165*Assembly!AC$19+$BO165*Assembly!AC$20+$BP165*Assembly!AC$21+$BQ165*Assembly!AC$22+$BR165*Assembly!AC$23+$BS165*Assembly!AC$24</f>
        <v>2,480</v>
      </c>
      <c r="BX165" s="240" t="str">
        <f t="shared" si="9"/>
        <v>3.95</v>
      </c>
      <c r="BY165" s="241" t="str">
        <f t="shared" si="10"/>
        <v>159</v>
      </c>
      <c r="BZ165" s="242" t="str">
        <f t="shared" si="11"/>
        <v>61.7</v>
      </c>
      <c r="CA165" s="241" t="str">
        <f t="shared" si="12"/>
        <v>165</v>
      </c>
      <c r="CB165" s="225" t="str">
        <f>$AY165*Assembly!X$4+$AZ165*Assembly!X$5+$BA165*Assembly!X$6+$BB165*Assembly!X$7+$BC165*Assembly!X$8+$BD165*Assembly!X$9+$BE165*Assembly!X$10+$BF165*Assembly!X$11+$BG165*Assembly!X$12+$BH165*Assembly!X$13+$BI165*Assembly!X$14+$BJ165*Assembly!X$15+$BK165*Assembly!X$16+$BL165*Assembly!X$17+$BM165*Assembly!X$18+$BN165*Assembly!X$19+$BO165*Assembly!X$20+$BP165*Assembly!X$21+$BQ165*Assembly!X$22+$BR165*Assembly!X$23+$BS165*Assembly!X$24</f>
        <v>188</v>
      </c>
      <c r="CC165" s="225" t="str">
        <f t="shared" si="13"/>
        <v>29,244</v>
      </c>
      <c r="CD165" s="223" t="str">
        <f t="shared" si="14"/>
        <v>0.0292</v>
      </c>
      <c r="CE165" s="243" t="str">
        <f>$AY165*Assembly!AB$4+$AZ165*Assembly!AB$5+$BA165*Assembly!AB$6+$BB165*Assembly!AB$7+$BC165*Assembly!AB$8+$BD165*Assembly!AB$9+$BE165*Assembly!AB$10+$BF165*Assembly!AB$11+$BG165*Assembly!AB$12+$BH165*Assembly!AB$13+$BI165*Assembly!AB$14+$BJ165*Assembly!AB$15+$BK165*Assembly!AB$16+$BL165*Assembly!AB$17+$BM165*Assembly!AB$18+$BN165*Assembly!AB$19+$BO165*Assembly!AB$20+$BP165*Assembly!AB$21+$BQ165*Assembly!AB$22+$BR165*Assembly!AB$23+$BS165*Assembly!AB$24</f>
        <v>376</v>
      </c>
      <c r="CF165" s="256" t="str">
        <f>$AY165*Assembly!M$4+$AZ165*Assembly!M$5+$BA165*Assembly!M$6+$BB165*Assembly!M$7+$BC165*Assembly!M$8+$BD165*Assembly!M$9+$BE165*Assembly!M$10+$BF165*Assembly!M$11+$BG165*Assembly!M$12+$BH165*Assembly!M$13+$BI165*Assembly!M$14+$BJ165*Assembly!M$15+$BK165*Assembly!M$16+$BL165*Assembly!M$17+$BM165*Assembly!M$18+$BN165*Assembly!M$19+$BO165*Assembly!M$20+$BP165*Assembly!M$21+$BQ165*Assembly!M$22+$BR165*Assembly!M$23+$BS165*Assembly!M$24</f>
        <v>784</v>
      </c>
      <c r="CG165" s="256" t="str">
        <f>$AY165*Assembly!N$4+$AZ165*Assembly!N$5+$BA165*Assembly!N$6+$BB165*Assembly!N$7+$BC165*Assembly!N$8+$BD165*Assembly!N$9+$BE165*Assembly!N$10+$BF165*Assembly!N$11+$BG165*Assembly!N$12+$BH165*Assembly!N$13+$BI165*Assembly!N$14+$BJ165*Assembly!N$15+$BK165*Assembly!N$16+$BL165*Assembly!N$17+$BM165*Assembly!N$18+$BN165*Assembly!N$19+$BO165*Assembly!N$20+$BP165*Assembly!N$21+$BQ165*Assembly!N$22+$BR165*Assembly!N$23+$BS165*Assembly!N$24</f>
        <v>40</v>
      </c>
      <c r="CH165" s="256" t="str">
        <f>$AY165*Assembly!O$4+$AZ165*Assembly!O$5+$BA165*Assembly!O$6+$BB165*Assembly!O$7+$BC165*Assembly!O$8+$BD165*Assembly!O$9+$BE165*Assembly!O$10+$BF165*Assembly!O$11+$BG165*Assembly!O$12+$BH165*Assembly!O$13+$BI165*Assembly!O$14+$BJ165*Assembly!O$15+$BK165*Assembly!O$16+$BL165*Assembly!O$17+$BM165*Assembly!O$18+$BN165*Assembly!O$19+$BO165*Assembly!O$20+$BP165*Assembly!O$21+$BQ165*Assembly!O$22+$BR165*Assembly!O$23+$BS165*Assembly!O$24</f>
        <v>24</v>
      </c>
      <c r="CI165" s="254" t="str">
        <f>$AY165*Assembly!P$4+$AZ165*Assembly!P$5+$BA165*Assembly!P$6+$BB165*Assembly!P$7+$BC165*Assembly!P$8+$BD165*Assembly!P$9+$BE165*Assembly!P$10+$BF165*Assembly!P$11+$BG165*Assembly!P$12+$BH165*Assembly!P$13+$BI165*Assembly!P$14+$BJ165*Assembly!P$15+$BK165*Assembly!P$16+$BL165*Assembly!P$17+$BM165*Assembly!P$18+$BN165*Assembly!P$19+$BO165*Assembly!P$20+$BP165*Assembly!P$21+$BQ165*Assembly!P$22+$BR165*Assembly!P$23+$BS165*Assembly!P$24</f>
        <v>0</v>
      </c>
      <c r="CJ165" s="254" t="str">
        <f>$AY165*Assembly!Q$4+$AZ165*Assembly!Q$5+$BA165*Assembly!Q$6+$BB165*Assembly!Q$7+$BC165*Assembly!Q$8+$BD165*Assembly!Q$9+$BE165*Assembly!Q$10+$BF165*Assembly!Q$11+$BG165*Assembly!Q$12+$BH165*Assembly!Q$13+$BI165*Assembly!Q$14+$BJ165*Assembly!Q$15+$BK165*Assembly!Q$16+$BL165*Assembly!Q$17+$BM165*Assembly!Q$18+$BN165*Assembly!Q$19+$BO165*Assembly!Q$20+$BP165*Assembly!Q$21+$BQ165*Assembly!Q$22+$BR165*Assembly!Q$23+$BS165*Assembly!Q$24</f>
        <v>0</v>
      </c>
      <c r="CK165" s="256" t="str">
        <f>$AY165*Assembly!R$4+$AZ165*Assembly!R$5+$BA165*Assembly!R$6+$BB165*Assembly!R$7+$BC165*Assembly!R$8+$BD165*Assembly!R$9+$BE165*Assembly!R$10+$BF165*Assembly!R$11+$BG165*Assembly!R$12+$BH165*Assembly!R$13+$BI165*Assembly!R$14+$BJ165*Assembly!R$15+$BK165*Assembly!R$16+$BL165*Assembly!R$17+$BM165*Assembly!R$18+$BN165*Assembly!R$19+$BO165*Assembly!R$20+$BP165*Assembly!R$21+$BQ165*Assembly!R$22+$BR165*Assembly!R$23+$BS165*Assembly!R$24</f>
        <v>0</v>
      </c>
      <c r="CL165" s="254" t="str">
        <f>$AY165*Assembly!S$4+$AZ165*Assembly!S$5+$BA165*Assembly!S$6+$BB165*Assembly!S$7+$BC165*Assembly!S$8+$BD165*Assembly!S$9+$BE165*Assembly!S$10+$BF165*Assembly!S$11+$BG165*Assembly!S$12+$BH165*Assembly!S$13+$BI165*Assembly!S$14+$BJ165*Assembly!S$15+$BK165*Assembly!S$16+$BL165*Assembly!S$17+$BM165*Assembly!S$18+$BN165*Assembly!S$19+$BO165*Assembly!S$20+$BP165*Assembly!S$21+$BQ165*Assembly!S$22+$BR165*Assembly!S$23+$BS165*Assembly!S$24</f>
        <v>0</v>
      </c>
      <c r="CM165" s="254" t="str">
        <f>$AY165*Assembly!T$4+$AZ165*Assembly!T$5+$BA165*Assembly!T$6+$BB165*Assembly!T$7+$BC165*Assembly!T$8+$BD165*Assembly!T$9+$BE165*Assembly!T$10+$BF165*Assembly!T$11+$BG165*Assembly!T$12+$BH165*Assembly!T$13+$BI165*Assembly!T$14+$BJ165*Assembly!T$15+$BK165*Assembly!T$16+$BL165*Assembly!T$17+$BM165*Assembly!T$18+$BN165*Assembly!T$19+$BO165*Assembly!T$20+$BP165*Assembly!T$21+$BQ165*Assembly!T$22+$BR165*Assembly!T$23+$BS165*Assembly!T$24</f>
        <v>0</v>
      </c>
      <c r="CN165" s="254" t="str">
        <f>$AY165*Assembly!U$4+$AZ165*Assembly!U$5+$BA165*Assembly!U$6+$BB165*Assembly!U$7+$BC165*Assembly!U$8+$BD165*Assembly!U$9+$BE165*Assembly!U$10+$BF165*Assembly!U$11+$BG165*Assembly!U$12+$BH165*Assembly!U$13+$BI165*Assembly!U$14+$BJ165*Assembly!U$15+$BK165*Assembly!U$16+$BL165*Assembly!U$17+$BM165*Assembly!U$18+$BN165*Assembly!U$19+$BO165*Assembly!U$20+$BP165*Assembly!U$21+$BQ165*Assembly!U$22+$BR165*Assembly!U$23+$BS165*Assembly!U$24</f>
        <v>0</v>
      </c>
      <c r="CO165" s="256" t="str">
        <f>$AY165*Assembly!V$4+$AZ165*Assembly!V$5+$BA165*Assembly!V$6+$BB165*Assembly!V$7+$BC165*Assembly!V$8+$BD165*Assembly!V$9+$BE165*Assembly!V$10+$BF165*Assembly!V$11+$BG165*Assembly!V$12+$BH165*Assembly!V$13+$BI165*Assembly!V$14+$BJ165*Assembly!V$15+$BK165*Assembly!V$16+$BL165*Assembly!V$17+$BM165*Assembly!V$18+$BN165*Assembly!V$19+$BO165*Assembly!V$20+$BP165*Assembly!V$21+$BQ165*Assembly!V$22+$BR165*Assembly!V$23+$BS165*Assembly!V$24</f>
        <v>0</v>
      </c>
      <c r="CP165" s="256" t="str">
        <f>CF165*Refining!$F$3</f>
        <v>1,400</v>
      </c>
      <c r="CQ165" s="256" t="str">
        <f>CG165*Refining!$F$4</f>
        <v>125</v>
      </c>
      <c r="CR165" s="256" t="str">
        <f>CH165*Refining!$F$5</f>
        <v>100</v>
      </c>
      <c r="CS165" s="256" t="str">
        <f>CI165*Refining!$F$6</f>
        <v>0</v>
      </c>
      <c r="CT165" s="256" t="str">
        <f>CJ165*Refining!$F$7</f>
        <v>0</v>
      </c>
      <c r="CU165" s="256" t="str">
        <f>CK165*Refining!$F$8</f>
        <v>0</v>
      </c>
      <c r="CV165" s="256" t="str">
        <f>CL165*Refining!$F$9</f>
        <v>0</v>
      </c>
      <c r="CW165" s="256" t="str">
        <f>CM165*Refining!$F$10</f>
        <v>0</v>
      </c>
      <c r="CX165" s="256" t="str">
        <f>CN165*Refining!$F$11</f>
        <v>0</v>
      </c>
      <c r="CY165" s="256" t="str">
        <f>CO165*Refining!$F$12</f>
        <v>0</v>
      </c>
      <c r="CZ165" s="244" t="str">
        <f t="shared" ref="CZ165:DS165" si="669">IF(CF165 = 0, "", CF165)</f>
        <v>784</v>
      </c>
      <c r="DA165" s="245" t="str">
        <f t="shared" si="669"/>
        <v>40</v>
      </c>
      <c r="DB165" s="245" t="str">
        <f t="shared" si="669"/>
        <v>24</v>
      </c>
      <c r="DC165" s="245" t="str">
        <f t="shared" si="669"/>
        <v/>
      </c>
      <c r="DD165" s="245" t="str">
        <f t="shared" si="669"/>
        <v/>
      </c>
      <c r="DE165" s="245" t="str">
        <f t="shared" si="669"/>
        <v/>
      </c>
      <c r="DF165" s="245" t="str">
        <f t="shared" si="669"/>
        <v/>
      </c>
      <c r="DG165" s="245" t="str">
        <f t="shared" si="669"/>
        <v/>
      </c>
      <c r="DH165" s="245" t="str">
        <f t="shared" si="669"/>
        <v/>
      </c>
      <c r="DI165" s="246" t="str">
        <f t="shared" si="669"/>
        <v/>
      </c>
      <c r="DJ165" s="244" t="str">
        <f t="shared" si="669"/>
        <v>1,400</v>
      </c>
      <c r="DK165" s="245" t="str">
        <f t="shared" si="669"/>
        <v>125</v>
      </c>
      <c r="DL165" s="245" t="str">
        <f t="shared" si="669"/>
        <v>100</v>
      </c>
      <c r="DM165" s="245" t="str">
        <f t="shared" si="669"/>
        <v/>
      </c>
      <c r="DN165" s="259" t="str">
        <f t="shared" si="669"/>
        <v/>
      </c>
      <c r="DO165" s="245" t="str">
        <f t="shared" si="669"/>
        <v/>
      </c>
      <c r="DP165" s="245" t="str">
        <f t="shared" si="669"/>
        <v/>
      </c>
      <c r="DQ165" s="245" t="str">
        <f t="shared" si="669"/>
        <v/>
      </c>
      <c r="DR165" s="245" t="str">
        <f t="shared" si="669"/>
        <v/>
      </c>
      <c r="DS165" s="246" t="str">
        <f t="shared" si="669"/>
        <v/>
      </c>
      <c r="DT165" s="248" t="str">
        <f t="shared" si="16"/>
        <v>848</v>
      </c>
      <c r="DU165" s="249" t="str">
        <f t="shared" si="17"/>
        <v>1,625</v>
      </c>
      <c r="DV165" s="225" t="str">
        <f>CZ165*'Ores &amp; Ingots'!$C$3+DA165*'Ores &amp; Ingots'!$C$4+DB165*'Ores &amp; Ingots'!$C$5+DC165*'Ores &amp; Ingots'!$C$6+DD165*'Ores &amp; Ingots'!$C$7+DE165*'Ores &amp; Ingots'!$C$8+DF165*'Ores &amp; Ingots'!$C$9+DG165*'Ores &amp; Ingots'!$C$10+DH165*'Ores &amp; Ingots'!$C$11+DI165*'Ores &amp; Ingots'!$C$12</f>
        <v>107</v>
      </c>
      <c r="DW165" s="225" t="str">
        <f>DJ165*'Ores &amp; Ingots'!$B$3+DK165*'Ores &amp; Ingots'!$B$4+DL165*'Ores &amp; Ingots'!$B$5+DM165*'Ores &amp; Ingots'!$B$6+DN165*'Ores &amp; Ingots'!$B$7+DO165*'Ores &amp; Ingots'!$B$8+DP165*'Ores &amp; Ingots'!$B$9+DQ165*'Ores &amp; Ingots'!$B$10+DR165*'Ores &amp; Ingots'!$B$11+DS165*'Ores &amp; Ingots'!$B$12</f>
        <v>601</v>
      </c>
      <c r="DX165" s="249" t="str">
        <f>CZ165*Refining!$G$3+DA165*Refining!$G$4+DB165*Refining!$G$5+DC165*Refining!$G$6+DD165*Refining!$G$7+DE165*Refining!$G$8+DF165*Refining!$G$9+DG165*Refining!$G$10+DH165*Refining!$G$11+DI165*Refining!$G$12</f>
        <v>554</v>
      </c>
      <c r="DY165" s="249" t="str">
        <f t="shared" si="18"/>
        <v>86,154</v>
      </c>
      <c r="DZ165" s="250" t="str">
        <f t="shared" si="19"/>
        <v>0.0862</v>
      </c>
      <c r="EA165" s="248" t="str">
        <f t="shared" si="20"/>
        <v>757</v>
      </c>
      <c r="EB165" s="251" t="str">
        <f t="shared" ref="EB165:EC165" si="670">EA165/60</f>
        <v>12.6</v>
      </c>
      <c r="EC165" s="251" t="str">
        <f t="shared" si="670"/>
        <v>0.2</v>
      </c>
      <c r="ED165" s="248" t="str">
        <f t="shared" si="22"/>
        <v>115,398</v>
      </c>
      <c r="EE165" s="251" t="str">
        <f t="shared" ref="EE165:EF165" si="671">ED165/1000</f>
        <v>115.4</v>
      </c>
      <c r="EF165" s="252" t="str">
        <f t="shared" si="671"/>
        <v>0.12</v>
      </c>
      <c r="EG165" s="223" t="str">
        <f t="shared" si="24"/>
        <v>0.1154</v>
      </c>
      <c r="EH165" s="224" t="str">
        <f t="shared" si="25"/>
        <v>0:12:37</v>
      </c>
      <c r="EI165" s="225">
        <v>1088.0</v>
      </c>
    </row>
    <row r="166">
      <c r="A166" s="33"/>
      <c r="B166" s="226" t="s">
        <v>1028</v>
      </c>
      <c r="C166" s="227" t="s">
        <v>885</v>
      </c>
      <c r="D166" s="227">
        <v>1.0</v>
      </c>
      <c r="E166" s="227">
        <v>1.0</v>
      </c>
      <c r="F166" s="227">
        <v>1.0</v>
      </c>
      <c r="G166" s="228" t="str">
        <f t="shared" si="5"/>
        <v>0.1</v>
      </c>
      <c r="H166" s="229">
        <v>10.0</v>
      </c>
      <c r="I166" s="229">
        <v>10.0</v>
      </c>
      <c r="J166" s="229" t="str">
        <f>H166/Main!$D$9</f>
        <v>10</v>
      </c>
      <c r="K166" s="229" t="str">
        <f>I166/Main!$D$10</f>
        <v>10</v>
      </c>
      <c r="L166" s="229" t="str">
        <f t="shared" si="6"/>
        <v>1</v>
      </c>
      <c r="M166" s="229">
        <v>0.3</v>
      </c>
      <c r="N166" s="230"/>
      <c r="O166" s="230"/>
      <c r="P166" s="230"/>
      <c r="Q166" s="231"/>
      <c r="R166" s="230"/>
      <c r="S166" s="232"/>
      <c r="T166" s="232"/>
      <c r="U166" s="230"/>
      <c r="V166" s="230"/>
      <c r="W166" s="232"/>
      <c r="X166" s="232"/>
      <c r="Y166" s="230"/>
      <c r="Z166" s="230"/>
      <c r="AA166" s="230"/>
      <c r="AB166" s="230"/>
      <c r="AC166" s="334"/>
      <c r="AD166" s="225">
        <v>2.0</v>
      </c>
      <c r="AE166" s="225">
        <v>0.0</v>
      </c>
      <c r="AF166" s="225">
        <v>0.0</v>
      </c>
      <c r="AG166" s="309">
        <v>1.0</v>
      </c>
      <c r="AH166" s="225">
        <v>5.0</v>
      </c>
      <c r="AI166" s="225">
        <v>0.0</v>
      </c>
      <c r="AJ166" s="225">
        <v>0.0</v>
      </c>
      <c r="AK166" s="225">
        <v>0.0</v>
      </c>
      <c r="AL166" s="225">
        <v>0.0</v>
      </c>
      <c r="AM166" s="225">
        <v>0.0</v>
      </c>
      <c r="AN166" s="225">
        <v>0.0</v>
      </c>
      <c r="AO166" s="225">
        <v>2.0</v>
      </c>
      <c r="AP166" s="225">
        <v>0.0</v>
      </c>
      <c r="AQ166" s="225">
        <v>0.0</v>
      </c>
      <c r="AR166" s="225">
        <v>0.0</v>
      </c>
      <c r="AS166" s="225">
        <v>0.0</v>
      </c>
      <c r="AT166" s="225">
        <v>0.0</v>
      </c>
      <c r="AU166" s="225">
        <v>0.0</v>
      </c>
      <c r="AV166" s="225">
        <v>0.0</v>
      </c>
      <c r="AW166" s="225">
        <v>0.0</v>
      </c>
      <c r="AX166" s="225">
        <v>0.0</v>
      </c>
      <c r="AY166" s="236" t="str">
        <f t="shared" ref="AY166:BS166" si="672">IF(AD166 = 0, "", AD166)</f>
        <v>2</v>
      </c>
      <c r="AZ166" s="227" t="str">
        <f t="shared" si="672"/>
        <v/>
      </c>
      <c r="BA166" s="227" t="str">
        <f t="shared" si="672"/>
        <v/>
      </c>
      <c r="BB166" s="237" t="str">
        <f t="shared" si="672"/>
        <v>1</v>
      </c>
      <c r="BC166" s="227" t="str">
        <f t="shared" si="672"/>
        <v>5</v>
      </c>
      <c r="BD166" s="227" t="str">
        <f t="shared" si="672"/>
        <v/>
      </c>
      <c r="BE166" s="227" t="str">
        <f t="shared" si="672"/>
        <v/>
      </c>
      <c r="BF166" s="227" t="str">
        <f t="shared" si="672"/>
        <v/>
      </c>
      <c r="BG166" s="227" t="str">
        <f t="shared" si="672"/>
        <v/>
      </c>
      <c r="BH166" s="227" t="str">
        <f t="shared" si="672"/>
        <v/>
      </c>
      <c r="BI166" s="227" t="str">
        <f t="shared" si="672"/>
        <v/>
      </c>
      <c r="BJ166" s="227" t="str">
        <f t="shared" si="672"/>
        <v>2</v>
      </c>
      <c r="BK166" s="227" t="str">
        <f t="shared" si="672"/>
        <v/>
      </c>
      <c r="BL166" s="227" t="str">
        <f t="shared" si="672"/>
        <v/>
      </c>
      <c r="BM166" s="227" t="str">
        <f t="shared" si="672"/>
        <v/>
      </c>
      <c r="BN166" s="227" t="str">
        <f t="shared" si="672"/>
        <v/>
      </c>
      <c r="BO166" s="227" t="str">
        <f t="shared" si="672"/>
        <v/>
      </c>
      <c r="BP166" s="227" t="str">
        <f t="shared" si="672"/>
        <v/>
      </c>
      <c r="BQ166" s="227" t="str">
        <f t="shared" si="672"/>
        <v/>
      </c>
      <c r="BR166" s="227" t="str">
        <f t="shared" si="672"/>
        <v/>
      </c>
      <c r="BS166" s="238" t="str">
        <f t="shared" si="672"/>
        <v/>
      </c>
      <c r="BT166" s="239" t="str">
        <f>$AY166*Assembly!Y$4+$AZ166*Assembly!Y$5+$BA166*Assembly!Y$6+$BB166*Assembly!Y$7+$BC166*Assembly!Y$8+$BD166*Assembly!Y$9+$BE166*Assembly!Y$10+$BF166*Assembly!Y$11+$BG166*Assembly!Y$12+$BH166*Assembly!Y$13+$BI166*Assembly!Y$14+$BJ166*Assembly!Y$15+$BK166*Assembly!Y$16+$BL166*Assembly!Y$17+$BM166*Assembly!Y$18+$BN166*Assembly!Y$19+$BO166*Assembly!Y$20+$BP166*Assembly!Y$21+$BQ166*Assembly!Y$22+$BR166*Assembly!Y$23+$BS166*Assembly!Y$24</f>
        <v>117</v>
      </c>
      <c r="BU166" s="225" t="str">
        <f t="shared" si="8"/>
        <v>936</v>
      </c>
      <c r="BV166" s="355"/>
      <c r="BW166" s="225" t="str">
        <f>$AY166*Assembly!AC$4+$AZ166*Assembly!AC$5+$BA166*Assembly!AC$6+$BB166*Assembly!AC$7+$BC166*Assembly!AC$8+$BD166*Assembly!AC$9+$BE166*Assembly!AC$10+$BF166*Assembly!AC$11+$BG166*Assembly!AC$12+$BH166*Assembly!AC$13+$BI166*Assembly!AC$14+$BJ166*Assembly!AC$15+$BK166*Assembly!AC$16+$BL166*Assembly!AC$17+$BM166*Assembly!AC$18+$BN166*Assembly!AC$19+$BO166*Assembly!AC$20+$BP166*Assembly!AC$21+$BQ166*Assembly!AC$22+$BR166*Assembly!AC$23+$BS166*Assembly!AC$24</f>
        <v>470</v>
      </c>
      <c r="BX166" s="240" t="str">
        <f t="shared" si="9"/>
        <v>4.02</v>
      </c>
      <c r="BY166" s="241" t="str">
        <f t="shared" si="10"/>
        <v>3760</v>
      </c>
      <c r="BZ166" s="242" t="str">
        <f t="shared" si="11"/>
        <v>0.5</v>
      </c>
      <c r="CA166" s="241" t="str">
        <f t="shared" si="12"/>
        <v>47</v>
      </c>
      <c r="CB166" s="225" t="str">
        <f>$AY166*Assembly!X$4+$AZ166*Assembly!X$5+$BA166*Assembly!X$6+$BB166*Assembly!X$7+$BC166*Assembly!X$8+$BD166*Assembly!X$9+$BE166*Assembly!X$10+$BF166*Assembly!X$11+$BG166*Assembly!X$12+$BH166*Assembly!X$13+$BI166*Assembly!X$14+$BJ166*Assembly!X$15+$BK166*Assembly!X$16+$BL166*Assembly!X$17+$BM166*Assembly!X$18+$BN166*Assembly!X$19+$BO166*Assembly!X$20+$BP166*Assembly!X$21+$BQ166*Assembly!X$22+$BR166*Assembly!X$23+$BS166*Assembly!X$24</f>
        <v>27</v>
      </c>
      <c r="CC166" s="225" t="str">
        <f t="shared" si="13"/>
        <v>4,200</v>
      </c>
      <c r="CD166" s="223" t="str">
        <f t="shared" si="14"/>
        <v>0.0042</v>
      </c>
      <c r="CE166" s="243" t="str">
        <f>$AY166*Assembly!AB$4+$AZ166*Assembly!AB$5+$BA166*Assembly!AB$6+$BB166*Assembly!AB$7+$BC166*Assembly!AB$8+$BD166*Assembly!AB$9+$BE166*Assembly!AB$10+$BF166*Assembly!AB$11+$BG166*Assembly!AB$12+$BH166*Assembly!AB$13+$BI166*Assembly!AB$14+$BJ166*Assembly!AB$15+$BK166*Assembly!AB$16+$BL166*Assembly!AB$17+$BM166*Assembly!AB$18+$BN166*Assembly!AB$19+$BO166*Assembly!AB$20+$BP166*Assembly!AB$21+$BQ166*Assembly!AB$22+$BR166*Assembly!AB$23+$BS166*Assembly!AB$24</f>
        <v>84</v>
      </c>
      <c r="CF166" s="231" t="str">
        <f>$AY166*Assembly!M$4+$AZ166*Assembly!M$5+$BA166*Assembly!M$6+$BB166*Assembly!M$7+$BC166*Assembly!M$8+$BD166*Assembly!M$9+$BE166*Assembly!M$10+$BF166*Assembly!M$11+$BG166*Assembly!M$12+$BH166*Assembly!M$13+$BI166*Assembly!M$14+$BJ166*Assembly!M$15+$BK166*Assembly!M$16+$BL166*Assembly!M$17+$BM166*Assembly!M$18+$BN166*Assembly!M$19+$BO166*Assembly!M$20+$BP166*Assembly!M$21+$BQ166*Assembly!M$22+$BR166*Assembly!M$23+$BS166*Assembly!M$24</f>
        <v>146</v>
      </c>
      <c r="CG166" s="231" t="str">
        <f>$AY166*Assembly!N$4+$AZ166*Assembly!N$5+$BA166*Assembly!N$6+$BB166*Assembly!N$7+$BC166*Assembly!N$8+$BD166*Assembly!N$9+$BE166*Assembly!N$10+$BF166*Assembly!N$11+$BG166*Assembly!N$12+$BH166*Assembly!N$13+$BI166*Assembly!N$14+$BJ166*Assembly!N$15+$BK166*Assembly!N$16+$BL166*Assembly!N$17+$BM166*Assembly!N$18+$BN166*Assembly!N$19+$BO166*Assembly!N$20+$BP166*Assembly!N$21+$BQ166*Assembly!N$22+$BR166*Assembly!N$23+$BS166*Assembly!N$24</f>
        <v>10</v>
      </c>
      <c r="CH166" s="231" t="str">
        <f>$AY166*Assembly!O$4+$AZ166*Assembly!O$5+$BA166*Assembly!O$6+$BB166*Assembly!O$7+$BC166*Assembly!O$8+$BD166*Assembly!O$9+$BE166*Assembly!O$10+$BF166*Assembly!O$11+$BG166*Assembly!O$12+$BH166*Assembly!O$13+$BI166*Assembly!O$14+$BJ166*Assembly!O$15+$BK166*Assembly!O$16+$BL166*Assembly!O$17+$BM166*Assembly!O$18+$BN166*Assembly!O$19+$BO166*Assembly!O$20+$BP166*Assembly!O$21+$BQ166*Assembly!O$22+$BR166*Assembly!O$23+$BS166*Assembly!O$24</f>
        <v>6</v>
      </c>
      <c r="CI166" s="229" t="str">
        <f>$AY166*Assembly!P$4+$AZ166*Assembly!P$5+$BA166*Assembly!P$6+$BB166*Assembly!P$7+$BC166*Assembly!P$8+$BD166*Assembly!P$9+$BE166*Assembly!P$10+$BF166*Assembly!P$11+$BG166*Assembly!P$12+$BH166*Assembly!P$13+$BI166*Assembly!P$14+$BJ166*Assembly!P$15+$BK166*Assembly!P$16+$BL166*Assembly!P$17+$BM166*Assembly!P$18+$BN166*Assembly!P$19+$BO166*Assembly!P$20+$BP166*Assembly!P$21+$BQ166*Assembly!P$22+$BR166*Assembly!P$23+$BS166*Assembly!P$24</f>
        <v>0</v>
      </c>
      <c r="CJ166" s="229" t="str">
        <f>$AY166*Assembly!Q$4+$AZ166*Assembly!Q$5+$BA166*Assembly!Q$6+$BB166*Assembly!Q$7+$BC166*Assembly!Q$8+$BD166*Assembly!Q$9+$BE166*Assembly!Q$10+$BF166*Assembly!Q$11+$BG166*Assembly!Q$12+$BH166*Assembly!Q$13+$BI166*Assembly!Q$14+$BJ166*Assembly!Q$15+$BK166*Assembly!Q$16+$BL166*Assembly!Q$17+$BM166*Assembly!Q$18+$BN166*Assembly!Q$19+$BO166*Assembly!Q$20+$BP166*Assembly!Q$21+$BQ166*Assembly!Q$22+$BR166*Assembly!Q$23+$BS166*Assembly!Q$24</f>
        <v>0</v>
      </c>
      <c r="CK166" s="231" t="str">
        <f>$AY166*Assembly!R$4+$AZ166*Assembly!R$5+$BA166*Assembly!R$6+$BB166*Assembly!R$7+$BC166*Assembly!R$8+$BD166*Assembly!R$9+$BE166*Assembly!R$10+$BF166*Assembly!R$11+$BG166*Assembly!R$12+$BH166*Assembly!R$13+$BI166*Assembly!R$14+$BJ166*Assembly!R$15+$BK166*Assembly!R$16+$BL166*Assembly!R$17+$BM166*Assembly!R$18+$BN166*Assembly!R$19+$BO166*Assembly!R$20+$BP166*Assembly!R$21+$BQ166*Assembly!R$22+$BR166*Assembly!R$23+$BS166*Assembly!R$24</f>
        <v>0</v>
      </c>
      <c r="CL166" s="229" t="str">
        <f>$AY166*Assembly!S$4+$AZ166*Assembly!S$5+$BA166*Assembly!S$6+$BB166*Assembly!S$7+$BC166*Assembly!S$8+$BD166*Assembly!S$9+$BE166*Assembly!S$10+$BF166*Assembly!S$11+$BG166*Assembly!S$12+$BH166*Assembly!S$13+$BI166*Assembly!S$14+$BJ166*Assembly!S$15+$BK166*Assembly!S$16+$BL166*Assembly!S$17+$BM166*Assembly!S$18+$BN166*Assembly!S$19+$BO166*Assembly!S$20+$BP166*Assembly!S$21+$BQ166*Assembly!S$22+$BR166*Assembly!S$23+$BS166*Assembly!S$24</f>
        <v>0</v>
      </c>
      <c r="CM166" s="229" t="str">
        <f>$AY166*Assembly!T$4+$AZ166*Assembly!T$5+$BA166*Assembly!T$6+$BB166*Assembly!T$7+$BC166*Assembly!T$8+$BD166*Assembly!T$9+$BE166*Assembly!T$10+$BF166*Assembly!T$11+$BG166*Assembly!T$12+$BH166*Assembly!T$13+$BI166*Assembly!T$14+$BJ166*Assembly!T$15+$BK166*Assembly!T$16+$BL166*Assembly!T$17+$BM166*Assembly!T$18+$BN166*Assembly!T$19+$BO166*Assembly!T$20+$BP166*Assembly!T$21+$BQ166*Assembly!T$22+$BR166*Assembly!T$23+$BS166*Assembly!T$24</f>
        <v>0</v>
      </c>
      <c r="CN166" s="229" t="str">
        <f>$AY166*Assembly!U$4+$AZ166*Assembly!U$5+$BA166*Assembly!U$6+$BB166*Assembly!U$7+$BC166*Assembly!U$8+$BD166*Assembly!U$9+$BE166*Assembly!U$10+$BF166*Assembly!U$11+$BG166*Assembly!U$12+$BH166*Assembly!U$13+$BI166*Assembly!U$14+$BJ166*Assembly!U$15+$BK166*Assembly!U$16+$BL166*Assembly!U$17+$BM166*Assembly!U$18+$BN166*Assembly!U$19+$BO166*Assembly!U$20+$BP166*Assembly!U$21+$BQ166*Assembly!U$22+$BR166*Assembly!U$23+$BS166*Assembly!U$24</f>
        <v>0</v>
      </c>
      <c r="CO166" s="231" t="str">
        <f>$AY166*Assembly!V$4+$AZ166*Assembly!V$5+$BA166*Assembly!V$6+$BB166*Assembly!V$7+$BC166*Assembly!V$8+$BD166*Assembly!V$9+$BE166*Assembly!V$10+$BF166*Assembly!V$11+$BG166*Assembly!V$12+$BH166*Assembly!V$13+$BI166*Assembly!V$14+$BJ166*Assembly!V$15+$BK166*Assembly!V$16+$BL166*Assembly!V$17+$BM166*Assembly!V$18+$BN166*Assembly!V$19+$BO166*Assembly!V$20+$BP166*Assembly!V$21+$BQ166*Assembly!V$22+$BR166*Assembly!V$23+$BS166*Assembly!V$24</f>
        <v>0</v>
      </c>
      <c r="CP166" s="231" t="str">
        <f>CF166*Refining!$F$3</f>
        <v>261</v>
      </c>
      <c r="CQ166" s="231" t="str">
        <f>CG166*Refining!$F$4</f>
        <v>31</v>
      </c>
      <c r="CR166" s="231" t="str">
        <f>CH166*Refining!$F$5</f>
        <v>25</v>
      </c>
      <c r="CS166" s="231" t="str">
        <f>CI166*Refining!$F$6</f>
        <v>0</v>
      </c>
      <c r="CT166" s="231" t="str">
        <f>CJ166*Refining!$F$7</f>
        <v>0</v>
      </c>
      <c r="CU166" s="231" t="str">
        <f>CK166*Refining!$F$8</f>
        <v>0</v>
      </c>
      <c r="CV166" s="231" t="str">
        <f>CL166*Refining!$F$9</f>
        <v>0</v>
      </c>
      <c r="CW166" s="231" t="str">
        <f>CM166*Refining!$F$10</f>
        <v>0</v>
      </c>
      <c r="CX166" s="231" t="str">
        <f>CN166*Refining!$F$11</f>
        <v>0</v>
      </c>
      <c r="CY166" s="231" t="str">
        <f>CO166*Refining!$F$12</f>
        <v>0</v>
      </c>
      <c r="CZ166" s="244" t="str">
        <f t="shared" ref="CZ166:DS166" si="673">IF(CF166 = 0, "", CF166)</f>
        <v>146</v>
      </c>
      <c r="DA166" s="245" t="str">
        <f t="shared" si="673"/>
        <v>10</v>
      </c>
      <c r="DB166" s="245" t="str">
        <f t="shared" si="673"/>
        <v>6</v>
      </c>
      <c r="DC166" s="245" t="str">
        <f t="shared" si="673"/>
        <v/>
      </c>
      <c r="DD166" s="245" t="str">
        <f t="shared" si="673"/>
        <v/>
      </c>
      <c r="DE166" s="245" t="str">
        <f t="shared" si="673"/>
        <v/>
      </c>
      <c r="DF166" s="245" t="str">
        <f t="shared" si="673"/>
        <v/>
      </c>
      <c r="DG166" s="245" t="str">
        <f t="shared" si="673"/>
        <v/>
      </c>
      <c r="DH166" s="245" t="str">
        <f t="shared" si="673"/>
        <v/>
      </c>
      <c r="DI166" s="246" t="str">
        <f t="shared" si="673"/>
        <v/>
      </c>
      <c r="DJ166" s="244" t="str">
        <f t="shared" si="673"/>
        <v>261</v>
      </c>
      <c r="DK166" s="245" t="str">
        <f t="shared" si="673"/>
        <v>31</v>
      </c>
      <c r="DL166" s="245" t="str">
        <f t="shared" si="673"/>
        <v>25</v>
      </c>
      <c r="DM166" s="245" t="str">
        <f t="shared" si="673"/>
        <v/>
      </c>
      <c r="DN166" s="259" t="str">
        <f t="shared" si="673"/>
        <v/>
      </c>
      <c r="DO166" s="245" t="str">
        <f t="shared" si="673"/>
        <v/>
      </c>
      <c r="DP166" s="245" t="str">
        <f t="shared" si="673"/>
        <v/>
      </c>
      <c r="DQ166" s="245" t="str">
        <f t="shared" si="673"/>
        <v/>
      </c>
      <c r="DR166" s="245" t="str">
        <f t="shared" si="673"/>
        <v/>
      </c>
      <c r="DS166" s="246" t="str">
        <f t="shared" si="673"/>
        <v/>
      </c>
      <c r="DT166" s="248" t="str">
        <f t="shared" si="16"/>
        <v>162</v>
      </c>
      <c r="DU166" s="249" t="str">
        <f t="shared" si="17"/>
        <v>317</v>
      </c>
      <c r="DV166" s="225" t="str">
        <f>CZ166*'Ores &amp; Ingots'!$C$3+DA166*'Ores &amp; Ingots'!$C$4+DB166*'Ores &amp; Ingots'!$C$5+DC166*'Ores &amp; Ingots'!$C$6+DD166*'Ores &amp; Ingots'!$C$7+DE166*'Ores &amp; Ingots'!$C$8+DF166*'Ores &amp; Ingots'!$C$9+DG166*'Ores &amp; Ingots'!$C$10+DH166*'Ores &amp; Ingots'!$C$11+DI166*'Ores &amp; Ingots'!$C$12</f>
        <v>20</v>
      </c>
      <c r="DW166" s="225" t="str">
        <f>DJ166*'Ores &amp; Ingots'!$B$3+DK166*'Ores &amp; Ingots'!$B$4+DL166*'Ores &amp; Ingots'!$B$5+DM166*'Ores &amp; Ingots'!$B$6+DN166*'Ores &amp; Ingots'!$B$7+DO166*'Ores &amp; Ingots'!$B$8+DP166*'Ores &amp; Ingots'!$B$9+DQ166*'Ores &amp; Ingots'!$B$10+DR166*'Ores &amp; Ingots'!$B$11+DS166*'Ores &amp; Ingots'!$B$12</f>
        <v>117</v>
      </c>
      <c r="DX166" s="249" t="str">
        <f>CZ166*Refining!$G$3+DA166*Refining!$G$4+DB166*Refining!$G$5+DC166*Refining!$G$6+DD166*Refining!$G$7+DE166*Refining!$G$8+DF166*Refining!$G$9+DG166*Refining!$G$10+DH166*Refining!$G$11+DI166*Refining!$G$12</f>
        <v>135</v>
      </c>
      <c r="DY166" s="249" t="str">
        <f t="shared" si="18"/>
        <v>21,004</v>
      </c>
      <c r="DZ166" s="250" t="str">
        <f t="shared" si="19"/>
        <v>0.0210</v>
      </c>
      <c r="EA166" s="248" t="str">
        <f t="shared" si="20"/>
        <v>172</v>
      </c>
      <c r="EB166" s="251" t="str">
        <f t="shared" ref="EB166:EC166" si="674">EA166/60</f>
        <v>2.9</v>
      </c>
      <c r="EC166" s="251" t="str">
        <f t="shared" si="674"/>
        <v>0.0</v>
      </c>
      <c r="ED166" s="248" t="str">
        <f t="shared" si="22"/>
        <v>25,204</v>
      </c>
      <c r="EE166" s="251" t="str">
        <f t="shared" ref="EE166:EF166" si="675">ED166/1000</f>
        <v>25.2</v>
      </c>
      <c r="EF166" s="252" t="str">
        <f t="shared" si="675"/>
        <v>0.03</v>
      </c>
      <c r="EG166" s="223" t="str">
        <f t="shared" si="24"/>
        <v>0.0252</v>
      </c>
      <c r="EH166" s="224" t="str">
        <f t="shared" si="25"/>
        <v>0:02:52</v>
      </c>
      <c r="EI166" s="225" t="s">
        <v>12</v>
      </c>
    </row>
    <row r="167">
      <c r="A167" s="33"/>
      <c r="B167" s="226" t="s">
        <v>1029</v>
      </c>
      <c r="C167" s="227" t="s">
        <v>886</v>
      </c>
      <c r="D167" s="227">
        <v>3.0</v>
      </c>
      <c r="E167" s="227">
        <v>1.0</v>
      </c>
      <c r="F167" s="227">
        <v>3.0</v>
      </c>
      <c r="G167" s="253" t="str">
        <f t="shared" si="5"/>
        <v>140.6</v>
      </c>
      <c r="H167" s="254">
        <v>20.0</v>
      </c>
      <c r="I167" s="254">
        <v>20.0</v>
      </c>
      <c r="J167" s="254" t="str">
        <f>H167/Main!$D$9</f>
        <v>20</v>
      </c>
      <c r="K167" s="254" t="str">
        <f>I167/Main!$D$10</f>
        <v>20</v>
      </c>
      <c r="L167" s="254" t="str">
        <f t="shared" si="6"/>
        <v>1</v>
      </c>
      <c r="M167" s="254">
        <v>0.3</v>
      </c>
      <c r="N167" s="255"/>
      <c r="O167" s="255"/>
      <c r="P167" s="255"/>
      <c r="Q167" s="256"/>
      <c r="R167" s="255"/>
      <c r="S167" s="257"/>
      <c r="T167" s="257"/>
      <c r="U167" s="255"/>
      <c r="V167" s="255"/>
      <c r="W167" s="350"/>
      <c r="X167" s="257"/>
      <c r="Y167" s="255"/>
      <c r="Z167" s="255"/>
      <c r="AA167" s="255"/>
      <c r="AB167" s="255"/>
      <c r="AC167" s="351" t="s">
        <v>913</v>
      </c>
      <c r="AD167" s="225">
        <v>20.0</v>
      </c>
      <c r="AE167" s="225">
        <v>0.0</v>
      </c>
      <c r="AF167" s="225">
        <v>0.0</v>
      </c>
      <c r="AG167" s="309">
        <v>10.0</v>
      </c>
      <c r="AH167" s="225">
        <v>80.0</v>
      </c>
      <c r="AI167" s="225">
        <v>0.0</v>
      </c>
      <c r="AJ167" s="225">
        <v>0.0</v>
      </c>
      <c r="AK167" s="225">
        <v>0.0</v>
      </c>
      <c r="AL167" s="225">
        <v>0.0</v>
      </c>
      <c r="AM167" s="225">
        <v>0.0</v>
      </c>
      <c r="AN167" s="225">
        <v>0.0</v>
      </c>
      <c r="AO167" s="225">
        <v>20.0</v>
      </c>
      <c r="AP167" s="225">
        <v>0.0</v>
      </c>
      <c r="AQ167" s="225">
        <v>0.0</v>
      </c>
      <c r="AR167" s="225">
        <v>0.0</v>
      </c>
      <c r="AS167" s="225">
        <v>0.0</v>
      </c>
      <c r="AT167" s="225">
        <v>0.0</v>
      </c>
      <c r="AU167" s="225">
        <v>0.0</v>
      </c>
      <c r="AV167" s="225">
        <v>0.0</v>
      </c>
      <c r="AW167" s="225">
        <v>0.0</v>
      </c>
      <c r="AX167" s="225">
        <v>0.0</v>
      </c>
      <c r="AY167" s="236" t="str">
        <f t="shared" ref="AY167:BS167" si="676">IF(AD167 = 0, "", AD167)</f>
        <v>20</v>
      </c>
      <c r="AZ167" s="227" t="str">
        <f t="shared" si="676"/>
        <v/>
      </c>
      <c r="BA167" s="227" t="str">
        <f t="shared" si="676"/>
        <v/>
      </c>
      <c r="BB167" s="237" t="str">
        <f t="shared" si="676"/>
        <v>10</v>
      </c>
      <c r="BC167" s="227" t="str">
        <f t="shared" si="676"/>
        <v>80</v>
      </c>
      <c r="BD167" s="227" t="str">
        <f t="shared" si="676"/>
        <v/>
      </c>
      <c r="BE167" s="227" t="str">
        <f t="shared" si="676"/>
        <v/>
      </c>
      <c r="BF167" s="227" t="str">
        <f t="shared" si="676"/>
        <v/>
      </c>
      <c r="BG167" s="227" t="str">
        <f t="shared" si="676"/>
        <v/>
      </c>
      <c r="BH167" s="227" t="str">
        <f t="shared" si="676"/>
        <v/>
      </c>
      <c r="BI167" s="227" t="str">
        <f t="shared" si="676"/>
        <v/>
      </c>
      <c r="BJ167" s="227" t="str">
        <f t="shared" si="676"/>
        <v>20</v>
      </c>
      <c r="BK167" s="227" t="str">
        <f t="shared" si="676"/>
        <v/>
      </c>
      <c r="BL167" s="227" t="str">
        <f t="shared" si="676"/>
        <v/>
      </c>
      <c r="BM167" s="227" t="str">
        <f t="shared" si="676"/>
        <v/>
      </c>
      <c r="BN167" s="227" t="str">
        <f t="shared" si="676"/>
        <v/>
      </c>
      <c r="BO167" s="227" t="str">
        <f t="shared" si="676"/>
        <v/>
      </c>
      <c r="BP167" s="227" t="str">
        <f t="shared" si="676"/>
        <v/>
      </c>
      <c r="BQ167" s="227" t="str">
        <f t="shared" si="676"/>
        <v/>
      </c>
      <c r="BR167" s="227" t="str">
        <f t="shared" si="676"/>
        <v/>
      </c>
      <c r="BS167" s="238" t="str">
        <f t="shared" si="676"/>
        <v/>
      </c>
      <c r="BT167" s="239" t="str">
        <f>$AY167*Assembly!Y$4+$AZ167*Assembly!Y$5+$BA167*Assembly!Y$6+$BB167*Assembly!Y$7+$BC167*Assembly!Y$8+$BD167*Assembly!Y$9+$BE167*Assembly!Y$10+$BF167*Assembly!Y$11+$BG167*Assembly!Y$12+$BH167*Assembly!Y$13+$BI167*Assembly!Y$14+$BJ167*Assembly!Y$15+$BK167*Assembly!Y$16+$BL167*Assembly!Y$17+$BM167*Assembly!Y$18+$BN167*Assembly!Y$19+$BO167*Assembly!Y$20+$BP167*Assembly!Y$21+$BQ167*Assembly!Y$22+$BR167*Assembly!Y$23+$BS167*Assembly!Y$24</f>
        <v>1,410</v>
      </c>
      <c r="BU167" s="225" t="str">
        <f t="shared" si="8"/>
        <v>10</v>
      </c>
      <c r="BV167" s="355"/>
      <c r="BW167" s="225" t="str">
        <f>$AY167*Assembly!AC$4+$AZ167*Assembly!AC$5+$BA167*Assembly!AC$6+$BB167*Assembly!AC$7+$BC167*Assembly!AC$8+$BD167*Assembly!AC$9+$BE167*Assembly!AC$10+$BF167*Assembly!AC$11+$BG167*Assembly!AC$12+$BH167*Assembly!AC$13+$BI167*Assembly!AC$14+$BJ167*Assembly!AC$15+$BK167*Assembly!AC$16+$BL167*Assembly!AC$17+$BM167*Assembly!AC$18+$BN167*Assembly!AC$19+$BO167*Assembly!AC$20+$BP167*Assembly!AC$21+$BQ167*Assembly!AC$22+$BR167*Assembly!AC$23+$BS167*Assembly!AC$24</f>
        <v>5,600</v>
      </c>
      <c r="BX167" s="240" t="str">
        <f t="shared" si="9"/>
        <v>3.97</v>
      </c>
      <c r="BY167" s="241" t="str">
        <f t="shared" si="10"/>
        <v>40</v>
      </c>
      <c r="BZ167" s="242" t="str">
        <f t="shared" si="11"/>
        <v>558.5</v>
      </c>
      <c r="CA167" s="241" t="str">
        <f t="shared" si="12"/>
        <v>280</v>
      </c>
      <c r="CB167" s="225" t="str">
        <f>$AY167*Assembly!X$4+$AZ167*Assembly!X$5+$BA167*Assembly!X$6+$BB167*Assembly!X$7+$BC167*Assembly!X$8+$BD167*Assembly!X$9+$BE167*Assembly!X$10+$BF167*Assembly!X$11+$BG167*Assembly!X$12+$BH167*Assembly!X$13+$BI167*Assembly!X$14+$BJ167*Assembly!X$15+$BK167*Assembly!X$16+$BL167*Assembly!X$17+$BM167*Assembly!X$18+$BN167*Assembly!X$19+$BO167*Assembly!X$20+$BP167*Assembly!X$21+$BQ167*Assembly!X$22+$BR167*Assembly!X$23+$BS167*Assembly!X$24</f>
        <v>390</v>
      </c>
      <c r="CC167" s="225" t="str">
        <f t="shared" si="13"/>
        <v>60,667</v>
      </c>
      <c r="CD167" s="223" t="str">
        <f t="shared" si="14"/>
        <v>0.0607</v>
      </c>
      <c r="CE167" s="243" t="str">
        <f>$AY167*Assembly!AB$4+$AZ167*Assembly!AB$5+$BA167*Assembly!AB$6+$BB167*Assembly!AB$7+$BC167*Assembly!AB$8+$BD167*Assembly!AB$9+$BE167*Assembly!AB$10+$BF167*Assembly!AB$11+$BG167*Assembly!AB$12+$BH167*Assembly!AB$13+$BI167*Assembly!AB$14+$BJ167*Assembly!AB$15+$BK167*Assembly!AB$16+$BL167*Assembly!AB$17+$BM167*Assembly!AB$18+$BN167*Assembly!AB$19+$BO167*Assembly!AB$20+$BP167*Assembly!AB$21+$BQ167*Assembly!AB$22+$BR167*Assembly!AB$23+$BS167*Assembly!AB$24</f>
        <v>900</v>
      </c>
      <c r="CF167" s="256" t="str">
        <f>$AY167*Assembly!M$4+$AZ167*Assembly!M$5+$BA167*Assembly!M$6+$BB167*Assembly!M$7+$BC167*Assembly!M$8+$BD167*Assembly!M$9+$BE167*Assembly!M$10+$BF167*Assembly!M$11+$BG167*Assembly!M$12+$BH167*Assembly!M$13+$BI167*Assembly!M$14+$BJ167*Assembly!M$15+$BK167*Assembly!M$16+$BL167*Assembly!M$17+$BM167*Assembly!M$18+$BN167*Assembly!M$19+$BO167*Assembly!M$20+$BP167*Assembly!M$21+$BQ167*Assembly!M$22+$BR167*Assembly!M$23+$BS167*Assembly!M$24</f>
        <v>1,760</v>
      </c>
      <c r="CG167" s="256" t="str">
        <f>$AY167*Assembly!N$4+$AZ167*Assembly!N$5+$BA167*Assembly!N$6+$BB167*Assembly!N$7+$BC167*Assembly!N$8+$BD167*Assembly!N$9+$BE167*Assembly!N$10+$BF167*Assembly!N$11+$BG167*Assembly!N$12+$BH167*Assembly!N$13+$BI167*Assembly!N$14+$BJ167*Assembly!N$15+$BK167*Assembly!N$16+$BL167*Assembly!N$17+$BM167*Assembly!N$18+$BN167*Assembly!N$19+$BO167*Assembly!N$20+$BP167*Assembly!N$21+$BQ167*Assembly!N$22+$BR167*Assembly!N$23+$BS167*Assembly!N$24</f>
        <v>100</v>
      </c>
      <c r="CH167" s="256" t="str">
        <f>$AY167*Assembly!O$4+$AZ167*Assembly!O$5+$BA167*Assembly!O$6+$BB167*Assembly!O$7+$BC167*Assembly!O$8+$BD167*Assembly!O$9+$BE167*Assembly!O$10+$BF167*Assembly!O$11+$BG167*Assembly!O$12+$BH167*Assembly!O$13+$BI167*Assembly!O$14+$BJ167*Assembly!O$15+$BK167*Assembly!O$16+$BL167*Assembly!O$17+$BM167*Assembly!O$18+$BN167*Assembly!O$19+$BO167*Assembly!O$20+$BP167*Assembly!O$21+$BQ167*Assembly!O$22+$BR167*Assembly!O$23+$BS167*Assembly!O$24</f>
        <v>60</v>
      </c>
      <c r="CI167" s="254" t="str">
        <f>$AY167*Assembly!P$4+$AZ167*Assembly!P$5+$BA167*Assembly!P$6+$BB167*Assembly!P$7+$BC167*Assembly!P$8+$BD167*Assembly!P$9+$BE167*Assembly!P$10+$BF167*Assembly!P$11+$BG167*Assembly!P$12+$BH167*Assembly!P$13+$BI167*Assembly!P$14+$BJ167*Assembly!P$15+$BK167*Assembly!P$16+$BL167*Assembly!P$17+$BM167*Assembly!P$18+$BN167*Assembly!P$19+$BO167*Assembly!P$20+$BP167*Assembly!P$21+$BQ167*Assembly!P$22+$BR167*Assembly!P$23+$BS167*Assembly!P$24</f>
        <v>0</v>
      </c>
      <c r="CJ167" s="254" t="str">
        <f>$AY167*Assembly!Q$4+$AZ167*Assembly!Q$5+$BA167*Assembly!Q$6+$BB167*Assembly!Q$7+$BC167*Assembly!Q$8+$BD167*Assembly!Q$9+$BE167*Assembly!Q$10+$BF167*Assembly!Q$11+$BG167*Assembly!Q$12+$BH167*Assembly!Q$13+$BI167*Assembly!Q$14+$BJ167*Assembly!Q$15+$BK167*Assembly!Q$16+$BL167*Assembly!Q$17+$BM167*Assembly!Q$18+$BN167*Assembly!Q$19+$BO167*Assembly!Q$20+$BP167*Assembly!Q$21+$BQ167*Assembly!Q$22+$BR167*Assembly!Q$23+$BS167*Assembly!Q$24</f>
        <v>0</v>
      </c>
      <c r="CK167" s="256" t="str">
        <f>$AY167*Assembly!R$4+$AZ167*Assembly!R$5+$BA167*Assembly!R$6+$BB167*Assembly!R$7+$BC167*Assembly!R$8+$BD167*Assembly!R$9+$BE167*Assembly!R$10+$BF167*Assembly!R$11+$BG167*Assembly!R$12+$BH167*Assembly!R$13+$BI167*Assembly!R$14+$BJ167*Assembly!R$15+$BK167*Assembly!R$16+$BL167*Assembly!R$17+$BM167*Assembly!R$18+$BN167*Assembly!R$19+$BO167*Assembly!R$20+$BP167*Assembly!R$21+$BQ167*Assembly!R$22+$BR167*Assembly!R$23+$BS167*Assembly!R$24</f>
        <v>0</v>
      </c>
      <c r="CL167" s="254" t="str">
        <f>$AY167*Assembly!S$4+$AZ167*Assembly!S$5+$BA167*Assembly!S$6+$BB167*Assembly!S$7+$BC167*Assembly!S$8+$BD167*Assembly!S$9+$BE167*Assembly!S$10+$BF167*Assembly!S$11+$BG167*Assembly!S$12+$BH167*Assembly!S$13+$BI167*Assembly!S$14+$BJ167*Assembly!S$15+$BK167*Assembly!S$16+$BL167*Assembly!S$17+$BM167*Assembly!S$18+$BN167*Assembly!S$19+$BO167*Assembly!S$20+$BP167*Assembly!S$21+$BQ167*Assembly!S$22+$BR167*Assembly!S$23+$BS167*Assembly!S$24</f>
        <v>0</v>
      </c>
      <c r="CM167" s="254" t="str">
        <f>$AY167*Assembly!T$4+$AZ167*Assembly!T$5+$BA167*Assembly!T$6+$BB167*Assembly!T$7+$BC167*Assembly!T$8+$BD167*Assembly!T$9+$BE167*Assembly!T$10+$BF167*Assembly!T$11+$BG167*Assembly!T$12+$BH167*Assembly!T$13+$BI167*Assembly!T$14+$BJ167*Assembly!T$15+$BK167*Assembly!T$16+$BL167*Assembly!T$17+$BM167*Assembly!T$18+$BN167*Assembly!T$19+$BO167*Assembly!T$20+$BP167*Assembly!T$21+$BQ167*Assembly!T$22+$BR167*Assembly!T$23+$BS167*Assembly!T$24</f>
        <v>0</v>
      </c>
      <c r="CN167" s="254" t="str">
        <f>$AY167*Assembly!U$4+$AZ167*Assembly!U$5+$BA167*Assembly!U$6+$BB167*Assembly!U$7+$BC167*Assembly!U$8+$BD167*Assembly!U$9+$BE167*Assembly!U$10+$BF167*Assembly!U$11+$BG167*Assembly!U$12+$BH167*Assembly!U$13+$BI167*Assembly!U$14+$BJ167*Assembly!U$15+$BK167*Assembly!U$16+$BL167*Assembly!U$17+$BM167*Assembly!U$18+$BN167*Assembly!U$19+$BO167*Assembly!U$20+$BP167*Assembly!U$21+$BQ167*Assembly!U$22+$BR167*Assembly!U$23+$BS167*Assembly!U$24</f>
        <v>0</v>
      </c>
      <c r="CO167" s="256" t="str">
        <f>$AY167*Assembly!V$4+$AZ167*Assembly!V$5+$BA167*Assembly!V$6+$BB167*Assembly!V$7+$BC167*Assembly!V$8+$BD167*Assembly!V$9+$BE167*Assembly!V$10+$BF167*Assembly!V$11+$BG167*Assembly!V$12+$BH167*Assembly!V$13+$BI167*Assembly!V$14+$BJ167*Assembly!V$15+$BK167*Assembly!V$16+$BL167*Assembly!V$17+$BM167*Assembly!V$18+$BN167*Assembly!V$19+$BO167*Assembly!V$20+$BP167*Assembly!V$21+$BQ167*Assembly!V$22+$BR167*Assembly!V$23+$BS167*Assembly!V$24</f>
        <v>0</v>
      </c>
      <c r="CP167" s="256" t="str">
        <f>CF167*Refining!$F$3</f>
        <v>3,143</v>
      </c>
      <c r="CQ167" s="256" t="str">
        <f>CG167*Refining!$F$4</f>
        <v>313</v>
      </c>
      <c r="CR167" s="256" t="str">
        <f>CH167*Refining!$F$5</f>
        <v>250</v>
      </c>
      <c r="CS167" s="256" t="str">
        <f>CI167*Refining!$F$6</f>
        <v>0</v>
      </c>
      <c r="CT167" s="256" t="str">
        <f>CJ167*Refining!$F$7</f>
        <v>0</v>
      </c>
      <c r="CU167" s="256" t="str">
        <f>CK167*Refining!$F$8</f>
        <v>0</v>
      </c>
      <c r="CV167" s="256" t="str">
        <f>CL167*Refining!$F$9</f>
        <v>0</v>
      </c>
      <c r="CW167" s="256" t="str">
        <f>CM167*Refining!$F$10</f>
        <v>0</v>
      </c>
      <c r="CX167" s="256" t="str">
        <f>CN167*Refining!$F$11</f>
        <v>0</v>
      </c>
      <c r="CY167" s="256" t="str">
        <f>CO167*Refining!$F$12</f>
        <v>0</v>
      </c>
      <c r="CZ167" s="244" t="str">
        <f t="shared" ref="CZ167:DS167" si="677">IF(CF167 = 0, "", CF167)</f>
        <v>1,760</v>
      </c>
      <c r="DA167" s="245" t="str">
        <f t="shared" si="677"/>
        <v>100</v>
      </c>
      <c r="DB167" s="245" t="str">
        <f t="shared" si="677"/>
        <v>60</v>
      </c>
      <c r="DC167" s="245" t="str">
        <f t="shared" si="677"/>
        <v/>
      </c>
      <c r="DD167" s="245" t="str">
        <f t="shared" si="677"/>
        <v/>
      </c>
      <c r="DE167" s="245" t="str">
        <f t="shared" si="677"/>
        <v/>
      </c>
      <c r="DF167" s="245" t="str">
        <f t="shared" si="677"/>
        <v/>
      </c>
      <c r="DG167" s="245" t="str">
        <f t="shared" si="677"/>
        <v/>
      </c>
      <c r="DH167" s="245" t="str">
        <f t="shared" si="677"/>
        <v/>
      </c>
      <c r="DI167" s="246" t="str">
        <f t="shared" si="677"/>
        <v/>
      </c>
      <c r="DJ167" s="244" t="str">
        <f t="shared" si="677"/>
        <v>3,143</v>
      </c>
      <c r="DK167" s="245" t="str">
        <f t="shared" si="677"/>
        <v>313</v>
      </c>
      <c r="DL167" s="245" t="str">
        <f t="shared" si="677"/>
        <v>250</v>
      </c>
      <c r="DM167" s="245" t="str">
        <f t="shared" si="677"/>
        <v/>
      </c>
      <c r="DN167" s="259" t="str">
        <f t="shared" si="677"/>
        <v/>
      </c>
      <c r="DO167" s="245" t="str">
        <f t="shared" si="677"/>
        <v/>
      </c>
      <c r="DP167" s="245" t="str">
        <f t="shared" si="677"/>
        <v/>
      </c>
      <c r="DQ167" s="245" t="str">
        <f t="shared" si="677"/>
        <v/>
      </c>
      <c r="DR167" s="245" t="str">
        <f t="shared" si="677"/>
        <v/>
      </c>
      <c r="DS167" s="246" t="str">
        <f t="shared" si="677"/>
        <v/>
      </c>
      <c r="DT167" s="248" t="str">
        <f t="shared" si="16"/>
        <v>1,920</v>
      </c>
      <c r="DU167" s="249" t="str">
        <f t="shared" si="17"/>
        <v>3,705</v>
      </c>
      <c r="DV167" s="225" t="str">
        <f>CZ167*'Ores &amp; Ingots'!$C$3+DA167*'Ores &amp; Ingots'!$C$4+DB167*'Ores &amp; Ingots'!$C$5+DC167*'Ores &amp; Ingots'!$C$6+DD167*'Ores &amp; Ingots'!$C$7+DE167*'Ores &amp; Ingots'!$C$8+DF167*'Ores &amp; Ingots'!$C$9+DG167*'Ores &amp; Ingots'!$C$10+DH167*'Ores &amp; Ingots'!$C$11+DI167*'Ores &amp; Ingots'!$C$12</f>
        <v>241</v>
      </c>
      <c r="DW167" s="225" t="str">
        <f>DJ167*'Ores &amp; Ingots'!$B$3+DK167*'Ores &amp; Ingots'!$B$4+DL167*'Ores &amp; Ingots'!$B$5+DM167*'Ores &amp; Ingots'!$B$6+DN167*'Ores &amp; Ingots'!$B$7+DO167*'Ores &amp; Ingots'!$B$8+DP167*'Ores &amp; Ingots'!$B$9+DQ167*'Ores &amp; Ingots'!$B$10+DR167*'Ores &amp; Ingots'!$B$11+DS167*'Ores &amp; Ingots'!$B$12</f>
        <v>1,371</v>
      </c>
      <c r="DX167" s="249" t="str">
        <f>CZ167*Refining!$G$3+DA167*Refining!$G$4+DB167*Refining!$G$5+DC167*Refining!$G$6+DD167*Refining!$G$7+DE167*Refining!$G$8+DF167*Refining!$G$9+DG167*Refining!$G$10+DH167*Refining!$G$11+DI167*Refining!$G$12</f>
        <v>1,371</v>
      </c>
      <c r="DY167" s="249" t="str">
        <f t="shared" si="18"/>
        <v>213,248</v>
      </c>
      <c r="DZ167" s="250" t="str">
        <f t="shared" si="19"/>
        <v>0.2132</v>
      </c>
      <c r="EA167" s="248" t="str">
        <f t="shared" si="20"/>
        <v>1,781</v>
      </c>
      <c r="EB167" s="251" t="str">
        <f t="shared" ref="EB167:EC167" si="678">EA167/60</f>
        <v>29.7</v>
      </c>
      <c r="EC167" s="251" t="str">
        <f t="shared" si="678"/>
        <v>0.5</v>
      </c>
      <c r="ED167" s="248" t="str">
        <f t="shared" si="22"/>
        <v>273,915</v>
      </c>
      <c r="EE167" s="251" t="str">
        <f t="shared" ref="EE167:EF167" si="679">ED167/1000</f>
        <v>273.9</v>
      </c>
      <c r="EF167" s="252" t="str">
        <f t="shared" si="679"/>
        <v>0.27</v>
      </c>
      <c r="EG167" s="223" t="str">
        <f t="shared" si="24"/>
        <v>0.2739</v>
      </c>
      <c r="EH167" s="224" t="str">
        <f t="shared" si="25"/>
        <v>0:29:41</v>
      </c>
      <c r="EI167" s="225">
        <v>1728.0</v>
      </c>
    </row>
    <row r="168">
      <c r="A168" s="33"/>
      <c r="B168" s="226" t="s">
        <v>1029</v>
      </c>
      <c r="C168" s="227" t="s">
        <v>885</v>
      </c>
      <c r="D168" s="227">
        <v>3.0</v>
      </c>
      <c r="E168" s="227">
        <v>1.0</v>
      </c>
      <c r="F168" s="227">
        <v>3.0</v>
      </c>
      <c r="G168" s="228" t="str">
        <f t="shared" si="5"/>
        <v>1.1</v>
      </c>
      <c r="H168" s="229">
        <v>15.0</v>
      </c>
      <c r="I168" s="229">
        <v>15.0</v>
      </c>
      <c r="J168" s="229" t="str">
        <f>H168/Main!$D$9</f>
        <v>15</v>
      </c>
      <c r="K168" s="229" t="str">
        <f>I168/Main!$D$10</f>
        <v>15</v>
      </c>
      <c r="L168" s="229" t="str">
        <f t="shared" si="6"/>
        <v>1</v>
      </c>
      <c r="M168" s="229">
        <v>0.3</v>
      </c>
      <c r="N168" s="230"/>
      <c r="O168" s="230"/>
      <c r="P168" s="230"/>
      <c r="Q168" s="231"/>
      <c r="R168" s="230"/>
      <c r="S168" s="232"/>
      <c r="T168" s="232"/>
      <c r="U168" s="230"/>
      <c r="V168" s="230"/>
      <c r="W168" s="232"/>
      <c r="X168" s="232"/>
      <c r="Y168" s="230"/>
      <c r="Z168" s="230"/>
      <c r="AA168" s="230"/>
      <c r="AB168" s="230"/>
      <c r="AC168" s="334"/>
      <c r="AD168" s="225">
        <v>4.0</v>
      </c>
      <c r="AE168" s="225">
        <v>0.0</v>
      </c>
      <c r="AF168" s="225">
        <v>0.0</v>
      </c>
      <c r="AG168" s="309">
        <v>2.0</v>
      </c>
      <c r="AH168" s="225">
        <v>15.0</v>
      </c>
      <c r="AI168" s="225">
        <v>0.0</v>
      </c>
      <c r="AJ168" s="225">
        <v>0.0</v>
      </c>
      <c r="AK168" s="225">
        <v>0.0</v>
      </c>
      <c r="AL168" s="225">
        <v>0.0</v>
      </c>
      <c r="AM168" s="225">
        <v>0.0</v>
      </c>
      <c r="AN168" s="225">
        <v>0.0</v>
      </c>
      <c r="AO168" s="225">
        <v>3.0</v>
      </c>
      <c r="AP168" s="225">
        <v>0.0</v>
      </c>
      <c r="AQ168" s="225">
        <v>0.0</v>
      </c>
      <c r="AR168" s="225">
        <v>0.0</v>
      </c>
      <c r="AS168" s="225">
        <v>0.0</v>
      </c>
      <c r="AT168" s="225">
        <v>0.0</v>
      </c>
      <c r="AU168" s="225">
        <v>0.0</v>
      </c>
      <c r="AV168" s="225">
        <v>0.0</v>
      </c>
      <c r="AW168" s="225">
        <v>0.0</v>
      </c>
      <c r="AX168" s="225">
        <v>0.0</v>
      </c>
      <c r="AY168" s="236" t="str">
        <f t="shared" ref="AY168:BS168" si="680">IF(AD168 = 0, "", AD168)</f>
        <v>4</v>
      </c>
      <c r="AZ168" s="227" t="str">
        <f t="shared" si="680"/>
        <v/>
      </c>
      <c r="BA168" s="227" t="str">
        <f t="shared" si="680"/>
        <v/>
      </c>
      <c r="BB168" s="237" t="str">
        <f t="shared" si="680"/>
        <v>2</v>
      </c>
      <c r="BC168" s="227" t="str">
        <f t="shared" si="680"/>
        <v>15</v>
      </c>
      <c r="BD168" s="227" t="str">
        <f t="shared" si="680"/>
        <v/>
      </c>
      <c r="BE168" s="227" t="str">
        <f t="shared" si="680"/>
        <v/>
      </c>
      <c r="BF168" s="227" t="str">
        <f t="shared" si="680"/>
        <v/>
      </c>
      <c r="BG168" s="227" t="str">
        <f t="shared" si="680"/>
        <v/>
      </c>
      <c r="BH168" s="227" t="str">
        <f t="shared" si="680"/>
        <v/>
      </c>
      <c r="BI168" s="227" t="str">
        <f t="shared" si="680"/>
        <v/>
      </c>
      <c r="BJ168" s="227" t="str">
        <f t="shared" si="680"/>
        <v>3</v>
      </c>
      <c r="BK168" s="227" t="str">
        <f t="shared" si="680"/>
        <v/>
      </c>
      <c r="BL168" s="227" t="str">
        <f t="shared" si="680"/>
        <v/>
      </c>
      <c r="BM168" s="227" t="str">
        <f t="shared" si="680"/>
        <v/>
      </c>
      <c r="BN168" s="227" t="str">
        <f t="shared" si="680"/>
        <v/>
      </c>
      <c r="BO168" s="227" t="str">
        <f t="shared" si="680"/>
        <v/>
      </c>
      <c r="BP168" s="227" t="str">
        <f t="shared" si="680"/>
        <v/>
      </c>
      <c r="BQ168" s="227" t="str">
        <f t="shared" si="680"/>
        <v/>
      </c>
      <c r="BR168" s="227" t="str">
        <f t="shared" si="680"/>
        <v/>
      </c>
      <c r="BS168" s="238" t="str">
        <f t="shared" si="680"/>
        <v/>
      </c>
      <c r="BT168" s="239" t="str">
        <f>$AY168*Assembly!Y$4+$AZ168*Assembly!Y$5+$BA168*Assembly!Y$6+$BB168*Assembly!Y$7+$BC168*Assembly!Y$8+$BD168*Assembly!Y$9+$BE168*Assembly!Y$10+$BF168*Assembly!Y$11+$BG168*Assembly!Y$12+$BH168*Assembly!Y$13+$BI168*Assembly!Y$14+$BJ168*Assembly!Y$15+$BK168*Assembly!Y$16+$BL168*Assembly!Y$17+$BM168*Assembly!Y$18+$BN168*Assembly!Y$19+$BO168*Assembly!Y$20+$BP168*Assembly!Y$21+$BQ168*Assembly!Y$22+$BR168*Assembly!Y$23+$BS168*Assembly!Y$24</f>
        <v>268</v>
      </c>
      <c r="BU168" s="225" t="str">
        <f t="shared" si="8"/>
        <v>238</v>
      </c>
      <c r="BV168" s="225"/>
      <c r="BW168" s="225" t="str">
        <f>$AY168*Assembly!AC$4+$AZ168*Assembly!AC$5+$BA168*Assembly!AC$6+$BB168*Assembly!AC$7+$BC168*Assembly!AC$8+$BD168*Assembly!AC$9+$BE168*Assembly!AC$10+$BF168*Assembly!AC$11+$BG168*Assembly!AC$12+$BH168*Assembly!AC$13+$BI168*Assembly!AC$14+$BJ168*Assembly!AC$15+$BK168*Assembly!AC$16+$BL168*Assembly!AC$17+$BM168*Assembly!AC$18+$BN168*Assembly!AC$19+$BO168*Assembly!AC$20+$BP168*Assembly!AC$21+$BQ168*Assembly!AC$22+$BR168*Assembly!AC$23+$BS168*Assembly!AC$24</f>
        <v>1,060</v>
      </c>
      <c r="BX168" s="240" t="str">
        <f t="shared" si="9"/>
        <v>3.96</v>
      </c>
      <c r="BY168" s="241" t="str">
        <f t="shared" si="10"/>
        <v>942</v>
      </c>
      <c r="BZ168" s="242" t="str">
        <f t="shared" si="11"/>
        <v>4.4</v>
      </c>
      <c r="CA168" s="241" t="str">
        <f t="shared" si="12"/>
        <v>71</v>
      </c>
      <c r="CB168" s="225" t="str">
        <f>$AY168*Assembly!X$4+$AZ168*Assembly!X$5+$BA168*Assembly!X$6+$BB168*Assembly!X$7+$BC168*Assembly!X$8+$BD168*Assembly!X$9+$BE168*Assembly!X$10+$BF168*Assembly!X$11+$BG168*Assembly!X$12+$BH168*Assembly!X$13+$BI168*Assembly!X$14+$BJ168*Assembly!X$15+$BK168*Assembly!X$16+$BL168*Assembly!X$17+$BM168*Assembly!X$18+$BN168*Assembly!X$19+$BO168*Assembly!X$20+$BP168*Assembly!X$21+$BQ168*Assembly!X$22+$BR168*Assembly!X$23+$BS168*Assembly!X$24</f>
        <v>72</v>
      </c>
      <c r="CC168" s="225" t="str">
        <f t="shared" si="13"/>
        <v>11,200</v>
      </c>
      <c r="CD168" s="223" t="str">
        <f t="shared" si="14"/>
        <v>0.0112</v>
      </c>
      <c r="CE168" s="243" t="str">
        <f>$AY168*Assembly!AB$4+$AZ168*Assembly!AB$5+$BA168*Assembly!AB$6+$BB168*Assembly!AB$7+$BC168*Assembly!AB$8+$BD168*Assembly!AB$9+$BE168*Assembly!AB$10+$BF168*Assembly!AB$11+$BG168*Assembly!AB$12+$BH168*Assembly!AB$13+$BI168*Assembly!AB$14+$BJ168*Assembly!AB$15+$BK168*Assembly!AB$16+$BL168*Assembly!AB$17+$BM168*Assembly!AB$18+$BN168*Assembly!AB$19+$BO168*Assembly!AB$20+$BP168*Assembly!AB$21+$BQ168*Assembly!AB$22+$BR168*Assembly!AB$23+$BS168*Assembly!AB$24</f>
        <v>163</v>
      </c>
      <c r="CF168" s="231" t="str">
        <f>$AY168*Assembly!M$4+$AZ168*Assembly!M$5+$BA168*Assembly!M$6+$BB168*Assembly!M$7+$BC168*Assembly!M$8+$BD168*Assembly!M$9+$BE168*Assembly!M$10+$BF168*Assembly!M$11+$BG168*Assembly!M$12+$BH168*Assembly!M$13+$BI168*Assembly!M$14+$BJ168*Assembly!M$15+$BK168*Assembly!M$16+$BL168*Assembly!M$17+$BM168*Assembly!M$18+$BN168*Assembly!M$19+$BO168*Assembly!M$20+$BP168*Assembly!M$21+$BQ168*Assembly!M$22+$BR168*Assembly!M$23+$BS168*Assembly!M$24</f>
        <v>330</v>
      </c>
      <c r="CG168" s="231" t="str">
        <f>$AY168*Assembly!N$4+$AZ168*Assembly!N$5+$BA168*Assembly!N$6+$BB168*Assembly!N$7+$BC168*Assembly!N$8+$BD168*Assembly!N$9+$BE168*Assembly!N$10+$BF168*Assembly!N$11+$BG168*Assembly!N$12+$BH168*Assembly!N$13+$BI168*Assembly!N$14+$BJ168*Assembly!N$15+$BK168*Assembly!N$16+$BL168*Assembly!N$17+$BM168*Assembly!N$18+$BN168*Assembly!N$19+$BO168*Assembly!N$20+$BP168*Assembly!N$21+$BQ168*Assembly!N$22+$BR168*Assembly!N$23+$BS168*Assembly!N$24</f>
        <v>15</v>
      </c>
      <c r="CH168" s="231" t="str">
        <f>$AY168*Assembly!O$4+$AZ168*Assembly!O$5+$BA168*Assembly!O$6+$BB168*Assembly!O$7+$BC168*Assembly!O$8+$BD168*Assembly!O$9+$BE168*Assembly!O$10+$BF168*Assembly!O$11+$BG168*Assembly!O$12+$BH168*Assembly!O$13+$BI168*Assembly!O$14+$BJ168*Assembly!O$15+$BK168*Assembly!O$16+$BL168*Assembly!O$17+$BM168*Assembly!O$18+$BN168*Assembly!O$19+$BO168*Assembly!O$20+$BP168*Assembly!O$21+$BQ168*Assembly!O$22+$BR168*Assembly!O$23+$BS168*Assembly!O$24</f>
        <v>9</v>
      </c>
      <c r="CI168" s="229" t="str">
        <f>$AY168*Assembly!P$4+$AZ168*Assembly!P$5+$BA168*Assembly!P$6+$BB168*Assembly!P$7+$BC168*Assembly!P$8+$BD168*Assembly!P$9+$BE168*Assembly!P$10+$BF168*Assembly!P$11+$BG168*Assembly!P$12+$BH168*Assembly!P$13+$BI168*Assembly!P$14+$BJ168*Assembly!P$15+$BK168*Assembly!P$16+$BL168*Assembly!P$17+$BM168*Assembly!P$18+$BN168*Assembly!P$19+$BO168*Assembly!P$20+$BP168*Assembly!P$21+$BQ168*Assembly!P$22+$BR168*Assembly!P$23+$BS168*Assembly!P$24</f>
        <v>0</v>
      </c>
      <c r="CJ168" s="229" t="str">
        <f>$AY168*Assembly!Q$4+$AZ168*Assembly!Q$5+$BA168*Assembly!Q$6+$BB168*Assembly!Q$7+$BC168*Assembly!Q$8+$BD168*Assembly!Q$9+$BE168*Assembly!Q$10+$BF168*Assembly!Q$11+$BG168*Assembly!Q$12+$BH168*Assembly!Q$13+$BI168*Assembly!Q$14+$BJ168*Assembly!Q$15+$BK168*Assembly!Q$16+$BL168*Assembly!Q$17+$BM168*Assembly!Q$18+$BN168*Assembly!Q$19+$BO168*Assembly!Q$20+$BP168*Assembly!Q$21+$BQ168*Assembly!Q$22+$BR168*Assembly!Q$23+$BS168*Assembly!Q$24</f>
        <v>0</v>
      </c>
      <c r="CK168" s="231" t="str">
        <f>$AY168*Assembly!R$4+$AZ168*Assembly!R$5+$BA168*Assembly!R$6+$BB168*Assembly!R$7+$BC168*Assembly!R$8+$BD168*Assembly!R$9+$BE168*Assembly!R$10+$BF168*Assembly!R$11+$BG168*Assembly!R$12+$BH168*Assembly!R$13+$BI168*Assembly!R$14+$BJ168*Assembly!R$15+$BK168*Assembly!R$16+$BL168*Assembly!R$17+$BM168*Assembly!R$18+$BN168*Assembly!R$19+$BO168*Assembly!R$20+$BP168*Assembly!R$21+$BQ168*Assembly!R$22+$BR168*Assembly!R$23+$BS168*Assembly!R$24</f>
        <v>0</v>
      </c>
      <c r="CL168" s="229" t="str">
        <f>$AY168*Assembly!S$4+$AZ168*Assembly!S$5+$BA168*Assembly!S$6+$BB168*Assembly!S$7+$BC168*Assembly!S$8+$BD168*Assembly!S$9+$BE168*Assembly!S$10+$BF168*Assembly!S$11+$BG168*Assembly!S$12+$BH168*Assembly!S$13+$BI168*Assembly!S$14+$BJ168*Assembly!S$15+$BK168*Assembly!S$16+$BL168*Assembly!S$17+$BM168*Assembly!S$18+$BN168*Assembly!S$19+$BO168*Assembly!S$20+$BP168*Assembly!S$21+$BQ168*Assembly!S$22+$BR168*Assembly!S$23+$BS168*Assembly!S$24</f>
        <v>0</v>
      </c>
      <c r="CM168" s="229" t="str">
        <f>$AY168*Assembly!T$4+$AZ168*Assembly!T$5+$BA168*Assembly!T$6+$BB168*Assembly!T$7+$BC168*Assembly!T$8+$BD168*Assembly!T$9+$BE168*Assembly!T$10+$BF168*Assembly!T$11+$BG168*Assembly!T$12+$BH168*Assembly!T$13+$BI168*Assembly!T$14+$BJ168*Assembly!T$15+$BK168*Assembly!T$16+$BL168*Assembly!T$17+$BM168*Assembly!T$18+$BN168*Assembly!T$19+$BO168*Assembly!T$20+$BP168*Assembly!T$21+$BQ168*Assembly!T$22+$BR168*Assembly!T$23+$BS168*Assembly!T$24</f>
        <v>0</v>
      </c>
      <c r="CN168" s="229" t="str">
        <f>$AY168*Assembly!U$4+$AZ168*Assembly!U$5+$BA168*Assembly!U$6+$BB168*Assembly!U$7+$BC168*Assembly!U$8+$BD168*Assembly!U$9+$BE168*Assembly!U$10+$BF168*Assembly!U$11+$BG168*Assembly!U$12+$BH168*Assembly!U$13+$BI168*Assembly!U$14+$BJ168*Assembly!U$15+$BK168*Assembly!U$16+$BL168*Assembly!U$17+$BM168*Assembly!U$18+$BN168*Assembly!U$19+$BO168*Assembly!U$20+$BP168*Assembly!U$21+$BQ168*Assembly!U$22+$BR168*Assembly!U$23+$BS168*Assembly!U$24</f>
        <v>0</v>
      </c>
      <c r="CO168" s="231" t="str">
        <f>$AY168*Assembly!V$4+$AZ168*Assembly!V$5+$BA168*Assembly!V$6+$BB168*Assembly!V$7+$BC168*Assembly!V$8+$BD168*Assembly!V$9+$BE168*Assembly!V$10+$BF168*Assembly!V$11+$BG168*Assembly!V$12+$BH168*Assembly!V$13+$BI168*Assembly!V$14+$BJ168*Assembly!V$15+$BK168*Assembly!V$16+$BL168*Assembly!V$17+$BM168*Assembly!V$18+$BN168*Assembly!V$19+$BO168*Assembly!V$20+$BP168*Assembly!V$21+$BQ168*Assembly!V$22+$BR168*Assembly!V$23+$BS168*Assembly!V$24</f>
        <v>0</v>
      </c>
      <c r="CP168" s="231" t="str">
        <f>CF168*Refining!$F$3</f>
        <v>589</v>
      </c>
      <c r="CQ168" s="231" t="str">
        <f>CG168*Refining!$F$4</f>
        <v>47</v>
      </c>
      <c r="CR168" s="231" t="str">
        <f>CH168*Refining!$F$5</f>
        <v>38</v>
      </c>
      <c r="CS168" s="231" t="str">
        <f>CI168*Refining!$F$6</f>
        <v>0</v>
      </c>
      <c r="CT168" s="231" t="str">
        <f>CJ168*Refining!$F$7</f>
        <v>0</v>
      </c>
      <c r="CU168" s="231" t="str">
        <f>CK168*Refining!$F$8</f>
        <v>0</v>
      </c>
      <c r="CV168" s="231" t="str">
        <f>CL168*Refining!$F$9</f>
        <v>0</v>
      </c>
      <c r="CW168" s="231" t="str">
        <f>CM168*Refining!$F$10</f>
        <v>0</v>
      </c>
      <c r="CX168" s="231" t="str">
        <f>CN168*Refining!$F$11</f>
        <v>0</v>
      </c>
      <c r="CY168" s="231" t="str">
        <f>CO168*Refining!$F$12</f>
        <v>0</v>
      </c>
      <c r="CZ168" s="244" t="str">
        <f t="shared" ref="CZ168:DS168" si="681">IF(CF168 = 0, "", CF168)</f>
        <v>330</v>
      </c>
      <c r="DA168" s="245" t="str">
        <f t="shared" si="681"/>
        <v>15</v>
      </c>
      <c r="DB168" s="245" t="str">
        <f t="shared" si="681"/>
        <v>9</v>
      </c>
      <c r="DC168" s="245" t="str">
        <f t="shared" si="681"/>
        <v/>
      </c>
      <c r="DD168" s="245" t="str">
        <f t="shared" si="681"/>
        <v/>
      </c>
      <c r="DE168" s="245" t="str">
        <f t="shared" si="681"/>
        <v/>
      </c>
      <c r="DF168" s="245" t="str">
        <f t="shared" si="681"/>
        <v/>
      </c>
      <c r="DG168" s="245" t="str">
        <f t="shared" si="681"/>
        <v/>
      </c>
      <c r="DH168" s="245" t="str">
        <f t="shared" si="681"/>
        <v/>
      </c>
      <c r="DI168" s="246" t="str">
        <f t="shared" si="681"/>
        <v/>
      </c>
      <c r="DJ168" s="244" t="str">
        <f t="shared" si="681"/>
        <v>589</v>
      </c>
      <c r="DK168" s="245" t="str">
        <f t="shared" si="681"/>
        <v>47</v>
      </c>
      <c r="DL168" s="245" t="str">
        <f t="shared" si="681"/>
        <v>38</v>
      </c>
      <c r="DM168" s="245" t="str">
        <f t="shared" si="681"/>
        <v/>
      </c>
      <c r="DN168" s="259" t="str">
        <f t="shared" si="681"/>
        <v/>
      </c>
      <c r="DO168" s="245" t="str">
        <f t="shared" si="681"/>
        <v/>
      </c>
      <c r="DP168" s="245" t="str">
        <f t="shared" si="681"/>
        <v/>
      </c>
      <c r="DQ168" s="245" t="str">
        <f t="shared" si="681"/>
        <v/>
      </c>
      <c r="DR168" s="245" t="str">
        <f t="shared" si="681"/>
        <v/>
      </c>
      <c r="DS168" s="246" t="str">
        <f t="shared" si="681"/>
        <v/>
      </c>
      <c r="DT168" s="248" t="str">
        <f t="shared" si="16"/>
        <v>354</v>
      </c>
      <c r="DU168" s="249" t="str">
        <f t="shared" si="17"/>
        <v>674</v>
      </c>
      <c r="DV168" s="225" t="str">
        <f>CZ168*'Ores &amp; Ingots'!$C$3+DA168*'Ores &amp; Ingots'!$C$4+DB168*'Ores &amp; Ingots'!$C$5+DC168*'Ores &amp; Ingots'!$C$6+DD168*'Ores &amp; Ingots'!$C$7+DE168*'Ores &amp; Ingots'!$C$8+DF168*'Ores &amp; Ingots'!$C$9+DG168*'Ores &amp; Ingots'!$C$10+DH168*'Ores &amp; Ingots'!$C$11+DI168*'Ores &amp; Ingots'!$C$12</f>
        <v>45</v>
      </c>
      <c r="DW168" s="225" t="str">
        <f>DJ168*'Ores &amp; Ingots'!$B$3+DK168*'Ores &amp; Ingots'!$B$4+DL168*'Ores &amp; Ingots'!$B$5+DM168*'Ores &amp; Ingots'!$B$6+DN168*'Ores &amp; Ingots'!$B$7+DO168*'Ores &amp; Ingots'!$B$8+DP168*'Ores &amp; Ingots'!$B$9+DQ168*'Ores &amp; Ingots'!$B$10+DR168*'Ores &amp; Ingots'!$B$11+DS168*'Ores &amp; Ingots'!$B$12</f>
        <v>249</v>
      </c>
      <c r="DX168" s="249" t="str">
        <f>CZ168*Refining!$G$3+DA168*Refining!$G$4+DB168*Refining!$G$5+DC168*Refining!$G$6+DD168*Refining!$G$7+DE168*Refining!$G$8+DF168*Refining!$G$9+DG168*Refining!$G$10+DH168*Refining!$G$11+DI168*Refining!$G$12</f>
        <v>210</v>
      </c>
      <c r="DY168" s="249" t="str">
        <f t="shared" si="18"/>
        <v>32,692</v>
      </c>
      <c r="DZ168" s="250" t="str">
        <f t="shared" si="19"/>
        <v>0.0327</v>
      </c>
      <c r="EA168" s="248" t="str">
        <f t="shared" si="20"/>
        <v>297</v>
      </c>
      <c r="EB168" s="251" t="str">
        <f t="shared" ref="EB168:EC168" si="682">EA168/60</f>
        <v>5.0</v>
      </c>
      <c r="EC168" s="251" t="str">
        <f t="shared" si="682"/>
        <v>0.1</v>
      </c>
      <c r="ED168" s="248" t="str">
        <f t="shared" si="22"/>
        <v>43,892</v>
      </c>
      <c r="EE168" s="251" t="str">
        <f t="shared" ref="EE168:EF168" si="683">ED168/1000</f>
        <v>43.9</v>
      </c>
      <c r="EF168" s="252" t="str">
        <f t="shared" si="683"/>
        <v>0.04</v>
      </c>
      <c r="EG168" s="223" t="str">
        <f t="shared" si="24"/>
        <v>0.0439</v>
      </c>
      <c r="EH168" s="224" t="str">
        <f t="shared" si="25"/>
        <v>0:04:57</v>
      </c>
      <c r="EI168" s="225" t="s">
        <v>12</v>
      </c>
    </row>
    <row r="169">
      <c r="A169" s="33"/>
      <c r="B169" s="226" t="s">
        <v>1030</v>
      </c>
      <c r="C169" s="227" t="s">
        <v>886</v>
      </c>
      <c r="D169" s="227">
        <v>5.0</v>
      </c>
      <c r="E169" s="227">
        <v>2.0</v>
      </c>
      <c r="F169" s="227">
        <v>5.0</v>
      </c>
      <c r="G169" s="253" t="str">
        <f t="shared" si="5"/>
        <v>781.3</v>
      </c>
      <c r="H169" s="254">
        <v>30.0</v>
      </c>
      <c r="I169" s="254">
        <v>30.0</v>
      </c>
      <c r="J169" s="254" t="str">
        <f>H169/Main!$D$9</f>
        <v>30</v>
      </c>
      <c r="K169" s="254" t="str">
        <f>I169/Main!$D$10</f>
        <v>30</v>
      </c>
      <c r="L169" s="254" t="str">
        <f t="shared" si="6"/>
        <v>1</v>
      </c>
      <c r="M169" s="254">
        <v>0.3</v>
      </c>
      <c r="N169" s="255"/>
      <c r="O169" s="255"/>
      <c r="P169" s="255"/>
      <c r="Q169" s="256"/>
      <c r="R169" s="255"/>
      <c r="S169" s="257"/>
      <c r="T169" s="257"/>
      <c r="U169" s="255"/>
      <c r="V169" s="255"/>
      <c r="W169" s="350"/>
      <c r="X169" s="257"/>
      <c r="Y169" s="255"/>
      <c r="Z169" s="255"/>
      <c r="AA169" s="255"/>
      <c r="AB169" s="255"/>
      <c r="AC169" s="351" t="s">
        <v>913</v>
      </c>
      <c r="AD169" s="225">
        <v>80.0</v>
      </c>
      <c r="AE169" s="225">
        <v>0.0</v>
      </c>
      <c r="AF169" s="225">
        <v>0.0</v>
      </c>
      <c r="AG169" s="309">
        <v>40.0</v>
      </c>
      <c r="AH169" s="225">
        <v>280.0</v>
      </c>
      <c r="AI169" s="225">
        <v>0.0</v>
      </c>
      <c r="AJ169" s="225">
        <v>0.0</v>
      </c>
      <c r="AK169" s="225">
        <v>0.0</v>
      </c>
      <c r="AL169" s="225">
        <v>0.0</v>
      </c>
      <c r="AM169" s="225">
        <v>0.0</v>
      </c>
      <c r="AN169" s="225">
        <v>0.0</v>
      </c>
      <c r="AO169" s="225">
        <v>80.0</v>
      </c>
      <c r="AP169" s="225">
        <v>0.0</v>
      </c>
      <c r="AQ169" s="225">
        <v>0.0</v>
      </c>
      <c r="AR169" s="225">
        <v>0.0</v>
      </c>
      <c r="AS169" s="225">
        <v>0.0</v>
      </c>
      <c r="AT169" s="225">
        <v>0.0</v>
      </c>
      <c r="AU169" s="225">
        <v>0.0</v>
      </c>
      <c r="AV169" s="225">
        <v>0.0</v>
      </c>
      <c r="AW169" s="225">
        <v>0.0</v>
      </c>
      <c r="AX169" s="225">
        <v>0.0</v>
      </c>
      <c r="AY169" s="236" t="str">
        <f t="shared" ref="AY169:BS169" si="684">IF(AD169 = 0, "", AD169)</f>
        <v>80</v>
      </c>
      <c r="AZ169" s="227" t="str">
        <f t="shared" si="684"/>
        <v/>
      </c>
      <c r="BA169" s="227" t="str">
        <f t="shared" si="684"/>
        <v/>
      </c>
      <c r="BB169" s="237" t="str">
        <f t="shared" si="684"/>
        <v>40</v>
      </c>
      <c r="BC169" s="227" t="str">
        <f t="shared" si="684"/>
        <v>280</v>
      </c>
      <c r="BD169" s="227" t="str">
        <f t="shared" si="684"/>
        <v/>
      </c>
      <c r="BE169" s="227" t="str">
        <f t="shared" si="684"/>
        <v/>
      </c>
      <c r="BF169" s="227" t="str">
        <f t="shared" si="684"/>
        <v/>
      </c>
      <c r="BG169" s="227" t="str">
        <f t="shared" si="684"/>
        <v/>
      </c>
      <c r="BH169" s="227" t="str">
        <f t="shared" si="684"/>
        <v/>
      </c>
      <c r="BI169" s="227" t="str">
        <f t="shared" si="684"/>
        <v/>
      </c>
      <c r="BJ169" s="227" t="str">
        <f t="shared" si="684"/>
        <v>80</v>
      </c>
      <c r="BK169" s="227" t="str">
        <f t="shared" si="684"/>
        <v/>
      </c>
      <c r="BL169" s="227" t="str">
        <f t="shared" si="684"/>
        <v/>
      </c>
      <c r="BM169" s="227" t="str">
        <f t="shared" si="684"/>
        <v/>
      </c>
      <c r="BN169" s="227" t="str">
        <f t="shared" si="684"/>
        <v/>
      </c>
      <c r="BO169" s="227" t="str">
        <f t="shared" si="684"/>
        <v/>
      </c>
      <c r="BP169" s="227" t="str">
        <f t="shared" si="684"/>
        <v/>
      </c>
      <c r="BQ169" s="227" t="str">
        <f t="shared" si="684"/>
        <v/>
      </c>
      <c r="BR169" s="227" t="str">
        <f t="shared" si="684"/>
        <v/>
      </c>
      <c r="BS169" s="238" t="str">
        <f t="shared" si="684"/>
        <v/>
      </c>
      <c r="BT169" s="239" t="str">
        <f>$AY169*Assembly!Y$4+$AZ169*Assembly!Y$5+$BA169*Assembly!Y$6+$BB169*Assembly!Y$7+$BC169*Assembly!Y$8+$BD169*Assembly!Y$9+$BE169*Assembly!Y$10+$BF169*Assembly!Y$11+$BG169*Assembly!Y$12+$BH169*Assembly!Y$13+$BI169*Assembly!Y$14+$BJ169*Assembly!Y$15+$BK169*Assembly!Y$16+$BL169*Assembly!Y$17+$BM169*Assembly!Y$18+$BN169*Assembly!Y$19+$BO169*Assembly!Y$20+$BP169*Assembly!Y$21+$BQ169*Assembly!Y$22+$BR169*Assembly!Y$23+$BS169*Assembly!Y$24</f>
        <v>5,320</v>
      </c>
      <c r="BU169" s="225" t="str">
        <f t="shared" si="8"/>
        <v>7</v>
      </c>
      <c r="BV169" s="225"/>
      <c r="BW169" s="225" t="str">
        <f>$AY169*Assembly!AC$4+$AZ169*Assembly!AC$5+$BA169*Assembly!AC$6+$BB169*Assembly!AC$7+$BC169*Assembly!AC$8+$BD169*Assembly!AC$9+$BE169*Assembly!AC$10+$BF169*Assembly!AC$11+$BG169*Assembly!AC$12+$BH169*Assembly!AC$13+$BI169*Assembly!AC$14+$BJ169*Assembly!AC$15+$BK169*Assembly!AC$16+$BL169*Assembly!AC$17+$BM169*Assembly!AC$18+$BN169*Assembly!AC$19+$BO169*Assembly!AC$20+$BP169*Assembly!AC$21+$BQ169*Assembly!AC$22+$BR169*Assembly!AC$23+$BS169*Assembly!AC$24</f>
        <v>21,200</v>
      </c>
      <c r="BX169" s="240" t="str">
        <f t="shared" si="9"/>
        <v>3.98</v>
      </c>
      <c r="BY169" s="241" t="str">
        <f t="shared" si="10"/>
        <v>27</v>
      </c>
      <c r="BZ169" s="242" t="str">
        <f t="shared" si="11"/>
        <v>3113.3</v>
      </c>
      <c r="CA169" s="241" t="str">
        <f t="shared" si="12"/>
        <v>707</v>
      </c>
      <c r="CB169" s="225" t="str">
        <f>$AY169*Assembly!X$4+$AZ169*Assembly!X$5+$BA169*Assembly!X$6+$BB169*Assembly!X$7+$BC169*Assembly!X$8+$BD169*Assembly!X$9+$BE169*Assembly!X$10+$BF169*Assembly!X$11+$BG169*Assembly!X$12+$BH169*Assembly!X$13+$BI169*Assembly!X$14+$BJ169*Assembly!X$15+$BK169*Assembly!X$16+$BL169*Assembly!X$17+$BM169*Assembly!X$18+$BN169*Assembly!X$19+$BO169*Assembly!X$20+$BP169*Assembly!X$21+$BQ169*Assembly!X$22+$BR169*Assembly!X$23+$BS169*Assembly!X$24</f>
        <v>1,400</v>
      </c>
      <c r="CC169" s="225" t="str">
        <f t="shared" si="13"/>
        <v>217,778</v>
      </c>
      <c r="CD169" s="223" t="str">
        <f t="shared" si="14"/>
        <v>0.2178</v>
      </c>
      <c r="CE169" s="243" t="str">
        <f>$AY169*Assembly!AB$4+$AZ169*Assembly!AB$5+$BA169*Assembly!AB$6+$BB169*Assembly!AB$7+$BC169*Assembly!AB$8+$BD169*Assembly!AB$9+$BE169*Assembly!AB$10+$BF169*Assembly!AB$11+$BG169*Assembly!AB$12+$BH169*Assembly!AB$13+$BI169*Assembly!AB$14+$BJ169*Assembly!AB$15+$BK169*Assembly!AB$16+$BL169*Assembly!AB$17+$BM169*Assembly!AB$18+$BN169*Assembly!AB$19+$BO169*Assembly!AB$20+$BP169*Assembly!AB$21+$BQ169*Assembly!AB$22+$BR169*Assembly!AB$23+$BS169*Assembly!AB$24</f>
        <v>3,520</v>
      </c>
      <c r="CF169" s="256" t="str">
        <f>$AY169*Assembly!M$4+$AZ169*Assembly!M$5+$BA169*Assembly!M$6+$BB169*Assembly!M$7+$BC169*Assembly!M$8+$BD169*Assembly!M$9+$BE169*Assembly!M$10+$BF169*Assembly!M$11+$BG169*Assembly!M$12+$BH169*Assembly!M$13+$BI169*Assembly!M$14+$BJ169*Assembly!M$15+$BK169*Assembly!M$16+$BL169*Assembly!M$17+$BM169*Assembly!M$18+$BN169*Assembly!M$19+$BO169*Assembly!M$20+$BP169*Assembly!M$21+$BQ169*Assembly!M$22+$BR169*Assembly!M$23+$BS169*Assembly!M$24</f>
        <v>6,640</v>
      </c>
      <c r="CG169" s="256" t="str">
        <f>$AY169*Assembly!N$4+$AZ169*Assembly!N$5+$BA169*Assembly!N$6+$BB169*Assembly!N$7+$BC169*Assembly!N$8+$BD169*Assembly!N$9+$BE169*Assembly!N$10+$BF169*Assembly!N$11+$BG169*Assembly!N$12+$BH169*Assembly!N$13+$BI169*Assembly!N$14+$BJ169*Assembly!N$15+$BK169*Assembly!N$16+$BL169*Assembly!N$17+$BM169*Assembly!N$18+$BN169*Assembly!N$19+$BO169*Assembly!N$20+$BP169*Assembly!N$21+$BQ169*Assembly!N$22+$BR169*Assembly!N$23+$BS169*Assembly!N$24</f>
        <v>400</v>
      </c>
      <c r="CH169" s="256" t="str">
        <f>$AY169*Assembly!O$4+$AZ169*Assembly!O$5+$BA169*Assembly!O$6+$BB169*Assembly!O$7+$BC169*Assembly!O$8+$BD169*Assembly!O$9+$BE169*Assembly!O$10+$BF169*Assembly!O$11+$BG169*Assembly!O$12+$BH169*Assembly!O$13+$BI169*Assembly!O$14+$BJ169*Assembly!O$15+$BK169*Assembly!O$16+$BL169*Assembly!O$17+$BM169*Assembly!O$18+$BN169*Assembly!O$19+$BO169*Assembly!O$20+$BP169*Assembly!O$21+$BQ169*Assembly!O$22+$BR169*Assembly!O$23+$BS169*Assembly!O$24</f>
        <v>240</v>
      </c>
      <c r="CI169" s="254" t="str">
        <f>$AY169*Assembly!P$4+$AZ169*Assembly!P$5+$BA169*Assembly!P$6+$BB169*Assembly!P$7+$BC169*Assembly!P$8+$BD169*Assembly!P$9+$BE169*Assembly!P$10+$BF169*Assembly!P$11+$BG169*Assembly!P$12+$BH169*Assembly!P$13+$BI169*Assembly!P$14+$BJ169*Assembly!P$15+$BK169*Assembly!P$16+$BL169*Assembly!P$17+$BM169*Assembly!P$18+$BN169*Assembly!P$19+$BO169*Assembly!P$20+$BP169*Assembly!P$21+$BQ169*Assembly!P$22+$BR169*Assembly!P$23+$BS169*Assembly!P$24</f>
        <v>0</v>
      </c>
      <c r="CJ169" s="254" t="str">
        <f>$AY169*Assembly!Q$4+$AZ169*Assembly!Q$5+$BA169*Assembly!Q$6+$BB169*Assembly!Q$7+$BC169*Assembly!Q$8+$BD169*Assembly!Q$9+$BE169*Assembly!Q$10+$BF169*Assembly!Q$11+$BG169*Assembly!Q$12+$BH169*Assembly!Q$13+$BI169*Assembly!Q$14+$BJ169*Assembly!Q$15+$BK169*Assembly!Q$16+$BL169*Assembly!Q$17+$BM169*Assembly!Q$18+$BN169*Assembly!Q$19+$BO169*Assembly!Q$20+$BP169*Assembly!Q$21+$BQ169*Assembly!Q$22+$BR169*Assembly!Q$23+$BS169*Assembly!Q$24</f>
        <v>0</v>
      </c>
      <c r="CK169" s="256" t="str">
        <f>$AY169*Assembly!R$4+$AZ169*Assembly!R$5+$BA169*Assembly!R$6+$BB169*Assembly!R$7+$BC169*Assembly!R$8+$BD169*Assembly!R$9+$BE169*Assembly!R$10+$BF169*Assembly!R$11+$BG169*Assembly!R$12+$BH169*Assembly!R$13+$BI169*Assembly!R$14+$BJ169*Assembly!R$15+$BK169*Assembly!R$16+$BL169*Assembly!R$17+$BM169*Assembly!R$18+$BN169*Assembly!R$19+$BO169*Assembly!R$20+$BP169*Assembly!R$21+$BQ169*Assembly!R$22+$BR169*Assembly!R$23+$BS169*Assembly!R$24</f>
        <v>0</v>
      </c>
      <c r="CL169" s="254" t="str">
        <f>$AY169*Assembly!S$4+$AZ169*Assembly!S$5+$BA169*Assembly!S$6+$BB169*Assembly!S$7+$BC169*Assembly!S$8+$BD169*Assembly!S$9+$BE169*Assembly!S$10+$BF169*Assembly!S$11+$BG169*Assembly!S$12+$BH169*Assembly!S$13+$BI169*Assembly!S$14+$BJ169*Assembly!S$15+$BK169*Assembly!S$16+$BL169*Assembly!S$17+$BM169*Assembly!S$18+$BN169*Assembly!S$19+$BO169*Assembly!S$20+$BP169*Assembly!S$21+$BQ169*Assembly!S$22+$BR169*Assembly!S$23+$BS169*Assembly!S$24</f>
        <v>0</v>
      </c>
      <c r="CM169" s="254" t="str">
        <f>$AY169*Assembly!T$4+$AZ169*Assembly!T$5+$BA169*Assembly!T$6+$BB169*Assembly!T$7+$BC169*Assembly!T$8+$BD169*Assembly!T$9+$BE169*Assembly!T$10+$BF169*Assembly!T$11+$BG169*Assembly!T$12+$BH169*Assembly!T$13+$BI169*Assembly!T$14+$BJ169*Assembly!T$15+$BK169*Assembly!T$16+$BL169*Assembly!T$17+$BM169*Assembly!T$18+$BN169*Assembly!T$19+$BO169*Assembly!T$20+$BP169*Assembly!T$21+$BQ169*Assembly!T$22+$BR169*Assembly!T$23+$BS169*Assembly!T$24</f>
        <v>0</v>
      </c>
      <c r="CN169" s="254" t="str">
        <f>$AY169*Assembly!U$4+$AZ169*Assembly!U$5+$BA169*Assembly!U$6+$BB169*Assembly!U$7+$BC169*Assembly!U$8+$BD169*Assembly!U$9+$BE169*Assembly!U$10+$BF169*Assembly!U$11+$BG169*Assembly!U$12+$BH169*Assembly!U$13+$BI169*Assembly!U$14+$BJ169*Assembly!U$15+$BK169*Assembly!U$16+$BL169*Assembly!U$17+$BM169*Assembly!U$18+$BN169*Assembly!U$19+$BO169*Assembly!U$20+$BP169*Assembly!U$21+$BQ169*Assembly!U$22+$BR169*Assembly!U$23+$BS169*Assembly!U$24</f>
        <v>0</v>
      </c>
      <c r="CO169" s="256" t="str">
        <f>$AY169*Assembly!V$4+$AZ169*Assembly!V$5+$BA169*Assembly!V$6+$BB169*Assembly!V$7+$BC169*Assembly!V$8+$BD169*Assembly!V$9+$BE169*Assembly!V$10+$BF169*Assembly!V$11+$BG169*Assembly!V$12+$BH169*Assembly!V$13+$BI169*Assembly!V$14+$BJ169*Assembly!V$15+$BK169*Assembly!V$16+$BL169*Assembly!V$17+$BM169*Assembly!V$18+$BN169*Assembly!V$19+$BO169*Assembly!V$20+$BP169*Assembly!V$21+$BQ169*Assembly!V$22+$BR169*Assembly!V$23+$BS169*Assembly!V$24</f>
        <v>0</v>
      </c>
      <c r="CP169" s="256" t="str">
        <f>CF169*Refining!$F$3</f>
        <v>11,857</v>
      </c>
      <c r="CQ169" s="256" t="str">
        <f>CG169*Refining!$F$4</f>
        <v>1,250</v>
      </c>
      <c r="CR169" s="256" t="str">
        <f>CH169*Refining!$F$5</f>
        <v>1,000</v>
      </c>
      <c r="CS169" s="256" t="str">
        <f>CI169*Refining!$F$6</f>
        <v>0</v>
      </c>
      <c r="CT169" s="256" t="str">
        <f>CJ169*Refining!$F$7</f>
        <v>0</v>
      </c>
      <c r="CU169" s="256" t="str">
        <f>CK169*Refining!$F$8</f>
        <v>0</v>
      </c>
      <c r="CV169" s="256" t="str">
        <f>CL169*Refining!$F$9</f>
        <v>0</v>
      </c>
      <c r="CW169" s="256" t="str">
        <f>CM169*Refining!$F$10</f>
        <v>0</v>
      </c>
      <c r="CX169" s="256" t="str">
        <f>CN169*Refining!$F$11</f>
        <v>0</v>
      </c>
      <c r="CY169" s="256" t="str">
        <f>CO169*Refining!$F$12</f>
        <v>0</v>
      </c>
      <c r="CZ169" s="244" t="str">
        <f t="shared" ref="CZ169:DS169" si="685">IF(CF169 = 0, "", CF169)</f>
        <v>6,640</v>
      </c>
      <c r="DA169" s="245" t="str">
        <f t="shared" si="685"/>
        <v>400</v>
      </c>
      <c r="DB169" s="245" t="str">
        <f t="shared" si="685"/>
        <v>240</v>
      </c>
      <c r="DC169" s="245" t="str">
        <f t="shared" si="685"/>
        <v/>
      </c>
      <c r="DD169" s="245" t="str">
        <f t="shared" si="685"/>
        <v/>
      </c>
      <c r="DE169" s="245" t="str">
        <f t="shared" si="685"/>
        <v/>
      </c>
      <c r="DF169" s="245" t="str">
        <f t="shared" si="685"/>
        <v/>
      </c>
      <c r="DG169" s="245" t="str">
        <f t="shared" si="685"/>
        <v/>
      </c>
      <c r="DH169" s="245" t="str">
        <f t="shared" si="685"/>
        <v/>
      </c>
      <c r="DI169" s="246" t="str">
        <f t="shared" si="685"/>
        <v/>
      </c>
      <c r="DJ169" s="244" t="str">
        <f t="shared" si="685"/>
        <v>11,857</v>
      </c>
      <c r="DK169" s="245" t="str">
        <f t="shared" si="685"/>
        <v>1,250</v>
      </c>
      <c r="DL169" s="245" t="str">
        <f t="shared" si="685"/>
        <v>1,000</v>
      </c>
      <c r="DM169" s="245" t="str">
        <f t="shared" si="685"/>
        <v/>
      </c>
      <c r="DN169" s="259" t="str">
        <f t="shared" si="685"/>
        <v/>
      </c>
      <c r="DO169" s="245" t="str">
        <f t="shared" si="685"/>
        <v/>
      </c>
      <c r="DP169" s="245" t="str">
        <f t="shared" si="685"/>
        <v/>
      </c>
      <c r="DQ169" s="245" t="str">
        <f t="shared" si="685"/>
        <v/>
      </c>
      <c r="DR169" s="245" t="str">
        <f t="shared" si="685"/>
        <v/>
      </c>
      <c r="DS169" s="246" t="str">
        <f t="shared" si="685"/>
        <v/>
      </c>
      <c r="DT169" s="248" t="str">
        <f t="shared" si="16"/>
        <v>7,280</v>
      </c>
      <c r="DU169" s="249" t="str">
        <f t="shared" si="17"/>
        <v>14,107</v>
      </c>
      <c r="DV169" s="225" t="str">
        <f>CZ169*'Ores &amp; Ingots'!$C$3+DA169*'Ores &amp; Ingots'!$C$4+DB169*'Ores &amp; Ingots'!$C$5+DC169*'Ores &amp; Ingots'!$C$6+DD169*'Ores &amp; Ingots'!$C$7+DE169*'Ores &amp; Ingots'!$C$8+DF169*'Ores &amp; Ingots'!$C$9+DG169*'Ores &amp; Ingots'!$C$10+DH169*'Ores &amp; Ingots'!$C$11+DI169*'Ores &amp; Ingots'!$C$12</f>
        <v>915</v>
      </c>
      <c r="DW169" s="225" t="str">
        <f>DJ169*'Ores &amp; Ingots'!$B$3+DK169*'Ores &amp; Ingots'!$B$4+DL169*'Ores &amp; Ingots'!$B$5+DM169*'Ores &amp; Ingots'!$B$6+DN169*'Ores &amp; Ingots'!$B$7+DO169*'Ores &amp; Ingots'!$B$8+DP169*'Ores &amp; Ingots'!$B$9+DQ169*'Ores &amp; Ingots'!$B$10+DR169*'Ores &amp; Ingots'!$B$11+DS169*'Ores &amp; Ingots'!$B$12</f>
        <v>5,220</v>
      </c>
      <c r="DX169" s="249" t="str">
        <f>CZ169*Refining!$G$3+DA169*Refining!$G$4+DB169*Refining!$G$5+DC169*Refining!$G$6+DD169*Refining!$G$7+DE169*Refining!$G$8+DF169*Refining!$G$9+DG169*Refining!$G$10+DH169*Refining!$G$11+DI169*Refining!$G$12</f>
        <v>5,456</v>
      </c>
      <c r="DY169" s="249" t="str">
        <f t="shared" si="18"/>
        <v>848,718</v>
      </c>
      <c r="DZ169" s="250" t="str">
        <f t="shared" si="19"/>
        <v>0.8487</v>
      </c>
      <c r="EA169" s="248" t="str">
        <f t="shared" si="20"/>
        <v>6,886</v>
      </c>
      <c r="EB169" s="251" t="str">
        <f t="shared" ref="EB169:EC169" si="686">EA169/60</f>
        <v>114.8</v>
      </c>
      <c r="EC169" s="251" t="str">
        <f t="shared" si="686"/>
        <v>1.9</v>
      </c>
      <c r="ED169" s="248" t="str">
        <f t="shared" si="22"/>
        <v>1,066,496</v>
      </c>
      <c r="EE169" s="251" t="str">
        <f t="shared" ref="EE169:EF169" si="687">ED169/1000</f>
        <v>1,066.5</v>
      </c>
      <c r="EF169" s="252" t="str">
        <f t="shared" si="687"/>
        <v>1.07</v>
      </c>
      <c r="EG169" s="223" t="str">
        <f t="shared" si="24"/>
        <v>1.0665</v>
      </c>
      <c r="EH169" s="224" t="str">
        <f t="shared" si="25"/>
        <v>1:54:46</v>
      </c>
      <c r="EI169" s="225">
        <v>1728.0</v>
      </c>
    </row>
    <row r="170">
      <c r="A170" s="42"/>
      <c r="B170" s="297" t="s">
        <v>1030</v>
      </c>
      <c r="C170" s="262" t="s">
        <v>885</v>
      </c>
      <c r="D170" s="262">
        <v>5.0</v>
      </c>
      <c r="E170" s="262">
        <v>2.0</v>
      </c>
      <c r="F170" s="262">
        <v>5.0</v>
      </c>
      <c r="G170" s="263" t="str">
        <f t="shared" si="5"/>
        <v>6.3</v>
      </c>
      <c r="H170" s="264">
        <v>20.0</v>
      </c>
      <c r="I170" s="264">
        <v>20.0</v>
      </c>
      <c r="J170" s="264" t="str">
        <f>H170/Main!$D$9</f>
        <v>20</v>
      </c>
      <c r="K170" s="264" t="str">
        <f>I170/Main!$D$10</f>
        <v>20</v>
      </c>
      <c r="L170" s="264" t="str">
        <f t="shared" si="6"/>
        <v>1</v>
      </c>
      <c r="M170" s="264">
        <v>0.3</v>
      </c>
      <c r="N170" s="266"/>
      <c r="O170" s="266"/>
      <c r="P170" s="266"/>
      <c r="Q170" s="265"/>
      <c r="R170" s="266"/>
      <c r="S170" s="267"/>
      <c r="T170" s="267"/>
      <c r="U170" s="266"/>
      <c r="V170" s="266"/>
      <c r="W170" s="267"/>
      <c r="X170" s="267"/>
      <c r="Y170" s="266"/>
      <c r="Z170" s="266"/>
      <c r="AA170" s="266"/>
      <c r="AB170" s="266"/>
      <c r="AC170" s="340"/>
      <c r="AD170" s="275">
        <v>6.0</v>
      </c>
      <c r="AE170" s="275">
        <v>0.0</v>
      </c>
      <c r="AF170" s="275">
        <v>0.0</v>
      </c>
      <c r="AG170" s="321">
        <v>3.0</v>
      </c>
      <c r="AH170" s="275">
        <v>30.0</v>
      </c>
      <c r="AI170" s="275">
        <v>0.0</v>
      </c>
      <c r="AJ170" s="275">
        <v>0.0</v>
      </c>
      <c r="AK170" s="275">
        <v>0.0</v>
      </c>
      <c r="AL170" s="275">
        <v>0.0</v>
      </c>
      <c r="AM170" s="275">
        <v>0.0</v>
      </c>
      <c r="AN170" s="275">
        <v>0.0</v>
      </c>
      <c r="AO170" s="275">
        <v>6.0</v>
      </c>
      <c r="AP170" s="275">
        <v>0.0</v>
      </c>
      <c r="AQ170" s="275">
        <v>0.0</v>
      </c>
      <c r="AR170" s="275">
        <v>0.0</v>
      </c>
      <c r="AS170" s="275">
        <v>0.0</v>
      </c>
      <c r="AT170" s="275">
        <v>0.0</v>
      </c>
      <c r="AU170" s="275">
        <v>0.0</v>
      </c>
      <c r="AV170" s="275">
        <v>0.0</v>
      </c>
      <c r="AW170" s="275">
        <v>0.0</v>
      </c>
      <c r="AX170" s="275">
        <v>0.0</v>
      </c>
      <c r="AY170" s="271" t="str">
        <f t="shared" ref="AY170:BS170" si="688">IF(AD170 = 0, "", AD170)</f>
        <v>6</v>
      </c>
      <c r="AZ170" s="262" t="str">
        <f t="shared" si="688"/>
        <v/>
      </c>
      <c r="BA170" s="262" t="str">
        <f t="shared" si="688"/>
        <v/>
      </c>
      <c r="BB170" s="272" t="str">
        <f t="shared" si="688"/>
        <v>3</v>
      </c>
      <c r="BC170" s="262" t="str">
        <f t="shared" si="688"/>
        <v>30</v>
      </c>
      <c r="BD170" s="262" t="str">
        <f t="shared" si="688"/>
        <v/>
      </c>
      <c r="BE170" s="262" t="str">
        <f t="shared" si="688"/>
        <v/>
      </c>
      <c r="BF170" s="262" t="str">
        <f t="shared" si="688"/>
        <v/>
      </c>
      <c r="BG170" s="262" t="str">
        <f t="shared" si="688"/>
        <v/>
      </c>
      <c r="BH170" s="262" t="str">
        <f t="shared" si="688"/>
        <v/>
      </c>
      <c r="BI170" s="262" t="str">
        <f t="shared" si="688"/>
        <v/>
      </c>
      <c r="BJ170" s="262" t="str">
        <f t="shared" si="688"/>
        <v>6</v>
      </c>
      <c r="BK170" s="262" t="str">
        <f t="shared" si="688"/>
        <v/>
      </c>
      <c r="BL170" s="262" t="str">
        <f t="shared" si="688"/>
        <v/>
      </c>
      <c r="BM170" s="262" t="str">
        <f t="shared" si="688"/>
        <v/>
      </c>
      <c r="BN170" s="262" t="str">
        <f t="shared" si="688"/>
        <v/>
      </c>
      <c r="BO170" s="262" t="str">
        <f t="shared" si="688"/>
        <v/>
      </c>
      <c r="BP170" s="262" t="str">
        <f t="shared" si="688"/>
        <v/>
      </c>
      <c r="BQ170" s="262" t="str">
        <f t="shared" si="688"/>
        <v/>
      </c>
      <c r="BR170" s="262" t="str">
        <f t="shared" si="688"/>
        <v/>
      </c>
      <c r="BS170" s="273" t="str">
        <f t="shared" si="688"/>
        <v/>
      </c>
      <c r="BT170" s="274" t="str">
        <f>$AY170*Assembly!Y$4+$AZ170*Assembly!Y$5+$BA170*Assembly!Y$6+$BB170*Assembly!Y$7+$BC170*Assembly!Y$8+$BD170*Assembly!Y$9+$BE170*Assembly!Y$10+$BF170*Assembly!Y$11+$BG170*Assembly!Y$12+$BH170*Assembly!Y$13+$BI170*Assembly!Y$14+$BJ170*Assembly!Y$15+$BK170*Assembly!Y$16+$BL170*Assembly!Y$17+$BM170*Assembly!Y$18+$BN170*Assembly!Y$19+$BO170*Assembly!Y$20+$BP170*Assembly!Y$21+$BQ170*Assembly!Y$22+$BR170*Assembly!Y$23+$BS170*Assembly!Y$24</f>
        <v>471</v>
      </c>
      <c r="BU170" s="275" t="str">
        <f t="shared" si="8"/>
        <v>75</v>
      </c>
      <c r="BV170" s="275"/>
      <c r="BW170" s="275" t="str">
        <f>$AY170*Assembly!AC$4+$AZ170*Assembly!AC$5+$BA170*Assembly!AC$6+$BB170*Assembly!AC$7+$BC170*Assembly!AC$8+$BD170*Assembly!AC$9+$BE170*Assembly!AC$10+$BF170*Assembly!AC$11+$BG170*Assembly!AC$12+$BH170*Assembly!AC$13+$BI170*Assembly!AC$14+$BJ170*Assembly!AC$15+$BK170*Assembly!AC$16+$BL170*Assembly!AC$17+$BM170*Assembly!AC$18+$BN170*Assembly!AC$19+$BO170*Assembly!AC$20+$BP170*Assembly!AC$21+$BQ170*Assembly!AC$22+$BR170*Assembly!AC$23+$BS170*Assembly!AC$24</f>
        <v>1,860</v>
      </c>
      <c r="BX170" s="276" t="str">
        <f t="shared" si="9"/>
        <v>3.95</v>
      </c>
      <c r="BY170" s="277" t="str">
        <f t="shared" si="10"/>
        <v>298</v>
      </c>
      <c r="BZ170" s="278" t="str">
        <f t="shared" si="11"/>
        <v>24.7</v>
      </c>
      <c r="CA170" s="277" t="str">
        <f t="shared" si="12"/>
        <v>93</v>
      </c>
      <c r="CB170" s="275" t="str">
        <f>$AY170*Assembly!X$4+$AZ170*Assembly!X$5+$BA170*Assembly!X$6+$BB170*Assembly!X$7+$BC170*Assembly!X$8+$BD170*Assembly!X$9+$BE170*Assembly!X$10+$BF170*Assembly!X$11+$BG170*Assembly!X$12+$BH170*Assembly!X$13+$BI170*Assembly!X$14+$BJ170*Assembly!X$15+$BK170*Assembly!X$16+$BL170*Assembly!X$17+$BM170*Assembly!X$18+$BN170*Assembly!X$19+$BO170*Assembly!X$20+$BP170*Assembly!X$21+$BQ170*Assembly!X$22+$BR170*Assembly!X$23+$BS170*Assembly!X$24</f>
        <v>141</v>
      </c>
      <c r="CC170" s="275" t="str">
        <f t="shared" si="13"/>
        <v>21,933</v>
      </c>
      <c r="CD170" s="279" t="str">
        <f t="shared" si="14"/>
        <v>0.0219</v>
      </c>
      <c r="CE170" s="280" t="str">
        <f>$AY170*Assembly!AB$4+$AZ170*Assembly!AB$5+$BA170*Assembly!AB$6+$BB170*Assembly!AB$7+$BC170*Assembly!AB$8+$BD170*Assembly!AB$9+$BE170*Assembly!AB$10+$BF170*Assembly!AB$11+$BG170*Assembly!AB$12+$BH170*Assembly!AB$13+$BI170*Assembly!AB$14+$BJ170*Assembly!AB$15+$BK170*Assembly!AB$16+$BL170*Assembly!AB$17+$BM170*Assembly!AB$18+$BN170*Assembly!AB$19+$BO170*Assembly!AB$20+$BP170*Assembly!AB$21+$BQ170*Assembly!AB$22+$BR170*Assembly!AB$23+$BS170*Assembly!AB$24</f>
        <v>282</v>
      </c>
      <c r="CF170" s="265" t="str">
        <f>$AY170*Assembly!M$4+$AZ170*Assembly!M$5+$BA170*Assembly!M$6+$BB170*Assembly!M$7+$BC170*Assembly!M$8+$BD170*Assembly!M$9+$BE170*Assembly!M$10+$BF170*Assembly!M$11+$BG170*Assembly!M$12+$BH170*Assembly!M$13+$BI170*Assembly!M$14+$BJ170*Assembly!M$15+$BK170*Assembly!M$16+$BL170*Assembly!M$17+$BM170*Assembly!M$18+$BN170*Assembly!M$19+$BO170*Assembly!M$20+$BP170*Assembly!M$21+$BQ170*Assembly!M$22+$BR170*Assembly!M$23+$BS170*Assembly!M$24</f>
        <v>588</v>
      </c>
      <c r="CG170" s="265" t="str">
        <f>$AY170*Assembly!N$4+$AZ170*Assembly!N$5+$BA170*Assembly!N$6+$BB170*Assembly!N$7+$BC170*Assembly!N$8+$BD170*Assembly!N$9+$BE170*Assembly!N$10+$BF170*Assembly!N$11+$BG170*Assembly!N$12+$BH170*Assembly!N$13+$BI170*Assembly!N$14+$BJ170*Assembly!N$15+$BK170*Assembly!N$16+$BL170*Assembly!N$17+$BM170*Assembly!N$18+$BN170*Assembly!N$19+$BO170*Assembly!N$20+$BP170*Assembly!N$21+$BQ170*Assembly!N$22+$BR170*Assembly!N$23+$BS170*Assembly!N$24</f>
        <v>30</v>
      </c>
      <c r="CH170" s="265" t="str">
        <f>$AY170*Assembly!O$4+$AZ170*Assembly!O$5+$BA170*Assembly!O$6+$BB170*Assembly!O$7+$BC170*Assembly!O$8+$BD170*Assembly!O$9+$BE170*Assembly!O$10+$BF170*Assembly!O$11+$BG170*Assembly!O$12+$BH170*Assembly!O$13+$BI170*Assembly!O$14+$BJ170*Assembly!O$15+$BK170*Assembly!O$16+$BL170*Assembly!O$17+$BM170*Assembly!O$18+$BN170*Assembly!O$19+$BO170*Assembly!O$20+$BP170*Assembly!O$21+$BQ170*Assembly!O$22+$BR170*Assembly!O$23+$BS170*Assembly!O$24</f>
        <v>18</v>
      </c>
      <c r="CI170" s="264" t="str">
        <f>$AY170*Assembly!P$4+$AZ170*Assembly!P$5+$BA170*Assembly!P$6+$BB170*Assembly!P$7+$BC170*Assembly!P$8+$BD170*Assembly!P$9+$BE170*Assembly!P$10+$BF170*Assembly!P$11+$BG170*Assembly!P$12+$BH170*Assembly!P$13+$BI170*Assembly!P$14+$BJ170*Assembly!P$15+$BK170*Assembly!P$16+$BL170*Assembly!P$17+$BM170*Assembly!P$18+$BN170*Assembly!P$19+$BO170*Assembly!P$20+$BP170*Assembly!P$21+$BQ170*Assembly!P$22+$BR170*Assembly!P$23+$BS170*Assembly!P$24</f>
        <v>0</v>
      </c>
      <c r="CJ170" s="264" t="str">
        <f>$AY170*Assembly!Q$4+$AZ170*Assembly!Q$5+$BA170*Assembly!Q$6+$BB170*Assembly!Q$7+$BC170*Assembly!Q$8+$BD170*Assembly!Q$9+$BE170*Assembly!Q$10+$BF170*Assembly!Q$11+$BG170*Assembly!Q$12+$BH170*Assembly!Q$13+$BI170*Assembly!Q$14+$BJ170*Assembly!Q$15+$BK170*Assembly!Q$16+$BL170*Assembly!Q$17+$BM170*Assembly!Q$18+$BN170*Assembly!Q$19+$BO170*Assembly!Q$20+$BP170*Assembly!Q$21+$BQ170*Assembly!Q$22+$BR170*Assembly!Q$23+$BS170*Assembly!Q$24</f>
        <v>0</v>
      </c>
      <c r="CK170" s="265" t="str">
        <f>$AY170*Assembly!R$4+$AZ170*Assembly!R$5+$BA170*Assembly!R$6+$BB170*Assembly!R$7+$BC170*Assembly!R$8+$BD170*Assembly!R$9+$BE170*Assembly!R$10+$BF170*Assembly!R$11+$BG170*Assembly!R$12+$BH170*Assembly!R$13+$BI170*Assembly!R$14+$BJ170*Assembly!R$15+$BK170*Assembly!R$16+$BL170*Assembly!R$17+$BM170*Assembly!R$18+$BN170*Assembly!R$19+$BO170*Assembly!R$20+$BP170*Assembly!R$21+$BQ170*Assembly!R$22+$BR170*Assembly!R$23+$BS170*Assembly!R$24</f>
        <v>0</v>
      </c>
      <c r="CL170" s="264" t="str">
        <f>$AY170*Assembly!S$4+$AZ170*Assembly!S$5+$BA170*Assembly!S$6+$BB170*Assembly!S$7+$BC170*Assembly!S$8+$BD170*Assembly!S$9+$BE170*Assembly!S$10+$BF170*Assembly!S$11+$BG170*Assembly!S$12+$BH170*Assembly!S$13+$BI170*Assembly!S$14+$BJ170*Assembly!S$15+$BK170*Assembly!S$16+$BL170*Assembly!S$17+$BM170*Assembly!S$18+$BN170*Assembly!S$19+$BO170*Assembly!S$20+$BP170*Assembly!S$21+$BQ170*Assembly!S$22+$BR170*Assembly!S$23+$BS170*Assembly!S$24</f>
        <v>0</v>
      </c>
      <c r="CM170" s="264" t="str">
        <f>$AY170*Assembly!T$4+$AZ170*Assembly!T$5+$BA170*Assembly!T$6+$BB170*Assembly!T$7+$BC170*Assembly!T$8+$BD170*Assembly!T$9+$BE170*Assembly!T$10+$BF170*Assembly!T$11+$BG170*Assembly!T$12+$BH170*Assembly!T$13+$BI170*Assembly!T$14+$BJ170*Assembly!T$15+$BK170*Assembly!T$16+$BL170*Assembly!T$17+$BM170*Assembly!T$18+$BN170*Assembly!T$19+$BO170*Assembly!T$20+$BP170*Assembly!T$21+$BQ170*Assembly!T$22+$BR170*Assembly!T$23+$BS170*Assembly!T$24</f>
        <v>0</v>
      </c>
      <c r="CN170" s="264" t="str">
        <f>$AY170*Assembly!U$4+$AZ170*Assembly!U$5+$BA170*Assembly!U$6+$BB170*Assembly!U$7+$BC170*Assembly!U$8+$BD170*Assembly!U$9+$BE170*Assembly!U$10+$BF170*Assembly!U$11+$BG170*Assembly!U$12+$BH170*Assembly!U$13+$BI170*Assembly!U$14+$BJ170*Assembly!U$15+$BK170*Assembly!U$16+$BL170*Assembly!U$17+$BM170*Assembly!U$18+$BN170*Assembly!U$19+$BO170*Assembly!U$20+$BP170*Assembly!U$21+$BQ170*Assembly!U$22+$BR170*Assembly!U$23+$BS170*Assembly!U$24</f>
        <v>0</v>
      </c>
      <c r="CO170" s="265" t="str">
        <f>$AY170*Assembly!V$4+$AZ170*Assembly!V$5+$BA170*Assembly!V$6+$BB170*Assembly!V$7+$BC170*Assembly!V$8+$BD170*Assembly!V$9+$BE170*Assembly!V$10+$BF170*Assembly!V$11+$BG170*Assembly!V$12+$BH170*Assembly!V$13+$BI170*Assembly!V$14+$BJ170*Assembly!V$15+$BK170*Assembly!V$16+$BL170*Assembly!V$17+$BM170*Assembly!V$18+$BN170*Assembly!V$19+$BO170*Assembly!V$20+$BP170*Assembly!V$21+$BQ170*Assembly!V$22+$BR170*Assembly!V$23+$BS170*Assembly!V$24</f>
        <v>0</v>
      </c>
      <c r="CP170" s="265" t="str">
        <f>CF170*Refining!$F$3</f>
        <v>1,050</v>
      </c>
      <c r="CQ170" s="265" t="str">
        <f>CG170*Refining!$F$4</f>
        <v>94</v>
      </c>
      <c r="CR170" s="265" t="str">
        <f>CH170*Refining!$F$5</f>
        <v>75</v>
      </c>
      <c r="CS170" s="265" t="str">
        <f>CI170*Refining!$F$6</f>
        <v>0</v>
      </c>
      <c r="CT170" s="265" t="str">
        <f>CJ170*Refining!$F$7</f>
        <v>0</v>
      </c>
      <c r="CU170" s="265" t="str">
        <f>CK170*Refining!$F$8</f>
        <v>0</v>
      </c>
      <c r="CV170" s="265" t="str">
        <f>CL170*Refining!$F$9</f>
        <v>0</v>
      </c>
      <c r="CW170" s="265" t="str">
        <f>CM170*Refining!$F$10</f>
        <v>0</v>
      </c>
      <c r="CX170" s="265" t="str">
        <f>CN170*Refining!$F$11</f>
        <v>0</v>
      </c>
      <c r="CY170" s="265" t="str">
        <f>CO170*Refining!$F$12</f>
        <v>0</v>
      </c>
      <c r="CZ170" s="281" t="str">
        <f t="shared" ref="CZ170:DS170" si="689">IF(CF170 = 0, "", CF170)</f>
        <v>588</v>
      </c>
      <c r="DA170" s="282" t="str">
        <f t="shared" si="689"/>
        <v>30</v>
      </c>
      <c r="DB170" s="282" t="str">
        <f t="shared" si="689"/>
        <v>18</v>
      </c>
      <c r="DC170" s="282" t="str">
        <f t="shared" si="689"/>
        <v/>
      </c>
      <c r="DD170" s="282" t="str">
        <f t="shared" si="689"/>
        <v/>
      </c>
      <c r="DE170" s="282" t="str">
        <f t="shared" si="689"/>
        <v/>
      </c>
      <c r="DF170" s="282" t="str">
        <f t="shared" si="689"/>
        <v/>
      </c>
      <c r="DG170" s="282" t="str">
        <f t="shared" si="689"/>
        <v/>
      </c>
      <c r="DH170" s="282" t="str">
        <f t="shared" si="689"/>
        <v/>
      </c>
      <c r="DI170" s="283" t="str">
        <f t="shared" si="689"/>
        <v/>
      </c>
      <c r="DJ170" s="281" t="str">
        <f t="shared" si="689"/>
        <v>1,050</v>
      </c>
      <c r="DK170" s="282" t="str">
        <f t="shared" si="689"/>
        <v>94</v>
      </c>
      <c r="DL170" s="282" t="str">
        <f t="shared" si="689"/>
        <v>75</v>
      </c>
      <c r="DM170" s="282" t="str">
        <f t="shared" si="689"/>
        <v/>
      </c>
      <c r="DN170" s="284" t="str">
        <f t="shared" si="689"/>
        <v/>
      </c>
      <c r="DO170" s="282" t="str">
        <f t="shared" si="689"/>
        <v/>
      </c>
      <c r="DP170" s="282" t="str">
        <f t="shared" si="689"/>
        <v/>
      </c>
      <c r="DQ170" s="282" t="str">
        <f t="shared" si="689"/>
        <v/>
      </c>
      <c r="DR170" s="282" t="str">
        <f t="shared" si="689"/>
        <v/>
      </c>
      <c r="DS170" s="283" t="str">
        <f t="shared" si="689"/>
        <v/>
      </c>
      <c r="DT170" s="285" t="str">
        <f t="shared" si="16"/>
        <v>636</v>
      </c>
      <c r="DU170" s="286" t="str">
        <f t="shared" si="17"/>
        <v>1,219</v>
      </c>
      <c r="DV170" s="275" t="str">
        <f>CZ170*'Ores &amp; Ingots'!$C$3+DA170*'Ores &amp; Ingots'!$C$4+DB170*'Ores &amp; Ingots'!$C$5+DC170*'Ores &amp; Ingots'!$C$6+DD170*'Ores &amp; Ingots'!$C$7+DE170*'Ores &amp; Ingots'!$C$8+DF170*'Ores &amp; Ingots'!$C$9+DG170*'Ores &amp; Ingots'!$C$10+DH170*'Ores &amp; Ingots'!$C$11+DI170*'Ores &amp; Ingots'!$C$12</f>
        <v>80</v>
      </c>
      <c r="DW170" s="275" t="str">
        <f>DJ170*'Ores &amp; Ingots'!$B$3+DK170*'Ores &amp; Ingots'!$B$4+DL170*'Ores &amp; Ingots'!$B$5+DM170*'Ores &amp; Ingots'!$B$6+DN170*'Ores &amp; Ingots'!$B$7+DO170*'Ores &amp; Ingots'!$B$8+DP170*'Ores &amp; Ingots'!$B$9+DQ170*'Ores &amp; Ingots'!$B$10+DR170*'Ores &amp; Ingots'!$B$11+DS170*'Ores &amp; Ingots'!$B$12</f>
        <v>451</v>
      </c>
      <c r="DX170" s="286" t="str">
        <f>CZ170*Refining!$G$3+DA170*Refining!$G$4+DB170*Refining!$G$5+DC170*Refining!$G$6+DD170*Refining!$G$7+DE170*Refining!$G$8+DF170*Refining!$G$9+DG170*Refining!$G$10+DH170*Refining!$G$11+DI170*Refining!$G$12</f>
        <v>415</v>
      </c>
      <c r="DY170" s="249" t="str">
        <f t="shared" si="18"/>
        <v>64,615</v>
      </c>
      <c r="DZ170" s="287" t="str">
        <f t="shared" si="19"/>
        <v>0.0646</v>
      </c>
      <c r="EA170" s="285" t="str">
        <f t="shared" si="20"/>
        <v>576</v>
      </c>
      <c r="EB170" s="288" t="str">
        <f t="shared" ref="EB170:EC170" si="690">EA170/60</f>
        <v>9.6</v>
      </c>
      <c r="EC170" s="288" t="str">
        <f t="shared" si="690"/>
        <v>0.2</v>
      </c>
      <c r="ED170" s="285" t="str">
        <f t="shared" si="22"/>
        <v>86,549</v>
      </c>
      <c r="EE170" s="288" t="str">
        <f t="shared" ref="EE170:EF170" si="691">ED170/1000</f>
        <v>86.5</v>
      </c>
      <c r="EF170" s="289" t="str">
        <f t="shared" si="691"/>
        <v>0.09</v>
      </c>
      <c r="EG170" s="279" t="str">
        <f t="shared" si="24"/>
        <v>0.0865</v>
      </c>
      <c r="EH170" s="290" t="str">
        <f t="shared" si="25"/>
        <v>0:09:36</v>
      </c>
      <c r="EI170" s="225" t="s">
        <v>12</v>
      </c>
    </row>
    <row r="171">
      <c r="A171" s="47" t="s">
        <v>1031</v>
      </c>
      <c r="B171" s="192" t="s">
        <v>1032</v>
      </c>
      <c r="C171" s="193" t="s">
        <v>886</v>
      </c>
      <c r="D171" s="193">
        <v>1.0</v>
      </c>
      <c r="E171" s="193">
        <v>1.0</v>
      </c>
      <c r="F171" s="193">
        <v>1.0</v>
      </c>
      <c r="G171" s="194" t="str">
        <f t="shared" si="5"/>
        <v>15.6</v>
      </c>
      <c r="H171" s="195">
        <v>6.0</v>
      </c>
      <c r="I171" s="195">
        <v>6.0</v>
      </c>
      <c r="J171" s="195" t="str">
        <f>H171/Main!$D$9</f>
        <v>6</v>
      </c>
      <c r="K171" s="195" t="str">
        <f>I171/Main!$D$10</f>
        <v>6</v>
      </c>
      <c r="L171" s="195" t="str">
        <f t="shared" si="6"/>
        <v>1</v>
      </c>
      <c r="M171" s="195">
        <v>1.0</v>
      </c>
      <c r="N171" s="197"/>
      <c r="O171" s="197"/>
      <c r="P171" s="197"/>
      <c r="Q171" s="198"/>
      <c r="R171" s="197"/>
      <c r="S171" s="199"/>
      <c r="T171" s="199"/>
      <c r="U171" s="197"/>
      <c r="V171" s="197"/>
      <c r="W171" s="352"/>
      <c r="X171" s="199"/>
      <c r="Y171" s="197"/>
      <c r="Z171" s="197"/>
      <c r="AA171" s="197"/>
      <c r="AB171" s="197"/>
      <c r="AC171" s="353" t="s">
        <v>18</v>
      </c>
      <c r="AD171" s="208">
        <v>0.0</v>
      </c>
      <c r="AE171" s="208">
        <v>0.0</v>
      </c>
      <c r="AF171" s="208">
        <v>0.0</v>
      </c>
      <c r="AG171" s="208">
        <v>0.0</v>
      </c>
      <c r="AH171" s="208">
        <v>0.0</v>
      </c>
      <c r="AI171" s="208">
        <v>12.0</v>
      </c>
      <c r="AJ171" s="208">
        <v>0.0</v>
      </c>
      <c r="AK171" s="208">
        <v>0.0</v>
      </c>
      <c r="AL171" s="208">
        <v>0.0</v>
      </c>
      <c r="AM171" s="208">
        <v>0.0</v>
      </c>
      <c r="AN171" s="208">
        <v>0.0</v>
      </c>
      <c r="AO171" s="208">
        <v>0.0</v>
      </c>
      <c r="AP171" s="306">
        <v>35.0</v>
      </c>
      <c r="AQ171" s="208">
        <v>0.0</v>
      </c>
      <c r="AR171" s="208">
        <v>0.0</v>
      </c>
      <c r="AS171" s="208">
        <v>0.0</v>
      </c>
      <c r="AT171" s="208">
        <v>0.0</v>
      </c>
      <c r="AU171" s="208">
        <v>0.0</v>
      </c>
      <c r="AV171" s="208">
        <v>0.0</v>
      </c>
      <c r="AW171" s="208">
        <v>0.0</v>
      </c>
      <c r="AX171" s="208">
        <v>0.0</v>
      </c>
      <c r="AY171" s="292" t="str">
        <f t="shared" ref="AY171:BS171" si="692">IF(AD171 = 0, "", AD171)</f>
        <v/>
      </c>
      <c r="AZ171" s="193" t="str">
        <f t="shared" si="692"/>
        <v/>
      </c>
      <c r="BA171" s="193" t="str">
        <f t="shared" si="692"/>
        <v/>
      </c>
      <c r="BB171" s="193" t="str">
        <f t="shared" si="692"/>
        <v/>
      </c>
      <c r="BC171" s="193" t="str">
        <f t="shared" si="692"/>
        <v/>
      </c>
      <c r="BD171" s="193" t="str">
        <f t="shared" si="692"/>
        <v>12</v>
      </c>
      <c r="BE171" s="193" t="str">
        <f t="shared" si="692"/>
        <v/>
      </c>
      <c r="BF171" s="193" t="str">
        <f t="shared" si="692"/>
        <v/>
      </c>
      <c r="BG171" s="193" t="str">
        <f t="shared" si="692"/>
        <v/>
      </c>
      <c r="BH171" s="193" t="str">
        <f t="shared" si="692"/>
        <v/>
      </c>
      <c r="BI171" s="193" t="str">
        <f t="shared" si="692"/>
        <v/>
      </c>
      <c r="BJ171" s="193" t="str">
        <f t="shared" si="692"/>
        <v/>
      </c>
      <c r="BK171" s="205" t="str">
        <f t="shared" si="692"/>
        <v>35</v>
      </c>
      <c r="BL171" s="193" t="str">
        <f t="shared" si="692"/>
        <v/>
      </c>
      <c r="BM171" s="193" t="str">
        <f t="shared" si="692"/>
        <v/>
      </c>
      <c r="BN171" s="193" t="str">
        <f t="shared" si="692"/>
        <v/>
      </c>
      <c r="BO171" s="193" t="str">
        <f t="shared" si="692"/>
        <v/>
      </c>
      <c r="BP171" s="193" t="str">
        <f t="shared" si="692"/>
        <v/>
      </c>
      <c r="BQ171" s="193" t="str">
        <f t="shared" si="692"/>
        <v/>
      </c>
      <c r="BR171" s="193" t="str">
        <f t="shared" si="692"/>
        <v/>
      </c>
      <c r="BS171" s="206" t="str">
        <f t="shared" si="692"/>
        <v/>
      </c>
      <c r="BT171" s="207" t="str">
        <f>$AY171*Assembly!Y$4+$AZ171*Assembly!Y$5+$BA171*Assembly!Y$6+$BB171*Assembly!Y$7+$BC171*Assembly!Y$8+$BD171*Assembly!Y$9+$BE171*Assembly!Y$10+$BF171*Assembly!Y$11+$BG171*Assembly!Y$12+$BH171*Assembly!Y$13+$BI171*Assembly!Y$14+$BJ171*Assembly!Y$15+$BK171*Assembly!Y$16+$BL171*Assembly!Y$17+$BM171*Assembly!Y$18+$BN171*Assembly!Y$19+$BO171*Assembly!Y$20+$BP171*Assembly!Y$21+$BQ171*Assembly!Y$22+$BR171*Assembly!Y$23+$BS171*Assembly!Y$24</f>
        <v>597</v>
      </c>
      <c r="BU171" s="208" t="str">
        <f t="shared" si="8"/>
        <v>38</v>
      </c>
      <c r="BV171" s="208"/>
      <c r="BW171" s="208" t="str">
        <f>$AY171*Assembly!AC$4+$AZ171*Assembly!AC$5+$BA171*Assembly!AC$6+$BB171*Assembly!AC$7+$BC171*Assembly!AC$8+$BD171*Assembly!AC$9+$BE171*Assembly!AC$10+$BF171*Assembly!AC$11+$BG171*Assembly!AC$12+$BH171*Assembly!AC$13+$BI171*Assembly!AC$14+$BJ171*Assembly!AC$15+$BK171*Assembly!AC$16+$BL171*Assembly!AC$17+$BM171*Assembly!AC$18+$BN171*Assembly!AC$19+$BO171*Assembly!AC$20+$BP171*Assembly!AC$21+$BQ171*Assembly!AC$22+$BR171*Assembly!AC$23+$BS171*Assembly!AC$24</f>
        <v>2,280</v>
      </c>
      <c r="BX171" s="209" t="str">
        <f t="shared" si="9"/>
        <v>3.82</v>
      </c>
      <c r="BY171" s="210" t="str">
        <f t="shared" si="10"/>
        <v>146</v>
      </c>
      <c r="BZ171" s="211" t="str">
        <f t="shared" si="11"/>
        <v>59.7</v>
      </c>
      <c r="CA171" s="210" t="str">
        <f t="shared" si="12"/>
        <v>380</v>
      </c>
      <c r="CB171" s="208" t="str">
        <f>$AY171*Assembly!X$4+$AZ171*Assembly!X$5+$BA171*Assembly!X$6+$BB171*Assembly!X$7+$BC171*Assembly!X$8+$BD171*Assembly!X$9+$BE171*Assembly!X$10+$BF171*Assembly!X$11+$BG171*Assembly!X$12+$BH171*Assembly!X$13+$BI171*Assembly!X$14+$BJ171*Assembly!X$15+$BK171*Assembly!X$16+$BL171*Assembly!X$17+$BM171*Assembly!X$18+$BN171*Assembly!X$19+$BO171*Assembly!X$20+$BP171*Assembly!X$21+$BQ171*Assembly!X$22+$BR171*Assembly!X$23+$BS171*Assembly!X$24</f>
        <v>47</v>
      </c>
      <c r="CC171" s="208" t="str">
        <f t="shared" si="13"/>
        <v>7,311</v>
      </c>
      <c r="CD171" s="212" t="str">
        <f t="shared" si="14"/>
        <v>0.0073</v>
      </c>
      <c r="CE171" s="213" t="str">
        <f>$AY171*Assembly!AB$4+$AZ171*Assembly!AB$5+$BA171*Assembly!AB$6+$BB171*Assembly!AB$7+$BC171*Assembly!AB$8+$BD171*Assembly!AB$9+$BE171*Assembly!AB$10+$BF171*Assembly!AB$11+$BG171*Assembly!AB$12+$BH171*Assembly!AB$13+$BI171*Assembly!AB$14+$BJ171*Assembly!AB$15+$BK171*Assembly!AB$16+$BL171*Assembly!AB$17+$BM171*Assembly!AB$18+$BN171*Assembly!AB$19+$BO171*Assembly!AB$20+$BP171*Assembly!AB$21+$BQ171*Assembly!AB$22+$BR171*Assembly!AB$23+$BS171*Assembly!AB$24</f>
        <v>304</v>
      </c>
      <c r="CF171" s="198" t="str">
        <f>$AY171*Assembly!M$4+$AZ171*Assembly!M$5+$BA171*Assembly!M$6+$BB171*Assembly!M$7+$BC171*Assembly!M$8+$BD171*Assembly!M$9+$BE171*Assembly!M$10+$BF171*Assembly!M$11+$BG171*Assembly!M$12+$BH171*Assembly!M$13+$BI171*Assembly!M$14+$BJ171*Assembly!M$15+$BK171*Assembly!M$16+$BL171*Assembly!M$17+$BM171*Assembly!M$18+$BN171*Assembly!M$19+$BO171*Assembly!M$20+$BP171*Assembly!M$21+$BQ171*Assembly!M$22+$BR171*Assembly!M$23+$BS171*Assembly!M$24</f>
        <v>84</v>
      </c>
      <c r="CG171" s="198" t="str">
        <f>$AY171*Assembly!N$4+$AZ171*Assembly!N$5+$BA171*Assembly!N$6+$BB171*Assembly!N$7+$BC171*Assembly!N$8+$BD171*Assembly!N$9+$BE171*Assembly!N$10+$BF171*Assembly!N$11+$BG171*Assembly!N$12+$BH171*Assembly!N$13+$BI171*Assembly!N$14+$BJ171*Assembly!N$15+$BK171*Assembly!N$16+$BL171*Assembly!N$17+$BM171*Assembly!N$18+$BN171*Assembly!N$19+$BO171*Assembly!N$20+$BP171*Assembly!N$21+$BQ171*Assembly!N$22+$BR171*Assembly!N$23+$BS171*Assembly!N$24</f>
        <v>0</v>
      </c>
      <c r="CH171" s="198" t="str">
        <f>$AY171*Assembly!O$4+$AZ171*Assembly!O$5+$BA171*Assembly!O$6+$BB171*Assembly!O$7+$BC171*Assembly!O$8+$BD171*Assembly!O$9+$BE171*Assembly!O$10+$BF171*Assembly!O$11+$BG171*Assembly!O$12+$BH171*Assembly!O$13+$BI171*Assembly!O$14+$BJ171*Assembly!O$15+$BK171*Assembly!O$16+$BL171*Assembly!O$17+$BM171*Assembly!O$18+$BN171*Assembly!O$19+$BO171*Assembly!O$20+$BP171*Assembly!O$21+$BQ171*Assembly!O$22+$BR171*Assembly!O$23+$BS171*Assembly!O$24</f>
        <v>0</v>
      </c>
      <c r="CI171" s="195" t="str">
        <f>$AY171*Assembly!P$4+$AZ171*Assembly!P$5+$BA171*Assembly!P$6+$BB171*Assembly!P$7+$BC171*Assembly!P$8+$BD171*Assembly!P$9+$BE171*Assembly!P$10+$BF171*Assembly!P$11+$BG171*Assembly!P$12+$BH171*Assembly!P$13+$BI171*Assembly!P$14+$BJ171*Assembly!P$15+$BK171*Assembly!P$16+$BL171*Assembly!P$17+$BM171*Assembly!P$18+$BN171*Assembly!P$19+$BO171*Assembly!P$20+$BP171*Assembly!P$21+$BQ171*Assembly!P$22+$BR171*Assembly!P$23+$BS171*Assembly!P$24</f>
        <v>0</v>
      </c>
      <c r="CJ171" s="195" t="str">
        <f>$AY171*Assembly!Q$4+$AZ171*Assembly!Q$5+$BA171*Assembly!Q$6+$BB171*Assembly!Q$7+$BC171*Assembly!Q$8+$BD171*Assembly!Q$9+$BE171*Assembly!Q$10+$BF171*Assembly!Q$11+$BG171*Assembly!Q$12+$BH171*Assembly!Q$13+$BI171*Assembly!Q$14+$BJ171*Assembly!Q$15+$BK171*Assembly!Q$16+$BL171*Assembly!Q$17+$BM171*Assembly!Q$18+$BN171*Assembly!Q$19+$BO171*Assembly!Q$20+$BP171*Assembly!Q$21+$BQ171*Assembly!Q$22+$BR171*Assembly!Q$23+$BS171*Assembly!Q$24</f>
        <v>525</v>
      </c>
      <c r="CK171" s="198" t="str">
        <f>$AY171*Assembly!R$4+$AZ171*Assembly!R$5+$BA171*Assembly!R$6+$BB171*Assembly!R$7+$BC171*Assembly!R$8+$BD171*Assembly!R$9+$BE171*Assembly!R$10+$BF171*Assembly!R$11+$BG171*Assembly!R$12+$BH171*Assembly!R$13+$BI171*Assembly!R$14+$BJ171*Assembly!R$15+$BK171*Assembly!R$16+$BL171*Assembly!R$17+$BM171*Assembly!R$18+$BN171*Assembly!R$19+$BO171*Assembly!R$20+$BP171*Assembly!R$21+$BQ171*Assembly!R$22+$BR171*Assembly!R$23+$BS171*Assembly!R$24</f>
        <v>0</v>
      </c>
      <c r="CL171" s="195" t="str">
        <f>$AY171*Assembly!S$4+$AZ171*Assembly!S$5+$BA171*Assembly!S$6+$BB171*Assembly!S$7+$BC171*Assembly!S$8+$BD171*Assembly!S$9+$BE171*Assembly!S$10+$BF171*Assembly!S$11+$BG171*Assembly!S$12+$BH171*Assembly!S$13+$BI171*Assembly!S$14+$BJ171*Assembly!S$15+$BK171*Assembly!S$16+$BL171*Assembly!S$17+$BM171*Assembly!S$18+$BN171*Assembly!S$19+$BO171*Assembly!S$20+$BP171*Assembly!S$21+$BQ171*Assembly!S$22+$BR171*Assembly!S$23+$BS171*Assembly!S$24</f>
        <v>0</v>
      </c>
      <c r="CM171" s="195" t="str">
        <f>$AY171*Assembly!T$4+$AZ171*Assembly!T$5+$BA171*Assembly!T$6+$BB171*Assembly!T$7+$BC171*Assembly!T$8+$BD171*Assembly!T$9+$BE171*Assembly!T$10+$BF171*Assembly!T$11+$BG171*Assembly!T$12+$BH171*Assembly!T$13+$BI171*Assembly!T$14+$BJ171*Assembly!T$15+$BK171*Assembly!T$16+$BL171*Assembly!T$17+$BM171*Assembly!T$18+$BN171*Assembly!T$19+$BO171*Assembly!T$20+$BP171*Assembly!T$21+$BQ171*Assembly!T$22+$BR171*Assembly!T$23+$BS171*Assembly!T$24</f>
        <v>0</v>
      </c>
      <c r="CN171" s="195" t="str">
        <f>$AY171*Assembly!U$4+$AZ171*Assembly!U$5+$BA171*Assembly!U$6+$BB171*Assembly!U$7+$BC171*Assembly!U$8+$BD171*Assembly!U$9+$BE171*Assembly!U$10+$BF171*Assembly!U$11+$BG171*Assembly!U$12+$BH171*Assembly!U$13+$BI171*Assembly!U$14+$BJ171*Assembly!U$15+$BK171*Assembly!U$16+$BL171*Assembly!U$17+$BM171*Assembly!U$18+$BN171*Assembly!U$19+$BO171*Assembly!U$20+$BP171*Assembly!U$21+$BQ171*Assembly!U$22+$BR171*Assembly!U$23+$BS171*Assembly!U$24</f>
        <v>0</v>
      </c>
      <c r="CO171" s="198" t="str">
        <f>$AY171*Assembly!V$4+$AZ171*Assembly!V$5+$BA171*Assembly!V$6+$BB171*Assembly!V$7+$BC171*Assembly!V$8+$BD171*Assembly!V$9+$BE171*Assembly!V$10+$BF171*Assembly!V$11+$BG171*Assembly!V$12+$BH171*Assembly!V$13+$BI171*Assembly!V$14+$BJ171*Assembly!V$15+$BK171*Assembly!V$16+$BL171*Assembly!V$17+$BM171*Assembly!V$18+$BN171*Assembly!V$19+$BO171*Assembly!V$20+$BP171*Assembly!V$21+$BQ171*Assembly!V$22+$BR171*Assembly!V$23+$BS171*Assembly!V$24</f>
        <v>0</v>
      </c>
      <c r="CP171" s="198" t="str">
        <f>CF171*Refining!$F$3</f>
        <v>150</v>
      </c>
      <c r="CQ171" s="198" t="str">
        <f>CG171*Refining!$F$4</f>
        <v>0</v>
      </c>
      <c r="CR171" s="198" t="str">
        <f>CH171*Refining!$F$5</f>
        <v>0</v>
      </c>
      <c r="CS171" s="198" t="str">
        <f>CI171*Refining!$F$6</f>
        <v>0</v>
      </c>
      <c r="CT171" s="198" t="str">
        <f>CJ171*Refining!$F$7</f>
        <v>938</v>
      </c>
      <c r="CU171" s="198" t="str">
        <f>CK171*Refining!$F$8</f>
        <v>0</v>
      </c>
      <c r="CV171" s="198" t="str">
        <f>CL171*Refining!$F$9</f>
        <v>0</v>
      </c>
      <c r="CW171" s="198" t="str">
        <f>CM171*Refining!$F$10</f>
        <v>0</v>
      </c>
      <c r="CX171" s="198" t="str">
        <f>CN171*Refining!$F$11</f>
        <v>0</v>
      </c>
      <c r="CY171" s="198" t="str">
        <f>CO171*Refining!$F$12</f>
        <v>0</v>
      </c>
      <c r="CZ171" s="214" t="str">
        <f t="shared" ref="CZ171:DS171" si="693">IF(CF171 = 0, "", CF171)</f>
        <v>84</v>
      </c>
      <c r="DA171" s="215" t="str">
        <f t="shared" si="693"/>
        <v/>
      </c>
      <c r="DB171" s="215" t="str">
        <f t="shared" si="693"/>
        <v/>
      </c>
      <c r="DC171" s="215" t="str">
        <f t="shared" si="693"/>
        <v/>
      </c>
      <c r="DD171" s="215" t="str">
        <f t="shared" si="693"/>
        <v>525</v>
      </c>
      <c r="DE171" s="215" t="str">
        <f t="shared" si="693"/>
        <v/>
      </c>
      <c r="DF171" s="215" t="str">
        <f t="shared" si="693"/>
        <v/>
      </c>
      <c r="DG171" s="215" t="str">
        <f t="shared" si="693"/>
        <v/>
      </c>
      <c r="DH171" s="215" t="str">
        <f t="shared" si="693"/>
        <v/>
      </c>
      <c r="DI171" s="216" t="str">
        <f t="shared" si="693"/>
        <v/>
      </c>
      <c r="DJ171" s="214" t="str">
        <f t="shared" si="693"/>
        <v>150</v>
      </c>
      <c r="DK171" s="215" t="str">
        <f t="shared" si="693"/>
        <v/>
      </c>
      <c r="DL171" s="215" t="str">
        <f t="shared" si="693"/>
        <v/>
      </c>
      <c r="DM171" s="215" t="str">
        <f t="shared" si="693"/>
        <v/>
      </c>
      <c r="DN171" s="217" t="str">
        <f t="shared" si="693"/>
        <v>938</v>
      </c>
      <c r="DO171" s="215" t="str">
        <f t="shared" si="693"/>
        <v/>
      </c>
      <c r="DP171" s="215" t="str">
        <f t="shared" si="693"/>
        <v/>
      </c>
      <c r="DQ171" s="215" t="str">
        <f t="shared" si="693"/>
        <v/>
      </c>
      <c r="DR171" s="215" t="str">
        <f t="shared" si="693"/>
        <v/>
      </c>
      <c r="DS171" s="216" t="str">
        <f t="shared" si="693"/>
        <v/>
      </c>
      <c r="DT171" s="218" t="str">
        <f t="shared" si="16"/>
        <v>609</v>
      </c>
      <c r="DU171" s="219" t="str">
        <f t="shared" si="17"/>
        <v>1,088</v>
      </c>
      <c r="DV171" s="208" t="str">
        <f>CZ171*'Ores &amp; Ingots'!$C$3+DA171*'Ores &amp; Ingots'!$C$4+DB171*'Ores &amp; Ingots'!$C$5+DC171*'Ores &amp; Ingots'!$C$6+DD171*'Ores &amp; Ingots'!$C$7+DE171*'Ores &amp; Ingots'!$C$8+DF171*'Ores &amp; Ingots'!$C$9+DG171*'Ores &amp; Ingots'!$C$10+DH171*'Ores &amp; Ingots'!$C$11+DI171*'Ores &amp; Ingots'!$C$12</f>
        <v>236</v>
      </c>
      <c r="DW171" s="208" t="str">
        <f>DJ171*'Ores &amp; Ingots'!$B$3+DK171*'Ores &amp; Ingots'!$B$4+DL171*'Ores &amp; Ingots'!$B$5+DM171*'Ores &amp; Ingots'!$B$6+DN171*'Ores &amp; Ingots'!$B$7+DO171*'Ores &amp; Ingots'!$B$8+DP171*'Ores &amp; Ingots'!$B$9+DQ171*'Ores &amp; Ingots'!$B$10+DR171*'Ores &amp; Ingots'!$B$11+DS171*'Ores &amp; Ingots'!$B$12</f>
        <v>402</v>
      </c>
      <c r="DX171" s="219" t="str">
        <f>CZ171*Refining!$G$3+DA171*Refining!$G$4+DB171*Refining!$G$5+DC171*Refining!$G$6+DD171*Refining!$G$7+DE171*Refining!$G$8+DF171*Refining!$G$9+DG171*Refining!$G$10+DH171*Refining!$G$11+DI171*Refining!$G$12</f>
        <v>438</v>
      </c>
      <c r="DY171" s="219" t="str">
        <f t="shared" si="18"/>
        <v>68,205</v>
      </c>
      <c r="DZ171" s="220" t="str">
        <f t="shared" si="19"/>
        <v>0.0682</v>
      </c>
      <c r="EA171" s="218" t="str">
        <f t="shared" si="20"/>
        <v>491</v>
      </c>
      <c r="EB171" s="221" t="str">
        <f t="shared" ref="EB171:EC171" si="694">EA171/60</f>
        <v>8.2</v>
      </c>
      <c r="EC171" s="221" t="str">
        <f t="shared" si="694"/>
        <v>0.1</v>
      </c>
      <c r="ED171" s="218" t="str">
        <f t="shared" si="22"/>
        <v>75,516</v>
      </c>
      <c r="EE171" s="221" t="str">
        <f t="shared" ref="EE171:EF171" si="695">ED171/1000</f>
        <v>75.5</v>
      </c>
      <c r="EF171" s="222" t="str">
        <f t="shared" si="695"/>
        <v>0.08</v>
      </c>
      <c r="EG171" s="212" t="str">
        <f t="shared" si="24"/>
        <v>0.0755</v>
      </c>
      <c r="EH171" s="295" t="str">
        <f t="shared" si="25"/>
        <v>0:08:11</v>
      </c>
      <c r="EI171" s="225">
        <v>120.0</v>
      </c>
    </row>
    <row r="172">
      <c r="A172" s="33"/>
      <c r="B172" s="226" t="s">
        <v>1032</v>
      </c>
      <c r="C172" s="227" t="s">
        <v>886</v>
      </c>
      <c r="D172" s="227">
        <v>1.0</v>
      </c>
      <c r="E172" s="227">
        <v>1.0</v>
      </c>
      <c r="F172" s="227">
        <v>2.0</v>
      </c>
      <c r="G172" s="228" t="str">
        <f t="shared" si="5"/>
        <v>31.3</v>
      </c>
      <c r="H172" s="229">
        <v>8.0</v>
      </c>
      <c r="I172" s="229">
        <v>8.0</v>
      </c>
      <c r="J172" s="229" t="str">
        <f>H172/Main!$D$9</f>
        <v>8</v>
      </c>
      <c r="K172" s="229" t="str">
        <f>I172/Main!$D$10</f>
        <v>8</v>
      </c>
      <c r="L172" s="229" t="str">
        <f t="shared" si="6"/>
        <v>1</v>
      </c>
      <c r="M172" s="229">
        <v>1.0</v>
      </c>
      <c r="N172" s="230"/>
      <c r="O172" s="230"/>
      <c r="P172" s="230"/>
      <c r="Q172" s="231"/>
      <c r="R172" s="230"/>
      <c r="S172" s="232"/>
      <c r="T172" s="232"/>
      <c r="U172" s="230"/>
      <c r="V172" s="230"/>
      <c r="W172" s="232"/>
      <c r="X172" s="232"/>
      <c r="Y172" s="230"/>
      <c r="Z172" s="230"/>
      <c r="AA172" s="230"/>
      <c r="AB172" s="230"/>
      <c r="AC172" s="334" t="s">
        <v>18</v>
      </c>
      <c r="AD172" s="225">
        <v>0.0</v>
      </c>
      <c r="AE172" s="225">
        <v>0.0</v>
      </c>
      <c r="AF172" s="225">
        <v>0.0</v>
      </c>
      <c r="AG172" s="225">
        <v>0.0</v>
      </c>
      <c r="AH172" s="225">
        <v>0.0</v>
      </c>
      <c r="AI172" s="225">
        <v>16.0</v>
      </c>
      <c r="AJ172" s="225">
        <v>0.0</v>
      </c>
      <c r="AK172" s="225">
        <v>0.0</v>
      </c>
      <c r="AL172" s="225">
        <v>0.0</v>
      </c>
      <c r="AM172" s="225">
        <v>0.0</v>
      </c>
      <c r="AN172" s="225">
        <v>0.0</v>
      </c>
      <c r="AO172" s="225">
        <v>0.0</v>
      </c>
      <c r="AP172" s="309">
        <v>55.0</v>
      </c>
      <c r="AQ172" s="225">
        <v>0.0</v>
      </c>
      <c r="AR172" s="225">
        <v>0.0</v>
      </c>
      <c r="AS172" s="225">
        <v>0.0</v>
      </c>
      <c r="AT172" s="225">
        <v>0.0</v>
      </c>
      <c r="AU172" s="225">
        <v>0.0</v>
      </c>
      <c r="AV172" s="225">
        <v>0.0</v>
      </c>
      <c r="AW172" s="225">
        <v>0.0</v>
      </c>
      <c r="AX172" s="225">
        <v>0.0</v>
      </c>
      <c r="AY172" s="236" t="str">
        <f t="shared" ref="AY172:BS172" si="696">IF(AD172 = 0, "", AD172)</f>
        <v/>
      </c>
      <c r="AZ172" s="227" t="str">
        <f t="shared" si="696"/>
        <v/>
      </c>
      <c r="BA172" s="227" t="str">
        <f t="shared" si="696"/>
        <v/>
      </c>
      <c r="BB172" s="227" t="str">
        <f t="shared" si="696"/>
        <v/>
      </c>
      <c r="BC172" s="227" t="str">
        <f t="shared" si="696"/>
        <v/>
      </c>
      <c r="BD172" s="227" t="str">
        <f t="shared" si="696"/>
        <v>16</v>
      </c>
      <c r="BE172" s="227" t="str">
        <f t="shared" si="696"/>
        <v/>
      </c>
      <c r="BF172" s="227" t="str">
        <f t="shared" si="696"/>
        <v/>
      </c>
      <c r="BG172" s="227" t="str">
        <f t="shared" si="696"/>
        <v/>
      </c>
      <c r="BH172" s="227" t="str">
        <f t="shared" si="696"/>
        <v/>
      </c>
      <c r="BI172" s="227" t="str">
        <f t="shared" si="696"/>
        <v/>
      </c>
      <c r="BJ172" s="227" t="str">
        <f t="shared" si="696"/>
        <v/>
      </c>
      <c r="BK172" s="237" t="str">
        <f t="shared" si="696"/>
        <v>55</v>
      </c>
      <c r="BL172" s="227" t="str">
        <f t="shared" si="696"/>
        <v/>
      </c>
      <c r="BM172" s="227" t="str">
        <f t="shared" si="696"/>
        <v/>
      </c>
      <c r="BN172" s="227" t="str">
        <f t="shared" si="696"/>
        <v/>
      </c>
      <c r="BO172" s="227" t="str">
        <f t="shared" si="696"/>
        <v/>
      </c>
      <c r="BP172" s="227" t="str">
        <f t="shared" si="696"/>
        <v/>
      </c>
      <c r="BQ172" s="227" t="str">
        <f t="shared" si="696"/>
        <v/>
      </c>
      <c r="BR172" s="227" t="str">
        <f t="shared" si="696"/>
        <v/>
      </c>
      <c r="BS172" s="238" t="str">
        <f t="shared" si="696"/>
        <v/>
      </c>
      <c r="BT172" s="239" t="str">
        <f>$AY172*Assembly!Y$4+$AZ172*Assembly!Y$5+$BA172*Assembly!Y$6+$BB172*Assembly!Y$7+$BC172*Assembly!Y$8+$BD172*Assembly!Y$9+$BE172*Assembly!Y$10+$BF172*Assembly!Y$11+$BG172*Assembly!Y$12+$BH172*Assembly!Y$13+$BI172*Assembly!Y$14+$BJ172*Assembly!Y$15+$BK172*Assembly!Y$16+$BL172*Assembly!Y$17+$BM172*Assembly!Y$18+$BN172*Assembly!Y$19+$BO172*Assembly!Y$20+$BP172*Assembly!Y$21+$BQ172*Assembly!Y$22+$BR172*Assembly!Y$23+$BS172*Assembly!Y$24</f>
        <v>921</v>
      </c>
      <c r="BU172" s="225" t="str">
        <f t="shared" si="8"/>
        <v>29</v>
      </c>
      <c r="BV172" s="225"/>
      <c r="BW172" s="225" t="str">
        <f>$AY172*Assembly!AC$4+$AZ172*Assembly!AC$5+$BA172*Assembly!AC$6+$BB172*Assembly!AC$7+$BC172*Assembly!AC$8+$BD172*Assembly!AC$9+$BE172*Assembly!AC$10+$BF172*Assembly!AC$11+$BG172*Assembly!AC$12+$BH172*Assembly!AC$13+$BI172*Assembly!AC$14+$BJ172*Assembly!AC$15+$BK172*Assembly!AC$16+$BL172*Assembly!AC$17+$BM172*Assembly!AC$18+$BN172*Assembly!AC$19+$BO172*Assembly!AC$20+$BP172*Assembly!AC$21+$BQ172*Assembly!AC$22+$BR172*Assembly!AC$23+$BS172*Assembly!AC$24</f>
        <v>3,540</v>
      </c>
      <c r="BX172" s="240" t="str">
        <f t="shared" si="9"/>
        <v>3.84</v>
      </c>
      <c r="BY172" s="241" t="str">
        <f t="shared" si="10"/>
        <v>113</v>
      </c>
      <c r="BZ172" s="242" t="str">
        <f t="shared" si="11"/>
        <v>120.1</v>
      </c>
      <c r="CA172" s="241" t="str">
        <f t="shared" si="12"/>
        <v>443</v>
      </c>
      <c r="CB172" s="225" t="str">
        <f>$AY172*Assembly!X$4+$AZ172*Assembly!X$5+$BA172*Assembly!X$6+$BB172*Assembly!X$7+$BC172*Assembly!X$8+$BD172*Assembly!X$9+$BE172*Assembly!X$10+$BF172*Assembly!X$11+$BG172*Assembly!X$12+$BH172*Assembly!X$13+$BI172*Assembly!X$14+$BJ172*Assembly!X$15+$BK172*Assembly!X$16+$BL172*Assembly!X$17+$BM172*Assembly!X$18+$BN172*Assembly!X$19+$BO172*Assembly!X$20+$BP172*Assembly!X$21+$BQ172*Assembly!X$22+$BR172*Assembly!X$23+$BS172*Assembly!X$24</f>
        <v>71</v>
      </c>
      <c r="CC172" s="225" t="str">
        <f t="shared" si="13"/>
        <v>11,044</v>
      </c>
      <c r="CD172" s="223" t="str">
        <f t="shared" si="14"/>
        <v>0.0110</v>
      </c>
      <c r="CE172" s="243" t="str">
        <f>$AY172*Assembly!AB$4+$AZ172*Assembly!AB$5+$BA172*Assembly!AB$6+$BB172*Assembly!AB$7+$BC172*Assembly!AB$8+$BD172*Assembly!AB$9+$BE172*Assembly!AB$10+$BF172*Assembly!AB$11+$BG172*Assembly!AB$12+$BH172*Assembly!AB$13+$BI172*Assembly!AB$14+$BJ172*Assembly!AB$15+$BK172*Assembly!AB$16+$BL172*Assembly!AB$17+$BM172*Assembly!AB$18+$BN172*Assembly!AB$19+$BO172*Assembly!AB$20+$BP172*Assembly!AB$21+$BQ172*Assembly!AB$22+$BR172*Assembly!AB$23+$BS172*Assembly!AB$24</f>
        <v>472</v>
      </c>
      <c r="CF172" s="231" t="str">
        <f>$AY172*Assembly!M$4+$AZ172*Assembly!M$5+$BA172*Assembly!M$6+$BB172*Assembly!M$7+$BC172*Assembly!M$8+$BD172*Assembly!M$9+$BE172*Assembly!M$10+$BF172*Assembly!M$11+$BG172*Assembly!M$12+$BH172*Assembly!M$13+$BI172*Assembly!M$14+$BJ172*Assembly!M$15+$BK172*Assembly!M$16+$BL172*Assembly!M$17+$BM172*Assembly!M$18+$BN172*Assembly!M$19+$BO172*Assembly!M$20+$BP172*Assembly!M$21+$BQ172*Assembly!M$22+$BR172*Assembly!M$23+$BS172*Assembly!M$24</f>
        <v>112</v>
      </c>
      <c r="CG172" s="231" t="str">
        <f>$AY172*Assembly!N$4+$AZ172*Assembly!N$5+$BA172*Assembly!N$6+$BB172*Assembly!N$7+$BC172*Assembly!N$8+$BD172*Assembly!N$9+$BE172*Assembly!N$10+$BF172*Assembly!N$11+$BG172*Assembly!N$12+$BH172*Assembly!N$13+$BI172*Assembly!N$14+$BJ172*Assembly!N$15+$BK172*Assembly!N$16+$BL172*Assembly!N$17+$BM172*Assembly!N$18+$BN172*Assembly!N$19+$BO172*Assembly!N$20+$BP172*Assembly!N$21+$BQ172*Assembly!N$22+$BR172*Assembly!N$23+$BS172*Assembly!N$24</f>
        <v>0</v>
      </c>
      <c r="CH172" s="231" t="str">
        <f>$AY172*Assembly!O$4+$AZ172*Assembly!O$5+$BA172*Assembly!O$6+$BB172*Assembly!O$7+$BC172*Assembly!O$8+$BD172*Assembly!O$9+$BE172*Assembly!O$10+$BF172*Assembly!O$11+$BG172*Assembly!O$12+$BH172*Assembly!O$13+$BI172*Assembly!O$14+$BJ172*Assembly!O$15+$BK172*Assembly!O$16+$BL172*Assembly!O$17+$BM172*Assembly!O$18+$BN172*Assembly!O$19+$BO172*Assembly!O$20+$BP172*Assembly!O$21+$BQ172*Assembly!O$22+$BR172*Assembly!O$23+$BS172*Assembly!O$24</f>
        <v>0</v>
      </c>
      <c r="CI172" s="229" t="str">
        <f>$AY172*Assembly!P$4+$AZ172*Assembly!P$5+$BA172*Assembly!P$6+$BB172*Assembly!P$7+$BC172*Assembly!P$8+$BD172*Assembly!P$9+$BE172*Assembly!P$10+$BF172*Assembly!P$11+$BG172*Assembly!P$12+$BH172*Assembly!P$13+$BI172*Assembly!P$14+$BJ172*Assembly!P$15+$BK172*Assembly!P$16+$BL172*Assembly!P$17+$BM172*Assembly!P$18+$BN172*Assembly!P$19+$BO172*Assembly!P$20+$BP172*Assembly!P$21+$BQ172*Assembly!P$22+$BR172*Assembly!P$23+$BS172*Assembly!P$24</f>
        <v>0</v>
      </c>
      <c r="CJ172" s="229" t="str">
        <f>$AY172*Assembly!Q$4+$AZ172*Assembly!Q$5+$BA172*Assembly!Q$6+$BB172*Assembly!Q$7+$BC172*Assembly!Q$8+$BD172*Assembly!Q$9+$BE172*Assembly!Q$10+$BF172*Assembly!Q$11+$BG172*Assembly!Q$12+$BH172*Assembly!Q$13+$BI172*Assembly!Q$14+$BJ172*Assembly!Q$15+$BK172*Assembly!Q$16+$BL172*Assembly!Q$17+$BM172*Assembly!Q$18+$BN172*Assembly!Q$19+$BO172*Assembly!Q$20+$BP172*Assembly!Q$21+$BQ172*Assembly!Q$22+$BR172*Assembly!Q$23+$BS172*Assembly!Q$24</f>
        <v>825</v>
      </c>
      <c r="CK172" s="231" t="str">
        <f>$AY172*Assembly!R$4+$AZ172*Assembly!R$5+$BA172*Assembly!R$6+$BB172*Assembly!R$7+$BC172*Assembly!R$8+$BD172*Assembly!R$9+$BE172*Assembly!R$10+$BF172*Assembly!R$11+$BG172*Assembly!R$12+$BH172*Assembly!R$13+$BI172*Assembly!R$14+$BJ172*Assembly!R$15+$BK172*Assembly!R$16+$BL172*Assembly!R$17+$BM172*Assembly!R$18+$BN172*Assembly!R$19+$BO172*Assembly!R$20+$BP172*Assembly!R$21+$BQ172*Assembly!R$22+$BR172*Assembly!R$23+$BS172*Assembly!R$24</f>
        <v>0</v>
      </c>
      <c r="CL172" s="229" t="str">
        <f>$AY172*Assembly!S$4+$AZ172*Assembly!S$5+$BA172*Assembly!S$6+$BB172*Assembly!S$7+$BC172*Assembly!S$8+$BD172*Assembly!S$9+$BE172*Assembly!S$10+$BF172*Assembly!S$11+$BG172*Assembly!S$12+$BH172*Assembly!S$13+$BI172*Assembly!S$14+$BJ172*Assembly!S$15+$BK172*Assembly!S$16+$BL172*Assembly!S$17+$BM172*Assembly!S$18+$BN172*Assembly!S$19+$BO172*Assembly!S$20+$BP172*Assembly!S$21+$BQ172*Assembly!S$22+$BR172*Assembly!S$23+$BS172*Assembly!S$24</f>
        <v>0</v>
      </c>
      <c r="CM172" s="229" t="str">
        <f>$AY172*Assembly!T$4+$AZ172*Assembly!T$5+$BA172*Assembly!T$6+$BB172*Assembly!T$7+$BC172*Assembly!T$8+$BD172*Assembly!T$9+$BE172*Assembly!T$10+$BF172*Assembly!T$11+$BG172*Assembly!T$12+$BH172*Assembly!T$13+$BI172*Assembly!T$14+$BJ172*Assembly!T$15+$BK172*Assembly!T$16+$BL172*Assembly!T$17+$BM172*Assembly!T$18+$BN172*Assembly!T$19+$BO172*Assembly!T$20+$BP172*Assembly!T$21+$BQ172*Assembly!T$22+$BR172*Assembly!T$23+$BS172*Assembly!T$24</f>
        <v>0</v>
      </c>
      <c r="CN172" s="229" t="str">
        <f>$AY172*Assembly!U$4+$AZ172*Assembly!U$5+$BA172*Assembly!U$6+$BB172*Assembly!U$7+$BC172*Assembly!U$8+$BD172*Assembly!U$9+$BE172*Assembly!U$10+$BF172*Assembly!U$11+$BG172*Assembly!U$12+$BH172*Assembly!U$13+$BI172*Assembly!U$14+$BJ172*Assembly!U$15+$BK172*Assembly!U$16+$BL172*Assembly!U$17+$BM172*Assembly!U$18+$BN172*Assembly!U$19+$BO172*Assembly!U$20+$BP172*Assembly!U$21+$BQ172*Assembly!U$22+$BR172*Assembly!U$23+$BS172*Assembly!U$24</f>
        <v>0</v>
      </c>
      <c r="CO172" s="231" t="str">
        <f>$AY172*Assembly!V$4+$AZ172*Assembly!V$5+$BA172*Assembly!V$6+$BB172*Assembly!V$7+$BC172*Assembly!V$8+$BD172*Assembly!V$9+$BE172*Assembly!V$10+$BF172*Assembly!V$11+$BG172*Assembly!V$12+$BH172*Assembly!V$13+$BI172*Assembly!V$14+$BJ172*Assembly!V$15+$BK172*Assembly!V$16+$BL172*Assembly!V$17+$BM172*Assembly!V$18+$BN172*Assembly!V$19+$BO172*Assembly!V$20+$BP172*Assembly!V$21+$BQ172*Assembly!V$22+$BR172*Assembly!V$23+$BS172*Assembly!V$24</f>
        <v>0</v>
      </c>
      <c r="CP172" s="231" t="str">
        <f>CF172*Refining!$F$3</f>
        <v>200</v>
      </c>
      <c r="CQ172" s="231" t="str">
        <f>CG172*Refining!$F$4</f>
        <v>0</v>
      </c>
      <c r="CR172" s="231" t="str">
        <f>CH172*Refining!$F$5</f>
        <v>0</v>
      </c>
      <c r="CS172" s="231" t="str">
        <f>CI172*Refining!$F$6</f>
        <v>0</v>
      </c>
      <c r="CT172" s="231" t="str">
        <f>CJ172*Refining!$F$7</f>
        <v>1,473</v>
      </c>
      <c r="CU172" s="231" t="str">
        <f>CK172*Refining!$F$8</f>
        <v>0</v>
      </c>
      <c r="CV172" s="231" t="str">
        <f>CL172*Refining!$F$9</f>
        <v>0</v>
      </c>
      <c r="CW172" s="231" t="str">
        <f>CM172*Refining!$F$10</f>
        <v>0</v>
      </c>
      <c r="CX172" s="231" t="str">
        <f>CN172*Refining!$F$11</f>
        <v>0</v>
      </c>
      <c r="CY172" s="231" t="str">
        <f>CO172*Refining!$F$12</f>
        <v>0</v>
      </c>
      <c r="CZ172" s="244" t="str">
        <f t="shared" ref="CZ172:DS172" si="697">IF(CF172 = 0, "", CF172)</f>
        <v>112</v>
      </c>
      <c r="DA172" s="245" t="str">
        <f t="shared" si="697"/>
        <v/>
      </c>
      <c r="DB172" s="245" t="str">
        <f t="shared" si="697"/>
        <v/>
      </c>
      <c r="DC172" s="245" t="str">
        <f t="shared" si="697"/>
        <v/>
      </c>
      <c r="DD172" s="245" t="str">
        <f t="shared" si="697"/>
        <v>825</v>
      </c>
      <c r="DE172" s="245" t="str">
        <f t="shared" si="697"/>
        <v/>
      </c>
      <c r="DF172" s="245" t="str">
        <f t="shared" si="697"/>
        <v/>
      </c>
      <c r="DG172" s="245" t="str">
        <f t="shared" si="697"/>
        <v/>
      </c>
      <c r="DH172" s="245" t="str">
        <f t="shared" si="697"/>
        <v/>
      </c>
      <c r="DI172" s="246" t="str">
        <f t="shared" si="697"/>
        <v/>
      </c>
      <c r="DJ172" s="244" t="str">
        <f t="shared" si="697"/>
        <v>200</v>
      </c>
      <c r="DK172" s="245" t="str">
        <f t="shared" si="697"/>
        <v/>
      </c>
      <c r="DL172" s="245" t="str">
        <f t="shared" si="697"/>
        <v/>
      </c>
      <c r="DM172" s="245" t="str">
        <f t="shared" si="697"/>
        <v/>
      </c>
      <c r="DN172" s="259" t="str">
        <f t="shared" si="697"/>
        <v>1473</v>
      </c>
      <c r="DO172" s="245" t="str">
        <f t="shared" si="697"/>
        <v/>
      </c>
      <c r="DP172" s="245" t="str">
        <f t="shared" si="697"/>
        <v/>
      </c>
      <c r="DQ172" s="245" t="str">
        <f t="shared" si="697"/>
        <v/>
      </c>
      <c r="DR172" s="245" t="str">
        <f t="shared" si="697"/>
        <v/>
      </c>
      <c r="DS172" s="246" t="str">
        <f t="shared" si="697"/>
        <v/>
      </c>
      <c r="DT172" s="248" t="str">
        <f t="shared" si="16"/>
        <v>937</v>
      </c>
      <c r="DU172" s="249" t="str">
        <f t="shared" si="17"/>
        <v>1,673</v>
      </c>
      <c r="DV172" s="225" t="str">
        <f>CZ172*'Ores &amp; Ingots'!$C$3+DA172*'Ores &amp; Ingots'!$C$4+DB172*'Ores &amp; Ingots'!$C$5+DC172*'Ores &amp; Ingots'!$C$6+DD172*'Ores &amp; Ingots'!$C$7+DE172*'Ores &amp; Ingots'!$C$8+DF172*'Ores &amp; Ingots'!$C$9+DG172*'Ores &amp; Ingots'!$C$10+DH172*'Ores &amp; Ingots'!$C$11+DI172*'Ores &amp; Ingots'!$C$12</f>
        <v>368</v>
      </c>
      <c r="DW172" s="225" t="str">
        <f>DJ172*'Ores &amp; Ingots'!$B$3+DK172*'Ores &amp; Ingots'!$B$4+DL172*'Ores &amp; Ingots'!$B$5+DM172*'Ores &amp; Ingots'!$B$6+DN172*'Ores &amp; Ingots'!$B$7+DO172*'Ores &amp; Ingots'!$B$8+DP172*'Ores &amp; Ingots'!$B$9+DQ172*'Ores &amp; Ingots'!$B$10+DR172*'Ores &amp; Ingots'!$B$11+DS172*'Ores &amp; Ingots'!$B$12</f>
        <v>619</v>
      </c>
      <c r="DX172" s="249" t="str">
        <f>CZ172*Refining!$G$3+DA172*Refining!$G$4+DB172*Refining!$G$5+DC172*Refining!$G$6+DD172*Refining!$G$7+DE172*Refining!$G$8+DF172*Refining!$G$9+DG172*Refining!$G$10+DH172*Refining!$G$11+DI172*Refining!$G$12</f>
        <v>688</v>
      </c>
      <c r="DY172" s="249" t="str">
        <f t="shared" si="18"/>
        <v>106,966</v>
      </c>
      <c r="DZ172" s="250" t="str">
        <f t="shared" si="19"/>
        <v>0.1070</v>
      </c>
      <c r="EA172" s="248" t="str">
        <f t="shared" si="20"/>
        <v>767</v>
      </c>
      <c r="EB172" s="251" t="str">
        <f t="shared" ref="EB172:EC172" si="698">EA172/60</f>
        <v>12.8</v>
      </c>
      <c r="EC172" s="251" t="str">
        <f t="shared" si="698"/>
        <v>0.2</v>
      </c>
      <c r="ED172" s="248" t="str">
        <f t="shared" si="22"/>
        <v>118,010</v>
      </c>
      <c r="EE172" s="251" t="str">
        <f t="shared" ref="EE172:EF172" si="699">ED172/1000</f>
        <v>118.0</v>
      </c>
      <c r="EF172" s="252" t="str">
        <f t="shared" si="699"/>
        <v>0.12</v>
      </c>
      <c r="EG172" s="223" t="str">
        <f t="shared" si="24"/>
        <v>0.1180</v>
      </c>
      <c r="EH172" s="224" t="str">
        <f t="shared" si="25"/>
        <v>0:12:47</v>
      </c>
      <c r="EI172" s="225">
        <v>78.0</v>
      </c>
    </row>
    <row r="173">
      <c r="A173" s="33"/>
      <c r="B173" s="226" t="s">
        <v>1033</v>
      </c>
      <c r="C173" s="227" t="s">
        <v>886</v>
      </c>
      <c r="D173" s="227">
        <v>1.0</v>
      </c>
      <c r="E173" s="227">
        <v>1.0</v>
      </c>
      <c r="F173" s="227">
        <v>1.0</v>
      </c>
      <c r="G173" s="253" t="str">
        <f t="shared" si="5"/>
        <v>15.6</v>
      </c>
      <c r="H173" s="254">
        <v>6.0</v>
      </c>
      <c r="I173" s="254">
        <v>6.0</v>
      </c>
      <c r="J173" s="254" t="str">
        <f>H173/Main!$D$9</f>
        <v>6</v>
      </c>
      <c r="K173" s="254" t="str">
        <f>I173/Main!$D$10</f>
        <v>6</v>
      </c>
      <c r="L173" s="254" t="str">
        <f t="shared" si="6"/>
        <v>1</v>
      </c>
      <c r="M173" s="254">
        <v>1.0</v>
      </c>
      <c r="N173" s="255"/>
      <c r="O173" s="255"/>
      <c r="P173" s="255"/>
      <c r="Q173" s="256"/>
      <c r="R173" s="255"/>
      <c r="S173" s="257"/>
      <c r="T173" s="257"/>
      <c r="U173" s="255"/>
      <c r="V173" s="255"/>
      <c r="W173" s="350"/>
      <c r="X173" s="257"/>
      <c r="Y173" s="255"/>
      <c r="Z173" s="255"/>
      <c r="AA173" s="255"/>
      <c r="AB173" s="255"/>
      <c r="AC173" s="351" t="s">
        <v>18</v>
      </c>
      <c r="AD173" s="225">
        <v>0.0</v>
      </c>
      <c r="AE173" s="225">
        <v>0.0</v>
      </c>
      <c r="AF173" s="225">
        <v>0.0</v>
      </c>
      <c r="AG173" s="225">
        <v>0.0</v>
      </c>
      <c r="AH173" s="225">
        <v>0.0</v>
      </c>
      <c r="AI173" s="225">
        <v>11.0</v>
      </c>
      <c r="AJ173" s="225">
        <v>0.0</v>
      </c>
      <c r="AK173" s="225">
        <v>0.0</v>
      </c>
      <c r="AL173" s="225">
        <v>0.0</v>
      </c>
      <c r="AM173" s="225">
        <v>0.0</v>
      </c>
      <c r="AN173" s="225">
        <v>0.0</v>
      </c>
      <c r="AO173" s="225">
        <v>0.0</v>
      </c>
      <c r="AP173" s="309">
        <v>24.0</v>
      </c>
      <c r="AQ173" s="225">
        <v>0.0</v>
      </c>
      <c r="AR173" s="225">
        <v>0.0</v>
      </c>
      <c r="AS173" s="225">
        <v>0.0</v>
      </c>
      <c r="AT173" s="225">
        <v>0.0</v>
      </c>
      <c r="AU173" s="225">
        <v>0.0</v>
      </c>
      <c r="AV173" s="225">
        <v>0.0</v>
      </c>
      <c r="AW173" s="225">
        <v>0.0</v>
      </c>
      <c r="AX173" s="225">
        <v>0.0</v>
      </c>
      <c r="AY173" s="236" t="str">
        <f t="shared" ref="AY173:BS173" si="700">IF(AD173 = 0, "", AD173)</f>
        <v/>
      </c>
      <c r="AZ173" s="227" t="str">
        <f t="shared" si="700"/>
        <v/>
      </c>
      <c r="BA173" s="227" t="str">
        <f t="shared" si="700"/>
        <v/>
      </c>
      <c r="BB173" s="227" t="str">
        <f t="shared" si="700"/>
        <v/>
      </c>
      <c r="BC173" s="227" t="str">
        <f t="shared" si="700"/>
        <v/>
      </c>
      <c r="BD173" s="227" t="str">
        <f t="shared" si="700"/>
        <v>11</v>
      </c>
      <c r="BE173" s="227" t="str">
        <f t="shared" si="700"/>
        <v/>
      </c>
      <c r="BF173" s="227" t="str">
        <f t="shared" si="700"/>
        <v/>
      </c>
      <c r="BG173" s="227" t="str">
        <f t="shared" si="700"/>
        <v/>
      </c>
      <c r="BH173" s="227" t="str">
        <f t="shared" si="700"/>
        <v/>
      </c>
      <c r="BI173" s="227" t="str">
        <f t="shared" si="700"/>
        <v/>
      </c>
      <c r="BJ173" s="227" t="str">
        <f t="shared" si="700"/>
        <v/>
      </c>
      <c r="BK173" s="237" t="str">
        <f t="shared" si="700"/>
        <v>24</v>
      </c>
      <c r="BL173" s="227" t="str">
        <f t="shared" si="700"/>
        <v/>
      </c>
      <c r="BM173" s="227" t="str">
        <f t="shared" si="700"/>
        <v/>
      </c>
      <c r="BN173" s="227" t="str">
        <f t="shared" si="700"/>
        <v/>
      </c>
      <c r="BO173" s="227" t="str">
        <f t="shared" si="700"/>
        <v/>
      </c>
      <c r="BP173" s="227" t="str">
        <f t="shared" si="700"/>
        <v/>
      </c>
      <c r="BQ173" s="227" t="str">
        <f t="shared" si="700"/>
        <v/>
      </c>
      <c r="BR173" s="227" t="str">
        <f t="shared" si="700"/>
        <v/>
      </c>
      <c r="BS173" s="238" t="str">
        <f t="shared" si="700"/>
        <v/>
      </c>
      <c r="BT173" s="239" t="str">
        <f>$AY173*Assembly!Y$4+$AZ173*Assembly!Y$5+$BA173*Assembly!Y$6+$BB173*Assembly!Y$7+$BC173*Assembly!Y$8+$BD173*Assembly!Y$9+$BE173*Assembly!Y$10+$BF173*Assembly!Y$11+$BG173*Assembly!Y$12+$BH173*Assembly!Y$13+$BI173*Assembly!Y$14+$BJ173*Assembly!Y$15+$BK173*Assembly!Y$16+$BL173*Assembly!Y$17+$BM173*Assembly!Y$18+$BN173*Assembly!Y$19+$BO173*Assembly!Y$20+$BP173*Assembly!Y$21+$BQ173*Assembly!Y$22+$BR173*Assembly!Y$23+$BS173*Assembly!Y$24</f>
        <v>426</v>
      </c>
      <c r="BU173" s="225" t="str">
        <f t="shared" si="8"/>
        <v>27</v>
      </c>
      <c r="BV173" s="225"/>
      <c r="BW173" s="225" t="str">
        <f>$AY173*Assembly!AC$4+$AZ173*Assembly!AC$5+$BA173*Assembly!AC$6+$BB173*Assembly!AC$7+$BC173*Assembly!AC$8+$BD173*Assembly!AC$9+$BE173*Assembly!AC$10+$BF173*Assembly!AC$11+$BG173*Assembly!AC$12+$BH173*Assembly!AC$13+$BI173*Assembly!AC$14+$BJ173*Assembly!AC$15+$BK173*Assembly!AC$16+$BL173*Assembly!AC$17+$BM173*Assembly!AC$18+$BN173*Assembly!AC$19+$BO173*Assembly!AC$20+$BP173*Assembly!AC$21+$BQ173*Assembly!AC$22+$BR173*Assembly!AC$23+$BS173*Assembly!AC$24</f>
        <v>1,605</v>
      </c>
      <c r="BX173" s="240" t="str">
        <f t="shared" si="9"/>
        <v>3.77</v>
      </c>
      <c r="BY173" s="241" t="str">
        <f t="shared" si="10"/>
        <v>103</v>
      </c>
      <c r="BZ173" s="242" t="str">
        <f t="shared" si="11"/>
        <v>58.9</v>
      </c>
      <c r="CA173" s="241" t="str">
        <f t="shared" si="12"/>
        <v>268</v>
      </c>
      <c r="CB173" s="225" t="str">
        <f>$AY173*Assembly!X$4+$AZ173*Assembly!X$5+$BA173*Assembly!X$6+$BB173*Assembly!X$7+$BC173*Assembly!X$8+$BD173*Assembly!X$9+$BE173*Assembly!X$10+$BF173*Assembly!X$11+$BG173*Assembly!X$12+$BH173*Assembly!X$13+$BI173*Assembly!X$14+$BJ173*Assembly!X$15+$BK173*Assembly!X$16+$BL173*Assembly!X$17+$BM173*Assembly!X$18+$BN173*Assembly!X$19+$BO173*Assembly!X$20+$BP173*Assembly!X$21+$BQ173*Assembly!X$22+$BR173*Assembly!X$23+$BS173*Assembly!X$24</f>
        <v>35</v>
      </c>
      <c r="CC173" s="225" t="str">
        <f t="shared" si="13"/>
        <v>5,444</v>
      </c>
      <c r="CD173" s="223" t="str">
        <f t="shared" si="14"/>
        <v>0.0054</v>
      </c>
      <c r="CE173" s="243" t="str">
        <f>$AY173*Assembly!AB$4+$AZ173*Assembly!AB$5+$BA173*Assembly!AB$6+$BB173*Assembly!AB$7+$BC173*Assembly!AB$8+$BD173*Assembly!AB$9+$BE173*Assembly!AB$10+$BF173*Assembly!AB$11+$BG173*Assembly!AB$12+$BH173*Assembly!AB$13+$BI173*Assembly!AB$14+$BJ173*Assembly!AB$15+$BK173*Assembly!AB$16+$BL173*Assembly!AB$17+$BM173*Assembly!AB$18+$BN173*Assembly!AB$19+$BO173*Assembly!AB$20+$BP173*Assembly!AB$21+$BQ173*Assembly!AB$22+$BR173*Assembly!AB$23+$BS173*Assembly!AB$24</f>
        <v>214</v>
      </c>
      <c r="CF173" s="256" t="str">
        <f>$AY173*Assembly!M$4+$AZ173*Assembly!M$5+$BA173*Assembly!M$6+$BB173*Assembly!M$7+$BC173*Assembly!M$8+$BD173*Assembly!M$9+$BE173*Assembly!M$10+$BF173*Assembly!M$11+$BG173*Assembly!M$12+$BH173*Assembly!M$13+$BI173*Assembly!M$14+$BJ173*Assembly!M$15+$BK173*Assembly!M$16+$BL173*Assembly!M$17+$BM173*Assembly!M$18+$BN173*Assembly!M$19+$BO173*Assembly!M$20+$BP173*Assembly!M$21+$BQ173*Assembly!M$22+$BR173*Assembly!M$23+$BS173*Assembly!M$24</f>
        <v>77</v>
      </c>
      <c r="CG173" s="256" t="str">
        <f>$AY173*Assembly!N$4+$AZ173*Assembly!N$5+$BA173*Assembly!N$6+$BB173*Assembly!N$7+$BC173*Assembly!N$8+$BD173*Assembly!N$9+$BE173*Assembly!N$10+$BF173*Assembly!N$11+$BG173*Assembly!N$12+$BH173*Assembly!N$13+$BI173*Assembly!N$14+$BJ173*Assembly!N$15+$BK173*Assembly!N$16+$BL173*Assembly!N$17+$BM173*Assembly!N$18+$BN173*Assembly!N$19+$BO173*Assembly!N$20+$BP173*Assembly!N$21+$BQ173*Assembly!N$22+$BR173*Assembly!N$23+$BS173*Assembly!N$24</f>
        <v>0</v>
      </c>
      <c r="CH173" s="256" t="str">
        <f>$AY173*Assembly!O$4+$AZ173*Assembly!O$5+$BA173*Assembly!O$6+$BB173*Assembly!O$7+$BC173*Assembly!O$8+$BD173*Assembly!O$9+$BE173*Assembly!O$10+$BF173*Assembly!O$11+$BG173*Assembly!O$12+$BH173*Assembly!O$13+$BI173*Assembly!O$14+$BJ173*Assembly!O$15+$BK173*Assembly!O$16+$BL173*Assembly!O$17+$BM173*Assembly!O$18+$BN173*Assembly!O$19+$BO173*Assembly!O$20+$BP173*Assembly!O$21+$BQ173*Assembly!O$22+$BR173*Assembly!O$23+$BS173*Assembly!O$24</f>
        <v>0</v>
      </c>
      <c r="CI173" s="254" t="str">
        <f>$AY173*Assembly!P$4+$AZ173*Assembly!P$5+$BA173*Assembly!P$6+$BB173*Assembly!P$7+$BC173*Assembly!P$8+$BD173*Assembly!P$9+$BE173*Assembly!P$10+$BF173*Assembly!P$11+$BG173*Assembly!P$12+$BH173*Assembly!P$13+$BI173*Assembly!P$14+$BJ173*Assembly!P$15+$BK173*Assembly!P$16+$BL173*Assembly!P$17+$BM173*Assembly!P$18+$BN173*Assembly!P$19+$BO173*Assembly!P$20+$BP173*Assembly!P$21+$BQ173*Assembly!P$22+$BR173*Assembly!P$23+$BS173*Assembly!P$24</f>
        <v>0</v>
      </c>
      <c r="CJ173" s="254" t="str">
        <f>$AY173*Assembly!Q$4+$AZ173*Assembly!Q$5+$BA173*Assembly!Q$6+$BB173*Assembly!Q$7+$BC173*Assembly!Q$8+$BD173*Assembly!Q$9+$BE173*Assembly!Q$10+$BF173*Assembly!Q$11+$BG173*Assembly!Q$12+$BH173*Assembly!Q$13+$BI173*Assembly!Q$14+$BJ173*Assembly!Q$15+$BK173*Assembly!Q$16+$BL173*Assembly!Q$17+$BM173*Assembly!Q$18+$BN173*Assembly!Q$19+$BO173*Assembly!Q$20+$BP173*Assembly!Q$21+$BQ173*Assembly!Q$22+$BR173*Assembly!Q$23+$BS173*Assembly!Q$24</f>
        <v>360</v>
      </c>
      <c r="CK173" s="256" t="str">
        <f>$AY173*Assembly!R$4+$AZ173*Assembly!R$5+$BA173*Assembly!R$6+$BB173*Assembly!R$7+$BC173*Assembly!R$8+$BD173*Assembly!R$9+$BE173*Assembly!R$10+$BF173*Assembly!R$11+$BG173*Assembly!R$12+$BH173*Assembly!R$13+$BI173*Assembly!R$14+$BJ173*Assembly!R$15+$BK173*Assembly!R$16+$BL173*Assembly!R$17+$BM173*Assembly!R$18+$BN173*Assembly!R$19+$BO173*Assembly!R$20+$BP173*Assembly!R$21+$BQ173*Assembly!R$22+$BR173*Assembly!R$23+$BS173*Assembly!R$24</f>
        <v>0</v>
      </c>
      <c r="CL173" s="254" t="str">
        <f>$AY173*Assembly!S$4+$AZ173*Assembly!S$5+$BA173*Assembly!S$6+$BB173*Assembly!S$7+$BC173*Assembly!S$8+$BD173*Assembly!S$9+$BE173*Assembly!S$10+$BF173*Assembly!S$11+$BG173*Assembly!S$12+$BH173*Assembly!S$13+$BI173*Assembly!S$14+$BJ173*Assembly!S$15+$BK173*Assembly!S$16+$BL173*Assembly!S$17+$BM173*Assembly!S$18+$BN173*Assembly!S$19+$BO173*Assembly!S$20+$BP173*Assembly!S$21+$BQ173*Assembly!S$22+$BR173*Assembly!S$23+$BS173*Assembly!S$24</f>
        <v>0</v>
      </c>
      <c r="CM173" s="254" t="str">
        <f>$AY173*Assembly!T$4+$AZ173*Assembly!T$5+$BA173*Assembly!T$6+$BB173*Assembly!T$7+$BC173*Assembly!T$8+$BD173*Assembly!T$9+$BE173*Assembly!T$10+$BF173*Assembly!T$11+$BG173*Assembly!T$12+$BH173*Assembly!T$13+$BI173*Assembly!T$14+$BJ173*Assembly!T$15+$BK173*Assembly!T$16+$BL173*Assembly!T$17+$BM173*Assembly!T$18+$BN173*Assembly!T$19+$BO173*Assembly!T$20+$BP173*Assembly!T$21+$BQ173*Assembly!T$22+$BR173*Assembly!T$23+$BS173*Assembly!T$24</f>
        <v>0</v>
      </c>
      <c r="CN173" s="254" t="str">
        <f>$AY173*Assembly!U$4+$AZ173*Assembly!U$5+$BA173*Assembly!U$6+$BB173*Assembly!U$7+$BC173*Assembly!U$8+$BD173*Assembly!U$9+$BE173*Assembly!U$10+$BF173*Assembly!U$11+$BG173*Assembly!U$12+$BH173*Assembly!U$13+$BI173*Assembly!U$14+$BJ173*Assembly!U$15+$BK173*Assembly!U$16+$BL173*Assembly!U$17+$BM173*Assembly!U$18+$BN173*Assembly!U$19+$BO173*Assembly!U$20+$BP173*Assembly!U$21+$BQ173*Assembly!U$22+$BR173*Assembly!U$23+$BS173*Assembly!U$24</f>
        <v>0</v>
      </c>
      <c r="CO173" s="256" t="str">
        <f>$AY173*Assembly!V$4+$AZ173*Assembly!V$5+$BA173*Assembly!V$6+$BB173*Assembly!V$7+$BC173*Assembly!V$8+$BD173*Assembly!V$9+$BE173*Assembly!V$10+$BF173*Assembly!V$11+$BG173*Assembly!V$12+$BH173*Assembly!V$13+$BI173*Assembly!V$14+$BJ173*Assembly!V$15+$BK173*Assembly!V$16+$BL173*Assembly!V$17+$BM173*Assembly!V$18+$BN173*Assembly!V$19+$BO173*Assembly!V$20+$BP173*Assembly!V$21+$BQ173*Assembly!V$22+$BR173*Assembly!V$23+$BS173*Assembly!V$24</f>
        <v>0</v>
      </c>
      <c r="CP173" s="256" t="str">
        <f>CF173*Refining!$F$3</f>
        <v>138</v>
      </c>
      <c r="CQ173" s="256" t="str">
        <f>CG173*Refining!$F$4</f>
        <v>0</v>
      </c>
      <c r="CR173" s="256" t="str">
        <f>CH173*Refining!$F$5</f>
        <v>0</v>
      </c>
      <c r="CS173" s="256" t="str">
        <f>CI173*Refining!$F$6</f>
        <v>0</v>
      </c>
      <c r="CT173" s="256" t="str">
        <f>CJ173*Refining!$F$7</f>
        <v>643</v>
      </c>
      <c r="CU173" s="256" t="str">
        <f>CK173*Refining!$F$8</f>
        <v>0</v>
      </c>
      <c r="CV173" s="256" t="str">
        <f>CL173*Refining!$F$9</f>
        <v>0</v>
      </c>
      <c r="CW173" s="256" t="str">
        <f>CM173*Refining!$F$10</f>
        <v>0</v>
      </c>
      <c r="CX173" s="256" t="str">
        <f>CN173*Refining!$F$11</f>
        <v>0</v>
      </c>
      <c r="CY173" s="256" t="str">
        <f>CO173*Refining!$F$12</f>
        <v>0</v>
      </c>
      <c r="CZ173" s="244" t="str">
        <f t="shared" ref="CZ173:DS173" si="701">IF(CF173 = 0, "", CF173)</f>
        <v>77</v>
      </c>
      <c r="DA173" s="245" t="str">
        <f t="shared" si="701"/>
        <v/>
      </c>
      <c r="DB173" s="245" t="str">
        <f t="shared" si="701"/>
        <v/>
      </c>
      <c r="DC173" s="245" t="str">
        <f t="shared" si="701"/>
        <v/>
      </c>
      <c r="DD173" s="245" t="str">
        <f t="shared" si="701"/>
        <v>360</v>
      </c>
      <c r="DE173" s="245" t="str">
        <f t="shared" si="701"/>
        <v/>
      </c>
      <c r="DF173" s="245" t="str">
        <f t="shared" si="701"/>
        <v/>
      </c>
      <c r="DG173" s="245" t="str">
        <f t="shared" si="701"/>
        <v/>
      </c>
      <c r="DH173" s="245" t="str">
        <f t="shared" si="701"/>
        <v/>
      </c>
      <c r="DI173" s="246" t="str">
        <f t="shared" si="701"/>
        <v/>
      </c>
      <c r="DJ173" s="244" t="str">
        <f t="shared" si="701"/>
        <v>138</v>
      </c>
      <c r="DK173" s="245" t="str">
        <f t="shared" si="701"/>
        <v/>
      </c>
      <c r="DL173" s="245" t="str">
        <f t="shared" si="701"/>
        <v/>
      </c>
      <c r="DM173" s="245" t="str">
        <f t="shared" si="701"/>
        <v/>
      </c>
      <c r="DN173" s="259" t="str">
        <f t="shared" si="701"/>
        <v>643</v>
      </c>
      <c r="DO173" s="245" t="str">
        <f t="shared" si="701"/>
        <v/>
      </c>
      <c r="DP173" s="245" t="str">
        <f t="shared" si="701"/>
        <v/>
      </c>
      <c r="DQ173" s="245" t="str">
        <f t="shared" si="701"/>
        <v/>
      </c>
      <c r="DR173" s="245" t="str">
        <f t="shared" si="701"/>
        <v/>
      </c>
      <c r="DS173" s="246" t="str">
        <f t="shared" si="701"/>
        <v/>
      </c>
      <c r="DT173" s="248" t="str">
        <f t="shared" si="16"/>
        <v>437</v>
      </c>
      <c r="DU173" s="249" t="str">
        <f t="shared" si="17"/>
        <v>780</v>
      </c>
      <c r="DV173" s="225" t="str">
        <f>CZ173*'Ores &amp; Ingots'!$C$3+DA173*'Ores &amp; Ingots'!$C$4+DB173*'Ores &amp; Ingots'!$C$5+DC173*'Ores &amp; Ingots'!$C$6+DD173*'Ores &amp; Ingots'!$C$7+DE173*'Ores &amp; Ingots'!$C$8+DF173*'Ores &amp; Ingots'!$C$9+DG173*'Ores &amp; Ingots'!$C$10+DH173*'Ores &amp; Ingots'!$C$11+DI173*'Ores &amp; Ingots'!$C$12</f>
        <v>164</v>
      </c>
      <c r="DW173" s="225" t="str">
        <f>DJ173*'Ores &amp; Ingots'!$B$3+DK173*'Ores &amp; Ingots'!$B$4+DL173*'Ores &amp; Ingots'!$B$5+DM173*'Ores &amp; Ingots'!$B$6+DN173*'Ores &amp; Ingots'!$B$7+DO173*'Ores &amp; Ingots'!$B$8+DP173*'Ores &amp; Ingots'!$B$9+DQ173*'Ores &amp; Ingots'!$B$10+DR173*'Ores &amp; Ingots'!$B$11+DS173*'Ores &amp; Ingots'!$B$12</f>
        <v>289</v>
      </c>
      <c r="DX173" s="249" t="str">
        <f>CZ173*Refining!$G$3+DA173*Refining!$G$4+DB173*Refining!$G$5+DC173*Refining!$G$6+DD173*Refining!$G$7+DE173*Refining!$G$8+DF173*Refining!$G$9+DG173*Refining!$G$10+DH173*Refining!$G$11+DI173*Refining!$G$12</f>
        <v>302</v>
      </c>
      <c r="DY173" s="249" t="str">
        <f t="shared" si="18"/>
        <v>46,976</v>
      </c>
      <c r="DZ173" s="250" t="str">
        <f t="shared" si="19"/>
        <v>0.0470</v>
      </c>
      <c r="EA173" s="248" t="str">
        <f t="shared" si="20"/>
        <v>343</v>
      </c>
      <c r="EB173" s="251" t="str">
        <f t="shared" ref="EB173:EC173" si="702">EA173/60</f>
        <v>5.7</v>
      </c>
      <c r="EC173" s="251" t="str">
        <f t="shared" si="702"/>
        <v>0.1</v>
      </c>
      <c r="ED173" s="248" t="str">
        <f t="shared" si="22"/>
        <v>52,421</v>
      </c>
      <c r="EE173" s="251" t="str">
        <f t="shared" ref="EE173:EF173" si="703">ED173/1000</f>
        <v>52.4</v>
      </c>
      <c r="EF173" s="252" t="str">
        <f t="shared" si="703"/>
        <v>0.05</v>
      </c>
      <c r="EG173" s="223" t="str">
        <f t="shared" si="24"/>
        <v>0.0524</v>
      </c>
      <c r="EH173" s="224" t="str">
        <f t="shared" si="25"/>
        <v>0:05:43</v>
      </c>
      <c r="EI173" s="225">
        <v>61.0</v>
      </c>
    </row>
    <row r="174">
      <c r="A174" s="33"/>
      <c r="B174" s="226" t="s">
        <v>1033</v>
      </c>
      <c r="C174" s="227" t="s">
        <v>886</v>
      </c>
      <c r="D174" s="227">
        <v>1.0</v>
      </c>
      <c r="E174" s="227">
        <v>1.0</v>
      </c>
      <c r="F174" s="227">
        <v>2.0</v>
      </c>
      <c r="G174" s="228" t="str">
        <f t="shared" si="5"/>
        <v>31.3</v>
      </c>
      <c r="H174" s="229">
        <v>8.0</v>
      </c>
      <c r="I174" s="229">
        <v>8.0</v>
      </c>
      <c r="J174" s="229" t="str">
        <f>H174/Main!$D$9</f>
        <v>8</v>
      </c>
      <c r="K174" s="229" t="str">
        <f>I174/Main!$D$10</f>
        <v>8</v>
      </c>
      <c r="L174" s="229" t="str">
        <f t="shared" si="6"/>
        <v>1</v>
      </c>
      <c r="M174" s="229">
        <v>1.0</v>
      </c>
      <c r="N174" s="230"/>
      <c r="O174" s="230"/>
      <c r="P174" s="230"/>
      <c r="Q174" s="231"/>
      <c r="R174" s="230"/>
      <c r="S174" s="232"/>
      <c r="T174" s="232"/>
      <c r="U174" s="230"/>
      <c r="V174" s="230"/>
      <c r="W174" s="232"/>
      <c r="X174" s="232"/>
      <c r="Y174" s="230"/>
      <c r="Z174" s="230"/>
      <c r="AA174" s="230"/>
      <c r="AB174" s="230"/>
      <c r="AC174" s="334" t="s">
        <v>18</v>
      </c>
      <c r="AD174" s="225">
        <v>0.0</v>
      </c>
      <c r="AE174" s="225">
        <v>0.0</v>
      </c>
      <c r="AF174" s="225">
        <v>0.0</v>
      </c>
      <c r="AG174" s="225">
        <v>0.0</v>
      </c>
      <c r="AH174" s="225">
        <v>0.0</v>
      </c>
      <c r="AI174" s="225">
        <v>15.0</v>
      </c>
      <c r="AJ174" s="225">
        <v>0.0</v>
      </c>
      <c r="AK174" s="225">
        <v>0.0</v>
      </c>
      <c r="AL174" s="225">
        <v>0.0</v>
      </c>
      <c r="AM174" s="225">
        <v>0.0</v>
      </c>
      <c r="AN174" s="225">
        <v>0.0</v>
      </c>
      <c r="AO174" s="225">
        <v>0.0</v>
      </c>
      <c r="AP174" s="309">
        <v>40.0</v>
      </c>
      <c r="AQ174" s="225">
        <v>0.0</v>
      </c>
      <c r="AR174" s="225">
        <v>0.0</v>
      </c>
      <c r="AS174" s="225">
        <v>0.0</v>
      </c>
      <c r="AT174" s="225">
        <v>0.0</v>
      </c>
      <c r="AU174" s="225">
        <v>0.0</v>
      </c>
      <c r="AV174" s="225">
        <v>0.0</v>
      </c>
      <c r="AW174" s="225">
        <v>0.0</v>
      </c>
      <c r="AX174" s="225">
        <v>0.0</v>
      </c>
      <c r="AY174" s="236" t="str">
        <f t="shared" ref="AY174:BS174" si="704">IF(AD174 = 0, "", AD174)</f>
        <v/>
      </c>
      <c r="AZ174" s="227" t="str">
        <f t="shared" si="704"/>
        <v/>
      </c>
      <c r="BA174" s="227" t="str">
        <f t="shared" si="704"/>
        <v/>
      </c>
      <c r="BB174" s="227" t="str">
        <f t="shared" si="704"/>
        <v/>
      </c>
      <c r="BC174" s="227" t="str">
        <f t="shared" si="704"/>
        <v/>
      </c>
      <c r="BD174" s="227" t="str">
        <f t="shared" si="704"/>
        <v>15</v>
      </c>
      <c r="BE174" s="227" t="str">
        <f t="shared" si="704"/>
        <v/>
      </c>
      <c r="BF174" s="227" t="str">
        <f t="shared" si="704"/>
        <v/>
      </c>
      <c r="BG174" s="227" t="str">
        <f t="shared" si="704"/>
        <v/>
      </c>
      <c r="BH174" s="227" t="str">
        <f t="shared" si="704"/>
        <v/>
      </c>
      <c r="BI174" s="227" t="str">
        <f t="shared" si="704"/>
        <v/>
      </c>
      <c r="BJ174" s="227" t="str">
        <f t="shared" si="704"/>
        <v/>
      </c>
      <c r="BK174" s="237" t="str">
        <f t="shared" si="704"/>
        <v>40</v>
      </c>
      <c r="BL174" s="227" t="str">
        <f t="shared" si="704"/>
        <v/>
      </c>
      <c r="BM174" s="227" t="str">
        <f t="shared" si="704"/>
        <v/>
      </c>
      <c r="BN174" s="227" t="str">
        <f t="shared" si="704"/>
        <v/>
      </c>
      <c r="BO174" s="227" t="str">
        <f t="shared" si="704"/>
        <v/>
      </c>
      <c r="BP174" s="227" t="str">
        <f t="shared" si="704"/>
        <v/>
      </c>
      <c r="BQ174" s="227" t="str">
        <f t="shared" si="704"/>
        <v/>
      </c>
      <c r="BR174" s="227" t="str">
        <f t="shared" si="704"/>
        <v/>
      </c>
      <c r="BS174" s="238" t="str">
        <f t="shared" si="704"/>
        <v/>
      </c>
      <c r="BT174" s="239" t="str">
        <f>$AY174*Assembly!Y$4+$AZ174*Assembly!Y$5+$BA174*Assembly!Y$6+$BB174*Assembly!Y$7+$BC174*Assembly!Y$8+$BD174*Assembly!Y$9+$BE174*Assembly!Y$10+$BF174*Assembly!Y$11+$BG174*Assembly!Y$12+$BH174*Assembly!Y$13+$BI174*Assembly!Y$14+$BJ174*Assembly!Y$15+$BK174*Assembly!Y$16+$BL174*Assembly!Y$17+$BM174*Assembly!Y$18+$BN174*Assembly!Y$19+$BO174*Assembly!Y$20+$BP174*Assembly!Y$21+$BQ174*Assembly!Y$22+$BR174*Assembly!Y$23+$BS174*Assembly!Y$24</f>
        <v>690</v>
      </c>
      <c r="BU174" s="225" t="str">
        <f t="shared" si="8"/>
        <v>22</v>
      </c>
      <c r="BV174" s="225"/>
      <c r="BW174" s="225" t="str">
        <f>$AY174*Assembly!AC$4+$AZ174*Assembly!AC$5+$BA174*Assembly!AC$6+$BB174*Assembly!AC$7+$BC174*Assembly!AC$8+$BD174*Assembly!AC$9+$BE174*Assembly!AC$10+$BF174*Assembly!AC$11+$BG174*Assembly!AC$12+$BH174*Assembly!AC$13+$BI174*Assembly!AC$14+$BJ174*Assembly!AC$15+$BK174*Assembly!AC$16+$BL174*Assembly!AC$17+$BM174*Assembly!AC$18+$BN174*Assembly!AC$19+$BO174*Assembly!AC$20+$BP174*Assembly!AC$21+$BQ174*Assembly!AC$22+$BR174*Assembly!AC$23+$BS174*Assembly!AC$24</f>
        <v>2,625</v>
      </c>
      <c r="BX174" s="240" t="str">
        <f t="shared" si="9"/>
        <v>3.80</v>
      </c>
      <c r="BY174" s="241" t="str">
        <f t="shared" si="10"/>
        <v>84</v>
      </c>
      <c r="BZ174" s="242" t="str">
        <f t="shared" si="11"/>
        <v>118.9</v>
      </c>
      <c r="CA174" s="241" t="str">
        <f t="shared" si="12"/>
        <v>328</v>
      </c>
      <c r="CB174" s="225" t="str">
        <f>$AY174*Assembly!X$4+$AZ174*Assembly!X$5+$BA174*Assembly!X$6+$BB174*Assembly!X$7+$BC174*Assembly!X$8+$BD174*Assembly!X$9+$BE174*Assembly!X$10+$BF174*Assembly!X$11+$BG174*Assembly!X$12+$BH174*Assembly!X$13+$BI174*Assembly!X$14+$BJ174*Assembly!X$15+$BK174*Assembly!X$16+$BL174*Assembly!X$17+$BM174*Assembly!X$18+$BN174*Assembly!X$19+$BO174*Assembly!X$20+$BP174*Assembly!X$21+$BQ174*Assembly!X$22+$BR174*Assembly!X$23+$BS174*Assembly!X$24</f>
        <v>55</v>
      </c>
      <c r="CC174" s="225" t="str">
        <f t="shared" si="13"/>
        <v>8,556</v>
      </c>
      <c r="CD174" s="223" t="str">
        <f t="shared" si="14"/>
        <v>0.0086</v>
      </c>
      <c r="CE174" s="243" t="str">
        <f>$AY174*Assembly!AB$4+$AZ174*Assembly!AB$5+$BA174*Assembly!AB$6+$BB174*Assembly!AB$7+$BC174*Assembly!AB$8+$BD174*Assembly!AB$9+$BE174*Assembly!AB$10+$BF174*Assembly!AB$11+$BG174*Assembly!AB$12+$BH174*Assembly!AB$13+$BI174*Assembly!AB$14+$BJ174*Assembly!AB$15+$BK174*Assembly!AB$16+$BL174*Assembly!AB$17+$BM174*Assembly!AB$18+$BN174*Assembly!AB$19+$BO174*Assembly!AB$20+$BP174*Assembly!AB$21+$BQ174*Assembly!AB$22+$BR174*Assembly!AB$23+$BS174*Assembly!AB$24</f>
        <v>350</v>
      </c>
      <c r="CF174" s="231" t="str">
        <f>$AY174*Assembly!M$4+$AZ174*Assembly!M$5+$BA174*Assembly!M$6+$BB174*Assembly!M$7+$BC174*Assembly!M$8+$BD174*Assembly!M$9+$BE174*Assembly!M$10+$BF174*Assembly!M$11+$BG174*Assembly!M$12+$BH174*Assembly!M$13+$BI174*Assembly!M$14+$BJ174*Assembly!M$15+$BK174*Assembly!M$16+$BL174*Assembly!M$17+$BM174*Assembly!M$18+$BN174*Assembly!M$19+$BO174*Assembly!M$20+$BP174*Assembly!M$21+$BQ174*Assembly!M$22+$BR174*Assembly!M$23+$BS174*Assembly!M$24</f>
        <v>105</v>
      </c>
      <c r="CG174" s="231" t="str">
        <f>$AY174*Assembly!N$4+$AZ174*Assembly!N$5+$BA174*Assembly!N$6+$BB174*Assembly!N$7+$BC174*Assembly!N$8+$BD174*Assembly!N$9+$BE174*Assembly!N$10+$BF174*Assembly!N$11+$BG174*Assembly!N$12+$BH174*Assembly!N$13+$BI174*Assembly!N$14+$BJ174*Assembly!N$15+$BK174*Assembly!N$16+$BL174*Assembly!N$17+$BM174*Assembly!N$18+$BN174*Assembly!N$19+$BO174*Assembly!N$20+$BP174*Assembly!N$21+$BQ174*Assembly!N$22+$BR174*Assembly!N$23+$BS174*Assembly!N$24</f>
        <v>0</v>
      </c>
      <c r="CH174" s="231" t="str">
        <f>$AY174*Assembly!O$4+$AZ174*Assembly!O$5+$BA174*Assembly!O$6+$BB174*Assembly!O$7+$BC174*Assembly!O$8+$BD174*Assembly!O$9+$BE174*Assembly!O$10+$BF174*Assembly!O$11+$BG174*Assembly!O$12+$BH174*Assembly!O$13+$BI174*Assembly!O$14+$BJ174*Assembly!O$15+$BK174*Assembly!O$16+$BL174*Assembly!O$17+$BM174*Assembly!O$18+$BN174*Assembly!O$19+$BO174*Assembly!O$20+$BP174*Assembly!O$21+$BQ174*Assembly!O$22+$BR174*Assembly!O$23+$BS174*Assembly!O$24</f>
        <v>0</v>
      </c>
      <c r="CI174" s="229" t="str">
        <f>$AY174*Assembly!P$4+$AZ174*Assembly!P$5+$BA174*Assembly!P$6+$BB174*Assembly!P$7+$BC174*Assembly!P$8+$BD174*Assembly!P$9+$BE174*Assembly!P$10+$BF174*Assembly!P$11+$BG174*Assembly!P$12+$BH174*Assembly!P$13+$BI174*Assembly!P$14+$BJ174*Assembly!P$15+$BK174*Assembly!P$16+$BL174*Assembly!P$17+$BM174*Assembly!P$18+$BN174*Assembly!P$19+$BO174*Assembly!P$20+$BP174*Assembly!P$21+$BQ174*Assembly!P$22+$BR174*Assembly!P$23+$BS174*Assembly!P$24</f>
        <v>0</v>
      </c>
      <c r="CJ174" s="229" t="str">
        <f>$AY174*Assembly!Q$4+$AZ174*Assembly!Q$5+$BA174*Assembly!Q$6+$BB174*Assembly!Q$7+$BC174*Assembly!Q$8+$BD174*Assembly!Q$9+$BE174*Assembly!Q$10+$BF174*Assembly!Q$11+$BG174*Assembly!Q$12+$BH174*Assembly!Q$13+$BI174*Assembly!Q$14+$BJ174*Assembly!Q$15+$BK174*Assembly!Q$16+$BL174*Assembly!Q$17+$BM174*Assembly!Q$18+$BN174*Assembly!Q$19+$BO174*Assembly!Q$20+$BP174*Assembly!Q$21+$BQ174*Assembly!Q$22+$BR174*Assembly!Q$23+$BS174*Assembly!Q$24</f>
        <v>600</v>
      </c>
      <c r="CK174" s="231" t="str">
        <f>$AY174*Assembly!R$4+$AZ174*Assembly!R$5+$BA174*Assembly!R$6+$BB174*Assembly!R$7+$BC174*Assembly!R$8+$BD174*Assembly!R$9+$BE174*Assembly!R$10+$BF174*Assembly!R$11+$BG174*Assembly!R$12+$BH174*Assembly!R$13+$BI174*Assembly!R$14+$BJ174*Assembly!R$15+$BK174*Assembly!R$16+$BL174*Assembly!R$17+$BM174*Assembly!R$18+$BN174*Assembly!R$19+$BO174*Assembly!R$20+$BP174*Assembly!R$21+$BQ174*Assembly!R$22+$BR174*Assembly!R$23+$BS174*Assembly!R$24</f>
        <v>0</v>
      </c>
      <c r="CL174" s="229" t="str">
        <f>$AY174*Assembly!S$4+$AZ174*Assembly!S$5+$BA174*Assembly!S$6+$BB174*Assembly!S$7+$BC174*Assembly!S$8+$BD174*Assembly!S$9+$BE174*Assembly!S$10+$BF174*Assembly!S$11+$BG174*Assembly!S$12+$BH174*Assembly!S$13+$BI174*Assembly!S$14+$BJ174*Assembly!S$15+$BK174*Assembly!S$16+$BL174*Assembly!S$17+$BM174*Assembly!S$18+$BN174*Assembly!S$19+$BO174*Assembly!S$20+$BP174*Assembly!S$21+$BQ174*Assembly!S$22+$BR174*Assembly!S$23+$BS174*Assembly!S$24</f>
        <v>0</v>
      </c>
      <c r="CM174" s="229" t="str">
        <f>$AY174*Assembly!T$4+$AZ174*Assembly!T$5+$BA174*Assembly!T$6+$BB174*Assembly!T$7+$BC174*Assembly!T$8+$BD174*Assembly!T$9+$BE174*Assembly!T$10+$BF174*Assembly!T$11+$BG174*Assembly!T$12+$BH174*Assembly!T$13+$BI174*Assembly!T$14+$BJ174*Assembly!T$15+$BK174*Assembly!T$16+$BL174*Assembly!T$17+$BM174*Assembly!T$18+$BN174*Assembly!T$19+$BO174*Assembly!T$20+$BP174*Assembly!T$21+$BQ174*Assembly!T$22+$BR174*Assembly!T$23+$BS174*Assembly!T$24</f>
        <v>0</v>
      </c>
      <c r="CN174" s="229" t="str">
        <f>$AY174*Assembly!U$4+$AZ174*Assembly!U$5+$BA174*Assembly!U$6+$BB174*Assembly!U$7+$BC174*Assembly!U$8+$BD174*Assembly!U$9+$BE174*Assembly!U$10+$BF174*Assembly!U$11+$BG174*Assembly!U$12+$BH174*Assembly!U$13+$BI174*Assembly!U$14+$BJ174*Assembly!U$15+$BK174*Assembly!U$16+$BL174*Assembly!U$17+$BM174*Assembly!U$18+$BN174*Assembly!U$19+$BO174*Assembly!U$20+$BP174*Assembly!U$21+$BQ174*Assembly!U$22+$BR174*Assembly!U$23+$BS174*Assembly!U$24</f>
        <v>0</v>
      </c>
      <c r="CO174" s="231" t="str">
        <f>$AY174*Assembly!V$4+$AZ174*Assembly!V$5+$BA174*Assembly!V$6+$BB174*Assembly!V$7+$BC174*Assembly!V$8+$BD174*Assembly!V$9+$BE174*Assembly!V$10+$BF174*Assembly!V$11+$BG174*Assembly!V$12+$BH174*Assembly!V$13+$BI174*Assembly!V$14+$BJ174*Assembly!V$15+$BK174*Assembly!V$16+$BL174*Assembly!V$17+$BM174*Assembly!V$18+$BN174*Assembly!V$19+$BO174*Assembly!V$20+$BP174*Assembly!V$21+$BQ174*Assembly!V$22+$BR174*Assembly!V$23+$BS174*Assembly!V$24</f>
        <v>0</v>
      </c>
      <c r="CP174" s="231" t="str">
        <f>CF174*Refining!$F$3</f>
        <v>188</v>
      </c>
      <c r="CQ174" s="231" t="str">
        <f>CG174*Refining!$F$4</f>
        <v>0</v>
      </c>
      <c r="CR174" s="231" t="str">
        <f>CH174*Refining!$F$5</f>
        <v>0</v>
      </c>
      <c r="CS174" s="231" t="str">
        <f>CI174*Refining!$F$6</f>
        <v>0</v>
      </c>
      <c r="CT174" s="231" t="str">
        <f>CJ174*Refining!$F$7</f>
        <v>1,071</v>
      </c>
      <c r="CU174" s="231" t="str">
        <f>CK174*Refining!$F$8</f>
        <v>0</v>
      </c>
      <c r="CV174" s="231" t="str">
        <f>CL174*Refining!$F$9</f>
        <v>0</v>
      </c>
      <c r="CW174" s="231" t="str">
        <f>CM174*Refining!$F$10</f>
        <v>0</v>
      </c>
      <c r="CX174" s="231" t="str">
        <f>CN174*Refining!$F$11</f>
        <v>0</v>
      </c>
      <c r="CY174" s="231" t="str">
        <f>CO174*Refining!$F$12</f>
        <v>0</v>
      </c>
      <c r="CZ174" s="244" t="str">
        <f t="shared" ref="CZ174:DS174" si="705">IF(CF174 = 0, "", CF174)</f>
        <v>105</v>
      </c>
      <c r="DA174" s="245" t="str">
        <f t="shared" si="705"/>
        <v/>
      </c>
      <c r="DB174" s="245" t="str">
        <f t="shared" si="705"/>
        <v/>
      </c>
      <c r="DC174" s="245" t="str">
        <f t="shared" si="705"/>
        <v/>
      </c>
      <c r="DD174" s="245" t="str">
        <f t="shared" si="705"/>
        <v>600</v>
      </c>
      <c r="DE174" s="245" t="str">
        <f t="shared" si="705"/>
        <v/>
      </c>
      <c r="DF174" s="245" t="str">
        <f t="shared" si="705"/>
        <v/>
      </c>
      <c r="DG174" s="245" t="str">
        <f t="shared" si="705"/>
        <v/>
      </c>
      <c r="DH174" s="245" t="str">
        <f t="shared" si="705"/>
        <v/>
      </c>
      <c r="DI174" s="246" t="str">
        <f t="shared" si="705"/>
        <v/>
      </c>
      <c r="DJ174" s="244" t="str">
        <f t="shared" si="705"/>
        <v>188</v>
      </c>
      <c r="DK174" s="245" t="str">
        <f t="shared" si="705"/>
        <v/>
      </c>
      <c r="DL174" s="245" t="str">
        <f t="shared" si="705"/>
        <v/>
      </c>
      <c r="DM174" s="245" t="str">
        <f t="shared" si="705"/>
        <v/>
      </c>
      <c r="DN174" s="259" t="str">
        <f t="shared" si="705"/>
        <v>1071</v>
      </c>
      <c r="DO174" s="245" t="str">
        <f t="shared" si="705"/>
        <v/>
      </c>
      <c r="DP174" s="245" t="str">
        <f t="shared" si="705"/>
        <v/>
      </c>
      <c r="DQ174" s="245" t="str">
        <f t="shared" si="705"/>
        <v/>
      </c>
      <c r="DR174" s="245" t="str">
        <f t="shared" si="705"/>
        <v/>
      </c>
      <c r="DS174" s="246" t="str">
        <f t="shared" si="705"/>
        <v/>
      </c>
      <c r="DT174" s="248" t="str">
        <f t="shared" si="16"/>
        <v>705</v>
      </c>
      <c r="DU174" s="249" t="str">
        <f t="shared" si="17"/>
        <v>1,259</v>
      </c>
      <c r="DV174" s="225" t="str">
        <f>CZ174*'Ores &amp; Ingots'!$C$3+DA174*'Ores &amp; Ingots'!$C$4+DB174*'Ores &amp; Ingots'!$C$5+DC174*'Ores &amp; Ingots'!$C$6+DD174*'Ores &amp; Ingots'!$C$7+DE174*'Ores &amp; Ingots'!$C$8+DF174*'Ores &amp; Ingots'!$C$9+DG174*'Ores &amp; Ingots'!$C$10+DH174*'Ores &amp; Ingots'!$C$11+DI174*'Ores &amp; Ingots'!$C$12</f>
        <v>271</v>
      </c>
      <c r="DW174" s="225" t="str">
        <f>DJ174*'Ores &amp; Ingots'!$B$3+DK174*'Ores &amp; Ingots'!$B$4+DL174*'Ores &amp; Ingots'!$B$5+DM174*'Ores &amp; Ingots'!$B$6+DN174*'Ores &amp; Ingots'!$B$7+DO174*'Ores &amp; Ingots'!$B$8+DP174*'Ores &amp; Ingots'!$B$9+DQ174*'Ores &amp; Ingots'!$B$10+DR174*'Ores &amp; Ingots'!$B$11+DS174*'Ores &amp; Ingots'!$B$12</f>
        <v>466</v>
      </c>
      <c r="DX174" s="249" t="str">
        <f>CZ174*Refining!$G$3+DA174*Refining!$G$4+DB174*Refining!$G$5+DC174*Refining!$G$6+DD174*Refining!$G$7+DE174*Refining!$G$8+DF174*Refining!$G$9+DG174*Refining!$G$10+DH174*Refining!$G$11+DI174*Refining!$G$12</f>
        <v>502</v>
      </c>
      <c r="DY174" s="249" t="str">
        <f t="shared" si="18"/>
        <v>78,045</v>
      </c>
      <c r="DZ174" s="250" t="str">
        <f t="shared" si="19"/>
        <v>0.0780</v>
      </c>
      <c r="EA174" s="248" t="str">
        <f t="shared" si="20"/>
        <v>565</v>
      </c>
      <c r="EB174" s="251" t="str">
        <f t="shared" ref="EB174:EC174" si="706">EA174/60</f>
        <v>9.4</v>
      </c>
      <c r="EC174" s="251" t="str">
        <f t="shared" si="706"/>
        <v>0.2</v>
      </c>
      <c r="ED174" s="248" t="str">
        <f t="shared" si="22"/>
        <v>86,600</v>
      </c>
      <c r="EE174" s="251" t="str">
        <f t="shared" ref="EE174:EF174" si="707">ED174/1000</f>
        <v>86.6</v>
      </c>
      <c r="EF174" s="252" t="str">
        <f t="shared" si="707"/>
        <v>0.09</v>
      </c>
      <c r="EG174" s="223" t="str">
        <f t="shared" si="24"/>
        <v>0.0866</v>
      </c>
      <c r="EH174" s="224" t="str">
        <f t="shared" si="25"/>
        <v>0:09:25</v>
      </c>
      <c r="EI174" s="225">
        <v>55.0</v>
      </c>
    </row>
    <row r="175">
      <c r="A175" s="33"/>
      <c r="B175" s="226" t="s">
        <v>1034</v>
      </c>
      <c r="C175" s="227" t="s">
        <v>886</v>
      </c>
      <c r="D175" s="227">
        <v>1.0</v>
      </c>
      <c r="E175" s="227">
        <v>1.0</v>
      </c>
      <c r="F175" s="227">
        <v>1.0</v>
      </c>
      <c r="G175" s="253" t="str">
        <f t="shared" si="5"/>
        <v>15.6</v>
      </c>
      <c r="H175" s="254">
        <v>5.0</v>
      </c>
      <c r="I175" s="254">
        <v>5.0</v>
      </c>
      <c r="J175" s="254" t="str">
        <f>H175/Main!$D$9</f>
        <v>5</v>
      </c>
      <c r="K175" s="254" t="str">
        <f>I175/Main!$D$10</f>
        <v>5</v>
      </c>
      <c r="L175" s="254" t="str">
        <f t="shared" si="6"/>
        <v>1</v>
      </c>
      <c r="M175" s="254">
        <v>1.0</v>
      </c>
      <c r="N175" s="255"/>
      <c r="O175" s="255"/>
      <c r="P175" s="255"/>
      <c r="Q175" s="256"/>
      <c r="R175" s="255"/>
      <c r="S175" s="257"/>
      <c r="T175" s="257"/>
      <c r="U175" s="255"/>
      <c r="V175" s="255"/>
      <c r="W175" s="350"/>
      <c r="X175" s="257"/>
      <c r="Y175" s="255"/>
      <c r="Z175" s="255"/>
      <c r="AA175" s="255"/>
      <c r="AB175" s="255"/>
      <c r="AC175" s="351" t="s">
        <v>18</v>
      </c>
      <c r="AD175" s="225">
        <v>0.0</v>
      </c>
      <c r="AE175" s="225">
        <v>0.0</v>
      </c>
      <c r="AF175" s="225">
        <v>0.0</v>
      </c>
      <c r="AG175" s="225">
        <v>0.0</v>
      </c>
      <c r="AH175" s="225">
        <v>0.0</v>
      </c>
      <c r="AI175" s="225">
        <v>11.0</v>
      </c>
      <c r="AJ175" s="225">
        <v>0.0</v>
      </c>
      <c r="AK175" s="225">
        <v>0.0</v>
      </c>
      <c r="AL175" s="225">
        <v>0.0</v>
      </c>
      <c r="AM175" s="225">
        <v>0.0</v>
      </c>
      <c r="AN175" s="225">
        <v>0.0</v>
      </c>
      <c r="AO175" s="225">
        <v>0.0</v>
      </c>
      <c r="AP175" s="309">
        <v>24.0</v>
      </c>
      <c r="AQ175" s="225">
        <v>0.0</v>
      </c>
      <c r="AR175" s="225">
        <v>0.0</v>
      </c>
      <c r="AS175" s="225">
        <v>0.0</v>
      </c>
      <c r="AT175" s="225">
        <v>0.0</v>
      </c>
      <c r="AU175" s="225">
        <v>0.0</v>
      </c>
      <c r="AV175" s="225">
        <v>0.0</v>
      </c>
      <c r="AW175" s="225">
        <v>0.0</v>
      </c>
      <c r="AX175" s="225">
        <v>0.0</v>
      </c>
      <c r="AY175" s="236" t="str">
        <f t="shared" ref="AY175:BS175" si="708">IF(AD175 = 0, "", AD175)</f>
        <v/>
      </c>
      <c r="AZ175" s="227" t="str">
        <f t="shared" si="708"/>
        <v/>
      </c>
      <c r="BA175" s="227" t="str">
        <f t="shared" si="708"/>
        <v/>
      </c>
      <c r="BB175" s="227" t="str">
        <f t="shared" si="708"/>
        <v/>
      </c>
      <c r="BC175" s="227" t="str">
        <f t="shared" si="708"/>
        <v/>
      </c>
      <c r="BD175" s="227" t="str">
        <f t="shared" si="708"/>
        <v>11</v>
      </c>
      <c r="BE175" s="227" t="str">
        <f t="shared" si="708"/>
        <v/>
      </c>
      <c r="BF175" s="227" t="str">
        <f t="shared" si="708"/>
        <v/>
      </c>
      <c r="BG175" s="227" t="str">
        <f t="shared" si="708"/>
        <v/>
      </c>
      <c r="BH175" s="227" t="str">
        <f t="shared" si="708"/>
        <v/>
      </c>
      <c r="BI175" s="227" t="str">
        <f t="shared" si="708"/>
        <v/>
      </c>
      <c r="BJ175" s="227" t="str">
        <f t="shared" si="708"/>
        <v/>
      </c>
      <c r="BK175" s="237" t="str">
        <f t="shared" si="708"/>
        <v>24</v>
      </c>
      <c r="BL175" s="227" t="str">
        <f t="shared" si="708"/>
        <v/>
      </c>
      <c r="BM175" s="227" t="str">
        <f t="shared" si="708"/>
        <v/>
      </c>
      <c r="BN175" s="227" t="str">
        <f t="shared" si="708"/>
        <v/>
      </c>
      <c r="BO175" s="227" t="str">
        <f t="shared" si="708"/>
        <v/>
      </c>
      <c r="BP175" s="227" t="str">
        <f t="shared" si="708"/>
        <v/>
      </c>
      <c r="BQ175" s="227" t="str">
        <f t="shared" si="708"/>
        <v/>
      </c>
      <c r="BR175" s="227" t="str">
        <f t="shared" si="708"/>
        <v/>
      </c>
      <c r="BS175" s="238" t="str">
        <f t="shared" si="708"/>
        <v/>
      </c>
      <c r="BT175" s="239" t="str">
        <f>$AY175*Assembly!Y$4+$AZ175*Assembly!Y$5+$BA175*Assembly!Y$6+$BB175*Assembly!Y$7+$BC175*Assembly!Y$8+$BD175*Assembly!Y$9+$BE175*Assembly!Y$10+$BF175*Assembly!Y$11+$BG175*Assembly!Y$12+$BH175*Assembly!Y$13+$BI175*Assembly!Y$14+$BJ175*Assembly!Y$15+$BK175*Assembly!Y$16+$BL175*Assembly!Y$17+$BM175*Assembly!Y$18+$BN175*Assembly!Y$19+$BO175*Assembly!Y$20+$BP175*Assembly!Y$21+$BQ175*Assembly!Y$22+$BR175*Assembly!Y$23+$BS175*Assembly!Y$24</f>
        <v>426</v>
      </c>
      <c r="BU175" s="225" t="str">
        <f t="shared" si="8"/>
        <v>27</v>
      </c>
      <c r="BV175" s="225"/>
      <c r="BW175" s="225" t="str">
        <f>$AY175*Assembly!AC$4+$AZ175*Assembly!AC$5+$BA175*Assembly!AC$6+$BB175*Assembly!AC$7+$BC175*Assembly!AC$8+$BD175*Assembly!AC$9+$BE175*Assembly!AC$10+$BF175*Assembly!AC$11+$BG175*Assembly!AC$12+$BH175*Assembly!AC$13+$BI175*Assembly!AC$14+$BJ175*Assembly!AC$15+$BK175*Assembly!AC$16+$BL175*Assembly!AC$17+$BM175*Assembly!AC$18+$BN175*Assembly!AC$19+$BO175*Assembly!AC$20+$BP175*Assembly!AC$21+$BQ175*Assembly!AC$22+$BR175*Assembly!AC$23+$BS175*Assembly!AC$24</f>
        <v>1,605</v>
      </c>
      <c r="BX175" s="240" t="str">
        <f t="shared" si="9"/>
        <v>3.77</v>
      </c>
      <c r="BY175" s="241" t="str">
        <f t="shared" si="10"/>
        <v>103</v>
      </c>
      <c r="BZ175" s="242" t="str">
        <f t="shared" si="11"/>
        <v>58.9</v>
      </c>
      <c r="CA175" s="241" t="str">
        <f t="shared" si="12"/>
        <v>321</v>
      </c>
      <c r="CB175" s="225" t="str">
        <f>$AY175*Assembly!X$4+$AZ175*Assembly!X$5+$BA175*Assembly!X$6+$BB175*Assembly!X$7+$BC175*Assembly!X$8+$BD175*Assembly!X$9+$BE175*Assembly!X$10+$BF175*Assembly!X$11+$BG175*Assembly!X$12+$BH175*Assembly!X$13+$BI175*Assembly!X$14+$BJ175*Assembly!X$15+$BK175*Assembly!X$16+$BL175*Assembly!X$17+$BM175*Assembly!X$18+$BN175*Assembly!X$19+$BO175*Assembly!X$20+$BP175*Assembly!X$21+$BQ175*Assembly!X$22+$BR175*Assembly!X$23+$BS175*Assembly!X$24</f>
        <v>35</v>
      </c>
      <c r="CC175" s="225" t="str">
        <f t="shared" si="13"/>
        <v>5,444</v>
      </c>
      <c r="CD175" s="223" t="str">
        <f t="shared" si="14"/>
        <v>0.0054</v>
      </c>
      <c r="CE175" s="243" t="str">
        <f>$AY175*Assembly!AB$4+$AZ175*Assembly!AB$5+$BA175*Assembly!AB$6+$BB175*Assembly!AB$7+$BC175*Assembly!AB$8+$BD175*Assembly!AB$9+$BE175*Assembly!AB$10+$BF175*Assembly!AB$11+$BG175*Assembly!AB$12+$BH175*Assembly!AB$13+$BI175*Assembly!AB$14+$BJ175*Assembly!AB$15+$BK175*Assembly!AB$16+$BL175*Assembly!AB$17+$BM175*Assembly!AB$18+$BN175*Assembly!AB$19+$BO175*Assembly!AB$20+$BP175*Assembly!AB$21+$BQ175*Assembly!AB$22+$BR175*Assembly!AB$23+$BS175*Assembly!AB$24</f>
        <v>214</v>
      </c>
      <c r="CF175" s="256" t="str">
        <f>$AY175*Assembly!M$4+$AZ175*Assembly!M$5+$BA175*Assembly!M$6+$BB175*Assembly!M$7+$BC175*Assembly!M$8+$BD175*Assembly!M$9+$BE175*Assembly!M$10+$BF175*Assembly!M$11+$BG175*Assembly!M$12+$BH175*Assembly!M$13+$BI175*Assembly!M$14+$BJ175*Assembly!M$15+$BK175*Assembly!M$16+$BL175*Assembly!M$17+$BM175*Assembly!M$18+$BN175*Assembly!M$19+$BO175*Assembly!M$20+$BP175*Assembly!M$21+$BQ175*Assembly!M$22+$BR175*Assembly!M$23+$BS175*Assembly!M$24</f>
        <v>77</v>
      </c>
      <c r="CG175" s="256" t="str">
        <f>$AY175*Assembly!N$4+$AZ175*Assembly!N$5+$BA175*Assembly!N$6+$BB175*Assembly!N$7+$BC175*Assembly!N$8+$BD175*Assembly!N$9+$BE175*Assembly!N$10+$BF175*Assembly!N$11+$BG175*Assembly!N$12+$BH175*Assembly!N$13+$BI175*Assembly!N$14+$BJ175*Assembly!N$15+$BK175*Assembly!N$16+$BL175*Assembly!N$17+$BM175*Assembly!N$18+$BN175*Assembly!N$19+$BO175*Assembly!N$20+$BP175*Assembly!N$21+$BQ175*Assembly!N$22+$BR175*Assembly!N$23+$BS175*Assembly!N$24</f>
        <v>0</v>
      </c>
      <c r="CH175" s="256" t="str">
        <f>$AY175*Assembly!O$4+$AZ175*Assembly!O$5+$BA175*Assembly!O$6+$BB175*Assembly!O$7+$BC175*Assembly!O$8+$BD175*Assembly!O$9+$BE175*Assembly!O$10+$BF175*Assembly!O$11+$BG175*Assembly!O$12+$BH175*Assembly!O$13+$BI175*Assembly!O$14+$BJ175*Assembly!O$15+$BK175*Assembly!O$16+$BL175*Assembly!O$17+$BM175*Assembly!O$18+$BN175*Assembly!O$19+$BO175*Assembly!O$20+$BP175*Assembly!O$21+$BQ175*Assembly!O$22+$BR175*Assembly!O$23+$BS175*Assembly!O$24</f>
        <v>0</v>
      </c>
      <c r="CI175" s="254" t="str">
        <f>$AY175*Assembly!P$4+$AZ175*Assembly!P$5+$BA175*Assembly!P$6+$BB175*Assembly!P$7+$BC175*Assembly!P$8+$BD175*Assembly!P$9+$BE175*Assembly!P$10+$BF175*Assembly!P$11+$BG175*Assembly!P$12+$BH175*Assembly!P$13+$BI175*Assembly!P$14+$BJ175*Assembly!P$15+$BK175*Assembly!P$16+$BL175*Assembly!P$17+$BM175*Assembly!P$18+$BN175*Assembly!P$19+$BO175*Assembly!P$20+$BP175*Assembly!P$21+$BQ175*Assembly!P$22+$BR175*Assembly!P$23+$BS175*Assembly!P$24</f>
        <v>0</v>
      </c>
      <c r="CJ175" s="254" t="str">
        <f>$AY175*Assembly!Q$4+$AZ175*Assembly!Q$5+$BA175*Assembly!Q$6+$BB175*Assembly!Q$7+$BC175*Assembly!Q$8+$BD175*Assembly!Q$9+$BE175*Assembly!Q$10+$BF175*Assembly!Q$11+$BG175*Assembly!Q$12+$BH175*Assembly!Q$13+$BI175*Assembly!Q$14+$BJ175*Assembly!Q$15+$BK175*Assembly!Q$16+$BL175*Assembly!Q$17+$BM175*Assembly!Q$18+$BN175*Assembly!Q$19+$BO175*Assembly!Q$20+$BP175*Assembly!Q$21+$BQ175*Assembly!Q$22+$BR175*Assembly!Q$23+$BS175*Assembly!Q$24</f>
        <v>360</v>
      </c>
      <c r="CK175" s="256" t="str">
        <f>$AY175*Assembly!R$4+$AZ175*Assembly!R$5+$BA175*Assembly!R$6+$BB175*Assembly!R$7+$BC175*Assembly!R$8+$BD175*Assembly!R$9+$BE175*Assembly!R$10+$BF175*Assembly!R$11+$BG175*Assembly!R$12+$BH175*Assembly!R$13+$BI175*Assembly!R$14+$BJ175*Assembly!R$15+$BK175*Assembly!R$16+$BL175*Assembly!R$17+$BM175*Assembly!R$18+$BN175*Assembly!R$19+$BO175*Assembly!R$20+$BP175*Assembly!R$21+$BQ175*Assembly!R$22+$BR175*Assembly!R$23+$BS175*Assembly!R$24</f>
        <v>0</v>
      </c>
      <c r="CL175" s="254" t="str">
        <f>$AY175*Assembly!S$4+$AZ175*Assembly!S$5+$BA175*Assembly!S$6+$BB175*Assembly!S$7+$BC175*Assembly!S$8+$BD175*Assembly!S$9+$BE175*Assembly!S$10+$BF175*Assembly!S$11+$BG175*Assembly!S$12+$BH175*Assembly!S$13+$BI175*Assembly!S$14+$BJ175*Assembly!S$15+$BK175*Assembly!S$16+$BL175*Assembly!S$17+$BM175*Assembly!S$18+$BN175*Assembly!S$19+$BO175*Assembly!S$20+$BP175*Assembly!S$21+$BQ175*Assembly!S$22+$BR175*Assembly!S$23+$BS175*Assembly!S$24</f>
        <v>0</v>
      </c>
      <c r="CM175" s="254" t="str">
        <f>$AY175*Assembly!T$4+$AZ175*Assembly!T$5+$BA175*Assembly!T$6+$BB175*Assembly!T$7+$BC175*Assembly!T$8+$BD175*Assembly!T$9+$BE175*Assembly!T$10+$BF175*Assembly!T$11+$BG175*Assembly!T$12+$BH175*Assembly!T$13+$BI175*Assembly!T$14+$BJ175*Assembly!T$15+$BK175*Assembly!T$16+$BL175*Assembly!T$17+$BM175*Assembly!T$18+$BN175*Assembly!T$19+$BO175*Assembly!T$20+$BP175*Assembly!T$21+$BQ175*Assembly!T$22+$BR175*Assembly!T$23+$BS175*Assembly!T$24</f>
        <v>0</v>
      </c>
      <c r="CN175" s="254" t="str">
        <f>$AY175*Assembly!U$4+$AZ175*Assembly!U$5+$BA175*Assembly!U$6+$BB175*Assembly!U$7+$BC175*Assembly!U$8+$BD175*Assembly!U$9+$BE175*Assembly!U$10+$BF175*Assembly!U$11+$BG175*Assembly!U$12+$BH175*Assembly!U$13+$BI175*Assembly!U$14+$BJ175*Assembly!U$15+$BK175*Assembly!U$16+$BL175*Assembly!U$17+$BM175*Assembly!U$18+$BN175*Assembly!U$19+$BO175*Assembly!U$20+$BP175*Assembly!U$21+$BQ175*Assembly!U$22+$BR175*Assembly!U$23+$BS175*Assembly!U$24</f>
        <v>0</v>
      </c>
      <c r="CO175" s="256" t="str">
        <f>$AY175*Assembly!V$4+$AZ175*Assembly!V$5+$BA175*Assembly!V$6+$BB175*Assembly!V$7+$BC175*Assembly!V$8+$BD175*Assembly!V$9+$BE175*Assembly!V$10+$BF175*Assembly!V$11+$BG175*Assembly!V$12+$BH175*Assembly!V$13+$BI175*Assembly!V$14+$BJ175*Assembly!V$15+$BK175*Assembly!V$16+$BL175*Assembly!V$17+$BM175*Assembly!V$18+$BN175*Assembly!V$19+$BO175*Assembly!V$20+$BP175*Assembly!V$21+$BQ175*Assembly!V$22+$BR175*Assembly!V$23+$BS175*Assembly!V$24</f>
        <v>0</v>
      </c>
      <c r="CP175" s="256" t="str">
        <f>CF175*Refining!$F$3</f>
        <v>138</v>
      </c>
      <c r="CQ175" s="256" t="str">
        <f>CG175*Refining!$F$4</f>
        <v>0</v>
      </c>
      <c r="CR175" s="256" t="str">
        <f>CH175*Refining!$F$5</f>
        <v>0</v>
      </c>
      <c r="CS175" s="256" t="str">
        <f>CI175*Refining!$F$6</f>
        <v>0</v>
      </c>
      <c r="CT175" s="256" t="str">
        <f>CJ175*Refining!$F$7</f>
        <v>643</v>
      </c>
      <c r="CU175" s="256" t="str">
        <f>CK175*Refining!$F$8</f>
        <v>0</v>
      </c>
      <c r="CV175" s="256" t="str">
        <f>CL175*Refining!$F$9</f>
        <v>0</v>
      </c>
      <c r="CW175" s="256" t="str">
        <f>CM175*Refining!$F$10</f>
        <v>0</v>
      </c>
      <c r="CX175" s="256" t="str">
        <f>CN175*Refining!$F$11</f>
        <v>0</v>
      </c>
      <c r="CY175" s="256" t="str">
        <f>CO175*Refining!$F$12</f>
        <v>0</v>
      </c>
      <c r="CZ175" s="244" t="str">
        <f t="shared" ref="CZ175:DS175" si="709">IF(CF175 = 0, "", CF175)</f>
        <v>77</v>
      </c>
      <c r="DA175" s="245" t="str">
        <f t="shared" si="709"/>
        <v/>
      </c>
      <c r="DB175" s="245" t="str">
        <f t="shared" si="709"/>
        <v/>
      </c>
      <c r="DC175" s="245" t="str">
        <f t="shared" si="709"/>
        <v/>
      </c>
      <c r="DD175" s="245" t="str">
        <f t="shared" si="709"/>
        <v>360</v>
      </c>
      <c r="DE175" s="245" t="str">
        <f t="shared" si="709"/>
        <v/>
      </c>
      <c r="DF175" s="245" t="str">
        <f t="shared" si="709"/>
        <v/>
      </c>
      <c r="DG175" s="245" t="str">
        <f t="shared" si="709"/>
        <v/>
      </c>
      <c r="DH175" s="245" t="str">
        <f t="shared" si="709"/>
        <v/>
      </c>
      <c r="DI175" s="246" t="str">
        <f t="shared" si="709"/>
        <v/>
      </c>
      <c r="DJ175" s="244" t="str">
        <f t="shared" si="709"/>
        <v>138</v>
      </c>
      <c r="DK175" s="245" t="str">
        <f t="shared" si="709"/>
        <v/>
      </c>
      <c r="DL175" s="245" t="str">
        <f t="shared" si="709"/>
        <v/>
      </c>
      <c r="DM175" s="245" t="str">
        <f t="shared" si="709"/>
        <v/>
      </c>
      <c r="DN175" s="259" t="str">
        <f t="shared" si="709"/>
        <v>643</v>
      </c>
      <c r="DO175" s="245" t="str">
        <f t="shared" si="709"/>
        <v/>
      </c>
      <c r="DP175" s="245" t="str">
        <f t="shared" si="709"/>
        <v/>
      </c>
      <c r="DQ175" s="245" t="str">
        <f t="shared" si="709"/>
        <v/>
      </c>
      <c r="DR175" s="245" t="str">
        <f t="shared" si="709"/>
        <v/>
      </c>
      <c r="DS175" s="246" t="str">
        <f t="shared" si="709"/>
        <v/>
      </c>
      <c r="DT175" s="248" t="str">
        <f t="shared" si="16"/>
        <v>437</v>
      </c>
      <c r="DU175" s="249" t="str">
        <f t="shared" si="17"/>
        <v>780</v>
      </c>
      <c r="DV175" s="225" t="str">
        <f>CZ175*'Ores &amp; Ingots'!$C$3+DA175*'Ores &amp; Ingots'!$C$4+DB175*'Ores &amp; Ingots'!$C$5+DC175*'Ores &amp; Ingots'!$C$6+DD175*'Ores &amp; Ingots'!$C$7+DE175*'Ores &amp; Ingots'!$C$8+DF175*'Ores &amp; Ingots'!$C$9+DG175*'Ores &amp; Ingots'!$C$10+DH175*'Ores &amp; Ingots'!$C$11+DI175*'Ores &amp; Ingots'!$C$12</f>
        <v>164</v>
      </c>
      <c r="DW175" s="225" t="str">
        <f>DJ175*'Ores &amp; Ingots'!$B$3+DK175*'Ores &amp; Ingots'!$B$4+DL175*'Ores &amp; Ingots'!$B$5+DM175*'Ores &amp; Ingots'!$B$6+DN175*'Ores &amp; Ingots'!$B$7+DO175*'Ores &amp; Ingots'!$B$8+DP175*'Ores &amp; Ingots'!$B$9+DQ175*'Ores &amp; Ingots'!$B$10+DR175*'Ores &amp; Ingots'!$B$11+DS175*'Ores &amp; Ingots'!$B$12</f>
        <v>289</v>
      </c>
      <c r="DX175" s="249" t="str">
        <f>CZ175*Refining!$G$3+DA175*Refining!$G$4+DB175*Refining!$G$5+DC175*Refining!$G$6+DD175*Refining!$G$7+DE175*Refining!$G$8+DF175*Refining!$G$9+DG175*Refining!$G$10+DH175*Refining!$G$11+DI175*Refining!$G$12</f>
        <v>302</v>
      </c>
      <c r="DY175" s="249" t="str">
        <f t="shared" si="18"/>
        <v>46,976</v>
      </c>
      <c r="DZ175" s="250" t="str">
        <f t="shared" si="19"/>
        <v>0.0470</v>
      </c>
      <c r="EA175" s="248" t="str">
        <f t="shared" si="20"/>
        <v>342</v>
      </c>
      <c r="EB175" s="251" t="str">
        <f t="shared" ref="EB175:EC175" si="710">EA175/60</f>
        <v>5.7</v>
      </c>
      <c r="EC175" s="251" t="str">
        <f t="shared" si="710"/>
        <v>0.1</v>
      </c>
      <c r="ED175" s="248" t="str">
        <f t="shared" si="22"/>
        <v>52,421</v>
      </c>
      <c r="EE175" s="251" t="str">
        <f t="shared" ref="EE175:EF175" si="711">ED175/1000</f>
        <v>52.4</v>
      </c>
      <c r="EF175" s="252" t="str">
        <f t="shared" si="711"/>
        <v>0.05</v>
      </c>
      <c r="EG175" s="223" t="str">
        <f t="shared" si="24"/>
        <v>0.0524</v>
      </c>
      <c r="EH175" s="224" t="str">
        <f t="shared" si="25"/>
        <v>0:05:42</v>
      </c>
      <c r="EI175" s="225">
        <v>61.0</v>
      </c>
    </row>
    <row r="176">
      <c r="A176" s="33"/>
      <c r="B176" s="226" t="s">
        <v>1034</v>
      </c>
      <c r="C176" s="227" t="s">
        <v>886</v>
      </c>
      <c r="D176" s="227">
        <v>1.0</v>
      </c>
      <c r="E176" s="227">
        <v>1.0</v>
      </c>
      <c r="F176" s="227">
        <v>2.0</v>
      </c>
      <c r="G176" s="228" t="str">
        <f t="shared" si="5"/>
        <v>31.3</v>
      </c>
      <c r="H176" s="229">
        <v>6.0</v>
      </c>
      <c r="I176" s="229">
        <v>6.0</v>
      </c>
      <c r="J176" s="229" t="str">
        <f>H176/Main!$D$9</f>
        <v>6</v>
      </c>
      <c r="K176" s="229" t="str">
        <f>I176/Main!$D$10</f>
        <v>6</v>
      </c>
      <c r="L176" s="229" t="str">
        <f t="shared" si="6"/>
        <v>1</v>
      </c>
      <c r="M176" s="229">
        <v>1.0</v>
      </c>
      <c r="N176" s="230"/>
      <c r="O176" s="230"/>
      <c r="P176" s="230"/>
      <c r="Q176" s="231"/>
      <c r="R176" s="230"/>
      <c r="S176" s="232"/>
      <c r="T176" s="232"/>
      <c r="U176" s="230"/>
      <c r="V176" s="230"/>
      <c r="W176" s="232"/>
      <c r="X176" s="232"/>
      <c r="Y176" s="230"/>
      <c r="Z176" s="230"/>
      <c r="AA176" s="230"/>
      <c r="AB176" s="230"/>
      <c r="AC176" s="334" t="s">
        <v>18</v>
      </c>
      <c r="AD176" s="225">
        <v>0.0</v>
      </c>
      <c r="AE176" s="225">
        <v>0.0</v>
      </c>
      <c r="AF176" s="225">
        <v>0.0</v>
      </c>
      <c r="AG176" s="225">
        <v>0.0</v>
      </c>
      <c r="AH176" s="225">
        <v>0.0</v>
      </c>
      <c r="AI176" s="225">
        <v>15.0</v>
      </c>
      <c r="AJ176" s="225">
        <v>0.0</v>
      </c>
      <c r="AK176" s="225">
        <v>0.0</v>
      </c>
      <c r="AL176" s="225">
        <v>0.0</v>
      </c>
      <c r="AM176" s="225">
        <v>0.0</v>
      </c>
      <c r="AN176" s="225">
        <v>0.0</v>
      </c>
      <c r="AO176" s="225">
        <v>0.0</v>
      </c>
      <c r="AP176" s="309">
        <v>40.0</v>
      </c>
      <c r="AQ176" s="225">
        <v>0.0</v>
      </c>
      <c r="AR176" s="225">
        <v>0.0</v>
      </c>
      <c r="AS176" s="225">
        <v>0.0</v>
      </c>
      <c r="AT176" s="225">
        <v>0.0</v>
      </c>
      <c r="AU176" s="225">
        <v>0.0</v>
      </c>
      <c r="AV176" s="225">
        <v>0.0</v>
      </c>
      <c r="AW176" s="225">
        <v>0.0</v>
      </c>
      <c r="AX176" s="225">
        <v>0.0</v>
      </c>
      <c r="AY176" s="236" t="str">
        <f t="shared" ref="AY176:BS176" si="712">IF(AD176 = 0, "", AD176)</f>
        <v/>
      </c>
      <c r="AZ176" s="227" t="str">
        <f t="shared" si="712"/>
        <v/>
      </c>
      <c r="BA176" s="227" t="str">
        <f t="shared" si="712"/>
        <v/>
      </c>
      <c r="BB176" s="227" t="str">
        <f t="shared" si="712"/>
        <v/>
      </c>
      <c r="BC176" s="227" t="str">
        <f t="shared" si="712"/>
        <v/>
      </c>
      <c r="BD176" s="227" t="str">
        <f t="shared" si="712"/>
        <v>15</v>
      </c>
      <c r="BE176" s="227" t="str">
        <f t="shared" si="712"/>
        <v/>
      </c>
      <c r="BF176" s="227" t="str">
        <f t="shared" si="712"/>
        <v/>
      </c>
      <c r="BG176" s="227" t="str">
        <f t="shared" si="712"/>
        <v/>
      </c>
      <c r="BH176" s="227" t="str">
        <f t="shared" si="712"/>
        <v/>
      </c>
      <c r="BI176" s="227" t="str">
        <f t="shared" si="712"/>
        <v/>
      </c>
      <c r="BJ176" s="227" t="str">
        <f t="shared" si="712"/>
        <v/>
      </c>
      <c r="BK176" s="237" t="str">
        <f t="shared" si="712"/>
        <v>40</v>
      </c>
      <c r="BL176" s="227" t="str">
        <f t="shared" si="712"/>
        <v/>
      </c>
      <c r="BM176" s="227" t="str">
        <f t="shared" si="712"/>
        <v/>
      </c>
      <c r="BN176" s="227" t="str">
        <f t="shared" si="712"/>
        <v/>
      </c>
      <c r="BO176" s="227" t="str">
        <f t="shared" si="712"/>
        <v/>
      </c>
      <c r="BP176" s="227" t="str">
        <f t="shared" si="712"/>
        <v/>
      </c>
      <c r="BQ176" s="227" t="str">
        <f t="shared" si="712"/>
        <v/>
      </c>
      <c r="BR176" s="227" t="str">
        <f t="shared" si="712"/>
        <v/>
      </c>
      <c r="BS176" s="238" t="str">
        <f t="shared" si="712"/>
        <v/>
      </c>
      <c r="BT176" s="239" t="str">
        <f>$AY176*Assembly!Y$4+$AZ176*Assembly!Y$5+$BA176*Assembly!Y$6+$BB176*Assembly!Y$7+$BC176*Assembly!Y$8+$BD176*Assembly!Y$9+$BE176*Assembly!Y$10+$BF176*Assembly!Y$11+$BG176*Assembly!Y$12+$BH176*Assembly!Y$13+$BI176*Assembly!Y$14+$BJ176*Assembly!Y$15+$BK176*Assembly!Y$16+$BL176*Assembly!Y$17+$BM176*Assembly!Y$18+$BN176*Assembly!Y$19+$BO176*Assembly!Y$20+$BP176*Assembly!Y$21+$BQ176*Assembly!Y$22+$BR176*Assembly!Y$23+$BS176*Assembly!Y$24</f>
        <v>690</v>
      </c>
      <c r="BU176" s="225" t="str">
        <f t="shared" si="8"/>
        <v>22</v>
      </c>
      <c r="BV176" s="225"/>
      <c r="BW176" s="225" t="str">
        <f>$AY176*Assembly!AC$4+$AZ176*Assembly!AC$5+$BA176*Assembly!AC$6+$BB176*Assembly!AC$7+$BC176*Assembly!AC$8+$BD176*Assembly!AC$9+$BE176*Assembly!AC$10+$BF176*Assembly!AC$11+$BG176*Assembly!AC$12+$BH176*Assembly!AC$13+$BI176*Assembly!AC$14+$BJ176*Assembly!AC$15+$BK176*Assembly!AC$16+$BL176*Assembly!AC$17+$BM176*Assembly!AC$18+$BN176*Assembly!AC$19+$BO176*Assembly!AC$20+$BP176*Assembly!AC$21+$BQ176*Assembly!AC$22+$BR176*Assembly!AC$23+$BS176*Assembly!AC$24</f>
        <v>2,625</v>
      </c>
      <c r="BX176" s="240" t="str">
        <f t="shared" si="9"/>
        <v>3.80</v>
      </c>
      <c r="BY176" s="241" t="str">
        <f t="shared" si="10"/>
        <v>84</v>
      </c>
      <c r="BZ176" s="242" t="str">
        <f t="shared" si="11"/>
        <v>118.9</v>
      </c>
      <c r="CA176" s="241" t="str">
        <f t="shared" si="12"/>
        <v>438</v>
      </c>
      <c r="CB176" s="225" t="str">
        <f>$AY176*Assembly!X$4+$AZ176*Assembly!X$5+$BA176*Assembly!X$6+$BB176*Assembly!X$7+$BC176*Assembly!X$8+$BD176*Assembly!X$9+$BE176*Assembly!X$10+$BF176*Assembly!X$11+$BG176*Assembly!X$12+$BH176*Assembly!X$13+$BI176*Assembly!X$14+$BJ176*Assembly!X$15+$BK176*Assembly!X$16+$BL176*Assembly!X$17+$BM176*Assembly!X$18+$BN176*Assembly!X$19+$BO176*Assembly!X$20+$BP176*Assembly!X$21+$BQ176*Assembly!X$22+$BR176*Assembly!X$23+$BS176*Assembly!X$24</f>
        <v>55</v>
      </c>
      <c r="CC176" s="225" t="str">
        <f t="shared" si="13"/>
        <v>8,556</v>
      </c>
      <c r="CD176" s="223" t="str">
        <f t="shared" si="14"/>
        <v>0.0086</v>
      </c>
      <c r="CE176" s="243" t="str">
        <f>$AY176*Assembly!AB$4+$AZ176*Assembly!AB$5+$BA176*Assembly!AB$6+$BB176*Assembly!AB$7+$BC176*Assembly!AB$8+$BD176*Assembly!AB$9+$BE176*Assembly!AB$10+$BF176*Assembly!AB$11+$BG176*Assembly!AB$12+$BH176*Assembly!AB$13+$BI176*Assembly!AB$14+$BJ176*Assembly!AB$15+$BK176*Assembly!AB$16+$BL176*Assembly!AB$17+$BM176*Assembly!AB$18+$BN176*Assembly!AB$19+$BO176*Assembly!AB$20+$BP176*Assembly!AB$21+$BQ176*Assembly!AB$22+$BR176*Assembly!AB$23+$BS176*Assembly!AB$24</f>
        <v>350</v>
      </c>
      <c r="CF176" s="231" t="str">
        <f>$AY176*Assembly!M$4+$AZ176*Assembly!M$5+$BA176*Assembly!M$6+$BB176*Assembly!M$7+$BC176*Assembly!M$8+$BD176*Assembly!M$9+$BE176*Assembly!M$10+$BF176*Assembly!M$11+$BG176*Assembly!M$12+$BH176*Assembly!M$13+$BI176*Assembly!M$14+$BJ176*Assembly!M$15+$BK176*Assembly!M$16+$BL176*Assembly!M$17+$BM176*Assembly!M$18+$BN176*Assembly!M$19+$BO176*Assembly!M$20+$BP176*Assembly!M$21+$BQ176*Assembly!M$22+$BR176*Assembly!M$23+$BS176*Assembly!M$24</f>
        <v>105</v>
      </c>
      <c r="CG176" s="231" t="str">
        <f>$AY176*Assembly!N$4+$AZ176*Assembly!N$5+$BA176*Assembly!N$6+$BB176*Assembly!N$7+$BC176*Assembly!N$8+$BD176*Assembly!N$9+$BE176*Assembly!N$10+$BF176*Assembly!N$11+$BG176*Assembly!N$12+$BH176*Assembly!N$13+$BI176*Assembly!N$14+$BJ176*Assembly!N$15+$BK176*Assembly!N$16+$BL176*Assembly!N$17+$BM176*Assembly!N$18+$BN176*Assembly!N$19+$BO176*Assembly!N$20+$BP176*Assembly!N$21+$BQ176*Assembly!N$22+$BR176*Assembly!N$23+$BS176*Assembly!N$24</f>
        <v>0</v>
      </c>
      <c r="CH176" s="231" t="str">
        <f>$AY176*Assembly!O$4+$AZ176*Assembly!O$5+$BA176*Assembly!O$6+$BB176*Assembly!O$7+$BC176*Assembly!O$8+$BD176*Assembly!O$9+$BE176*Assembly!O$10+$BF176*Assembly!O$11+$BG176*Assembly!O$12+$BH176*Assembly!O$13+$BI176*Assembly!O$14+$BJ176*Assembly!O$15+$BK176*Assembly!O$16+$BL176*Assembly!O$17+$BM176*Assembly!O$18+$BN176*Assembly!O$19+$BO176*Assembly!O$20+$BP176*Assembly!O$21+$BQ176*Assembly!O$22+$BR176*Assembly!O$23+$BS176*Assembly!O$24</f>
        <v>0</v>
      </c>
      <c r="CI176" s="229" t="str">
        <f>$AY176*Assembly!P$4+$AZ176*Assembly!P$5+$BA176*Assembly!P$6+$BB176*Assembly!P$7+$BC176*Assembly!P$8+$BD176*Assembly!P$9+$BE176*Assembly!P$10+$BF176*Assembly!P$11+$BG176*Assembly!P$12+$BH176*Assembly!P$13+$BI176*Assembly!P$14+$BJ176*Assembly!P$15+$BK176*Assembly!P$16+$BL176*Assembly!P$17+$BM176*Assembly!P$18+$BN176*Assembly!P$19+$BO176*Assembly!P$20+$BP176*Assembly!P$21+$BQ176*Assembly!P$22+$BR176*Assembly!P$23+$BS176*Assembly!P$24</f>
        <v>0</v>
      </c>
      <c r="CJ176" s="229" t="str">
        <f>$AY176*Assembly!Q$4+$AZ176*Assembly!Q$5+$BA176*Assembly!Q$6+$BB176*Assembly!Q$7+$BC176*Assembly!Q$8+$BD176*Assembly!Q$9+$BE176*Assembly!Q$10+$BF176*Assembly!Q$11+$BG176*Assembly!Q$12+$BH176*Assembly!Q$13+$BI176*Assembly!Q$14+$BJ176*Assembly!Q$15+$BK176*Assembly!Q$16+$BL176*Assembly!Q$17+$BM176*Assembly!Q$18+$BN176*Assembly!Q$19+$BO176*Assembly!Q$20+$BP176*Assembly!Q$21+$BQ176*Assembly!Q$22+$BR176*Assembly!Q$23+$BS176*Assembly!Q$24</f>
        <v>600</v>
      </c>
      <c r="CK176" s="231" t="str">
        <f>$AY176*Assembly!R$4+$AZ176*Assembly!R$5+$BA176*Assembly!R$6+$BB176*Assembly!R$7+$BC176*Assembly!R$8+$BD176*Assembly!R$9+$BE176*Assembly!R$10+$BF176*Assembly!R$11+$BG176*Assembly!R$12+$BH176*Assembly!R$13+$BI176*Assembly!R$14+$BJ176*Assembly!R$15+$BK176*Assembly!R$16+$BL176*Assembly!R$17+$BM176*Assembly!R$18+$BN176*Assembly!R$19+$BO176*Assembly!R$20+$BP176*Assembly!R$21+$BQ176*Assembly!R$22+$BR176*Assembly!R$23+$BS176*Assembly!R$24</f>
        <v>0</v>
      </c>
      <c r="CL176" s="229" t="str">
        <f>$AY176*Assembly!S$4+$AZ176*Assembly!S$5+$BA176*Assembly!S$6+$BB176*Assembly!S$7+$BC176*Assembly!S$8+$BD176*Assembly!S$9+$BE176*Assembly!S$10+$BF176*Assembly!S$11+$BG176*Assembly!S$12+$BH176*Assembly!S$13+$BI176*Assembly!S$14+$BJ176*Assembly!S$15+$BK176*Assembly!S$16+$BL176*Assembly!S$17+$BM176*Assembly!S$18+$BN176*Assembly!S$19+$BO176*Assembly!S$20+$BP176*Assembly!S$21+$BQ176*Assembly!S$22+$BR176*Assembly!S$23+$BS176*Assembly!S$24</f>
        <v>0</v>
      </c>
      <c r="CM176" s="229" t="str">
        <f>$AY176*Assembly!T$4+$AZ176*Assembly!T$5+$BA176*Assembly!T$6+$BB176*Assembly!T$7+$BC176*Assembly!T$8+$BD176*Assembly!T$9+$BE176*Assembly!T$10+$BF176*Assembly!T$11+$BG176*Assembly!T$12+$BH176*Assembly!T$13+$BI176*Assembly!T$14+$BJ176*Assembly!T$15+$BK176*Assembly!T$16+$BL176*Assembly!T$17+$BM176*Assembly!T$18+$BN176*Assembly!T$19+$BO176*Assembly!T$20+$BP176*Assembly!T$21+$BQ176*Assembly!T$22+$BR176*Assembly!T$23+$BS176*Assembly!T$24</f>
        <v>0</v>
      </c>
      <c r="CN176" s="229" t="str">
        <f>$AY176*Assembly!U$4+$AZ176*Assembly!U$5+$BA176*Assembly!U$6+$BB176*Assembly!U$7+$BC176*Assembly!U$8+$BD176*Assembly!U$9+$BE176*Assembly!U$10+$BF176*Assembly!U$11+$BG176*Assembly!U$12+$BH176*Assembly!U$13+$BI176*Assembly!U$14+$BJ176*Assembly!U$15+$BK176*Assembly!U$16+$BL176*Assembly!U$17+$BM176*Assembly!U$18+$BN176*Assembly!U$19+$BO176*Assembly!U$20+$BP176*Assembly!U$21+$BQ176*Assembly!U$22+$BR176*Assembly!U$23+$BS176*Assembly!U$24</f>
        <v>0</v>
      </c>
      <c r="CO176" s="231" t="str">
        <f>$AY176*Assembly!V$4+$AZ176*Assembly!V$5+$BA176*Assembly!V$6+$BB176*Assembly!V$7+$BC176*Assembly!V$8+$BD176*Assembly!V$9+$BE176*Assembly!V$10+$BF176*Assembly!V$11+$BG176*Assembly!V$12+$BH176*Assembly!V$13+$BI176*Assembly!V$14+$BJ176*Assembly!V$15+$BK176*Assembly!V$16+$BL176*Assembly!V$17+$BM176*Assembly!V$18+$BN176*Assembly!V$19+$BO176*Assembly!V$20+$BP176*Assembly!V$21+$BQ176*Assembly!V$22+$BR176*Assembly!V$23+$BS176*Assembly!V$24</f>
        <v>0</v>
      </c>
      <c r="CP176" s="231" t="str">
        <f>CF176*Refining!$F$3</f>
        <v>188</v>
      </c>
      <c r="CQ176" s="231" t="str">
        <f>CG176*Refining!$F$4</f>
        <v>0</v>
      </c>
      <c r="CR176" s="231" t="str">
        <f>CH176*Refining!$F$5</f>
        <v>0</v>
      </c>
      <c r="CS176" s="231" t="str">
        <f>CI176*Refining!$F$6</f>
        <v>0</v>
      </c>
      <c r="CT176" s="231" t="str">
        <f>CJ176*Refining!$F$7</f>
        <v>1,071</v>
      </c>
      <c r="CU176" s="231" t="str">
        <f>CK176*Refining!$F$8</f>
        <v>0</v>
      </c>
      <c r="CV176" s="231" t="str">
        <f>CL176*Refining!$F$9</f>
        <v>0</v>
      </c>
      <c r="CW176" s="231" t="str">
        <f>CM176*Refining!$F$10</f>
        <v>0</v>
      </c>
      <c r="CX176" s="231" t="str">
        <f>CN176*Refining!$F$11</f>
        <v>0</v>
      </c>
      <c r="CY176" s="231" t="str">
        <f>CO176*Refining!$F$12</f>
        <v>0</v>
      </c>
      <c r="CZ176" s="244" t="str">
        <f t="shared" ref="CZ176:DS176" si="713">IF(CF176 = 0, "", CF176)</f>
        <v>105</v>
      </c>
      <c r="DA176" s="245" t="str">
        <f t="shared" si="713"/>
        <v/>
      </c>
      <c r="DB176" s="245" t="str">
        <f t="shared" si="713"/>
        <v/>
      </c>
      <c r="DC176" s="245" t="str">
        <f t="shared" si="713"/>
        <v/>
      </c>
      <c r="DD176" s="245" t="str">
        <f t="shared" si="713"/>
        <v>600</v>
      </c>
      <c r="DE176" s="245" t="str">
        <f t="shared" si="713"/>
        <v/>
      </c>
      <c r="DF176" s="245" t="str">
        <f t="shared" si="713"/>
        <v/>
      </c>
      <c r="DG176" s="245" t="str">
        <f t="shared" si="713"/>
        <v/>
      </c>
      <c r="DH176" s="245" t="str">
        <f t="shared" si="713"/>
        <v/>
      </c>
      <c r="DI176" s="246" t="str">
        <f t="shared" si="713"/>
        <v/>
      </c>
      <c r="DJ176" s="244" t="str">
        <f t="shared" si="713"/>
        <v>188</v>
      </c>
      <c r="DK176" s="245" t="str">
        <f t="shared" si="713"/>
        <v/>
      </c>
      <c r="DL176" s="245" t="str">
        <f t="shared" si="713"/>
        <v/>
      </c>
      <c r="DM176" s="245" t="str">
        <f t="shared" si="713"/>
        <v/>
      </c>
      <c r="DN176" s="259" t="str">
        <f t="shared" si="713"/>
        <v>1071</v>
      </c>
      <c r="DO176" s="245" t="str">
        <f t="shared" si="713"/>
        <v/>
      </c>
      <c r="DP176" s="245" t="str">
        <f t="shared" si="713"/>
        <v/>
      </c>
      <c r="DQ176" s="245" t="str">
        <f t="shared" si="713"/>
        <v/>
      </c>
      <c r="DR176" s="245" t="str">
        <f t="shared" si="713"/>
        <v/>
      </c>
      <c r="DS176" s="246" t="str">
        <f t="shared" si="713"/>
        <v/>
      </c>
      <c r="DT176" s="248" t="str">
        <f t="shared" si="16"/>
        <v>705</v>
      </c>
      <c r="DU176" s="249" t="str">
        <f t="shared" si="17"/>
        <v>1,259</v>
      </c>
      <c r="DV176" s="225" t="str">
        <f>CZ176*'Ores &amp; Ingots'!$C$3+DA176*'Ores &amp; Ingots'!$C$4+DB176*'Ores &amp; Ingots'!$C$5+DC176*'Ores &amp; Ingots'!$C$6+DD176*'Ores &amp; Ingots'!$C$7+DE176*'Ores &amp; Ingots'!$C$8+DF176*'Ores &amp; Ingots'!$C$9+DG176*'Ores &amp; Ingots'!$C$10+DH176*'Ores &amp; Ingots'!$C$11+DI176*'Ores &amp; Ingots'!$C$12</f>
        <v>271</v>
      </c>
      <c r="DW176" s="225" t="str">
        <f>DJ176*'Ores &amp; Ingots'!$B$3+DK176*'Ores &amp; Ingots'!$B$4+DL176*'Ores &amp; Ingots'!$B$5+DM176*'Ores &amp; Ingots'!$B$6+DN176*'Ores &amp; Ingots'!$B$7+DO176*'Ores &amp; Ingots'!$B$8+DP176*'Ores &amp; Ingots'!$B$9+DQ176*'Ores &amp; Ingots'!$B$10+DR176*'Ores &amp; Ingots'!$B$11+DS176*'Ores &amp; Ingots'!$B$12</f>
        <v>466</v>
      </c>
      <c r="DX176" s="249" t="str">
        <f>CZ176*Refining!$G$3+DA176*Refining!$G$4+DB176*Refining!$G$5+DC176*Refining!$G$6+DD176*Refining!$G$7+DE176*Refining!$G$8+DF176*Refining!$G$9+DG176*Refining!$G$10+DH176*Refining!$G$11+DI176*Refining!$G$12</f>
        <v>502</v>
      </c>
      <c r="DY176" s="249" t="str">
        <f t="shared" si="18"/>
        <v>78,045</v>
      </c>
      <c r="DZ176" s="250" t="str">
        <f t="shared" si="19"/>
        <v>0.0780</v>
      </c>
      <c r="EA176" s="248" t="str">
        <f t="shared" si="20"/>
        <v>563</v>
      </c>
      <c r="EB176" s="251" t="str">
        <f t="shared" ref="EB176:EC176" si="714">EA176/60</f>
        <v>9.4</v>
      </c>
      <c r="EC176" s="251" t="str">
        <f t="shared" si="714"/>
        <v>0.2</v>
      </c>
      <c r="ED176" s="248" t="str">
        <f t="shared" si="22"/>
        <v>86,600</v>
      </c>
      <c r="EE176" s="251" t="str">
        <f t="shared" ref="EE176:EF176" si="715">ED176/1000</f>
        <v>86.6</v>
      </c>
      <c r="EF176" s="252" t="str">
        <f t="shared" si="715"/>
        <v>0.09</v>
      </c>
      <c r="EG176" s="223" t="str">
        <f t="shared" si="24"/>
        <v>0.0866</v>
      </c>
      <c r="EH176" s="224" t="str">
        <f t="shared" si="25"/>
        <v>0:09:23</v>
      </c>
      <c r="EI176" s="225">
        <v>55.0</v>
      </c>
    </row>
    <row r="177">
      <c r="A177" s="33"/>
      <c r="B177" s="226" t="s">
        <v>1035</v>
      </c>
      <c r="C177" s="227" t="s">
        <v>886</v>
      </c>
      <c r="D177" s="227">
        <v>1.0</v>
      </c>
      <c r="E177" s="227">
        <v>1.0</v>
      </c>
      <c r="F177" s="227">
        <v>1.0</v>
      </c>
      <c r="G177" s="253" t="str">
        <f t="shared" si="5"/>
        <v>15.6</v>
      </c>
      <c r="H177" s="254">
        <v>6.0</v>
      </c>
      <c r="I177" s="254">
        <v>6.0</v>
      </c>
      <c r="J177" s="254" t="str">
        <f>H177/Main!$D$9</f>
        <v>6</v>
      </c>
      <c r="K177" s="254" t="str">
        <f>I177/Main!$D$10</f>
        <v>6</v>
      </c>
      <c r="L177" s="254" t="str">
        <f t="shared" si="6"/>
        <v>1</v>
      </c>
      <c r="M177" s="254">
        <v>1.0</v>
      </c>
      <c r="N177" s="255"/>
      <c r="O177" s="255"/>
      <c r="P177" s="255"/>
      <c r="Q177" s="256"/>
      <c r="R177" s="255"/>
      <c r="S177" s="257"/>
      <c r="T177" s="257"/>
      <c r="U177" s="255"/>
      <c r="V177" s="255"/>
      <c r="W177" s="350"/>
      <c r="X177" s="257"/>
      <c r="Y177" s="255"/>
      <c r="Z177" s="255"/>
      <c r="AA177" s="255"/>
      <c r="AB177" s="255"/>
      <c r="AC177" s="351" t="s">
        <v>18</v>
      </c>
      <c r="AD177" s="225">
        <v>0.0</v>
      </c>
      <c r="AE177" s="225">
        <v>0.0</v>
      </c>
      <c r="AF177" s="225">
        <v>0.0</v>
      </c>
      <c r="AG177" s="225">
        <v>0.0</v>
      </c>
      <c r="AH177" s="225">
        <v>0.0</v>
      </c>
      <c r="AI177" s="225">
        <v>9.0</v>
      </c>
      <c r="AJ177" s="225">
        <v>0.0</v>
      </c>
      <c r="AK177" s="225">
        <v>0.0</v>
      </c>
      <c r="AL177" s="225">
        <v>0.0</v>
      </c>
      <c r="AM177" s="225">
        <v>0.0</v>
      </c>
      <c r="AN177" s="225">
        <v>0.0</v>
      </c>
      <c r="AO177" s="225">
        <v>0.0</v>
      </c>
      <c r="AP177" s="309">
        <v>17.0</v>
      </c>
      <c r="AQ177" s="225">
        <v>0.0</v>
      </c>
      <c r="AR177" s="225">
        <v>0.0</v>
      </c>
      <c r="AS177" s="225">
        <v>0.0</v>
      </c>
      <c r="AT177" s="225">
        <v>0.0</v>
      </c>
      <c r="AU177" s="225">
        <v>0.0</v>
      </c>
      <c r="AV177" s="225">
        <v>0.0</v>
      </c>
      <c r="AW177" s="225">
        <v>0.0</v>
      </c>
      <c r="AX177" s="225">
        <v>0.0</v>
      </c>
      <c r="AY177" s="236" t="str">
        <f t="shared" ref="AY177:BS177" si="716">IF(AD177 = 0, "", AD177)</f>
        <v/>
      </c>
      <c r="AZ177" s="227" t="str">
        <f t="shared" si="716"/>
        <v/>
      </c>
      <c r="BA177" s="227" t="str">
        <f t="shared" si="716"/>
        <v/>
      </c>
      <c r="BB177" s="227" t="str">
        <f t="shared" si="716"/>
        <v/>
      </c>
      <c r="BC177" s="227" t="str">
        <f t="shared" si="716"/>
        <v/>
      </c>
      <c r="BD177" s="227" t="str">
        <f t="shared" si="716"/>
        <v>9</v>
      </c>
      <c r="BE177" s="227" t="str">
        <f t="shared" si="716"/>
        <v/>
      </c>
      <c r="BF177" s="227" t="str">
        <f t="shared" si="716"/>
        <v/>
      </c>
      <c r="BG177" s="227" t="str">
        <f t="shared" si="716"/>
        <v/>
      </c>
      <c r="BH177" s="227" t="str">
        <f t="shared" si="716"/>
        <v/>
      </c>
      <c r="BI177" s="227" t="str">
        <f t="shared" si="716"/>
        <v/>
      </c>
      <c r="BJ177" s="227" t="str">
        <f t="shared" si="716"/>
        <v/>
      </c>
      <c r="BK177" s="237" t="str">
        <f t="shared" si="716"/>
        <v>17</v>
      </c>
      <c r="BL177" s="227" t="str">
        <f t="shared" si="716"/>
        <v/>
      </c>
      <c r="BM177" s="227" t="str">
        <f t="shared" si="716"/>
        <v/>
      </c>
      <c r="BN177" s="227" t="str">
        <f t="shared" si="716"/>
        <v/>
      </c>
      <c r="BO177" s="227" t="str">
        <f t="shared" si="716"/>
        <v/>
      </c>
      <c r="BP177" s="227" t="str">
        <f t="shared" si="716"/>
        <v/>
      </c>
      <c r="BQ177" s="227" t="str">
        <f t="shared" si="716"/>
        <v/>
      </c>
      <c r="BR177" s="227" t="str">
        <f t="shared" si="716"/>
        <v/>
      </c>
      <c r="BS177" s="238" t="str">
        <f t="shared" si="716"/>
        <v/>
      </c>
      <c r="BT177" s="239" t="str">
        <f>$AY177*Assembly!Y$4+$AZ177*Assembly!Y$5+$BA177*Assembly!Y$6+$BB177*Assembly!Y$7+$BC177*Assembly!Y$8+$BD177*Assembly!Y$9+$BE177*Assembly!Y$10+$BF177*Assembly!Y$11+$BG177*Assembly!Y$12+$BH177*Assembly!Y$13+$BI177*Assembly!Y$14+$BJ177*Assembly!Y$15+$BK177*Assembly!Y$16+$BL177*Assembly!Y$17+$BM177*Assembly!Y$18+$BN177*Assembly!Y$19+$BO177*Assembly!Y$20+$BP177*Assembly!Y$21+$BQ177*Assembly!Y$22+$BR177*Assembly!Y$23+$BS177*Assembly!Y$24</f>
        <v>309</v>
      </c>
      <c r="BU177" s="225" t="str">
        <f t="shared" si="8"/>
        <v>20</v>
      </c>
      <c r="BV177" s="225"/>
      <c r="BW177" s="225" t="str">
        <f>$AY177*Assembly!AC$4+$AZ177*Assembly!AC$5+$BA177*Assembly!AC$6+$BB177*Assembly!AC$7+$BC177*Assembly!AC$8+$BD177*Assembly!AC$9+$BE177*Assembly!AC$10+$BF177*Assembly!AC$11+$BG177*Assembly!AC$12+$BH177*Assembly!AC$13+$BI177*Assembly!AC$14+$BJ177*Assembly!AC$15+$BK177*Assembly!AC$16+$BL177*Assembly!AC$17+$BM177*Assembly!AC$18+$BN177*Assembly!AC$19+$BO177*Assembly!AC$20+$BP177*Assembly!AC$21+$BQ177*Assembly!AC$22+$BR177*Assembly!AC$23+$BS177*Assembly!AC$24</f>
        <v>1,155</v>
      </c>
      <c r="BX177" s="240" t="str">
        <f t="shared" si="9"/>
        <v>3.74</v>
      </c>
      <c r="BY177" s="241" t="str">
        <f t="shared" si="10"/>
        <v>74</v>
      </c>
      <c r="BZ177" s="242" t="str">
        <f t="shared" si="11"/>
        <v>58.4</v>
      </c>
      <c r="CA177" s="241" t="str">
        <f t="shared" si="12"/>
        <v>193</v>
      </c>
      <c r="CB177" s="225" t="str">
        <f>$AY177*Assembly!X$4+$AZ177*Assembly!X$5+$BA177*Assembly!X$6+$BB177*Assembly!X$7+$BC177*Assembly!X$8+$BD177*Assembly!X$9+$BE177*Assembly!X$10+$BF177*Assembly!X$11+$BG177*Assembly!X$12+$BH177*Assembly!X$13+$BI177*Assembly!X$14+$BJ177*Assembly!X$15+$BK177*Assembly!X$16+$BL177*Assembly!X$17+$BM177*Assembly!X$18+$BN177*Assembly!X$19+$BO177*Assembly!X$20+$BP177*Assembly!X$21+$BQ177*Assembly!X$22+$BR177*Assembly!X$23+$BS177*Assembly!X$24</f>
        <v>26</v>
      </c>
      <c r="CC177" s="225" t="str">
        <f t="shared" si="13"/>
        <v>4,044</v>
      </c>
      <c r="CD177" s="223" t="str">
        <f t="shared" si="14"/>
        <v>0.0040</v>
      </c>
      <c r="CE177" s="243" t="str">
        <f>$AY177*Assembly!AB$4+$AZ177*Assembly!AB$5+$BA177*Assembly!AB$6+$BB177*Assembly!AB$7+$BC177*Assembly!AB$8+$BD177*Assembly!AB$9+$BE177*Assembly!AB$10+$BF177*Assembly!AB$11+$BG177*Assembly!AB$12+$BH177*Assembly!AB$13+$BI177*Assembly!AB$14+$BJ177*Assembly!AB$15+$BK177*Assembly!AB$16+$BL177*Assembly!AB$17+$BM177*Assembly!AB$18+$BN177*Assembly!AB$19+$BO177*Assembly!AB$20+$BP177*Assembly!AB$21+$BQ177*Assembly!AB$22+$BR177*Assembly!AB$23+$BS177*Assembly!AB$24</f>
        <v>154</v>
      </c>
      <c r="CF177" s="256" t="str">
        <f>$AY177*Assembly!M$4+$AZ177*Assembly!M$5+$BA177*Assembly!M$6+$BB177*Assembly!M$7+$BC177*Assembly!M$8+$BD177*Assembly!M$9+$BE177*Assembly!M$10+$BF177*Assembly!M$11+$BG177*Assembly!M$12+$BH177*Assembly!M$13+$BI177*Assembly!M$14+$BJ177*Assembly!M$15+$BK177*Assembly!M$16+$BL177*Assembly!M$17+$BM177*Assembly!M$18+$BN177*Assembly!M$19+$BO177*Assembly!M$20+$BP177*Assembly!M$21+$BQ177*Assembly!M$22+$BR177*Assembly!M$23+$BS177*Assembly!M$24</f>
        <v>63</v>
      </c>
      <c r="CG177" s="256" t="str">
        <f>$AY177*Assembly!N$4+$AZ177*Assembly!N$5+$BA177*Assembly!N$6+$BB177*Assembly!N$7+$BC177*Assembly!N$8+$BD177*Assembly!N$9+$BE177*Assembly!N$10+$BF177*Assembly!N$11+$BG177*Assembly!N$12+$BH177*Assembly!N$13+$BI177*Assembly!N$14+$BJ177*Assembly!N$15+$BK177*Assembly!N$16+$BL177*Assembly!N$17+$BM177*Assembly!N$18+$BN177*Assembly!N$19+$BO177*Assembly!N$20+$BP177*Assembly!N$21+$BQ177*Assembly!N$22+$BR177*Assembly!N$23+$BS177*Assembly!N$24</f>
        <v>0</v>
      </c>
      <c r="CH177" s="256" t="str">
        <f>$AY177*Assembly!O$4+$AZ177*Assembly!O$5+$BA177*Assembly!O$6+$BB177*Assembly!O$7+$BC177*Assembly!O$8+$BD177*Assembly!O$9+$BE177*Assembly!O$10+$BF177*Assembly!O$11+$BG177*Assembly!O$12+$BH177*Assembly!O$13+$BI177*Assembly!O$14+$BJ177*Assembly!O$15+$BK177*Assembly!O$16+$BL177*Assembly!O$17+$BM177*Assembly!O$18+$BN177*Assembly!O$19+$BO177*Assembly!O$20+$BP177*Assembly!O$21+$BQ177*Assembly!O$22+$BR177*Assembly!O$23+$BS177*Assembly!O$24</f>
        <v>0</v>
      </c>
      <c r="CI177" s="254" t="str">
        <f>$AY177*Assembly!P$4+$AZ177*Assembly!P$5+$BA177*Assembly!P$6+$BB177*Assembly!P$7+$BC177*Assembly!P$8+$BD177*Assembly!P$9+$BE177*Assembly!P$10+$BF177*Assembly!P$11+$BG177*Assembly!P$12+$BH177*Assembly!P$13+$BI177*Assembly!P$14+$BJ177*Assembly!P$15+$BK177*Assembly!P$16+$BL177*Assembly!P$17+$BM177*Assembly!P$18+$BN177*Assembly!P$19+$BO177*Assembly!P$20+$BP177*Assembly!P$21+$BQ177*Assembly!P$22+$BR177*Assembly!P$23+$BS177*Assembly!P$24</f>
        <v>0</v>
      </c>
      <c r="CJ177" s="254" t="str">
        <f>$AY177*Assembly!Q$4+$AZ177*Assembly!Q$5+$BA177*Assembly!Q$6+$BB177*Assembly!Q$7+$BC177*Assembly!Q$8+$BD177*Assembly!Q$9+$BE177*Assembly!Q$10+$BF177*Assembly!Q$11+$BG177*Assembly!Q$12+$BH177*Assembly!Q$13+$BI177*Assembly!Q$14+$BJ177*Assembly!Q$15+$BK177*Assembly!Q$16+$BL177*Assembly!Q$17+$BM177*Assembly!Q$18+$BN177*Assembly!Q$19+$BO177*Assembly!Q$20+$BP177*Assembly!Q$21+$BQ177*Assembly!Q$22+$BR177*Assembly!Q$23+$BS177*Assembly!Q$24</f>
        <v>255</v>
      </c>
      <c r="CK177" s="256" t="str">
        <f>$AY177*Assembly!R$4+$AZ177*Assembly!R$5+$BA177*Assembly!R$6+$BB177*Assembly!R$7+$BC177*Assembly!R$8+$BD177*Assembly!R$9+$BE177*Assembly!R$10+$BF177*Assembly!R$11+$BG177*Assembly!R$12+$BH177*Assembly!R$13+$BI177*Assembly!R$14+$BJ177*Assembly!R$15+$BK177*Assembly!R$16+$BL177*Assembly!R$17+$BM177*Assembly!R$18+$BN177*Assembly!R$19+$BO177*Assembly!R$20+$BP177*Assembly!R$21+$BQ177*Assembly!R$22+$BR177*Assembly!R$23+$BS177*Assembly!R$24</f>
        <v>0</v>
      </c>
      <c r="CL177" s="254" t="str">
        <f>$AY177*Assembly!S$4+$AZ177*Assembly!S$5+$BA177*Assembly!S$6+$BB177*Assembly!S$7+$BC177*Assembly!S$8+$BD177*Assembly!S$9+$BE177*Assembly!S$10+$BF177*Assembly!S$11+$BG177*Assembly!S$12+$BH177*Assembly!S$13+$BI177*Assembly!S$14+$BJ177*Assembly!S$15+$BK177*Assembly!S$16+$BL177*Assembly!S$17+$BM177*Assembly!S$18+$BN177*Assembly!S$19+$BO177*Assembly!S$20+$BP177*Assembly!S$21+$BQ177*Assembly!S$22+$BR177*Assembly!S$23+$BS177*Assembly!S$24</f>
        <v>0</v>
      </c>
      <c r="CM177" s="254" t="str">
        <f>$AY177*Assembly!T$4+$AZ177*Assembly!T$5+$BA177*Assembly!T$6+$BB177*Assembly!T$7+$BC177*Assembly!T$8+$BD177*Assembly!T$9+$BE177*Assembly!T$10+$BF177*Assembly!T$11+$BG177*Assembly!T$12+$BH177*Assembly!T$13+$BI177*Assembly!T$14+$BJ177*Assembly!T$15+$BK177*Assembly!T$16+$BL177*Assembly!T$17+$BM177*Assembly!T$18+$BN177*Assembly!T$19+$BO177*Assembly!T$20+$BP177*Assembly!T$21+$BQ177*Assembly!T$22+$BR177*Assembly!T$23+$BS177*Assembly!T$24</f>
        <v>0</v>
      </c>
      <c r="CN177" s="254" t="str">
        <f>$AY177*Assembly!U$4+$AZ177*Assembly!U$5+$BA177*Assembly!U$6+$BB177*Assembly!U$7+$BC177*Assembly!U$8+$BD177*Assembly!U$9+$BE177*Assembly!U$10+$BF177*Assembly!U$11+$BG177*Assembly!U$12+$BH177*Assembly!U$13+$BI177*Assembly!U$14+$BJ177*Assembly!U$15+$BK177*Assembly!U$16+$BL177*Assembly!U$17+$BM177*Assembly!U$18+$BN177*Assembly!U$19+$BO177*Assembly!U$20+$BP177*Assembly!U$21+$BQ177*Assembly!U$22+$BR177*Assembly!U$23+$BS177*Assembly!U$24</f>
        <v>0</v>
      </c>
      <c r="CO177" s="256" t="str">
        <f>$AY177*Assembly!V$4+$AZ177*Assembly!V$5+$BA177*Assembly!V$6+$BB177*Assembly!V$7+$BC177*Assembly!V$8+$BD177*Assembly!V$9+$BE177*Assembly!V$10+$BF177*Assembly!V$11+$BG177*Assembly!V$12+$BH177*Assembly!V$13+$BI177*Assembly!V$14+$BJ177*Assembly!V$15+$BK177*Assembly!V$16+$BL177*Assembly!V$17+$BM177*Assembly!V$18+$BN177*Assembly!V$19+$BO177*Assembly!V$20+$BP177*Assembly!V$21+$BQ177*Assembly!V$22+$BR177*Assembly!V$23+$BS177*Assembly!V$24</f>
        <v>0</v>
      </c>
      <c r="CP177" s="256" t="str">
        <f>CF177*Refining!$F$3</f>
        <v>113</v>
      </c>
      <c r="CQ177" s="256" t="str">
        <f>CG177*Refining!$F$4</f>
        <v>0</v>
      </c>
      <c r="CR177" s="256" t="str">
        <f>CH177*Refining!$F$5</f>
        <v>0</v>
      </c>
      <c r="CS177" s="256" t="str">
        <f>CI177*Refining!$F$6</f>
        <v>0</v>
      </c>
      <c r="CT177" s="256" t="str">
        <f>CJ177*Refining!$F$7</f>
        <v>455</v>
      </c>
      <c r="CU177" s="256" t="str">
        <f>CK177*Refining!$F$8</f>
        <v>0</v>
      </c>
      <c r="CV177" s="256" t="str">
        <f>CL177*Refining!$F$9</f>
        <v>0</v>
      </c>
      <c r="CW177" s="256" t="str">
        <f>CM177*Refining!$F$10</f>
        <v>0</v>
      </c>
      <c r="CX177" s="256" t="str">
        <f>CN177*Refining!$F$11</f>
        <v>0</v>
      </c>
      <c r="CY177" s="256" t="str">
        <f>CO177*Refining!$F$12</f>
        <v>0</v>
      </c>
      <c r="CZ177" s="244" t="str">
        <f t="shared" ref="CZ177:DS177" si="717">IF(CF177 = 0, "", CF177)</f>
        <v>63</v>
      </c>
      <c r="DA177" s="245" t="str">
        <f t="shared" si="717"/>
        <v/>
      </c>
      <c r="DB177" s="245" t="str">
        <f t="shared" si="717"/>
        <v/>
      </c>
      <c r="DC177" s="245" t="str">
        <f t="shared" si="717"/>
        <v/>
      </c>
      <c r="DD177" s="245" t="str">
        <f t="shared" si="717"/>
        <v>255</v>
      </c>
      <c r="DE177" s="245" t="str">
        <f t="shared" si="717"/>
        <v/>
      </c>
      <c r="DF177" s="245" t="str">
        <f t="shared" si="717"/>
        <v/>
      </c>
      <c r="DG177" s="245" t="str">
        <f t="shared" si="717"/>
        <v/>
      </c>
      <c r="DH177" s="245" t="str">
        <f t="shared" si="717"/>
        <v/>
      </c>
      <c r="DI177" s="246" t="str">
        <f t="shared" si="717"/>
        <v/>
      </c>
      <c r="DJ177" s="244" t="str">
        <f t="shared" si="717"/>
        <v>113</v>
      </c>
      <c r="DK177" s="245" t="str">
        <f t="shared" si="717"/>
        <v/>
      </c>
      <c r="DL177" s="245" t="str">
        <f t="shared" si="717"/>
        <v/>
      </c>
      <c r="DM177" s="245" t="str">
        <f t="shared" si="717"/>
        <v/>
      </c>
      <c r="DN177" s="259" t="str">
        <f t="shared" si="717"/>
        <v>455</v>
      </c>
      <c r="DO177" s="245" t="str">
        <f t="shared" si="717"/>
        <v/>
      </c>
      <c r="DP177" s="245" t="str">
        <f t="shared" si="717"/>
        <v/>
      </c>
      <c r="DQ177" s="245" t="str">
        <f t="shared" si="717"/>
        <v/>
      </c>
      <c r="DR177" s="245" t="str">
        <f t="shared" si="717"/>
        <v/>
      </c>
      <c r="DS177" s="246" t="str">
        <f t="shared" si="717"/>
        <v/>
      </c>
      <c r="DT177" s="248" t="str">
        <f t="shared" si="16"/>
        <v>318</v>
      </c>
      <c r="DU177" s="249" t="str">
        <f t="shared" si="17"/>
        <v>568</v>
      </c>
      <c r="DV177" s="225" t="str">
        <f>CZ177*'Ores &amp; Ingots'!$C$3+DA177*'Ores &amp; Ingots'!$C$4+DB177*'Ores &amp; Ingots'!$C$5+DC177*'Ores &amp; Ingots'!$C$6+DD177*'Ores &amp; Ingots'!$C$7+DE177*'Ores &amp; Ingots'!$C$8+DF177*'Ores &amp; Ingots'!$C$9+DG177*'Ores &amp; Ingots'!$C$10+DH177*'Ores &amp; Ingots'!$C$11+DI177*'Ores &amp; Ingots'!$C$12</f>
        <v>117</v>
      </c>
      <c r="DW177" s="225" t="str">
        <f>DJ177*'Ores &amp; Ingots'!$B$3+DK177*'Ores &amp; Ingots'!$B$4+DL177*'Ores &amp; Ingots'!$B$5+DM177*'Ores &amp; Ingots'!$B$6+DN177*'Ores &amp; Ingots'!$B$7+DO177*'Ores &amp; Ingots'!$B$8+DP177*'Ores &amp; Ingots'!$B$9+DQ177*'Ores &amp; Ingots'!$B$10+DR177*'Ores &amp; Ingots'!$B$11+DS177*'Ores &amp; Ingots'!$B$12</f>
        <v>210</v>
      </c>
      <c r="DX177" s="249" t="str">
        <f>CZ177*Refining!$G$3+DA177*Refining!$G$4+DB177*Refining!$G$5+DC177*Refining!$G$6+DD177*Refining!$G$7+DE177*Refining!$G$8+DF177*Refining!$G$9+DG177*Refining!$G$10+DH177*Refining!$G$11+DI177*Refining!$G$12</f>
        <v>214</v>
      </c>
      <c r="DY177" s="249" t="str">
        <f t="shared" si="18"/>
        <v>33,365</v>
      </c>
      <c r="DZ177" s="250" t="str">
        <f t="shared" si="19"/>
        <v>0.0334</v>
      </c>
      <c r="EA177" s="248" t="str">
        <f t="shared" si="20"/>
        <v>246</v>
      </c>
      <c r="EB177" s="251" t="str">
        <f t="shared" ref="EB177:EC177" si="718">EA177/60</f>
        <v>4.1</v>
      </c>
      <c r="EC177" s="251" t="str">
        <f t="shared" si="718"/>
        <v>0.1</v>
      </c>
      <c r="ED177" s="248" t="str">
        <f t="shared" si="22"/>
        <v>37,410</v>
      </c>
      <c r="EE177" s="251" t="str">
        <f t="shared" ref="EE177:EF177" si="719">ED177/1000</f>
        <v>37.4</v>
      </c>
      <c r="EF177" s="252" t="str">
        <f t="shared" si="719"/>
        <v>0.04</v>
      </c>
      <c r="EG177" s="223" t="str">
        <f t="shared" si="24"/>
        <v>0.0374</v>
      </c>
      <c r="EH177" s="224" t="str">
        <f t="shared" si="25"/>
        <v>0:04:06</v>
      </c>
      <c r="EI177" s="225">
        <v>55.0</v>
      </c>
    </row>
    <row r="178">
      <c r="A178" s="33"/>
      <c r="B178" s="226" t="s">
        <v>1036</v>
      </c>
      <c r="C178" s="227" t="s">
        <v>886</v>
      </c>
      <c r="D178" s="227">
        <v>1.0</v>
      </c>
      <c r="E178" s="227">
        <v>1.0</v>
      </c>
      <c r="F178" s="227">
        <v>2.0</v>
      </c>
      <c r="G178" s="228" t="str">
        <f t="shared" si="5"/>
        <v>31.3</v>
      </c>
      <c r="H178" s="229">
        <v>8.0</v>
      </c>
      <c r="I178" s="229">
        <v>8.0</v>
      </c>
      <c r="J178" s="229" t="str">
        <f>H178/Main!$D$9</f>
        <v>8</v>
      </c>
      <c r="K178" s="229" t="str">
        <f>I178/Main!$D$10</f>
        <v>8</v>
      </c>
      <c r="L178" s="229" t="str">
        <f t="shared" si="6"/>
        <v>1</v>
      </c>
      <c r="M178" s="229">
        <v>1.0</v>
      </c>
      <c r="N178" s="230"/>
      <c r="O178" s="230"/>
      <c r="P178" s="230"/>
      <c r="Q178" s="231"/>
      <c r="R178" s="230"/>
      <c r="S178" s="232"/>
      <c r="T178" s="232"/>
      <c r="U178" s="230"/>
      <c r="V178" s="230"/>
      <c r="W178" s="232"/>
      <c r="X178" s="232"/>
      <c r="Y178" s="230"/>
      <c r="Z178" s="230"/>
      <c r="AA178" s="230"/>
      <c r="AB178" s="230"/>
      <c r="AC178" s="334" t="s">
        <v>18</v>
      </c>
      <c r="AD178" s="225">
        <v>0.0</v>
      </c>
      <c r="AE178" s="225">
        <v>0.0</v>
      </c>
      <c r="AF178" s="225">
        <v>0.0</v>
      </c>
      <c r="AG178" s="225">
        <v>0.0</v>
      </c>
      <c r="AH178" s="225">
        <v>0.0</v>
      </c>
      <c r="AI178" s="225">
        <v>13.0</v>
      </c>
      <c r="AJ178" s="225">
        <v>0.0</v>
      </c>
      <c r="AK178" s="225">
        <v>0.0</v>
      </c>
      <c r="AL178" s="225">
        <v>0.0</v>
      </c>
      <c r="AM178" s="225">
        <v>0.0</v>
      </c>
      <c r="AN178" s="225">
        <v>0.0</v>
      </c>
      <c r="AO178" s="225">
        <v>0.0</v>
      </c>
      <c r="AP178" s="309">
        <v>26.0</v>
      </c>
      <c r="AQ178" s="225">
        <v>0.0</v>
      </c>
      <c r="AR178" s="225">
        <v>0.0</v>
      </c>
      <c r="AS178" s="225">
        <v>0.0</v>
      </c>
      <c r="AT178" s="225">
        <v>0.0</v>
      </c>
      <c r="AU178" s="225">
        <v>0.0</v>
      </c>
      <c r="AV178" s="225">
        <v>0.0</v>
      </c>
      <c r="AW178" s="225">
        <v>0.0</v>
      </c>
      <c r="AX178" s="225">
        <v>0.0</v>
      </c>
      <c r="AY178" s="236" t="str">
        <f t="shared" ref="AY178:BS178" si="720">IF(AD178 = 0, "", AD178)</f>
        <v/>
      </c>
      <c r="AZ178" s="227" t="str">
        <f t="shared" si="720"/>
        <v/>
      </c>
      <c r="BA178" s="227" t="str">
        <f t="shared" si="720"/>
        <v/>
      </c>
      <c r="BB178" s="227" t="str">
        <f t="shared" si="720"/>
        <v/>
      </c>
      <c r="BC178" s="227" t="str">
        <f t="shared" si="720"/>
        <v/>
      </c>
      <c r="BD178" s="227" t="str">
        <f t="shared" si="720"/>
        <v>13</v>
      </c>
      <c r="BE178" s="227" t="str">
        <f t="shared" si="720"/>
        <v/>
      </c>
      <c r="BF178" s="227" t="str">
        <f t="shared" si="720"/>
        <v/>
      </c>
      <c r="BG178" s="227" t="str">
        <f t="shared" si="720"/>
        <v/>
      </c>
      <c r="BH178" s="227" t="str">
        <f t="shared" si="720"/>
        <v/>
      </c>
      <c r="BI178" s="227" t="str">
        <f t="shared" si="720"/>
        <v/>
      </c>
      <c r="BJ178" s="227" t="str">
        <f t="shared" si="720"/>
        <v/>
      </c>
      <c r="BK178" s="237" t="str">
        <f t="shared" si="720"/>
        <v>26</v>
      </c>
      <c r="BL178" s="227" t="str">
        <f t="shared" si="720"/>
        <v/>
      </c>
      <c r="BM178" s="227" t="str">
        <f t="shared" si="720"/>
        <v/>
      </c>
      <c r="BN178" s="227" t="str">
        <f t="shared" si="720"/>
        <v/>
      </c>
      <c r="BO178" s="227" t="str">
        <f t="shared" si="720"/>
        <v/>
      </c>
      <c r="BP178" s="227" t="str">
        <f t="shared" si="720"/>
        <v/>
      </c>
      <c r="BQ178" s="227" t="str">
        <f t="shared" si="720"/>
        <v/>
      </c>
      <c r="BR178" s="227" t="str">
        <f t="shared" si="720"/>
        <v/>
      </c>
      <c r="BS178" s="238" t="str">
        <f t="shared" si="720"/>
        <v/>
      </c>
      <c r="BT178" s="239" t="str">
        <f>$AY178*Assembly!Y$4+$AZ178*Assembly!Y$5+$BA178*Assembly!Y$6+$BB178*Assembly!Y$7+$BC178*Assembly!Y$8+$BD178*Assembly!Y$9+$BE178*Assembly!Y$10+$BF178*Assembly!Y$11+$BG178*Assembly!Y$12+$BH178*Assembly!Y$13+$BI178*Assembly!Y$14+$BJ178*Assembly!Y$15+$BK178*Assembly!Y$16+$BL178*Assembly!Y$17+$BM178*Assembly!Y$18+$BN178*Assembly!Y$19+$BO178*Assembly!Y$20+$BP178*Assembly!Y$21+$BQ178*Assembly!Y$22+$BR178*Assembly!Y$23+$BS178*Assembly!Y$24</f>
        <v>468</v>
      </c>
      <c r="BU178" s="225" t="str">
        <f t="shared" si="8"/>
        <v>15</v>
      </c>
      <c r="BV178" s="225"/>
      <c r="BW178" s="225" t="str">
        <f>$AY178*Assembly!AC$4+$AZ178*Assembly!AC$5+$BA178*Assembly!AC$6+$BB178*Assembly!AC$7+$BC178*Assembly!AC$8+$BD178*Assembly!AC$9+$BE178*Assembly!AC$10+$BF178*Assembly!AC$11+$BG178*Assembly!AC$12+$BH178*Assembly!AC$13+$BI178*Assembly!AC$14+$BJ178*Assembly!AC$15+$BK178*Assembly!AC$16+$BL178*Assembly!AC$17+$BM178*Assembly!AC$18+$BN178*Assembly!AC$19+$BO178*Assembly!AC$20+$BP178*Assembly!AC$21+$BQ178*Assembly!AC$22+$BR178*Assembly!AC$23+$BS178*Assembly!AC$24</f>
        <v>1,755</v>
      </c>
      <c r="BX178" s="240" t="str">
        <f t="shared" si="9"/>
        <v>3.75</v>
      </c>
      <c r="BY178" s="241" t="str">
        <f t="shared" si="10"/>
        <v>56</v>
      </c>
      <c r="BZ178" s="242" t="str">
        <f t="shared" si="11"/>
        <v>117.2</v>
      </c>
      <c r="CA178" s="241" t="str">
        <f t="shared" si="12"/>
        <v>219</v>
      </c>
      <c r="CB178" s="225" t="str">
        <f>$AY178*Assembly!X$4+$AZ178*Assembly!X$5+$BA178*Assembly!X$6+$BB178*Assembly!X$7+$BC178*Assembly!X$8+$BD178*Assembly!X$9+$BE178*Assembly!X$10+$BF178*Assembly!X$11+$BG178*Assembly!X$12+$BH178*Assembly!X$13+$BI178*Assembly!X$14+$BJ178*Assembly!X$15+$BK178*Assembly!X$16+$BL178*Assembly!X$17+$BM178*Assembly!X$18+$BN178*Assembly!X$19+$BO178*Assembly!X$20+$BP178*Assembly!X$21+$BQ178*Assembly!X$22+$BR178*Assembly!X$23+$BS178*Assembly!X$24</f>
        <v>39</v>
      </c>
      <c r="CC178" s="225" t="str">
        <f t="shared" si="13"/>
        <v>6,067</v>
      </c>
      <c r="CD178" s="223" t="str">
        <f t="shared" si="14"/>
        <v>0.0061</v>
      </c>
      <c r="CE178" s="243" t="str">
        <f>$AY178*Assembly!AB$4+$AZ178*Assembly!AB$5+$BA178*Assembly!AB$6+$BB178*Assembly!AB$7+$BC178*Assembly!AB$8+$BD178*Assembly!AB$9+$BE178*Assembly!AB$10+$BF178*Assembly!AB$11+$BG178*Assembly!AB$12+$BH178*Assembly!AB$13+$BI178*Assembly!AB$14+$BJ178*Assembly!AB$15+$BK178*Assembly!AB$16+$BL178*Assembly!AB$17+$BM178*Assembly!AB$18+$BN178*Assembly!AB$19+$BO178*Assembly!AB$20+$BP178*Assembly!AB$21+$BQ178*Assembly!AB$22+$BR178*Assembly!AB$23+$BS178*Assembly!AB$24</f>
        <v>234</v>
      </c>
      <c r="CF178" s="231" t="str">
        <f>$AY178*Assembly!M$4+$AZ178*Assembly!M$5+$BA178*Assembly!M$6+$BB178*Assembly!M$7+$BC178*Assembly!M$8+$BD178*Assembly!M$9+$BE178*Assembly!M$10+$BF178*Assembly!M$11+$BG178*Assembly!M$12+$BH178*Assembly!M$13+$BI178*Assembly!M$14+$BJ178*Assembly!M$15+$BK178*Assembly!M$16+$BL178*Assembly!M$17+$BM178*Assembly!M$18+$BN178*Assembly!M$19+$BO178*Assembly!M$20+$BP178*Assembly!M$21+$BQ178*Assembly!M$22+$BR178*Assembly!M$23+$BS178*Assembly!M$24</f>
        <v>91</v>
      </c>
      <c r="CG178" s="231" t="str">
        <f>$AY178*Assembly!N$4+$AZ178*Assembly!N$5+$BA178*Assembly!N$6+$BB178*Assembly!N$7+$BC178*Assembly!N$8+$BD178*Assembly!N$9+$BE178*Assembly!N$10+$BF178*Assembly!N$11+$BG178*Assembly!N$12+$BH178*Assembly!N$13+$BI178*Assembly!N$14+$BJ178*Assembly!N$15+$BK178*Assembly!N$16+$BL178*Assembly!N$17+$BM178*Assembly!N$18+$BN178*Assembly!N$19+$BO178*Assembly!N$20+$BP178*Assembly!N$21+$BQ178*Assembly!N$22+$BR178*Assembly!N$23+$BS178*Assembly!N$24</f>
        <v>0</v>
      </c>
      <c r="CH178" s="231" t="str">
        <f>$AY178*Assembly!O$4+$AZ178*Assembly!O$5+$BA178*Assembly!O$6+$BB178*Assembly!O$7+$BC178*Assembly!O$8+$BD178*Assembly!O$9+$BE178*Assembly!O$10+$BF178*Assembly!O$11+$BG178*Assembly!O$12+$BH178*Assembly!O$13+$BI178*Assembly!O$14+$BJ178*Assembly!O$15+$BK178*Assembly!O$16+$BL178*Assembly!O$17+$BM178*Assembly!O$18+$BN178*Assembly!O$19+$BO178*Assembly!O$20+$BP178*Assembly!O$21+$BQ178*Assembly!O$22+$BR178*Assembly!O$23+$BS178*Assembly!O$24</f>
        <v>0</v>
      </c>
      <c r="CI178" s="229" t="str">
        <f>$AY178*Assembly!P$4+$AZ178*Assembly!P$5+$BA178*Assembly!P$6+$BB178*Assembly!P$7+$BC178*Assembly!P$8+$BD178*Assembly!P$9+$BE178*Assembly!P$10+$BF178*Assembly!P$11+$BG178*Assembly!P$12+$BH178*Assembly!P$13+$BI178*Assembly!P$14+$BJ178*Assembly!P$15+$BK178*Assembly!P$16+$BL178*Assembly!P$17+$BM178*Assembly!P$18+$BN178*Assembly!P$19+$BO178*Assembly!P$20+$BP178*Assembly!P$21+$BQ178*Assembly!P$22+$BR178*Assembly!P$23+$BS178*Assembly!P$24</f>
        <v>0</v>
      </c>
      <c r="CJ178" s="229" t="str">
        <f>$AY178*Assembly!Q$4+$AZ178*Assembly!Q$5+$BA178*Assembly!Q$6+$BB178*Assembly!Q$7+$BC178*Assembly!Q$8+$BD178*Assembly!Q$9+$BE178*Assembly!Q$10+$BF178*Assembly!Q$11+$BG178*Assembly!Q$12+$BH178*Assembly!Q$13+$BI178*Assembly!Q$14+$BJ178*Assembly!Q$15+$BK178*Assembly!Q$16+$BL178*Assembly!Q$17+$BM178*Assembly!Q$18+$BN178*Assembly!Q$19+$BO178*Assembly!Q$20+$BP178*Assembly!Q$21+$BQ178*Assembly!Q$22+$BR178*Assembly!Q$23+$BS178*Assembly!Q$24</f>
        <v>390</v>
      </c>
      <c r="CK178" s="231" t="str">
        <f>$AY178*Assembly!R$4+$AZ178*Assembly!R$5+$BA178*Assembly!R$6+$BB178*Assembly!R$7+$BC178*Assembly!R$8+$BD178*Assembly!R$9+$BE178*Assembly!R$10+$BF178*Assembly!R$11+$BG178*Assembly!R$12+$BH178*Assembly!R$13+$BI178*Assembly!R$14+$BJ178*Assembly!R$15+$BK178*Assembly!R$16+$BL178*Assembly!R$17+$BM178*Assembly!R$18+$BN178*Assembly!R$19+$BO178*Assembly!R$20+$BP178*Assembly!R$21+$BQ178*Assembly!R$22+$BR178*Assembly!R$23+$BS178*Assembly!R$24</f>
        <v>0</v>
      </c>
      <c r="CL178" s="229" t="str">
        <f>$AY178*Assembly!S$4+$AZ178*Assembly!S$5+$BA178*Assembly!S$6+$BB178*Assembly!S$7+$BC178*Assembly!S$8+$BD178*Assembly!S$9+$BE178*Assembly!S$10+$BF178*Assembly!S$11+$BG178*Assembly!S$12+$BH178*Assembly!S$13+$BI178*Assembly!S$14+$BJ178*Assembly!S$15+$BK178*Assembly!S$16+$BL178*Assembly!S$17+$BM178*Assembly!S$18+$BN178*Assembly!S$19+$BO178*Assembly!S$20+$BP178*Assembly!S$21+$BQ178*Assembly!S$22+$BR178*Assembly!S$23+$BS178*Assembly!S$24</f>
        <v>0</v>
      </c>
      <c r="CM178" s="229" t="str">
        <f>$AY178*Assembly!T$4+$AZ178*Assembly!T$5+$BA178*Assembly!T$6+$BB178*Assembly!T$7+$BC178*Assembly!T$8+$BD178*Assembly!T$9+$BE178*Assembly!T$10+$BF178*Assembly!T$11+$BG178*Assembly!T$12+$BH178*Assembly!T$13+$BI178*Assembly!T$14+$BJ178*Assembly!T$15+$BK178*Assembly!T$16+$BL178*Assembly!T$17+$BM178*Assembly!T$18+$BN178*Assembly!T$19+$BO178*Assembly!T$20+$BP178*Assembly!T$21+$BQ178*Assembly!T$22+$BR178*Assembly!T$23+$BS178*Assembly!T$24</f>
        <v>0</v>
      </c>
      <c r="CN178" s="229" t="str">
        <f>$AY178*Assembly!U$4+$AZ178*Assembly!U$5+$BA178*Assembly!U$6+$BB178*Assembly!U$7+$BC178*Assembly!U$8+$BD178*Assembly!U$9+$BE178*Assembly!U$10+$BF178*Assembly!U$11+$BG178*Assembly!U$12+$BH178*Assembly!U$13+$BI178*Assembly!U$14+$BJ178*Assembly!U$15+$BK178*Assembly!U$16+$BL178*Assembly!U$17+$BM178*Assembly!U$18+$BN178*Assembly!U$19+$BO178*Assembly!U$20+$BP178*Assembly!U$21+$BQ178*Assembly!U$22+$BR178*Assembly!U$23+$BS178*Assembly!U$24</f>
        <v>0</v>
      </c>
      <c r="CO178" s="231" t="str">
        <f>$AY178*Assembly!V$4+$AZ178*Assembly!V$5+$BA178*Assembly!V$6+$BB178*Assembly!V$7+$BC178*Assembly!V$8+$BD178*Assembly!V$9+$BE178*Assembly!V$10+$BF178*Assembly!V$11+$BG178*Assembly!V$12+$BH178*Assembly!V$13+$BI178*Assembly!V$14+$BJ178*Assembly!V$15+$BK178*Assembly!V$16+$BL178*Assembly!V$17+$BM178*Assembly!V$18+$BN178*Assembly!V$19+$BO178*Assembly!V$20+$BP178*Assembly!V$21+$BQ178*Assembly!V$22+$BR178*Assembly!V$23+$BS178*Assembly!V$24</f>
        <v>0</v>
      </c>
      <c r="CP178" s="231" t="str">
        <f>CF178*Refining!$F$3</f>
        <v>163</v>
      </c>
      <c r="CQ178" s="231" t="str">
        <f>CG178*Refining!$F$4</f>
        <v>0</v>
      </c>
      <c r="CR178" s="231" t="str">
        <f>CH178*Refining!$F$5</f>
        <v>0</v>
      </c>
      <c r="CS178" s="231" t="str">
        <f>CI178*Refining!$F$6</f>
        <v>0</v>
      </c>
      <c r="CT178" s="231" t="str">
        <f>CJ178*Refining!$F$7</f>
        <v>696</v>
      </c>
      <c r="CU178" s="231" t="str">
        <f>CK178*Refining!$F$8</f>
        <v>0</v>
      </c>
      <c r="CV178" s="231" t="str">
        <f>CL178*Refining!$F$9</f>
        <v>0</v>
      </c>
      <c r="CW178" s="231" t="str">
        <f>CM178*Refining!$F$10</f>
        <v>0</v>
      </c>
      <c r="CX178" s="231" t="str">
        <f>CN178*Refining!$F$11</f>
        <v>0</v>
      </c>
      <c r="CY178" s="231" t="str">
        <f>CO178*Refining!$F$12</f>
        <v>0</v>
      </c>
      <c r="CZ178" s="244" t="str">
        <f t="shared" ref="CZ178:DS178" si="721">IF(CF178 = 0, "", CF178)</f>
        <v>91</v>
      </c>
      <c r="DA178" s="245" t="str">
        <f t="shared" si="721"/>
        <v/>
      </c>
      <c r="DB178" s="245" t="str">
        <f t="shared" si="721"/>
        <v/>
      </c>
      <c r="DC178" s="245" t="str">
        <f t="shared" si="721"/>
        <v/>
      </c>
      <c r="DD178" s="245" t="str">
        <f t="shared" si="721"/>
        <v>390</v>
      </c>
      <c r="DE178" s="245" t="str">
        <f t="shared" si="721"/>
        <v/>
      </c>
      <c r="DF178" s="245" t="str">
        <f t="shared" si="721"/>
        <v/>
      </c>
      <c r="DG178" s="245" t="str">
        <f t="shared" si="721"/>
        <v/>
      </c>
      <c r="DH178" s="245" t="str">
        <f t="shared" si="721"/>
        <v/>
      </c>
      <c r="DI178" s="246" t="str">
        <f t="shared" si="721"/>
        <v/>
      </c>
      <c r="DJ178" s="244" t="str">
        <f t="shared" si="721"/>
        <v>163</v>
      </c>
      <c r="DK178" s="245" t="str">
        <f t="shared" si="721"/>
        <v/>
      </c>
      <c r="DL178" s="245" t="str">
        <f t="shared" si="721"/>
        <v/>
      </c>
      <c r="DM178" s="245" t="str">
        <f t="shared" si="721"/>
        <v/>
      </c>
      <c r="DN178" s="259" t="str">
        <f t="shared" si="721"/>
        <v>696</v>
      </c>
      <c r="DO178" s="245" t="str">
        <f t="shared" si="721"/>
        <v/>
      </c>
      <c r="DP178" s="245" t="str">
        <f t="shared" si="721"/>
        <v/>
      </c>
      <c r="DQ178" s="245" t="str">
        <f t="shared" si="721"/>
        <v/>
      </c>
      <c r="DR178" s="245" t="str">
        <f t="shared" si="721"/>
        <v/>
      </c>
      <c r="DS178" s="246" t="str">
        <f t="shared" si="721"/>
        <v/>
      </c>
      <c r="DT178" s="248" t="str">
        <f t="shared" si="16"/>
        <v>481</v>
      </c>
      <c r="DU178" s="249" t="str">
        <f t="shared" si="17"/>
        <v>859</v>
      </c>
      <c r="DV178" s="225" t="str">
        <f>CZ178*'Ores &amp; Ingots'!$C$3+DA178*'Ores &amp; Ingots'!$C$4+DB178*'Ores &amp; Ingots'!$C$5+DC178*'Ores &amp; Ingots'!$C$6+DD178*'Ores &amp; Ingots'!$C$7+DE178*'Ores &amp; Ingots'!$C$8+DF178*'Ores &amp; Ingots'!$C$9+DG178*'Ores &amp; Ingots'!$C$10+DH178*'Ores &amp; Ingots'!$C$11+DI178*'Ores &amp; Ingots'!$C$12</f>
        <v>179</v>
      </c>
      <c r="DW178" s="225" t="str">
        <f>DJ178*'Ores &amp; Ingots'!$B$3+DK178*'Ores &amp; Ingots'!$B$4+DL178*'Ores &amp; Ingots'!$B$5+DM178*'Ores &amp; Ingots'!$B$6+DN178*'Ores &amp; Ingots'!$B$7+DO178*'Ores &amp; Ingots'!$B$8+DP178*'Ores &amp; Ingots'!$B$9+DQ178*'Ores &amp; Ingots'!$B$10+DR178*'Ores &amp; Ingots'!$B$11+DS178*'Ores &amp; Ingots'!$B$12</f>
        <v>318</v>
      </c>
      <c r="DX178" s="249" t="str">
        <f>CZ178*Refining!$G$3+DA178*Refining!$G$4+DB178*Refining!$G$5+DC178*Refining!$G$6+DD178*Refining!$G$7+DE178*Refining!$G$8+DF178*Refining!$G$9+DG178*Refining!$G$10+DH178*Refining!$G$11+DI178*Refining!$G$12</f>
        <v>328</v>
      </c>
      <c r="DY178" s="249" t="str">
        <f t="shared" si="18"/>
        <v>50,972</v>
      </c>
      <c r="DZ178" s="250" t="str">
        <f t="shared" si="19"/>
        <v>0.0510</v>
      </c>
      <c r="EA178" s="248" t="str">
        <f t="shared" si="20"/>
        <v>375</v>
      </c>
      <c r="EB178" s="251" t="str">
        <f t="shared" ref="EB178:EC178" si="722">EA178/60</f>
        <v>6.2</v>
      </c>
      <c r="EC178" s="251" t="str">
        <f t="shared" si="722"/>
        <v>0.1</v>
      </c>
      <c r="ED178" s="248" t="str">
        <f t="shared" si="22"/>
        <v>57,039</v>
      </c>
      <c r="EE178" s="251" t="str">
        <f t="shared" ref="EE178:EF178" si="723">ED178/1000</f>
        <v>57.0</v>
      </c>
      <c r="EF178" s="252" t="str">
        <f t="shared" si="723"/>
        <v>0.06</v>
      </c>
      <c r="EG178" s="223" t="str">
        <f t="shared" si="24"/>
        <v>0.0570</v>
      </c>
      <c r="EH178" s="224" t="str">
        <f t="shared" si="25"/>
        <v>0:06:15</v>
      </c>
      <c r="EI178" s="225">
        <v>55.0</v>
      </c>
    </row>
    <row r="179">
      <c r="A179" s="33"/>
      <c r="B179" s="226" t="s">
        <v>1037</v>
      </c>
      <c r="C179" s="227" t="s">
        <v>886</v>
      </c>
      <c r="D179" s="227">
        <v>1.0</v>
      </c>
      <c r="E179" s="227">
        <v>1.0</v>
      </c>
      <c r="F179" s="227">
        <v>2.0</v>
      </c>
      <c r="G179" s="253" t="str">
        <f t="shared" si="5"/>
        <v>31.3</v>
      </c>
      <c r="H179" s="254">
        <v>8.0</v>
      </c>
      <c r="I179" s="254">
        <v>8.0</v>
      </c>
      <c r="J179" s="254" t="str">
        <f>H179/Main!$D$9</f>
        <v>8</v>
      </c>
      <c r="K179" s="254" t="str">
        <f>I179/Main!$D$10</f>
        <v>8</v>
      </c>
      <c r="L179" s="254" t="str">
        <f t="shared" si="6"/>
        <v>1</v>
      </c>
      <c r="M179" s="254">
        <v>1.0</v>
      </c>
      <c r="N179" s="255"/>
      <c r="O179" s="255"/>
      <c r="P179" s="255"/>
      <c r="Q179" s="256"/>
      <c r="R179" s="255"/>
      <c r="S179" s="257"/>
      <c r="T179" s="257"/>
      <c r="U179" s="255"/>
      <c r="V179" s="255"/>
      <c r="W179" s="350"/>
      <c r="X179" s="257"/>
      <c r="Y179" s="255"/>
      <c r="Z179" s="255"/>
      <c r="AA179" s="255"/>
      <c r="AB179" s="255"/>
      <c r="AC179" s="351" t="s">
        <v>18</v>
      </c>
      <c r="AD179" s="225">
        <v>0.0</v>
      </c>
      <c r="AE179" s="225">
        <v>0.0</v>
      </c>
      <c r="AF179" s="225">
        <v>0.0</v>
      </c>
      <c r="AG179" s="225">
        <v>0.0</v>
      </c>
      <c r="AH179" s="225">
        <v>0.0</v>
      </c>
      <c r="AI179" s="225">
        <v>13.0</v>
      </c>
      <c r="AJ179" s="225">
        <v>0.0</v>
      </c>
      <c r="AK179" s="225">
        <v>0.0</v>
      </c>
      <c r="AL179" s="225">
        <v>0.0</v>
      </c>
      <c r="AM179" s="225">
        <v>0.0</v>
      </c>
      <c r="AN179" s="225">
        <v>0.0</v>
      </c>
      <c r="AO179" s="225">
        <v>0.0</v>
      </c>
      <c r="AP179" s="309">
        <v>26.0</v>
      </c>
      <c r="AQ179" s="225">
        <v>0.0</v>
      </c>
      <c r="AR179" s="225">
        <v>0.0</v>
      </c>
      <c r="AS179" s="225">
        <v>0.0</v>
      </c>
      <c r="AT179" s="225">
        <v>0.0</v>
      </c>
      <c r="AU179" s="225">
        <v>0.0</v>
      </c>
      <c r="AV179" s="225">
        <v>0.0</v>
      </c>
      <c r="AW179" s="225">
        <v>0.0</v>
      </c>
      <c r="AX179" s="225">
        <v>0.0</v>
      </c>
      <c r="AY179" s="236" t="str">
        <f t="shared" ref="AY179:BS179" si="724">IF(AD179 = 0, "", AD179)</f>
        <v/>
      </c>
      <c r="AZ179" s="227" t="str">
        <f t="shared" si="724"/>
        <v/>
      </c>
      <c r="BA179" s="227" t="str">
        <f t="shared" si="724"/>
        <v/>
      </c>
      <c r="BB179" s="227" t="str">
        <f t="shared" si="724"/>
        <v/>
      </c>
      <c r="BC179" s="227" t="str">
        <f t="shared" si="724"/>
        <v/>
      </c>
      <c r="BD179" s="227" t="str">
        <f t="shared" si="724"/>
        <v>13</v>
      </c>
      <c r="BE179" s="227" t="str">
        <f t="shared" si="724"/>
        <v/>
      </c>
      <c r="BF179" s="227" t="str">
        <f t="shared" si="724"/>
        <v/>
      </c>
      <c r="BG179" s="227" t="str">
        <f t="shared" si="724"/>
        <v/>
      </c>
      <c r="BH179" s="227" t="str">
        <f t="shared" si="724"/>
        <v/>
      </c>
      <c r="BI179" s="227" t="str">
        <f t="shared" si="724"/>
        <v/>
      </c>
      <c r="BJ179" s="227" t="str">
        <f t="shared" si="724"/>
        <v/>
      </c>
      <c r="BK179" s="237" t="str">
        <f t="shared" si="724"/>
        <v>26</v>
      </c>
      <c r="BL179" s="227" t="str">
        <f t="shared" si="724"/>
        <v/>
      </c>
      <c r="BM179" s="227" t="str">
        <f t="shared" si="724"/>
        <v/>
      </c>
      <c r="BN179" s="227" t="str">
        <f t="shared" si="724"/>
        <v/>
      </c>
      <c r="BO179" s="227" t="str">
        <f t="shared" si="724"/>
        <v/>
      </c>
      <c r="BP179" s="227" t="str">
        <f t="shared" si="724"/>
        <v/>
      </c>
      <c r="BQ179" s="227" t="str">
        <f t="shared" si="724"/>
        <v/>
      </c>
      <c r="BR179" s="227" t="str">
        <f t="shared" si="724"/>
        <v/>
      </c>
      <c r="BS179" s="238" t="str">
        <f t="shared" si="724"/>
        <v/>
      </c>
      <c r="BT179" s="239" t="str">
        <f>$AY179*Assembly!Y$4+$AZ179*Assembly!Y$5+$BA179*Assembly!Y$6+$BB179*Assembly!Y$7+$BC179*Assembly!Y$8+$BD179*Assembly!Y$9+$BE179*Assembly!Y$10+$BF179*Assembly!Y$11+$BG179*Assembly!Y$12+$BH179*Assembly!Y$13+$BI179*Assembly!Y$14+$BJ179*Assembly!Y$15+$BK179*Assembly!Y$16+$BL179*Assembly!Y$17+$BM179*Assembly!Y$18+$BN179*Assembly!Y$19+$BO179*Assembly!Y$20+$BP179*Assembly!Y$21+$BQ179*Assembly!Y$22+$BR179*Assembly!Y$23+$BS179*Assembly!Y$24</f>
        <v>468</v>
      </c>
      <c r="BU179" s="225" t="str">
        <f t="shared" si="8"/>
        <v>15</v>
      </c>
      <c r="BV179" s="225"/>
      <c r="BW179" s="225" t="str">
        <f>$AY179*Assembly!AC$4+$AZ179*Assembly!AC$5+$BA179*Assembly!AC$6+$BB179*Assembly!AC$7+$BC179*Assembly!AC$8+$BD179*Assembly!AC$9+$BE179*Assembly!AC$10+$BF179*Assembly!AC$11+$BG179*Assembly!AC$12+$BH179*Assembly!AC$13+$BI179*Assembly!AC$14+$BJ179*Assembly!AC$15+$BK179*Assembly!AC$16+$BL179*Assembly!AC$17+$BM179*Assembly!AC$18+$BN179*Assembly!AC$19+$BO179*Assembly!AC$20+$BP179*Assembly!AC$21+$BQ179*Assembly!AC$22+$BR179*Assembly!AC$23+$BS179*Assembly!AC$24</f>
        <v>1,755</v>
      </c>
      <c r="BX179" s="240" t="str">
        <f t="shared" si="9"/>
        <v>3.75</v>
      </c>
      <c r="BY179" s="241" t="str">
        <f t="shared" si="10"/>
        <v>56</v>
      </c>
      <c r="BZ179" s="242" t="str">
        <f t="shared" si="11"/>
        <v>117.2</v>
      </c>
      <c r="CA179" s="241" t="str">
        <f t="shared" si="12"/>
        <v>219</v>
      </c>
      <c r="CB179" s="225" t="str">
        <f>$AY179*Assembly!X$4+$AZ179*Assembly!X$5+$BA179*Assembly!X$6+$BB179*Assembly!X$7+$BC179*Assembly!X$8+$BD179*Assembly!X$9+$BE179*Assembly!X$10+$BF179*Assembly!X$11+$BG179*Assembly!X$12+$BH179*Assembly!X$13+$BI179*Assembly!X$14+$BJ179*Assembly!X$15+$BK179*Assembly!X$16+$BL179*Assembly!X$17+$BM179*Assembly!X$18+$BN179*Assembly!X$19+$BO179*Assembly!X$20+$BP179*Assembly!X$21+$BQ179*Assembly!X$22+$BR179*Assembly!X$23+$BS179*Assembly!X$24</f>
        <v>39</v>
      </c>
      <c r="CC179" s="225" t="str">
        <f t="shared" si="13"/>
        <v>6,067</v>
      </c>
      <c r="CD179" s="223" t="str">
        <f t="shared" si="14"/>
        <v>0.0061</v>
      </c>
      <c r="CE179" s="243" t="str">
        <f>$AY179*Assembly!AB$4+$AZ179*Assembly!AB$5+$BA179*Assembly!AB$6+$BB179*Assembly!AB$7+$BC179*Assembly!AB$8+$BD179*Assembly!AB$9+$BE179*Assembly!AB$10+$BF179*Assembly!AB$11+$BG179*Assembly!AB$12+$BH179*Assembly!AB$13+$BI179*Assembly!AB$14+$BJ179*Assembly!AB$15+$BK179*Assembly!AB$16+$BL179*Assembly!AB$17+$BM179*Assembly!AB$18+$BN179*Assembly!AB$19+$BO179*Assembly!AB$20+$BP179*Assembly!AB$21+$BQ179*Assembly!AB$22+$BR179*Assembly!AB$23+$BS179*Assembly!AB$24</f>
        <v>234</v>
      </c>
      <c r="CF179" s="256" t="str">
        <f>$AY179*Assembly!M$4+$AZ179*Assembly!M$5+$BA179*Assembly!M$6+$BB179*Assembly!M$7+$BC179*Assembly!M$8+$BD179*Assembly!M$9+$BE179*Assembly!M$10+$BF179*Assembly!M$11+$BG179*Assembly!M$12+$BH179*Assembly!M$13+$BI179*Assembly!M$14+$BJ179*Assembly!M$15+$BK179*Assembly!M$16+$BL179*Assembly!M$17+$BM179*Assembly!M$18+$BN179*Assembly!M$19+$BO179*Assembly!M$20+$BP179*Assembly!M$21+$BQ179*Assembly!M$22+$BR179*Assembly!M$23+$BS179*Assembly!M$24</f>
        <v>91</v>
      </c>
      <c r="CG179" s="256" t="str">
        <f>$AY179*Assembly!N$4+$AZ179*Assembly!N$5+$BA179*Assembly!N$6+$BB179*Assembly!N$7+$BC179*Assembly!N$8+$BD179*Assembly!N$9+$BE179*Assembly!N$10+$BF179*Assembly!N$11+$BG179*Assembly!N$12+$BH179*Assembly!N$13+$BI179*Assembly!N$14+$BJ179*Assembly!N$15+$BK179*Assembly!N$16+$BL179*Assembly!N$17+$BM179*Assembly!N$18+$BN179*Assembly!N$19+$BO179*Assembly!N$20+$BP179*Assembly!N$21+$BQ179*Assembly!N$22+$BR179*Assembly!N$23+$BS179*Assembly!N$24</f>
        <v>0</v>
      </c>
      <c r="CH179" s="256" t="str">
        <f>$AY179*Assembly!O$4+$AZ179*Assembly!O$5+$BA179*Assembly!O$6+$BB179*Assembly!O$7+$BC179*Assembly!O$8+$BD179*Assembly!O$9+$BE179*Assembly!O$10+$BF179*Assembly!O$11+$BG179*Assembly!O$12+$BH179*Assembly!O$13+$BI179*Assembly!O$14+$BJ179*Assembly!O$15+$BK179*Assembly!O$16+$BL179*Assembly!O$17+$BM179*Assembly!O$18+$BN179*Assembly!O$19+$BO179*Assembly!O$20+$BP179*Assembly!O$21+$BQ179*Assembly!O$22+$BR179*Assembly!O$23+$BS179*Assembly!O$24</f>
        <v>0</v>
      </c>
      <c r="CI179" s="254" t="str">
        <f>$AY179*Assembly!P$4+$AZ179*Assembly!P$5+$BA179*Assembly!P$6+$BB179*Assembly!P$7+$BC179*Assembly!P$8+$BD179*Assembly!P$9+$BE179*Assembly!P$10+$BF179*Assembly!P$11+$BG179*Assembly!P$12+$BH179*Assembly!P$13+$BI179*Assembly!P$14+$BJ179*Assembly!P$15+$BK179*Assembly!P$16+$BL179*Assembly!P$17+$BM179*Assembly!P$18+$BN179*Assembly!P$19+$BO179*Assembly!P$20+$BP179*Assembly!P$21+$BQ179*Assembly!P$22+$BR179*Assembly!P$23+$BS179*Assembly!P$24</f>
        <v>0</v>
      </c>
      <c r="CJ179" s="254" t="str">
        <f>$AY179*Assembly!Q$4+$AZ179*Assembly!Q$5+$BA179*Assembly!Q$6+$BB179*Assembly!Q$7+$BC179*Assembly!Q$8+$BD179*Assembly!Q$9+$BE179*Assembly!Q$10+$BF179*Assembly!Q$11+$BG179*Assembly!Q$12+$BH179*Assembly!Q$13+$BI179*Assembly!Q$14+$BJ179*Assembly!Q$15+$BK179*Assembly!Q$16+$BL179*Assembly!Q$17+$BM179*Assembly!Q$18+$BN179*Assembly!Q$19+$BO179*Assembly!Q$20+$BP179*Assembly!Q$21+$BQ179*Assembly!Q$22+$BR179*Assembly!Q$23+$BS179*Assembly!Q$24</f>
        <v>390</v>
      </c>
      <c r="CK179" s="256" t="str">
        <f>$AY179*Assembly!R$4+$AZ179*Assembly!R$5+$BA179*Assembly!R$6+$BB179*Assembly!R$7+$BC179*Assembly!R$8+$BD179*Assembly!R$9+$BE179*Assembly!R$10+$BF179*Assembly!R$11+$BG179*Assembly!R$12+$BH179*Assembly!R$13+$BI179*Assembly!R$14+$BJ179*Assembly!R$15+$BK179*Assembly!R$16+$BL179*Assembly!R$17+$BM179*Assembly!R$18+$BN179*Assembly!R$19+$BO179*Assembly!R$20+$BP179*Assembly!R$21+$BQ179*Assembly!R$22+$BR179*Assembly!R$23+$BS179*Assembly!R$24</f>
        <v>0</v>
      </c>
      <c r="CL179" s="254" t="str">
        <f>$AY179*Assembly!S$4+$AZ179*Assembly!S$5+$BA179*Assembly!S$6+$BB179*Assembly!S$7+$BC179*Assembly!S$8+$BD179*Assembly!S$9+$BE179*Assembly!S$10+$BF179*Assembly!S$11+$BG179*Assembly!S$12+$BH179*Assembly!S$13+$BI179*Assembly!S$14+$BJ179*Assembly!S$15+$BK179*Assembly!S$16+$BL179*Assembly!S$17+$BM179*Assembly!S$18+$BN179*Assembly!S$19+$BO179*Assembly!S$20+$BP179*Assembly!S$21+$BQ179*Assembly!S$22+$BR179*Assembly!S$23+$BS179*Assembly!S$24</f>
        <v>0</v>
      </c>
      <c r="CM179" s="254" t="str">
        <f>$AY179*Assembly!T$4+$AZ179*Assembly!T$5+$BA179*Assembly!T$6+$BB179*Assembly!T$7+$BC179*Assembly!T$8+$BD179*Assembly!T$9+$BE179*Assembly!T$10+$BF179*Assembly!T$11+$BG179*Assembly!T$12+$BH179*Assembly!T$13+$BI179*Assembly!T$14+$BJ179*Assembly!T$15+$BK179*Assembly!T$16+$BL179*Assembly!T$17+$BM179*Assembly!T$18+$BN179*Assembly!T$19+$BO179*Assembly!T$20+$BP179*Assembly!T$21+$BQ179*Assembly!T$22+$BR179*Assembly!T$23+$BS179*Assembly!T$24</f>
        <v>0</v>
      </c>
      <c r="CN179" s="254" t="str">
        <f>$AY179*Assembly!U$4+$AZ179*Assembly!U$5+$BA179*Assembly!U$6+$BB179*Assembly!U$7+$BC179*Assembly!U$8+$BD179*Assembly!U$9+$BE179*Assembly!U$10+$BF179*Assembly!U$11+$BG179*Assembly!U$12+$BH179*Assembly!U$13+$BI179*Assembly!U$14+$BJ179*Assembly!U$15+$BK179*Assembly!U$16+$BL179*Assembly!U$17+$BM179*Assembly!U$18+$BN179*Assembly!U$19+$BO179*Assembly!U$20+$BP179*Assembly!U$21+$BQ179*Assembly!U$22+$BR179*Assembly!U$23+$BS179*Assembly!U$24</f>
        <v>0</v>
      </c>
      <c r="CO179" s="256" t="str">
        <f>$AY179*Assembly!V$4+$AZ179*Assembly!V$5+$BA179*Assembly!V$6+$BB179*Assembly!V$7+$BC179*Assembly!V$8+$BD179*Assembly!V$9+$BE179*Assembly!V$10+$BF179*Assembly!V$11+$BG179*Assembly!V$12+$BH179*Assembly!V$13+$BI179*Assembly!V$14+$BJ179*Assembly!V$15+$BK179*Assembly!V$16+$BL179*Assembly!V$17+$BM179*Assembly!V$18+$BN179*Assembly!V$19+$BO179*Assembly!V$20+$BP179*Assembly!V$21+$BQ179*Assembly!V$22+$BR179*Assembly!V$23+$BS179*Assembly!V$24</f>
        <v>0</v>
      </c>
      <c r="CP179" s="256" t="str">
        <f>CF179*Refining!$F$3</f>
        <v>163</v>
      </c>
      <c r="CQ179" s="256" t="str">
        <f>CG179*Refining!$F$4</f>
        <v>0</v>
      </c>
      <c r="CR179" s="256" t="str">
        <f>CH179*Refining!$F$5</f>
        <v>0</v>
      </c>
      <c r="CS179" s="256" t="str">
        <f>CI179*Refining!$F$6</f>
        <v>0</v>
      </c>
      <c r="CT179" s="256" t="str">
        <f>CJ179*Refining!$F$7</f>
        <v>696</v>
      </c>
      <c r="CU179" s="256" t="str">
        <f>CK179*Refining!$F$8</f>
        <v>0</v>
      </c>
      <c r="CV179" s="256" t="str">
        <f>CL179*Refining!$F$9</f>
        <v>0</v>
      </c>
      <c r="CW179" s="256" t="str">
        <f>CM179*Refining!$F$10</f>
        <v>0</v>
      </c>
      <c r="CX179" s="256" t="str">
        <f>CN179*Refining!$F$11</f>
        <v>0</v>
      </c>
      <c r="CY179" s="256" t="str">
        <f>CO179*Refining!$F$12</f>
        <v>0</v>
      </c>
      <c r="CZ179" s="244" t="str">
        <f t="shared" ref="CZ179:DS179" si="725">IF(CF179 = 0, "", CF179)</f>
        <v>91</v>
      </c>
      <c r="DA179" s="245" t="str">
        <f t="shared" si="725"/>
        <v/>
      </c>
      <c r="DB179" s="245" t="str">
        <f t="shared" si="725"/>
        <v/>
      </c>
      <c r="DC179" s="245" t="str">
        <f t="shared" si="725"/>
        <v/>
      </c>
      <c r="DD179" s="245" t="str">
        <f t="shared" si="725"/>
        <v>390</v>
      </c>
      <c r="DE179" s="245" t="str">
        <f t="shared" si="725"/>
        <v/>
      </c>
      <c r="DF179" s="245" t="str">
        <f t="shared" si="725"/>
        <v/>
      </c>
      <c r="DG179" s="245" t="str">
        <f t="shared" si="725"/>
        <v/>
      </c>
      <c r="DH179" s="245" t="str">
        <f t="shared" si="725"/>
        <v/>
      </c>
      <c r="DI179" s="246" t="str">
        <f t="shared" si="725"/>
        <v/>
      </c>
      <c r="DJ179" s="244" t="str">
        <f t="shared" si="725"/>
        <v>163</v>
      </c>
      <c r="DK179" s="245" t="str">
        <f t="shared" si="725"/>
        <v/>
      </c>
      <c r="DL179" s="245" t="str">
        <f t="shared" si="725"/>
        <v/>
      </c>
      <c r="DM179" s="245" t="str">
        <f t="shared" si="725"/>
        <v/>
      </c>
      <c r="DN179" s="259" t="str">
        <f t="shared" si="725"/>
        <v>696</v>
      </c>
      <c r="DO179" s="245" t="str">
        <f t="shared" si="725"/>
        <v/>
      </c>
      <c r="DP179" s="245" t="str">
        <f t="shared" si="725"/>
        <v/>
      </c>
      <c r="DQ179" s="245" t="str">
        <f t="shared" si="725"/>
        <v/>
      </c>
      <c r="DR179" s="245" t="str">
        <f t="shared" si="725"/>
        <v/>
      </c>
      <c r="DS179" s="246" t="str">
        <f t="shared" si="725"/>
        <v/>
      </c>
      <c r="DT179" s="248" t="str">
        <f t="shared" si="16"/>
        <v>481</v>
      </c>
      <c r="DU179" s="249" t="str">
        <f t="shared" si="17"/>
        <v>859</v>
      </c>
      <c r="DV179" s="225" t="str">
        <f>CZ179*'Ores &amp; Ingots'!$C$3+DA179*'Ores &amp; Ingots'!$C$4+DB179*'Ores &amp; Ingots'!$C$5+DC179*'Ores &amp; Ingots'!$C$6+DD179*'Ores &amp; Ingots'!$C$7+DE179*'Ores &amp; Ingots'!$C$8+DF179*'Ores &amp; Ingots'!$C$9+DG179*'Ores &amp; Ingots'!$C$10+DH179*'Ores &amp; Ingots'!$C$11+DI179*'Ores &amp; Ingots'!$C$12</f>
        <v>179</v>
      </c>
      <c r="DW179" s="225" t="str">
        <f>DJ179*'Ores &amp; Ingots'!$B$3+DK179*'Ores &amp; Ingots'!$B$4+DL179*'Ores &amp; Ingots'!$B$5+DM179*'Ores &amp; Ingots'!$B$6+DN179*'Ores &amp; Ingots'!$B$7+DO179*'Ores &amp; Ingots'!$B$8+DP179*'Ores &amp; Ingots'!$B$9+DQ179*'Ores &amp; Ingots'!$B$10+DR179*'Ores &amp; Ingots'!$B$11+DS179*'Ores &amp; Ingots'!$B$12</f>
        <v>318</v>
      </c>
      <c r="DX179" s="249" t="str">
        <f>CZ179*Refining!$G$3+DA179*Refining!$G$4+DB179*Refining!$G$5+DC179*Refining!$G$6+DD179*Refining!$G$7+DE179*Refining!$G$8+DF179*Refining!$G$9+DG179*Refining!$G$10+DH179*Refining!$G$11+DI179*Refining!$G$12</f>
        <v>328</v>
      </c>
      <c r="DY179" s="249" t="str">
        <f t="shared" si="18"/>
        <v>50,972</v>
      </c>
      <c r="DZ179" s="250" t="str">
        <f t="shared" si="19"/>
        <v>0.0510</v>
      </c>
      <c r="EA179" s="248" t="str">
        <f t="shared" si="20"/>
        <v>375</v>
      </c>
      <c r="EB179" s="251" t="str">
        <f t="shared" ref="EB179:EC179" si="726">EA179/60</f>
        <v>6.2</v>
      </c>
      <c r="EC179" s="251" t="str">
        <f t="shared" si="726"/>
        <v>0.1</v>
      </c>
      <c r="ED179" s="248" t="str">
        <f t="shared" si="22"/>
        <v>57,039</v>
      </c>
      <c r="EE179" s="251" t="str">
        <f t="shared" ref="EE179:EF179" si="727">ED179/1000</f>
        <v>57.0</v>
      </c>
      <c r="EF179" s="252" t="str">
        <f t="shared" si="727"/>
        <v>0.06</v>
      </c>
      <c r="EG179" s="223" t="str">
        <f t="shared" si="24"/>
        <v>0.0570</v>
      </c>
      <c r="EH179" s="224" t="str">
        <f t="shared" si="25"/>
        <v>0:06:15</v>
      </c>
      <c r="EI179" s="225">
        <v>55.0</v>
      </c>
    </row>
    <row r="180">
      <c r="A180" s="33"/>
      <c r="B180" s="226" t="s">
        <v>1038</v>
      </c>
      <c r="C180" s="227" t="s">
        <v>886</v>
      </c>
      <c r="D180" s="227">
        <v>1.0</v>
      </c>
      <c r="E180" s="227">
        <v>1.0</v>
      </c>
      <c r="F180" s="227">
        <v>1.0</v>
      </c>
      <c r="G180" s="228" t="str">
        <f t="shared" si="5"/>
        <v>15.6</v>
      </c>
      <c r="H180" s="229">
        <v>6.0</v>
      </c>
      <c r="I180" s="229">
        <v>6.0</v>
      </c>
      <c r="J180" s="229" t="str">
        <f>H180/Main!$D$9</f>
        <v>6</v>
      </c>
      <c r="K180" s="229" t="str">
        <f>I180/Main!$D$10</f>
        <v>6</v>
      </c>
      <c r="L180" s="229" t="str">
        <f t="shared" si="6"/>
        <v>1</v>
      </c>
      <c r="M180" s="229">
        <v>1.0</v>
      </c>
      <c r="N180" s="230"/>
      <c r="O180" s="230"/>
      <c r="P180" s="230"/>
      <c r="Q180" s="231"/>
      <c r="R180" s="230"/>
      <c r="S180" s="232"/>
      <c r="T180" s="232"/>
      <c r="U180" s="230"/>
      <c r="V180" s="230"/>
      <c r="W180" s="232"/>
      <c r="X180" s="232"/>
      <c r="Y180" s="230"/>
      <c r="Z180" s="230"/>
      <c r="AA180" s="230"/>
      <c r="AB180" s="230"/>
      <c r="AC180" s="334" t="s">
        <v>18</v>
      </c>
      <c r="AD180" s="225">
        <v>0.0</v>
      </c>
      <c r="AE180" s="225">
        <v>0.0</v>
      </c>
      <c r="AF180" s="225">
        <v>0.0</v>
      </c>
      <c r="AG180" s="225">
        <v>0.0</v>
      </c>
      <c r="AH180" s="225">
        <v>0.0</v>
      </c>
      <c r="AI180" s="225">
        <v>10.0</v>
      </c>
      <c r="AJ180" s="225">
        <v>0.0</v>
      </c>
      <c r="AK180" s="225">
        <v>0.0</v>
      </c>
      <c r="AL180" s="225">
        <v>0.0</v>
      </c>
      <c r="AM180" s="225">
        <v>0.0</v>
      </c>
      <c r="AN180" s="225">
        <v>0.0</v>
      </c>
      <c r="AO180" s="225">
        <v>0.0</v>
      </c>
      <c r="AP180" s="309">
        <v>25.0</v>
      </c>
      <c r="AQ180" s="225">
        <v>0.0</v>
      </c>
      <c r="AR180" s="225">
        <v>0.0</v>
      </c>
      <c r="AS180" s="225">
        <v>0.0</v>
      </c>
      <c r="AT180" s="225">
        <v>0.0</v>
      </c>
      <c r="AU180" s="225">
        <v>0.0</v>
      </c>
      <c r="AV180" s="225">
        <v>0.0</v>
      </c>
      <c r="AW180" s="225">
        <v>0.0</v>
      </c>
      <c r="AX180" s="225">
        <v>0.0</v>
      </c>
      <c r="AY180" s="236" t="str">
        <f t="shared" ref="AY180:BS180" si="728">IF(AD180 = 0, "", AD180)</f>
        <v/>
      </c>
      <c r="AZ180" s="227" t="str">
        <f t="shared" si="728"/>
        <v/>
      </c>
      <c r="BA180" s="227" t="str">
        <f t="shared" si="728"/>
        <v/>
      </c>
      <c r="BB180" s="227" t="str">
        <f t="shared" si="728"/>
        <v/>
      </c>
      <c r="BC180" s="227" t="str">
        <f t="shared" si="728"/>
        <v/>
      </c>
      <c r="BD180" s="227" t="str">
        <f t="shared" si="728"/>
        <v>10</v>
      </c>
      <c r="BE180" s="227" t="str">
        <f t="shared" si="728"/>
        <v/>
      </c>
      <c r="BF180" s="227" t="str">
        <f t="shared" si="728"/>
        <v/>
      </c>
      <c r="BG180" s="227" t="str">
        <f t="shared" si="728"/>
        <v/>
      </c>
      <c r="BH180" s="227" t="str">
        <f t="shared" si="728"/>
        <v/>
      </c>
      <c r="BI180" s="227" t="str">
        <f t="shared" si="728"/>
        <v/>
      </c>
      <c r="BJ180" s="227" t="str">
        <f t="shared" si="728"/>
        <v/>
      </c>
      <c r="BK180" s="237" t="str">
        <f t="shared" si="728"/>
        <v>25</v>
      </c>
      <c r="BL180" s="227" t="str">
        <f t="shared" si="728"/>
        <v/>
      </c>
      <c r="BM180" s="227" t="str">
        <f t="shared" si="728"/>
        <v/>
      </c>
      <c r="BN180" s="227" t="str">
        <f t="shared" si="728"/>
        <v/>
      </c>
      <c r="BO180" s="227" t="str">
        <f t="shared" si="728"/>
        <v/>
      </c>
      <c r="BP180" s="227" t="str">
        <f t="shared" si="728"/>
        <v/>
      </c>
      <c r="BQ180" s="227" t="str">
        <f t="shared" si="728"/>
        <v/>
      </c>
      <c r="BR180" s="227" t="str">
        <f t="shared" si="728"/>
        <v/>
      </c>
      <c r="BS180" s="238" t="str">
        <f t="shared" si="728"/>
        <v/>
      </c>
      <c r="BT180" s="239" t="str">
        <f>$AY180*Assembly!Y$4+$AZ180*Assembly!Y$5+$BA180*Assembly!Y$6+$BB180*Assembly!Y$7+$BC180*Assembly!Y$8+$BD180*Assembly!Y$9+$BE180*Assembly!Y$10+$BF180*Assembly!Y$11+$BG180*Assembly!Y$12+$BH180*Assembly!Y$13+$BI180*Assembly!Y$14+$BJ180*Assembly!Y$15+$BK180*Assembly!Y$16+$BL180*Assembly!Y$17+$BM180*Assembly!Y$18+$BN180*Assembly!Y$19+$BO180*Assembly!Y$20+$BP180*Assembly!Y$21+$BQ180*Assembly!Y$22+$BR180*Assembly!Y$23+$BS180*Assembly!Y$24</f>
        <v>435</v>
      </c>
      <c r="BU180" s="225" t="str">
        <f t="shared" si="8"/>
        <v>28</v>
      </c>
      <c r="BV180" s="225"/>
      <c r="BW180" s="225" t="str">
        <f>$AY180*Assembly!AC$4+$AZ180*Assembly!AC$5+$BA180*Assembly!AC$6+$BB180*Assembly!AC$7+$BC180*Assembly!AC$8+$BD180*Assembly!AC$9+$BE180*Assembly!AC$10+$BF180*Assembly!AC$11+$BG180*Assembly!AC$12+$BH180*Assembly!AC$13+$BI180*Assembly!AC$14+$BJ180*Assembly!AC$15+$BK180*Assembly!AC$16+$BL180*Assembly!AC$17+$BM180*Assembly!AC$18+$BN180*Assembly!AC$19+$BO180*Assembly!AC$20+$BP180*Assembly!AC$21+$BQ180*Assembly!AC$22+$BR180*Assembly!AC$23+$BS180*Assembly!AC$24</f>
        <v>1,650</v>
      </c>
      <c r="BX180" s="240" t="str">
        <f t="shared" si="9"/>
        <v>3.79</v>
      </c>
      <c r="BY180" s="241" t="str">
        <f t="shared" si="10"/>
        <v>106</v>
      </c>
      <c r="BZ180" s="242" t="str">
        <f t="shared" si="11"/>
        <v>59.3</v>
      </c>
      <c r="CA180" s="241" t="str">
        <f t="shared" si="12"/>
        <v>275</v>
      </c>
      <c r="CB180" s="225" t="str">
        <f>$AY180*Assembly!X$4+$AZ180*Assembly!X$5+$BA180*Assembly!X$6+$BB180*Assembly!X$7+$BC180*Assembly!X$8+$BD180*Assembly!X$9+$BE180*Assembly!X$10+$BF180*Assembly!X$11+$BG180*Assembly!X$12+$BH180*Assembly!X$13+$BI180*Assembly!X$14+$BJ180*Assembly!X$15+$BK180*Assembly!X$16+$BL180*Assembly!X$17+$BM180*Assembly!X$18+$BN180*Assembly!X$19+$BO180*Assembly!X$20+$BP180*Assembly!X$21+$BQ180*Assembly!X$22+$BR180*Assembly!X$23+$BS180*Assembly!X$24</f>
        <v>35</v>
      </c>
      <c r="CC180" s="225" t="str">
        <f t="shared" si="13"/>
        <v>5,444</v>
      </c>
      <c r="CD180" s="223" t="str">
        <f t="shared" si="14"/>
        <v>0.0054</v>
      </c>
      <c r="CE180" s="243" t="str">
        <f>$AY180*Assembly!AB$4+$AZ180*Assembly!AB$5+$BA180*Assembly!AB$6+$BB180*Assembly!AB$7+$BC180*Assembly!AB$8+$BD180*Assembly!AB$9+$BE180*Assembly!AB$10+$BF180*Assembly!AB$11+$BG180*Assembly!AB$12+$BH180*Assembly!AB$13+$BI180*Assembly!AB$14+$BJ180*Assembly!AB$15+$BK180*Assembly!AB$16+$BL180*Assembly!AB$17+$BM180*Assembly!AB$18+$BN180*Assembly!AB$19+$BO180*Assembly!AB$20+$BP180*Assembly!AB$21+$BQ180*Assembly!AB$22+$BR180*Assembly!AB$23+$BS180*Assembly!AB$24</f>
        <v>220</v>
      </c>
      <c r="CF180" s="231" t="str">
        <f>$AY180*Assembly!M$4+$AZ180*Assembly!M$5+$BA180*Assembly!M$6+$BB180*Assembly!M$7+$BC180*Assembly!M$8+$BD180*Assembly!M$9+$BE180*Assembly!M$10+$BF180*Assembly!M$11+$BG180*Assembly!M$12+$BH180*Assembly!M$13+$BI180*Assembly!M$14+$BJ180*Assembly!M$15+$BK180*Assembly!M$16+$BL180*Assembly!M$17+$BM180*Assembly!M$18+$BN180*Assembly!M$19+$BO180*Assembly!M$20+$BP180*Assembly!M$21+$BQ180*Assembly!M$22+$BR180*Assembly!M$23+$BS180*Assembly!M$24</f>
        <v>70</v>
      </c>
      <c r="CG180" s="231" t="str">
        <f>$AY180*Assembly!N$4+$AZ180*Assembly!N$5+$BA180*Assembly!N$6+$BB180*Assembly!N$7+$BC180*Assembly!N$8+$BD180*Assembly!N$9+$BE180*Assembly!N$10+$BF180*Assembly!N$11+$BG180*Assembly!N$12+$BH180*Assembly!N$13+$BI180*Assembly!N$14+$BJ180*Assembly!N$15+$BK180*Assembly!N$16+$BL180*Assembly!N$17+$BM180*Assembly!N$18+$BN180*Assembly!N$19+$BO180*Assembly!N$20+$BP180*Assembly!N$21+$BQ180*Assembly!N$22+$BR180*Assembly!N$23+$BS180*Assembly!N$24</f>
        <v>0</v>
      </c>
      <c r="CH180" s="231" t="str">
        <f>$AY180*Assembly!O$4+$AZ180*Assembly!O$5+$BA180*Assembly!O$6+$BB180*Assembly!O$7+$BC180*Assembly!O$8+$BD180*Assembly!O$9+$BE180*Assembly!O$10+$BF180*Assembly!O$11+$BG180*Assembly!O$12+$BH180*Assembly!O$13+$BI180*Assembly!O$14+$BJ180*Assembly!O$15+$BK180*Assembly!O$16+$BL180*Assembly!O$17+$BM180*Assembly!O$18+$BN180*Assembly!O$19+$BO180*Assembly!O$20+$BP180*Assembly!O$21+$BQ180*Assembly!O$22+$BR180*Assembly!O$23+$BS180*Assembly!O$24</f>
        <v>0</v>
      </c>
      <c r="CI180" s="229" t="str">
        <f>$AY180*Assembly!P$4+$AZ180*Assembly!P$5+$BA180*Assembly!P$6+$BB180*Assembly!P$7+$BC180*Assembly!P$8+$BD180*Assembly!P$9+$BE180*Assembly!P$10+$BF180*Assembly!P$11+$BG180*Assembly!P$12+$BH180*Assembly!P$13+$BI180*Assembly!P$14+$BJ180*Assembly!P$15+$BK180*Assembly!P$16+$BL180*Assembly!P$17+$BM180*Assembly!P$18+$BN180*Assembly!P$19+$BO180*Assembly!P$20+$BP180*Assembly!P$21+$BQ180*Assembly!P$22+$BR180*Assembly!P$23+$BS180*Assembly!P$24</f>
        <v>0</v>
      </c>
      <c r="CJ180" s="229" t="str">
        <f>$AY180*Assembly!Q$4+$AZ180*Assembly!Q$5+$BA180*Assembly!Q$6+$BB180*Assembly!Q$7+$BC180*Assembly!Q$8+$BD180*Assembly!Q$9+$BE180*Assembly!Q$10+$BF180*Assembly!Q$11+$BG180*Assembly!Q$12+$BH180*Assembly!Q$13+$BI180*Assembly!Q$14+$BJ180*Assembly!Q$15+$BK180*Assembly!Q$16+$BL180*Assembly!Q$17+$BM180*Assembly!Q$18+$BN180*Assembly!Q$19+$BO180*Assembly!Q$20+$BP180*Assembly!Q$21+$BQ180*Assembly!Q$22+$BR180*Assembly!Q$23+$BS180*Assembly!Q$24</f>
        <v>375</v>
      </c>
      <c r="CK180" s="231" t="str">
        <f>$AY180*Assembly!R$4+$AZ180*Assembly!R$5+$BA180*Assembly!R$6+$BB180*Assembly!R$7+$BC180*Assembly!R$8+$BD180*Assembly!R$9+$BE180*Assembly!R$10+$BF180*Assembly!R$11+$BG180*Assembly!R$12+$BH180*Assembly!R$13+$BI180*Assembly!R$14+$BJ180*Assembly!R$15+$BK180*Assembly!R$16+$BL180*Assembly!R$17+$BM180*Assembly!R$18+$BN180*Assembly!R$19+$BO180*Assembly!R$20+$BP180*Assembly!R$21+$BQ180*Assembly!R$22+$BR180*Assembly!R$23+$BS180*Assembly!R$24</f>
        <v>0</v>
      </c>
      <c r="CL180" s="229" t="str">
        <f>$AY180*Assembly!S$4+$AZ180*Assembly!S$5+$BA180*Assembly!S$6+$BB180*Assembly!S$7+$BC180*Assembly!S$8+$BD180*Assembly!S$9+$BE180*Assembly!S$10+$BF180*Assembly!S$11+$BG180*Assembly!S$12+$BH180*Assembly!S$13+$BI180*Assembly!S$14+$BJ180*Assembly!S$15+$BK180*Assembly!S$16+$BL180*Assembly!S$17+$BM180*Assembly!S$18+$BN180*Assembly!S$19+$BO180*Assembly!S$20+$BP180*Assembly!S$21+$BQ180*Assembly!S$22+$BR180*Assembly!S$23+$BS180*Assembly!S$24</f>
        <v>0</v>
      </c>
      <c r="CM180" s="229" t="str">
        <f>$AY180*Assembly!T$4+$AZ180*Assembly!T$5+$BA180*Assembly!T$6+$BB180*Assembly!T$7+$BC180*Assembly!T$8+$BD180*Assembly!T$9+$BE180*Assembly!T$10+$BF180*Assembly!T$11+$BG180*Assembly!T$12+$BH180*Assembly!T$13+$BI180*Assembly!T$14+$BJ180*Assembly!T$15+$BK180*Assembly!T$16+$BL180*Assembly!T$17+$BM180*Assembly!T$18+$BN180*Assembly!T$19+$BO180*Assembly!T$20+$BP180*Assembly!T$21+$BQ180*Assembly!T$22+$BR180*Assembly!T$23+$BS180*Assembly!T$24</f>
        <v>0</v>
      </c>
      <c r="CN180" s="229" t="str">
        <f>$AY180*Assembly!U$4+$AZ180*Assembly!U$5+$BA180*Assembly!U$6+$BB180*Assembly!U$7+$BC180*Assembly!U$8+$BD180*Assembly!U$9+$BE180*Assembly!U$10+$BF180*Assembly!U$11+$BG180*Assembly!U$12+$BH180*Assembly!U$13+$BI180*Assembly!U$14+$BJ180*Assembly!U$15+$BK180*Assembly!U$16+$BL180*Assembly!U$17+$BM180*Assembly!U$18+$BN180*Assembly!U$19+$BO180*Assembly!U$20+$BP180*Assembly!U$21+$BQ180*Assembly!U$22+$BR180*Assembly!U$23+$BS180*Assembly!U$24</f>
        <v>0</v>
      </c>
      <c r="CO180" s="231" t="str">
        <f>$AY180*Assembly!V$4+$AZ180*Assembly!V$5+$BA180*Assembly!V$6+$BB180*Assembly!V$7+$BC180*Assembly!V$8+$BD180*Assembly!V$9+$BE180*Assembly!V$10+$BF180*Assembly!V$11+$BG180*Assembly!V$12+$BH180*Assembly!V$13+$BI180*Assembly!V$14+$BJ180*Assembly!V$15+$BK180*Assembly!V$16+$BL180*Assembly!V$17+$BM180*Assembly!V$18+$BN180*Assembly!V$19+$BO180*Assembly!V$20+$BP180*Assembly!V$21+$BQ180*Assembly!V$22+$BR180*Assembly!V$23+$BS180*Assembly!V$24</f>
        <v>0</v>
      </c>
      <c r="CP180" s="231" t="str">
        <f>CF180*Refining!$F$3</f>
        <v>125</v>
      </c>
      <c r="CQ180" s="231" t="str">
        <f>CG180*Refining!$F$4</f>
        <v>0</v>
      </c>
      <c r="CR180" s="231" t="str">
        <f>CH180*Refining!$F$5</f>
        <v>0</v>
      </c>
      <c r="CS180" s="231" t="str">
        <f>CI180*Refining!$F$6</f>
        <v>0</v>
      </c>
      <c r="CT180" s="231" t="str">
        <f>CJ180*Refining!$F$7</f>
        <v>670</v>
      </c>
      <c r="CU180" s="231" t="str">
        <f>CK180*Refining!$F$8</f>
        <v>0</v>
      </c>
      <c r="CV180" s="231" t="str">
        <f>CL180*Refining!$F$9</f>
        <v>0</v>
      </c>
      <c r="CW180" s="231" t="str">
        <f>CM180*Refining!$F$10</f>
        <v>0</v>
      </c>
      <c r="CX180" s="231" t="str">
        <f>CN180*Refining!$F$11</f>
        <v>0</v>
      </c>
      <c r="CY180" s="231" t="str">
        <f>CO180*Refining!$F$12</f>
        <v>0</v>
      </c>
      <c r="CZ180" s="244" t="str">
        <f t="shared" ref="CZ180:DS180" si="729">IF(CF180 = 0, "", CF180)</f>
        <v>70</v>
      </c>
      <c r="DA180" s="245" t="str">
        <f t="shared" si="729"/>
        <v/>
      </c>
      <c r="DB180" s="245" t="str">
        <f t="shared" si="729"/>
        <v/>
      </c>
      <c r="DC180" s="245" t="str">
        <f t="shared" si="729"/>
        <v/>
      </c>
      <c r="DD180" s="245" t="str">
        <f t="shared" si="729"/>
        <v>375</v>
      </c>
      <c r="DE180" s="245" t="str">
        <f t="shared" si="729"/>
        <v/>
      </c>
      <c r="DF180" s="245" t="str">
        <f t="shared" si="729"/>
        <v/>
      </c>
      <c r="DG180" s="245" t="str">
        <f t="shared" si="729"/>
        <v/>
      </c>
      <c r="DH180" s="245" t="str">
        <f t="shared" si="729"/>
        <v/>
      </c>
      <c r="DI180" s="246" t="str">
        <f t="shared" si="729"/>
        <v/>
      </c>
      <c r="DJ180" s="244" t="str">
        <f t="shared" si="729"/>
        <v>125</v>
      </c>
      <c r="DK180" s="245" t="str">
        <f t="shared" si="729"/>
        <v/>
      </c>
      <c r="DL180" s="245" t="str">
        <f t="shared" si="729"/>
        <v/>
      </c>
      <c r="DM180" s="245" t="str">
        <f t="shared" si="729"/>
        <v/>
      </c>
      <c r="DN180" s="259" t="str">
        <f t="shared" si="729"/>
        <v>670</v>
      </c>
      <c r="DO180" s="245" t="str">
        <f t="shared" si="729"/>
        <v/>
      </c>
      <c r="DP180" s="245" t="str">
        <f t="shared" si="729"/>
        <v/>
      </c>
      <c r="DQ180" s="245" t="str">
        <f t="shared" si="729"/>
        <v/>
      </c>
      <c r="DR180" s="245" t="str">
        <f t="shared" si="729"/>
        <v/>
      </c>
      <c r="DS180" s="246" t="str">
        <f t="shared" si="729"/>
        <v/>
      </c>
      <c r="DT180" s="248" t="str">
        <f t="shared" si="16"/>
        <v>445</v>
      </c>
      <c r="DU180" s="249" t="str">
        <f t="shared" si="17"/>
        <v>795</v>
      </c>
      <c r="DV180" s="225" t="str">
        <f>CZ180*'Ores &amp; Ingots'!$C$3+DA180*'Ores &amp; Ingots'!$C$4+DB180*'Ores &amp; Ingots'!$C$5+DC180*'Ores &amp; Ingots'!$C$6+DD180*'Ores &amp; Ingots'!$C$7+DE180*'Ores &amp; Ingots'!$C$8+DF180*'Ores &amp; Ingots'!$C$9+DG180*'Ores &amp; Ingots'!$C$10+DH180*'Ores &amp; Ingots'!$C$11+DI180*'Ores &amp; Ingots'!$C$12</f>
        <v>170</v>
      </c>
      <c r="DW180" s="225" t="str">
        <f>DJ180*'Ores &amp; Ingots'!$B$3+DK180*'Ores &amp; Ingots'!$B$4+DL180*'Ores &amp; Ingots'!$B$5+DM180*'Ores &amp; Ingots'!$B$6+DN180*'Ores &amp; Ingots'!$B$7+DO180*'Ores &amp; Ingots'!$B$8+DP180*'Ores &amp; Ingots'!$B$9+DQ180*'Ores &amp; Ingots'!$B$10+DR180*'Ores &amp; Ingots'!$B$11+DS180*'Ores &amp; Ingots'!$B$12</f>
        <v>294</v>
      </c>
      <c r="DX180" s="249" t="str">
        <f>CZ180*Refining!$G$3+DA180*Refining!$G$4+DB180*Refining!$G$5+DC180*Refining!$G$6+DD180*Refining!$G$7+DE180*Refining!$G$8+DF180*Refining!$G$9+DG180*Refining!$G$10+DH180*Refining!$G$11+DI180*Refining!$G$12</f>
        <v>314</v>
      </c>
      <c r="DY180" s="249" t="str">
        <f t="shared" si="18"/>
        <v>48,825</v>
      </c>
      <c r="DZ180" s="250" t="str">
        <f t="shared" si="19"/>
        <v>0.0488</v>
      </c>
      <c r="EA180" s="248" t="str">
        <f t="shared" si="20"/>
        <v>355</v>
      </c>
      <c r="EB180" s="251" t="str">
        <f t="shared" ref="EB180:EC180" si="730">EA180/60</f>
        <v>5.9</v>
      </c>
      <c r="EC180" s="251" t="str">
        <f t="shared" si="730"/>
        <v>0.1</v>
      </c>
      <c r="ED180" s="248" t="str">
        <f t="shared" si="22"/>
        <v>54,269</v>
      </c>
      <c r="EE180" s="251" t="str">
        <f t="shared" ref="EE180:EF180" si="731">ED180/1000</f>
        <v>54.3</v>
      </c>
      <c r="EF180" s="252" t="str">
        <f t="shared" si="731"/>
        <v>0.05</v>
      </c>
      <c r="EG180" s="223" t="str">
        <f t="shared" si="24"/>
        <v>0.0543</v>
      </c>
      <c r="EH180" s="224" t="str">
        <f t="shared" si="25"/>
        <v>0:05:55</v>
      </c>
      <c r="EI180" s="225">
        <v>90.0</v>
      </c>
    </row>
    <row r="181">
      <c r="A181" s="33"/>
      <c r="B181" s="226" t="s">
        <v>1038</v>
      </c>
      <c r="C181" s="227" t="s">
        <v>886</v>
      </c>
      <c r="D181" s="227">
        <v>1.0</v>
      </c>
      <c r="E181" s="227">
        <v>1.0</v>
      </c>
      <c r="F181" s="227">
        <v>2.0</v>
      </c>
      <c r="G181" s="253" t="str">
        <f t="shared" si="5"/>
        <v>31.3</v>
      </c>
      <c r="H181" s="254">
        <v>8.0</v>
      </c>
      <c r="I181" s="254">
        <v>8.0</v>
      </c>
      <c r="J181" s="254" t="str">
        <f>H181/Main!$D$9</f>
        <v>8</v>
      </c>
      <c r="K181" s="254" t="str">
        <f>I181/Main!$D$10</f>
        <v>8</v>
      </c>
      <c r="L181" s="254" t="str">
        <f t="shared" si="6"/>
        <v>1</v>
      </c>
      <c r="M181" s="254">
        <v>1.0</v>
      </c>
      <c r="N181" s="255"/>
      <c r="O181" s="255"/>
      <c r="P181" s="255"/>
      <c r="Q181" s="256"/>
      <c r="R181" s="255"/>
      <c r="S181" s="257"/>
      <c r="T181" s="257"/>
      <c r="U181" s="255"/>
      <c r="V181" s="255"/>
      <c r="W181" s="350"/>
      <c r="X181" s="257"/>
      <c r="Y181" s="255"/>
      <c r="Z181" s="255"/>
      <c r="AA181" s="255"/>
      <c r="AB181" s="255"/>
      <c r="AC181" s="351" t="s">
        <v>18</v>
      </c>
      <c r="AD181" s="225">
        <v>0.0</v>
      </c>
      <c r="AE181" s="225">
        <v>0.0</v>
      </c>
      <c r="AF181" s="225">
        <v>0.0</v>
      </c>
      <c r="AG181" s="225">
        <v>0.0</v>
      </c>
      <c r="AH181" s="225">
        <v>0.0</v>
      </c>
      <c r="AI181" s="225">
        <v>15.0</v>
      </c>
      <c r="AJ181" s="225">
        <v>0.0</v>
      </c>
      <c r="AK181" s="225">
        <v>0.0</v>
      </c>
      <c r="AL181" s="225">
        <v>0.0</v>
      </c>
      <c r="AM181" s="225">
        <v>0.0</v>
      </c>
      <c r="AN181" s="225">
        <v>0.0</v>
      </c>
      <c r="AO181" s="225">
        <v>0.0</v>
      </c>
      <c r="AP181" s="309">
        <v>50.0</v>
      </c>
      <c r="AQ181" s="225">
        <v>0.0</v>
      </c>
      <c r="AR181" s="225">
        <v>0.0</v>
      </c>
      <c r="AS181" s="225">
        <v>0.0</v>
      </c>
      <c r="AT181" s="225">
        <v>0.0</v>
      </c>
      <c r="AU181" s="225">
        <v>0.0</v>
      </c>
      <c r="AV181" s="225">
        <v>0.0</v>
      </c>
      <c r="AW181" s="225">
        <v>0.0</v>
      </c>
      <c r="AX181" s="225">
        <v>0.0</v>
      </c>
      <c r="AY181" s="236" t="str">
        <f t="shared" ref="AY181:BS181" si="732">IF(AD181 = 0, "", AD181)</f>
        <v/>
      </c>
      <c r="AZ181" s="227" t="str">
        <f t="shared" si="732"/>
        <v/>
      </c>
      <c r="BA181" s="227" t="str">
        <f t="shared" si="732"/>
        <v/>
      </c>
      <c r="BB181" s="227" t="str">
        <f t="shared" si="732"/>
        <v/>
      </c>
      <c r="BC181" s="227" t="str">
        <f t="shared" si="732"/>
        <v/>
      </c>
      <c r="BD181" s="227" t="str">
        <f t="shared" si="732"/>
        <v>15</v>
      </c>
      <c r="BE181" s="227" t="str">
        <f t="shared" si="732"/>
        <v/>
      </c>
      <c r="BF181" s="227" t="str">
        <f t="shared" si="732"/>
        <v/>
      </c>
      <c r="BG181" s="227" t="str">
        <f t="shared" si="732"/>
        <v/>
      </c>
      <c r="BH181" s="227" t="str">
        <f t="shared" si="732"/>
        <v/>
      </c>
      <c r="BI181" s="227" t="str">
        <f t="shared" si="732"/>
        <v/>
      </c>
      <c r="BJ181" s="227" t="str">
        <f t="shared" si="732"/>
        <v/>
      </c>
      <c r="BK181" s="237" t="str">
        <f t="shared" si="732"/>
        <v>50</v>
      </c>
      <c r="BL181" s="227" t="str">
        <f t="shared" si="732"/>
        <v/>
      </c>
      <c r="BM181" s="227" t="str">
        <f t="shared" si="732"/>
        <v/>
      </c>
      <c r="BN181" s="227" t="str">
        <f t="shared" si="732"/>
        <v/>
      </c>
      <c r="BO181" s="227" t="str">
        <f t="shared" si="732"/>
        <v/>
      </c>
      <c r="BP181" s="227" t="str">
        <f t="shared" si="732"/>
        <v/>
      </c>
      <c r="BQ181" s="227" t="str">
        <f t="shared" si="732"/>
        <v/>
      </c>
      <c r="BR181" s="227" t="str">
        <f t="shared" si="732"/>
        <v/>
      </c>
      <c r="BS181" s="238" t="str">
        <f t="shared" si="732"/>
        <v/>
      </c>
      <c r="BT181" s="239" t="str">
        <f>$AY181*Assembly!Y$4+$AZ181*Assembly!Y$5+$BA181*Assembly!Y$6+$BB181*Assembly!Y$7+$BC181*Assembly!Y$8+$BD181*Assembly!Y$9+$BE181*Assembly!Y$10+$BF181*Assembly!Y$11+$BG181*Assembly!Y$12+$BH181*Assembly!Y$13+$BI181*Assembly!Y$14+$BJ181*Assembly!Y$15+$BK181*Assembly!Y$16+$BL181*Assembly!Y$17+$BM181*Assembly!Y$18+$BN181*Assembly!Y$19+$BO181*Assembly!Y$20+$BP181*Assembly!Y$21+$BQ181*Assembly!Y$22+$BR181*Assembly!Y$23+$BS181*Assembly!Y$24</f>
        <v>840</v>
      </c>
      <c r="BU181" s="225" t="str">
        <f t="shared" si="8"/>
        <v>27</v>
      </c>
      <c r="BV181" s="225"/>
      <c r="BW181" s="225" t="str">
        <f>$AY181*Assembly!AC$4+$AZ181*Assembly!AC$5+$BA181*Assembly!AC$6+$BB181*Assembly!AC$7+$BC181*Assembly!AC$8+$BD181*Assembly!AC$9+$BE181*Assembly!AC$10+$BF181*Assembly!AC$11+$BG181*Assembly!AC$12+$BH181*Assembly!AC$13+$BI181*Assembly!AC$14+$BJ181*Assembly!AC$15+$BK181*Assembly!AC$16+$BL181*Assembly!AC$17+$BM181*Assembly!AC$18+$BN181*Assembly!AC$19+$BO181*Assembly!AC$20+$BP181*Assembly!AC$21+$BQ181*Assembly!AC$22+$BR181*Assembly!AC$23+$BS181*Assembly!AC$24</f>
        <v>3,225</v>
      </c>
      <c r="BX181" s="240" t="str">
        <f t="shared" si="9"/>
        <v>3.84</v>
      </c>
      <c r="BY181" s="241" t="str">
        <f t="shared" si="10"/>
        <v>103</v>
      </c>
      <c r="BZ181" s="242" t="str">
        <f t="shared" si="11"/>
        <v>120.0</v>
      </c>
      <c r="CA181" s="241" t="str">
        <f t="shared" si="12"/>
        <v>403</v>
      </c>
      <c r="CB181" s="225" t="str">
        <f>$AY181*Assembly!X$4+$AZ181*Assembly!X$5+$BA181*Assembly!X$6+$BB181*Assembly!X$7+$BC181*Assembly!X$8+$BD181*Assembly!X$9+$BE181*Assembly!X$10+$BF181*Assembly!X$11+$BG181*Assembly!X$12+$BH181*Assembly!X$13+$BI181*Assembly!X$14+$BJ181*Assembly!X$15+$BK181*Assembly!X$16+$BL181*Assembly!X$17+$BM181*Assembly!X$18+$BN181*Assembly!X$19+$BO181*Assembly!X$20+$BP181*Assembly!X$21+$BQ181*Assembly!X$22+$BR181*Assembly!X$23+$BS181*Assembly!X$24</f>
        <v>65</v>
      </c>
      <c r="CC181" s="225" t="str">
        <f t="shared" si="13"/>
        <v>10,111</v>
      </c>
      <c r="CD181" s="223" t="str">
        <f t="shared" si="14"/>
        <v>0.0101</v>
      </c>
      <c r="CE181" s="243" t="str">
        <f>$AY181*Assembly!AB$4+$AZ181*Assembly!AB$5+$BA181*Assembly!AB$6+$BB181*Assembly!AB$7+$BC181*Assembly!AB$8+$BD181*Assembly!AB$9+$BE181*Assembly!AB$10+$BF181*Assembly!AB$11+$BG181*Assembly!AB$12+$BH181*Assembly!AB$13+$BI181*Assembly!AB$14+$BJ181*Assembly!AB$15+$BK181*Assembly!AB$16+$BL181*Assembly!AB$17+$BM181*Assembly!AB$18+$BN181*Assembly!AB$19+$BO181*Assembly!AB$20+$BP181*Assembly!AB$21+$BQ181*Assembly!AB$22+$BR181*Assembly!AB$23+$BS181*Assembly!AB$24</f>
        <v>430</v>
      </c>
      <c r="CF181" s="256" t="str">
        <f>$AY181*Assembly!M$4+$AZ181*Assembly!M$5+$BA181*Assembly!M$6+$BB181*Assembly!M$7+$BC181*Assembly!M$8+$BD181*Assembly!M$9+$BE181*Assembly!M$10+$BF181*Assembly!M$11+$BG181*Assembly!M$12+$BH181*Assembly!M$13+$BI181*Assembly!M$14+$BJ181*Assembly!M$15+$BK181*Assembly!M$16+$BL181*Assembly!M$17+$BM181*Assembly!M$18+$BN181*Assembly!M$19+$BO181*Assembly!M$20+$BP181*Assembly!M$21+$BQ181*Assembly!M$22+$BR181*Assembly!M$23+$BS181*Assembly!M$24</f>
        <v>105</v>
      </c>
      <c r="CG181" s="256" t="str">
        <f>$AY181*Assembly!N$4+$AZ181*Assembly!N$5+$BA181*Assembly!N$6+$BB181*Assembly!N$7+$BC181*Assembly!N$8+$BD181*Assembly!N$9+$BE181*Assembly!N$10+$BF181*Assembly!N$11+$BG181*Assembly!N$12+$BH181*Assembly!N$13+$BI181*Assembly!N$14+$BJ181*Assembly!N$15+$BK181*Assembly!N$16+$BL181*Assembly!N$17+$BM181*Assembly!N$18+$BN181*Assembly!N$19+$BO181*Assembly!N$20+$BP181*Assembly!N$21+$BQ181*Assembly!N$22+$BR181*Assembly!N$23+$BS181*Assembly!N$24</f>
        <v>0</v>
      </c>
      <c r="CH181" s="256" t="str">
        <f>$AY181*Assembly!O$4+$AZ181*Assembly!O$5+$BA181*Assembly!O$6+$BB181*Assembly!O$7+$BC181*Assembly!O$8+$BD181*Assembly!O$9+$BE181*Assembly!O$10+$BF181*Assembly!O$11+$BG181*Assembly!O$12+$BH181*Assembly!O$13+$BI181*Assembly!O$14+$BJ181*Assembly!O$15+$BK181*Assembly!O$16+$BL181*Assembly!O$17+$BM181*Assembly!O$18+$BN181*Assembly!O$19+$BO181*Assembly!O$20+$BP181*Assembly!O$21+$BQ181*Assembly!O$22+$BR181*Assembly!O$23+$BS181*Assembly!O$24</f>
        <v>0</v>
      </c>
      <c r="CI181" s="254" t="str">
        <f>$AY181*Assembly!P$4+$AZ181*Assembly!P$5+$BA181*Assembly!P$6+$BB181*Assembly!P$7+$BC181*Assembly!P$8+$BD181*Assembly!P$9+$BE181*Assembly!P$10+$BF181*Assembly!P$11+$BG181*Assembly!P$12+$BH181*Assembly!P$13+$BI181*Assembly!P$14+$BJ181*Assembly!P$15+$BK181*Assembly!P$16+$BL181*Assembly!P$17+$BM181*Assembly!P$18+$BN181*Assembly!P$19+$BO181*Assembly!P$20+$BP181*Assembly!P$21+$BQ181*Assembly!P$22+$BR181*Assembly!P$23+$BS181*Assembly!P$24</f>
        <v>0</v>
      </c>
      <c r="CJ181" s="254" t="str">
        <f>$AY181*Assembly!Q$4+$AZ181*Assembly!Q$5+$BA181*Assembly!Q$6+$BB181*Assembly!Q$7+$BC181*Assembly!Q$8+$BD181*Assembly!Q$9+$BE181*Assembly!Q$10+$BF181*Assembly!Q$11+$BG181*Assembly!Q$12+$BH181*Assembly!Q$13+$BI181*Assembly!Q$14+$BJ181*Assembly!Q$15+$BK181*Assembly!Q$16+$BL181*Assembly!Q$17+$BM181*Assembly!Q$18+$BN181*Assembly!Q$19+$BO181*Assembly!Q$20+$BP181*Assembly!Q$21+$BQ181*Assembly!Q$22+$BR181*Assembly!Q$23+$BS181*Assembly!Q$24</f>
        <v>750</v>
      </c>
      <c r="CK181" s="256" t="str">
        <f>$AY181*Assembly!R$4+$AZ181*Assembly!R$5+$BA181*Assembly!R$6+$BB181*Assembly!R$7+$BC181*Assembly!R$8+$BD181*Assembly!R$9+$BE181*Assembly!R$10+$BF181*Assembly!R$11+$BG181*Assembly!R$12+$BH181*Assembly!R$13+$BI181*Assembly!R$14+$BJ181*Assembly!R$15+$BK181*Assembly!R$16+$BL181*Assembly!R$17+$BM181*Assembly!R$18+$BN181*Assembly!R$19+$BO181*Assembly!R$20+$BP181*Assembly!R$21+$BQ181*Assembly!R$22+$BR181*Assembly!R$23+$BS181*Assembly!R$24</f>
        <v>0</v>
      </c>
      <c r="CL181" s="254" t="str">
        <f>$AY181*Assembly!S$4+$AZ181*Assembly!S$5+$BA181*Assembly!S$6+$BB181*Assembly!S$7+$BC181*Assembly!S$8+$BD181*Assembly!S$9+$BE181*Assembly!S$10+$BF181*Assembly!S$11+$BG181*Assembly!S$12+$BH181*Assembly!S$13+$BI181*Assembly!S$14+$BJ181*Assembly!S$15+$BK181*Assembly!S$16+$BL181*Assembly!S$17+$BM181*Assembly!S$18+$BN181*Assembly!S$19+$BO181*Assembly!S$20+$BP181*Assembly!S$21+$BQ181*Assembly!S$22+$BR181*Assembly!S$23+$BS181*Assembly!S$24</f>
        <v>0</v>
      </c>
      <c r="CM181" s="254" t="str">
        <f>$AY181*Assembly!T$4+$AZ181*Assembly!T$5+$BA181*Assembly!T$6+$BB181*Assembly!T$7+$BC181*Assembly!T$8+$BD181*Assembly!T$9+$BE181*Assembly!T$10+$BF181*Assembly!T$11+$BG181*Assembly!T$12+$BH181*Assembly!T$13+$BI181*Assembly!T$14+$BJ181*Assembly!T$15+$BK181*Assembly!T$16+$BL181*Assembly!T$17+$BM181*Assembly!T$18+$BN181*Assembly!T$19+$BO181*Assembly!T$20+$BP181*Assembly!T$21+$BQ181*Assembly!T$22+$BR181*Assembly!T$23+$BS181*Assembly!T$24</f>
        <v>0</v>
      </c>
      <c r="CN181" s="254" t="str">
        <f>$AY181*Assembly!U$4+$AZ181*Assembly!U$5+$BA181*Assembly!U$6+$BB181*Assembly!U$7+$BC181*Assembly!U$8+$BD181*Assembly!U$9+$BE181*Assembly!U$10+$BF181*Assembly!U$11+$BG181*Assembly!U$12+$BH181*Assembly!U$13+$BI181*Assembly!U$14+$BJ181*Assembly!U$15+$BK181*Assembly!U$16+$BL181*Assembly!U$17+$BM181*Assembly!U$18+$BN181*Assembly!U$19+$BO181*Assembly!U$20+$BP181*Assembly!U$21+$BQ181*Assembly!U$22+$BR181*Assembly!U$23+$BS181*Assembly!U$24</f>
        <v>0</v>
      </c>
      <c r="CO181" s="256" t="str">
        <f>$AY181*Assembly!V$4+$AZ181*Assembly!V$5+$BA181*Assembly!V$6+$BB181*Assembly!V$7+$BC181*Assembly!V$8+$BD181*Assembly!V$9+$BE181*Assembly!V$10+$BF181*Assembly!V$11+$BG181*Assembly!V$12+$BH181*Assembly!V$13+$BI181*Assembly!V$14+$BJ181*Assembly!V$15+$BK181*Assembly!V$16+$BL181*Assembly!V$17+$BM181*Assembly!V$18+$BN181*Assembly!V$19+$BO181*Assembly!V$20+$BP181*Assembly!V$21+$BQ181*Assembly!V$22+$BR181*Assembly!V$23+$BS181*Assembly!V$24</f>
        <v>0</v>
      </c>
      <c r="CP181" s="256" t="str">
        <f>CF181*Refining!$F$3</f>
        <v>188</v>
      </c>
      <c r="CQ181" s="256" t="str">
        <f>CG181*Refining!$F$4</f>
        <v>0</v>
      </c>
      <c r="CR181" s="256" t="str">
        <f>CH181*Refining!$F$5</f>
        <v>0</v>
      </c>
      <c r="CS181" s="256" t="str">
        <f>CI181*Refining!$F$6</f>
        <v>0</v>
      </c>
      <c r="CT181" s="256" t="str">
        <f>CJ181*Refining!$F$7</f>
        <v>1,339</v>
      </c>
      <c r="CU181" s="256" t="str">
        <f>CK181*Refining!$F$8</f>
        <v>0</v>
      </c>
      <c r="CV181" s="256" t="str">
        <f>CL181*Refining!$F$9</f>
        <v>0</v>
      </c>
      <c r="CW181" s="256" t="str">
        <f>CM181*Refining!$F$10</f>
        <v>0</v>
      </c>
      <c r="CX181" s="256" t="str">
        <f>CN181*Refining!$F$11</f>
        <v>0</v>
      </c>
      <c r="CY181" s="256" t="str">
        <f>CO181*Refining!$F$12</f>
        <v>0</v>
      </c>
      <c r="CZ181" s="244" t="str">
        <f t="shared" ref="CZ181:DS181" si="733">IF(CF181 = 0, "", CF181)</f>
        <v>105</v>
      </c>
      <c r="DA181" s="245" t="str">
        <f t="shared" si="733"/>
        <v/>
      </c>
      <c r="DB181" s="245" t="str">
        <f t="shared" si="733"/>
        <v/>
      </c>
      <c r="DC181" s="245" t="str">
        <f t="shared" si="733"/>
        <v/>
      </c>
      <c r="DD181" s="245" t="str">
        <f t="shared" si="733"/>
        <v>750</v>
      </c>
      <c r="DE181" s="245" t="str">
        <f t="shared" si="733"/>
        <v/>
      </c>
      <c r="DF181" s="245" t="str">
        <f t="shared" si="733"/>
        <v/>
      </c>
      <c r="DG181" s="245" t="str">
        <f t="shared" si="733"/>
        <v/>
      </c>
      <c r="DH181" s="245" t="str">
        <f t="shared" si="733"/>
        <v/>
      </c>
      <c r="DI181" s="246" t="str">
        <f t="shared" si="733"/>
        <v/>
      </c>
      <c r="DJ181" s="244" t="str">
        <f t="shared" si="733"/>
        <v>188</v>
      </c>
      <c r="DK181" s="245" t="str">
        <f t="shared" si="733"/>
        <v/>
      </c>
      <c r="DL181" s="245" t="str">
        <f t="shared" si="733"/>
        <v/>
      </c>
      <c r="DM181" s="245" t="str">
        <f t="shared" si="733"/>
        <v/>
      </c>
      <c r="DN181" s="259" t="str">
        <f t="shared" si="733"/>
        <v>1339</v>
      </c>
      <c r="DO181" s="245" t="str">
        <f t="shared" si="733"/>
        <v/>
      </c>
      <c r="DP181" s="245" t="str">
        <f t="shared" si="733"/>
        <v/>
      </c>
      <c r="DQ181" s="245" t="str">
        <f t="shared" si="733"/>
        <v/>
      </c>
      <c r="DR181" s="245" t="str">
        <f t="shared" si="733"/>
        <v/>
      </c>
      <c r="DS181" s="246" t="str">
        <f t="shared" si="733"/>
        <v/>
      </c>
      <c r="DT181" s="248" t="str">
        <f t="shared" si="16"/>
        <v>855</v>
      </c>
      <c r="DU181" s="249" t="str">
        <f t="shared" si="17"/>
        <v>1,527</v>
      </c>
      <c r="DV181" s="225" t="str">
        <f>CZ181*'Ores &amp; Ingots'!$C$3+DA181*'Ores &amp; Ingots'!$C$4+DB181*'Ores &amp; Ingots'!$C$5+DC181*'Ores &amp; Ingots'!$C$6+DD181*'Ores &amp; Ingots'!$C$7+DE181*'Ores &amp; Ingots'!$C$8+DF181*'Ores &amp; Ingots'!$C$9+DG181*'Ores &amp; Ingots'!$C$10+DH181*'Ores &amp; Ingots'!$C$11+DI181*'Ores &amp; Ingots'!$C$12</f>
        <v>335</v>
      </c>
      <c r="DW181" s="225" t="str">
        <f>DJ181*'Ores &amp; Ingots'!$B$3+DK181*'Ores &amp; Ingots'!$B$4+DL181*'Ores &amp; Ingots'!$B$5+DM181*'Ores &amp; Ingots'!$B$6+DN181*'Ores &amp; Ingots'!$B$7+DO181*'Ores &amp; Ingots'!$B$8+DP181*'Ores &amp; Ingots'!$B$9+DQ181*'Ores &amp; Ingots'!$B$10+DR181*'Ores &amp; Ingots'!$B$11+DS181*'Ores &amp; Ingots'!$B$12</f>
        <v>565</v>
      </c>
      <c r="DX181" s="249" t="str">
        <f>CZ181*Refining!$G$3+DA181*Refining!$G$4+DB181*Refining!$G$5+DC181*Refining!$G$6+DD181*Refining!$G$7+DE181*Refining!$G$8+DF181*Refining!$G$9+DG181*Refining!$G$10+DH181*Refining!$G$11+DI181*Refining!$G$12</f>
        <v>625</v>
      </c>
      <c r="DY181" s="249" t="str">
        <f t="shared" si="18"/>
        <v>97,276</v>
      </c>
      <c r="DZ181" s="250" t="str">
        <f t="shared" si="19"/>
        <v>0.0973</v>
      </c>
      <c r="EA181" s="248" t="str">
        <f t="shared" si="20"/>
        <v>698</v>
      </c>
      <c r="EB181" s="251" t="str">
        <f t="shared" ref="EB181:EC181" si="734">EA181/60</f>
        <v>11.6</v>
      </c>
      <c r="EC181" s="251" t="str">
        <f t="shared" si="734"/>
        <v>0.2</v>
      </c>
      <c r="ED181" s="248" t="str">
        <f t="shared" si="22"/>
        <v>107,387</v>
      </c>
      <c r="EE181" s="251" t="str">
        <f t="shared" ref="EE181:EF181" si="735">ED181/1000</f>
        <v>107.4</v>
      </c>
      <c r="EF181" s="252" t="str">
        <f t="shared" si="735"/>
        <v>0.11</v>
      </c>
      <c r="EG181" s="223" t="str">
        <f t="shared" si="24"/>
        <v>0.1074</v>
      </c>
      <c r="EH181" s="224" t="str">
        <f t="shared" si="25"/>
        <v>0:11:38</v>
      </c>
      <c r="EI181" s="225">
        <v>74.0</v>
      </c>
    </row>
    <row r="182">
      <c r="A182" s="33"/>
      <c r="B182" s="226" t="s">
        <v>1038</v>
      </c>
      <c r="C182" s="227" t="s">
        <v>886</v>
      </c>
      <c r="D182" s="227">
        <v>1.0</v>
      </c>
      <c r="E182" s="227">
        <v>2.0</v>
      </c>
      <c r="F182" s="227">
        <v>3.0</v>
      </c>
      <c r="G182" s="228" t="str">
        <f t="shared" si="5"/>
        <v>93.8</v>
      </c>
      <c r="H182" s="229">
        <v>20.0</v>
      </c>
      <c r="I182" s="229">
        <v>20.0</v>
      </c>
      <c r="J182" s="229" t="str">
        <f>H182/Main!$D$9</f>
        <v>20</v>
      </c>
      <c r="K182" s="229" t="str">
        <f>I182/Main!$D$10</f>
        <v>20</v>
      </c>
      <c r="L182" s="229" t="str">
        <f t="shared" si="6"/>
        <v>1</v>
      </c>
      <c r="M182" s="229">
        <v>1.0</v>
      </c>
      <c r="N182" s="230"/>
      <c r="O182" s="230"/>
      <c r="P182" s="230"/>
      <c r="Q182" s="231"/>
      <c r="R182" s="230"/>
      <c r="S182" s="232"/>
      <c r="T182" s="232"/>
      <c r="U182" s="230"/>
      <c r="V182" s="230"/>
      <c r="W182" s="232"/>
      <c r="X182" s="232"/>
      <c r="Y182" s="230"/>
      <c r="Z182" s="230"/>
      <c r="AA182" s="230"/>
      <c r="AB182" s="230"/>
      <c r="AC182" s="334" t="s">
        <v>18</v>
      </c>
      <c r="AD182" s="225">
        <v>0.0</v>
      </c>
      <c r="AE182" s="225">
        <v>0.0</v>
      </c>
      <c r="AF182" s="225">
        <v>0.0</v>
      </c>
      <c r="AG182" s="225">
        <v>0.0</v>
      </c>
      <c r="AH182" s="225">
        <v>0.0</v>
      </c>
      <c r="AI182" s="225">
        <v>25.0</v>
      </c>
      <c r="AJ182" s="225">
        <v>0.0</v>
      </c>
      <c r="AK182" s="225">
        <v>0.0</v>
      </c>
      <c r="AL182" s="225">
        <v>0.0</v>
      </c>
      <c r="AM182" s="225">
        <v>0.0</v>
      </c>
      <c r="AN182" s="225">
        <v>0.0</v>
      </c>
      <c r="AO182" s="225">
        <v>0.0</v>
      </c>
      <c r="AP182" s="309">
        <v>140.0</v>
      </c>
      <c r="AQ182" s="225">
        <v>0.0</v>
      </c>
      <c r="AR182" s="225">
        <v>0.0</v>
      </c>
      <c r="AS182" s="225">
        <v>0.0</v>
      </c>
      <c r="AT182" s="225">
        <v>0.0</v>
      </c>
      <c r="AU182" s="225">
        <v>0.0</v>
      </c>
      <c r="AV182" s="225">
        <v>0.0</v>
      </c>
      <c r="AW182" s="225">
        <v>0.0</v>
      </c>
      <c r="AX182" s="225">
        <v>0.0</v>
      </c>
      <c r="AY182" s="236" t="str">
        <f t="shared" ref="AY182:BS182" si="736">IF(AD182 = 0, "", AD182)</f>
        <v/>
      </c>
      <c r="AZ182" s="227" t="str">
        <f t="shared" si="736"/>
        <v/>
      </c>
      <c r="BA182" s="227" t="str">
        <f t="shared" si="736"/>
        <v/>
      </c>
      <c r="BB182" s="227" t="str">
        <f t="shared" si="736"/>
        <v/>
      </c>
      <c r="BC182" s="227" t="str">
        <f t="shared" si="736"/>
        <v/>
      </c>
      <c r="BD182" s="227" t="str">
        <f t="shared" si="736"/>
        <v>25</v>
      </c>
      <c r="BE182" s="227" t="str">
        <f t="shared" si="736"/>
        <v/>
      </c>
      <c r="BF182" s="227" t="str">
        <f t="shared" si="736"/>
        <v/>
      </c>
      <c r="BG182" s="227" t="str">
        <f t="shared" si="736"/>
        <v/>
      </c>
      <c r="BH182" s="227" t="str">
        <f t="shared" si="736"/>
        <v/>
      </c>
      <c r="BI182" s="227" t="str">
        <f t="shared" si="736"/>
        <v/>
      </c>
      <c r="BJ182" s="227" t="str">
        <f t="shared" si="736"/>
        <v/>
      </c>
      <c r="BK182" s="237" t="str">
        <f t="shared" si="736"/>
        <v>140</v>
      </c>
      <c r="BL182" s="227" t="str">
        <f t="shared" si="736"/>
        <v/>
      </c>
      <c r="BM182" s="227" t="str">
        <f t="shared" si="736"/>
        <v/>
      </c>
      <c r="BN182" s="227" t="str">
        <f t="shared" si="736"/>
        <v/>
      </c>
      <c r="BO182" s="227" t="str">
        <f t="shared" si="736"/>
        <v/>
      </c>
      <c r="BP182" s="227" t="str">
        <f t="shared" si="736"/>
        <v/>
      </c>
      <c r="BQ182" s="227" t="str">
        <f t="shared" si="736"/>
        <v/>
      </c>
      <c r="BR182" s="227" t="str">
        <f t="shared" si="736"/>
        <v/>
      </c>
      <c r="BS182" s="238" t="str">
        <f t="shared" si="736"/>
        <v/>
      </c>
      <c r="BT182" s="239" t="str">
        <f>$AY182*Assembly!Y$4+$AZ182*Assembly!Y$5+$BA182*Assembly!Y$6+$BB182*Assembly!Y$7+$BC182*Assembly!Y$8+$BD182*Assembly!Y$9+$BE182*Assembly!Y$10+$BF182*Assembly!Y$11+$BG182*Assembly!Y$12+$BH182*Assembly!Y$13+$BI182*Assembly!Y$14+$BJ182*Assembly!Y$15+$BK182*Assembly!Y$16+$BL182*Assembly!Y$17+$BM182*Assembly!Y$18+$BN182*Assembly!Y$19+$BO182*Assembly!Y$20+$BP182*Assembly!Y$21+$BQ182*Assembly!Y$22+$BR182*Assembly!Y$23+$BS182*Assembly!Y$24</f>
        <v>2,250</v>
      </c>
      <c r="BU182" s="225" t="str">
        <f t="shared" si="8"/>
        <v>24</v>
      </c>
      <c r="BV182" s="225"/>
      <c r="BW182" s="225" t="str">
        <f>$AY182*Assembly!AC$4+$AZ182*Assembly!AC$5+$BA182*Assembly!AC$6+$BB182*Assembly!AC$7+$BC182*Assembly!AC$8+$BD182*Assembly!AC$9+$BE182*Assembly!AC$10+$BF182*Assembly!AC$11+$BG182*Assembly!AC$12+$BH182*Assembly!AC$13+$BI182*Assembly!AC$14+$BJ182*Assembly!AC$15+$BK182*Assembly!AC$16+$BL182*Assembly!AC$17+$BM182*Assembly!AC$18+$BN182*Assembly!AC$19+$BO182*Assembly!AC$20+$BP182*Assembly!AC$21+$BQ182*Assembly!AC$22+$BR182*Assembly!AC$23+$BS182*Assembly!AC$24</f>
        <v>8,775</v>
      </c>
      <c r="BX182" s="240" t="str">
        <f t="shared" si="9"/>
        <v>3.90</v>
      </c>
      <c r="BY182" s="241" t="str">
        <f t="shared" si="10"/>
        <v>94</v>
      </c>
      <c r="BZ182" s="242" t="str">
        <f t="shared" si="11"/>
        <v>365.6</v>
      </c>
      <c r="CA182" s="241" t="str">
        <f t="shared" si="12"/>
        <v>439</v>
      </c>
      <c r="CB182" s="225" t="str">
        <f>$AY182*Assembly!X$4+$AZ182*Assembly!X$5+$BA182*Assembly!X$6+$BB182*Assembly!X$7+$BC182*Assembly!X$8+$BD182*Assembly!X$9+$BE182*Assembly!X$10+$BF182*Assembly!X$11+$BG182*Assembly!X$12+$BH182*Assembly!X$13+$BI182*Assembly!X$14+$BJ182*Assembly!X$15+$BK182*Assembly!X$16+$BL182*Assembly!X$17+$BM182*Assembly!X$18+$BN182*Assembly!X$19+$BO182*Assembly!X$20+$BP182*Assembly!X$21+$BQ182*Assembly!X$22+$BR182*Assembly!X$23+$BS182*Assembly!X$24</f>
        <v>165</v>
      </c>
      <c r="CC182" s="225" t="str">
        <f t="shared" si="13"/>
        <v>25,667</v>
      </c>
      <c r="CD182" s="223" t="str">
        <f t="shared" si="14"/>
        <v>0.0257</v>
      </c>
      <c r="CE182" s="243" t="str">
        <f>$AY182*Assembly!AB$4+$AZ182*Assembly!AB$5+$BA182*Assembly!AB$6+$BB182*Assembly!AB$7+$BC182*Assembly!AB$8+$BD182*Assembly!AB$9+$BE182*Assembly!AB$10+$BF182*Assembly!AB$11+$BG182*Assembly!AB$12+$BH182*Assembly!AB$13+$BI182*Assembly!AB$14+$BJ182*Assembly!AB$15+$BK182*Assembly!AB$16+$BL182*Assembly!AB$17+$BM182*Assembly!AB$18+$BN182*Assembly!AB$19+$BO182*Assembly!AB$20+$BP182*Assembly!AB$21+$BQ182*Assembly!AB$22+$BR182*Assembly!AB$23+$BS182*Assembly!AB$24</f>
        <v>1,170</v>
      </c>
      <c r="CF182" s="231" t="str">
        <f>$AY182*Assembly!M$4+$AZ182*Assembly!M$5+$BA182*Assembly!M$6+$BB182*Assembly!M$7+$BC182*Assembly!M$8+$BD182*Assembly!M$9+$BE182*Assembly!M$10+$BF182*Assembly!M$11+$BG182*Assembly!M$12+$BH182*Assembly!M$13+$BI182*Assembly!M$14+$BJ182*Assembly!M$15+$BK182*Assembly!M$16+$BL182*Assembly!M$17+$BM182*Assembly!M$18+$BN182*Assembly!M$19+$BO182*Assembly!M$20+$BP182*Assembly!M$21+$BQ182*Assembly!M$22+$BR182*Assembly!M$23+$BS182*Assembly!M$24</f>
        <v>175</v>
      </c>
      <c r="CG182" s="231" t="str">
        <f>$AY182*Assembly!N$4+$AZ182*Assembly!N$5+$BA182*Assembly!N$6+$BB182*Assembly!N$7+$BC182*Assembly!N$8+$BD182*Assembly!N$9+$BE182*Assembly!N$10+$BF182*Assembly!N$11+$BG182*Assembly!N$12+$BH182*Assembly!N$13+$BI182*Assembly!N$14+$BJ182*Assembly!N$15+$BK182*Assembly!N$16+$BL182*Assembly!N$17+$BM182*Assembly!N$18+$BN182*Assembly!N$19+$BO182*Assembly!N$20+$BP182*Assembly!N$21+$BQ182*Assembly!N$22+$BR182*Assembly!N$23+$BS182*Assembly!N$24</f>
        <v>0</v>
      </c>
      <c r="CH182" s="231" t="str">
        <f>$AY182*Assembly!O$4+$AZ182*Assembly!O$5+$BA182*Assembly!O$6+$BB182*Assembly!O$7+$BC182*Assembly!O$8+$BD182*Assembly!O$9+$BE182*Assembly!O$10+$BF182*Assembly!O$11+$BG182*Assembly!O$12+$BH182*Assembly!O$13+$BI182*Assembly!O$14+$BJ182*Assembly!O$15+$BK182*Assembly!O$16+$BL182*Assembly!O$17+$BM182*Assembly!O$18+$BN182*Assembly!O$19+$BO182*Assembly!O$20+$BP182*Assembly!O$21+$BQ182*Assembly!O$22+$BR182*Assembly!O$23+$BS182*Assembly!O$24</f>
        <v>0</v>
      </c>
      <c r="CI182" s="229" t="str">
        <f>$AY182*Assembly!P$4+$AZ182*Assembly!P$5+$BA182*Assembly!P$6+$BB182*Assembly!P$7+$BC182*Assembly!P$8+$BD182*Assembly!P$9+$BE182*Assembly!P$10+$BF182*Assembly!P$11+$BG182*Assembly!P$12+$BH182*Assembly!P$13+$BI182*Assembly!P$14+$BJ182*Assembly!P$15+$BK182*Assembly!P$16+$BL182*Assembly!P$17+$BM182*Assembly!P$18+$BN182*Assembly!P$19+$BO182*Assembly!P$20+$BP182*Assembly!P$21+$BQ182*Assembly!P$22+$BR182*Assembly!P$23+$BS182*Assembly!P$24</f>
        <v>0</v>
      </c>
      <c r="CJ182" s="229" t="str">
        <f>$AY182*Assembly!Q$4+$AZ182*Assembly!Q$5+$BA182*Assembly!Q$6+$BB182*Assembly!Q$7+$BC182*Assembly!Q$8+$BD182*Assembly!Q$9+$BE182*Assembly!Q$10+$BF182*Assembly!Q$11+$BG182*Assembly!Q$12+$BH182*Assembly!Q$13+$BI182*Assembly!Q$14+$BJ182*Assembly!Q$15+$BK182*Assembly!Q$16+$BL182*Assembly!Q$17+$BM182*Assembly!Q$18+$BN182*Assembly!Q$19+$BO182*Assembly!Q$20+$BP182*Assembly!Q$21+$BQ182*Assembly!Q$22+$BR182*Assembly!Q$23+$BS182*Assembly!Q$24</f>
        <v>2100</v>
      </c>
      <c r="CK182" s="231" t="str">
        <f>$AY182*Assembly!R$4+$AZ182*Assembly!R$5+$BA182*Assembly!R$6+$BB182*Assembly!R$7+$BC182*Assembly!R$8+$BD182*Assembly!R$9+$BE182*Assembly!R$10+$BF182*Assembly!R$11+$BG182*Assembly!R$12+$BH182*Assembly!R$13+$BI182*Assembly!R$14+$BJ182*Assembly!R$15+$BK182*Assembly!R$16+$BL182*Assembly!R$17+$BM182*Assembly!R$18+$BN182*Assembly!R$19+$BO182*Assembly!R$20+$BP182*Assembly!R$21+$BQ182*Assembly!R$22+$BR182*Assembly!R$23+$BS182*Assembly!R$24</f>
        <v>0</v>
      </c>
      <c r="CL182" s="229" t="str">
        <f>$AY182*Assembly!S$4+$AZ182*Assembly!S$5+$BA182*Assembly!S$6+$BB182*Assembly!S$7+$BC182*Assembly!S$8+$BD182*Assembly!S$9+$BE182*Assembly!S$10+$BF182*Assembly!S$11+$BG182*Assembly!S$12+$BH182*Assembly!S$13+$BI182*Assembly!S$14+$BJ182*Assembly!S$15+$BK182*Assembly!S$16+$BL182*Assembly!S$17+$BM182*Assembly!S$18+$BN182*Assembly!S$19+$BO182*Assembly!S$20+$BP182*Assembly!S$21+$BQ182*Assembly!S$22+$BR182*Assembly!S$23+$BS182*Assembly!S$24</f>
        <v>0</v>
      </c>
      <c r="CM182" s="229" t="str">
        <f>$AY182*Assembly!T$4+$AZ182*Assembly!T$5+$BA182*Assembly!T$6+$BB182*Assembly!T$7+$BC182*Assembly!T$8+$BD182*Assembly!T$9+$BE182*Assembly!T$10+$BF182*Assembly!T$11+$BG182*Assembly!T$12+$BH182*Assembly!T$13+$BI182*Assembly!T$14+$BJ182*Assembly!T$15+$BK182*Assembly!T$16+$BL182*Assembly!T$17+$BM182*Assembly!T$18+$BN182*Assembly!T$19+$BO182*Assembly!T$20+$BP182*Assembly!T$21+$BQ182*Assembly!T$22+$BR182*Assembly!T$23+$BS182*Assembly!T$24</f>
        <v>0</v>
      </c>
      <c r="CN182" s="229" t="str">
        <f>$AY182*Assembly!U$4+$AZ182*Assembly!U$5+$BA182*Assembly!U$6+$BB182*Assembly!U$7+$BC182*Assembly!U$8+$BD182*Assembly!U$9+$BE182*Assembly!U$10+$BF182*Assembly!U$11+$BG182*Assembly!U$12+$BH182*Assembly!U$13+$BI182*Assembly!U$14+$BJ182*Assembly!U$15+$BK182*Assembly!U$16+$BL182*Assembly!U$17+$BM182*Assembly!U$18+$BN182*Assembly!U$19+$BO182*Assembly!U$20+$BP182*Assembly!U$21+$BQ182*Assembly!U$22+$BR182*Assembly!U$23+$BS182*Assembly!U$24</f>
        <v>0</v>
      </c>
      <c r="CO182" s="231" t="str">
        <f>$AY182*Assembly!V$4+$AZ182*Assembly!V$5+$BA182*Assembly!V$6+$BB182*Assembly!V$7+$BC182*Assembly!V$8+$BD182*Assembly!V$9+$BE182*Assembly!V$10+$BF182*Assembly!V$11+$BG182*Assembly!V$12+$BH182*Assembly!V$13+$BI182*Assembly!V$14+$BJ182*Assembly!V$15+$BK182*Assembly!V$16+$BL182*Assembly!V$17+$BM182*Assembly!V$18+$BN182*Assembly!V$19+$BO182*Assembly!V$20+$BP182*Assembly!V$21+$BQ182*Assembly!V$22+$BR182*Assembly!V$23+$BS182*Assembly!V$24</f>
        <v>0</v>
      </c>
      <c r="CP182" s="231" t="str">
        <f>CF182*Refining!$F$3</f>
        <v>313</v>
      </c>
      <c r="CQ182" s="231" t="str">
        <f>CG182*Refining!$F$4</f>
        <v>0</v>
      </c>
      <c r="CR182" s="231" t="str">
        <f>CH182*Refining!$F$5</f>
        <v>0</v>
      </c>
      <c r="CS182" s="231" t="str">
        <f>CI182*Refining!$F$6</f>
        <v>0</v>
      </c>
      <c r="CT182" s="231" t="str">
        <f>CJ182*Refining!$F$7</f>
        <v>3,750</v>
      </c>
      <c r="CU182" s="231" t="str">
        <f>CK182*Refining!$F$8</f>
        <v>0</v>
      </c>
      <c r="CV182" s="231" t="str">
        <f>CL182*Refining!$F$9</f>
        <v>0</v>
      </c>
      <c r="CW182" s="231" t="str">
        <f>CM182*Refining!$F$10</f>
        <v>0</v>
      </c>
      <c r="CX182" s="231" t="str">
        <f>CN182*Refining!$F$11</f>
        <v>0</v>
      </c>
      <c r="CY182" s="231" t="str">
        <f>CO182*Refining!$F$12</f>
        <v>0</v>
      </c>
      <c r="CZ182" s="244" t="str">
        <f t="shared" ref="CZ182:DS182" si="737">IF(CF182 = 0, "", CF182)</f>
        <v>175</v>
      </c>
      <c r="DA182" s="245" t="str">
        <f t="shared" si="737"/>
        <v/>
      </c>
      <c r="DB182" s="245" t="str">
        <f t="shared" si="737"/>
        <v/>
      </c>
      <c r="DC182" s="245" t="str">
        <f t="shared" si="737"/>
        <v/>
      </c>
      <c r="DD182" s="245" t="str">
        <f t="shared" si="737"/>
        <v>2100</v>
      </c>
      <c r="DE182" s="245" t="str">
        <f t="shared" si="737"/>
        <v/>
      </c>
      <c r="DF182" s="245" t="str">
        <f t="shared" si="737"/>
        <v/>
      </c>
      <c r="DG182" s="245" t="str">
        <f t="shared" si="737"/>
        <v/>
      </c>
      <c r="DH182" s="245" t="str">
        <f t="shared" si="737"/>
        <v/>
      </c>
      <c r="DI182" s="246" t="str">
        <f t="shared" si="737"/>
        <v/>
      </c>
      <c r="DJ182" s="244" t="str">
        <f t="shared" si="737"/>
        <v>313</v>
      </c>
      <c r="DK182" s="245" t="str">
        <f t="shared" si="737"/>
        <v/>
      </c>
      <c r="DL182" s="245" t="str">
        <f t="shared" si="737"/>
        <v/>
      </c>
      <c r="DM182" s="245" t="str">
        <f t="shared" si="737"/>
        <v/>
      </c>
      <c r="DN182" s="259" t="str">
        <f t="shared" si="737"/>
        <v>3750</v>
      </c>
      <c r="DO182" s="245" t="str">
        <f t="shared" si="737"/>
        <v/>
      </c>
      <c r="DP182" s="245" t="str">
        <f t="shared" si="737"/>
        <v/>
      </c>
      <c r="DQ182" s="245" t="str">
        <f t="shared" si="737"/>
        <v/>
      </c>
      <c r="DR182" s="245" t="str">
        <f t="shared" si="737"/>
        <v/>
      </c>
      <c r="DS182" s="246" t="str">
        <f t="shared" si="737"/>
        <v/>
      </c>
      <c r="DT182" s="248" t="str">
        <f t="shared" si="16"/>
        <v>2,275</v>
      </c>
      <c r="DU182" s="249" t="str">
        <f t="shared" si="17"/>
        <v>4,063</v>
      </c>
      <c r="DV182" s="225" t="str">
        <f>CZ182*'Ores &amp; Ingots'!$C$3+DA182*'Ores &amp; Ingots'!$C$4+DB182*'Ores &amp; Ingots'!$C$5+DC182*'Ores &amp; Ingots'!$C$6+DD182*'Ores &amp; Ingots'!$C$7+DE182*'Ores &amp; Ingots'!$C$8+DF182*'Ores &amp; Ingots'!$C$9+DG182*'Ores &amp; Ingots'!$C$10+DH182*'Ores &amp; Ingots'!$C$11+DI182*'Ores &amp; Ingots'!$C$12</f>
        <v>923</v>
      </c>
      <c r="DW182" s="225" t="str">
        <f>DJ182*'Ores &amp; Ingots'!$B$3+DK182*'Ores &amp; Ingots'!$B$4+DL182*'Ores &amp; Ingots'!$B$5+DM182*'Ores &amp; Ingots'!$B$6+DN182*'Ores &amp; Ingots'!$B$7+DO182*'Ores &amp; Ingots'!$B$8+DP182*'Ores &amp; Ingots'!$B$9+DQ182*'Ores &amp; Ingots'!$B$10+DR182*'Ores &amp; Ingots'!$B$11+DS182*'Ores &amp; Ingots'!$B$12</f>
        <v>1,503</v>
      </c>
      <c r="DX182" s="249" t="str">
        <f>CZ182*Refining!$G$3+DA182*Refining!$G$4+DB182*Refining!$G$5+DC182*Refining!$G$6+DD182*Refining!$G$7+DE182*Refining!$G$8+DF182*Refining!$G$9+DG182*Refining!$G$10+DH182*Refining!$G$11+DI182*Refining!$G$12</f>
        <v>1,743</v>
      </c>
      <c r="DY182" s="249" t="str">
        <f t="shared" si="18"/>
        <v>271,100</v>
      </c>
      <c r="DZ182" s="250" t="str">
        <f t="shared" si="19"/>
        <v>0.2711</v>
      </c>
      <c r="EA182" s="248" t="str">
        <f t="shared" si="20"/>
        <v>1,928</v>
      </c>
      <c r="EB182" s="251" t="str">
        <f t="shared" ref="EB182:EC182" si="738">EA182/60</f>
        <v>32.1</v>
      </c>
      <c r="EC182" s="251" t="str">
        <f t="shared" si="738"/>
        <v>0.5</v>
      </c>
      <c r="ED182" s="248" t="str">
        <f t="shared" si="22"/>
        <v>296,767</v>
      </c>
      <c r="EE182" s="251" t="str">
        <f t="shared" ref="EE182:EF182" si="739">ED182/1000</f>
        <v>296.8</v>
      </c>
      <c r="EF182" s="252" t="str">
        <f t="shared" si="739"/>
        <v>0.30</v>
      </c>
      <c r="EG182" s="223" t="str">
        <f t="shared" si="24"/>
        <v>0.2968</v>
      </c>
      <c r="EH182" s="224" t="str">
        <f t="shared" si="25"/>
        <v>0:32:08</v>
      </c>
      <c r="EI182" s="225">
        <v>74.0</v>
      </c>
    </row>
    <row r="183">
      <c r="A183" s="33"/>
      <c r="B183" s="226" t="s">
        <v>1038</v>
      </c>
      <c r="C183" s="227" t="s">
        <v>886</v>
      </c>
      <c r="D183" s="227">
        <v>1.0</v>
      </c>
      <c r="E183" s="227">
        <v>3.0</v>
      </c>
      <c r="F183" s="227">
        <v>3.0</v>
      </c>
      <c r="G183" s="253" t="str">
        <f t="shared" si="5"/>
        <v>140.6</v>
      </c>
      <c r="H183" s="254">
        <v>25.0</v>
      </c>
      <c r="I183" s="254">
        <v>25.0</v>
      </c>
      <c r="J183" s="254" t="str">
        <f>H183/Main!$D$9</f>
        <v>25</v>
      </c>
      <c r="K183" s="254" t="str">
        <f>I183/Main!$D$10</f>
        <v>25</v>
      </c>
      <c r="L183" s="254" t="str">
        <f t="shared" si="6"/>
        <v>1</v>
      </c>
      <c r="M183" s="254">
        <v>1.0</v>
      </c>
      <c r="N183" s="255"/>
      <c r="O183" s="255"/>
      <c r="P183" s="255"/>
      <c r="Q183" s="256"/>
      <c r="R183" s="255"/>
      <c r="S183" s="257"/>
      <c r="T183" s="257"/>
      <c r="U183" s="255"/>
      <c r="V183" s="255"/>
      <c r="W183" s="350"/>
      <c r="X183" s="257"/>
      <c r="Y183" s="255"/>
      <c r="Z183" s="255"/>
      <c r="AA183" s="255"/>
      <c r="AB183" s="255"/>
      <c r="AC183" s="351" t="s">
        <v>18</v>
      </c>
      <c r="AD183" s="225">
        <v>0.0</v>
      </c>
      <c r="AE183" s="225">
        <v>0.0</v>
      </c>
      <c r="AF183" s="225">
        <v>0.0</v>
      </c>
      <c r="AG183" s="225">
        <v>0.0</v>
      </c>
      <c r="AH183" s="225">
        <v>0.0</v>
      </c>
      <c r="AI183" s="225">
        <v>40.0</v>
      </c>
      <c r="AJ183" s="225">
        <v>0.0</v>
      </c>
      <c r="AK183" s="225">
        <v>0.0</v>
      </c>
      <c r="AL183" s="225">
        <v>0.0</v>
      </c>
      <c r="AM183" s="225">
        <v>0.0</v>
      </c>
      <c r="AN183" s="225">
        <v>0.0</v>
      </c>
      <c r="AO183" s="225">
        <v>0.0</v>
      </c>
      <c r="AP183" s="309">
        <v>196.0</v>
      </c>
      <c r="AQ183" s="225">
        <v>0.0</v>
      </c>
      <c r="AR183" s="225">
        <v>0.0</v>
      </c>
      <c r="AS183" s="225">
        <v>0.0</v>
      </c>
      <c r="AT183" s="225">
        <v>0.0</v>
      </c>
      <c r="AU183" s="225">
        <v>0.0</v>
      </c>
      <c r="AV183" s="225">
        <v>0.0</v>
      </c>
      <c r="AW183" s="225">
        <v>0.0</v>
      </c>
      <c r="AX183" s="225">
        <v>0.0</v>
      </c>
      <c r="AY183" s="236" t="str">
        <f t="shared" ref="AY183:BS183" si="740">IF(AD183 = 0, "", AD183)</f>
        <v/>
      </c>
      <c r="AZ183" s="227" t="str">
        <f t="shared" si="740"/>
        <v/>
      </c>
      <c r="BA183" s="227" t="str">
        <f t="shared" si="740"/>
        <v/>
      </c>
      <c r="BB183" s="227" t="str">
        <f t="shared" si="740"/>
        <v/>
      </c>
      <c r="BC183" s="227" t="str">
        <f t="shared" si="740"/>
        <v/>
      </c>
      <c r="BD183" s="227" t="str">
        <f t="shared" si="740"/>
        <v>40</v>
      </c>
      <c r="BE183" s="227" t="str">
        <f t="shared" si="740"/>
        <v/>
      </c>
      <c r="BF183" s="227" t="str">
        <f t="shared" si="740"/>
        <v/>
      </c>
      <c r="BG183" s="227" t="str">
        <f t="shared" si="740"/>
        <v/>
      </c>
      <c r="BH183" s="227" t="str">
        <f t="shared" si="740"/>
        <v/>
      </c>
      <c r="BI183" s="227" t="str">
        <f t="shared" si="740"/>
        <v/>
      </c>
      <c r="BJ183" s="227" t="str">
        <f t="shared" si="740"/>
        <v/>
      </c>
      <c r="BK183" s="237" t="str">
        <f t="shared" si="740"/>
        <v>196</v>
      </c>
      <c r="BL183" s="227" t="str">
        <f t="shared" si="740"/>
        <v/>
      </c>
      <c r="BM183" s="227" t="str">
        <f t="shared" si="740"/>
        <v/>
      </c>
      <c r="BN183" s="227" t="str">
        <f t="shared" si="740"/>
        <v/>
      </c>
      <c r="BO183" s="227" t="str">
        <f t="shared" si="740"/>
        <v/>
      </c>
      <c r="BP183" s="227" t="str">
        <f t="shared" si="740"/>
        <v/>
      </c>
      <c r="BQ183" s="227" t="str">
        <f t="shared" si="740"/>
        <v/>
      </c>
      <c r="BR183" s="227" t="str">
        <f t="shared" si="740"/>
        <v/>
      </c>
      <c r="BS183" s="238" t="str">
        <f t="shared" si="740"/>
        <v/>
      </c>
      <c r="BT183" s="239" t="str">
        <f>$AY183*Assembly!Y$4+$AZ183*Assembly!Y$5+$BA183*Assembly!Y$6+$BB183*Assembly!Y$7+$BC183*Assembly!Y$8+$BD183*Assembly!Y$9+$BE183*Assembly!Y$10+$BF183*Assembly!Y$11+$BG183*Assembly!Y$12+$BH183*Assembly!Y$13+$BI183*Assembly!Y$14+$BJ183*Assembly!Y$15+$BK183*Assembly!Y$16+$BL183*Assembly!Y$17+$BM183*Assembly!Y$18+$BN183*Assembly!Y$19+$BO183*Assembly!Y$20+$BP183*Assembly!Y$21+$BQ183*Assembly!Y$22+$BR183*Assembly!Y$23+$BS183*Assembly!Y$24</f>
        <v>3,180</v>
      </c>
      <c r="BU183" s="225" t="str">
        <f t="shared" si="8"/>
        <v>23</v>
      </c>
      <c r="BV183" s="225"/>
      <c r="BW183" s="225" t="str">
        <f>$AY183*Assembly!AC$4+$AZ183*Assembly!AC$5+$BA183*Assembly!AC$6+$BB183*Assembly!AC$7+$BC183*Assembly!AC$8+$BD183*Assembly!AC$9+$BE183*Assembly!AC$10+$BF183*Assembly!AC$11+$BG183*Assembly!AC$12+$BH183*Assembly!AC$13+$BI183*Assembly!AC$14+$BJ183*Assembly!AC$15+$BK183*Assembly!AC$16+$BL183*Assembly!AC$17+$BM183*Assembly!AC$18+$BN183*Assembly!AC$19+$BO183*Assembly!AC$20+$BP183*Assembly!AC$21+$BQ183*Assembly!AC$22+$BR183*Assembly!AC$23+$BS183*Assembly!AC$24</f>
        <v>12,360</v>
      </c>
      <c r="BX183" s="240" t="str">
        <f t="shared" si="9"/>
        <v>3.89</v>
      </c>
      <c r="BY183" s="241" t="str">
        <f t="shared" si="10"/>
        <v>88</v>
      </c>
      <c r="BZ183" s="242" t="str">
        <f t="shared" si="11"/>
        <v>546.6</v>
      </c>
      <c r="CA183" s="241" t="str">
        <f t="shared" si="12"/>
        <v>494</v>
      </c>
      <c r="CB183" s="225" t="str">
        <f>$AY183*Assembly!X$4+$AZ183*Assembly!X$5+$BA183*Assembly!X$6+$BB183*Assembly!X$7+$BC183*Assembly!X$8+$BD183*Assembly!X$9+$BE183*Assembly!X$10+$BF183*Assembly!X$11+$BG183*Assembly!X$12+$BH183*Assembly!X$13+$BI183*Assembly!X$14+$BJ183*Assembly!X$15+$BK183*Assembly!X$16+$BL183*Assembly!X$17+$BM183*Assembly!X$18+$BN183*Assembly!X$19+$BO183*Assembly!X$20+$BP183*Assembly!X$21+$BQ183*Assembly!X$22+$BR183*Assembly!X$23+$BS183*Assembly!X$24</f>
        <v>236</v>
      </c>
      <c r="CC183" s="225" t="str">
        <f t="shared" si="13"/>
        <v>36,711</v>
      </c>
      <c r="CD183" s="223" t="str">
        <f t="shared" si="14"/>
        <v>0.0367</v>
      </c>
      <c r="CE183" s="243" t="str">
        <f>$AY183*Assembly!AB$4+$AZ183*Assembly!AB$5+$BA183*Assembly!AB$6+$BB183*Assembly!AB$7+$BC183*Assembly!AB$8+$BD183*Assembly!AB$9+$BE183*Assembly!AB$10+$BF183*Assembly!AB$11+$BG183*Assembly!AB$12+$BH183*Assembly!AB$13+$BI183*Assembly!AB$14+$BJ183*Assembly!AB$15+$BK183*Assembly!AB$16+$BL183*Assembly!AB$17+$BM183*Assembly!AB$18+$BN183*Assembly!AB$19+$BO183*Assembly!AB$20+$BP183*Assembly!AB$21+$BQ183*Assembly!AB$22+$BR183*Assembly!AB$23+$BS183*Assembly!AB$24</f>
        <v>1,648</v>
      </c>
      <c r="CF183" s="256" t="str">
        <f>$AY183*Assembly!M$4+$AZ183*Assembly!M$5+$BA183*Assembly!M$6+$BB183*Assembly!M$7+$BC183*Assembly!M$8+$BD183*Assembly!M$9+$BE183*Assembly!M$10+$BF183*Assembly!M$11+$BG183*Assembly!M$12+$BH183*Assembly!M$13+$BI183*Assembly!M$14+$BJ183*Assembly!M$15+$BK183*Assembly!M$16+$BL183*Assembly!M$17+$BM183*Assembly!M$18+$BN183*Assembly!M$19+$BO183*Assembly!M$20+$BP183*Assembly!M$21+$BQ183*Assembly!M$22+$BR183*Assembly!M$23+$BS183*Assembly!M$24</f>
        <v>280</v>
      </c>
      <c r="CG183" s="256" t="str">
        <f>$AY183*Assembly!N$4+$AZ183*Assembly!N$5+$BA183*Assembly!N$6+$BB183*Assembly!N$7+$BC183*Assembly!N$8+$BD183*Assembly!N$9+$BE183*Assembly!N$10+$BF183*Assembly!N$11+$BG183*Assembly!N$12+$BH183*Assembly!N$13+$BI183*Assembly!N$14+$BJ183*Assembly!N$15+$BK183*Assembly!N$16+$BL183*Assembly!N$17+$BM183*Assembly!N$18+$BN183*Assembly!N$19+$BO183*Assembly!N$20+$BP183*Assembly!N$21+$BQ183*Assembly!N$22+$BR183*Assembly!N$23+$BS183*Assembly!N$24</f>
        <v>0</v>
      </c>
      <c r="CH183" s="256" t="str">
        <f>$AY183*Assembly!O$4+$AZ183*Assembly!O$5+$BA183*Assembly!O$6+$BB183*Assembly!O$7+$BC183*Assembly!O$8+$BD183*Assembly!O$9+$BE183*Assembly!O$10+$BF183*Assembly!O$11+$BG183*Assembly!O$12+$BH183*Assembly!O$13+$BI183*Assembly!O$14+$BJ183*Assembly!O$15+$BK183*Assembly!O$16+$BL183*Assembly!O$17+$BM183*Assembly!O$18+$BN183*Assembly!O$19+$BO183*Assembly!O$20+$BP183*Assembly!O$21+$BQ183*Assembly!O$22+$BR183*Assembly!O$23+$BS183*Assembly!O$24</f>
        <v>0</v>
      </c>
      <c r="CI183" s="254" t="str">
        <f>$AY183*Assembly!P$4+$AZ183*Assembly!P$5+$BA183*Assembly!P$6+$BB183*Assembly!P$7+$BC183*Assembly!P$8+$BD183*Assembly!P$9+$BE183*Assembly!P$10+$BF183*Assembly!P$11+$BG183*Assembly!P$12+$BH183*Assembly!P$13+$BI183*Assembly!P$14+$BJ183*Assembly!P$15+$BK183*Assembly!P$16+$BL183*Assembly!P$17+$BM183*Assembly!P$18+$BN183*Assembly!P$19+$BO183*Assembly!P$20+$BP183*Assembly!P$21+$BQ183*Assembly!P$22+$BR183*Assembly!P$23+$BS183*Assembly!P$24</f>
        <v>0</v>
      </c>
      <c r="CJ183" s="254" t="str">
        <f>$AY183*Assembly!Q$4+$AZ183*Assembly!Q$5+$BA183*Assembly!Q$6+$BB183*Assembly!Q$7+$BC183*Assembly!Q$8+$BD183*Assembly!Q$9+$BE183*Assembly!Q$10+$BF183*Assembly!Q$11+$BG183*Assembly!Q$12+$BH183*Assembly!Q$13+$BI183*Assembly!Q$14+$BJ183*Assembly!Q$15+$BK183*Assembly!Q$16+$BL183*Assembly!Q$17+$BM183*Assembly!Q$18+$BN183*Assembly!Q$19+$BO183*Assembly!Q$20+$BP183*Assembly!Q$21+$BQ183*Assembly!Q$22+$BR183*Assembly!Q$23+$BS183*Assembly!Q$24</f>
        <v>2940</v>
      </c>
      <c r="CK183" s="256" t="str">
        <f>$AY183*Assembly!R$4+$AZ183*Assembly!R$5+$BA183*Assembly!R$6+$BB183*Assembly!R$7+$BC183*Assembly!R$8+$BD183*Assembly!R$9+$BE183*Assembly!R$10+$BF183*Assembly!R$11+$BG183*Assembly!R$12+$BH183*Assembly!R$13+$BI183*Assembly!R$14+$BJ183*Assembly!R$15+$BK183*Assembly!R$16+$BL183*Assembly!R$17+$BM183*Assembly!R$18+$BN183*Assembly!R$19+$BO183*Assembly!R$20+$BP183*Assembly!R$21+$BQ183*Assembly!R$22+$BR183*Assembly!R$23+$BS183*Assembly!R$24</f>
        <v>0</v>
      </c>
      <c r="CL183" s="254" t="str">
        <f>$AY183*Assembly!S$4+$AZ183*Assembly!S$5+$BA183*Assembly!S$6+$BB183*Assembly!S$7+$BC183*Assembly!S$8+$BD183*Assembly!S$9+$BE183*Assembly!S$10+$BF183*Assembly!S$11+$BG183*Assembly!S$12+$BH183*Assembly!S$13+$BI183*Assembly!S$14+$BJ183*Assembly!S$15+$BK183*Assembly!S$16+$BL183*Assembly!S$17+$BM183*Assembly!S$18+$BN183*Assembly!S$19+$BO183*Assembly!S$20+$BP183*Assembly!S$21+$BQ183*Assembly!S$22+$BR183*Assembly!S$23+$BS183*Assembly!S$24</f>
        <v>0</v>
      </c>
      <c r="CM183" s="254" t="str">
        <f>$AY183*Assembly!T$4+$AZ183*Assembly!T$5+$BA183*Assembly!T$6+$BB183*Assembly!T$7+$BC183*Assembly!T$8+$BD183*Assembly!T$9+$BE183*Assembly!T$10+$BF183*Assembly!T$11+$BG183*Assembly!T$12+$BH183*Assembly!T$13+$BI183*Assembly!T$14+$BJ183*Assembly!T$15+$BK183*Assembly!T$16+$BL183*Assembly!T$17+$BM183*Assembly!T$18+$BN183*Assembly!T$19+$BO183*Assembly!T$20+$BP183*Assembly!T$21+$BQ183*Assembly!T$22+$BR183*Assembly!T$23+$BS183*Assembly!T$24</f>
        <v>0</v>
      </c>
      <c r="CN183" s="254" t="str">
        <f>$AY183*Assembly!U$4+$AZ183*Assembly!U$5+$BA183*Assembly!U$6+$BB183*Assembly!U$7+$BC183*Assembly!U$8+$BD183*Assembly!U$9+$BE183*Assembly!U$10+$BF183*Assembly!U$11+$BG183*Assembly!U$12+$BH183*Assembly!U$13+$BI183*Assembly!U$14+$BJ183*Assembly!U$15+$BK183*Assembly!U$16+$BL183*Assembly!U$17+$BM183*Assembly!U$18+$BN183*Assembly!U$19+$BO183*Assembly!U$20+$BP183*Assembly!U$21+$BQ183*Assembly!U$22+$BR183*Assembly!U$23+$BS183*Assembly!U$24</f>
        <v>0</v>
      </c>
      <c r="CO183" s="256" t="str">
        <f>$AY183*Assembly!V$4+$AZ183*Assembly!V$5+$BA183*Assembly!V$6+$BB183*Assembly!V$7+$BC183*Assembly!V$8+$BD183*Assembly!V$9+$BE183*Assembly!V$10+$BF183*Assembly!V$11+$BG183*Assembly!V$12+$BH183*Assembly!V$13+$BI183*Assembly!V$14+$BJ183*Assembly!V$15+$BK183*Assembly!V$16+$BL183*Assembly!V$17+$BM183*Assembly!V$18+$BN183*Assembly!V$19+$BO183*Assembly!V$20+$BP183*Assembly!V$21+$BQ183*Assembly!V$22+$BR183*Assembly!V$23+$BS183*Assembly!V$24</f>
        <v>0</v>
      </c>
      <c r="CP183" s="256" t="str">
        <f>CF183*Refining!$F$3</f>
        <v>500</v>
      </c>
      <c r="CQ183" s="256" t="str">
        <f>CG183*Refining!$F$4</f>
        <v>0</v>
      </c>
      <c r="CR183" s="256" t="str">
        <f>CH183*Refining!$F$5</f>
        <v>0</v>
      </c>
      <c r="CS183" s="256" t="str">
        <f>CI183*Refining!$F$6</f>
        <v>0</v>
      </c>
      <c r="CT183" s="256" t="str">
        <f>CJ183*Refining!$F$7</f>
        <v>5,250</v>
      </c>
      <c r="CU183" s="256" t="str">
        <f>CK183*Refining!$F$8</f>
        <v>0</v>
      </c>
      <c r="CV183" s="256" t="str">
        <f>CL183*Refining!$F$9</f>
        <v>0</v>
      </c>
      <c r="CW183" s="256" t="str">
        <f>CM183*Refining!$F$10</f>
        <v>0</v>
      </c>
      <c r="CX183" s="256" t="str">
        <f>CN183*Refining!$F$11</f>
        <v>0</v>
      </c>
      <c r="CY183" s="256" t="str">
        <f>CO183*Refining!$F$12</f>
        <v>0</v>
      </c>
      <c r="CZ183" s="244" t="str">
        <f t="shared" ref="CZ183:DS183" si="741">IF(CF183 = 0, "", CF183)</f>
        <v>280</v>
      </c>
      <c r="DA183" s="245" t="str">
        <f t="shared" si="741"/>
        <v/>
      </c>
      <c r="DB183" s="245" t="str">
        <f t="shared" si="741"/>
        <v/>
      </c>
      <c r="DC183" s="245" t="str">
        <f t="shared" si="741"/>
        <v/>
      </c>
      <c r="DD183" s="245" t="str">
        <f t="shared" si="741"/>
        <v>2940</v>
      </c>
      <c r="DE183" s="245" t="str">
        <f t="shared" si="741"/>
        <v/>
      </c>
      <c r="DF183" s="245" t="str">
        <f t="shared" si="741"/>
        <v/>
      </c>
      <c r="DG183" s="245" t="str">
        <f t="shared" si="741"/>
        <v/>
      </c>
      <c r="DH183" s="245" t="str">
        <f t="shared" si="741"/>
        <v/>
      </c>
      <c r="DI183" s="246" t="str">
        <f t="shared" si="741"/>
        <v/>
      </c>
      <c r="DJ183" s="244" t="str">
        <f t="shared" si="741"/>
        <v>500</v>
      </c>
      <c r="DK183" s="245" t="str">
        <f t="shared" si="741"/>
        <v/>
      </c>
      <c r="DL183" s="245" t="str">
        <f t="shared" si="741"/>
        <v/>
      </c>
      <c r="DM183" s="245" t="str">
        <f t="shared" si="741"/>
        <v/>
      </c>
      <c r="DN183" s="259" t="str">
        <f t="shared" si="741"/>
        <v>5250</v>
      </c>
      <c r="DO183" s="245" t="str">
        <f t="shared" si="741"/>
        <v/>
      </c>
      <c r="DP183" s="245" t="str">
        <f t="shared" si="741"/>
        <v/>
      </c>
      <c r="DQ183" s="245" t="str">
        <f t="shared" si="741"/>
        <v/>
      </c>
      <c r="DR183" s="245" t="str">
        <f t="shared" si="741"/>
        <v/>
      </c>
      <c r="DS183" s="246" t="str">
        <f t="shared" si="741"/>
        <v/>
      </c>
      <c r="DT183" s="248" t="str">
        <f t="shared" si="16"/>
        <v>3,220</v>
      </c>
      <c r="DU183" s="249" t="str">
        <f t="shared" si="17"/>
        <v>5,750</v>
      </c>
      <c r="DV183" s="225" t="str">
        <f>CZ183*'Ores &amp; Ingots'!$C$3+DA183*'Ores &amp; Ingots'!$C$4+DB183*'Ores &amp; Ingots'!$C$5+DC183*'Ores &amp; Ingots'!$C$6+DD183*'Ores &amp; Ingots'!$C$7+DE183*'Ores &amp; Ingots'!$C$8+DF183*'Ores &amp; Ingots'!$C$9+DG183*'Ores &amp; Ingots'!$C$10+DH183*'Ores &amp; Ingots'!$C$11+DI183*'Ores &amp; Ingots'!$C$12</f>
        <v>1,297</v>
      </c>
      <c r="DW183" s="225" t="str">
        <f>DJ183*'Ores &amp; Ingots'!$B$3+DK183*'Ores &amp; Ingots'!$B$4+DL183*'Ores &amp; Ingots'!$B$5+DM183*'Ores &amp; Ingots'!$B$6+DN183*'Ores &amp; Ingots'!$B$7+DO183*'Ores &amp; Ingots'!$B$8+DP183*'Ores &amp; Ingots'!$B$9+DQ183*'Ores &amp; Ingots'!$B$10+DR183*'Ores &amp; Ingots'!$B$11+DS183*'Ores &amp; Ingots'!$B$12</f>
        <v>2,128</v>
      </c>
      <c r="DX183" s="249" t="str">
        <f>CZ183*Refining!$G$3+DA183*Refining!$G$4+DB183*Refining!$G$5+DC183*Refining!$G$6+DD183*Refining!$G$7+DE183*Refining!$G$8+DF183*Refining!$G$9+DG183*Refining!$G$10+DH183*Refining!$G$11+DI183*Refining!$G$12</f>
        <v>2,442</v>
      </c>
      <c r="DY183" s="249" t="str">
        <f t="shared" si="18"/>
        <v>379,915</v>
      </c>
      <c r="DZ183" s="250" t="str">
        <f t="shared" si="19"/>
        <v>0.3799</v>
      </c>
      <c r="EA183" s="248" t="str">
        <f t="shared" si="20"/>
        <v>2,703</v>
      </c>
      <c r="EB183" s="251" t="str">
        <f t="shared" ref="EB183:EC183" si="742">EA183/60</f>
        <v>45.1</v>
      </c>
      <c r="EC183" s="251" t="str">
        <f t="shared" si="742"/>
        <v>0.8</v>
      </c>
      <c r="ED183" s="248" t="str">
        <f t="shared" si="22"/>
        <v>416,626</v>
      </c>
      <c r="EE183" s="251" t="str">
        <f t="shared" ref="EE183:EF183" si="743">ED183/1000</f>
        <v>416.6</v>
      </c>
      <c r="EF183" s="252" t="str">
        <f t="shared" si="743"/>
        <v>0.42</v>
      </c>
      <c r="EG183" s="223" t="str">
        <f t="shared" si="24"/>
        <v>0.4166</v>
      </c>
      <c r="EH183" s="224" t="str">
        <f t="shared" si="25"/>
        <v>0:45:03</v>
      </c>
      <c r="EI183" s="225">
        <v>74.0</v>
      </c>
    </row>
    <row r="184">
      <c r="A184" s="33"/>
      <c r="B184" s="226" t="s">
        <v>1039</v>
      </c>
      <c r="C184" s="227" t="s">
        <v>886</v>
      </c>
      <c r="D184" s="227">
        <v>1.0</v>
      </c>
      <c r="E184" s="227">
        <v>1.0</v>
      </c>
      <c r="F184" s="227">
        <v>1.0</v>
      </c>
      <c r="G184" s="228" t="str">
        <f t="shared" si="5"/>
        <v>15.6</v>
      </c>
      <c r="H184" s="229">
        <v>6.0</v>
      </c>
      <c r="I184" s="229">
        <v>6.0</v>
      </c>
      <c r="J184" s="229" t="str">
        <f>H184/Main!$D$9</f>
        <v>6</v>
      </c>
      <c r="K184" s="229" t="str">
        <f>I184/Main!$D$10</f>
        <v>6</v>
      </c>
      <c r="L184" s="229" t="str">
        <f t="shared" si="6"/>
        <v>1</v>
      </c>
      <c r="M184" s="229">
        <v>1.0</v>
      </c>
      <c r="N184" s="230"/>
      <c r="O184" s="230"/>
      <c r="P184" s="230"/>
      <c r="Q184" s="231"/>
      <c r="R184" s="230"/>
      <c r="S184" s="232"/>
      <c r="T184" s="232"/>
      <c r="U184" s="230"/>
      <c r="V184" s="230"/>
      <c r="W184" s="232"/>
      <c r="X184" s="232"/>
      <c r="Y184" s="230"/>
      <c r="Z184" s="230"/>
      <c r="AA184" s="230"/>
      <c r="AB184" s="230"/>
      <c r="AC184" s="334" t="s">
        <v>18</v>
      </c>
      <c r="AD184" s="225">
        <v>0.0</v>
      </c>
      <c r="AE184" s="225">
        <v>0.0</v>
      </c>
      <c r="AF184" s="225">
        <v>0.0</v>
      </c>
      <c r="AG184" s="225">
        <v>0.0</v>
      </c>
      <c r="AH184" s="225">
        <v>0.0</v>
      </c>
      <c r="AI184" s="225">
        <v>10.0</v>
      </c>
      <c r="AJ184" s="225">
        <v>0.0</v>
      </c>
      <c r="AK184" s="225">
        <v>0.0</v>
      </c>
      <c r="AL184" s="225">
        <v>0.0</v>
      </c>
      <c r="AM184" s="225">
        <v>0.0</v>
      </c>
      <c r="AN184" s="225">
        <v>0.0</v>
      </c>
      <c r="AO184" s="225">
        <v>0.0</v>
      </c>
      <c r="AP184" s="309">
        <v>25.0</v>
      </c>
      <c r="AQ184" s="225">
        <v>0.0</v>
      </c>
      <c r="AR184" s="225">
        <v>0.0</v>
      </c>
      <c r="AS184" s="225">
        <v>0.0</v>
      </c>
      <c r="AT184" s="225">
        <v>0.0</v>
      </c>
      <c r="AU184" s="225">
        <v>0.0</v>
      </c>
      <c r="AV184" s="225">
        <v>0.0</v>
      </c>
      <c r="AW184" s="225">
        <v>0.0</v>
      </c>
      <c r="AX184" s="225">
        <v>0.0</v>
      </c>
      <c r="AY184" s="236" t="str">
        <f t="shared" ref="AY184:BS184" si="744">IF(AD184 = 0, "", AD184)</f>
        <v/>
      </c>
      <c r="AZ184" s="227" t="str">
        <f t="shared" si="744"/>
        <v/>
      </c>
      <c r="BA184" s="227" t="str">
        <f t="shared" si="744"/>
        <v/>
      </c>
      <c r="BB184" s="227" t="str">
        <f t="shared" si="744"/>
        <v/>
      </c>
      <c r="BC184" s="227" t="str">
        <f t="shared" si="744"/>
        <v/>
      </c>
      <c r="BD184" s="227" t="str">
        <f t="shared" si="744"/>
        <v>10</v>
      </c>
      <c r="BE184" s="227" t="str">
        <f t="shared" si="744"/>
        <v/>
      </c>
      <c r="BF184" s="227" t="str">
        <f t="shared" si="744"/>
        <v/>
      </c>
      <c r="BG184" s="227" t="str">
        <f t="shared" si="744"/>
        <v/>
      </c>
      <c r="BH184" s="227" t="str">
        <f t="shared" si="744"/>
        <v/>
      </c>
      <c r="BI184" s="227" t="str">
        <f t="shared" si="744"/>
        <v/>
      </c>
      <c r="BJ184" s="227" t="str">
        <f t="shared" si="744"/>
        <v/>
      </c>
      <c r="BK184" s="237" t="str">
        <f t="shared" si="744"/>
        <v>25</v>
      </c>
      <c r="BL184" s="227" t="str">
        <f t="shared" si="744"/>
        <v/>
      </c>
      <c r="BM184" s="227" t="str">
        <f t="shared" si="744"/>
        <v/>
      </c>
      <c r="BN184" s="227" t="str">
        <f t="shared" si="744"/>
        <v/>
      </c>
      <c r="BO184" s="227" t="str">
        <f t="shared" si="744"/>
        <v/>
      </c>
      <c r="BP184" s="227" t="str">
        <f t="shared" si="744"/>
        <v/>
      </c>
      <c r="BQ184" s="227" t="str">
        <f t="shared" si="744"/>
        <v/>
      </c>
      <c r="BR184" s="227" t="str">
        <f t="shared" si="744"/>
        <v/>
      </c>
      <c r="BS184" s="238" t="str">
        <f t="shared" si="744"/>
        <v/>
      </c>
      <c r="BT184" s="239" t="str">
        <f>$AY184*Assembly!Y$4+$AZ184*Assembly!Y$5+$BA184*Assembly!Y$6+$BB184*Assembly!Y$7+$BC184*Assembly!Y$8+$BD184*Assembly!Y$9+$BE184*Assembly!Y$10+$BF184*Assembly!Y$11+$BG184*Assembly!Y$12+$BH184*Assembly!Y$13+$BI184*Assembly!Y$14+$BJ184*Assembly!Y$15+$BK184*Assembly!Y$16+$BL184*Assembly!Y$17+$BM184*Assembly!Y$18+$BN184*Assembly!Y$19+$BO184*Assembly!Y$20+$BP184*Assembly!Y$21+$BQ184*Assembly!Y$22+$BR184*Assembly!Y$23+$BS184*Assembly!Y$24</f>
        <v>435</v>
      </c>
      <c r="BU184" s="225" t="str">
        <f t="shared" si="8"/>
        <v>28</v>
      </c>
      <c r="BV184" s="225"/>
      <c r="BW184" s="225" t="str">
        <f>$AY184*Assembly!AC$4+$AZ184*Assembly!AC$5+$BA184*Assembly!AC$6+$BB184*Assembly!AC$7+$BC184*Assembly!AC$8+$BD184*Assembly!AC$9+$BE184*Assembly!AC$10+$BF184*Assembly!AC$11+$BG184*Assembly!AC$12+$BH184*Assembly!AC$13+$BI184*Assembly!AC$14+$BJ184*Assembly!AC$15+$BK184*Assembly!AC$16+$BL184*Assembly!AC$17+$BM184*Assembly!AC$18+$BN184*Assembly!AC$19+$BO184*Assembly!AC$20+$BP184*Assembly!AC$21+$BQ184*Assembly!AC$22+$BR184*Assembly!AC$23+$BS184*Assembly!AC$24</f>
        <v>1,650</v>
      </c>
      <c r="BX184" s="240" t="str">
        <f t="shared" si="9"/>
        <v>3.79</v>
      </c>
      <c r="BY184" s="241" t="str">
        <f t="shared" si="10"/>
        <v>106</v>
      </c>
      <c r="BZ184" s="242" t="str">
        <f t="shared" si="11"/>
        <v>59.3</v>
      </c>
      <c r="CA184" s="241" t="str">
        <f t="shared" si="12"/>
        <v>275</v>
      </c>
      <c r="CB184" s="225" t="str">
        <f>$AY184*Assembly!X$4+$AZ184*Assembly!X$5+$BA184*Assembly!X$6+$BB184*Assembly!X$7+$BC184*Assembly!X$8+$BD184*Assembly!X$9+$BE184*Assembly!X$10+$BF184*Assembly!X$11+$BG184*Assembly!X$12+$BH184*Assembly!X$13+$BI184*Assembly!X$14+$BJ184*Assembly!X$15+$BK184*Assembly!X$16+$BL184*Assembly!X$17+$BM184*Assembly!X$18+$BN184*Assembly!X$19+$BO184*Assembly!X$20+$BP184*Assembly!X$21+$BQ184*Assembly!X$22+$BR184*Assembly!X$23+$BS184*Assembly!X$24</f>
        <v>35</v>
      </c>
      <c r="CC184" s="225" t="str">
        <f t="shared" si="13"/>
        <v>5,444</v>
      </c>
      <c r="CD184" s="223" t="str">
        <f t="shared" si="14"/>
        <v>0.0054</v>
      </c>
      <c r="CE184" s="243" t="str">
        <f>$AY184*Assembly!AB$4+$AZ184*Assembly!AB$5+$BA184*Assembly!AB$6+$BB184*Assembly!AB$7+$BC184*Assembly!AB$8+$BD184*Assembly!AB$9+$BE184*Assembly!AB$10+$BF184*Assembly!AB$11+$BG184*Assembly!AB$12+$BH184*Assembly!AB$13+$BI184*Assembly!AB$14+$BJ184*Assembly!AB$15+$BK184*Assembly!AB$16+$BL184*Assembly!AB$17+$BM184*Assembly!AB$18+$BN184*Assembly!AB$19+$BO184*Assembly!AB$20+$BP184*Assembly!AB$21+$BQ184*Assembly!AB$22+$BR184*Assembly!AB$23+$BS184*Assembly!AB$24</f>
        <v>220</v>
      </c>
      <c r="CF184" s="231" t="str">
        <f>$AY184*Assembly!M$4+$AZ184*Assembly!M$5+$BA184*Assembly!M$6+$BB184*Assembly!M$7+$BC184*Assembly!M$8+$BD184*Assembly!M$9+$BE184*Assembly!M$10+$BF184*Assembly!M$11+$BG184*Assembly!M$12+$BH184*Assembly!M$13+$BI184*Assembly!M$14+$BJ184*Assembly!M$15+$BK184*Assembly!M$16+$BL184*Assembly!M$17+$BM184*Assembly!M$18+$BN184*Assembly!M$19+$BO184*Assembly!M$20+$BP184*Assembly!M$21+$BQ184*Assembly!M$22+$BR184*Assembly!M$23+$BS184*Assembly!M$24</f>
        <v>70</v>
      </c>
      <c r="CG184" s="231" t="str">
        <f>$AY184*Assembly!N$4+$AZ184*Assembly!N$5+$BA184*Assembly!N$6+$BB184*Assembly!N$7+$BC184*Assembly!N$8+$BD184*Assembly!N$9+$BE184*Assembly!N$10+$BF184*Assembly!N$11+$BG184*Assembly!N$12+$BH184*Assembly!N$13+$BI184*Assembly!N$14+$BJ184*Assembly!N$15+$BK184*Assembly!N$16+$BL184*Assembly!N$17+$BM184*Assembly!N$18+$BN184*Assembly!N$19+$BO184*Assembly!N$20+$BP184*Assembly!N$21+$BQ184*Assembly!N$22+$BR184*Assembly!N$23+$BS184*Assembly!N$24</f>
        <v>0</v>
      </c>
      <c r="CH184" s="231" t="str">
        <f>$AY184*Assembly!O$4+$AZ184*Assembly!O$5+$BA184*Assembly!O$6+$BB184*Assembly!O$7+$BC184*Assembly!O$8+$BD184*Assembly!O$9+$BE184*Assembly!O$10+$BF184*Assembly!O$11+$BG184*Assembly!O$12+$BH184*Assembly!O$13+$BI184*Assembly!O$14+$BJ184*Assembly!O$15+$BK184*Assembly!O$16+$BL184*Assembly!O$17+$BM184*Assembly!O$18+$BN184*Assembly!O$19+$BO184*Assembly!O$20+$BP184*Assembly!O$21+$BQ184*Assembly!O$22+$BR184*Assembly!O$23+$BS184*Assembly!O$24</f>
        <v>0</v>
      </c>
      <c r="CI184" s="229" t="str">
        <f>$AY184*Assembly!P$4+$AZ184*Assembly!P$5+$BA184*Assembly!P$6+$BB184*Assembly!P$7+$BC184*Assembly!P$8+$BD184*Assembly!P$9+$BE184*Assembly!P$10+$BF184*Assembly!P$11+$BG184*Assembly!P$12+$BH184*Assembly!P$13+$BI184*Assembly!P$14+$BJ184*Assembly!P$15+$BK184*Assembly!P$16+$BL184*Assembly!P$17+$BM184*Assembly!P$18+$BN184*Assembly!P$19+$BO184*Assembly!P$20+$BP184*Assembly!P$21+$BQ184*Assembly!P$22+$BR184*Assembly!P$23+$BS184*Assembly!P$24</f>
        <v>0</v>
      </c>
      <c r="CJ184" s="229" t="str">
        <f>$AY184*Assembly!Q$4+$AZ184*Assembly!Q$5+$BA184*Assembly!Q$6+$BB184*Assembly!Q$7+$BC184*Assembly!Q$8+$BD184*Assembly!Q$9+$BE184*Assembly!Q$10+$BF184*Assembly!Q$11+$BG184*Assembly!Q$12+$BH184*Assembly!Q$13+$BI184*Assembly!Q$14+$BJ184*Assembly!Q$15+$BK184*Assembly!Q$16+$BL184*Assembly!Q$17+$BM184*Assembly!Q$18+$BN184*Assembly!Q$19+$BO184*Assembly!Q$20+$BP184*Assembly!Q$21+$BQ184*Assembly!Q$22+$BR184*Assembly!Q$23+$BS184*Assembly!Q$24</f>
        <v>375</v>
      </c>
      <c r="CK184" s="231" t="str">
        <f>$AY184*Assembly!R$4+$AZ184*Assembly!R$5+$BA184*Assembly!R$6+$BB184*Assembly!R$7+$BC184*Assembly!R$8+$BD184*Assembly!R$9+$BE184*Assembly!R$10+$BF184*Assembly!R$11+$BG184*Assembly!R$12+$BH184*Assembly!R$13+$BI184*Assembly!R$14+$BJ184*Assembly!R$15+$BK184*Assembly!R$16+$BL184*Assembly!R$17+$BM184*Assembly!R$18+$BN184*Assembly!R$19+$BO184*Assembly!R$20+$BP184*Assembly!R$21+$BQ184*Assembly!R$22+$BR184*Assembly!R$23+$BS184*Assembly!R$24</f>
        <v>0</v>
      </c>
      <c r="CL184" s="229" t="str">
        <f>$AY184*Assembly!S$4+$AZ184*Assembly!S$5+$BA184*Assembly!S$6+$BB184*Assembly!S$7+$BC184*Assembly!S$8+$BD184*Assembly!S$9+$BE184*Assembly!S$10+$BF184*Assembly!S$11+$BG184*Assembly!S$12+$BH184*Assembly!S$13+$BI184*Assembly!S$14+$BJ184*Assembly!S$15+$BK184*Assembly!S$16+$BL184*Assembly!S$17+$BM184*Assembly!S$18+$BN184*Assembly!S$19+$BO184*Assembly!S$20+$BP184*Assembly!S$21+$BQ184*Assembly!S$22+$BR184*Assembly!S$23+$BS184*Assembly!S$24</f>
        <v>0</v>
      </c>
      <c r="CM184" s="229" t="str">
        <f>$AY184*Assembly!T$4+$AZ184*Assembly!T$5+$BA184*Assembly!T$6+$BB184*Assembly!T$7+$BC184*Assembly!T$8+$BD184*Assembly!T$9+$BE184*Assembly!T$10+$BF184*Assembly!T$11+$BG184*Assembly!T$12+$BH184*Assembly!T$13+$BI184*Assembly!T$14+$BJ184*Assembly!T$15+$BK184*Assembly!T$16+$BL184*Assembly!T$17+$BM184*Assembly!T$18+$BN184*Assembly!T$19+$BO184*Assembly!T$20+$BP184*Assembly!T$21+$BQ184*Assembly!T$22+$BR184*Assembly!T$23+$BS184*Assembly!T$24</f>
        <v>0</v>
      </c>
      <c r="CN184" s="229" t="str">
        <f>$AY184*Assembly!U$4+$AZ184*Assembly!U$5+$BA184*Assembly!U$6+$BB184*Assembly!U$7+$BC184*Assembly!U$8+$BD184*Assembly!U$9+$BE184*Assembly!U$10+$BF184*Assembly!U$11+$BG184*Assembly!U$12+$BH184*Assembly!U$13+$BI184*Assembly!U$14+$BJ184*Assembly!U$15+$BK184*Assembly!U$16+$BL184*Assembly!U$17+$BM184*Assembly!U$18+$BN184*Assembly!U$19+$BO184*Assembly!U$20+$BP184*Assembly!U$21+$BQ184*Assembly!U$22+$BR184*Assembly!U$23+$BS184*Assembly!U$24</f>
        <v>0</v>
      </c>
      <c r="CO184" s="231" t="str">
        <f>$AY184*Assembly!V$4+$AZ184*Assembly!V$5+$BA184*Assembly!V$6+$BB184*Assembly!V$7+$BC184*Assembly!V$8+$BD184*Assembly!V$9+$BE184*Assembly!V$10+$BF184*Assembly!V$11+$BG184*Assembly!V$12+$BH184*Assembly!V$13+$BI184*Assembly!V$14+$BJ184*Assembly!V$15+$BK184*Assembly!V$16+$BL184*Assembly!V$17+$BM184*Assembly!V$18+$BN184*Assembly!V$19+$BO184*Assembly!V$20+$BP184*Assembly!V$21+$BQ184*Assembly!V$22+$BR184*Assembly!V$23+$BS184*Assembly!V$24</f>
        <v>0</v>
      </c>
      <c r="CP184" s="231" t="str">
        <f>CF184*Refining!$F$3</f>
        <v>125</v>
      </c>
      <c r="CQ184" s="231" t="str">
        <f>CG184*Refining!$F$4</f>
        <v>0</v>
      </c>
      <c r="CR184" s="231" t="str">
        <f>CH184*Refining!$F$5</f>
        <v>0</v>
      </c>
      <c r="CS184" s="231" t="str">
        <f>CI184*Refining!$F$6</f>
        <v>0</v>
      </c>
      <c r="CT184" s="231" t="str">
        <f>CJ184*Refining!$F$7</f>
        <v>670</v>
      </c>
      <c r="CU184" s="231" t="str">
        <f>CK184*Refining!$F$8</f>
        <v>0</v>
      </c>
      <c r="CV184" s="231" t="str">
        <f>CL184*Refining!$F$9</f>
        <v>0</v>
      </c>
      <c r="CW184" s="231" t="str">
        <f>CM184*Refining!$F$10</f>
        <v>0</v>
      </c>
      <c r="CX184" s="231" t="str">
        <f>CN184*Refining!$F$11</f>
        <v>0</v>
      </c>
      <c r="CY184" s="231" t="str">
        <f>CO184*Refining!$F$12</f>
        <v>0</v>
      </c>
      <c r="CZ184" s="244" t="str">
        <f t="shared" ref="CZ184:DS184" si="745">IF(CF184 = 0, "", CF184)</f>
        <v>70</v>
      </c>
      <c r="DA184" s="245" t="str">
        <f t="shared" si="745"/>
        <v/>
      </c>
      <c r="DB184" s="245" t="str">
        <f t="shared" si="745"/>
        <v/>
      </c>
      <c r="DC184" s="245" t="str">
        <f t="shared" si="745"/>
        <v/>
      </c>
      <c r="DD184" s="245" t="str">
        <f t="shared" si="745"/>
        <v>375</v>
      </c>
      <c r="DE184" s="245" t="str">
        <f t="shared" si="745"/>
        <v/>
      </c>
      <c r="DF184" s="245" t="str">
        <f t="shared" si="745"/>
        <v/>
      </c>
      <c r="DG184" s="245" t="str">
        <f t="shared" si="745"/>
        <v/>
      </c>
      <c r="DH184" s="245" t="str">
        <f t="shared" si="745"/>
        <v/>
      </c>
      <c r="DI184" s="246" t="str">
        <f t="shared" si="745"/>
        <v/>
      </c>
      <c r="DJ184" s="244" t="str">
        <f t="shared" si="745"/>
        <v>125</v>
      </c>
      <c r="DK184" s="245" t="str">
        <f t="shared" si="745"/>
        <v/>
      </c>
      <c r="DL184" s="245" t="str">
        <f t="shared" si="745"/>
        <v/>
      </c>
      <c r="DM184" s="245" t="str">
        <f t="shared" si="745"/>
        <v/>
      </c>
      <c r="DN184" s="259" t="str">
        <f t="shared" si="745"/>
        <v>670</v>
      </c>
      <c r="DO184" s="245" t="str">
        <f t="shared" si="745"/>
        <v/>
      </c>
      <c r="DP184" s="245" t="str">
        <f t="shared" si="745"/>
        <v/>
      </c>
      <c r="DQ184" s="245" t="str">
        <f t="shared" si="745"/>
        <v/>
      </c>
      <c r="DR184" s="245" t="str">
        <f t="shared" si="745"/>
        <v/>
      </c>
      <c r="DS184" s="246" t="str">
        <f t="shared" si="745"/>
        <v/>
      </c>
      <c r="DT184" s="248" t="str">
        <f t="shared" si="16"/>
        <v>445</v>
      </c>
      <c r="DU184" s="249" t="str">
        <f t="shared" si="17"/>
        <v>795</v>
      </c>
      <c r="DV184" s="225" t="str">
        <f>CZ184*'Ores &amp; Ingots'!$C$3+DA184*'Ores &amp; Ingots'!$C$4+DB184*'Ores &amp; Ingots'!$C$5+DC184*'Ores &amp; Ingots'!$C$6+DD184*'Ores &amp; Ingots'!$C$7+DE184*'Ores &amp; Ingots'!$C$8+DF184*'Ores &amp; Ingots'!$C$9+DG184*'Ores &amp; Ingots'!$C$10+DH184*'Ores &amp; Ingots'!$C$11+DI184*'Ores &amp; Ingots'!$C$12</f>
        <v>170</v>
      </c>
      <c r="DW184" s="225" t="str">
        <f>DJ184*'Ores &amp; Ingots'!$B$3+DK184*'Ores &amp; Ingots'!$B$4+DL184*'Ores &amp; Ingots'!$B$5+DM184*'Ores &amp; Ingots'!$B$6+DN184*'Ores &amp; Ingots'!$B$7+DO184*'Ores &amp; Ingots'!$B$8+DP184*'Ores &amp; Ingots'!$B$9+DQ184*'Ores &amp; Ingots'!$B$10+DR184*'Ores &amp; Ingots'!$B$11+DS184*'Ores &amp; Ingots'!$B$12</f>
        <v>294</v>
      </c>
      <c r="DX184" s="249" t="str">
        <f>CZ184*Refining!$G$3+DA184*Refining!$G$4+DB184*Refining!$G$5+DC184*Refining!$G$6+DD184*Refining!$G$7+DE184*Refining!$G$8+DF184*Refining!$G$9+DG184*Refining!$G$10+DH184*Refining!$G$11+DI184*Refining!$G$12</f>
        <v>314</v>
      </c>
      <c r="DY184" s="249" t="str">
        <f t="shared" si="18"/>
        <v>48,825</v>
      </c>
      <c r="DZ184" s="250" t="str">
        <f t="shared" si="19"/>
        <v>0.0488</v>
      </c>
      <c r="EA184" s="248" t="str">
        <f t="shared" si="20"/>
        <v>355</v>
      </c>
      <c r="EB184" s="251" t="str">
        <f t="shared" ref="EB184:EC184" si="746">EA184/60</f>
        <v>5.9</v>
      </c>
      <c r="EC184" s="251" t="str">
        <f t="shared" si="746"/>
        <v>0.1</v>
      </c>
      <c r="ED184" s="248" t="str">
        <f t="shared" si="22"/>
        <v>54,269</v>
      </c>
      <c r="EE184" s="251" t="str">
        <f t="shared" ref="EE184:EF184" si="747">ED184/1000</f>
        <v>54.3</v>
      </c>
      <c r="EF184" s="252" t="str">
        <f t="shared" si="747"/>
        <v>0.05</v>
      </c>
      <c r="EG184" s="223" t="str">
        <f t="shared" si="24"/>
        <v>0.0543</v>
      </c>
      <c r="EH184" s="224" t="str">
        <f t="shared" si="25"/>
        <v>0:05:55</v>
      </c>
      <c r="EI184" s="225" t="s">
        <v>12</v>
      </c>
    </row>
    <row r="185">
      <c r="A185" s="33"/>
      <c r="B185" s="226" t="s">
        <v>1039</v>
      </c>
      <c r="C185" s="227" t="s">
        <v>886</v>
      </c>
      <c r="D185" s="227">
        <v>1.0</v>
      </c>
      <c r="E185" s="227">
        <v>1.0</v>
      </c>
      <c r="F185" s="227">
        <v>2.0</v>
      </c>
      <c r="G185" s="253" t="str">
        <f t="shared" si="5"/>
        <v>31.3</v>
      </c>
      <c r="H185" s="254">
        <v>8.0</v>
      </c>
      <c r="I185" s="254">
        <v>8.0</v>
      </c>
      <c r="J185" s="254" t="str">
        <f>H185/Main!$D$9</f>
        <v>8</v>
      </c>
      <c r="K185" s="254" t="str">
        <f>I185/Main!$D$10</f>
        <v>8</v>
      </c>
      <c r="L185" s="254" t="str">
        <f t="shared" si="6"/>
        <v>1</v>
      </c>
      <c r="M185" s="254">
        <v>1.0</v>
      </c>
      <c r="N185" s="255"/>
      <c r="O185" s="255"/>
      <c r="P185" s="255"/>
      <c r="Q185" s="256"/>
      <c r="R185" s="255"/>
      <c r="S185" s="257"/>
      <c r="T185" s="257"/>
      <c r="U185" s="255"/>
      <c r="V185" s="255"/>
      <c r="W185" s="350"/>
      <c r="X185" s="257"/>
      <c r="Y185" s="255"/>
      <c r="Z185" s="255"/>
      <c r="AA185" s="255"/>
      <c r="AB185" s="255"/>
      <c r="AC185" s="351" t="s">
        <v>18</v>
      </c>
      <c r="AD185" s="225">
        <v>0.0</v>
      </c>
      <c r="AE185" s="225">
        <v>0.0</v>
      </c>
      <c r="AF185" s="225">
        <v>0.0</v>
      </c>
      <c r="AG185" s="225">
        <v>0.0</v>
      </c>
      <c r="AH185" s="225">
        <v>0.0</v>
      </c>
      <c r="AI185" s="225">
        <v>15.0</v>
      </c>
      <c r="AJ185" s="225">
        <v>0.0</v>
      </c>
      <c r="AK185" s="225">
        <v>0.0</v>
      </c>
      <c r="AL185" s="225">
        <v>0.0</v>
      </c>
      <c r="AM185" s="225">
        <v>0.0</v>
      </c>
      <c r="AN185" s="225">
        <v>0.0</v>
      </c>
      <c r="AO185" s="225">
        <v>0.0</v>
      </c>
      <c r="AP185" s="309">
        <v>40.0</v>
      </c>
      <c r="AQ185" s="225">
        <v>0.0</v>
      </c>
      <c r="AR185" s="225">
        <v>0.0</v>
      </c>
      <c r="AS185" s="225">
        <v>0.0</v>
      </c>
      <c r="AT185" s="225">
        <v>0.0</v>
      </c>
      <c r="AU185" s="225">
        <v>0.0</v>
      </c>
      <c r="AV185" s="225">
        <v>0.0</v>
      </c>
      <c r="AW185" s="225">
        <v>0.0</v>
      </c>
      <c r="AX185" s="225">
        <v>0.0</v>
      </c>
      <c r="AY185" s="236" t="str">
        <f t="shared" ref="AY185:BS185" si="748">IF(AD185 = 0, "", AD185)</f>
        <v/>
      </c>
      <c r="AZ185" s="227" t="str">
        <f t="shared" si="748"/>
        <v/>
      </c>
      <c r="BA185" s="227" t="str">
        <f t="shared" si="748"/>
        <v/>
      </c>
      <c r="BB185" s="227" t="str">
        <f t="shared" si="748"/>
        <v/>
      </c>
      <c r="BC185" s="227" t="str">
        <f t="shared" si="748"/>
        <v/>
      </c>
      <c r="BD185" s="227" t="str">
        <f t="shared" si="748"/>
        <v>15</v>
      </c>
      <c r="BE185" s="227" t="str">
        <f t="shared" si="748"/>
        <v/>
      </c>
      <c r="BF185" s="227" t="str">
        <f t="shared" si="748"/>
        <v/>
      </c>
      <c r="BG185" s="227" t="str">
        <f t="shared" si="748"/>
        <v/>
      </c>
      <c r="BH185" s="227" t="str">
        <f t="shared" si="748"/>
        <v/>
      </c>
      <c r="BI185" s="227" t="str">
        <f t="shared" si="748"/>
        <v/>
      </c>
      <c r="BJ185" s="227" t="str">
        <f t="shared" si="748"/>
        <v/>
      </c>
      <c r="BK185" s="237" t="str">
        <f t="shared" si="748"/>
        <v>40</v>
      </c>
      <c r="BL185" s="227" t="str">
        <f t="shared" si="748"/>
        <v/>
      </c>
      <c r="BM185" s="227" t="str">
        <f t="shared" si="748"/>
        <v/>
      </c>
      <c r="BN185" s="227" t="str">
        <f t="shared" si="748"/>
        <v/>
      </c>
      <c r="BO185" s="227" t="str">
        <f t="shared" si="748"/>
        <v/>
      </c>
      <c r="BP185" s="227" t="str">
        <f t="shared" si="748"/>
        <v/>
      </c>
      <c r="BQ185" s="227" t="str">
        <f t="shared" si="748"/>
        <v/>
      </c>
      <c r="BR185" s="227" t="str">
        <f t="shared" si="748"/>
        <v/>
      </c>
      <c r="BS185" s="238" t="str">
        <f t="shared" si="748"/>
        <v/>
      </c>
      <c r="BT185" s="239" t="str">
        <f>$AY185*Assembly!Y$4+$AZ185*Assembly!Y$5+$BA185*Assembly!Y$6+$BB185*Assembly!Y$7+$BC185*Assembly!Y$8+$BD185*Assembly!Y$9+$BE185*Assembly!Y$10+$BF185*Assembly!Y$11+$BG185*Assembly!Y$12+$BH185*Assembly!Y$13+$BI185*Assembly!Y$14+$BJ185*Assembly!Y$15+$BK185*Assembly!Y$16+$BL185*Assembly!Y$17+$BM185*Assembly!Y$18+$BN185*Assembly!Y$19+$BO185*Assembly!Y$20+$BP185*Assembly!Y$21+$BQ185*Assembly!Y$22+$BR185*Assembly!Y$23+$BS185*Assembly!Y$24</f>
        <v>690</v>
      </c>
      <c r="BU185" s="225" t="str">
        <f t="shared" si="8"/>
        <v>22</v>
      </c>
      <c r="BV185" s="225"/>
      <c r="BW185" s="225" t="str">
        <f>$AY185*Assembly!AC$4+$AZ185*Assembly!AC$5+$BA185*Assembly!AC$6+$BB185*Assembly!AC$7+$BC185*Assembly!AC$8+$BD185*Assembly!AC$9+$BE185*Assembly!AC$10+$BF185*Assembly!AC$11+$BG185*Assembly!AC$12+$BH185*Assembly!AC$13+$BI185*Assembly!AC$14+$BJ185*Assembly!AC$15+$BK185*Assembly!AC$16+$BL185*Assembly!AC$17+$BM185*Assembly!AC$18+$BN185*Assembly!AC$19+$BO185*Assembly!AC$20+$BP185*Assembly!AC$21+$BQ185*Assembly!AC$22+$BR185*Assembly!AC$23+$BS185*Assembly!AC$24</f>
        <v>2,625</v>
      </c>
      <c r="BX185" s="240" t="str">
        <f t="shared" si="9"/>
        <v>3.80</v>
      </c>
      <c r="BY185" s="241" t="str">
        <f t="shared" si="10"/>
        <v>84</v>
      </c>
      <c r="BZ185" s="242" t="str">
        <f t="shared" si="11"/>
        <v>118.9</v>
      </c>
      <c r="CA185" s="241" t="str">
        <f t="shared" si="12"/>
        <v>328</v>
      </c>
      <c r="CB185" s="225" t="str">
        <f>$AY185*Assembly!X$4+$AZ185*Assembly!X$5+$BA185*Assembly!X$6+$BB185*Assembly!X$7+$BC185*Assembly!X$8+$BD185*Assembly!X$9+$BE185*Assembly!X$10+$BF185*Assembly!X$11+$BG185*Assembly!X$12+$BH185*Assembly!X$13+$BI185*Assembly!X$14+$BJ185*Assembly!X$15+$BK185*Assembly!X$16+$BL185*Assembly!X$17+$BM185*Assembly!X$18+$BN185*Assembly!X$19+$BO185*Assembly!X$20+$BP185*Assembly!X$21+$BQ185*Assembly!X$22+$BR185*Assembly!X$23+$BS185*Assembly!X$24</f>
        <v>55</v>
      </c>
      <c r="CC185" s="225" t="str">
        <f t="shared" si="13"/>
        <v>8,556</v>
      </c>
      <c r="CD185" s="223" t="str">
        <f t="shared" si="14"/>
        <v>0.0086</v>
      </c>
      <c r="CE185" s="243" t="str">
        <f>$AY185*Assembly!AB$4+$AZ185*Assembly!AB$5+$BA185*Assembly!AB$6+$BB185*Assembly!AB$7+$BC185*Assembly!AB$8+$BD185*Assembly!AB$9+$BE185*Assembly!AB$10+$BF185*Assembly!AB$11+$BG185*Assembly!AB$12+$BH185*Assembly!AB$13+$BI185*Assembly!AB$14+$BJ185*Assembly!AB$15+$BK185*Assembly!AB$16+$BL185*Assembly!AB$17+$BM185*Assembly!AB$18+$BN185*Assembly!AB$19+$BO185*Assembly!AB$20+$BP185*Assembly!AB$21+$BQ185*Assembly!AB$22+$BR185*Assembly!AB$23+$BS185*Assembly!AB$24</f>
        <v>350</v>
      </c>
      <c r="CF185" s="256" t="str">
        <f>$AY185*Assembly!M$4+$AZ185*Assembly!M$5+$BA185*Assembly!M$6+$BB185*Assembly!M$7+$BC185*Assembly!M$8+$BD185*Assembly!M$9+$BE185*Assembly!M$10+$BF185*Assembly!M$11+$BG185*Assembly!M$12+$BH185*Assembly!M$13+$BI185*Assembly!M$14+$BJ185*Assembly!M$15+$BK185*Assembly!M$16+$BL185*Assembly!M$17+$BM185*Assembly!M$18+$BN185*Assembly!M$19+$BO185*Assembly!M$20+$BP185*Assembly!M$21+$BQ185*Assembly!M$22+$BR185*Assembly!M$23+$BS185*Assembly!M$24</f>
        <v>105</v>
      </c>
      <c r="CG185" s="256" t="str">
        <f>$AY185*Assembly!N$4+$AZ185*Assembly!N$5+$BA185*Assembly!N$6+$BB185*Assembly!N$7+$BC185*Assembly!N$8+$BD185*Assembly!N$9+$BE185*Assembly!N$10+$BF185*Assembly!N$11+$BG185*Assembly!N$12+$BH185*Assembly!N$13+$BI185*Assembly!N$14+$BJ185*Assembly!N$15+$BK185*Assembly!N$16+$BL185*Assembly!N$17+$BM185*Assembly!N$18+$BN185*Assembly!N$19+$BO185*Assembly!N$20+$BP185*Assembly!N$21+$BQ185*Assembly!N$22+$BR185*Assembly!N$23+$BS185*Assembly!N$24</f>
        <v>0</v>
      </c>
      <c r="CH185" s="256" t="str">
        <f>$AY185*Assembly!O$4+$AZ185*Assembly!O$5+$BA185*Assembly!O$6+$BB185*Assembly!O$7+$BC185*Assembly!O$8+$BD185*Assembly!O$9+$BE185*Assembly!O$10+$BF185*Assembly!O$11+$BG185*Assembly!O$12+$BH185*Assembly!O$13+$BI185*Assembly!O$14+$BJ185*Assembly!O$15+$BK185*Assembly!O$16+$BL185*Assembly!O$17+$BM185*Assembly!O$18+$BN185*Assembly!O$19+$BO185*Assembly!O$20+$BP185*Assembly!O$21+$BQ185*Assembly!O$22+$BR185*Assembly!O$23+$BS185*Assembly!O$24</f>
        <v>0</v>
      </c>
      <c r="CI185" s="254" t="str">
        <f>$AY185*Assembly!P$4+$AZ185*Assembly!P$5+$BA185*Assembly!P$6+$BB185*Assembly!P$7+$BC185*Assembly!P$8+$BD185*Assembly!P$9+$BE185*Assembly!P$10+$BF185*Assembly!P$11+$BG185*Assembly!P$12+$BH185*Assembly!P$13+$BI185*Assembly!P$14+$BJ185*Assembly!P$15+$BK185*Assembly!P$16+$BL185*Assembly!P$17+$BM185*Assembly!P$18+$BN185*Assembly!P$19+$BO185*Assembly!P$20+$BP185*Assembly!P$21+$BQ185*Assembly!P$22+$BR185*Assembly!P$23+$BS185*Assembly!P$24</f>
        <v>0</v>
      </c>
      <c r="CJ185" s="254" t="str">
        <f>$AY185*Assembly!Q$4+$AZ185*Assembly!Q$5+$BA185*Assembly!Q$6+$BB185*Assembly!Q$7+$BC185*Assembly!Q$8+$BD185*Assembly!Q$9+$BE185*Assembly!Q$10+$BF185*Assembly!Q$11+$BG185*Assembly!Q$12+$BH185*Assembly!Q$13+$BI185*Assembly!Q$14+$BJ185*Assembly!Q$15+$BK185*Assembly!Q$16+$BL185*Assembly!Q$17+$BM185*Assembly!Q$18+$BN185*Assembly!Q$19+$BO185*Assembly!Q$20+$BP185*Assembly!Q$21+$BQ185*Assembly!Q$22+$BR185*Assembly!Q$23+$BS185*Assembly!Q$24</f>
        <v>600</v>
      </c>
      <c r="CK185" s="256" t="str">
        <f>$AY185*Assembly!R$4+$AZ185*Assembly!R$5+$BA185*Assembly!R$6+$BB185*Assembly!R$7+$BC185*Assembly!R$8+$BD185*Assembly!R$9+$BE185*Assembly!R$10+$BF185*Assembly!R$11+$BG185*Assembly!R$12+$BH185*Assembly!R$13+$BI185*Assembly!R$14+$BJ185*Assembly!R$15+$BK185*Assembly!R$16+$BL185*Assembly!R$17+$BM185*Assembly!R$18+$BN185*Assembly!R$19+$BO185*Assembly!R$20+$BP185*Assembly!R$21+$BQ185*Assembly!R$22+$BR185*Assembly!R$23+$BS185*Assembly!R$24</f>
        <v>0</v>
      </c>
      <c r="CL185" s="254" t="str">
        <f>$AY185*Assembly!S$4+$AZ185*Assembly!S$5+$BA185*Assembly!S$6+$BB185*Assembly!S$7+$BC185*Assembly!S$8+$BD185*Assembly!S$9+$BE185*Assembly!S$10+$BF185*Assembly!S$11+$BG185*Assembly!S$12+$BH185*Assembly!S$13+$BI185*Assembly!S$14+$BJ185*Assembly!S$15+$BK185*Assembly!S$16+$BL185*Assembly!S$17+$BM185*Assembly!S$18+$BN185*Assembly!S$19+$BO185*Assembly!S$20+$BP185*Assembly!S$21+$BQ185*Assembly!S$22+$BR185*Assembly!S$23+$BS185*Assembly!S$24</f>
        <v>0</v>
      </c>
      <c r="CM185" s="254" t="str">
        <f>$AY185*Assembly!T$4+$AZ185*Assembly!T$5+$BA185*Assembly!T$6+$BB185*Assembly!T$7+$BC185*Assembly!T$8+$BD185*Assembly!T$9+$BE185*Assembly!T$10+$BF185*Assembly!T$11+$BG185*Assembly!T$12+$BH185*Assembly!T$13+$BI185*Assembly!T$14+$BJ185*Assembly!T$15+$BK185*Assembly!T$16+$BL185*Assembly!T$17+$BM185*Assembly!T$18+$BN185*Assembly!T$19+$BO185*Assembly!T$20+$BP185*Assembly!T$21+$BQ185*Assembly!T$22+$BR185*Assembly!T$23+$BS185*Assembly!T$24</f>
        <v>0</v>
      </c>
      <c r="CN185" s="254" t="str">
        <f>$AY185*Assembly!U$4+$AZ185*Assembly!U$5+$BA185*Assembly!U$6+$BB185*Assembly!U$7+$BC185*Assembly!U$8+$BD185*Assembly!U$9+$BE185*Assembly!U$10+$BF185*Assembly!U$11+$BG185*Assembly!U$12+$BH185*Assembly!U$13+$BI185*Assembly!U$14+$BJ185*Assembly!U$15+$BK185*Assembly!U$16+$BL185*Assembly!U$17+$BM185*Assembly!U$18+$BN185*Assembly!U$19+$BO185*Assembly!U$20+$BP185*Assembly!U$21+$BQ185*Assembly!U$22+$BR185*Assembly!U$23+$BS185*Assembly!U$24</f>
        <v>0</v>
      </c>
      <c r="CO185" s="256" t="str">
        <f>$AY185*Assembly!V$4+$AZ185*Assembly!V$5+$BA185*Assembly!V$6+$BB185*Assembly!V$7+$BC185*Assembly!V$8+$BD185*Assembly!V$9+$BE185*Assembly!V$10+$BF185*Assembly!V$11+$BG185*Assembly!V$12+$BH185*Assembly!V$13+$BI185*Assembly!V$14+$BJ185*Assembly!V$15+$BK185*Assembly!V$16+$BL185*Assembly!V$17+$BM185*Assembly!V$18+$BN185*Assembly!V$19+$BO185*Assembly!V$20+$BP185*Assembly!V$21+$BQ185*Assembly!V$22+$BR185*Assembly!V$23+$BS185*Assembly!V$24</f>
        <v>0</v>
      </c>
      <c r="CP185" s="256" t="str">
        <f>CF185*Refining!$F$3</f>
        <v>188</v>
      </c>
      <c r="CQ185" s="256" t="str">
        <f>CG185*Refining!$F$4</f>
        <v>0</v>
      </c>
      <c r="CR185" s="256" t="str">
        <f>CH185*Refining!$F$5</f>
        <v>0</v>
      </c>
      <c r="CS185" s="256" t="str">
        <f>CI185*Refining!$F$6</f>
        <v>0</v>
      </c>
      <c r="CT185" s="256" t="str">
        <f>CJ185*Refining!$F$7</f>
        <v>1,071</v>
      </c>
      <c r="CU185" s="256" t="str">
        <f>CK185*Refining!$F$8</f>
        <v>0</v>
      </c>
      <c r="CV185" s="256" t="str">
        <f>CL185*Refining!$F$9</f>
        <v>0</v>
      </c>
      <c r="CW185" s="256" t="str">
        <f>CM185*Refining!$F$10</f>
        <v>0</v>
      </c>
      <c r="CX185" s="256" t="str">
        <f>CN185*Refining!$F$11</f>
        <v>0</v>
      </c>
      <c r="CY185" s="256" t="str">
        <f>CO185*Refining!$F$12</f>
        <v>0</v>
      </c>
      <c r="CZ185" s="244" t="str">
        <f t="shared" ref="CZ185:DS185" si="749">IF(CF185 = 0, "", CF185)</f>
        <v>105</v>
      </c>
      <c r="DA185" s="245" t="str">
        <f t="shared" si="749"/>
        <v/>
      </c>
      <c r="DB185" s="245" t="str">
        <f t="shared" si="749"/>
        <v/>
      </c>
      <c r="DC185" s="245" t="str">
        <f t="shared" si="749"/>
        <v/>
      </c>
      <c r="DD185" s="245" t="str">
        <f t="shared" si="749"/>
        <v>600</v>
      </c>
      <c r="DE185" s="245" t="str">
        <f t="shared" si="749"/>
        <v/>
      </c>
      <c r="DF185" s="245" t="str">
        <f t="shared" si="749"/>
        <v/>
      </c>
      <c r="DG185" s="245" t="str">
        <f t="shared" si="749"/>
        <v/>
      </c>
      <c r="DH185" s="245" t="str">
        <f t="shared" si="749"/>
        <v/>
      </c>
      <c r="DI185" s="246" t="str">
        <f t="shared" si="749"/>
        <v/>
      </c>
      <c r="DJ185" s="244" t="str">
        <f t="shared" si="749"/>
        <v>188</v>
      </c>
      <c r="DK185" s="245" t="str">
        <f t="shared" si="749"/>
        <v/>
      </c>
      <c r="DL185" s="245" t="str">
        <f t="shared" si="749"/>
        <v/>
      </c>
      <c r="DM185" s="245" t="str">
        <f t="shared" si="749"/>
        <v/>
      </c>
      <c r="DN185" s="259" t="str">
        <f t="shared" si="749"/>
        <v>1071</v>
      </c>
      <c r="DO185" s="245" t="str">
        <f t="shared" si="749"/>
        <v/>
      </c>
      <c r="DP185" s="245" t="str">
        <f t="shared" si="749"/>
        <v/>
      </c>
      <c r="DQ185" s="245" t="str">
        <f t="shared" si="749"/>
        <v/>
      </c>
      <c r="DR185" s="245" t="str">
        <f t="shared" si="749"/>
        <v/>
      </c>
      <c r="DS185" s="246" t="str">
        <f t="shared" si="749"/>
        <v/>
      </c>
      <c r="DT185" s="248" t="str">
        <f t="shared" si="16"/>
        <v>705</v>
      </c>
      <c r="DU185" s="249" t="str">
        <f t="shared" si="17"/>
        <v>1,259</v>
      </c>
      <c r="DV185" s="225" t="str">
        <f>CZ185*'Ores &amp; Ingots'!$C$3+DA185*'Ores &amp; Ingots'!$C$4+DB185*'Ores &amp; Ingots'!$C$5+DC185*'Ores &amp; Ingots'!$C$6+DD185*'Ores &amp; Ingots'!$C$7+DE185*'Ores &amp; Ingots'!$C$8+DF185*'Ores &amp; Ingots'!$C$9+DG185*'Ores &amp; Ingots'!$C$10+DH185*'Ores &amp; Ingots'!$C$11+DI185*'Ores &amp; Ingots'!$C$12</f>
        <v>271</v>
      </c>
      <c r="DW185" s="225" t="str">
        <f>DJ185*'Ores &amp; Ingots'!$B$3+DK185*'Ores &amp; Ingots'!$B$4+DL185*'Ores &amp; Ingots'!$B$5+DM185*'Ores &amp; Ingots'!$B$6+DN185*'Ores &amp; Ingots'!$B$7+DO185*'Ores &amp; Ingots'!$B$8+DP185*'Ores &amp; Ingots'!$B$9+DQ185*'Ores &amp; Ingots'!$B$10+DR185*'Ores &amp; Ingots'!$B$11+DS185*'Ores &amp; Ingots'!$B$12</f>
        <v>466</v>
      </c>
      <c r="DX185" s="249" t="str">
        <f>CZ185*Refining!$G$3+DA185*Refining!$G$4+DB185*Refining!$G$5+DC185*Refining!$G$6+DD185*Refining!$G$7+DE185*Refining!$G$8+DF185*Refining!$G$9+DG185*Refining!$G$10+DH185*Refining!$G$11+DI185*Refining!$G$12</f>
        <v>502</v>
      </c>
      <c r="DY185" s="249" t="str">
        <f t="shared" si="18"/>
        <v>78,045</v>
      </c>
      <c r="DZ185" s="250" t="str">
        <f t="shared" si="19"/>
        <v>0.0780</v>
      </c>
      <c r="EA185" s="248" t="str">
        <f t="shared" si="20"/>
        <v>565</v>
      </c>
      <c r="EB185" s="251" t="str">
        <f t="shared" ref="EB185:EC185" si="750">EA185/60</f>
        <v>9.4</v>
      </c>
      <c r="EC185" s="251" t="str">
        <f t="shared" si="750"/>
        <v>0.2</v>
      </c>
      <c r="ED185" s="248" t="str">
        <f t="shared" si="22"/>
        <v>86,600</v>
      </c>
      <c r="EE185" s="251" t="str">
        <f t="shared" ref="EE185:EF185" si="751">ED185/1000</f>
        <v>86.6</v>
      </c>
      <c r="EF185" s="252" t="str">
        <f t="shared" si="751"/>
        <v>0.09</v>
      </c>
      <c r="EG185" s="223" t="str">
        <f t="shared" si="24"/>
        <v>0.0866</v>
      </c>
      <c r="EH185" s="224" t="str">
        <f t="shared" si="25"/>
        <v>0:09:25</v>
      </c>
      <c r="EI185" s="225" t="s">
        <v>12</v>
      </c>
    </row>
    <row r="186">
      <c r="A186" s="33"/>
      <c r="B186" s="226" t="s">
        <v>1039</v>
      </c>
      <c r="C186" s="227" t="s">
        <v>886</v>
      </c>
      <c r="D186" s="227">
        <v>1.0</v>
      </c>
      <c r="E186" s="227">
        <v>2.0</v>
      </c>
      <c r="F186" s="227">
        <v>3.0</v>
      </c>
      <c r="G186" s="228" t="str">
        <f t="shared" si="5"/>
        <v>93.8</v>
      </c>
      <c r="H186" s="229">
        <v>20.0</v>
      </c>
      <c r="I186" s="229">
        <v>20.0</v>
      </c>
      <c r="J186" s="229" t="str">
        <f>H186/Main!$D$9</f>
        <v>20</v>
      </c>
      <c r="K186" s="229" t="str">
        <f>I186/Main!$D$10</f>
        <v>20</v>
      </c>
      <c r="L186" s="229" t="str">
        <f t="shared" si="6"/>
        <v>1</v>
      </c>
      <c r="M186" s="229">
        <v>1.0</v>
      </c>
      <c r="N186" s="230"/>
      <c r="O186" s="230"/>
      <c r="P186" s="230"/>
      <c r="Q186" s="231"/>
      <c r="R186" s="230"/>
      <c r="S186" s="232"/>
      <c r="T186" s="232"/>
      <c r="U186" s="230"/>
      <c r="V186" s="230"/>
      <c r="W186" s="232"/>
      <c r="X186" s="232"/>
      <c r="Y186" s="230"/>
      <c r="Z186" s="230"/>
      <c r="AA186" s="230"/>
      <c r="AB186" s="230"/>
      <c r="AC186" s="334" t="s">
        <v>18</v>
      </c>
      <c r="AD186" s="225">
        <v>0.0</v>
      </c>
      <c r="AE186" s="225">
        <v>0.0</v>
      </c>
      <c r="AF186" s="225">
        <v>0.0</v>
      </c>
      <c r="AG186" s="225">
        <v>0.0</v>
      </c>
      <c r="AH186" s="225">
        <v>0.0</v>
      </c>
      <c r="AI186" s="225">
        <v>25.0</v>
      </c>
      <c r="AJ186" s="225">
        <v>0.0</v>
      </c>
      <c r="AK186" s="225">
        <v>0.0</v>
      </c>
      <c r="AL186" s="225">
        <v>0.0</v>
      </c>
      <c r="AM186" s="225">
        <v>0.0</v>
      </c>
      <c r="AN186" s="225">
        <v>0.0</v>
      </c>
      <c r="AO186" s="225">
        <v>0.0</v>
      </c>
      <c r="AP186" s="309">
        <v>140.0</v>
      </c>
      <c r="AQ186" s="225">
        <v>0.0</v>
      </c>
      <c r="AR186" s="225">
        <v>0.0</v>
      </c>
      <c r="AS186" s="225">
        <v>0.0</v>
      </c>
      <c r="AT186" s="225">
        <v>0.0</v>
      </c>
      <c r="AU186" s="225">
        <v>0.0</v>
      </c>
      <c r="AV186" s="225">
        <v>0.0</v>
      </c>
      <c r="AW186" s="225">
        <v>0.0</v>
      </c>
      <c r="AX186" s="225">
        <v>0.0</v>
      </c>
      <c r="AY186" s="236" t="str">
        <f t="shared" ref="AY186:BS186" si="752">IF(AD186 = 0, "", AD186)</f>
        <v/>
      </c>
      <c r="AZ186" s="227" t="str">
        <f t="shared" si="752"/>
        <v/>
      </c>
      <c r="BA186" s="227" t="str">
        <f t="shared" si="752"/>
        <v/>
      </c>
      <c r="BB186" s="227" t="str">
        <f t="shared" si="752"/>
        <v/>
      </c>
      <c r="BC186" s="227" t="str">
        <f t="shared" si="752"/>
        <v/>
      </c>
      <c r="BD186" s="227" t="str">
        <f t="shared" si="752"/>
        <v>25</v>
      </c>
      <c r="BE186" s="227" t="str">
        <f t="shared" si="752"/>
        <v/>
      </c>
      <c r="BF186" s="227" t="str">
        <f t="shared" si="752"/>
        <v/>
      </c>
      <c r="BG186" s="227" t="str">
        <f t="shared" si="752"/>
        <v/>
      </c>
      <c r="BH186" s="227" t="str">
        <f t="shared" si="752"/>
        <v/>
      </c>
      <c r="BI186" s="227" t="str">
        <f t="shared" si="752"/>
        <v/>
      </c>
      <c r="BJ186" s="227" t="str">
        <f t="shared" si="752"/>
        <v/>
      </c>
      <c r="BK186" s="237" t="str">
        <f t="shared" si="752"/>
        <v>140</v>
      </c>
      <c r="BL186" s="227" t="str">
        <f t="shared" si="752"/>
        <v/>
      </c>
      <c r="BM186" s="227" t="str">
        <f t="shared" si="752"/>
        <v/>
      </c>
      <c r="BN186" s="227" t="str">
        <f t="shared" si="752"/>
        <v/>
      </c>
      <c r="BO186" s="227" t="str">
        <f t="shared" si="752"/>
        <v/>
      </c>
      <c r="BP186" s="227" t="str">
        <f t="shared" si="752"/>
        <v/>
      </c>
      <c r="BQ186" s="227" t="str">
        <f t="shared" si="752"/>
        <v/>
      </c>
      <c r="BR186" s="227" t="str">
        <f t="shared" si="752"/>
        <v/>
      </c>
      <c r="BS186" s="238" t="str">
        <f t="shared" si="752"/>
        <v/>
      </c>
      <c r="BT186" s="239" t="str">
        <f>$AY186*Assembly!Y$4+$AZ186*Assembly!Y$5+$BA186*Assembly!Y$6+$BB186*Assembly!Y$7+$BC186*Assembly!Y$8+$BD186*Assembly!Y$9+$BE186*Assembly!Y$10+$BF186*Assembly!Y$11+$BG186*Assembly!Y$12+$BH186*Assembly!Y$13+$BI186*Assembly!Y$14+$BJ186*Assembly!Y$15+$BK186*Assembly!Y$16+$BL186*Assembly!Y$17+$BM186*Assembly!Y$18+$BN186*Assembly!Y$19+$BO186*Assembly!Y$20+$BP186*Assembly!Y$21+$BQ186*Assembly!Y$22+$BR186*Assembly!Y$23+$BS186*Assembly!Y$24</f>
        <v>2,250</v>
      </c>
      <c r="BU186" s="225" t="str">
        <f t="shared" si="8"/>
        <v>24</v>
      </c>
      <c r="BV186" s="225"/>
      <c r="BW186" s="225" t="str">
        <f>$AY186*Assembly!AC$4+$AZ186*Assembly!AC$5+$BA186*Assembly!AC$6+$BB186*Assembly!AC$7+$BC186*Assembly!AC$8+$BD186*Assembly!AC$9+$BE186*Assembly!AC$10+$BF186*Assembly!AC$11+$BG186*Assembly!AC$12+$BH186*Assembly!AC$13+$BI186*Assembly!AC$14+$BJ186*Assembly!AC$15+$BK186*Assembly!AC$16+$BL186*Assembly!AC$17+$BM186*Assembly!AC$18+$BN186*Assembly!AC$19+$BO186*Assembly!AC$20+$BP186*Assembly!AC$21+$BQ186*Assembly!AC$22+$BR186*Assembly!AC$23+$BS186*Assembly!AC$24</f>
        <v>8,775</v>
      </c>
      <c r="BX186" s="240" t="str">
        <f t="shared" si="9"/>
        <v>3.90</v>
      </c>
      <c r="BY186" s="241" t="str">
        <f t="shared" si="10"/>
        <v>94</v>
      </c>
      <c r="BZ186" s="242" t="str">
        <f t="shared" si="11"/>
        <v>365.6</v>
      </c>
      <c r="CA186" s="241" t="str">
        <f t="shared" si="12"/>
        <v>439</v>
      </c>
      <c r="CB186" s="225" t="str">
        <f>$AY186*Assembly!X$4+$AZ186*Assembly!X$5+$BA186*Assembly!X$6+$BB186*Assembly!X$7+$BC186*Assembly!X$8+$BD186*Assembly!X$9+$BE186*Assembly!X$10+$BF186*Assembly!X$11+$BG186*Assembly!X$12+$BH186*Assembly!X$13+$BI186*Assembly!X$14+$BJ186*Assembly!X$15+$BK186*Assembly!X$16+$BL186*Assembly!X$17+$BM186*Assembly!X$18+$BN186*Assembly!X$19+$BO186*Assembly!X$20+$BP186*Assembly!X$21+$BQ186*Assembly!X$22+$BR186*Assembly!X$23+$BS186*Assembly!X$24</f>
        <v>165</v>
      </c>
      <c r="CC186" s="225" t="str">
        <f t="shared" si="13"/>
        <v>25,667</v>
      </c>
      <c r="CD186" s="223" t="str">
        <f t="shared" si="14"/>
        <v>0.0257</v>
      </c>
      <c r="CE186" s="243" t="str">
        <f>$AY186*Assembly!AB$4+$AZ186*Assembly!AB$5+$BA186*Assembly!AB$6+$BB186*Assembly!AB$7+$BC186*Assembly!AB$8+$BD186*Assembly!AB$9+$BE186*Assembly!AB$10+$BF186*Assembly!AB$11+$BG186*Assembly!AB$12+$BH186*Assembly!AB$13+$BI186*Assembly!AB$14+$BJ186*Assembly!AB$15+$BK186*Assembly!AB$16+$BL186*Assembly!AB$17+$BM186*Assembly!AB$18+$BN186*Assembly!AB$19+$BO186*Assembly!AB$20+$BP186*Assembly!AB$21+$BQ186*Assembly!AB$22+$BR186*Assembly!AB$23+$BS186*Assembly!AB$24</f>
        <v>1,170</v>
      </c>
      <c r="CF186" s="231" t="str">
        <f>$AY186*Assembly!M$4+$AZ186*Assembly!M$5+$BA186*Assembly!M$6+$BB186*Assembly!M$7+$BC186*Assembly!M$8+$BD186*Assembly!M$9+$BE186*Assembly!M$10+$BF186*Assembly!M$11+$BG186*Assembly!M$12+$BH186*Assembly!M$13+$BI186*Assembly!M$14+$BJ186*Assembly!M$15+$BK186*Assembly!M$16+$BL186*Assembly!M$17+$BM186*Assembly!M$18+$BN186*Assembly!M$19+$BO186*Assembly!M$20+$BP186*Assembly!M$21+$BQ186*Assembly!M$22+$BR186*Assembly!M$23+$BS186*Assembly!M$24</f>
        <v>175</v>
      </c>
      <c r="CG186" s="231" t="str">
        <f>$AY186*Assembly!N$4+$AZ186*Assembly!N$5+$BA186*Assembly!N$6+$BB186*Assembly!N$7+$BC186*Assembly!N$8+$BD186*Assembly!N$9+$BE186*Assembly!N$10+$BF186*Assembly!N$11+$BG186*Assembly!N$12+$BH186*Assembly!N$13+$BI186*Assembly!N$14+$BJ186*Assembly!N$15+$BK186*Assembly!N$16+$BL186*Assembly!N$17+$BM186*Assembly!N$18+$BN186*Assembly!N$19+$BO186*Assembly!N$20+$BP186*Assembly!N$21+$BQ186*Assembly!N$22+$BR186*Assembly!N$23+$BS186*Assembly!N$24</f>
        <v>0</v>
      </c>
      <c r="CH186" s="231" t="str">
        <f>$AY186*Assembly!O$4+$AZ186*Assembly!O$5+$BA186*Assembly!O$6+$BB186*Assembly!O$7+$BC186*Assembly!O$8+$BD186*Assembly!O$9+$BE186*Assembly!O$10+$BF186*Assembly!O$11+$BG186*Assembly!O$12+$BH186*Assembly!O$13+$BI186*Assembly!O$14+$BJ186*Assembly!O$15+$BK186*Assembly!O$16+$BL186*Assembly!O$17+$BM186*Assembly!O$18+$BN186*Assembly!O$19+$BO186*Assembly!O$20+$BP186*Assembly!O$21+$BQ186*Assembly!O$22+$BR186*Assembly!O$23+$BS186*Assembly!O$24</f>
        <v>0</v>
      </c>
      <c r="CI186" s="229" t="str">
        <f>$AY186*Assembly!P$4+$AZ186*Assembly!P$5+$BA186*Assembly!P$6+$BB186*Assembly!P$7+$BC186*Assembly!P$8+$BD186*Assembly!P$9+$BE186*Assembly!P$10+$BF186*Assembly!P$11+$BG186*Assembly!P$12+$BH186*Assembly!P$13+$BI186*Assembly!P$14+$BJ186*Assembly!P$15+$BK186*Assembly!P$16+$BL186*Assembly!P$17+$BM186*Assembly!P$18+$BN186*Assembly!P$19+$BO186*Assembly!P$20+$BP186*Assembly!P$21+$BQ186*Assembly!P$22+$BR186*Assembly!P$23+$BS186*Assembly!P$24</f>
        <v>0</v>
      </c>
      <c r="CJ186" s="229" t="str">
        <f>$AY186*Assembly!Q$4+$AZ186*Assembly!Q$5+$BA186*Assembly!Q$6+$BB186*Assembly!Q$7+$BC186*Assembly!Q$8+$BD186*Assembly!Q$9+$BE186*Assembly!Q$10+$BF186*Assembly!Q$11+$BG186*Assembly!Q$12+$BH186*Assembly!Q$13+$BI186*Assembly!Q$14+$BJ186*Assembly!Q$15+$BK186*Assembly!Q$16+$BL186*Assembly!Q$17+$BM186*Assembly!Q$18+$BN186*Assembly!Q$19+$BO186*Assembly!Q$20+$BP186*Assembly!Q$21+$BQ186*Assembly!Q$22+$BR186*Assembly!Q$23+$BS186*Assembly!Q$24</f>
        <v>2100</v>
      </c>
      <c r="CK186" s="231" t="str">
        <f>$AY186*Assembly!R$4+$AZ186*Assembly!R$5+$BA186*Assembly!R$6+$BB186*Assembly!R$7+$BC186*Assembly!R$8+$BD186*Assembly!R$9+$BE186*Assembly!R$10+$BF186*Assembly!R$11+$BG186*Assembly!R$12+$BH186*Assembly!R$13+$BI186*Assembly!R$14+$BJ186*Assembly!R$15+$BK186*Assembly!R$16+$BL186*Assembly!R$17+$BM186*Assembly!R$18+$BN186*Assembly!R$19+$BO186*Assembly!R$20+$BP186*Assembly!R$21+$BQ186*Assembly!R$22+$BR186*Assembly!R$23+$BS186*Assembly!R$24</f>
        <v>0</v>
      </c>
      <c r="CL186" s="229" t="str">
        <f>$AY186*Assembly!S$4+$AZ186*Assembly!S$5+$BA186*Assembly!S$6+$BB186*Assembly!S$7+$BC186*Assembly!S$8+$BD186*Assembly!S$9+$BE186*Assembly!S$10+$BF186*Assembly!S$11+$BG186*Assembly!S$12+$BH186*Assembly!S$13+$BI186*Assembly!S$14+$BJ186*Assembly!S$15+$BK186*Assembly!S$16+$BL186*Assembly!S$17+$BM186*Assembly!S$18+$BN186*Assembly!S$19+$BO186*Assembly!S$20+$BP186*Assembly!S$21+$BQ186*Assembly!S$22+$BR186*Assembly!S$23+$BS186*Assembly!S$24</f>
        <v>0</v>
      </c>
      <c r="CM186" s="229" t="str">
        <f>$AY186*Assembly!T$4+$AZ186*Assembly!T$5+$BA186*Assembly!T$6+$BB186*Assembly!T$7+$BC186*Assembly!T$8+$BD186*Assembly!T$9+$BE186*Assembly!T$10+$BF186*Assembly!T$11+$BG186*Assembly!T$12+$BH186*Assembly!T$13+$BI186*Assembly!T$14+$BJ186*Assembly!T$15+$BK186*Assembly!T$16+$BL186*Assembly!T$17+$BM186*Assembly!T$18+$BN186*Assembly!T$19+$BO186*Assembly!T$20+$BP186*Assembly!T$21+$BQ186*Assembly!T$22+$BR186*Assembly!T$23+$BS186*Assembly!T$24</f>
        <v>0</v>
      </c>
      <c r="CN186" s="229" t="str">
        <f>$AY186*Assembly!U$4+$AZ186*Assembly!U$5+$BA186*Assembly!U$6+$BB186*Assembly!U$7+$BC186*Assembly!U$8+$BD186*Assembly!U$9+$BE186*Assembly!U$10+$BF186*Assembly!U$11+$BG186*Assembly!U$12+$BH186*Assembly!U$13+$BI186*Assembly!U$14+$BJ186*Assembly!U$15+$BK186*Assembly!U$16+$BL186*Assembly!U$17+$BM186*Assembly!U$18+$BN186*Assembly!U$19+$BO186*Assembly!U$20+$BP186*Assembly!U$21+$BQ186*Assembly!U$22+$BR186*Assembly!U$23+$BS186*Assembly!U$24</f>
        <v>0</v>
      </c>
      <c r="CO186" s="231" t="str">
        <f>$AY186*Assembly!V$4+$AZ186*Assembly!V$5+$BA186*Assembly!V$6+$BB186*Assembly!V$7+$BC186*Assembly!V$8+$BD186*Assembly!V$9+$BE186*Assembly!V$10+$BF186*Assembly!V$11+$BG186*Assembly!V$12+$BH186*Assembly!V$13+$BI186*Assembly!V$14+$BJ186*Assembly!V$15+$BK186*Assembly!V$16+$BL186*Assembly!V$17+$BM186*Assembly!V$18+$BN186*Assembly!V$19+$BO186*Assembly!V$20+$BP186*Assembly!V$21+$BQ186*Assembly!V$22+$BR186*Assembly!V$23+$BS186*Assembly!V$24</f>
        <v>0</v>
      </c>
      <c r="CP186" s="231" t="str">
        <f>CF186*Refining!$F$3</f>
        <v>313</v>
      </c>
      <c r="CQ186" s="231" t="str">
        <f>CG186*Refining!$F$4</f>
        <v>0</v>
      </c>
      <c r="CR186" s="231" t="str">
        <f>CH186*Refining!$F$5</f>
        <v>0</v>
      </c>
      <c r="CS186" s="231" t="str">
        <f>CI186*Refining!$F$6</f>
        <v>0</v>
      </c>
      <c r="CT186" s="231" t="str">
        <f>CJ186*Refining!$F$7</f>
        <v>3,750</v>
      </c>
      <c r="CU186" s="231" t="str">
        <f>CK186*Refining!$F$8</f>
        <v>0</v>
      </c>
      <c r="CV186" s="231" t="str">
        <f>CL186*Refining!$F$9</f>
        <v>0</v>
      </c>
      <c r="CW186" s="231" t="str">
        <f>CM186*Refining!$F$10</f>
        <v>0</v>
      </c>
      <c r="CX186" s="231" t="str">
        <f>CN186*Refining!$F$11</f>
        <v>0</v>
      </c>
      <c r="CY186" s="231" t="str">
        <f>CO186*Refining!$F$12</f>
        <v>0</v>
      </c>
      <c r="CZ186" s="244" t="str">
        <f t="shared" ref="CZ186:DS186" si="753">IF(CF186 = 0, "", CF186)</f>
        <v>175</v>
      </c>
      <c r="DA186" s="245" t="str">
        <f t="shared" si="753"/>
        <v/>
      </c>
      <c r="DB186" s="245" t="str">
        <f t="shared" si="753"/>
        <v/>
      </c>
      <c r="DC186" s="245" t="str">
        <f t="shared" si="753"/>
        <v/>
      </c>
      <c r="DD186" s="245" t="str">
        <f t="shared" si="753"/>
        <v>2100</v>
      </c>
      <c r="DE186" s="245" t="str">
        <f t="shared" si="753"/>
        <v/>
      </c>
      <c r="DF186" s="245" t="str">
        <f t="shared" si="753"/>
        <v/>
      </c>
      <c r="DG186" s="245" t="str">
        <f t="shared" si="753"/>
        <v/>
      </c>
      <c r="DH186" s="245" t="str">
        <f t="shared" si="753"/>
        <v/>
      </c>
      <c r="DI186" s="246" t="str">
        <f t="shared" si="753"/>
        <v/>
      </c>
      <c r="DJ186" s="244" t="str">
        <f t="shared" si="753"/>
        <v>313</v>
      </c>
      <c r="DK186" s="245" t="str">
        <f t="shared" si="753"/>
        <v/>
      </c>
      <c r="DL186" s="245" t="str">
        <f t="shared" si="753"/>
        <v/>
      </c>
      <c r="DM186" s="245" t="str">
        <f t="shared" si="753"/>
        <v/>
      </c>
      <c r="DN186" s="259" t="str">
        <f t="shared" si="753"/>
        <v>3750</v>
      </c>
      <c r="DO186" s="245" t="str">
        <f t="shared" si="753"/>
        <v/>
      </c>
      <c r="DP186" s="245" t="str">
        <f t="shared" si="753"/>
        <v/>
      </c>
      <c r="DQ186" s="245" t="str">
        <f t="shared" si="753"/>
        <v/>
      </c>
      <c r="DR186" s="245" t="str">
        <f t="shared" si="753"/>
        <v/>
      </c>
      <c r="DS186" s="246" t="str">
        <f t="shared" si="753"/>
        <v/>
      </c>
      <c r="DT186" s="248" t="str">
        <f t="shared" si="16"/>
        <v>2,275</v>
      </c>
      <c r="DU186" s="249" t="str">
        <f t="shared" si="17"/>
        <v>4,063</v>
      </c>
      <c r="DV186" s="225" t="str">
        <f>CZ186*'Ores &amp; Ingots'!$C$3+DA186*'Ores &amp; Ingots'!$C$4+DB186*'Ores &amp; Ingots'!$C$5+DC186*'Ores &amp; Ingots'!$C$6+DD186*'Ores &amp; Ingots'!$C$7+DE186*'Ores &amp; Ingots'!$C$8+DF186*'Ores &amp; Ingots'!$C$9+DG186*'Ores &amp; Ingots'!$C$10+DH186*'Ores &amp; Ingots'!$C$11+DI186*'Ores &amp; Ingots'!$C$12</f>
        <v>923</v>
      </c>
      <c r="DW186" s="225" t="str">
        <f>DJ186*'Ores &amp; Ingots'!$B$3+DK186*'Ores &amp; Ingots'!$B$4+DL186*'Ores &amp; Ingots'!$B$5+DM186*'Ores &amp; Ingots'!$B$6+DN186*'Ores &amp; Ingots'!$B$7+DO186*'Ores &amp; Ingots'!$B$8+DP186*'Ores &amp; Ingots'!$B$9+DQ186*'Ores &amp; Ingots'!$B$10+DR186*'Ores &amp; Ingots'!$B$11+DS186*'Ores &amp; Ingots'!$B$12</f>
        <v>1,503</v>
      </c>
      <c r="DX186" s="249" t="str">
        <f>CZ186*Refining!$G$3+DA186*Refining!$G$4+DB186*Refining!$G$5+DC186*Refining!$G$6+DD186*Refining!$G$7+DE186*Refining!$G$8+DF186*Refining!$G$9+DG186*Refining!$G$10+DH186*Refining!$G$11+DI186*Refining!$G$12</f>
        <v>1,743</v>
      </c>
      <c r="DY186" s="249" t="str">
        <f t="shared" si="18"/>
        <v>271,100</v>
      </c>
      <c r="DZ186" s="250" t="str">
        <f t="shared" si="19"/>
        <v>0.2711</v>
      </c>
      <c r="EA186" s="248" t="str">
        <f t="shared" si="20"/>
        <v>1,928</v>
      </c>
      <c r="EB186" s="251" t="str">
        <f t="shared" ref="EB186:EC186" si="754">EA186/60</f>
        <v>32.1</v>
      </c>
      <c r="EC186" s="251" t="str">
        <f t="shared" si="754"/>
        <v>0.5</v>
      </c>
      <c r="ED186" s="248" t="str">
        <f t="shared" si="22"/>
        <v>296,767</v>
      </c>
      <c r="EE186" s="251" t="str">
        <f t="shared" ref="EE186:EF186" si="755">ED186/1000</f>
        <v>296.8</v>
      </c>
      <c r="EF186" s="252" t="str">
        <f t="shared" si="755"/>
        <v>0.30</v>
      </c>
      <c r="EG186" s="223" t="str">
        <f t="shared" si="24"/>
        <v>0.2968</v>
      </c>
      <c r="EH186" s="224" t="str">
        <f t="shared" si="25"/>
        <v>0:32:08</v>
      </c>
      <c r="EI186" s="225" t="s">
        <v>12</v>
      </c>
    </row>
    <row r="187">
      <c r="A187" s="42"/>
      <c r="B187" s="297" t="s">
        <v>1039</v>
      </c>
      <c r="C187" s="262" t="s">
        <v>886</v>
      </c>
      <c r="D187" s="262">
        <v>1.0</v>
      </c>
      <c r="E187" s="262">
        <v>3.0</v>
      </c>
      <c r="F187" s="262">
        <v>3.0</v>
      </c>
      <c r="G187" s="315" t="str">
        <f t="shared" si="5"/>
        <v>140.6</v>
      </c>
      <c r="H187" s="316">
        <v>25.0</v>
      </c>
      <c r="I187" s="316">
        <v>25.0</v>
      </c>
      <c r="J187" s="316" t="str">
        <f>H187/Main!$D$9</f>
        <v>25</v>
      </c>
      <c r="K187" s="316" t="str">
        <f>I187/Main!$D$10</f>
        <v>25</v>
      </c>
      <c r="L187" s="316" t="str">
        <f t="shared" si="6"/>
        <v>1</v>
      </c>
      <c r="M187" s="316">
        <v>1.0</v>
      </c>
      <c r="N187" s="317"/>
      <c r="O187" s="317"/>
      <c r="P187" s="317"/>
      <c r="Q187" s="318"/>
      <c r="R187" s="317"/>
      <c r="S187" s="319"/>
      <c r="T187" s="319"/>
      <c r="U187" s="317"/>
      <c r="V187" s="317"/>
      <c r="W187" s="356"/>
      <c r="X187" s="319"/>
      <c r="Y187" s="317"/>
      <c r="Z187" s="317"/>
      <c r="AA187" s="317"/>
      <c r="AB187" s="317"/>
      <c r="AC187" s="357" t="s">
        <v>18</v>
      </c>
      <c r="AD187" s="275">
        <v>0.0</v>
      </c>
      <c r="AE187" s="275">
        <v>0.0</v>
      </c>
      <c r="AF187" s="275">
        <v>0.0</v>
      </c>
      <c r="AG187" s="275">
        <v>0.0</v>
      </c>
      <c r="AH187" s="275">
        <v>0.0</v>
      </c>
      <c r="AI187" s="275">
        <v>40.0</v>
      </c>
      <c r="AJ187" s="275">
        <v>0.0</v>
      </c>
      <c r="AK187" s="275">
        <v>0.0</v>
      </c>
      <c r="AL187" s="275">
        <v>0.0</v>
      </c>
      <c r="AM187" s="275">
        <v>0.0</v>
      </c>
      <c r="AN187" s="275">
        <v>0.0</v>
      </c>
      <c r="AO187" s="275">
        <v>0.0</v>
      </c>
      <c r="AP187" s="321">
        <v>196.0</v>
      </c>
      <c r="AQ187" s="275">
        <v>0.0</v>
      </c>
      <c r="AR187" s="275">
        <v>0.0</v>
      </c>
      <c r="AS187" s="275">
        <v>0.0</v>
      </c>
      <c r="AT187" s="275">
        <v>0.0</v>
      </c>
      <c r="AU187" s="275">
        <v>0.0</v>
      </c>
      <c r="AV187" s="275">
        <v>0.0</v>
      </c>
      <c r="AW187" s="275">
        <v>0.0</v>
      </c>
      <c r="AX187" s="275">
        <v>0.0</v>
      </c>
      <c r="AY187" s="271" t="str">
        <f t="shared" ref="AY187:BS187" si="756">IF(AD187 = 0, "", AD187)</f>
        <v/>
      </c>
      <c r="AZ187" s="262" t="str">
        <f t="shared" si="756"/>
        <v/>
      </c>
      <c r="BA187" s="262" t="str">
        <f t="shared" si="756"/>
        <v/>
      </c>
      <c r="BB187" s="262" t="str">
        <f t="shared" si="756"/>
        <v/>
      </c>
      <c r="BC187" s="262" t="str">
        <f t="shared" si="756"/>
        <v/>
      </c>
      <c r="BD187" s="262" t="str">
        <f t="shared" si="756"/>
        <v>40</v>
      </c>
      <c r="BE187" s="262" t="str">
        <f t="shared" si="756"/>
        <v/>
      </c>
      <c r="BF187" s="262" t="str">
        <f t="shared" si="756"/>
        <v/>
      </c>
      <c r="BG187" s="262" t="str">
        <f t="shared" si="756"/>
        <v/>
      </c>
      <c r="BH187" s="262" t="str">
        <f t="shared" si="756"/>
        <v/>
      </c>
      <c r="BI187" s="262" t="str">
        <f t="shared" si="756"/>
        <v/>
      </c>
      <c r="BJ187" s="262" t="str">
        <f t="shared" si="756"/>
        <v/>
      </c>
      <c r="BK187" s="272" t="str">
        <f t="shared" si="756"/>
        <v>196</v>
      </c>
      <c r="BL187" s="262" t="str">
        <f t="shared" si="756"/>
        <v/>
      </c>
      <c r="BM187" s="262" t="str">
        <f t="shared" si="756"/>
        <v/>
      </c>
      <c r="BN187" s="262" t="str">
        <f t="shared" si="756"/>
        <v/>
      </c>
      <c r="BO187" s="262" t="str">
        <f t="shared" si="756"/>
        <v/>
      </c>
      <c r="BP187" s="262" t="str">
        <f t="shared" si="756"/>
        <v/>
      </c>
      <c r="BQ187" s="262" t="str">
        <f t="shared" si="756"/>
        <v/>
      </c>
      <c r="BR187" s="262" t="str">
        <f t="shared" si="756"/>
        <v/>
      </c>
      <c r="BS187" s="273" t="str">
        <f t="shared" si="756"/>
        <v/>
      </c>
      <c r="BT187" s="274" t="str">
        <f>$AY187*Assembly!Y$4+$AZ187*Assembly!Y$5+$BA187*Assembly!Y$6+$BB187*Assembly!Y$7+$BC187*Assembly!Y$8+$BD187*Assembly!Y$9+$BE187*Assembly!Y$10+$BF187*Assembly!Y$11+$BG187*Assembly!Y$12+$BH187*Assembly!Y$13+$BI187*Assembly!Y$14+$BJ187*Assembly!Y$15+$BK187*Assembly!Y$16+$BL187*Assembly!Y$17+$BM187*Assembly!Y$18+$BN187*Assembly!Y$19+$BO187*Assembly!Y$20+$BP187*Assembly!Y$21+$BQ187*Assembly!Y$22+$BR187*Assembly!Y$23+$BS187*Assembly!Y$24</f>
        <v>3,180</v>
      </c>
      <c r="BU187" s="275" t="str">
        <f t="shared" si="8"/>
        <v>23</v>
      </c>
      <c r="BV187" s="275"/>
      <c r="BW187" s="275" t="str">
        <f>$AY187*Assembly!AC$4+$AZ187*Assembly!AC$5+$BA187*Assembly!AC$6+$BB187*Assembly!AC$7+$BC187*Assembly!AC$8+$BD187*Assembly!AC$9+$BE187*Assembly!AC$10+$BF187*Assembly!AC$11+$BG187*Assembly!AC$12+$BH187*Assembly!AC$13+$BI187*Assembly!AC$14+$BJ187*Assembly!AC$15+$BK187*Assembly!AC$16+$BL187*Assembly!AC$17+$BM187*Assembly!AC$18+$BN187*Assembly!AC$19+$BO187*Assembly!AC$20+$BP187*Assembly!AC$21+$BQ187*Assembly!AC$22+$BR187*Assembly!AC$23+$BS187*Assembly!AC$24</f>
        <v>12,360</v>
      </c>
      <c r="BX187" s="276" t="str">
        <f t="shared" si="9"/>
        <v>3.89</v>
      </c>
      <c r="BY187" s="277" t="str">
        <f t="shared" si="10"/>
        <v>88</v>
      </c>
      <c r="BZ187" s="278" t="str">
        <f t="shared" si="11"/>
        <v>546.6</v>
      </c>
      <c r="CA187" s="277" t="str">
        <f t="shared" si="12"/>
        <v>494</v>
      </c>
      <c r="CB187" s="275" t="str">
        <f>$AY187*Assembly!X$4+$AZ187*Assembly!X$5+$BA187*Assembly!X$6+$BB187*Assembly!X$7+$BC187*Assembly!X$8+$BD187*Assembly!X$9+$BE187*Assembly!X$10+$BF187*Assembly!X$11+$BG187*Assembly!X$12+$BH187*Assembly!X$13+$BI187*Assembly!X$14+$BJ187*Assembly!X$15+$BK187*Assembly!X$16+$BL187*Assembly!X$17+$BM187*Assembly!X$18+$BN187*Assembly!X$19+$BO187*Assembly!X$20+$BP187*Assembly!X$21+$BQ187*Assembly!X$22+$BR187*Assembly!X$23+$BS187*Assembly!X$24</f>
        <v>236</v>
      </c>
      <c r="CC187" s="275" t="str">
        <f t="shared" si="13"/>
        <v>36,711</v>
      </c>
      <c r="CD187" s="279" t="str">
        <f t="shared" si="14"/>
        <v>0.0367</v>
      </c>
      <c r="CE187" s="280" t="str">
        <f>$AY187*Assembly!AB$4+$AZ187*Assembly!AB$5+$BA187*Assembly!AB$6+$BB187*Assembly!AB$7+$BC187*Assembly!AB$8+$BD187*Assembly!AB$9+$BE187*Assembly!AB$10+$BF187*Assembly!AB$11+$BG187*Assembly!AB$12+$BH187*Assembly!AB$13+$BI187*Assembly!AB$14+$BJ187*Assembly!AB$15+$BK187*Assembly!AB$16+$BL187*Assembly!AB$17+$BM187*Assembly!AB$18+$BN187*Assembly!AB$19+$BO187*Assembly!AB$20+$BP187*Assembly!AB$21+$BQ187*Assembly!AB$22+$BR187*Assembly!AB$23+$BS187*Assembly!AB$24</f>
        <v>1,648</v>
      </c>
      <c r="CF187" s="318" t="str">
        <f>$AY187*Assembly!M$4+$AZ187*Assembly!M$5+$BA187*Assembly!M$6+$BB187*Assembly!M$7+$BC187*Assembly!M$8+$BD187*Assembly!M$9+$BE187*Assembly!M$10+$BF187*Assembly!M$11+$BG187*Assembly!M$12+$BH187*Assembly!M$13+$BI187*Assembly!M$14+$BJ187*Assembly!M$15+$BK187*Assembly!M$16+$BL187*Assembly!M$17+$BM187*Assembly!M$18+$BN187*Assembly!M$19+$BO187*Assembly!M$20+$BP187*Assembly!M$21+$BQ187*Assembly!M$22+$BR187*Assembly!M$23+$BS187*Assembly!M$24</f>
        <v>280</v>
      </c>
      <c r="CG187" s="318" t="str">
        <f>$AY187*Assembly!N$4+$AZ187*Assembly!N$5+$BA187*Assembly!N$6+$BB187*Assembly!N$7+$BC187*Assembly!N$8+$BD187*Assembly!N$9+$BE187*Assembly!N$10+$BF187*Assembly!N$11+$BG187*Assembly!N$12+$BH187*Assembly!N$13+$BI187*Assembly!N$14+$BJ187*Assembly!N$15+$BK187*Assembly!N$16+$BL187*Assembly!N$17+$BM187*Assembly!N$18+$BN187*Assembly!N$19+$BO187*Assembly!N$20+$BP187*Assembly!N$21+$BQ187*Assembly!N$22+$BR187*Assembly!N$23+$BS187*Assembly!N$24</f>
        <v>0</v>
      </c>
      <c r="CH187" s="318" t="str">
        <f>$AY187*Assembly!O$4+$AZ187*Assembly!O$5+$BA187*Assembly!O$6+$BB187*Assembly!O$7+$BC187*Assembly!O$8+$BD187*Assembly!O$9+$BE187*Assembly!O$10+$BF187*Assembly!O$11+$BG187*Assembly!O$12+$BH187*Assembly!O$13+$BI187*Assembly!O$14+$BJ187*Assembly!O$15+$BK187*Assembly!O$16+$BL187*Assembly!O$17+$BM187*Assembly!O$18+$BN187*Assembly!O$19+$BO187*Assembly!O$20+$BP187*Assembly!O$21+$BQ187*Assembly!O$22+$BR187*Assembly!O$23+$BS187*Assembly!O$24</f>
        <v>0</v>
      </c>
      <c r="CI187" s="316" t="str">
        <f>$AY187*Assembly!P$4+$AZ187*Assembly!P$5+$BA187*Assembly!P$6+$BB187*Assembly!P$7+$BC187*Assembly!P$8+$BD187*Assembly!P$9+$BE187*Assembly!P$10+$BF187*Assembly!P$11+$BG187*Assembly!P$12+$BH187*Assembly!P$13+$BI187*Assembly!P$14+$BJ187*Assembly!P$15+$BK187*Assembly!P$16+$BL187*Assembly!P$17+$BM187*Assembly!P$18+$BN187*Assembly!P$19+$BO187*Assembly!P$20+$BP187*Assembly!P$21+$BQ187*Assembly!P$22+$BR187*Assembly!P$23+$BS187*Assembly!P$24</f>
        <v>0</v>
      </c>
      <c r="CJ187" s="316" t="str">
        <f>$AY187*Assembly!Q$4+$AZ187*Assembly!Q$5+$BA187*Assembly!Q$6+$BB187*Assembly!Q$7+$BC187*Assembly!Q$8+$BD187*Assembly!Q$9+$BE187*Assembly!Q$10+$BF187*Assembly!Q$11+$BG187*Assembly!Q$12+$BH187*Assembly!Q$13+$BI187*Assembly!Q$14+$BJ187*Assembly!Q$15+$BK187*Assembly!Q$16+$BL187*Assembly!Q$17+$BM187*Assembly!Q$18+$BN187*Assembly!Q$19+$BO187*Assembly!Q$20+$BP187*Assembly!Q$21+$BQ187*Assembly!Q$22+$BR187*Assembly!Q$23+$BS187*Assembly!Q$24</f>
        <v>2940</v>
      </c>
      <c r="CK187" s="318" t="str">
        <f>$AY187*Assembly!R$4+$AZ187*Assembly!R$5+$BA187*Assembly!R$6+$BB187*Assembly!R$7+$BC187*Assembly!R$8+$BD187*Assembly!R$9+$BE187*Assembly!R$10+$BF187*Assembly!R$11+$BG187*Assembly!R$12+$BH187*Assembly!R$13+$BI187*Assembly!R$14+$BJ187*Assembly!R$15+$BK187*Assembly!R$16+$BL187*Assembly!R$17+$BM187*Assembly!R$18+$BN187*Assembly!R$19+$BO187*Assembly!R$20+$BP187*Assembly!R$21+$BQ187*Assembly!R$22+$BR187*Assembly!R$23+$BS187*Assembly!R$24</f>
        <v>0</v>
      </c>
      <c r="CL187" s="316" t="str">
        <f>$AY187*Assembly!S$4+$AZ187*Assembly!S$5+$BA187*Assembly!S$6+$BB187*Assembly!S$7+$BC187*Assembly!S$8+$BD187*Assembly!S$9+$BE187*Assembly!S$10+$BF187*Assembly!S$11+$BG187*Assembly!S$12+$BH187*Assembly!S$13+$BI187*Assembly!S$14+$BJ187*Assembly!S$15+$BK187*Assembly!S$16+$BL187*Assembly!S$17+$BM187*Assembly!S$18+$BN187*Assembly!S$19+$BO187*Assembly!S$20+$BP187*Assembly!S$21+$BQ187*Assembly!S$22+$BR187*Assembly!S$23+$BS187*Assembly!S$24</f>
        <v>0</v>
      </c>
      <c r="CM187" s="316" t="str">
        <f>$AY187*Assembly!T$4+$AZ187*Assembly!T$5+$BA187*Assembly!T$6+$BB187*Assembly!T$7+$BC187*Assembly!T$8+$BD187*Assembly!T$9+$BE187*Assembly!T$10+$BF187*Assembly!T$11+$BG187*Assembly!T$12+$BH187*Assembly!T$13+$BI187*Assembly!T$14+$BJ187*Assembly!T$15+$BK187*Assembly!T$16+$BL187*Assembly!T$17+$BM187*Assembly!T$18+$BN187*Assembly!T$19+$BO187*Assembly!T$20+$BP187*Assembly!T$21+$BQ187*Assembly!T$22+$BR187*Assembly!T$23+$BS187*Assembly!T$24</f>
        <v>0</v>
      </c>
      <c r="CN187" s="316" t="str">
        <f>$AY187*Assembly!U$4+$AZ187*Assembly!U$5+$BA187*Assembly!U$6+$BB187*Assembly!U$7+$BC187*Assembly!U$8+$BD187*Assembly!U$9+$BE187*Assembly!U$10+$BF187*Assembly!U$11+$BG187*Assembly!U$12+$BH187*Assembly!U$13+$BI187*Assembly!U$14+$BJ187*Assembly!U$15+$BK187*Assembly!U$16+$BL187*Assembly!U$17+$BM187*Assembly!U$18+$BN187*Assembly!U$19+$BO187*Assembly!U$20+$BP187*Assembly!U$21+$BQ187*Assembly!U$22+$BR187*Assembly!U$23+$BS187*Assembly!U$24</f>
        <v>0</v>
      </c>
      <c r="CO187" s="318" t="str">
        <f>$AY187*Assembly!V$4+$AZ187*Assembly!V$5+$BA187*Assembly!V$6+$BB187*Assembly!V$7+$BC187*Assembly!V$8+$BD187*Assembly!V$9+$BE187*Assembly!V$10+$BF187*Assembly!V$11+$BG187*Assembly!V$12+$BH187*Assembly!V$13+$BI187*Assembly!V$14+$BJ187*Assembly!V$15+$BK187*Assembly!V$16+$BL187*Assembly!V$17+$BM187*Assembly!V$18+$BN187*Assembly!V$19+$BO187*Assembly!V$20+$BP187*Assembly!V$21+$BQ187*Assembly!V$22+$BR187*Assembly!V$23+$BS187*Assembly!V$24</f>
        <v>0</v>
      </c>
      <c r="CP187" s="318" t="str">
        <f>CF187*Refining!$F$3</f>
        <v>500</v>
      </c>
      <c r="CQ187" s="318" t="str">
        <f>CG187*Refining!$F$4</f>
        <v>0</v>
      </c>
      <c r="CR187" s="318" t="str">
        <f>CH187*Refining!$F$5</f>
        <v>0</v>
      </c>
      <c r="CS187" s="318" t="str">
        <f>CI187*Refining!$F$6</f>
        <v>0</v>
      </c>
      <c r="CT187" s="318" t="str">
        <f>CJ187*Refining!$F$7</f>
        <v>5,250</v>
      </c>
      <c r="CU187" s="318" t="str">
        <f>CK187*Refining!$F$8</f>
        <v>0</v>
      </c>
      <c r="CV187" s="318" t="str">
        <f>CL187*Refining!$F$9</f>
        <v>0</v>
      </c>
      <c r="CW187" s="318" t="str">
        <f>CM187*Refining!$F$10</f>
        <v>0</v>
      </c>
      <c r="CX187" s="318" t="str">
        <f>CN187*Refining!$F$11</f>
        <v>0</v>
      </c>
      <c r="CY187" s="318" t="str">
        <f>CO187*Refining!$F$12</f>
        <v>0</v>
      </c>
      <c r="CZ187" s="281" t="str">
        <f t="shared" ref="CZ187:DS187" si="757">IF(CF187 = 0, "", CF187)</f>
        <v>280</v>
      </c>
      <c r="DA187" s="282" t="str">
        <f t="shared" si="757"/>
        <v/>
      </c>
      <c r="DB187" s="282" t="str">
        <f t="shared" si="757"/>
        <v/>
      </c>
      <c r="DC187" s="282" t="str">
        <f t="shared" si="757"/>
        <v/>
      </c>
      <c r="DD187" s="282" t="str">
        <f t="shared" si="757"/>
        <v>2940</v>
      </c>
      <c r="DE187" s="282" t="str">
        <f t="shared" si="757"/>
        <v/>
      </c>
      <c r="DF187" s="282" t="str">
        <f t="shared" si="757"/>
        <v/>
      </c>
      <c r="DG187" s="282" t="str">
        <f t="shared" si="757"/>
        <v/>
      </c>
      <c r="DH187" s="282" t="str">
        <f t="shared" si="757"/>
        <v/>
      </c>
      <c r="DI187" s="283" t="str">
        <f t="shared" si="757"/>
        <v/>
      </c>
      <c r="DJ187" s="281" t="str">
        <f t="shared" si="757"/>
        <v>500</v>
      </c>
      <c r="DK187" s="282" t="str">
        <f t="shared" si="757"/>
        <v/>
      </c>
      <c r="DL187" s="282" t="str">
        <f t="shared" si="757"/>
        <v/>
      </c>
      <c r="DM187" s="282" t="str">
        <f t="shared" si="757"/>
        <v/>
      </c>
      <c r="DN187" s="284" t="str">
        <f t="shared" si="757"/>
        <v>5250</v>
      </c>
      <c r="DO187" s="282" t="str">
        <f t="shared" si="757"/>
        <v/>
      </c>
      <c r="DP187" s="282" t="str">
        <f t="shared" si="757"/>
        <v/>
      </c>
      <c r="DQ187" s="282" t="str">
        <f t="shared" si="757"/>
        <v/>
      </c>
      <c r="DR187" s="282" t="str">
        <f t="shared" si="757"/>
        <v/>
      </c>
      <c r="DS187" s="283" t="str">
        <f t="shared" si="757"/>
        <v/>
      </c>
      <c r="DT187" s="285" t="str">
        <f t="shared" si="16"/>
        <v>3,220</v>
      </c>
      <c r="DU187" s="286" t="str">
        <f t="shared" si="17"/>
        <v>5,750</v>
      </c>
      <c r="DV187" s="275" t="str">
        <f>CZ187*'Ores &amp; Ingots'!$C$3+DA187*'Ores &amp; Ingots'!$C$4+DB187*'Ores &amp; Ingots'!$C$5+DC187*'Ores &amp; Ingots'!$C$6+DD187*'Ores &amp; Ingots'!$C$7+DE187*'Ores &amp; Ingots'!$C$8+DF187*'Ores &amp; Ingots'!$C$9+DG187*'Ores &amp; Ingots'!$C$10+DH187*'Ores &amp; Ingots'!$C$11+DI187*'Ores &amp; Ingots'!$C$12</f>
        <v>1,297</v>
      </c>
      <c r="DW187" s="275" t="str">
        <f>DJ187*'Ores &amp; Ingots'!$B$3+DK187*'Ores &amp; Ingots'!$B$4+DL187*'Ores &amp; Ingots'!$B$5+DM187*'Ores &amp; Ingots'!$B$6+DN187*'Ores &amp; Ingots'!$B$7+DO187*'Ores &amp; Ingots'!$B$8+DP187*'Ores &amp; Ingots'!$B$9+DQ187*'Ores &amp; Ingots'!$B$10+DR187*'Ores &amp; Ingots'!$B$11+DS187*'Ores &amp; Ingots'!$B$12</f>
        <v>2,128</v>
      </c>
      <c r="DX187" s="286" t="str">
        <f>CZ187*Refining!$G$3+DA187*Refining!$G$4+DB187*Refining!$G$5+DC187*Refining!$G$6+DD187*Refining!$G$7+DE187*Refining!$G$8+DF187*Refining!$G$9+DG187*Refining!$G$10+DH187*Refining!$G$11+DI187*Refining!$G$12</f>
        <v>2,442</v>
      </c>
      <c r="DY187" s="249" t="str">
        <f t="shared" si="18"/>
        <v>379,915</v>
      </c>
      <c r="DZ187" s="287" t="str">
        <f t="shared" si="19"/>
        <v>0.3799</v>
      </c>
      <c r="EA187" s="285" t="str">
        <f t="shared" si="20"/>
        <v>2,703</v>
      </c>
      <c r="EB187" s="288" t="str">
        <f t="shared" ref="EB187:EC187" si="758">EA187/60</f>
        <v>45.1</v>
      </c>
      <c r="EC187" s="288" t="str">
        <f t="shared" si="758"/>
        <v>0.8</v>
      </c>
      <c r="ED187" s="285" t="str">
        <f t="shared" si="22"/>
        <v>416,626</v>
      </c>
      <c r="EE187" s="288" t="str">
        <f t="shared" ref="EE187:EF187" si="759">ED187/1000</f>
        <v>416.6</v>
      </c>
      <c r="EF187" s="289" t="str">
        <f t="shared" si="759"/>
        <v>0.42</v>
      </c>
      <c r="EG187" s="279" t="str">
        <f t="shared" si="24"/>
        <v>0.4166</v>
      </c>
      <c r="EH187" s="290" t="str">
        <f t="shared" si="25"/>
        <v>0:45:03</v>
      </c>
      <c r="EI187" s="225" t="s">
        <v>12</v>
      </c>
    </row>
    <row r="188">
      <c r="A188" s="291" t="s">
        <v>1040</v>
      </c>
      <c r="B188" s="192" t="s">
        <v>1041</v>
      </c>
      <c r="C188" s="193" t="s">
        <v>886</v>
      </c>
      <c r="D188" s="193">
        <v>1.0</v>
      </c>
      <c r="E188" s="193">
        <v>1.0</v>
      </c>
      <c r="F188" s="193">
        <v>1.0</v>
      </c>
      <c r="G188" s="324" t="str">
        <f t="shared" si="5"/>
        <v>15.6</v>
      </c>
      <c r="H188" s="325">
        <v>24.0</v>
      </c>
      <c r="I188" s="325">
        <v>72.0</v>
      </c>
      <c r="J188" s="325" t="str">
        <f>H188/Main!$D$9</f>
        <v>24</v>
      </c>
      <c r="K188" s="325" t="str">
        <f>I188/Main!$D$10</f>
        <v>72</v>
      </c>
      <c r="L188" s="325" t="str">
        <f t="shared" si="6"/>
        <v>3</v>
      </c>
      <c r="M188" s="325">
        <v>0.2</v>
      </c>
      <c r="N188" s="327"/>
      <c r="O188" s="327"/>
      <c r="P188" s="327"/>
      <c r="Q188" s="326"/>
      <c r="R188" s="327"/>
      <c r="S188" s="328"/>
      <c r="T188" s="328"/>
      <c r="U188" s="327"/>
      <c r="V188" s="327"/>
      <c r="W188" s="328"/>
      <c r="X188" s="328"/>
      <c r="Y188" s="327"/>
      <c r="Z188" s="327"/>
      <c r="AA188" s="327"/>
      <c r="AB188" s="327"/>
      <c r="AC188" s="339" t="s">
        <v>913</v>
      </c>
      <c r="AD188" s="306">
        <v>140.0</v>
      </c>
      <c r="AE188" s="208">
        <v>0.0</v>
      </c>
      <c r="AF188" s="208">
        <v>0.0</v>
      </c>
      <c r="AG188" s="208">
        <v>0.0</v>
      </c>
      <c r="AH188" s="208">
        <v>0.0</v>
      </c>
      <c r="AI188" s="208">
        <v>0.0</v>
      </c>
      <c r="AJ188" s="208">
        <v>0.0</v>
      </c>
      <c r="AK188" s="208">
        <v>0.0</v>
      </c>
      <c r="AL188" s="208">
        <v>0.0</v>
      </c>
      <c r="AM188" s="208">
        <v>0.0</v>
      </c>
      <c r="AN188" s="208">
        <v>0.0</v>
      </c>
      <c r="AO188" s="208">
        <v>0.0</v>
      </c>
      <c r="AP188" s="208">
        <v>0.0</v>
      </c>
      <c r="AQ188" s="208">
        <v>0.0</v>
      </c>
      <c r="AR188" s="208">
        <v>0.0</v>
      </c>
      <c r="AS188" s="208">
        <v>0.0</v>
      </c>
      <c r="AT188" s="208">
        <v>0.0</v>
      </c>
      <c r="AU188" s="208">
        <v>0.0</v>
      </c>
      <c r="AV188" s="208">
        <v>0.0</v>
      </c>
      <c r="AW188" s="208">
        <v>0.0</v>
      </c>
      <c r="AX188" s="208">
        <v>0.0</v>
      </c>
      <c r="AY188" s="358" t="str">
        <f t="shared" ref="AY188:BS188" si="760">IF(AD188 = 0, "", AD188)</f>
        <v>140</v>
      </c>
      <c r="AZ188" s="193" t="str">
        <f t="shared" si="760"/>
        <v/>
      </c>
      <c r="BA188" s="193" t="str">
        <f t="shared" si="760"/>
        <v/>
      </c>
      <c r="BB188" s="193" t="str">
        <f t="shared" si="760"/>
        <v/>
      </c>
      <c r="BC188" s="193" t="str">
        <f t="shared" si="760"/>
        <v/>
      </c>
      <c r="BD188" s="193" t="str">
        <f t="shared" si="760"/>
        <v/>
      </c>
      <c r="BE188" s="193" t="str">
        <f t="shared" si="760"/>
        <v/>
      </c>
      <c r="BF188" s="193" t="str">
        <f t="shared" si="760"/>
        <v/>
      </c>
      <c r="BG188" s="193" t="str">
        <f t="shared" si="760"/>
        <v/>
      </c>
      <c r="BH188" s="193" t="str">
        <f t="shared" si="760"/>
        <v/>
      </c>
      <c r="BI188" s="193" t="str">
        <f t="shared" si="760"/>
        <v/>
      </c>
      <c r="BJ188" s="193" t="str">
        <f t="shared" si="760"/>
        <v/>
      </c>
      <c r="BK188" s="193" t="str">
        <f t="shared" si="760"/>
        <v/>
      </c>
      <c r="BL188" s="193" t="str">
        <f t="shared" si="760"/>
        <v/>
      </c>
      <c r="BM188" s="193" t="str">
        <f t="shared" si="760"/>
        <v/>
      </c>
      <c r="BN188" s="193" t="str">
        <f t="shared" si="760"/>
        <v/>
      </c>
      <c r="BO188" s="193" t="str">
        <f t="shared" si="760"/>
        <v/>
      </c>
      <c r="BP188" s="193" t="str">
        <f t="shared" si="760"/>
        <v/>
      </c>
      <c r="BQ188" s="193" t="str">
        <f t="shared" si="760"/>
        <v/>
      </c>
      <c r="BR188" s="193" t="str">
        <f t="shared" si="760"/>
        <v/>
      </c>
      <c r="BS188" s="206" t="str">
        <f t="shared" si="760"/>
        <v/>
      </c>
      <c r="BT188" s="207" t="str">
        <f>$AY188*Assembly!Y$4+$AZ188*Assembly!Y$5+$BA188*Assembly!Y$6+$BB188*Assembly!Y$7+$BC188*Assembly!Y$8+$BD188*Assembly!Y$9+$BE188*Assembly!Y$10+$BF188*Assembly!Y$11+$BG188*Assembly!Y$12+$BH188*Assembly!Y$13+$BI188*Assembly!Y$14+$BJ188*Assembly!Y$15+$BK188*Assembly!Y$16+$BL188*Assembly!Y$17+$BM188*Assembly!Y$18+$BN188*Assembly!Y$19+$BO188*Assembly!Y$20+$BP188*Assembly!Y$21+$BQ188*Assembly!Y$22+$BR188*Assembly!Y$23+$BS188*Assembly!Y$24</f>
        <v>2,800</v>
      </c>
      <c r="BU188" s="208" t="str">
        <f t="shared" si="8"/>
        <v>179</v>
      </c>
      <c r="BV188" s="208"/>
      <c r="BW188" s="208" t="str">
        <f>$AY188*Assembly!AC$4+$AZ188*Assembly!AC$5+$BA188*Assembly!AC$6+$BB188*Assembly!AC$7+$BC188*Assembly!AC$8+$BD188*Assembly!AC$9+$BE188*Assembly!AC$10+$BF188*Assembly!AC$11+$BG188*Assembly!AC$12+$BH188*Assembly!AC$13+$BI188*Assembly!AC$14+$BJ188*Assembly!AC$15+$BK188*Assembly!AC$16+$BL188*Assembly!AC$17+$BM188*Assembly!AC$18+$BN188*Assembly!AC$19+$BO188*Assembly!AC$20+$BP188*Assembly!AC$21+$BQ188*Assembly!AC$22+$BR188*Assembly!AC$23+$BS188*Assembly!AC$24</f>
        <v>14,000</v>
      </c>
      <c r="BX188" s="209" t="str">
        <f t="shared" si="9"/>
        <v>5.00</v>
      </c>
      <c r="BY188" s="210" t="str">
        <f t="shared" si="10"/>
        <v>896</v>
      </c>
      <c r="BZ188" s="211" t="str">
        <f t="shared" si="11"/>
        <v>78.1</v>
      </c>
      <c r="CA188" s="210" t="str">
        <f t="shared" si="12"/>
        <v>583</v>
      </c>
      <c r="CB188" s="208" t="str">
        <f>$AY188*Assembly!X$4+$AZ188*Assembly!X$5+$BA188*Assembly!X$6+$BB188*Assembly!X$7+$BC188*Assembly!X$8+$BD188*Assembly!X$9+$BE188*Assembly!X$10+$BF188*Assembly!X$11+$BG188*Assembly!X$12+$BH188*Assembly!X$13+$BI188*Assembly!X$14+$BJ188*Assembly!X$15+$BK188*Assembly!X$16+$BL188*Assembly!X$17+$BM188*Assembly!X$18+$BN188*Assembly!X$19+$BO188*Assembly!X$20+$BP188*Assembly!X$21+$BQ188*Assembly!X$22+$BR188*Assembly!X$23+$BS188*Assembly!X$24</f>
        <v>140</v>
      </c>
      <c r="CC188" s="208" t="str">
        <f t="shared" si="13"/>
        <v>21,778</v>
      </c>
      <c r="CD188" s="212" t="str">
        <f t="shared" si="14"/>
        <v>0.0218</v>
      </c>
      <c r="CE188" s="213" t="str">
        <f>$AY188*Assembly!AB$4+$AZ188*Assembly!AB$5+$BA188*Assembly!AB$6+$BB188*Assembly!AB$7+$BC188*Assembly!AB$8+$BD188*Assembly!AB$9+$BE188*Assembly!AB$10+$BF188*Assembly!AB$11+$BG188*Assembly!AB$12+$BH188*Assembly!AB$13+$BI188*Assembly!AB$14+$BJ188*Assembly!AB$15+$BK188*Assembly!AB$16+$BL188*Assembly!AB$17+$BM188*Assembly!AB$18+$BN188*Assembly!AB$19+$BO188*Assembly!AB$20+$BP188*Assembly!AB$21+$BQ188*Assembly!AB$22+$BR188*Assembly!AB$23+$BS188*Assembly!AB$24</f>
        <v>420</v>
      </c>
      <c r="CF188" s="326" t="str">
        <f>$AY188*Assembly!M$4+$AZ188*Assembly!M$5+$BA188*Assembly!M$6+$BB188*Assembly!M$7+$BC188*Assembly!M$8+$BD188*Assembly!M$9+$BE188*Assembly!M$10+$BF188*Assembly!M$11+$BG188*Assembly!M$12+$BH188*Assembly!M$13+$BI188*Assembly!M$14+$BJ188*Assembly!M$15+$BK188*Assembly!M$16+$BL188*Assembly!M$17+$BM188*Assembly!M$18+$BN188*Assembly!M$19+$BO188*Assembly!M$20+$BP188*Assembly!M$21+$BQ188*Assembly!M$22+$BR188*Assembly!M$23+$BS188*Assembly!M$24</f>
        <v>2,940</v>
      </c>
      <c r="CG188" s="326" t="str">
        <f>$AY188*Assembly!N$4+$AZ188*Assembly!N$5+$BA188*Assembly!N$6+$BB188*Assembly!N$7+$BC188*Assembly!N$8+$BD188*Assembly!N$9+$BE188*Assembly!N$10+$BF188*Assembly!N$11+$BG188*Assembly!N$12+$BH188*Assembly!N$13+$BI188*Assembly!N$14+$BJ188*Assembly!N$15+$BK188*Assembly!N$16+$BL188*Assembly!N$17+$BM188*Assembly!N$18+$BN188*Assembly!N$19+$BO188*Assembly!N$20+$BP188*Assembly!N$21+$BQ188*Assembly!N$22+$BR188*Assembly!N$23+$BS188*Assembly!N$24</f>
        <v>0</v>
      </c>
      <c r="CH188" s="326" t="str">
        <f>$AY188*Assembly!O$4+$AZ188*Assembly!O$5+$BA188*Assembly!O$6+$BB188*Assembly!O$7+$BC188*Assembly!O$8+$BD188*Assembly!O$9+$BE188*Assembly!O$10+$BF188*Assembly!O$11+$BG188*Assembly!O$12+$BH188*Assembly!O$13+$BI188*Assembly!O$14+$BJ188*Assembly!O$15+$BK188*Assembly!O$16+$BL188*Assembly!O$17+$BM188*Assembly!O$18+$BN188*Assembly!O$19+$BO188*Assembly!O$20+$BP188*Assembly!O$21+$BQ188*Assembly!O$22+$BR188*Assembly!O$23+$BS188*Assembly!O$24</f>
        <v>0</v>
      </c>
      <c r="CI188" s="325" t="str">
        <f>$AY188*Assembly!P$4+$AZ188*Assembly!P$5+$BA188*Assembly!P$6+$BB188*Assembly!P$7+$BC188*Assembly!P$8+$BD188*Assembly!P$9+$BE188*Assembly!P$10+$BF188*Assembly!P$11+$BG188*Assembly!P$12+$BH188*Assembly!P$13+$BI188*Assembly!P$14+$BJ188*Assembly!P$15+$BK188*Assembly!P$16+$BL188*Assembly!P$17+$BM188*Assembly!P$18+$BN188*Assembly!P$19+$BO188*Assembly!P$20+$BP188*Assembly!P$21+$BQ188*Assembly!P$22+$BR188*Assembly!P$23+$BS188*Assembly!P$24</f>
        <v>0</v>
      </c>
      <c r="CJ188" s="325" t="str">
        <f>$AY188*Assembly!Q$4+$AZ188*Assembly!Q$5+$BA188*Assembly!Q$6+$BB188*Assembly!Q$7+$BC188*Assembly!Q$8+$BD188*Assembly!Q$9+$BE188*Assembly!Q$10+$BF188*Assembly!Q$11+$BG188*Assembly!Q$12+$BH188*Assembly!Q$13+$BI188*Assembly!Q$14+$BJ188*Assembly!Q$15+$BK188*Assembly!Q$16+$BL188*Assembly!Q$17+$BM188*Assembly!Q$18+$BN188*Assembly!Q$19+$BO188*Assembly!Q$20+$BP188*Assembly!Q$21+$BQ188*Assembly!Q$22+$BR188*Assembly!Q$23+$BS188*Assembly!Q$24</f>
        <v>0</v>
      </c>
      <c r="CK188" s="326" t="str">
        <f>$AY188*Assembly!R$4+$AZ188*Assembly!R$5+$BA188*Assembly!R$6+$BB188*Assembly!R$7+$BC188*Assembly!R$8+$BD188*Assembly!R$9+$BE188*Assembly!R$10+$BF188*Assembly!R$11+$BG188*Assembly!R$12+$BH188*Assembly!R$13+$BI188*Assembly!R$14+$BJ188*Assembly!R$15+$BK188*Assembly!R$16+$BL188*Assembly!R$17+$BM188*Assembly!R$18+$BN188*Assembly!R$19+$BO188*Assembly!R$20+$BP188*Assembly!R$21+$BQ188*Assembly!R$22+$BR188*Assembly!R$23+$BS188*Assembly!R$24</f>
        <v>0</v>
      </c>
      <c r="CL188" s="325" t="str">
        <f>$AY188*Assembly!S$4+$AZ188*Assembly!S$5+$BA188*Assembly!S$6+$BB188*Assembly!S$7+$BC188*Assembly!S$8+$BD188*Assembly!S$9+$BE188*Assembly!S$10+$BF188*Assembly!S$11+$BG188*Assembly!S$12+$BH188*Assembly!S$13+$BI188*Assembly!S$14+$BJ188*Assembly!S$15+$BK188*Assembly!S$16+$BL188*Assembly!S$17+$BM188*Assembly!S$18+$BN188*Assembly!S$19+$BO188*Assembly!S$20+$BP188*Assembly!S$21+$BQ188*Assembly!S$22+$BR188*Assembly!S$23+$BS188*Assembly!S$24</f>
        <v>0</v>
      </c>
      <c r="CM188" s="325" t="str">
        <f>$AY188*Assembly!T$4+$AZ188*Assembly!T$5+$BA188*Assembly!T$6+$BB188*Assembly!T$7+$BC188*Assembly!T$8+$BD188*Assembly!T$9+$BE188*Assembly!T$10+$BF188*Assembly!T$11+$BG188*Assembly!T$12+$BH188*Assembly!T$13+$BI188*Assembly!T$14+$BJ188*Assembly!T$15+$BK188*Assembly!T$16+$BL188*Assembly!T$17+$BM188*Assembly!T$18+$BN188*Assembly!T$19+$BO188*Assembly!T$20+$BP188*Assembly!T$21+$BQ188*Assembly!T$22+$BR188*Assembly!T$23+$BS188*Assembly!T$24</f>
        <v>0</v>
      </c>
      <c r="CN188" s="325" t="str">
        <f>$AY188*Assembly!U$4+$AZ188*Assembly!U$5+$BA188*Assembly!U$6+$BB188*Assembly!U$7+$BC188*Assembly!U$8+$BD188*Assembly!U$9+$BE188*Assembly!U$10+$BF188*Assembly!U$11+$BG188*Assembly!U$12+$BH188*Assembly!U$13+$BI188*Assembly!U$14+$BJ188*Assembly!U$15+$BK188*Assembly!U$16+$BL188*Assembly!U$17+$BM188*Assembly!U$18+$BN188*Assembly!U$19+$BO188*Assembly!U$20+$BP188*Assembly!U$21+$BQ188*Assembly!U$22+$BR188*Assembly!U$23+$BS188*Assembly!U$24</f>
        <v>0</v>
      </c>
      <c r="CO188" s="326" t="str">
        <f>$AY188*Assembly!V$4+$AZ188*Assembly!V$5+$BA188*Assembly!V$6+$BB188*Assembly!V$7+$BC188*Assembly!V$8+$BD188*Assembly!V$9+$BE188*Assembly!V$10+$BF188*Assembly!V$11+$BG188*Assembly!V$12+$BH188*Assembly!V$13+$BI188*Assembly!V$14+$BJ188*Assembly!V$15+$BK188*Assembly!V$16+$BL188*Assembly!V$17+$BM188*Assembly!V$18+$BN188*Assembly!V$19+$BO188*Assembly!V$20+$BP188*Assembly!V$21+$BQ188*Assembly!V$22+$BR188*Assembly!V$23+$BS188*Assembly!V$24</f>
        <v>0</v>
      </c>
      <c r="CP188" s="326" t="str">
        <f>CF188*Refining!$F$3</f>
        <v>5,250</v>
      </c>
      <c r="CQ188" s="326" t="str">
        <f>CG188*Refining!$F$4</f>
        <v>0</v>
      </c>
      <c r="CR188" s="326" t="str">
        <f>CH188*Refining!$F$5</f>
        <v>0</v>
      </c>
      <c r="CS188" s="326" t="str">
        <f>CI188*Refining!$F$6</f>
        <v>0</v>
      </c>
      <c r="CT188" s="326" t="str">
        <f>CJ188*Refining!$F$7</f>
        <v>0</v>
      </c>
      <c r="CU188" s="326" t="str">
        <f>CK188*Refining!$F$8</f>
        <v>0</v>
      </c>
      <c r="CV188" s="326" t="str">
        <f>CL188*Refining!$F$9</f>
        <v>0</v>
      </c>
      <c r="CW188" s="326" t="str">
        <f>CM188*Refining!$F$10</f>
        <v>0</v>
      </c>
      <c r="CX188" s="326" t="str">
        <f>CN188*Refining!$F$11</f>
        <v>0</v>
      </c>
      <c r="CY188" s="326" t="str">
        <f>CO188*Refining!$F$12</f>
        <v>0</v>
      </c>
      <c r="CZ188" s="214" t="str">
        <f t="shared" ref="CZ188:DS188" si="761">IF(CF188 = 0, "", CF188)</f>
        <v>2,940</v>
      </c>
      <c r="DA188" s="215" t="str">
        <f t="shared" si="761"/>
        <v/>
      </c>
      <c r="DB188" s="215" t="str">
        <f t="shared" si="761"/>
        <v/>
      </c>
      <c r="DC188" s="215" t="str">
        <f t="shared" si="761"/>
        <v/>
      </c>
      <c r="DD188" s="215" t="str">
        <f t="shared" si="761"/>
        <v/>
      </c>
      <c r="DE188" s="215" t="str">
        <f t="shared" si="761"/>
        <v/>
      </c>
      <c r="DF188" s="215" t="str">
        <f t="shared" si="761"/>
        <v/>
      </c>
      <c r="DG188" s="215" t="str">
        <f t="shared" si="761"/>
        <v/>
      </c>
      <c r="DH188" s="215" t="str">
        <f t="shared" si="761"/>
        <v/>
      </c>
      <c r="DI188" s="216" t="str">
        <f t="shared" si="761"/>
        <v/>
      </c>
      <c r="DJ188" s="214" t="str">
        <f t="shared" si="761"/>
        <v>5,250</v>
      </c>
      <c r="DK188" s="215" t="str">
        <f t="shared" si="761"/>
        <v/>
      </c>
      <c r="DL188" s="215" t="str">
        <f t="shared" si="761"/>
        <v/>
      </c>
      <c r="DM188" s="215" t="str">
        <f t="shared" si="761"/>
        <v/>
      </c>
      <c r="DN188" s="217" t="str">
        <f t="shared" si="761"/>
        <v/>
      </c>
      <c r="DO188" s="215" t="str">
        <f t="shared" si="761"/>
        <v/>
      </c>
      <c r="DP188" s="215" t="str">
        <f t="shared" si="761"/>
        <v/>
      </c>
      <c r="DQ188" s="215" t="str">
        <f t="shared" si="761"/>
        <v/>
      </c>
      <c r="DR188" s="215" t="str">
        <f t="shared" si="761"/>
        <v/>
      </c>
      <c r="DS188" s="216" t="str">
        <f t="shared" si="761"/>
        <v/>
      </c>
      <c r="DT188" s="218" t="str">
        <f t="shared" si="16"/>
        <v>2,940</v>
      </c>
      <c r="DU188" s="219" t="str">
        <f t="shared" si="17"/>
        <v>5,250</v>
      </c>
      <c r="DV188" s="208" t="str">
        <f>CZ188*'Ores &amp; Ingots'!$C$3+DA188*'Ores &amp; Ingots'!$C$4+DB188*'Ores &amp; Ingots'!$C$5+DC188*'Ores &amp; Ingots'!$C$6+DD188*'Ores &amp; Ingots'!$C$7+DE188*'Ores &amp; Ingots'!$C$8+DF188*'Ores &amp; Ingots'!$C$9+DG188*'Ores &amp; Ingots'!$C$10+DH188*'Ores &amp; Ingots'!$C$11+DI188*'Ores &amp; Ingots'!$C$12</f>
        <v>373</v>
      </c>
      <c r="DW188" s="208" t="str">
        <f>DJ188*'Ores &amp; Ingots'!$B$3+DK188*'Ores &amp; Ingots'!$B$4+DL188*'Ores &amp; Ingots'!$B$5+DM188*'Ores &amp; Ingots'!$B$6+DN188*'Ores &amp; Ingots'!$B$7+DO188*'Ores &amp; Ingots'!$B$8+DP188*'Ores &amp; Ingots'!$B$9+DQ188*'Ores &amp; Ingots'!$B$10+DR188*'Ores &amp; Ingots'!$B$11+DS188*'Ores &amp; Ingots'!$B$12</f>
        <v>1,943</v>
      </c>
      <c r="DX188" s="219" t="str">
        <f>CZ188*Refining!$G$3+DA188*Refining!$G$4+DB188*Refining!$G$5+DC188*Refining!$G$6+DD188*Refining!$G$7+DE188*Refining!$G$8+DF188*Refining!$G$9+DG188*Refining!$G$10+DH188*Refining!$G$11+DI188*Refining!$G$12</f>
        <v>202</v>
      </c>
      <c r="DY188" s="219" t="str">
        <f t="shared" si="18"/>
        <v>31,410</v>
      </c>
      <c r="DZ188" s="220" t="str">
        <f t="shared" si="19"/>
        <v>0.0314</v>
      </c>
      <c r="EA188" s="218" t="str">
        <f t="shared" si="20"/>
        <v>366</v>
      </c>
      <c r="EB188" s="221" t="str">
        <f t="shared" ref="EB188:EC188" si="762">EA188/60</f>
        <v>6.1</v>
      </c>
      <c r="EC188" s="221" t="str">
        <f t="shared" si="762"/>
        <v>0.1</v>
      </c>
      <c r="ED188" s="218" t="str">
        <f t="shared" si="22"/>
        <v>53,188</v>
      </c>
      <c r="EE188" s="221" t="str">
        <f t="shared" ref="EE188:EF188" si="763">ED188/1000</f>
        <v>53.2</v>
      </c>
      <c r="EF188" s="222" t="str">
        <f t="shared" si="763"/>
        <v>0.05</v>
      </c>
      <c r="EG188" s="212" t="str">
        <f t="shared" si="24"/>
        <v>0.0532</v>
      </c>
      <c r="EH188" s="295" t="str">
        <f t="shared" si="25"/>
        <v>0:06:06</v>
      </c>
      <c r="EI188" s="225">
        <v>12.0</v>
      </c>
    </row>
    <row r="189">
      <c r="A189" s="33"/>
      <c r="B189" s="226" t="s">
        <v>1042</v>
      </c>
      <c r="C189" s="227" t="s">
        <v>886</v>
      </c>
      <c r="D189" s="227">
        <v>1.0</v>
      </c>
      <c r="E189" s="227">
        <v>1.0</v>
      </c>
      <c r="F189" s="227">
        <v>1.0</v>
      </c>
      <c r="G189" s="253" t="str">
        <f t="shared" si="5"/>
        <v>15.6</v>
      </c>
      <c r="H189" s="254">
        <v>24.0</v>
      </c>
      <c r="I189" s="254">
        <v>72.0</v>
      </c>
      <c r="J189" s="254" t="str">
        <f>H189/Main!$D$9</f>
        <v>24</v>
      </c>
      <c r="K189" s="254" t="str">
        <f>I189/Main!$D$10</f>
        <v>72</v>
      </c>
      <c r="L189" s="254" t="str">
        <f t="shared" si="6"/>
        <v>3</v>
      </c>
      <c r="M189" s="254">
        <v>0.2</v>
      </c>
      <c r="N189" s="255"/>
      <c r="O189" s="255"/>
      <c r="P189" s="255"/>
      <c r="Q189" s="256"/>
      <c r="R189" s="255"/>
      <c r="S189" s="257"/>
      <c r="T189" s="257"/>
      <c r="U189" s="255"/>
      <c r="V189" s="255"/>
      <c r="W189" s="350"/>
      <c r="X189" s="257"/>
      <c r="Y189" s="255"/>
      <c r="Z189" s="255"/>
      <c r="AA189" s="255"/>
      <c r="AB189" s="255"/>
      <c r="AC189" s="351" t="s">
        <v>913</v>
      </c>
      <c r="AD189" s="309">
        <v>130.0</v>
      </c>
      <c r="AE189" s="225">
        <v>0.0</v>
      </c>
      <c r="AF189" s="225">
        <v>0.0</v>
      </c>
      <c r="AG189" s="225">
        <v>0.0</v>
      </c>
      <c r="AH189" s="225">
        <v>0.0</v>
      </c>
      <c r="AI189" s="225">
        <v>0.0</v>
      </c>
      <c r="AJ189" s="225">
        <v>0.0</v>
      </c>
      <c r="AK189" s="225">
        <v>0.0</v>
      </c>
      <c r="AL189" s="225">
        <v>0.0</v>
      </c>
      <c r="AM189" s="225">
        <v>0.0</v>
      </c>
      <c r="AN189" s="225">
        <v>0.0</v>
      </c>
      <c r="AO189" s="225">
        <v>0.0</v>
      </c>
      <c r="AP189" s="225">
        <v>0.0</v>
      </c>
      <c r="AQ189" s="225">
        <v>0.0</v>
      </c>
      <c r="AR189" s="225">
        <v>0.0</v>
      </c>
      <c r="AS189" s="225">
        <v>0.0</v>
      </c>
      <c r="AT189" s="225">
        <v>0.0</v>
      </c>
      <c r="AU189" s="225">
        <v>0.0</v>
      </c>
      <c r="AV189" s="225">
        <v>0.0</v>
      </c>
      <c r="AW189" s="225">
        <v>0.0</v>
      </c>
      <c r="AX189" s="225">
        <v>0.0</v>
      </c>
      <c r="AY189" s="359" t="str">
        <f t="shared" ref="AY189:BS189" si="764">IF(AD189 = 0, "", AD189)</f>
        <v>130</v>
      </c>
      <c r="AZ189" s="227" t="str">
        <f t="shared" si="764"/>
        <v/>
      </c>
      <c r="BA189" s="227" t="str">
        <f t="shared" si="764"/>
        <v/>
      </c>
      <c r="BB189" s="227" t="str">
        <f t="shared" si="764"/>
        <v/>
      </c>
      <c r="BC189" s="227" t="str">
        <f t="shared" si="764"/>
        <v/>
      </c>
      <c r="BD189" s="227" t="str">
        <f t="shared" si="764"/>
        <v/>
      </c>
      <c r="BE189" s="227" t="str">
        <f t="shared" si="764"/>
        <v/>
      </c>
      <c r="BF189" s="227" t="str">
        <f t="shared" si="764"/>
        <v/>
      </c>
      <c r="BG189" s="227" t="str">
        <f t="shared" si="764"/>
        <v/>
      </c>
      <c r="BH189" s="227" t="str">
        <f t="shared" si="764"/>
        <v/>
      </c>
      <c r="BI189" s="227" t="str">
        <f t="shared" si="764"/>
        <v/>
      </c>
      <c r="BJ189" s="227" t="str">
        <f t="shared" si="764"/>
        <v/>
      </c>
      <c r="BK189" s="227" t="str">
        <f t="shared" si="764"/>
        <v/>
      </c>
      <c r="BL189" s="227" t="str">
        <f t="shared" si="764"/>
        <v/>
      </c>
      <c r="BM189" s="227" t="str">
        <f t="shared" si="764"/>
        <v/>
      </c>
      <c r="BN189" s="227" t="str">
        <f t="shared" si="764"/>
        <v/>
      </c>
      <c r="BO189" s="227" t="str">
        <f t="shared" si="764"/>
        <v/>
      </c>
      <c r="BP189" s="227" t="str">
        <f t="shared" si="764"/>
        <v/>
      </c>
      <c r="BQ189" s="227" t="str">
        <f t="shared" si="764"/>
        <v/>
      </c>
      <c r="BR189" s="227" t="str">
        <f t="shared" si="764"/>
        <v/>
      </c>
      <c r="BS189" s="238" t="str">
        <f t="shared" si="764"/>
        <v/>
      </c>
      <c r="BT189" s="239" t="str">
        <f>$AY189*Assembly!Y$4+$AZ189*Assembly!Y$5+$BA189*Assembly!Y$6+$BB189*Assembly!Y$7+$BC189*Assembly!Y$8+$BD189*Assembly!Y$9+$BE189*Assembly!Y$10+$BF189*Assembly!Y$11+$BG189*Assembly!Y$12+$BH189*Assembly!Y$13+$BI189*Assembly!Y$14+$BJ189*Assembly!Y$15+$BK189*Assembly!Y$16+$BL189*Assembly!Y$17+$BM189*Assembly!Y$18+$BN189*Assembly!Y$19+$BO189*Assembly!Y$20+$BP189*Assembly!Y$21+$BQ189*Assembly!Y$22+$BR189*Assembly!Y$23+$BS189*Assembly!Y$24</f>
        <v>2,600</v>
      </c>
      <c r="BU189" s="225" t="str">
        <f t="shared" si="8"/>
        <v>166</v>
      </c>
      <c r="BV189" s="225"/>
      <c r="BW189" s="225" t="str">
        <f>$AY189*Assembly!AC$4+$AZ189*Assembly!AC$5+$BA189*Assembly!AC$6+$BB189*Assembly!AC$7+$BC189*Assembly!AC$8+$BD189*Assembly!AC$9+$BE189*Assembly!AC$10+$BF189*Assembly!AC$11+$BG189*Assembly!AC$12+$BH189*Assembly!AC$13+$BI189*Assembly!AC$14+$BJ189*Assembly!AC$15+$BK189*Assembly!AC$16+$BL189*Assembly!AC$17+$BM189*Assembly!AC$18+$BN189*Assembly!AC$19+$BO189*Assembly!AC$20+$BP189*Assembly!AC$21+$BQ189*Assembly!AC$22+$BR189*Assembly!AC$23+$BS189*Assembly!AC$24</f>
        <v>13,000</v>
      </c>
      <c r="BX189" s="240" t="str">
        <f t="shared" si="9"/>
        <v>5.00</v>
      </c>
      <c r="BY189" s="241" t="str">
        <f t="shared" si="10"/>
        <v>832</v>
      </c>
      <c r="BZ189" s="242" t="str">
        <f t="shared" si="11"/>
        <v>78.1</v>
      </c>
      <c r="CA189" s="241" t="str">
        <f t="shared" si="12"/>
        <v>542</v>
      </c>
      <c r="CB189" s="225" t="str">
        <f>$AY189*Assembly!X$4+$AZ189*Assembly!X$5+$BA189*Assembly!X$6+$BB189*Assembly!X$7+$BC189*Assembly!X$8+$BD189*Assembly!X$9+$BE189*Assembly!X$10+$BF189*Assembly!X$11+$BG189*Assembly!X$12+$BH189*Assembly!X$13+$BI189*Assembly!X$14+$BJ189*Assembly!X$15+$BK189*Assembly!X$16+$BL189*Assembly!X$17+$BM189*Assembly!X$18+$BN189*Assembly!X$19+$BO189*Assembly!X$20+$BP189*Assembly!X$21+$BQ189*Assembly!X$22+$BR189*Assembly!X$23+$BS189*Assembly!X$24</f>
        <v>130</v>
      </c>
      <c r="CC189" s="225" t="str">
        <f t="shared" si="13"/>
        <v>20,222</v>
      </c>
      <c r="CD189" s="223" t="str">
        <f t="shared" si="14"/>
        <v>0.0202</v>
      </c>
      <c r="CE189" s="243" t="str">
        <f>$AY189*Assembly!AB$4+$AZ189*Assembly!AB$5+$BA189*Assembly!AB$6+$BB189*Assembly!AB$7+$BC189*Assembly!AB$8+$BD189*Assembly!AB$9+$BE189*Assembly!AB$10+$BF189*Assembly!AB$11+$BG189*Assembly!AB$12+$BH189*Assembly!AB$13+$BI189*Assembly!AB$14+$BJ189*Assembly!AB$15+$BK189*Assembly!AB$16+$BL189*Assembly!AB$17+$BM189*Assembly!AB$18+$BN189*Assembly!AB$19+$BO189*Assembly!AB$20+$BP189*Assembly!AB$21+$BQ189*Assembly!AB$22+$BR189*Assembly!AB$23+$BS189*Assembly!AB$24</f>
        <v>390</v>
      </c>
      <c r="CF189" s="256" t="str">
        <f>$AY189*Assembly!M$4+$AZ189*Assembly!M$5+$BA189*Assembly!M$6+$BB189*Assembly!M$7+$BC189*Assembly!M$8+$BD189*Assembly!M$9+$BE189*Assembly!M$10+$BF189*Assembly!M$11+$BG189*Assembly!M$12+$BH189*Assembly!M$13+$BI189*Assembly!M$14+$BJ189*Assembly!M$15+$BK189*Assembly!M$16+$BL189*Assembly!M$17+$BM189*Assembly!M$18+$BN189*Assembly!M$19+$BO189*Assembly!M$20+$BP189*Assembly!M$21+$BQ189*Assembly!M$22+$BR189*Assembly!M$23+$BS189*Assembly!M$24</f>
        <v>2,730</v>
      </c>
      <c r="CG189" s="256" t="str">
        <f>$AY189*Assembly!N$4+$AZ189*Assembly!N$5+$BA189*Assembly!N$6+$BB189*Assembly!N$7+$BC189*Assembly!N$8+$BD189*Assembly!N$9+$BE189*Assembly!N$10+$BF189*Assembly!N$11+$BG189*Assembly!N$12+$BH189*Assembly!N$13+$BI189*Assembly!N$14+$BJ189*Assembly!N$15+$BK189*Assembly!N$16+$BL189*Assembly!N$17+$BM189*Assembly!N$18+$BN189*Assembly!N$19+$BO189*Assembly!N$20+$BP189*Assembly!N$21+$BQ189*Assembly!N$22+$BR189*Assembly!N$23+$BS189*Assembly!N$24</f>
        <v>0</v>
      </c>
      <c r="CH189" s="256" t="str">
        <f>$AY189*Assembly!O$4+$AZ189*Assembly!O$5+$BA189*Assembly!O$6+$BB189*Assembly!O$7+$BC189*Assembly!O$8+$BD189*Assembly!O$9+$BE189*Assembly!O$10+$BF189*Assembly!O$11+$BG189*Assembly!O$12+$BH189*Assembly!O$13+$BI189*Assembly!O$14+$BJ189*Assembly!O$15+$BK189*Assembly!O$16+$BL189*Assembly!O$17+$BM189*Assembly!O$18+$BN189*Assembly!O$19+$BO189*Assembly!O$20+$BP189*Assembly!O$21+$BQ189*Assembly!O$22+$BR189*Assembly!O$23+$BS189*Assembly!O$24</f>
        <v>0</v>
      </c>
      <c r="CI189" s="254" t="str">
        <f>$AY189*Assembly!P$4+$AZ189*Assembly!P$5+$BA189*Assembly!P$6+$BB189*Assembly!P$7+$BC189*Assembly!P$8+$BD189*Assembly!P$9+$BE189*Assembly!P$10+$BF189*Assembly!P$11+$BG189*Assembly!P$12+$BH189*Assembly!P$13+$BI189*Assembly!P$14+$BJ189*Assembly!P$15+$BK189*Assembly!P$16+$BL189*Assembly!P$17+$BM189*Assembly!P$18+$BN189*Assembly!P$19+$BO189*Assembly!P$20+$BP189*Assembly!P$21+$BQ189*Assembly!P$22+$BR189*Assembly!P$23+$BS189*Assembly!P$24</f>
        <v>0</v>
      </c>
      <c r="CJ189" s="254" t="str">
        <f>$AY189*Assembly!Q$4+$AZ189*Assembly!Q$5+$BA189*Assembly!Q$6+$BB189*Assembly!Q$7+$BC189*Assembly!Q$8+$BD189*Assembly!Q$9+$BE189*Assembly!Q$10+$BF189*Assembly!Q$11+$BG189*Assembly!Q$12+$BH189*Assembly!Q$13+$BI189*Assembly!Q$14+$BJ189*Assembly!Q$15+$BK189*Assembly!Q$16+$BL189*Assembly!Q$17+$BM189*Assembly!Q$18+$BN189*Assembly!Q$19+$BO189*Assembly!Q$20+$BP189*Assembly!Q$21+$BQ189*Assembly!Q$22+$BR189*Assembly!Q$23+$BS189*Assembly!Q$24</f>
        <v>0</v>
      </c>
      <c r="CK189" s="256" t="str">
        <f>$AY189*Assembly!R$4+$AZ189*Assembly!R$5+$BA189*Assembly!R$6+$BB189*Assembly!R$7+$BC189*Assembly!R$8+$BD189*Assembly!R$9+$BE189*Assembly!R$10+$BF189*Assembly!R$11+$BG189*Assembly!R$12+$BH189*Assembly!R$13+$BI189*Assembly!R$14+$BJ189*Assembly!R$15+$BK189*Assembly!R$16+$BL189*Assembly!R$17+$BM189*Assembly!R$18+$BN189*Assembly!R$19+$BO189*Assembly!R$20+$BP189*Assembly!R$21+$BQ189*Assembly!R$22+$BR189*Assembly!R$23+$BS189*Assembly!R$24</f>
        <v>0</v>
      </c>
      <c r="CL189" s="254" t="str">
        <f>$AY189*Assembly!S$4+$AZ189*Assembly!S$5+$BA189*Assembly!S$6+$BB189*Assembly!S$7+$BC189*Assembly!S$8+$BD189*Assembly!S$9+$BE189*Assembly!S$10+$BF189*Assembly!S$11+$BG189*Assembly!S$12+$BH189*Assembly!S$13+$BI189*Assembly!S$14+$BJ189*Assembly!S$15+$BK189*Assembly!S$16+$BL189*Assembly!S$17+$BM189*Assembly!S$18+$BN189*Assembly!S$19+$BO189*Assembly!S$20+$BP189*Assembly!S$21+$BQ189*Assembly!S$22+$BR189*Assembly!S$23+$BS189*Assembly!S$24</f>
        <v>0</v>
      </c>
      <c r="CM189" s="254" t="str">
        <f>$AY189*Assembly!T$4+$AZ189*Assembly!T$5+$BA189*Assembly!T$6+$BB189*Assembly!T$7+$BC189*Assembly!T$8+$BD189*Assembly!T$9+$BE189*Assembly!T$10+$BF189*Assembly!T$11+$BG189*Assembly!T$12+$BH189*Assembly!T$13+$BI189*Assembly!T$14+$BJ189*Assembly!T$15+$BK189*Assembly!T$16+$BL189*Assembly!T$17+$BM189*Assembly!T$18+$BN189*Assembly!T$19+$BO189*Assembly!T$20+$BP189*Assembly!T$21+$BQ189*Assembly!T$22+$BR189*Assembly!T$23+$BS189*Assembly!T$24</f>
        <v>0</v>
      </c>
      <c r="CN189" s="254" t="str">
        <f>$AY189*Assembly!U$4+$AZ189*Assembly!U$5+$BA189*Assembly!U$6+$BB189*Assembly!U$7+$BC189*Assembly!U$8+$BD189*Assembly!U$9+$BE189*Assembly!U$10+$BF189*Assembly!U$11+$BG189*Assembly!U$12+$BH189*Assembly!U$13+$BI189*Assembly!U$14+$BJ189*Assembly!U$15+$BK189*Assembly!U$16+$BL189*Assembly!U$17+$BM189*Assembly!U$18+$BN189*Assembly!U$19+$BO189*Assembly!U$20+$BP189*Assembly!U$21+$BQ189*Assembly!U$22+$BR189*Assembly!U$23+$BS189*Assembly!U$24</f>
        <v>0</v>
      </c>
      <c r="CO189" s="256" t="str">
        <f>$AY189*Assembly!V$4+$AZ189*Assembly!V$5+$BA189*Assembly!V$6+$BB189*Assembly!V$7+$BC189*Assembly!V$8+$BD189*Assembly!V$9+$BE189*Assembly!V$10+$BF189*Assembly!V$11+$BG189*Assembly!V$12+$BH189*Assembly!V$13+$BI189*Assembly!V$14+$BJ189*Assembly!V$15+$BK189*Assembly!V$16+$BL189*Assembly!V$17+$BM189*Assembly!V$18+$BN189*Assembly!V$19+$BO189*Assembly!V$20+$BP189*Assembly!V$21+$BQ189*Assembly!V$22+$BR189*Assembly!V$23+$BS189*Assembly!V$24</f>
        <v>0</v>
      </c>
      <c r="CP189" s="256" t="str">
        <f>CF189*Refining!$F$3</f>
        <v>4,875</v>
      </c>
      <c r="CQ189" s="256" t="str">
        <f>CG189*Refining!$F$4</f>
        <v>0</v>
      </c>
      <c r="CR189" s="256" t="str">
        <f>CH189*Refining!$F$5</f>
        <v>0</v>
      </c>
      <c r="CS189" s="256" t="str">
        <f>CI189*Refining!$F$6</f>
        <v>0</v>
      </c>
      <c r="CT189" s="256" t="str">
        <f>CJ189*Refining!$F$7</f>
        <v>0</v>
      </c>
      <c r="CU189" s="256" t="str">
        <f>CK189*Refining!$F$8</f>
        <v>0</v>
      </c>
      <c r="CV189" s="256" t="str">
        <f>CL189*Refining!$F$9</f>
        <v>0</v>
      </c>
      <c r="CW189" s="256" t="str">
        <f>CM189*Refining!$F$10</f>
        <v>0</v>
      </c>
      <c r="CX189" s="256" t="str">
        <f>CN189*Refining!$F$11</f>
        <v>0</v>
      </c>
      <c r="CY189" s="256" t="str">
        <f>CO189*Refining!$F$12</f>
        <v>0</v>
      </c>
      <c r="CZ189" s="244" t="str">
        <f t="shared" ref="CZ189:DS189" si="765">IF(CF189 = 0, "", CF189)</f>
        <v>2,730</v>
      </c>
      <c r="DA189" s="245" t="str">
        <f t="shared" si="765"/>
        <v/>
      </c>
      <c r="DB189" s="245" t="str">
        <f t="shared" si="765"/>
        <v/>
      </c>
      <c r="DC189" s="245" t="str">
        <f t="shared" si="765"/>
        <v/>
      </c>
      <c r="DD189" s="245" t="str">
        <f t="shared" si="765"/>
        <v/>
      </c>
      <c r="DE189" s="245" t="str">
        <f t="shared" si="765"/>
        <v/>
      </c>
      <c r="DF189" s="245" t="str">
        <f t="shared" si="765"/>
        <v/>
      </c>
      <c r="DG189" s="245" t="str">
        <f t="shared" si="765"/>
        <v/>
      </c>
      <c r="DH189" s="245" t="str">
        <f t="shared" si="765"/>
        <v/>
      </c>
      <c r="DI189" s="246" t="str">
        <f t="shared" si="765"/>
        <v/>
      </c>
      <c r="DJ189" s="244" t="str">
        <f t="shared" si="765"/>
        <v>4,875</v>
      </c>
      <c r="DK189" s="245" t="str">
        <f t="shared" si="765"/>
        <v/>
      </c>
      <c r="DL189" s="245" t="str">
        <f t="shared" si="765"/>
        <v/>
      </c>
      <c r="DM189" s="245" t="str">
        <f t="shared" si="765"/>
        <v/>
      </c>
      <c r="DN189" s="259" t="str">
        <f t="shared" si="765"/>
        <v/>
      </c>
      <c r="DO189" s="245" t="str">
        <f t="shared" si="765"/>
        <v/>
      </c>
      <c r="DP189" s="245" t="str">
        <f t="shared" si="765"/>
        <v/>
      </c>
      <c r="DQ189" s="245" t="str">
        <f t="shared" si="765"/>
        <v/>
      </c>
      <c r="DR189" s="245" t="str">
        <f t="shared" si="765"/>
        <v/>
      </c>
      <c r="DS189" s="246" t="str">
        <f t="shared" si="765"/>
        <v/>
      </c>
      <c r="DT189" s="248" t="str">
        <f t="shared" si="16"/>
        <v>2,730</v>
      </c>
      <c r="DU189" s="249" t="str">
        <f t="shared" si="17"/>
        <v>4,875</v>
      </c>
      <c r="DV189" s="225" t="str">
        <f>CZ189*'Ores &amp; Ingots'!$C$3+DA189*'Ores &amp; Ingots'!$C$4+DB189*'Ores &amp; Ingots'!$C$5+DC189*'Ores &amp; Ingots'!$C$6+DD189*'Ores &amp; Ingots'!$C$7+DE189*'Ores &amp; Ingots'!$C$8+DF189*'Ores &amp; Ingots'!$C$9+DG189*'Ores &amp; Ingots'!$C$10+DH189*'Ores &amp; Ingots'!$C$11+DI189*'Ores &amp; Ingots'!$C$12</f>
        <v>347</v>
      </c>
      <c r="DW189" s="225" t="str">
        <f>DJ189*'Ores &amp; Ingots'!$B$3+DK189*'Ores &amp; Ingots'!$B$4+DL189*'Ores &amp; Ingots'!$B$5+DM189*'Ores &amp; Ingots'!$B$6+DN189*'Ores &amp; Ingots'!$B$7+DO189*'Ores &amp; Ingots'!$B$8+DP189*'Ores &amp; Ingots'!$B$9+DQ189*'Ores &amp; Ingots'!$B$10+DR189*'Ores &amp; Ingots'!$B$11+DS189*'Ores &amp; Ingots'!$B$12</f>
        <v>1,804</v>
      </c>
      <c r="DX189" s="249" t="str">
        <f>CZ189*Refining!$G$3+DA189*Refining!$G$4+DB189*Refining!$G$5+DC189*Refining!$G$6+DD189*Refining!$G$7+DE189*Refining!$G$8+DF189*Refining!$G$9+DG189*Refining!$G$10+DH189*Refining!$G$11+DI189*Refining!$G$12</f>
        <v>188</v>
      </c>
      <c r="DY189" s="249" t="str">
        <f t="shared" si="18"/>
        <v>29,167</v>
      </c>
      <c r="DZ189" s="250" t="str">
        <f t="shared" si="19"/>
        <v>0.0292</v>
      </c>
      <c r="EA189" s="248" t="str">
        <f t="shared" si="20"/>
        <v>342</v>
      </c>
      <c r="EB189" s="251" t="str">
        <f t="shared" ref="EB189:EC189" si="766">EA189/60</f>
        <v>5.7</v>
      </c>
      <c r="EC189" s="251" t="str">
        <f t="shared" si="766"/>
        <v>0.1</v>
      </c>
      <c r="ED189" s="248" t="str">
        <f t="shared" si="22"/>
        <v>49,389</v>
      </c>
      <c r="EE189" s="251" t="str">
        <f t="shared" ref="EE189:EF189" si="767">ED189/1000</f>
        <v>49.4</v>
      </c>
      <c r="EF189" s="252" t="str">
        <f t="shared" si="767"/>
        <v>0.05</v>
      </c>
      <c r="EG189" s="223" t="str">
        <f t="shared" si="24"/>
        <v>0.0494</v>
      </c>
      <c r="EH189" s="224" t="str">
        <f t="shared" si="25"/>
        <v>0:05:42</v>
      </c>
      <c r="EI189" s="225">
        <v>20.0</v>
      </c>
    </row>
    <row r="190">
      <c r="A190" s="33"/>
      <c r="B190" s="226" t="s">
        <v>1043</v>
      </c>
      <c r="C190" s="227" t="s">
        <v>886</v>
      </c>
      <c r="D190" s="227">
        <v>1.0</v>
      </c>
      <c r="E190" s="227">
        <v>1.0</v>
      </c>
      <c r="F190" s="227">
        <v>1.0</v>
      </c>
      <c r="G190" s="228" t="str">
        <f t="shared" si="5"/>
        <v>15.6</v>
      </c>
      <c r="H190" s="229">
        <v>24.0</v>
      </c>
      <c r="I190" s="229">
        <v>72.0</v>
      </c>
      <c r="J190" s="229" t="str">
        <f>H190/Main!$D$9</f>
        <v>24</v>
      </c>
      <c r="K190" s="229" t="str">
        <f>I190/Main!$D$10</f>
        <v>72</v>
      </c>
      <c r="L190" s="229" t="str">
        <f t="shared" si="6"/>
        <v>3</v>
      </c>
      <c r="M190" s="229">
        <v>0.2</v>
      </c>
      <c r="N190" s="230"/>
      <c r="O190" s="230"/>
      <c r="P190" s="230"/>
      <c r="Q190" s="231"/>
      <c r="R190" s="230"/>
      <c r="S190" s="232"/>
      <c r="T190" s="232"/>
      <c r="U190" s="230"/>
      <c r="V190" s="230"/>
      <c r="W190" s="232"/>
      <c r="X190" s="232"/>
      <c r="Y190" s="230"/>
      <c r="Z190" s="230"/>
      <c r="AA190" s="230"/>
      <c r="AB190" s="230"/>
      <c r="AC190" s="334" t="s">
        <v>913</v>
      </c>
      <c r="AD190" s="309">
        <v>120.0</v>
      </c>
      <c r="AE190" s="225">
        <v>0.0</v>
      </c>
      <c r="AF190" s="225">
        <v>0.0</v>
      </c>
      <c r="AG190" s="225">
        <v>0.0</v>
      </c>
      <c r="AH190" s="225">
        <v>0.0</v>
      </c>
      <c r="AI190" s="225">
        <v>0.0</v>
      </c>
      <c r="AJ190" s="225">
        <v>0.0</v>
      </c>
      <c r="AK190" s="225">
        <v>0.0</v>
      </c>
      <c r="AL190" s="225">
        <v>0.0</v>
      </c>
      <c r="AM190" s="225">
        <v>0.0</v>
      </c>
      <c r="AN190" s="225">
        <v>0.0</v>
      </c>
      <c r="AO190" s="225">
        <v>0.0</v>
      </c>
      <c r="AP190" s="225">
        <v>0.0</v>
      </c>
      <c r="AQ190" s="225">
        <v>0.0</v>
      </c>
      <c r="AR190" s="225">
        <v>0.0</v>
      </c>
      <c r="AS190" s="225">
        <v>0.0</v>
      </c>
      <c r="AT190" s="225">
        <v>0.0</v>
      </c>
      <c r="AU190" s="225">
        <v>0.0</v>
      </c>
      <c r="AV190" s="225">
        <v>0.0</v>
      </c>
      <c r="AW190" s="225">
        <v>0.0</v>
      </c>
      <c r="AX190" s="225">
        <v>0.0</v>
      </c>
      <c r="AY190" s="359" t="str">
        <f t="shared" ref="AY190:BS190" si="768">IF(AD190 = 0, "", AD190)</f>
        <v>120</v>
      </c>
      <c r="AZ190" s="227" t="str">
        <f t="shared" si="768"/>
        <v/>
      </c>
      <c r="BA190" s="227" t="str">
        <f t="shared" si="768"/>
        <v/>
      </c>
      <c r="BB190" s="227" t="str">
        <f t="shared" si="768"/>
        <v/>
      </c>
      <c r="BC190" s="227" t="str">
        <f t="shared" si="768"/>
        <v/>
      </c>
      <c r="BD190" s="227" t="str">
        <f t="shared" si="768"/>
        <v/>
      </c>
      <c r="BE190" s="227" t="str">
        <f t="shared" si="768"/>
        <v/>
      </c>
      <c r="BF190" s="227" t="str">
        <f t="shared" si="768"/>
        <v/>
      </c>
      <c r="BG190" s="227" t="str">
        <f t="shared" si="768"/>
        <v/>
      </c>
      <c r="BH190" s="227" t="str">
        <f t="shared" si="768"/>
        <v/>
      </c>
      <c r="BI190" s="227" t="str">
        <f t="shared" si="768"/>
        <v/>
      </c>
      <c r="BJ190" s="227" t="str">
        <f t="shared" si="768"/>
        <v/>
      </c>
      <c r="BK190" s="227" t="str">
        <f t="shared" si="768"/>
        <v/>
      </c>
      <c r="BL190" s="227" t="str">
        <f t="shared" si="768"/>
        <v/>
      </c>
      <c r="BM190" s="227" t="str">
        <f t="shared" si="768"/>
        <v/>
      </c>
      <c r="BN190" s="227" t="str">
        <f t="shared" si="768"/>
        <v/>
      </c>
      <c r="BO190" s="227" t="str">
        <f t="shared" si="768"/>
        <v/>
      </c>
      <c r="BP190" s="227" t="str">
        <f t="shared" si="768"/>
        <v/>
      </c>
      <c r="BQ190" s="227" t="str">
        <f t="shared" si="768"/>
        <v/>
      </c>
      <c r="BR190" s="227" t="str">
        <f t="shared" si="768"/>
        <v/>
      </c>
      <c r="BS190" s="238" t="str">
        <f t="shared" si="768"/>
        <v/>
      </c>
      <c r="BT190" s="239" t="str">
        <f>$AY190*Assembly!Y$4+$AZ190*Assembly!Y$5+$BA190*Assembly!Y$6+$BB190*Assembly!Y$7+$BC190*Assembly!Y$8+$BD190*Assembly!Y$9+$BE190*Assembly!Y$10+$BF190*Assembly!Y$11+$BG190*Assembly!Y$12+$BH190*Assembly!Y$13+$BI190*Assembly!Y$14+$BJ190*Assembly!Y$15+$BK190*Assembly!Y$16+$BL190*Assembly!Y$17+$BM190*Assembly!Y$18+$BN190*Assembly!Y$19+$BO190*Assembly!Y$20+$BP190*Assembly!Y$21+$BQ190*Assembly!Y$22+$BR190*Assembly!Y$23+$BS190*Assembly!Y$24</f>
        <v>2,400</v>
      </c>
      <c r="BU190" s="225" t="str">
        <f t="shared" si="8"/>
        <v>154</v>
      </c>
      <c r="BV190" s="225"/>
      <c r="BW190" s="225" t="str">
        <f>$AY190*Assembly!AC$4+$AZ190*Assembly!AC$5+$BA190*Assembly!AC$6+$BB190*Assembly!AC$7+$BC190*Assembly!AC$8+$BD190*Assembly!AC$9+$BE190*Assembly!AC$10+$BF190*Assembly!AC$11+$BG190*Assembly!AC$12+$BH190*Assembly!AC$13+$BI190*Assembly!AC$14+$BJ190*Assembly!AC$15+$BK190*Assembly!AC$16+$BL190*Assembly!AC$17+$BM190*Assembly!AC$18+$BN190*Assembly!AC$19+$BO190*Assembly!AC$20+$BP190*Assembly!AC$21+$BQ190*Assembly!AC$22+$BR190*Assembly!AC$23+$BS190*Assembly!AC$24</f>
        <v>12,000</v>
      </c>
      <c r="BX190" s="240" t="str">
        <f t="shared" si="9"/>
        <v>5.00</v>
      </c>
      <c r="BY190" s="241" t="str">
        <f t="shared" si="10"/>
        <v>768</v>
      </c>
      <c r="BZ190" s="242" t="str">
        <f t="shared" si="11"/>
        <v>78.1</v>
      </c>
      <c r="CA190" s="241" t="str">
        <f t="shared" si="12"/>
        <v>500</v>
      </c>
      <c r="CB190" s="225" t="str">
        <f>$AY190*Assembly!X$4+$AZ190*Assembly!X$5+$BA190*Assembly!X$6+$BB190*Assembly!X$7+$BC190*Assembly!X$8+$BD190*Assembly!X$9+$BE190*Assembly!X$10+$BF190*Assembly!X$11+$BG190*Assembly!X$12+$BH190*Assembly!X$13+$BI190*Assembly!X$14+$BJ190*Assembly!X$15+$BK190*Assembly!X$16+$BL190*Assembly!X$17+$BM190*Assembly!X$18+$BN190*Assembly!X$19+$BO190*Assembly!X$20+$BP190*Assembly!X$21+$BQ190*Assembly!X$22+$BR190*Assembly!X$23+$BS190*Assembly!X$24</f>
        <v>120</v>
      </c>
      <c r="CC190" s="225" t="str">
        <f t="shared" si="13"/>
        <v>18,667</v>
      </c>
      <c r="CD190" s="223" t="str">
        <f t="shared" si="14"/>
        <v>0.0187</v>
      </c>
      <c r="CE190" s="243" t="str">
        <f>$AY190*Assembly!AB$4+$AZ190*Assembly!AB$5+$BA190*Assembly!AB$6+$BB190*Assembly!AB$7+$BC190*Assembly!AB$8+$BD190*Assembly!AB$9+$BE190*Assembly!AB$10+$BF190*Assembly!AB$11+$BG190*Assembly!AB$12+$BH190*Assembly!AB$13+$BI190*Assembly!AB$14+$BJ190*Assembly!AB$15+$BK190*Assembly!AB$16+$BL190*Assembly!AB$17+$BM190*Assembly!AB$18+$BN190*Assembly!AB$19+$BO190*Assembly!AB$20+$BP190*Assembly!AB$21+$BQ190*Assembly!AB$22+$BR190*Assembly!AB$23+$BS190*Assembly!AB$24</f>
        <v>360</v>
      </c>
      <c r="CF190" s="231" t="str">
        <f>$AY190*Assembly!M$4+$AZ190*Assembly!M$5+$BA190*Assembly!M$6+$BB190*Assembly!M$7+$BC190*Assembly!M$8+$BD190*Assembly!M$9+$BE190*Assembly!M$10+$BF190*Assembly!M$11+$BG190*Assembly!M$12+$BH190*Assembly!M$13+$BI190*Assembly!M$14+$BJ190*Assembly!M$15+$BK190*Assembly!M$16+$BL190*Assembly!M$17+$BM190*Assembly!M$18+$BN190*Assembly!M$19+$BO190*Assembly!M$20+$BP190*Assembly!M$21+$BQ190*Assembly!M$22+$BR190*Assembly!M$23+$BS190*Assembly!M$24</f>
        <v>2,520</v>
      </c>
      <c r="CG190" s="231" t="str">
        <f>$AY190*Assembly!N$4+$AZ190*Assembly!N$5+$BA190*Assembly!N$6+$BB190*Assembly!N$7+$BC190*Assembly!N$8+$BD190*Assembly!N$9+$BE190*Assembly!N$10+$BF190*Assembly!N$11+$BG190*Assembly!N$12+$BH190*Assembly!N$13+$BI190*Assembly!N$14+$BJ190*Assembly!N$15+$BK190*Assembly!N$16+$BL190*Assembly!N$17+$BM190*Assembly!N$18+$BN190*Assembly!N$19+$BO190*Assembly!N$20+$BP190*Assembly!N$21+$BQ190*Assembly!N$22+$BR190*Assembly!N$23+$BS190*Assembly!N$24</f>
        <v>0</v>
      </c>
      <c r="CH190" s="231" t="str">
        <f>$AY190*Assembly!O$4+$AZ190*Assembly!O$5+$BA190*Assembly!O$6+$BB190*Assembly!O$7+$BC190*Assembly!O$8+$BD190*Assembly!O$9+$BE190*Assembly!O$10+$BF190*Assembly!O$11+$BG190*Assembly!O$12+$BH190*Assembly!O$13+$BI190*Assembly!O$14+$BJ190*Assembly!O$15+$BK190*Assembly!O$16+$BL190*Assembly!O$17+$BM190*Assembly!O$18+$BN190*Assembly!O$19+$BO190*Assembly!O$20+$BP190*Assembly!O$21+$BQ190*Assembly!O$22+$BR190*Assembly!O$23+$BS190*Assembly!O$24</f>
        <v>0</v>
      </c>
      <c r="CI190" s="229" t="str">
        <f>$AY190*Assembly!P$4+$AZ190*Assembly!P$5+$BA190*Assembly!P$6+$BB190*Assembly!P$7+$BC190*Assembly!P$8+$BD190*Assembly!P$9+$BE190*Assembly!P$10+$BF190*Assembly!P$11+$BG190*Assembly!P$12+$BH190*Assembly!P$13+$BI190*Assembly!P$14+$BJ190*Assembly!P$15+$BK190*Assembly!P$16+$BL190*Assembly!P$17+$BM190*Assembly!P$18+$BN190*Assembly!P$19+$BO190*Assembly!P$20+$BP190*Assembly!P$21+$BQ190*Assembly!P$22+$BR190*Assembly!P$23+$BS190*Assembly!P$24</f>
        <v>0</v>
      </c>
      <c r="CJ190" s="229" t="str">
        <f>$AY190*Assembly!Q$4+$AZ190*Assembly!Q$5+$BA190*Assembly!Q$6+$BB190*Assembly!Q$7+$BC190*Assembly!Q$8+$BD190*Assembly!Q$9+$BE190*Assembly!Q$10+$BF190*Assembly!Q$11+$BG190*Assembly!Q$12+$BH190*Assembly!Q$13+$BI190*Assembly!Q$14+$BJ190*Assembly!Q$15+$BK190*Assembly!Q$16+$BL190*Assembly!Q$17+$BM190*Assembly!Q$18+$BN190*Assembly!Q$19+$BO190*Assembly!Q$20+$BP190*Assembly!Q$21+$BQ190*Assembly!Q$22+$BR190*Assembly!Q$23+$BS190*Assembly!Q$24</f>
        <v>0</v>
      </c>
      <c r="CK190" s="231" t="str">
        <f>$AY190*Assembly!R$4+$AZ190*Assembly!R$5+$BA190*Assembly!R$6+$BB190*Assembly!R$7+$BC190*Assembly!R$8+$BD190*Assembly!R$9+$BE190*Assembly!R$10+$BF190*Assembly!R$11+$BG190*Assembly!R$12+$BH190*Assembly!R$13+$BI190*Assembly!R$14+$BJ190*Assembly!R$15+$BK190*Assembly!R$16+$BL190*Assembly!R$17+$BM190*Assembly!R$18+$BN190*Assembly!R$19+$BO190*Assembly!R$20+$BP190*Assembly!R$21+$BQ190*Assembly!R$22+$BR190*Assembly!R$23+$BS190*Assembly!R$24</f>
        <v>0</v>
      </c>
      <c r="CL190" s="229" t="str">
        <f>$AY190*Assembly!S$4+$AZ190*Assembly!S$5+$BA190*Assembly!S$6+$BB190*Assembly!S$7+$BC190*Assembly!S$8+$BD190*Assembly!S$9+$BE190*Assembly!S$10+$BF190*Assembly!S$11+$BG190*Assembly!S$12+$BH190*Assembly!S$13+$BI190*Assembly!S$14+$BJ190*Assembly!S$15+$BK190*Assembly!S$16+$BL190*Assembly!S$17+$BM190*Assembly!S$18+$BN190*Assembly!S$19+$BO190*Assembly!S$20+$BP190*Assembly!S$21+$BQ190*Assembly!S$22+$BR190*Assembly!S$23+$BS190*Assembly!S$24</f>
        <v>0</v>
      </c>
      <c r="CM190" s="229" t="str">
        <f>$AY190*Assembly!T$4+$AZ190*Assembly!T$5+$BA190*Assembly!T$6+$BB190*Assembly!T$7+$BC190*Assembly!T$8+$BD190*Assembly!T$9+$BE190*Assembly!T$10+$BF190*Assembly!T$11+$BG190*Assembly!T$12+$BH190*Assembly!T$13+$BI190*Assembly!T$14+$BJ190*Assembly!T$15+$BK190*Assembly!T$16+$BL190*Assembly!T$17+$BM190*Assembly!T$18+$BN190*Assembly!T$19+$BO190*Assembly!T$20+$BP190*Assembly!T$21+$BQ190*Assembly!T$22+$BR190*Assembly!T$23+$BS190*Assembly!T$24</f>
        <v>0</v>
      </c>
      <c r="CN190" s="229" t="str">
        <f>$AY190*Assembly!U$4+$AZ190*Assembly!U$5+$BA190*Assembly!U$6+$BB190*Assembly!U$7+$BC190*Assembly!U$8+$BD190*Assembly!U$9+$BE190*Assembly!U$10+$BF190*Assembly!U$11+$BG190*Assembly!U$12+$BH190*Assembly!U$13+$BI190*Assembly!U$14+$BJ190*Assembly!U$15+$BK190*Assembly!U$16+$BL190*Assembly!U$17+$BM190*Assembly!U$18+$BN190*Assembly!U$19+$BO190*Assembly!U$20+$BP190*Assembly!U$21+$BQ190*Assembly!U$22+$BR190*Assembly!U$23+$BS190*Assembly!U$24</f>
        <v>0</v>
      </c>
      <c r="CO190" s="231" t="str">
        <f>$AY190*Assembly!V$4+$AZ190*Assembly!V$5+$BA190*Assembly!V$6+$BB190*Assembly!V$7+$BC190*Assembly!V$8+$BD190*Assembly!V$9+$BE190*Assembly!V$10+$BF190*Assembly!V$11+$BG190*Assembly!V$12+$BH190*Assembly!V$13+$BI190*Assembly!V$14+$BJ190*Assembly!V$15+$BK190*Assembly!V$16+$BL190*Assembly!V$17+$BM190*Assembly!V$18+$BN190*Assembly!V$19+$BO190*Assembly!V$20+$BP190*Assembly!V$21+$BQ190*Assembly!V$22+$BR190*Assembly!V$23+$BS190*Assembly!V$24</f>
        <v>0</v>
      </c>
      <c r="CP190" s="231" t="str">
        <f>CF190*Refining!$F$3</f>
        <v>4,500</v>
      </c>
      <c r="CQ190" s="231" t="str">
        <f>CG190*Refining!$F$4</f>
        <v>0</v>
      </c>
      <c r="CR190" s="231" t="str">
        <f>CH190*Refining!$F$5</f>
        <v>0</v>
      </c>
      <c r="CS190" s="231" t="str">
        <f>CI190*Refining!$F$6</f>
        <v>0</v>
      </c>
      <c r="CT190" s="231" t="str">
        <f>CJ190*Refining!$F$7</f>
        <v>0</v>
      </c>
      <c r="CU190" s="231" t="str">
        <f>CK190*Refining!$F$8</f>
        <v>0</v>
      </c>
      <c r="CV190" s="231" t="str">
        <f>CL190*Refining!$F$9</f>
        <v>0</v>
      </c>
      <c r="CW190" s="231" t="str">
        <f>CM190*Refining!$F$10</f>
        <v>0</v>
      </c>
      <c r="CX190" s="231" t="str">
        <f>CN190*Refining!$F$11</f>
        <v>0</v>
      </c>
      <c r="CY190" s="231" t="str">
        <f>CO190*Refining!$F$12</f>
        <v>0</v>
      </c>
      <c r="CZ190" s="244" t="str">
        <f t="shared" ref="CZ190:DS190" si="769">IF(CF190 = 0, "", CF190)</f>
        <v>2,520</v>
      </c>
      <c r="DA190" s="245" t="str">
        <f t="shared" si="769"/>
        <v/>
      </c>
      <c r="DB190" s="245" t="str">
        <f t="shared" si="769"/>
        <v/>
      </c>
      <c r="DC190" s="245" t="str">
        <f t="shared" si="769"/>
        <v/>
      </c>
      <c r="DD190" s="245" t="str">
        <f t="shared" si="769"/>
        <v/>
      </c>
      <c r="DE190" s="245" t="str">
        <f t="shared" si="769"/>
        <v/>
      </c>
      <c r="DF190" s="245" t="str">
        <f t="shared" si="769"/>
        <v/>
      </c>
      <c r="DG190" s="245" t="str">
        <f t="shared" si="769"/>
        <v/>
      </c>
      <c r="DH190" s="245" t="str">
        <f t="shared" si="769"/>
        <v/>
      </c>
      <c r="DI190" s="246" t="str">
        <f t="shared" si="769"/>
        <v/>
      </c>
      <c r="DJ190" s="244" t="str">
        <f t="shared" si="769"/>
        <v>4,500</v>
      </c>
      <c r="DK190" s="245" t="str">
        <f t="shared" si="769"/>
        <v/>
      </c>
      <c r="DL190" s="245" t="str">
        <f t="shared" si="769"/>
        <v/>
      </c>
      <c r="DM190" s="245" t="str">
        <f t="shared" si="769"/>
        <v/>
      </c>
      <c r="DN190" s="259" t="str">
        <f t="shared" si="769"/>
        <v/>
      </c>
      <c r="DO190" s="245" t="str">
        <f t="shared" si="769"/>
        <v/>
      </c>
      <c r="DP190" s="245" t="str">
        <f t="shared" si="769"/>
        <v/>
      </c>
      <c r="DQ190" s="245" t="str">
        <f t="shared" si="769"/>
        <v/>
      </c>
      <c r="DR190" s="245" t="str">
        <f t="shared" si="769"/>
        <v/>
      </c>
      <c r="DS190" s="246" t="str">
        <f t="shared" si="769"/>
        <v/>
      </c>
      <c r="DT190" s="248" t="str">
        <f t="shared" si="16"/>
        <v>2,520</v>
      </c>
      <c r="DU190" s="249" t="str">
        <f t="shared" si="17"/>
        <v>4,500</v>
      </c>
      <c r="DV190" s="225" t="str">
        <f>CZ190*'Ores &amp; Ingots'!$C$3+DA190*'Ores &amp; Ingots'!$C$4+DB190*'Ores &amp; Ingots'!$C$5+DC190*'Ores &amp; Ingots'!$C$6+DD190*'Ores &amp; Ingots'!$C$7+DE190*'Ores &amp; Ingots'!$C$8+DF190*'Ores &amp; Ingots'!$C$9+DG190*'Ores &amp; Ingots'!$C$10+DH190*'Ores &amp; Ingots'!$C$11+DI190*'Ores &amp; Ingots'!$C$12</f>
        <v>320</v>
      </c>
      <c r="DW190" s="225" t="str">
        <f>DJ190*'Ores &amp; Ingots'!$B$3+DK190*'Ores &amp; Ingots'!$B$4+DL190*'Ores &amp; Ingots'!$B$5+DM190*'Ores &amp; Ingots'!$B$6+DN190*'Ores &amp; Ingots'!$B$7+DO190*'Ores &amp; Ingots'!$B$8+DP190*'Ores &amp; Ingots'!$B$9+DQ190*'Ores &amp; Ingots'!$B$10+DR190*'Ores &amp; Ingots'!$B$11+DS190*'Ores &amp; Ingots'!$B$12</f>
        <v>1,665</v>
      </c>
      <c r="DX190" s="249" t="str">
        <f>CZ190*Refining!$G$3+DA190*Refining!$G$4+DB190*Refining!$G$5+DC190*Refining!$G$6+DD190*Refining!$G$7+DE190*Refining!$G$8+DF190*Refining!$G$9+DG190*Refining!$G$10+DH190*Refining!$G$11+DI190*Refining!$G$12</f>
        <v>173</v>
      </c>
      <c r="DY190" s="249" t="str">
        <f t="shared" si="18"/>
        <v>26,923</v>
      </c>
      <c r="DZ190" s="250" t="str">
        <f t="shared" si="19"/>
        <v>0.0269</v>
      </c>
      <c r="EA190" s="248" t="str">
        <f t="shared" si="20"/>
        <v>317</v>
      </c>
      <c r="EB190" s="251" t="str">
        <f t="shared" ref="EB190:EC190" si="770">EA190/60</f>
        <v>5.3</v>
      </c>
      <c r="EC190" s="251" t="str">
        <f t="shared" si="770"/>
        <v>0.1</v>
      </c>
      <c r="ED190" s="248" t="str">
        <f t="shared" si="22"/>
        <v>45,590</v>
      </c>
      <c r="EE190" s="251" t="str">
        <f t="shared" ref="EE190:EF190" si="771">ED190/1000</f>
        <v>45.6</v>
      </c>
      <c r="EF190" s="252" t="str">
        <f t="shared" si="771"/>
        <v>0.05</v>
      </c>
      <c r="EG190" s="223" t="str">
        <f t="shared" si="24"/>
        <v>0.0456</v>
      </c>
      <c r="EH190" s="224" t="str">
        <f t="shared" si="25"/>
        <v>0:05:17</v>
      </c>
      <c r="EI190" s="225">
        <v>24.0</v>
      </c>
    </row>
    <row r="191">
      <c r="A191" s="42"/>
      <c r="B191" s="297" t="s">
        <v>1044</v>
      </c>
      <c r="C191" s="262" t="s">
        <v>886</v>
      </c>
      <c r="D191" s="262">
        <v>1.0</v>
      </c>
      <c r="E191" s="262">
        <v>1.0</v>
      </c>
      <c r="F191" s="262">
        <v>1.0</v>
      </c>
      <c r="G191" s="315" t="str">
        <f t="shared" si="5"/>
        <v>15.6</v>
      </c>
      <c r="H191" s="316">
        <v>24.0</v>
      </c>
      <c r="I191" s="316">
        <v>72.0</v>
      </c>
      <c r="J191" s="316" t="str">
        <f>H191/Main!$D$9</f>
        <v>24</v>
      </c>
      <c r="K191" s="316" t="str">
        <f>I191/Main!$D$10</f>
        <v>72</v>
      </c>
      <c r="L191" s="316" t="str">
        <f t="shared" si="6"/>
        <v>3</v>
      </c>
      <c r="M191" s="316">
        <v>0.2</v>
      </c>
      <c r="N191" s="317"/>
      <c r="O191" s="317"/>
      <c r="P191" s="317"/>
      <c r="Q191" s="318"/>
      <c r="R191" s="317"/>
      <c r="S191" s="319"/>
      <c r="T191" s="319"/>
      <c r="U191" s="317"/>
      <c r="V191" s="317"/>
      <c r="W191" s="356"/>
      <c r="X191" s="319"/>
      <c r="Y191" s="317"/>
      <c r="Z191" s="317"/>
      <c r="AA191" s="317"/>
      <c r="AB191" s="317"/>
      <c r="AC191" s="357" t="s">
        <v>913</v>
      </c>
      <c r="AD191" s="321">
        <v>135.0</v>
      </c>
      <c r="AE191" s="275">
        <v>0.0</v>
      </c>
      <c r="AF191" s="275">
        <v>0.0</v>
      </c>
      <c r="AG191" s="275">
        <v>0.0</v>
      </c>
      <c r="AH191" s="275">
        <v>0.0</v>
      </c>
      <c r="AI191" s="275">
        <v>0.0</v>
      </c>
      <c r="AJ191" s="275">
        <v>0.0</v>
      </c>
      <c r="AK191" s="275">
        <v>0.0</v>
      </c>
      <c r="AL191" s="275">
        <v>0.0</v>
      </c>
      <c r="AM191" s="275">
        <v>0.0</v>
      </c>
      <c r="AN191" s="275">
        <v>0.0</v>
      </c>
      <c r="AO191" s="275">
        <v>0.0</v>
      </c>
      <c r="AP191" s="275">
        <v>0.0</v>
      </c>
      <c r="AQ191" s="275">
        <v>0.0</v>
      </c>
      <c r="AR191" s="275">
        <v>0.0</v>
      </c>
      <c r="AS191" s="275">
        <v>0.0</v>
      </c>
      <c r="AT191" s="275">
        <v>0.0</v>
      </c>
      <c r="AU191" s="275">
        <v>0.0</v>
      </c>
      <c r="AV191" s="275">
        <v>0.0</v>
      </c>
      <c r="AW191" s="275">
        <v>0.0</v>
      </c>
      <c r="AX191" s="275">
        <v>0.0</v>
      </c>
      <c r="AY191" s="360" t="str">
        <f t="shared" ref="AY191:BS191" si="772">IF(AD191 = 0, "", AD191)</f>
        <v>135</v>
      </c>
      <c r="AZ191" s="262" t="str">
        <f t="shared" si="772"/>
        <v/>
      </c>
      <c r="BA191" s="262" t="str">
        <f t="shared" si="772"/>
        <v/>
      </c>
      <c r="BB191" s="262" t="str">
        <f t="shared" si="772"/>
        <v/>
      </c>
      <c r="BC191" s="262" t="str">
        <f t="shared" si="772"/>
        <v/>
      </c>
      <c r="BD191" s="262" t="str">
        <f t="shared" si="772"/>
        <v/>
      </c>
      <c r="BE191" s="262" t="str">
        <f t="shared" si="772"/>
        <v/>
      </c>
      <c r="BF191" s="262" t="str">
        <f t="shared" si="772"/>
        <v/>
      </c>
      <c r="BG191" s="262" t="str">
        <f t="shared" si="772"/>
        <v/>
      </c>
      <c r="BH191" s="262" t="str">
        <f t="shared" si="772"/>
        <v/>
      </c>
      <c r="BI191" s="262" t="str">
        <f t="shared" si="772"/>
        <v/>
      </c>
      <c r="BJ191" s="262" t="str">
        <f t="shared" si="772"/>
        <v/>
      </c>
      <c r="BK191" s="262" t="str">
        <f t="shared" si="772"/>
        <v/>
      </c>
      <c r="BL191" s="262" t="str">
        <f t="shared" si="772"/>
        <v/>
      </c>
      <c r="BM191" s="262" t="str">
        <f t="shared" si="772"/>
        <v/>
      </c>
      <c r="BN191" s="262" t="str">
        <f t="shared" si="772"/>
        <v/>
      </c>
      <c r="BO191" s="262" t="str">
        <f t="shared" si="772"/>
        <v/>
      </c>
      <c r="BP191" s="262" t="str">
        <f t="shared" si="772"/>
        <v/>
      </c>
      <c r="BQ191" s="262" t="str">
        <f t="shared" si="772"/>
        <v/>
      </c>
      <c r="BR191" s="262" t="str">
        <f t="shared" si="772"/>
        <v/>
      </c>
      <c r="BS191" s="273" t="str">
        <f t="shared" si="772"/>
        <v/>
      </c>
      <c r="BT191" s="274" t="str">
        <f>$AY191*Assembly!Y$4+$AZ191*Assembly!Y$5+$BA191*Assembly!Y$6+$BB191*Assembly!Y$7+$BC191*Assembly!Y$8+$BD191*Assembly!Y$9+$BE191*Assembly!Y$10+$BF191*Assembly!Y$11+$BG191*Assembly!Y$12+$BH191*Assembly!Y$13+$BI191*Assembly!Y$14+$BJ191*Assembly!Y$15+$BK191*Assembly!Y$16+$BL191*Assembly!Y$17+$BM191*Assembly!Y$18+$BN191*Assembly!Y$19+$BO191*Assembly!Y$20+$BP191*Assembly!Y$21+$BQ191*Assembly!Y$22+$BR191*Assembly!Y$23+$BS191*Assembly!Y$24</f>
        <v>2,700</v>
      </c>
      <c r="BU191" s="275" t="str">
        <f t="shared" si="8"/>
        <v>173</v>
      </c>
      <c r="BV191" s="275"/>
      <c r="BW191" s="275" t="str">
        <f>$AY191*Assembly!AC$4+$AZ191*Assembly!AC$5+$BA191*Assembly!AC$6+$BB191*Assembly!AC$7+$BC191*Assembly!AC$8+$BD191*Assembly!AC$9+$BE191*Assembly!AC$10+$BF191*Assembly!AC$11+$BG191*Assembly!AC$12+$BH191*Assembly!AC$13+$BI191*Assembly!AC$14+$BJ191*Assembly!AC$15+$BK191*Assembly!AC$16+$BL191*Assembly!AC$17+$BM191*Assembly!AC$18+$BN191*Assembly!AC$19+$BO191*Assembly!AC$20+$BP191*Assembly!AC$21+$BQ191*Assembly!AC$22+$BR191*Assembly!AC$23+$BS191*Assembly!AC$24</f>
        <v>13,500</v>
      </c>
      <c r="BX191" s="276" t="str">
        <f t="shared" si="9"/>
        <v>5.00</v>
      </c>
      <c r="BY191" s="277" t="str">
        <f t="shared" si="10"/>
        <v>864</v>
      </c>
      <c r="BZ191" s="278" t="str">
        <f t="shared" si="11"/>
        <v>78.1</v>
      </c>
      <c r="CA191" s="277" t="str">
        <f t="shared" si="12"/>
        <v>563</v>
      </c>
      <c r="CB191" s="275" t="str">
        <f>$AY191*Assembly!X$4+$AZ191*Assembly!X$5+$BA191*Assembly!X$6+$BB191*Assembly!X$7+$BC191*Assembly!X$8+$BD191*Assembly!X$9+$BE191*Assembly!X$10+$BF191*Assembly!X$11+$BG191*Assembly!X$12+$BH191*Assembly!X$13+$BI191*Assembly!X$14+$BJ191*Assembly!X$15+$BK191*Assembly!X$16+$BL191*Assembly!X$17+$BM191*Assembly!X$18+$BN191*Assembly!X$19+$BO191*Assembly!X$20+$BP191*Assembly!X$21+$BQ191*Assembly!X$22+$BR191*Assembly!X$23+$BS191*Assembly!X$24</f>
        <v>135</v>
      </c>
      <c r="CC191" s="275" t="str">
        <f t="shared" si="13"/>
        <v>21,000</v>
      </c>
      <c r="CD191" s="279" t="str">
        <f t="shared" si="14"/>
        <v>0.0210</v>
      </c>
      <c r="CE191" s="280" t="str">
        <f>$AY191*Assembly!AB$4+$AZ191*Assembly!AB$5+$BA191*Assembly!AB$6+$BB191*Assembly!AB$7+$BC191*Assembly!AB$8+$BD191*Assembly!AB$9+$BE191*Assembly!AB$10+$BF191*Assembly!AB$11+$BG191*Assembly!AB$12+$BH191*Assembly!AB$13+$BI191*Assembly!AB$14+$BJ191*Assembly!AB$15+$BK191*Assembly!AB$16+$BL191*Assembly!AB$17+$BM191*Assembly!AB$18+$BN191*Assembly!AB$19+$BO191*Assembly!AB$20+$BP191*Assembly!AB$21+$BQ191*Assembly!AB$22+$BR191*Assembly!AB$23+$BS191*Assembly!AB$24</f>
        <v>405</v>
      </c>
      <c r="CF191" s="318" t="str">
        <f>$AY191*Assembly!M$4+$AZ191*Assembly!M$5+$BA191*Assembly!M$6+$BB191*Assembly!M$7+$BC191*Assembly!M$8+$BD191*Assembly!M$9+$BE191*Assembly!M$10+$BF191*Assembly!M$11+$BG191*Assembly!M$12+$BH191*Assembly!M$13+$BI191*Assembly!M$14+$BJ191*Assembly!M$15+$BK191*Assembly!M$16+$BL191*Assembly!M$17+$BM191*Assembly!M$18+$BN191*Assembly!M$19+$BO191*Assembly!M$20+$BP191*Assembly!M$21+$BQ191*Assembly!M$22+$BR191*Assembly!M$23+$BS191*Assembly!M$24</f>
        <v>2,835</v>
      </c>
      <c r="CG191" s="318" t="str">
        <f>$AY191*Assembly!N$4+$AZ191*Assembly!N$5+$BA191*Assembly!N$6+$BB191*Assembly!N$7+$BC191*Assembly!N$8+$BD191*Assembly!N$9+$BE191*Assembly!N$10+$BF191*Assembly!N$11+$BG191*Assembly!N$12+$BH191*Assembly!N$13+$BI191*Assembly!N$14+$BJ191*Assembly!N$15+$BK191*Assembly!N$16+$BL191*Assembly!N$17+$BM191*Assembly!N$18+$BN191*Assembly!N$19+$BO191*Assembly!N$20+$BP191*Assembly!N$21+$BQ191*Assembly!N$22+$BR191*Assembly!N$23+$BS191*Assembly!N$24</f>
        <v>0</v>
      </c>
      <c r="CH191" s="318" t="str">
        <f>$AY191*Assembly!O$4+$AZ191*Assembly!O$5+$BA191*Assembly!O$6+$BB191*Assembly!O$7+$BC191*Assembly!O$8+$BD191*Assembly!O$9+$BE191*Assembly!O$10+$BF191*Assembly!O$11+$BG191*Assembly!O$12+$BH191*Assembly!O$13+$BI191*Assembly!O$14+$BJ191*Assembly!O$15+$BK191*Assembly!O$16+$BL191*Assembly!O$17+$BM191*Assembly!O$18+$BN191*Assembly!O$19+$BO191*Assembly!O$20+$BP191*Assembly!O$21+$BQ191*Assembly!O$22+$BR191*Assembly!O$23+$BS191*Assembly!O$24</f>
        <v>0</v>
      </c>
      <c r="CI191" s="316" t="str">
        <f>$AY191*Assembly!P$4+$AZ191*Assembly!P$5+$BA191*Assembly!P$6+$BB191*Assembly!P$7+$BC191*Assembly!P$8+$BD191*Assembly!P$9+$BE191*Assembly!P$10+$BF191*Assembly!P$11+$BG191*Assembly!P$12+$BH191*Assembly!P$13+$BI191*Assembly!P$14+$BJ191*Assembly!P$15+$BK191*Assembly!P$16+$BL191*Assembly!P$17+$BM191*Assembly!P$18+$BN191*Assembly!P$19+$BO191*Assembly!P$20+$BP191*Assembly!P$21+$BQ191*Assembly!P$22+$BR191*Assembly!P$23+$BS191*Assembly!P$24</f>
        <v>0</v>
      </c>
      <c r="CJ191" s="316" t="str">
        <f>$AY191*Assembly!Q$4+$AZ191*Assembly!Q$5+$BA191*Assembly!Q$6+$BB191*Assembly!Q$7+$BC191*Assembly!Q$8+$BD191*Assembly!Q$9+$BE191*Assembly!Q$10+$BF191*Assembly!Q$11+$BG191*Assembly!Q$12+$BH191*Assembly!Q$13+$BI191*Assembly!Q$14+$BJ191*Assembly!Q$15+$BK191*Assembly!Q$16+$BL191*Assembly!Q$17+$BM191*Assembly!Q$18+$BN191*Assembly!Q$19+$BO191*Assembly!Q$20+$BP191*Assembly!Q$21+$BQ191*Assembly!Q$22+$BR191*Assembly!Q$23+$BS191*Assembly!Q$24</f>
        <v>0</v>
      </c>
      <c r="CK191" s="318" t="str">
        <f>$AY191*Assembly!R$4+$AZ191*Assembly!R$5+$BA191*Assembly!R$6+$BB191*Assembly!R$7+$BC191*Assembly!R$8+$BD191*Assembly!R$9+$BE191*Assembly!R$10+$BF191*Assembly!R$11+$BG191*Assembly!R$12+$BH191*Assembly!R$13+$BI191*Assembly!R$14+$BJ191*Assembly!R$15+$BK191*Assembly!R$16+$BL191*Assembly!R$17+$BM191*Assembly!R$18+$BN191*Assembly!R$19+$BO191*Assembly!R$20+$BP191*Assembly!R$21+$BQ191*Assembly!R$22+$BR191*Assembly!R$23+$BS191*Assembly!R$24</f>
        <v>0</v>
      </c>
      <c r="CL191" s="316" t="str">
        <f>$AY191*Assembly!S$4+$AZ191*Assembly!S$5+$BA191*Assembly!S$6+$BB191*Assembly!S$7+$BC191*Assembly!S$8+$BD191*Assembly!S$9+$BE191*Assembly!S$10+$BF191*Assembly!S$11+$BG191*Assembly!S$12+$BH191*Assembly!S$13+$BI191*Assembly!S$14+$BJ191*Assembly!S$15+$BK191*Assembly!S$16+$BL191*Assembly!S$17+$BM191*Assembly!S$18+$BN191*Assembly!S$19+$BO191*Assembly!S$20+$BP191*Assembly!S$21+$BQ191*Assembly!S$22+$BR191*Assembly!S$23+$BS191*Assembly!S$24</f>
        <v>0</v>
      </c>
      <c r="CM191" s="316" t="str">
        <f>$AY191*Assembly!T$4+$AZ191*Assembly!T$5+$BA191*Assembly!T$6+$BB191*Assembly!T$7+$BC191*Assembly!T$8+$BD191*Assembly!T$9+$BE191*Assembly!T$10+$BF191*Assembly!T$11+$BG191*Assembly!T$12+$BH191*Assembly!T$13+$BI191*Assembly!T$14+$BJ191*Assembly!T$15+$BK191*Assembly!T$16+$BL191*Assembly!T$17+$BM191*Assembly!T$18+$BN191*Assembly!T$19+$BO191*Assembly!T$20+$BP191*Assembly!T$21+$BQ191*Assembly!T$22+$BR191*Assembly!T$23+$BS191*Assembly!T$24</f>
        <v>0</v>
      </c>
      <c r="CN191" s="316" t="str">
        <f>$AY191*Assembly!U$4+$AZ191*Assembly!U$5+$BA191*Assembly!U$6+$BB191*Assembly!U$7+$BC191*Assembly!U$8+$BD191*Assembly!U$9+$BE191*Assembly!U$10+$BF191*Assembly!U$11+$BG191*Assembly!U$12+$BH191*Assembly!U$13+$BI191*Assembly!U$14+$BJ191*Assembly!U$15+$BK191*Assembly!U$16+$BL191*Assembly!U$17+$BM191*Assembly!U$18+$BN191*Assembly!U$19+$BO191*Assembly!U$20+$BP191*Assembly!U$21+$BQ191*Assembly!U$22+$BR191*Assembly!U$23+$BS191*Assembly!U$24</f>
        <v>0</v>
      </c>
      <c r="CO191" s="318" t="str">
        <f>$AY191*Assembly!V$4+$AZ191*Assembly!V$5+$BA191*Assembly!V$6+$BB191*Assembly!V$7+$BC191*Assembly!V$8+$BD191*Assembly!V$9+$BE191*Assembly!V$10+$BF191*Assembly!V$11+$BG191*Assembly!V$12+$BH191*Assembly!V$13+$BI191*Assembly!V$14+$BJ191*Assembly!V$15+$BK191*Assembly!V$16+$BL191*Assembly!V$17+$BM191*Assembly!V$18+$BN191*Assembly!V$19+$BO191*Assembly!V$20+$BP191*Assembly!V$21+$BQ191*Assembly!V$22+$BR191*Assembly!V$23+$BS191*Assembly!V$24</f>
        <v>0</v>
      </c>
      <c r="CP191" s="318" t="str">
        <f>CF191*Refining!$F$3</f>
        <v>5,063</v>
      </c>
      <c r="CQ191" s="318" t="str">
        <f>CG191*Refining!$F$4</f>
        <v>0</v>
      </c>
      <c r="CR191" s="318" t="str">
        <f>CH191*Refining!$F$5</f>
        <v>0</v>
      </c>
      <c r="CS191" s="318" t="str">
        <f>CI191*Refining!$F$6</f>
        <v>0</v>
      </c>
      <c r="CT191" s="318" t="str">
        <f>CJ191*Refining!$F$7</f>
        <v>0</v>
      </c>
      <c r="CU191" s="318" t="str">
        <f>CK191*Refining!$F$8</f>
        <v>0</v>
      </c>
      <c r="CV191" s="318" t="str">
        <f>CL191*Refining!$F$9</f>
        <v>0</v>
      </c>
      <c r="CW191" s="318" t="str">
        <f>CM191*Refining!$F$10</f>
        <v>0</v>
      </c>
      <c r="CX191" s="318" t="str">
        <f>CN191*Refining!$F$11</f>
        <v>0</v>
      </c>
      <c r="CY191" s="318" t="str">
        <f>CO191*Refining!$F$12</f>
        <v>0</v>
      </c>
      <c r="CZ191" s="281" t="str">
        <f t="shared" ref="CZ191:DS191" si="773">IF(CF191 = 0, "", CF191)</f>
        <v>2,835</v>
      </c>
      <c r="DA191" s="282" t="str">
        <f t="shared" si="773"/>
        <v/>
      </c>
      <c r="DB191" s="282" t="str">
        <f t="shared" si="773"/>
        <v/>
      </c>
      <c r="DC191" s="282" t="str">
        <f t="shared" si="773"/>
        <v/>
      </c>
      <c r="DD191" s="282" t="str">
        <f t="shared" si="773"/>
        <v/>
      </c>
      <c r="DE191" s="282" t="str">
        <f t="shared" si="773"/>
        <v/>
      </c>
      <c r="DF191" s="282" t="str">
        <f t="shared" si="773"/>
        <v/>
      </c>
      <c r="DG191" s="282" t="str">
        <f t="shared" si="773"/>
        <v/>
      </c>
      <c r="DH191" s="282" t="str">
        <f t="shared" si="773"/>
        <v/>
      </c>
      <c r="DI191" s="283" t="str">
        <f t="shared" si="773"/>
        <v/>
      </c>
      <c r="DJ191" s="281" t="str">
        <f t="shared" si="773"/>
        <v>5,063</v>
      </c>
      <c r="DK191" s="282" t="str">
        <f t="shared" si="773"/>
        <v/>
      </c>
      <c r="DL191" s="282" t="str">
        <f t="shared" si="773"/>
        <v/>
      </c>
      <c r="DM191" s="282" t="str">
        <f t="shared" si="773"/>
        <v/>
      </c>
      <c r="DN191" s="284" t="str">
        <f t="shared" si="773"/>
        <v/>
      </c>
      <c r="DO191" s="282" t="str">
        <f t="shared" si="773"/>
        <v/>
      </c>
      <c r="DP191" s="282" t="str">
        <f t="shared" si="773"/>
        <v/>
      </c>
      <c r="DQ191" s="282" t="str">
        <f t="shared" si="773"/>
        <v/>
      </c>
      <c r="DR191" s="282" t="str">
        <f t="shared" si="773"/>
        <v/>
      </c>
      <c r="DS191" s="283" t="str">
        <f t="shared" si="773"/>
        <v/>
      </c>
      <c r="DT191" s="285" t="str">
        <f t="shared" si="16"/>
        <v>2,835</v>
      </c>
      <c r="DU191" s="286" t="str">
        <f t="shared" si="17"/>
        <v>5,063</v>
      </c>
      <c r="DV191" s="275" t="str">
        <f>CZ191*'Ores &amp; Ingots'!$C$3+DA191*'Ores &amp; Ingots'!$C$4+DB191*'Ores &amp; Ingots'!$C$5+DC191*'Ores &amp; Ingots'!$C$6+DD191*'Ores &amp; Ingots'!$C$7+DE191*'Ores &amp; Ingots'!$C$8+DF191*'Ores &amp; Ingots'!$C$9+DG191*'Ores &amp; Ingots'!$C$10+DH191*'Ores &amp; Ingots'!$C$11+DI191*'Ores &amp; Ingots'!$C$12</f>
        <v>360</v>
      </c>
      <c r="DW191" s="275" t="str">
        <f>DJ191*'Ores &amp; Ingots'!$B$3+DK191*'Ores &amp; Ingots'!$B$4+DL191*'Ores &amp; Ingots'!$B$5+DM191*'Ores &amp; Ingots'!$B$6+DN191*'Ores &amp; Ingots'!$B$7+DO191*'Ores &amp; Ingots'!$B$8+DP191*'Ores &amp; Ingots'!$B$9+DQ191*'Ores &amp; Ingots'!$B$10+DR191*'Ores &amp; Ingots'!$B$11+DS191*'Ores &amp; Ingots'!$B$12</f>
        <v>1,873</v>
      </c>
      <c r="DX191" s="286" t="str">
        <f>CZ191*Refining!$G$3+DA191*Refining!$G$4+DB191*Refining!$G$5+DC191*Refining!$G$6+DD191*Refining!$G$7+DE191*Refining!$G$8+DF191*Refining!$G$9+DG191*Refining!$G$10+DH191*Refining!$G$11+DI191*Refining!$G$12</f>
        <v>195</v>
      </c>
      <c r="DY191" s="249" t="str">
        <f t="shared" si="18"/>
        <v>30,288</v>
      </c>
      <c r="DZ191" s="287" t="str">
        <f t="shared" si="19"/>
        <v>0.0303</v>
      </c>
      <c r="EA191" s="285" t="str">
        <f t="shared" si="20"/>
        <v>354</v>
      </c>
      <c r="EB191" s="288" t="str">
        <f t="shared" ref="EB191:EC191" si="774">EA191/60</f>
        <v>5.9</v>
      </c>
      <c r="EC191" s="288" t="str">
        <f t="shared" si="774"/>
        <v>0.1</v>
      </c>
      <c r="ED191" s="285" t="str">
        <f t="shared" si="22"/>
        <v>51,288</v>
      </c>
      <c r="EE191" s="288" t="str">
        <f t="shared" ref="EE191:EF191" si="775">ED191/1000</f>
        <v>51.3</v>
      </c>
      <c r="EF191" s="289" t="str">
        <f t="shared" si="775"/>
        <v>0.05</v>
      </c>
      <c r="EG191" s="279" t="str">
        <f t="shared" si="24"/>
        <v>0.0513</v>
      </c>
      <c r="EH191" s="290" t="str">
        <f t="shared" si="25"/>
        <v>0:05:54</v>
      </c>
      <c r="EI191" s="225">
        <v>24.0</v>
      </c>
    </row>
    <row r="192">
      <c r="A192" s="323" t="s">
        <v>1045</v>
      </c>
      <c r="B192" s="192" t="s">
        <v>1046</v>
      </c>
      <c r="C192" s="193" t="s">
        <v>886</v>
      </c>
      <c r="D192" s="193">
        <v>1.0</v>
      </c>
      <c r="E192" s="193">
        <v>1.0</v>
      </c>
      <c r="F192" s="193">
        <v>1.0</v>
      </c>
      <c r="G192" s="324" t="str">
        <f t="shared" si="5"/>
        <v>15.6</v>
      </c>
      <c r="H192" s="325">
        <v>8.0</v>
      </c>
      <c r="I192" s="325">
        <v>20.0</v>
      </c>
      <c r="J192" s="325" t="str">
        <f>H192/Main!$D$9</f>
        <v>8</v>
      </c>
      <c r="K192" s="325" t="str">
        <f>I192/Main!$D$10</f>
        <v>20</v>
      </c>
      <c r="L192" s="325" t="str">
        <f t="shared" si="6"/>
        <v>2.5</v>
      </c>
      <c r="M192" s="325">
        <v>1.0</v>
      </c>
      <c r="N192" s="327"/>
      <c r="O192" s="327"/>
      <c r="P192" s="327"/>
      <c r="Q192" s="326"/>
      <c r="R192" s="327"/>
      <c r="S192" s="328"/>
      <c r="T192" s="328"/>
      <c r="U192" s="327"/>
      <c r="V192" s="327"/>
      <c r="W192" s="328"/>
      <c r="X192" s="328"/>
      <c r="Y192" s="327"/>
      <c r="Z192" s="327"/>
      <c r="AA192" s="327"/>
      <c r="AB192" s="327"/>
      <c r="AC192" s="339" t="s">
        <v>920</v>
      </c>
      <c r="AD192" s="306">
        <v>25.0</v>
      </c>
      <c r="AE192" s="208">
        <v>0.0</v>
      </c>
      <c r="AF192" s="208">
        <v>0.0</v>
      </c>
      <c r="AG192" s="208">
        <v>0.0</v>
      </c>
      <c r="AH192" s="208">
        <v>0.0</v>
      </c>
      <c r="AI192" s="208">
        <v>0.0</v>
      </c>
      <c r="AJ192" s="208">
        <v>0.0</v>
      </c>
      <c r="AK192" s="208">
        <v>0.0</v>
      </c>
      <c r="AL192" s="208">
        <v>0.0</v>
      </c>
      <c r="AM192" s="208">
        <v>0.0</v>
      </c>
      <c r="AN192" s="208">
        <v>0.0</v>
      </c>
      <c r="AO192" s="208">
        <v>0.0</v>
      </c>
      <c r="AP192" s="208">
        <v>0.0</v>
      </c>
      <c r="AQ192" s="208">
        <v>0.0</v>
      </c>
      <c r="AR192" s="208">
        <v>0.0</v>
      </c>
      <c r="AS192" s="208">
        <v>0.0</v>
      </c>
      <c r="AT192" s="208">
        <v>0.0</v>
      </c>
      <c r="AU192" s="208">
        <v>0.0</v>
      </c>
      <c r="AV192" s="208">
        <v>0.0</v>
      </c>
      <c r="AW192" s="208">
        <v>0.0</v>
      </c>
      <c r="AX192" s="208">
        <v>0.0</v>
      </c>
      <c r="AY192" s="358" t="str">
        <f t="shared" ref="AY192:BS192" si="776">IF(AD192 = 0, "", AD192)</f>
        <v>25</v>
      </c>
      <c r="AZ192" s="193" t="str">
        <f t="shared" si="776"/>
        <v/>
      </c>
      <c r="BA192" s="193" t="str">
        <f t="shared" si="776"/>
        <v/>
      </c>
      <c r="BB192" s="193" t="str">
        <f t="shared" si="776"/>
        <v/>
      </c>
      <c r="BC192" s="193" t="str">
        <f t="shared" si="776"/>
        <v/>
      </c>
      <c r="BD192" s="193" t="str">
        <f t="shared" si="776"/>
        <v/>
      </c>
      <c r="BE192" s="193" t="str">
        <f t="shared" si="776"/>
        <v/>
      </c>
      <c r="BF192" s="193" t="str">
        <f t="shared" si="776"/>
        <v/>
      </c>
      <c r="BG192" s="193" t="str">
        <f t="shared" si="776"/>
        <v/>
      </c>
      <c r="BH192" s="193" t="str">
        <f t="shared" si="776"/>
        <v/>
      </c>
      <c r="BI192" s="193" t="str">
        <f t="shared" si="776"/>
        <v/>
      </c>
      <c r="BJ192" s="193" t="str">
        <f t="shared" si="776"/>
        <v/>
      </c>
      <c r="BK192" s="193" t="str">
        <f t="shared" si="776"/>
        <v/>
      </c>
      <c r="BL192" s="193" t="str">
        <f t="shared" si="776"/>
        <v/>
      </c>
      <c r="BM192" s="193" t="str">
        <f t="shared" si="776"/>
        <v/>
      </c>
      <c r="BN192" s="193" t="str">
        <f t="shared" si="776"/>
        <v/>
      </c>
      <c r="BO192" s="193" t="str">
        <f t="shared" si="776"/>
        <v/>
      </c>
      <c r="BP192" s="193" t="str">
        <f t="shared" si="776"/>
        <v/>
      </c>
      <c r="BQ192" s="193" t="str">
        <f t="shared" si="776"/>
        <v/>
      </c>
      <c r="BR192" s="193" t="str">
        <f t="shared" si="776"/>
        <v/>
      </c>
      <c r="BS192" s="206" t="str">
        <f t="shared" si="776"/>
        <v/>
      </c>
      <c r="BT192" s="207" t="str">
        <f>$AY192*Assembly!Y$4+$AZ192*Assembly!Y$5+$BA192*Assembly!Y$6+$BB192*Assembly!Y$7+$BC192*Assembly!Y$8+$BD192*Assembly!Y$9+$BE192*Assembly!Y$10+$BF192*Assembly!Y$11+$BG192*Assembly!Y$12+$BH192*Assembly!Y$13+$BI192*Assembly!Y$14+$BJ192*Assembly!Y$15+$BK192*Assembly!Y$16+$BL192*Assembly!Y$17+$BM192*Assembly!Y$18+$BN192*Assembly!Y$19+$BO192*Assembly!Y$20+$BP192*Assembly!Y$21+$BQ192*Assembly!Y$22+$BR192*Assembly!Y$23+$BS192*Assembly!Y$24</f>
        <v>500</v>
      </c>
      <c r="BU192" s="208" t="str">
        <f t="shared" si="8"/>
        <v>32</v>
      </c>
      <c r="BV192" s="208"/>
      <c r="BW192" s="208" t="str">
        <f>$AY192*Assembly!AC$4+$AZ192*Assembly!AC$5+$BA192*Assembly!AC$6+$BB192*Assembly!AC$7+$BC192*Assembly!AC$8+$BD192*Assembly!AC$9+$BE192*Assembly!AC$10+$BF192*Assembly!AC$11+$BG192*Assembly!AC$12+$BH192*Assembly!AC$13+$BI192*Assembly!AC$14+$BJ192*Assembly!AC$15+$BK192*Assembly!AC$16+$BL192*Assembly!AC$17+$BM192*Assembly!AC$18+$BN192*Assembly!AC$19+$BO192*Assembly!AC$20+$BP192*Assembly!AC$21+$BQ192*Assembly!AC$22+$BR192*Assembly!AC$23+$BS192*Assembly!AC$24</f>
        <v>2,500</v>
      </c>
      <c r="BX192" s="209" t="str">
        <f t="shared" si="9"/>
        <v>5.00</v>
      </c>
      <c r="BY192" s="210" t="str">
        <f t="shared" si="10"/>
        <v>160</v>
      </c>
      <c r="BZ192" s="211" t="str">
        <f t="shared" si="11"/>
        <v>78.1</v>
      </c>
      <c r="CA192" s="210" t="str">
        <f t="shared" si="12"/>
        <v>313</v>
      </c>
      <c r="CB192" s="208" t="str">
        <f>$AY192*Assembly!X$4+$AZ192*Assembly!X$5+$BA192*Assembly!X$6+$BB192*Assembly!X$7+$BC192*Assembly!X$8+$BD192*Assembly!X$9+$BE192*Assembly!X$10+$BF192*Assembly!X$11+$BG192*Assembly!X$12+$BH192*Assembly!X$13+$BI192*Assembly!X$14+$BJ192*Assembly!X$15+$BK192*Assembly!X$16+$BL192*Assembly!X$17+$BM192*Assembly!X$18+$BN192*Assembly!X$19+$BO192*Assembly!X$20+$BP192*Assembly!X$21+$BQ192*Assembly!X$22+$BR192*Assembly!X$23+$BS192*Assembly!X$24</f>
        <v>25</v>
      </c>
      <c r="CC192" s="208" t="str">
        <f t="shared" si="13"/>
        <v>3,889</v>
      </c>
      <c r="CD192" s="212" t="str">
        <f t="shared" si="14"/>
        <v>0.0039</v>
      </c>
      <c r="CE192" s="213" t="str">
        <f>$AY192*Assembly!AB$4+$AZ192*Assembly!AB$5+$BA192*Assembly!AB$6+$BB192*Assembly!AB$7+$BC192*Assembly!AB$8+$BD192*Assembly!AB$9+$BE192*Assembly!AB$10+$BF192*Assembly!AB$11+$BG192*Assembly!AB$12+$BH192*Assembly!AB$13+$BI192*Assembly!AB$14+$BJ192*Assembly!AB$15+$BK192*Assembly!AB$16+$BL192*Assembly!AB$17+$BM192*Assembly!AB$18+$BN192*Assembly!AB$19+$BO192*Assembly!AB$20+$BP192*Assembly!AB$21+$BQ192*Assembly!AB$22+$BR192*Assembly!AB$23+$BS192*Assembly!AB$24</f>
        <v>75</v>
      </c>
      <c r="CF192" s="326" t="str">
        <f>$AY192*Assembly!M$4+$AZ192*Assembly!M$5+$BA192*Assembly!M$6+$BB192*Assembly!M$7+$BC192*Assembly!M$8+$BD192*Assembly!M$9+$BE192*Assembly!M$10+$BF192*Assembly!M$11+$BG192*Assembly!M$12+$BH192*Assembly!M$13+$BI192*Assembly!M$14+$BJ192*Assembly!M$15+$BK192*Assembly!M$16+$BL192*Assembly!M$17+$BM192*Assembly!M$18+$BN192*Assembly!M$19+$BO192*Assembly!M$20+$BP192*Assembly!M$21+$BQ192*Assembly!M$22+$BR192*Assembly!M$23+$BS192*Assembly!M$24</f>
        <v>525</v>
      </c>
      <c r="CG192" s="326" t="str">
        <f>$AY192*Assembly!N$4+$AZ192*Assembly!N$5+$BA192*Assembly!N$6+$BB192*Assembly!N$7+$BC192*Assembly!N$8+$BD192*Assembly!N$9+$BE192*Assembly!N$10+$BF192*Assembly!N$11+$BG192*Assembly!N$12+$BH192*Assembly!N$13+$BI192*Assembly!N$14+$BJ192*Assembly!N$15+$BK192*Assembly!N$16+$BL192*Assembly!N$17+$BM192*Assembly!N$18+$BN192*Assembly!N$19+$BO192*Assembly!N$20+$BP192*Assembly!N$21+$BQ192*Assembly!N$22+$BR192*Assembly!N$23+$BS192*Assembly!N$24</f>
        <v>0</v>
      </c>
      <c r="CH192" s="326" t="str">
        <f>$AY192*Assembly!O$4+$AZ192*Assembly!O$5+$BA192*Assembly!O$6+$BB192*Assembly!O$7+$BC192*Assembly!O$8+$BD192*Assembly!O$9+$BE192*Assembly!O$10+$BF192*Assembly!O$11+$BG192*Assembly!O$12+$BH192*Assembly!O$13+$BI192*Assembly!O$14+$BJ192*Assembly!O$15+$BK192*Assembly!O$16+$BL192*Assembly!O$17+$BM192*Assembly!O$18+$BN192*Assembly!O$19+$BO192*Assembly!O$20+$BP192*Assembly!O$21+$BQ192*Assembly!O$22+$BR192*Assembly!O$23+$BS192*Assembly!O$24</f>
        <v>0</v>
      </c>
      <c r="CI192" s="325" t="str">
        <f>$AY192*Assembly!P$4+$AZ192*Assembly!P$5+$BA192*Assembly!P$6+$BB192*Assembly!P$7+$BC192*Assembly!P$8+$BD192*Assembly!P$9+$BE192*Assembly!P$10+$BF192*Assembly!P$11+$BG192*Assembly!P$12+$BH192*Assembly!P$13+$BI192*Assembly!P$14+$BJ192*Assembly!P$15+$BK192*Assembly!P$16+$BL192*Assembly!P$17+$BM192*Assembly!P$18+$BN192*Assembly!P$19+$BO192*Assembly!P$20+$BP192*Assembly!P$21+$BQ192*Assembly!P$22+$BR192*Assembly!P$23+$BS192*Assembly!P$24</f>
        <v>0</v>
      </c>
      <c r="CJ192" s="325" t="str">
        <f>$AY192*Assembly!Q$4+$AZ192*Assembly!Q$5+$BA192*Assembly!Q$6+$BB192*Assembly!Q$7+$BC192*Assembly!Q$8+$BD192*Assembly!Q$9+$BE192*Assembly!Q$10+$BF192*Assembly!Q$11+$BG192*Assembly!Q$12+$BH192*Assembly!Q$13+$BI192*Assembly!Q$14+$BJ192*Assembly!Q$15+$BK192*Assembly!Q$16+$BL192*Assembly!Q$17+$BM192*Assembly!Q$18+$BN192*Assembly!Q$19+$BO192*Assembly!Q$20+$BP192*Assembly!Q$21+$BQ192*Assembly!Q$22+$BR192*Assembly!Q$23+$BS192*Assembly!Q$24</f>
        <v>0</v>
      </c>
      <c r="CK192" s="326" t="str">
        <f>$AY192*Assembly!R$4+$AZ192*Assembly!R$5+$BA192*Assembly!R$6+$BB192*Assembly!R$7+$BC192*Assembly!R$8+$BD192*Assembly!R$9+$BE192*Assembly!R$10+$BF192*Assembly!R$11+$BG192*Assembly!R$12+$BH192*Assembly!R$13+$BI192*Assembly!R$14+$BJ192*Assembly!R$15+$BK192*Assembly!R$16+$BL192*Assembly!R$17+$BM192*Assembly!R$18+$BN192*Assembly!R$19+$BO192*Assembly!R$20+$BP192*Assembly!R$21+$BQ192*Assembly!R$22+$BR192*Assembly!R$23+$BS192*Assembly!R$24</f>
        <v>0</v>
      </c>
      <c r="CL192" s="325" t="str">
        <f>$AY192*Assembly!S$4+$AZ192*Assembly!S$5+$BA192*Assembly!S$6+$BB192*Assembly!S$7+$BC192*Assembly!S$8+$BD192*Assembly!S$9+$BE192*Assembly!S$10+$BF192*Assembly!S$11+$BG192*Assembly!S$12+$BH192*Assembly!S$13+$BI192*Assembly!S$14+$BJ192*Assembly!S$15+$BK192*Assembly!S$16+$BL192*Assembly!S$17+$BM192*Assembly!S$18+$BN192*Assembly!S$19+$BO192*Assembly!S$20+$BP192*Assembly!S$21+$BQ192*Assembly!S$22+$BR192*Assembly!S$23+$BS192*Assembly!S$24</f>
        <v>0</v>
      </c>
      <c r="CM192" s="325" t="str">
        <f>$AY192*Assembly!T$4+$AZ192*Assembly!T$5+$BA192*Assembly!T$6+$BB192*Assembly!T$7+$BC192*Assembly!T$8+$BD192*Assembly!T$9+$BE192*Assembly!T$10+$BF192*Assembly!T$11+$BG192*Assembly!T$12+$BH192*Assembly!T$13+$BI192*Assembly!T$14+$BJ192*Assembly!T$15+$BK192*Assembly!T$16+$BL192*Assembly!T$17+$BM192*Assembly!T$18+$BN192*Assembly!T$19+$BO192*Assembly!T$20+$BP192*Assembly!T$21+$BQ192*Assembly!T$22+$BR192*Assembly!T$23+$BS192*Assembly!T$24</f>
        <v>0</v>
      </c>
      <c r="CN192" s="325" t="str">
        <f>$AY192*Assembly!U$4+$AZ192*Assembly!U$5+$BA192*Assembly!U$6+$BB192*Assembly!U$7+$BC192*Assembly!U$8+$BD192*Assembly!U$9+$BE192*Assembly!U$10+$BF192*Assembly!U$11+$BG192*Assembly!U$12+$BH192*Assembly!U$13+$BI192*Assembly!U$14+$BJ192*Assembly!U$15+$BK192*Assembly!U$16+$BL192*Assembly!U$17+$BM192*Assembly!U$18+$BN192*Assembly!U$19+$BO192*Assembly!U$20+$BP192*Assembly!U$21+$BQ192*Assembly!U$22+$BR192*Assembly!U$23+$BS192*Assembly!U$24</f>
        <v>0</v>
      </c>
      <c r="CO192" s="326" t="str">
        <f>$AY192*Assembly!V$4+$AZ192*Assembly!V$5+$BA192*Assembly!V$6+$BB192*Assembly!V$7+$BC192*Assembly!V$8+$BD192*Assembly!V$9+$BE192*Assembly!V$10+$BF192*Assembly!V$11+$BG192*Assembly!V$12+$BH192*Assembly!V$13+$BI192*Assembly!V$14+$BJ192*Assembly!V$15+$BK192*Assembly!V$16+$BL192*Assembly!V$17+$BM192*Assembly!V$18+$BN192*Assembly!V$19+$BO192*Assembly!V$20+$BP192*Assembly!V$21+$BQ192*Assembly!V$22+$BR192*Assembly!V$23+$BS192*Assembly!V$24</f>
        <v>0</v>
      </c>
      <c r="CP192" s="326" t="str">
        <f>CF192*Refining!$F$3</f>
        <v>938</v>
      </c>
      <c r="CQ192" s="326" t="str">
        <f>CG192*Refining!$F$4</f>
        <v>0</v>
      </c>
      <c r="CR192" s="326" t="str">
        <f>CH192*Refining!$F$5</f>
        <v>0</v>
      </c>
      <c r="CS192" s="326" t="str">
        <f>CI192*Refining!$F$6</f>
        <v>0</v>
      </c>
      <c r="CT192" s="326" t="str">
        <f>CJ192*Refining!$F$7</f>
        <v>0</v>
      </c>
      <c r="CU192" s="326" t="str">
        <f>CK192*Refining!$F$8</f>
        <v>0</v>
      </c>
      <c r="CV192" s="326" t="str">
        <f>CL192*Refining!$F$9</f>
        <v>0</v>
      </c>
      <c r="CW192" s="326" t="str">
        <f>CM192*Refining!$F$10</f>
        <v>0</v>
      </c>
      <c r="CX192" s="326" t="str">
        <f>CN192*Refining!$F$11</f>
        <v>0</v>
      </c>
      <c r="CY192" s="326" t="str">
        <f>CO192*Refining!$F$12</f>
        <v>0</v>
      </c>
      <c r="CZ192" s="214" t="str">
        <f t="shared" ref="CZ192:DS192" si="777">IF(CF192 = 0, "", CF192)</f>
        <v>525</v>
      </c>
      <c r="DA192" s="215" t="str">
        <f t="shared" si="777"/>
        <v/>
      </c>
      <c r="DB192" s="215" t="str">
        <f t="shared" si="777"/>
        <v/>
      </c>
      <c r="DC192" s="215" t="str">
        <f t="shared" si="777"/>
        <v/>
      </c>
      <c r="DD192" s="215" t="str">
        <f t="shared" si="777"/>
        <v/>
      </c>
      <c r="DE192" s="215" t="str">
        <f t="shared" si="777"/>
        <v/>
      </c>
      <c r="DF192" s="215" t="str">
        <f t="shared" si="777"/>
        <v/>
      </c>
      <c r="DG192" s="215" t="str">
        <f t="shared" si="777"/>
        <v/>
      </c>
      <c r="DH192" s="215" t="str">
        <f t="shared" si="777"/>
        <v/>
      </c>
      <c r="DI192" s="216" t="str">
        <f t="shared" si="777"/>
        <v/>
      </c>
      <c r="DJ192" s="214" t="str">
        <f t="shared" si="777"/>
        <v>938</v>
      </c>
      <c r="DK192" s="215" t="str">
        <f t="shared" si="777"/>
        <v/>
      </c>
      <c r="DL192" s="215" t="str">
        <f t="shared" si="777"/>
        <v/>
      </c>
      <c r="DM192" s="215" t="str">
        <f t="shared" si="777"/>
        <v/>
      </c>
      <c r="DN192" s="217" t="str">
        <f t="shared" si="777"/>
        <v/>
      </c>
      <c r="DO192" s="215" t="str">
        <f t="shared" si="777"/>
        <v/>
      </c>
      <c r="DP192" s="215" t="str">
        <f t="shared" si="777"/>
        <v/>
      </c>
      <c r="DQ192" s="215" t="str">
        <f t="shared" si="777"/>
        <v/>
      </c>
      <c r="DR192" s="215" t="str">
        <f t="shared" si="777"/>
        <v/>
      </c>
      <c r="DS192" s="216" t="str">
        <f t="shared" si="777"/>
        <v/>
      </c>
      <c r="DT192" s="218" t="str">
        <f t="shared" si="16"/>
        <v>525</v>
      </c>
      <c r="DU192" s="219" t="str">
        <f t="shared" si="17"/>
        <v>938</v>
      </c>
      <c r="DV192" s="208" t="str">
        <f>CZ192*'Ores &amp; Ingots'!$C$3+DA192*'Ores &amp; Ingots'!$C$4+DB192*'Ores &amp; Ingots'!$C$5+DC192*'Ores &amp; Ingots'!$C$6+DD192*'Ores &amp; Ingots'!$C$7+DE192*'Ores &amp; Ingots'!$C$8+DF192*'Ores &amp; Ingots'!$C$9+DG192*'Ores &amp; Ingots'!$C$10+DH192*'Ores &amp; Ingots'!$C$11+DI192*'Ores &amp; Ingots'!$C$12</f>
        <v>67</v>
      </c>
      <c r="DW192" s="208" t="str">
        <f>DJ192*'Ores &amp; Ingots'!$B$3+DK192*'Ores &amp; Ingots'!$B$4+DL192*'Ores &amp; Ingots'!$B$5+DM192*'Ores &amp; Ingots'!$B$6+DN192*'Ores &amp; Ingots'!$B$7+DO192*'Ores &amp; Ingots'!$B$8+DP192*'Ores &amp; Ingots'!$B$9+DQ192*'Ores &amp; Ingots'!$B$10+DR192*'Ores &amp; Ingots'!$B$11+DS192*'Ores &amp; Ingots'!$B$12</f>
        <v>347</v>
      </c>
      <c r="DX192" s="219" t="str">
        <f>CZ192*Refining!$G$3+DA192*Refining!$G$4+DB192*Refining!$G$5+DC192*Refining!$G$6+DD192*Refining!$G$7+DE192*Refining!$G$8+DF192*Refining!$G$9+DG192*Refining!$G$10+DH192*Refining!$G$11+DI192*Refining!$G$12</f>
        <v>36</v>
      </c>
      <c r="DY192" s="219" t="str">
        <f t="shared" si="18"/>
        <v>5,609</v>
      </c>
      <c r="DZ192" s="220" t="str">
        <f t="shared" si="19"/>
        <v>0.0056</v>
      </c>
      <c r="EA192" s="218" t="str">
        <f t="shared" si="20"/>
        <v>69</v>
      </c>
      <c r="EB192" s="221" t="str">
        <f t="shared" ref="EB192:EC192" si="778">EA192/60</f>
        <v>1.2</v>
      </c>
      <c r="EC192" s="221" t="str">
        <f t="shared" si="778"/>
        <v>0.0</v>
      </c>
      <c r="ED192" s="218" t="str">
        <f t="shared" si="22"/>
        <v>9,498</v>
      </c>
      <c r="EE192" s="221" t="str">
        <f t="shared" ref="EE192:EF192" si="779">ED192/1000</f>
        <v>9.5</v>
      </c>
      <c r="EF192" s="222" t="str">
        <f t="shared" si="779"/>
        <v>0.01</v>
      </c>
      <c r="EG192" s="212" t="str">
        <f t="shared" si="24"/>
        <v>0.0095</v>
      </c>
      <c r="EH192" s="295" t="str">
        <f t="shared" si="25"/>
        <v>0:01:09</v>
      </c>
      <c r="EI192" s="225">
        <v>48.0</v>
      </c>
    </row>
    <row r="193">
      <c r="A193" s="33"/>
      <c r="B193" s="226" t="s">
        <v>1047</v>
      </c>
      <c r="C193" s="227" t="s">
        <v>886</v>
      </c>
      <c r="D193" s="227">
        <v>1.0</v>
      </c>
      <c r="E193" s="227">
        <v>1.0</v>
      </c>
      <c r="F193" s="227">
        <v>1.0</v>
      </c>
      <c r="G193" s="253" t="str">
        <f t="shared" si="5"/>
        <v>15.6</v>
      </c>
      <c r="H193" s="254">
        <v>5.0</v>
      </c>
      <c r="I193" s="254">
        <v>12.5</v>
      </c>
      <c r="J193" s="254" t="str">
        <f>H193/Main!$D$9</f>
        <v>5</v>
      </c>
      <c r="K193" s="254" t="str">
        <f>I193/Main!$D$10</f>
        <v>12.5</v>
      </c>
      <c r="L193" s="254" t="str">
        <f t="shared" si="6"/>
        <v>2.5</v>
      </c>
      <c r="M193" s="254">
        <v>1.0</v>
      </c>
      <c r="N193" s="255"/>
      <c r="O193" s="255"/>
      <c r="P193" s="255"/>
      <c r="Q193" s="256"/>
      <c r="R193" s="255"/>
      <c r="S193" s="257"/>
      <c r="T193" s="257"/>
      <c r="U193" s="255"/>
      <c r="V193" s="255"/>
      <c r="W193" s="350"/>
      <c r="X193" s="257"/>
      <c r="Y193" s="255"/>
      <c r="Z193" s="255"/>
      <c r="AA193" s="255"/>
      <c r="AB193" s="255"/>
      <c r="AC193" s="351" t="s">
        <v>18</v>
      </c>
      <c r="AD193" s="309">
        <v>13.0</v>
      </c>
      <c r="AE193" s="225">
        <v>0.0</v>
      </c>
      <c r="AF193" s="225">
        <v>0.0</v>
      </c>
      <c r="AG193" s="225">
        <v>0.0</v>
      </c>
      <c r="AH193" s="225">
        <v>0.0</v>
      </c>
      <c r="AI193" s="225">
        <v>0.0</v>
      </c>
      <c r="AJ193" s="225">
        <v>0.0</v>
      </c>
      <c r="AK193" s="225">
        <v>0.0</v>
      </c>
      <c r="AL193" s="225">
        <v>0.0</v>
      </c>
      <c r="AM193" s="225">
        <v>0.0</v>
      </c>
      <c r="AN193" s="225">
        <v>0.0</v>
      </c>
      <c r="AO193" s="225">
        <v>0.0</v>
      </c>
      <c r="AP193" s="225">
        <v>0.0</v>
      </c>
      <c r="AQ193" s="225">
        <v>0.0</v>
      </c>
      <c r="AR193" s="225">
        <v>0.0</v>
      </c>
      <c r="AS193" s="225">
        <v>0.0</v>
      </c>
      <c r="AT193" s="225">
        <v>0.0</v>
      </c>
      <c r="AU193" s="225">
        <v>0.0</v>
      </c>
      <c r="AV193" s="225">
        <v>0.0</v>
      </c>
      <c r="AW193" s="225">
        <v>0.0</v>
      </c>
      <c r="AX193" s="225">
        <v>0.0</v>
      </c>
      <c r="AY193" s="359" t="str">
        <f t="shared" ref="AY193:BS193" si="780">IF(AD193 = 0, "", AD193)</f>
        <v>13</v>
      </c>
      <c r="AZ193" s="227" t="str">
        <f t="shared" si="780"/>
        <v/>
      </c>
      <c r="BA193" s="227" t="str">
        <f t="shared" si="780"/>
        <v/>
      </c>
      <c r="BB193" s="227" t="str">
        <f t="shared" si="780"/>
        <v/>
      </c>
      <c r="BC193" s="227" t="str">
        <f t="shared" si="780"/>
        <v/>
      </c>
      <c r="BD193" s="227" t="str">
        <f t="shared" si="780"/>
        <v/>
      </c>
      <c r="BE193" s="227" t="str">
        <f t="shared" si="780"/>
        <v/>
      </c>
      <c r="BF193" s="227" t="str">
        <f t="shared" si="780"/>
        <v/>
      </c>
      <c r="BG193" s="227" t="str">
        <f t="shared" si="780"/>
        <v/>
      </c>
      <c r="BH193" s="227" t="str">
        <f t="shared" si="780"/>
        <v/>
      </c>
      <c r="BI193" s="227" t="str">
        <f t="shared" si="780"/>
        <v/>
      </c>
      <c r="BJ193" s="227" t="str">
        <f t="shared" si="780"/>
        <v/>
      </c>
      <c r="BK193" s="227" t="str">
        <f t="shared" si="780"/>
        <v/>
      </c>
      <c r="BL193" s="227" t="str">
        <f t="shared" si="780"/>
        <v/>
      </c>
      <c r="BM193" s="227" t="str">
        <f t="shared" si="780"/>
        <v/>
      </c>
      <c r="BN193" s="227" t="str">
        <f t="shared" si="780"/>
        <v/>
      </c>
      <c r="BO193" s="227" t="str">
        <f t="shared" si="780"/>
        <v/>
      </c>
      <c r="BP193" s="227" t="str">
        <f t="shared" si="780"/>
        <v/>
      </c>
      <c r="BQ193" s="227" t="str">
        <f t="shared" si="780"/>
        <v/>
      </c>
      <c r="BR193" s="227" t="str">
        <f t="shared" si="780"/>
        <v/>
      </c>
      <c r="BS193" s="238" t="str">
        <f t="shared" si="780"/>
        <v/>
      </c>
      <c r="BT193" s="239" t="str">
        <f>$AY193*Assembly!Y$4+$AZ193*Assembly!Y$5+$BA193*Assembly!Y$6+$BB193*Assembly!Y$7+$BC193*Assembly!Y$8+$BD193*Assembly!Y$9+$BE193*Assembly!Y$10+$BF193*Assembly!Y$11+$BG193*Assembly!Y$12+$BH193*Assembly!Y$13+$BI193*Assembly!Y$14+$BJ193*Assembly!Y$15+$BK193*Assembly!Y$16+$BL193*Assembly!Y$17+$BM193*Assembly!Y$18+$BN193*Assembly!Y$19+$BO193*Assembly!Y$20+$BP193*Assembly!Y$21+$BQ193*Assembly!Y$22+$BR193*Assembly!Y$23+$BS193*Assembly!Y$24</f>
        <v>260</v>
      </c>
      <c r="BU193" s="225" t="str">
        <f t="shared" si="8"/>
        <v>17</v>
      </c>
      <c r="BV193" s="225"/>
      <c r="BW193" s="225" t="str">
        <f>$AY193*Assembly!AC$4+$AZ193*Assembly!AC$5+$BA193*Assembly!AC$6+$BB193*Assembly!AC$7+$BC193*Assembly!AC$8+$BD193*Assembly!AC$9+$BE193*Assembly!AC$10+$BF193*Assembly!AC$11+$BG193*Assembly!AC$12+$BH193*Assembly!AC$13+$BI193*Assembly!AC$14+$BJ193*Assembly!AC$15+$BK193*Assembly!AC$16+$BL193*Assembly!AC$17+$BM193*Assembly!AC$18+$BN193*Assembly!AC$19+$BO193*Assembly!AC$20+$BP193*Assembly!AC$21+$BQ193*Assembly!AC$22+$BR193*Assembly!AC$23+$BS193*Assembly!AC$24</f>
        <v>1,300</v>
      </c>
      <c r="BX193" s="240" t="str">
        <f t="shared" si="9"/>
        <v>5.00</v>
      </c>
      <c r="BY193" s="241" t="str">
        <f t="shared" si="10"/>
        <v>83</v>
      </c>
      <c r="BZ193" s="242" t="str">
        <f t="shared" si="11"/>
        <v>78.1</v>
      </c>
      <c r="CA193" s="241" t="str">
        <f t="shared" si="12"/>
        <v>260</v>
      </c>
      <c r="CB193" s="225" t="str">
        <f>$AY193*Assembly!X$4+$AZ193*Assembly!X$5+$BA193*Assembly!X$6+$BB193*Assembly!X$7+$BC193*Assembly!X$8+$BD193*Assembly!X$9+$BE193*Assembly!X$10+$BF193*Assembly!X$11+$BG193*Assembly!X$12+$BH193*Assembly!X$13+$BI193*Assembly!X$14+$BJ193*Assembly!X$15+$BK193*Assembly!X$16+$BL193*Assembly!X$17+$BM193*Assembly!X$18+$BN193*Assembly!X$19+$BO193*Assembly!X$20+$BP193*Assembly!X$21+$BQ193*Assembly!X$22+$BR193*Assembly!X$23+$BS193*Assembly!X$24</f>
        <v>13</v>
      </c>
      <c r="CC193" s="225" t="str">
        <f t="shared" si="13"/>
        <v>2,022</v>
      </c>
      <c r="CD193" s="223" t="str">
        <f t="shared" si="14"/>
        <v>0.0020</v>
      </c>
      <c r="CE193" s="243" t="str">
        <f>$AY193*Assembly!AB$4+$AZ193*Assembly!AB$5+$BA193*Assembly!AB$6+$BB193*Assembly!AB$7+$BC193*Assembly!AB$8+$BD193*Assembly!AB$9+$BE193*Assembly!AB$10+$BF193*Assembly!AB$11+$BG193*Assembly!AB$12+$BH193*Assembly!AB$13+$BI193*Assembly!AB$14+$BJ193*Assembly!AB$15+$BK193*Assembly!AB$16+$BL193*Assembly!AB$17+$BM193*Assembly!AB$18+$BN193*Assembly!AB$19+$BO193*Assembly!AB$20+$BP193*Assembly!AB$21+$BQ193*Assembly!AB$22+$BR193*Assembly!AB$23+$BS193*Assembly!AB$24</f>
        <v>39</v>
      </c>
      <c r="CF193" s="256" t="str">
        <f>$AY193*Assembly!M$4+$AZ193*Assembly!M$5+$BA193*Assembly!M$6+$BB193*Assembly!M$7+$BC193*Assembly!M$8+$BD193*Assembly!M$9+$BE193*Assembly!M$10+$BF193*Assembly!M$11+$BG193*Assembly!M$12+$BH193*Assembly!M$13+$BI193*Assembly!M$14+$BJ193*Assembly!M$15+$BK193*Assembly!M$16+$BL193*Assembly!M$17+$BM193*Assembly!M$18+$BN193*Assembly!M$19+$BO193*Assembly!M$20+$BP193*Assembly!M$21+$BQ193*Assembly!M$22+$BR193*Assembly!M$23+$BS193*Assembly!M$24</f>
        <v>273</v>
      </c>
      <c r="CG193" s="256" t="str">
        <f>$AY193*Assembly!N$4+$AZ193*Assembly!N$5+$BA193*Assembly!N$6+$BB193*Assembly!N$7+$BC193*Assembly!N$8+$BD193*Assembly!N$9+$BE193*Assembly!N$10+$BF193*Assembly!N$11+$BG193*Assembly!N$12+$BH193*Assembly!N$13+$BI193*Assembly!N$14+$BJ193*Assembly!N$15+$BK193*Assembly!N$16+$BL193*Assembly!N$17+$BM193*Assembly!N$18+$BN193*Assembly!N$19+$BO193*Assembly!N$20+$BP193*Assembly!N$21+$BQ193*Assembly!N$22+$BR193*Assembly!N$23+$BS193*Assembly!N$24</f>
        <v>0</v>
      </c>
      <c r="CH193" s="256" t="str">
        <f>$AY193*Assembly!O$4+$AZ193*Assembly!O$5+$BA193*Assembly!O$6+$BB193*Assembly!O$7+$BC193*Assembly!O$8+$BD193*Assembly!O$9+$BE193*Assembly!O$10+$BF193*Assembly!O$11+$BG193*Assembly!O$12+$BH193*Assembly!O$13+$BI193*Assembly!O$14+$BJ193*Assembly!O$15+$BK193*Assembly!O$16+$BL193*Assembly!O$17+$BM193*Assembly!O$18+$BN193*Assembly!O$19+$BO193*Assembly!O$20+$BP193*Assembly!O$21+$BQ193*Assembly!O$22+$BR193*Assembly!O$23+$BS193*Assembly!O$24</f>
        <v>0</v>
      </c>
      <c r="CI193" s="254" t="str">
        <f>$AY193*Assembly!P$4+$AZ193*Assembly!P$5+$BA193*Assembly!P$6+$BB193*Assembly!P$7+$BC193*Assembly!P$8+$BD193*Assembly!P$9+$BE193*Assembly!P$10+$BF193*Assembly!P$11+$BG193*Assembly!P$12+$BH193*Assembly!P$13+$BI193*Assembly!P$14+$BJ193*Assembly!P$15+$BK193*Assembly!P$16+$BL193*Assembly!P$17+$BM193*Assembly!P$18+$BN193*Assembly!P$19+$BO193*Assembly!P$20+$BP193*Assembly!P$21+$BQ193*Assembly!P$22+$BR193*Assembly!P$23+$BS193*Assembly!P$24</f>
        <v>0</v>
      </c>
      <c r="CJ193" s="254" t="str">
        <f>$AY193*Assembly!Q$4+$AZ193*Assembly!Q$5+$BA193*Assembly!Q$6+$BB193*Assembly!Q$7+$BC193*Assembly!Q$8+$BD193*Assembly!Q$9+$BE193*Assembly!Q$10+$BF193*Assembly!Q$11+$BG193*Assembly!Q$12+$BH193*Assembly!Q$13+$BI193*Assembly!Q$14+$BJ193*Assembly!Q$15+$BK193*Assembly!Q$16+$BL193*Assembly!Q$17+$BM193*Assembly!Q$18+$BN193*Assembly!Q$19+$BO193*Assembly!Q$20+$BP193*Assembly!Q$21+$BQ193*Assembly!Q$22+$BR193*Assembly!Q$23+$BS193*Assembly!Q$24</f>
        <v>0</v>
      </c>
      <c r="CK193" s="256" t="str">
        <f>$AY193*Assembly!R$4+$AZ193*Assembly!R$5+$BA193*Assembly!R$6+$BB193*Assembly!R$7+$BC193*Assembly!R$8+$BD193*Assembly!R$9+$BE193*Assembly!R$10+$BF193*Assembly!R$11+$BG193*Assembly!R$12+$BH193*Assembly!R$13+$BI193*Assembly!R$14+$BJ193*Assembly!R$15+$BK193*Assembly!R$16+$BL193*Assembly!R$17+$BM193*Assembly!R$18+$BN193*Assembly!R$19+$BO193*Assembly!R$20+$BP193*Assembly!R$21+$BQ193*Assembly!R$22+$BR193*Assembly!R$23+$BS193*Assembly!R$24</f>
        <v>0</v>
      </c>
      <c r="CL193" s="254" t="str">
        <f>$AY193*Assembly!S$4+$AZ193*Assembly!S$5+$BA193*Assembly!S$6+$BB193*Assembly!S$7+$BC193*Assembly!S$8+$BD193*Assembly!S$9+$BE193*Assembly!S$10+$BF193*Assembly!S$11+$BG193*Assembly!S$12+$BH193*Assembly!S$13+$BI193*Assembly!S$14+$BJ193*Assembly!S$15+$BK193*Assembly!S$16+$BL193*Assembly!S$17+$BM193*Assembly!S$18+$BN193*Assembly!S$19+$BO193*Assembly!S$20+$BP193*Assembly!S$21+$BQ193*Assembly!S$22+$BR193*Assembly!S$23+$BS193*Assembly!S$24</f>
        <v>0</v>
      </c>
      <c r="CM193" s="254" t="str">
        <f>$AY193*Assembly!T$4+$AZ193*Assembly!T$5+$BA193*Assembly!T$6+$BB193*Assembly!T$7+$BC193*Assembly!T$8+$BD193*Assembly!T$9+$BE193*Assembly!T$10+$BF193*Assembly!T$11+$BG193*Assembly!T$12+$BH193*Assembly!T$13+$BI193*Assembly!T$14+$BJ193*Assembly!T$15+$BK193*Assembly!T$16+$BL193*Assembly!T$17+$BM193*Assembly!T$18+$BN193*Assembly!T$19+$BO193*Assembly!T$20+$BP193*Assembly!T$21+$BQ193*Assembly!T$22+$BR193*Assembly!T$23+$BS193*Assembly!T$24</f>
        <v>0</v>
      </c>
      <c r="CN193" s="254" t="str">
        <f>$AY193*Assembly!U$4+$AZ193*Assembly!U$5+$BA193*Assembly!U$6+$BB193*Assembly!U$7+$BC193*Assembly!U$8+$BD193*Assembly!U$9+$BE193*Assembly!U$10+$BF193*Assembly!U$11+$BG193*Assembly!U$12+$BH193*Assembly!U$13+$BI193*Assembly!U$14+$BJ193*Assembly!U$15+$BK193*Assembly!U$16+$BL193*Assembly!U$17+$BM193*Assembly!U$18+$BN193*Assembly!U$19+$BO193*Assembly!U$20+$BP193*Assembly!U$21+$BQ193*Assembly!U$22+$BR193*Assembly!U$23+$BS193*Assembly!U$24</f>
        <v>0</v>
      </c>
      <c r="CO193" s="256" t="str">
        <f>$AY193*Assembly!V$4+$AZ193*Assembly!V$5+$BA193*Assembly!V$6+$BB193*Assembly!V$7+$BC193*Assembly!V$8+$BD193*Assembly!V$9+$BE193*Assembly!V$10+$BF193*Assembly!V$11+$BG193*Assembly!V$12+$BH193*Assembly!V$13+$BI193*Assembly!V$14+$BJ193*Assembly!V$15+$BK193*Assembly!V$16+$BL193*Assembly!V$17+$BM193*Assembly!V$18+$BN193*Assembly!V$19+$BO193*Assembly!V$20+$BP193*Assembly!V$21+$BQ193*Assembly!V$22+$BR193*Assembly!V$23+$BS193*Assembly!V$24</f>
        <v>0</v>
      </c>
      <c r="CP193" s="256" t="str">
        <f>CF193*Refining!$F$3</f>
        <v>488</v>
      </c>
      <c r="CQ193" s="256" t="str">
        <f>CG193*Refining!$F$4</f>
        <v>0</v>
      </c>
      <c r="CR193" s="256" t="str">
        <f>CH193*Refining!$F$5</f>
        <v>0</v>
      </c>
      <c r="CS193" s="256" t="str">
        <f>CI193*Refining!$F$6</f>
        <v>0</v>
      </c>
      <c r="CT193" s="256" t="str">
        <f>CJ193*Refining!$F$7</f>
        <v>0</v>
      </c>
      <c r="CU193" s="256" t="str">
        <f>CK193*Refining!$F$8</f>
        <v>0</v>
      </c>
      <c r="CV193" s="256" t="str">
        <f>CL193*Refining!$F$9</f>
        <v>0</v>
      </c>
      <c r="CW193" s="256" t="str">
        <f>CM193*Refining!$F$10</f>
        <v>0</v>
      </c>
      <c r="CX193" s="256" t="str">
        <f>CN193*Refining!$F$11</f>
        <v>0</v>
      </c>
      <c r="CY193" s="256" t="str">
        <f>CO193*Refining!$F$12</f>
        <v>0</v>
      </c>
      <c r="CZ193" s="244" t="str">
        <f t="shared" ref="CZ193:DS193" si="781">IF(CF193 = 0, "", CF193)</f>
        <v>273</v>
      </c>
      <c r="DA193" s="245" t="str">
        <f t="shared" si="781"/>
        <v/>
      </c>
      <c r="DB193" s="245" t="str">
        <f t="shared" si="781"/>
        <v/>
      </c>
      <c r="DC193" s="245" t="str">
        <f t="shared" si="781"/>
        <v/>
      </c>
      <c r="DD193" s="245" t="str">
        <f t="shared" si="781"/>
        <v/>
      </c>
      <c r="DE193" s="245" t="str">
        <f t="shared" si="781"/>
        <v/>
      </c>
      <c r="DF193" s="245" t="str">
        <f t="shared" si="781"/>
        <v/>
      </c>
      <c r="DG193" s="245" t="str">
        <f t="shared" si="781"/>
        <v/>
      </c>
      <c r="DH193" s="245" t="str">
        <f t="shared" si="781"/>
        <v/>
      </c>
      <c r="DI193" s="246" t="str">
        <f t="shared" si="781"/>
        <v/>
      </c>
      <c r="DJ193" s="244" t="str">
        <f t="shared" si="781"/>
        <v>488</v>
      </c>
      <c r="DK193" s="245" t="str">
        <f t="shared" si="781"/>
        <v/>
      </c>
      <c r="DL193" s="245" t="str">
        <f t="shared" si="781"/>
        <v/>
      </c>
      <c r="DM193" s="245" t="str">
        <f t="shared" si="781"/>
        <v/>
      </c>
      <c r="DN193" s="259" t="str">
        <f t="shared" si="781"/>
        <v/>
      </c>
      <c r="DO193" s="245" t="str">
        <f t="shared" si="781"/>
        <v/>
      </c>
      <c r="DP193" s="245" t="str">
        <f t="shared" si="781"/>
        <v/>
      </c>
      <c r="DQ193" s="245" t="str">
        <f t="shared" si="781"/>
        <v/>
      </c>
      <c r="DR193" s="245" t="str">
        <f t="shared" si="781"/>
        <v/>
      </c>
      <c r="DS193" s="246" t="str">
        <f t="shared" si="781"/>
        <v/>
      </c>
      <c r="DT193" s="248" t="str">
        <f t="shared" si="16"/>
        <v>273</v>
      </c>
      <c r="DU193" s="249" t="str">
        <f t="shared" si="17"/>
        <v>488</v>
      </c>
      <c r="DV193" s="225" t="str">
        <f>CZ193*'Ores &amp; Ingots'!$C$3+DA193*'Ores &amp; Ingots'!$C$4+DB193*'Ores &amp; Ingots'!$C$5+DC193*'Ores &amp; Ingots'!$C$6+DD193*'Ores &amp; Ingots'!$C$7+DE193*'Ores &amp; Ingots'!$C$8+DF193*'Ores &amp; Ingots'!$C$9+DG193*'Ores &amp; Ingots'!$C$10+DH193*'Ores &amp; Ingots'!$C$11+DI193*'Ores &amp; Ingots'!$C$12</f>
        <v>35</v>
      </c>
      <c r="DW193" s="225" t="str">
        <f>DJ193*'Ores &amp; Ingots'!$B$3+DK193*'Ores &amp; Ingots'!$B$4+DL193*'Ores &amp; Ingots'!$B$5+DM193*'Ores &amp; Ingots'!$B$6+DN193*'Ores &amp; Ingots'!$B$7+DO193*'Ores &amp; Ingots'!$B$8+DP193*'Ores &amp; Ingots'!$B$9+DQ193*'Ores &amp; Ingots'!$B$10+DR193*'Ores &amp; Ingots'!$B$11+DS193*'Ores &amp; Ingots'!$B$12</f>
        <v>180</v>
      </c>
      <c r="DX193" s="249" t="str">
        <f>CZ193*Refining!$G$3+DA193*Refining!$G$4+DB193*Refining!$G$5+DC193*Refining!$G$6+DD193*Refining!$G$7+DE193*Refining!$G$8+DF193*Refining!$G$9+DG193*Refining!$G$10+DH193*Refining!$G$11+DI193*Refining!$G$12</f>
        <v>19</v>
      </c>
      <c r="DY193" s="249" t="str">
        <f t="shared" si="18"/>
        <v>2,917</v>
      </c>
      <c r="DZ193" s="250" t="str">
        <f t="shared" si="19"/>
        <v>0.0029</v>
      </c>
      <c r="EA193" s="248" t="str">
        <f t="shared" si="20"/>
        <v>37</v>
      </c>
      <c r="EB193" s="251" t="str">
        <f t="shared" ref="EB193:EC193" si="782">EA193/60</f>
        <v>0.6</v>
      </c>
      <c r="EC193" s="251" t="str">
        <f t="shared" si="782"/>
        <v>0.0</v>
      </c>
      <c r="ED193" s="248" t="str">
        <f t="shared" si="22"/>
        <v>4,939</v>
      </c>
      <c r="EE193" s="251" t="str">
        <f t="shared" ref="EE193:EF193" si="783">ED193/1000</f>
        <v>4.9</v>
      </c>
      <c r="EF193" s="252" t="str">
        <f t="shared" si="783"/>
        <v>0.00</v>
      </c>
      <c r="EG193" s="223" t="str">
        <f t="shared" si="24"/>
        <v>0.0049</v>
      </c>
      <c r="EH193" s="224" t="str">
        <f t="shared" si="25"/>
        <v>0:00:37</v>
      </c>
      <c r="EI193" s="225">
        <v>32.0</v>
      </c>
    </row>
    <row r="194">
      <c r="A194" s="33"/>
      <c r="B194" s="226" t="s">
        <v>1048</v>
      </c>
      <c r="C194" s="227" t="s">
        <v>886</v>
      </c>
      <c r="D194" s="227">
        <v>1.0</v>
      </c>
      <c r="E194" s="227">
        <v>1.0</v>
      </c>
      <c r="F194" s="227">
        <v>1.0</v>
      </c>
      <c r="G194" s="228" t="str">
        <f t="shared" si="5"/>
        <v>15.6</v>
      </c>
      <c r="H194" s="229">
        <v>8.0</v>
      </c>
      <c r="I194" s="229">
        <v>20.0</v>
      </c>
      <c r="J194" s="229" t="str">
        <f>H194/Main!$D$9</f>
        <v>8</v>
      </c>
      <c r="K194" s="229" t="str">
        <f>I194/Main!$D$10</f>
        <v>20</v>
      </c>
      <c r="L194" s="229" t="str">
        <f t="shared" si="6"/>
        <v>2.5</v>
      </c>
      <c r="M194" s="229">
        <v>1.0</v>
      </c>
      <c r="N194" s="230"/>
      <c r="O194" s="230"/>
      <c r="P194" s="230"/>
      <c r="Q194" s="231"/>
      <c r="R194" s="230"/>
      <c r="S194" s="232"/>
      <c r="T194" s="232"/>
      <c r="U194" s="230"/>
      <c r="V194" s="230"/>
      <c r="W194" s="232"/>
      <c r="X194" s="232"/>
      <c r="Y194" s="230"/>
      <c r="Z194" s="230"/>
      <c r="AA194" s="230"/>
      <c r="AB194" s="230"/>
      <c r="AC194" s="334" t="s">
        <v>18</v>
      </c>
      <c r="AD194" s="309">
        <v>25.0</v>
      </c>
      <c r="AE194" s="225">
        <v>0.0</v>
      </c>
      <c r="AF194" s="225">
        <v>0.0</v>
      </c>
      <c r="AG194" s="225">
        <v>0.0</v>
      </c>
      <c r="AH194" s="225">
        <v>0.0</v>
      </c>
      <c r="AI194" s="225">
        <v>0.0</v>
      </c>
      <c r="AJ194" s="225">
        <v>0.0</v>
      </c>
      <c r="AK194" s="225">
        <v>0.0</v>
      </c>
      <c r="AL194" s="225">
        <v>0.0</v>
      </c>
      <c r="AM194" s="225">
        <v>0.0</v>
      </c>
      <c r="AN194" s="225">
        <v>0.0</v>
      </c>
      <c r="AO194" s="225">
        <v>0.0</v>
      </c>
      <c r="AP194" s="225">
        <v>0.0</v>
      </c>
      <c r="AQ194" s="225">
        <v>0.0</v>
      </c>
      <c r="AR194" s="225">
        <v>0.0</v>
      </c>
      <c r="AS194" s="225">
        <v>0.0</v>
      </c>
      <c r="AT194" s="225">
        <v>0.0</v>
      </c>
      <c r="AU194" s="225">
        <v>0.0</v>
      </c>
      <c r="AV194" s="225">
        <v>0.0</v>
      </c>
      <c r="AW194" s="225">
        <v>0.0</v>
      </c>
      <c r="AX194" s="225">
        <v>0.0</v>
      </c>
      <c r="AY194" s="359" t="str">
        <f t="shared" ref="AY194:BS194" si="784">IF(AD194 = 0, "", AD194)</f>
        <v>25</v>
      </c>
      <c r="AZ194" s="227" t="str">
        <f t="shared" si="784"/>
        <v/>
      </c>
      <c r="BA194" s="227" t="str">
        <f t="shared" si="784"/>
        <v/>
      </c>
      <c r="BB194" s="227" t="str">
        <f t="shared" si="784"/>
        <v/>
      </c>
      <c r="BC194" s="227" t="str">
        <f t="shared" si="784"/>
        <v/>
      </c>
      <c r="BD194" s="227" t="str">
        <f t="shared" si="784"/>
        <v/>
      </c>
      <c r="BE194" s="227" t="str">
        <f t="shared" si="784"/>
        <v/>
      </c>
      <c r="BF194" s="227" t="str">
        <f t="shared" si="784"/>
        <v/>
      </c>
      <c r="BG194" s="227" t="str">
        <f t="shared" si="784"/>
        <v/>
      </c>
      <c r="BH194" s="227" t="str">
        <f t="shared" si="784"/>
        <v/>
      </c>
      <c r="BI194" s="227" t="str">
        <f t="shared" si="784"/>
        <v/>
      </c>
      <c r="BJ194" s="227" t="str">
        <f t="shared" si="784"/>
        <v/>
      </c>
      <c r="BK194" s="227" t="str">
        <f t="shared" si="784"/>
        <v/>
      </c>
      <c r="BL194" s="227" t="str">
        <f t="shared" si="784"/>
        <v/>
      </c>
      <c r="BM194" s="227" t="str">
        <f t="shared" si="784"/>
        <v/>
      </c>
      <c r="BN194" s="227" t="str">
        <f t="shared" si="784"/>
        <v/>
      </c>
      <c r="BO194" s="227" t="str">
        <f t="shared" si="784"/>
        <v/>
      </c>
      <c r="BP194" s="227" t="str">
        <f t="shared" si="784"/>
        <v/>
      </c>
      <c r="BQ194" s="227" t="str">
        <f t="shared" si="784"/>
        <v/>
      </c>
      <c r="BR194" s="227" t="str">
        <f t="shared" si="784"/>
        <v/>
      </c>
      <c r="BS194" s="238" t="str">
        <f t="shared" si="784"/>
        <v/>
      </c>
      <c r="BT194" s="239" t="str">
        <f>$AY194*Assembly!Y$4+$AZ194*Assembly!Y$5+$BA194*Assembly!Y$6+$BB194*Assembly!Y$7+$BC194*Assembly!Y$8+$BD194*Assembly!Y$9+$BE194*Assembly!Y$10+$BF194*Assembly!Y$11+$BG194*Assembly!Y$12+$BH194*Assembly!Y$13+$BI194*Assembly!Y$14+$BJ194*Assembly!Y$15+$BK194*Assembly!Y$16+$BL194*Assembly!Y$17+$BM194*Assembly!Y$18+$BN194*Assembly!Y$19+$BO194*Assembly!Y$20+$BP194*Assembly!Y$21+$BQ194*Assembly!Y$22+$BR194*Assembly!Y$23+$BS194*Assembly!Y$24</f>
        <v>500</v>
      </c>
      <c r="BU194" s="225" t="str">
        <f t="shared" si="8"/>
        <v>32</v>
      </c>
      <c r="BV194" s="225"/>
      <c r="BW194" s="225" t="str">
        <f>$AY194*Assembly!AC$4+$AZ194*Assembly!AC$5+$BA194*Assembly!AC$6+$BB194*Assembly!AC$7+$BC194*Assembly!AC$8+$BD194*Assembly!AC$9+$BE194*Assembly!AC$10+$BF194*Assembly!AC$11+$BG194*Assembly!AC$12+$BH194*Assembly!AC$13+$BI194*Assembly!AC$14+$BJ194*Assembly!AC$15+$BK194*Assembly!AC$16+$BL194*Assembly!AC$17+$BM194*Assembly!AC$18+$BN194*Assembly!AC$19+$BO194*Assembly!AC$20+$BP194*Assembly!AC$21+$BQ194*Assembly!AC$22+$BR194*Assembly!AC$23+$BS194*Assembly!AC$24</f>
        <v>2,500</v>
      </c>
      <c r="BX194" s="240" t="str">
        <f t="shared" si="9"/>
        <v>5.00</v>
      </c>
      <c r="BY194" s="241" t="str">
        <f t="shared" si="10"/>
        <v>160</v>
      </c>
      <c r="BZ194" s="242" t="str">
        <f t="shared" si="11"/>
        <v>78.1</v>
      </c>
      <c r="CA194" s="241" t="str">
        <f t="shared" si="12"/>
        <v>313</v>
      </c>
      <c r="CB194" s="225" t="str">
        <f>$AY194*Assembly!X$4+$AZ194*Assembly!X$5+$BA194*Assembly!X$6+$BB194*Assembly!X$7+$BC194*Assembly!X$8+$BD194*Assembly!X$9+$BE194*Assembly!X$10+$BF194*Assembly!X$11+$BG194*Assembly!X$12+$BH194*Assembly!X$13+$BI194*Assembly!X$14+$BJ194*Assembly!X$15+$BK194*Assembly!X$16+$BL194*Assembly!X$17+$BM194*Assembly!X$18+$BN194*Assembly!X$19+$BO194*Assembly!X$20+$BP194*Assembly!X$21+$BQ194*Assembly!X$22+$BR194*Assembly!X$23+$BS194*Assembly!X$24</f>
        <v>25</v>
      </c>
      <c r="CC194" s="225" t="str">
        <f t="shared" si="13"/>
        <v>3,889</v>
      </c>
      <c r="CD194" s="223" t="str">
        <f t="shared" si="14"/>
        <v>0.0039</v>
      </c>
      <c r="CE194" s="243" t="str">
        <f>$AY194*Assembly!AB$4+$AZ194*Assembly!AB$5+$BA194*Assembly!AB$6+$BB194*Assembly!AB$7+$BC194*Assembly!AB$8+$BD194*Assembly!AB$9+$BE194*Assembly!AB$10+$BF194*Assembly!AB$11+$BG194*Assembly!AB$12+$BH194*Assembly!AB$13+$BI194*Assembly!AB$14+$BJ194*Assembly!AB$15+$BK194*Assembly!AB$16+$BL194*Assembly!AB$17+$BM194*Assembly!AB$18+$BN194*Assembly!AB$19+$BO194*Assembly!AB$20+$BP194*Assembly!AB$21+$BQ194*Assembly!AB$22+$BR194*Assembly!AB$23+$BS194*Assembly!AB$24</f>
        <v>75</v>
      </c>
      <c r="CF194" s="231" t="str">
        <f>$AY194*Assembly!M$4+$AZ194*Assembly!M$5+$BA194*Assembly!M$6+$BB194*Assembly!M$7+$BC194*Assembly!M$8+$BD194*Assembly!M$9+$BE194*Assembly!M$10+$BF194*Assembly!M$11+$BG194*Assembly!M$12+$BH194*Assembly!M$13+$BI194*Assembly!M$14+$BJ194*Assembly!M$15+$BK194*Assembly!M$16+$BL194*Assembly!M$17+$BM194*Assembly!M$18+$BN194*Assembly!M$19+$BO194*Assembly!M$20+$BP194*Assembly!M$21+$BQ194*Assembly!M$22+$BR194*Assembly!M$23+$BS194*Assembly!M$24</f>
        <v>525</v>
      </c>
      <c r="CG194" s="231" t="str">
        <f>$AY194*Assembly!N$4+$AZ194*Assembly!N$5+$BA194*Assembly!N$6+$BB194*Assembly!N$7+$BC194*Assembly!N$8+$BD194*Assembly!N$9+$BE194*Assembly!N$10+$BF194*Assembly!N$11+$BG194*Assembly!N$12+$BH194*Assembly!N$13+$BI194*Assembly!N$14+$BJ194*Assembly!N$15+$BK194*Assembly!N$16+$BL194*Assembly!N$17+$BM194*Assembly!N$18+$BN194*Assembly!N$19+$BO194*Assembly!N$20+$BP194*Assembly!N$21+$BQ194*Assembly!N$22+$BR194*Assembly!N$23+$BS194*Assembly!N$24</f>
        <v>0</v>
      </c>
      <c r="CH194" s="231" t="str">
        <f>$AY194*Assembly!O$4+$AZ194*Assembly!O$5+$BA194*Assembly!O$6+$BB194*Assembly!O$7+$BC194*Assembly!O$8+$BD194*Assembly!O$9+$BE194*Assembly!O$10+$BF194*Assembly!O$11+$BG194*Assembly!O$12+$BH194*Assembly!O$13+$BI194*Assembly!O$14+$BJ194*Assembly!O$15+$BK194*Assembly!O$16+$BL194*Assembly!O$17+$BM194*Assembly!O$18+$BN194*Assembly!O$19+$BO194*Assembly!O$20+$BP194*Assembly!O$21+$BQ194*Assembly!O$22+$BR194*Assembly!O$23+$BS194*Assembly!O$24</f>
        <v>0</v>
      </c>
      <c r="CI194" s="229" t="str">
        <f>$AY194*Assembly!P$4+$AZ194*Assembly!P$5+$BA194*Assembly!P$6+$BB194*Assembly!P$7+$BC194*Assembly!P$8+$BD194*Assembly!P$9+$BE194*Assembly!P$10+$BF194*Assembly!P$11+$BG194*Assembly!P$12+$BH194*Assembly!P$13+$BI194*Assembly!P$14+$BJ194*Assembly!P$15+$BK194*Assembly!P$16+$BL194*Assembly!P$17+$BM194*Assembly!P$18+$BN194*Assembly!P$19+$BO194*Assembly!P$20+$BP194*Assembly!P$21+$BQ194*Assembly!P$22+$BR194*Assembly!P$23+$BS194*Assembly!P$24</f>
        <v>0</v>
      </c>
      <c r="CJ194" s="229" t="str">
        <f>$AY194*Assembly!Q$4+$AZ194*Assembly!Q$5+$BA194*Assembly!Q$6+$BB194*Assembly!Q$7+$BC194*Assembly!Q$8+$BD194*Assembly!Q$9+$BE194*Assembly!Q$10+$BF194*Assembly!Q$11+$BG194*Assembly!Q$12+$BH194*Assembly!Q$13+$BI194*Assembly!Q$14+$BJ194*Assembly!Q$15+$BK194*Assembly!Q$16+$BL194*Assembly!Q$17+$BM194*Assembly!Q$18+$BN194*Assembly!Q$19+$BO194*Assembly!Q$20+$BP194*Assembly!Q$21+$BQ194*Assembly!Q$22+$BR194*Assembly!Q$23+$BS194*Assembly!Q$24</f>
        <v>0</v>
      </c>
      <c r="CK194" s="231" t="str">
        <f>$AY194*Assembly!R$4+$AZ194*Assembly!R$5+$BA194*Assembly!R$6+$BB194*Assembly!R$7+$BC194*Assembly!R$8+$BD194*Assembly!R$9+$BE194*Assembly!R$10+$BF194*Assembly!R$11+$BG194*Assembly!R$12+$BH194*Assembly!R$13+$BI194*Assembly!R$14+$BJ194*Assembly!R$15+$BK194*Assembly!R$16+$BL194*Assembly!R$17+$BM194*Assembly!R$18+$BN194*Assembly!R$19+$BO194*Assembly!R$20+$BP194*Assembly!R$21+$BQ194*Assembly!R$22+$BR194*Assembly!R$23+$BS194*Assembly!R$24</f>
        <v>0</v>
      </c>
      <c r="CL194" s="229" t="str">
        <f>$AY194*Assembly!S$4+$AZ194*Assembly!S$5+$BA194*Assembly!S$6+$BB194*Assembly!S$7+$BC194*Assembly!S$8+$BD194*Assembly!S$9+$BE194*Assembly!S$10+$BF194*Assembly!S$11+$BG194*Assembly!S$12+$BH194*Assembly!S$13+$BI194*Assembly!S$14+$BJ194*Assembly!S$15+$BK194*Assembly!S$16+$BL194*Assembly!S$17+$BM194*Assembly!S$18+$BN194*Assembly!S$19+$BO194*Assembly!S$20+$BP194*Assembly!S$21+$BQ194*Assembly!S$22+$BR194*Assembly!S$23+$BS194*Assembly!S$24</f>
        <v>0</v>
      </c>
      <c r="CM194" s="229" t="str">
        <f>$AY194*Assembly!T$4+$AZ194*Assembly!T$5+$BA194*Assembly!T$6+$BB194*Assembly!T$7+$BC194*Assembly!T$8+$BD194*Assembly!T$9+$BE194*Assembly!T$10+$BF194*Assembly!T$11+$BG194*Assembly!T$12+$BH194*Assembly!T$13+$BI194*Assembly!T$14+$BJ194*Assembly!T$15+$BK194*Assembly!T$16+$BL194*Assembly!T$17+$BM194*Assembly!T$18+$BN194*Assembly!T$19+$BO194*Assembly!T$20+$BP194*Assembly!T$21+$BQ194*Assembly!T$22+$BR194*Assembly!T$23+$BS194*Assembly!T$24</f>
        <v>0</v>
      </c>
      <c r="CN194" s="229" t="str">
        <f>$AY194*Assembly!U$4+$AZ194*Assembly!U$5+$BA194*Assembly!U$6+$BB194*Assembly!U$7+$BC194*Assembly!U$8+$BD194*Assembly!U$9+$BE194*Assembly!U$10+$BF194*Assembly!U$11+$BG194*Assembly!U$12+$BH194*Assembly!U$13+$BI194*Assembly!U$14+$BJ194*Assembly!U$15+$BK194*Assembly!U$16+$BL194*Assembly!U$17+$BM194*Assembly!U$18+$BN194*Assembly!U$19+$BO194*Assembly!U$20+$BP194*Assembly!U$21+$BQ194*Assembly!U$22+$BR194*Assembly!U$23+$BS194*Assembly!U$24</f>
        <v>0</v>
      </c>
      <c r="CO194" s="231" t="str">
        <f>$AY194*Assembly!V$4+$AZ194*Assembly!V$5+$BA194*Assembly!V$6+$BB194*Assembly!V$7+$BC194*Assembly!V$8+$BD194*Assembly!V$9+$BE194*Assembly!V$10+$BF194*Assembly!V$11+$BG194*Assembly!V$12+$BH194*Assembly!V$13+$BI194*Assembly!V$14+$BJ194*Assembly!V$15+$BK194*Assembly!V$16+$BL194*Assembly!V$17+$BM194*Assembly!V$18+$BN194*Assembly!V$19+$BO194*Assembly!V$20+$BP194*Assembly!V$21+$BQ194*Assembly!V$22+$BR194*Assembly!V$23+$BS194*Assembly!V$24</f>
        <v>0</v>
      </c>
      <c r="CP194" s="231" t="str">
        <f>CF194*Refining!$F$3</f>
        <v>938</v>
      </c>
      <c r="CQ194" s="231" t="str">
        <f>CG194*Refining!$F$4</f>
        <v>0</v>
      </c>
      <c r="CR194" s="231" t="str">
        <f>CH194*Refining!$F$5</f>
        <v>0</v>
      </c>
      <c r="CS194" s="231" t="str">
        <f>CI194*Refining!$F$6</f>
        <v>0</v>
      </c>
      <c r="CT194" s="231" t="str">
        <f>CJ194*Refining!$F$7</f>
        <v>0</v>
      </c>
      <c r="CU194" s="231" t="str">
        <f>CK194*Refining!$F$8</f>
        <v>0</v>
      </c>
      <c r="CV194" s="231" t="str">
        <f>CL194*Refining!$F$9</f>
        <v>0</v>
      </c>
      <c r="CW194" s="231" t="str">
        <f>CM194*Refining!$F$10</f>
        <v>0</v>
      </c>
      <c r="CX194" s="231" t="str">
        <f>CN194*Refining!$F$11</f>
        <v>0</v>
      </c>
      <c r="CY194" s="231" t="str">
        <f>CO194*Refining!$F$12</f>
        <v>0</v>
      </c>
      <c r="CZ194" s="244" t="str">
        <f t="shared" ref="CZ194:DS194" si="785">IF(CF194 = 0, "", CF194)</f>
        <v>525</v>
      </c>
      <c r="DA194" s="245" t="str">
        <f t="shared" si="785"/>
        <v/>
      </c>
      <c r="DB194" s="245" t="str">
        <f t="shared" si="785"/>
        <v/>
      </c>
      <c r="DC194" s="245" t="str">
        <f t="shared" si="785"/>
        <v/>
      </c>
      <c r="DD194" s="245" t="str">
        <f t="shared" si="785"/>
        <v/>
      </c>
      <c r="DE194" s="245" t="str">
        <f t="shared" si="785"/>
        <v/>
      </c>
      <c r="DF194" s="245" t="str">
        <f t="shared" si="785"/>
        <v/>
      </c>
      <c r="DG194" s="245" t="str">
        <f t="shared" si="785"/>
        <v/>
      </c>
      <c r="DH194" s="245" t="str">
        <f t="shared" si="785"/>
        <v/>
      </c>
      <c r="DI194" s="246" t="str">
        <f t="shared" si="785"/>
        <v/>
      </c>
      <c r="DJ194" s="244" t="str">
        <f t="shared" si="785"/>
        <v>938</v>
      </c>
      <c r="DK194" s="245" t="str">
        <f t="shared" si="785"/>
        <v/>
      </c>
      <c r="DL194" s="245" t="str">
        <f t="shared" si="785"/>
        <v/>
      </c>
      <c r="DM194" s="245" t="str">
        <f t="shared" si="785"/>
        <v/>
      </c>
      <c r="DN194" s="259" t="str">
        <f t="shared" si="785"/>
        <v/>
      </c>
      <c r="DO194" s="245" t="str">
        <f t="shared" si="785"/>
        <v/>
      </c>
      <c r="DP194" s="245" t="str">
        <f t="shared" si="785"/>
        <v/>
      </c>
      <c r="DQ194" s="245" t="str">
        <f t="shared" si="785"/>
        <v/>
      </c>
      <c r="DR194" s="245" t="str">
        <f t="shared" si="785"/>
        <v/>
      </c>
      <c r="DS194" s="246" t="str">
        <f t="shared" si="785"/>
        <v/>
      </c>
      <c r="DT194" s="248" t="str">
        <f t="shared" si="16"/>
        <v>525</v>
      </c>
      <c r="DU194" s="249" t="str">
        <f t="shared" si="17"/>
        <v>938</v>
      </c>
      <c r="DV194" s="225" t="str">
        <f>CZ194*'Ores &amp; Ingots'!$C$3+DA194*'Ores &amp; Ingots'!$C$4+DB194*'Ores &amp; Ingots'!$C$5+DC194*'Ores &amp; Ingots'!$C$6+DD194*'Ores &amp; Ingots'!$C$7+DE194*'Ores &amp; Ingots'!$C$8+DF194*'Ores &amp; Ingots'!$C$9+DG194*'Ores &amp; Ingots'!$C$10+DH194*'Ores &amp; Ingots'!$C$11+DI194*'Ores &amp; Ingots'!$C$12</f>
        <v>67</v>
      </c>
      <c r="DW194" s="225" t="str">
        <f>DJ194*'Ores &amp; Ingots'!$B$3+DK194*'Ores &amp; Ingots'!$B$4+DL194*'Ores &amp; Ingots'!$B$5+DM194*'Ores &amp; Ingots'!$B$6+DN194*'Ores &amp; Ingots'!$B$7+DO194*'Ores &amp; Ingots'!$B$8+DP194*'Ores &amp; Ingots'!$B$9+DQ194*'Ores &amp; Ingots'!$B$10+DR194*'Ores &amp; Ingots'!$B$11+DS194*'Ores &amp; Ingots'!$B$12</f>
        <v>347</v>
      </c>
      <c r="DX194" s="249" t="str">
        <f>CZ194*Refining!$G$3+DA194*Refining!$G$4+DB194*Refining!$G$5+DC194*Refining!$G$6+DD194*Refining!$G$7+DE194*Refining!$G$8+DF194*Refining!$G$9+DG194*Refining!$G$10+DH194*Refining!$G$11+DI194*Refining!$G$12</f>
        <v>36</v>
      </c>
      <c r="DY194" s="249" t="str">
        <f t="shared" si="18"/>
        <v>5,609</v>
      </c>
      <c r="DZ194" s="250" t="str">
        <f t="shared" si="19"/>
        <v>0.0056</v>
      </c>
      <c r="EA194" s="248" t="str">
        <f t="shared" si="20"/>
        <v>69</v>
      </c>
      <c r="EB194" s="251" t="str">
        <f t="shared" ref="EB194:EC194" si="786">EA194/60</f>
        <v>1.2</v>
      </c>
      <c r="EC194" s="251" t="str">
        <f t="shared" si="786"/>
        <v>0.0</v>
      </c>
      <c r="ED194" s="248" t="str">
        <f t="shared" si="22"/>
        <v>9,498</v>
      </c>
      <c r="EE194" s="251" t="str">
        <f t="shared" ref="EE194:EF194" si="787">ED194/1000</f>
        <v>9.5</v>
      </c>
      <c r="EF194" s="252" t="str">
        <f t="shared" si="787"/>
        <v>0.01</v>
      </c>
      <c r="EG194" s="223" t="str">
        <f t="shared" si="24"/>
        <v>0.0095</v>
      </c>
      <c r="EH194" s="224" t="str">
        <f t="shared" si="25"/>
        <v>0:01:09</v>
      </c>
      <c r="EI194" s="225">
        <v>48.0</v>
      </c>
    </row>
    <row r="195">
      <c r="A195" s="33"/>
      <c r="B195" s="226" t="s">
        <v>1049</v>
      </c>
      <c r="C195" s="227" t="s">
        <v>886</v>
      </c>
      <c r="D195" s="227">
        <v>1.0</v>
      </c>
      <c r="E195" s="227">
        <v>1.0</v>
      </c>
      <c r="F195" s="227">
        <v>1.0</v>
      </c>
      <c r="G195" s="253" t="str">
        <f t="shared" si="5"/>
        <v>15.6</v>
      </c>
      <c r="H195" s="254">
        <v>5.0</v>
      </c>
      <c r="I195" s="254">
        <v>12.5</v>
      </c>
      <c r="J195" s="254" t="str">
        <f>H195/Main!$D$9</f>
        <v>5</v>
      </c>
      <c r="K195" s="254" t="str">
        <f>I195/Main!$D$10</f>
        <v>12.5</v>
      </c>
      <c r="L195" s="254" t="str">
        <f t="shared" si="6"/>
        <v>2.5</v>
      </c>
      <c r="M195" s="254">
        <v>1.0</v>
      </c>
      <c r="N195" s="255"/>
      <c r="O195" s="255"/>
      <c r="P195" s="255"/>
      <c r="Q195" s="256"/>
      <c r="R195" s="255"/>
      <c r="S195" s="257"/>
      <c r="T195" s="257"/>
      <c r="U195" s="255"/>
      <c r="V195" s="255"/>
      <c r="W195" s="350"/>
      <c r="X195" s="257"/>
      <c r="Y195" s="255"/>
      <c r="Z195" s="255"/>
      <c r="AA195" s="255"/>
      <c r="AB195" s="255"/>
      <c r="AC195" s="351" t="s">
        <v>18</v>
      </c>
      <c r="AD195" s="309">
        <v>13.0</v>
      </c>
      <c r="AE195" s="225">
        <v>0.0</v>
      </c>
      <c r="AF195" s="225">
        <v>0.0</v>
      </c>
      <c r="AG195" s="225">
        <v>0.0</v>
      </c>
      <c r="AH195" s="225">
        <v>0.0</v>
      </c>
      <c r="AI195" s="225">
        <v>0.0</v>
      </c>
      <c r="AJ195" s="225">
        <v>0.0</v>
      </c>
      <c r="AK195" s="225">
        <v>0.0</v>
      </c>
      <c r="AL195" s="225">
        <v>0.0</v>
      </c>
      <c r="AM195" s="225">
        <v>0.0</v>
      </c>
      <c r="AN195" s="225">
        <v>0.0</v>
      </c>
      <c r="AO195" s="225">
        <v>0.0</v>
      </c>
      <c r="AP195" s="225">
        <v>0.0</v>
      </c>
      <c r="AQ195" s="225">
        <v>0.0</v>
      </c>
      <c r="AR195" s="225">
        <v>0.0</v>
      </c>
      <c r="AS195" s="225">
        <v>0.0</v>
      </c>
      <c r="AT195" s="225">
        <v>0.0</v>
      </c>
      <c r="AU195" s="225">
        <v>0.0</v>
      </c>
      <c r="AV195" s="225">
        <v>0.0</v>
      </c>
      <c r="AW195" s="225">
        <v>0.0</v>
      </c>
      <c r="AX195" s="225">
        <v>0.0</v>
      </c>
      <c r="AY195" s="359" t="str">
        <f t="shared" ref="AY195:BS195" si="788">IF(AD195 = 0, "", AD195)</f>
        <v>13</v>
      </c>
      <c r="AZ195" s="227" t="str">
        <f t="shared" si="788"/>
        <v/>
      </c>
      <c r="BA195" s="227" t="str">
        <f t="shared" si="788"/>
        <v/>
      </c>
      <c r="BB195" s="227" t="str">
        <f t="shared" si="788"/>
        <v/>
      </c>
      <c r="BC195" s="227" t="str">
        <f t="shared" si="788"/>
        <v/>
      </c>
      <c r="BD195" s="227" t="str">
        <f t="shared" si="788"/>
        <v/>
      </c>
      <c r="BE195" s="227" t="str">
        <f t="shared" si="788"/>
        <v/>
      </c>
      <c r="BF195" s="227" t="str">
        <f t="shared" si="788"/>
        <v/>
      </c>
      <c r="BG195" s="227" t="str">
        <f t="shared" si="788"/>
        <v/>
      </c>
      <c r="BH195" s="227" t="str">
        <f t="shared" si="788"/>
        <v/>
      </c>
      <c r="BI195" s="227" t="str">
        <f t="shared" si="788"/>
        <v/>
      </c>
      <c r="BJ195" s="227" t="str">
        <f t="shared" si="788"/>
        <v/>
      </c>
      <c r="BK195" s="227" t="str">
        <f t="shared" si="788"/>
        <v/>
      </c>
      <c r="BL195" s="227" t="str">
        <f t="shared" si="788"/>
        <v/>
      </c>
      <c r="BM195" s="227" t="str">
        <f t="shared" si="788"/>
        <v/>
      </c>
      <c r="BN195" s="227" t="str">
        <f t="shared" si="788"/>
        <v/>
      </c>
      <c r="BO195" s="227" t="str">
        <f t="shared" si="788"/>
        <v/>
      </c>
      <c r="BP195" s="227" t="str">
        <f t="shared" si="788"/>
        <v/>
      </c>
      <c r="BQ195" s="227" t="str">
        <f t="shared" si="788"/>
        <v/>
      </c>
      <c r="BR195" s="227" t="str">
        <f t="shared" si="788"/>
        <v/>
      </c>
      <c r="BS195" s="238" t="str">
        <f t="shared" si="788"/>
        <v/>
      </c>
      <c r="BT195" s="239" t="str">
        <f>$AY195*Assembly!Y$4+$AZ195*Assembly!Y$5+$BA195*Assembly!Y$6+$BB195*Assembly!Y$7+$BC195*Assembly!Y$8+$BD195*Assembly!Y$9+$BE195*Assembly!Y$10+$BF195*Assembly!Y$11+$BG195*Assembly!Y$12+$BH195*Assembly!Y$13+$BI195*Assembly!Y$14+$BJ195*Assembly!Y$15+$BK195*Assembly!Y$16+$BL195*Assembly!Y$17+$BM195*Assembly!Y$18+$BN195*Assembly!Y$19+$BO195*Assembly!Y$20+$BP195*Assembly!Y$21+$BQ195*Assembly!Y$22+$BR195*Assembly!Y$23+$BS195*Assembly!Y$24</f>
        <v>260</v>
      </c>
      <c r="BU195" s="225" t="str">
        <f t="shared" si="8"/>
        <v>17</v>
      </c>
      <c r="BV195" s="225"/>
      <c r="BW195" s="225" t="str">
        <f>$AY195*Assembly!AC$4+$AZ195*Assembly!AC$5+$BA195*Assembly!AC$6+$BB195*Assembly!AC$7+$BC195*Assembly!AC$8+$BD195*Assembly!AC$9+$BE195*Assembly!AC$10+$BF195*Assembly!AC$11+$BG195*Assembly!AC$12+$BH195*Assembly!AC$13+$BI195*Assembly!AC$14+$BJ195*Assembly!AC$15+$BK195*Assembly!AC$16+$BL195*Assembly!AC$17+$BM195*Assembly!AC$18+$BN195*Assembly!AC$19+$BO195*Assembly!AC$20+$BP195*Assembly!AC$21+$BQ195*Assembly!AC$22+$BR195*Assembly!AC$23+$BS195*Assembly!AC$24</f>
        <v>1,300</v>
      </c>
      <c r="BX195" s="240" t="str">
        <f t="shared" si="9"/>
        <v>5.00</v>
      </c>
      <c r="BY195" s="241" t="str">
        <f t="shared" si="10"/>
        <v>83</v>
      </c>
      <c r="BZ195" s="242" t="str">
        <f t="shared" si="11"/>
        <v>78.1</v>
      </c>
      <c r="CA195" s="241" t="str">
        <f t="shared" si="12"/>
        <v>260</v>
      </c>
      <c r="CB195" s="225" t="str">
        <f>$AY195*Assembly!X$4+$AZ195*Assembly!X$5+$BA195*Assembly!X$6+$BB195*Assembly!X$7+$BC195*Assembly!X$8+$BD195*Assembly!X$9+$BE195*Assembly!X$10+$BF195*Assembly!X$11+$BG195*Assembly!X$12+$BH195*Assembly!X$13+$BI195*Assembly!X$14+$BJ195*Assembly!X$15+$BK195*Assembly!X$16+$BL195*Assembly!X$17+$BM195*Assembly!X$18+$BN195*Assembly!X$19+$BO195*Assembly!X$20+$BP195*Assembly!X$21+$BQ195*Assembly!X$22+$BR195*Assembly!X$23+$BS195*Assembly!X$24</f>
        <v>13</v>
      </c>
      <c r="CC195" s="225" t="str">
        <f t="shared" si="13"/>
        <v>2,022</v>
      </c>
      <c r="CD195" s="223" t="str">
        <f t="shared" si="14"/>
        <v>0.0020</v>
      </c>
      <c r="CE195" s="243" t="str">
        <f>$AY195*Assembly!AB$4+$AZ195*Assembly!AB$5+$BA195*Assembly!AB$6+$BB195*Assembly!AB$7+$BC195*Assembly!AB$8+$BD195*Assembly!AB$9+$BE195*Assembly!AB$10+$BF195*Assembly!AB$11+$BG195*Assembly!AB$12+$BH195*Assembly!AB$13+$BI195*Assembly!AB$14+$BJ195*Assembly!AB$15+$BK195*Assembly!AB$16+$BL195*Assembly!AB$17+$BM195*Assembly!AB$18+$BN195*Assembly!AB$19+$BO195*Assembly!AB$20+$BP195*Assembly!AB$21+$BQ195*Assembly!AB$22+$BR195*Assembly!AB$23+$BS195*Assembly!AB$24</f>
        <v>39</v>
      </c>
      <c r="CF195" s="256" t="str">
        <f>$AY195*Assembly!M$4+$AZ195*Assembly!M$5+$BA195*Assembly!M$6+$BB195*Assembly!M$7+$BC195*Assembly!M$8+$BD195*Assembly!M$9+$BE195*Assembly!M$10+$BF195*Assembly!M$11+$BG195*Assembly!M$12+$BH195*Assembly!M$13+$BI195*Assembly!M$14+$BJ195*Assembly!M$15+$BK195*Assembly!M$16+$BL195*Assembly!M$17+$BM195*Assembly!M$18+$BN195*Assembly!M$19+$BO195*Assembly!M$20+$BP195*Assembly!M$21+$BQ195*Assembly!M$22+$BR195*Assembly!M$23+$BS195*Assembly!M$24</f>
        <v>273</v>
      </c>
      <c r="CG195" s="256" t="str">
        <f>$AY195*Assembly!N$4+$AZ195*Assembly!N$5+$BA195*Assembly!N$6+$BB195*Assembly!N$7+$BC195*Assembly!N$8+$BD195*Assembly!N$9+$BE195*Assembly!N$10+$BF195*Assembly!N$11+$BG195*Assembly!N$12+$BH195*Assembly!N$13+$BI195*Assembly!N$14+$BJ195*Assembly!N$15+$BK195*Assembly!N$16+$BL195*Assembly!N$17+$BM195*Assembly!N$18+$BN195*Assembly!N$19+$BO195*Assembly!N$20+$BP195*Assembly!N$21+$BQ195*Assembly!N$22+$BR195*Assembly!N$23+$BS195*Assembly!N$24</f>
        <v>0</v>
      </c>
      <c r="CH195" s="256" t="str">
        <f>$AY195*Assembly!O$4+$AZ195*Assembly!O$5+$BA195*Assembly!O$6+$BB195*Assembly!O$7+$BC195*Assembly!O$8+$BD195*Assembly!O$9+$BE195*Assembly!O$10+$BF195*Assembly!O$11+$BG195*Assembly!O$12+$BH195*Assembly!O$13+$BI195*Assembly!O$14+$BJ195*Assembly!O$15+$BK195*Assembly!O$16+$BL195*Assembly!O$17+$BM195*Assembly!O$18+$BN195*Assembly!O$19+$BO195*Assembly!O$20+$BP195*Assembly!O$21+$BQ195*Assembly!O$22+$BR195*Assembly!O$23+$BS195*Assembly!O$24</f>
        <v>0</v>
      </c>
      <c r="CI195" s="254" t="str">
        <f>$AY195*Assembly!P$4+$AZ195*Assembly!P$5+$BA195*Assembly!P$6+$BB195*Assembly!P$7+$BC195*Assembly!P$8+$BD195*Assembly!P$9+$BE195*Assembly!P$10+$BF195*Assembly!P$11+$BG195*Assembly!P$12+$BH195*Assembly!P$13+$BI195*Assembly!P$14+$BJ195*Assembly!P$15+$BK195*Assembly!P$16+$BL195*Assembly!P$17+$BM195*Assembly!P$18+$BN195*Assembly!P$19+$BO195*Assembly!P$20+$BP195*Assembly!P$21+$BQ195*Assembly!P$22+$BR195*Assembly!P$23+$BS195*Assembly!P$24</f>
        <v>0</v>
      </c>
      <c r="CJ195" s="254" t="str">
        <f>$AY195*Assembly!Q$4+$AZ195*Assembly!Q$5+$BA195*Assembly!Q$6+$BB195*Assembly!Q$7+$BC195*Assembly!Q$8+$BD195*Assembly!Q$9+$BE195*Assembly!Q$10+$BF195*Assembly!Q$11+$BG195*Assembly!Q$12+$BH195*Assembly!Q$13+$BI195*Assembly!Q$14+$BJ195*Assembly!Q$15+$BK195*Assembly!Q$16+$BL195*Assembly!Q$17+$BM195*Assembly!Q$18+$BN195*Assembly!Q$19+$BO195*Assembly!Q$20+$BP195*Assembly!Q$21+$BQ195*Assembly!Q$22+$BR195*Assembly!Q$23+$BS195*Assembly!Q$24</f>
        <v>0</v>
      </c>
      <c r="CK195" s="256" t="str">
        <f>$AY195*Assembly!R$4+$AZ195*Assembly!R$5+$BA195*Assembly!R$6+$BB195*Assembly!R$7+$BC195*Assembly!R$8+$BD195*Assembly!R$9+$BE195*Assembly!R$10+$BF195*Assembly!R$11+$BG195*Assembly!R$12+$BH195*Assembly!R$13+$BI195*Assembly!R$14+$BJ195*Assembly!R$15+$BK195*Assembly!R$16+$BL195*Assembly!R$17+$BM195*Assembly!R$18+$BN195*Assembly!R$19+$BO195*Assembly!R$20+$BP195*Assembly!R$21+$BQ195*Assembly!R$22+$BR195*Assembly!R$23+$BS195*Assembly!R$24</f>
        <v>0</v>
      </c>
      <c r="CL195" s="254" t="str">
        <f>$AY195*Assembly!S$4+$AZ195*Assembly!S$5+$BA195*Assembly!S$6+$BB195*Assembly!S$7+$BC195*Assembly!S$8+$BD195*Assembly!S$9+$BE195*Assembly!S$10+$BF195*Assembly!S$11+$BG195*Assembly!S$12+$BH195*Assembly!S$13+$BI195*Assembly!S$14+$BJ195*Assembly!S$15+$BK195*Assembly!S$16+$BL195*Assembly!S$17+$BM195*Assembly!S$18+$BN195*Assembly!S$19+$BO195*Assembly!S$20+$BP195*Assembly!S$21+$BQ195*Assembly!S$22+$BR195*Assembly!S$23+$BS195*Assembly!S$24</f>
        <v>0</v>
      </c>
      <c r="CM195" s="254" t="str">
        <f>$AY195*Assembly!T$4+$AZ195*Assembly!T$5+$BA195*Assembly!T$6+$BB195*Assembly!T$7+$BC195*Assembly!T$8+$BD195*Assembly!T$9+$BE195*Assembly!T$10+$BF195*Assembly!T$11+$BG195*Assembly!T$12+$BH195*Assembly!T$13+$BI195*Assembly!T$14+$BJ195*Assembly!T$15+$BK195*Assembly!T$16+$BL195*Assembly!T$17+$BM195*Assembly!T$18+$BN195*Assembly!T$19+$BO195*Assembly!T$20+$BP195*Assembly!T$21+$BQ195*Assembly!T$22+$BR195*Assembly!T$23+$BS195*Assembly!T$24</f>
        <v>0</v>
      </c>
      <c r="CN195" s="254" t="str">
        <f>$AY195*Assembly!U$4+$AZ195*Assembly!U$5+$BA195*Assembly!U$6+$BB195*Assembly!U$7+$BC195*Assembly!U$8+$BD195*Assembly!U$9+$BE195*Assembly!U$10+$BF195*Assembly!U$11+$BG195*Assembly!U$12+$BH195*Assembly!U$13+$BI195*Assembly!U$14+$BJ195*Assembly!U$15+$BK195*Assembly!U$16+$BL195*Assembly!U$17+$BM195*Assembly!U$18+$BN195*Assembly!U$19+$BO195*Assembly!U$20+$BP195*Assembly!U$21+$BQ195*Assembly!U$22+$BR195*Assembly!U$23+$BS195*Assembly!U$24</f>
        <v>0</v>
      </c>
      <c r="CO195" s="256" t="str">
        <f>$AY195*Assembly!V$4+$AZ195*Assembly!V$5+$BA195*Assembly!V$6+$BB195*Assembly!V$7+$BC195*Assembly!V$8+$BD195*Assembly!V$9+$BE195*Assembly!V$10+$BF195*Assembly!V$11+$BG195*Assembly!V$12+$BH195*Assembly!V$13+$BI195*Assembly!V$14+$BJ195*Assembly!V$15+$BK195*Assembly!V$16+$BL195*Assembly!V$17+$BM195*Assembly!V$18+$BN195*Assembly!V$19+$BO195*Assembly!V$20+$BP195*Assembly!V$21+$BQ195*Assembly!V$22+$BR195*Assembly!V$23+$BS195*Assembly!V$24</f>
        <v>0</v>
      </c>
      <c r="CP195" s="256" t="str">
        <f>CF195*Refining!$F$3</f>
        <v>488</v>
      </c>
      <c r="CQ195" s="256" t="str">
        <f>CG195*Refining!$F$4</f>
        <v>0</v>
      </c>
      <c r="CR195" s="256" t="str">
        <f>CH195*Refining!$F$5</f>
        <v>0</v>
      </c>
      <c r="CS195" s="256" t="str">
        <f>CI195*Refining!$F$6</f>
        <v>0</v>
      </c>
      <c r="CT195" s="256" t="str">
        <f>CJ195*Refining!$F$7</f>
        <v>0</v>
      </c>
      <c r="CU195" s="256" t="str">
        <f>CK195*Refining!$F$8</f>
        <v>0</v>
      </c>
      <c r="CV195" s="256" t="str">
        <f>CL195*Refining!$F$9</f>
        <v>0</v>
      </c>
      <c r="CW195" s="256" t="str">
        <f>CM195*Refining!$F$10</f>
        <v>0</v>
      </c>
      <c r="CX195" s="256" t="str">
        <f>CN195*Refining!$F$11</f>
        <v>0</v>
      </c>
      <c r="CY195" s="256" t="str">
        <f>CO195*Refining!$F$12</f>
        <v>0</v>
      </c>
      <c r="CZ195" s="244" t="str">
        <f t="shared" ref="CZ195:DS195" si="789">IF(CF195 = 0, "", CF195)</f>
        <v>273</v>
      </c>
      <c r="DA195" s="245" t="str">
        <f t="shared" si="789"/>
        <v/>
      </c>
      <c r="DB195" s="245" t="str">
        <f t="shared" si="789"/>
        <v/>
      </c>
      <c r="DC195" s="245" t="str">
        <f t="shared" si="789"/>
        <v/>
      </c>
      <c r="DD195" s="245" t="str">
        <f t="shared" si="789"/>
        <v/>
      </c>
      <c r="DE195" s="245" t="str">
        <f t="shared" si="789"/>
        <v/>
      </c>
      <c r="DF195" s="245" t="str">
        <f t="shared" si="789"/>
        <v/>
      </c>
      <c r="DG195" s="245" t="str">
        <f t="shared" si="789"/>
        <v/>
      </c>
      <c r="DH195" s="245" t="str">
        <f t="shared" si="789"/>
        <v/>
      </c>
      <c r="DI195" s="246" t="str">
        <f t="shared" si="789"/>
        <v/>
      </c>
      <c r="DJ195" s="244" t="str">
        <f t="shared" si="789"/>
        <v>488</v>
      </c>
      <c r="DK195" s="245" t="str">
        <f t="shared" si="789"/>
        <v/>
      </c>
      <c r="DL195" s="245" t="str">
        <f t="shared" si="789"/>
        <v/>
      </c>
      <c r="DM195" s="245" t="str">
        <f t="shared" si="789"/>
        <v/>
      </c>
      <c r="DN195" s="259" t="str">
        <f t="shared" si="789"/>
        <v/>
      </c>
      <c r="DO195" s="245" t="str">
        <f t="shared" si="789"/>
        <v/>
      </c>
      <c r="DP195" s="245" t="str">
        <f t="shared" si="789"/>
        <v/>
      </c>
      <c r="DQ195" s="245" t="str">
        <f t="shared" si="789"/>
        <v/>
      </c>
      <c r="DR195" s="245" t="str">
        <f t="shared" si="789"/>
        <v/>
      </c>
      <c r="DS195" s="246" t="str">
        <f t="shared" si="789"/>
        <v/>
      </c>
      <c r="DT195" s="248" t="str">
        <f t="shared" si="16"/>
        <v>273</v>
      </c>
      <c r="DU195" s="249" t="str">
        <f t="shared" si="17"/>
        <v>488</v>
      </c>
      <c r="DV195" s="225" t="str">
        <f>CZ195*'Ores &amp; Ingots'!$C$3+DA195*'Ores &amp; Ingots'!$C$4+DB195*'Ores &amp; Ingots'!$C$5+DC195*'Ores &amp; Ingots'!$C$6+DD195*'Ores &amp; Ingots'!$C$7+DE195*'Ores &amp; Ingots'!$C$8+DF195*'Ores &amp; Ingots'!$C$9+DG195*'Ores &amp; Ingots'!$C$10+DH195*'Ores &amp; Ingots'!$C$11+DI195*'Ores &amp; Ingots'!$C$12</f>
        <v>35</v>
      </c>
      <c r="DW195" s="225" t="str">
        <f>DJ195*'Ores &amp; Ingots'!$B$3+DK195*'Ores &amp; Ingots'!$B$4+DL195*'Ores &amp; Ingots'!$B$5+DM195*'Ores &amp; Ingots'!$B$6+DN195*'Ores &amp; Ingots'!$B$7+DO195*'Ores &amp; Ingots'!$B$8+DP195*'Ores &amp; Ingots'!$B$9+DQ195*'Ores &amp; Ingots'!$B$10+DR195*'Ores &amp; Ingots'!$B$11+DS195*'Ores &amp; Ingots'!$B$12</f>
        <v>180</v>
      </c>
      <c r="DX195" s="249" t="str">
        <f>CZ195*Refining!$G$3+DA195*Refining!$G$4+DB195*Refining!$G$5+DC195*Refining!$G$6+DD195*Refining!$G$7+DE195*Refining!$G$8+DF195*Refining!$G$9+DG195*Refining!$G$10+DH195*Refining!$G$11+DI195*Refining!$G$12</f>
        <v>19</v>
      </c>
      <c r="DY195" s="249" t="str">
        <f t="shared" si="18"/>
        <v>2,917</v>
      </c>
      <c r="DZ195" s="250" t="str">
        <f t="shared" si="19"/>
        <v>0.0029</v>
      </c>
      <c r="EA195" s="248" t="str">
        <f t="shared" si="20"/>
        <v>37</v>
      </c>
      <c r="EB195" s="251" t="str">
        <f t="shared" ref="EB195:EC195" si="790">EA195/60</f>
        <v>0.6</v>
      </c>
      <c r="EC195" s="251" t="str">
        <f t="shared" si="790"/>
        <v>0.0</v>
      </c>
      <c r="ED195" s="248" t="str">
        <f t="shared" si="22"/>
        <v>4,939</v>
      </c>
      <c r="EE195" s="251" t="str">
        <f t="shared" ref="EE195:EF195" si="791">ED195/1000</f>
        <v>4.9</v>
      </c>
      <c r="EF195" s="252" t="str">
        <f t="shared" si="791"/>
        <v>0.00</v>
      </c>
      <c r="EG195" s="223" t="str">
        <f t="shared" si="24"/>
        <v>0.0049</v>
      </c>
      <c r="EH195" s="224" t="str">
        <f t="shared" si="25"/>
        <v>0:00:37</v>
      </c>
      <c r="EI195" s="225" t="s">
        <v>12</v>
      </c>
    </row>
    <row r="196">
      <c r="A196" s="33"/>
      <c r="B196" s="336" t="s">
        <v>1050</v>
      </c>
      <c r="C196" s="227" t="s">
        <v>886</v>
      </c>
      <c r="D196" s="227">
        <v>1.0</v>
      </c>
      <c r="E196" s="227">
        <v>1.0</v>
      </c>
      <c r="F196" s="227">
        <v>1.0</v>
      </c>
      <c r="G196" s="228" t="str">
        <f t="shared" si="5"/>
        <v>15.6</v>
      </c>
      <c r="H196" s="229">
        <v>8.0</v>
      </c>
      <c r="I196" s="229">
        <v>20.0</v>
      </c>
      <c r="J196" s="229" t="str">
        <f>H196/Main!$D$9</f>
        <v>8</v>
      </c>
      <c r="K196" s="229" t="str">
        <f>I196/Main!$D$10</f>
        <v>20</v>
      </c>
      <c r="L196" s="229" t="str">
        <f t="shared" si="6"/>
        <v>2.5</v>
      </c>
      <c r="M196" s="229">
        <v>1.0</v>
      </c>
      <c r="N196" s="230"/>
      <c r="O196" s="230"/>
      <c r="P196" s="230"/>
      <c r="Q196" s="231"/>
      <c r="R196" s="230"/>
      <c r="S196" s="232"/>
      <c r="T196" s="232"/>
      <c r="U196" s="230"/>
      <c r="V196" s="230"/>
      <c r="W196" s="232"/>
      <c r="X196" s="232"/>
      <c r="Y196" s="230"/>
      <c r="Z196" s="230"/>
      <c r="AA196" s="230"/>
      <c r="AB196" s="230"/>
      <c r="AC196" s="334" t="s">
        <v>12</v>
      </c>
      <c r="AD196" s="309">
        <v>19.0</v>
      </c>
      <c r="AE196" s="225">
        <v>0.0</v>
      </c>
      <c r="AF196" s="225">
        <v>0.0</v>
      </c>
      <c r="AG196" s="225">
        <v>0.0</v>
      </c>
      <c r="AH196" s="225">
        <v>0.0</v>
      </c>
      <c r="AI196" s="225">
        <v>0.0</v>
      </c>
      <c r="AJ196" s="225">
        <v>0.0</v>
      </c>
      <c r="AK196" s="225">
        <v>0.0</v>
      </c>
      <c r="AL196" s="225">
        <v>0.0</v>
      </c>
      <c r="AM196" s="225">
        <v>0.0</v>
      </c>
      <c r="AN196" s="225">
        <v>0.0</v>
      </c>
      <c r="AO196" s="225">
        <v>0.0</v>
      </c>
      <c r="AP196" s="225">
        <v>0.0</v>
      </c>
      <c r="AQ196" s="225">
        <v>0.0</v>
      </c>
      <c r="AR196" s="225">
        <v>0.0</v>
      </c>
      <c r="AS196" s="225">
        <v>0.0</v>
      </c>
      <c r="AT196" s="225">
        <v>0.0</v>
      </c>
      <c r="AU196" s="225">
        <v>0.0</v>
      </c>
      <c r="AV196" s="225">
        <v>0.0</v>
      </c>
      <c r="AW196" s="225">
        <v>0.0</v>
      </c>
      <c r="AX196" s="225">
        <v>0.0</v>
      </c>
      <c r="AY196" s="359" t="str">
        <f t="shared" ref="AY196:BS196" si="792">IF(AD196 = 0, "", AD196)</f>
        <v>19</v>
      </c>
      <c r="AZ196" s="227" t="str">
        <f t="shared" si="792"/>
        <v/>
      </c>
      <c r="BA196" s="227" t="str">
        <f t="shared" si="792"/>
        <v/>
      </c>
      <c r="BB196" s="227" t="str">
        <f t="shared" si="792"/>
        <v/>
      </c>
      <c r="BC196" s="227" t="str">
        <f t="shared" si="792"/>
        <v/>
      </c>
      <c r="BD196" s="227" t="str">
        <f t="shared" si="792"/>
        <v/>
      </c>
      <c r="BE196" s="227" t="str">
        <f t="shared" si="792"/>
        <v/>
      </c>
      <c r="BF196" s="227" t="str">
        <f t="shared" si="792"/>
        <v/>
      </c>
      <c r="BG196" s="227" t="str">
        <f t="shared" si="792"/>
        <v/>
      </c>
      <c r="BH196" s="227" t="str">
        <f t="shared" si="792"/>
        <v/>
      </c>
      <c r="BI196" s="227" t="str">
        <f t="shared" si="792"/>
        <v/>
      </c>
      <c r="BJ196" s="227" t="str">
        <f t="shared" si="792"/>
        <v/>
      </c>
      <c r="BK196" s="227" t="str">
        <f t="shared" si="792"/>
        <v/>
      </c>
      <c r="BL196" s="227" t="str">
        <f t="shared" si="792"/>
        <v/>
      </c>
      <c r="BM196" s="227" t="str">
        <f t="shared" si="792"/>
        <v/>
      </c>
      <c r="BN196" s="227" t="str">
        <f t="shared" si="792"/>
        <v/>
      </c>
      <c r="BO196" s="227" t="str">
        <f t="shared" si="792"/>
        <v/>
      </c>
      <c r="BP196" s="227" t="str">
        <f t="shared" si="792"/>
        <v/>
      </c>
      <c r="BQ196" s="227" t="str">
        <f t="shared" si="792"/>
        <v/>
      </c>
      <c r="BR196" s="227" t="str">
        <f t="shared" si="792"/>
        <v/>
      </c>
      <c r="BS196" s="238" t="str">
        <f t="shared" si="792"/>
        <v/>
      </c>
      <c r="BT196" s="239" t="str">
        <f>$AY196*Assembly!Y$4+$AZ196*Assembly!Y$5+$BA196*Assembly!Y$6+$BB196*Assembly!Y$7+$BC196*Assembly!Y$8+$BD196*Assembly!Y$9+$BE196*Assembly!Y$10+$BF196*Assembly!Y$11+$BG196*Assembly!Y$12+$BH196*Assembly!Y$13+$BI196*Assembly!Y$14+$BJ196*Assembly!Y$15+$BK196*Assembly!Y$16+$BL196*Assembly!Y$17+$BM196*Assembly!Y$18+$BN196*Assembly!Y$19+$BO196*Assembly!Y$20+$BP196*Assembly!Y$21+$BQ196*Assembly!Y$22+$BR196*Assembly!Y$23+$BS196*Assembly!Y$24</f>
        <v>380</v>
      </c>
      <c r="BU196" s="225" t="str">
        <f t="shared" si="8"/>
        <v>24</v>
      </c>
      <c r="BV196" s="225"/>
      <c r="BW196" s="225" t="str">
        <f>$AY196*Assembly!AC$4+$AZ196*Assembly!AC$5+$BA196*Assembly!AC$6+$BB196*Assembly!AC$7+$BC196*Assembly!AC$8+$BD196*Assembly!AC$9+$BE196*Assembly!AC$10+$BF196*Assembly!AC$11+$BG196*Assembly!AC$12+$BH196*Assembly!AC$13+$BI196*Assembly!AC$14+$BJ196*Assembly!AC$15+$BK196*Assembly!AC$16+$BL196*Assembly!AC$17+$BM196*Assembly!AC$18+$BN196*Assembly!AC$19+$BO196*Assembly!AC$20+$BP196*Assembly!AC$21+$BQ196*Assembly!AC$22+$BR196*Assembly!AC$23+$BS196*Assembly!AC$24</f>
        <v>1,900</v>
      </c>
      <c r="BX196" s="240" t="str">
        <f t="shared" si="9"/>
        <v>5.00</v>
      </c>
      <c r="BY196" s="241" t="str">
        <f t="shared" si="10"/>
        <v>122</v>
      </c>
      <c r="BZ196" s="242" t="str">
        <f t="shared" si="11"/>
        <v>78.1</v>
      </c>
      <c r="CA196" s="241" t="str">
        <f t="shared" si="12"/>
        <v>238</v>
      </c>
      <c r="CB196" s="225" t="str">
        <f>$AY196*Assembly!X$4+$AZ196*Assembly!X$5+$BA196*Assembly!X$6+$BB196*Assembly!X$7+$BC196*Assembly!X$8+$BD196*Assembly!X$9+$BE196*Assembly!X$10+$BF196*Assembly!X$11+$BG196*Assembly!X$12+$BH196*Assembly!X$13+$BI196*Assembly!X$14+$BJ196*Assembly!X$15+$BK196*Assembly!X$16+$BL196*Assembly!X$17+$BM196*Assembly!X$18+$BN196*Assembly!X$19+$BO196*Assembly!X$20+$BP196*Assembly!X$21+$BQ196*Assembly!X$22+$BR196*Assembly!X$23+$BS196*Assembly!X$24</f>
        <v>19</v>
      </c>
      <c r="CC196" s="225" t="str">
        <f t="shared" si="13"/>
        <v>2,956</v>
      </c>
      <c r="CD196" s="223" t="str">
        <f t="shared" si="14"/>
        <v>0.0030</v>
      </c>
      <c r="CE196" s="243" t="str">
        <f>$AY196*Assembly!AB$4+$AZ196*Assembly!AB$5+$BA196*Assembly!AB$6+$BB196*Assembly!AB$7+$BC196*Assembly!AB$8+$BD196*Assembly!AB$9+$BE196*Assembly!AB$10+$BF196*Assembly!AB$11+$BG196*Assembly!AB$12+$BH196*Assembly!AB$13+$BI196*Assembly!AB$14+$BJ196*Assembly!AB$15+$BK196*Assembly!AB$16+$BL196*Assembly!AB$17+$BM196*Assembly!AB$18+$BN196*Assembly!AB$19+$BO196*Assembly!AB$20+$BP196*Assembly!AB$21+$BQ196*Assembly!AB$22+$BR196*Assembly!AB$23+$BS196*Assembly!AB$24</f>
        <v>57</v>
      </c>
      <c r="CF196" s="231" t="str">
        <f>$AY196*Assembly!M$4+$AZ196*Assembly!M$5+$BA196*Assembly!M$6+$BB196*Assembly!M$7+$BC196*Assembly!M$8+$BD196*Assembly!M$9+$BE196*Assembly!M$10+$BF196*Assembly!M$11+$BG196*Assembly!M$12+$BH196*Assembly!M$13+$BI196*Assembly!M$14+$BJ196*Assembly!M$15+$BK196*Assembly!M$16+$BL196*Assembly!M$17+$BM196*Assembly!M$18+$BN196*Assembly!M$19+$BO196*Assembly!M$20+$BP196*Assembly!M$21+$BQ196*Assembly!M$22+$BR196*Assembly!M$23+$BS196*Assembly!M$24</f>
        <v>399</v>
      </c>
      <c r="CG196" s="231" t="str">
        <f>$AY196*Assembly!N$4+$AZ196*Assembly!N$5+$BA196*Assembly!N$6+$BB196*Assembly!N$7+$BC196*Assembly!N$8+$BD196*Assembly!N$9+$BE196*Assembly!N$10+$BF196*Assembly!N$11+$BG196*Assembly!N$12+$BH196*Assembly!N$13+$BI196*Assembly!N$14+$BJ196*Assembly!N$15+$BK196*Assembly!N$16+$BL196*Assembly!N$17+$BM196*Assembly!N$18+$BN196*Assembly!N$19+$BO196*Assembly!N$20+$BP196*Assembly!N$21+$BQ196*Assembly!N$22+$BR196*Assembly!N$23+$BS196*Assembly!N$24</f>
        <v>0</v>
      </c>
      <c r="CH196" s="231" t="str">
        <f>$AY196*Assembly!O$4+$AZ196*Assembly!O$5+$BA196*Assembly!O$6+$BB196*Assembly!O$7+$BC196*Assembly!O$8+$BD196*Assembly!O$9+$BE196*Assembly!O$10+$BF196*Assembly!O$11+$BG196*Assembly!O$12+$BH196*Assembly!O$13+$BI196*Assembly!O$14+$BJ196*Assembly!O$15+$BK196*Assembly!O$16+$BL196*Assembly!O$17+$BM196*Assembly!O$18+$BN196*Assembly!O$19+$BO196*Assembly!O$20+$BP196*Assembly!O$21+$BQ196*Assembly!O$22+$BR196*Assembly!O$23+$BS196*Assembly!O$24</f>
        <v>0</v>
      </c>
      <c r="CI196" s="229" t="str">
        <f>$AY196*Assembly!P$4+$AZ196*Assembly!P$5+$BA196*Assembly!P$6+$BB196*Assembly!P$7+$BC196*Assembly!P$8+$BD196*Assembly!P$9+$BE196*Assembly!P$10+$BF196*Assembly!P$11+$BG196*Assembly!P$12+$BH196*Assembly!P$13+$BI196*Assembly!P$14+$BJ196*Assembly!P$15+$BK196*Assembly!P$16+$BL196*Assembly!P$17+$BM196*Assembly!P$18+$BN196*Assembly!P$19+$BO196*Assembly!P$20+$BP196*Assembly!P$21+$BQ196*Assembly!P$22+$BR196*Assembly!P$23+$BS196*Assembly!P$24</f>
        <v>0</v>
      </c>
      <c r="CJ196" s="229" t="str">
        <f>$AY196*Assembly!Q$4+$AZ196*Assembly!Q$5+$BA196*Assembly!Q$6+$BB196*Assembly!Q$7+$BC196*Assembly!Q$8+$BD196*Assembly!Q$9+$BE196*Assembly!Q$10+$BF196*Assembly!Q$11+$BG196*Assembly!Q$12+$BH196*Assembly!Q$13+$BI196*Assembly!Q$14+$BJ196*Assembly!Q$15+$BK196*Assembly!Q$16+$BL196*Assembly!Q$17+$BM196*Assembly!Q$18+$BN196*Assembly!Q$19+$BO196*Assembly!Q$20+$BP196*Assembly!Q$21+$BQ196*Assembly!Q$22+$BR196*Assembly!Q$23+$BS196*Assembly!Q$24</f>
        <v>0</v>
      </c>
      <c r="CK196" s="231" t="str">
        <f>$AY196*Assembly!R$4+$AZ196*Assembly!R$5+$BA196*Assembly!R$6+$BB196*Assembly!R$7+$BC196*Assembly!R$8+$BD196*Assembly!R$9+$BE196*Assembly!R$10+$BF196*Assembly!R$11+$BG196*Assembly!R$12+$BH196*Assembly!R$13+$BI196*Assembly!R$14+$BJ196*Assembly!R$15+$BK196*Assembly!R$16+$BL196*Assembly!R$17+$BM196*Assembly!R$18+$BN196*Assembly!R$19+$BO196*Assembly!R$20+$BP196*Assembly!R$21+$BQ196*Assembly!R$22+$BR196*Assembly!R$23+$BS196*Assembly!R$24</f>
        <v>0</v>
      </c>
      <c r="CL196" s="229" t="str">
        <f>$AY196*Assembly!S$4+$AZ196*Assembly!S$5+$BA196*Assembly!S$6+$BB196*Assembly!S$7+$BC196*Assembly!S$8+$BD196*Assembly!S$9+$BE196*Assembly!S$10+$BF196*Assembly!S$11+$BG196*Assembly!S$12+$BH196*Assembly!S$13+$BI196*Assembly!S$14+$BJ196*Assembly!S$15+$BK196*Assembly!S$16+$BL196*Assembly!S$17+$BM196*Assembly!S$18+$BN196*Assembly!S$19+$BO196*Assembly!S$20+$BP196*Assembly!S$21+$BQ196*Assembly!S$22+$BR196*Assembly!S$23+$BS196*Assembly!S$24</f>
        <v>0</v>
      </c>
      <c r="CM196" s="229" t="str">
        <f>$AY196*Assembly!T$4+$AZ196*Assembly!T$5+$BA196*Assembly!T$6+$BB196*Assembly!T$7+$BC196*Assembly!T$8+$BD196*Assembly!T$9+$BE196*Assembly!T$10+$BF196*Assembly!T$11+$BG196*Assembly!T$12+$BH196*Assembly!T$13+$BI196*Assembly!T$14+$BJ196*Assembly!T$15+$BK196*Assembly!T$16+$BL196*Assembly!T$17+$BM196*Assembly!T$18+$BN196*Assembly!T$19+$BO196*Assembly!T$20+$BP196*Assembly!T$21+$BQ196*Assembly!T$22+$BR196*Assembly!T$23+$BS196*Assembly!T$24</f>
        <v>0</v>
      </c>
      <c r="CN196" s="229" t="str">
        <f>$AY196*Assembly!U$4+$AZ196*Assembly!U$5+$BA196*Assembly!U$6+$BB196*Assembly!U$7+$BC196*Assembly!U$8+$BD196*Assembly!U$9+$BE196*Assembly!U$10+$BF196*Assembly!U$11+$BG196*Assembly!U$12+$BH196*Assembly!U$13+$BI196*Assembly!U$14+$BJ196*Assembly!U$15+$BK196*Assembly!U$16+$BL196*Assembly!U$17+$BM196*Assembly!U$18+$BN196*Assembly!U$19+$BO196*Assembly!U$20+$BP196*Assembly!U$21+$BQ196*Assembly!U$22+$BR196*Assembly!U$23+$BS196*Assembly!U$24</f>
        <v>0</v>
      </c>
      <c r="CO196" s="231" t="str">
        <f>$AY196*Assembly!V$4+$AZ196*Assembly!V$5+$BA196*Assembly!V$6+$BB196*Assembly!V$7+$BC196*Assembly!V$8+$BD196*Assembly!V$9+$BE196*Assembly!V$10+$BF196*Assembly!V$11+$BG196*Assembly!V$12+$BH196*Assembly!V$13+$BI196*Assembly!V$14+$BJ196*Assembly!V$15+$BK196*Assembly!V$16+$BL196*Assembly!V$17+$BM196*Assembly!V$18+$BN196*Assembly!V$19+$BO196*Assembly!V$20+$BP196*Assembly!V$21+$BQ196*Assembly!V$22+$BR196*Assembly!V$23+$BS196*Assembly!V$24</f>
        <v>0</v>
      </c>
      <c r="CP196" s="231" t="str">
        <f>CF196*Refining!$F$3</f>
        <v>713</v>
      </c>
      <c r="CQ196" s="231" t="str">
        <f>CG196*Refining!$F$4</f>
        <v>0</v>
      </c>
      <c r="CR196" s="231" t="str">
        <f>CH196*Refining!$F$5</f>
        <v>0</v>
      </c>
      <c r="CS196" s="231" t="str">
        <f>CI196*Refining!$F$6</f>
        <v>0</v>
      </c>
      <c r="CT196" s="231" t="str">
        <f>CJ196*Refining!$F$7</f>
        <v>0</v>
      </c>
      <c r="CU196" s="231" t="str">
        <f>CK196*Refining!$F$8</f>
        <v>0</v>
      </c>
      <c r="CV196" s="231" t="str">
        <f>CL196*Refining!$F$9</f>
        <v>0</v>
      </c>
      <c r="CW196" s="231" t="str">
        <f>CM196*Refining!$F$10</f>
        <v>0</v>
      </c>
      <c r="CX196" s="231" t="str">
        <f>CN196*Refining!$F$11</f>
        <v>0</v>
      </c>
      <c r="CY196" s="231" t="str">
        <f>CO196*Refining!$F$12</f>
        <v>0</v>
      </c>
      <c r="CZ196" s="244" t="str">
        <f t="shared" ref="CZ196:DS196" si="793">IF(CF196 = 0, "", CF196)</f>
        <v>399</v>
      </c>
      <c r="DA196" s="245" t="str">
        <f t="shared" si="793"/>
        <v/>
      </c>
      <c r="DB196" s="245" t="str">
        <f t="shared" si="793"/>
        <v/>
      </c>
      <c r="DC196" s="245" t="str">
        <f t="shared" si="793"/>
        <v/>
      </c>
      <c r="DD196" s="245" t="str">
        <f t="shared" si="793"/>
        <v/>
      </c>
      <c r="DE196" s="245" t="str">
        <f t="shared" si="793"/>
        <v/>
      </c>
      <c r="DF196" s="245" t="str">
        <f t="shared" si="793"/>
        <v/>
      </c>
      <c r="DG196" s="245" t="str">
        <f t="shared" si="793"/>
        <v/>
      </c>
      <c r="DH196" s="245" t="str">
        <f t="shared" si="793"/>
        <v/>
      </c>
      <c r="DI196" s="246" t="str">
        <f t="shared" si="793"/>
        <v/>
      </c>
      <c r="DJ196" s="244" t="str">
        <f t="shared" si="793"/>
        <v>713</v>
      </c>
      <c r="DK196" s="245" t="str">
        <f t="shared" si="793"/>
        <v/>
      </c>
      <c r="DL196" s="245" t="str">
        <f t="shared" si="793"/>
        <v/>
      </c>
      <c r="DM196" s="245" t="str">
        <f t="shared" si="793"/>
        <v/>
      </c>
      <c r="DN196" s="259" t="str">
        <f t="shared" si="793"/>
        <v/>
      </c>
      <c r="DO196" s="245" t="str">
        <f t="shared" si="793"/>
        <v/>
      </c>
      <c r="DP196" s="245" t="str">
        <f t="shared" si="793"/>
        <v/>
      </c>
      <c r="DQ196" s="245" t="str">
        <f t="shared" si="793"/>
        <v/>
      </c>
      <c r="DR196" s="245" t="str">
        <f t="shared" si="793"/>
        <v/>
      </c>
      <c r="DS196" s="246" t="str">
        <f t="shared" si="793"/>
        <v/>
      </c>
      <c r="DT196" s="248" t="str">
        <f t="shared" si="16"/>
        <v>399</v>
      </c>
      <c r="DU196" s="249" t="str">
        <f t="shared" si="17"/>
        <v>713</v>
      </c>
      <c r="DV196" s="225" t="str">
        <f>CZ196*'Ores &amp; Ingots'!$C$3+DA196*'Ores &amp; Ingots'!$C$4+DB196*'Ores &amp; Ingots'!$C$5+DC196*'Ores &amp; Ingots'!$C$6+DD196*'Ores &amp; Ingots'!$C$7+DE196*'Ores &amp; Ingots'!$C$8+DF196*'Ores &amp; Ingots'!$C$9+DG196*'Ores &amp; Ingots'!$C$10+DH196*'Ores &amp; Ingots'!$C$11+DI196*'Ores &amp; Ingots'!$C$12</f>
        <v>51</v>
      </c>
      <c r="DW196" s="225" t="str">
        <f>DJ196*'Ores &amp; Ingots'!$B$3+DK196*'Ores &amp; Ingots'!$B$4+DL196*'Ores &amp; Ingots'!$B$5+DM196*'Ores &amp; Ingots'!$B$6+DN196*'Ores &amp; Ingots'!$B$7+DO196*'Ores &amp; Ingots'!$B$8+DP196*'Ores &amp; Ingots'!$B$9+DQ196*'Ores &amp; Ingots'!$B$10+DR196*'Ores &amp; Ingots'!$B$11+DS196*'Ores &amp; Ingots'!$B$12</f>
        <v>264</v>
      </c>
      <c r="DX196" s="249" t="str">
        <f>CZ196*Refining!$G$3+DA196*Refining!$G$4+DB196*Refining!$G$5+DC196*Refining!$G$6+DD196*Refining!$G$7+DE196*Refining!$G$8+DF196*Refining!$G$9+DG196*Refining!$G$10+DH196*Refining!$G$11+DI196*Refining!$G$12</f>
        <v>27</v>
      </c>
      <c r="DY196" s="249" t="str">
        <f t="shared" si="18"/>
        <v>4,263</v>
      </c>
      <c r="DZ196" s="250" t="str">
        <f t="shared" si="19"/>
        <v>0.0043</v>
      </c>
      <c r="EA196" s="248" t="str">
        <f t="shared" si="20"/>
        <v>54</v>
      </c>
      <c r="EB196" s="251" t="str">
        <f t="shared" ref="EB196:EC196" si="794">EA196/60</f>
        <v>0.9</v>
      </c>
      <c r="EC196" s="251" t="str">
        <f t="shared" si="794"/>
        <v>0.0</v>
      </c>
      <c r="ED196" s="248" t="str">
        <f t="shared" si="22"/>
        <v>7,218</v>
      </c>
      <c r="EE196" s="251" t="str">
        <f t="shared" ref="EE196:EF196" si="795">ED196/1000</f>
        <v>7.2</v>
      </c>
      <c r="EF196" s="252" t="str">
        <f t="shared" si="795"/>
        <v>0.01</v>
      </c>
      <c r="EG196" s="223" t="str">
        <f t="shared" si="24"/>
        <v>0.0072</v>
      </c>
      <c r="EH196" s="224" t="str">
        <f t="shared" si="25"/>
        <v>0:00:54</v>
      </c>
      <c r="EI196" s="225" t="s">
        <v>12</v>
      </c>
    </row>
    <row r="197">
      <c r="A197" s="33"/>
      <c r="B197" s="336" t="s">
        <v>1051</v>
      </c>
      <c r="C197" s="227" t="s">
        <v>886</v>
      </c>
      <c r="D197" s="227">
        <v>1.0</v>
      </c>
      <c r="E197" s="227">
        <v>1.0</v>
      </c>
      <c r="F197" s="227">
        <v>1.0</v>
      </c>
      <c r="G197" s="253" t="str">
        <f t="shared" si="5"/>
        <v>15.6</v>
      </c>
      <c r="H197" s="254">
        <v>5.0</v>
      </c>
      <c r="I197" s="254">
        <v>12.5</v>
      </c>
      <c r="J197" s="254" t="str">
        <f>H197/Main!$D$9</f>
        <v>5</v>
      </c>
      <c r="K197" s="254" t="str">
        <f>I197/Main!$D$10</f>
        <v>12.5</v>
      </c>
      <c r="L197" s="254" t="str">
        <f t="shared" si="6"/>
        <v>2.5</v>
      </c>
      <c r="M197" s="254">
        <v>1.0</v>
      </c>
      <c r="N197" s="255"/>
      <c r="O197" s="255"/>
      <c r="P197" s="255"/>
      <c r="Q197" s="256"/>
      <c r="R197" s="255"/>
      <c r="S197" s="257"/>
      <c r="T197" s="257"/>
      <c r="U197" s="255"/>
      <c r="V197" s="255"/>
      <c r="W197" s="350"/>
      <c r="X197" s="257"/>
      <c r="Y197" s="255"/>
      <c r="Z197" s="255"/>
      <c r="AA197" s="255"/>
      <c r="AB197" s="255"/>
      <c r="AC197" s="351" t="s">
        <v>12</v>
      </c>
      <c r="AD197" s="309">
        <v>7.0</v>
      </c>
      <c r="AE197" s="225">
        <v>0.0</v>
      </c>
      <c r="AF197" s="225">
        <v>0.0</v>
      </c>
      <c r="AG197" s="225">
        <v>0.0</v>
      </c>
      <c r="AH197" s="225">
        <v>0.0</v>
      </c>
      <c r="AI197" s="225">
        <v>0.0</v>
      </c>
      <c r="AJ197" s="225">
        <v>0.0</v>
      </c>
      <c r="AK197" s="225">
        <v>0.0</v>
      </c>
      <c r="AL197" s="225">
        <v>0.0</v>
      </c>
      <c r="AM197" s="225">
        <v>0.0</v>
      </c>
      <c r="AN197" s="225">
        <v>0.0</v>
      </c>
      <c r="AO197" s="225">
        <v>0.0</v>
      </c>
      <c r="AP197" s="225">
        <v>0.0</v>
      </c>
      <c r="AQ197" s="225">
        <v>0.0</v>
      </c>
      <c r="AR197" s="225">
        <v>0.0</v>
      </c>
      <c r="AS197" s="225">
        <v>0.0</v>
      </c>
      <c r="AT197" s="225">
        <v>0.0</v>
      </c>
      <c r="AU197" s="225">
        <v>0.0</v>
      </c>
      <c r="AV197" s="225">
        <v>0.0</v>
      </c>
      <c r="AW197" s="225">
        <v>0.0</v>
      </c>
      <c r="AX197" s="225">
        <v>0.0</v>
      </c>
      <c r="AY197" s="359" t="str">
        <f t="shared" ref="AY197:BS197" si="796">IF(AD197 = 0, "", AD197)</f>
        <v>7</v>
      </c>
      <c r="AZ197" s="227" t="str">
        <f t="shared" si="796"/>
        <v/>
      </c>
      <c r="BA197" s="227" t="str">
        <f t="shared" si="796"/>
        <v/>
      </c>
      <c r="BB197" s="227" t="str">
        <f t="shared" si="796"/>
        <v/>
      </c>
      <c r="BC197" s="227" t="str">
        <f t="shared" si="796"/>
        <v/>
      </c>
      <c r="BD197" s="227" t="str">
        <f t="shared" si="796"/>
        <v/>
      </c>
      <c r="BE197" s="227" t="str">
        <f t="shared" si="796"/>
        <v/>
      </c>
      <c r="BF197" s="227" t="str">
        <f t="shared" si="796"/>
        <v/>
      </c>
      <c r="BG197" s="227" t="str">
        <f t="shared" si="796"/>
        <v/>
      </c>
      <c r="BH197" s="227" t="str">
        <f t="shared" si="796"/>
        <v/>
      </c>
      <c r="BI197" s="227" t="str">
        <f t="shared" si="796"/>
        <v/>
      </c>
      <c r="BJ197" s="227" t="str">
        <f t="shared" si="796"/>
        <v/>
      </c>
      <c r="BK197" s="227" t="str">
        <f t="shared" si="796"/>
        <v/>
      </c>
      <c r="BL197" s="227" t="str">
        <f t="shared" si="796"/>
        <v/>
      </c>
      <c r="BM197" s="227" t="str">
        <f t="shared" si="796"/>
        <v/>
      </c>
      <c r="BN197" s="227" t="str">
        <f t="shared" si="796"/>
        <v/>
      </c>
      <c r="BO197" s="227" t="str">
        <f t="shared" si="796"/>
        <v/>
      </c>
      <c r="BP197" s="227" t="str">
        <f t="shared" si="796"/>
        <v/>
      </c>
      <c r="BQ197" s="227" t="str">
        <f t="shared" si="796"/>
        <v/>
      </c>
      <c r="BR197" s="227" t="str">
        <f t="shared" si="796"/>
        <v/>
      </c>
      <c r="BS197" s="238" t="str">
        <f t="shared" si="796"/>
        <v/>
      </c>
      <c r="BT197" s="239" t="str">
        <f>$AY197*Assembly!Y$4+$AZ197*Assembly!Y$5+$BA197*Assembly!Y$6+$BB197*Assembly!Y$7+$BC197*Assembly!Y$8+$BD197*Assembly!Y$9+$BE197*Assembly!Y$10+$BF197*Assembly!Y$11+$BG197*Assembly!Y$12+$BH197*Assembly!Y$13+$BI197*Assembly!Y$14+$BJ197*Assembly!Y$15+$BK197*Assembly!Y$16+$BL197*Assembly!Y$17+$BM197*Assembly!Y$18+$BN197*Assembly!Y$19+$BO197*Assembly!Y$20+$BP197*Assembly!Y$21+$BQ197*Assembly!Y$22+$BR197*Assembly!Y$23+$BS197*Assembly!Y$24</f>
        <v>140</v>
      </c>
      <c r="BU197" s="225" t="str">
        <f t="shared" si="8"/>
        <v>9</v>
      </c>
      <c r="BV197" s="225"/>
      <c r="BW197" s="225" t="str">
        <f>$AY197*Assembly!AC$4+$AZ197*Assembly!AC$5+$BA197*Assembly!AC$6+$BB197*Assembly!AC$7+$BC197*Assembly!AC$8+$BD197*Assembly!AC$9+$BE197*Assembly!AC$10+$BF197*Assembly!AC$11+$BG197*Assembly!AC$12+$BH197*Assembly!AC$13+$BI197*Assembly!AC$14+$BJ197*Assembly!AC$15+$BK197*Assembly!AC$16+$BL197*Assembly!AC$17+$BM197*Assembly!AC$18+$BN197*Assembly!AC$19+$BO197*Assembly!AC$20+$BP197*Assembly!AC$21+$BQ197*Assembly!AC$22+$BR197*Assembly!AC$23+$BS197*Assembly!AC$24</f>
        <v>700</v>
      </c>
      <c r="BX197" s="240" t="str">
        <f t="shared" si="9"/>
        <v>5.00</v>
      </c>
      <c r="BY197" s="241" t="str">
        <f t="shared" si="10"/>
        <v>45</v>
      </c>
      <c r="BZ197" s="242" t="str">
        <f t="shared" si="11"/>
        <v>78.1</v>
      </c>
      <c r="CA197" s="241" t="str">
        <f t="shared" si="12"/>
        <v>140</v>
      </c>
      <c r="CB197" s="225" t="str">
        <f>$AY197*Assembly!X$4+$AZ197*Assembly!X$5+$BA197*Assembly!X$6+$BB197*Assembly!X$7+$BC197*Assembly!X$8+$BD197*Assembly!X$9+$BE197*Assembly!X$10+$BF197*Assembly!X$11+$BG197*Assembly!X$12+$BH197*Assembly!X$13+$BI197*Assembly!X$14+$BJ197*Assembly!X$15+$BK197*Assembly!X$16+$BL197*Assembly!X$17+$BM197*Assembly!X$18+$BN197*Assembly!X$19+$BO197*Assembly!X$20+$BP197*Assembly!X$21+$BQ197*Assembly!X$22+$BR197*Assembly!X$23+$BS197*Assembly!X$24</f>
        <v>7</v>
      </c>
      <c r="CC197" s="225" t="str">
        <f t="shared" si="13"/>
        <v>1,089</v>
      </c>
      <c r="CD197" s="223" t="str">
        <f t="shared" si="14"/>
        <v>0.0011</v>
      </c>
      <c r="CE197" s="243" t="str">
        <f>$AY197*Assembly!AB$4+$AZ197*Assembly!AB$5+$BA197*Assembly!AB$6+$BB197*Assembly!AB$7+$BC197*Assembly!AB$8+$BD197*Assembly!AB$9+$BE197*Assembly!AB$10+$BF197*Assembly!AB$11+$BG197*Assembly!AB$12+$BH197*Assembly!AB$13+$BI197*Assembly!AB$14+$BJ197*Assembly!AB$15+$BK197*Assembly!AB$16+$BL197*Assembly!AB$17+$BM197*Assembly!AB$18+$BN197*Assembly!AB$19+$BO197*Assembly!AB$20+$BP197*Assembly!AB$21+$BQ197*Assembly!AB$22+$BR197*Assembly!AB$23+$BS197*Assembly!AB$24</f>
        <v>21</v>
      </c>
      <c r="CF197" s="256" t="str">
        <f>$AY197*Assembly!M$4+$AZ197*Assembly!M$5+$BA197*Assembly!M$6+$BB197*Assembly!M$7+$BC197*Assembly!M$8+$BD197*Assembly!M$9+$BE197*Assembly!M$10+$BF197*Assembly!M$11+$BG197*Assembly!M$12+$BH197*Assembly!M$13+$BI197*Assembly!M$14+$BJ197*Assembly!M$15+$BK197*Assembly!M$16+$BL197*Assembly!M$17+$BM197*Assembly!M$18+$BN197*Assembly!M$19+$BO197*Assembly!M$20+$BP197*Assembly!M$21+$BQ197*Assembly!M$22+$BR197*Assembly!M$23+$BS197*Assembly!M$24</f>
        <v>147</v>
      </c>
      <c r="CG197" s="256" t="str">
        <f>$AY197*Assembly!N$4+$AZ197*Assembly!N$5+$BA197*Assembly!N$6+$BB197*Assembly!N$7+$BC197*Assembly!N$8+$BD197*Assembly!N$9+$BE197*Assembly!N$10+$BF197*Assembly!N$11+$BG197*Assembly!N$12+$BH197*Assembly!N$13+$BI197*Assembly!N$14+$BJ197*Assembly!N$15+$BK197*Assembly!N$16+$BL197*Assembly!N$17+$BM197*Assembly!N$18+$BN197*Assembly!N$19+$BO197*Assembly!N$20+$BP197*Assembly!N$21+$BQ197*Assembly!N$22+$BR197*Assembly!N$23+$BS197*Assembly!N$24</f>
        <v>0</v>
      </c>
      <c r="CH197" s="256" t="str">
        <f>$AY197*Assembly!O$4+$AZ197*Assembly!O$5+$BA197*Assembly!O$6+$BB197*Assembly!O$7+$BC197*Assembly!O$8+$BD197*Assembly!O$9+$BE197*Assembly!O$10+$BF197*Assembly!O$11+$BG197*Assembly!O$12+$BH197*Assembly!O$13+$BI197*Assembly!O$14+$BJ197*Assembly!O$15+$BK197*Assembly!O$16+$BL197*Assembly!O$17+$BM197*Assembly!O$18+$BN197*Assembly!O$19+$BO197*Assembly!O$20+$BP197*Assembly!O$21+$BQ197*Assembly!O$22+$BR197*Assembly!O$23+$BS197*Assembly!O$24</f>
        <v>0</v>
      </c>
      <c r="CI197" s="254" t="str">
        <f>$AY197*Assembly!P$4+$AZ197*Assembly!P$5+$BA197*Assembly!P$6+$BB197*Assembly!P$7+$BC197*Assembly!P$8+$BD197*Assembly!P$9+$BE197*Assembly!P$10+$BF197*Assembly!P$11+$BG197*Assembly!P$12+$BH197*Assembly!P$13+$BI197*Assembly!P$14+$BJ197*Assembly!P$15+$BK197*Assembly!P$16+$BL197*Assembly!P$17+$BM197*Assembly!P$18+$BN197*Assembly!P$19+$BO197*Assembly!P$20+$BP197*Assembly!P$21+$BQ197*Assembly!P$22+$BR197*Assembly!P$23+$BS197*Assembly!P$24</f>
        <v>0</v>
      </c>
      <c r="CJ197" s="254" t="str">
        <f>$AY197*Assembly!Q$4+$AZ197*Assembly!Q$5+$BA197*Assembly!Q$6+$BB197*Assembly!Q$7+$BC197*Assembly!Q$8+$BD197*Assembly!Q$9+$BE197*Assembly!Q$10+$BF197*Assembly!Q$11+$BG197*Assembly!Q$12+$BH197*Assembly!Q$13+$BI197*Assembly!Q$14+$BJ197*Assembly!Q$15+$BK197*Assembly!Q$16+$BL197*Assembly!Q$17+$BM197*Assembly!Q$18+$BN197*Assembly!Q$19+$BO197*Assembly!Q$20+$BP197*Assembly!Q$21+$BQ197*Assembly!Q$22+$BR197*Assembly!Q$23+$BS197*Assembly!Q$24</f>
        <v>0</v>
      </c>
      <c r="CK197" s="256" t="str">
        <f>$AY197*Assembly!R$4+$AZ197*Assembly!R$5+$BA197*Assembly!R$6+$BB197*Assembly!R$7+$BC197*Assembly!R$8+$BD197*Assembly!R$9+$BE197*Assembly!R$10+$BF197*Assembly!R$11+$BG197*Assembly!R$12+$BH197*Assembly!R$13+$BI197*Assembly!R$14+$BJ197*Assembly!R$15+$BK197*Assembly!R$16+$BL197*Assembly!R$17+$BM197*Assembly!R$18+$BN197*Assembly!R$19+$BO197*Assembly!R$20+$BP197*Assembly!R$21+$BQ197*Assembly!R$22+$BR197*Assembly!R$23+$BS197*Assembly!R$24</f>
        <v>0</v>
      </c>
      <c r="CL197" s="254" t="str">
        <f>$AY197*Assembly!S$4+$AZ197*Assembly!S$5+$BA197*Assembly!S$6+$BB197*Assembly!S$7+$BC197*Assembly!S$8+$BD197*Assembly!S$9+$BE197*Assembly!S$10+$BF197*Assembly!S$11+$BG197*Assembly!S$12+$BH197*Assembly!S$13+$BI197*Assembly!S$14+$BJ197*Assembly!S$15+$BK197*Assembly!S$16+$BL197*Assembly!S$17+$BM197*Assembly!S$18+$BN197*Assembly!S$19+$BO197*Assembly!S$20+$BP197*Assembly!S$21+$BQ197*Assembly!S$22+$BR197*Assembly!S$23+$BS197*Assembly!S$24</f>
        <v>0</v>
      </c>
      <c r="CM197" s="254" t="str">
        <f>$AY197*Assembly!T$4+$AZ197*Assembly!T$5+$BA197*Assembly!T$6+$BB197*Assembly!T$7+$BC197*Assembly!T$8+$BD197*Assembly!T$9+$BE197*Assembly!T$10+$BF197*Assembly!T$11+$BG197*Assembly!T$12+$BH197*Assembly!T$13+$BI197*Assembly!T$14+$BJ197*Assembly!T$15+$BK197*Assembly!T$16+$BL197*Assembly!T$17+$BM197*Assembly!T$18+$BN197*Assembly!T$19+$BO197*Assembly!T$20+$BP197*Assembly!T$21+$BQ197*Assembly!T$22+$BR197*Assembly!T$23+$BS197*Assembly!T$24</f>
        <v>0</v>
      </c>
      <c r="CN197" s="254" t="str">
        <f>$AY197*Assembly!U$4+$AZ197*Assembly!U$5+$BA197*Assembly!U$6+$BB197*Assembly!U$7+$BC197*Assembly!U$8+$BD197*Assembly!U$9+$BE197*Assembly!U$10+$BF197*Assembly!U$11+$BG197*Assembly!U$12+$BH197*Assembly!U$13+$BI197*Assembly!U$14+$BJ197*Assembly!U$15+$BK197*Assembly!U$16+$BL197*Assembly!U$17+$BM197*Assembly!U$18+$BN197*Assembly!U$19+$BO197*Assembly!U$20+$BP197*Assembly!U$21+$BQ197*Assembly!U$22+$BR197*Assembly!U$23+$BS197*Assembly!U$24</f>
        <v>0</v>
      </c>
      <c r="CO197" s="256" t="str">
        <f>$AY197*Assembly!V$4+$AZ197*Assembly!V$5+$BA197*Assembly!V$6+$BB197*Assembly!V$7+$BC197*Assembly!V$8+$BD197*Assembly!V$9+$BE197*Assembly!V$10+$BF197*Assembly!V$11+$BG197*Assembly!V$12+$BH197*Assembly!V$13+$BI197*Assembly!V$14+$BJ197*Assembly!V$15+$BK197*Assembly!V$16+$BL197*Assembly!V$17+$BM197*Assembly!V$18+$BN197*Assembly!V$19+$BO197*Assembly!V$20+$BP197*Assembly!V$21+$BQ197*Assembly!V$22+$BR197*Assembly!V$23+$BS197*Assembly!V$24</f>
        <v>0</v>
      </c>
      <c r="CP197" s="256" t="str">
        <f>CF197*Refining!$F$3</f>
        <v>263</v>
      </c>
      <c r="CQ197" s="256" t="str">
        <f>CG197*Refining!$F$4</f>
        <v>0</v>
      </c>
      <c r="CR197" s="256" t="str">
        <f>CH197*Refining!$F$5</f>
        <v>0</v>
      </c>
      <c r="CS197" s="256" t="str">
        <f>CI197*Refining!$F$6</f>
        <v>0</v>
      </c>
      <c r="CT197" s="256" t="str">
        <f>CJ197*Refining!$F$7</f>
        <v>0</v>
      </c>
      <c r="CU197" s="256" t="str">
        <f>CK197*Refining!$F$8</f>
        <v>0</v>
      </c>
      <c r="CV197" s="256" t="str">
        <f>CL197*Refining!$F$9</f>
        <v>0</v>
      </c>
      <c r="CW197" s="256" t="str">
        <f>CM197*Refining!$F$10</f>
        <v>0</v>
      </c>
      <c r="CX197" s="256" t="str">
        <f>CN197*Refining!$F$11</f>
        <v>0</v>
      </c>
      <c r="CY197" s="256" t="str">
        <f>CO197*Refining!$F$12</f>
        <v>0</v>
      </c>
      <c r="CZ197" s="244" t="str">
        <f t="shared" ref="CZ197:DS197" si="797">IF(CF197 = 0, "", CF197)</f>
        <v>147</v>
      </c>
      <c r="DA197" s="245" t="str">
        <f t="shared" si="797"/>
        <v/>
      </c>
      <c r="DB197" s="245" t="str">
        <f t="shared" si="797"/>
        <v/>
      </c>
      <c r="DC197" s="245" t="str">
        <f t="shared" si="797"/>
        <v/>
      </c>
      <c r="DD197" s="245" t="str">
        <f t="shared" si="797"/>
        <v/>
      </c>
      <c r="DE197" s="245" t="str">
        <f t="shared" si="797"/>
        <v/>
      </c>
      <c r="DF197" s="245" t="str">
        <f t="shared" si="797"/>
        <v/>
      </c>
      <c r="DG197" s="245" t="str">
        <f t="shared" si="797"/>
        <v/>
      </c>
      <c r="DH197" s="245" t="str">
        <f t="shared" si="797"/>
        <v/>
      </c>
      <c r="DI197" s="246" t="str">
        <f t="shared" si="797"/>
        <v/>
      </c>
      <c r="DJ197" s="244" t="str">
        <f t="shared" si="797"/>
        <v>263</v>
      </c>
      <c r="DK197" s="245" t="str">
        <f t="shared" si="797"/>
        <v/>
      </c>
      <c r="DL197" s="245" t="str">
        <f t="shared" si="797"/>
        <v/>
      </c>
      <c r="DM197" s="245" t="str">
        <f t="shared" si="797"/>
        <v/>
      </c>
      <c r="DN197" s="259" t="str">
        <f t="shared" si="797"/>
        <v/>
      </c>
      <c r="DO197" s="245" t="str">
        <f t="shared" si="797"/>
        <v/>
      </c>
      <c r="DP197" s="245" t="str">
        <f t="shared" si="797"/>
        <v/>
      </c>
      <c r="DQ197" s="245" t="str">
        <f t="shared" si="797"/>
        <v/>
      </c>
      <c r="DR197" s="245" t="str">
        <f t="shared" si="797"/>
        <v/>
      </c>
      <c r="DS197" s="246" t="str">
        <f t="shared" si="797"/>
        <v/>
      </c>
      <c r="DT197" s="248" t="str">
        <f t="shared" si="16"/>
        <v>147</v>
      </c>
      <c r="DU197" s="249" t="str">
        <f t="shared" si="17"/>
        <v>263</v>
      </c>
      <c r="DV197" s="225" t="str">
        <f>CZ197*'Ores &amp; Ingots'!$C$3+DA197*'Ores &amp; Ingots'!$C$4+DB197*'Ores &amp; Ingots'!$C$5+DC197*'Ores &amp; Ingots'!$C$6+DD197*'Ores &amp; Ingots'!$C$7+DE197*'Ores &amp; Ingots'!$C$8+DF197*'Ores &amp; Ingots'!$C$9+DG197*'Ores &amp; Ingots'!$C$10+DH197*'Ores &amp; Ingots'!$C$11+DI197*'Ores &amp; Ingots'!$C$12</f>
        <v>19</v>
      </c>
      <c r="DW197" s="225" t="str">
        <f>DJ197*'Ores &amp; Ingots'!$B$3+DK197*'Ores &amp; Ingots'!$B$4+DL197*'Ores &amp; Ingots'!$B$5+DM197*'Ores &amp; Ingots'!$B$6+DN197*'Ores &amp; Ingots'!$B$7+DO197*'Ores &amp; Ingots'!$B$8+DP197*'Ores &amp; Ingots'!$B$9+DQ197*'Ores &amp; Ingots'!$B$10+DR197*'Ores &amp; Ingots'!$B$11+DS197*'Ores &amp; Ingots'!$B$12</f>
        <v>97</v>
      </c>
      <c r="DX197" s="249" t="str">
        <f>CZ197*Refining!$G$3+DA197*Refining!$G$4+DB197*Refining!$G$5+DC197*Refining!$G$6+DD197*Refining!$G$7+DE197*Refining!$G$8+DF197*Refining!$G$9+DG197*Refining!$G$10+DH197*Refining!$G$11+DI197*Refining!$G$12</f>
        <v>10</v>
      </c>
      <c r="DY197" s="249" t="str">
        <f t="shared" si="18"/>
        <v>1,571</v>
      </c>
      <c r="DZ197" s="250" t="str">
        <f t="shared" si="19"/>
        <v>0.0016</v>
      </c>
      <c r="EA197" s="248" t="str">
        <f t="shared" si="20"/>
        <v>22</v>
      </c>
      <c r="EB197" s="251" t="str">
        <f t="shared" ref="EB197:EC197" si="798">EA197/60</f>
        <v>0.4</v>
      </c>
      <c r="EC197" s="251" t="str">
        <f t="shared" si="798"/>
        <v>0.0</v>
      </c>
      <c r="ED197" s="248" t="str">
        <f t="shared" si="22"/>
        <v>2,659</v>
      </c>
      <c r="EE197" s="251" t="str">
        <f t="shared" ref="EE197:EF197" si="799">ED197/1000</f>
        <v>2.7</v>
      </c>
      <c r="EF197" s="252" t="str">
        <f t="shared" si="799"/>
        <v>0.00</v>
      </c>
      <c r="EG197" s="223" t="str">
        <f t="shared" si="24"/>
        <v>0.0027</v>
      </c>
      <c r="EH197" s="224" t="str">
        <f t="shared" si="25"/>
        <v>0:00:22</v>
      </c>
      <c r="EI197" s="225" t="s">
        <v>12</v>
      </c>
    </row>
    <row r="198">
      <c r="A198" s="33"/>
      <c r="B198" s="336" t="s">
        <v>1052</v>
      </c>
      <c r="C198" s="227" t="s">
        <v>886</v>
      </c>
      <c r="D198" s="227">
        <v>1.0</v>
      </c>
      <c r="E198" s="227">
        <v>1.0</v>
      </c>
      <c r="F198" s="227">
        <v>1.0</v>
      </c>
      <c r="G198" s="228" t="str">
        <f t="shared" si="5"/>
        <v>15.6</v>
      </c>
      <c r="H198" s="361">
        <v>7.0</v>
      </c>
      <c r="I198" s="361">
        <v>17.5</v>
      </c>
      <c r="J198" s="229" t="str">
        <f>H198/Main!$D$9</f>
        <v>7</v>
      </c>
      <c r="K198" s="229" t="str">
        <f>I198/Main!$D$10</f>
        <v>17.5</v>
      </c>
      <c r="L198" s="229" t="str">
        <f t="shared" si="6"/>
        <v>2.5</v>
      </c>
      <c r="M198" s="229">
        <v>1.0</v>
      </c>
      <c r="N198" s="230"/>
      <c r="O198" s="230"/>
      <c r="P198" s="230"/>
      <c r="Q198" s="231"/>
      <c r="R198" s="230"/>
      <c r="S198" s="232"/>
      <c r="T198" s="232"/>
      <c r="U198" s="230"/>
      <c r="V198" s="230"/>
      <c r="W198" s="232"/>
      <c r="X198" s="232"/>
      <c r="Y198" s="230"/>
      <c r="Z198" s="230"/>
      <c r="AA198" s="230"/>
      <c r="AB198" s="230"/>
      <c r="AC198" s="334" t="s">
        <v>12</v>
      </c>
      <c r="AD198" s="309">
        <v>19.0</v>
      </c>
      <c r="AE198" s="225">
        <v>0.0</v>
      </c>
      <c r="AF198" s="225">
        <v>0.0</v>
      </c>
      <c r="AG198" s="225">
        <v>0.0</v>
      </c>
      <c r="AH198" s="225">
        <v>0.0</v>
      </c>
      <c r="AI198" s="225">
        <v>0.0</v>
      </c>
      <c r="AJ198" s="225">
        <v>0.0</v>
      </c>
      <c r="AK198" s="225">
        <v>0.0</v>
      </c>
      <c r="AL198" s="225">
        <v>0.0</v>
      </c>
      <c r="AM198" s="225">
        <v>0.0</v>
      </c>
      <c r="AN198" s="225">
        <v>0.0</v>
      </c>
      <c r="AO198" s="225">
        <v>0.0</v>
      </c>
      <c r="AP198" s="225">
        <v>0.0</v>
      </c>
      <c r="AQ198" s="225">
        <v>0.0</v>
      </c>
      <c r="AR198" s="225">
        <v>0.0</v>
      </c>
      <c r="AS198" s="225">
        <v>0.0</v>
      </c>
      <c r="AT198" s="225">
        <v>0.0</v>
      </c>
      <c r="AU198" s="225">
        <v>0.0</v>
      </c>
      <c r="AV198" s="225">
        <v>0.0</v>
      </c>
      <c r="AW198" s="225">
        <v>0.0</v>
      </c>
      <c r="AX198" s="225">
        <v>0.0</v>
      </c>
      <c r="AY198" s="359" t="str">
        <f t="shared" ref="AY198:BS198" si="800">IF(AD198 = 0, "", AD198)</f>
        <v>19</v>
      </c>
      <c r="AZ198" s="227" t="str">
        <f t="shared" si="800"/>
        <v/>
      </c>
      <c r="BA198" s="227" t="str">
        <f t="shared" si="800"/>
        <v/>
      </c>
      <c r="BB198" s="227" t="str">
        <f t="shared" si="800"/>
        <v/>
      </c>
      <c r="BC198" s="227" t="str">
        <f t="shared" si="800"/>
        <v/>
      </c>
      <c r="BD198" s="227" t="str">
        <f t="shared" si="800"/>
        <v/>
      </c>
      <c r="BE198" s="227" t="str">
        <f t="shared" si="800"/>
        <v/>
      </c>
      <c r="BF198" s="227" t="str">
        <f t="shared" si="800"/>
        <v/>
      </c>
      <c r="BG198" s="227" t="str">
        <f t="shared" si="800"/>
        <v/>
      </c>
      <c r="BH198" s="227" t="str">
        <f t="shared" si="800"/>
        <v/>
      </c>
      <c r="BI198" s="227" t="str">
        <f t="shared" si="800"/>
        <v/>
      </c>
      <c r="BJ198" s="227" t="str">
        <f t="shared" si="800"/>
        <v/>
      </c>
      <c r="BK198" s="227" t="str">
        <f t="shared" si="800"/>
        <v/>
      </c>
      <c r="BL198" s="227" t="str">
        <f t="shared" si="800"/>
        <v/>
      </c>
      <c r="BM198" s="227" t="str">
        <f t="shared" si="800"/>
        <v/>
      </c>
      <c r="BN198" s="227" t="str">
        <f t="shared" si="800"/>
        <v/>
      </c>
      <c r="BO198" s="227" t="str">
        <f t="shared" si="800"/>
        <v/>
      </c>
      <c r="BP198" s="227" t="str">
        <f t="shared" si="800"/>
        <v/>
      </c>
      <c r="BQ198" s="227" t="str">
        <f t="shared" si="800"/>
        <v/>
      </c>
      <c r="BR198" s="227" t="str">
        <f t="shared" si="800"/>
        <v/>
      </c>
      <c r="BS198" s="238" t="str">
        <f t="shared" si="800"/>
        <v/>
      </c>
      <c r="BT198" s="239" t="str">
        <f>$AY198*Assembly!Y$4+$AZ198*Assembly!Y$5+$BA198*Assembly!Y$6+$BB198*Assembly!Y$7+$BC198*Assembly!Y$8+$BD198*Assembly!Y$9+$BE198*Assembly!Y$10+$BF198*Assembly!Y$11+$BG198*Assembly!Y$12+$BH198*Assembly!Y$13+$BI198*Assembly!Y$14+$BJ198*Assembly!Y$15+$BK198*Assembly!Y$16+$BL198*Assembly!Y$17+$BM198*Assembly!Y$18+$BN198*Assembly!Y$19+$BO198*Assembly!Y$20+$BP198*Assembly!Y$21+$BQ198*Assembly!Y$22+$BR198*Assembly!Y$23+$BS198*Assembly!Y$24</f>
        <v>380</v>
      </c>
      <c r="BU198" s="225" t="str">
        <f t="shared" si="8"/>
        <v>24</v>
      </c>
      <c r="BV198" s="225"/>
      <c r="BW198" s="225" t="str">
        <f>$AY198*Assembly!AC$4+$AZ198*Assembly!AC$5+$BA198*Assembly!AC$6+$BB198*Assembly!AC$7+$BC198*Assembly!AC$8+$BD198*Assembly!AC$9+$BE198*Assembly!AC$10+$BF198*Assembly!AC$11+$BG198*Assembly!AC$12+$BH198*Assembly!AC$13+$BI198*Assembly!AC$14+$BJ198*Assembly!AC$15+$BK198*Assembly!AC$16+$BL198*Assembly!AC$17+$BM198*Assembly!AC$18+$BN198*Assembly!AC$19+$BO198*Assembly!AC$20+$BP198*Assembly!AC$21+$BQ198*Assembly!AC$22+$BR198*Assembly!AC$23+$BS198*Assembly!AC$24</f>
        <v>1,900</v>
      </c>
      <c r="BX198" s="240" t="str">
        <f t="shared" si="9"/>
        <v>5.00</v>
      </c>
      <c r="BY198" s="241" t="str">
        <f t="shared" si="10"/>
        <v>122</v>
      </c>
      <c r="BZ198" s="242" t="str">
        <f t="shared" si="11"/>
        <v>78.1</v>
      </c>
      <c r="CA198" s="241" t="str">
        <f t="shared" si="12"/>
        <v>271</v>
      </c>
      <c r="CB198" s="225" t="str">
        <f>$AY198*Assembly!X$4+$AZ198*Assembly!X$5+$BA198*Assembly!X$6+$BB198*Assembly!X$7+$BC198*Assembly!X$8+$BD198*Assembly!X$9+$BE198*Assembly!X$10+$BF198*Assembly!X$11+$BG198*Assembly!X$12+$BH198*Assembly!X$13+$BI198*Assembly!X$14+$BJ198*Assembly!X$15+$BK198*Assembly!X$16+$BL198*Assembly!X$17+$BM198*Assembly!X$18+$BN198*Assembly!X$19+$BO198*Assembly!X$20+$BP198*Assembly!X$21+$BQ198*Assembly!X$22+$BR198*Assembly!X$23+$BS198*Assembly!X$24</f>
        <v>19</v>
      </c>
      <c r="CC198" s="225" t="str">
        <f t="shared" si="13"/>
        <v>2,956</v>
      </c>
      <c r="CD198" s="223" t="str">
        <f t="shared" si="14"/>
        <v>0.0030</v>
      </c>
      <c r="CE198" s="243" t="str">
        <f>$AY198*Assembly!AB$4+$AZ198*Assembly!AB$5+$BA198*Assembly!AB$6+$BB198*Assembly!AB$7+$BC198*Assembly!AB$8+$BD198*Assembly!AB$9+$BE198*Assembly!AB$10+$BF198*Assembly!AB$11+$BG198*Assembly!AB$12+$BH198*Assembly!AB$13+$BI198*Assembly!AB$14+$BJ198*Assembly!AB$15+$BK198*Assembly!AB$16+$BL198*Assembly!AB$17+$BM198*Assembly!AB$18+$BN198*Assembly!AB$19+$BO198*Assembly!AB$20+$BP198*Assembly!AB$21+$BQ198*Assembly!AB$22+$BR198*Assembly!AB$23+$BS198*Assembly!AB$24</f>
        <v>57</v>
      </c>
      <c r="CF198" s="231" t="str">
        <f>$AY198*Assembly!M$4+$AZ198*Assembly!M$5+$BA198*Assembly!M$6+$BB198*Assembly!M$7+$BC198*Assembly!M$8+$BD198*Assembly!M$9+$BE198*Assembly!M$10+$BF198*Assembly!M$11+$BG198*Assembly!M$12+$BH198*Assembly!M$13+$BI198*Assembly!M$14+$BJ198*Assembly!M$15+$BK198*Assembly!M$16+$BL198*Assembly!M$17+$BM198*Assembly!M$18+$BN198*Assembly!M$19+$BO198*Assembly!M$20+$BP198*Assembly!M$21+$BQ198*Assembly!M$22+$BR198*Assembly!M$23+$BS198*Assembly!M$24</f>
        <v>399</v>
      </c>
      <c r="CG198" s="231" t="str">
        <f>$AY198*Assembly!N$4+$AZ198*Assembly!N$5+$BA198*Assembly!N$6+$BB198*Assembly!N$7+$BC198*Assembly!N$8+$BD198*Assembly!N$9+$BE198*Assembly!N$10+$BF198*Assembly!N$11+$BG198*Assembly!N$12+$BH198*Assembly!N$13+$BI198*Assembly!N$14+$BJ198*Assembly!N$15+$BK198*Assembly!N$16+$BL198*Assembly!N$17+$BM198*Assembly!N$18+$BN198*Assembly!N$19+$BO198*Assembly!N$20+$BP198*Assembly!N$21+$BQ198*Assembly!N$22+$BR198*Assembly!N$23+$BS198*Assembly!N$24</f>
        <v>0</v>
      </c>
      <c r="CH198" s="231" t="str">
        <f>$AY198*Assembly!O$4+$AZ198*Assembly!O$5+$BA198*Assembly!O$6+$BB198*Assembly!O$7+$BC198*Assembly!O$8+$BD198*Assembly!O$9+$BE198*Assembly!O$10+$BF198*Assembly!O$11+$BG198*Assembly!O$12+$BH198*Assembly!O$13+$BI198*Assembly!O$14+$BJ198*Assembly!O$15+$BK198*Assembly!O$16+$BL198*Assembly!O$17+$BM198*Assembly!O$18+$BN198*Assembly!O$19+$BO198*Assembly!O$20+$BP198*Assembly!O$21+$BQ198*Assembly!O$22+$BR198*Assembly!O$23+$BS198*Assembly!O$24</f>
        <v>0</v>
      </c>
      <c r="CI198" s="229" t="str">
        <f>$AY198*Assembly!P$4+$AZ198*Assembly!P$5+$BA198*Assembly!P$6+$BB198*Assembly!P$7+$BC198*Assembly!P$8+$BD198*Assembly!P$9+$BE198*Assembly!P$10+$BF198*Assembly!P$11+$BG198*Assembly!P$12+$BH198*Assembly!P$13+$BI198*Assembly!P$14+$BJ198*Assembly!P$15+$BK198*Assembly!P$16+$BL198*Assembly!P$17+$BM198*Assembly!P$18+$BN198*Assembly!P$19+$BO198*Assembly!P$20+$BP198*Assembly!P$21+$BQ198*Assembly!P$22+$BR198*Assembly!P$23+$BS198*Assembly!P$24</f>
        <v>0</v>
      </c>
      <c r="CJ198" s="229" t="str">
        <f>$AY198*Assembly!Q$4+$AZ198*Assembly!Q$5+$BA198*Assembly!Q$6+$BB198*Assembly!Q$7+$BC198*Assembly!Q$8+$BD198*Assembly!Q$9+$BE198*Assembly!Q$10+$BF198*Assembly!Q$11+$BG198*Assembly!Q$12+$BH198*Assembly!Q$13+$BI198*Assembly!Q$14+$BJ198*Assembly!Q$15+$BK198*Assembly!Q$16+$BL198*Assembly!Q$17+$BM198*Assembly!Q$18+$BN198*Assembly!Q$19+$BO198*Assembly!Q$20+$BP198*Assembly!Q$21+$BQ198*Assembly!Q$22+$BR198*Assembly!Q$23+$BS198*Assembly!Q$24</f>
        <v>0</v>
      </c>
      <c r="CK198" s="231" t="str">
        <f>$AY198*Assembly!R$4+$AZ198*Assembly!R$5+$BA198*Assembly!R$6+$BB198*Assembly!R$7+$BC198*Assembly!R$8+$BD198*Assembly!R$9+$BE198*Assembly!R$10+$BF198*Assembly!R$11+$BG198*Assembly!R$12+$BH198*Assembly!R$13+$BI198*Assembly!R$14+$BJ198*Assembly!R$15+$BK198*Assembly!R$16+$BL198*Assembly!R$17+$BM198*Assembly!R$18+$BN198*Assembly!R$19+$BO198*Assembly!R$20+$BP198*Assembly!R$21+$BQ198*Assembly!R$22+$BR198*Assembly!R$23+$BS198*Assembly!R$24</f>
        <v>0</v>
      </c>
      <c r="CL198" s="229" t="str">
        <f>$AY198*Assembly!S$4+$AZ198*Assembly!S$5+$BA198*Assembly!S$6+$BB198*Assembly!S$7+$BC198*Assembly!S$8+$BD198*Assembly!S$9+$BE198*Assembly!S$10+$BF198*Assembly!S$11+$BG198*Assembly!S$12+$BH198*Assembly!S$13+$BI198*Assembly!S$14+$BJ198*Assembly!S$15+$BK198*Assembly!S$16+$BL198*Assembly!S$17+$BM198*Assembly!S$18+$BN198*Assembly!S$19+$BO198*Assembly!S$20+$BP198*Assembly!S$21+$BQ198*Assembly!S$22+$BR198*Assembly!S$23+$BS198*Assembly!S$24</f>
        <v>0</v>
      </c>
      <c r="CM198" s="229" t="str">
        <f>$AY198*Assembly!T$4+$AZ198*Assembly!T$5+$BA198*Assembly!T$6+$BB198*Assembly!T$7+$BC198*Assembly!T$8+$BD198*Assembly!T$9+$BE198*Assembly!T$10+$BF198*Assembly!T$11+$BG198*Assembly!T$12+$BH198*Assembly!T$13+$BI198*Assembly!T$14+$BJ198*Assembly!T$15+$BK198*Assembly!T$16+$BL198*Assembly!T$17+$BM198*Assembly!T$18+$BN198*Assembly!T$19+$BO198*Assembly!T$20+$BP198*Assembly!T$21+$BQ198*Assembly!T$22+$BR198*Assembly!T$23+$BS198*Assembly!T$24</f>
        <v>0</v>
      </c>
      <c r="CN198" s="229" t="str">
        <f>$AY198*Assembly!U$4+$AZ198*Assembly!U$5+$BA198*Assembly!U$6+$BB198*Assembly!U$7+$BC198*Assembly!U$8+$BD198*Assembly!U$9+$BE198*Assembly!U$10+$BF198*Assembly!U$11+$BG198*Assembly!U$12+$BH198*Assembly!U$13+$BI198*Assembly!U$14+$BJ198*Assembly!U$15+$BK198*Assembly!U$16+$BL198*Assembly!U$17+$BM198*Assembly!U$18+$BN198*Assembly!U$19+$BO198*Assembly!U$20+$BP198*Assembly!U$21+$BQ198*Assembly!U$22+$BR198*Assembly!U$23+$BS198*Assembly!U$24</f>
        <v>0</v>
      </c>
      <c r="CO198" s="231" t="str">
        <f>$AY198*Assembly!V$4+$AZ198*Assembly!V$5+$BA198*Assembly!V$6+$BB198*Assembly!V$7+$BC198*Assembly!V$8+$BD198*Assembly!V$9+$BE198*Assembly!V$10+$BF198*Assembly!V$11+$BG198*Assembly!V$12+$BH198*Assembly!V$13+$BI198*Assembly!V$14+$BJ198*Assembly!V$15+$BK198*Assembly!V$16+$BL198*Assembly!V$17+$BM198*Assembly!V$18+$BN198*Assembly!V$19+$BO198*Assembly!V$20+$BP198*Assembly!V$21+$BQ198*Assembly!V$22+$BR198*Assembly!V$23+$BS198*Assembly!V$24</f>
        <v>0</v>
      </c>
      <c r="CP198" s="231" t="str">
        <f>CF198*Refining!$F$3</f>
        <v>713</v>
      </c>
      <c r="CQ198" s="231" t="str">
        <f>CG198*Refining!$F$4</f>
        <v>0</v>
      </c>
      <c r="CR198" s="231" t="str">
        <f>CH198*Refining!$F$5</f>
        <v>0</v>
      </c>
      <c r="CS198" s="231" t="str">
        <f>CI198*Refining!$F$6</f>
        <v>0</v>
      </c>
      <c r="CT198" s="231" t="str">
        <f>CJ198*Refining!$F$7</f>
        <v>0</v>
      </c>
      <c r="CU198" s="231" t="str">
        <f>CK198*Refining!$F$8</f>
        <v>0</v>
      </c>
      <c r="CV198" s="231" t="str">
        <f>CL198*Refining!$F$9</f>
        <v>0</v>
      </c>
      <c r="CW198" s="231" t="str">
        <f>CM198*Refining!$F$10</f>
        <v>0</v>
      </c>
      <c r="CX198" s="231" t="str">
        <f>CN198*Refining!$F$11</f>
        <v>0</v>
      </c>
      <c r="CY198" s="231" t="str">
        <f>CO198*Refining!$F$12</f>
        <v>0</v>
      </c>
      <c r="CZ198" s="244" t="str">
        <f t="shared" ref="CZ198:DS198" si="801">IF(CF198 = 0, "", CF198)</f>
        <v>399</v>
      </c>
      <c r="DA198" s="245" t="str">
        <f t="shared" si="801"/>
        <v/>
      </c>
      <c r="DB198" s="245" t="str">
        <f t="shared" si="801"/>
        <v/>
      </c>
      <c r="DC198" s="245" t="str">
        <f t="shared" si="801"/>
        <v/>
      </c>
      <c r="DD198" s="245" t="str">
        <f t="shared" si="801"/>
        <v/>
      </c>
      <c r="DE198" s="245" t="str">
        <f t="shared" si="801"/>
        <v/>
      </c>
      <c r="DF198" s="245" t="str">
        <f t="shared" si="801"/>
        <v/>
      </c>
      <c r="DG198" s="245" t="str">
        <f t="shared" si="801"/>
        <v/>
      </c>
      <c r="DH198" s="245" t="str">
        <f t="shared" si="801"/>
        <v/>
      </c>
      <c r="DI198" s="246" t="str">
        <f t="shared" si="801"/>
        <v/>
      </c>
      <c r="DJ198" s="244" t="str">
        <f t="shared" si="801"/>
        <v>713</v>
      </c>
      <c r="DK198" s="245" t="str">
        <f t="shared" si="801"/>
        <v/>
      </c>
      <c r="DL198" s="245" t="str">
        <f t="shared" si="801"/>
        <v/>
      </c>
      <c r="DM198" s="245" t="str">
        <f t="shared" si="801"/>
        <v/>
      </c>
      <c r="DN198" s="259" t="str">
        <f t="shared" si="801"/>
        <v/>
      </c>
      <c r="DO198" s="245" t="str">
        <f t="shared" si="801"/>
        <v/>
      </c>
      <c r="DP198" s="245" t="str">
        <f t="shared" si="801"/>
        <v/>
      </c>
      <c r="DQ198" s="245" t="str">
        <f t="shared" si="801"/>
        <v/>
      </c>
      <c r="DR198" s="245" t="str">
        <f t="shared" si="801"/>
        <v/>
      </c>
      <c r="DS198" s="246" t="str">
        <f t="shared" si="801"/>
        <v/>
      </c>
      <c r="DT198" s="248" t="str">
        <f t="shared" si="16"/>
        <v>399</v>
      </c>
      <c r="DU198" s="249" t="str">
        <f t="shared" si="17"/>
        <v>713</v>
      </c>
      <c r="DV198" s="225" t="str">
        <f>CZ198*'Ores &amp; Ingots'!$C$3+DA198*'Ores &amp; Ingots'!$C$4+DB198*'Ores &amp; Ingots'!$C$5+DC198*'Ores &amp; Ingots'!$C$6+DD198*'Ores &amp; Ingots'!$C$7+DE198*'Ores &amp; Ingots'!$C$8+DF198*'Ores &amp; Ingots'!$C$9+DG198*'Ores &amp; Ingots'!$C$10+DH198*'Ores &amp; Ingots'!$C$11+DI198*'Ores &amp; Ingots'!$C$12</f>
        <v>51</v>
      </c>
      <c r="DW198" s="225" t="str">
        <f>DJ198*'Ores &amp; Ingots'!$B$3+DK198*'Ores &amp; Ingots'!$B$4+DL198*'Ores &amp; Ingots'!$B$5+DM198*'Ores &amp; Ingots'!$B$6+DN198*'Ores &amp; Ingots'!$B$7+DO198*'Ores &amp; Ingots'!$B$8+DP198*'Ores &amp; Ingots'!$B$9+DQ198*'Ores &amp; Ingots'!$B$10+DR198*'Ores &amp; Ingots'!$B$11+DS198*'Ores &amp; Ingots'!$B$12</f>
        <v>264</v>
      </c>
      <c r="DX198" s="249" t="str">
        <f>CZ198*Refining!$G$3+DA198*Refining!$G$4+DB198*Refining!$G$5+DC198*Refining!$G$6+DD198*Refining!$G$7+DE198*Refining!$G$8+DF198*Refining!$G$9+DG198*Refining!$G$10+DH198*Refining!$G$11+DI198*Refining!$G$12</f>
        <v>27</v>
      </c>
      <c r="DY198" s="249" t="str">
        <f t="shared" si="18"/>
        <v>4,263</v>
      </c>
      <c r="DZ198" s="250" t="str">
        <f t="shared" si="19"/>
        <v>0.0043</v>
      </c>
      <c r="EA198" s="248" t="str">
        <f t="shared" si="20"/>
        <v>53</v>
      </c>
      <c r="EB198" s="251" t="str">
        <f t="shared" ref="EB198:EC198" si="802">EA198/60</f>
        <v>0.9</v>
      </c>
      <c r="EC198" s="251" t="str">
        <f t="shared" si="802"/>
        <v>0.0</v>
      </c>
      <c r="ED198" s="248" t="str">
        <f t="shared" si="22"/>
        <v>7,218</v>
      </c>
      <c r="EE198" s="251" t="str">
        <f t="shared" ref="EE198:EF198" si="803">ED198/1000</f>
        <v>7.2</v>
      </c>
      <c r="EF198" s="252" t="str">
        <f t="shared" si="803"/>
        <v>0.01</v>
      </c>
      <c r="EG198" s="223" t="str">
        <f t="shared" si="24"/>
        <v>0.0072</v>
      </c>
      <c r="EH198" s="224" t="str">
        <f t="shared" si="25"/>
        <v>0:00:53</v>
      </c>
      <c r="EI198" s="225" t="s">
        <v>12</v>
      </c>
    </row>
    <row r="199">
      <c r="A199" s="33"/>
      <c r="B199" s="336" t="s">
        <v>1053</v>
      </c>
      <c r="C199" s="227" t="s">
        <v>886</v>
      </c>
      <c r="D199" s="227">
        <v>1.0</v>
      </c>
      <c r="E199" s="227">
        <v>1.0</v>
      </c>
      <c r="F199" s="227">
        <v>1.0</v>
      </c>
      <c r="G199" s="253" t="str">
        <f t="shared" si="5"/>
        <v>15.6</v>
      </c>
      <c r="H199" s="254">
        <v>5.0</v>
      </c>
      <c r="I199" s="254">
        <v>12.5</v>
      </c>
      <c r="J199" s="254" t="str">
        <f>H199/Main!$D$9</f>
        <v>5</v>
      </c>
      <c r="K199" s="254" t="str">
        <f>I199/Main!$D$10</f>
        <v>12.5</v>
      </c>
      <c r="L199" s="254" t="str">
        <f t="shared" si="6"/>
        <v>2.5</v>
      </c>
      <c r="M199" s="254">
        <v>1.0</v>
      </c>
      <c r="N199" s="255"/>
      <c r="O199" s="255"/>
      <c r="P199" s="255"/>
      <c r="Q199" s="256"/>
      <c r="R199" s="255"/>
      <c r="S199" s="257"/>
      <c r="T199" s="257"/>
      <c r="U199" s="255"/>
      <c r="V199" s="255"/>
      <c r="W199" s="350"/>
      <c r="X199" s="257"/>
      <c r="Y199" s="255"/>
      <c r="Z199" s="255"/>
      <c r="AA199" s="255"/>
      <c r="AB199" s="255"/>
      <c r="AC199" s="351" t="s">
        <v>12</v>
      </c>
      <c r="AD199" s="309">
        <v>7.0</v>
      </c>
      <c r="AE199" s="225">
        <v>0.0</v>
      </c>
      <c r="AF199" s="225">
        <v>0.0</v>
      </c>
      <c r="AG199" s="225">
        <v>0.0</v>
      </c>
      <c r="AH199" s="225">
        <v>0.0</v>
      </c>
      <c r="AI199" s="225">
        <v>0.0</v>
      </c>
      <c r="AJ199" s="225">
        <v>0.0</v>
      </c>
      <c r="AK199" s="225">
        <v>0.0</v>
      </c>
      <c r="AL199" s="225">
        <v>0.0</v>
      </c>
      <c r="AM199" s="225">
        <v>0.0</v>
      </c>
      <c r="AN199" s="225">
        <v>0.0</v>
      </c>
      <c r="AO199" s="225">
        <v>0.0</v>
      </c>
      <c r="AP199" s="225">
        <v>0.0</v>
      </c>
      <c r="AQ199" s="225">
        <v>0.0</v>
      </c>
      <c r="AR199" s="225">
        <v>0.0</v>
      </c>
      <c r="AS199" s="225">
        <v>0.0</v>
      </c>
      <c r="AT199" s="225">
        <v>0.0</v>
      </c>
      <c r="AU199" s="225">
        <v>0.0</v>
      </c>
      <c r="AV199" s="225">
        <v>0.0</v>
      </c>
      <c r="AW199" s="225">
        <v>0.0</v>
      </c>
      <c r="AX199" s="225">
        <v>0.0</v>
      </c>
      <c r="AY199" s="359" t="str">
        <f t="shared" ref="AY199:BS199" si="804">IF(AD199 = 0, "", AD199)</f>
        <v>7</v>
      </c>
      <c r="AZ199" s="227" t="str">
        <f t="shared" si="804"/>
        <v/>
      </c>
      <c r="BA199" s="227" t="str">
        <f t="shared" si="804"/>
        <v/>
      </c>
      <c r="BB199" s="227" t="str">
        <f t="shared" si="804"/>
        <v/>
      </c>
      <c r="BC199" s="227" t="str">
        <f t="shared" si="804"/>
        <v/>
      </c>
      <c r="BD199" s="227" t="str">
        <f t="shared" si="804"/>
        <v/>
      </c>
      <c r="BE199" s="227" t="str">
        <f t="shared" si="804"/>
        <v/>
      </c>
      <c r="BF199" s="227" t="str">
        <f t="shared" si="804"/>
        <v/>
      </c>
      <c r="BG199" s="227" t="str">
        <f t="shared" si="804"/>
        <v/>
      </c>
      <c r="BH199" s="227" t="str">
        <f t="shared" si="804"/>
        <v/>
      </c>
      <c r="BI199" s="227" t="str">
        <f t="shared" si="804"/>
        <v/>
      </c>
      <c r="BJ199" s="227" t="str">
        <f t="shared" si="804"/>
        <v/>
      </c>
      <c r="BK199" s="227" t="str">
        <f t="shared" si="804"/>
        <v/>
      </c>
      <c r="BL199" s="227" t="str">
        <f t="shared" si="804"/>
        <v/>
      </c>
      <c r="BM199" s="227" t="str">
        <f t="shared" si="804"/>
        <v/>
      </c>
      <c r="BN199" s="227" t="str">
        <f t="shared" si="804"/>
        <v/>
      </c>
      <c r="BO199" s="227" t="str">
        <f t="shared" si="804"/>
        <v/>
      </c>
      <c r="BP199" s="227" t="str">
        <f t="shared" si="804"/>
        <v/>
      </c>
      <c r="BQ199" s="227" t="str">
        <f t="shared" si="804"/>
        <v/>
      </c>
      <c r="BR199" s="227" t="str">
        <f t="shared" si="804"/>
        <v/>
      </c>
      <c r="BS199" s="238" t="str">
        <f t="shared" si="804"/>
        <v/>
      </c>
      <c r="BT199" s="239" t="str">
        <f>$AY199*Assembly!Y$4+$AZ199*Assembly!Y$5+$BA199*Assembly!Y$6+$BB199*Assembly!Y$7+$BC199*Assembly!Y$8+$BD199*Assembly!Y$9+$BE199*Assembly!Y$10+$BF199*Assembly!Y$11+$BG199*Assembly!Y$12+$BH199*Assembly!Y$13+$BI199*Assembly!Y$14+$BJ199*Assembly!Y$15+$BK199*Assembly!Y$16+$BL199*Assembly!Y$17+$BM199*Assembly!Y$18+$BN199*Assembly!Y$19+$BO199*Assembly!Y$20+$BP199*Assembly!Y$21+$BQ199*Assembly!Y$22+$BR199*Assembly!Y$23+$BS199*Assembly!Y$24</f>
        <v>140</v>
      </c>
      <c r="BU199" s="225" t="str">
        <f t="shared" si="8"/>
        <v>9</v>
      </c>
      <c r="BV199" s="225"/>
      <c r="BW199" s="225" t="str">
        <f>$AY199*Assembly!AC$4+$AZ199*Assembly!AC$5+$BA199*Assembly!AC$6+$BB199*Assembly!AC$7+$BC199*Assembly!AC$8+$BD199*Assembly!AC$9+$BE199*Assembly!AC$10+$BF199*Assembly!AC$11+$BG199*Assembly!AC$12+$BH199*Assembly!AC$13+$BI199*Assembly!AC$14+$BJ199*Assembly!AC$15+$BK199*Assembly!AC$16+$BL199*Assembly!AC$17+$BM199*Assembly!AC$18+$BN199*Assembly!AC$19+$BO199*Assembly!AC$20+$BP199*Assembly!AC$21+$BQ199*Assembly!AC$22+$BR199*Assembly!AC$23+$BS199*Assembly!AC$24</f>
        <v>700</v>
      </c>
      <c r="BX199" s="240" t="str">
        <f t="shared" si="9"/>
        <v>5.00</v>
      </c>
      <c r="BY199" s="241" t="str">
        <f t="shared" si="10"/>
        <v>45</v>
      </c>
      <c r="BZ199" s="242" t="str">
        <f t="shared" si="11"/>
        <v>78.1</v>
      </c>
      <c r="CA199" s="241" t="str">
        <f t="shared" si="12"/>
        <v>140</v>
      </c>
      <c r="CB199" s="225" t="str">
        <f>$AY199*Assembly!X$4+$AZ199*Assembly!X$5+$BA199*Assembly!X$6+$BB199*Assembly!X$7+$BC199*Assembly!X$8+$BD199*Assembly!X$9+$BE199*Assembly!X$10+$BF199*Assembly!X$11+$BG199*Assembly!X$12+$BH199*Assembly!X$13+$BI199*Assembly!X$14+$BJ199*Assembly!X$15+$BK199*Assembly!X$16+$BL199*Assembly!X$17+$BM199*Assembly!X$18+$BN199*Assembly!X$19+$BO199*Assembly!X$20+$BP199*Assembly!X$21+$BQ199*Assembly!X$22+$BR199*Assembly!X$23+$BS199*Assembly!X$24</f>
        <v>7</v>
      </c>
      <c r="CC199" s="225" t="str">
        <f t="shared" si="13"/>
        <v>1,089</v>
      </c>
      <c r="CD199" s="223" t="str">
        <f t="shared" si="14"/>
        <v>0.0011</v>
      </c>
      <c r="CE199" s="243" t="str">
        <f>$AY199*Assembly!AB$4+$AZ199*Assembly!AB$5+$BA199*Assembly!AB$6+$BB199*Assembly!AB$7+$BC199*Assembly!AB$8+$BD199*Assembly!AB$9+$BE199*Assembly!AB$10+$BF199*Assembly!AB$11+$BG199*Assembly!AB$12+$BH199*Assembly!AB$13+$BI199*Assembly!AB$14+$BJ199*Assembly!AB$15+$BK199*Assembly!AB$16+$BL199*Assembly!AB$17+$BM199*Assembly!AB$18+$BN199*Assembly!AB$19+$BO199*Assembly!AB$20+$BP199*Assembly!AB$21+$BQ199*Assembly!AB$22+$BR199*Assembly!AB$23+$BS199*Assembly!AB$24</f>
        <v>21</v>
      </c>
      <c r="CF199" s="256" t="str">
        <f>$AY199*Assembly!M$4+$AZ199*Assembly!M$5+$BA199*Assembly!M$6+$BB199*Assembly!M$7+$BC199*Assembly!M$8+$BD199*Assembly!M$9+$BE199*Assembly!M$10+$BF199*Assembly!M$11+$BG199*Assembly!M$12+$BH199*Assembly!M$13+$BI199*Assembly!M$14+$BJ199*Assembly!M$15+$BK199*Assembly!M$16+$BL199*Assembly!M$17+$BM199*Assembly!M$18+$BN199*Assembly!M$19+$BO199*Assembly!M$20+$BP199*Assembly!M$21+$BQ199*Assembly!M$22+$BR199*Assembly!M$23+$BS199*Assembly!M$24</f>
        <v>147</v>
      </c>
      <c r="CG199" s="256" t="str">
        <f>$AY199*Assembly!N$4+$AZ199*Assembly!N$5+$BA199*Assembly!N$6+$BB199*Assembly!N$7+$BC199*Assembly!N$8+$BD199*Assembly!N$9+$BE199*Assembly!N$10+$BF199*Assembly!N$11+$BG199*Assembly!N$12+$BH199*Assembly!N$13+$BI199*Assembly!N$14+$BJ199*Assembly!N$15+$BK199*Assembly!N$16+$BL199*Assembly!N$17+$BM199*Assembly!N$18+$BN199*Assembly!N$19+$BO199*Assembly!N$20+$BP199*Assembly!N$21+$BQ199*Assembly!N$22+$BR199*Assembly!N$23+$BS199*Assembly!N$24</f>
        <v>0</v>
      </c>
      <c r="CH199" s="256" t="str">
        <f>$AY199*Assembly!O$4+$AZ199*Assembly!O$5+$BA199*Assembly!O$6+$BB199*Assembly!O$7+$BC199*Assembly!O$8+$BD199*Assembly!O$9+$BE199*Assembly!O$10+$BF199*Assembly!O$11+$BG199*Assembly!O$12+$BH199*Assembly!O$13+$BI199*Assembly!O$14+$BJ199*Assembly!O$15+$BK199*Assembly!O$16+$BL199*Assembly!O$17+$BM199*Assembly!O$18+$BN199*Assembly!O$19+$BO199*Assembly!O$20+$BP199*Assembly!O$21+$BQ199*Assembly!O$22+$BR199*Assembly!O$23+$BS199*Assembly!O$24</f>
        <v>0</v>
      </c>
      <c r="CI199" s="254" t="str">
        <f>$AY199*Assembly!P$4+$AZ199*Assembly!P$5+$BA199*Assembly!P$6+$BB199*Assembly!P$7+$BC199*Assembly!P$8+$BD199*Assembly!P$9+$BE199*Assembly!P$10+$BF199*Assembly!P$11+$BG199*Assembly!P$12+$BH199*Assembly!P$13+$BI199*Assembly!P$14+$BJ199*Assembly!P$15+$BK199*Assembly!P$16+$BL199*Assembly!P$17+$BM199*Assembly!P$18+$BN199*Assembly!P$19+$BO199*Assembly!P$20+$BP199*Assembly!P$21+$BQ199*Assembly!P$22+$BR199*Assembly!P$23+$BS199*Assembly!P$24</f>
        <v>0</v>
      </c>
      <c r="CJ199" s="254" t="str">
        <f>$AY199*Assembly!Q$4+$AZ199*Assembly!Q$5+$BA199*Assembly!Q$6+$BB199*Assembly!Q$7+$BC199*Assembly!Q$8+$BD199*Assembly!Q$9+$BE199*Assembly!Q$10+$BF199*Assembly!Q$11+$BG199*Assembly!Q$12+$BH199*Assembly!Q$13+$BI199*Assembly!Q$14+$BJ199*Assembly!Q$15+$BK199*Assembly!Q$16+$BL199*Assembly!Q$17+$BM199*Assembly!Q$18+$BN199*Assembly!Q$19+$BO199*Assembly!Q$20+$BP199*Assembly!Q$21+$BQ199*Assembly!Q$22+$BR199*Assembly!Q$23+$BS199*Assembly!Q$24</f>
        <v>0</v>
      </c>
      <c r="CK199" s="256" t="str">
        <f>$AY199*Assembly!R$4+$AZ199*Assembly!R$5+$BA199*Assembly!R$6+$BB199*Assembly!R$7+$BC199*Assembly!R$8+$BD199*Assembly!R$9+$BE199*Assembly!R$10+$BF199*Assembly!R$11+$BG199*Assembly!R$12+$BH199*Assembly!R$13+$BI199*Assembly!R$14+$BJ199*Assembly!R$15+$BK199*Assembly!R$16+$BL199*Assembly!R$17+$BM199*Assembly!R$18+$BN199*Assembly!R$19+$BO199*Assembly!R$20+$BP199*Assembly!R$21+$BQ199*Assembly!R$22+$BR199*Assembly!R$23+$BS199*Assembly!R$24</f>
        <v>0</v>
      </c>
      <c r="CL199" s="254" t="str">
        <f>$AY199*Assembly!S$4+$AZ199*Assembly!S$5+$BA199*Assembly!S$6+$BB199*Assembly!S$7+$BC199*Assembly!S$8+$BD199*Assembly!S$9+$BE199*Assembly!S$10+$BF199*Assembly!S$11+$BG199*Assembly!S$12+$BH199*Assembly!S$13+$BI199*Assembly!S$14+$BJ199*Assembly!S$15+$BK199*Assembly!S$16+$BL199*Assembly!S$17+$BM199*Assembly!S$18+$BN199*Assembly!S$19+$BO199*Assembly!S$20+$BP199*Assembly!S$21+$BQ199*Assembly!S$22+$BR199*Assembly!S$23+$BS199*Assembly!S$24</f>
        <v>0</v>
      </c>
      <c r="CM199" s="254" t="str">
        <f>$AY199*Assembly!T$4+$AZ199*Assembly!T$5+$BA199*Assembly!T$6+$BB199*Assembly!T$7+$BC199*Assembly!T$8+$BD199*Assembly!T$9+$BE199*Assembly!T$10+$BF199*Assembly!T$11+$BG199*Assembly!T$12+$BH199*Assembly!T$13+$BI199*Assembly!T$14+$BJ199*Assembly!T$15+$BK199*Assembly!T$16+$BL199*Assembly!T$17+$BM199*Assembly!T$18+$BN199*Assembly!T$19+$BO199*Assembly!T$20+$BP199*Assembly!T$21+$BQ199*Assembly!T$22+$BR199*Assembly!T$23+$BS199*Assembly!T$24</f>
        <v>0</v>
      </c>
      <c r="CN199" s="254" t="str">
        <f>$AY199*Assembly!U$4+$AZ199*Assembly!U$5+$BA199*Assembly!U$6+$BB199*Assembly!U$7+$BC199*Assembly!U$8+$BD199*Assembly!U$9+$BE199*Assembly!U$10+$BF199*Assembly!U$11+$BG199*Assembly!U$12+$BH199*Assembly!U$13+$BI199*Assembly!U$14+$BJ199*Assembly!U$15+$BK199*Assembly!U$16+$BL199*Assembly!U$17+$BM199*Assembly!U$18+$BN199*Assembly!U$19+$BO199*Assembly!U$20+$BP199*Assembly!U$21+$BQ199*Assembly!U$22+$BR199*Assembly!U$23+$BS199*Assembly!U$24</f>
        <v>0</v>
      </c>
      <c r="CO199" s="256" t="str">
        <f>$AY199*Assembly!V$4+$AZ199*Assembly!V$5+$BA199*Assembly!V$6+$BB199*Assembly!V$7+$BC199*Assembly!V$8+$BD199*Assembly!V$9+$BE199*Assembly!V$10+$BF199*Assembly!V$11+$BG199*Assembly!V$12+$BH199*Assembly!V$13+$BI199*Assembly!V$14+$BJ199*Assembly!V$15+$BK199*Assembly!V$16+$BL199*Assembly!V$17+$BM199*Assembly!V$18+$BN199*Assembly!V$19+$BO199*Assembly!V$20+$BP199*Assembly!V$21+$BQ199*Assembly!V$22+$BR199*Assembly!V$23+$BS199*Assembly!V$24</f>
        <v>0</v>
      </c>
      <c r="CP199" s="256" t="str">
        <f>CF199*Refining!$F$3</f>
        <v>263</v>
      </c>
      <c r="CQ199" s="256" t="str">
        <f>CG199*Refining!$F$4</f>
        <v>0</v>
      </c>
      <c r="CR199" s="256" t="str">
        <f>CH199*Refining!$F$5</f>
        <v>0</v>
      </c>
      <c r="CS199" s="256" t="str">
        <f>CI199*Refining!$F$6</f>
        <v>0</v>
      </c>
      <c r="CT199" s="256" t="str">
        <f>CJ199*Refining!$F$7</f>
        <v>0</v>
      </c>
      <c r="CU199" s="256" t="str">
        <f>CK199*Refining!$F$8</f>
        <v>0</v>
      </c>
      <c r="CV199" s="256" t="str">
        <f>CL199*Refining!$F$9</f>
        <v>0</v>
      </c>
      <c r="CW199" s="256" t="str">
        <f>CM199*Refining!$F$10</f>
        <v>0</v>
      </c>
      <c r="CX199" s="256" t="str">
        <f>CN199*Refining!$F$11</f>
        <v>0</v>
      </c>
      <c r="CY199" s="256" t="str">
        <f>CO199*Refining!$F$12</f>
        <v>0</v>
      </c>
      <c r="CZ199" s="244" t="str">
        <f t="shared" ref="CZ199:DS199" si="805">IF(CF199 = 0, "", CF199)</f>
        <v>147</v>
      </c>
      <c r="DA199" s="245" t="str">
        <f t="shared" si="805"/>
        <v/>
      </c>
      <c r="DB199" s="245" t="str">
        <f t="shared" si="805"/>
        <v/>
      </c>
      <c r="DC199" s="245" t="str">
        <f t="shared" si="805"/>
        <v/>
      </c>
      <c r="DD199" s="245" t="str">
        <f t="shared" si="805"/>
        <v/>
      </c>
      <c r="DE199" s="245" t="str">
        <f t="shared" si="805"/>
        <v/>
      </c>
      <c r="DF199" s="245" t="str">
        <f t="shared" si="805"/>
        <v/>
      </c>
      <c r="DG199" s="245" t="str">
        <f t="shared" si="805"/>
        <v/>
      </c>
      <c r="DH199" s="245" t="str">
        <f t="shared" si="805"/>
        <v/>
      </c>
      <c r="DI199" s="246" t="str">
        <f t="shared" si="805"/>
        <v/>
      </c>
      <c r="DJ199" s="244" t="str">
        <f t="shared" si="805"/>
        <v>263</v>
      </c>
      <c r="DK199" s="245" t="str">
        <f t="shared" si="805"/>
        <v/>
      </c>
      <c r="DL199" s="245" t="str">
        <f t="shared" si="805"/>
        <v/>
      </c>
      <c r="DM199" s="245" t="str">
        <f t="shared" si="805"/>
        <v/>
      </c>
      <c r="DN199" s="259" t="str">
        <f t="shared" si="805"/>
        <v/>
      </c>
      <c r="DO199" s="245" t="str">
        <f t="shared" si="805"/>
        <v/>
      </c>
      <c r="DP199" s="245" t="str">
        <f t="shared" si="805"/>
        <v/>
      </c>
      <c r="DQ199" s="245" t="str">
        <f t="shared" si="805"/>
        <v/>
      </c>
      <c r="DR199" s="245" t="str">
        <f t="shared" si="805"/>
        <v/>
      </c>
      <c r="DS199" s="246" t="str">
        <f t="shared" si="805"/>
        <v/>
      </c>
      <c r="DT199" s="248" t="str">
        <f t="shared" si="16"/>
        <v>147</v>
      </c>
      <c r="DU199" s="249" t="str">
        <f t="shared" si="17"/>
        <v>263</v>
      </c>
      <c r="DV199" s="225" t="str">
        <f>CZ199*'Ores &amp; Ingots'!$C$3+DA199*'Ores &amp; Ingots'!$C$4+DB199*'Ores &amp; Ingots'!$C$5+DC199*'Ores &amp; Ingots'!$C$6+DD199*'Ores &amp; Ingots'!$C$7+DE199*'Ores &amp; Ingots'!$C$8+DF199*'Ores &amp; Ingots'!$C$9+DG199*'Ores &amp; Ingots'!$C$10+DH199*'Ores &amp; Ingots'!$C$11+DI199*'Ores &amp; Ingots'!$C$12</f>
        <v>19</v>
      </c>
      <c r="DW199" s="225" t="str">
        <f>DJ199*'Ores &amp; Ingots'!$B$3+DK199*'Ores &amp; Ingots'!$B$4+DL199*'Ores &amp; Ingots'!$B$5+DM199*'Ores &amp; Ingots'!$B$6+DN199*'Ores &amp; Ingots'!$B$7+DO199*'Ores &amp; Ingots'!$B$8+DP199*'Ores &amp; Ingots'!$B$9+DQ199*'Ores &amp; Ingots'!$B$10+DR199*'Ores &amp; Ingots'!$B$11+DS199*'Ores &amp; Ingots'!$B$12</f>
        <v>97</v>
      </c>
      <c r="DX199" s="249" t="str">
        <f>CZ199*Refining!$G$3+DA199*Refining!$G$4+DB199*Refining!$G$5+DC199*Refining!$G$6+DD199*Refining!$G$7+DE199*Refining!$G$8+DF199*Refining!$G$9+DG199*Refining!$G$10+DH199*Refining!$G$11+DI199*Refining!$G$12</f>
        <v>10</v>
      </c>
      <c r="DY199" s="249" t="str">
        <f t="shared" si="18"/>
        <v>1,571</v>
      </c>
      <c r="DZ199" s="250" t="str">
        <f t="shared" si="19"/>
        <v>0.0016</v>
      </c>
      <c r="EA199" s="248" t="str">
        <f t="shared" si="20"/>
        <v>22</v>
      </c>
      <c r="EB199" s="251" t="str">
        <f t="shared" ref="EB199:EC199" si="806">EA199/60</f>
        <v>0.4</v>
      </c>
      <c r="EC199" s="251" t="str">
        <f t="shared" si="806"/>
        <v>0.0</v>
      </c>
      <c r="ED199" s="248" t="str">
        <f t="shared" si="22"/>
        <v>2,659</v>
      </c>
      <c r="EE199" s="251" t="str">
        <f t="shared" ref="EE199:EF199" si="807">ED199/1000</f>
        <v>2.7</v>
      </c>
      <c r="EF199" s="252" t="str">
        <f t="shared" si="807"/>
        <v>0.00</v>
      </c>
      <c r="EG199" s="223" t="str">
        <f t="shared" si="24"/>
        <v>0.0027</v>
      </c>
      <c r="EH199" s="224" t="str">
        <f t="shared" si="25"/>
        <v>0:00:22</v>
      </c>
      <c r="EI199" s="225" t="s">
        <v>12</v>
      </c>
    </row>
    <row r="200">
      <c r="A200" s="33"/>
      <c r="B200" s="226" t="s">
        <v>1054</v>
      </c>
      <c r="C200" s="227" t="s">
        <v>886</v>
      </c>
      <c r="D200" s="227">
        <v>1.0</v>
      </c>
      <c r="E200" s="227">
        <v>1.0</v>
      </c>
      <c r="F200" s="227">
        <v>1.0</v>
      </c>
      <c r="G200" s="228" t="str">
        <f t="shared" si="5"/>
        <v>15.6</v>
      </c>
      <c r="H200" s="229">
        <v>3.0</v>
      </c>
      <c r="I200" s="229">
        <v>7.5</v>
      </c>
      <c r="J200" s="229" t="str">
        <f>H200/Main!$D$9</f>
        <v>3</v>
      </c>
      <c r="K200" s="229" t="str">
        <f>I200/Main!$D$10</f>
        <v>7.5</v>
      </c>
      <c r="L200" s="229" t="str">
        <f t="shared" si="6"/>
        <v>2.5</v>
      </c>
      <c r="M200" s="229">
        <v>1.0</v>
      </c>
      <c r="N200" s="230"/>
      <c r="O200" s="230"/>
      <c r="P200" s="230"/>
      <c r="Q200" s="231"/>
      <c r="R200" s="230"/>
      <c r="S200" s="232"/>
      <c r="T200" s="232"/>
      <c r="U200" s="230"/>
      <c r="V200" s="230"/>
      <c r="W200" s="232"/>
      <c r="X200" s="232"/>
      <c r="Y200" s="230"/>
      <c r="Z200" s="230"/>
      <c r="AA200" s="230"/>
      <c r="AB200" s="230"/>
      <c r="AC200" s="362" t="s">
        <v>18</v>
      </c>
      <c r="AD200" s="309">
        <v>4.0</v>
      </c>
      <c r="AE200" s="225">
        <v>0.0</v>
      </c>
      <c r="AF200" s="225">
        <v>0.0</v>
      </c>
      <c r="AG200" s="225">
        <v>0.0</v>
      </c>
      <c r="AH200" s="225">
        <v>0.0</v>
      </c>
      <c r="AI200" s="225">
        <v>0.0</v>
      </c>
      <c r="AJ200" s="225">
        <v>0.0</v>
      </c>
      <c r="AK200" s="225">
        <v>0.0</v>
      </c>
      <c r="AL200" s="225">
        <v>0.0</v>
      </c>
      <c r="AM200" s="225">
        <v>0.0</v>
      </c>
      <c r="AN200" s="225">
        <v>0.0</v>
      </c>
      <c r="AO200" s="225">
        <v>0.0</v>
      </c>
      <c r="AP200" s="225">
        <v>0.0</v>
      </c>
      <c r="AQ200" s="225">
        <v>0.0</v>
      </c>
      <c r="AR200" s="225">
        <v>0.0</v>
      </c>
      <c r="AS200" s="225">
        <v>0.0</v>
      </c>
      <c r="AT200" s="225">
        <v>0.0</v>
      </c>
      <c r="AU200" s="225">
        <v>0.0</v>
      </c>
      <c r="AV200" s="225">
        <v>0.0</v>
      </c>
      <c r="AW200" s="225">
        <v>0.0</v>
      </c>
      <c r="AX200" s="225">
        <v>0.0</v>
      </c>
      <c r="AY200" s="359" t="str">
        <f t="shared" ref="AY200:BS200" si="808">IF(AD200 = 0, "", AD200)</f>
        <v>4</v>
      </c>
      <c r="AZ200" s="227" t="str">
        <f t="shared" si="808"/>
        <v/>
      </c>
      <c r="BA200" s="227" t="str">
        <f t="shared" si="808"/>
        <v/>
      </c>
      <c r="BB200" s="227" t="str">
        <f t="shared" si="808"/>
        <v/>
      </c>
      <c r="BC200" s="227" t="str">
        <f t="shared" si="808"/>
        <v/>
      </c>
      <c r="BD200" s="227" t="str">
        <f t="shared" si="808"/>
        <v/>
      </c>
      <c r="BE200" s="227" t="str">
        <f t="shared" si="808"/>
        <v/>
      </c>
      <c r="BF200" s="227" t="str">
        <f t="shared" si="808"/>
        <v/>
      </c>
      <c r="BG200" s="227" t="str">
        <f t="shared" si="808"/>
        <v/>
      </c>
      <c r="BH200" s="227" t="str">
        <f t="shared" si="808"/>
        <v/>
      </c>
      <c r="BI200" s="227" t="str">
        <f t="shared" si="808"/>
        <v/>
      </c>
      <c r="BJ200" s="227" t="str">
        <f t="shared" si="808"/>
        <v/>
      </c>
      <c r="BK200" s="227" t="str">
        <f t="shared" si="808"/>
        <v/>
      </c>
      <c r="BL200" s="227" t="str">
        <f t="shared" si="808"/>
        <v/>
      </c>
      <c r="BM200" s="227" t="str">
        <f t="shared" si="808"/>
        <v/>
      </c>
      <c r="BN200" s="227" t="str">
        <f t="shared" si="808"/>
        <v/>
      </c>
      <c r="BO200" s="227" t="str">
        <f t="shared" si="808"/>
        <v/>
      </c>
      <c r="BP200" s="227" t="str">
        <f t="shared" si="808"/>
        <v/>
      </c>
      <c r="BQ200" s="227" t="str">
        <f t="shared" si="808"/>
        <v/>
      </c>
      <c r="BR200" s="227" t="str">
        <f t="shared" si="808"/>
        <v/>
      </c>
      <c r="BS200" s="238" t="str">
        <f t="shared" si="808"/>
        <v/>
      </c>
      <c r="BT200" s="239" t="str">
        <f>$AY200*Assembly!Y$4+$AZ200*Assembly!Y$5+$BA200*Assembly!Y$6+$BB200*Assembly!Y$7+$BC200*Assembly!Y$8+$BD200*Assembly!Y$9+$BE200*Assembly!Y$10+$BF200*Assembly!Y$11+$BG200*Assembly!Y$12+$BH200*Assembly!Y$13+$BI200*Assembly!Y$14+$BJ200*Assembly!Y$15+$BK200*Assembly!Y$16+$BL200*Assembly!Y$17+$BM200*Assembly!Y$18+$BN200*Assembly!Y$19+$BO200*Assembly!Y$20+$BP200*Assembly!Y$21+$BQ200*Assembly!Y$22+$BR200*Assembly!Y$23+$BS200*Assembly!Y$24</f>
        <v>80</v>
      </c>
      <c r="BU200" s="225" t="str">
        <f t="shared" si="8"/>
        <v>5</v>
      </c>
      <c r="BV200" s="225"/>
      <c r="BW200" s="225" t="str">
        <f>$AY200*Assembly!AC$4+$AZ200*Assembly!AC$5+$BA200*Assembly!AC$6+$BB200*Assembly!AC$7+$BC200*Assembly!AC$8+$BD200*Assembly!AC$9+$BE200*Assembly!AC$10+$BF200*Assembly!AC$11+$BG200*Assembly!AC$12+$BH200*Assembly!AC$13+$BI200*Assembly!AC$14+$BJ200*Assembly!AC$15+$BK200*Assembly!AC$16+$BL200*Assembly!AC$17+$BM200*Assembly!AC$18+$BN200*Assembly!AC$19+$BO200*Assembly!AC$20+$BP200*Assembly!AC$21+$BQ200*Assembly!AC$22+$BR200*Assembly!AC$23+$BS200*Assembly!AC$24</f>
        <v>400</v>
      </c>
      <c r="BX200" s="240" t="str">
        <f t="shared" si="9"/>
        <v>5.00</v>
      </c>
      <c r="BY200" s="241" t="str">
        <f t="shared" si="10"/>
        <v>26</v>
      </c>
      <c r="BZ200" s="242" t="str">
        <f t="shared" si="11"/>
        <v>78.1</v>
      </c>
      <c r="CA200" s="241" t="str">
        <f t="shared" si="12"/>
        <v>133</v>
      </c>
      <c r="CB200" s="225" t="str">
        <f>$AY200*Assembly!X$4+$AZ200*Assembly!X$5+$BA200*Assembly!X$6+$BB200*Assembly!X$7+$BC200*Assembly!X$8+$BD200*Assembly!X$9+$BE200*Assembly!X$10+$BF200*Assembly!X$11+$BG200*Assembly!X$12+$BH200*Assembly!X$13+$BI200*Assembly!X$14+$BJ200*Assembly!X$15+$BK200*Assembly!X$16+$BL200*Assembly!X$17+$BM200*Assembly!X$18+$BN200*Assembly!X$19+$BO200*Assembly!X$20+$BP200*Assembly!X$21+$BQ200*Assembly!X$22+$BR200*Assembly!X$23+$BS200*Assembly!X$24</f>
        <v>4</v>
      </c>
      <c r="CC200" s="225" t="str">
        <f t="shared" si="13"/>
        <v>622</v>
      </c>
      <c r="CD200" s="223" t="str">
        <f t="shared" si="14"/>
        <v>0.0006</v>
      </c>
      <c r="CE200" s="243" t="str">
        <f>$AY200*Assembly!AB$4+$AZ200*Assembly!AB$5+$BA200*Assembly!AB$6+$BB200*Assembly!AB$7+$BC200*Assembly!AB$8+$BD200*Assembly!AB$9+$BE200*Assembly!AB$10+$BF200*Assembly!AB$11+$BG200*Assembly!AB$12+$BH200*Assembly!AB$13+$BI200*Assembly!AB$14+$BJ200*Assembly!AB$15+$BK200*Assembly!AB$16+$BL200*Assembly!AB$17+$BM200*Assembly!AB$18+$BN200*Assembly!AB$19+$BO200*Assembly!AB$20+$BP200*Assembly!AB$21+$BQ200*Assembly!AB$22+$BR200*Assembly!AB$23+$BS200*Assembly!AB$24</f>
        <v>12</v>
      </c>
      <c r="CF200" s="231" t="str">
        <f>$AY200*Assembly!M$4+$AZ200*Assembly!M$5+$BA200*Assembly!M$6+$BB200*Assembly!M$7+$BC200*Assembly!M$8+$BD200*Assembly!M$9+$BE200*Assembly!M$10+$BF200*Assembly!M$11+$BG200*Assembly!M$12+$BH200*Assembly!M$13+$BI200*Assembly!M$14+$BJ200*Assembly!M$15+$BK200*Assembly!M$16+$BL200*Assembly!M$17+$BM200*Assembly!M$18+$BN200*Assembly!M$19+$BO200*Assembly!M$20+$BP200*Assembly!M$21+$BQ200*Assembly!M$22+$BR200*Assembly!M$23+$BS200*Assembly!M$24</f>
        <v>84</v>
      </c>
      <c r="CG200" s="231" t="str">
        <f>$AY200*Assembly!N$4+$AZ200*Assembly!N$5+$BA200*Assembly!N$6+$BB200*Assembly!N$7+$BC200*Assembly!N$8+$BD200*Assembly!N$9+$BE200*Assembly!N$10+$BF200*Assembly!N$11+$BG200*Assembly!N$12+$BH200*Assembly!N$13+$BI200*Assembly!N$14+$BJ200*Assembly!N$15+$BK200*Assembly!N$16+$BL200*Assembly!N$17+$BM200*Assembly!N$18+$BN200*Assembly!N$19+$BO200*Assembly!N$20+$BP200*Assembly!N$21+$BQ200*Assembly!N$22+$BR200*Assembly!N$23+$BS200*Assembly!N$24</f>
        <v>0</v>
      </c>
      <c r="CH200" s="231" t="str">
        <f>$AY200*Assembly!O$4+$AZ200*Assembly!O$5+$BA200*Assembly!O$6+$BB200*Assembly!O$7+$BC200*Assembly!O$8+$BD200*Assembly!O$9+$BE200*Assembly!O$10+$BF200*Assembly!O$11+$BG200*Assembly!O$12+$BH200*Assembly!O$13+$BI200*Assembly!O$14+$BJ200*Assembly!O$15+$BK200*Assembly!O$16+$BL200*Assembly!O$17+$BM200*Assembly!O$18+$BN200*Assembly!O$19+$BO200*Assembly!O$20+$BP200*Assembly!O$21+$BQ200*Assembly!O$22+$BR200*Assembly!O$23+$BS200*Assembly!O$24</f>
        <v>0</v>
      </c>
      <c r="CI200" s="229" t="str">
        <f>$AY200*Assembly!P$4+$AZ200*Assembly!P$5+$BA200*Assembly!P$6+$BB200*Assembly!P$7+$BC200*Assembly!P$8+$BD200*Assembly!P$9+$BE200*Assembly!P$10+$BF200*Assembly!P$11+$BG200*Assembly!P$12+$BH200*Assembly!P$13+$BI200*Assembly!P$14+$BJ200*Assembly!P$15+$BK200*Assembly!P$16+$BL200*Assembly!P$17+$BM200*Assembly!P$18+$BN200*Assembly!P$19+$BO200*Assembly!P$20+$BP200*Assembly!P$21+$BQ200*Assembly!P$22+$BR200*Assembly!P$23+$BS200*Assembly!P$24</f>
        <v>0</v>
      </c>
      <c r="CJ200" s="229" t="str">
        <f>$AY200*Assembly!Q$4+$AZ200*Assembly!Q$5+$BA200*Assembly!Q$6+$BB200*Assembly!Q$7+$BC200*Assembly!Q$8+$BD200*Assembly!Q$9+$BE200*Assembly!Q$10+$BF200*Assembly!Q$11+$BG200*Assembly!Q$12+$BH200*Assembly!Q$13+$BI200*Assembly!Q$14+$BJ200*Assembly!Q$15+$BK200*Assembly!Q$16+$BL200*Assembly!Q$17+$BM200*Assembly!Q$18+$BN200*Assembly!Q$19+$BO200*Assembly!Q$20+$BP200*Assembly!Q$21+$BQ200*Assembly!Q$22+$BR200*Assembly!Q$23+$BS200*Assembly!Q$24</f>
        <v>0</v>
      </c>
      <c r="CK200" s="231" t="str">
        <f>$AY200*Assembly!R$4+$AZ200*Assembly!R$5+$BA200*Assembly!R$6+$BB200*Assembly!R$7+$BC200*Assembly!R$8+$BD200*Assembly!R$9+$BE200*Assembly!R$10+$BF200*Assembly!R$11+$BG200*Assembly!R$12+$BH200*Assembly!R$13+$BI200*Assembly!R$14+$BJ200*Assembly!R$15+$BK200*Assembly!R$16+$BL200*Assembly!R$17+$BM200*Assembly!R$18+$BN200*Assembly!R$19+$BO200*Assembly!R$20+$BP200*Assembly!R$21+$BQ200*Assembly!R$22+$BR200*Assembly!R$23+$BS200*Assembly!R$24</f>
        <v>0</v>
      </c>
      <c r="CL200" s="229" t="str">
        <f>$AY200*Assembly!S$4+$AZ200*Assembly!S$5+$BA200*Assembly!S$6+$BB200*Assembly!S$7+$BC200*Assembly!S$8+$BD200*Assembly!S$9+$BE200*Assembly!S$10+$BF200*Assembly!S$11+$BG200*Assembly!S$12+$BH200*Assembly!S$13+$BI200*Assembly!S$14+$BJ200*Assembly!S$15+$BK200*Assembly!S$16+$BL200*Assembly!S$17+$BM200*Assembly!S$18+$BN200*Assembly!S$19+$BO200*Assembly!S$20+$BP200*Assembly!S$21+$BQ200*Assembly!S$22+$BR200*Assembly!S$23+$BS200*Assembly!S$24</f>
        <v>0</v>
      </c>
      <c r="CM200" s="229" t="str">
        <f>$AY200*Assembly!T$4+$AZ200*Assembly!T$5+$BA200*Assembly!T$6+$BB200*Assembly!T$7+$BC200*Assembly!T$8+$BD200*Assembly!T$9+$BE200*Assembly!T$10+$BF200*Assembly!T$11+$BG200*Assembly!T$12+$BH200*Assembly!T$13+$BI200*Assembly!T$14+$BJ200*Assembly!T$15+$BK200*Assembly!T$16+$BL200*Assembly!T$17+$BM200*Assembly!T$18+$BN200*Assembly!T$19+$BO200*Assembly!T$20+$BP200*Assembly!T$21+$BQ200*Assembly!T$22+$BR200*Assembly!T$23+$BS200*Assembly!T$24</f>
        <v>0</v>
      </c>
      <c r="CN200" s="229" t="str">
        <f>$AY200*Assembly!U$4+$AZ200*Assembly!U$5+$BA200*Assembly!U$6+$BB200*Assembly!U$7+$BC200*Assembly!U$8+$BD200*Assembly!U$9+$BE200*Assembly!U$10+$BF200*Assembly!U$11+$BG200*Assembly!U$12+$BH200*Assembly!U$13+$BI200*Assembly!U$14+$BJ200*Assembly!U$15+$BK200*Assembly!U$16+$BL200*Assembly!U$17+$BM200*Assembly!U$18+$BN200*Assembly!U$19+$BO200*Assembly!U$20+$BP200*Assembly!U$21+$BQ200*Assembly!U$22+$BR200*Assembly!U$23+$BS200*Assembly!U$24</f>
        <v>0</v>
      </c>
      <c r="CO200" s="231" t="str">
        <f>$AY200*Assembly!V$4+$AZ200*Assembly!V$5+$BA200*Assembly!V$6+$BB200*Assembly!V$7+$BC200*Assembly!V$8+$BD200*Assembly!V$9+$BE200*Assembly!V$10+$BF200*Assembly!V$11+$BG200*Assembly!V$12+$BH200*Assembly!V$13+$BI200*Assembly!V$14+$BJ200*Assembly!V$15+$BK200*Assembly!V$16+$BL200*Assembly!V$17+$BM200*Assembly!V$18+$BN200*Assembly!V$19+$BO200*Assembly!V$20+$BP200*Assembly!V$21+$BQ200*Assembly!V$22+$BR200*Assembly!V$23+$BS200*Assembly!V$24</f>
        <v>0</v>
      </c>
      <c r="CP200" s="231" t="str">
        <f>CF200*Refining!$F$3</f>
        <v>150</v>
      </c>
      <c r="CQ200" s="231" t="str">
        <f>CG200*Refining!$F$4</f>
        <v>0</v>
      </c>
      <c r="CR200" s="231" t="str">
        <f>CH200*Refining!$F$5</f>
        <v>0</v>
      </c>
      <c r="CS200" s="231" t="str">
        <f>CI200*Refining!$F$6</f>
        <v>0</v>
      </c>
      <c r="CT200" s="231" t="str">
        <f>CJ200*Refining!$F$7</f>
        <v>0</v>
      </c>
      <c r="CU200" s="231" t="str">
        <f>CK200*Refining!$F$8</f>
        <v>0</v>
      </c>
      <c r="CV200" s="231" t="str">
        <f>CL200*Refining!$F$9</f>
        <v>0</v>
      </c>
      <c r="CW200" s="231" t="str">
        <f>CM200*Refining!$F$10</f>
        <v>0</v>
      </c>
      <c r="CX200" s="231" t="str">
        <f>CN200*Refining!$F$11</f>
        <v>0</v>
      </c>
      <c r="CY200" s="231" t="str">
        <f>CO200*Refining!$F$12</f>
        <v>0</v>
      </c>
      <c r="CZ200" s="244" t="str">
        <f t="shared" ref="CZ200:DS200" si="809">IF(CF200 = 0, "", CF200)</f>
        <v>84</v>
      </c>
      <c r="DA200" s="245" t="str">
        <f t="shared" si="809"/>
        <v/>
      </c>
      <c r="DB200" s="245" t="str">
        <f t="shared" si="809"/>
        <v/>
      </c>
      <c r="DC200" s="245" t="str">
        <f t="shared" si="809"/>
        <v/>
      </c>
      <c r="DD200" s="245" t="str">
        <f t="shared" si="809"/>
        <v/>
      </c>
      <c r="DE200" s="245" t="str">
        <f t="shared" si="809"/>
        <v/>
      </c>
      <c r="DF200" s="245" t="str">
        <f t="shared" si="809"/>
        <v/>
      </c>
      <c r="DG200" s="245" t="str">
        <f t="shared" si="809"/>
        <v/>
      </c>
      <c r="DH200" s="245" t="str">
        <f t="shared" si="809"/>
        <v/>
      </c>
      <c r="DI200" s="246" t="str">
        <f t="shared" si="809"/>
        <v/>
      </c>
      <c r="DJ200" s="244" t="str">
        <f t="shared" si="809"/>
        <v>150</v>
      </c>
      <c r="DK200" s="245" t="str">
        <f t="shared" si="809"/>
        <v/>
      </c>
      <c r="DL200" s="245" t="str">
        <f t="shared" si="809"/>
        <v/>
      </c>
      <c r="DM200" s="245" t="str">
        <f t="shared" si="809"/>
        <v/>
      </c>
      <c r="DN200" s="259" t="str">
        <f t="shared" si="809"/>
        <v/>
      </c>
      <c r="DO200" s="245" t="str">
        <f t="shared" si="809"/>
        <v/>
      </c>
      <c r="DP200" s="245" t="str">
        <f t="shared" si="809"/>
        <v/>
      </c>
      <c r="DQ200" s="245" t="str">
        <f t="shared" si="809"/>
        <v/>
      </c>
      <c r="DR200" s="245" t="str">
        <f t="shared" si="809"/>
        <v/>
      </c>
      <c r="DS200" s="246" t="str">
        <f t="shared" si="809"/>
        <v/>
      </c>
      <c r="DT200" s="248" t="str">
        <f t="shared" si="16"/>
        <v>84</v>
      </c>
      <c r="DU200" s="249" t="str">
        <f t="shared" si="17"/>
        <v>150</v>
      </c>
      <c r="DV200" s="225" t="str">
        <f>CZ200*'Ores &amp; Ingots'!$C$3+DA200*'Ores &amp; Ingots'!$C$4+DB200*'Ores &amp; Ingots'!$C$5+DC200*'Ores &amp; Ingots'!$C$6+DD200*'Ores &amp; Ingots'!$C$7+DE200*'Ores &amp; Ingots'!$C$8+DF200*'Ores &amp; Ingots'!$C$9+DG200*'Ores &amp; Ingots'!$C$10+DH200*'Ores &amp; Ingots'!$C$11+DI200*'Ores &amp; Ingots'!$C$12</f>
        <v>11</v>
      </c>
      <c r="DW200" s="225" t="str">
        <f>DJ200*'Ores &amp; Ingots'!$B$3+DK200*'Ores &amp; Ingots'!$B$4+DL200*'Ores &amp; Ingots'!$B$5+DM200*'Ores &amp; Ingots'!$B$6+DN200*'Ores &amp; Ingots'!$B$7+DO200*'Ores &amp; Ingots'!$B$8+DP200*'Ores &amp; Ingots'!$B$9+DQ200*'Ores &amp; Ingots'!$B$10+DR200*'Ores &amp; Ingots'!$B$11+DS200*'Ores &amp; Ingots'!$B$12</f>
        <v>56</v>
      </c>
      <c r="DX200" s="249" t="str">
        <f>CZ200*Refining!$G$3+DA200*Refining!$G$4+DB200*Refining!$G$5+DC200*Refining!$G$6+DD200*Refining!$G$7+DE200*Refining!$G$8+DF200*Refining!$G$9+DG200*Refining!$G$10+DH200*Refining!$G$11+DI200*Refining!$G$12</f>
        <v>6</v>
      </c>
      <c r="DY200" s="249" t="str">
        <f t="shared" si="18"/>
        <v>897</v>
      </c>
      <c r="DZ200" s="250" t="str">
        <f t="shared" si="19"/>
        <v>0.0009</v>
      </c>
      <c r="EA200" s="248" t="str">
        <f t="shared" si="20"/>
        <v>13</v>
      </c>
      <c r="EB200" s="251" t="str">
        <f t="shared" ref="EB200:EC200" si="810">EA200/60</f>
        <v>0.2</v>
      </c>
      <c r="EC200" s="251" t="str">
        <f t="shared" si="810"/>
        <v>0.0</v>
      </c>
      <c r="ED200" s="248" t="str">
        <f t="shared" si="22"/>
        <v>1,520</v>
      </c>
      <c r="EE200" s="251" t="str">
        <f t="shared" ref="EE200:EF200" si="811">ED200/1000</f>
        <v>1.5</v>
      </c>
      <c r="EF200" s="252" t="str">
        <f t="shared" si="811"/>
        <v>0.00</v>
      </c>
      <c r="EG200" s="223" t="str">
        <f t="shared" si="24"/>
        <v>0.0015</v>
      </c>
      <c r="EH200" s="224" t="str">
        <f t="shared" si="25"/>
        <v>0:00:13</v>
      </c>
      <c r="EI200" s="225">
        <v>16.0</v>
      </c>
    </row>
    <row r="201">
      <c r="A201" s="33"/>
      <c r="B201" s="226" t="s">
        <v>1055</v>
      </c>
      <c r="C201" s="227" t="s">
        <v>886</v>
      </c>
      <c r="D201" s="227">
        <v>1.0</v>
      </c>
      <c r="E201" s="227">
        <v>1.0</v>
      </c>
      <c r="F201" s="227">
        <v>1.0</v>
      </c>
      <c r="G201" s="253" t="str">
        <f t="shared" si="5"/>
        <v>15.6</v>
      </c>
      <c r="H201" s="254">
        <v>8.0</v>
      </c>
      <c r="I201" s="254">
        <v>20.0</v>
      </c>
      <c r="J201" s="254" t="str">
        <f>H201/Main!$D$9</f>
        <v>8</v>
      </c>
      <c r="K201" s="254" t="str">
        <f>I201/Main!$D$10</f>
        <v>20</v>
      </c>
      <c r="L201" s="254" t="str">
        <f t="shared" si="6"/>
        <v>2.5</v>
      </c>
      <c r="M201" s="254">
        <v>1.0</v>
      </c>
      <c r="N201" s="255"/>
      <c r="O201" s="255"/>
      <c r="P201" s="255"/>
      <c r="Q201" s="256"/>
      <c r="R201" s="255"/>
      <c r="S201" s="257"/>
      <c r="T201" s="257"/>
      <c r="U201" s="255"/>
      <c r="V201" s="255"/>
      <c r="W201" s="350"/>
      <c r="X201" s="257"/>
      <c r="Y201" s="255"/>
      <c r="Z201" s="255"/>
      <c r="AA201" s="255"/>
      <c r="AB201" s="255"/>
      <c r="AC201" s="351" t="s">
        <v>18</v>
      </c>
      <c r="AD201" s="309">
        <v>25.0</v>
      </c>
      <c r="AE201" s="225">
        <v>0.0</v>
      </c>
      <c r="AF201" s="225">
        <v>0.0</v>
      </c>
      <c r="AG201" s="225">
        <v>0.0</v>
      </c>
      <c r="AH201" s="225">
        <v>0.0</v>
      </c>
      <c r="AI201" s="225">
        <v>0.0</v>
      </c>
      <c r="AJ201" s="225">
        <v>0.0</v>
      </c>
      <c r="AK201" s="225">
        <v>0.0</v>
      </c>
      <c r="AL201" s="225">
        <v>0.0</v>
      </c>
      <c r="AM201" s="225">
        <v>0.0</v>
      </c>
      <c r="AN201" s="225">
        <v>0.0</v>
      </c>
      <c r="AO201" s="225">
        <v>0.0</v>
      </c>
      <c r="AP201" s="225">
        <v>0.0</v>
      </c>
      <c r="AQ201" s="225">
        <v>0.0</v>
      </c>
      <c r="AR201" s="225">
        <v>0.0</v>
      </c>
      <c r="AS201" s="225">
        <v>0.0</v>
      </c>
      <c r="AT201" s="225">
        <v>0.0</v>
      </c>
      <c r="AU201" s="225">
        <v>0.0</v>
      </c>
      <c r="AV201" s="225">
        <v>0.0</v>
      </c>
      <c r="AW201" s="225">
        <v>0.0</v>
      </c>
      <c r="AX201" s="225">
        <v>0.0</v>
      </c>
      <c r="AY201" s="359" t="str">
        <f t="shared" ref="AY201:BS201" si="812">IF(AD201 = 0, "", AD201)</f>
        <v>25</v>
      </c>
      <c r="AZ201" s="227" t="str">
        <f t="shared" si="812"/>
        <v/>
      </c>
      <c r="BA201" s="227" t="str">
        <f t="shared" si="812"/>
        <v/>
      </c>
      <c r="BB201" s="227" t="str">
        <f t="shared" si="812"/>
        <v/>
      </c>
      <c r="BC201" s="227" t="str">
        <f t="shared" si="812"/>
        <v/>
      </c>
      <c r="BD201" s="227" t="str">
        <f t="shared" si="812"/>
        <v/>
      </c>
      <c r="BE201" s="227" t="str">
        <f t="shared" si="812"/>
        <v/>
      </c>
      <c r="BF201" s="227" t="str">
        <f t="shared" si="812"/>
        <v/>
      </c>
      <c r="BG201" s="227" t="str">
        <f t="shared" si="812"/>
        <v/>
      </c>
      <c r="BH201" s="227" t="str">
        <f t="shared" si="812"/>
        <v/>
      </c>
      <c r="BI201" s="227" t="str">
        <f t="shared" si="812"/>
        <v/>
      </c>
      <c r="BJ201" s="227" t="str">
        <f t="shared" si="812"/>
        <v/>
      </c>
      <c r="BK201" s="227" t="str">
        <f t="shared" si="812"/>
        <v/>
      </c>
      <c r="BL201" s="227" t="str">
        <f t="shared" si="812"/>
        <v/>
      </c>
      <c r="BM201" s="227" t="str">
        <f t="shared" si="812"/>
        <v/>
      </c>
      <c r="BN201" s="227" t="str">
        <f t="shared" si="812"/>
        <v/>
      </c>
      <c r="BO201" s="227" t="str">
        <f t="shared" si="812"/>
        <v/>
      </c>
      <c r="BP201" s="227" t="str">
        <f t="shared" si="812"/>
        <v/>
      </c>
      <c r="BQ201" s="227" t="str">
        <f t="shared" si="812"/>
        <v/>
      </c>
      <c r="BR201" s="227" t="str">
        <f t="shared" si="812"/>
        <v/>
      </c>
      <c r="BS201" s="238" t="str">
        <f t="shared" si="812"/>
        <v/>
      </c>
      <c r="BT201" s="239" t="str">
        <f>$AY201*Assembly!Y$4+$AZ201*Assembly!Y$5+$BA201*Assembly!Y$6+$BB201*Assembly!Y$7+$BC201*Assembly!Y$8+$BD201*Assembly!Y$9+$BE201*Assembly!Y$10+$BF201*Assembly!Y$11+$BG201*Assembly!Y$12+$BH201*Assembly!Y$13+$BI201*Assembly!Y$14+$BJ201*Assembly!Y$15+$BK201*Assembly!Y$16+$BL201*Assembly!Y$17+$BM201*Assembly!Y$18+$BN201*Assembly!Y$19+$BO201*Assembly!Y$20+$BP201*Assembly!Y$21+$BQ201*Assembly!Y$22+$BR201*Assembly!Y$23+$BS201*Assembly!Y$24</f>
        <v>500</v>
      </c>
      <c r="BU201" s="225" t="str">
        <f t="shared" si="8"/>
        <v>32</v>
      </c>
      <c r="BV201" s="225"/>
      <c r="BW201" s="225" t="str">
        <f>$AY201*Assembly!AC$4+$AZ201*Assembly!AC$5+$BA201*Assembly!AC$6+$BB201*Assembly!AC$7+$BC201*Assembly!AC$8+$BD201*Assembly!AC$9+$BE201*Assembly!AC$10+$BF201*Assembly!AC$11+$BG201*Assembly!AC$12+$BH201*Assembly!AC$13+$BI201*Assembly!AC$14+$BJ201*Assembly!AC$15+$BK201*Assembly!AC$16+$BL201*Assembly!AC$17+$BM201*Assembly!AC$18+$BN201*Assembly!AC$19+$BO201*Assembly!AC$20+$BP201*Assembly!AC$21+$BQ201*Assembly!AC$22+$BR201*Assembly!AC$23+$BS201*Assembly!AC$24</f>
        <v>2,500</v>
      </c>
      <c r="BX201" s="240" t="str">
        <f t="shared" si="9"/>
        <v>5.00</v>
      </c>
      <c r="BY201" s="241" t="str">
        <f t="shared" si="10"/>
        <v>160</v>
      </c>
      <c r="BZ201" s="242" t="str">
        <f t="shared" si="11"/>
        <v>78.1</v>
      </c>
      <c r="CA201" s="241" t="str">
        <f t="shared" si="12"/>
        <v>313</v>
      </c>
      <c r="CB201" s="225" t="str">
        <f>$AY201*Assembly!X$4+$AZ201*Assembly!X$5+$BA201*Assembly!X$6+$BB201*Assembly!X$7+$BC201*Assembly!X$8+$BD201*Assembly!X$9+$BE201*Assembly!X$10+$BF201*Assembly!X$11+$BG201*Assembly!X$12+$BH201*Assembly!X$13+$BI201*Assembly!X$14+$BJ201*Assembly!X$15+$BK201*Assembly!X$16+$BL201*Assembly!X$17+$BM201*Assembly!X$18+$BN201*Assembly!X$19+$BO201*Assembly!X$20+$BP201*Assembly!X$21+$BQ201*Assembly!X$22+$BR201*Assembly!X$23+$BS201*Assembly!X$24</f>
        <v>25</v>
      </c>
      <c r="CC201" s="225" t="str">
        <f t="shared" si="13"/>
        <v>3,889</v>
      </c>
      <c r="CD201" s="223" t="str">
        <f t="shared" si="14"/>
        <v>0.0039</v>
      </c>
      <c r="CE201" s="243" t="str">
        <f>$AY201*Assembly!AB$4+$AZ201*Assembly!AB$5+$BA201*Assembly!AB$6+$BB201*Assembly!AB$7+$BC201*Assembly!AB$8+$BD201*Assembly!AB$9+$BE201*Assembly!AB$10+$BF201*Assembly!AB$11+$BG201*Assembly!AB$12+$BH201*Assembly!AB$13+$BI201*Assembly!AB$14+$BJ201*Assembly!AB$15+$BK201*Assembly!AB$16+$BL201*Assembly!AB$17+$BM201*Assembly!AB$18+$BN201*Assembly!AB$19+$BO201*Assembly!AB$20+$BP201*Assembly!AB$21+$BQ201*Assembly!AB$22+$BR201*Assembly!AB$23+$BS201*Assembly!AB$24</f>
        <v>75</v>
      </c>
      <c r="CF201" s="256" t="str">
        <f>$AY201*Assembly!M$4+$AZ201*Assembly!M$5+$BA201*Assembly!M$6+$BB201*Assembly!M$7+$BC201*Assembly!M$8+$BD201*Assembly!M$9+$BE201*Assembly!M$10+$BF201*Assembly!M$11+$BG201*Assembly!M$12+$BH201*Assembly!M$13+$BI201*Assembly!M$14+$BJ201*Assembly!M$15+$BK201*Assembly!M$16+$BL201*Assembly!M$17+$BM201*Assembly!M$18+$BN201*Assembly!M$19+$BO201*Assembly!M$20+$BP201*Assembly!M$21+$BQ201*Assembly!M$22+$BR201*Assembly!M$23+$BS201*Assembly!M$24</f>
        <v>525</v>
      </c>
      <c r="CG201" s="256" t="str">
        <f>$AY201*Assembly!N$4+$AZ201*Assembly!N$5+$BA201*Assembly!N$6+$BB201*Assembly!N$7+$BC201*Assembly!N$8+$BD201*Assembly!N$9+$BE201*Assembly!N$10+$BF201*Assembly!N$11+$BG201*Assembly!N$12+$BH201*Assembly!N$13+$BI201*Assembly!N$14+$BJ201*Assembly!N$15+$BK201*Assembly!N$16+$BL201*Assembly!N$17+$BM201*Assembly!N$18+$BN201*Assembly!N$19+$BO201*Assembly!N$20+$BP201*Assembly!N$21+$BQ201*Assembly!N$22+$BR201*Assembly!N$23+$BS201*Assembly!N$24</f>
        <v>0</v>
      </c>
      <c r="CH201" s="256" t="str">
        <f>$AY201*Assembly!O$4+$AZ201*Assembly!O$5+$BA201*Assembly!O$6+$BB201*Assembly!O$7+$BC201*Assembly!O$8+$BD201*Assembly!O$9+$BE201*Assembly!O$10+$BF201*Assembly!O$11+$BG201*Assembly!O$12+$BH201*Assembly!O$13+$BI201*Assembly!O$14+$BJ201*Assembly!O$15+$BK201*Assembly!O$16+$BL201*Assembly!O$17+$BM201*Assembly!O$18+$BN201*Assembly!O$19+$BO201*Assembly!O$20+$BP201*Assembly!O$21+$BQ201*Assembly!O$22+$BR201*Assembly!O$23+$BS201*Assembly!O$24</f>
        <v>0</v>
      </c>
      <c r="CI201" s="254" t="str">
        <f>$AY201*Assembly!P$4+$AZ201*Assembly!P$5+$BA201*Assembly!P$6+$BB201*Assembly!P$7+$BC201*Assembly!P$8+$BD201*Assembly!P$9+$BE201*Assembly!P$10+$BF201*Assembly!P$11+$BG201*Assembly!P$12+$BH201*Assembly!P$13+$BI201*Assembly!P$14+$BJ201*Assembly!P$15+$BK201*Assembly!P$16+$BL201*Assembly!P$17+$BM201*Assembly!P$18+$BN201*Assembly!P$19+$BO201*Assembly!P$20+$BP201*Assembly!P$21+$BQ201*Assembly!P$22+$BR201*Assembly!P$23+$BS201*Assembly!P$24</f>
        <v>0</v>
      </c>
      <c r="CJ201" s="254" t="str">
        <f>$AY201*Assembly!Q$4+$AZ201*Assembly!Q$5+$BA201*Assembly!Q$6+$BB201*Assembly!Q$7+$BC201*Assembly!Q$8+$BD201*Assembly!Q$9+$BE201*Assembly!Q$10+$BF201*Assembly!Q$11+$BG201*Assembly!Q$12+$BH201*Assembly!Q$13+$BI201*Assembly!Q$14+$BJ201*Assembly!Q$15+$BK201*Assembly!Q$16+$BL201*Assembly!Q$17+$BM201*Assembly!Q$18+$BN201*Assembly!Q$19+$BO201*Assembly!Q$20+$BP201*Assembly!Q$21+$BQ201*Assembly!Q$22+$BR201*Assembly!Q$23+$BS201*Assembly!Q$24</f>
        <v>0</v>
      </c>
      <c r="CK201" s="256" t="str">
        <f>$AY201*Assembly!R$4+$AZ201*Assembly!R$5+$BA201*Assembly!R$6+$BB201*Assembly!R$7+$BC201*Assembly!R$8+$BD201*Assembly!R$9+$BE201*Assembly!R$10+$BF201*Assembly!R$11+$BG201*Assembly!R$12+$BH201*Assembly!R$13+$BI201*Assembly!R$14+$BJ201*Assembly!R$15+$BK201*Assembly!R$16+$BL201*Assembly!R$17+$BM201*Assembly!R$18+$BN201*Assembly!R$19+$BO201*Assembly!R$20+$BP201*Assembly!R$21+$BQ201*Assembly!R$22+$BR201*Assembly!R$23+$BS201*Assembly!R$24</f>
        <v>0</v>
      </c>
      <c r="CL201" s="254" t="str">
        <f>$AY201*Assembly!S$4+$AZ201*Assembly!S$5+$BA201*Assembly!S$6+$BB201*Assembly!S$7+$BC201*Assembly!S$8+$BD201*Assembly!S$9+$BE201*Assembly!S$10+$BF201*Assembly!S$11+$BG201*Assembly!S$12+$BH201*Assembly!S$13+$BI201*Assembly!S$14+$BJ201*Assembly!S$15+$BK201*Assembly!S$16+$BL201*Assembly!S$17+$BM201*Assembly!S$18+$BN201*Assembly!S$19+$BO201*Assembly!S$20+$BP201*Assembly!S$21+$BQ201*Assembly!S$22+$BR201*Assembly!S$23+$BS201*Assembly!S$24</f>
        <v>0</v>
      </c>
      <c r="CM201" s="254" t="str">
        <f>$AY201*Assembly!T$4+$AZ201*Assembly!T$5+$BA201*Assembly!T$6+$BB201*Assembly!T$7+$BC201*Assembly!T$8+$BD201*Assembly!T$9+$BE201*Assembly!T$10+$BF201*Assembly!T$11+$BG201*Assembly!T$12+$BH201*Assembly!T$13+$BI201*Assembly!T$14+$BJ201*Assembly!T$15+$BK201*Assembly!T$16+$BL201*Assembly!T$17+$BM201*Assembly!T$18+$BN201*Assembly!T$19+$BO201*Assembly!T$20+$BP201*Assembly!T$21+$BQ201*Assembly!T$22+$BR201*Assembly!T$23+$BS201*Assembly!T$24</f>
        <v>0</v>
      </c>
      <c r="CN201" s="254" t="str">
        <f>$AY201*Assembly!U$4+$AZ201*Assembly!U$5+$BA201*Assembly!U$6+$BB201*Assembly!U$7+$BC201*Assembly!U$8+$BD201*Assembly!U$9+$BE201*Assembly!U$10+$BF201*Assembly!U$11+$BG201*Assembly!U$12+$BH201*Assembly!U$13+$BI201*Assembly!U$14+$BJ201*Assembly!U$15+$BK201*Assembly!U$16+$BL201*Assembly!U$17+$BM201*Assembly!U$18+$BN201*Assembly!U$19+$BO201*Assembly!U$20+$BP201*Assembly!U$21+$BQ201*Assembly!U$22+$BR201*Assembly!U$23+$BS201*Assembly!U$24</f>
        <v>0</v>
      </c>
      <c r="CO201" s="256" t="str">
        <f>$AY201*Assembly!V$4+$AZ201*Assembly!V$5+$BA201*Assembly!V$6+$BB201*Assembly!V$7+$BC201*Assembly!V$8+$BD201*Assembly!V$9+$BE201*Assembly!V$10+$BF201*Assembly!V$11+$BG201*Assembly!V$12+$BH201*Assembly!V$13+$BI201*Assembly!V$14+$BJ201*Assembly!V$15+$BK201*Assembly!V$16+$BL201*Assembly!V$17+$BM201*Assembly!V$18+$BN201*Assembly!V$19+$BO201*Assembly!V$20+$BP201*Assembly!V$21+$BQ201*Assembly!V$22+$BR201*Assembly!V$23+$BS201*Assembly!V$24</f>
        <v>0</v>
      </c>
      <c r="CP201" s="256" t="str">
        <f>CF201*Refining!$F$3</f>
        <v>938</v>
      </c>
      <c r="CQ201" s="256" t="str">
        <f>CG201*Refining!$F$4</f>
        <v>0</v>
      </c>
      <c r="CR201" s="256" t="str">
        <f>CH201*Refining!$F$5</f>
        <v>0</v>
      </c>
      <c r="CS201" s="256" t="str">
        <f>CI201*Refining!$F$6</f>
        <v>0</v>
      </c>
      <c r="CT201" s="256" t="str">
        <f>CJ201*Refining!$F$7</f>
        <v>0</v>
      </c>
      <c r="CU201" s="256" t="str">
        <f>CK201*Refining!$F$8</f>
        <v>0</v>
      </c>
      <c r="CV201" s="256" t="str">
        <f>CL201*Refining!$F$9</f>
        <v>0</v>
      </c>
      <c r="CW201" s="256" t="str">
        <f>CM201*Refining!$F$10</f>
        <v>0</v>
      </c>
      <c r="CX201" s="256" t="str">
        <f>CN201*Refining!$F$11</f>
        <v>0</v>
      </c>
      <c r="CY201" s="256" t="str">
        <f>CO201*Refining!$F$12</f>
        <v>0</v>
      </c>
      <c r="CZ201" s="244" t="str">
        <f t="shared" ref="CZ201:DS201" si="813">IF(CF201 = 0, "", CF201)</f>
        <v>525</v>
      </c>
      <c r="DA201" s="245" t="str">
        <f t="shared" si="813"/>
        <v/>
      </c>
      <c r="DB201" s="245" t="str">
        <f t="shared" si="813"/>
        <v/>
      </c>
      <c r="DC201" s="245" t="str">
        <f t="shared" si="813"/>
        <v/>
      </c>
      <c r="DD201" s="245" t="str">
        <f t="shared" si="813"/>
        <v/>
      </c>
      <c r="DE201" s="245" t="str">
        <f t="shared" si="813"/>
        <v/>
      </c>
      <c r="DF201" s="245" t="str">
        <f t="shared" si="813"/>
        <v/>
      </c>
      <c r="DG201" s="245" t="str">
        <f t="shared" si="813"/>
        <v/>
      </c>
      <c r="DH201" s="245" t="str">
        <f t="shared" si="813"/>
        <v/>
      </c>
      <c r="DI201" s="246" t="str">
        <f t="shared" si="813"/>
        <v/>
      </c>
      <c r="DJ201" s="244" t="str">
        <f t="shared" si="813"/>
        <v>938</v>
      </c>
      <c r="DK201" s="245" t="str">
        <f t="shared" si="813"/>
        <v/>
      </c>
      <c r="DL201" s="245" t="str">
        <f t="shared" si="813"/>
        <v/>
      </c>
      <c r="DM201" s="245" t="str">
        <f t="shared" si="813"/>
        <v/>
      </c>
      <c r="DN201" s="259" t="str">
        <f t="shared" si="813"/>
        <v/>
      </c>
      <c r="DO201" s="245" t="str">
        <f t="shared" si="813"/>
        <v/>
      </c>
      <c r="DP201" s="245" t="str">
        <f t="shared" si="813"/>
        <v/>
      </c>
      <c r="DQ201" s="245" t="str">
        <f t="shared" si="813"/>
        <v/>
      </c>
      <c r="DR201" s="245" t="str">
        <f t="shared" si="813"/>
        <v/>
      </c>
      <c r="DS201" s="246" t="str">
        <f t="shared" si="813"/>
        <v/>
      </c>
      <c r="DT201" s="248" t="str">
        <f t="shared" si="16"/>
        <v>525</v>
      </c>
      <c r="DU201" s="249" t="str">
        <f t="shared" si="17"/>
        <v>938</v>
      </c>
      <c r="DV201" s="225" t="str">
        <f>CZ201*'Ores &amp; Ingots'!$C$3+DA201*'Ores &amp; Ingots'!$C$4+DB201*'Ores &amp; Ingots'!$C$5+DC201*'Ores &amp; Ingots'!$C$6+DD201*'Ores &amp; Ingots'!$C$7+DE201*'Ores &amp; Ingots'!$C$8+DF201*'Ores &amp; Ingots'!$C$9+DG201*'Ores &amp; Ingots'!$C$10+DH201*'Ores &amp; Ingots'!$C$11+DI201*'Ores &amp; Ingots'!$C$12</f>
        <v>67</v>
      </c>
      <c r="DW201" s="225" t="str">
        <f>DJ201*'Ores &amp; Ingots'!$B$3+DK201*'Ores &amp; Ingots'!$B$4+DL201*'Ores &amp; Ingots'!$B$5+DM201*'Ores &amp; Ingots'!$B$6+DN201*'Ores &amp; Ingots'!$B$7+DO201*'Ores &amp; Ingots'!$B$8+DP201*'Ores &amp; Ingots'!$B$9+DQ201*'Ores &amp; Ingots'!$B$10+DR201*'Ores &amp; Ingots'!$B$11+DS201*'Ores &amp; Ingots'!$B$12</f>
        <v>347</v>
      </c>
      <c r="DX201" s="249" t="str">
        <f>CZ201*Refining!$G$3+DA201*Refining!$G$4+DB201*Refining!$G$5+DC201*Refining!$G$6+DD201*Refining!$G$7+DE201*Refining!$G$8+DF201*Refining!$G$9+DG201*Refining!$G$10+DH201*Refining!$G$11+DI201*Refining!$G$12</f>
        <v>36</v>
      </c>
      <c r="DY201" s="249" t="str">
        <f t="shared" si="18"/>
        <v>5,609</v>
      </c>
      <c r="DZ201" s="250" t="str">
        <f t="shared" si="19"/>
        <v>0.0056</v>
      </c>
      <c r="EA201" s="248" t="str">
        <f t="shared" si="20"/>
        <v>69</v>
      </c>
      <c r="EB201" s="251" t="str">
        <f t="shared" ref="EB201:EC201" si="814">EA201/60</f>
        <v>1.2</v>
      </c>
      <c r="EC201" s="251" t="str">
        <f t="shared" si="814"/>
        <v>0.0</v>
      </c>
      <c r="ED201" s="248" t="str">
        <f t="shared" si="22"/>
        <v>9,498</v>
      </c>
      <c r="EE201" s="251" t="str">
        <f t="shared" ref="EE201:EF201" si="815">ED201/1000</f>
        <v>9.5</v>
      </c>
      <c r="EF201" s="252" t="str">
        <f t="shared" si="815"/>
        <v>0.01</v>
      </c>
      <c r="EG201" s="223" t="str">
        <f t="shared" si="24"/>
        <v>0.0095</v>
      </c>
      <c r="EH201" s="224" t="str">
        <f t="shared" si="25"/>
        <v>0:01:09</v>
      </c>
      <c r="EI201" s="225">
        <v>16.0</v>
      </c>
    </row>
    <row r="202">
      <c r="A202" s="33"/>
      <c r="B202" s="226" t="s">
        <v>1056</v>
      </c>
      <c r="C202" s="227" t="s">
        <v>886</v>
      </c>
      <c r="D202" s="227">
        <v>1.0</v>
      </c>
      <c r="E202" s="227">
        <v>1.0</v>
      </c>
      <c r="F202" s="227">
        <v>1.0</v>
      </c>
      <c r="G202" s="228" t="str">
        <f t="shared" si="5"/>
        <v>15.6</v>
      </c>
      <c r="H202" s="229">
        <v>3.0</v>
      </c>
      <c r="I202" s="229">
        <v>7.5</v>
      </c>
      <c r="J202" s="229" t="str">
        <f>H202/Main!$D$9</f>
        <v>3</v>
      </c>
      <c r="K202" s="229" t="str">
        <f>I202/Main!$D$10</f>
        <v>7.5</v>
      </c>
      <c r="L202" s="229" t="str">
        <f t="shared" si="6"/>
        <v>2.5</v>
      </c>
      <c r="M202" s="229">
        <v>1.0</v>
      </c>
      <c r="N202" s="230"/>
      <c r="O202" s="230"/>
      <c r="P202" s="230"/>
      <c r="Q202" s="231"/>
      <c r="R202" s="230"/>
      <c r="S202" s="232"/>
      <c r="T202" s="232"/>
      <c r="U202" s="230"/>
      <c r="V202" s="230"/>
      <c r="W202" s="232"/>
      <c r="X202" s="232"/>
      <c r="Y202" s="230"/>
      <c r="Z202" s="230"/>
      <c r="AA202" s="230"/>
      <c r="AB202" s="230"/>
      <c r="AC202" s="334" t="s">
        <v>12</v>
      </c>
      <c r="AD202" s="309">
        <v>4.0</v>
      </c>
      <c r="AE202" s="225">
        <v>0.0</v>
      </c>
      <c r="AF202" s="225">
        <v>0.0</v>
      </c>
      <c r="AG202" s="225">
        <v>0.0</v>
      </c>
      <c r="AH202" s="225">
        <v>0.0</v>
      </c>
      <c r="AI202" s="225">
        <v>0.0</v>
      </c>
      <c r="AJ202" s="225">
        <v>0.0</v>
      </c>
      <c r="AK202" s="225">
        <v>0.0</v>
      </c>
      <c r="AL202" s="225">
        <v>0.0</v>
      </c>
      <c r="AM202" s="225">
        <v>0.0</v>
      </c>
      <c r="AN202" s="225">
        <v>0.0</v>
      </c>
      <c r="AO202" s="225">
        <v>0.0</v>
      </c>
      <c r="AP202" s="225">
        <v>0.0</v>
      </c>
      <c r="AQ202" s="225">
        <v>0.0</v>
      </c>
      <c r="AR202" s="225">
        <v>0.0</v>
      </c>
      <c r="AS202" s="225">
        <v>0.0</v>
      </c>
      <c r="AT202" s="225">
        <v>0.0</v>
      </c>
      <c r="AU202" s="225">
        <v>0.0</v>
      </c>
      <c r="AV202" s="225">
        <v>0.0</v>
      </c>
      <c r="AW202" s="225">
        <v>0.0</v>
      </c>
      <c r="AX202" s="225">
        <v>0.0</v>
      </c>
      <c r="AY202" s="359" t="str">
        <f t="shared" ref="AY202:BS202" si="816">IF(AD202 = 0, "", AD202)</f>
        <v>4</v>
      </c>
      <c r="AZ202" s="227" t="str">
        <f t="shared" si="816"/>
        <v/>
      </c>
      <c r="BA202" s="227" t="str">
        <f t="shared" si="816"/>
        <v/>
      </c>
      <c r="BB202" s="227" t="str">
        <f t="shared" si="816"/>
        <v/>
      </c>
      <c r="BC202" s="227" t="str">
        <f t="shared" si="816"/>
        <v/>
      </c>
      <c r="BD202" s="227" t="str">
        <f t="shared" si="816"/>
        <v/>
      </c>
      <c r="BE202" s="227" t="str">
        <f t="shared" si="816"/>
        <v/>
      </c>
      <c r="BF202" s="227" t="str">
        <f t="shared" si="816"/>
        <v/>
      </c>
      <c r="BG202" s="227" t="str">
        <f t="shared" si="816"/>
        <v/>
      </c>
      <c r="BH202" s="227" t="str">
        <f t="shared" si="816"/>
        <v/>
      </c>
      <c r="BI202" s="227" t="str">
        <f t="shared" si="816"/>
        <v/>
      </c>
      <c r="BJ202" s="227" t="str">
        <f t="shared" si="816"/>
        <v/>
      </c>
      <c r="BK202" s="227" t="str">
        <f t="shared" si="816"/>
        <v/>
      </c>
      <c r="BL202" s="227" t="str">
        <f t="shared" si="816"/>
        <v/>
      </c>
      <c r="BM202" s="227" t="str">
        <f t="shared" si="816"/>
        <v/>
      </c>
      <c r="BN202" s="227" t="str">
        <f t="shared" si="816"/>
        <v/>
      </c>
      <c r="BO202" s="227" t="str">
        <f t="shared" si="816"/>
        <v/>
      </c>
      <c r="BP202" s="227" t="str">
        <f t="shared" si="816"/>
        <v/>
      </c>
      <c r="BQ202" s="227" t="str">
        <f t="shared" si="816"/>
        <v/>
      </c>
      <c r="BR202" s="227" t="str">
        <f t="shared" si="816"/>
        <v/>
      </c>
      <c r="BS202" s="238" t="str">
        <f t="shared" si="816"/>
        <v/>
      </c>
      <c r="BT202" s="239" t="str">
        <f>$AY202*Assembly!Y$4+$AZ202*Assembly!Y$5+$BA202*Assembly!Y$6+$BB202*Assembly!Y$7+$BC202*Assembly!Y$8+$BD202*Assembly!Y$9+$BE202*Assembly!Y$10+$BF202*Assembly!Y$11+$BG202*Assembly!Y$12+$BH202*Assembly!Y$13+$BI202*Assembly!Y$14+$BJ202*Assembly!Y$15+$BK202*Assembly!Y$16+$BL202*Assembly!Y$17+$BM202*Assembly!Y$18+$BN202*Assembly!Y$19+$BO202*Assembly!Y$20+$BP202*Assembly!Y$21+$BQ202*Assembly!Y$22+$BR202*Assembly!Y$23+$BS202*Assembly!Y$24</f>
        <v>80</v>
      </c>
      <c r="BU202" s="225" t="str">
        <f t="shared" si="8"/>
        <v>5</v>
      </c>
      <c r="BV202" s="225"/>
      <c r="BW202" s="225" t="str">
        <f>$AY202*Assembly!AC$4+$AZ202*Assembly!AC$5+$BA202*Assembly!AC$6+$BB202*Assembly!AC$7+$BC202*Assembly!AC$8+$BD202*Assembly!AC$9+$BE202*Assembly!AC$10+$BF202*Assembly!AC$11+$BG202*Assembly!AC$12+$BH202*Assembly!AC$13+$BI202*Assembly!AC$14+$BJ202*Assembly!AC$15+$BK202*Assembly!AC$16+$BL202*Assembly!AC$17+$BM202*Assembly!AC$18+$BN202*Assembly!AC$19+$BO202*Assembly!AC$20+$BP202*Assembly!AC$21+$BQ202*Assembly!AC$22+$BR202*Assembly!AC$23+$BS202*Assembly!AC$24</f>
        <v>400</v>
      </c>
      <c r="BX202" s="240" t="str">
        <f t="shared" si="9"/>
        <v>5.00</v>
      </c>
      <c r="BY202" s="241" t="str">
        <f t="shared" si="10"/>
        <v>26</v>
      </c>
      <c r="BZ202" s="242" t="str">
        <f t="shared" si="11"/>
        <v>78.1</v>
      </c>
      <c r="CA202" s="241" t="str">
        <f t="shared" si="12"/>
        <v>133</v>
      </c>
      <c r="CB202" s="225" t="str">
        <f>$AY202*Assembly!X$4+$AZ202*Assembly!X$5+$BA202*Assembly!X$6+$BB202*Assembly!X$7+$BC202*Assembly!X$8+$BD202*Assembly!X$9+$BE202*Assembly!X$10+$BF202*Assembly!X$11+$BG202*Assembly!X$12+$BH202*Assembly!X$13+$BI202*Assembly!X$14+$BJ202*Assembly!X$15+$BK202*Assembly!X$16+$BL202*Assembly!X$17+$BM202*Assembly!X$18+$BN202*Assembly!X$19+$BO202*Assembly!X$20+$BP202*Assembly!X$21+$BQ202*Assembly!X$22+$BR202*Assembly!X$23+$BS202*Assembly!X$24</f>
        <v>4</v>
      </c>
      <c r="CC202" s="225" t="str">
        <f t="shared" si="13"/>
        <v>622</v>
      </c>
      <c r="CD202" s="223" t="str">
        <f t="shared" si="14"/>
        <v>0.0006</v>
      </c>
      <c r="CE202" s="243" t="str">
        <f>$AY202*Assembly!AB$4+$AZ202*Assembly!AB$5+$BA202*Assembly!AB$6+$BB202*Assembly!AB$7+$BC202*Assembly!AB$8+$BD202*Assembly!AB$9+$BE202*Assembly!AB$10+$BF202*Assembly!AB$11+$BG202*Assembly!AB$12+$BH202*Assembly!AB$13+$BI202*Assembly!AB$14+$BJ202*Assembly!AB$15+$BK202*Assembly!AB$16+$BL202*Assembly!AB$17+$BM202*Assembly!AB$18+$BN202*Assembly!AB$19+$BO202*Assembly!AB$20+$BP202*Assembly!AB$21+$BQ202*Assembly!AB$22+$BR202*Assembly!AB$23+$BS202*Assembly!AB$24</f>
        <v>12</v>
      </c>
      <c r="CF202" s="231" t="str">
        <f>$AY202*Assembly!M$4+$AZ202*Assembly!M$5+$BA202*Assembly!M$6+$BB202*Assembly!M$7+$BC202*Assembly!M$8+$BD202*Assembly!M$9+$BE202*Assembly!M$10+$BF202*Assembly!M$11+$BG202*Assembly!M$12+$BH202*Assembly!M$13+$BI202*Assembly!M$14+$BJ202*Assembly!M$15+$BK202*Assembly!M$16+$BL202*Assembly!M$17+$BM202*Assembly!M$18+$BN202*Assembly!M$19+$BO202*Assembly!M$20+$BP202*Assembly!M$21+$BQ202*Assembly!M$22+$BR202*Assembly!M$23+$BS202*Assembly!M$24</f>
        <v>84</v>
      </c>
      <c r="CG202" s="231" t="str">
        <f>$AY202*Assembly!N$4+$AZ202*Assembly!N$5+$BA202*Assembly!N$6+$BB202*Assembly!N$7+$BC202*Assembly!N$8+$BD202*Assembly!N$9+$BE202*Assembly!N$10+$BF202*Assembly!N$11+$BG202*Assembly!N$12+$BH202*Assembly!N$13+$BI202*Assembly!N$14+$BJ202*Assembly!N$15+$BK202*Assembly!N$16+$BL202*Assembly!N$17+$BM202*Assembly!N$18+$BN202*Assembly!N$19+$BO202*Assembly!N$20+$BP202*Assembly!N$21+$BQ202*Assembly!N$22+$BR202*Assembly!N$23+$BS202*Assembly!N$24</f>
        <v>0</v>
      </c>
      <c r="CH202" s="231" t="str">
        <f>$AY202*Assembly!O$4+$AZ202*Assembly!O$5+$BA202*Assembly!O$6+$BB202*Assembly!O$7+$BC202*Assembly!O$8+$BD202*Assembly!O$9+$BE202*Assembly!O$10+$BF202*Assembly!O$11+$BG202*Assembly!O$12+$BH202*Assembly!O$13+$BI202*Assembly!O$14+$BJ202*Assembly!O$15+$BK202*Assembly!O$16+$BL202*Assembly!O$17+$BM202*Assembly!O$18+$BN202*Assembly!O$19+$BO202*Assembly!O$20+$BP202*Assembly!O$21+$BQ202*Assembly!O$22+$BR202*Assembly!O$23+$BS202*Assembly!O$24</f>
        <v>0</v>
      </c>
      <c r="CI202" s="229" t="str">
        <f>$AY202*Assembly!P$4+$AZ202*Assembly!P$5+$BA202*Assembly!P$6+$BB202*Assembly!P$7+$BC202*Assembly!P$8+$BD202*Assembly!P$9+$BE202*Assembly!P$10+$BF202*Assembly!P$11+$BG202*Assembly!P$12+$BH202*Assembly!P$13+$BI202*Assembly!P$14+$BJ202*Assembly!P$15+$BK202*Assembly!P$16+$BL202*Assembly!P$17+$BM202*Assembly!P$18+$BN202*Assembly!P$19+$BO202*Assembly!P$20+$BP202*Assembly!P$21+$BQ202*Assembly!P$22+$BR202*Assembly!P$23+$BS202*Assembly!P$24</f>
        <v>0</v>
      </c>
      <c r="CJ202" s="229" t="str">
        <f>$AY202*Assembly!Q$4+$AZ202*Assembly!Q$5+$BA202*Assembly!Q$6+$BB202*Assembly!Q$7+$BC202*Assembly!Q$8+$BD202*Assembly!Q$9+$BE202*Assembly!Q$10+$BF202*Assembly!Q$11+$BG202*Assembly!Q$12+$BH202*Assembly!Q$13+$BI202*Assembly!Q$14+$BJ202*Assembly!Q$15+$BK202*Assembly!Q$16+$BL202*Assembly!Q$17+$BM202*Assembly!Q$18+$BN202*Assembly!Q$19+$BO202*Assembly!Q$20+$BP202*Assembly!Q$21+$BQ202*Assembly!Q$22+$BR202*Assembly!Q$23+$BS202*Assembly!Q$24</f>
        <v>0</v>
      </c>
      <c r="CK202" s="231" t="str">
        <f>$AY202*Assembly!R$4+$AZ202*Assembly!R$5+$BA202*Assembly!R$6+$BB202*Assembly!R$7+$BC202*Assembly!R$8+$BD202*Assembly!R$9+$BE202*Assembly!R$10+$BF202*Assembly!R$11+$BG202*Assembly!R$12+$BH202*Assembly!R$13+$BI202*Assembly!R$14+$BJ202*Assembly!R$15+$BK202*Assembly!R$16+$BL202*Assembly!R$17+$BM202*Assembly!R$18+$BN202*Assembly!R$19+$BO202*Assembly!R$20+$BP202*Assembly!R$21+$BQ202*Assembly!R$22+$BR202*Assembly!R$23+$BS202*Assembly!R$24</f>
        <v>0</v>
      </c>
      <c r="CL202" s="229" t="str">
        <f>$AY202*Assembly!S$4+$AZ202*Assembly!S$5+$BA202*Assembly!S$6+$BB202*Assembly!S$7+$BC202*Assembly!S$8+$BD202*Assembly!S$9+$BE202*Assembly!S$10+$BF202*Assembly!S$11+$BG202*Assembly!S$12+$BH202*Assembly!S$13+$BI202*Assembly!S$14+$BJ202*Assembly!S$15+$BK202*Assembly!S$16+$BL202*Assembly!S$17+$BM202*Assembly!S$18+$BN202*Assembly!S$19+$BO202*Assembly!S$20+$BP202*Assembly!S$21+$BQ202*Assembly!S$22+$BR202*Assembly!S$23+$BS202*Assembly!S$24</f>
        <v>0</v>
      </c>
      <c r="CM202" s="229" t="str">
        <f>$AY202*Assembly!T$4+$AZ202*Assembly!T$5+$BA202*Assembly!T$6+$BB202*Assembly!T$7+$BC202*Assembly!T$8+$BD202*Assembly!T$9+$BE202*Assembly!T$10+$BF202*Assembly!T$11+$BG202*Assembly!T$12+$BH202*Assembly!T$13+$BI202*Assembly!T$14+$BJ202*Assembly!T$15+$BK202*Assembly!T$16+$BL202*Assembly!T$17+$BM202*Assembly!T$18+$BN202*Assembly!T$19+$BO202*Assembly!T$20+$BP202*Assembly!T$21+$BQ202*Assembly!T$22+$BR202*Assembly!T$23+$BS202*Assembly!T$24</f>
        <v>0</v>
      </c>
      <c r="CN202" s="229" t="str">
        <f>$AY202*Assembly!U$4+$AZ202*Assembly!U$5+$BA202*Assembly!U$6+$BB202*Assembly!U$7+$BC202*Assembly!U$8+$BD202*Assembly!U$9+$BE202*Assembly!U$10+$BF202*Assembly!U$11+$BG202*Assembly!U$12+$BH202*Assembly!U$13+$BI202*Assembly!U$14+$BJ202*Assembly!U$15+$BK202*Assembly!U$16+$BL202*Assembly!U$17+$BM202*Assembly!U$18+$BN202*Assembly!U$19+$BO202*Assembly!U$20+$BP202*Assembly!U$21+$BQ202*Assembly!U$22+$BR202*Assembly!U$23+$BS202*Assembly!U$24</f>
        <v>0</v>
      </c>
      <c r="CO202" s="231" t="str">
        <f>$AY202*Assembly!V$4+$AZ202*Assembly!V$5+$BA202*Assembly!V$6+$BB202*Assembly!V$7+$BC202*Assembly!V$8+$BD202*Assembly!V$9+$BE202*Assembly!V$10+$BF202*Assembly!V$11+$BG202*Assembly!V$12+$BH202*Assembly!V$13+$BI202*Assembly!V$14+$BJ202*Assembly!V$15+$BK202*Assembly!V$16+$BL202*Assembly!V$17+$BM202*Assembly!V$18+$BN202*Assembly!V$19+$BO202*Assembly!V$20+$BP202*Assembly!V$21+$BQ202*Assembly!V$22+$BR202*Assembly!V$23+$BS202*Assembly!V$24</f>
        <v>0</v>
      </c>
      <c r="CP202" s="231" t="str">
        <f>CF202*Refining!$F$3</f>
        <v>150</v>
      </c>
      <c r="CQ202" s="231" t="str">
        <f>CG202*Refining!$F$4</f>
        <v>0</v>
      </c>
      <c r="CR202" s="231" t="str">
        <f>CH202*Refining!$F$5</f>
        <v>0</v>
      </c>
      <c r="CS202" s="231" t="str">
        <f>CI202*Refining!$F$6</f>
        <v>0</v>
      </c>
      <c r="CT202" s="231" t="str">
        <f>CJ202*Refining!$F$7</f>
        <v>0</v>
      </c>
      <c r="CU202" s="231" t="str">
        <f>CK202*Refining!$F$8</f>
        <v>0</v>
      </c>
      <c r="CV202" s="231" t="str">
        <f>CL202*Refining!$F$9</f>
        <v>0</v>
      </c>
      <c r="CW202" s="231" t="str">
        <f>CM202*Refining!$F$10</f>
        <v>0</v>
      </c>
      <c r="CX202" s="231" t="str">
        <f>CN202*Refining!$F$11</f>
        <v>0</v>
      </c>
      <c r="CY202" s="231" t="str">
        <f>CO202*Refining!$F$12</f>
        <v>0</v>
      </c>
      <c r="CZ202" s="244" t="str">
        <f t="shared" ref="CZ202:DS202" si="817">IF(CF202 = 0, "", CF202)</f>
        <v>84</v>
      </c>
      <c r="DA202" s="245" t="str">
        <f t="shared" si="817"/>
        <v/>
      </c>
      <c r="DB202" s="245" t="str">
        <f t="shared" si="817"/>
        <v/>
      </c>
      <c r="DC202" s="245" t="str">
        <f t="shared" si="817"/>
        <v/>
      </c>
      <c r="DD202" s="245" t="str">
        <f t="shared" si="817"/>
        <v/>
      </c>
      <c r="DE202" s="245" t="str">
        <f t="shared" si="817"/>
        <v/>
      </c>
      <c r="DF202" s="245" t="str">
        <f t="shared" si="817"/>
        <v/>
      </c>
      <c r="DG202" s="245" t="str">
        <f t="shared" si="817"/>
        <v/>
      </c>
      <c r="DH202" s="245" t="str">
        <f t="shared" si="817"/>
        <v/>
      </c>
      <c r="DI202" s="246" t="str">
        <f t="shared" si="817"/>
        <v/>
      </c>
      <c r="DJ202" s="244" t="str">
        <f t="shared" si="817"/>
        <v>150</v>
      </c>
      <c r="DK202" s="245" t="str">
        <f t="shared" si="817"/>
        <v/>
      </c>
      <c r="DL202" s="245" t="str">
        <f t="shared" si="817"/>
        <v/>
      </c>
      <c r="DM202" s="245" t="str">
        <f t="shared" si="817"/>
        <v/>
      </c>
      <c r="DN202" s="259" t="str">
        <f t="shared" si="817"/>
        <v/>
      </c>
      <c r="DO202" s="245" t="str">
        <f t="shared" si="817"/>
        <v/>
      </c>
      <c r="DP202" s="245" t="str">
        <f t="shared" si="817"/>
        <v/>
      </c>
      <c r="DQ202" s="245" t="str">
        <f t="shared" si="817"/>
        <v/>
      </c>
      <c r="DR202" s="245" t="str">
        <f t="shared" si="817"/>
        <v/>
      </c>
      <c r="DS202" s="246" t="str">
        <f t="shared" si="817"/>
        <v/>
      </c>
      <c r="DT202" s="248" t="str">
        <f t="shared" si="16"/>
        <v>84</v>
      </c>
      <c r="DU202" s="249" t="str">
        <f t="shared" si="17"/>
        <v>150</v>
      </c>
      <c r="DV202" s="225" t="str">
        <f>CZ202*'Ores &amp; Ingots'!$C$3+DA202*'Ores &amp; Ingots'!$C$4+DB202*'Ores &amp; Ingots'!$C$5+DC202*'Ores &amp; Ingots'!$C$6+DD202*'Ores &amp; Ingots'!$C$7+DE202*'Ores &amp; Ingots'!$C$8+DF202*'Ores &amp; Ingots'!$C$9+DG202*'Ores &amp; Ingots'!$C$10+DH202*'Ores &amp; Ingots'!$C$11+DI202*'Ores &amp; Ingots'!$C$12</f>
        <v>11</v>
      </c>
      <c r="DW202" s="225" t="str">
        <f>DJ202*'Ores &amp; Ingots'!$B$3+DK202*'Ores &amp; Ingots'!$B$4+DL202*'Ores &amp; Ingots'!$B$5+DM202*'Ores &amp; Ingots'!$B$6+DN202*'Ores &amp; Ingots'!$B$7+DO202*'Ores &amp; Ingots'!$B$8+DP202*'Ores &amp; Ingots'!$B$9+DQ202*'Ores &amp; Ingots'!$B$10+DR202*'Ores &amp; Ingots'!$B$11+DS202*'Ores &amp; Ingots'!$B$12</f>
        <v>56</v>
      </c>
      <c r="DX202" s="249" t="str">
        <f>CZ202*Refining!$G$3+DA202*Refining!$G$4+DB202*Refining!$G$5+DC202*Refining!$G$6+DD202*Refining!$G$7+DE202*Refining!$G$8+DF202*Refining!$G$9+DG202*Refining!$G$10+DH202*Refining!$G$11+DI202*Refining!$G$12</f>
        <v>6</v>
      </c>
      <c r="DY202" s="249" t="str">
        <f t="shared" si="18"/>
        <v>897</v>
      </c>
      <c r="DZ202" s="250" t="str">
        <f t="shared" si="19"/>
        <v>0.0009</v>
      </c>
      <c r="EA202" s="248" t="str">
        <f t="shared" si="20"/>
        <v>13</v>
      </c>
      <c r="EB202" s="251" t="str">
        <f t="shared" ref="EB202:EC202" si="818">EA202/60</f>
        <v>0.2</v>
      </c>
      <c r="EC202" s="251" t="str">
        <f t="shared" si="818"/>
        <v>0.0</v>
      </c>
      <c r="ED202" s="248" t="str">
        <f t="shared" si="22"/>
        <v>1,520</v>
      </c>
      <c r="EE202" s="251" t="str">
        <f t="shared" ref="EE202:EF202" si="819">ED202/1000</f>
        <v>1.5</v>
      </c>
      <c r="EF202" s="252" t="str">
        <f t="shared" si="819"/>
        <v>0.00</v>
      </c>
      <c r="EG202" s="223" t="str">
        <f t="shared" si="24"/>
        <v>0.0015</v>
      </c>
      <c r="EH202" s="224" t="str">
        <f t="shared" si="25"/>
        <v>0:00:13</v>
      </c>
      <c r="EI202" s="225" t="s">
        <v>12</v>
      </c>
    </row>
    <row r="203">
      <c r="A203" s="33"/>
      <c r="B203" s="336" t="s">
        <v>1057</v>
      </c>
      <c r="C203" s="227" t="s">
        <v>886</v>
      </c>
      <c r="D203" s="227">
        <v>1.0</v>
      </c>
      <c r="E203" s="227">
        <v>1.0</v>
      </c>
      <c r="F203" s="227">
        <v>1.0</v>
      </c>
      <c r="G203" s="253" t="str">
        <f t="shared" si="5"/>
        <v>15.6</v>
      </c>
      <c r="H203" s="254">
        <v>5.0</v>
      </c>
      <c r="I203" s="254">
        <v>12.5</v>
      </c>
      <c r="J203" s="254" t="str">
        <f>H203/Main!$D$9</f>
        <v>5</v>
      </c>
      <c r="K203" s="254" t="str">
        <f>I203/Main!$D$10</f>
        <v>12.5</v>
      </c>
      <c r="L203" s="254" t="str">
        <f t="shared" si="6"/>
        <v>2.5</v>
      </c>
      <c r="M203" s="254">
        <v>1.0</v>
      </c>
      <c r="N203" s="255"/>
      <c r="O203" s="255"/>
      <c r="P203" s="255"/>
      <c r="Q203" s="256"/>
      <c r="R203" s="255"/>
      <c r="S203" s="257"/>
      <c r="T203" s="257"/>
      <c r="U203" s="255"/>
      <c r="V203" s="255"/>
      <c r="W203" s="350"/>
      <c r="X203" s="257"/>
      <c r="Y203" s="255"/>
      <c r="Z203" s="255"/>
      <c r="AA203" s="255"/>
      <c r="AB203" s="255"/>
      <c r="AC203" s="351" t="s">
        <v>12</v>
      </c>
      <c r="AD203" s="309">
        <v>10.0</v>
      </c>
      <c r="AE203" s="225">
        <v>0.0</v>
      </c>
      <c r="AF203" s="225">
        <v>0.0</v>
      </c>
      <c r="AG203" s="225">
        <v>0.0</v>
      </c>
      <c r="AH203" s="225">
        <v>0.0</v>
      </c>
      <c r="AI203" s="225">
        <v>0.0</v>
      </c>
      <c r="AJ203" s="225">
        <v>0.0</v>
      </c>
      <c r="AK203" s="225">
        <v>0.0</v>
      </c>
      <c r="AL203" s="225">
        <v>0.0</v>
      </c>
      <c r="AM203" s="225">
        <v>0.0</v>
      </c>
      <c r="AN203" s="225">
        <v>0.0</v>
      </c>
      <c r="AO203" s="225">
        <v>0.0</v>
      </c>
      <c r="AP203" s="225">
        <v>0.0</v>
      </c>
      <c r="AQ203" s="225">
        <v>0.0</v>
      </c>
      <c r="AR203" s="225">
        <v>0.0</v>
      </c>
      <c r="AS203" s="225">
        <v>0.0</v>
      </c>
      <c r="AT203" s="225">
        <v>0.0</v>
      </c>
      <c r="AU203" s="225">
        <v>0.0</v>
      </c>
      <c r="AV203" s="225">
        <v>0.0</v>
      </c>
      <c r="AW203" s="225">
        <v>0.0</v>
      </c>
      <c r="AX203" s="225">
        <v>0.0</v>
      </c>
      <c r="AY203" s="359" t="str">
        <f t="shared" ref="AY203:BS203" si="820">IF(AD203 = 0, "", AD203)</f>
        <v>10</v>
      </c>
      <c r="AZ203" s="227" t="str">
        <f t="shared" si="820"/>
        <v/>
      </c>
      <c r="BA203" s="227" t="str">
        <f t="shared" si="820"/>
        <v/>
      </c>
      <c r="BB203" s="227" t="str">
        <f t="shared" si="820"/>
        <v/>
      </c>
      <c r="BC203" s="227" t="str">
        <f t="shared" si="820"/>
        <v/>
      </c>
      <c r="BD203" s="227" t="str">
        <f t="shared" si="820"/>
        <v/>
      </c>
      <c r="BE203" s="227" t="str">
        <f t="shared" si="820"/>
        <v/>
      </c>
      <c r="BF203" s="227" t="str">
        <f t="shared" si="820"/>
        <v/>
      </c>
      <c r="BG203" s="227" t="str">
        <f t="shared" si="820"/>
        <v/>
      </c>
      <c r="BH203" s="227" t="str">
        <f t="shared" si="820"/>
        <v/>
      </c>
      <c r="BI203" s="227" t="str">
        <f t="shared" si="820"/>
        <v/>
      </c>
      <c r="BJ203" s="227" t="str">
        <f t="shared" si="820"/>
        <v/>
      </c>
      <c r="BK203" s="227" t="str">
        <f t="shared" si="820"/>
        <v/>
      </c>
      <c r="BL203" s="227" t="str">
        <f t="shared" si="820"/>
        <v/>
      </c>
      <c r="BM203" s="227" t="str">
        <f t="shared" si="820"/>
        <v/>
      </c>
      <c r="BN203" s="227" t="str">
        <f t="shared" si="820"/>
        <v/>
      </c>
      <c r="BO203" s="227" t="str">
        <f t="shared" si="820"/>
        <v/>
      </c>
      <c r="BP203" s="227" t="str">
        <f t="shared" si="820"/>
        <v/>
      </c>
      <c r="BQ203" s="227" t="str">
        <f t="shared" si="820"/>
        <v/>
      </c>
      <c r="BR203" s="227" t="str">
        <f t="shared" si="820"/>
        <v/>
      </c>
      <c r="BS203" s="238" t="str">
        <f t="shared" si="820"/>
        <v/>
      </c>
      <c r="BT203" s="239" t="str">
        <f>$AY203*Assembly!Y$4+$AZ203*Assembly!Y$5+$BA203*Assembly!Y$6+$BB203*Assembly!Y$7+$BC203*Assembly!Y$8+$BD203*Assembly!Y$9+$BE203*Assembly!Y$10+$BF203*Assembly!Y$11+$BG203*Assembly!Y$12+$BH203*Assembly!Y$13+$BI203*Assembly!Y$14+$BJ203*Assembly!Y$15+$BK203*Assembly!Y$16+$BL203*Assembly!Y$17+$BM203*Assembly!Y$18+$BN203*Assembly!Y$19+$BO203*Assembly!Y$20+$BP203*Assembly!Y$21+$BQ203*Assembly!Y$22+$BR203*Assembly!Y$23+$BS203*Assembly!Y$24</f>
        <v>200</v>
      </c>
      <c r="BU203" s="225" t="str">
        <f t="shared" si="8"/>
        <v>13</v>
      </c>
      <c r="BV203" s="225"/>
      <c r="BW203" s="225" t="str">
        <f>$AY203*Assembly!AC$4+$AZ203*Assembly!AC$5+$BA203*Assembly!AC$6+$BB203*Assembly!AC$7+$BC203*Assembly!AC$8+$BD203*Assembly!AC$9+$BE203*Assembly!AC$10+$BF203*Assembly!AC$11+$BG203*Assembly!AC$12+$BH203*Assembly!AC$13+$BI203*Assembly!AC$14+$BJ203*Assembly!AC$15+$BK203*Assembly!AC$16+$BL203*Assembly!AC$17+$BM203*Assembly!AC$18+$BN203*Assembly!AC$19+$BO203*Assembly!AC$20+$BP203*Assembly!AC$21+$BQ203*Assembly!AC$22+$BR203*Assembly!AC$23+$BS203*Assembly!AC$24</f>
        <v>1,000</v>
      </c>
      <c r="BX203" s="240" t="str">
        <f t="shared" si="9"/>
        <v>5.00</v>
      </c>
      <c r="BY203" s="241" t="str">
        <f t="shared" si="10"/>
        <v>64</v>
      </c>
      <c r="BZ203" s="242" t="str">
        <f t="shared" si="11"/>
        <v>78.1</v>
      </c>
      <c r="CA203" s="241" t="str">
        <f t="shared" si="12"/>
        <v>200</v>
      </c>
      <c r="CB203" s="225" t="str">
        <f>$AY203*Assembly!X$4+$AZ203*Assembly!X$5+$BA203*Assembly!X$6+$BB203*Assembly!X$7+$BC203*Assembly!X$8+$BD203*Assembly!X$9+$BE203*Assembly!X$10+$BF203*Assembly!X$11+$BG203*Assembly!X$12+$BH203*Assembly!X$13+$BI203*Assembly!X$14+$BJ203*Assembly!X$15+$BK203*Assembly!X$16+$BL203*Assembly!X$17+$BM203*Assembly!X$18+$BN203*Assembly!X$19+$BO203*Assembly!X$20+$BP203*Assembly!X$21+$BQ203*Assembly!X$22+$BR203*Assembly!X$23+$BS203*Assembly!X$24</f>
        <v>10</v>
      </c>
      <c r="CC203" s="225" t="str">
        <f t="shared" si="13"/>
        <v>1,556</v>
      </c>
      <c r="CD203" s="223" t="str">
        <f t="shared" si="14"/>
        <v>0.0016</v>
      </c>
      <c r="CE203" s="243" t="str">
        <f>$AY203*Assembly!AB$4+$AZ203*Assembly!AB$5+$BA203*Assembly!AB$6+$BB203*Assembly!AB$7+$BC203*Assembly!AB$8+$BD203*Assembly!AB$9+$BE203*Assembly!AB$10+$BF203*Assembly!AB$11+$BG203*Assembly!AB$12+$BH203*Assembly!AB$13+$BI203*Assembly!AB$14+$BJ203*Assembly!AB$15+$BK203*Assembly!AB$16+$BL203*Assembly!AB$17+$BM203*Assembly!AB$18+$BN203*Assembly!AB$19+$BO203*Assembly!AB$20+$BP203*Assembly!AB$21+$BQ203*Assembly!AB$22+$BR203*Assembly!AB$23+$BS203*Assembly!AB$24</f>
        <v>30</v>
      </c>
      <c r="CF203" s="256" t="str">
        <f>$AY203*Assembly!M$4+$AZ203*Assembly!M$5+$BA203*Assembly!M$6+$BB203*Assembly!M$7+$BC203*Assembly!M$8+$BD203*Assembly!M$9+$BE203*Assembly!M$10+$BF203*Assembly!M$11+$BG203*Assembly!M$12+$BH203*Assembly!M$13+$BI203*Assembly!M$14+$BJ203*Assembly!M$15+$BK203*Assembly!M$16+$BL203*Assembly!M$17+$BM203*Assembly!M$18+$BN203*Assembly!M$19+$BO203*Assembly!M$20+$BP203*Assembly!M$21+$BQ203*Assembly!M$22+$BR203*Assembly!M$23+$BS203*Assembly!M$24</f>
        <v>210</v>
      </c>
      <c r="CG203" s="256" t="str">
        <f>$AY203*Assembly!N$4+$AZ203*Assembly!N$5+$BA203*Assembly!N$6+$BB203*Assembly!N$7+$BC203*Assembly!N$8+$BD203*Assembly!N$9+$BE203*Assembly!N$10+$BF203*Assembly!N$11+$BG203*Assembly!N$12+$BH203*Assembly!N$13+$BI203*Assembly!N$14+$BJ203*Assembly!N$15+$BK203*Assembly!N$16+$BL203*Assembly!N$17+$BM203*Assembly!N$18+$BN203*Assembly!N$19+$BO203*Assembly!N$20+$BP203*Assembly!N$21+$BQ203*Assembly!N$22+$BR203*Assembly!N$23+$BS203*Assembly!N$24</f>
        <v>0</v>
      </c>
      <c r="CH203" s="256" t="str">
        <f>$AY203*Assembly!O$4+$AZ203*Assembly!O$5+$BA203*Assembly!O$6+$BB203*Assembly!O$7+$BC203*Assembly!O$8+$BD203*Assembly!O$9+$BE203*Assembly!O$10+$BF203*Assembly!O$11+$BG203*Assembly!O$12+$BH203*Assembly!O$13+$BI203*Assembly!O$14+$BJ203*Assembly!O$15+$BK203*Assembly!O$16+$BL203*Assembly!O$17+$BM203*Assembly!O$18+$BN203*Assembly!O$19+$BO203*Assembly!O$20+$BP203*Assembly!O$21+$BQ203*Assembly!O$22+$BR203*Assembly!O$23+$BS203*Assembly!O$24</f>
        <v>0</v>
      </c>
      <c r="CI203" s="254" t="str">
        <f>$AY203*Assembly!P$4+$AZ203*Assembly!P$5+$BA203*Assembly!P$6+$BB203*Assembly!P$7+$BC203*Assembly!P$8+$BD203*Assembly!P$9+$BE203*Assembly!P$10+$BF203*Assembly!P$11+$BG203*Assembly!P$12+$BH203*Assembly!P$13+$BI203*Assembly!P$14+$BJ203*Assembly!P$15+$BK203*Assembly!P$16+$BL203*Assembly!P$17+$BM203*Assembly!P$18+$BN203*Assembly!P$19+$BO203*Assembly!P$20+$BP203*Assembly!P$21+$BQ203*Assembly!P$22+$BR203*Assembly!P$23+$BS203*Assembly!P$24</f>
        <v>0</v>
      </c>
      <c r="CJ203" s="254" t="str">
        <f>$AY203*Assembly!Q$4+$AZ203*Assembly!Q$5+$BA203*Assembly!Q$6+$BB203*Assembly!Q$7+$BC203*Assembly!Q$8+$BD203*Assembly!Q$9+$BE203*Assembly!Q$10+$BF203*Assembly!Q$11+$BG203*Assembly!Q$12+$BH203*Assembly!Q$13+$BI203*Assembly!Q$14+$BJ203*Assembly!Q$15+$BK203*Assembly!Q$16+$BL203*Assembly!Q$17+$BM203*Assembly!Q$18+$BN203*Assembly!Q$19+$BO203*Assembly!Q$20+$BP203*Assembly!Q$21+$BQ203*Assembly!Q$22+$BR203*Assembly!Q$23+$BS203*Assembly!Q$24</f>
        <v>0</v>
      </c>
      <c r="CK203" s="256" t="str">
        <f>$AY203*Assembly!R$4+$AZ203*Assembly!R$5+$BA203*Assembly!R$6+$BB203*Assembly!R$7+$BC203*Assembly!R$8+$BD203*Assembly!R$9+$BE203*Assembly!R$10+$BF203*Assembly!R$11+$BG203*Assembly!R$12+$BH203*Assembly!R$13+$BI203*Assembly!R$14+$BJ203*Assembly!R$15+$BK203*Assembly!R$16+$BL203*Assembly!R$17+$BM203*Assembly!R$18+$BN203*Assembly!R$19+$BO203*Assembly!R$20+$BP203*Assembly!R$21+$BQ203*Assembly!R$22+$BR203*Assembly!R$23+$BS203*Assembly!R$24</f>
        <v>0</v>
      </c>
      <c r="CL203" s="254" t="str">
        <f>$AY203*Assembly!S$4+$AZ203*Assembly!S$5+$BA203*Assembly!S$6+$BB203*Assembly!S$7+$BC203*Assembly!S$8+$BD203*Assembly!S$9+$BE203*Assembly!S$10+$BF203*Assembly!S$11+$BG203*Assembly!S$12+$BH203*Assembly!S$13+$BI203*Assembly!S$14+$BJ203*Assembly!S$15+$BK203*Assembly!S$16+$BL203*Assembly!S$17+$BM203*Assembly!S$18+$BN203*Assembly!S$19+$BO203*Assembly!S$20+$BP203*Assembly!S$21+$BQ203*Assembly!S$22+$BR203*Assembly!S$23+$BS203*Assembly!S$24</f>
        <v>0</v>
      </c>
      <c r="CM203" s="254" t="str">
        <f>$AY203*Assembly!T$4+$AZ203*Assembly!T$5+$BA203*Assembly!T$6+$BB203*Assembly!T$7+$BC203*Assembly!T$8+$BD203*Assembly!T$9+$BE203*Assembly!T$10+$BF203*Assembly!T$11+$BG203*Assembly!T$12+$BH203*Assembly!T$13+$BI203*Assembly!T$14+$BJ203*Assembly!T$15+$BK203*Assembly!T$16+$BL203*Assembly!T$17+$BM203*Assembly!T$18+$BN203*Assembly!T$19+$BO203*Assembly!T$20+$BP203*Assembly!T$21+$BQ203*Assembly!T$22+$BR203*Assembly!T$23+$BS203*Assembly!T$24</f>
        <v>0</v>
      </c>
      <c r="CN203" s="254" t="str">
        <f>$AY203*Assembly!U$4+$AZ203*Assembly!U$5+$BA203*Assembly!U$6+$BB203*Assembly!U$7+$BC203*Assembly!U$8+$BD203*Assembly!U$9+$BE203*Assembly!U$10+$BF203*Assembly!U$11+$BG203*Assembly!U$12+$BH203*Assembly!U$13+$BI203*Assembly!U$14+$BJ203*Assembly!U$15+$BK203*Assembly!U$16+$BL203*Assembly!U$17+$BM203*Assembly!U$18+$BN203*Assembly!U$19+$BO203*Assembly!U$20+$BP203*Assembly!U$21+$BQ203*Assembly!U$22+$BR203*Assembly!U$23+$BS203*Assembly!U$24</f>
        <v>0</v>
      </c>
      <c r="CO203" s="256" t="str">
        <f>$AY203*Assembly!V$4+$AZ203*Assembly!V$5+$BA203*Assembly!V$6+$BB203*Assembly!V$7+$BC203*Assembly!V$8+$BD203*Assembly!V$9+$BE203*Assembly!V$10+$BF203*Assembly!V$11+$BG203*Assembly!V$12+$BH203*Assembly!V$13+$BI203*Assembly!V$14+$BJ203*Assembly!V$15+$BK203*Assembly!V$16+$BL203*Assembly!V$17+$BM203*Assembly!V$18+$BN203*Assembly!V$19+$BO203*Assembly!V$20+$BP203*Assembly!V$21+$BQ203*Assembly!V$22+$BR203*Assembly!V$23+$BS203*Assembly!V$24</f>
        <v>0</v>
      </c>
      <c r="CP203" s="256" t="str">
        <f>CF203*Refining!$F$3</f>
        <v>375</v>
      </c>
      <c r="CQ203" s="256" t="str">
        <f>CG203*Refining!$F$4</f>
        <v>0</v>
      </c>
      <c r="CR203" s="256" t="str">
        <f>CH203*Refining!$F$5</f>
        <v>0</v>
      </c>
      <c r="CS203" s="256" t="str">
        <f>CI203*Refining!$F$6</f>
        <v>0</v>
      </c>
      <c r="CT203" s="256" t="str">
        <f>CJ203*Refining!$F$7</f>
        <v>0</v>
      </c>
      <c r="CU203" s="256" t="str">
        <f>CK203*Refining!$F$8</f>
        <v>0</v>
      </c>
      <c r="CV203" s="256" t="str">
        <f>CL203*Refining!$F$9</f>
        <v>0</v>
      </c>
      <c r="CW203" s="256" t="str">
        <f>CM203*Refining!$F$10</f>
        <v>0</v>
      </c>
      <c r="CX203" s="256" t="str">
        <f>CN203*Refining!$F$11</f>
        <v>0</v>
      </c>
      <c r="CY203" s="256" t="str">
        <f>CO203*Refining!$F$12</f>
        <v>0</v>
      </c>
      <c r="CZ203" s="244" t="str">
        <f t="shared" ref="CZ203:DS203" si="821">IF(CF203 = 0, "", CF203)</f>
        <v>210</v>
      </c>
      <c r="DA203" s="245" t="str">
        <f t="shared" si="821"/>
        <v/>
      </c>
      <c r="DB203" s="245" t="str">
        <f t="shared" si="821"/>
        <v/>
      </c>
      <c r="DC203" s="245" t="str">
        <f t="shared" si="821"/>
        <v/>
      </c>
      <c r="DD203" s="245" t="str">
        <f t="shared" si="821"/>
        <v/>
      </c>
      <c r="DE203" s="245" t="str">
        <f t="shared" si="821"/>
        <v/>
      </c>
      <c r="DF203" s="245" t="str">
        <f t="shared" si="821"/>
        <v/>
      </c>
      <c r="DG203" s="245" t="str">
        <f t="shared" si="821"/>
        <v/>
      </c>
      <c r="DH203" s="245" t="str">
        <f t="shared" si="821"/>
        <v/>
      </c>
      <c r="DI203" s="246" t="str">
        <f t="shared" si="821"/>
        <v/>
      </c>
      <c r="DJ203" s="244" t="str">
        <f t="shared" si="821"/>
        <v>375</v>
      </c>
      <c r="DK203" s="245" t="str">
        <f t="shared" si="821"/>
        <v/>
      </c>
      <c r="DL203" s="245" t="str">
        <f t="shared" si="821"/>
        <v/>
      </c>
      <c r="DM203" s="245" t="str">
        <f t="shared" si="821"/>
        <v/>
      </c>
      <c r="DN203" s="259" t="str">
        <f t="shared" si="821"/>
        <v/>
      </c>
      <c r="DO203" s="245" t="str">
        <f t="shared" si="821"/>
        <v/>
      </c>
      <c r="DP203" s="245" t="str">
        <f t="shared" si="821"/>
        <v/>
      </c>
      <c r="DQ203" s="245" t="str">
        <f t="shared" si="821"/>
        <v/>
      </c>
      <c r="DR203" s="245" t="str">
        <f t="shared" si="821"/>
        <v/>
      </c>
      <c r="DS203" s="246" t="str">
        <f t="shared" si="821"/>
        <v/>
      </c>
      <c r="DT203" s="248" t="str">
        <f t="shared" si="16"/>
        <v>210</v>
      </c>
      <c r="DU203" s="249" t="str">
        <f t="shared" si="17"/>
        <v>375</v>
      </c>
      <c r="DV203" s="225" t="str">
        <f>CZ203*'Ores &amp; Ingots'!$C$3+DA203*'Ores &amp; Ingots'!$C$4+DB203*'Ores &amp; Ingots'!$C$5+DC203*'Ores &amp; Ingots'!$C$6+DD203*'Ores &amp; Ingots'!$C$7+DE203*'Ores &amp; Ingots'!$C$8+DF203*'Ores &amp; Ingots'!$C$9+DG203*'Ores &amp; Ingots'!$C$10+DH203*'Ores &amp; Ingots'!$C$11+DI203*'Ores &amp; Ingots'!$C$12</f>
        <v>27</v>
      </c>
      <c r="DW203" s="225" t="str">
        <f>DJ203*'Ores &amp; Ingots'!$B$3+DK203*'Ores &amp; Ingots'!$B$4+DL203*'Ores &amp; Ingots'!$B$5+DM203*'Ores &amp; Ingots'!$B$6+DN203*'Ores &amp; Ingots'!$B$7+DO203*'Ores &amp; Ingots'!$B$8+DP203*'Ores &amp; Ingots'!$B$9+DQ203*'Ores &amp; Ingots'!$B$10+DR203*'Ores &amp; Ingots'!$B$11+DS203*'Ores &amp; Ingots'!$B$12</f>
        <v>139</v>
      </c>
      <c r="DX203" s="249" t="str">
        <f>CZ203*Refining!$G$3+DA203*Refining!$G$4+DB203*Refining!$G$5+DC203*Refining!$G$6+DD203*Refining!$G$7+DE203*Refining!$G$8+DF203*Refining!$G$9+DG203*Refining!$G$10+DH203*Refining!$G$11+DI203*Refining!$G$12</f>
        <v>14</v>
      </c>
      <c r="DY203" s="249" t="str">
        <f t="shared" si="18"/>
        <v>2,244</v>
      </c>
      <c r="DZ203" s="250" t="str">
        <f t="shared" si="19"/>
        <v>0.0022</v>
      </c>
      <c r="EA203" s="248" t="str">
        <f t="shared" si="20"/>
        <v>29</v>
      </c>
      <c r="EB203" s="251" t="str">
        <f t="shared" ref="EB203:EC203" si="822">EA203/60</f>
        <v>0.5</v>
      </c>
      <c r="EC203" s="251" t="str">
        <f t="shared" si="822"/>
        <v>0.0</v>
      </c>
      <c r="ED203" s="248" t="str">
        <f t="shared" si="22"/>
        <v>3,799</v>
      </c>
      <c r="EE203" s="251" t="str">
        <f t="shared" ref="EE203:EF203" si="823">ED203/1000</f>
        <v>3.8</v>
      </c>
      <c r="EF203" s="252" t="str">
        <f t="shared" si="823"/>
        <v>0.00</v>
      </c>
      <c r="EG203" s="223" t="str">
        <f t="shared" si="24"/>
        <v>0.0038</v>
      </c>
      <c r="EH203" s="224" t="str">
        <f t="shared" si="25"/>
        <v>0:00:29</v>
      </c>
      <c r="EI203" s="225" t="s">
        <v>12</v>
      </c>
    </row>
    <row r="204">
      <c r="A204" s="33"/>
      <c r="B204" s="336" t="s">
        <v>1058</v>
      </c>
      <c r="C204" s="227" t="s">
        <v>886</v>
      </c>
      <c r="D204" s="227">
        <v>1.0</v>
      </c>
      <c r="E204" s="227">
        <v>1.0</v>
      </c>
      <c r="F204" s="227">
        <v>1.0</v>
      </c>
      <c r="G204" s="228" t="str">
        <f t="shared" si="5"/>
        <v>15.6</v>
      </c>
      <c r="H204" s="229">
        <v>3.0</v>
      </c>
      <c r="I204" s="229">
        <v>7.5</v>
      </c>
      <c r="J204" s="229" t="str">
        <f>H204/Main!$D$9</f>
        <v>3</v>
      </c>
      <c r="K204" s="229" t="str">
        <f>I204/Main!$D$10</f>
        <v>7.5</v>
      </c>
      <c r="L204" s="229" t="str">
        <f t="shared" si="6"/>
        <v>2.5</v>
      </c>
      <c r="M204" s="229">
        <v>1.0</v>
      </c>
      <c r="N204" s="230"/>
      <c r="O204" s="230"/>
      <c r="P204" s="230"/>
      <c r="Q204" s="231"/>
      <c r="R204" s="230"/>
      <c r="S204" s="232"/>
      <c r="T204" s="232"/>
      <c r="U204" s="230"/>
      <c r="V204" s="230"/>
      <c r="W204" s="232"/>
      <c r="X204" s="232"/>
      <c r="Y204" s="230"/>
      <c r="Z204" s="230"/>
      <c r="AA204" s="230"/>
      <c r="AB204" s="230"/>
      <c r="AC204" s="334" t="s">
        <v>12</v>
      </c>
      <c r="AD204" s="309">
        <v>4.0</v>
      </c>
      <c r="AE204" s="225">
        <v>0.0</v>
      </c>
      <c r="AF204" s="225">
        <v>0.0</v>
      </c>
      <c r="AG204" s="225">
        <v>0.0</v>
      </c>
      <c r="AH204" s="225">
        <v>0.0</v>
      </c>
      <c r="AI204" s="225">
        <v>0.0</v>
      </c>
      <c r="AJ204" s="225">
        <v>0.0</v>
      </c>
      <c r="AK204" s="225">
        <v>0.0</v>
      </c>
      <c r="AL204" s="225">
        <v>0.0</v>
      </c>
      <c r="AM204" s="225">
        <v>0.0</v>
      </c>
      <c r="AN204" s="225">
        <v>0.0</v>
      </c>
      <c r="AO204" s="225">
        <v>0.0</v>
      </c>
      <c r="AP204" s="225">
        <v>0.0</v>
      </c>
      <c r="AQ204" s="225">
        <v>0.0</v>
      </c>
      <c r="AR204" s="225">
        <v>0.0</v>
      </c>
      <c r="AS204" s="225">
        <v>0.0</v>
      </c>
      <c r="AT204" s="225">
        <v>0.0</v>
      </c>
      <c r="AU204" s="225">
        <v>0.0</v>
      </c>
      <c r="AV204" s="225">
        <v>0.0</v>
      </c>
      <c r="AW204" s="225">
        <v>0.0</v>
      </c>
      <c r="AX204" s="225">
        <v>0.0</v>
      </c>
      <c r="AY204" s="359" t="str">
        <f t="shared" ref="AY204:BS204" si="824">IF(AD204 = 0, "", AD204)</f>
        <v>4</v>
      </c>
      <c r="AZ204" s="227" t="str">
        <f t="shared" si="824"/>
        <v/>
      </c>
      <c r="BA204" s="227" t="str">
        <f t="shared" si="824"/>
        <v/>
      </c>
      <c r="BB204" s="227" t="str">
        <f t="shared" si="824"/>
        <v/>
      </c>
      <c r="BC204" s="227" t="str">
        <f t="shared" si="824"/>
        <v/>
      </c>
      <c r="BD204" s="227" t="str">
        <f t="shared" si="824"/>
        <v/>
      </c>
      <c r="BE204" s="227" t="str">
        <f t="shared" si="824"/>
        <v/>
      </c>
      <c r="BF204" s="227" t="str">
        <f t="shared" si="824"/>
        <v/>
      </c>
      <c r="BG204" s="227" t="str">
        <f t="shared" si="824"/>
        <v/>
      </c>
      <c r="BH204" s="227" t="str">
        <f t="shared" si="824"/>
        <v/>
      </c>
      <c r="BI204" s="227" t="str">
        <f t="shared" si="824"/>
        <v/>
      </c>
      <c r="BJ204" s="227" t="str">
        <f t="shared" si="824"/>
        <v/>
      </c>
      <c r="BK204" s="227" t="str">
        <f t="shared" si="824"/>
        <v/>
      </c>
      <c r="BL204" s="227" t="str">
        <f t="shared" si="824"/>
        <v/>
      </c>
      <c r="BM204" s="227" t="str">
        <f t="shared" si="824"/>
        <v/>
      </c>
      <c r="BN204" s="227" t="str">
        <f t="shared" si="824"/>
        <v/>
      </c>
      <c r="BO204" s="227" t="str">
        <f t="shared" si="824"/>
        <v/>
      </c>
      <c r="BP204" s="227" t="str">
        <f t="shared" si="824"/>
        <v/>
      </c>
      <c r="BQ204" s="227" t="str">
        <f t="shared" si="824"/>
        <v/>
      </c>
      <c r="BR204" s="227" t="str">
        <f t="shared" si="824"/>
        <v/>
      </c>
      <c r="BS204" s="238" t="str">
        <f t="shared" si="824"/>
        <v/>
      </c>
      <c r="BT204" s="239" t="str">
        <f>$AY204*Assembly!Y$4+$AZ204*Assembly!Y$5+$BA204*Assembly!Y$6+$BB204*Assembly!Y$7+$BC204*Assembly!Y$8+$BD204*Assembly!Y$9+$BE204*Assembly!Y$10+$BF204*Assembly!Y$11+$BG204*Assembly!Y$12+$BH204*Assembly!Y$13+$BI204*Assembly!Y$14+$BJ204*Assembly!Y$15+$BK204*Assembly!Y$16+$BL204*Assembly!Y$17+$BM204*Assembly!Y$18+$BN204*Assembly!Y$19+$BO204*Assembly!Y$20+$BP204*Assembly!Y$21+$BQ204*Assembly!Y$22+$BR204*Assembly!Y$23+$BS204*Assembly!Y$24</f>
        <v>80</v>
      </c>
      <c r="BU204" s="225" t="str">
        <f t="shared" si="8"/>
        <v>5</v>
      </c>
      <c r="BV204" s="225"/>
      <c r="BW204" s="225" t="str">
        <f>$AY204*Assembly!AC$4+$AZ204*Assembly!AC$5+$BA204*Assembly!AC$6+$BB204*Assembly!AC$7+$BC204*Assembly!AC$8+$BD204*Assembly!AC$9+$BE204*Assembly!AC$10+$BF204*Assembly!AC$11+$BG204*Assembly!AC$12+$BH204*Assembly!AC$13+$BI204*Assembly!AC$14+$BJ204*Assembly!AC$15+$BK204*Assembly!AC$16+$BL204*Assembly!AC$17+$BM204*Assembly!AC$18+$BN204*Assembly!AC$19+$BO204*Assembly!AC$20+$BP204*Assembly!AC$21+$BQ204*Assembly!AC$22+$BR204*Assembly!AC$23+$BS204*Assembly!AC$24</f>
        <v>400</v>
      </c>
      <c r="BX204" s="240" t="str">
        <f t="shared" si="9"/>
        <v>5.00</v>
      </c>
      <c r="BY204" s="241" t="str">
        <f t="shared" si="10"/>
        <v>26</v>
      </c>
      <c r="BZ204" s="242" t="str">
        <f t="shared" si="11"/>
        <v>78.1</v>
      </c>
      <c r="CA204" s="241" t="str">
        <f t="shared" si="12"/>
        <v>133</v>
      </c>
      <c r="CB204" s="225" t="str">
        <f>$AY204*Assembly!X$4+$AZ204*Assembly!X$5+$BA204*Assembly!X$6+$BB204*Assembly!X$7+$BC204*Assembly!X$8+$BD204*Assembly!X$9+$BE204*Assembly!X$10+$BF204*Assembly!X$11+$BG204*Assembly!X$12+$BH204*Assembly!X$13+$BI204*Assembly!X$14+$BJ204*Assembly!X$15+$BK204*Assembly!X$16+$BL204*Assembly!X$17+$BM204*Assembly!X$18+$BN204*Assembly!X$19+$BO204*Assembly!X$20+$BP204*Assembly!X$21+$BQ204*Assembly!X$22+$BR204*Assembly!X$23+$BS204*Assembly!X$24</f>
        <v>4</v>
      </c>
      <c r="CC204" s="225" t="str">
        <f t="shared" si="13"/>
        <v>622</v>
      </c>
      <c r="CD204" s="223" t="str">
        <f t="shared" si="14"/>
        <v>0.0006</v>
      </c>
      <c r="CE204" s="243" t="str">
        <f>$AY204*Assembly!AB$4+$AZ204*Assembly!AB$5+$BA204*Assembly!AB$6+$BB204*Assembly!AB$7+$BC204*Assembly!AB$8+$BD204*Assembly!AB$9+$BE204*Assembly!AB$10+$BF204*Assembly!AB$11+$BG204*Assembly!AB$12+$BH204*Assembly!AB$13+$BI204*Assembly!AB$14+$BJ204*Assembly!AB$15+$BK204*Assembly!AB$16+$BL204*Assembly!AB$17+$BM204*Assembly!AB$18+$BN204*Assembly!AB$19+$BO204*Assembly!AB$20+$BP204*Assembly!AB$21+$BQ204*Assembly!AB$22+$BR204*Assembly!AB$23+$BS204*Assembly!AB$24</f>
        <v>12</v>
      </c>
      <c r="CF204" s="231" t="str">
        <f>$AY204*Assembly!M$4+$AZ204*Assembly!M$5+$BA204*Assembly!M$6+$BB204*Assembly!M$7+$BC204*Assembly!M$8+$BD204*Assembly!M$9+$BE204*Assembly!M$10+$BF204*Assembly!M$11+$BG204*Assembly!M$12+$BH204*Assembly!M$13+$BI204*Assembly!M$14+$BJ204*Assembly!M$15+$BK204*Assembly!M$16+$BL204*Assembly!M$17+$BM204*Assembly!M$18+$BN204*Assembly!M$19+$BO204*Assembly!M$20+$BP204*Assembly!M$21+$BQ204*Assembly!M$22+$BR204*Assembly!M$23+$BS204*Assembly!M$24</f>
        <v>84</v>
      </c>
      <c r="CG204" s="231" t="str">
        <f>$AY204*Assembly!N$4+$AZ204*Assembly!N$5+$BA204*Assembly!N$6+$BB204*Assembly!N$7+$BC204*Assembly!N$8+$BD204*Assembly!N$9+$BE204*Assembly!N$10+$BF204*Assembly!N$11+$BG204*Assembly!N$12+$BH204*Assembly!N$13+$BI204*Assembly!N$14+$BJ204*Assembly!N$15+$BK204*Assembly!N$16+$BL204*Assembly!N$17+$BM204*Assembly!N$18+$BN204*Assembly!N$19+$BO204*Assembly!N$20+$BP204*Assembly!N$21+$BQ204*Assembly!N$22+$BR204*Assembly!N$23+$BS204*Assembly!N$24</f>
        <v>0</v>
      </c>
      <c r="CH204" s="231" t="str">
        <f>$AY204*Assembly!O$4+$AZ204*Assembly!O$5+$BA204*Assembly!O$6+$BB204*Assembly!O$7+$BC204*Assembly!O$8+$BD204*Assembly!O$9+$BE204*Assembly!O$10+$BF204*Assembly!O$11+$BG204*Assembly!O$12+$BH204*Assembly!O$13+$BI204*Assembly!O$14+$BJ204*Assembly!O$15+$BK204*Assembly!O$16+$BL204*Assembly!O$17+$BM204*Assembly!O$18+$BN204*Assembly!O$19+$BO204*Assembly!O$20+$BP204*Assembly!O$21+$BQ204*Assembly!O$22+$BR204*Assembly!O$23+$BS204*Assembly!O$24</f>
        <v>0</v>
      </c>
      <c r="CI204" s="229" t="str">
        <f>$AY204*Assembly!P$4+$AZ204*Assembly!P$5+$BA204*Assembly!P$6+$BB204*Assembly!P$7+$BC204*Assembly!P$8+$BD204*Assembly!P$9+$BE204*Assembly!P$10+$BF204*Assembly!P$11+$BG204*Assembly!P$12+$BH204*Assembly!P$13+$BI204*Assembly!P$14+$BJ204*Assembly!P$15+$BK204*Assembly!P$16+$BL204*Assembly!P$17+$BM204*Assembly!P$18+$BN204*Assembly!P$19+$BO204*Assembly!P$20+$BP204*Assembly!P$21+$BQ204*Assembly!P$22+$BR204*Assembly!P$23+$BS204*Assembly!P$24</f>
        <v>0</v>
      </c>
      <c r="CJ204" s="229" t="str">
        <f>$AY204*Assembly!Q$4+$AZ204*Assembly!Q$5+$BA204*Assembly!Q$6+$BB204*Assembly!Q$7+$BC204*Assembly!Q$8+$BD204*Assembly!Q$9+$BE204*Assembly!Q$10+$BF204*Assembly!Q$11+$BG204*Assembly!Q$12+$BH204*Assembly!Q$13+$BI204*Assembly!Q$14+$BJ204*Assembly!Q$15+$BK204*Assembly!Q$16+$BL204*Assembly!Q$17+$BM204*Assembly!Q$18+$BN204*Assembly!Q$19+$BO204*Assembly!Q$20+$BP204*Assembly!Q$21+$BQ204*Assembly!Q$22+$BR204*Assembly!Q$23+$BS204*Assembly!Q$24</f>
        <v>0</v>
      </c>
      <c r="CK204" s="231" t="str">
        <f>$AY204*Assembly!R$4+$AZ204*Assembly!R$5+$BA204*Assembly!R$6+$BB204*Assembly!R$7+$BC204*Assembly!R$8+$BD204*Assembly!R$9+$BE204*Assembly!R$10+$BF204*Assembly!R$11+$BG204*Assembly!R$12+$BH204*Assembly!R$13+$BI204*Assembly!R$14+$BJ204*Assembly!R$15+$BK204*Assembly!R$16+$BL204*Assembly!R$17+$BM204*Assembly!R$18+$BN204*Assembly!R$19+$BO204*Assembly!R$20+$BP204*Assembly!R$21+$BQ204*Assembly!R$22+$BR204*Assembly!R$23+$BS204*Assembly!R$24</f>
        <v>0</v>
      </c>
      <c r="CL204" s="229" t="str">
        <f>$AY204*Assembly!S$4+$AZ204*Assembly!S$5+$BA204*Assembly!S$6+$BB204*Assembly!S$7+$BC204*Assembly!S$8+$BD204*Assembly!S$9+$BE204*Assembly!S$10+$BF204*Assembly!S$11+$BG204*Assembly!S$12+$BH204*Assembly!S$13+$BI204*Assembly!S$14+$BJ204*Assembly!S$15+$BK204*Assembly!S$16+$BL204*Assembly!S$17+$BM204*Assembly!S$18+$BN204*Assembly!S$19+$BO204*Assembly!S$20+$BP204*Assembly!S$21+$BQ204*Assembly!S$22+$BR204*Assembly!S$23+$BS204*Assembly!S$24</f>
        <v>0</v>
      </c>
      <c r="CM204" s="229" t="str">
        <f>$AY204*Assembly!T$4+$AZ204*Assembly!T$5+$BA204*Assembly!T$6+$BB204*Assembly!T$7+$BC204*Assembly!T$8+$BD204*Assembly!T$9+$BE204*Assembly!T$10+$BF204*Assembly!T$11+$BG204*Assembly!T$12+$BH204*Assembly!T$13+$BI204*Assembly!T$14+$BJ204*Assembly!T$15+$BK204*Assembly!T$16+$BL204*Assembly!T$17+$BM204*Assembly!T$18+$BN204*Assembly!T$19+$BO204*Assembly!T$20+$BP204*Assembly!T$21+$BQ204*Assembly!T$22+$BR204*Assembly!T$23+$BS204*Assembly!T$24</f>
        <v>0</v>
      </c>
      <c r="CN204" s="229" t="str">
        <f>$AY204*Assembly!U$4+$AZ204*Assembly!U$5+$BA204*Assembly!U$6+$BB204*Assembly!U$7+$BC204*Assembly!U$8+$BD204*Assembly!U$9+$BE204*Assembly!U$10+$BF204*Assembly!U$11+$BG204*Assembly!U$12+$BH204*Assembly!U$13+$BI204*Assembly!U$14+$BJ204*Assembly!U$15+$BK204*Assembly!U$16+$BL204*Assembly!U$17+$BM204*Assembly!U$18+$BN204*Assembly!U$19+$BO204*Assembly!U$20+$BP204*Assembly!U$21+$BQ204*Assembly!U$22+$BR204*Assembly!U$23+$BS204*Assembly!U$24</f>
        <v>0</v>
      </c>
      <c r="CO204" s="231" t="str">
        <f>$AY204*Assembly!V$4+$AZ204*Assembly!V$5+$BA204*Assembly!V$6+$BB204*Assembly!V$7+$BC204*Assembly!V$8+$BD204*Assembly!V$9+$BE204*Assembly!V$10+$BF204*Assembly!V$11+$BG204*Assembly!V$12+$BH204*Assembly!V$13+$BI204*Assembly!V$14+$BJ204*Assembly!V$15+$BK204*Assembly!V$16+$BL204*Assembly!V$17+$BM204*Assembly!V$18+$BN204*Assembly!V$19+$BO204*Assembly!V$20+$BP204*Assembly!V$21+$BQ204*Assembly!V$22+$BR204*Assembly!V$23+$BS204*Assembly!V$24</f>
        <v>0</v>
      </c>
      <c r="CP204" s="231" t="str">
        <f>CF204*Refining!$F$3</f>
        <v>150</v>
      </c>
      <c r="CQ204" s="231" t="str">
        <f>CG204*Refining!$F$4</f>
        <v>0</v>
      </c>
      <c r="CR204" s="231" t="str">
        <f>CH204*Refining!$F$5</f>
        <v>0</v>
      </c>
      <c r="CS204" s="231" t="str">
        <f>CI204*Refining!$F$6</f>
        <v>0</v>
      </c>
      <c r="CT204" s="231" t="str">
        <f>CJ204*Refining!$F$7</f>
        <v>0</v>
      </c>
      <c r="CU204" s="231" t="str">
        <f>CK204*Refining!$F$8</f>
        <v>0</v>
      </c>
      <c r="CV204" s="231" t="str">
        <f>CL204*Refining!$F$9</f>
        <v>0</v>
      </c>
      <c r="CW204" s="231" t="str">
        <f>CM204*Refining!$F$10</f>
        <v>0</v>
      </c>
      <c r="CX204" s="231" t="str">
        <f>CN204*Refining!$F$11</f>
        <v>0</v>
      </c>
      <c r="CY204" s="231" t="str">
        <f>CO204*Refining!$F$12</f>
        <v>0</v>
      </c>
      <c r="CZ204" s="244" t="str">
        <f t="shared" ref="CZ204:DS204" si="825">IF(CF204 = 0, "", CF204)</f>
        <v>84</v>
      </c>
      <c r="DA204" s="245" t="str">
        <f t="shared" si="825"/>
        <v/>
      </c>
      <c r="DB204" s="245" t="str">
        <f t="shared" si="825"/>
        <v/>
      </c>
      <c r="DC204" s="245" t="str">
        <f t="shared" si="825"/>
        <v/>
      </c>
      <c r="DD204" s="245" t="str">
        <f t="shared" si="825"/>
        <v/>
      </c>
      <c r="DE204" s="245" t="str">
        <f t="shared" si="825"/>
        <v/>
      </c>
      <c r="DF204" s="245" t="str">
        <f t="shared" si="825"/>
        <v/>
      </c>
      <c r="DG204" s="245" t="str">
        <f t="shared" si="825"/>
        <v/>
      </c>
      <c r="DH204" s="245" t="str">
        <f t="shared" si="825"/>
        <v/>
      </c>
      <c r="DI204" s="246" t="str">
        <f t="shared" si="825"/>
        <v/>
      </c>
      <c r="DJ204" s="244" t="str">
        <f t="shared" si="825"/>
        <v>150</v>
      </c>
      <c r="DK204" s="245" t="str">
        <f t="shared" si="825"/>
        <v/>
      </c>
      <c r="DL204" s="245" t="str">
        <f t="shared" si="825"/>
        <v/>
      </c>
      <c r="DM204" s="245" t="str">
        <f t="shared" si="825"/>
        <v/>
      </c>
      <c r="DN204" s="259" t="str">
        <f t="shared" si="825"/>
        <v/>
      </c>
      <c r="DO204" s="245" t="str">
        <f t="shared" si="825"/>
        <v/>
      </c>
      <c r="DP204" s="245" t="str">
        <f t="shared" si="825"/>
        <v/>
      </c>
      <c r="DQ204" s="245" t="str">
        <f t="shared" si="825"/>
        <v/>
      </c>
      <c r="DR204" s="245" t="str">
        <f t="shared" si="825"/>
        <v/>
      </c>
      <c r="DS204" s="246" t="str">
        <f t="shared" si="825"/>
        <v/>
      </c>
      <c r="DT204" s="248" t="str">
        <f t="shared" si="16"/>
        <v>84</v>
      </c>
      <c r="DU204" s="249" t="str">
        <f t="shared" si="17"/>
        <v>150</v>
      </c>
      <c r="DV204" s="225" t="str">
        <f>CZ204*'Ores &amp; Ingots'!$C$3+DA204*'Ores &amp; Ingots'!$C$4+DB204*'Ores &amp; Ingots'!$C$5+DC204*'Ores &amp; Ingots'!$C$6+DD204*'Ores &amp; Ingots'!$C$7+DE204*'Ores &amp; Ingots'!$C$8+DF204*'Ores &amp; Ingots'!$C$9+DG204*'Ores &amp; Ingots'!$C$10+DH204*'Ores &amp; Ingots'!$C$11+DI204*'Ores &amp; Ingots'!$C$12</f>
        <v>11</v>
      </c>
      <c r="DW204" s="225" t="str">
        <f>DJ204*'Ores &amp; Ingots'!$B$3+DK204*'Ores &amp; Ingots'!$B$4+DL204*'Ores &amp; Ingots'!$B$5+DM204*'Ores &amp; Ingots'!$B$6+DN204*'Ores &amp; Ingots'!$B$7+DO204*'Ores &amp; Ingots'!$B$8+DP204*'Ores &amp; Ingots'!$B$9+DQ204*'Ores &amp; Ingots'!$B$10+DR204*'Ores &amp; Ingots'!$B$11+DS204*'Ores &amp; Ingots'!$B$12</f>
        <v>56</v>
      </c>
      <c r="DX204" s="249" t="str">
        <f>CZ204*Refining!$G$3+DA204*Refining!$G$4+DB204*Refining!$G$5+DC204*Refining!$G$6+DD204*Refining!$G$7+DE204*Refining!$G$8+DF204*Refining!$G$9+DG204*Refining!$G$10+DH204*Refining!$G$11+DI204*Refining!$G$12</f>
        <v>6</v>
      </c>
      <c r="DY204" s="249" t="str">
        <f t="shared" si="18"/>
        <v>897</v>
      </c>
      <c r="DZ204" s="250" t="str">
        <f t="shared" si="19"/>
        <v>0.0009</v>
      </c>
      <c r="EA204" s="248" t="str">
        <f t="shared" si="20"/>
        <v>13</v>
      </c>
      <c r="EB204" s="251" t="str">
        <f t="shared" ref="EB204:EC204" si="826">EA204/60</f>
        <v>0.2</v>
      </c>
      <c r="EC204" s="251" t="str">
        <f t="shared" si="826"/>
        <v>0.0</v>
      </c>
      <c r="ED204" s="248" t="str">
        <f t="shared" si="22"/>
        <v>1,520</v>
      </c>
      <c r="EE204" s="251" t="str">
        <f t="shared" ref="EE204:EF204" si="827">ED204/1000</f>
        <v>1.5</v>
      </c>
      <c r="EF204" s="252" t="str">
        <f t="shared" si="827"/>
        <v>0.00</v>
      </c>
      <c r="EG204" s="223" t="str">
        <f t="shared" si="24"/>
        <v>0.0015</v>
      </c>
      <c r="EH204" s="224" t="str">
        <f t="shared" si="25"/>
        <v>0:00:13</v>
      </c>
      <c r="EI204" s="225" t="s">
        <v>12</v>
      </c>
    </row>
    <row r="205">
      <c r="A205" s="33"/>
      <c r="B205" s="336" t="s">
        <v>1059</v>
      </c>
      <c r="C205" s="227" t="s">
        <v>886</v>
      </c>
      <c r="D205" s="227">
        <v>1.0</v>
      </c>
      <c r="E205" s="227">
        <v>1.0</v>
      </c>
      <c r="F205" s="227">
        <v>1.0</v>
      </c>
      <c r="G205" s="253" t="str">
        <f t="shared" si="5"/>
        <v>15.6</v>
      </c>
      <c r="H205" s="254">
        <v>5.0</v>
      </c>
      <c r="I205" s="254">
        <v>12.5</v>
      </c>
      <c r="J205" s="254" t="str">
        <f>H205/Main!$D$9</f>
        <v>5</v>
      </c>
      <c r="K205" s="254" t="str">
        <f>I205/Main!$D$10</f>
        <v>12.5</v>
      </c>
      <c r="L205" s="254" t="str">
        <f t="shared" si="6"/>
        <v>2.5</v>
      </c>
      <c r="M205" s="254">
        <v>1.0</v>
      </c>
      <c r="N205" s="255"/>
      <c r="O205" s="255"/>
      <c r="P205" s="255"/>
      <c r="Q205" s="256"/>
      <c r="R205" s="255"/>
      <c r="S205" s="257"/>
      <c r="T205" s="257"/>
      <c r="U205" s="255"/>
      <c r="V205" s="255"/>
      <c r="W205" s="350"/>
      <c r="X205" s="257"/>
      <c r="Y205" s="255"/>
      <c r="Z205" s="255"/>
      <c r="AA205" s="255"/>
      <c r="AB205" s="255"/>
      <c r="AC205" s="351" t="s">
        <v>12</v>
      </c>
      <c r="AD205" s="309">
        <v>10.0</v>
      </c>
      <c r="AE205" s="225">
        <v>0.0</v>
      </c>
      <c r="AF205" s="225">
        <v>0.0</v>
      </c>
      <c r="AG205" s="225">
        <v>0.0</v>
      </c>
      <c r="AH205" s="225">
        <v>0.0</v>
      </c>
      <c r="AI205" s="225">
        <v>0.0</v>
      </c>
      <c r="AJ205" s="225">
        <v>0.0</v>
      </c>
      <c r="AK205" s="225">
        <v>0.0</v>
      </c>
      <c r="AL205" s="225">
        <v>0.0</v>
      </c>
      <c r="AM205" s="225">
        <v>0.0</v>
      </c>
      <c r="AN205" s="225">
        <v>0.0</v>
      </c>
      <c r="AO205" s="225">
        <v>0.0</v>
      </c>
      <c r="AP205" s="225">
        <v>0.0</v>
      </c>
      <c r="AQ205" s="225">
        <v>0.0</v>
      </c>
      <c r="AR205" s="225">
        <v>0.0</v>
      </c>
      <c r="AS205" s="225">
        <v>0.0</v>
      </c>
      <c r="AT205" s="225">
        <v>0.0</v>
      </c>
      <c r="AU205" s="225">
        <v>0.0</v>
      </c>
      <c r="AV205" s="225">
        <v>0.0</v>
      </c>
      <c r="AW205" s="225">
        <v>0.0</v>
      </c>
      <c r="AX205" s="225">
        <v>0.0</v>
      </c>
      <c r="AY205" s="359" t="str">
        <f t="shared" ref="AY205:BS205" si="828">IF(AD205 = 0, "", AD205)</f>
        <v>10</v>
      </c>
      <c r="AZ205" s="227" t="str">
        <f t="shared" si="828"/>
        <v/>
      </c>
      <c r="BA205" s="227" t="str">
        <f t="shared" si="828"/>
        <v/>
      </c>
      <c r="BB205" s="227" t="str">
        <f t="shared" si="828"/>
        <v/>
      </c>
      <c r="BC205" s="227" t="str">
        <f t="shared" si="828"/>
        <v/>
      </c>
      <c r="BD205" s="227" t="str">
        <f t="shared" si="828"/>
        <v/>
      </c>
      <c r="BE205" s="227" t="str">
        <f t="shared" si="828"/>
        <v/>
      </c>
      <c r="BF205" s="227" t="str">
        <f t="shared" si="828"/>
        <v/>
      </c>
      <c r="BG205" s="227" t="str">
        <f t="shared" si="828"/>
        <v/>
      </c>
      <c r="BH205" s="227" t="str">
        <f t="shared" si="828"/>
        <v/>
      </c>
      <c r="BI205" s="227" t="str">
        <f t="shared" si="828"/>
        <v/>
      </c>
      <c r="BJ205" s="227" t="str">
        <f t="shared" si="828"/>
        <v/>
      </c>
      <c r="BK205" s="227" t="str">
        <f t="shared" si="828"/>
        <v/>
      </c>
      <c r="BL205" s="227" t="str">
        <f t="shared" si="828"/>
        <v/>
      </c>
      <c r="BM205" s="227" t="str">
        <f t="shared" si="828"/>
        <v/>
      </c>
      <c r="BN205" s="227" t="str">
        <f t="shared" si="828"/>
        <v/>
      </c>
      <c r="BO205" s="227" t="str">
        <f t="shared" si="828"/>
        <v/>
      </c>
      <c r="BP205" s="227" t="str">
        <f t="shared" si="828"/>
        <v/>
      </c>
      <c r="BQ205" s="227" t="str">
        <f t="shared" si="828"/>
        <v/>
      </c>
      <c r="BR205" s="227" t="str">
        <f t="shared" si="828"/>
        <v/>
      </c>
      <c r="BS205" s="238" t="str">
        <f t="shared" si="828"/>
        <v/>
      </c>
      <c r="BT205" s="239" t="str">
        <f>$AY205*Assembly!Y$4+$AZ205*Assembly!Y$5+$BA205*Assembly!Y$6+$BB205*Assembly!Y$7+$BC205*Assembly!Y$8+$BD205*Assembly!Y$9+$BE205*Assembly!Y$10+$BF205*Assembly!Y$11+$BG205*Assembly!Y$12+$BH205*Assembly!Y$13+$BI205*Assembly!Y$14+$BJ205*Assembly!Y$15+$BK205*Assembly!Y$16+$BL205*Assembly!Y$17+$BM205*Assembly!Y$18+$BN205*Assembly!Y$19+$BO205*Assembly!Y$20+$BP205*Assembly!Y$21+$BQ205*Assembly!Y$22+$BR205*Assembly!Y$23+$BS205*Assembly!Y$24</f>
        <v>200</v>
      </c>
      <c r="BU205" s="225" t="str">
        <f t="shared" si="8"/>
        <v>13</v>
      </c>
      <c r="BV205" s="225"/>
      <c r="BW205" s="225" t="str">
        <f>$AY205*Assembly!AC$4+$AZ205*Assembly!AC$5+$BA205*Assembly!AC$6+$BB205*Assembly!AC$7+$BC205*Assembly!AC$8+$BD205*Assembly!AC$9+$BE205*Assembly!AC$10+$BF205*Assembly!AC$11+$BG205*Assembly!AC$12+$BH205*Assembly!AC$13+$BI205*Assembly!AC$14+$BJ205*Assembly!AC$15+$BK205*Assembly!AC$16+$BL205*Assembly!AC$17+$BM205*Assembly!AC$18+$BN205*Assembly!AC$19+$BO205*Assembly!AC$20+$BP205*Assembly!AC$21+$BQ205*Assembly!AC$22+$BR205*Assembly!AC$23+$BS205*Assembly!AC$24</f>
        <v>1,000</v>
      </c>
      <c r="BX205" s="240" t="str">
        <f t="shared" si="9"/>
        <v>5.00</v>
      </c>
      <c r="BY205" s="241" t="str">
        <f t="shared" si="10"/>
        <v>64</v>
      </c>
      <c r="BZ205" s="242" t="str">
        <f t="shared" si="11"/>
        <v>78.1</v>
      </c>
      <c r="CA205" s="241" t="str">
        <f t="shared" si="12"/>
        <v>200</v>
      </c>
      <c r="CB205" s="225" t="str">
        <f>$AY205*Assembly!X$4+$AZ205*Assembly!X$5+$BA205*Assembly!X$6+$BB205*Assembly!X$7+$BC205*Assembly!X$8+$BD205*Assembly!X$9+$BE205*Assembly!X$10+$BF205*Assembly!X$11+$BG205*Assembly!X$12+$BH205*Assembly!X$13+$BI205*Assembly!X$14+$BJ205*Assembly!X$15+$BK205*Assembly!X$16+$BL205*Assembly!X$17+$BM205*Assembly!X$18+$BN205*Assembly!X$19+$BO205*Assembly!X$20+$BP205*Assembly!X$21+$BQ205*Assembly!X$22+$BR205*Assembly!X$23+$BS205*Assembly!X$24</f>
        <v>10</v>
      </c>
      <c r="CC205" s="225" t="str">
        <f t="shared" si="13"/>
        <v>1,556</v>
      </c>
      <c r="CD205" s="223" t="str">
        <f t="shared" si="14"/>
        <v>0.0016</v>
      </c>
      <c r="CE205" s="243" t="str">
        <f>$AY205*Assembly!AB$4+$AZ205*Assembly!AB$5+$BA205*Assembly!AB$6+$BB205*Assembly!AB$7+$BC205*Assembly!AB$8+$BD205*Assembly!AB$9+$BE205*Assembly!AB$10+$BF205*Assembly!AB$11+$BG205*Assembly!AB$12+$BH205*Assembly!AB$13+$BI205*Assembly!AB$14+$BJ205*Assembly!AB$15+$BK205*Assembly!AB$16+$BL205*Assembly!AB$17+$BM205*Assembly!AB$18+$BN205*Assembly!AB$19+$BO205*Assembly!AB$20+$BP205*Assembly!AB$21+$BQ205*Assembly!AB$22+$BR205*Assembly!AB$23+$BS205*Assembly!AB$24</f>
        <v>30</v>
      </c>
      <c r="CF205" s="256" t="str">
        <f>$AY205*Assembly!M$4+$AZ205*Assembly!M$5+$BA205*Assembly!M$6+$BB205*Assembly!M$7+$BC205*Assembly!M$8+$BD205*Assembly!M$9+$BE205*Assembly!M$10+$BF205*Assembly!M$11+$BG205*Assembly!M$12+$BH205*Assembly!M$13+$BI205*Assembly!M$14+$BJ205*Assembly!M$15+$BK205*Assembly!M$16+$BL205*Assembly!M$17+$BM205*Assembly!M$18+$BN205*Assembly!M$19+$BO205*Assembly!M$20+$BP205*Assembly!M$21+$BQ205*Assembly!M$22+$BR205*Assembly!M$23+$BS205*Assembly!M$24</f>
        <v>210</v>
      </c>
      <c r="CG205" s="256" t="str">
        <f>$AY205*Assembly!N$4+$AZ205*Assembly!N$5+$BA205*Assembly!N$6+$BB205*Assembly!N$7+$BC205*Assembly!N$8+$BD205*Assembly!N$9+$BE205*Assembly!N$10+$BF205*Assembly!N$11+$BG205*Assembly!N$12+$BH205*Assembly!N$13+$BI205*Assembly!N$14+$BJ205*Assembly!N$15+$BK205*Assembly!N$16+$BL205*Assembly!N$17+$BM205*Assembly!N$18+$BN205*Assembly!N$19+$BO205*Assembly!N$20+$BP205*Assembly!N$21+$BQ205*Assembly!N$22+$BR205*Assembly!N$23+$BS205*Assembly!N$24</f>
        <v>0</v>
      </c>
      <c r="CH205" s="256" t="str">
        <f>$AY205*Assembly!O$4+$AZ205*Assembly!O$5+$BA205*Assembly!O$6+$BB205*Assembly!O$7+$BC205*Assembly!O$8+$BD205*Assembly!O$9+$BE205*Assembly!O$10+$BF205*Assembly!O$11+$BG205*Assembly!O$12+$BH205*Assembly!O$13+$BI205*Assembly!O$14+$BJ205*Assembly!O$15+$BK205*Assembly!O$16+$BL205*Assembly!O$17+$BM205*Assembly!O$18+$BN205*Assembly!O$19+$BO205*Assembly!O$20+$BP205*Assembly!O$21+$BQ205*Assembly!O$22+$BR205*Assembly!O$23+$BS205*Assembly!O$24</f>
        <v>0</v>
      </c>
      <c r="CI205" s="254" t="str">
        <f>$AY205*Assembly!P$4+$AZ205*Assembly!P$5+$BA205*Assembly!P$6+$BB205*Assembly!P$7+$BC205*Assembly!P$8+$BD205*Assembly!P$9+$BE205*Assembly!P$10+$BF205*Assembly!P$11+$BG205*Assembly!P$12+$BH205*Assembly!P$13+$BI205*Assembly!P$14+$BJ205*Assembly!P$15+$BK205*Assembly!P$16+$BL205*Assembly!P$17+$BM205*Assembly!P$18+$BN205*Assembly!P$19+$BO205*Assembly!P$20+$BP205*Assembly!P$21+$BQ205*Assembly!P$22+$BR205*Assembly!P$23+$BS205*Assembly!P$24</f>
        <v>0</v>
      </c>
      <c r="CJ205" s="254" t="str">
        <f>$AY205*Assembly!Q$4+$AZ205*Assembly!Q$5+$BA205*Assembly!Q$6+$BB205*Assembly!Q$7+$BC205*Assembly!Q$8+$BD205*Assembly!Q$9+$BE205*Assembly!Q$10+$BF205*Assembly!Q$11+$BG205*Assembly!Q$12+$BH205*Assembly!Q$13+$BI205*Assembly!Q$14+$BJ205*Assembly!Q$15+$BK205*Assembly!Q$16+$BL205*Assembly!Q$17+$BM205*Assembly!Q$18+$BN205*Assembly!Q$19+$BO205*Assembly!Q$20+$BP205*Assembly!Q$21+$BQ205*Assembly!Q$22+$BR205*Assembly!Q$23+$BS205*Assembly!Q$24</f>
        <v>0</v>
      </c>
      <c r="CK205" s="256" t="str">
        <f>$AY205*Assembly!R$4+$AZ205*Assembly!R$5+$BA205*Assembly!R$6+$BB205*Assembly!R$7+$BC205*Assembly!R$8+$BD205*Assembly!R$9+$BE205*Assembly!R$10+$BF205*Assembly!R$11+$BG205*Assembly!R$12+$BH205*Assembly!R$13+$BI205*Assembly!R$14+$BJ205*Assembly!R$15+$BK205*Assembly!R$16+$BL205*Assembly!R$17+$BM205*Assembly!R$18+$BN205*Assembly!R$19+$BO205*Assembly!R$20+$BP205*Assembly!R$21+$BQ205*Assembly!R$22+$BR205*Assembly!R$23+$BS205*Assembly!R$24</f>
        <v>0</v>
      </c>
      <c r="CL205" s="254" t="str">
        <f>$AY205*Assembly!S$4+$AZ205*Assembly!S$5+$BA205*Assembly!S$6+$BB205*Assembly!S$7+$BC205*Assembly!S$8+$BD205*Assembly!S$9+$BE205*Assembly!S$10+$BF205*Assembly!S$11+$BG205*Assembly!S$12+$BH205*Assembly!S$13+$BI205*Assembly!S$14+$BJ205*Assembly!S$15+$BK205*Assembly!S$16+$BL205*Assembly!S$17+$BM205*Assembly!S$18+$BN205*Assembly!S$19+$BO205*Assembly!S$20+$BP205*Assembly!S$21+$BQ205*Assembly!S$22+$BR205*Assembly!S$23+$BS205*Assembly!S$24</f>
        <v>0</v>
      </c>
      <c r="CM205" s="254" t="str">
        <f>$AY205*Assembly!T$4+$AZ205*Assembly!T$5+$BA205*Assembly!T$6+$BB205*Assembly!T$7+$BC205*Assembly!T$8+$BD205*Assembly!T$9+$BE205*Assembly!T$10+$BF205*Assembly!T$11+$BG205*Assembly!T$12+$BH205*Assembly!T$13+$BI205*Assembly!T$14+$BJ205*Assembly!T$15+$BK205*Assembly!T$16+$BL205*Assembly!T$17+$BM205*Assembly!T$18+$BN205*Assembly!T$19+$BO205*Assembly!T$20+$BP205*Assembly!T$21+$BQ205*Assembly!T$22+$BR205*Assembly!T$23+$BS205*Assembly!T$24</f>
        <v>0</v>
      </c>
      <c r="CN205" s="254" t="str">
        <f>$AY205*Assembly!U$4+$AZ205*Assembly!U$5+$BA205*Assembly!U$6+$BB205*Assembly!U$7+$BC205*Assembly!U$8+$BD205*Assembly!U$9+$BE205*Assembly!U$10+$BF205*Assembly!U$11+$BG205*Assembly!U$12+$BH205*Assembly!U$13+$BI205*Assembly!U$14+$BJ205*Assembly!U$15+$BK205*Assembly!U$16+$BL205*Assembly!U$17+$BM205*Assembly!U$18+$BN205*Assembly!U$19+$BO205*Assembly!U$20+$BP205*Assembly!U$21+$BQ205*Assembly!U$22+$BR205*Assembly!U$23+$BS205*Assembly!U$24</f>
        <v>0</v>
      </c>
      <c r="CO205" s="256" t="str">
        <f>$AY205*Assembly!V$4+$AZ205*Assembly!V$5+$BA205*Assembly!V$6+$BB205*Assembly!V$7+$BC205*Assembly!V$8+$BD205*Assembly!V$9+$BE205*Assembly!V$10+$BF205*Assembly!V$11+$BG205*Assembly!V$12+$BH205*Assembly!V$13+$BI205*Assembly!V$14+$BJ205*Assembly!V$15+$BK205*Assembly!V$16+$BL205*Assembly!V$17+$BM205*Assembly!V$18+$BN205*Assembly!V$19+$BO205*Assembly!V$20+$BP205*Assembly!V$21+$BQ205*Assembly!V$22+$BR205*Assembly!V$23+$BS205*Assembly!V$24</f>
        <v>0</v>
      </c>
      <c r="CP205" s="256" t="str">
        <f>CF205*Refining!$F$3</f>
        <v>375</v>
      </c>
      <c r="CQ205" s="256" t="str">
        <f>CG205*Refining!$F$4</f>
        <v>0</v>
      </c>
      <c r="CR205" s="256" t="str">
        <f>CH205*Refining!$F$5</f>
        <v>0</v>
      </c>
      <c r="CS205" s="256" t="str">
        <f>CI205*Refining!$F$6</f>
        <v>0</v>
      </c>
      <c r="CT205" s="256" t="str">
        <f>CJ205*Refining!$F$7</f>
        <v>0</v>
      </c>
      <c r="CU205" s="256" t="str">
        <f>CK205*Refining!$F$8</f>
        <v>0</v>
      </c>
      <c r="CV205" s="256" t="str">
        <f>CL205*Refining!$F$9</f>
        <v>0</v>
      </c>
      <c r="CW205" s="256" t="str">
        <f>CM205*Refining!$F$10</f>
        <v>0</v>
      </c>
      <c r="CX205" s="256" t="str">
        <f>CN205*Refining!$F$11</f>
        <v>0</v>
      </c>
      <c r="CY205" s="256" t="str">
        <f>CO205*Refining!$F$12</f>
        <v>0</v>
      </c>
      <c r="CZ205" s="244" t="str">
        <f t="shared" ref="CZ205:DS205" si="829">IF(CF205 = 0, "", CF205)</f>
        <v>210</v>
      </c>
      <c r="DA205" s="245" t="str">
        <f t="shared" si="829"/>
        <v/>
      </c>
      <c r="DB205" s="245" t="str">
        <f t="shared" si="829"/>
        <v/>
      </c>
      <c r="DC205" s="245" t="str">
        <f t="shared" si="829"/>
        <v/>
      </c>
      <c r="DD205" s="245" t="str">
        <f t="shared" si="829"/>
        <v/>
      </c>
      <c r="DE205" s="245" t="str">
        <f t="shared" si="829"/>
        <v/>
      </c>
      <c r="DF205" s="245" t="str">
        <f t="shared" si="829"/>
        <v/>
      </c>
      <c r="DG205" s="245" t="str">
        <f t="shared" si="829"/>
        <v/>
      </c>
      <c r="DH205" s="245" t="str">
        <f t="shared" si="829"/>
        <v/>
      </c>
      <c r="DI205" s="246" t="str">
        <f t="shared" si="829"/>
        <v/>
      </c>
      <c r="DJ205" s="244" t="str">
        <f t="shared" si="829"/>
        <v>375</v>
      </c>
      <c r="DK205" s="245" t="str">
        <f t="shared" si="829"/>
        <v/>
      </c>
      <c r="DL205" s="245" t="str">
        <f t="shared" si="829"/>
        <v/>
      </c>
      <c r="DM205" s="245" t="str">
        <f t="shared" si="829"/>
        <v/>
      </c>
      <c r="DN205" s="259" t="str">
        <f t="shared" si="829"/>
        <v/>
      </c>
      <c r="DO205" s="245" t="str">
        <f t="shared" si="829"/>
        <v/>
      </c>
      <c r="DP205" s="245" t="str">
        <f t="shared" si="829"/>
        <v/>
      </c>
      <c r="DQ205" s="245" t="str">
        <f t="shared" si="829"/>
        <v/>
      </c>
      <c r="DR205" s="245" t="str">
        <f t="shared" si="829"/>
        <v/>
      </c>
      <c r="DS205" s="246" t="str">
        <f t="shared" si="829"/>
        <v/>
      </c>
      <c r="DT205" s="248" t="str">
        <f t="shared" si="16"/>
        <v>210</v>
      </c>
      <c r="DU205" s="249" t="str">
        <f t="shared" si="17"/>
        <v>375</v>
      </c>
      <c r="DV205" s="225" t="str">
        <f>CZ205*'Ores &amp; Ingots'!$C$3+DA205*'Ores &amp; Ingots'!$C$4+DB205*'Ores &amp; Ingots'!$C$5+DC205*'Ores &amp; Ingots'!$C$6+DD205*'Ores &amp; Ingots'!$C$7+DE205*'Ores &amp; Ingots'!$C$8+DF205*'Ores &amp; Ingots'!$C$9+DG205*'Ores &amp; Ingots'!$C$10+DH205*'Ores &amp; Ingots'!$C$11+DI205*'Ores &amp; Ingots'!$C$12</f>
        <v>27</v>
      </c>
      <c r="DW205" s="225" t="str">
        <f>DJ205*'Ores &amp; Ingots'!$B$3+DK205*'Ores &amp; Ingots'!$B$4+DL205*'Ores &amp; Ingots'!$B$5+DM205*'Ores &amp; Ingots'!$B$6+DN205*'Ores &amp; Ingots'!$B$7+DO205*'Ores &amp; Ingots'!$B$8+DP205*'Ores &amp; Ingots'!$B$9+DQ205*'Ores &amp; Ingots'!$B$10+DR205*'Ores &amp; Ingots'!$B$11+DS205*'Ores &amp; Ingots'!$B$12</f>
        <v>139</v>
      </c>
      <c r="DX205" s="249" t="str">
        <f>CZ205*Refining!$G$3+DA205*Refining!$G$4+DB205*Refining!$G$5+DC205*Refining!$G$6+DD205*Refining!$G$7+DE205*Refining!$G$8+DF205*Refining!$G$9+DG205*Refining!$G$10+DH205*Refining!$G$11+DI205*Refining!$G$12</f>
        <v>14</v>
      </c>
      <c r="DY205" s="249" t="str">
        <f t="shared" si="18"/>
        <v>2,244</v>
      </c>
      <c r="DZ205" s="250" t="str">
        <f t="shared" si="19"/>
        <v>0.0022</v>
      </c>
      <c r="EA205" s="248" t="str">
        <f t="shared" si="20"/>
        <v>29</v>
      </c>
      <c r="EB205" s="251" t="str">
        <f t="shared" ref="EB205:EC205" si="830">EA205/60</f>
        <v>0.5</v>
      </c>
      <c r="EC205" s="251" t="str">
        <f t="shared" si="830"/>
        <v>0.0</v>
      </c>
      <c r="ED205" s="248" t="str">
        <f t="shared" si="22"/>
        <v>3,799</v>
      </c>
      <c r="EE205" s="251" t="str">
        <f t="shared" ref="EE205:EF205" si="831">ED205/1000</f>
        <v>3.8</v>
      </c>
      <c r="EF205" s="252" t="str">
        <f t="shared" si="831"/>
        <v>0.00</v>
      </c>
      <c r="EG205" s="223" t="str">
        <f t="shared" si="24"/>
        <v>0.0038</v>
      </c>
      <c r="EH205" s="224" t="str">
        <f t="shared" si="25"/>
        <v>0:00:29</v>
      </c>
      <c r="EI205" s="225" t="s">
        <v>12</v>
      </c>
    </row>
    <row r="206">
      <c r="A206" s="33"/>
      <c r="B206" s="336" t="s">
        <v>1060</v>
      </c>
      <c r="C206" s="227" t="s">
        <v>886</v>
      </c>
      <c r="D206" s="227">
        <v>1.0</v>
      </c>
      <c r="E206" s="227">
        <v>1.0</v>
      </c>
      <c r="F206" s="227">
        <v>1.0</v>
      </c>
      <c r="G206" s="228" t="str">
        <f t="shared" si="5"/>
        <v>15.6</v>
      </c>
      <c r="H206" s="229">
        <v>3.0</v>
      </c>
      <c r="I206" s="229">
        <v>7.5</v>
      </c>
      <c r="J206" s="229" t="str">
        <f>H206/Main!$D$9</f>
        <v>3</v>
      </c>
      <c r="K206" s="229" t="str">
        <f>I206/Main!$D$10</f>
        <v>7.5</v>
      </c>
      <c r="L206" s="229" t="str">
        <f t="shared" si="6"/>
        <v>2.5</v>
      </c>
      <c r="M206" s="229">
        <v>1.0</v>
      </c>
      <c r="N206" s="230"/>
      <c r="O206" s="230"/>
      <c r="P206" s="230"/>
      <c r="Q206" s="231"/>
      <c r="R206" s="230"/>
      <c r="S206" s="232"/>
      <c r="T206" s="232"/>
      <c r="U206" s="230"/>
      <c r="V206" s="230"/>
      <c r="W206" s="232"/>
      <c r="X206" s="232"/>
      <c r="Y206" s="230"/>
      <c r="Z206" s="230"/>
      <c r="AA206" s="230"/>
      <c r="AB206" s="230"/>
      <c r="AC206" s="334" t="s">
        <v>12</v>
      </c>
      <c r="AD206" s="309">
        <v>4.0</v>
      </c>
      <c r="AE206" s="225">
        <v>0.0</v>
      </c>
      <c r="AF206" s="225">
        <v>0.0</v>
      </c>
      <c r="AG206" s="225">
        <v>0.0</v>
      </c>
      <c r="AH206" s="225">
        <v>0.0</v>
      </c>
      <c r="AI206" s="225">
        <v>0.0</v>
      </c>
      <c r="AJ206" s="225">
        <v>0.0</v>
      </c>
      <c r="AK206" s="225">
        <v>0.0</v>
      </c>
      <c r="AL206" s="225">
        <v>0.0</v>
      </c>
      <c r="AM206" s="225">
        <v>0.0</v>
      </c>
      <c r="AN206" s="225">
        <v>0.0</v>
      </c>
      <c r="AO206" s="225">
        <v>0.0</v>
      </c>
      <c r="AP206" s="225">
        <v>0.0</v>
      </c>
      <c r="AQ206" s="225">
        <v>0.0</v>
      </c>
      <c r="AR206" s="225">
        <v>0.0</v>
      </c>
      <c r="AS206" s="225">
        <v>0.0</v>
      </c>
      <c r="AT206" s="225">
        <v>0.0</v>
      </c>
      <c r="AU206" s="225">
        <v>0.0</v>
      </c>
      <c r="AV206" s="225">
        <v>0.0</v>
      </c>
      <c r="AW206" s="225">
        <v>0.0</v>
      </c>
      <c r="AX206" s="225">
        <v>0.0</v>
      </c>
      <c r="AY206" s="359" t="str">
        <f t="shared" ref="AY206:BS206" si="832">IF(AD206 = 0, "", AD206)</f>
        <v>4</v>
      </c>
      <c r="AZ206" s="227" t="str">
        <f t="shared" si="832"/>
        <v/>
      </c>
      <c r="BA206" s="227" t="str">
        <f t="shared" si="832"/>
        <v/>
      </c>
      <c r="BB206" s="227" t="str">
        <f t="shared" si="832"/>
        <v/>
      </c>
      <c r="BC206" s="227" t="str">
        <f t="shared" si="832"/>
        <v/>
      </c>
      <c r="BD206" s="227" t="str">
        <f t="shared" si="832"/>
        <v/>
      </c>
      <c r="BE206" s="227" t="str">
        <f t="shared" si="832"/>
        <v/>
      </c>
      <c r="BF206" s="227" t="str">
        <f t="shared" si="832"/>
        <v/>
      </c>
      <c r="BG206" s="227" t="str">
        <f t="shared" si="832"/>
        <v/>
      </c>
      <c r="BH206" s="227" t="str">
        <f t="shared" si="832"/>
        <v/>
      </c>
      <c r="BI206" s="227" t="str">
        <f t="shared" si="832"/>
        <v/>
      </c>
      <c r="BJ206" s="227" t="str">
        <f t="shared" si="832"/>
        <v/>
      </c>
      <c r="BK206" s="227" t="str">
        <f t="shared" si="832"/>
        <v/>
      </c>
      <c r="BL206" s="227" t="str">
        <f t="shared" si="832"/>
        <v/>
      </c>
      <c r="BM206" s="227" t="str">
        <f t="shared" si="832"/>
        <v/>
      </c>
      <c r="BN206" s="227" t="str">
        <f t="shared" si="832"/>
        <v/>
      </c>
      <c r="BO206" s="227" t="str">
        <f t="shared" si="832"/>
        <v/>
      </c>
      <c r="BP206" s="227" t="str">
        <f t="shared" si="832"/>
        <v/>
      </c>
      <c r="BQ206" s="227" t="str">
        <f t="shared" si="832"/>
        <v/>
      </c>
      <c r="BR206" s="227" t="str">
        <f t="shared" si="832"/>
        <v/>
      </c>
      <c r="BS206" s="238" t="str">
        <f t="shared" si="832"/>
        <v/>
      </c>
      <c r="BT206" s="239" t="str">
        <f>$AY206*Assembly!Y$4+$AZ206*Assembly!Y$5+$BA206*Assembly!Y$6+$BB206*Assembly!Y$7+$BC206*Assembly!Y$8+$BD206*Assembly!Y$9+$BE206*Assembly!Y$10+$BF206*Assembly!Y$11+$BG206*Assembly!Y$12+$BH206*Assembly!Y$13+$BI206*Assembly!Y$14+$BJ206*Assembly!Y$15+$BK206*Assembly!Y$16+$BL206*Assembly!Y$17+$BM206*Assembly!Y$18+$BN206*Assembly!Y$19+$BO206*Assembly!Y$20+$BP206*Assembly!Y$21+$BQ206*Assembly!Y$22+$BR206*Assembly!Y$23+$BS206*Assembly!Y$24</f>
        <v>80</v>
      </c>
      <c r="BU206" s="225" t="str">
        <f t="shared" si="8"/>
        <v>5</v>
      </c>
      <c r="BV206" s="225"/>
      <c r="BW206" s="225" t="str">
        <f>$AY206*Assembly!AC$4+$AZ206*Assembly!AC$5+$BA206*Assembly!AC$6+$BB206*Assembly!AC$7+$BC206*Assembly!AC$8+$BD206*Assembly!AC$9+$BE206*Assembly!AC$10+$BF206*Assembly!AC$11+$BG206*Assembly!AC$12+$BH206*Assembly!AC$13+$BI206*Assembly!AC$14+$BJ206*Assembly!AC$15+$BK206*Assembly!AC$16+$BL206*Assembly!AC$17+$BM206*Assembly!AC$18+$BN206*Assembly!AC$19+$BO206*Assembly!AC$20+$BP206*Assembly!AC$21+$BQ206*Assembly!AC$22+$BR206*Assembly!AC$23+$BS206*Assembly!AC$24</f>
        <v>400</v>
      </c>
      <c r="BX206" s="240" t="str">
        <f t="shared" si="9"/>
        <v>5.00</v>
      </c>
      <c r="BY206" s="241" t="str">
        <f t="shared" si="10"/>
        <v>26</v>
      </c>
      <c r="BZ206" s="242" t="str">
        <f t="shared" si="11"/>
        <v>78.1</v>
      </c>
      <c r="CA206" s="241" t="str">
        <f t="shared" si="12"/>
        <v>133</v>
      </c>
      <c r="CB206" s="225" t="str">
        <f>$AY206*Assembly!X$4+$AZ206*Assembly!X$5+$BA206*Assembly!X$6+$BB206*Assembly!X$7+$BC206*Assembly!X$8+$BD206*Assembly!X$9+$BE206*Assembly!X$10+$BF206*Assembly!X$11+$BG206*Assembly!X$12+$BH206*Assembly!X$13+$BI206*Assembly!X$14+$BJ206*Assembly!X$15+$BK206*Assembly!X$16+$BL206*Assembly!X$17+$BM206*Assembly!X$18+$BN206*Assembly!X$19+$BO206*Assembly!X$20+$BP206*Assembly!X$21+$BQ206*Assembly!X$22+$BR206*Assembly!X$23+$BS206*Assembly!X$24</f>
        <v>4</v>
      </c>
      <c r="CC206" s="225" t="str">
        <f t="shared" si="13"/>
        <v>622</v>
      </c>
      <c r="CD206" s="223" t="str">
        <f t="shared" si="14"/>
        <v>0.0006</v>
      </c>
      <c r="CE206" s="243" t="str">
        <f>$AY206*Assembly!AB$4+$AZ206*Assembly!AB$5+$BA206*Assembly!AB$6+$BB206*Assembly!AB$7+$BC206*Assembly!AB$8+$BD206*Assembly!AB$9+$BE206*Assembly!AB$10+$BF206*Assembly!AB$11+$BG206*Assembly!AB$12+$BH206*Assembly!AB$13+$BI206*Assembly!AB$14+$BJ206*Assembly!AB$15+$BK206*Assembly!AB$16+$BL206*Assembly!AB$17+$BM206*Assembly!AB$18+$BN206*Assembly!AB$19+$BO206*Assembly!AB$20+$BP206*Assembly!AB$21+$BQ206*Assembly!AB$22+$BR206*Assembly!AB$23+$BS206*Assembly!AB$24</f>
        <v>12</v>
      </c>
      <c r="CF206" s="231" t="str">
        <f>$AY206*Assembly!M$4+$AZ206*Assembly!M$5+$BA206*Assembly!M$6+$BB206*Assembly!M$7+$BC206*Assembly!M$8+$BD206*Assembly!M$9+$BE206*Assembly!M$10+$BF206*Assembly!M$11+$BG206*Assembly!M$12+$BH206*Assembly!M$13+$BI206*Assembly!M$14+$BJ206*Assembly!M$15+$BK206*Assembly!M$16+$BL206*Assembly!M$17+$BM206*Assembly!M$18+$BN206*Assembly!M$19+$BO206*Assembly!M$20+$BP206*Assembly!M$21+$BQ206*Assembly!M$22+$BR206*Assembly!M$23+$BS206*Assembly!M$24</f>
        <v>84</v>
      </c>
      <c r="CG206" s="231" t="str">
        <f>$AY206*Assembly!N$4+$AZ206*Assembly!N$5+$BA206*Assembly!N$6+$BB206*Assembly!N$7+$BC206*Assembly!N$8+$BD206*Assembly!N$9+$BE206*Assembly!N$10+$BF206*Assembly!N$11+$BG206*Assembly!N$12+$BH206*Assembly!N$13+$BI206*Assembly!N$14+$BJ206*Assembly!N$15+$BK206*Assembly!N$16+$BL206*Assembly!N$17+$BM206*Assembly!N$18+$BN206*Assembly!N$19+$BO206*Assembly!N$20+$BP206*Assembly!N$21+$BQ206*Assembly!N$22+$BR206*Assembly!N$23+$BS206*Assembly!N$24</f>
        <v>0</v>
      </c>
      <c r="CH206" s="231" t="str">
        <f>$AY206*Assembly!O$4+$AZ206*Assembly!O$5+$BA206*Assembly!O$6+$BB206*Assembly!O$7+$BC206*Assembly!O$8+$BD206*Assembly!O$9+$BE206*Assembly!O$10+$BF206*Assembly!O$11+$BG206*Assembly!O$12+$BH206*Assembly!O$13+$BI206*Assembly!O$14+$BJ206*Assembly!O$15+$BK206*Assembly!O$16+$BL206*Assembly!O$17+$BM206*Assembly!O$18+$BN206*Assembly!O$19+$BO206*Assembly!O$20+$BP206*Assembly!O$21+$BQ206*Assembly!O$22+$BR206*Assembly!O$23+$BS206*Assembly!O$24</f>
        <v>0</v>
      </c>
      <c r="CI206" s="229" t="str">
        <f>$AY206*Assembly!P$4+$AZ206*Assembly!P$5+$BA206*Assembly!P$6+$BB206*Assembly!P$7+$BC206*Assembly!P$8+$BD206*Assembly!P$9+$BE206*Assembly!P$10+$BF206*Assembly!P$11+$BG206*Assembly!P$12+$BH206*Assembly!P$13+$BI206*Assembly!P$14+$BJ206*Assembly!P$15+$BK206*Assembly!P$16+$BL206*Assembly!P$17+$BM206*Assembly!P$18+$BN206*Assembly!P$19+$BO206*Assembly!P$20+$BP206*Assembly!P$21+$BQ206*Assembly!P$22+$BR206*Assembly!P$23+$BS206*Assembly!P$24</f>
        <v>0</v>
      </c>
      <c r="CJ206" s="229" t="str">
        <f>$AY206*Assembly!Q$4+$AZ206*Assembly!Q$5+$BA206*Assembly!Q$6+$BB206*Assembly!Q$7+$BC206*Assembly!Q$8+$BD206*Assembly!Q$9+$BE206*Assembly!Q$10+$BF206*Assembly!Q$11+$BG206*Assembly!Q$12+$BH206*Assembly!Q$13+$BI206*Assembly!Q$14+$BJ206*Assembly!Q$15+$BK206*Assembly!Q$16+$BL206*Assembly!Q$17+$BM206*Assembly!Q$18+$BN206*Assembly!Q$19+$BO206*Assembly!Q$20+$BP206*Assembly!Q$21+$BQ206*Assembly!Q$22+$BR206*Assembly!Q$23+$BS206*Assembly!Q$24</f>
        <v>0</v>
      </c>
      <c r="CK206" s="231" t="str">
        <f>$AY206*Assembly!R$4+$AZ206*Assembly!R$5+$BA206*Assembly!R$6+$BB206*Assembly!R$7+$BC206*Assembly!R$8+$BD206*Assembly!R$9+$BE206*Assembly!R$10+$BF206*Assembly!R$11+$BG206*Assembly!R$12+$BH206*Assembly!R$13+$BI206*Assembly!R$14+$BJ206*Assembly!R$15+$BK206*Assembly!R$16+$BL206*Assembly!R$17+$BM206*Assembly!R$18+$BN206*Assembly!R$19+$BO206*Assembly!R$20+$BP206*Assembly!R$21+$BQ206*Assembly!R$22+$BR206*Assembly!R$23+$BS206*Assembly!R$24</f>
        <v>0</v>
      </c>
      <c r="CL206" s="229" t="str">
        <f>$AY206*Assembly!S$4+$AZ206*Assembly!S$5+$BA206*Assembly!S$6+$BB206*Assembly!S$7+$BC206*Assembly!S$8+$BD206*Assembly!S$9+$BE206*Assembly!S$10+$BF206*Assembly!S$11+$BG206*Assembly!S$12+$BH206*Assembly!S$13+$BI206*Assembly!S$14+$BJ206*Assembly!S$15+$BK206*Assembly!S$16+$BL206*Assembly!S$17+$BM206*Assembly!S$18+$BN206*Assembly!S$19+$BO206*Assembly!S$20+$BP206*Assembly!S$21+$BQ206*Assembly!S$22+$BR206*Assembly!S$23+$BS206*Assembly!S$24</f>
        <v>0</v>
      </c>
      <c r="CM206" s="229" t="str">
        <f>$AY206*Assembly!T$4+$AZ206*Assembly!T$5+$BA206*Assembly!T$6+$BB206*Assembly!T$7+$BC206*Assembly!T$8+$BD206*Assembly!T$9+$BE206*Assembly!T$10+$BF206*Assembly!T$11+$BG206*Assembly!T$12+$BH206*Assembly!T$13+$BI206*Assembly!T$14+$BJ206*Assembly!T$15+$BK206*Assembly!T$16+$BL206*Assembly!T$17+$BM206*Assembly!T$18+$BN206*Assembly!T$19+$BO206*Assembly!T$20+$BP206*Assembly!T$21+$BQ206*Assembly!T$22+$BR206*Assembly!T$23+$BS206*Assembly!T$24</f>
        <v>0</v>
      </c>
      <c r="CN206" s="229" t="str">
        <f>$AY206*Assembly!U$4+$AZ206*Assembly!U$5+$BA206*Assembly!U$6+$BB206*Assembly!U$7+$BC206*Assembly!U$8+$BD206*Assembly!U$9+$BE206*Assembly!U$10+$BF206*Assembly!U$11+$BG206*Assembly!U$12+$BH206*Assembly!U$13+$BI206*Assembly!U$14+$BJ206*Assembly!U$15+$BK206*Assembly!U$16+$BL206*Assembly!U$17+$BM206*Assembly!U$18+$BN206*Assembly!U$19+$BO206*Assembly!U$20+$BP206*Assembly!U$21+$BQ206*Assembly!U$22+$BR206*Assembly!U$23+$BS206*Assembly!U$24</f>
        <v>0</v>
      </c>
      <c r="CO206" s="231" t="str">
        <f>$AY206*Assembly!V$4+$AZ206*Assembly!V$5+$BA206*Assembly!V$6+$BB206*Assembly!V$7+$BC206*Assembly!V$8+$BD206*Assembly!V$9+$BE206*Assembly!V$10+$BF206*Assembly!V$11+$BG206*Assembly!V$12+$BH206*Assembly!V$13+$BI206*Assembly!V$14+$BJ206*Assembly!V$15+$BK206*Assembly!V$16+$BL206*Assembly!V$17+$BM206*Assembly!V$18+$BN206*Assembly!V$19+$BO206*Assembly!V$20+$BP206*Assembly!V$21+$BQ206*Assembly!V$22+$BR206*Assembly!V$23+$BS206*Assembly!V$24</f>
        <v>0</v>
      </c>
      <c r="CP206" s="231" t="str">
        <f>CF206*Refining!$F$3</f>
        <v>150</v>
      </c>
      <c r="CQ206" s="231" t="str">
        <f>CG206*Refining!$F$4</f>
        <v>0</v>
      </c>
      <c r="CR206" s="231" t="str">
        <f>CH206*Refining!$F$5</f>
        <v>0</v>
      </c>
      <c r="CS206" s="231" t="str">
        <f>CI206*Refining!$F$6</f>
        <v>0</v>
      </c>
      <c r="CT206" s="231" t="str">
        <f>CJ206*Refining!$F$7</f>
        <v>0</v>
      </c>
      <c r="CU206" s="231" t="str">
        <f>CK206*Refining!$F$8</f>
        <v>0</v>
      </c>
      <c r="CV206" s="231" t="str">
        <f>CL206*Refining!$F$9</f>
        <v>0</v>
      </c>
      <c r="CW206" s="231" t="str">
        <f>CM206*Refining!$F$10</f>
        <v>0</v>
      </c>
      <c r="CX206" s="231" t="str">
        <f>CN206*Refining!$F$11</f>
        <v>0</v>
      </c>
      <c r="CY206" s="231" t="str">
        <f>CO206*Refining!$F$12</f>
        <v>0</v>
      </c>
      <c r="CZ206" s="244" t="str">
        <f t="shared" ref="CZ206:DS206" si="833">IF(CF206 = 0, "", CF206)</f>
        <v>84</v>
      </c>
      <c r="DA206" s="245" t="str">
        <f t="shared" si="833"/>
        <v/>
      </c>
      <c r="DB206" s="245" t="str">
        <f t="shared" si="833"/>
        <v/>
      </c>
      <c r="DC206" s="245" t="str">
        <f t="shared" si="833"/>
        <v/>
      </c>
      <c r="DD206" s="245" t="str">
        <f t="shared" si="833"/>
        <v/>
      </c>
      <c r="DE206" s="245" t="str">
        <f t="shared" si="833"/>
        <v/>
      </c>
      <c r="DF206" s="245" t="str">
        <f t="shared" si="833"/>
        <v/>
      </c>
      <c r="DG206" s="245" t="str">
        <f t="shared" si="833"/>
        <v/>
      </c>
      <c r="DH206" s="245" t="str">
        <f t="shared" si="833"/>
        <v/>
      </c>
      <c r="DI206" s="246" t="str">
        <f t="shared" si="833"/>
        <v/>
      </c>
      <c r="DJ206" s="244" t="str">
        <f t="shared" si="833"/>
        <v>150</v>
      </c>
      <c r="DK206" s="245" t="str">
        <f t="shared" si="833"/>
        <v/>
      </c>
      <c r="DL206" s="245" t="str">
        <f t="shared" si="833"/>
        <v/>
      </c>
      <c r="DM206" s="245" t="str">
        <f t="shared" si="833"/>
        <v/>
      </c>
      <c r="DN206" s="259" t="str">
        <f t="shared" si="833"/>
        <v/>
      </c>
      <c r="DO206" s="245" t="str">
        <f t="shared" si="833"/>
        <v/>
      </c>
      <c r="DP206" s="245" t="str">
        <f t="shared" si="833"/>
        <v/>
      </c>
      <c r="DQ206" s="245" t="str">
        <f t="shared" si="833"/>
        <v/>
      </c>
      <c r="DR206" s="245" t="str">
        <f t="shared" si="833"/>
        <v/>
      </c>
      <c r="DS206" s="246" t="str">
        <f t="shared" si="833"/>
        <v/>
      </c>
      <c r="DT206" s="248" t="str">
        <f t="shared" si="16"/>
        <v>84</v>
      </c>
      <c r="DU206" s="249" t="str">
        <f t="shared" si="17"/>
        <v>150</v>
      </c>
      <c r="DV206" s="225" t="str">
        <f>CZ206*'Ores &amp; Ingots'!$C$3+DA206*'Ores &amp; Ingots'!$C$4+DB206*'Ores &amp; Ingots'!$C$5+DC206*'Ores &amp; Ingots'!$C$6+DD206*'Ores &amp; Ingots'!$C$7+DE206*'Ores &amp; Ingots'!$C$8+DF206*'Ores &amp; Ingots'!$C$9+DG206*'Ores &amp; Ingots'!$C$10+DH206*'Ores &amp; Ingots'!$C$11+DI206*'Ores &amp; Ingots'!$C$12</f>
        <v>11</v>
      </c>
      <c r="DW206" s="225" t="str">
        <f>DJ206*'Ores &amp; Ingots'!$B$3+DK206*'Ores &amp; Ingots'!$B$4+DL206*'Ores &amp; Ingots'!$B$5+DM206*'Ores &amp; Ingots'!$B$6+DN206*'Ores &amp; Ingots'!$B$7+DO206*'Ores &amp; Ingots'!$B$8+DP206*'Ores &amp; Ingots'!$B$9+DQ206*'Ores &amp; Ingots'!$B$10+DR206*'Ores &amp; Ingots'!$B$11+DS206*'Ores &amp; Ingots'!$B$12</f>
        <v>56</v>
      </c>
      <c r="DX206" s="249" t="str">
        <f>CZ206*Refining!$G$3+DA206*Refining!$G$4+DB206*Refining!$G$5+DC206*Refining!$G$6+DD206*Refining!$G$7+DE206*Refining!$G$8+DF206*Refining!$G$9+DG206*Refining!$G$10+DH206*Refining!$G$11+DI206*Refining!$G$12</f>
        <v>6</v>
      </c>
      <c r="DY206" s="249" t="str">
        <f t="shared" si="18"/>
        <v>897</v>
      </c>
      <c r="DZ206" s="250" t="str">
        <f t="shared" si="19"/>
        <v>0.0009</v>
      </c>
      <c r="EA206" s="248" t="str">
        <f t="shared" si="20"/>
        <v>13</v>
      </c>
      <c r="EB206" s="251" t="str">
        <f t="shared" ref="EB206:EC206" si="834">EA206/60</f>
        <v>0.2</v>
      </c>
      <c r="EC206" s="251" t="str">
        <f t="shared" si="834"/>
        <v>0.0</v>
      </c>
      <c r="ED206" s="248" t="str">
        <f t="shared" si="22"/>
        <v>1,520</v>
      </c>
      <c r="EE206" s="251" t="str">
        <f t="shared" ref="EE206:EF206" si="835">ED206/1000</f>
        <v>1.5</v>
      </c>
      <c r="EF206" s="252" t="str">
        <f t="shared" si="835"/>
        <v>0.00</v>
      </c>
      <c r="EG206" s="223" t="str">
        <f t="shared" si="24"/>
        <v>0.0015</v>
      </c>
      <c r="EH206" s="224" t="str">
        <f t="shared" si="25"/>
        <v>0:00:13</v>
      </c>
      <c r="EI206" s="225" t="s">
        <v>12</v>
      </c>
    </row>
    <row r="207">
      <c r="A207" s="33"/>
      <c r="B207" s="226" t="s">
        <v>1061</v>
      </c>
      <c r="C207" s="227" t="s">
        <v>886</v>
      </c>
      <c r="D207" s="227">
        <v>1.0</v>
      </c>
      <c r="E207" s="227">
        <v>1.0</v>
      </c>
      <c r="F207" s="227">
        <v>1.0</v>
      </c>
      <c r="G207" s="253" t="str">
        <f t="shared" si="5"/>
        <v>15.6</v>
      </c>
      <c r="H207" s="254">
        <v>7.0</v>
      </c>
      <c r="I207" s="254">
        <v>17.5</v>
      </c>
      <c r="J207" s="254" t="str">
        <f>H207/Main!$D$9</f>
        <v>7</v>
      </c>
      <c r="K207" s="254" t="str">
        <f>I207/Main!$D$10</f>
        <v>17.5</v>
      </c>
      <c r="L207" s="254" t="str">
        <f t="shared" si="6"/>
        <v>2.5</v>
      </c>
      <c r="M207" s="254">
        <v>1.0</v>
      </c>
      <c r="N207" s="255"/>
      <c r="O207" s="255"/>
      <c r="P207" s="255"/>
      <c r="Q207" s="256"/>
      <c r="R207" s="255"/>
      <c r="S207" s="257"/>
      <c r="T207" s="257"/>
      <c r="U207" s="255"/>
      <c r="V207" s="255"/>
      <c r="W207" s="350"/>
      <c r="X207" s="257"/>
      <c r="Y207" s="255"/>
      <c r="Z207" s="255"/>
      <c r="AA207" s="255"/>
      <c r="AB207" s="255"/>
      <c r="AC207" s="351" t="s">
        <v>18</v>
      </c>
      <c r="AD207" s="309">
        <v>21.0</v>
      </c>
      <c r="AE207" s="225">
        <v>0.0</v>
      </c>
      <c r="AF207" s="225">
        <v>0.0</v>
      </c>
      <c r="AG207" s="225">
        <v>0.0</v>
      </c>
      <c r="AH207" s="225">
        <v>0.0</v>
      </c>
      <c r="AI207" s="225">
        <v>0.0</v>
      </c>
      <c r="AJ207" s="225">
        <v>0.0</v>
      </c>
      <c r="AK207" s="225">
        <v>0.0</v>
      </c>
      <c r="AL207" s="225">
        <v>0.0</v>
      </c>
      <c r="AM207" s="225">
        <v>0.0</v>
      </c>
      <c r="AN207" s="225">
        <v>0.0</v>
      </c>
      <c r="AO207" s="225">
        <v>0.0</v>
      </c>
      <c r="AP207" s="225">
        <v>0.0</v>
      </c>
      <c r="AQ207" s="225">
        <v>0.0</v>
      </c>
      <c r="AR207" s="225">
        <v>0.0</v>
      </c>
      <c r="AS207" s="225">
        <v>0.0</v>
      </c>
      <c r="AT207" s="225">
        <v>0.0</v>
      </c>
      <c r="AU207" s="225">
        <v>0.0</v>
      </c>
      <c r="AV207" s="225">
        <v>0.0</v>
      </c>
      <c r="AW207" s="225">
        <v>0.0</v>
      </c>
      <c r="AX207" s="225">
        <v>0.0</v>
      </c>
      <c r="AY207" s="359" t="str">
        <f t="shared" ref="AY207:BS207" si="836">IF(AD207 = 0, "", AD207)</f>
        <v>21</v>
      </c>
      <c r="AZ207" s="227" t="str">
        <f t="shared" si="836"/>
        <v/>
      </c>
      <c r="BA207" s="227" t="str">
        <f t="shared" si="836"/>
        <v/>
      </c>
      <c r="BB207" s="227" t="str">
        <f t="shared" si="836"/>
        <v/>
      </c>
      <c r="BC207" s="227" t="str">
        <f t="shared" si="836"/>
        <v/>
      </c>
      <c r="BD207" s="227" t="str">
        <f t="shared" si="836"/>
        <v/>
      </c>
      <c r="BE207" s="227" t="str">
        <f t="shared" si="836"/>
        <v/>
      </c>
      <c r="BF207" s="227" t="str">
        <f t="shared" si="836"/>
        <v/>
      </c>
      <c r="BG207" s="227" t="str">
        <f t="shared" si="836"/>
        <v/>
      </c>
      <c r="BH207" s="227" t="str">
        <f t="shared" si="836"/>
        <v/>
      </c>
      <c r="BI207" s="227" t="str">
        <f t="shared" si="836"/>
        <v/>
      </c>
      <c r="BJ207" s="227" t="str">
        <f t="shared" si="836"/>
        <v/>
      </c>
      <c r="BK207" s="227" t="str">
        <f t="shared" si="836"/>
        <v/>
      </c>
      <c r="BL207" s="227" t="str">
        <f t="shared" si="836"/>
        <v/>
      </c>
      <c r="BM207" s="227" t="str">
        <f t="shared" si="836"/>
        <v/>
      </c>
      <c r="BN207" s="227" t="str">
        <f t="shared" si="836"/>
        <v/>
      </c>
      <c r="BO207" s="227" t="str">
        <f t="shared" si="836"/>
        <v/>
      </c>
      <c r="BP207" s="227" t="str">
        <f t="shared" si="836"/>
        <v/>
      </c>
      <c r="BQ207" s="227" t="str">
        <f t="shared" si="836"/>
        <v/>
      </c>
      <c r="BR207" s="227" t="str">
        <f t="shared" si="836"/>
        <v/>
      </c>
      <c r="BS207" s="238" t="str">
        <f t="shared" si="836"/>
        <v/>
      </c>
      <c r="BT207" s="239" t="str">
        <f>$AY207*Assembly!Y$4+$AZ207*Assembly!Y$5+$BA207*Assembly!Y$6+$BB207*Assembly!Y$7+$BC207*Assembly!Y$8+$BD207*Assembly!Y$9+$BE207*Assembly!Y$10+$BF207*Assembly!Y$11+$BG207*Assembly!Y$12+$BH207*Assembly!Y$13+$BI207*Assembly!Y$14+$BJ207*Assembly!Y$15+$BK207*Assembly!Y$16+$BL207*Assembly!Y$17+$BM207*Assembly!Y$18+$BN207*Assembly!Y$19+$BO207*Assembly!Y$20+$BP207*Assembly!Y$21+$BQ207*Assembly!Y$22+$BR207*Assembly!Y$23+$BS207*Assembly!Y$24</f>
        <v>420</v>
      </c>
      <c r="BU207" s="225" t="str">
        <f t="shared" si="8"/>
        <v>27</v>
      </c>
      <c r="BV207" s="225"/>
      <c r="BW207" s="225" t="str">
        <f>$AY207*Assembly!AC$4+$AZ207*Assembly!AC$5+$BA207*Assembly!AC$6+$BB207*Assembly!AC$7+$BC207*Assembly!AC$8+$BD207*Assembly!AC$9+$BE207*Assembly!AC$10+$BF207*Assembly!AC$11+$BG207*Assembly!AC$12+$BH207*Assembly!AC$13+$BI207*Assembly!AC$14+$BJ207*Assembly!AC$15+$BK207*Assembly!AC$16+$BL207*Assembly!AC$17+$BM207*Assembly!AC$18+$BN207*Assembly!AC$19+$BO207*Assembly!AC$20+$BP207*Assembly!AC$21+$BQ207*Assembly!AC$22+$BR207*Assembly!AC$23+$BS207*Assembly!AC$24</f>
        <v>2,100</v>
      </c>
      <c r="BX207" s="240" t="str">
        <f t="shared" si="9"/>
        <v>5.00</v>
      </c>
      <c r="BY207" s="241" t="str">
        <f t="shared" si="10"/>
        <v>134</v>
      </c>
      <c r="BZ207" s="242" t="str">
        <f t="shared" si="11"/>
        <v>78.1</v>
      </c>
      <c r="CA207" s="241" t="str">
        <f t="shared" si="12"/>
        <v>300</v>
      </c>
      <c r="CB207" s="225" t="str">
        <f>$AY207*Assembly!X$4+$AZ207*Assembly!X$5+$BA207*Assembly!X$6+$BB207*Assembly!X$7+$BC207*Assembly!X$8+$BD207*Assembly!X$9+$BE207*Assembly!X$10+$BF207*Assembly!X$11+$BG207*Assembly!X$12+$BH207*Assembly!X$13+$BI207*Assembly!X$14+$BJ207*Assembly!X$15+$BK207*Assembly!X$16+$BL207*Assembly!X$17+$BM207*Assembly!X$18+$BN207*Assembly!X$19+$BO207*Assembly!X$20+$BP207*Assembly!X$21+$BQ207*Assembly!X$22+$BR207*Assembly!X$23+$BS207*Assembly!X$24</f>
        <v>21</v>
      </c>
      <c r="CC207" s="225" t="str">
        <f t="shared" si="13"/>
        <v>3,267</v>
      </c>
      <c r="CD207" s="223" t="str">
        <f t="shared" si="14"/>
        <v>0.0033</v>
      </c>
      <c r="CE207" s="243" t="str">
        <f>$AY207*Assembly!AB$4+$AZ207*Assembly!AB$5+$BA207*Assembly!AB$6+$BB207*Assembly!AB$7+$BC207*Assembly!AB$8+$BD207*Assembly!AB$9+$BE207*Assembly!AB$10+$BF207*Assembly!AB$11+$BG207*Assembly!AB$12+$BH207*Assembly!AB$13+$BI207*Assembly!AB$14+$BJ207*Assembly!AB$15+$BK207*Assembly!AB$16+$BL207*Assembly!AB$17+$BM207*Assembly!AB$18+$BN207*Assembly!AB$19+$BO207*Assembly!AB$20+$BP207*Assembly!AB$21+$BQ207*Assembly!AB$22+$BR207*Assembly!AB$23+$BS207*Assembly!AB$24</f>
        <v>63</v>
      </c>
      <c r="CF207" s="256" t="str">
        <f>$AY207*Assembly!M$4+$AZ207*Assembly!M$5+$BA207*Assembly!M$6+$BB207*Assembly!M$7+$BC207*Assembly!M$8+$BD207*Assembly!M$9+$BE207*Assembly!M$10+$BF207*Assembly!M$11+$BG207*Assembly!M$12+$BH207*Assembly!M$13+$BI207*Assembly!M$14+$BJ207*Assembly!M$15+$BK207*Assembly!M$16+$BL207*Assembly!M$17+$BM207*Assembly!M$18+$BN207*Assembly!M$19+$BO207*Assembly!M$20+$BP207*Assembly!M$21+$BQ207*Assembly!M$22+$BR207*Assembly!M$23+$BS207*Assembly!M$24</f>
        <v>441</v>
      </c>
      <c r="CG207" s="256" t="str">
        <f>$AY207*Assembly!N$4+$AZ207*Assembly!N$5+$BA207*Assembly!N$6+$BB207*Assembly!N$7+$BC207*Assembly!N$8+$BD207*Assembly!N$9+$BE207*Assembly!N$10+$BF207*Assembly!N$11+$BG207*Assembly!N$12+$BH207*Assembly!N$13+$BI207*Assembly!N$14+$BJ207*Assembly!N$15+$BK207*Assembly!N$16+$BL207*Assembly!N$17+$BM207*Assembly!N$18+$BN207*Assembly!N$19+$BO207*Assembly!N$20+$BP207*Assembly!N$21+$BQ207*Assembly!N$22+$BR207*Assembly!N$23+$BS207*Assembly!N$24</f>
        <v>0</v>
      </c>
      <c r="CH207" s="256" t="str">
        <f>$AY207*Assembly!O$4+$AZ207*Assembly!O$5+$BA207*Assembly!O$6+$BB207*Assembly!O$7+$BC207*Assembly!O$8+$BD207*Assembly!O$9+$BE207*Assembly!O$10+$BF207*Assembly!O$11+$BG207*Assembly!O$12+$BH207*Assembly!O$13+$BI207*Assembly!O$14+$BJ207*Assembly!O$15+$BK207*Assembly!O$16+$BL207*Assembly!O$17+$BM207*Assembly!O$18+$BN207*Assembly!O$19+$BO207*Assembly!O$20+$BP207*Assembly!O$21+$BQ207*Assembly!O$22+$BR207*Assembly!O$23+$BS207*Assembly!O$24</f>
        <v>0</v>
      </c>
      <c r="CI207" s="254" t="str">
        <f>$AY207*Assembly!P$4+$AZ207*Assembly!P$5+$BA207*Assembly!P$6+$BB207*Assembly!P$7+$BC207*Assembly!P$8+$BD207*Assembly!P$9+$BE207*Assembly!P$10+$BF207*Assembly!P$11+$BG207*Assembly!P$12+$BH207*Assembly!P$13+$BI207*Assembly!P$14+$BJ207*Assembly!P$15+$BK207*Assembly!P$16+$BL207*Assembly!P$17+$BM207*Assembly!P$18+$BN207*Assembly!P$19+$BO207*Assembly!P$20+$BP207*Assembly!P$21+$BQ207*Assembly!P$22+$BR207*Assembly!P$23+$BS207*Assembly!P$24</f>
        <v>0</v>
      </c>
      <c r="CJ207" s="254" t="str">
        <f>$AY207*Assembly!Q$4+$AZ207*Assembly!Q$5+$BA207*Assembly!Q$6+$BB207*Assembly!Q$7+$BC207*Assembly!Q$8+$BD207*Assembly!Q$9+$BE207*Assembly!Q$10+$BF207*Assembly!Q$11+$BG207*Assembly!Q$12+$BH207*Assembly!Q$13+$BI207*Assembly!Q$14+$BJ207*Assembly!Q$15+$BK207*Assembly!Q$16+$BL207*Assembly!Q$17+$BM207*Assembly!Q$18+$BN207*Assembly!Q$19+$BO207*Assembly!Q$20+$BP207*Assembly!Q$21+$BQ207*Assembly!Q$22+$BR207*Assembly!Q$23+$BS207*Assembly!Q$24</f>
        <v>0</v>
      </c>
      <c r="CK207" s="256" t="str">
        <f>$AY207*Assembly!R$4+$AZ207*Assembly!R$5+$BA207*Assembly!R$6+$BB207*Assembly!R$7+$BC207*Assembly!R$8+$BD207*Assembly!R$9+$BE207*Assembly!R$10+$BF207*Assembly!R$11+$BG207*Assembly!R$12+$BH207*Assembly!R$13+$BI207*Assembly!R$14+$BJ207*Assembly!R$15+$BK207*Assembly!R$16+$BL207*Assembly!R$17+$BM207*Assembly!R$18+$BN207*Assembly!R$19+$BO207*Assembly!R$20+$BP207*Assembly!R$21+$BQ207*Assembly!R$22+$BR207*Assembly!R$23+$BS207*Assembly!R$24</f>
        <v>0</v>
      </c>
      <c r="CL207" s="254" t="str">
        <f>$AY207*Assembly!S$4+$AZ207*Assembly!S$5+$BA207*Assembly!S$6+$BB207*Assembly!S$7+$BC207*Assembly!S$8+$BD207*Assembly!S$9+$BE207*Assembly!S$10+$BF207*Assembly!S$11+$BG207*Assembly!S$12+$BH207*Assembly!S$13+$BI207*Assembly!S$14+$BJ207*Assembly!S$15+$BK207*Assembly!S$16+$BL207*Assembly!S$17+$BM207*Assembly!S$18+$BN207*Assembly!S$19+$BO207*Assembly!S$20+$BP207*Assembly!S$21+$BQ207*Assembly!S$22+$BR207*Assembly!S$23+$BS207*Assembly!S$24</f>
        <v>0</v>
      </c>
      <c r="CM207" s="254" t="str">
        <f>$AY207*Assembly!T$4+$AZ207*Assembly!T$5+$BA207*Assembly!T$6+$BB207*Assembly!T$7+$BC207*Assembly!T$8+$BD207*Assembly!T$9+$BE207*Assembly!T$10+$BF207*Assembly!T$11+$BG207*Assembly!T$12+$BH207*Assembly!T$13+$BI207*Assembly!T$14+$BJ207*Assembly!T$15+$BK207*Assembly!T$16+$BL207*Assembly!T$17+$BM207*Assembly!T$18+$BN207*Assembly!T$19+$BO207*Assembly!T$20+$BP207*Assembly!T$21+$BQ207*Assembly!T$22+$BR207*Assembly!T$23+$BS207*Assembly!T$24</f>
        <v>0</v>
      </c>
      <c r="CN207" s="254" t="str">
        <f>$AY207*Assembly!U$4+$AZ207*Assembly!U$5+$BA207*Assembly!U$6+$BB207*Assembly!U$7+$BC207*Assembly!U$8+$BD207*Assembly!U$9+$BE207*Assembly!U$10+$BF207*Assembly!U$11+$BG207*Assembly!U$12+$BH207*Assembly!U$13+$BI207*Assembly!U$14+$BJ207*Assembly!U$15+$BK207*Assembly!U$16+$BL207*Assembly!U$17+$BM207*Assembly!U$18+$BN207*Assembly!U$19+$BO207*Assembly!U$20+$BP207*Assembly!U$21+$BQ207*Assembly!U$22+$BR207*Assembly!U$23+$BS207*Assembly!U$24</f>
        <v>0</v>
      </c>
      <c r="CO207" s="256" t="str">
        <f>$AY207*Assembly!V$4+$AZ207*Assembly!V$5+$BA207*Assembly!V$6+$BB207*Assembly!V$7+$BC207*Assembly!V$8+$BD207*Assembly!V$9+$BE207*Assembly!V$10+$BF207*Assembly!V$11+$BG207*Assembly!V$12+$BH207*Assembly!V$13+$BI207*Assembly!V$14+$BJ207*Assembly!V$15+$BK207*Assembly!V$16+$BL207*Assembly!V$17+$BM207*Assembly!V$18+$BN207*Assembly!V$19+$BO207*Assembly!V$20+$BP207*Assembly!V$21+$BQ207*Assembly!V$22+$BR207*Assembly!V$23+$BS207*Assembly!V$24</f>
        <v>0</v>
      </c>
      <c r="CP207" s="256" t="str">
        <f>CF207*Refining!$F$3</f>
        <v>788</v>
      </c>
      <c r="CQ207" s="256" t="str">
        <f>CG207*Refining!$F$4</f>
        <v>0</v>
      </c>
      <c r="CR207" s="256" t="str">
        <f>CH207*Refining!$F$5</f>
        <v>0</v>
      </c>
      <c r="CS207" s="256" t="str">
        <f>CI207*Refining!$F$6</f>
        <v>0</v>
      </c>
      <c r="CT207" s="256" t="str">
        <f>CJ207*Refining!$F$7</f>
        <v>0</v>
      </c>
      <c r="CU207" s="256" t="str">
        <f>CK207*Refining!$F$8</f>
        <v>0</v>
      </c>
      <c r="CV207" s="256" t="str">
        <f>CL207*Refining!$F$9</f>
        <v>0</v>
      </c>
      <c r="CW207" s="256" t="str">
        <f>CM207*Refining!$F$10</f>
        <v>0</v>
      </c>
      <c r="CX207" s="256" t="str">
        <f>CN207*Refining!$F$11</f>
        <v>0</v>
      </c>
      <c r="CY207" s="256" t="str">
        <f>CO207*Refining!$F$12</f>
        <v>0</v>
      </c>
      <c r="CZ207" s="244" t="str">
        <f t="shared" ref="CZ207:DS207" si="837">IF(CF207 = 0, "", CF207)</f>
        <v>441</v>
      </c>
      <c r="DA207" s="245" t="str">
        <f t="shared" si="837"/>
        <v/>
      </c>
      <c r="DB207" s="245" t="str">
        <f t="shared" si="837"/>
        <v/>
      </c>
      <c r="DC207" s="245" t="str">
        <f t="shared" si="837"/>
        <v/>
      </c>
      <c r="DD207" s="245" t="str">
        <f t="shared" si="837"/>
        <v/>
      </c>
      <c r="DE207" s="245" t="str">
        <f t="shared" si="837"/>
        <v/>
      </c>
      <c r="DF207" s="245" t="str">
        <f t="shared" si="837"/>
        <v/>
      </c>
      <c r="DG207" s="245" t="str">
        <f t="shared" si="837"/>
        <v/>
      </c>
      <c r="DH207" s="245" t="str">
        <f t="shared" si="837"/>
        <v/>
      </c>
      <c r="DI207" s="246" t="str">
        <f t="shared" si="837"/>
        <v/>
      </c>
      <c r="DJ207" s="244" t="str">
        <f t="shared" si="837"/>
        <v>788</v>
      </c>
      <c r="DK207" s="245" t="str">
        <f t="shared" si="837"/>
        <v/>
      </c>
      <c r="DL207" s="245" t="str">
        <f t="shared" si="837"/>
        <v/>
      </c>
      <c r="DM207" s="245" t="str">
        <f t="shared" si="837"/>
        <v/>
      </c>
      <c r="DN207" s="259" t="str">
        <f t="shared" si="837"/>
        <v/>
      </c>
      <c r="DO207" s="245" t="str">
        <f t="shared" si="837"/>
        <v/>
      </c>
      <c r="DP207" s="245" t="str">
        <f t="shared" si="837"/>
        <v/>
      </c>
      <c r="DQ207" s="245" t="str">
        <f t="shared" si="837"/>
        <v/>
      </c>
      <c r="DR207" s="245" t="str">
        <f t="shared" si="837"/>
        <v/>
      </c>
      <c r="DS207" s="246" t="str">
        <f t="shared" si="837"/>
        <v/>
      </c>
      <c r="DT207" s="248" t="str">
        <f t="shared" si="16"/>
        <v>441</v>
      </c>
      <c r="DU207" s="249" t="str">
        <f t="shared" si="17"/>
        <v>788</v>
      </c>
      <c r="DV207" s="225" t="str">
        <f>CZ207*'Ores &amp; Ingots'!$C$3+DA207*'Ores &amp; Ingots'!$C$4+DB207*'Ores &amp; Ingots'!$C$5+DC207*'Ores &amp; Ingots'!$C$6+DD207*'Ores &amp; Ingots'!$C$7+DE207*'Ores &amp; Ingots'!$C$8+DF207*'Ores &amp; Ingots'!$C$9+DG207*'Ores &amp; Ingots'!$C$10+DH207*'Ores &amp; Ingots'!$C$11+DI207*'Ores &amp; Ingots'!$C$12</f>
        <v>56</v>
      </c>
      <c r="DW207" s="225" t="str">
        <f>DJ207*'Ores &amp; Ingots'!$B$3+DK207*'Ores &amp; Ingots'!$B$4+DL207*'Ores &amp; Ingots'!$B$5+DM207*'Ores &amp; Ingots'!$B$6+DN207*'Ores &amp; Ingots'!$B$7+DO207*'Ores &amp; Ingots'!$B$8+DP207*'Ores &amp; Ingots'!$B$9+DQ207*'Ores &amp; Ingots'!$B$10+DR207*'Ores &amp; Ingots'!$B$11+DS207*'Ores &amp; Ingots'!$B$12</f>
        <v>291</v>
      </c>
      <c r="DX207" s="249" t="str">
        <f>CZ207*Refining!$G$3+DA207*Refining!$G$4+DB207*Refining!$G$5+DC207*Refining!$G$6+DD207*Refining!$G$7+DE207*Refining!$G$8+DF207*Refining!$G$9+DG207*Refining!$G$10+DH207*Refining!$G$11+DI207*Refining!$G$12</f>
        <v>30</v>
      </c>
      <c r="DY207" s="249" t="str">
        <f t="shared" si="18"/>
        <v>4,712</v>
      </c>
      <c r="DZ207" s="250" t="str">
        <f t="shared" si="19"/>
        <v>0.0047</v>
      </c>
      <c r="EA207" s="248" t="str">
        <f t="shared" si="20"/>
        <v>58</v>
      </c>
      <c r="EB207" s="251" t="str">
        <f t="shared" ref="EB207:EC207" si="838">EA207/60</f>
        <v>1.0</v>
      </c>
      <c r="EC207" s="251" t="str">
        <f t="shared" si="838"/>
        <v>0.0</v>
      </c>
      <c r="ED207" s="248" t="str">
        <f t="shared" si="22"/>
        <v>7,978</v>
      </c>
      <c r="EE207" s="251" t="str">
        <f t="shared" ref="EE207:EF207" si="839">ED207/1000</f>
        <v>8.0</v>
      </c>
      <c r="EF207" s="252" t="str">
        <f t="shared" si="839"/>
        <v>0.01</v>
      </c>
      <c r="EG207" s="223" t="str">
        <f t="shared" si="24"/>
        <v>0.0080</v>
      </c>
      <c r="EH207" s="224" t="str">
        <f t="shared" si="25"/>
        <v>0:00:58</v>
      </c>
      <c r="EI207" s="225">
        <v>40.0</v>
      </c>
    </row>
    <row r="208">
      <c r="A208" s="33"/>
      <c r="B208" s="336" t="s">
        <v>1062</v>
      </c>
      <c r="C208" s="227" t="s">
        <v>886</v>
      </c>
      <c r="D208" s="227">
        <v>1.0</v>
      </c>
      <c r="E208" s="227">
        <v>1.0</v>
      </c>
      <c r="F208" s="227">
        <v>1.0</v>
      </c>
      <c r="G208" s="228" t="str">
        <f t="shared" si="5"/>
        <v>15.6</v>
      </c>
      <c r="H208" s="229">
        <v>7.0</v>
      </c>
      <c r="I208" s="229">
        <v>17.5</v>
      </c>
      <c r="J208" s="229" t="str">
        <f>H208/Main!$D$9</f>
        <v>7</v>
      </c>
      <c r="K208" s="229" t="str">
        <f>I208/Main!$D$10</f>
        <v>17.5</v>
      </c>
      <c r="L208" s="229" t="str">
        <f t="shared" si="6"/>
        <v>2.5</v>
      </c>
      <c r="M208" s="229">
        <v>1.0</v>
      </c>
      <c r="N208" s="230"/>
      <c r="O208" s="230"/>
      <c r="P208" s="230"/>
      <c r="Q208" s="231"/>
      <c r="R208" s="230"/>
      <c r="S208" s="232"/>
      <c r="T208" s="232"/>
      <c r="U208" s="230"/>
      <c r="V208" s="230"/>
      <c r="W208" s="232"/>
      <c r="X208" s="232"/>
      <c r="Y208" s="230"/>
      <c r="Z208" s="230"/>
      <c r="AA208" s="230"/>
      <c r="AB208" s="230"/>
      <c r="AC208" s="334" t="s">
        <v>12</v>
      </c>
      <c r="AD208" s="309">
        <v>22.0</v>
      </c>
      <c r="AE208" s="225">
        <v>0.0</v>
      </c>
      <c r="AF208" s="225">
        <v>0.0</v>
      </c>
      <c r="AG208" s="225">
        <v>0.0</v>
      </c>
      <c r="AH208" s="225">
        <v>0.0</v>
      </c>
      <c r="AI208" s="225">
        <v>0.0</v>
      </c>
      <c r="AJ208" s="225">
        <v>0.0</v>
      </c>
      <c r="AK208" s="225">
        <v>0.0</v>
      </c>
      <c r="AL208" s="225">
        <v>0.0</v>
      </c>
      <c r="AM208" s="225">
        <v>0.0</v>
      </c>
      <c r="AN208" s="225">
        <v>0.0</v>
      </c>
      <c r="AO208" s="225">
        <v>0.0</v>
      </c>
      <c r="AP208" s="225">
        <v>0.0</v>
      </c>
      <c r="AQ208" s="225">
        <v>0.0</v>
      </c>
      <c r="AR208" s="225">
        <v>0.0</v>
      </c>
      <c r="AS208" s="225">
        <v>0.0</v>
      </c>
      <c r="AT208" s="225">
        <v>0.0</v>
      </c>
      <c r="AU208" s="225">
        <v>0.0</v>
      </c>
      <c r="AV208" s="225">
        <v>0.0</v>
      </c>
      <c r="AW208" s="225">
        <v>0.0</v>
      </c>
      <c r="AX208" s="225">
        <v>0.0</v>
      </c>
      <c r="AY208" s="359" t="str">
        <f t="shared" ref="AY208:BS208" si="840">IF(AD208 = 0, "", AD208)</f>
        <v>22</v>
      </c>
      <c r="AZ208" s="227" t="str">
        <f t="shared" si="840"/>
        <v/>
      </c>
      <c r="BA208" s="227" t="str">
        <f t="shared" si="840"/>
        <v/>
      </c>
      <c r="BB208" s="227" t="str">
        <f t="shared" si="840"/>
        <v/>
      </c>
      <c r="BC208" s="227" t="str">
        <f t="shared" si="840"/>
        <v/>
      </c>
      <c r="BD208" s="227" t="str">
        <f t="shared" si="840"/>
        <v/>
      </c>
      <c r="BE208" s="227" t="str">
        <f t="shared" si="840"/>
        <v/>
      </c>
      <c r="BF208" s="227" t="str">
        <f t="shared" si="840"/>
        <v/>
      </c>
      <c r="BG208" s="227" t="str">
        <f t="shared" si="840"/>
        <v/>
      </c>
      <c r="BH208" s="227" t="str">
        <f t="shared" si="840"/>
        <v/>
      </c>
      <c r="BI208" s="227" t="str">
        <f t="shared" si="840"/>
        <v/>
      </c>
      <c r="BJ208" s="227" t="str">
        <f t="shared" si="840"/>
        <v/>
      </c>
      <c r="BK208" s="227" t="str">
        <f t="shared" si="840"/>
        <v/>
      </c>
      <c r="BL208" s="227" t="str">
        <f t="shared" si="840"/>
        <v/>
      </c>
      <c r="BM208" s="227" t="str">
        <f t="shared" si="840"/>
        <v/>
      </c>
      <c r="BN208" s="227" t="str">
        <f t="shared" si="840"/>
        <v/>
      </c>
      <c r="BO208" s="227" t="str">
        <f t="shared" si="840"/>
        <v/>
      </c>
      <c r="BP208" s="227" t="str">
        <f t="shared" si="840"/>
        <v/>
      </c>
      <c r="BQ208" s="227" t="str">
        <f t="shared" si="840"/>
        <v/>
      </c>
      <c r="BR208" s="227" t="str">
        <f t="shared" si="840"/>
        <v/>
      </c>
      <c r="BS208" s="238" t="str">
        <f t="shared" si="840"/>
        <v/>
      </c>
      <c r="BT208" s="239" t="str">
        <f>$AY208*Assembly!Y$4+$AZ208*Assembly!Y$5+$BA208*Assembly!Y$6+$BB208*Assembly!Y$7+$BC208*Assembly!Y$8+$BD208*Assembly!Y$9+$BE208*Assembly!Y$10+$BF208*Assembly!Y$11+$BG208*Assembly!Y$12+$BH208*Assembly!Y$13+$BI208*Assembly!Y$14+$BJ208*Assembly!Y$15+$BK208*Assembly!Y$16+$BL208*Assembly!Y$17+$BM208*Assembly!Y$18+$BN208*Assembly!Y$19+$BO208*Assembly!Y$20+$BP208*Assembly!Y$21+$BQ208*Assembly!Y$22+$BR208*Assembly!Y$23+$BS208*Assembly!Y$24</f>
        <v>440</v>
      </c>
      <c r="BU208" s="225" t="str">
        <f t="shared" si="8"/>
        <v>28</v>
      </c>
      <c r="BV208" s="225"/>
      <c r="BW208" s="225" t="str">
        <f>$AY208*Assembly!AC$4+$AZ208*Assembly!AC$5+$BA208*Assembly!AC$6+$BB208*Assembly!AC$7+$BC208*Assembly!AC$8+$BD208*Assembly!AC$9+$BE208*Assembly!AC$10+$BF208*Assembly!AC$11+$BG208*Assembly!AC$12+$BH208*Assembly!AC$13+$BI208*Assembly!AC$14+$BJ208*Assembly!AC$15+$BK208*Assembly!AC$16+$BL208*Assembly!AC$17+$BM208*Assembly!AC$18+$BN208*Assembly!AC$19+$BO208*Assembly!AC$20+$BP208*Assembly!AC$21+$BQ208*Assembly!AC$22+$BR208*Assembly!AC$23+$BS208*Assembly!AC$24</f>
        <v>2,200</v>
      </c>
      <c r="BX208" s="240" t="str">
        <f t="shared" si="9"/>
        <v>5.00</v>
      </c>
      <c r="BY208" s="241" t="str">
        <f t="shared" si="10"/>
        <v>141</v>
      </c>
      <c r="BZ208" s="242" t="str">
        <f t="shared" si="11"/>
        <v>78.1</v>
      </c>
      <c r="CA208" s="241" t="str">
        <f t="shared" si="12"/>
        <v>314</v>
      </c>
      <c r="CB208" s="225" t="str">
        <f>$AY208*Assembly!X$4+$AZ208*Assembly!X$5+$BA208*Assembly!X$6+$BB208*Assembly!X$7+$BC208*Assembly!X$8+$BD208*Assembly!X$9+$BE208*Assembly!X$10+$BF208*Assembly!X$11+$BG208*Assembly!X$12+$BH208*Assembly!X$13+$BI208*Assembly!X$14+$BJ208*Assembly!X$15+$BK208*Assembly!X$16+$BL208*Assembly!X$17+$BM208*Assembly!X$18+$BN208*Assembly!X$19+$BO208*Assembly!X$20+$BP208*Assembly!X$21+$BQ208*Assembly!X$22+$BR208*Assembly!X$23+$BS208*Assembly!X$24</f>
        <v>22</v>
      </c>
      <c r="CC208" s="225" t="str">
        <f t="shared" si="13"/>
        <v>3,422</v>
      </c>
      <c r="CD208" s="223" t="str">
        <f t="shared" si="14"/>
        <v>0.0034</v>
      </c>
      <c r="CE208" s="243" t="str">
        <f>$AY208*Assembly!AB$4+$AZ208*Assembly!AB$5+$BA208*Assembly!AB$6+$BB208*Assembly!AB$7+$BC208*Assembly!AB$8+$BD208*Assembly!AB$9+$BE208*Assembly!AB$10+$BF208*Assembly!AB$11+$BG208*Assembly!AB$12+$BH208*Assembly!AB$13+$BI208*Assembly!AB$14+$BJ208*Assembly!AB$15+$BK208*Assembly!AB$16+$BL208*Assembly!AB$17+$BM208*Assembly!AB$18+$BN208*Assembly!AB$19+$BO208*Assembly!AB$20+$BP208*Assembly!AB$21+$BQ208*Assembly!AB$22+$BR208*Assembly!AB$23+$BS208*Assembly!AB$24</f>
        <v>66</v>
      </c>
      <c r="CF208" s="231" t="str">
        <f>$AY208*Assembly!M$4+$AZ208*Assembly!M$5+$BA208*Assembly!M$6+$BB208*Assembly!M$7+$BC208*Assembly!M$8+$BD208*Assembly!M$9+$BE208*Assembly!M$10+$BF208*Assembly!M$11+$BG208*Assembly!M$12+$BH208*Assembly!M$13+$BI208*Assembly!M$14+$BJ208*Assembly!M$15+$BK208*Assembly!M$16+$BL208*Assembly!M$17+$BM208*Assembly!M$18+$BN208*Assembly!M$19+$BO208*Assembly!M$20+$BP208*Assembly!M$21+$BQ208*Assembly!M$22+$BR208*Assembly!M$23+$BS208*Assembly!M$24</f>
        <v>462</v>
      </c>
      <c r="CG208" s="231" t="str">
        <f>$AY208*Assembly!N$4+$AZ208*Assembly!N$5+$BA208*Assembly!N$6+$BB208*Assembly!N$7+$BC208*Assembly!N$8+$BD208*Assembly!N$9+$BE208*Assembly!N$10+$BF208*Assembly!N$11+$BG208*Assembly!N$12+$BH208*Assembly!N$13+$BI208*Assembly!N$14+$BJ208*Assembly!N$15+$BK208*Assembly!N$16+$BL208*Assembly!N$17+$BM208*Assembly!N$18+$BN208*Assembly!N$19+$BO208*Assembly!N$20+$BP208*Assembly!N$21+$BQ208*Assembly!N$22+$BR208*Assembly!N$23+$BS208*Assembly!N$24</f>
        <v>0</v>
      </c>
      <c r="CH208" s="231" t="str">
        <f>$AY208*Assembly!O$4+$AZ208*Assembly!O$5+$BA208*Assembly!O$6+$BB208*Assembly!O$7+$BC208*Assembly!O$8+$BD208*Assembly!O$9+$BE208*Assembly!O$10+$BF208*Assembly!O$11+$BG208*Assembly!O$12+$BH208*Assembly!O$13+$BI208*Assembly!O$14+$BJ208*Assembly!O$15+$BK208*Assembly!O$16+$BL208*Assembly!O$17+$BM208*Assembly!O$18+$BN208*Assembly!O$19+$BO208*Assembly!O$20+$BP208*Assembly!O$21+$BQ208*Assembly!O$22+$BR208*Assembly!O$23+$BS208*Assembly!O$24</f>
        <v>0</v>
      </c>
      <c r="CI208" s="229" t="str">
        <f>$AY208*Assembly!P$4+$AZ208*Assembly!P$5+$BA208*Assembly!P$6+$BB208*Assembly!P$7+$BC208*Assembly!P$8+$BD208*Assembly!P$9+$BE208*Assembly!P$10+$BF208*Assembly!P$11+$BG208*Assembly!P$12+$BH208*Assembly!P$13+$BI208*Assembly!P$14+$BJ208*Assembly!P$15+$BK208*Assembly!P$16+$BL208*Assembly!P$17+$BM208*Assembly!P$18+$BN208*Assembly!P$19+$BO208*Assembly!P$20+$BP208*Assembly!P$21+$BQ208*Assembly!P$22+$BR208*Assembly!P$23+$BS208*Assembly!P$24</f>
        <v>0</v>
      </c>
      <c r="CJ208" s="229" t="str">
        <f>$AY208*Assembly!Q$4+$AZ208*Assembly!Q$5+$BA208*Assembly!Q$6+$BB208*Assembly!Q$7+$BC208*Assembly!Q$8+$BD208*Assembly!Q$9+$BE208*Assembly!Q$10+$BF208*Assembly!Q$11+$BG208*Assembly!Q$12+$BH208*Assembly!Q$13+$BI208*Assembly!Q$14+$BJ208*Assembly!Q$15+$BK208*Assembly!Q$16+$BL208*Assembly!Q$17+$BM208*Assembly!Q$18+$BN208*Assembly!Q$19+$BO208*Assembly!Q$20+$BP208*Assembly!Q$21+$BQ208*Assembly!Q$22+$BR208*Assembly!Q$23+$BS208*Assembly!Q$24</f>
        <v>0</v>
      </c>
      <c r="CK208" s="231" t="str">
        <f>$AY208*Assembly!R$4+$AZ208*Assembly!R$5+$BA208*Assembly!R$6+$BB208*Assembly!R$7+$BC208*Assembly!R$8+$BD208*Assembly!R$9+$BE208*Assembly!R$10+$BF208*Assembly!R$11+$BG208*Assembly!R$12+$BH208*Assembly!R$13+$BI208*Assembly!R$14+$BJ208*Assembly!R$15+$BK208*Assembly!R$16+$BL208*Assembly!R$17+$BM208*Assembly!R$18+$BN208*Assembly!R$19+$BO208*Assembly!R$20+$BP208*Assembly!R$21+$BQ208*Assembly!R$22+$BR208*Assembly!R$23+$BS208*Assembly!R$24</f>
        <v>0</v>
      </c>
      <c r="CL208" s="229" t="str">
        <f>$AY208*Assembly!S$4+$AZ208*Assembly!S$5+$BA208*Assembly!S$6+$BB208*Assembly!S$7+$BC208*Assembly!S$8+$BD208*Assembly!S$9+$BE208*Assembly!S$10+$BF208*Assembly!S$11+$BG208*Assembly!S$12+$BH208*Assembly!S$13+$BI208*Assembly!S$14+$BJ208*Assembly!S$15+$BK208*Assembly!S$16+$BL208*Assembly!S$17+$BM208*Assembly!S$18+$BN208*Assembly!S$19+$BO208*Assembly!S$20+$BP208*Assembly!S$21+$BQ208*Assembly!S$22+$BR208*Assembly!S$23+$BS208*Assembly!S$24</f>
        <v>0</v>
      </c>
      <c r="CM208" s="229" t="str">
        <f>$AY208*Assembly!T$4+$AZ208*Assembly!T$5+$BA208*Assembly!T$6+$BB208*Assembly!T$7+$BC208*Assembly!T$8+$BD208*Assembly!T$9+$BE208*Assembly!T$10+$BF208*Assembly!T$11+$BG208*Assembly!T$12+$BH208*Assembly!T$13+$BI208*Assembly!T$14+$BJ208*Assembly!T$15+$BK208*Assembly!T$16+$BL208*Assembly!T$17+$BM208*Assembly!T$18+$BN208*Assembly!T$19+$BO208*Assembly!T$20+$BP208*Assembly!T$21+$BQ208*Assembly!T$22+$BR208*Assembly!T$23+$BS208*Assembly!T$24</f>
        <v>0</v>
      </c>
      <c r="CN208" s="229" t="str">
        <f>$AY208*Assembly!U$4+$AZ208*Assembly!U$5+$BA208*Assembly!U$6+$BB208*Assembly!U$7+$BC208*Assembly!U$8+$BD208*Assembly!U$9+$BE208*Assembly!U$10+$BF208*Assembly!U$11+$BG208*Assembly!U$12+$BH208*Assembly!U$13+$BI208*Assembly!U$14+$BJ208*Assembly!U$15+$BK208*Assembly!U$16+$BL208*Assembly!U$17+$BM208*Assembly!U$18+$BN208*Assembly!U$19+$BO208*Assembly!U$20+$BP208*Assembly!U$21+$BQ208*Assembly!U$22+$BR208*Assembly!U$23+$BS208*Assembly!U$24</f>
        <v>0</v>
      </c>
      <c r="CO208" s="231" t="str">
        <f>$AY208*Assembly!V$4+$AZ208*Assembly!V$5+$BA208*Assembly!V$6+$BB208*Assembly!V$7+$BC208*Assembly!V$8+$BD208*Assembly!V$9+$BE208*Assembly!V$10+$BF208*Assembly!V$11+$BG208*Assembly!V$12+$BH208*Assembly!V$13+$BI208*Assembly!V$14+$BJ208*Assembly!V$15+$BK208*Assembly!V$16+$BL208*Assembly!V$17+$BM208*Assembly!V$18+$BN208*Assembly!V$19+$BO208*Assembly!V$20+$BP208*Assembly!V$21+$BQ208*Assembly!V$22+$BR208*Assembly!V$23+$BS208*Assembly!V$24</f>
        <v>0</v>
      </c>
      <c r="CP208" s="231" t="str">
        <f>CF208*Refining!$F$3</f>
        <v>825</v>
      </c>
      <c r="CQ208" s="231" t="str">
        <f>CG208*Refining!$F$4</f>
        <v>0</v>
      </c>
      <c r="CR208" s="231" t="str">
        <f>CH208*Refining!$F$5</f>
        <v>0</v>
      </c>
      <c r="CS208" s="231" t="str">
        <f>CI208*Refining!$F$6</f>
        <v>0</v>
      </c>
      <c r="CT208" s="231" t="str">
        <f>CJ208*Refining!$F$7</f>
        <v>0</v>
      </c>
      <c r="CU208" s="231" t="str">
        <f>CK208*Refining!$F$8</f>
        <v>0</v>
      </c>
      <c r="CV208" s="231" t="str">
        <f>CL208*Refining!$F$9</f>
        <v>0</v>
      </c>
      <c r="CW208" s="231" t="str">
        <f>CM208*Refining!$F$10</f>
        <v>0</v>
      </c>
      <c r="CX208" s="231" t="str">
        <f>CN208*Refining!$F$11</f>
        <v>0</v>
      </c>
      <c r="CY208" s="231" t="str">
        <f>CO208*Refining!$F$12</f>
        <v>0</v>
      </c>
      <c r="CZ208" s="244" t="str">
        <f t="shared" ref="CZ208:DS208" si="841">IF(CF208 = 0, "", CF208)</f>
        <v>462</v>
      </c>
      <c r="DA208" s="245" t="str">
        <f t="shared" si="841"/>
        <v/>
      </c>
      <c r="DB208" s="245" t="str">
        <f t="shared" si="841"/>
        <v/>
      </c>
      <c r="DC208" s="245" t="str">
        <f t="shared" si="841"/>
        <v/>
      </c>
      <c r="DD208" s="245" t="str">
        <f t="shared" si="841"/>
        <v/>
      </c>
      <c r="DE208" s="245" t="str">
        <f t="shared" si="841"/>
        <v/>
      </c>
      <c r="DF208" s="245" t="str">
        <f t="shared" si="841"/>
        <v/>
      </c>
      <c r="DG208" s="245" t="str">
        <f t="shared" si="841"/>
        <v/>
      </c>
      <c r="DH208" s="245" t="str">
        <f t="shared" si="841"/>
        <v/>
      </c>
      <c r="DI208" s="246" t="str">
        <f t="shared" si="841"/>
        <v/>
      </c>
      <c r="DJ208" s="244" t="str">
        <f t="shared" si="841"/>
        <v>825</v>
      </c>
      <c r="DK208" s="245" t="str">
        <f t="shared" si="841"/>
        <v/>
      </c>
      <c r="DL208" s="245" t="str">
        <f t="shared" si="841"/>
        <v/>
      </c>
      <c r="DM208" s="245" t="str">
        <f t="shared" si="841"/>
        <v/>
      </c>
      <c r="DN208" s="259" t="str">
        <f t="shared" si="841"/>
        <v/>
      </c>
      <c r="DO208" s="245" t="str">
        <f t="shared" si="841"/>
        <v/>
      </c>
      <c r="DP208" s="245" t="str">
        <f t="shared" si="841"/>
        <v/>
      </c>
      <c r="DQ208" s="245" t="str">
        <f t="shared" si="841"/>
        <v/>
      </c>
      <c r="DR208" s="245" t="str">
        <f t="shared" si="841"/>
        <v/>
      </c>
      <c r="DS208" s="246" t="str">
        <f t="shared" si="841"/>
        <v/>
      </c>
      <c r="DT208" s="248" t="str">
        <f t="shared" si="16"/>
        <v>462</v>
      </c>
      <c r="DU208" s="249" t="str">
        <f t="shared" si="17"/>
        <v>825</v>
      </c>
      <c r="DV208" s="225" t="str">
        <f>CZ208*'Ores &amp; Ingots'!$C$3+DA208*'Ores &amp; Ingots'!$C$4+DB208*'Ores &amp; Ingots'!$C$5+DC208*'Ores &amp; Ingots'!$C$6+DD208*'Ores &amp; Ingots'!$C$7+DE208*'Ores &amp; Ingots'!$C$8+DF208*'Ores &amp; Ingots'!$C$9+DG208*'Ores &amp; Ingots'!$C$10+DH208*'Ores &amp; Ingots'!$C$11+DI208*'Ores &amp; Ingots'!$C$12</f>
        <v>59</v>
      </c>
      <c r="DW208" s="225" t="str">
        <f>DJ208*'Ores &amp; Ingots'!$B$3+DK208*'Ores &amp; Ingots'!$B$4+DL208*'Ores &amp; Ingots'!$B$5+DM208*'Ores &amp; Ingots'!$B$6+DN208*'Ores &amp; Ingots'!$B$7+DO208*'Ores &amp; Ingots'!$B$8+DP208*'Ores &amp; Ingots'!$B$9+DQ208*'Ores &amp; Ingots'!$B$10+DR208*'Ores &amp; Ingots'!$B$11+DS208*'Ores &amp; Ingots'!$B$12</f>
        <v>305</v>
      </c>
      <c r="DX208" s="249" t="str">
        <f>CZ208*Refining!$G$3+DA208*Refining!$G$4+DB208*Refining!$G$5+DC208*Refining!$G$6+DD208*Refining!$G$7+DE208*Refining!$G$8+DF208*Refining!$G$9+DG208*Refining!$G$10+DH208*Refining!$G$11+DI208*Refining!$G$12</f>
        <v>32</v>
      </c>
      <c r="DY208" s="249" t="str">
        <f t="shared" si="18"/>
        <v>4,936</v>
      </c>
      <c r="DZ208" s="250" t="str">
        <f t="shared" si="19"/>
        <v>0.0049</v>
      </c>
      <c r="EA208" s="248" t="str">
        <f t="shared" si="20"/>
        <v>61</v>
      </c>
      <c r="EB208" s="251" t="str">
        <f t="shared" ref="EB208:EC208" si="842">EA208/60</f>
        <v>1.0</v>
      </c>
      <c r="EC208" s="251" t="str">
        <f t="shared" si="842"/>
        <v>0.0</v>
      </c>
      <c r="ED208" s="248" t="str">
        <f t="shared" si="22"/>
        <v>8,358</v>
      </c>
      <c r="EE208" s="251" t="str">
        <f t="shared" ref="EE208:EF208" si="843">ED208/1000</f>
        <v>8.4</v>
      </c>
      <c r="EF208" s="252" t="str">
        <f t="shared" si="843"/>
        <v>0.01</v>
      </c>
      <c r="EG208" s="223" t="str">
        <f t="shared" si="24"/>
        <v>0.0084</v>
      </c>
      <c r="EH208" s="224" t="str">
        <f t="shared" si="25"/>
        <v>0:01:01</v>
      </c>
      <c r="EI208" s="225" t="s">
        <v>12</v>
      </c>
    </row>
    <row r="209">
      <c r="A209" s="33"/>
      <c r="B209" s="336" t="s">
        <v>1063</v>
      </c>
      <c r="C209" s="227" t="s">
        <v>886</v>
      </c>
      <c r="D209" s="227">
        <v>1.0</v>
      </c>
      <c r="E209" s="227">
        <v>1.0</v>
      </c>
      <c r="F209" s="227">
        <v>1.0</v>
      </c>
      <c r="G209" s="253" t="str">
        <f t="shared" si="5"/>
        <v>15.6</v>
      </c>
      <c r="H209" s="254">
        <v>7.0</v>
      </c>
      <c r="I209" s="254">
        <v>17.5</v>
      </c>
      <c r="J209" s="254" t="str">
        <f>H209/Main!$D$9</f>
        <v>7</v>
      </c>
      <c r="K209" s="254" t="str">
        <f>I209/Main!$D$10</f>
        <v>17.5</v>
      </c>
      <c r="L209" s="254" t="str">
        <f t="shared" si="6"/>
        <v>2.5</v>
      </c>
      <c r="M209" s="254">
        <v>1.0</v>
      </c>
      <c r="N209" s="255"/>
      <c r="O209" s="255"/>
      <c r="P209" s="255"/>
      <c r="Q209" s="256"/>
      <c r="R209" s="255"/>
      <c r="S209" s="257"/>
      <c r="T209" s="257"/>
      <c r="U209" s="255"/>
      <c r="V209" s="255"/>
      <c r="W209" s="350"/>
      <c r="X209" s="257"/>
      <c r="Y209" s="255"/>
      <c r="Z209" s="255"/>
      <c r="AA209" s="255"/>
      <c r="AB209" s="255"/>
      <c r="AC209" s="351" t="s">
        <v>12</v>
      </c>
      <c r="AD209" s="309">
        <v>16.0</v>
      </c>
      <c r="AE209" s="225">
        <v>0.0</v>
      </c>
      <c r="AF209" s="225">
        <v>0.0</v>
      </c>
      <c r="AG209" s="225">
        <v>0.0</v>
      </c>
      <c r="AH209" s="225">
        <v>0.0</v>
      </c>
      <c r="AI209" s="225">
        <v>0.0</v>
      </c>
      <c r="AJ209" s="225">
        <v>0.0</v>
      </c>
      <c r="AK209" s="225">
        <v>0.0</v>
      </c>
      <c r="AL209" s="225">
        <v>0.0</v>
      </c>
      <c r="AM209" s="225">
        <v>0.0</v>
      </c>
      <c r="AN209" s="225">
        <v>0.0</v>
      </c>
      <c r="AO209" s="225">
        <v>0.0</v>
      </c>
      <c r="AP209" s="225">
        <v>0.0</v>
      </c>
      <c r="AQ209" s="225">
        <v>0.0</v>
      </c>
      <c r="AR209" s="225">
        <v>0.0</v>
      </c>
      <c r="AS209" s="225">
        <v>0.0</v>
      </c>
      <c r="AT209" s="225">
        <v>0.0</v>
      </c>
      <c r="AU209" s="225">
        <v>0.0</v>
      </c>
      <c r="AV209" s="225">
        <v>0.0</v>
      </c>
      <c r="AW209" s="225">
        <v>0.0</v>
      </c>
      <c r="AX209" s="225">
        <v>0.0</v>
      </c>
      <c r="AY209" s="359" t="str">
        <f t="shared" ref="AY209:BS209" si="844">IF(AD209 = 0, "", AD209)</f>
        <v>16</v>
      </c>
      <c r="AZ209" s="227" t="str">
        <f t="shared" si="844"/>
        <v/>
      </c>
      <c r="BA209" s="227" t="str">
        <f t="shared" si="844"/>
        <v/>
      </c>
      <c r="BB209" s="227" t="str">
        <f t="shared" si="844"/>
        <v/>
      </c>
      <c r="BC209" s="227" t="str">
        <f t="shared" si="844"/>
        <v/>
      </c>
      <c r="BD209" s="227" t="str">
        <f t="shared" si="844"/>
        <v/>
      </c>
      <c r="BE209" s="227" t="str">
        <f t="shared" si="844"/>
        <v/>
      </c>
      <c r="BF209" s="227" t="str">
        <f t="shared" si="844"/>
        <v/>
      </c>
      <c r="BG209" s="227" t="str">
        <f t="shared" si="844"/>
        <v/>
      </c>
      <c r="BH209" s="227" t="str">
        <f t="shared" si="844"/>
        <v/>
      </c>
      <c r="BI209" s="227" t="str">
        <f t="shared" si="844"/>
        <v/>
      </c>
      <c r="BJ209" s="227" t="str">
        <f t="shared" si="844"/>
        <v/>
      </c>
      <c r="BK209" s="227" t="str">
        <f t="shared" si="844"/>
        <v/>
      </c>
      <c r="BL209" s="227" t="str">
        <f t="shared" si="844"/>
        <v/>
      </c>
      <c r="BM209" s="227" t="str">
        <f t="shared" si="844"/>
        <v/>
      </c>
      <c r="BN209" s="227" t="str">
        <f t="shared" si="844"/>
        <v/>
      </c>
      <c r="BO209" s="227" t="str">
        <f t="shared" si="844"/>
        <v/>
      </c>
      <c r="BP209" s="227" t="str">
        <f t="shared" si="844"/>
        <v/>
      </c>
      <c r="BQ209" s="227" t="str">
        <f t="shared" si="844"/>
        <v/>
      </c>
      <c r="BR209" s="227" t="str">
        <f t="shared" si="844"/>
        <v/>
      </c>
      <c r="BS209" s="238" t="str">
        <f t="shared" si="844"/>
        <v/>
      </c>
      <c r="BT209" s="239" t="str">
        <f>$AY209*Assembly!Y$4+$AZ209*Assembly!Y$5+$BA209*Assembly!Y$6+$BB209*Assembly!Y$7+$BC209*Assembly!Y$8+$BD209*Assembly!Y$9+$BE209*Assembly!Y$10+$BF209*Assembly!Y$11+$BG209*Assembly!Y$12+$BH209*Assembly!Y$13+$BI209*Assembly!Y$14+$BJ209*Assembly!Y$15+$BK209*Assembly!Y$16+$BL209*Assembly!Y$17+$BM209*Assembly!Y$18+$BN209*Assembly!Y$19+$BO209*Assembly!Y$20+$BP209*Assembly!Y$21+$BQ209*Assembly!Y$22+$BR209*Assembly!Y$23+$BS209*Assembly!Y$24</f>
        <v>320</v>
      </c>
      <c r="BU209" s="225" t="str">
        <f t="shared" si="8"/>
        <v>20</v>
      </c>
      <c r="BV209" s="225"/>
      <c r="BW209" s="225" t="str">
        <f>$AY209*Assembly!AC$4+$AZ209*Assembly!AC$5+$BA209*Assembly!AC$6+$BB209*Assembly!AC$7+$BC209*Assembly!AC$8+$BD209*Assembly!AC$9+$BE209*Assembly!AC$10+$BF209*Assembly!AC$11+$BG209*Assembly!AC$12+$BH209*Assembly!AC$13+$BI209*Assembly!AC$14+$BJ209*Assembly!AC$15+$BK209*Assembly!AC$16+$BL209*Assembly!AC$17+$BM209*Assembly!AC$18+$BN209*Assembly!AC$19+$BO209*Assembly!AC$20+$BP209*Assembly!AC$21+$BQ209*Assembly!AC$22+$BR209*Assembly!AC$23+$BS209*Assembly!AC$24</f>
        <v>1,600</v>
      </c>
      <c r="BX209" s="240" t="str">
        <f t="shared" si="9"/>
        <v>5.00</v>
      </c>
      <c r="BY209" s="241" t="str">
        <f t="shared" si="10"/>
        <v>102</v>
      </c>
      <c r="BZ209" s="242" t="str">
        <f t="shared" si="11"/>
        <v>78.1</v>
      </c>
      <c r="CA209" s="241" t="str">
        <f t="shared" si="12"/>
        <v>229</v>
      </c>
      <c r="CB209" s="225" t="str">
        <f>$AY209*Assembly!X$4+$AZ209*Assembly!X$5+$BA209*Assembly!X$6+$BB209*Assembly!X$7+$BC209*Assembly!X$8+$BD209*Assembly!X$9+$BE209*Assembly!X$10+$BF209*Assembly!X$11+$BG209*Assembly!X$12+$BH209*Assembly!X$13+$BI209*Assembly!X$14+$BJ209*Assembly!X$15+$BK209*Assembly!X$16+$BL209*Assembly!X$17+$BM209*Assembly!X$18+$BN209*Assembly!X$19+$BO209*Assembly!X$20+$BP209*Assembly!X$21+$BQ209*Assembly!X$22+$BR209*Assembly!X$23+$BS209*Assembly!X$24</f>
        <v>16</v>
      </c>
      <c r="CC209" s="225" t="str">
        <f t="shared" si="13"/>
        <v>2,489</v>
      </c>
      <c r="CD209" s="223" t="str">
        <f t="shared" si="14"/>
        <v>0.0025</v>
      </c>
      <c r="CE209" s="243" t="str">
        <f>$AY209*Assembly!AB$4+$AZ209*Assembly!AB$5+$BA209*Assembly!AB$6+$BB209*Assembly!AB$7+$BC209*Assembly!AB$8+$BD209*Assembly!AB$9+$BE209*Assembly!AB$10+$BF209*Assembly!AB$11+$BG209*Assembly!AB$12+$BH209*Assembly!AB$13+$BI209*Assembly!AB$14+$BJ209*Assembly!AB$15+$BK209*Assembly!AB$16+$BL209*Assembly!AB$17+$BM209*Assembly!AB$18+$BN209*Assembly!AB$19+$BO209*Assembly!AB$20+$BP209*Assembly!AB$21+$BQ209*Assembly!AB$22+$BR209*Assembly!AB$23+$BS209*Assembly!AB$24</f>
        <v>48</v>
      </c>
      <c r="CF209" s="256" t="str">
        <f>$AY209*Assembly!M$4+$AZ209*Assembly!M$5+$BA209*Assembly!M$6+$BB209*Assembly!M$7+$BC209*Assembly!M$8+$BD209*Assembly!M$9+$BE209*Assembly!M$10+$BF209*Assembly!M$11+$BG209*Assembly!M$12+$BH209*Assembly!M$13+$BI209*Assembly!M$14+$BJ209*Assembly!M$15+$BK209*Assembly!M$16+$BL209*Assembly!M$17+$BM209*Assembly!M$18+$BN209*Assembly!M$19+$BO209*Assembly!M$20+$BP209*Assembly!M$21+$BQ209*Assembly!M$22+$BR209*Assembly!M$23+$BS209*Assembly!M$24</f>
        <v>336</v>
      </c>
      <c r="CG209" s="256" t="str">
        <f>$AY209*Assembly!N$4+$AZ209*Assembly!N$5+$BA209*Assembly!N$6+$BB209*Assembly!N$7+$BC209*Assembly!N$8+$BD209*Assembly!N$9+$BE209*Assembly!N$10+$BF209*Assembly!N$11+$BG209*Assembly!N$12+$BH209*Assembly!N$13+$BI209*Assembly!N$14+$BJ209*Assembly!N$15+$BK209*Assembly!N$16+$BL209*Assembly!N$17+$BM209*Assembly!N$18+$BN209*Assembly!N$19+$BO209*Assembly!N$20+$BP209*Assembly!N$21+$BQ209*Assembly!N$22+$BR209*Assembly!N$23+$BS209*Assembly!N$24</f>
        <v>0</v>
      </c>
      <c r="CH209" s="256" t="str">
        <f>$AY209*Assembly!O$4+$AZ209*Assembly!O$5+$BA209*Assembly!O$6+$BB209*Assembly!O$7+$BC209*Assembly!O$8+$BD209*Assembly!O$9+$BE209*Assembly!O$10+$BF209*Assembly!O$11+$BG209*Assembly!O$12+$BH209*Assembly!O$13+$BI209*Assembly!O$14+$BJ209*Assembly!O$15+$BK209*Assembly!O$16+$BL209*Assembly!O$17+$BM209*Assembly!O$18+$BN209*Assembly!O$19+$BO209*Assembly!O$20+$BP209*Assembly!O$21+$BQ209*Assembly!O$22+$BR209*Assembly!O$23+$BS209*Assembly!O$24</f>
        <v>0</v>
      </c>
      <c r="CI209" s="254" t="str">
        <f>$AY209*Assembly!P$4+$AZ209*Assembly!P$5+$BA209*Assembly!P$6+$BB209*Assembly!P$7+$BC209*Assembly!P$8+$BD209*Assembly!P$9+$BE209*Assembly!P$10+$BF209*Assembly!P$11+$BG209*Assembly!P$12+$BH209*Assembly!P$13+$BI209*Assembly!P$14+$BJ209*Assembly!P$15+$BK209*Assembly!P$16+$BL209*Assembly!P$17+$BM209*Assembly!P$18+$BN209*Assembly!P$19+$BO209*Assembly!P$20+$BP209*Assembly!P$21+$BQ209*Assembly!P$22+$BR209*Assembly!P$23+$BS209*Assembly!P$24</f>
        <v>0</v>
      </c>
      <c r="CJ209" s="254" t="str">
        <f>$AY209*Assembly!Q$4+$AZ209*Assembly!Q$5+$BA209*Assembly!Q$6+$BB209*Assembly!Q$7+$BC209*Assembly!Q$8+$BD209*Assembly!Q$9+$BE209*Assembly!Q$10+$BF209*Assembly!Q$11+$BG209*Assembly!Q$12+$BH209*Assembly!Q$13+$BI209*Assembly!Q$14+$BJ209*Assembly!Q$15+$BK209*Assembly!Q$16+$BL209*Assembly!Q$17+$BM209*Assembly!Q$18+$BN209*Assembly!Q$19+$BO209*Assembly!Q$20+$BP209*Assembly!Q$21+$BQ209*Assembly!Q$22+$BR209*Assembly!Q$23+$BS209*Assembly!Q$24</f>
        <v>0</v>
      </c>
      <c r="CK209" s="256" t="str">
        <f>$AY209*Assembly!R$4+$AZ209*Assembly!R$5+$BA209*Assembly!R$6+$BB209*Assembly!R$7+$BC209*Assembly!R$8+$BD209*Assembly!R$9+$BE209*Assembly!R$10+$BF209*Assembly!R$11+$BG209*Assembly!R$12+$BH209*Assembly!R$13+$BI209*Assembly!R$14+$BJ209*Assembly!R$15+$BK209*Assembly!R$16+$BL209*Assembly!R$17+$BM209*Assembly!R$18+$BN209*Assembly!R$19+$BO209*Assembly!R$20+$BP209*Assembly!R$21+$BQ209*Assembly!R$22+$BR209*Assembly!R$23+$BS209*Assembly!R$24</f>
        <v>0</v>
      </c>
      <c r="CL209" s="254" t="str">
        <f>$AY209*Assembly!S$4+$AZ209*Assembly!S$5+$BA209*Assembly!S$6+$BB209*Assembly!S$7+$BC209*Assembly!S$8+$BD209*Assembly!S$9+$BE209*Assembly!S$10+$BF209*Assembly!S$11+$BG209*Assembly!S$12+$BH209*Assembly!S$13+$BI209*Assembly!S$14+$BJ209*Assembly!S$15+$BK209*Assembly!S$16+$BL209*Assembly!S$17+$BM209*Assembly!S$18+$BN209*Assembly!S$19+$BO209*Assembly!S$20+$BP209*Assembly!S$21+$BQ209*Assembly!S$22+$BR209*Assembly!S$23+$BS209*Assembly!S$24</f>
        <v>0</v>
      </c>
      <c r="CM209" s="254" t="str">
        <f>$AY209*Assembly!T$4+$AZ209*Assembly!T$5+$BA209*Assembly!T$6+$BB209*Assembly!T$7+$BC209*Assembly!T$8+$BD209*Assembly!T$9+$BE209*Assembly!T$10+$BF209*Assembly!T$11+$BG209*Assembly!T$12+$BH209*Assembly!T$13+$BI209*Assembly!T$14+$BJ209*Assembly!T$15+$BK209*Assembly!T$16+$BL209*Assembly!T$17+$BM209*Assembly!T$18+$BN209*Assembly!T$19+$BO209*Assembly!T$20+$BP209*Assembly!T$21+$BQ209*Assembly!T$22+$BR209*Assembly!T$23+$BS209*Assembly!T$24</f>
        <v>0</v>
      </c>
      <c r="CN209" s="254" t="str">
        <f>$AY209*Assembly!U$4+$AZ209*Assembly!U$5+$BA209*Assembly!U$6+$BB209*Assembly!U$7+$BC209*Assembly!U$8+$BD209*Assembly!U$9+$BE209*Assembly!U$10+$BF209*Assembly!U$11+$BG209*Assembly!U$12+$BH209*Assembly!U$13+$BI209*Assembly!U$14+$BJ209*Assembly!U$15+$BK209*Assembly!U$16+$BL209*Assembly!U$17+$BM209*Assembly!U$18+$BN209*Assembly!U$19+$BO209*Assembly!U$20+$BP209*Assembly!U$21+$BQ209*Assembly!U$22+$BR209*Assembly!U$23+$BS209*Assembly!U$24</f>
        <v>0</v>
      </c>
      <c r="CO209" s="256" t="str">
        <f>$AY209*Assembly!V$4+$AZ209*Assembly!V$5+$BA209*Assembly!V$6+$BB209*Assembly!V$7+$BC209*Assembly!V$8+$BD209*Assembly!V$9+$BE209*Assembly!V$10+$BF209*Assembly!V$11+$BG209*Assembly!V$12+$BH209*Assembly!V$13+$BI209*Assembly!V$14+$BJ209*Assembly!V$15+$BK209*Assembly!V$16+$BL209*Assembly!V$17+$BM209*Assembly!V$18+$BN209*Assembly!V$19+$BO209*Assembly!V$20+$BP209*Assembly!V$21+$BQ209*Assembly!V$22+$BR209*Assembly!V$23+$BS209*Assembly!V$24</f>
        <v>0</v>
      </c>
      <c r="CP209" s="256" t="str">
        <f>CF209*Refining!$F$3</f>
        <v>600</v>
      </c>
      <c r="CQ209" s="256" t="str">
        <f>CG209*Refining!$F$4</f>
        <v>0</v>
      </c>
      <c r="CR209" s="256" t="str">
        <f>CH209*Refining!$F$5</f>
        <v>0</v>
      </c>
      <c r="CS209" s="256" t="str">
        <f>CI209*Refining!$F$6</f>
        <v>0</v>
      </c>
      <c r="CT209" s="256" t="str">
        <f>CJ209*Refining!$F$7</f>
        <v>0</v>
      </c>
      <c r="CU209" s="256" t="str">
        <f>CK209*Refining!$F$8</f>
        <v>0</v>
      </c>
      <c r="CV209" s="256" t="str">
        <f>CL209*Refining!$F$9</f>
        <v>0</v>
      </c>
      <c r="CW209" s="256" t="str">
        <f>CM209*Refining!$F$10</f>
        <v>0</v>
      </c>
      <c r="CX209" s="256" t="str">
        <f>CN209*Refining!$F$11</f>
        <v>0</v>
      </c>
      <c r="CY209" s="256" t="str">
        <f>CO209*Refining!$F$12</f>
        <v>0</v>
      </c>
      <c r="CZ209" s="244" t="str">
        <f t="shared" ref="CZ209:DS209" si="845">IF(CF209 = 0, "", CF209)</f>
        <v>336</v>
      </c>
      <c r="DA209" s="245" t="str">
        <f t="shared" si="845"/>
        <v/>
      </c>
      <c r="DB209" s="245" t="str">
        <f t="shared" si="845"/>
        <v/>
      </c>
      <c r="DC209" s="245" t="str">
        <f t="shared" si="845"/>
        <v/>
      </c>
      <c r="DD209" s="245" t="str">
        <f t="shared" si="845"/>
        <v/>
      </c>
      <c r="DE209" s="245" t="str">
        <f t="shared" si="845"/>
        <v/>
      </c>
      <c r="DF209" s="245" t="str">
        <f t="shared" si="845"/>
        <v/>
      </c>
      <c r="DG209" s="245" t="str">
        <f t="shared" si="845"/>
        <v/>
      </c>
      <c r="DH209" s="245" t="str">
        <f t="shared" si="845"/>
        <v/>
      </c>
      <c r="DI209" s="246" t="str">
        <f t="shared" si="845"/>
        <v/>
      </c>
      <c r="DJ209" s="244" t="str">
        <f t="shared" si="845"/>
        <v>600</v>
      </c>
      <c r="DK209" s="245" t="str">
        <f t="shared" si="845"/>
        <v/>
      </c>
      <c r="DL209" s="245" t="str">
        <f t="shared" si="845"/>
        <v/>
      </c>
      <c r="DM209" s="245" t="str">
        <f t="shared" si="845"/>
        <v/>
      </c>
      <c r="DN209" s="259" t="str">
        <f t="shared" si="845"/>
        <v/>
      </c>
      <c r="DO209" s="245" t="str">
        <f t="shared" si="845"/>
        <v/>
      </c>
      <c r="DP209" s="245" t="str">
        <f t="shared" si="845"/>
        <v/>
      </c>
      <c r="DQ209" s="245" t="str">
        <f t="shared" si="845"/>
        <v/>
      </c>
      <c r="DR209" s="245" t="str">
        <f t="shared" si="845"/>
        <v/>
      </c>
      <c r="DS209" s="246" t="str">
        <f t="shared" si="845"/>
        <v/>
      </c>
      <c r="DT209" s="248" t="str">
        <f t="shared" si="16"/>
        <v>336</v>
      </c>
      <c r="DU209" s="249" t="str">
        <f t="shared" si="17"/>
        <v>600</v>
      </c>
      <c r="DV209" s="225" t="str">
        <f>CZ209*'Ores &amp; Ingots'!$C$3+DA209*'Ores &amp; Ingots'!$C$4+DB209*'Ores &amp; Ingots'!$C$5+DC209*'Ores &amp; Ingots'!$C$6+DD209*'Ores &amp; Ingots'!$C$7+DE209*'Ores &amp; Ingots'!$C$8+DF209*'Ores &amp; Ingots'!$C$9+DG209*'Ores &amp; Ingots'!$C$10+DH209*'Ores &amp; Ingots'!$C$11+DI209*'Ores &amp; Ingots'!$C$12</f>
        <v>43</v>
      </c>
      <c r="DW209" s="225" t="str">
        <f>DJ209*'Ores &amp; Ingots'!$B$3+DK209*'Ores &amp; Ingots'!$B$4+DL209*'Ores &amp; Ingots'!$B$5+DM209*'Ores &amp; Ingots'!$B$6+DN209*'Ores &amp; Ingots'!$B$7+DO209*'Ores &amp; Ingots'!$B$8+DP209*'Ores &amp; Ingots'!$B$9+DQ209*'Ores &amp; Ingots'!$B$10+DR209*'Ores &amp; Ingots'!$B$11+DS209*'Ores &amp; Ingots'!$B$12</f>
        <v>222</v>
      </c>
      <c r="DX209" s="249" t="str">
        <f>CZ209*Refining!$G$3+DA209*Refining!$G$4+DB209*Refining!$G$5+DC209*Refining!$G$6+DD209*Refining!$G$7+DE209*Refining!$G$8+DF209*Refining!$G$9+DG209*Refining!$G$10+DH209*Refining!$G$11+DI209*Refining!$G$12</f>
        <v>23</v>
      </c>
      <c r="DY209" s="249" t="str">
        <f t="shared" si="18"/>
        <v>3,590</v>
      </c>
      <c r="DZ209" s="250" t="str">
        <f t="shared" si="19"/>
        <v>0.0036</v>
      </c>
      <c r="EA209" s="248" t="str">
        <f t="shared" si="20"/>
        <v>46</v>
      </c>
      <c r="EB209" s="251" t="str">
        <f t="shared" ref="EB209:EC209" si="846">EA209/60</f>
        <v>0.8</v>
      </c>
      <c r="EC209" s="251" t="str">
        <f t="shared" si="846"/>
        <v>0.0</v>
      </c>
      <c r="ED209" s="248" t="str">
        <f t="shared" si="22"/>
        <v>6,079</v>
      </c>
      <c r="EE209" s="251" t="str">
        <f t="shared" ref="EE209:EF209" si="847">ED209/1000</f>
        <v>6.1</v>
      </c>
      <c r="EF209" s="252" t="str">
        <f t="shared" si="847"/>
        <v>0.01</v>
      </c>
      <c r="EG209" s="223" t="str">
        <f t="shared" si="24"/>
        <v>0.0061</v>
      </c>
      <c r="EH209" s="224" t="str">
        <f t="shared" si="25"/>
        <v>0:00:46</v>
      </c>
      <c r="EI209" s="225" t="s">
        <v>12</v>
      </c>
    </row>
    <row r="210">
      <c r="A210" s="33"/>
      <c r="B210" s="336" t="s">
        <v>1064</v>
      </c>
      <c r="C210" s="227" t="s">
        <v>886</v>
      </c>
      <c r="D210" s="227">
        <v>1.0</v>
      </c>
      <c r="E210" s="227">
        <v>1.0</v>
      </c>
      <c r="F210" s="227">
        <v>1.0</v>
      </c>
      <c r="G210" s="228" t="str">
        <f t="shared" si="5"/>
        <v>15.6</v>
      </c>
      <c r="H210" s="229">
        <v>8.0</v>
      </c>
      <c r="I210" s="229">
        <v>20.0</v>
      </c>
      <c r="J210" s="229" t="str">
        <f>H210/Main!$D$9</f>
        <v>8</v>
      </c>
      <c r="K210" s="229" t="str">
        <f>I210/Main!$D$10</f>
        <v>20</v>
      </c>
      <c r="L210" s="229" t="str">
        <f t="shared" si="6"/>
        <v>2.5</v>
      </c>
      <c r="M210" s="229">
        <v>1.0</v>
      </c>
      <c r="N210" s="230"/>
      <c r="O210" s="230"/>
      <c r="P210" s="230"/>
      <c r="Q210" s="231"/>
      <c r="R210" s="230"/>
      <c r="S210" s="232"/>
      <c r="T210" s="232"/>
      <c r="U210" s="230"/>
      <c r="V210" s="230"/>
      <c r="W210" s="232"/>
      <c r="X210" s="232"/>
      <c r="Y210" s="230"/>
      <c r="Z210" s="230"/>
      <c r="AA210" s="230"/>
      <c r="AB210" s="230"/>
      <c r="AC210" s="334" t="s">
        <v>12</v>
      </c>
      <c r="AD210" s="309">
        <v>22.0</v>
      </c>
      <c r="AE210" s="225">
        <v>0.0</v>
      </c>
      <c r="AF210" s="225">
        <v>0.0</v>
      </c>
      <c r="AG210" s="225">
        <v>0.0</v>
      </c>
      <c r="AH210" s="225">
        <v>0.0</v>
      </c>
      <c r="AI210" s="225">
        <v>0.0</v>
      </c>
      <c r="AJ210" s="225">
        <v>0.0</v>
      </c>
      <c r="AK210" s="225">
        <v>0.0</v>
      </c>
      <c r="AL210" s="225">
        <v>0.0</v>
      </c>
      <c r="AM210" s="225">
        <v>0.0</v>
      </c>
      <c r="AN210" s="225">
        <v>0.0</v>
      </c>
      <c r="AO210" s="225">
        <v>0.0</v>
      </c>
      <c r="AP210" s="225">
        <v>0.0</v>
      </c>
      <c r="AQ210" s="225">
        <v>0.0</v>
      </c>
      <c r="AR210" s="225">
        <v>0.0</v>
      </c>
      <c r="AS210" s="225">
        <v>0.0</v>
      </c>
      <c r="AT210" s="225">
        <v>0.0</v>
      </c>
      <c r="AU210" s="225">
        <v>0.0</v>
      </c>
      <c r="AV210" s="225">
        <v>0.0</v>
      </c>
      <c r="AW210" s="225">
        <v>0.0</v>
      </c>
      <c r="AX210" s="225">
        <v>0.0</v>
      </c>
      <c r="AY210" s="359" t="str">
        <f t="shared" ref="AY210:BS210" si="848">IF(AD210 = 0, "", AD210)</f>
        <v>22</v>
      </c>
      <c r="AZ210" s="227" t="str">
        <f t="shared" si="848"/>
        <v/>
      </c>
      <c r="BA210" s="227" t="str">
        <f t="shared" si="848"/>
        <v/>
      </c>
      <c r="BB210" s="227" t="str">
        <f t="shared" si="848"/>
        <v/>
      </c>
      <c r="BC210" s="227" t="str">
        <f t="shared" si="848"/>
        <v/>
      </c>
      <c r="BD210" s="227" t="str">
        <f t="shared" si="848"/>
        <v/>
      </c>
      <c r="BE210" s="227" t="str">
        <f t="shared" si="848"/>
        <v/>
      </c>
      <c r="BF210" s="227" t="str">
        <f t="shared" si="848"/>
        <v/>
      </c>
      <c r="BG210" s="227" t="str">
        <f t="shared" si="848"/>
        <v/>
      </c>
      <c r="BH210" s="227" t="str">
        <f t="shared" si="848"/>
        <v/>
      </c>
      <c r="BI210" s="227" t="str">
        <f t="shared" si="848"/>
        <v/>
      </c>
      <c r="BJ210" s="227" t="str">
        <f t="shared" si="848"/>
        <v/>
      </c>
      <c r="BK210" s="227" t="str">
        <f t="shared" si="848"/>
        <v/>
      </c>
      <c r="BL210" s="227" t="str">
        <f t="shared" si="848"/>
        <v/>
      </c>
      <c r="BM210" s="227" t="str">
        <f t="shared" si="848"/>
        <v/>
      </c>
      <c r="BN210" s="227" t="str">
        <f t="shared" si="848"/>
        <v/>
      </c>
      <c r="BO210" s="227" t="str">
        <f t="shared" si="848"/>
        <v/>
      </c>
      <c r="BP210" s="227" t="str">
        <f t="shared" si="848"/>
        <v/>
      </c>
      <c r="BQ210" s="227" t="str">
        <f t="shared" si="848"/>
        <v/>
      </c>
      <c r="BR210" s="227" t="str">
        <f t="shared" si="848"/>
        <v/>
      </c>
      <c r="BS210" s="238" t="str">
        <f t="shared" si="848"/>
        <v/>
      </c>
      <c r="BT210" s="239" t="str">
        <f>$AY210*Assembly!Y$4+$AZ210*Assembly!Y$5+$BA210*Assembly!Y$6+$BB210*Assembly!Y$7+$BC210*Assembly!Y$8+$BD210*Assembly!Y$9+$BE210*Assembly!Y$10+$BF210*Assembly!Y$11+$BG210*Assembly!Y$12+$BH210*Assembly!Y$13+$BI210*Assembly!Y$14+$BJ210*Assembly!Y$15+$BK210*Assembly!Y$16+$BL210*Assembly!Y$17+$BM210*Assembly!Y$18+$BN210*Assembly!Y$19+$BO210*Assembly!Y$20+$BP210*Assembly!Y$21+$BQ210*Assembly!Y$22+$BR210*Assembly!Y$23+$BS210*Assembly!Y$24</f>
        <v>440</v>
      </c>
      <c r="BU210" s="225" t="str">
        <f t="shared" si="8"/>
        <v>28</v>
      </c>
      <c r="BV210" s="225"/>
      <c r="BW210" s="225" t="str">
        <f>$AY210*Assembly!AC$4+$AZ210*Assembly!AC$5+$BA210*Assembly!AC$6+$BB210*Assembly!AC$7+$BC210*Assembly!AC$8+$BD210*Assembly!AC$9+$BE210*Assembly!AC$10+$BF210*Assembly!AC$11+$BG210*Assembly!AC$12+$BH210*Assembly!AC$13+$BI210*Assembly!AC$14+$BJ210*Assembly!AC$15+$BK210*Assembly!AC$16+$BL210*Assembly!AC$17+$BM210*Assembly!AC$18+$BN210*Assembly!AC$19+$BO210*Assembly!AC$20+$BP210*Assembly!AC$21+$BQ210*Assembly!AC$22+$BR210*Assembly!AC$23+$BS210*Assembly!AC$24</f>
        <v>2,200</v>
      </c>
      <c r="BX210" s="240" t="str">
        <f t="shared" si="9"/>
        <v>5.00</v>
      </c>
      <c r="BY210" s="241" t="str">
        <f t="shared" si="10"/>
        <v>141</v>
      </c>
      <c r="BZ210" s="242" t="str">
        <f t="shared" si="11"/>
        <v>78.1</v>
      </c>
      <c r="CA210" s="241" t="str">
        <f t="shared" si="12"/>
        <v>275</v>
      </c>
      <c r="CB210" s="225" t="str">
        <f>$AY210*Assembly!X$4+$AZ210*Assembly!X$5+$BA210*Assembly!X$6+$BB210*Assembly!X$7+$BC210*Assembly!X$8+$BD210*Assembly!X$9+$BE210*Assembly!X$10+$BF210*Assembly!X$11+$BG210*Assembly!X$12+$BH210*Assembly!X$13+$BI210*Assembly!X$14+$BJ210*Assembly!X$15+$BK210*Assembly!X$16+$BL210*Assembly!X$17+$BM210*Assembly!X$18+$BN210*Assembly!X$19+$BO210*Assembly!X$20+$BP210*Assembly!X$21+$BQ210*Assembly!X$22+$BR210*Assembly!X$23+$BS210*Assembly!X$24</f>
        <v>22</v>
      </c>
      <c r="CC210" s="225" t="str">
        <f t="shared" si="13"/>
        <v>3,422</v>
      </c>
      <c r="CD210" s="223" t="str">
        <f t="shared" si="14"/>
        <v>0.0034</v>
      </c>
      <c r="CE210" s="243" t="str">
        <f>$AY210*Assembly!AB$4+$AZ210*Assembly!AB$5+$BA210*Assembly!AB$6+$BB210*Assembly!AB$7+$BC210*Assembly!AB$8+$BD210*Assembly!AB$9+$BE210*Assembly!AB$10+$BF210*Assembly!AB$11+$BG210*Assembly!AB$12+$BH210*Assembly!AB$13+$BI210*Assembly!AB$14+$BJ210*Assembly!AB$15+$BK210*Assembly!AB$16+$BL210*Assembly!AB$17+$BM210*Assembly!AB$18+$BN210*Assembly!AB$19+$BO210*Assembly!AB$20+$BP210*Assembly!AB$21+$BQ210*Assembly!AB$22+$BR210*Assembly!AB$23+$BS210*Assembly!AB$24</f>
        <v>66</v>
      </c>
      <c r="CF210" s="231" t="str">
        <f>$AY210*Assembly!M$4+$AZ210*Assembly!M$5+$BA210*Assembly!M$6+$BB210*Assembly!M$7+$BC210*Assembly!M$8+$BD210*Assembly!M$9+$BE210*Assembly!M$10+$BF210*Assembly!M$11+$BG210*Assembly!M$12+$BH210*Assembly!M$13+$BI210*Assembly!M$14+$BJ210*Assembly!M$15+$BK210*Assembly!M$16+$BL210*Assembly!M$17+$BM210*Assembly!M$18+$BN210*Assembly!M$19+$BO210*Assembly!M$20+$BP210*Assembly!M$21+$BQ210*Assembly!M$22+$BR210*Assembly!M$23+$BS210*Assembly!M$24</f>
        <v>462</v>
      </c>
      <c r="CG210" s="231" t="str">
        <f>$AY210*Assembly!N$4+$AZ210*Assembly!N$5+$BA210*Assembly!N$6+$BB210*Assembly!N$7+$BC210*Assembly!N$8+$BD210*Assembly!N$9+$BE210*Assembly!N$10+$BF210*Assembly!N$11+$BG210*Assembly!N$12+$BH210*Assembly!N$13+$BI210*Assembly!N$14+$BJ210*Assembly!N$15+$BK210*Assembly!N$16+$BL210*Assembly!N$17+$BM210*Assembly!N$18+$BN210*Assembly!N$19+$BO210*Assembly!N$20+$BP210*Assembly!N$21+$BQ210*Assembly!N$22+$BR210*Assembly!N$23+$BS210*Assembly!N$24</f>
        <v>0</v>
      </c>
      <c r="CH210" s="231" t="str">
        <f>$AY210*Assembly!O$4+$AZ210*Assembly!O$5+$BA210*Assembly!O$6+$BB210*Assembly!O$7+$BC210*Assembly!O$8+$BD210*Assembly!O$9+$BE210*Assembly!O$10+$BF210*Assembly!O$11+$BG210*Assembly!O$12+$BH210*Assembly!O$13+$BI210*Assembly!O$14+$BJ210*Assembly!O$15+$BK210*Assembly!O$16+$BL210*Assembly!O$17+$BM210*Assembly!O$18+$BN210*Assembly!O$19+$BO210*Assembly!O$20+$BP210*Assembly!O$21+$BQ210*Assembly!O$22+$BR210*Assembly!O$23+$BS210*Assembly!O$24</f>
        <v>0</v>
      </c>
      <c r="CI210" s="229" t="str">
        <f>$AY210*Assembly!P$4+$AZ210*Assembly!P$5+$BA210*Assembly!P$6+$BB210*Assembly!P$7+$BC210*Assembly!P$8+$BD210*Assembly!P$9+$BE210*Assembly!P$10+$BF210*Assembly!P$11+$BG210*Assembly!P$12+$BH210*Assembly!P$13+$BI210*Assembly!P$14+$BJ210*Assembly!P$15+$BK210*Assembly!P$16+$BL210*Assembly!P$17+$BM210*Assembly!P$18+$BN210*Assembly!P$19+$BO210*Assembly!P$20+$BP210*Assembly!P$21+$BQ210*Assembly!P$22+$BR210*Assembly!P$23+$BS210*Assembly!P$24</f>
        <v>0</v>
      </c>
      <c r="CJ210" s="229" t="str">
        <f>$AY210*Assembly!Q$4+$AZ210*Assembly!Q$5+$BA210*Assembly!Q$6+$BB210*Assembly!Q$7+$BC210*Assembly!Q$8+$BD210*Assembly!Q$9+$BE210*Assembly!Q$10+$BF210*Assembly!Q$11+$BG210*Assembly!Q$12+$BH210*Assembly!Q$13+$BI210*Assembly!Q$14+$BJ210*Assembly!Q$15+$BK210*Assembly!Q$16+$BL210*Assembly!Q$17+$BM210*Assembly!Q$18+$BN210*Assembly!Q$19+$BO210*Assembly!Q$20+$BP210*Assembly!Q$21+$BQ210*Assembly!Q$22+$BR210*Assembly!Q$23+$BS210*Assembly!Q$24</f>
        <v>0</v>
      </c>
      <c r="CK210" s="231" t="str">
        <f>$AY210*Assembly!R$4+$AZ210*Assembly!R$5+$BA210*Assembly!R$6+$BB210*Assembly!R$7+$BC210*Assembly!R$8+$BD210*Assembly!R$9+$BE210*Assembly!R$10+$BF210*Assembly!R$11+$BG210*Assembly!R$12+$BH210*Assembly!R$13+$BI210*Assembly!R$14+$BJ210*Assembly!R$15+$BK210*Assembly!R$16+$BL210*Assembly!R$17+$BM210*Assembly!R$18+$BN210*Assembly!R$19+$BO210*Assembly!R$20+$BP210*Assembly!R$21+$BQ210*Assembly!R$22+$BR210*Assembly!R$23+$BS210*Assembly!R$24</f>
        <v>0</v>
      </c>
      <c r="CL210" s="229" t="str">
        <f>$AY210*Assembly!S$4+$AZ210*Assembly!S$5+$BA210*Assembly!S$6+$BB210*Assembly!S$7+$BC210*Assembly!S$8+$BD210*Assembly!S$9+$BE210*Assembly!S$10+$BF210*Assembly!S$11+$BG210*Assembly!S$12+$BH210*Assembly!S$13+$BI210*Assembly!S$14+$BJ210*Assembly!S$15+$BK210*Assembly!S$16+$BL210*Assembly!S$17+$BM210*Assembly!S$18+$BN210*Assembly!S$19+$BO210*Assembly!S$20+$BP210*Assembly!S$21+$BQ210*Assembly!S$22+$BR210*Assembly!S$23+$BS210*Assembly!S$24</f>
        <v>0</v>
      </c>
      <c r="CM210" s="229" t="str">
        <f>$AY210*Assembly!T$4+$AZ210*Assembly!T$5+$BA210*Assembly!T$6+$BB210*Assembly!T$7+$BC210*Assembly!T$8+$BD210*Assembly!T$9+$BE210*Assembly!T$10+$BF210*Assembly!T$11+$BG210*Assembly!T$12+$BH210*Assembly!T$13+$BI210*Assembly!T$14+$BJ210*Assembly!T$15+$BK210*Assembly!T$16+$BL210*Assembly!T$17+$BM210*Assembly!T$18+$BN210*Assembly!T$19+$BO210*Assembly!T$20+$BP210*Assembly!T$21+$BQ210*Assembly!T$22+$BR210*Assembly!T$23+$BS210*Assembly!T$24</f>
        <v>0</v>
      </c>
      <c r="CN210" s="229" t="str">
        <f>$AY210*Assembly!U$4+$AZ210*Assembly!U$5+$BA210*Assembly!U$6+$BB210*Assembly!U$7+$BC210*Assembly!U$8+$BD210*Assembly!U$9+$BE210*Assembly!U$10+$BF210*Assembly!U$11+$BG210*Assembly!U$12+$BH210*Assembly!U$13+$BI210*Assembly!U$14+$BJ210*Assembly!U$15+$BK210*Assembly!U$16+$BL210*Assembly!U$17+$BM210*Assembly!U$18+$BN210*Assembly!U$19+$BO210*Assembly!U$20+$BP210*Assembly!U$21+$BQ210*Assembly!U$22+$BR210*Assembly!U$23+$BS210*Assembly!U$24</f>
        <v>0</v>
      </c>
      <c r="CO210" s="231" t="str">
        <f>$AY210*Assembly!V$4+$AZ210*Assembly!V$5+$BA210*Assembly!V$6+$BB210*Assembly!V$7+$BC210*Assembly!V$8+$BD210*Assembly!V$9+$BE210*Assembly!V$10+$BF210*Assembly!V$11+$BG210*Assembly!V$12+$BH210*Assembly!V$13+$BI210*Assembly!V$14+$BJ210*Assembly!V$15+$BK210*Assembly!V$16+$BL210*Assembly!V$17+$BM210*Assembly!V$18+$BN210*Assembly!V$19+$BO210*Assembly!V$20+$BP210*Assembly!V$21+$BQ210*Assembly!V$22+$BR210*Assembly!V$23+$BS210*Assembly!V$24</f>
        <v>0</v>
      </c>
      <c r="CP210" s="231" t="str">
        <f>CF210*Refining!$F$3</f>
        <v>825</v>
      </c>
      <c r="CQ210" s="231" t="str">
        <f>CG210*Refining!$F$4</f>
        <v>0</v>
      </c>
      <c r="CR210" s="231" t="str">
        <f>CH210*Refining!$F$5</f>
        <v>0</v>
      </c>
      <c r="CS210" s="231" t="str">
        <f>CI210*Refining!$F$6</f>
        <v>0</v>
      </c>
      <c r="CT210" s="231" t="str">
        <f>CJ210*Refining!$F$7</f>
        <v>0</v>
      </c>
      <c r="CU210" s="231" t="str">
        <f>CK210*Refining!$F$8</f>
        <v>0</v>
      </c>
      <c r="CV210" s="231" t="str">
        <f>CL210*Refining!$F$9</f>
        <v>0</v>
      </c>
      <c r="CW210" s="231" t="str">
        <f>CM210*Refining!$F$10</f>
        <v>0</v>
      </c>
      <c r="CX210" s="231" t="str">
        <f>CN210*Refining!$F$11</f>
        <v>0</v>
      </c>
      <c r="CY210" s="231" t="str">
        <f>CO210*Refining!$F$12</f>
        <v>0</v>
      </c>
      <c r="CZ210" s="244" t="str">
        <f t="shared" ref="CZ210:DS210" si="849">IF(CF210 = 0, "", CF210)</f>
        <v>462</v>
      </c>
      <c r="DA210" s="245" t="str">
        <f t="shared" si="849"/>
        <v/>
      </c>
      <c r="DB210" s="245" t="str">
        <f t="shared" si="849"/>
        <v/>
      </c>
      <c r="DC210" s="245" t="str">
        <f t="shared" si="849"/>
        <v/>
      </c>
      <c r="DD210" s="245" t="str">
        <f t="shared" si="849"/>
        <v/>
      </c>
      <c r="DE210" s="245" t="str">
        <f t="shared" si="849"/>
        <v/>
      </c>
      <c r="DF210" s="245" t="str">
        <f t="shared" si="849"/>
        <v/>
      </c>
      <c r="DG210" s="245" t="str">
        <f t="shared" si="849"/>
        <v/>
      </c>
      <c r="DH210" s="245" t="str">
        <f t="shared" si="849"/>
        <v/>
      </c>
      <c r="DI210" s="246" t="str">
        <f t="shared" si="849"/>
        <v/>
      </c>
      <c r="DJ210" s="244" t="str">
        <f t="shared" si="849"/>
        <v>825</v>
      </c>
      <c r="DK210" s="245" t="str">
        <f t="shared" si="849"/>
        <v/>
      </c>
      <c r="DL210" s="245" t="str">
        <f t="shared" si="849"/>
        <v/>
      </c>
      <c r="DM210" s="245" t="str">
        <f t="shared" si="849"/>
        <v/>
      </c>
      <c r="DN210" s="259" t="str">
        <f t="shared" si="849"/>
        <v/>
      </c>
      <c r="DO210" s="245" t="str">
        <f t="shared" si="849"/>
        <v/>
      </c>
      <c r="DP210" s="245" t="str">
        <f t="shared" si="849"/>
        <v/>
      </c>
      <c r="DQ210" s="245" t="str">
        <f t="shared" si="849"/>
        <v/>
      </c>
      <c r="DR210" s="245" t="str">
        <f t="shared" si="849"/>
        <v/>
      </c>
      <c r="DS210" s="246" t="str">
        <f t="shared" si="849"/>
        <v/>
      </c>
      <c r="DT210" s="248" t="str">
        <f t="shared" si="16"/>
        <v>462</v>
      </c>
      <c r="DU210" s="249" t="str">
        <f t="shared" si="17"/>
        <v>825</v>
      </c>
      <c r="DV210" s="225" t="str">
        <f>CZ210*'Ores &amp; Ingots'!$C$3+DA210*'Ores &amp; Ingots'!$C$4+DB210*'Ores &amp; Ingots'!$C$5+DC210*'Ores &amp; Ingots'!$C$6+DD210*'Ores &amp; Ingots'!$C$7+DE210*'Ores &amp; Ingots'!$C$8+DF210*'Ores &amp; Ingots'!$C$9+DG210*'Ores &amp; Ingots'!$C$10+DH210*'Ores &amp; Ingots'!$C$11+DI210*'Ores &amp; Ingots'!$C$12</f>
        <v>59</v>
      </c>
      <c r="DW210" s="225" t="str">
        <f>DJ210*'Ores &amp; Ingots'!$B$3+DK210*'Ores &amp; Ingots'!$B$4+DL210*'Ores &amp; Ingots'!$B$5+DM210*'Ores &amp; Ingots'!$B$6+DN210*'Ores &amp; Ingots'!$B$7+DO210*'Ores &amp; Ingots'!$B$8+DP210*'Ores &amp; Ingots'!$B$9+DQ210*'Ores &amp; Ingots'!$B$10+DR210*'Ores &amp; Ingots'!$B$11+DS210*'Ores &amp; Ingots'!$B$12</f>
        <v>305</v>
      </c>
      <c r="DX210" s="249" t="str">
        <f>CZ210*Refining!$G$3+DA210*Refining!$G$4+DB210*Refining!$G$5+DC210*Refining!$G$6+DD210*Refining!$G$7+DE210*Refining!$G$8+DF210*Refining!$G$9+DG210*Refining!$G$10+DH210*Refining!$G$11+DI210*Refining!$G$12</f>
        <v>32</v>
      </c>
      <c r="DY210" s="249" t="str">
        <f t="shared" si="18"/>
        <v>4,936</v>
      </c>
      <c r="DZ210" s="250" t="str">
        <f t="shared" si="19"/>
        <v>0.0049</v>
      </c>
      <c r="EA210" s="248" t="str">
        <f t="shared" si="20"/>
        <v>62</v>
      </c>
      <c r="EB210" s="251" t="str">
        <f t="shared" ref="EB210:EC210" si="850">EA210/60</f>
        <v>1.0</v>
      </c>
      <c r="EC210" s="251" t="str">
        <f t="shared" si="850"/>
        <v>0.0</v>
      </c>
      <c r="ED210" s="248" t="str">
        <f t="shared" si="22"/>
        <v>8,358</v>
      </c>
      <c r="EE210" s="251" t="str">
        <f t="shared" ref="EE210:EF210" si="851">ED210/1000</f>
        <v>8.4</v>
      </c>
      <c r="EF210" s="252" t="str">
        <f t="shared" si="851"/>
        <v>0.01</v>
      </c>
      <c r="EG210" s="223" t="str">
        <f t="shared" si="24"/>
        <v>0.0084</v>
      </c>
      <c r="EH210" s="224" t="str">
        <f t="shared" si="25"/>
        <v>0:01:02</v>
      </c>
      <c r="EI210" s="225" t="s">
        <v>12</v>
      </c>
    </row>
    <row r="211">
      <c r="A211" s="42"/>
      <c r="B211" s="261" t="s">
        <v>1065</v>
      </c>
      <c r="C211" s="262" t="s">
        <v>886</v>
      </c>
      <c r="D211" s="262">
        <v>1.0</v>
      </c>
      <c r="E211" s="262">
        <v>1.0</v>
      </c>
      <c r="F211" s="262">
        <v>1.0</v>
      </c>
      <c r="G211" s="315" t="str">
        <f t="shared" si="5"/>
        <v>15.6</v>
      </c>
      <c r="H211" s="316">
        <v>8.0</v>
      </c>
      <c r="I211" s="316">
        <v>20.0</v>
      </c>
      <c r="J211" s="316" t="str">
        <f>H211/Main!$D$9</f>
        <v>8</v>
      </c>
      <c r="K211" s="316" t="str">
        <f>I211/Main!$D$10</f>
        <v>20</v>
      </c>
      <c r="L211" s="316" t="str">
        <f t="shared" si="6"/>
        <v>2.5</v>
      </c>
      <c r="M211" s="316">
        <v>1.0</v>
      </c>
      <c r="N211" s="317"/>
      <c r="O211" s="317"/>
      <c r="P211" s="317"/>
      <c r="Q211" s="318"/>
      <c r="R211" s="317"/>
      <c r="S211" s="319"/>
      <c r="T211" s="319"/>
      <c r="U211" s="317"/>
      <c r="V211" s="317"/>
      <c r="W211" s="356"/>
      <c r="X211" s="319"/>
      <c r="Y211" s="317"/>
      <c r="Z211" s="317"/>
      <c r="AA211" s="317"/>
      <c r="AB211" s="317"/>
      <c r="AC211" s="357" t="s">
        <v>12</v>
      </c>
      <c r="AD211" s="321">
        <v>16.0</v>
      </c>
      <c r="AE211" s="275">
        <v>0.0</v>
      </c>
      <c r="AF211" s="275">
        <v>0.0</v>
      </c>
      <c r="AG211" s="275">
        <v>0.0</v>
      </c>
      <c r="AH211" s="275">
        <v>0.0</v>
      </c>
      <c r="AI211" s="275">
        <v>0.0</v>
      </c>
      <c r="AJ211" s="275">
        <v>0.0</v>
      </c>
      <c r="AK211" s="275">
        <v>0.0</v>
      </c>
      <c r="AL211" s="275">
        <v>0.0</v>
      </c>
      <c r="AM211" s="275">
        <v>0.0</v>
      </c>
      <c r="AN211" s="275">
        <v>0.0</v>
      </c>
      <c r="AO211" s="275">
        <v>0.0</v>
      </c>
      <c r="AP211" s="275">
        <v>0.0</v>
      </c>
      <c r="AQ211" s="275">
        <v>0.0</v>
      </c>
      <c r="AR211" s="275">
        <v>0.0</v>
      </c>
      <c r="AS211" s="275">
        <v>0.0</v>
      </c>
      <c r="AT211" s="275">
        <v>0.0</v>
      </c>
      <c r="AU211" s="275">
        <v>0.0</v>
      </c>
      <c r="AV211" s="275">
        <v>0.0</v>
      </c>
      <c r="AW211" s="275">
        <v>0.0</v>
      </c>
      <c r="AX211" s="275">
        <v>0.0</v>
      </c>
      <c r="AY211" s="360" t="str">
        <f t="shared" ref="AY211:BS211" si="852">IF(AD211 = 0, "", AD211)</f>
        <v>16</v>
      </c>
      <c r="AZ211" s="262" t="str">
        <f t="shared" si="852"/>
        <v/>
      </c>
      <c r="BA211" s="262" t="str">
        <f t="shared" si="852"/>
        <v/>
      </c>
      <c r="BB211" s="262" t="str">
        <f t="shared" si="852"/>
        <v/>
      </c>
      <c r="BC211" s="262" t="str">
        <f t="shared" si="852"/>
        <v/>
      </c>
      <c r="BD211" s="262" t="str">
        <f t="shared" si="852"/>
        <v/>
      </c>
      <c r="BE211" s="262" t="str">
        <f t="shared" si="852"/>
        <v/>
      </c>
      <c r="BF211" s="262" t="str">
        <f t="shared" si="852"/>
        <v/>
      </c>
      <c r="BG211" s="262" t="str">
        <f t="shared" si="852"/>
        <v/>
      </c>
      <c r="BH211" s="262" t="str">
        <f t="shared" si="852"/>
        <v/>
      </c>
      <c r="BI211" s="262" t="str">
        <f t="shared" si="852"/>
        <v/>
      </c>
      <c r="BJ211" s="262" t="str">
        <f t="shared" si="852"/>
        <v/>
      </c>
      <c r="BK211" s="262" t="str">
        <f t="shared" si="852"/>
        <v/>
      </c>
      <c r="BL211" s="262" t="str">
        <f t="shared" si="852"/>
        <v/>
      </c>
      <c r="BM211" s="262" t="str">
        <f t="shared" si="852"/>
        <v/>
      </c>
      <c r="BN211" s="262" t="str">
        <f t="shared" si="852"/>
        <v/>
      </c>
      <c r="BO211" s="262" t="str">
        <f t="shared" si="852"/>
        <v/>
      </c>
      <c r="BP211" s="262" t="str">
        <f t="shared" si="852"/>
        <v/>
      </c>
      <c r="BQ211" s="262" t="str">
        <f t="shared" si="852"/>
        <v/>
      </c>
      <c r="BR211" s="262" t="str">
        <f t="shared" si="852"/>
        <v/>
      </c>
      <c r="BS211" s="273" t="str">
        <f t="shared" si="852"/>
        <v/>
      </c>
      <c r="BT211" s="274" t="str">
        <f>$AY211*Assembly!Y$4+$AZ211*Assembly!Y$5+$BA211*Assembly!Y$6+$BB211*Assembly!Y$7+$BC211*Assembly!Y$8+$BD211*Assembly!Y$9+$BE211*Assembly!Y$10+$BF211*Assembly!Y$11+$BG211*Assembly!Y$12+$BH211*Assembly!Y$13+$BI211*Assembly!Y$14+$BJ211*Assembly!Y$15+$BK211*Assembly!Y$16+$BL211*Assembly!Y$17+$BM211*Assembly!Y$18+$BN211*Assembly!Y$19+$BO211*Assembly!Y$20+$BP211*Assembly!Y$21+$BQ211*Assembly!Y$22+$BR211*Assembly!Y$23+$BS211*Assembly!Y$24</f>
        <v>320</v>
      </c>
      <c r="BU211" s="275" t="str">
        <f t="shared" si="8"/>
        <v>20</v>
      </c>
      <c r="BV211" s="275"/>
      <c r="BW211" s="275" t="str">
        <f>$AY211*Assembly!AC$4+$AZ211*Assembly!AC$5+$BA211*Assembly!AC$6+$BB211*Assembly!AC$7+$BC211*Assembly!AC$8+$BD211*Assembly!AC$9+$BE211*Assembly!AC$10+$BF211*Assembly!AC$11+$BG211*Assembly!AC$12+$BH211*Assembly!AC$13+$BI211*Assembly!AC$14+$BJ211*Assembly!AC$15+$BK211*Assembly!AC$16+$BL211*Assembly!AC$17+$BM211*Assembly!AC$18+$BN211*Assembly!AC$19+$BO211*Assembly!AC$20+$BP211*Assembly!AC$21+$BQ211*Assembly!AC$22+$BR211*Assembly!AC$23+$BS211*Assembly!AC$24</f>
        <v>1,600</v>
      </c>
      <c r="BX211" s="276" t="str">
        <f t="shared" si="9"/>
        <v>5.00</v>
      </c>
      <c r="BY211" s="277" t="str">
        <f t="shared" si="10"/>
        <v>102</v>
      </c>
      <c r="BZ211" s="278" t="str">
        <f t="shared" si="11"/>
        <v>78.1</v>
      </c>
      <c r="CA211" s="277" t="str">
        <f t="shared" si="12"/>
        <v>200</v>
      </c>
      <c r="CB211" s="275" t="str">
        <f>$AY211*Assembly!X$4+$AZ211*Assembly!X$5+$BA211*Assembly!X$6+$BB211*Assembly!X$7+$BC211*Assembly!X$8+$BD211*Assembly!X$9+$BE211*Assembly!X$10+$BF211*Assembly!X$11+$BG211*Assembly!X$12+$BH211*Assembly!X$13+$BI211*Assembly!X$14+$BJ211*Assembly!X$15+$BK211*Assembly!X$16+$BL211*Assembly!X$17+$BM211*Assembly!X$18+$BN211*Assembly!X$19+$BO211*Assembly!X$20+$BP211*Assembly!X$21+$BQ211*Assembly!X$22+$BR211*Assembly!X$23+$BS211*Assembly!X$24</f>
        <v>16</v>
      </c>
      <c r="CC211" s="275" t="str">
        <f t="shared" si="13"/>
        <v>2,489</v>
      </c>
      <c r="CD211" s="279" t="str">
        <f t="shared" si="14"/>
        <v>0.0025</v>
      </c>
      <c r="CE211" s="280" t="str">
        <f>$AY211*Assembly!AB$4+$AZ211*Assembly!AB$5+$BA211*Assembly!AB$6+$BB211*Assembly!AB$7+$BC211*Assembly!AB$8+$BD211*Assembly!AB$9+$BE211*Assembly!AB$10+$BF211*Assembly!AB$11+$BG211*Assembly!AB$12+$BH211*Assembly!AB$13+$BI211*Assembly!AB$14+$BJ211*Assembly!AB$15+$BK211*Assembly!AB$16+$BL211*Assembly!AB$17+$BM211*Assembly!AB$18+$BN211*Assembly!AB$19+$BO211*Assembly!AB$20+$BP211*Assembly!AB$21+$BQ211*Assembly!AB$22+$BR211*Assembly!AB$23+$BS211*Assembly!AB$24</f>
        <v>48</v>
      </c>
      <c r="CF211" s="318" t="str">
        <f>$AY211*Assembly!M$4+$AZ211*Assembly!M$5+$BA211*Assembly!M$6+$BB211*Assembly!M$7+$BC211*Assembly!M$8+$BD211*Assembly!M$9+$BE211*Assembly!M$10+$BF211*Assembly!M$11+$BG211*Assembly!M$12+$BH211*Assembly!M$13+$BI211*Assembly!M$14+$BJ211*Assembly!M$15+$BK211*Assembly!M$16+$BL211*Assembly!M$17+$BM211*Assembly!M$18+$BN211*Assembly!M$19+$BO211*Assembly!M$20+$BP211*Assembly!M$21+$BQ211*Assembly!M$22+$BR211*Assembly!M$23+$BS211*Assembly!M$24</f>
        <v>336</v>
      </c>
      <c r="CG211" s="318" t="str">
        <f>$AY211*Assembly!N$4+$AZ211*Assembly!N$5+$BA211*Assembly!N$6+$BB211*Assembly!N$7+$BC211*Assembly!N$8+$BD211*Assembly!N$9+$BE211*Assembly!N$10+$BF211*Assembly!N$11+$BG211*Assembly!N$12+$BH211*Assembly!N$13+$BI211*Assembly!N$14+$BJ211*Assembly!N$15+$BK211*Assembly!N$16+$BL211*Assembly!N$17+$BM211*Assembly!N$18+$BN211*Assembly!N$19+$BO211*Assembly!N$20+$BP211*Assembly!N$21+$BQ211*Assembly!N$22+$BR211*Assembly!N$23+$BS211*Assembly!N$24</f>
        <v>0</v>
      </c>
      <c r="CH211" s="318" t="str">
        <f>$AY211*Assembly!O$4+$AZ211*Assembly!O$5+$BA211*Assembly!O$6+$BB211*Assembly!O$7+$BC211*Assembly!O$8+$BD211*Assembly!O$9+$BE211*Assembly!O$10+$BF211*Assembly!O$11+$BG211*Assembly!O$12+$BH211*Assembly!O$13+$BI211*Assembly!O$14+$BJ211*Assembly!O$15+$BK211*Assembly!O$16+$BL211*Assembly!O$17+$BM211*Assembly!O$18+$BN211*Assembly!O$19+$BO211*Assembly!O$20+$BP211*Assembly!O$21+$BQ211*Assembly!O$22+$BR211*Assembly!O$23+$BS211*Assembly!O$24</f>
        <v>0</v>
      </c>
      <c r="CI211" s="316" t="str">
        <f>$AY211*Assembly!P$4+$AZ211*Assembly!P$5+$BA211*Assembly!P$6+$BB211*Assembly!P$7+$BC211*Assembly!P$8+$BD211*Assembly!P$9+$BE211*Assembly!P$10+$BF211*Assembly!P$11+$BG211*Assembly!P$12+$BH211*Assembly!P$13+$BI211*Assembly!P$14+$BJ211*Assembly!P$15+$BK211*Assembly!P$16+$BL211*Assembly!P$17+$BM211*Assembly!P$18+$BN211*Assembly!P$19+$BO211*Assembly!P$20+$BP211*Assembly!P$21+$BQ211*Assembly!P$22+$BR211*Assembly!P$23+$BS211*Assembly!P$24</f>
        <v>0</v>
      </c>
      <c r="CJ211" s="316" t="str">
        <f>$AY211*Assembly!Q$4+$AZ211*Assembly!Q$5+$BA211*Assembly!Q$6+$BB211*Assembly!Q$7+$BC211*Assembly!Q$8+$BD211*Assembly!Q$9+$BE211*Assembly!Q$10+$BF211*Assembly!Q$11+$BG211*Assembly!Q$12+$BH211*Assembly!Q$13+$BI211*Assembly!Q$14+$BJ211*Assembly!Q$15+$BK211*Assembly!Q$16+$BL211*Assembly!Q$17+$BM211*Assembly!Q$18+$BN211*Assembly!Q$19+$BO211*Assembly!Q$20+$BP211*Assembly!Q$21+$BQ211*Assembly!Q$22+$BR211*Assembly!Q$23+$BS211*Assembly!Q$24</f>
        <v>0</v>
      </c>
      <c r="CK211" s="318" t="str">
        <f>$AY211*Assembly!R$4+$AZ211*Assembly!R$5+$BA211*Assembly!R$6+$BB211*Assembly!R$7+$BC211*Assembly!R$8+$BD211*Assembly!R$9+$BE211*Assembly!R$10+$BF211*Assembly!R$11+$BG211*Assembly!R$12+$BH211*Assembly!R$13+$BI211*Assembly!R$14+$BJ211*Assembly!R$15+$BK211*Assembly!R$16+$BL211*Assembly!R$17+$BM211*Assembly!R$18+$BN211*Assembly!R$19+$BO211*Assembly!R$20+$BP211*Assembly!R$21+$BQ211*Assembly!R$22+$BR211*Assembly!R$23+$BS211*Assembly!R$24</f>
        <v>0</v>
      </c>
      <c r="CL211" s="316" t="str">
        <f>$AY211*Assembly!S$4+$AZ211*Assembly!S$5+$BA211*Assembly!S$6+$BB211*Assembly!S$7+$BC211*Assembly!S$8+$BD211*Assembly!S$9+$BE211*Assembly!S$10+$BF211*Assembly!S$11+$BG211*Assembly!S$12+$BH211*Assembly!S$13+$BI211*Assembly!S$14+$BJ211*Assembly!S$15+$BK211*Assembly!S$16+$BL211*Assembly!S$17+$BM211*Assembly!S$18+$BN211*Assembly!S$19+$BO211*Assembly!S$20+$BP211*Assembly!S$21+$BQ211*Assembly!S$22+$BR211*Assembly!S$23+$BS211*Assembly!S$24</f>
        <v>0</v>
      </c>
      <c r="CM211" s="316" t="str">
        <f>$AY211*Assembly!T$4+$AZ211*Assembly!T$5+$BA211*Assembly!T$6+$BB211*Assembly!T$7+$BC211*Assembly!T$8+$BD211*Assembly!T$9+$BE211*Assembly!T$10+$BF211*Assembly!T$11+$BG211*Assembly!T$12+$BH211*Assembly!T$13+$BI211*Assembly!T$14+$BJ211*Assembly!T$15+$BK211*Assembly!T$16+$BL211*Assembly!T$17+$BM211*Assembly!T$18+$BN211*Assembly!T$19+$BO211*Assembly!T$20+$BP211*Assembly!T$21+$BQ211*Assembly!T$22+$BR211*Assembly!T$23+$BS211*Assembly!T$24</f>
        <v>0</v>
      </c>
      <c r="CN211" s="316" t="str">
        <f>$AY211*Assembly!U$4+$AZ211*Assembly!U$5+$BA211*Assembly!U$6+$BB211*Assembly!U$7+$BC211*Assembly!U$8+$BD211*Assembly!U$9+$BE211*Assembly!U$10+$BF211*Assembly!U$11+$BG211*Assembly!U$12+$BH211*Assembly!U$13+$BI211*Assembly!U$14+$BJ211*Assembly!U$15+$BK211*Assembly!U$16+$BL211*Assembly!U$17+$BM211*Assembly!U$18+$BN211*Assembly!U$19+$BO211*Assembly!U$20+$BP211*Assembly!U$21+$BQ211*Assembly!U$22+$BR211*Assembly!U$23+$BS211*Assembly!U$24</f>
        <v>0</v>
      </c>
      <c r="CO211" s="318" t="str">
        <f>$AY211*Assembly!V$4+$AZ211*Assembly!V$5+$BA211*Assembly!V$6+$BB211*Assembly!V$7+$BC211*Assembly!V$8+$BD211*Assembly!V$9+$BE211*Assembly!V$10+$BF211*Assembly!V$11+$BG211*Assembly!V$12+$BH211*Assembly!V$13+$BI211*Assembly!V$14+$BJ211*Assembly!V$15+$BK211*Assembly!V$16+$BL211*Assembly!V$17+$BM211*Assembly!V$18+$BN211*Assembly!V$19+$BO211*Assembly!V$20+$BP211*Assembly!V$21+$BQ211*Assembly!V$22+$BR211*Assembly!V$23+$BS211*Assembly!V$24</f>
        <v>0</v>
      </c>
      <c r="CP211" s="318" t="str">
        <f>CF211*Refining!$F$3</f>
        <v>600</v>
      </c>
      <c r="CQ211" s="318" t="str">
        <f>CG211*Refining!$F$4</f>
        <v>0</v>
      </c>
      <c r="CR211" s="318" t="str">
        <f>CH211*Refining!$F$5</f>
        <v>0</v>
      </c>
      <c r="CS211" s="318" t="str">
        <f>CI211*Refining!$F$6</f>
        <v>0</v>
      </c>
      <c r="CT211" s="318" t="str">
        <f>CJ211*Refining!$F$7</f>
        <v>0</v>
      </c>
      <c r="CU211" s="318" t="str">
        <f>CK211*Refining!$F$8</f>
        <v>0</v>
      </c>
      <c r="CV211" s="318" t="str">
        <f>CL211*Refining!$F$9</f>
        <v>0</v>
      </c>
      <c r="CW211" s="318" t="str">
        <f>CM211*Refining!$F$10</f>
        <v>0</v>
      </c>
      <c r="CX211" s="318" t="str">
        <f>CN211*Refining!$F$11</f>
        <v>0</v>
      </c>
      <c r="CY211" s="318" t="str">
        <f>CO211*Refining!$F$12</f>
        <v>0</v>
      </c>
      <c r="CZ211" s="281" t="str">
        <f t="shared" ref="CZ211:DS211" si="853">IF(CF211 = 0, "", CF211)</f>
        <v>336</v>
      </c>
      <c r="DA211" s="282" t="str">
        <f t="shared" si="853"/>
        <v/>
      </c>
      <c r="DB211" s="282" t="str">
        <f t="shared" si="853"/>
        <v/>
      </c>
      <c r="DC211" s="282" t="str">
        <f t="shared" si="853"/>
        <v/>
      </c>
      <c r="DD211" s="282" t="str">
        <f t="shared" si="853"/>
        <v/>
      </c>
      <c r="DE211" s="282" t="str">
        <f t="shared" si="853"/>
        <v/>
      </c>
      <c r="DF211" s="282" t="str">
        <f t="shared" si="853"/>
        <v/>
      </c>
      <c r="DG211" s="282" t="str">
        <f t="shared" si="853"/>
        <v/>
      </c>
      <c r="DH211" s="282" t="str">
        <f t="shared" si="853"/>
        <v/>
      </c>
      <c r="DI211" s="283" t="str">
        <f t="shared" si="853"/>
        <v/>
      </c>
      <c r="DJ211" s="281" t="str">
        <f t="shared" si="853"/>
        <v>600</v>
      </c>
      <c r="DK211" s="282" t="str">
        <f t="shared" si="853"/>
        <v/>
      </c>
      <c r="DL211" s="282" t="str">
        <f t="shared" si="853"/>
        <v/>
      </c>
      <c r="DM211" s="282" t="str">
        <f t="shared" si="853"/>
        <v/>
      </c>
      <c r="DN211" s="284" t="str">
        <f t="shared" si="853"/>
        <v/>
      </c>
      <c r="DO211" s="282" t="str">
        <f t="shared" si="853"/>
        <v/>
      </c>
      <c r="DP211" s="282" t="str">
        <f t="shared" si="853"/>
        <v/>
      </c>
      <c r="DQ211" s="282" t="str">
        <f t="shared" si="853"/>
        <v/>
      </c>
      <c r="DR211" s="282" t="str">
        <f t="shared" si="853"/>
        <v/>
      </c>
      <c r="DS211" s="283" t="str">
        <f t="shared" si="853"/>
        <v/>
      </c>
      <c r="DT211" s="285" t="str">
        <f t="shared" si="16"/>
        <v>336</v>
      </c>
      <c r="DU211" s="286" t="str">
        <f t="shared" si="17"/>
        <v>600</v>
      </c>
      <c r="DV211" s="275" t="str">
        <f>CZ211*'Ores &amp; Ingots'!$C$3+DA211*'Ores &amp; Ingots'!$C$4+DB211*'Ores &amp; Ingots'!$C$5+DC211*'Ores &amp; Ingots'!$C$6+DD211*'Ores &amp; Ingots'!$C$7+DE211*'Ores &amp; Ingots'!$C$8+DF211*'Ores &amp; Ingots'!$C$9+DG211*'Ores &amp; Ingots'!$C$10+DH211*'Ores &amp; Ingots'!$C$11+DI211*'Ores &amp; Ingots'!$C$12</f>
        <v>43</v>
      </c>
      <c r="DW211" s="275" t="str">
        <f>DJ211*'Ores &amp; Ingots'!$B$3+DK211*'Ores &amp; Ingots'!$B$4+DL211*'Ores &amp; Ingots'!$B$5+DM211*'Ores &amp; Ingots'!$B$6+DN211*'Ores &amp; Ingots'!$B$7+DO211*'Ores &amp; Ingots'!$B$8+DP211*'Ores &amp; Ingots'!$B$9+DQ211*'Ores &amp; Ingots'!$B$10+DR211*'Ores &amp; Ingots'!$B$11+DS211*'Ores &amp; Ingots'!$B$12</f>
        <v>222</v>
      </c>
      <c r="DX211" s="286" t="str">
        <f>CZ211*Refining!$G$3+DA211*Refining!$G$4+DB211*Refining!$G$5+DC211*Refining!$G$6+DD211*Refining!$G$7+DE211*Refining!$G$8+DF211*Refining!$G$9+DG211*Refining!$G$10+DH211*Refining!$G$11+DI211*Refining!$G$12</f>
        <v>23</v>
      </c>
      <c r="DY211" s="249" t="str">
        <f t="shared" si="18"/>
        <v>3,590</v>
      </c>
      <c r="DZ211" s="287" t="str">
        <f t="shared" si="19"/>
        <v>0.0036</v>
      </c>
      <c r="EA211" s="285" t="str">
        <f t="shared" si="20"/>
        <v>47</v>
      </c>
      <c r="EB211" s="288" t="str">
        <f t="shared" ref="EB211:EC211" si="854">EA211/60</f>
        <v>0.8</v>
      </c>
      <c r="EC211" s="288" t="str">
        <f t="shared" si="854"/>
        <v>0.0</v>
      </c>
      <c r="ED211" s="285" t="str">
        <f t="shared" si="22"/>
        <v>6,079</v>
      </c>
      <c r="EE211" s="288" t="str">
        <f t="shared" ref="EE211:EF211" si="855">ED211/1000</f>
        <v>6.1</v>
      </c>
      <c r="EF211" s="289" t="str">
        <f t="shared" si="855"/>
        <v>0.01</v>
      </c>
      <c r="EG211" s="279" t="str">
        <f t="shared" si="24"/>
        <v>0.0061</v>
      </c>
      <c r="EH211" s="290" t="str">
        <f t="shared" si="25"/>
        <v>0:00:47</v>
      </c>
      <c r="EI211" s="225" t="s">
        <v>12</v>
      </c>
    </row>
    <row r="212">
      <c r="A212" s="343" t="s">
        <v>1066</v>
      </c>
      <c r="B212" s="192" t="s">
        <v>1067</v>
      </c>
      <c r="C212" s="193" t="s">
        <v>886</v>
      </c>
      <c r="D212" s="193">
        <v>1.0</v>
      </c>
      <c r="E212" s="193">
        <v>1.0</v>
      </c>
      <c r="F212" s="193">
        <v>1.0</v>
      </c>
      <c r="G212" s="324" t="str">
        <f t="shared" si="5"/>
        <v>15.6</v>
      </c>
      <c r="H212" s="325">
        <v>24.0</v>
      </c>
      <c r="I212" s="325">
        <v>72.0</v>
      </c>
      <c r="J212" s="325" t="str">
        <f>H212/Main!$D$9</f>
        <v>24</v>
      </c>
      <c r="K212" s="325" t="str">
        <f>I212/Main!$D$10</f>
        <v>72</v>
      </c>
      <c r="L212" s="325" t="str">
        <f t="shared" si="6"/>
        <v>3</v>
      </c>
      <c r="M212" s="325">
        <v>0.4</v>
      </c>
      <c r="N212" s="327"/>
      <c r="O212" s="327"/>
      <c r="P212" s="327"/>
      <c r="Q212" s="326"/>
      <c r="R212" s="327"/>
      <c r="S212" s="328"/>
      <c r="T212" s="328"/>
      <c r="U212" s="327"/>
      <c r="V212" s="327"/>
      <c r="W212" s="328"/>
      <c r="X212" s="328"/>
      <c r="Y212" s="327"/>
      <c r="Z212" s="327"/>
      <c r="AA212" s="327"/>
      <c r="AB212" s="327"/>
      <c r="AC212" s="339" t="s">
        <v>920</v>
      </c>
      <c r="AD212" s="306">
        <v>150.0</v>
      </c>
      <c r="AE212" s="208">
        <v>0.0</v>
      </c>
      <c r="AF212" s="208">
        <v>0.0</v>
      </c>
      <c r="AG212" s="208">
        <v>0.0</v>
      </c>
      <c r="AH212" s="208">
        <v>0.0</v>
      </c>
      <c r="AI212" s="208">
        <v>0.0</v>
      </c>
      <c r="AJ212" s="208">
        <v>0.0</v>
      </c>
      <c r="AK212" s="208">
        <v>0.0</v>
      </c>
      <c r="AL212" s="208">
        <v>0.0</v>
      </c>
      <c r="AM212" s="208">
        <v>0.0</v>
      </c>
      <c r="AN212" s="208">
        <v>0.0</v>
      </c>
      <c r="AO212" s="208">
        <v>50.0</v>
      </c>
      <c r="AP212" s="208">
        <v>0.0</v>
      </c>
      <c r="AQ212" s="208">
        <v>0.0</v>
      </c>
      <c r="AR212" s="208">
        <v>0.0</v>
      </c>
      <c r="AS212" s="208">
        <v>0.0</v>
      </c>
      <c r="AT212" s="208">
        <v>0.0</v>
      </c>
      <c r="AU212" s="208">
        <v>0.0</v>
      </c>
      <c r="AV212" s="208">
        <v>0.0</v>
      </c>
      <c r="AW212" s="208">
        <v>0.0</v>
      </c>
      <c r="AX212" s="208">
        <v>0.0</v>
      </c>
      <c r="AY212" s="358" t="str">
        <f t="shared" ref="AY212:BS212" si="856">IF(AD212 = 0, "", AD212)</f>
        <v>150</v>
      </c>
      <c r="AZ212" s="193" t="str">
        <f t="shared" si="856"/>
        <v/>
      </c>
      <c r="BA212" s="193" t="str">
        <f t="shared" si="856"/>
        <v/>
      </c>
      <c r="BB212" s="193" t="str">
        <f t="shared" si="856"/>
        <v/>
      </c>
      <c r="BC212" s="193" t="str">
        <f t="shared" si="856"/>
        <v/>
      </c>
      <c r="BD212" s="193" t="str">
        <f t="shared" si="856"/>
        <v/>
      </c>
      <c r="BE212" s="193" t="str">
        <f t="shared" si="856"/>
        <v/>
      </c>
      <c r="BF212" s="193" t="str">
        <f t="shared" si="856"/>
        <v/>
      </c>
      <c r="BG212" s="193" t="str">
        <f t="shared" si="856"/>
        <v/>
      </c>
      <c r="BH212" s="193" t="str">
        <f t="shared" si="856"/>
        <v/>
      </c>
      <c r="BI212" s="193" t="str">
        <f t="shared" si="856"/>
        <v/>
      </c>
      <c r="BJ212" s="193" t="str">
        <f t="shared" si="856"/>
        <v>50</v>
      </c>
      <c r="BK212" s="193" t="str">
        <f t="shared" si="856"/>
        <v/>
      </c>
      <c r="BL212" s="193" t="str">
        <f t="shared" si="856"/>
        <v/>
      </c>
      <c r="BM212" s="193" t="str">
        <f t="shared" si="856"/>
        <v/>
      </c>
      <c r="BN212" s="193" t="str">
        <f t="shared" si="856"/>
        <v/>
      </c>
      <c r="BO212" s="193" t="str">
        <f t="shared" si="856"/>
        <v/>
      </c>
      <c r="BP212" s="193" t="str">
        <f t="shared" si="856"/>
        <v/>
      </c>
      <c r="BQ212" s="193" t="str">
        <f t="shared" si="856"/>
        <v/>
      </c>
      <c r="BR212" s="193" t="str">
        <f t="shared" si="856"/>
        <v/>
      </c>
      <c r="BS212" s="206" t="str">
        <f t="shared" si="856"/>
        <v/>
      </c>
      <c r="BT212" s="207" t="str">
        <f>$AY212*Assembly!Y$4+$AZ212*Assembly!Y$5+$BA212*Assembly!Y$6+$BB212*Assembly!Y$7+$BC212*Assembly!Y$8+$BD212*Assembly!Y$9+$BE212*Assembly!Y$10+$BF212*Assembly!Y$11+$BG212*Assembly!Y$12+$BH212*Assembly!Y$13+$BI212*Assembly!Y$14+$BJ212*Assembly!Y$15+$BK212*Assembly!Y$16+$BL212*Assembly!Y$17+$BM212*Assembly!Y$18+$BN212*Assembly!Y$19+$BO212*Assembly!Y$20+$BP212*Assembly!Y$21+$BQ212*Assembly!Y$22+$BR212*Assembly!Y$23+$BS212*Assembly!Y$24</f>
        <v>3,300</v>
      </c>
      <c r="BU212" s="208" t="str">
        <f t="shared" si="8"/>
        <v>211</v>
      </c>
      <c r="BV212" s="208"/>
      <c r="BW212" s="208" t="str">
        <f>$AY212*Assembly!AC$4+$AZ212*Assembly!AC$5+$BA212*Assembly!AC$6+$BB212*Assembly!AC$7+$BC212*Assembly!AC$8+$BD212*Assembly!AC$9+$BE212*Assembly!AC$10+$BF212*Assembly!AC$11+$BG212*Assembly!AC$12+$BH212*Assembly!AC$13+$BI212*Assembly!AC$14+$BJ212*Assembly!AC$15+$BK212*Assembly!AC$16+$BL212*Assembly!AC$17+$BM212*Assembly!AC$18+$BN212*Assembly!AC$19+$BO212*Assembly!AC$20+$BP212*Assembly!AC$21+$BQ212*Assembly!AC$22+$BR212*Assembly!AC$23+$BS212*Assembly!AC$24</f>
        <v>16,500</v>
      </c>
      <c r="BX212" s="209" t="str">
        <f t="shared" si="9"/>
        <v>5.00</v>
      </c>
      <c r="BY212" s="210" t="str">
        <f t="shared" si="10"/>
        <v>1056</v>
      </c>
      <c r="BZ212" s="211" t="str">
        <f t="shared" si="11"/>
        <v>78.1</v>
      </c>
      <c r="CA212" s="210" t="str">
        <f t="shared" si="12"/>
        <v>688</v>
      </c>
      <c r="CB212" s="208" t="str">
        <f>$AY212*Assembly!X$4+$AZ212*Assembly!X$5+$BA212*Assembly!X$6+$BB212*Assembly!X$7+$BC212*Assembly!X$8+$BD212*Assembly!X$9+$BE212*Assembly!X$10+$BF212*Assembly!X$11+$BG212*Assembly!X$12+$BH212*Assembly!X$13+$BI212*Assembly!X$14+$BJ212*Assembly!X$15+$BK212*Assembly!X$16+$BL212*Assembly!X$17+$BM212*Assembly!X$18+$BN212*Assembly!X$19+$BO212*Assembly!X$20+$BP212*Assembly!X$21+$BQ212*Assembly!X$22+$BR212*Assembly!X$23+$BS212*Assembly!X$24</f>
        <v>250</v>
      </c>
      <c r="CC212" s="208" t="str">
        <f t="shared" si="13"/>
        <v>38,889</v>
      </c>
      <c r="CD212" s="212" t="str">
        <f t="shared" si="14"/>
        <v>0.0389</v>
      </c>
      <c r="CE212" s="213" t="str">
        <f>$AY212*Assembly!AB$4+$AZ212*Assembly!AB$5+$BA212*Assembly!AB$6+$BB212*Assembly!AB$7+$BC212*Assembly!AB$8+$BD212*Assembly!AB$9+$BE212*Assembly!AB$10+$BF212*Assembly!AB$11+$BG212*Assembly!AB$12+$BH212*Assembly!AB$13+$BI212*Assembly!AB$14+$BJ212*Assembly!AB$15+$BK212*Assembly!AB$16+$BL212*Assembly!AB$17+$BM212*Assembly!AB$18+$BN212*Assembly!AB$19+$BO212*Assembly!AB$20+$BP212*Assembly!AB$21+$BQ212*Assembly!AB$22+$BR212*Assembly!AB$23+$BS212*Assembly!AB$24</f>
        <v>1,200</v>
      </c>
      <c r="CF212" s="326" t="str">
        <f>$AY212*Assembly!M$4+$AZ212*Assembly!M$5+$BA212*Assembly!M$6+$BB212*Assembly!M$7+$BC212*Assembly!M$8+$BD212*Assembly!M$9+$BE212*Assembly!M$10+$BF212*Assembly!M$11+$BG212*Assembly!M$12+$BH212*Assembly!M$13+$BI212*Assembly!M$14+$BJ212*Assembly!M$15+$BK212*Assembly!M$16+$BL212*Assembly!M$17+$BM212*Assembly!M$18+$BN212*Assembly!M$19+$BO212*Assembly!M$20+$BP212*Assembly!M$21+$BQ212*Assembly!M$22+$BR212*Assembly!M$23+$BS212*Assembly!M$24</f>
        <v>3,750</v>
      </c>
      <c r="CG212" s="326" t="str">
        <f>$AY212*Assembly!N$4+$AZ212*Assembly!N$5+$BA212*Assembly!N$6+$BB212*Assembly!N$7+$BC212*Assembly!N$8+$BD212*Assembly!N$9+$BE212*Assembly!N$10+$BF212*Assembly!N$11+$BG212*Assembly!N$12+$BH212*Assembly!N$13+$BI212*Assembly!N$14+$BJ212*Assembly!N$15+$BK212*Assembly!N$16+$BL212*Assembly!N$17+$BM212*Assembly!N$18+$BN212*Assembly!N$19+$BO212*Assembly!N$20+$BP212*Assembly!N$21+$BQ212*Assembly!N$22+$BR212*Assembly!N$23+$BS212*Assembly!N$24</f>
        <v>250</v>
      </c>
      <c r="CH212" s="326" t="str">
        <f>$AY212*Assembly!O$4+$AZ212*Assembly!O$5+$BA212*Assembly!O$6+$BB212*Assembly!O$7+$BC212*Assembly!O$8+$BD212*Assembly!O$9+$BE212*Assembly!O$10+$BF212*Assembly!O$11+$BG212*Assembly!O$12+$BH212*Assembly!O$13+$BI212*Assembly!O$14+$BJ212*Assembly!O$15+$BK212*Assembly!O$16+$BL212*Assembly!O$17+$BM212*Assembly!O$18+$BN212*Assembly!O$19+$BO212*Assembly!O$20+$BP212*Assembly!O$21+$BQ212*Assembly!O$22+$BR212*Assembly!O$23+$BS212*Assembly!O$24</f>
        <v>150</v>
      </c>
      <c r="CI212" s="325" t="str">
        <f>$AY212*Assembly!P$4+$AZ212*Assembly!P$5+$BA212*Assembly!P$6+$BB212*Assembly!P$7+$BC212*Assembly!P$8+$BD212*Assembly!P$9+$BE212*Assembly!P$10+$BF212*Assembly!P$11+$BG212*Assembly!P$12+$BH212*Assembly!P$13+$BI212*Assembly!P$14+$BJ212*Assembly!P$15+$BK212*Assembly!P$16+$BL212*Assembly!P$17+$BM212*Assembly!P$18+$BN212*Assembly!P$19+$BO212*Assembly!P$20+$BP212*Assembly!P$21+$BQ212*Assembly!P$22+$BR212*Assembly!P$23+$BS212*Assembly!P$24</f>
        <v>0</v>
      </c>
      <c r="CJ212" s="325" t="str">
        <f>$AY212*Assembly!Q$4+$AZ212*Assembly!Q$5+$BA212*Assembly!Q$6+$BB212*Assembly!Q$7+$BC212*Assembly!Q$8+$BD212*Assembly!Q$9+$BE212*Assembly!Q$10+$BF212*Assembly!Q$11+$BG212*Assembly!Q$12+$BH212*Assembly!Q$13+$BI212*Assembly!Q$14+$BJ212*Assembly!Q$15+$BK212*Assembly!Q$16+$BL212*Assembly!Q$17+$BM212*Assembly!Q$18+$BN212*Assembly!Q$19+$BO212*Assembly!Q$20+$BP212*Assembly!Q$21+$BQ212*Assembly!Q$22+$BR212*Assembly!Q$23+$BS212*Assembly!Q$24</f>
        <v>0</v>
      </c>
      <c r="CK212" s="326" t="str">
        <f>$AY212*Assembly!R$4+$AZ212*Assembly!R$5+$BA212*Assembly!R$6+$BB212*Assembly!R$7+$BC212*Assembly!R$8+$BD212*Assembly!R$9+$BE212*Assembly!R$10+$BF212*Assembly!R$11+$BG212*Assembly!R$12+$BH212*Assembly!R$13+$BI212*Assembly!R$14+$BJ212*Assembly!R$15+$BK212*Assembly!R$16+$BL212*Assembly!R$17+$BM212*Assembly!R$18+$BN212*Assembly!R$19+$BO212*Assembly!R$20+$BP212*Assembly!R$21+$BQ212*Assembly!R$22+$BR212*Assembly!R$23+$BS212*Assembly!R$24</f>
        <v>0</v>
      </c>
      <c r="CL212" s="325" t="str">
        <f>$AY212*Assembly!S$4+$AZ212*Assembly!S$5+$BA212*Assembly!S$6+$BB212*Assembly!S$7+$BC212*Assembly!S$8+$BD212*Assembly!S$9+$BE212*Assembly!S$10+$BF212*Assembly!S$11+$BG212*Assembly!S$12+$BH212*Assembly!S$13+$BI212*Assembly!S$14+$BJ212*Assembly!S$15+$BK212*Assembly!S$16+$BL212*Assembly!S$17+$BM212*Assembly!S$18+$BN212*Assembly!S$19+$BO212*Assembly!S$20+$BP212*Assembly!S$21+$BQ212*Assembly!S$22+$BR212*Assembly!S$23+$BS212*Assembly!S$24</f>
        <v>0</v>
      </c>
      <c r="CM212" s="325" t="str">
        <f>$AY212*Assembly!T$4+$AZ212*Assembly!T$5+$BA212*Assembly!T$6+$BB212*Assembly!T$7+$BC212*Assembly!T$8+$BD212*Assembly!T$9+$BE212*Assembly!T$10+$BF212*Assembly!T$11+$BG212*Assembly!T$12+$BH212*Assembly!T$13+$BI212*Assembly!T$14+$BJ212*Assembly!T$15+$BK212*Assembly!T$16+$BL212*Assembly!T$17+$BM212*Assembly!T$18+$BN212*Assembly!T$19+$BO212*Assembly!T$20+$BP212*Assembly!T$21+$BQ212*Assembly!T$22+$BR212*Assembly!T$23+$BS212*Assembly!T$24</f>
        <v>0</v>
      </c>
      <c r="CN212" s="325" t="str">
        <f>$AY212*Assembly!U$4+$AZ212*Assembly!U$5+$BA212*Assembly!U$6+$BB212*Assembly!U$7+$BC212*Assembly!U$8+$BD212*Assembly!U$9+$BE212*Assembly!U$10+$BF212*Assembly!U$11+$BG212*Assembly!U$12+$BH212*Assembly!U$13+$BI212*Assembly!U$14+$BJ212*Assembly!U$15+$BK212*Assembly!U$16+$BL212*Assembly!U$17+$BM212*Assembly!U$18+$BN212*Assembly!U$19+$BO212*Assembly!U$20+$BP212*Assembly!U$21+$BQ212*Assembly!U$22+$BR212*Assembly!U$23+$BS212*Assembly!U$24</f>
        <v>0</v>
      </c>
      <c r="CO212" s="326" t="str">
        <f>$AY212*Assembly!V$4+$AZ212*Assembly!V$5+$BA212*Assembly!V$6+$BB212*Assembly!V$7+$BC212*Assembly!V$8+$BD212*Assembly!V$9+$BE212*Assembly!V$10+$BF212*Assembly!V$11+$BG212*Assembly!V$12+$BH212*Assembly!V$13+$BI212*Assembly!V$14+$BJ212*Assembly!V$15+$BK212*Assembly!V$16+$BL212*Assembly!V$17+$BM212*Assembly!V$18+$BN212*Assembly!V$19+$BO212*Assembly!V$20+$BP212*Assembly!V$21+$BQ212*Assembly!V$22+$BR212*Assembly!V$23+$BS212*Assembly!V$24</f>
        <v>0</v>
      </c>
      <c r="CP212" s="326" t="str">
        <f>CF212*Refining!$F$3</f>
        <v>6,696</v>
      </c>
      <c r="CQ212" s="326" t="str">
        <f>CG212*Refining!$F$4</f>
        <v>781</v>
      </c>
      <c r="CR212" s="326" t="str">
        <f>CH212*Refining!$F$5</f>
        <v>625</v>
      </c>
      <c r="CS212" s="326" t="str">
        <f>CI212*Refining!$F$6</f>
        <v>0</v>
      </c>
      <c r="CT212" s="326" t="str">
        <f>CJ212*Refining!$F$7</f>
        <v>0</v>
      </c>
      <c r="CU212" s="326" t="str">
        <f>CK212*Refining!$F$8</f>
        <v>0</v>
      </c>
      <c r="CV212" s="326" t="str">
        <f>CL212*Refining!$F$9</f>
        <v>0</v>
      </c>
      <c r="CW212" s="326" t="str">
        <f>CM212*Refining!$F$10</f>
        <v>0</v>
      </c>
      <c r="CX212" s="326" t="str">
        <f>CN212*Refining!$F$11</f>
        <v>0</v>
      </c>
      <c r="CY212" s="326" t="str">
        <f>CO212*Refining!$F$12</f>
        <v>0</v>
      </c>
      <c r="CZ212" s="214" t="str">
        <f t="shared" ref="CZ212:DS212" si="857">IF(CF212 = 0, "", CF212)</f>
        <v>3,750</v>
      </c>
      <c r="DA212" s="215" t="str">
        <f t="shared" si="857"/>
        <v>250</v>
      </c>
      <c r="DB212" s="215" t="str">
        <f t="shared" si="857"/>
        <v>150</v>
      </c>
      <c r="DC212" s="215" t="str">
        <f t="shared" si="857"/>
        <v/>
      </c>
      <c r="DD212" s="215" t="str">
        <f t="shared" si="857"/>
        <v/>
      </c>
      <c r="DE212" s="215" t="str">
        <f t="shared" si="857"/>
        <v/>
      </c>
      <c r="DF212" s="215" t="str">
        <f t="shared" si="857"/>
        <v/>
      </c>
      <c r="DG212" s="215" t="str">
        <f t="shared" si="857"/>
        <v/>
      </c>
      <c r="DH212" s="215" t="str">
        <f t="shared" si="857"/>
        <v/>
      </c>
      <c r="DI212" s="216" t="str">
        <f t="shared" si="857"/>
        <v/>
      </c>
      <c r="DJ212" s="214" t="str">
        <f t="shared" si="857"/>
        <v>6,696</v>
      </c>
      <c r="DK212" s="215" t="str">
        <f t="shared" si="857"/>
        <v>781</v>
      </c>
      <c r="DL212" s="215" t="str">
        <f t="shared" si="857"/>
        <v>625</v>
      </c>
      <c r="DM212" s="215" t="str">
        <f t="shared" si="857"/>
        <v/>
      </c>
      <c r="DN212" s="217" t="str">
        <f t="shared" si="857"/>
        <v/>
      </c>
      <c r="DO212" s="215" t="str">
        <f t="shared" si="857"/>
        <v/>
      </c>
      <c r="DP212" s="215" t="str">
        <f t="shared" si="857"/>
        <v/>
      </c>
      <c r="DQ212" s="215" t="str">
        <f t="shared" si="857"/>
        <v/>
      </c>
      <c r="DR212" s="215" t="str">
        <f t="shared" si="857"/>
        <v/>
      </c>
      <c r="DS212" s="216" t="str">
        <f t="shared" si="857"/>
        <v/>
      </c>
      <c r="DT212" s="218" t="str">
        <f t="shared" si="16"/>
        <v>4,150</v>
      </c>
      <c r="DU212" s="219" t="str">
        <f t="shared" si="17"/>
        <v>8,103</v>
      </c>
      <c r="DV212" s="208" t="str">
        <f>CZ212*'Ores &amp; Ingots'!$C$3+DA212*'Ores &amp; Ingots'!$C$4+DB212*'Ores &amp; Ingots'!$C$5+DC212*'Ores &amp; Ingots'!$C$6+DD212*'Ores &amp; Ingots'!$C$7+DE212*'Ores &amp; Ingots'!$C$8+DF212*'Ores &amp; Ingots'!$C$9+DG212*'Ores &amp; Ingots'!$C$10+DH212*'Ores &amp; Ingots'!$C$11+DI212*'Ores &amp; Ingots'!$C$12</f>
        <v>521</v>
      </c>
      <c r="DW212" s="208" t="str">
        <f>DJ212*'Ores &amp; Ingots'!$B$3+DK212*'Ores &amp; Ingots'!$B$4+DL212*'Ores &amp; Ingots'!$B$5+DM212*'Ores &amp; Ingots'!$B$6+DN212*'Ores &amp; Ingots'!$B$7+DO212*'Ores &amp; Ingots'!$B$8+DP212*'Ores &amp; Ingots'!$B$9+DQ212*'Ores &amp; Ingots'!$B$10+DR212*'Ores &amp; Ingots'!$B$11+DS212*'Ores &amp; Ingots'!$B$12</f>
        <v>2,998</v>
      </c>
      <c r="DX212" s="219" t="str">
        <f>CZ212*Refining!$G$3+DA212*Refining!$G$4+DB212*Refining!$G$5+DC212*Refining!$G$6+DD212*Refining!$G$7+DE212*Refining!$G$8+DF212*Refining!$G$9+DG212*Refining!$G$10+DH212*Refining!$G$11+DI212*Refining!$G$12</f>
        <v>3,383</v>
      </c>
      <c r="DY212" s="219" t="str">
        <f t="shared" si="18"/>
        <v>526,175</v>
      </c>
      <c r="DZ212" s="220" t="str">
        <f t="shared" si="19"/>
        <v>0.5262</v>
      </c>
      <c r="EA212" s="218" t="str">
        <f t="shared" si="20"/>
        <v>3,657</v>
      </c>
      <c r="EB212" s="221" t="str">
        <f t="shared" ref="EB212:EC212" si="858">EA212/60</f>
        <v>60.9</v>
      </c>
      <c r="EC212" s="221" t="str">
        <f t="shared" si="858"/>
        <v>1.0</v>
      </c>
      <c r="ED212" s="218" t="str">
        <f t="shared" si="22"/>
        <v>565,064</v>
      </c>
      <c r="EE212" s="221" t="str">
        <f t="shared" ref="EE212:EF212" si="859">ED212/1000</f>
        <v>565.1</v>
      </c>
      <c r="EF212" s="222" t="str">
        <f t="shared" si="859"/>
        <v>0.57</v>
      </c>
      <c r="EG212" s="212" t="str">
        <f t="shared" si="24"/>
        <v>0.5651</v>
      </c>
      <c r="EH212" s="295" t="str">
        <f t="shared" si="25"/>
        <v>1:00:57</v>
      </c>
      <c r="EI212" s="225">
        <v>48.0</v>
      </c>
    </row>
    <row r="213">
      <c r="A213" s="33"/>
      <c r="B213" s="226" t="s">
        <v>1068</v>
      </c>
      <c r="C213" s="227" t="s">
        <v>886</v>
      </c>
      <c r="D213" s="227">
        <v>1.0</v>
      </c>
      <c r="E213" s="227">
        <v>1.0</v>
      </c>
      <c r="F213" s="227">
        <v>1.0</v>
      </c>
      <c r="G213" s="253" t="str">
        <f t="shared" si="5"/>
        <v>15.6</v>
      </c>
      <c r="H213" s="254">
        <v>14.0</v>
      </c>
      <c r="I213" s="254">
        <v>42.0</v>
      </c>
      <c r="J213" s="254" t="str">
        <f>H213/Main!$D$9</f>
        <v>14</v>
      </c>
      <c r="K213" s="254" t="str">
        <f>I213/Main!$D$10</f>
        <v>42</v>
      </c>
      <c r="L213" s="254" t="str">
        <f t="shared" si="6"/>
        <v>3</v>
      </c>
      <c r="M213" s="254">
        <v>0.4</v>
      </c>
      <c r="N213" s="255"/>
      <c r="O213" s="255"/>
      <c r="P213" s="255"/>
      <c r="Q213" s="256"/>
      <c r="R213" s="255"/>
      <c r="S213" s="257"/>
      <c r="T213" s="257"/>
      <c r="U213" s="255"/>
      <c r="V213" s="255"/>
      <c r="W213" s="350"/>
      <c r="X213" s="257"/>
      <c r="Y213" s="255"/>
      <c r="Z213" s="255"/>
      <c r="AA213" s="255"/>
      <c r="AB213" s="255"/>
      <c r="AC213" s="351" t="s">
        <v>18</v>
      </c>
      <c r="AD213" s="309">
        <v>75.0</v>
      </c>
      <c r="AE213" s="225">
        <v>0.0</v>
      </c>
      <c r="AF213" s="225">
        <v>0.0</v>
      </c>
      <c r="AG213" s="225">
        <v>0.0</v>
      </c>
      <c r="AH213" s="225">
        <v>0.0</v>
      </c>
      <c r="AI213" s="225">
        <v>0.0</v>
      </c>
      <c r="AJ213" s="225">
        <v>0.0</v>
      </c>
      <c r="AK213" s="225">
        <v>0.0</v>
      </c>
      <c r="AL213" s="225">
        <v>0.0</v>
      </c>
      <c r="AM213" s="225">
        <v>0.0</v>
      </c>
      <c r="AN213" s="225">
        <v>0.0</v>
      </c>
      <c r="AO213" s="225">
        <v>25.0</v>
      </c>
      <c r="AP213" s="225">
        <v>0.0</v>
      </c>
      <c r="AQ213" s="225">
        <v>0.0</v>
      </c>
      <c r="AR213" s="225">
        <v>0.0</v>
      </c>
      <c r="AS213" s="225">
        <v>0.0</v>
      </c>
      <c r="AT213" s="225">
        <v>0.0</v>
      </c>
      <c r="AU213" s="225">
        <v>0.0</v>
      </c>
      <c r="AV213" s="225">
        <v>0.0</v>
      </c>
      <c r="AW213" s="225">
        <v>0.0</v>
      </c>
      <c r="AX213" s="225">
        <v>0.0</v>
      </c>
      <c r="AY213" s="359" t="str">
        <f t="shared" ref="AY213:BS213" si="860">IF(AD213 = 0, "", AD213)</f>
        <v>75</v>
      </c>
      <c r="AZ213" s="227" t="str">
        <f t="shared" si="860"/>
        <v/>
      </c>
      <c r="BA213" s="227" t="str">
        <f t="shared" si="860"/>
        <v/>
      </c>
      <c r="BB213" s="227" t="str">
        <f t="shared" si="860"/>
        <v/>
      </c>
      <c r="BC213" s="227" t="str">
        <f t="shared" si="860"/>
        <v/>
      </c>
      <c r="BD213" s="227" t="str">
        <f t="shared" si="860"/>
        <v/>
      </c>
      <c r="BE213" s="227" t="str">
        <f t="shared" si="860"/>
        <v/>
      </c>
      <c r="BF213" s="227" t="str">
        <f t="shared" si="860"/>
        <v/>
      </c>
      <c r="BG213" s="227" t="str">
        <f t="shared" si="860"/>
        <v/>
      </c>
      <c r="BH213" s="227" t="str">
        <f t="shared" si="860"/>
        <v/>
      </c>
      <c r="BI213" s="227" t="str">
        <f t="shared" si="860"/>
        <v/>
      </c>
      <c r="BJ213" s="227" t="str">
        <f t="shared" si="860"/>
        <v>25</v>
      </c>
      <c r="BK213" s="227" t="str">
        <f t="shared" si="860"/>
        <v/>
      </c>
      <c r="BL213" s="227" t="str">
        <f t="shared" si="860"/>
        <v/>
      </c>
      <c r="BM213" s="227" t="str">
        <f t="shared" si="860"/>
        <v/>
      </c>
      <c r="BN213" s="227" t="str">
        <f t="shared" si="860"/>
        <v/>
      </c>
      <c r="BO213" s="227" t="str">
        <f t="shared" si="860"/>
        <v/>
      </c>
      <c r="BP213" s="227" t="str">
        <f t="shared" si="860"/>
        <v/>
      </c>
      <c r="BQ213" s="227" t="str">
        <f t="shared" si="860"/>
        <v/>
      </c>
      <c r="BR213" s="227" t="str">
        <f t="shared" si="860"/>
        <v/>
      </c>
      <c r="BS213" s="238" t="str">
        <f t="shared" si="860"/>
        <v/>
      </c>
      <c r="BT213" s="239" t="str">
        <f>$AY213*Assembly!Y$4+$AZ213*Assembly!Y$5+$BA213*Assembly!Y$6+$BB213*Assembly!Y$7+$BC213*Assembly!Y$8+$BD213*Assembly!Y$9+$BE213*Assembly!Y$10+$BF213*Assembly!Y$11+$BG213*Assembly!Y$12+$BH213*Assembly!Y$13+$BI213*Assembly!Y$14+$BJ213*Assembly!Y$15+$BK213*Assembly!Y$16+$BL213*Assembly!Y$17+$BM213*Assembly!Y$18+$BN213*Assembly!Y$19+$BO213*Assembly!Y$20+$BP213*Assembly!Y$21+$BQ213*Assembly!Y$22+$BR213*Assembly!Y$23+$BS213*Assembly!Y$24</f>
        <v>1,650</v>
      </c>
      <c r="BU213" s="225" t="str">
        <f t="shared" si="8"/>
        <v>106</v>
      </c>
      <c r="BV213" s="225"/>
      <c r="BW213" s="225" t="str">
        <f>$AY213*Assembly!AC$4+$AZ213*Assembly!AC$5+$BA213*Assembly!AC$6+$BB213*Assembly!AC$7+$BC213*Assembly!AC$8+$BD213*Assembly!AC$9+$BE213*Assembly!AC$10+$BF213*Assembly!AC$11+$BG213*Assembly!AC$12+$BH213*Assembly!AC$13+$BI213*Assembly!AC$14+$BJ213*Assembly!AC$15+$BK213*Assembly!AC$16+$BL213*Assembly!AC$17+$BM213*Assembly!AC$18+$BN213*Assembly!AC$19+$BO213*Assembly!AC$20+$BP213*Assembly!AC$21+$BQ213*Assembly!AC$22+$BR213*Assembly!AC$23+$BS213*Assembly!AC$24</f>
        <v>8,250</v>
      </c>
      <c r="BX213" s="240" t="str">
        <f t="shared" si="9"/>
        <v>5.00</v>
      </c>
      <c r="BY213" s="241" t="str">
        <f t="shared" si="10"/>
        <v>528</v>
      </c>
      <c r="BZ213" s="242" t="str">
        <f t="shared" si="11"/>
        <v>78.1</v>
      </c>
      <c r="CA213" s="241" t="str">
        <f t="shared" si="12"/>
        <v>589</v>
      </c>
      <c r="CB213" s="225" t="str">
        <f>$AY213*Assembly!X$4+$AZ213*Assembly!X$5+$BA213*Assembly!X$6+$BB213*Assembly!X$7+$BC213*Assembly!X$8+$BD213*Assembly!X$9+$BE213*Assembly!X$10+$BF213*Assembly!X$11+$BG213*Assembly!X$12+$BH213*Assembly!X$13+$BI213*Assembly!X$14+$BJ213*Assembly!X$15+$BK213*Assembly!X$16+$BL213*Assembly!X$17+$BM213*Assembly!X$18+$BN213*Assembly!X$19+$BO213*Assembly!X$20+$BP213*Assembly!X$21+$BQ213*Assembly!X$22+$BR213*Assembly!X$23+$BS213*Assembly!X$24</f>
        <v>125</v>
      </c>
      <c r="CC213" s="225" t="str">
        <f t="shared" si="13"/>
        <v>19,444</v>
      </c>
      <c r="CD213" s="223" t="str">
        <f t="shared" si="14"/>
        <v>0.0194</v>
      </c>
      <c r="CE213" s="243" t="str">
        <f>$AY213*Assembly!AB$4+$AZ213*Assembly!AB$5+$BA213*Assembly!AB$6+$BB213*Assembly!AB$7+$BC213*Assembly!AB$8+$BD213*Assembly!AB$9+$BE213*Assembly!AB$10+$BF213*Assembly!AB$11+$BG213*Assembly!AB$12+$BH213*Assembly!AB$13+$BI213*Assembly!AB$14+$BJ213*Assembly!AB$15+$BK213*Assembly!AB$16+$BL213*Assembly!AB$17+$BM213*Assembly!AB$18+$BN213*Assembly!AB$19+$BO213*Assembly!AB$20+$BP213*Assembly!AB$21+$BQ213*Assembly!AB$22+$BR213*Assembly!AB$23+$BS213*Assembly!AB$24</f>
        <v>600</v>
      </c>
      <c r="CF213" s="256" t="str">
        <f>$AY213*Assembly!M$4+$AZ213*Assembly!M$5+$BA213*Assembly!M$6+$BB213*Assembly!M$7+$BC213*Assembly!M$8+$BD213*Assembly!M$9+$BE213*Assembly!M$10+$BF213*Assembly!M$11+$BG213*Assembly!M$12+$BH213*Assembly!M$13+$BI213*Assembly!M$14+$BJ213*Assembly!M$15+$BK213*Assembly!M$16+$BL213*Assembly!M$17+$BM213*Assembly!M$18+$BN213*Assembly!M$19+$BO213*Assembly!M$20+$BP213*Assembly!M$21+$BQ213*Assembly!M$22+$BR213*Assembly!M$23+$BS213*Assembly!M$24</f>
        <v>1,875</v>
      </c>
      <c r="CG213" s="256" t="str">
        <f>$AY213*Assembly!N$4+$AZ213*Assembly!N$5+$BA213*Assembly!N$6+$BB213*Assembly!N$7+$BC213*Assembly!N$8+$BD213*Assembly!N$9+$BE213*Assembly!N$10+$BF213*Assembly!N$11+$BG213*Assembly!N$12+$BH213*Assembly!N$13+$BI213*Assembly!N$14+$BJ213*Assembly!N$15+$BK213*Assembly!N$16+$BL213*Assembly!N$17+$BM213*Assembly!N$18+$BN213*Assembly!N$19+$BO213*Assembly!N$20+$BP213*Assembly!N$21+$BQ213*Assembly!N$22+$BR213*Assembly!N$23+$BS213*Assembly!N$24</f>
        <v>125</v>
      </c>
      <c r="CH213" s="256" t="str">
        <f>$AY213*Assembly!O$4+$AZ213*Assembly!O$5+$BA213*Assembly!O$6+$BB213*Assembly!O$7+$BC213*Assembly!O$8+$BD213*Assembly!O$9+$BE213*Assembly!O$10+$BF213*Assembly!O$11+$BG213*Assembly!O$12+$BH213*Assembly!O$13+$BI213*Assembly!O$14+$BJ213*Assembly!O$15+$BK213*Assembly!O$16+$BL213*Assembly!O$17+$BM213*Assembly!O$18+$BN213*Assembly!O$19+$BO213*Assembly!O$20+$BP213*Assembly!O$21+$BQ213*Assembly!O$22+$BR213*Assembly!O$23+$BS213*Assembly!O$24</f>
        <v>75</v>
      </c>
      <c r="CI213" s="254" t="str">
        <f>$AY213*Assembly!P$4+$AZ213*Assembly!P$5+$BA213*Assembly!P$6+$BB213*Assembly!P$7+$BC213*Assembly!P$8+$BD213*Assembly!P$9+$BE213*Assembly!P$10+$BF213*Assembly!P$11+$BG213*Assembly!P$12+$BH213*Assembly!P$13+$BI213*Assembly!P$14+$BJ213*Assembly!P$15+$BK213*Assembly!P$16+$BL213*Assembly!P$17+$BM213*Assembly!P$18+$BN213*Assembly!P$19+$BO213*Assembly!P$20+$BP213*Assembly!P$21+$BQ213*Assembly!P$22+$BR213*Assembly!P$23+$BS213*Assembly!P$24</f>
        <v>0</v>
      </c>
      <c r="CJ213" s="254" t="str">
        <f>$AY213*Assembly!Q$4+$AZ213*Assembly!Q$5+$BA213*Assembly!Q$6+$BB213*Assembly!Q$7+$BC213*Assembly!Q$8+$BD213*Assembly!Q$9+$BE213*Assembly!Q$10+$BF213*Assembly!Q$11+$BG213*Assembly!Q$12+$BH213*Assembly!Q$13+$BI213*Assembly!Q$14+$BJ213*Assembly!Q$15+$BK213*Assembly!Q$16+$BL213*Assembly!Q$17+$BM213*Assembly!Q$18+$BN213*Assembly!Q$19+$BO213*Assembly!Q$20+$BP213*Assembly!Q$21+$BQ213*Assembly!Q$22+$BR213*Assembly!Q$23+$BS213*Assembly!Q$24</f>
        <v>0</v>
      </c>
      <c r="CK213" s="256" t="str">
        <f>$AY213*Assembly!R$4+$AZ213*Assembly!R$5+$BA213*Assembly!R$6+$BB213*Assembly!R$7+$BC213*Assembly!R$8+$BD213*Assembly!R$9+$BE213*Assembly!R$10+$BF213*Assembly!R$11+$BG213*Assembly!R$12+$BH213*Assembly!R$13+$BI213*Assembly!R$14+$BJ213*Assembly!R$15+$BK213*Assembly!R$16+$BL213*Assembly!R$17+$BM213*Assembly!R$18+$BN213*Assembly!R$19+$BO213*Assembly!R$20+$BP213*Assembly!R$21+$BQ213*Assembly!R$22+$BR213*Assembly!R$23+$BS213*Assembly!R$24</f>
        <v>0</v>
      </c>
      <c r="CL213" s="254" t="str">
        <f>$AY213*Assembly!S$4+$AZ213*Assembly!S$5+$BA213*Assembly!S$6+$BB213*Assembly!S$7+$BC213*Assembly!S$8+$BD213*Assembly!S$9+$BE213*Assembly!S$10+$BF213*Assembly!S$11+$BG213*Assembly!S$12+$BH213*Assembly!S$13+$BI213*Assembly!S$14+$BJ213*Assembly!S$15+$BK213*Assembly!S$16+$BL213*Assembly!S$17+$BM213*Assembly!S$18+$BN213*Assembly!S$19+$BO213*Assembly!S$20+$BP213*Assembly!S$21+$BQ213*Assembly!S$22+$BR213*Assembly!S$23+$BS213*Assembly!S$24</f>
        <v>0</v>
      </c>
      <c r="CM213" s="254" t="str">
        <f>$AY213*Assembly!T$4+$AZ213*Assembly!T$5+$BA213*Assembly!T$6+$BB213*Assembly!T$7+$BC213*Assembly!T$8+$BD213*Assembly!T$9+$BE213*Assembly!T$10+$BF213*Assembly!T$11+$BG213*Assembly!T$12+$BH213*Assembly!T$13+$BI213*Assembly!T$14+$BJ213*Assembly!T$15+$BK213*Assembly!T$16+$BL213*Assembly!T$17+$BM213*Assembly!T$18+$BN213*Assembly!T$19+$BO213*Assembly!T$20+$BP213*Assembly!T$21+$BQ213*Assembly!T$22+$BR213*Assembly!T$23+$BS213*Assembly!T$24</f>
        <v>0</v>
      </c>
      <c r="CN213" s="254" t="str">
        <f>$AY213*Assembly!U$4+$AZ213*Assembly!U$5+$BA213*Assembly!U$6+$BB213*Assembly!U$7+$BC213*Assembly!U$8+$BD213*Assembly!U$9+$BE213*Assembly!U$10+$BF213*Assembly!U$11+$BG213*Assembly!U$12+$BH213*Assembly!U$13+$BI213*Assembly!U$14+$BJ213*Assembly!U$15+$BK213*Assembly!U$16+$BL213*Assembly!U$17+$BM213*Assembly!U$18+$BN213*Assembly!U$19+$BO213*Assembly!U$20+$BP213*Assembly!U$21+$BQ213*Assembly!U$22+$BR213*Assembly!U$23+$BS213*Assembly!U$24</f>
        <v>0</v>
      </c>
      <c r="CO213" s="256" t="str">
        <f>$AY213*Assembly!V$4+$AZ213*Assembly!V$5+$BA213*Assembly!V$6+$BB213*Assembly!V$7+$BC213*Assembly!V$8+$BD213*Assembly!V$9+$BE213*Assembly!V$10+$BF213*Assembly!V$11+$BG213*Assembly!V$12+$BH213*Assembly!V$13+$BI213*Assembly!V$14+$BJ213*Assembly!V$15+$BK213*Assembly!V$16+$BL213*Assembly!V$17+$BM213*Assembly!V$18+$BN213*Assembly!V$19+$BO213*Assembly!V$20+$BP213*Assembly!V$21+$BQ213*Assembly!V$22+$BR213*Assembly!V$23+$BS213*Assembly!V$24</f>
        <v>0</v>
      </c>
      <c r="CP213" s="256" t="str">
        <f>CF213*Refining!$F$3</f>
        <v>3,348</v>
      </c>
      <c r="CQ213" s="256" t="str">
        <f>CG213*Refining!$F$4</f>
        <v>391</v>
      </c>
      <c r="CR213" s="256" t="str">
        <f>CH213*Refining!$F$5</f>
        <v>313</v>
      </c>
      <c r="CS213" s="256" t="str">
        <f>CI213*Refining!$F$6</f>
        <v>0</v>
      </c>
      <c r="CT213" s="256" t="str">
        <f>CJ213*Refining!$F$7</f>
        <v>0</v>
      </c>
      <c r="CU213" s="256" t="str">
        <f>CK213*Refining!$F$8</f>
        <v>0</v>
      </c>
      <c r="CV213" s="256" t="str">
        <f>CL213*Refining!$F$9</f>
        <v>0</v>
      </c>
      <c r="CW213" s="256" t="str">
        <f>CM213*Refining!$F$10</f>
        <v>0</v>
      </c>
      <c r="CX213" s="256" t="str">
        <f>CN213*Refining!$F$11</f>
        <v>0</v>
      </c>
      <c r="CY213" s="256" t="str">
        <f>CO213*Refining!$F$12</f>
        <v>0</v>
      </c>
      <c r="CZ213" s="244" t="str">
        <f t="shared" ref="CZ213:DS213" si="861">IF(CF213 = 0, "", CF213)</f>
        <v>1,875</v>
      </c>
      <c r="DA213" s="245" t="str">
        <f t="shared" si="861"/>
        <v>125</v>
      </c>
      <c r="DB213" s="245" t="str">
        <f t="shared" si="861"/>
        <v>75</v>
      </c>
      <c r="DC213" s="245" t="str">
        <f t="shared" si="861"/>
        <v/>
      </c>
      <c r="DD213" s="245" t="str">
        <f t="shared" si="861"/>
        <v/>
      </c>
      <c r="DE213" s="245" t="str">
        <f t="shared" si="861"/>
        <v/>
      </c>
      <c r="DF213" s="245" t="str">
        <f t="shared" si="861"/>
        <v/>
      </c>
      <c r="DG213" s="245" t="str">
        <f t="shared" si="861"/>
        <v/>
      </c>
      <c r="DH213" s="245" t="str">
        <f t="shared" si="861"/>
        <v/>
      </c>
      <c r="DI213" s="246" t="str">
        <f t="shared" si="861"/>
        <v/>
      </c>
      <c r="DJ213" s="244" t="str">
        <f t="shared" si="861"/>
        <v>3,348</v>
      </c>
      <c r="DK213" s="245" t="str">
        <f t="shared" si="861"/>
        <v>391</v>
      </c>
      <c r="DL213" s="245" t="str">
        <f t="shared" si="861"/>
        <v>313</v>
      </c>
      <c r="DM213" s="245" t="str">
        <f t="shared" si="861"/>
        <v/>
      </c>
      <c r="DN213" s="259" t="str">
        <f t="shared" si="861"/>
        <v/>
      </c>
      <c r="DO213" s="245" t="str">
        <f t="shared" si="861"/>
        <v/>
      </c>
      <c r="DP213" s="245" t="str">
        <f t="shared" si="861"/>
        <v/>
      </c>
      <c r="DQ213" s="245" t="str">
        <f t="shared" si="861"/>
        <v/>
      </c>
      <c r="DR213" s="245" t="str">
        <f t="shared" si="861"/>
        <v/>
      </c>
      <c r="DS213" s="246" t="str">
        <f t="shared" si="861"/>
        <v/>
      </c>
      <c r="DT213" s="248" t="str">
        <f t="shared" si="16"/>
        <v>2,075</v>
      </c>
      <c r="DU213" s="249" t="str">
        <f t="shared" si="17"/>
        <v>4,051</v>
      </c>
      <c r="DV213" s="225" t="str">
        <f>CZ213*'Ores &amp; Ingots'!$C$3+DA213*'Ores &amp; Ingots'!$C$4+DB213*'Ores &amp; Ingots'!$C$5+DC213*'Ores &amp; Ingots'!$C$6+DD213*'Ores &amp; Ingots'!$C$7+DE213*'Ores &amp; Ingots'!$C$8+DF213*'Ores &amp; Ingots'!$C$9+DG213*'Ores &amp; Ingots'!$C$10+DH213*'Ores &amp; Ingots'!$C$11+DI213*'Ores &amp; Ingots'!$C$12</f>
        <v>261</v>
      </c>
      <c r="DW213" s="225" t="str">
        <f>DJ213*'Ores &amp; Ingots'!$B$3+DK213*'Ores &amp; Ingots'!$B$4+DL213*'Ores &amp; Ingots'!$B$5+DM213*'Ores &amp; Ingots'!$B$6+DN213*'Ores &amp; Ingots'!$B$7+DO213*'Ores &amp; Ingots'!$B$8+DP213*'Ores &amp; Ingots'!$B$9+DQ213*'Ores &amp; Ingots'!$B$10+DR213*'Ores &amp; Ingots'!$B$11+DS213*'Ores &amp; Ingots'!$B$12</f>
        <v>1,499</v>
      </c>
      <c r="DX213" s="249" t="str">
        <f>CZ213*Refining!$G$3+DA213*Refining!$G$4+DB213*Refining!$G$5+DC213*Refining!$G$6+DD213*Refining!$G$7+DE213*Refining!$G$8+DF213*Refining!$G$9+DG213*Refining!$G$10+DH213*Refining!$G$11+DI213*Refining!$G$12</f>
        <v>1,691</v>
      </c>
      <c r="DY213" s="249" t="str">
        <f t="shared" si="18"/>
        <v>263,088</v>
      </c>
      <c r="DZ213" s="250" t="str">
        <f t="shared" si="19"/>
        <v>0.2631</v>
      </c>
      <c r="EA213" s="248" t="str">
        <f t="shared" si="20"/>
        <v>1,830</v>
      </c>
      <c r="EB213" s="251" t="str">
        <f t="shared" ref="EB213:EC213" si="862">EA213/60</f>
        <v>30.5</v>
      </c>
      <c r="EC213" s="251" t="str">
        <f t="shared" si="862"/>
        <v>0.5</v>
      </c>
      <c r="ED213" s="248" t="str">
        <f t="shared" si="22"/>
        <v>282,532</v>
      </c>
      <c r="EE213" s="251" t="str">
        <f t="shared" ref="EE213:EF213" si="863">ED213/1000</f>
        <v>282.5</v>
      </c>
      <c r="EF213" s="252" t="str">
        <f t="shared" si="863"/>
        <v>0.28</v>
      </c>
      <c r="EG213" s="223" t="str">
        <f t="shared" si="24"/>
        <v>0.2825</v>
      </c>
      <c r="EH213" s="224" t="str">
        <f t="shared" si="25"/>
        <v>0:30:30</v>
      </c>
      <c r="EI213" s="225">
        <v>32.0</v>
      </c>
    </row>
    <row r="214">
      <c r="A214" s="33"/>
      <c r="B214" s="226" t="s">
        <v>1069</v>
      </c>
      <c r="C214" s="227" t="s">
        <v>886</v>
      </c>
      <c r="D214" s="227">
        <v>1.0</v>
      </c>
      <c r="E214" s="227">
        <v>1.0</v>
      </c>
      <c r="F214" s="227">
        <v>1.0</v>
      </c>
      <c r="G214" s="228" t="str">
        <f t="shared" si="5"/>
        <v>15.6</v>
      </c>
      <c r="H214" s="229">
        <v>14.0</v>
      </c>
      <c r="I214" s="229">
        <v>42.0</v>
      </c>
      <c r="J214" s="229" t="str">
        <f>H214/Main!$D$9</f>
        <v>14</v>
      </c>
      <c r="K214" s="229" t="str">
        <f>I214/Main!$D$10</f>
        <v>42</v>
      </c>
      <c r="L214" s="229" t="str">
        <f t="shared" si="6"/>
        <v>3</v>
      </c>
      <c r="M214" s="229">
        <v>0.4</v>
      </c>
      <c r="N214" s="230"/>
      <c r="O214" s="230"/>
      <c r="P214" s="230"/>
      <c r="Q214" s="231"/>
      <c r="R214" s="230"/>
      <c r="S214" s="232"/>
      <c r="T214" s="232"/>
      <c r="U214" s="230"/>
      <c r="V214" s="230"/>
      <c r="W214" s="232"/>
      <c r="X214" s="232"/>
      <c r="Y214" s="230"/>
      <c r="Z214" s="230"/>
      <c r="AA214" s="230"/>
      <c r="AB214" s="230"/>
      <c r="AC214" s="334" t="s">
        <v>12</v>
      </c>
      <c r="AD214" s="309">
        <v>130.0</v>
      </c>
      <c r="AE214" s="225">
        <v>0.0</v>
      </c>
      <c r="AF214" s="225">
        <v>0.0</v>
      </c>
      <c r="AG214" s="225">
        <v>0.0</v>
      </c>
      <c r="AH214" s="225">
        <v>0.0</v>
      </c>
      <c r="AI214" s="225">
        <v>0.0</v>
      </c>
      <c r="AJ214" s="225">
        <v>0.0</v>
      </c>
      <c r="AK214" s="225">
        <v>0.0</v>
      </c>
      <c r="AL214" s="225">
        <v>0.0</v>
      </c>
      <c r="AM214" s="225">
        <v>0.0</v>
      </c>
      <c r="AN214" s="225">
        <v>0.0</v>
      </c>
      <c r="AO214" s="225">
        <v>50.0</v>
      </c>
      <c r="AP214" s="225">
        <v>0.0</v>
      </c>
      <c r="AQ214" s="225">
        <v>0.0</v>
      </c>
      <c r="AR214" s="225">
        <v>0.0</v>
      </c>
      <c r="AS214" s="225">
        <v>0.0</v>
      </c>
      <c r="AT214" s="225">
        <v>0.0</v>
      </c>
      <c r="AU214" s="225">
        <v>0.0</v>
      </c>
      <c r="AV214" s="225">
        <v>0.0</v>
      </c>
      <c r="AW214" s="225">
        <v>0.0</v>
      </c>
      <c r="AX214" s="225">
        <v>0.0</v>
      </c>
      <c r="AY214" s="359" t="str">
        <f t="shared" ref="AY214:BS214" si="864">IF(AD214 = 0, "", AD214)</f>
        <v>130</v>
      </c>
      <c r="AZ214" s="227" t="str">
        <f t="shared" si="864"/>
        <v/>
      </c>
      <c r="BA214" s="227" t="str">
        <f t="shared" si="864"/>
        <v/>
      </c>
      <c r="BB214" s="227" t="str">
        <f t="shared" si="864"/>
        <v/>
      </c>
      <c r="BC214" s="227" t="str">
        <f t="shared" si="864"/>
        <v/>
      </c>
      <c r="BD214" s="227" t="str">
        <f t="shared" si="864"/>
        <v/>
      </c>
      <c r="BE214" s="227" t="str">
        <f t="shared" si="864"/>
        <v/>
      </c>
      <c r="BF214" s="227" t="str">
        <f t="shared" si="864"/>
        <v/>
      </c>
      <c r="BG214" s="227" t="str">
        <f t="shared" si="864"/>
        <v/>
      </c>
      <c r="BH214" s="227" t="str">
        <f t="shared" si="864"/>
        <v/>
      </c>
      <c r="BI214" s="227" t="str">
        <f t="shared" si="864"/>
        <v/>
      </c>
      <c r="BJ214" s="227" t="str">
        <f t="shared" si="864"/>
        <v>50</v>
      </c>
      <c r="BK214" s="227" t="str">
        <f t="shared" si="864"/>
        <v/>
      </c>
      <c r="BL214" s="227" t="str">
        <f t="shared" si="864"/>
        <v/>
      </c>
      <c r="BM214" s="227" t="str">
        <f t="shared" si="864"/>
        <v/>
      </c>
      <c r="BN214" s="227" t="str">
        <f t="shared" si="864"/>
        <v/>
      </c>
      <c r="BO214" s="227" t="str">
        <f t="shared" si="864"/>
        <v/>
      </c>
      <c r="BP214" s="227" t="str">
        <f t="shared" si="864"/>
        <v/>
      </c>
      <c r="BQ214" s="227" t="str">
        <f t="shared" si="864"/>
        <v/>
      </c>
      <c r="BR214" s="227" t="str">
        <f t="shared" si="864"/>
        <v/>
      </c>
      <c r="BS214" s="238" t="str">
        <f t="shared" si="864"/>
        <v/>
      </c>
      <c r="BT214" s="239" t="str">
        <f>$AY214*Assembly!Y$4+$AZ214*Assembly!Y$5+$BA214*Assembly!Y$6+$BB214*Assembly!Y$7+$BC214*Assembly!Y$8+$BD214*Assembly!Y$9+$BE214*Assembly!Y$10+$BF214*Assembly!Y$11+$BG214*Assembly!Y$12+$BH214*Assembly!Y$13+$BI214*Assembly!Y$14+$BJ214*Assembly!Y$15+$BK214*Assembly!Y$16+$BL214*Assembly!Y$17+$BM214*Assembly!Y$18+$BN214*Assembly!Y$19+$BO214*Assembly!Y$20+$BP214*Assembly!Y$21+$BQ214*Assembly!Y$22+$BR214*Assembly!Y$23+$BS214*Assembly!Y$24</f>
        <v>2,900</v>
      </c>
      <c r="BU214" s="225" t="str">
        <f t="shared" si="8"/>
        <v>186</v>
      </c>
      <c r="BV214" s="225"/>
      <c r="BW214" s="225" t="str">
        <f>$AY214*Assembly!AC$4+$AZ214*Assembly!AC$5+$BA214*Assembly!AC$6+$BB214*Assembly!AC$7+$BC214*Assembly!AC$8+$BD214*Assembly!AC$9+$BE214*Assembly!AC$10+$BF214*Assembly!AC$11+$BG214*Assembly!AC$12+$BH214*Assembly!AC$13+$BI214*Assembly!AC$14+$BJ214*Assembly!AC$15+$BK214*Assembly!AC$16+$BL214*Assembly!AC$17+$BM214*Assembly!AC$18+$BN214*Assembly!AC$19+$BO214*Assembly!AC$20+$BP214*Assembly!AC$21+$BQ214*Assembly!AC$22+$BR214*Assembly!AC$23+$BS214*Assembly!AC$24</f>
        <v>14,500</v>
      </c>
      <c r="BX214" s="240" t="str">
        <f t="shared" si="9"/>
        <v>5.00</v>
      </c>
      <c r="BY214" s="241" t="str">
        <f t="shared" si="10"/>
        <v>928</v>
      </c>
      <c r="BZ214" s="242" t="str">
        <f t="shared" si="11"/>
        <v>78.1</v>
      </c>
      <c r="CA214" s="241" t="str">
        <f t="shared" si="12"/>
        <v>1036</v>
      </c>
      <c r="CB214" s="225" t="str">
        <f>$AY214*Assembly!X$4+$AZ214*Assembly!X$5+$BA214*Assembly!X$6+$BB214*Assembly!X$7+$BC214*Assembly!X$8+$BD214*Assembly!X$9+$BE214*Assembly!X$10+$BF214*Assembly!X$11+$BG214*Assembly!X$12+$BH214*Assembly!X$13+$BI214*Assembly!X$14+$BJ214*Assembly!X$15+$BK214*Assembly!X$16+$BL214*Assembly!X$17+$BM214*Assembly!X$18+$BN214*Assembly!X$19+$BO214*Assembly!X$20+$BP214*Assembly!X$21+$BQ214*Assembly!X$22+$BR214*Assembly!X$23+$BS214*Assembly!X$24</f>
        <v>230</v>
      </c>
      <c r="CC214" s="225" t="str">
        <f t="shared" si="13"/>
        <v>35,778</v>
      </c>
      <c r="CD214" s="223" t="str">
        <f t="shared" si="14"/>
        <v>0.0358</v>
      </c>
      <c r="CE214" s="243" t="str">
        <f>$AY214*Assembly!AB$4+$AZ214*Assembly!AB$5+$BA214*Assembly!AB$6+$BB214*Assembly!AB$7+$BC214*Assembly!AB$8+$BD214*Assembly!AB$9+$BE214*Assembly!AB$10+$BF214*Assembly!AB$11+$BG214*Assembly!AB$12+$BH214*Assembly!AB$13+$BI214*Assembly!AB$14+$BJ214*Assembly!AB$15+$BK214*Assembly!AB$16+$BL214*Assembly!AB$17+$BM214*Assembly!AB$18+$BN214*Assembly!AB$19+$BO214*Assembly!AB$20+$BP214*Assembly!AB$21+$BQ214*Assembly!AB$22+$BR214*Assembly!AB$23+$BS214*Assembly!AB$24</f>
        <v>1,140</v>
      </c>
      <c r="CF214" s="231" t="str">
        <f>$AY214*Assembly!M$4+$AZ214*Assembly!M$5+$BA214*Assembly!M$6+$BB214*Assembly!M$7+$BC214*Assembly!M$8+$BD214*Assembly!M$9+$BE214*Assembly!M$10+$BF214*Assembly!M$11+$BG214*Assembly!M$12+$BH214*Assembly!M$13+$BI214*Assembly!M$14+$BJ214*Assembly!M$15+$BK214*Assembly!M$16+$BL214*Assembly!M$17+$BM214*Assembly!M$18+$BN214*Assembly!M$19+$BO214*Assembly!M$20+$BP214*Assembly!M$21+$BQ214*Assembly!M$22+$BR214*Assembly!M$23+$BS214*Assembly!M$24</f>
        <v>3,330</v>
      </c>
      <c r="CG214" s="231" t="str">
        <f>$AY214*Assembly!N$4+$AZ214*Assembly!N$5+$BA214*Assembly!N$6+$BB214*Assembly!N$7+$BC214*Assembly!N$8+$BD214*Assembly!N$9+$BE214*Assembly!N$10+$BF214*Assembly!N$11+$BG214*Assembly!N$12+$BH214*Assembly!N$13+$BI214*Assembly!N$14+$BJ214*Assembly!N$15+$BK214*Assembly!N$16+$BL214*Assembly!N$17+$BM214*Assembly!N$18+$BN214*Assembly!N$19+$BO214*Assembly!N$20+$BP214*Assembly!N$21+$BQ214*Assembly!N$22+$BR214*Assembly!N$23+$BS214*Assembly!N$24</f>
        <v>250</v>
      </c>
      <c r="CH214" s="231" t="str">
        <f>$AY214*Assembly!O$4+$AZ214*Assembly!O$5+$BA214*Assembly!O$6+$BB214*Assembly!O$7+$BC214*Assembly!O$8+$BD214*Assembly!O$9+$BE214*Assembly!O$10+$BF214*Assembly!O$11+$BG214*Assembly!O$12+$BH214*Assembly!O$13+$BI214*Assembly!O$14+$BJ214*Assembly!O$15+$BK214*Assembly!O$16+$BL214*Assembly!O$17+$BM214*Assembly!O$18+$BN214*Assembly!O$19+$BO214*Assembly!O$20+$BP214*Assembly!O$21+$BQ214*Assembly!O$22+$BR214*Assembly!O$23+$BS214*Assembly!O$24</f>
        <v>150</v>
      </c>
      <c r="CI214" s="229" t="str">
        <f>$AY214*Assembly!P$4+$AZ214*Assembly!P$5+$BA214*Assembly!P$6+$BB214*Assembly!P$7+$BC214*Assembly!P$8+$BD214*Assembly!P$9+$BE214*Assembly!P$10+$BF214*Assembly!P$11+$BG214*Assembly!P$12+$BH214*Assembly!P$13+$BI214*Assembly!P$14+$BJ214*Assembly!P$15+$BK214*Assembly!P$16+$BL214*Assembly!P$17+$BM214*Assembly!P$18+$BN214*Assembly!P$19+$BO214*Assembly!P$20+$BP214*Assembly!P$21+$BQ214*Assembly!P$22+$BR214*Assembly!P$23+$BS214*Assembly!P$24</f>
        <v>0</v>
      </c>
      <c r="CJ214" s="229" t="str">
        <f>$AY214*Assembly!Q$4+$AZ214*Assembly!Q$5+$BA214*Assembly!Q$6+$BB214*Assembly!Q$7+$BC214*Assembly!Q$8+$BD214*Assembly!Q$9+$BE214*Assembly!Q$10+$BF214*Assembly!Q$11+$BG214*Assembly!Q$12+$BH214*Assembly!Q$13+$BI214*Assembly!Q$14+$BJ214*Assembly!Q$15+$BK214*Assembly!Q$16+$BL214*Assembly!Q$17+$BM214*Assembly!Q$18+$BN214*Assembly!Q$19+$BO214*Assembly!Q$20+$BP214*Assembly!Q$21+$BQ214*Assembly!Q$22+$BR214*Assembly!Q$23+$BS214*Assembly!Q$24</f>
        <v>0</v>
      </c>
      <c r="CK214" s="231" t="str">
        <f>$AY214*Assembly!R$4+$AZ214*Assembly!R$5+$BA214*Assembly!R$6+$BB214*Assembly!R$7+$BC214*Assembly!R$8+$BD214*Assembly!R$9+$BE214*Assembly!R$10+$BF214*Assembly!R$11+$BG214*Assembly!R$12+$BH214*Assembly!R$13+$BI214*Assembly!R$14+$BJ214*Assembly!R$15+$BK214*Assembly!R$16+$BL214*Assembly!R$17+$BM214*Assembly!R$18+$BN214*Assembly!R$19+$BO214*Assembly!R$20+$BP214*Assembly!R$21+$BQ214*Assembly!R$22+$BR214*Assembly!R$23+$BS214*Assembly!R$24</f>
        <v>0</v>
      </c>
      <c r="CL214" s="229" t="str">
        <f>$AY214*Assembly!S$4+$AZ214*Assembly!S$5+$BA214*Assembly!S$6+$BB214*Assembly!S$7+$BC214*Assembly!S$8+$BD214*Assembly!S$9+$BE214*Assembly!S$10+$BF214*Assembly!S$11+$BG214*Assembly!S$12+$BH214*Assembly!S$13+$BI214*Assembly!S$14+$BJ214*Assembly!S$15+$BK214*Assembly!S$16+$BL214*Assembly!S$17+$BM214*Assembly!S$18+$BN214*Assembly!S$19+$BO214*Assembly!S$20+$BP214*Assembly!S$21+$BQ214*Assembly!S$22+$BR214*Assembly!S$23+$BS214*Assembly!S$24</f>
        <v>0</v>
      </c>
      <c r="CM214" s="229" t="str">
        <f>$AY214*Assembly!T$4+$AZ214*Assembly!T$5+$BA214*Assembly!T$6+$BB214*Assembly!T$7+$BC214*Assembly!T$8+$BD214*Assembly!T$9+$BE214*Assembly!T$10+$BF214*Assembly!T$11+$BG214*Assembly!T$12+$BH214*Assembly!T$13+$BI214*Assembly!T$14+$BJ214*Assembly!T$15+$BK214*Assembly!T$16+$BL214*Assembly!T$17+$BM214*Assembly!T$18+$BN214*Assembly!T$19+$BO214*Assembly!T$20+$BP214*Assembly!T$21+$BQ214*Assembly!T$22+$BR214*Assembly!T$23+$BS214*Assembly!T$24</f>
        <v>0</v>
      </c>
      <c r="CN214" s="229" t="str">
        <f>$AY214*Assembly!U$4+$AZ214*Assembly!U$5+$BA214*Assembly!U$6+$BB214*Assembly!U$7+$BC214*Assembly!U$8+$BD214*Assembly!U$9+$BE214*Assembly!U$10+$BF214*Assembly!U$11+$BG214*Assembly!U$12+$BH214*Assembly!U$13+$BI214*Assembly!U$14+$BJ214*Assembly!U$15+$BK214*Assembly!U$16+$BL214*Assembly!U$17+$BM214*Assembly!U$18+$BN214*Assembly!U$19+$BO214*Assembly!U$20+$BP214*Assembly!U$21+$BQ214*Assembly!U$22+$BR214*Assembly!U$23+$BS214*Assembly!U$24</f>
        <v>0</v>
      </c>
      <c r="CO214" s="231" t="str">
        <f>$AY214*Assembly!V$4+$AZ214*Assembly!V$5+$BA214*Assembly!V$6+$BB214*Assembly!V$7+$BC214*Assembly!V$8+$BD214*Assembly!V$9+$BE214*Assembly!V$10+$BF214*Assembly!V$11+$BG214*Assembly!V$12+$BH214*Assembly!V$13+$BI214*Assembly!V$14+$BJ214*Assembly!V$15+$BK214*Assembly!V$16+$BL214*Assembly!V$17+$BM214*Assembly!V$18+$BN214*Assembly!V$19+$BO214*Assembly!V$20+$BP214*Assembly!V$21+$BQ214*Assembly!V$22+$BR214*Assembly!V$23+$BS214*Assembly!V$24</f>
        <v>0</v>
      </c>
      <c r="CP214" s="231" t="str">
        <f>CF214*Refining!$F$3</f>
        <v>5,946</v>
      </c>
      <c r="CQ214" s="231" t="str">
        <f>CG214*Refining!$F$4</f>
        <v>781</v>
      </c>
      <c r="CR214" s="231" t="str">
        <f>CH214*Refining!$F$5</f>
        <v>625</v>
      </c>
      <c r="CS214" s="231" t="str">
        <f>CI214*Refining!$F$6</f>
        <v>0</v>
      </c>
      <c r="CT214" s="231" t="str">
        <f>CJ214*Refining!$F$7</f>
        <v>0</v>
      </c>
      <c r="CU214" s="231" t="str">
        <f>CK214*Refining!$F$8</f>
        <v>0</v>
      </c>
      <c r="CV214" s="231" t="str">
        <f>CL214*Refining!$F$9</f>
        <v>0</v>
      </c>
      <c r="CW214" s="231" t="str">
        <f>CM214*Refining!$F$10</f>
        <v>0</v>
      </c>
      <c r="CX214" s="231" t="str">
        <f>CN214*Refining!$F$11</f>
        <v>0</v>
      </c>
      <c r="CY214" s="231" t="str">
        <f>CO214*Refining!$F$12</f>
        <v>0</v>
      </c>
      <c r="CZ214" s="244" t="str">
        <f t="shared" ref="CZ214:DS214" si="865">IF(CF214 = 0, "", CF214)</f>
        <v>3,330</v>
      </c>
      <c r="DA214" s="245" t="str">
        <f t="shared" si="865"/>
        <v>250</v>
      </c>
      <c r="DB214" s="245" t="str">
        <f t="shared" si="865"/>
        <v>150</v>
      </c>
      <c r="DC214" s="245" t="str">
        <f t="shared" si="865"/>
        <v/>
      </c>
      <c r="DD214" s="245" t="str">
        <f t="shared" si="865"/>
        <v/>
      </c>
      <c r="DE214" s="245" t="str">
        <f t="shared" si="865"/>
        <v/>
      </c>
      <c r="DF214" s="245" t="str">
        <f t="shared" si="865"/>
        <v/>
      </c>
      <c r="DG214" s="245" t="str">
        <f t="shared" si="865"/>
        <v/>
      </c>
      <c r="DH214" s="245" t="str">
        <f t="shared" si="865"/>
        <v/>
      </c>
      <c r="DI214" s="246" t="str">
        <f t="shared" si="865"/>
        <v/>
      </c>
      <c r="DJ214" s="244" t="str">
        <f t="shared" si="865"/>
        <v>5,946</v>
      </c>
      <c r="DK214" s="245" t="str">
        <f t="shared" si="865"/>
        <v>781</v>
      </c>
      <c r="DL214" s="245" t="str">
        <f t="shared" si="865"/>
        <v>625</v>
      </c>
      <c r="DM214" s="245" t="str">
        <f t="shared" si="865"/>
        <v/>
      </c>
      <c r="DN214" s="259" t="str">
        <f t="shared" si="865"/>
        <v/>
      </c>
      <c r="DO214" s="245" t="str">
        <f t="shared" si="865"/>
        <v/>
      </c>
      <c r="DP214" s="245" t="str">
        <f t="shared" si="865"/>
        <v/>
      </c>
      <c r="DQ214" s="245" t="str">
        <f t="shared" si="865"/>
        <v/>
      </c>
      <c r="DR214" s="245" t="str">
        <f t="shared" si="865"/>
        <v/>
      </c>
      <c r="DS214" s="246" t="str">
        <f t="shared" si="865"/>
        <v/>
      </c>
      <c r="DT214" s="248" t="str">
        <f t="shared" si="16"/>
        <v>3,730</v>
      </c>
      <c r="DU214" s="249" t="str">
        <f t="shared" si="17"/>
        <v>7,353</v>
      </c>
      <c r="DV214" s="225" t="str">
        <f>CZ214*'Ores &amp; Ingots'!$C$3+DA214*'Ores &amp; Ingots'!$C$4+DB214*'Ores &amp; Ingots'!$C$5+DC214*'Ores &amp; Ingots'!$C$6+DD214*'Ores &amp; Ingots'!$C$7+DE214*'Ores &amp; Ingots'!$C$8+DF214*'Ores &amp; Ingots'!$C$9+DG214*'Ores &amp; Ingots'!$C$10+DH214*'Ores &amp; Ingots'!$C$11+DI214*'Ores &amp; Ingots'!$C$12</f>
        <v>468</v>
      </c>
      <c r="DW214" s="225" t="str">
        <f>DJ214*'Ores &amp; Ingots'!$B$3+DK214*'Ores &amp; Ingots'!$B$4+DL214*'Ores &amp; Ingots'!$B$5+DM214*'Ores &amp; Ingots'!$B$6+DN214*'Ores &amp; Ingots'!$B$7+DO214*'Ores &amp; Ingots'!$B$8+DP214*'Ores &amp; Ingots'!$B$9+DQ214*'Ores &amp; Ingots'!$B$10+DR214*'Ores &amp; Ingots'!$B$11+DS214*'Ores &amp; Ingots'!$B$12</f>
        <v>2,720</v>
      </c>
      <c r="DX214" s="249" t="str">
        <f>CZ214*Refining!$G$3+DA214*Refining!$G$4+DB214*Refining!$G$5+DC214*Refining!$G$6+DD214*Refining!$G$7+DE214*Refining!$G$8+DF214*Refining!$G$9+DG214*Refining!$G$10+DH214*Refining!$G$11+DI214*Refining!$G$12</f>
        <v>3,354</v>
      </c>
      <c r="DY214" s="249" t="str">
        <f t="shared" si="18"/>
        <v>521,688</v>
      </c>
      <c r="DZ214" s="250" t="str">
        <f t="shared" si="19"/>
        <v>0.5217</v>
      </c>
      <c r="EA214" s="248" t="str">
        <f t="shared" si="20"/>
        <v>3,598</v>
      </c>
      <c r="EB214" s="251" t="str">
        <f t="shared" ref="EB214:EC214" si="866">EA214/60</f>
        <v>60.0</v>
      </c>
      <c r="EC214" s="251" t="str">
        <f t="shared" si="866"/>
        <v>1.0</v>
      </c>
      <c r="ED214" s="248" t="str">
        <f t="shared" si="22"/>
        <v>557,466</v>
      </c>
      <c r="EE214" s="251" t="str">
        <f t="shared" ref="EE214:EF214" si="867">ED214/1000</f>
        <v>557.5</v>
      </c>
      <c r="EF214" s="252" t="str">
        <f t="shared" si="867"/>
        <v>0.56</v>
      </c>
      <c r="EG214" s="223" t="str">
        <f t="shared" si="24"/>
        <v>0.5575</v>
      </c>
      <c r="EH214" s="224" t="str">
        <f t="shared" si="25"/>
        <v>0:59:58</v>
      </c>
      <c r="EI214" s="225" t="s">
        <v>12</v>
      </c>
    </row>
    <row r="215">
      <c r="A215" s="33"/>
      <c r="B215" s="226" t="s">
        <v>1070</v>
      </c>
      <c r="C215" s="227" t="s">
        <v>886</v>
      </c>
      <c r="D215" s="227">
        <v>1.0</v>
      </c>
      <c r="E215" s="227">
        <v>1.0</v>
      </c>
      <c r="F215" s="227">
        <v>1.0</v>
      </c>
      <c r="G215" s="253" t="str">
        <f t="shared" si="5"/>
        <v>15.6</v>
      </c>
      <c r="H215" s="254">
        <v>24.0</v>
      </c>
      <c r="I215" s="254">
        <v>60.0</v>
      </c>
      <c r="J215" s="254" t="str">
        <f>H215/Main!$D$9</f>
        <v>24</v>
      </c>
      <c r="K215" s="254" t="str">
        <f>I215/Main!$D$10</f>
        <v>60</v>
      </c>
      <c r="L215" s="254" t="str">
        <f t="shared" si="6"/>
        <v>2.5</v>
      </c>
      <c r="M215" s="254">
        <v>0.4</v>
      </c>
      <c r="N215" s="255"/>
      <c r="O215" s="255"/>
      <c r="P215" s="255"/>
      <c r="Q215" s="256"/>
      <c r="R215" s="255"/>
      <c r="S215" s="257"/>
      <c r="T215" s="257"/>
      <c r="U215" s="255"/>
      <c r="V215" s="255"/>
      <c r="W215" s="350"/>
      <c r="X215" s="257"/>
      <c r="Y215" s="255"/>
      <c r="Z215" s="255"/>
      <c r="AA215" s="255"/>
      <c r="AB215" s="255"/>
      <c r="AC215" s="351" t="s">
        <v>18</v>
      </c>
      <c r="AD215" s="309">
        <v>130.0</v>
      </c>
      <c r="AE215" s="225">
        <v>0.0</v>
      </c>
      <c r="AF215" s="225">
        <v>0.0</v>
      </c>
      <c r="AG215" s="225">
        <v>0.0</v>
      </c>
      <c r="AH215" s="225">
        <v>0.0</v>
      </c>
      <c r="AI215" s="225">
        <v>0.0</v>
      </c>
      <c r="AJ215" s="225">
        <v>0.0</v>
      </c>
      <c r="AK215" s="225">
        <v>0.0</v>
      </c>
      <c r="AL215" s="225">
        <v>0.0</v>
      </c>
      <c r="AM215" s="225">
        <v>0.0</v>
      </c>
      <c r="AN215" s="225">
        <v>0.0</v>
      </c>
      <c r="AO215" s="225">
        <v>50.0</v>
      </c>
      <c r="AP215" s="225">
        <v>0.0</v>
      </c>
      <c r="AQ215" s="225">
        <v>0.0</v>
      </c>
      <c r="AR215" s="225">
        <v>0.0</v>
      </c>
      <c r="AS215" s="225">
        <v>0.0</v>
      </c>
      <c r="AT215" s="225">
        <v>0.0</v>
      </c>
      <c r="AU215" s="225">
        <v>0.0</v>
      </c>
      <c r="AV215" s="225">
        <v>0.0</v>
      </c>
      <c r="AW215" s="225">
        <v>0.0</v>
      </c>
      <c r="AX215" s="225">
        <v>0.0</v>
      </c>
      <c r="AY215" s="359" t="str">
        <f t="shared" ref="AY215:BS215" si="868">IF(AD215 = 0, "", AD215)</f>
        <v>130</v>
      </c>
      <c r="AZ215" s="227" t="str">
        <f t="shared" si="868"/>
        <v/>
      </c>
      <c r="BA215" s="227" t="str">
        <f t="shared" si="868"/>
        <v/>
      </c>
      <c r="BB215" s="227" t="str">
        <f t="shared" si="868"/>
        <v/>
      </c>
      <c r="BC215" s="227" t="str">
        <f t="shared" si="868"/>
        <v/>
      </c>
      <c r="BD215" s="227" t="str">
        <f t="shared" si="868"/>
        <v/>
      </c>
      <c r="BE215" s="227" t="str">
        <f t="shared" si="868"/>
        <v/>
      </c>
      <c r="BF215" s="227" t="str">
        <f t="shared" si="868"/>
        <v/>
      </c>
      <c r="BG215" s="227" t="str">
        <f t="shared" si="868"/>
        <v/>
      </c>
      <c r="BH215" s="227" t="str">
        <f t="shared" si="868"/>
        <v/>
      </c>
      <c r="BI215" s="227" t="str">
        <f t="shared" si="868"/>
        <v/>
      </c>
      <c r="BJ215" s="227" t="str">
        <f t="shared" si="868"/>
        <v>50</v>
      </c>
      <c r="BK215" s="227" t="str">
        <f t="shared" si="868"/>
        <v/>
      </c>
      <c r="BL215" s="227" t="str">
        <f t="shared" si="868"/>
        <v/>
      </c>
      <c r="BM215" s="227" t="str">
        <f t="shared" si="868"/>
        <v/>
      </c>
      <c r="BN215" s="227" t="str">
        <f t="shared" si="868"/>
        <v/>
      </c>
      <c r="BO215" s="227" t="str">
        <f t="shared" si="868"/>
        <v/>
      </c>
      <c r="BP215" s="227" t="str">
        <f t="shared" si="868"/>
        <v/>
      </c>
      <c r="BQ215" s="227" t="str">
        <f t="shared" si="868"/>
        <v/>
      </c>
      <c r="BR215" s="227" t="str">
        <f t="shared" si="868"/>
        <v/>
      </c>
      <c r="BS215" s="238" t="str">
        <f t="shared" si="868"/>
        <v/>
      </c>
      <c r="BT215" s="239" t="str">
        <f>$AY215*Assembly!Y$4+$AZ215*Assembly!Y$5+$BA215*Assembly!Y$6+$BB215*Assembly!Y$7+$BC215*Assembly!Y$8+$BD215*Assembly!Y$9+$BE215*Assembly!Y$10+$BF215*Assembly!Y$11+$BG215*Assembly!Y$12+$BH215*Assembly!Y$13+$BI215*Assembly!Y$14+$BJ215*Assembly!Y$15+$BK215*Assembly!Y$16+$BL215*Assembly!Y$17+$BM215*Assembly!Y$18+$BN215*Assembly!Y$19+$BO215*Assembly!Y$20+$BP215*Assembly!Y$21+$BQ215*Assembly!Y$22+$BR215*Assembly!Y$23+$BS215*Assembly!Y$24</f>
        <v>2,900</v>
      </c>
      <c r="BU215" s="225" t="str">
        <f t="shared" si="8"/>
        <v>186</v>
      </c>
      <c r="BV215" s="225"/>
      <c r="BW215" s="225" t="str">
        <f>$AY215*Assembly!AC$4+$AZ215*Assembly!AC$5+$BA215*Assembly!AC$6+$BB215*Assembly!AC$7+$BC215*Assembly!AC$8+$BD215*Assembly!AC$9+$BE215*Assembly!AC$10+$BF215*Assembly!AC$11+$BG215*Assembly!AC$12+$BH215*Assembly!AC$13+$BI215*Assembly!AC$14+$BJ215*Assembly!AC$15+$BK215*Assembly!AC$16+$BL215*Assembly!AC$17+$BM215*Assembly!AC$18+$BN215*Assembly!AC$19+$BO215*Assembly!AC$20+$BP215*Assembly!AC$21+$BQ215*Assembly!AC$22+$BR215*Assembly!AC$23+$BS215*Assembly!AC$24</f>
        <v>14,500</v>
      </c>
      <c r="BX215" s="240" t="str">
        <f t="shared" si="9"/>
        <v>5.00</v>
      </c>
      <c r="BY215" s="241" t="str">
        <f t="shared" si="10"/>
        <v>928</v>
      </c>
      <c r="BZ215" s="242" t="str">
        <f t="shared" si="11"/>
        <v>78.1</v>
      </c>
      <c r="CA215" s="241" t="str">
        <f t="shared" si="12"/>
        <v>604</v>
      </c>
      <c r="CB215" s="225" t="str">
        <f>$AY215*Assembly!X$4+$AZ215*Assembly!X$5+$BA215*Assembly!X$6+$BB215*Assembly!X$7+$BC215*Assembly!X$8+$BD215*Assembly!X$9+$BE215*Assembly!X$10+$BF215*Assembly!X$11+$BG215*Assembly!X$12+$BH215*Assembly!X$13+$BI215*Assembly!X$14+$BJ215*Assembly!X$15+$BK215*Assembly!X$16+$BL215*Assembly!X$17+$BM215*Assembly!X$18+$BN215*Assembly!X$19+$BO215*Assembly!X$20+$BP215*Assembly!X$21+$BQ215*Assembly!X$22+$BR215*Assembly!X$23+$BS215*Assembly!X$24</f>
        <v>230</v>
      </c>
      <c r="CC215" s="225" t="str">
        <f t="shared" si="13"/>
        <v>35,778</v>
      </c>
      <c r="CD215" s="223" t="str">
        <f t="shared" si="14"/>
        <v>0.0358</v>
      </c>
      <c r="CE215" s="243" t="str">
        <f>$AY215*Assembly!AB$4+$AZ215*Assembly!AB$5+$BA215*Assembly!AB$6+$BB215*Assembly!AB$7+$BC215*Assembly!AB$8+$BD215*Assembly!AB$9+$BE215*Assembly!AB$10+$BF215*Assembly!AB$11+$BG215*Assembly!AB$12+$BH215*Assembly!AB$13+$BI215*Assembly!AB$14+$BJ215*Assembly!AB$15+$BK215*Assembly!AB$16+$BL215*Assembly!AB$17+$BM215*Assembly!AB$18+$BN215*Assembly!AB$19+$BO215*Assembly!AB$20+$BP215*Assembly!AB$21+$BQ215*Assembly!AB$22+$BR215*Assembly!AB$23+$BS215*Assembly!AB$24</f>
        <v>1,140</v>
      </c>
      <c r="CF215" s="256" t="str">
        <f>$AY215*Assembly!M$4+$AZ215*Assembly!M$5+$BA215*Assembly!M$6+$BB215*Assembly!M$7+$BC215*Assembly!M$8+$BD215*Assembly!M$9+$BE215*Assembly!M$10+$BF215*Assembly!M$11+$BG215*Assembly!M$12+$BH215*Assembly!M$13+$BI215*Assembly!M$14+$BJ215*Assembly!M$15+$BK215*Assembly!M$16+$BL215*Assembly!M$17+$BM215*Assembly!M$18+$BN215*Assembly!M$19+$BO215*Assembly!M$20+$BP215*Assembly!M$21+$BQ215*Assembly!M$22+$BR215*Assembly!M$23+$BS215*Assembly!M$24</f>
        <v>3,330</v>
      </c>
      <c r="CG215" s="256" t="str">
        <f>$AY215*Assembly!N$4+$AZ215*Assembly!N$5+$BA215*Assembly!N$6+$BB215*Assembly!N$7+$BC215*Assembly!N$8+$BD215*Assembly!N$9+$BE215*Assembly!N$10+$BF215*Assembly!N$11+$BG215*Assembly!N$12+$BH215*Assembly!N$13+$BI215*Assembly!N$14+$BJ215*Assembly!N$15+$BK215*Assembly!N$16+$BL215*Assembly!N$17+$BM215*Assembly!N$18+$BN215*Assembly!N$19+$BO215*Assembly!N$20+$BP215*Assembly!N$21+$BQ215*Assembly!N$22+$BR215*Assembly!N$23+$BS215*Assembly!N$24</f>
        <v>250</v>
      </c>
      <c r="CH215" s="256" t="str">
        <f>$AY215*Assembly!O$4+$AZ215*Assembly!O$5+$BA215*Assembly!O$6+$BB215*Assembly!O$7+$BC215*Assembly!O$8+$BD215*Assembly!O$9+$BE215*Assembly!O$10+$BF215*Assembly!O$11+$BG215*Assembly!O$12+$BH215*Assembly!O$13+$BI215*Assembly!O$14+$BJ215*Assembly!O$15+$BK215*Assembly!O$16+$BL215*Assembly!O$17+$BM215*Assembly!O$18+$BN215*Assembly!O$19+$BO215*Assembly!O$20+$BP215*Assembly!O$21+$BQ215*Assembly!O$22+$BR215*Assembly!O$23+$BS215*Assembly!O$24</f>
        <v>150</v>
      </c>
      <c r="CI215" s="254" t="str">
        <f>$AY215*Assembly!P$4+$AZ215*Assembly!P$5+$BA215*Assembly!P$6+$BB215*Assembly!P$7+$BC215*Assembly!P$8+$BD215*Assembly!P$9+$BE215*Assembly!P$10+$BF215*Assembly!P$11+$BG215*Assembly!P$12+$BH215*Assembly!P$13+$BI215*Assembly!P$14+$BJ215*Assembly!P$15+$BK215*Assembly!P$16+$BL215*Assembly!P$17+$BM215*Assembly!P$18+$BN215*Assembly!P$19+$BO215*Assembly!P$20+$BP215*Assembly!P$21+$BQ215*Assembly!P$22+$BR215*Assembly!P$23+$BS215*Assembly!P$24</f>
        <v>0</v>
      </c>
      <c r="CJ215" s="254" t="str">
        <f>$AY215*Assembly!Q$4+$AZ215*Assembly!Q$5+$BA215*Assembly!Q$6+$BB215*Assembly!Q$7+$BC215*Assembly!Q$8+$BD215*Assembly!Q$9+$BE215*Assembly!Q$10+$BF215*Assembly!Q$11+$BG215*Assembly!Q$12+$BH215*Assembly!Q$13+$BI215*Assembly!Q$14+$BJ215*Assembly!Q$15+$BK215*Assembly!Q$16+$BL215*Assembly!Q$17+$BM215*Assembly!Q$18+$BN215*Assembly!Q$19+$BO215*Assembly!Q$20+$BP215*Assembly!Q$21+$BQ215*Assembly!Q$22+$BR215*Assembly!Q$23+$BS215*Assembly!Q$24</f>
        <v>0</v>
      </c>
      <c r="CK215" s="256" t="str">
        <f>$AY215*Assembly!R$4+$AZ215*Assembly!R$5+$BA215*Assembly!R$6+$BB215*Assembly!R$7+$BC215*Assembly!R$8+$BD215*Assembly!R$9+$BE215*Assembly!R$10+$BF215*Assembly!R$11+$BG215*Assembly!R$12+$BH215*Assembly!R$13+$BI215*Assembly!R$14+$BJ215*Assembly!R$15+$BK215*Assembly!R$16+$BL215*Assembly!R$17+$BM215*Assembly!R$18+$BN215*Assembly!R$19+$BO215*Assembly!R$20+$BP215*Assembly!R$21+$BQ215*Assembly!R$22+$BR215*Assembly!R$23+$BS215*Assembly!R$24</f>
        <v>0</v>
      </c>
      <c r="CL215" s="254" t="str">
        <f>$AY215*Assembly!S$4+$AZ215*Assembly!S$5+$BA215*Assembly!S$6+$BB215*Assembly!S$7+$BC215*Assembly!S$8+$BD215*Assembly!S$9+$BE215*Assembly!S$10+$BF215*Assembly!S$11+$BG215*Assembly!S$12+$BH215*Assembly!S$13+$BI215*Assembly!S$14+$BJ215*Assembly!S$15+$BK215*Assembly!S$16+$BL215*Assembly!S$17+$BM215*Assembly!S$18+$BN215*Assembly!S$19+$BO215*Assembly!S$20+$BP215*Assembly!S$21+$BQ215*Assembly!S$22+$BR215*Assembly!S$23+$BS215*Assembly!S$24</f>
        <v>0</v>
      </c>
      <c r="CM215" s="254" t="str">
        <f>$AY215*Assembly!T$4+$AZ215*Assembly!T$5+$BA215*Assembly!T$6+$BB215*Assembly!T$7+$BC215*Assembly!T$8+$BD215*Assembly!T$9+$BE215*Assembly!T$10+$BF215*Assembly!T$11+$BG215*Assembly!T$12+$BH215*Assembly!T$13+$BI215*Assembly!T$14+$BJ215*Assembly!T$15+$BK215*Assembly!T$16+$BL215*Assembly!T$17+$BM215*Assembly!T$18+$BN215*Assembly!T$19+$BO215*Assembly!T$20+$BP215*Assembly!T$21+$BQ215*Assembly!T$22+$BR215*Assembly!T$23+$BS215*Assembly!T$24</f>
        <v>0</v>
      </c>
      <c r="CN215" s="254" t="str">
        <f>$AY215*Assembly!U$4+$AZ215*Assembly!U$5+$BA215*Assembly!U$6+$BB215*Assembly!U$7+$BC215*Assembly!U$8+$BD215*Assembly!U$9+$BE215*Assembly!U$10+$BF215*Assembly!U$11+$BG215*Assembly!U$12+$BH215*Assembly!U$13+$BI215*Assembly!U$14+$BJ215*Assembly!U$15+$BK215*Assembly!U$16+$BL215*Assembly!U$17+$BM215*Assembly!U$18+$BN215*Assembly!U$19+$BO215*Assembly!U$20+$BP215*Assembly!U$21+$BQ215*Assembly!U$22+$BR215*Assembly!U$23+$BS215*Assembly!U$24</f>
        <v>0</v>
      </c>
      <c r="CO215" s="256" t="str">
        <f>$AY215*Assembly!V$4+$AZ215*Assembly!V$5+$BA215*Assembly!V$6+$BB215*Assembly!V$7+$BC215*Assembly!V$8+$BD215*Assembly!V$9+$BE215*Assembly!V$10+$BF215*Assembly!V$11+$BG215*Assembly!V$12+$BH215*Assembly!V$13+$BI215*Assembly!V$14+$BJ215*Assembly!V$15+$BK215*Assembly!V$16+$BL215*Assembly!V$17+$BM215*Assembly!V$18+$BN215*Assembly!V$19+$BO215*Assembly!V$20+$BP215*Assembly!V$21+$BQ215*Assembly!V$22+$BR215*Assembly!V$23+$BS215*Assembly!V$24</f>
        <v>0</v>
      </c>
      <c r="CP215" s="256" t="str">
        <f>CF215*Refining!$F$3</f>
        <v>5,946</v>
      </c>
      <c r="CQ215" s="256" t="str">
        <f>CG215*Refining!$F$4</f>
        <v>781</v>
      </c>
      <c r="CR215" s="256" t="str">
        <f>CH215*Refining!$F$5</f>
        <v>625</v>
      </c>
      <c r="CS215" s="256" t="str">
        <f>CI215*Refining!$F$6</f>
        <v>0</v>
      </c>
      <c r="CT215" s="256" t="str">
        <f>CJ215*Refining!$F$7</f>
        <v>0</v>
      </c>
      <c r="CU215" s="256" t="str">
        <f>CK215*Refining!$F$8</f>
        <v>0</v>
      </c>
      <c r="CV215" s="256" t="str">
        <f>CL215*Refining!$F$9</f>
        <v>0</v>
      </c>
      <c r="CW215" s="256" t="str">
        <f>CM215*Refining!$F$10</f>
        <v>0</v>
      </c>
      <c r="CX215" s="256" t="str">
        <f>CN215*Refining!$F$11</f>
        <v>0</v>
      </c>
      <c r="CY215" s="256" t="str">
        <f>CO215*Refining!$F$12</f>
        <v>0</v>
      </c>
      <c r="CZ215" s="244" t="str">
        <f t="shared" ref="CZ215:DS215" si="869">IF(CF215 = 0, "", CF215)</f>
        <v>3,330</v>
      </c>
      <c r="DA215" s="245" t="str">
        <f t="shared" si="869"/>
        <v>250</v>
      </c>
      <c r="DB215" s="245" t="str">
        <f t="shared" si="869"/>
        <v>150</v>
      </c>
      <c r="DC215" s="245" t="str">
        <f t="shared" si="869"/>
        <v/>
      </c>
      <c r="DD215" s="245" t="str">
        <f t="shared" si="869"/>
        <v/>
      </c>
      <c r="DE215" s="245" t="str">
        <f t="shared" si="869"/>
        <v/>
      </c>
      <c r="DF215" s="245" t="str">
        <f t="shared" si="869"/>
        <v/>
      </c>
      <c r="DG215" s="245" t="str">
        <f t="shared" si="869"/>
        <v/>
      </c>
      <c r="DH215" s="245" t="str">
        <f t="shared" si="869"/>
        <v/>
      </c>
      <c r="DI215" s="246" t="str">
        <f t="shared" si="869"/>
        <v/>
      </c>
      <c r="DJ215" s="244" t="str">
        <f t="shared" si="869"/>
        <v>5,946</v>
      </c>
      <c r="DK215" s="245" t="str">
        <f t="shared" si="869"/>
        <v>781</v>
      </c>
      <c r="DL215" s="245" t="str">
        <f t="shared" si="869"/>
        <v>625</v>
      </c>
      <c r="DM215" s="245" t="str">
        <f t="shared" si="869"/>
        <v/>
      </c>
      <c r="DN215" s="259" t="str">
        <f t="shared" si="869"/>
        <v/>
      </c>
      <c r="DO215" s="245" t="str">
        <f t="shared" si="869"/>
        <v/>
      </c>
      <c r="DP215" s="245" t="str">
        <f t="shared" si="869"/>
        <v/>
      </c>
      <c r="DQ215" s="245" t="str">
        <f t="shared" si="869"/>
        <v/>
      </c>
      <c r="DR215" s="245" t="str">
        <f t="shared" si="869"/>
        <v/>
      </c>
      <c r="DS215" s="246" t="str">
        <f t="shared" si="869"/>
        <v/>
      </c>
      <c r="DT215" s="248" t="str">
        <f t="shared" si="16"/>
        <v>3,730</v>
      </c>
      <c r="DU215" s="249" t="str">
        <f t="shared" si="17"/>
        <v>7,353</v>
      </c>
      <c r="DV215" s="225" t="str">
        <f>CZ215*'Ores &amp; Ingots'!$C$3+DA215*'Ores &amp; Ingots'!$C$4+DB215*'Ores &amp; Ingots'!$C$5+DC215*'Ores &amp; Ingots'!$C$6+DD215*'Ores &amp; Ingots'!$C$7+DE215*'Ores &amp; Ingots'!$C$8+DF215*'Ores &amp; Ingots'!$C$9+DG215*'Ores &amp; Ingots'!$C$10+DH215*'Ores &amp; Ingots'!$C$11+DI215*'Ores &amp; Ingots'!$C$12</f>
        <v>468</v>
      </c>
      <c r="DW215" s="225" t="str">
        <f>DJ215*'Ores &amp; Ingots'!$B$3+DK215*'Ores &amp; Ingots'!$B$4+DL215*'Ores &amp; Ingots'!$B$5+DM215*'Ores &amp; Ingots'!$B$6+DN215*'Ores &amp; Ingots'!$B$7+DO215*'Ores &amp; Ingots'!$B$8+DP215*'Ores &amp; Ingots'!$B$9+DQ215*'Ores &amp; Ingots'!$B$10+DR215*'Ores &amp; Ingots'!$B$11+DS215*'Ores &amp; Ingots'!$B$12</f>
        <v>2,720</v>
      </c>
      <c r="DX215" s="249" t="str">
        <f>CZ215*Refining!$G$3+DA215*Refining!$G$4+DB215*Refining!$G$5+DC215*Refining!$G$6+DD215*Refining!$G$7+DE215*Refining!$G$8+DF215*Refining!$G$9+DG215*Refining!$G$10+DH215*Refining!$G$11+DI215*Refining!$G$12</f>
        <v>3,354</v>
      </c>
      <c r="DY215" s="249" t="str">
        <f t="shared" si="18"/>
        <v>521,688</v>
      </c>
      <c r="DZ215" s="250" t="str">
        <f t="shared" si="19"/>
        <v>0.5217</v>
      </c>
      <c r="EA215" s="248" t="str">
        <f t="shared" si="20"/>
        <v>3,608</v>
      </c>
      <c r="EB215" s="251" t="str">
        <f t="shared" ref="EB215:EC215" si="870">EA215/60</f>
        <v>60.1</v>
      </c>
      <c r="EC215" s="251" t="str">
        <f t="shared" si="870"/>
        <v>1.0</v>
      </c>
      <c r="ED215" s="248" t="str">
        <f t="shared" si="22"/>
        <v>557,466</v>
      </c>
      <c r="EE215" s="251" t="str">
        <f t="shared" ref="EE215:EF215" si="871">ED215/1000</f>
        <v>557.5</v>
      </c>
      <c r="EF215" s="252" t="str">
        <f t="shared" si="871"/>
        <v>0.56</v>
      </c>
      <c r="EG215" s="223" t="str">
        <f t="shared" si="24"/>
        <v>0.5575</v>
      </c>
      <c r="EH215" s="224" t="str">
        <f t="shared" si="25"/>
        <v>1:00:08</v>
      </c>
      <c r="EI215" s="225">
        <v>48.0</v>
      </c>
    </row>
    <row r="216">
      <c r="A216" s="33"/>
      <c r="B216" s="226" t="s">
        <v>1071</v>
      </c>
      <c r="C216" s="227" t="s">
        <v>886</v>
      </c>
      <c r="D216" s="227">
        <v>1.0</v>
      </c>
      <c r="E216" s="227">
        <v>1.0</v>
      </c>
      <c r="F216" s="227">
        <v>1.0</v>
      </c>
      <c r="G216" s="228" t="str">
        <f t="shared" si="5"/>
        <v>15.6</v>
      </c>
      <c r="H216" s="229">
        <v>14.0</v>
      </c>
      <c r="I216" s="229">
        <v>35.0</v>
      </c>
      <c r="J216" s="229" t="str">
        <f>H216/Main!$D$9</f>
        <v>14</v>
      </c>
      <c r="K216" s="229" t="str">
        <f>I216/Main!$D$10</f>
        <v>35</v>
      </c>
      <c r="L216" s="229" t="str">
        <f t="shared" si="6"/>
        <v>2.5</v>
      </c>
      <c r="M216" s="229">
        <v>0.4</v>
      </c>
      <c r="N216" s="230"/>
      <c r="O216" s="230"/>
      <c r="P216" s="230"/>
      <c r="Q216" s="231"/>
      <c r="R216" s="230"/>
      <c r="S216" s="232"/>
      <c r="T216" s="232"/>
      <c r="U216" s="230"/>
      <c r="V216" s="230"/>
      <c r="W216" s="232"/>
      <c r="X216" s="232"/>
      <c r="Y216" s="230"/>
      <c r="Z216" s="230"/>
      <c r="AA216" s="230"/>
      <c r="AB216" s="230"/>
      <c r="AC216" s="334" t="s">
        <v>18</v>
      </c>
      <c r="AD216" s="309">
        <v>75.0</v>
      </c>
      <c r="AE216" s="225">
        <v>0.0</v>
      </c>
      <c r="AF216" s="225">
        <v>0.0</v>
      </c>
      <c r="AG216" s="225">
        <v>0.0</v>
      </c>
      <c r="AH216" s="225">
        <v>0.0</v>
      </c>
      <c r="AI216" s="225">
        <v>0.0</v>
      </c>
      <c r="AJ216" s="225">
        <v>0.0</v>
      </c>
      <c r="AK216" s="225">
        <v>0.0</v>
      </c>
      <c r="AL216" s="225">
        <v>0.0</v>
      </c>
      <c r="AM216" s="225">
        <v>0.0</v>
      </c>
      <c r="AN216" s="225">
        <v>0.0</v>
      </c>
      <c r="AO216" s="225">
        <v>25.0</v>
      </c>
      <c r="AP216" s="225">
        <v>0.0</v>
      </c>
      <c r="AQ216" s="225">
        <v>0.0</v>
      </c>
      <c r="AR216" s="225">
        <v>0.0</v>
      </c>
      <c r="AS216" s="225">
        <v>0.0</v>
      </c>
      <c r="AT216" s="225">
        <v>0.0</v>
      </c>
      <c r="AU216" s="225">
        <v>0.0</v>
      </c>
      <c r="AV216" s="225">
        <v>0.0</v>
      </c>
      <c r="AW216" s="225">
        <v>0.0</v>
      </c>
      <c r="AX216" s="225">
        <v>0.0</v>
      </c>
      <c r="AY216" s="359" t="str">
        <f t="shared" ref="AY216:BS216" si="872">IF(AD216 = 0, "", AD216)</f>
        <v>75</v>
      </c>
      <c r="AZ216" s="227" t="str">
        <f t="shared" si="872"/>
        <v/>
      </c>
      <c r="BA216" s="227" t="str">
        <f t="shared" si="872"/>
        <v/>
      </c>
      <c r="BB216" s="227" t="str">
        <f t="shared" si="872"/>
        <v/>
      </c>
      <c r="BC216" s="227" t="str">
        <f t="shared" si="872"/>
        <v/>
      </c>
      <c r="BD216" s="227" t="str">
        <f t="shared" si="872"/>
        <v/>
      </c>
      <c r="BE216" s="227" t="str">
        <f t="shared" si="872"/>
        <v/>
      </c>
      <c r="BF216" s="227" t="str">
        <f t="shared" si="872"/>
        <v/>
      </c>
      <c r="BG216" s="227" t="str">
        <f t="shared" si="872"/>
        <v/>
      </c>
      <c r="BH216" s="227" t="str">
        <f t="shared" si="872"/>
        <v/>
      </c>
      <c r="BI216" s="227" t="str">
        <f t="shared" si="872"/>
        <v/>
      </c>
      <c r="BJ216" s="227" t="str">
        <f t="shared" si="872"/>
        <v>25</v>
      </c>
      <c r="BK216" s="227" t="str">
        <f t="shared" si="872"/>
        <v/>
      </c>
      <c r="BL216" s="227" t="str">
        <f t="shared" si="872"/>
        <v/>
      </c>
      <c r="BM216" s="227" t="str">
        <f t="shared" si="872"/>
        <v/>
      </c>
      <c r="BN216" s="227" t="str">
        <f t="shared" si="872"/>
        <v/>
      </c>
      <c r="BO216" s="227" t="str">
        <f t="shared" si="872"/>
        <v/>
      </c>
      <c r="BP216" s="227" t="str">
        <f t="shared" si="872"/>
        <v/>
      </c>
      <c r="BQ216" s="227" t="str">
        <f t="shared" si="872"/>
        <v/>
      </c>
      <c r="BR216" s="227" t="str">
        <f t="shared" si="872"/>
        <v/>
      </c>
      <c r="BS216" s="238" t="str">
        <f t="shared" si="872"/>
        <v/>
      </c>
      <c r="BT216" s="239" t="str">
        <f>$AY216*Assembly!Y$4+$AZ216*Assembly!Y$5+$BA216*Assembly!Y$6+$BB216*Assembly!Y$7+$BC216*Assembly!Y$8+$BD216*Assembly!Y$9+$BE216*Assembly!Y$10+$BF216*Assembly!Y$11+$BG216*Assembly!Y$12+$BH216*Assembly!Y$13+$BI216*Assembly!Y$14+$BJ216*Assembly!Y$15+$BK216*Assembly!Y$16+$BL216*Assembly!Y$17+$BM216*Assembly!Y$18+$BN216*Assembly!Y$19+$BO216*Assembly!Y$20+$BP216*Assembly!Y$21+$BQ216*Assembly!Y$22+$BR216*Assembly!Y$23+$BS216*Assembly!Y$24</f>
        <v>1,650</v>
      </c>
      <c r="BU216" s="225" t="str">
        <f t="shared" si="8"/>
        <v>106</v>
      </c>
      <c r="BV216" s="225"/>
      <c r="BW216" s="225" t="str">
        <f>$AY216*Assembly!AC$4+$AZ216*Assembly!AC$5+$BA216*Assembly!AC$6+$BB216*Assembly!AC$7+$BC216*Assembly!AC$8+$BD216*Assembly!AC$9+$BE216*Assembly!AC$10+$BF216*Assembly!AC$11+$BG216*Assembly!AC$12+$BH216*Assembly!AC$13+$BI216*Assembly!AC$14+$BJ216*Assembly!AC$15+$BK216*Assembly!AC$16+$BL216*Assembly!AC$17+$BM216*Assembly!AC$18+$BN216*Assembly!AC$19+$BO216*Assembly!AC$20+$BP216*Assembly!AC$21+$BQ216*Assembly!AC$22+$BR216*Assembly!AC$23+$BS216*Assembly!AC$24</f>
        <v>8,250</v>
      </c>
      <c r="BX216" s="240" t="str">
        <f t="shared" si="9"/>
        <v>5.00</v>
      </c>
      <c r="BY216" s="241" t="str">
        <f t="shared" si="10"/>
        <v>528</v>
      </c>
      <c r="BZ216" s="242" t="str">
        <f t="shared" si="11"/>
        <v>78.1</v>
      </c>
      <c r="CA216" s="241" t="str">
        <f t="shared" si="12"/>
        <v>589</v>
      </c>
      <c r="CB216" s="225" t="str">
        <f>$AY216*Assembly!X$4+$AZ216*Assembly!X$5+$BA216*Assembly!X$6+$BB216*Assembly!X$7+$BC216*Assembly!X$8+$BD216*Assembly!X$9+$BE216*Assembly!X$10+$BF216*Assembly!X$11+$BG216*Assembly!X$12+$BH216*Assembly!X$13+$BI216*Assembly!X$14+$BJ216*Assembly!X$15+$BK216*Assembly!X$16+$BL216*Assembly!X$17+$BM216*Assembly!X$18+$BN216*Assembly!X$19+$BO216*Assembly!X$20+$BP216*Assembly!X$21+$BQ216*Assembly!X$22+$BR216*Assembly!X$23+$BS216*Assembly!X$24</f>
        <v>125</v>
      </c>
      <c r="CC216" s="225" t="str">
        <f t="shared" si="13"/>
        <v>19,444</v>
      </c>
      <c r="CD216" s="223" t="str">
        <f t="shared" si="14"/>
        <v>0.0194</v>
      </c>
      <c r="CE216" s="243" t="str">
        <f>$AY216*Assembly!AB$4+$AZ216*Assembly!AB$5+$BA216*Assembly!AB$6+$BB216*Assembly!AB$7+$BC216*Assembly!AB$8+$BD216*Assembly!AB$9+$BE216*Assembly!AB$10+$BF216*Assembly!AB$11+$BG216*Assembly!AB$12+$BH216*Assembly!AB$13+$BI216*Assembly!AB$14+$BJ216*Assembly!AB$15+$BK216*Assembly!AB$16+$BL216*Assembly!AB$17+$BM216*Assembly!AB$18+$BN216*Assembly!AB$19+$BO216*Assembly!AB$20+$BP216*Assembly!AB$21+$BQ216*Assembly!AB$22+$BR216*Assembly!AB$23+$BS216*Assembly!AB$24</f>
        <v>600</v>
      </c>
      <c r="CF216" s="231" t="str">
        <f>$AY216*Assembly!M$4+$AZ216*Assembly!M$5+$BA216*Assembly!M$6+$BB216*Assembly!M$7+$BC216*Assembly!M$8+$BD216*Assembly!M$9+$BE216*Assembly!M$10+$BF216*Assembly!M$11+$BG216*Assembly!M$12+$BH216*Assembly!M$13+$BI216*Assembly!M$14+$BJ216*Assembly!M$15+$BK216*Assembly!M$16+$BL216*Assembly!M$17+$BM216*Assembly!M$18+$BN216*Assembly!M$19+$BO216*Assembly!M$20+$BP216*Assembly!M$21+$BQ216*Assembly!M$22+$BR216*Assembly!M$23+$BS216*Assembly!M$24</f>
        <v>1,875</v>
      </c>
      <c r="CG216" s="231" t="str">
        <f>$AY216*Assembly!N$4+$AZ216*Assembly!N$5+$BA216*Assembly!N$6+$BB216*Assembly!N$7+$BC216*Assembly!N$8+$BD216*Assembly!N$9+$BE216*Assembly!N$10+$BF216*Assembly!N$11+$BG216*Assembly!N$12+$BH216*Assembly!N$13+$BI216*Assembly!N$14+$BJ216*Assembly!N$15+$BK216*Assembly!N$16+$BL216*Assembly!N$17+$BM216*Assembly!N$18+$BN216*Assembly!N$19+$BO216*Assembly!N$20+$BP216*Assembly!N$21+$BQ216*Assembly!N$22+$BR216*Assembly!N$23+$BS216*Assembly!N$24</f>
        <v>125</v>
      </c>
      <c r="CH216" s="231" t="str">
        <f>$AY216*Assembly!O$4+$AZ216*Assembly!O$5+$BA216*Assembly!O$6+$BB216*Assembly!O$7+$BC216*Assembly!O$8+$BD216*Assembly!O$9+$BE216*Assembly!O$10+$BF216*Assembly!O$11+$BG216*Assembly!O$12+$BH216*Assembly!O$13+$BI216*Assembly!O$14+$BJ216*Assembly!O$15+$BK216*Assembly!O$16+$BL216*Assembly!O$17+$BM216*Assembly!O$18+$BN216*Assembly!O$19+$BO216*Assembly!O$20+$BP216*Assembly!O$21+$BQ216*Assembly!O$22+$BR216*Assembly!O$23+$BS216*Assembly!O$24</f>
        <v>75</v>
      </c>
      <c r="CI216" s="229" t="str">
        <f>$AY216*Assembly!P$4+$AZ216*Assembly!P$5+$BA216*Assembly!P$6+$BB216*Assembly!P$7+$BC216*Assembly!P$8+$BD216*Assembly!P$9+$BE216*Assembly!P$10+$BF216*Assembly!P$11+$BG216*Assembly!P$12+$BH216*Assembly!P$13+$BI216*Assembly!P$14+$BJ216*Assembly!P$15+$BK216*Assembly!P$16+$BL216*Assembly!P$17+$BM216*Assembly!P$18+$BN216*Assembly!P$19+$BO216*Assembly!P$20+$BP216*Assembly!P$21+$BQ216*Assembly!P$22+$BR216*Assembly!P$23+$BS216*Assembly!P$24</f>
        <v>0</v>
      </c>
      <c r="CJ216" s="229" t="str">
        <f>$AY216*Assembly!Q$4+$AZ216*Assembly!Q$5+$BA216*Assembly!Q$6+$BB216*Assembly!Q$7+$BC216*Assembly!Q$8+$BD216*Assembly!Q$9+$BE216*Assembly!Q$10+$BF216*Assembly!Q$11+$BG216*Assembly!Q$12+$BH216*Assembly!Q$13+$BI216*Assembly!Q$14+$BJ216*Assembly!Q$15+$BK216*Assembly!Q$16+$BL216*Assembly!Q$17+$BM216*Assembly!Q$18+$BN216*Assembly!Q$19+$BO216*Assembly!Q$20+$BP216*Assembly!Q$21+$BQ216*Assembly!Q$22+$BR216*Assembly!Q$23+$BS216*Assembly!Q$24</f>
        <v>0</v>
      </c>
      <c r="CK216" s="231" t="str">
        <f>$AY216*Assembly!R$4+$AZ216*Assembly!R$5+$BA216*Assembly!R$6+$BB216*Assembly!R$7+$BC216*Assembly!R$8+$BD216*Assembly!R$9+$BE216*Assembly!R$10+$BF216*Assembly!R$11+$BG216*Assembly!R$12+$BH216*Assembly!R$13+$BI216*Assembly!R$14+$BJ216*Assembly!R$15+$BK216*Assembly!R$16+$BL216*Assembly!R$17+$BM216*Assembly!R$18+$BN216*Assembly!R$19+$BO216*Assembly!R$20+$BP216*Assembly!R$21+$BQ216*Assembly!R$22+$BR216*Assembly!R$23+$BS216*Assembly!R$24</f>
        <v>0</v>
      </c>
      <c r="CL216" s="229" t="str">
        <f>$AY216*Assembly!S$4+$AZ216*Assembly!S$5+$BA216*Assembly!S$6+$BB216*Assembly!S$7+$BC216*Assembly!S$8+$BD216*Assembly!S$9+$BE216*Assembly!S$10+$BF216*Assembly!S$11+$BG216*Assembly!S$12+$BH216*Assembly!S$13+$BI216*Assembly!S$14+$BJ216*Assembly!S$15+$BK216*Assembly!S$16+$BL216*Assembly!S$17+$BM216*Assembly!S$18+$BN216*Assembly!S$19+$BO216*Assembly!S$20+$BP216*Assembly!S$21+$BQ216*Assembly!S$22+$BR216*Assembly!S$23+$BS216*Assembly!S$24</f>
        <v>0</v>
      </c>
      <c r="CM216" s="229" t="str">
        <f>$AY216*Assembly!T$4+$AZ216*Assembly!T$5+$BA216*Assembly!T$6+$BB216*Assembly!T$7+$BC216*Assembly!T$8+$BD216*Assembly!T$9+$BE216*Assembly!T$10+$BF216*Assembly!T$11+$BG216*Assembly!T$12+$BH216*Assembly!T$13+$BI216*Assembly!T$14+$BJ216*Assembly!T$15+$BK216*Assembly!T$16+$BL216*Assembly!T$17+$BM216*Assembly!T$18+$BN216*Assembly!T$19+$BO216*Assembly!T$20+$BP216*Assembly!T$21+$BQ216*Assembly!T$22+$BR216*Assembly!T$23+$BS216*Assembly!T$24</f>
        <v>0</v>
      </c>
      <c r="CN216" s="229" t="str">
        <f>$AY216*Assembly!U$4+$AZ216*Assembly!U$5+$BA216*Assembly!U$6+$BB216*Assembly!U$7+$BC216*Assembly!U$8+$BD216*Assembly!U$9+$BE216*Assembly!U$10+$BF216*Assembly!U$11+$BG216*Assembly!U$12+$BH216*Assembly!U$13+$BI216*Assembly!U$14+$BJ216*Assembly!U$15+$BK216*Assembly!U$16+$BL216*Assembly!U$17+$BM216*Assembly!U$18+$BN216*Assembly!U$19+$BO216*Assembly!U$20+$BP216*Assembly!U$21+$BQ216*Assembly!U$22+$BR216*Assembly!U$23+$BS216*Assembly!U$24</f>
        <v>0</v>
      </c>
      <c r="CO216" s="231" t="str">
        <f>$AY216*Assembly!V$4+$AZ216*Assembly!V$5+$BA216*Assembly!V$6+$BB216*Assembly!V$7+$BC216*Assembly!V$8+$BD216*Assembly!V$9+$BE216*Assembly!V$10+$BF216*Assembly!V$11+$BG216*Assembly!V$12+$BH216*Assembly!V$13+$BI216*Assembly!V$14+$BJ216*Assembly!V$15+$BK216*Assembly!V$16+$BL216*Assembly!V$17+$BM216*Assembly!V$18+$BN216*Assembly!V$19+$BO216*Assembly!V$20+$BP216*Assembly!V$21+$BQ216*Assembly!V$22+$BR216*Assembly!V$23+$BS216*Assembly!V$24</f>
        <v>0</v>
      </c>
      <c r="CP216" s="231" t="str">
        <f>CF216*Refining!$F$3</f>
        <v>3,348</v>
      </c>
      <c r="CQ216" s="231" t="str">
        <f>CG216*Refining!$F$4</f>
        <v>391</v>
      </c>
      <c r="CR216" s="231" t="str">
        <f>CH216*Refining!$F$5</f>
        <v>313</v>
      </c>
      <c r="CS216" s="231" t="str">
        <f>CI216*Refining!$F$6</f>
        <v>0</v>
      </c>
      <c r="CT216" s="231" t="str">
        <f>CJ216*Refining!$F$7</f>
        <v>0</v>
      </c>
      <c r="CU216" s="231" t="str">
        <f>CK216*Refining!$F$8</f>
        <v>0</v>
      </c>
      <c r="CV216" s="231" t="str">
        <f>CL216*Refining!$F$9</f>
        <v>0</v>
      </c>
      <c r="CW216" s="231" t="str">
        <f>CM216*Refining!$F$10</f>
        <v>0</v>
      </c>
      <c r="CX216" s="231" t="str">
        <f>CN216*Refining!$F$11</f>
        <v>0</v>
      </c>
      <c r="CY216" s="231" t="str">
        <f>CO216*Refining!$F$12</f>
        <v>0</v>
      </c>
      <c r="CZ216" s="244" t="str">
        <f t="shared" ref="CZ216:DS216" si="873">IF(CF216 = 0, "", CF216)</f>
        <v>1,875</v>
      </c>
      <c r="DA216" s="245" t="str">
        <f t="shared" si="873"/>
        <v>125</v>
      </c>
      <c r="DB216" s="245" t="str">
        <f t="shared" si="873"/>
        <v>75</v>
      </c>
      <c r="DC216" s="245" t="str">
        <f t="shared" si="873"/>
        <v/>
      </c>
      <c r="DD216" s="245" t="str">
        <f t="shared" si="873"/>
        <v/>
      </c>
      <c r="DE216" s="245" t="str">
        <f t="shared" si="873"/>
        <v/>
      </c>
      <c r="DF216" s="245" t="str">
        <f t="shared" si="873"/>
        <v/>
      </c>
      <c r="DG216" s="245" t="str">
        <f t="shared" si="873"/>
        <v/>
      </c>
      <c r="DH216" s="245" t="str">
        <f t="shared" si="873"/>
        <v/>
      </c>
      <c r="DI216" s="246" t="str">
        <f t="shared" si="873"/>
        <v/>
      </c>
      <c r="DJ216" s="244" t="str">
        <f t="shared" si="873"/>
        <v>3,348</v>
      </c>
      <c r="DK216" s="245" t="str">
        <f t="shared" si="873"/>
        <v>391</v>
      </c>
      <c r="DL216" s="245" t="str">
        <f t="shared" si="873"/>
        <v>313</v>
      </c>
      <c r="DM216" s="245" t="str">
        <f t="shared" si="873"/>
        <v/>
      </c>
      <c r="DN216" s="259" t="str">
        <f t="shared" si="873"/>
        <v/>
      </c>
      <c r="DO216" s="245" t="str">
        <f t="shared" si="873"/>
        <v/>
      </c>
      <c r="DP216" s="245" t="str">
        <f t="shared" si="873"/>
        <v/>
      </c>
      <c r="DQ216" s="245" t="str">
        <f t="shared" si="873"/>
        <v/>
      </c>
      <c r="DR216" s="245" t="str">
        <f t="shared" si="873"/>
        <v/>
      </c>
      <c r="DS216" s="246" t="str">
        <f t="shared" si="873"/>
        <v/>
      </c>
      <c r="DT216" s="248" t="str">
        <f t="shared" si="16"/>
        <v>2,075</v>
      </c>
      <c r="DU216" s="249" t="str">
        <f t="shared" si="17"/>
        <v>4,051</v>
      </c>
      <c r="DV216" s="225" t="str">
        <f>CZ216*'Ores &amp; Ingots'!$C$3+DA216*'Ores &amp; Ingots'!$C$4+DB216*'Ores &amp; Ingots'!$C$5+DC216*'Ores &amp; Ingots'!$C$6+DD216*'Ores &amp; Ingots'!$C$7+DE216*'Ores &amp; Ingots'!$C$8+DF216*'Ores &amp; Ingots'!$C$9+DG216*'Ores &amp; Ingots'!$C$10+DH216*'Ores &amp; Ingots'!$C$11+DI216*'Ores &amp; Ingots'!$C$12</f>
        <v>261</v>
      </c>
      <c r="DW216" s="225" t="str">
        <f>DJ216*'Ores &amp; Ingots'!$B$3+DK216*'Ores &amp; Ingots'!$B$4+DL216*'Ores &amp; Ingots'!$B$5+DM216*'Ores &amp; Ingots'!$B$6+DN216*'Ores &amp; Ingots'!$B$7+DO216*'Ores &amp; Ingots'!$B$8+DP216*'Ores &amp; Ingots'!$B$9+DQ216*'Ores &amp; Ingots'!$B$10+DR216*'Ores &amp; Ingots'!$B$11+DS216*'Ores &amp; Ingots'!$B$12</f>
        <v>1,499</v>
      </c>
      <c r="DX216" s="249" t="str">
        <f>CZ216*Refining!$G$3+DA216*Refining!$G$4+DB216*Refining!$G$5+DC216*Refining!$G$6+DD216*Refining!$G$7+DE216*Refining!$G$8+DF216*Refining!$G$9+DG216*Refining!$G$10+DH216*Refining!$G$11+DI216*Refining!$G$12</f>
        <v>1,691</v>
      </c>
      <c r="DY216" s="249" t="str">
        <f t="shared" si="18"/>
        <v>263,088</v>
      </c>
      <c r="DZ216" s="250" t="str">
        <f t="shared" si="19"/>
        <v>0.2631</v>
      </c>
      <c r="EA216" s="248" t="str">
        <f t="shared" si="20"/>
        <v>1,830</v>
      </c>
      <c r="EB216" s="251" t="str">
        <f t="shared" ref="EB216:EC216" si="874">EA216/60</f>
        <v>30.5</v>
      </c>
      <c r="EC216" s="251" t="str">
        <f t="shared" si="874"/>
        <v>0.5</v>
      </c>
      <c r="ED216" s="248" t="str">
        <f t="shared" si="22"/>
        <v>282,532</v>
      </c>
      <c r="EE216" s="251" t="str">
        <f t="shared" ref="EE216:EF216" si="875">ED216/1000</f>
        <v>282.5</v>
      </c>
      <c r="EF216" s="252" t="str">
        <f t="shared" si="875"/>
        <v>0.28</v>
      </c>
      <c r="EG216" s="223" t="str">
        <f t="shared" si="24"/>
        <v>0.2825</v>
      </c>
      <c r="EH216" s="224" t="str">
        <f t="shared" si="25"/>
        <v>0:30:30</v>
      </c>
      <c r="EI216" s="225" t="s">
        <v>12</v>
      </c>
    </row>
    <row r="217">
      <c r="A217" s="33"/>
      <c r="B217" s="336" t="s">
        <v>1072</v>
      </c>
      <c r="C217" s="227" t="s">
        <v>886</v>
      </c>
      <c r="D217" s="227">
        <v>1.0</v>
      </c>
      <c r="E217" s="227">
        <v>1.0</v>
      </c>
      <c r="F217" s="227">
        <v>1.0</v>
      </c>
      <c r="G217" s="253" t="str">
        <f t="shared" si="5"/>
        <v>15.6</v>
      </c>
      <c r="H217" s="254">
        <v>8.0</v>
      </c>
      <c r="I217" s="254">
        <v>20.0</v>
      </c>
      <c r="J217" s="254" t="str">
        <f>H217/Main!$D$9</f>
        <v>8</v>
      </c>
      <c r="K217" s="254" t="str">
        <f>I217/Main!$D$10</f>
        <v>20</v>
      </c>
      <c r="L217" s="254" t="str">
        <f t="shared" si="6"/>
        <v>2.5</v>
      </c>
      <c r="M217" s="254">
        <v>1.0</v>
      </c>
      <c r="N217" s="255"/>
      <c r="O217" s="255"/>
      <c r="P217" s="255"/>
      <c r="Q217" s="256"/>
      <c r="R217" s="255"/>
      <c r="S217" s="257"/>
      <c r="T217" s="257"/>
      <c r="U217" s="255"/>
      <c r="V217" s="255"/>
      <c r="W217" s="350"/>
      <c r="X217" s="257"/>
      <c r="Y217" s="255"/>
      <c r="Z217" s="255"/>
      <c r="AA217" s="255"/>
      <c r="AB217" s="255"/>
      <c r="AC217" s="351" t="s">
        <v>12</v>
      </c>
      <c r="AD217" s="309">
        <v>112.0</v>
      </c>
      <c r="AE217" s="225">
        <v>0.0</v>
      </c>
      <c r="AF217" s="225">
        <v>0.0</v>
      </c>
      <c r="AG217" s="225">
        <v>0.0</v>
      </c>
      <c r="AH217" s="225">
        <v>0.0</v>
      </c>
      <c r="AI217" s="225">
        <v>0.0</v>
      </c>
      <c r="AJ217" s="225">
        <v>0.0</v>
      </c>
      <c r="AK217" s="225">
        <v>0.0</v>
      </c>
      <c r="AL217" s="225">
        <v>0.0</v>
      </c>
      <c r="AM217" s="225">
        <v>0.0</v>
      </c>
      <c r="AN217" s="225">
        <v>0.0</v>
      </c>
      <c r="AO217" s="225">
        <v>15.0</v>
      </c>
      <c r="AP217" s="225">
        <v>0.0</v>
      </c>
      <c r="AQ217" s="225">
        <v>0.0</v>
      </c>
      <c r="AR217" s="225">
        <v>0.0</v>
      </c>
      <c r="AS217" s="225">
        <v>0.0</v>
      </c>
      <c r="AT217" s="225">
        <v>0.0</v>
      </c>
      <c r="AU217" s="225">
        <v>0.0</v>
      </c>
      <c r="AV217" s="225">
        <v>0.0</v>
      </c>
      <c r="AW217" s="225">
        <v>0.0</v>
      </c>
      <c r="AX217" s="225">
        <v>0.0</v>
      </c>
      <c r="AY217" s="359" t="str">
        <f t="shared" ref="AY217:BS217" si="876">IF(AD217 = 0, "", AD217)</f>
        <v>112</v>
      </c>
      <c r="AZ217" s="227" t="str">
        <f t="shared" si="876"/>
        <v/>
      </c>
      <c r="BA217" s="227" t="str">
        <f t="shared" si="876"/>
        <v/>
      </c>
      <c r="BB217" s="227" t="str">
        <f t="shared" si="876"/>
        <v/>
      </c>
      <c r="BC217" s="227" t="str">
        <f t="shared" si="876"/>
        <v/>
      </c>
      <c r="BD217" s="227" t="str">
        <f t="shared" si="876"/>
        <v/>
      </c>
      <c r="BE217" s="227" t="str">
        <f t="shared" si="876"/>
        <v/>
      </c>
      <c r="BF217" s="227" t="str">
        <f t="shared" si="876"/>
        <v/>
      </c>
      <c r="BG217" s="227" t="str">
        <f t="shared" si="876"/>
        <v/>
      </c>
      <c r="BH217" s="227" t="str">
        <f t="shared" si="876"/>
        <v/>
      </c>
      <c r="BI217" s="227" t="str">
        <f t="shared" si="876"/>
        <v/>
      </c>
      <c r="BJ217" s="227" t="str">
        <f t="shared" si="876"/>
        <v>15</v>
      </c>
      <c r="BK217" s="227" t="str">
        <f t="shared" si="876"/>
        <v/>
      </c>
      <c r="BL217" s="227" t="str">
        <f t="shared" si="876"/>
        <v/>
      </c>
      <c r="BM217" s="227" t="str">
        <f t="shared" si="876"/>
        <v/>
      </c>
      <c r="BN217" s="227" t="str">
        <f t="shared" si="876"/>
        <v/>
      </c>
      <c r="BO217" s="227" t="str">
        <f t="shared" si="876"/>
        <v/>
      </c>
      <c r="BP217" s="227" t="str">
        <f t="shared" si="876"/>
        <v/>
      </c>
      <c r="BQ217" s="227" t="str">
        <f t="shared" si="876"/>
        <v/>
      </c>
      <c r="BR217" s="227" t="str">
        <f t="shared" si="876"/>
        <v/>
      </c>
      <c r="BS217" s="238" t="str">
        <f t="shared" si="876"/>
        <v/>
      </c>
      <c r="BT217" s="239" t="str">
        <f>$AY217*Assembly!Y$4+$AZ217*Assembly!Y$5+$BA217*Assembly!Y$6+$BB217*Assembly!Y$7+$BC217*Assembly!Y$8+$BD217*Assembly!Y$9+$BE217*Assembly!Y$10+$BF217*Assembly!Y$11+$BG217*Assembly!Y$12+$BH217*Assembly!Y$13+$BI217*Assembly!Y$14+$BJ217*Assembly!Y$15+$BK217*Assembly!Y$16+$BL217*Assembly!Y$17+$BM217*Assembly!Y$18+$BN217*Assembly!Y$19+$BO217*Assembly!Y$20+$BP217*Assembly!Y$21+$BQ217*Assembly!Y$22+$BR217*Assembly!Y$23+$BS217*Assembly!Y$24</f>
        <v>2,330</v>
      </c>
      <c r="BU217" s="225" t="str">
        <f t="shared" si="8"/>
        <v>149</v>
      </c>
      <c r="BV217" s="225"/>
      <c r="BW217" s="225" t="str">
        <f>$AY217*Assembly!AC$4+$AZ217*Assembly!AC$5+$BA217*Assembly!AC$6+$BB217*Assembly!AC$7+$BC217*Assembly!AC$8+$BD217*Assembly!AC$9+$BE217*Assembly!AC$10+$BF217*Assembly!AC$11+$BG217*Assembly!AC$12+$BH217*Assembly!AC$13+$BI217*Assembly!AC$14+$BJ217*Assembly!AC$15+$BK217*Assembly!AC$16+$BL217*Assembly!AC$17+$BM217*Assembly!AC$18+$BN217*Assembly!AC$19+$BO217*Assembly!AC$20+$BP217*Assembly!AC$21+$BQ217*Assembly!AC$22+$BR217*Assembly!AC$23+$BS217*Assembly!AC$24</f>
        <v>11,650</v>
      </c>
      <c r="BX217" s="240" t="str">
        <f t="shared" si="9"/>
        <v>5.00</v>
      </c>
      <c r="BY217" s="241" t="str">
        <f t="shared" si="10"/>
        <v>746</v>
      </c>
      <c r="BZ217" s="242" t="str">
        <f t="shared" si="11"/>
        <v>78.1</v>
      </c>
      <c r="CA217" s="241" t="str">
        <f t="shared" si="12"/>
        <v>1456</v>
      </c>
      <c r="CB217" s="225" t="str">
        <f>$AY217*Assembly!X$4+$AZ217*Assembly!X$5+$BA217*Assembly!X$6+$BB217*Assembly!X$7+$BC217*Assembly!X$8+$BD217*Assembly!X$9+$BE217*Assembly!X$10+$BF217*Assembly!X$11+$BG217*Assembly!X$12+$BH217*Assembly!X$13+$BI217*Assembly!X$14+$BJ217*Assembly!X$15+$BK217*Assembly!X$16+$BL217*Assembly!X$17+$BM217*Assembly!X$18+$BN217*Assembly!X$19+$BO217*Assembly!X$20+$BP217*Assembly!X$21+$BQ217*Assembly!X$22+$BR217*Assembly!X$23+$BS217*Assembly!X$24</f>
        <v>142</v>
      </c>
      <c r="CC217" s="225" t="str">
        <f t="shared" si="13"/>
        <v>22,089</v>
      </c>
      <c r="CD217" s="223" t="str">
        <f t="shared" si="14"/>
        <v>0.0221</v>
      </c>
      <c r="CE217" s="243" t="str">
        <f>$AY217*Assembly!AB$4+$AZ217*Assembly!AB$5+$BA217*Assembly!AB$6+$BB217*Assembly!AB$7+$BC217*Assembly!AB$8+$BD217*Assembly!AB$9+$BE217*Assembly!AB$10+$BF217*Assembly!AB$11+$BG217*Assembly!AB$12+$BH217*Assembly!AB$13+$BI217*Assembly!AB$14+$BJ217*Assembly!AB$15+$BK217*Assembly!AB$16+$BL217*Assembly!AB$17+$BM217*Assembly!AB$18+$BN217*Assembly!AB$19+$BO217*Assembly!AB$20+$BP217*Assembly!AB$21+$BQ217*Assembly!AB$22+$BR217*Assembly!AB$23+$BS217*Assembly!AB$24</f>
        <v>561</v>
      </c>
      <c r="CF217" s="256" t="str">
        <f>$AY217*Assembly!M$4+$AZ217*Assembly!M$5+$BA217*Assembly!M$6+$BB217*Assembly!M$7+$BC217*Assembly!M$8+$BD217*Assembly!M$9+$BE217*Assembly!M$10+$BF217*Assembly!M$11+$BG217*Assembly!M$12+$BH217*Assembly!M$13+$BI217*Assembly!M$14+$BJ217*Assembly!M$15+$BK217*Assembly!M$16+$BL217*Assembly!M$17+$BM217*Assembly!M$18+$BN217*Assembly!M$19+$BO217*Assembly!M$20+$BP217*Assembly!M$21+$BQ217*Assembly!M$22+$BR217*Assembly!M$23+$BS217*Assembly!M$24</f>
        <v>2,532</v>
      </c>
      <c r="CG217" s="256" t="str">
        <f>$AY217*Assembly!N$4+$AZ217*Assembly!N$5+$BA217*Assembly!N$6+$BB217*Assembly!N$7+$BC217*Assembly!N$8+$BD217*Assembly!N$9+$BE217*Assembly!N$10+$BF217*Assembly!N$11+$BG217*Assembly!N$12+$BH217*Assembly!N$13+$BI217*Assembly!N$14+$BJ217*Assembly!N$15+$BK217*Assembly!N$16+$BL217*Assembly!N$17+$BM217*Assembly!N$18+$BN217*Assembly!N$19+$BO217*Assembly!N$20+$BP217*Assembly!N$21+$BQ217*Assembly!N$22+$BR217*Assembly!N$23+$BS217*Assembly!N$24</f>
        <v>75</v>
      </c>
      <c r="CH217" s="256" t="str">
        <f>$AY217*Assembly!O$4+$AZ217*Assembly!O$5+$BA217*Assembly!O$6+$BB217*Assembly!O$7+$BC217*Assembly!O$8+$BD217*Assembly!O$9+$BE217*Assembly!O$10+$BF217*Assembly!O$11+$BG217*Assembly!O$12+$BH217*Assembly!O$13+$BI217*Assembly!O$14+$BJ217*Assembly!O$15+$BK217*Assembly!O$16+$BL217*Assembly!O$17+$BM217*Assembly!O$18+$BN217*Assembly!O$19+$BO217*Assembly!O$20+$BP217*Assembly!O$21+$BQ217*Assembly!O$22+$BR217*Assembly!O$23+$BS217*Assembly!O$24</f>
        <v>45</v>
      </c>
      <c r="CI217" s="254" t="str">
        <f>$AY217*Assembly!P$4+$AZ217*Assembly!P$5+$BA217*Assembly!P$6+$BB217*Assembly!P$7+$BC217*Assembly!P$8+$BD217*Assembly!P$9+$BE217*Assembly!P$10+$BF217*Assembly!P$11+$BG217*Assembly!P$12+$BH217*Assembly!P$13+$BI217*Assembly!P$14+$BJ217*Assembly!P$15+$BK217*Assembly!P$16+$BL217*Assembly!P$17+$BM217*Assembly!P$18+$BN217*Assembly!P$19+$BO217*Assembly!P$20+$BP217*Assembly!P$21+$BQ217*Assembly!P$22+$BR217*Assembly!P$23+$BS217*Assembly!P$24</f>
        <v>0</v>
      </c>
      <c r="CJ217" s="254" t="str">
        <f>$AY217*Assembly!Q$4+$AZ217*Assembly!Q$5+$BA217*Assembly!Q$6+$BB217*Assembly!Q$7+$BC217*Assembly!Q$8+$BD217*Assembly!Q$9+$BE217*Assembly!Q$10+$BF217*Assembly!Q$11+$BG217*Assembly!Q$12+$BH217*Assembly!Q$13+$BI217*Assembly!Q$14+$BJ217*Assembly!Q$15+$BK217*Assembly!Q$16+$BL217*Assembly!Q$17+$BM217*Assembly!Q$18+$BN217*Assembly!Q$19+$BO217*Assembly!Q$20+$BP217*Assembly!Q$21+$BQ217*Assembly!Q$22+$BR217*Assembly!Q$23+$BS217*Assembly!Q$24</f>
        <v>0</v>
      </c>
      <c r="CK217" s="256" t="str">
        <f>$AY217*Assembly!R$4+$AZ217*Assembly!R$5+$BA217*Assembly!R$6+$BB217*Assembly!R$7+$BC217*Assembly!R$8+$BD217*Assembly!R$9+$BE217*Assembly!R$10+$BF217*Assembly!R$11+$BG217*Assembly!R$12+$BH217*Assembly!R$13+$BI217*Assembly!R$14+$BJ217*Assembly!R$15+$BK217*Assembly!R$16+$BL217*Assembly!R$17+$BM217*Assembly!R$18+$BN217*Assembly!R$19+$BO217*Assembly!R$20+$BP217*Assembly!R$21+$BQ217*Assembly!R$22+$BR217*Assembly!R$23+$BS217*Assembly!R$24</f>
        <v>0</v>
      </c>
      <c r="CL217" s="254" t="str">
        <f>$AY217*Assembly!S$4+$AZ217*Assembly!S$5+$BA217*Assembly!S$6+$BB217*Assembly!S$7+$BC217*Assembly!S$8+$BD217*Assembly!S$9+$BE217*Assembly!S$10+$BF217*Assembly!S$11+$BG217*Assembly!S$12+$BH217*Assembly!S$13+$BI217*Assembly!S$14+$BJ217*Assembly!S$15+$BK217*Assembly!S$16+$BL217*Assembly!S$17+$BM217*Assembly!S$18+$BN217*Assembly!S$19+$BO217*Assembly!S$20+$BP217*Assembly!S$21+$BQ217*Assembly!S$22+$BR217*Assembly!S$23+$BS217*Assembly!S$24</f>
        <v>0</v>
      </c>
      <c r="CM217" s="254" t="str">
        <f>$AY217*Assembly!T$4+$AZ217*Assembly!T$5+$BA217*Assembly!T$6+$BB217*Assembly!T$7+$BC217*Assembly!T$8+$BD217*Assembly!T$9+$BE217*Assembly!T$10+$BF217*Assembly!T$11+$BG217*Assembly!T$12+$BH217*Assembly!T$13+$BI217*Assembly!T$14+$BJ217*Assembly!T$15+$BK217*Assembly!T$16+$BL217*Assembly!T$17+$BM217*Assembly!T$18+$BN217*Assembly!T$19+$BO217*Assembly!T$20+$BP217*Assembly!T$21+$BQ217*Assembly!T$22+$BR217*Assembly!T$23+$BS217*Assembly!T$24</f>
        <v>0</v>
      </c>
      <c r="CN217" s="254" t="str">
        <f>$AY217*Assembly!U$4+$AZ217*Assembly!U$5+$BA217*Assembly!U$6+$BB217*Assembly!U$7+$BC217*Assembly!U$8+$BD217*Assembly!U$9+$BE217*Assembly!U$10+$BF217*Assembly!U$11+$BG217*Assembly!U$12+$BH217*Assembly!U$13+$BI217*Assembly!U$14+$BJ217*Assembly!U$15+$BK217*Assembly!U$16+$BL217*Assembly!U$17+$BM217*Assembly!U$18+$BN217*Assembly!U$19+$BO217*Assembly!U$20+$BP217*Assembly!U$21+$BQ217*Assembly!U$22+$BR217*Assembly!U$23+$BS217*Assembly!U$24</f>
        <v>0</v>
      </c>
      <c r="CO217" s="256" t="str">
        <f>$AY217*Assembly!V$4+$AZ217*Assembly!V$5+$BA217*Assembly!V$6+$BB217*Assembly!V$7+$BC217*Assembly!V$8+$BD217*Assembly!V$9+$BE217*Assembly!V$10+$BF217*Assembly!V$11+$BG217*Assembly!V$12+$BH217*Assembly!V$13+$BI217*Assembly!V$14+$BJ217*Assembly!V$15+$BK217*Assembly!V$16+$BL217*Assembly!V$17+$BM217*Assembly!V$18+$BN217*Assembly!V$19+$BO217*Assembly!V$20+$BP217*Assembly!V$21+$BQ217*Assembly!V$22+$BR217*Assembly!V$23+$BS217*Assembly!V$24</f>
        <v>0</v>
      </c>
      <c r="CP217" s="256" t="str">
        <f>CF217*Refining!$F$3</f>
        <v>4,521</v>
      </c>
      <c r="CQ217" s="256" t="str">
        <f>CG217*Refining!$F$4</f>
        <v>234</v>
      </c>
      <c r="CR217" s="256" t="str">
        <f>CH217*Refining!$F$5</f>
        <v>188</v>
      </c>
      <c r="CS217" s="256" t="str">
        <f>CI217*Refining!$F$6</f>
        <v>0</v>
      </c>
      <c r="CT217" s="256" t="str">
        <f>CJ217*Refining!$F$7</f>
        <v>0</v>
      </c>
      <c r="CU217" s="256" t="str">
        <f>CK217*Refining!$F$8</f>
        <v>0</v>
      </c>
      <c r="CV217" s="256" t="str">
        <f>CL217*Refining!$F$9</f>
        <v>0</v>
      </c>
      <c r="CW217" s="256" t="str">
        <f>CM217*Refining!$F$10</f>
        <v>0</v>
      </c>
      <c r="CX217" s="256" t="str">
        <f>CN217*Refining!$F$11</f>
        <v>0</v>
      </c>
      <c r="CY217" s="256" t="str">
        <f>CO217*Refining!$F$12</f>
        <v>0</v>
      </c>
      <c r="CZ217" s="244" t="str">
        <f t="shared" ref="CZ217:DS217" si="877">IF(CF217 = 0, "", CF217)</f>
        <v>2,532</v>
      </c>
      <c r="DA217" s="245" t="str">
        <f t="shared" si="877"/>
        <v>75</v>
      </c>
      <c r="DB217" s="245" t="str">
        <f t="shared" si="877"/>
        <v>45</v>
      </c>
      <c r="DC217" s="245" t="str">
        <f t="shared" si="877"/>
        <v/>
      </c>
      <c r="DD217" s="245" t="str">
        <f t="shared" si="877"/>
        <v/>
      </c>
      <c r="DE217" s="245" t="str">
        <f t="shared" si="877"/>
        <v/>
      </c>
      <c r="DF217" s="245" t="str">
        <f t="shared" si="877"/>
        <v/>
      </c>
      <c r="DG217" s="245" t="str">
        <f t="shared" si="877"/>
        <v/>
      </c>
      <c r="DH217" s="245" t="str">
        <f t="shared" si="877"/>
        <v/>
      </c>
      <c r="DI217" s="246" t="str">
        <f t="shared" si="877"/>
        <v/>
      </c>
      <c r="DJ217" s="244" t="str">
        <f t="shared" si="877"/>
        <v>4,521</v>
      </c>
      <c r="DK217" s="245" t="str">
        <f t="shared" si="877"/>
        <v>234</v>
      </c>
      <c r="DL217" s="245" t="str">
        <f t="shared" si="877"/>
        <v>188</v>
      </c>
      <c r="DM217" s="245" t="str">
        <f t="shared" si="877"/>
        <v/>
      </c>
      <c r="DN217" s="259" t="str">
        <f t="shared" si="877"/>
        <v/>
      </c>
      <c r="DO217" s="245" t="str">
        <f t="shared" si="877"/>
        <v/>
      </c>
      <c r="DP217" s="245" t="str">
        <f t="shared" si="877"/>
        <v/>
      </c>
      <c r="DQ217" s="245" t="str">
        <f t="shared" si="877"/>
        <v/>
      </c>
      <c r="DR217" s="245" t="str">
        <f t="shared" si="877"/>
        <v/>
      </c>
      <c r="DS217" s="246" t="str">
        <f t="shared" si="877"/>
        <v/>
      </c>
      <c r="DT217" s="248" t="str">
        <f t="shared" si="16"/>
        <v>2,652</v>
      </c>
      <c r="DU217" s="249" t="str">
        <f t="shared" si="17"/>
        <v>4,943</v>
      </c>
      <c r="DV217" s="225" t="str">
        <f>CZ217*'Ores &amp; Ingots'!$C$3+DA217*'Ores &amp; Ingots'!$C$4+DB217*'Ores &amp; Ingots'!$C$5+DC217*'Ores &amp; Ingots'!$C$6+DD217*'Ores &amp; Ingots'!$C$7+DE217*'Ores &amp; Ingots'!$C$8+DF217*'Ores &amp; Ingots'!$C$9+DG217*'Ores &amp; Ingots'!$C$10+DH217*'Ores &amp; Ingots'!$C$11+DI217*'Ores &amp; Ingots'!$C$12</f>
        <v>335</v>
      </c>
      <c r="DW217" s="225" t="str">
        <f>DJ217*'Ores &amp; Ingots'!$B$3+DK217*'Ores &amp; Ingots'!$B$4+DL217*'Ores &amp; Ingots'!$B$5+DM217*'Ores &amp; Ingots'!$B$6+DN217*'Ores &amp; Ingots'!$B$7+DO217*'Ores &amp; Ingots'!$B$8+DP217*'Ores &amp; Ingots'!$B$9+DQ217*'Ores &amp; Ingots'!$B$10+DR217*'Ores &amp; Ingots'!$B$11+DS217*'Ores &amp; Ingots'!$B$12</f>
        <v>1,829</v>
      </c>
      <c r="DX217" s="249" t="str">
        <f>CZ217*Refining!$G$3+DA217*Refining!$G$4+DB217*Refining!$G$5+DC217*Refining!$G$6+DD217*Refining!$G$7+DE217*Refining!$G$8+DF217*Refining!$G$9+DG217*Refining!$G$10+DH217*Refining!$G$11+DI217*Refining!$G$12</f>
        <v>1,111</v>
      </c>
      <c r="DY217" s="249" t="str">
        <f t="shared" si="18"/>
        <v>172,885</v>
      </c>
      <c r="DZ217" s="250" t="str">
        <f t="shared" si="19"/>
        <v>0.1729</v>
      </c>
      <c r="EA217" s="248" t="str">
        <f t="shared" si="20"/>
        <v>1,261</v>
      </c>
      <c r="EB217" s="251" t="str">
        <f t="shared" ref="EB217:EC217" si="878">EA217/60</f>
        <v>21.0</v>
      </c>
      <c r="EC217" s="251" t="str">
        <f t="shared" si="878"/>
        <v>0.4</v>
      </c>
      <c r="ED217" s="248" t="str">
        <f t="shared" si="22"/>
        <v>194,974</v>
      </c>
      <c r="EE217" s="251" t="str">
        <f t="shared" ref="EE217:EF217" si="879">ED217/1000</f>
        <v>195.0</v>
      </c>
      <c r="EF217" s="252" t="str">
        <f t="shared" si="879"/>
        <v>0.19</v>
      </c>
      <c r="EG217" s="223" t="str">
        <f t="shared" si="24"/>
        <v>0.1950</v>
      </c>
      <c r="EH217" s="224" t="str">
        <f t="shared" si="25"/>
        <v>0:21:01</v>
      </c>
      <c r="EI217" s="225" t="s">
        <v>12</v>
      </c>
    </row>
    <row r="218">
      <c r="A218" s="33"/>
      <c r="B218" s="336" t="s">
        <v>1073</v>
      </c>
      <c r="C218" s="227" t="s">
        <v>886</v>
      </c>
      <c r="D218" s="227">
        <v>1.0</v>
      </c>
      <c r="E218" s="227">
        <v>1.0</v>
      </c>
      <c r="F218" s="227">
        <v>1.0</v>
      </c>
      <c r="G218" s="228" t="str">
        <f t="shared" si="5"/>
        <v>15.6</v>
      </c>
      <c r="H218" s="229">
        <v>5.0</v>
      </c>
      <c r="I218" s="229">
        <v>12.5</v>
      </c>
      <c r="J218" s="229" t="str">
        <f>H218/Main!$D$9</f>
        <v>5</v>
      </c>
      <c r="K218" s="229" t="str">
        <f>I218/Main!$D$10</f>
        <v>12.5</v>
      </c>
      <c r="L218" s="229" t="str">
        <f t="shared" si="6"/>
        <v>2.5</v>
      </c>
      <c r="M218" s="229">
        <v>1.0</v>
      </c>
      <c r="N218" s="230"/>
      <c r="O218" s="230"/>
      <c r="P218" s="230"/>
      <c r="Q218" s="231"/>
      <c r="R218" s="230"/>
      <c r="S218" s="232"/>
      <c r="T218" s="232"/>
      <c r="U218" s="230"/>
      <c r="V218" s="230"/>
      <c r="W218" s="232"/>
      <c r="X218" s="232"/>
      <c r="Y218" s="230"/>
      <c r="Z218" s="230"/>
      <c r="AA218" s="230"/>
      <c r="AB218" s="230"/>
      <c r="AC218" s="334" t="s">
        <v>12</v>
      </c>
      <c r="AD218" s="309">
        <v>35.0</v>
      </c>
      <c r="AE218" s="225">
        <v>0.0</v>
      </c>
      <c r="AF218" s="225">
        <v>0.0</v>
      </c>
      <c r="AG218" s="225">
        <v>0.0</v>
      </c>
      <c r="AH218" s="225">
        <v>0.0</v>
      </c>
      <c r="AI218" s="225">
        <v>0.0</v>
      </c>
      <c r="AJ218" s="225">
        <v>0.0</v>
      </c>
      <c r="AK218" s="225">
        <v>0.0</v>
      </c>
      <c r="AL218" s="225">
        <v>0.0</v>
      </c>
      <c r="AM218" s="225">
        <v>0.0</v>
      </c>
      <c r="AN218" s="225">
        <v>0.0</v>
      </c>
      <c r="AO218" s="225">
        <v>6.0</v>
      </c>
      <c r="AP218" s="225">
        <v>0.0</v>
      </c>
      <c r="AQ218" s="225">
        <v>0.0</v>
      </c>
      <c r="AR218" s="225">
        <v>0.0</v>
      </c>
      <c r="AS218" s="225">
        <v>0.0</v>
      </c>
      <c r="AT218" s="225">
        <v>0.0</v>
      </c>
      <c r="AU218" s="225">
        <v>0.0</v>
      </c>
      <c r="AV218" s="225">
        <v>0.0</v>
      </c>
      <c r="AW218" s="225">
        <v>0.0</v>
      </c>
      <c r="AX218" s="225">
        <v>0.0</v>
      </c>
      <c r="AY218" s="359" t="str">
        <f t="shared" ref="AY218:BS218" si="880">IF(AD218 = 0, "", AD218)</f>
        <v>35</v>
      </c>
      <c r="AZ218" s="227" t="str">
        <f t="shared" si="880"/>
        <v/>
      </c>
      <c r="BA218" s="227" t="str">
        <f t="shared" si="880"/>
        <v/>
      </c>
      <c r="BB218" s="227" t="str">
        <f t="shared" si="880"/>
        <v/>
      </c>
      <c r="BC218" s="227" t="str">
        <f t="shared" si="880"/>
        <v/>
      </c>
      <c r="BD218" s="227" t="str">
        <f t="shared" si="880"/>
        <v/>
      </c>
      <c r="BE218" s="227" t="str">
        <f t="shared" si="880"/>
        <v/>
      </c>
      <c r="BF218" s="227" t="str">
        <f t="shared" si="880"/>
        <v/>
      </c>
      <c r="BG218" s="227" t="str">
        <f t="shared" si="880"/>
        <v/>
      </c>
      <c r="BH218" s="227" t="str">
        <f t="shared" si="880"/>
        <v/>
      </c>
      <c r="BI218" s="227" t="str">
        <f t="shared" si="880"/>
        <v/>
      </c>
      <c r="BJ218" s="227" t="str">
        <f t="shared" si="880"/>
        <v>6</v>
      </c>
      <c r="BK218" s="227" t="str">
        <f t="shared" si="880"/>
        <v/>
      </c>
      <c r="BL218" s="227" t="str">
        <f t="shared" si="880"/>
        <v/>
      </c>
      <c r="BM218" s="227" t="str">
        <f t="shared" si="880"/>
        <v/>
      </c>
      <c r="BN218" s="227" t="str">
        <f t="shared" si="880"/>
        <v/>
      </c>
      <c r="BO218" s="227" t="str">
        <f t="shared" si="880"/>
        <v/>
      </c>
      <c r="BP218" s="227" t="str">
        <f t="shared" si="880"/>
        <v/>
      </c>
      <c r="BQ218" s="227" t="str">
        <f t="shared" si="880"/>
        <v/>
      </c>
      <c r="BR218" s="227" t="str">
        <f t="shared" si="880"/>
        <v/>
      </c>
      <c r="BS218" s="238" t="str">
        <f t="shared" si="880"/>
        <v/>
      </c>
      <c r="BT218" s="239" t="str">
        <f>$AY218*Assembly!Y$4+$AZ218*Assembly!Y$5+$BA218*Assembly!Y$6+$BB218*Assembly!Y$7+$BC218*Assembly!Y$8+$BD218*Assembly!Y$9+$BE218*Assembly!Y$10+$BF218*Assembly!Y$11+$BG218*Assembly!Y$12+$BH218*Assembly!Y$13+$BI218*Assembly!Y$14+$BJ218*Assembly!Y$15+$BK218*Assembly!Y$16+$BL218*Assembly!Y$17+$BM218*Assembly!Y$18+$BN218*Assembly!Y$19+$BO218*Assembly!Y$20+$BP218*Assembly!Y$21+$BQ218*Assembly!Y$22+$BR218*Assembly!Y$23+$BS218*Assembly!Y$24</f>
        <v>736</v>
      </c>
      <c r="BU218" s="225" t="str">
        <f t="shared" si="8"/>
        <v>47</v>
      </c>
      <c r="BV218" s="225"/>
      <c r="BW218" s="225" t="str">
        <f>$AY218*Assembly!AC$4+$AZ218*Assembly!AC$5+$BA218*Assembly!AC$6+$BB218*Assembly!AC$7+$BC218*Assembly!AC$8+$BD218*Assembly!AC$9+$BE218*Assembly!AC$10+$BF218*Assembly!AC$11+$BG218*Assembly!AC$12+$BH218*Assembly!AC$13+$BI218*Assembly!AC$14+$BJ218*Assembly!AC$15+$BK218*Assembly!AC$16+$BL218*Assembly!AC$17+$BM218*Assembly!AC$18+$BN218*Assembly!AC$19+$BO218*Assembly!AC$20+$BP218*Assembly!AC$21+$BQ218*Assembly!AC$22+$BR218*Assembly!AC$23+$BS218*Assembly!AC$24</f>
        <v>3,680</v>
      </c>
      <c r="BX218" s="240" t="str">
        <f t="shared" si="9"/>
        <v>5.00</v>
      </c>
      <c r="BY218" s="241" t="str">
        <f t="shared" si="10"/>
        <v>236</v>
      </c>
      <c r="BZ218" s="242" t="str">
        <f t="shared" si="11"/>
        <v>78.1</v>
      </c>
      <c r="CA218" s="241" t="str">
        <f t="shared" si="12"/>
        <v>736</v>
      </c>
      <c r="CB218" s="225" t="str">
        <f>$AY218*Assembly!X$4+$AZ218*Assembly!X$5+$BA218*Assembly!X$6+$BB218*Assembly!X$7+$BC218*Assembly!X$8+$BD218*Assembly!X$9+$BE218*Assembly!X$10+$BF218*Assembly!X$11+$BG218*Assembly!X$12+$BH218*Assembly!X$13+$BI218*Assembly!X$14+$BJ218*Assembly!X$15+$BK218*Assembly!X$16+$BL218*Assembly!X$17+$BM218*Assembly!X$18+$BN218*Assembly!X$19+$BO218*Assembly!X$20+$BP218*Assembly!X$21+$BQ218*Assembly!X$22+$BR218*Assembly!X$23+$BS218*Assembly!X$24</f>
        <v>47</v>
      </c>
      <c r="CC218" s="225" t="str">
        <f t="shared" si="13"/>
        <v>7,311</v>
      </c>
      <c r="CD218" s="223" t="str">
        <f t="shared" si="14"/>
        <v>0.0073</v>
      </c>
      <c r="CE218" s="243" t="str">
        <f>$AY218*Assembly!AB$4+$AZ218*Assembly!AB$5+$BA218*Assembly!AB$6+$BB218*Assembly!AB$7+$BC218*Assembly!AB$8+$BD218*Assembly!AB$9+$BE218*Assembly!AB$10+$BF218*Assembly!AB$11+$BG218*Assembly!AB$12+$BH218*Assembly!AB$13+$BI218*Assembly!AB$14+$BJ218*Assembly!AB$15+$BK218*Assembly!AB$16+$BL218*Assembly!AB$17+$BM218*Assembly!AB$18+$BN218*Assembly!AB$19+$BO218*Assembly!AB$20+$BP218*Assembly!AB$21+$BQ218*Assembly!AB$22+$BR218*Assembly!AB$23+$BS218*Assembly!AB$24</f>
        <v>195</v>
      </c>
      <c r="CF218" s="231" t="str">
        <f>$AY218*Assembly!M$4+$AZ218*Assembly!M$5+$BA218*Assembly!M$6+$BB218*Assembly!M$7+$BC218*Assembly!M$8+$BD218*Assembly!M$9+$BE218*Assembly!M$10+$BF218*Assembly!M$11+$BG218*Assembly!M$12+$BH218*Assembly!M$13+$BI218*Assembly!M$14+$BJ218*Assembly!M$15+$BK218*Assembly!M$16+$BL218*Assembly!M$17+$BM218*Assembly!M$18+$BN218*Assembly!M$19+$BO218*Assembly!M$20+$BP218*Assembly!M$21+$BQ218*Assembly!M$22+$BR218*Assembly!M$23+$BS218*Assembly!M$24</f>
        <v>807</v>
      </c>
      <c r="CG218" s="231" t="str">
        <f>$AY218*Assembly!N$4+$AZ218*Assembly!N$5+$BA218*Assembly!N$6+$BB218*Assembly!N$7+$BC218*Assembly!N$8+$BD218*Assembly!N$9+$BE218*Assembly!N$10+$BF218*Assembly!N$11+$BG218*Assembly!N$12+$BH218*Assembly!N$13+$BI218*Assembly!N$14+$BJ218*Assembly!N$15+$BK218*Assembly!N$16+$BL218*Assembly!N$17+$BM218*Assembly!N$18+$BN218*Assembly!N$19+$BO218*Assembly!N$20+$BP218*Assembly!N$21+$BQ218*Assembly!N$22+$BR218*Assembly!N$23+$BS218*Assembly!N$24</f>
        <v>30</v>
      </c>
      <c r="CH218" s="231" t="str">
        <f>$AY218*Assembly!O$4+$AZ218*Assembly!O$5+$BA218*Assembly!O$6+$BB218*Assembly!O$7+$BC218*Assembly!O$8+$BD218*Assembly!O$9+$BE218*Assembly!O$10+$BF218*Assembly!O$11+$BG218*Assembly!O$12+$BH218*Assembly!O$13+$BI218*Assembly!O$14+$BJ218*Assembly!O$15+$BK218*Assembly!O$16+$BL218*Assembly!O$17+$BM218*Assembly!O$18+$BN218*Assembly!O$19+$BO218*Assembly!O$20+$BP218*Assembly!O$21+$BQ218*Assembly!O$22+$BR218*Assembly!O$23+$BS218*Assembly!O$24</f>
        <v>18</v>
      </c>
      <c r="CI218" s="229" t="str">
        <f>$AY218*Assembly!P$4+$AZ218*Assembly!P$5+$BA218*Assembly!P$6+$BB218*Assembly!P$7+$BC218*Assembly!P$8+$BD218*Assembly!P$9+$BE218*Assembly!P$10+$BF218*Assembly!P$11+$BG218*Assembly!P$12+$BH218*Assembly!P$13+$BI218*Assembly!P$14+$BJ218*Assembly!P$15+$BK218*Assembly!P$16+$BL218*Assembly!P$17+$BM218*Assembly!P$18+$BN218*Assembly!P$19+$BO218*Assembly!P$20+$BP218*Assembly!P$21+$BQ218*Assembly!P$22+$BR218*Assembly!P$23+$BS218*Assembly!P$24</f>
        <v>0</v>
      </c>
      <c r="CJ218" s="229" t="str">
        <f>$AY218*Assembly!Q$4+$AZ218*Assembly!Q$5+$BA218*Assembly!Q$6+$BB218*Assembly!Q$7+$BC218*Assembly!Q$8+$BD218*Assembly!Q$9+$BE218*Assembly!Q$10+$BF218*Assembly!Q$11+$BG218*Assembly!Q$12+$BH218*Assembly!Q$13+$BI218*Assembly!Q$14+$BJ218*Assembly!Q$15+$BK218*Assembly!Q$16+$BL218*Assembly!Q$17+$BM218*Assembly!Q$18+$BN218*Assembly!Q$19+$BO218*Assembly!Q$20+$BP218*Assembly!Q$21+$BQ218*Assembly!Q$22+$BR218*Assembly!Q$23+$BS218*Assembly!Q$24</f>
        <v>0</v>
      </c>
      <c r="CK218" s="231" t="str">
        <f>$AY218*Assembly!R$4+$AZ218*Assembly!R$5+$BA218*Assembly!R$6+$BB218*Assembly!R$7+$BC218*Assembly!R$8+$BD218*Assembly!R$9+$BE218*Assembly!R$10+$BF218*Assembly!R$11+$BG218*Assembly!R$12+$BH218*Assembly!R$13+$BI218*Assembly!R$14+$BJ218*Assembly!R$15+$BK218*Assembly!R$16+$BL218*Assembly!R$17+$BM218*Assembly!R$18+$BN218*Assembly!R$19+$BO218*Assembly!R$20+$BP218*Assembly!R$21+$BQ218*Assembly!R$22+$BR218*Assembly!R$23+$BS218*Assembly!R$24</f>
        <v>0</v>
      </c>
      <c r="CL218" s="229" t="str">
        <f>$AY218*Assembly!S$4+$AZ218*Assembly!S$5+$BA218*Assembly!S$6+$BB218*Assembly!S$7+$BC218*Assembly!S$8+$BD218*Assembly!S$9+$BE218*Assembly!S$10+$BF218*Assembly!S$11+$BG218*Assembly!S$12+$BH218*Assembly!S$13+$BI218*Assembly!S$14+$BJ218*Assembly!S$15+$BK218*Assembly!S$16+$BL218*Assembly!S$17+$BM218*Assembly!S$18+$BN218*Assembly!S$19+$BO218*Assembly!S$20+$BP218*Assembly!S$21+$BQ218*Assembly!S$22+$BR218*Assembly!S$23+$BS218*Assembly!S$24</f>
        <v>0</v>
      </c>
      <c r="CM218" s="229" t="str">
        <f>$AY218*Assembly!T$4+$AZ218*Assembly!T$5+$BA218*Assembly!T$6+$BB218*Assembly!T$7+$BC218*Assembly!T$8+$BD218*Assembly!T$9+$BE218*Assembly!T$10+$BF218*Assembly!T$11+$BG218*Assembly!T$12+$BH218*Assembly!T$13+$BI218*Assembly!T$14+$BJ218*Assembly!T$15+$BK218*Assembly!T$16+$BL218*Assembly!T$17+$BM218*Assembly!T$18+$BN218*Assembly!T$19+$BO218*Assembly!T$20+$BP218*Assembly!T$21+$BQ218*Assembly!T$22+$BR218*Assembly!T$23+$BS218*Assembly!T$24</f>
        <v>0</v>
      </c>
      <c r="CN218" s="229" t="str">
        <f>$AY218*Assembly!U$4+$AZ218*Assembly!U$5+$BA218*Assembly!U$6+$BB218*Assembly!U$7+$BC218*Assembly!U$8+$BD218*Assembly!U$9+$BE218*Assembly!U$10+$BF218*Assembly!U$11+$BG218*Assembly!U$12+$BH218*Assembly!U$13+$BI218*Assembly!U$14+$BJ218*Assembly!U$15+$BK218*Assembly!U$16+$BL218*Assembly!U$17+$BM218*Assembly!U$18+$BN218*Assembly!U$19+$BO218*Assembly!U$20+$BP218*Assembly!U$21+$BQ218*Assembly!U$22+$BR218*Assembly!U$23+$BS218*Assembly!U$24</f>
        <v>0</v>
      </c>
      <c r="CO218" s="231" t="str">
        <f>$AY218*Assembly!V$4+$AZ218*Assembly!V$5+$BA218*Assembly!V$6+$BB218*Assembly!V$7+$BC218*Assembly!V$8+$BD218*Assembly!V$9+$BE218*Assembly!V$10+$BF218*Assembly!V$11+$BG218*Assembly!V$12+$BH218*Assembly!V$13+$BI218*Assembly!V$14+$BJ218*Assembly!V$15+$BK218*Assembly!V$16+$BL218*Assembly!V$17+$BM218*Assembly!V$18+$BN218*Assembly!V$19+$BO218*Assembly!V$20+$BP218*Assembly!V$21+$BQ218*Assembly!V$22+$BR218*Assembly!V$23+$BS218*Assembly!V$24</f>
        <v>0</v>
      </c>
      <c r="CP218" s="231" t="str">
        <f>CF218*Refining!$F$3</f>
        <v>1,441</v>
      </c>
      <c r="CQ218" s="231" t="str">
        <f>CG218*Refining!$F$4</f>
        <v>94</v>
      </c>
      <c r="CR218" s="231" t="str">
        <f>CH218*Refining!$F$5</f>
        <v>75</v>
      </c>
      <c r="CS218" s="231" t="str">
        <f>CI218*Refining!$F$6</f>
        <v>0</v>
      </c>
      <c r="CT218" s="231" t="str">
        <f>CJ218*Refining!$F$7</f>
        <v>0</v>
      </c>
      <c r="CU218" s="231" t="str">
        <f>CK218*Refining!$F$8</f>
        <v>0</v>
      </c>
      <c r="CV218" s="231" t="str">
        <f>CL218*Refining!$F$9</f>
        <v>0</v>
      </c>
      <c r="CW218" s="231" t="str">
        <f>CM218*Refining!$F$10</f>
        <v>0</v>
      </c>
      <c r="CX218" s="231" t="str">
        <f>CN218*Refining!$F$11</f>
        <v>0</v>
      </c>
      <c r="CY218" s="231" t="str">
        <f>CO218*Refining!$F$12</f>
        <v>0</v>
      </c>
      <c r="CZ218" s="244" t="str">
        <f t="shared" ref="CZ218:DS218" si="881">IF(CF218 = 0, "", CF218)</f>
        <v>807</v>
      </c>
      <c r="DA218" s="245" t="str">
        <f t="shared" si="881"/>
        <v>30</v>
      </c>
      <c r="DB218" s="245" t="str">
        <f t="shared" si="881"/>
        <v>18</v>
      </c>
      <c r="DC218" s="245" t="str">
        <f t="shared" si="881"/>
        <v/>
      </c>
      <c r="DD218" s="245" t="str">
        <f t="shared" si="881"/>
        <v/>
      </c>
      <c r="DE218" s="245" t="str">
        <f t="shared" si="881"/>
        <v/>
      </c>
      <c r="DF218" s="245" t="str">
        <f t="shared" si="881"/>
        <v/>
      </c>
      <c r="DG218" s="245" t="str">
        <f t="shared" si="881"/>
        <v/>
      </c>
      <c r="DH218" s="245" t="str">
        <f t="shared" si="881"/>
        <v/>
      </c>
      <c r="DI218" s="246" t="str">
        <f t="shared" si="881"/>
        <v/>
      </c>
      <c r="DJ218" s="244" t="str">
        <f t="shared" si="881"/>
        <v>1,441</v>
      </c>
      <c r="DK218" s="245" t="str">
        <f t="shared" si="881"/>
        <v>94</v>
      </c>
      <c r="DL218" s="245" t="str">
        <f t="shared" si="881"/>
        <v>75</v>
      </c>
      <c r="DM218" s="245" t="str">
        <f t="shared" si="881"/>
        <v/>
      </c>
      <c r="DN218" s="259" t="str">
        <f t="shared" si="881"/>
        <v/>
      </c>
      <c r="DO218" s="245" t="str">
        <f t="shared" si="881"/>
        <v/>
      </c>
      <c r="DP218" s="245" t="str">
        <f t="shared" si="881"/>
        <v/>
      </c>
      <c r="DQ218" s="245" t="str">
        <f t="shared" si="881"/>
        <v/>
      </c>
      <c r="DR218" s="245" t="str">
        <f t="shared" si="881"/>
        <v/>
      </c>
      <c r="DS218" s="246" t="str">
        <f t="shared" si="881"/>
        <v/>
      </c>
      <c r="DT218" s="248" t="str">
        <f t="shared" si="16"/>
        <v>855</v>
      </c>
      <c r="DU218" s="249" t="str">
        <f t="shared" si="17"/>
        <v>1,610</v>
      </c>
      <c r="DV218" s="225" t="str">
        <f>CZ218*'Ores &amp; Ingots'!$C$3+DA218*'Ores &amp; Ingots'!$C$4+DB218*'Ores &amp; Ingots'!$C$5+DC218*'Ores &amp; Ingots'!$C$6+DD218*'Ores &amp; Ingots'!$C$7+DE218*'Ores &amp; Ingots'!$C$8+DF218*'Ores &amp; Ingots'!$C$9+DG218*'Ores &amp; Ingots'!$C$10+DH218*'Ores &amp; Ingots'!$C$11+DI218*'Ores &amp; Ingots'!$C$12</f>
        <v>108</v>
      </c>
      <c r="DW218" s="225" t="str">
        <f>DJ218*'Ores &amp; Ingots'!$B$3+DK218*'Ores &amp; Ingots'!$B$4+DL218*'Ores &amp; Ingots'!$B$5+DM218*'Ores &amp; Ingots'!$B$6+DN218*'Ores &amp; Ingots'!$B$7+DO218*'Ores &amp; Ingots'!$B$8+DP218*'Ores &amp; Ingots'!$B$9+DQ218*'Ores &amp; Ingots'!$B$10+DR218*'Ores &amp; Ingots'!$B$11+DS218*'Ores &amp; Ingots'!$B$12</f>
        <v>596</v>
      </c>
      <c r="DX218" s="249" t="str">
        <f>CZ218*Refining!$G$3+DA218*Refining!$G$4+DB218*Refining!$G$5+DC218*Refining!$G$6+DD218*Refining!$G$7+DE218*Refining!$G$8+DF218*Refining!$G$9+DG218*Refining!$G$10+DH218*Refining!$G$11+DI218*Refining!$G$12</f>
        <v>430</v>
      </c>
      <c r="DY218" s="249" t="str">
        <f t="shared" si="18"/>
        <v>66,955</v>
      </c>
      <c r="DZ218" s="250" t="str">
        <f t="shared" si="19"/>
        <v>0.0670</v>
      </c>
      <c r="EA218" s="248" t="str">
        <f t="shared" si="20"/>
        <v>482</v>
      </c>
      <c r="EB218" s="251" t="str">
        <f t="shared" ref="EB218:EC218" si="882">EA218/60</f>
        <v>8.0</v>
      </c>
      <c r="EC218" s="251" t="str">
        <f t="shared" si="882"/>
        <v>0.1</v>
      </c>
      <c r="ED218" s="248" t="str">
        <f t="shared" si="22"/>
        <v>74,266</v>
      </c>
      <c r="EE218" s="251" t="str">
        <f t="shared" ref="EE218:EF218" si="883">ED218/1000</f>
        <v>74.3</v>
      </c>
      <c r="EF218" s="252" t="str">
        <f t="shared" si="883"/>
        <v>0.07</v>
      </c>
      <c r="EG218" s="223" t="str">
        <f t="shared" si="24"/>
        <v>0.0743</v>
      </c>
      <c r="EH218" s="224" t="str">
        <f t="shared" si="25"/>
        <v>0:08:02</v>
      </c>
      <c r="EI218" s="225" t="s">
        <v>12</v>
      </c>
    </row>
    <row r="219">
      <c r="A219" s="33"/>
      <c r="B219" s="336" t="s">
        <v>1074</v>
      </c>
      <c r="C219" s="227" t="s">
        <v>886</v>
      </c>
      <c r="D219" s="227">
        <v>1.0</v>
      </c>
      <c r="E219" s="227">
        <v>1.0</v>
      </c>
      <c r="F219" s="227">
        <v>1.0</v>
      </c>
      <c r="G219" s="253" t="str">
        <f t="shared" si="5"/>
        <v>15.6</v>
      </c>
      <c r="H219" s="254">
        <v>8.0</v>
      </c>
      <c r="I219" s="254">
        <v>20.0</v>
      </c>
      <c r="J219" s="254" t="str">
        <f>H219/Main!$D$9</f>
        <v>8</v>
      </c>
      <c r="K219" s="254" t="str">
        <f>I219/Main!$D$10</f>
        <v>20</v>
      </c>
      <c r="L219" s="254" t="str">
        <f t="shared" si="6"/>
        <v>2.5</v>
      </c>
      <c r="M219" s="254">
        <v>1.0</v>
      </c>
      <c r="N219" s="255"/>
      <c r="O219" s="255"/>
      <c r="P219" s="255"/>
      <c r="Q219" s="256"/>
      <c r="R219" s="255"/>
      <c r="S219" s="257"/>
      <c r="T219" s="257"/>
      <c r="U219" s="255"/>
      <c r="V219" s="255"/>
      <c r="W219" s="350"/>
      <c r="X219" s="257"/>
      <c r="Y219" s="255"/>
      <c r="Z219" s="255"/>
      <c r="AA219" s="255"/>
      <c r="AB219" s="255"/>
      <c r="AC219" s="351" t="s">
        <v>12</v>
      </c>
      <c r="AD219" s="309">
        <v>112.0</v>
      </c>
      <c r="AE219" s="225">
        <v>0.0</v>
      </c>
      <c r="AF219" s="225">
        <v>0.0</v>
      </c>
      <c r="AG219" s="225">
        <v>0.0</v>
      </c>
      <c r="AH219" s="225">
        <v>0.0</v>
      </c>
      <c r="AI219" s="225">
        <v>0.0</v>
      </c>
      <c r="AJ219" s="225">
        <v>0.0</v>
      </c>
      <c r="AK219" s="225">
        <v>0.0</v>
      </c>
      <c r="AL219" s="225">
        <v>0.0</v>
      </c>
      <c r="AM219" s="225">
        <v>0.0</v>
      </c>
      <c r="AN219" s="225">
        <v>0.0</v>
      </c>
      <c r="AO219" s="225">
        <v>40.0</v>
      </c>
      <c r="AP219" s="225">
        <v>0.0</v>
      </c>
      <c r="AQ219" s="225">
        <v>0.0</v>
      </c>
      <c r="AR219" s="225">
        <v>0.0</v>
      </c>
      <c r="AS219" s="225">
        <v>0.0</v>
      </c>
      <c r="AT219" s="225">
        <v>0.0</v>
      </c>
      <c r="AU219" s="225">
        <v>0.0</v>
      </c>
      <c r="AV219" s="225">
        <v>0.0</v>
      </c>
      <c r="AW219" s="225">
        <v>0.0</v>
      </c>
      <c r="AX219" s="225">
        <v>0.0</v>
      </c>
      <c r="AY219" s="359" t="str">
        <f t="shared" ref="AY219:BS219" si="884">IF(AD219 = 0, "", AD219)</f>
        <v>112</v>
      </c>
      <c r="AZ219" s="227" t="str">
        <f t="shared" si="884"/>
        <v/>
      </c>
      <c r="BA219" s="227" t="str">
        <f t="shared" si="884"/>
        <v/>
      </c>
      <c r="BB219" s="227" t="str">
        <f t="shared" si="884"/>
        <v/>
      </c>
      <c r="BC219" s="227" t="str">
        <f t="shared" si="884"/>
        <v/>
      </c>
      <c r="BD219" s="227" t="str">
        <f t="shared" si="884"/>
        <v/>
      </c>
      <c r="BE219" s="227" t="str">
        <f t="shared" si="884"/>
        <v/>
      </c>
      <c r="BF219" s="227" t="str">
        <f t="shared" si="884"/>
        <v/>
      </c>
      <c r="BG219" s="227" t="str">
        <f t="shared" si="884"/>
        <v/>
      </c>
      <c r="BH219" s="227" t="str">
        <f t="shared" si="884"/>
        <v/>
      </c>
      <c r="BI219" s="227" t="str">
        <f t="shared" si="884"/>
        <v/>
      </c>
      <c r="BJ219" s="227" t="str">
        <f t="shared" si="884"/>
        <v>40</v>
      </c>
      <c r="BK219" s="227" t="str">
        <f t="shared" si="884"/>
        <v/>
      </c>
      <c r="BL219" s="227" t="str">
        <f t="shared" si="884"/>
        <v/>
      </c>
      <c r="BM219" s="227" t="str">
        <f t="shared" si="884"/>
        <v/>
      </c>
      <c r="BN219" s="227" t="str">
        <f t="shared" si="884"/>
        <v/>
      </c>
      <c r="BO219" s="227" t="str">
        <f t="shared" si="884"/>
        <v/>
      </c>
      <c r="BP219" s="227" t="str">
        <f t="shared" si="884"/>
        <v/>
      </c>
      <c r="BQ219" s="227" t="str">
        <f t="shared" si="884"/>
        <v/>
      </c>
      <c r="BR219" s="227" t="str">
        <f t="shared" si="884"/>
        <v/>
      </c>
      <c r="BS219" s="238" t="str">
        <f t="shared" si="884"/>
        <v/>
      </c>
      <c r="BT219" s="239" t="str">
        <f>$AY219*Assembly!Y$4+$AZ219*Assembly!Y$5+$BA219*Assembly!Y$6+$BB219*Assembly!Y$7+$BC219*Assembly!Y$8+$BD219*Assembly!Y$9+$BE219*Assembly!Y$10+$BF219*Assembly!Y$11+$BG219*Assembly!Y$12+$BH219*Assembly!Y$13+$BI219*Assembly!Y$14+$BJ219*Assembly!Y$15+$BK219*Assembly!Y$16+$BL219*Assembly!Y$17+$BM219*Assembly!Y$18+$BN219*Assembly!Y$19+$BO219*Assembly!Y$20+$BP219*Assembly!Y$21+$BQ219*Assembly!Y$22+$BR219*Assembly!Y$23+$BS219*Assembly!Y$24</f>
        <v>2,480</v>
      </c>
      <c r="BU219" s="225" t="str">
        <f t="shared" si="8"/>
        <v>159</v>
      </c>
      <c r="BV219" s="225"/>
      <c r="BW219" s="225" t="str">
        <f>$AY219*Assembly!AC$4+$AZ219*Assembly!AC$5+$BA219*Assembly!AC$6+$BB219*Assembly!AC$7+$BC219*Assembly!AC$8+$BD219*Assembly!AC$9+$BE219*Assembly!AC$10+$BF219*Assembly!AC$11+$BG219*Assembly!AC$12+$BH219*Assembly!AC$13+$BI219*Assembly!AC$14+$BJ219*Assembly!AC$15+$BK219*Assembly!AC$16+$BL219*Assembly!AC$17+$BM219*Assembly!AC$18+$BN219*Assembly!AC$19+$BO219*Assembly!AC$20+$BP219*Assembly!AC$21+$BQ219*Assembly!AC$22+$BR219*Assembly!AC$23+$BS219*Assembly!AC$24</f>
        <v>12,400</v>
      </c>
      <c r="BX219" s="240" t="str">
        <f t="shared" si="9"/>
        <v>5.00</v>
      </c>
      <c r="BY219" s="241" t="str">
        <f t="shared" si="10"/>
        <v>794</v>
      </c>
      <c r="BZ219" s="242" t="str">
        <f t="shared" si="11"/>
        <v>78.1</v>
      </c>
      <c r="CA219" s="241" t="str">
        <f t="shared" si="12"/>
        <v>1550</v>
      </c>
      <c r="CB219" s="225" t="str">
        <f>$AY219*Assembly!X$4+$AZ219*Assembly!X$5+$BA219*Assembly!X$6+$BB219*Assembly!X$7+$BC219*Assembly!X$8+$BD219*Assembly!X$9+$BE219*Assembly!X$10+$BF219*Assembly!X$11+$BG219*Assembly!X$12+$BH219*Assembly!X$13+$BI219*Assembly!X$14+$BJ219*Assembly!X$15+$BK219*Assembly!X$16+$BL219*Assembly!X$17+$BM219*Assembly!X$18+$BN219*Assembly!X$19+$BO219*Assembly!X$20+$BP219*Assembly!X$21+$BQ219*Assembly!X$22+$BR219*Assembly!X$23+$BS219*Assembly!X$24</f>
        <v>192</v>
      </c>
      <c r="CC219" s="225" t="str">
        <f t="shared" si="13"/>
        <v>29,867</v>
      </c>
      <c r="CD219" s="223" t="str">
        <f t="shared" si="14"/>
        <v>0.0299</v>
      </c>
      <c r="CE219" s="243" t="str">
        <f>$AY219*Assembly!AB$4+$AZ219*Assembly!AB$5+$BA219*Assembly!AB$6+$BB219*Assembly!AB$7+$BC219*Assembly!AB$8+$BD219*Assembly!AB$9+$BE219*Assembly!AB$10+$BF219*Assembly!AB$11+$BG219*Assembly!AB$12+$BH219*Assembly!AB$13+$BI219*Assembly!AB$14+$BJ219*Assembly!AB$15+$BK219*Assembly!AB$16+$BL219*Assembly!AB$17+$BM219*Assembly!AB$18+$BN219*Assembly!AB$19+$BO219*Assembly!AB$20+$BP219*Assembly!AB$21+$BQ219*Assembly!AB$22+$BR219*Assembly!AB$23+$BS219*Assembly!AB$24</f>
        <v>936</v>
      </c>
      <c r="CF219" s="256" t="str">
        <f>$AY219*Assembly!M$4+$AZ219*Assembly!M$5+$BA219*Assembly!M$6+$BB219*Assembly!M$7+$BC219*Assembly!M$8+$BD219*Assembly!M$9+$BE219*Assembly!M$10+$BF219*Assembly!M$11+$BG219*Assembly!M$12+$BH219*Assembly!M$13+$BI219*Assembly!M$14+$BJ219*Assembly!M$15+$BK219*Assembly!M$16+$BL219*Assembly!M$17+$BM219*Assembly!M$18+$BN219*Assembly!M$19+$BO219*Assembly!M$20+$BP219*Assembly!M$21+$BQ219*Assembly!M$22+$BR219*Assembly!M$23+$BS219*Assembly!M$24</f>
        <v>2,832</v>
      </c>
      <c r="CG219" s="256" t="str">
        <f>$AY219*Assembly!N$4+$AZ219*Assembly!N$5+$BA219*Assembly!N$6+$BB219*Assembly!N$7+$BC219*Assembly!N$8+$BD219*Assembly!N$9+$BE219*Assembly!N$10+$BF219*Assembly!N$11+$BG219*Assembly!N$12+$BH219*Assembly!N$13+$BI219*Assembly!N$14+$BJ219*Assembly!N$15+$BK219*Assembly!N$16+$BL219*Assembly!N$17+$BM219*Assembly!N$18+$BN219*Assembly!N$19+$BO219*Assembly!N$20+$BP219*Assembly!N$21+$BQ219*Assembly!N$22+$BR219*Assembly!N$23+$BS219*Assembly!N$24</f>
        <v>200</v>
      </c>
      <c r="CH219" s="256" t="str">
        <f>$AY219*Assembly!O$4+$AZ219*Assembly!O$5+$BA219*Assembly!O$6+$BB219*Assembly!O$7+$BC219*Assembly!O$8+$BD219*Assembly!O$9+$BE219*Assembly!O$10+$BF219*Assembly!O$11+$BG219*Assembly!O$12+$BH219*Assembly!O$13+$BI219*Assembly!O$14+$BJ219*Assembly!O$15+$BK219*Assembly!O$16+$BL219*Assembly!O$17+$BM219*Assembly!O$18+$BN219*Assembly!O$19+$BO219*Assembly!O$20+$BP219*Assembly!O$21+$BQ219*Assembly!O$22+$BR219*Assembly!O$23+$BS219*Assembly!O$24</f>
        <v>120</v>
      </c>
      <c r="CI219" s="254" t="str">
        <f>$AY219*Assembly!P$4+$AZ219*Assembly!P$5+$BA219*Assembly!P$6+$BB219*Assembly!P$7+$BC219*Assembly!P$8+$BD219*Assembly!P$9+$BE219*Assembly!P$10+$BF219*Assembly!P$11+$BG219*Assembly!P$12+$BH219*Assembly!P$13+$BI219*Assembly!P$14+$BJ219*Assembly!P$15+$BK219*Assembly!P$16+$BL219*Assembly!P$17+$BM219*Assembly!P$18+$BN219*Assembly!P$19+$BO219*Assembly!P$20+$BP219*Assembly!P$21+$BQ219*Assembly!P$22+$BR219*Assembly!P$23+$BS219*Assembly!P$24</f>
        <v>0</v>
      </c>
      <c r="CJ219" s="254" t="str">
        <f>$AY219*Assembly!Q$4+$AZ219*Assembly!Q$5+$BA219*Assembly!Q$6+$BB219*Assembly!Q$7+$BC219*Assembly!Q$8+$BD219*Assembly!Q$9+$BE219*Assembly!Q$10+$BF219*Assembly!Q$11+$BG219*Assembly!Q$12+$BH219*Assembly!Q$13+$BI219*Assembly!Q$14+$BJ219*Assembly!Q$15+$BK219*Assembly!Q$16+$BL219*Assembly!Q$17+$BM219*Assembly!Q$18+$BN219*Assembly!Q$19+$BO219*Assembly!Q$20+$BP219*Assembly!Q$21+$BQ219*Assembly!Q$22+$BR219*Assembly!Q$23+$BS219*Assembly!Q$24</f>
        <v>0</v>
      </c>
      <c r="CK219" s="256" t="str">
        <f>$AY219*Assembly!R$4+$AZ219*Assembly!R$5+$BA219*Assembly!R$6+$BB219*Assembly!R$7+$BC219*Assembly!R$8+$BD219*Assembly!R$9+$BE219*Assembly!R$10+$BF219*Assembly!R$11+$BG219*Assembly!R$12+$BH219*Assembly!R$13+$BI219*Assembly!R$14+$BJ219*Assembly!R$15+$BK219*Assembly!R$16+$BL219*Assembly!R$17+$BM219*Assembly!R$18+$BN219*Assembly!R$19+$BO219*Assembly!R$20+$BP219*Assembly!R$21+$BQ219*Assembly!R$22+$BR219*Assembly!R$23+$BS219*Assembly!R$24</f>
        <v>0</v>
      </c>
      <c r="CL219" s="254" t="str">
        <f>$AY219*Assembly!S$4+$AZ219*Assembly!S$5+$BA219*Assembly!S$6+$BB219*Assembly!S$7+$BC219*Assembly!S$8+$BD219*Assembly!S$9+$BE219*Assembly!S$10+$BF219*Assembly!S$11+$BG219*Assembly!S$12+$BH219*Assembly!S$13+$BI219*Assembly!S$14+$BJ219*Assembly!S$15+$BK219*Assembly!S$16+$BL219*Assembly!S$17+$BM219*Assembly!S$18+$BN219*Assembly!S$19+$BO219*Assembly!S$20+$BP219*Assembly!S$21+$BQ219*Assembly!S$22+$BR219*Assembly!S$23+$BS219*Assembly!S$24</f>
        <v>0</v>
      </c>
      <c r="CM219" s="254" t="str">
        <f>$AY219*Assembly!T$4+$AZ219*Assembly!T$5+$BA219*Assembly!T$6+$BB219*Assembly!T$7+$BC219*Assembly!T$8+$BD219*Assembly!T$9+$BE219*Assembly!T$10+$BF219*Assembly!T$11+$BG219*Assembly!T$12+$BH219*Assembly!T$13+$BI219*Assembly!T$14+$BJ219*Assembly!T$15+$BK219*Assembly!T$16+$BL219*Assembly!T$17+$BM219*Assembly!T$18+$BN219*Assembly!T$19+$BO219*Assembly!T$20+$BP219*Assembly!T$21+$BQ219*Assembly!T$22+$BR219*Assembly!T$23+$BS219*Assembly!T$24</f>
        <v>0</v>
      </c>
      <c r="CN219" s="254" t="str">
        <f>$AY219*Assembly!U$4+$AZ219*Assembly!U$5+$BA219*Assembly!U$6+$BB219*Assembly!U$7+$BC219*Assembly!U$8+$BD219*Assembly!U$9+$BE219*Assembly!U$10+$BF219*Assembly!U$11+$BG219*Assembly!U$12+$BH219*Assembly!U$13+$BI219*Assembly!U$14+$BJ219*Assembly!U$15+$BK219*Assembly!U$16+$BL219*Assembly!U$17+$BM219*Assembly!U$18+$BN219*Assembly!U$19+$BO219*Assembly!U$20+$BP219*Assembly!U$21+$BQ219*Assembly!U$22+$BR219*Assembly!U$23+$BS219*Assembly!U$24</f>
        <v>0</v>
      </c>
      <c r="CO219" s="256" t="str">
        <f>$AY219*Assembly!V$4+$AZ219*Assembly!V$5+$BA219*Assembly!V$6+$BB219*Assembly!V$7+$BC219*Assembly!V$8+$BD219*Assembly!V$9+$BE219*Assembly!V$10+$BF219*Assembly!V$11+$BG219*Assembly!V$12+$BH219*Assembly!V$13+$BI219*Assembly!V$14+$BJ219*Assembly!V$15+$BK219*Assembly!V$16+$BL219*Assembly!V$17+$BM219*Assembly!V$18+$BN219*Assembly!V$19+$BO219*Assembly!V$20+$BP219*Assembly!V$21+$BQ219*Assembly!V$22+$BR219*Assembly!V$23+$BS219*Assembly!V$24</f>
        <v>0</v>
      </c>
      <c r="CP219" s="256" t="str">
        <f>CF219*Refining!$F$3</f>
        <v>5,057</v>
      </c>
      <c r="CQ219" s="256" t="str">
        <f>CG219*Refining!$F$4</f>
        <v>625</v>
      </c>
      <c r="CR219" s="256" t="str">
        <f>CH219*Refining!$F$5</f>
        <v>500</v>
      </c>
      <c r="CS219" s="256" t="str">
        <f>CI219*Refining!$F$6</f>
        <v>0</v>
      </c>
      <c r="CT219" s="256" t="str">
        <f>CJ219*Refining!$F$7</f>
        <v>0</v>
      </c>
      <c r="CU219" s="256" t="str">
        <f>CK219*Refining!$F$8</f>
        <v>0</v>
      </c>
      <c r="CV219" s="256" t="str">
        <f>CL219*Refining!$F$9</f>
        <v>0</v>
      </c>
      <c r="CW219" s="256" t="str">
        <f>CM219*Refining!$F$10</f>
        <v>0</v>
      </c>
      <c r="CX219" s="256" t="str">
        <f>CN219*Refining!$F$11</f>
        <v>0</v>
      </c>
      <c r="CY219" s="256" t="str">
        <f>CO219*Refining!$F$12</f>
        <v>0</v>
      </c>
      <c r="CZ219" s="244" t="str">
        <f t="shared" ref="CZ219:DS219" si="885">IF(CF219 = 0, "", CF219)</f>
        <v>2,832</v>
      </c>
      <c r="DA219" s="245" t="str">
        <f t="shared" si="885"/>
        <v>200</v>
      </c>
      <c r="DB219" s="245" t="str">
        <f t="shared" si="885"/>
        <v>120</v>
      </c>
      <c r="DC219" s="245" t="str">
        <f t="shared" si="885"/>
        <v/>
      </c>
      <c r="DD219" s="245" t="str">
        <f t="shared" si="885"/>
        <v/>
      </c>
      <c r="DE219" s="245" t="str">
        <f t="shared" si="885"/>
        <v/>
      </c>
      <c r="DF219" s="245" t="str">
        <f t="shared" si="885"/>
        <v/>
      </c>
      <c r="DG219" s="245" t="str">
        <f t="shared" si="885"/>
        <v/>
      </c>
      <c r="DH219" s="245" t="str">
        <f t="shared" si="885"/>
        <v/>
      </c>
      <c r="DI219" s="246" t="str">
        <f t="shared" si="885"/>
        <v/>
      </c>
      <c r="DJ219" s="244" t="str">
        <f t="shared" si="885"/>
        <v>5,057</v>
      </c>
      <c r="DK219" s="245" t="str">
        <f t="shared" si="885"/>
        <v>625</v>
      </c>
      <c r="DL219" s="245" t="str">
        <f t="shared" si="885"/>
        <v>500</v>
      </c>
      <c r="DM219" s="245" t="str">
        <f t="shared" si="885"/>
        <v/>
      </c>
      <c r="DN219" s="259" t="str">
        <f t="shared" si="885"/>
        <v/>
      </c>
      <c r="DO219" s="245" t="str">
        <f t="shared" si="885"/>
        <v/>
      </c>
      <c r="DP219" s="245" t="str">
        <f t="shared" si="885"/>
        <v/>
      </c>
      <c r="DQ219" s="245" t="str">
        <f t="shared" si="885"/>
        <v/>
      </c>
      <c r="DR219" s="245" t="str">
        <f t="shared" si="885"/>
        <v/>
      </c>
      <c r="DS219" s="246" t="str">
        <f t="shared" si="885"/>
        <v/>
      </c>
      <c r="DT219" s="248" t="str">
        <f t="shared" si="16"/>
        <v>3,152</v>
      </c>
      <c r="DU219" s="249" t="str">
        <f t="shared" si="17"/>
        <v>6,182</v>
      </c>
      <c r="DV219" s="225" t="str">
        <f>CZ219*'Ores &amp; Ingots'!$C$3+DA219*'Ores &amp; Ingots'!$C$4+DB219*'Ores &amp; Ingots'!$C$5+DC219*'Ores &amp; Ingots'!$C$6+DD219*'Ores &amp; Ingots'!$C$7+DE219*'Ores &amp; Ingots'!$C$8+DF219*'Ores &amp; Ingots'!$C$9+DG219*'Ores &amp; Ingots'!$C$10+DH219*'Ores &amp; Ingots'!$C$11+DI219*'Ores &amp; Ingots'!$C$12</f>
        <v>396</v>
      </c>
      <c r="DW219" s="225" t="str">
        <f>DJ219*'Ores &amp; Ingots'!$B$3+DK219*'Ores &amp; Ingots'!$B$4+DL219*'Ores &amp; Ingots'!$B$5+DM219*'Ores &amp; Ingots'!$B$6+DN219*'Ores &amp; Ingots'!$B$7+DO219*'Ores &amp; Ingots'!$B$8+DP219*'Ores &amp; Ingots'!$B$9+DQ219*'Ores &amp; Ingots'!$B$10+DR219*'Ores &amp; Ingots'!$B$11+DS219*'Ores &amp; Ingots'!$B$12</f>
        <v>2,287</v>
      </c>
      <c r="DX219" s="249" t="str">
        <f>CZ219*Refining!$G$3+DA219*Refining!$G$4+DB219*Refining!$G$5+DC219*Refining!$G$6+DD219*Refining!$G$7+DE219*Refining!$G$8+DF219*Refining!$G$9+DG219*Refining!$G$10+DH219*Refining!$G$11+DI219*Refining!$G$12</f>
        <v>2,695</v>
      </c>
      <c r="DY219" s="249" t="str">
        <f t="shared" si="18"/>
        <v>419,145</v>
      </c>
      <c r="DZ219" s="250" t="str">
        <f t="shared" si="19"/>
        <v>0.4191</v>
      </c>
      <c r="EA219" s="248" t="str">
        <f t="shared" si="20"/>
        <v>2,895</v>
      </c>
      <c r="EB219" s="251" t="str">
        <f t="shared" ref="EB219:EC219" si="886">EA219/60</f>
        <v>48.2</v>
      </c>
      <c r="EC219" s="251" t="str">
        <f t="shared" si="886"/>
        <v>0.8</v>
      </c>
      <c r="ED219" s="248" t="str">
        <f t="shared" si="22"/>
        <v>449,012</v>
      </c>
      <c r="EE219" s="251" t="str">
        <f t="shared" ref="EE219:EF219" si="887">ED219/1000</f>
        <v>449.0</v>
      </c>
      <c r="EF219" s="252" t="str">
        <f t="shared" si="887"/>
        <v>0.45</v>
      </c>
      <c r="EG219" s="223" t="str">
        <f t="shared" si="24"/>
        <v>0.4490</v>
      </c>
      <c r="EH219" s="224" t="str">
        <f t="shared" si="25"/>
        <v>0:48:15</v>
      </c>
      <c r="EI219" s="225" t="s">
        <v>12</v>
      </c>
    </row>
    <row r="220">
      <c r="A220" s="33"/>
      <c r="B220" s="336" t="s">
        <v>1075</v>
      </c>
      <c r="C220" s="227" t="s">
        <v>886</v>
      </c>
      <c r="D220" s="227">
        <v>1.0</v>
      </c>
      <c r="E220" s="227">
        <v>1.0</v>
      </c>
      <c r="F220" s="227">
        <v>1.0</v>
      </c>
      <c r="G220" s="228" t="str">
        <f t="shared" si="5"/>
        <v>15.6</v>
      </c>
      <c r="H220" s="229">
        <v>5.0</v>
      </c>
      <c r="I220" s="229">
        <v>12.5</v>
      </c>
      <c r="J220" s="229" t="str">
        <f>H220/Main!$D$9</f>
        <v>5</v>
      </c>
      <c r="K220" s="229" t="str">
        <f>I220/Main!$D$10</f>
        <v>12.5</v>
      </c>
      <c r="L220" s="229" t="str">
        <f t="shared" si="6"/>
        <v>2.5</v>
      </c>
      <c r="M220" s="229">
        <v>1.0</v>
      </c>
      <c r="N220" s="230"/>
      <c r="O220" s="230"/>
      <c r="P220" s="230"/>
      <c r="Q220" s="231"/>
      <c r="R220" s="230"/>
      <c r="S220" s="232"/>
      <c r="T220" s="232"/>
      <c r="U220" s="230"/>
      <c r="V220" s="230"/>
      <c r="W220" s="232"/>
      <c r="X220" s="232"/>
      <c r="Y220" s="230"/>
      <c r="Z220" s="230"/>
      <c r="AA220" s="230"/>
      <c r="AB220" s="230"/>
      <c r="AC220" s="334" t="s">
        <v>12</v>
      </c>
      <c r="AD220" s="309">
        <v>35.0</v>
      </c>
      <c r="AE220" s="225">
        <v>0.0</v>
      </c>
      <c r="AF220" s="225">
        <v>0.0</v>
      </c>
      <c r="AG220" s="225">
        <v>0.0</v>
      </c>
      <c r="AH220" s="225">
        <v>0.0</v>
      </c>
      <c r="AI220" s="225">
        <v>0.0</v>
      </c>
      <c r="AJ220" s="225">
        <v>0.0</v>
      </c>
      <c r="AK220" s="225">
        <v>0.0</v>
      </c>
      <c r="AL220" s="225">
        <v>0.0</v>
      </c>
      <c r="AM220" s="225">
        <v>0.0</v>
      </c>
      <c r="AN220" s="225">
        <v>0.0</v>
      </c>
      <c r="AO220" s="225">
        <v>10.0</v>
      </c>
      <c r="AP220" s="225">
        <v>0.0</v>
      </c>
      <c r="AQ220" s="225">
        <v>0.0</v>
      </c>
      <c r="AR220" s="225">
        <v>0.0</v>
      </c>
      <c r="AS220" s="225">
        <v>0.0</v>
      </c>
      <c r="AT220" s="225">
        <v>0.0</v>
      </c>
      <c r="AU220" s="225">
        <v>0.0</v>
      </c>
      <c r="AV220" s="225">
        <v>0.0</v>
      </c>
      <c r="AW220" s="225">
        <v>0.0</v>
      </c>
      <c r="AX220" s="225">
        <v>0.0</v>
      </c>
      <c r="AY220" s="359" t="str">
        <f t="shared" ref="AY220:BS220" si="888">IF(AD220 = 0, "", AD220)</f>
        <v>35</v>
      </c>
      <c r="AZ220" s="227" t="str">
        <f t="shared" si="888"/>
        <v/>
      </c>
      <c r="BA220" s="227" t="str">
        <f t="shared" si="888"/>
        <v/>
      </c>
      <c r="BB220" s="227" t="str">
        <f t="shared" si="888"/>
        <v/>
      </c>
      <c r="BC220" s="227" t="str">
        <f t="shared" si="888"/>
        <v/>
      </c>
      <c r="BD220" s="227" t="str">
        <f t="shared" si="888"/>
        <v/>
      </c>
      <c r="BE220" s="227" t="str">
        <f t="shared" si="888"/>
        <v/>
      </c>
      <c r="BF220" s="227" t="str">
        <f t="shared" si="888"/>
        <v/>
      </c>
      <c r="BG220" s="227" t="str">
        <f t="shared" si="888"/>
        <v/>
      </c>
      <c r="BH220" s="227" t="str">
        <f t="shared" si="888"/>
        <v/>
      </c>
      <c r="BI220" s="227" t="str">
        <f t="shared" si="888"/>
        <v/>
      </c>
      <c r="BJ220" s="227" t="str">
        <f t="shared" si="888"/>
        <v>10</v>
      </c>
      <c r="BK220" s="227" t="str">
        <f t="shared" si="888"/>
        <v/>
      </c>
      <c r="BL220" s="227" t="str">
        <f t="shared" si="888"/>
        <v/>
      </c>
      <c r="BM220" s="227" t="str">
        <f t="shared" si="888"/>
        <v/>
      </c>
      <c r="BN220" s="227" t="str">
        <f t="shared" si="888"/>
        <v/>
      </c>
      <c r="BO220" s="227" t="str">
        <f t="shared" si="888"/>
        <v/>
      </c>
      <c r="BP220" s="227" t="str">
        <f t="shared" si="888"/>
        <v/>
      </c>
      <c r="BQ220" s="227" t="str">
        <f t="shared" si="888"/>
        <v/>
      </c>
      <c r="BR220" s="227" t="str">
        <f t="shared" si="888"/>
        <v/>
      </c>
      <c r="BS220" s="238" t="str">
        <f t="shared" si="888"/>
        <v/>
      </c>
      <c r="BT220" s="239" t="str">
        <f>$AY220*Assembly!Y$4+$AZ220*Assembly!Y$5+$BA220*Assembly!Y$6+$BB220*Assembly!Y$7+$BC220*Assembly!Y$8+$BD220*Assembly!Y$9+$BE220*Assembly!Y$10+$BF220*Assembly!Y$11+$BG220*Assembly!Y$12+$BH220*Assembly!Y$13+$BI220*Assembly!Y$14+$BJ220*Assembly!Y$15+$BK220*Assembly!Y$16+$BL220*Assembly!Y$17+$BM220*Assembly!Y$18+$BN220*Assembly!Y$19+$BO220*Assembly!Y$20+$BP220*Assembly!Y$21+$BQ220*Assembly!Y$22+$BR220*Assembly!Y$23+$BS220*Assembly!Y$24</f>
        <v>760</v>
      </c>
      <c r="BU220" s="225" t="str">
        <f t="shared" si="8"/>
        <v>49</v>
      </c>
      <c r="BV220" s="225"/>
      <c r="BW220" s="225" t="str">
        <f>$AY220*Assembly!AC$4+$AZ220*Assembly!AC$5+$BA220*Assembly!AC$6+$BB220*Assembly!AC$7+$BC220*Assembly!AC$8+$BD220*Assembly!AC$9+$BE220*Assembly!AC$10+$BF220*Assembly!AC$11+$BG220*Assembly!AC$12+$BH220*Assembly!AC$13+$BI220*Assembly!AC$14+$BJ220*Assembly!AC$15+$BK220*Assembly!AC$16+$BL220*Assembly!AC$17+$BM220*Assembly!AC$18+$BN220*Assembly!AC$19+$BO220*Assembly!AC$20+$BP220*Assembly!AC$21+$BQ220*Assembly!AC$22+$BR220*Assembly!AC$23+$BS220*Assembly!AC$24</f>
        <v>3,800</v>
      </c>
      <c r="BX220" s="240" t="str">
        <f t="shared" si="9"/>
        <v>5.00</v>
      </c>
      <c r="BY220" s="241" t="str">
        <f t="shared" si="10"/>
        <v>243</v>
      </c>
      <c r="BZ220" s="242" t="str">
        <f t="shared" si="11"/>
        <v>78.1</v>
      </c>
      <c r="CA220" s="241" t="str">
        <f t="shared" si="12"/>
        <v>760</v>
      </c>
      <c r="CB220" s="225" t="str">
        <f>$AY220*Assembly!X$4+$AZ220*Assembly!X$5+$BA220*Assembly!X$6+$BB220*Assembly!X$7+$BC220*Assembly!X$8+$BD220*Assembly!X$9+$BE220*Assembly!X$10+$BF220*Assembly!X$11+$BG220*Assembly!X$12+$BH220*Assembly!X$13+$BI220*Assembly!X$14+$BJ220*Assembly!X$15+$BK220*Assembly!X$16+$BL220*Assembly!X$17+$BM220*Assembly!X$18+$BN220*Assembly!X$19+$BO220*Assembly!X$20+$BP220*Assembly!X$21+$BQ220*Assembly!X$22+$BR220*Assembly!X$23+$BS220*Assembly!X$24</f>
        <v>55</v>
      </c>
      <c r="CC220" s="225" t="str">
        <f t="shared" si="13"/>
        <v>8,556</v>
      </c>
      <c r="CD220" s="223" t="str">
        <f t="shared" si="14"/>
        <v>0.0086</v>
      </c>
      <c r="CE220" s="243" t="str">
        <f>$AY220*Assembly!AB$4+$AZ220*Assembly!AB$5+$BA220*Assembly!AB$6+$BB220*Assembly!AB$7+$BC220*Assembly!AB$8+$BD220*Assembly!AB$9+$BE220*Assembly!AB$10+$BF220*Assembly!AB$11+$BG220*Assembly!AB$12+$BH220*Assembly!AB$13+$BI220*Assembly!AB$14+$BJ220*Assembly!AB$15+$BK220*Assembly!AB$16+$BL220*Assembly!AB$17+$BM220*Assembly!AB$18+$BN220*Assembly!AB$19+$BO220*Assembly!AB$20+$BP220*Assembly!AB$21+$BQ220*Assembly!AB$22+$BR220*Assembly!AB$23+$BS220*Assembly!AB$24</f>
        <v>255</v>
      </c>
      <c r="CF220" s="231" t="str">
        <f>$AY220*Assembly!M$4+$AZ220*Assembly!M$5+$BA220*Assembly!M$6+$BB220*Assembly!M$7+$BC220*Assembly!M$8+$BD220*Assembly!M$9+$BE220*Assembly!M$10+$BF220*Assembly!M$11+$BG220*Assembly!M$12+$BH220*Assembly!M$13+$BI220*Assembly!M$14+$BJ220*Assembly!M$15+$BK220*Assembly!M$16+$BL220*Assembly!M$17+$BM220*Assembly!M$18+$BN220*Assembly!M$19+$BO220*Assembly!M$20+$BP220*Assembly!M$21+$BQ220*Assembly!M$22+$BR220*Assembly!M$23+$BS220*Assembly!M$24</f>
        <v>855</v>
      </c>
      <c r="CG220" s="231" t="str">
        <f>$AY220*Assembly!N$4+$AZ220*Assembly!N$5+$BA220*Assembly!N$6+$BB220*Assembly!N$7+$BC220*Assembly!N$8+$BD220*Assembly!N$9+$BE220*Assembly!N$10+$BF220*Assembly!N$11+$BG220*Assembly!N$12+$BH220*Assembly!N$13+$BI220*Assembly!N$14+$BJ220*Assembly!N$15+$BK220*Assembly!N$16+$BL220*Assembly!N$17+$BM220*Assembly!N$18+$BN220*Assembly!N$19+$BO220*Assembly!N$20+$BP220*Assembly!N$21+$BQ220*Assembly!N$22+$BR220*Assembly!N$23+$BS220*Assembly!N$24</f>
        <v>50</v>
      </c>
      <c r="CH220" s="231" t="str">
        <f>$AY220*Assembly!O$4+$AZ220*Assembly!O$5+$BA220*Assembly!O$6+$BB220*Assembly!O$7+$BC220*Assembly!O$8+$BD220*Assembly!O$9+$BE220*Assembly!O$10+$BF220*Assembly!O$11+$BG220*Assembly!O$12+$BH220*Assembly!O$13+$BI220*Assembly!O$14+$BJ220*Assembly!O$15+$BK220*Assembly!O$16+$BL220*Assembly!O$17+$BM220*Assembly!O$18+$BN220*Assembly!O$19+$BO220*Assembly!O$20+$BP220*Assembly!O$21+$BQ220*Assembly!O$22+$BR220*Assembly!O$23+$BS220*Assembly!O$24</f>
        <v>30</v>
      </c>
      <c r="CI220" s="229" t="str">
        <f>$AY220*Assembly!P$4+$AZ220*Assembly!P$5+$BA220*Assembly!P$6+$BB220*Assembly!P$7+$BC220*Assembly!P$8+$BD220*Assembly!P$9+$BE220*Assembly!P$10+$BF220*Assembly!P$11+$BG220*Assembly!P$12+$BH220*Assembly!P$13+$BI220*Assembly!P$14+$BJ220*Assembly!P$15+$BK220*Assembly!P$16+$BL220*Assembly!P$17+$BM220*Assembly!P$18+$BN220*Assembly!P$19+$BO220*Assembly!P$20+$BP220*Assembly!P$21+$BQ220*Assembly!P$22+$BR220*Assembly!P$23+$BS220*Assembly!P$24</f>
        <v>0</v>
      </c>
      <c r="CJ220" s="229" t="str">
        <f>$AY220*Assembly!Q$4+$AZ220*Assembly!Q$5+$BA220*Assembly!Q$6+$BB220*Assembly!Q$7+$BC220*Assembly!Q$8+$BD220*Assembly!Q$9+$BE220*Assembly!Q$10+$BF220*Assembly!Q$11+$BG220*Assembly!Q$12+$BH220*Assembly!Q$13+$BI220*Assembly!Q$14+$BJ220*Assembly!Q$15+$BK220*Assembly!Q$16+$BL220*Assembly!Q$17+$BM220*Assembly!Q$18+$BN220*Assembly!Q$19+$BO220*Assembly!Q$20+$BP220*Assembly!Q$21+$BQ220*Assembly!Q$22+$BR220*Assembly!Q$23+$BS220*Assembly!Q$24</f>
        <v>0</v>
      </c>
      <c r="CK220" s="231" t="str">
        <f>$AY220*Assembly!R$4+$AZ220*Assembly!R$5+$BA220*Assembly!R$6+$BB220*Assembly!R$7+$BC220*Assembly!R$8+$BD220*Assembly!R$9+$BE220*Assembly!R$10+$BF220*Assembly!R$11+$BG220*Assembly!R$12+$BH220*Assembly!R$13+$BI220*Assembly!R$14+$BJ220*Assembly!R$15+$BK220*Assembly!R$16+$BL220*Assembly!R$17+$BM220*Assembly!R$18+$BN220*Assembly!R$19+$BO220*Assembly!R$20+$BP220*Assembly!R$21+$BQ220*Assembly!R$22+$BR220*Assembly!R$23+$BS220*Assembly!R$24</f>
        <v>0</v>
      </c>
      <c r="CL220" s="229" t="str">
        <f>$AY220*Assembly!S$4+$AZ220*Assembly!S$5+$BA220*Assembly!S$6+$BB220*Assembly!S$7+$BC220*Assembly!S$8+$BD220*Assembly!S$9+$BE220*Assembly!S$10+$BF220*Assembly!S$11+$BG220*Assembly!S$12+$BH220*Assembly!S$13+$BI220*Assembly!S$14+$BJ220*Assembly!S$15+$BK220*Assembly!S$16+$BL220*Assembly!S$17+$BM220*Assembly!S$18+$BN220*Assembly!S$19+$BO220*Assembly!S$20+$BP220*Assembly!S$21+$BQ220*Assembly!S$22+$BR220*Assembly!S$23+$BS220*Assembly!S$24</f>
        <v>0</v>
      </c>
      <c r="CM220" s="229" t="str">
        <f>$AY220*Assembly!T$4+$AZ220*Assembly!T$5+$BA220*Assembly!T$6+$BB220*Assembly!T$7+$BC220*Assembly!T$8+$BD220*Assembly!T$9+$BE220*Assembly!T$10+$BF220*Assembly!T$11+$BG220*Assembly!T$12+$BH220*Assembly!T$13+$BI220*Assembly!T$14+$BJ220*Assembly!T$15+$BK220*Assembly!T$16+$BL220*Assembly!T$17+$BM220*Assembly!T$18+$BN220*Assembly!T$19+$BO220*Assembly!T$20+$BP220*Assembly!T$21+$BQ220*Assembly!T$22+$BR220*Assembly!T$23+$BS220*Assembly!T$24</f>
        <v>0</v>
      </c>
      <c r="CN220" s="229" t="str">
        <f>$AY220*Assembly!U$4+$AZ220*Assembly!U$5+$BA220*Assembly!U$6+$BB220*Assembly!U$7+$BC220*Assembly!U$8+$BD220*Assembly!U$9+$BE220*Assembly!U$10+$BF220*Assembly!U$11+$BG220*Assembly!U$12+$BH220*Assembly!U$13+$BI220*Assembly!U$14+$BJ220*Assembly!U$15+$BK220*Assembly!U$16+$BL220*Assembly!U$17+$BM220*Assembly!U$18+$BN220*Assembly!U$19+$BO220*Assembly!U$20+$BP220*Assembly!U$21+$BQ220*Assembly!U$22+$BR220*Assembly!U$23+$BS220*Assembly!U$24</f>
        <v>0</v>
      </c>
      <c r="CO220" s="231" t="str">
        <f>$AY220*Assembly!V$4+$AZ220*Assembly!V$5+$BA220*Assembly!V$6+$BB220*Assembly!V$7+$BC220*Assembly!V$8+$BD220*Assembly!V$9+$BE220*Assembly!V$10+$BF220*Assembly!V$11+$BG220*Assembly!V$12+$BH220*Assembly!V$13+$BI220*Assembly!V$14+$BJ220*Assembly!V$15+$BK220*Assembly!V$16+$BL220*Assembly!V$17+$BM220*Assembly!V$18+$BN220*Assembly!V$19+$BO220*Assembly!V$20+$BP220*Assembly!V$21+$BQ220*Assembly!V$22+$BR220*Assembly!V$23+$BS220*Assembly!V$24</f>
        <v>0</v>
      </c>
      <c r="CP220" s="231" t="str">
        <f>CF220*Refining!$F$3</f>
        <v>1,527</v>
      </c>
      <c r="CQ220" s="231" t="str">
        <f>CG220*Refining!$F$4</f>
        <v>156</v>
      </c>
      <c r="CR220" s="231" t="str">
        <f>CH220*Refining!$F$5</f>
        <v>125</v>
      </c>
      <c r="CS220" s="231" t="str">
        <f>CI220*Refining!$F$6</f>
        <v>0</v>
      </c>
      <c r="CT220" s="231" t="str">
        <f>CJ220*Refining!$F$7</f>
        <v>0</v>
      </c>
      <c r="CU220" s="231" t="str">
        <f>CK220*Refining!$F$8</f>
        <v>0</v>
      </c>
      <c r="CV220" s="231" t="str">
        <f>CL220*Refining!$F$9</f>
        <v>0</v>
      </c>
      <c r="CW220" s="231" t="str">
        <f>CM220*Refining!$F$10</f>
        <v>0</v>
      </c>
      <c r="CX220" s="231" t="str">
        <f>CN220*Refining!$F$11</f>
        <v>0</v>
      </c>
      <c r="CY220" s="231" t="str">
        <f>CO220*Refining!$F$12</f>
        <v>0</v>
      </c>
      <c r="CZ220" s="244" t="str">
        <f t="shared" ref="CZ220:DS220" si="889">IF(CF220 = 0, "", CF220)</f>
        <v>855</v>
      </c>
      <c r="DA220" s="245" t="str">
        <f t="shared" si="889"/>
        <v>50</v>
      </c>
      <c r="DB220" s="245" t="str">
        <f t="shared" si="889"/>
        <v>30</v>
      </c>
      <c r="DC220" s="245" t="str">
        <f t="shared" si="889"/>
        <v/>
      </c>
      <c r="DD220" s="245" t="str">
        <f t="shared" si="889"/>
        <v/>
      </c>
      <c r="DE220" s="245" t="str">
        <f t="shared" si="889"/>
        <v/>
      </c>
      <c r="DF220" s="245" t="str">
        <f t="shared" si="889"/>
        <v/>
      </c>
      <c r="DG220" s="245" t="str">
        <f t="shared" si="889"/>
        <v/>
      </c>
      <c r="DH220" s="245" t="str">
        <f t="shared" si="889"/>
        <v/>
      </c>
      <c r="DI220" s="246" t="str">
        <f t="shared" si="889"/>
        <v/>
      </c>
      <c r="DJ220" s="244" t="str">
        <f t="shared" si="889"/>
        <v>1,527</v>
      </c>
      <c r="DK220" s="245" t="str">
        <f t="shared" si="889"/>
        <v>156</v>
      </c>
      <c r="DL220" s="245" t="str">
        <f t="shared" si="889"/>
        <v>125</v>
      </c>
      <c r="DM220" s="245" t="str">
        <f t="shared" si="889"/>
        <v/>
      </c>
      <c r="DN220" s="259" t="str">
        <f t="shared" si="889"/>
        <v/>
      </c>
      <c r="DO220" s="245" t="str">
        <f t="shared" si="889"/>
        <v/>
      </c>
      <c r="DP220" s="245" t="str">
        <f t="shared" si="889"/>
        <v/>
      </c>
      <c r="DQ220" s="245" t="str">
        <f t="shared" si="889"/>
        <v/>
      </c>
      <c r="DR220" s="245" t="str">
        <f t="shared" si="889"/>
        <v/>
      </c>
      <c r="DS220" s="246" t="str">
        <f t="shared" si="889"/>
        <v/>
      </c>
      <c r="DT220" s="248" t="str">
        <f t="shared" si="16"/>
        <v>935</v>
      </c>
      <c r="DU220" s="249" t="str">
        <f t="shared" si="17"/>
        <v>1,808</v>
      </c>
      <c r="DV220" s="225" t="str">
        <f>CZ220*'Ores &amp; Ingots'!$C$3+DA220*'Ores &amp; Ingots'!$C$4+DB220*'Ores &amp; Ingots'!$C$5+DC220*'Ores &amp; Ingots'!$C$6+DD220*'Ores &amp; Ingots'!$C$7+DE220*'Ores &amp; Ingots'!$C$8+DF220*'Ores &amp; Ingots'!$C$9+DG220*'Ores &amp; Ingots'!$C$10+DH220*'Ores &amp; Ingots'!$C$11+DI220*'Ores &amp; Ingots'!$C$12</f>
        <v>118</v>
      </c>
      <c r="DW220" s="225" t="str">
        <f>DJ220*'Ores &amp; Ingots'!$B$3+DK220*'Ores &amp; Ingots'!$B$4+DL220*'Ores &amp; Ingots'!$B$5+DM220*'Ores &amp; Ingots'!$B$6+DN220*'Ores &amp; Ingots'!$B$7+DO220*'Ores &amp; Ingots'!$B$8+DP220*'Ores &amp; Ingots'!$B$9+DQ220*'Ores &amp; Ingots'!$B$10+DR220*'Ores &amp; Ingots'!$B$11+DS220*'Ores &amp; Ingots'!$B$12</f>
        <v>669</v>
      </c>
      <c r="DX220" s="249" t="str">
        <f>CZ220*Refining!$G$3+DA220*Refining!$G$4+DB220*Refining!$G$5+DC220*Refining!$G$6+DD220*Refining!$G$7+DE220*Refining!$G$8+DF220*Refining!$G$9+DG220*Refining!$G$10+DH220*Refining!$G$11+DI220*Refining!$G$12</f>
        <v>684</v>
      </c>
      <c r="DY220" s="249" t="str">
        <f t="shared" si="18"/>
        <v>106,357</v>
      </c>
      <c r="DZ220" s="250" t="str">
        <f t="shared" si="19"/>
        <v>0.1064</v>
      </c>
      <c r="EA220" s="248" t="str">
        <f t="shared" si="20"/>
        <v>744</v>
      </c>
      <c r="EB220" s="251" t="str">
        <f t="shared" ref="EB220:EC220" si="890">EA220/60</f>
        <v>12.4</v>
      </c>
      <c r="EC220" s="251" t="str">
        <f t="shared" si="890"/>
        <v>0.2</v>
      </c>
      <c r="ED220" s="248" t="str">
        <f t="shared" si="22"/>
        <v>114,912</v>
      </c>
      <c r="EE220" s="251" t="str">
        <f t="shared" ref="EE220:EF220" si="891">ED220/1000</f>
        <v>114.9</v>
      </c>
      <c r="EF220" s="252" t="str">
        <f t="shared" si="891"/>
        <v>0.11</v>
      </c>
      <c r="EG220" s="223" t="str">
        <f t="shared" si="24"/>
        <v>0.1149</v>
      </c>
      <c r="EH220" s="224" t="str">
        <f t="shared" si="25"/>
        <v>0:12:24</v>
      </c>
      <c r="EI220" s="225" t="s">
        <v>12</v>
      </c>
    </row>
    <row r="221">
      <c r="A221" s="33"/>
      <c r="B221" s="226" t="s">
        <v>1076</v>
      </c>
      <c r="C221" s="227" t="s">
        <v>886</v>
      </c>
      <c r="D221" s="227">
        <v>1.0</v>
      </c>
      <c r="E221" s="227">
        <v>1.0</v>
      </c>
      <c r="F221" s="227">
        <v>1.0</v>
      </c>
      <c r="G221" s="253" t="str">
        <f t="shared" si="5"/>
        <v>15.6</v>
      </c>
      <c r="H221" s="254">
        <v>10.0</v>
      </c>
      <c r="I221" s="254">
        <v>30.0</v>
      </c>
      <c r="J221" s="254" t="str">
        <f>H221/Main!$D$9</f>
        <v>10</v>
      </c>
      <c r="K221" s="254" t="str">
        <f>I221/Main!$D$10</f>
        <v>30</v>
      </c>
      <c r="L221" s="254" t="str">
        <f t="shared" si="6"/>
        <v>3</v>
      </c>
      <c r="M221" s="254">
        <v>0.4</v>
      </c>
      <c r="N221" s="255"/>
      <c r="O221" s="255"/>
      <c r="P221" s="255"/>
      <c r="Q221" s="256"/>
      <c r="R221" s="255"/>
      <c r="S221" s="257"/>
      <c r="T221" s="257"/>
      <c r="U221" s="255"/>
      <c r="V221" s="255"/>
      <c r="W221" s="350"/>
      <c r="X221" s="257"/>
      <c r="Y221" s="255"/>
      <c r="Z221" s="255"/>
      <c r="AA221" s="255"/>
      <c r="AB221" s="255"/>
      <c r="AC221" s="351" t="s">
        <v>913</v>
      </c>
      <c r="AD221" s="309">
        <v>125.0</v>
      </c>
      <c r="AE221" s="225">
        <v>0.0</v>
      </c>
      <c r="AF221" s="225">
        <v>0.0</v>
      </c>
      <c r="AG221" s="225">
        <v>0.0</v>
      </c>
      <c r="AH221" s="225">
        <v>0.0</v>
      </c>
      <c r="AI221" s="225">
        <v>0.0</v>
      </c>
      <c r="AJ221" s="225">
        <v>0.0</v>
      </c>
      <c r="AK221" s="225">
        <v>0.0</v>
      </c>
      <c r="AL221" s="225">
        <v>0.0</v>
      </c>
      <c r="AM221" s="225">
        <v>0.0</v>
      </c>
      <c r="AN221" s="225">
        <v>0.0</v>
      </c>
      <c r="AO221" s="225">
        <v>10.0</v>
      </c>
      <c r="AP221" s="225">
        <v>0.0</v>
      </c>
      <c r="AQ221" s="225">
        <v>0.0</v>
      </c>
      <c r="AR221" s="225">
        <v>0.0</v>
      </c>
      <c r="AS221" s="225">
        <v>0.0</v>
      </c>
      <c r="AT221" s="225">
        <v>0.0</v>
      </c>
      <c r="AU221" s="225">
        <v>0.0</v>
      </c>
      <c r="AV221" s="225">
        <v>0.0</v>
      </c>
      <c r="AW221" s="225">
        <v>0.0</v>
      </c>
      <c r="AX221" s="225">
        <v>0.0</v>
      </c>
      <c r="AY221" s="359" t="str">
        <f t="shared" ref="AY221:BS221" si="892">IF(AD221 = 0, "", AD221)</f>
        <v>125</v>
      </c>
      <c r="AZ221" s="227" t="str">
        <f t="shared" si="892"/>
        <v/>
      </c>
      <c r="BA221" s="227" t="str">
        <f t="shared" si="892"/>
        <v/>
      </c>
      <c r="BB221" s="227" t="str">
        <f t="shared" si="892"/>
        <v/>
      </c>
      <c r="BC221" s="227" t="str">
        <f t="shared" si="892"/>
        <v/>
      </c>
      <c r="BD221" s="227" t="str">
        <f t="shared" si="892"/>
        <v/>
      </c>
      <c r="BE221" s="227" t="str">
        <f t="shared" si="892"/>
        <v/>
      </c>
      <c r="BF221" s="227" t="str">
        <f t="shared" si="892"/>
        <v/>
      </c>
      <c r="BG221" s="227" t="str">
        <f t="shared" si="892"/>
        <v/>
      </c>
      <c r="BH221" s="227" t="str">
        <f t="shared" si="892"/>
        <v/>
      </c>
      <c r="BI221" s="227" t="str">
        <f t="shared" si="892"/>
        <v/>
      </c>
      <c r="BJ221" s="227" t="str">
        <f t="shared" si="892"/>
        <v>10</v>
      </c>
      <c r="BK221" s="227" t="str">
        <f t="shared" si="892"/>
        <v/>
      </c>
      <c r="BL221" s="227" t="str">
        <f t="shared" si="892"/>
        <v/>
      </c>
      <c r="BM221" s="227" t="str">
        <f t="shared" si="892"/>
        <v/>
      </c>
      <c r="BN221" s="227" t="str">
        <f t="shared" si="892"/>
        <v/>
      </c>
      <c r="BO221" s="227" t="str">
        <f t="shared" si="892"/>
        <v/>
      </c>
      <c r="BP221" s="227" t="str">
        <f t="shared" si="892"/>
        <v/>
      </c>
      <c r="BQ221" s="227" t="str">
        <f t="shared" si="892"/>
        <v/>
      </c>
      <c r="BR221" s="227" t="str">
        <f t="shared" si="892"/>
        <v/>
      </c>
      <c r="BS221" s="238" t="str">
        <f t="shared" si="892"/>
        <v/>
      </c>
      <c r="BT221" s="239" t="str">
        <f>$AY221*Assembly!Y$4+$AZ221*Assembly!Y$5+$BA221*Assembly!Y$6+$BB221*Assembly!Y$7+$BC221*Assembly!Y$8+$BD221*Assembly!Y$9+$BE221*Assembly!Y$10+$BF221*Assembly!Y$11+$BG221*Assembly!Y$12+$BH221*Assembly!Y$13+$BI221*Assembly!Y$14+$BJ221*Assembly!Y$15+$BK221*Assembly!Y$16+$BL221*Assembly!Y$17+$BM221*Assembly!Y$18+$BN221*Assembly!Y$19+$BO221*Assembly!Y$20+$BP221*Assembly!Y$21+$BQ221*Assembly!Y$22+$BR221*Assembly!Y$23+$BS221*Assembly!Y$24</f>
        <v>2,560</v>
      </c>
      <c r="BU221" s="225" t="str">
        <f t="shared" si="8"/>
        <v>164</v>
      </c>
      <c r="BV221" s="225"/>
      <c r="BW221" s="225" t="str">
        <f>$AY221*Assembly!AC$4+$AZ221*Assembly!AC$5+$BA221*Assembly!AC$6+$BB221*Assembly!AC$7+$BC221*Assembly!AC$8+$BD221*Assembly!AC$9+$BE221*Assembly!AC$10+$BF221*Assembly!AC$11+$BG221*Assembly!AC$12+$BH221*Assembly!AC$13+$BI221*Assembly!AC$14+$BJ221*Assembly!AC$15+$BK221*Assembly!AC$16+$BL221*Assembly!AC$17+$BM221*Assembly!AC$18+$BN221*Assembly!AC$19+$BO221*Assembly!AC$20+$BP221*Assembly!AC$21+$BQ221*Assembly!AC$22+$BR221*Assembly!AC$23+$BS221*Assembly!AC$24</f>
        <v>12,800</v>
      </c>
      <c r="BX221" s="240" t="str">
        <f t="shared" si="9"/>
        <v>5.00</v>
      </c>
      <c r="BY221" s="241" t="str">
        <f t="shared" si="10"/>
        <v>819</v>
      </c>
      <c r="BZ221" s="242" t="str">
        <f t="shared" si="11"/>
        <v>78.1</v>
      </c>
      <c r="CA221" s="241" t="str">
        <f t="shared" si="12"/>
        <v>1280</v>
      </c>
      <c r="CB221" s="225" t="str">
        <f>$AY221*Assembly!X$4+$AZ221*Assembly!X$5+$BA221*Assembly!X$6+$BB221*Assembly!X$7+$BC221*Assembly!X$8+$BD221*Assembly!X$9+$BE221*Assembly!X$10+$BF221*Assembly!X$11+$BG221*Assembly!X$12+$BH221*Assembly!X$13+$BI221*Assembly!X$14+$BJ221*Assembly!X$15+$BK221*Assembly!X$16+$BL221*Assembly!X$17+$BM221*Assembly!X$18+$BN221*Assembly!X$19+$BO221*Assembly!X$20+$BP221*Assembly!X$21+$BQ221*Assembly!X$22+$BR221*Assembly!X$23+$BS221*Assembly!X$24</f>
        <v>145</v>
      </c>
      <c r="CC221" s="225" t="str">
        <f t="shared" si="13"/>
        <v>22,556</v>
      </c>
      <c r="CD221" s="223" t="str">
        <f t="shared" si="14"/>
        <v>0.0226</v>
      </c>
      <c r="CE221" s="243" t="str">
        <f>$AY221*Assembly!AB$4+$AZ221*Assembly!AB$5+$BA221*Assembly!AB$6+$BB221*Assembly!AB$7+$BC221*Assembly!AB$8+$BD221*Assembly!AB$9+$BE221*Assembly!AB$10+$BF221*Assembly!AB$11+$BG221*Assembly!AB$12+$BH221*Assembly!AB$13+$BI221*Assembly!AB$14+$BJ221*Assembly!AB$15+$BK221*Assembly!AB$16+$BL221*Assembly!AB$17+$BM221*Assembly!AB$18+$BN221*Assembly!AB$19+$BO221*Assembly!AB$20+$BP221*Assembly!AB$21+$BQ221*Assembly!AB$22+$BR221*Assembly!AB$23+$BS221*Assembly!AB$24</f>
        <v>525</v>
      </c>
      <c r="CF221" s="256" t="str">
        <f>$AY221*Assembly!M$4+$AZ221*Assembly!M$5+$BA221*Assembly!M$6+$BB221*Assembly!M$7+$BC221*Assembly!M$8+$BD221*Assembly!M$9+$BE221*Assembly!M$10+$BF221*Assembly!M$11+$BG221*Assembly!M$12+$BH221*Assembly!M$13+$BI221*Assembly!M$14+$BJ221*Assembly!M$15+$BK221*Assembly!M$16+$BL221*Assembly!M$17+$BM221*Assembly!M$18+$BN221*Assembly!M$19+$BO221*Assembly!M$20+$BP221*Assembly!M$21+$BQ221*Assembly!M$22+$BR221*Assembly!M$23+$BS221*Assembly!M$24</f>
        <v>2,745</v>
      </c>
      <c r="CG221" s="256" t="str">
        <f>$AY221*Assembly!N$4+$AZ221*Assembly!N$5+$BA221*Assembly!N$6+$BB221*Assembly!N$7+$BC221*Assembly!N$8+$BD221*Assembly!N$9+$BE221*Assembly!N$10+$BF221*Assembly!N$11+$BG221*Assembly!N$12+$BH221*Assembly!N$13+$BI221*Assembly!N$14+$BJ221*Assembly!N$15+$BK221*Assembly!N$16+$BL221*Assembly!N$17+$BM221*Assembly!N$18+$BN221*Assembly!N$19+$BO221*Assembly!N$20+$BP221*Assembly!N$21+$BQ221*Assembly!N$22+$BR221*Assembly!N$23+$BS221*Assembly!N$24</f>
        <v>50</v>
      </c>
      <c r="CH221" s="256" t="str">
        <f>$AY221*Assembly!O$4+$AZ221*Assembly!O$5+$BA221*Assembly!O$6+$BB221*Assembly!O$7+$BC221*Assembly!O$8+$BD221*Assembly!O$9+$BE221*Assembly!O$10+$BF221*Assembly!O$11+$BG221*Assembly!O$12+$BH221*Assembly!O$13+$BI221*Assembly!O$14+$BJ221*Assembly!O$15+$BK221*Assembly!O$16+$BL221*Assembly!O$17+$BM221*Assembly!O$18+$BN221*Assembly!O$19+$BO221*Assembly!O$20+$BP221*Assembly!O$21+$BQ221*Assembly!O$22+$BR221*Assembly!O$23+$BS221*Assembly!O$24</f>
        <v>30</v>
      </c>
      <c r="CI221" s="254" t="str">
        <f>$AY221*Assembly!P$4+$AZ221*Assembly!P$5+$BA221*Assembly!P$6+$BB221*Assembly!P$7+$BC221*Assembly!P$8+$BD221*Assembly!P$9+$BE221*Assembly!P$10+$BF221*Assembly!P$11+$BG221*Assembly!P$12+$BH221*Assembly!P$13+$BI221*Assembly!P$14+$BJ221*Assembly!P$15+$BK221*Assembly!P$16+$BL221*Assembly!P$17+$BM221*Assembly!P$18+$BN221*Assembly!P$19+$BO221*Assembly!P$20+$BP221*Assembly!P$21+$BQ221*Assembly!P$22+$BR221*Assembly!P$23+$BS221*Assembly!P$24</f>
        <v>0</v>
      </c>
      <c r="CJ221" s="254" t="str">
        <f>$AY221*Assembly!Q$4+$AZ221*Assembly!Q$5+$BA221*Assembly!Q$6+$BB221*Assembly!Q$7+$BC221*Assembly!Q$8+$BD221*Assembly!Q$9+$BE221*Assembly!Q$10+$BF221*Assembly!Q$11+$BG221*Assembly!Q$12+$BH221*Assembly!Q$13+$BI221*Assembly!Q$14+$BJ221*Assembly!Q$15+$BK221*Assembly!Q$16+$BL221*Assembly!Q$17+$BM221*Assembly!Q$18+$BN221*Assembly!Q$19+$BO221*Assembly!Q$20+$BP221*Assembly!Q$21+$BQ221*Assembly!Q$22+$BR221*Assembly!Q$23+$BS221*Assembly!Q$24</f>
        <v>0</v>
      </c>
      <c r="CK221" s="256" t="str">
        <f>$AY221*Assembly!R$4+$AZ221*Assembly!R$5+$BA221*Assembly!R$6+$BB221*Assembly!R$7+$BC221*Assembly!R$8+$BD221*Assembly!R$9+$BE221*Assembly!R$10+$BF221*Assembly!R$11+$BG221*Assembly!R$12+$BH221*Assembly!R$13+$BI221*Assembly!R$14+$BJ221*Assembly!R$15+$BK221*Assembly!R$16+$BL221*Assembly!R$17+$BM221*Assembly!R$18+$BN221*Assembly!R$19+$BO221*Assembly!R$20+$BP221*Assembly!R$21+$BQ221*Assembly!R$22+$BR221*Assembly!R$23+$BS221*Assembly!R$24</f>
        <v>0</v>
      </c>
      <c r="CL221" s="254" t="str">
        <f>$AY221*Assembly!S$4+$AZ221*Assembly!S$5+$BA221*Assembly!S$6+$BB221*Assembly!S$7+$BC221*Assembly!S$8+$BD221*Assembly!S$9+$BE221*Assembly!S$10+$BF221*Assembly!S$11+$BG221*Assembly!S$12+$BH221*Assembly!S$13+$BI221*Assembly!S$14+$BJ221*Assembly!S$15+$BK221*Assembly!S$16+$BL221*Assembly!S$17+$BM221*Assembly!S$18+$BN221*Assembly!S$19+$BO221*Assembly!S$20+$BP221*Assembly!S$21+$BQ221*Assembly!S$22+$BR221*Assembly!S$23+$BS221*Assembly!S$24</f>
        <v>0</v>
      </c>
      <c r="CM221" s="254" t="str">
        <f>$AY221*Assembly!T$4+$AZ221*Assembly!T$5+$BA221*Assembly!T$6+$BB221*Assembly!T$7+$BC221*Assembly!T$8+$BD221*Assembly!T$9+$BE221*Assembly!T$10+$BF221*Assembly!T$11+$BG221*Assembly!T$12+$BH221*Assembly!T$13+$BI221*Assembly!T$14+$BJ221*Assembly!T$15+$BK221*Assembly!T$16+$BL221*Assembly!T$17+$BM221*Assembly!T$18+$BN221*Assembly!T$19+$BO221*Assembly!T$20+$BP221*Assembly!T$21+$BQ221*Assembly!T$22+$BR221*Assembly!T$23+$BS221*Assembly!T$24</f>
        <v>0</v>
      </c>
      <c r="CN221" s="254" t="str">
        <f>$AY221*Assembly!U$4+$AZ221*Assembly!U$5+$BA221*Assembly!U$6+$BB221*Assembly!U$7+$BC221*Assembly!U$8+$BD221*Assembly!U$9+$BE221*Assembly!U$10+$BF221*Assembly!U$11+$BG221*Assembly!U$12+$BH221*Assembly!U$13+$BI221*Assembly!U$14+$BJ221*Assembly!U$15+$BK221*Assembly!U$16+$BL221*Assembly!U$17+$BM221*Assembly!U$18+$BN221*Assembly!U$19+$BO221*Assembly!U$20+$BP221*Assembly!U$21+$BQ221*Assembly!U$22+$BR221*Assembly!U$23+$BS221*Assembly!U$24</f>
        <v>0</v>
      </c>
      <c r="CO221" s="256" t="str">
        <f>$AY221*Assembly!V$4+$AZ221*Assembly!V$5+$BA221*Assembly!V$6+$BB221*Assembly!V$7+$BC221*Assembly!V$8+$BD221*Assembly!V$9+$BE221*Assembly!V$10+$BF221*Assembly!V$11+$BG221*Assembly!V$12+$BH221*Assembly!V$13+$BI221*Assembly!V$14+$BJ221*Assembly!V$15+$BK221*Assembly!V$16+$BL221*Assembly!V$17+$BM221*Assembly!V$18+$BN221*Assembly!V$19+$BO221*Assembly!V$20+$BP221*Assembly!V$21+$BQ221*Assembly!V$22+$BR221*Assembly!V$23+$BS221*Assembly!V$24</f>
        <v>0</v>
      </c>
      <c r="CP221" s="256" t="str">
        <f>CF221*Refining!$F$3</f>
        <v>4,902</v>
      </c>
      <c r="CQ221" s="256" t="str">
        <f>CG221*Refining!$F$4</f>
        <v>156</v>
      </c>
      <c r="CR221" s="256" t="str">
        <f>CH221*Refining!$F$5</f>
        <v>125</v>
      </c>
      <c r="CS221" s="256" t="str">
        <f>CI221*Refining!$F$6</f>
        <v>0</v>
      </c>
      <c r="CT221" s="256" t="str">
        <f>CJ221*Refining!$F$7</f>
        <v>0</v>
      </c>
      <c r="CU221" s="256" t="str">
        <f>CK221*Refining!$F$8</f>
        <v>0</v>
      </c>
      <c r="CV221" s="256" t="str">
        <f>CL221*Refining!$F$9</f>
        <v>0</v>
      </c>
      <c r="CW221" s="256" t="str">
        <f>CM221*Refining!$F$10</f>
        <v>0</v>
      </c>
      <c r="CX221" s="256" t="str">
        <f>CN221*Refining!$F$11</f>
        <v>0</v>
      </c>
      <c r="CY221" s="256" t="str">
        <f>CO221*Refining!$F$12</f>
        <v>0</v>
      </c>
      <c r="CZ221" s="244" t="str">
        <f t="shared" ref="CZ221:DS221" si="893">IF(CF221 = 0, "", CF221)</f>
        <v>2,745</v>
      </c>
      <c r="DA221" s="245" t="str">
        <f t="shared" si="893"/>
        <v>50</v>
      </c>
      <c r="DB221" s="245" t="str">
        <f t="shared" si="893"/>
        <v>30</v>
      </c>
      <c r="DC221" s="245" t="str">
        <f t="shared" si="893"/>
        <v/>
      </c>
      <c r="DD221" s="245" t="str">
        <f t="shared" si="893"/>
        <v/>
      </c>
      <c r="DE221" s="245" t="str">
        <f t="shared" si="893"/>
        <v/>
      </c>
      <c r="DF221" s="245" t="str">
        <f t="shared" si="893"/>
        <v/>
      </c>
      <c r="DG221" s="245" t="str">
        <f t="shared" si="893"/>
        <v/>
      </c>
      <c r="DH221" s="245" t="str">
        <f t="shared" si="893"/>
        <v/>
      </c>
      <c r="DI221" s="246" t="str">
        <f t="shared" si="893"/>
        <v/>
      </c>
      <c r="DJ221" s="244" t="str">
        <f t="shared" si="893"/>
        <v>4,902</v>
      </c>
      <c r="DK221" s="245" t="str">
        <f t="shared" si="893"/>
        <v>156</v>
      </c>
      <c r="DL221" s="245" t="str">
        <f t="shared" si="893"/>
        <v>125</v>
      </c>
      <c r="DM221" s="245" t="str">
        <f t="shared" si="893"/>
        <v/>
      </c>
      <c r="DN221" s="259" t="str">
        <f t="shared" si="893"/>
        <v/>
      </c>
      <c r="DO221" s="245" t="str">
        <f t="shared" si="893"/>
        <v/>
      </c>
      <c r="DP221" s="245" t="str">
        <f t="shared" si="893"/>
        <v/>
      </c>
      <c r="DQ221" s="245" t="str">
        <f t="shared" si="893"/>
        <v/>
      </c>
      <c r="DR221" s="245" t="str">
        <f t="shared" si="893"/>
        <v/>
      </c>
      <c r="DS221" s="246" t="str">
        <f t="shared" si="893"/>
        <v/>
      </c>
      <c r="DT221" s="248" t="str">
        <f t="shared" si="16"/>
        <v>2,825</v>
      </c>
      <c r="DU221" s="249" t="str">
        <f t="shared" si="17"/>
        <v>5,183</v>
      </c>
      <c r="DV221" s="225" t="str">
        <f>CZ221*'Ores &amp; Ingots'!$C$3+DA221*'Ores &amp; Ingots'!$C$4+DB221*'Ores &amp; Ingots'!$C$5+DC221*'Ores &amp; Ingots'!$C$6+DD221*'Ores &amp; Ingots'!$C$7+DE221*'Ores &amp; Ingots'!$C$8+DF221*'Ores &amp; Ingots'!$C$9+DG221*'Ores &amp; Ingots'!$C$10+DH221*'Ores &amp; Ingots'!$C$11+DI221*'Ores &amp; Ingots'!$C$12</f>
        <v>358</v>
      </c>
      <c r="DW221" s="225" t="str">
        <f>DJ221*'Ores &amp; Ingots'!$B$3+DK221*'Ores &amp; Ingots'!$B$4+DL221*'Ores &amp; Ingots'!$B$5+DM221*'Ores &amp; Ingots'!$B$6+DN221*'Ores &amp; Ingots'!$B$7+DO221*'Ores &amp; Ingots'!$B$8+DP221*'Ores &amp; Ingots'!$B$9+DQ221*'Ores &amp; Ingots'!$B$10+DR221*'Ores &amp; Ingots'!$B$11+DS221*'Ores &amp; Ingots'!$B$12</f>
        <v>1,918</v>
      </c>
      <c r="DX221" s="249" t="str">
        <f>CZ221*Refining!$G$3+DA221*Refining!$G$4+DB221*Refining!$G$5+DC221*Refining!$G$6+DD221*Refining!$G$7+DE221*Refining!$G$8+DF221*Refining!$G$9+DG221*Refining!$G$10+DH221*Refining!$G$11+DI221*Refining!$G$12</f>
        <v>814</v>
      </c>
      <c r="DY221" s="249" t="str">
        <f t="shared" si="18"/>
        <v>126,549</v>
      </c>
      <c r="DZ221" s="250" t="str">
        <f t="shared" si="19"/>
        <v>0.1265</v>
      </c>
      <c r="EA221" s="248" t="str">
        <f t="shared" si="20"/>
        <v>969</v>
      </c>
      <c r="EB221" s="251" t="str">
        <f t="shared" ref="EB221:EC221" si="894">EA221/60</f>
        <v>16.1</v>
      </c>
      <c r="EC221" s="251" t="str">
        <f t="shared" si="894"/>
        <v>0.3</v>
      </c>
      <c r="ED221" s="248" t="str">
        <f t="shared" si="22"/>
        <v>149,105</v>
      </c>
      <c r="EE221" s="251" t="str">
        <f t="shared" ref="EE221:EF221" si="895">ED221/1000</f>
        <v>149.1</v>
      </c>
      <c r="EF221" s="252" t="str">
        <f t="shared" si="895"/>
        <v>0.15</v>
      </c>
      <c r="EG221" s="223" t="str">
        <f t="shared" si="24"/>
        <v>0.1491</v>
      </c>
      <c r="EH221" s="224" t="str">
        <f t="shared" si="25"/>
        <v>0:16:09</v>
      </c>
      <c r="EI221" s="225">
        <v>16.0</v>
      </c>
    </row>
    <row r="222">
      <c r="A222" s="33"/>
      <c r="B222" s="226" t="s">
        <v>1077</v>
      </c>
      <c r="C222" s="227" t="s">
        <v>886</v>
      </c>
      <c r="D222" s="227">
        <v>1.0</v>
      </c>
      <c r="E222" s="227">
        <v>1.0</v>
      </c>
      <c r="F222" s="227">
        <v>1.0</v>
      </c>
      <c r="G222" s="228" t="str">
        <f t="shared" si="5"/>
        <v>15.6</v>
      </c>
      <c r="H222" s="229">
        <v>10.0</v>
      </c>
      <c r="I222" s="229">
        <v>30.0</v>
      </c>
      <c r="J222" s="229" t="str">
        <f>H222/Main!$D$9</f>
        <v>10</v>
      </c>
      <c r="K222" s="229" t="str">
        <f>I222/Main!$D$10</f>
        <v>30</v>
      </c>
      <c r="L222" s="229" t="str">
        <f t="shared" si="6"/>
        <v>3</v>
      </c>
      <c r="M222" s="229">
        <v>0.4</v>
      </c>
      <c r="N222" s="230"/>
      <c r="O222" s="230"/>
      <c r="P222" s="230"/>
      <c r="Q222" s="231"/>
      <c r="R222" s="230"/>
      <c r="S222" s="232"/>
      <c r="T222" s="232"/>
      <c r="U222" s="230"/>
      <c r="V222" s="230"/>
      <c r="W222" s="232"/>
      <c r="X222" s="232"/>
      <c r="Y222" s="230"/>
      <c r="Z222" s="230"/>
      <c r="AA222" s="230"/>
      <c r="AB222" s="230"/>
      <c r="AC222" s="334" t="s">
        <v>12</v>
      </c>
      <c r="AD222" s="309">
        <v>25.0</v>
      </c>
      <c r="AE222" s="225">
        <v>0.0</v>
      </c>
      <c r="AF222" s="225">
        <v>0.0</v>
      </c>
      <c r="AG222" s="225">
        <v>0.0</v>
      </c>
      <c r="AH222" s="225">
        <v>0.0</v>
      </c>
      <c r="AI222" s="225">
        <v>0.0</v>
      </c>
      <c r="AJ222" s="225">
        <v>0.0</v>
      </c>
      <c r="AK222" s="225">
        <v>0.0</v>
      </c>
      <c r="AL222" s="225">
        <v>0.0</v>
      </c>
      <c r="AM222" s="225">
        <v>0.0</v>
      </c>
      <c r="AN222" s="225">
        <v>0.0</v>
      </c>
      <c r="AO222" s="225">
        <v>50.0</v>
      </c>
      <c r="AP222" s="225">
        <v>0.0</v>
      </c>
      <c r="AQ222" s="225">
        <v>0.0</v>
      </c>
      <c r="AR222" s="225">
        <v>0.0</v>
      </c>
      <c r="AS222" s="225">
        <v>0.0</v>
      </c>
      <c r="AT222" s="225">
        <v>0.0</v>
      </c>
      <c r="AU222" s="225">
        <v>0.0</v>
      </c>
      <c r="AV222" s="225">
        <v>0.0</v>
      </c>
      <c r="AW222" s="225">
        <v>0.0</v>
      </c>
      <c r="AX222" s="225">
        <v>0.0</v>
      </c>
      <c r="AY222" s="359" t="str">
        <f t="shared" ref="AY222:BS222" si="896">IF(AD222 = 0, "", AD222)</f>
        <v>25</v>
      </c>
      <c r="AZ222" s="227" t="str">
        <f t="shared" si="896"/>
        <v/>
      </c>
      <c r="BA222" s="227" t="str">
        <f t="shared" si="896"/>
        <v/>
      </c>
      <c r="BB222" s="227" t="str">
        <f t="shared" si="896"/>
        <v/>
      </c>
      <c r="BC222" s="227" t="str">
        <f t="shared" si="896"/>
        <v/>
      </c>
      <c r="BD222" s="227" t="str">
        <f t="shared" si="896"/>
        <v/>
      </c>
      <c r="BE222" s="227" t="str">
        <f t="shared" si="896"/>
        <v/>
      </c>
      <c r="BF222" s="227" t="str">
        <f t="shared" si="896"/>
        <v/>
      </c>
      <c r="BG222" s="227" t="str">
        <f t="shared" si="896"/>
        <v/>
      </c>
      <c r="BH222" s="227" t="str">
        <f t="shared" si="896"/>
        <v/>
      </c>
      <c r="BI222" s="227" t="str">
        <f t="shared" si="896"/>
        <v/>
      </c>
      <c r="BJ222" s="227" t="str">
        <f t="shared" si="896"/>
        <v>50</v>
      </c>
      <c r="BK222" s="227" t="str">
        <f t="shared" si="896"/>
        <v/>
      </c>
      <c r="BL222" s="227" t="str">
        <f t="shared" si="896"/>
        <v/>
      </c>
      <c r="BM222" s="227" t="str">
        <f t="shared" si="896"/>
        <v/>
      </c>
      <c r="BN222" s="227" t="str">
        <f t="shared" si="896"/>
        <v/>
      </c>
      <c r="BO222" s="227" t="str">
        <f t="shared" si="896"/>
        <v/>
      </c>
      <c r="BP222" s="227" t="str">
        <f t="shared" si="896"/>
        <v/>
      </c>
      <c r="BQ222" s="227" t="str">
        <f t="shared" si="896"/>
        <v/>
      </c>
      <c r="BR222" s="227" t="str">
        <f t="shared" si="896"/>
        <v/>
      </c>
      <c r="BS222" s="238" t="str">
        <f t="shared" si="896"/>
        <v/>
      </c>
      <c r="BT222" s="239" t="str">
        <f>$AY222*Assembly!Y$4+$AZ222*Assembly!Y$5+$BA222*Assembly!Y$6+$BB222*Assembly!Y$7+$BC222*Assembly!Y$8+$BD222*Assembly!Y$9+$BE222*Assembly!Y$10+$BF222*Assembly!Y$11+$BG222*Assembly!Y$12+$BH222*Assembly!Y$13+$BI222*Assembly!Y$14+$BJ222*Assembly!Y$15+$BK222*Assembly!Y$16+$BL222*Assembly!Y$17+$BM222*Assembly!Y$18+$BN222*Assembly!Y$19+$BO222*Assembly!Y$20+$BP222*Assembly!Y$21+$BQ222*Assembly!Y$22+$BR222*Assembly!Y$23+$BS222*Assembly!Y$24</f>
        <v>800</v>
      </c>
      <c r="BU222" s="225" t="str">
        <f t="shared" si="8"/>
        <v>51</v>
      </c>
      <c r="BV222" s="225"/>
      <c r="BW222" s="225" t="str">
        <f>$AY222*Assembly!AC$4+$AZ222*Assembly!AC$5+$BA222*Assembly!AC$6+$BB222*Assembly!AC$7+$BC222*Assembly!AC$8+$BD222*Assembly!AC$9+$BE222*Assembly!AC$10+$BF222*Assembly!AC$11+$BG222*Assembly!AC$12+$BH222*Assembly!AC$13+$BI222*Assembly!AC$14+$BJ222*Assembly!AC$15+$BK222*Assembly!AC$16+$BL222*Assembly!AC$17+$BM222*Assembly!AC$18+$BN222*Assembly!AC$19+$BO222*Assembly!AC$20+$BP222*Assembly!AC$21+$BQ222*Assembly!AC$22+$BR222*Assembly!AC$23+$BS222*Assembly!AC$24</f>
        <v>4,000</v>
      </c>
      <c r="BX222" s="240" t="str">
        <f t="shared" si="9"/>
        <v>5.00</v>
      </c>
      <c r="BY222" s="241" t="str">
        <f t="shared" si="10"/>
        <v>256</v>
      </c>
      <c r="BZ222" s="242" t="str">
        <f t="shared" si="11"/>
        <v>78.1</v>
      </c>
      <c r="CA222" s="241" t="str">
        <f t="shared" si="12"/>
        <v>400</v>
      </c>
      <c r="CB222" s="225" t="str">
        <f>$AY222*Assembly!X$4+$AZ222*Assembly!X$5+$BA222*Assembly!X$6+$BB222*Assembly!X$7+$BC222*Assembly!X$8+$BD222*Assembly!X$9+$BE222*Assembly!X$10+$BF222*Assembly!X$11+$BG222*Assembly!X$12+$BH222*Assembly!X$13+$BI222*Assembly!X$14+$BJ222*Assembly!X$15+$BK222*Assembly!X$16+$BL222*Assembly!X$17+$BM222*Assembly!X$18+$BN222*Assembly!X$19+$BO222*Assembly!X$20+$BP222*Assembly!X$21+$BQ222*Assembly!X$22+$BR222*Assembly!X$23+$BS222*Assembly!X$24</f>
        <v>125</v>
      </c>
      <c r="CC222" s="225" t="str">
        <f t="shared" si="13"/>
        <v>19,444</v>
      </c>
      <c r="CD222" s="223" t="str">
        <f t="shared" si="14"/>
        <v>0.0194</v>
      </c>
      <c r="CE222" s="243" t="str">
        <f>$AY222*Assembly!AB$4+$AZ222*Assembly!AB$5+$BA222*Assembly!AB$6+$BB222*Assembly!AB$7+$BC222*Assembly!AB$8+$BD222*Assembly!AB$9+$BE222*Assembly!AB$10+$BF222*Assembly!AB$11+$BG222*Assembly!AB$12+$BH222*Assembly!AB$13+$BI222*Assembly!AB$14+$BJ222*Assembly!AB$15+$BK222*Assembly!AB$16+$BL222*Assembly!AB$17+$BM222*Assembly!AB$18+$BN222*Assembly!AB$19+$BO222*Assembly!AB$20+$BP222*Assembly!AB$21+$BQ222*Assembly!AB$22+$BR222*Assembly!AB$23+$BS222*Assembly!AB$24</f>
        <v>825</v>
      </c>
      <c r="CF222" s="231" t="str">
        <f>$AY222*Assembly!M$4+$AZ222*Assembly!M$5+$BA222*Assembly!M$6+$BB222*Assembly!M$7+$BC222*Assembly!M$8+$BD222*Assembly!M$9+$BE222*Assembly!M$10+$BF222*Assembly!M$11+$BG222*Assembly!M$12+$BH222*Assembly!M$13+$BI222*Assembly!M$14+$BJ222*Assembly!M$15+$BK222*Assembly!M$16+$BL222*Assembly!M$17+$BM222*Assembly!M$18+$BN222*Assembly!M$19+$BO222*Assembly!M$20+$BP222*Assembly!M$21+$BQ222*Assembly!M$22+$BR222*Assembly!M$23+$BS222*Assembly!M$24</f>
        <v>1,125</v>
      </c>
      <c r="CG222" s="231" t="str">
        <f>$AY222*Assembly!N$4+$AZ222*Assembly!N$5+$BA222*Assembly!N$6+$BB222*Assembly!N$7+$BC222*Assembly!N$8+$BD222*Assembly!N$9+$BE222*Assembly!N$10+$BF222*Assembly!N$11+$BG222*Assembly!N$12+$BH222*Assembly!N$13+$BI222*Assembly!N$14+$BJ222*Assembly!N$15+$BK222*Assembly!N$16+$BL222*Assembly!N$17+$BM222*Assembly!N$18+$BN222*Assembly!N$19+$BO222*Assembly!N$20+$BP222*Assembly!N$21+$BQ222*Assembly!N$22+$BR222*Assembly!N$23+$BS222*Assembly!N$24</f>
        <v>250</v>
      </c>
      <c r="CH222" s="231" t="str">
        <f>$AY222*Assembly!O$4+$AZ222*Assembly!O$5+$BA222*Assembly!O$6+$BB222*Assembly!O$7+$BC222*Assembly!O$8+$BD222*Assembly!O$9+$BE222*Assembly!O$10+$BF222*Assembly!O$11+$BG222*Assembly!O$12+$BH222*Assembly!O$13+$BI222*Assembly!O$14+$BJ222*Assembly!O$15+$BK222*Assembly!O$16+$BL222*Assembly!O$17+$BM222*Assembly!O$18+$BN222*Assembly!O$19+$BO222*Assembly!O$20+$BP222*Assembly!O$21+$BQ222*Assembly!O$22+$BR222*Assembly!O$23+$BS222*Assembly!O$24</f>
        <v>150</v>
      </c>
      <c r="CI222" s="229" t="str">
        <f>$AY222*Assembly!P$4+$AZ222*Assembly!P$5+$BA222*Assembly!P$6+$BB222*Assembly!P$7+$BC222*Assembly!P$8+$BD222*Assembly!P$9+$BE222*Assembly!P$10+$BF222*Assembly!P$11+$BG222*Assembly!P$12+$BH222*Assembly!P$13+$BI222*Assembly!P$14+$BJ222*Assembly!P$15+$BK222*Assembly!P$16+$BL222*Assembly!P$17+$BM222*Assembly!P$18+$BN222*Assembly!P$19+$BO222*Assembly!P$20+$BP222*Assembly!P$21+$BQ222*Assembly!P$22+$BR222*Assembly!P$23+$BS222*Assembly!P$24</f>
        <v>0</v>
      </c>
      <c r="CJ222" s="229" t="str">
        <f>$AY222*Assembly!Q$4+$AZ222*Assembly!Q$5+$BA222*Assembly!Q$6+$BB222*Assembly!Q$7+$BC222*Assembly!Q$8+$BD222*Assembly!Q$9+$BE222*Assembly!Q$10+$BF222*Assembly!Q$11+$BG222*Assembly!Q$12+$BH222*Assembly!Q$13+$BI222*Assembly!Q$14+$BJ222*Assembly!Q$15+$BK222*Assembly!Q$16+$BL222*Assembly!Q$17+$BM222*Assembly!Q$18+$BN222*Assembly!Q$19+$BO222*Assembly!Q$20+$BP222*Assembly!Q$21+$BQ222*Assembly!Q$22+$BR222*Assembly!Q$23+$BS222*Assembly!Q$24</f>
        <v>0</v>
      </c>
      <c r="CK222" s="231" t="str">
        <f>$AY222*Assembly!R$4+$AZ222*Assembly!R$5+$BA222*Assembly!R$6+$BB222*Assembly!R$7+$BC222*Assembly!R$8+$BD222*Assembly!R$9+$BE222*Assembly!R$10+$BF222*Assembly!R$11+$BG222*Assembly!R$12+$BH222*Assembly!R$13+$BI222*Assembly!R$14+$BJ222*Assembly!R$15+$BK222*Assembly!R$16+$BL222*Assembly!R$17+$BM222*Assembly!R$18+$BN222*Assembly!R$19+$BO222*Assembly!R$20+$BP222*Assembly!R$21+$BQ222*Assembly!R$22+$BR222*Assembly!R$23+$BS222*Assembly!R$24</f>
        <v>0</v>
      </c>
      <c r="CL222" s="229" t="str">
        <f>$AY222*Assembly!S$4+$AZ222*Assembly!S$5+$BA222*Assembly!S$6+$BB222*Assembly!S$7+$BC222*Assembly!S$8+$BD222*Assembly!S$9+$BE222*Assembly!S$10+$BF222*Assembly!S$11+$BG222*Assembly!S$12+$BH222*Assembly!S$13+$BI222*Assembly!S$14+$BJ222*Assembly!S$15+$BK222*Assembly!S$16+$BL222*Assembly!S$17+$BM222*Assembly!S$18+$BN222*Assembly!S$19+$BO222*Assembly!S$20+$BP222*Assembly!S$21+$BQ222*Assembly!S$22+$BR222*Assembly!S$23+$BS222*Assembly!S$24</f>
        <v>0</v>
      </c>
      <c r="CM222" s="229" t="str">
        <f>$AY222*Assembly!T$4+$AZ222*Assembly!T$5+$BA222*Assembly!T$6+$BB222*Assembly!T$7+$BC222*Assembly!T$8+$BD222*Assembly!T$9+$BE222*Assembly!T$10+$BF222*Assembly!T$11+$BG222*Assembly!T$12+$BH222*Assembly!T$13+$BI222*Assembly!T$14+$BJ222*Assembly!T$15+$BK222*Assembly!T$16+$BL222*Assembly!T$17+$BM222*Assembly!T$18+$BN222*Assembly!T$19+$BO222*Assembly!T$20+$BP222*Assembly!T$21+$BQ222*Assembly!T$22+$BR222*Assembly!T$23+$BS222*Assembly!T$24</f>
        <v>0</v>
      </c>
      <c r="CN222" s="229" t="str">
        <f>$AY222*Assembly!U$4+$AZ222*Assembly!U$5+$BA222*Assembly!U$6+$BB222*Assembly!U$7+$BC222*Assembly!U$8+$BD222*Assembly!U$9+$BE222*Assembly!U$10+$BF222*Assembly!U$11+$BG222*Assembly!U$12+$BH222*Assembly!U$13+$BI222*Assembly!U$14+$BJ222*Assembly!U$15+$BK222*Assembly!U$16+$BL222*Assembly!U$17+$BM222*Assembly!U$18+$BN222*Assembly!U$19+$BO222*Assembly!U$20+$BP222*Assembly!U$21+$BQ222*Assembly!U$22+$BR222*Assembly!U$23+$BS222*Assembly!U$24</f>
        <v>0</v>
      </c>
      <c r="CO222" s="231" t="str">
        <f>$AY222*Assembly!V$4+$AZ222*Assembly!V$5+$BA222*Assembly!V$6+$BB222*Assembly!V$7+$BC222*Assembly!V$8+$BD222*Assembly!V$9+$BE222*Assembly!V$10+$BF222*Assembly!V$11+$BG222*Assembly!V$12+$BH222*Assembly!V$13+$BI222*Assembly!V$14+$BJ222*Assembly!V$15+$BK222*Assembly!V$16+$BL222*Assembly!V$17+$BM222*Assembly!V$18+$BN222*Assembly!V$19+$BO222*Assembly!V$20+$BP222*Assembly!V$21+$BQ222*Assembly!V$22+$BR222*Assembly!V$23+$BS222*Assembly!V$24</f>
        <v>0</v>
      </c>
      <c r="CP222" s="231" t="str">
        <f>CF222*Refining!$F$3</f>
        <v>2,009</v>
      </c>
      <c r="CQ222" s="231" t="str">
        <f>CG222*Refining!$F$4</f>
        <v>781</v>
      </c>
      <c r="CR222" s="231" t="str">
        <f>CH222*Refining!$F$5</f>
        <v>625</v>
      </c>
      <c r="CS222" s="231" t="str">
        <f>CI222*Refining!$F$6</f>
        <v>0</v>
      </c>
      <c r="CT222" s="231" t="str">
        <f>CJ222*Refining!$F$7</f>
        <v>0</v>
      </c>
      <c r="CU222" s="231" t="str">
        <f>CK222*Refining!$F$8</f>
        <v>0</v>
      </c>
      <c r="CV222" s="231" t="str">
        <f>CL222*Refining!$F$9</f>
        <v>0</v>
      </c>
      <c r="CW222" s="231" t="str">
        <f>CM222*Refining!$F$10</f>
        <v>0</v>
      </c>
      <c r="CX222" s="231" t="str">
        <f>CN222*Refining!$F$11</f>
        <v>0</v>
      </c>
      <c r="CY222" s="231" t="str">
        <f>CO222*Refining!$F$12</f>
        <v>0</v>
      </c>
      <c r="CZ222" s="244" t="str">
        <f t="shared" ref="CZ222:DS222" si="897">IF(CF222 = 0, "", CF222)</f>
        <v>1,125</v>
      </c>
      <c r="DA222" s="245" t="str">
        <f t="shared" si="897"/>
        <v>250</v>
      </c>
      <c r="DB222" s="245" t="str">
        <f t="shared" si="897"/>
        <v>150</v>
      </c>
      <c r="DC222" s="245" t="str">
        <f t="shared" si="897"/>
        <v/>
      </c>
      <c r="DD222" s="245" t="str">
        <f t="shared" si="897"/>
        <v/>
      </c>
      <c r="DE222" s="245" t="str">
        <f t="shared" si="897"/>
        <v/>
      </c>
      <c r="DF222" s="245" t="str">
        <f t="shared" si="897"/>
        <v/>
      </c>
      <c r="DG222" s="245" t="str">
        <f t="shared" si="897"/>
        <v/>
      </c>
      <c r="DH222" s="245" t="str">
        <f t="shared" si="897"/>
        <v/>
      </c>
      <c r="DI222" s="246" t="str">
        <f t="shared" si="897"/>
        <v/>
      </c>
      <c r="DJ222" s="244" t="str">
        <f t="shared" si="897"/>
        <v>2,009</v>
      </c>
      <c r="DK222" s="245" t="str">
        <f t="shared" si="897"/>
        <v>781</v>
      </c>
      <c r="DL222" s="245" t="str">
        <f t="shared" si="897"/>
        <v>625</v>
      </c>
      <c r="DM222" s="245" t="str">
        <f t="shared" si="897"/>
        <v/>
      </c>
      <c r="DN222" s="259" t="str">
        <f t="shared" si="897"/>
        <v/>
      </c>
      <c r="DO222" s="245" t="str">
        <f t="shared" si="897"/>
        <v/>
      </c>
      <c r="DP222" s="245" t="str">
        <f t="shared" si="897"/>
        <v/>
      </c>
      <c r="DQ222" s="245" t="str">
        <f t="shared" si="897"/>
        <v/>
      </c>
      <c r="DR222" s="245" t="str">
        <f t="shared" si="897"/>
        <v/>
      </c>
      <c r="DS222" s="246" t="str">
        <f t="shared" si="897"/>
        <v/>
      </c>
      <c r="DT222" s="248" t="str">
        <f t="shared" si="16"/>
        <v>1,525</v>
      </c>
      <c r="DU222" s="249" t="str">
        <f t="shared" si="17"/>
        <v>3,415</v>
      </c>
      <c r="DV222" s="225" t="str">
        <f>CZ222*'Ores &amp; Ingots'!$C$3+DA222*'Ores &amp; Ingots'!$C$4+DB222*'Ores &amp; Ingots'!$C$5+DC222*'Ores &amp; Ingots'!$C$6+DD222*'Ores &amp; Ingots'!$C$7+DE222*'Ores &amp; Ingots'!$C$8+DF222*'Ores &amp; Ingots'!$C$9+DG222*'Ores &amp; Ingots'!$C$10+DH222*'Ores &amp; Ingots'!$C$11+DI222*'Ores &amp; Ingots'!$C$12</f>
        <v>188</v>
      </c>
      <c r="DW222" s="225" t="str">
        <f>DJ222*'Ores &amp; Ingots'!$B$3+DK222*'Ores &amp; Ingots'!$B$4+DL222*'Ores &amp; Ingots'!$B$5+DM222*'Ores &amp; Ingots'!$B$6+DN222*'Ores &amp; Ingots'!$B$7+DO222*'Ores &amp; Ingots'!$B$8+DP222*'Ores &amp; Ingots'!$B$9+DQ222*'Ores &amp; Ingots'!$B$10+DR222*'Ores &amp; Ingots'!$B$11+DS222*'Ores &amp; Ingots'!$B$12</f>
        <v>1,264</v>
      </c>
      <c r="DX222" s="249" t="str">
        <f>CZ222*Refining!$G$3+DA222*Refining!$G$4+DB222*Refining!$G$5+DC222*Refining!$G$6+DD222*Refining!$G$7+DE222*Refining!$G$8+DF222*Refining!$G$9+DG222*Refining!$G$10+DH222*Refining!$G$11+DI222*Refining!$G$12</f>
        <v>3,202</v>
      </c>
      <c r="DY222" s="249" t="str">
        <f t="shared" si="18"/>
        <v>498,130</v>
      </c>
      <c r="DZ222" s="250" t="str">
        <f t="shared" si="19"/>
        <v>0.4981</v>
      </c>
      <c r="EA222" s="248" t="str">
        <f t="shared" si="20"/>
        <v>3,337</v>
      </c>
      <c r="EB222" s="251" t="str">
        <f t="shared" ref="EB222:EC222" si="898">EA222/60</f>
        <v>55.6</v>
      </c>
      <c r="EC222" s="251" t="str">
        <f t="shared" si="898"/>
        <v>0.9</v>
      </c>
      <c r="ED222" s="248" t="str">
        <f t="shared" si="22"/>
        <v>517,575</v>
      </c>
      <c r="EE222" s="251" t="str">
        <f t="shared" ref="EE222:EF222" si="899">ED222/1000</f>
        <v>517.6</v>
      </c>
      <c r="EF222" s="252" t="str">
        <f t="shared" si="899"/>
        <v>0.52</v>
      </c>
      <c r="EG222" s="223" t="str">
        <f t="shared" si="24"/>
        <v>0.5176</v>
      </c>
      <c r="EH222" s="224" t="str">
        <f t="shared" si="25"/>
        <v>0:55:37</v>
      </c>
      <c r="EI222" s="225" t="s">
        <v>12</v>
      </c>
    </row>
    <row r="223">
      <c r="A223" s="33"/>
      <c r="B223" s="226" t="s">
        <v>1078</v>
      </c>
      <c r="C223" s="227" t="s">
        <v>886</v>
      </c>
      <c r="D223" s="227">
        <v>1.0</v>
      </c>
      <c r="E223" s="227">
        <v>1.0</v>
      </c>
      <c r="F223" s="227">
        <v>1.0</v>
      </c>
      <c r="G223" s="253" t="str">
        <f t="shared" si="5"/>
        <v>15.6</v>
      </c>
      <c r="H223" s="254">
        <v>24.0</v>
      </c>
      <c r="I223" s="254">
        <v>60.0</v>
      </c>
      <c r="J223" s="254" t="str">
        <f>H223/Main!$D$9</f>
        <v>24</v>
      </c>
      <c r="K223" s="254" t="str">
        <f>I223/Main!$D$10</f>
        <v>60</v>
      </c>
      <c r="L223" s="254" t="str">
        <f t="shared" si="6"/>
        <v>2.5</v>
      </c>
      <c r="M223" s="254">
        <v>0.4</v>
      </c>
      <c r="N223" s="255"/>
      <c r="O223" s="255"/>
      <c r="P223" s="255"/>
      <c r="Q223" s="256"/>
      <c r="R223" s="255"/>
      <c r="S223" s="257"/>
      <c r="T223" s="257"/>
      <c r="U223" s="255"/>
      <c r="V223" s="255"/>
      <c r="W223" s="350"/>
      <c r="X223" s="257"/>
      <c r="Y223" s="255"/>
      <c r="Z223" s="255"/>
      <c r="AA223" s="255"/>
      <c r="AB223" s="255"/>
      <c r="AC223" s="351" t="s">
        <v>18</v>
      </c>
      <c r="AD223" s="309">
        <v>125.0</v>
      </c>
      <c r="AE223" s="225">
        <v>0.0</v>
      </c>
      <c r="AF223" s="225">
        <v>0.0</v>
      </c>
      <c r="AG223" s="225">
        <v>0.0</v>
      </c>
      <c r="AH223" s="225">
        <v>0.0</v>
      </c>
      <c r="AI223" s="225">
        <v>0.0</v>
      </c>
      <c r="AJ223" s="225">
        <v>0.0</v>
      </c>
      <c r="AK223" s="225">
        <v>0.0</v>
      </c>
      <c r="AL223" s="225">
        <v>0.0</v>
      </c>
      <c r="AM223" s="225">
        <v>0.0</v>
      </c>
      <c r="AN223" s="225">
        <v>0.0</v>
      </c>
      <c r="AO223" s="225">
        <v>40.0</v>
      </c>
      <c r="AP223" s="225">
        <v>0.0</v>
      </c>
      <c r="AQ223" s="225">
        <v>0.0</v>
      </c>
      <c r="AR223" s="225">
        <v>0.0</v>
      </c>
      <c r="AS223" s="225">
        <v>0.0</v>
      </c>
      <c r="AT223" s="225">
        <v>0.0</v>
      </c>
      <c r="AU223" s="225">
        <v>0.0</v>
      </c>
      <c r="AV223" s="225">
        <v>0.0</v>
      </c>
      <c r="AW223" s="225">
        <v>0.0</v>
      </c>
      <c r="AX223" s="225">
        <v>0.0</v>
      </c>
      <c r="AY223" s="359" t="str">
        <f t="shared" ref="AY223:BS223" si="900">IF(AD223 = 0, "", AD223)</f>
        <v>125</v>
      </c>
      <c r="AZ223" s="227" t="str">
        <f t="shared" si="900"/>
        <v/>
      </c>
      <c r="BA223" s="227" t="str">
        <f t="shared" si="900"/>
        <v/>
      </c>
      <c r="BB223" s="227" t="str">
        <f t="shared" si="900"/>
        <v/>
      </c>
      <c r="BC223" s="227" t="str">
        <f t="shared" si="900"/>
        <v/>
      </c>
      <c r="BD223" s="227" t="str">
        <f t="shared" si="900"/>
        <v/>
      </c>
      <c r="BE223" s="227" t="str">
        <f t="shared" si="900"/>
        <v/>
      </c>
      <c r="BF223" s="227" t="str">
        <f t="shared" si="900"/>
        <v/>
      </c>
      <c r="BG223" s="227" t="str">
        <f t="shared" si="900"/>
        <v/>
      </c>
      <c r="BH223" s="227" t="str">
        <f t="shared" si="900"/>
        <v/>
      </c>
      <c r="BI223" s="227" t="str">
        <f t="shared" si="900"/>
        <v/>
      </c>
      <c r="BJ223" s="227" t="str">
        <f t="shared" si="900"/>
        <v>40</v>
      </c>
      <c r="BK223" s="227" t="str">
        <f t="shared" si="900"/>
        <v/>
      </c>
      <c r="BL223" s="227" t="str">
        <f t="shared" si="900"/>
        <v/>
      </c>
      <c r="BM223" s="227" t="str">
        <f t="shared" si="900"/>
        <v/>
      </c>
      <c r="BN223" s="227" t="str">
        <f t="shared" si="900"/>
        <v/>
      </c>
      <c r="BO223" s="227" t="str">
        <f t="shared" si="900"/>
        <v/>
      </c>
      <c r="BP223" s="227" t="str">
        <f t="shared" si="900"/>
        <v/>
      </c>
      <c r="BQ223" s="227" t="str">
        <f t="shared" si="900"/>
        <v/>
      </c>
      <c r="BR223" s="227" t="str">
        <f t="shared" si="900"/>
        <v/>
      </c>
      <c r="BS223" s="238" t="str">
        <f t="shared" si="900"/>
        <v/>
      </c>
      <c r="BT223" s="239" t="str">
        <f>$AY223*Assembly!Y$4+$AZ223*Assembly!Y$5+$BA223*Assembly!Y$6+$BB223*Assembly!Y$7+$BC223*Assembly!Y$8+$BD223*Assembly!Y$9+$BE223*Assembly!Y$10+$BF223*Assembly!Y$11+$BG223*Assembly!Y$12+$BH223*Assembly!Y$13+$BI223*Assembly!Y$14+$BJ223*Assembly!Y$15+$BK223*Assembly!Y$16+$BL223*Assembly!Y$17+$BM223*Assembly!Y$18+$BN223*Assembly!Y$19+$BO223*Assembly!Y$20+$BP223*Assembly!Y$21+$BQ223*Assembly!Y$22+$BR223*Assembly!Y$23+$BS223*Assembly!Y$24</f>
        <v>2,740</v>
      </c>
      <c r="BU223" s="225" t="str">
        <f t="shared" si="8"/>
        <v>175</v>
      </c>
      <c r="BV223" s="225"/>
      <c r="BW223" s="225" t="str">
        <f>$AY223*Assembly!AC$4+$AZ223*Assembly!AC$5+$BA223*Assembly!AC$6+$BB223*Assembly!AC$7+$BC223*Assembly!AC$8+$BD223*Assembly!AC$9+$BE223*Assembly!AC$10+$BF223*Assembly!AC$11+$BG223*Assembly!AC$12+$BH223*Assembly!AC$13+$BI223*Assembly!AC$14+$BJ223*Assembly!AC$15+$BK223*Assembly!AC$16+$BL223*Assembly!AC$17+$BM223*Assembly!AC$18+$BN223*Assembly!AC$19+$BO223*Assembly!AC$20+$BP223*Assembly!AC$21+$BQ223*Assembly!AC$22+$BR223*Assembly!AC$23+$BS223*Assembly!AC$24</f>
        <v>13,700</v>
      </c>
      <c r="BX223" s="240" t="str">
        <f t="shared" si="9"/>
        <v>5.00</v>
      </c>
      <c r="BY223" s="241" t="str">
        <f t="shared" si="10"/>
        <v>877</v>
      </c>
      <c r="BZ223" s="242" t="str">
        <f t="shared" si="11"/>
        <v>78.1</v>
      </c>
      <c r="CA223" s="241" t="str">
        <f t="shared" si="12"/>
        <v>571</v>
      </c>
      <c r="CB223" s="225" t="str">
        <f>$AY223*Assembly!X$4+$AZ223*Assembly!X$5+$BA223*Assembly!X$6+$BB223*Assembly!X$7+$BC223*Assembly!X$8+$BD223*Assembly!X$9+$BE223*Assembly!X$10+$BF223*Assembly!X$11+$BG223*Assembly!X$12+$BH223*Assembly!X$13+$BI223*Assembly!X$14+$BJ223*Assembly!X$15+$BK223*Assembly!X$16+$BL223*Assembly!X$17+$BM223*Assembly!X$18+$BN223*Assembly!X$19+$BO223*Assembly!X$20+$BP223*Assembly!X$21+$BQ223*Assembly!X$22+$BR223*Assembly!X$23+$BS223*Assembly!X$24</f>
        <v>205</v>
      </c>
      <c r="CC223" s="225" t="str">
        <f t="shared" si="13"/>
        <v>31,889</v>
      </c>
      <c r="CD223" s="223" t="str">
        <f t="shared" si="14"/>
        <v>0.0319</v>
      </c>
      <c r="CE223" s="243" t="str">
        <f>$AY223*Assembly!AB$4+$AZ223*Assembly!AB$5+$BA223*Assembly!AB$6+$BB223*Assembly!AB$7+$BC223*Assembly!AB$8+$BD223*Assembly!AB$9+$BE223*Assembly!AB$10+$BF223*Assembly!AB$11+$BG223*Assembly!AB$12+$BH223*Assembly!AB$13+$BI223*Assembly!AB$14+$BJ223*Assembly!AB$15+$BK223*Assembly!AB$16+$BL223*Assembly!AB$17+$BM223*Assembly!AB$18+$BN223*Assembly!AB$19+$BO223*Assembly!AB$20+$BP223*Assembly!AB$21+$BQ223*Assembly!AB$22+$BR223*Assembly!AB$23+$BS223*Assembly!AB$24</f>
        <v>975</v>
      </c>
      <c r="CF223" s="256" t="str">
        <f>$AY223*Assembly!M$4+$AZ223*Assembly!M$5+$BA223*Assembly!M$6+$BB223*Assembly!M$7+$BC223*Assembly!M$8+$BD223*Assembly!M$9+$BE223*Assembly!M$10+$BF223*Assembly!M$11+$BG223*Assembly!M$12+$BH223*Assembly!M$13+$BI223*Assembly!M$14+$BJ223*Assembly!M$15+$BK223*Assembly!M$16+$BL223*Assembly!M$17+$BM223*Assembly!M$18+$BN223*Assembly!M$19+$BO223*Assembly!M$20+$BP223*Assembly!M$21+$BQ223*Assembly!M$22+$BR223*Assembly!M$23+$BS223*Assembly!M$24</f>
        <v>3,105</v>
      </c>
      <c r="CG223" s="256" t="str">
        <f>$AY223*Assembly!N$4+$AZ223*Assembly!N$5+$BA223*Assembly!N$6+$BB223*Assembly!N$7+$BC223*Assembly!N$8+$BD223*Assembly!N$9+$BE223*Assembly!N$10+$BF223*Assembly!N$11+$BG223*Assembly!N$12+$BH223*Assembly!N$13+$BI223*Assembly!N$14+$BJ223*Assembly!N$15+$BK223*Assembly!N$16+$BL223*Assembly!N$17+$BM223*Assembly!N$18+$BN223*Assembly!N$19+$BO223*Assembly!N$20+$BP223*Assembly!N$21+$BQ223*Assembly!N$22+$BR223*Assembly!N$23+$BS223*Assembly!N$24</f>
        <v>200</v>
      </c>
      <c r="CH223" s="256" t="str">
        <f>$AY223*Assembly!O$4+$AZ223*Assembly!O$5+$BA223*Assembly!O$6+$BB223*Assembly!O$7+$BC223*Assembly!O$8+$BD223*Assembly!O$9+$BE223*Assembly!O$10+$BF223*Assembly!O$11+$BG223*Assembly!O$12+$BH223*Assembly!O$13+$BI223*Assembly!O$14+$BJ223*Assembly!O$15+$BK223*Assembly!O$16+$BL223*Assembly!O$17+$BM223*Assembly!O$18+$BN223*Assembly!O$19+$BO223*Assembly!O$20+$BP223*Assembly!O$21+$BQ223*Assembly!O$22+$BR223*Assembly!O$23+$BS223*Assembly!O$24</f>
        <v>120</v>
      </c>
      <c r="CI223" s="254" t="str">
        <f>$AY223*Assembly!P$4+$AZ223*Assembly!P$5+$BA223*Assembly!P$6+$BB223*Assembly!P$7+$BC223*Assembly!P$8+$BD223*Assembly!P$9+$BE223*Assembly!P$10+$BF223*Assembly!P$11+$BG223*Assembly!P$12+$BH223*Assembly!P$13+$BI223*Assembly!P$14+$BJ223*Assembly!P$15+$BK223*Assembly!P$16+$BL223*Assembly!P$17+$BM223*Assembly!P$18+$BN223*Assembly!P$19+$BO223*Assembly!P$20+$BP223*Assembly!P$21+$BQ223*Assembly!P$22+$BR223*Assembly!P$23+$BS223*Assembly!P$24</f>
        <v>0</v>
      </c>
      <c r="CJ223" s="254" t="str">
        <f>$AY223*Assembly!Q$4+$AZ223*Assembly!Q$5+$BA223*Assembly!Q$6+$BB223*Assembly!Q$7+$BC223*Assembly!Q$8+$BD223*Assembly!Q$9+$BE223*Assembly!Q$10+$BF223*Assembly!Q$11+$BG223*Assembly!Q$12+$BH223*Assembly!Q$13+$BI223*Assembly!Q$14+$BJ223*Assembly!Q$15+$BK223*Assembly!Q$16+$BL223*Assembly!Q$17+$BM223*Assembly!Q$18+$BN223*Assembly!Q$19+$BO223*Assembly!Q$20+$BP223*Assembly!Q$21+$BQ223*Assembly!Q$22+$BR223*Assembly!Q$23+$BS223*Assembly!Q$24</f>
        <v>0</v>
      </c>
      <c r="CK223" s="256" t="str">
        <f>$AY223*Assembly!R$4+$AZ223*Assembly!R$5+$BA223*Assembly!R$6+$BB223*Assembly!R$7+$BC223*Assembly!R$8+$BD223*Assembly!R$9+$BE223*Assembly!R$10+$BF223*Assembly!R$11+$BG223*Assembly!R$12+$BH223*Assembly!R$13+$BI223*Assembly!R$14+$BJ223*Assembly!R$15+$BK223*Assembly!R$16+$BL223*Assembly!R$17+$BM223*Assembly!R$18+$BN223*Assembly!R$19+$BO223*Assembly!R$20+$BP223*Assembly!R$21+$BQ223*Assembly!R$22+$BR223*Assembly!R$23+$BS223*Assembly!R$24</f>
        <v>0</v>
      </c>
      <c r="CL223" s="254" t="str">
        <f>$AY223*Assembly!S$4+$AZ223*Assembly!S$5+$BA223*Assembly!S$6+$BB223*Assembly!S$7+$BC223*Assembly!S$8+$BD223*Assembly!S$9+$BE223*Assembly!S$10+$BF223*Assembly!S$11+$BG223*Assembly!S$12+$BH223*Assembly!S$13+$BI223*Assembly!S$14+$BJ223*Assembly!S$15+$BK223*Assembly!S$16+$BL223*Assembly!S$17+$BM223*Assembly!S$18+$BN223*Assembly!S$19+$BO223*Assembly!S$20+$BP223*Assembly!S$21+$BQ223*Assembly!S$22+$BR223*Assembly!S$23+$BS223*Assembly!S$24</f>
        <v>0</v>
      </c>
      <c r="CM223" s="254" t="str">
        <f>$AY223*Assembly!T$4+$AZ223*Assembly!T$5+$BA223*Assembly!T$6+$BB223*Assembly!T$7+$BC223*Assembly!T$8+$BD223*Assembly!T$9+$BE223*Assembly!T$10+$BF223*Assembly!T$11+$BG223*Assembly!T$12+$BH223*Assembly!T$13+$BI223*Assembly!T$14+$BJ223*Assembly!T$15+$BK223*Assembly!T$16+$BL223*Assembly!T$17+$BM223*Assembly!T$18+$BN223*Assembly!T$19+$BO223*Assembly!T$20+$BP223*Assembly!T$21+$BQ223*Assembly!T$22+$BR223*Assembly!T$23+$BS223*Assembly!T$24</f>
        <v>0</v>
      </c>
      <c r="CN223" s="254" t="str">
        <f>$AY223*Assembly!U$4+$AZ223*Assembly!U$5+$BA223*Assembly!U$6+$BB223*Assembly!U$7+$BC223*Assembly!U$8+$BD223*Assembly!U$9+$BE223*Assembly!U$10+$BF223*Assembly!U$11+$BG223*Assembly!U$12+$BH223*Assembly!U$13+$BI223*Assembly!U$14+$BJ223*Assembly!U$15+$BK223*Assembly!U$16+$BL223*Assembly!U$17+$BM223*Assembly!U$18+$BN223*Assembly!U$19+$BO223*Assembly!U$20+$BP223*Assembly!U$21+$BQ223*Assembly!U$22+$BR223*Assembly!U$23+$BS223*Assembly!U$24</f>
        <v>0</v>
      </c>
      <c r="CO223" s="256" t="str">
        <f>$AY223*Assembly!V$4+$AZ223*Assembly!V$5+$BA223*Assembly!V$6+$BB223*Assembly!V$7+$BC223*Assembly!V$8+$BD223*Assembly!V$9+$BE223*Assembly!V$10+$BF223*Assembly!V$11+$BG223*Assembly!V$12+$BH223*Assembly!V$13+$BI223*Assembly!V$14+$BJ223*Assembly!V$15+$BK223*Assembly!V$16+$BL223*Assembly!V$17+$BM223*Assembly!V$18+$BN223*Assembly!V$19+$BO223*Assembly!V$20+$BP223*Assembly!V$21+$BQ223*Assembly!V$22+$BR223*Assembly!V$23+$BS223*Assembly!V$24</f>
        <v>0</v>
      </c>
      <c r="CP223" s="256" t="str">
        <f>CF223*Refining!$F$3</f>
        <v>5,545</v>
      </c>
      <c r="CQ223" s="256" t="str">
        <f>CG223*Refining!$F$4</f>
        <v>625</v>
      </c>
      <c r="CR223" s="256" t="str">
        <f>CH223*Refining!$F$5</f>
        <v>500</v>
      </c>
      <c r="CS223" s="256" t="str">
        <f>CI223*Refining!$F$6</f>
        <v>0</v>
      </c>
      <c r="CT223" s="256" t="str">
        <f>CJ223*Refining!$F$7</f>
        <v>0</v>
      </c>
      <c r="CU223" s="256" t="str">
        <f>CK223*Refining!$F$8</f>
        <v>0</v>
      </c>
      <c r="CV223" s="256" t="str">
        <f>CL223*Refining!$F$9</f>
        <v>0</v>
      </c>
      <c r="CW223" s="256" t="str">
        <f>CM223*Refining!$F$10</f>
        <v>0</v>
      </c>
      <c r="CX223" s="256" t="str">
        <f>CN223*Refining!$F$11</f>
        <v>0</v>
      </c>
      <c r="CY223" s="256" t="str">
        <f>CO223*Refining!$F$12</f>
        <v>0</v>
      </c>
      <c r="CZ223" s="244" t="str">
        <f t="shared" ref="CZ223:DS223" si="901">IF(CF223 = 0, "", CF223)</f>
        <v>3,105</v>
      </c>
      <c r="DA223" s="245" t="str">
        <f t="shared" si="901"/>
        <v>200</v>
      </c>
      <c r="DB223" s="245" t="str">
        <f t="shared" si="901"/>
        <v>120</v>
      </c>
      <c r="DC223" s="245" t="str">
        <f t="shared" si="901"/>
        <v/>
      </c>
      <c r="DD223" s="245" t="str">
        <f t="shared" si="901"/>
        <v/>
      </c>
      <c r="DE223" s="245" t="str">
        <f t="shared" si="901"/>
        <v/>
      </c>
      <c r="DF223" s="245" t="str">
        <f t="shared" si="901"/>
        <v/>
      </c>
      <c r="DG223" s="245" t="str">
        <f t="shared" si="901"/>
        <v/>
      </c>
      <c r="DH223" s="245" t="str">
        <f t="shared" si="901"/>
        <v/>
      </c>
      <c r="DI223" s="246" t="str">
        <f t="shared" si="901"/>
        <v/>
      </c>
      <c r="DJ223" s="244" t="str">
        <f t="shared" si="901"/>
        <v>5,545</v>
      </c>
      <c r="DK223" s="245" t="str">
        <f t="shared" si="901"/>
        <v>625</v>
      </c>
      <c r="DL223" s="245" t="str">
        <f t="shared" si="901"/>
        <v>500</v>
      </c>
      <c r="DM223" s="245" t="str">
        <f t="shared" si="901"/>
        <v/>
      </c>
      <c r="DN223" s="259" t="str">
        <f t="shared" si="901"/>
        <v/>
      </c>
      <c r="DO223" s="245" t="str">
        <f t="shared" si="901"/>
        <v/>
      </c>
      <c r="DP223" s="245" t="str">
        <f t="shared" si="901"/>
        <v/>
      </c>
      <c r="DQ223" s="245" t="str">
        <f t="shared" si="901"/>
        <v/>
      </c>
      <c r="DR223" s="245" t="str">
        <f t="shared" si="901"/>
        <v/>
      </c>
      <c r="DS223" s="246" t="str">
        <f t="shared" si="901"/>
        <v/>
      </c>
      <c r="DT223" s="248" t="str">
        <f t="shared" si="16"/>
        <v>3,425</v>
      </c>
      <c r="DU223" s="249" t="str">
        <f t="shared" si="17"/>
        <v>6,670</v>
      </c>
      <c r="DV223" s="225" t="str">
        <f>CZ223*'Ores &amp; Ingots'!$C$3+DA223*'Ores &amp; Ingots'!$C$4+DB223*'Ores &amp; Ingots'!$C$5+DC223*'Ores &amp; Ingots'!$C$6+DD223*'Ores &amp; Ingots'!$C$7+DE223*'Ores &amp; Ingots'!$C$8+DF223*'Ores &amp; Ingots'!$C$9+DG223*'Ores &amp; Ingots'!$C$10+DH223*'Ores &amp; Ingots'!$C$11+DI223*'Ores &amp; Ingots'!$C$12</f>
        <v>430</v>
      </c>
      <c r="DW223" s="225" t="str">
        <f>DJ223*'Ores &amp; Ingots'!$B$3+DK223*'Ores &amp; Ingots'!$B$4+DL223*'Ores &amp; Ingots'!$B$5+DM223*'Ores &amp; Ingots'!$B$6+DN223*'Ores &amp; Ingots'!$B$7+DO223*'Ores &amp; Ingots'!$B$8+DP223*'Ores &amp; Ingots'!$B$9+DQ223*'Ores &amp; Ingots'!$B$10+DR223*'Ores &amp; Ingots'!$B$11+DS223*'Ores &amp; Ingots'!$B$12</f>
        <v>2,468</v>
      </c>
      <c r="DX223" s="249" t="str">
        <f>CZ223*Refining!$G$3+DA223*Refining!$G$4+DB223*Refining!$G$5+DC223*Refining!$G$6+DD223*Refining!$G$7+DE223*Refining!$G$8+DF223*Refining!$G$9+DG223*Refining!$G$10+DH223*Refining!$G$11+DI223*Refining!$G$12</f>
        <v>2,713</v>
      </c>
      <c r="DY223" s="249" t="str">
        <f t="shared" si="18"/>
        <v>422,062</v>
      </c>
      <c r="DZ223" s="250" t="str">
        <f t="shared" si="19"/>
        <v>0.4221</v>
      </c>
      <c r="EA223" s="248" t="str">
        <f t="shared" si="20"/>
        <v>2,942</v>
      </c>
      <c r="EB223" s="251" t="str">
        <f t="shared" ref="EB223:EC223" si="902">EA223/60</f>
        <v>49.0</v>
      </c>
      <c r="EC223" s="251" t="str">
        <f t="shared" si="902"/>
        <v>0.8</v>
      </c>
      <c r="ED223" s="248" t="str">
        <f t="shared" si="22"/>
        <v>453,951</v>
      </c>
      <c r="EE223" s="251" t="str">
        <f t="shared" ref="EE223:EF223" si="903">ED223/1000</f>
        <v>454.0</v>
      </c>
      <c r="EF223" s="252" t="str">
        <f t="shared" si="903"/>
        <v>0.45</v>
      </c>
      <c r="EG223" s="223" t="str">
        <f t="shared" si="24"/>
        <v>0.4540</v>
      </c>
      <c r="EH223" s="224" t="str">
        <f t="shared" si="25"/>
        <v>0:49:02</v>
      </c>
      <c r="EI223" s="225">
        <v>16.0</v>
      </c>
    </row>
    <row r="224">
      <c r="A224" s="33"/>
      <c r="B224" s="226" t="s">
        <v>1079</v>
      </c>
      <c r="C224" s="227" t="s">
        <v>886</v>
      </c>
      <c r="D224" s="227">
        <v>1.0</v>
      </c>
      <c r="E224" s="227">
        <v>1.0</v>
      </c>
      <c r="F224" s="227">
        <v>1.0</v>
      </c>
      <c r="G224" s="228" t="str">
        <f t="shared" si="5"/>
        <v>15.6</v>
      </c>
      <c r="H224" s="229">
        <v>10.0</v>
      </c>
      <c r="I224" s="229">
        <v>25.0</v>
      </c>
      <c r="J224" s="229" t="str">
        <f>H224/Main!$D$9</f>
        <v>10</v>
      </c>
      <c r="K224" s="229" t="str">
        <f>I224/Main!$D$10</f>
        <v>25</v>
      </c>
      <c r="L224" s="229" t="str">
        <f t="shared" si="6"/>
        <v>2.5</v>
      </c>
      <c r="M224" s="229">
        <v>0.4</v>
      </c>
      <c r="N224" s="230"/>
      <c r="O224" s="230"/>
      <c r="P224" s="230"/>
      <c r="Q224" s="231"/>
      <c r="R224" s="230"/>
      <c r="S224" s="232"/>
      <c r="T224" s="232"/>
      <c r="U224" s="230"/>
      <c r="V224" s="230"/>
      <c r="W224" s="232"/>
      <c r="X224" s="232"/>
      <c r="Y224" s="230"/>
      <c r="Z224" s="230"/>
      <c r="AA224" s="230"/>
      <c r="AB224" s="230"/>
      <c r="AC224" s="334" t="s">
        <v>12</v>
      </c>
      <c r="AD224" s="309">
        <v>30.0</v>
      </c>
      <c r="AE224" s="225">
        <v>0.0</v>
      </c>
      <c r="AF224" s="225">
        <v>0.0</v>
      </c>
      <c r="AG224" s="225">
        <v>0.0</v>
      </c>
      <c r="AH224" s="225">
        <v>0.0</v>
      </c>
      <c r="AI224" s="225">
        <v>0.0</v>
      </c>
      <c r="AJ224" s="225">
        <v>0.0</v>
      </c>
      <c r="AK224" s="225">
        <v>0.0</v>
      </c>
      <c r="AL224" s="225">
        <v>0.0</v>
      </c>
      <c r="AM224" s="225">
        <v>0.0</v>
      </c>
      <c r="AN224" s="225">
        <v>0.0</v>
      </c>
      <c r="AO224" s="225">
        <v>8.0</v>
      </c>
      <c r="AP224" s="225">
        <v>0.0</v>
      </c>
      <c r="AQ224" s="225">
        <v>0.0</v>
      </c>
      <c r="AR224" s="225">
        <v>0.0</v>
      </c>
      <c r="AS224" s="225">
        <v>0.0</v>
      </c>
      <c r="AT224" s="225">
        <v>0.0</v>
      </c>
      <c r="AU224" s="225">
        <v>0.0</v>
      </c>
      <c r="AV224" s="225">
        <v>0.0</v>
      </c>
      <c r="AW224" s="225">
        <v>0.0</v>
      </c>
      <c r="AX224" s="225">
        <v>0.0</v>
      </c>
      <c r="AY224" s="359" t="str">
        <f t="shared" ref="AY224:BS224" si="904">IF(AD224 = 0, "", AD224)</f>
        <v>30</v>
      </c>
      <c r="AZ224" s="227" t="str">
        <f t="shared" si="904"/>
        <v/>
      </c>
      <c r="BA224" s="227" t="str">
        <f t="shared" si="904"/>
        <v/>
      </c>
      <c r="BB224" s="227" t="str">
        <f t="shared" si="904"/>
        <v/>
      </c>
      <c r="BC224" s="227" t="str">
        <f t="shared" si="904"/>
        <v/>
      </c>
      <c r="BD224" s="227" t="str">
        <f t="shared" si="904"/>
        <v/>
      </c>
      <c r="BE224" s="227" t="str">
        <f t="shared" si="904"/>
        <v/>
      </c>
      <c r="BF224" s="227" t="str">
        <f t="shared" si="904"/>
        <v/>
      </c>
      <c r="BG224" s="227" t="str">
        <f t="shared" si="904"/>
        <v/>
      </c>
      <c r="BH224" s="227" t="str">
        <f t="shared" si="904"/>
        <v/>
      </c>
      <c r="BI224" s="227" t="str">
        <f t="shared" si="904"/>
        <v/>
      </c>
      <c r="BJ224" s="227" t="str">
        <f t="shared" si="904"/>
        <v>8</v>
      </c>
      <c r="BK224" s="227" t="str">
        <f t="shared" si="904"/>
        <v/>
      </c>
      <c r="BL224" s="227" t="str">
        <f t="shared" si="904"/>
        <v/>
      </c>
      <c r="BM224" s="227" t="str">
        <f t="shared" si="904"/>
        <v/>
      </c>
      <c r="BN224" s="227" t="str">
        <f t="shared" si="904"/>
        <v/>
      </c>
      <c r="BO224" s="227" t="str">
        <f t="shared" si="904"/>
        <v/>
      </c>
      <c r="BP224" s="227" t="str">
        <f t="shared" si="904"/>
        <v/>
      </c>
      <c r="BQ224" s="227" t="str">
        <f t="shared" si="904"/>
        <v/>
      </c>
      <c r="BR224" s="227" t="str">
        <f t="shared" si="904"/>
        <v/>
      </c>
      <c r="BS224" s="238" t="str">
        <f t="shared" si="904"/>
        <v/>
      </c>
      <c r="BT224" s="239" t="str">
        <f>$AY224*Assembly!Y$4+$AZ224*Assembly!Y$5+$BA224*Assembly!Y$6+$BB224*Assembly!Y$7+$BC224*Assembly!Y$8+$BD224*Assembly!Y$9+$BE224*Assembly!Y$10+$BF224*Assembly!Y$11+$BG224*Assembly!Y$12+$BH224*Assembly!Y$13+$BI224*Assembly!Y$14+$BJ224*Assembly!Y$15+$BK224*Assembly!Y$16+$BL224*Assembly!Y$17+$BM224*Assembly!Y$18+$BN224*Assembly!Y$19+$BO224*Assembly!Y$20+$BP224*Assembly!Y$21+$BQ224*Assembly!Y$22+$BR224*Assembly!Y$23+$BS224*Assembly!Y$24</f>
        <v>648</v>
      </c>
      <c r="BU224" s="225" t="str">
        <f t="shared" si="8"/>
        <v>41</v>
      </c>
      <c r="BV224" s="225"/>
      <c r="BW224" s="225" t="str">
        <f>$AY224*Assembly!AC$4+$AZ224*Assembly!AC$5+$BA224*Assembly!AC$6+$BB224*Assembly!AC$7+$BC224*Assembly!AC$8+$BD224*Assembly!AC$9+$BE224*Assembly!AC$10+$BF224*Assembly!AC$11+$BG224*Assembly!AC$12+$BH224*Assembly!AC$13+$BI224*Assembly!AC$14+$BJ224*Assembly!AC$15+$BK224*Assembly!AC$16+$BL224*Assembly!AC$17+$BM224*Assembly!AC$18+$BN224*Assembly!AC$19+$BO224*Assembly!AC$20+$BP224*Assembly!AC$21+$BQ224*Assembly!AC$22+$BR224*Assembly!AC$23+$BS224*Assembly!AC$24</f>
        <v>3,240</v>
      </c>
      <c r="BX224" s="240" t="str">
        <f t="shared" si="9"/>
        <v>5.00</v>
      </c>
      <c r="BY224" s="241" t="str">
        <f t="shared" si="10"/>
        <v>207</v>
      </c>
      <c r="BZ224" s="242" t="str">
        <f t="shared" si="11"/>
        <v>78.1</v>
      </c>
      <c r="CA224" s="241" t="str">
        <f t="shared" si="12"/>
        <v>324</v>
      </c>
      <c r="CB224" s="225" t="str">
        <f>$AY224*Assembly!X$4+$AZ224*Assembly!X$5+$BA224*Assembly!X$6+$BB224*Assembly!X$7+$BC224*Assembly!X$8+$BD224*Assembly!X$9+$BE224*Assembly!X$10+$BF224*Assembly!X$11+$BG224*Assembly!X$12+$BH224*Assembly!X$13+$BI224*Assembly!X$14+$BJ224*Assembly!X$15+$BK224*Assembly!X$16+$BL224*Assembly!X$17+$BM224*Assembly!X$18+$BN224*Assembly!X$19+$BO224*Assembly!X$20+$BP224*Assembly!X$21+$BQ224*Assembly!X$22+$BR224*Assembly!X$23+$BS224*Assembly!X$24</f>
        <v>46</v>
      </c>
      <c r="CC224" s="225" t="str">
        <f t="shared" si="13"/>
        <v>7,156</v>
      </c>
      <c r="CD224" s="223" t="str">
        <f t="shared" si="14"/>
        <v>0.0072</v>
      </c>
      <c r="CE224" s="243" t="str">
        <f>$AY224*Assembly!AB$4+$AZ224*Assembly!AB$5+$BA224*Assembly!AB$6+$BB224*Assembly!AB$7+$BC224*Assembly!AB$8+$BD224*Assembly!AB$9+$BE224*Assembly!AB$10+$BF224*Assembly!AB$11+$BG224*Assembly!AB$12+$BH224*Assembly!AB$13+$BI224*Assembly!AB$14+$BJ224*Assembly!AB$15+$BK224*Assembly!AB$16+$BL224*Assembly!AB$17+$BM224*Assembly!AB$18+$BN224*Assembly!AB$19+$BO224*Assembly!AB$20+$BP224*Assembly!AB$21+$BQ224*Assembly!AB$22+$BR224*Assembly!AB$23+$BS224*Assembly!AB$24</f>
        <v>210</v>
      </c>
      <c r="CF224" s="231" t="str">
        <f>$AY224*Assembly!M$4+$AZ224*Assembly!M$5+$BA224*Assembly!M$6+$BB224*Assembly!M$7+$BC224*Assembly!M$8+$BD224*Assembly!M$9+$BE224*Assembly!M$10+$BF224*Assembly!M$11+$BG224*Assembly!M$12+$BH224*Assembly!M$13+$BI224*Assembly!M$14+$BJ224*Assembly!M$15+$BK224*Assembly!M$16+$BL224*Assembly!M$17+$BM224*Assembly!M$18+$BN224*Assembly!M$19+$BO224*Assembly!M$20+$BP224*Assembly!M$21+$BQ224*Assembly!M$22+$BR224*Assembly!M$23+$BS224*Assembly!M$24</f>
        <v>726</v>
      </c>
      <c r="CG224" s="231" t="str">
        <f>$AY224*Assembly!N$4+$AZ224*Assembly!N$5+$BA224*Assembly!N$6+$BB224*Assembly!N$7+$BC224*Assembly!N$8+$BD224*Assembly!N$9+$BE224*Assembly!N$10+$BF224*Assembly!N$11+$BG224*Assembly!N$12+$BH224*Assembly!N$13+$BI224*Assembly!N$14+$BJ224*Assembly!N$15+$BK224*Assembly!N$16+$BL224*Assembly!N$17+$BM224*Assembly!N$18+$BN224*Assembly!N$19+$BO224*Assembly!N$20+$BP224*Assembly!N$21+$BQ224*Assembly!N$22+$BR224*Assembly!N$23+$BS224*Assembly!N$24</f>
        <v>40</v>
      </c>
      <c r="CH224" s="231" t="str">
        <f>$AY224*Assembly!O$4+$AZ224*Assembly!O$5+$BA224*Assembly!O$6+$BB224*Assembly!O$7+$BC224*Assembly!O$8+$BD224*Assembly!O$9+$BE224*Assembly!O$10+$BF224*Assembly!O$11+$BG224*Assembly!O$12+$BH224*Assembly!O$13+$BI224*Assembly!O$14+$BJ224*Assembly!O$15+$BK224*Assembly!O$16+$BL224*Assembly!O$17+$BM224*Assembly!O$18+$BN224*Assembly!O$19+$BO224*Assembly!O$20+$BP224*Assembly!O$21+$BQ224*Assembly!O$22+$BR224*Assembly!O$23+$BS224*Assembly!O$24</f>
        <v>24</v>
      </c>
      <c r="CI224" s="229" t="str">
        <f>$AY224*Assembly!P$4+$AZ224*Assembly!P$5+$BA224*Assembly!P$6+$BB224*Assembly!P$7+$BC224*Assembly!P$8+$BD224*Assembly!P$9+$BE224*Assembly!P$10+$BF224*Assembly!P$11+$BG224*Assembly!P$12+$BH224*Assembly!P$13+$BI224*Assembly!P$14+$BJ224*Assembly!P$15+$BK224*Assembly!P$16+$BL224*Assembly!P$17+$BM224*Assembly!P$18+$BN224*Assembly!P$19+$BO224*Assembly!P$20+$BP224*Assembly!P$21+$BQ224*Assembly!P$22+$BR224*Assembly!P$23+$BS224*Assembly!P$24</f>
        <v>0</v>
      </c>
      <c r="CJ224" s="229" t="str">
        <f>$AY224*Assembly!Q$4+$AZ224*Assembly!Q$5+$BA224*Assembly!Q$6+$BB224*Assembly!Q$7+$BC224*Assembly!Q$8+$BD224*Assembly!Q$9+$BE224*Assembly!Q$10+$BF224*Assembly!Q$11+$BG224*Assembly!Q$12+$BH224*Assembly!Q$13+$BI224*Assembly!Q$14+$BJ224*Assembly!Q$15+$BK224*Assembly!Q$16+$BL224*Assembly!Q$17+$BM224*Assembly!Q$18+$BN224*Assembly!Q$19+$BO224*Assembly!Q$20+$BP224*Assembly!Q$21+$BQ224*Assembly!Q$22+$BR224*Assembly!Q$23+$BS224*Assembly!Q$24</f>
        <v>0</v>
      </c>
      <c r="CK224" s="231" t="str">
        <f>$AY224*Assembly!R$4+$AZ224*Assembly!R$5+$BA224*Assembly!R$6+$BB224*Assembly!R$7+$BC224*Assembly!R$8+$BD224*Assembly!R$9+$BE224*Assembly!R$10+$BF224*Assembly!R$11+$BG224*Assembly!R$12+$BH224*Assembly!R$13+$BI224*Assembly!R$14+$BJ224*Assembly!R$15+$BK224*Assembly!R$16+$BL224*Assembly!R$17+$BM224*Assembly!R$18+$BN224*Assembly!R$19+$BO224*Assembly!R$20+$BP224*Assembly!R$21+$BQ224*Assembly!R$22+$BR224*Assembly!R$23+$BS224*Assembly!R$24</f>
        <v>0</v>
      </c>
      <c r="CL224" s="229" t="str">
        <f>$AY224*Assembly!S$4+$AZ224*Assembly!S$5+$BA224*Assembly!S$6+$BB224*Assembly!S$7+$BC224*Assembly!S$8+$BD224*Assembly!S$9+$BE224*Assembly!S$10+$BF224*Assembly!S$11+$BG224*Assembly!S$12+$BH224*Assembly!S$13+$BI224*Assembly!S$14+$BJ224*Assembly!S$15+$BK224*Assembly!S$16+$BL224*Assembly!S$17+$BM224*Assembly!S$18+$BN224*Assembly!S$19+$BO224*Assembly!S$20+$BP224*Assembly!S$21+$BQ224*Assembly!S$22+$BR224*Assembly!S$23+$BS224*Assembly!S$24</f>
        <v>0</v>
      </c>
      <c r="CM224" s="229" t="str">
        <f>$AY224*Assembly!T$4+$AZ224*Assembly!T$5+$BA224*Assembly!T$6+$BB224*Assembly!T$7+$BC224*Assembly!T$8+$BD224*Assembly!T$9+$BE224*Assembly!T$10+$BF224*Assembly!T$11+$BG224*Assembly!T$12+$BH224*Assembly!T$13+$BI224*Assembly!T$14+$BJ224*Assembly!T$15+$BK224*Assembly!T$16+$BL224*Assembly!T$17+$BM224*Assembly!T$18+$BN224*Assembly!T$19+$BO224*Assembly!T$20+$BP224*Assembly!T$21+$BQ224*Assembly!T$22+$BR224*Assembly!T$23+$BS224*Assembly!T$24</f>
        <v>0</v>
      </c>
      <c r="CN224" s="229" t="str">
        <f>$AY224*Assembly!U$4+$AZ224*Assembly!U$5+$BA224*Assembly!U$6+$BB224*Assembly!U$7+$BC224*Assembly!U$8+$BD224*Assembly!U$9+$BE224*Assembly!U$10+$BF224*Assembly!U$11+$BG224*Assembly!U$12+$BH224*Assembly!U$13+$BI224*Assembly!U$14+$BJ224*Assembly!U$15+$BK224*Assembly!U$16+$BL224*Assembly!U$17+$BM224*Assembly!U$18+$BN224*Assembly!U$19+$BO224*Assembly!U$20+$BP224*Assembly!U$21+$BQ224*Assembly!U$22+$BR224*Assembly!U$23+$BS224*Assembly!U$24</f>
        <v>0</v>
      </c>
      <c r="CO224" s="231" t="str">
        <f>$AY224*Assembly!V$4+$AZ224*Assembly!V$5+$BA224*Assembly!V$6+$BB224*Assembly!V$7+$BC224*Assembly!V$8+$BD224*Assembly!V$9+$BE224*Assembly!V$10+$BF224*Assembly!V$11+$BG224*Assembly!V$12+$BH224*Assembly!V$13+$BI224*Assembly!V$14+$BJ224*Assembly!V$15+$BK224*Assembly!V$16+$BL224*Assembly!V$17+$BM224*Assembly!V$18+$BN224*Assembly!V$19+$BO224*Assembly!V$20+$BP224*Assembly!V$21+$BQ224*Assembly!V$22+$BR224*Assembly!V$23+$BS224*Assembly!V$24</f>
        <v>0</v>
      </c>
      <c r="CP224" s="231" t="str">
        <f>CF224*Refining!$F$3</f>
        <v>1,296</v>
      </c>
      <c r="CQ224" s="231" t="str">
        <f>CG224*Refining!$F$4</f>
        <v>125</v>
      </c>
      <c r="CR224" s="231" t="str">
        <f>CH224*Refining!$F$5</f>
        <v>100</v>
      </c>
      <c r="CS224" s="231" t="str">
        <f>CI224*Refining!$F$6</f>
        <v>0</v>
      </c>
      <c r="CT224" s="231" t="str">
        <f>CJ224*Refining!$F$7</f>
        <v>0</v>
      </c>
      <c r="CU224" s="231" t="str">
        <f>CK224*Refining!$F$8</f>
        <v>0</v>
      </c>
      <c r="CV224" s="231" t="str">
        <f>CL224*Refining!$F$9</f>
        <v>0</v>
      </c>
      <c r="CW224" s="231" t="str">
        <f>CM224*Refining!$F$10</f>
        <v>0</v>
      </c>
      <c r="CX224" s="231" t="str">
        <f>CN224*Refining!$F$11</f>
        <v>0</v>
      </c>
      <c r="CY224" s="231" t="str">
        <f>CO224*Refining!$F$12</f>
        <v>0</v>
      </c>
      <c r="CZ224" s="244" t="str">
        <f t="shared" ref="CZ224:DS224" si="905">IF(CF224 = 0, "", CF224)</f>
        <v>726</v>
      </c>
      <c r="DA224" s="245" t="str">
        <f t="shared" si="905"/>
        <v>40</v>
      </c>
      <c r="DB224" s="245" t="str">
        <f t="shared" si="905"/>
        <v>24</v>
      </c>
      <c r="DC224" s="245" t="str">
        <f t="shared" si="905"/>
        <v/>
      </c>
      <c r="DD224" s="245" t="str">
        <f t="shared" si="905"/>
        <v/>
      </c>
      <c r="DE224" s="245" t="str">
        <f t="shared" si="905"/>
        <v/>
      </c>
      <c r="DF224" s="245" t="str">
        <f t="shared" si="905"/>
        <v/>
      </c>
      <c r="DG224" s="245" t="str">
        <f t="shared" si="905"/>
        <v/>
      </c>
      <c r="DH224" s="245" t="str">
        <f t="shared" si="905"/>
        <v/>
      </c>
      <c r="DI224" s="246" t="str">
        <f t="shared" si="905"/>
        <v/>
      </c>
      <c r="DJ224" s="244" t="str">
        <f t="shared" si="905"/>
        <v>1,296</v>
      </c>
      <c r="DK224" s="245" t="str">
        <f t="shared" si="905"/>
        <v>125</v>
      </c>
      <c r="DL224" s="245" t="str">
        <f t="shared" si="905"/>
        <v>100</v>
      </c>
      <c r="DM224" s="245" t="str">
        <f t="shared" si="905"/>
        <v/>
      </c>
      <c r="DN224" s="259" t="str">
        <f t="shared" si="905"/>
        <v/>
      </c>
      <c r="DO224" s="245" t="str">
        <f t="shared" si="905"/>
        <v/>
      </c>
      <c r="DP224" s="245" t="str">
        <f t="shared" si="905"/>
        <v/>
      </c>
      <c r="DQ224" s="245" t="str">
        <f t="shared" si="905"/>
        <v/>
      </c>
      <c r="DR224" s="245" t="str">
        <f t="shared" si="905"/>
        <v/>
      </c>
      <c r="DS224" s="246" t="str">
        <f t="shared" si="905"/>
        <v/>
      </c>
      <c r="DT224" s="248" t="str">
        <f t="shared" si="16"/>
        <v>790</v>
      </c>
      <c r="DU224" s="249" t="str">
        <f t="shared" si="17"/>
        <v>1,521</v>
      </c>
      <c r="DV224" s="225" t="str">
        <f>CZ224*'Ores &amp; Ingots'!$C$3+DA224*'Ores &amp; Ingots'!$C$4+DB224*'Ores &amp; Ingots'!$C$5+DC224*'Ores &amp; Ingots'!$C$6+DD224*'Ores &amp; Ingots'!$C$7+DE224*'Ores &amp; Ingots'!$C$8+DF224*'Ores &amp; Ingots'!$C$9+DG224*'Ores &amp; Ingots'!$C$10+DH224*'Ores &amp; Ingots'!$C$11+DI224*'Ores &amp; Ingots'!$C$12</f>
        <v>99</v>
      </c>
      <c r="DW224" s="225" t="str">
        <f>DJ224*'Ores &amp; Ingots'!$B$3+DK224*'Ores &amp; Ingots'!$B$4+DL224*'Ores &amp; Ingots'!$B$5+DM224*'Ores &amp; Ingots'!$B$6+DN224*'Ores &amp; Ingots'!$B$7+DO224*'Ores &amp; Ingots'!$B$8+DP224*'Ores &amp; Ingots'!$B$9+DQ224*'Ores &amp; Ingots'!$B$10+DR224*'Ores &amp; Ingots'!$B$11+DS224*'Ores &amp; Ingots'!$B$12</f>
        <v>563</v>
      </c>
      <c r="DX224" s="249" t="str">
        <f>CZ224*Refining!$G$3+DA224*Refining!$G$4+DB224*Refining!$G$5+DC224*Refining!$G$6+DD224*Refining!$G$7+DE224*Refining!$G$8+DF224*Refining!$G$9+DG224*Refining!$G$10+DH224*Refining!$G$11+DI224*Refining!$G$12</f>
        <v>550</v>
      </c>
      <c r="DY224" s="249" t="str">
        <f t="shared" si="18"/>
        <v>85,534</v>
      </c>
      <c r="DZ224" s="250" t="str">
        <f t="shared" si="19"/>
        <v>0.0855</v>
      </c>
      <c r="EA224" s="248" t="str">
        <f t="shared" si="20"/>
        <v>606</v>
      </c>
      <c r="EB224" s="251" t="str">
        <f t="shared" ref="EB224:EC224" si="906">EA224/60</f>
        <v>10.1</v>
      </c>
      <c r="EC224" s="251" t="str">
        <f t="shared" si="906"/>
        <v>0.2</v>
      </c>
      <c r="ED224" s="248" t="str">
        <f t="shared" si="22"/>
        <v>92,690</v>
      </c>
      <c r="EE224" s="251" t="str">
        <f t="shared" ref="EE224:EF224" si="907">ED224/1000</f>
        <v>92.7</v>
      </c>
      <c r="EF224" s="252" t="str">
        <f t="shared" si="907"/>
        <v>0.09</v>
      </c>
      <c r="EG224" s="223" t="str">
        <f t="shared" si="24"/>
        <v>0.0927</v>
      </c>
      <c r="EH224" s="224" t="str">
        <f t="shared" si="25"/>
        <v>0:10:06</v>
      </c>
      <c r="EI224" s="225" t="s">
        <v>12</v>
      </c>
    </row>
    <row r="225">
      <c r="A225" s="33"/>
      <c r="B225" s="336" t="s">
        <v>1080</v>
      </c>
      <c r="C225" s="227" t="s">
        <v>886</v>
      </c>
      <c r="D225" s="227">
        <v>1.0</v>
      </c>
      <c r="E225" s="227">
        <v>1.0</v>
      </c>
      <c r="F225" s="227">
        <v>1.0</v>
      </c>
      <c r="G225" s="253" t="str">
        <f t="shared" si="5"/>
        <v>15.6</v>
      </c>
      <c r="H225" s="254">
        <v>5.0</v>
      </c>
      <c r="I225" s="254">
        <v>12.5</v>
      </c>
      <c r="J225" s="254" t="str">
        <f>H225/Main!$D$9</f>
        <v>5</v>
      </c>
      <c r="K225" s="254" t="str">
        <f>I225/Main!$D$10</f>
        <v>12.5</v>
      </c>
      <c r="L225" s="254" t="str">
        <f t="shared" si="6"/>
        <v>2.5</v>
      </c>
      <c r="M225" s="254">
        <v>1.0</v>
      </c>
      <c r="N225" s="255"/>
      <c r="O225" s="255"/>
      <c r="P225" s="255"/>
      <c r="Q225" s="256"/>
      <c r="R225" s="255"/>
      <c r="S225" s="257"/>
      <c r="T225" s="257"/>
      <c r="U225" s="255"/>
      <c r="V225" s="255"/>
      <c r="W225" s="350"/>
      <c r="X225" s="257"/>
      <c r="Y225" s="255"/>
      <c r="Z225" s="255"/>
      <c r="AA225" s="255"/>
      <c r="AB225" s="255"/>
      <c r="AC225" s="351" t="s">
        <v>12</v>
      </c>
      <c r="AD225" s="309">
        <v>55.0</v>
      </c>
      <c r="AE225" s="225">
        <v>0.0</v>
      </c>
      <c r="AF225" s="225">
        <v>0.0</v>
      </c>
      <c r="AG225" s="225">
        <v>0.0</v>
      </c>
      <c r="AH225" s="225">
        <v>0.0</v>
      </c>
      <c r="AI225" s="225">
        <v>0.0</v>
      </c>
      <c r="AJ225" s="225">
        <v>0.0</v>
      </c>
      <c r="AK225" s="225">
        <v>0.0</v>
      </c>
      <c r="AL225" s="225">
        <v>0.0</v>
      </c>
      <c r="AM225" s="225">
        <v>0.0</v>
      </c>
      <c r="AN225" s="225">
        <v>0.0</v>
      </c>
      <c r="AO225" s="225">
        <v>15.0</v>
      </c>
      <c r="AP225" s="225">
        <v>0.0</v>
      </c>
      <c r="AQ225" s="225">
        <v>0.0</v>
      </c>
      <c r="AR225" s="225">
        <v>0.0</v>
      </c>
      <c r="AS225" s="225">
        <v>0.0</v>
      </c>
      <c r="AT225" s="225">
        <v>0.0</v>
      </c>
      <c r="AU225" s="225">
        <v>0.0</v>
      </c>
      <c r="AV225" s="225">
        <v>0.0</v>
      </c>
      <c r="AW225" s="225">
        <v>0.0</v>
      </c>
      <c r="AX225" s="225">
        <v>0.0</v>
      </c>
      <c r="AY225" s="359" t="str">
        <f t="shared" ref="AY225:BS225" si="908">IF(AD225 = 0, "", AD225)</f>
        <v>55</v>
      </c>
      <c r="AZ225" s="227" t="str">
        <f t="shared" si="908"/>
        <v/>
      </c>
      <c r="BA225" s="227" t="str">
        <f t="shared" si="908"/>
        <v/>
      </c>
      <c r="BB225" s="227" t="str">
        <f t="shared" si="908"/>
        <v/>
      </c>
      <c r="BC225" s="227" t="str">
        <f t="shared" si="908"/>
        <v/>
      </c>
      <c r="BD225" s="227" t="str">
        <f t="shared" si="908"/>
        <v/>
      </c>
      <c r="BE225" s="227" t="str">
        <f t="shared" si="908"/>
        <v/>
      </c>
      <c r="BF225" s="227" t="str">
        <f t="shared" si="908"/>
        <v/>
      </c>
      <c r="BG225" s="227" t="str">
        <f t="shared" si="908"/>
        <v/>
      </c>
      <c r="BH225" s="227" t="str">
        <f t="shared" si="908"/>
        <v/>
      </c>
      <c r="BI225" s="227" t="str">
        <f t="shared" si="908"/>
        <v/>
      </c>
      <c r="BJ225" s="227" t="str">
        <f t="shared" si="908"/>
        <v>15</v>
      </c>
      <c r="BK225" s="227" t="str">
        <f t="shared" si="908"/>
        <v/>
      </c>
      <c r="BL225" s="227" t="str">
        <f t="shared" si="908"/>
        <v/>
      </c>
      <c r="BM225" s="227" t="str">
        <f t="shared" si="908"/>
        <v/>
      </c>
      <c r="BN225" s="227" t="str">
        <f t="shared" si="908"/>
        <v/>
      </c>
      <c r="BO225" s="227" t="str">
        <f t="shared" si="908"/>
        <v/>
      </c>
      <c r="BP225" s="227" t="str">
        <f t="shared" si="908"/>
        <v/>
      </c>
      <c r="BQ225" s="227" t="str">
        <f t="shared" si="908"/>
        <v/>
      </c>
      <c r="BR225" s="227" t="str">
        <f t="shared" si="908"/>
        <v/>
      </c>
      <c r="BS225" s="238" t="str">
        <f t="shared" si="908"/>
        <v/>
      </c>
      <c r="BT225" s="239" t="str">
        <f>$AY225*Assembly!Y$4+$AZ225*Assembly!Y$5+$BA225*Assembly!Y$6+$BB225*Assembly!Y$7+$BC225*Assembly!Y$8+$BD225*Assembly!Y$9+$BE225*Assembly!Y$10+$BF225*Assembly!Y$11+$BG225*Assembly!Y$12+$BH225*Assembly!Y$13+$BI225*Assembly!Y$14+$BJ225*Assembly!Y$15+$BK225*Assembly!Y$16+$BL225*Assembly!Y$17+$BM225*Assembly!Y$18+$BN225*Assembly!Y$19+$BO225*Assembly!Y$20+$BP225*Assembly!Y$21+$BQ225*Assembly!Y$22+$BR225*Assembly!Y$23+$BS225*Assembly!Y$24</f>
        <v>1,190</v>
      </c>
      <c r="BU225" s="225" t="str">
        <f t="shared" si="8"/>
        <v>76</v>
      </c>
      <c r="BV225" s="225"/>
      <c r="BW225" s="225" t="str">
        <f>$AY225*Assembly!AC$4+$AZ225*Assembly!AC$5+$BA225*Assembly!AC$6+$BB225*Assembly!AC$7+$BC225*Assembly!AC$8+$BD225*Assembly!AC$9+$BE225*Assembly!AC$10+$BF225*Assembly!AC$11+$BG225*Assembly!AC$12+$BH225*Assembly!AC$13+$BI225*Assembly!AC$14+$BJ225*Assembly!AC$15+$BK225*Assembly!AC$16+$BL225*Assembly!AC$17+$BM225*Assembly!AC$18+$BN225*Assembly!AC$19+$BO225*Assembly!AC$20+$BP225*Assembly!AC$21+$BQ225*Assembly!AC$22+$BR225*Assembly!AC$23+$BS225*Assembly!AC$24</f>
        <v>5,950</v>
      </c>
      <c r="BX225" s="240" t="str">
        <f t="shared" si="9"/>
        <v>5.00</v>
      </c>
      <c r="BY225" s="241" t="str">
        <f t="shared" si="10"/>
        <v>381</v>
      </c>
      <c r="BZ225" s="242" t="str">
        <f t="shared" si="11"/>
        <v>78.1</v>
      </c>
      <c r="CA225" s="241" t="str">
        <f t="shared" si="12"/>
        <v>1190</v>
      </c>
      <c r="CB225" s="225" t="str">
        <f>$AY225*Assembly!X$4+$AZ225*Assembly!X$5+$BA225*Assembly!X$6+$BB225*Assembly!X$7+$BC225*Assembly!X$8+$BD225*Assembly!X$9+$BE225*Assembly!X$10+$BF225*Assembly!X$11+$BG225*Assembly!X$12+$BH225*Assembly!X$13+$BI225*Assembly!X$14+$BJ225*Assembly!X$15+$BK225*Assembly!X$16+$BL225*Assembly!X$17+$BM225*Assembly!X$18+$BN225*Assembly!X$19+$BO225*Assembly!X$20+$BP225*Assembly!X$21+$BQ225*Assembly!X$22+$BR225*Assembly!X$23+$BS225*Assembly!X$24</f>
        <v>85</v>
      </c>
      <c r="CC225" s="225" t="str">
        <f t="shared" si="13"/>
        <v>13,222</v>
      </c>
      <c r="CD225" s="223" t="str">
        <f t="shared" si="14"/>
        <v>0.0132</v>
      </c>
      <c r="CE225" s="243" t="str">
        <f>$AY225*Assembly!AB$4+$AZ225*Assembly!AB$5+$BA225*Assembly!AB$6+$BB225*Assembly!AB$7+$BC225*Assembly!AB$8+$BD225*Assembly!AB$9+$BE225*Assembly!AB$10+$BF225*Assembly!AB$11+$BG225*Assembly!AB$12+$BH225*Assembly!AB$13+$BI225*Assembly!AB$14+$BJ225*Assembly!AB$15+$BK225*Assembly!AB$16+$BL225*Assembly!AB$17+$BM225*Assembly!AB$18+$BN225*Assembly!AB$19+$BO225*Assembly!AB$20+$BP225*Assembly!AB$21+$BQ225*Assembly!AB$22+$BR225*Assembly!AB$23+$BS225*Assembly!AB$24</f>
        <v>390</v>
      </c>
      <c r="CF225" s="256" t="str">
        <f>$AY225*Assembly!M$4+$AZ225*Assembly!M$5+$BA225*Assembly!M$6+$BB225*Assembly!M$7+$BC225*Assembly!M$8+$BD225*Assembly!M$9+$BE225*Assembly!M$10+$BF225*Assembly!M$11+$BG225*Assembly!M$12+$BH225*Assembly!M$13+$BI225*Assembly!M$14+$BJ225*Assembly!M$15+$BK225*Assembly!M$16+$BL225*Assembly!M$17+$BM225*Assembly!M$18+$BN225*Assembly!M$19+$BO225*Assembly!M$20+$BP225*Assembly!M$21+$BQ225*Assembly!M$22+$BR225*Assembly!M$23+$BS225*Assembly!M$24</f>
        <v>1,335</v>
      </c>
      <c r="CG225" s="256" t="str">
        <f>$AY225*Assembly!N$4+$AZ225*Assembly!N$5+$BA225*Assembly!N$6+$BB225*Assembly!N$7+$BC225*Assembly!N$8+$BD225*Assembly!N$9+$BE225*Assembly!N$10+$BF225*Assembly!N$11+$BG225*Assembly!N$12+$BH225*Assembly!N$13+$BI225*Assembly!N$14+$BJ225*Assembly!N$15+$BK225*Assembly!N$16+$BL225*Assembly!N$17+$BM225*Assembly!N$18+$BN225*Assembly!N$19+$BO225*Assembly!N$20+$BP225*Assembly!N$21+$BQ225*Assembly!N$22+$BR225*Assembly!N$23+$BS225*Assembly!N$24</f>
        <v>75</v>
      </c>
      <c r="CH225" s="256" t="str">
        <f>$AY225*Assembly!O$4+$AZ225*Assembly!O$5+$BA225*Assembly!O$6+$BB225*Assembly!O$7+$BC225*Assembly!O$8+$BD225*Assembly!O$9+$BE225*Assembly!O$10+$BF225*Assembly!O$11+$BG225*Assembly!O$12+$BH225*Assembly!O$13+$BI225*Assembly!O$14+$BJ225*Assembly!O$15+$BK225*Assembly!O$16+$BL225*Assembly!O$17+$BM225*Assembly!O$18+$BN225*Assembly!O$19+$BO225*Assembly!O$20+$BP225*Assembly!O$21+$BQ225*Assembly!O$22+$BR225*Assembly!O$23+$BS225*Assembly!O$24</f>
        <v>45</v>
      </c>
      <c r="CI225" s="254" t="str">
        <f>$AY225*Assembly!P$4+$AZ225*Assembly!P$5+$BA225*Assembly!P$6+$BB225*Assembly!P$7+$BC225*Assembly!P$8+$BD225*Assembly!P$9+$BE225*Assembly!P$10+$BF225*Assembly!P$11+$BG225*Assembly!P$12+$BH225*Assembly!P$13+$BI225*Assembly!P$14+$BJ225*Assembly!P$15+$BK225*Assembly!P$16+$BL225*Assembly!P$17+$BM225*Assembly!P$18+$BN225*Assembly!P$19+$BO225*Assembly!P$20+$BP225*Assembly!P$21+$BQ225*Assembly!P$22+$BR225*Assembly!P$23+$BS225*Assembly!P$24</f>
        <v>0</v>
      </c>
      <c r="CJ225" s="254" t="str">
        <f>$AY225*Assembly!Q$4+$AZ225*Assembly!Q$5+$BA225*Assembly!Q$6+$BB225*Assembly!Q$7+$BC225*Assembly!Q$8+$BD225*Assembly!Q$9+$BE225*Assembly!Q$10+$BF225*Assembly!Q$11+$BG225*Assembly!Q$12+$BH225*Assembly!Q$13+$BI225*Assembly!Q$14+$BJ225*Assembly!Q$15+$BK225*Assembly!Q$16+$BL225*Assembly!Q$17+$BM225*Assembly!Q$18+$BN225*Assembly!Q$19+$BO225*Assembly!Q$20+$BP225*Assembly!Q$21+$BQ225*Assembly!Q$22+$BR225*Assembly!Q$23+$BS225*Assembly!Q$24</f>
        <v>0</v>
      </c>
      <c r="CK225" s="256" t="str">
        <f>$AY225*Assembly!R$4+$AZ225*Assembly!R$5+$BA225*Assembly!R$6+$BB225*Assembly!R$7+$BC225*Assembly!R$8+$BD225*Assembly!R$9+$BE225*Assembly!R$10+$BF225*Assembly!R$11+$BG225*Assembly!R$12+$BH225*Assembly!R$13+$BI225*Assembly!R$14+$BJ225*Assembly!R$15+$BK225*Assembly!R$16+$BL225*Assembly!R$17+$BM225*Assembly!R$18+$BN225*Assembly!R$19+$BO225*Assembly!R$20+$BP225*Assembly!R$21+$BQ225*Assembly!R$22+$BR225*Assembly!R$23+$BS225*Assembly!R$24</f>
        <v>0</v>
      </c>
      <c r="CL225" s="254" t="str">
        <f>$AY225*Assembly!S$4+$AZ225*Assembly!S$5+$BA225*Assembly!S$6+$BB225*Assembly!S$7+$BC225*Assembly!S$8+$BD225*Assembly!S$9+$BE225*Assembly!S$10+$BF225*Assembly!S$11+$BG225*Assembly!S$12+$BH225*Assembly!S$13+$BI225*Assembly!S$14+$BJ225*Assembly!S$15+$BK225*Assembly!S$16+$BL225*Assembly!S$17+$BM225*Assembly!S$18+$BN225*Assembly!S$19+$BO225*Assembly!S$20+$BP225*Assembly!S$21+$BQ225*Assembly!S$22+$BR225*Assembly!S$23+$BS225*Assembly!S$24</f>
        <v>0</v>
      </c>
      <c r="CM225" s="254" t="str">
        <f>$AY225*Assembly!T$4+$AZ225*Assembly!T$5+$BA225*Assembly!T$6+$BB225*Assembly!T$7+$BC225*Assembly!T$8+$BD225*Assembly!T$9+$BE225*Assembly!T$10+$BF225*Assembly!T$11+$BG225*Assembly!T$12+$BH225*Assembly!T$13+$BI225*Assembly!T$14+$BJ225*Assembly!T$15+$BK225*Assembly!T$16+$BL225*Assembly!T$17+$BM225*Assembly!T$18+$BN225*Assembly!T$19+$BO225*Assembly!T$20+$BP225*Assembly!T$21+$BQ225*Assembly!T$22+$BR225*Assembly!T$23+$BS225*Assembly!T$24</f>
        <v>0</v>
      </c>
      <c r="CN225" s="254" t="str">
        <f>$AY225*Assembly!U$4+$AZ225*Assembly!U$5+$BA225*Assembly!U$6+$BB225*Assembly!U$7+$BC225*Assembly!U$8+$BD225*Assembly!U$9+$BE225*Assembly!U$10+$BF225*Assembly!U$11+$BG225*Assembly!U$12+$BH225*Assembly!U$13+$BI225*Assembly!U$14+$BJ225*Assembly!U$15+$BK225*Assembly!U$16+$BL225*Assembly!U$17+$BM225*Assembly!U$18+$BN225*Assembly!U$19+$BO225*Assembly!U$20+$BP225*Assembly!U$21+$BQ225*Assembly!U$22+$BR225*Assembly!U$23+$BS225*Assembly!U$24</f>
        <v>0</v>
      </c>
      <c r="CO225" s="256" t="str">
        <f>$AY225*Assembly!V$4+$AZ225*Assembly!V$5+$BA225*Assembly!V$6+$BB225*Assembly!V$7+$BC225*Assembly!V$8+$BD225*Assembly!V$9+$BE225*Assembly!V$10+$BF225*Assembly!V$11+$BG225*Assembly!V$12+$BH225*Assembly!V$13+$BI225*Assembly!V$14+$BJ225*Assembly!V$15+$BK225*Assembly!V$16+$BL225*Assembly!V$17+$BM225*Assembly!V$18+$BN225*Assembly!V$19+$BO225*Assembly!V$20+$BP225*Assembly!V$21+$BQ225*Assembly!V$22+$BR225*Assembly!V$23+$BS225*Assembly!V$24</f>
        <v>0</v>
      </c>
      <c r="CP225" s="256" t="str">
        <f>CF225*Refining!$F$3</f>
        <v>2,384</v>
      </c>
      <c r="CQ225" s="256" t="str">
        <f>CG225*Refining!$F$4</f>
        <v>234</v>
      </c>
      <c r="CR225" s="256" t="str">
        <f>CH225*Refining!$F$5</f>
        <v>188</v>
      </c>
      <c r="CS225" s="256" t="str">
        <f>CI225*Refining!$F$6</f>
        <v>0</v>
      </c>
      <c r="CT225" s="256" t="str">
        <f>CJ225*Refining!$F$7</f>
        <v>0</v>
      </c>
      <c r="CU225" s="256" t="str">
        <f>CK225*Refining!$F$8</f>
        <v>0</v>
      </c>
      <c r="CV225" s="256" t="str">
        <f>CL225*Refining!$F$9</f>
        <v>0</v>
      </c>
      <c r="CW225" s="256" t="str">
        <f>CM225*Refining!$F$10</f>
        <v>0</v>
      </c>
      <c r="CX225" s="256" t="str">
        <f>CN225*Refining!$F$11</f>
        <v>0</v>
      </c>
      <c r="CY225" s="256" t="str">
        <f>CO225*Refining!$F$12</f>
        <v>0</v>
      </c>
      <c r="CZ225" s="244" t="str">
        <f t="shared" ref="CZ225:DS225" si="909">IF(CF225 = 0, "", CF225)</f>
        <v>1,335</v>
      </c>
      <c r="DA225" s="245" t="str">
        <f t="shared" si="909"/>
        <v>75</v>
      </c>
      <c r="DB225" s="245" t="str">
        <f t="shared" si="909"/>
        <v>45</v>
      </c>
      <c r="DC225" s="245" t="str">
        <f t="shared" si="909"/>
        <v/>
      </c>
      <c r="DD225" s="245" t="str">
        <f t="shared" si="909"/>
        <v/>
      </c>
      <c r="DE225" s="245" t="str">
        <f t="shared" si="909"/>
        <v/>
      </c>
      <c r="DF225" s="245" t="str">
        <f t="shared" si="909"/>
        <v/>
      </c>
      <c r="DG225" s="245" t="str">
        <f t="shared" si="909"/>
        <v/>
      </c>
      <c r="DH225" s="245" t="str">
        <f t="shared" si="909"/>
        <v/>
      </c>
      <c r="DI225" s="246" t="str">
        <f t="shared" si="909"/>
        <v/>
      </c>
      <c r="DJ225" s="244" t="str">
        <f t="shared" si="909"/>
        <v>2,384</v>
      </c>
      <c r="DK225" s="245" t="str">
        <f t="shared" si="909"/>
        <v>234</v>
      </c>
      <c r="DL225" s="245" t="str">
        <f t="shared" si="909"/>
        <v>188</v>
      </c>
      <c r="DM225" s="245" t="str">
        <f t="shared" si="909"/>
        <v/>
      </c>
      <c r="DN225" s="259" t="str">
        <f t="shared" si="909"/>
        <v/>
      </c>
      <c r="DO225" s="245" t="str">
        <f t="shared" si="909"/>
        <v/>
      </c>
      <c r="DP225" s="245" t="str">
        <f t="shared" si="909"/>
        <v/>
      </c>
      <c r="DQ225" s="245" t="str">
        <f t="shared" si="909"/>
        <v/>
      </c>
      <c r="DR225" s="245" t="str">
        <f t="shared" si="909"/>
        <v/>
      </c>
      <c r="DS225" s="246" t="str">
        <f t="shared" si="909"/>
        <v/>
      </c>
      <c r="DT225" s="248" t="str">
        <f t="shared" si="16"/>
        <v>1,455</v>
      </c>
      <c r="DU225" s="249" t="str">
        <f t="shared" si="17"/>
        <v>2,806</v>
      </c>
      <c r="DV225" s="225" t="str">
        <f>CZ225*'Ores &amp; Ingots'!$C$3+DA225*'Ores &amp; Ingots'!$C$4+DB225*'Ores &amp; Ingots'!$C$5+DC225*'Ores &amp; Ingots'!$C$6+DD225*'Ores &amp; Ingots'!$C$7+DE225*'Ores &amp; Ingots'!$C$8+DF225*'Ores &amp; Ingots'!$C$9+DG225*'Ores &amp; Ingots'!$C$10+DH225*'Ores &amp; Ingots'!$C$11+DI225*'Ores &amp; Ingots'!$C$12</f>
        <v>183</v>
      </c>
      <c r="DW225" s="225" t="str">
        <f>DJ225*'Ores &amp; Ingots'!$B$3+DK225*'Ores &amp; Ingots'!$B$4+DL225*'Ores &amp; Ingots'!$B$5+DM225*'Ores &amp; Ingots'!$B$6+DN225*'Ores &amp; Ingots'!$B$7+DO225*'Ores &amp; Ingots'!$B$8+DP225*'Ores &amp; Ingots'!$B$9+DQ225*'Ores &amp; Ingots'!$B$10+DR225*'Ores &amp; Ingots'!$B$11+DS225*'Ores &amp; Ingots'!$B$12</f>
        <v>1,038</v>
      </c>
      <c r="DX225" s="249" t="str">
        <f>CZ225*Refining!$G$3+DA225*Refining!$G$4+DB225*Refining!$G$5+DC225*Refining!$G$6+DD225*Refining!$G$7+DE225*Refining!$G$8+DF225*Refining!$G$9+DG225*Refining!$G$10+DH225*Refining!$G$11+DI225*Refining!$G$12</f>
        <v>1,029</v>
      </c>
      <c r="DY225" s="249" t="str">
        <f t="shared" si="18"/>
        <v>160,096</v>
      </c>
      <c r="DZ225" s="250" t="str">
        <f t="shared" si="19"/>
        <v>0.1601</v>
      </c>
      <c r="EA225" s="248" t="str">
        <f t="shared" si="20"/>
        <v>1,119</v>
      </c>
      <c r="EB225" s="251" t="str">
        <f t="shared" ref="EB225:EC225" si="910">EA225/60</f>
        <v>18.7</v>
      </c>
      <c r="EC225" s="251" t="str">
        <f t="shared" si="910"/>
        <v>0.3</v>
      </c>
      <c r="ED225" s="248" t="str">
        <f t="shared" si="22"/>
        <v>173,318</v>
      </c>
      <c r="EE225" s="251" t="str">
        <f t="shared" ref="EE225:EF225" si="911">ED225/1000</f>
        <v>173.3</v>
      </c>
      <c r="EF225" s="252" t="str">
        <f t="shared" si="911"/>
        <v>0.17</v>
      </c>
      <c r="EG225" s="223" t="str">
        <f t="shared" si="24"/>
        <v>0.1733</v>
      </c>
      <c r="EH225" s="224" t="str">
        <f t="shared" si="25"/>
        <v>0:18:39</v>
      </c>
      <c r="EI225" s="225" t="s">
        <v>12</v>
      </c>
    </row>
    <row r="226">
      <c r="A226" s="33"/>
      <c r="B226" s="336" t="s">
        <v>1081</v>
      </c>
      <c r="C226" s="227" t="s">
        <v>886</v>
      </c>
      <c r="D226" s="227">
        <v>1.0</v>
      </c>
      <c r="E226" s="227">
        <v>1.0</v>
      </c>
      <c r="F226" s="227">
        <v>1.0</v>
      </c>
      <c r="G226" s="228" t="str">
        <f t="shared" si="5"/>
        <v>15.6</v>
      </c>
      <c r="H226" s="229">
        <v>3.0</v>
      </c>
      <c r="I226" s="229">
        <v>7.5</v>
      </c>
      <c r="J226" s="229" t="str">
        <f>H226/Main!$D$9</f>
        <v>3</v>
      </c>
      <c r="K226" s="229" t="str">
        <f>I226/Main!$D$10</f>
        <v>7.5</v>
      </c>
      <c r="L226" s="229" t="str">
        <f t="shared" si="6"/>
        <v>2.5</v>
      </c>
      <c r="M226" s="229">
        <v>1.0</v>
      </c>
      <c r="N226" s="230"/>
      <c r="O226" s="230"/>
      <c r="P226" s="230"/>
      <c r="Q226" s="231"/>
      <c r="R226" s="230"/>
      <c r="S226" s="232"/>
      <c r="T226" s="232"/>
      <c r="U226" s="230"/>
      <c r="V226" s="230"/>
      <c r="W226" s="232"/>
      <c r="X226" s="232"/>
      <c r="Y226" s="230"/>
      <c r="Z226" s="230"/>
      <c r="AA226" s="230"/>
      <c r="AB226" s="230"/>
      <c r="AC226" s="334" t="s">
        <v>12</v>
      </c>
      <c r="AD226" s="309">
        <v>19.0</v>
      </c>
      <c r="AE226" s="225">
        <v>0.0</v>
      </c>
      <c r="AF226" s="225">
        <v>0.0</v>
      </c>
      <c r="AG226" s="225">
        <v>0.0</v>
      </c>
      <c r="AH226" s="225">
        <v>0.0</v>
      </c>
      <c r="AI226" s="225">
        <v>0.0</v>
      </c>
      <c r="AJ226" s="225">
        <v>0.0</v>
      </c>
      <c r="AK226" s="225">
        <v>0.0</v>
      </c>
      <c r="AL226" s="225">
        <v>0.0</v>
      </c>
      <c r="AM226" s="225">
        <v>0.0</v>
      </c>
      <c r="AN226" s="225">
        <v>0.0</v>
      </c>
      <c r="AO226" s="225">
        <v>6.0</v>
      </c>
      <c r="AP226" s="225">
        <v>0.0</v>
      </c>
      <c r="AQ226" s="225">
        <v>0.0</v>
      </c>
      <c r="AR226" s="225">
        <v>0.0</v>
      </c>
      <c r="AS226" s="225">
        <v>0.0</v>
      </c>
      <c r="AT226" s="225">
        <v>0.0</v>
      </c>
      <c r="AU226" s="225">
        <v>0.0</v>
      </c>
      <c r="AV226" s="225">
        <v>0.0</v>
      </c>
      <c r="AW226" s="225">
        <v>0.0</v>
      </c>
      <c r="AX226" s="225">
        <v>0.0</v>
      </c>
      <c r="AY226" s="359" t="str">
        <f t="shared" ref="AY226:BS226" si="912">IF(AD226 = 0, "", AD226)</f>
        <v>19</v>
      </c>
      <c r="AZ226" s="227" t="str">
        <f t="shared" si="912"/>
        <v/>
      </c>
      <c r="BA226" s="227" t="str">
        <f t="shared" si="912"/>
        <v/>
      </c>
      <c r="BB226" s="227" t="str">
        <f t="shared" si="912"/>
        <v/>
      </c>
      <c r="BC226" s="227" t="str">
        <f t="shared" si="912"/>
        <v/>
      </c>
      <c r="BD226" s="227" t="str">
        <f t="shared" si="912"/>
        <v/>
      </c>
      <c r="BE226" s="227" t="str">
        <f t="shared" si="912"/>
        <v/>
      </c>
      <c r="BF226" s="227" t="str">
        <f t="shared" si="912"/>
        <v/>
      </c>
      <c r="BG226" s="227" t="str">
        <f t="shared" si="912"/>
        <v/>
      </c>
      <c r="BH226" s="227" t="str">
        <f t="shared" si="912"/>
        <v/>
      </c>
      <c r="BI226" s="227" t="str">
        <f t="shared" si="912"/>
        <v/>
      </c>
      <c r="BJ226" s="227" t="str">
        <f t="shared" si="912"/>
        <v>6</v>
      </c>
      <c r="BK226" s="227" t="str">
        <f t="shared" si="912"/>
        <v/>
      </c>
      <c r="BL226" s="227" t="str">
        <f t="shared" si="912"/>
        <v/>
      </c>
      <c r="BM226" s="227" t="str">
        <f t="shared" si="912"/>
        <v/>
      </c>
      <c r="BN226" s="227" t="str">
        <f t="shared" si="912"/>
        <v/>
      </c>
      <c r="BO226" s="227" t="str">
        <f t="shared" si="912"/>
        <v/>
      </c>
      <c r="BP226" s="227" t="str">
        <f t="shared" si="912"/>
        <v/>
      </c>
      <c r="BQ226" s="227" t="str">
        <f t="shared" si="912"/>
        <v/>
      </c>
      <c r="BR226" s="227" t="str">
        <f t="shared" si="912"/>
        <v/>
      </c>
      <c r="BS226" s="238" t="str">
        <f t="shared" si="912"/>
        <v/>
      </c>
      <c r="BT226" s="239" t="str">
        <f>$AY226*Assembly!Y$4+$AZ226*Assembly!Y$5+$BA226*Assembly!Y$6+$BB226*Assembly!Y$7+$BC226*Assembly!Y$8+$BD226*Assembly!Y$9+$BE226*Assembly!Y$10+$BF226*Assembly!Y$11+$BG226*Assembly!Y$12+$BH226*Assembly!Y$13+$BI226*Assembly!Y$14+$BJ226*Assembly!Y$15+$BK226*Assembly!Y$16+$BL226*Assembly!Y$17+$BM226*Assembly!Y$18+$BN226*Assembly!Y$19+$BO226*Assembly!Y$20+$BP226*Assembly!Y$21+$BQ226*Assembly!Y$22+$BR226*Assembly!Y$23+$BS226*Assembly!Y$24</f>
        <v>416</v>
      </c>
      <c r="BU226" s="225" t="str">
        <f t="shared" si="8"/>
        <v>27</v>
      </c>
      <c r="BV226" s="225"/>
      <c r="BW226" s="225" t="str">
        <f>$AY226*Assembly!AC$4+$AZ226*Assembly!AC$5+$BA226*Assembly!AC$6+$BB226*Assembly!AC$7+$BC226*Assembly!AC$8+$BD226*Assembly!AC$9+$BE226*Assembly!AC$10+$BF226*Assembly!AC$11+$BG226*Assembly!AC$12+$BH226*Assembly!AC$13+$BI226*Assembly!AC$14+$BJ226*Assembly!AC$15+$BK226*Assembly!AC$16+$BL226*Assembly!AC$17+$BM226*Assembly!AC$18+$BN226*Assembly!AC$19+$BO226*Assembly!AC$20+$BP226*Assembly!AC$21+$BQ226*Assembly!AC$22+$BR226*Assembly!AC$23+$BS226*Assembly!AC$24</f>
        <v>2,080</v>
      </c>
      <c r="BX226" s="240" t="str">
        <f t="shared" si="9"/>
        <v>5.00</v>
      </c>
      <c r="BY226" s="241" t="str">
        <f t="shared" si="10"/>
        <v>133</v>
      </c>
      <c r="BZ226" s="242" t="str">
        <f t="shared" si="11"/>
        <v>78.1</v>
      </c>
      <c r="CA226" s="241" t="str">
        <f t="shared" si="12"/>
        <v>693</v>
      </c>
      <c r="CB226" s="225" t="str">
        <f>$AY226*Assembly!X$4+$AZ226*Assembly!X$5+$BA226*Assembly!X$6+$BB226*Assembly!X$7+$BC226*Assembly!X$8+$BD226*Assembly!X$9+$BE226*Assembly!X$10+$BF226*Assembly!X$11+$BG226*Assembly!X$12+$BH226*Assembly!X$13+$BI226*Assembly!X$14+$BJ226*Assembly!X$15+$BK226*Assembly!X$16+$BL226*Assembly!X$17+$BM226*Assembly!X$18+$BN226*Assembly!X$19+$BO226*Assembly!X$20+$BP226*Assembly!X$21+$BQ226*Assembly!X$22+$BR226*Assembly!X$23+$BS226*Assembly!X$24</f>
        <v>31</v>
      </c>
      <c r="CC226" s="225" t="str">
        <f t="shared" si="13"/>
        <v>4,822</v>
      </c>
      <c r="CD226" s="223" t="str">
        <f t="shared" si="14"/>
        <v>0.0048</v>
      </c>
      <c r="CE226" s="243" t="str">
        <f>$AY226*Assembly!AB$4+$AZ226*Assembly!AB$5+$BA226*Assembly!AB$6+$BB226*Assembly!AB$7+$BC226*Assembly!AB$8+$BD226*Assembly!AB$9+$BE226*Assembly!AB$10+$BF226*Assembly!AB$11+$BG226*Assembly!AB$12+$BH226*Assembly!AB$13+$BI226*Assembly!AB$14+$BJ226*Assembly!AB$15+$BK226*Assembly!AB$16+$BL226*Assembly!AB$17+$BM226*Assembly!AB$18+$BN226*Assembly!AB$19+$BO226*Assembly!AB$20+$BP226*Assembly!AB$21+$BQ226*Assembly!AB$22+$BR226*Assembly!AB$23+$BS226*Assembly!AB$24</f>
        <v>147</v>
      </c>
      <c r="CF226" s="231" t="str">
        <f>$AY226*Assembly!M$4+$AZ226*Assembly!M$5+$BA226*Assembly!M$6+$BB226*Assembly!M$7+$BC226*Assembly!M$8+$BD226*Assembly!M$9+$BE226*Assembly!M$10+$BF226*Assembly!M$11+$BG226*Assembly!M$12+$BH226*Assembly!M$13+$BI226*Assembly!M$14+$BJ226*Assembly!M$15+$BK226*Assembly!M$16+$BL226*Assembly!M$17+$BM226*Assembly!M$18+$BN226*Assembly!M$19+$BO226*Assembly!M$20+$BP226*Assembly!M$21+$BQ226*Assembly!M$22+$BR226*Assembly!M$23+$BS226*Assembly!M$24</f>
        <v>471</v>
      </c>
      <c r="CG226" s="231" t="str">
        <f>$AY226*Assembly!N$4+$AZ226*Assembly!N$5+$BA226*Assembly!N$6+$BB226*Assembly!N$7+$BC226*Assembly!N$8+$BD226*Assembly!N$9+$BE226*Assembly!N$10+$BF226*Assembly!N$11+$BG226*Assembly!N$12+$BH226*Assembly!N$13+$BI226*Assembly!N$14+$BJ226*Assembly!N$15+$BK226*Assembly!N$16+$BL226*Assembly!N$17+$BM226*Assembly!N$18+$BN226*Assembly!N$19+$BO226*Assembly!N$20+$BP226*Assembly!N$21+$BQ226*Assembly!N$22+$BR226*Assembly!N$23+$BS226*Assembly!N$24</f>
        <v>30</v>
      </c>
      <c r="CH226" s="231" t="str">
        <f>$AY226*Assembly!O$4+$AZ226*Assembly!O$5+$BA226*Assembly!O$6+$BB226*Assembly!O$7+$BC226*Assembly!O$8+$BD226*Assembly!O$9+$BE226*Assembly!O$10+$BF226*Assembly!O$11+$BG226*Assembly!O$12+$BH226*Assembly!O$13+$BI226*Assembly!O$14+$BJ226*Assembly!O$15+$BK226*Assembly!O$16+$BL226*Assembly!O$17+$BM226*Assembly!O$18+$BN226*Assembly!O$19+$BO226*Assembly!O$20+$BP226*Assembly!O$21+$BQ226*Assembly!O$22+$BR226*Assembly!O$23+$BS226*Assembly!O$24</f>
        <v>18</v>
      </c>
      <c r="CI226" s="229" t="str">
        <f>$AY226*Assembly!P$4+$AZ226*Assembly!P$5+$BA226*Assembly!P$6+$BB226*Assembly!P$7+$BC226*Assembly!P$8+$BD226*Assembly!P$9+$BE226*Assembly!P$10+$BF226*Assembly!P$11+$BG226*Assembly!P$12+$BH226*Assembly!P$13+$BI226*Assembly!P$14+$BJ226*Assembly!P$15+$BK226*Assembly!P$16+$BL226*Assembly!P$17+$BM226*Assembly!P$18+$BN226*Assembly!P$19+$BO226*Assembly!P$20+$BP226*Assembly!P$21+$BQ226*Assembly!P$22+$BR226*Assembly!P$23+$BS226*Assembly!P$24</f>
        <v>0</v>
      </c>
      <c r="CJ226" s="229" t="str">
        <f>$AY226*Assembly!Q$4+$AZ226*Assembly!Q$5+$BA226*Assembly!Q$6+$BB226*Assembly!Q$7+$BC226*Assembly!Q$8+$BD226*Assembly!Q$9+$BE226*Assembly!Q$10+$BF226*Assembly!Q$11+$BG226*Assembly!Q$12+$BH226*Assembly!Q$13+$BI226*Assembly!Q$14+$BJ226*Assembly!Q$15+$BK226*Assembly!Q$16+$BL226*Assembly!Q$17+$BM226*Assembly!Q$18+$BN226*Assembly!Q$19+$BO226*Assembly!Q$20+$BP226*Assembly!Q$21+$BQ226*Assembly!Q$22+$BR226*Assembly!Q$23+$BS226*Assembly!Q$24</f>
        <v>0</v>
      </c>
      <c r="CK226" s="231" t="str">
        <f>$AY226*Assembly!R$4+$AZ226*Assembly!R$5+$BA226*Assembly!R$6+$BB226*Assembly!R$7+$BC226*Assembly!R$8+$BD226*Assembly!R$9+$BE226*Assembly!R$10+$BF226*Assembly!R$11+$BG226*Assembly!R$12+$BH226*Assembly!R$13+$BI226*Assembly!R$14+$BJ226*Assembly!R$15+$BK226*Assembly!R$16+$BL226*Assembly!R$17+$BM226*Assembly!R$18+$BN226*Assembly!R$19+$BO226*Assembly!R$20+$BP226*Assembly!R$21+$BQ226*Assembly!R$22+$BR226*Assembly!R$23+$BS226*Assembly!R$24</f>
        <v>0</v>
      </c>
      <c r="CL226" s="229" t="str">
        <f>$AY226*Assembly!S$4+$AZ226*Assembly!S$5+$BA226*Assembly!S$6+$BB226*Assembly!S$7+$BC226*Assembly!S$8+$BD226*Assembly!S$9+$BE226*Assembly!S$10+$BF226*Assembly!S$11+$BG226*Assembly!S$12+$BH226*Assembly!S$13+$BI226*Assembly!S$14+$BJ226*Assembly!S$15+$BK226*Assembly!S$16+$BL226*Assembly!S$17+$BM226*Assembly!S$18+$BN226*Assembly!S$19+$BO226*Assembly!S$20+$BP226*Assembly!S$21+$BQ226*Assembly!S$22+$BR226*Assembly!S$23+$BS226*Assembly!S$24</f>
        <v>0</v>
      </c>
      <c r="CM226" s="229" t="str">
        <f>$AY226*Assembly!T$4+$AZ226*Assembly!T$5+$BA226*Assembly!T$6+$BB226*Assembly!T$7+$BC226*Assembly!T$8+$BD226*Assembly!T$9+$BE226*Assembly!T$10+$BF226*Assembly!T$11+$BG226*Assembly!T$12+$BH226*Assembly!T$13+$BI226*Assembly!T$14+$BJ226*Assembly!T$15+$BK226*Assembly!T$16+$BL226*Assembly!T$17+$BM226*Assembly!T$18+$BN226*Assembly!T$19+$BO226*Assembly!T$20+$BP226*Assembly!T$21+$BQ226*Assembly!T$22+$BR226*Assembly!T$23+$BS226*Assembly!T$24</f>
        <v>0</v>
      </c>
      <c r="CN226" s="229" t="str">
        <f>$AY226*Assembly!U$4+$AZ226*Assembly!U$5+$BA226*Assembly!U$6+$BB226*Assembly!U$7+$BC226*Assembly!U$8+$BD226*Assembly!U$9+$BE226*Assembly!U$10+$BF226*Assembly!U$11+$BG226*Assembly!U$12+$BH226*Assembly!U$13+$BI226*Assembly!U$14+$BJ226*Assembly!U$15+$BK226*Assembly!U$16+$BL226*Assembly!U$17+$BM226*Assembly!U$18+$BN226*Assembly!U$19+$BO226*Assembly!U$20+$BP226*Assembly!U$21+$BQ226*Assembly!U$22+$BR226*Assembly!U$23+$BS226*Assembly!U$24</f>
        <v>0</v>
      </c>
      <c r="CO226" s="231" t="str">
        <f>$AY226*Assembly!V$4+$AZ226*Assembly!V$5+$BA226*Assembly!V$6+$BB226*Assembly!V$7+$BC226*Assembly!V$8+$BD226*Assembly!V$9+$BE226*Assembly!V$10+$BF226*Assembly!V$11+$BG226*Assembly!V$12+$BH226*Assembly!V$13+$BI226*Assembly!V$14+$BJ226*Assembly!V$15+$BK226*Assembly!V$16+$BL226*Assembly!V$17+$BM226*Assembly!V$18+$BN226*Assembly!V$19+$BO226*Assembly!V$20+$BP226*Assembly!V$21+$BQ226*Assembly!V$22+$BR226*Assembly!V$23+$BS226*Assembly!V$24</f>
        <v>0</v>
      </c>
      <c r="CP226" s="231" t="str">
        <f>CF226*Refining!$F$3</f>
        <v>841</v>
      </c>
      <c r="CQ226" s="231" t="str">
        <f>CG226*Refining!$F$4</f>
        <v>94</v>
      </c>
      <c r="CR226" s="231" t="str">
        <f>CH226*Refining!$F$5</f>
        <v>75</v>
      </c>
      <c r="CS226" s="231" t="str">
        <f>CI226*Refining!$F$6</f>
        <v>0</v>
      </c>
      <c r="CT226" s="231" t="str">
        <f>CJ226*Refining!$F$7</f>
        <v>0</v>
      </c>
      <c r="CU226" s="231" t="str">
        <f>CK226*Refining!$F$8</f>
        <v>0</v>
      </c>
      <c r="CV226" s="231" t="str">
        <f>CL226*Refining!$F$9</f>
        <v>0</v>
      </c>
      <c r="CW226" s="231" t="str">
        <f>CM226*Refining!$F$10</f>
        <v>0</v>
      </c>
      <c r="CX226" s="231" t="str">
        <f>CN226*Refining!$F$11</f>
        <v>0</v>
      </c>
      <c r="CY226" s="231" t="str">
        <f>CO226*Refining!$F$12</f>
        <v>0</v>
      </c>
      <c r="CZ226" s="244" t="str">
        <f t="shared" ref="CZ226:DS226" si="913">IF(CF226 = 0, "", CF226)</f>
        <v>471</v>
      </c>
      <c r="DA226" s="245" t="str">
        <f t="shared" si="913"/>
        <v>30</v>
      </c>
      <c r="DB226" s="245" t="str">
        <f t="shared" si="913"/>
        <v>18</v>
      </c>
      <c r="DC226" s="245" t="str">
        <f t="shared" si="913"/>
        <v/>
      </c>
      <c r="DD226" s="245" t="str">
        <f t="shared" si="913"/>
        <v/>
      </c>
      <c r="DE226" s="245" t="str">
        <f t="shared" si="913"/>
        <v/>
      </c>
      <c r="DF226" s="245" t="str">
        <f t="shared" si="913"/>
        <v/>
      </c>
      <c r="DG226" s="245" t="str">
        <f t="shared" si="913"/>
        <v/>
      </c>
      <c r="DH226" s="245" t="str">
        <f t="shared" si="913"/>
        <v/>
      </c>
      <c r="DI226" s="246" t="str">
        <f t="shared" si="913"/>
        <v/>
      </c>
      <c r="DJ226" s="244" t="str">
        <f t="shared" si="913"/>
        <v>841</v>
      </c>
      <c r="DK226" s="245" t="str">
        <f t="shared" si="913"/>
        <v>94</v>
      </c>
      <c r="DL226" s="245" t="str">
        <f t="shared" si="913"/>
        <v>75</v>
      </c>
      <c r="DM226" s="245" t="str">
        <f t="shared" si="913"/>
        <v/>
      </c>
      <c r="DN226" s="259" t="str">
        <f t="shared" si="913"/>
        <v/>
      </c>
      <c r="DO226" s="245" t="str">
        <f t="shared" si="913"/>
        <v/>
      </c>
      <c r="DP226" s="245" t="str">
        <f t="shared" si="913"/>
        <v/>
      </c>
      <c r="DQ226" s="245" t="str">
        <f t="shared" si="913"/>
        <v/>
      </c>
      <c r="DR226" s="245" t="str">
        <f t="shared" si="913"/>
        <v/>
      </c>
      <c r="DS226" s="246" t="str">
        <f t="shared" si="913"/>
        <v/>
      </c>
      <c r="DT226" s="248" t="str">
        <f t="shared" si="16"/>
        <v>519</v>
      </c>
      <c r="DU226" s="249" t="str">
        <f t="shared" si="17"/>
        <v>1,010</v>
      </c>
      <c r="DV226" s="225" t="str">
        <f>CZ226*'Ores &amp; Ingots'!$C$3+DA226*'Ores &amp; Ingots'!$C$4+DB226*'Ores &amp; Ingots'!$C$5+DC226*'Ores &amp; Ingots'!$C$6+DD226*'Ores &amp; Ingots'!$C$7+DE226*'Ores &amp; Ingots'!$C$8+DF226*'Ores &amp; Ingots'!$C$9+DG226*'Ores &amp; Ingots'!$C$10+DH226*'Ores &amp; Ingots'!$C$11+DI226*'Ores &amp; Ingots'!$C$12</f>
        <v>65</v>
      </c>
      <c r="DW226" s="225" t="str">
        <f>DJ226*'Ores &amp; Ingots'!$B$3+DK226*'Ores &amp; Ingots'!$B$4+DL226*'Ores &amp; Ingots'!$B$5+DM226*'Ores &amp; Ingots'!$B$6+DN226*'Ores &amp; Ingots'!$B$7+DO226*'Ores &amp; Ingots'!$B$8+DP226*'Ores &amp; Ingots'!$B$9+DQ226*'Ores &amp; Ingots'!$B$10+DR226*'Ores &amp; Ingots'!$B$11+DS226*'Ores &amp; Ingots'!$B$12</f>
        <v>374</v>
      </c>
      <c r="DX226" s="249" t="str">
        <f>CZ226*Refining!$G$3+DA226*Refining!$G$4+DB226*Refining!$G$5+DC226*Refining!$G$6+DD226*Refining!$G$7+DE226*Refining!$G$8+DF226*Refining!$G$9+DG226*Refining!$G$10+DH226*Refining!$G$11+DI226*Refining!$G$12</f>
        <v>407</v>
      </c>
      <c r="DY226" s="249" t="str">
        <f t="shared" si="18"/>
        <v>63,365</v>
      </c>
      <c r="DZ226" s="250" t="str">
        <f t="shared" si="19"/>
        <v>0.0634</v>
      </c>
      <c r="EA226" s="248" t="str">
        <f t="shared" si="20"/>
        <v>441</v>
      </c>
      <c r="EB226" s="251" t="str">
        <f t="shared" ref="EB226:EC226" si="914">EA226/60</f>
        <v>7.4</v>
      </c>
      <c r="EC226" s="251" t="str">
        <f t="shared" si="914"/>
        <v>0.1</v>
      </c>
      <c r="ED226" s="248" t="str">
        <f t="shared" si="22"/>
        <v>68,188</v>
      </c>
      <c r="EE226" s="251" t="str">
        <f t="shared" ref="EE226:EF226" si="915">ED226/1000</f>
        <v>68.2</v>
      </c>
      <c r="EF226" s="252" t="str">
        <f t="shared" si="915"/>
        <v>0.07</v>
      </c>
      <c r="EG226" s="223" t="str">
        <f t="shared" si="24"/>
        <v>0.0682</v>
      </c>
      <c r="EH226" s="224" t="str">
        <f t="shared" si="25"/>
        <v>0:07:21</v>
      </c>
      <c r="EI226" s="225" t="s">
        <v>12</v>
      </c>
    </row>
    <row r="227">
      <c r="A227" s="33"/>
      <c r="B227" s="336" t="s">
        <v>1082</v>
      </c>
      <c r="C227" s="227" t="s">
        <v>886</v>
      </c>
      <c r="D227" s="227">
        <v>1.0</v>
      </c>
      <c r="E227" s="227">
        <v>1.0</v>
      </c>
      <c r="F227" s="227">
        <v>1.0</v>
      </c>
      <c r="G227" s="253" t="str">
        <f t="shared" si="5"/>
        <v>15.6</v>
      </c>
      <c r="H227" s="254">
        <v>5.0</v>
      </c>
      <c r="I227" s="254">
        <v>12.5</v>
      </c>
      <c r="J227" s="254" t="str">
        <f>H227/Main!$D$9</f>
        <v>5</v>
      </c>
      <c r="K227" s="254" t="str">
        <f>I227/Main!$D$10</f>
        <v>12.5</v>
      </c>
      <c r="L227" s="254" t="str">
        <f t="shared" si="6"/>
        <v>2.5</v>
      </c>
      <c r="M227" s="254">
        <v>1.0</v>
      </c>
      <c r="N227" s="255"/>
      <c r="O227" s="255"/>
      <c r="P227" s="255"/>
      <c r="Q227" s="256"/>
      <c r="R227" s="255"/>
      <c r="S227" s="257"/>
      <c r="T227" s="257"/>
      <c r="U227" s="255"/>
      <c r="V227" s="255"/>
      <c r="W227" s="350"/>
      <c r="X227" s="257"/>
      <c r="Y227" s="255"/>
      <c r="Z227" s="255"/>
      <c r="AA227" s="255"/>
      <c r="AB227" s="255"/>
      <c r="AC227" s="351" t="s">
        <v>12</v>
      </c>
      <c r="AD227" s="309">
        <v>55.0</v>
      </c>
      <c r="AE227" s="225">
        <v>0.0</v>
      </c>
      <c r="AF227" s="225">
        <v>0.0</v>
      </c>
      <c r="AG227" s="225">
        <v>0.0</v>
      </c>
      <c r="AH227" s="225">
        <v>0.0</v>
      </c>
      <c r="AI227" s="225">
        <v>0.0</v>
      </c>
      <c r="AJ227" s="225">
        <v>0.0</v>
      </c>
      <c r="AK227" s="225">
        <v>0.0</v>
      </c>
      <c r="AL227" s="225">
        <v>0.0</v>
      </c>
      <c r="AM227" s="225">
        <v>0.0</v>
      </c>
      <c r="AN227" s="225">
        <v>0.0</v>
      </c>
      <c r="AO227" s="225">
        <v>15.0</v>
      </c>
      <c r="AP227" s="225">
        <v>0.0</v>
      </c>
      <c r="AQ227" s="225">
        <v>0.0</v>
      </c>
      <c r="AR227" s="225">
        <v>0.0</v>
      </c>
      <c r="AS227" s="225">
        <v>0.0</v>
      </c>
      <c r="AT227" s="225">
        <v>0.0</v>
      </c>
      <c r="AU227" s="225">
        <v>0.0</v>
      </c>
      <c r="AV227" s="225">
        <v>0.0</v>
      </c>
      <c r="AW227" s="225">
        <v>0.0</v>
      </c>
      <c r="AX227" s="225">
        <v>0.0</v>
      </c>
      <c r="AY227" s="359" t="str">
        <f t="shared" ref="AY227:BS227" si="916">IF(AD227 = 0, "", AD227)</f>
        <v>55</v>
      </c>
      <c r="AZ227" s="227" t="str">
        <f t="shared" si="916"/>
        <v/>
      </c>
      <c r="BA227" s="227" t="str">
        <f t="shared" si="916"/>
        <v/>
      </c>
      <c r="BB227" s="227" t="str">
        <f t="shared" si="916"/>
        <v/>
      </c>
      <c r="BC227" s="227" t="str">
        <f t="shared" si="916"/>
        <v/>
      </c>
      <c r="BD227" s="227" t="str">
        <f t="shared" si="916"/>
        <v/>
      </c>
      <c r="BE227" s="227" t="str">
        <f t="shared" si="916"/>
        <v/>
      </c>
      <c r="BF227" s="227" t="str">
        <f t="shared" si="916"/>
        <v/>
      </c>
      <c r="BG227" s="227" t="str">
        <f t="shared" si="916"/>
        <v/>
      </c>
      <c r="BH227" s="227" t="str">
        <f t="shared" si="916"/>
        <v/>
      </c>
      <c r="BI227" s="227" t="str">
        <f t="shared" si="916"/>
        <v/>
      </c>
      <c r="BJ227" s="227" t="str">
        <f t="shared" si="916"/>
        <v>15</v>
      </c>
      <c r="BK227" s="227" t="str">
        <f t="shared" si="916"/>
        <v/>
      </c>
      <c r="BL227" s="227" t="str">
        <f t="shared" si="916"/>
        <v/>
      </c>
      <c r="BM227" s="227" t="str">
        <f t="shared" si="916"/>
        <v/>
      </c>
      <c r="BN227" s="227" t="str">
        <f t="shared" si="916"/>
        <v/>
      </c>
      <c r="BO227" s="227" t="str">
        <f t="shared" si="916"/>
        <v/>
      </c>
      <c r="BP227" s="227" t="str">
        <f t="shared" si="916"/>
        <v/>
      </c>
      <c r="BQ227" s="227" t="str">
        <f t="shared" si="916"/>
        <v/>
      </c>
      <c r="BR227" s="227" t="str">
        <f t="shared" si="916"/>
        <v/>
      </c>
      <c r="BS227" s="238" t="str">
        <f t="shared" si="916"/>
        <v/>
      </c>
      <c r="BT227" s="239" t="str">
        <f>$AY227*Assembly!Y$4+$AZ227*Assembly!Y$5+$BA227*Assembly!Y$6+$BB227*Assembly!Y$7+$BC227*Assembly!Y$8+$BD227*Assembly!Y$9+$BE227*Assembly!Y$10+$BF227*Assembly!Y$11+$BG227*Assembly!Y$12+$BH227*Assembly!Y$13+$BI227*Assembly!Y$14+$BJ227*Assembly!Y$15+$BK227*Assembly!Y$16+$BL227*Assembly!Y$17+$BM227*Assembly!Y$18+$BN227*Assembly!Y$19+$BO227*Assembly!Y$20+$BP227*Assembly!Y$21+$BQ227*Assembly!Y$22+$BR227*Assembly!Y$23+$BS227*Assembly!Y$24</f>
        <v>1,190</v>
      </c>
      <c r="BU227" s="225" t="str">
        <f t="shared" si="8"/>
        <v>76</v>
      </c>
      <c r="BV227" s="225"/>
      <c r="BW227" s="225" t="str">
        <f>$AY227*Assembly!AC$4+$AZ227*Assembly!AC$5+$BA227*Assembly!AC$6+$BB227*Assembly!AC$7+$BC227*Assembly!AC$8+$BD227*Assembly!AC$9+$BE227*Assembly!AC$10+$BF227*Assembly!AC$11+$BG227*Assembly!AC$12+$BH227*Assembly!AC$13+$BI227*Assembly!AC$14+$BJ227*Assembly!AC$15+$BK227*Assembly!AC$16+$BL227*Assembly!AC$17+$BM227*Assembly!AC$18+$BN227*Assembly!AC$19+$BO227*Assembly!AC$20+$BP227*Assembly!AC$21+$BQ227*Assembly!AC$22+$BR227*Assembly!AC$23+$BS227*Assembly!AC$24</f>
        <v>5,950</v>
      </c>
      <c r="BX227" s="240" t="str">
        <f t="shared" si="9"/>
        <v>5.00</v>
      </c>
      <c r="BY227" s="241" t="str">
        <f t="shared" si="10"/>
        <v>381</v>
      </c>
      <c r="BZ227" s="242" t="str">
        <f t="shared" si="11"/>
        <v>78.1</v>
      </c>
      <c r="CA227" s="241" t="str">
        <f t="shared" si="12"/>
        <v>1190</v>
      </c>
      <c r="CB227" s="225" t="str">
        <f>$AY227*Assembly!X$4+$AZ227*Assembly!X$5+$BA227*Assembly!X$6+$BB227*Assembly!X$7+$BC227*Assembly!X$8+$BD227*Assembly!X$9+$BE227*Assembly!X$10+$BF227*Assembly!X$11+$BG227*Assembly!X$12+$BH227*Assembly!X$13+$BI227*Assembly!X$14+$BJ227*Assembly!X$15+$BK227*Assembly!X$16+$BL227*Assembly!X$17+$BM227*Assembly!X$18+$BN227*Assembly!X$19+$BO227*Assembly!X$20+$BP227*Assembly!X$21+$BQ227*Assembly!X$22+$BR227*Assembly!X$23+$BS227*Assembly!X$24</f>
        <v>85</v>
      </c>
      <c r="CC227" s="225" t="str">
        <f t="shared" si="13"/>
        <v>13,222</v>
      </c>
      <c r="CD227" s="223" t="str">
        <f t="shared" si="14"/>
        <v>0.0132</v>
      </c>
      <c r="CE227" s="243" t="str">
        <f>$AY227*Assembly!AB$4+$AZ227*Assembly!AB$5+$BA227*Assembly!AB$6+$BB227*Assembly!AB$7+$BC227*Assembly!AB$8+$BD227*Assembly!AB$9+$BE227*Assembly!AB$10+$BF227*Assembly!AB$11+$BG227*Assembly!AB$12+$BH227*Assembly!AB$13+$BI227*Assembly!AB$14+$BJ227*Assembly!AB$15+$BK227*Assembly!AB$16+$BL227*Assembly!AB$17+$BM227*Assembly!AB$18+$BN227*Assembly!AB$19+$BO227*Assembly!AB$20+$BP227*Assembly!AB$21+$BQ227*Assembly!AB$22+$BR227*Assembly!AB$23+$BS227*Assembly!AB$24</f>
        <v>390</v>
      </c>
      <c r="CF227" s="256" t="str">
        <f>$AY227*Assembly!M$4+$AZ227*Assembly!M$5+$BA227*Assembly!M$6+$BB227*Assembly!M$7+$BC227*Assembly!M$8+$BD227*Assembly!M$9+$BE227*Assembly!M$10+$BF227*Assembly!M$11+$BG227*Assembly!M$12+$BH227*Assembly!M$13+$BI227*Assembly!M$14+$BJ227*Assembly!M$15+$BK227*Assembly!M$16+$BL227*Assembly!M$17+$BM227*Assembly!M$18+$BN227*Assembly!M$19+$BO227*Assembly!M$20+$BP227*Assembly!M$21+$BQ227*Assembly!M$22+$BR227*Assembly!M$23+$BS227*Assembly!M$24</f>
        <v>1,335</v>
      </c>
      <c r="CG227" s="256" t="str">
        <f>$AY227*Assembly!N$4+$AZ227*Assembly!N$5+$BA227*Assembly!N$6+$BB227*Assembly!N$7+$BC227*Assembly!N$8+$BD227*Assembly!N$9+$BE227*Assembly!N$10+$BF227*Assembly!N$11+$BG227*Assembly!N$12+$BH227*Assembly!N$13+$BI227*Assembly!N$14+$BJ227*Assembly!N$15+$BK227*Assembly!N$16+$BL227*Assembly!N$17+$BM227*Assembly!N$18+$BN227*Assembly!N$19+$BO227*Assembly!N$20+$BP227*Assembly!N$21+$BQ227*Assembly!N$22+$BR227*Assembly!N$23+$BS227*Assembly!N$24</f>
        <v>75</v>
      </c>
      <c r="CH227" s="256" t="str">
        <f>$AY227*Assembly!O$4+$AZ227*Assembly!O$5+$BA227*Assembly!O$6+$BB227*Assembly!O$7+$BC227*Assembly!O$8+$BD227*Assembly!O$9+$BE227*Assembly!O$10+$BF227*Assembly!O$11+$BG227*Assembly!O$12+$BH227*Assembly!O$13+$BI227*Assembly!O$14+$BJ227*Assembly!O$15+$BK227*Assembly!O$16+$BL227*Assembly!O$17+$BM227*Assembly!O$18+$BN227*Assembly!O$19+$BO227*Assembly!O$20+$BP227*Assembly!O$21+$BQ227*Assembly!O$22+$BR227*Assembly!O$23+$BS227*Assembly!O$24</f>
        <v>45</v>
      </c>
      <c r="CI227" s="254" t="str">
        <f>$AY227*Assembly!P$4+$AZ227*Assembly!P$5+$BA227*Assembly!P$6+$BB227*Assembly!P$7+$BC227*Assembly!P$8+$BD227*Assembly!P$9+$BE227*Assembly!P$10+$BF227*Assembly!P$11+$BG227*Assembly!P$12+$BH227*Assembly!P$13+$BI227*Assembly!P$14+$BJ227*Assembly!P$15+$BK227*Assembly!P$16+$BL227*Assembly!P$17+$BM227*Assembly!P$18+$BN227*Assembly!P$19+$BO227*Assembly!P$20+$BP227*Assembly!P$21+$BQ227*Assembly!P$22+$BR227*Assembly!P$23+$BS227*Assembly!P$24</f>
        <v>0</v>
      </c>
      <c r="CJ227" s="254" t="str">
        <f>$AY227*Assembly!Q$4+$AZ227*Assembly!Q$5+$BA227*Assembly!Q$6+$BB227*Assembly!Q$7+$BC227*Assembly!Q$8+$BD227*Assembly!Q$9+$BE227*Assembly!Q$10+$BF227*Assembly!Q$11+$BG227*Assembly!Q$12+$BH227*Assembly!Q$13+$BI227*Assembly!Q$14+$BJ227*Assembly!Q$15+$BK227*Assembly!Q$16+$BL227*Assembly!Q$17+$BM227*Assembly!Q$18+$BN227*Assembly!Q$19+$BO227*Assembly!Q$20+$BP227*Assembly!Q$21+$BQ227*Assembly!Q$22+$BR227*Assembly!Q$23+$BS227*Assembly!Q$24</f>
        <v>0</v>
      </c>
      <c r="CK227" s="256" t="str">
        <f>$AY227*Assembly!R$4+$AZ227*Assembly!R$5+$BA227*Assembly!R$6+$BB227*Assembly!R$7+$BC227*Assembly!R$8+$BD227*Assembly!R$9+$BE227*Assembly!R$10+$BF227*Assembly!R$11+$BG227*Assembly!R$12+$BH227*Assembly!R$13+$BI227*Assembly!R$14+$BJ227*Assembly!R$15+$BK227*Assembly!R$16+$BL227*Assembly!R$17+$BM227*Assembly!R$18+$BN227*Assembly!R$19+$BO227*Assembly!R$20+$BP227*Assembly!R$21+$BQ227*Assembly!R$22+$BR227*Assembly!R$23+$BS227*Assembly!R$24</f>
        <v>0</v>
      </c>
      <c r="CL227" s="254" t="str">
        <f>$AY227*Assembly!S$4+$AZ227*Assembly!S$5+$BA227*Assembly!S$6+$BB227*Assembly!S$7+$BC227*Assembly!S$8+$BD227*Assembly!S$9+$BE227*Assembly!S$10+$BF227*Assembly!S$11+$BG227*Assembly!S$12+$BH227*Assembly!S$13+$BI227*Assembly!S$14+$BJ227*Assembly!S$15+$BK227*Assembly!S$16+$BL227*Assembly!S$17+$BM227*Assembly!S$18+$BN227*Assembly!S$19+$BO227*Assembly!S$20+$BP227*Assembly!S$21+$BQ227*Assembly!S$22+$BR227*Assembly!S$23+$BS227*Assembly!S$24</f>
        <v>0</v>
      </c>
      <c r="CM227" s="254" t="str">
        <f>$AY227*Assembly!T$4+$AZ227*Assembly!T$5+$BA227*Assembly!T$6+$BB227*Assembly!T$7+$BC227*Assembly!T$8+$BD227*Assembly!T$9+$BE227*Assembly!T$10+$BF227*Assembly!T$11+$BG227*Assembly!T$12+$BH227*Assembly!T$13+$BI227*Assembly!T$14+$BJ227*Assembly!T$15+$BK227*Assembly!T$16+$BL227*Assembly!T$17+$BM227*Assembly!T$18+$BN227*Assembly!T$19+$BO227*Assembly!T$20+$BP227*Assembly!T$21+$BQ227*Assembly!T$22+$BR227*Assembly!T$23+$BS227*Assembly!T$24</f>
        <v>0</v>
      </c>
      <c r="CN227" s="254" t="str">
        <f>$AY227*Assembly!U$4+$AZ227*Assembly!U$5+$BA227*Assembly!U$6+$BB227*Assembly!U$7+$BC227*Assembly!U$8+$BD227*Assembly!U$9+$BE227*Assembly!U$10+$BF227*Assembly!U$11+$BG227*Assembly!U$12+$BH227*Assembly!U$13+$BI227*Assembly!U$14+$BJ227*Assembly!U$15+$BK227*Assembly!U$16+$BL227*Assembly!U$17+$BM227*Assembly!U$18+$BN227*Assembly!U$19+$BO227*Assembly!U$20+$BP227*Assembly!U$21+$BQ227*Assembly!U$22+$BR227*Assembly!U$23+$BS227*Assembly!U$24</f>
        <v>0</v>
      </c>
      <c r="CO227" s="256" t="str">
        <f>$AY227*Assembly!V$4+$AZ227*Assembly!V$5+$BA227*Assembly!V$6+$BB227*Assembly!V$7+$BC227*Assembly!V$8+$BD227*Assembly!V$9+$BE227*Assembly!V$10+$BF227*Assembly!V$11+$BG227*Assembly!V$12+$BH227*Assembly!V$13+$BI227*Assembly!V$14+$BJ227*Assembly!V$15+$BK227*Assembly!V$16+$BL227*Assembly!V$17+$BM227*Assembly!V$18+$BN227*Assembly!V$19+$BO227*Assembly!V$20+$BP227*Assembly!V$21+$BQ227*Assembly!V$22+$BR227*Assembly!V$23+$BS227*Assembly!V$24</f>
        <v>0</v>
      </c>
      <c r="CP227" s="256" t="str">
        <f>CF227*Refining!$F$3</f>
        <v>2,384</v>
      </c>
      <c r="CQ227" s="256" t="str">
        <f>CG227*Refining!$F$4</f>
        <v>234</v>
      </c>
      <c r="CR227" s="256" t="str">
        <f>CH227*Refining!$F$5</f>
        <v>188</v>
      </c>
      <c r="CS227" s="256" t="str">
        <f>CI227*Refining!$F$6</f>
        <v>0</v>
      </c>
      <c r="CT227" s="256" t="str">
        <f>CJ227*Refining!$F$7</f>
        <v>0</v>
      </c>
      <c r="CU227" s="256" t="str">
        <f>CK227*Refining!$F$8</f>
        <v>0</v>
      </c>
      <c r="CV227" s="256" t="str">
        <f>CL227*Refining!$F$9</f>
        <v>0</v>
      </c>
      <c r="CW227" s="256" t="str">
        <f>CM227*Refining!$F$10</f>
        <v>0</v>
      </c>
      <c r="CX227" s="256" t="str">
        <f>CN227*Refining!$F$11</f>
        <v>0</v>
      </c>
      <c r="CY227" s="256" t="str">
        <f>CO227*Refining!$F$12</f>
        <v>0</v>
      </c>
      <c r="CZ227" s="244" t="str">
        <f t="shared" ref="CZ227:DS227" si="917">IF(CF227 = 0, "", CF227)</f>
        <v>1,335</v>
      </c>
      <c r="DA227" s="245" t="str">
        <f t="shared" si="917"/>
        <v>75</v>
      </c>
      <c r="DB227" s="245" t="str">
        <f t="shared" si="917"/>
        <v>45</v>
      </c>
      <c r="DC227" s="245" t="str">
        <f t="shared" si="917"/>
        <v/>
      </c>
      <c r="DD227" s="245" t="str">
        <f t="shared" si="917"/>
        <v/>
      </c>
      <c r="DE227" s="245" t="str">
        <f t="shared" si="917"/>
        <v/>
      </c>
      <c r="DF227" s="245" t="str">
        <f t="shared" si="917"/>
        <v/>
      </c>
      <c r="DG227" s="245" t="str">
        <f t="shared" si="917"/>
        <v/>
      </c>
      <c r="DH227" s="245" t="str">
        <f t="shared" si="917"/>
        <v/>
      </c>
      <c r="DI227" s="246" t="str">
        <f t="shared" si="917"/>
        <v/>
      </c>
      <c r="DJ227" s="244" t="str">
        <f t="shared" si="917"/>
        <v>2,384</v>
      </c>
      <c r="DK227" s="245" t="str">
        <f t="shared" si="917"/>
        <v>234</v>
      </c>
      <c r="DL227" s="245" t="str">
        <f t="shared" si="917"/>
        <v>188</v>
      </c>
      <c r="DM227" s="245" t="str">
        <f t="shared" si="917"/>
        <v/>
      </c>
      <c r="DN227" s="259" t="str">
        <f t="shared" si="917"/>
        <v/>
      </c>
      <c r="DO227" s="245" t="str">
        <f t="shared" si="917"/>
        <v/>
      </c>
      <c r="DP227" s="245" t="str">
        <f t="shared" si="917"/>
        <v/>
      </c>
      <c r="DQ227" s="245" t="str">
        <f t="shared" si="917"/>
        <v/>
      </c>
      <c r="DR227" s="245" t="str">
        <f t="shared" si="917"/>
        <v/>
      </c>
      <c r="DS227" s="246" t="str">
        <f t="shared" si="917"/>
        <v/>
      </c>
      <c r="DT227" s="248" t="str">
        <f t="shared" si="16"/>
        <v>1,455</v>
      </c>
      <c r="DU227" s="249" t="str">
        <f t="shared" si="17"/>
        <v>2,806</v>
      </c>
      <c r="DV227" s="225" t="str">
        <f>CZ227*'Ores &amp; Ingots'!$C$3+DA227*'Ores &amp; Ingots'!$C$4+DB227*'Ores &amp; Ingots'!$C$5+DC227*'Ores &amp; Ingots'!$C$6+DD227*'Ores &amp; Ingots'!$C$7+DE227*'Ores &amp; Ingots'!$C$8+DF227*'Ores &amp; Ingots'!$C$9+DG227*'Ores &amp; Ingots'!$C$10+DH227*'Ores &amp; Ingots'!$C$11+DI227*'Ores &amp; Ingots'!$C$12</f>
        <v>183</v>
      </c>
      <c r="DW227" s="225" t="str">
        <f>DJ227*'Ores &amp; Ingots'!$B$3+DK227*'Ores &amp; Ingots'!$B$4+DL227*'Ores &amp; Ingots'!$B$5+DM227*'Ores &amp; Ingots'!$B$6+DN227*'Ores &amp; Ingots'!$B$7+DO227*'Ores &amp; Ingots'!$B$8+DP227*'Ores &amp; Ingots'!$B$9+DQ227*'Ores &amp; Ingots'!$B$10+DR227*'Ores &amp; Ingots'!$B$11+DS227*'Ores &amp; Ingots'!$B$12</f>
        <v>1,038</v>
      </c>
      <c r="DX227" s="249" t="str">
        <f>CZ227*Refining!$G$3+DA227*Refining!$G$4+DB227*Refining!$G$5+DC227*Refining!$G$6+DD227*Refining!$G$7+DE227*Refining!$G$8+DF227*Refining!$G$9+DG227*Refining!$G$10+DH227*Refining!$G$11+DI227*Refining!$G$12</f>
        <v>1,029</v>
      </c>
      <c r="DY227" s="249" t="str">
        <f t="shared" si="18"/>
        <v>160,096</v>
      </c>
      <c r="DZ227" s="250" t="str">
        <f t="shared" si="19"/>
        <v>0.1601</v>
      </c>
      <c r="EA227" s="248" t="str">
        <f t="shared" si="20"/>
        <v>1,119</v>
      </c>
      <c r="EB227" s="251" t="str">
        <f t="shared" ref="EB227:EC227" si="918">EA227/60</f>
        <v>18.7</v>
      </c>
      <c r="EC227" s="251" t="str">
        <f t="shared" si="918"/>
        <v>0.3</v>
      </c>
      <c r="ED227" s="248" t="str">
        <f t="shared" si="22"/>
        <v>173,318</v>
      </c>
      <c r="EE227" s="251" t="str">
        <f t="shared" ref="EE227:EF227" si="919">ED227/1000</f>
        <v>173.3</v>
      </c>
      <c r="EF227" s="252" t="str">
        <f t="shared" si="919"/>
        <v>0.17</v>
      </c>
      <c r="EG227" s="223" t="str">
        <f t="shared" si="24"/>
        <v>0.1733</v>
      </c>
      <c r="EH227" s="224" t="str">
        <f t="shared" si="25"/>
        <v>0:18:39</v>
      </c>
      <c r="EI227" s="225" t="s">
        <v>12</v>
      </c>
    </row>
    <row r="228">
      <c r="A228" s="33"/>
      <c r="B228" s="336" t="s">
        <v>1083</v>
      </c>
      <c r="C228" s="227" t="s">
        <v>886</v>
      </c>
      <c r="D228" s="227">
        <v>1.0</v>
      </c>
      <c r="E228" s="227">
        <v>1.0</v>
      </c>
      <c r="F228" s="227">
        <v>1.0</v>
      </c>
      <c r="G228" s="228" t="str">
        <f t="shared" si="5"/>
        <v>15.6</v>
      </c>
      <c r="H228" s="229">
        <v>3.0</v>
      </c>
      <c r="I228" s="229">
        <v>7.5</v>
      </c>
      <c r="J228" s="229" t="str">
        <f>H228/Main!$D$9</f>
        <v>3</v>
      </c>
      <c r="K228" s="229" t="str">
        <f>I228/Main!$D$10</f>
        <v>7.5</v>
      </c>
      <c r="L228" s="229" t="str">
        <f t="shared" si="6"/>
        <v>2.5</v>
      </c>
      <c r="M228" s="229">
        <v>1.0</v>
      </c>
      <c r="N228" s="230"/>
      <c r="O228" s="230"/>
      <c r="P228" s="230"/>
      <c r="Q228" s="231"/>
      <c r="R228" s="230"/>
      <c r="S228" s="232"/>
      <c r="T228" s="232"/>
      <c r="U228" s="230"/>
      <c r="V228" s="230"/>
      <c r="W228" s="232"/>
      <c r="X228" s="232"/>
      <c r="Y228" s="230"/>
      <c r="Z228" s="230"/>
      <c r="AA228" s="230"/>
      <c r="AB228" s="230"/>
      <c r="AC228" s="334" t="s">
        <v>12</v>
      </c>
      <c r="AD228" s="309">
        <v>19.0</v>
      </c>
      <c r="AE228" s="225">
        <v>0.0</v>
      </c>
      <c r="AF228" s="225">
        <v>0.0</v>
      </c>
      <c r="AG228" s="225">
        <v>0.0</v>
      </c>
      <c r="AH228" s="225">
        <v>0.0</v>
      </c>
      <c r="AI228" s="225">
        <v>0.0</v>
      </c>
      <c r="AJ228" s="225">
        <v>0.0</v>
      </c>
      <c r="AK228" s="225">
        <v>0.0</v>
      </c>
      <c r="AL228" s="225">
        <v>0.0</v>
      </c>
      <c r="AM228" s="225">
        <v>0.0</v>
      </c>
      <c r="AN228" s="225">
        <v>0.0</v>
      </c>
      <c r="AO228" s="225">
        <v>6.0</v>
      </c>
      <c r="AP228" s="225">
        <v>0.0</v>
      </c>
      <c r="AQ228" s="225">
        <v>0.0</v>
      </c>
      <c r="AR228" s="225">
        <v>0.0</v>
      </c>
      <c r="AS228" s="225">
        <v>0.0</v>
      </c>
      <c r="AT228" s="225">
        <v>0.0</v>
      </c>
      <c r="AU228" s="225">
        <v>0.0</v>
      </c>
      <c r="AV228" s="225">
        <v>0.0</v>
      </c>
      <c r="AW228" s="225">
        <v>0.0</v>
      </c>
      <c r="AX228" s="225">
        <v>0.0</v>
      </c>
      <c r="AY228" s="359" t="str">
        <f t="shared" ref="AY228:BS228" si="920">IF(AD228 = 0, "", AD228)</f>
        <v>19</v>
      </c>
      <c r="AZ228" s="227" t="str">
        <f t="shared" si="920"/>
        <v/>
      </c>
      <c r="BA228" s="227" t="str">
        <f t="shared" si="920"/>
        <v/>
      </c>
      <c r="BB228" s="227" t="str">
        <f t="shared" si="920"/>
        <v/>
      </c>
      <c r="BC228" s="227" t="str">
        <f t="shared" si="920"/>
        <v/>
      </c>
      <c r="BD228" s="227" t="str">
        <f t="shared" si="920"/>
        <v/>
      </c>
      <c r="BE228" s="227" t="str">
        <f t="shared" si="920"/>
        <v/>
      </c>
      <c r="BF228" s="227" t="str">
        <f t="shared" si="920"/>
        <v/>
      </c>
      <c r="BG228" s="227" t="str">
        <f t="shared" si="920"/>
        <v/>
      </c>
      <c r="BH228" s="227" t="str">
        <f t="shared" si="920"/>
        <v/>
      </c>
      <c r="BI228" s="227" t="str">
        <f t="shared" si="920"/>
        <v/>
      </c>
      <c r="BJ228" s="227" t="str">
        <f t="shared" si="920"/>
        <v>6</v>
      </c>
      <c r="BK228" s="227" t="str">
        <f t="shared" si="920"/>
        <v/>
      </c>
      <c r="BL228" s="227" t="str">
        <f t="shared" si="920"/>
        <v/>
      </c>
      <c r="BM228" s="227" t="str">
        <f t="shared" si="920"/>
        <v/>
      </c>
      <c r="BN228" s="227" t="str">
        <f t="shared" si="920"/>
        <v/>
      </c>
      <c r="BO228" s="227" t="str">
        <f t="shared" si="920"/>
        <v/>
      </c>
      <c r="BP228" s="227" t="str">
        <f t="shared" si="920"/>
        <v/>
      </c>
      <c r="BQ228" s="227" t="str">
        <f t="shared" si="920"/>
        <v/>
      </c>
      <c r="BR228" s="227" t="str">
        <f t="shared" si="920"/>
        <v/>
      </c>
      <c r="BS228" s="238" t="str">
        <f t="shared" si="920"/>
        <v/>
      </c>
      <c r="BT228" s="239" t="str">
        <f>$AY228*Assembly!Y$4+$AZ228*Assembly!Y$5+$BA228*Assembly!Y$6+$BB228*Assembly!Y$7+$BC228*Assembly!Y$8+$BD228*Assembly!Y$9+$BE228*Assembly!Y$10+$BF228*Assembly!Y$11+$BG228*Assembly!Y$12+$BH228*Assembly!Y$13+$BI228*Assembly!Y$14+$BJ228*Assembly!Y$15+$BK228*Assembly!Y$16+$BL228*Assembly!Y$17+$BM228*Assembly!Y$18+$BN228*Assembly!Y$19+$BO228*Assembly!Y$20+$BP228*Assembly!Y$21+$BQ228*Assembly!Y$22+$BR228*Assembly!Y$23+$BS228*Assembly!Y$24</f>
        <v>416</v>
      </c>
      <c r="BU228" s="225" t="str">
        <f t="shared" si="8"/>
        <v>27</v>
      </c>
      <c r="BV228" s="225"/>
      <c r="BW228" s="225" t="str">
        <f>$AY228*Assembly!AC$4+$AZ228*Assembly!AC$5+$BA228*Assembly!AC$6+$BB228*Assembly!AC$7+$BC228*Assembly!AC$8+$BD228*Assembly!AC$9+$BE228*Assembly!AC$10+$BF228*Assembly!AC$11+$BG228*Assembly!AC$12+$BH228*Assembly!AC$13+$BI228*Assembly!AC$14+$BJ228*Assembly!AC$15+$BK228*Assembly!AC$16+$BL228*Assembly!AC$17+$BM228*Assembly!AC$18+$BN228*Assembly!AC$19+$BO228*Assembly!AC$20+$BP228*Assembly!AC$21+$BQ228*Assembly!AC$22+$BR228*Assembly!AC$23+$BS228*Assembly!AC$24</f>
        <v>2,080</v>
      </c>
      <c r="BX228" s="240" t="str">
        <f t="shared" si="9"/>
        <v>5.00</v>
      </c>
      <c r="BY228" s="241" t="str">
        <f t="shared" si="10"/>
        <v>133</v>
      </c>
      <c r="BZ228" s="242" t="str">
        <f t="shared" si="11"/>
        <v>78.1</v>
      </c>
      <c r="CA228" s="241" t="str">
        <f t="shared" si="12"/>
        <v>693</v>
      </c>
      <c r="CB228" s="225" t="str">
        <f>$AY228*Assembly!X$4+$AZ228*Assembly!X$5+$BA228*Assembly!X$6+$BB228*Assembly!X$7+$BC228*Assembly!X$8+$BD228*Assembly!X$9+$BE228*Assembly!X$10+$BF228*Assembly!X$11+$BG228*Assembly!X$12+$BH228*Assembly!X$13+$BI228*Assembly!X$14+$BJ228*Assembly!X$15+$BK228*Assembly!X$16+$BL228*Assembly!X$17+$BM228*Assembly!X$18+$BN228*Assembly!X$19+$BO228*Assembly!X$20+$BP228*Assembly!X$21+$BQ228*Assembly!X$22+$BR228*Assembly!X$23+$BS228*Assembly!X$24</f>
        <v>31</v>
      </c>
      <c r="CC228" s="225" t="str">
        <f t="shared" si="13"/>
        <v>4,822</v>
      </c>
      <c r="CD228" s="223" t="str">
        <f t="shared" si="14"/>
        <v>0.0048</v>
      </c>
      <c r="CE228" s="243" t="str">
        <f>$AY228*Assembly!AB$4+$AZ228*Assembly!AB$5+$BA228*Assembly!AB$6+$BB228*Assembly!AB$7+$BC228*Assembly!AB$8+$BD228*Assembly!AB$9+$BE228*Assembly!AB$10+$BF228*Assembly!AB$11+$BG228*Assembly!AB$12+$BH228*Assembly!AB$13+$BI228*Assembly!AB$14+$BJ228*Assembly!AB$15+$BK228*Assembly!AB$16+$BL228*Assembly!AB$17+$BM228*Assembly!AB$18+$BN228*Assembly!AB$19+$BO228*Assembly!AB$20+$BP228*Assembly!AB$21+$BQ228*Assembly!AB$22+$BR228*Assembly!AB$23+$BS228*Assembly!AB$24</f>
        <v>147</v>
      </c>
      <c r="CF228" s="231" t="str">
        <f>$AY228*Assembly!M$4+$AZ228*Assembly!M$5+$BA228*Assembly!M$6+$BB228*Assembly!M$7+$BC228*Assembly!M$8+$BD228*Assembly!M$9+$BE228*Assembly!M$10+$BF228*Assembly!M$11+$BG228*Assembly!M$12+$BH228*Assembly!M$13+$BI228*Assembly!M$14+$BJ228*Assembly!M$15+$BK228*Assembly!M$16+$BL228*Assembly!M$17+$BM228*Assembly!M$18+$BN228*Assembly!M$19+$BO228*Assembly!M$20+$BP228*Assembly!M$21+$BQ228*Assembly!M$22+$BR228*Assembly!M$23+$BS228*Assembly!M$24</f>
        <v>471</v>
      </c>
      <c r="CG228" s="231" t="str">
        <f>$AY228*Assembly!N$4+$AZ228*Assembly!N$5+$BA228*Assembly!N$6+$BB228*Assembly!N$7+$BC228*Assembly!N$8+$BD228*Assembly!N$9+$BE228*Assembly!N$10+$BF228*Assembly!N$11+$BG228*Assembly!N$12+$BH228*Assembly!N$13+$BI228*Assembly!N$14+$BJ228*Assembly!N$15+$BK228*Assembly!N$16+$BL228*Assembly!N$17+$BM228*Assembly!N$18+$BN228*Assembly!N$19+$BO228*Assembly!N$20+$BP228*Assembly!N$21+$BQ228*Assembly!N$22+$BR228*Assembly!N$23+$BS228*Assembly!N$24</f>
        <v>30</v>
      </c>
      <c r="CH228" s="231" t="str">
        <f>$AY228*Assembly!O$4+$AZ228*Assembly!O$5+$BA228*Assembly!O$6+$BB228*Assembly!O$7+$BC228*Assembly!O$8+$BD228*Assembly!O$9+$BE228*Assembly!O$10+$BF228*Assembly!O$11+$BG228*Assembly!O$12+$BH228*Assembly!O$13+$BI228*Assembly!O$14+$BJ228*Assembly!O$15+$BK228*Assembly!O$16+$BL228*Assembly!O$17+$BM228*Assembly!O$18+$BN228*Assembly!O$19+$BO228*Assembly!O$20+$BP228*Assembly!O$21+$BQ228*Assembly!O$22+$BR228*Assembly!O$23+$BS228*Assembly!O$24</f>
        <v>18</v>
      </c>
      <c r="CI228" s="229" t="str">
        <f>$AY228*Assembly!P$4+$AZ228*Assembly!P$5+$BA228*Assembly!P$6+$BB228*Assembly!P$7+$BC228*Assembly!P$8+$BD228*Assembly!P$9+$BE228*Assembly!P$10+$BF228*Assembly!P$11+$BG228*Assembly!P$12+$BH228*Assembly!P$13+$BI228*Assembly!P$14+$BJ228*Assembly!P$15+$BK228*Assembly!P$16+$BL228*Assembly!P$17+$BM228*Assembly!P$18+$BN228*Assembly!P$19+$BO228*Assembly!P$20+$BP228*Assembly!P$21+$BQ228*Assembly!P$22+$BR228*Assembly!P$23+$BS228*Assembly!P$24</f>
        <v>0</v>
      </c>
      <c r="CJ228" s="229" t="str">
        <f>$AY228*Assembly!Q$4+$AZ228*Assembly!Q$5+$BA228*Assembly!Q$6+$BB228*Assembly!Q$7+$BC228*Assembly!Q$8+$BD228*Assembly!Q$9+$BE228*Assembly!Q$10+$BF228*Assembly!Q$11+$BG228*Assembly!Q$12+$BH228*Assembly!Q$13+$BI228*Assembly!Q$14+$BJ228*Assembly!Q$15+$BK228*Assembly!Q$16+$BL228*Assembly!Q$17+$BM228*Assembly!Q$18+$BN228*Assembly!Q$19+$BO228*Assembly!Q$20+$BP228*Assembly!Q$21+$BQ228*Assembly!Q$22+$BR228*Assembly!Q$23+$BS228*Assembly!Q$24</f>
        <v>0</v>
      </c>
      <c r="CK228" s="231" t="str">
        <f>$AY228*Assembly!R$4+$AZ228*Assembly!R$5+$BA228*Assembly!R$6+$BB228*Assembly!R$7+$BC228*Assembly!R$8+$BD228*Assembly!R$9+$BE228*Assembly!R$10+$BF228*Assembly!R$11+$BG228*Assembly!R$12+$BH228*Assembly!R$13+$BI228*Assembly!R$14+$BJ228*Assembly!R$15+$BK228*Assembly!R$16+$BL228*Assembly!R$17+$BM228*Assembly!R$18+$BN228*Assembly!R$19+$BO228*Assembly!R$20+$BP228*Assembly!R$21+$BQ228*Assembly!R$22+$BR228*Assembly!R$23+$BS228*Assembly!R$24</f>
        <v>0</v>
      </c>
      <c r="CL228" s="229" t="str">
        <f>$AY228*Assembly!S$4+$AZ228*Assembly!S$5+$BA228*Assembly!S$6+$BB228*Assembly!S$7+$BC228*Assembly!S$8+$BD228*Assembly!S$9+$BE228*Assembly!S$10+$BF228*Assembly!S$11+$BG228*Assembly!S$12+$BH228*Assembly!S$13+$BI228*Assembly!S$14+$BJ228*Assembly!S$15+$BK228*Assembly!S$16+$BL228*Assembly!S$17+$BM228*Assembly!S$18+$BN228*Assembly!S$19+$BO228*Assembly!S$20+$BP228*Assembly!S$21+$BQ228*Assembly!S$22+$BR228*Assembly!S$23+$BS228*Assembly!S$24</f>
        <v>0</v>
      </c>
      <c r="CM228" s="229" t="str">
        <f>$AY228*Assembly!T$4+$AZ228*Assembly!T$5+$BA228*Assembly!T$6+$BB228*Assembly!T$7+$BC228*Assembly!T$8+$BD228*Assembly!T$9+$BE228*Assembly!T$10+$BF228*Assembly!T$11+$BG228*Assembly!T$12+$BH228*Assembly!T$13+$BI228*Assembly!T$14+$BJ228*Assembly!T$15+$BK228*Assembly!T$16+$BL228*Assembly!T$17+$BM228*Assembly!T$18+$BN228*Assembly!T$19+$BO228*Assembly!T$20+$BP228*Assembly!T$21+$BQ228*Assembly!T$22+$BR228*Assembly!T$23+$BS228*Assembly!T$24</f>
        <v>0</v>
      </c>
      <c r="CN228" s="229" t="str">
        <f>$AY228*Assembly!U$4+$AZ228*Assembly!U$5+$BA228*Assembly!U$6+$BB228*Assembly!U$7+$BC228*Assembly!U$8+$BD228*Assembly!U$9+$BE228*Assembly!U$10+$BF228*Assembly!U$11+$BG228*Assembly!U$12+$BH228*Assembly!U$13+$BI228*Assembly!U$14+$BJ228*Assembly!U$15+$BK228*Assembly!U$16+$BL228*Assembly!U$17+$BM228*Assembly!U$18+$BN228*Assembly!U$19+$BO228*Assembly!U$20+$BP228*Assembly!U$21+$BQ228*Assembly!U$22+$BR228*Assembly!U$23+$BS228*Assembly!U$24</f>
        <v>0</v>
      </c>
      <c r="CO228" s="231" t="str">
        <f>$AY228*Assembly!V$4+$AZ228*Assembly!V$5+$BA228*Assembly!V$6+$BB228*Assembly!V$7+$BC228*Assembly!V$8+$BD228*Assembly!V$9+$BE228*Assembly!V$10+$BF228*Assembly!V$11+$BG228*Assembly!V$12+$BH228*Assembly!V$13+$BI228*Assembly!V$14+$BJ228*Assembly!V$15+$BK228*Assembly!V$16+$BL228*Assembly!V$17+$BM228*Assembly!V$18+$BN228*Assembly!V$19+$BO228*Assembly!V$20+$BP228*Assembly!V$21+$BQ228*Assembly!V$22+$BR228*Assembly!V$23+$BS228*Assembly!V$24</f>
        <v>0</v>
      </c>
      <c r="CP228" s="231" t="str">
        <f>CF228*Refining!$F$3</f>
        <v>841</v>
      </c>
      <c r="CQ228" s="231" t="str">
        <f>CG228*Refining!$F$4</f>
        <v>94</v>
      </c>
      <c r="CR228" s="231" t="str">
        <f>CH228*Refining!$F$5</f>
        <v>75</v>
      </c>
      <c r="CS228" s="231" t="str">
        <f>CI228*Refining!$F$6</f>
        <v>0</v>
      </c>
      <c r="CT228" s="231" t="str">
        <f>CJ228*Refining!$F$7</f>
        <v>0</v>
      </c>
      <c r="CU228" s="231" t="str">
        <f>CK228*Refining!$F$8</f>
        <v>0</v>
      </c>
      <c r="CV228" s="231" t="str">
        <f>CL228*Refining!$F$9</f>
        <v>0</v>
      </c>
      <c r="CW228" s="231" t="str">
        <f>CM228*Refining!$F$10</f>
        <v>0</v>
      </c>
      <c r="CX228" s="231" t="str">
        <f>CN228*Refining!$F$11</f>
        <v>0</v>
      </c>
      <c r="CY228" s="231" t="str">
        <f>CO228*Refining!$F$12</f>
        <v>0</v>
      </c>
      <c r="CZ228" s="244" t="str">
        <f t="shared" ref="CZ228:DS228" si="921">IF(CF228 = 0, "", CF228)</f>
        <v>471</v>
      </c>
      <c r="DA228" s="245" t="str">
        <f t="shared" si="921"/>
        <v>30</v>
      </c>
      <c r="DB228" s="245" t="str">
        <f t="shared" si="921"/>
        <v>18</v>
      </c>
      <c r="DC228" s="245" t="str">
        <f t="shared" si="921"/>
        <v/>
      </c>
      <c r="DD228" s="245" t="str">
        <f t="shared" si="921"/>
        <v/>
      </c>
      <c r="DE228" s="245" t="str">
        <f t="shared" si="921"/>
        <v/>
      </c>
      <c r="DF228" s="245" t="str">
        <f t="shared" si="921"/>
        <v/>
      </c>
      <c r="DG228" s="245" t="str">
        <f t="shared" si="921"/>
        <v/>
      </c>
      <c r="DH228" s="245" t="str">
        <f t="shared" si="921"/>
        <v/>
      </c>
      <c r="DI228" s="246" t="str">
        <f t="shared" si="921"/>
        <v/>
      </c>
      <c r="DJ228" s="244" t="str">
        <f t="shared" si="921"/>
        <v>841</v>
      </c>
      <c r="DK228" s="245" t="str">
        <f t="shared" si="921"/>
        <v>94</v>
      </c>
      <c r="DL228" s="245" t="str">
        <f t="shared" si="921"/>
        <v>75</v>
      </c>
      <c r="DM228" s="245" t="str">
        <f t="shared" si="921"/>
        <v/>
      </c>
      <c r="DN228" s="259" t="str">
        <f t="shared" si="921"/>
        <v/>
      </c>
      <c r="DO228" s="245" t="str">
        <f t="shared" si="921"/>
        <v/>
      </c>
      <c r="DP228" s="245" t="str">
        <f t="shared" si="921"/>
        <v/>
      </c>
      <c r="DQ228" s="245" t="str">
        <f t="shared" si="921"/>
        <v/>
      </c>
      <c r="DR228" s="245" t="str">
        <f t="shared" si="921"/>
        <v/>
      </c>
      <c r="DS228" s="246" t="str">
        <f t="shared" si="921"/>
        <v/>
      </c>
      <c r="DT228" s="248" t="str">
        <f t="shared" si="16"/>
        <v>519</v>
      </c>
      <c r="DU228" s="249" t="str">
        <f t="shared" si="17"/>
        <v>1,010</v>
      </c>
      <c r="DV228" s="225" t="str">
        <f>CZ228*'Ores &amp; Ingots'!$C$3+DA228*'Ores &amp; Ingots'!$C$4+DB228*'Ores &amp; Ingots'!$C$5+DC228*'Ores &amp; Ingots'!$C$6+DD228*'Ores &amp; Ingots'!$C$7+DE228*'Ores &amp; Ingots'!$C$8+DF228*'Ores &amp; Ingots'!$C$9+DG228*'Ores &amp; Ingots'!$C$10+DH228*'Ores &amp; Ingots'!$C$11+DI228*'Ores &amp; Ingots'!$C$12</f>
        <v>65</v>
      </c>
      <c r="DW228" s="225" t="str">
        <f>DJ228*'Ores &amp; Ingots'!$B$3+DK228*'Ores &amp; Ingots'!$B$4+DL228*'Ores &amp; Ingots'!$B$5+DM228*'Ores &amp; Ingots'!$B$6+DN228*'Ores &amp; Ingots'!$B$7+DO228*'Ores &amp; Ingots'!$B$8+DP228*'Ores &amp; Ingots'!$B$9+DQ228*'Ores &amp; Ingots'!$B$10+DR228*'Ores &amp; Ingots'!$B$11+DS228*'Ores &amp; Ingots'!$B$12</f>
        <v>374</v>
      </c>
      <c r="DX228" s="249" t="str">
        <f>CZ228*Refining!$G$3+DA228*Refining!$G$4+DB228*Refining!$G$5+DC228*Refining!$G$6+DD228*Refining!$G$7+DE228*Refining!$G$8+DF228*Refining!$G$9+DG228*Refining!$G$10+DH228*Refining!$G$11+DI228*Refining!$G$12</f>
        <v>407</v>
      </c>
      <c r="DY228" s="249" t="str">
        <f t="shared" si="18"/>
        <v>63,365</v>
      </c>
      <c r="DZ228" s="250" t="str">
        <f t="shared" si="19"/>
        <v>0.0634</v>
      </c>
      <c r="EA228" s="248" t="str">
        <f t="shared" si="20"/>
        <v>441</v>
      </c>
      <c r="EB228" s="251" t="str">
        <f t="shared" ref="EB228:EC228" si="922">EA228/60</f>
        <v>7.4</v>
      </c>
      <c r="EC228" s="251" t="str">
        <f t="shared" si="922"/>
        <v>0.1</v>
      </c>
      <c r="ED228" s="248" t="str">
        <f t="shared" si="22"/>
        <v>68,188</v>
      </c>
      <c r="EE228" s="251" t="str">
        <f t="shared" ref="EE228:EF228" si="923">ED228/1000</f>
        <v>68.2</v>
      </c>
      <c r="EF228" s="252" t="str">
        <f t="shared" si="923"/>
        <v>0.07</v>
      </c>
      <c r="EG228" s="223" t="str">
        <f t="shared" si="24"/>
        <v>0.0682</v>
      </c>
      <c r="EH228" s="224" t="str">
        <f t="shared" si="25"/>
        <v>0:07:21</v>
      </c>
      <c r="EI228" s="225" t="s">
        <v>12</v>
      </c>
    </row>
    <row r="229">
      <c r="A229" s="33"/>
      <c r="B229" s="226" t="s">
        <v>1084</v>
      </c>
      <c r="C229" s="227" t="s">
        <v>886</v>
      </c>
      <c r="D229" s="227">
        <v>1.0</v>
      </c>
      <c r="E229" s="227">
        <v>1.0</v>
      </c>
      <c r="F229" s="227">
        <v>1.0</v>
      </c>
      <c r="G229" s="253" t="str">
        <f t="shared" si="5"/>
        <v>15.6</v>
      </c>
      <c r="H229" s="254">
        <v>10.0</v>
      </c>
      <c r="I229" s="254">
        <v>30.0</v>
      </c>
      <c r="J229" s="254" t="str">
        <f>H229/Main!$D$9</f>
        <v>10</v>
      </c>
      <c r="K229" s="254" t="str">
        <f>I229/Main!$D$10</f>
        <v>30</v>
      </c>
      <c r="L229" s="254" t="str">
        <f t="shared" si="6"/>
        <v>3</v>
      </c>
      <c r="M229" s="254">
        <v>0.4</v>
      </c>
      <c r="N229" s="255"/>
      <c r="O229" s="255"/>
      <c r="P229" s="255"/>
      <c r="Q229" s="256"/>
      <c r="R229" s="255"/>
      <c r="S229" s="257"/>
      <c r="T229" s="257"/>
      <c r="U229" s="255"/>
      <c r="V229" s="255"/>
      <c r="W229" s="350"/>
      <c r="X229" s="257"/>
      <c r="Y229" s="255"/>
      <c r="Z229" s="255"/>
      <c r="AA229" s="255"/>
      <c r="AB229" s="255"/>
      <c r="AC229" s="351" t="s">
        <v>18</v>
      </c>
      <c r="AD229" s="309">
        <v>125.0</v>
      </c>
      <c r="AE229" s="225">
        <v>0.0</v>
      </c>
      <c r="AF229" s="225">
        <v>0.0</v>
      </c>
      <c r="AG229" s="225">
        <v>0.0</v>
      </c>
      <c r="AH229" s="225">
        <v>0.0</v>
      </c>
      <c r="AI229" s="225">
        <v>0.0</v>
      </c>
      <c r="AJ229" s="225">
        <v>0.0</v>
      </c>
      <c r="AK229" s="225">
        <v>0.0</v>
      </c>
      <c r="AL229" s="225">
        <v>0.0</v>
      </c>
      <c r="AM229" s="225">
        <v>0.0</v>
      </c>
      <c r="AN229" s="225">
        <v>0.0</v>
      </c>
      <c r="AO229" s="225">
        <v>50.0</v>
      </c>
      <c r="AP229" s="225">
        <v>0.0</v>
      </c>
      <c r="AQ229" s="225">
        <v>0.0</v>
      </c>
      <c r="AR229" s="225">
        <v>0.0</v>
      </c>
      <c r="AS229" s="225">
        <v>0.0</v>
      </c>
      <c r="AT229" s="225">
        <v>0.0</v>
      </c>
      <c r="AU229" s="225">
        <v>0.0</v>
      </c>
      <c r="AV229" s="225">
        <v>0.0</v>
      </c>
      <c r="AW229" s="225">
        <v>0.0</v>
      </c>
      <c r="AX229" s="225">
        <v>0.0</v>
      </c>
      <c r="AY229" s="359" t="str">
        <f t="shared" ref="AY229:BS229" si="924">IF(AD229 = 0, "", AD229)</f>
        <v>125</v>
      </c>
      <c r="AZ229" s="227" t="str">
        <f t="shared" si="924"/>
        <v/>
      </c>
      <c r="BA229" s="227" t="str">
        <f t="shared" si="924"/>
        <v/>
      </c>
      <c r="BB229" s="227" t="str">
        <f t="shared" si="924"/>
        <v/>
      </c>
      <c r="BC229" s="227" t="str">
        <f t="shared" si="924"/>
        <v/>
      </c>
      <c r="BD229" s="227" t="str">
        <f t="shared" si="924"/>
        <v/>
      </c>
      <c r="BE229" s="227" t="str">
        <f t="shared" si="924"/>
        <v/>
      </c>
      <c r="BF229" s="227" t="str">
        <f t="shared" si="924"/>
        <v/>
      </c>
      <c r="BG229" s="227" t="str">
        <f t="shared" si="924"/>
        <v/>
      </c>
      <c r="BH229" s="227" t="str">
        <f t="shared" si="924"/>
        <v/>
      </c>
      <c r="BI229" s="227" t="str">
        <f t="shared" si="924"/>
        <v/>
      </c>
      <c r="BJ229" s="227" t="str">
        <f t="shared" si="924"/>
        <v>50</v>
      </c>
      <c r="BK229" s="227" t="str">
        <f t="shared" si="924"/>
        <v/>
      </c>
      <c r="BL229" s="227" t="str">
        <f t="shared" si="924"/>
        <v/>
      </c>
      <c r="BM229" s="227" t="str">
        <f t="shared" si="924"/>
        <v/>
      </c>
      <c r="BN229" s="227" t="str">
        <f t="shared" si="924"/>
        <v/>
      </c>
      <c r="BO229" s="227" t="str">
        <f t="shared" si="924"/>
        <v/>
      </c>
      <c r="BP229" s="227" t="str">
        <f t="shared" si="924"/>
        <v/>
      </c>
      <c r="BQ229" s="227" t="str">
        <f t="shared" si="924"/>
        <v/>
      </c>
      <c r="BR229" s="227" t="str">
        <f t="shared" si="924"/>
        <v/>
      </c>
      <c r="BS229" s="238" t="str">
        <f t="shared" si="924"/>
        <v/>
      </c>
      <c r="BT229" s="239" t="str">
        <f>$AY229*Assembly!Y$4+$AZ229*Assembly!Y$5+$BA229*Assembly!Y$6+$BB229*Assembly!Y$7+$BC229*Assembly!Y$8+$BD229*Assembly!Y$9+$BE229*Assembly!Y$10+$BF229*Assembly!Y$11+$BG229*Assembly!Y$12+$BH229*Assembly!Y$13+$BI229*Assembly!Y$14+$BJ229*Assembly!Y$15+$BK229*Assembly!Y$16+$BL229*Assembly!Y$17+$BM229*Assembly!Y$18+$BN229*Assembly!Y$19+$BO229*Assembly!Y$20+$BP229*Assembly!Y$21+$BQ229*Assembly!Y$22+$BR229*Assembly!Y$23+$BS229*Assembly!Y$24</f>
        <v>2,800</v>
      </c>
      <c r="BU229" s="225" t="str">
        <f t="shared" si="8"/>
        <v>179</v>
      </c>
      <c r="BV229" s="225"/>
      <c r="BW229" s="225" t="str">
        <f>$AY229*Assembly!AC$4+$AZ229*Assembly!AC$5+$BA229*Assembly!AC$6+$BB229*Assembly!AC$7+$BC229*Assembly!AC$8+$BD229*Assembly!AC$9+$BE229*Assembly!AC$10+$BF229*Assembly!AC$11+$BG229*Assembly!AC$12+$BH229*Assembly!AC$13+$BI229*Assembly!AC$14+$BJ229*Assembly!AC$15+$BK229*Assembly!AC$16+$BL229*Assembly!AC$17+$BM229*Assembly!AC$18+$BN229*Assembly!AC$19+$BO229*Assembly!AC$20+$BP229*Assembly!AC$21+$BQ229*Assembly!AC$22+$BR229*Assembly!AC$23+$BS229*Assembly!AC$24</f>
        <v>14,000</v>
      </c>
      <c r="BX229" s="240" t="str">
        <f t="shared" si="9"/>
        <v>5.00</v>
      </c>
      <c r="BY229" s="241" t="str">
        <f t="shared" si="10"/>
        <v>896</v>
      </c>
      <c r="BZ229" s="242" t="str">
        <f t="shared" si="11"/>
        <v>78.1</v>
      </c>
      <c r="CA229" s="241" t="str">
        <f t="shared" si="12"/>
        <v>1400</v>
      </c>
      <c r="CB229" s="225" t="str">
        <f>$AY229*Assembly!X$4+$AZ229*Assembly!X$5+$BA229*Assembly!X$6+$BB229*Assembly!X$7+$BC229*Assembly!X$8+$BD229*Assembly!X$9+$BE229*Assembly!X$10+$BF229*Assembly!X$11+$BG229*Assembly!X$12+$BH229*Assembly!X$13+$BI229*Assembly!X$14+$BJ229*Assembly!X$15+$BK229*Assembly!X$16+$BL229*Assembly!X$17+$BM229*Assembly!X$18+$BN229*Assembly!X$19+$BO229*Assembly!X$20+$BP229*Assembly!X$21+$BQ229*Assembly!X$22+$BR229*Assembly!X$23+$BS229*Assembly!X$24</f>
        <v>225</v>
      </c>
      <c r="CC229" s="225" t="str">
        <f t="shared" si="13"/>
        <v>35,000</v>
      </c>
      <c r="CD229" s="223" t="str">
        <f t="shared" si="14"/>
        <v>0.0350</v>
      </c>
      <c r="CE229" s="243" t="str">
        <f>$AY229*Assembly!AB$4+$AZ229*Assembly!AB$5+$BA229*Assembly!AB$6+$BB229*Assembly!AB$7+$BC229*Assembly!AB$8+$BD229*Assembly!AB$9+$BE229*Assembly!AB$10+$BF229*Assembly!AB$11+$BG229*Assembly!AB$12+$BH229*Assembly!AB$13+$BI229*Assembly!AB$14+$BJ229*Assembly!AB$15+$BK229*Assembly!AB$16+$BL229*Assembly!AB$17+$BM229*Assembly!AB$18+$BN229*Assembly!AB$19+$BO229*Assembly!AB$20+$BP229*Assembly!AB$21+$BQ229*Assembly!AB$22+$BR229*Assembly!AB$23+$BS229*Assembly!AB$24</f>
        <v>1,125</v>
      </c>
      <c r="CF229" s="256" t="str">
        <f>$AY229*Assembly!M$4+$AZ229*Assembly!M$5+$BA229*Assembly!M$6+$BB229*Assembly!M$7+$BC229*Assembly!M$8+$BD229*Assembly!M$9+$BE229*Assembly!M$10+$BF229*Assembly!M$11+$BG229*Assembly!M$12+$BH229*Assembly!M$13+$BI229*Assembly!M$14+$BJ229*Assembly!M$15+$BK229*Assembly!M$16+$BL229*Assembly!M$17+$BM229*Assembly!M$18+$BN229*Assembly!M$19+$BO229*Assembly!M$20+$BP229*Assembly!M$21+$BQ229*Assembly!M$22+$BR229*Assembly!M$23+$BS229*Assembly!M$24</f>
        <v>3,225</v>
      </c>
      <c r="CG229" s="256" t="str">
        <f>$AY229*Assembly!N$4+$AZ229*Assembly!N$5+$BA229*Assembly!N$6+$BB229*Assembly!N$7+$BC229*Assembly!N$8+$BD229*Assembly!N$9+$BE229*Assembly!N$10+$BF229*Assembly!N$11+$BG229*Assembly!N$12+$BH229*Assembly!N$13+$BI229*Assembly!N$14+$BJ229*Assembly!N$15+$BK229*Assembly!N$16+$BL229*Assembly!N$17+$BM229*Assembly!N$18+$BN229*Assembly!N$19+$BO229*Assembly!N$20+$BP229*Assembly!N$21+$BQ229*Assembly!N$22+$BR229*Assembly!N$23+$BS229*Assembly!N$24</f>
        <v>250</v>
      </c>
      <c r="CH229" s="256" t="str">
        <f>$AY229*Assembly!O$4+$AZ229*Assembly!O$5+$BA229*Assembly!O$6+$BB229*Assembly!O$7+$BC229*Assembly!O$8+$BD229*Assembly!O$9+$BE229*Assembly!O$10+$BF229*Assembly!O$11+$BG229*Assembly!O$12+$BH229*Assembly!O$13+$BI229*Assembly!O$14+$BJ229*Assembly!O$15+$BK229*Assembly!O$16+$BL229*Assembly!O$17+$BM229*Assembly!O$18+$BN229*Assembly!O$19+$BO229*Assembly!O$20+$BP229*Assembly!O$21+$BQ229*Assembly!O$22+$BR229*Assembly!O$23+$BS229*Assembly!O$24</f>
        <v>150</v>
      </c>
      <c r="CI229" s="254" t="str">
        <f>$AY229*Assembly!P$4+$AZ229*Assembly!P$5+$BA229*Assembly!P$6+$BB229*Assembly!P$7+$BC229*Assembly!P$8+$BD229*Assembly!P$9+$BE229*Assembly!P$10+$BF229*Assembly!P$11+$BG229*Assembly!P$12+$BH229*Assembly!P$13+$BI229*Assembly!P$14+$BJ229*Assembly!P$15+$BK229*Assembly!P$16+$BL229*Assembly!P$17+$BM229*Assembly!P$18+$BN229*Assembly!P$19+$BO229*Assembly!P$20+$BP229*Assembly!P$21+$BQ229*Assembly!P$22+$BR229*Assembly!P$23+$BS229*Assembly!P$24</f>
        <v>0</v>
      </c>
      <c r="CJ229" s="254" t="str">
        <f>$AY229*Assembly!Q$4+$AZ229*Assembly!Q$5+$BA229*Assembly!Q$6+$BB229*Assembly!Q$7+$BC229*Assembly!Q$8+$BD229*Assembly!Q$9+$BE229*Assembly!Q$10+$BF229*Assembly!Q$11+$BG229*Assembly!Q$12+$BH229*Assembly!Q$13+$BI229*Assembly!Q$14+$BJ229*Assembly!Q$15+$BK229*Assembly!Q$16+$BL229*Assembly!Q$17+$BM229*Assembly!Q$18+$BN229*Assembly!Q$19+$BO229*Assembly!Q$20+$BP229*Assembly!Q$21+$BQ229*Assembly!Q$22+$BR229*Assembly!Q$23+$BS229*Assembly!Q$24</f>
        <v>0</v>
      </c>
      <c r="CK229" s="256" t="str">
        <f>$AY229*Assembly!R$4+$AZ229*Assembly!R$5+$BA229*Assembly!R$6+$BB229*Assembly!R$7+$BC229*Assembly!R$8+$BD229*Assembly!R$9+$BE229*Assembly!R$10+$BF229*Assembly!R$11+$BG229*Assembly!R$12+$BH229*Assembly!R$13+$BI229*Assembly!R$14+$BJ229*Assembly!R$15+$BK229*Assembly!R$16+$BL229*Assembly!R$17+$BM229*Assembly!R$18+$BN229*Assembly!R$19+$BO229*Assembly!R$20+$BP229*Assembly!R$21+$BQ229*Assembly!R$22+$BR229*Assembly!R$23+$BS229*Assembly!R$24</f>
        <v>0</v>
      </c>
      <c r="CL229" s="254" t="str">
        <f>$AY229*Assembly!S$4+$AZ229*Assembly!S$5+$BA229*Assembly!S$6+$BB229*Assembly!S$7+$BC229*Assembly!S$8+$BD229*Assembly!S$9+$BE229*Assembly!S$10+$BF229*Assembly!S$11+$BG229*Assembly!S$12+$BH229*Assembly!S$13+$BI229*Assembly!S$14+$BJ229*Assembly!S$15+$BK229*Assembly!S$16+$BL229*Assembly!S$17+$BM229*Assembly!S$18+$BN229*Assembly!S$19+$BO229*Assembly!S$20+$BP229*Assembly!S$21+$BQ229*Assembly!S$22+$BR229*Assembly!S$23+$BS229*Assembly!S$24</f>
        <v>0</v>
      </c>
      <c r="CM229" s="254" t="str">
        <f>$AY229*Assembly!T$4+$AZ229*Assembly!T$5+$BA229*Assembly!T$6+$BB229*Assembly!T$7+$BC229*Assembly!T$8+$BD229*Assembly!T$9+$BE229*Assembly!T$10+$BF229*Assembly!T$11+$BG229*Assembly!T$12+$BH229*Assembly!T$13+$BI229*Assembly!T$14+$BJ229*Assembly!T$15+$BK229*Assembly!T$16+$BL229*Assembly!T$17+$BM229*Assembly!T$18+$BN229*Assembly!T$19+$BO229*Assembly!T$20+$BP229*Assembly!T$21+$BQ229*Assembly!T$22+$BR229*Assembly!T$23+$BS229*Assembly!T$24</f>
        <v>0</v>
      </c>
      <c r="CN229" s="254" t="str">
        <f>$AY229*Assembly!U$4+$AZ229*Assembly!U$5+$BA229*Assembly!U$6+$BB229*Assembly!U$7+$BC229*Assembly!U$8+$BD229*Assembly!U$9+$BE229*Assembly!U$10+$BF229*Assembly!U$11+$BG229*Assembly!U$12+$BH229*Assembly!U$13+$BI229*Assembly!U$14+$BJ229*Assembly!U$15+$BK229*Assembly!U$16+$BL229*Assembly!U$17+$BM229*Assembly!U$18+$BN229*Assembly!U$19+$BO229*Assembly!U$20+$BP229*Assembly!U$21+$BQ229*Assembly!U$22+$BR229*Assembly!U$23+$BS229*Assembly!U$24</f>
        <v>0</v>
      </c>
      <c r="CO229" s="256" t="str">
        <f>$AY229*Assembly!V$4+$AZ229*Assembly!V$5+$BA229*Assembly!V$6+$BB229*Assembly!V$7+$BC229*Assembly!V$8+$BD229*Assembly!V$9+$BE229*Assembly!V$10+$BF229*Assembly!V$11+$BG229*Assembly!V$12+$BH229*Assembly!V$13+$BI229*Assembly!V$14+$BJ229*Assembly!V$15+$BK229*Assembly!V$16+$BL229*Assembly!V$17+$BM229*Assembly!V$18+$BN229*Assembly!V$19+$BO229*Assembly!V$20+$BP229*Assembly!V$21+$BQ229*Assembly!V$22+$BR229*Assembly!V$23+$BS229*Assembly!V$24</f>
        <v>0</v>
      </c>
      <c r="CP229" s="256" t="str">
        <f>CF229*Refining!$F$3</f>
        <v>5,759</v>
      </c>
      <c r="CQ229" s="256" t="str">
        <f>CG229*Refining!$F$4</f>
        <v>781</v>
      </c>
      <c r="CR229" s="256" t="str">
        <f>CH229*Refining!$F$5</f>
        <v>625</v>
      </c>
      <c r="CS229" s="256" t="str">
        <f>CI229*Refining!$F$6</f>
        <v>0</v>
      </c>
      <c r="CT229" s="256" t="str">
        <f>CJ229*Refining!$F$7</f>
        <v>0</v>
      </c>
      <c r="CU229" s="256" t="str">
        <f>CK229*Refining!$F$8</f>
        <v>0</v>
      </c>
      <c r="CV229" s="256" t="str">
        <f>CL229*Refining!$F$9</f>
        <v>0</v>
      </c>
      <c r="CW229" s="256" t="str">
        <f>CM229*Refining!$F$10</f>
        <v>0</v>
      </c>
      <c r="CX229" s="256" t="str">
        <f>CN229*Refining!$F$11</f>
        <v>0</v>
      </c>
      <c r="CY229" s="256" t="str">
        <f>CO229*Refining!$F$12</f>
        <v>0</v>
      </c>
      <c r="CZ229" s="244" t="str">
        <f t="shared" ref="CZ229:DS229" si="925">IF(CF229 = 0, "", CF229)</f>
        <v>3,225</v>
      </c>
      <c r="DA229" s="245" t="str">
        <f t="shared" si="925"/>
        <v>250</v>
      </c>
      <c r="DB229" s="245" t="str">
        <f t="shared" si="925"/>
        <v>150</v>
      </c>
      <c r="DC229" s="245" t="str">
        <f t="shared" si="925"/>
        <v/>
      </c>
      <c r="DD229" s="245" t="str">
        <f t="shared" si="925"/>
        <v/>
      </c>
      <c r="DE229" s="245" t="str">
        <f t="shared" si="925"/>
        <v/>
      </c>
      <c r="DF229" s="245" t="str">
        <f t="shared" si="925"/>
        <v/>
      </c>
      <c r="DG229" s="245" t="str">
        <f t="shared" si="925"/>
        <v/>
      </c>
      <c r="DH229" s="245" t="str">
        <f t="shared" si="925"/>
        <v/>
      </c>
      <c r="DI229" s="246" t="str">
        <f t="shared" si="925"/>
        <v/>
      </c>
      <c r="DJ229" s="244" t="str">
        <f t="shared" si="925"/>
        <v>5,759</v>
      </c>
      <c r="DK229" s="245" t="str">
        <f t="shared" si="925"/>
        <v>781</v>
      </c>
      <c r="DL229" s="245" t="str">
        <f t="shared" si="925"/>
        <v>625</v>
      </c>
      <c r="DM229" s="245" t="str">
        <f t="shared" si="925"/>
        <v/>
      </c>
      <c r="DN229" s="259" t="str">
        <f t="shared" si="925"/>
        <v/>
      </c>
      <c r="DO229" s="245" t="str">
        <f t="shared" si="925"/>
        <v/>
      </c>
      <c r="DP229" s="245" t="str">
        <f t="shared" si="925"/>
        <v/>
      </c>
      <c r="DQ229" s="245" t="str">
        <f t="shared" si="925"/>
        <v/>
      </c>
      <c r="DR229" s="245" t="str">
        <f t="shared" si="925"/>
        <v/>
      </c>
      <c r="DS229" s="246" t="str">
        <f t="shared" si="925"/>
        <v/>
      </c>
      <c r="DT229" s="248" t="str">
        <f t="shared" si="16"/>
        <v>3,625</v>
      </c>
      <c r="DU229" s="249" t="str">
        <f t="shared" si="17"/>
        <v>7,165</v>
      </c>
      <c r="DV229" s="225" t="str">
        <f>CZ229*'Ores &amp; Ingots'!$C$3+DA229*'Ores &amp; Ingots'!$C$4+DB229*'Ores &amp; Ingots'!$C$5+DC229*'Ores &amp; Ingots'!$C$6+DD229*'Ores &amp; Ingots'!$C$7+DE229*'Ores &amp; Ingots'!$C$8+DF229*'Ores &amp; Ingots'!$C$9+DG229*'Ores &amp; Ingots'!$C$10+DH229*'Ores &amp; Ingots'!$C$11+DI229*'Ores &amp; Ingots'!$C$12</f>
        <v>454</v>
      </c>
      <c r="DW229" s="225" t="str">
        <f>DJ229*'Ores &amp; Ingots'!$B$3+DK229*'Ores &amp; Ingots'!$B$4+DL229*'Ores &amp; Ingots'!$B$5+DM229*'Ores &amp; Ingots'!$B$6+DN229*'Ores &amp; Ingots'!$B$7+DO229*'Ores &amp; Ingots'!$B$8+DP229*'Ores &amp; Ingots'!$B$9+DQ229*'Ores &amp; Ingots'!$B$10+DR229*'Ores &amp; Ingots'!$B$11+DS229*'Ores &amp; Ingots'!$B$12</f>
        <v>2,651</v>
      </c>
      <c r="DX229" s="249" t="str">
        <f>CZ229*Refining!$G$3+DA229*Refining!$G$4+DB229*Refining!$G$5+DC229*Refining!$G$6+DD229*Refining!$G$7+DE229*Refining!$G$8+DF229*Refining!$G$9+DG229*Refining!$G$10+DH229*Refining!$G$11+DI229*Refining!$G$12</f>
        <v>3,346</v>
      </c>
      <c r="DY229" s="249" t="str">
        <f t="shared" si="18"/>
        <v>520,566</v>
      </c>
      <c r="DZ229" s="250" t="str">
        <f t="shared" si="19"/>
        <v>0.5206</v>
      </c>
      <c r="EA229" s="248" t="str">
        <f t="shared" si="20"/>
        <v>3,581</v>
      </c>
      <c r="EB229" s="251" t="str">
        <f t="shared" ref="EB229:EC229" si="926">EA229/60</f>
        <v>59.7</v>
      </c>
      <c r="EC229" s="251" t="str">
        <f t="shared" si="926"/>
        <v>1.0</v>
      </c>
      <c r="ED229" s="248" t="str">
        <f t="shared" si="22"/>
        <v>555,566</v>
      </c>
      <c r="EE229" s="251" t="str">
        <f t="shared" ref="EE229:EF229" si="927">ED229/1000</f>
        <v>555.6</v>
      </c>
      <c r="EF229" s="252" t="str">
        <f t="shared" si="927"/>
        <v>0.56</v>
      </c>
      <c r="EG229" s="223" t="str">
        <f t="shared" si="24"/>
        <v>0.5556</v>
      </c>
      <c r="EH229" s="224" t="str">
        <f t="shared" si="25"/>
        <v>0:59:41</v>
      </c>
      <c r="EI229" s="225">
        <v>40.0</v>
      </c>
    </row>
    <row r="230">
      <c r="A230" s="33"/>
      <c r="B230" s="226" t="s">
        <v>1085</v>
      </c>
      <c r="C230" s="227" t="s">
        <v>886</v>
      </c>
      <c r="D230" s="227">
        <v>1.0</v>
      </c>
      <c r="E230" s="227">
        <v>1.0</v>
      </c>
      <c r="F230" s="227">
        <v>1.0</v>
      </c>
      <c r="G230" s="228" t="str">
        <f t="shared" si="5"/>
        <v>15.6</v>
      </c>
      <c r="H230" s="229">
        <v>10.0</v>
      </c>
      <c r="I230" s="229">
        <v>30.0</v>
      </c>
      <c r="J230" s="229" t="str">
        <f>H230/Main!$D$9</f>
        <v>10</v>
      </c>
      <c r="K230" s="229" t="str">
        <f>I230/Main!$D$10</f>
        <v>30</v>
      </c>
      <c r="L230" s="229" t="str">
        <f t="shared" si="6"/>
        <v>3</v>
      </c>
      <c r="M230" s="229">
        <v>0.4</v>
      </c>
      <c r="N230" s="230"/>
      <c r="O230" s="230"/>
      <c r="P230" s="230"/>
      <c r="Q230" s="231"/>
      <c r="R230" s="230"/>
      <c r="S230" s="232"/>
      <c r="T230" s="232"/>
      <c r="U230" s="230"/>
      <c r="V230" s="230"/>
      <c r="W230" s="232"/>
      <c r="X230" s="232"/>
      <c r="Y230" s="230"/>
      <c r="Z230" s="230"/>
      <c r="AA230" s="230"/>
      <c r="AB230" s="230"/>
      <c r="AC230" s="334" t="s">
        <v>12</v>
      </c>
      <c r="AD230" s="309">
        <v>140.0</v>
      </c>
      <c r="AE230" s="225">
        <v>0.0</v>
      </c>
      <c r="AF230" s="225">
        <v>0.0</v>
      </c>
      <c r="AG230" s="225">
        <v>0.0</v>
      </c>
      <c r="AH230" s="225">
        <v>0.0</v>
      </c>
      <c r="AI230" s="225">
        <v>0.0</v>
      </c>
      <c r="AJ230" s="225">
        <v>0.0</v>
      </c>
      <c r="AK230" s="225">
        <v>0.0</v>
      </c>
      <c r="AL230" s="225">
        <v>0.0</v>
      </c>
      <c r="AM230" s="225">
        <v>0.0</v>
      </c>
      <c r="AN230" s="225">
        <v>0.0</v>
      </c>
      <c r="AO230" s="225">
        <v>50.0</v>
      </c>
      <c r="AP230" s="225">
        <v>0.0</v>
      </c>
      <c r="AQ230" s="225">
        <v>0.0</v>
      </c>
      <c r="AR230" s="225">
        <v>0.0</v>
      </c>
      <c r="AS230" s="225">
        <v>0.0</v>
      </c>
      <c r="AT230" s="225">
        <v>0.0</v>
      </c>
      <c r="AU230" s="225">
        <v>0.0</v>
      </c>
      <c r="AV230" s="225">
        <v>0.0</v>
      </c>
      <c r="AW230" s="225">
        <v>0.0</v>
      </c>
      <c r="AX230" s="225">
        <v>0.0</v>
      </c>
      <c r="AY230" s="359" t="str">
        <f t="shared" ref="AY230:BS230" si="928">IF(AD230 = 0, "", AD230)</f>
        <v>140</v>
      </c>
      <c r="AZ230" s="227" t="str">
        <f t="shared" si="928"/>
        <v/>
      </c>
      <c r="BA230" s="227" t="str">
        <f t="shared" si="928"/>
        <v/>
      </c>
      <c r="BB230" s="227" t="str">
        <f t="shared" si="928"/>
        <v/>
      </c>
      <c r="BC230" s="227" t="str">
        <f t="shared" si="928"/>
        <v/>
      </c>
      <c r="BD230" s="227" t="str">
        <f t="shared" si="928"/>
        <v/>
      </c>
      <c r="BE230" s="227" t="str">
        <f t="shared" si="928"/>
        <v/>
      </c>
      <c r="BF230" s="227" t="str">
        <f t="shared" si="928"/>
        <v/>
      </c>
      <c r="BG230" s="227" t="str">
        <f t="shared" si="928"/>
        <v/>
      </c>
      <c r="BH230" s="227" t="str">
        <f t="shared" si="928"/>
        <v/>
      </c>
      <c r="BI230" s="227" t="str">
        <f t="shared" si="928"/>
        <v/>
      </c>
      <c r="BJ230" s="227" t="str">
        <f t="shared" si="928"/>
        <v>50</v>
      </c>
      <c r="BK230" s="227" t="str">
        <f t="shared" si="928"/>
        <v/>
      </c>
      <c r="BL230" s="227" t="str">
        <f t="shared" si="928"/>
        <v/>
      </c>
      <c r="BM230" s="227" t="str">
        <f t="shared" si="928"/>
        <v/>
      </c>
      <c r="BN230" s="227" t="str">
        <f t="shared" si="928"/>
        <v/>
      </c>
      <c r="BO230" s="227" t="str">
        <f t="shared" si="928"/>
        <v/>
      </c>
      <c r="BP230" s="227" t="str">
        <f t="shared" si="928"/>
        <v/>
      </c>
      <c r="BQ230" s="227" t="str">
        <f t="shared" si="928"/>
        <v/>
      </c>
      <c r="BR230" s="227" t="str">
        <f t="shared" si="928"/>
        <v/>
      </c>
      <c r="BS230" s="238" t="str">
        <f t="shared" si="928"/>
        <v/>
      </c>
      <c r="BT230" s="239" t="str">
        <f>$AY230*Assembly!Y$4+$AZ230*Assembly!Y$5+$BA230*Assembly!Y$6+$BB230*Assembly!Y$7+$BC230*Assembly!Y$8+$BD230*Assembly!Y$9+$BE230*Assembly!Y$10+$BF230*Assembly!Y$11+$BG230*Assembly!Y$12+$BH230*Assembly!Y$13+$BI230*Assembly!Y$14+$BJ230*Assembly!Y$15+$BK230*Assembly!Y$16+$BL230*Assembly!Y$17+$BM230*Assembly!Y$18+$BN230*Assembly!Y$19+$BO230*Assembly!Y$20+$BP230*Assembly!Y$21+$BQ230*Assembly!Y$22+$BR230*Assembly!Y$23+$BS230*Assembly!Y$24</f>
        <v>3,100</v>
      </c>
      <c r="BU230" s="225" t="str">
        <f t="shared" si="8"/>
        <v>198</v>
      </c>
      <c r="BV230" s="225"/>
      <c r="BW230" s="225" t="str">
        <f>$AY230*Assembly!AC$4+$AZ230*Assembly!AC$5+$BA230*Assembly!AC$6+$BB230*Assembly!AC$7+$BC230*Assembly!AC$8+$BD230*Assembly!AC$9+$BE230*Assembly!AC$10+$BF230*Assembly!AC$11+$BG230*Assembly!AC$12+$BH230*Assembly!AC$13+$BI230*Assembly!AC$14+$BJ230*Assembly!AC$15+$BK230*Assembly!AC$16+$BL230*Assembly!AC$17+$BM230*Assembly!AC$18+$BN230*Assembly!AC$19+$BO230*Assembly!AC$20+$BP230*Assembly!AC$21+$BQ230*Assembly!AC$22+$BR230*Assembly!AC$23+$BS230*Assembly!AC$24</f>
        <v>15,500</v>
      </c>
      <c r="BX230" s="240" t="str">
        <f t="shared" si="9"/>
        <v>5.00</v>
      </c>
      <c r="BY230" s="241" t="str">
        <f t="shared" si="10"/>
        <v>992</v>
      </c>
      <c r="BZ230" s="242" t="str">
        <f t="shared" si="11"/>
        <v>78.1</v>
      </c>
      <c r="CA230" s="241" t="str">
        <f t="shared" si="12"/>
        <v>1550</v>
      </c>
      <c r="CB230" s="225" t="str">
        <f>$AY230*Assembly!X$4+$AZ230*Assembly!X$5+$BA230*Assembly!X$6+$BB230*Assembly!X$7+$BC230*Assembly!X$8+$BD230*Assembly!X$9+$BE230*Assembly!X$10+$BF230*Assembly!X$11+$BG230*Assembly!X$12+$BH230*Assembly!X$13+$BI230*Assembly!X$14+$BJ230*Assembly!X$15+$BK230*Assembly!X$16+$BL230*Assembly!X$17+$BM230*Assembly!X$18+$BN230*Assembly!X$19+$BO230*Assembly!X$20+$BP230*Assembly!X$21+$BQ230*Assembly!X$22+$BR230*Assembly!X$23+$BS230*Assembly!X$24</f>
        <v>240</v>
      </c>
      <c r="CC230" s="225" t="str">
        <f t="shared" si="13"/>
        <v>37,333</v>
      </c>
      <c r="CD230" s="223" t="str">
        <f t="shared" si="14"/>
        <v>0.0373</v>
      </c>
      <c r="CE230" s="243" t="str">
        <f>$AY230*Assembly!AB$4+$AZ230*Assembly!AB$5+$BA230*Assembly!AB$6+$BB230*Assembly!AB$7+$BC230*Assembly!AB$8+$BD230*Assembly!AB$9+$BE230*Assembly!AB$10+$BF230*Assembly!AB$11+$BG230*Assembly!AB$12+$BH230*Assembly!AB$13+$BI230*Assembly!AB$14+$BJ230*Assembly!AB$15+$BK230*Assembly!AB$16+$BL230*Assembly!AB$17+$BM230*Assembly!AB$18+$BN230*Assembly!AB$19+$BO230*Assembly!AB$20+$BP230*Assembly!AB$21+$BQ230*Assembly!AB$22+$BR230*Assembly!AB$23+$BS230*Assembly!AB$24</f>
        <v>1,170</v>
      </c>
      <c r="CF230" s="231" t="str">
        <f>$AY230*Assembly!M$4+$AZ230*Assembly!M$5+$BA230*Assembly!M$6+$BB230*Assembly!M$7+$BC230*Assembly!M$8+$BD230*Assembly!M$9+$BE230*Assembly!M$10+$BF230*Assembly!M$11+$BG230*Assembly!M$12+$BH230*Assembly!M$13+$BI230*Assembly!M$14+$BJ230*Assembly!M$15+$BK230*Assembly!M$16+$BL230*Assembly!M$17+$BM230*Assembly!M$18+$BN230*Assembly!M$19+$BO230*Assembly!M$20+$BP230*Assembly!M$21+$BQ230*Assembly!M$22+$BR230*Assembly!M$23+$BS230*Assembly!M$24</f>
        <v>3,540</v>
      </c>
      <c r="CG230" s="231" t="str">
        <f>$AY230*Assembly!N$4+$AZ230*Assembly!N$5+$BA230*Assembly!N$6+$BB230*Assembly!N$7+$BC230*Assembly!N$8+$BD230*Assembly!N$9+$BE230*Assembly!N$10+$BF230*Assembly!N$11+$BG230*Assembly!N$12+$BH230*Assembly!N$13+$BI230*Assembly!N$14+$BJ230*Assembly!N$15+$BK230*Assembly!N$16+$BL230*Assembly!N$17+$BM230*Assembly!N$18+$BN230*Assembly!N$19+$BO230*Assembly!N$20+$BP230*Assembly!N$21+$BQ230*Assembly!N$22+$BR230*Assembly!N$23+$BS230*Assembly!N$24</f>
        <v>250</v>
      </c>
      <c r="CH230" s="231" t="str">
        <f>$AY230*Assembly!O$4+$AZ230*Assembly!O$5+$BA230*Assembly!O$6+$BB230*Assembly!O$7+$BC230*Assembly!O$8+$BD230*Assembly!O$9+$BE230*Assembly!O$10+$BF230*Assembly!O$11+$BG230*Assembly!O$12+$BH230*Assembly!O$13+$BI230*Assembly!O$14+$BJ230*Assembly!O$15+$BK230*Assembly!O$16+$BL230*Assembly!O$17+$BM230*Assembly!O$18+$BN230*Assembly!O$19+$BO230*Assembly!O$20+$BP230*Assembly!O$21+$BQ230*Assembly!O$22+$BR230*Assembly!O$23+$BS230*Assembly!O$24</f>
        <v>150</v>
      </c>
      <c r="CI230" s="229" t="str">
        <f>$AY230*Assembly!P$4+$AZ230*Assembly!P$5+$BA230*Assembly!P$6+$BB230*Assembly!P$7+$BC230*Assembly!P$8+$BD230*Assembly!P$9+$BE230*Assembly!P$10+$BF230*Assembly!P$11+$BG230*Assembly!P$12+$BH230*Assembly!P$13+$BI230*Assembly!P$14+$BJ230*Assembly!P$15+$BK230*Assembly!P$16+$BL230*Assembly!P$17+$BM230*Assembly!P$18+$BN230*Assembly!P$19+$BO230*Assembly!P$20+$BP230*Assembly!P$21+$BQ230*Assembly!P$22+$BR230*Assembly!P$23+$BS230*Assembly!P$24</f>
        <v>0</v>
      </c>
      <c r="CJ230" s="229" t="str">
        <f>$AY230*Assembly!Q$4+$AZ230*Assembly!Q$5+$BA230*Assembly!Q$6+$BB230*Assembly!Q$7+$BC230*Assembly!Q$8+$BD230*Assembly!Q$9+$BE230*Assembly!Q$10+$BF230*Assembly!Q$11+$BG230*Assembly!Q$12+$BH230*Assembly!Q$13+$BI230*Assembly!Q$14+$BJ230*Assembly!Q$15+$BK230*Assembly!Q$16+$BL230*Assembly!Q$17+$BM230*Assembly!Q$18+$BN230*Assembly!Q$19+$BO230*Assembly!Q$20+$BP230*Assembly!Q$21+$BQ230*Assembly!Q$22+$BR230*Assembly!Q$23+$BS230*Assembly!Q$24</f>
        <v>0</v>
      </c>
      <c r="CK230" s="231" t="str">
        <f>$AY230*Assembly!R$4+$AZ230*Assembly!R$5+$BA230*Assembly!R$6+$BB230*Assembly!R$7+$BC230*Assembly!R$8+$BD230*Assembly!R$9+$BE230*Assembly!R$10+$BF230*Assembly!R$11+$BG230*Assembly!R$12+$BH230*Assembly!R$13+$BI230*Assembly!R$14+$BJ230*Assembly!R$15+$BK230*Assembly!R$16+$BL230*Assembly!R$17+$BM230*Assembly!R$18+$BN230*Assembly!R$19+$BO230*Assembly!R$20+$BP230*Assembly!R$21+$BQ230*Assembly!R$22+$BR230*Assembly!R$23+$BS230*Assembly!R$24</f>
        <v>0</v>
      </c>
      <c r="CL230" s="229" t="str">
        <f>$AY230*Assembly!S$4+$AZ230*Assembly!S$5+$BA230*Assembly!S$6+$BB230*Assembly!S$7+$BC230*Assembly!S$8+$BD230*Assembly!S$9+$BE230*Assembly!S$10+$BF230*Assembly!S$11+$BG230*Assembly!S$12+$BH230*Assembly!S$13+$BI230*Assembly!S$14+$BJ230*Assembly!S$15+$BK230*Assembly!S$16+$BL230*Assembly!S$17+$BM230*Assembly!S$18+$BN230*Assembly!S$19+$BO230*Assembly!S$20+$BP230*Assembly!S$21+$BQ230*Assembly!S$22+$BR230*Assembly!S$23+$BS230*Assembly!S$24</f>
        <v>0</v>
      </c>
      <c r="CM230" s="229" t="str">
        <f>$AY230*Assembly!T$4+$AZ230*Assembly!T$5+$BA230*Assembly!T$6+$BB230*Assembly!T$7+$BC230*Assembly!T$8+$BD230*Assembly!T$9+$BE230*Assembly!T$10+$BF230*Assembly!T$11+$BG230*Assembly!T$12+$BH230*Assembly!T$13+$BI230*Assembly!T$14+$BJ230*Assembly!T$15+$BK230*Assembly!T$16+$BL230*Assembly!T$17+$BM230*Assembly!T$18+$BN230*Assembly!T$19+$BO230*Assembly!T$20+$BP230*Assembly!T$21+$BQ230*Assembly!T$22+$BR230*Assembly!T$23+$BS230*Assembly!T$24</f>
        <v>0</v>
      </c>
      <c r="CN230" s="229" t="str">
        <f>$AY230*Assembly!U$4+$AZ230*Assembly!U$5+$BA230*Assembly!U$6+$BB230*Assembly!U$7+$BC230*Assembly!U$8+$BD230*Assembly!U$9+$BE230*Assembly!U$10+$BF230*Assembly!U$11+$BG230*Assembly!U$12+$BH230*Assembly!U$13+$BI230*Assembly!U$14+$BJ230*Assembly!U$15+$BK230*Assembly!U$16+$BL230*Assembly!U$17+$BM230*Assembly!U$18+$BN230*Assembly!U$19+$BO230*Assembly!U$20+$BP230*Assembly!U$21+$BQ230*Assembly!U$22+$BR230*Assembly!U$23+$BS230*Assembly!U$24</f>
        <v>0</v>
      </c>
      <c r="CO230" s="231" t="str">
        <f>$AY230*Assembly!V$4+$AZ230*Assembly!V$5+$BA230*Assembly!V$6+$BB230*Assembly!V$7+$BC230*Assembly!V$8+$BD230*Assembly!V$9+$BE230*Assembly!V$10+$BF230*Assembly!V$11+$BG230*Assembly!V$12+$BH230*Assembly!V$13+$BI230*Assembly!V$14+$BJ230*Assembly!V$15+$BK230*Assembly!V$16+$BL230*Assembly!V$17+$BM230*Assembly!V$18+$BN230*Assembly!V$19+$BO230*Assembly!V$20+$BP230*Assembly!V$21+$BQ230*Assembly!V$22+$BR230*Assembly!V$23+$BS230*Assembly!V$24</f>
        <v>0</v>
      </c>
      <c r="CP230" s="231" t="str">
        <f>CF230*Refining!$F$3</f>
        <v>6,321</v>
      </c>
      <c r="CQ230" s="231" t="str">
        <f>CG230*Refining!$F$4</f>
        <v>781</v>
      </c>
      <c r="CR230" s="231" t="str">
        <f>CH230*Refining!$F$5</f>
        <v>625</v>
      </c>
      <c r="CS230" s="231" t="str">
        <f>CI230*Refining!$F$6</f>
        <v>0</v>
      </c>
      <c r="CT230" s="231" t="str">
        <f>CJ230*Refining!$F$7</f>
        <v>0</v>
      </c>
      <c r="CU230" s="231" t="str">
        <f>CK230*Refining!$F$8</f>
        <v>0</v>
      </c>
      <c r="CV230" s="231" t="str">
        <f>CL230*Refining!$F$9</f>
        <v>0</v>
      </c>
      <c r="CW230" s="231" t="str">
        <f>CM230*Refining!$F$10</f>
        <v>0</v>
      </c>
      <c r="CX230" s="231" t="str">
        <f>CN230*Refining!$F$11</f>
        <v>0</v>
      </c>
      <c r="CY230" s="231" t="str">
        <f>CO230*Refining!$F$12</f>
        <v>0</v>
      </c>
      <c r="CZ230" s="244" t="str">
        <f t="shared" ref="CZ230:DS230" si="929">IF(CF230 = 0, "", CF230)</f>
        <v>3,540</v>
      </c>
      <c r="DA230" s="245" t="str">
        <f t="shared" si="929"/>
        <v>250</v>
      </c>
      <c r="DB230" s="245" t="str">
        <f t="shared" si="929"/>
        <v>150</v>
      </c>
      <c r="DC230" s="245" t="str">
        <f t="shared" si="929"/>
        <v/>
      </c>
      <c r="DD230" s="245" t="str">
        <f t="shared" si="929"/>
        <v/>
      </c>
      <c r="DE230" s="245" t="str">
        <f t="shared" si="929"/>
        <v/>
      </c>
      <c r="DF230" s="245" t="str">
        <f t="shared" si="929"/>
        <v/>
      </c>
      <c r="DG230" s="245" t="str">
        <f t="shared" si="929"/>
        <v/>
      </c>
      <c r="DH230" s="245" t="str">
        <f t="shared" si="929"/>
        <v/>
      </c>
      <c r="DI230" s="246" t="str">
        <f t="shared" si="929"/>
        <v/>
      </c>
      <c r="DJ230" s="244" t="str">
        <f t="shared" si="929"/>
        <v>6,321</v>
      </c>
      <c r="DK230" s="245" t="str">
        <f t="shared" si="929"/>
        <v>781</v>
      </c>
      <c r="DL230" s="245" t="str">
        <f t="shared" si="929"/>
        <v>625</v>
      </c>
      <c r="DM230" s="245" t="str">
        <f t="shared" si="929"/>
        <v/>
      </c>
      <c r="DN230" s="259" t="str">
        <f t="shared" si="929"/>
        <v/>
      </c>
      <c r="DO230" s="245" t="str">
        <f t="shared" si="929"/>
        <v/>
      </c>
      <c r="DP230" s="245" t="str">
        <f t="shared" si="929"/>
        <v/>
      </c>
      <c r="DQ230" s="245" t="str">
        <f t="shared" si="929"/>
        <v/>
      </c>
      <c r="DR230" s="245" t="str">
        <f t="shared" si="929"/>
        <v/>
      </c>
      <c r="DS230" s="246" t="str">
        <f t="shared" si="929"/>
        <v/>
      </c>
      <c r="DT230" s="248" t="str">
        <f t="shared" si="16"/>
        <v>3,940</v>
      </c>
      <c r="DU230" s="249" t="str">
        <f t="shared" si="17"/>
        <v>7,728</v>
      </c>
      <c r="DV230" s="225" t="str">
        <f>CZ230*'Ores &amp; Ingots'!$C$3+DA230*'Ores &amp; Ingots'!$C$4+DB230*'Ores &amp; Ingots'!$C$5+DC230*'Ores &amp; Ingots'!$C$6+DD230*'Ores &amp; Ingots'!$C$7+DE230*'Ores &amp; Ingots'!$C$8+DF230*'Ores &amp; Ingots'!$C$9+DG230*'Ores &amp; Ingots'!$C$10+DH230*'Ores &amp; Ingots'!$C$11+DI230*'Ores &amp; Ingots'!$C$12</f>
        <v>494</v>
      </c>
      <c r="DW230" s="225" t="str">
        <f>DJ230*'Ores &amp; Ingots'!$B$3+DK230*'Ores &amp; Ingots'!$B$4+DL230*'Ores &amp; Ingots'!$B$5+DM230*'Ores &amp; Ingots'!$B$6+DN230*'Ores &amp; Ingots'!$B$7+DO230*'Ores &amp; Ingots'!$B$8+DP230*'Ores &amp; Ingots'!$B$9+DQ230*'Ores &amp; Ingots'!$B$10+DR230*'Ores &amp; Ingots'!$B$11+DS230*'Ores &amp; Ingots'!$B$12</f>
        <v>2,859</v>
      </c>
      <c r="DX230" s="249" t="str">
        <f>CZ230*Refining!$G$3+DA230*Refining!$G$4+DB230*Refining!$G$5+DC230*Refining!$G$6+DD230*Refining!$G$7+DE230*Refining!$G$8+DF230*Refining!$G$9+DG230*Refining!$G$10+DH230*Refining!$G$11+DI230*Refining!$G$12</f>
        <v>3,368</v>
      </c>
      <c r="DY230" s="249" t="str">
        <f t="shared" si="18"/>
        <v>523,932</v>
      </c>
      <c r="DZ230" s="250" t="str">
        <f t="shared" si="19"/>
        <v>0.5239</v>
      </c>
      <c r="EA230" s="248" t="str">
        <f t="shared" si="20"/>
        <v>3,618</v>
      </c>
      <c r="EB230" s="251" t="str">
        <f t="shared" ref="EB230:EC230" si="930">EA230/60</f>
        <v>60.3</v>
      </c>
      <c r="EC230" s="251" t="str">
        <f t="shared" si="930"/>
        <v>1.0</v>
      </c>
      <c r="ED230" s="248" t="str">
        <f t="shared" si="22"/>
        <v>561,265</v>
      </c>
      <c r="EE230" s="251" t="str">
        <f t="shared" ref="EE230:EF230" si="931">ED230/1000</f>
        <v>561.3</v>
      </c>
      <c r="EF230" s="252" t="str">
        <f t="shared" si="931"/>
        <v>0.56</v>
      </c>
      <c r="EG230" s="223" t="str">
        <f t="shared" si="24"/>
        <v>0.5613</v>
      </c>
      <c r="EH230" s="224" t="str">
        <f t="shared" si="25"/>
        <v>1:00:18</v>
      </c>
      <c r="EI230" s="225" t="s">
        <v>12</v>
      </c>
    </row>
    <row r="231">
      <c r="A231" s="33"/>
      <c r="B231" s="336" t="s">
        <v>1086</v>
      </c>
      <c r="C231" s="227" t="s">
        <v>886</v>
      </c>
      <c r="D231" s="227">
        <v>1.0</v>
      </c>
      <c r="E231" s="227">
        <v>1.0</v>
      </c>
      <c r="F231" s="227">
        <v>1.0</v>
      </c>
      <c r="G231" s="253" t="str">
        <f t="shared" si="5"/>
        <v>15.6</v>
      </c>
      <c r="H231" s="254">
        <v>7.0</v>
      </c>
      <c r="I231" s="254">
        <v>17.5</v>
      </c>
      <c r="J231" s="254" t="str">
        <f>H231/Main!$D$9</f>
        <v>7</v>
      </c>
      <c r="K231" s="254" t="str">
        <f>I231/Main!$D$10</f>
        <v>17.5</v>
      </c>
      <c r="L231" s="254" t="str">
        <f t="shared" si="6"/>
        <v>2.5</v>
      </c>
      <c r="M231" s="254">
        <v>1.0</v>
      </c>
      <c r="N231" s="255"/>
      <c r="O231" s="255"/>
      <c r="P231" s="255"/>
      <c r="Q231" s="256"/>
      <c r="R231" s="255"/>
      <c r="S231" s="257"/>
      <c r="T231" s="257"/>
      <c r="U231" s="255"/>
      <c r="V231" s="255"/>
      <c r="W231" s="350"/>
      <c r="X231" s="257"/>
      <c r="Y231" s="255"/>
      <c r="Z231" s="255"/>
      <c r="AA231" s="255"/>
      <c r="AB231" s="255"/>
      <c r="AC231" s="351" t="s">
        <v>12</v>
      </c>
      <c r="AD231" s="309">
        <v>133.0</v>
      </c>
      <c r="AE231" s="225">
        <v>0.0</v>
      </c>
      <c r="AF231" s="225">
        <v>0.0</v>
      </c>
      <c r="AG231" s="225">
        <v>0.0</v>
      </c>
      <c r="AH231" s="225">
        <v>0.0</v>
      </c>
      <c r="AI231" s="225">
        <v>0.0</v>
      </c>
      <c r="AJ231" s="225">
        <v>0.0</v>
      </c>
      <c r="AK231" s="225">
        <v>0.0</v>
      </c>
      <c r="AL231" s="225">
        <v>0.0</v>
      </c>
      <c r="AM231" s="225">
        <v>0.0</v>
      </c>
      <c r="AN231" s="225">
        <v>0.0</v>
      </c>
      <c r="AO231" s="225">
        <v>45.0</v>
      </c>
      <c r="AP231" s="225">
        <v>0.0</v>
      </c>
      <c r="AQ231" s="225">
        <v>0.0</v>
      </c>
      <c r="AR231" s="225">
        <v>0.0</v>
      </c>
      <c r="AS231" s="225">
        <v>0.0</v>
      </c>
      <c r="AT231" s="225">
        <v>0.0</v>
      </c>
      <c r="AU231" s="225">
        <v>0.0</v>
      </c>
      <c r="AV231" s="225">
        <v>0.0</v>
      </c>
      <c r="AW231" s="225">
        <v>0.0</v>
      </c>
      <c r="AX231" s="225">
        <v>0.0</v>
      </c>
      <c r="AY231" s="359" t="str">
        <f t="shared" ref="AY231:BS231" si="932">IF(AD231 = 0, "", AD231)</f>
        <v>133</v>
      </c>
      <c r="AZ231" s="227" t="str">
        <f t="shared" si="932"/>
        <v/>
      </c>
      <c r="BA231" s="227" t="str">
        <f t="shared" si="932"/>
        <v/>
      </c>
      <c r="BB231" s="227" t="str">
        <f t="shared" si="932"/>
        <v/>
      </c>
      <c r="BC231" s="227" t="str">
        <f t="shared" si="932"/>
        <v/>
      </c>
      <c r="BD231" s="227" t="str">
        <f t="shared" si="932"/>
        <v/>
      </c>
      <c r="BE231" s="227" t="str">
        <f t="shared" si="932"/>
        <v/>
      </c>
      <c r="BF231" s="227" t="str">
        <f t="shared" si="932"/>
        <v/>
      </c>
      <c r="BG231" s="227" t="str">
        <f t="shared" si="932"/>
        <v/>
      </c>
      <c r="BH231" s="227" t="str">
        <f t="shared" si="932"/>
        <v/>
      </c>
      <c r="BI231" s="227" t="str">
        <f t="shared" si="932"/>
        <v/>
      </c>
      <c r="BJ231" s="227" t="str">
        <f t="shared" si="932"/>
        <v>45</v>
      </c>
      <c r="BK231" s="227" t="str">
        <f t="shared" si="932"/>
        <v/>
      </c>
      <c r="BL231" s="227" t="str">
        <f t="shared" si="932"/>
        <v/>
      </c>
      <c r="BM231" s="227" t="str">
        <f t="shared" si="932"/>
        <v/>
      </c>
      <c r="BN231" s="227" t="str">
        <f t="shared" si="932"/>
        <v/>
      </c>
      <c r="BO231" s="227" t="str">
        <f t="shared" si="932"/>
        <v/>
      </c>
      <c r="BP231" s="227" t="str">
        <f t="shared" si="932"/>
        <v/>
      </c>
      <c r="BQ231" s="227" t="str">
        <f t="shared" si="932"/>
        <v/>
      </c>
      <c r="BR231" s="227" t="str">
        <f t="shared" si="932"/>
        <v/>
      </c>
      <c r="BS231" s="238" t="str">
        <f t="shared" si="932"/>
        <v/>
      </c>
      <c r="BT231" s="239" t="str">
        <f>$AY231*Assembly!Y$4+$AZ231*Assembly!Y$5+$BA231*Assembly!Y$6+$BB231*Assembly!Y$7+$BC231*Assembly!Y$8+$BD231*Assembly!Y$9+$BE231*Assembly!Y$10+$BF231*Assembly!Y$11+$BG231*Assembly!Y$12+$BH231*Assembly!Y$13+$BI231*Assembly!Y$14+$BJ231*Assembly!Y$15+$BK231*Assembly!Y$16+$BL231*Assembly!Y$17+$BM231*Assembly!Y$18+$BN231*Assembly!Y$19+$BO231*Assembly!Y$20+$BP231*Assembly!Y$21+$BQ231*Assembly!Y$22+$BR231*Assembly!Y$23+$BS231*Assembly!Y$24</f>
        <v>2,930</v>
      </c>
      <c r="BU231" s="225" t="str">
        <f t="shared" si="8"/>
        <v>188</v>
      </c>
      <c r="BV231" s="225"/>
      <c r="BW231" s="225" t="str">
        <f>$AY231*Assembly!AC$4+$AZ231*Assembly!AC$5+$BA231*Assembly!AC$6+$BB231*Assembly!AC$7+$BC231*Assembly!AC$8+$BD231*Assembly!AC$9+$BE231*Assembly!AC$10+$BF231*Assembly!AC$11+$BG231*Assembly!AC$12+$BH231*Assembly!AC$13+$BI231*Assembly!AC$14+$BJ231*Assembly!AC$15+$BK231*Assembly!AC$16+$BL231*Assembly!AC$17+$BM231*Assembly!AC$18+$BN231*Assembly!AC$19+$BO231*Assembly!AC$20+$BP231*Assembly!AC$21+$BQ231*Assembly!AC$22+$BR231*Assembly!AC$23+$BS231*Assembly!AC$24</f>
        <v>14,650</v>
      </c>
      <c r="BX231" s="240" t="str">
        <f t="shared" si="9"/>
        <v>5.00</v>
      </c>
      <c r="BY231" s="241" t="str">
        <f t="shared" si="10"/>
        <v>938</v>
      </c>
      <c r="BZ231" s="242" t="str">
        <f t="shared" si="11"/>
        <v>78.1</v>
      </c>
      <c r="CA231" s="241" t="str">
        <f t="shared" si="12"/>
        <v>2093</v>
      </c>
      <c r="CB231" s="225" t="str">
        <f>$AY231*Assembly!X$4+$AZ231*Assembly!X$5+$BA231*Assembly!X$6+$BB231*Assembly!X$7+$BC231*Assembly!X$8+$BD231*Assembly!X$9+$BE231*Assembly!X$10+$BF231*Assembly!X$11+$BG231*Assembly!X$12+$BH231*Assembly!X$13+$BI231*Assembly!X$14+$BJ231*Assembly!X$15+$BK231*Assembly!X$16+$BL231*Assembly!X$17+$BM231*Assembly!X$18+$BN231*Assembly!X$19+$BO231*Assembly!X$20+$BP231*Assembly!X$21+$BQ231*Assembly!X$22+$BR231*Assembly!X$23+$BS231*Assembly!X$24</f>
        <v>223</v>
      </c>
      <c r="CC231" s="225" t="str">
        <f t="shared" si="13"/>
        <v>34,689</v>
      </c>
      <c r="CD231" s="223" t="str">
        <f t="shared" si="14"/>
        <v>0.0347</v>
      </c>
      <c r="CE231" s="243" t="str">
        <f>$AY231*Assembly!AB$4+$AZ231*Assembly!AB$5+$BA231*Assembly!AB$6+$BB231*Assembly!AB$7+$BC231*Assembly!AB$8+$BD231*Assembly!AB$9+$BE231*Assembly!AB$10+$BF231*Assembly!AB$11+$BG231*Assembly!AB$12+$BH231*Assembly!AB$13+$BI231*Assembly!AB$14+$BJ231*Assembly!AB$15+$BK231*Assembly!AB$16+$BL231*Assembly!AB$17+$BM231*Assembly!AB$18+$BN231*Assembly!AB$19+$BO231*Assembly!AB$20+$BP231*Assembly!AB$21+$BQ231*Assembly!AB$22+$BR231*Assembly!AB$23+$BS231*Assembly!AB$24</f>
        <v>1,074</v>
      </c>
      <c r="CF231" s="256" t="str">
        <f>$AY231*Assembly!M$4+$AZ231*Assembly!M$5+$BA231*Assembly!M$6+$BB231*Assembly!M$7+$BC231*Assembly!M$8+$BD231*Assembly!M$9+$BE231*Assembly!M$10+$BF231*Assembly!M$11+$BG231*Assembly!M$12+$BH231*Assembly!M$13+$BI231*Assembly!M$14+$BJ231*Assembly!M$15+$BK231*Assembly!M$16+$BL231*Assembly!M$17+$BM231*Assembly!M$18+$BN231*Assembly!M$19+$BO231*Assembly!M$20+$BP231*Assembly!M$21+$BQ231*Assembly!M$22+$BR231*Assembly!M$23+$BS231*Assembly!M$24</f>
        <v>3,333</v>
      </c>
      <c r="CG231" s="256" t="str">
        <f>$AY231*Assembly!N$4+$AZ231*Assembly!N$5+$BA231*Assembly!N$6+$BB231*Assembly!N$7+$BC231*Assembly!N$8+$BD231*Assembly!N$9+$BE231*Assembly!N$10+$BF231*Assembly!N$11+$BG231*Assembly!N$12+$BH231*Assembly!N$13+$BI231*Assembly!N$14+$BJ231*Assembly!N$15+$BK231*Assembly!N$16+$BL231*Assembly!N$17+$BM231*Assembly!N$18+$BN231*Assembly!N$19+$BO231*Assembly!N$20+$BP231*Assembly!N$21+$BQ231*Assembly!N$22+$BR231*Assembly!N$23+$BS231*Assembly!N$24</f>
        <v>225</v>
      </c>
      <c r="CH231" s="256" t="str">
        <f>$AY231*Assembly!O$4+$AZ231*Assembly!O$5+$BA231*Assembly!O$6+$BB231*Assembly!O$7+$BC231*Assembly!O$8+$BD231*Assembly!O$9+$BE231*Assembly!O$10+$BF231*Assembly!O$11+$BG231*Assembly!O$12+$BH231*Assembly!O$13+$BI231*Assembly!O$14+$BJ231*Assembly!O$15+$BK231*Assembly!O$16+$BL231*Assembly!O$17+$BM231*Assembly!O$18+$BN231*Assembly!O$19+$BO231*Assembly!O$20+$BP231*Assembly!O$21+$BQ231*Assembly!O$22+$BR231*Assembly!O$23+$BS231*Assembly!O$24</f>
        <v>135</v>
      </c>
      <c r="CI231" s="254" t="str">
        <f>$AY231*Assembly!P$4+$AZ231*Assembly!P$5+$BA231*Assembly!P$6+$BB231*Assembly!P$7+$BC231*Assembly!P$8+$BD231*Assembly!P$9+$BE231*Assembly!P$10+$BF231*Assembly!P$11+$BG231*Assembly!P$12+$BH231*Assembly!P$13+$BI231*Assembly!P$14+$BJ231*Assembly!P$15+$BK231*Assembly!P$16+$BL231*Assembly!P$17+$BM231*Assembly!P$18+$BN231*Assembly!P$19+$BO231*Assembly!P$20+$BP231*Assembly!P$21+$BQ231*Assembly!P$22+$BR231*Assembly!P$23+$BS231*Assembly!P$24</f>
        <v>0</v>
      </c>
      <c r="CJ231" s="254" t="str">
        <f>$AY231*Assembly!Q$4+$AZ231*Assembly!Q$5+$BA231*Assembly!Q$6+$BB231*Assembly!Q$7+$BC231*Assembly!Q$8+$BD231*Assembly!Q$9+$BE231*Assembly!Q$10+$BF231*Assembly!Q$11+$BG231*Assembly!Q$12+$BH231*Assembly!Q$13+$BI231*Assembly!Q$14+$BJ231*Assembly!Q$15+$BK231*Assembly!Q$16+$BL231*Assembly!Q$17+$BM231*Assembly!Q$18+$BN231*Assembly!Q$19+$BO231*Assembly!Q$20+$BP231*Assembly!Q$21+$BQ231*Assembly!Q$22+$BR231*Assembly!Q$23+$BS231*Assembly!Q$24</f>
        <v>0</v>
      </c>
      <c r="CK231" s="256" t="str">
        <f>$AY231*Assembly!R$4+$AZ231*Assembly!R$5+$BA231*Assembly!R$6+$BB231*Assembly!R$7+$BC231*Assembly!R$8+$BD231*Assembly!R$9+$BE231*Assembly!R$10+$BF231*Assembly!R$11+$BG231*Assembly!R$12+$BH231*Assembly!R$13+$BI231*Assembly!R$14+$BJ231*Assembly!R$15+$BK231*Assembly!R$16+$BL231*Assembly!R$17+$BM231*Assembly!R$18+$BN231*Assembly!R$19+$BO231*Assembly!R$20+$BP231*Assembly!R$21+$BQ231*Assembly!R$22+$BR231*Assembly!R$23+$BS231*Assembly!R$24</f>
        <v>0</v>
      </c>
      <c r="CL231" s="254" t="str">
        <f>$AY231*Assembly!S$4+$AZ231*Assembly!S$5+$BA231*Assembly!S$6+$BB231*Assembly!S$7+$BC231*Assembly!S$8+$BD231*Assembly!S$9+$BE231*Assembly!S$10+$BF231*Assembly!S$11+$BG231*Assembly!S$12+$BH231*Assembly!S$13+$BI231*Assembly!S$14+$BJ231*Assembly!S$15+$BK231*Assembly!S$16+$BL231*Assembly!S$17+$BM231*Assembly!S$18+$BN231*Assembly!S$19+$BO231*Assembly!S$20+$BP231*Assembly!S$21+$BQ231*Assembly!S$22+$BR231*Assembly!S$23+$BS231*Assembly!S$24</f>
        <v>0</v>
      </c>
      <c r="CM231" s="254" t="str">
        <f>$AY231*Assembly!T$4+$AZ231*Assembly!T$5+$BA231*Assembly!T$6+$BB231*Assembly!T$7+$BC231*Assembly!T$8+$BD231*Assembly!T$9+$BE231*Assembly!T$10+$BF231*Assembly!T$11+$BG231*Assembly!T$12+$BH231*Assembly!T$13+$BI231*Assembly!T$14+$BJ231*Assembly!T$15+$BK231*Assembly!T$16+$BL231*Assembly!T$17+$BM231*Assembly!T$18+$BN231*Assembly!T$19+$BO231*Assembly!T$20+$BP231*Assembly!T$21+$BQ231*Assembly!T$22+$BR231*Assembly!T$23+$BS231*Assembly!T$24</f>
        <v>0</v>
      </c>
      <c r="CN231" s="254" t="str">
        <f>$AY231*Assembly!U$4+$AZ231*Assembly!U$5+$BA231*Assembly!U$6+$BB231*Assembly!U$7+$BC231*Assembly!U$8+$BD231*Assembly!U$9+$BE231*Assembly!U$10+$BF231*Assembly!U$11+$BG231*Assembly!U$12+$BH231*Assembly!U$13+$BI231*Assembly!U$14+$BJ231*Assembly!U$15+$BK231*Assembly!U$16+$BL231*Assembly!U$17+$BM231*Assembly!U$18+$BN231*Assembly!U$19+$BO231*Assembly!U$20+$BP231*Assembly!U$21+$BQ231*Assembly!U$22+$BR231*Assembly!U$23+$BS231*Assembly!U$24</f>
        <v>0</v>
      </c>
      <c r="CO231" s="256" t="str">
        <f>$AY231*Assembly!V$4+$AZ231*Assembly!V$5+$BA231*Assembly!V$6+$BB231*Assembly!V$7+$BC231*Assembly!V$8+$BD231*Assembly!V$9+$BE231*Assembly!V$10+$BF231*Assembly!V$11+$BG231*Assembly!V$12+$BH231*Assembly!V$13+$BI231*Assembly!V$14+$BJ231*Assembly!V$15+$BK231*Assembly!V$16+$BL231*Assembly!V$17+$BM231*Assembly!V$18+$BN231*Assembly!V$19+$BO231*Assembly!V$20+$BP231*Assembly!V$21+$BQ231*Assembly!V$22+$BR231*Assembly!V$23+$BS231*Assembly!V$24</f>
        <v>0</v>
      </c>
      <c r="CP231" s="256" t="str">
        <f>CF231*Refining!$F$3</f>
        <v>5,952</v>
      </c>
      <c r="CQ231" s="256" t="str">
        <f>CG231*Refining!$F$4</f>
        <v>703</v>
      </c>
      <c r="CR231" s="256" t="str">
        <f>CH231*Refining!$F$5</f>
        <v>563</v>
      </c>
      <c r="CS231" s="256" t="str">
        <f>CI231*Refining!$F$6</f>
        <v>0</v>
      </c>
      <c r="CT231" s="256" t="str">
        <f>CJ231*Refining!$F$7</f>
        <v>0</v>
      </c>
      <c r="CU231" s="256" t="str">
        <f>CK231*Refining!$F$8</f>
        <v>0</v>
      </c>
      <c r="CV231" s="256" t="str">
        <f>CL231*Refining!$F$9</f>
        <v>0</v>
      </c>
      <c r="CW231" s="256" t="str">
        <f>CM231*Refining!$F$10</f>
        <v>0</v>
      </c>
      <c r="CX231" s="256" t="str">
        <f>CN231*Refining!$F$11</f>
        <v>0</v>
      </c>
      <c r="CY231" s="256" t="str">
        <f>CO231*Refining!$F$12</f>
        <v>0</v>
      </c>
      <c r="CZ231" s="244" t="str">
        <f t="shared" ref="CZ231:DS231" si="933">IF(CF231 = 0, "", CF231)</f>
        <v>3,333</v>
      </c>
      <c r="DA231" s="245" t="str">
        <f t="shared" si="933"/>
        <v>225</v>
      </c>
      <c r="DB231" s="245" t="str">
        <f t="shared" si="933"/>
        <v>135</v>
      </c>
      <c r="DC231" s="245" t="str">
        <f t="shared" si="933"/>
        <v/>
      </c>
      <c r="DD231" s="245" t="str">
        <f t="shared" si="933"/>
        <v/>
      </c>
      <c r="DE231" s="245" t="str">
        <f t="shared" si="933"/>
        <v/>
      </c>
      <c r="DF231" s="245" t="str">
        <f t="shared" si="933"/>
        <v/>
      </c>
      <c r="DG231" s="245" t="str">
        <f t="shared" si="933"/>
        <v/>
      </c>
      <c r="DH231" s="245" t="str">
        <f t="shared" si="933"/>
        <v/>
      </c>
      <c r="DI231" s="246" t="str">
        <f t="shared" si="933"/>
        <v/>
      </c>
      <c r="DJ231" s="244" t="str">
        <f t="shared" si="933"/>
        <v>5,952</v>
      </c>
      <c r="DK231" s="245" t="str">
        <f t="shared" si="933"/>
        <v>703</v>
      </c>
      <c r="DL231" s="245" t="str">
        <f t="shared" si="933"/>
        <v>563</v>
      </c>
      <c r="DM231" s="245" t="str">
        <f t="shared" si="933"/>
        <v/>
      </c>
      <c r="DN231" s="259" t="str">
        <f t="shared" si="933"/>
        <v/>
      </c>
      <c r="DO231" s="245" t="str">
        <f t="shared" si="933"/>
        <v/>
      </c>
      <c r="DP231" s="245" t="str">
        <f t="shared" si="933"/>
        <v/>
      </c>
      <c r="DQ231" s="245" t="str">
        <f t="shared" si="933"/>
        <v/>
      </c>
      <c r="DR231" s="245" t="str">
        <f t="shared" si="933"/>
        <v/>
      </c>
      <c r="DS231" s="246" t="str">
        <f t="shared" si="933"/>
        <v/>
      </c>
      <c r="DT231" s="248" t="str">
        <f t="shared" si="16"/>
        <v>3,693</v>
      </c>
      <c r="DU231" s="249" t="str">
        <f t="shared" si="17"/>
        <v>7,217</v>
      </c>
      <c r="DV231" s="225" t="str">
        <f>CZ231*'Ores &amp; Ingots'!$C$3+DA231*'Ores &amp; Ingots'!$C$4+DB231*'Ores &amp; Ingots'!$C$5+DC231*'Ores &amp; Ingots'!$C$6+DD231*'Ores &amp; Ingots'!$C$7+DE231*'Ores &amp; Ingots'!$C$8+DF231*'Ores &amp; Ingots'!$C$9+DG231*'Ores &amp; Ingots'!$C$10+DH231*'Ores &amp; Ingots'!$C$11+DI231*'Ores &amp; Ingots'!$C$12</f>
        <v>464</v>
      </c>
      <c r="DW231" s="225" t="str">
        <f>DJ231*'Ores &amp; Ingots'!$B$3+DK231*'Ores &amp; Ingots'!$B$4+DL231*'Ores &amp; Ingots'!$B$5+DM231*'Ores &amp; Ingots'!$B$6+DN231*'Ores &amp; Ingots'!$B$7+DO231*'Ores &amp; Ingots'!$B$8+DP231*'Ores &amp; Ingots'!$B$9+DQ231*'Ores &amp; Ingots'!$B$10+DR231*'Ores &amp; Ingots'!$B$11+DS231*'Ores &amp; Ingots'!$B$12</f>
        <v>2,670</v>
      </c>
      <c r="DX231" s="249" t="str">
        <f>CZ231*Refining!$G$3+DA231*Refining!$G$4+DB231*Refining!$G$5+DC231*Refining!$G$6+DD231*Refining!$G$7+DE231*Refining!$G$8+DF231*Refining!$G$9+DG231*Refining!$G$10+DH231*Refining!$G$11+DI231*Refining!$G$12</f>
        <v>3,041</v>
      </c>
      <c r="DY231" s="249" t="str">
        <f t="shared" si="18"/>
        <v>473,109</v>
      </c>
      <c r="DZ231" s="250" t="str">
        <f t="shared" si="19"/>
        <v>0.4731</v>
      </c>
      <c r="EA231" s="248" t="str">
        <f t="shared" si="20"/>
        <v>3,271</v>
      </c>
      <c r="EB231" s="251" t="str">
        <f t="shared" ref="EB231:EC231" si="934">EA231/60</f>
        <v>54.5</v>
      </c>
      <c r="EC231" s="251" t="str">
        <f t="shared" si="934"/>
        <v>0.9</v>
      </c>
      <c r="ED231" s="248" t="str">
        <f t="shared" si="22"/>
        <v>507,798</v>
      </c>
      <c r="EE231" s="251" t="str">
        <f t="shared" ref="EE231:EF231" si="935">ED231/1000</f>
        <v>507.8</v>
      </c>
      <c r="EF231" s="252" t="str">
        <f t="shared" si="935"/>
        <v>0.51</v>
      </c>
      <c r="EG231" s="223" t="str">
        <f t="shared" si="24"/>
        <v>0.5078</v>
      </c>
      <c r="EH231" s="224" t="str">
        <f t="shared" si="25"/>
        <v>0:54:31</v>
      </c>
      <c r="EI231" s="225" t="s">
        <v>12</v>
      </c>
    </row>
    <row r="232">
      <c r="A232" s="33"/>
      <c r="B232" s="336" t="s">
        <v>1087</v>
      </c>
      <c r="C232" s="227" t="s">
        <v>886</v>
      </c>
      <c r="D232" s="227">
        <v>1.0</v>
      </c>
      <c r="E232" s="227">
        <v>1.0</v>
      </c>
      <c r="F232" s="227">
        <v>1.0</v>
      </c>
      <c r="G232" s="228" t="str">
        <f t="shared" si="5"/>
        <v>15.6</v>
      </c>
      <c r="H232" s="229">
        <v>7.0</v>
      </c>
      <c r="I232" s="229">
        <v>17.5</v>
      </c>
      <c r="J232" s="229" t="str">
        <f>H232/Main!$D$9</f>
        <v>7</v>
      </c>
      <c r="K232" s="229" t="str">
        <f>I232/Main!$D$10</f>
        <v>17.5</v>
      </c>
      <c r="L232" s="229" t="str">
        <f t="shared" si="6"/>
        <v>2.5</v>
      </c>
      <c r="M232" s="229">
        <v>1.0</v>
      </c>
      <c r="N232" s="230"/>
      <c r="O232" s="230"/>
      <c r="P232" s="230"/>
      <c r="Q232" s="231"/>
      <c r="R232" s="230"/>
      <c r="S232" s="232"/>
      <c r="T232" s="232"/>
      <c r="U232" s="230"/>
      <c r="V232" s="230"/>
      <c r="W232" s="232"/>
      <c r="X232" s="232"/>
      <c r="Y232" s="230"/>
      <c r="Z232" s="230"/>
      <c r="AA232" s="230"/>
      <c r="AB232" s="230"/>
      <c r="AC232" s="334" t="s">
        <v>12</v>
      </c>
      <c r="AD232" s="309">
        <v>94.0</v>
      </c>
      <c r="AE232" s="225">
        <v>0.0</v>
      </c>
      <c r="AF232" s="225">
        <v>0.0</v>
      </c>
      <c r="AG232" s="225">
        <v>0.0</v>
      </c>
      <c r="AH232" s="225">
        <v>0.0</v>
      </c>
      <c r="AI232" s="225">
        <v>0.0</v>
      </c>
      <c r="AJ232" s="225">
        <v>0.0</v>
      </c>
      <c r="AK232" s="225">
        <v>0.0</v>
      </c>
      <c r="AL232" s="225">
        <v>0.0</v>
      </c>
      <c r="AM232" s="225">
        <v>0.0</v>
      </c>
      <c r="AN232" s="225">
        <v>0.0</v>
      </c>
      <c r="AO232" s="225">
        <v>25.0</v>
      </c>
      <c r="AP232" s="225">
        <v>0.0</v>
      </c>
      <c r="AQ232" s="225">
        <v>0.0</v>
      </c>
      <c r="AR232" s="225">
        <v>0.0</v>
      </c>
      <c r="AS232" s="225">
        <v>0.0</v>
      </c>
      <c r="AT232" s="225">
        <v>0.0</v>
      </c>
      <c r="AU232" s="225">
        <v>0.0</v>
      </c>
      <c r="AV232" s="225">
        <v>0.0</v>
      </c>
      <c r="AW232" s="225">
        <v>0.0</v>
      </c>
      <c r="AX232" s="225">
        <v>0.0</v>
      </c>
      <c r="AY232" s="359" t="str">
        <f t="shared" ref="AY232:BS232" si="936">IF(AD232 = 0, "", AD232)</f>
        <v>94</v>
      </c>
      <c r="AZ232" s="227" t="str">
        <f t="shared" si="936"/>
        <v/>
      </c>
      <c r="BA232" s="227" t="str">
        <f t="shared" si="936"/>
        <v/>
      </c>
      <c r="BB232" s="227" t="str">
        <f t="shared" si="936"/>
        <v/>
      </c>
      <c r="BC232" s="227" t="str">
        <f t="shared" si="936"/>
        <v/>
      </c>
      <c r="BD232" s="227" t="str">
        <f t="shared" si="936"/>
        <v/>
      </c>
      <c r="BE232" s="227" t="str">
        <f t="shared" si="936"/>
        <v/>
      </c>
      <c r="BF232" s="227" t="str">
        <f t="shared" si="936"/>
        <v/>
      </c>
      <c r="BG232" s="227" t="str">
        <f t="shared" si="936"/>
        <v/>
      </c>
      <c r="BH232" s="227" t="str">
        <f t="shared" si="936"/>
        <v/>
      </c>
      <c r="BI232" s="227" t="str">
        <f t="shared" si="936"/>
        <v/>
      </c>
      <c r="BJ232" s="227" t="str">
        <f t="shared" si="936"/>
        <v>25</v>
      </c>
      <c r="BK232" s="227" t="str">
        <f t="shared" si="936"/>
        <v/>
      </c>
      <c r="BL232" s="227" t="str">
        <f t="shared" si="936"/>
        <v/>
      </c>
      <c r="BM232" s="227" t="str">
        <f t="shared" si="936"/>
        <v/>
      </c>
      <c r="BN232" s="227" t="str">
        <f t="shared" si="936"/>
        <v/>
      </c>
      <c r="BO232" s="227" t="str">
        <f t="shared" si="936"/>
        <v/>
      </c>
      <c r="BP232" s="227" t="str">
        <f t="shared" si="936"/>
        <v/>
      </c>
      <c r="BQ232" s="227" t="str">
        <f t="shared" si="936"/>
        <v/>
      </c>
      <c r="BR232" s="227" t="str">
        <f t="shared" si="936"/>
        <v/>
      </c>
      <c r="BS232" s="238" t="str">
        <f t="shared" si="936"/>
        <v/>
      </c>
      <c r="BT232" s="239" t="str">
        <f>$AY232*Assembly!Y$4+$AZ232*Assembly!Y$5+$BA232*Assembly!Y$6+$BB232*Assembly!Y$7+$BC232*Assembly!Y$8+$BD232*Assembly!Y$9+$BE232*Assembly!Y$10+$BF232*Assembly!Y$11+$BG232*Assembly!Y$12+$BH232*Assembly!Y$13+$BI232*Assembly!Y$14+$BJ232*Assembly!Y$15+$BK232*Assembly!Y$16+$BL232*Assembly!Y$17+$BM232*Assembly!Y$18+$BN232*Assembly!Y$19+$BO232*Assembly!Y$20+$BP232*Assembly!Y$21+$BQ232*Assembly!Y$22+$BR232*Assembly!Y$23+$BS232*Assembly!Y$24</f>
        <v>2,030</v>
      </c>
      <c r="BU232" s="225" t="str">
        <f t="shared" si="8"/>
        <v>130</v>
      </c>
      <c r="BV232" s="225"/>
      <c r="BW232" s="225" t="str">
        <f>$AY232*Assembly!AC$4+$AZ232*Assembly!AC$5+$BA232*Assembly!AC$6+$BB232*Assembly!AC$7+$BC232*Assembly!AC$8+$BD232*Assembly!AC$9+$BE232*Assembly!AC$10+$BF232*Assembly!AC$11+$BG232*Assembly!AC$12+$BH232*Assembly!AC$13+$BI232*Assembly!AC$14+$BJ232*Assembly!AC$15+$BK232*Assembly!AC$16+$BL232*Assembly!AC$17+$BM232*Assembly!AC$18+$BN232*Assembly!AC$19+$BO232*Assembly!AC$20+$BP232*Assembly!AC$21+$BQ232*Assembly!AC$22+$BR232*Assembly!AC$23+$BS232*Assembly!AC$24</f>
        <v>10,150</v>
      </c>
      <c r="BX232" s="240" t="str">
        <f t="shared" si="9"/>
        <v>5.00</v>
      </c>
      <c r="BY232" s="241" t="str">
        <f t="shared" si="10"/>
        <v>650</v>
      </c>
      <c r="BZ232" s="242" t="str">
        <f t="shared" si="11"/>
        <v>78.1</v>
      </c>
      <c r="CA232" s="241" t="str">
        <f t="shared" si="12"/>
        <v>1450</v>
      </c>
      <c r="CB232" s="225" t="str">
        <f>$AY232*Assembly!X$4+$AZ232*Assembly!X$5+$BA232*Assembly!X$6+$BB232*Assembly!X$7+$BC232*Assembly!X$8+$BD232*Assembly!X$9+$BE232*Assembly!X$10+$BF232*Assembly!X$11+$BG232*Assembly!X$12+$BH232*Assembly!X$13+$BI232*Assembly!X$14+$BJ232*Assembly!X$15+$BK232*Assembly!X$16+$BL232*Assembly!X$17+$BM232*Assembly!X$18+$BN232*Assembly!X$19+$BO232*Assembly!X$20+$BP232*Assembly!X$21+$BQ232*Assembly!X$22+$BR232*Assembly!X$23+$BS232*Assembly!X$24</f>
        <v>144</v>
      </c>
      <c r="CC232" s="225" t="str">
        <f t="shared" si="13"/>
        <v>22,400</v>
      </c>
      <c r="CD232" s="223" t="str">
        <f t="shared" si="14"/>
        <v>0.0224</v>
      </c>
      <c r="CE232" s="243" t="str">
        <f>$AY232*Assembly!AB$4+$AZ232*Assembly!AB$5+$BA232*Assembly!AB$6+$BB232*Assembly!AB$7+$BC232*Assembly!AB$8+$BD232*Assembly!AB$9+$BE232*Assembly!AB$10+$BF232*Assembly!AB$11+$BG232*Assembly!AB$12+$BH232*Assembly!AB$13+$BI232*Assembly!AB$14+$BJ232*Assembly!AB$15+$BK232*Assembly!AB$16+$BL232*Assembly!AB$17+$BM232*Assembly!AB$18+$BN232*Assembly!AB$19+$BO232*Assembly!AB$20+$BP232*Assembly!AB$21+$BQ232*Assembly!AB$22+$BR232*Assembly!AB$23+$BS232*Assembly!AB$24</f>
        <v>657</v>
      </c>
      <c r="CF232" s="231" t="str">
        <f>$AY232*Assembly!M$4+$AZ232*Assembly!M$5+$BA232*Assembly!M$6+$BB232*Assembly!M$7+$BC232*Assembly!M$8+$BD232*Assembly!M$9+$BE232*Assembly!M$10+$BF232*Assembly!M$11+$BG232*Assembly!M$12+$BH232*Assembly!M$13+$BI232*Assembly!M$14+$BJ232*Assembly!M$15+$BK232*Assembly!M$16+$BL232*Assembly!M$17+$BM232*Assembly!M$18+$BN232*Assembly!M$19+$BO232*Assembly!M$20+$BP232*Assembly!M$21+$BQ232*Assembly!M$22+$BR232*Assembly!M$23+$BS232*Assembly!M$24</f>
        <v>2,274</v>
      </c>
      <c r="CG232" s="231" t="str">
        <f>$AY232*Assembly!N$4+$AZ232*Assembly!N$5+$BA232*Assembly!N$6+$BB232*Assembly!N$7+$BC232*Assembly!N$8+$BD232*Assembly!N$9+$BE232*Assembly!N$10+$BF232*Assembly!N$11+$BG232*Assembly!N$12+$BH232*Assembly!N$13+$BI232*Assembly!N$14+$BJ232*Assembly!N$15+$BK232*Assembly!N$16+$BL232*Assembly!N$17+$BM232*Assembly!N$18+$BN232*Assembly!N$19+$BO232*Assembly!N$20+$BP232*Assembly!N$21+$BQ232*Assembly!N$22+$BR232*Assembly!N$23+$BS232*Assembly!N$24</f>
        <v>125</v>
      </c>
      <c r="CH232" s="231" t="str">
        <f>$AY232*Assembly!O$4+$AZ232*Assembly!O$5+$BA232*Assembly!O$6+$BB232*Assembly!O$7+$BC232*Assembly!O$8+$BD232*Assembly!O$9+$BE232*Assembly!O$10+$BF232*Assembly!O$11+$BG232*Assembly!O$12+$BH232*Assembly!O$13+$BI232*Assembly!O$14+$BJ232*Assembly!O$15+$BK232*Assembly!O$16+$BL232*Assembly!O$17+$BM232*Assembly!O$18+$BN232*Assembly!O$19+$BO232*Assembly!O$20+$BP232*Assembly!O$21+$BQ232*Assembly!O$22+$BR232*Assembly!O$23+$BS232*Assembly!O$24</f>
        <v>75</v>
      </c>
      <c r="CI232" s="229" t="str">
        <f>$AY232*Assembly!P$4+$AZ232*Assembly!P$5+$BA232*Assembly!P$6+$BB232*Assembly!P$7+$BC232*Assembly!P$8+$BD232*Assembly!P$9+$BE232*Assembly!P$10+$BF232*Assembly!P$11+$BG232*Assembly!P$12+$BH232*Assembly!P$13+$BI232*Assembly!P$14+$BJ232*Assembly!P$15+$BK232*Assembly!P$16+$BL232*Assembly!P$17+$BM232*Assembly!P$18+$BN232*Assembly!P$19+$BO232*Assembly!P$20+$BP232*Assembly!P$21+$BQ232*Assembly!P$22+$BR232*Assembly!P$23+$BS232*Assembly!P$24</f>
        <v>0</v>
      </c>
      <c r="CJ232" s="229" t="str">
        <f>$AY232*Assembly!Q$4+$AZ232*Assembly!Q$5+$BA232*Assembly!Q$6+$BB232*Assembly!Q$7+$BC232*Assembly!Q$8+$BD232*Assembly!Q$9+$BE232*Assembly!Q$10+$BF232*Assembly!Q$11+$BG232*Assembly!Q$12+$BH232*Assembly!Q$13+$BI232*Assembly!Q$14+$BJ232*Assembly!Q$15+$BK232*Assembly!Q$16+$BL232*Assembly!Q$17+$BM232*Assembly!Q$18+$BN232*Assembly!Q$19+$BO232*Assembly!Q$20+$BP232*Assembly!Q$21+$BQ232*Assembly!Q$22+$BR232*Assembly!Q$23+$BS232*Assembly!Q$24</f>
        <v>0</v>
      </c>
      <c r="CK232" s="231" t="str">
        <f>$AY232*Assembly!R$4+$AZ232*Assembly!R$5+$BA232*Assembly!R$6+$BB232*Assembly!R$7+$BC232*Assembly!R$8+$BD232*Assembly!R$9+$BE232*Assembly!R$10+$BF232*Assembly!R$11+$BG232*Assembly!R$12+$BH232*Assembly!R$13+$BI232*Assembly!R$14+$BJ232*Assembly!R$15+$BK232*Assembly!R$16+$BL232*Assembly!R$17+$BM232*Assembly!R$18+$BN232*Assembly!R$19+$BO232*Assembly!R$20+$BP232*Assembly!R$21+$BQ232*Assembly!R$22+$BR232*Assembly!R$23+$BS232*Assembly!R$24</f>
        <v>0</v>
      </c>
      <c r="CL232" s="229" t="str">
        <f>$AY232*Assembly!S$4+$AZ232*Assembly!S$5+$BA232*Assembly!S$6+$BB232*Assembly!S$7+$BC232*Assembly!S$8+$BD232*Assembly!S$9+$BE232*Assembly!S$10+$BF232*Assembly!S$11+$BG232*Assembly!S$12+$BH232*Assembly!S$13+$BI232*Assembly!S$14+$BJ232*Assembly!S$15+$BK232*Assembly!S$16+$BL232*Assembly!S$17+$BM232*Assembly!S$18+$BN232*Assembly!S$19+$BO232*Assembly!S$20+$BP232*Assembly!S$21+$BQ232*Assembly!S$22+$BR232*Assembly!S$23+$BS232*Assembly!S$24</f>
        <v>0</v>
      </c>
      <c r="CM232" s="229" t="str">
        <f>$AY232*Assembly!T$4+$AZ232*Assembly!T$5+$BA232*Assembly!T$6+$BB232*Assembly!T$7+$BC232*Assembly!T$8+$BD232*Assembly!T$9+$BE232*Assembly!T$10+$BF232*Assembly!T$11+$BG232*Assembly!T$12+$BH232*Assembly!T$13+$BI232*Assembly!T$14+$BJ232*Assembly!T$15+$BK232*Assembly!T$16+$BL232*Assembly!T$17+$BM232*Assembly!T$18+$BN232*Assembly!T$19+$BO232*Assembly!T$20+$BP232*Assembly!T$21+$BQ232*Assembly!T$22+$BR232*Assembly!T$23+$BS232*Assembly!T$24</f>
        <v>0</v>
      </c>
      <c r="CN232" s="229" t="str">
        <f>$AY232*Assembly!U$4+$AZ232*Assembly!U$5+$BA232*Assembly!U$6+$BB232*Assembly!U$7+$BC232*Assembly!U$8+$BD232*Assembly!U$9+$BE232*Assembly!U$10+$BF232*Assembly!U$11+$BG232*Assembly!U$12+$BH232*Assembly!U$13+$BI232*Assembly!U$14+$BJ232*Assembly!U$15+$BK232*Assembly!U$16+$BL232*Assembly!U$17+$BM232*Assembly!U$18+$BN232*Assembly!U$19+$BO232*Assembly!U$20+$BP232*Assembly!U$21+$BQ232*Assembly!U$22+$BR232*Assembly!U$23+$BS232*Assembly!U$24</f>
        <v>0</v>
      </c>
      <c r="CO232" s="231" t="str">
        <f>$AY232*Assembly!V$4+$AZ232*Assembly!V$5+$BA232*Assembly!V$6+$BB232*Assembly!V$7+$BC232*Assembly!V$8+$BD232*Assembly!V$9+$BE232*Assembly!V$10+$BF232*Assembly!V$11+$BG232*Assembly!V$12+$BH232*Assembly!V$13+$BI232*Assembly!V$14+$BJ232*Assembly!V$15+$BK232*Assembly!V$16+$BL232*Assembly!V$17+$BM232*Assembly!V$18+$BN232*Assembly!V$19+$BO232*Assembly!V$20+$BP232*Assembly!V$21+$BQ232*Assembly!V$22+$BR232*Assembly!V$23+$BS232*Assembly!V$24</f>
        <v>0</v>
      </c>
      <c r="CP232" s="231" t="str">
        <f>CF232*Refining!$F$3</f>
        <v>4,061</v>
      </c>
      <c r="CQ232" s="231" t="str">
        <f>CG232*Refining!$F$4</f>
        <v>391</v>
      </c>
      <c r="CR232" s="231" t="str">
        <f>CH232*Refining!$F$5</f>
        <v>313</v>
      </c>
      <c r="CS232" s="231" t="str">
        <f>CI232*Refining!$F$6</f>
        <v>0</v>
      </c>
      <c r="CT232" s="231" t="str">
        <f>CJ232*Refining!$F$7</f>
        <v>0</v>
      </c>
      <c r="CU232" s="231" t="str">
        <f>CK232*Refining!$F$8</f>
        <v>0</v>
      </c>
      <c r="CV232" s="231" t="str">
        <f>CL232*Refining!$F$9</f>
        <v>0</v>
      </c>
      <c r="CW232" s="231" t="str">
        <f>CM232*Refining!$F$10</f>
        <v>0</v>
      </c>
      <c r="CX232" s="231" t="str">
        <f>CN232*Refining!$F$11</f>
        <v>0</v>
      </c>
      <c r="CY232" s="231" t="str">
        <f>CO232*Refining!$F$12</f>
        <v>0</v>
      </c>
      <c r="CZ232" s="244" t="str">
        <f t="shared" ref="CZ232:DS232" si="937">IF(CF232 = 0, "", CF232)</f>
        <v>2,274</v>
      </c>
      <c r="DA232" s="245" t="str">
        <f t="shared" si="937"/>
        <v>125</v>
      </c>
      <c r="DB232" s="245" t="str">
        <f t="shared" si="937"/>
        <v>75</v>
      </c>
      <c r="DC232" s="245" t="str">
        <f t="shared" si="937"/>
        <v/>
      </c>
      <c r="DD232" s="245" t="str">
        <f t="shared" si="937"/>
        <v/>
      </c>
      <c r="DE232" s="245" t="str">
        <f t="shared" si="937"/>
        <v/>
      </c>
      <c r="DF232" s="245" t="str">
        <f t="shared" si="937"/>
        <v/>
      </c>
      <c r="DG232" s="245" t="str">
        <f t="shared" si="937"/>
        <v/>
      </c>
      <c r="DH232" s="245" t="str">
        <f t="shared" si="937"/>
        <v/>
      </c>
      <c r="DI232" s="246" t="str">
        <f t="shared" si="937"/>
        <v/>
      </c>
      <c r="DJ232" s="244" t="str">
        <f t="shared" si="937"/>
        <v>4,061</v>
      </c>
      <c r="DK232" s="245" t="str">
        <f t="shared" si="937"/>
        <v>391</v>
      </c>
      <c r="DL232" s="245" t="str">
        <f t="shared" si="937"/>
        <v>313</v>
      </c>
      <c r="DM232" s="245" t="str">
        <f t="shared" si="937"/>
        <v/>
      </c>
      <c r="DN232" s="259" t="str">
        <f t="shared" si="937"/>
        <v/>
      </c>
      <c r="DO232" s="245" t="str">
        <f t="shared" si="937"/>
        <v/>
      </c>
      <c r="DP232" s="245" t="str">
        <f t="shared" si="937"/>
        <v/>
      </c>
      <c r="DQ232" s="245" t="str">
        <f t="shared" si="937"/>
        <v/>
      </c>
      <c r="DR232" s="245" t="str">
        <f t="shared" si="937"/>
        <v/>
      </c>
      <c r="DS232" s="246" t="str">
        <f t="shared" si="937"/>
        <v/>
      </c>
      <c r="DT232" s="248" t="str">
        <f t="shared" si="16"/>
        <v>2,474</v>
      </c>
      <c r="DU232" s="249" t="str">
        <f t="shared" si="17"/>
        <v>4,764</v>
      </c>
      <c r="DV232" s="225" t="str">
        <f>CZ232*'Ores &amp; Ingots'!$C$3+DA232*'Ores &amp; Ingots'!$C$4+DB232*'Ores &amp; Ingots'!$C$5+DC232*'Ores &amp; Ingots'!$C$6+DD232*'Ores &amp; Ingots'!$C$7+DE232*'Ores &amp; Ingots'!$C$8+DF232*'Ores &amp; Ingots'!$C$9+DG232*'Ores &amp; Ingots'!$C$10+DH232*'Ores &amp; Ingots'!$C$11+DI232*'Ores &amp; Ingots'!$C$12</f>
        <v>311</v>
      </c>
      <c r="DW232" s="225" t="str">
        <f>DJ232*'Ores &amp; Ingots'!$B$3+DK232*'Ores &amp; Ingots'!$B$4+DL232*'Ores &amp; Ingots'!$B$5+DM232*'Ores &amp; Ingots'!$B$6+DN232*'Ores &amp; Ingots'!$B$7+DO232*'Ores &amp; Ingots'!$B$8+DP232*'Ores &amp; Ingots'!$B$9+DQ232*'Ores &amp; Ingots'!$B$10+DR232*'Ores &amp; Ingots'!$B$11+DS232*'Ores &amp; Ingots'!$B$12</f>
        <v>1,763</v>
      </c>
      <c r="DX232" s="249" t="str">
        <f>CZ232*Refining!$G$3+DA232*Refining!$G$4+DB232*Refining!$G$5+DC232*Refining!$G$6+DD232*Refining!$G$7+DE232*Refining!$G$8+DF232*Refining!$G$9+DG232*Refining!$G$10+DH232*Refining!$G$11+DI232*Refining!$G$12</f>
        <v>1,719</v>
      </c>
      <c r="DY232" s="249" t="str">
        <f t="shared" si="18"/>
        <v>267,350</v>
      </c>
      <c r="DZ232" s="250" t="str">
        <f t="shared" si="19"/>
        <v>0.2674</v>
      </c>
      <c r="EA232" s="248" t="str">
        <f t="shared" si="20"/>
        <v>1,870</v>
      </c>
      <c r="EB232" s="251" t="str">
        <f t="shared" ref="EB232:EC232" si="938">EA232/60</f>
        <v>31.2</v>
      </c>
      <c r="EC232" s="251" t="str">
        <f t="shared" si="938"/>
        <v>0.5</v>
      </c>
      <c r="ED232" s="248" t="str">
        <f t="shared" si="22"/>
        <v>289,750</v>
      </c>
      <c r="EE232" s="251" t="str">
        <f t="shared" ref="EE232:EF232" si="939">ED232/1000</f>
        <v>289.8</v>
      </c>
      <c r="EF232" s="252" t="str">
        <f t="shared" si="939"/>
        <v>0.29</v>
      </c>
      <c r="EG232" s="223" t="str">
        <f t="shared" si="24"/>
        <v>0.2898</v>
      </c>
      <c r="EH232" s="224" t="str">
        <f t="shared" si="25"/>
        <v>0:31:10</v>
      </c>
      <c r="EI232" s="225" t="s">
        <v>12</v>
      </c>
    </row>
    <row r="233">
      <c r="A233" s="33"/>
      <c r="B233" s="336" t="s">
        <v>1088</v>
      </c>
      <c r="C233" s="227" t="s">
        <v>886</v>
      </c>
      <c r="D233" s="227">
        <v>1.0</v>
      </c>
      <c r="E233" s="227">
        <v>1.0</v>
      </c>
      <c r="F233" s="227">
        <v>1.0</v>
      </c>
      <c r="G233" s="253" t="str">
        <f t="shared" si="5"/>
        <v>15.6</v>
      </c>
      <c r="H233" s="254">
        <v>8.0</v>
      </c>
      <c r="I233" s="254">
        <v>20.0</v>
      </c>
      <c r="J233" s="254" t="str">
        <f>H233/Main!$D$9</f>
        <v>8</v>
      </c>
      <c r="K233" s="254" t="str">
        <f>I233/Main!$D$10</f>
        <v>20</v>
      </c>
      <c r="L233" s="254" t="str">
        <f t="shared" si="6"/>
        <v>2.5</v>
      </c>
      <c r="M233" s="254">
        <v>1.0</v>
      </c>
      <c r="N233" s="255"/>
      <c r="O233" s="255"/>
      <c r="P233" s="255"/>
      <c r="Q233" s="256"/>
      <c r="R233" s="255"/>
      <c r="S233" s="257"/>
      <c r="T233" s="257"/>
      <c r="U233" s="255"/>
      <c r="V233" s="255"/>
      <c r="W233" s="350"/>
      <c r="X233" s="257"/>
      <c r="Y233" s="255"/>
      <c r="Z233" s="255"/>
      <c r="AA233" s="255"/>
      <c r="AB233" s="255"/>
      <c r="AC233" s="351" t="s">
        <v>12</v>
      </c>
      <c r="AD233" s="309">
        <v>133.0</v>
      </c>
      <c r="AE233" s="225">
        <v>0.0</v>
      </c>
      <c r="AF233" s="225">
        <v>0.0</v>
      </c>
      <c r="AG233" s="225">
        <v>0.0</v>
      </c>
      <c r="AH233" s="225">
        <v>0.0</v>
      </c>
      <c r="AI233" s="225">
        <v>0.0</v>
      </c>
      <c r="AJ233" s="225">
        <v>0.0</v>
      </c>
      <c r="AK233" s="225">
        <v>0.0</v>
      </c>
      <c r="AL233" s="225">
        <v>0.0</v>
      </c>
      <c r="AM233" s="225">
        <v>0.0</v>
      </c>
      <c r="AN233" s="225">
        <v>0.0</v>
      </c>
      <c r="AO233" s="225">
        <v>50.0</v>
      </c>
      <c r="AP233" s="225">
        <v>0.0</v>
      </c>
      <c r="AQ233" s="225">
        <v>0.0</v>
      </c>
      <c r="AR233" s="225">
        <v>0.0</v>
      </c>
      <c r="AS233" s="225">
        <v>0.0</v>
      </c>
      <c r="AT233" s="225">
        <v>0.0</v>
      </c>
      <c r="AU233" s="225">
        <v>0.0</v>
      </c>
      <c r="AV233" s="225">
        <v>0.0</v>
      </c>
      <c r="AW233" s="225">
        <v>0.0</v>
      </c>
      <c r="AX233" s="225">
        <v>0.0</v>
      </c>
      <c r="AY233" s="359" t="str">
        <f t="shared" ref="AY233:BS233" si="940">IF(AD233 = 0, "", AD233)</f>
        <v>133</v>
      </c>
      <c r="AZ233" s="227" t="str">
        <f t="shared" si="940"/>
        <v/>
      </c>
      <c r="BA233" s="227" t="str">
        <f t="shared" si="940"/>
        <v/>
      </c>
      <c r="BB233" s="227" t="str">
        <f t="shared" si="940"/>
        <v/>
      </c>
      <c r="BC233" s="227" t="str">
        <f t="shared" si="940"/>
        <v/>
      </c>
      <c r="BD233" s="227" t="str">
        <f t="shared" si="940"/>
        <v/>
      </c>
      <c r="BE233" s="227" t="str">
        <f t="shared" si="940"/>
        <v/>
      </c>
      <c r="BF233" s="227" t="str">
        <f t="shared" si="940"/>
        <v/>
      </c>
      <c r="BG233" s="227" t="str">
        <f t="shared" si="940"/>
        <v/>
      </c>
      <c r="BH233" s="227" t="str">
        <f t="shared" si="940"/>
        <v/>
      </c>
      <c r="BI233" s="227" t="str">
        <f t="shared" si="940"/>
        <v/>
      </c>
      <c r="BJ233" s="227" t="str">
        <f t="shared" si="940"/>
        <v>50</v>
      </c>
      <c r="BK233" s="227" t="str">
        <f t="shared" si="940"/>
        <v/>
      </c>
      <c r="BL233" s="227" t="str">
        <f t="shared" si="940"/>
        <v/>
      </c>
      <c r="BM233" s="227" t="str">
        <f t="shared" si="940"/>
        <v/>
      </c>
      <c r="BN233" s="227" t="str">
        <f t="shared" si="940"/>
        <v/>
      </c>
      <c r="BO233" s="227" t="str">
        <f t="shared" si="940"/>
        <v/>
      </c>
      <c r="BP233" s="227" t="str">
        <f t="shared" si="940"/>
        <v/>
      </c>
      <c r="BQ233" s="227" t="str">
        <f t="shared" si="940"/>
        <v/>
      </c>
      <c r="BR233" s="227" t="str">
        <f t="shared" si="940"/>
        <v/>
      </c>
      <c r="BS233" s="238" t="str">
        <f t="shared" si="940"/>
        <v/>
      </c>
      <c r="BT233" s="239" t="str">
        <f>$AY233*Assembly!Y$4+$AZ233*Assembly!Y$5+$BA233*Assembly!Y$6+$BB233*Assembly!Y$7+$BC233*Assembly!Y$8+$BD233*Assembly!Y$9+$BE233*Assembly!Y$10+$BF233*Assembly!Y$11+$BG233*Assembly!Y$12+$BH233*Assembly!Y$13+$BI233*Assembly!Y$14+$BJ233*Assembly!Y$15+$BK233*Assembly!Y$16+$BL233*Assembly!Y$17+$BM233*Assembly!Y$18+$BN233*Assembly!Y$19+$BO233*Assembly!Y$20+$BP233*Assembly!Y$21+$BQ233*Assembly!Y$22+$BR233*Assembly!Y$23+$BS233*Assembly!Y$24</f>
        <v>2,960</v>
      </c>
      <c r="BU233" s="225" t="str">
        <f t="shared" si="8"/>
        <v>189</v>
      </c>
      <c r="BV233" s="225"/>
      <c r="BW233" s="225" t="str">
        <f>$AY233*Assembly!AC$4+$AZ233*Assembly!AC$5+$BA233*Assembly!AC$6+$BB233*Assembly!AC$7+$BC233*Assembly!AC$8+$BD233*Assembly!AC$9+$BE233*Assembly!AC$10+$BF233*Assembly!AC$11+$BG233*Assembly!AC$12+$BH233*Assembly!AC$13+$BI233*Assembly!AC$14+$BJ233*Assembly!AC$15+$BK233*Assembly!AC$16+$BL233*Assembly!AC$17+$BM233*Assembly!AC$18+$BN233*Assembly!AC$19+$BO233*Assembly!AC$20+$BP233*Assembly!AC$21+$BQ233*Assembly!AC$22+$BR233*Assembly!AC$23+$BS233*Assembly!AC$24</f>
        <v>14,800</v>
      </c>
      <c r="BX233" s="240" t="str">
        <f t="shared" si="9"/>
        <v>5.00</v>
      </c>
      <c r="BY233" s="241" t="str">
        <f t="shared" si="10"/>
        <v>947</v>
      </c>
      <c r="BZ233" s="242" t="str">
        <f t="shared" si="11"/>
        <v>78.1</v>
      </c>
      <c r="CA233" s="241" t="str">
        <f t="shared" si="12"/>
        <v>1850</v>
      </c>
      <c r="CB233" s="225" t="str">
        <f>$AY233*Assembly!X$4+$AZ233*Assembly!X$5+$BA233*Assembly!X$6+$BB233*Assembly!X$7+$BC233*Assembly!X$8+$BD233*Assembly!X$9+$BE233*Assembly!X$10+$BF233*Assembly!X$11+$BG233*Assembly!X$12+$BH233*Assembly!X$13+$BI233*Assembly!X$14+$BJ233*Assembly!X$15+$BK233*Assembly!X$16+$BL233*Assembly!X$17+$BM233*Assembly!X$18+$BN233*Assembly!X$19+$BO233*Assembly!X$20+$BP233*Assembly!X$21+$BQ233*Assembly!X$22+$BR233*Assembly!X$23+$BS233*Assembly!X$24</f>
        <v>233</v>
      </c>
      <c r="CC233" s="225" t="str">
        <f t="shared" si="13"/>
        <v>36,244</v>
      </c>
      <c r="CD233" s="223" t="str">
        <f t="shared" si="14"/>
        <v>0.0362</v>
      </c>
      <c r="CE233" s="243" t="str">
        <f>$AY233*Assembly!AB$4+$AZ233*Assembly!AB$5+$BA233*Assembly!AB$6+$BB233*Assembly!AB$7+$BC233*Assembly!AB$8+$BD233*Assembly!AB$9+$BE233*Assembly!AB$10+$BF233*Assembly!AB$11+$BG233*Assembly!AB$12+$BH233*Assembly!AB$13+$BI233*Assembly!AB$14+$BJ233*Assembly!AB$15+$BK233*Assembly!AB$16+$BL233*Assembly!AB$17+$BM233*Assembly!AB$18+$BN233*Assembly!AB$19+$BO233*Assembly!AB$20+$BP233*Assembly!AB$21+$BQ233*Assembly!AB$22+$BR233*Assembly!AB$23+$BS233*Assembly!AB$24</f>
        <v>1,149</v>
      </c>
      <c r="CF233" s="256" t="str">
        <f>$AY233*Assembly!M$4+$AZ233*Assembly!M$5+$BA233*Assembly!M$6+$BB233*Assembly!M$7+$BC233*Assembly!M$8+$BD233*Assembly!M$9+$BE233*Assembly!M$10+$BF233*Assembly!M$11+$BG233*Assembly!M$12+$BH233*Assembly!M$13+$BI233*Assembly!M$14+$BJ233*Assembly!M$15+$BK233*Assembly!M$16+$BL233*Assembly!M$17+$BM233*Assembly!M$18+$BN233*Assembly!M$19+$BO233*Assembly!M$20+$BP233*Assembly!M$21+$BQ233*Assembly!M$22+$BR233*Assembly!M$23+$BS233*Assembly!M$24</f>
        <v>3,393</v>
      </c>
      <c r="CG233" s="256" t="str">
        <f>$AY233*Assembly!N$4+$AZ233*Assembly!N$5+$BA233*Assembly!N$6+$BB233*Assembly!N$7+$BC233*Assembly!N$8+$BD233*Assembly!N$9+$BE233*Assembly!N$10+$BF233*Assembly!N$11+$BG233*Assembly!N$12+$BH233*Assembly!N$13+$BI233*Assembly!N$14+$BJ233*Assembly!N$15+$BK233*Assembly!N$16+$BL233*Assembly!N$17+$BM233*Assembly!N$18+$BN233*Assembly!N$19+$BO233*Assembly!N$20+$BP233*Assembly!N$21+$BQ233*Assembly!N$22+$BR233*Assembly!N$23+$BS233*Assembly!N$24</f>
        <v>250</v>
      </c>
      <c r="CH233" s="256" t="str">
        <f>$AY233*Assembly!O$4+$AZ233*Assembly!O$5+$BA233*Assembly!O$6+$BB233*Assembly!O$7+$BC233*Assembly!O$8+$BD233*Assembly!O$9+$BE233*Assembly!O$10+$BF233*Assembly!O$11+$BG233*Assembly!O$12+$BH233*Assembly!O$13+$BI233*Assembly!O$14+$BJ233*Assembly!O$15+$BK233*Assembly!O$16+$BL233*Assembly!O$17+$BM233*Assembly!O$18+$BN233*Assembly!O$19+$BO233*Assembly!O$20+$BP233*Assembly!O$21+$BQ233*Assembly!O$22+$BR233*Assembly!O$23+$BS233*Assembly!O$24</f>
        <v>150</v>
      </c>
      <c r="CI233" s="254" t="str">
        <f>$AY233*Assembly!P$4+$AZ233*Assembly!P$5+$BA233*Assembly!P$6+$BB233*Assembly!P$7+$BC233*Assembly!P$8+$BD233*Assembly!P$9+$BE233*Assembly!P$10+$BF233*Assembly!P$11+$BG233*Assembly!P$12+$BH233*Assembly!P$13+$BI233*Assembly!P$14+$BJ233*Assembly!P$15+$BK233*Assembly!P$16+$BL233*Assembly!P$17+$BM233*Assembly!P$18+$BN233*Assembly!P$19+$BO233*Assembly!P$20+$BP233*Assembly!P$21+$BQ233*Assembly!P$22+$BR233*Assembly!P$23+$BS233*Assembly!P$24</f>
        <v>0</v>
      </c>
      <c r="CJ233" s="254" t="str">
        <f>$AY233*Assembly!Q$4+$AZ233*Assembly!Q$5+$BA233*Assembly!Q$6+$BB233*Assembly!Q$7+$BC233*Assembly!Q$8+$BD233*Assembly!Q$9+$BE233*Assembly!Q$10+$BF233*Assembly!Q$11+$BG233*Assembly!Q$12+$BH233*Assembly!Q$13+$BI233*Assembly!Q$14+$BJ233*Assembly!Q$15+$BK233*Assembly!Q$16+$BL233*Assembly!Q$17+$BM233*Assembly!Q$18+$BN233*Assembly!Q$19+$BO233*Assembly!Q$20+$BP233*Assembly!Q$21+$BQ233*Assembly!Q$22+$BR233*Assembly!Q$23+$BS233*Assembly!Q$24</f>
        <v>0</v>
      </c>
      <c r="CK233" s="256" t="str">
        <f>$AY233*Assembly!R$4+$AZ233*Assembly!R$5+$BA233*Assembly!R$6+$BB233*Assembly!R$7+$BC233*Assembly!R$8+$BD233*Assembly!R$9+$BE233*Assembly!R$10+$BF233*Assembly!R$11+$BG233*Assembly!R$12+$BH233*Assembly!R$13+$BI233*Assembly!R$14+$BJ233*Assembly!R$15+$BK233*Assembly!R$16+$BL233*Assembly!R$17+$BM233*Assembly!R$18+$BN233*Assembly!R$19+$BO233*Assembly!R$20+$BP233*Assembly!R$21+$BQ233*Assembly!R$22+$BR233*Assembly!R$23+$BS233*Assembly!R$24</f>
        <v>0</v>
      </c>
      <c r="CL233" s="254" t="str">
        <f>$AY233*Assembly!S$4+$AZ233*Assembly!S$5+$BA233*Assembly!S$6+$BB233*Assembly!S$7+$BC233*Assembly!S$8+$BD233*Assembly!S$9+$BE233*Assembly!S$10+$BF233*Assembly!S$11+$BG233*Assembly!S$12+$BH233*Assembly!S$13+$BI233*Assembly!S$14+$BJ233*Assembly!S$15+$BK233*Assembly!S$16+$BL233*Assembly!S$17+$BM233*Assembly!S$18+$BN233*Assembly!S$19+$BO233*Assembly!S$20+$BP233*Assembly!S$21+$BQ233*Assembly!S$22+$BR233*Assembly!S$23+$BS233*Assembly!S$24</f>
        <v>0</v>
      </c>
      <c r="CM233" s="254" t="str">
        <f>$AY233*Assembly!T$4+$AZ233*Assembly!T$5+$BA233*Assembly!T$6+$BB233*Assembly!T$7+$BC233*Assembly!T$8+$BD233*Assembly!T$9+$BE233*Assembly!T$10+$BF233*Assembly!T$11+$BG233*Assembly!T$12+$BH233*Assembly!T$13+$BI233*Assembly!T$14+$BJ233*Assembly!T$15+$BK233*Assembly!T$16+$BL233*Assembly!T$17+$BM233*Assembly!T$18+$BN233*Assembly!T$19+$BO233*Assembly!T$20+$BP233*Assembly!T$21+$BQ233*Assembly!T$22+$BR233*Assembly!T$23+$BS233*Assembly!T$24</f>
        <v>0</v>
      </c>
      <c r="CN233" s="254" t="str">
        <f>$AY233*Assembly!U$4+$AZ233*Assembly!U$5+$BA233*Assembly!U$6+$BB233*Assembly!U$7+$BC233*Assembly!U$8+$BD233*Assembly!U$9+$BE233*Assembly!U$10+$BF233*Assembly!U$11+$BG233*Assembly!U$12+$BH233*Assembly!U$13+$BI233*Assembly!U$14+$BJ233*Assembly!U$15+$BK233*Assembly!U$16+$BL233*Assembly!U$17+$BM233*Assembly!U$18+$BN233*Assembly!U$19+$BO233*Assembly!U$20+$BP233*Assembly!U$21+$BQ233*Assembly!U$22+$BR233*Assembly!U$23+$BS233*Assembly!U$24</f>
        <v>0</v>
      </c>
      <c r="CO233" s="256" t="str">
        <f>$AY233*Assembly!V$4+$AZ233*Assembly!V$5+$BA233*Assembly!V$6+$BB233*Assembly!V$7+$BC233*Assembly!V$8+$BD233*Assembly!V$9+$BE233*Assembly!V$10+$BF233*Assembly!V$11+$BG233*Assembly!V$12+$BH233*Assembly!V$13+$BI233*Assembly!V$14+$BJ233*Assembly!V$15+$BK233*Assembly!V$16+$BL233*Assembly!V$17+$BM233*Assembly!V$18+$BN233*Assembly!V$19+$BO233*Assembly!V$20+$BP233*Assembly!V$21+$BQ233*Assembly!V$22+$BR233*Assembly!V$23+$BS233*Assembly!V$24</f>
        <v>0</v>
      </c>
      <c r="CP233" s="256" t="str">
        <f>CF233*Refining!$F$3</f>
        <v>6,059</v>
      </c>
      <c r="CQ233" s="256" t="str">
        <f>CG233*Refining!$F$4</f>
        <v>781</v>
      </c>
      <c r="CR233" s="256" t="str">
        <f>CH233*Refining!$F$5</f>
        <v>625</v>
      </c>
      <c r="CS233" s="256" t="str">
        <f>CI233*Refining!$F$6</f>
        <v>0</v>
      </c>
      <c r="CT233" s="256" t="str">
        <f>CJ233*Refining!$F$7</f>
        <v>0</v>
      </c>
      <c r="CU233" s="256" t="str">
        <f>CK233*Refining!$F$8</f>
        <v>0</v>
      </c>
      <c r="CV233" s="256" t="str">
        <f>CL233*Refining!$F$9</f>
        <v>0</v>
      </c>
      <c r="CW233" s="256" t="str">
        <f>CM233*Refining!$F$10</f>
        <v>0</v>
      </c>
      <c r="CX233" s="256" t="str">
        <f>CN233*Refining!$F$11</f>
        <v>0</v>
      </c>
      <c r="CY233" s="256" t="str">
        <f>CO233*Refining!$F$12</f>
        <v>0</v>
      </c>
      <c r="CZ233" s="244" t="str">
        <f t="shared" ref="CZ233:DS233" si="941">IF(CF233 = 0, "", CF233)</f>
        <v>3,393</v>
      </c>
      <c r="DA233" s="245" t="str">
        <f t="shared" si="941"/>
        <v>250</v>
      </c>
      <c r="DB233" s="245" t="str">
        <f t="shared" si="941"/>
        <v>150</v>
      </c>
      <c r="DC233" s="245" t="str">
        <f t="shared" si="941"/>
        <v/>
      </c>
      <c r="DD233" s="245" t="str">
        <f t="shared" si="941"/>
        <v/>
      </c>
      <c r="DE233" s="245" t="str">
        <f t="shared" si="941"/>
        <v/>
      </c>
      <c r="DF233" s="245" t="str">
        <f t="shared" si="941"/>
        <v/>
      </c>
      <c r="DG233" s="245" t="str">
        <f t="shared" si="941"/>
        <v/>
      </c>
      <c r="DH233" s="245" t="str">
        <f t="shared" si="941"/>
        <v/>
      </c>
      <c r="DI233" s="246" t="str">
        <f t="shared" si="941"/>
        <v/>
      </c>
      <c r="DJ233" s="244" t="str">
        <f t="shared" si="941"/>
        <v>6,059</v>
      </c>
      <c r="DK233" s="245" t="str">
        <f t="shared" si="941"/>
        <v>781</v>
      </c>
      <c r="DL233" s="245" t="str">
        <f t="shared" si="941"/>
        <v>625</v>
      </c>
      <c r="DM233" s="245" t="str">
        <f t="shared" si="941"/>
        <v/>
      </c>
      <c r="DN233" s="259" t="str">
        <f t="shared" si="941"/>
        <v/>
      </c>
      <c r="DO233" s="245" t="str">
        <f t="shared" si="941"/>
        <v/>
      </c>
      <c r="DP233" s="245" t="str">
        <f t="shared" si="941"/>
        <v/>
      </c>
      <c r="DQ233" s="245" t="str">
        <f t="shared" si="941"/>
        <v/>
      </c>
      <c r="DR233" s="245" t="str">
        <f t="shared" si="941"/>
        <v/>
      </c>
      <c r="DS233" s="246" t="str">
        <f t="shared" si="941"/>
        <v/>
      </c>
      <c r="DT233" s="248" t="str">
        <f t="shared" si="16"/>
        <v>3,793</v>
      </c>
      <c r="DU233" s="249" t="str">
        <f t="shared" si="17"/>
        <v>7,465</v>
      </c>
      <c r="DV233" s="225" t="str">
        <f>CZ233*'Ores &amp; Ingots'!$C$3+DA233*'Ores &amp; Ingots'!$C$4+DB233*'Ores &amp; Ingots'!$C$5+DC233*'Ores &amp; Ingots'!$C$6+DD233*'Ores &amp; Ingots'!$C$7+DE233*'Ores &amp; Ingots'!$C$8+DF233*'Ores &amp; Ingots'!$C$9+DG233*'Ores &amp; Ingots'!$C$10+DH233*'Ores &amp; Ingots'!$C$11+DI233*'Ores &amp; Ingots'!$C$12</f>
        <v>476</v>
      </c>
      <c r="DW233" s="225" t="str">
        <f>DJ233*'Ores &amp; Ingots'!$B$3+DK233*'Ores &amp; Ingots'!$B$4+DL233*'Ores &amp; Ingots'!$B$5+DM233*'Ores &amp; Ingots'!$B$6+DN233*'Ores &amp; Ingots'!$B$7+DO233*'Ores &amp; Ingots'!$B$8+DP233*'Ores &amp; Ingots'!$B$9+DQ233*'Ores &amp; Ingots'!$B$10+DR233*'Ores &amp; Ingots'!$B$11+DS233*'Ores &amp; Ingots'!$B$12</f>
        <v>2,762</v>
      </c>
      <c r="DX233" s="249" t="str">
        <f>CZ233*Refining!$G$3+DA233*Refining!$G$4+DB233*Refining!$G$5+DC233*Refining!$G$6+DD233*Refining!$G$7+DE233*Refining!$G$8+DF233*Refining!$G$9+DG233*Refining!$G$10+DH233*Refining!$G$11+DI233*Refining!$G$12</f>
        <v>3,358</v>
      </c>
      <c r="DY233" s="249" t="str">
        <f t="shared" si="18"/>
        <v>522,361</v>
      </c>
      <c r="DZ233" s="250" t="str">
        <f t="shared" si="19"/>
        <v>0.5224</v>
      </c>
      <c r="EA233" s="248" t="str">
        <f t="shared" si="20"/>
        <v>3,599</v>
      </c>
      <c r="EB233" s="251" t="str">
        <f t="shared" ref="EB233:EC233" si="942">EA233/60</f>
        <v>60.0</v>
      </c>
      <c r="EC233" s="251" t="str">
        <f t="shared" si="942"/>
        <v>1.0</v>
      </c>
      <c r="ED233" s="248" t="str">
        <f t="shared" si="22"/>
        <v>558,606</v>
      </c>
      <c r="EE233" s="251" t="str">
        <f t="shared" ref="EE233:EF233" si="943">ED233/1000</f>
        <v>558.6</v>
      </c>
      <c r="EF233" s="252" t="str">
        <f t="shared" si="943"/>
        <v>0.56</v>
      </c>
      <c r="EG233" s="223" t="str">
        <f t="shared" si="24"/>
        <v>0.5586</v>
      </c>
      <c r="EH233" s="224" t="str">
        <f t="shared" si="25"/>
        <v>0:59:59</v>
      </c>
      <c r="EI233" s="225" t="s">
        <v>12</v>
      </c>
    </row>
    <row r="234">
      <c r="A234" s="42"/>
      <c r="B234" s="261" t="s">
        <v>1089</v>
      </c>
      <c r="C234" s="262" t="s">
        <v>886</v>
      </c>
      <c r="D234" s="262">
        <v>1.0</v>
      </c>
      <c r="E234" s="262">
        <v>1.0</v>
      </c>
      <c r="F234" s="262">
        <v>1.0</v>
      </c>
      <c r="G234" s="263" t="str">
        <f t="shared" si="5"/>
        <v>15.6</v>
      </c>
      <c r="H234" s="264">
        <v>8.0</v>
      </c>
      <c r="I234" s="264">
        <v>20.0</v>
      </c>
      <c r="J234" s="264" t="str">
        <f>H234/Main!$D$9</f>
        <v>8</v>
      </c>
      <c r="K234" s="264" t="str">
        <f>I234/Main!$D$10</f>
        <v>20</v>
      </c>
      <c r="L234" s="264" t="str">
        <f t="shared" si="6"/>
        <v>2.5</v>
      </c>
      <c r="M234" s="264">
        <v>1.0</v>
      </c>
      <c r="N234" s="266"/>
      <c r="O234" s="266"/>
      <c r="P234" s="266"/>
      <c r="Q234" s="265"/>
      <c r="R234" s="266"/>
      <c r="S234" s="267"/>
      <c r="T234" s="267"/>
      <c r="U234" s="266"/>
      <c r="V234" s="266"/>
      <c r="W234" s="267"/>
      <c r="X234" s="267"/>
      <c r="Y234" s="266"/>
      <c r="Z234" s="266"/>
      <c r="AA234" s="266"/>
      <c r="AB234" s="266"/>
      <c r="AC234" s="363" t="s">
        <v>12</v>
      </c>
      <c r="AD234" s="321">
        <v>94.0</v>
      </c>
      <c r="AE234" s="275">
        <v>0.0</v>
      </c>
      <c r="AF234" s="275">
        <v>0.0</v>
      </c>
      <c r="AG234" s="275">
        <v>0.0</v>
      </c>
      <c r="AH234" s="275">
        <v>0.0</v>
      </c>
      <c r="AI234" s="275">
        <v>0.0</v>
      </c>
      <c r="AJ234" s="275">
        <v>0.0</v>
      </c>
      <c r="AK234" s="275">
        <v>0.0</v>
      </c>
      <c r="AL234" s="275">
        <v>0.0</v>
      </c>
      <c r="AM234" s="275">
        <v>0.0</v>
      </c>
      <c r="AN234" s="275">
        <v>0.0</v>
      </c>
      <c r="AO234" s="275">
        <v>25.0</v>
      </c>
      <c r="AP234" s="275">
        <v>0.0</v>
      </c>
      <c r="AQ234" s="275">
        <v>0.0</v>
      </c>
      <c r="AR234" s="275">
        <v>0.0</v>
      </c>
      <c r="AS234" s="275">
        <v>0.0</v>
      </c>
      <c r="AT234" s="275">
        <v>0.0</v>
      </c>
      <c r="AU234" s="275">
        <v>0.0</v>
      </c>
      <c r="AV234" s="275">
        <v>0.0</v>
      </c>
      <c r="AW234" s="275">
        <v>0.0</v>
      </c>
      <c r="AX234" s="275">
        <v>0.0</v>
      </c>
      <c r="AY234" s="360" t="str">
        <f t="shared" ref="AY234:BS234" si="944">IF(AD234 = 0, "", AD234)</f>
        <v>94</v>
      </c>
      <c r="AZ234" s="262" t="str">
        <f t="shared" si="944"/>
        <v/>
      </c>
      <c r="BA234" s="262" t="str">
        <f t="shared" si="944"/>
        <v/>
      </c>
      <c r="BB234" s="262" t="str">
        <f t="shared" si="944"/>
        <v/>
      </c>
      <c r="BC234" s="262" t="str">
        <f t="shared" si="944"/>
        <v/>
      </c>
      <c r="BD234" s="262" t="str">
        <f t="shared" si="944"/>
        <v/>
      </c>
      <c r="BE234" s="262" t="str">
        <f t="shared" si="944"/>
        <v/>
      </c>
      <c r="BF234" s="262" t="str">
        <f t="shared" si="944"/>
        <v/>
      </c>
      <c r="BG234" s="262" t="str">
        <f t="shared" si="944"/>
        <v/>
      </c>
      <c r="BH234" s="262" t="str">
        <f t="shared" si="944"/>
        <v/>
      </c>
      <c r="BI234" s="262" t="str">
        <f t="shared" si="944"/>
        <v/>
      </c>
      <c r="BJ234" s="262" t="str">
        <f t="shared" si="944"/>
        <v>25</v>
      </c>
      <c r="BK234" s="262" t="str">
        <f t="shared" si="944"/>
        <v/>
      </c>
      <c r="BL234" s="262" t="str">
        <f t="shared" si="944"/>
        <v/>
      </c>
      <c r="BM234" s="262" t="str">
        <f t="shared" si="944"/>
        <v/>
      </c>
      <c r="BN234" s="262" t="str">
        <f t="shared" si="944"/>
        <v/>
      </c>
      <c r="BO234" s="262" t="str">
        <f t="shared" si="944"/>
        <v/>
      </c>
      <c r="BP234" s="262" t="str">
        <f t="shared" si="944"/>
        <v/>
      </c>
      <c r="BQ234" s="262" t="str">
        <f t="shared" si="944"/>
        <v/>
      </c>
      <c r="BR234" s="262" t="str">
        <f t="shared" si="944"/>
        <v/>
      </c>
      <c r="BS234" s="273" t="str">
        <f t="shared" si="944"/>
        <v/>
      </c>
      <c r="BT234" s="274" t="str">
        <f>$AY234*Assembly!Y$4+$AZ234*Assembly!Y$5+$BA234*Assembly!Y$6+$BB234*Assembly!Y$7+$BC234*Assembly!Y$8+$BD234*Assembly!Y$9+$BE234*Assembly!Y$10+$BF234*Assembly!Y$11+$BG234*Assembly!Y$12+$BH234*Assembly!Y$13+$BI234*Assembly!Y$14+$BJ234*Assembly!Y$15+$BK234*Assembly!Y$16+$BL234*Assembly!Y$17+$BM234*Assembly!Y$18+$BN234*Assembly!Y$19+$BO234*Assembly!Y$20+$BP234*Assembly!Y$21+$BQ234*Assembly!Y$22+$BR234*Assembly!Y$23+$BS234*Assembly!Y$24</f>
        <v>2,030</v>
      </c>
      <c r="BU234" s="275" t="str">
        <f t="shared" si="8"/>
        <v>130</v>
      </c>
      <c r="BV234" s="275"/>
      <c r="BW234" s="275" t="str">
        <f>$AY234*Assembly!AC$4+$AZ234*Assembly!AC$5+$BA234*Assembly!AC$6+$BB234*Assembly!AC$7+$BC234*Assembly!AC$8+$BD234*Assembly!AC$9+$BE234*Assembly!AC$10+$BF234*Assembly!AC$11+$BG234*Assembly!AC$12+$BH234*Assembly!AC$13+$BI234*Assembly!AC$14+$BJ234*Assembly!AC$15+$BK234*Assembly!AC$16+$BL234*Assembly!AC$17+$BM234*Assembly!AC$18+$BN234*Assembly!AC$19+$BO234*Assembly!AC$20+$BP234*Assembly!AC$21+$BQ234*Assembly!AC$22+$BR234*Assembly!AC$23+$BS234*Assembly!AC$24</f>
        <v>10,150</v>
      </c>
      <c r="BX234" s="276" t="str">
        <f t="shared" si="9"/>
        <v>5.00</v>
      </c>
      <c r="BY234" s="277" t="str">
        <f t="shared" si="10"/>
        <v>650</v>
      </c>
      <c r="BZ234" s="278" t="str">
        <f t="shared" si="11"/>
        <v>78.1</v>
      </c>
      <c r="CA234" s="277" t="str">
        <f t="shared" si="12"/>
        <v>1269</v>
      </c>
      <c r="CB234" s="275" t="str">
        <f>$AY234*Assembly!X$4+$AZ234*Assembly!X$5+$BA234*Assembly!X$6+$BB234*Assembly!X$7+$BC234*Assembly!X$8+$BD234*Assembly!X$9+$BE234*Assembly!X$10+$BF234*Assembly!X$11+$BG234*Assembly!X$12+$BH234*Assembly!X$13+$BI234*Assembly!X$14+$BJ234*Assembly!X$15+$BK234*Assembly!X$16+$BL234*Assembly!X$17+$BM234*Assembly!X$18+$BN234*Assembly!X$19+$BO234*Assembly!X$20+$BP234*Assembly!X$21+$BQ234*Assembly!X$22+$BR234*Assembly!X$23+$BS234*Assembly!X$24</f>
        <v>144</v>
      </c>
      <c r="CC234" s="275" t="str">
        <f t="shared" si="13"/>
        <v>22,400</v>
      </c>
      <c r="CD234" s="279" t="str">
        <f t="shared" si="14"/>
        <v>0.0224</v>
      </c>
      <c r="CE234" s="280" t="str">
        <f>$AY234*Assembly!AB$4+$AZ234*Assembly!AB$5+$BA234*Assembly!AB$6+$BB234*Assembly!AB$7+$BC234*Assembly!AB$8+$BD234*Assembly!AB$9+$BE234*Assembly!AB$10+$BF234*Assembly!AB$11+$BG234*Assembly!AB$12+$BH234*Assembly!AB$13+$BI234*Assembly!AB$14+$BJ234*Assembly!AB$15+$BK234*Assembly!AB$16+$BL234*Assembly!AB$17+$BM234*Assembly!AB$18+$BN234*Assembly!AB$19+$BO234*Assembly!AB$20+$BP234*Assembly!AB$21+$BQ234*Assembly!AB$22+$BR234*Assembly!AB$23+$BS234*Assembly!AB$24</f>
        <v>657</v>
      </c>
      <c r="CF234" s="265" t="str">
        <f>$AY234*Assembly!M$4+$AZ234*Assembly!M$5+$BA234*Assembly!M$6+$BB234*Assembly!M$7+$BC234*Assembly!M$8+$BD234*Assembly!M$9+$BE234*Assembly!M$10+$BF234*Assembly!M$11+$BG234*Assembly!M$12+$BH234*Assembly!M$13+$BI234*Assembly!M$14+$BJ234*Assembly!M$15+$BK234*Assembly!M$16+$BL234*Assembly!M$17+$BM234*Assembly!M$18+$BN234*Assembly!M$19+$BO234*Assembly!M$20+$BP234*Assembly!M$21+$BQ234*Assembly!M$22+$BR234*Assembly!M$23+$BS234*Assembly!M$24</f>
        <v>2,274</v>
      </c>
      <c r="CG234" s="265" t="str">
        <f>$AY234*Assembly!N$4+$AZ234*Assembly!N$5+$BA234*Assembly!N$6+$BB234*Assembly!N$7+$BC234*Assembly!N$8+$BD234*Assembly!N$9+$BE234*Assembly!N$10+$BF234*Assembly!N$11+$BG234*Assembly!N$12+$BH234*Assembly!N$13+$BI234*Assembly!N$14+$BJ234*Assembly!N$15+$BK234*Assembly!N$16+$BL234*Assembly!N$17+$BM234*Assembly!N$18+$BN234*Assembly!N$19+$BO234*Assembly!N$20+$BP234*Assembly!N$21+$BQ234*Assembly!N$22+$BR234*Assembly!N$23+$BS234*Assembly!N$24</f>
        <v>125</v>
      </c>
      <c r="CH234" s="265" t="str">
        <f>$AY234*Assembly!O$4+$AZ234*Assembly!O$5+$BA234*Assembly!O$6+$BB234*Assembly!O$7+$BC234*Assembly!O$8+$BD234*Assembly!O$9+$BE234*Assembly!O$10+$BF234*Assembly!O$11+$BG234*Assembly!O$12+$BH234*Assembly!O$13+$BI234*Assembly!O$14+$BJ234*Assembly!O$15+$BK234*Assembly!O$16+$BL234*Assembly!O$17+$BM234*Assembly!O$18+$BN234*Assembly!O$19+$BO234*Assembly!O$20+$BP234*Assembly!O$21+$BQ234*Assembly!O$22+$BR234*Assembly!O$23+$BS234*Assembly!O$24</f>
        <v>75</v>
      </c>
      <c r="CI234" s="264" t="str">
        <f>$AY234*Assembly!P$4+$AZ234*Assembly!P$5+$BA234*Assembly!P$6+$BB234*Assembly!P$7+$BC234*Assembly!P$8+$BD234*Assembly!P$9+$BE234*Assembly!P$10+$BF234*Assembly!P$11+$BG234*Assembly!P$12+$BH234*Assembly!P$13+$BI234*Assembly!P$14+$BJ234*Assembly!P$15+$BK234*Assembly!P$16+$BL234*Assembly!P$17+$BM234*Assembly!P$18+$BN234*Assembly!P$19+$BO234*Assembly!P$20+$BP234*Assembly!P$21+$BQ234*Assembly!P$22+$BR234*Assembly!P$23+$BS234*Assembly!P$24</f>
        <v>0</v>
      </c>
      <c r="CJ234" s="264" t="str">
        <f>$AY234*Assembly!Q$4+$AZ234*Assembly!Q$5+$BA234*Assembly!Q$6+$BB234*Assembly!Q$7+$BC234*Assembly!Q$8+$BD234*Assembly!Q$9+$BE234*Assembly!Q$10+$BF234*Assembly!Q$11+$BG234*Assembly!Q$12+$BH234*Assembly!Q$13+$BI234*Assembly!Q$14+$BJ234*Assembly!Q$15+$BK234*Assembly!Q$16+$BL234*Assembly!Q$17+$BM234*Assembly!Q$18+$BN234*Assembly!Q$19+$BO234*Assembly!Q$20+$BP234*Assembly!Q$21+$BQ234*Assembly!Q$22+$BR234*Assembly!Q$23+$BS234*Assembly!Q$24</f>
        <v>0</v>
      </c>
      <c r="CK234" s="265" t="str">
        <f>$AY234*Assembly!R$4+$AZ234*Assembly!R$5+$BA234*Assembly!R$6+$BB234*Assembly!R$7+$BC234*Assembly!R$8+$BD234*Assembly!R$9+$BE234*Assembly!R$10+$BF234*Assembly!R$11+$BG234*Assembly!R$12+$BH234*Assembly!R$13+$BI234*Assembly!R$14+$BJ234*Assembly!R$15+$BK234*Assembly!R$16+$BL234*Assembly!R$17+$BM234*Assembly!R$18+$BN234*Assembly!R$19+$BO234*Assembly!R$20+$BP234*Assembly!R$21+$BQ234*Assembly!R$22+$BR234*Assembly!R$23+$BS234*Assembly!R$24</f>
        <v>0</v>
      </c>
      <c r="CL234" s="264" t="str">
        <f>$AY234*Assembly!S$4+$AZ234*Assembly!S$5+$BA234*Assembly!S$6+$BB234*Assembly!S$7+$BC234*Assembly!S$8+$BD234*Assembly!S$9+$BE234*Assembly!S$10+$BF234*Assembly!S$11+$BG234*Assembly!S$12+$BH234*Assembly!S$13+$BI234*Assembly!S$14+$BJ234*Assembly!S$15+$BK234*Assembly!S$16+$BL234*Assembly!S$17+$BM234*Assembly!S$18+$BN234*Assembly!S$19+$BO234*Assembly!S$20+$BP234*Assembly!S$21+$BQ234*Assembly!S$22+$BR234*Assembly!S$23+$BS234*Assembly!S$24</f>
        <v>0</v>
      </c>
      <c r="CM234" s="264" t="str">
        <f>$AY234*Assembly!T$4+$AZ234*Assembly!T$5+$BA234*Assembly!T$6+$BB234*Assembly!T$7+$BC234*Assembly!T$8+$BD234*Assembly!T$9+$BE234*Assembly!T$10+$BF234*Assembly!T$11+$BG234*Assembly!T$12+$BH234*Assembly!T$13+$BI234*Assembly!T$14+$BJ234*Assembly!T$15+$BK234*Assembly!T$16+$BL234*Assembly!T$17+$BM234*Assembly!T$18+$BN234*Assembly!T$19+$BO234*Assembly!T$20+$BP234*Assembly!T$21+$BQ234*Assembly!T$22+$BR234*Assembly!T$23+$BS234*Assembly!T$24</f>
        <v>0</v>
      </c>
      <c r="CN234" s="264" t="str">
        <f>$AY234*Assembly!U$4+$AZ234*Assembly!U$5+$BA234*Assembly!U$6+$BB234*Assembly!U$7+$BC234*Assembly!U$8+$BD234*Assembly!U$9+$BE234*Assembly!U$10+$BF234*Assembly!U$11+$BG234*Assembly!U$12+$BH234*Assembly!U$13+$BI234*Assembly!U$14+$BJ234*Assembly!U$15+$BK234*Assembly!U$16+$BL234*Assembly!U$17+$BM234*Assembly!U$18+$BN234*Assembly!U$19+$BO234*Assembly!U$20+$BP234*Assembly!U$21+$BQ234*Assembly!U$22+$BR234*Assembly!U$23+$BS234*Assembly!U$24</f>
        <v>0</v>
      </c>
      <c r="CO234" s="265" t="str">
        <f>$AY234*Assembly!V$4+$AZ234*Assembly!V$5+$BA234*Assembly!V$6+$BB234*Assembly!V$7+$BC234*Assembly!V$8+$BD234*Assembly!V$9+$BE234*Assembly!V$10+$BF234*Assembly!V$11+$BG234*Assembly!V$12+$BH234*Assembly!V$13+$BI234*Assembly!V$14+$BJ234*Assembly!V$15+$BK234*Assembly!V$16+$BL234*Assembly!V$17+$BM234*Assembly!V$18+$BN234*Assembly!V$19+$BO234*Assembly!V$20+$BP234*Assembly!V$21+$BQ234*Assembly!V$22+$BR234*Assembly!V$23+$BS234*Assembly!V$24</f>
        <v>0</v>
      </c>
      <c r="CP234" s="265" t="str">
        <f>CF234*Refining!$F$3</f>
        <v>4,061</v>
      </c>
      <c r="CQ234" s="265" t="str">
        <f>CG234*Refining!$F$4</f>
        <v>391</v>
      </c>
      <c r="CR234" s="265" t="str">
        <f>CH234*Refining!$F$5</f>
        <v>313</v>
      </c>
      <c r="CS234" s="265" t="str">
        <f>CI234*Refining!$F$6</f>
        <v>0</v>
      </c>
      <c r="CT234" s="265" t="str">
        <f>CJ234*Refining!$F$7</f>
        <v>0</v>
      </c>
      <c r="CU234" s="265" t="str">
        <f>CK234*Refining!$F$8</f>
        <v>0</v>
      </c>
      <c r="CV234" s="265" t="str">
        <f>CL234*Refining!$F$9</f>
        <v>0</v>
      </c>
      <c r="CW234" s="265" t="str">
        <f>CM234*Refining!$F$10</f>
        <v>0</v>
      </c>
      <c r="CX234" s="265" t="str">
        <f>CN234*Refining!$F$11</f>
        <v>0</v>
      </c>
      <c r="CY234" s="265" t="str">
        <f>CO234*Refining!$F$12</f>
        <v>0</v>
      </c>
      <c r="CZ234" s="281" t="str">
        <f t="shared" ref="CZ234:DS234" si="945">IF(CF234 = 0, "", CF234)</f>
        <v>2,274</v>
      </c>
      <c r="DA234" s="282" t="str">
        <f t="shared" si="945"/>
        <v>125</v>
      </c>
      <c r="DB234" s="282" t="str">
        <f t="shared" si="945"/>
        <v>75</v>
      </c>
      <c r="DC234" s="282" t="str">
        <f t="shared" si="945"/>
        <v/>
      </c>
      <c r="DD234" s="282" t="str">
        <f t="shared" si="945"/>
        <v/>
      </c>
      <c r="DE234" s="282" t="str">
        <f t="shared" si="945"/>
        <v/>
      </c>
      <c r="DF234" s="282" t="str">
        <f t="shared" si="945"/>
        <v/>
      </c>
      <c r="DG234" s="282" t="str">
        <f t="shared" si="945"/>
        <v/>
      </c>
      <c r="DH234" s="282" t="str">
        <f t="shared" si="945"/>
        <v/>
      </c>
      <c r="DI234" s="283" t="str">
        <f t="shared" si="945"/>
        <v/>
      </c>
      <c r="DJ234" s="281" t="str">
        <f t="shared" si="945"/>
        <v>4,061</v>
      </c>
      <c r="DK234" s="282" t="str">
        <f t="shared" si="945"/>
        <v>391</v>
      </c>
      <c r="DL234" s="282" t="str">
        <f t="shared" si="945"/>
        <v>313</v>
      </c>
      <c r="DM234" s="282" t="str">
        <f t="shared" si="945"/>
        <v/>
      </c>
      <c r="DN234" s="284" t="str">
        <f t="shared" si="945"/>
        <v/>
      </c>
      <c r="DO234" s="282" t="str">
        <f t="shared" si="945"/>
        <v/>
      </c>
      <c r="DP234" s="282" t="str">
        <f t="shared" si="945"/>
        <v/>
      </c>
      <c r="DQ234" s="282" t="str">
        <f t="shared" si="945"/>
        <v/>
      </c>
      <c r="DR234" s="282" t="str">
        <f t="shared" si="945"/>
        <v/>
      </c>
      <c r="DS234" s="283" t="str">
        <f t="shared" si="945"/>
        <v/>
      </c>
      <c r="DT234" s="285" t="str">
        <f t="shared" si="16"/>
        <v>2,474</v>
      </c>
      <c r="DU234" s="286" t="str">
        <f t="shared" si="17"/>
        <v>4,764</v>
      </c>
      <c r="DV234" s="275" t="str">
        <f>CZ234*'Ores &amp; Ingots'!$C$3+DA234*'Ores &amp; Ingots'!$C$4+DB234*'Ores &amp; Ingots'!$C$5+DC234*'Ores &amp; Ingots'!$C$6+DD234*'Ores &amp; Ingots'!$C$7+DE234*'Ores &amp; Ingots'!$C$8+DF234*'Ores &amp; Ingots'!$C$9+DG234*'Ores &amp; Ingots'!$C$10+DH234*'Ores &amp; Ingots'!$C$11+DI234*'Ores &amp; Ingots'!$C$12</f>
        <v>311</v>
      </c>
      <c r="DW234" s="275" t="str">
        <f>DJ234*'Ores &amp; Ingots'!$B$3+DK234*'Ores &amp; Ingots'!$B$4+DL234*'Ores &amp; Ingots'!$B$5+DM234*'Ores &amp; Ingots'!$B$6+DN234*'Ores &amp; Ingots'!$B$7+DO234*'Ores &amp; Ingots'!$B$8+DP234*'Ores &amp; Ingots'!$B$9+DQ234*'Ores &amp; Ingots'!$B$10+DR234*'Ores &amp; Ingots'!$B$11+DS234*'Ores &amp; Ingots'!$B$12</f>
        <v>1,763</v>
      </c>
      <c r="DX234" s="286" t="str">
        <f>CZ234*Refining!$G$3+DA234*Refining!$G$4+DB234*Refining!$G$5+DC234*Refining!$G$6+DD234*Refining!$G$7+DE234*Refining!$G$8+DF234*Refining!$G$9+DG234*Refining!$G$10+DH234*Refining!$G$11+DI234*Refining!$G$12</f>
        <v>1,719</v>
      </c>
      <c r="DY234" s="249" t="str">
        <f t="shared" si="18"/>
        <v>267,350</v>
      </c>
      <c r="DZ234" s="287" t="str">
        <f t="shared" si="19"/>
        <v>0.2674</v>
      </c>
      <c r="EA234" s="285" t="str">
        <f t="shared" si="20"/>
        <v>1,871</v>
      </c>
      <c r="EB234" s="288" t="str">
        <f t="shared" ref="EB234:EC234" si="946">EA234/60</f>
        <v>31.2</v>
      </c>
      <c r="EC234" s="288" t="str">
        <f t="shared" si="946"/>
        <v>0.5</v>
      </c>
      <c r="ED234" s="285" t="str">
        <f t="shared" si="22"/>
        <v>289,750</v>
      </c>
      <c r="EE234" s="288" t="str">
        <f t="shared" ref="EE234:EF234" si="947">ED234/1000</f>
        <v>289.8</v>
      </c>
      <c r="EF234" s="289" t="str">
        <f t="shared" si="947"/>
        <v>0.29</v>
      </c>
      <c r="EG234" s="279" t="str">
        <f t="shared" si="24"/>
        <v>0.2898</v>
      </c>
      <c r="EH234" s="290" t="str">
        <f t="shared" si="25"/>
        <v>0:31:11</v>
      </c>
      <c r="EI234" s="225" t="s">
        <v>12</v>
      </c>
    </row>
    <row r="235">
      <c r="A235" s="323" t="s">
        <v>1090</v>
      </c>
      <c r="B235" s="192" t="s">
        <v>1046</v>
      </c>
      <c r="C235" s="193" t="s">
        <v>885</v>
      </c>
      <c r="D235" s="193">
        <v>1.0</v>
      </c>
      <c r="E235" s="193">
        <v>1.0</v>
      </c>
      <c r="F235" s="193">
        <v>1.0</v>
      </c>
      <c r="G235" s="194" t="str">
        <f t="shared" si="5"/>
        <v>0.1</v>
      </c>
      <c r="H235" s="195">
        <v>3.0</v>
      </c>
      <c r="I235" s="195">
        <v>7.5</v>
      </c>
      <c r="J235" s="195" t="str">
        <f>H235/Main!$D$9</f>
        <v>3</v>
      </c>
      <c r="K235" s="195" t="str">
        <f>I235/Main!$D$10</f>
        <v>7.5</v>
      </c>
      <c r="L235" s="195" t="str">
        <f t="shared" si="6"/>
        <v>2.5</v>
      </c>
      <c r="M235" s="195">
        <v>0.32</v>
      </c>
      <c r="N235" s="197"/>
      <c r="O235" s="197"/>
      <c r="P235" s="197"/>
      <c r="Q235" s="198"/>
      <c r="R235" s="197"/>
      <c r="S235" s="199"/>
      <c r="T235" s="199"/>
      <c r="U235" s="197"/>
      <c r="V235" s="197"/>
      <c r="W235" s="352"/>
      <c r="X235" s="199"/>
      <c r="Y235" s="197"/>
      <c r="Z235" s="197"/>
      <c r="AA235" s="197"/>
      <c r="AB235" s="197"/>
      <c r="AC235" s="353"/>
      <c r="AD235" s="306">
        <v>1.0</v>
      </c>
      <c r="AE235" s="208">
        <v>0.0</v>
      </c>
      <c r="AF235" s="208">
        <v>0.0</v>
      </c>
      <c r="AG235" s="208">
        <v>0.0</v>
      </c>
      <c r="AH235" s="208">
        <v>0.0</v>
      </c>
      <c r="AI235" s="208">
        <v>0.0</v>
      </c>
      <c r="AJ235" s="208">
        <v>0.0</v>
      </c>
      <c r="AK235" s="208">
        <v>0.0</v>
      </c>
      <c r="AL235" s="208">
        <v>0.0</v>
      </c>
      <c r="AM235" s="208">
        <v>0.0</v>
      </c>
      <c r="AN235" s="208">
        <v>0.0</v>
      </c>
      <c r="AO235" s="208">
        <v>0.0</v>
      </c>
      <c r="AP235" s="208">
        <v>0.0</v>
      </c>
      <c r="AQ235" s="208">
        <v>0.0</v>
      </c>
      <c r="AR235" s="208">
        <v>0.0</v>
      </c>
      <c r="AS235" s="208">
        <v>0.0</v>
      </c>
      <c r="AT235" s="208">
        <v>0.0</v>
      </c>
      <c r="AU235" s="208">
        <v>0.0</v>
      </c>
      <c r="AV235" s="208">
        <v>0.0</v>
      </c>
      <c r="AW235" s="208">
        <v>0.0</v>
      </c>
      <c r="AX235" s="208">
        <v>0.0</v>
      </c>
      <c r="AY235" s="358" t="str">
        <f t="shared" ref="AY235:BS235" si="948">IF(AD235 = 0, "", AD235)</f>
        <v>1</v>
      </c>
      <c r="AZ235" s="193" t="str">
        <f t="shared" si="948"/>
        <v/>
      </c>
      <c r="BA235" s="193" t="str">
        <f t="shared" si="948"/>
        <v/>
      </c>
      <c r="BB235" s="193" t="str">
        <f t="shared" si="948"/>
        <v/>
      </c>
      <c r="BC235" s="193" t="str">
        <f t="shared" si="948"/>
        <v/>
      </c>
      <c r="BD235" s="193" t="str">
        <f t="shared" si="948"/>
        <v/>
      </c>
      <c r="BE235" s="193" t="str">
        <f t="shared" si="948"/>
        <v/>
      </c>
      <c r="BF235" s="193" t="str">
        <f t="shared" si="948"/>
        <v/>
      </c>
      <c r="BG235" s="193" t="str">
        <f t="shared" si="948"/>
        <v/>
      </c>
      <c r="BH235" s="193" t="str">
        <f t="shared" si="948"/>
        <v/>
      </c>
      <c r="BI235" s="193" t="str">
        <f t="shared" si="948"/>
        <v/>
      </c>
      <c r="BJ235" s="193" t="str">
        <f t="shared" si="948"/>
        <v/>
      </c>
      <c r="BK235" s="193" t="str">
        <f t="shared" si="948"/>
        <v/>
      </c>
      <c r="BL235" s="193" t="str">
        <f t="shared" si="948"/>
        <v/>
      </c>
      <c r="BM235" s="193" t="str">
        <f t="shared" si="948"/>
        <v/>
      </c>
      <c r="BN235" s="193" t="str">
        <f t="shared" si="948"/>
        <v/>
      </c>
      <c r="BO235" s="193" t="str">
        <f t="shared" si="948"/>
        <v/>
      </c>
      <c r="BP235" s="193" t="str">
        <f t="shared" si="948"/>
        <v/>
      </c>
      <c r="BQ235" s="193" t="str">
        <f t="shared" si="948"/>
        <v/>
      </c>
      <c r="BR235" s="193" t="str">
        <f t="shared" si="948"/>
        <v/>
      </c>
      <c r="BS235" s="206" t="str">
        <f t="shared" si="948"/>
        <v/>
      </c>
      <c r="BT235" s="207" t="str">
        <f>$AY235*Assembly!Y$4+$AZ235*Assembly!Y$5+$BA235*Assembly!Y$6+$BB235*Assembly!Y$7+$BC235*Assembly!Y$8+$BD235*Assembly!Y$9+$BE235*Assembly!Y$10+$BF235*Assembly!Y$11+$BG235*Assembly!Y$12+$BH235*Assembly!Y$13+$BI235*Assembly!Y$14+$BJ235*Assembly!Y$15+$BK235*Assembly!Y$16+$BL235*Assembly!Y$17+$BM235*Assembly!Y$18+$BN235*Assembly!Y$19+$BO235*Assembly!Y$20+$BP235*Assembly!Y$21+$BQ235*Assembly!Y$22+$BR235*Assembly!Y$23+$BS235*Assembly!Y$24</f>
        <v>20</v>
      </c>
      <c r="BU235" s="208" t="str">
        <f t="shared" si="8"/>
        <v>160</v>
      </c>
      <c r="BV235" s="208"/>
      <c r="BW235" s="208" t="str">
        <f>$AY235*Assembly!AC$4+$AZ235*Assembly!AC$5+$BA235*Assembly!AC$6+$BB235*Assembly!AC$7+$BC235*Assembly!AC$8+$BD235*Assembly!AC$9+$BE235*Assembly!AC$10+$BF235*Assembly!AC$11+$BG235*Assembly!AC$12+$BH235*Assembly!AC$13+$BI235*Assembly!AC$14+$BJ235*Assembly!AC$15+$BK235*Assembly!AC$16+$BL235*Assembly!AC$17+$BM235*Assembly!AC$18+$BN235*Assembly!AC$19+$BO235*Assembly!AC$20+$BP235*Assembly!AC$21+$BQ235*Assembly!AC$22+$BR235*Assembly!AC$23+$BS235*Assembly!AC$24</f>
        <v>100</v>
      </c>
      <c r="BX235" s="209" t="str">
        <f t="shared" si="9"/>
        <v>5.00</v>
      </c>
      <c r="BY235" s="210" t="str">
        <f t="shared" si="10"/>
        <v>800</v>
      </c>
      <c r="BZ235" s="211" t="str">
        <f t="shared" si="11"/>
        <v>0.6</v>
      </c>
      <c r="CA235" s="210" t="str">
        <f t="shared" si="12"/>
        <v>33</v>
      </c>
      <c r="CB235" s="208" t="str">
        <f>$AY235*Assembly!X$4+$AZ235*Assembly!X$5+$BA235*Assembly!X$6+$BB235*Assembly!X$7+$BC235*Assembly!X$8+$BD235*Assembly!X$9+$BE235*Assembly!X$10+$BF235*Assembly!X$11+$BG235*Assembly!X$12+$BH235*Assembly!X$13+$BI235*Assembly!X$14+$BJ235*Assembly!X$15+$BK235*Assembly!X$16+$BL235*Assembly!X$17+$BM235*Assembly!X$18+$BN235*Assembly!X$19+$BO235*Assembly!X$20+$BP235*Assembly!X$21+$BQ235*Assembly!X$22+$BR235*Assembly!X$23+$BS235*Assembly!X$24</f>
        <v>1</v>
      </c>
      <c r="CC235" s="208" t="str">
        <f t="shared" si="13"/>
        <v>156</v>
      </c>
      <c r="CD235" s="212" t="str">
        <f t="shared" si="14"/>
        <v>0.0002</v>
      </c>
      <c r="CE235" s="213" t="str">
        <f>$AY235*Assembly!AB$4+$AZ235*Assembly!AB$5+$BA235*Assembly!AB$6+$BB235*Assembly!AB$7+$BC235*Assembly!AB$8+$BD235*Assembly!AB$9+$BE235*Assembly!AB$10+$BF235*Assembly!AB$11+$BG235*Assembly!AB$12+$BH235*Assembly!AB$13+$BI235*Assembly!AB$14+$BJ235*Assembly!AB$15+$BK235*Assembly!AB$16+$BL235*Assembly!AB$17+$BM235*Assembly!AB$18+$BN235*Assembly!AB$19+$BO235*Assembly!AB$20+$BP235*Assembly!AB$21+$BQ235*Assembly!AB$22+$BR235*Assembly!AB$23+$BS235*Assembly!AB$24</f>
        <v>3</v>
      </c>
      <c r="CF235" s="198" t="str">
        <f>$AY235*Assembly!M$4+$AZ235*Assembly!M$5+$BA235*Assembly!M$6+$BB235*Assembly!M$7+$BC235*Assembly!M$8+$BD235*Assembly!M$9+$BE235*Assembly!M$10+$BF235*Assembly!M$11+$BG235*Assembly!M$12+$BH235*Assembly!M$13+$BI235*Assembly!M$14+$BJ235*Assembly!M$15+$BK235*Assembly!M$16+$BL235*Assembly!M$17+$BM235*Assembly!M$18+$BN235*Assembly!M$19+$BO235*Assembly!M$20+$BP235*Assembly!M$21+$BQ235*Assembly!M$22+$BR235*Assembly!M$23+$BS235*Assembly!M$24</f>
        <v>21</v>
      </c>
      <c r="CG235" s="198" t="str">
        <f>$AY235*Assembly!N$4+$AZ235*Assembly!N$5+$BA235*Assembly!N$6+$BB235*Assembly!N$7+$BC235*Assembly!N$8+$BD235*Assembly!N$9+$BE235*Assembly!N$10+$BF235*Assembly!N$11+$BG235*Assembly!N$12+$BH235*Assembly!N$13+$BI235*Assembly!N$14+$BJ235*Assembly!N$15+$BK235*Assembly!N$16+$BL235*Assembly!N$17+$BM235*Assembly!N$18+$BN235*Assembly!N$19+$BO235*Assembly!N$20+$BP235*Assembly!N$21+$BQ235*Assembly!N$22+$BR235*Assembly!N$23+$BS235*Assembly!N$24</f>
        <v>0</v>
      </c>
      <c r="CH235" s="198" t="str">
        <f>$AY235*Assembly!O$4+$AZ235*Assembly!O$5+$BA235*Assembly!O$6+$BB235*Assembly!O$7+$BC235*Assembly!O$8+$BD235*Assembly!O$9+$BE235*Assembly!O$10+$BF235*Assembly!O$11+$BG235*Assembly!O$12+$BH235*Assembly!O$13+$BI235*Assembly!O$14+$BJ235*Assembly!O$15+$BK235*Assembly!O$16+$BL235*Assembly!O$17+$BM235*Assembly!O$18+$BN235*Assembly!O$19+$BO235*Assembly!O$20+$BP235*Assembly!O$21+$BQ235*Assembly!O$22+$BR235*Assembly!O$23+$BS235*Assembly!O$24</f>
        <v>0</v>
      </c>
      <c r="CI235" s="195" t="str">
        <f>$AY235*Assembly!P$4+$AZ235*Assembly!P$5+$BA235*Assembly!P$6+$BB235*Assembly!P$7+$BC235*Assembly!P$8+$BD235*Assembly!P$9+$BE235*Assembly!P$10+$BF235*Assembly!P$11+$BG235*Assembly!P$12+$BH235*Assembly!P$13+$BI235*Assembly!P$14+$BJ235*Assembly!P$15+$BK235*Assembly!P$16+$BL235*Assembly!P$17+$BM235*Assembly!P$18+$BN235*Assembly!P$19+$BO235*Assembly!P$20+$BP235*Assembly!P$21+$BQ235*Assembly!P$22+$BR235*Assembly!P$23+$BS235*Assembly!P$24</f>
        <v>0</v>
      </c>
      <c r="CJ235" s="195" t="str">
        <f>$AY235*Assembly!Q$4+$AZ235*Assembly!Q$5+$BA235*Assembly!Q$6+$BB235*Assembly!Q$7+$BC235*Assembly!Q$8+$BD235*Assembly!Q$9+$BE235*Assembly!Q$10+$BF235*Assembly!Q$11+$BG235*Assembly!Q$12+$BH235*Assembly!Q$13+$BI235*Assembly!Q$14+$BJ235*Assembly!Q$15+$BK235*Assembly!Q$16+$BL235*Assembly!Q$17+$BM235*Assembly!Q$18+$BN235*Assembly!Q$19+$BO235*Assembly!Q$20+$BP235*Assembly!Q$21+$BQ235*Assembly!Q$22+$BR235*Assembly!Q$23+$BS235*Assembly!Q$24</f>
        <v>0</v>
      </c>
      <c r="CK235" s="198" t="str">
        <f>$AY235*Assembly!R$4+$AZ235*Assembly!R$5+$BA235*Assembly!R$6+$BB235*Assembly!R$7+$BC235*Assembly!R$8+$BD235*Assembly!R$9+$BE235*Assembly!R$10+$BF235*Assembly!R$11+$BG235*Assembly!R$12+$BH235*Assembly!R$13+$BI235*Assembly!R$14+$BJ235*Assembly!R$15+$BK235*Assembly!R$16+$BL235*Assembly!R$17+$BM235*Assembly!R$18+$BN235*Assembly!R$19+$BO235*Assembly!R$20+$BP235*Assembly!R$21+$BQ235*Assembly!R$22+$BR235*Assembly!R$23+$BS235*Assembly!R$24</f>
        <v>0</v>
      </c>
      <c r="CL235" s="195" t="str">
        <f>$AY235*Assembly!S$4+$AZ235*Assembly!S$5+$BA235*Assembly!S$6+$BB235*Assembly!S$7+$BC235*Assembly!S$8+$BD235*Assembly!S$9+$BE235*Assembly!S$10+$BF235*Assembly!S$11+$BG235*Assembly!S$12+$BH235*Assembly!S$13+$BI235*Assembly!S$14+$BJ235*Assembly!S$15+$BK235*Assembly!S$16+$BL235*Assembly!S$17+$BM235*Assembly!S$18+$BN235*Assembly!S$19+$BO235*Assembly!S$20+$BP235*Assembly!S$21+$BQ235*Assembly!S$22+$BR235*Assembly!S$23+$BS235*Assembly!S$24</f>
        <v>0</v>
      </c>
      <c r="CM235" s="195" t="str">
        <f>$AY235*Assembly!T$4+$AZ235*Assembly!T$5+$BA235*Assembly!T$6+$BB235*Assembly!T$7+$BC235*Assembly!T$8+$BD235*Assembly!T$9+$BE235*Assembly!T$10+$BF235*Assembly!T$11+$BG235*Assembly!T$12+$BH235*Assembly!T$13+$BI235*Assembly!T$14+$BJ235*Assembly!T$15+$BK235*Assembly!T$16+$BL235*Assembly!T$17+$BM235*Assembly!T$18+$BN235*Assembly!T$19+$BO235*Assembly!T$20+$BP235*Assembly!T$21+$BQ235*Assembly!T$22+$BR235*Assembly!T$23+$BS235*Assembly!T$24</f>
        <v>0</v>
      </c>
      <c r="CN235" s="195" t="str">
        <f>$AY235*Assembly!U$4+$AZ235*Assembly!U$5+$BA235*Assembly!U$6+$BB235*Assembly!U$7+$BC235*Assembly!U$8+$BD235*Assembly!U$9+$BE235*Assembly!U$10+$BF235*Assembly!U$11+$BG235*Assembly!U$12+$BH235*Assembly!U$13+$BI235*Assembly!U$14+$BJ235*Assembly!U$15+$BK235*Assembly!U$16+$BL235*Assembly!U$17+$BM235*Assembly!U$18+$BN235*Assembly!U$19+$BO235*Assembly!U$20+$BP235*Assembly!U$21+$BQ235*Assembly!U$22+$BR235*Assembly!U$23+$BS235*Assembly!U$24</f>
        <v>0</v>
      </c>
      <c r="CO235" s="198" t="str">
        <f>$AY235*Assembly!V$4+$AZ235*Assembly!V$5+$BA235*Assembly!V$6+$BB235*Assembly!V$7+$BC235*Assembly!V$8+$BD235*Assembly!V$9+$BE235*Assembly!V$10+$BF235*Assembly!V$11+$BG235*Assembly!V$12+$BH235*Assembly!V$13+$BI235*Assembly!V$14+$BJ235*Assembly!V$15+$BK235*Assembly!V$16+$BL235*Assembly!V$17+$BM235*Assembly!V$18+$BN235*Assembly!V$19+$BO235*Assembly!V$20+$BP235*Assembly!V$21+$BQ235*Assembly!V$22+$BR235*Assembly!V$23+$BS235*Assembly!V$24</f>
        <v>0</v>
      </c>
      <c r="CP235" s="198" t="str">
        <f>CF235*Refining!$F$3</f>
        <v>38</v>
      </c>
      <c r="CQ235" s="198" t="str">
        <f>CG235*Refining!$F$4</f>
        <v>0</v>
      </c>
      <c r="CR235" s="198" t="str">
        <f>CH235*Refining!$F$5</f>
        <v>0</v>
      </c>
      <c r="CS235" s="198" t="str">
        <f>CI235*Refining!$F$6</f>
        <v>0</v>
      </c>
      <c r="CT235" s="198" t="str">
        <f>CJ235*Refining!$F$7</f>
        <v>0</v>
      </c>
      <c r="CU235" s="198" t="str">
        <f>CK235*Refining!$F$8</f>
        <v>0</v>
      </c>
      <c r="CV235" s="198" t="str">
        <f>CL235*Refining!$F$9</f>
        <v>0</v>
      </c>
      <c r="CW235" s="198" t="str">
        <f>CM235*Refining!$F$10</f>
        <v>0</v>
      </c>
      <c r="CX235" s="198" t="str">
        <f>CN235*Refining!$F$11</f>
        <v>0</v>
      </c>
      <c r="CY235" s="198" t="str">
        <f>CO235*Refining!$F$12</f>
        <v>0</v>
      </c>
      <c r="CZ235" s="214" t="str">
        <f t="shared" ref="CZ235:DS235" si="949">IF(CF235 = 0, "", CF235)</f>
        <v>21</v>
      </c>
      <c r="DA235" s="215" t="str">
        <f t="shared" si="949"/>
        <v/>
      </c>
      <c r="DB235" s="215" t="str">
        <f t="shared" si="949"/>
        <v/>
      </c>
      <c r="DC235" s="215" t="str">
        <f t="shared" si="949"/>
        <v/>
      </c>
      <c r="DD235" s="215" t="str">
        <f t="shared" si="949"/>
        <v/>
      </c>
      <c r="DE235" s="215" t="str">
        <f t="shared" si="949"/>
        <v/>
      </c>
      <c r="DF235" s="215" t="str">
        <f t="shared" si="949"/>
        <v/>
      </c>
      <c r="DG235" s="215" t="str">
        <f t="shared" si="949"/>
        <v/>
      </c>
      <c r="DH235" s="215" t="str">
        <f t="shared" si="949"/>
        <v/>
      </c>
      <c r="DI235" s="216" t="str">
        <f t="shared" si="949"/>
        <v/>
      </c>
      <c r="DJ235" s="214" t="str">
        <f t="shared" si="949"/>
        <v>38</v>
      </c>
      <c r="DK235" s="215" t="str">
        <f t="shared" si="949"/>
        <v/>
      </c>
      <c r="DL235" s="215" t="str">
        <f t="shared" si="949"/>
        <v/>
      </c>
      <c r="DM235" s="215" t="str">
        <f t="shared" si="949"/>
        <v/>
      </c>
      <c r="DN235" s="217" t="str">
        <f t="shared" si="949"/>
        <v/>
      </c>
      <c r="DO235" s="215" t="str">
        <f t="shared" si="949"/>
        <v/>
      </c>
      <c r="DP235" s="215" t="str">
        <f t="shared" si="949"/>
        <v/>
      </c>
      <c r="DQ235" s="215" t="str">
        <f t="shared" si="949"/>
        <v/>
      </c>
      <c r="DR235" s="215" t="str">
        <f t="shared" si="949"/>
        <v/>
      </c>
      <c r="DS235" s="216" t="str">
        <f t="shared" si="949"/>
        <v/>
      </c>
      <c r="DT235" s="218" t="str">
        <f t="shared" si="16"/>
        <v>21</v>
      </c>
      <c r="DU235" s="219" t="str">
        <f t="shared" si="17"/>
        <v>38</v>
      </c>
      <c r="DV235" s="208" t="str">
        <f>CZ235*'Ores &amp; Ingots'!$C$3+DA235*'Ores &amp; Ingots'!$C$4+DB235*'Ores &amp; Ingots'!$C$5+DC235*'Ores &amp; Ingots'!$C$6+DD235*'Ores &amp; Ingots'!$C$7+DE235*'Ores &amp; Ingots'!$C$8+DF235*'Ores &amp; Ingots'!$C$9+DG235*'Ores &amp; Ingots'!$C$10+DH235*'Ores &amp; Ingots'!$C$11+DI235*'Ores &amp; Ingots'!$C$12</f>
        <v>3</v>
      </c>
      <c r="DW235" s="208" t="str">
        <f>DJ235*'Ores &amp; Ingots'!$B$3+DK235*'Ores &amp; Ingots'!$B$4+DL235*'Ores &amp; Ingots'!$B$5+DM235*'Ores &amp; Ingots'!$B$6+DN235*'Ores &amp; Ingots'!$B$7+DO235*'Ores &amp; Ingots'!$B$8+DP235*'Ores &amp; Ingots'!$B$9+DQ235*'Ores &amp; Ingots'!$B$10+DR235*'Ores &amp; Ingots'!$B$11+DS235*'Ores &amp; Ingots'!$B$12</f>
        <v>14</v>
      </c>
      <c r="DX235" s="219" t="str">
        <f>CZ235*Refining!$G$3+DA235*Refining!$G$4+DB235*Refining!$G$5+DC235*Refining!$G$6+DD235*Refining!$G$7+DE235*Refining!$G$8+DF235*Refining!$G$9+DG235*Refining!$G$10+DH235*Refining!$G$11+DI235*Refining!$G$12</f>
        <v>1</v>
      </c>
      <c r="DY235" s="219" t="str">
        <f t="shared" si="18"/>
        <v>224</v>
      </c>
      <c r="DZ235" s="220" t="str">
        <f t="shared" si="19"/>
        <v>0.0002</v>
      </c>
      <c r="EA235" s="218" t="str">
        <f t="shared" si="20"/>
        <v>5</v>
      </c>
      <c r="EB235" s="221" t="str">
        <f t="shared" ref="EB235:EC235" si="950">EA235/60</f>
        <v>0.1</v>
      </c>
      <c r="EC235" s="221" t="str">
        <f t="shared" si="950"/>
        <v>0.0</v>
      </c>
      <c r="ED235" s="218" t="str">
        <f t="shared" si="22"/>
        <v>380</v>
      </c>
      <c r="EE235" s="221" t="str">
        <f t="shared" ref="EE235:EF235" si="951">ED235/1000</f>
        <v>0.4</v>
      </c>
      <c r="EF235" s="222" t="str">
        <f t="shared" si="951"/>
        <v>0.00</v>
      </c>
      <c r="EG235" s="212" t="str">
        <f t="shared" si="24"/>
        <v>0.0004</v>
      </c>
      <c r="EH235" s="295" t="str">
        <f t="shared" si="25"/>
        <v>0:00:05</v>
      </c>
      <c r="EI235" s="225" t="s">
        <v>12</v>
      </c>
    </row>
    <row r="236">
      <c r="A236" s="33"/>
      <c r="B236" s="226" t="s">
        <v>1047</v>
      </c>
      <c r="C236" s="227" t="s">
        <v>885</v>
      </c>
      <c r="D236" s="227">
        <v>1.0</v>
      </c>
      <c r="E236" s="227">
        <v>1.0</v>
      </c>
      <c r="F236" s="227">
        <v>1.0</v>
      </c>
      <c r="G236" s="228" t="str">
        <f t="shared" si="5"/>
        <v>0.1</v>
      </c>
      <c r="H236" s="229">
        <v>2.0</v>
      </c>
      <c r="I236" s="229">
        <v>5.0</v>
      </c>
      <c r="J236" s="229" t="str">
        <f>H236/Main!$D$9</f>
        <v>2</v>
      </c>
      <c r="K236" s="229" t="str">
        <f>I236/Main!$D$10</f>
        <v>5</v>
      </c>
      <c r="L236" s="229" t="str">
        <f t="shared" si="6"/>
        <v>2.5</v>
      </c>
      <c r="M236" s="229">
        <v>0.32</v>
      </c>
      <c r="N236" s="230"/>
      <c r="O236" s="230"/>
      <c r="P236" s="230"/>
      <c r="Q236" s="231"/>
      <c r="R236" s="230"/>
      <c r="S236" s="232"/>
      <c r="T236" s="232"/>
      <c r="U236" s="230"/>
      <c r="V236" s="230"/>
      <c r="W236" s="232"/>
      <c r="X236" s="232"/>
      <c r="Y236" s="230"/>
      <c r="Z236" s="230"/>
      <c r="AA236" s="230"/>
      <c r="AB236" s="230"/>
      <c r="AC236" s="334"/>
      <c r="AD236" s="309">
        <v>1.0</v>
      </c>
      <c r="AE236" s="225">
        <v>0.0</v>
      </c>
      <c r="AF236" s="225">
        <v>0.0</v>
      </c>
      <c r="AG236" s="225">
        <v>0.0</v>
      </c>
      <c r="AH236" s="225">
        <v>0.0</v>
      </c>
      <c r="AI236" s="225">
        <v>0.0</v>
      </c>
      <c r="AJ236" s="225">
        <v>0.0</v>
      </c>
      <c r="AK236" s="225">
        <v>0.0</v>
      </c>
      <c r="AL236" s="225">
        <v>0.0</v>
      </c>
      <c r="AM236" s="225">
        <v>0.0</v>
      </c>
      <c r="AN236" s="225">
        <v>0.0</v>
      </c>
      <c r="AO236" s="225">
        <v>0.0</v>
      </c>
      <c r="AP236" s="225">
        <v>0.0</v>
      </c>
      <c r="AQ236" s="225">
        <v>0.0</v>
      </c>
      <c r="AR236" s="225">
        <v>0.0</v>
      </c>
      <c r="AS236" s="225">
        <v>0.0</v>
      </c>
      <c r="AT236" s="225">
        <v>0.0</v>
      </c>
      <c r="AU236" s="225">
        <v>0.0</v>
      </c>
      <c r="AV236" s="225">
        <v>0.0</v>
      </c>
      <c r="AW236" s="225">
        <v>0.0</v>
      </c>
      <c r="AX236" s="225">
        <v>0.0</v>
      </c>
      <c r="AY236" s="359" t="str">
        <f t="shared" ref="AY236:BS236" si="952">IF(AD236 = 0, "", AD236)</f>
        <v>1</v>
      </c>
      <c r="AZ236" s="227" t="str">
        <f t="shared" si="952"/>
        <v/>
      </c>
      <c r="BA236" s="227" t="str">
        <f t="shared" si="952"/>
        <v/>
      </c>
      <c r="BB236" s="227" t="str">
        <f t="shared" si="952"/>
        <v/>
      </c>
      <c r="BC236" s="227" t="str">
        <f t="shared" si="952"/>
        <v/>
      </c>
      <c r="BD236" s="227" t="str">
        <f t="shared" si="952"/>
        <v/>
      </c>
      <c r="BE236" s="227" t="str">
        <f t="shared" si="952"/>
        <v/>
      </c>
      <c r="BF236" s="227" t="str">
        <f t="shared" si="952"/>
        <v/>
      </c>
      <c r="BG236" s="227" t="str">
        <f t="shared" si="952"/>
        <v/>
      </c>
      <c r="BH236" s="227" t="str">
        <f t="shared" si="952"/>
        <v/>
      </c>
      <c r="BI236" s="227" t="str">
        <f t="shared" si="952"/>
        <v/>
      </c>
      <c r="BJ236" s="227" t="str">
        <f t="shared" si="952"/>
        <v/>
      </c>
      <c r="BK236" s="227" t="str">
        <f t="shared" si="952"/>
        <v/>
      </c>
      <c r="BL236" s="227" t="str">
        <f t="shared" si="952"/>
        <v/>
      </c>
      <c r="BM236" s="227" t="str">
        <f t="shared" si="952"/>
        <v/>
      </c>
      <c r="BN236" s="227" t="str">
        <f t="shared" si="952"/>
        <v/>
      </c>
      <c r="BO236" s="227" t="str">
        <f t="shared" si="952"/>
        <v/>
      </c>
      <c r="BP236" s="227" t="str">
        <f t="shared" si="952"/>
        <v/>
      </c>
      <c r="BQ236" s="227" t="str">
        <f t="shared" si="952"/>
        <v/>
      </c>
      <c r="BR236" s="227" t="str">
        <f t="shared" si="952"/>
        <v/>
      </c>
      <c r="BS236" s="238" t="str">
        <f t="shared" si="952"/>
        <v/>
      </c>
      <c r="BT236" s="239" t="str">
        <f>$AY236*Assembly!Y$4+$AZ236*Assembly!Y$5+$BA236*Assembly!Y$6+$BB236*Assembly!Y$7+$BC236*Assembly!Y$8+$BD236*Assembly!Y$9+$BE236*Assembly!Y$10+$BF236*Assembly!Y$11+$BG236*Assembly!Y$12+$BH236*Assembly!Y$13+$BI236*Assembly!Y$14+$BJ236*Assembly!Y$15+$BK236*Assembly!Y$16+$BL236*Assembly!Y$17+$BM236*Assembly!Y$18+$BN236*Assembly!Y$19+$BO236*Assembly!Y$20+$BP236*Assembly!Y$21+$BQ236*Assembly!Y$22+$BR236*Assembly!Y$23+$BS236*Assembly!Y$24</f>
        <v>20</v>
      </c>
      <c r="BU236" s="225" t="str">
        <f t="shared" si="8"/>
        <v>160</v>
      </c>
      <c r="BV236" s="225"/>
      <c r="BW236" s="225" t="str">
        <f>$AY236*Assembly!AC$4+$AZ236*Assembly!AC$5+$BA236*Assembly!AC$6+$BB236*Assembly!AC$7+$BC236*Assembly!AC$8+$BD236*Assembly!AC$9+$BE236*Assembly!AC$10+$BF236*Assembly!AC$11+$BG236*Assembly!AC$12+$BH236*Assembly!AC$13+$BI236*Assembly!AC$14+$BJ236*Assembly!AC$15+$BK236*Assembly!AC$16+$BL236*Assembly!AC$17+$BM236*Assembly!AC$18+$BN236*Assembly!AC$19+$BO236*Assembly!AC$20+$BP236*Assembly!AC$21+$BQ236*Assembly!AC$22+$BR236*Assembly!AC$23+$BS236*Assembly!AC$24</f>
        <v>100</v>
      </c>
      <c r="BX236" s="240" t="str">
        <f t="shared" si="9"/>
        <v>5.00</v>
      </c>
      <c r="BY236" s="241" t="str">
        <f t="shared" si="10"/>
        <v>800</v>
      </c>
      <c r="BZ236" s="242" t="str">
        <f t="shared" si="11"/>
        <v>0.6</v>
      </c>
      <c r="CA236" s="241" t="str">
        <f t="shared" si="12"/>
        <v>50</v>
      </c>
      <c r="CB236" s="225" t="str">
        <f>$AY236*Assembly!X$4+$AZ236*Assembly!X$5+$BA236*Assembly!X$6+$BB236*Assembly!X$7+$BC236*Assembly!X$8+$BD236*Assembly!X$9+$BE236*Assembly!X$10+$BF236*Assembly!X$11+$BG236*Assembly!X$12+$BH236*Assembly!X$13+$BI236*Assembly!X$14+$BJ236*Assembly!X$15+$BK236*Assembly!X$16+$BL236*Assembly!X$17+$BM236*Assembly!X$18+$BN236*Assembly!X$19+$BO236*Assembly!X$20+$BP236*Assembly!X$21+$BQ236*Assembly!X$22+$BR236*Assembly!X$23+$BS236*Assembly!X$24</f>
        <v>1</v>
      </c>
      <c r="CC236" s="225" t="str">
        <f t="shared" si="13"/>
        <v>156</v>
      </c>
      <c r="CD236" s="223" t="str">
        <f t="shared" si="14"/>
        <v>0.0002</v>
      </c>
      <c r="CE236" s="243" t="str">
        <f>$AY236*Assembly!AB$4+$AZ236*Assembly!AB$5+$BA236*Assembly!AB$6+$BB236*Assembly!AB$7+$BC236*Assembly!AB$8+$BD236*Assembly!AB$9+$BE236*Assembly!AB$10+$BF236*Assembly!AB$11+$BG236*Assembly!AB$12+$BH236*Assembly!AB$13+$BI236*Assembly!AB$14+$BJ236*Assembly!AB$15+$BK236*Assembly!AB$16+$BL236*Assembly!AB$17+$BM236*Assembly!AB$18+$BN236*Assembly!AB$19+$BO236*Assembly!AB$20+$BP236*Assembly!AB$21+$BQ236*Assembly!AB$22+$BR236*Assembly!AB$23+$BS236*Assembly!AB$24</f>
        <v>3</v>
      </c>
      <c r="CF236" s="231" t="str">
        <f>$AY236*Assembly!M$4+$AZ236*Assembly!M$5+$BA236*Assembly!M$6+$BB236*Assembly!M$7+$BC236*Assembly!M$8+$BD236*Assembly!M$9+$BE236*Assembly!M$10+$BF236*Assembly!M$11+$BG236*Assembly!M$12+$BH236*Assembly!M$13+$BI236*Assembly!M$14+$BJ236*Assembly!M$15+$BK236*Assembly!M$16+$BL236*Assembly!M$17+$BM236*Assembly!M$18+$BN236*Assembly!M$19+$BO236*Assembly!M$20+$BP236*Assembly!M$21+$BQ236*Assembly!M$22+$BR236*Assembly!M$23+$BS236*Assembly!M$24</f>
        <v>21</v>
      </c>
      <c r="CG236" s="231" t="str">
        <f>$AY236*Assembly!N$4+$AZ236*Assembly!N$5+$BA236*Assembly!N$6+$BB236*Assembly!N$7+$BC236*Assembly!N$8+$BD236*Assembly!N$9+$BE236*Assembly!N$10+$BF236*Assembly!N$11+$BG236*Assembly!N$12+$BH236*Assembly!N$13+$BI236*Assembly!N$14+$BJ236*Assembly!N$15+$BK236*Assembly!N$16+$BL236*Assembly!N$17+$BM236*Assembly!N$18+$BN236*Assembly!N$19+$BO236*Assembly!N$20+$BP236*Assembly!N$21+$BQ236*Assembly!N$22+$BR236*Assembly!N$23+$BS236*Assembly!N$24</f>
        <v>0</v>
      </c>
      <c r="CH236" s="231" t="str">
        <f>$AY236*Assembly!O$4+$AZ236*Assembly!O$5+$BA236*Assembly!O$6+$BB236*Assembly!O$7+$BC236*Assembly!O$8+$BD236*Assembly!O$9+$BE236*Assembly!O$10+$BF236*Assembly!O$11+$BG236*Assembly!O$12+$BH236*Assembly!O$13+$BI236*Assembly!O$14+$BJ236*Assembly!O$15+$BK236*Assembly!O$16+$BL236*Assembly!O$17+$BM236*Assembly!O$18+$BN236*Assembly!O$19+$BO236*Assembly!O$20+$BP236*Assembly!O$21+$BQ236*Assembly!O$22+$BR236*Assembly!O$23+$BS236*Assembly!O$24</f>
        <v>0</v>
      </c>
      <c r="CI236" s="229" t="str">
        <f>$AY236*Assembly!P$4+$AZ236*Assembly!P$5+$BA236*Assembly!P$6+$BB236*Assembly!P$7+$BC236*Assembly!P$8+$BD236*Assembly!P$9+$BE236*Assembly!P$10+$BF236*Assembly!P$11+$BG236*Assembly!P$12+$BH236*Assembly!P$13+$BI236*Assembly!P$14+$BJ236*Assembly!P$15+$BK236*Assembly!P$16+$BL236*Assembly!P$17+$BM236*Assembly!P$18+$BN236*Assembly!P$19+$BO236*Assembly!P$20+$BP236*Assembly!P$21+$BQ236*Assembly!P$22+$BR236*Assembly!P$23+$BS236*Assembly!P$24</f>
        <v>0</v>
      </c>
      <c r="CJ236" s="229" t="str">
        <f>$AY236*Assembly!Q$4+$AZ236*Assembly!Q$5+$BA236*Assembly!Q$6+$BB236*Assembly!Q$7+$BC236*Assembly!Q$8+$BD236*Assembly!Q$9+$BE236*Assembly!Q$10+$BF236*Assembly!Q$11+$BG236*Assembly!Q$12+$BH236*Assembly!Q$13+$BI236*Assembly!Q$14+$BJ236*Assembly!Q$15+$BK236*Assembly!Q$16+$BL236*Assembly!Q$17+$BM236*Assembly!Q$18+$BN236*Assembly!Q$19+$BO236*Assembly!Q$20+$BP236*Assembly!Q$21+$BQ236*Assembly!Q$22+$BR236*Assembly!Q$23+$BS236*Assembly!Q$24</f>
        <v>0</v>
      </c>
      <c r="CK236" s="231" t="str">
        <f>$AY236*Assembly!R$4+$AZ236*Assembly!R$5+$BA236*Assembly!R$6+$BB236*Assembly!R$7+$BC236*Assembly!R$8+$BD236*Assembly!R$9+$BE236*Assembly!R$10+$BF236*Assembly!R$11+$BG236*Assembly!R$12+$BH236*Assembly!R$13+$BI236*Assembly!R$14+$BJ236*Assembly!R$15+$BK236*Assembly!R$16+$BL236*Assembly!R$17+$BM236*Assembly!R$18+$BN236*Assembly!R$19+$BO236*Assembly!R$20+$BP236*Assembly!R$21+$BQ236*Assembly!R$22+$BR236*Assembly!R$23+$BS236*Assembly!R$24</f>
        <v>0</v>
      </c>
      <c r="CL236" s="229" t="str">
        <f>$AY236*Assembly!S$4+$AZ236*Assembly!S$5+$BA236*Assembly!S$6+$BB236*Assembly!S$7+$BC236*Assembly!S$8+$BD236*Assembly!S$9+$BE236*Assembly!S$10+$BF236*Assembly!S$11+$BG236*Assembly!S$12+$BH236*Assembly!S$13+$BI236*Assembly!S$14+$BJ236*Assembly!S$15+$BK236*Assembly!S$16+$BL236*Assembly!S$17+$BM236*Assembly!S$18+$BN236*Assembly!S$19+$BO236*Assembly!S$20+$BP236*Assembly!S$21+$BQ236*Assembly!S$22+$BR236*Assembly!S$23+$BS236*Assembly!S$24</f>
        <v>0</v>
      </c>
      <c r="CM236" s="229" t="str">
        <f>$AY236*Assembly!T$4+$AZ236*Assembly!T$5+$BA236*Assembly!T$6+$BB236*Assembly!T$7+$BC236*Assembly!T$8+$BD236*Assembly!T$9+$BE236*Assembly!T$10+$BF236*Assembly!T$11+$BG236*Assembly!T$12+$BH236*Assembly!T$13+$BI236*Assembly!T$14+$BJ236*Assembly!T$15+$BK236*Assembly!T$16+$BL236*Assembly!T$17+$BM236*Assembly!T$18+$BN236*Assembly!T$19+$BO236*Assembly!T$20+$BP236*Assembly!T$21+$BQ236*Assembly!T$22+$BR236*Assembly!T$23+$BS236*Assembly!T$24</f>
        <v>0</v>
      </c>
      <c r="CN236" s="229" t="str">
        <f>$AY236*Assembly!U$4+$AZ236*Assembly!U$5+$BA236*Assembly!U$6+$BB236*Assembly!U$7+$BC236*Assembly!U$8+$BD236*Assembly!U$9+$BE236*Assembly!U$10+$BF236*Assembly!U$11+$BG236*Assembly!U$12+$BH236*Assembly!U$13+$BI236*Assembly!U$14+$BJ236*Assembly!U$15+$BK236*Assembly!U$16+$BL236*Assembly!U$17+$BM236*Assembly!U$18+$BN236*Assembly!U$19+$BO236*Assembly!U$20+$BP236*Assembly!U$21+$BQ236*Assembly!U$22+$BR236*Assembly!U$23+$BS236*Assembly!U$24</f>
        <v>0</v>
      </c>
      <c r="CO236" s="231" t="str">
        <f>$AY236*Assembly!V$4+$AZ236*Assembly!V$5+$BA236*Assembly!V$6+$BB236*Assembly!V$7+$BC236*Assembly!V$8+$BD236*Assembly!V$9+$BE236*Assembly!V$10+$BF236*Assembly!V$11+$BG236*Assembly!V$12+$BH236*Assembly!V$13+$BI236*Assembly!V$14+$BJ236*Assembly!V$15+$BK236*Assembly!V$16+$BL236*Assembly!V$17+$BM236*Assembly!V$18+$BN236*Assembly!V$19+$BO236*Assembly!V$20+$BP236*Assembly!V$21+$BQ236*Assembly!V$22+$BR236*Assembly!V$23+$BS236*Assembly!V$24</f>
        <v>0</v>
      </c>
      <c r="CP236" s="231" t="str">
        <f>CF236*Refining!$F$3</f>
        <v>38</v>
      </c>
      <c r="CQ236" s="231" t="str">
        <f>CG236*Refining!$F$4</f>
        <v>0</v>
      </c>
      <c r="CR236" s="231" t="str">
        <f>CH236*Refining!$F$5</f>
        <v>0</v>
      </c>
      <c r="CS236" s="231" t="str">
        <f>CI236*Refining!$F$6</f>
        <v>0</v>
      </c>
      <c r="CT236" s="231" t="str">
        <f>CJ236*Refining!$F$7</f>
        <v>0</v>
      </c>
      <c r="CU236" s="231" t="str">
        <f>CK236*Refining!$F$8</f>
        <v>0</v>
      </c>
      <c r="CV236" s="231" t="str">
        <f>CL236*Refining!$F$9</f>
        <v>0</v>
      </c>
      <c r="CW236" s="231" t="str">
        <f>CM236*Refining!$F$10</f>
        <v>0</v>
      </c>
      <c r="CX236" s="231" t="str">
        <f>CN236*Refining!$F$11</f>
        <v>0</v>
      </c>
      <c r="CY236" s="231" t="str">
        <f>CO236*Refining!$F$12</f>
        <v>0</v>
      </c>
      <c r="CZ236" s="244" t="str">
        <f t="shared" ref="CZ236:DS236" si="953">IF(CF236 = 0, "", CF236)</f>
        <v>21</v>
      </c>
      <c r="DA236" s="245" t="str">
        <f t="shared" si="953"/>
        <v/>
      </c>
      <c r="DB236" s="245" t="str">
        <f t="shared" si="953"/>
        <v/>
      </c>
      <c r="DC236" s="245" t="str">
        <f t="shared" si="953"/>
        <v/>
      </c>
      <c r="DD236" s="245" t="str">
        <f t="shared" si="953"/>
        <v/>
      </c>
      <c r="DE236" s="245" t="str">
        <f t="shared" si="953"/>
        <v/>
      </c>
      <c r="DF236" s="245" t="str">
        <f t="shared" si="953"/>
        <v/>
      </c>
      <c r="DG236" s="245" t="str">
        <f t="shared" si="953"/>
        <v/>
      </c>
      <c r="DH236" s="245" t="str">
        <f t="shared" si="953"/>
        <v/>
      </c>
      <c r="DI236" s="246" t="str">
        <f t="shared" si="953"/>
        <v/>
      </c>
      <c r="DJ236" s="244" t="str">
        <f t="shared" si="953"/>
        <v>38</v>
      </c>
      <c r="DK236" s="245" t="str">
        <f t="shared" si="953"/>
        <v/>
      </c>
      <c r="DL236" s="245" t="str">
        <f t="shared" si="953"/>
        <v/>
      </c>
      <c r="DM236" s="245" t="str">
        <f t="shared" si="953"/>
        <v/>
      </c>
      <c r="DN236" s="259" t="str">
        <f t="shared" si="953"/>
        <v/>
      </c>
      <c r="DO236" s="245" t="str">
        <f t="shared" si="953"/>
        <v/>
      </c>
      <c r="DP236" s="245" t="str">
        <f t="shared" si="953"/>
        <v/>
      </c>
      <c r="DQ236" s="245" t="str">
        <f t="shared" si="953"/>
        <v/>
      </c>
      <c r="DR236" s="245" t="str">
        <f t="shared" si="953"/>
        <v/>
      </c>
      <c r="DS236" s="246" t="str">
        <f t="shared" si="953"/>
        <v/>
      </c>
      <c r="DT236" s="248" t="str">
        <f t="shared" si="16"/>
        <v>21</v>
      </c>
      <c r="DU236" s="249" t="str">
        <f t="shared" si="17"/>
        <v>38</v>
      </c>
      <c r="DV236" s="225" t="str">
        <f>CZ236*'Ores &amp; Ingots'!$C$3+DA236*'Ores &amp; Ingots'!$C$4+DB236*'Ores &amp; Ingots'!$C$5+DC236*'Ores &amp; Ingots'!$C$6+DD236*'Ores &amp; Ingots'!$C$7+DE236*'Ores &amp; Ingots'!$C$8+DF236*'Ores &amp; Ingots'!$C$9+DG236*'Ores &amp; Ingots'!$C$10+DH236*'Ores &amp; Ingots'!$C$11+DI236*'Ores &amp; Ingots'!$C$12</f>
        <v>3</v>
      </c>
      <c r="DW236" s="225" t="str">
        <f>DJ236*'Ores &amp; Ingots'!$B$3+DK236*'Ores &amp; Ingots'!$B$4+DL236*'Ores &amp; Ingots'!$B$5+DM236*'Ores &amp; Ingots'!$B$6+DN236*'Ores &amp; Ingots'!$B$7+DO236*'Ores &amp; Ingots'!$B$8+DP236*'Ores &amp; Ingots'!$B$9+DQ236*'Ores &amp; Ingots'!$B$10+DR236*'Ores &amp; Ingots'!$B$11+DS236*'Ores &amp; Ingots'!$B$12</f>
        <v>14</v>
      </c>
      <c r="DX236" s="249" t="str">
        <f>CZ236*Refining!$G$3+DA236*Refining!$G$4+DB236*Refining!$G$5+DC236*Refining!$G$6+DD236*Refining!$G$7+DE236*Refining!$G$8+DF236*Refining!$G$9+DG236*Refining!$G$10+DH236*Refining!$G$11+DI236*Refining!$G$12</f>
        <v>1</v>
      </c>
      <c r="DY236" s="249" t="str">
        <f t="shared" si="18"/>
        <v>224</v>
      </c>
      <c r="DZ236" s="250" t="str">
        <f t="shared" si="19"/>
        <v>0.0002</v>
      </c>
      <c r="EA236" s="248" t="str">
        <f t="shared" si="20"/>
        <v>4</v>
      </c>
      <c r="EB236" s="251" t="str">
        <f t="shared" ref="EB236:EC236" si="954">EA236/60</f>
        <v>0.1</v>
      </c>
      <c r="EC236" s="251" t="str">
        <f t="shared" si="954"/>
        <v>0.0</v>
      </c>
      <c r="ED236" s="248" t="str">
        <f t="shared" si="22"/>
        <v>380</v>
      </c>
      <c r="EE236" s="251" t="str">
        <f t="shared" ref="EE236:EF236" si="955">ED236/1000</f>
        <v>0.4</v>
      </c>
      <c r="EF236" s="252" t="str">
        <f t="shared" si="955"/>
        <v>0.00</v>
      </c>
      <c r="EG236" s="223" t="str">
        <f t="shared" si="24"/>
        <v>0.0004</v>
      </c>
      <c r="EH236" s="224" t="str">
        <f t="shared" si="25"/>
        <v>0:00:04</v>
      </c>
      <c r="EI236" s="225" t="s">
        <v>12</v>
      </c>
    </row>
    <row r="237">
      <c r="A237" s="33"/>
      <c r="B237" s="226" t="s">
        <v>1091</v>
      </c>
      <c r="C237" s="227" t="s">
        <v>885</v>
      </c>
      <c r="D237" s="227">
        <v>1.0</v>
      </c>
      <c r="E237" s="227">
        <v>1.0</v>
      </c>
      <c r="F237" s="227">
        <v>1.0</v>
      </c>
      <c r="G237" s="253" t="str">
        <f t="shared" si="5"/>
        <v>0.1</v>
      </c>
      <c r="H237" s="254">
        <v>3.0</v>
      </c>
      <c r="I237" s="254">
        <v>7.5</v>
      </c>
      <c r="J237" s="254" t="str">
        <f>H237/Main!$D$9</f>
        <v>3</v>
      </c>
      <c r="K237" s="254" t="str">
        <f>I237/Main!$D$10</f>
        <v>7.5</v>
      </c>
      <c r="L237" s="254" t="str">
        <f t="shared" si="6"/>
        <v>2.5</v>
      </c>
      <c r="M237" s="254">
        <v>0.32</v>
      </c>
      <c r="N237" s="255"/>
      <c r="O237" s="255"/>
      <c r="P237" s="255"/>
      <c r="Q237" s="256"/>
      <c r="R237" s="255"/>
      <c r="S237" s="257"/>
      <c r="T237" s="257"/>
      <c r="U237" s="255"/>
      <c r="V237" s="255"/>
      <c r="W237" s="350"/>
      <c r="X237" s="257"/>
      <c r="Y237" s="255"/>
      <c r="Z237" s="255"/>
      <c r="AA237" s="255"/>
      <c r="AB237" s="255"/>
      <c r="AC237" s="351"/>
      <c r="AD237" s="309">
        <v>1.0</v>
      </c>
      <c r="AE237" s="225">
        <v>0.0</v>
      </c>
      <c r="AF237" s="225">
        <v>0.0</v>
      </c>
      <c r="AG237" s="225">
        <v>0.0</v>
      </c>
      <c r="AH237" s="225">
        <v>0.0</v>
      </c>
      <c r="AI237" s="225">
        <v>0.0</v>
      </c>
      <c r="AJ237" s="225">
        <v>0.0</v>
      </c>
      <c r="AK237" s="225">
        <v>0.0</v>
      </c>
      <c r="AL237" s="225">
        <v>0.0</v>
      </c>
      <c r="AM237" s="225">
        <v>0.0</v>
      </c>
      <c r="AN237" s="225">
        <v>0.0</v>
      </c>
      <c r="AO237" s="225">
        <v>0.0</v>
      </c>
      <c r="AP237" s="225">
        <v>0.0</v>
      </c>
      <c r="AQ237" s="225">
        <v>0.0</v>
      </c>
      <c r="AR237" s="225">
        <v>0.0</v>
      </c>
      <c r="AS237" s="225">
        <v>0.0</v>
      </c>
      <c r="AT237" s="225">
        <v>0.0</v>
      </c>
      <c r="AU237" s="225">
        <v>0.0</v>
      </c>
      <c r="AV237" s="225">
        <v>0.0</v>
      </c>
      <c r="AW237" s="225">
        <v>0.0</v>
      </c>
      <c r="AX237" s="225">
        <v>0.0</v>
      </c>
      <c r="AY237" s="359" t="str">
        <f t="shared" ref="AY237:BS237" si="956">IF(AD237 = 0, "", AD237)</f>
        <v>1</v>
      </c>
      <c r="AZ237" s="227" t="str">
        <f t="shared" si="956"/>
        <v/>
      </c>
      <c r="BA237" s="227" t="str">
        <f t="shared" si="956"/>
        <v/>
      </c>
      <c r="BB237" s="227" t="str">
        <f t="shared" si="956"/>
        <v/>
      </c>
      <c r="BC237" s="227" t="str">
        <f t="shared" si="956"/>
        <v/>
      </c>
      <c r="BD237" s="227" t="str">
        <f t="shared" si="956"/>
        <v/>
      </c>
      <c r="BE237" s="227" t="str">
        <f t="shared" si="956"/>
        <v/>
      </c>
      <c r="BF237" s="227" t="str">
        <f t="shared" si="956"/>
        <v/>
      </c>
      <c r="BG237" s="227" t="str">
        <f t="shared" si="956"/>
        <v/>
      </c>
      <c r="BH237" s="227" t="str">
        <f t="shared" si="956"/>
        <v/>
      </c>
      <c r="BI237" s="227" t="str">
        <f t="shared" si="956"/>
        <v/>
      </c>
      <c r="BJ237" s="227" t="str">
        <f t="shared" si="956"/>
        <v/>
      </c>
      <c r="BK237" s="227" t="str">
        <f t="shared" si="956"/>
        <v/>
      </c>
      <c r="BL237" s="227" t="str">
        <f t="shared" si="956"/>
        <v/>
      </c>
      <c r="BM237" s="227" t="str">
        <f t="shared" si="956"/>
        <v/>
      </c>
      <c r="BN237" s="227" t="str">
        <f t="shared" si="956"/>
        <v/>
      </c>
      <c r="BO237" s="227" t="str">
        <f t="shared" si="956"/>
        <v/>
      </c>
      <c r="BP237" s="227" t="str">
        <f t="shared" si="956"/>
        <v/>
      </c>
      <c r="BQ237" s="227" t="str">
        <f t="shared" si="956"/>
        <v/>
      </c>
      <c r="BR237" s="227" t="str">
        <f t="shared" si="956"/>
        <v/>
      </c>
      <c r="BS237" s="238" t="str">
        <f t="shared" si="956"/>
        <v/>
      </c>
      <c r="BT237" s="239" t="str">
        <f>$AY237*Assembly!Y$4+$AZ237*Assembly!Y$5+$BA237*Assembly!Y$6+$BB237*Assembly!Y$7+$BC237*Assembly!Y$8+$BD237*Assembly!Y$9+$BE237*Assembly!Y$10+$BF237*Assembly!Y$11+$BG237*Assembly!Y$12+$BH237*Assembly!Y$13+$BI237*Assembly!Y$14+$BJ237*Assembly!Y$15+$BK237*Assembly!Y$16+$BL237*Assembly!Y$17+$BM237*Assembly!Y$18+$BN237*Assembly!Y$19+$BO237*Assembly!Y$20+$BP237*Assembly!Y$21+$BQ237*Assembly!Y$22+$BR237*Assembly!Y$23+$BS237*Assembly!Y$24</f>
        <v>20</v>
      </c>
      <c r="BU237" s="225" t="str">
        <f t="shared" si="8"/>
        <v>160</v>
      </c>
      <c r="BV237" s="225"/>
      <c r="BW237" s="225" t="str">
        <f>$AY237*Assembly!AC$4+$AZ237*Assembly!AC$5+$BA237*Assembly!AC$6+$BB237*Assembly!AC$7+$BC237*Assembly!AC$8+$BD237*Assembly!AC$9+$BE237*Assembly!AC$10+$BF237*Assembly!AC$11+$BG237*Assembly!AC$12+$BH237*Assembly!AC$13+$BI237*Assembly!AC$14+$BJ237*Assembly!AC$15+$BK237*Assembly!AC$16+$BL237*Assembly!AC$17+$BM237*Assembly!AC$18+$BN237*Assembly!AC$19+$BO237*Assembly!AC$20+$BP237*Assembly!AC$21+$BQ237*Assembly!AC$22+$BR237*Assembly!AC$23+$BS237*Assembly!AC$24</f>
        <v>100</v>
      </c>
      <c r="BX237" s="240" t="str">
        <f t="shared" si="9"/>
        <v>5.00</v>
      </c>
      <c r="BY237" s="241" t="str">
        <f t="shared" si="10"/>
        <v>800</v>
      </c>
      <c r="BZ237" s="242" t="str">
        <f t="shared" si="11"/>
        <v>0.6</v>
      </c>
      <c r="CA237" s="241" t="str">
        <f t="shared" si="12"/>
        <v>33</v>
      </c>
      <c r="CB237" s="225" t="str">
        <f>$AY237*Assembly!X$4+$AZ237*Assembly!X$5+$BA237*Assembly!X$6+$BB237*Assembly!X$7+$BC237*Assembly!X$8+$BD237*Assembly!X$9+$BE237*Assembly!X$10+$BF237*Assembly!X$11+$BG237*Assembly!X$12+$BH237*Assembly!X$13+$BI237*Assembly!X$14+$BJ237*Assembly!X$15+$BK237*Assembly!X$16+$BL237*Assembly!X$17+$BM237*Assembly!X$18+$BN237*Assembly!X$19+$BO237*Assembly!X$20+$BP237*Assembly!X$21+$BQ237*Assembly!X$22+$BR237*Assembly!X$23+$BS237*Assembly!X$24</f>
        <v>1</v>
      </c>
      <c r="CC237" s="225" t="str">
        <f t="shared" si="13"/>
        <v>156</v>
      </c>
      <c r="CD237" s="223" t="str">
        <f t="shared" si="14"/>
        <v>0.0002</v>
      </c>
      <c r="CE237" s="243" t="str">
        <f>$AY237*Assembly!AB$4+$AZ237*Assembly!AB$5+$BA237*Assembly!AB$6+$BB237*Assembly!AB$7+$BC237*Assembly!AB$8+$BD237*Assembly!AB$9+$BE237*Assembly!AB$10+$BF237*Assembly!AB$11+$BG237*Assembly!AB$12+$BH237*Assembly!AB$13+$BI237*Assembly!AB$14+$BJ237*Assembly!AB$15+$BK237*Assembly!AB$16+$BL237*Assembly!AB$17+$BM237*Assembly!AB$18+$BN237*Assembly!AB$19+$BO237*Assembly!AB$20+$BP237*Assembly!AB$21+$BQ237*Assembly!AB$22+$BR237*Assembly!AB$23+$BS237*Assembly!AB$24</f>
        <v>3</v>
      </c>
      <c r="CF237" s="256" t="str">
        <f>$AY237*Assembly!M$4+$AZ237*Assembly!M$5+$BA237*Assembly!M$6+$BB237*Assembly!M$7+$BC237*Assembly!M$8+$BD237*Assembly!M$9+$BE237*Assembly!M$10+$BF237*Assembly!M$11+$BG237*Assembly!M$12+$BH237*Assembly!M$13+$BI237*Assembly!M$14+$BJ237*Assembly!M$15+$BK237*Assembly!M$16+$BL237*Assembly!M$17+$BM237*Assembly!M$18+$BN237*Assembly!M$19+$BO237*Assembly!M$20+$BP237*Assembly!M$21+$BQ237*Assembly!M$22+$BR237*Assembly!M$23+$BS237*Assembly!M$24</f>
        <v>21</v>
      </c>
      <c r="CG237" s="256" t="str">
        <f>$AY237*Assembly!N$4+$AZ237*Assembly!N$5+$BA237*Assembly!N$6+$BB237*Assembly!N$7+$BC237*Assembly!N$8+$BD237*Assembly!N$9+$BE237*Assembly!N$10+$BF237*Assembly!N$11+$BG237*Assembly!N$12+$BH237*Assembly!N$13+$BI237*Assembly!N$14+$BJ237*Assembly!N$15+$BK237*Assembly!N$16+$BL237*Assembly!N$17+$BM237*Assembly!N$18+$BN237*Assembly!N$19+$BO237*Assembly!N$20+$BP237*Assembly!N$21+$BQ237*Assembly!N$22+$BR237*Assembly!N$23+$BS237*Assembly!N$24</f>
        <v>0</v>
      </c>
      <c r="CH237" s="256" t="str">
        <f>$AY237*Assembly!O$4+$AZ237*Assembly!O$5+$BA237*Assembly!O$6+$BB237*Assembly!O$7+$BC237*Assembly!O$8+$BD237*Assembly!O$9+$BE237*Assembly!O$10+$BF237*Assembly!O$11+$BG237*Assembly!O$12+$BH237*Assembly!O$13+$BI237*Assembly!O$14+$BJ237*Assembly!O$15+$BK237*Assembly!O$16+$BL237*Assembly!O$17+$BM237*Assembly!O$18+$BN237*Assembly!O$19+$BO237*Assembly!O$20+$BP237*Assembly!O$21+$BQ237*Assembly!O$22+$BR237*Assembly!O$23+$BS237*Assembly!O$24</f>
        <v>0</v>
      </c>
      <c r="CI237" s="254" t="str">
        <f>$AY237*Assembly!P$4+$AZ237*Assembly!P$5+$BA237*Assembly!P$6+$BB237*Assembly!P$7+$BC237*Assembly!P$8+$BD237*Assembly!P$9+$BE237*Assembly!P$10+$BF237*Assembly!P$11+$BG237*Assembly!P$12+$BH237*Assembly!P$13+$BI237*Assembly!P$14+$BJ237*Assembly!P$15+$BK237*Assembly!P$16+$BL237*Assembly!P$17+$BM237*Assembly!P$18+$BN237*Assembly!P$19+$BO237*Assembly!P$20+$BP237*Assembly!P$21+$BQ237*Assembly!P$22+$BR237*Assembly!P$23+$BS237*Assembly!P$24</f>
        <v>0</v>
      </c>
      <c r="CJ237" s="254" t="str">
        <f>$AY237*Assembly!Q$4+$AZ237*Assembly!Q$5+$BA237*Assembly!Q$6+$BB237*Assembly!Q$7+$BC237*Assembly!Q$8+$BD237*Assembly!Q$9+$BE237*Assembly!Q$10+$BF237*Assembly!Q$11+$BG237*Assembly!Q$12+$BH237*Assembly!Q$13+$BI237*Assembly!Q$14+$BJ237*Assembly!Q$15+$BK237*Assembly!Q$16+$BL237*Assembly!Q$17+$BM237*Assembly!Q$18+$BN237*Assembly!Q$19+$BO237*Assembly!Q$20+$BP237*Assembly!Q$21+$BQ237*Assembly!Q$22+$BR237*Assembly!Q$23+$BS237*Assembly!Q$24</f>
        <v>0</v>
      </c>
      <c r="CK237" s="256" t="str">
        <f>$AY237*Assembly!R$4+$AZ237*Assembly!R$5+$BA237*Assembly!R$6+$BB237*Assembly!R$7+$BC237*Assembly!R$8+$BD237*Assembly!R$9+$BE237*Assembly!R$10+$BF237*Assembly!R$11+$BG237*Assembly!R$12+$BH237*Assembly!R$13+$BI237*Assembly!R$14+$BJ237*Assembly!R$15+$BK237*Assembly!R$16+$BL237*Assembly!R$17+$BM237*Assembly!R$18+$BN237*Assembly!R$19+$BO237*Assembly!R$20+$BP237*Assembly!R$21+$BQ237*Assembly!R$22+$BR237*Assembly!R$23+$BS237*Assembly!R$24</f>
        <v>0</v>
      </c>
      <c r="CL237" s="254" t="str">
        <f>$AY237*Assembly!S$4+$AZ237*Assembly!S$5+$BA237*Assembly!S$6+$BB237*Assembly!S$7+$BC237*Assembly!S$8+$BD237*Assembly!S$9+$BE237*Assembly!S$10+$BF237*Assembly!S$11+$BG237*Assembly!S$12+$BH237*Assembly!S$13+$BI237*Assembly!S$14+$BJ237*Assembly!S$15+$BK237*Assembly!S$16+$BL237*Assembly!S$17+$BM237*Assembly!S$18+$BN237*Assembly!S$19+$BO237*Assembly!S$20+$BP237*Assembly!S$21+$BQ237*Assembly!S$22+$BR237*Assembly!S$23+$BS237*Assembly!S$24</f>
        <v>0</v>
      </c>
      <c r="CM237" s="254" t="str">
        <f>$AY237*Assembly!T$4+$AZ237*Assembly!T$5+$BA237*Assembly!T$6+$BB237*Assembly!T$7+$BC237*Assembly!T$8+$BD237*Assembly!T$9+$BE237*Assembly!T$10+$BF237*Assembly!T$11+$BG237*Assembly!T$12+$BH237*Assembly!T$13+$BI237*Assembly!T$14+$BJ237*Assembly!T$15+$BK237*Assembly!T$16+$BL237*Assembly!T$17+$BM237*Assembly!T$18+$BN237*Assembly!T$19+$BO237*Assembly!T$20+$BP237*Assembly!T$21+$BQ237*Assembly!T$22+$BR237*Assembly!T$23+$BS237*Assembly!T$24</f>
        <v>0</v>
      </c>
      <c r="CN237" s="254" t="str">
        <f>$AY237*Assembly!U$4+$AZ237*Assembly!U$5+$BA237*Assembly!U$6+$BB237*Assembly!U$7+$BC237*Assembly!U$8+$BD237*Assembly!U$9+$BE237*Assembly!U$10+$BF237*Assembly!U$11+$BG237*Assembly!U$12+$BH237*Assembly!U$13+$BI237*Assembly!U$14+$BJ237*Assembly!U$15+$BK237*Assembly!U$16+$BL237*Assembly!U$17+$BM237*Assembly!U$18+$BN237*Assembly!U$19+$BO237*Assembly!U$20+$BP237*Assembly!U$21+$BQ237*Assembly!U$22+$BR237*Assembly!U$23+$BS237*Assembly!U$24</f>
        <v>0</v>
      </c>
      <c r="CO237" s="256" t="str">
        <f>$AY237*Assembly!V$4+$AZ237*Assembly!V$5+$BA237*Assembly!V$6+$BB237*Assembly!V$7+$BC237*Assembly!V$8+$BD237*Assembly!V$9+$BE237*Assembly!V$10+$BF237*Assembly!V$11+$BG237*Assembly!V$12+$BH237*Assembly!V$13+$BI237*Assembly!V$14+$BJ237*Assembly!V$15+$BK237*Assembly!V$16+$BL237*Assembly!V$17+$BM237*Assembly!V$18+$BN237*Assembly!V$19+$BO237*Assembly!V$20+$BP237*Assembly!V$21+$BQ237*Assembly!V$22+$BR237*Assembly!V$23+$BS237*Assembly!V$24</f>
        <v>0</v>
      </c>
      <c r="CP237" s="256" t="str">
        <f>CF237*Refining!$F$3</f>
        <v>38</v>
      </c>
      <c r="CQ237" s="256" t="str">
        <f>CG237*Refining!$F$4</f>
        <v>0</v>
      </c>
      <c r="CR237" s="256" t="str">
        <f>CH237*Refining!$F$5</f>
        <v>0</v>
      </c>
      <c r="CS237" s="256" t="str">
        <f>CI237*Refining!$F$6</f>
        <v>0</v>
      </c>
      <c r="CT237" s="256" t="str">
        <f>CJ237*Refining!$F$7</f>
        <v>0</v>
      </c>
      <c r="CU237" s="256" t="str">
        <f>CK237*Refining!$F$8</f>
        <v>0</v>
      </c>
      <c r="CV237" s="256" t="str">
        <f>CL237*Refining!$F$9</f>
        <v>0</v>
      </c>
      <c r="CW237" s="256" t="str">
        <f>CM237*Refining!$F$10</f>
        <v>0</v>
      </c>
      <c r="CX237" s="256" t="str">
        <f>CN237*Refining!$F$11</f>
        <v>0</v>
      </c>
      <c r="CY237" s="256" t="str">
        <f>CO237*Refining!$F$12</f>
        <v>0</v>
      </c>
      <c r="CZ237" s="244" t="str">
        <f t="shared" ref="CZ237:DS237" si="957">IF(CF237 = 0, "", CF237)</f>
        <v>21</v>
      </c>
      <c r="DA237" s="245" t="str">
        <f t="shared" si="957"/>
        <v/>
      </c>
      <c r="DB237" s="245" t="str">
        <f t="shared" si="957"/>
        <v/>
      </c>
      <c r="DC237" s="245" t="str">
        <f t="shared" si="957"/>
        <v/>
      </c>
      <c r="DD237" s="245" t="str">
        <f t="shared" si="957"/>
        <v/>
      </c>
      <c r="DE237" s="245" t="str">
        <f t="shared" si="957"/>
        <v/>
      </c>
      <c r="DF237" s="245" t="str">
        <f t="shared" si="957"/>
        <v/>
      </c>
      <c r="DG237" s="245" t="str">
        <f t="shared" si="957"/>
        <v/>
      </c>
      <c r="DH237" s="245" t="str">
        <f t="shared" si="957"/>
        <v/>
      </c>
      <c r="DI237" s="246" t="str">
        <f t="shared" si="957"/>
        <v/>
      </c>
      <c r="DJ237" s="244" t="str">
        <f t="shared" si="957"/>
        <v>38</v>
      </c>
      <c r="DK237" s="245" t="str">
        <f t="shared" si="957"/>
        <v/>
      </c>
      <c r="DL237" s="245" t="str">
        <f t="shared" si="957"/>
        <v/>
      </c>
      <c r="DM237" s="245" t="str">
        <f t="shared" si="957"/>
        <v/>
      </c>
      <c r="DN237" s="259" t="str">
        <f t="shared" si="957"/>
        <v/>
      </c>
      <c r="DO237" s="245" t="str">
        <f t="shared" si="957"/>
        <v/>
      </c>
      <c r="DP237" s="245" t="str">
        <f t="shared" si="957"/>
        <v/>
      </c>
      <c r="DQ237" s="245" t="str">
        <f t="shared" si="957"/>
        <v/>
      </c>
      <c r="DR237" s="245" t="str">
        <f t="shared" si="957"/>
        <v/>
      </c>
      <c r="DS237" s="246" t="str">
        <f t="shared" si="957"/>
        <v/>
      </c>
      <c r="DT237" s="248" t="str">
        <f t="shared" si="16"/>
        <v>21</v>
      </c>
      <c r="DU237" s="249" t="str">
        <f t="shared" si="17"/>
        <v>38</v>
      </c>
      <c r="DV237" s="225" t="str">
        <f>CZ237*'Ores &amp; Ingots'!$C$3+DA237*'Ores &amp; Ingots'!$C$4+DB237*'Ores &amp; Ingots'!$C$5+DC237*'Ores &amp; Ingots'!$C$6+DD237*'Ores &amp; Ingots'!$C$7+DE237*'Ores &amp; Ingots'!$C$8+DF237*'Ores &amp; Ingots'!$C$9+DG237*'Ores &amp; Ingots'!$C$10+DH237*'Ores &amp; Ingots'!$C$11+DI237*'Ores &amp; Ingots'!$C$12</f>
        <v>3</v>
      </c>
      <c r="DW237" s="225" t="str">
        <f>DJ237*'Ores &amp; Ingots'!$B$3+DK237*'Ores &amp; Ingots'!$B$4+DL237*'Ores &amp; Ingots'!$B$5+DM237*'Ores &amp; Ingots'!$B$6+DN237*'Ores &amp; Ingots'!$B$7+DO237*'Ores &amp; Ingots'!$B$8+DP237*'Ores &amp; Ingots'!$B$9+DQ237*'Ores &amp; Ingots'!$B$10+DR237*'Ores &amp; Ingots'!$B$11+DS237*'Ores &amp; Ingots'!$B$12</f>
        <v>14</v>
      </c>
      <c r="DX237" s="249" t="str">
        <f>CZ237*Refining!$G$3+DA237*Refining!$G$4+DB237*Refining!$G$5+DC237*Refining!$G$6+DD237*Refining!$G$7+DE237*Refining!$G$8+DF237*Refining!$G$9+DG237*Refining!$G$10+DH237*Refining!$G$11+DI237*Refining!$G$12</f>
        <v>1</v>
      </c>
      <c r="DY237" s="249" t="str">
        <f t="shared" si="18"/>
        <v>224</v>
      </c>
      <c r="DZ237" s="250" t="str">
        <f t="shared" si="19"/>
        <v>0.0002</v>
      </c>
      <c r="EA237" s="248" t="str">
        <f t="shared" si="20"/>
        <v>5</v>
      </c>
      <c r="EB237" s="251" t="str">
        <f t="shared" ref="EB237:EC237" si="958">EA237/60</f>
        <v>0.1</v>
      </c>
      <c r="EC237" s="251" t="str">
        <f t="shared" si="958"/>
        <v>0.0</v>
      </c>
      <c r="ED237" s="248" t="str">
        <f t="shared" si="22"/>
        <v>380</v>
      </c>
      <c r="EE237" s="251" t="str">
        <f t="shared" ref="EE237:EF237" si="959">ED237/1000</f>
        <v>0.4</v>
      </c>
      <c r="EF237" s="252" t="str">
        <f t="shared" si="959"/>
        <v>0.00</v>
      </c>
      <c r="EG237" s="223" t="str">
        <f t="shared" si="24"/>
        <v>0.0004</v>
      </c>
      <c r="EH237" s="224" t="str">
        <f t="shared" si="25"/>
        <v>0:00:05</v>
      </c>
      <c r="EI237" s="225" t="s">
        <v>12</v>
      </c>
    </row>
    <row r="238">
      <c r="A238" s="33"/>
      <c r="B238" s="226" t="s">
        <v>1048</v>
      </c>
      <c r="C238" s="227" t="s">
        <v>885</v>
      </c>
      <c r="D238" s="227">
        <v>1.0</v>
      </c>
      <c r="E238" s="227">
        <v>1.0</v>
      </c>
      <c r="F238" s="227">
        <v>1.0</v>
      </c>
      <c r="G238" s="228" t="str">
        <f t="shared" si="5"/>
        <v>0.1</v>
      </c>
      <c r="H238" s="229">
        <v>3.0</v>
      </c>
      <c r="I238" s="229">
        <v>7.5</v>
      </c>
      <c r="J238" s="229" t="str">
        <f>H238/Main!$D$9</f>
        <v>3</v>
      </c>
      <c r="K238" s="229" t="str">
        <f>I238/Main!$D$10</f>
        <v>7.5</v>
      </c>
      <c r="L238" s="229" t="str">
        <f t="shared" si="6"/>
        <v>2.5</v>
      </c>
      <c r="M238" s="229">
        <v>0.32</v>
      </c>
      <c r="N238" s="230"/>
      <c r="O238" s="230"/>
      <c r="P238" s="230"/>
      <c r="Q238" s="231"/>
      <c r="R238" s="230"/>
      <c r="S238" s="232"/>
      <c r="T238" s="232"/>
      <c r="U238" s="230"/>
      <c r="V238" s="230"/>
      <c r="W238" s="232"/>
      <c r="X238" s="232"/>
      <c r="Y238" s="230"/>
      <c r="Z238" s="230"/>
      <c r="AA238" s="230"/>
      <c r="AB238" s="230"/>
      <c r="AC238" s="334"/>
      <c r="AD238" s="309">
        <v>1.0</v>
      </c>
      <c r="AE238" s="225">
        <v>0.0</v>
      </c>
      <c r="AF238" s="225">
        <v>0.0</v>
      </c>
      <c r="AG238" s="225">
        <v>0.0</v>
      </c>
      <c r="AH238" s="225">
        <v>0.0</v>
      </c>
      <c r="AI238" s="225">
        <v>0.0</v>
      </c>
      <c r="AJ238" s="225">
        <v>0.0</v>
      </c>
      <c r="AK238" s="225">
        <v>0.0</v>
      </c>
      <c r="AL238" s="225">
        <v>0.0</v>
      </c>
      <c r="AM238" s="225">
        <v>0.0</v>
      </c>
      <c r="AN238" s="225">
        <v>0.0</v>
      </c>
      <c r="AO238" s="225">
        <v>0.0</v>
      </c>
      <c r="AP238" s="225">
        <v>0.0</v>
      </c>
      <c r="AQ238" s="225">
        <v>0.0</v>
      </c>
      <c r="AR238" s="225">
        <v>0.0</v>
      </c>
      <c r="AS238" s="225">
        <v>0.0</v>
      </c>
      <c r="AT238" s="225">
        <v>0.0</v>
      </c>
      <c r="AU238" s="225">
        <v>0.0</v>
      </c>
      <c r="AV238" s="225">
        <v>0.0</v>
      </c>
      <c r="AW238" s="225">
        <v>0.0</v>
      </c>
      <c r="AX238" s="225">
        <v>0.0</v>
      </c>
      <c r="AY238" s="359" t="str">
        <f t="shared" ref="AY238:BS238" si="960">IF(AD238 = 0, "", AD238)</f>
        <v>1</v>
      </c>
      <c r="AZ238" s="227" t="str">
        <f t="shared" si="960"/>
        <v/>
      </c>
      <c r="BA238" s="227" t="str">
        <f t="shared" si="960"/>
        <v/>
      </c>
      <c r="BB238" s="227" t="str">
        <f t="shared" si="960"/>
        <v/>
      </c>
      <c r="BC238" s="227" t="str">
        <f t="shared" si="960"/>
        <v/>
      </c>
      <c r="BD238" s="227" t="str">
        <f t="shared" si="960"/>
        <v/>
      </c>
      <c r="BE238" s="227" t="str">
        <f t="shared" si="960"/>
        <v/>
      </c>
      <c r="BF238" s="227" t="str">
        <f t="shared" si="960"/>
        <v/>
      </c>
      <c r="BG238" s="227" t="str">
        <f t="shared" si="960"/>
        <v/>
      </c>
      <c r="BH238" s="227" t="str">
        <f t="shared" si="960"/>
        <v/>
      </c>
      <c r="BI238" s="227" t="str">
        <f t="shared" si="960"/>
        <v/>
      </c>
      <c r="BJ238" s="227" t="str">
        <f t="shared" si="960"/>
        <v/>
      </c>
      <c r="BK238" s="227" t="str">
        <f t="shared" si="960"/>
        <v/>
      </c>
      <c r="BL238" s="227" t="str">
        <f t="shared" si="960"/>
        <v/>
      </c>
      <c r="BM238" s="227" t="str">
        <f t="shared" si="960"/>
        <v/>
      </c>
      <c r="BN238" s="227" t="str">
        <f t="shared" si="960"/>
        <v/>
      </c>
      <c r="BO238" s="227" t="str">
        <f t="shared" si="960"/>
        <v/>
      </c>
      <c r="BP238" s="227" t="str">
        <f t="shared" si="960"/>
        <v/>
      </c>
      <c r="BQ238" s="227" t="str">
        <f t="shared" si="960"/>
        <v/>
      </c>
      <c r="BR238" s="227" t="str">
        <f t="shared" si="960"/>
        <v/>
      </c>
      <c r="BS238" s="238" t="str">
        <f t="shared" si="960"/>
        <v/>
      </c>
      <c r="BT238" s="239" t="str">
        <f>$AY238*Assembly!Y$4+$AZ238*Assembly!Y$5+$BA238*Assembly!Y$6+$BB238*Assembly!Y$7+$BC238*Assembly!Y$8+$BD238*Assembly!Y$9+$BE238*Assembly!Y$10+$BF238*Assembly!Y$11+$BG238*Assembly!Y$12+$BH238*Assembly!Y$13+$BI238*Assembly!Y$14+$BJ238*Assembly!Y$15+$BK238*Assembly!Y$16+$BL238*Assembly!Y$17+$BM238*Assembly!Y$18+$BN238*Assembly!Y$19+$BO238*Assembly!Y$20+$BP238*Assembly!Y$21+$BQ238*Assembly!Y$22+$BR238*Assembly!Y$23+$BS238*Assembly!Y$24</f>
        <v>20</v>
      </c>
      <c r="BU238" s="225" t="str">
        <f t="shared" si="8"/>
        <v>160</v>
      </c>
      <c r="BV238" s="225"/>
      <c r="BW238" s="225" t="str">
        <f>$AY238*Assembly!AC$4+$AZ238*Assembly!AC$5+$BA238*Assembly!AC$6+$BB238*Assembly!AC$7+$BC238*Assembly!AC$8+$BD238*Assembly!AC$9+$BE238*Assembly!AC$10+$BF238*Assembly!AC$11+$BG238*Assembly!AC$12+$BH238*Assembly!AC$13+$BI238*Assembly!AC$14+$BJ238*Assembly!AC$15+$BK238*Assembly!AC$16+$BL238*Assembly!AC$17+$BM238*Assembly!AC$18+$BN238*Assembly!AC$19+$BO238*Assembly!AC$20+$BP238*Assembly!AC$21+$BQ238*Assembly!AC$22+$BR238*Assembly!AC$23+$BS238*Assembly!AC$24</f>
        <v>100</v>
      </c>
      <c r="BX238" s="240" t="str">
        <f t="shared" si="9"/>
        <v>5.00</v>
      </c>
      <c r="BY238" s="241" t="str">
        <f t="shared" si="10"/>
        <v>800</v>
      </c>
      <c r="BZ238" s="242" t="str">
        <f t="shared" si="11"/>
        <v>0.6</v>
      </c>
      <c r="CA238" s="241" t="str">
        <f t="shared" si="12"/>
        <v>33</v>
      </c>
      <c r="CB238" s="225" t="str">
        <f>$AY238*Assembly!X$4+$AZ238*Assembly!X$5+$BA238*Assembly!X$6+$BB238*Assembly!X$7+$BC238*Assembly!X$8+$BD238*Assembly!X$9+$BE238*Assembly!X$10+$BF238*Assembly!X$11+$BG238*Assembly!X$12+$BH238*Assembly!X$13+$BI238*Assembly!X$14+$BJ238*Assembly!X$15+$BK238*Assembly!X$16+$BL238*Assembly!X$17+$BM238*Assembly!X$18+$BN238*Assembly!X$19+$BO238*Assembly!X$20+$BP238*Assembly!X$21+$BQ238*Assembly!X$22+$BR238*Assembly!X$23+$BS238*Assembly!X$24</f>
        <v>1</v>
      </c>
      <c r="CC238" s="225" t="str">
        <f t="shared" si="13"/>
        <v>156</v>
      </c>
      <c r="CD238" s="223" t="str">
        <f t="shared" si="14"/>
        <v>0.0002</v>
      </c>
      <c r="CE238" s="243" t="str">
        <f>$AY238*Assembly!AB$4+$AZ238*Assembly!AB$5+$BA238*Assembly!AB$6+$BB238*Assembly!AB$7+$BC238*Assembly!AB$8+$BD238*Assembly!AB$9+$BE238*Assembly!AB$10+$BF238*Assembly!AB$11+$BG238*Assembly!AB$12+$BH238*Assembly!AB$13+$BI238*Assembly!AB$14+$BJ238*Assembly!AB$15+$BK238*Assembly!AB$16+$BL238*Assembly!AB$17+$BM238*Assembly!AB$18+$BN238*Assembly!AB$19+$BO238*Assembly!AB$20+$BP238*Assembly!AB$21+$BQ238*Assembly!AB$22+$BR238*Assembly!AB$23+$BS238*Assembly!AB$24</f>
        <v>3</v>
      </c>
      <c r="CF238" s="231" t="str">
        <f>$AY238*Assembly!M$4+$AZ238*Assembly!M$5+$BA238*Assembly!M$6+$BB238*Assembly!M$7+$BC238*Assembly!M$8+$BD238*Assembly!M$9+$BE238*Assembly!M$10+$BF238*Assembly!M$11+$BG238*Assembly!M$12+$BH238*Assembly!M$13+$BI238*Assembly!M$14+$BJ238*Assembly!M$15+$BK238*Assembly!M$16+$BL238*Assembly!M$17+$BM238*Assembly!M$18+$BN238*Assembly!M$19+$BO238*Assembly!M$20+$BP238*Assembly!M$21+$BQ238*Assembly!M$22+$BR238*Assembly!M$23+$BS238*Assembly!M$24</f>
        <v>21</v>
      </c>
      <c r="CG238" s="231" t="str">
        <f>$AY238*Assembly!N$4+$AZ238*Assembly!N$5+$BA238*Assembly!N$6+$BB238*Assembly!N$7+$BC238*Assembly!N$8+$BD238*Assembly!N$9+$BE238*Assembly!N$10+$BF238*Assembly!N$11+$BG238*Assembly!N$12+$BH238*Assembly!N$13+$BI238*Assembly!N$14+$BJ238*Assembly!N$15+$BK238*Assembly!N$16+$BL238*Assembly!N$17+$BM238*Assembly!N$18+$BN238*Assembly!N$19+$BO238*Assembly!N$20+$BP238*Assembly!N$21+$BQ238*Assembly!N$22+$BR238*Assembly!N$23+$BS238*Assembly!N$24</f>
        <v>0</v>
      </c>
      <c r="CH238" s="231" t="str">
        <f>$AY238*Assembly!O$4+$AZ238*Assembly!O$5+$BA238*Assembly!O$6+$BB238*Assembly!O$7+$BC238*Assembly!O$8+$BD238*Assembly!O$9+$BE238*Assembly!O$10+$BF238*Assembly!O$11+$BG238*Assembly!O$12+$BH238*Assembly!O$13+$BI238*Assembly!O$14+$BJ238*Assembly!O$15+$BK238*Assembly!O$16+$BL238*Assembly!O$17+$BM238*Assembly!O$18+$BN238*Assembly!O$19+$BO238*Assembly!O$20+$BP238*Assembly!O$21+$BQ238*Assembly!O$22+$BR238*Assembly!O$23+$BS238*Assembly!O$24</f>
        <v>0</v>
      </c>
      <c r="CI238" s="229" t="str">
        <f>$AY238*Assembly!P$4+$AZ238*Assembly!P$5+$BA238*Assembly!P$6+$BB238*Assembly!P$7+$BC238*Assembly!P$8+$BD238*Assembly!P$9+$BE238*Assembly!P$10+$BF238*Assembly!P$11+$BG238*Assembly!P$12+$BH238*Assembly!P$13+$BI238*Assembly!P$14+$BJ238*Assembly!P$15+$BK238*Assembly!P$16+$BL238*Assembly!P$17+$BM238*Assembly!P$18+$BN238*Assembly!P$19+$BO238*Assembly!P$20+$BP238*Assembly!P$21+$BQ238*Assembly!P$22+$BR238*Assembly!P$23+$BS238*Assembly!P$24</f>
        <v>0</v>
      </c>
      <c r="CJ238" s="229" t="str">
        <f>$AY238*Assembly!Q$4+$AZ238*Assembly!Q$5+$BA238*Assembly!Q$6+$BB238*Assembly!Q$7+$BC238*Assembly!Q$8+$BD238*Assembly!Q$9+$BE238*Assembly!Q$10+$BF238*Assembly!Q$11+$BG238*Assembly!Q$12+$BH238*Assembly!Q$13+$BI238*Assembly!Q$14+$BJ238*Assembly!Q$15+$BK238*Assembly!Q$16+$BL238*Assembly!Q$17+$BM238*Assembly!Q$18+$BN238*Assembly!Q$19+$BO238*Assembly!Q$20+$BP238*Assembly!Q$21+$BQ238*Assembly!Q$22+$BR238*Assembly!Q$23+$BS238*Assembly!Q$24</f>
        <v>0</v>
      </c>
      <c r="CK238" s="231" t="str">
        <f>$AY238*Assembly!R$4+$AZ238*Assembly!R$5+$BA238*Assembly!R$6+$BB238*Assembly!R$7+$BC238*Assembly!R$8+$BD238*Assembly!R$9+$BE238*Assembly!R$10+$BF238*Assembly!R$11+$BG238*Assembly!R$12+$BH238*Assembly!R$13+$BI238*Assembly!R$14+$BJ238*Assembly!R$15+$BK238*Assembly!R$16+$BL238*Assembly!R$17+$BM238*Assembly!R$18+$BN238*Assembly!R$19+$BO238*Assembly!R$20+$BP238*Assembly!R$21+$BQ238*Assembly!R$22+$BR238*Assembly!R$23+$BS238*Assembly!R$24</f>
        <v>0</v>
      </c>
      <c r="CL238" s="229" t="str">
        <f>$AY238*Assembly!S$4+$AZ238*Assembly!S$5+$BA238*Assembly!S$6+$BB238*Assembly!S$7+$BC238*Assembly!S$8+$BD238*Assembly!S$9+$BE238*Assembly!S$10+$BF238*Assembly!S$11+$BG238*Assembly!S$12+$BH238*Assembly!S$13+$BI238*Assembly!S$14+$BJ238*Assembly!S$15+$BK238*Assembly!S$16+$BL238*Assembly!S$17+$BM238*Assembly!S$18+$BN238*Assembly!S$19+$BO238*Assembly!S$20+$BP238*Assembly!S$21+$BQ238*Assembly!S$22+$BR238*Assembly!S$23+$BS238*Assembly!S$24</f>
        <v>0</v>
      </c>
      <c r="CM238" s="229" t="str">
        <f>$AY238*Assembly!T$4+$AZ238*Assembly!T$5+$BA238*Assembly!T$6+$BB238*Assembly!T$7+$BC238*Assembly!T$8+$BD238*Assembly!T$9+$BE238*Assembly!T$10+$BF238*Assembly!T$11+$BG238*Assembly!T$12+$BH238*Assembly!T$13+$BI238*Assembly!T$14+$BJ238*Assembly!T$15+$BK238*Assembly!T$16+$BL238*Assembly!T$17+$BM238*Assembly!T$18+$BN238*Assembly!T$19+$BO238*Assembly!T$20+$BP238*Assembly!T$21+$BQ238*Assembly!T$22+$BR238*Assembly!T$23+$BS238*Assembly!T$24</f>
        <v>0</v>
      </c>
      <c r="CN238" s="229" t="str">
        <f>$AY238*Assembly!U$4+$AZ238*Assembly!U$5+$BA238*Assembly!U$6+$BB238*Assembly!U$7+$BC238*Assembly!U$8+$BD238*Assembly!U$9+$BE238*Assembly!U$10+$BF238*Assembly!U$11+$BG238*Assembly!U$12+$BH238*Assembly!U$13+$BI238*Assembly!U$14+$BJ238*Assembly!U$15+$BK238*Assembly!U$16+$BL238*Assembly!U$17+$BM238*Assembly!U$18+$BN238*Assembly!U$19+$BO238*Assembly!U$20+$BP238*Assembly!U$21+$BQ238*Assembly!U$22+$BR238*Assembly!U$23+$BS238*Assembly!U$24</f>
        <v>0</v>
      </c>
      <c r="CO238" s="231" t="str">
        <f>$AY238*Assembly!V$4+$AZ238*Assembly!V$5+$BA238*Assembly!V$6+$BB238*Assembly!V$7+$BC238*Assembly!V$8+$BD238*Assembly!V$9+$BE238*Assembly!V$10+$BF238*Assembly!V$11+$BG238*Assembly!V$12+$BH238*Assembly!V$13+$BI238*Assembly!V$14+$BJ238*Assembly!V$15+$BK238*Assembly!V$16+$BL238*Assembly!V$17+$BM238*Assembly!V$18+$BN238*Assembly!V$19+$BO238*Assembly!V$20+$BP238*Assembly!V$21+$BQ238*Assembly!V$22+$BR238*Assembly!V$23+$BS238*Assembly!V$24</f>
        <v>0</v>
      </c>
      <c r="CP238" s="231" t="str">
        <f>CF238*Refining!$F$3</f>
        <v>38</v>
      </c>
      <c r="CQ238" s="231" t="str">
        <f>CG238*Refining!$F$4</f>
        <v>0</v>
      </c>
      <c r="CR238" s="231" t="str">
        <f>CH238*Refining!$F$5</f>
        <v>0</v>
      </c>
      <c r="CS238" s="231" t="str">
        <f>CI238*Refining!$F$6</f>
        <v>0</v>
      </c>
      <c r="CT238" s="231" t="str">
        <f>CJ238*Refining!$F$7</f>
        <v>0</v>
      </c>
      <c r="CU238" s="231" t="str">
        <f>CK238*Refining!$F$8</f>
        <v>0</v>
      </c>
      <c r="CV238" s="231" t="str">
        <f>CL238*Refining!$F$9</f>
        <v>0</v>
      </c>
      <c r="CW238" s="231" t="str">
        <f>CM238*Refining!$F$10</f>
        <v>0</v>
      </c>
      <c r="CX238" s="231" t="str">
        <f>CN238*Refining!$F$11</f>
        <v>0</v>
      </c>
      <c r="CY238" s="231" t="str">
        <f>CO238*Refining!$F$12</f>
        <v>0</v>
      </c>
      <c r="CZ238" s="244" t="str">
        <f t="shared" ref="CZ238:DS238" si="961">IF(CF238 = 0, "", CF238)</f>
        <v>21</v>
      </c>
      <c r="DA238" s="245" t="str">
        <f t="shared" si="961"/>
        <v/>
      </c>
      <c r="DB238" s="245" t="str">
        <f t="shared" si="961"/>
        <v/>
      </c>
      <c r="DC238" s="245" t="str">
        <f t="shared" si="961"/>
        <v/>
      </c>
      <c r="DD238" s="245" t="str">
        <f t="shared" si="961"/>
        <v/>
      </c>
      <c r="DE238" s="245" t="str">
        <f t="shared" si="961"/>
        <v/>
      </c>
      <c r="DF238" s="245" t="str">
        <f t="shared" si="961"/>
        <v/>
      </c>
      <c r="DG238" s="245" t="str">
        <f t="shared" si="961"/>
        <v/>
      </c>
      <c r="DH238" s="245" t="str">
        <f t="shared" si="961"/>
        <v/>
      </c>
      <c r="DI238" s="246" t="str">
        <f t="shared" si="961"/>
        <v/>
      </c>
      <c r="DJ238" s="244" t="str">
        <f t="shared" si="961"/>
        <v>38</v>
      </c>
      <c r="DK238" s="245" t="str">
        <f t="shared" si="961"/>
        <v/>
      </c>
      <c r="DL238" s="245" t="str">
        <f t="shared" si="961"/>
        <v/>
      </c>
      <c r="DM238" s="245" t="str">
        <f t="shared" si="961"/>
        <v/>
      </c>
      <c r="DN238" s="259" t="str">
        <f t="shared" si="961"/>
        <v/>
      </c>
      <c r="DO238" s="245" t="str">
        <f t="shared" si="961"/>
        <v/>
      </c>
      <c r="DP238" s="245" t="str">
        <f t="shared" si="961"/>
        <v/>
      </c>
      <c r="DQ238" s="245" t="str">
        <f t="shared" si="961"/>
        <v/>
      </c>
      <c r="DR238" s="245" t="str">
        <f t="shared" si="961"/>
        <v/>
      </c>
      <c r="DS238" s="246" t="str">
        <f t="shared" si="961"/>
        <v/>
      </c>
      <c r="DT238" s="248" t="str">
        <f t="shared" si="16"/>
        <v>21</v>
      </c>
      <c r="DU238" s="249" t="str">
        <f t="shared" si="17"/>
        <v>38</v>
      </c>
      <c r="DV238" s="225" t="str">
        <f>CZ238*'Ores &amp; Ingots'!$C$3+DA238*'Ores &amp; Ingots'!$C$4+DB238*'Ores &amp; Ingots'!$C$5+DC238*'Ores &amp; Ingots'!$C$6+DD238*'Ores &amp; Ingots'!$C$7+DE238*'Ores &amp; Ingots'!$C$8+DF238*'Ores &amp; Ingots'!$C$9+DG238*'Ores &amp; Ingots'!$C$10+DH238*'Ores &amp; Ingots'!$C$11+DI238*'Ores &amp; Ingots'!$C$12</f>
        <v>3</v>
      </c>
      <c r="DW238" s="225" t="str">
        <f>DJ238*'Ores &amp; Ingots'!$B$3+DK238*'Ores &amp; Ingots'!$B$4+DL238*'Ores &amp; Ingots'!$B$5+DM238*'Ores &amp; Ingots'!$B$6+DN238*'Ores &amp; Ingots'!$B$7+DO238*'Ores &amp; Ingots'!$B$8+DP238*'Ores &amp; Ingots'!$B$9+DQ238*'Ores &amp; Ingots'!$B$10+DR238*'Ores &amp; Ingots'!$B$11+DS238*'Ores &amp; Ingots'!$B$12</f>
        <v>14</v>
      </c>
      <c r="DX238" s="249" t="str">
        <f>CZ238*Refining!$G$3+DA238*Refining!$G$4+DB238*Refining!$G$5+DC238*Refining!$G$6+DD238*Refining!$G$7+DE238*Refining!$G$8+DF238*Refining!$G$9+DG238*Refining!$G$10+DH238*Refining!$G$11+DI238*Refining!$G$12</f>
        <v>1</v>
      </c>
      <c r="DY238" s="249" t="str">
        <f t="shared" si="18"/>
        <v>224</v>
      </c>
      <c r="DZ238" s="250" t="str">
        <f t="shared" si="19"/>
        <v>0.0002</v>
      </c>
      <c r="EA238" s="248" t="str">
        <f t="shared" si="20"/>
        <v>5</v>
      </c>
      <c r="EB238" s="251" t="str">
        <f t="shared" ref="EB238:EC238" si="962">EA238/60</f>
        <v>0.1</v>
      </c>
      <c r="EC238" s="251" t="str">
        <f t="shared" si="962"/>
        <v>0.0</v>
      </c>
      <c r="ED238" s="248" t="str">
        <f t="shared" si="22"/>
        <v>380</v>
      </c>
      <c r="EE238" s="251" t="str">
        <f t="shared" ref="EE238:EF238" si="963">ED238/1000</f>
        <v>0.4</v>
      </c>
      <c r="EF238" s="252" t="str">
        <f t="shared" si="963"/>
        <v>0.00</v>
      </c>
      <c r="EG238" s="223" t="str">
        <f t="shared" si="24"/>
        <v>0.0004</v>
      </c>
      <c r="EH238" s="224" t="str">
        <f t="shared" si="25"/>
        <v>0:00:05</v>
      </c>
      <c r="EI238" s="225" t="s">
        <v>12</v>
      </c>
    </row>
    <row r="239">
      <c r="A239" s="33"/>
      <c r="B239" s="226" t="s">
        <v>1049</v>
      </c>
      <c r="C239" s="227" t="s">
        <v>885</v>
      </c>
      <c r="D239" s="227">
        <v>1.0</v>
      </c>
      <c r="E239" s="227">
        <v>1.0</v>
      </c>
      <c r="F239" s="227">
        <v>1.0</v>
      </c>
      <c r="G239" s="253" t="str">
        <f t="shared" si="5"/>
        <v>0.1</v>
      </c>
      <c r="H239" s="254">
        <v>2.0</v>
      </c>
      <c r="I239" s="254">
        <v>5.0</v>
      </c>
      <c r="J239" s="254" t="str">
        <f>H239/Main!$D$9</f>
        <v>2</v>
      </c>
      <c r="K239" s="254" t="str">
        <f>I239/Main!$D$10</f>
        <v>5</v>
      </c>
      <c r="L239" s="254" t="str">
        <f t="shared" si="6"/>
        <v>2.5</v>
      </c>
      <c r="M239" s="254">
        <v>0.32</v>
      </c>
      <c r="N239" s="255"/>
      <c r="O239" s="255"/>
      <c r="P239" s="255"/>
      <c r="Q239" s="256"/>
      <c r="R239" s="255"/>
      <c r="S239" s="257"/>
      <c r="T239" s="257"/>
      <c r="U239" s="255"/>
      <c r="V239" s="255"/>
      <c r="W239" s="350"/>
      <c r="X239" s="257"/>
      <c r="Y239" s="255"/>
      <c r="Z239" s="255"/>
      <c r="AA239" s="255"/>
      <c r="AB239" s="255"/>
      <c r="AC239" s="351"/>
      <c r="AD239" s="309">
        <v>1.0</v>
      </c>
      <c r="AE239" s="225">
        <v>0.0</v>
      </c>
      <c r="AF239" s="225">
        <v>0.0</v>
      </c>
      <c r="AG239" s="225">
        <v>0.0</v>
      </c>
      <c r="AH239" s="225">
        <v>0.0</v>
      </c>
      <c r="AI239" s="225">
        <v>0.0</v>
      </c>
      <c r="AJ239" s="225">
        <v>0.0</v>
      </c>
      <c r="AK239" s="225">
        <v>0.0</v>
      </c>
      <c r="AL239" s="225">
        <v>0.0</v>
      </c>
      <c r="AM239" s="225">
        <v>0.0</v>
      </c>
      <c r="AN239" s="225">
        <v>0.0</v>
      </c>
      <c r="AO239" s="225">
        <v>0.0</v>
      </c>
      <c r="AP239" s="225">
        <v>0.0</v>
      </c>
      <c r="AQ239" s="225">
        <v>0.0</v>
      </c>
      <c r="AR239" s="225">
        <v>0.0</v>
      </c>
      <c r="AS239" s="225">
        <v>0.0</v>
      </c>
      <c r="AT239" s="225">
        <v>0.0</v>
      </c>
      <c r="AU239" s="225">
        <v>0.0</v>
      </c>
      <c r="AV239" s="225">
        <v>0.0</v>
      </c>
      <c r="AW239" s="225">
        <v>0.0</v>
      </c>
      <c r="AX239" s="225">
        <v>0.0</v>
      </c>
      <c r="AY239" s="359" t="str">
        <f t="shared" ref="AY239:BS239" si="964">IF(AD239 = 0, "", AD239)</f>
        <v>1</v>
      </c>
      <c r="AZ239" s="227" t="str">
        <f t="shared" si="964"/>
        <v/>
      </c>
      <c r="BA239" s="227" t="str">
        <f t="shared" si="964"/>
        <v/>
      </c>
      <c r="BB239" s="227" t="str">
        <f t="shared" si="964"/>
        <v/>
      </c>
      <c r="BC239" s="227" t="str">
        <f t="shared" si="964"/>
        <v/>
      </c>
      <c r="BD239" s="227" t="str">
        <f t="shared" si="964"/>
        <v/>
      </c>
      <c r="BE239" s="227" t="str">
        <f t="shared" si="964"/>
        <v/>
      </c>
      <c r="BF239" s="227" t="str">
        <f t="shared" si="964"/>
        <v/>
      </c>
      <c r="BG239" s="227" t="str">
        <f t="shared" si="964"/>
        <v/>
      </c>
      <c r="BH239" s="227" t="str">
        <f t="shared" si="964"/>
        <v/>
      </c>
      <c r="BI239" s="227" t="str">
        <f t="shared" si="964"/>
        <v/>
      </c>
      <c r="BJ239" s="227" t="str">
        <f t="shared" si="964"/>
        <v/>
      </c>
      <c r="BK239" s="227" t="str">
        <f t="shared" si="964"/>
        <v/>
      </c>
      <c r="BL239" s="227" t="str">
        <f t="shared" si="964"/>
        <v/>
      </c>
      <c r="BM239" s="227" t="str">
        <f t="shared" si="964"/>
        <v/>
      </c>
      <c r="BN239" s="227" t="str">
        <f t="shared" si="964"/>
        <v/>
      </c>
      <c r="BO239" s="227" t="str">
        <f t="shared" si="964"/>
        <v/>
      </c>
      <c r="BP239" s="227" t="str">
        <f t="shared" si="964"/>
        <v/>
      </c>
      <c r="BQ239" s="227" t="str">
        <f t="shared" si="964"/>
        <v/>
      </c>
      <c r="BR239" s="227" t="str">
        <f t="shared" si="964"/>
        <v/>
      </c>
      <c r="BS239" s="238" t="str">
        <f t="shared" si="964"/>
        <v/>
      </c>
      <c r="BT239" s="239" t="str">
        <f>$AY239*Assembly!Y$4+$AZ239*Assembly!Y$5+$BA239*Assembly!Y$6+$BB239*Assembly!Y$7+$BC239*Assembly!Y$8+$BD239*Assembly!Y$9+$BE239*Assembly!Y$10+$BF239*Assembly!Y$11+$BG239*Assembly!Y$12+$BH239*Assembly!Y$13+$BI239*Assembly!Y$14+$BJ239*Assembly!Y$15+$BK239*Assembly!Y$16+$BL239*Assembly!Y$17+$BM239*Assembly!Y$18+$BN239*Assembly!Y$19+$BO239*Assembly!Y$20+$BP239*Assembly!Y$21+$BQ239*Assembly!Y$22+$BR239*Assembly!Y$23+$BS239*Assembly!Y$24</f>
        <v>20</v>
      </c>
      <c r="BU239" s="225" t="str">
        <f t="shared" si="8"/>
        <v>160</v>
      </c>
      <c r="BV239" s="225"/>
      <c r="BW239" s="225" t="str">
        <f>$AY239*Assembly!AC$4+$AZ239*Assembly!AC$5+$BA239*Assembly!AC$6+$BB239*Assembly!AC$7+$BC239*Assembly!AC$8+$BD239*Assembly!AC$9+$BE239*Assembly!AC$10+$BF239*Assembly!AC$11+$BG239*Assembly!AC$12+$BH239*Assembly!AC$13+$BI239*Assembly!AC$14+$BJ239*Assembly!AC$15+$BK239*Assembly!AC$16+$BL239*Assembly!AC$17+$BM239*Assembly!AC$18+$BN239*Assembly!AC$19+$BO239*Assembly!AC$20+$BP239*Assembly!AC$21+$BQ239*Assembly!AC$22+$BR239*Assembly!AC$23+$BS239*Assembly!AC$24</f>
        <v>100</v>
      </c>
      <c r="BX239" s="240" t="str">
        <f t="shared" si="9"/>
        <v>5.00</v>
      </c>
      <c r="BY239" s="241" t="str">
        <f t="shared" si="10"/>
        <v>800</v>
      </c>
      <c r="BZ239" s="242" t="str">
        <f t="shared" si="11"/>
        <v>0.6</v>
      </c>
      <c r="CA239" s="241" t="str">
        <f t="shared" si="12"/>
        <v>50</v>
      </c>
      <c r="CB239" s="225" t="str">
        <f>$AY239*Assembly!X$4+$AZ239*Assembly!X$5+$BA239*Assembly!X$6+$BB239*Assembly!X$7+$BC239*Assembly!X$8+$BD239*Assembly!X$9+$BE239*Assembly!X$10+$BF239*Assembly!X$11+$BG239*Assembly!X$12+$BH239*Assembly!X$13+$BI239*Assembly!X$14+$BJ239*Assembly!X$15+$BK239*Assembly!X$16+$BL239*Assembly!X$17+$BM239*Assembly!X$18+$BN239*Assembly!X$19+$BO239*Assembly!X$20+$BP239*Assembly!X$21+$BQ239*Assembly!X$22+$BR239*Assembly!X$23+$BS239*Assembly!X$24</f>
        <v>1</v>
      </c>
      <c r="CC239" s="225" t="str">
        <f t="shared" si="13"/>
        <v>156</v>
      </c>
      <c r="CD239" s="223" t="str">
        <f t="shared" si="14"/>
        <v>0.0002</v>
      </c>
      <c r="CE239" s="243" t="str">
        <f>$AY239*Assembly!AB$4+$AZ239*Assembly!AB$5+$BA239*Assembly!AB$6+$BB239*Assembly!AB$7+$BC239*Assembly!AB$8+$BD239*Assembly!AB$9+$BE239*Assembly!AB$10+$BF239*Assembly!AB$11+$BG239*Assembly!AB$12+$BH239*Assembly!AB$13+$BI239*Assembly!AB$14+$BJ239*Assembly!AB$15+$BK239*Assembly!AB$16+$BL239*Assembly!AB$17+$BM239*Assembly!AB$18+$BN239*Assembly!AB$19+$BO239*Assembly!AB$20+$BP239*Assembly!AB$21+$BQ239*Assembly!AB$22+$BR239*Assembly!AB$23+$BS239*Assembly!AB$24</f>
        <v>3</v>
      </c>
      <c r="CF239" s="256" t="str">
        <f>$AY239*Assembly!M$4+$AZ239*Assembly!M$5+$BA239*Assembly!M$6+$BB239*Assembly!M$7+$BC239*Assembly!M$8+$BD239*Assembly!M$9+$BE239*Assembly!M$10+$BF239*Assembly!M$11+$BG239*Assembly!M$12+$BH239*Assembly!M$13+$BI239*Assembly!M$14+$BJ239*Assembly!M$15+$BK239*Assembly!M$16+$BL239*Assembly!M$17+$BM239*Assembly!M$18+$BN239*Assembly!M$19+$BO239*Assembly!M$20+$BP239*Assembly!M$21+$BQ239*Assembly!M$22+$BR239*Assembly!M$23+$BS239*Assembly!M$24</f>
        <v>21</v>
      </c>
      <c r="CG239" s="256" t="str">
        <f>$AY239*Assembly!N$4+$AZ239*Assembly!N$5+$BA239*Assembly!N$6+$BB239*Assembly!N$7+$BC239*Assembly!N$8+$BD239*Assembly!N$9+$BE239*Assembly!N$10+$BF239*Assembly!N$11+$BG239*Assembly!N$12+$BH239*Assembly!N$13+$BI239*Assembly!N$14+$BJ239*Assembly!N$15+$BK239*Assembly!N$16+$BL239*Assembly!N$17+$BM239*Assembly!N$18+$BN239*Assembly!N$19+$BO239*Assembly!N$20+$BP239*Assembly!N$21+$BQ239*Assembly!N$22+$BR239*Assembly!N$23+$BS239*Assembly!N$24</f>
        <v>0</v>
      </c>
      <c r="CH239" s="256" t="str">
        <f>$AY239*Assembly!O$4+$AZ239*Assembly!O$5+$BA239*Assembly!O$6+$BB239*Assembly!O$7+$BC239*Assembly!O$8+$BD239*Assembly!O$9+$BE239*Assembly!O$10+$BF239*Assembly!O$11+$BG239*Assembly!O$12+$BH239*Assembly!O$13+$BI239*Assembly!O$14+$BJ239*Assembly!O$15+$BK239*Assembly!O$16+$BL239*Assembly!O$17+$BM239*Assembly!O$18+$BN239*Assembly!O$19+$BO239*Assembly!O$20+$BP239*Assembly!O$21+$BQ239*Assembly!O$22+$BR239*Assembly!O$23+$BS239*Assembly!O$24</f>
        <v>0</v>
      </c>
      <c r="CI239" s="254" t="str">
        <f>$AY239*Assembly!P$4+$AZ239*Assembly!P$5+$BA239*Assembly!P$6+$BB239*Assembly!P$7+$BC239*Assembly!P$8+$BD239*Assembly!P$9+$BE239*Assembly!P$10+$BF239*Assembly!P$11+$BG239*Assembly!P$12+$BH239*Assembly!P$13+$BI239*Assembly!P$14+$BJ239*Assembly!P$15+$BK239*Assembly!P$16+$BL239*Assembly!P$17+$BM239*Assembly!P$18+$BN239*Assembly!P$19+$BO239*Assembly!P$20+$BP239*Assembly!P$21+$BQ239*Assembly!P$22+$BR239*Assembly!P$23+$BS239*Assembly!P$24</f>
        <v>0</v>
      </c>
      <c r="CJ239" s="254" t="str">
        <f>$AY239*Assembly!Q$4+$AZ239*Assembly!Q$5+$BA239*Assembly!Q$6+$BB239*Assembly!Q$7+$BC239*Assembly!Q$8+$BD239*Assembly!Q$9+$BE239*Assembly!Q$10+$BF239*Assembly!Q$11+$BG239*Assembly!Q$12+$BH239*Assembly!Q$13+$BI239*Assembly!Q$14+$BJ239*Assembly!Q$15+$BK239*Assembly!Q$16+$BL239*Assembly!Q$17+$BM239*Assembly!Q$18+$BN239*Assembly!Q$19+$BO239*Assembly!Q$20+$BP239*Assembly!Q$21+$BQ239*Assembly!Q$22+$BR239*Assembly!Q$23+$BS239*Assembly!Q$24</f>
        <v>0</v>
      </c>
      <c r="CK239" s="256" t="str">
        <f>$AY239*Assembly!R$4+$AZ239*Assembly!R$5+$BA239*Assembly!R$6+$BB239*Assembly!R$7+$BC239*Assembly!R$8+$BD239*Assembly!R$9+$BE239*Assembly!R$10+$BF239*Assembly!R$11+$BG239*Assembly!R$12+$BH239*Assembly!R$13+$BI239*Assembly!R$14+$BJ239*Assembly!R$15+$BK239*Assembly!R$16+$BL239*Assembly!R$17+$BM239*Assembly!R$18+$BN239*Assembly!R$19+$BO239*Assembly!R$20+$BP239*Assembly!R$21+$BQ239*Assembly!R$22+$BR239*Assembly!R$23+$BS239*Assembly!R$24</f>
        <v>0</v>
      </c>
      <c r="CL239" s="254" t="str">
        <f>$AY239*Assembly!S$4+$AZ239*Assembly!S$5+$BA239*Assembly!S$6+$BB239*Assembly!S$7+$BC239*Assembly!S$8+$BD239*Assembly!S$9+$BE239*Assembly!S$10+$BF239*Assembly!S$11+$BG239*Assembly!S$12+$BH239*Assembly!S$13+$BI239*Assembly!S$14+$BJ239*Assembly!S$15+$BK239*Assembly!S$16+$BL239*Assembly!S$17+$BM239*Assembly!S$18+$BN239*Assembly!S$19+$BO239*Assembly!S$20+$BP239*Assembly!S$21+$BQ239*Assembly!S$22+$BR239*Assembly!S$23+$BS239*Assembly!S$24</f>
        <v>0</v>
      </c>
      <c r="CM239" s="254" t="str">
        <f>$AY239*Assembly!T$4+$AZ239*Assembly!T$5+$BA239*Assembly!T$6+$BB239*Assembly!T$7+$BC239*Assembly!T$8+$BD239*Assembly!T$9+$BE239*Assembly!T$10+$BF239*Assembly!T$11+$BG239*Assembly!T$12+$BH239*Assembly!T$13+$BI239*Assembly!T$14+$BJ239*Assembly!T$15+$BK239*Assembly!T$16+$BL239*Assembly!T$17+$BM239*Assembly!T$18+$BN239*Assembly!T$19+$BO239*Assembly!T$20+$BP239*Assembly!T$21+$BQ239*Assembly!T$22+$BR239*Assembly!T$23+$BS239*Assembly!T$24</f>
        <v>0</v>
      </c>
      <c r="CN239" s="254" t="str">
        <f>$AY239*Assembly!U$4+$AZ239*Assembly!U$5+$BA239*Assembly!U$6+$BB239*Assembly!U$7+$BC239*Assembly!U$8+$BD239*Assembly!U$9+$BE239*Assembly!U$10+$BF239*Assembly!U$11+$BG239*Assembly!U$12+$BH239*Assembly!U$13+$BI239*Assembly!U$14+$BJ239*Assembly!U$15+$BK239*Assembly!U$16+$BL239*Assembly!U$17+$BM239*Assembly!U$18+$BN239*Assembly!U$19+$BO239*Assembly!U$20+$BP239*Assembly!U$21+$BQ239*Assembly!U$22+$BR239*Assembly!U$23+$BS239*Assembly!U$24</f>
        <v>0</v>
      </c>
      <c r="CO239" s="256" t="str">
        <f>$AY239*Assembly!V$4+$AZ239*Assembly!V$5+$BA239*Assembly!V$6+$BB239*Assembly!V$7+$BC239*Assembly!V$8+$BD239*Assembly!V$9+$BE239*Assembly!V$10+$BF239*Assembly!V$11+$BG239*Assembly!V$12+$BH239*Assembly!V$13+$BI239*Assembly!V$14+$BJ239*Assembly!V$15+$BK239*Assembly!V$16+$BL239*Assembly!V$17+$BM239*Assembly!V$18+$BN239*Assembly!V$19+$BO239*Assembly!V$20+$BP239*Assembly!V$21+$BQ239*Assembly!V$22+$BR239*Assembly!V$23+$BS239*Assembly!V$24</f>
        <v>0</v>
      </c>
      <c r="CP239" s="256" t="str">
        <f>CF239*Refining!$F$3</f>
        <v>38</v>
      </c>
      <c r="CQ239" s="256" t="str">
        <f>CG239*Refining!$F$4</f>
        <v>0</v>
      </c>
      <c r="CR239" s="256" t="str">
        <f>CH239*Refining!$F$5</f>
        <v>0</v>
      </c>
      <c r="CS239" s="256" t="str">
        <f>CI239*Refining!$F$6</f>
        <v>0</v>
      </c>
      <c r="CT239" s="256" t="str">
        <f>CJ239*Refining!$F$7</f>
        <v>0</v>
      </c>
      <c r="CU239" s="256" t="str">
        <f>CK239*Refining!$F$8</f>
        <v>0</v>
      </c>
      <c r="CV239" s="256" t="str">
        <f>CL239*Refining!$F$9</f>
        <v>0</v>
      </c>
      <c r="CW239" s="256" t="str">
        <f>CM239*Refining!$F$10</f>
        <v>0</v>
      </c>
      <c r="CX239" s="256" t="str">
        <f>CN239*Refining!$F$11</f>
        <v>0</v>
      </c>
      <c r="CY239" s="256" t="str">
        <f>CO239*Refining!$F$12</f>
        <v>0</v>
      </c>
      <c r="CZ239" s="244" t="str">
        <f t="shared" ref="CZ239:DS239" si="965">IF(CF239 = 0, "", CF239)</f>
        <v>21</v>
      </c>
      <c r="DA239" s="245" t="str">
        <f t="shared" si="965"/>
        <v/>
      </c>
      <c r="DB239" s="245" t="str">
        <f t="shared" si="965"/>
        <v/>
      </c>
      <c r="DC239" s="245" t="str">
        <f t="shared" si="965"/>
        <v/>
      </c>
      <c r="DD239" s="245" t="str">
        <f t="shared" si="965"/>
        <v/>
      </c>
      <c r="DE239" s="245" t="str">
        <f t="shared" si="965"/>
        <v/>
      </c>
      <c r="DF239" s="245" t="str">
        <f t="shared" si="965"/>
        <v/>
      </c>
      <c r="DG239" s="245" t="str">
        <f t="shared" si="965"/>
        <v/>
      </c>
      <c r="DH239" s="245" t="str">
        <f t="shared" si="965"/>
        <v/>
      </c>
      <c r="DI239" s="246" t="str">
        <f t="shared" si="965"/>
        <v/>
      </c>
      <c r="DJ239" s="244" t="str">
        <f t="shared" si="965"/>
        <v>38</v>
      </c>
      <c r="DK239" s="245" t="str">
        <f t="shared" si="965"/>
        <v/>
      </c>
      <c r="DL239" s="245" t="str">
        <f t="shared" si="965"/>
        <v/>
      </c>
      <c r="DM239" s="245" t="str">
        <f t="shared" si="965"/>
        <v/>
      </c>
      <c r="DN239" s="259" t="str">
        <f t="shared" si="965"/>
        <v/>
      </c>
      <c r="DO239" s="245" t="str">
        <f t="shared" si="965"/>
        <v/>
      </c>
      <c r="DP239" s="245" t="str">
        <f t="shared" si="965"/>
        <v/>
      </c>
      <c r="DQ239" s="245" t="str">
        <f t="shared" si="965"/>
        <v/>
      </c>
      <c r="DR239" s="245" t="str">
        <f t="shared" si="965"/>
        <v/>
      </c>
      <c r="DS239" s="246" t="str">
        <f t="shared" si="965"/>
        <v/>
      </c>
      <c r="DT239" s="248" t="str">
        <f t="shared" si="16"/>
        <v>21</v>
      </c>
      <c r="DU239" s="249" t="str">
        <f t="shared" si="17"/>
        <v>38</v>
      </c>
      <c r="DV239" s="225" t="str">
        <f>CZ239*'Ores &amp; Ingots'!$C$3+DA239*'Ores &amp; Ingots'!$C$4+DB239*'Ores &amp; Ingots'!$C$5+DC239*'Ores &amp; Ingots'!$C$6+DD239*'Ores &amp; Ingots'!$C$7+DE239*'Ores &amp; Ingots'!$C$8+DF239*'Ores &amp; Ingots'!$C$9+DG239*'Ores &amp; Ingots'!$C$10+DH239*'Ores &amp; Ingots'!$C$11+DI239*'Ores &amp; Ingots'!$C$12</f>
        <v>3</v>
      </c>
      <c r="DW239" s="225" t="str">
        <f>DJ239*'Ores &amp; Ingots'!$B$3+DK239*'Ores &amp; Ingots'!$B$4+DL239*'Ores &amp; Ingots'!$B$5+DM239*'Ores &amp; Ingots'!$B$6+DN239*'Ores &amp; Ingots'!$B$7+DO239*'Ores &amp; Ingots'!$B$8+DP239*'Ores &amp; Ingots'!$B$9+DQ239*'Ores &amp; Ingots'!$B$10+DR239*'Ores &amp; Ingots'!$B$11+DS239*'Ores &amp; Ingots'!$B$12</f>
        <v>14</v>
      </c>
      <c r="DX239" s="249" t="str">
        <f>CZ239*Refining!$G$3+DA239*Refining!$G$4+DB239*Refining!$G$5+DC239*Refining!$G$6+DD239*Refining!$G$7+DE239*Refining!$G$8+DF239*Refining!$G$9+DG239*Refining!$G$10+DH239*Refining!$G$11+DI239*Refining!$G$12</f>
        <v>1</v>
      </c>
      <c r="DY239" s="249" t="str">
        <f t="shared" si="18"/>
        <v>224</v>
      </c>
      <c r="DZ239" s="250" t="str">
        <f t="shared" si="19"/>
        <v>0.0002</v>
      </c>
      <c r="EA239" s="248" t="str">
        <f t="shared" si="20"/>
        <v>4</v>
      </c>
      <c r="EB239" s="251" t="str">
        <f t="shared" ref="EB239:EC239" si="966">EA239/60</f>
        <v>0.1</v>
      </c>
      <c r="EC239" s="251" t="str">
        <f t="shared" si="966"/>
        <v>0.0</v>
      </c>
      <c r="ED239" s="248" t="str">
        <f t="shared" si="22"/>
        <v>380</v>
      </c>
      <c r="EE239" s="251" t="str">
        <f t="shared" ref="EE239:EF239" si="967">ED239/1000</f>
        <v>0.4</v>
      </c>
      <c r="EF239" s="252" t="str">
        <f t="shared" si="967"/>
        <v>0.00</v>
      </c>
      <c r="EG239" s="223" t="str">
        <f t="shared" si="24"/>
        <v>0.0004</v>
      </c>
      <c r="EH239" s="224" t="str">
        <f t="shared" si="25"/>
        <v>0:00:04</v>
      </c>
      <c r="EI239" s="225" t="s">
        <v>12</v>
      </c>
    </row>
    <row r="240">
      <c r="A240" s="33"/>
      <c r="B240" s="336" t="s">
        <v>1050</v>
      </c>
      <c r="C240" s="227" t="s">
        <v>885</v>
      </c>
      <c r="D240" s="227">
        <v>1.0</v>
      </c>
      <c r="E240" s="227">
        <v>1.0</v>
      </c>
      <c r="F240" s="227">
        <v>1.0</v>
      </c>
      <c r="G240" s="228" t="str">
        <f t="shared" si="5"/>
        <v>0.1</v>
      </c>
      <c r="H240" s="229">
        <v>8.0</v>
      </c>
      <c r="I240" s="229">
        <v>20.0</v>
      </c>
      <c r="J240" s="229" t="str">
        <f>H240/Main!$D$9</f>
        <v>8</v>
      </c>
      <c r="K240" s="229" t="str">
        <f>I240/Main!$D$10</f>
        <v>20</v>
      </c>
      <c r="L240" s="229" t="str">
        <f t="shared" si="6"/>
        <v>2.5</v>
      </c>
      <c r="M240" s="229">
        <v>1.0</v>
      </c>
      <c r="N240" s="230"/>
      <c r="O240" s="230"/>
      <c r="P240" s="230"/>
      <c r="Q240" s="231"/>
      <c r="R240" s="230"/>
      <c r="S240" s="232"/>
      <c r="T240" s="232"/>
      <c r="U240" s="230"/>
      <c r="V240" s="230"/>
      <c r="W240" s="232"/>
      <c r="X240" s="232"/>
      <c r="Y240" s="230"/>
      <c r="Z240" s="230"/>
      <c r="AA240" s="230"/>
      <c r="AB240" s="230"/>
      <c r="AC240" s="334"/>
      <c r="AD240" s="309">
        <v>1.0</v>
      </c>
      <c r="AE240" s="225">
        <v>0.0</v>
      </c>
      <c r="AF240" s="225">
        <v>0.0</v>
      </c>
      <c r="AG240" s="225">
        <v>0.0</v>
      </c>
      <c r="AH240" s="225">
        <v>0.0</v>
      </c>
      <c r="AI240" s="225">
        <v>0.0</v>
      </c>
      <c r="AJ240" s="225">
        <v>0.0</v>
      </c>
      <c r="AK240" s="225">
        <v>0.0</v>
      </c>
      <c r="AL240" s="225">
        <v>0.0</v>
      </c>
      <c r="AM240" s="225">
        <v>0.0</v>
      </c>
      <c r="AN240" s="225">
        <v>0.0</v>
      </c>
      <c r="AO240" s="225">
        <v>0.0</v>
      </c>
      <c r="AP240" s="225">
        <v>0.0</v>
      </c>
      <c r="AQ240" s="225">
        <v>0.0</v>
      </c>
      <c r="AR240" s="225">
        <v>0.0</v>
      </c>
      <c r="AS240" s="225">
        <v>0.0</v>
      </c>
      <c r="AT240" s="225">
        <v>0.0</v>
      </c>
      <c r="AU240" s="225">
        <v>0.0</v>
      </c>
      <c r="AV240" s="225">
        <v>0.0</v>
      </c>
      <c r="AW240" s="225">
        <v>0.0</v>
      </c>
      <c r="AX240" s="225">
        <v>0.0</v>
      </c>
      <c r="AY240" s="359" t="str">
        <f t="shared" ref="AY240:BS240" si="968">IF(AD240 = 0, "", AD240)</f>
        <v>1</v>
      </c>
      <c r="AZ240" s="227" t="str">
        <f t="shared" si="968"/>
        <v/>
      </c>
      <c r="BA240" s="227" t="str">
        <f t="shared" si="968"/>
        <v/>
      </c>
      <c r="BB240" s="227" t="str">
        <f t="shared" si="968"/>
        <v/>
      </c>
      <c r="BC240" s="227" t="str">
        <f t="shared" si="968"/>
        <v/>
      </c>
      <c r="BD240" s="227" t="str">
        <f t="shared" si="968"/>
        <v/>
      </c>
      <c r="BE240" s="227" t="str">
        <f t="shared" si="968"/>
        <v/>
      </c>
      <c r="BF240" s="227" t="str">
        <f t="shared" si="968"/>
        <v/>
      </c>
      <c r="BG240" s="227" t="str">
        <f t="shared" si="968"/>
        <v/>
      </c>
      <c r="BH240" s="227" t="str">
        <f t="shared" si="968"/>
        <v/>
      </c>
      <c r="BI240" s="227" t="str">
        <f t="shared" si="968"/>
        <v/>
      </c>
      <c r="BJ240" s="227" t="str">
        <f t="shared" si="968"/>
        <v/>
      </c>
      <c r="BK240" s="227" t="str">
        <f t="shared" si="968"/>
        <v/>
      </c>
      <c r="BL240" s="227" t="str">
        <f t="shared" si="968"/>
        <v/>
      </c>
      <c r="BM240" s="227" t="str">
        <f t="shared" si="968"/>
        <v/>
      </c>
      <c r="BN240" s="227" t="str">
        <f t="shared" si="968"/>
        <v/>
      </c>
      <c r="BO240" s="227" t="str">
        <f t="shared" si="968"/>
        <v/>
      </c>
      <c r="BP240" s="227" t="str">
        <f t="shared" si="968"/>
        <v/>
      </c>
      <c r="BQ240" s="227" t="str">
        <f t="shared" si="968"/>
        <v/>
      </c>
      <c r="BR240" s="227" t="str">
        <f t="shared" si="968"/>
        <v/>
      </c>
      <c r="BS240" s="238" t="str">
        <f t="shared" si="968"/>
        <v/>
      </c>
      <c r="BT240" s="239" t="str">
        <f>$AY240*Assembly!Y$4+$AZ240*Assembly!Y$5+$BA240*Assembly!Y$6+$BB240*Assembly!Y$7+$BC240*Assembly!Y$8+$BD240*Assembly!Y$9+$BE240*Assembly!Y$10+$BF240*Assembly!Y$11+$BG240*Assembly!Y$12+$BH240*Assembly!Y$13+$BI240*Assembly!Y$14+$BJ240*Assembly!Y$15+$BK240*Assembly!Y$16+$BL240*Assembly!Y$17+$BM240*Assembly!Y$18+$BN240*Assembly!Y$19+$BO240*Assembly!Y$20+$BP240*Assembly!Y$21+$BQ240*Assembly!Y$22+$BR240*Assembly!Y$23+$BS240*Assembly!Y$24</f>
        <v>20</v>
      </c>
      <c r="BU240" s="225" t="str">
        <f t="shared" si="8"/>
        <v>160</v>
      </c>
      <c r="BV240" s="225"/>
      <c r="BW240" s="225" t="str">
        <f>$AY240*Assembly!AC$4+$AZ240*Assembly!AC$5+$BA240*Assembly!AC$6+$BB240*Assembly!AC$7+$BC240*Assembly!AC$8+$BD240*Assembly!AC$9+$BE240*Assembly!AC$10+$BF240*Assembly!AC$11+$BG240*Assembly!AC$12+$BH240*Assembly!AC$13+$BI240*Assembly!AC$14+$BJ240*Assembly!AC$15+$BK240*Assembly!AC$16+$BL240*Assembly!AC$17+$BM240*Assembly!AC$18+$BN240*Assembly!AC$19+$BO240*Assembly!AC$20+$BP240*Assembly!AC$21+$BQ240*Assembly!AC$22+$BR240*Assembly!AC$23+$BS240*Assembly!AC$24</f>
        <v>100</v>
      </c>
      <c r="BX240" s="240" t="str">
        <f t="shared" si="9"/>
        <v>5.00</v>
      </c>
      <c r="BY240" s="241" t="str">
        <f t="shared" si="10"/>
        <v>800</v>
      </c>
      <c r="BZ240" s="242" t="str">
        <f t="shared" si="11"/>
        <v>0.6</v>
      </c>
      <c r="CA240" s="241" t="str">
        <f t="shared" si="12"/>
        <v>13</v>
      </c>
      <c r="CB240" s="225" t="str">
        <f>$AY240*Assembly!X$4+$AZ240*Assembly!X$5+$BA240*Assembly!X$6+$BB240*Assembly!X$7+$BC240*Assembly!X$8+$BD240*Assembly!X$9+$BE240*Assembly!X$10+$BF240*Assembly!X$11+$BG240*Assembly!X$12+$BH240*Assembly!X$13+$BI240*Assembly!X$14+$BJ240*Assembly!X$15+$BK240*Assembly!X$16+$BL240*Assembly!X$17+$BM240*Assembly!X$18+$BN240*Assembly!X$19+$BO240*Assembly!X$20+$BP240*Assembly!X$21+$BQ240*Assembly!X$22+$BR240*Assembly!X$23+$BS240*Assembly!X$24</f>
        <v>1</v>
      </c>
      <c r="CC240" s="225" t="str">
        <f t="shared" si="13"/>
        <v>156</v>
      </c>
      <c r="CD240" s="223" t="str">
        <f t="shared" si="14"/>
        <v>0.0002</v>
      </c>
      <c r="CE240" s="243" t="str">
        <f>$AY240*Assembly!AB$4+$AZ240*Assembly!AB$5+$BA240*Assembly!AB$6+$BB240*Assembly!AB$7+$BC240*Assembly!AB$8+$BD240*Assembly!AB$9+$BE240*Assembly!AB$10+$BF240*Assembly!AB$11+$BG240*Assembly!AB$12+$BH240*Assembly!AB$13+$BI240*Assembly!AB$14+$BJ240*Assembly!AB$15+$BK240*Assembly!AB$16+$BL240*Assembly!AB$17+$BM240*Assembly!AB$18+$BN240*Assembly!AB$19+$BO240*Assembly!AB$20+$BP240*Assembly!AB$21+$BQ240*Assembly!AB$22+$BR240*Assembly!AB$23+$BS240*Assembly!AB$24</f>
        <v>3</v>
      </c>
      <c r="CF240" s="231" t="str">
        <f>$AY240*Assembly!M$4+$AZ240*Assembly!M$5+$BA240*Assembly!M$6+$BB240*Assembly!M$7+$BC240*Assembly!M$8+$BD240*Assembly!M$9+$BE240*Assembly!M$10+$BF240*Assembly!M$11+$BG240*Assembly!M$12+$BH240*Assembly!M$13+$BI240*Assembly!M$14+$BJ240*Assembly!M$15+$BK240*Assembly!M$16+$BL240*Assembly!M$17+$BM240*Assembly!M$18+$BN240*Assembly!M$19+$BO240*Assembly!M$20+$BP240*Assembly!M$21+$BQ240*Assembly!M$22+$BR240*Assembly!M$23+$BS240*Assembly!M$24</f>
        <v>21</v>
      </c>
      <c r="CG240" s="231" t="str">
        <f>$AY240*Assembly!N$4+$AZ240*Assembly!N$5+$BA240*Assembly!N$6+$BB240*Assembly!N$7+$BC240*Assembly!N$8+$BD240*Assembly!N$9+$BE240*Assembly!N$10+$BF240*Assembly!N$11+$BG240*Assembly!N$12+$BH240*Assembly!N$13+$BI240*Assembly!N$14+$BJ240*Assembly!N$15+$BK240*Assembly!N$16+$BL240*Assembly!N$17+$BM240*Assembly!N$18+$BN240*Assembly!N$19+$BO240*Assembly!N$20+$BP240*Assembly!N$21+$BQ240*Assembly!N$22+$BR240*Assembly!N$23+$BS240*Assembly!N$24</f>
        <v>0</v>
      </c>
      <c r="CH240" s="231" t="str">
        <f>$AY240*Assembly!O$4+$AZ240*Assembly!O$5+$BA240*Assembly!O$6+$BB240*Assembly!O$7+$BC240*Assembly!O$8+$BD240*Assembly!O$9+$BE240*Assembly!O$10+$BF240*Assembly!O$11+$BG240*Assembly!O$12+$BH240*Assembly!O$13+$BI240*Assembly!O$14+$BJ240*Assembly!O$15+$BK240*Assembly!O$16+$BL240*Assembly!O$17+$BM240*Assembly!O$18+$BN240*Assembly!O$19+$BO240*Assembly!O$20+$BP240*Assembly!O$21+$BQ240*Assembly!O$22+$BR240*Assembly!O$23+$BS240*Assembly!O$24</f>
        <v>0</v>
      </c>
      <c r="CI240" s="229" t="str">
        <f>$AY240*Assembly!P$4+$AZ240*Assembly!P$5+$BA240*Assembly!P$6+$BB240*Assembly!P$7+$BC240*Assembly!P$8+$BD240*Assembly!P$9+$BE240*Assembly!P$10+$BF240*Assembly!P$11+$BG240*Assembly!P$12+$BH240*Assembly!P$13+$BI240*Assembly!P$14+$BJ240*Assembly!P$15+$BK240*Assembly!P$16+$BL240*Assembly!P$17+$BM240*Assembly!P$18+$BN240*Assembly!P$19+$BO240*Assembly!P$20+$BP240*Assembly!P$21+$BQ240*Assembly!P$22+$BR240*Assembly!P$23+$BS240*Assembly!P$24</f>
        <v>0</v>
      </c>
      <c r="CJ240" s="229" t="str">
        <f>$AY240*Assembly!Q$4+$AZ240*Assembly!Q$5+$BA240*Assembly!Q$6+$BB240*Assembly!Q$7+$BC240*Assembly!Q$8+$BD240*Assembly!Q$9+$BE240*Assembly!Q$10+$BF240*Assembly!Q$11+$BG240*Assembly!Q$12+$BH240*Assembly!Q$13+$BI240*Assembly!Q$14+$BJ240*Assembly!Q$15+$BK240*Assembly!Q$16+$BL240*Assembly!Q$17+$BM240*Assembly!Q$18+$BN240*Assembly!Q$19+$BO240*Assembly!Q$20+$BP240*Assembly!Q$21+$BQ240*Assembly!Q$22+$BR240*Assembly!Q$23+$BS240*Assembly!Q$24</f>
        <v>0</v>
      </c>
      <c r="CK240" s="231" t="str">
        <f>$AY240*Assembly!R$4+$AZ240*Assembly!R$5+$BA240*Assembly!R$6+$BB240*Assembly!R$7+$BC240*Assembly!R$8+$BD240*Assembly!R$9+$BE240*Assembly!R$10+$BF240*Assembly!R$11+$BG240*Assembly!R$12+$BH240*Assembly!R$13+$BI240*Assembly!R$14+$BJ240*Assembly!R$15+$BK240*Assembly!R$16+$BL240*Assembly!R$17+$BM240*Assembly!R$18+$BN240*Assembly!R$19+$BO240*Assembly!R$20+$BP240*Assembly!R$21+$BQ240*Assembly!R$22+$BR240*Assembly!R$23+$BS240*Assembly!R$24</f>
        <v>0</v>
      </c>
      <c r="CL240" s="229" t="str">
        <f>$AY240*Assembly!S$4+$AZ240*Assembly!S$5+$BA240*Assembly!S$6+$BB240*Assembly!S$7+$BC240*Assembly!S$8+$BD240*Assembly!S$9+$BE240*Assembly!S$10+$BF240*Assembly!S$11+$BG240*Assembly!S$12+$BH240*Assembly!S$13+$BI240*Assembly!S$14+$BJ240*Assembly!S$15+$BK240*Assembly!S$16+$BL240*Assembly!S$17+$BM240*Assembly!S$18+$BN240*Assembly!S$19+$BO240*Assembly!S$20+$BP240*Assembly!S$21+$BQ240*Assembly!S$22+$BR240*Assembly!S$23+$BS240*Assembly!S$24</f>
        <v>0</v>
      </c>
      <c r="CM240" s="229" t="str">
        <f>$AY240*Assembly!T$4+$AZ240*Assembly!T$5+$BA240*Assembly!T$6+$BB240*Assembly!T$7+$BC240*Assembly!T$8+$BD240*Assembly!T$9+$BE240*Assembly!T$10+$BF240*Assembly!T$11+$BG240*Assembly!T$12+$BH240*Assembly!T$13+$BI240*Assembly!T$14+$BJ240*Assembly!T$15+$BK240*Assembly!T$16+$BL240*Assembly!T$17+$BM240*Assembly!T$18+$BN240*Assembly!T$19+$BO240*Assembly!T$20+$BP240*Assembly!T$21+$BQ240*Assembly!T$22+$BR240*Assembly!T$23+$BS240*Assembly!T$24</f>
        <v>0</v>
      </c>
      <c r="CN240" s="229" t="str">
        <f>$AY240*Assembly!U$4+$AZ240*Assembly!U$5+$BA240*Assembly!U$6+$BB240*Assembly!U$7+$BC240*Assembly!U$8+$BD240*Assembly!U$9+$BE240*Assembly!U$10+$BF240*Assembly!U$11+$BG240*Assembly!U$12+$BH240*Assembly!U$13+$BI240*Assembly!U$14+$BJ240*Assembly!U$15+$BK240*Assembly!U$16+$BL240*Assembly!U$17+$BM240*Assembly!U$18+$BN240*Assembly!U$19+$BO240*Assembly!U$20+$BP240*Assembly!U$21+$BQ240*Assembly!U$22+$BR240*Assembly!U$23+$BS240*Assembly!U$24</f>
        <v>0</v>
      </c>
      <c r="CO240" s="231" t="str">
        <f>$AY240*Assembly!V$4+$AZ240*Assembly!V$5+$BA240*Assembly!V$6+$BB240*Assembly!V$7+$BC240*Assembly!V$8+$BD240*Assembly!V$9+$BE240*Assembly!V$10+$BF240*Assembly!V$11+$BG240*Assembly!V$12+$BH240*Assembly!V$13+$BI240*Assembly!V$14+$BJ240*Assembly!V$15+$BK240*Assembly!V$16+$BL240*Assembly!V$17+$BM240*Assembly!V$18+$BN240*Assembly!V$19+$BO240*Assembly!V$20+$BP240*Assembly!V$21+$BQ240*Assembly!V$22+$BR240*Assembly!V$23+$BS240*Assembly!V$24</f>
        <v>0</v>
      </c>
      <c r="CP240" s="231" t="str">
        <f>CF240*Refining!$F$3</f>
        <v>38</v>
      </c>
      <c r="CQ240" s="231" t="str">
        <f>CG240*Refining!$F$4</f>
        <v>0</v>
      </c>
      <c r="CR240" s="231" t="str">
        <f>CH240*Refining!$F$5</f>
        <v>0</v>
      </c>
      <c r="CS240" s="231" t="str">
        <f>CI240*Refining!$F$6</f>
        <v>0</v>
      </c>
      <c r="CT240" s="231" t="str">
        <f>CJ240*Refining!$F$7</f>
        <v>0</v>
      </c>
      <c r="CU240" s="231" t="str">
        <f>CK240*Refining!$F$8</f>
        <v>0</v>
      </c>
      <c r="CV240" s="231" t="str">
        <f>CL240*Refining!$F$9</f>
        <v>0</v>
      </c>
      <c r="CW240" s="231" t="str">
        <f>CM240*Refining!$F$10</f>
        <v>0</v>
      </c>
      <c r="CX240" s="231" t="str">
        <f>CN240*Refining!$F$11</f>
        <v>0</v>
      </c>
      <c r="CY240" s="231" t="str">
        <f>CO240*Refining!$F$12</f>
        <v>0</v>
      </c>
      <c r="CZ240" s="244" t="str">
        <f t="shared" ref="CZ240:DS240" si="969">IF(CF240 = 0, "", CF240)</f>
        <v>21</v>
      </c>
      <c r="DA240" s="245" t="str">
        <f t="shared" si="969"/>
        <v/>
      </c>
      <c r="DB240" s="245" t="str">
        <f t="shared" si="969"/>
        <v/>
      </c>
      <c r="DC240" s="245" t="str">
        <f t="shared" si="969"/>
        <v/>
      </c>
      <c r="DD240" s="245" t="str">
        <f t="shared" si="969"/>
        <v/>
      </c>
      <c r="DE240" s="245" t="str">
        <f t="shared" si="969"/>
        <v/>
      </c>
      <c r="DF240" s="245" t="str">
        <f t="shared" si="969"/>
        <v/>
      </c>
      <c r="DG240" s="245" t="str">
        <f t="shared" si="969"/>
        <v/>
      </c>
      <c r="DH240" s="245" t="str">
        <f t="shared" si="969"/>
        <v/>
      </c>
      <c r="DI240" s="246" t="str">
        <f t="shared" si="969"/>
        <v/>
      </c>
      <c r="DJ240" s="244" t="str">
        <f t="shared" si="969"/>
        <v>38</v>
      </c>
      <c r="DK240" s="245" t="str">
        <f t="shared" si="969"/>
        <v/>
      </c>
      <c r="DL240" s="245" t="str">
        <f t="shared" si="969"/>
        <v/>
      </c>
      <c r="DM240" s="245" t="str">
        <f t="shared" si="969"/>
        <v/>
      </c>
      <c r="DN240" s="259" t="str">
        <f t="shared" si="969"/>
        <v/>
      </c>
      <c r="DO240" s="245" t="str">
        <f t="shared" si="969"/>
        <v/>
      </c>
      <c r="DP240" s="245" t="str">
        <f t="shared" si="969"/>
        <v/>
      </c>
      <c r="DQ240" s="245" t="str">
        <f t="shared" si="969"/>
        <v/>
      </c>
      <c r="DR240" s="245" t="str">
        <f t="shared" si="969"/>
        <v/>
      </c>
      <c r="DS240" s="246" t="str">
        <f t="shared" si="969"/>
        <v/>
      </c>
      <c r="DT240" s="248" t="str">
        <f t="shared" si="16"/>
        <v>21</v>
      </c>
      <c r="DU240" s="249" t="str">
        <f t="shared" si="17"/>
        <v>38</v>
      </c>
      <c r="DV240" s="225" t="str">
        <f>CZ240*'Ores &amp; Ingots'!$C$3+DA240*'Ores &amp; Ingots'!$C$4+DB240*'Ores &amp; Ingots'!$C$5+DC240*'Ores &amp; Ingots'!$C$6+DD240*'Ores &amp; Ingots'!$C$7+DE240*'Ores &amp; Ingots'!$C$8+DF240*'Ores &amp; Ingots'!$C$9+DG240*'Ores &amp; Ingots'!$C$10+DH240*'Ores &amp; Ingots'!$C$11+DI240*'Ores &amp; Ingots'!$C$12</f>
        <v>3</v>
      </c>
      <c r="DW240" s="225" t="str">
        <f>DJ240*'Ores &amp; Ingots'!$B$3+DK240*'Ores &amp; Ingots'!$B$4+DL240*'Ores &amp; Ingots'!$B$5+DM240*'Ores &amp; Ingots'!$B$6+DN240*'Ores &amp; Ingots'!$B$7+DO240*'Ores &amp; Ingots'!$B$8+DP240*'Ores &amp; Ingots'!$B$9+DQ240*'Ores &amp; Ingots'!$B$10+DR240*'Ores &amp; Ingots'!$B$11+DS240*'Ores &amp; Ingots'!$B$12</f>
        <v>14</v>
      </c>
      <c r="DX240" s="249" t="str">
        <f>CZ240*Refining!$G$3+DA240*Refining!$G$4+DB240*Refining!$G$5+DC240*Refining!$G$6+DD240*Refining!$G$7+DE240*Refining!$G$8+DF240*Refining!$G$9+DG240*Refining!$G$10+DH240*Refining!$G$11+DI240*Refining!$G$12</f>
        <v>1</v>
      </c>
      <c r="DY240" s="249" t="str">
        <f t="shared" si="18"/>
        <v>224</v>
      </c>
      <c r="DZ240" s="250" t="str">
        <f t="shared" si="19"/>
        <v>0.0002</v>
      </c>
      <c r="EA240" s="248" t="str">
        <f t="shared" si="20"/>
        <v>10</v>
      </c>
      <c r="EB240" s="251" t="str">
        <f t="shared" ref="EB240:EC240" si="970">EA240/60</f>
        <v>0.2</v>
      </c>
      <c r="EC240" s="251" t="str">
        <f t="shared" si="970"/>
        <v>0.0</v>
      </c>
      <c r="ED240" s="248" t="str">
        <f t="shared" si="22"/>
        <v>380</v>
      </c>
      <c r="EE240" s="251" t="str">
        <f t="shared" ref="EE240:EF240" si="971">ED240/1000</f>
        <v>0.4</v>
      </c>
      <c r="EF240" s="252" t="str">
        <f t="shared" si="971"/>
        <v>0.00</v>
      </c>
      <c r="EG240" s="223" t="str">
        <f t="shared" si="24"/>
        <v>0.0004</v>
      </c>
      <c r="EH240" s="224" t="str">
        <f t="shared" si="25"/>
        <v>0:00:10</v>
      </c>
      <c r="EI240" s="225" t="s">
        <v>12</v>
      </c>
    </row>
    <row r="241">
      <c r="A241" s="33"/>
      <c r="B241" s="336" t="s">
        <v>1051</v>
      </c>
      <c r="C241" s="227" t="s">
        <v>885</v>
      </c>
      <c r="D241" s="227">
        <v>1.0</v>
      </c>
      <c r="E241" s="227">
        <v>1.0</v>
      </c>
      <c r="F241" s="227">
        <v>1.0</v>
      </c>
      <c r="G241" s="253" t="str">
        <f t="shared" si="5"/>
        <v>0.1</v>
      </c>
      <c r="H241" s="254">
        <v>5.0</v>
      </c>
      <c r="I241" s="254">
        <v>12.5</v>
      </c>
      <c r="J241" s="254" t="str">
        <f>H241/Main!$D$9</f>
        <v>5</v>
      </c>
      <c r="K241" s="254" t="str">
        <f>I241/Main!$D$10</f>
        <v>12.5</v>
      </c>
      <c r="L241" s="254" t="str">
        <f t="shared" si="6"/>
        <v>2.5</v>
      </c>
      <c r="M241" s="254">
        <v>1.0</v>
      </c>
      <c r="N241" s="255"/>
      <c r="O241" s="255"/>
      <c r="P241" s="255"/>
      <c r="Q241" s="256"/>
      <c r="R241" s="255"/>
      <c r="S241" s="257"/>
      <c r="T241" s="257"/>
      <c r="U241" s="255"/>
      <c r="V241" s="255"/>
      <c r="W241" s="350"/>
      <c r="X241" s="257"/>
      <c r="Y241" s="255"/>
      <c r="Z241" s="255"/>
      <c r="AA241" s="255"/>
      <c r="AB241" s="255"/>
      <c r="AC241" s="351"/>
      <c r="AD241" s="309">
        <v>1.0</v>
      </c>
      <c r="AE241" s="225">
        <v>0.0</v>
      </c>
      <c r="AF241" s="225">
        <v>0.0</v>
      </c>
      <c r="AG241" s="225">
        <v>0.0</v>
      </c>
      <c r="AH241" s="225">
        <v>0.0</v>
      </c>
      <c r="AI241" s="225">
        <v>0.0</v>
      </c>
      <c r="AJ241" s="225">
        <v>0.0</v>
      </c>
      <c r="AK241" s="225">
        <v>0.0</v>
      </c>
      <c r="AL241" s="225">
        <v>0.0</v>
      </c>
      <c r="AM241" s="225">
        <v>0.0</v>
      </c>
      <c r="AN241" s="225">
        <v>0.0</v>
      </c>
      <c r="AO241" s="225">
        <v>0.0</v>
      </c>
      <c r="AP241" s="225">
        <v>0.0</v>
      </c>
      <c r="AQ241" s="225">
        <v>0.0</v>
      </c>
      <c r="AR241" s="225">
        <v>0.0</v>
      </c>
      <c r="AS241" s="225">
        <v>0.0</v>
      </c>
      <c r="AT241" s="225">
        <v>0.0</v>
      </c>
      <c r="AU241" s="225">
        <v>0.0</v>
      </c>
      <c r="AV241" s="225">
        <v>0.0</v>
      </c>
      <c r="AW241" s="225">
        <v>0.0</v>
      </c>
      <c r="AX241" s="225">
        <v>0.0</v>
      </c>
      <c r="AY241" s="359" t="str">
        <f t="shared" ref="AY241:BS241" si="972">IF(AD241 = 0, "", AD241)</f>
        <v>1</v>
      </c>
      <c r="AZ241" s="227" t="str">
        <f t="shared" si="972"/>
        <v/>
      </c>
      <c r="BA241" s="227" t="str">
        <f t="shared" si="972"/>
        <v/>
      </c>
      <c r="BB241" s="227" t="str">
        <f t="shared" si="972"/>
        <v/>
      </c>
      <c r="BC241" s="227" t="str">
        <f t="shared" si="972"/>
        <v/>
      </c>
      <c r="BD241" s="227" t="str">
        <f t="shared" si="972"/>
        <v/>
      </c>
      <c r="BE241" s="227" t="str">
        <f t="shared" si="972"/>
        <v/>
      </c>
      <c r="BF241" s="227" t="str">
        <f t="shared" si="972"/>
        <v/>
      </c>
      <c r="BG241" s="227" t="str">
        <f t="shared" si="972"/>
        <v/>
      </c>
      <c r="BH241" s="227" t="str">
        <f t="shared" si="972"/>
        <v/>
      </c>
      <c r="BI241" s="227" t="str">
        <f t="shared" si="972"/>
        <v/>
      </c>
      <c r="BJ241" s="227" t="str">
        <f t="shared" si="972"/>
        <v/>
      </c>
      <c r="BK241" s="227" t="str">
        <f t="shared" si="972"/>
        <v/>
      </c>
      <c r="BL241" s="227" t="str">
        <f t="shared" si="972"/>
        <v/>
      </c>
      <c r="BM241" s="227" t="str">
        <f t="shared" si="972"/>
        <v/>
      </c>
      <c r="BN241" s="227" t="str">
        <f t="shared" si="972"/>
        <v/>
      </c>
      <c r="BO241" s="227" t="str">
        <f t="shared" si="972"/>
        <v/>
      </c>
      <c r="BP241" s="227" t="str">
        <f t="shared" si="972"/>
        <v/>
      </c>
      <c r="BQ241" s="227" t="str">
        <f t="shared" si="972"/>
        <v/>
      </c>
      <c r="BR241" s="227" t="str">
        <f t="shared" si="972"/>
        <v/>
      </c>
      <c r="BS241" s="238" t="str">
        <f t="shared" si="972"/>
        <v/>
      </c>
      <c r="BT241" s="239" t="str">
        <f>$AY241*Assembly!Y$4+$AZ241*Assembly!Y$5+$BA241*Assembly!Y$6+$BB241*Assembly!Y$7+$BC241*Assembly!Y$8+$BD241*Assembly!Y$9+$BE241*Assembly!Y$10+$BF241*Assembly!Y$11+$BG241*Assembly!Y$12+$BH241*Assembly!Y$13+$BI241*Assembly!Y$14+$BJ241*Assembly!Y$15+$BK241*Assembly!Y$16+$BL241*Assembly!Y$17+$BM241*Assembly!Y$18+$BN241*Assembly!Y$19+$BO241*Assembly!Y$20+$BP241*Assembly!Y$21+$BQ241*Assembly!Y$22+$BR241*Assembly!Y$23+$BS241*Assembly!Y$24</f>
        <v>20</v>
      </c>
      <c r="BU241" s="225" t="str">
        <f t="shared" si="8"/>
        <v>160</v>
      </c>
      <c r="BV241" s="225"/>
      <c r="BW241" s="225" t="str">
        <f>$AY241*Assembly!AC$4+$AZ241*Assembly!AC$5+$BA241*Assembly!AC$6+$BB241*Assembly!AC$7+$BC241*Assembly!AC$8+$BD241*Assembly!AC$9+$BE241*Assembly!AC$10+$BF241*Assembly!AC$11+$BG241*Assembly!AC$12+$BH241*Assembly!AC$13+$BI241*Assembly!AC$14+$BJ241*Assembly!AC$15+$BK241*Assembly!AC$16+$BL241*Assembly!AC$17+$BM241*Assembly!AC$18+$BN241*Assembly!AC$19+$BO241*Assembly!AC$20+$BP241*Assembly!AC$21+$BQ241*Assembly!AC$22+$BR241*Assembly!AC$23+$BS241*Assembly!AC$24</f>
        <v>100</v>
      </c>
      <c r="BX241" s="240" t="str">
        <f t="shared" si="9"/>
        <v>5.00</v>
      </c>
      <c r="BY241" s="241" t="str">
        <f t="shared" si="10"/>
        <v>800</v>
      </c>
      <c r="BZ241" s="242" t="str">
        <f t="shared" si="11"/>
        <v>0.6</v>
      </c>
      <c r="CA241" s="241" t="str">
        <f t="shared" si="12"/>
        <v>20</v>
      </c>
      <c r="CB241" s="225" t="str">
        <f>$AY241*Assembly!X$4+$AZ241*Assembly!X$5+$BA241*Assembly!X$6+$BB241*Assembly!X$7+$BC241*Assembly!X$8+$BD241*Assembly!X$9+$BE241*Assembly!X$10+$BF241*Assembly!X$11+$BG241*Assembly!X$12+$BH241*Assembly!X$13+$BI241*Assembly!X$14+$BJ241*Assembly!X$15+$BK241*Assembly!X$16+$BL241*Assembly!X$17+$BM241*Assembly!X$18+$BN241*Assembly!X$19+$BO241*Assembly!X$20+$BP241*Assembly!X$21+$BQ241*Assembly!X$22+$BR241*Assembly!X$23+$BS241*Assembly!X$24</f>
        <v>1</v>
      </c>
      <c r="CC241" s="225" t="str">
        <f t="shared" si="13"/>
        <v>156</v>
      </c>
      <c r="CD241" s="223" t="str">
        <f t="shared" si="14"/>
        <v>0.0002</v>
      </c>
      <c r="CE241" s="243" t="str">
        <f>$AY241*Assembly!AB$4+$AZ241*Assembly!AB$5+$BA241*Assembly!AB$6+$BB241*Assembly!AB$7+$BC241*Assembly!AB$8+$BD241*Assembly!AB$9+$BE241*Assembly!AB$10+$BF241*Assembly!AB$11+$BG241*Assembly!AB$12+$BH241*Assembly!AB$13+$BI241*Assembly!AB$14+$BJ241*Assembly!AB$15+$BK241*Assembly!AB$16+$BL241*Assembly!AB$17+$BM241*Assembly!AB$18+$BN241*Assembly!AB$19+$BO241*Assembly!AB$20+$BP241*Assembly!AB$21+$BQ241*Assembly!AB$22+$BR241*Assembly!AB$23+$BS241*Assembly!AB$24</f>
        <v>3</v>
      </c>
      <c r="CF241" s="256" t="str">
        <f>$AY241*Assembly!M$4+$AZ241*Assembly!M$5+$BA241*Assembly!M$6+$BB241*Assembly!M$7+$BC241*Assembly!M$8+$BD241*Assembly!M$9+$BE241*Assembly!M$10+$BF241*Assembly!M$11+$BG241*Assembly!M$12+$BH241*Assembly!M$13+$BI241*Assembly!M$14+$BJ241*Assembly!M$15+$BK241*Assembly!M$16+$BL241*Assembly!M$17+$BM241*Assembly!M$18+$BN241*Assembly!M$19+$BO241*Assembly!M$20+$BP241*Assembly!M$21+$BQ241*Assembly!M$22+$BR241*Assembly!M$23+$BS241*Assembly!M$24</f>
        <v>21</v>
      </c>
      <c r="CG241" s="256" t="str">
        <f>$AY241*Assembly!N$4+$AZ241*Assembly!N$5+$BA241*Assembly!N$6+$BB241*Assembly!N$7+$BC241*Assembly!N$8+$BD241*Assembly!N$9+$BE241*Assembly!N$10+$BF241*Assembly!N$11+$BG241*Assembly!N$12+$BH241*Assembly!N$13+$BI241*Assembly!N$14+$BJ241*Assembly!N$15+$BK241*Assembly!N$16+$BL241*Assembly!N$17+$BM241*Assembly!N$18+$BN241*Assembly!N$19+$BO241*Assembly!N$20+$BP241*Assembly!N$21+$BQ241*Assembly!N$22+$BR241*Assembly!N$23+$BS241*Assembly!N$24</f>
        <v>0</v>
      </c>
      <c r="CH241" s="256" t="str">
        <f>$AY241*Assembly!O$4+$AZ241*Assembly!O$5+$BA241*Assembly!O$6+$BB241*Assembly!O$7+$BC241*Assembly!O$8+$BD241*Assembly!O$9+$BE241*Assembly!O$10+$BF241*Assembly!O$11+$BG241*Assembly!O$12+$BH241*Assembly!O$13+$BI241*Assembly!O$14+$BJ241*Assembly!O$15+$BK241*Assembly!O$16+$BL241*Assembly!O$17+$BM241*Assembly!O$18+$BN241*Assembly!O$19+$BO241*Assembly!O$20+$BP241*Assembly!O$21+$BQ241*Assembly!O$22+$BR241*Assembly!O$23+$BS241*Assembly!O$24</f>
        <v>0</v>
      </c>
      <c r="CI241" s="254" t="str">
        <f>$AY241*Assembly!P$4+$AZ241*Assembly!P$5+$BA241*Assembly!P$6+$BB241*Assembly!P$7+$BC241*Assembly!P$8+$BD241*Assembly!P$9+$BE241*Assembly!P$10+$BF241*Assembly!P$11+$BG241*Assembly!P$12+$BH241*Assembly!P$13+$BI241*Assembly!P$14+$BJ241*Assembly!P$15+$BK241*Assembly!P$16+$BL241*Assembly!P$17+$BM241*Assembly!P$18+$BN241*Assembly!P$19+$BO241*Assembly!P$20+$BP241*Assembly!P$21+$BQ241*Assembly!P$22+$BR241*Assembly!P$23+$BS241*Assembly!P$24</f>
        <v>0</v>
      </c>
      <c r="CJ241" s="254" t="str">
        <f>$AY241*Assembly!Q$4+$AZ241*Assembly!Q$5+$BA241*Assembly!Q$6+$BB241*Assembly!Q$7+$BC241*Assembly!Q$8+$BD241*Assembly!Q$9+$BE241*Assembly!Q$10+$BF241*Assembly!Q$11+$BG241*Assembly!Q$12+$BH241*Assembly!Q$13+$BI241*Assembly!Q$14+$BJ241*Assembly!Q$15+$BK241*Assembly!Q$16+$BL241*Assembly!Q$17+$BM241*Assembly!Q$18+$BN241*Assembly!Q$19+$BO241*Assembly!Q$20+$BP241*Assembly!Q$21+$BQ241*Assembly!Q$22+$BR241*Assembly!Q$23+$BS241*Assembly!Q$24</f>
        <v>0</v>
      </c>
      <c r="CK241" s="256" t="str">
        <f>$AY241*Assembly!R$4+$AZ241*Assembly!R$5+$BA241*Assembly!R$6+$BB241*Assembly!R$7+$BC241*Assembly!R$8+$BD241*Assembly!R$9+$BE241*Assembly!R$10+$BF241*Assembly!R$11+$BG241*Assembly!R$12+$BH241*Assembly!R$13+$BI241*Assembly!R$14+$BJ241*Assembly!R$15+$BK241*Assembly!R$16+$BL241*Assembly!R$17+$BM241*Assembly!R$18+$BN241*Assembly!R$19+$BO241*Assembly!R$20+$BP241*Assembly!R$21+$BQ241*Assembly!R$22+$BR241*Assembly!R$23+$BS241*Assembly!R$24</f>
        <v>0</v>
      </c>
      <c r="CL241" s="254" t="str">
        <f>$AY241*Assembly!S$4+$AZ241*Assembly!S$5+$BA241*Assembly!S$6+$BB241*Assembly!S$7+$BC241*Assembly!S$8+$BD241*Assembly!S$9+$BE241*Assembly!S$10+$BF241*Assembly!S$11+$BG241*Assembly!S$12+$BH241*Assembly!S$13+$BI241*Assembly!S$14+$BJ241*Assembly!S$15+$BK241*Assembly!S$16+$BL241*Assembly!S$17+$BM241*Assembly!S$18+$BN241*Assembly!S$19+$BO241*Assembly!S$20+$BP241*Assembly!S$21+$BQ241*Assembly!S$22+$BR241*Assembly!S$23+$BS241*Assembly!S$24</f>
        <v>0</v>
      </c>
      <c r="CM241" s="254" t="str">
        <f>$AY241*Assembly!T$4+$AZ241*Assembly!T$5+$BA241*Assembly!T$6+$BB241*Assembly!T$7+$BC241*Assembly!T$8+$BD241*Assembly!T$9+$BE241*Assembly!T$10+$BF241*Assembly!T$11+$BG241*Assembly!T$12+$BH241*Assembly!T$13+$BI241*Assembly!T$14+$BJ241*Assembly!T$15+$BK241*Assembly!T$16+$BL241*Assembly!T$17+$BM241*Assembly!T$18+$BN241*Assembly!T$19+$BO241*Assembly!T$20+$BP241*Assembly!T$21+$BQ241*Assembly!T$22+$BR241*Assembly!T$23+$BS241*Assembly!T$24</f>
        <v>0</v>
      </c>
      <c r="CN241" s="254" t="str">
        <f>$AY241*Assembly!U$4+$AZ241*Assembly!U$5+$BA241*Assembly!U$6+$BB241*Assembly!U$7+$BC241*Assembly!U$8+$BD241*Assembly!U$9+$BE241*Assembly!U$10+$BF241*Assembly!U$11+$BG241*Assembly!U$12+$BH241*Assembly!U$13+$BI241*Assembly!U$14+$BJ241*Assembly!U$15+$BK241*Assembly!U$16+$BL241*Assembly!U$17+$BM241*Assembly!U$18+$BN241*Assembly!U$19+$BO241*Assembly!U$20+$BP241*Assembly!U$21+$BQ241*Assembly!U$22+$BR241*Assembly!U$23+$BS241*Assembly!U$24</f>
        <v>0</v>
      </c>
      <c r="CO241" s="256" t="str">
        <f>$AY241*Assembly!V$4+$AZ241*Assembly!V$5+$BA241*Assembly!V$6+$BB241*Assembly!V$7+$BC241*Assembly!V$8+$BD241*Assembly!V$9+$BE241*Assembly!V$10+$BF241*Assembly!V$11+$BG241*Assembly!V$12+$BH241*Assembly!V$13+$BI241*Assembly!V$14+$BJ241*Assembly!V$15+$BK241*Assembly!V$16+$BL241*Assembly!V$17+$BM241*Assembly!V$18+$BN241*Assembly!V$19+$BO241*Assembly!V$20+$BP241*Assembly!V$21+$BQ241*Assembly!V$22+$BR241*Assembly!V$23+$BS241*Assembly!V$24</f>
        <v>0</v>
      </c>
      <c r="CP241" s="256" t="str">
        <f>CF241*Refining!$F$3</f>
        <v>38</v>
      </c>
      <c r="CQ241" s="256" t="str">
        <f>CG241*Refining!$F$4</f>
        <v>0</v>
      </c>
      <c r="CR241" s="256" t="str">
        <f>CH241*Refining!$F$5</f>
        <v>0</v>
      </c>
      <c r="CS241" s="256" t="str">
        <f>CI241*Refining!$F$6</f>
        <v>0</v>
      </c>
      <c r="CT241" s="256" t="str">
        <f>CJ241*Refining!$F$7</f>
        <v>0</v>
      </c>
      <c r="CU241" s="256" t="str">
        <f>CK241*Refining!$F$8</f>
        <v>0</v>
      </c>
      <c r="CV241" s="256" t="str">
        <f>CL241*Refining!$F$9</f>
        <v>0</v>
      </c>
      <c r="CW241" s="256" t="str">
        <f>CM241*Refining!$F$10</f>
        <v>0</v>
      </c>
      <c r="CX241" s="256" t="str">
        <f>CN241*Refining!$F$11</f>
        <v>0</v>
      </c>
      <c r="CY241" s="256" t="str">
        <f>CO241*Refining!$F$12</f>
        <v>0</v>
      </c>
      <c r="CZ241" s="244" t="str">
        <f t="shared" ref="CZ241:DS241" si="973">IF(CF241 = 0, "", CF241)</f>
        <v>21</v>
      </c>
      <c r="DA241" s="245" t="str">
        <f t="shared" si="973"/>
        <v/>
      </c>
      <c r="DB241" s="245" t="str">
        <f t="shared" si="973"/>
        <v/>
      </c>
      <c r="DC241" s="245" t="str">
        <f t="shared" si="973"/>
        <v/>
      </c>
      <c r="DD241" s="245" t="str">
        <f t="shared" si="973"/>
        <v/>
      </c>
      <c r="DE241" s="245" t="str">
        <f t="shared" si="973"/>
        <v/>
      </c>
      <c r="DF241" s="245" t="str">
        <f t="shared" si="973"/>
        <v/>
      </c>
      <c r="DG241" s="245" t="str">
        <f t="shared" si="973"/>
        <v/>
      </c>
      <c r="DH241" s="245" t="str">
        <f t="shared" si="973"/>
        <v/>
      </c>
      <c r="DI241" s="246" t="str">
        <f t="shared" si="973"/>
        <v/>
      </c>
      <c r="DJ241" s="244" t="str">
        <f t="shared" si="973"/>
        <v>38</v>
      </c>
      <c r="DK241" s="245" t="str">
        <f t="shared" si="973"/>
        <v/>
      </c>
      <c r="DL241" s="245" t="str">
        <f t="shared" si="973"/>
        <v/>
      </c>
      <c r="DM241" s="245" t="str">
        <f t="shared" si="973"/>
        <v/>
      </c>
      <c r="DN241" s="259" t="str">
        <f t="shared" si="973"/>
        <v/>
      </c>
      <c r="DO241" s="245" t="str">
        <f t="shared" si="973"/>
        <v/>
      </c>
      <c r="DP241" s="245" t="str">
        <f t="shared" si="973"/>
        <v/>
      </c>
      <c r="DQ241" s="245" t="str">
        <f t="shared" si="973"/>
        <v/>
      </c>
      <c r="DR241" s="245" t="str">
        <f t="shared" si="973"/>
        <v/>
      </c>
      <c r="DS241" s="246" t="str">
        <f t="shared" si="973"/>
        <v/>
      </c>
      <c r="DT241" s="248" t="str">
        <f t="shared" si="16"/>
        <v>21</v>
      </c>
      <c r="DU241" s="249" t="str">
        <f t="shared" si="17"/>
        <v>38</v>
      </c>
      <c r="DV241" s="225" t="str">
        <f>CZ241*'Ores &amp; Ingots'!$C$3+DA241*'Ores &amp; Ingots'!$C$4+DB241*'Ores &amp; Ingots'!$C$5+DC241*'Ores &amp; Ingots'!$C$6+DD241*'Ores &amp; Ingots'!$C$7+DE241*'Ores &amp; Ingots'!$C$8+DF241*'Ores &amp; Ingots'!$C$9+DG241*'Ores &amp; Ingots'!$C$10+DH241*'Ores &amp; Ingots'!$C$11+DI241*'Ores &amp; Ingots'!$C$12</f>
        <v>3</v>
      </c>
      <c r="DW241" s="225" t="str">
        <f>DJ241*'Ores &amp; Ingots'!$B$3+DK241*'Ores &amp; Ingots'!$B$4+DL241*'Ores &amp; Ingots'!$B$5+DM241*'Ores &amp; Ingots'!$B$6+DN241*'Ores &amp; Ingots'!$B$7+DO241*'Ores &amp; Ingots'!$B$8+DP241*'Ores &amp; Ingots'!$B$9+DQ241*'Ores &amp; Ingots'!$B$10+DR241*'Ores &amp; Ingots'!$B$11+DS241*'Ores &amp; Ingots'!$B$12</f>
        <v>14</v>
      </c>
      <c r="DX241" s="249" t="str">
        <f>CZ241*Refining!$G$3+DA241*Refining!$G$4+DB241*Refining!$G$5+DC241*Refining!$G$6+DD241*Refining!$G$7+DE241*Refining!$G$8+DF241*Refining!$G$9+DG241*Refining!$G$10+DH241*Refining!$G$11+DI241*Refining!$G$12</f>
        <v>1</v>
      </c>
      <c r="DY241" s="249" t="str">
        <f t="shared" si="18"/>
        <v>224</v>
      </c>
      <c r="DZ241" s="250" t="str">
        <f t="shared" si="19"/>
        <v>0.0002</v>
      </c>
      <c r="EA241" s="248" t="str">
        <f t="shared" si="20"/>
        <v>7</v>
      </c>
      <c r="EB241" s="251" t="str">
        <f t="shared" ref="EB241:EC241" si="974">EA241/60</f>
        <v>0.1</v>
      </c>
      <c r="EC241" s="251" t="str">
        <f t="shared" si="974"/>
        <v>0.0</v>
      </c>
      <c r="ED241" s="248" t="str">
        <f t="shared" si="22"/>
        <v>380</v>
      </c>
      <c r="EE241" s="251" t="str">
        <f t="shared" ref="EE241:EF241" si="975">ED241/1000</f>
        <v>0.4</v>
      </c>
      <c r="EF241" s="252" t="str">
        <f t="shared" si="975"/>
        <v>0.00</v>
      </c>
      <c r="EG241" s="223" t="str">
        <f t="shared" si="24"/>
        <v>0.0004</v>
      </c>
      <c r="EH241" s="224" t="str">
        <f t="shared" si="25"/>
        <v>0:00:07</v>
      </c>
      <c r="EI241" s="225" t="s">
        <v>12</v>
      </c>
    </row>
    <row r="242">
      <c r="A242" s="33"/>
      <c r="B242" s="336" t="s">
        <v>1052</v>
      </c>
      <c r="C242" s="227" t="s">
        <v>885</v>
      </c>
      <c r="D242" s="227">
        <v>1.0</v>
      </c>
      <c r="E242" s="227">
        <v>1.0</v>
      </c>
      <c r="F242" s="227">
        <v>1.0</v>
      </c>
      <c r="G242" s="228" t="str">
        <f t="shared" si="5"/>
        <v>0.1</v>
      </c>
      <c r="H242" s="229">
        <v>8.0</v>
      </c>
      <c r="I242" s="229">
        <v>20.0</v>
      </c>
      <c r="J242" s="229" t="str">
        <f>H242/Main!$D$9</f>
        <v>8</v>
      </c>
      <c r="K242" s="229" t="str">
        <f>I242/Main!$D$10</f>
        <v>20</v>
      </c>
      <c r="L242" s="229" t="str">
        <f t="shared" si="6"/>
        <v>2.5</v>
      </c>
      <c r="M242" s="229">
        <v>1.0</v>
      </c>
      <c r="N242" s="230"/>
      <c r="O242" s="230"/>
      <c r="P242" s="230"/>
      <c r="Q242" s="231"/>
      <c r="R242" s="230"/>
      <c r="S242" s="232"/>
      <c r="T242" s="232"/>
      <c r="U242" s="230"/>
      <c r="V242" s="230"/>
      <c r="W242" s="232"/>
      <c r="X242" s="232"/>
      <c r="Y242" s="230"/>
      <c r="Z242" s="230"/>
      <c r="AA242" s="230"/>
      <c r="AB242" s="230"/>
      <c r="AC242" s="334"/>
      <c r="AD242" s="309">
        <v>1.0</v>
      </c>
      <c r="AE242" s="225">
        <v>0.0</v>
      </c>
      <c r="AF242" s="225">
        <v>0.0</v>
      </c>
      <c r="AG242" s="225">
        <v>0.0</v>
      </c>
      <c r="AH242" s="225">
        <v>0.0</v>
      </c>
      <c r="AI242" s="225">
        <v>0.0</v>
      </c>
      <c r="AJ242" s="225">
        <v>0.0</v>
      </c>
      <c r="AK242" s="225">
        <v>0.0</v>
      </c>
      <c r="AL242" s="225">
        <v>0.0</v>
      </c>
      <c r="AM242" s="225">
        <v>0.0</v>
      </c>
      <c r="AN242" s="225">
        <v>0.0</v>
      </c>
      <c r="AO242" s="225">
        <v>0.0</v>
      </c>
      <c r="AP242" s="225">
        <v>0.0</v>
      </c>
      <c r="AQ242" s="225">
        <v>0.0</v>
      </c>
      <c r="AR242" s="225">
        <v>0.0</v>
      </c>
      <c r="AS242" s="225">
        <v>0.0</v>
      </c>
      <c r="AT242" s="225">
        <v>0.0</v>
      </c>
      <c r="AU242" s="225">
        <v>0.0</v>
      </c>
      <c r="AV242" s="225">
        <v>0.0</v>
      </c>
      <c r="AW242" s="225">
        <v>0.0</v>
      </c>
      <c r="AX242" s="225">
        <v>0.0</v>
      </c>
      <c r="AY242" s="359" t="str">
        <f t="shared" ref="AY242:BS242" si="976">IF(AD242 = 0, "", AD242)</f>
        <v>1</v>
      </c>
      <c r="AZ242" s="227" t="str">
        <f t="shared" si="976"/>
        <v/>
      </c>
      <c r="BA242" s="227" t="str">
        <f t="shared" si="976"/>
        <v/>
      </c>
      <c r="BB242" s="227" t="str">
        <f t="shared" si="976"/>
        <v/>
      </c>
      <c r="BC242" s="227" t="str">
        <f t="shared" si="976"/>
        <v/>
      </c>
      <c r="BD242" s="227" t="str">
        <f t="shared" si="976"/>
        <v/>
      </c>
      <c r="BE242" s="227" t="str">
        <f t="shared" si="976"/>
        <v/>
      </c>
      <c r="BF242" s="227" t="str">
        <f t="shared" si="976"/>
        <v/>
      </c>
      <c r="BG242" s="227" t="str">
        <f t="shared" si="976"/>
        <v/>
      </c>
      <c r="BH242" s="227" t="str">
        <f t="shared" si="976"/>
        <v/>
      </c>
      <c r="BI242" s="227" t="str">
        <f t="shared" si="976"/>
        <v/>
      </c>
      <c r="BJ242" s="227" t="str">
        <f t="shared" si="976"/>
        <v/>
      </c>
      <c r="BK242" s="227" t="str">
        <f t="shared" si="976"/>
        <v/>
      </c>
      <c r="BL242" s="227" t="str">
        <f t="shared" si="976"/>
        <v/>
      </c>
      <c r="BM242" s="227" t="str">
        <f t="shared" si="976"/>
        <v/>
      </c>
      <c r="BN242" s="227" t="str">
        <f t="shared" si="976"/>
        <v/>
      </c>
      <c r="BO242" s="227" t="str">
        <f t="shared" si="976"/>
        <v/>
      </c>
      <c r="BP242" s="227" t="str">
        <f t="shared" si="976"/>
        <v/>
      </c>
      <c r="BQ242" s="227" t="str">
        <f t="shared" si="976"/>
        <v/>
      </c>
      <c r="BR242" s="227" t="str">
        <f t="shared" si="976"/>
        <v/>
      </c>
      <c r="BS242" s="238" t="str">
        <f t="shared" si="976"/>
        <v/>
      </c>
      <c r="BT242" s="239" t="str">
        <f>$AY242*Assembly!Y$4+$AZ242*Assembly!Y$5+$BA242*Assembly!Y$6+$BB242*Assembly!Y$7+$BC242*Assembly!Y$8+$BD242*Assembly!Y$9+$BE242*Assembly!Y$10+$BF242*Assembly!Y$11+$BG242*Assembly!Y$12+$BH242*Assembly!Y$13+$BI242*Assembly!Y$14+$BJ242*Assembly!Y$15+$BK242*Assembly!Y$16+$BL242*Assembly!Y$17+$BM242*Assembly!Y$18+$BN242*Assembly!Y$19+$BO242*Assembly!Y$20+$BP242*Assembly!Y$21+$BQ242*Assembly!Y$22+$BR242*Assembly!Y$23+$BS242*Assembly!Y$24</f>
        <v>20</v>
      </c>
      <c r="BU242" s="225" t="str">
        <f t="shared" si="8"/>
        <v>160</v>
      </c>
      <c r="BV242" s="225"/>
      <c r="BW242" s="225" t="str">
        <f>$AY242*Assembly!AC$4+$AZ242*Assembly!AC$5+$BA242*Assembly!AC$6+$BB242*Assembly!AC$7+$BC242*Assembly!AC$8+$BD242*Assembly!AC$9+$BE242*Assembly!AC$10+$BF242*Assembly!AC$11+$BG242*Assembly!AC$12+$BH242*Assembly!AC$13+$BI242*Assembly!AC$14+$BJ242*Assembly!AC$15+$BK242*Assembly!AC$16+$BL242*Assembly!AC$17+$BM242*Assembly!AC$18+$BN242*Assembly!AC$19+$BO242*Assembly!AC$20+$BP242*Assembly!AC$21+$BQ242*Assembly!AC$22+$BR242*Assembly!AC$23+$BS242*Assembly!AC$24</f>
        <v>100</v>
      </c>
      <c r="BX242" s="240" t="str">
        <f t="shared" si="9"/>
        <v>5.00</v>
      </c>
      <c r="BY242" s="241" t="str">
        <f t="shared" si="10"/>
        <v>800</v>
      </c>
      <c r="BZ242" s="242" t="str">
        <f t="shared" si="11"/>
        <v>0.6</v>
      </c>
      <c r="CA242" s="241" t="str">
        <f t="shared" si="12"/>
        <v>13</v>
      </c>
      <c r="CB242" s="225" t="str">
        <f>$AY242*Assembly!X$4+$AZ242*Assembly!X$5+$BA242*Assembly!X$6+$BB242*Assembly!X$7+$BC242*Assembly!X$8+$BD242*Assembly!X$9+$BE242*Assembly!X$10+$BF242*Assembly!X$11+$BG242*Assembly!X$12+$BH242*Assembly!X$13+$BI242*Assembly!X$14+$BJ242*Assembly!X$15+$BK242*Assembly!X$16+$BL242*Assembly!X$17+$BM242*Assembly!X$18+$BN242*Assembly!X$19+$BO242*Assembly!X$20+$BP242*Assembly!X$21+$BQ242*Assembly!X$22+$BR242*Assembly!X$23+$BS242*Assembly!X$24</f>
        <v>1</v>
      </c>
      <c r="CC242" s="225" t="str">
        <f t="shared" si="13"/>
        <v>156</v>
      </c>
      <c r="CD242" s="223" t="str">
        <f t="shared" si="14"/>
        <v>0.0002</v>
      </c>
      <c r="CE242" s="243" t="str">
        <f>$AY242*Assembly!AB$4+$AZ242*Assembly!AB$5+$BA242*Assembly!AB$6+$BB242*Assembly!AB$7+$BC242*Assembly!AB$8+$BD242*Assembly!AB$9+$BE242*Assembly!AB$10+$BF242*Assembly!AB$11+$BG242*Assembly!AB$12+$BH242*Assembly!AB$13+$BI242*Assembly!AB$14+$BJ242*Assembly!AB$15+$BK242*Assembly!AB$16+$BL242*Assembly!AB$17+$BM242*Assembly!AB$18+$BN242*Assembly!AB$19+$BO242*Assembly!AB$20+$BP242*Assembly!AB$21+$BQ242*Assembly!AB$22+$BR242*Assembly!AB$23+$BS242*Assembly!AB$24</f>
        <v>3</v>
      </c>
      <c r="CF242" s="231" t="str">
        <f>$AY242*Assembly!M$4+$AZ242*Assembly!M$5+$BA242*Assembly!M$6+$BB242*Assembly!M$7+$BC242*Assembly!M$8+$BD242*Assembly!M$9+$BE242*Assembly!M$10+$BF242*Assembly!M$11+$BG242*Assembly!M$12+$BH242*Assembly!M$13+$BI242*Assembly!M$14+$BJ242*Assembly!M$15+$BK242*Assembly!M$16+$BL242*Assembly!M$17+$BM242*Assembly!M$18+$BN242*Assembly!M$19+$BO242*Assembly!M$20+$BP242*Assembly!M$21+$BQ242*Assembly!M$22+$BR242*Assembly!M$23+$BS242*Assembly!M$24</f>
        <v>21</v>
      </c>
      <c r="CG242" s="231" t="str">
        <f>$AY242*Assembly!N$4+$AZ242*Assembly!N$5+$BA242*Assembly!N$6+$BB242*Assembly!N$7+$BC242*Assembly!N$8+$BD242*Assembly!N$9+$BE242*Assembly!N$10+$BF242*Assembly!N$11+$BG242*Assembly!N$12+$BH242*Assembly!N$13+$BI242*Assembly!N$14+$BJ242*Assembly!N$15+$BK242*Assembly!N$16+$BL242*Assembly!N$17+$BM242*Assembly!N$18+$BN242*Assembly!N$19+$BO242*Assembly!N$20+$BP242*Assembly!N$21+$BQ242*Assembly!N$22+$BR242*Assembly!N$23+$BS242*Assembly!N$24</f>
        <v>0</v>
      </c>
      <c r="CH242" s="231" t="str">
        <f>$AY242*Assembly!O$4+$AZ242*Assembly!O$5+$BA242*Assembly!O$6+$BB242*Assembly!O$7+$BC242*Assembly!O$8+$BD242*Assembly!O$9+$BE242*Assembly!O$10+$BF242*Assembly!O$11+$BG242*Assembly!O$12+$BH242*Assembly!O$13+$BI242*Assembly!O$14+$BJ242*Assembly!O$15+$BK242*Assembly!O$16+$BL242*Assembly!O$17+$BM242*Assembly!O$18+$BN242*Assembly!O$19+$BO242*Assembly!O$20+$BP242*Assembly!O$21+$BQ242*Assembly!O$22+$BR242*Assembly!O$23+$BS242*Assembly!O$24</f>
        <v>0</v>
      </c>
      <c r="CI242" s="229" t="str">
        <f>$AY242*Assembly!P$4+$AZ242*Assembly!P$5+$BA242*Assembly!P$6+$BB242*Assembly!P$7+$BC242*Assembly!P$8+$BD242*Assembly!P$9+$BE242*Assembly!P$10+$BF242*Assembly!P$11+$BG242*Assembly!P$12+$BH242*Assembly!P$13+$BI242*Assembly!P$14+$BJ242*Assembly!P$15+$BK242*Assembly!P$16+$BL242*Assembly!P$17+$BM242*Assembly!P$18+$BN242*Assembly!P$19+$BO242*Assembly!P$20+$BP242*Assembly!P$21+$BQ242*Assembly!P$22+$BR242*Assembly!P$23+$BS242*Assembly!P$24</f>
        <v>0</v>
      </c>
      <c r="CJ242" s="229" t="str">
        <f>$AY242*Assembly!Q$4+$AZ242*Assembly!Q$5+$BA242*Assembly!Q$6+$BB242*Assembly!Q$7+$BC242*Assembly!Q$8+$BD242*Assembly!Q$9+$BE242*Assembly!Q$10+$BF242*Assembly!Q$11+$BG242*Assembly!Q$12+$BH242*Assembly!Q$13+$BI242*Assembly!Q$14+$BJ242*Assembly!Q$15+$BK242*Assembly!Q$16+$BL242*Assembly!Q$17+$BM242*Assembly!Q$18+$BN242*Assembly!Q$19+$BO242*Assembly!Q$20+$BP242*Assembly!Q$21+$BQ242*Assembly!Q$22+$BR242*Assembly!Q$23+$BS242*Assembly!Q$24</f>
        <v>0</v>
      </c>
      <c r="CK242" s="231" t="str">
        <f>$AY242*Assembly!R$4+$AZ242*Assembly!R$5+$BA242*Assembly!R$6+$BB242*Assembly!R$7+$BC242*Assembly!R$8+$BD242*Assembly!R$9+$BE242*Assembly!R$10+$BF242*Assembly!R$11+$BG242*Assembly!R$12+$BH242*Assembly!R$13+$BI242*Assembly!R$14+$BJ242*Assembly!R$15+$BK242*Assembly!R$16+$BL242*Assembly!R$17+$BM242*Assembly!R$18+$BN242*Assembly!R$19+$BO242*Assembly!R$20+$BP242*Assembly!R$21+$BQ242*Assembly!R$22+$BR242*Assembly!R$23+$BS242*Assembly!R$24</f>
        <v>0</v>
      </c>
      <c r="CL242" s="229" t="str">
        <f>$AY242*Assembly!S$4+$AZ242*Assembly!S$5+$BA242*Assembly!S$6+$BB242*Assembly!S$7+$BC242*Assembly!S$8+$BD242*Assembly!S$9+$BE242*Assembly!S$10+$BF242*Assembly!S$11+$BG242*Assembly!S$12+$BH242*Assembly!S$13+$BI242*Assembly!S$14+$BJ242*Assembly!S$15+$BK242*Assembly!S$16+$BL242*Assembly!S$17+$BM242*Assembly!S$18+$BN242*Assembly!S$19+$BO242*Assembly!S$20+$BP242*Assembly!S$21+$BQ242*Assembly!S$22+$BR242*Assembly!S$23+$BS242*Assembly!S$24</f>
        <v>0</v>
      </c>
      <c r="CM242" s="229" t="str">
        <f>$AY242*Assembly!T$4+$AZ242*Assembly!T$5+$BA242*Assembly!T$6+$BB242*Assembly!T$7+$BC242*Assembly!T$8+$BD242*Assembly!T$9+$BE242*Assembly!T$10+$BF242*Assembly!T$11+$BG242*Assembly!T$12+$BH242*Assembly!T$13+$BI242*Assembly!T$14+$BJ242*Assembly!T$15+$BK242*Assembly!T$16+$BL242*Assembly!T$17+$BM242*Assembly!T$18+$BN242*Assembly!T$19+$BO242*Assembly!T$20+$BP242*Assembly!T$21+$BQ242*Assembly!T$22+$BR242*Assembly!T$23+$BS242*Assembly!T$24</f>
        <v>0</v>
      </c>
      <c r="CN242" s="229" t="str">
        <f>$AY242*Assembly!U$4+$AZ242*Assembly!U$5+$BA242*Assembly!U$6+$BB242*Assembly!U$7+$BC242*Assembly!U$8+$BD242*Assembly!U$9+$BE242*Assembly!U$10+$BF242*Assembly!U$11+$BG242*Assembly!U$12+$BH242*Assembly!U$13+$BI242*Assembly!U$14+$BJ242*Assembly!U$15+$BK242*Assembly!U$16+$BL242*Assembly!U$17+$BM242*Assembly!U$18+$BN242*Assembly!U$19+$BO242*Assembly!U$20+$BP242*Assembly!U$21+$BQ242*Assembly!U$22+$BR242*Assembly!U$23+$BS242*Assembly!U$24</f>
        <v>0</v>
      </c>
      <c r="CO242" s="231" t="str">
        <f>$AY242*Assembly!V$4+$AZ242*Assembly!V$5+$BA242*Assembly!V$6+$BB242*Assembly!V$7+$BC242*Assembly!V$8+$BD242*Assembly!V$9+$BE242*Assembly!V$10+$BF242*Assembly!V$11+$BG242*Assembly!V$12+$BH242*Assembly!V$13+$BI242*Assembly!V$14+$BJ242*Assembly!V$15+$BK242*Assembly!V$16+$BL242*Assembly!V$17+$BM242*Assembly!V$18+$BN242*Assembly!V$19+$BO242*Assembly!V$20+$BP242*Assembly!V$21+$BQ242*Assembly!V$22+$BR242*Assembly!V$23+$BS242*Assembly!V$24</f>
        <v>0</v>
      </c>
      <c r="CP242" s="231" t="str">
        <f>CF242*Refining!$F$3</f>
        <v>38</v>
      </c>
      <c r="CQ242" s="231" t="str">
        <f>CG242*Refining!$F$4</f>
        <v>0</v>
      </c>
      <c r="CR242" s="231" t="str">
        <f>CH242*Refining!$F$5</f>
        <v>0</v>
      </c>
      <c r="CS242" s="231" t="str">
        <f>CI242*Refining!$F$6</f>
        <v>0</v>
      </c>
      <c r="CT242" s="231" t="str">
        <f>CJ242*Refining!$F$7</f>
        <v>0</v>
      </c>
      <c r="CU242" s="231" t="str">
        <f>CK242*Refining!$F$8</f>
        <v>0</v>
      </c>
      <c r="CV242" s="231" t="str">
        <f>CL242*Refining!$F$9</f>
        <v>0</v>
      </c>
      <c r="CW242" s="231" t="str">
        <f>CM242*Refining!$F$10</f>
        <v>0</v>
      </c>
      <c r="CX242" s="231" t="str">
        <f>CN242*Refining!$F$11</f>
        <v>0</v>
      </c>
      <c r="CY242" s="231" t="str">
        <f>CO242*Refining!$F$12</f>
        <v>0</v>
      </c>
      <c r="CZ242" s="244" t="str">
        <f t="shared" ref="CZ242:DS242" si="977">IF(CF242 = 0, "", CF242)</f>
        <v>21</v>
      </c>
      <c r="DA242" s="245" t="str">
        <f t="shared" si="977"/>
        <v/>
      </c>
      <c r="DB242" s="245" t="str">
        <f t="shared" si="977"/>
        <v/>
      </c>
      <c r="DC242" s="245" t="str">
        <f t="shared" si="977"/>
        <v/>
      </c>
      <c r="DD242" s="245" t="str">
        <f t="shared" si="977"/>
        <v/>
      </c>
      <c r="DE242" s="245" t="str">
        <f t="shared" si="977"/>
        <v/>
      </c>
      <c r="DF242" s="245" t="str">
        <f t="shared" si="977"/>
        <v/>
      </c>
      <c r="DG242" s="245" t="str">
        <f t="shared" si="977"/>
        <v/>
      </c>
      <c r="DH242" s="245" t="str">
        <f t="shared" si="977"/>
        <v/>
      </c>
      <c r="DI242" s="246" t="str">
        <f t="shared" si="977"/>
        <v/>
      </c>
      <c r="DJ242" s="244" t="str">
        <f t="shared" si="977"/>
        <v>38</v>
      </c>
      <c r="DK242" s="245" t="str">
        <f t="shared" si="977"/>
        <v/>
      </c>
      <c r="DL242" s="245" t="str">
        <f t="shared" si="977"/>
        <v/>
      </c>
      <c r="DM242" s="245" t="str">
        <f t="shared" si="977"/>
        <v/>
      </c>
      <c r="DN242" s="259" t="str">
        <f t="shared" si="977"/>
        <v/>
      </c>
      <c r="DO242" s="245" t="str">
        <f t="shared" si="977"/>
        <v/>
      </c>
      <c r="DP242" s="245" t="str">
        <f t="shared" si="977"/>
        <v/>
      </c>
      <c r="DQ242" s="245" t="str">
        <f t="shared" si="977"/>
        <v/>
      </c>
      <c r="DR242" s="245" t="str">
        <f t="shared" si="977"/>
        <v/>
      </c>
      <c r="DS242" s="246" t="str">
        <f t="shared" si="977"/>
        <v/>
      </c>
      <c r="DT242" s="248" t="str">
        <f t="shared" si="16"/>
        <v>21</v>
      </c>
      <c r="DU242" s="249" t="str">
        <f t="shared" si="17"/>
        <v>38</v>
      </c>
      <c r="DV242" s="225" t="str">
        <f>CZ242*'Ores &amp; Ingots'!$C$3+DA242*'Ores &amp; Ingots'!$C$4+DB242*'Ores &amp; Ingots'!$C$5+DC242*'Ores &amp; Ingots'!$C$6+DD242*'Ores &amp; Ingots'!$C$7+DE242*'Ores &amp; Ingots'!$C$8+DF242*'Ores &amp; Ingots'!$C$9+DG242*'Ores &amp; Ingots'!$C$10+DH242*'Ores &amp; Ingots'!$C$11+DI242*'Ores &amp; Ingots'!$C$12</f>
        <v>3</v>
      </c>
      <c r="DW242" s="225" t="str">
        <f>DJ242*'Ores &amp; Ingots'!$B$3+DK242*'Ores &amp; Ingots'!$B$4+DL242*'Ores &amp; Ingots'!$B$5+DM242*'Ores &amp; Ingots'!$B$6+DN242*'Ores &amp; Ingots'!$B$7+DO242*'Ores &amp; Ingots'!$B$8+DP242*'Ores &amp; Ingots'!$B$9+DQ242*'Ores &amp; Ingots'!$B$10+DR242*'Ores &amp; Ingots'!$B$11+DS242*'Ores &amp; Ingots'!$B$12</f>
        <v>14</v>
      </c>
      <c r="DX242" s="249" t="str">
        <f>CZ242*Refining!$G$3+DA242*Refining!$G$4+DB242*Refining!$G$5+DC242*Refining!$G$6+DD242*Refining!$G$7+DE242*Refining!$G$8+DF242*Refining!$G$9+DG242*Refining!$G$10+DH242*Refining!$G$11+DI242*Refining!$G$12</f>
        <v>1</v>
      </c>
      <c r="DY242" s="249" t="str">
        <f t="shared" si="18"/>
        <v>224</v>
      </c>
      <c r="DZ242" s="250" t="str">
        <f t="shared" si="19"/>
        <v>0.0002</v>
      </c>
      <c r="EA242" s="248" t="str">
        <f t="shared" si="20"/>
        <v>10</v>
      </c>
      <c r="EB242" s="251" t="str">
        <f t="shared" ref="EB242:EC242" si="978">EA242/60</f>
        <v>0.2</v>
      </c>
      <c r="EC242" s="251" t="str">
        <f t="shared" si="978"/>
        <v>0.0</v>
      </c>
      <c r="ED242" s="248" t="str">
        <f t="shared" si="22"/>
        <v>380</v>
      </c>
      <c r="EE242" s="251" t="str">
        <f t="shared" ref="EE242:EF242" si="979">ED242/1000</f>
        <v>0.4</v>
      </c>
      <c r="EF242" s="252" t="str">
        <f t="shared" si="979"/>
        <v>0.00</v>
      </c>
      <c r="EG242" s="223" t="str">
        <f t="shared" si="24"/>
        <v>0.0004</v>
      </c>
      <c r="EH242" s="224" t="str">
        <f t="shared" si="25"/>
        <v>0:00:10</v>
      </c>
      <c r="EI242" s="225" t="s">
        <v>12</v>
      </c>
    </row>
    <row r="243">
      <c r="A243" s="33"/>
      <c r="B243" s="336" t="s">
        <v>1053</v>
      </c>
      <c r="C243" s="227" t="s">
        <v>885</v>
      </c>
      <c r="D243" s="227">
        <v>1.0</v>
      </c>
      <c r="E243" s="227">
        <v>1.0</v>
      </c>
      <c r="F243" s="227">
        <v>1.0</v>
      </c>
      <c r="G243" s="253" t="str">
        <f t="shared" si="5"/>
        <v>0.1</v>
      </c>
      <c r="H243" s="254">
        <v>5.0</v>
      </c>
      <c r="I243" s="254">
        <v>12.5</v>
      </c>
      <c r="J243" s="254" t="str">
        <f>H243/Main!$D$9</f>
        <v>5</v>
      </c>
      <c r="K243" s="254" t="str">
        <f>I243/Main!$D$10</f>
        <v>12.5</v>
      </c>
      <c r="L243" s="254" t="str">
        <f t="shared" si="6"/>
        <v>2.5</v>
      </c>
      <c r="M243" s="254">
        <v>1.0</v>
      </c>
      <c r="N243" s="255"/>
      <c r="O243" s="255"/>
      <c r="P243" s="255"/>
      <c r="Q243" s="256"/>
      <c r="R243" s="255"/>
      <c r="S243" s="257"/>
      <c r="T243" s="257"/>
      <c r="U243" s="255"/>
      <c r="V243" s="255"/>
      <c r="W243" s="350"/>
      <c r="X243" s="257"/>
      <c r="Y243" s="255"/>
      <c r="Z243" s="255"/>
      <c r="AA243" s="255"/>
      <c r="AB243" s="255"/>
      <c r="AC243" s="351"/>
      <c r="AD243" s="309">
        <v>1.0</v>
      </c>
      <c r="AE243" s="225">
        <v>0.0</v>
      </c>
      <c r="AF243" s="225">
        <v>0.0</v>
      </c>
      <c r="AG243" s="225">
        <v>0.0</v>
      </c>
      <c r="AH243" s="225">
        <v>0.0</v>
      </c>
      <c r="AI243" s="225">
        <v>0.0</v>
      </c>
      <c r="AJ243" s="225">
        <v>0.0</v>
      </c>
      <c r="AK243" s="225">
        <v>0.0</v>
      </c>
      <c r="AL243" s="225">
        <v>0.0</v>
      </c>
      <c r="AM243" s="225">
        <v>0.0</v>
      </c>
      <c r="AN243" s="225">
        <v>0.0</v>
      </c>
      <c r="AO243" s="225">
        <v>0.0</v>
      </c>
      <c r="AP243" s="225">
        <v>0.0</v>
      </c>
      <c r="AQ243" s="225">
        <v>0.0</v>
      </c>
      <c r="AR243" s="225">
        <v>0.0</v>
      </c>
      <c r="AS243" s="225">
        <v>0.0</v>
      </c>
      <c r="AT243" s="225">
        <v>0.0</v>
      </c>
      <c r="AU243" s="225">
        <v>0.0</v>
      </c>
      <c r="AV243" s="225">
        <v>0.0</v>
      </c>
      <c r="AW243" s="225">
        <v>0.0</v>
      </c>
      <c r="AX243" s="225">
        <v>0.0</v>
      </c>
      <c r="AY243" s="359" t="str">
        <f t="shared" ref="AY243:BS243" si="980">IF(AD243 = 0, "", AD243)</f>
        <v>1</v>
      </c>
      <c r="AZ243" s="227" t="str">
        <f t="shared" si="980"/>
        <v/>
      </c>
      <c r="BA243" s="227" t="str">
        <f t="shared" si="980"/>
        <v/>
      </c>
      <c r="BB243" s="227" t="str">
        <f t="shared" si="980"/>
        <v/>
      </c>
      <c r="BC243" s="227" t="str">
        <f t="shared" si="980"/>
        <v/>
      </c>
      <c r="BD243" s="227" t="str">
        <f t="shared" si="980"/>
        <v/>
      </c>
      <c r="BE243" s="227" t="str">
        <f t="shared" si="980"/>
        <v/>
      </c>
      <c r="BF243" s="227" t="str">
        <f t="shared" si="980"/>
        <v/>
      </c>
      <c r="BG243" s="227" t="str">
        <f t="shared" si="980"/>
        <v/>
      </c>
      <c r="BH243" s="227" t="str">
        <f t="shared" si="980"/>
        <v/>
      </c>
      <c r="BI243" s="227" t="str">
        <f t="shared" si="980"/>
        <v/>
      </c>
      <c r="BJ243" s="227" t="str">
        <f t="shared" si="980"/>
        <v/>
      </c>
      <c r="BK243" s="227" t="str">
        <f t="shared" si="980"/>
        <v/>
      </c>
      <c r="BL243" s="227" t="str">
        <f t="shared" si="980"/>
        <v/>
      </c>
      <c r="BM243" s="227" t="str">
        <f t="shared" si="980"/>
        <v/>
      </c>
      <c r="BN243" s="227" t="str">
        <f t="shared" si="980"/>
        <v/>
      </c>
      <c r="BO243" s="227" t="str">
        <f t="shared" si="980"/>
        <v/>
      </c>
      <c r="BP243" s="227" t="str">
        <f t="shared" si="980"/>
        <v/>
      </c>
      <c r="BQ243" s="227" t="str">
        <f t="shared" si="980"/>
        <v/>
      </c>
      <c r="BR243" s="227" t="str">
        <f t="shared" si="980"/>
        <v/>
      </c>
      <c r="BS243" s="238" t="str">
        <f t="shared" si="980"/>
        <v/>
      </c>
      <c r="BT243" s="239" t="str">
        <f>$AY243*Assembly!Y$4+$AZ243*Assembly!Y$5+$BA243*Assembly!Y$6+$BB243*Assembly!Y$7+$BC243*Assembly!Y$8+$BD243*Assembly!Y$9+$BE243*Assembly!Y$10+$BF243*Assembly!Y$11+$BG243*Assembly!Y$12+$BH243*Assembly!Y$13+$BI243*Assembly!Y$14+$BJ243*Assembly!Y$15+$BK243*Assembly!Y$16+$BL243*Assembly!Y$17+$BM243*Assembly!Y$18+$BN243*Assembly!Y$19+$BO243*Assembly!Y$20+$BP243*Assembly!Y$21+$BQ243*Assembly!Y$22+$BR243*Assembly!Y$23+$BS243*Assembly!Y$24</f>
        <v>20</v>
      </c>
      <c r="BU243" s="225" t="str">
        <f t="shared" si="8"/>
        <v>160</v>
      </c>
      <c r="BV243" s="225"/>
      <c r="BW243" s="225" t="str">
        <f>$AY243*Assembly!AC$4+$AZ243*Assembly!AC$5+$BA243*Assembly!AC$6+$BB243*Assembly!AC$7+$BC243*Assembly!AC$8+$BD243*Assembly!AC$9+$BE243*Assembly!AC$10+$BF243*Assembly!AC$11+$BG243*Assembly!AC$12+$BH243*Assembly!AC$13+$BI243*Assembly!AC$14+$BJ243*Assembly!AC$15+$BK243*Assembly!AC$16+$BL243*Assembly!AC$17+$BM243*Assembly!AC$18+$BN243*Assembly!AC$19+$BO243*Assembly!AC$20+$BP243*Assembly!AC$21+$BQ243*Assembly!AC$22+$BR243*Assembly!AC$23+$BS243*Assembly!AC$24</f>
        <v>100</v>
      </c>
      <c r="BX243" s="240" t="str">
        <f t="shared" si="9"/>
        <v>5.00</v>
      </c>
      <c r="BY243" s="241" t="str">
        <f t="shared" si="10"/>
        <v>800</v>
      </c>
      <c r="BZ243" s="242" t="str">
        <f t="shared" si="11"/>
        <v>0.6</v>
      </c>
      <c r="CA243" s="241" t="str">
        <f t="shared" si="12"/>
        <v>20</v>
      </c>
      <c r="CB243" s="225" t="str">
        <f>$AY243*Assembly!X$4+$AZ243*Assembly!X$5+$BA243*Assembly!X$6+$BB243*Assembly!X$7+$BC243*Assembly!X$8+$BD243*Assembly!X$9+$BE243*Assembly!X$10+$BF243*Assembly!X$11+$BG243*Assembly!X$12+$BH243*Assembly!X$13+$BI243*Assembly!X$14+$BJ243*Assembly!X$15+$BK243*Assembly!X$16+$BL243*Assembly!X$17+$BM243*Assembly!X$18+$BN243*Assembly!X$19+$BO243*Assembly!X$20+$BP243*Assembly!X$21+$BQ243*Assembly!X$22+$BR243*Assembly!X$23+$BS243*Assembly!X$24</f>
        <v>1</v>
      </c>
      <c r="CC243" s="225" t="str">
        <f t="shared" si="13"/>
        <v>156</v>
      </c>
      <c r="CD243" s="223" t="str">
        <f t="shared" si="14"/>
        <v>0.0002</v>
      </c>
      <c r="CE243" s="243" t="str">
        <f>$AY243*Assembly!AB$4+$AZ243*Assembly!AB$5+$BA243*Assembly!AB$6+$BB243*Assembly!AB$7+$BC243*Assembly!AB$8+$BD243*Assembly!AB$9+$BE243*Assembly!AB$10+$BF243*Assembly!AB$11+$BG243*Assembly!AB$12+$BH243*Assembly!AB$13+$BI243*Assembly!AB$14+$BJ243*Assembly!AB$15+$BK243*Assembly!AB$16+$BL243*Assembly!AB$17+$BM243*Assembly!AB$18+$BN243*Assembly!AB$19+$BO243*Assembly!AB$20+$BP243*Assembly!AB$21+$BQ243*Assembly!AB$22+$BR243*Assembly!AB$23+$BS243*Assembly!AB$24</f>
        <v>3</v>
      </c>
      <c r="CF243" s="256" t="str">
        <f>$AY243*Assembly!M$4+$AZ243*Assembly!M$5+$BA243*Assembly!M$6+$BB243*Assembly!M$7+$BC243*Assembly!M$8+$BD243*Assembly!M$9+$BE243*Assembly!M$10+$BF243*Assembly!M$11+$BG243*Assembly!M$12+$BH243*Assembly!M$13+$BI243*Assembly!M$14+$BJ243*Assembly!M$15+$BK243*Assembly!M$16+$BL243*Assembly!M$17+$BM243*Assembly!M$18+$BN243*Assembly!M$19+$BO243*Assembly!M$20+$BP243*Assembly!M$21+$BQ243*Assembly!M$22+$BR243*Assembly!M$23+$BS243*Assembly!M$24</f>
        <v>21</v>
      </c>
      <c r="CG243" s="256" t="str">
        <f>$AY243*Assembly!N$4+$AZ243*Assembly!N$5+$BA243*Assembly!N$6+$BB243*Assembly!N$7+$BC243*Assembly!N$8+$BD243*Assembly!N$9+$BE243*Assembly!N$10+$BF243*Assembly!N$11+$BG243*Assembly!N$12+$BH243*Assembly!N$13+$BI243*Assembly!N$14+$BJ243*Assembly!N$15+$BK243*Assembly!N$16+$BL243*Assembly!N$17+$BM243*Assembly!N$18+$BN243*Assembly!N$19+$BO243*Assembly!N$20+$BP243*Assembly!N$21+$BQ243*Assembly!N$22+$BR243*Assembly!N$23+$BS243*Assembly!N$24</f>
        <v>0</v>
      </c>
      <c r="CH243" s="256" t="str">
        <f>$AY243*Assembly!O$4+$AZ243*Assembly!O$5+$BA243*Assembly!O$6+$BB243*Assembly!O$7+$BC243*Assembly!O$8+$BD243*Assembly!O$9+$BE243*Assembly!O$10+$BF243*Assembly!O$11+$BG243*Assembly!O$12+$BH243*Assembly!O$13+$BI243*Assembly!O$14+$BJ243*Assembly!O$15+$BK243*Assembly!O$16+$BL243*Assembly!O$17+$BM243*Assembly!O$18+$BN243*Assembly!O$19+$BO243*Assembly!O$20+$BP243*Assembly!O$21+$BQ243*Assembly!O$22+$BR243*Assembly!O$23+$BS243*Assembly!O$24</f>
        <v>0</v>
      </c>
      <c r="CI243" s="254" t="str">
        <f>$AY243*Assembly!P$4+$AZ243*Assembly!P$5+$BA243*Assembly!P$6+$BB243*Assembly!P$7+$BC243*Assembly!P$8+$BD243*Assembly!P$9+$BE243*Assembly!P$10+$BF243*Assembly!P$11+$BG243*Assembly!P$12+$BH243*Assembly!P$13+$BI243*Assembly!P$14+$BJ243*Assembly!P$15+$BK243*Assembly!P$16+$BL243*Assembly!P$17+$BM243*Assembly!P$18+$BN243*Assembly!P$19+$BO243*Assembly!P$20+$BP243*Assembly!P$21+$BQ243*Assembly!P$22+$BR243*Assembly!P$23+$BS243*Assembly!P$24</f>
        <v>0</v>
      </c>
      <c r="CJ243" s="254" t="str">
        <f>$AY243*Assembly!Q$4+$AZ243*Assembly!Q$5+$BA243*Assembly!Q$6+$BB243*Assembly!Q$7+$BC243*Assembly!Q$8+$BD243*Assembly!Q$9+$BE243*Assembly!Q$10+$BF243*Assembly!Q$11+$BG243*Assembly!Q$12+$BH243*Assembly!Q$13+$BI243*Assembly!Q$14+$BJ243*Assembly!Q$15+$BK243*Assembly!Q$16+$BL243*Assembly!Q$17+$BM243*Assembly!Q$18+$BN243*Assembly!Q$19+$BO243*Assembly!Q$20+$BP243*Assembly!Q$21+$BQ243*Assembly!Q$22+$BR243*Assembly!Q$23+$BS243*Assembly!Q$24</f>
        <v>0</v>
      </c>
      <c r="CK243" s="256" t="str">
        <f>$AY243*Assembly!R$4+$AZ243*Assembly!R$5+$BA243*Assembly!R$6+$BB243*Assembly!R$7+$BC243*Assembly!R$8+$BD243*Assembly!R$9+$BE243*Assembly!R$10+$BF243*Assembly!R$11+$BG243*Assembly!R$12+$BH243*Assembly!R$13+$BI243*Assembly!R$14+$BJ243*Assembly!R$15+$BK243*Assembly!R$16+$BL243*Assembly!R$17+$BM243*Assembly!R$18+$BN243*Assembly!R$19+$BO243*Assembly!R$20+$BP243*Assembly!R$21+$BQ243*Assembly!R$22+$BR243*Assembly!R$23+$BS243*Assembly!R$24</f>
        <v>0</v>
      </c>
      <c r="CL243" s="254" t="str">
        <f>$AY243*Assembly!S$4+$AZ243*Assembly!S$5+$BA243*Assembly!S$6+$BB243*Assembly!S$7+$BC243*Assembly!S$8+$BD243*Assembly!S$9+$BE243*Assembly!S$10+$BF243*Assembly!S$11+$BG243*Assembly!S$12+$BH243*Assembly!S$13+$BI243*Assembly!S$14+$BJ243*Assembly!S$15+$BK243*Assembly!S$16+$BL243*Assembly!S$17+$BM243*Assembly!S$18+$BN243*Assembly!S$19+$BO243*Assembly!S$20+$BP243*Assembly!S$21+$BQ243*Assembly!S$22+$BR243*Assembly!S$23+$BS243*Assembly!S$24</f>
        <v>0</v>
      </c>
      <c r="CM243" s="254" t="str">
        <f>$AY243*Assembly!T$4+$AZ243*Assembly!T$5+$BA243*Assembly!T$6+$BB243*Assembly!T$7+$BC243*Assembly!T$8+$BD243*Assembly!T$9+$BE243*Assembly!T$10+$BF243*Assembly!T$11+$BG243*Assembly!T$12+$BH243*Assembly!T$13+$BI243*Assembly!T$14+$BJ243*Assembly!T$15+$BK243*Assembly!T$16+$BL243*Assembly!T$17+$BM243*Assembly!T$18+$BN243*Assembly!T$19+$BO243*Assembly!T$20+$BP243*Assembly!T$21+$BQ243*Assembly!T$22+$BR243*Assembly!T$23+$BS243*Assembly!T$24</f>
        <v>0</v>
      </c>
      <c r="CN243" s="254" t="str">
        <f>$AY243*Assembly!U$4+$AZ243*Assembly!U$5+$BA243*Assembly!U$6+$BB243*Assembly!U$7+$BC243*Assembly!U$8+$BD243*Assembly!U$9+$BE243*Assembly!U$10+$BF243*Assembly!U$11+$BG243*Assembly!U$12+$BH243*Assembly!U$13+$BI243*Assembly!U$14+$BJ243*Assembly!U$15+$BK243*Assembly!U$16+$BL243*Assembly!U$17+$BM243*Assembly!U$18+$BN243*Assembly!U$19+$BO243*Assembly!U$20+$BP243*Assembly!U$21+$BQ243*Assembly!U$22+$BR243*Assembly!U$23+$BS243*Assembly!U$24</f>
        <v>0</v>
      </c>
      <c r="CO243" s="256" t="str">
        <f>$AY243*Assembly!V$4+$AZ243*Assembly!V$5+$BA243*Assembly!V$6+$BB243*Assembly!V$7+$BC243*Assembly!V$8+$BD243*Assembly!V$9+$BE243*Assembly!V$10+$BF243*Assembly!V$11+$BG243*Assembly!V$12+$BH243*Assembly!V$13+$BI243*Assembly!V$14+$BJ243*Assembly!V$15+$BK243*Assembly!V$16+$BL243*Assembly!V$17+$BM243*Assembly!V$18+$BN243*Assembly!V$19+$BO243*Assembly!V$20+$BP243*Assembly!V$21+$BQ243*Assembly!V$22+$BR243*Assembly!V$23+$BS243*Assembly!V$24</f>
        <v>0</v>
      </c>
      <c r="CP243" s="256" t="str">
        <f>CF243*Refining!$F$3</f>
        <v>38</v>
      </c>
      <c r="CQ243" s="256" t="str">
        <f>CG243*Refining!$F$4</f>
        <v>0</v>
      </c>
      <c r="CR243" s="256" t="str">
        <f>CH243*Refining!$F$5</f>
        <v>0</v>
      </c>
      <c r="CS243" s="256" t="str">
        <f>CI243*Refining!$F$6</f>
        <v>0</v>
      </c>
      <c r="CT243" s="256" t="str">
        <f>CJ243*Refining!$F$7</f>
        <v>0</v>
      </c>
      <c r="CU243" s="256" t="str">
        <f>CK243*Refining!$F$8</f>
        <v>0</v>
      </c>
      <c r="CV243" s="256" t="str">
        <f>CL243*Refining!$F$9</f>
        <v>0</v>
      </c>
      <c r="CW243" s="256" t="str">
        <f>CM243*Refining!$F$10</f>
        <v>0</v>
      </c>
      <c r="CX243" s="256" t="str">
        <f>CN243*Refining!$F$11</f>
        <v>0</v>
      </c>
      <c r="CY243" s="256" t="str">
        <f>CO243*Refining!$F$12</f>
        <v>0</v>
      </c>
      <c r="CZ243" s="244" t="str">
        <f t="shared" ref="CZ243:DS243" si="981">IF(CF243 = 0, "", CF243)</f>
        <v>21</v>
      </c>
      <c r="DA243" s="245" t="str">
        <f t="shared" si="981"/>
        <v/>
      </c>
      <c r="DB243" s="245" t="str">
        <f t="shared" si="981"/>
        <v/>
      </c>
      <c r="DC243" s="245" t="str">
        <f t="shared" si="981"/>
        <v/>
      </c>
      <c r="DD243" s="245" t="str">
        <f t="shared" si="981"/>
        <v/>
      </c>
      <c r="DE243" s="245" t="str">
        <f t="shared" si="981"/>
        <v/>
      </c>
      <c r="DF243" s="245" t="str">
        <f t="shared" si="981"/>
        <v/>
      </c>
      <c r="DG243" s="245" t="str">
        <f t="shared" si="981"/>
        <v/>
      </c>
      <c r="DH243" s="245" t="str">
        <f t="shared" si="981"/>
        <v/>
      </c>
      <c r="DI243" s="246" t="str">
        <f t="shared" si="981"/>
        <v/>
      </c>
      <c r="DJ243" s="244" t="str">
        <f t="shared" si="981"/>
        <v>38</v>
      </c>
      <c r="DK243" s="245" t="str">
        <f t="shared" si="981"/>
        <v/>
      </c>
      <c r="DL243" s="245" t="str">
        <f t="shared" si="981"/>
        <v/>
      </c>
      <c r="DM243" s="245" t="str">
        <f t="shared" si="981"/>
        <v/>
      </c>
      <c r="DN243" s="259" t="str">
        <f t="shared" si="981"/>
        <v/>
      </c>
      <c r="DO243" s="245" t="str">
        <f t="shared" si="981"/>
        <v/>
      </c>
      <c r="DP243" s="245" t="str">
        <f t="shared" si="981"/>
        <v/>
      </c>
      <c r="DQ243" s="245" t="str">
        <f t="shared" si="981"/>
        <v/>
      </c>
      <c r="DR243" s="245" t="str">
        <f t="shared" si="981"/>
        <v/>
      </c>
      <c r="DS243" s="246" t="str">
        <f t="shared" si="981"/>
        <v/>
      </c>
      <c r="DT243" s="248" t="str">
        <f t="shared" si="16"/>
        <v>21</v>
      </c>
      <c r="DU243" s="249" t="str">
        <f t="shared" si="17"/>
        <v>38</v>
      </c>
      <c r="DV243" s="225" t="str">
        <f>CZ243*'Ores &amp; Ingots'!$C$3+DA243*'Ores &amp; Ingots'!$C$4+DB243*'Ores &amp; Ingots'!$C$5+DC243*'Ores &amp; Ingots'!$C$6+DD243*'Ores &amp; Ingots'!$C$7+DE243*'Ores &amp; Ingots'!$C$8+DF243*'Ores &amp; Ingots'!$C$9+DG243*'Ores &amp; Ingots'!$C$10+DH243*'Ores &amp; Ingots'!$C$11+DI243*'Ores &amp; Ingots'!$C$12</f>
        <v>3</v>
      </c>
      <c r="DW243" s="225" t="str">
        <f>DJ243*'Ores &amp; Ingots'!$B$3+DK243*'Ores &amp; Ingots'!$B$4+DL243*'Ores &amp; Ingots'!$B$5+DM243*'Ores &amp; Ingots'!$B$6+DN243*'Ores &amp; Ingots'!$B$7+DO243*'Ores &amp; Ingots'!$B$8+DP243*'Ores &amp; Ingots'!$B$9+DQ243*'Ores &amp; Ingots'!$B$10+DR243*'Ores &amp; Ingots'!$B$11+DS243*'Ores &amp; Ingots'!$B$12</f>
        <v>14</v>
      </c>
      <c r="DX243" s="249" t="str">
        <f>CZ243*Refining!$G$3+DA243*Refining!$G$4+DB243*Refining!$G$5+DC243*Refining!$G$6+DD243*Refining!$G$7+DE243*Refining!$G$8+DF243*Refining!$G$9+DG243*Refining!$G$10+DH243*Refining!$G$11+DI243*Refining!$G$12</f>
        <v>1</v>
      </c>
      <c r="DY243" s="249" t="str">
        <f t="shared" si="18"/>
        <v>224</v>
      </c>
      <c r="DZ243" s="250" t="str">
        <f t="shared" si="19"/>
        <v>0.0002</v>
      </c>
      <c r="EA243" s="248" t="str">
        <f t="shared" si="20"/>
        <v>7</v>
      </c>
      <c r="EB243" s="251" t="str">
        <f t="shared" ref="EB243:EC243" si="982">EA243/60</f>
        <v>0.1</v>
      </c>
      <c r="EC243" s="251" t="str">
        <f t="shared" si="982"/>
        <v>0.0</v>
      </c>
      <c r="ED243" s="248" t="str">
        <f t="shared" si="22"/>
        <v>380</v>
      </c>
      <c r="EE243" s="251" t="str">
        <f t="shared" ref="EE243:EF243" si="983">ED243/1000</f>
        <v>0.4</v>
      </c>
      <c r="EF243" s="252" t="str">
        <f t="shared" si="983"/>
        <v>0.00</v>
      </c>
      <c r="EG243" s="223" t="str">
        <f t="shared" si="24"/>
        <v>0.0004</v>
      </c>
      <c r="EH243" s="224" t="str">
        <f t="shared" si="25"/>
        <v>0:00:07</v>
      </c>
      <c r="EI243" s="225" t="s">
        <v>12</v>
      </c>
    </row>
    <row r="244">
      <c r="A244" s="33"/>
      <c r="B244" s="226" t="s">
        <v>1054</v>
      </c>
      <c r="C244" s="227" t="s">
        <v>885</v>
      </c>
      <c r="D244" s="227">
        <v>1.0</v>
      </c>
      <c r="E244" s="227">
        <v>1.0</v>
      </c>
      <c r="F244" s="227">
        <v>1.0</v>
      </c>
      <c r="G244" s="228" t="str">
        <f t="shared" si="5"/>
        <v>0.1</v>
      </c>
      <c r="H244" s="229">
        <v>2.0</v>
      </c>
      <c r="I244" s="229">
        <v>5.0</v>
      </c>
      <c r="J244" s="229" t="str">
        <f>H244/Main!$D$9</f>
        <v>2</v>
      </c>
      <c r="K244" s="229" t="str">
        <f>I244/Main!$D$10</f>
        <v>5</v>
      </c>
      <c r="L244" s="229" t="str">
        <f t="shared" si="6"/>
        <v>2.5</v>
      </c>
      <c r="M244" s="229">
        <v>0.32</v>
      </c>
      <c r="N244" s="230"/>
      <c r="O244" s="230"/>
      <c r="P244" s="230"/>
      <c r="Q244" s="231"/>
      <c r="R244" s="230"/>
      <c r="S244" s="232"/>
      <c r="T244" s="232"/>
      <c r="U244" s="230"/>
      <c r="V244" s="230"/>
      <c r="W244" s="232"/>
      <c r="X244" s="232"/>
      <c r="Y244" s="230"/>
      <c r="Z244" s="230"/>
      <c r="AA244" s="230"/>
      <c r="AB244" s="230"/>
      <c r="AC244" s="334"/>
      <c r="AD244" s="309">
        <v>1.0</v>
      </c>
      <c r="AE244" s="225">
        <v>0.0</v>
      </c>
      <c r="AF244" s="225">
        <v>0.0</v>
      </c>
      <c r="AG244" s="225">
        <v>0.0</v>
      </c>
      <c r="AH244" s="225">
        <v>0.0</v>
      </c>
      <c r="AI244" s="225">
        <v>0.0</v>
      </c>
      <c r="AJ244" s="225">
        <v>0.0</v>
      </c>
      <c r="AK244" s="225">
        <v>0.0</v>
      </c>
      <c r="AL244" s="225">
        <v>0.0</v>
      </c>
      <c r="AM244" s="225">
        <v>0.0</v>
      </c>
      <c r="AN244" s="225">
        <v>0.0</v>
      </c>
      <c r="AO244" s="225">
        <v>0.0</v>
      </c>
      <c r="AP244" s="225">
        <v>0.0</v>
      </c>
      <c r="AQ244" s="225">
        <v>0.0</v>
      </c>
      <c r="AR244" s="225">
        <v>0.0</v>
      </c>
      <c r="AS244" s="225">
        <v>0.0</v>
      </c>
      <c r="AT244" s="225">
        <v>0.0</v>
      </c>
      <c r="AU244" s="225">
        <v>0.0</v>
      </c>
      <c r="AV244" s="225">
        <v>0.0</v>
      </c>
      <c r="AW244" s="225">
        <v>0.0</v>
      </c>
      <c r="AX244" s="225">
        <v>0.0</v>
      </c>
      <c r="AY244" s="359" t="str">
        <f t="shared" ref="AY244:BS244" si="984">IF(AD244 = 0, "", AD244)</f>
        <v>1</v>
      </c>
      <c r="AZ244" s="227" t="str">
        <f t="shared" si="984"/>
        <v/>
      </c>
      <c r="BA244" s="227" t="str">
        <f t="shared" si="984"/>
        <v/>
      </c>
      <c r="BB244" s="227" t="str">
        <f t="shared" si="984"/>
        <v/>
      </c>
      <c r="BC244" s="227" t="str">
        <f t="shared" si="984"/>
        <v/>
      </c>
      <c r="BD244" s="227" t="str">
        <f t="shared" si="984"/>
        <v/>
      </c>
      <c r="BE244" s="227" t="str">
        <f t="shared" si="984"/>
        <v/>
      </c>
      <c r="BF244" s="227" t="str">
        <f t="shared" si="984"/>
        <v/>
      </c>
      <c r="BG244" s="227" t="str">
        <f t="shared" si="984"/>
        <v/>
      </c>
      <c r="BH244" s="227" t="str">
        <f t="shared" si="984"/>
        <v/>
      </c>
      <c r="BI244" s="227" t="str">
        <f t="shared" si="984"/>
        <v/>
      </c>
      <c r="BJ244" s="227" t="str">
        <f t="shared" si="984"/>
        <v/>
      </c>
      <c r="BK244" s="227" t="str">
        <f t="shared" si="984"/>
        <v/>
      </c>
      <c r="BL244" s="227" t="str">
        <f t="shared" si="984"/>
        <v/>
      </c>
      <c r="BM244" s="227" t="str">
        <f t="shared" si="984"/>
        <v/>
      </c>
      <c r="BN244" s="227" t="str">
        <f t="shared" si="984"/>
        <v/>
      </c>
      <c r="BO244" s="227" t="str">
        <f t="shared" si="984"/>
        <v/>
      </c>
      <c r="BP244" s="227" t="str">
        <f t="shared" si="984"/>
        <v/>
      </c>
      <c r="BQ244" s="227" t="str">
        <f t="shared" si="984"/>
        <v/>
      </c>
      <c r="BR244" s="227" t="str">
        <f t="shared" si="984"/>
        <v/>
      </c>
      <c r="BS244" s="238" t="str">
        <f t="shared" si="984"/>
        <v/>
      </c>
      <c r="BT244" s="239" t="str">
        <f>$AY244*Assembly!Y$4+$AZ244*Assembly!Y$5+$BA244*Assembly!Y$6+$BB244*Assembly!Y$7+$BC244*Assembly!Y$8+$BD244*Assembly!Y$9+$BE244*Assembly!Y$10+$BF244*Assembly!Y$11+$BG244*Assembly!Y$12+$BH244*Assembly!Y$13+$BI244*Assembly!Y$14+$BJ244*Assembly!Y$15+$BK244*Assembly!Y$16+$BL244*Assembly!Y$17+$BM244*Assembly!Y$18+$BN244*Assembly!Y$19+$BO244*Assembly!Y$20+$BP244*Assembly!Y$21+$BQ244*Assembly!Y$22+$BR244*Assembly!Y$23+$BS244*Assembly!Y$24</f>
        <v>20</v>
      </c>
      <c r="BU244" s="225" t="str">
        <f t="shared" si="8"/>
        <v>160</v>
      </c>
      <c r="BV244" s="225"/>
      <c r="BW244" s="225" t="str">
        <f>$AY244*Assembly!AC$4+$AZ244*Assembly!AC$5+$BA244*Assembly!AC$6+$BB244*Assembly!AC$7+$BC244*Assembly!AC$8+$BD244*Assembly!AC$9+$BE244*Assembly!AC$10+$BF244*Assembly!AC$11+$BG244*Assembly!AC$12+$BH244*Assembly!AC$13+$BI244*Assembly!AC$14+$BJ244*Assembly!AC$15+$BK244*Assembly!AC$16+$BL244*Assembly!AC$17+$BM244*Assembly!AC$18+$BN244*Assembly!AC$19+$BO244*Assembly!AC$20+$BP244*Assembly!AC$21+$BQ244*Assembly!AC$22+$BR244*Assembly!AC$23+$BS244*Assembly!AC$24</f>
        <v>100</v>
      </c>
      <c r="BX244" s="240" t="str">
        <f t="shared" si="9"/>
        <v>5.00</v>
      </c>
      <c r="BY244" s="241" t="str">
        <f t="shared" si="10"/>
        <v>800</v>
      </c>
      <c r="BZ244" s="242" t="str">
        <f t="shared" si="11"/>
        <v>0.6</v>
      </c>
      <c r="CA244" s="241" t="str">
        <f t="shared" si="12"/>
        <v>50</v>
      </c>
      <c r="CB244" s="225" t="str">
        <f>$AY244*Assembly!X$4+$AZ244*Assembly!X$5+$BA244*Assembly!X$6+$BB244*Assembly!X$7+$BC244*Assembly!X$8+$BD244*Assembly!X$9+$BE244*Assembly!X$10+$BF244*Assembly!X$11+$BG244*Assembly!X$12+$BH244*Assembly!X$13+$BI244*Assembly!X$14+$BJ244*Assembly!X$15+$BK244*Assembly!X$16+$BL244*Assembly!X$17+$BM244*Assembly!X$18+$BN244*Assembly!X$19+$BO244*Assembly!X$20+$BP244*Assembly!X$21+$BQ244*Assembly!X$22+$BR244*Assembly!X$23+$BS244*Assembly!X$24</f>
        <v>1</v>
      </c>
      <c r="CC244" s="225" t="str">
        <f t="shared" si="13"/>
        <v>156</v>
      </c>
      <c r="CD244" s="223" t="str">
        <f t="shared" si="14"/>
        <v>0.0002</v>
      </c>
      <c r="CE244" s="243" t="str">
        <f>$AY244*Assembly!AB$4+$AZ244*Assembly!AB$5+$BA244*Assembly!AB$6+$BB244*Assembly!AB$7+$BC244*Assembly!AB$8+$BD244*Assembly!AB$9+$BE244*Assembly!AB$10+$BF244*Assembly!AB$11+$BG244*Assembly!AB$12+$BH244*Assembly!AB$13+$BI244*Assembly!AB$14+$BJ244*Assembly!AB$15+$BK244*Assembly!AB$16+$BL244*Assembly!AB$17+$BM244*Assembly!AB$18+$BN244*Assembly!AB$19+$BO244*Assembly!AB$20+$BP244*Assembly!AB$21+$BQ244*Assembly!AB$22+$BR244*Assembly!AB$23+$BS244*Assembly!AB$24</f>
        <v>3</v>
      </c>
      <c r="CF244" s="231" t="str">
        <f>$AY244*Assembly!M$4+$AZ244*Assembly!M$5+$BA244*Assembly!M$6+$BB244*Assembly!M$7+$BC244*Assembly!M$8+$BD244*Assembly!M$9+$BE244*Assembly!M$10+$BF244*Assembly!M$11+$BG244*Assembly!M$12+$BH244*Assembly!M$13+$BI244*Assembly!M$14+$BJ244*Assembly!M$15+$BK244*Assembly!M$16+$BL244*Assembly!M$17+$BM244*Assembly!M$18+$BN244*Assembly!M$19+$BO244*Assembly!M$20+$BP244*Assembly!M$21+$BQ244*Assembly!M$22+$BR244*Assembly!M$23+$BS244*Assembly!M$24</f>
        <v>21</v>
      </c>
      <c r="CG244" s="231" t="str">
        <f>$AY244*Assembly!N$4+$AZ244*Assembly!N$5+$BA244*Assembly!N$6+$BB244*Assembly!N$7+$BC244*Assembly!N$8+$BD244*Assembly!N$9+$BE244*Assembly!N$10+$BF244*Assembly!N$11+$BG244*Assembly!N$12+$BH244*Assembly!N$13+$BI244*Assembly!N$14+$BJ244*Assembly!N$15+$BK244*Assembly!N$16+$BL244*Assembly!N$17+$BM244*Assembly!N$18+$BN244*Assembly!N$19+$BO244*Assembly!N$20+$BP244*Assembly!N$21+$BQ244*Assembly!N$22+$BR244*Assembly!N$23+$BS244*Assembly!N$24</f>
        <v>0</v>
      </c>
      <c r="CH244" s="231" t="str">
        <f>$AY244*Assembly!O$4+$AZ244*Assembly!O$5+$BA244*Assembly!O$6+$BB244*Assembly!O$7+$BC244*Assembly!O$8+$BD244*Assembly!O$9+$BE244*Assembly!O$10+$BF244*Assembly!O$11+$BG244*Assembly!O$12+$BH244*Assembly!O$13+$BI244*Assembly!O$14+$BJ244*Assembly!O$15+$BK244*Assembly!O$16+$BL244*Assembly!O$17+$BM244*Assembly!O$18+$BN244*Assembly!O$19+$BO244*Assembly!O$20+$BP244*Assembly!O$21+$BQ244*Assembly!O$22+$BR244*Assembly!O$23+$BS244*Assembly!O$24</f>
        <v>0</v>
      </c>
      <c r="CI244" s="229" t="str">
        <f>$AY244*Assembly!P$4+$AZ244*Assembly!P$5+$BA244*Assembly!P$6+$BB244*Assembly!P$7+$BC244*Assembly!P$8+$BD244*Assembly!P$9+$BE244*Assembly!P$10+$BF244*Assembly!P$11+$BG244*Assembly!P$12+$BH244*Assembly!P$13+$BI244*Assembly!P$14+$BJ244*Assembly!P$15+$BK244*Assembly!P$16+$BL244*Assembly!P$17+$BM244*Assembly!P$18+$BN244*Assembly!P$19+$BO244*Assembly!P$20+$BP244*Assembly!P$21+$BQ244*Assembly!P$22+$BR244*Assembly!P$23+$BS244*Assembly!P$24</f>
        <v>0</v>
      </c>
      <c r="CJ244" s="229" t="str">
        <f>$AY244*Assembly!Q$4+$AZ244*Assembly!Q$5+$BA244*Assembly!Q$6+$BB244*Assembly!Q$7+$BC244*Assembly!Q$8+$BD244*Assembly!Q$9+$BE244*Assembly!Q$10+$BF244*Assembly!Q$11+$BG244*Assembly!Q$12+$BH244*Assembly!Q$13+$BI244*Assembly!Q$14+$BJ244*Assembly!Q$15+$BK244*Assembly!Q$16+$BL244*Assembly!Q$17+$BM244*Assembly!Q$18+$BN244*Assembly!Q$19+$BO244*Assembly!Q$20+$BP244*Assembly!Q$21+$BQ244*Assembly!Q$22+$BR244*Assembly!Q$23+$BS244*Assembly!Q$24</f>
        <v>0</v>
      </c>
      <c r="CK244" s="231" t="str">
        <f>$AY244*Assembly!R$4+$AZ244*Assembly!R$5+$BA244*Assembly!R$6+$BB244*Assembly!R$7+$BC244*Assembly!R$8+$BD244*Assembly!R$9+$BE244*Assembly!R$10+$BF244*Assembly!R$11+$BG244*Assembly!R$12+$BH244*Assembly!R$13+$BI244*Assembly!R$14+$BJ244*Assembly!R$15+$BK244*Assembly!R$16+$BL244*Assembly!R$17+$BM244*Assembly!R$18+$BN244*Assembly!R$19+$BO244*Assembly!R$20+$BP244*Assembly!R$21+$BQ244*Assembly!R$22+$BR244*Assembly!R$23+$BS244*Assembly!R$24</f>
        <v>0</v>
      </c>
      <c r="CL244" s="229" t="str">
        <f>$AY244*Assembly!S$4+$AZ244*Assembly!S$5+$BA244*Assembly!S$6+$BB244*Assembly!S$7+$BC244*Assembly!S$8+$BD244*Assembly!S$9+$BE244*Assembly!S$10+$BF244*Assembly!S$11+$BG244*Assembly!S$12+$BH244*Assembly!S$13+$BI244*Assembly!S$14+$BJ244*Assembly!S$15+$BK244*Assembly!S$16+$BL244*Assembly!S$17+$BM244*Assembly!S$18+$BN244*Assembly!S$19+$BO244*Assembly!S$20+$BP244*Assembly!S$21+$BQ244*Assembly!S$22+$BR244*Assembly!S$23+$BS244*Assembly!S$24</f>
        <v>0</v>
      </c>
      <c r="CM244" s="229" t="str">
        <f>$AY244*Assembly!T$4+$AZ244*Assembly!T$5+$BA244*Assembly!T$6+$BB244*Assembly!T$7+$BC244*Assembly!T$8+$BD244*Assembly!T$9+$BE244*Assembly!T$10+$BF244*Assembly!T$11+$BG244*Assembly!T$12+$BH244*Assembly!T$13+$BI244*Assembly!T$14+$BJ244*Assembly!T$15+$BK244*Assembly!T$16+$BL244*Assembly!T$17+$BM244*Assembly!T$18+$BN244*Assembly!T$19+$BO244*Assembly!T$20+$BP244*Assembly!T$21+$BQ244*Assembly!T$22+$BR244*Assembly!T$23+$BS244*Assembly!T$24</f>
        <v>0</v>
      </c>
      <c r="CN244" s="229" t="str">
        <f>$AY244*Assembly!U$4+$AZ244*Assembly!U$5+$BA244*Assembly!U$6+$BB244*Assembly!U$7+$BC244*Assembly!U$8+$BD244*Assembly!U$9+$BE244*Assembly!U$10+$BF244*Assembly!U$11+$BG244*Assembly!U$12+$BH244*Assembly!U$13+$BI244*Assembly!U$14+$BJ244*Assembly!U$15+$BK244*Assembly!U$16+$BL244*Assembly!U$17+$BM244*Assembly!U$18+$BN244*Assembly!U$19+$BO244*Assembly!U$20+$BP244*Assembly!U$21+$BQ244*Assembly!U$22+$BR244*Assembly!U$23+$BS244*Assembly!U$24</f>
        <v>0</v>
      </c>
      <c r="CO244" s="231" t="str">
        <f>$AY244*Assembly!V$4+$AZ244*Assembly!V$5+$BA244*Assembly!V$6+$BB244*Assembly!V$7+$BC244*Assembly!V$8+$BD244*Assembly!V$9+$BE244*Assembly!V$10+$BF244*Assembly!V$11+$BG244*Assembly!V$12+$BH244*Assembly!V$13+$BI244*Assembly!V$14+$BJ244*Assembly!V$15+$BK244*Assembly!V$16+$BL244*Assembly!V$17+$BM244*Assembly!V$18+$BN244*Assembly!V$19+$BO244*Assembly!V$20+$BP244*Assembly!V$21+$BQ244*Assembly!V$22+$BR244*Assembly!V$23+$BS244*Assembly!V$24</f>
        <v>0</v>
      </c>
      <c r="CP244" s="231" t="str">
        <f>CF244*Refining!$F$3</f>
        <v>38</v>
      </c>
      <c r="CQ244" s="231" t="str">
        <f>CG244*Refining!$F$4</f>
        <v>0</v>
      </c>
      <c r="CR244" s="231" t="str">
        <f>CH244*Refining!$F$5</f>
        <v>0</v>
      </c>
      <c r="CS244" s="231" t="str">
        <f>CI244*Refining!$F$6</f>
        <v>0</v>
      </c>
      <c r="CT244" s="231" t="str">
        <f>CJ244*Refining!$F$7</f>
        <v>0</v>
      </c>
      <c r="CU244" s="231" t="str">
        <f>CK244*Refining!$F$8</f>
        <v>0</v>
      </c>
      <c r="CV244" s="231" t="str">
        <f>CL244*Refining!$F$9</f>
        <v>0</v>
      </c>
      <c r="CW244" s="231" t="str">
        <f>CM244*Refining!$F$10</f>
        <v>0</v>
      </c>
      <c r="CX244" s="231" t="str">
        <f>CN244*Refining!$F$11</f>
        <v>0</v>
      </c>
      <c r="CY244" s="231" t="str">
        <f>CO244*Refining!$F$12</f>
        <v>0</v>
      </c>
      <c r="CZ244" s="244" t="str">
        <f t="shared" ref="CZ244:DS244" si="985">IF(CF244 = 0, "", CF244)</f>
        <v>21</v>
      </c>
      <c r="DA244" s="245" t="str">
        <f t="shared" si="985"/>
        <v/>
      </c>
      <c r="DB244" s="245" t="str">
        <f t="shared" si="985"/>
        <v/>
      </c>
      <c r="DC244" s="245" t="str">
        <f t="shared" si="985"/>
        <v/>
      </c>
      <c r="DD244" s="245" t="str">
        <f t="shared" si="985"/>
        <v/>
      </c>
      <c r="DE244" s="245" t="str">
        <f t="shared" si="985"/>
        <v/>
      </c>
      <c r="DF244" s="245" t="str">
        <f t="shared" si="985"/>
        <v/>
      </c>
      <c r="DG244" s="245" t="str">
        <f t="shared" si="985"/>
        <v/>
      </c>
      <c r="DH244" s="245" t="str">
        <f t="shared" si="985"/>
        <v/>
      </c>
      <c r="DI244" s="246" t="str">
        <f t="shared" si="985"/>
        <v/>
      </c>
      <c r="DJ244" s="244" t="str">
        <f t="shared" si="985"/>
        <v>38</v>
      </c>
      <c r="DK244" s="245" t="str">
        <f t="shared" si="985"/>
        <v/>
      </c>
      <c r="DL244" s="245" t="str">
        <f t="shared" si="985"/>
        <v/>
      </c>
      <c r="DM244" s="245" t="str">
        <f t="shared" si="985"/>
        <v/>
      </c>
      <c r="DN244" s="259" t="str">
        <f t="shared" si="985"/>
        <v/>
      </c>
      <c r="DO244" s="245" t="str">
        <f t="shared" si="985"/>
        <v/>
      </c>
      <c r="DP244" s="245" t="str">
        <f t="shared" si="985"/>
        <v/>
      </c>
      <c r="DQ244" s="245" t="str">
        <f t="shared" si="985"/>
        <v/>
      </c>
      <c r="DR244" s="245" t="str">
        <f t="shared" si="985"/>
        <v/>
      </c>
      <c r="DS244" s="246" t="str">
        <f t="shared" si="985"/>
        <v/>
      </c>
      <c r="DT244" s="248" t="str">
        <f t="shared" si="16"/>
        <v>21</v>
      </c>
      <c r="DU244" s="249" t="str">
        <f t="shared" si="17"/>
        <v>38</v>
      </c>
      <c r="DV244" s="225" t="str">
        <f>CZ244*'Ores &amp; Ingots'!$C$3+DA244*'Ores &amp; Ingots'!$C$4+DB244*'Ores &amp; Ingots'!$C$5+DC244*'Ores &amp; Ingots'!$C$6+DD244*'Ores &amp; Ingots'!$C$7+DE244*'Ores &amp; Ingots'!$C$8+DF244*'Ores &amp; Ingots'!$C$9+DG244*'Ores &amp; Ingots'!$C$10+DH244*'Ores &amp; Ingots'!$C$11+DI244*'Ores &amp; Ingots'!$C$12</f>
        <v>3</v>
      </c>
      <c r="DW244" s="225" t="str">
        <f>DJ244*'Ores &amp; Ingots'!$B$3+DK244*'Ores &amp; Ingots'!$B$4+DL244*'Ores &amp; Ingots'!$B$5+DM244*'Ores &amp; Ingots'!$B$6+DN244*'Ores &amp; Ingots'!$B$7+DO244*'Ores &amp; Ingots'!$B$8+DP244*'Ores &amp; Ingots'!$B$9+DQ244*'Ores &amp; Ingots'!$B$10+DR244*'Ores &amp; Ingots'!$B$11+DS244*'Ores &amp; Ingots'!$B$12</f>
        <v>14</v>
      </c>
      <c r="DX244" s="249" t="str">
        <f>CZ244*Refining!$G$3+DA244*Refining!$G$4+DB244*Refining!$G$5+DC244*Refining!$G$6+DD244*Refining!$G$7+DE244*Refining!$G$8+DF244*Refining!$G$9+DG244*Refining!$G$10+DH244*Refining!$G$11+DI244*Refining!$G$12</f>
        <v>1</v>
      </c>
      <c r="DY244" s="249" t="str">
        <f t="shared" si="18"/>
        <v>224</v>
      </c>
      <c r="DZ244" s="250" t="str">
        <f t="shared" si="19"/>
        <v>0.0002</v>
      </c>
      <c r="EA244" s="248" t="str">
        <f t="shared" si="20"/>
        <v>4</v>
      </c>
      <c r="EB244" s="251" t="str">
        <f t="shared" ref="EB244:EC244" si="986">EA244/60</f>
        <v>0.1</v>
      </c>
      <c r="EC244" s="251" t="str">
        <f t="shared" si="986"/>
        <v>0.0</v>
      </c>
      <c r="ED244" s="248" t="str">
        <f t="shared" si="22"/>
        <v>380</v>
      </c>
      <c r="EE244" s="251" t="str">
        <f t="shared" ref="EE244:EF244" si="987">ED244/1000</f>
        <v>0.4</v>
      </c>
      <c r="EF244" s="252" t="str">
        <f t="shared" si="987"/>
        <v>0.00</v>
      </c>
      <c r="EG244" s="223" t="str">
        <f t="shared" si="24"/>
        <v>0.0004</v>
      </c>
      <c r="EH244" s="224" t="str">
        <f t="shared" si="25"/>
        <v>0:00:04</v>
      </c>
      <c r="EI244" s="225" t="s">
        <v>12</v>
      </c>
    </row>
    <row r="245">
      <c r="A245" s="33"/>
      <c r="B245" s="226" t="s">
        <v>1092</v>
      </c>
      <c r="C245" s="227" t="s">
        <v>885</v>
      </c>
      <c r="D245" s="227">
        <v>1.0</v>
      </c>
      <c r="E245" s="227">
        <v>1.0</v>
      </c>
      <c r="F245" s="227">
        <v>1.0</v>
      </c>
      <c r="G245" s="253" t="str">
        <f t="shared" si="5"/>
        <v>0.1</v>
      </c>
      <c r="H245" s="254">
        <v>2.0</v>
      </c>
      <c r="I245" s="254">
        <v>5.0</v>
      </c>
      <c r="J245" s="254" t="str">
        <f>H245/Main!$D$9</f>
        <v>2</v>
      </c>
      <c r="K245" s="254" t="str">
        <f>I245/Main!$D$10</f>
        <v>5</v>
      </c>
      <c r="L245" s="254" t="str">
        <f t="shared" si="6"/>
        <v>2.5</v>
      </c>
      <c r="M245" s="254">
        <v>0.32</v>
      </c>
      <c r="N245" s="255"/>
      <c r="O245" s="255"/>
      <c r="P245" s="255"/>
      <c r="Q245" s="256"/>
      <c r="R245" s="255"/>
      <c r="S245" s="257"/>
      <c r="T245" s="257"/>
      <c r="U245" s="255"/>
      <c r="V245" s="255"/>
      <c r="W245" s="350"/>
      <c r="X245" s="257"/>
      <c r="Y245" s="255"/>
      <c r="Z245" s="255"/>
      <c r="AA245" s="255"/>
      <c r="AB245" s="255"/>
      <c r="AC245" s="351"/>
      <c r="AD245" s="309">
        <v>1.0</v>
      </c>
      <c r="AE245" s="225">
        <v>0.0</v>
      </c>
      <c r="AF245" s="225">
        <v>0.0</v>
      </c>
      <c r="AG245" s="225">
        <v>0.0</v>
      </c>
      <c r="AH245" s="225">
        <v>0.0</v>
      </c>
      <c r="AI245" s="225">
        <v>0.0</v>
      </c>
      <c r="AJ245" s="225">
        <v>0.0</v>
      </c>
      <c r="AK245" s="225">
        <v>0.0</v>
      </c>
      <c r="AL245" s="225">
        <v>0.0</v>
      </c>
      <c r="AM245" s="225">
        <v>0.0</v>
      </c>
      <c r="AN245" s="225">
        <v>0.0</v>
      </c>
      <c r="AO245" s="225">
        <v>0.0</v>
      </c>
      <c r="AP245" s="225">
        <v>0.0</v>
      </c>
      <c r="AQ245" s="225">
        <v>0.0</v>
      </c>
      <c r="AR245" s="225">
        <v>0.0</v>
      </c>
      <c r="AS245" s="225">
        <v>0.0</v>
      </c>
      <c r="AT245" s="225">
        <v>0.0</v>
      </c>
      <c r="AU245" s="225">
        <v>0.0</v>
      </c>
      <c r="AV245" s="225">
        <v>0.0</v>
      </c>
      <c r="AW245" s="225">
        <v>0.0</v>
      </c>
      <c r="AX245" s="225">
        <v>0.0</v>
      </c>
      <c r="AY245" s="359" t="str">
        <f t="shared" ref="AY245:BS245" si="988">IF(AD245 = 0, "", AD245)</f>
        <v>1</v>
      </c>
      <c r="AZ245" s="227" t="str">
        <f t="shared" si="988"/>
        <v/>
      </c>
      <c r="BA245" s="227" t="str">
        <f t="shared" si="988"/>
        <v/>
      </c>
      <c r="BB245" s="227" t="str">
        <f t="shared" si="988"/>
        <v/>
      </c>
      <c r="BC245" s="227" t="str">
        <f t="shared" si="988"/>
        <v/>
      </c>
      <c r="BD245" s="227" t="str">
        <f t="shared" si="988"/>
        <v/>
      </c>
      <c r="BE245" s="227" t="str">
        <f t="shared" si="988"/>
        <v/>
      </c>
      <c r="BF245" s="227" t="str">
        <f t="shared" si="988"/>
        <v/>
      </c>
      <c r="BG245" s="227" t="str">
        <f t="shared" si="988"/>
        <v/>
      </c>
      <c r="BH245" s="227" t="str">
        <f t="shared" si="988"/>
        <v/>
      </c>
      <c r="BI245" s="227" t="str">
        <f t="shared" si="988"/>
        <v/>
      </c>
      <c r="BJ245" s="227" t="str">
        <f t="shared" si="988"/>
        <v/>
      </c>
      <c r="BK245" s="227" t="str">
        <f t="shared" si="988"/>
        <v/>
      </c>
      <c r="BL245" s="227" t="str">
        <f t="shared" si="988"/>
        <v/>
      </c>
      <c r="BM245" s="227" t="str">
        <f t="shared" si="988"/>
        <v/>
      </c>
      <c r="BN245" s="227" t="str">
        <f t="shared" si="988"/>
        <v/>
      </c>
      <c r="BO245" s="227" t="str">
        <f t="shared" si="988"/>
        <v/>
      </c>
      <c r="BP245" s="227" t="str">
        <f t="shared" si="988"/>
        <v/>
      </c>
      <c r="BQ245" s="227" t="str">
        <f t="shared" si="988"/>
        <v/>
      </c>
      <c r="BR245" s="227" t="str">
        <f t="shared" si="988"/>
        <v/>
      </c>
      <c r="BS245" s="238" t="str">
        <f t="shared" si="988"/>
        <v/>
      </c>
      <c r="BT245" s="239" t="str">
        <f>$AY245*Assembly!Y$4+$AZ245*Assembly!Y$5+$BA245*Assembly!Y$6+$BB245*Assembly!Y$7+$BC245*Assembly!Y$8+$BD245*Assembly!Y$9+$BE245*Assembly!Y$10+$BF245*Assembly!Y$11+$BG245*Assembly!Y$12+$BH245*Assembly!Y$13+$BI245*Assembly!Y$14+$BJ245*Assembly!Y$15+$BK245*Assembly!Y$16+$BL245*Assembly!Y$17+$BM245*Assembly!Y$18+$BN245*Assembly!Y$19+$BO245*Assembly!Y$20+$BP245*Assembly!Y$21+$BQ245*Assembly!Y$22+$BR245*Assembly!Y$23+$BS245*Assembly!Y$24</f>
        <v>20</v>
      </c>
      <c r="BU245" s="225" t="str">
        <f t="shared" si="8"/>
        <v>160</v>
      </c>
      <c r="BV245" s="225"/>
      <c r="BW245" s="225" t="str">
        <f>$AY245*Assembly!AC$4+$AZ245*Assembly!AC$5+$BA245*Assembly!AC$6+$BB245*Assembly!AC$7+$BC245*Assembly!AC$8+$BD245*Assembly!AC$9+$BE245*Assembly!AC$10+$BF245*Assembly!AC$11+$BG245*Assembly!AC$12+$BH245*Assembly!AC$13+$BI245*Assembly!AC$14+$BJ245*Assembly!AC$15+$BK245*Assembly!AC$16+$BL245*Assembly!AC$17+$BM245*Assembly!AC$18+$BN245*Assembly!AC$19+$BO245*Assembly!AC$20+$BP245*Assembly!AC$21+$BQ245*Assembly!AC$22+$BR245*Assembly!AC$23+$BS245*Assembly!AC$24</f>
        <v>100</v>
      </c>
      <c r="BX245" s="240" t="str">
        <f t="shared" si="9"/>
        <v>5.00</v>
      </c>
      <c r="BY245" s="241" t="str">
        <f t="shared" si="10"/>
        <v>800</v>
      </c>
      <c r="BZ245" s="242" t="str">
        <f t="shared" si="11"/>
        <v>0.6</v>
      </c>
      <c r="CA245" s="241" t="str">
        <f t="shared" si="12"/>
        <v>50</v>
      </c>
      <c r="CB245" s="225" t="str">
        <f>$AY245*Assembly!X$4+$AZ245*Assembly!X$5+$BA245*Assembly!X$6+$BB245*Assembly!X$7+$BC245*Assembly!X$8+$BD245*Assembly!X$9+$BE245*Assembly!X$10+$BF245*Assembly!X$11+$BG245*Assembly!X$12+$BH245*Assembly!X$13+$BI245*Assembly!X$14+$BJ245*Assembly!X$15+$BK245*Assembly!X$16+$BL245*Assembly!X$17+$BM245*Assembly!X$18+$BN245*Assembly!X$19+$BO245*Assembly!X$20+$BP245*Assembly!X$21+$BQ245*Assembly!X$22+$BR245*Assembly!X$23+$BS245*Assembly!X$24</f>
        <v>1</v>
      </c>
      <c r="CC245" s="225" t="str">
        <f t="shared" si="13"/>
        <v>156</v>
      </c>
      <c r="CD245" s="223" t="str">
        <f t="shared" si="14"/>
        <v>0.0002</v>
      </c>
      <c r="CE245" s="243" t="str">
        <f>$AY245*Assembly!AB$4+$AZ245*Assembly!AB$5+$BA245*Assembly!AB$6+$BB245*Assembly!AB$7+$BC245*Assembly!AB$8+$BD245*Assembly!AB$9+$BE245*Assembly!AB$10+$BF245*Assembly!AB$11+$BG245*Assembly!AB$12+$BH245*Assembly!AB$13+$BI245*Assembly!AB$14+$BJ245*Assembly!AB$15+$BK245*Assembly!AB$16+$BL245*Assembly!AB$17+$BM245*Assembly!AB$18+$BN245*Assembly!AB$19+$BO245*Assembly!AB$20+$BP245*Assembly!AB$21+$BQ245*Assembly!AB$22+$BR245*Assembly!AB$23+$BS245*Assembly!AB$24</f>
        <v>3</v>
      </c>
      <c r="CF245" s="256" t="str">
        <f>$AY245*Assembly!M$4+$AZ245*Assembly!M$5+$BA245*Assembly!M$6+$BB245*Assembly!M$7+$BC245*Assembly!M$8+$BD245*Assembly!M$9+$BE245*Assembly!M$10+$BF245*Assembly!M$11+$BG245*Assembly!M$12+$BH245*Assembly!M$13+$BI245*Assembly!M$14+$BJ245*Assembly!M$15+$BK245*Assembly!M$16+$BL245*Assembly!M$17+$BM245*Assembly!M$18+$BN245*Assembly!M$19+$BO245*Assembly!M$20+$BP245*Assembly!M$21+$BQ245*Assembly!M$22+$BR245*Assembly!M$23+$BS245*Assembly!M$24</f>
        <v>21</v>
      </c>
      <c r="CG245" s="256" t="str">
        <f>$AY245*Assembly!N$4+$AZ245*Assembly!N$5+$BA245*Assembly!N$6+$BB245*Assembly!N$7+$BC245*Assembly!N$8+$BD245*Assembly!N$9+$BE245*Assembly!N$10+$BF245*Assembly!N$11+$BG245*Assembly!N$12+$BH245*Assembly!N$13+$BI245*Assembly!N$14+$BJ245*Assembly!N$15+$BK245*Assembly!N$16+$BL245*Assembly!N$17+$BM245*Assembly!N$18+$BN245*Assembly!N$19+$BO245*Assembly!N$20+$BP245*Assembly!N$21+$BQ245*Assembly!N$22+$BR245*Assembly!N$23+$BS245*Assembly!N$24</f>
        <v>0</v>
      </c>
      <c r="CH245" s="256" t="str">
        <f>$AY245*Assembly!O$4+$AZ245*Assembly!O$5+$BA245*Assembly!O$6+$BB245*Assembly!O$7+$BC245*Assembly!O$8+$BD245*Assembly!O$9+$BE245*Assembly!O$10+$BF245*Assembly!O$11+$BG245*Assembly!O$12+$BH245*Assembly!O$13+$BI245*Assembly!O$14+$BJ245*Assembly!O$15+$BK245*Assembly!O$16+$BL245*Assembly!O$17+$BM245*Assembly!O$18+$BN245*Assembly!O$19+$BO245*Assembly!O$20+$BP245*Assembly!O$21+$BQ245*Assembly!O$22+$BR245*Assembly!O$23+$BS245*Assembly!O$24</f>
        <v>0</v>
      </c>
      <c r="CI245" s="254" t="str">
        <f>$AY245*Assembly!P$4+$AZ245*Assembly!P$5+$BA245*Assembly!P$6+$BB245*Assembly!P$7+$BC245*Assembly!P$8+$BD245*Assembly!P$9+$BE245*Assembly!P$10+$BF245*Assembly!P$11+$BG245*Assembly!P$12+$BH245*Assembly!P$13+$BI245*Assembly!P$14+$BJ245*Assembly!P$15+$BK245*Assembly!P$16+$BL245*Assembly!P$17+$BM245*Assembly!P$18+$BN245*Assembly!P$19+$BO245*Assembly!P$20+$BP245*Assembly!P$21+$BQ245*Assembly!P$22+$BR245*Assembly!P$23+$BS245*Assembly!P$24</f>
        <v>0</v>
      </c>
      <c r="CJ245" s="254" t="str">
        <f>$AY245*Assembly!Q$4+$AZ245*Assembly!Q$5+$BA245*Assembly!Q$6+$BB245*Assembly!Q$7+$BC245*Assembly!Q$8+$BD245*Assembly!Q$9+$BE245*Assembly!Q$10+$BF245*Assembly!Q$11+$BG245*Assembly!Q$12+$BH245*Assembly!Q$13+$BI245*Assembly!Q$14+$BJ245*Assembly!Q$15+$BK245*Assembly!Q$16+$BL245*Assembly!Q$17+$BM245*Assembly!Q$18+$BN245*Assembly!Q$19+$BO245*Assembly!Q$20+$BP245*Assembly!Q$21+$BQ245*Assembly!Q$22+$BR245*Assembly!Q$23+$BS245*Assembly!Q$24</f>
        <v>0</v>
      </c>
      <c r="CK245" s="256" t="str">
        <f>$AY245*Assembly!R$4+$AZ245*Assembly!R$5+$BA245*Assembly!R$6+$BB245*Assembly!R$7+$BC245*Assembly!R$8+$BD245*Assembly!R$9+$BE245*Assembly!R$10+$BF245*Assembly!R$11+$BG245*Assembly!R$12+$BH245*Assembly!R$13+$BI245*Assembly!R$14+$BJ245*Assembly!R$15+$BK245*Assembly!R$16+$BL245*Assembly!R$17+$BM245*Assembly!R$18+$BN245*Assembly!R$19+$BO245*Assembly!R$20+$BP245*Assembly!R$21+$BQ245*Assembly!R$22+$BR245*Assembly!R$23+$BS245*Assembly!R$24</f>
        <v>0</v>
      </c>
      <c r="CL245" s="254" t="str">
        <f>$AY245*Assembly!S$4+$AZ245*Assembly!S$5+$BA245*Assembly!S$6+$BB245*Assembly!S$7+$BC245*Assembly!S$8+$BD245*Assembly!S$9+$BE245*Assembly!S$10+$BF245*Assembly!S$11+$BG245*Assembly!S$12+$BH245*Assembly!S$13+$BI245*Assembly!S$14+$BJ245*Assembly!S$15+$BK245*Assembly!S$16+$BL245*Assembly!S$17+$BM245*Assembly!S$18+$BN245*Assembly!S$19+$BO245*Assembly!S$20+$BP245*Assembly!S$21+$BQ245*Assembly!S$22+$BR245*Assembly!S$23+$BS245*Assembly!S$24</f>
        <v>0</v>
      </c>
      <c r="CM245" s="254" t="str">
        <f>$AY245*Assembly!T$4+$AZ245*Assembly!T$5+$BA245*Assembly!T$6+$BB245*Assembly!T$7+$BC245*Assembly!T$8+$BD245*Assembly!T$9+$BE245*Assembly!T$10+$BF245*Assembly!T$11+$BG245*Assembly!T$12+$BH245*Assembly!T$13+$BI245*Assembly!T$14+$BJ245*Assembly!T$15+$BK245*Assembly!T$16+$BL245*Assembly!T$17+$BM245*Assembly!T$18+$BN245*Assembly!T$19+$BO245*Assembly!T$20+$BP245*Assembly!T$21+$BQ245*Assembly!T$22+$BR245*Assembly!T$23+$BS245*Assembly!T$24</f>
        <v>0</v>
      </c>
      <c r="CN245" s="254" t="str">
        <f>$AY245*Assembly!U$4+$AZ245*Assembly!U$5+$BA245*Assembly!U$6+$BB245*Assembly!U$7+$BC245*Assembly!U$8+$BD245*Assembly!U$9+$BE245*Assembly!U$10+$BF245*Assembly!U$11+$BG245*Assembly!U$12+$BH245*Assembly!U$13+$BI245*Assembly!U$14+$BJ245*Assembly!U$15+$BK245*Assembly!U$16+$BL245*Assembly!U$17+$BM245*Assembly!U$18+$BN245*Assembly!U$19+$BO245*Assembly!U$20+$BP245*Assembly!U$21+$BQ245*Assembly!U$22+$BR245*Assembly!U$23+$BS245*Assembly!U$24</f>
        <v>0</v>
      </c>
      <c r="CO245" s="256" t="str">
        <f>$AY245*Assembly!V$4+$AZ245*Assembly!V$5+$BA245*Assembly!V$6+$BB245*Assembly!V$7+$BC245*Assembly!V$8+$BD245*Assembly!V$9+$BE245*Assembly!V$10+$BF245*Assembly!V$11+$BG245*Assembly!V$12+$BH245*Assembly!V$13+$BI245*Assembly!V$14+$BJ245*Assembly!V$15+$BK245*Assembly!V$16+$BL245*Assembly!V$17+$BM245*Assembly!V$18+$BN245*Assembly!V$19+$BO245*Assembly!V$20+$BP245*Assembly!V$21+$BQ245*Assembly!V$22+$BR245*Assembly!V$23+$BS245*Assembly!V$24</f>
        <v>0</v>
      </c>
      <c r="CP245" s="256" t="str">
        <f>CF245*Refining!$F$3</f>
        <v>38</v>
      </c>
      <c r="CQ245" s="256" t="str">
        <f>CG245*Refining!$F$4</f>
        <v>0</v>
      </c>
      <c r="CR245" s="256" t="str">
        <f>CH245*Refining!$F$5</f>
        <v>0</v>
      </c>
      <c r="CS245" s="256" t="str">
        <f>CI245*Refining!$F$6</f>
        <v>0</v>
      </c>
      <c r="CT245" s="256" t="str">
        <f>CJ245*Refining!$F$7</f>
        <v>0</v>
      </c>
      <c r="CU245" s="256" t="str">
        <f>CK245*Refining!$F$8</f>
        <v>0</v>
      </c>
      <c r="CV245" s="256" t="str">
        <f>CL245*Refining!$F$9</f>
        <v>0</v>
      </c>
      <c r="CW245" s="256" t="str">
        <f>CM245*Refining!$F$10</f>
        <v>0</v>
      </c>
      <c r="CX245" s="256" t="str">
        <f>CN245*Refining!$F$11</f>
        <v>0</v>
      </c>
      <c r="CY245" s="256" t="str">
        <f>CO245*Refining!$F$12</f>
        <v>0</v>
      </c>
      <c r="CZ245" s="244" t="str">
        <f t="shared" ref="CZ245:DS245" si="989">IF(CF245 = 0, "", CF245)</f>
        <v>21</v>
      </c>
      <c r="DA245" s="245" t="str">
        <f t="shared" si="989"/>
        <v/>
      </c>
      <c r="DB245" s="245" t="str">
        <f t="shared" si="989"/>
        <v/>
      </c>
      <c r="DC245" s="245" t="str">
        <f t="shared" si="989"/>
        <v/>
      </c>
      <c r="DD245" s="245" t="str">
        <f t="shared" si="989"/>
        <v/>
      </c>
      <c r="DE245" s="245" t="str">
        <f t="shared" si="989"/>
        <v/>
      </c>
      <c r="DF245" s="245" t="str">
        <f t="shared" si="989"/>
        <v/>
      </c>
      <c r="DG245" s="245" t="str">
        <f t="shared" si="989"/>
        <v/>
      </c>
      <c r="DH245" s="245" t="str">
        <f t="shared" si="989"/>
        <v/>
      </c>
      <c r="DI245" s="246" t="str">
        <f t="shared" si="989"/>
        <v/>
      </c>
      <c r="DJ245" s="244" t="str">
        <f t="shared" si="989"/>
        <v>38</v>
      </c>
      <c r="DK245" s="245" t="str">
        <f t="shared" si="989"/>
        <v/>
      </c>
      <c r="DL245" s="245" t="str">
        <f t="shared" si="989"/>
        <v/>
      </c>
      <c r="DM245" s="245" t="str">
        <f t="shared" si="989"/>
        <v/>
      </c>
      <c r="DN245" s="259" t="str">
        <f t="shared" si="989"/>
        <v/>
      </c>
      <c r="DO245" s="245" t="str">
        <f t="shared" si="989"/>
        <v/>
      </c>
      <c r="DP245" s="245" t="str">
        <f t="shared" si="989"/>
        <v/>
      </c>
      <c r="DQ245" s="245" t="str">
        <f t="shared" si="989"/>
        <v/>
      </c>
      <c r="DR245" s="245" t="str">
        <f t="shared" si="989"/>
        <v/>
      </c>
      <c r="DS245" s="246" t="str">
        <f t="shared" si="989"/>
        <v/>
      </c>
      <c r="DT245" s="248" t="str">
        <f t="shared" si="16"/>
        <v>21</v>
      </c>
      <c r="DU245" s="249" t="str">
        <f t="shared" si="17"/>
        <v>38</v>
      </c>
      <c r="DV245" s="225" t="str">
        <f>CZ245*'Ores &amp; Ingots'!$C$3+DA245*'Ores &amp; Ingots'!$C$4+DB245*'Ores &amp; Ingots'!$C$5+DC245*'Ores &amp; Ingots'!$C$6+DD245*'Ores &amp; Ingots'!$C$7+DE245*'Ores &amp; Ingots'!$C$8+DF245*'Ores &amp; Ingots'!$C$9+DG245*'Ores &amp; Ingots'!$C$10+DH245*'Ores &amp; Ingots'!$C$11+DI245*'Ores &amp; Ingots'!$C$12</f>
        <v>3</v>
      </c>
      <c r="DW245" s="225" t="str">
        <f>DJ245*'Ores &amp; Ingots'!$B$3+DK245*'Ores &amp; Ingots'!$B$4+DL245*'Ores &amp; Ingots'!$B$5+DM245*'Ores &amp; Ingots'!$B$6+DN245*'Ores &amp; Ingots'!$B$7+DO245*'Ores &amp; Ingots'!$B$8+DP245*'Ores &amp; Ingots'!$B$9+DQ245*'Ores &amp; Ingots'!$B$10+DR245*'Ores &amp; Ingots'!$B$11+DS245*'Ores &amp; Ingots'!$B$12</f>
        <v>14</v>
      </c>
      <c r="DX245" s="249" t="str">
        <f>CZ245*Refining!$G$3+DA245*Refining!$G$4+DB245*Refining!$G$5+DC245*Refining!$G$6+DD245*Refining!$G$7+DE245*Refining!$G$8+DF245*Refining!$G$9+DG245*Refining!$G$10+DH245*Refining!$G$11+DI245*Refining!$G$12</f>
        <v>1</v>
      </c>
      <c r="DY245" s="249" t="str">
        <f t="shared" si="18"/>
        <v>224</v>
      </c>
      <c r="DZ245" s="250" t="str">
        <f t="shared" si="19"/>
        <v>0.0002</v>
      </c>
      <c r="EA245" s="248" t="str">
        <f t="shared" si="20"/>
        <v>4</v>
      </c>
      <c r="EB245" s="251" t="str">
        <f t="shared" ref="EB245:EC245" si="990">EA245/60</f>
        <v>0.1</v>
      </c>
      <c r="EC245" s="251" t="str">
        <f t="shared" si="990"/>
        <v>0.0</v>
      </c>
      <c r="ED245" s="248" t="str">
        <f t="shared" si="22"/>
        <v>380</v>
      </c>
      <c r="EE245" s="251" t="str">
        <f t="shared" ref="EE245:EF245" si="991">ED245/1000</f>
        <v>0.4</v>
      </c>
      <c r="EF245" s="252" t="str">
        <f t="shared" si="991"/>
        <v>0.00</v>
      </c>
      <c r="EG245" s="223" t="str">
        <f t="shared" si="24"/>
        <v>0.0004</v>
      </c>
      <c r="EH245" s="224" t="str">
        <f t="shared" si="25"/>
        <v>0:00:04</v>
      </c>
      <c r="EI245" s="225" t="s">
        <v>12</v>
      </c>
    </row>
    <row r="246">
      <c r="A246" s="33"/>
      <c r="B246" s="226" t="s">
        <v>1055</v>
      </c>
      <c r="C246" s="227" t="s">
        <v>885</v>
      </c>
      <c r="D246" s="227">
        <v>1.0</v>
      </c>
      <c r="E246" s="227">
        <v>1.0</v>
      </c>
      <c r="F246" s="227">
        <v>1.0</v>
      </c>
      <c r="G246" s="228" t="str">
        <f t="shared" si="5"/>
        <v>0.1</v>
      </c>
      <c r="H246" s="229">
        <v>3.0</v>
      </c>
      <c r="I246" s="229">
        <v>7.5</v>
      </c>
      <c r="J246" s="229" t="str">
        <f>H246/Main!$D$9</f>
        <v>3</v>
      </c>
      <c r="K246" s="229" t="str">
        <f>I246/Main!$D$10</f>
        <v>7.5</v>
      </c>
      <c r="L246" s="229" t="str">
        <f t="shared" si="6"/>
        <v>2.5</v>
      </c>
      <c r="M246" s="229">
        <v>0.32</v>
      </c>
      <c r="N246" s="230"/>
      <c r="O246" s="230"/>
      <c r="P246" s="230"/>
      <c r="Q246" s="231"/>
      <c r="R246" s="230"/>
      <c r="S246" s="232"/>
      <c r="T246" s="232"/>
      <c r="U246" s="230"/>
      <c r="V246" s="230"/>
      <c r="W246" s="232"/>
      <c r="X246" s="232"/>
      <c r="Y246" s="230"/>
      <c r="Z246" s="230"/>
      <c r="AA246" s="230"/>
      <c r="AB246" s="230"/>
      <c r="AC246" s="334"/>
      <c r="AD246" s="309">
        <v>1.0</v>
      </c>
      <c r="AE246" s="225">
        <v>0.0</v>
      </c>
      <c r="AF246" s="225">
        <v>0.0</v>
      </c>
      <c r="AG246" s="225">
        <v>0.0</v>
      </c>
      <c r="AH246" s="225">
        <v>0.0</v>
      </c>
      <c r="AI246" s="225">
        <v>0.0</v>
      </c>
      <c r="AJ246" s="225">
        <v>0.0</v>
      </c>
      <c r="AK246" s="225">
        <v>0.0</v>
      </c>
      <c r="AL246" s="225">
        <v>0.0</v>
      </c>
      <c r="AM246" s="225">
        <v>0.0</v>
      </c>
      <c r="AN246" s="225">
        <v>0.0</v>
      </c>
      <c r="AO246" s="225">
        <v>0.0</v>
      </c>
      <c r="AP246" s="225">
        <v>0.0</v>
      </c>
      <c r="AQ246" s="225">
        <v>0.0</v>
      </c>
      <c r="AR246" s="225">
        <v>0.0</v>
      </c>
      <c r="AS246" s="225">
        <v>0.0</v>
      </c>
      <c r="AT246" s="225">
        <v>0.0</v>
      </c>
      <c r="AU246" s="225">
        <v>0.0</v>
      </c>
      <c r="AV246" s="225">
        <v>0.0</v>
      </c>
      <c r="AW246" s="225">
        <v>0.0</v>
      </c>
      <c r="AX246" s="225">
        <v>0.0</v>
      </c>
      <c r="AY246" s="359" t="str">
        <f t="shared" ref="AY246:BS246" si="992">IF(AD246 = 0, "", AD246)</f>
        <v>1</v>
      </c>
      <c r="AZ246" s="227" t="str">
        <f t="shared" si="992"/>
        <v/>
      </c>
      <c r="BA246" s="227" t="str">
        <f t="shared" si="992"/>
        <v/>
      </c>
      <c r="BB246" s="227" t="str">
        <f t="shared" si="992"/>
        <v/>
      </c>
      <c r="BC246" s="227" t="str">
        <f t="shared" si="992"/>
        <v/>
      </c>
      <c r="BD246" s="227" t="str">
        <f t="shared" si="992"/>
        <v/>
      </c>
      <c r="BE246" s="227" t="str">
        <f t="shared" si="992"/>
        <v/>
      </c>
      <c r="BF246" s="227" t="str">
        <f t="shared" si="992"/>
        <v/>
      </c>
      <c r="BG246" s="227" t="str">
        <f t="shared" si="992"/>
        <v/>
      </c>
      <c r="BH246" s="227" t="str">
        <f t="shared" si="992"/>
        <v/>
      </c>
      <c r="BI246" s="227" t="str">
        <f t="shared" si="992"/>
        <v/>
      </c>
      <c r="BJ246" s="227" t="str">
        <f t="shared" si="992"/>
        <v/>
      </c>
      <c r="BK246" s="227" t="str">
        <f t="shared" si="992"/>
        <v/>
      </c>
      <c r="BL246" s="227" t="str">
        <f t="shared" si="992"/>
        <v/>
      </c>
      <c r="BM246" s="227" t="str">
        <f t="shared" si="992"/>
        <v/>
      </c>
      <c r="BN246" s="227" t="str">
        <f t="shared" si="992"/>
        <v/>
      </c>
      <c r="BO246" s="227" t="str">
        <f t="shared" si="992"/>
        <v/>
      </c>
      <c r="BP246" s="227" t="str">
        <f t="shared" si="992"/>
        <v/>
      </c>
      <c r="BQ246" s="227" t="str">
        <f t="shared" si="992"/>
        <v/>
      </c>
      <c r="BR246" s="227" t="str">
        <f t="shared" si="992"/>
        <v/>
      </c>
      <c r="BS246" s="238" t="str">
        <f t="shared" si="992"/>
        <v/>
      </c>
      <c r="BT246" s="239" t="str">
        <f>$AY246*Assembly!Y$4+$AZ246*Assembly!Y$5+$BA246*Assembly!Y$6+$BB246*Assembly!Y$7+$BC246*Assembly!Y$8+$BD246*Assembly!Y$9+$BE246*Assembly!Y$10+$BF246*Assembly!Y$11+$BG246*Assembly!Y$12+$BH246*Assembly!Y$13+$BI246*Assembly!Y$14+$BJ246*Assembly!Y$15+$BK246*Assembly!Y$16+$BL246*Assembly!Y$17+$BM246*Assembly!Y$18+$BN246*Assembly!Y$19+$BO246*Assembly!Y$20+$BP246*Assembly!Y$21+$BQ246*Assembly!Y$22+$BR246*Assembly!Y$23+$BS246*Assembly!Y$24</f>
        <v>20</v>
      </c>
      <c r="BU246" s="225" t="str">
        <f t="shared" si="8"/>
        <v>160</v>
      </c>
      <c r="BV246" s="225"/>
      <c r="BW246" s="225" t="str">
        <f>$AY246*Assembly!AC$4+$AZ246*Assembly!AC$5+$BA246*Assembly!AC$6+$BB246*Assembly!AC$7+$BC246*Assembly!AC$8+$BD246*Assembly!AC$9+$BE246*Assembly!AC$10+$BF246*Assembly!AC$11+$BG246*Assembly!AC$12+$BH246*Assembly!AC$13+$BI246*Assembly!AC$14+$BJ246*Assembly!AC$15+$BK246*Assembly!AC$16+$BL246*Assembly!AC$17+$BM246*Assembly!AC$18+$BN246*Assembly!AC$19+$BO246*Assembly!AC$20+$BP246*Assembly!AC$21+$BQ246*Assembly!AC$22+$BR246*Assembly!AC$23+$BS246*Assembly!AC$24</f>
        <v>100</v>
      </c>
      <c r="BX246" s="240" t="str">
        <f t="shared" si="9"/>
        <v>5.00</v>
      </c>
      <c r="BY246" s="241" t="str">
        <f t="shared" si="10"/>
        <v>800</v>
      </c>
      <c r="BZ246" s="242" t="str">
        <f t="shared" si="11"/>
        <v>0.6</v>
      </c>
      <c r="CA246" s="241" t="str">
        <f t="shared" si="12"/>
        <v>33</v>
      </c>
      <c r="CB246" s="225" t="str">
        <f>$AY246*Assembly!X$4+$AZ246*Assembly!X$5+$BA246*Assembly!X$6+$BB246*Assembly!X$7+$BC246*Assembly!X$8+$BD246*Assembly!X$9+$BE246*Assembly!X$10+$BF246*Assembly!X$11+$BG246*Assembly!X$12+$BH246*Assembly!X$13+$BI246*Assembly!X$14+$BJ246*Assembly!X$15+$BK246*Assembly!X$16+$BL246*Assembly!X$17+$BM246*Assembly!X$18+$BN246*Assembly!X$19+$BO246*Assembly!X$20+$BP246*Assembly!X$21+$BQ246*Assembly!X$22+$BR246*Assembly!X$23+$BS246*Assembly!X$24</f>
        <v>1</v>
      </c>
      <c r="CC246" s="225" t="str">
        <f t="shared" si="13"/>
        <v>156</v>
      </c>
      <c r="CD246" s="223" t="str">
        <f t="shared" si="14"/>
        <v>0.0002</v>
      </c>
      <c r="CE246" s="243" t="str">
        <f>$AY246*Assembly!AB$4+$AZ246*Assembly!AB$5+$BA246*Assembly!AB$6+$BB246*Assembly!AB$7+$BC246*Assembly!AB$8+$BD246*Assembly!AB$9+$BE246*Assembly!AB$10+$BF246*Assembly!AB$11+$BG246*Assembly!AB$12+$BH246*Assembly!AB$13+$BI246*Assembly!AB$14+$BJ246*Assembly!AB$15+$BK246*Assembly!AB$16+$BL246*Assembly!AB$17+$BM246*Assembly!AB$18+$BN246*Assembly!AB$19+$BO246*Assembly!AB$20+$BP246*Assembly!AB$21+$BQ246*Assembly!AB$22+$BR246*Assembly!AB$23+$BS246*Assembly!AB$24</f>
        <v>3</v>
      </c>
      <c r="CF246" s="231" t="str">
        <f>$AY246*Assembly!M$4+$AZ246*Assembly!M$5+$BA246*Assembly!M$6+$BB246*Assembly!M$7+$BC246*Assembly!M$8+$BD246*Assembly!M$9+$BE246*Assembly!M$10+$BF246*Assembly!M$11+$BG246*Assembly!M$12+$BH246*Assembly!M$13+$BI246*Assembly!M$14+$BJ246*Assembly!M$15+$BK246*Assembly!M$16+$BL246*Assembly!M$17+$BM246*Assembly!M$18+$BN246*Assembly!M$19+$BO246*Assembly!M$20+$BP246*Assembly!M$21+$BQ246*Assembly!M$22+$BR246*Assembly!M$23+$BS246*Assembly!M$24</f>
        <v>21</v>
      </c>
      <c r="CG246" s="231" t="str">
        <f>$AY246*Assembly!N$4+$AZ246*Assembly!N$5+$BA246*Assembly!N$6+$BB246*Assembly!N$7+$BC246*Assembly!N$8+$BD246*Assembly!N$9+$BE246*Assembly!N$10+$BF246*Assembly!N$11+$BG246*Assembly!N$12+$BH246*Assembly!N$13+$BI246*Assembly!N$14+$BJ246*Assembly!N$15+$BK246*Assembly!N$16+$BL246*Assembly!N$17+$BM246*Assembly!N$18+$BN246*Assembly!N$19+$BO246*Assembly!N$20+$BP246*Assembly!N$21+$BQ246*Assembly!N$22+$BR246*Assembly!N$23+$BS246*Assembly!N$24</f>
        <v>0</v>
      </c>
      <c r="CH246" s="231" t="str">
        <f>$AY246*Assembly!O$4+$AZ246*Assembly!O$5+$BA246*Assembly!O$6+$BB246*Assembly!O$7+$BC246*Assembly!O$8+$BD246*Assembly!O$9+$BE246*Assembly!O$10+$BF246*Assembly!O$11+$BG246*Assembly!O$12+$BH246*Assembly!O$13+$BI246*Assembly!O$14+$BJ246*Assembly!O$15+$BK246*Assembly!O$16+$BL246*Assembly!O$17+$BM246*Assembly!O$18+$BN246*Assembly!O$19+$BO246*Assembly!O$20+$BP246*Assembly!O$21+$BQ246*Assembly!O$22+$BR246*Assembly!O$23+$BS246*Assembly!O$24</f>
        <v>0</v>
      </c>
      <c r="CI246" s="229" t="str">
        <f>$AY246*Assembly!P$4+$AZ246*Assembly!P$5+$BA246*Assembly!P$6+$BB246*Assembly!P$7+$BC246*Assembly!P$8+$BD246*Assembly!P$9+$BE246*Assembly!P$10+$BF246*Assembly!P$11+$BG246*Assembly!P$12+$BH246*Assembly!P$13+$BI246*Assembly!P$14+$BJ246*Assembly!P$15+$BK246*Assembly!P$16+$BL246*Assembly!P$17+$BM246*Assembly!P$18+$BN246*Assembly!P$19+$BO246*Assembly!P$20+$BP246*Assembly!P$21+$BQ246*Assembly!P$22+$BR246*Assembly!P$23+$BS246*Assembly!P$24</f>
        <v>0</v>
      </c>
      <c r="CJ246" s="229" t="str">
        <f>$AY246*Assembly!Q$4+$AZ246*Assembly!Q$5+$BA246*Assembly!Q$6+$BB246*Assembly!Q$7+$BC246*Assembly!Q$8+$BD246*Assembly!Q$9+$BE246*Assembly!Q$10+$BF246*Assembly!Q$11+$BG246*Assembly!Q$12+$BH246*Assembly!Q$13+$BI246*Assembly!Q$14+$BJ246*Assembly!Q$15+$BK246*Assembly!Q$16+$BL246*Assembly!Q$17+$BM246*Assembly!Q$18+$BN246*Assembly!Q$19+$BO246*Assembly!Q$20+$BP246*Assembly!Q$21+$BQ246*Assembly!Q$22+$BR246*Assembly!Q$23+$BS246*Assembly!Q$24</f>
        <v>0</v>
      </c>
      <c r="CK246" s="231" t="str">
        <f>$AY246*Assembly!R$4+$AZ246*Assembly!R$5+$BA246*Assembly!R$6+$BB246*Assembly!R$7+$BC246*Assembly!R$8+$BD246*Assembly!R$9+$BE246*Assembly!R$10+$BF246*Assembly!R$11+$BG246*Assembly!R$12+$BH246*Assembly!R$13+$BI246*Assembly!R$14+$BJ246*Assembly!R$15+$BK246*Assembly!R$16+$BL246*Assembly!R$17+$BM246*Assembly!R$18+$BN246*Assembly!R$19+$BO246*Assembly!R$20+$BP246*Assembly!R$21+$BQ246*Assembly!R$22+$BR246*Assembly!R$23+$BS246*Assembly!R$24</f>
        <v>0</v>
      </c>
      <c r="CL246" s="229" t="str">
        <f>$AY246*Assembly!S$4+$AZ246*Assembly!S$5+$BA246*Assembly!S$6+$BB246*Assembly!S$7+$BC246*Assembly!S$8+$BD246*Assembly!S$9+$BE246*Assembly!S$10+$BF246*Assembly!S$11+$BG246*Assembly!S$12+$BH246*Assembly!S$13+$BI246*Assembly!S$14+$BJ246*Assembly!S$15+$BK246*Assembly!S$16+$BL246*Assembly!S$17+$BM246*Assembly!S$18+$BN246*Assembly!S$19+$BO246*Assembly!S$20+$BP246*Assembly!S$21+$BQ246*Assembly!S$22+$BR246*Assembly!S$23+$BS246*Assembly!S$24</f>
        <v>0</v>
      </c>
      <c r="CM246" s="229" t="str">
        <f>$AY246*Assembly!T$4+$AZ246*Assembly!T$5+$BA246*Assembly!T$6+$BB246*Assembly!T$7+$BC246*Assembly!T$8+$BD246*Assembly!T$9+$BE246*Assembly!T$10+$BF246*Assembly!T$11+$BG246*Assembly!T$12+$BH246*Assembly!T$13+$BI246*Assembly!T$14+$BJ246*Assembly!T$15+$BK246*Assembly!T$16+$BL246*Assembly!T$17+$BM246*Assembly!T$18+$BN246*Assembly!T$19+$BO246*Assembly!T$20+$BP246*Assembly!T$21+$BQ246*Assembly!T$22+$BR246*Assembly!T$23+$BS246*Assembly!T$24</f>
        <v>0</v>
      </c>
      <c r="CN246" s="229" t="str">
        <f>$AY246*Assembly!U$4+$AZ246*Assembly!U$5+$BA246*Assembly!U$6+$BB246*Assembly!U$7+$BC246*Assembly!U$8+$BD246*Assembly!U$9+$BE246*Assembly!U$10+$BF246*Assembly!U$11+$BG246*Assembly!U$12+$BH246*Assembly!U$13+$BI246*Assembly!U$14+$BJ246*Assembly!U$15+$BK246*Assembly!U$16+$BL246*Assembly!U$17+$BM246*Assembly!U$18+$BN246*Assembly!U$19+$BO246*Assembly!U$20+$BP246*Assembly!U$21+$BQ246*Assembly!U$22+$BR246*Assembly!U$23+$BS246*Assembly!U$24</f>
        <v>0</v>
      </c>
      <c r="CO246" s="231" t="str">
        <f>$AY246*Assembly!V$4+$AZ246*Assembly!V$5+$BA246*Assembly!V$6+$BB246*Assembly!V$7+$BC246*Assembly!V$8+$BD246*Assembly!V$9+$BE246*Assembly!V$10+$BF246*Assembly!V$11+$BG246*Assembly!V$12+$BH246*Assembly!V$13+$BI246*Assembly!V$14+$BJ246*Assembly!V$15+$BK246*Assembly!V$16+$BL246*Assembly!V$17+$BM246*Assembly!V$18+$BN246*Assembly!V$19+$BO246*Assembly!V$20+$BP246*Assembly!V$21+$BQ246*Assembly!V$22+$BR246*Assembly!V$23+$BS246*Assembly!V$24</f>
        <v>0</v>
      </c>
      <c r="CP246" s="231" t="str">
        <f>CF246*Refining!$F$3</f>
        <v>38</v>
      </c>
      <c r="CQ246" s="231" t="str">
        <f>CG246*Refining!$F$4</f>
        <v>0</v>
      </c>
      <c r="CR246" s="231" t="str">
        <f>CH246*Refining!$F$5</f>
        <v>0</v>
      </c>
      <c r="CS246" s="231" t="str">
        <f>CI246*Refining!$F$6</f>
        <v>0</v>
      </c>
      <c r="CT246" s="231" t="str">
        <f>CJ246*Refining!$F$7</f>
        <v>0</v>
      </c>
      <c r="CU246" s="231" t="str">
        <f>CK246*Refining!$F$8</f>
        <v>0</v>
      </c>
      <c r="CV246" s="231" t="str">
        <f>CL246*Refining!$F$9</f>
        <v>0</v>
      </c>
      <c r="CW246" s="231" t="str">
        <f>CM246*Refining!$F$10</f>
        <v>0</v>
      </c>
      <c r="CX246" s="231" t="str">
        <f>CN246*Refining!$F$11</f>
        <v>0</v>
      </c>
      <c r="CY246" s="231" t="str">
        <f>CO246*Refining!$F$12</f>
        <v>0</v>
      </c>
      <c r="CZ246" s="244" t="str">
        <f t="shared" ref="CZ246:DS246" si="993">IF(CF246 = 0, "", CF246)</f>
        <v>21</v>
      </c>
      <c r="DA246" s="245" t="str">
        <f t="shared" si="993"/>
        <v/>
      </c>
      <c r="DB246" s="245" t="str">
        <f t="shared" si="993"/>
        <v/>
      </c>
      <c r="DC246" s="245" t="str">
        <f t="shared" si="993"/>
        <v/>
      </c>
      <c r="DD246" s="245" t="str">
        <f t="shared" si="993"/>
        <v/>
      </c>
      <c r="DE246" s="245" t="str">
        <f t="shared" si="993"/>
        <v/>
      </c>
      <c r="DF246" s="245" t="str">
        <f t="shared" si="993"/>
        <v/>
      </c>
      <c r="DG246" s="245" t="str">
        <f t="shared" si="993"/>
        <v/>
      </c>
      <c r="DH246" s="245" t="str">
        <f t="shared" si="993"/>
        <v/>
      </c>
      <c r="DI246" s="246" t="str">
        <f t="shared" si="993"/>
        <v/>
      </c>
      <c r="DJ246" s="244" t="str">
        <f t="shared" si="993"/>
        <v>38</v>
      </c>
      <c r="DK246" s="245" t="str">
        <f t="shared" si="993"/>
        <v/>
      </c>
      <c r="DL246" s="245" t="str">
        <f t="shared" si="993"/>
        <v/>
      </c>
      <c r="DM246" s="245" t="str">
        <f t="shared" si="993"/>
        <v/>
      </c>
      <c r="DN246" s="259" t="str">
        <f t="shared" si="993"/>
        <v/>
      </c>
      <c r="DO246" s="245" t="str">
        <f t="shared" si="993"/>
        <v/>
      </c>
      <c r="DP246" s="245" t="str">
        <f t="shared" si="993"/>
        <v/>
      </c>
      <c r="DQ246" s="245" t="str">
        <f t="shared" si="993"/>
        <v/>
      </c>
      <c r="DR246" s="245" t="str">
        <f t="shared" si="993"/>
        <v/>
      </c>
      <c r="DS246" s="246" t="str">
        <f t="shared" si="993"/>
        <v/>
      </c>
      <c r="DT246" s="248" t="str">
        <f t="shared" si="16"/>
        <v>21</v>
      </c>
      <c r="DU246" s="249" t="str">
        <f t="shared" si="17"/>
        <v>38</v>
      </c>
      <c r="DV246" s="225" t="str">
        <f>CZ246*'Ores &amp; Ingots'!$C$3+DA246*'Ores &amp; Ingots'!$C$4+DB246*'Ores &amp; Ingots'!$C$5+DC246*'Ores &amp; Ingots'!$C$6+DD246*'Ores &amp; Ingots'!$C$7+DE246*'Ores &amp; Ingots'!$C$8+DF246*'Ores &amp; Ingots'!$C$9+DG246*'Ores &amp; Ingots'!$C$10+DH246*'Ores &amp; Ingots'!$C$11+DI246*'Ores &amp; Ingots'!$C$12</f>
        <v>3</v>
      </c>
      <c r="DW246" s="225" t="str">
        <f>DJ246*'Ores &amp; Ingots'!$B$3+DK246*'Ores &amp; Ingots'!$B$4+DL246*'Ores &amp; Ingots'!$B$5+DM246*'Ores &amp; Ingots'!$B$6+DN246*'Ores &amp; Ingots'!$B$7+DO246*'Ores &amp; Ingots'!$B$8+DP246*'Ores &amp; Ingots'!$B$9+DQ246*'Ores &amp; Ingots'!$B$10+DR246*'Ores &amp; Ingots'!$B$11+DS246*'Ores &amp; Ingots'!$B$12</f>
        <v>14</v>
      </c>
      <c r="DX246" s="249" t="str">
        <f>CZ246*Refining!$G$3+DA246*Refining!$G$4+DB246*Refining!$G$5+DC246*Refining!$G$6+DD246*Refining!$G$7+DE246*Refining!$G$8+DF246*Refining!$G$9+DG246*Refining!$G$10+DH246*Refining!$G$11+DI246*Refining!$G$12</f>
        <v>1</v>
      </c>
      <c r="DY246" s="249" t="str">
        <f t="shared" si="18"/>
        <v>224</v>
      </c>
      <c r="DZ246" s="250" t="str">
        <f t="shared" si="19"/>
        <v>0.0002</v>
      </c>
      <c r="EA246" s="248" t="str">
        <f t="shared" si="20"/>
        <v>5</v>
      </c>
      <c r="EB246" s="251" t="str">
        <f t="shared" ref="EB246:EC246" si="994">EA246/60</f>
        <v>0.1</v>
      </c>
      <c r="EC246" s="251" t="str">
        <f t="shared" si="994"/>
        <v>0.0</v>
      </c>
      <c r="ED246" s="248" t="str">
        <f t="shared" si="22"/>
        <v>380</v>
      </c>
      <c r="EE246" s="251" t="str">
        <f t="shared" ref="EE246:EF246" si="995">ED246/1000</f>
        <v>0.4</v>
      </c>
      <c r="EF246" s="252" t="str">
        <f t="shared" si="995"/>
        <v>0.00</v>
      </c>
      <c r="EG246" s="223" t="str">
        <f t="shared" si="24"/>
        <v>0.0004</v>
      </c>
      <c r="EH246" s="224" t="str">
        <f t="shared" si="25"/>
        <v>0:00:05</v>
      </c>
      <c r="EI246" s="225" t="s">
        <v>12</v>
      </c>
    </row>
    <row r="247">
      <c r="A247" s="33"/>
      <c r="B247" s="336" t="s">
        <v>1093</v>
      </c>
      <c r="C247" s="227" t="s">
        <v>885</v>
      </c>
      <c r="D247" s="227">
        <v>1.0</v>
      </c>
      <c r="E247" s="227">
        <v>1.0</v>
      </c>
      <c r="F247" s="227">
        <v>1.0</v>
      </c>
      <c r="G247" s="253" t="str">
        <f t="shared" si="5"/>
        <v>0.1</v>
      </c>
      <c r="H247" s="254">
        <v>2.0</v>
      </c>
      <c r="I247" s="254">
        <v>5.0</v>
      </c>
      <c r="J247" s="254" t="str">
        <f>H247/Main!$D$9</f>
        <v>2</v>
      </c>
      <c r="K247" s="254" t="str">
        <f>I247/Main!$D$10</f>
        <v>5</v>
      </c>
      <c r="L247" s="254" t="str">
        <f t="shared" si="6"/>
        <v>2.5</v>
      </c>
      <c r="M247" s="254">
        <v>0.32</v>
      </c>
      <c r="N247" s="255"/>
      <c r="O247" s="255"/>
      <c r="P247" s="255"/>
      <c r="Q247" s="256"/>
      <c r="R247" s="255"/>
      <c r="S247" s="257"/>
      <c r="T247" s="257"/>
      <c r="U247" s="255"/>
      <c r="V247" s="255"/>
      <c r="W247" s="350"/>
      <c r="X247" s="257"/>
      <c r="Y247" s="255"/>
      <c r="Z247" s="255"/>
      <c r="AA247" s="255"/>
      <c r="AB247" s="255"/>
      <c r="AC247" s="351"/>
      <c r="AD247" s="309">
        <v>1.0</v>
      </c>
      <c r="AE247" s="225">
        <v>0.0</v>
      </c>
      <c r="AF247" s="225">
        <v>0.0</v>
      </c>
      <c r="AG247" s="225">
        <v>0.0</v>
      </c>
      <c r="AH247" s="225">
        <v>0.0</v>
      </c>
      <c r="AI247" s="225">
        <v>0.0</v>
      </c>
      <c r="AJ247" s="225">
        <v>0.0</v>
      </c>
      <c r="AK247" s="225">
        <v>0.0</v>
      </c>
      <c r="AL247" s="225">
        <v>0.0</v>
      </c>
      <c r="AM247" s="225">
        <v>0.0</v>
      </c>
      <c r="AN247" s="225">
        <v>0.0</v>
      </c>
      <c r="AO247" s="225">
        <v>0.0</v>
      </c>
      <c r="AP247" s="225">
        <v>0.0</v>
      </c>
      <c r="AQ247" s="225">
        <v>0.0</v>
      </c>
      <c r="AR247" s="225">
        <v>0.0</v>
      </c>
      <c r="AS247" s="225">
        <v>0.0</v>
      </c>
      <c r="AT247" s="225">
        <v>0.0</v>
      </c>
      <c r="AU247" s="225">
        <v>0.0</v>
      </c>
      <c r="AV247" s="225">
        <v>0.0</v>
      </c>
      <c r="AW247" s="225">
        <v>0.0</v>
      </c>
      <c r="AX247" s="225">
        <v>0.0</v>
      </c>
      <c r="AY247" s="359" t="str">
        <f t="shared" ref="AY247:BS247" si="996">IF(AD247 = 0, "", AD247)</f>
        <v>1</v>
      </c>
      <c r="AZ247" s="227" t="str">
        <f t="shared" si="996"/>
        <v/>
      </c>
      <c r="BA247" s="227" t="str">
        <f t="shared" si="996"/>
        <v/>
      </c>
      <c r="BB247" s="227" t="str">
        <f t="shared" si="996"/>
        <v/>
      </c>
      <c r="BC247" s="227" t="str">
        <f t="shared" si="996"/>
        <v/>
      </c>
      <c r="BD247" s="227" t="str">
        <f t="shared" si="996"/>
        <v/>
      </c>
      <c r="BE247" s="227" t="str">
        <f t="shared" si="996"/>
        <v/>
      </c>
      <c r="BF247" s="227" t="str">
        <f t="shared" si="996"/>
        <v/>
      </c>
      <c r="BG247" s="227" t="str">
        <f t="shared" si="996"/>
        <v/>
      </c>
      <c r="BH247" s="227" t="str">
        <f t="shared" si="996"/>
        <v/>
      </c>
      <c r="BI247" s="227" t="str">
        <f t="shared" si="996"/>
        <v/>
      </c>
      <c r="BJ247" s="227" t="str">
        <f t="shared" si="996"/>
        <v/>
      </c>
      <c r="BK247" s="227" t="str">
        <f t="shared" si="996"/>
        <v/>
      </c>
      <c r="BL247" s="227" t="str">
        <f t="shared" si="996"/>
        <v/>
      </c>
      <c r="BM247" s="227" t="str">
        <f t="shared" si="996"/>
        <v/>
      </c>
      <c r="BN247" s="227" t="str">
        <f t="shared" si="996"/>
        <v/>
      </c>
      <c r="BO247" s="227" t="str">
        <f t="shared" si="996"/>
        <v/>
      </c>
      <c r="BP247" s="227" t="str">
        <f t="shared" si="996"/>
        <v/>
      </c>
      <c r="BQ247" s="227" t="str">
        <f t="shared" si="996"/>
        <v/>
      </c>
      <c r="BR247" s="227" t="str">
        <f t="shared" si="996"/>
        <v/>
      </c>
      <c r="BS247" s="238" t="str">
        <f t="shared" si="996"/>
        <v/>
      </c>
      <c r="BT247" s="239" t="str">
        <f>$AY247*Assembly!Y$4+$AZ247*Assembly!Y$5+$BA247*Assembly!Y$6+$BB247*Assembly!Y$7+$BC247*Assembly!Y$8+$BD247*Assembly!Y$9+$BE247*Assembly!Y$10+$BF247*Assembly!Y$11+$BG247*Assembly!Y$12+$BH247*Assembly!Y$13+$BI247*Assembly!Y$14+$BJ247*Assembly!Y$15+$BK247*Assembly!Y$16+$BL247*Assembly!Y$17+$BM247*Assembly!Y$18+$BN247*Assembly!Y$19+$BO247*Assembly!Y$20+$BP247*Assembly!Y$21+$BQ247*Assembly!Y$22+$BR247*Assembly!Y$23+$BS247*Assembly!Y$24</f>
        <v>20</v>
      </c>
      <c r="BU247" s="225" t="str">
        <f t="shared" si="8"/>
        <v>160</v>
      </c>
      <c r="BV247" s="225"/>
      <c r="BW247" s="225" t="str">
        <f>$AY247*Assembly!AC$4+$AZ247*Assembly!AC$5+$BA247*Assembly!AC$6+$BB247*Assembly!AC$7+$BC247*Assembly!AC$8+$BD247*Assembly!AC$9+$BE247*Assembly!AC$10+$BF247*Assembly!AC$11+$BG247*Assembly!AC$12+$BH247*Assembly!AC$13+$BI247*Assembly!AC$14+$BJ247*Assembly!AC$15+$BK247*Assembly!AC$16+$BL247*Assembly!AC$17+$BM247*Assembly!AC$18+$BN247*Assembly!AC$19+$BO247*Assembly!AC$20+$BP247*Assembly!AC$21+$BQ247*Assembly!AC$22+$BR247*Assembly!AC$23+$BS247*Assembly!AC$24</f>
        <v>100</v>
      </c>
      <c r="BX247" s="240" t="str">
        <f t="shared" si="9"/>
        <v>5.00</v>
      </c>
      <c r="BY247" s="241" t="str">
        <f t="shared" si="10"/>
        <v>800</v>
      </c>
      <c r="BZ247" s="242" t="str">
        <f t="shared" si="11"/>
        <v>0.6</v>
      </c>
      <c r="CA247" s="241" t="str">
        <f t="shared" si="12"/>
        <v>50</v>
      </c>
      <c r="CB247" s="225" t="str">
        <f>$AY247*Assembly!X$4+$AZ247*Assembly!X$5+$BA247*Assembly!X$6+$BB247*Assembly!X$7+$BC247*Assembly!X$8+$BD247*Assembly!X$9+$BE247*Assembly!X$10+$BF247*Assembly!X$11+$BG247*Assembly!X$12+$BH247*Assembly!X$13+$BI247*Assembly!X$14+$BJ247*Assembly!X$15+$BK247*Assembly!X$16+$BL247*Assembly!X$17+$BM247*Assembly!X$18+$BN247*Assembly!X$19+$BO247*Assembly!X$20+$BP247*Assembly!X$21+$BQ247*Assembly!X$22+$BR247*Assembly!X$23+$BS247*Assembly!X$24</f>
        <v>1</v>
      </c>
      <c r="CC247" s="225" t="str">
        <f t="shared" si="13"/>
        <v>156</v>
      </c>
      <c r="CD247" s="223" t="str">
        <f t="shared" si="14"/>
        <v>0.0002</v>
      </c>
      <c r="CE247" s="243" t="str">
        <f>$AY247*Assembly!AB$4+$AZ247*Assembly!AB$5+$BA247*Assembly!AB$6+$BB247*Assembly!AB$7+$BC247*Assembly!AB$8+$BD247*Assembly!AB$9+$BE247*Assembly!AB$10+$BF247*Assembly!AB$11+$BG247*Assembly!AB$12+$BH247*Assembly!AB$13+$BI247*Assembly!AB$14+$BJ247*Assembly!AB$15+$BK247*Assembly!AB$16+$BL247*Assembly!AB$17+$BM247*Assembly!AB$18+$BN247*Assembly!AB$19+$BO247*Assembly!AB$20+$BP247*Assembly!AB$21+$BQ247*Assembly!AB$22+$BR247*Assembly!AB$23+$BS247*Assembly!AB$24</f>
        <v>3</v>
      </c>
      <c r="CF247" s="256" t="str">
        <f>$AY247*Assembly!M$4+$AZ247*Assembly!M$5+$BA247*Assembly!M$6+$BB247*Assembly!M$7+$BC247*Assembly!M$8+$BD247*Assembly!M$9+$BE247*Assembly!M$10+$BF247*Assembly!M$11+$BG247*Assembly!M$12+$BH247*Assembly!M$13+$BI247*Assembly!M$14+$BJ247*Assembly!M$15+$BK247*Assembly!M$16+$BL247*Assembly!M$17+$BM247*Assembly!M$18+$BN247*Assembly!M$19+$BO247*Assembly!M$20+$BP247*Assembly!M$21+$BQ247*Assembly!M$22+$BR247*Assembly!M$23+$BS247*Assembly!M$24</f>
        <v>21</v>
      </c>
      <c r="CG247" s="256" t="str">
        <f>$AY247*Assembly!N$4+$AZ247*Assembly!N$5+$BA247*Assembly!N$6+$BB247*Assembly!N$7+$BC247*Assembly!N$8+$BD247*Assembly!N$9+$BE247*Assembly!N$10+$BF247*Assembly!N$11+$BG247*Assembly!N$12+$BH247*Assembly!N$13+$BI247*Assembly!N$14+$BJ247*Assembly!N$15+$BK247*Assembly!N$16+$BL247*Assembly!N$17+$BM247*Assembly!N$18+$BN247*Assembly!N$19+$BO247*Assembly!N$20+$BP247*Assembly!N$21+$BQ247*Assembly!N$22+$BR247*Assembly!N$23+$BS247*Assembly!N$24</f>
        <v>0</v>
      </c>
      <c r="CH247" s="256" t="str">
        <f>$AY247*Assembly!O$4+$AZ247*Assembly!O$5+$BA247*Assembly!O$6+$BB247*Assembly!O$7+$BC247*Assembly!O$8+$BD247*Assembly!O$9+$BE247*Assembly!O$10+$BF247*Assembly!O$11+$BG247*Assembly!O$12+$BH247*Assembly!O$13+$BI247*Assembly!O$14+$BJ247*Assembly!O$15+$BK247*Assembly!O$16+$BL247*Assembly!O$17+$BM247*Assembly!O$18+$BN247*Assembly!O$19+$BO247*Assembly!O$20+$BP247*Assembly!O$21+$BQ247*Assembly!O$22+$BR247*Assembly!O$23+$BS247*Assembly!O$24</f>
        <v>0</v>
      </c>
      <c r="CI247" s="254" t="str">
        <f>$AY247*Assembly!P$4+$AZ247*Assembly!P$5+$BA247*Assembly!P$6+$BB247*Assembly!P$7+$BC247*Assembly!P$8+$BD247*Assembly!P$9+$BE247*Assembly!P$10+$BF247*Assembly!P$11+$BG247*Assembly!P$12+$BH247*Assembly!P$13+$BI247*Assembly!P$14+$BJ247*Assembly!P$15+$BK247*Assembly!P$16+$BL247*Assembly!P$17+$BM247*Assembly!P$18+$BN247*Assembly!P$19+$BO247*Assembly!P$20+$BP247*Assembly!P$21+$BQ247*Assembly!P$22+$BR247*Assembly!P$23+$BS247*Assembly!P$24</f>
        <v>0</v>
      </c>
      <c r="CJ247" s="254" t="str">
        <f>$AY247*Assembly!Q$4+$AZ247*Assembly!Q$5+$BA247*Assembly!Q$6+$BB247*Assembly!Q$7+$BC247*Assembly!Q$8+$BD247*Assembly!Q$9+$BE247*Assembly!Q$10+$BF247*Assembly!Q$11+$BG247*Assembly!Q$12+$BH247*Assembly!Q$13+$BI247*Assembly!Q$14+$BJ247*Assembly!Q$15+$BK247*Assembly!Q$16+$BL247*Assembly!Q$17+$BM247*Assembly!Q$18+$BN247*Assembly!Q$19+$BO247*Assembly!Q$20+$BP247*Assembly!Q$21+$BQ247*Assembly!Q$22+$BR247*Assembly!Q$23+$BS247*Assembly!Q$24</f>
        <v>0</v>
      </c>
      <c r="CK247" s="256" t="str">
        <f>$AY247*Assembly!R$4+$AZ247*Assembly!R$5+$BA247*Assembly!R$6+$BB247*Assembly!R$7+$BC247*Assembly!R$8+$BD247*Assembly!R$9+$BE247*Assembly!R$10+$BF247*Assembly!R$11+$BG247*Assembly!R$12+$BH247*Assembly!R$13+$BI247*Assembly!R$14+$BJ247*Assembly!R$15+$BK247*Assembly!R$16+$BL247*Assembly!R$17+$BM247*Assembly!R$18+$BN247*Assembly!R$19+$BO247*Assembly!R$20+$BP247*Assembly!R$21+$BQ247*Assembly!R$22+$BR247*Assembly!R$23+$BS247*Assembly!R$24</f>
        <v>0</v>
      </c>
      <c r="CL247" s="254" t="str">
        <f>$AY247*Assembly!S$4+$AZ247*Assembly!S$5+$BA247*Assembly!S$6+$BB247*Assembly!S$7+$BC247*Assembly!S$8+$BD247*Assembly!S$9+$BE247*Assembly!S$10+$BF247*Assembly!S$11+$BG247*Assembly!S$12+$BH247*Assembly!S$13+$BI247*Assembly!S$14+$BJ247*Assembly!S$15+$BK247*Assembly!S$16+$BL247*Assembly!S$17+$BM247*Assembly!S$18+$BN247*Assembly!S$19+$BO247*Assembly!S$20+$BP247*Assembly!S$21+$BQ247*Assembly!S$22+$BR247*Assembly!S$23+$BS247*Assembly!S$24</f>
        <v>0</v>
      </c>
      <c r="CM247" s="254" t="str">
        <f>$AY247*Assembly!T$4+$AZ247*Assembly!T$5+$BA247*Assembly!T$6+$BB247*Assembly!T$7+$BC247*Assembly!T$8+$BD247*Assembly!T$9+$BE247*Assembly!T$10+$BF247*Assembly!T$11+$BG247*Assembly!T$12+$BH247*Assembly!T$13+$BI247*Assembly!T$14+$BJ247*Assembly!T$15+$BK247*Assembly!T$16+$BL247*Assembly!T$17+$BM247*Assembly!T$18+$BN247*Assembly!T$19+$BO247*Assembly!T$20+$BP247*Assembly!T$21+$BQ247*Assembly!T$22+$BR247*Assembly!T$23+$BS247*Assembly!T$24</f>
        <v>0</v>
      </c>
      <c r="CN247" s="254" t="str">
        <f>$AY247*Assembly!U$4+$AZ247*Assembly!U$5+$BA247*Assembly!U$6+$BB247*Assembly!U$7+$BC247*Assembly!U$8+$BD247*Assembly!U$9+$BE247*Assembly!U$10+$BF247*Assembly!U$11+$BG247*Assembly!U$12+$BH247*Assembly!U$13+$BI247*Assembly!U$14+$BJ247*Assembly!U$15+$BK247*Assembly!U$16+$BL247*Assembly!U$17+$BM247*Assembly!U$18+$BN247*Assembly!U$19+$BO247*Assembly!U$20+$BP247*Assembly!U$21+$BQ247*Assembly!U$22+$BR247*Assembly!U$23+$BS247*Assembly!U$24</f>
        <v>0</v>
      </c>
      <c r="CO247" s="256" t="str">
        <f>$AY247*Assembly!V$4+$AZ247*Assembly!V$5+$BA247*Assembly!V$6+$BB247*Assembly!V$7+$BC247*Assembly!V$8+$BD247*Assembly!V$9+$BE247*Assembly!V$10+$BF247*Assembly!V$11+$BG247*Assembly!V$12+$BH247*Assembly!V$13+$BI247*Assembly!V$14+$BJ247*Assembly!V$15+$BK247*Assembly!V$16+$BL247*Assembly!V$17+$BM247*Assembly!V$18+$BN247*Assembly!V$19+$BO247*Assembly!V$20+$BP247*Assembly!V$21+$BQ247*Assembly!V$22+$BR247*Assembly!V$23+$BS247*Assembly!V$24</f>
        <v>0</v>
      </c>
      <c r="CP247" s="256" t="str">
        <f>CF247*Refining!$F$3</f>
        <v>38</v>
      </c>
      <c r="CQ247" s="256" t="str">
        <f>CG247*Refining!$F$4</f>
        <v>0</v>
      </c>
      <c r="CR247" s="256" t="str">
        <f>CH247*Refining!$F$5</f>
        <v>0</v>
      </c>
      <c r="CS247" s="256" t="str">
        <f>CI247*Refining!$F$6</f>
        <v>0</v>
      </c>
      <c r="CT247" s="256" t="str">
        <f>CJ247*Refining!$F$7</f>
        <v>0</v>
      </c>
      <c r="CU247" s="256" t="str">
        <f>CK247*Refining!$F$8</f>
        <v>0</v>
      </c>
      <c r="CV247" s="256" t="str">
        <f>CL247*Refining!$F$9</f>
        <v>0</v>
      </c>
      <c r="CW247" s="256" t="str">
        <f>CM247*Refining!$F$10</f>
        <v>0</v>
      </c>
      <c r="CX247" s="256" t="str">
        <f>CN247*Refining!$F$11</f>
        <v>0</v>
      </c>
      <c r="CY247" s="256" t="str">
        <f>CO247*Refining!$F$12</f>
        <v>0</v>
      </c>
      <c r="CZ247" s="244" t="str">
        <f t="shared" ref="CZ247:DS247" si="997">IF(CF247 = 0, "", CF247)</f>
        <v>21</v>
      </c>
      <c r="DA247" s="245" t="str">
        <f t="shared" si="997"/>
        <v/>
      </c>
      <c r="DB247" s="245" t="str">
        <f t="shared" si="997"/>
        <v/>
      </c>
      <c r="DC247" s="245" t="str">
        <f t="shared" si="997"/>
        <v/>
      </c>
      <c r="DD247" s="245" t="str">
        <f t="shared" si="997"/>
        <v/>
      </c>
      <c r="DE247" s="245" t="str">
        <f t="shared" si="997"/>
        <v/>
      </c>
      <c r="DF247" s="245" t="str">
        <f t="shared" si="997"/>
        <v/>
      </c>
      <c r="DG247" s="245" t="str">
        <f t="shared" si="997"/>
        <v/>
      </c>
      <c r="DH247" s="245" t="str">
        <f t="shared" si="997"/>
        <v/>
      </c>
      <c r="DI247" s="246" t="str">
        <f t="shared" si="997"/>
        <v/>
      </c>
      <c r="DJ247" s="244" t="str">
        <f t="shared" si="997"/>
        <v>38</v>
      </c>
      <c r="DK247" s="245" t="str">
        <f t="shared" si="997"/>
        <v/>
      </c>
      <c r="DL247" s="245" t="str">
        <f t="shared" si="997"/>
        <v/>
      </c>
      <c r="DM247" s="245" t="str">
        <f t="shared" si="997"/>
        <v/>
      </c>
      <c r="DN247" s="259" t="str">
        <f t="shared" si="997"/>
        <v/>
      </c>
      <c r="DO247" s="245" t="str">
        <f t="shared" si="997"/>
        <v/>
      </c>
      <c r="DP247" s="245" t="str">
        <f t="shared" si="997"/>
        <v/>
      </c>
      <c r="DQ247" s="245" t="str">
        <f t="shared" si="997"/>
        <v/>
      </c>
      <c r="DR247" s="245" t="str">
        <f t="shared" si="997"/>
        <v/>
      </c>
      <c r="DS247" s="246" t="str">
        <f t="shared" si="997"/>
        <v/>
      </c>
      <c r="DT247" s="248" t="str">
        <f t="shared" si="16"/>
        <v>21</v>
      </c>
      <c r="DU247" s="249" t="str">
        <f t="shared" si="17"/>
        <v>38</v>
      </c>
      <c r="DV247" s="225" t="str">
        <f>CZ247*'Ores &amp; Ingots'!$C$3+DA247*'Ores &amp; Ingots'!$C$4+DB247*'Ores &amp; Ingots'!$C$5+DC247*'Ores &amp; Ingots'!$C$6+DD247*'Ores &amp; Ingots'!$C$7+DE247*'Ores &amp; Ingots'!$C$8+DF247*'Ores &amp; Ingots'!$C$9+DG247*'Ores &amp; Ingots'!$C$10+DH247*'Ores &amp; Ingots'!$C$11+DI247*'Ores &amp; Ingots'!$C$12</f>
        <v>3</v>
      </c>
      <c r="DW247" s="225" t="str">
        <f>DJ247*'Ores &amp; Ingots'!$B$3+DK247*'Ores &amp; Ingots'!$B$4+DL247*'Ores &amp; Ingots'!$B$5+DM247*'Ores &amp; Ingots'!$B$6+DN247*'Ores &amp; Ingots'!$B$7+DO247*'Ores &amp; Ingots'!$B$8+DP247*'Ores &amp; Ingots'!$B$9+DQ247*'Ores &amp; Ingots'!$B$10+DR247*'Ores &amp; Ingots'!$B$11+DS247*'Ores &amp; Ingots'!$B$12</f>
        <v>14</v>
      </c>
      <c r="DX247" s="249" t="str">
        <f>CZ247*Refining!$G$3+DA247*Refining!$G$4+DB247*Refining!$G$5+DC247*Refining!$G$6+DD247*Refining!$G$7+DE247*Refining!$G$8+DF247*Refining!$G$9+DG247*Refining!$G$10+DH247*Refining!$G$11+DI247*Refining!$G$12</f>
        <v>1</v>
      </c>
      <c r="DY247" s="249" t="str">
        <f t="shared" si="18"/>
        <v>224</v>
      </c>
      <c r="DZ247" s="250" t="str">
        <f t="shared" si="19"/>
        <v>0.0002</v>
      </c>
      <c r="EA247" s="248" t="str">
        <f t="shared" si="20"/>
        <v>4</v>
      </c>
      <c r="EB247" s="251" t="str">
        <f t="shared" ref="EB247:EC247" si="998">EA247/60</f>
        <v>0.1</v>
      </c>
      <c r="EC247" s="251" t="str">
        <f t="shared" si="998"/>
        <v>0.0</v>
      </c>
      <c r="ED247" s="248" t="str">
        <f t="shared" si="22"/>
        <v>380</v>
      </c>
      <c r="EE247" s="251" t="str">
        <f t="shared" ref="EE247:EF247" si="999">ED247/1000</f>
        <v>0.4</v>
      </c>
      <c r="EF247" s="252" t="str">
        <f t="shared" si="999"/>
        <v>0.00</v>
      </c>
      <c r="EG247" s="223" t="str">
        <f t="shared" si="24"/>
        <v>0.0004</v>
      </c>
      <c r="EH247" s="224" t="str">
        <f t="shared" si="25"/>
        <v>0:00:04</v>
      </c>
      <c r="EI247" s="225" t="s">
        <v>12</v>
      </c>
    </row>
    <row r="248">
      <c r="A248" s="33"/>
      <c r="B248" s="336" t="s">
        <v>1057</v>
      </c>
      <c r="C248" s="227" t="s">
        <v>885</v>
      </c>
      <c r="D248" s="227">
        <v>1.0</v>
      </c>
      <c r="E248" s="227">
        <v>1.0</v>
      </c>
      <c r="F248" s="227">
        <v>1.0</v>
      </c>
      <c r="G248" s="228" t="str">
        <f t="shared" si="5"/>
        <v>0.1</v>
      </c>
      <c r="H248" s="229">
        <v>5.0</v>
      </c>
      <c r="I248" s="229">
        <v>12.5</v>
      </c>
      <c r="J248" s="229" t="str">
        <f>H248/Main!$D$9</f>
        <v>5</v>
      </c>
      <c r="K248" s="229" t="str">
        <f>I248/Main!$D$10</f>
        <v>12.5</v>
      </c>
      <c r="L248" s="229" t="str">
        <f t="shared" si="6"/>
        <v>2.5</v>
      </c>
      <c r="M248" s="229">
        <v>1.0</v>
      </c>
      <c r="N248" s="230"/>
      <c r="O248" s="230"/>
      <c r="P248" s="230"/>
      <c r="Q248" s="231"/>
      <c r="R248" s="230"/>
      <c r="S248" s="232"/>
      <c r="T248" s="232"/>
      <c r="U248" s="230"/>
      <c r="V248" s="230"/>
      <c r="W248" s="232"/>
      <c r="X248" s="232"/>
      <c r="Y248" s="230"/>
      <c r="Z248" s="230"/>
      <c r="AA248" s="230"/>
      <c r="AB248" s="230"/>
      <c r="AC248" s="334"/>
      <c r="AD248" s="309">
        <v>1.0</v>
      </c>
      <c r="AE248" s="225">
        <v>0.0</v>
      </c>
      <c r="AF248" s="225">
        <v>0.0</v>
      </c>
      <c r="AG248" s="225">
        <v>0.0</v>
      </c>
      <c r="AH248" s="225">
        <v>0.0</v>
      </c>
      <c r="AI248" s="225">
        <v>0.0</v>
      </c>
      <c r="AJ248" s="225">
        <v>0.0</v>
      </c>
      <c r="AK248" s="225">
        <v>0.0</v>
      </c>
      <c r="AL248" s="225">
        <v>0.0</v>
      </c>
      <c r="AM248" s="225">
        <v>0.0</v>
      </c>
      <c r="AN248" s="225">
        <v>0.0</v>
      </c>
      <c r="AO248" s="225">
        <v>0.0</v>
      </c>
      <c r="AP248" s="225">
        <v>0.0</v>
      </c>
      <c r="AQ248" s="225">
        <v>0.0</v>
      </c>
      <c r="AR248" s="225">
        <v>0.0</v>
      </c>
      <c r="AS248" s="225">
        <v>0.0</v>
      </c>
      <c r="AT248" s="225">
        <v>0.0</v>
      </c>
      <c r="AU248" s="225">
        <v>0.0</v>
      </c>
      <c r="AV248" s="225">
        <v>0.0</v>
      </c>
      <c r="AW248" s="225">
        <v>0.0</v>
      </c>
      <c r="AX248" s="225">
        <v>0.0</v>
      </c>
      <c r="AY248" s="359" t="str">
        <f t="shared" ref="AY248:BS248" si="1000">IF(AD248 = 0, "", AD248)</f>
        <v>1</v>
      </c>
      <c r="AZ248" s="227" t="str">
        <f t="shared" si="1000"/>
        <v/>
      </c>
      <c r="BA248" s="227" t="str">
        <f t="shared" si="1000"/>
        <v/>
      </c>
      <c r="BB248" s="227" t="str">
        <f t="shared" si="1000"/>
        <v/>
      </c>
      <c r="BC248" s="227" t="str">
        <f t="shared" si="1000"/>
        <v/>
      </c>
      <c r="BD248" s="227" t="str">
        <f t="shared" si="1000"/>
        <v/>
      </c>
      <c r="BE248" s="227" t="str">
        <f t="shared" si="1000"/>
        <v/>
      </c>
      <c r="BF248" s="227" t="str">
        <f t="shared" si="1000"/>
        <v/>
      </c>
      <c r="BG248" s="227" t="str">
        <f t="shared" si="1000"/>
        <v/>
      </c>
      <c r="BH248" s="227" t="str">
        <f t="shared" si="1000"/>
        <v/>
      </c>
      <c r="BI248" s="227" t="str">
        <f t="shared" si="1000"/>
        <v/>
      </c>
      <c r="BJ248" s="227" t="str">
        <f t="shared" si="1000"/>
        <v/>
      </c>
      <c r="BK248" s="227" t="str">
        <f t="shared" si="1000"/>
        <v/>
      </c>
      <c r="BL248" s="227" t="str">
        <f t="shared" si="1000"/>
        <v/>
      </c>
      <c r="BM248" s="227" t="str">
        <f t="shared" si="1000"/>
        <v/>
      </c>
      <c r="BN248" s="227" t="str">
        <f t="shared" si="1000"/>
        <v/>
      </c>
      <c r="BO248" s="227" t="str">
        <f t="shared" si="1000"/>
        <v/>
      </c>
      <c r="BP248" s="227" t="str">
        <f t="shared" si="1000"/>
        <v/>
      </c>
      <c r="BQ248" s="227" t="str">
        <f t="shared" si="1000"/>
        <v/>
      </c>
      <c r="BR248" s="227" t="str">
        <f t="shared" si="1000"/>
        <v/>
      </c>
      <c r="BS248" s="238" t="str">
        <f t="shared" si="1000"/>
        <v/>
      </c>
      <c r="BT248" s="239" t="str">
        <f>$AY248*Assembly!Y$4+$AZ248*Assembly!Y$5+$BA248*Assembly!Y$6+$BB248*Assembly!Y$7+$BC248*Assembly!Y$8+$BD248*Assembly!Y$9+$BE248*Assembly!Y$10+$BF248*Assembly!Y$11+$BG248*Assembly!Y$12+$BH248*Assembly!Y$13+$BI248*Assembly!Y$14+$BJ248*Assembly!Y$15+$BK248*Assembly!Y$16+$BL248*Assembly!Y$17+$BM248*Assembly!Y$18+$BN248*Assembly!Y$19+$BO248*Assembly!Y$20+$BP248*Assembly!Y$21+$BQ248*Assembly!Y$22+$BR248*Assembly!Y$23+$BS248*Assembly!Y$24</f>
        <v>20</v>
      </c>
      <c r="BU248" s="225" t="str">
        <f t="shared" si="8"/>
        <v>160</v>
      </c>
      <c r="BV248" s="225"/>
      <c r="BW248" s="225" t="str">
        <f>$AY248*Assembly!AC$4+$AZ248*Assembly!AC$5+$BA248*Assembly!AC$6+$BB248*Assembly!AC$7+$BC248*Assembly!AC$8+$BD248*Assembly!AC$9+$BE248*Assembly!AC$10+$BF248*Assembly!AC$11+$BG248*Assembly!AC$12+$BH248*Assembly!AC$13+$BI248*Assembly!AC$14+$BJ248*Assembly!AC$15+$BK248*Assembly!AC$16+$BL248*Assembly!AC$17+$BM248*Assembly!AC$18+$BN248*Assembly!AC$19+$BO248*Assembly!AC$20+$BP248*Assembly!AC$21+$BQ248*Assembly!AC$22+$BR248*Assembly!AC$23+$BS248*Assembly!AC$24</f>
        <v>100</v>
      </c>
      <c r="BX248" s="240" t="str">
        <f t="shared" si="9"/>
        <v>5.00</v>
      </c>
      <c r="BY248" s="241" t="str">
        <f t="shared" si="10"/>
        <v>800</v>
      </c>
      <c r="BZ248" s="242" t="str">
        <f t="shared" si="11"/>
        <v>0.6</v>
      </c>
      <c r="CA248" s="241" t="str">
        <f t="shared" si="12"/>
        <v>20</v>
      </c>
      <c r="CB248" s="225" t="str">
        <f>$AY248*Assembly!X$4+$AZ248*Assembly!X$5+$BA248*Assembly!X$6+$BB248*Assembly!X$7+$BC248*Assembly!X$8+$BD248*Assembly!X$9+$BE248*Assembly!X$10+$BF248*Assembly!X$11+$BG248*Assembly!X$12+$BH248*Assembly!X$13+$BI248*Assembly!X$14+$BJ248*Assembly!X$15+$BK248*Assembly!X$16+$BL248*Assembly!X$17+$BM248*Assembly!X$18+$BN248*Assembly!X$19+$BO248*Assembly!X$20+$BP248*Assembly!X$21+$BQ248*Assembly!X$22+$BR248*Assembly!X$23+$BS248*Assembly!X$24</f>
        <v>1</v>
      </c>
      <c r="CC248" s="225" t="str">
        <f t="shared" si="13"/>
        <v>156</v>
      </c>
      <c r="CD248" s="223" t="str">
        <f t="shared" si="14"/>
        <v>0.0002</v>
      </c>
      <c r="CE248" s="243" t="str">
        <f>$AY248*Assembly!AB$4+$AZ248*Assembly!AB$5+$BA248*Assembly!AB$6+$BB248*Assembly!AB$7+$BC248*Assembly!AB$8+$BD248*Assembly!AB$9+$BE248*Assembly!AB$10+$BF248*Assembly!AB$11+$BG248*Assembly!AB$12+$BH248*Assembly!AB$13+$BI248*Assembly!AB$14+$BJ248*Assembly!AB$15+$BK248*Assembly!AB$16+$BL248*Assembly!AB$17+$BM248*Assembly!AB$18+$BN248*Assembly!AB$19+$BO248*Assembly!AB$20+$BP248*Assembly!AB$21+$BQ248*Assembly!AB$22+$BR248*Assembly!AB$23+$BS248*Assembly!AB$24</f>
        <v>3</v>
      </c>
      <c r="CF248" s="231" t="str">
        <f>$AY248*Assembly!M$4+$AZ248*Assembly!M$5+$BA248*Assembly!M$6+$BB248*Assembly!M$7+$BC248*Assembly!M$8+$BD248*Assembly!M$9+$BE248*Assembly!M$10+$BF248*Assembly!M$11+$BG248*Assembly!M$12+$BH248*Assembly!M$13+$BI248*Assembly!M$14+$BJ248*Assembly!M$15+$BK248*Assembly!M$16+$BL248*Assembly!M$17+$BM248*Assembly!M$18+$BN248*Assembly!M$19+$BO248*Assembly!M$20+$BP248*Assembly!M$21+$BQ248*Assembly!M$22+$BR248*Assembly!M$23+$BS248*Assembly!M$24</f>
        <v>21</v>
      </c>
      <c r="CG248" s="231" t="str">
        <f>$AY248*Assembly!N$4+$AZ248*Assembly!N$5+$BA248*Assembly!N$6+$BB248*Assembly!N$7+$BC248*Assembly!N$8+$BD248*Assembly!N$9+$BE248*Assembly!N$10+$BF248*Assembly!N$11+$BG248*Assembly!N$12+$BH248*Assembly!N$13+$BI248*Assembly!N$14+$BJ248*Assembly!N$15+$BK248*Assembly!N$16+$BL248*Assembly!N$17+$BM248*Assembly!N$18+$BN248*Assembly!N$19+$BO248*Assembly!N$20+$BP248*Assembly!N$21+$BQ248*Assembly!N$22+$BR248*Assembly!N$23+$BS248*Assembly!N$24</f>
        <v>0</v>
      </c>
      <c r="CH248" s="231" t="str">
        <f>$AY248*Assembly!O$4+$AZ248*Assembly!O$5+$BA248*Assembly!O$6+$BB248*Assembly!O$7+$BC248*Assembly!O$8+$BD248*Assembly!O$9+$BE248*Assembly!O$10+$BF248*Assembly!O$11+$BG248*Assembly!O$12+$BH248*Assembly!O$13+$BI248*Assembly!O$14+$BJ248*Assembly!O$15+$BK248*Assembly!O$16+$BL248*Assembly!O$17+$BM248*Assembly!O$18+$BN248*Assembly!O$19+$BO248*Assembly!O$20+$BP248*Assembly!O$21+$BQ248*Assembly!O$22+$BR248*Assembly!O$23+$BS248*Assembly!O$24</f>
        <v>0</v>
      </c>
      <c r="CI248" s="229" t="str">
        <f>$AY248*Assembly!P$4+$AZ248*Assembly!P$5+$BA248*Assembly!P$6+$BB248*Assembly!P$7+$BC248*Assembly!P$8+$BD248*Assembly!P$9+$BE248*Assembly!P$10+$BF248*Assembly!P$11+$BG248*Assembly!P$12+$BH248*Assembly!P$13+$BI248*Assembly!P$14+$BJ248*Assembly!P$15+$BK248*Assembly!P$16+$BL248*Assembly!P$17+$BM248*Assembly!P$18+$BN248*Assembly!P$19+$BO248*Assembly!P$20+$BP248*Assembly!P$21+$BQ248*Assembly!P$22+$BR248*Assembly!P$23+$BS248*Assembly!P$24</f>
        <v>0</v>
      </c>
      <c r="CJ248" s="229" t="str">
        <f>$AY248*Assembly!Q$4+$AZ248*Assembly!Q$5+$BA248*Assembly!Q$6+$BB248*Assembly!Q$7+$BC248*Assembly!Q$8+$BD248*Assembly!Q$9+$BE248*Assembly!Q$10+$BF248*Assembly!Q$11+$BG248*Assembly!Q$12+$BH248*Assembly!Q$13+$BI248*Assembly!Q$14+$BJ248*Assembly!Q$15+$BK248*Assembly!Q$16+$BL248*Assembly!Q$17+$BM248*Assembly!Q$18+$BN248*Assembly!Q$19+$BO248*Assembly!Q$20+$BP248*Assembly!Q$21+$BQ248*Assembly!Q$22+$BR248*Assembly!Q$23+$BS248*Assembly!Q$24</f>
        <v>0</v>
      </c>
      <c r="CK248" s="231" t="str">
        <f>$AY248*Assembly!R$4+$AZ248*Assembly!R$5+$BA248*Assembly!R$6+$BB248*Assembly!R$7+$BC248*Assembly!R$8+$BD248*Assembly!R$9+$BE248*Assembly!R$10+$BF248*Assembly!R$11+$BG248*Assembly!R$12+$BH248*Assembly!R$13+$BI248*Assembly!R$14+$BJ248*Assembly!R$15+$BK248*Assembly!R$16+$BL248*Assembly!R$17+$BM248*Assembly!R$18+$BN248*Assembly!R$19+$BO248*Assembly!R$20+$BP248*Assembly!R$21+$BQ248*Assembly!R$22+$BR248*Assembly!R$23+$BS248*Assembly!R$24</f>
        <v>0</v>
      </c>
      <c r="CL248" s="229" t="str">
        <f>$AY248*Assembly!S$4+$AZ248*Assembly!S$5+$BA248*Assembly!S$6+$BB248*Assembly!S$7+$BC248*Assembly!S$8+$BD248*Assembly!S$9+$BE248*Assembly!S$10+$BF248*Assembly!S$11+$BG248*Assembly!S$12+$BH248*Assembly!S$13+$BI248*Assembly!S$14+$BJ248*Assembly!S$15+$BK248*Assembly!S$16+$BL248*Assembly!S$17+$BM248*Assembly!S$18+$BN248*Assembly!S$19+$BO248*Assembly!S$20+$BP248*Assembly!S$21+$BQ248*Assembly!S$22+$BR248*Assembly!S$23+$BS248*Assembly!S$24</f>
        <v>0</v>
      </c>
      <c r="CM248" s="229" t="str">
        <f>$AY248*Assembly!T$4+$AZ248*Assembly!T$5+$BA248*Assembly!T$6+$BB248*Assembly!T$7+$BC248*Assembly!T$8+$BD248*Assembly!T$9+$BE248*Assembly!T$10+$BF248*Assembly!T$11+$BG248*Assembly!T$12+$BH248*Assembly!T$13+$BI248*Assembly!T$14+$BJ248*Assembly!T$15+$BK248*Assembly!T$16+$BL248*Assembly!T$17+$BM248*Assembly!T$18+$BN248*Assembly!T$19+$BO248*Assembly!T$20+$BP248*Assembly!T$21+$BQ248*Assembly!T$22+$BR248*Assembly!T$23+$BS248*Assembly!T$24</f>
        <v>0</v>
      </c>
      <c r="CN248" s="229" t="str">
        <f>$AY248*Assembly!U$4+$AZ248*Assembly!U$5+$BA248*Assembly!U$6+$BB248*Assembly!U$7+$BC248*Assembly!U$8+$BD248*Assembly!U$9+$BE248*Assembly!U$10+$BF248*Assembly!U$11+$BG248*Assembly!U$12+$BH248*Assembly!U$13+$BI248*Assembly!U$14+$BJ248*Assembly!U$15+$BK248*Assembly!U$16+$BL248*Assembly!U$17+$BM248*Assembly!U$18+$BN248*Assembly!U$19+$BO248*Assembly!U$20+$BP248*Assembly!U$21+$BQ248*Assembly!U$22+$BR248*Assembly!U$23+$BS248*Assembly!U$24</f>
        <v>0</v>
      </c>
      <c r="CO248" s="231" t="str">
        <f>$AY248*Assembly!V$4+$AZ248*Assembly!V$5+$BA248*Assembly!V$6+$BB248*Assembly!V$7+$BC248*Assembly!V$8+$BD248*Assembly!V$9+$BE248*Assembly!V$10+$BF248*Assembly!V$11+$BG248*Assembly!V$12+$BH248*Assembly!V$13+$BI248*Assembly!V$14+$BJ248*Assembly!V$15+$BK248*Assembly!V$16+$BL248*Assembly!V$17+$BM248*Assembly!V$18+$BN248*Assembly!V$19+$BO248*Assembly!V$20+$BP248*Assembly!V$21+$BQ248*Assembly!V$22+$BR248*Assembly!V$23+$BS248*Assembly!V$24</f>
        <v>0</v>
      </c>
      <c r="CP248" s="231" t="str">
        <f>CF248*Refining!$F$3</f>
        <v>38</v>
      </c>
      <c r="CQ248" s="231" t="str">
        <f>CG248*Refining!$F$4</f>
        <v>0</v>
      </c>
      <c r="CR248" s="231" t="str">
        <f>CH248*Refining!$F$5</f>
        <v>0</v>
      </c>
      <c r="CS248" s="231" t="str">
        <f>CI248*Refining!$F$6</f>
        <v>0</v>
      </c>
      <c r="CT248" s="231" t="str">
        <f>CJ248*Refining!$F$7</f>
        <v>0</v>
      </c>
      <c r="CU248" s="231" t="str">
        <f>CK248*Refining!$F$8</f>
        <v>0</v>
      </c>
      <c r="CV248" s="231" t="str">
        <f>CL248*Refining!$F$9</f>
        <v>0</v>
      </c>
      <c r="CW248" s="231" t="str">
        <f>CM248*Refining!$F$10</f>
        <v>0</v>
      </c>
      <c r="CX248" s="231" t="str">
        <f>CN248*Refining!$F$11</f>
        <v>0</v>
      </c>
      <c r="CY248" s="231" t="str">
        <f>CO248*Refining!$F$12</f>
        <v>0</v>
      </c>
      <c r="CZ248" s="244" t="str">
        <f t="shared" ref="CZ248:DS248" si="1001">IF(CF248 = 0, "", CF248)</f>
        <v>21</v>
      </c>
      <c r="DA248" s="245" t="str">
        <f t="shared" si="1001"/>
        <v/>
      </c>
      <c r="DB248" s="245" t="str">
        <f t="shared" si="1001"/>
        <v/>
      </c>
      <c r="DC248" s="245" t="str">
        <f t="shared" si="1001"/>
        <v/>
      </c>
      <c r="DD248" s="245" t="str">
        <f t="shared" si="1001"/>
        <v/>
      </c>
      <c r="DE248" s="245" t="str">
        <f t="shared" si="1001"/>
        <v/>
      </c>
      <c r="DF248" s="245" t="str">
        <f t="shared" si="1001"/>
        <v/>
      </c>
      <c r="DG248" s="245" t="str">
        <f t="shared" si="1001"/>
        <v/>
      </c>
      <c r="DH248" s="245" t="str">
        <f t="shared" si="1001"/>
        <v/>
      </c>
      <c r="DI248" s="246" t="str">
        <f t="shared" si="1001"/>
        <v/>
      </c>
      <c r="DJ248" s="244" t="str">
        <f t="shared" si="1001"/>
        <v>38</v>
      </c>
      <c r="DK248" s="245" t="str">
        <f t="shared" si="1001"/>
        <v/>
      </c>
      <c r="DL248" s="245" t="str">
        <f t="shared" si="1001"/>
        <v/>
      </c>
      <c r="DM248" s="245" t="str">
        <f t="shared" si="1001"/>
        <v/>
      </c>
      <c r="DN248" s="259" t="str">
        <f t="shared" si="1001"/>
        <v/>
      </c>
      <c r="DO248" s="245" t="str">
        <f t="shared" si="1001"/>
        <v/>
      </c>
      <c r="DP248" s="245" t="str">
        <f t="shared" si="1001"/>
        <v/>
      </c>
      <c r="DQ248" s="245" t="str">
        <f t="shared" si="1001"/>
        <v/>
      </c>
      <c r="DR248" s="245" t="str">
        <f t="shared" si="1001"/>
        <v/>
      </c>
      <c r="DS248" s="246" t="str">
        <f t="shared" si="1001"/>
        <v/>
      </c>
      <c r="DT248" s="248" t="str">
        <f t="shared" si="16"/>
        <v>21</v>
      </c>
      <c r="DU248" s="249" t="str">
        <f t="shared" si="17"/>
        <v>38</v>
      </c>
      <c r="DV248" s="225" t="str">
        <f>CZ248*'Ores &amp; Ingots'!$C$3+DA248*'Ores &amp; Ingots'!$C$4+DB248*'Ores &amp; Ingots'!$C$5+DC248*'Ores &amp; Ingots'!$C$6+DD248*'Ores &amp; Ingots'!$C$7+DE248*'Ores &amp; Ingots'!$C$8+DF248*'Ores &amp; Ingots'!$C$9+DG248*'Ores &amp; Ingots'!$C$10+DH248*'Ores &amp; Ingots'!$C$11+DI248*'Ores &amp; Ingots'!$C$12</f>
        <v>3</v>
      </c>
      <c r="DW248" s="225" t="str">
        <f>DJ248*'Ores &amp; Ingots'!$B$3+DK248*'Ores &amp; Ingots'!$B$4+DL248*'Ores &amp; Ingots'!$B$5+DM248*'Ores &amp; Ingots'!$B$6+DN248*'Ores &amp; Ingots'!$B$7+DO248*'Ores &amp; Ingots'!$B$8+DP248*'Ores &amp; Ingots'!$B$9+DQ248*'Ores &amp; Ingots'!$B$10+DR248*'Ores &amp; Ingots'!$B$11+DS248*'Ores &amp; Ingots'!$B$12</f>
        <v>14</v>
      </c>
      <c r="DX248" s="249" t="str">
        <f>CZ248*Refining!$G$3+DA248*Refining!$G$4+DB248*Refining!$G$5+DC248*Refining!$G$6+DD248*Refining!$G$7+DE248*Refining!$G$8+DF248*Refining!$G$9+DG248*Refining!$G$10+DH248*Refining!$G$11+DI248*Refining!$G$12</f>
        <v>1</v>
      </c>
      <c r="DY248" s="249" t="str">
        <f t="shared" si="18"/>
        <v>224</v>
      </c>
      <c r="DZ248" s="250" t="str">
        <f t="shared" si="19"/>
        <v>0.0002</v>
      </c>
      <c r="EA248" s="248" t="str">
        <f t="shared" si="20"/>
        <v>7</v>
      </c>
      <c r="EB248" s="251" t="str">
        <f t="shared" ref="EB248:EC248" si="1002">EA248/60</f>
        <v>0.1</v>
      </c>
      <c r="EC248" s="251" t="str">
        <f t="shared" si="1002"/>
        <v>0.0</v>
      </c>
      <c r="ED248" s="248" t="str">
        <f t="shared" si="22"/>
        <v>380</v>
      </c>
      <c r="EE248" s="251" t="str">
        <f t="shared" ref="EE248:EF248" si="1003">ED248/1000</f>
        <v>0.4</v>
      </c>
      <c r="EF248" s="252" t="str">
        <f t="shared" si="1003"/>
        <v>0.00</v>
      </c>
      <c r="EG248" s="223" t="str">
        <f t="shared" si="24"/>
        <v>0.0004</v>
      </c>
      <c r="EH248" s="224" t="str">
        <f t="shared" si="25"/>
        <v>0:00:07</v>
      </c>
      <c r="EI248" s="225" t="s">
        <v>12</v>
      </c>
    </row>
    <row r="249">
      <c r="A249" s="33"/>
      <c r="B249" s="336" t="s">
        <v>1058</v>
      </c>
      <c r="C249" s="227" t="s">
        <v>885</v>
      </c>
      <c r="D249" s="227">
        <v>1.0</v>
      </c>
      <c r="E249" s="227">
        <v>1.0</v>
      </c>
      <c r="F249" s="227">
        <v>1.0</v>
      </c>
      <c r="G249" s="253" t="str">
        <f t="shared" si="5"/>
        <v>0.1</v>
      </c>
      <c r="H249" s="254">
        <v>3.0</v>
      </c>
      <c r="I249" s="254">
        <v>7.5</v>
      </c>
      <c r="J249" s="254" t="str">
        <f>H249/Main!$D$9</f>
        <v>3</v>
      </c>
      <c r="K249" s="254" t="str">
        <f>I249/Main!$D$10</f>
        <v>7.5</v>
      </c>
      <c r="L249" s="254" t="str">
        <f t="shared" si="6"/>
        <v>2.5</v>
      </c>
      <c r="M249" s="254">
        <v>1.0</v>
      </c>
      <c r="N249" s="255"/>
      <c r="O249" s="255"/>
      <c r="P249" s="255"/>
      <c r="Q249" s="256"/>
      <c r="R249" s="255"/>
      <c r="S249" s="257"/>
      <c r="T249" s="257"/>
      <c r="U249" s="255"/>
      <c r="V249" s="255"/>
      <c r="W249" s="350"/>
      <c r="X249" s="257"/>
      <c r="Y249" s="255"/>
      <c r="Z249" s="255"/>
      <c r="AA249" s="255"/>
      <c r="AB249" s="255"/>
      <c r="AC249" s="351"/>
      <c r="AD249" s="309">
        <v>1.0</v>
      </c>
      <c r="AE249" s="225">
        <v>0.0</v>
      </c>
      <c r="AF249" s="225">
        <v>0.0</v>
      </c>
      <c r="AG249" s="225">
        <v>0.0</v>
      </c>
      <c r="AH249" s="225">
        <v>0.0</v>
      </c>
      <c r="AI249" s="225">
        <v>0.0</v>
      </c>
      <c r="AJ249" s="225">
        <v>0.0</v>
      </c>
      <c r="AK249" s="225">
        <v>0.0</v>
      </c>
      <c r="AL249" s="225">
        <v>0.0</v>
      </c>
      <c r="AM249" s="225">
        <v>0.0</v>
      </c>
      <c r="AN249" s="225">
        <v>0.0</v>
      </c>
      <c r="AO249" s="225">
        <v>0.0</v>
      </c>
      <c r="AP249" s="225">
        <v>0.0</v>
      </c>
      <c r="AQ249" s="225">
        <v>0.0</v>
      </c>
      <c r="AR249" s="225">
        <v>0.0</v>
      </c>
      <c r="AS249" s="225">
        <v>0.0</v>
      </c>
      <c r="AT249" s="225">
        <v>0.0</v>
      </c>
      <c r="AU249" s="225">
        <v>0.0</v>
      </c>
      <c r="AV249" s="225">
        <v>0.0</v>
      </c>
      <c r="AW249" s="225">
        <v>0.0</v>
      </c>
      <c r="AX249" s="225">
        <v>0.0</v>
      </c>
      <c r="AY249" s="359" t="str">
        <f t="shared" ref="AY249:BS249" si="1004">IF(AD249 = 0, "", AD249)</f>
        <v>1</v>
      </c>
      <c r="AZ249" s="227" t="str">
        <f t="shared" si="1004"/>
        <v/>
      </c>
      <c r="BA249" s="227" t="str">
        <f t="shared" si="1004"/>
        <v/>
      </c>
      <c r="BB249" s="227" t="str">
        <f t="shared" si="1004"/>
        <v/>
      </c>
      <c r="BC249" s="227" t="str">
        <f t="shared" si="1004"/>
        <v/>
      </c>
      <c r="BD249" s="227" t="str">
        <f t="shared" si="1004"/>
        <v/>
      </c>
      <c r="BE249" s="227" t="str">
        <f t="shared" si="1004"/>
        <v/>
      </c>
      <c r="BF249" s="227" t="str">
        <f t="shared" si="1004"/>
        <v/>
      </c>
      <c r="BG249" s="227" t="str">
        <f t="shared" si="1004"/>
        <v/>
      </c>
      <c r="BH249" s="227" t="str">
        <f t="shared" si="1004"/>
        <v/>
      </c>
      <c r="BI249" s="227" t="str">
        <f t="shared" si="1004"/>
        <v/>
      </c>
      <c r="BJ249" s="227" t="str">
        <f t="shared" si="1004"/>
        <v/>
      </c>
      <c r="BK249" s="227" t="str">
        <f t="shared" si="1004"/>
        <v/>
      </c>
      <c r="BL249" s="227" t="str">
        <f t="shared" si="1004"/>
        <v/>
      </c>
      <c r="BM249" s="227" t="str">
        <f t="shared" si="1004"/>
        <v/>
      </c>
      <c r="BN249" s="227" t="str">
        <f t="shared" si="1004"/>
        <v/>
      </c>
      <c r="BO249" s="227" t="str">
        <f t="shared" si="1004"/>
        <v/>
      </c>
      <c r="BP249" s="227" t="str">
        <f t="shared" si="1004"/>
        <v/>
      </c>
      <c r="BQ249" s="227" t="str">
        <f t="shared" si="1004"/>
        <v/>
      </c>
      <c r="BR249" s="227" t="str">
        <f t="shared" si="1004"/>
        <v/>
      </c>
      <c r="BS249" s="238" t="str">
        <f t="shared" si="1004"/>
        <v/>
      </c>
      <c r="BT249" s="239" t="str">
        <f>$AY249*Assembly!Y$4+$AZ249*Assembly!Y$5+$BA249*Assembly!Y$6+$BB249*Assembly!Y$7+$BC249*Assembly!Y$8+$BD249*Assembly!Y$9+$BE249*Assembly!Y$10+$BF249*Assembly!Y$11+$BG249*Assembly!Y$12+$BH249*Assembly!Y$13+$BI249*Assembly!Y$14+$BJ249*Assembly!Y$15+$BK249*Assembly!Y$16+$BL249*Assembly!Y$17+$BM249*Assembly!Y$18+$BN249*Assembly!Y$19+$BO249*Assembly!Y$20+$BP249*Assembly!Y$21+$BQ249*Assembly!Y$22+$BR249*Assembly!Y$23+$BS249*Assembly!Y$24</f>
        <v>20</v>
      </c>
      <c r="BU249" s="225" t="str">
        <f t="shared" si="8"/>
        <v>160</v>
      </c>
      <c r="BV249" s="225"/>
      <c r="BW249" s="225" t="str">
        <f>$AY249*Assembly!AC$4+$AZ249*Assembly!AC$5+$BA249*Assembly!AC$6+$BB249*Assembly!AC$7+$BC249*Assembly!AC$8+$BD249*Assembly!AC$9+$BE249*Assembly!AC$10+$BF249*Assembly!AC$11+$BG249*Assembly!AC$12+$BH249*Assembly!AC$13+$BI249*Assembly!AC$14+$BJ249*Assembly!AC$15+$BK249*Assembly!AC$16+$BL249*Assembly!AC$17+$BM249*Assembly!AC$18+$BN249*Assembly!AC$19+$BO249*Assembly!AC$20+$BP249*Assembly!AC$21+$BQ249*Assembly!AC$22+$BR249*Assembly!AC$23+$BS249*Assembly!AC$24</f>
        <v>100</v>
      </c>
      <c r="BX249" s="240" t="str">
        <f t="shared" si="9"/>
        <v>5.00</v>
      </c>
      <c r="BY249" s="241" t="str">
        <f t="shared" si="10"/>
        <v>800</v>
      </c>
      <c r="BZ249" s="242" t="str">
        <f t="shared" si="11"/>
        <v>0.6</v>
      </c>
      <c r="CA249" s="241" t="str">
        <f t="shared" si="12"/>
        <v>33</v>
      </c>
      <c r="CB249" s="225" t="str">
        <f>$AY249*Assembly!X$4+$AZ249*Assembly!X$5+$BA249*Assembly!X$6+$BB249*Assembly!X$7+$BC249*Assembly!X$8+$BD249*Assembly!X$9+$BE249*Assembly!X$10+$BF249*Assembly!X$11+$BG249*Assembly!X$12+$BH249*Assembly!X$13+$BI249*Assembly!X$14+$BJ249*Assembly!X$15+$BK249*Assembly!X$16+$BL249*Assembly!X$17+$BM249*Assembly!X$18+$BN249*Assembly!X$19+$BO249*Assembly!X$20+$BP249*Assembly!X$21+$BQ249*Assembly!X$22+$BR249*Assembly!X$23+$BS249*Assembly!X$24</f>
        <v>1</v>
      </c>
      <c r="CC249" s="225" t="str">
        <f t="shared" si="13"/>
        <v>156</v>
      </c>
      <c r="CD249" s="223" t="str">
        <f t="shared" si="14"/>
        <v>0.0002</v>
      </c>
      <c r="CE249" s="243" t="str">
        <f>$AY249*Assembly!AB$4+$AZ249*Assembly!AB$5+$BA249*Assembly!AB$6+$BB249*Assembly!AB$7+$BC249*Assembly!AB$8+$BD249*Assembly!AB$9+$BE249*Assembly!AB$10+$BF249*Assembly!AB$11+$BG249*Assembly!AB$12+$BH249*Assembly!AB$13+$BI249*Assembly!AB$14+$BJ249*Assembly!AB$15+$BK249*Assembly!AB$16+$BL249*Assembly!AB$17+$BM249*Assembly!AB$18+$BN249*Assembly!AB$19+$BO249*Assembly!AB$20+$BP249*Assembly!AB$21+$BQ249*Assembly!AB$22+$BR249*Assembly!AB$23+$BS249*Assembly!AB$24</f>
        <v>3</v>
      </c>
      <c r="CF249" s="256" t="str">
        <f>$AY249*Assembly!M$4+$AZ249*Assembly!M$5+$BA249*Assembly!M$6+$BB249*Assembly!M$7+$BC249*Assembly!M$8+$BD249*Assembly!M$9+$BE249*Assembly!M$10+$BF249*Assembly!M$11+$BG249*Assembly!M$12+$BH249*Assembly!M$13+$BI249*Assembly!M$14+$BJ249*Assembly!M$15+$BK249*Assembly!M$16+$BL249*Assembly!M$17+$BM249*Assembly!M$18+$BN249*Assembly!M$19+$BO249*Assembly!M$20+$BP249*Assembly!M$21+$BQ249*Assembly!M$22+$BR249*Assembly!M$23+$BS249*Assembly!M$24</f>
        <v>21</v>
      </c>
      <c r="CG249" s="256" t="str">
        <f>$AY249*Assembly!N$4+$AZ249*Assembly!N$5+$BA249*Assembly!N$6+$BB249*Assembly!N$7+$BC249*Assembly!N$8+$BD249*Assembly!N$9+$BE249*Assembly!N$10+$BF249*Assembly!N$11+$BG249*Assembly!N$12+$BH249*Assembly!N$13+$BI249*Assembly!N$14+$BJ249*Assembly!N$15+$BK249*Assembly!N$16+$BL249*Assembly!N$17+$BM249*Assembly!N$18+$BN249*Assembly!N$19+$BO249*Assembly!N$20+$BP249*Assembly!N$21+$BQ249*Assembly!N$22+$BR249*Assembly!N$23+$BS249*Assembly!N$24</f>
        <v>0</v>
      </c>
      <c r="CH249" s="256" t="str">
        <f>$AY249*Assembly!O$4+$AZ249*Assembly!O$5+$BA249*Assembly!O$6+$BB249*Assembly!O$7+$BC249*Assembly!O$8+$BD249*Assembly!O$9+$BE249*Assembly!O$10+$BF249*Assembly!O$11+$BG249*Assembly!O$12+$BH249*Assembly!O$13+$BI249*Assembly!O$14+$BJ249*Assembly!O$15+$BK249*Assembly!O$16+$BL249*Assembly!O$17+$BM249*Assembly!O$18+$BN249*Assembly!O$19+$BO249*Assembly!O$20+$BP249*Assembly!O$21+$BQ249*Assembly!O$22+$BR249*Assembly!O$23+$BS249*Assembly!O$24</f>
        <v>0</v>
      </c>
      <c r="CI249" s="254" t="str">
        <f>$AY249*Assembly!P$4+$AZ249*Assembly!P$5+$BA249*Assembly!P$6+$BB249*Assembly!P$7+$BC249*Assembly!P$8+$BD249*Assembly!P$9+$BE249*Assembly!P$10+$BF249*Assembly!P$11+$BG249*Assembly!P$12+$BH249*Assembly!P$13+$BI249*Assembly!P$14+$BJ249*Assembly!P$15+$BK249*Assembly!P$16+$BL249*Assembly!P$17+$BM249*Assembly!P$18+$BN249*Assembly!P$19+$BO249*Assembly!P$20+$BP249*Assembly!P$21+$BQ249*Assembly!P$22+$BR249*Assembly!P$23+$BS249*Assembly!P$24</f>
        <v>0</v>
      </c>
      <c r="CJ249" s="254" t="str">
        <f>$AY249*Assembly!Q$4+$AZ249*Assembly!Q$5+$BA249*Assembly!Q$6+$BB249*Assembly!Q$7+$BC249*Assembly!Q$8+$BD249*Assembly!Q$9+$BE249*Assembly!Q$10+$BF249*Assembly!Q$11+$BG249*Assembly!Q$12+$BH249*Assembly!Q$13+$BI249*Assembly!Q$14+$BJ249*Assembly!Q$15+$BK249*Assembly!Q$16+$BL249*Assembly!Q$17+$BM249*Assembly!Q$18+$BN249*Assembly!Q$19+$BO249*Assembly!Q$20+$BP249*Assembly!Q$21+$BQ249*Assembly!Q$22+$BR249*Assembly!Q$23+$BS249*Assembly!Q$24</f>
        <v>0</v>
      </c>
      <c r="CK249" s="256" t="str">
        <f>$AY249*Assembly!R$4+$AZ249*Assembly!R$5+$BA249*Assembly!R$6+$BB249*Assembly!R$7+$BC249*Assembly!R$8+$BD249*Assembly!R$9+$BE249*Assembly!R$10+$BF249*Assembly!R$11+$BG249*Assembly!R$12+$BH249*Assembly!R$13+$BI249*Assembly!R$14+$BJ249*Assembly!R$15+$BK249*Assembly!R$16+$BL249*Assembly!R$17+$BM249*Assembly!R$18+$BN249*Assembly!R$19+$BO249*Assembly!R$20+$BP249*Assembly!R$21+$BQ249*Assembly!R$22+$BR249*Assembly!R$23+$BS249*Assembly!R$24</f>
        <v>0</v>
      </c>
      <c r="CL249" s="254" t="str">
        <f>$AY249*Assembly!S$4+$AZ249*Assembly!S$5+$BA249*Assembly!S$6+$BB249*Assembly!S$7+$BC249*Assembly!S$8+$BD249*Assembly!S$9+$BE249*Assembly!S$10+$BF249*Assembly!S$11+$BG249*Assembly!S$12+$BH249*Assembly!S$13+$BI249*Assembly!S$14+$BJ249*Assembly!S$15+$BK249*Assembly!S$16+$BL249*Assembly!S$17+$BM249*Assembly!S$18+$BN249*Assembly!S$19+$BO249*Assembly!S$20+$BP249*Assembly!S$21+$BQ249*Assembly!S$22+$BR249*Assembly!S$23+$BS249*Assembly!S$24</f>
        <v>0</v>
      </c>
      <c r="CM249" s="254" t="str">
        <f>$AY249*Assembly!T$4+$AZ249*Assembly!T$5+$BA249*Assembly!T$6+$BB249*Assembly!T$7+$BC249*Assembly!T$8+$BD249*Assembly!T$9+$BE249*Assembly!T$10+$BF249*Assembly!T$11+$BG249*Assembly!T$12+$BH249*Assembly!T$13+$BI249*Assembly!T$14+$BJ249*Assembly!T$15+$BK249*Assembly!T$16+$BL249*Assembly!T$17+$BM249*Assembly!T$18+$BN249*Assembly!T$19+$BO249*Assembly!T$20+$BP249*Assembly!T$21+$BQ249*Assembly!T$22+$BR249*Assembly!T$23+$BS249*Assembly!T$24</f>
        <v>0</v>
      </c>
      <c r="CN249" s="254" t="str">
        <f>$AY249*Assembly!U$4+$AZ249*Assembly!U$5+$BA249*Assembly!U$6+$BB249*Assembly!U$7+$BC249*Assembly!U$8+$BD249*Assembly!U$9+$BE249*Assembly!U$10+$BF249*Assembly!U$11+$BG249*Assembly!U$12+$BH249*Assembly!U$13+$BI249*Assembly!U$14+$BJ249*Assembly!U$15+$BK249*Assembly!U$16+$BL249*Assembly!U$17+$BM249*Assembly!U$18+$BN249*Assembly!U$19+$BO249*Assembly!U$20+$BP249*Assembly!U$21+$BQ249*Assembly!U$22+$BR249*Assembly!U$23+$BS249*Assembly!U$24</f>
        <v>0</v>
      </c>
      <c r="CO249" s="256" t="str">
        <f>$AY249*Assembly!V$4+$AZ249*Assembly!V$5+$BA249*Assembly!V$6+$BB249*Assembly!V$7+$BC249*Assembly!V$8+$BD249*Assembly!V$9+$BE249*Assembly!V$10+$BF249*Assembly!V$11+$BG249*Assembly!V$12+$BH249*Assembly!V$13+$BI249*Assembly!V$14+$BJ249*Assembly!V$15+$BK249*Assembly!V$16+$BL249*Assembly!V$17+$BM249*Assembly!V$18+$BN249*Assembly!V$19+$BO249*Assembly!V$20+$BP249*Assembly!V$21+$BQ249*Assembly!V$22+$BR249*Assembly!V$23+$BS249*Assembly!V$24</f>
        <v>0</v>
      </c>
      <c r="CP249" s="256" t="str">
        <f>CF249*Refining!$F$3</f>
        <v>38</v>
      </c>
      <c r="CQ249" s="256" t="str">
        <f>CG249*Refining!$F$4</f>
        <v>0</v>
      </c>
      <c r="CR249" s="256" t="str">
        <f>CH249*Refining!$F$5</f>
        <v>0</v>
      </c>
      <c r="CS249" s="256" t="str">
        <f>CI249*Refining!$F$6</f>
        <v>0</v>
      </c>
      <c r="CT249" s="256" t="str">
        <f>CJ249*Refining!$F$7</f>
        <v>0</v>
      </c>
      <c r="CU249" s="256" t="str">
        <f>CK249*Refining!$F$8</f>
        <v>0</v>
      </c>
      <c r="CV249" s="256" t="str">
        <f>CL249*Refining!$F$9</f>
        <v>0</v>
      </c>
      <c r="CW249" s="256" t="str">
        <f>CM249*Refining!$F$10</f>
        <v>0</v>
      </c>
      <c r="CX249" s="256" t="str">
        <f>CN249*Refining!$F$11</f>
        <v>0</v>
      </c>
      <c r="CY249" s="256" t="str">
        <f>CO249*Refining!$F$12</f>
        <v>0</v>
      </c>
      <c r="CZ249" s="244" t="str">
        <f t="shared" ref="CZ249:DS249" si="1005">IF(CF249 = 0, "", CF249)</f>
        <v>21</v>
      </c>
      <c r="DA249" s="245" t="str">
        <f t="shared" si="1005"/>
        <v/>
      </c>
      <c r="DB249" s="245" t="str">
        <f t="shared" si="1005"/>
        <v/>
      </c>
      <c r="DC249" s="245" t="str">
        <f t="shared" si="1005"/>
        <v/>
      </c>
      <c r="DD249" s="245" t="str">
        <f t="shared" si="1005"/>
        <v/>
      </c>
      <c r="DE249" s="245" t="str">
        <f t="shared" si="1005"/>
        <v/>
      </c>
      <c r="DF249" s="245" t="str">
        <f t="shared" si="1005"/>
        <v/>
      </c>
      <c r="DG249" s="245" t="str">
        <f t="shared" si="1005"/>
        <v/>
      </c>
      <c r="DH249" s="245" t="str">
        <f t="shared" si="1005"/>
        <v/>
      </c>
      <c r="DI249" s="246" t="str">
        <f t="shared" si="1005"/>
        <v/>
      </c>
      <c r="DJ249" s="244" t="str">
        <f t="shared" si="1005"/>
        <v>38</v>
      </c>
      <c r="DK249" s="245" t="str">
        <f t="shared" si="1005"/>
        <v/>
      </c>
      <c r="DL249" s="245" t="str">
        <f t="shared" si="1005"/>
        <v/>
      </c>
      <c r="DM249" s="245" t="str">
        <f t="shared" si="1005"/>
        <v/>
      </c>
      <c r="DN249" s="259" t="str">
        <f t="shared" si="1005"/>
        <v/>
      </c>
      <c r="DO249" s="245" t="str">
        <f t="shared" si="1005"/>
        <v/>
      </c>
      <c r="DP249" s="245" t="str">
        <f t="shared" si="1005"/>
        <v/>
      </c>
      <c r="DQ249" s="245" t="str">
        <f t="shared" si="1005"/>
        <v/>
      </c>
      <c r="DR249" s="245" t="str">
        <f t="shared" si="1005"/>
        <v/>
      </c>
      <c r="DS249" s="246" t="str">
        <f t="shared" si="1005"/>
        <v/>
      </c>
      <c r="DT249" s="248" t="str">
        <f t="shared" si="16"/>
        <v>21</v>
      </c>
      <c r="DU249" s="249" t="str">
        <f t="shared" si="17"/>
        <v>38</v>
      </c>
      <c r="DV249" s="225" t="str">
        <f>CZ249*'Ores &amp; Ingots'!$C$3+DA249*'Ores &amp; Ingots'!$C$4+DB249*'Ores &amp; Ingots'!$C$5+DC249*'Ores &amp; Ingots'!$C$6+DD249*'Ores &amp; Ingots'!$C$7+DE249*'Ores &amp; Ingots'!$C$8+DF249*'Ores &amp; Ingots'!$C$9+DG249*'Ores &amp; Ingots'!$C$10+DH249*'Ores &amp; Ingots'!$C$11+DI249*'Ores &amp; Ingots'!$C$12</f>
        <v>3</v>
      </c>
      <c r="DW249" s="225" t="str">
        <f>DJ249*'Ores &amp; Ingots'!$B$3+DK249*'Ores &amp; Ingots'!$B$4+DL249*'Ores &amp; Ingots'!$B$5+DM249*'Ores &amp; Ingots'!$B$6+DN249*'Ores &amp; Ingots'!$B$7+DO249*'Ores &amp; Ingots'!$B$8+DP249*'Ores &amp; Ingots'!$B$9+DQ249*'Ores &amp; Ingots'!$B$10+DR249*'Ores &amp; Ingots'!$B$11+DS249*'Ores &amp; Ingots'!$B$12</f>
        <v>14</v>
      </c>
      <c r="DX249" s="249" t="str">
        <f>CZ249*Refining!$G$3+DA249*Refining!$G$4+DB249*Refining!$G$5+DC249*Refining!$G$6+DD249*Refining!$G$7+DE249*Refining!$G$8+DF249*Refining!$G$9+DG249*Refining!$G$10+DH249*Refining!$G$11+DI249*Refining!$G$12</f>
        <v>1</v>
      </c>
      <c r="DY249" s="249" t="str">
        <f t="shared" si="18"/>
        <v>224</v>
      </c>
      <c r="DZ249" s="250" t="str">
        <f t="shared" si="19"/>
        <v>0.0002</v>
      </c>
      <c r="EA249" s="248" t="str">
        <f t="shared" si="20"/>
        <v>5</v>
      </c>
      <c r="EB249" s="251" t="str">
        <f t="shared" ref="EB249:EC249" si="1006">EA249/60</f>
        <v>0.1</v>
      </c>
      <c r="EC249" s="251" t="str">
        <f t="shared" si="1006"/>
        <v>0.0</v>
      </c>
      <c r="ED249" s="248" t="str">
        <f t="shared" si="22"/>
        <v>380</v>
      </c>
      <c r="EE249" s="251" t="str">
        <f t="shared" ref="EE249:EF249" si="1007">ED249/1000</f>
        <v>0.4</v>
      </c>
      <c r="EF249" s="252" t="str">
        <f t="shared" si="1007"/>
        <v>0.00</v>
      </c>
      <c r="EG249" s="223" t="str">
        <f t="shared" si="24"/>
        <v>0.0004</v>
      </c>
      <c r="EH249" s="224" t="str">
        <f t="shared" si="25"/>
        <v>0:00:05</v>
      </c>
      <c r="EI249" s="225" t="s">
        <v>12</v>
      </c>
    </row>
    <row r="250">
      <c r="A250" s="33"/>
      <c r="B250" s="336" t="s">
        <v>1059</v>
      </c>
      <c r="C250" s="227" t="s">
        <v>885</v>
      </c>
      <c r="D250" s="227">
        <v>1.0</v>
      </c>
      <c r="E250" s="227">
        <v>1.0</v>
      </c>
      <c r="F250" s="227">
        <v>1.0</v>
      </c>
      <c r="G250" s="228" t="str">
        <f t="shared" si="5"/>
        <v>0.1</v>
      </c>
      <c r="H250" s="229">
        <v>5.0</v>
      </c>
      <c r="I250" s="229">
        <v>12.5</v>
      </c>
      <c r="J250" s="229" t="str">
        <f>H250/Main!$D$9</f>
        <v>5</v>
      </c>
      <c r="K250" s="229" t="str">
        <f>I250/Main!$D$10</f>
        <v>12.5</v>
      </c>
      <c r="L250" s="229" t="str">
        <f t="shared" si="6"/>
        <v>2.5</v>
      </c>
      <c r="M250" s="229">
        <v>1.0</v>
      </c>
      <c r="N250" s="230"/>
      <c r="O250" s="230"/>
      <c r="P250" s="230"/>
      <c r="Q250" s="231"/>
      <c r="R250" s="230"/>
      <c r="S250" s="232"/>
      <c r="T250" s="232"/>
      <c r="U250" s="230"/>
      <c r="V250" s="230"/>
      <c r="W250" s="232"/>
      <c r="X250" s="232"/>
      <c r="Y250" s="230"/>
      <c r="Z250" s="230"/>
      <c r="AA250" s="230"/>
      <c r="AB250" s="230"/>
      <c r="AC250" s="334"/>
      <c r="AD250" s="309">
        <v>1.0</v>
      </c>
      <c r="AE250" s="225">
        <v>0.0</v>
      </c>
      <c r="AF250" s="225">
        <v>0.0</v>
      </c>
      <c r="AG250" s="225">
        <v>0.0</v>
      </c>
      <c r="AH250" s="225">
        <v>0.0</v>
      </c>
      <c r="AI250" s="225">
        <v>0.0</v>
      </c>
      <c r="AJ250" s="225">
        <v>0.0</v>
      </c>
      <c r="AK250" s="225">
        <v>0.0</v>
      </c>
      <c r="AL250" s="225">
        <v>0.0</v>
      </c>
      <c r="AM250" s="225">
        <v>0.0</v>
      </c>
      <c r="AN250" s="225">
        <v>0.0</v>
      </c>
      <c r="AO250" s="225">
        <v>0.0</v>
      </c>
      <c r="AP250" s="225">
        <v>0.0</v>
      </c>
      <c r="AQ250" s="225">
        <v>0.0</v>
      </c>
      <c r="AR250" s="225">
        <v>0.0</v>
      </c>
      <c r="AS250" s="225">
        <v>0.0</v>
      </c>
      <c r="AT250" s="225">
        <v>0.0</v>
      </c>
      <c r="AU250" s="225">
        <v>0.0</v>
      </c>
      <c r="AV250" s="225">
        <v>0.0</v>
      </c>
      <c r="AW250" s="225">
        <v>0.0</v>
      </c>
      <c r="AX250" s="225">
        <v>0.0</v>
      </c>
      <c r="AY250" s="359" t="str">
        <f t="shared" ref="AY250:BS250" si="1008">IF(AD250 = 0, "", AD250)</f>
        <v>1</v>
      </c>
      <c r="AZ250" s="227" t="str">
        <f t="shared" si="1008"/>
        <v/>
      </c>
      <c r="BA250" s="227" t="str">
        <f t="shared" si="1008"/>
        <v/>
      </c>
      <c r="BB250" s="227" t="str">
        <f t="shared" si="1008"/>
        <v/>
      </c>
      <c r="BC250" s="227" t="str">
        <f t="shared" si="1008"/>
        <v/>
      </c>
      <c r="BD250" s="227" t="str">
        <f t="shared" si="1008"/>
        <v/>
      </c>
      <c r="BE250" s="227" t="str">
        <f t="shared" si="1008"/>
        <v/>
      </c>
      <c r="BF250" s="227" t="str">
        <f t="shared" si="1008"/>
        <v/>
      </c>
      <c r="BG250" s="227" t="str">
        <f t="shared" si="1008"/>
        <v/>
      </c>
      <c r="BH250" s="227" t="str">
        <f t="shared" si="1008"/>
        <v/>
      </c>
      <c r="BI250" s="227" t="str">
        <f t="shared" si="1008"/>
        <v/>
      </c>
      <c r="BJ250" s="227" t="str">
        <f t="shared" si="1008"/>
        <v/>
      </c>
      <c r="BK250" s="227" t="str">
        <f t="shared" si="1008"/>
        <v/>
      </c>
      <c r="BL250" s="227" t="str">
        <f t="shared" si="1008"/>
        <v/>
      </c>
      <c r="BM250" s="227" t="str">
        <f t="shared" si="1008"/>
        <v/>
      </c>
      <c r="BN250" s="227" t="str">
        <f t="shared" si="1008"/>
        <v/>
      </c>
      <c r="BO250" s="227" t="str">
        <f t="shared" si="1008"/>
        <v/>
      </c>
      <c r="BP250" s="227" t="str">
        <f t="shared" si="1008"/>
        <v/>
      </c>
      <c r="BQ250" s="227" t="str">
        <f t="shared" si="1008"/>
        <v/>
      </c>
      <c r="BR250" s="227" t="str">
        <f t="shared" si="1008"/>
        <v/>
      </c>
      <c r="BS250" s="238" t="str">
        <f t="shared" si="1008"/>
        <v/>
      </c>
      <c r="BT250" s="239" t="str">
        <f>$AY250*Assembly!Y$4+$AZ250*Assembly!Y$5+$BA250*Assembly!Y$6+$BB250*Assembly!Y$7+$BC250*Assembly!Y$8+$BD250*Assembly!Y$9+$BE250*Assembly!Y$10+$BF250*Assembly!Y$11+$BG250*Assembly!Y$12+$BH250*Assembly!Y$13+$BI250*Assembly!Y$14+$BJ250*Assembly!Y$15+$BK250*Assembly!Y$16+$BL250*Assembly!Y$17+$BM250*Assembly!Y$18+$BN250*Assembly!Y$19+$BO250*Assembly!Y$20+$BP250*Assembly!Y$21+$BQ250*Assembly!Y$22+$BR250*Assembly!Y$23+$BS250*Assembly!Y$24</f>
        <v>20</v>
      </c>
      <c r="BU250" s="225" t="str">
        <f t="shared" si="8"/>
        <v>160</v>
      </c>
      <c r="BV250" s="225"/>
      <c r="BW250" s="225" t="str">
        <f>$AY250*Assembly!AC$4+$AZ250*Assembly!AC$5+$BA250*Assembly!AC$6+$BB250*Assembly!AC$7+$BC250*Assembly!AC$8+$BD250*Assembly!AC$9+$BE250*Assembly!AC$10+$BF250*Assembly!AC$11+$BG250*Assembly!AC$12+$BH250*Assembly!AC$13+$BI250*Assembly!AC$14+$BJ250*Assembly!AC$15+$BK250*Assembly!AC$16+$BL250*Assembly!AC$17+$BM250*Assembly!AC$18+$BN250*Assembly!AC$19+$BO250*Assembly!AC$20+$BP250*Assembly!AC$21+$BQ250*Assembly!AC$22+$BR250*Assembly!AC$23+$BS250*Assembly!AC$24</f>
        <v>100</v>
      </c>
      <c r="BX250" s="240" t="str">
        <f t="shared" si="9"/>
        <v>5.00</v>
      </c>
      <c r="BY250" s="241" t="str">
        <f t="shared" si="10"/>
        <v>800</v>
      </c>
      <c r="BZ250" s="242" t="str">
        <f t="shared" si="11"/>
        <v>0.6</v>
      </c>
      <c r="CA250" s="241" t="str">
        <f t="shared" si="12"/>
        <v>20</v>
      </c>
      <c r="CB250" s="225" t="str">
        <f>$AY250*Assembly!X$4+$AZ250*Assembly!X$5+$BA250*Assembly!X$6+$BB250*Assembly!X$7+$BC250*Assembly!X$8+$BD250*Assembly!X$9+$BE250*Assembly!X$10+$BF250*Assembly!X$11+$BG250*Assembly!X$12+$BH250*Assembly!X$13+$BI250*Assembly!X$14+$BJ250*Assembly!X$15+$BK250*Assembly!X$16+$BL250*Assembly!X$17+$BM250*Assembly!X$18+$BN250*Assembly!X$19+$BO250*Assembly!X$20+$BP250*Assembly!X$21+$BQ250*Assembly!X$22+$BR250*Assembly!X$23+$BS250*Assembly!X$24</f>
        <v>1</v>
      </c>
      <c r="CC250" s="225" t="str">
        <f t="shared" si="13"/>
        <v>156</v>
      </c>
      <c r="CD250" s="223" t="str">
        <f t="shared" si="14"/>
        <v>0.0002</v>
      </c>
      <c r="CE250" s="243" t="str">
        <f>$AY250*Assembly!AB$4+$AZ250*Assembly!AB$5+$BA250*Assembly!AB$6+$BB250*Assembly!AB$7+$BC250*Assembly!AB$8+$BD250*Assembly!AB$9+$BE250*Assembly!AB$10+$BF250*Assembly!AB$11+$BG250*Assembly!AB$12+$BH250*Assembly!AB$13+$BI250*Assembly!AB$14+$BJ250*Assembly!AB$15+$BK250*Assembly!AB$16+$BL250*Assembly!AB$17+$BM250*Assembly!AB$18+$BN250*Assembly!AB$19+$BO250*Assembly!AB$20+$BP250*Assembly!AB$21+$BQ250*Assembly!AB$22+$BR250*Assembly!AB$23+$BS250*Assembly!AB$24</f>
        <v>3</v>
      </c>
      <c r="CF250" s="231" t="str">
        <f>$AY250*Assembly!M$4+$AZ250*Assembly!M$5+$BA250*Assembly!M$6+$BB250*Assembly!M$7+$BC250*Assembly!M$8+$BD250*Assembly!M$9+$BE250*Assembly!M$10+$BF250*Assembly!M$11+$BG250*Assembly!M$12+$BH250*Assembly!M$13+$BI250*Assembly!M$14+$BJ250*Assembly!M$15+$BK250*Assembly!M$16+$BL250*Assembly!M$17+$BM250*Assembly!M$18+$BN250*Assembly!M$19+$BO250*Assembly!M$20+$BP250*Assembly!M$21+$BQ250*Assembly!M$22+$BR250*Assembly!M$23+$BS250*Assembly!M$24</f>
        <v>21</v>
      </c>
      <c r="CG250" s="231" t="str">
        <f>$AY250*Assembly!N$4+$AZ250*Assembly!N$5+$BA250*Assembly!N$6+$BB250*Assembly!N$7+$BC250*Assembly!N$8+$BD250*Assembly!N$9+$BE250*Assembly!N$10+$BF250*Assembly!N$11+$BG250*Assembly!N$12+$BH250*Assembly!N$13+$BI250*Assembly!N$14+$BJ250*Assembly!N$15+$BK250*Assembly!N$16+$BL250*Assembly!N$17+$BM250*Assembly!N$18+$BN250*Assembly!N$19+$BO250*Assembly!N$20+$BP250*Assembly!N$21+$BQ250*Assembly!N$22+$BR250*Assembly!N$23+$BS250*Assembly!N$24</f>
        <v>0</v>
      </c>
      <c r="CH250" s="231" t="str">
        <f>$AY250*Assembly!O$4+$AZ250*Assembly!O$5+$BA250*Assembly!O$6+$BB250*Assembly!O$7+$BC250*Assembly!O$8+$BD250*Assembly!O$9+$BE250*Assembly!O$10+$BF250*Assembly!O$11+$BG250*Assembly!O$12+$BH250*Assembly!O$13+$BI250*Assembly!O$14+$BJ250*Assembly!O$15+$BK250*Assembly!O$16+$BL250*Assembly!O$17+$BM250*Assembly!O$18+$BN250*Assembly!O$19+$BO250*Assembly!O$20+$BP250*Assembly!O$21+$BQ250*Assembly!O$22+$BR250*Assembly!O$23+$BS250*Assembly!O$24</f>
        <v>0</v>
      </c>
      <c r="CI250" s="229" t="str">
        <f>$AY250*Assembly!P$4+$AZ250*Assembly!P$5+$BA250*Assembly!P$6+$BB250*Assembly!P$7+$BC250*Assembly!P$8+$BD250*Assembly!P$9+$BE250*Assembly!P$10+$BF250*Assembly!P$11+$BG250*Assembly!P$12+$BH250*Assembly!P$13+$BI250*Assembly!P$14+$BJ250*Assembly!P$15+$BK250*Assembly!P$16+$BL250*Assembly!P$17+$BM250*Assembly!P$18+$BN250*Assembly!P$19+$BO250*Assembly!P$20+$BP250*Assembly!P$21+$BQ250*Assembly!P$22+$BR250*Assembly!P$23+$BS250*Assembly!P$24</f>
        <v>0</v>
      </c>
      <c r="CJ250" s="229" t="str">
        <f>$AY250*Assembly!Q$4+$AZ250*Assembly!Q$5+$BA250*Assembly!Q$6+$BB250*Assembly!Q$7+$BC250*Assembly!Q$8+$BD250*Assembly!Q$9+$BE250*Assembly!Q$10+$BF250*Assembly!Q$11+$BG250*Assembly!Q$12+$BH250*Assembly!Q$13+$BI250*Assembly!Q$14+$BJ250*Assembly!Q$15+$BK250*Assembly!Q$16+$BL250*Assembly!Q$17+$BM250*Assembly!Q$18+$BN250*Assembly!Q$19+$BO250*Assembly!Q$20+$BP250*Assembly!Q$21+$BQ250*Assembly!Q$22+$BR250*Assembly!Q$23+$BS250*Assembly!Q$24</f>
        <v>0</v>
      </c>
      <c r="CK250" s="231" t="str">
        <f>$AY250*Assembly!R$4+$AZ250*Assembly!R$5+$BA250*Assembly!R$6+$BB250*Assembly!R$7+$BC250*Assembly!R$8+$BD250*Assembly!R$9+$BE250*Assembly!R$10+$BF250*Assembly!R$11+$BG250*Assembly!R$12+$BH250*Assembly!R$13+$BI250*Assembly!R$14+$BJ250*Assembly!R$15+$BK250*Assembly!R$16+$BL250*Assembly!R$17+$BM250*Assembly!R$18+$BN250*Assembly!R$19+$BO250*Assembly!R$20+$BP250*Assembly!R$21+$BQ250*Assembly!R$22+$BR250*Assembly!R$23+$BS250*Assembly!R$24</f>
        <v>0</v>
      </c>
      <c r="CL250" s="229" t="str">
        <f>$AY250*Assembly!S$4+$AZ250*Assembly!S$5+$BA250*Assembly!S$6+$BB250*Assembly!S$7+$BC250*Assembly!S$8+$BD250*Assembly!S$9+$BE250*Assembly!S$10+$BF250*Assembly!S$11+$BG250*Assembly!S$12+$BH250*Assembly!S$13+$BI250*Assembly!S$14+$BJ250*Assembly!S$15+$BK250*Assembly!S$16+$BL250*Assembly!S$17+$BM250*Assembly!S$18+$BN250*Assembly!S$19+$BO250*Assembly!S$20+$BP250*Assembly!S$21+$BQ250*Assembly!S$22+$BR250*Assembly!S$23+$BS250*Assembly!S$24</f>
        <v>0</v>
      </c>
      <c r="CM250" s="229" t="str">
        <f>$AY250*Assembly!T$4+$AZ250*Assembly!T$5+$BA250*Assembly!T$6+$BB250*Assembly!T$7+$BC250*Assembly!T$8+$BD250*Assembly!T$9+$BE250*Assembly!T$10+$BF250*Assembly!T$11+$BG250*Assembly!T$12+$BH250*Assembly!T$13+$BI250*Assembly!T$14+$BJ250*Assembly!T$15+$BK250*Assembly!T$16+$BL250*Assembly!T$17+$BM250*Assembly!T$18+$BN250*Assembly!T$19+$BO250*Assembly!T$20+$BP250*Assembly!T$21+$BQ250*Assembly!T$22+$BR250*Assembly!T$23+$BS250*Assembly!T$24</f>
        <v>0</v>
      </c>
      <c r="CN250" s="229" t="str">
        <f>$AY250*Assembly!U$4+$AZ250*Assembly!U$5+$BA250*Assembly!U$6+$BB250*Assembly!U$7+$BC250*Assembly!U$8+$BD250*Assembly!U$9+$BE250*Assembly!U$10+$BF250*Assembly!U$11+$BG250*Assembly!U$12+$BH250*Assembly!U$13+$BI250*Assembly!U$14+$BJ250*Assembly!U$15+$BK250*Assembly!U$16+$BL250*Assembly!U$17+$BM250*Assembly!U$18+$BN250*Assembly!U$19+$BO250*Assembly!U$20+$BP250*Assembly!U$21+$BQ250*Assembly!U$22+$BR250*Assembly!U$23+$BS250*Assembly!U$24</f>
        <v>0</v>
      </c>
      <c r="CO250" s="231" t="str">
        <f>$AY250*Assembly!V$4+$AZ250*Assembly!V$5+$BA250*Assembly!V$6+$BB250*Assembly!V$7+$BC250*Assembly!V$8+$BD250*Assembly!V$9+$BE250*Assembly!V$10+$BF250*Assembly!V$11+$BG250*Assembly!V$12+$BH250*Assembly!V$13+$BI250*Assembly!V$14+$BJ250*Assembly!V$15+$BK250*Assembly!V$16+$BL250*Assembly!V$17+$BM250*Assembly!V$18+$BN250*Assembly!V$19+$BO250*Assembly!V$20+$BP250*Assembly!V$21+$BQ250*Assembly!V$22+$BR250*Assembly!V$23+$BS250*Assembly!V$24</f>
        <v>0</v>
      </c>
      <c r="CP250" s="231" t="str">
        <f>CF250*Refining!$F$3</f>
        <v>38</v>
      </c>
      <c r="CQ250" s="231" t="str">
        <f>CG250*Refining!$F$4</f>
        <v>0</v>
      </c>
      <c r="CR250" s="231" t="str">
        <f>CH250*Refining!$F$5</f>
        <v>0</v>
      </c>
      <c r="CS250" s="231" t="str">
        <f>CI250*Refining!$F$6</f>
        <v>0</v>
      </c>
      <c r="CT250" s="231" t="str">
        <f>CJ250*Refining!$F$7</f>
        <v>0</v>
      </c>
      <c r="CU250" s="231" t="str">
        <f>CK250*Refining!$F$8</f>
        <v>0</v>
      </c>
      <c r="CV250" s="231" t="str">
        <f>CL250*Refining!$F$9</f>
        <v>0</v>
      </c>
      <c r="CW250" s="231" t="str">
        <f>CM250*Refining!$F$10</f>
        <v>0</v>
      </c>
      <c r="CX250" s="231" t="str">
        <f>CN250*Refining!$F$11</f>
        <v>0</v>
      </c>
      <c r="CY250" s="231" t="str">
        <f>CO250*Refining!$F$12</f>
        <v>0</v>
      </c>
      <c r="CZ250" s="244" t="str">
        <f t="shared" ref="CZ250:DS250" si="1009">IF(CF250 = 0, "", CF250)</f>
        <v>21</v>
      </c>
      <c r="DA250" s="245" t="str">
        <f t="shared" si="1009"/>
        <v/>
      </c>
      <c r="DB250" s="245" t="str">
        <f t="shared" si="1009"/>
        <v/>
      </c>
      <c r="DC250" s="245" t="str">
        <f t="shared" si="1009"/>
        <v/>
      </c>
      <c r="DD250" s="245" t="str">
        <f t="shared" si="1009"/>
        <v/>
      </c>
      <c r="DE250" s="245" t="str">
        <f t="shared" si="1009"/>
        <v/>
      </c>
      <c r="DF250" s="245" t="str">
        <f t="shared" si="1009"/>
        <v/>
      </c>
      <c r="DG250" s="245" t="str">
        <f t="shared" si="1009"/>
        <v/>
      </c>
      <c r="DH250" s="245" t="str">
        <f t="shared" si="1009"/>
        <v/>
      </c>
      <c r="DI250" s="246" t="str">
        <f t="shared" si="1009"/>
        <v/>
      </c>
      <c r="DJ250" s="244" t="str">
        <f t="shared" si="1009"/>
        <v>38</v>
      </c>
      <c r="DK250" s="245" t="str">
        <f t="shared" si="1009"/>
        <v/>
      </c>
      <c r="DL250" s="245" t="str">
        <f t="shared" si="1009"/>
        <v/>
      </c>
      <c r="DM250" s="245" t="str">
        <f t="shared" si="1009"/>
        <v/>
      </c>
      <c r="DN250" s="259" t="str">
        <f t="shared" si="1009"/>
        <v/>
      </c>
      <c r="DO250" s="245" t="str">
        <f t="shared" si="1009"/>
        <v/>
      </c>
      <c r="DP250" s="245" t="str">
        <f t="shared" si="1009"/>
        <v/>
      </c>
      <c r="DQ250" s="245" t="str">
        <f t="shared" si="1009"/>
        <v/>
      </c>
      <c r="DR250" s="245" t="str">
        <f t="shared" si="1009"/>
        <v/>
      </c>
      <c r="DS250" s="246" t="str">
        <f t="shared" si="1009"/>
        <v/>
      </c>
      <c r="DT250" s="248" t="str">
        <f t="shared" si="16"/>
        <v>21</v>
      </c>
      <c r="DU250" s="249" t="str">
        <f t="shared" si="17"/>
        <v>38</v>
      </c>
      <c r="DV250" s="225" t="str">
        <f>CZ250*'Ores &amp; Ingots'!$C$3+DA250*'Ores &amp; Ingots'!$C$4+DB250*'Ores &amp; Ingots'!$C$5+DC250*'Ores &amp; Ingots'!$C$6+DD250*'Ores &amp; Ingots'!$C$7+DE250*'Ores &amp; Ingots'!$C$8+DF250*'Ores &amp; Ingots'!$C$9+DG250*'Ores &amp; Ingots'!$C$10+DH250*'Ores &amp; Ingots'!$C$11+DI250*'Ores &amp; Ingots'!$C$12</f>
        <v>3</v>
      </c>
      <c r="DW250" s="225" t="str">
        <f>DJ250*'Ores &amp; Ingots'!$B$3+DK250*'Ores &amp; Ingots'!$B$4+DL250*'Ores &amp; Ingots'!$B$5+DM250*'Ores &amp; Ingots'!$B$6+DN250*'Ores &amp; Ingots'!$B$7+DO250*'Ores &amp; Ingots'!$B$8+DP250*'Ores &amp; Ingots'!$B$9+DQ250*'Ores &amp; Ingots'!$B$10+DR250*'Ores &amp; Ingots'!$B$11+DS250*'Ores &amp; Ingots'!$B$12</f>
        <v>14</v>
      </c>
      <c r="DX250" s="249" t="str">
        <f>CZ250*Refining!$G$3+DA250*Refining!$G$4+DB250*Refining!$G$5+DC250*Refining!$G$6+DD250*Refining!$G$7+DE250*Refining!$G$8+DF250*Refining!$G$9+DG250*Refining!$G$10+DH250*Refining!$G$11+DI250*Refining!$G$12</f>
        <v>1</v>
      </c>
      <c r="DY250" s="249" t="str">
        <f t="shared" si="18"/>
        <v>224</v>
      </c>
      <c r="DZ250" s="250" t="str">
        <f t="shared" si="19"/>
        <v>0.0002</v>
      </c>
      <c r="EA250" s="248" t="str">
        <f t="shared" si="20"/>
        <v>7</v>
      </c>
      <c r="EB250" s="251" t="str">
        <f t="shared" ref="EB250:EC250" si="1010">EA250/60</f>
        <v>0.1</v>
      </c>
      <c r="EC250" s="251" t="str">
        <f t="shared" si="1010"/>
        <v>0.0</v>
      </c>
      <c r="ED250" s="248" t="str">
        <f t="shared" si="22"/>
        <v>380</v>
      </c>
      <c r="EE250" s="251" t="str">
        <f t="shared" ref="EE250:EF250" si="1011">ED250/1000</f>
        <v>0.4</v>
      </c>
      <c r="EF250" s="252" t="str">
        <f t="shared" si="1011"/>
        <v>0.00</v>
      </c>
      <c r="EG250" s="223" t="str">
        <f t="shared" si="24"/>
        <v>0.0004</v>
      </c>
      <c r="EH250" s="224" t="str">
        <f t="shared" si="25"/>
        <v>0:00:07</v>
      </c>
      <c r="EI250" s="225" t="s">
        <v>12</v>
      </c>
    </row>
    <row r="251">
      <c r="A251" s="33"/>
      <c r="B251" s="336" t="s">
        <v>1060</v>
      </c>
      <c r="C251" s="227" t="s">
        <v>885</v>
      </c>
      <c r="D251" s="227">
        <v>1.0</v>
      </c>
      <c r="E251" s="227">
        <v>1.0</v>
      </c>
      <c r="F251" s="227">
        <v>1.0</v>
      </c>
      <c r="G251" s="253" t="str">
        <f t="shared" si="5"/>
        <v>0.1</v>
      </c>
      <c r="H251" s="254">
        <v>3.0</v>
      </c>
      <c r="I251" s="254">
        <v>7.5</v>
      </c>
      <c r="J251" s="254" t="str">
        <f>H251/Main!$D$9</f>
        <v>3</v>
      </c>
      <c r="K251" s="254" t="str">
        <f>I251/Main!$D$10</f>
        <v>7.5</v>
      </c>
      <c r="L251" s="254" t="str">
        <f t="shared" si="6"/>
        <v>2.5</v>
      </c>
      <c r="M251" s="254">
        <v>1.0</v>
      </c>
      <c r="N251" s="255"/>
      <c r="O251" s="255"/>
      <c r="P251" s="255"/>
      <c r="Q251" s="256"/>
      <c r="R251" s="255"/>
      <c r="S251" s="257"/>
      <c r="T251" s="257"/>
      <c r="U251" s="255"/>
      <c r="V251" s="255"/>
      <c r="W251" s="350"/>
      <c r="X251" s="257"/>
      <c r="Y251" s="255"/>
      <c r="Z251" s="255"/>
      <c r="AA251" s="255"/>
      <c r="AB251" s="255"/>
      <c r="AC251" s="351"/>
      <c r="AD251" s="309">
        <v>1.0</v>
      </c>
      <c r="AE251" s="225">
        <v>0.0</v>
      </c>
      <c r="AF251" s="225">
        <v>0.0</v>
      </c>
      <c r="AG251" s="225">
        <v>0.0</v>
      </c>
      <c r="AH251" s="225">
        <v>0.0</v>
      </c>
      <c r="AI251" s="225">
        <v>0.0</v>
      </c>
      <c r="AJ251" s="225">
        <v>0.0</v>
      </c>
      <c r="AK251" s="225">
        <v>0.0</v>
      </c>
      <c r="AL251" s="225">
        <v>0.0</v>
      </c>
      <c r="AM251" s="225">
        <v>0.0</v>
      </c>
      <c r="AN251" s="225">
        <v>0.0</v>
      </c>
      <c r="AO251" s="225">
        <v>0.0</v>
      </c>
      <c r="AP251" s="225">
        <v>0.0</v>
      </c>
      <c r="AQ251" s="225">
        <v>0.0</v>
      </c>
      <c r="AR251" s="225">
        <v>0.0</v>
      </c>
      <c r="AS251" s="225">
        <v>0.0</v>
      </c>
      <c r="AT251" s="225">
        <v>0.0</v>
      </c>
      <c r="AU251" s="225">
        <v>0.0</v>
      </c>
      <c r="AV251" s="225">
        <v>0.0</v>
      </c>
      <c r="AW251" s="225">
        <v>0.0</v>
      </c>
      <c r="AX251" s="225">
        <v>0.0</v>
      </c>
      <c r="AY251" s="359" t="str">
        <f t="shared" ref="AY251:BS251" si="1012">IF(AD251 = 0, "", AD251)</f>
        <v>1</v>
      </c>
      <c r="AZ251" s="227" t="str">
        <f t="shared" si="1012"/>
        <v/>
      </c>
      <c r="BA251" s="227" t="str">
        <f t="shared" si="1012"/>
        <v/>
      </c>
      <c r="BB251" s="227" t="str">
        <f t="shared" si="1012"/>
        <v/>
      </c>
      <c r="BC251" s="227" t="str">
        <f t="shared" si="1012"/>
        <v/>
      </c>
      <c r="BD251" s="227" t="str">
        <f t="shared" si="1012"/>
        <v/>
      </c>
      <c r="BE251" s="227" t="str">
        <f t="shared" si="1012"/>
        <v/>
      </c>
      <c r="BF251" s="227" t="str">
        <f t="shared" si="1012"/>
        <v/>
      </c>
      <c r="BG251" s="227" t="str">
        <f t="shared" si="1012"/>
        <v/>
      </c>
      <c r="BH251" s="227" t="str">
        <f t="shared" si="1012"/>
        <v/>
      </c>
      <c r="BI251" s="227" t="str">
        <f t="shared" si="1012"/>
        <v/>
      </c>
      <c r="BJ251" s="227" t="str">
        <f t="shared" si="1012"/>
        <v/>
      </c>
      <c r="BK251" s="227" t="str">
        <f t="shared" si="1012"/>
        <v/>
      </c>
      <c r="BL251" s="227" t="str">
        <f t="shared" si="1012"/>
        <v/>
      </c>
      <c r="BM251" s="227" t="str">
        <f t="shared" si="1012"/>
        <v/>
      </c>
      <c r="BN251" s="227" t="str">
        <f t="shared" si="1012"/>
        <v/>
      </c>
      <c r="BO251" s="227" t="str">
        <f t="shared" si="1012"/>
        <v/>
      </c>
      <c r="BP251" s="227" t="str">
        <f t="shared" si="1012"/>
        <v/>
      </c>
      <c r="BQ251" s="227" t="str">
        <f t="shared" si="1012"/>
        <v/>
      </c>
      <c r="BR251" s="227" t="str">
        <f t="shared" si="1012"/>
        <v/>
      </c>
      <c r="BS251" s="238" t="str">
        <f t="shared" si="1012"/>
        <v/>
      </c>
      <c r="BT251" s="239" t="str">
        <f>$AY251*Assembly!Y$4+$AZ251*Assembly!Y$5+$BA251*Assembly!Y$6+$BB251*Assembly!Y$7+$BC251*Assembly!Y$8+$BD251*Assembly!Y$9+$BE251*Assembly!Y$10+$BF251*Assembly!Y$11+$BG251*Assembly!Y$12+$BH251*Assembly!Y$13+$BI251*Assembly!Y$14+$BJ251*Assembly!Y$15+$BK251*Assembly!Y$16+$BL251*Assembly!Y$17+$BM251*Assembly!Y$18+$BN251*Assembly!Y$19+$BO251*Assembly!Y$20+$BP251*Assembly!Y$21+$BQ251*Assembly!Y$22+$BR251*Assembly!Y$23+$BS251*Assembly!Y$24</f>
        <v>20</v>
      </c>
      <c r="BU251" s="225" t="str">
        <f t="shared" si="8"/>
        <v>160</v>
      </c>
      <c r="BV251" s="225"/>
      <c r="BW251" s="225" t="str">
        <f>$AY251*Assembly!AC$4+$AZ251*Assembly!AC$5+$BA251*Assembly!AC$6+$BB251*Assembly!AC$7+$BC251*Assembly!AC$8+$BD251*Assembly!AC$9+$BE251*Assembly!AC$10+$BF251*Assembly!AC$11+$BG251*Assembly!AC$12+$BH251*Assembly!AC$13+$BI251*Assembly!AC$14+$BJ251*Assembly!AC$15+$BK251*Assembly!AC$16+$BL251*Assembly!AC$17+$BM251*Assembly!AC$18+$BN251*Assembly!AC$19+$BO251*Assembly!AC$20+$BP251*Assembly!AC$21+$BQ251*Assembly!AC$22+$BR251*Assembly!AC$23+$BS251*Assembly!AC$24</f>
        <v>100</v>
      </c>
      <c r="BX251" s="240" t="str">
        <f t="shared" si="9"/>
        <v>5.00</v>
      </c>
      <c r="BY251" s="241" t="str">
        <f t="shared" si="10"/>
        <v>800</v>
      </c>
      <c r="BZ251" s="242" t="str">
        <f t="shared" si="11"/>
        <v>0.6</v>
      </c>
      <c r="CA251" s="241" t="str">
        <f t="shared" si="12"/>
        <v>33</v>
      </c>
      <c r="CB251" s="225" t="str">
        <f>$AY251*Assembly!X$4+$AZ251*Assembly!X$5+$BA251*Assembly!X$6+$BB251*Assembly!X$7+$BC251*Assembly!X$8+$BD251*Assembly!X$9+$BE251*Assembly!X$10+$BF251*Assembly!X$11+$BG251*Assembly!X$12+$BH251*Assembly!X$13+$BI251*Assembly!X$14+$BJ251*Assembly!X$15+$BK251*Assembly!X$16+$BL251*Assembly!X$17+$BM251*Assembly!X$18+$BN251*Assembly!X$19+$BO251*Assembly!X$20+$BP251*Assembly!X$21+$BQ251*Assembly!X$22+$BR251*Assembly!X$23+$BS251*Assembly!X$24</f>
        <v>1</v>
      </c>
      <c r="CC251" s="225" t="str">
        <f t="shared" si="13"/>
        <v>156</v>
      </c>
      <c r="CD251" s="223" t="str">
        <f t="shared" si="14"/>
        <v>0.0002</v>
      </c>
      <c r="CE251" s="243" t="str">
        <f>$AY251*Assembly!AB$4+$AZ251*Assembly!AB$5+$BA251*Assembly!AB$6+$BB251*Assembly!AB$7+$BC251*Assembly!AB$8+$BD251*Assembly!AB$9+$BE251*Assembly!AB$10+$BF251*Assembly!AB$11+$BG251*Assembly!AB$12+$BH251*Assembly!AB$13+$BI251*Assembly!AB$14+$BJ251*Assembly!AB$15+$BK251*Assembly!AB$16+$BL251*Assembly!AB$17+$BM251*Assembly!AB$18+$BN251*Assembly!AB$19+$BO251*Assembly!AB$20+$BP251*Assembly!AB$21+$BQ251*Assembly!AB$22+$BR251*Assembly!AB$23+$BS251*Assembly!AB$24</f>
        <v>3</v>
      </c>
      <c r="CF251" s="256" t="str">
        <f>$AY251*Assembly!M$4+$AZ251*Assembly!M$5+$BA251*Assembly!M$6+$BB251*Assembly!M$7+$BC251*Assembly!M$8+$BD251*Assembly!M$9+$BE251*Assembly!M$10+$BF251*Assembly!M$11+$BG251*Assembly!M$12+$BH251*Assembly!M$13+$BI251*Assembly!M$14+$BJ251*Assembly!M$15+$BK251*Assembly!M$16+$BL251*Assembly!M$17+$BM251*Assembly!M$18+$BN251*Assembly!M$19+$BO251*Assembly!M$20+$BP251*Assembly!M$21+$BQ251*Assembly!M$22+$BR251*Assembly!M$23+$BS251*Assembly!M$24</f>
        <v>21</v>
      </c>
      <c r="CG251" s="256" t="str">
        <f>$AY251*Assembly!N$4+$AZ251*Assembly!N$5+$BA251*Assembly!N$6+$BB251*Assembly!N$7+$BC251*Assembly!N$8+$BD251*Assembly!N$9+$BE251*Assembly!N$10+$BF251*Assembly!N$11+$BG251*Assembly!N$12+$BH251*Assembly!N$13+$BI251*Assembly!N$14+$BJ251*Assembly!N$15+$BK251*Assembly!N$16+$BL251*Assembly!N$17+$BM251*Assembly!N$18+$BN251*Assembly!N$19+$BO251*Assembly!N$20+$BP251*Assembly!N$21+$BQ251*Assembly!N$22+$BR251*Assembly!N$23+$BS251*Assembly!N$24</f>
        <v>0</v>
      </c>
      <c r="CH251" s="256" t="str">
        <f>$AY251*Assembly!O$4+$AZ251*Assembly!O$5+$BA251*Assembly!O$6+$BB251*Assembly!O$7+$BC251*Assembly!O$8+$BD251*Assembly!O$9+$BE251*Assembly!O$10+$BF251*Assembly!O$11+$BG251*Assembly!O$12+$BH251*Assembly!O$13+$BI251*Assembly!O$14+$BJ251*Assembly!O$15+$BK251*Assembly!O$16+$BL251*Assembly!O$17+$BM251*Assembly!O$18+$BN251*Assembly!O$19+$BO251*Assembly!O$20+$BP251*Assembly!O$21+$BQ251*Assembly!O$22+$BR251*Assembly!O$23+$BS251*Assembly!O$24</f>
        <v>0</v>
      </c>
      <c r="CI251" s="254" t="str">
        <f>$AY251*Assembly!P$4+$AZ251*Assembly!P$5+$BA251*Assembly!P$6+$BB251*Assembly!P$7+$BC251*Assembly!P$8+$BD251*Assembly!P$9+$BE251*Assembly!P$10+$BF251*Assembly!P$11+$BG251*Assembly!P$12+$BH251*Assembly!P$13+$BI251*Assembly!P$14+$BJ251*Assembly!P$15+$BK251*Assembly!P$16+$BL251*Assembly!P$17+$BM251*Assembly!P$18+$BN251*Assembly!P$19+$BO251*Assembly!P$20+$BP251*Assembly!P$21+$BQ251*Assembly!P$22+$BR251*Assembly!P$23+$BS251*Assembly!P$24</f>
        <v>0</v>
      </c>
      <c r="CJ251" s="254" t="str">
        <f>$AY251*Assembly!Q$4+$AZ251*Assembly!Q$5+$BA251*Assembly!Q$6+$BB251*Assembly!Q$7+$BC251*Assembly!Q$8+$BD251*Assembly!Q$9+$BE251*Assembly!Q$10+$BF251*Assembly!Q$11+$BG251*Assembly!Q$12+$BH251*Assembly!Q$13+$BI251*Assembly!Q$14+$BJ251*Assembly!Q$15+$BK251*Assembly!Q$16+$BL251*Assembly!Q$17+$BM251*Assembly!Q$18+$BN251*Assembly!Q$19+$BO251*Assembly!Q$20+$BP251*Assembly!Q$21+$BQ251*Assembly!Q$22+$BR251*Assembly!Q$23+$BS251*Assembly!Q$24</f>
        <v>0</v>
      </c>
      <c r="CK251" s="256" t="str">
        <f>$AY251*Assembly!R$4+$AZ251*Assembly!R$5+$BA251*Assembly!R$6+$BB251*Assembly!R$7+$BC251*Assembly!R$8+$BD251*Assembly!R$9+$BE251*Assembly!R$10+$BF251*Assembly!R$11+$BG251*Assembly!R$12+$BH251*Assembly!R$13+$BI251*Assembly!R$14+$BJ251*Assembly!R$15+$BK251*Assembly!R$16+$BL251*Assembly!R$17+$BM251*Assembly!R$18+$BN251*Assembly!R$19+$BO251*Assembly!R$20+$BP251*Assembly!R$21+$BQ251*Assembly!R$22+$BR251*Assembly!R$23+$BS251*Assembly!R$24</f>
        <v>0</v>
      </c>
      <c r="CL251" s="254" t="str">
        <f>$AY251*Assembly!S$4+$AZ251*Assembly!S$5+$BA251*Assembly!S$6+$BB251*Assembly!S$7+$BC251*Assembly!S$8+$BD251*Assembly!S$9+$BE251*Assembly!S$10+$BF251*Assembly!S$11+$BG251*Assembly!S$12+$BH251*Assembly!S$13+$BI251*Assembly!S$14+$BJ251*Assembly!S$15+$BK251*Assembly!S$16+$BL251*Assembly!S$17+$BM251*Assembly!S$18+$BN251*Assembly!S$19+$BO251*Assembly!S$20+$BP251*Assembly!S$21+$BQ251*Assembly!S$22+$BR251*Assembly!S$23+$BS251*Assembly!S$24</f>
        <v>0</v>
      </c>
      <c r="CM251" s="254" t="str">
        <f>$AY251*Assembly!T$4+$AZ251*Assembly!T$5+$BA251*Assembly!T$6+$BB251*Assembly!T$7+$BC251*Assembly!T$8+$BD251*Assembly!T$9+$BE251*Assembly!T$10+$BF251*Assembly!T$11+$BG251*Assembly!T$12+$BH251*Assembly!T$13+$BI251*Assembly!T$14+$BJ251*Assembly!T$15+$BK251*Assembly!T$16+$BL251*Assembly!T$17+$BM251*Assembly!T$18+$BN251*Assembly!T$19+$BO251*Assembly!T$20+$BP251*Assembly!T$21+$BQ251*Assembly!T$22+$BR251*Assembly!T$23+$BS251*Assembly!T$24</f>
        <v>0</v>
      </c>
      <c r="CN251" s="254" t="str">
        <f>$AY251*Assembly!U$4+$AZ251*Assembly!U$5+$BA251*Assembly!U$6+$BB251*Assembly!U$7+$BC251*Assembly!U$8+$BD251*Assembly!U$9+$BE251*Assembly!U$10+$BF251*Assembly!U$11+$BG251*Assembly!U$12+$BH251*Assembly!U$13+$BI251*Assembly!U$14+$BJ251*Assembly!U$15+$BK251*Assembly!U$16+$BL251*Assembly!U$17+$BM251*Assembly!U$18+$BN251*Assembly!U$19+$BO251*Assembly!U$20+$BP251*Assembly!U$21+$BQ251*Assembly!U$22+$BR251*Assembly!U$23+$BS251*Assembly!U$24</f>
        <v>0</v>
      </c>
      <c r="CO251" s="256" t="str">
        <f>$AY251*Assembly!V$4+$AZ251*Assembly!V$5+$BA251*Assembly!V$6+$BB251*Assembly!V$7+$BC251*Assembly!V$8+$BD251*Assembly!V$9+$BE251*Assembly!V$10+$BF251*Assembly!V$11+$BG251*Assembly!V$12+$BH251*Assembly!V$13+$BI251*Assembly!V$14+$BJ251*Assembly!V$15+$BK251*Assembly!V$16+$BL251*Assembly!V$17+$BM251*Assembly!V$18+$BN251*Assembly!V$19+$BO251*Assembly!V$20+$BP251*Assembly!V$21+$BQ251*Assembly!V$22+$BR251*Assembly!V$23+$BS251*Assembly!V$24</f>
        <v>0</v>
      </c>
      <c r="CP251" s="256" t="str">
        <f>CF251*Refining!$F$3</f>
        <v>38</v>
      </c>
      <c r="CQ251" s="256" t="str">
        <f>CG251*Refining!$F$4</f>
        <v>0</v>
      </c>
      <c r="CR251" s="256" t="str">
        <f>CH251*Refining!$F$5</f>
        <v>0</v>
      </c>
      <c r="CS251" s="256" t="str">
        <f>CI251*Refining!$F$6</f>
        <v>0</v>
      </c>
      <c r="CT251" s="256" t="str">
        <f>CJ251*Refining!$F$7</f>
        <v>0</v>
      </c>
      <c r="CU251" s="256" t="str">
        <f>CK251*Refining!$F$8</f>
        <v>0</v>
      </c>
      <c r="CV251" s="256" t="str">
        <f>CL251*Refining!$F$9</f>
        <v>0</v>
      </c>
      <c r="CW251" s="256" t="str">
        <f>CM251*Refining!$F$10</f>
        <v>0</v>
      </c>
      <c r="CX251" s="256" t="str">
        <f>CN251*Refining!$F$11</f>
        <v>0</v>
      </c>
      <c r="CY251" s="256" t="str">
        <f>CO251*Refining!$F$12</f>
        <v>0</v>
      </c>
      <c r="CZ251" s="244" t="str">
        <f t="shared" ref="CZ251:DS251" si="1013">IF(CF251 = 0, "", CF251)</f>
        <v>21</v>
      </c>
      <c r="DA251" s="245" t="str">
        <f t="shared" si="1013"/>
        <v/>
      </c>
      <c r="DB251" s="245" t="str">
        <f t="shared" si="1013"/>
        <v/>
      </c>
      <c r="DC251" s="245" t="str">
        <f t="shared" si="1013"/>
        <v/>
      </c>
      <c r="DD251" s="245" t="str">
        <f t="shared" si="1013"/>
        <v/>
      </c>
      <c r="DE251" s="245" t="str">
        <f t="shared" si="1013"/>
        <v/>
      </c>
      <c r="DF251" s="245" t="str">
        <f t="shared" si="1013"/>
        <v/>
      </c>
      <c r="DG251" s="245" t="str">
        <f t="shared" si="1013"/>
        <v/>
      </c>
      <c r="DH251" s="245" t="str">
        <f t="shared" si="1013"/>
        <v/>
      </c>
      <c r="DI251" s="246" t="str">
        <f t="shared" si="1013"/>
        <v/>
      </c>
      <c r="DJ251" s="244" t="str">
        <f t="shared" si="1013"/>
        <v>38</v>
      </c>
      <c r="DK251" s="245" t="str">
        <f t="shared" si="1013"/>
        <v/>
      </c>
      <c r="DL251" s="245" t="str">
        <f t="shared" si="1013"/>
        <v/>
      </c>
      <c r="DM251" s="245" t="str">
        <f t="shared" si="1013"/>
        <v/>
      </c>
      <c r="DN251" s="259" t="str">
        <f t="shared" si="1013"/>
        <v/>
      </c>
      <c r="DO251" s="245" t="str">
        <f t="shared" si="1013"/>
        <v/>
      </c>
      <c r="DP251" s="245" t="str">
        <f t="shared" si="1013"/>
        <v/>
      </c>
      <c r="DQ251" s="245" t="str">
        <f t="shared" si="1013"/>
        <v/>
      </c>
      <c r="DR251" s="245" t="str">
        <f t="shared" si="1013"/>
        <v/>
      </c>
      <c r="DS251" s="246" t="str">
        <f t="shared" si="1013"/>
        <v/>
      </c>
      <c r="DT251" s="248" t="str">
        <f t="shared" si="16"/>
        <v>21</v>
      </c>
      <c r="DU251" s="249" t="str">
        <f t="shared" si="17"/>
        <v>38</v>
      </c>
      <c r="DV251" s="225" t="str">
        <f>CZ251*'Ores &amp; Ingots'!$C$3+DA251*'Ores &amp; Ingots'!$C$4+DB251*'Ores &amp; Ingots'!$C$5+DC251*'Ores &amp; Ingots'!$C$6+DD251*'Ores &amp; Ingots'!$C$7+DE251*'Ores &amp; Ingots'!$C$8+DF251*'Ores &amp; Ingots'!$C$9+DG251*'Ores &amp; Ingots'!$C$10+DH251*'Ores &amp; Ingots'!$C$11+DI251*'Ores &amp; Ingots'!$C$12</f>
        <v>3</v>
      </c>
      <c r="DW251" s="225" t="str">
        <f>DJ251*'Ores &amp; Ingots'!$B$3+DK251*'Ores &amp; Ingots'!$B$4+DL251*'Ores &amp; Ingots'!$B$5+DM251*'Ores &amp; Ingots'!$B$6+DN251*'Ores &amp; Ingots'!$B$7+DO251*'Ores &amp; Ingots'!$B$8+DP251*'Ores &amp; Ingots'!$B$9+DQ251*'Ores &amp; Ingots'!$B$10+DR251*'Ores &amp; Ingots'!$B$11+DS251*'Ores &amp; Ingots'!$B$12</f>
        <v>14</v>
      </c>
      <c r="DX251" s="249" t="str">
        <f>CZ251*Refining!$G$3+DA251*Refining!$G$4+DB251*Refining!$G$5+DC251*Refining!$G$6+DD251*Refining!$G$7+DE251*Refining!$G$8+DF251*Refining!$G$9+DG251*Refining!$G$10+DH251*Refining!$G$11+DI251*Refining!$G$12</f>
        <v>1</v>
      </c>
      <c r="DY251" s="249" t="str">
        <f t="shared" si="18"/>
        <v>224</v>
      </c>
      <c r="DZ251" s="250" t="str">
        <f t="shared" si="19"/>
        <v>0.0002</v>
      </c>
      <c r="EA251" s="248" t="str">
        <f t="shared" si="20"/>
        <v>5</v>
      </c>
      <c r="EB251" s="251" t="str">
        <f t="shared" ref="EB251:EC251" si="1014">EA251/60</f>
        <v>0.1</v>
      </c>
      <c r="EC251" s="251" t="str">
        <f t="shared" si="1014"/>
        <v>0.0</v>
      </c>
      <c r="ED251" s="248" t="str">
        <f t="shared" si="22"/>
        <v>380</v>
      </c>
      <c r="EE251" s="251" t="str">
        <f t="shared" ref="EE251:EF251" si="1015">ED251/1000</f>
        <v>0.4</v>
      </c>
      <c r="EF251" s="252" t="str">
        <f t="shared" si="1015"/>
        <v>0.00</v>
      </c>
      <c r="EG251" s="223" t="str">
        <f t="shared" si="24"/>
        <v>0.0004</v>
      </c>
      <c r="EH251" s="224" t="str">
        <f t="shared" si="25"/>
        <v>0:00:05</v>
      </c>
      <c r="EI251" s="225" t="s">
        <v>12</v>
      </c>
    </row>
    <row r="252">
      <c r="A252" s="33"/>
      <c r="B252" s="226" t="s">
        <v>1061</v>
      </c>
      <c r="C252" s="227" t="s">
        <v>885</v>
      </c>
      <c r="D252" s="227">
        <v>1.0</v>
      </c>
      <c r="E252" s="227">
        <v>1.0</v>
      </c>
      <c r="F252" s="227">
        <v>1.0</v>
      </c>
      <c r="G252" s="228" t="str">
        <f t="shared" si="5"/>
        <v>0.1</v>
      </c>
      <c r="H252" s="229">
        <v>3.0</v>
      </c>
      <c r="I252" s="229">
        <v>7.5</v>
      </c>
      <c r="J252" s="229" t="str">
        <f>H252/Main!$D$9</f>
        <v>3</v>
      </c>
      <c r="K252" s="229" t="str">
        <f>I252/Main!$D$10</f>
        <v>7.5</v>
      </c>
      <c r="L252" s="229" t="str">
        <f t="shared" si="6"/>
        <v>2.5</v>
      </c>
      <c r="M252" s="229">
        <v>0.32</v>
      </c>
      <c r="N252" s="230"/>
      <c r="O252" s="230"/>
      <c r="P252" s="230"/>
      <c r="Q252" s="231"/>
      <c r="R252" s="230"/>
      <c r="S252" s="232"/>
      <c r="T252" s="232"/>
      <c r="U252" s="230"/>
      <c r="V252" s="230"/>
      <c r="W252" s="232"/>
      <c r="X252" s="232"/>
      <c r="Y252" s="230"/>
      <c r="Z252" s="230"/>
      <c r="AA252" s="230"/>
      <c r="AB252" s="230"/>
      <c r="AC252" s="334"/>
      <c r="AD252" s="309">
        <v>1.0</v>
      </c>
      <c r="AE252" s="225">
        <v>0.0</v>
      </c>
      <c r="AF252" s="225">
        <v>0.0</v>
      </c>
      <c r="AG252" s="225">
        <v>0.0</v>
      </c>
      <c r="AH252" s="225">
        <v>0.0</v>
      </c>
      <c r="AI252" s="225">
        <v>0.0</v>
      </c>
      <c r="AJ252" s="225">
        <v>0.0</v>
      </c>
      <c r="AK252" s="225">
        <v>0.0</v>
      </c>
      <c r="AL252" s="225">
        <v>0.0</v>
      </c>
      <c r="AM252" s="225">
        <v>0.0</v>
      </c>
      <c r="AN252" s="225">
        <v>0.0</v>
      </c>
      <c r="AO252" s="225">
        <v>0.0</v>
      </c>
      <c r="AP252" s="225">
        <v>0.0</v>
      </c>
      <c r="AQ252" s="225">
        <v>0.0</v>
      </c>
      <c r="AR252" s="225">
        <v>0.0</v>
      </c>
      <c r="AS252" s="225">
        <v>0.0</v>
      </c>
      <c r="AT252" s="225">
        <v>0.0</v>
      </c>
      <c r="AU252" s="225">
        <v>0.0</v>
      </c>
      <c r="AV252" s="225">
        <v>0.0</v>
      </c>
      <c r="AW252" s="225">
        <v>0.0</v>
      </c>
      <c r="AX252" s="225">
        <v>0.0</v>
      </c>
      <c r="AY252" s="359" t="str">
        <f t="shared" ref="AY252:BS252" si="1016">IF(AD252 = 0, "", AD252)</f>
        <v>1</v>
      </c>
      <c r="AZ252" s="227" t="str">
        <f t="shared" si="1016"/>
        <v/>
      </c>
      <c r="BA252" s="227" t="str">
        <f t="shared" si="1016"/>
        <v/>
      </c>
      <c r="BB252" s="227" t="str">
        <f t="shared" si="1016"/>
        <v/>
      </c>
      <c r="BC252" s="227" t="str">
        <f t="shared" si="1016"/>
        <v/>
      </c>
      <c r="BD252" s="227" t="str">
        <f t="shared" si="1016"/>
        <v/>
      </c>
      <c r="BE252" s="227" t="str">
        <f t="shared" si="1016"/>
        <v/>
      </c>
      <c r="BF252" s="227" t="str">
        <f t="shared" si="1016"/>
        <v/>
      </c>
      <c r="BG252" s="227" t="str">
        <f t="shared" si="1016"/>
        <v/>
      </c>
      <c r="BH252" s="227" t="str">
        <f t="shared" si="1016"/>
        <v/>
      </c>
      <c r="BI252" s="227" t="str">
        <f t="shared" si="1016"/>
        <v/>
      </c>
      <c r="BJ252" s="227" t="str">
        <f t="shared" si="1016"/>
        <v/>
      </c>
      <c r="BK252" s="227" t="str">
        <f t="shared" si="1016"/>
        <v/>
      </c>
      <c r="BL252" s="227" t="str">
        <f t="shared" si="1016"/>
        <v/>
      </c>
      <c r="BM252" s="227" t="str">
        <f t="shared" si="1016"/>
        <v/>
      </c>
      <c r="BN252" s="227" t="str">
        <f t="shared" si="1016"/>
        <v/>
      </c>
      <c r="BO252" s="227" t="str">
        <f t="shared" si="1016"/>
        <v/>
      </c>
      <c r="BP252" s="227" t="str">
        <f t="shared" si="1016"/>
        <v/>
      </c>
      <c r="BQ252" s="227" t="str">
        <f t="shared" si="1016"/>
        <v/>
      </c>
      <c r="BR252" s="227" t="str">
        <f t="shared" si="1016"/>
        <v/>
      </c>
      <c r="BS252" s="238" t="str">
        <f t="shared" si="1016"/>
        <v/>
      </c>
      <c r="BT252" s="239" t="str">
        <f>$AY252*Assembly!Y$4+$AZ252*Assembly!Y$5+$BA252*Assembly!Y$6+$BB252*Assembly!Y$7+$BC252*Assembly!Y$8+$BD252*Assembly!Y$9+$BE252*Assembly!Y$10+$BF252*Assembly!Y$11+$BG252*Assembly!Y$12+$BH252*Assembly!Y$13+$BI252*Assembly!Y$14+$BJ252*Assembly!Y$15+$BK252*Assembly!Y$16+$BL252*Assembly!Y$17+$BM252*Assembly!Y$18+$BN252*Assembly!Y$19+$BO252*Assembly!Y$20+$BP252*Assembly!Y$21+$BQ252*Assembly!Y$22+$BR252*Assembly!Y$23+$BS252*Assembly!Y$24</f>
        <v>20</v>
      </c>
      <c r="BU252" s="225" t="str">
        <f t="shared" si="8"/>
        <v>160</v>
      </c>
      <c r="BV252" s="225"/>
      <c r="BW252" s="225" t="str">
        <f>$AY252*Assembly!AC$4+$AZ252*Assembly!AC$5+$BA252*Assembly!AC$6+$BB252*Assembly!AC$7+$BC252*Assembly!AC$8+$BD252*Assembly!AC$9+$BE252*Assembly!AC$10+$BF252*Assembly!AC$11+$BG252*Assembly!AC$12+$BH252*Assembly!AC$13+$BI252*Assembly!AC$14+$BJ252*Assembly!AC$15+$BK252*Assembly!AC$16+$BL252*Assembly!AC$17+$BM252*Assembly!AC$18+$BN252*Assembly!AC$19+$BO252*Assembly!AC$20+$BP252*Assembly!AC$21+$BQ252*Assembly!AC$22+$BR252*Assembly!AC$23+$BS252*Assembly!AC$24</f>
        <v>100</v>
      </c>
      <c r="BX252" s="240" t="str">
        <f t="shared" si="9"/>
        <v>5.00</v>
      </c>
      <c r="BY252" s="241" t="str">
        <f t="shared" si="10"/>
        <v>800</v>
      </c>
      <c r="BZ252" s="242" t="str">
        <f t="shared" si="11"/>
        <v>0.6</v>
      </c>
      <c r="CA252" s="241" t="str">
        <f t="shared" si="12"/>
        <v>33</v>
      </c>
      <c r="CB252" s="225" t="str">
        <f>$AY252*Assembly!X$4+$AZ252*Assembly!X$5+$BA252*Assembly!X$6+$BB252*Assembly!X$7+$BC252*Assembly!X$8+$BD252*Assembly!X$9+$BE252*Assembly!X$10+$BF252*Assembly!X$11+$BG252*Assembly!X$12+$BH252*Assembly!X$13+$BI252*Assembly!X$14+$BJ252*Assembly!X$15+$BK252*Assembly!X$16+$BL252*Assembly!X$17+$BM252*Assembly!X$18+$BN252*Assembly!X$19+$BO252*Assembly!X$20+$BP252*Assembly!X$21+$BQ252*Assembly!X$22+$BR252*Assembly!X$23+$BS252*Assembly!X$24</f>
        <v>1</v>
      </c>
      <c r="CC252" s="225" t="str">
        <f t="shared" si="13"/>
        <v>156</v>
      </c>
      <c r="CD252" s="223" t="str">
        <f t="shared" si="14"/>
        <v>0.0002</v>
      </c>
      <c r="CE252" s="243" t="str">
        <f>$AY252*Assembly!AB$4+$AZ252*Assembly!AB$5+$BA252*Assembly!AB$6+$BB252*Assembly!AB$7+$BC252*Assembly!AB$8+$BD252*Assembly!AB$9+$BE252*Assembly!AB$10+$BF252*Assembly!AB$11+$BG252*Assembly!AB$12+$BH252*Assembly!AB$13+$BI252*Assembly!AB$14+$BJ252*Assembly!AB$15+$BK252*Assembly!AB$16+$BL252*Assembly!AB$17+$BM252*Assembly!AB$18+$BN252*Assembly!AB$19+$BO252*Assembly!AB$20+$BP252*Assembly!AB$21+$BQ252*Assembly!AB$22+$BR252*Assembly!AB$23+$BS252*Assembly!AB$24</f>
        <v>3</v>
      </c>
      <c r="CF252" s="231" t="str">
        <f>$AY252*Assembly!M$4+$AZ252*Assembly!M$5+$BA252*Assembly!M$6+$BB252*Assembly!M$7+$BC252*Assembly!M$8+$BD252*Assembly!M$9+$BE252*Assembly!M$10+$BF252*Assembly!M$11+$BG252*Assembly!M$12+$BH252*Assembly!M$13+$BI252*Assembly!M$14+$BJ252*Assembly!M$15+$BK252*Assembly!M$16+$BL252*Assembly!M$17+$BM252*Assembly!M$18+$BN252*Assembly!M$19+$BO252*Assembly!M$20+$BP252*Assembly!M$21+$BQ252*Assembly!M$22+$BR252*Assembly!M$23+$BS252*Assembly!M$24</f>
        <v>21</v>
      </c>
      <c r="CG252" s="231" t="str">
        <f>$AY252*Assembly!N$4+$AZ252*Assembly!N$5+$BA252*Assembly!N$6+$BB252*Assembly!N$7+$BC252*Assembly!N$8+$BD252*Assembly!N$9+$BE252*Assembly!N$10+$BF252*Assembly!N$11+$BG252*Assembly!N$12+$BH252*Assembly!N$13+$BI252*Assembly!N$14+$BJ252*Assembly!N$15+$BK252*Assembly!N$16+$BL252*Assembly!N$17+$BM252*Assembly!N$18+$BN252*Assembly!N$19+$BO252*Assembly!N$20+$BP252*Assembly!N$21+$BQ252*Assembly!N$22+$BR252*Assembly!N$23+$BS252*Assembly!N$24</f>
        <v>0</v>
      </c>
      <c r="CH252" s="231" t="str">
        <f>$AY252*Assembly!O$4+$AZ252*Assembly!O$5+$BA252*Assembly!O$6+$BB252*Assembly!O$7+$BC252*Assembly!O$8+$BD252*Assembly!O$9+$BE252*Assembly!O$10+$BF252*Assembly!O$11+$BG252*Assembly!O$12+$BH252*Assembly!O$13+$BI252*Assembly!O$14+$BJ252*Assembly!O$15+$BK252*Assembly!O$16+$BL252*Assembly!O$17+$BM252*Assembly!O$18+$BN252*Assembly!O$19+$BO252*Assembly!O$20+$BP252*Assembly!O$21+$BQ252*Assembly!O$22+$BR252*Assembly!O$23+$BS252*Assembly!O$24</f>
        <v>0</v>
      </c>
      <c r="CI252" s="229" t="str">
        <f>$AY252*Assembly!P$4+$AZ252*Assembly!P$5+$BA252*Assembly!P$6+$BB252*Assembly!P$7+$BC252*Assembly!P$8+$BD252*Assembly!P$9+$BE252*Assembly!P$10+$BF252*Assembly!P$11+$BG252*Assembly!P$12+$BH252*Assembly!P$13+$BI252*Assembly!P$14+$BJ252*Assembly!P$15+$BK252*Assembly!P$16+$BL252*Assembly!P$17+$BM252*Assembly!P$18+$BN252*Assembly!P$19+$BO252*Assembly!P$20+$BP252*Assembly!P$21+$BQ252*Assembly!P$22+$BR252*Assembly!P$23+$BS252*Assembly!P$24</f>
        <v>0</v>
      </c>
      <c r="CJ252" s="229" t="str">
        <f>$AY252*Assembly!Q$4+$AZ252*Assembly!Q$5+$BA252*Assembly!Q$6+$BB252*Assembly!Q$7+$BC252*Assembly!Q$8+$BD252*Assembly!Q$9+$BE252*Assembly!Q$10+$BF252*Assembly!Q$11+$BG252*Assembly!Q$12+$BH252*Assembly!Q$13+$BI252*Assembly!Q$14+$BJ252*Assembly!Q$15+$BK252*Assembly!Q$16+$BL252*Assembly!Q$17+$BM252*Assembly!Q$18+$BN252*Assembly!Q$19+$BO252*Assembly!Q$20+$BP252*Assembly!Q$21+$BQ252*Assembly!Q$22+$BR252*Assembly!Q$23+$BS252*Assembly!Q$24</f>
        <v>0</v>
      </c>
      <c r="CK252" s="231" t="str">
        <f>$AY252*Assembly!R$4+$AZ252*Assembly!R$5+$BA252*Assembly!R$6+$BB252*Assembly!R$7+$BC252*Assembly!R$8+$BD252*Assembly!R$9+$BE252*Assembly!R$10+$BF252*Assembly!R$11+$BG252*Assembly!R$12+$BH252*Assembly!R$13+$BI252*Assembly!R$14+$BJ252*Assembly!R$15+$BK252*Assembly!R$16+$BL252*Assembly!R$17+$BM252*Assembly!R$18+$BN252*Assembly!R$19+$BO252*Assembly!R$20+$BP252*Assembly!R$21+$BQ252*Assembly!R$22+$BR252*Assembly!R$23+$BS252*Assembly!R$24</f>
        <v>0</v>
      </c>
      <c r="CL252" s="229" t="str">
        <f>$AY252*Assembly!S$4+$AZ252*Assembly!S$5+$BA252*Assembly!S$6+$BB252*Assembly!S$7+$BC252*Assembly!S$8+$BD252*Assembly!S$9+$BE252*Assembly!S$10+$BF252*Assembly!S$11+$BG252*Assembly!S$12+$BH252*Assembly!S$13+$BI252*Assembly!S$14+$BJ252*Assembly!S$15+$BK252*Assembly!S$16+$BL252*Assembly!S$17+$BM252*Assembly!S$18+$BN252*Assembly!S$19+$BO252*Assembly!S$20+$BP252*Assembly!S$21+$BQ252*Assembly!S$22+$BR252*Assembly!S$23+$BS252*Assembly!S$24</f>
        <v>0</v>
      </c>
      <c r="CM252" s="229" t="str">
        <f>$AY252*Assembly!T$4+$AZ252*Assembly!T$5+$BA252*Assembly!T$6+$BB252*Assembly!T$7+$BC252*Assembly!T$8+$BD252*Assembly!T$9+$BE252*Assembly!T$10+$BF252*Assembly!T$11+$BG252*Assembly!T$12+$BH252*Assembly!T$13+$BI252*Assembly!T$14+$BJ252*Assembly!T$15+$BK252*Assembly!T$16+$BL252*Assembly!T$17+$BM252*Assembly!T$18+$BN252*Assembly!T$19+$BO252*Assembly!T$20+$BP252*Assembly!T$21+$BQ252*Assembly!T$22+$BR252*Assembly!T$23+$BS252*Assembly!T$24</f>
        <v>0</v>
      </c>
      <c r="CN252" s="229" t="str">
        <f>$AY252*Assembly!U$4+$AZ252*Assembly!U$5+$BA252*Assembly!U$6+$BB252*Assembly!U$7+$BC252*Assembly!U$8+$BD252*Assembly!U$9+$BE252*Assembly!U$10+$BF252*Assembly!U$11+$BG252*Assembly!U$12+$BH252*Assembly!U$13+$BI252*Assembly!U$14+$BJ252*Assembly!U$15+$BK252*Assembly!U$16+$BL252*Assembly!U$17+$BM252*Assembly!U$18+$BN252*Assembly!U$19+$BO252*Assembly!U$20+$BP252*Assembly!U$21+$BQ252*Assembly!U$22+$BR252*Assembly!U$23+$BS252*Assembly!U$24</f>
        <v>0</v>
      </c>
      <c r="CO252" s="231" t="str">
        <f>$AY252*Assembly!V$4+$AZ252*Assembly!V$5+$BA252*Assembly!V$6+$BB252*Assembly!V$7+$BC252*Assembly!V$8+$BD252*Assembly!V$9+$BE252*Assembly!V$10+$BF252*Assembly!V$11+$BG252*Assembly!V$12+$BH252*Assembly!V$13+$BI252*Assembly!V$14+$BJ252*Assembly!V$15+$BK252*Assembly!V$16+$BL252*Assembly!V$17+$BM252*Assembly!V$18+$BN252*Assembly!V$19+$BO252*Assembly!V$20+$BP252*Assembly!V$21+$BQ252*Assembly!V$22+$BR252*Assembly!V$23+$BS252*Assembly!V$24</f>
        <v>0</v>
      </c>
      <c r="CP252" s="231" t="str">
        <f>CF252*Refining!$F$3</f>
        <v>38</v>
      </c>
      <c r="CQ252" s="231" t="str">
        <f>CG252*Refining!$F$4</f>
        <v>0</v>
      </c>
      <c r="CR252" s="231" t="str">
        <f>CH252*Refining!$F$5</f>
        <v>0</v>
      </c>
      <c r="CS252" s="231" t="str">
        <f>CI252*Refining!$F$6</f>
        <v>0</v>
      </c>
      <c r="CT252" s="231" t="str">
        <f>CJ252*Refining!$F$7</f>
        <v>0</v>
      </c>
      <c r="CU252" s="231" t="str">
        <f>CK252*Refining!$F$8</f>
        <v>0</v>
      </c>
      <c r="CV252" s="231" t="str">
        <f>CL252*Refining!$F$9</f>
        <v>0</v>
      </c>
      <c r="CW252" s="231" t="str">
        <f>CM252*Refining!$F$10</f>
        <v>0</v>
      </c>
      <c r="CX252" s="231" t="str">
        <f>CN252*Refining!$F$11</f>
        <v>0</v>
      </c>
      <c r="CY252" s="231" t="str">
        <f>CO252*Refining!$F$12</f>
        <v>0</v>
      </c>
      <c r="CZ252" s="244" t="str">
        <f t="shared" ref="CZ252:DS252" si="1017">IF(CF252 = 0, "", CF252)</f>
        <v>21</v>
      </c>
      <c r="DA252" s="245" t="str">
        <f t="shared" si="1017"/>
        <v/>
      </c>
      <c r="DB252" s="245" t="str">
        <f t="shared" si="1017"/>
        <v/>
      </c>
      <c r="DC252" s="245" t="str">
        <f t="shared" si="1017"/>
        <v/>
      </c>
      <c r="DD252" s="245" t="str">
        <f t="shared" si="1017"/>
        <v/>
      </c>
      <c r="DE252" s="245" t="str">
        <f t="shared" si="1017"/>
        <v/>
      </c>
      <c r="DF252" s="245" t="str">
        <f t="shared" si="1017"/>
        <v/>
      </c>
      <c r="DG252" s="245" t="str">
        <f t="shared" si="1017"/>
        <v/>
      </c>
      <c r="DH252" s="245" t="str">
        <f t="shared" si="1017"/>
        <v/>
      </c>
      <c r="DI252" s="246" t="str">
        <f t="shared" si="1017"/>
        <v/>
      </c>
      <c r="DJ252" s="244" t="str">
        <f t="shared" si="1017"/>
        <v>38</v>
      </c>
      <c r="DK252" s="245" t="str">
        <f t="shared" si="1017"/>
        <v/>
      </c>
      <c r="DL252" s="245" t="str">
        <f t="shared" si="1017"/>
        <v/>
      </c>
      <c r="DM252" s="245" t="str">
        <f t="shared" si="1017"/>
        <v/>
      </c>
      <c r="DN252" s="259" t="str">
        <f t="shared" si="1017"/>
        <v/>
      </c>
      <c r="DO252" s="245" t="str">
        <f t="shared" si="1017"/>
        <v/>
      </c>
      <c r="DP252" s="245" t="str">
        <f t="shared" si="1017"/>
        <v/>
      </c>
      <c r="DQ252" s="245" t="str">
        <f t="shared" si="1017"/>
        <v/>
      </c>
      <c r="DR252" s="245" t="str">
        <f t="shared" si="1017"/>
        <v/>
      </c>
      <c r="DS252" s="246" t="str">
        <f t="shared" si="1017"/>
        <v/>
      </c>
      <c r="DT252" s="248" t="str">
        <f t="shared" si="16"/>
        <v>21</v>
      </c>
      <c r="DU252" s="249" t="str">
        <f t="shared" si="17"/>
        <v>38</v>
      </c>
      <c r="DV252" s="225" t="str">
        <f>CZ252*'Ores &amp; Ingots'!$C$3+DA252*'Ores &amp; Ingots'!$C$4+DB252*'Ores &amp; Ingots'!$C$5+DC252*'Ores &amp; Ingots'!$C$6+DD252*'Ores &amp; Ingots'!$C$7+DE252*'Ores &amp; Ingots'!$C$8+DF252*'Ores &amp; Ingots'!$C$9+DG252*'Ores &amp; Ingots'!$C$10+DH252*'Ores &amp; Ingots'!$C$11+DI252*'Ores &amp; Ingots'!$C$12</f>
        <v>3</v>
      </c>
      <c r="DW252" s="225" t="str">
        <f>DJ252*'Ores &amp; Ingots'!$B$3+DK252*'Ores &amp; Ingots'!$B$4+DL252*'Ores &amp; Ingots'!$B$5+DM252*'Ores &amp; Ingots'!$B$6+DN252*'Ores &amp; Ingots'!$B$7+DO252*'Ores &amp; Ingots'!$B$8+DP252*'Ores &amp; Ingots'!$B$9+DQ252*'Ores &amp; Ingots'!$B$10+DR252*'Ores &amp; Ingots'!$B$11+DS252*'Ores &amp; Ingots'!$B$12</f>
        <v>14</v>
      </c>
      <c r="DX252" s="249" t="str">
        <f>CZ252*Refining!$G$3+DA252*Refining!$G$4+DB252*Refining!$G$5+DC252*Refining!$G$6+DD252*Refining!$G$7+DE252*Refining!$G$8+DF252*Refining!$G$9+DG252*Refining!$G$10+DH252*Refining!$G$11+DI252*Refining!$G$12</f>
        <v>1</v>
      </c>
      <c r="DY252" s="249" t="str">
        <f t="shared" si="18"/>
        <v>224</v>
      </c>
      <c r="DZ252" s="250" t="str">
        <f t="shared" si="19"/>
        <v>0.0002</v>
      </c>
      <c r="EA252" s="248" t="str">
        <f t="shared" si="20"/>
        <v>5</v>
      </c>
      <c r="EB252" s="251" t="str">
        <f t="shared" ref="EB252:EC252" si="1018">EA252/60</f>
        <v>0.1</v>
      </c>
      <c r="EC252" s="251" t="str">
        <f t="shared" si="1018"/>
        <v>0.0</v>
      </c>
      <c r="ED252" s="248" t="str">
        <f t="shared" si="22"/>
        <v>380</v>
      </c>
      <c r="EE252" s="251" t="str">
        <f t="shared" ref="EE252:EF252" si="1019">ED252/1000</f>
        <v>0.4</v>
      </c>
      <c r="EF252" s="252" t="str">
        <f t="shared" si="1019"/>
        <v>0.00</v>
      </c>
      <c r="EG252" s="223" t="str">
        <f t="shared" si="24"/>
        <v>0.0004</v>
      </c>
      <c r="EH252" s="224" t="str">
        <f t="shared" si="25"/>
        <v>0:00:05</v>
      </c>
      <c r="EI252" s="225" t="s">
        <v>12</v>
      </c>
    </row>
    <row r="253">
      <c r="A253" s="33"/>
      <c r="B253" s="226" t="s">
        <v>1094</v>
      </c>
      <c r="C253" s="227" t="s">
        <v>885</v>
      </c>
      <c r="D253" s="227">
        <v>1.0</v>
      </c>
      <c r="E253" s="227">
        <v>1.0</v>
      </c>
      <c r="F253" s="227">
        <v>1.0</v>
      </c>
      <c r="G253" s="253" t="str">
        <f t="shared" si="5"/>
        <v>0.1</v>
      </c>
      <c r="H253" s="254">
        <v>3.0</v>
      </c>
      <c r="I253" s="254">
        <v>7.5</v>
      </c>
      <c r="J253" s="254" t="str">
        <f>H253/Main!$D$9</f>
        <v>3</v>
      </c>
      <c r="K253" s="254" t="str">
        <f>I253/Main!$D$10</f>
        <v>7.5</v>
      </c>
      <c r="L253" s="254" t="str">
        <f t="shared" si="6"/>
        <v>2.5</v>
      </c>
      <c r="M253" s="254">
        <v>0.32</v>
      </c>
      <c r="N253" s="255"/>
      <c r="O253" s="255"/>
      <c r="P253" s="255"/>
      <c r="Q253" s="256"/>
      <c r="R253" s="255"/>
      <c r="S253" s="257"/>
      <c r="T253" s="257"/>
      <c r="U253" s="255"/>
      <c r="V253" s="255"/>
      <c r="W253" s="350"/>
      <c r="X253" s="257"/>
      <c r="Y253" s="255"/>
      <c r="Z253" s="255"/>
      <c r="AA253" s="255"/>
      <c r="AB253" s="255"/>
      <c r="AC253" s="351"/>
      <c r="AD253" s="309">
        <v>1.0</v>
      </c>
      <c r="AE253" s="225">
        <v>0.0</v>
      </c>
      <c r="AF253" s="225">
        <v>0.0</v>
      </c>
      <c r="AG253" s="225">
        <v>0.0</v>
      </c>
      <c r="AH253" s="225">
        <v>0.0</v>
      </c>
      <c r="AI253" s="225">
        <v>0.0</v>
      </c>
      <c r="AJ253" s="225">
        <v>0.0</v>
      </c>
      <c r="AK253" s="225">
        <v>0.0</v>
      </c>
      <c r="AL253" s="225">
        <v>0.0</v>
      </c>
      <c r="AM253" s="225">
        <v>0.0</v>
      </c>
      <c r="AN253" s="225">
        <v>0.0</v>
      </c>
      <c r="AO253" s="225">
        <v>0.0</v>
      </c>
      <c r="AP253" s="225">
        <v>0.0</v>
      </c>
      <c r="AQ253" s="225">
        <v>0.0</v>
      </c>
      <c r="AR253" s="225">
        <v>0.0</v>
      </c>
      <c r="AS253" s="225">
        <v>0.0</v>
      </c>
      <c r="AT253" s="225">
        <v>0.0</v>
      </c>
      <c r="AU253" s="225">
        <v>0.0</v>
      </c>
      <c r="AV253" s="225">
        <v>0.0</v>
      </c>
      <c r="AW253" s="225">
        <v>0.0</v>
      </c>
      <c r="AX253" s="225">
        <v>0.0</v>
      </c>
      <c r="AY253" s="359" t="str">
        <f t="shared" ref="AY253:BS253" si="1020">IF(AD253 = 0, "", AD253)</f>
        <v>1</v>
      </c>
      <c r="AZ253" s="227" t="str">
        <f t="shared" si="1020"/>
        <v/>
      </c>
      <c r="BA253" s="227" t="str">
        <f t="shared" si="1020"/>
        <v/>
      </c>
      <c r="BB253" s="227" t="str">
        <f t="shared" si="1020"/>
        <v/>
      </c>
      <c r="BC253" s="227" t="str">
        <f t="shared" si="1020"/>
        <v/>
      </c>
      <c r="BD253" s="227" t="str">
        <f t="shared" si="1020"/>
        <v/>
      </c>
      <c r="BE253" s="227" t="str">
        <f t="shared" si="1020"/>
        <v/>
      </c>
      <c r="BF253" s="227" t="str">
        <f t="shared" si="1020"/>
        <v/>
      </c>
      <c r="BG253" s="227" t="str">
        <f t="shared" si="1020"/>
        <v/>
      </c>
      <c r="BH253" s="227" t="str">
        <f t="shared" si="1020"/>
        <v/>
      </c>
      <c r="BI253" s="227" t="str">
        <f t="shared" si="1020"/>
        <v/>
      </c>
      <c r="BJ253" s="227" t="str">
        <f t="shared" si="1020"/>
        <v/>
      </c>
      <c r="BK253" s="227" t="str">
        <f t="shared" si="1020"/>
        <v/>
      </c>
      <c r="BL253" s="227" t="str">
        <f t="shared" si="1020"/>
        <v/>
      </c>
      <c r="BM253" s="227" t="str">
        <f t="shared" si="1020"/>
        <v/>
      </c>
      <c r="BN253" s="227" t="str">
        <f t="shared" si="1020"/>
        <v/>
      </c>
      <c r="BO253" s="227" t="str">
        <f t="shared" si="1020"/>
        <v/>
      </c>
      <c r="BP253" s="227" t="str">
        <f t="shared" si="1020"/>
        <v/>
      </c>
      <c r="BQ253" s="227" t="str">
        <f t="shared" si="1020"/>
        <v/>
      </c>
      <c r="BR253" s="227" t="str">
        <f t="shared" si="1020"/>
        <v/>
      </c>
      <c r="BS253" s="238" t="str">
        <f t="shared" si="1020"/>
        <v/>
      </c>
      <c r="BT253" s="239" t="str">
        <f>$AY253*Assembly!Y$4+$AZ253*Assembly!Y$5+$BA253*Assembly!Y$6+$BB253*Assembly!Y$7+$BC253*Assembly!Y$8+$BD253*Assembly!Y$9+$BE253*Assembly!Y$10+$BF253*Assembly!Y$11+$BG253*Assembly!Y$12+$BH253*Assembly!Y$13+$BI253*Assembly!Y$14+$BJ253*Assembly!Y$15+$BK253*Assembly!Y$16+$BL253*Assembly!Y$17+$BM253*Assembly!Y$18+$BN253*Assembly!Y$19+$BO253*Assembly!Y$20+$BP253*Assembly!Y$21+$BQ253*Assembly!Y$22+$BR253*Assembly!Y$23+$BS253*Assembly!Y$24</f>
        <v>20</v>
      </c>
      <c r="BU253" s="225" t="str">
        <f t="shared" si="8"/>
        <v>160</v>
      </c>
      <c r="BV253" s="225"/>
      <c r="BW253" s="225" t="str">
        <f>$AY253*Assembly!AC$4+$AZ253*Assembly!AC$5+$BA253*Assembly!AC$6+$BB253*Assembly!AC$7+$BC253*Assembly!AC$8+$BD253*Assembly!AC$9+$BE253*Assembly!AC$10+$BF253*Assembly!AC$11+$BG253*Assembly!AC$12+$BH253*Assembly!AC$13+$BI253*Assembly!AC$14+$BJ253*Assembly!AC$15+$BK253*Assembly!AC$16+$BL253*Assembly!AC$17+$BM253*Assembly!AC$18+$BN253*Assembly!AC$19+$BO253*Assembly!AC$20+$BP253*Assembly!AC$21+$BQ253*Assembly!AC$22+$BR253*Assembly!AC$23+$BS253*Assembly!AC$24</f>
        <v>100</v>
      </c>
      <c r="BX253" s="240" t="str">
        <f t="shared" si="9"/>
        <v>5.00</v>
      </c>
      <c r="BY253" s="241" t="str">
        <f t="shared" si="10"/>
        <v>800</v>
      </c>
      <c r="BZ253" s="242" t="str">
        <f t="shared" si="11"/>
        <v>0.6</v>
      </c>
      <c r="CA253" s="241" t="str">
        <f t="shared" si="12"/>
        <v>33</v>
      </c>
      <c r="CB253" s="225" t="str">
        <f>$AY253*Assembly!X$4+$AZ253*Assembly!X$5+$BA253*Assembly!X$6+$BB253*Assembly!X$7+$BC253*Assembly!X$8+$BD253*Assembly!X$9+$BE253*Assembly!X$10+$BF253*Assembly!X$11+$BG253*Assembly!X$12+$BH253*Assembly!X$13+$BI253*Assembly!X$14+$BJ253*Assembly!X$15+$BK253*Assembly!X$16+$BL253*Assembly!X$17+$BM253*Assembly!X$18+$BN253*Assembly!X$19+$BO253*Assembly!X$20+$BP253*Assembly!X$21+$BQ253*Assembly!X$22+$BR253*Assembly!X$23+$BS253*Assembly!X$24</f>
        <v>1</v>
      </c>
      <c r="CC253" s="225" t="str">
        <f t="shared" si="13"/>
        <v>156</v>
      </c>
      <c r="CD253" s="223" t="str">
        <f t="shared" si="14"/>
        <v>0.0002</v>
      </c>
      <c r="CE253" s="243" t="str">
        <f>$AY253*Assembly!AB$4+$AZ253*Assembly!AB$5+$BA253*Assembly!AB$6+$BB253*Assembly!AB$7+$BC253*Assembly!AB$8+$BD253*Assembly!AB$9+$BE253*Assembly!AB$10+$BF253*Assembly!AB$11+$BG253*Assembly!AB$12+$BH253*Assembly!AB$13+$BI253*Assembly!AB$14+$BJ253*Assembly!AB$15+$BK253*Assembly!AB$16+$BL253*Assembly!AB$17+$BM253*Assembly!AB$18+$BN253*Assembly!AB$19+$BO253*Assembly!AB$20+$BP253*Assembly!AB$21+$BQ253*Assembly!AB$22+$BR253*Assembly!AB$23+$BS253*Assembly!AB$24</f>
        <v>3</v>
      </c>
      <c r="CF253" s="256" t="str">
        <f>$AY253*Assembly!M$4+$AZ253*Assembly!M$5+$BA253*Assembly!M$6+$BB253*Assembly!M$7+$BC253*Assembly!M$8+$BD253*Assembly!M$9+$BE253*Assembly!M$10+$BF253*Assembly!M$11+$BG253*Assembly!M$12+$BH253*Assembly!M$13+$BI253*Assembly!M$14+$BJ253*Assembly!M$15+$BK253*Assembly!M$16+$BL253*Assembly!M$17+$BM253*Assembly!M$18+$BN253*Assembly!M$19+$BO253*Assembly!M$20+$BP253*Assembly!M$21+$BQ253*Assembly!M$22+$BR253*Assembly!M$23+$BS253*Assembly!M$24</f>
        <v>21</v>
      </c>
      <c r="CG253" s="256" t="str">
        <f>$AY253*Assembly!N$4+$AZ253*Assembly!N$5+$BA253*Assembly!N$6+$BB253*Assembly!N$7+$BC253*Assembly!N$8+$BD253*Assembly!N$9+$BE253*Assembly!N$10+$BF253*Assembly!N$11+$BG253*Assembly!N$12+$BH253*Assembly!N$13+$BI253*Assembly!N$14+$BJ253*Assembly!N$15+$BK253*Assembly!N$16+$BL253*Assembly!N$17+$BM253*Assembly!N$18+$BN253*Assembly!N$19+$BO253*Assembly!N$20+$BP253*Assembly!N$21+$BQ253*Assembly!N$22+$BR253*Assembly!N$23+$BS253*Assembly!N$24</f>
        <v>0</v>
      </c>
      <c r="CH253" s="256" t="str">
        <f>$AY253*Assembly!O$4+$AZ253*Assembly!O$5+$BA253*Assembly!O$6+$BB253*Assembly!O$7+$BC253*Assembly!O$8+$BD253*Assembly!O$9+$BE253*Assembly!O$10+$BF253*Assembly!O$11+$BG253*Assembly!O$12+$BH253*Assembly!O$13+$BI253*Assembly!O$14+$BJ253*Assembly!O$15+$BK253*Assembly!O$16+$BL253*Assembly!O$17+$BM253*Assembly!O$18+$BN253*Assembly!O$19+$BO253*Assembly!O$20+$BP253*Assembly!O$21+$BQ253*Assembly!O$22+$BR253*Assembly!O$23+$BS253*Assembly!O$24</f>
        <v>0</v>
      </c>
      <c r="CI253" s="254" t="str">
        <f>$AY253*Assembly!P$4+$AZ253*Assembly!P$5+$BA253*Assembly!P$6+$BB253*Assembly!P$7+$BC253*Assembly!P$8+$BD253*Assembly!P$9+$BE253*Assembly!P$10+$BF253*Assembly!P$11+$BG253*Assembly!P$12+$BH253*Assembly!P$13+$BI253*Assembly!P$14+$BJ253*Assembly!P$15+$BK253*Assembly!P$16+$BL253*Assembly!P$17+$BM253*Assembly!P$18+$BN253*Assembly!P$19+$BO253*Assembly!P$20+$BP253*Assembly!P$21+$BQ253*Assembly!P$22+$BR253*Assembly!P$23+$BS253*Assembly!P$24</f>
        <v>0</v>
      </c>
      <c r="CJ253" s="254" t="str">
        <f>$AY253*Assembly!Q$4+$AZ253*Assembly!Q$5+$BA253*Assembly!Q$6+$BB253*Assembly!Q$7+$BC253*Assembly!Q$8+$BD253*Assembly!Q$9+$BE253*Assembly!Q$10+$BF253*Assembly!Q$11+$BG253*Assembly!Q$12+$BH253*Assembly!Q$13+$BI253*Assembly!Q$14+$BJ253*Assembly!Q$15+$BK253*Assembly!Q$16+$BL253*Assembly!Q$17+$BM253*Assembly!Q$18+$BN253*Assembly!Q$19+$BO253*Assembly!Q$20+$BP253*Assembly!Q$21+$BQ253*Assembly!Q$22+$BR253*Assembly!Q$23+$BS253*Assembly!Q$24</f>
        <v>0</v>
      </c>
      <c r="CK253" s="256" t="str">
        <f>$AY253*Assembly!R$4+$AZ253*Assembly!R$5+$BA253*Assembly!R$6+$BB253*Assembly!R$7+$BC253*Assembly!R$8+$BD253*Assembly!R$9+$BE253*Assembly!R$10+$BF253*Assembly!R$11+$BG253*Assembly!R$12+$BH253*Assembly!R$13+$BI253*Assembly!R$14+$BJ253*Assembly!R$15+$BK253*Assembly!R$16+$BL253*Assembly!R$17+$BM253*Assembly!R$18+$BN253*Assembly!R$19+$BO253*Assembly!R$20+$BP253*Assembly!R$21+$BQ253*Assembly!R$22+$BR253*Assembly!R$23+$BS253*Assembly!R$24</f>
        <v>0</v>
      </c>
      <c r="CL253" s="254" t="str">
        <f>$AY253*Assembly!S$4+$AZ253*Assembly!S$5+$BA253*Assembly!S$6+$BB253*Assembly!S$7+$BC253*Assembly!S$8+$BD253*Assembly!S$9+$BE253*Assembly!S$10+$BF253*Assembly!S$11+$BG253*Assembly!S$12+$BH253*Assembly!S$13+$BI253*Assembly!S$14+$BJ253*Assembly!S$15+$BK253*Assembly!S$16+$BL253*Assembly!S$17+$BM253*Assembly!S$18+$BN253*Assembly!S$19+$BO253*Assembly!S$20+$BP253*Assembly!S$21+$BQ253*Assembly!S$22+$BR253*Assembly!S$23+$BS253*Assembly!S$24</f>
        <v>0</v>
      </c>
      <c r="CM253" s="254" t="str">
        <f>$AY253*Assembly!T$4+$AZ253*Assembly!T$5+$BA253*Assembly!T$6+$BB253*Assembly!T$7+$BC253*Assembly!T$8+$BD253*Assembly!T$9+$BE253*Assembly!T$10+$BF253*Assembly!T$11+$BG253*Assembly!T$12+$BH253*Assembly!T$13+$BI253*Assembly!T$14+$BJ253*Assembly!T$15+$BK253*Assembly!T$16+$BL253*Assembly!T$17+$BM253*Assembly!T$18+$BN253*Assembly!T$19+$BO253*Assembly!T$20+$BP253*Assembly!T$21+$BQ253*Assembly!T$22+$BR253*Assembly!T$23+$BS253*Assembly!T$24</f>
        <v>0</v>
      </c>
      <c r="CN253" s="254" t="str">
        <f>$AY253*Assembly!U$4+$AZ253*Assembly!U$5+$BA253*Assembly!U$6+$BB253*Assembly!U$7+$BC253*Assembly!U$8+$BD253*Assembly!U$9+$BE253*Assembly!U$10+$BF253*Assembly!U$11+$BG253*Assembly!U$12+$BH253*Assembly!U$13+$BI253*Assembly!U$14+$BJ253*Assembly!U$15+$BK253*Assembly!U$16+$BL253*Assembly!U$17+$BM253*Assembly!U$18+$BN253*Assembly!U$19+$BO253*Assembly!U$20+$BP253*Assembly!U$21+$BQ253*Assembly!U$22+$BR253*Assembly!U$23+$BS253*Assembly!U$24</f>
        <v>0</v>
      </c>
      <c r="CO253" s="256" t="str">
        <f>$AY253*Assembly!V$4+$AZ253*Assembly!V$5+$BA253*Assembly!V$6+$BB253*Assembly!V$7+$BC253*Assembly!V$8+$BD253*Assembly!V$9+$BE253*Assembly!V$10+$BF253*Assembly!V$11+$BG253*Assembly!V$12+$BH253*Assembly!V$13+$BI253*Assembly!V$14+$BJ253*Assembly!V$15+$BK253*Assembly!V$16+$BL253*Assembly!V$17+$BM253*Assembly!V$18+$BN253*Assembly!V$19+$BO253*Assembly!V$20+$BP253*Assembly!V$21+$BQ253*Assembly!V$22+$BR253*Assembly!V$23+$BS253*Assembly!V$24</f>
        <v>0</v>
      </c>
      <c r="CP253" s="256" t="str">
        <f>CF253*Refining!$F$3</f>
        <v>38</v>
      </c>
      <c r="CQ253" s="256" t="str">
        <f>CG253*Refining!$F$4</f>
        <v>0</v>
      </c>
      <c r="CR253" s="256" t="str">
        <f>CH253*Refining!$F$5</f>
        <v>0</v>
      </c>
      <c r="CS253" s="256" t="str">
        <f>CI253*Refining!$F$6</f>
        <v>0</v>
      </c>
      <c r="CT253" s="256" t="str">
        <f>CJ253*Refining!$F$7</f>
        <v>0</v>
      </c>
      <c r="CU253" s="256" t="str">
        <f>CK253*Refining!$F$8</f>
        <v>0</v>
      </c>
      <c r="CV253" s="256" t="str">
        <f>CL253*Refining!$F$9</f>
        <v>0</v>
      </c>
      <c r="CW253" s="256" t="str">
        <f>CM253*Refining!$F$10</f>
        <v>0</v>
      </c>
      <c r="CX253" s="256" t="str">
        <f>CN253*Refining!$F$11</f>
        <v>0</v>
      </c>
      <c r="CY253" s="256" t="str">
        <f>CO253*Refining!$F$12</f>
        <v>0</v>
      </c>
      <c r="CZ253" s="244" t="str">
        <f t="shared" ref="CZ253:DS253" si="1021">IF(CF253 = 0, "", CF253)</f>
        <v>21</v>
      </c>
      <c r="DA253" s="245" t="str">
        <f t="shared" si="1021"/>
        <v/>
      </c>
      <c r="DB253" s="245" t="str">
        <f t="shared" si="1021"/>
        <v/>
      </c>
      <c r="DC253" s="245" t="str">
        <f t="shared" si="1021"/>
        <v/>
      </c>
      <c r="DD253" s="245" t="str">
        <f t="shared" si="1021"/>
        <v/>
      </c>
      <c r="DE253" s="245" t="str">
        <f t="shared" si="1021"/>
        <v/>
      </c>
      <c r="DF253" s="245" t="str">
        <f t="shared" si="1021"/>
        <v/>
      </c>
      <c r="DG253" s="245" t="str">
        <f t="shared" si="1021"/>
        <v/>
      </c>
      <c r="DH253" s="245" t="str">
        <f t="shared" si="1021"/>
        <v/>
      </c>
      <c r="DI253" s="246" t="str">
        <f t="shared" si="1021"/>
        <v/>
      </c>
      <c r="DJ253" s="244" t="str">
        <f t="shared" si="1021"/>
        <v>38</v>
      </c>
      <c r="DK253" s="245" t="str">
        <f t="shared" si="1021"/>
        <v/>
      </c>
      <c r="DL253" s="245" t="str">
        <f t="shared" si="1021"/>
        <v/>
      </c>
      <c r="DM253" s="245" t="str">
        <f t="shared" si="1021"/>
        <v/>
      </c>
      <c r="DN253" s="259" t="str">
        <f t="shared" si="1021"/>
        <v/>
      </c>
      <c r="DO253" s="245" t="str">
        <f t="shared" si="1021"/>
        <v/>
      </c>
      <c r="DP253" s="245" t="str">
        <f t="shared" si="1021"/>
        <v/>
      </c>
      <c r="DQ253" s="245" t="str">
        <f t="shared" si="1021"/>
        <v/>
      </c>
      <c r="DR253" s="245" t="str">
        <f t="shared" si="1021"/>
        <v/>
      </c>
      <c r="DS253" s="246" t="str">
        <f t="shared" si="1021"/>
        <v/>
      </c>
      <c r="DT253" s="248" t="str">
        <f t="shared" si="16"/>
        <v>21</v>
      </c>
      <c r="DU253" s="249" t="str">
        <f t="shared" si="17"/>
        <v>38</v>
      </c>
      <c r="DV253" s="225" t="str">
        <f>CZ253*'Ores &amp; Ingots'!$C$3+DA253*'Ores &amp; Ingots'!$C$4+DB253*'Ores &amp; Ingots'!$C$5+DC253*'Ores &amp; Ingots'!$C$6+DD253*'Ores &amp; Ingots'!$C$7+DE253*'Ores &amp; Ingots'!$C$8+DF253*'Ores &amp; Ingots'!$C$9+DG253*'Ores &amp; Ingots'!$C$10+DH253*'Ores &amp; Ingots'!$C$11+DI253*'Ores &amp; Ingots'!$C$12</f>
        <v>3</v>
      </c>
      <c r="DW253" s="225" t="str">
        <f>DJ253*'Ores &amp; Ingots'!$B$3+DK253*'Ores &amp; Ingots'!$B$4+DL253*'Ores &amp; Ingots'!$B$5+DM253*'Ores &amp; Ingots'!$B$6+DN253*'Ores &amp; Ingots'!$B$7+DO253*'Ores &amp; Ingots'!$B$8+DP253*'Ores &amp; Ingots'!$B$9+DQ253*'Ores &amp; Ingots'!$B$10+DR253*'Ores &amp; Ingots'!$B$11+DS253*'Ores &amp; Ingots'!$B$12</f>
        <v>14</v>
      </c>
      <c r="DX253" s="249" t="str">
        <f>CZ253*Refining!$G$3+DA253*Refining!$G$4+DB253*Refining!$G$5+DC253*Refining!$G$6+DD253*Refining!$G$7+DE253*Refining!$G$8+DF253*Refining!$G$9+DG253*Refining!$G$10+DH253*Refining!$G$11+DI253*Refining!$G$12</f>
        <v>1</v>
      </c>
      <c r="DY253" s="249" t="str">
        <f t="shared" si="18"/>
        <v>224</v>
      </c>
      <c r="DZ253" s="250" t="str">
        <f t="shared" si="19"/>
        <v>0.0002</v>
      </c>
      <c r="EA253" s="248" t="str">
        <f t="shared" si="20"/>
        <v>5</v>
      </c>
      <c r="EB253" s="251" t="str">
        <f t="shared" ref="EB253:EC253" si="1022">EA253/60</f>
        <v>0.1</v>
      </c>
      <c r="EC253" s="251" t="str">
        <f t="shared" si="1022"/>
        <v>0.0</v>
      </c>
      <c r="ED253" s="248" t="str">
        <f t="shared" si="22"/>
        <v>380</v>
      </c>
      <c r="EE253" s="251" t="str">
        <f t="shared" ref="EE253:EF253" si="1023">ED253/1000</f>
        <v>0.4</v>
      </c>
      <c r="EF253" s="252" t="str">
        <f t="shared" si="1023"/>
        <v>0.00</v>
      </c>
      <c r="EG253" s="223" t="str">
        <f t="shared" si="24"/>
        <v>0.0004</v>
      </c>
      <c r="EH253" s="224" t="str">
        <f t="shared" si="25"/>
        <v>0:00:05</v>
      </c>
      <c r="EI253" s="225" t="s">
        <v>12</v>
      </c>
    </row>
    <row r="254">
      <c r="A254" s="33"/>
      <c r="B254" s="336" t="s">
        <v>1062</v>
      </c>
      <c r="C254" s="227" t="s">
        <v>885</v>
      </c>
      <c r="D254" s="227">
        <v>1.0</v>
      </c>
      <c r="E254" s="227">
        <v>1.0</v>
      </c>
      <c r="F254" s="227">
        <v>1.0</v>
      </c>
      <c r="G254" s="228" t="str">
        <f t="shared" si="5"/>
        <v>0.1</v>
      </c>
      <c r="H254" s="229">
        <v>7.0</v>
      </c>
      <c r="I254" s="229">
        <v>17.5</v>
      </c>
      <c r="J254" s="229" t="str">
        <f>H254/Main!$D$9</f>
        <v>7</v>
      </c>
      <c r="K254" s="229" t="str">
        <f>I254/Main!$D$10</f>
        <v>17.5</v>
      </c>
      <c r="L254" s="229" t="str">
        <f t="shared" si="6"/>
        <v>2.5</v>
      </c>
      <c r="M254" s="229">
        <v>1.0</v>
      </c>
      <c r="N254" s="230"/>
      <c r="O254" s="230"/>
      <c r="P254" s="230"/>
      <c r="Q254" s="231"/>
      <c r="R254" s="230"/>
      <c r="S254" s="232"/>
      <c r="T254" s="232"/>
      <c r="U254" s="230"/>
      <c r="V254" s="230"/>
      <c r="W254" s="232"/>
      <c r="X254" s="232"/>
      <c r="Y254" s="230"/>
      <c r="Z254" s="230"/>
      <c r="AA254" s="230"/>
      <c r="AB254" s="230"/>
      <c r="AC254" s="334"/>
      <c r="AD254" s="309">
        <v>1.0</v>
      </c>
      <c r="AE254" s="225">
        <v>0.0</v>
      </c>
      <c r="AF254" s="225">
        <v>0.0</v>
      </c>
      <c r="AG254" s="225">
        <v>0.0</v>
      </c>
      <c r="AH254" s="225">
        <v>0.0</v>
      </c>
      <c r="AI254" s="225">
        <v>0.0</v>
      </c>
      <c r="AJ254" s="225">
        <v>0.0</v>
      </c>
      <c r="AK254" s="225">
        <v>0.0</v>
      </c>
      <c r="AL254" s="225">
        <v>0.0</v>
      </c>
      <c r="AM254" s="225">
        <v>0.0</v>
      </c>
      <c r="AN254" s="225">
        <v>0.0</v>
      </c>
      <c r="AO254" s="225">
        <v>0.0</v>
      </c>
      <c r="AP254" s="225">
        <v>0.0</v>
      </c>
      <c r="AQ254" s="225">
        <v>0.0</v>
      </c>
      <c r="AR254" s="225">
        <v>0.0</v>
      </c>
      <c r="AS254" s="225">
        <v>0.0</v>
      </c>
      <c r="AT254" s="225">
        <v>0.0</v>
      </c>
      <c r="AU254" s="225">
        <v>0.0</v>
      </c>
      <c r="AV254" s="225">
        <v>0.0</v>
      </c>
      <c r="AW254" s="225">
        <v>0.0</v>
      </c>
      <c r="AX254" s="225">
        <v>0.0</v>
      </c>
      <c r="AY254" s="359" t="str">
        <f t="shared" ref="AY254:BS254" si="1024">IF(AD254 = 0, "", AD254)</f>
        <v>1</v>
      </c>
      <c r="AZ254" s="227" t="str">
        <f t="shared" si="1024"/>
        <v/>
      </c>
      <c r="BA254" s="227" t="str">
        <f t="shared" si="1024"/>
        <v/>
      </c>
      <c r="BB254" s="227" t="str">
        <f t="shared" si="1024"/>
        <v/>
      </c>
      <c r="BC254" s="227" t="str">
        <f t="shared" si="1024"/>
        <v/>
      </c>
      <c r="BD254" s="227" t="str">
        <f t="shared" si="1024"/>
        <v/>
      </c>
      <c r="BE254" s="227" t="str">
        <f t="shared" si="1024"/>
        <v/>
      </c>
      <c r="BF254" s="227" t="str">
        <f t="shared" si="1024"/>
        <v/>
      </c>
      <c r="BG254" s="227" t="str">
        <f t="shared" si="1024"/>
        <v/>
      </c>
      <c r="BH254" s="227" t="str">
        <f t="shared" si="1024"/>
        <v/>
      </c>
      <c r="BI254" s="227" t="str">
        <f t="shared" si="1024"/>
        <v/>
      </c>
      <c r="BJ254" s="227" t="str">
        <f t="shared" si="1024"/>
        <v/>
      </c>
      <c r="BK254" s="227" t="str">
        <f t="shared" si="1024"/>
        <v/>
      </c>
      <c r="BL254" s="227" t="str">
        <f t="shared" si="1024"/>
        <v/>
      </c>
      <c r="BM254" s="227" t="str">
        <f t="shared" si="1024"/>
        <v/>
      </c>
      <c r="BN254" s="227" t="str">
        <f t="shared" si="1024"/>
        <v/>
      </c>
      <c r="BO254" s="227" t="str">
        <f t="shared" si="1024"/>
        <v/>
      </c>
      <c r="BP254" s="227" t="str">
        <f t="shared" si="1024"/>
        <v/>
      </c>
      <c r="BQ254" s="227" t="str">
        <f t="shared" si="1024"/>
        <v/>
      </c>
      <c r="BR254" s="227" t="str">
        <f t="shared" si="1024"/>
        <v/>
      </c>
      <c r="BS254" s="238" t="str">
        <f t="shared" si="1024"/>
        <v/>
      </c>
      <c r="BT254" s="239" t="str">
        <f>$AY254*Assembly!Y$4+$AZ254*Assembly!Y$5+$BA254*Assembly!Y$6+$BB254*Assembly!Y$7+$BC254*Assembly!Y$8+$BD254*Assembly!Y$9+$BE254*Assembly!Y$10+$BF254*Assembly!Y$11+$BG254*Assembly!Y$12+$BH254*Assembly!Y$13+$BI254*Assembly!Y$14+$BJ254*Assembly!Y$15+$BK254*Assembly!Y$16+$BL254*Assembly!Y$17+$BM254*Assembly!Y$18+$BN254*Assembly!Y$19+$BO254*Assembly!Y$20+$BP254*Assembly!Y$21+$BQ254*Assembly!Y$22+$BR254*Assembly!Y$23+$BS254*Assembly!Y$24</f>
        <v>20</v>
      </c>
      <c r="BU254" s="225" t="str">
        <f t="shared" si="8"/>
        <v>160</v>
      </c>
      <c r="BV254" s="225"/>
      <c r="BW254" s="225" t="str">
        <f>$AY254*Assembly!AC$4+$AZ254*Assembly!AC$5+$BA254*Assembly!AC$6+$BB254*Assembly!AC$7+$BC254*Assembly!AC$8+$BD254*Assembly!AC$9+$BE254*Assembly!AC$10+$BF254*Assembly!AC$11+$BG254*Assembly!AC$12+$BH254*Assembly!AC$13+$BI254*Assembly!AC$14+$BJ254*Assembly!AC$15+$BK254*Assembly!AC$16+$BL254*Assembly!AC$17+$BM254*Assembly!AC$18+$BN254*Assembly!AC$19+$BO254*Assembly!AC$20+$BP254*Assembly!AC$21+$BQ254*Assembly!AC$22+$BR254*Assembly!AC$23+$BS254*Assembly!AC$24</f>
        <v>100</v>
      </c>
      <c r="BX254" s="240" t="str">
        <f t="shared" si="9"/>
        <v>5.00</v>
      </c>
      <c r="BY254" s="241" t="str">
        <f t="shared" si="10"/>
        <v>800</v>
      </c>
      <c r="BZ254" s="242" t="str">
        <f t="shared" si="11"/>
        <v>0.6</v>
      </c>
      <c r="CA254" s="241" t="str">
        <f t="shared" si="12"/>
        <v>14</v>
      </c>
      <c r="CB254" s="225" t="str">
        <f>$AY254*Assembly!X$4+$AZ254*Assembly!X$5+$BA254*Assembly!X$6+$BB254*Assembly!X$7+$BC254*Assembly!X$8+$BD254*Assembly!X$9+$BE254*Assembly!X$10+$BF254*Assembly!X$11+$BG254*Assembly!X$12+$BH254*Assembly!X$13+$BI254*Assembly!X$14+$BJ254*Assembly!X$15+$BK254*Assembly!X$16+$BL254*Assembly!X$17+$BM254*Assembly!X$18+$BN254*Assembly!X$19+$BO254*Assembly!X$20+$BP254*Assembly!X$21+$BQ254*Assembly!X$22+$BR254*Assembly!X$23+$BS254*Assembly!X$24</f>
        <v>1</v>
      </c>
      <c r="CC254" s="225" t="str">
        <f t="shared" si="13"/>
        <v>156</v>
      </c>
      <c r="CD254" s="223" t="str">
        <f t="shared" si="14"/>
        <v>0.0002</v>
      </c>
      <c r="CE254" s="243" t="str">
        <f>$AY254*Assembly!AB$4+$AZ254*Assembly!AB$5+$BA254*Assembly!AB$6+$BB254*Assembly!AB$7+$BC254*Assembly!AB$8+$BD254*Assembly!AB$9+$BE254*Assembly!AB$10+$BF254*Assembly!AB$11+$BG254*Assembly!AB$12+$BH254*Assembly!AB$13+$BI254*Assembly!AB$14+$BJ254*Assembly!AB$15+$BK254*Assembly!AB$16+$BL254*Assembly!AB$17+$BM254*Assembly!AB$18+$BN254*Assembly!AB$19+$BO254*Assembly!AB$20+$BP254*Assembly!AB$21+$BQ254*Assembly!AB$22+$BR254*Assembly!AB$23+$BS254*Assembly!AB$24</f>
        <v>3</v>
      </c>
      <c r="CF254" s="231" t="str">
        <f>$AY254*Assembly!M$4+$AZ254*Assembly!M$5+$BA254*Assembly!M$6+$BB254*Assembly!M$7+$BC254*Assembly!M$8+$BD254*Assembly!M$9+$BE254*Assembly!M$10+$BF254*Assembly!M$11+$BG254*Assembly!M$12+$BH254*Assembly!M$13+$BI254*Assembly!M$14+$BJ254*Assembly!M$15+$BK254*Assembly!M$16+$BL254*Assembly!M$17+$BM254*Assembly!M$18+$BN254*Assembly!M$19+$BO254*Assembly!M$20+$BP254*Assembly!M$21+$BQ254*Assembly!M$22+$BR254*Assembly!M$23+$BS254*Assembly!M$24</f>
        <v>21</v>
      </c>
      <c r="CG254" s="231" t="str">
        <f>$AY254*Assembly!N$4+$AZ254*Assembly!N$5+$BA254*Assembly!N$6+$BB254*Assembly!N$7+$BC254*Assembly!N$8+$BD254*Assembly!N$9+$BE254*Assembly!N$10+$BF254*Assembly!N$11+$BG254*Assembly!N$12+$BH254*Assembly!N$13+$BI254*Assembly!N$14+$BJ254*Assembly!N$15+$BK254*Assembly!N$16+$BL254*Assembly!N$17+$BM254*Assembly!N$18+$BN254*Assembly!N$19+$BO254*Assembly!N$20+$BP254*Assembly!N$21+$BQ254*Assembly!N$22+$BR254*Assembly!N$23+$BS254*Assembly!N$24</f>
        <v>0</v>
      </c>
      <c r="CH254" s="231" t="str">
        <f>$AY254*Assembly!O$4+$AZ254*Assembly!O$5+$BA254*Assembly!O$6+$BB254*Assembly!O$7+$BC254*Assembly!O$8+$BD254*Assembly!O$9+$BE254*Assembly!O$10+$BF254*Assembly!O$11+$BG254*Assembly!O$12+$BH254*Assembly!O$13+$BI254*Assembly!O$14+$BJ254*Assembly!O$15+$BK254*Assembly!O$16+$BL254*Assembly!O$17+$BM254*Assembly!O$18+$BN254*Assembly!O$19+$BO254*Assembly!O$20+$BP254*Assembly!O$21+$BQ254*Assembly!O$22+$BR254*Assembly!O$23+$BS254*Assembly!O$24</f>
        <v>0</v>
      </c>
      <c r="CI254" s="229" t="str">
        <f>$AY254*Assembly!P$4+$AZ254*Assembly!P$5+$BA254*Assembly!P$6+$BB254*Assembly!P$7+$BC254*Assembly!P$8+$BD254*Assembly!P$9+$BE254*Assembly!P$10+$BF254*Assembly!P$11+$BG254*Assembly!P$12+$BH254*Assembly!P$13+$BI254*Assembly!P$14+$BJ254*Assembly!P$15+$BK254*Assembly!P$16+$BL254*Assembly!P$17+$BM254*Assembly!P$18+$BN254*Assembly!P$19+$BO254*Assembly!P$20+$BP254*Assembly!P$21+$BQ254*Assembly!P$22+$BR254*Assembly!P$23+$BS254*Assembly!P$24</f>
        <v>0</v>
      </c>
      <c r="CJ254" s="229" t="str">
        <f>$AY254*Assembly!Q$4+$AZ254*Assembly!Q$5+$BA254*Assembly!Q$6+$BB254*Assembly!Q$7+$BC254*Assembly!Q$8+$BD254*Assembly!Q$9+$BE254*Assembly!Q$10+$BF254*Assembly!Q$11+$BG254*Assembly!Q$12+$BH254*Assembly!Q$13+$BI254*Assembly!Q$14+$BJ254*Assembly!Q$15+$BK254*Assembly!Q$16+$BL254*Assembly!Q$17+$BM254*Assembly!Q$18+$BN254*Assembly!Q$19+$BO254*Assembly!Q$20+$BP254*Assembly!Q$21+$BQ254*Assembly!Q$22+$BR254*Assembly!Q$23+$BS254*Assembly!Q$24</f>
        <v>0</v>
      </c>
      <c r="CK254" s="231" t="str">
        <f>$AY254*Assembly!R$4+$AZ254*Assembly!R$5+$BA254*Assembly!R$6+$BB254*Assembly!R$7+$BC254*Assembly!R$8+$BD254*Assembly!R$9+$BE254*Assembly!R$10+$BF254*Assembly!R$11+$BG254*Assembly!R$12+$BH254*Assembly!R$13+$BI254*Assembly!R$14+$BJ254*Assembly!R$15+$BK254*Assembly!R$16+$BL254*Assembly!R$17+$BM254*Assembly!R$18+$BN254*Assembly!R$19+$BO254*Assembly!R$20+$BP254*Assembly!R$21+$BQ254*Assembly!R$22+$BR254*Assembly!R$23+$BS254*Assembly!R$24</f>
        <v>0</v>
      </c>
      <c r="CL254" s="229" t="str">
        <f>$AY254*Assembly!S$4+$AZ254*Assembly!S$5+$BA254*Assembly!S$6+$BB254*Assembly!S$7+$BC254*Assembly!S$8+$BD254*Assembly!S$9+$BE254*Assembly!S$10+$BF254*Assembly!S$11+$BG254*Assembly!S$12+$BH254*Assembly!S$13+$BI254*Assembly!S$14+$BJ254*Assembly!S$15+$BK254*Assembly!S$16+$BL254*Assembly!S$17+$BM254*Assembly!S$18+$BN254*Assembly!S$19+$BO254*Assembly!S$20+$BP254*Assembly!S$21+$BQ254*Assembly!S$22+$BR254*Assembly!S$23+$BS254*Assembly!S$24</f>
        <v>0</v>
      </c>
      <c r="CM254" s="229" t="str">
        <f>$AY254*Assembly!T$4+$AZ254*Assembly!T$5+$BA254*Assembly!T$6+$BB254*Assembly!T$7+$BC254*Assembly!T$8+$BD254*Assembly!T$9+$BE254*Assembly!T$10+$BF254*Assembly!T$11+$BG254*Assembly!T$12+$BH254*Assembly!T$13+$BI254*Assembly!T$14+$BJ254*Assembly!T$15+$BK254*Assembly!T$16+$BL254*Assembly!T$17+$BM254*Assembly!T$18+$BN254*Assembly!T$19+$BO254*Assembly!T$20+$BP254*Assembly!T$21+$BQ254*Assembly!T$22+$BR254*Assembly!T$23+$BS254*Assembly!T$24</f>
        <v>0</v>
      </c>
      <c r="CN254" s="229" t="str">
        <f>$AY254*Assembly!U$4+$AZ254*Assembly!U$5+$BA254*Assembly!U$6+$BB254*Assembly!U$7+$BC254*Assembly!U$8+$BD254*Assembly!U$9+$BE254*Assembly!U$10+$BF254*Assembly!U$11+$BG254*Assembly!U$12+$BH254*Assembly!U$13+$BI254*Assembly!U$14+$BJ254*Assembly!U$15+$BK254*Assembly!U$16+$BL254*Assembly!U$17+$BM254*Assembly!U$18+$BN254*Assembly!U$19+$BO254*Assembly!U$20+$BP254*Assembly!U$21+$BQ254*Assembly!U$22+$BR254*Assembly!U$23+$BS254*Assembly!U$24</f>
        <v>0</v>
      </c>
      <c r="CO254" s="231" t="str">
        <f>$AY254*Assembly!V$4+$AZ254*Assembly!V$5+$BA254*Assembly!V$6+$BB254*Assembly!V$7+$BC254*Assembly!V$8+$BD254*Assembly!V$9+$BE254*Assembly!V$10+$BF254*Assembly!V$11+$BG254*Assembly!V$12+$BH254*Assembly!V$13+$BI254*Assembly!V$14+$BJ254*Assembly!V$15+$BK254*Assembly!V$16+$BL254*Assembly!V$17+$BM254*Assembly!V$18+$BN254*Assembly!V$19+$BO254*Assembly!V$20+$BP254*Assembly!V$21+$BQ254*Assembly!V$22+$BR254*Assembly!V$23+$BS254*Assembly!V$24</f>
        <v>0</v>
      </c>
      <c r="CP254" s="231" t="str">
        <f>CF254*Refining!$F$3</f>
        <v>38</v>
      </c>
      <c r="CQ254" s="231" t="str">
        <f>CG254*Refining!$F$4</f>
        <v>0</v>
      </c>
      <c r="CR254" s="231" t="str">
        <f>CH254*Refining!$F$5</f>
        <v>0</v>
      </c>
      <c r="CS254" s="231" t="str">
        <f>CI254*Refining!$F$6</f>
        <v>0</v>
      </c>
      <c r="CT254" s="231" t="str">
        <f>CJ254*Refining!$F$7</f>
        <v>0</v>
      </c>
      <c r="CU254" s="231" t="str">
        <f>CK254*Refining!$F$8</f>
        <v>0</v>
      </c>
      <c r="CV254" s="231" t="str">
        <f>CL254*Refining!$F$9</f>
        <v>0</v>
      </c>
      <c r="CW254" s="231" t="str">
        <f>CM254*Refining!$F$10</f>
        <v>0</v>
      </c>
      <c r="CX254" s="231" t="str">
        <f>CN254*Refining!$F$11</f>
        <v>0</v>
      </c>
      <c r="CY254" s="231" t="str">
        <f>CO254*Refining!$F$12</f>
        <v>0</v>
      </c>
      <c r="CZ254" s="244" t="str">
        <f t="shared" ref="CZ254:DS254" si="1025">IF(CF254 = 0, "", CF254)</f>
        <v>21</v>
      </c>
      <c r="DA254" s="245" t="str">
        <f t="shared" si="1025"/>
        <v/>
      </c>
      <c r="DB254" s="245" t="str">
        <f t="shared" si="1025"/>
        <v/>
      </c>
      <c r="DC254" s="245" t="str">
        <f t="shared" si="1025"/>
        <v/>
      </c>
      <c r="DD254" s="245" t="str">
        <f t="shared" si="1025"/>
        <v/>
      </c>
      <c r="DE254" s="245" t="str">
        <f t="shared" si="1025"/>
        <v/>
      </c>
      <c r="DF254" s="245" t="str">
        <f t="shared" si="1025"/>
        <v/>
      </c>
      <c r="DG254" s="245" t="str">
        <f t="shared" si="1025"/>
        <v/>
      </c>
      <c r="DH254" s="245" t="str">
        <f t="shared" si="1025"/>
        <v/>
      </c>
      <c r="DI254" s="246" t="str">
        <f t="shared" si="1025"/>
        <v/>
      </c>
      <c r="DJ254" s="244" t="str">
        <f t="shared" si="1025"/>
        <v>38</v>
      </c>
      <c r="DK254" s="245" t="str">
        <f t="shared" si="1025"/>
        <v/>
      </c>
      <c r="DL254" s="245" t="str">
        <f t="shared" si="1025"/>
        <v/>
      </c>
      <c r="DM254" s="245" t="str">
        <f t="shared" si="1025"/>
        <v/>
      </c>
      <c r="DN254" s="259" t="str">
        <f t="shared" si="1025"/>
        <v/>
      </c>
      <c r="DO254" s="245" t="str">
        <f t="shared" si="1025"/>
        <v/>
      </c>
      <c r="DP254" s="245" t="str">
        <f t="shared" si="1025"/>
        <v/>
      </c>
      <c r="DQ254" s="245" t="str">
        <f t="shared" si="1025"/>
        <v/>
      </c>
      <c r="DR254" s="245" t="str">
        <f t="shared" si="1025"/>
        <v/>
      </c>
      <c r="DS254" s="246" t="str">
        <f t="shared" si="1025"/>
        <v/>
      </c>
      <c r="DT254" s="248" t="str">
        <f t="shared" si="16"/>
        <v>21</v>
      </c>
      <c r="DU254" s="249" t="str">
        <f t="shared" si="17"/>
        <v>38</v>
      </c>
      <c r="DV254" s="225" t="str">
        <f>CZ254*'Ores &amp; Ingots'!$C$3+DA254*'Ores &amp; Ingots'!$C$4+DB254*'Ores &amp; Ingots'!$C$5+DC254*'Ores &amp; Ingots'!$C$6+DD254*'Ores &amp; Ingots'!$C$7+DE254*'Ores &amp; Ingots'!$C$8+DF254*'Ores &amp; Ingots'!$C$9+DG254*'Ores &amp; Ingots'!$C$10+DH254*'Ores &amp; Ingots'!$C$11+DI254*'Ores &amp; Ingots'!$C$12</f>
        <v>3</v>
      </c>
      <c r="DW254" s="225" t="str">
        <f>DJ254*'Ores &amp; Ingots'!$B$3+DK254*'Ores &amp; Ingots'!$B$4+DL254*'Ores &amp; Ingots'!$B$5+DM254*'Ores &amp; Ingots'!$B$6+DN254*'Ores &amp; Ingots'!$B$7+DO254*'Ores &amp; Ingots'!$B$8+DP254*'Ores &amp; Ingots'!$B$9+DQ254*'Ores &amp; Ingots'!$B$10+DR254*'Ores &amp; Ingots'!$B$11+DS254*'Ores &amp; Ingots'!$B$12</f>
        <v>14</v>
      </c>
      <c r="DX254" s="249" t="str">
        <f>CZ254*Refining!$G$3+DA254*Refining!$G$4+DB254*Refining!$G$5+DC254*Refining!$G$6+DD254*Refining!$G$7+DE254*Refining!$G$8+DF254*Refining!$G$9+DG254*Refining!$G$10+DH254*Refining!$G$11+DI254*Refining!$G$12</f>
        <v>1</v>
      </c>
      <c r="DY254" s="249" t="str">
        <f t="shared" si="18"/>
        <v>224</v>
      </c>
      <c r="DZ254" s="250" t="str">
        <f t="shared" si="19"/>
        <v>0.0002</v>
      </c>
      <c r="EA254" s="248" t="str">
        <f t="shared" si="20"/>
        <v>9</v>
      </c>
      <c r="EB254" s="251" t="str">
        <f t="shared" ref="EB254:EC254" si="1026">EA254/60</f>
        <v>0.2</v>
      </c>
      <c r="EC254" s="251" t="str">
        <f t="shared" si="1026"/>
        <v>0.0</v>
      </c>
      <c r="ED254" s="248" t="str">
        <f t="shared" si="22"/>
        <v>380</v>
      </c>
      <c r="EE254" s="251" t="str">
        <f t="shared" ref="EE254:EF254" si="1027">ED254/1000</f>
        <v>0.4</v>
      </c>
      <c r="EF254" s="252" t="str">
        <f t="shared" si="1027"/>
        <v>0.00</v>
      </c>
      <c r="EG254" s="223" t="str">
        <f t="shared" si="24"/>
        <v>0.0004</v>
      </c>
      <c r="EH254" s="224" t="str">
        <f t="shared" si="25"/>
        <v>0:00:09</v>
      </c>
      <c r="EI254" s="225" t="s">
        <v>12</v>
      </c>
    </row>
    <row r="255">
      <c r="A255" s="33"/>
      <c r="B255" s="336" t="s">
        <v>1063</v>
      </c>
      <c r="C255" s="227" t="s">
        <v>885</v>
      </c>
      <c r="D255" s="227">
        <v>1.0</v>
      </c>
      <c r="E255" s="227">
        <v>1.0</v>
      </c>
      <c r="F255" s="227">
        <v>1.0</v>
      </c>
      <c r="G255" s="253" t="str">
        <f t="shared" si="5"/>
        <v>0.1</v>
      </c>
      <c r="H255" s="254">
        <v>7.0</v>
      </c>
      <c r="I255" s="254">
        <v>17.5</v>
      </c>
      <c r="J255" s="254" t="str">
        <f>H255/Main!$D$9</f>
        <v>7</v>
      </c>
      <c r="K255" s="254" t="str">
        <f>I255/Main!$D$10</f>
        <v>17.5</v>
      </c>
      <c r="L255" s="254" t="str">
        <f t="shared" si="6"/>
        <v>2.5</v>
      </c>
      <c r="M255" s="254">
        <v>1.0</v>
      </c>
      <c r="N255" s="255"/>
      <c r="O255" s="255"/>
      <c r="P255" s="255"/>
      <c r="Q255" s="256"/>
      <c r="R255" s="255"/>
      <c r="S255" s="257"/>
      <c r="T255" s="257"/>
      <c r="U255" s="255"/>
      <c r="V255" s="255"/>
      <c r="W255" s="350"/>
      <c r="X255" s="257"/>
      <c r="Y255" s="255"/>
      <c r="Z255" s="255"/>
      <c r="AA255" s="255"/>
      <c r="AB255" s="255"/>
      <c r="AC255" s="351"/>
      <c r="AD255" s="309">
        <v>1.0</v>
      </c>
      <c r="AE255" s="225">
        <v>0.0</v>
      </c>
      <c r="AF255" s="225">
        <v>0.0</v>
      </c>
      <c r="AG255" s="225">
        <v>0.0</v>
      </c>
      <c r="AH255" s="225">
        <v>0.0</v>
      </c>
      <c r="AI255" s="225">
        <v>0.0</v>
      </c>
      <c r="AJ255" s="225">
        <v>0.0</v>
      </c>
      <c r="AK255" s="225">
        <v>0.0</v>
      </c>
      <c r="AL255" s="225">
        <v>0.0</v>
      </c>
      <c r="AM255" s="225">
        <v>0.0</v>
      </c>
      <c r="AN255" s="225">
        <v>0.0</v>
      </c>
      <c r="AO255" s="225">
        <v>0.0</v>
      </c>
      <c r="AP255" s="225">
        <v>0.0</v>
      </c>
      <c r="AQ255" s="225">
        <v>0.0</v>
      </c>
      <c r="AR255" s="225">
        <v>0.0</v>
      </c>
      <c r="AS255" s="225">
        <v>0.0</v>
      </c>
      <c r="AT255" s="225">
        <v>0.0</v>
      </c>
      <c r="AU255" s="225">
        <v>0.0</v>
      </c>
      <c r="AV255" s="225">
        <v>0.0</v>
      </c>
      <c r="AW255" s="225">
        <v>0.0</v>
      </c>
      <c r="AX255" s="225">
        <v>0.0</v>
      </c>
      <c r="AY255" s="359" t="str">
        <f t="shared" ref="AY255:BS255" si="1028">IF(AD255 = 0, "", AD255)</f>
        <v>1</v>
      </c>
      <c r="AZ255" s="227" t="str">
        <f t="shared" si="1028"/>
        <v/>
      </c>
      <c r="BA255" s="227" t="str">
        <f t="shared" si="1028"/>
        <v/>
      </c>
      <c r="BB255" s="227" t="str">
        <f t="shared" si="1028"/>
        <v/>
      </c>
      <c r="BC255" s="227" t="str">
        <f t="shared" si="1028"/>
        <v/>
      </c>
      <c r="BD255" s="227" t="str">
        <f t="shared" si="1028"/>
        <v/>
      </c>
      <c r="BE255" s="227" t="str">
        <f t="shared" si="1028"/>
        <v/>
      </c>
      <c r="BF255" s="227" t="str">
        <f t="shared" si="1028"/>
        <v/>
      </c>
      <c r="BG255" s="227" t="str">
        <f t="shared" si="1028"/>
        <v/>
      </c>
      <c r="BH255" s="227" t="str">
        <f t="shared" si="1028"/>
        <v/>
      </c>
      <c r="BI255" s="227" t="str">
        <f t="shared" si="1028"/>
        <v/>
      </c>
      <c r="BJ255" s="227" t="str">
        <f t="shared" si="1028"/>
        <v/>
      </c>
      <c r="BK255" s="227" t="str">
        <f t="shared" si="1028"/>
        <v/>
      </c>
      <c r="BL255" s="227" t="str">
        <f t="shared" si="1028"/>
        <v/>
      </c>
      <c r="BM255" s="227" t="str">
        <f t="shared" si="1028"/>
        <v/>
      </c>
      <c r="BN255" s="227" t="str">
        <f t="shared" si="1028"/>
        <v/>
      </c>
      <c r="BO255" s="227" t="str">
        <f t="shared" si="1028"/>
        <v/>
      </c>
      <c r="BP255" s="227" t="str">
        <f t="shared" si="1028"/>
        <v/>
      </c>
      <c r="BQ255" s="227" t="str">
        <f t="shared" si="1028"/>
        <v/>
      </c>
      <c r="BR255" s="227" t="str">
        <f t="shared" si="1028"/>
        <v/>
      </c>
      <c r="BS255" s="238" t="str">
        <f t="shared" si="1028"/>
        <v/>
      </c>
      <c r="BT255" s="239" t="str">
        <f>$AY255*Assembly!Y$4+$AZ255*Assembly!Y$5+$BA255*Assembly!Y$6+$BB255*Assembly!Y$7+$BC255*Assembly!Y$8+$BD255*Assembly!Y$9+$BE255*Assembly!Y$10+$BF255*Assembly!Y$11+$BG255*Assembly!Y$12+$BH255*Assembly!Y$13+$BI255*Assembly!Y$14+$BJ255*Assembly!Y$15+$BK255*Assembly!Y$16+$BL255*Assembly!Y$17+$BM255*Assembly!Y$18+$BN255*Assembly!Y$19+$BO255*Assembly!Y$20+$BP255*Assembly!Y$21+$BQ255*Assembly!Y$22+$BR255*Assembly!Y$23+$BS255*Assembly!Y$24</f>
        <v>20</v>
      </c>
      <c r="BU255" s="225" t="str">
        <f t="shared" si="8"/>
        <v>160</v>
      </c>
      <c r="BV255" s="225"/>
      <c r="BW255" s="225" t="str">
        <f>$AY255*Assembly!AC$4+$AZ255*Assembly!AC$5+$BA255*Assembly!AC$6+$BB255*Assembly!AC$7+$BC255*Assembly!AC$8+$BD255*Assembly!AC$9+$BE255*Assembly!AC$10+$BF255*Assembly!AC$11+$BG255*Assembly!AC$12+$BH255*Assembly!AC$13+$BI255*Assembly!AC$14+$BJ255*Assembly!AC$15+$BK255*Assembly!AC$16+$BL255*Assembly!AC$17+$BM255*Assembly!AC$18+$BN255*Assembly!AC$19+$BO255*Assembly!AC$20+$BP255*Assembly!AC$21+$BQ255*Assembly!AC$22+$BR255*Assembly!AC$23+$BS255*Assembly!AC$24</f>
        <v>100</v>
      </c>
      <c r="BX255" s="240" t="str">
        <f t="shared" si="9"/>
        <v>5.00</v>
      </c>
      <c r="BY255" s="241" t="str">
        <f t="shared" si="10"/>
        <v>800</v>
      </c>
      <c r="BZ255" s="242" t="str">
        <f t="shared" si="11"/>
        <v>0.6</v>
      </c>
      <c r="CA255" s="241" t="str">
        <f t="shared" si="12"/>
        <v>14</v>
      </c>
      <c r="CB255" s="225" t="str">
        <f>$AY255*Assembly!X$4+$AZ255*Assembly!X$5+$BA255*Assembly!X$6+$BB255*Assembly!X$7+$BC255*Assembly!X$8+$BD255*Assembly!X$9+$BE255*Assembly!X$10+$BF255*Assembly!X$11+$BG255*Assembly!X$12+$BH255*Assembly!X$13+$BI255*Assembly!X$14+$BJ255*Assembly!X$15+$BK255*Assembly!X$16+$BL255*Assembly!X$17+$BM255*Assembly!X$18+$BN255*Assembly!X$19+$BO255*Assembly!X$20+$BP255*Assembly!X$21+$BQ255*Assembly!X$22+$BR255*Assembly!X$23+$BS255*Assembly!X$24</f>
        <v>1</v>
      </c>
      <c r="CC255" s="225" t="str">
        <f t="shared" si="13"/>
        <v>156</v>
      </c>
      <c r="CD255" s="223" t="str">
        <f t="shared" si="14"/>
        <v>0.0002</v>
      </c>
      <c r="CE255" s="243" t="str">
        <f>$AY255*Assembly!AB$4+$AZ255*Assembly!AB$5+$BA255*Assembly!AB$6+$BB255*Assembly!AB$7+$BC255*Assembly!AB$8+$BD255*Assembly!AB$9+$BE255*Assembly!AB$10+$BF255*Assembly!AB$11+$BG255*Assembly!AB$12+$BH255*Assembly!AB$13+$BI255*Assembly!AB$14+$BJ255*Assembly!AB$15+$BK255*Assembly!AB$16+$BL255*Assembly!AB$17+$BM255*Assembly!AB$18+$BN255*Assembly!AB$19+$BO255*Assembly!AB$20+$BP255*Assembly!AB$21+$BQ255*Assembly!AB$22+$BR255*Assembly!AB$23+$BS255*Assembly!AB$24</f>
        <v>3</v>
      </c>
      <c r="CF255" s="256" t="str">
        <f>$AY255*Assembly!M$4+$AZ255*Assembly!M$5+$BA255*Assembly!M$6+$BB255*Assembly!M$7+$BC255*Assembly!M$8+$BD255*Assembly!M$9+$BE255*Assembly!M$10+$BF255*Assembly!M$11+$BG255*Assembly!M$12+$BH255*Assembly!M$13+$BI255*Assembly!M$14+$BJ255*Assembly!M$15+$BK255*Assembly!M$16+$BL255*Assembly!M$17+$BM255*Assembly!M$18+$BN255*Assembly!M$19+$BO255*Assembly!M$20+$BP255*Assembly!M$21+$BQ255*Assembly!M$22+$BR255*Assembly!M$23+$BS255*Assembly!M$24</f>
        <v>21</v>
      </c>
      <c r="CG255" s="256" t="str">
        <f>$AY255*Assembly!N$4+$AZ255*Assembly!N$5+$BA255*Assembly!N$6+$BB255*Assembly!N$7+$BC255*Assembly!N$8+$BD255*Assembly!N$9+$BE255*Assembly!N$10+$BF255*Assembly!N$11+$BG255*Assembly!N$12+$BH255*Assembly!N$13+$BI255*Assembly!N$14+$BJ255*Assembly!N$15+$BK255*Assembly!N$16+$BL255*Assembly!N$17+$BM255*Assembly!N$18+$BN255*Assembly!N$19+$BO255*Assembly!N$20+$BP255*Assembly!N$21+$BQ255*Assembly!N$22+$BR255*Assembly!N$23+$BS255*Assembly!N$24</f>
        <v>0</v>
      </c>
      <c r="CH255" s="256" t="str">
        <f>$AY255*Assembly!O$4+$AZ255*Assembly!O$5+$BA255*Assembly!O$6+$BB255*Assembly!O$7+$BC255*Assembly!O$8+$BD255*Assembly!O$9+$BE255*Assembly!O$10+$BF255*Assembly!O$11+$BG255*Assembly!O$12+$BH255*Assembly!O$13+$BI255*Assembly!O$14+$BJ255*Assembly!O$15+$BK255*Assembly!O$16+$BL255*Assembly!O$17+$BM255*Assembly!O$18+$BN255*Assembly!O$19+$BO255*Assembly!O$20+$BP255*Assembly!O$21+$BQ255*Assembly!O$22+$BR255*Assembly!O$23+$BS255*Assembly!O$24</f>
        <v>0</v>
      </c>
      <c r="CI255" s="254" t="str">
        <f>$AY255*Assembly!P$4+$AZ255*Assembly!P$5+$BA255*Assembly!P$6+$BB255*Assembly!P$7+$BC255*Assembly!P$8+$BD255*Assembly!P$9+$BE255*Assembly!P$10+$BF255*Assembly!P$11+$BG255*Assembly!P$12+$BH255*Assembly!P$13+$BI255*Assembly!P$14+$BJ255*Assembly!P$15+$BK255*Assembly!P$16+$BL255*Assembly!P$17+$BM255*Assembly!P$18+$BN255*Assembly!P$19+$BO255*Assembly!P$20+$BP255*Assembly!P$21+$BQ255*Assembly!P$22+$BR255*Assembly!P$23+$BS255*Assembly!P$24</f>
        <v>0</v>
      </c>
      <c r="CJ255" s="254" t="str">
        <f>$AY255*Assembly!Q$4+$AZ255*Assembly!Q$5+$BA255*Assembly!Q$6+$BB255*Assembly!Q$7+$BC255*Assembly!Q$8+$BD255*Assembly!Q$9+$BE255*Assembly!Q$10+$BF255*Assembly!Q$11+$BG255*Assembly!Q$12+$BH255*Assembly!Q$13+$BI255*Assembly!Q$14+$BJ255*Assembly!Q$15+$BK255*Assembly!Q$16+$BL255*Assembly!Q$17+$BM255*Assembly!Q$18+$BN255*Assembly!Q$19+$BO255*Assembly!Q$20+$BP255*Assembly!Q$21+$BQ255*Assembly!Q$22+$BR255*Assembly!Q$23+$BS255*Assembly!Q$24</f>
        <v>0</v>
      </c>
      <c r="CK255" s="256" t="str">
        <f>$AY255*Assembly!R$4+$AZ255*Assembly!R$5+$BA255*Assembly!R$6+$BB255*Assembly!R$7+$BC255*Assembly!R$8+$BD255*Assembly!R$9+$BE255*Assembly!R$10+$BF255*Assembly!R$11+$BG255*Assembly!R$12+$BH255*Assembly!R$13+$BI255*Assembly!R$14+$BJ255*Assembly!R$15+$BK255*Assembly!R$16+$BL255*Assembly!R$17+$BM255*Assembly!R$18+$BN255*Assembly!R$19+$BO255*Assembly!R$20+$BP255*Assembly!R$21+$BQ255*Assembly!R$22+$BR255*Assembly!R$23+$BS255*Assembly!R$24</f>
        <v>0</v>
      </c>
      <c r="CL255" s="254" t="str">
        <f>$AY255*Assembly!S$4+$AZ255*Assembly!S$5+$BA255*Assembly!S$6+$BB255*Assembly!S$7+$BC255*Assembly!S$8+$BD255*Assembly!S$9+$BE255*Assembly!S$10+$BF255*Assembly!S$11+$BG255*Assembly!S$12+$BH255*Assembly!S$13+$BI255*Assembly!S$14+$BJ255*Assembly!S$15+$BK255*Assembly!S$16+$BL255*Assembly!S$17+$BM255*Assembly!S$18+$BN255*Assembly!S$19+$BO255*Assembly!S$20+$BP255*Assembly!S$21+$BQ255*Assembly!S$22+$BR255*Assembly!S$23+$BS255*Assembly!S$24</f>
        <v>0</v>
      </c>
      <c r="CM255" s="254" t="str">
        <f>$AY255*Assembly!T$4+$AZ255*Assembly!T$5+$BA255*Assembly!T$6+$BB255*Assembly!T$7+$BC255*Assembly!T$8+$BD255*Assembly!T$9+$BE255*Assembly!T$10+$BF255*Assembly!T$11+$BG255*Assembly!T$12+$BH255*Assembly!T$13+$BI255*Assembly!T$14+$BJ255*Assembly!T$15+$BK255*Assembly!T$16+$BL255*Assembly!T$17+$BM255*Assembly!T$18+$BN255*Assembly!T$19+$BO255*Assembly!T$20+$BP255*Assembly!T$21+$BQ255*Assembly!T$22+$BR255*Assembly!T$23+$BS255*Assembly!T$24</f>
        <v>0</v>
      </c>
      <c r="CN255" s="254" t="str">
        <f>$AY255*Assembly!U$4+$AZ255*Assembly!U$5+$BA255*Assembly!U$6+$BB255*Assembly!U$7+$BC255*Assembly!U$8+$BD255*Assembly!U$9+$BE255*Assembly!U$10+$BF255*Assembly!U$11+$BG255*Assembly!U$12+$BH255*Assembly!U$13+$BI255*Assembly!U$14+$BJ255*Assembly!U$15+$BK255*Assembly!U$16+$BL255*Assembly!U$17+$BM255*Assembly!U$18+$BN255*Assembly!U$19+$BO255*Assembly!U$20+$BP255*Assembly!U$21+$BQ255*Assembly!U$22+$BR255*Assembly!U$23+$BS255*Assembly!U$24</f>
        <v>0</v>
      </c>
      <c r="CO255" s="256" t="str">
        <f>$AY255*Assembly!V$4+$AZ255*Assembly!V$5+$BA255*Assembly!V$6+$BB255*Assembly!V$7+$BC255*Assembly!V$8+$BD255*Assembly!V$9+$BE255*Assembly!V$10+$BF255*Assembly!V$11+$BG255*Assembly!V$12+$BH255*Assembly!V$13+$BI255*Assembly!V$14+$BJ255*Assembly!V$15+$BK255*Assembly!V$16+$BL255*Assembly!V$17+$BM255*Assembly!V$18+$BN255*Assembly!V$19+$BO255*Assembly!V$20+$BP255*Assembly!V$21+$BQ255*Assembly!V$22+$BR255*Assembly!V$23+$BS255*Assembly!V$24</f>
        <v>0</v>
      </c>
      <c r="CP255" s="256" t="str">
        <f>CF255*Refining!$F$3</f>
        <v>38</v>
      </c>
      <c r="CQ255" s="256" t="str">
        <f>CG255*Refining!$F$4</f>
        <v>0</v>
      </c>
      <c r="CR255" s="256" t="str">
        <f>CH255*Refining!$F$5</f>
        <v>0</v>
      </c>
      <c r="CS255" s="256" t="str">
        <f>CI255*Refining!$F$6</f>
        <v>0</v>
      </c>
      <c r="CT255" s="256" t="str">
        <f>CJ255*Refining!$F$7</f>
        <v>0</v>
      </c>
      <c r="CU255" s="256" t="str">
        <f>CK255*Refining!$F$8</f>
        <v>0</v>
      </c>
      <c r="CV255" s="256" t="str">
        <f>CL255*Refining!$F$9</f>
        <v>0</v>
      </c>
      <c r="CW255" s="256" t="str">
        <f>CM255*Refining!$F$10</f>
        <v>0</v>
      </c>
      <c r="CX255" s="256" t="str">
        <f>CN255*Refining!$F$11</f>
        <v>0</v>
      </c>
      <c r="CY255" s="256" t="str">
        <f>CO255*Refining!$F$12</f>
        <v>0</v>
      </c>
      <c r="CZ255" s="244" t="str">
        <f t="shared" ref="CZ255:DS255" si="1029">IF(CF255 = 0, "", CF255)</f>
        <v>21</v>
      </c>
      <c r="DA255" s="245" t="str">
        <f t="shared" si="1029"/>
        <v/>
      </c>
      <c r="DB255" s="245" t="str">
        <f t="shared" si="1029"/>
        <v/>
      </c>
      <c r="DC255" s="245" t="str">
        <f t="shared" si="1029"/>
        <v/>
      </c>
      <c r="DD255" s="245" t="str">
        <f t="shared" si="1029"/>
        <v/>
      </c>
      <c r="DE255" s="245" t="str">
        <f t="shared" si="1029"/>
        <v/>
      </c>
      <c r="DF255" s="245" t="str">
        <f t="shared" si="1029"/>
        <v/>
      </c>
      <c r="DG255" s="245" t="str">
        <f t="shared" si="1029"/>
        <v/>
      </c>
      <c r="DH255" s="245" t="str">
        <f t="shared" si="1029"/>
        <v/>
      </c>
      <c r="DI255" s="246" t="str">
        <f t="shared" si="1029"/>
        <v/>
      </c>
      <c r="DJ255" s="244" t="str">
        <f t="shared" si="1029"/>
        <v>38</v>
      </c>
      <c r="DK255" s="245" t="str">
        <f t="shared" si="1029"/>
        <v/>
      </c>
      <c r="DL255" s="245" t="str">
        <f t="shared" si="1029"/>
        <v/>
      </c>
      <c r="DM255" s="245" t="str">
        <f t="shared" si="1029"/>
        <v/>
      </c>
      <c r="DN255" s="259" t="str">
        <f t="shared" si="1029"/>
        <v/>
      </c>
      <c r="DO255" s="245" t="str">
        <f t="shared" si="1029"/>
        <v/>
      </c>
      <c r="DP255" s="245" t="str">
        <f t="shared" si="1029"/>
        <v/>
      </c>
      <c r="DQ255" s="245" t="str">
        <f t="shared" si="1029"/>
        <v/>
      </c>
      <c r="DR255" s="245" t="str">
        <f t="shared" si="1029"/>
        <v/>
      </c>
      <c r="DS255" s="246" t="str">
        <f t="shared" si="1029"/>
        <v/>
      </c>
      <c r="DT255" s="248" t="str">
        <f t="shared" si="16"/>
        <v>21</v>
      </c>
      <c r="DU255" s="249" t="str">
        <f t="shared" si="17"/>
        <v>38</v>
      </c>
      <c r="DV255" s="225" t="str">
        <f>CZ255*'Ores &amp; Ingots'!$C$3+DA255*'Ores &amp; Ingots'!$C$4+DB255*'Ores &amp; Ingots'!$C$5+DC255*'Ores &amp; Ingots'!$C$6+DD255*'Ores &amp; Ingots'!$C$7+DE255*'Ores &amp; Ingots'!$C$8+DF255*'Ores &amp; Ingots'!$C$9+DG255*'Ores &amp; Ingots'!$C$10+DH255*'Ores &amp; Ingots'!$C$11+DI255*'Ores &amp; Ingots'!$C$12</f>
        <v>3</v>
      </c>
      <c r="DW255" s="225" t="str">
        <f>DJ255*'Ores &amp; Ingots'!$B$3+DK255*'Ores &amp; Ingots'!$B$4+DL255*'Ores &amp; Ingots'!$B$5+DM255*'Ores &amp; Ingots'!$B$6+DN255*'Ores &amp; Ingots'!$B$7+DO255*'Ores &amp; Ingots'!$B$8+DP255*'Ores &amp; Ingots'!$B$9+DQ255*'Ores &amp; Ingots'!$B$10+DR255*'Ores &amp; Ingots'!$B$11+DS255*'Ores &amp; Ingots'!$B$12</f>
        <v>14</v>
      </c>
      <c r="DX255" s="249" t="str">
        <f>CZ255*Refining!$G$3+DA255*Refining!$G$4+DB255*Refining!$G$5+DC255*Refining!$G$6+DD255*Refining!$G$7+DE255*Refining!$G$8+DF255*Refining!$G$9+DG255*Refining!$G$10+DH255*Refining!$G$11+DI255*Refining!$G$12</f>
        <v>1</v>
      </c>
      <c r="DY255" s="249" t="str">
        <f t="shared" si="18"/>
        <v>224</v>
      </c>
      <c r="DZ255" s="250" t="str">
        <f t="shared" si="19"/>
        <v>0.0002</v>
      </c>
      <c r="EA255" s="248" t="str">
        <f t="shared" si="20"/>
        <v>9</v>
      </c>
      <c r="EB255" s="251" t="str">
        <f t="shared" ref="EB255:EC255" si="1030">EA255/60</f>
        <v>0.2</v>
      </c>
      <c r="EC255" s="251" t="str">
        <f t="shared" si="1030"/>
        <v>0.0</v>
      </c>
      <c r="ED255" s="248" t="str">
        <f t="shared" si="22"/>
        <v>380</v>
      </c>
      <c r="EE255" s="251" t="str">
        <f t="shared" ref="EE255:EF255" si="1031">ED255/1000</f>
        <v>0.4</v>
      </c>
      <c r="EF255" s="252" t="str">
        <f t="shared" si="1031"/>
        <v>0.00</v>
      </c>
      <c r="EG255" s="223" t="str">
        <f t="shared" si="24"/>
        <v>0.0004</v>
      </c>
      <c r="EH255" s="224" t="str">
        <f t="shared" si="25"/>
        <v>0:00:09</v>
      </c>
      <c r="EI255" s="225" t="s">
        <v>12</v>
      </c>
    </row>
    <row r="256">
      <c r="A256" s="33"/>
      <c r="B256" s="336" t="s">
        <v>1064</v>
      </c>
      <c r="C256" s="227" t="s">
        <v>885</v>
      </c>
      <c r="D256" s="227">
        <v>1.0</v>
      </c>
      <c r="E256" s="227">
        <v>1.0</v>
      </c>
      <c r="F256" s="227">
        <v>1.0</v>
      </c>
      <c r="G256" s="228" t="str">
        <f t="shared" si="5"/>
        <v>0.1</v>
      </c>
      <c r="H256" s="229">
        <v>8.0</v>
      </c>
      <c r="I256" s="229">
        <v>20.0</v>
      </c>
      <c r="J256" s="229" t="str">
        <f>H256/Main!$D$9</f>
        <v>8</v>
      </c>
      <c r="K256" s="229" t="str">
        <f>I256/Main!$D$10</f>
        <v>20</v>
      </c>
      <c r="L256" s="229" t="str">
        <f t="shared" si="6"/>
        <v>2.5</v>
      </c>
      <c r="M256" s="229">
        <v>1.0</v>
      </c>
      <c r="N256" s="230"/>
      <c r="O256" s="230"/>
      <c r="P256" s="230"/>
      <c r="Q256" s="231"/>
      <c r="R256" s="230"/>
      <c r="S256" s="232"/>
      <c r="T256" s="232"/>
      <c r="U256" s="230"/>
      <c r="V256" s="230"/>
      <c r="W256" s="232"/>
      <c r="X256" s="232"/>
      <c r="Y256" s="230"/>
      <c r="Z256" s="230"/>
      <c r="AA256" s="230"/>
      <c r="AB256" s="230"/>
      <c r="AC256" s="334"/>
      <c r="AD256" s="309">
        <v>1.0</v>
      </c>
      <c r="AE256" s="225">
        <v>0.0</v>
      </c>
      <c r="AF256" s="225">
        <v>0.0</v>
      </c>
      <c r="AG256" s="225">
        <v>0.0</v>
      </c>
      <c r="AH256" s="225">
        <v>0.0</v>
      </c>
      <c r="AI256" s="225">
        <v>0.0</v>
      </c>
      <c r="AJ256" s="225">
        <v>0.0</v>
      </c>
      <c r="AK256" s="225">
        <v>0.0</v>
      </c>
      <c r="AL256" s="225">
        <v>0.0</v>
      </c>
      <c r="AM256" s="225">
        <v>0.0</v>
      </c>
      <c r="AN256" s="225">
        <v>0.0</v>
      </c>
      <c r="AO256" s="225">
        <v>0.0</v>
      </c>
      <c r="AP256" s="225">
        <v>0.0</v>
      </c>
      <c r="AQ256" s="225">
        <v>0.0</v>
      </c>
      <c r="AR256" s="225">
        <v>0.0</v>
      </c>
      <c r="AS256" s="225">
        <v>0.0</v>
      </c>
      <c r="AT256" s="225">
        <v>0.0</v>
      </c>
      <c r="AU256" s="225">
        <v>0.0</v>
      </c>
      <c r="AV256" s="225">
        <v>0.0</v>
      </c>
      <c r="AW256" s="225">
        <v>0.0</v>
      </c>
      <c r="AX256" s="225">
        <v>0.0</v>
      </c>
      <c r="AY256" s="359" t="str">
        <f t="shared" ref="AY256:BS256" si="1032">IF(AD256 = 0, "", AD256)</f>
        <v>1</v>
      </c>
      <c r="AZ256" s="227" t="str">
        <f t="shared" si="1032"/>
        <v/>
      </c>
      <c r="BA256" s="227" t="str">
        <f t="shared" si="1032"/>
        <v/>
      </c>
      <c r="BB256" s="227" t="str">
        <f t="shared" si="1032"/>
        <v/>
      </c>
      <c r="BC256" s="227" t="str">
        <f t="shared" si="1032"/>
        <v/>
      </c>
      <c r="BD256" s="227" t="str">
        <f t="shared" si="1032"/>
        <v/>
      </c>
      <c r="BE256" s="227" t="str">
        <f t="shared" si="1032"/>
        <v/>
      </c>
      <c r="BF256" s="227" t="str">
        <f t="shared" si="1032"/>
        <v/>
      </c>
      <c r="BG256" s="227" t="str">
        <f t="shared" si="1032"/>
        <v/>
      </c>
      <c r="BH256" s="227" t="str">
        <f t="shared" si="1032"/>
        <v/>
      </c>
      <c r="BI256" s="227" t="str">
        <f t="shared" si="1032"/>
        <v/>
      </c>
      <c r="BJ256" s="227" t="str">
        <f t="shared" si="1032"/>
        <v/>
      </c>
      <c r="BK256" s="227" t="str">
        <f t="shared" si="1032"/>
        <v/>
      </c>
      <c r="BL256" s="227" t="str">
        <f t="shared" si="1032"/>
        <v/>
      </c>
      <c r="BM256" s="227" t="str">
        <f t="shared" si="1032"/>
        <v/>
      </c>
      <c r="BN256" s="227" t="str">
        <f t="shared" si="1032"/>
        <v/>
      </c>
      <c r="BO256" s="227" t="str">
        <f t="shared" si="1032"/>
        <v/>
      </c>
      <c r="BP256" s="227" t="str">
        <f t="shared" si="1032"/>
        <v/>
      </c>
      <c r="BQ256" s="227" t="str">
        <f t="shared" si="1032"/>
        <v/>
      </c>
      <c r="BR256" s="227" t="str">
        <f t="shared" si="1032"/>
        <v/>
      </c>
      <c r="BS256" s="238" t="str">
        <f t="shared" si="1032"/>
        <v/>
      </c>
      <c r="BT256" s="239" t="str">
        <f>$AY256*Assembly!Y$4+$AZ256*Assembly!Y$5+$BA256*Assembly!Y$6+$BB256*Assembly!Y$7+$BC256*Assembly!Y$8+$BD256*Assembly!Y$9+$BE256*Assembly!Y$10+$BF256*Assembly!Y$11+$BG256*Assembly!Y$12+$BH256*Assembly!Y$13+$BI256*Assembly!Y$14+$BJ256*Assembly!Y$15+$BK256*Assembly!Y$16+$BL256*Assembly!Y$17+$BM256*Assembly!Y$18+$BN256*Assembly!Y$19+$BO256*Assembly!Y$20+$BP256*Assembly!Y$21+$BQ256*Assembly!Y$22+$BR256*Assembly!Y$23+$BS256*Assembly!Y$24</f>
        <v>20</v>
      </c>
      <c r="BU256" s="225" t="str">
        <f t="shared" si="8"/>
        <v>160</v>
      </c>
      <c r="BV256" s="225"/>
      <c r="BW256" s="225" t="str">
        <f>$AY256*Assembly!AC$4+$AZ256*Assembly!AC$5+$BA256*Assembly!AC$6+$BB256*Assembly!AC$7+$BC256*Assembly!AC$8+$BD256*Assembly!AC$9+$BE256*Assembly!AC$10+$BF256*Assembly!AC$11+$BG256*Assembly!AC$12+$BH256*Assembly!AC$13+$BI256*Assembly!AC$14+$BJ256*Assembly!AC$15+$BK256*Assembly!AC$16+$BL256*Assembly!AC$17+$BM256*Assembly!AC$18+$BN256*Assembly!AC$19+$BO256*Assembly!AC$20+$BP256*Assembly!AC$21+$BQ256*Assembly!AC$22+$BR256*Assembly!AC$23+$BS256*Assembly!AC$24</f>
        <v>100</v>
      </c>
      <c r="BX256" s="240" t="str">
        <f t="shared" si="9"/>
        <v>5.00</v>
      </c>
      <c r="BY256" s="241" t="str">
        <f t="shared" si="10"/>
        <v>800</v>
      </c>
      <c r="BZ256" s="242" t="str">
        <f t="shared" si="11"/>
        <v>0.6</v>
      </c>
      <c r="CA256" s="241" t="str">
        <f t="shared" si="12"/>
        <v>13</v>
      </c>
      <c r="CB256" s="225" t="str">
        <f>$AY256*Assembly!X$4+$AZ256*Assembly!X$5+$BA256*Assembly!X$6+$BB256*Assembly!X$7+$BC256*Assembly!X$8+$BD256*Assembly!X$9+$BE256*Assembly!X$10+$BF256*Assembly!X$11+$BG256*Assembly!X$12+$BH256*Assembly!X$13+$BI256*Assembly!X$14+$BJ256*Assembly!X$15+$BK256*Assembly!X$16+$BL256*Assembly!X$17+$BM256*Assembly!X$18+$BN256*Assembly!X$19+$BO256*Assembly!X$20+$BP256*Assembly!X$21+$BQ256*Assembly!X$22+$BR256*Assembly!X$23+$BS256*Assembly!X$24</f>
        <v>1</v>
      </c>
      <c r="CC256" s="225" t="str">
        <f t="shared" si="13"/>
        <v>156</v>
      </c>
      <c r="CD256" s="223" t="str">
        <f t="shared" si="14"/>
        <v>0.0002</v>
      </c>
      <c r="CE256" s="243" t="str">
        <f>$AY256*Assembly!AB$4+$AZ256*Assembly!AB$5+$BA256*Assembly!AB$6+$BB256*Assembly!AB$7+$BC256*Assembly!AB$8+$BD256*Assembly!AB$9+$BE256*Assembly!AB$10+$BF256*Assembly!AB$11+$BG256*Assembly!AB$12+$BH256*Assembly!AB$13+$BI256*Assembly!AB$14+$BJ256*Assembly!AB$15+$BK256*Assembly!AB$16+$BL256*Assembly!AB$17+$BM256*Assembly!AB$18+$BN256*Assembly!AB$19+$BO256*Assembly!AB$20+$BP256*Assembly!AB$21+$BQ256*Assembly!AB$22+$BR256*Assembly!AB$23+$BS256*Assembly!AB$24</f>
        <v>3</v>
      </c>
      <c r="CF256" s="231" t="str">
        <f>$AY256*Assembly!M$4+$AZ256*Assembly!M$5+$BA256*Assembly!M$6+$BB256*Assembly!M$7+$BC256*Assembly!M$8+$BD256*Assembly!M$9+$BE256*Assembly!M$10+$BF256*Assembly!M$11+$BG256*Assembly!M$12+$BH256*Assembly!M$13+$BI256*Assembly!M$14+$BJ256*Assembly!M$15+$BK256*Assembly!M$16+$BL256*Assembly!M$17+$BM256*Assembly!M$18+$BN256*Assembly!M$19+$BO256*Assembly!M$20+$BP256*Assembly!M$21+$BQ256*Assembly!M$22+$BR256*Assembly!M$23+$BS256*Assembly!M$24</f>
        <v>21</v>
      </c>
      <c r="CG256" s="231" t="str">
        <f>$AY256*Assembly!N$4+$AZ256*Assembly!N$5+$BA256*Assembly!N$6+$BB256*Assembly!N$7+$BC256*Assembly!N$8+$BD256*Assembly!N$9+$BE256*Assembly!N$10+$BF256*Assembly!N$11+$BG256*Assembly!N$12+$BH256*Assembly!N$13+$BI256*Assembly!N$14+$BJ256*Assembly!N$15+$BK256*Assembly!N$16+$BL256*Assembly!N$17+$BM256*Assembly!N$18+$BN256*Assembly!N$19+$BO256*Assembly!N$20+$BP256*Assembly!N$21+$BQ256*Assembly!N$22+$BR256*Assembly!N$23+$BS256*Assembly!N$24</f>
        <v>0</v>
      </c>
      <c r="CH256" s="231" t="str">
        <f>$AY256*Assembly!O$4+$AZ256*Assembly!O$5+$BA256*Assembly!O$6+$BB256*Assembly!O$7+$BC256*Assembly!O$8+$BD256*Assembly!O$9+$BE256*Assembly!O$10+$BF256*Assembly!O$11+$BG256*Assembly!O$12+$BH256*Assembly!O$13+$BI256*Assembly!O$14+$BJ256*Assembly!O$15+$BK256*Assembly!O$16+$BL256*Assembly!O$17+$BM256*Assembly!O$18+$BN256*Assembly!O$19+$BO256*Assembly!O$20+$BP256*Assembly!O$21+$BQ256*Assembly!O$22+$BR256*Assembly!O$23+$BS256*Assembly!O$24</f>
        <v>0</v>
      </c>
      <c r="CI256" s="229" t="str">
        <f>$AY256*Assembly!P$4+$AZ256*Assembly!P$5+$BA256*Assembly!P$6+$BB256*Assembly!P$7+$BC256*Assembly!P$8+$BD256*Assembly!P$9+$BE256*Assembly!P$10+$BF256*Assembly!P$11+$BG256*Assembly!P$12+$BH256*Assembly!P$13+$BI256*Assembly!P$14+$BJ256*Assembly!P$15+$BK256*Assembly!P$16+$BL256*Assembly!P$17+$BM256*Assembly!P$18+$BN256*Assembly!P$19+$BO256*Assembly!P$20+$BP256*Assembly!P$21+$BQ256*Assembly!P$22+$BR256*Assembly!P$23+$BS256*Assembly!P$24</f>
        <v>0</v>
      </c>
      <c r="CJ256" s="229" t="str">
        <f>$AY256*Assembly!Q$4+$AZ256*Assembly!Q$5+$BA256*Assembly!Q$6+$BB256*Assembly!Q$7+$BC256*Assembly!Q$8+$BD256*Assembly!Q$9+$BE256*Assembly!Q$10+$BF256*Assembly!Q$11+$BG256*Assembly!Q$12+$BH256*Assembly!Q$13+$BI256*Assembly!Q$14+$BJ256*Assembly!Q$15+$BK256*Assembly!Q$16+$BL256*Assembly!Q$17+$BM256*Assembly!Q$18+$BN256*Assembly!Q$19+$BO256*Assembly!Q$20+$BP256*Assembly!Q$21+$BQ256*Assembly!Q$22+$BR256*Assembly!Q$23+$BS256*Assembly!Q$24</f>
        <v>0</v>
      </c>
      <c r="CK256" s="231" t="str">
        <f>$AY256*Assembly!R$4+$AZ256*Assembly!R$5+$BA256*Assembly!R$6+$BB256*Assembly!R$7+$BC256*Assembly!R$8+$BD256*Assembly!R$9+$BE256*Assembly!R$10+$BF256*Assembly!R$11+$BG256*Assembly!R$12+$BH256*Assembly!R$13+$BI256*Assembly!R$14+$BJ256*Assembly!R$15+$BK256*Assembly!R$16+$BL256*Assembly!R$17+$BM256*Assembly!R$18+$BN256*Assembly!R$19+$BO256*Assembly!R$20+$BP256*Assembly!R$21+$BQ256*Assembly!R$22+$BR256*Assembly!R$23+$BS256*Assembly!R$24</f>
        <v>0</v>
      </c>
      <c r="CL256" s="229" t="str">
        <f>$AY256*Assembly!S$4+$AZ256*Assembly!S$5+$BA256*Assembly!S$6+$BB256*Assembly!S$7+$BC256*Assembly!S$8+$BD256*Assembly!S$9+$BE256*Assembly!S$10+$BF256*Assembly!S$11+$BG256*Assembly!S$12+$BH256*Assembly!S$13+$BI256*Assembly!S$14+$BJ256*Assembly!S$15+$BK256*Assembly!S$16+$BL256*Assembly!S$17+$BM256*Assembly!S$18+$BN256*Assembly!S$19+$BO256*Assembly!S$20+$BP256*Assembly!S$21+$BQ256*Assembly!S$22+$BR256*Assembly!S$23+$BS256*Assembly!S$24</f>
        <v>0</v>
      </c>
      <c r="CM256" s="229" t="str">
        <f>$AY256*Assembly!T$4+$AZ256*Assembly!T$5+$BA256*Assembly!T$6+$BB256*Assembly!T$7+$BC256*Assembly!T$8+$BD256*Assembly!T$9+$BE256*Assembly!T$10+$BF256*Assembly!T$11+$BG256*Assembly!T$12+$BH256*Assembly!T$13+$BI256*Assembly!T$14+$BJ256*Assembly!T$15+$BK256*Assembly!T$16+$BL256*Assembly!T$17+$BM256*Assembly!T$18+$BN256*Assembly!T$19+$BO256*Assembly!T$20+$BP256*Assembly!T$21+$BQ256*Assembly!T$22+$BR256*Assembly!T$23+$BS256*Assembly!T$24</f>
        <v>0</v>
      </c>
      <c r="CN256" s="229" t="str">
        <f>$AY256*Assembly!U$4+$AZ256*Assembly!U$5+$BA256*Assembly!U$6+$BB256*Assembly!U$7+$BC256*Assembly!U$8+$BD256*Assembly!U$9+$BE256*Assembly!U$10+$BF256*Assembly!U$11+$BG256*Assembly!U$12+$BH256*Assembly!U$13+$BI256*Assembly!U$14+$BJ256*Assembly!U$15+$BK256*Assembly!U$16+$BL256*Assembly!U$17+$BM256*Assembly!U$18+$BN256*Assembly!U$19+$BO256*Assembly!U$20+$BP256*Assembly!U$21+$BQ256*Assembly!U$22+$BR256*Assembly!U$23+$BS256*Assembly!U$24</f>
        <v>0</v>
      </c>
      <c r="CO256" s="231" t="str">
        <f>$AY256*Assembly!V$4+$AZ256*Assembly!V$5+$BA256*Assembly!V$6+$BB256*Assembly!V$7+$BC256*Assembly!V$8+$BD256*Assembly!V$9+$BE256*Assembly!V$10+$BF256*Assembly!V$11+$BG256*Assembly!V$12+$BH256*Assembly!V$13+$BI256*Assembly!V$14+$BJ256*Assembly!V$15+$BK256*Assembly!V$16+$BL256*Assembly!V$17+$BM256*Assembly!V$18+$BN256*Assembly!V$19+$BO256*Assembly!V$20+$BP256*Assembly!V$21+$BQ256*Assembly!V$22+$BR256*Assembly!V$23+$BS256*Assembly!V$24</f>
        <v>0</v>
      </c>
      <c r="CP256" s="231" t="str">
        <f>CF256*Refining!$F$3</f>
        <v>38</v>
      </c>
      <c r="CQ256" s="231" t="str">
        <f>CG256*Refining!$F$4</f>
        <v>0</v>
      </c>
      <c r="CR256" s="231" t="str">
        <f>CH256*Refining!$F$5</f>
        <v>0</v>
      </c>
      <c r="CS256" s="231" t="str">
        <f>CI256*Refining!$F$6</f>
        <v>0</v>
      </c>
      <c r="CT256" s="231" t="str">
        <f>CJ256*Refining!$F$7</f>
        <v>0</v>
      </c>
      <c r="CU256" s="231" t="str">
        <f>CK256*Refining!$F$8</f>
        <v>0</v>
      </c>
      <c r="CV256" s="231" t="str">
        <f>CL256*Refining!$F$9</f>
        <v>0</v>
      </c>
      <c r="CW256" s="231" t="str">
        <f>CM256*Refining!$F$10</f>
        <v>0</v>
      </c>
      <c r="CX256" s="231" t="str">
        <f>CN256*Refining!$F$11</f>
        <v>0</v>
      </c>
      <c r="CY256" s="231" t="str">
        <f>CO256*Refining!$F$12</f>
        <v>0</v>
      </c>
      <c r="CZ256" s="244" t="str">
        <f t="shared" ref="CZ256:DS256" si="1033">IF(CF256 = 0, "", CF256)</f>
        <v>21</v>
      </c>
      <c r="DA256" s="245" t="str">
        <f t="shared" si="1033"/>
        <v/>
      </c>
      <c r="DB256" s="245" t="str">
        <f t="shared" si="1033"/>
        <v/>
      </c>
      <c r="DC256" s="245" t="str">
        <f t="shared" si="1033"/>
        <v/>
      </c>
      <c r="DD256" s="245" t="str">
        <f t="shared" si="1033"/>
        <v/>
      </c>
      <c r="DE256" s="245" t="str">
        <f t="shared" si="1033"/>
        <v/>
      </c>
      <c r="DF256" s="245" t="str">
        <f t="shared" si="1033"/>
        <v/>
      </c>
      <c r="DG256" s="245" t="str">
        <f t="shared" si="1033"/>
        <v/>
      </c>
      <c r="DH256" s="245" t="str">
        <f t="shared" si="1033"/>
        <v/>
      </c>
      <c r="DI256" s="246" t="str">
        <f t="shared" si="1033"/>
        <v/>
      </c>
      <c r="DJ256" s="244" t="str">
        <f t="shared" si="1033"/>
        <v>38</v>
      </c>
      <c r="DK256" s="245" t="str">
        <f t="shared" si="1033"/>
        <v/>
      </c>
      <c r="DL256" s="245" t="str">
        <f t="shared" si="1033"/>
        <v/>
      </c>
      <c r="DM256" s="245" t="str">
        <f t="shared" si="1033"/>
        <v/>
      </c>
      <c r="DN256" s="259" t="str">
        <f t="shared" si="1033"/>
        <v/>
      </c>
      <c r="DO256" s="245" t="str">
        <f t="shared" si="1033"/>
        <v/>
      </c>
      <c r="DP256" s="245" t="str">
        <f t="shared" si="1033"/>
        <v/>
      </c>
      <c r="DQ256" s="245" t="str">
        <f t="shared" si="1033"/>
        <v/>
      </c>
      <c r="DR256" s="245" t="str">
        <f t="shared" si="1033"/>
        <v/>
      </c>
      <c r="DS256" s="246" t="str">
        <f t="shared" si="1033"/>
        <v/>
      </c>
      <c r="DT256" s="248" t="str">
        <f t="shared" si="16"/>
        <v>21</v>
      </c>
      <c r="DU256" s="249" t="str">
        <f t="shared" si="17"/>
        <v>38</v>
      </c>
      <c r="DV256" s="225" t="str">
        <f>CZ256*'Ores &amp; Ingots'!$C$3+DA256*'Ores &amp; Ingots'!$C$4+DB256*'Ores &amp; Ingots'!$C$5+DC256*'Ores &amp; Ingots'!$C$6+DD256*'Ores &amp; Ingots'!$C$7+DE256*'Ores &amp; Ingots'!$C$8+DF256*'Ores &amp; Ingots'!$C$9+DG256*'Ores &amp; Ingots'!$C$10+DH256*'Ores &amp; Ingots'!$C$11+DI256*'Ores &amp; Ingots'!$C$12</f>
        <v>3</v>
      </c>
      <c r="DW256" s="225" t="str">
        <f>DJ256*'Ores &amp; Ingots'!$B$3+DK256*'Ores &amp; Ingots'!$B$4+DL256*'Ores &amp; Ingots'!$B$5+DM256*'Ores &amp; Ingots'!$B$6+DN256*'Ores &amp; Ingots'!$B$7+DO256*'Ores &amp; Ingots'!$B$8+DP256*'Ores &amp; Ingots'!$B$9+DQ256*'Ores &amp; Ingots'!$B$10+DR256*'Ores &amp; Ingots'!$B$11+DS256*'Ores &amp; Ingots'!$B$12</f>
        <v>14</v>
      </c>
      <c r="DX256" s="249" t="str">
        <f>CZ256*Refining!$G$3+DA256*Refining!$G$4+DB256*Refining!$G$5+DC256*Refining!$G$6+DD256*Refining!$G$7+DE256*Refining!$G$8+DF256*Refining!$G$9+DG256*Refining!$G$10+DH256*Refining!$G$11+DI256*Refining!$G$12</f>
        <v>1</v>
      </c>
      <c r="DY256" s="249" t="str">
        <f t="shared" si="18"/>
        <v>224</v>
      </c>
      <c r="DZ256" s="250" t="str">
        <f t="shared" si="19"/>
        <v>0.0002</v>
      </c>
      <c r="EA256" s="248" t="str">
        <f t="shared" si="20"/>
        <v>10</v>
      </c>
      <c r="EB256" s="251" t="str">
        <f t="shared" ref="EB256:EC256" si="1034">EA256/60</f>
        <v>0.2</v>
      </c>
      <c r="EC256" s="251" t="str">
        <f t="shared" si="1034"/>
        <v>0.0</v>
      </c>
      <c r="ED256" s="248" t="str">
        <f t="shared" si="22"/>
        <v>380</v>
      </c>
      <c r="EE256" s="251" t="str">
        <f t="shared" ref="EE256:EF256" si="1035">ED256/1000</f>
        <v>0.4</v>
      </c>
      <c r="EF256" s="252" t="str">
        <f t="shared" si="1035"/>
        <v>0.00</v>
      </c>
      <c r="EG256" s="223" t="str">
        <f t="shared" si="24"/>
        <v>0.0004</v>
      </c>
      <c r="EH256" s="224" t="str">
        <f t="shared" si="25"/>
        <v>0:00:10</v>
      </c>
      <c r="EI256" s="225" t="s">
        <v>12</v>
      </c>
    </row>
    <row r="257">
      <c r="A257" s="42"/>
      <c r="B257" s="261" t="s">
        <v>1065</v>
      </c>
      <c r="C257" s="262" t="s">
        <v>885</v>
      </c>
      <c r="D257" s="262">
        <v>1.0</v>
      </c>
      <c r="E257" s="262">
        <v>1.0</v>
      </c>
      <c r="F257" s="262">
        <v>1.0</v>
      </c>
      <c r="G257" s="315" t="str">
        <f t="shared" si="5"/>
        <v>0.1</v>
      </c>
      <c r="H257" s="316">
        <v>8.0</v>
      </c>
      <c r="I257" s="316">
        <v>20.0</v>
      </c>
      <c r="J257" s="316" t="str">
        <f>H257/Main!$D$9</f>
        <v>8</v>
      </c>
      <c r="K257" s="316" t="str">
        <f>I257/Main!$D$10</f>
        <v>20</v>
      </c>
      <c r="L257" s="316" t="str">
        <f t="shared" si="6"/>
        <v>2.5</v>
      </c>
      <c r="M257" s="316">
        <v>1.0</v>
      </c>
      <c r="N257" s="317"/>
      <c r="O257" s="317"/>
      <c r="P257" s="317"/>
      <c r="Q257" s="318"/>
      <c r="R257" s="317"/>
      <c r="S257" s="319"/>
      <c r="T257" s="319"/>
      <c r="U257" s="317"/>
      <c r="V257" s="317"/>
      <c r="W257" s="356"/>
      <c r="X257" s="319"/>
      <c r="Y257" s="317"/>
      <c r="Z257" s="317"/>
      <c r="AA257" s="317"/>
      <c r="AB257" s="317"/>
      <c r="AC257" s="357"/>
      <c r="AD257" s="321">
        <v>1.0</v>
      </c>
      <c r="AE257" s="275">
        <v>0.0</v>
      </c>
      <c r="AF257" s="275">
        <v>0.0</v>
      </c>
      <c r="AG257" s="275">
        <v>0.0</v>
      </c>
      <c r="AH257" s="275">
        <v>0.0</v>
      </c>
      <c r="AI257" s="275">
        <v>0.0</v>
      </c>
      <c r="AJ257" s="275">
        <v>0.0</v>
      </c>
      <c r="AK257" s="275">
        <v>0.0</v>
      </c>
      <c r="AL257" s="275">
        <v>0.0</v>
      </c>
      <c r="AM257" s="275">
        <v>0.0</v>
      </c>
      <c r="AN257" s="275">
        <v>0.0</v>
      </c>
      <c r="AO257" s="275">
        <v>0.0</v>
      </c>
      <c r="AP257" s="275">
        <v>0.0</v>
      </c>
      <c r="AQ257" s="275">
        <v>0.0</v>
      </c>
      <c r="AR257" s="275">
        <v>0.0</v>
      </c>
      <c r="AS257" s="275">
        <v>0.0</v>
      </c>
      <c r="AT257" s="275">
        <v>0.0</v>
      </c>
      <c r="AU257" s="275">
        <v>0.0</v>
      </c>
      <c r="AV257" s="275">
        <v>0.0</v>
      </c>
      <c r="AW257" s="275">
        <v>0.0</v>
      </c>
      <c r="AX257" s="275">
        <v>0.0</v>
      </c>
      <c r="AY257" s="360" t="str">
        <f t="shared" ref="AY257:BS257" si="1036">IF(AD257 = 0, "", AD257)</f>
        <v>1</v>
      </c>
      <c r="AZ257" s="262" t="str">
        <f t="shared" si="1036"/>
        <v/>
      </c>
      <c r="BA257" s="262" t="str">
        <f t="shared" si="1036"/>
        <v/>
      </c>
      <c r="BB257" s="262" t="str">
        <f t="shared" si="1036"/>
        <v/>
      </c>
      <c r="BC257" s="262" t="str">
        <f t="shared" si="1036"/>
        <v/>
      </c>
      <c r="BD257" s="262" t="str">
        <f t="shared" si="1036"/>
        <v/>
      </c>
      <c r="BE257" s="262" t="str">
        <f t="shared" si="1036"/>
        <v/>
      </c>
      <c r="BF257" s="262" t="str">
        <f t="shared" si="1036"/>
        <v/>
      </c>
      <c r="BG257" s="262" t="str">
        <f t="shared" si="1036"/>
        <v/>
      </c>
      <c r="BH257" s="262" t="str">
        <f t="shared" si="1036"/>
        <v/>
      </c>
      <c r="BI257" s="262" t="str">
        <f t="shared" si="1036"/>
        <v/>
      </c>
      <c r="BJ257" s="262" t="str">
        <f t="shared" si="1036"/>
        <v/>
      </c>
      <c r="BK257" s="262" t="str">
        <f t="shared" si="1036"/>
        <v/>
      </c>
      <c r="BL257" s="262" t="str">
        <f t="shared" si="1036"/>
        <v/>
      </c>
      <c r="BM257" s="262" t="str">
        <f t="shared" si="1036"/>
        <v/>
      </c>
      <c r="BN257" s="262" t="str">
        <f t="shared" si="1036"/>
        <v/>
      </c>
      <c r="BO257" s="262" t="str">
        <f t="shared" si="1036"/>
        <v/>
      </c>
      <c r="BP257" s="262" t="str">
        <f t="shared" si="1036"/>
        <v/>
      </c>
      <c r="BQ257" s="262" t="str">
        <f t="shared" si="1036"/>
        <v/>
      </c>
      <c r="BR257" s="262" t="str">
        <f t="shared" si="1036"/>
        <v/>
      </c>
      <c r="BS257" s="273" t="str">
        <f t="shared" si="1036"/>
        <v/>
      </c>
      <c r="BT257" s="274" t="str">
        <f>$AY257*Assembly!Y$4+$AZ257*Assembly!Y$5+$BA257*Assembly!Y$6+$BB257*Assembly!Y$7+$BC257*Assembly!Y$8+$BD257*Assembly!Y$9+$BE257*Assembly!Y$10+$BF257*Assembly!Y$11+$BG257*Assembly!Y$12+$BH257*Assembly!Y$13+$BI257*Assembly!Y$14+$BJ257*Assembly!Y$15+$BK257*Assembly!Y$16+$BL257*Assembly!Y$17+$BM257*Assembly!Y$18+$BN257*Assembly!Y$19+$BO257*Assembly!Y$20+$BP257*Assembly!Y$21+$BQ257*Assembly!Y$22+$BR257*Assembly!Y$23+$BS257*Assembly!Y$24</f>
        <v>20</v>
      </c>
      <c r="BU257" s="275" t="str">
        <f t="shared" si="8"/>
        <v>160</v>
      </c>
      <c r="BV257" s="275"/>
      <c r="BW257" s="275" t="str">
        <f>$AY257*Assembly!AC$4+$AZ257*Assembly!AC$5+$BA257*Assembly!AC$6+$BB257*Assembly!AC$7+$BC257*Assembly!AC$8+$BD257*Assembly!AC$9+$BE257*Assembly!AC$10+$BF257*Assembly!AC$11+$BG257*Assembly!AC$12+$BH257*Assembly!AC$13+$BI257*Assembly!AC$14+$BJ257*Assembly!AC$15+$BK257*Assembly!AC$16+$BL257*Assembly!AC$17+$BM257*Assembly!AC$18+$BN257*Assembly!AC$19+$BO257*Assembly!AC$20+$BP257*Assembly!AC$21+$BQ257*Assembly!AC$22+$BR257*Assembly!AC$23+$BS257*Assembly!AC$24</f>
        <v>100</v>
      </c>
      <c r="BX257" s="276" t="str">
        <f t="shared" si="9"/>
        <v>5.00</v>
      </c>
      <c r="BY257" s="277" t="str">
        <f t="shared" si="10"/>
        <v>800</v>
      </c>
      <c r="BZ257" s="278" t="str">
        <f t="shared" si="11"/>
        <v>0.6</v>
      </c>
      <c r="CA257" s="277" t="str">
        <f t="shared" si="12"/>
        <v>13</v>
      </c>
      <c r="CB257" s="275" t="str">
        <f>$AY257*Assembly!X$4+$AZ257*Assembly!X$5+$BA257*Assembly!X$6+$BB257*Assembly!X$7+$BC257*Assembly!X$8+$BD257*Assembly!X$9+$BE257*Assembly!X$10+$BF257*Assembly!X$11+$BG257*Assembly!X$12+$BH257*Assembly!X$13+$BI257*Assembly!X$14+$BJ257*Assembly!X$15+$BK257*Assembly!X$16+$BL257*Assembly!X$17+$BM257*Assembly!X$18+$BN257*Assembly!X$19+$BO257*Assembly!X$20+$BP257*Assembly!X$21+$BQ257*Assembly!X$22+$BR257*Assembly!X$23+$BS257*Assembly!X$24</f>
        <v>1</v>
      </c>
      <c r="CC257" s="275" t="str">
        <f t="shared" si="13"/>
        <v>156</v>
      </c>
      <c r="CD257" s="279" t="str">
        <f t="shared" si="14"/>
        <v>0.0002</v>
      </c>
      <c r="CE257" s="280" t="str">
        <f>$AY257*Assembly!AB$4+$AZ257*Assembly!AB$5+$BA257*Assembly!AB$6+$BB257*Assembly!AB$7+$BC257*Assembly!AB$8+$BD257*Assembly!AB$9+$BE257*Assembly!AB$10+$BF257*Assembly!AB$11+$BG257*Assembly!AB$12+$BH257*Assembly!AB$13+$BI257*Assembly!AB$14+$BJ257*Assembly!AB$15+$BK257*Assembly!AB$16+$BL257*Assembly!AB$17+$BM257*Assembly!AB$18+$BN257*Assembly!AB$19+$BO257*Assembly!AB$20+$BP257*Assembly!AB$21+$BQ257*Assembly!AB$22+$BR257*Assembly!AB$23+$BS257*Assembly!AB$24</f>
        <v>3</v>
      </c>
      <c r="CF257" s="318" t="str">
        <f>$AY257*Assembly!M$4+$AZ257*Assembly!M$5+$BA257*Assembly!M$6+$BB257*Assembly!M$7+$BC257*Assembly!M$8+$BD257*Assembly!M$9+$BE257*Assembly!M$10+$BF257*Assembly!M$11+$BG257*Assembly!M$12+$BH257*Assembly!M$13+$BI257*Assembly!M$14+$BJ257*Assembly!M$15+$BK257*Assembly!M$16+$BL257*Assembly!M$17+$BM257*Assembly!M$18+$BN257*Assembly!M$19+$BO257*Assembly!M$20+$BP257*Assembly!M$21+$BQ257*Assembly!M$22+$BR257*Assembly!M$23+$BS257*Assembly!M$24</f>
        <v>21</v>
      </c>
      <c r="CG257" s="318" t="str">
        <f>$AY257*Assembly!N$4+$AZ257*Assembly!N$5+$BA257*Assembly!N$6+$BB257*Assembly!N$7+$BC257*Assembly!N$8+$BD257*Assembly!N$9+$BE257*Assembly!N$10+$BF257*Assembly!N$11+$BG257*Assembly!N$12+$BH257*Assembly!N$13+$BI257*Assembly!N$14+$BJ257*Assembly!N$15+$BK257*Assembly!N$16+$BL257*Assembly!N$17+$BM257*Assembly!N$18+$BN257*Assembly!N$19+$BO257*Assembly!N$20+$BP257*Assembly!N$21+$BQ257*Assembly!N$22+$BR257*Assembly!N$23+$BS257*Assembly!N$24</f>
        <v>0</v>
      </c>
      <c r="CH257" s="318" t="str">
        <f>$AY257*Assembly!O$4+$AZ257*Assembly!O$5+$BA257*Assembly!O$6+$BB257*Assembly!O$7+$BC257*Assembly!O$8+$BD257*Assembly!O$9+$BE257*Assembly!O$10+$BF257*Assembly!O$11+$BG257*Assembly!O$12+$BH257*Assembly!O$13+$BI257*Assembly!O$14+$BJ257*Assembly!O$15+$BK257*Assembly!O$16+$BL257*Assembly!O$17+$BM257*Assembly!O$18+$BN257*Assembly!O$19+$BO257*Assembly!O$20+$BP257*Assembly!O$21+$BQ257*Assembly!O$22+$BR257*Assembly!O$23+$BS257*Assembly!O$24</f>
        <v>0</v>
      </c>
      <c r="CI257" s="316" t="str">
        <f>$AY257*Assembly!P$4+$AZ257*Assembly!P$5+$BA257*Assembly!P$6+$BB257*Assembly!P$7+$BC257*Assembly!P$8+$BD257*Assembly!P$9+$BE257*Assembly!P$10+$BF257*Assembly!P$11+$BG257*Assembly!P$12+$BH257*Assembly!P$13+$BI257*Assembly!P$14+$BJ257*Assembly!P$15+$BK257*Assembly!P$16+$BL257*Assembly!P$17+$BM257*Assembly!P$18+$BN257*Assembly!P$19+$BO257*Assembly!P$20+$BP257*Assembly!P$21+$BQ257*Assembly!P$22+$BR257*Assembly!P$23+$BS257*Assembly!P$24</f>
        <v>0</v>
      </c>
      <c r="CJ257" s="316" t="str">
        <f>$AY257*Assembly!Q$4+$AZ257*Assembly!Q$5+$BA257*Assembly!Q$6+$BB257*Assembly!Q$7+$BC257*Assembly!Q$8+$BD257*Assembly!Q$9+$BE257*Assembly!Q$10+$BF257*Assembly!Q$11+$BG257*Assembly!Q$12+$BH257*Assembly!Q$13+$BI257*Assembly!Q$14+$BJ257*Assembly!Q$15+$BK257*Assembly!Q$16+$BL257*Assembly!Q$17+$BM257*Assembly!Q$18+$BN257*Assembly!Q$19+$BO257*Assembly!Q$20+$BP257*Assembly!Q$21+$BQ257*Assembly!Q$22+$BR257*Assembly!Q$23+$BS257*Assembly!Q$24</f>
        <v>0</v>
      </c>
      <c r="CK257" s="318" t="str">
        <f>$AY257*Assembly!R$4+$AZ257*Assembly!R$5+$BA257*Assembly!R$6+$BB257*Assembly!R$7+$BC257*Assembly!R$8+$BD257*Assembly!R$9+$BE257*Assembly!R$10+$BF257*Assembly!R$11+$BG257*Assembly!R$12+$BH257*Assembly!R$13+$BI257*Assembly!R$14+$BJ257*Assembly!R$15+$BK257*Assembly!R$16+$BL257*Assembly!R$17+$BM257*Assembly!R$18+$BN257*Assembly!R$19+$BO257*Assembly!R$20+$BP257*Assembly!R$21+$BQ257*Assembly!R$22+$BR257*Assembly!R$23+$BS257*Assembly!R$24</f>
        <v>0</v>
      </c>
      <c r="CL257" s="316" t="str">
        <f>$AY257*Assembly!S$4+$AZ257*Assembly!S$5+$BA257*Assembly!S$6+$BB257*Assembly!S$7+$BC257*Assembly!S$8+$BD257*Assembly!S$9+$BE257*Assembly!S$10+$BF257*Assembly!S$11+$BG257*Assembly!S$12+$BH257*Assembly!S$13+$BI257*Assembly!S$14+$BJ257*Assembly!S$15+$BK257*Assembly!S$16+$BL257*Assembly!S$17+$BM257*Assembly!S$18+$BN257*Assembly!S$19+$BO257*Assembly!S$20+$BP257*Assembly!S$21+$BQ257*Assembly!S$22+$BR257*Assembly!S$23+$BS257*Assembly!S$24</f>
        <v>0</v>
      </c>
      <c r="CM257" s="316" t="str">
        <f>$AY257*Assembly!T$4+$AZ257*Assembly!T$5+$BA257*Assembly!T$6+$BB257*Assembly!T$7+$BC257*Assembly!T$8+$BD257*Assembly!T$9+$BE257*Assembly!T$10+$BF257*Assembly!T$11+$BG257*Assembly!T$12+$BH257*Assembly!T$13+$BI257*Assembly!T$14+$BJ257*Assembly!T$15+$BK257*Assembly!T$16+$BL257*Assembly!T$17+$BM257*Assembly!T$18+$BN257*Assembly!T$19+$BO257*Assembly!T$20+$BP257*Assembly!T$21+$BQ257*Assembly!T$22+$BR257*Assembly!T$23+$BS257*Assembly!T$24</f>
        <v>0</v>
      </c>
      <c r="CN257" s="316" t="str">
        <f>$AY257*Assembly!U$4+$AZ257*Assembly!U$5+$BA257*Assembly!U$6+$BB257*Assembly!U$7+$BC257*Assembly!U$8+$BD257*Assembly!U$9+$BE257*Assembly!U$10+$BF257*Assembly!U$11+$BG257*Assembly!U$12+$BH257*Assembly!U$13+$BI257*Assembly!U$14+$BJ257*Assembly!U$15+$BK257*Assembly!U$16+$BL257*Assembly!U$17+$BM257*Assembly!U$18+$BN257*Assembly!U$19+$BO257*Assembly!U$20+$BP257*Assembly!U$21+$BQ257*Assembly!U$22+$BR257*Assembly!U$23+$BS257*Assembly!U$24</f>
        <v>0</v>
      </c>
      <c r="CO257" s="318" t="str">
        <f>$AY257*Assembly!V$4+$AZ257*Assembly!V$5+$BA257*Assembly!V$6+$BB257*Assembly!V$7+$BC257*Assembly!V$8+$BD257*Assembly!V$9+$BE257*Assembly!V$10+$BF257*Assembly!V$11+$BG257*Assembly!V$12+$BH257*Assembly!V$13+$BI257*Assembly!V$14+$BJ257*Assembly!V$15+$BK257*Assembly!V$16+$BL257*Assembly!V$17+$BM257*Assembly!V$18+$BN257*Assembly!V$19+$BO257*Assembly!V$20+$BP257*Assembly!V$21+$BQ257*Assembly!V$22+$BR257*Assembly!V$23+$BS257*Assembly!V$24</f>
        <v>0</v>
      </c>
      <c r="CP257" s="318" t="str">
        <f>CF257*Refining!$F$3</f>
        <v>38</v>
      </c>
      <c r="CQ257" s="318" t="str">
        <f>CG257*Refining!$F$4</f>
        <v>0</v>
      </c>
      <c r="CR257" s="318" t="str">
        <f>CH257*Refining!$F$5</f>
        <v>0</v>
      </c>
      <c r="CS257" s="318" t="str">
        <f>CI257*Refining!$F$6</f>
        <v>0</v>
      </c>
      <c r="CT257" s="318" t="str">
        <f>CJ257*Refining!$F$7</f>
        <v>0</v>
      </c>
      <c r="CU257" s="318" t="str">
        <f>CK257*Refining!$F$8</f>
        <v>0</v>
      </c>
      <c r="CV257" s="318" t="str">
        <f>CL257*Refining!$F$9</f>
        <v>0</v>
      </c>
      <c r="CW257" s="318" t="str">
        <f>CM257*Refining!$F$10</f>
        <v>0</v>
      </c>
      <c r="CX257" s="318" t="str">
        <f>CN257*Refining!$F$11</f>
        <v>0</v>
      </c>
      <c r="CY257" s="318" t="str">
        <f>CO257*Refining!$F$12</f>
        <v>0</v>
      </c>
      <c r="CZ257" s="281" t="str">
        <f t="shared" ref="CZ257:DS257" si="1037">IF(CF257 = 0, "", CF257)</f>
        <v>21</v>
      </c>
      <c r="DA257" s="282" t="str">
        <f t="shared" si="1037"/>
        <v/>
      </c>
      <c r="DB257" s="282" t="str">
        <f t="shared" si="1037"/>
        <v/>
      </c>
      <c r="DC257" s="282" t="str">
        <f t="shared" si="1037"/>
        <v/>
      </c>
      <c r="DD257" s="282" t="str">
        <f t="shared" si="1037"/>
        <v/>
      </c>
      <c r="DE257" s="282" t="str">
        <f t="shared" si="1037"/>
        <v/>
      </c>
      <c r="DF257" s="282" t="str">
        <f t="shared" si="1037"/>
        <v/>
      </c>
      <c r="DG257" s="282" t="str">
        <f t="shared" si="1037"/>
        <v/>
      </c>
      <c r="DH257" s="282" t="str">
        <f t="shared" si="1037"/>
        <v/>
      </c>
      <c r="DI257" s="283" t="str">
        <f t="shared" si="1037"/>
        <v/>
      </c>
      <c r="DJ257" s="281" t="str">
        <f t="shared" si="1037"/>
        <v>38</v>
      </c>
      <c r="DK257" s="282" t="str">
        <f t="shared" si="1037"/>
        <v/>
      </c>
      <c r="DL257" s="282" t="str">
        <f t="shared" si="1037"/>
        <v/>
      </c>
      <c r="DM257" s="282" t="str">
        <f t="shared" si="1037"/>
        <v/>
      </c>
      <c r="DN257" s="284" t="str">
        <f t="shared" si="1037"/>
        <v/>
      </c>
      <c r="DO257" s="282" t="str">
        <f t="shared" si="1037"/>
        <v/>
      </c>
      <c r="DP257" s="282" t="str">
        <f t="shared" si="1037"/>
        <v/>
      </c>
      <c r="DQ257" s="282" t="str">
        <f t="shared" si="1037"/>
        <v/>
      </c>
      <c r="DR257" s="282" t="str">
        <f t="shared" si="1037"/>
        <v/>
      </c>
      <c r="DS257" s="283" t="str">
        <f t="shared" si="1037"/>
        <v/>
      </c>
      <c r="DT257" s="285" t="str">
        <f t="shared" si="16"/>
        <v>21</v>
      </c>
      <c r="DU257" s="286" t="str">
        <f t="shared" si="17"/>
        <v>38</v>
      </c>
      <c r="DV257" s="275" t="str">
        <f>CZ257*'Ores &amp; Ingots'!$C$3+DA257*'Ores &amp; Ingots'!$C$4+DB257*'Ores &amp; Ingots'!$C$5+DC257*'Ores &amp; Ingots'!$C$6+DD257*'Ores &amp; Ingots'!$C$7+DE257*'Ores &amp; Ingots'!$C$8+DF257*'Ores &amp; Ingots'!$C$9+DG257*'Ores &amp; Ingots'!$C$10+DH257*'Ores &amp; Ingots'!$C$11+DI257*'Ores &amp; Ingots'!$C$12</f>
        <v>3</v>
      </c>
      <c r="DW257" s="275" t="str">
        <f>DJ257*'Ores &amp; Ingots'!$B$3+DK257*'Ores &amp; Ingots'!$B$4+DL257*'Ores &amp; Ingots'!$B$5+DM257*'Ores &amp; Ingots'!$B$6+DN257*'Ores &amp; Ingots'!$B$7+DO257*'Ores &amp; Ingots'!$B$8+DP257*'Ores &amp; Ingots'!$B$9+DQ257*'Ores &amp; Ingots'!$B$10+DR257*'Ores &amp; Ingots'!$B$11+DS257*'Ores &amp; Ingots'!$B$12</f>
        <v>14</v>
      </c>
      <c r="DX257" s="286" t="str">
        <f>CZ257*Refining!$G$3+DA257*Refining!$G$4+DB257*Refining!$G$5+DC257*Refining!$G$6+DD257*Refining!$G$7+DE257*Refining!$G$8+DF257*Refining!$G$9+DG257*Refining!$G$10+DH257*Refining!$G$11+DI257*Refining!$G$12</f>
        <v>1</v>
      </c>
      <c r="DY257" s="249" t="str">
        <f t="shared" si="18"/>
        <v>224</v>
      </c>
      <c r="DZ257" s="287" t="str">
        <f t="shared" si="19"/>
        <v>0.0002</v>
      </c>
      <c r="EA257" s="285" t="str">
        <f t="shared" si="20"/>
        <v>10</v>
      </c>
      <c r="EB257" s="288" t="str">
        <f t="shared" ref="EB257:EC257" si="1038">EA257/60</f>
        <v>0.2</v>
      </c>
      <c r="EC257" s="288" t="str">
        <f t="shared" si="1038"/>
        <v>0.0</v>
      </c>
      <c r="ED257" s="285" t="str">
        <f t="shared" si="22"/>
        <v>380</v>
      </c>
      <c r="EE257" s="288" t="str">
        <f t="shared" ref="EE257:EF257" si="1039">ED257/1000</f>
        <v>0.4</v>
      </c>
      <c r="EF257" s="289" t="str">
        <f t="shared" si="1039"/>
        <v>0.00</v>
      </c>
      <c r="EG257" s="279" t="str">
        <f t="shared" si="24"/>
        <v>0.0004</v>
      </c>
      <c r="EH257" s="290" t="str">
        <f t="shared" si="25"/>
        <v>0:00:10</v>
      </c>
      <c r="EI257" s="225" t="s">
        <v>12</v>
      </c>
    </row>
    <row r="258">
      <c r="A258" s="343" t="s">
        <v>1095</v>
      </c>
      <c r="B258" s="192" t="s">
        <v>1067</v>
      </c>
      <c r="C258" s="193" t="s">
        <v>885</v>
      </c>
      <c r="D258" s="193">
        <v>1.0</v>
      </c>
      <c r="E258" s="193">
        <v>1.0</v>
      </c>
      <c r="F258" s="193">
        <v>1.0</v>
      </c>
      <c r="G258" s="324" t="str">
        <f t="shared" si="5"/>
        <v>0.1</v>
      </c>
      <c r="H258" s="325">
        <v>8.0</v>
      </c>
      <c r="I258" s="325">
        <v>24.0</v>
      </c>
      <c r="J258" s="325" t="str">
        <f>H258/Main!$D$9</f>
        <v>8</v>
      </c>
      <c r="K258" s="325" t="str">
        <f>I258/Main!$D$10</f>
        <v>24</v>
      </c>
      <c r="L258" s="325" t="str">
        <f t="shared" si="6"/>
        <v>3</v>
      </c>
      <c r="M258" s="325">
        <v>0.16</v>
      </c>
      <c r="N258" s="327"/>
      <c r="O258" s="327"/>
      <c r="P258" s="327"/>
      <c r="Q258" s="326"/>
      <c r="R258" s="327"/>
      <c r="S258" s="328"/>
      <c r="T258" s="328"/>
      <c r="U258" s="327"/>
      <c r="V258" s="327"/>
      <c r="W258" s="328"/>
      <c r="X258" s="328"/>
      <c r="Y258" s="327"/>
      <c r="Z258" s="327"/>
      <c r="AA258" s="327"/>
      <c r="AB258" s="327"/>
      <c r="AC258" s="339"/>
      <c r="AD258" s="306">
        <v>5.0</v>
      </c>
      <c r="AE258" s="208">
        <v>0.0</v>
      </c>
      <c r="AF258" s="208">
        <v>0.0</v>
      </c>
      <c r="AG258" s="208">
        <v>0.0</v>
      </c>
      <c r="AH258" s="208">
        <v>0.0</v>
      </c>
      <c r="AI258" s="208">
        <v>0.0</v>
      </c>
      <c r="AJ258" s="208">
        <v>0.0</v>
      </c>
      <c r="AK258" s="208">
        <v>0.0</v>
      </c>
      <c r="AL258" s="208">
        <v>0.0</v>
      </c>
      <c r="AM258" s="208">
        <v>0.0</v>
      </c>
      <c r="AN258" s="208">
        <v>0.0</v>
      </c>
      <c r="AO258" s="208">
        <v>2.0</v>
      </c>
      <c r="AP258" s="208">
        <v>0.0</v>
      </c>
      <c r="AQ258" s="208">
        <v>0.0</v>
      </c>
      <c r="AR258" s="208">
        <v>0.0</v>
      </c>
      <c r="AS258" s="208">
        <v>0.0</v>
      </c>
      <c r="AT258" s="208">
        <v>0.0</v>
      </c>
      <c r="AU258" s="208">
        <v>0.0</v>
      </c>
      <c r="AV258" s="208">
        <v>0.0</v>
      </c>
      <c r="AW258" s="208">
        <v>0.0</v>
      </c>
      <c r="AX258" s="208">
        <v>0.0</v>
      </c>
      <c r="AY258" s="358" t="str">
        <f t="shared" ref="AY258:BS258" si="1040">IF(AD258 = 0, "", AD258)</f>
        <v>5</v>
      </c>
      <c r="AZ258" s="193" t="str">
        <f t="shared" si="1040"/>
        <v/>
      </c>
      <c r="BA258" s="193" t="str">
        <f t="shared" si="1040"/>
        <v/>
      </c>
      <c r="BB258" s="193" t="str">
        <f t="shared" si="1040"/>
        <v/>
      </c>
      <c r="BC258" s="193" t="str">
        <f t="shared" si="1040"/>
        <v/>
      </c>
      <c r="BD258" s="193" t="str">
        <f t="shared" si="1040"/>
        <v/>
      </c>
      <c r="BE258" s="193" t="str">
        <f t="shared" si="1040"/>
        <v/>
      </c>
      <c r="BF258" s="193" t="str">
        <f t="shared" si="1040"/>
        <v/>
      </c>
      <c r="BG258" s="193" t="str">
        <f t="shared" si="1040"/>
        <v/>
      </c>
      <c r="BH258" s="193" t="str">
        <f t="shared" si="1040"/>
        <v/>
      </c>
      <c r="BI258" s="193" t="str">
        <f t="shared" si="1040"/>
        <v/>
      </c>
      <c r="BJ258" s="193" t="str">
        <f t="shared" si="1040"/>
        <v>2</v>
      </c>
      <c r="BK258" s="193" t="str">
        <f t="shared" si="1040"/>
        <v/>
      </c>
      <c r="BL258" s="193" t="str">
        <f t="shared" si="1040"/>
        <v/>
      </c>
      <c r="BM258" s="193" t="str">
        <f t="shared" si="1040"/>
        <v/>
      </c>
      <c r="BN258" s="193" t="str">
        <f t="shared" si="1040"/>
        <v/>
      </c>
      <c r="BO258" s="193" t="str">
        <f t="shared" si="1040"/>
        <v/>
      </c>
      <c r="BP258" s="193" t="str">
        <f t="shared" si="1040"/>
        <v/>
      </c>
      <c r="BQ258" s="193" t="str">
        <f t="shared" si="1040"/>
        <v/>
      </c>
      <c r="BR258" s="193" t="str">
        <f t="shared" si="1040"/>
        <v/>
      </c>
      <c r="BS258" s="206" t="str">
        <f t="shared" si="1040"/>
        <v/>
      </c>
      <c r="BT258" s="207" t="str">
        <f>$AY258*Assembly!Y$4+$AZ258*Assembly!Y$5+$BA258*Assembly!Y$6+$BB258*Assembly!Y$7+$BC258*Assembly!Y$8+$BD258*Assembly!Y$9+$BE258*Assembly!Y$10+$BF258*Assembly!Y$11+$BG258*Assembly!Y$12+$BH258*Assembly!Y$13+$BI258*Assembly!Y$14+$BJ258*Assembly!Y$15+$BK258*Assembly!Y$16+$BL258*Assembly!Y$17+$BM258*Assembly!Y$18+$BN258*Assembly!Y$19+$BO258*Assembly!Y$20+$BP258*Assembly!Y$21+$BQ258*Assembly!Y$22+$BR258*Assembly!Y$23+$BS258*Assembly!Y$24</f>
        <v>112</v>
      </c>
      <c r="BU258" s="208" t="str">
        <f t="shared" si="8"/>
        <v>896</v>
      </c>
      <c r="BV258" s="208"/>
      <c r="BW258" s="208" t="str">
        <f>$AY258*Assembly!AC$4+$AZ258*Assembly!AC$5+$BA258*Assembly!AC$6+$BB258*Assembly!AC$7+$BC258*Assembly!AC$8+$BD258*Assembly!AC$9+$BE258*Assembly!AC$10+$BF258*Assembly!AC$11+$BG258*Assembly!AC$12+$BH258*Assembly!AC$13+$BI258*Assembly!AC$14+$BJ258*Assembly!AC$15+$BK258*Assembly!AC$16+$BL258*Assembly!AC$17+$BM258*Assembly!AC$18+$BN258*Assembly!AC$19+$BO258*Assembly!AC$20+$BP258*Assembly!AC$21+$BQ258*Assembly!AC$22+$BR258*Assembly!AC$23+$BS258*Assembly!AC$24</f>
        <v>560</v>
      </c>
      <c r="BX258" s="209" t="str">
        <f t="shared" si="9"/>
        <v>5.00</v>
      </c>
      <c r="BY258" s="210" t="str">
        <f t="shared" si="10"/>
        <v>4480</v>
      </c>
      <c r="BZ258" s="211" t="str">
        <f t="shared" si="11"/>
        <v>0.6</v>
      </c>
      <c r="CA258" s="210" t="str">
        <f t="shared" si="12"/>
        <v>70</v>
      </c>
      <c r="CB258" s="208" t="str">
        <f>$AY258*Assembly!X$4+$AZ258*Assembly!X$5+$BA258*Assembly!X$6+$BB258*Assembly!X$7+$BC258*Assembly!X$8+$BD258*Assembly!X$9+$BE258*Assembly!X$10+$BF258*Assembly!X$11+$BG258*Assembly!X$12+$BH258*Assembly!X$13+$BI258*Assembly!X$14+$BJ258*Assembly!X$15+$BK258*Assembly!X$16+$BL258*Assembly!X$17+$BM258*Assembly!X$18+$BN258*Assembly!X$19+$BO258*Assembly!X$20+$BP258*Assembly!X$21+$BQ258*Assembly!X$22+$BR258*Assembly!X$23+$BS258*Assembly!X$24</f>
        <v>9</v>
      </c>
      <c r="CC258" s="208" t="str">
        <f t="shared" si="13"/>
        <v>1,400</v>
      </c>
      <c r="CD258" s="212" t="str">
        <f t="shared" si="14"/>
        <v>0.0014</v>
      </c>
      <c r="CE258" s="213" t="str">
        <f>$AY258*Assembly!AB$4+$AZ258*Assembly!AB$5+$BA258*Assembly!AB$6+$BB258*Assembly!AB$7+$BC258*Assembly!AB$8+$BD258*Assembly!AB$9+$BE258*Assembly!AB$10+$BF258*Assembly!AB$11+$BG258*Assembly!AB$12+$BH258*Assembly!AB$13+$BI258*Assembly!AB$14+$BJ258*Assembly!AB$15+$BK258*Assembly!AB$16+$BL258*Assembly!AB$17+$BM258*Assembly!AB$18+$BN258*Assembly!AB$19+$BO258*Assembly!AB$20+$BP258*Assembly!AB$21+$BQ258*Assembly!AB$22+$BR258*Assembly!AB$23+$BS258*Assembly!AB$24</f>
        <v>45</v>
      </c>
      <c r="CF258" s="326" t="str">
        <f>$AY258*Assembly!M$4+$AZ258*Assembly!M$5+$BA258*Assembly!M$6+$BB258*Assembly!M$7+$BC258*Assembly!M$8+$BD258*Assembly!M$9+$BE258*Assembly!M$10+$BF258*Assembly!M$11+$BG258*Assembly!M$12+$BH258*Assembly!M$13+$BI258*Assembly!M$14+$BJ258*Assembly!M$15+$BK258*Assembly!M$16+$BL258*Assembly!M$17+$BM258*Assembly!M$18+$BN258*Assembly!M$19+$BO258*Assembly!M$20+$BP258*Assembly!M$21+$BQ258*Assembly!M$22+$BR258*Assembly!M$23+$BS258*Assembly!M$24</f>
        <v>129</v>
      </c>
      <c r="CG258" s="326" t="str">
        <f>$AY258*Assembly!N$4+$AZ258*Assembly!N$5+$BA258*Assembly!N$6+$BB258*Assembly!N$7+$BC258*Assembly!N$8+$BD258*Assembly!N$9+$BE258*Assembly!N$10+$BF258*Assembly!N$11+$BG258*Assembly!N$12+$BH258*Assembly!N$13+$BI258*Assembly!N$14+$BJ258*Assembly!N$15+$BK258*Assembly!N$16+$BL258*Assembly!N$17+$BM258*Assembly!N$18+$BN258*Assembly!N$19+$BO258*Assembly!N$20+$BP258*Assembly!N$21+$BQ258*Assembly!N$22+$BR258*Assembly!N$23+$BS258*Assembly!N$24</f>
        <v>10</v>
      </c>
      <c r="CH258" s="326" t="str">
        <f>$AY258*Assembly!O$4+$AZ258*Assembly!O$5+$BA258*Assembly!O$6+$BB258*Assembly!O$7+$BC258*Assembly!O$8+$BD258*Assembly!O$9+$BE258*Assembly!O$10+$BF258*Assembly!O$11+$BG258*Assembly!O$12+$BH258*Assembly!O$13+$BI258*Assembly!O$14+$BJ258*Assembly!O$15+$BK258*Assembly!O$16+$BL258*Assembly!O$17+$BM258*Assembly!O$18+$BN258*Assembly!O$19+$BO258*Assembly!O$20+$BP258*Assembly!O$21+$BQ258*Assembly!O$22+$BR258*Assembly!O$23+$BS258*Assembly!O$24</f>
        <v>6</v>
      </c>
      <c r="CI258" s="325" t="str">
        <f>$AY258*Assembly!P$4+$AZ258*Assembly!P$5+$BA258*Assembly!P$6+$BB258*Assembly!P$7+$BC258*Assembly!P$8+$BD258*Assembly!P$9+$BE258*Assembly!P$10+$BF258*Assembly!P$11+$BG258*Assembly!P$12+$BH258*Assembly!P$13+$BI258*Assembly!P$14+$BJ258*Assembly!P$15+$BK258*Assembly!P$16+$BL258*Assembly!P$17+$BM258*Assembly!P$18+$BN258*Assembly!P$19+$BO258*Assembly!P$20+$BP258*Assembly!P$21+$BQ258*Assembly!P$22+$BR258*Assembly!P$23+$BS258*Assembly!P$24</f>
        <v>0</v>
      </c>
      <c r="CJ258" s="325" t="str">
        <f>$AY258*Assembly!Q$4+$AZ258*Assembly!Q$5+$BA258*Assembly!Q$6+$BB258*Assembly!Q$7+$BC258*Assembly!Q$8+$BD258*Assembly!Q$9+$BE258*Assembly!Q$10+$BF258*Assembly!Q$11+$BG258*Assembly!Q$12+$BH258*Assembly!Q$13+$BI258*Assembly!Q$14+$BJ258*Assembly!Q$15+$BK258*Assembly!Q$16+$BL258*Assembly!Q$17+$BM258*Assembly!Q$18+$BN258*Assembly!Q$19+$BO258*Assembly!Q$20+$BP258*Assembly!Q$21+$BQ258*Assembly!Q$22+$BR258*Assembly!Q$23+$BS258*Assembly!Q$24</f>
        <v>0</v>
      </c>
      <c r="CK258" s="326" t="str">
        <f>$AY258*Assembly!R$4+$AZ258*Assembly!R$5+$BA258*Assembly!R$6+$BB258*Assembly!R$7+$BC258*Assembly!R$8+$BD258*Assembly!R$9+$BE258*Assembly!R$10+$BF258*Assembly!R$11+$BG258*Assembly!R$12+$BH258*Assembly!R$13+$BI258*Assembly!R$14+$BJ258*Assembly!R$15+$BK258*Assembly!R$16+$BL258*Assembly!R$17+$BM258*Assembly!R$18+$BN258*Assembly!R$19+$BO258*Assembly!R$20+$BP258*Assembly!R$21+$BQ258*Assembly!R$22+$BR258*Assembly!R$23+$BS258*Assembly!R$24</f>
        <v>0</v>
      </c>
      <c r="CL258" s="325" t="str">
        <f>$AY258*Assembly!S$4+$AZ258*Assembly!S$5+$BA258*Assembly!S$6+$BB258*Assembly!S$7+$BC258*Assembly!S$8+$BD258*Assembly!S$9+$BE258*Assembly!S$10+$BF258*Assembly!S$11+$BG258*Assembly!S$12+$BH258*Assembly!S$13+$BI258*Assembly!S$14+$BJ258*Assembly!S$15+$BK258*Assembly!S$16+$BL258*Assembly!S$17+$BM258*Assembly!S$18+$BN258*Assembly!S$19+$BO258*Assembly!S$20+$BP258*Assembly!S$21+$BQ258*Assembly!S$22+$BR258*Assembly!S$23+$BS258*Assembly!S$24</f>
        <v>0</v>
      </c>
      <c r="CM258" s="325" t="str">
        <f>$AY258*Assembly!T$4+$AZ258*Assembly!T$5+$BA258*Assembly!T$6+$BB258*Assembly!T$7+$BC258*Assembly!T$8+$BD258*Assembly!T$9+$BE258*Assembly!T$10+$BF258*Assembly!T$11+$BG258*Assembly!T$12+$BH258*Assembly!T$13+$BI258*Assembly!T$14+$BJ258*Assembly!T$15+$BK258*Assembly!T$16+$BL258*Assembly!T$17+$BM258*Assembly!T$18+$BN258*Assembly!T$19+$BO258*Assembly!T$20+$BP258*Assembly!T$21+$BQ258*Assembly!T$22+$BR258*Assembly!T$23+$BS258*Assembly!T$24</f>
        <v>0</v>
      </c>
      <c r="CN258" s="325" t="str">
        <f>$AY258*Assembly!U$4+$AZ258*Assembly!U$5+$BA258*Assembly!U$6+$BB258*Assembly!U$7+$BC258*Assembly!U$8+$BD258*Assembly!U$9+$BE258*Assembly!U$10+$BF258*Assembly!U$11+$BG258*Assembly!U$12+$BH258*Assembly!U$13+$BI258*Assembly!U$14+$BJ258*Assembly!U$15+$BK258*Assembly!U$16+$BL258*Assembly!U$17+$BM258*Assembly!U$18+$BN258*Assembly!U$19+$BO258*Assembly!U$20+$BP258*Assembly!U$21+$BQ258*Assembly!U$22+$BR258*Assembly!U$23+$BS258*Assembly!U$24</f>
        <v>0</v>
      </c>
      <c r="CO258" s="326" t="str">
        <f>$AY258*Assembly!V$4+$AZ258*Assembly!V$5+$BA258*Assembly!V$6+$BB258*Assembly!V$7+$BC258*Assembly!V$8+$BD258*Assembly!V$9+$BE258*Assembly!V$10+$BF258*Assembly!V$11+$BG258*Assembly!V$12+$BH258*Assembly!V$13+$BI258*Assembly!V$14+$BJ258*Assembly!V$15+$BK258*Assembly!V$16+$BL258*Assembly!V$17+$BM258*Assembly!V$18+$BN258*Assembly!V$19+$BO258*Assembly!V$20+$BP258*Assembly!V$21+$BQ258*Assembly!V$22+$BR258*Assembly!V$23+$BS258*Assembly!V$24</f>
        <v>0</v>
      </c>
      <c r="CP258" s="326" t="str">
        <f>CF258*Refining!$F$3</f>
        <v>230</v>
      </c>
      <c r="CQ258" s="326" t="str">
        <f>CG258*Refining!$F$4</f>
        <v>31</v>
      </c>
      <c r="CR258" s="326" t="str">
        <f>CH258*Refining!$F$5</f>
        <v>25</v>
      </c>
      <c r="CS258" s="326" t="str">
        <f>CI258*Refining!$F$6</f>
        <v>0</v>
      </c>
      <c r="CT258" s="326" t="str">
        <f>CJ258*Refining!$F$7</f>
        <v>0</v>
      </c>
      <c r="CU258" s="326" t="str">
        <f>CK258*Refining!$F$8</f>
        <v>0</v>
      </c>
      <c r="CV258" s="326" t="str">
        <f>CL258*Refining!$F$9</f>
        <v>0</v>
      </c>
      <c r="CW258" s="326" t="str">
        <f>CM258*Refining!$F$10</f>
        <v>0</v>
      </c>
      <c r="CX258" s="326" t="str">
        <f>CN258*Refining!$F$11</f>
        <v>0</v>
      </c>
      <c r="CY258" s="326" t="str">
        <f>CO258*Refining!$F$12</f>
        <v>0</v>
      </c>
      <c r="CZ258" s="214" t="str">
        <f t="shared" ref="CZ258:DS258" si="1041">IF(CF258 = 0, "", CF258)</f>
        <v>129</v>
      </c>
      <c r="DA258" s="215" t="str">
        <f t="shared" si="1041"/>
        <v>10</v>
      </c>
      <c r="DB258" s="215" t="str">
        <f t="shared" si="1041"/>
        <v>6</v>
      </c>
      <c r="DC258" s="215" t="str">
        <f t="shared" si="1041"/>
        <v/>
      </c>
      <c r="DD258" s="215" t="str">
        <f t="shared" si="1041"/>
        <v/>
      </c>
      <c r="DE258" s="215" t="str">
        <f t="shared" si="1041"/>
        <v/>
      </c>
      <c r="DF258" s="215" t="str">
        <f t="shared" si="1041"/>
        <v/>
      </c>
      <c r="DG258" s="215" t="str">
        <f t="shared" si="1041"/>
        <v/>
      </c>
      <c r="DH258" s="215" t="str">
        <f t="shared" si="1041"/>
        <v/>
      </c>
      <c r="DI258" s="216" t="str">
        <f t="shared" si="1041"/>
        <v/>
      </c>
      <c r="DJ258" s="214" t="str">
        <f t="shared" si="1041"/>
        <v>230</v>
      </c>
      <c r="DK258" s="215" t="str">
        <f t="shared" si="1041"/>
        <v>31</v>
      </c>
      <c r="DL258" s="215" t="str">
        <f t="shared" si="1041"/>
        <v>25</v>
      </c>
      <c r="DM258" s="215" t="str">
        <f t="shared" si="1041"/>
        <v/>
      </c>
      <c r="DN258" s="217" t="str">
        <f t="shared" si="1041"/>
        <v/>
      </c>
      <c r="DO258" s="215" t="str">
        <f t="shared" si="1041"/>
        <v/>
      </c>
      <c r="DP258" s="215" t="str">
        <f t="shared" si="1041"/>
        <v/>
      </c>
      <c r="DQ258" s="215" t="str">
        <f t="shared" si="1041"/>
        <v/>
      </c>
      <c r="DR258" s="215" t="str">
        <f t="shared" si="1041"/>
        <v/>
      </c>
      <c r="DS258" s="216" t="str">
        <f t="shared" si="1041"/>
        <v/>
      </c>
      <c r="DT258" s="218" t="str">
        <f t="shared" si="16"/>
        <v>145</v>
      </c>
      <c r="DU258" s="219" t="str">
        <f t="shared" si="17"/>
        <v>287</v>
      </c>
      <c r="DV258" s="208" t="str">
        <f>CZ258*'Ores &amp; Ingots'!$C$3+DA258*'Ores &amp; Ingots'!$C$4+DB258*'Ores &amp; Ingots'!$C$5+DC258*'Ores &amp; Ingots'!$C$6+DD258*'Ores &amp; Ingots'!$C$7+DE258*'Ores &amp; Ingots'!$C$8+DF258*'Ores &amp; Ingots'!$C$9+DG258*'Ores &amp; Ingots'!$C$10+DH258*'Ores &amp; Ingots'!$C$11+DI258*'Ores &amp; Ingots'!$C$12</f>
        <v>18</v>
      </c>
      <c r="DW258" s="208" t="str">
        <f>DJ258*'Ores &amp; Ingots'!$B$3+DK258*'Ores &amp; Ingots'!$B$4+DL258*'Ores &amp; Ingots'!$B$5+DM258*'Ores &amp; Ingots'!$B$6+DN258*'Ores &amp; Ingots'!$B$7+DO258*'Ores &amp; Ingots'!$B$8+DP258*'Ores &amp; Ingots'!$B$9+DQ258*'Ores &amp; Ingots'!$B$10+DR258*'Ores &amp; Ingots'!$B$11+DS258*'Ores &amp; Ingots'!$B$12</f>
        <v>106</v>
      </c>
      <c r="DX258" s="219" t="str">
        <f>CZ258*Refining!$G$3+DA258*Refining!$G$4+DB258*Refining!$G$5+DC258*Refining!$G$6+DD258*Refining!$G$7+DE258*Refining!$G$8+DF258*Refining!$G$9+DG258*Refining!$G$10+DH258*Refining!$G$11+DI258*Refining!$G$12</f>
        <v>134</v>
      </c>
      <c r="DY258" s="219" t="str">
        <f t="shared" si="18"/>
        <v>20,823</v>
      </c>
      <c r="DZ258" s="220" t="str">
        <f t="shared" si="19"/>
        <v>0.0208</v>
      </c>
      <c r="EA258" s="218" t="str">
        <f t="shared" si="20"/>
        <v>151</v>
      </c>
      <c r="EB258" s="221" t="str">
        <f t="shared" ref="EB258:EC258" si="1042">EA258/60</f>
        <v>2.5</v>
      </c>
      <c r="EC258" s="221" t="str">
        <f t="shared" si="1042"/>
        <v>0.0</v>
      </c>
      <c r="ED258" s="218" t="str">
        <f t="shared" si="22"/>
        <v>22,223</v>
      </c>
      <c r="EE258" s="221" t="str">
        <f t="shared" ref="EE258:EF258" si="1043">ED258/1000</f>
        <v>22.2</v>
      </c>
      <c r="EF258" s="222" t="str">
        <f t="shared" si="1043"/>
        <v>0.02</v>
      </c>
      <c r="EG258" s="212" t="str">
        <f t="shared" si="24"/>
        <v>0.0222</v>
      </c>
      <c r="EH258" s="295" t="str">
        <f t="shared" si="25"/>
        <v>0:02:31</v>
      </c>
      <c r="EI258" s="225" t="s">
        <v>12</v>
      </c>
    </row>
    <row r="259">
      <c r="A259" s="33"/>
      <c r="B259" s="226" t="s">
        <v>1068</v>
      </c>
      <c r="C259" s="227" t="s">
        <v>885</v>
      </c>
      <c r="D259" s="227">
        <v>1.0</v>
      </c>
      <c r="E259" s="227">
        <v>1.0</v>
      </c>
      <c r="F259" s="227">
        <v>1.0</v>
      </c>
      <c r="G259" s="253" t="str">
        <f t="shared" si="5"/>
        <v>0.1</v>
      </c>
      <c r="H259" s="254">
        <v>5.0</v>
      </c>
      <c r="I259" s="254">
        <v>15.0</v>
      </c>
      <c r="J259" s="254" t="str">
        <f>H259/Main!$D$9</f>
        <v>5</v>
      </c>
      <c r="K259" s="254" t="str">
        <f>I259/Main!$D$10</f>
        <v>15</v>
      </c>
      <c r="L259" s="254" t="str">
        <f t="shared" si="6"/>
        <v>3</v>
      </c>
      <c r="M259" s="254">
        <v>0.16</v>
      </c>
      <c r="N259" s="255"/>
      <c r="O259" s="255"/>
      <c r="P259" s="255"/>
      <c r="Q259" s="256"/>
      <c r="R259" s="255"/>
      <c r="S259" s="257"/>
      <c r="T259" s="257"/>
      <c r="U259" s="255"/>
      <c r="V259" s="255"/>
      <c r="W259" s="350"/>
      <c r="X259" s="257"/>
      <c r="Y259" s="255"/>
      <c r="Z259" s="255"/>
      <c r="AA259" s="255"/>
      <c r="AB259" s="255"/>
      <c r="AC259" s="351"/>
      <c r="AD259" s="309">
        <v>3.0</v>
      </c>
      <c r="AE259" s="225">
        <v>0.0</v>
      </c>
      <c r="AF259" s="225">
        <v>0.0</v>
      </c>
      <c r="AG259" s="225">
        <v>0.0</v>
      </c>
      <c r="AH259" s="225">
        <v>0.0</v>
      </c>
      <c r="AI259" s="225">
        <v>0.0</v>
      </c>
      <c r="AJ259" s="225">
        <v>0.0</v>
      </c>
      <c r="AK259" s="225">
        <v>0.0</v>
      </c>
      <c r="AL259" s="225">
        <v>0.0</v>
      </c>
      <c r="AM259" s="225">
        <v>0.0</v>
      </c>
      <c r="AN259" s="225">
        <v>0.0</v>
      </c>
      <c r="AO259" s="225">
        <v>1.0</v>
      </c>
      <c r="AP259" s="225">
        <v>0.0</v>
      </c>
      <c r="AQ259" s="225">
        <v>0.0</v>
      </c>
      <c r="AR259" s="225">
        <v>0.0</v>
      </c>
      <c r="AS259" s="225">
        <v>0.0</v>
      </c>
      <c r="AT259" s="225">
        <v>0.0</v>
      </c>
      <c r="AU259" s="225">
        <v>0.0</v>
      </c>
      <c r="AV259" s="225">
        <v>0.0</v>
      </c>
      <c r="AW259" s="225">
        <v>0.0</v>
      </c>
      <c r="AX259" s="225">
        <v>0.0</v>
      </c>
      <c r="AY259" s="359" t="str">
        <f t="shared" ref="AY259:BS259" si="1044">IF(AD259 = 0, "", AD259)</f>
        <v>3</v>
      </c>
      <c r="AZ259" s="227" t="str">
        <f t="shared" si="1044"/>
        <v/>
      </c>
      <c r="BA259" s="227" t="str">
        <f t="shared" si="1044"/>
        <v/>
      </c>
      <c r="BB259" s="227" t="str">
        <f t="shared" si="1044"/>
        <v/>
      </c>
      <c r="BC259" s="227" t="str">
        <f t="shared" si="1044"/>
        <v/>
      </c>
      <c r="BD259" s="227" t="str">
        <f t="shared" si="1044"/>
        <v/>
      </c>
      <c r="BE259" s="227" t="str">
        <f t="shared" si="1044"/>
        <v/>
      </c>
      <c r="BF259" s="227" t="str">
        <f t="shared" si="1044"/>
        <v/>
      </c>
      <c r="BG259" s="227" t="str">
        <f t="shared" si="1044"/>
        <v/>
      </c>
      <c r="BH259" s="227" t="str">
        <f t="shared" si="1044"/>
        <v/>
      </c>
      <c r="BI259" s="227" t="str">
        <f t="shared" si="1044"/>
        <v/>
      </c>
      <c r="BJ259" s="227" t="str">
        <f t="shared" si="1044"/>
        <v>1</v>
      </c>
      <c r="BK259" s="227" t="str">
        <f t="shared" si="1044"/>
        <v/>
      </c>
      <c r="BL259" s="227" t="str">
        <f t="shared" si="1044"/>
        <v/>
      </c>
      <c r="BM259" s="227" t="str">
        <f t="shared" si="1044"/>
        <v/>
      </c>
      <c r="BN259" s="227" t="str">
        <f t="shared" si="1044"/>
        <v/>
      </c>
      <c r="BO259" s="227" t="str">
        <f t="shared" si="1044"/>
        <v/>
      </c>
      <c r="BP259" s="227" t="str">
        <f t="shared" si="1044"/>
        <v/>
      </c>
      <c r="BQ259" s="227" t="str">
        <f t="shared" si="1044"/>
        <v/>
      </c>
      <c r="BR259" s="227" t="str">
        <f t="shared" si="1044"/>
        <v/>
      </c>
      <c r="BS259" s="238" t="str">
        <f t="shared" si="1044"/>
        <v/>
      </c>
      <c r="BT259" s="239" t="str">
        <f>$AY259*Assembly!Y$4+$AZ259*Assembly!Y$5+$BA259*Assembly!Y$6+$BB259*Assembly!Y$7+$BC259*Assembly!Y$8+$BD259*Assembly!Y$9+$BE259*Assembly!Y$10+$BF259*Assembly!Y$11+$BG259*Assembly!Y$12+$BH259*Assembly!Y$13+$BI259*Assembly!Y$14+$BJ259*Assembly!Y$15+$BK259*Assembly!Y$16+$BL259*Assembly!Y$17+$BM259*Assembly!Y$18+$BN259*Assembly!Y$19+$BO259*Assembly!Y$20+$BP259*Assembly!Y$21+$BQ259*Assembly!Y$22+$BR259*Assembly!Y$23+$BS259*Assembly!Y$24</f>
        <v>66</v>
      </c>
      <c r="BU259" s="225" t="str">
        <f t="shared" si="8"/>
        <v>528</v>
      </c>
      <c r="BV259" s="225"/>
      <c r="BW259" s="225" t="str">
        <f>$AY259*Assembly!AC$4+$AZ259*Assembly!AC$5+$BA259*Assembly!AC$6+$BB259*Assembly!AC$7+$BC259*Assembly!AC$8+$BD259*Assembly!AC$9+$BE259*Assembly!AC$10+$BF259*Assembly!AC$11+$BG259*Assembly!AC$12+$BH259*Assembly!AC$13+$BI259*Assembly!AC$14+$BJ259*Assembly!AC$15+$BK259*Assembly!AC$16+$BL259*Assembly!AC$17+$BM259*Assembly!AC$18+$BN259*Assembly!AC$19+$BO259*Assembly!AC$20+$BP259*Assembly!AC$21+$BQ259*Assembly!AC$22+$BR259*Assembly!AC$23+$BS259*Assembly!AC$24</f>
        <v>330</v>
      </c>
      <c r="BX259" s="240" t="str">
        <f t="shared" si="9"/>
        <v>5.00</v>
      </c>
      <c r="BY259" s="241" t="str">
        <f t="shared" si="10"/>
        <v>2640</v>
      </c>
      <c r="BZ259" s="242" t="str">
        <f t="shared" si="11"/>
        <v>0.6</v>
      </c>
      <c r="CA259" s="241" t="str">
        <f t="shared" si="12"/>
        <v>66</v>
      </c>
      <c r="CB259" s="225" t="str">
        <f>$AY259*Assembly!X$4+$AZ259*Assembly!X$5+$BA259*Assembly!X$6+$BB259*Assembly!X$7+$BC259*Assembly!X$8+$BD259*Assembly!X$9+$BE259*Assembly!X$10+$BF259*Assembly!X$11+$BG259*Assembly!X$12+$BH259*Assembly!X$13+$BI259*Assembly!X$14+$BJ259*Assembly!X$15+$BK259*Assembly!X$16+$BL259*Assembly!X$17+$BM259*Assembly!X$18+$BN259*Assembly!X$19+$BO259*Assembly!X$20+$BP259*Assembly!X$21+$BQ259*Assembly!X$22+$BR259*Assembly!X$23+$BS259*Assembly!X$24</f>
        <v>5</v>
      </c>
      <c r="CC259" s="225" t="str">
        <f t="shared" si="13"/>
        <v>778</v>
      </c>
      <c r="CD259" s="223" t="str">
        <f t="shared" si="14"/>
        <v>0.0008</v>
      </c>
      <c r="CE259" s="243" t="str">
        <f>$AY259*Assembly!AB$4+$AZ259*Assembly!AB$5+$BA259*Assembly!AB$6+$BB259*Assembly!AB$7+$BC259*Assembly!AB$8+$BD259*Assembly!AB$9+$BE259*Assembly!AB$10+$BF259*Assembly!AB$11+$BG259*Assembly!AB$12+$BH259*Assembly!AB$13+$BI259*Assembly!AB$14+$BJ259*Assembly!AB$15+$BK259*Assembly!AB$16+$BL259*Assembly!AB$17+$BM259*Assembly!AB$18+$BN259*Assembly!AB$19+$BO259*Assembly!AB$20+$BP259*Assembly!AB$21+$BQ259*Assembly!AB$22+$BR259*Assembly!AB$23+$BS259*Assembly!AB$24</f>
        <v>24</v>
      </c>
      <c r="CF259" s="256" t="str">
        <f>$AY259*Assembly!M$4+$AZ259*Assembly!M$5+$BA259*Assembly!M$6+$BB259*Assembly!M$7+$BC259*Assembly!M$8+$BD259*Assembly!M$9+$BE259*Assembly!M$10+$BF259*Assembly!M$11+$BG259*Assembly!M$12+$BH259*Assembly!M$13+$BI259*Assembly!M$14+$BJ259*Assembly!M$15+$BK259*Assembly!M$16+$BL259*Assembly!M$17+$BM259*Assembly!M$18+$BN259*Assembly!M$19+$BO259*Assembly!M$20+$BP259*Assembly!M$21+$BQ259*Assembly!M$22+$BR259*Assembly!M$23+$BS259*Assembly!M$24</f>
        <v>75</v>
      </c>
      <c r="CG259" s="256" t="str">
        <f>$AY259*Assembly!N$4+$AZ259*Assembly!N$5+$BA259*Assembly!N$6+$BB259*Assembly!N$7+$BC259*Assembly!N$8+$BD259*Assembly!N$9+$BE259*Assembly!N$10+$BF259*Assembly!N$11+$BG259*Assembly!N$12+$BH259*Assembly!N$13+$BI259*Assembly!N$14+$BJ259*Assembly!N$15+$BK259*Assembly!N$16+$BL259*Assembly!N$17+$BM259*Assembly!N$18+$BN259*Assembly!N$19+$BO259*Assembly!N$20+$BP259*Assembly!N$21+$BQ259*Assembly!N$22+$BR259*Assembly!N$23+$BS259*Assembly!N$24</f>
        <v>5</v>
      </c>
      <c r="CH259" s="256" t="str">
        <f>$AY259*Assembly!O$4+$AZ259*Assembly!O$5+$BA259*Assembly!O$6+$BB259*Assembly!O$7+$BC259*Assembly!O$8+$BD259*Assembly!O$9+$BE259*Assembly!O$10+$BF259*Assembly!O$11+$BG259*Assembly!O$12+$BH259*Assembly!O$13+$BI259*Assembly!O$14+$BJ259*Assembly!O$15+$BK259*Assembly!O$16+$BL259*Assembly!O$17+$BM259*Assembly!O$18+$BN259*Assembly!O$19+$BO259*Assembly!O$20+$BP259*Assembly!O$21+$BQ259*Assembly!O$22+$BR259*Assembly!O$23+$BS259*Assembly!O$24</f>
        <v>3</v>
      </c>
      <c r="CI259" s="254" t="str">
        <f>$AY259*Assembly!P$4+$AZ259*Assembly!P$5+$BA259*Assembly!P$6+$BB259*Assembly!P$7+$BC259*Assembly!P$8+$BD259*Assembly!P$9+$BE259*Assembly!P$10+$BF259*Assembly!P$11+$BG259*Assembly!P$12+$BH259*Assembly!P$13+$BI259*Assembly!P$14+$BJ259*Assembly!P$15+$BK259*Assembly!P$16+$BL259*Assembly!P$17+$BM259*Assembly!P$18+$BN259*Assembly!P$19+$BO259*Assembly!P$20+$BP259*Assembly!P$21+$BQ259*Assembly!P$22+$BR259*Assembly!P$23+$BS259*Assembly!P$24</f>
        <v>0</v>
      </c>
      <c r="CJ259" s="254" t="str">
        <f>$AY259*Assembly!Q$4+$AZ259*Assembly!Q$5+$BA259*Assembly!Q$6+$BB259*Assembly!Q$7+$BC259*Assembly!Q$8+$BD259*Assembly!Q$9+$BE259*Assembly!Q$10+$BF259*Assembly!Q$11+$BG259*Assembly!Q$12+$BH259*Assembly!Q$13+$BI259*Assembly!Q$14+$BJ259*Assembly!Q$15+$BK259*Assembly!Q$16+$BL259*Assembly!Q$17+$BM259*Assembly!Q$18+$BN259*Assembly!Q$19+$BO259*Assembly!Q$20+$BP259*Assembly!Q$21+$BQ259*Assembly!Q$22+$BR259*Assembly!Q$23+$BS259*Assembly!Q$24</f>
        <v>0</v>
      </c>
      <c r="CK259" s="256" t="str">
        <f>$AY259*Assembly!R$4+$AZ259*Assembly!R$5+$BA259*Assembly!R$6+$BB259*Assembly!R$7+$BC259*Assembly!R$8+$BD259*Assembly!R$9+$BE259*Assembly!R$10+$BF259*Assembly!R$11+$BG259*Assembly!R$12+$BH259*Assembly!R$13+$BI259*Assembly!R$14+$BJ259*Assembly!R$15+$BK259*Assembly!R$16+$BL259*Assembly!R$17+$BM259*Assembly!R$18+$BN259*Assembly!R$19+$BO259*Assembly!R$20+$BP259*Assembly!R$21+$BQ259*Assembly!R$22+$BR259*Assembly!R$23+$BS259*Assembly!R$24</f>
        <v>0</v>
      </c>
      <c r="CL259" s="254" t="str">
        <f>$AY259*Assembly!S$4+$AZ259*Assembly!S$5+$BA259*Assembly!S$6+$BB259*Assembly!S$7+$BC259*Assembly!S$8+$BD259*Assembly!S$9+$BE259*Assembly!S$10+$BF259*Assembly!S$11+$BG259*Assembly!S$12+$BH259*Assembly!S$13+$BI259*Assembly!S$14+$BJ259*Assembly!S$15+$BK259*Assembly!S$16+$BL259*Assembly!S$17+$BM259*Assembly!S$18+$BN259*Assembly!S$19+$BO259*Assembly!S$20+$BP259*Assembly!S$21+$BQ259*Assembly!S$22+$BR259*Assembly!S$23+$BS259*Assembly!S$24</f>
        <v>0</v>
      </c>
      <c r="CM259" s="254" t="str">
        <f>$AY259*Assembly!T$4+$AZ259*Assembly!T$5+$BA259*Assembly!T$6+$BB259*Assembly!T$7+$BC259*Assembly!T$8+$BD259*Assembly!T$9+$BE259*Assembly!T$10+$BF259*Assembly!T$11+$BG259*Assembly!T$12+$BH259*Assembly!T$13+$BI259*Assembly!T$14+$BJ259*Assembly!T$15+$BK259*Assembly!T$16+$BL259*Assembly!T$17+$BM259*Assembly!T$18+$BN259*Assembly!T$19+$BO259*Assembly!T$20+$BP259*Assembly!T$21+$BQ259*Assembly!T$22+$BR259*Assembly!T$23+$BS259*Assembly!T$24</f>
        <v>0</v>
      </c>
      <c r="CN259" s="254" t="str">
        <f>$AY259*Assembly!U$4+$AZ259*Assembly!U$5+$BA259*Assembly!U$6+$BB259*Assembly!U$7+$BC259*Assembly!U$8+$BD259*Assembly!U$9+$BE259*Assembly!U$10+$BF259*Assembly!U$11+$BG259*Assembly!U$12+$BH259*Assembly!U$13+$BI259*Assembly!U$14+$BJ259*Assembly!U$15+$BK259*Assembly!U$16+$BL259*Assembly!U$17+$BM259*Assembly!U$18+$BN259*Assembly!U$19+$BO259*Assembly!U$20+$BP259*Assembly!U$21+$BQ259*Assembly!U$22+$BR259*Assembly!U$23+$BS259*Assembly!U$24</f>
        <v>0</v>
      </c>
      <c r="CO259" s="256" t="str">
        <f>$AY259*Assembly!V$4+$AZ259*Assembly!V$5+$BA259*Assembly!V$6+$BB259*Assembly!V$7+$BC259*Assembly!V$8+$BD259*Assembly!V$9+$BE259*Assembly!V$10+$BF259*Assembly!V$11+$BG259*Assembly!V$12+$BH259*Assembly!V$13+$BI259*Assembly!V$14+$BJ259*Assembly!V$15+$BK259*Assembly!V$16+$BL259*Assembly!V$17+$BM259*Assembly!V$18+$BN259*Assembly!V$19+$BO259*Assembly!V$20+$BP259*Assembly!V$21+$BQ259*Assembly!V$22+$BR259*Assembly!V$23+$BS259*Assembly!V$24</f>
        <v>0</v>
      </c>
      <c r="CP259" s="256" t="str">
        <f>CF259*Refining!$F$3</f>
        <v>134</v>
      </c>
      <c r="CQ259" s="256" t="str">
        <f>CG259*Refining!$F$4</f>
        <v>16</v>
      </c>
      <c r="CR259" s="256" t="str">
        <f>CH259*Refining!$F$5</f>
        <v>13</v>
      </c>
      <c r="CS259" s="256" t="str">
        <f>CI259*Refining!$F$6</f>
        <v>0</v>
      </c>
      <c r="CT259" s="256" t="str">
        <f>CJ259*Refining!$F$7</f>
        <v>0</v>
      </c>
      <c r="CU259" s="256" t="str">
        <f>CK259*Refining!$F$8</f>
        <v>0</v>
      </c>
      <c r="CV259" s="256" t="str">
        <f>CL259*Refining!$F$9</f>
        <v>0</v>
      </c>
      <c r="CW259" s="256" t="str">
        <f>CM259*Refining!$F$10</f>
        <v>0</v>
      </c>
      <c r="CX259" s="256" t="str">
        <f>CN259*Refining!$F$11</f>
        <v>0</v>
      </c>
      <c r="CY259" s="256" t="str">
        <f>CO259*Refining!$F$12</f>
        <v>0</v>
      </c>
      <c r="CZ259" s="244" t="str">
        <f t="shared" ref="CZ259:DS259" si="1045">IF(CF259 = 0, "", CF259)</f>
        <v>75</v>
      </c>
      <c r="DA259" s="245" t="str">
        <f t="shared" si="1045"/>
        <v>5</v>
      </c>
      <c r="DB259" s="245" t="str">
        <f t="shared" si="1045"/>
        <v>3</v>
      </c>
      <c r="DC259" s="245" t="str">
        <f t="shared" si="1045"/>
        <v/>
      </c>
      <c r="DD259" s="245" t="str">
        <f t="shared" si="1045"/>
        <v/>
      </c>
      <c r="DE259" s="245" t="str">
        <f t="shared" si="1045"/>
        <v/>
      </c>
      <c r="DF259" s="245" t="str">
        <f t="shared" si="1045"/>
        <v/>
      </c>
      <c r="DG259" s="245" t="str">
        <f t="shared" si="1045"/>
        <v/>
      </c>
      <c r="DH259" s="245" t="str">
        <f t="shared" si="1045"/>
        <v/>
      </c>
      <c r="DI259" s="246" t="str">
        <f t="shared" si="1045"/>
        <v/>
      </c>
      <c r="DJ259" s="244" t="str">
        <f t="shared" si="1045"/>
        <v>134</v>
      </c>
      <c r="DK259" s="245" t="str">
        <f t="shared" si="1045"/>
        <v>16</v>
      </c>
      <c r="DL259" s="245" t="str">
        <f t="shared" si="1045"/>
        <v>13</v>
      </c>
      <c r="DM259" s="245" t="str">
        <f t="shared" si="1045"/>
        <v/>
      </c>
      <c r="DN259" s="259" t="str">
        <f t="shared" si="1045"/>
        <v/>
      </c>
      <c r="DO259" s="245" t="str">
        <f t="shared" si="1045"/>
        <v/>
      </c>
      <c r="DP259" s="245" t="str">
        <f t="shared" si="1045"/>
        <v/>
      </c>
      <c r="DQ259" s="245" t="str">
        <f t="shared" si="1045"/>
        <v/>
      </c>
      <c r="DR259" s="245" t="str">
        <f t="shared" si="1045"/>
        <v/>
      </c>
      <c r="DS259" s="246" t="str">
        <f t="shared" si="1045"/>
        <v/>
      </c>
      <c r="DT259" s="248" t="str">
        <f t="shared" si="16"/>
        <v>83</v>
      </c>
      <c r="DU259" s="249" t="str">
        <f t="shared" si="17"/>
        <v>162</v>
      </c>
      <c r="DV259" s="225" t="str">
        <f>CZ259*'Ores &amp; Ingots'!$C$3+DA259*'Ores &amp; Ingots'!$C$4+DB259*'Ores &amp; Ingots'!$C$5+DC259*'Ores &amp; Ingots'!$C$6+DD259*'Ores &amp; Ingots'!$C$7+DE259*'Ores &amp; Ingots'!$C$8+DF259*'Ores &amp; Ingots'!$C$9+DG259*'Ores &amp; Ingots'!$C$10+DH259*'Ores &amp; Ingots'!$C$11+DI259*'Ores &amp; Ingots'!$C$12</f>
        <v>10</v>
      </c>
      <c r="DW259" s="225" t="str">
        <f>DJ259*'Ores &amp; Ingots'!$B$3+DK259*'Ores &amp; Ingots'!$B$4+DL259*'Ores &amp; Ingots'!$B$5+DM259*'Ores &amp; Ingots'!$B$6+DN259*'Ores &amp; Ingots'!$B$7+DO259*'Ores &amp; Ingots'!$B$8+DP259*'Ores &amp; Ingots'!$B$9+DQ259*'Ores &amp; Ingots'!$B$10+DR259*'Ores &amp; Ingots'!$B$11+DS259*'Ores &amp; Ingots'!$B$12</f>
        <v>60</v>
      </c>
      <c r="DX259" s="249" t="str">
        <f>CZ259*Refining!$G$3+DA259*Refining!$G$4+DB259*Refining!$G$5+DC259*Refining!$G$6+DD259*Refining!$G$7+DE259*Refining!$G$8+DF259*Refining!$G$9+DG259*Refining!$G$10+DH259*Refining!$G$11+DI259*Refining!$G$12</f>
        <v>68</v>
      </c>
      <c r="DY259" s="249" t="str">
        <f t="shared" si="18"/>
        <v>10,524</v>
      </c>
      <c r="DZ259" s="250" t="str">
        <f t="shared" si="19"/>
        <v>0.0105</v>
      </c>
      <c r="EA259" s="248" t="str">
        <f t="shared" si="20"/>
        <v>78</v>
      </c>
      <c r="EB259" s="251" t="str">
        <f t="shared" ref="EB259:EC259" si="1046">EA259/60</f>
        <v>1.3</v>
      </c>
      <c r="EC259" s="251" t="str">
        <f t="shared" si="1046"/>
        <v>0.0</v>
      </c>
      <c r="ED259" s="248" t="str">
        <f t="shared" si="22"/>
        <v>11,301</v>
      </c>
      <c r="EE259" s="251" t="str">
        <f t="shared" ref="EE259:EF259" si="1047">ED259/1000</f>
        <v>11.3</v>
      </c>
      <c r="EF259" s="252" t="str">
        <f t="shared" si="1047"/>
        <v>0.01</v>
      </c>
      <c r="EG259" s="223" t="str">
        <f t="shared" si="24"/>
        <v>0.0113</v>
      </c>
      <c r="EH259" s="224" t="str">
        <f t="shared" si="25"/>
        <v>0:01:18</v>
      </c>
      <c r="EI259" s="225" t="s">
        <v>12</v>
      </c>
    </row>
    <row r="260">
      <c r="A260" s="33"/>
      <c r="B260" s="226" t="s">
        <v>1069</v>
      </c>
      <c r="C260" s="227" t="s">
        <v>885</v>
      </c>
      <c r="D260" s="227">
        <v>1.0</v>
      </c>
      <c r="E260" s="227">
        <v>1.0</v>
      </c>
      <c r="F260" s="227">
        <v>1.0</v>
      </c>
      <c r="G260" s="228" t="str">
        <f t="shared" si="5"/>
        <v>0.1</v>
      </c>
      <c r="H260" s="229">
        <v>5.0</v>
      </c>
      <c r="I260" s="229">
        <v>15.0</v>
      </c>
      <c r="J260" s="229" t="str">
        <f>H260/Main!$D$9</f>
        <v>5</v>
      </c>
      <c r="K260" s="229" t="str">
        <f>I260/Main!$D$10</f>
        <v>15</v>
      </c>
      <c r="L260" s="229" t="str">
        <f t="shared" si="6"/>
        <v>3</v>
      </c>
      <c r="M260" s="229">
        <v>0.16</v>
      </c>
      <c r="N260" s="230"/>
      <c r="O260" s="230"/>
      <c r="P260" s="230"/>
      <c r="Q260" s="231"/>
      <c r="R260" s="230"/>
      <c r="S260" s="232"/>
      <c r="T260" s="232"/>
      <c r="U260" s="230"/>
      <c r="V260" s="230"/>
      <c r="W260" s="232"/>
      <c r="X260" s="232"/>
      <c r="Y260" s="230"/>
      <c r="Z260" s="230"/>
      <c r="AA260" s="230"/>
      <c r="AB260" s="230"/>
      <c r="AC260" s="334"/>
      <c r="AD260" s="309">
        <v>4.0</v>
      </c>
      <c r="AE260" s="225">
        <v>0.0</v>
      </c>
      <c r="AF260" s="225">
        <v>0.0</v>
      </c>
      <c r="AG260" s="225">
        <v>0.0</v>
      </c>
      <c r="AH260" s="225">
        <v>0.0</v>
      </c>
      <c r="AI260" s="225">
        <v>0.0</v>
      </c>
      <c r="AJ260" s="225">
        <v>0.0</v>
      </c>
      <c r="AK260" s="225">
        <v>0.0</v>
      </c>
      <c r="AL260" s="225">
        <v>0.0</v>
      </c>
      <c r="AM260" s="225">
        <v>0.0</v>
      </c>
      <c r="AN260" s="225">
        <v>0.0</v>
      </c>
      <c r="AO260" s="225">
        <v>1.0</v>
      </c>
      <c r="AP260" s="225">
        <v>0.0</v>
      </c>
      <c r="AQ260" s="225">
        <v>0.0</v>
      </c>
      <c r="AR260" s="225">
        <v>0.0</v>
      </c>
      <c r="AS260" s="225">
        <v>0.0</v>
      </c>
      <c r="AT260" s="225">
        <v>0.0</v>
      </c>
      <c r="AU260" s="225">
        <v>0.0</v>
      </c>
      <c r="AV260" s="225">
        <v>0.0</v>
      </c>
      <c r="AW260" s="225">
        <v>0.0</v>
      </c>
      <c r="AX260" s="225">
        <v>0.0</v>
      </c>
      <c r="AY260" s="359" t="str">
        <f t="shared" ref="AY260:BS260" si="1048">IF(AD260 = 0, "", AD260)</f>
        <v>4</v>
      </c>
      <c r="AZ260" s="227" t="str">
        <f t="shared" si="1048"/>
        <v/>
      </c>
      <c r="BA260" s="227" t="str">
        <f t="shared" si="1048"/>
        <v/>
      </c>
      <c r="BB260" s="227" t="str">
        <f t="shared" si="1048"/>
        <v/>
      </c>
      <c r="BC260" s="227" t="str">
        <f t="shared" si="1048"/>
        <v/>
      </c>
      <c r="BD260" s="227" t="str">
        <f t="shared" si="1048"/>
        <v/>
      </c>
      <c r="BE260" s="227" t="str">
        <f t="shared" si="1048"/>
        <v/>
      </c>
      <c r="BF260" s="227" t="str">
        <f t="shared" si="1048"/>
        <v/>
      </c>
      <c r="BG260" s="227" t="str">
        <f t="shared" si="1048"/>
        <v/>
      </c>
      <c r="BH260" s="227" t="str">
        <f t="shared" si="1048"/>
        <v/>
      </c>
      <c r="BI260" s="227" t="str">
        <f t="shared" si="1048"/>
        <v/>
      </c>
      <c r="BJ260" s="227" t="str">
        <f t="shared" si="1048"/>
        <v>1</v>
      </c>
      <c r="BK260" s="227" t="str">
        <f t="shared" si="1048"/>
        <v/>
      </c>
      <c r="BL260" s="227" t="str">
        <f t="shared" si="1048"/>
        <v/>
      </c>
      <c r="BM260" s="227" t="str">
        <f t="shared" si="1048"/>
        <v/>
      </c>
      <c r="BN260" s="227" t="str">
        <f t="shared" si="1048"/>
        <v/>
      </c>
      <c r="BO260" s="227" t="str">
        <f t="shared" si="1048"/>
        <v/>
      </c>
      <c r="BP260" s="227" t="str">
        <f t="shared" si="1048"/>
        <v/>
      </c>
      <c r="BQ260" s="227" t="str">
        <f t="shared" si="1048"/>
        <v/>
      </c>
      <c r="BR260" s="227" t="str">
        <f t="shared" si="1048"/>
        <v/>
      </c>
      <c r="BS260" s="238" t="str">
        <f t="shared" si="1048"/>
        <v/>
      </c>
      <c r="BT260" s="239" t="str">
        <f>$AY260*Assembly!Y$4+$AZ260*Assembly!Y$5+$BA260*Assembly!Y$6+$BB260*Assembly!Y$7+$BC260*Assembly!Y$8+$BD260*Assembly!Y$9+$BE260*Assembly!Y$10+$BF260*Assembly!Y$11+$BG260*Assembly!Y$12+$BH260*Assembly!Y$13+$BI260*Assembly!Y$14+$BJ260*Assembly!Y$15+$BK260*Assembly!Y$16+$BL260*Assembly!Y$17+$BM260*Assembly!Y$18+$BN260*Assembly!Y$19+$BO260*Assembly!Y$20+$BP260*Assembly!Y$21+$BQ260*Assembly!Y$22+$BR260*Assembly!Y$23+$BS260*Assembly!Y$24</f>
        <v>86</v>
      </c>
      <c r="BU260" s="225" t="str">
        <f t="shared" si="8"/>
        <v>688</v>
      </c>
      <c r="BV260" s="225"/>
      <c r="BW260" s="225" t="str">
        <f>$AY260*Assembly!AC$4+$AZ260*Assembly!AC$5+$BA260*Assembly!AC$6+$BB260*Assembly!AC$7+$BC260*Assembly!AC$8+$BD260*Assembly!AC$9+$BE260*Assembly!AC$10+$BF260*Assembly!AC$11+$BG260*Assembly!AC$12+$BH260*Assembly!AC$13+$BI260*Assembly!AC$14+$BJ260*Assembly!AC$15+$BK260*Assembly!AC$16+$BL260*Assembly!AC$17+$BM260*Assembly!AC$18+$BN260*Assembly!AC$19+$BO260*Assembly!AC$20+$BP260*Assembly!AC$21+$BQ260*Assembly!AC$22+$BR260*Assembly!AC$23+$BS260*Assembly!AC$24</f>
        <v>430</v>
      </c>
      <c r="BX260" s="240" t="str">
        <f t="shared" si="9"/>
        <v>5.00</v>
      </c>
      <c r="BY260" s="241" t="str">
        <f t="shared" si="10"/>
        <v>3440</v>
      </c>
      <c r="BZ260" s="242" t="str">
        <f t="shared" si="11"/>
        <v>0.6</v>
      </c>
      <c r="CA260" s="241" t="str">
        <f t="shared" si="12"/>
        <v>86</v>
      </c>
      <c r="CB260" s="225" t="str">
        <f>$AY260*Assembly!X$4+$AZ260*Assembly!X$5+$BA260*Assembly!X$6+$BB260*Assembly!X$7+$BC260*Assembly!X$8+$BD260*Assembly!X$9+$BE260*Assembly!X$10+$BF260*Assembly!X$11+$BG260*Assembly!X$12+$BH260*Assembly!X$13+$BI260*Assembly!X$14+$BJ260*Assembly!X$15+$BK260*Assembly!X$16+$BL260*Assembly!X$17+$BM260*Assembly!X$18+$BN260*Assembly!X$19+$BO260*Assembly!X$20+$BP260*Assembly!X$21+$BQ260*Assembly!X$22+$BR260*Assembly!X$23+$BS260*Assembly!X$24</f>
        <v>6</v>
      </c>
      <c r="CC260" s="225" t="str">
        <f t="shared" si="13"/>
        <v>933</v>
      </c>
      <c r="CD260" s="223" t="str">
        <f t="shared" si="14"/>
        <v>0.0009</v>
      </c>
      <c r="CE260" s="243" t="str">
        <f>$AY260*Assembly!AB$4+$AZ260*Assembly!AB$5+$BA260*Assembly!AB$6+$BB260*Assembly!AB$7+$BC260*Assembly!AB$8+$BD260*Assembly!AB$9+$BE260*Assembly!AB$10+$BF260*Assembly!AB$11+$BG260*Assembly!AB$12+$BH260*Assembly!AB$13+$BI260*Assembly!AB$14+$BJ260*Assembly!AB$15+$BK260*Assembly!AB$16+$BL260*Assembly!AB$17+$BM260*Assembly!AB$18+$BN260*Assembly!AB$19+$BO260*Assembly!AB$20+$BP260*Assembly!AB$21+$BQ260*Assembly!AB$22+$BR260*Assembly!AB$23+$BS260*Assembly!AB$24</f>
        <v>27</v>
      </c>
      <c r="CF260" s="231" t="str">
        <f>$AY260*Assembly!M$4+$AZ260*Assembly!M$5+$BA260*Assembly!M$6+$BB260*Assembly!M$7+$BC260*Assembly!M$8+$BD260*Assembly!M$9+$BE260*Assembly!M$10+$BF260*Assembly!M$11+$BG260*Assembly!M$12+$BH260*Assembly!M$13+$BI260*Assembly!M$14+$BJ260*Assembly!M$15+$BK260*Assembly!M$16+$BL260*Assembly!M$17+$BM260*Assembly!M$18+$BN260*Assembly!M$19+$BO260*Assembly!M$20+$BP260*Assembly!M$21+$BQ260*Assembly!M$22+$BR260*Assembly!M$23+$BS260*Assembly!M$24</f>
        <v>96</v>
      </c>
      <c r="CG260" s="231" t="str">
        <f>$AY260*Assembly!N$4+$AZ260*Assembly!N$5+$BA260*Assembly!N$6+$BB260*Assembly!N$7+$BC260*Assembly!N$8+$BD260*Assembly!N$9+$BE260*Assembly!N$10+$BF260*Assembly!N$11+$BG260*Assembly!N$12+$BH260*Assembly!N$13+$BI260*Assembly!N$14+$BJ260*Assembly!N$15+$BK260*Assembly!N$16+$BL260*Assembly!N$17+$BM260*Assembly!N$18+$BN260*Assembly!N$19+$BO260*Assembly!N$20+$BP260*Assembly!N$21+$BQ260*Assembly!N$22+$BR260*Assembly!N$23+$BS260*Assembly!N$24</f>
        <v>5</v>
      </c>
      <c r="CH260" s="231" t="str">
        <f>$AY260*Assembly!O$4+$AZ260*Assembly!O$5+$BA260*Assembly!O$6+$BB260*Assembly!O$7+$BC260*Assembly!O$8+$BD260*Assembly!O$9+$BE260*Assembly!O$10+$BF260*Assembly!O$11+$BG260*Assembly!O$12+$BH260*Assembly!O$13+$BI260*Assembly!O$14+$BJ260*Assembly!O$15+$BK260*Assembly!O$16+$BL260*Assembly!O$17+$BM260*Assembly!O$18+$BN260*Assembly!O$19+$BO260*Assembly!O$20+$BP260*Assembly!O$21+$BQ260*Assembly!O$22+$BR260*Assembly!O$23+$BS260*Assembly!O$24</f>
        <v>3</v>
      </c>
      <c r="CI260" s="229" t="str">
        <f>$AY260*Assembly!P$4+$AZ260*Assembly!P$5+$BA260*Assembly!P$6+$BB260*Assembly!P$7+$BC260*Assembly!P$8+$BD260*Assembly!P$9+$BE260*Assembly!P$10+$BF260*Assembly!P$11+$BG260*Assembly!P$12+$BH260*Assembly!P$13+$BI260*Assembly!P$14+$BJ260*Assembly!P$15+$BK260*Assembly!P$16+$BL260*Assembly!P$17+$BM260*Assembly!P$18+$BN260*Assembly!P$19+$BO260*Assembly!P$20+$BP260*Assembly!P$21+$BQ260*Assembly!P$22+$BR260*Assembly!P$23+$BS260*Assembly!P$24</f>
        <v>0</v>
      </c>
      <c r="CJ260" s="229" t="str">
        <f>$AY260*Assembly!Q$4+$AZ260*Assembly!Q$5+$BA260*Assembly!Q$6+$BB260*Assembly!Q$7+$BC260*Assembly!Q$8+$BD260*Assembly!Q$9+$BE260*Assembly!Q$10+$BF260*Assembly!Q$11+$BG260*Assembly!Q$12+$BH260*Assembly!Q$13+$BI260*Assembly!Q$14+$BJ260*Assembly!Q$15+$BK260*Assembly!Q$16+$BL260*Assembly!Q$17+$BM260*Assembly!Q$18+$BN260*Assembly!Q$19+$BO260*Assembly!Q$20+$BP260*Assembly!Q$21+$BQ260*Assembly!Q$22+$BR260*Assembly!Q$23+$BS260*Assembly!Q$24</f>
        <v>0</v>
      </c>
      <c r="CK260" s="231" t="str">
        <f>$AY260*Assembly!R$4+$AZ260*Assembly!R$5+$BA260*Assembly!R$6+$BB260*Assembly!R$7+$BC260*Assembly!R$8+$BD260*Assembly!R$9+$BE260*Assembly!R$10+$BF260*Assembly!R$11+$BG260*Assembly!R$12+$BH260*Assembly!R$13+$BI260*Assembly!R$14+$BJ260*Assembly!R$15+$BK260*Assembly!R$16+$BL260*Assembly!R$17+$BM260*Assembly!R$18+$BN260*Assembly!R$19+$BO260*Assembly!R$20+$BP260*Assembly!R$21+$BQ260*Assembly!R$22+$BR260*Assembly!R$23+$BS260*Assembly!R$24</f>
        <v>0</v>
      </c>
      <c r="CL260" s="229" t="str">
        <f>$AY260*Assembly!S$4+$AZ260*Assembly!S$5+$BA260*Assembly!S$6+$BB260*Assembly!S$7+$BC260*Assembly!S$8+$BD260*Assembly!S$9+$BE260*Assembly!S$10+$BF260*Assembly!S$11+$BG260*Assembly!S$12+$BH260*Assembly!S$13+$BI260*Assembly!S$14+$BJ260*Assembly!S$15+$BK260*Assembly!S$16+$BL260*Assembly!S$17+$BM260*Assembly!S$18+$BN260*Assembly!S$19+$BO260*Assembly!S$20+$BP260*Assembly!S$21+$BQ260*Assembly!S$22+$BR260*Assembly!S$23+$BS260*Assembly!S$24</f>
        <v>0</v>
      </c>
      <c r="CM260" s="229" t="str">
        <f>$AY260*Assembly!T$4+$AZ260*Assembly!T$5+$BA260*Assembly!T$6+$BB260*Assembly!T$7+$BC260*Assembly!T$8+$BD260*Assembly!T$9+$BE260*Assembly!T$10+$BF260*Assembly!T$11+$BG260*Assembly!T$12+$BH260*Assembly!T$13+$BI260*Assembly!T$14+$BJ260*Assembly!T$15+$BK260*Assembly!T$16+$BL260*Assembly!T$17+$BM260*Assembly!T$18+$BN260*Assembly!T$19+$BO260*Assembly!T$20+$BP260*Assembly!T$21+$BQ260*Assembly!T$22+$BR260*Assembly!T$23+$BS260*Assembly!T$24</f>
        <v>0</v>
      </c>
      <c r="CN260" s="229" t="str">
        <f>$AY260*Assembly!U$4+$AZ260*Assembly!U$5+$BA260*Assembly!U$6+$BB260*Assembly!U$7+$BC260*Assembly!U$8+$BD260*Assembly!U$9+$BE260*Assembly!U$10+$BF260*Assembly!U$11+$BG260*Assembly!U$12+$BH260*Assembly!U$13+$BI260*Assembly!U$14+$BJ260*Assembly!U$15+$BK260*Assembly!U$16+$BL260*Assembly!U$17+$BM260*Assembly!U$18+$BN260*Assembly!U$19+$BO260*Assembly!U$20+$BP260*Assembly!U$21+$BQ260*Assembly!U$22+$BR260*Assembly!U$23+$BS260*Assembly!U$24</f>
        <v>0</v>
      </c>
      <c r="CO260" s="231" t="str">
        <f>$AY260*Assembly!V$4+$AZ260*Assembly!V$5+$BA260*Assembly!V$6+$BB260*Assembly!V$7+$BC260*Assembly!V$8+$BD260*Assembly!V$9+$BE260*Assembly!V$10+$BF260*Assembly!V$11+$BG260*Assembly!V$12+$BH260*Assembly!V$13+$BI260*Assembly!V$14+$BJ260*Assembly!V$15+$BK260*Assembly!V$16+$BL260*Assembly!V$17+$BM260*Assembly!V$18+$BN260*Assembly!V$19+$BO260*Assembly!V$20+$BP260*Assembly!V$21+$BQ260*Assembly!V$22+$BR260*Assembly!V$23+$BS260*Assembly!V$24</f>
        <v>0</v>
      </c>
      <c r="CP260" s="231" t="str">
        <f>CF260*Refining!$F$3</f>
        <v>171</v>
      </c>
      <c r="CQ260" s="231" t="str">
        <f>CG260*Refining!$F$4</f>
        <v>16</v>
      </c>
      <c r="CR260" s="231" t="str">
        <f>CH260*Refining!$F$5</f>
        <v>13</v>
      </c>
      <c r="CS260" s="231" t="str">
        <f>CI260*Refining!$F$6</f>
        <v>0</v>
      </c>
      <c r="CT260" s="231" t="str">
        <f>CJ260*Refining!$F$7</f>
        <v>0</v>
      </c>
      <c r="CU260" s="231" t="str">
        <f>CK260*Refining!$F$8</f>
        <v>0</v>
      </c>
      <c r="CV260" s="231" t="str">
        <f>CL260*Refining!$F$9</f>
        <v>0</v>
      </c>
      <c r="CW260" s="231" t="str">
        <f>CM260*Refining!$F$10</f>
        <v>0</v>
      </c>
      <c r="CX260" s="231" t="str">
        <f>CN260*Refining!$F$11</f>
        <v>0</v>
      </c>
      <c r="CY260" s="231" t="str">
        <f>CO260*Refining!$F$12</f>
        <v>0</v>
      </c>
      <c r="CZ260" s="244" t="str">
        <f t="shared" ref="CZ260:DS260" si="1049">IF(CF260 = 0, "", CF260)</f>
        <v>96</v>
      </c>
      <c r="DA260" s="245" t="str">
        <f t="shared" si="1049"/>
        <v>5</v>
      </c>
      <c r="DB260" s="245" t="str">
        <f t="shared" si="1049"/>
        <v>3</v>
      </c>
      <c r="DC260" s="245" t="str">
        <f t="shared" si="1049"/>
        <v/>
      </c>
      <c r="DD260" s="245" t="str">
        <f t="shared" si="1049"/>
        <v/>
      </c>
      <c r="DE260" s="245" t="str">
        <f t="shared" si="1049"/>
        <v/>
      </c>
      <c r="DF260" s="245" t="str">
        <f t="shared" si="1049"/>
        <v/>
      </c>
      <c r="DG260" s="245" t="str">
        <f t="shared" si="1049"/>
        <v/>
      </c>
      <c r="DH260" s="245" t="str">
        <f t="shared" si="1049"/>
        <v/>
      </c>
      <c r="DI260" s="246" t="str">
        <f t="shared" si="1049"/>
        <v/>
      </c>
      <c r="DJ260" s="244" t="str">
        <f t="shared" si="1049"/>
        <v>171</v>
      </c>
      <c r="DK260" s="245" t="str">
        <f t="shared" si="1049"/>
        <v>16</v>
      </c>
      <c r="DL260" s="245" t="str">
        <f t="shared" si="1049"/>
        <v>13</v>
      </c>
      <c r="DM260" s="245" t="str">
        <f t="shared" si="1049"/>
        <v/>
      </c>
      <c r="DN260" s="259" t="str">
        <f t="shared" si="1049"/>
        <v/>
      </c>
      <c r="DO260" s="245" t="str">
        <f t="shared" si="1049"/>
        <v/>
      </c>
      <c r="DP260" s="245" t="str">
        <f t="shared" si="1049"/>
        <v/>
      </c>
      <c r="DQ260" s="245" t="str">
        <f t="shared" si="1049"/>
        <v/>
      </c>
      <c r="DR260" s="245" t="str">
        <f t="shared" si="1049"/>
        <v/>
      </c>
      <c r="DS260" s="246" t="str">
        <f t="shared" si="1049"/>
        <v/>
      </c>
      <c r="DT260" s="248" t="str">
        <f t="shared" si="16"/>
        <v>104</v>
      </c>
      <c r="DU260" s="249" t="str">
        <f t="shared" si="17"/>
        <v>200</v>
      </c>
      <c r="DV260" s="225" t="str">
        <f>CZ260*'Ores &amp; Ingots'!$C$3+DA260*'Ores &amp; Ingots'!$C$4+DB260*'Ores &amp; Ingots'!$C$5+DC260*'Ores &amp; Ingots'!$C$6+DD260*'Ores &amp; Ingots'!$C$7+DE260*'Ores &amp; Ingots'!$C$8+DF260*'Ores &amp; Ingots'!$C$9+DG260*'Ores &amp; Ingots'!$C$10+DH260*'Ores &amp; Ingots'!$C$11+DI260*'Ores &amp; Ingots'!$C$12</f>
        <v>13</v>
      </c>
      <c r="DW260" s="225" t="str">
        <f>DJ260*'Ores &amp; Ingots'!$B$3+DK260*'Ores &amp; Ingots'!$B$4+DL260*'Ores &amp; Ingots'!$B$5+DM260*'Ores &amp; Ingots'!$B$6+DN260*'Ores &amp; Ingots'!$B$7+DO260*'Ores &amp; Ingots'!$B$8+DP260*'Ores &amp; Ingots'!$B$9+DQ260*'Ores &amp; Ingots'!$B$10+DR260*'Ores &amp; Ingots'!$B$11+DS260*'Ores &amp; Ingots'!$B$12</f>
        <v>74</v>
      </c>
      <c r="DX260" s="249" t="str">
        <f>CZ260*Refining!$G$3+DA260*Refining!$G$4+DB260*Refining!$G$5+DC260*Refining!$G$6+DD260*Refining!$G$7+DE260*Refining!$G$8+DF260*Refining!$G$9+DG260*Refining!$G$10+DH260*Refining!$G$11+DI260*Refining!$G$12</f>
        <v>69</v>
      </c>
      <c r="DY260" s="249" t="str">
        <f t="shared" si="18"/>
        <v>10,748</v>
      </c>
      <c r="DZ260" s="250" t="str">
        <f t="shared" si="19"/>
        <v>0.0107</v>
      </c>
      <c r="EA260" s="248" t="str">
        <f t="shared" si="20"/>
        <v>80</v>
      </c>
      <c r="EB260" s="251" t="str">
        <f t="shared" ref="EB260:EC260" si="1050">EA260/60</f>
        <v>1.3</v>
      </c>
      <c r="EC260" s="251" t="str">
        <f t="shared" si="1050"/>
        <v>0.0</v>
      </c>
      <c r="ED260" s="248" t="str">
        <f t="shared" si="22"/>
        <v>11,681</v>
      </c>
      <c r="EE260" s="251" t="str">
        <f t="shared" ref="EE260:EF260" si="1051">ED260/1000</f>
        <v>11.7</v>
      </c>
      <c r="EF260" s="252" t="str">
        <f t="shared" si="1051"/>
        <v>0.01</v>
      </c>
      <c r="EG260" s="223" t="str">
        <f t="shared" si="24"/>
        <v>0.0117</v>
      </c>
      <c r="EH260" s="224" t="str">
        <f t="shared" si="25"/>
        <v>0:01:20</v>
      </c>
      <c r="EI260" s="225" t="s">
        <v>12</v>
      </c>
    </row>
    <row r="261">
      <c r="A261" s="33"/>
      <c r="B261" s="226" t="s">
        <v>1070</v>
      </c>
      <c r="C261" s="227" t="s">
        <v>885</v>
      </c>
      <c r="D261" s="227">
        <v>1.0</v>
      </c>
      <c r="E261" s="227">
        <v>1.0</v>
      </c>
      <c r="F261" s="227">
        <v>1.0</v>
      </c>
      <c r="G261" s="253" t="str">
        <f t="shared" si="5"/>
        <v>0.1</v>
      </c>
      <c r="H261" s="254">
        <v>8.0</v>
      </c>
      <c r="I261" s="254">
        <v>24.0</v>
      </c>
      <c r="J261" s="254" t="str">
        <f>H261/Main!$D$9</f>
        <v>8</v>
      </c>
      <c r="K261" s="254" t="str">
        <f>I261/Main!$D$10</f>
        <v>24</v>
      </c>
      <c r="L261" s="254" t="str">
        <f t="shared" si="6"/>
        <v>3</v>
      </c>
      <c r="M261" s="254">
        <v>0.16</v>
      </c>
      <c r="N261" s="255"/>
      <c r="O261" s="255"/>
      <c r="P261" s="255"/>
      <c r="Q261" s="256"/>
      <c r="R261" s="255"/>
      <c r="S261" s="257"/>
      <c r="T261" s="257"/>
      <c r="U261" s="255"/>
      <c r="V261" s="255"/>
      <c r="W261" s="350"/>
      <c r="X261" s="257"/>
      <c r="Y261" s="255"/>
      <c r="Z261" s="255"/>
      <c r="AA261" s="255"/>
      <c r="AB261" s="255"/>
      <c r="AC261" s="351"/>
      <c r="AD261" s="309">
        <v>4.0</v>
      </c>
      <c r="AE261" s="225">
        <v>0.0</v>
      </c>
      <c r="AF261" s="225">
        <v>0.0</v>
      </c>
      <c r="AG261" s="225">
        <v>0.0</v>
      </c>
      <c r="AH261" s="225">
        <v>0.0</v>
      </c>
      <c r="AI261" s="225">
        <v>0.0</v>
      </c>
      <c r="AJ261" s="225">
        <v>0.0</v>
      </c>
      <c r="AK261" s="225">
        <v>0.0</v>
      </c>
      <c r="AL261" s="225">
        <v>0.0</v>
      </c>
      <c r="AM261" s="225">
        <v>0.0</v>
      </c>
      <c r="AN261" s="225">
        <v>0.0</v>
      </c>
      <c r="AO261" s="225">
        <v>1.0</v>
      </c>
      <c r="AP261" s="225">
        <v>0.0</v>
      </c>
      <c r="AQ261" s="225">
        <v>0.0</v>
      </c>
      <c r="AR261" s="225">
        <v>0.0</v>
      </c>
      <c r="AS261" s="225">
        <v>0.0</v>
      </c>
      <c r="AT261" s="225">
        <v>0.0</v>
      </c>
      <c r="AU261" s="225">
        <v>0.0</v>
      </c>
      <c r="AV261" s="225">
        <v>0.0</v>
      </c>
      <c r="AW261" s="225">
        <v>0.0</v>
      </c>
      <c r="AX261" s="225">
        <v>0.0</v>
      </c>
      <c r="AY261" s="359" t="str">
        <f t="shared" ref="AY261:BS261" si="1052">IF(AD261 = 0, "", AD261)</f>
        <v>4</v>
      </c>
      <c r="AZ261" s="227" t="str">
        <f t="shared" si="1052"/>
        <v/>
      </c>
      <c r="BA261" s="227" t="str">
        <f t="shared" si="1052"/>
        <v/>
      </c>
      <c r="BB261" s="227" t="str">
        <f t="shared" si="1052"/>
        <v/>
      </c>
      <c r="BC261" s="227" t="str">
        <f t="shared" si="1052"/>
        <v/>
      </c>
      <c r="BD261" s="227" t="str">
        <f t="shared" si="1052"/>
        <v/>
      </c>
      <c r="BE261" s="227" t="str">
        <f t="shared" si="1052"/>
        <v/>
      </c>
      <c r="BF261" s="227" t="str">
        <f t="shared" si="1052"/>
        <v/>
      </c>
      <c r="BG261" s="227" t="str">
        <f t="shared" si="1052"/>
        <v/>
      </c>
      <c r="BH261" s="227" t="str">
        <f t="shared" si="1052"/>
        <v/>
      </c>
      <c r="BI261" s="227" t="str">
        <f t="shared" si="1052"/>
        <v/>
      </c>
      <c r="BJ261" s="227" t="str">
        <f t="shared" si="1052"/>
        <v>1</v>
      </c>
      <c r="BK261" s="227" t="str">
        <f t="shared" si="1052"/>
        <v/>
      </c>
      <c r="BL261" s="227" t="str">
        <f t="shared" si="1052"/>
        <v/>
      </c>
      <c r="BM261" s="227" t="str">
        <f t="shared" si="1052"/>
        <v/>
      </c>
      <c r="BN261" s="227" t="str">
        <f t="shared" si="1052"/>
        <v/>
      </c>
      <c r="BO261" s="227" t="str">
        <f t="shared" si="1052"/>
        <v/>
      </c>
      <c r="BP261" s="227" t="str">
        <f t="shared" si="1052"/>
        <v/>
      </c>
      <c r="BQ261" s="227" t="str">
        <f t="shared" si="1052"/>
        <v/>
      </c>
      <c r="BR261" s="227" t="str">
        <f t="shared" si="1052"/>
        <v/>
      </c>
      <c r="BS261" s="238" t="str">
        <f t="shared" si="1052"/>
        <v/>
      </c>
      <c r="BT261" s="239" t="str">
        <f>$AY261*Assembly!Y$4+$AZ261*Assembly!Y$5+$BA261*Assembly!Y$6+$BB261*Assembly!Y$7+$BC261*Assembly!Y$8+$BD261*Assembly!Y$9+$BE261*Assembly!Y$10+$BF261*Assembly!Y$11+$BG261*Assembly!Y$12+$BH261*Assembly!Y$13+$BI261*Assembly!Y$14+$BJ261*Assembly!Y$15+$BK261*Assembly!Y$16+$BL261*Assembly!Y$17+$BM261*Assembly!Y$18+$BN261*Assembly!Y$19+$BO261*Assembly!Y$20+$BP261*Assembly!Y$21+$BQ261*Assembly!Y$22+$BR261*Assembly!Y$23+$BS261*Assembly!Y$24</f>
        <v>86</v>
      </c>
      <c r="BU261" s="225" t="str">
        <f t="shared" si="8"/>
        <v>688</v>
      </c>
      <c r="BV261" s="225"/>
      <c r="BW261" s="225" t="str">
        <f>$AY261*Assembly!AC$4+$AZ261*Assembly!AC$5+$BA261*Assembly!AC$6+$BB261*Assembly!AC$7+$BC261*Assembly!AC$8+$BD261*Assembly!AC$9+$BE261*Assembly!AC$10+$BF261*Assembly!AC$11+$BG261*Assembly!AC$12+$BH261*Assembly!AC$13+$BI261*Assembly!AC$14+$BJ261*Assembly!AC$15+$BK261*Assembly!AC$16+$BL261*Assembly!AC$17+$BM261*Assembly!AC$18+$BN261*Assembly!AC$19+$BO261*Assembly!AC$20+$BP261*Assembly!AC$21+$BQ261*Assembly!AC$22+$BR261*Assembly!AC$23+$BS261*Assembly!AC$24</f>
        <v>430</v>
      </c>
      <c r="BX261" s="240" t="str">
        <f t="shared" si="9"/>
        <v>5.00</v>
      </c>
      <c r="BY261" s="241" t="str">
        <f t="shared" si="10"/>
        <v>3440</v>
      </c>
      <c r="BZ261" s="242" t="str">
        <f t="shared" si="11"/>
        <v>0.6</v>
      </c>
      <c r="CA261" s="241" t="str">
        <f t="shared" si="12"/>
        <v>54</v>
      </c>
      <c r="CB261" s="225" t="str">
        <f>$AY261*Assembly!X$4+$AZ261*Assembly!X$5+$BA261*Assembly!X$6+$BB261*Assembly!X$7+$BC261*Assembly!X$8+$BD261*Assembly!X$9+$BE261*Assembly!X$10+$BF261*Assembly!X$11+$BG261*Assembly!X$12+$BH261*Assembly!X$13+$BI261*Assembly!X$14+$BJ261*Assembly!X$15+$BK261*Assembly!X$16+$BL261*Assembly!X$17+$BM261*Assembly!X$18+$BN261*Assembly!X$19+$BO261*Assembly!X$20+$BP261*Assembly!X$21+$BQ261*Assembly!X$22+$BR261*Assembly!X$23+$BS261*Assembly!X$24</f>
        <v>6</v>
      </c>
      <c r="CC261" s="225" t="str">
        <f t="shared" si="13"/>
        <v>933</v>
      </c>
      <c r="CD261" s="223" t="str">
        <f t="shared" si="14"/>
        <v>0.0009</v>
      </c>
      <c r="CE261" s="243" t="str">
        <f>$AY261*Assembly!AB$4+$AZ261*Assembly!AB$5+$BA261*Assembly!AB$6+$BB261*Assembly!AB$7+$BC261*Assembly!AB$8+$BD261*Assembly!AB$9+$BE261*Assembly!AB$10+$BF261*Assembly!AB$11+$BG261*Assembly!AB$12+$BH261*Assembly!AB$13+$BI261*Assembly!AB$14+$BJ261*Assembly!AB$15+$BK261*Assembly!AB$16+$BL261*Assembly!AB$17+$BM261*Assembly!AB$18+$BN261*Assembly!AB$19+$BO261*Assembly!AB$20+$BP261*Assembly!AB$21+$BQ261*Assembly!AB$22+$BR261*Assembly!AB$23+$BS261*Assembly!AB$24</f>
        <v>27</v>
      </c>
      <c r="CF261" s="256" t="str">
        <f>$AY261*Assembly!M$4+$AZ261*Assembly!M$5+$BA261*Assembly!M$6+$BB261*Assembly!M$7+$BC261*Assembly!M$8+$BD261*Assembly!M$9+$BE261*Assembly!M$10+$BF261*Assembly!M$11+$BG261*Assembly!M$12+$BH261*Assembly!M$13+$BI261*Assembly!M$14+$BJ261*Assembly!M$15+$BK261*Assembly!M$16+$BL261*Assembly!M$17+$BM261*Assembly!M$18+$BN261*Assembly!M$19+$BO261*Assembly!M$20+$BP261*Assembly!M$21+$BQ261*Assembly!M$22+$BR261*Assembly!M$23+$BS261*Assembly!M$24</f>
        <v>96</v>
      </c>
      <c r="CG261" s="256" t="str">
        <f>$AY261*Assembly!N$4+$AZ261*Assembly!N$5+$BA261*Assembly!N$6+$BB261*Assembly!N$7+$BC261*Assembly!N$8+$BD261*Assembly!N$9+$BE261*Assembly!N$10+$BF261*Assembly!N$11+$BG261*Assembly!N$12+$BH261*Assembly!N$13+$BI261*Assembly!N$14+$BJ261*Assembly!N$15+$BK261*Assembly!N$16+$BL261*Assembly!N$17+$BM261*Assembly!N$18+$BN261*Assembly!N$19+$BO261*Assembly!N$20+$BP261*Assembly!N$21+$BQ261*Assembly!N$22+$BR261*Assembly!N$23+$BS261*Assembly!N$24</f>
        <v>5</v>
      </c>
      <c r="CH261" s="256" t="str">
        <f>$AY261*Assembly!O$4+$AZ261*Assembly!O$5+$BA261*Assembly!O$6+$BB261*Assembly!O$7+$BC261*Assembly!O$8+$BD261*Assembly!O$9+$BE261*Assembly!O$10+$BF261*Assembly!O$11+$BG261*Assembly!O$12+$BH261*Assembly!O$13+$BI261*Assembly!O$14+$BJ261*Assembly!O$15+$BK261*Assembly!O$16+$BL261*Assembly!O$17+$BM261*Assembly!O$18+$BN261*Assembly!O$19+$BO261*Assembly!O$20+$BP261*Assembly!O$21+$BQ261*Assembly!O$22+$BR261*Assembly!O$23+$BS261*Assembly!O$24</f>
        <v>3</v>
      </c>
      <c r="CI261" s="254" t="str">
        <f>$AY261*Assembly!P$4+$AZ261*Assembly!P$5+$BA261*Assembly!P$6+$BB261*Assembly!P$7+$BC261*Assembly!P$8+$BD261*Assembly!P$9+$BE261*Assembly!P$10+$BF261*Assembly!P$11+$BG261*Assembly!P$12+$BH261*Assembly!P$13+$BI261*Assembly!P$14+$BJ261*Assembly!P$15+$BK261*Assembly!P$16+$BL261*Assembly!P$17+$BM261*Assembly!P$18+$BN261*Assembly!P$19+$BO261*Assembly!P$20+$BP261*Assembly!P$21+$BQ261*Assembly!P$22+$BR261*Assembly!P$23+$BS261*Assembly!P$24</f>
        <v>0</v>
      </c>
      <c r="CJ261" s="254" t="str">
        <f>$AY261*Assembly!Q$4+$AZ261*Assembly!Q$5+$BA261*Assembly!Q$6+$BB261*Assembly!Q$7+$BC261*Assembly!Q$8+$BD261*Assembly!Q$9+$BE261*Assembly!Q$10+$BF261*Assembly!Q$11+$BG261*Assembly!Q$12+$BH261*Assembly!Q$13+$BI261*Assembly!Q$14+$BJ261*Assembly!Q$15+$BK261*Assembly!Q$16+$BL261*Assembly!Q$17+$BM261*Assembly!Q$18+$BN261*Assembly!Q$19+$BO261*Assembly!Q$20+$BP261*Assembly!Q$21+$BQ261*Assembly!Q$22+$BR261*Assembly!Q$23+$BS261*Assembly!Q$24</f>
        <v>0</v>
      </c>
      <c r="CK261" s="256" t="str">
        <f>$AY261*Assembly!R$4+$AZ261*Assembly!R$5+$BA261*Assembly!R$6+$BB261*Assembly!R$7+$BC261*Assembly!R$8+$BD261*Assembly!R$9+$BE261*Assembly!R$10+$BF261*Assembly!R$11+$BG261*Assembly!R$12+$BH261*Assembly!R$13+$BI261*Assembly!R$14+$BJ261*Assembly!R$15+$BK261*Assembly!R$16+$BL261*Assembly!R$17+$BM261*Assembly!R$18+$BN261*Assembly!R$19+$BO261*Assembly!R$20+$BP261*Assembly!R$21+$BQ261*Assembly!R$22+$BR261*Assembly!R$23+$BS261*Assembly!R$24</f>
        <v>0</v>
      </c>
      <c r="CL261" s="254" t="str">
        <f>$AY261*Assembly!S$4+$AZ261*Assembly!S$5+$BA261*Assembly!S$6+$BB261*Assembly!S$7+$BC261*Assembly!S$8+$BD261*Assembly!S$9+$BE261*Assembly!S$10+$BF261*Assembly!S$11+$BG261*Assembly!S$12+$BH261*Assembly!S$13+$BI261*Assembly!S$14+$BJ261*Assembly!S$15+$BK261*Assembly!S$16+$BL261*Assembly!S$17+$BM261*Assembly!S$18+$BN261*Assembly!S$19+$BO261*Assembly!S$20+$BP261*Assembly!S$21+$BQ261*Assembly!S$22+$BR261*Assembly!S$23+$BS261*Assembly!S$24</f>
        <v>0</v>
      </c>
      <c r="CM261" s="254" t="str">
        <f>$AY261*Assembly!T$4+$AZ261*Assembly!T$5+$BA261*Assembly!T$6+$BB261*Assembly!T$7+$BC261*Assembly!T$8+$BD261*Assembly!T$9+$BE261*Assembly!T$10+$BF261*Assembly!T$11+$BG261*Assembly!T$12+$BH261*Assembly!T$13+$BI261*Assembly!T$14+$BJ261*Assembly!T$15+$BK261*Assembly!T$16+$BL261*Assembly!T$17+$BM261*Assembly!T$18+$BN261*Assembly!T$19+$BO261*Assembly!T$20+$BP261*Assembly!T$21+$BQ261*Assembly!T$22+$BR261*Assembly!T$23+$BS261*Assembly!T$24</f>
        <v>0</v>
      </c>
      <c r="CN261" s="254" t="str">
        <f>$AY261*Assembly!U$4+$AZ261*Assembly!U$5+$BA261*Assembly!U$6+$BB261*Assembly!U$7+$BC261*Assembly!U$8+$BD261*Assembly!U$9+$BE261*Assembly!U$10+$BF261*Assembly!U$11+$BG261*Assembly!U$12+$BH261*Assembly!U$13+$BI261*Assembly!U$14+$BJ261*Assembly!U$15+$BK261*Assembly!U$16+$BL261*Assembly!U$17+$BM261*Assembly!U$18+$BN261*Assembly!U$19+$BO261*Assembly!U$20+$BP261*Assembly!U$21+$BQ261*Assembly!U$22+$BR261*Assembly!U$23+$BS261*Assembly!U$24</f>
        <v>0</v>
      </c>
      <c r="CO261" s="256" t="str">
        <f>$AY261*Assembly!V$4+$AZ261*Assembly!V$5+$BA261*Assembly!V$6+$BB261*Assembly!V$7+$BC261*Assembly!V$8+$BD261*Assembly!V$9+$BE261*Assembly!V$10+$BF261*Assembly!V$11+$BG261*Assembly!V$12+$BH261*Assembly!V$13+$BI261*Assembly!V$14+$BJ261*Assembly!V$15+$BK261*Assembly!V$16+$BL261*Assembly!V$17+$BM261*Assembly!V$18+$BN261*Assembly!V$19+$BO261*Assembly!V$20+$BP261*Assembly!V$21+$BQ261*Assembly!V$22+$BR261*Assembly!V$23+$BS261*Assembly!V$24</f>
        <v>0</v>
      </c>
      <c r="CP261" s="256" t="str">
        <f>CF261*Refining!$F$3</f>
        <v>171</v>
      </c>
      <c r="CQ261" s="256" t="str">
        <f>CG261*Refining!$F$4</f>
        <v>16</v>
      </c>
      <c r="CR261" s="256" t="str">
        <f>CH261*Refining!$F$5</f>
        <v>13</v>
      </c>
      <c r="CS261" s="256" t="str">
        <f>CI261*Refining!$F$6</f>
        <v>0</v>
      </c>
      <c r="CT261" s="256" t="str">
        <f>CJ261*Refining!$F$7</f>
        <v>0</v>
      </c>
      <c r="CU261" s="256" t="str">
        <f>CK261*Refining!$F$8</f>
        <v>0</v>
      </c>
      <c r="CV261" s="256" t="str">
        <f>CL261*Refining!$F$9</f>
        <v>0</v>
      </c>
      <c r="CW261" s="256" t="str">
        <f>CM261*Refining!$F$10</f>
        <v>0</v>
      </c>
      <c r="CX261" s="256" t="str">
        <f>CN261*Refining!$F$11</f>
        <v>0</v>
      </c>
      <c r="CY261" s="256" t="str">
        <f>CO261*Refining!$F$12</f>
        <v>0</v>
      </c>
      <c r="CZ261" s="244" t="str">
        <f t="shared" ref="CZ261:DS261" si="1053">IF(CF261 = 0, "", CF261)</f>
        <v>96</v>
      </c>
      <c r="DA261" s="245" t="str">
        <f t="shared" si="1053"/>
        <v>5</v>
      </c>
      <c r="DB261" s="245" t="str">
        <f t="shared" si="1053"/>
        <v>3</v>
      </c>
      <c r="DC261" s="245" t="str">
        <f t="shared" si="1053"/>
        <v/>
      </c>
      <c r="DD261" s="245" t="str">
        <f t="shared" si="1053"/>
        <v/>
      </c>
      <c r="DE261" s="245" t="str">
        <f t="shared" si="1053"/>
        <v/>
      </c>
      <c r="DF261" s="245" t="str">
        <f t="shared" si="1053"/>
        <v/>
      </c>
      <c r="DG261" s="245" t="str">
        <f t="shared" si="1053"/>
        <v/>
      </c>
      <c r="DH261" s="245" t="str">
        <f t="shared" si="1053"/>
        <v/>
      </c>
      <c r="DI261" s="246" t="str">
        <f t="shared" si="1053"/>
        <v/>
      </c>
      <c r="DJ261" s="244" t="str">
        <f t="shared" si="1053"/>
        <v>171</v>
      </c>
      <c r="DK261" s="245" t="str">
        <f t="shared" si="1053"/>
        <v>16</v>
      </c>
      <c r="DL261" s="245" t="str">
        <f t="shared" si="1053"/>
        <v>13</v>
      </c>
      <c r="DM261" s="245" t="str">
        <f t="shared" si="1053"/>
        <v/>
      </c>
      <c r="DN261" s="259" t="str">
        <f t="shared" si="1053"/>
        <v/>
      </c>
      <c r="DO261" s="245" t="str">
        <f t="shared" si="1053"/>
        <v/>
      </c>
      <c r="DP261" s="245" t="str">
        <f t="shared" si="1053"/>
        <v/>
      </c>
      <c r="DQ261" s="245" t="str">
        <f t="shared" si="1053"/>
        <v/>
      </c>
      <c r="DR261" s="245" t="str">
        <f t="shared" si="1053"/>
        <v/>
      </c>
      <c r="DS261" s="246" t="str">
        <f t="shared" si="1053"/>
        <v/>
      </c>
      <c r="DT261" s="248" t="str">
        <f t="shared" si="16"/>
        <v>104</v>
      </c>
      <c r="DU261" s="249" t="str">
        <f t="shared" si="17"/>
        <v>200</v>
      </c>
      <c r="DV261" s="225" t="str">
        <f>CZ261*'Ores &amp; Ingots'!$C$3+DA261*'Ores &amp; Ingots'!$C$4+DB261*'Ores &amp; Ingots'!$C$5+DC261*'Ores &amp; Ingots'!$C$6+DD261*'Ores &amp; Ingots'!$C$7+DE261*'Ores &amp; Ingots'!$C$8+DF261*'Ores &amp; Ingots'!$C$9+DG261*'Ores &amp; Ingots'!$C$10+DH261*'Ores &amp; Ingots'!$C$11+DI261*'Ores &amp; Ingots'!$C$12</f>
        <v>13</v>
      </c>
      <c r="DW261" s="225" t="str">
        <f>DJ261*'Ores &amp; Ingots'!$B$3+DK261*'Ores &amp; Ingots'!$B$4+DL261*'Ores &amp; Ingots'!$B$5+DM261*'Ores &amp; Ingots'!$B$6+DN261*'Ores &amp; Ingots'!$B$7+DO261*'Ores &amp; Ingots'!$B$8+DP261*'Ores &amp; Ingots'!$B$9+DQ261*'Ores &amp; Ingots'!$B$10+DR261*'Ores &amp; Ingots'!$B$11+DS261*'Ores &amp; Ingots'!$B$12</f>
        <v>74</v>
      </c>
      <c r="DX261" s="249" t="str">
        <f>CZ261*Refining!$G$3+DA261*Refining!$G$4+DB261*Refining!$G$5+DC261*Refining!$G$6+DD261*Refining!$G$7+DE261*Refining!$G$8+DF261*Refining!$G$9+DG261*Refining!$G$10+DH261*Refining!$G$11+DI261*Refining!$G$12</f>
        <v>69</v>
      </c>
      <c r="DY261" s="249" t="str">
        <f t="shared" si="18"/>
        <v>10,748</v>
      </c>
      <c r="DZ261" s="250" t="str">
        <f t="shared" si="19"/>
        <v>0.0107</v>
      </c>
      <c r="EA261" s="248" t="str">
        <f t="shared" si="20"/>
        <v>83</v>
      </c>
      <c r="EB261" s="251" t="str">
        <f t="shared" ref="EB261:EC261" si="1054">EA261/60</f>
        <v>1.4</v>
      </c>
      <c r="EC261" s="251" t="str">
        <f t="shared" si="1054"/>
        <v>0.0</v>
      </c>
      <c r="ED261" s="248" t="str">
        <f t="shared" si="22"/>
        <v>11,681</v>
      </c>
      <c r="EE261" s="251" t="str">
        <f t="shared" ref="EE261:EF261" si="1055">ED261/1000</f>
        <v>11.7</v>
      </c>
      <c r="EF261" s="252" t="str">
        <f t="shared" si="1055"/>
        <v>0.01</v>
      </c>
      <c r="EG261" s="223" t="str">
        <f t="shared" si="24"/>
        <v>0.0117</v>
      </c>
      <c r="EH261" s="224" t="str">
        <f t="shared" si="25"/>
        <v>0:01:23</v>
      </c>
      <c r="EI261" s="225" t="s">
        <v>12</v>
      </c>
    </row>
    <row r="262">
      <c r="A262" s="33"/>
      <c r="B262" s="226" t="s">
        <v>1071</v>
      </c>
      <c r="C262" s="227" t="s">
        <v>885</v>
      </c>
      <c r="D262" s="227">
        <v>1.0</v>
      </c>
      <c r="E262" s="227">
        <v>1.0</v>
      </c>
      <c r="F262" s="227">
        <v>1.0</v>
      </c>
      <c r="G262" s="228" t="str">
        <f t="shared" si="5"/>
        <v>0.1</v>
      </c>
      <c r="H262" s="229">
        <v>5.0</v>
      </c>
      <c r="I262" s="229">
        <v>15.0</v>
      </c>
      <c r="J262" s="229" t="str">
        <f>H262/Main!$D$9</f>
        <v>5</v>
      </c>
      <c r="K262" s="229" t="str">
        <f>I262/Main!$D$10</f>
        <v>15</v>
      </c>
      <c r="L262" s="229" t="str">
        <f t="shared" si="6"/>
        <v>3</v>
      </c>
      <c r="M262" s="229">
        <v>0.16</v>
      </c>
      <c r="N262" s="230"/>
      <c r="O262" s="230"/>
      <c r="P262" s="230"/>
      <c r="Q262" s="231"/>
      <c r="R262" s="230"/>
      <c r="S262" s="232"/>
      <c r="T262" s="232"/>
      <c r="U262" s="230"/>
      <c r="V262" s="230"/>
      <c r="W262" s="232"/>
      <c r="X262" s="232"/>
      <c r="Y262" s="230"/>
      <c r="Z262" s="230"/>
      <c r="AA262" s="230"/>
      <c r="AB262" s="230"/>
      <c r="AC262" s="334"/>
      <c r="AD262" s="309">
        <v>3.0</v>
      </c>
      <c r="AE262" s="225">
        <v>0.0</v>
      </c>
      <c r="AF262" s="225">
        <v>0.0</v>
      </c>
      <c r="AG262" s="225">
        <v>0.0</v>
      </c>
      <c r="AH262" s="225">
        <v>0.0</v>
      </c>
      <c r="AI262" s="225">
        <v>0.0</v>
      </c>
      <c r="AJ262" s="225">
        <v>0.0</v>
      </c>
      <c r="AK262" s="225">
        <v>0.0</v>
      </c>
      <c r="AL262" s="225">
        <v>0.0</v>
      </c>
      <c r="AM262" s="225">
        <v>0.0</v>
      </c>
      <c r="AN262" s="225">
        <v>0.0</v>
      </c>
      <c r="AO262" s="225">
        <v>1.0</v>
      </c>
      <c r="AP262" s="225">
        <v>0.0</v>
      </c>
      <c r="AQ262" s="225">
        <v>0.0</v>
      </c>
      <c r="AR262" s="225">
        <v>0.0</v>
      </c>
      <c r="AS262" s="225">
        <v>0.0</v>
      </c>
      <c r="AT262" s="225">
        <v>0.0</v>
      </c>
      <c r="AU262" s="225">
        <v>0.0</v>
      </c>
      <c r="AV262" s="225">
        <v>0.0</v>
      </c>
      <c r="AW262" s="225">
        <v>0.0</v>
      </c>
      <c r="AX262" s="225">
        <v>0.0</v>
      </c>
      <c r="AY262" s="359" t="str">
        <f t="shared" ref="AY262:BS262" si="1056">IF(AD262 = 0, "", AD262)</f>
        <v>3</v>
      </c>
      <c r="AZ262" s="227" t="str">
        <f t="shared" si="1056"/>
        <v/>
      </c>
      <c r="BA262" s="227" t="str">
        <f t="shared" si="1056"/>
        <v/>
      </c>
      <c r="BB262" s="227" t="str">
        <f t="shared" si="1056"/>
        <v/>
      </c>
      <c r="BC262" s="227" t="str">
        <f t="shared" si="1056"/>
        <v/>
      </c>
      <c r="BD262" s="227" t="str">
        <f t="shared" si="1056"/>
        <v/>
      </c>
      <c r="BE262" s="227" t="str">
        <f t="shared" si="1056"/>
        <v/>
      </c>
      <c r="BF262" s="227" t="str">
        <f t="shared" si="1056"/>
        <v/>
      </c>
      <c r="BG262" s="227" t="str">
        <f t="shared" si="1056"/>
        <v/>
      </c>
      <c r="BH262" s="227" t="str">
        <f t="shared" si="1056"/>
        <v/>
      </c>
      <c r="BI262" s="227" t="str">
        <f t="shared" si="1056"/>
        <v/>
      </c>
      <c r="BJ262" s="227" t="str">
        <f t="shared" si="1056"/>
        <v>1</v>
      </c>
      <c r="BK262" s="227" t="str">
        <f t="shared" si="1056"/>
        <v/>
      </c>
      <c r="BL262" s="227" t="str">
        <f t="shared" si="1056"/>
        <v/>
      </c>
      <c r="BM262" s="227" t="str">
        <f t="shared" si="1056"/>
        <v/>
      </c>
      <c r="BN262" s="227" t="str">
        <f t="shared" si="1056"/>
        <v/>
      </c>
      <c r="BO262" s="227" t="str">
        <f t="shared" si="1056"/>
        <v/>
      </c>
      <c r="BP262" s="227" t="str">
        <f t="shared" si="1056"/>
        <v/>
      </c>
      <c r="BQ262" s="227" t="str">
        <f t="shared" si="1056"/>
        <v/>
      </c>
      <c r="BR262" s="227" t="str">
        <f t="shared" si="1056"/>
        <v/>
      </c>
      <c r="BS262" s="238" t="str">
        <f t="shared" si="1056"/>
        <v/>
      </c>
      <c r="BT262" s="239" t="str">
        <f>$AY262*Assembly!Y$4+$AZ262*Assembly!Y$5+$BA262*Assembly!Y$6+$BB262*Assembly!Y$7+$BC262*Assembly!Y$8+$BD262*Assembly!Y$9+$BE262*Assembly!Y$10+$BF262*Assembly!Y$11+$BG262*Assembly!Y$12+$BH262*Assembly!Y$13+$BI262*Assembly!Y$14+$BJ262*Assembly!Y$15+$BK262*Assembly!Y$16+$BL262*Assembly!Y$17+$BM262*Assembly!Y$18+$BN262*Assembly!Y$19+$BO262*Assembly!Y$20+$BP262*Assembly!Y$21+$BQ262*Assembly!Y$22+$BR262*Assembly!Y$23+$BS262*Assembly!Y$24</f>
        <v>66</v>
      </c>
      <c r="BU262" s="225" t="str">
        <f t="shared" si="8"/>
        <v>528</v>
      </c>
      <c r="BV262" s="225"/>
      <c r="BW262" s="225" t="str">
        <f>$AY262*Assembly!AC$4+$AZ262*Assembly!AC$5+$BA262*Assembly!AC$6+$BB262*Assembly!AC$7+$BC262*Assembly!AC$8+$BD262*Assembly!AC$9+$BE262*Assembly!AC$10+$BF262*Assembly!AC$11+$BG262*Assembly!AC$12+$BH262*Assembly!AC$13+$BI262*Assembly!AC$14+$BJ262*Assembly!AC$15+$BK262*Assembly!AC$16+$BL262*Assembly!AC$17+$BM262*Assembly!AC$18+$BN262*Assembly!AC$19+$BO262*Assembly!AC$20+$BP262*Assembly!AC$21+$BQ262*Assembly!AC$22+$BR262*Assembly!AC$23+$BS262*Assembly!AC$24</f>
        <v>330</v>
      </c>
      <c r="BX262" s="240" t="str">
        <f t="shared" si="9"/>
        <v>5.00</v>
      </c>
      <c r="BY262" s="241" t="str">
        <f t="shared" si="10"/>
        <v>2640</v>
      </c>
      <c r="BZ262" s="242" t="str">
        <f t="shared" si="11"/>
        <v>0.6</v>
      </c>
      <c r="CA262" s="241" t="str">
        <f t="shared" si="12"/>
        <v>66</v>
      </c>
      <c r="CB262" s="225" t="str">
        <f>$AY262*Assembly!X$4+$AZ262*Assembly!X$5+$BA262*Assembly!X$6+$BB262*Assembly!X$7+$BC262*Assembly!X$8+$BD262*Assembly!X$9+$BE262*Assembly!X$10+$BF262*Assembly!X$11+$BG262*Assembly!X$12+$BH262*Assembly!X$13+$BI262*Assembly!X$14+$BJ262*Assembly!X$15+$BK262*Assembly!X$16+$BL262*Assembly!X$17+$BM262*Assembly!X$18+$BN262*Assembly!X$19+$BO262*Assembly!X$20+$BP262*Assembly!X$21+$BQ262*Assembly!X$22+$BR262*Assembly!X$23+$BS262*Assembly!X$24</f>
        <v>5</v>
      </c>
      <c r="CC262" s="225" t="str">
        <f t="shared" si="13"/>
        <v>778</v>
      </c>
      <c r="CD262" s="223" t="str">
        <f t="shared" si="14"/>
        <v>0.0008</v>
      </c>
      <c r="CE262" s="243" t="str">
        <f>$AY262*Assembly!AB$4+$AZ262*Assembly!AB$5+$BA262*Assembly!AB$6+$BB262*Assembly!AB$7+$BC262*Assembly!AB$8+$BD262*Assembly!AB$9+$BE262*Assembly!AB$10+$BF262*Assembly!AB$11+$BG262*Assembly!AB$12+$BH262*Assembly!AB$13+$BI262*Assembly!AB$14+$BJ262*Assembly!AB$15+$BK262*Assembly!AB$16+$BL262*Assembly!AB$17+$BM262*Assembly!AB$18+$BN262*Assembly!AB$19+$BO262*Assembly!AB$20+$BP262*Assembly!AB$21+$BQ262*Assembly!AB$22+$BR262*Assembly!AB$23+$BS262*Assembly!AB$24</f>
        <v>24</v>
      </c>
      <c r="CF262" s="231" t="str">
        <f>$AY262*Assembly!M$4+$AZ262*Assembly!M$5+$BA262*Assembly!M$6+$BB262*Assembly!M$7+$BC262*Assembly!M$8+$BD262*Assembly!M$9+$BE262*Assembly!M$10+$BF262*Assembly!M$11+$BG262*Assembly!M$12+$BH262*Assembly!M$13+$BI262*Assembly!M$14+$BJ262*Assembly!M$15+$BK262*Assembly!M$16+$BL262*Assembly!M$17+$BM262*Assembly!M$18+$BN262*Assembly!M$19+$BO262*Assembly!M$20+$BP262*Assembly!M$21+$BQ262*Assembly!M$22+$BR262*Assembly!M$23+$BS262*Assembly!M$24</f>
        <v>75</v>
      </c>
      <c r="CG262" s="231" t="str">
        <f>$AY262*Assembly!N$4+$AZ262*Assembly!N$5+$BA262*Assembly!N$6+$BB262*Assembly!N$7+$BC262*Assembly!N$8+$BD262*Assembly!N$9+$BE262*Assembly!N$10+$BF262*Assembly!N$11+$BG262*Assembly!N$12+$BH262*Assembly!N$13+$BI262*Assembly!N$14+$BJ262*Assembly!N$15+$BK262*Assembly!N$16+$BL262*Assembly!N$17+$BM262*Assembly!N$18+$BN262*Assembly!N$19+$BO262*Assembly!N$20+$BP262*Assembly!N$21+$BQ262*Assembly!N$22+$BR262*Assembly!N$23+$BS262*Assembly!N$24</f>
        <v>5</v>
      </c>
      <c r="CH262" s="231" t="str">
        <f>$AY262*Assembly!O$4+$AZ262*Assembly!O$5+$BA262*Assembly!O$6+$BB262*Assembly!O$7+$BC262*Assembly!O$8+$BD262*Assembly!O$9+$BE262*Assembly!O$10+$BF262*Assembly!O$11+$BG262*Assembly!O$12+$BH262*Assembly!O$13+$BI262*Assembly!O$14+$BJ262*Assembly!O$15+$BK262*Assembly!O$16+$BL262*Assembly!O$17+$BM262*Assembly!O$18+$BN262*Assembly!O$19+$BO262*Assembly!O$20+$BP262*Assembly!O$21+$BQ262*Assembly!O$22+$BR262*Assembly!O$23+$BS262*Assembly!O$24</f>
        <v>3</v>
      </c>
      <c r="CI262" s="229" t="str">
        <f>$AY262*Assembly!P$4+$AZ262*Assembly!P$5+$BA262*Assembly!P$6+$BB262*Assembly!P$7+$BC262*Assembly!P$8+$BD262*Assembly!P$9+$BE262*Assembly!P$10+$BF262*Assembly!P$11+$BG262*Assembly!P$12+$BH262*Assembly!P$13+$BI262*Assembly!P$14+$BJ262*Assembly!P$15+$BK262*Assembly!P$16+$BL262*Assembly!P$17+$BM262*Assembly!P$18+$BN262*Assembly!P$19+$BO262*Assembly!P$20+$BP262*Assembly!P$21+$BQ262*Assembly!P$22+$BR262*Assembly!P$23+$BS262*Assembly!P$24</f>
        <v>0</v>
      </c>
      <c r="CJ262" s="229" t="str">
        <f>$AY262*Assembly!Q$4+$AZ262*Assembly!Q$5+$BA262*Assembly!Q$6+$BB262*Assembly!Q$7+$BC262*Assembly!Q$8+$BD262*Assembly!Q$9+$BE262*Assembly!Q$10+$BF262*Assembly!Q$11+$BG262*Assembly!Q$12+$BH262*Assembly!Q$13+$BI262*Assembly!Q$14+$BJ262*Assembly!Q$15+$BK262*Assembly!Q$16+$BL262*Assembly!Q$17+$BM262*Assembly!Q$18+$BN262*Assembly!Q$19+$BO262*Assembly!Q$20+$BP262*Assembly!Q$21+$BQ262*Assembly!Q$22+$BR262*Assembly!Q$23+$BS262*Assembly!Q$24</f>
        <v>0</v>
      </c>
      <c r="CK262" s="231" t="str">
        <f>$AY262*Assembly!R$4+$AZ262*Assembly!R$5+$BA262*Assembly!R$6+$BB262*Assembly!R$7+$BC262*Assembly!R$8+$BD262*Assembly!R$9+$BE262*Assembly!R$10+$BF262*Assembly!R$11+$BG262*Assembly!R$12+$BH262*Assembly!R$13+$BI262*Assembly!R$14+$BJ262*Assembly!R$15+$BK262*Assembly!R$16+$BL262*Assembly!R$17+$BM262*Assembly!R$18+$BN262*Assembly!R$19+$BO262*Assembly!R$20+$BP262*Assembly!R$21+$BQ262*Assembly!R$22+$BR262*Assembly!R$23+$BS262*Assembly!R$24</f>
        <v>0</v>
      </c>
      <c r="CL262" s="229" t="str">
        <f>$AY262*Assembly!S$4+$AZ262*Assembly!S$5+$BA262*Assembly!S$6+$BB262*Assembly!S$7+$BC262*Assembly!S$8+$BD262*Assembly!S$9+$BE262*Assembly!S$10+$BF262*Assembly!S$11+$BG262*Assembly!S$12+$BH262*Assembly!S$13+$BI262*Assembly!S$14+$BJ262*Assembly!S$15+$BK262*Assembly!S$16+$BL262*Assembly!S$17+$BM262*Assembly!S$18+$BN262*Assembly!S$19+$BO262*Assembly!S$20+$BP262*Assembly!S$21+$BQ262*Assembly!S$22+$BR262*Assembly!S$23+$BS262*Assembly!S$24</f>
        <v>0</v>
      </c>
      <c r="CM262" s="229" t="str">
        <f>$AY262*Assembly!T$4+$AZ262*Assembly!T$5+$BA262*Assembly!T$6+$BB262*Assembly!T$7+$BC262*Assembly!T$8+$BD262*Assembly!T$9+$BE262*Assembly!T$10+$BF262*Assembly!T$11+$BG262*Assembly!T$12+$BH262*Assembly!T$13+$BI262*Assembly!T$14+$BJ262*Assembly!T$15+$BK262*Assembly!T$16+$BL262*Assembly!T$17+$BM262*Assembly!T$18+$BN262*Assembly!T$19+$BO262*Assembly!T$20+$BP262*Assembly!T$21+$BQ262*Assembly!T$22+$BR262*Assembly!T$23+$BS262*Assembly!T$24</f>
        <v>0</v>
      </c>
      <c r="CN262" s="229" t="str">
        <f>$AY262*Assembly!U$4+$AZ262*Assembly!U$5+$BA262*Assembly!U$6+$BB262*Assembly!U$7+$BC262*Assembly!U$8+$BD262*Assembly!U$9+$BE262*Assembly!U$10+$BF262*Assembly!U$11+$BG262*Assembly!U$12+$BH262*Assembly!U$13+$BI262*Assembly!U$14+$BJ262*Assembly!U$15+$BK262*Assembly!U$16+$BL262*Assembly!U$17+$BM262*Assembly!U$18+$BN262*Assembly!U$19+$BO262*Assembly!U$20+$BP262*Assembly!U$21+$BQ262*Assembly!U$22+$BR262*Assembly!U$23+$BS262*Assembly!U$24</f>
        <v>0</v>
      </c>
      <c r="CO262" s="231" t="str">
        <f>$AY262*Assembly!V$4+$AZ262*Assembly!V$5+$BA262*Assembly!V$6+$BB262*Assembly!V$7+$BC262*Assembly!V$8+$BD262*Assembly!V$9+$BE262*Assembly!V$10+$BF262*Assembly!V$11+$BG262*Assembly!V$12+$BH262*Assembly!V$13+$BI262*Assembly!V$14+$BJ262*Assembly!V$15+$BK262*Assembly!V$16+$BL262*Assembly!V$17+$BM262*Assembly!V$18+$BN262*Assembly!V$19+$BO262*Assembly!V$20+$BP262*Assembly!V$21+$BQ262*Assembly!V$22+$BR262*Assembly!V$23+$BS262*Assembly!V$24</f>
        <v>0</v>
      </c>
      <c r="CP262" s="231" t="str">
        <f>CF262*Refining!$F$3</f>
        <v>134</v>
      </c>
      <c r="CQ262" s="231" t="str">
        <f>CG262*Refining!$F$4</f>
        <v>16</v>
      </c>
      <c r="CR262" s="231" t="str">
        <f>CH262*Refining!$F$5</f>
        <v>13</v>
      </c>
      <c r="CS262" s="231" t="str">
        <f>CI262*Refining!$F$6</f>
        <v>0</v>
      </c>
      <c r="CT262" s="231" t="str">
        <f>CJ262*Refining!$F$7</f>
        <v>0</v>
      </c>
      <c r="CU262" s="231" t="str">
        <f>CK262*Refining!$F$8</f>
        <v>0</v>
      </c>
      <c r="CV262" s="231" t="str">
        <f>CL262*Refining!$F$9</f>
        <v>0</v>
      </c>
      <c r="CW262" s="231" t="str">
        <f>CM262*Refining!$F$10</f>
        <v>0</v>
      </c>
      <c r="CX262" s="231" t="str">
        <f>CN262*Refining!$F$11</f>
        <v>0</v>
      </c>
      <c r="CY262" s="231" t="str">
        <f>CO262*Refining!$F$12</f>
        <v>0</v>
      </c>
      <c r="CZ262" s="244" t="str">
        <f t="shared" ref="CZ262:DS262" si="1057">IF(CF262 = 0, "", CF262)</f>
        <v>75</v>
      </c>
      <c r="DA262" s="245" t="str">
        <f t="shared" si="1057"/>
        <v>5</v>
      </c>
      <c r="DB262" s="245" t="str">
        <f t="shared" si="1057"/>
        <v>3</v>
      </c>
      <c r="DC262" s="245" t="str">
        <f t="shared" si="1057"/>
        <v/>
      </c>
      <c r="DD262" s="245" t="str">
        <f t="shared" si="1057"/>
        <v/>
      </c>
      <c r="DE262" s="245" t="str">
        <f t="shared" si="1057"/>
        <v/>
      </c>
      <c r="DF262" s="245" t="str">
        <f t="shared" si="1057"/>
        <v/>
      </c>
      <c r="DG262" s="245" t="str">
        <f t="shared" si="1057"/>
        <v/>
      </c>
      <c r="DH262" s="245" t="str">
        <f t="shared" si="1057"/>
        <v/>
      </c>
      <c r="DI262" s="246" t="str">
        <f t="shared" si="1057"/>
        <v/>
      </c>
      <c r="DJ262" s="244" t="str">
        <f t="shared" si="1057"/>
        <v>134</v>
      </c>
      <c r="DK262" s="245" t="str">
        <f t="shared" si="1057"/>
        <v>16</v>
      </c>
      <c r="DL262" s="245" t="str">
        <f t="shared" si="1057"/>
        <v>13</v>
      </c>
      <c r="DM262" s="245" t="str">
        <f t="shared" si="1057"/>
        <v/>
      </c>
      <c r="DN262" s="259" t="str">
        <f t="shared" si="1057"/>
        <v/>
      </c>
      <c r="DO262" s="245" t="str">
        <f t="shared" si="1057"/>
        <v/>
      </c>
      <c r="DP262" s="245" t="str">
        <f t="shared" si="1057"/>
        <v/>
      </c>
      <c r="DQ262" s="245" t="str">
        <f t="shared" si="1057"/>
        <v/>
      </c>
      <c r="DR262" s="245" t="str">
        <f t="shared" si="1057"/>
        <v/>
      </c>
      <c r="DS262" s="246" t="str">
        <f t="shared" si="1057"/>
        <v/>
      </c>
      <c r="DT262" s="248" t="str">
        <f t="shared" si="16"/>
        <v>83</v>
      </c>
      <c r="DU262" s="249" t="str">
        <f t="shared" si="17"/>
        <v>162</v>
      </c>
      <c r="DV262" s="225" t="str">
        <f>CZ262*'Ores &amp; Ingots'!$C$3+DA262*'Ores &amp; Ingots'!$C$4+DB262*'Ores &amp; Ingots'!$C$5+DC262*'Ores &amp; Ingots'!$C$6+DD262*'Ores &amp; Ingots'!$C$7+DE262*'Ores &amp; Ingots'!$C$8+DF262*'Ores &amp; Ingots'!$C$9+DG262*'Ores &amp; Ingots'!$C$10+DH262*'Ores &amp; Ingots'!$C$11+DI262*'Ores &amp; Ingots'!$C$12</f>
        <v>10</v>
      </c>
      <c r="DW262" s="225" t="str">
        <f>DJ262*'Ores &amp; Ingots'!$B$3+DK262*'Ores &amp; Ingots'!$B$4+DL262*'Ores &amp; Ingots'!$B$5+DM262*'Ores &amp; Ingots'!$B$6+DN262*'Ores &amp; Ingots'!$B$7+DO262*'Ores &amp; Ingots'!$B$8+DP262*'Ores &amp; Ingots'!$B$9+DQ262*'Ores &amp; Ingots'!$B$10+DR262*'Ores &amp; Ingots'!$B$11+DS262*'Ores &amp; Ingots'!$B$12</f>
        <v>60</v>
      </c>
      <c r="DX262" s="249" t="str">
        <f>CZ262*Refining!$G$3+DA262*Refining!$G$4+DB262*Refining!$G$5+DC262*Refining!$G$6+DD262*Refining!$G$7+DE262*Refining!$G$8+DF262*Refining!$G$9+DG262*Refining!$G$10+DH262*Refining!$G$11+DI262*Refining!$G$12</f>
        <v>68</v>
      </c>
      <c r="DY262" s="249" t="str">
        <f t="shared" si="18"/>
        <v>10,524</v>
      </c>
      <c r="DZ262" s="250" t="str">
        <f t="shared" si="19"/>
        <v>0.0105</v>
      </c>
      <c r="EA262" s="248" t="str">
        <f t="shared" si="20"/>
        <v>78</v>
      </c>
      <c r="EB262" s="251" t="str">
        <f t="shared" ref="EB262:EC262" si="1058">EA262/60</f>
        <v>1.3</v>
      </c>
      <c r="EC262" s="251" t="str">
        <f t="shared" si="1058"/>
        <v>0.0</v>
      </c>
      <c r="ED262" s="248" t="str">
        <f t="shared" si="22"/>
        <v>11,301</v>
      </c>
      <c r="EE262" s="251" t="str">
        <f t="shared" ref="EE262:EF262" si="1059">ED262/1000</f>
        <v>11.3</v>
      </c>
      <c r="EF262" s="252" t="str">
        <f t="shared" si="1059"/>
        <v>0.01</v>
      </c>
      <c r="EG262" s="223" t="str">
        <f t="shared" si="24"/>
        <v>0.0113</v>
      </c>
      <c r="EH262" s="224" t="str">
        <f t="shared" si="25"/>
        <v>0:01:18</v>
      </c>
      <c r="EI262" s="225" t="s">
        <v>12</v>
      </c>
    </row>
    <row r="263">
      <c r="A263" s="33"/>
      <c r="B263" s="336" t="s">
        <v>1072</v>
      </c>
      <c r="C263" s="227" t="s">
        <v>885</v>
      </c>
      <c r="D263" s="227">
        <v>1.0</v>
      </c>
      <c r="E263" s="227">
        <v>1.0</v>
      </c>
      <c r="F263" s="227">
        <v>1.0</v>
      </c>
      <c r="G263" s="253" t="str">
        <f t="shared" si="5"/>
        <v>0.1</v>
      </c>
      <c r="H263" s="254">
        <v>8.0</v>
      </c>
      <c r="I263" s="254">
        <v>20.0</v>
      </c>
      <c r="J263" s="254" t="str">
        <f>H263/Main!$D$9</f>
        <v>8</v>
      </c>
      <c r="K263" s="254" t="str">
        <f>I263/Main!$D$10</f>
        <v>20</v>
      </c>
      <c r="L263" s="254" t="str">
        <f t="shared" si="6"/>
        <v>2.5</v>
      </c>
      <c r="M263" s="254">
        <v>1.0</v>
      </c>
      <c r="N263" s="255"/>
      <c r="O263" s="255"/>
      <c r="P263" s="255"/>
      <c r="Q263" s="256"/>
      <c r="R263" s="255"/>
      <c r="S263" s="257"/>
      <c r="T263" s="257"/>
      <c r="U263" s="255"/>
      <c r="V263" s="255"/>
      <c r="W263" s="350"/>
      <c r="X263" s="257"/>
      <c r="Y263" s="255"/>
      <c r="Z263" s="255"/>
      <c r="AA263" s="255"/>
      <c r="AB263" s="255"/>
      <c r="AC263" s="351"/>
      <c r="AD263" s="309">
        <v>4.0</v>
      </c>
      <c r="AE263" s="225">
        <v>0.0</v>
      </c>
      <c r="AF263" s="225">
        <v>0.0</v>
      </c>
      <c r="AG263" s="225">
        <v>0.0</v>
      </c>
      <c r="AH263" s="225">
        <v>0.0</v>
      </c>
      <c r="AI263" s="225">
        <v>0.0</v>
      </c>
      <c r="AJ263" s="225">
        <v>0.0</v>
      </c>
      <c r="AK263" s="225">
        <v>0.0</v>
      </c>
      <c r="AL263" s="225">
        <v>0.0</v>
      </c>
      <c r="AM263" s="225">
        <v>0.0</v>
      </c>
      <c r="AN263" s="225">
        <v>0.0</v>
      </c>
      <c r="AO263" s="225">
        <v>1.0</v>
      </c>
      <c r="AP263" s="225">
        <v>0.0</v>
      </c>
      <c r="AQ263" s="225">
        <v>0.0</v>
      </c>
      <c r="AR263" s="225">
        <v>0.0</v>
      </c>
      <c r="AS263" s="225">
        <v>0.0</v>
      </c>
      <c r="AT263" s="225">
        <v>0.0</v>
      </c>
      <c r="AU263" s="225">
        <v>0.0</v>
      </c>
      <c r="AV263" s="225">
        <v>0.0</v>
      </c>
      <c r="AW263" s="225">
        <v>0.0</v>
      </c>
      <c r="AX263" s="225">
        <v>0.0</v>
      </c>
      <c r="AY263" s="359" t="str">
        <f t="shared" ref="AY263:BS263" si="1060">IF(AD263 = 0, "", AD263)</f>
        <v>4</v>
      </c>
      <c r="AZ263" s="227" t="str">
        <f t="shared" si="1060"/>
        <v/>
      </c>
      <c r="BA263" s="227" t="str">
        <f t="shared" si="1060"/>
        <v/>
      </c>
      <c r="BB263" s="227" t="str">
        <f t="shared" si="1060"/>
        <v/>
      </c>
      <c r="BC263" s="227" t="str">
        <f t="shared" si="1060"/>
        <v/>
      </c>
      <c r="BD263" s="227" t="str">
        <f t="shared" si="1060"/>
        <v/>
      </c>
      <c r="BE263" s="227" t="str">
        <f t="shared" si="1060"/>
        <v/>
      </c>
      <c r="BF263" s="227" t="str">
        <f t="shared" si="1060"/>
        <v/>
      </c>
      <c r="BG263" s="227" t="str">
        <f t="shared" si="1060"/>
        <v/>
      </c>
      <c r="BH263" s="227" t="str">
        <f t="shared" si="1060"/>
        <v/>
      </c>
      <c r="BI263" s="227" t="str">
        <f t="shared" si="1060"/>
        <v/>
      </c>
      <c r="BJ263" s="227" t="str">
        <f t="shared" si="1060"/>
        <v>1</v>
      </c>
      <c r="BK263" s="227" t="str">
        <f t="shared" si="1060"/>
        <v/>
      </c>
      <c r="BL263" s="227" t="str">
        <f t="shared" si="1060"/>
        <v/>
      </c>
      <c r="BM263" s="227" t="str">
        <f t="shared" si="1060"/>
        <v/>
      </c>
      <c r="BN263" s="227" t="str">
        <f t="shared" si="1060"/>
        <v/>
      </c>
      <c r="BO263" s="227" t="str">
        <f t="shared" si="1060"/>
        <v/>
      </c>
      <c r="BP263" s="227" t="str">
        <f t="shared" si="1060"/>
        <v/>
      </c>
      <c r="BQ263" s="227" t="str">
        <f t="shared" si="1060"/>
        <v/>
      </c>
      <c r="BR263" s="227" t="str">
        <f t="shared" si="1060"/>
        <v/>
      </c>
      <c r="BS263" s="238" t="str">
        <f t="shared" si="1060"/>
        <v/>
      </c>
      <c r="BT263" s="239" t="str">
        <f>$AY263*Assembly!Y$4+$AZ263*Assembly!Y$5+$BA263*Assembly!Y$6+$BB263*Assembly!Y$7+$BC263*Assembly!Y$8+$BD263*Assembly!Y$9+$BE263*Assembly!Y$10+$BF263*Assembly!Y$11+$BG263*Assembly!Y$12+$BH263*Assembly!Y$13+$BI263*Assembly!Y$14+$BJ263*Assembly!Y$15+$BK263*Assembly!Y$16+$BL263*Assembly!Y$17+$BM263*Assembly!Y$18+$BN263*Assembly!Y$19+$BO263*Assembly!Y$20+$BP263*Assembly!Y$21+$BQ263*Assembly!Y$22+$BR263*Assembly!Y$23+$BS263*Assembly!Y$24</f>
        <v>86</v>
      </c>
      <c r="BU263" s="225" t="str">
        <f t="shared" si="8"/>
        <v>688</v>
      </c>
      <c r="BV263" s="225"/>
      <c r="BW263" s="225" t="str">
        <f>$AY263*Assembly!AC$4+$AZ263*Assembly!AC$5+$BA263*Assembly!AC$6+$BB263*Assembly!AC$7+$BC263*Assembly!AC$8+$BD263*Assembly!AC$9+$BE263*Assembly!AC$10+$BF263*Assembly!AC$11+$BG263*Assembly!AC$12+$BH263*Assembly!AC$13+$BI263*Assembly!AC$14+$BJ263*Assembly!AC$15+$BK263*Assembly!AC$16+$BL263*Assembly!AC$17+$BM263*Assembly!AC$18+$BN263*Assembly!AC$19+$BO263*Assembly!AC$20+$BP263*Assembly!AC$21+$BQ263*Assembly!AC$22+$BR263*Assembly!AC$23+$BS263*Assembly!AC$24</f>
        <v>430</v>
      </c>
      <c r="BX263" s="240" t="str">
        <f t="shared" si="9"/>
        <v>5.00</v>
      </c>
      <c r="BY263" s="241" t="str">
        <f t="shared" si="10"/>
        <v>3440</v>
      </c>
      <c r="BZ263" s="242" t="str">
        <f t="shared" si="11"/>
        <v>0.6</v>
      </c>
      <c r="CA263" s="241" t="str">
        <f t="shared" si="12"/>
        <v>54</v>
      </c>
      <c r="CB263" s="225" t="str">
        <f>$AY263*Assembly!X$4+$AZ263*Assembly!X$5+$BA263*Assembly!X$6+$BB263*Assembly!X$7+$BC263*Assembly!X$8+$BD263*Assembly!X$9+$BE263*Assembly!X$10+$BF263*Assembly!X$11+$BG263*Assembly!X$12+$BH263*Assembly!X$13+$BI263*Assembly!X$14+$BJ263*Assembly!X$15+$BK263*Assembly!X$16+$BL263*Assembly!X$17+$BM263*Assembly!X$18+$BN263*Assembly!X$19+$BO263*Assembly!X$20+$BP263*Assembly!X$21+$BQ263*Assembly!X$22+$BR263*Assembly!X$23+$BS263*Assembly!X$24</f>
        <v>6</v>
      </c>
      <c r="CC263" s="225" t="str">
        <f t="shared" si="13"/>
        <v>933</v>
      </c>
      <c r="CD263" s="223" t="str">
        <f t="shared" si="14"/>
        <v>0.0009</v>
      </c>
      <c r="CE263" s="243" t="str">
        <f>$AY263*Assembly!AB$4+$AZ263*Assembly!AB$5+$BA263*Assembly!AB$6+$BB263*Assembly!AB$7+$BC263*Assembly!AB$8+$BD263*Assembly!AB$9+$BE263*Assembly!AB$10+$BF263*Assembly!AB$11+$BG263*Assembly!AB$12+$BH263*Assembly!AB$13+$BI263*Assembly!AB$14+$BJ263*Assembly!AB$15+$BK263*Assembly!AB$16+$BL263*Assembly!AB$17+$BM263*Assembly!AB$18+$BN263*Assembly!AB$19+$BO263*Assembly!AB$20+$BP263*Assembly!AB$21+$BQ263*Assembly!AB$22+$BR263*Assembly!AB$23+$BS263*Assembly!AB$24</f>
        <v>27</v>
      </c>
      <c r="CF263" s="256" t="str">
        <f>$AY263*Assembly!M$4+$AZ263*Assembly!M$5+$BA263*Assembly!M$6+$BB263*Assembly!M$7+$BC263*Assembly!M$8+$BD263*Assembly!M$9+$BE263*Assembly!M$10+$BF263*Assembly!M$11+$BG263*Assembly!M$12+$BH263*Assembly!M$13+$BI263*Assembly!M$14+$BJ263*Assembly!M$15+$BK263*Assembly!M$16+$BL263*Assembly!M$17+$BM263*Assembly!M$18+$BN263*Assembly!M$19+$BO263*Assembly!M$20+$BP263*Assembly!M$21+$BQ263*Assembly!M$22+$BR263*Assembly!M$23+$BS263*Assembly!M$24</f>
        <v>96</v>
      </c>
      <c r="CG263" s="256" t="str">
        <f>$AY263*Assembly!N$4+$AZ263*Assembly!N$5+$BA263*Assembly!N$6+$BB263*Assembly!N$7+$BC263*Assembly!N$8+$BD263*Assembly!N$9+$BE263*Assembly!N$10+$BF263*Assembly!N$11+$BG263*Assembly!N$12+$BH263*Assembly!N$13+$BI263*Assembly!N$14+$BJ263*Assembly!N$15+$BK263*Assembly!N$16+$BL263*Assembly!N$17+$BM263*Assembly!N$18+$BN263*Assembly!N$19+$BO263*Assembly!N$20+$BP263*Assembly!N$21+$BQ263*Assembly!N$22+$BR263*Assembly!N$23+$BS263*Assembly!N$24</f>
        <v>5</v>
      </c>
      <c r="CH263" s="256" t="str">
        <f>$AY263*Assembly!O$4+$AZ263*Assembly!O$5+$BA263*Assembly!O$6+$BB263*Assembly!O$7+$BC263*Assembly!O$8+$BD263*Assembly!O$9+$BE263*Assembly!O$10+$BF263*Assembly!O$11+$BG263*Assembly!O$12+$BH263*Assembly!O$13+$BI263*Assembly!O$14+$BJ263*Assembly!O$15+$BK263*Assembly!O$16+$BL263*Assembly!O$17+$BM263*Assembly!O$18+$BN263*Assembly!O$19+$BO263*Assembly!O$20+$BP263*Assembly!O$21+$BQ263*Assembly!O$22+$BR263*Assembly!O$23+$BS263*Assembly!O$24</f>
        <v>3</v>
      </c>
      <c r="CI263" s="254" t="str">
        <f>$AY263*Assembly!P$4+$AZ263*Assembly!P$5+$BA263*Assembly!P$6+$BB263*Assembly!P$7+$BC263*Assembly!P$8+$BD263*Assembly!P$9+$BE263*Assembly!P$10+$BF263*Assembly!P$11+$BG263*Assembly!P$12+$BH263*Assembly!P$13+$BI263*Assembly!P$14+$BJ263*Assembly!P$15+$BK263*Assembly!P$16+$BL263*Assembly!P$17+$BM263*Assembly!P$18+$BN263*Assembly!P$19+$BO263*Assembly!P$20+$BP263*Assembly!P$21+$BQ263*Assembly!P$22+$BR263*Assembly!P$23+$BS263*Assembly!P$24</f>
        <v>0</v>
      </c>
      <c r="CJ263" s="254" t="str">
        <f>$AY263*Assembly!Q$4+$AZ263*Assembly!Q$5+$BA263*Assembly!Q$6+$BB263*Assembly!Q$7+$BC263*Assembly!Q$8+$BD263*Assembly!Q$9+$BE263*Assembly!Q$10+$BF263*Assembly!Q$11+$BG263*Assembly!Q$12+$BH263*Assembly!Q$13+$BI263*Assembly!Q$14+$BJ263*Assembly!Q$15+$BK263*Assembly!Q$16+$BL263*Assembly!Q$17+$BM263*Assembly!Q$18+$BN263*Assembly!Q$19+$BO263*Assembly!Q$20+$BP263*Assembly!Q$21+$BQ263*Assembly!Q$22+$BR263*Assembly!Q$23+$BS263*Assembly!Q$24</f>
        <v>0</v>
      </c>
      <c r="CK263" s="256" t="str">
        <f>$AY263*Assembly!R$4+$AZ263*Assembly!R$5+$BA263*Assembly!R$6+$BB263*Assembly!R$7+$BC263*Assembly!R$8+$BD263*Assembly!R$9+$BE263*Assembly!R$10+$BF263*Assembly!R$11+$BG263*Assembly!R$12+$BH263*Assembly!R$13+$BI263*Assembly!R$14+$BJ263*Assembly!R$15+$BK263*Assembly!R$16+$BL263*Assembly!R$17+$BM263*Assembly!R$18+$BN263*Assembly!R$19+$BO263*Assembly!R$20+$BP263*Assembly!R$21+$BQ263*Assembly!R$22+$BR263*Assembly!R$23+$BS263*Assembly!R$24</f>
        <v>0</v>
      </c>
      <c r="CL263" s="254" t="str">
        <f>$AY263*Assembly!S$4+$AZ263*Assembly!S$5+$BA263*Assembly!S$6+$BB263*Assembly!S$7+$BC263*Assembly!S$8+$BD263*Assembly!S$9+$BE263*Assembly!S$10+$BF263*Assembly!S$11+$BG263*Assembly!S$12+$BH263*Assembly!S$13+$BI263*Assembly!S$14+$BJ263*Assembly!S$15+$BK263*Assembly!S$16+$BL263*Assembly!S$17+$BM263*Assembly!S$18+$BN263*Assembly!S$19+$BO263*Assembly!S$20+$BP263*Assembly!S$21+$BQ263*Assembly!S$22+$BR263*Assembly!S$23+$BS263*Assembly!S$24</f>
        <v>0</v>
      </c>
      <c r="CM263" s="254" t="str">
        <f>$AY263*Assembly!T$4+$AZ263*Assembly!T$5+$BA263*Assembly!T$6+$BB263*Assembly!T$7+$BC263*Assembly!T$8+$BD263*Assembly!T$9+$BE263*Assembly!T$10+$BF263*Assembly!T$11+$BG263*Assembly!T$12+$BH263*Assembly!T$13+$BI263*Assembly!T$14+$BJ263*Assembly!T$15+$BK263*Assembly!T$16+$BL263*Assembly!T$17+$BM263*Assembly!T$18+$BN263*Assembly!T$19+$BO263*Assembly!T$20+$BP263*Assembly!T$21+$BQ263*Assembly!T$22+$BR263*Assembly!T$23+$BS263*Assembly!T$24</f>
        <v>0</v>
      </c>
      <c r="CN263" s="254" t="str">
        <f>$AY263*Assembly!U$4+$AZ263*Assembly!U$5+$BA263*Assembly!U$6+$BB263*Assembly!U$7+$BC263*Assembly!U$8+$BD263*Assembly!U$9+$BE263*Assembly!U$10+$BF263*Assembly!U$11+$BG263*Assembly!U$12+$BH263*Assembly!U$13+$BI263*Assembly!U$14+$BJ263*Assembly!U$15+$BK263*Assembly!U$16+$BL263*Assembly!U$17+$BM263*Assembly!U$18+$BN263*Assembly!U$19+$BO263*Assembly!U$20+$BP263*Assembly!U$21+$BQ263*Assembly!U$22+$BR263*Assembly!U$23+$BS263*Assembly!U$24</f>
        <v>0</v>
      </c>
      <c r="CO263" s="256" t="str">
        <f>$AY263*Assembly!V$4+$AZ263*Assembly!V$5+$BA263*Assembly!V$6+$BB263*Assembly!V$7+$BC263*Assembly!V$8+$BD263*Assembly!V$9+$BE263*Assembly!V$10+$BF263*Assembly!V$11+$BG263*Assembly!V$12+$BH263*Assembly!V$13+$BI263*Assembly!V$14+$BJ263*Assembly!V$15+$BK263*Assembly!V$16+$BL263*Assembly!V$17+$BM263*Assembly!V$18+$BN263*Assembly!V$19+$BO263*Assembly!V$20+$BP263*Assembly!V$21+$BQ263*Assembly!V$22+$BR263*Assembly!V$23+$BS263*Assembly!V$24</f>
        <v>0</v>
      </c>
      <c r="CP263" s="256" t="str">
        <f>CF263*Refining!$F$3</f>
        <v>171</v>
      </c>
      <c r="CQ263" s="256" t="str">
        <f>CG263*Refining!$F$4</f>
        <v>16</v>
      </c>
      <c r="CR263" s="256" t="str">
        <f>CH263*Refining!$F$5</f>
        <v>13</v>
      </c>
      <c r="CS263" s="256" t="str">
        <f>CI263*Refining!$F$6</f>
        <v>0</v>
      </c>
      <c r="CT263" s="256" t="str">
        <f>CJ263*Refining!$F$7</f>
        <v>0</v>
      </c>
      <c r="CU263" s="256" t="str">
        <f>CK263*Refining!$F$8</f>
        <v>0</v>
      </c>
      <c r="CV263" s="256" t="str">
        <f>CL263*Refining!$F$9</f>
        <v>0</v>
      </c>
      <c r="CW263" s="256" t="str">
        <f>CM263*Refining!$F$10</f>
        <v>0</v>
      </c>
      <c r="CX263" s="256" t="str">
        <f>CN263*Refining!$F$11</f>
        <v>0</v>
      </c>
      <c r="CY263" s="256" t="str">
        <f>CO263*Refining!$F$12</f>
        <v>0</v>
      </c>
      <c r="CZ263" s="244" t="str">
        <f t="shared" ref="CZ263:DS263" si="1061">IF(CF263 = 0, "", CF263)</f>
        <v>96</v>
      </c>
      <c r="DA263" s="245" t="str">
        <f t="shared" si="1061"/>
        <v>5</v>
      </c>
      <c r="DB263" s="245" t="str">
        <f t="shared" si="1061"/>
        <v>3</v>
      </c>
      <c r="DC263" s="245" t="str">
        <f t="shared" si="1061"/>
        <v/>
      </c>
      <c r="DD263" s="245" t="str">
        <f t="shared" si="1061"/>
        <v/>
      </c>
      <c r="DE263" s="245" t="str">
        <f t="shared" si="1061"/>
        <v/>
      </c>
      <c r="DF263" s="245" t="str">
        <f t="shared" si="1061"/>
        <v/>
      </c>
      <c r="DG263" s="245" t="str">
        <f t="shared" si="1061"/>
        <v/>
      </c>
      <c r="DH263" s="245" t="str">
        <f t="shared" si="1061"/>
        <v/>
      </c>
      <c r="DI263" s="246" t="str">
        <f t="shared" si="1061"/>
        <v/>
      </c>
      <c r="DJ263" s="244" t="str">
        <f t="shared" si="1061"/>
        <v>171</v>
      </c>
      <c r="DK263" s="245" t="str">
        <f t="shared" si="1061"/>
        <v>16</v>
      </c>
      <c r="DL263" s="245" t="str">
        <f t="shared" si="1061"/>
        <v>13</v>
      </c>
      <c r="DM263" s="245" t="str">
        <f t="shared" si="1061"/>
        <v/>
      </c>
      <c r="DN263" s="259" t="str">
        <f t="shared" si="1061"/>
        <v/>
      </c>
      <c r="DO263" s="245" t="str">
        <f t="shared" si="1061"/>
        <v/>
      </c>
      <c r="DP263" s="245" t="str">
        <f t="shared" si="1061"/>
        <v/>
      </c>
      <c r="DQ263" s="245" t="str">
        <f t="shared" si="1061"/>
        <v/>
      </c>
      <c r="DR263" s="245" t="str">
        <f t="shared" si="1061"/>
        <v/>
      </c>
      <c r="DS263" s="246" t="str">
        <f t="shared" si="1061"/>
        <v/>
      </c>
      <c r="DT263" s="248" t="str">
        <f t="shared" si="16"/>
        <v>104</v>
      </c>
      <c r="DU263" s="249" t="str">
        <f t="shared" si="17"/>
        <v>200</v>
      </c>
      <c r="DV263" s="225" t="str">
        <f>CZ263*'Ores &amp; Ingots'!$C$3+DA263*'Ores &amp; Ingots'!$C$4+DB263*'Ores &amp; Ingots'!$C$5+DC263*'Ores &amp; Ingots'!$C$6+DD263*'Ores &amp; Ingots'!$C$7+DE263*'Ores &amp; Ingots'!$C$8+DF263*'Ores &amp; Ingots'!$C$9+DG263*'Ores &amp; Ingots'!$C$10+DH263*'Ores &amp; Ingots'!$C$11+DI263*'Ores &amp; Ingots'!$C$12</f>
        <v>13</v>
      </c>
      <c r="DW263" s="225" t="str">
        <f>DJ263*'Ores &amp; Ingots'!$B$3+DK263*'Ores &amp; Ingots'!$B$4+DL263*'Ores &amp; Ingots'!$B$5+DM263*'Ores &amp; Ingots'!$B$6+DN263*'Ores &amp; Ingots'!$B$7+DO263*'Ores &amp; Ingots'!$B$8+DP263*'Ores &amp; Ingots'!$B$9+DQ263*'Ores &amp; Ingots'!$B$10+DR263*'Ores &amp; Ingots'!$B$11+DS263*'Ores &amp; Ingots'!$B$12</f>
        <v>74</v>
      </c>
      <c r="DX263" s="249" t="str">
        <f>CZ263*Refining!$G$3+DA263*Refining!$G$4+DB263*Refining!$G$5+DC263*Refining!$G$6+DD263*Refining!$G$7+DE263*Refining!$G$8+DF263*Refining!$G$9+DG263*Refining!$G$10+DH263*Refining!$G$11+DI263*Refining!$G$12</f>
        <v>69</v>
      </c>
      <c r="DY263" s="249" t="str">
        <f t="shared" si="18"/>
        <v>10,748</v>
      </c>
      <c r="DZ263" s="250" t="str">
        <f t="shared" si="19"/>
        <v>0.0107</v>
      </c>
      <c r="EA263" s="248" t="str">
        <f t="shared" si="20"/>
        <v>83</v>
      </c>
      <c r="EB263" s="251" t="str">
        <f t="shared" ref="EB263:EC263" si="1062">EA263/60</f>
        <v>1.4</v>
      </c>
      <c r="EC263" s="251" t="str">
        <f t="shared" si="1062"/>
        <v>0.0</v>
      </c>
      <c r="ED263" s="248" t="str">
        <f t="shared" si="22"/>
        <v>11,681</v>
      </c>
      <c r="EE263" s="251" t="str">
        <f t="shared" ref="EE263:EF263" si="1063">ED263/1000</f>
        <v>11.7</v>
      </c>
      <c r="EF263" s="252" t="str">
        <f t="shared" si="1063"/>
        <v>0.01</v>
      </c>
      <c r="EG263" s="223" t="str">
        <f t="shared" si="24"/>
        <v>0.0117</v>
      </c>
      <c r="EH263" s="224" t="str">
        <f t="shared" si="25"/>
        <v>0:01:23</v>
      </c>
      <c r="EI263" s="225" t="s">
        <v>12</v>
      </c>
    </row>
    <row r="264">
      <c r="A264" s="33"/>
      <c r="B264" s="336" t="s">
        <v>1073</v>
      </c>
      <c r="C264" s="227" t="s">
        <v>885</v>
      </c>
      <c r="D264" s="227">
        <v>1.0</v>
      </c>
      <c r="E264" s="227">
        <v>1.0</v>
      </c>
      <c r="F264" s="227">
        <v>1.0</v>
      </c>
      <c r="G264" s="228" t="str">
        <f t="shared" si="5"/>
        <v>0.1</v>
      </c>
      <c r="H264" s="229">
        <v>5.0</v>
      </c>
      <c r="I264" s="229">
        <v>12.5</v>
      </c>
      <c r="J264" s="229" t="str">
        <f>H264/Main!$D$9</f>
        <v>5</v>
      </c>
      <c r="K264" s="229" t="str">
        <f>I264/Main!$D$10</f>
        <v>12.5</v>
      </c>
      <c r="L264" s="229" t="str">
        <f t="shared" si="6"/>
        <v>2.5</v>
      </c>
      <c r="M264" s="229">
        <v>1.0</v>
      </c>
      <c r="N264" s="230"/>
      <c r="O264" s="230"/>
      <c r="P264" s="230"/>
      <c r="Q264" s="231"/>
      <c r="R264" s="230"/>
      <c r="S264" s="232"/>
      <c r="T264" s="232"/>
      <c r="U264" s="230"/>
      <c r="V264" s="230"/>
      <c r="W264" s="232"/>
      <c r="X264" s="232"/>
      <c r="Y264" s="230"/>
      <c r="Z264" s="230"/>
      <c r="AA264" s="230"/>
      <c r="AB264" s="230"/>
      <c r="AC264" s="334"/>
      <c r="AD264" s="309">
        <v>2.0</v>
      </c>
      <c r="AE264" s="225">
        <v>0.0</v>
      </c>
      <c r="AF264" s="225">
        <v>0.0</v>
      </c>
      <c r="AG264" s="225">
        <v>0.0</v>
      </c>
      <c r="AH264" s="225">
        <v>0.0</v>
      </c>
      <c r="AI264" s="225">
        <v>0.0</v>
      </c>
      <c r="AJ264" s="225">
        <v>0.0</v>
      </c>
      <c r="AK264" s="225">
        <v>0.0</v>
      </c>
      <c r="AL264" s="225">
        <v>0.0</v>
      </c>
      <c r="AM264" s="225">
        <v>0.0</v>
      </c>
      <c r="AN264" s="225">
        <v>0.0</v>
      </c>
      <c r="AO264" s="225">
        <v>1.0</v>
      </c>
      <c r="AP264" s="225">
        <v>0.0</v>
      </c>
      <c r="AQ264" s="225">
        <v>0.0</v>
      </c>
      <c r="AR264" s="225">
        <v>0.0</v>
      </c>
      <c r="AS264" s="225">
        <v>0.0</v>
      </c>
      <c r="AT264" s="225">
        <v>0.0</v>
      </c>
      <c r="AU264" s="225">
        <v>0.0</v>
      </c>
      <c r="AV264" s="225">
        <v>0.0</v>
      </c>
      <c r="AW264" s="225">
        <v>0.0</v>
      </c>
      <c r="AX264" s="225">
        <v>0.0</v>
      </c>
      <c r="AY264" s="359" t="str">
        <f t="shared" ref="AY264:BS264" si="1064">IF(AD264 = 0, "", AD264)</f>
        <v>2</v>
      </c>
      <c r="AZ264" s="227" t="str">
        <f t="shared" si="1064"/>
        <v/>
      </c>
      <c r="BA264" s="227" t="str">
        <f t="shared" si="1064"/>
        <v/>
      </c>
      <c r="BB264" s="227" t="str">
        <f t="shared" si="1064"/>
        <v/>
      </c>
      <c r="BC264" s="227" t="str">
        <f t="shared" si="1064"/>
        <v/>
      </c>
      <c r="BD264" s="227" t="str">
        <f t="shared" si="1064"/>
        <v/>
      </c>
      <c r="BE264" s="227" t="str">
        <f t="shared" si="1064"/>
        <v/>
      </c>
      <c r="BF264" s="227" t="str">
        <f t="shared" si="1064"/>
        <v/>
      </c>
      <c r="BG264" s="227" t="str">
        <f t="shared" si="1064"/>
        <v/>
      </c>
      <c r="BH264" s="227" t="str">
        <f t="shared" si="1064"/>
        <v/>
      </c>
      <c r="BI264" s="227" t="str">
        <f t="shared" si="1064"/>
        <v/>
      </c>
      <c r="BJ264" s="227" t="str">
        <f t="shared" si="1064"/>
        <v>1</v>
      </c>
      <c r="BK264" s="227" t="str">
        <f t="shared" si="1064"/>
        <v/>
      </c>
      <c r="BL264" s="227" t="str">
        <f t="shared" si="1064"/>
        <v/>
      </c>
      <c r="BM264" s="227" t="str">
        <f t="shared" si="1064"/>
        <v/>
      </c>
      <c r="BN264" s="227" t="str">
        <f t="shared" si="1064"/>
        <v/>
      </c>
      <c r="BO264" s="227" t="str">
        <f t="shared" si="1064"/>
        <v/>
      </c>
      <c r="BP264" s="227" t="str">
        <f t="shared" si="1064"/>
        <v/>
      </c>
      <c r="BQ264" s="227" t="str">
        <f t="shared" si="1064"/>
        <v/>
      </c>
      <c r="BR264" s="227" t="str">
        <f t="shared" si="1064"/>
        <v/>
      </c>
      <c r="BS264" s="238" t="str">
        <f t="shared" si="1064"/>
        <v/>
      </c>
      <c r="BT264" s="239" t="str">
        <f>$AY264*Assembly!Y$4+$AZ264*Assembly!Y$5+$BA264*Assembly!Y$6+$BB264*Assembly!Y$7+$BC264*Assembly!Y$8+$BD264*Assembly!Y$9+$BE264*Assembly!Y$10+$BF264*Assembly!Y$11+$BG264*Assembly!Y$12+$BH264*Assembly!Y$13+$BI264*Assembly!Y$14+$BJ264*Assembly!Y$15+$BK264*Assembly!Y$16+$BL264*Assembly!Y$17+$BM264*Assembly!Y$18+$BN264*Assembly!Y$19+$BO264*Assembly!Y$20+$BP264*Assembly!Y$21+$BQ264*Assembly!Y$22+$BR264*Assembly!Y$23+$BS264*Assembly!Y$24</f>
        <v>46</v>
      </c>
      <c r="BU264" s="225" t="str">
        <f t="shared" si="8"/>
        <v>368</v>
      </c>
      <c r="BV264" s="225"/>
      <c r="BW264" s="225" t="str">
        <f>$AY264*Assembly!AC$4+$AZ264*Assembly!AC$5+$BA264*Assembly!AC$6+$BB264*Assembly!AC$7+$BC264*Assembly!AC$8+$BD264*Assembly!AC$9+$BE264*Assembly!AC$10+$BF264*Assembly!AC$11+$BG264*Assembly!AC$12+$BH264*Assembly!AC$13+$BI264*Assembly!AC$14+$BJ264*Assembly!AC$15+$BK264*Assembly!AC$16+$BL264*Assembly!AC$17+$BM264*Assembly!AC$18+$BN264*Assembly!AC$19+$BO264*Assembly!AC$20+$BP264*Assembly!AC$21+$BQ264*Assembly!AC$22+$BR264*Assembly!AC$23+$BS264*Assembly!AC$24</f>
        <v>230</v>
      </c>
      <c r="BX264" s="240" t="str">
        <f t="shared" si="9"/>
        <v>5.00</v>
      </c>
      <c r="BY264" s="241" t="str">
        <f t="shared" si="10"/>
        <v>1840</v>
      </c>
      <c r="BZ264" s="242" t="str">
        <f t="shared" si="11"/>
        <v>0.6</v>
      </c>
      <c r="CA264" s="241" t="str">
        <f t="shared" si="12"/>
        <v>46</v>
      </c>
      <c r="CB264" s="225" t="str">
        <f>$AY264*Assembly!X$4+$AZ264*Assembly!X$5+$BA264*Assembly!X$6+$BB264*Assembly!X$7+$BC264*Assembly!X$8+$BD264*Assembly!X$9+$BE264*Assembly!X$10+$BF264*Assembly!X$11+$BG264*Assembly!X$12+$BH264*Assembly!X$13+$BI264*Assembly!X$14+$BJ264*Assembly!X$15+$BK264*Assembly!X$16+$BL264*Assembly!X$17+$BM264*Assembly!X$18+$BN264*Assembly!X$19+$BO264*Assembly!X$20+$BP264*Assembly!X$21+$BQ264*Assembly!X$22+$BR264*Assembly!X$23+$BS264*Assembly!X$24</f>
        <v>4</v>
      </c>
      <c r="CC264" s="225" t="str">
        <f t="shared" si="13"/>
        <v>622</v>
      </c>
      <c r="CD264" s="223" t="str">
        <f t="shared" si="14"/>
        <v>0.0006</v>
      </c>
      <c r="CE264" s="243" t="str">
        <f>$AY264*Assembly!AB$4+$AZ264*Assembly!AB$5+$BA264*Assembly!AB$6+$BB264*Assembly!AB$7+$BC264*Assembly!AB$8+$BD264*Assembly!AB$9+$BE264*Assembly!AB$10+$BF264*Assembly!AB$11+$BG264*Assembly!AB$12+$BH264*Assembly!AB$13+$BI264*Assembly!AB$14+$BJ264*Assembly!AB$15+$BK264*Assembly!AB$16+$BL264*Assembly!AB$17+$BM264*Assembly!AB$18+$BN264*Assembly!AB$19+$BO264*Assembly!AB$20+$BP264*Assembly!AB$21+$BQ264*Assembly!AB$22+$BR264*Assembly!AB$23+$BS264*Assembly!AB$24</f>
        <v>21</v>
      </c>
      <c r="CF264" s="231" t="str">
        <f>$AY264*Assembly!M$4+$AZ264*Assembly!M$5+$BA264*Assembly!M$6+$BB264*Assembly!M$7+$BC264*Assembly!M$8+$BD264*Assembly!M$9+$BE264*Assembly!M$10+$BF264*Assembly!M$11+$BG264*Assembly!M$12+$BH264*Assembly!M$13+$BI264*Assembly!M$14+$BJ264*Assembly!M$15+$BK264*Assembly!M$16+$BL264*Assembly!M$17+$BM264*Assembly!M$18+$BN264*Assembly!M$19+$BO264*Assembly!M$20+$BP264*Assembly!M$21+$BQ264*Assembly!M$22+$BR264*Assembly!M$23+$BS264*Assembly!M$24</f>
        <v>54</v>
      </c>
      <c r="CG264" s="231" t="str">
        <f>$AY264*Assembly!N$4+$AZ264*Assembly!N$5+$BA264*Assembly!N$6+$BB264*Assembly!N$7+$BC264*Assembly!N$8+$BD264*Assembly!N$9+$BE264*Assembly!N$10+$BF264*Assembly!N$11+$BG264*Assembly!N$12+$BH264*Assembly!N$13+$BI264*Assembly!N$14+$BJ264*Assembly!N$15+$BK264*Assembly!N$16+$BL264*Assembly!N$17+$BM264*Assembly!N$18+$BN264*Assembly!N$19+$BO264*Assembly!N$20+$BP264*Assembly!N$21+$BQ264*Assembly!N$22+$BR264*Assembly!N$23+$BS264*Assembly!N$24</f>
        <v>5</v>
      </c>
      <c r="CH264" s="231" t="str">
        <f>$AY264*Assembly!O$4+$AZ264*Assembly!O$5+$BA264*Assembly!O$6+$BB264*Assembly!O$7+$BC264*Assembly!O$8+$BD264*Assembly!O$9+$BE264*Assembly!O$10+$BF264*Assembly!O$11+$BG264*Assembly!O$12+$BH264*Assembly!O$13+$BI264*Assembly!O$14+$BJ264*Assembly!O$15+$BK264*Assembly!O$16+$BL264*Assembly!O$17+$BM264*Assembly!O$18+$BN264*Assembly!O$19+$BO264*Assembly!O$20+$BP264*Assembly!O$21+$BQ264*Assembly!O$22+$BR264*Assembly!O$23+$BS264*Assembly!O$24</f>
        <v>3</v>
      </c>
      <c r="CI264" s="229" t="str">
        <f>$AY264*Assembly!P$4+$AZ264*Assembly!P$5+$BA264*Assembly!P$6+$BB264*Assembly!P$7+$BC264*Assembly!P$8+$BD264*Assembly!P$9+$BE264*Assembly!P$10+$BF264*Assembly!P$11+$BG264*Assembly!P$12+$BH264*Assembly!P$13+$BI264*Assembly!P$14+$BJ264*Assembly!P$15+$BK264*Assembly!P$16+$BL264*Assembly!P$17+$BM264*Assembly!P$18+$BN264*Assembly!P$19+$BO264*Assembly!P$20+$BP264*Assembly!P$21+$BQ264*Assembly!P$22+$BR264*Assembly!P$23+$BS264*Assembly!P$24</f>
        <v>0</v>
      </c>
      <c r="CJ264" s="229" t="str">
        <f>$AY264*Assembly!Q$4+$AZ264*Assembly!Q$5+$BA264*Assembly!Q$6+$BB264*Assembly!Q$7+$BC264*Assembly!Q$8+$BD264*Assembly!Q$9+$BE264*Assembly!Q$10+$BF264*Assembly!Q$11+$BG264*Assembly!Q$12+$BH264*Assembly!Q$13+$BI264*Assembly!Q$14+$BJ264*Assembly!Q$15+$BK264*Assembly!Q$16+$BL264*Assembly!Q$17+$BM264*Assembly!Q$18+$BN264*Assembly!Q$19+$BO264*Assembly!Q$20+$BP264*Assembly!Q$21+$BQ264*Assembly!Q$22+$BR264*Assembly!Q$23+$BS264*Assembly!Q$24</f>
        <v>0</v>
      </c>
      <c r="CK264" s="231" t="str">
        <f>$AY264*Assembly!R$4+$AZ264*Assembly!R$5+$BA264*Assembly!R$6+$BB264*Assembly!R$7+$BC264*Assembly!R$8+$BD264*Assembly!R$9+$BE264*Assembly!R$10+$BF264*Assembly!R$11+$BG264*Assembly!R$12+$BH264*Assembly!R$13+$BI264*Assembly!R$14+$BJ264*Assembly!R$15+$BK264*Assembly!R$16+$BL264*Assembly!R$17+$BM264*Assembly!R$18+$BN264*Assembly!R$19+$BO264*Assembly!R$20+$BP264*Assembly!R$21+$BQ264*Assembly!R$22+$BR264*Assembly!R$23+$BS264*Assembly!R$24</f>
        <v>0</v>
      </c>
      <c r="CL264" s="229" t="str">
        <f>$AY264*Assembly!S$4+$AZ264*Assembly!S$5+$BA264*Assembly!S$6+$BB264*Assembly!S$7+$BC264*Assembly!S$8+$BD264*Assembly!S$9+$BE264*Assembly!S$10+$BF264*Assembly!S$11+$BG264*Assembly!S$12+$BH264*Assembly!S$13+$BI264*Assembly!S$14+$BJ264*Assembly!S$15+$BK264*Assembly!S$16+$BL264*Assembly!S$17+$BM264*Assembly!S$18+$BN264*Assembly!S$19+$BO264*Assembly!S$20+$BP264*Assembly!S$21+$BQ264*Assembly!S$22+$BR264*Assembly!S$23+$BS264*Assembly!S$24</f>
        <v>0</v>
      </c>
      <c r="CM264" s="229" t="str">
        <f>$AY264*Assembly!T$4+$AZ264*Assembly!T$5+$BA264*Assembly!T$6+$BB264*Assembly!T$7+$BC264*Assembly!T$8+$BD264*Assembly!T$9+$BE264*Assembly!T$10+$BF264*Assembly!T$11+$BG264*Assembly!T$12+$BH264*Assembly!T$13+$BI264*Assembly!T$14+$BJ264*Assembly!T$15+$BK264*Assembly!T$16+$BL264*Assembly!T$17+$BM264*Assembly!T$18+$BN264*Assembly!T$19+$BO264*Assembly!T$20+$BP264*Assembly!T$21+$BQ264*Assembly!T$22+$BR264*Assembly!T$23+$BS264*Assembly!T$24</f>
        <v>0</v>
      </c>
      <c r="CN264" s="229" t="str">
        <f>$AY264*Assembly!U$4+$AZ264*Assembly!U$5+$BA264*Assembly!U$6+$BB264*Assembly!U$7+$BC264*Assembly!U$8+$BD264*Assembly!U$9+$BE264*Assembly!U$10+$BF264*Assembly!U$11+$BG264*Assembly!U$12+$BH264*Assembly!U$13+$BI264*Assembly!U$14+$BJ264*Assembly!U$15+$BK264*Assembly!U$16+$BL264*Assembly!U$17+$BM264*Assembly!U$18+$BN264*Assembly!U$19+$BO264*Assembly!U$20+$BP264*Assembly!U$21+$BQ264*Assembly!U$22+$BR264*Assembly!U$23+$BS264*Assembly!U$24</f>
        <v>0</v>
      </c>
      <c r="CO264" s="231" t="str">
        <f>$AY264*Assembly!V$4+$AZ264*Assembly!V$5+$BA264*Assembly!V$6+$BB264*Assembly!V$7+$BC264*Assembly!V$8+$BD264*Assembly!V$9+$BE264*Assembly!V$10+$BF264*Assembly!V$11+$BG264*Assembly!V$12+$BH264*Assembly!V$13+$BI264*Assembly!V$14+$BJ264*Assembly!V$15+$BK264*Assembly!V$16+$BL264*Assembly!V$17+$BM264*Assembly!V$18+$BN264*Assembly!V$19+$BO264*Assembly!V$20+$BP264*Assembly!V$21+$BQ264*Assembly!V$22+$BR264*Assembly!V$23+$BS264*Assembly!V$24</f>
        <v>0</v>
      </c>
      <c r="CP264" s="231" t="str">
        <f>CF264*Refining!$F$3</f>
        <v>96</v>
      </c>
      <c r="CQ264" s="231" t="str">
        <f>CG264*Refining!$F$4</f>
        <v>16</v>
      </c>
      <c r="CR264" s="231" t="str">
        <f>CH264*Refining!$F$5</f>
        <v>13</v>
      </c>
      <c r="CS264" s="231" t="str">
        <f>CI264*Refining!$F$6</f>
        <v>0</v>
      </c>
      <c r="CT264" s="231" t="str">
        <f>CJ264*Refining!$F$7</f>
        <v>0</v>
      </c>
      <c r="CU264" s="231" t="str">
        <f>CK264*Refining!$F$8</f>
        <v>0</v>
      </c>
      <c r="CV264" s="231" t="str">
        <f>CL264*Refining!$F$9</f>
        <v>0</v>
      </c>
      <c r="CW264" s="231" t="str">
        <f>CM264*Refining!$F$10</f>
        <v>0</v>
      </c>
      <c r="CX264" s="231" t="str">
        <f>CN264*Refining!$F$11</f>
        <v>0</v>
      </c>
      <c r="CY264" s="231" t="str">
        <f>CO264*Refining!$F$12</f>
        <v>0</v>
      </c>
      <c r="CZ264" s="244" t="str">
        <f t="shared" ref="CZ264:DS264" si="1065">IF(CF264 = 0, "", CF264)</f>
        <v>54</v>
      </c>
      <c r="DA264" s="245" t="str">
        <f t="shared" si="1065"/>
        <v>5</v>
      </c>
      <c r="DB264" s="245" t="str">
        <f t="shared" si="1065"/>
        <v>3</v>
      </c>
      <c r="DC264" s="245" t="str">
        <f t="shared" si="1065"/>
        <v/>
      </c>
      <c r="DD264" s="245" t="str">
        <f t="shared" si="1065"/>
        <v/>
      </c>
      <c r="DE264" s="245" t="str">
        <f t="shared" si="1065"/>
        <v/>
      </c>
      <c r="DF264" s="245" t="str">
        <f t="shared" si="1065"/>
        <v/>
      </c>
      <c r="DG264" s="245" t="str">
        <f t="shared" si="1065"/>
        <v/>
      </c>
      <c r="DH264" s="245" t="str">
        <f t="shared" si="1065"/>
        <v/>
      </c>
      <c r="DI264" s="246" t="str">
        <f t="shared" si="1065"/>
        <v/>
      </c>
      <c r="DJ264" s="244" t="str">
        <f t="shared" si="1065"/>
        <v>96</v>
      </c>
      <c r="DK264" s="245" t="str">
        <f t="shared" si="1065"/>
        <v>16</v>
      </c>
      <c r="DL264" s="245" t="str">
        <f t="shared" si="1065"/>
        <v>13</v>
      </c>
      <c r="DM264" s="245" t="str">
        <f t="shared" si="1065"/>
        <v/>
      </c>
      <c r="DN264" s="259" t="str">
        <f t="shared" si="1065"/>
        <v/>
      </c>
      <c r="DO264" s="245" t="str">
        <f t="shared" si="1065"/>
        <v/>
      </c>
      <c r="DP264" s="245" t="str">
        <f t="shared" si="1065"/>
        <v/>
      </c>
      <c r="DQ264" s="245" t="str">
        <f t="shared" si="1065"/>
        <v/>
      </c>
      <c r="DR264" s="245" t="str">
        <f t="shared" si="1065"/>
        <v/>
      </c>
      <c r="DS264" s="246" t="str">
        <f t="shared" si="1065"/>
        <v/>
      </c>
      <c r="DT264" s="248" t="str">
        <f t="shared" si="16"/>
        <v>62</v>
      </c>
      <c r="DU264" s="249" t="str">
        <f t="shared" si="17"/>
        <v>125</v>
      </c>
      <c r="DV264" s="225" t="str">
        <f>CZ264*'Ores &amp; Ingots'!$C$3+DA264*'Ores &amp; Ingots'!$C$4+DB264*'Ores &amp; Ingots'!$C$5+DC264*'Ores &amp; Ingots'!$C$6+DD264*'Ores &amp; Ingots'!$C$7+DE264*'Ores &amp; Ingots'!$C$8+DF264*'Ores &amp; Ingots'!$C$9+DG264*'Ores &amp; Ingots'!$C$10+DH264*'Ores &amp; Ingots'!$C$11+DI264*'Ores &amp; Ingots'!$C$12</f>
        <v>8</v>
      </c>
      <c r="DW264" s="225" t="str">
        <f>DJ264*'Ores &amp; Ingots'!$B$3+DK264*'Ores &amp; Ingots'!$B$4+DL264*'Ores &amp; Ingots'!$B$5+DM264*'Ores &amp; Ingots'!$B$6+DN264*'Ores &amp; Ingots'!$B$7+DO264*'Ores &amp; Ingots'!$B$8+DP264*'Ores &amp; Ingots'!$B$9+DQ264*'Ores &amp; Ingots'!$B$10+DR264*'Ores &amp; Ingots'!$B$11+DS264*'Ores &amp; Ingots'!$B$12</f>
        <v>46</v>
      </c>
      <c r="DX264" s="249" t="str">
        <f>CZ264*Refining!$G$3+DA264*Refining!$G$4+DB264*Refining!$G$5+DC264*Refining!$G$6+DD264*Refining!$G$7+DE264*Refining!$G$8+DF264*Refining!$G$9+DG264*Refining!$G$10+DH264*Refining!$G$11+DI264*Refining!$G$12</f>
        <v>66</v>
      </c>
      <c r="DY264" s="249" t="str">
        <f t="shared" si="18"/>
        <v>10,299</v>
      </c>
      <c r="DZ264" s="250" t="str">
        <f t="shared" si="19"/>
        <v>0.0103</v>
      </c>
      <c r="EA264" s="248" t="str">
        <f t="shared" si="20"/>
        <v>75</v>
      </c>
      <c r="EB264" s="251" t="str">
        <f t="shared" ref="EB264:EC264" si="1066">EA264/60</f>
        <v>1.3</v>
      </c>
      <c r="EC264" s="251" t="str">
        <f t="shared" si="1066"/>
        <v>0.0</v>
      </c>
      <c r="ED264" s="248" t="str">
        <f t="shared" si="22"/>
        <v>10,921</v>
      </c>
      <c r="EE264" s="251" t="str">
        <f t="shared" ref="EE264:EF264" si="1067">ED264/1000</f>
        <v>10.9</v>
      </c>
      <c r="EF264" s="252" t="str">
        <f t="shared" si="1067"/>
        <v>0.01</v>
      </c>
      <c r="EG264" s="223" t="str">
        <f t="shared" si="24"/>
        <v>0.0109</v>
      </c>
      <c r="EH264" s="224" t="str">
        <f t="shared" si="25"/>
        <v>0:01:15</v>
      </c>
      <c r="EI264" s="225" t="s">
        <v>12</v>
      </c>
    </row>
    <row r="265">
      <c r="A265" s="33"/>
      <c r="B265" s="336" t="s">
        <v>1074</v>
      </c>
      <c r="C265" s="227" t="s">
        <v>885</v>
      </c>
      <c r="D265" s="227">
        <v>1.0</v>
      </c>
      <c r="E265" s="227">
        <v>1.0</v>
      </c>
      <c r="F265" s="227">
        <v>1.0</v>
      </c>
      <c r="G265" s="253" t="str">
        <f t="shared" si="5"/>
        <v>0.1</v>
      </c>
      <c r="H265" s="254">
        <v>8.0</v>
      </c>
      <c r="I265" s="254">
        <v>20.0</v>
      </c>
      <c r="J265" s="254" t="str">
        <f>H265/Main!$D$9</f>
        <v>8</v>
      </c>
      <c r="K265" s="254" t="str">
        <f>I265/Main!$D$10</f>
        <v>20</v>
      </c>
      <c r="L265" s="254" t="str">
        <f t="shared" si="6"/>
        <v>2.5</v>
      </c>
      <c r="M265" s="254">
        <v>1.0</v>
      </c>
      <c r="N265" s="255"/>
      <c r="O265" s="255"/>
      <c r="P265" s="255"/>
      <c r="Q265" s="256"/>
      <c r="R265" s="255"/>
      <c r="S265" s="257"/>
      <c r="T265" s="257"/>
      <c r="U265" s="255"/>
      <c r="V265" s="255"/>
      <c r="W265" s="350"/>
      <c r="X265" s="257"/>
      <c r="Y265" s="255"/>
      <c r="Z265" s="255"/>
      <c r="AA265" s="255"/>
      <c r="AB265" s="255"/>
      <c r="AC265" s="351"/>
      <c r="AD265" s="309">
        <v>5.0</v>
      </c>
      <c r="AE265" s="225">
        <v>0.0</v>
      </c>
      <c r="AF265" s="225">
        <v>0.0</v>
      </c>
      <c r="AG265" s="225">
        <v>0.0</v>
      </c>
      <c r="AH265" s="225">
        <v>0.0</v>
      </c>
      <c r="AI265" s="225">
        <v>0.0</v>
      </c>
      <c r="AJ265" s="225">
        <v>0.0</v>
      </c>
      <c r="AK265" s="225">
        <v>0.0</v>
      </c>
      <c r="AL265" s="225">
        <v>0.0</v>
      </c>
      <c r="AM265" s="225">
        <v>0.0</v>
      </c>
      <c r="AN265" s="225">
        <v>0.0</v>
      </c>
      <c r="AO265" s="225">
        <v>1.0</v>
      </c>
      <c r="AP265" s="225">
        <v>0.0</v>
      </c>
      <c r="AQ265" s="225">
        <v>0.0</v>
      </c>
      <c r="AR265" s="225">
        <v>0.0</v>
      </c>
      <c r="AS265" s="225">
        <v>0.0</v>
      </c>
      <c r="AT265" s="225">
        <v>0.0</v>
      </c>
      <c r="AU265" s="225">
        <v>0.0</v>
      </c>
      <c r="AV265" s="225">
        <v>0.0</v>
      </c>
      <c r="AW265" s="225">
        <v>0.0</v>
      </c>
      <c r="AX265" s="225">
        <v>0.0</v>
      </c>
      <c r="AY265" s="359" t="str">
        <f t="shared" ref="AY265:BS265" si="1068">IF(AD265 = 0, "", AD265)</f>
        <v>5</v>
      </c>
      <c r="AZ265" s="227" t="str">
        <f t="shared" si="1068"/>
        <v/>
      </c>
      <c r="BA265" s="227" t="str">
        <f t="shared" si="1068"/>
        <v/>
      </c>
      <c r="BB265" s="227" t="str">
        <f t="shared" si="1068"/>
        <v/>
      </c>
      <c r="BC265" s="227" t="str">
        <f t="shared" si="1068"/>
        <v/>
      </c>
      <c r="BD265" s="227" t="str">
        <f t="shared" si="1068"/>
        <v/>
      </c>
      <c r="BE265" s="227" t="str">
        <f t="shared" si="1068"/>
        <v/>
      </c>
      <c r="BF265" s="227" t="str">
        <f t="shared" si="1068"/>
        <v/>
      </c>
      <c r="BG265" s="227" t="str">
        <f t="shared" si="1068"/>
        <v/>
      </c>
      <c r="BH265" s="227" t="str">
        <f t="shared" si="1068"/>
        <v/>
      </c>
      <c r="BI265" s="227" t="str">
        <f t="shared" si="1068"/>
        <v/>
      </c>
      <c r="BJ265" s="227" t="str">
        <f t="shared" si="1068"/>
        <v>1</v>
      </c>
      <c r="BK265" s="227" t="str">
        <f t="shared" si="1068"/>
        <v/>
      </c>
      <c r="BL265" s="227" t="str">
        <f t="shared" si="1068"/>
        <v/>
      </c>
      <c r="BM265" s="227" t="str">
        <f t="shared" si="1068"/>
        <v/>
      </c>
      <c r="BN265" s="227" t="str">
        <f t="shared" si="1068"/>
        <v/>
      </c>
      <c r="BO265" s="227" t="str">
        <f t="shared" si="1068"/>
        <v/>
      </c>
      <c r="BP265" s="227" t="str">
        <f t="shared" si="1068"/>
        <v/>
      </c>
      <c r="BQ265" s="227" t="str">
        <f t="shared" si="1068"/>
        <v/>
      </c>
      <c r="BR265" s="227" t="str">
        <f t="shared" si="1068"/>
        <v/>
      </c>
      <c r="BS265" s="238" t="str">
        <f t="shared" si="1068"/>
        <v/>
      </c>
      <c r="BT265" s="239" t="str">
        <f>$AY265*Assembly!Y$4+$AZ265*Assembly!Y$5+$BA265*Assembly!Y$6+$BB265*Assembly!Y$7+$BC265*Assembly!Y$8+$BD265*Assembly!Y$9+$BE265*Assembly!Y$10+$BF265*Assembly!Y$11+$BG265*Assembly!Y$12+$BH265*Assembly!Y$13+$BI265*Assembly!Y$14+$BJ265*Assembly!Y$15+$BK265*Assembly!Y$16+$BL265*Assembly!Y$17+$BM265*Assembly!Y$18+$BN265*Assembly!Y$19+$BO265*Assembly!Y$20+$BP265*Assembly!Y$21+$BQ265*Assembly!Y$22+$BR265*Assembly!Y$23+$BS265*Assembly!Y$24</f>
        <v>106</v>
      </c>
      <c r="BU265" s="225" t="str">
        <f t="shared" si="8"/>
        <v>848</v>
      </c>
      <c r="BV265" s="225"/>
      <c r="BW265" s="225" t="str">
        <f>$AY265*Assembly!AC$4+$AZ265*Assembly!AC$5+$BA265*Assembly!AC$6+$BB265*Assembly!AC$7+$BC265*Assembly!AC$8+$BD265*Assembly!AC$9+$BE265*Assembly!AC$10+$BF265*Assembly!AC$11+$BG265*Assembly!AC$12+$BH265*Assembly!AC$13+$BI265*Assembly!AC$14+$BJ265*Assembly!AC$15+$BK265*Assembly!AC$16+$BL265*Assembly!AC$17+$BM265*Assembly!AC$18+$BN265*Assembly!AC$19+$BO265*Assembly!AC$20+$BP265*Assembly!AC$21+$BQ265*Assembly!AC$22+$BR265*Assembly!AC$23+$BS265*Assembly!AC$24</f>
        <v>530</v>
      </c>
      <c r="BX265" s="240" t="str">
        <f t="shared" si="9"/>
        <v>5.00</v>
      </c>
      <c r="BY265" s="241" t="str">
        <f t="shared" si="10"/>
        <v>4240</v>
      </c>
      <c r="BZ265" s="242" t="str">
        <f t="shared" si="11"/>
        <v>0.6</v>
      </c>
      <c r="CA265" s="241" t="str">
        <f t="shared" si="12"/>
        <v>66</v>
      </c>
      <c r="CB265" s="225" t="str">
        <f>$AY265*Assembly!X$4+$AZ265*Assembly!X$5+$BA265*Assembly!X$6+$BB265*Assembly!X$7+$BC265*Assembly!X$8+$BD265*Assembly!X$9+$BE265*Assembly!X$10+$BF265*Assembly!X$11+$BG265*Assembly!X$12+$BH265*Assembly!X$13+$BI265*Assembly!X$14+$BJ265*Assembly!X$15+$BK265*Assembly!X$16+$BL265*Assembly!X$17+$BM265*Assembly!X$18+$BN265*Assembly!X$19+$BO265*Assembly!X$20+$BP265*Assembly!X$21+$BQ265*Assembly!X$22+$BR265*Assembly!X$23+$BS265*Assembly!X$24</f>
        <v>7</v>
      </c>
      <c r="CC265" s="225" t="str">
        <f t="shared" si="13"/>
        <v>1,089</v>
      </c>
      <c r="CD265" s="223" t="str">
        <f t="shared" si="14"/>
        <v>0.0011</v>
      </c>
      <c r="CE265" s="243" t="str">
        <f>$AY265*Assembly!AB$4+$AZ265*Assembly!AB$5+$BA265*Assembly!AB$6+$BB265*Assembly!AB$7+$BC265*Assembly!AB$8+$BD265*Assembly!AB$9+$BE265*Assembly!AB$10+$BF265*Assembly!AB$11+$BG265*Assembly!AB$12+$BH265*Assembly!AB$13+$BI265*Assembly!AB$14+$BJ265*Assembly!AB$15+$BK265*Assembly!AB$16+$BL265*Assembly!AB$17+$BM265*Assembly!AB$18+$BN265*Assembly!AB$19+$BO265*Assembly!AB$20+$BP265*Assembly!AB$21+$BQ265*Assembly!AB$22+$BR265*Assembly!AB$23+$BS265*Assembly!AB$24</f>
        <v>30</v>
      </c>
      <c r="CF265" s="256" t="str">
        <f>$AY265*Assembly!M$4+$AZ265*Assembly!M$5+$BA265*Assembly!M$6+$BB265*Assembly!M$7+$BC265*Assembly!M$8+$BD265*Assembly!M$9+$BE265*Assembly!M$10+$BF265*Assembly!M$11+$BG265*Assembly!M$12+$BH265*Assembly!M$13+$BI265*Assembly!M$14+$BJ265*Assembly!M$15+$BK265*Assembly!M$16+$BL265*Assembly!M$17+$BM265*Assembly!M$18+$BN265*Assembly!M$19+$BO265*Assembly!M$20+$BP265*Assembly!M$21+$BQ265*Assembly!M$22+$BR265*Assembly!M$23+$BS265*Assembly!M$24</f>
        <v>117</v>
      </c>
      <c r="CG265" s="256" t="str">
        <f>$AY265*Assembly!N$4+$AZ265*Assembly!N$5+$BA265*Assembly!N$6+$BB265*Assembly!N$7+$BC265*Assembly!N$8+$BD265*Assembly!N$9+$BE265*Assembly!N$10+$BF265*Assembly!N$11+$BG265*Assembly!N$12+$BH265*Assembly!N$13+$BI265*Assembly!N$14+$BJ265*Assembly!N$15+$BK265*Assembly!N$16+$BL265*Assembly!N$17+$BM265*Assembly!N$18+$BN265*Assembly!N$19+$BO265*Assembly!N$20+$BP265*Assembly!N$21+$BQ265*Assembly!N$22+$BR265*Assembly!N$23+$BS265*Assembly!N$24</f>
        <v>5</v>
      </c>
      <c r="CH265" s="256" t="str">
        <f>$AY265*Assembly!O$4+$AZ265*Assembly!O$5+$BA265*Assembly!O$6+$BB265*Assembly!O$7+$BC265*Assembly!O$8+$BD265*Assembly!O$9+$BE265*Assembly!O$10+$BF265*Assembly!O$11+$BG265*Assembly!O$12+$BH265*Assembly!O$13+$BI265*Assembly!O$14+$BJ265*Assembly!O$15+$BK265*Assembly!O$16+$BL265*Assembly!O$17+$BM265*Assembly!O$18+$BN265*Assembly!O$19+$BO265*Assembly!O$20+$BP265*Assembly!O$21+$BQ265*Assembly!O$22+$BR265*Assembly!O$23+$BS265*Assembly!O$24</f>
        <v>3</v>
      </c>
      <c r="CI265" s="254" t="str">
        <f>$AY265*Assembly!P$4+$AZ265*Assembly!P$5+$BA265*Assembly!P$6+$BB265*Assembly!P$7+$BC265*Assembly!P$8+$BD265*Assembly!P$9+$BE265*Assembly!P$10+$BF265*Assembly!P$11+$BG265*Assembly!P$12+$BH265*Assembly!P$13+$BI265*Assembly!P$14+$BJ265*Assembly!P$15+$BK265*Assembly!P$16+$BL265*Assembly!P$17+$BM265*Assembly!P$18+$BN265*Assembly!P$19+$BO265*Assembly!P$20+$BP265*Assembly!P$21+$BQ265*Assembly!P$22+$BR265*Assembly!P$23+$BS265*Assembly!P$24</f>
        <v>0</v>
      </c>
      <c r="CJ265" s="254" t="str">
        <f>$AY265*Assembly!Q$4+$AZ265*Assembly!Q$5+$BA265*Assembly!Q$6+$BB265*Assembly!Q$7+$BC265*Assembly!Q$8+$BD265*Assembly!Q$9+$BE265*Assembly!Q$10+$BF265*Assembly!Q$11+$BG265*Assembly!Q$12+$BH265*Assembly!Q$13+$BI265*Assembly!Q$14+$BJ265*Assembly!Q$15+$BK265*Assembly!Q$16+$BL265*Assembly!Q$17+$BM265*Assembly!Q$18+$BN265*Assembly!Q$19+$BO265*Assembly!Q$20+$BP265*Assembly!Q$21+$BQ265*Assembly!Q$22+$BR265*Assembly!Q$23+$BS265*Assembly!Q$24</f>
        <v>0</v>
      </c>
      <c r="CK265" s="256" t="str">
        <f>$AY265*Assembly!R$4+$AZ265*Assembly!R$5+$BA265*Assembly!R$6+$BB265*Assembly!R$7+$BC265*Assembly!R$8+$BD265*Assembly!R$9+$BE265*Assembly!R$10+$BF265*Assembly!R$11+$BG265*Assembly!R$12+$BH265*Assembly!R$13+$BI265*Assembly!R$14+$BJ265*Assembly!R$15+$BK265*Assembly!R$16+$BL265*Assembly!R$17+$BM265*Assembly!R$18+$BN265*Assembly!R$19+$BO265*Assembly!R$20+$BP265*Assembly!R$21+$BQ265*Assembly!R$22+$BR265*Assembly!R$23+$BS265*Assembly!R$24</f>
        <v>0</v>
      </c>
      <c r="CL265" s="254" t="str">
        <f>$AY265*Assembly!S$4+$AZ265*Assembly!S$5+$BA265*Assembly!S$6+$BB265*Assembly!S$7+$BC265*Assembly!S$8+$BD265*Assembly!S$9+$BE265*Assembly!S$10+$BF265*Assembly!S$11+$BG265*Assembly!S$12+$BH265*Assembly!S$13+$BI265*Assembly!S$14+$BJ265*Assembly!S$15+$BK265*Assembly!S$16+$BL265*Assembly!S$17+$BM265*Assembly!S$18+$BN265*Assembly!S$19+$BO265*Assembly!S$20+$BP265*Assembly!S$21+$BQ265*Assembly!S$22+$BR265*Assembly!S$23+$BS265*Assembly!S$24</f>
        <v>0</v>
      </c>
      <c r="CM265" s="254" t="str">
        <f>$AY265*Assembly!T$4+$AZ265*Assembly!T$5+$BA265*Assembly!T$6+$BB265*Assembly!T$7+$BC265*Assembly!T$8+$BD265*Assembly!T$9+$BE265*Assembly!T$10+$BF265*Assembly!T$11+$BG265*Assembly!T$12+$BH265*Assembly!T$13+$BI265*Assembly!T$14+$BJ265*Assembly!T$15+$BK265*Assembly!T$16+$BL265*Assembly!T$17+$BM265*Assembly!T$18+$BN265*Assembly!T$19+$BO265*Assembly!T$20+$BP265*Assembly!T$21+$BQ265*Assembly!T$22+$BR265*Assembly!T$23+$BS265*Assembly!T$24</f>
        <v>0</v>
      </c>
      <c r="CN265" s="254" t="str">
        <f>$AY265*Assembly!U$4+$AZ265*Assembly!U$5+$BA265*Assembly!U$6+$BB265*Assembly!U$7+$BC265*Assembly!U$8+$BD265*Assembly!U$9+$BE265*Assembly!U$10+$BF265*Assembly!U$11+$BG265*Assembly!U$12+$BH265*Assembly!U$13+$BI265*Assembly!U$14+$BJ265*Assembly!U$15+$BK265*Assembly!U$16+$BL265*Assembly!U$17+$BM265*Assembly!U$18+$BN265*Assembly!U$19+$BO265*Assembly!U$20+$BP265*Assembly!U$21+$BQ265*Assembly!U$22+$BR265*Assembly!U$23+$BS265*Assembly!U$24</f>
        <v>0</v>
      </c>
      <c r="CO265" s="256" t="str">
        <f>$AY265*Assembly!V$4+$AZ265*Assembly!V$5+$BA265*Assembly!V$6+$BB265*Assembly!V$7+$BC265*Assembly!V$8+$BD265*Assembly!V$9+$BE265*Assembly!V$10+$BF265*Assembly!V$11+$BG265*Assembly!V$12+$BH265*Assembly!V$13+$BI265*Assembly!V$14+$BJ265*Assembly!V$15+$BK265*Assembly!V$16+$BL265*Assembly!V$17+$BM265*Assembly!V$18+$BN265*Assembly!V$19+$BO265*Assembly!V$20+$BP265*Assembly!V$21+$BQ265*Assembly!V$22+$BR265*Assembly!V$23+$BS265*Assembly!V$24</f>
        <v>0</v>
      </c>
      <c r="CP265" s="256" t="str">
        <f>CF265*Refining!$F$3</f>
        <v>209</v>
      </c>
      <c r="CQ265" s="256" t="str">
        <f>CG265*Refining!$F$4</f>
        <v>16</v>
      </c>
      <c r="CR265" s="256" t="str">
        <f>CH265*Refining!$F$5</f>
        <v>13</v>
      </c>
      <c r="CS265" s="256" t="str">
        <f>CI265*Refining!$F$6</f>
        <v>0</v>
      </c>
      <c r="CT265" s="256" t="str">
        <f>CJ265*Refining!$F$7</f>
        <v>0</v>
      </c>
      <c r="CU265" s="256" t="str">
        <f>CK265*Refining!$F$8</f>
        <v>0</v>
      </c>
      <c r="CV265" s="256" t="str">
        <f>CL265*Refining!$F$9</f>
        <v>0</v>
      </c>
      <c r="CW265" s="256" t="str">
        <f>CM265*Refining!$F$10</f>
        <v>0</v>
      </c>
      <c r="CX265" s="256" t="str">
        <f>CN265*Refining!$F$11</f>
        <v>0</v>
      </c>
      <c r="CY265" s="256" t="str">
        <f>CO265*Refining!$F$12</f>
        <v>0</v>
      </c>
      <c r="CZ265" s="244" t="str">
        <f t="shared" ref="CZ265:DS265" si="1069">IF(CF265 = 0, "", CF265)</f>
        <v>117</v>
      </c>
      <c r="DA265" s="245" t="str">
        <f t="shared" si="1069"/>
        <v>5</v>
      </c>
      <c r="DB265" s="245" t="str">
        <f t="shared" si="1069"/>
        <v>3</v>
      </c>
      <c r="DC265" s="245" t="str">
        <f t="shared" si="1069"/>
        <v/>
      </c>
      <c r="DD265" s="245" t="str">
        <f t="shared" si="1069"/>
        <v/>
      </c>
      <c r="DE265" s="245" t="str">
        <f t="shared" si="1069"/>
        <v/>
      </c>
      <c r="DF265" s="245" t="str">
        <f t="shared" si="1069"/>
        <v/>
      </c>
      <c r="DG265" s="245" t="str">
        <f t="shared" si="1069"/>
        <v/>
      </c>
      <c r="DH265" s="245" t="str">
        <f t="shared" si="1069"/>
        <v/>
      </c>
      <c r="DI265" s="246" t="str">
        <f t="shared" si="1069"/>
        <v/>
      </c>
      <c r="DJ265" s="244" t="str">
        <f t="shared" si="1069"/>
        <v>209</v>
      </c>
      <c r="DK265" s="245" t="str">
        <f t="shared" si="1069"/>
        <v>16</v>
      </c>
      <c r="DL265" s="245" t="str">
        <f t="shared" si="1069"/>
        <v>13</v>
      </c>
      <c r="DM265" s="245" t="str">
        <f t="shared" si="1069"/>
        <v/>
      </c>
      <c r="DN265" s="259" t="str">
        <f t="shared" si="1069"/>
        <v/>
      </c>
      <c r="DO265" s="245" t="str">
        <f t="shared" si="1069"/>
        <v/>
      </c>
      <c r="DP265" s="245" t="str">
        <f t="shared" si="1069"/>
        <v/>
      </c>
      <c r="DQ265" s="245" t="str">
        <f t="shared" si="1069"/>
        <v/>
      </c>
      <c r="DR265" s="245" t="str">
        <f t="shared" si="1069"/>
        <v/>
      </c>
      <c r="DS265" s="246" t="str">
        <f t="shared" si="1069"/>
        <v/>
      </c>
      <c r="DT265" s="248" t="str">
        <f t="shared" si="16"/>
        <v>125</v>
      </c>
      <c r="DU265" s="249" t="str">
        <f t="shared" si="17"/>
        <v>237</v>
      </c>
      <c r="DV265" s="225" t="str">
        <f>CZ265*'Ores &amp; Ingots'!$C$3+DA265*'Ores &amp; Ingots'!$C$4+DB265*'Ores &amp; Ingots'!$C$5+DC265*'Ores &amp; Ingots'!$C$6+DD265*'Ores &amp; Ingots'!$C$7+DE265*'Ores &amp; Ingots'!$C$8+DF265*'Ores &amp; Ingots'!$C$9+DG265*'Ores &amp; Ingots'!$C$10+DH265*'Ores &amp; Ingots'!$C$11+DI265*'Ores &amp; Ingots'!$C$12</f>
        <v>16</v>
      </c>
      <c r="DW265" s="225" t="str">
        <f>DJ265*'Ores &amp; Ingots'!$B$3+DK265*'Ores &amp; Ingots'!$B$4+DL265*'Ores &amp; Ingots'!$B$5+DM265*'Ores &amp; Ingots'!$B$6+DN265*'Ores &amp; Ingots'!$B$7+DO265*'Ores &amp; Ingots'!$B$8+DP265*'Ores &amp; Ingots'!$B$9+DQ265*'Ores &amp; Ingots'!$B$10+DR265*'Ores &amp; Ingots'!$B$11+DS265*'Ores &amp; Ingots'!$B$12</f>
        <v>88</v>
      </c>
      <c r="DX265" s="249" t="str">
        <f>CZ265*Refining!$G$3+DA265*Refining!$G$4+DB265*Refining!$G$5+DC265*Refining!$G$6+DD265*Refining!$G$7+DE265*Refining!$G$8+DF265*Refining!$G$9+DG265*Refining!$G$10+DH265*Refining!$G$11+DI265*Refining!$G$12</f>
        <v>71</v>
      </c>
      <c r="DY265" s="249" t="str">
        <f t="shared" si="18"/>
        <v>10,972</v>
      </c>
      <c r="DZ265" s="250" t="str">
        <f t="shared" si="19"/>
        <v>0.0110</v>
      </c>
      <c r="EA265" s="248" t="str">
        <f t="shared" si="20"/>
        <v>86</v>
      </c>
      <c r="EB265" s="251" t="str">
        <f t="shared" ref="EB265:EC265" si="1070">EA265/60</f>
        <v>1.4</v>
      </c>
      <c r="EC265" s="251" t="str">
        <f t="shared" si="1070"/>
        <v>0.0</v>
      </c>
      <c r="ED265" s="248" t="str">
        <f t="shared" si="22"/>
        <v>12,061</v>
      </c>
      <c r="EE265" s="251" t="str">
        <f t="shared" ref="EE265:EF265" si="1071">ED265/1000</f>
        <v>12.1</v>
      </c>
      <c r="EF265" s="252" t="str">
        <f t="shared" si="1071"/>
        <v>0.01</v>
      </c>
      <c r="EG265" s="223" t="str">
        <f t="shared" si="24"/>
        <v>0.0121</v>
      </c>
      <c r="EH265" s="224" t="str">
        <f t="shared" si="25"/>
        <v>0:01:26</v>
      </c>
      <c r="EI265" s="225" t="s">
        <v>12</v>
      </c>
    </row>
    <row r="266">
      <c r="A266" s="33"/>
      <c r="B266" s="336" t="s">
        <v>1075</v>
      </c>
      <c r="C266" s="227" t="s">
        <v>885</v>
      </c>
      <c r="D266" s="227">
        <v>1.0</v>
      </c>
      <c r="E266" s="227">
        <v>1.0</v>
      </c>
      <c r="F266" s="227">
        <v>1.0</v>
      </c>
      <c r="G266" s="228" t="str">
        <f t="shared" si="5"/>
        <v>0.1</v>
      </c>
      <c r="H266" s="229">
        <v>5.0</v>
      </c>
      <c r="I266" s="229">
        <v>12.5</v>
      </c>
      <c r="J266" s="229" t="str">
        <f>H266/Main!$D$9</f>
        <v>5</v>
      </c>
      <c r="K266" s="229" t="str">
        <f>I266/Main!$D$10</f>
        <v>12.5</v>
      </c>
      <c r="L266" s="229" t="str">
        <f t="shared" si="6"/>
        <v>2.5</v>
      </c>
      <c r="M266" s="229">
        <v>1.0</v>
      </c>
      <c r="N266" s="230"/>
      <c r="O266" s="230"/>
      <c r="P266" s="230"/>
      <c r="Q266" s="231"/>
      <c r="R266" s="230"/>
      <c r="S266" s="232"/>
      <c r="T266" s="232"/>
      <c r="U266" s="230"/>
      <c r="V266" s="230"/>
      <c r="W266" s="232"/>
      <c r="X266" s="232"/>
      <c r="Y266" s="230"/>
      <c r="Z266" s="230"/>
      <c r="AA266" s="230"/>
      <c r="AB266" s="230"/>
      <c r="AC266" s="334"/>
      <c r="AD266" s="309">
        <v>2.0</v>
      </c>
      <c r="AE266" s="225">
        <v>0.0</v>
      </c>
      <c r="AF266" s="225">
        <v>0.0</v>
      </c>
      <c r="AG266" s="225">
        <v>0.0</v>
      </c>
      <c r="AH266" s="225">
        <v>0.0</v>
      </c>
      <c r="AI266" s="225">
        <v>0.0</v>
      </c>
      <c r="AJ266" s="225">
        <v>0.0</v>
      </c>
      <c r="AK266" s="225">
        <v>0.0</v>
      </c>
      <c r="AL266" s="225">
        <v>0.0</v>
      </c>
      <c r="AM266" s="225">
        <v>0.0</v>
      </c>
      <c r="AN266" s="225">
        <v>0.0</v>
      </c>
      <c r="AO266" s="225">
        <v>1.0</v>
      </c>
      <c r="AP266" s="225">
        <v>0.0</v>
      </c>
      <c r="AQ266" s="225">
        <v>0.0</v>
      </c>
      <c r="AR266" s="225">
        <v>0.0</v>
      </c>
      <c r="AS266" s="225">
        <v>0.0</v>
      </c>
      <c r="AT266" s="225">
        <v>0.0</v>
      </c>
      <c r="AU266" s="225">
        <v>0.0</v>
      </c>
      <c r="AV266" s="225">
        <v>0.0</v>
      </c>
      <c r="AW266" s="225">
        <v>0.0</v>
      </c>
      <c r="AX266" s="225">
        <v>0.0</v>
      </c>
      <c r="AY266" s="359" t="str">
        <f t="shared" ref="AY266:BS266" si="1072">IF(AD266 = 0, "", AD266)</f>
        <v>2</v>
      </c>
      <c r="AZ266" s="227" t="str">
        <f t="shared" si="1072"/>
        <v/>
      </c>
      <c r="BA266" s="227" t="str">
        <f t="shared" si="1072"/>
        <v/>
      </c>
      <c r="BB266" s="227" t="str">
        <f t="shared" si="1072"/>
        <v/>
      </c>
      <c r="BC266" s="227" t="str">
        <f t="shared" si="1072"/>
        <v/>
      </c>
      <c r="BD266" s="227" t="str">
        <f t="shared" si="1072"/>
        <v/>
      </c>
      <c r="BE266" s="227" t="str">
        <f t="shared" si="1072"/>
        <v/>
      </c>
      <c r="BF266" s="227" t="str">
        <f t="shared" si="1072"/>
        <v/>
      </c>
      <c r="BG266" s="227" t="str">
        <f t="shared" si="1072"/>
        <v/>
      </c>
      <c r="BH266" s="227" t="str">
        <f t="shared" si="1072"/>
        <v/>
      </c>
      <c r="BI266" s="227" t="str">
        <f t="shared" si="1072"/>
        <v/>
      </c>
      <c r="BJ266" s="227" t="str">
        <f t="shared" si="1072"/>
        <v>1</v>
      </c>
      <c r="BK266" s="227" t="str">
        <f t="shared" si="1072"/>
        <v/>
      </c>
      <c r="BL266" s="227" t="str">
        <f t="shared" si="1072"/>
        <v/>
      </c>
      <c r="BM266" s="227" t="str">
        <f t="shared" si="1072"/>
        <v/>
      </c>
      <c r="BN266" s="227" t="str">
        <f t="shared" si="1072"/>
        <v/>
      </c>
      <c r="BO266" s="227" t="str">
        <f t="shared" si="1072"/>
        <v/>
      </c>
      <c r="BP266" s="227" t="str">
        <f t="shared" si="1072"/>
        <v/>
      </c>
      <c r="BQ266" s="227" t="str">
        <f t="shared" si="1072"/>
        <v/>
      </c>
      <c r="BR266" s="227" t="str">
        <f t="shared" si="1072"/>
        <v/>
      </c>
      <c r="BS266" s="238" t="str">
        <f t="shared" si="1072"/>
        <v/>
      </c>
      <c r="BT266" s="239" t="str">
        <f>$AY266*Assembly!Y$4+$AZ266*Assembly!Y$5+$BA266*Assembly!Y$6+$BB266*Assembly!Y$7+$BC266*Assembly!Y$8+$BD266*Assembly!Y$9+$BE266*Assembly!Y$10+$BF266*Assembly!Y$11+$BG266*Assembly!Y$12+$BH266*Assembly!Y$13+$BI266*Assembly!Y$14+$BJ266*Assembly!Y$15+$BK266*Assembly!Y$16+$BL266*Assembly!Y$17+$BM266*Assembly!Y$18+$BN266*Assembly!Y$19+$BO266*Assembly!Y$20+$BP266*Assembly!Y$21+$BQ266*Assembly!Y$22+$BR266*Assembly!Y$23+$BS266*Assembly!Y$24</f>
        <v>46</v>
      </c>
      <c r="BU266" s="225" t="str">
        <f t="shared" si="8"/>
        <v>368</v>
      </c>
      <c r="BV266" s="225"/>
      <c r="BW266" s="225" t="str">
        <f>$AY266*Assembly!AC$4+$AZ266*Assembly!AC$5+$BA266*Assembly!AC$6+$BB266*Assembly!AC$7+$BC266*Assembly!AC$8+$BD266*Assembly!AC$9+$BE266*Assembly!AC$10+$BF266*Assembly!AC$11+$BG266*Assembly!AC$12+$BH266*Assembly!AC$13+$BI266*Assembly!AC$14+$BJ266*Assembly!AC$15+$BK266*Assembly!AC$16+$BL266*Assembly!AC$17+$BM266*Assembly!AC$18+$BN266*Assembly!AC$19+$BO266*Assembly!AC$20+$BP266*Assembly!AC$21+$BQ266*Assembly!AC$22+$BR266*Assembly!AC$23+$BS266*Assembly!AC$24</f>
        <v>230</v>
      </c>
      <c r="BX266" s="240" t="str">
        <f t="shared" si="9"/>
        <v>5.00</v>
      </c>
      <c r="BY266" s="241" t="str">
        <f t="shared" si="10"/>
        <v>1840</v>
      </c>
      <c r="BZ266" s="242" t="str">
        <f t="shared" si="11"/>
        <v>0.6</v>
      </c>
      <c r="CA266" s="241" t="str">
        <f t="shared" si="12"/>
        <v>46</v>
      </c>
      <c r="CB266" s="225" t="str">
        <f>$AY266*Assembly!X$4+$AZ266*Assembly!X$5+$BA266*Assembly!X$6+$BB266*Assembly!X$7+$BC266*Assembly!X$8+$BD266*Assembly!X$9+$BE266*Assembly!X$10+$BF266*Assembly!X$11+$BG266*Assembly!X$12+$BH266*Assembly!X$13+$BI266*Assembly!X$14+$BJ266*Assembly!X$15+$BK266*Assembly!X$16+$BL266*Assembly!X$17+$BM266*Assembly!X$18+$BN266*Assembly!X$19+$BO266*Assembly!X$20+$BP266*Assembly!X$21+$BQ266*Assembly!X$22+$BR266*Assembly!X$23+$BS266*Assembly!X$24</f>
        <v>4</v>
      </c>
      <c r="CC266" s="225" t="str">
        <f t="shared" si="13"/>
        <v>622</v>
      </c>
      <c r="CD266" s="223" t="str">
        <f t="shared" si="14"/>
        <v>0.0006</v>
      </c>
      <c r="CE266" s="243" t="str">
        <f>$AY266*Assembly!AB$4+$AZ266*Assembly!AB$5+$BA266*Assembly!AB$6+$BB266*Assembly!AB$7+$BC266*Assembly!AB$8+$BD266*Assembly!AB$9+$BE266*Assembly!AB$10+$BF266*Assembly!AB$11+$BG266*Assembly!AB$12+$BH266*Assembly!AB$13+$BI266*Assembly!AB$14+$BJ266*Assembly!AB$15+$BK266*Assembly!AB$16+$BL266*Assembly!AB$17+$BM266*Assembly!AB$18+$BN266*Assembly!AB$19+$BO266*Assembly!AB$20+$BP266*Assembly!AB$21+$BQ266*Assembly!AB$22+$BR266*Assembly!AB$23+$BS266*Assembly!AB$24</f>
        <v>21</v>
      </c>
      <c r="CF266" s="231" t="str">
        <f>$AY266*Assembly!M$4+$AZ266*Assembly!M$5+$BA266*Assembly!M$6+$BB266*Assembly!M$7+$BC266*Assembly!M$8+$BD266*Assembly!M$9+$BE266*Assembly!M$10+$BF266*Assembly!M$11+$BG266*Assembly!M$12+$BH266*Assembly!M$13+$BI266*Assembly!M$14+$BJ266*Assembly!M$15+$BK266*Assembly!M$16+$BL266*Assembly!M$17+$BM266*Assembly!M$18+$BN266*Assembly!M$19+$BO266*Assembly!M$20+$BP266*Assembly!M$21+$BQ266*Assembly!M$22+$BR266*Assembly!M$23+$BS266*Assembly!M$24</f>
        <v>54</v>
      </c>
      <c r="CG266" s="231" t="str">
        <f>$AY266*Assembly!N$4+$AZ266*Assembly!N$5+$BA266*Assembly!N$6+$BB266*Assembly!N$7+$BC266*Assembly!N$8+$BD266*Assembly!N$9+$BE266*Assembly!N$10+$BF266*Assembly!N$11+$BG266*Assembly!N$12+$BH266*Assembly!N$13+$BI266*Assembly!N$14+$BJ266*Assembly!N$15+$BK266*Assembly!N$16+$BL266*Assembly!N$17+$BM266*Assembly!N$18+$BN266*Assembly!N$19+$BO266*Assembly!N$20+$BP266*Assembly!N$21+$BQ266*Assembly!N$22+$BR266*Assembly!N$23+$BS266*Assembly!N$24</f>
        <v>5</v>
      </c>
      <c r="CH266" s="231" t="str">
        <f>$AY266*Assembly!O$4+$AZ266*Assembly!O$5+$BA266*Assembly!O$6+$BB266*Assembly!O$7+$BC266*Assembly!O$8+$BD266*Assembly!O$9+$BE266*Assembly!O$10+$BF266*Assembly!O$11+$BG266*Assembly!O$12+$BH266*Assembly!O$13+$BI266*Assembly!O$14+$BJ266*Assembly!O$15+$BK266*Assembly!O$16+$BL266*Assembly!O$17+$BM266*Assembly!O$18+$BN266*Assembly!O$19+$BO266*Assembly!O$20+$BP266*Assembly!O$21+$BQ266*Assembly!O$22+$BR266*Assembly!O$23+$BS266*Assembly!O$24</f>
        <v>3</v>
      </c>
      <c r="CI266" s="229" t="str">
        <f>$AY266*Assembly!P$4+$AZ266*Assembly!P$5+$BA266*Assembly!P$6+$BB266*Assembly!P$7+$BC266*Assembly!P$8+$BD266*Assembly!P$9+$BE266*Assembly!P$10+$BF266*Assembly!P$11+$BG266*Assembly!P$12+$BH266*Assembly!P$13+$BI266*Assembly!P$14+$BJ266*Assembly!P$15+$BK266*Assembly!P$16+$BL266*Assembly!P$17+$BM266*Assembly!P$18+$BN266*Assembly!P$19+$BO266*Assembly!P$20+$BP266*Assembly!P$21+$BQ266*Assembly!P$22+$BR266*Assembly!P$23+$BS266*Assembly!P$24</f>
        <v>0</v>
      </c>
      <c r="CJ266" s="229" t="str">
        <f>$AY266*Assembly!Q$4+$AZ266*Assembly!Q$5+$BA266*Assembly!Q$6+$BB266*Assembly!Q$7+$BC266*Assembly!Q$8+$BD266*Assembly!Q$9+$BE266*Assembly!Q$10+$BF266*Assembly!Q$11+$BG266*Assembly!Q$12+$BH266*Assembly!Q$13+$BI266*Assembly!Q$14+$BJ266*Assembly!Q$15+$BK266*Assembly!Q$16+$BL266*Assembly!Q$17+$BM266*Assembly!Q$18+$BN266*Assembly!Q$19+$BO266*Assembly!Q$20+$BP266*Assembly!Q$21+$BQ266*Assembly!Q$22+$BR266*Assembly!Q$23+$BS266*Assembly!Q$24</f>
        <v>0</v>
      </c>
      <c r="CK266" s="231" t="str">
        <f>$AY266*Assembly!R$4+$AZ266*Assembly!R$5+$BA266*Assembly!R$6+$BB266*Assembly!R$7+$BC266*Assembly!R$8+$BD266*Assembly!R$9+$BE266*Assembly!R$10+$BF266*Assembly!R$11+$BG266*Assembly!R$12+$BH266*Assembly!R$13+$BI266*Assembly!R$14+$BJ266*Assembly!R$15+$BK266*Assembly!R$16+$BL266*Assembly!R$17+$BM266*Assembly!R$18+$BN266*Assembly!R$19+$BO266*Assembly!R$20+$BP266*Assembly!R$21+$BQ266*Assembly!R$22+$BR266*Assembly!R$23+$BS266*Assembly!R$24</f>
        <v>0</v>
      </c>
      <c r="CL266" s="229" t="str">
        <f>$AY266*Assembly!S$4+$AZ266*Assembly!S$5+$BA266*Assembly!S$6+$BB266*Assembly!S$7+$BC266*Assembly!S$8+$BD266*Assembly!S$9+$BE266*Assembly!S$10+$BF266*Assembly!S$11+$BG266*Assembly!S$12+$BH266*Assembly!S$13+$BI266*Assembly!S$14+$BJ266*Assembly!S$15+$BK266*Assembly!S$16+$BL266*Assembly!S$17+$BM266*Assembly!S$18+$BN266*Assembly!S$19+$BO266*Assembly!S$20+$BP266*Assembly!S$21+$BQ266*Assembly!S$22+$BR266*Assembly!S$23+$BS266*Assembly!S$24</f>
        <v>0</v>
      </c>
      <c r="CM266" s="229" t="str">
        <f>$AY266*Assembly!T$4+$AZ266*Assembly!T$5+$BA266*Assembly!T$6+$BB266*Assembly!T$7+$BC266*Assembly!T$8+$BD266*Assembly!T$9+$BE266*Assembly!T$10+$BF266*Assembly!T$11+$BG266*Assembly!T$12+$BH266*Assembly!T$13+$BI266*Assembly!T$14+$BJ266*Assembly!T$15+$BK266*Assembly!T$16+$BL266*Assembly!T$17+$BM266*Assembly!T$18+$BN266*Assembly!T$19+$BO266*Assembly!T$20+$BP266*Assembly!T$21+$BQ266*Assembly!T$22+$BR266*Assembly!T$23+$BS266*Assembly!T$24</f>
        <v>0</v>
      </c>
      <c r="CN266" s="229" t="str">
        <f>$AY266*Assembly!U$4+$AZ266*Assembly!U$5+$BA266*Assembly!U$6+$BB266*Assembly!U$7+$BC266*Assembly!U$8+$BD266*Assembly!U$9+$BE266*Assembly!U$10+$BF266*Assembly!U$11+$BG266*Assembly!U$12+$BH266*Assembly!U$13+$BI266*Assembly!U$14+$BJ266*Assembly!U$15+$BK266*Assembly!U$16+$BL266*Assembly!U$17+$BM266*Assembly!U$18+$BN266*Assembly!U$19+$BO266*Assembly!U$20+$BP266*Assembly!U$21+$BQ266*Assembly!U$22+$BR266*Assembly!U$23+$BS266*Assembly!U$24</f>
        <v>0</v>
      </c>
      <c r="CO266" s="231" t="str">
        <f>$AY266*Assembly!V$4+$AZ266*Assembly!V$5+$BA266*Assembly!V$6+$BB266*Assembly!V$7+$BC266*Assembly!V$8+$BD266*Assembly!V$9+$BE266*Assembly!V$10+$BF266*Assembly!V$11+$BG266*Assembly!V$12+$BH266*Assembly!V$13+$BI266*Assembly!V$14+$BJ266*Assembly!V$15+$BK266*Assembly!V$16+$BL266*Assembly!V$17+$BM266*Assembly!V$18+$BN266*Assembly!V$19+$BO266*Assembly!V$20+$BP266*Assembly!V$21+$BQ266*Assembly!V$22+$BR266*Assembly!V$23+$BS266*Assembly!V$24</f>
        <v>0</v>
      </c>
      <c r="CP266" s="231" t="str">
        <f>CF266*Refining!$F$3</f>
        <v>96</v>
      </c>
      <c r="CQ266" s="231" t="str">
        <f>CG266*Refining!$F$4</f>
        <v>16</v>
      </c>
      <c r="CR266" s="231" t="str">
        <f>CH266*Refining!$F$5</f>
        <v>13</v>
      </c>
      <c r="CS266" s="231" t="str">
        <f>CI266*Refining!$F$6</f>
        <v>0</v>
      </c>
      <c r="CT266" s="231" t="str">
        <f>CJ266*Refining!$F$7</f>
        <v>0</v>
      </c>
      <c r="CU266" s="231" t="str">
        <f>CK266*Refining!$F$8</f>
        <v>0</v>
      </c>
      <c r="CV266" s="231" t="str">
        <f>CL266*Refining!$F$9</f>
        <v>0</v>
      </c>
      <c r="CW266" s="231" t="str">
        <f>CM266*Refining!$F$10</f>
        <v>0</v>
      </c>
      <c r="CX266" s="231" t="str">
        <f>CN266*Refining!$F$11</f>
        <v>0</v>
      </c>
      <c r="CY266" s="231" t="str">
        <f>CO266*Refining!$F$12</f>
        <v>0</v>
      </c>
      <c r="CZ266" s="244" t="str">
        <f t="shared" ref="CZ266:DS266" si="1073">IF(CF266 = 0, "", CF266)</f>
        <v>54</v>
      </c>
      <c r="DA266" s="245" t="str">
        <f t="shared" si="1073"/>
        <v>5</v>
      </c>
      <c r="DB266" s="245" t="str">
        <f t="shared" si="1073"/>
        <v>3</v>
      </c>
      <c r="DC266" s="245" t="str">
        <f t="shared" si="1073"/>
        <v/>
      </c>
      <c r="DD266" s="245" t="str">
        <f t="shared" si="1073"/>
        <v/>
      </c>
      <c r="DE266" s="245" t="str">
        <f t="shared" si="1073"/>
        <v/>
      </c>
      <c r="DF266" s="245" t="str">
        <f t="shared" si="1073"/>
        <v/>
      </c>
      <c r="DG266" s="245" t="str">
        <f t="shared" si="1073"/>
        <v/>
      </c>
      <c r="DH266" s="245" t="str">
        <f t="shared" si="1073"/>
        <v/>
      </c>
      <c r="DI266" s="246" t="str">
        <f t="shared" si="1073"/>
        <v/>
      </c>
      <c r="DJ266" s="244" t="str">
        <f t="shared" si="1073"/>
        <v>96</v>
      </c>
      <c r="DK266" s="245" t="str">
        <f t="shared" si="1073"/>
        <v>16</v>
      </c>
      <c r="DL266" s="245" t="str">
        <f t="shared" si="1073"/>
        <v>13</v>
      </c>
      <c r="DM266" s="245" t="str">
        <f t="shared" si="1073"/>
        <v/>
      </c>
      <c r="DN266" s="259" t="str">
        <f t="shared" si="1073"/>
        <v/>
      </c>
      <c r="DO266" s="245" t="str">
        <f t="shared" si="1073"/>
        <v/>
      </c>
      <c r="DP266" s="245" t="str">
        <f t="shared" si="1073"/>
        <v/>
      </c>
      <c r="DQ266" s="245" t="str">
        <f t="shared" si="1073"/>
        <v/>
      </c>
      <c r="DR266" s="245" t="str">
        <f t="shared" si="1073"/>
        <v/>
      </c>
      <c r="DS266" s="246" t="str">
        <f t="shared" si="1073"/>
        <v/>
      </c>
      <c r="DT266" s="248" t="str">
        <f t="shared" si="16"/>
        <v>62</v>
      </c>
      <c r="DU266" s="249" t="str">
        <f t="shared" si="17"/>
        <v>125</v>
      </c>
      <c r="DV266" s="225" t="str">
        <f>CZ266*'Ores &amp; Ingots'!$C$3+DA266*'Ores &amp; Ingots'!$C$4+DB266*'Ores &amp; Ingots'!$C$5+DC266*'Ores &amp; Ingots'!$C$6+DD266*'Ores &amp; Ingots'!$C$7+DE266*'Ores &amp; Ingots'!$C$8+DF266*'Ores &amp; Ingots'!$C$9+DG266*'Ores &amp; Ingots'!$C$10+DH266*'Ores &amp; Ingots'!$C$11+DI266*'Ores &amp; Ingots'!$C$12</f>
        <v>8</v>
      </c>
      <c r="DW266" s="225" t="str">
        <f>DJ266*'Ores &amp; Ingots'!$B$3+DK266*'Ores &amp; Ingots'!$B$4+DL266*'Ores &amp; Ingots'!$B$5+DM266*'Ores &amp; Ingots'!$B$6+DN266*'Ores &amp; Ingots'!$B$7+DO266*'Ores &amp; Ingots'!$B$8+DP266*'Ores &amp; Ingots'!$B$9+DQ266*'Ores &amp; Ingots'!$B$10+DR266*'Ores &amp; Ingots'!$B$11+DS266*'Ores &amp; Ingots'!$B$12</f>
        <v>46</v>
      </c>
      <c r="DX266" s="249" t="str">
        <f>CZ266*Refining!$G$3+DA266*Refining!$G$4+DB266*Refining!$G$5+DC266*Refining!$G$6+DD266*Refining!$G$7+DE266*Refining!$G$8+DF266*Refining!$G$9+DG266*Refining!$G$10+DH266*Refining!$G$11+DI266*Refining!$G$12</f>
        <v>66</v>
      </c>
      <c r="DY266" s="249" t="str">
        <f t="shared" si="18"/>
        <v>10,299</v>
      </c>
      <c r="DZ266" s="250" t="str">
        <f t="shared" si="19"/>
        <v>0.0103</v>
      </c>
      <c r="EA266" s="248" t="str">
        <f t="shared" si="20"/>
        <v>75</v>
      </c>
      <c r="EB266" s="251" t="str">
        <f t="shared" ref="EB266:EC266" si="1074">EA266/60</f>
        <v>1.3</v>
      </c>
      <c r="EC266" s="251" t="str">
        <f t="shared" si="1074"/>
        <v>0.0</v>
      </c>
      <c r="ED266" s="248" t="str">
        <f t="shared" si="22"/>
        <v>10,921</v>
      </c>
      <c r="EE266" s="251" t="str">
        <f t="shared" ref="EE266:EF266" si="1075">ED266/1000</f>
        <v>10.9</v>
      </c>
      <c r="EF266" s="252" t="str">
        <f t="shared" si="1075"/>
        <v>0.01</v>
      </c>
      <c r="EG266" s="223" t="str">
        <f t="shared" si="24"/>
        <v>0.0109</v>
      </c>
      <c r="EH266" s="224" t="str">
        <f t="shared" si="25"/>
        <v>0:01:15</v>
      </c>
      <c r="EI266" s="225" t="s">
        <v>12</v>
      </c>
    </row>
    <row r="267">
      <c r="A267" s="33"/>
      <c r="B267" s="226" t="s">
        <v>1076</v>
      </c>
      <c r="C267" s="227" t="s">
        <v>885</v>
      </c>
      <c r="D267" s="227">
        <v>1.0</v>
      </c>
      <c r="E267" s="227">
        <v>1.0</v>
      </c>
      <c r="F267" s="227">
        <v>1.0</v>
      </c>
      <c r="G267" s="253" t="str">
        <f t="shared" si="5"/>
        <v>0.1</v>
      </c>
      <c r="H267" s="254">
        <v>4.0</v>
      </c>
      <c r="I267" s="254">
        <v>12.0</v>
      </c>
      <c r="J267" s="254" t="str">
        <f>H267/Main!$D$9</f>
        <v>4</v>
      </c>
      <c r="K267" s="254" t="str">
        <f>I267/Main!$D$10</f>
        <v>12</v>
      </c>
      <c r="L267" s="254" t="str">
        <f t="shared" si="6"/>
        <v>3</v>
      </c>
      <c r="M267" s="254">
        <v>0.16</v>
      </c>
      <c r="N267" s="255"/>
      <c r="O267" s="255"/>
      <c r="P267" s="255"/>
      <c r="Q267" s="256"/>
      <c r="R267" s="255"/>
      <c r="S267" s="257"/>
      <c r="T267" s="257"/>
      <c r="U267" s="255"/>
      <c r="V267" s="255"/>
      <c r="W267" s="350"/>
      <c r="X267" s="257"/>
      <c r="Y267" s="255"/>
      <c r="Z267" s="255"/>
      <c r="AA267" s="255"/>
      <c r="AB267" s="255"/>
      <c r="AC267" s="351"/>
      <c r="AD267" s="309">
        <v>2.0</v>
      </c>
      <c r="AE267" s="225">
        <v>0.0</v>
      </c>
      <c r="AF267" s="225">
        <v>0.0</v>
      </c>
      <c r="AG267" s="225">
        <v>0.0</v>
      </c>
      <c r="AH267" s="225">
        <v>0.0</v>
      </c>
      <c r="AI267" s="225">
        <v>0.0</v>
      </c>
      <c r="AJ267" s="225">
        <v>0.0</v>
      </c>
      <c r="AK267" s="225">
        <v>0.0</v>
      </c>
      <c r="AL267" s="225">
        <v>0.0</v>
      </c>
      <c r="AM267" s="225">
        <v>0.0</v>
      </c>
      <c r="AN267" s="225">
        <v>0.0</v>
      </c>
      <c r="AO267" s="225">
        <v>1.0</v>
      </c>
      <c r="AP267" s="225">
        <v>0.0</v>
      </c>
      <c r="AQ267" s="225">
        <v>0.0</v>
      </c>
      <c r="AR267" s="225">
        <v>0.0</v>
      </c>
      <c r="AS267" s="225">
        <v>0.0</v>
      </c>
      <c r="AT267" s="225">
        <v>0.0</v>
      </c>
      <c r="AU267" s="225">
        <v>0.0</v>
      </c>
      <c r="AV267" s="225">
        <v>0.0</v>
      </c>
      <c r="AW267" s="225">
        <v>0.0</v>
      </c>
      <c r="AX267" s="225">
        <v>0.0</v>
      </c>
      <c r="AY267" s="359" t="str">
        <f t="shared" ref="AY267:BS267" si="1076">IF(AD267 = 0, "", AD267)</f>
        <v>2</v>
      </c>
      <c r="AZ267" s="227" t="str">
        <f t="shared" si="1076"/>
        <v/>
      </c>
      <c r="BA267" s="227" t="str">
        <f t="shared" si="1076"/>
        <v/>
      </c>
      <c r="BB267" s="227" t="str">
        <f t="shared" si="1076"/>
        <v/>
      </c>
      <c r="BC267" s="227" t="str">
        <f t="shared" si="1076"/>
        <v/>
      </c>
      <c r="BD267" s="227" t="str">
        <f t="shared" si="1076"/>
        <v/>
      </c>
      <c r="BE267" s="227" t="str">
        <f t="shared" si="1076"/>
        <v/>
      </c>
      <c r="BF267" s="227" t="str">
        <f t="shared" si="1076"/>
        <v/>
      </c>
      <c r="BG267" s="227" t="str">
        <f t="shared" si="1076"/>
        <v/>
      </c>
      <c r="BH267" s="227" t="str">
        <f t="shared" si="1076"/>
        <v/>
      </c>
      <c r="BI267" s="227" t="str">
        <f t="shared" si="1076"/>
        <v/>
      </c>
      <c r="BJ267" s="227" t="str">
        <f t="shared" si="1076"/>
        <v>1</v>
      </c>
      <c r="BK267" s="227" t="str">
        <f t="shared" si="1076"/>
        <v/>
      </c>
      <c r="BL267" s="227" t="str">
        <f t="shared" si="1076"/>
        <v/>
      </c>
      <c r="BM267" s="227" t="str">
        <f t="shared" si="1076"/>
        <v/>
      </c>
      <c r="BN267" s="227" t="str">
        <f t="shared" si="1076"/>
        <v/>
      </c>
      <c r="BO267" s="227" t="str">
        <f t="shared" si="1076"/>
        <v/>
      </c>
      <c r="BP267" s="227" t="str">
        <f t="shared" si="1076"/>
        <v/>
      </c>
      <c r="BQ267" s="227" t="str">
        <f t="shared" si="1076"/>
        <v/>
      </c>
      <c r="BR267" s="227" t="str">
        <f t="shared" si="1076"/>
        <v/>
      </c>
      <c r="BS267" s="238" t="str">
        <f t="shared" si="1076"/>
        <v/>
      </c>
      <c r="BT267" s="239" t="str">
        <f>$AY267*Assembly!Y$4+$AZ267*Assembly!Y$5+$BA267*Assembly!Y$6+$BB267*Assembly!Y$7+$BC267*Assembly!Y$8+$BD267*Assembly!Y$9+$BE267*Assembly!Y$10+$BF267*Assembly!Y$11+$BG267*Assembly!Y$12+$BH267*Assembly!Y$13+$BI267*Assembly!Y$14+$BJ267*Assembly!Y$15+$BK267*Assembly!Y$16+$BL267*Assembly!Y$17+$BM267*Assembly!Y$18+$BN267*Assembly!Y$19+$BO267*Assembly!Y$20+$BP267*Assembly!Y$21+$BQ267*Assembly!Y$22+$BR267*Assembly!Y$23+$BS267*Assembly!Y$24</f>
        <v>46</v>
      </c>
      <c r="BU267" s="225" t="str">
        <f t="shared" si="8"/>
        <v>368</v>
      </c>
      <c r="BV267" s="225"/>
      <c r="BW267" s="225" t="str">
        <f>$AY267*Assembly!AC$4+$AZ267*Assembly!AC$5+$BA267*Assembly!AC$6+$BB267*Assembly!AC$7+$BC267*Assembly!AC$8+$BD267*Assembly!AC$9+$BE267*Assembly!AC$10+$BF267*Assembly!AC$11+$BG267*Assembly!AC$12+$BH267*Assembly!AC$13+$BI267*Assembly!AC$14+$BJ267*Assembly!AC$15+$BK267*Assembly!AC$16+$BL267*Assembly!AC$17+$BM267*Assembly!AC$18+$BN267*Assembly!AC$19+$BO267*Assembly!AC$20+$BP267*Assembly!AC$21+$BQ267*Assembly!AC$22+$BR267*Assembly!AC$23+$BS267*Assembly!AC$24</f>
        <v>230</v>
      </c>
      <c r="BX267" s="240" t="str">
        <f t="shared" si="9"/>
        <v>5.00</v>
      </c>
      <c r="BY267" s="241" t="str">
        <f t="shared" si="10"/>
        <v>1840</v>
      </c>
      <c r="BZ267" s="242" t="str">
        <f t="shared" si="11"/>
        <v>0.6</v>
      </c>
      <c r="CA267" s="241" t="str">
        <f t="shared" si="12"/>
        <v>58</v>
      </c>
      <c r="CB267" s="225" t="str">
        <f>$AY267*Assembly!X$4+$AZ267*Assembly!X$5+$BA267*Assembly!X$6+$BB267*Assembly!X$7+$BC267*Assembly!X$8+$BD267*Assembly!X$9+$BE267*Assembly!X$10+$BF267*Assembly!X$11+$BG267*Assembly!X$12+$BH267*Assembly!X$13+$BI267*Assembly!X$14+$BJ267*Assembly!X$15+$BK267*Assembly!X$16+$BL267*Assembly!X$17+$BM267*Assembly!X$18+$BN267*Assembly!X$19+$BO267*Assembly!X$20+$BP267*Assembly!X$21+$BQ267*Assembly!X$22+$BR267*Assembly!X$23+$BS267*Assembly!X$24</f>
        <v>4</v>
      </c>
      <c r="CC267" s="225" t="str">
        <f t="shared" si="13"/>
        <v>622</v>
      </c>
      <c r="CD267" s="223" t="str">
        <f t="shared" si="14"/>
        <v>0.0006</v>
      </c>
      <c r="CE267" s="243" t="str">
        <f>$AY267*Assembly!AB$4+$AZ267*Assembly!AB$5+$BA267*Assembly!AB$6+$BB267*Assembly!AB$7+$BC267*Assembly!AB$8+$BD267*Assembly!AB$9+$BE267*Assembly!AB$10+$BF267*Assembly!AB$11+$BG267*Assembly!AB$12+$BH267*Assembly!AB$13+$BI267*Assembly!AB$14+$BJ267*Assembly!AB$15+$BK267*Assembly!AB$16+$BL267*Assembly!AB$17+$BM267*Assembly!AB$18+$BN267*Assembly!AB$19+$BO267*Assembly!AB$20+$BP267*Assembly!AB$21+$BQ267*Assembly!AB$22+$BR267*Assembly!AB$23+$BS267*Assembly!AB$24</f>
        <v>21</v>
      </c>
      <c r="CF267" s="256" t="str">
        <f>$AY267*Assembly!M$4+$AZ267*Assembly!M$5+$BA267*Assembly!M$6+$BB267*Assembly!M$7+$BC267*Assembly!M$8+$BD267*Assembly!M$9+$BE267*Assembly!M$10+$BF267*Assembly!M$11+$BG267*Assembly!M$12+$BH267*Assembly!M$13+$BI267*Assembly!M$14+$BJ267*Assembly!M$15+$BK267*Assembly!M$16+$BL267*Assembly!M$17+$BM267*Assembly!M$18+$BN267*Assembly!M$19+$BO267*Assembly!M$20+$BP267*Assembly!M$21+$BQ267*Assembly!M$22+$BR267*Assembly!M$23+$BS267*Assembly!M$24</f>
        <v>54</v>
      </c>
      <c r="CG267" s="256" t="str">
        <f>$AY267*Assembly!N$4+$AZ267*Assembly!N$5+$BA267*Assembly!N$6+$BB267*Assembly!N$7+$BC267*Assembly!N$8+$BD267*Assembly!N$9+$BE267*Assembly!N$10+$BF267*Assembly!N$11+$BG267*Assembly!N$12+$BH267*Assembly!N$13+$BI267*Assembly!N$14+$BJ267*Assembly!N$15+$BK267*Assembly!N$16+$BL267*Assembly!N$17+$BM267*Assembly!N$18+$BN267*Assembly!N$19+$BO267*Assembly!N$20+$BP267*Assembly!N$21+$BQ267*Assembly!N$22+$BR267*Assembly!N$23+$BS267*Assembly!N$24</f>
        <v>5</v>
      </c>
      <c r="CH267" s="256" t="str">
        <f>$AY267*Assembly!O$4+$AZ267*Assembly!O$5+$BA267*Assembly!O$6+$BB267*Assembly!O$7+$BC267*Assembly!O$8+$BD267*Assembly!O$9+$BE267*Assembly!O$10+$BF267*Assembly!O$11+$BG267*Assembly!O$12+$BH267*Assembly!O$13+$BI267*Assembly!O$14+$BJ267*Assembly!O$15+$BK267*Assembly!O$16+$BL267*Assembly!O$17+$BM267*Assembly!O$18+$BN267*Assembly!O$19+$BO267*Assembly!O$20+$BP267*Assembly!O$21+$BQ267*Assembly!O$22+$BR267*Assembly!O$23+$BS267*Assembly!O$24</f>
        <v>3</v>
      </c>
      <c r="CI267" s="254" t="str">
        <f>$AY267*Assembly!P$4+$AZ267*Assembly!P$5+$BA267*Assembly!P$6+$BB267*Assembly!P$7+$BC267*Assembly!P$8+$BD267*Assembly!P$9+$BE267*Assembly!P$10+$BF267*Assembly!P$11+$BG267*Assembly!P$12+$BH267*Assembly!P$13+$BI267*Assembly!P$14+$BJ267*Assembly!P$15+$BK267*Assembly!P$16+$BL267*Assembly!P$17+$BM267*Assembly!P$18+$BN267*Assembly!P$19+$BO267*Assembly!P$20+$BP267*Assembly!P$21+$BQ267*Assembly!P$22+$BR267*Assembly!P$23+$BS267*Assembly!P$24</f>
        <v>0</v>
      </c>
      <c r="CJ267" s="254" t="str">
        <f>$AY267*Assembly!Q$4+$AZ267*Assembly!Q$5+$BA267*Assembly!Q$6+$BB267*Assembly!Q$7+$BC267*Assembly!Q$8+$BD267*Assembly!Q$9+$BE267*Assembly!Q$10+$BF267*Assembly!Q$11+$BG267*Assembly!Q$12+$BH267*Assembly!Q$13+$BI267*Assembly!Q$14+$BJ267*Assembly!Q$15+$BK267*Assembly!Q$16+$BL267*Assembly!Q$17+$BM267*Assembly!Q$18+$BN267*Assembly!Q$19+$BO267*Assembly!Q$20+$BP267*Assembly!Q$21+$BQ267*Assembly!Q$22+$BR267*Assembly!Q$23+$BS267*Assembly!Q$24</f>
        <v>0</v>
      </c>
      <c r="CK267" s="256" t="str">
        <f>$AY267*Assembly!R$4+$AZ267*Assembly!R$5+$BA267*Assembly!R$6+$BB267*Assembly!R$7+$BC267*Assembly!R$8+$BD267*Assembly!R$9+$BE267*Assembly!R$10+$BF267*Assembly!R$11+$BG267*Assembly!R$12+$BH267*Assembly!R$13+$BI267*Assembly!R$14+$BJ267*Assembly!R$15+$BK267*Assembly!R$16+$BL267*Assembly!R$17+$BM267*Assembly!R$18+$BN267*Assembly!R$19+$BO267*Assembly!R$20+$BP267*Assembly!R$21+$BQ267*Assembly!R$22+$BR267*Assembly!R$23+$BS267*Assembly!R$24</f>
        <v>0</v>
      </c>
      <c r="CL267" s="254" t="str">
        <f>$AY267*Assembly!S$4+$AZ267*Assembly!S$5+$BA267*Assembly!S$6+$BB267*Assembly!S$7+$BC267*Assembly!S$8+$BD267*Assembly!S$9+$BE267*Assembly!S$10+$BF267*Assembly!S$11+$BG267*Assembly!S$12+$BH267*Assembly!S$13+$BI267*Assembly!S$14+$BJ267*Assembly!S$15+$BK267*Assembly!S$16+$BL267*Assembly!S$17+$BM267*Assembly!S$18+$BN267*Assembly!S$19+$BO267*Assembly!S$20+$BP267*Assembly!S$21+$BQ267*Assembly!S$22+$BR267*Assembly!S$23+$BS267*Assembly!S$24</f>
        <v>0</v>
      </c>
      <c r="CM267" s="254" t="str">
        <f>$AY267*Assembly!T$4+$AZ267*Assembly!T$5+$BA267*Assembly!T$6+$BB267*Assembly!T$7+$BC267*Assembly!T$8+$BD267*Assembly!T$9+$BE267*Assembly!T$10+$BF267*Assembly!T$11+$BG267*Assembly!T$12+$BH267*Assembly!T$13+$BI267*Assembly!T$14+$BJ267*Assembly!T$15+$BK267*Assembly!T$16+$BL267*Assembly!T$17+$BM267*Assembly!T$18+$BN267*Assembly!T$19+$BO267*Assembly!T$20+$BP267*Assembly!T$21+$BQ267*Assembly!T$22+$BR267*Assembly!T$23+$BS267*Assembly!T$24</f>
        <v>0</v>
      </c>
      <c r="CN267" s="254" t="str">
        <f>$AY267*Assembly!U$4+$AZ267*Assembly!U$5+$BA267*Assembly!U$6+$BB267*Assembly!U$7+$BC267*Assembly!U$8+$BD267*Assembly!U$9+$BE267*Assembly!U$10+$BF267*Assembly!U$11+$BG267*Assembly!U$12+$BH267*Assembly!U$13+$BI267*Assembly!U$14+$BJ267*Assembly!U$15+$BK267*Assembly!U$16+$BL267*Assembly!U$17+$BM267*Assembly!U$18+$BN267*Assembly!U$19+$BO267*Assembly!U$20+$BP267*Assembly!U$21+$BQ267*Assembly!U$22+$BR267*Assembly!U$23+$BS267*Assembly!U$24</f>
        <v>0</v>
      </c>
      <c r="CO267" s="256" t="str">
        <f>$AY267*Assembly!V$4+$AZ267*Assembly!V$5+$BA267*Assembly!V$6+$BB267*Assembly!V$7+$BC267*Assembly!V$8+$BD267*Assembly!V$9+$BE267*Assembly!V$10+$BF267*Assembly!V$11+$BG267*Assembly!V$12+$BH267*Assembly!V$13+$BI267*Assembly!V$14+$BJ267*Assembly!V$15+$BK267*Assembly!V$16+$BL267*Assembly!V$17+$BM267*Assembly!V$18+$BN267*Assembly!V$19+$BO267*Assembly!V$20+$BP267*Assembly!V$21+$BQ267*Assembly!V$22+$BR267*Assembly!V$23+$BS267*Assembly!V$24</f>
        <v>0</v>
      </c>
      <c r="CP267" s="256" t="str">
        <f>CF267*Refining!$F$3</f>
        <v>96</v>
      </c>
      <c r="CQ267" s="256" t="str">
        <f>CG267*Refining!$F$4</f>
        <v>16</v>
      </c>
      <c r="CR267" s="256" t="str">
        <f>CH267*Refining!$F$5</f>
        <v>13</v>
      </c>
      <c r="CS267" s="256" t="str">
        <f>CI267*Refining!$F$6</f>
        <v>0</v>
      </c>
      <c r="CT267" s="256" t="str">
        <f>CJ267*Refining!$F$7</f>
        <v>0</v>
      </c>
      <c r="CU267" s="256" t="str">
        <f>CK267*Refining!$F$8</f>
        <v>0</v>
      </c>
      <c r="CV267" s="256" t="str">
        <f>CL267*Refining!$F$9</f>
        <v>0</v>
      </c>
      <c r="CW267" s="256" t="str">
        <f>CM267*Refining!$F$10</f>
        <v>0</v>
      </c>
      <c r="CX267" s="256" t="str">
        <f>CN267*Refining!$F$11</f>
        <v>0</v>
      </c>
      <c r="CY267" s="256" t="str">
        <f>CO267*Refining!$F$12</f>
        <v>0</v>
      </c>
      <c r="CZ267" s="244" t="str">
        <f t="shared" ref="CZ267:DS267" si="1077">IF(CF267 = 0, "", CF267)</f>
        <v>54</v>
      </c>
      <c r="DA267" s="245" t="str">
        <f t="shared" si="1077"/>
        <v>5</v>
      </c>
      <c r="DB267" s="245" t="str">
        <f t="shared" si="1077"/>
        <v>3</v>
      </c>
      <c r="DC267" s="245" t="str">
        <f t="shared" si="1077"/>
        <v/>
      </c>
      <c r="DD267" s="245" t="str">
        <f t="shared" si="1077"/>
        <v/>
      </c>
      <c r="DE267" s="245" t="str">
        <f t="shared" si="1077"/>
        <v/>
      </c>
      <c r="DF267" s="245" t="str">
        <f t="shared" si="1077"/>
        <v/>
      </c>
      <c r="DG267" s="245" t="str">
        <f t="shared" si="1077"/>
        <v/>
      </c>
      <c r="DH267" s="245" t="str">
        <f t="shared" si="1077"/>
        <v/>
      </c>
      <c r="DI267" s="246" t="str">
        <f t="shared" si="1077"/>
        <v/>
      </c>
      <c r="DJ267" s="244" t="str">
        <f t="shared" si="1077"/>
        <v>96</v>
      </c>
      <c r="DK267" s="245" t="str">
        <f t="shared" si="1077"/>
        <v>16</v>
      </c>
      <c r="DL267" s="245" t="str">
        <f t="shared" si="1077"/>
        <v>13</v>
      </c>
      <c r="DM267" s="245" t="str">
        <f t="shared" si="1077"/>
        <v/>
      </c>
      <c r="DN267" s="259" t="str">
        <f t="shared" si="1077"/>
        <v/>
      </c>
      <c r="DO267" s="245" t="str">
        <f t="shared" si="1077"/>
        <v/>
      </c>
      <c r="DP267" s="245" t="str">
        <f t="shared" si="1077"/>
        <v/>
      </c>
      <c r="DQ267" s="245" t="str">
        <f t="shared" si="1077"/>
        <v/>
      </c>
      <c r="DR267" s="245" t="str">
        <f t="shared" si="1077"/>
        <v/>
      </c>
      <c r="DS267" s="246" t="str">
        <f t="shared" si="1077"/>
        <v/>
      </c>
      <c r="DT267" s="248" t="str">
        <f t="shared" si="16"/>
        <v>62</v>
      </c>
      <c r="DU267" s="249" t="str">
        <f t="shared" si="17"/>
        <v>125</v>
      </c>
      <c r="DV267" s="225" t="str">
        <f>CZ267*'Ores &amp; Ingots'!$C$3+DA267*'Ores &amp; Ingots'!$C$4+DB267*'Ores &amp; Ingots'!$C$5+DC267*'Ores &amp; Ingots'!$C$6+DD267*'Ores &amp; Ingots'!$C$7+DE267*'Ores &amp; Ingots'!$C$8+DF267*'Ores &amp; Ingots'!$C$9+DG267*'Ores &amp; Ingots'!$C$10+DH267*'Ores &amp; Ingots'!$C$11+DI267*'Ores &amp; Ingots'!$C$12</f>
        <v>8</v>
      </c>
      <c r="DW267" s="225" t="str">
        <f>DJ267*'Ores &amp; Ingots'!$B$3+DK267*'Ores &amp; Ingots'!$B$4+DL267*'Ores &amp; Ingots'!$B$5+DM267*'Ores &amp; Ingots'!$B$6+DN267*'Ores &amp; Ingots'!$B$7+DO267*'Ores &amp; Ingots'!$B$8+DP267*'Ores &amp; Ingots'!$B$9+DQ267*'Ores &amp; Ingots'!$B$10+DR267*'Ores &amp; Ingots'!$B$11+DS267*'Ores &amp; Ingots'!$B$12</f>
        <v>46</v>
      </c>
      <c r="DX267" s="249" t="str">
        <f>CZ267*Refining!$G$3+DA267*Refining!$G$4+DB267*Refining!$G$5+DC267*Refining!$G$6+DD267*Refining!$G$7+DE267*Refining!$G$8+DF267*Refining!$G$9+DG267*Refining!$G$10+DH267*Refining!$G$11+DI267*Refining!$G$12</f>
        <v>66</v>
      </c>
      <c r="DY267" s="249" t="str">
        <f t="shared" si="18"/>
        <v>10,299</v>
      </c>
      <c r="DZ267" s="250" t="str">
        <f t="shared" si="19"/>
        <v>0.0103</v>
      </c>
      <c r="EA267" s="248" t="str">
        <f t="shared" si="20"/>
        <v>74</v>
      </c>
      <c r="EB267" s="251" t="str">
        <f t="shared" ref="EB267:EC267" si="1078">EA267/60</f>
        <v>1.2</v>
      </c>
      <c r="EC267" s="251" t="str">
        <f t="shared" si="1078"/>
        <v>0.0</v>
      </c>
      <c r="ED267" s="248" t="str">
        <f t="shared" si="22"/>
        <v>10,921</v>
      </c>
      <c r="EE267" s="251" t="str">
        <f t="shared" ref="EE267:EF267" si="1079">ED267/1000</f>
        <v>10.9</v>
      </c>
      <c r="EF267" s="252" t="str">
        <f t="shared" si="1079"/>
        <v>0.01</v>
      </c>
      <c r="EG267" s="223" t="str">
        <f t="shared" si="24"/>
        <v>0.0109</v>
      </c>
      <c r="EH267" s="224" t="str">
        <f t="shared" si="25"/>
        <v>0:01:14</v>
      </c>
      <c r="EI267" s="225" t="s">
        <v>12</v>
      </c>
    </row>
    <row r="268">
      <c r="A268" s="33"/>
      <c r="B268" s="226" t="s">
        <v>1077</v>
      </c>
      <c r="C268" s="227" t="s">
        <v>885</v>
      </c>
      <c r="D268" s="227">
        <v>1.0</v>
      </c>
      <c r="E268" s="227">
        <v>1.0</v>
      </c>
      <c r="F268" s="227">
        <v>1.0</v>
      </c>
      <c r="G268" s="228" t="str">
        <f t="shared" si="5"/>
        <v>0.1</v>
      </c>
      <c r="H268" s="229">
        <v>4.0</v>
      </c>
      <c r="I268" s="229">
        <v>12.0</v>
      </c>
      <c r="J268" s="229" t="str">
        <f>H268/Main!$D$9</f>
        <v>4</v>
      </c>
      <c r="K268" s="229" t="str">
        <f>I268/Main!$D$10</f>
        <v>12</v>
      </c>
      <c r="L268" s="229" t="str">
        <f t="shared" si="6"/>
        <v>3</v>
      </c>
      <c r="M268" s="229">
        <v>0.16</v>
      </c>
      <c r="N268" s="230"/>
      <c r="O268" s="230"/>
      <c r="P268" s="230"/>
      <c r="Q268" s="231"/>
      <c r="R268" s="230"/>
      <c r="S268" s="232"/>
      <c r="T268" s="232"/>
      <c r="U268" s="230"/>
      <c r="V268" s="230"/>
      <c r="W268" s="232"/>
      <c r="X268" s="232"/>
      <c r="Y268" s="230"/>
      <c r="Z268" s="230"/>
      <c r="AA268" s="230"/>
      <c r="AB268" s="230"/>
      <c r="AC268" s="334"/>
      <c r="AD268" s="309">
        <v>4.0</v>
      </c>
      <c r="AE268" s="225">
        <v>0.0</v>
      </c>
      <c r="AF268" s="225">
        <v>0.0</v>
      </c>
      <c r="AG268" s="225">
        <v>0.0</v>
      </c>
      <c r="AH268" s="225">
        <v>0.0</v>
      </c>
      <c r="AI268" s="225">
        <v>0.0</v>
      </c>
      <c r="AJ268" s="225">
        <v>0.0</v>
      </c>
      <c r="AK268" s="225">
        <v>0.0</v>
      </c>
      <c r="AL268" s="225">
        <v>0.0</v>
      </c>
      <c r="AM268" s="225">
        <v>0.0</v>
      </c>
      <c r="AN268" s="225">
        <v>0.0</v>
      </c>
      <c r="AO268" s="225">
        <v>1.0</v>
      </c>
      <c r="AP268" s="225">
        <v>0.0</v>
      </c>
      <c r="AQ268" s="225">
        <v>0.0</v>
      </c>
      <c r="AR268" s="225">
        <v>0.0</v>
      </c>
      <c r="AS268" s="225">
        <v>0.0</v>
      </c>
      <c r="AT268" s="225">
        <v>0.0</v>
      </c>
      <c r="AU268" s="225">
        <v>0.0</v>
      </c>
      <c r="AV268" s="225">
        <v>0.0</v>
      </c>
      <c r="AW268" s="225">
        <v>0.0</v>
      </c>
      <c r="AX268" s="225">
        <v>0.0</v>
      </c>
      <c r="AY268" s="359" t="str">
        <f t="shared" ref="AY268:BS268" si="1080">IF(AD268 = 0, "", AD268)</f>
        <v>4</v>
      </c>
      <c r="AZ268" s="227" t="str">
        <f t="shared" si="1080"/>
        <v/>
      </c>
      <c r="BA268" s="227" t="str">
        <f t="shared" si="1080"/>
        <v/>
      </c>
      <c r="BB268" s="227" t="str">
        <f t="shared" si="1080"/>
        <v/>
      </c>
      <c r="BC268" s="227" t="str">
        <f t="shared" si="1080"/>
        <v/>
      </c>
      <c r="BD268" s="227" t="str">
        <f t="shared" si="1080"/>
        <v/>
      </c>
      <c r="BE268" s="227" t="str">
        <f t="shared" si="1080"/>
        <v/>
      </c>
      <c r="BF268" s="227" t="str">
        <f t="shared" si="1080"/>
        <v/>
      </c>
      <c r="BG268" s="227" t="str">
        <f t="shared" si="1080"/>
        <v/>
      </c>
      <c r="BH268" s="227" t="str">
        <f t="shared" si="1080"/>
        <v/>
      </c>
      <c r="BI268" s="227" t="str">
        <f t="shared" si="1080"/>
        <v/>
      </c>
      <c r="BJ268" s="227" t="str">
        <f t="shared" si="1080"/>
        <v>1</v>
      </c>
      <c r="BK268" s="227" t="str">
        <f t="shared" si="1080"/>
        <v/>
      </c>
      <c r="BL268" s="227" t="str">
        <f t="shared" si="1080"/>
        <v/>
      </c>
      <c r="BM268" s="227" t="str">
        <f t="shared" si="1080"/>
        <v/>
      </c>
      <c r="BN268" s="227" t="str">
        <f t="shared" si="1080"/>
        <v/>
      </c>
      <c r="BO268" s="227" t="str">
        <f t="shared" si="1080"/>
        <v/>
      </c>
      <c r="BP268" s="227" t="str">
        <f t="shared" si="1080"/>
        <v/>
      </c>
      <c r="BQ268" s="227" t="str">
        <f t="shared" si="1080"/>
        <v/>
      </c>
      <c r="BR268" s="227" t="str">
        <f t="shared" si="1080"/>
        <v/>
      </c>
      <c r="BS268" s="238" t="str">
        <f t="shared" si="1080"/>
        <v/>
      </c>
      <c r="BT268" s="239" t="str">
        <f>$AY268*Assembly!Y$4+$AZ268*Assembly!Y$5+$BA268*Assembly!Y$6+$BB268*Assembly!Y$7+$BC268*Assembly!Y$8+$BD268*Assembly!Y$9+$BE268*Assembly!Y$10+$BF268*Assembly!Y$11+$BG268*Assembly!Y$12+$BH268*Assembly!Y$13+$BI268*Assembly!Y$14+$BJ268*Assembly!Y$15+$BK268*Assembly!Y$16+$BL268*Assembly!Y$17+$BM268*Assembly!Y$18+$BN268*Assembly!Y$19+$BO268*Assembly!Y$20+$BP268*Assembly!Y$21+$BQ268*Assembly!Y$22+$BR268*Assembly!Y$23+$BS268*Assembly!Y$24</f>
        <v>86</v>
      </c>
      <c r="BU268" s="225" t="str">
        <f t="shared" si="8"/>
        <v>688</v>
      </c>
      <c r="BV268" s="225"/>
      <c r="BW268" s="225" t="str">
        <f>$AY268*Assembly!AC$4+$AZ268*Assembly!AC$5+$BA268*Assembly!AC$6+$BB268*Assembly!AC$7+$BC268*Assembly!AC$8+$BD268*Assembly!AC$9+$BE268*Assembly!AC$10+$BF268*Assembly!AC$11+$BG268*Assembly!AC$12+$BH268*Assembly!AC$13+$BI268*Assembly!AC$14+$BJ268*Assembly!AC$15+$BK268*Assembly!AC$16+$BL268*Assembly!AC$17+$BM268*Assembly!AC$18+$BN268*Assembly!AC$19+$BO268*Assembly!AC$20+$BP268*Assembly!AC$21+$BQ268*Assembly!AC$22+$BR268*Assembly!AC$23+$BS268*Assembly!AC$24</f>
        <v>430</v>
      </c>
      <c r="BX268" s="240" t="str">
        <f t="shared" si="9"/>
        <v>5.00</v>
      </c>
      <c r="BY268" s="241" t="str">
        <f t="shared" si="10"/>
        <v>3440</v>
      </c>
      <c r="BZ268" s="242" t="str">
        <f t="shared" si="11"/>
        <v>0.6</v>
      </c>
      <c r="CA268" s="241" t="str">
        <f t="shared" si="12"/>
        <v>108</v>
      </c>
      <c r="CB268" s="225" t="str">
        <f>$AY268*Assembly!X$4+$AZ268*Assembly!X$5+$BA268*Assembly!X$6+$BB268*Assembly!X$7+$BC268*Assembly!X$8+$BD268*Assembly!X$9+$BE268*Assembly!X$10+$BF268*Assembly!X$11+$BG268*Assembly!X$12+$BH268*Assembly!X$13+$BI268*Assembly!X$14+$BJ268*Assembly!X$15+$BK268*Assembly!X$16+$BL268*Assembly!X$17+$BM268*Assembly!X$18+$BN268*Assembly!X$19+$BO268*Assembly!X$20+$BP268*Assembly!X$21+$BQ268*Assembly!X$22+$BR268*Assembly!X$23+$BS268*Assembly!X$24</f>
        <v>6</v>
      </c>
      <c r="CC268" s="225" t="str">
        <f t="shared" si="13"/>
        <v>933</v>
      </c>
      <c r="CD268" s="223" t="str">
        <f t="shared" si="14"/>
        <v>0.0009</v>
      </c>
      <c r="CE268" s="243" t="str">
        <f>$AY268*Assembly!AB$4+$AZ268*Assembly!AB$5+$BA268*Assembly!AB$6+$BB268*Assembly!AB$7+$BC268*Assembly!AB$8+$BD268*Assembly!AB$9+$BE268*Assembly!AB$10+$BF268*Assembly!AB$11+$BG268*Assembly!AB$12+$BH268*Assembly!AB$13+$BI268*Assembly!AB$14+$BJ268*Assembly!AB$15+$BK268*Assembly!AB$16+$BL268*Assembly!AB$17+$BM268*Assembly!AB$18+$BN268*Assembly!AB$19+$BO268*Assembly!AB$20+$BP268*Assembly!AB$21+$BQ268*Assembly!AB$22+$BR268*Assembly!AB$23+$BS268*Assembly!AB$24</f>
        <v>27</v>
      </c>
      <c r="CF268" s="231" t="str">
        <f>$AY268*Assembly!M$4+$AZ268*Assembly!M$5+$BA268*Assembly!M$6+$BB268*Assembly!M$7+$BC268*Assembly!M$8+$BD268*Assembly!M$9+$BE268*Assembly!M$10+$BF268*Assembly!M$11+$BG268*Assembly!M$12+$BH268*Assembly!M$13+$BI268*Assembly!M$14+$BJ268*Assembly!M$15+$BK268*Assembly!M$16+$BL268*Assembly!M$17+$BM268*Assembly!M$18+$BN268*Assembly!M$19+$BO268*Assembly!M$20+$BP268*Assembly!M$21+$BQ268*Assembly!M$22+$BR268*Assembly!M$23+$BS268*Assembly!M$24</f>
        <v>96</v>
      </c>
      <c r="CG268" s="231" t="str">
        <f>$AY268*Assembly!N$4+$AZ268*Assembly!N$5+$BA268*Assembly!N$6+$BB268*Assembly!N$7+$BC268*Assembly!N$8+$BD268*Assembly!N$9+$BE268*Assembly!N$10+$BF268*Assembly!N$11+$BG268*Assembly!N$12+$BH268*Assembly!N$13+$BI268*Assembly!N$14+$BJ268*Assembly!N$15+$BK268*Assembly!N$16+$BL268*Assembly!N$17+$BM268*Assembly!N$18+$BN268*Assembly!N$19+$BO268*Assembly!N$20+$BP268*Assembly!N$21+$BQ268*Assembly!N$22+$BR268*Assembly!N$23+$BS268*Assembly!N$24</f>
        <v>5</v>
      </c>
      <c r="CH268" s="231" t="str">
        <f>$AY268*Assembly!O$4+$AZ268*Assembly!O$5+$BA268*Assembly!O$6+$BB268*Assembly!O$7+$BC268*Assembly!O$8+$BD268*Assembly!O$9+$BE268*Assembly!O$10+$BF268*Assembly!O$11+$BG268*Assembly!O$12+$BH268*Assembly!O$13+$BI268*Assembly!O$14+$BJ268*Assembly!O$15+$BK268*Assembly!O$16+$BL268*Assembly!O$17+$BM268*Assembly!O$18+$BN268*Assembly!O$19+$BO268*Assembly!O$20+$BP268*Assembly!O$21+$BQ268*Assembly!O$22+$BR268*Assembly!O$23+$BS268*Assembly!O$24</f>
        <v>3</v>
      </c>
      <c r="CI268" s="229" t="str">
        <f>$AY268*Assembly!P$4+$AZ268*Assembly!P$5+$BA268*Assembly!P$6+$BB268*Assembly!P$7+$BC268*Assembly!P$8+$BD268*Assembly!P$9+$BE268*Assembly!P$10+$BF268*Assembly!P$11+$BG268*Assembly!P$12+$BH268*Assembly!P$13+$BI268*Assembly!P$14+$BJ268*Assembly!P$15+$BK268*Assembly!P$16+$BL268*Assembly!P$17+$BM268*Assembly!P$18+$BN268*Assembly!P$19+$BO268*Assembly!P$20+$BP268*Assembly!P$21+$BQ268*Assembly!P$22+$BR268*Assembly!P$23+$BS268*Assembly!P$24</f>
        <v>0</v>
      </c>
      <c r="CJ268" s="229" t="str">
        <f>$AY268*Assembly!Q$4+$AZ268*Assembly!Q$5+$BA268*Assembly!Q$6+$BB268*Assembly!Q$7+$BC268*Assembly!Q$8+$BD268*Assembly!Q$9+$BE268*Assembly!Q$10+$BF268*Assembly!Q$11+$BG268*Assembly!Q$12+$BH268*Assembly!Q$13+$BI268*Assembly!Q$14+$BJ268*Assembly!Q$15+$BK268*Assembly!Q$16+$BL268*Assembly!Q$17+$BM268*Assembly!Q$18+$BN268*Assembly!Q$19+$BO268*Assembly!Q$20+$BP268*Assembly!Q$21+$BQ268*Assembly!Q$22+$BR268*Assembly!Q$23+$BS268*Assembly!Q$24</f>
        <v>0</v>
      </c>
      <c r="CK268" s="231" t="str">
        <f>$AY268*Assembly!R$4+$AZ268*Assembly!R$5+$BA268*Assembly!R$6+$BB268*Assembly!R$7+$BC268*Assembly!R$8+$BD268*Assembly!R$9+$BE268*Assembly!R$10+$BF268*Assembly!R$11+$BG268*Assembly!R$12+$BH268*Assembly!R$13+$BI268*Assembly!R$14+$BJ268*Assembly!R$15+$BK268*Assembly!R$16+$BL268*Assembly!R$17+$BM268*Assembly!R$18+$BN268*Assembly!R$19+$BO268*Assembly!R$20+$BP268*Assembly!R$21+$BQ268*Assembly!R$22+$BR268*Assembly!R$23+$BS268*Assembly!R$24</f>
        <v>0</v>
      </c>
      <c r="CL268" s="229" t="str">
        <f>$AY268*Assembly!S$4+$AZ268*Assembly!S$5+$BA268*Assembly!S$6+$BB268*Assembly!S$7+$BC268*Assembly!S$8+$BD268*Assembly!S$9+$BE268*Assembly!S$10+$BF268*Assembly!S$11+$BG268*Assembly!S$12+$BH268*Assembly!S$13+$BI268*Assembly!S$14+$BJ268*Assembly!S$15+$BK268*Assembly!S$16+$BL268*Assembly!S$17+$BM268*Assembly!S$18+$BN268*Assembly!S$19+$BO268*Assembly!S$20+$BP268*Assembly!S$21+$BQ268*Assembly!S$22+$BR268*Assembly!S$23+$BS268*Assembly!S$24</f>
        <v>0</v>
      </c>
      <c r="CM268" s="229" t="str">
        <f>$AY268*Assembly!T$4+$AZ268*Assembly!T$5+$BA268*Assembly!T$6+$BB268*Assembly!T$7+$BC268*Assembly!T$8+$BD268*Assembly!T$9+$BE268*Assembly!T$10+$BF268*Assembly!T$11+$BG268*Assembly!T$12+$BH268*Assembly!T$13+$BI268*Assembly!T$14+$BJ268*Assembly!T$15+$BK268*Assembly!T$16+$BL268*Assembly!T$17+$BM268*Assembly!T$18+$BN268*Assembly!T$19+$BO268*Assembly!T$20+$BP268*Assembly!T$21+$BQ268*Assembly!T$22+$BR268*Assembly!T$23+$BS268*Assembly!T$24</f>
        <v>0</v>
      </c>
      <c r="CN268" s="229" t="str">
        <f>$AY268*Assembly!U$4+$AZ268*Assembly!U$5+$BA268*Assembly!U$6+$BB268*Assembly!U$7+$BC268*Assembly!U$8+$BD268*Assembly!U$9+$BE268*Assembly!U$10+$BF268*Assembly!U$11+$BG268*Assembly!U$12+$BH268*Assembly!U$13+$BI268*Assembly!U$14+$BJ268*Assembly!U$15+$BK268*Assembly!U$16+$BL268*Assembly!U$17+$BM268*Assembly!U$18+$BN268*Assembly!U$19+$BO268*Assembly!U$20+$BP268*Assembly!U$21+$BQ268*Assembly!U$22+$BR268*Assembly!U$23+$BS268*Assembly!U$24</f>
        <v>0</v>
      </c>
      <c r="CO268" s="231" t="str">
        <f>$AY268*Assembly!V$4+$AZ268*Assembly!V$5+$BA268*Assembly!V$6+$BB268*Assembly!V$7+$BC268*Assembly!V$8+$BD268*Assembly!V$9+$BE268*Assembly!V$10+$BF268*Assembly!V$11+$BG268*Assembly!V$12+$BH268*Assembly!V$13+$BI268*Assembly!V$14+$BJ268*Assembly!V$15+$BK268*Assembly!V$16+$BL268*Assembly!V$17+$BM268*Assembly!V$18+$BN268*Assembly!V$19+$BO268*Assembly!V$20+$BP268*Assembly!V$21+$BQ268*Assembly!V$22+$BR268*Assembly!V$23+$BS268*Assembly!V$24</f>
        <v>0</v>
      </c>
      <c r="CP268" s="231" t="str">
        <f>CF268*Refining!$F$3</f>
        <v>171</v>
      </c>
      <c r="CQ268" s="231" t="str">
        <f>CG268*Refining!$F$4</f>
        <v>16</v>
      </c>
      <c r="CR268" s="231" t="str">
        <f>CH268*Refining!$F$5</f>
        <v>13</v>
      </c>
      <c r="CS268" s="231" t="str">
        <f>CI268*Refining!$F$6</f>
        <v>0</v>
      </c>
      <c r="CT268" s="231" t="str">
        <f>CJ268*Refining!$F$7</f>
        <v>0</v>
      </c>
      <c r="CU268" s="231" t="str">
        <f>CK268*Refining!$F$8</f>
        <v>0</v>
      </c>
      <c r="CV268" s="231" t="str">
        <f>CL268*Refining!$F$9</f>
        <v>0</v>
      </c>
      <c r="CW268" s="231" t="str">
        <f>CM268*Refining!$F$10</f>
        <v>0</v>
      </c>
      <c r="CX268" s="231" t="str">
        <f>CN268*Refining!$F$11</f>
        <v>0</v>
      </c>
      <c r="CY268" s="231" t="str">
        <f>CO268*Refining!$F$12</f>
        <v>0</v>
      </c>
      <c r="CZ268" s="244" t="str">
        <f t="shared" ref="CZ268:DS268" si="1081">IF(CF268 = 0, "", CF268)</f>
        <v>96</v>
      </c>
      <c r="DA268" s="245" t="str">
        <f t="shared" si="1081"/>
        <v>5</v>
      </c>
      <c r="DB268" s="245" t="str">
        <f t="shared" si="1081"/>
        <v>3</v>
      </c>
      <c r="DC268" s="245" t="str">
        <f t="shared" si="1081"/>
        <v/>
      </c>
      <c r="DD268" s="245" t="str">
        <f t="shared" si="1081"/>
        <v/>
      </c>
      <c r="DE268" s="245" t="str">
        <f t="shared" si="1081"/>
        <v/>
      </c>
      <c r="DF268" s="245" t="str">
        <f t="shared" si="1081"/>
        <v/>
      </c>
      <c r="DG268" s="245" t="str">
        <f t="shared" si="1081"/>
        <v/>
      </c>
      <c r="DH268" s="245" t="str">
        <f t="shared" si="1081"/>
        <v/>
      </c>
      <c r="DI268" s="246" t="str">
        <f t="shared" si="1081"/>
        <v/>
      </c>
      <c r="DJ268" s="244" t="str">
        <f t="shared" si="1081"/>
        <v>171</v>
      </c>
      <c r="DK268" s="245" t="str">
        <f t="shared" si="1081"/>
        <v>16</v>
      </c>
      <c r="DL268" s="245" t="str">
        <f t="shared" si="1081"/>
        <v>13</v>
      </c>
      <c r="DM268" s="245" t="str">
        <f t="shared" si="1081"/>
        <v/>
      </c>
      <c r="DN268" s="259" t="str">
        <f t="shared" si="1081"/>
        <v/>
      </c>
      <c r="DO268" s="245" t="str">
        <f t="shared" si="1081"/>
        <v/>
      </c>
      <c r="DP268" s="245" t="str">
        <f t="shared" si="1081"/>
        <v/>
      </c>
      <c r="DQ268" s="245" t="str">
        <f t="shared" si="1081"/>
        <v/>
      </c>
      <c r="DR268" s="245" t="str">
        <f t="shared" si="1081"/>
        <v/>
      </c>
      <c r="DS268" s="246" t="str">
        <f t="shared" si="1081"/>
        <v/>
      </c>
      <c r="DT268" s="248" t="str">
        <f t="shared" si="16"/>
        <v>104</v>
      </c>
      <c r="DU268" s="249" t="str">
        <f t="shared" si="17"/>
        <v>200</v>
      </c>
      <c r="DV268" s="225" t="str">
        <f>CZ268*'Ores &amp; Ingots'!$C$3+DA268*'Ores &amp; Ingots'!$C$4+DB268*'Ores &amp; Ingots'!$C$5+DC268*'Ores &amp; Ingots'!$C$6+DD268*'Ores &amp; Ingots'!$C$7+DE268*'Ores &amp; Ingots'!$C$8+DF268*'Ores &amp; Ingots'!$C$9+DG268*'Ores &amp; Ingots'!$C$10+DH268*'Ores &amp; Ingots'!$C$11+DI268*'Ores &amp; Ingots'!$C$12</f>
        <v>13</v>
      </c>
      <c r="DW268" s="225" t="str">
        <f>DJ268*'Ores &amp; Ingots'!$B$3+DK268*'Ores &amp; Ingots'!$B$4+DL268*'Ores &amp; Ingots'!$B$5+DM268*'Ores &amp; Ingots'!$B$6+DN268*'Ores &amp; Ingots'!$B$7+DO268*'Ores &amp; Ingots'!$B$8+DP268*'Ores &amp; Ingots'!$B$9+DQ268*'Ores &amp; Ingots'!$B$10+DR268*'Ores &amp; Ingots'!$B$11+DS268*'Ores &amp; Ingots'!$B$12</f>
        <v>74</v>
      </c>
      <c r="DX268" s="249" t="str">
        <f>CZ268*Refining!$G$3+DA268*Refining!$G$4+DB268*Refining!$G$5+DC268*Refining!$G$6+DD268*Refining!$G$7+DE268*Refining!$G$8+DF268*Refining!$G$9+DG268*Refining!$G$10+DH268*Refining!$G$11+DI268*Refining!$G$12</f>
        <v>69</v>
      </c>
      <c r="DY268" s="249" t="str">
        <f t="shared" si="18"/>
        <v>10,748</v>
      </c>
      <c r="DZ268" s="250" t="str">
        <f t="shared" si="19"/>
        <v>0.0107</v>
      </c>
      <c r="EA268" s="248" t="str">
        <f t="shared" si="20"/>
        <v>79</v>
      </c>
      <c r="EB268" s="251" t="str">
        <f t="shared" ref="EB268:EC268" si="1082">EA268/60</f>
        <v>1.3</v>
      </c>
      <c r="EC268" s="251" t="str">
        <f t="shared" si="1082"/>
        <v>0.0</v>
      </c>
      <c r="ED268" s="248" t="str">
        <f t="shared" si="22"/>
        <v>11,681</v>
      </c>
      <c r="EE268" s="251" t="str">
        <f t="shared" ref="EE268:EF268" si="1083">ED268/1000</f>
        <v>11.7</v>
      </c>
      <c r="EF268" s="252" t="str">
        <f t="shared" si="1083"/>
        <v>0.01</v>
      </c>
      <c r="EG268" s="223" t="str">
        <f t="shared" si="24"/>
        <v>0.0117</v>
      </c>
      <c r="EH268" s="224" t="str">
        <f t="shared" si="25"/>
        <v>0:01:19</v>
      </c>
      <c r="EI268" s="225" t="s">
        <v>12</v>
      </c>
    </row>
    <row r="269">
      <c r="A269" s="33"/>
      <c r="B269" s="226" t="s">
        <v>1078</v>
      </c>
      <c r="C269" s="227" t="s">
        <v>885</v>
      </c>
      <c r="D269" s="227">
        <v>1.0</v>
      </c>
      <c r="E269" s="227">
        <v>1.0</v>
      </c>
      <c r="F269" s="227">
        <v>1.0</v>
      </c>
      <c r="G269" s="253" t="str">
        <f t="shared" si="5"/>
        <v>0.1</v>
      </c>
      <c r="H269" s="254">
        <v>8.0</v>
      </c>
      <c r="I269" s="254">
        <v>24.0</v>
      </c>
      <c r="J269" s="254" t="str">
        <f>H269/Main!$D$9</f>
        <v>8</v>
      </c>
      <c r="K269" s="254" t="str">
        <f>I269/Main!$D$10</f>
        <v>24</v>
      </c>
      <c r="L269" s="254" t="str">
        <f t="shared" si="6"/>
        <v>3</v>
      </c>
      <c r="M269" s="254">
        <v>0.16</v>
      </c>
      <c r="N269" s="255"/>
      <c r="O269" s="255"/>
      <c r="P269" s="255"/>
      <c r="Q269" s="256"/>
      <c r="R269" s="255"/>
      <c r="S269" s="257"/>
      <c r="T269" s="257"/>
      <c r="U269" s="255"/>
      <c r="V269" s="255"/>
      <c r="W269" s="350"/>
      <c r="X269" s="257"/>
      <c r="Y269" s="255"/>
      <c r="Z269" s="255"/>
      <c r="AA269" s="255"/>
      <c r="AB269" s="255"/>
      <c r="AC269" s="351"/>
      <c r="AD269" s="309">
        <v>4.0</v>
      </c>
      <c r="AE269" s="225">
        <v>0.0</v>
      </c>
      <c r="AF269" s="225">
        <v>0.0</v>
      </c>
      <c r="AG269" s="225">
        <v>0.0</v>
      </c>
      <c r="AH269" s="225">
        <v>0.0</v>
      </c>
      <c r="AI269" s="225">
        <v>0.0</v>
      </c>
      <c r="AJ269" s="225">
        <v>0.0</v>
      </c>
      <c r="AK269" s="225">
        <v>0.0</v>
      </c>
      <c r="AL269" s="225">
        <v>0.0</v>
      </c>
      <c r="AM269" s="225">
        <v>0.0</v>
      </c>
      <c r="AN269" s="225">
        <v>0.0</v>
      </c>
      <c r="AO269" s="225">
        <v>1.0</v>
      </c>
      <c r="AP269" s="225">
        <v>0.0</v>
      </c>
      <c r="AQ269" s="225">
        <v>0.0</v>
      </c>
      <c r="AR269" s="225">
        <v>0.0</v>
      </c>
      <c r="AS269" s="225">
        <v>0.0</v>
      </c>
      <c r="AT269" s="225">
        <v>0.0</v>
      </c>
      <c r="AU269" s="225">
        <v>0.0</v>
      </c>
      <c r="AV269" s="225">
        <v>0.0</v>
      </c>
      <c r="AW269" s="225">
        <v>0.0</v>
      </c>
      <c r="AX269" s="225">
        <v>0.0</v>
      </c>
      <c r="AY269" s="359" t="str">
        <f t="shared" ref="AY269:BS269" si="1084">IF(AD269 = 0, "", AD269)</f>
        <v>4</v>
      </c>
      <c r="AZ269" s="227" t="str">
        <f t="shared" si="1084"/>
        <v/>
      </c>
      <c r="BA269" s="227" t="str">
        <f t="shared" si="1084"/>
        <v/>
      </c>
      <c r="BB269" s="227" t="str">
        <f t="shared" si="1084"/>
        <v/>
      </c>
      <c r="BC269" s="227" t="str">
        <f t="shared" si="1084"/>
        <v/>
      </c>
      <c r="BD269" s="227" t="str">
        <f t="shared" si="1084"/>
        <v/>
      </c>
      <c r="BE269" s="227" t="str">
        <f t="shared" si="1084"/>
        <v/>
      </c>
      <c r="BF269" s="227" t="str">
        <f t="shared" si="1084"/>
        <v/>
      </c>
      <c r="BG269" s="227" t="str">
        <f t="shared" si="1084"/>
        <v/>
      </c>
      <c r="BH269" s="227" t="str">
        <f t="shared" si="1084"/>
        <v/>
      </c>
      <c r="BI269" s="227" t="str">
        <f t="shared" si="1084"/>
        <v/>
      </c>
      <c r="BJ269" s="227" t="str">
        <f t="shared" si="1084"/>
        <v>1</v>
      </c>
      <c r="BK269" s="227" t="str">
        <f t="shared" si="1084"/>
        <v/>
      </c>
      <c r="BL269" s="227" t="str">
        <f t="shared" si="1084"/>
        <v/>
      </c>
      <c r="BM269" s="227" t="str">
        <f t="shared" si="1084"/>
        <v/>
      </c>
      <c r="BN269" s="227" t="str">
        <f t="shared" si="1084"/>
        <v/>
      </c>
      <c r="BO269" s="227" t="str">
        <f t="shared" si="1084"/>
        <v/>
      </c>
      <c r="BP269" s="227" t="str">
        <f t="shared" si="1084"/>
        <v/>
      </c>
      <c r="BQ269" s="227" t="str">
        <f t="shared" si="1084"/>
        <v/>
      </c>
      <c r="BR269" s="227" t="str">
        <f t="shared" si="1084"/>
        <v/>
      </c>
      <c r="BS269" s="238" t="str">
        <f t="shared" si="1084"/>
        <v/>
      </c>
      <c r="BT269" s="239" t="str">
        <f>$AY269*Assembly!Y$4+$AZ269*Assembly!Y$5+$BA269*Assembly!Y$6+$BB269*Assembly!Y$7+$BC269*Assembly!Y$8+$BD269*Assembly!Y$9+$BE269*Assembly!Y$10+$BF269*Assembly!Y$11+$BG269*Assembly!Y$12+$BH269*Assembly!Y$13+$BI269*Assembly!Y$14+$BJ269*Assembly!Y$15+$BK269*Assembly!Y$16+$BL269*Assembly!Y$17+$BM269*Assembly!Y$18+$BN269*Assembly!Y$19+$BO269*Assembly!Y$20+$BP269*Assembly!Y$21+$BQ269*Assembly!Y$22+$BR269*Assembly!Y$23+$BS269*Assembly!Y$24</f>
        <v>86</v>
      </c>
      <c r="BU269" s="225" t="str">
        <f t="shared" si="8"/>
        <v>688</v>
      </c>
      <c r="BV269" s="225"/>
      <c r="BW269" s="225" t="str">
        <f>$AY269*Assembly!AC$4+$AZ269*Assembly!AC$5+$BA269*Assembly!AC$6+$BB269*Assembly!AC$7+$BC269*Assembly!AC$8+$BD269*Assembly!AC$9+$BE269*Assembly!AC$10+$BF269*Assembly!AC$11+$BG269*Assembly!AC$12+$BH269*Assembly!AC$13+$BI269*Assembly!AC$14+$BJ269*Assembly!AC$15+$BK269*Assembly!AC$16+$BL269*Assembly!AC$17+$BM269*Assembly!AC$18+$BN269*Assembly!AC$19+$BO269*Assembly!AC$20+$BP269*Assembly!AC$21+$BQ269*Assembly!AC$22+$BR269*Assembly!AC$23+$BS269*Assembly!AC$24</f>
        <v>430</v>
      </c>
      <c r="BX269" s="240" t="str">
        <f t="shared" si="9"/>
        <v>5.00</v>
      </c>
      <c r="BY269" s="241" t="str">
        <f t="shared" si="10"/>
        <v>3440</v>
      </c>
      <c r="BZ269" s="242" t="str">
        <f t="shared" si="11"/>
        <v>0.6</v>
      </c>
      <c r="CA269" s="241" t="str">
        <f t="shared" si="12"/>
        <v>54</v>
      </c>
      <c r="CB269" s="225" t="str">
        <f>$AY269*Assembly!X$4+$AZ269*Assembly!X$5+$BA269*Assembly!X$6+$BB269*Assembly!X$7+$BC269*Assembly!X$8+$BD269*Assembly!X$9+$BE269*Assembly!X$10+$BF269*Assembly!X$11+$BG269*Assembly!X$12+$BH269*Assembly!X$13+$BI269*Assembly!X$14+$BJ269*Assembly!X$15+$BK269*Assembly!X$16+$BL269*Assembly!X$17+$BM269*Assembly!X$18+$BN269*Assembly!X$19+$BO269*Assembly!X$20+$BP269*Assembly!X$21+$BQ269*Assembly!X$22+$BR269*Assembly!X$23+$BS269*Assembly!X$24</f>
        <v>6</v>
      </c>
      <c r="CC269" s="225" t="str">
        <f t="shared" si="13"/>
        <v>933</v>
      </c>
      <c r="CD269" s="223" t="str">
        <f t="shared" si="14"/>
        <v>0.0009</v>
      </c>
      <c r="CE269" s="243" t="str">
        <f>$AY269*Assembly!AB$4+$AZ269*Assembly!AB$5+$BA269*Assembly!AB$6+$BB269*Assembly!AB$7+$BC269*Assembly!AB$8+$BD269*Assembly!AB$9+$BE269*Assembly!AB$10+$BF269*Assembly!AB$11+$BG269*Assembly!AB$12+$BH269*Assembly!AB$13+$BI269*Assembly!AB$14+$BJ269*Assembly!AB$15+$BK269*Assembly!AB$16+$BL269*Assembly!AB$17+$BM269*Assembly!AB$18+$BN269*Assembly!AB$19+$BO269*Assembly!AB$20+$BP269*Assembly!AB$21+$BQ269*Assembly!AB$22+$BR269*Assembly!AB$23+$BS269*Assembly!AB$24</f>
        <v>27</v>
      </c>
      <c r="CF269" s="256" t="str">
        <f>$AY269*Assembly!M$4+$AZ269*Assembly!M$5+$BA269*Assembly!M$6+$BB269*Assembly!M$7+$BC269*Assembly!M$8+$BD269*Assembly!M$9+$BE269*Assembly!M$10+$BF269*Assembly!M$11+$BG269*Assembly!M$12+$BH269*Assembly!M$13+$BI269*Assembly!M$14+$BJ269*Assembly!M$15+$BK269*Assembly!M$16+$BL269*Assembly!M$17+$BM269*Assembly!M$18+$BN269*Assembly!M$19+$BO269*Assembly!M$20+$BP269*Assembly!M$21+$BQ269*Assembly!M$22+$BR269*Assembly!M$23+$BS269*Assembly!M$24</f>
        <v>96</v>
      </c>
      <c r="CG269" s="256" t="str">
        <f>$AY269*Assembly!N$4+$AZ269*Assembly!N$5+$BA269*Assembly!N$6+$BB269*Assembly!N$7+$BC269*Assembly!N$8+$BD269*Assembly!N$9+$BE269*Assembly!N$10+$BF269*Assembly!N$11+$BG269*Assembly!N$12+$BH269*Assembly!N$13+$BI269*Assembly!N$14+$BJ269*Assembly!N$15+$BK269*Assembly!N$16+$BL269*Assembly!N$17+$BM269*Assembly!N$18+$BN269*Assembly!N$19+$BO269*Assembly!N$20+$BP269*Assembly!N$21+$BQ269*Assembly!N$22+$BR269*Assembly!N$23+$BS269*Assembly!N$24</f>
        <v>5</v>
      </c>
      <c r="CH269" s="256" t="str">
        <f>$AY269*Assembly!O$4+$AZ269*Assembly!O$5+$BA269*Assembly!O$6+$BB269*Assembly!O$7+$BC269*Assembly!O$8+$BD269*Assembly!O$9+$BE269*Assembly!O$10+$BF269*Assembly!O$11+$BG269*Assembly!O$12+$BH269*Assembly!O$13+$BI269*Assembly!O$14+$BJ269*Assembly!O$15+$BK269*Assembly!O$16+$BL269*Assembly!O$17+$BM269*Assembly!O$18+$BN269*Assembly!O$19+$BO269*Assembly!O$20+$BP269*Assembly!O$21+$BQ269*Assembly!O$22+$BR269*Assembly!O$23+$BS269*Assembly!O$24</f>
        <v>3</v>
      </c>
      <c r="CI269" s="254" t="str">
        <f>$AY269*Assembly!P$4+$AZ269*Assembly!P$5+$BA269*Assembly!P$6+$BB269*Assembly!P$7+$BC269*Assembly!P$8+$BD269*Assembly!P$9+$BE269*Assembly!P$10+$BF269*Assembly!P$11+$BG269*Assembly!P$12+$BH269*Assembly!P$13+$BI269*Assembly!P$14+$BJ269*Assembly!P$15+$BK269*Assembly!P$16+$BL269*Assembly!P$17+$BM269*Assembly!P$18+$BN269*Assembly!P$19+$BO269*Assembly!P$20+$BP269*Assembly!P$21+$BQ269*Assembly!P$22+$BR269*Assembly!P$23+$BS269*Assembly!P$24</f>
        <v>0</v>
      </c>
      <c r="CJ269" s="254" t="str">
        <f>$AY269*Assembly!Q$4+$AZ269*Assembly!Q$5+$BA269*Assembly!Q$6+$BB269*Assembly!Q$7+$BC269*Assembly!Q$8+$BD269*Assembly!Q$9+$BE269*Assembly!Q$10+$BF269*Assembly!Q$11+$BG269*Assembly!Q$12+$BH269*Assembly!Q$13+$BI269*Assembly!Q$14+$BJ269*Assembly!Q$15+$BK269*Assembly!Q$16+$BL269*Assembly!Q$17+$BM269*Assembly!Q$18+$BN269*Assembly!Q$19+$BO269*Assembly!Q$20+$BP269*Assembly!Q$21+$BQ269*Assembly!Q$22+$BR269*Assembly!Q$23+$BS269*Assembly!Q$24</f>
        <v>0</v>
      </c>
      <c r="CK269" s="256" t="str">
        <f>$AY269*Assembly!R$4+$AZ269*Assembly!R$5+$BA269*Assembly!R$6+$BB269*Assembly!R$7+$BC269*Assembly!R$8+$BD269*Assembly!R$9+$BE269*Assembly!R$10+$BF269*Assembly!R$11+$BG269*Assembly!R$12+$BH269*Assembly!R$13+$BI269*Assembly!R$14+$BJ269*Assembly!R$15+$BK269*Assembly!R$16+$BL269*Assembly!R$17+$BM269*Assembly!R$18+$BN269*Assembly!R$19+$BO269*Assembly!R$20+$BP269*Assembly!R$21+$BQ269*Assembly!R$22+$BR269*Assembly!R$23+$BS269*Assembly!R$24</f>
        <v>0</v>
      </c>
      <c r="CL269" s="254" t="str">
        <f>$AY269*Assembly!S$4+$AZ269*Assembly!S$5+$BA269*Assembly!S$6+$BB269*Assembly!S$7+$BC269*Assembly!S$8+$BD269*Assembly!S$9+$BE269*Assembly!S$10+$BF269*Assembly!S$11+$BG269*Assembly!S$12+$BH269*Assembly!S$13+$BI269*Assembly!S$14+$BJ269*Assembly!S$15+$BK269*Assembly!S$16+$BL269*Assembly!S$17+$BM269*Assembly!S$18+$BN269*Assembly!S$19+$BO269*Assembly!S$20+$BP269*Assembly!S$21+$BQ269*Assembly!S$22+$BR269*Assembly!S$23+$BS269*Assembly!S$24</f>
        <v>0</v>
      </c>
      <c r="CM269" s="254" t="str">
        <f>$AY269*Assembly!T$4+$AZ269*Assembly!T$5+$BA269*Assembly!T$6+$BB269*Assembly!T$7+$BC269*Assembly!T$8+$BD269*Assembly!T$9+$BE269*Assembly!T$10+$BF269*Assembly!T$11+$BG269*Assembly!T$12+$BH269*Assembly!T$13+$BI269*Assembly!T$14+$BJ269*Assembly!T$15+$BK269*Assembly!T$16+$BL269*Assembly!T$17+$BM269*Assembly!T$18+$BN269*Assembly!T$19+$BO269*Assembly!T$20+$BP269*Assembly!T$21+$BQ269*Assembly!T$22+$BR269*Assembly!T$23+$BS269*Assembly!T$24</f>
        <v>0</v>
      </c>
      <c r="CN269" s="254" t="str">
        <f>$AY269*Assembly!U$4+$AZ269*Assembly!U$5+$BA269*Assembly!U$6+$BB269*Assembly!U$7+$BC269*Assembly!U$8+$BD269*Assembly!U$9+$BE269*Assembly!U$10+$BF269*Assembly!U$11+$BG269*Assembly!U$12+$BH269*Assembly!U$13+$BI269*Assembly!U$14+$BJ269*Assembly!U$15+$BK269*Assembly!U$16+$BL269*Assembly!U$17+$BM269*Assembly!U$18+$BN269*Assembly!U$19+$BO269*Assembly!U$20+$BP269*Assembly!U$21+$BQ269*Assembly!U$22+$BR269*Assembly!U$23+$BS269*Assembly!U$24</f>
        <v>0</v>
      </c>
      <c r="CO269" s="256" t="str">
        <f>$AY269*Assembly!V$4+$AZ269*Assembly!V$5+$BA269*Assembly!V$6+$BB269*Assembly!V$7+$BC269*Assembly!V$8+$BD269*Assembly!V$9+$BE269*Assembly!V$10+$BF269*Assembly!V$11+$BG269*Assembly!V$12+$BH269*Assembly!V$13+$BI269*Assembly!V$14+$BJ269*Assembly!V$15+$BK269*Assembly!V$16+$BL269*Assembly!V$17+$BM269*Assembly!V$18+$BN269*Assembly!V$19+$BO269*Assembly!V$20+$BP269*Assembly!V$21+$BQ269*Assembly!V$22+$BR269*Assembly!V$23+$BS269*Assembly!V$24</f>
        <v>0</v>
      </c>
      <c r="CP269" s="256" t="str">
        <f>CF269*Refining!$F$3</f>
        <v>171</v>
      </c>
      <c r="CQ269" s="256" t="str">
        <f>CG269*Refining!$F$4</f>
        <v>16</v>
      </c>
      <c r="CR269" s="256" t="str">
        <f>CH269*Refining!$F$5</f>
        <v>13</v>
      </c>
      <c r="CS269" s="256" t="str">
        <f>CI269*Refining!$F$6</f>
        <v>0</v>
      </c>
      <c r="CT269" s="256" t="str">
        <f>CJ269*Refining!$F$7</f>
        <v>0</v>
      </c>
      <c r="CU269" s="256" t="str">
        <f>CK269*Refining!$F$8</f>
        <v>0</v>
      </c>
      <c r="CV269" s="256" t="str">
        <f>CL269*Refining!$F$9</f>
        <v>0</v>
      </c>
      <c r="CW269" s="256" t="str">
        <f>CM269*Refining!$F$10</f>
        <v>0</v>
      </c>
      <c r="CX269" s="256" t="str">
        <f>CN269*Refining!$F$11</f>
        <v>0</v>
      </c>
      <c r="CY269" s="256" t="str">
        <f>CO269*Refining!$F$12</f>
        <v>0</v>
      </c>
      <c r="CZ269" s="244" t="str">
        <f t="shared" ref="CZ269:DS269" si="1085">IF(CF269 = 0, "", CF269)</f>
        <v>96</v>
      </c>
      <c r="DA269" s="245" t="str">
        <f t="shared" si="1085"/>
        <v>5</v>
      </c>
      <c r="DB269" s="245" t="str">
        <f t="shared" si="1085"/>
        <v>3</v>
      </c>
      <c r="DC269" s="245" t="str">
        <f t="shared" si="1085"/>
        <v/>
      </c>
      <c r="DD269" s="245" t="str">
        <f t="shared" si="1085"/>
        <v/>
      </c>
      <c r="DE269" s="245" t="str">
        <f t="shared" si="1085"/>
        <v/>
      </c>
      <c r="DF269" s="245" t="str">
        <f t="shared" si="1085"/>
        <v/>
      </c>
      <c r="DG269" s="245" t="str">
        <f t="shared" si="1085"/>
        <v/>
      </c>
      <c r="DH269" s="245" t="str">
        <f t="shared" si="1085"/>
        <v/>
      </c>
      <c r="DI269" s="246" t="str">
        <f t="shared" si="1085"/>
        <v/>
      </c>
      <c r="DJ269" s="244" t="str">
        <f t="shared" si="1085"/>
        <v>171</v>
      </c>
      <c r="DK269" s="245" t="str">
        <f t="shared" si="1085"/>
        <v>16</v>
      </c>
      <c r="DL269" s="245" t="str">
        <f t="shared" si="1085"/>
        <v>13</v>
      </c>
      <c r="DM269" s="245" t="str">
        <f t="shared" si="1085"/>
        <v/>
      </c>
      <c r="DN269" s="259" t="str">
        <f t="shared" si="1085"/>
        <v/>
      </c>
      <c r="DO269" s="245" t="str">
        <f t="shared" si="1085"/>
        <v/>
      </c>
      <c r="DP269" s="245" t="str">
        <f t="shared" si="1085"/>
        <v/>
      </c>
      <c r="DQ269" s="245" t="str">
        <f t="shared" si="1085"/>
        <v/>
      </c>
      <c r="DR269" s="245" t="str">
        <f t="shared" si="1085"/>
        <v/>
      </c>
      <c r="DS269" s="246" t="str">
        <f t="shared" si="1085"/>
        <v/>
      </c>
      <c r="DT269" s="248" t="str">
        <f t="shared" si="16"/>
        <v>104</v>
      </c>
      <c r="DU269" s="249" t="str">
        <f t="shared" si="17"/>
        <v>200</v>
      </c>
      <c r="DV269" s="225" t="str">
        <f>CZ269*'Ores &amp; Ingots'!$C$3+DA269*'Ores &amp; Ingots'!$C$4+DB269*'Ores &amp; Ingots'!$C$5+DC269*'Ores &amp; Ingots'!$C$6+DD269*'Ores &amp; Ingots'!$C$7+DE269*'Ores &amp; Ingots'!$C$8+DF269*'Ores &amp; Ingots'!$C$9+DG269*'Ores &amp; Ingots'!$C$10+DH269*'Ores &amp; Ingots'!$C$11+DI269*'Ores &amp; Ingots'!$C$12</f>
        <v>13</v>
      </c>
      <c r="DW269" s="225" t="str">
        <f>DJ269*'Ores &amp; Ingots'!$B$3+DK269*'Ores &amp; Ingots'!$B$4+DL269*'Ores &amp; Ingots'!$B$5+DM269*'Ores &amp; Ingots'!$B$6+DN269*'Ores &amp; Ingots'!$B$7+DO269*'Ores &amp; Ingots'!$B$8+DP269*'Ores &amp; Ingots'!$B$9+DQ269*'Ores &amp; Ingots'!$B$10+DR269*'Ores &amp; Ingots'!$B$11+DS269*'Ores &amp; Ingots'!$B$12</f>
        <v>74</v>
      </c>
      <c r="DX269" s="249" t="str">
        <f>CZ269*Refining!$G$3+DA269*Refining!$G$4+DB269*Refining!$G$5+DC269*Refining!$G$6+DD269*Refining!$G$7+DE269*Refining!$G$8+DF269*Refining!$G$9+DG269*Refining!$G$10+DH269*Refining!$G$11+DI269*Refining!$G$12</f>
        <v>69</v>
      </c>
      <c r="DY269" s="249" t="str">
        <f t="shared" si="18"/>
        <v>10,748</v>
      </c>
      <c r="DZ269" s="250" t="str">
        <f t="shared" si="19"/>
        <v>0.0107</v>
      </c>
      <c r="EA269" s="248" t="str">
        <f t="shared" si="20"/>
        <v>83</v>
      </c>
      <c r="EB269" s="251" t="str">
        <f t="shared" ref="EB269:EC269" si="1086">EA269/60</f>
        <v>1.4</v>
      </c>
      <c r="EC269" s="251" t="str">
        <f t="shared" si="1086"/>
        <v>0.0</v>
      </c>
      <c r="ED269" s="248" t="str">
        <f t="shared" si="22"/>
        <v>11,681</v>
      </c>
      <c r="EE269" s="251" t="str">
        <f t="shared" ref="EE269:EF269" si="1087">ED269/1000</f>
        <v>11.7</v>
      </c>
      <c r="EF269" s="252" t="str">
        <f t="shared" si="1087"/>
        <v>0.01</v>
      </c>
      <c r="EG269" s="223" t="str">
        <f t="shared" si="24"/>
        <v>0.0117</v>
      </c>
      <c r="EH269" s="224" t="str">
        <f t="shared" si="25"/>
        <v>0:01:23</v>
      </c>
      <c r="EI269" s="225" t="s">
        <v>12</v>
      </c>
    </row>
    <row r="270">
      <c r="A270" s="33"/>
      <c r="B270" s="226" t="s">
        <v>1079</v>
      </c>
      <c r="C270" s="227" t="s">
        <v>885</v>
      </c>
      <c r="D270" s="227">
        <v>1.0</v>
      </c>
      <c r="E270" s="227">
        <v>1.0</v>
      </c>
      <c r="F270" s="227">
        <v>1.0</v>
      </c>
      <c r="G270" s="228" t="str">
        <f t="shared" si="5"/>
        <v>0.1</v>
      </c>
      <c r="H270" s="229">
        <v>4.0</v>
      </c>
      <c r="I270" s="229">
        <v>12.0</v>
      </c>
      <c r="J270" s="229" t="str">
        <f>H270/Main!$D$9</f>
        <v>4</v>
      </c>
      <c r="K270" s="229" t="str">
        <f>I270/Main!$D$10</f>
        <v>12</v>
      </c>
      <c r="L270" s="229" t="str">
        <f t="shared" si="6"/>
        <v>3</v>
      </c>
      <c r="M270" s="229">
        <v>0.16</v>
      </c>
      <c r="N270" s="230"/>
      <c r="O270" s="230"/>
      <c r="P270" s="230"/>
      <c r="Q270" s="231"/>
      <c r="R270" s="230"/>
      <c r="S270" s="232"/>
      <c r="T270" s="232"/>
      <c r="U270" s="230"/>
      <c r="V270" s="230"/>
      <c r="W270" s="232"/>
      <c r="X270" s="232"/>
      <c r="Y270" s="230"/>
      <c r="Z270" s="230"/>
      <c r="AA270" s="230"/>
      <c r="AB270" s="230"/>
      <c r="AC270" s="334"/>
      <c r="AD270" s="309">
        <v>3.0</v>
      </c>
      <c r="AE270" s="225">
        <v>0.0</v>
      </c>
      <c r="AF270" s="225">
        <v>0.0</v>
      </c>
      <c r="AG270" s="225">
        <v>0.0</v>
      </c>
      <c r="AH270" s="225">
        <v>0.0</v>
      </c>
      <c r="AI270" s="225">
        <v>0.0</v>
      </c>
      <c r="AJ270" s="225">
        <v>0.0</v>
      </c>
      <c r="AK270" s="225">
        <v>0.0</v>
      </c>
      <c r="AL270" s="225">
        <v>0.0</v>
      </c>
      <c r="AM270" s="225">
        <v>0.0</v>
      </c>
      <c r="AN270" s="225">
        <v>0.0</v>
      </c>
      <c r="AO270" s="225">
        <v>1.0</v>
      </c>
      <c r="AP270" s="225">
        <v>0.0</v>
      </c>
      <c r="AQ270" s="225">
        <v>0.0</v>
      </c>
      <c r="AR270" s="225">
        <v>0.0</v>
      </c>
      <c r="AS270" s="225">
        <v>0.0</v>
      </c>
      <c r="AT270" s="225">
        <v>0.0</v>
      </c>
      <c r="AU270" s="225">
        <v>0.0</v>
      </c>
      <c r="AV270" s="225">
        <v>0.0</v>
      </c>
      <c r="AW270" s="225">
        <v>0.0</v>
      </c>
      <c r="AX270" s="225">
        <v>0.0</v>
      </c>
      <c r="AY270" s="359" t="str">
        <f t="shared" ref="AY270:BS270" si="1088">IF(AD270 = 0, "", AD270)</f>
        <v>3</v>
      </c>
      <c r="AZ270" s="227" t="str">
        <f t="shared" si="1088"/>
        <v/>
      </c>
      <c r="BA270" s="227" t="str">
        <f t="shared" si="1088"/>
        <v/>
      </c>
      <c r="BB270" s="227" t="str">
        <f t="shared" si="1088"/>
        <v/>
      </c>
      <c r="BC270" s="227" t="str">
        <f t="shared" si="1088"/>
        <v/>
      </c>
      <c r="BD270" s="227" t="str">
        <f t="shared" si="1088"/>
        <v/>
      </c>
      <c r="BE270" s="227" t="str">
        <f t="shared" si="1088"/>
        <v/>
      </c>
      <c r="BF270" s="227" t="str">
        <f t="shared" si="1088"/>
        <v/>
      </c>
      <c r="BG270" s="227" t="str">
        <f t="shared" si="1088"/>
        <v/>
      </c>
      <c r="BH270" s="227" t="str">
        <f t="shared" si="1088"/>
        <v/>
      </c>
      <c r="BI270" s="227" t="str">
        <f t="shared" si="1088"/>
        <v/>
      </c>
      <c r="BJ270" s="227" t="str">
        <f t="shared" si="1088"/>
        <v>1</v>
      </c>
      <c r="BK270" s="227" t="str">
        <f t="shared" si="1088"/>
        <v/>
      </c>
      <c r="BL270" s="227" t="str">
        <f t="shared" si="1088"/>
        <v/>
      </c>
      <c r="BM270" s="227" t="str">
        <f t="shared" si="1088"/>
        <v/>
      </c>
      <c r="BN270" s="227" t="str">
        <f t="shared" si="1088"/>
        <v/>
      </c>
      <c r="BO270" s="227" t="str">
        <f t="shared" si="1088"/>
        <v/>
      </c>
      <c r="BP270" s="227" t="str">
        <f t="shared" si="1088"/>
        <v/>
      </c>
      <c r="BQ270" s="227" t="str">
        <f t="shared" si="1088"/>
        <v/>
      </c>
      <c r="BR270" s="227" t="str">
        <f t="shared" si="1088"/>
        <v/>
      </c>
      <c r="BS270" s="238" t="str">
        <f t="shared" si="1088"/>
        <v/>
      </c>
      <c r="BT270" s="239" t="str">
        <f>$AY270*Assembly!Y$4+$AZ270*Assembly!Y$5+$BA270*Assembly!Y$6+$BB270*Assembly!Y$7+$BC270*Assembly!Y$8+$BD270*Assembly!Y$9+$BE270*Assembly!Y$10+$BF270*Assembly!Y$11+$BG270*Assembly!Y$12+$BH270*Assembly!Y$13+$BI270*Assembly!Y$14+$BJ270*Assembly!Y$15+$BK270*Assembly!Y$16+$BL270*Assembly!Y$17+$BM270*Assembly!Y$18+$BN270*Assembly!Y$19+$BO270*Assembly!Y$20+$BP270*Assembly!Y$21+$BQ270*Assembly!Y$22+$BR270*Assembly!Y$23+$BS270*Assembly!Y$24</f>
        <v>66</v>
      </c>
      <c r="BU270" s="225" t="str">
        <f t="shared" si="8"/>
        <v>528</v>
      </c>
      <c r="BV270" s="225"/>
      <c r="BW270" s="225" t="str">
        <f>$AY270*Assembly!AC$4+$AZ270*Assembly!AC$5+$BA270*Assembly!AC$6+$BB270*Assembly!AC$7+$BC270*Assembly!AC$8+$BD270*Assembly!AC$9+$BE270*Assembly!AC$10+$BF270*Assembly!AC$11+$BG270*Assembly!AC$12+$BH270*Assembly!AC$13+$BI270*Assembly!AC$14+$BJ270*Assembly!AC$15+$BK270*Assembly!AC$16+$BL270*Assembly!AC$17+$BM270*Assembly!AC$18+$BN270*Assembly!AC$19+$BO270*Assembly!AC$20+$BP270*Assembly!AC$21+$BQ270*Assembly!AC$22+$BR270*Assembly!AC$23+$BS270*Assembly!AC$24</f>
        <v>330</v>
      </c>
      <c r="BX270" s="240" t="str">
        <f t="shared" si="9"/>
        <v>5.00</v>
      </c>
      <c r="BY270" s="241" t="str">
        <f t="shared" si="10"/>
        <v>2640</v>
      </c>
      <c r="BZ270" s="242" t="str">
        <f t="shared" si="11"/>
        <v>0.6</v>
      </c>
      <c r="CA270" s="241" t="str">
        <f t="shared" si="12"/>
        <v>83</v>
      </c>
      <c r="CB270" s="225" t="str">
        <f>$AY270*Assembly!X$4+$AZ270*Assembly!X$5+$BA270*Assembly!X$6+$BB270*Assembly!X$7+$BC270*Assembly!X$8+$BD270*Assembly!X$9+$BE270*Assembly!X$10+$BF270*Assembly!X$11+$BG270*Assembly!X$12+$BH270*Assembly!X$13+$BI270*Assembly!X$14+$BJ270*Assembly!X$15+$BK270*Assembly!X$16+$BL270*Assembly!X$17+$BM270*Assembly!X$18+$BN270*Assembly!X$19+$BO270*Assembly!X$20+$BP270*Assembly!X$21+$BQ270*Assembly!X$22+$BR270*Assembly!X$23+$BS270*Assembly!X$24</f>
        <v>5</v>
      </c>
      <c r="CC270" s="225" t="str">
        <f t="shared" si="13"/>
        <v>778</v>
      </c>
      <c r="CD270" s="223" t="str">
        <f t="shared" si="14"/>
        <v>0.0008</v>
      </c>
      <c r="CE270" s="243" t="str">
        <f>$AY270*Assembly!AB$4+$AZ270*Assembly!AB$5+$BA270*Assembly!AB$6+$BB270*Assembly!AB$7+$BC270*Assembly!AB$8+$BD270*Assembly!AB$9+$BE270*Assembly!AB$10+$BF270*Assembly!AB$11+$BG270*Assembly!AB$12+$BH270*Assembly!AB$13+$BI270*Assembly!AB$14+$BJ270*Assembly!AB$15+$BK270*Assembly!AB$16+$BL270*Assembly!AB$17+$BM270*Assembly!AB$18+$BN270*Assembly!AB$19+$BO270*Assembly!AB$20+$BP270*Assembly!AB$21+$BQ270*Assembly!AB$22+$BR270*Assembly!AB$23+$BS270*Assembly!AB$24</f>
        <v>24</v>
      </c>
      <c r="CF270" s="231" t="str">
        <f>$AY270*Assembly!M$4+$AZ270*Assembly!M$5+$BA270*Assembly!M$6+$BB270*Assembly!M$7+$BC270*Assembly!M$8+$BD270*Assembly!M$9+$BE270*Assembly!M$10+$BF270*Assembly!M$11+$BG270*Assembly!M$12+$BH270*Assembly!M$13+$BI270*Assembly!M$14+$BJ270*Assembly!M$15+$BK270*Assembly!M$16+$BL270*Assembly!M$17+$BM270*Assembly!M$18+$BN270*Assembly!M$19+$BO270*Assembly!M$20+$BP270*Assembly!M$21+$BQ270*Assembly!M$22+$BR270*Assembly!M$23+$BS270*Assembly!M$24</f>
        <v>75</v>
      </c>
      <c r="CG270" s="231" t="str">
        <f>$AY270*Assembly!N$4+$AZ270*Assembly!N$5+$BA270*Assembly!N$6+$BB270*Assembly!N$7+$BC270*Assembly!N$8+$BD270*Assembly!N$9+$BE270*Assembly!N$10+$BF270*Assembly!N$11+$BG270*Assembly!N$12+$BH270*Assembly!N$13+$BI270*Assembly!N$14+$BJ270*Assembly!N$15+$BK270*Assembly!N$16+$BL270*Assembly!N$17+$BM270*Assembly!N$18+$BN270*Assembly!N$19+$BO270*Assembly!N$20+$BP270*Assembly!N$21+$BQ270*Assembly!N$22+$BR270*Assembly!N$23+$BS270*Assembly!N$24</f>
        <v>5</v>
      </c>
      <c r="CH270" s="231" t="str">
        <f>$AY270*Assembly!O$4+$AZ270*Assembly!O$5+$BA270*Assembly!O$6+$BB270*Assembly!O$7+$BC270*Assembly!O$8+$BD270*Assembly!O$9+$BE270*Assembly!O$10+$BF270*Assembly!O$11+$BG270*Assembly!O$12+$BH270*Assembly!O$13+$BI270*Assembly!O$14+$BJ270*Assembly!O$15+$BK270*Assembly!O$16+$BL270*Assembly!O$17+$BM270*Assembly!O$18+$BN270*Assembly!O$19+$BO270*Assembly!O$20+$BP270*Assembly!O$21+$BQ270*Assembly!O$22+$BR270*Assembly!O$23+$BS270*Assembly!O$24</f>
        <v>3</v>
      </c>
      <c r="CI270" s="229" t="str">
        <f>$AY270*Assembly!P$4+$AZ270*Assembly!P$5+$BA270*Assembly!P$6+$BB270*Assembly!P$7+$BC270*Assembly!P$8+$BD270*Assembly!P$9+$BE270*Assembly!P$10+$BF270*Assembly!P$11+$BG270*Assembly!P$12+$BH270*Assembly!P$13+$BI270*Assembly!P$14+$BJ270*Assembly!P$15+$BK270*Assembly!P$16+$BL270*Assembly!P$17+$BM270*Assembly!P$18+$BN270*Assembly!P$19+$BO270*Assembly!P$20+$BP270*Assembly!P$21+$BQ270*Assembly!P$22+$BR270*Assembly!P$23+$BS270*Assembly!P$24</f>
        <v>0</v>
      </c>
      <c r="CJ270" s="229" t="str">
        <f>$AY270*Assembly!Q$4+$AZ270*Assembly!Q$5+$BA270*Assembly!Q$6+$BB270*Assembly!Q$7+$BC270*Assembly!Q$8+$BD270*Assembly!Q$9+$BE270*Assembly!Q$10+$BF270*Assembly!Q$11+$BG270*Assembly!Q$12+$BH270*Assembly!Q$13+$BI270*Assembly!Q$14+$BJ270*Assembly!Q$15+$BK270*Assembly!Q$16+$BL270*Assembly!Q$17+$BM270*Assembly!Q$18+$BN270*Assembly!Q$19+$BO270*Assembly!Q$20+$BP270*Assembly!Q$21+$BQ270*Assembly!Q$22+$BR270*Assembly!Q$23+$BS270*Assembly!Q$24</f>
        <v>0</v>
      </c>
      <c r="CK270" s="231" t="str">
        <f>$AY270*Assembly!R$4+$AZ270*Assembly!R$5+$BA270*Assembly!R$6+$BB270*Assembly!R$7+$BC270*Assembly!R$8+$BD270*Assembly!R$9+$BE270*Assembly!R$10+$BF270*Assembly!R$11+$BG270*Assembly!R$12+$BH270*Assembly!R$13+$BI270*Assembly!R$14+$BJ270*Assembly!R$15+$BK270*Assembly!R$16+$BL270*Assembly!R$17+$BM270*Assembly!R$18+$BN270*Assembly!R$19+$BO270*Assembly!R$20+$BP270*Assembly!R$21+$BQ270*Assembly!R$22+$BR270*Assembly!R$23+$BS270*Assembly!R$24</f>
        <v>0</v>
      </c>
      <c r="CL270" s="229" t="str">
        <f>$AY270*Assembly!S$4+$AZ270*Assembly!S$5+$BA270*Assembly!S$6+$BB270*Assembly!S$7+$BC270*Assembly!S$8+$BD270*Assembly!S$9+$BE270*Assembly!S$10+$BF270*Assembly!S$11+$BG270*Assembly!S$12+$BH270*Assembly!S$13+$BI270*Assembly!S$14+$BJ270*Assembly!S$15+$BK270*Assembly!S$16+$BL270*Assembly!S$17+$BM270*Assembly!S$18+$BN270*Assembly!S$19+$BO270*Assembly!S$20+$BP270*Assembly!S$21+$BQ270*Assembly!S$22+$BR270*Assembly!S$23+$BS270*Assembly!S$24</f>
        <v>0</v>
      </c>
      <c r="CM270" s="229" t="str">
        <f>$AY270*Assembly!T$4+$AZ270*Assembly!T$5+$BA270*Assembly!T$6+$BB270*Assembly!T$7+$BC270*Assembly!T$8+$BD270*Assembly!T$9+$BE270*Assembly!T$10+$BF270*Assembly!T$11+$BG270*Assembly!T$12+$BH270*Assembly!T$13+$BI270*Assembly!T$14+$BJ270*Assembly!T$15+$BK270*Assembly!T$16+$BL270*Assembly!T$17+$BM270*Assembly!T$18+$BN270*Assembly!T$19+$BO270*Assembly!T$20+$BP270*Assembly!T$21+$BQ270*Assembly!T$22+$BR270*Assembly!T$23+$BS270*Assembly!T$24</f>
        <v>0</v>
      </c>
      <c r="CN270" s="229" t="str">
        <f>$AY270*Assembly!U$4+$AZ270*Assembly!U$5+$BA270*Assembly!U$6+$BB270*Assembly!U$7+$BC270*Assembly!U$8+$BD270*Assembly!U$9+$BE270*Assembly!U$10+$BF270*Assembly!U$11+$BG270*Assembly!U$12+$BH270*Assembly!U$13+$BI270*Assembly!U$14+$BJ270*Assembly!U$15+$BK270*Assembly!U$16+$BL270*Assembly!U$17+$BM270*Assembly!U$18+$BN270*Assembly!U$19+$BO270*Assembly!U$20+$BP270*Assembly!U$21+$BQ270*Assembly!U$22+$BR270*Assembly!U$23+$BS270*Assembly!U$24</f>
        <v>0</v>
      </c>
      <c r="CO270" s="231" t="str">
        <f>$AY270*Assembly!V$4+$AZ270*Assembly!V$5+$BA270*Assembly!V$6+$BB270*Assembly!V$7+$BC270*Assembly!V$8+$BD270*Assembly!V$9+$BE270*Assembly!V$10+$BF270*Assembly!V$11+$BG270*Assembly!V$12+$BH270*Assembly!V$13+$BI270*Assembly!V$14+$BJ270*Assembly!V$15+$BK270*Assembly!V$16+$BL270*Assembly!V$17+$BM270*Assembly!V$18+$BN270*Assembly!V$19+$BO270*Assembly!V$20+$BP270*Assembly!V$21+$BQ270*Assembly!V$22+$BR270*Assembly!V$23+$BS270*Assembly!V$24</f>
        <v>0</v>
      </c>
      <c r="CP270" s="231" t="str">
        <f>CF270*Refining!$F$3</f>
        <v>134</v>
      </c>
      <c r="CQ270" s="231" t="str">
        <f>CG270*Refining!$F$4</f>
        <v>16</v>
      </c>
      <c r="CR270" s="231" t="str">
        <f>CH270*Refining!$F$5</f>
        <v>13</v>
      </c>
      <c r="CS270" s="231" t="str">
        <f>CI270*Refining!$F$6</f>
        <v>0</v>
      </c>
      <c r="CT270" s="231" t="str">
        <f>CJ270*Refining!$F$7</f>
        <v>0</v>
      </c>
      <c r="CU270" s="231" t="str">
        <f>CK270*Refining!$F$8</f>
        <v>0</v>
      </c>
      <c r="CV270" s="231" t="str">
        <f>CL270*Refining!$F$9</f>
        <v>0</v>
      </c>
      <c r="CW270" s="231" t="str">
        <f>CM270*Refining!$F$10</f>
        <v>0</v>
      </c>
      <c r="CX270" s="231" t="str">
        <f>CN270*Refining!$F$11</f>
        <v>0</v>
      </c>
      <c r="CY270" s="231" t="str">
        <f>CO270*Refining!$F$12</f>
        <v>0</v>
      </c>
      <c r="CZ270" s="244" t="str">
        <f t="shared" ref="CZ270:DS270" si="1089">IF(CF270 = 0, "", CF270)</f>
        <v>75</v>
      </c>
      <c r="DA270" s="245" t="str">
        <f t="shared" si="1089"/>
        <v>5</v>
      </c>
      <c r="DB270" s="245" t="str">
        <f t="shared" si="1089"/>
        <v>3</v>
      </c>
      <c r="DC270" s="245" t="str">
        <f t="shared" si="1089"/>
        <v/>
      </c>
      <c r="DD270" s="245" t="str">
        <f t="shared" si="1089"/>
        <v/>
      </c>
      <c r="DE270" s="245" t="str">
        <f t="shared" si="1089"/>
        <v/>
      </c>
      <c r="DF270" s="245" t="str">
        <f t="shared" si="1089"/>
        <v/>
      </c>
      <c r="DG270" s="245" t="str">
        <f t="shared" si="1089"/>
        <v/>
      </c>
      <c r="DH270" s="245" t="str">
        <f t="shared" si="1089"/>
        <v/>
      </c>
      <c r="DI270" s="246" t="str">
        <f t="shared" si="1089"/>
        <v/>
      </c>
      <c r="DJ270" s="244" t="str">
        <f t="shared" si="1089"/>
        <v>134</v>
      </c>
      <c r="DK270" s="245" t="str">
        <f t="shared" si="1089"/>
        <v>16</v>
      </c>
      <c r="DL270" s="245" t="str">
        <f t="shared" si="1089"/>
        <v>13</v>
      </c>
      <c r="DM270" s="245" t="str">
        <f t="shared" si="1089"/>
        <v/>
      </c>
      <c r="DN270" s="259" t="str">
        <f t="shared" si="1089"/>
        <v/>
      </c>
      <c r="DO270" s="245" t="str">
        <f t="shared" si="1089"/>
        <v/>
      </c>
      <c r="DP270" s="245" t="str">
        <f t="shared" si="1089"/>
        <v/>
      </c>
      <c r="DQ270" s="245" t="str">
        <f t="shared" si="1089"/>
        <v/>
      </c>
      <c r="DR270" s="245" t="str">
        <f t="shared" si="1089"/>
        <v/>
      </c>
      <c r="DS270" s="246" t="str">
        <f t="shared" si="1089"/>
        <v/>
      </c>
      <c r="DT270" s="248" t="str">
        <f t="shared" si="16"/>
        <v>83</v>
      </c>
      <c r="DU270" s="249" t="str">
        <f t="shared" si="17"/>
        <v>162</v>
      </c>
      <c r="DV270" s="225" t="str">
        <f>CZ270*'Ores &amp; Ingots'!$C$3+DA270*'Ores &amp; Ingots'!$C$4+DB270*'Ores &amp; Ingots'!$C$5+DC270*'Ores &amp; Ingots'!$C$6+DD270*'Ores &amp; Ingots'!$C$7+DE270*'Ores &amp; Ingots'!$C$8+DF270*'Ores &amp; Ingots'!$C$9+DG270*'Ores &amp; Ingots'!$C$10+DH270*'Ores &amp; Ingots'!$C$11+DI270*'Ores &amp; Ingots'!$C$12</f>
        <v>10</v>
      </c>
      <c r="DW270" s="225" t="str">
        <f>DJ270*'Ores &amp; Ingots'!$B$3+DK270*'Ores &amp; Ingots'!$B$4+DL270*'Ores &amp; Ingots'!$B$5+DM270*'Ores &amp; Ingots'!$B$6+DN270*'Ores &amp; Ingots'!$B$7+DO270*'Ores &amp; Ingots'!$B$8+DP270*'Ores &amp; Ingots'!$B$9+DQ270*'Ores &amp; Ingots'!$B$10+DR270*'Ores &amp; Ingots'!$B$11+DS270*'Ores &amp; Ingots'!$B$12</f>
        <v>60</v>
      </c>
      <c r="DX270" s="249" t="str">
        <f>CZ270*Refining!$G$3+DA270*Refining!$G$4+DB270*Refining!$G$5+DC270*Refining!$G$6+DD270*Refining!$G$7+DE270*Refining!$G$8+DF270*Refining!$G$9+DG270*Refining!$G$10+DH270*Refining!$G$11+DI270*Refining!$G$12</f>
        <v>68</v>
      </c>
      <c r="DY270" s="249" t="str">
        <f t="shared" si="18"/>
        <v>10,524</v>
      </c>
      <c r="DZ270" s="250" t="str">
        <f t="shared" si="19"/>
        <v>0.0105</v>
      </c>
      <c r="EA270" s="248" t="str">
        <f t="shared" si="20"/>
        <v>77</v>
      </c>
      <c r="EB270" s="251" t="str">
        <f t="shared" ref="EB270:EC270" si="1090">EA270/60</f>
        <v>1.3</v>
      </c>
      <c r="EC270" s="251" t="str">
        <f t="shared" si="1090"/>
        <v>0.0</v>
      </c>
      <c r="ED270" s="248" t="str">
        <f t="shared" si="22"/>
        <v>11,301</v>
      </c>
      <c r="EE270" s="251" t="str">
        <f t="shared" ref="EE270:EF270" si="1091">ED270/1000</f>
        <v>11.3</v>
      </c>
      <c r="EF270" s="252" t="str">
        <f t="shared" si="1091"/>
        <v>0.01</v>
      </c>
      <c r="EG270" s="223" t="str">
        <f t="shared" si="24"/>
        <v>0.0113</v>
      </c>
      <c r="EH270" s="224" t="str">
        <f t="shared" si="25"/>
        <v>0:01:17</v>
      </c>
      <c r="EI270" s="225" t="s">
        <v>12</v>
      </c>
    </row>
    <row r="271">
      <c r="A271" s="33"/>
      <c r="B271" s="336" t="s">
        <v>1080</v>
      </c>
      <c r="C271" s="227" t="s">
        <v>885</v>
      </c>
      <c r="D271" s="227">
        <v>1.0</v>
      </c>
      <c r="E271" s="227">
        <v>1.0</v>
      </c>
      <c r="F271" s="227">
        <v>1.0</v>
      </c>
      <c r="G271" s="253" t="str">
        <f t="shared" si="5"/>
        <v>0.1</v>
      </c>
      <c r="H271" s="254">
        <v>5.0</v>
      </c>
      <c r="I271" s="254">
        <v>12.5</v>
      </c>
      <c r="J271" s="254" t="str">
        <f>H271/Main!$D$9</f>
        <v>5</v>
      </c>
      <c r="K271" s="254" t="str">
        <f>I271/Main!$D$10</f>
        <v>12.5</v>
      </c>
      <c r="L271" s="254" t="str">
        <f t="shared" si="6"/>
        <v>2.5</v>
      </c>
      <c r="M271" s="254">
        <v>1.0</v>
      </c>
      <c r="N271" s="255"/>
      <c r="O271" s="255"/>
      <c r="P271" s="255"/>
      <c r="Q271" s="256"/>
      <c r="R271" s="255"/>
      <c r="S271" s="257"/>
      <c r="T271" s="257"/>
      <c r="U271" s="255"/>
      <c r="V271" s="255"/>
      <c r="W271" s="350"/>
      <c r="X271" s="257"/>
      <c r="Y271" s="255"/>
      <c r="Z271" s="255"/>
      <c r="AA271" s="255"/>
      <c r="AB271" s="255"/>
      <c r="AC271" s="351"/>
      <c r="AD271" s="309">
        <v>3.0</v>
      </c>
      <c r="AE271" s="225">
        <v>0.0</v>
      </c>
      <c r="AF271" s="225">
        <v>0.0</v>
      </c>
      <c r="AG271" s="225">
        <v>0.0</v>
      </c>
      <c r="AH271" s="225">
        <v>0.0</v>
      </c>
      <c r="AI271" s="225">
        <v>0.0</v>
      </c>
      <c r="AJ271" s="225">
        <v>0.0</v>
      </c>
      <c r="AK271" s="225">
        <v>0.0</v>
      </c>
      <c r="AL271" s="225">
        <v>0.0</v>
      </c>
      <c r="AM271" s="225">
        <v>0.0</v>
      </c>
      <c r="AN271" s="225">
        <v>0.0</v>
      </c>
      <c r="AO271" s="225">
        <v>1.0</v>
      </c>
      <c r="AP271" s="225">
        <v>0.0</v>
      </c>
      <c r="AQ271" s="225">
        <v>0.0</v>
      </c>
      <c r="AR271" s="225">
        <v>0.0</v>
      </c>
      <c r="AS271" s="225">
        <v>0.0</v>
      </c>
      <c r="AT271" s="225">
        <v>0.0</v>
      </c>
      <c r="AU271" s="225">
        <v>0.0</v>
      </c>
      <c r="AV271" s="225">
        <v>0.0</v>
      </c>
      <c r="AW271" s="225">
        <v>0.0</v>
      </c>
      <c r="AX271" s="225">
        <v>0.0</v>
      </c>
      <c r="AY271" s="359" t="str">
        <f t="shared" ref="AY271:BS271" si="1092">IF(AD271 = 0, "", AD271)</f>
        <v>3</v>
      </c>
      <c r="AZ271" s="227" t="str">
        <f t="shared" si="1092"/>
        <v/>
      </c>
      <c r="BA271" s="227" t="str">
        <f t="shared" si="1092"/>
        <v/>
      </c>
      <c r="BB271" s="227" t="str">
        <f t="shared" si="1092"/>
        <v/>
      </c>
      <c r="BC271" s="227" t="str">
        <f t="shared" si="1092"/>
        <v/>
      </c>
      <c r="BD271" s="227" t="str">
        <f t="shared" si="1092"/>
        <v/>
      </c>
      <c r="BE271" s="227" t="str">
        <f t="shared" si="1092"/>
        <v/>
      </c>
      <c r="BF271" s="227" t="str">
        <f t="shared" si="1092"/>
        <v/>
      </c>
      <c r="BG271" s="227" t="str">
        <f t="shared" si="1092"/>
        <v/>
      </c>
      <c r="BH271" s="227" t="str">
        <f t="shared" si="1092"/>
        <v/>
      </c>
      <c r="BI271" s="227" t="str">
        <f t="shared" si="1092"/>
        <v/>
      </c>
      <c r="BJ271" s="227" t="str">
        <f t="shared" si="1092"/>
        <v>1</v>
      </c>
      <c r="BK271" s="227" t="str">
        <f t="shared" si="1092"/>
        <v/>
      </c>
      <c r="BL271" s="227" t="str">
        <f t="shared" si="1092"/>
        <v/>
      </c>
      <c r="BM271" s="227" t="str">
        <f t="shared" si="1092"/>
        <v/>
      </c>
      <c r="BN271" s="227" t="str">
        <f t="shared" si="1092"/>
        <v/>
      </c>
      <c r="BO271" s="227" t="str">
        <f t="shared" si="1092"/>
        <v/>
      </c>
      <c r="BP271" s="227" t="str">
        <f t="shared" si="1092"/>
        <v/>
      </c>
      <c r="BQ271" s="227" t="str">
        <f t="shared" si="1092"/>
        <v/>
      </c>
      <c r="BR271" s="227" t="str">
        <f t="shared" si="1092"/>
        <v/>
      </c>
      <c r="BS271" s="238" t="str">
        <f t="shared" si="1092"/>
        <v/>
      </c>
      <c r="BT271" s="239" t="str">
        <f>$AY271*Assembly!Y$4+$AZ271*Assembly!Y$5+$BA271*Assembly!Y$6+$BB271*Assembly!Y$7+$BC271*Assembly!Y$8+$BD271*Assembly!Y$9+$BE271*Assembly!Y$10+$BF271*Assembly!Y$11+$BG271*Assembly!Y$12+$BH271*Assembly!Y$13+$BI271*Assembly!Y$14+$BJ271*Assembly!Y$15+$BK271*Assembly!Y$16+$BL271*Assembly!Y$17+$BM271*Assembly!Y$18+$BN271*Assembly!Y$19+$BO271*Assembly!Y$20+$BP271*Assembly!Y$21+$BQ271*Assembly!Y$22+$BR271*Assembly!Y$23+$BS271*Assembly!Y$24</f>
        <v>66</v>
      </c>
      <c r="BU271" s="225" t="str">
        <f t="shared" si="8"/>
        <v>528</v>
      </c>
      <c r="BV271" s="225"/>
      <c r="BW271" s="225" t="str">
        <f>$AY271*Assembly!AC$4+$AZ271*Assembly!AC$5+$BA271*Assembly!AC$6+$BB271*Assembly!AC$7+$BC271*Assembly!AC$8+$BD271*Assembly!AC$9+$BE271*Assembly!AC$10+$BF271*Assembly!AC$11+$BG271*Assembly!AC$12+$BH271*Assembly!AC$13+$BI271*Assembly!AC$14+$BJ271*Assembly!AC$15+$BK271*Assembly!AC$16+$BL271*Assembly!AC$17+$BM271*Assembly!AC$18+$BN271*Assembly!AC$19+$BO271*Assembly!AC$20+$BP271*Assembly!AC$21+$BQ271*Assembly!AC$22+$BR271*Assembly!AC$23+$BS271*Assembly!AC$24</f>
        <v>330</v>
      </c>
      <c r="BX271" s="240" t="str">
        <f t="shared" si="9"/>
        <v>5.00</v>
      </c>
      <c r="BY271" s="241" t="str">
        <f t="shared" si="10"/>
        <v>2640</v>
      </c>
      <c r="BZ271" s="242" t="str">
        <f t="shared" si="11"/>
        <v>0.6</v>
      </c>
      <c r="CA271" s="241" t="str">
        <f t="shared" si="12"/>
        <v>66</v>
      </c>
      <c r="CB271" s="225" t="str">
        <f>$AY271*Assembly!X$4+$AZ271*Assembly!X$5+$BA271*Assembly!X$6+$BB271*Assembly!X$7+$BC271*Assembly!X$8+$BD271*Assembly!X$9+$BE271*Assembly!X$10+$BF271*Assembly!X$11+$BG271*Assembly!X$12+$BH271*Assembly!X$13+$BI271*Assembly!X$14+$BJ271*Assembly!X$15+$BK271*Assembly!X$16+$BL271*Assembly!X$17+$BM271*Assembly!X$18+$BN271*Assembly!X$19+$BO271*Assembly!X$20+$BP271*Assembly!X$21+$BQ271*Assembly!X$22+$BR271*Assembly!X$23+$BS271*Assembly!X$24</f>
        <v>5</v>
      </c>
      <c r="CC271" s="225" t="str">
        <f t="shared" si="13"/>
        <v>778</v>
      </c>
      <c r="CD271" s="223" t="str">
        <f t="shared" si="14"/>
        <v>0.0008</v>
      </c>
      <c r="CE271" s="243" t="str">
        <f>$AY271*Assembly!AB$4+$AZ271*Assembly!AB$5+$BA271*Assembly!AB$6+$BB271*Assembly!AB$7+$BC271*Assembly!AB$8+$BD271*Assembly!AB$9+$BE271*Assembly!AB$10+$BF271*Assembly!AB$11+$BG271*Assembly!AB$12+$BH271*Assembly!AB$13+$BI271*Assembly!AB$14+$BJ271*Assembly!AB$15+$BK271*Assembly!AB$16+$BL271*Assembly!AB$17+$BM271*Assembly!AB$18+$BN271*Assembly!AB$19+$BO271*Assembly!AB$20+$BP271*Assembly!AB$21+$BQ271*Assembly!AB$22+$BR271*Assembly!AB$23+$BS271*Assembly!AB$24</f>
        <v>24</v>
      </c>
      <c r="CF271" s="256" t="str">
        <f>$AY271*Assembly!M$4+$AZ271*Assembly!M$5+$BA271*Assembly!M$6+$BB271*Assembly!M$7+$BC271*Assembly!M$8+$BD271*Assembly!M$9+$BE271*Assembly!M$10+$BF271*Assembly!M$11+$BG271*Assembly!M$12+$BH271*Assembly!M$13+$BI271*Assembly!M$14+$BJ271*Assembly!M$15+$BK271*Assembly!M$16+$BL271*Assembly!M$17+$BM271*Assembly!M$18+$BN271*Assembly!M$19+$BO271*Assembly!M$20+$BP271*Assembly!M$21+$BQ271*Assembly!M$22+$BR271*Assembly!M$23+$BS271*Assembly!M$24</f>
        <v>75</v>
      </c>
      <c r="CG271" s="256" t="str">
        <f>$AY271*Assembly!N$4+$AZ271*Assembly!N$5+$BA271*Assembly!N$6+$BB271*Assembly!N$7+$BC271*Assembly!N$8+$BD271*Assembly!N$9+$BE271*Assembly!N$10+$BF271*Assembly!N$11+$BG271*Assembly!N$12+$BH271*Assembly!N$13+$BI271*Assembly!N$14+$BJ271*Assembly!N$15+$BK271*Assembly!N$16+$BL271*Assembly!N$17+$BM271*Assembly!N$18+$BN271*Assembly!N$19+$BO271*Assembly!N$20+$BP271*Assembly!N$21+$BQ271*Assembly!N$22+$BR271*Assembly!N$23+$BS271*Assembly!N$24</f>
        <v>5</v>
      </c>
      <c r="CH271" s="256" t="str">
        <f>$AY271*Assembly!O$4+$AZ271*Assembly!O$5+$BA271*Assembly!O$6+$BB271*Assembly!O$7+$BC271*Assembly!O$8+$BD271*Assembly!O$9+$BE271*Assembly!O$10+$BF271*Assembly!O$11+$BG271*Assembly!O$12+$BH271*Assembly!O$13+$BI271*Assembly!O$14+$BJ271*Assembly!O$15+$BK271*Assembly!O$16+$BL271*Assembly!O$17+$BM271*Assembly!O$18+$BN271*Assembly!O$19+$BO271*Assembly!O$20+$BP271*Assembly!O$21+$BQ271*Assembly!O$22+$BR271*Assembly!O$23+$BS271*Assembly!O$24</f>
        <v>3</v>
      </c>
      <c r="CI271" s="254" t="str">
        <f>$AY271*Assembly!P$4+$AZ271*Assembly!P$5+$BA271*Assembly!P$6+$BB271*Assembly!P$7+$BC271*Assembly!P$8+$BD271*Assembly!P$9+$BE271*Assembly!P$10+$BF271*Assembly!P$11+$BG271*Assembly!P$12+$BH271*Assembly!P$13+$BI271*Assembly!P$14+$BJ271*Assembly!P$15+$BK271*Assembly!P$16+$BL271*Assembly!P$17+$BM271*Assembly!P$18+$BN271*Assembly!P$19+$BO271*Assembly!P$20+$BP271*Assembly!P$21+$BQ271*Assembly!P$22+$BR271*Assembly!P$23+$BS271*Assembly!P$24</f>
        <v>0</v>
      </c>
      <c r="CJ271" s="254" t="str">
        <f>$AY271*Assembly!Q$4+$AZ271*Assembly!Q$5+$BA271*Assembly!Q$6+$BB271*Assembly!Q$7+$BC271*Assembly!Q$8+$BD271*Assembly!Q$9+$BE271*Assembly!Q$10+$BF271*Assembly!Q$11+$BG271*Assembly!Q$12+$BH271*Assembly!Q$13+$BI271*Assembly!Q$14+$BJ271*Assembly!Q$15+$BK271*Assembly!Q$16+$BL271*Assembly!Q$17+$BM271*Assembly!Q$18+$BN271*Assembly!Q$19+$BO271*Assembly!Q$20+$BP271*Assembly!Q$21+$BQ271*Assembly!Q$22+$BR271*Assembly!Q$23+$BS271*Assembly!Q$24</f>
        <v>0</v>
      </c>
      <c r="CK271" s="256" t="str">
        <f>$AY271*Assembly!R$4+$AZ271*Assembly!R$5+$BA271*Assembly!R$6+$BB271*Assembly!R$7+$BC271*Assembly!R$8+$BD271*Assembly!R$9+$BE271*Assembly!R$10+$BF271*Assembly!R$11+$BG271*Assembly!R$12+$BH271*Assembly!R$13+$BI271*Assembly!R$14+$BJ271*Assembly!R$15+$BK271*Assembly!R$16+$BL271*Assembly!R$17+$BM271*Assembly!R$18+$BN271*Assembly!R$19+$BO271*Assembly!R$20+$BP271*Assembly!R$21+$BQ271*Assembly!R$22+$BR271*Assembly!R$23+$BS271*Assembly!R$24</f>
        <v>0</v>
      </c>
      <c r="CL271" s="254" t="str">
        <f>$AY271*Assembly!S$4+$AZ271*Assembly!S$5+$BA271*Assembly!S$6+$BB271*Assembly!S$7+$BC271*Assembly!S$8+$BD271*Assembly!S$9+$BE271*Assembly!S$10+$BF271*Assembly!S$11+$BG271*Assembly!S$12+$BH271*Assembly!S$13+$BI271*Assembly!S$14+$BJ271*Assembly!S$15+$BK271*Assembly!S$16+$BL271*Assembly!S$17+$BM271*Assembly!S$18+$BN271*Assembly!S$19+$BO271*Assembly!S$20+$BP271*Assembly!S$21+$BQ271*Assembly!S$22+$BR271*Assembly!S$23+$BS271*Assembly!S$24</f>
        <v>0</v>
      </c>
      <c r="CM271" s="254" t="str">
        <f>$AY271*Assembly!T$4+$AZ271*Assembly!T$5+$BA271*Assembly!T$6+$BB271*Assembly!T$7+$BC271*Assembly!T$8+$BD271*Assembly!T$9+$BE271*Assembly!T$10+$BF271*Assembly!T$11+$BG271*Assembly!T$12+$BH271*Assembly!T$13+$BI271*Assembly!T$14+$BJ271*Assembly!T$15+$BK271*Assembly!T$16+$BL271*Assembly!T$17+$BM271*Assembly!T$18+$BN271*Assembly!T$19+$BO271*Assembly!T$20+$BP271*Assembly!T$21+$BQ271*Assembly!T$22+$BR271*Assembly!T$23+$BS271*Assembly!T$24</f>
        <v>0</v>
      </c>
      <c r="CN271" s="254" t="str">
        <f>$AY271*Assembly!U$4+$AZ271*Assembly!U$5+$BA271*Assembly!U$6+$BB271*Assembly!U$7+$BC271*Assembly!U$8+$BD271*Assembly!U$9+$BE271*Assembly!U$10+$BF271*Assembly!U$11+$BG271*Assembly!U$12+$BH271*Assembly!U$13+$BI271*Assembly!U$14+$BJ271*Assembly!U$15+$BK271*Assembly!U$16+$BL271*Assembly!U$17+$BM271*Assembly!U$18+$BN271*Assembly!U$19+$BO271*Assembly!U$20+$BP271*Assembly!U$21+$BQ271*Assembly!U$22+$BR271*Assembly!U$23+$BS271*Assembly!U$24</f>
        <v>0</v>
      </c>
      <c r="CO271" s="256" t="str">
        <f>$AY271*Assembly!V$4+$AZ271*Assembly!V$5+$BA271*Assembly!V$6+$BB271*Assembly!V$7+$BC271*Assembly!V$8+$BD271*Assembly!V$9+$BE271*Assembly!V$10+$BF271*Assembly!V$11+$BG271*Assembly!V$12+$BH271*Assembly!V$13+$BI271*Assembly!V$14+$BJ271*Assembly!V$15+$BK271*Assembly!V$16+$BL271*Assembly!V$17+$BM271*Assembly!V$18+$BN271*Assembly!V$19+$BO271*Assembly!V$20+$BP271*Assembly!V$21+$BQ271*Assembly!V$22+$BR271*Assembly!V$23+$BS271*Assembly!V$24</f>
        <v>0</v>
      </c>
      <c r="CP271" s="256" t="str">
        <f>CF271*Refining!$F$3</f>
        <v>134</v>
      </c>
      <c r="CQ271" s="256" t="str">
        <f>CG271*Refining!$F$4</f>
        <v>16</v>
      </c>
      <c r="CR271" s="256" t="str">
        <f>CH271*Refining!$F$5</f>
        <v>13</v>
      </c>
      <c r="CS271" s="256" t="str">
        <f>CI271*Refining!$F$6</f>
        <v>0</v>
      </c>
      <c r="CT271" s="256" t="str">
        <f>CJ271*Refining!$F$7</f>
        <v>0</v>
      </c>
      <c r="CU271" s="256" t="str">
        <f>CK271*Refining!$F$8</f>
        <v>0</v>
      </c>
      <c r="CV271" s="256" t="str">
        <f>CL271*Refining!$F$9</f>
        <v>0</v>
      </c>
      <c r="CW271" s="256" t="str">
        <f>CM271*Refining!$F$10</f>
        <v>0</v>
      </c>
      <c r="CX271" s="256" t="str">
        <f>CN271*Refining!$F$11</f>
        <v>0</v>
      </c>
      <c r="CY271" s="256" t="str">
        <f>CO271*Refining!$F$12</f>
        <v>0</v>
      </c>
      <c r="CZ271" s="244" t="str">
        <f t="shared" ref="CZ271:DS271" si="1093">IF(CF271 = 0, "", CF271)</f>
        <v>75</v>
      </c>
      <c r="DA271" s="245" t="str">
        <f t="shared" si="1093"/>
        <v>5</v>
      </c>
      <c r="DB271" s="245" t="str">
        <f t="shared" si="1093"/>
        <v>3</v>
      </c>
      <c r="DC271" s="245" t="str">
        <f t="shared" si="1093"/>
        <v/>
      </c>
      <c r="DD271" s="245" t="str">
        <f t="shared" si="1093"/>
        <v/>
      </c>
      <c r="DE271" s="245" t="str">
        <f t="shared" si="1093"/>
        <v/>
      </c>
      <c r="DF271" s="245" t="str">
        <f t="shared" si="1093"/>
        <v/>
      </c>
      <c r="DG271" s="245" t="str">
        <f t="shared" si="1093"/>
        <v/>
      </c>
      <c r="DH271" s="245" t="str">
        <f t="shared" si="1093"/>
        <v/>
      </c>
      <c r="DI271" s="246" t="str">
        <f t="shared" si="1093"/>
        <v/>
      </c>
      <c r="DJ271" s="244" t="str">
        <f t="shared" si="1093"/>
        <v>134</v>
      </c>
      <c r="DK271" s="245" t="str">
        <f t="shared" si="1093"/>
        <v>16</v>
      </c>
      <c r="DL271" s="245" t="str">
        <f t="shared" si="1093"/>
        <v>13</v>
      </c>
      <c r="DM271" s="245" t="str">
        <f t="shared" si="1093"/>
        <v/>
      </c>
      <c r="DN271" s="259" t="str">
        <f t="shared" si="1093"/>
        <v/>
      </c>
      <c r="DO271" s="245" t="str">
        <f t="shared" si="1093"/>
        <v/>
      </c>
      <c r="DP271" s="245" t="str">
        <f t="shared" si="1093"/>
        <v/>
      </c>
      <c r="DQ271" s="245" t="str">
        <f t="shared" si="1093"/>
        <v/>
      </c>
      <c r="DR271" s="245" t="str">
        <f t="shared" si="1093"/>
        <v/>
      </c>
      <c r="DS271" s="246" t="str">
        <f t="shared" si="1093"/>
        <v/>
      </c>
      <c r="DT271" s="248" t="str">
        <f t="shared" si="16"/>
        <v>83</v>
      </c>
      <c r="DU271" s="249" t="str">
        <f t="shared" si="17"/>
        <v>162</v>
      </c>
      <c r="DV271" s="225" t="str">
        <f>CZ271*'Ores &amp; Ingots'!$C$3+DA271*'Ores &amp; Ingots'!$C$4+DB271*'Ores &amp; Ingots'!$C$5+DC271*'Ores &amp; Ingots'!$C$6+DD271*'Ores &amp; Ingots'!$C$7+DE271*'Ores &amp; Ingots'!$C$8+DF271*'Ores &amp; Ingots'!$C$9+DG271*'Ores &amp; Ingots'!$C$10+DH271*'Ores &amp; Ingots'!$C$11+DI271*'Ores &amp; Ingots'!$C$12</f>
        <v>10</v>
      </c>
      <c r="DW271" s="225" t="str">
        <f>DJ271*'Ores &amp; Ingots'!$B$3+DK271*'Ores &amp; Ingots'!$B$4+DL271*'Ores &amp; Ingots'!$B$5+DM271*'Ores &amp; Ingots'!$B$6+DN271*'Ores &amp; Ingots'!$B$7+DO271*'Ores &amp; Ingots'!$B$8+DP271*'Ores &amp; Ingots'!$B$9+DQ271*'Ores &amp; Ingots'!$B$10+DR271*'Ores &amp; Ingots'!$B$11+DS271*'Ores &amp; Ingots'!$B$12</f>
        <v>60</v>
      </c>
      <c r="DX271" s="249" t="str">
        <f>CZ271*Refining!$G$3+DA271*Refining!$G$4+DB271*Refining!$G$5+DC271*Refining!$G$6+DD271*Refining!$G$7+DE271*Refining!$G$8+DF271*Refining!$G$9+DG271*Refining!$G$10+DH271*Refining!$G$11+DI271*Refining!$G$12</f>
        <v>68</v>
      </c>
      <c r="DY271" s="249" t="str">
        <f t="shared" si="18"/>
        <v>10,524</v>
      </c>
      <c r="DZ271" s="250" t="str">
        <f t="shared" si="19"/>
        <v>0.0105</v>
      </c>
      <c r="EA271" s="248" t="str">
        <f t="shared" si="20"/>
        <v>78</v>
      </c>
      <c r="EB271" s="251" t="str">
        <f t="shared" ref="EB271:EC271" si="1094">EA271/60</f>
        <v>1.3</v>
      </c>
      <c r="EC271" s="251" t="str">
        <f t="shared" si="1094"/>
        <v>0.0</v>
      </c>
      <c r="ED271" s="248" t="str">
        <f t="shared" si="22"/>
        <v>11,301</v>
      </c>
      <c r="EE271" s="251" t="str">
        <f t="shared" ref="EE271:EF271" si="1095">ED271/1000</f>
        <v>11.3</v>
      </c>
      <c r="EF271" s="252" t="str">
        <f t="shared" si="1095"/>
        <v>0.01</v>
      </c>
      <c r="EG271" s="223" t="str">
        <f t="shared" si="24"/>
        <v>0.0113</v>
      </c>
      <c r="EH271" s="224" t="str">
        <f t="shared" si="25"/>
        <v>0:01:18</v>
      </c>
      <c r="EI271" s="225" t="s">
        <v>12</v>
      </c>
    </row>
    <row r="272">
      <c r="A272" s="33"/>
      <c r="B272" s="336" t="s">
        <v>1081</v>
      </c>
      <c r="C272" s="227" t="s">
        <v>885</v>
      </c>
      <c r="D272" s="227">
        <v>1.0</v>
      </c>
      <c r="E272" s="227">
        <v>1.0</v>
      </c>
      <c r="F272" s="227">
        <v>1.0</v>
      </c>
      <c r="G272" s="228" t="str">
        <f t="shared" si="5"/>
        <v>0.1</v>
      </c>
      <c r="H272" s="229">
        <v>3.0</v>
      </c>
      <c r="I272" s="229">
        <v>7.5</v>
      </c>
      <c r="J272" s="229" t="str">
        <f>H272/Main!$D$9</f>
        <v>3</v>
      </c>
      <c r="K272" s="229" t="str">
        <f>I272/Main!$D$10</f>
        <v>7.5</v>
      </c>
      <c r="L272" s="229" t="str">
        <f t="shared" si="6"/>
        <v>2.5</v>
      </c>
      <c r="M272" s="229">
        <v>1.0</v>
      </c>
      <c r="N272" s="230"/>
      <c r="O272" s="230"/>
      <c r="P272" s="230"/>
      <c r="Q272" s="231"/>
      <c r="R272" s="230"/>
      <c r="S272" s="232"/>
      <c r="T272" s="232"/>
      <c r="U272" s="230"/>
      <c r="V272" s="230"/>
      <c r="W272" s="232"/>
      <c r="X272" s="232"/>
      <c r="Y272" s="230"/>
      <c r="Z272" s="230"/>
      <c r="AA272" s="230"/>
      <c r="AB272" s="230"/>
      <c r="AC272" s="334"/>
      <c r="AD272" s="309">
        <v>2.0</v>
      </c>
      <c r="AE272" s="225">
        <v>0.0</v>
      </c>
      <c r="AF272" s="225">
        <v>0.0</v>
      </c>
      <c r="AG272" s="225">
        <v>0.0</v>
      </c>
      <c r="AH272" s="225">
        <v>0.0</v>
      </c>
      <c r="AI272" s="225">
        <v>0.0</v>
      </c>
      <c r="AJ272" s="225">
        <v>0.0</v>
      </c>
      <c r="AK272" s="225">
        <v>0.0</v>
      </c>
      <c r="AL272" s="225">
        <v>0.0</v>
      </c>
      <c r="AM272" s="225">
        <v>0.0</v>
      </c>
      <c r="AN272" s="225">
        <v>0.0</v>
      </c>
      <c r="AO272" s="225">
        <v>1.0</v>
      </c>
      <c r="AP272" s="225">
        <v>0.0</v>
      </c>
      <c r="AQ272" s="225">
        <v>0.0</v>
      </c>
      <c r="AR272" s="225">
        <v>0.0</v>
      </c>
      <c r="AS272" s="225">
        <v>0.0</v>
      </c>
      <c r="AT272" s="225">
        <v>0.0</v>
      </c>
      <c r="AU272" s="225">
        <v>0.0</v>
      </c>
      <c r="AV272" s="225">
        <v>0.0</v>
      </c>
      <c r="AW272" s="225">
        <v>0.0</v>
      </c>
      <c r="AX272" s="225">
        <v>0.0</v>
      </c>
      <c r="AY272" s="359" t="str">
        <f t="shared" ref="AY272:BS272" si="1096">IF(AD272 = 0, "", AD272)</f>
        <v>2</v>
      </c>
      <c r="AZ272" s="227" t="str">
        <f t="shared" si="1096"/>
        <v/>
      </c>
      <c r="BA272" s="227" t="str">
        <f t="shared" si="1096"/>
        <v/>
      </c>
      <c r="BB272" s="227" t="str">
        <f t="shared" si="1096"/>
        <v/>
      </c>
      <c r="BC272" s="227" t="str">
        <f t="shared" si="1096"/>
        <v/>
      </c>
      <c r="BD272" s="227" t="str">
        <f t="shared" si="1096"/>
        <v/>
      </c>
      <c r="BE272" s="227" t="str">
        <f t="shared" si="1096"/>
        <v/>
      </c>
      <c r="BF272" s="227" t="str">
        <f t="shared" si="1096"/>
        <v/>
      </c>
      <c r="BG272" s="227" t="str">
        <f t="shared" si="1096"/>
        <v/>
      </c>
      <c r="BH272" s="227" t="str">
        <f t="shared" si="1096"/>
        <v/>
      </c>
      <c r="BI272" s="227" t="str">
        <f t="shared" si="1096"/>
        <v/>
      </c>
      <c r="BJ272" s="227" t="str">
        <f t="shared" si="1096"/>
        <v>1</v>
      </c>
      <c r="BK272" s="227" t="str">
        <f t="shared" si="1096"/>
        <v/>
      </c>
      <c r="BL272" s="227" t="str">
        <f t="shared" si="1096"/>
        <v/>
      </c>
      <c r="BM272" s="227" t="str">
        <f t="shared" si="1096"/>
        <v/>
      </c>
      <c r="BN272" s="227" t="str">
        <f t="shared" si="1096"/>
        <v/>
      </c>
      <c r="BO272" s="227" t="str">
        <f t="shared" si="1096"/>
        <v/>
      </c>
      <c r="BP272" s="227" t="str">
        <f t="shared" si="1096"/>
        <v/>
      </c>
      <c r="BQ272" s="227" t="str">
        <f t="shared" si="1096"/>
        <v/>
      </c>
      <c r="BR272" s="227" t="str">
        <f t="shared" si="1096"/>
        <v/>
      </c>
      <c r="BS272" s="238" t="str">
        <f t="shared" si="1096"/>
        <v/>
      </c>
      <c r="BT272" s="239" t="str">
        <f>$AY272*Assembly!Y$4+$AZ272*Assembly!Y$5+$BA272*Assembly!Y$6+$BB272*Assembly!Y$7+$BC272*Assembly!Y$8+$BD272*Assembly!Y$9+$BE272*Assembly!Y$10+$BF272*Assembly!Y$11+$BG272*Assembly!Y$12+$BH272*Assembly!Y$13+$BI272*Assembly!Y$14+$BJ272*Assembly!Y$15+$BK272*Assembly!Y$16+$BL272*Assembly!Y$17+$BM272*Assembly!Y$18+$BN272*Assembly!Y$19+$BO272*Assembly!Y$20+$BP272*Assembly!Y$21+$BQ272*Assembly!Y$22+$BR272*Assembly!Y$23+$BS272*Assembly!Y$24</f>
        <v>46</v>
      </c>
      <c r="BU272" s="225" t="str">
        <f t="shared" si="8"/>
        <v>368</v>
      </c>
      <c r="BV272" s="225"/>
      <c r="BW272" s="225" t="str">
        <f>$AY272*Assembly!AC$4+$AZ272*Assembly!AC$5+$BA272*Assembly!AC$6+$BB272*Assembly!AC$7+$BC272*Assembly!AC$8+$BD272*Assembly!AC$9+$BE272*Assembly!AC$10+$BF272*Assembly!AC$11+$BG272*Assembly!AC$12+$BH272*Assembly!AC$13+$BI272*Assembly!AC$14+$BJ272*Assembly!AC$15+$BK272*Assembly!AC$16+$BL272*Assembly!AC$17+$BM272*Assembly!AC$18+$BN272*Assembly!AC$19+$BO272*Assembly!AC$20+$BP272*Assembly!AC$21+$BQ272*Assembly!AC$22+$BR272*Assembly!AC$23+$BS272*Assembly!AC$24</f>
        <v>230</v>
      </c>
      <c r="BX272" s="240" t="str">
        <f t="shared" si="9"/>
        <v>5.00</v>
      </c>
      <c r="BY272" s="241" t="str">
        <f t="shared" si="10"/>
        <v>1840</v>
      </c>
      <c r="BZ272" s="242" t="str">
        <f t="shared" si="11"/>
        <v>0.6</v>
      </c>
      <c r="CA272" s="241" t="str">
        <f t="shared" si="12"/>
        <v>77</v>
      </c>
      <c r="CB272" s="225" t="str">
        <f>$AY272*Assembly!X$4+$AZ272*Assembly!X$5+$BA272*Assembly!X$6+$BB272*Assembly!X$7+$BC272*Assembly!X$8+$BD272*Assembly!X$9+$BE272*Assembly!X$10+$BF272*Assembly!X$11+$BG272*Assembly!X$12+$BH272*Assembly!X$13+$BI272*Assembly!X$14+$BJ272*Assembly!X$15+$BK272*Assembly!X$16+$BL272*Assembly!X$17+$BM272*Assembly!X$18+$BN272*Assembly!X$19+$BO272*Assembly!X$20+$BP272*Assembly!X$21+$BQ272*Assembly!X$22+$BR272*Assembly!X$23+$BS272*Assembly!X$24</f>
        <v>4</v>
      </c>
      <c r="CC272" s="225" t="str">
        <f t="shared" si="13"/>
        <v>622</v>
      </c>
      <c r="CD272" s="223" t="str">
        <f t="shared" si="14"/>
        <v>0.0006</v>
      </c>
      <c r="CE272" s="243" t="str">
        <f>$AY272*Assembly!AB$4+$AZ272*Assembly!AB$5+$BA272*Assembly!AB$6+$BB272*Assembly!AB$7+$BC272*Assembly!AB$8+$BD272*Assembly!AB$9+$BE272*Assembly!AB$10+$BF272*Assembly!AB$11+$BG272*Assembly!AB$12+$BH272*Assembly!AB$13+$BI272*Assembly!AB$14+$BJ272*Assembly!AB$15+$BK272*Assembly!AB$16+$BL272*Assembly!AB$17+$BM272*Assembly!AB$18+$BN272*Assembly!AB$19+$BO272*Assembly!AB$20+$BP272*Assembly!AB$21+$BQ272*Assembly!AB$22+$BR272*Assembly!AB$23+$BS272*Assembly!AB$24</f>
        <v>21</v>
      </c>
      <c r="CF272" s="231" t="str">
        <f>$AY272*Assembly!M$4+$AZ272*Assembly!M$5+$BA272*Assembly!M$6+$BB272*Assembly!M$7+$BC272*Assembly!M$8+$BD272*Assembly!M$9+$BE272*Assembly!M$10+$BF272*Assembly!M$11+$BG272*Assembly!M$12+$BH272*Assembly!M$13+$BI272*Assembly!M$14+$BJ272*Assembly!M$15+$BK272*Assembly!M$16+$BL272*Assembly!M$17+$BM272*Assembly!M$18+$BN272*Assembly!M$19+$BO272*Assembly!M$20+$BP272*Assembly!M$21+$BQ272*Assembly!M$22+$BR272*Assembly!M$23+$BS272*Assembly!M$24</f>
        <v>54</v>
      </c>
      <c r="CG272" s="231" t="str">
        <f>$AY272*Assembly!N$4+$AZ272*Assembly!N$5+$BA272*Assembly!N$6+$BB272*Assembly!N$7+$BC272*Assembly!N$8+$BD272*Assembly!N$9+$BE272*Assembly!N$10+$BF272*Assembly!N$11+$BG272*Assembly!N$12+$BH272*Assembly!N$13+$BI272*Assembly!N$14+$BJ272*Assembly!N$15+$BK272*Assembly!N$16+$BL272*Assembly!N$17+$BM272*Assembly!N$18+$BN272*Assembly!N$19+$BO272*Assembly!N$20+$BP272*Assembly!N$21+$BQ272*Assembly!N$22+$BR272*Assembly!N$23+$BS272*Assembly!N$24</f>
        <v>5</v>
      </c>
      <c r="CH272" s="231" t="str">
        <f>$AY272*Assembly!O$4+$AZ272*Assembly!O$5+$BA272*Assembly!O$6+$BB272*Assembly!O$7+$BC272*Assembly!O$8+$BD272*Assembly!O$9+$BE272*Assembly!O$10+$BF272*Assembly!O$11+$BG272*Assembly!O$12+$BH272*Assembly!O$13+$BI272*Assembly!O$14+$BJ272*Assembly!O$15+$BK272*Assembly!O$16+$BL272*Assembly!O$17+$BM272*Assembly!O$18+$BN272*Assembly!O$19+$BO272*Assembly!O$20+$BP272*Assembly!O$21+$BQ272*Assembly!O$22+$BR272*Assembly!O$23+$BS272*Assembly!O$24</f>
        <v>3</v>
      </c>
      <c r="CI272" s="229" t="str">
        <f>$AY272*Assembly!P$4+$AZ272*Assembly!P$5+$BA272*Assembly!P$6+$BB272*Assembly!P$7+$BC272*Assembly!P$8+$BD272*Assembly!P$9+$BE272*Assembly!P$10+$BF272*Assembly!P$11+$BG272*Assembly!P$12+$BH272*Assembly!P$13+$BI272*Assembly!P$14+$BJ272*Assembly!P$15+$BK272*Assembly!P$16+$BL272*Assembly!P$17+$BM272*Assembly!P$18+$BN272*Assembly!P$19+$BO272*Assembly!P$20+$BP272*Assembly!P$21+$BQ272*Assembly!P$22+$BR272*Assembly!P$23+$BS272*Assembly!P$24</f>
        <v>0</v>
      </c>
      <c r="CJ272" s="229" t="str">
        <f>$AY272*Assembly!Q$4+$AZ272*Assembly!Q$5+$BA272*Assembly!Q$6+$BB272*Assembly!Q$7+$BC272*Assembly!Q$8+$BD272*Assembly!Q$9+$BE272*Assembly!Q$10+$BF272*Assembly!Q$11+$BG272*Assembly!Q$12+$BH272*Assembly!Q$13+$BI272*Assembly!Q$14+$BJ272*Assembly!Q$15+$BK272*Assembly!Q$16+$BL272*Assembly!Q$17+$BM272*Assembly!Q$18+$BN272*Assembly!Q$19+$BO272*Assembly!Q$20+$BP272*Assembly!Q$21+$BQ272*Assembly!Q$22+$BR272*Assembly!Q$23+$BS272*Assembly!Q$24</f>
        <v>0</v>
      </c>
      <c r="CK272" s="231" t="str">
        <f>$AY272*Assembly!R$4+$AZ272*Assembly!R$5+$BA272*Assembly!R$6+$BB272*Assembly!R$7+$BC272*Assembly!R$8+$BD272*Assembly!R$9+$BE272*Assembly!R$10+$BF272*Assembly!R$11+$BG272*Assembly!R$12+$BH272*Assembly!R$13+$BI272*Assembly!R$14+$BJ272*Assembly!R$15+$BK272*Assembly!R$16+$BL272*Assembly!R$17+$BM272*Assembly!R$18+$BN272*Assembly!R$19+$BO272*Assembly!R$20+$BP272*Assembly!R$21+$BQ272*Assembly!R$22+$BR272*Assembly!R$23+$BS272*Assembly!R$24</f>
        <v>0</v>
      </c>
      <c r="CL272" s="229" t="str">
        <f>$AY272*Assembly!S$4+$AZ272*Assembly!S$5+$BA272*Assembly!S$6+$BB272*Assembly!S$7+$BC272*Assembly!S$8+$BD272*Assembly!S$9+$BE272*Assembly!S$10+$BF272*Assembly!S$11+$BG272*Assembly!S$12+$BH272*Assembly!S$13+$BI272*Assembly!S$14+$BJ272*Assembly!S$15+$BK272*Assembly!S$16+$BL272*Assembly!S$17+$BM272*Assembly!S$18+$BN272*Assembly!S$19+$BO272*Assembly!S$20+$BP272*Assembly!S$21+$BQ272*Assembly!S$22+$BR272*Assembly!S$23+$BS272*Assembly!S$24</f>
        <v>0</v>
      </c>
      <c r="CM272" s="229" t="str">
        <f>$AY272*Assembly!T$4+$AZ272*Assembly!T$5+$BA272*Assembly!T$6+$BB272*Assembly!T$7+$BC272*Assembly!T$8+$BD272*Assembly!T$9+$BE272*Assembly!T$10+$BF272*Assembly!T$11+$BG272*Assembly!T$12+$BH272*Assembly!T$13+$BI272*Assembly!T$14+$BJ272*Assembly!T$15+$BK272*Assembly!T$16+$BL272*Assembly!T$17+$BM272*Assembly!T$18+$BN272*Assembly!T$19+$BO272*Assembly!T$20+$BP272*Assembly!T$21+$BQ272*Assembly!T$22+$BR272*Assembly!T$23+$BS272*Assembly!T$24</f>
        <v>0</v>
      </c>
      <c r="CN272" s="229" t="str">
        <f>$AY272*Assembly!U$4+$AZ272*Assembly!U$5+$BA272*Assembly!U$6+$BB272*Assembly!U$7+$BC272*Assembly!U$8+$BD272*Assembly!U$9+$BE272*Assembly!U$10+$BF272*Assembly!U$11+$BG272*Assembly!U$12+$BH272*Assembly!U$13+$BI272*Assembly!U$14+$BJ272*Assembly!U$15+$BK272*Assembly!U$16+$BL272*Assembly!U$17+$BM272*Assembly!U$18+$BN272*Assembly!U$19+$BO272*Assembly!U$20+$BP272*Assembly!U$21+$BQ272*Assembly!U$22+$BR272*Assembly!U$23+$BS272*Assembly!U$24</f>
        <v>0</v>
      </c>
      <c r="CO272" s="231" t="str">
        <f>$AY272*Assembly!V$4+$AZ272*Assembly!V$5+$BA272*Assembly!V$6+$BB272*Assembly!V$7+$BC272*Assembly!V$8+$BD272*Assembly!V$9+$BE272*Assembly!V$10+$BF272*Assembly!V$11+$BG272*Assembly!V$12+$BH272*Assembly!V$13+$BI272*Assembly!V$14+$BJ272*Assembly!V$15+$BK272*Assembly!V$16+$BL272*Assembly!V$17+$BM272*Assembly!V$18+$BN272*Assembly!V$19+$BO272*Assembly!V$20+$BP272*Assembly!V$21+$BQ272*Assembly!V$22+$BR272*Assembly!V$23+$BS272*Assembly!V$24</f>
        <v>0</v>
      </c>
      <c r="CP272" s="231" t="str">
        <f>CF272*Refining!$F$3</f>
        <v>96</v>
      </c>
      <c r="CQ272" s="231" t="str">
        <f>CG272*Refining!$F$4</f>
        <v>16</v>
      </c>
      <c r="CR272" s="231" t="str">
        <f>CH272*Refining!$F$5</f>
        <v>13</v>
      </c>
      <c r="CS272" s="231" t="str">
        <f>CI272*Refining!$F$6</f>
        <v>0</v>
      </c>
      <c r="CT272" s="231" t="str">
        <f>CJ272*Refining!$F$7</f>
        <v>0</v>
      </c>
      <c r="CU272" s="231" t="str">
        <f>CK272*Refining!$F$8</f>
        <v>0</v>
      </c>
      <c r="CV272" s="231" t="str">
        <f>CL272*Refining!$F$9</f>
        <v>0</v>
      </c>
      <c r="CW272" s="231" t="str">
        <f>CM272*Refining!$F$10</f>
        <v>0</v>
      </c>
      <c r="CX272" s="231" t="str">
        <f>CN272*Refining!$F$11</f>
        <v>0</v>
      </c>
      <c r="CY272" s="231" t="str">
        <f>CO272*Refining!$F$12</f>
        <v>0</v>
      </c>
      <c r="CZ272" s="244" t="str">
        <f t="shared" ref="CZ272:DS272" si="1097">IF(CF272 = 0, "", CF272)</f>
        <v>54</v>
      </c>
      <c r="DA272" s="245" t="str">
        <f t="shared" si="1097"/>
        <v>5</v>
      </c>
      <c r="DB272" s="245" t="str">
        <f t="shared" si="1097"/>
        <v>3</v>
      </c>
      <c r="DC272" s="245" t="str">
        <f t="shared" si="1097"/>
        <v/>
      </c>
      <c r="DD272" s="245" t="str">
        <f t="shared" si="1097"/>
        <v/>
      </c>
      <c r="DE272" s="245" t="str">
        <f t="shared" si="1097"/>
        <v/>
      </c>
      <c r="DF272" s="245" t="str">
        <f t="shared" si="1097"/>
        <v/>
      </c>
      <c r="DG272" s="245" t="str">
        <f t="shared" si="1097"/>
        <v/>
      </c>
      <c r="DH272" s="245" t="str">
        <f t="shared" si="1097"/>
        <v/>
      </c>
      <c r="DI272" s="246" t="str">
        <f t="shared" si="1097"/>
        <v/>
      </c>
      <c r="DJ272" s="244" t="str">
        <f t="shared" si="1097"/>
        <v>96</v>
      </c>
      <c r="DK272" s="245" t="str">
        <f t="shared" si="1097"/>
        <v>16</v>
      </c>
      <c r="DL272" s="245" t="str">
        <f t="shared" si="1097"/>
        <v>13</v>
      </c>
      <c r="DM272" s="245" t="str">
        <f t="shared" si="1097"/>
        <v/>
      </c>
      <c r="DN272" s="259" t="str">
        <f t="shared" si="1097"/>
        <v/>
      </c>
      <c r="DO272" s="245" t="str">
        <f t="shared" si="1097"/>
        <v/>
      </c>
      <c r="DP272" s="245" t="str">
        <f t="shared" si="1097"/>
        <v/>
      </c>
      <c r="DQ272" s="245" t="str">
        <f t="shared" si="1097"/>
        <v/>
      </c>
      <c r="DR272" s="245" t="str">
        <f t="shared" si="1097"/>
        <v/>
      </c>
      <c r="DS272" s="246" t="str">
        <f t="shared" si="1097"/>
        <v/>
      </c>
      <c r="DT272" s="248" t="str">
        <f t="shared" si="16"/>
        <v>62</v>
      </c>
      <c r="DU272" s="249" t="str">
        <f t="shared" si="17"/>
        <v>125</v>
      </c>
      <c r="DV272" s="225" t="str">
        <f>CZ272*'Ores &amp; Ingots'!$C$3+DA272*'Ores &amp; Ingots'!$C$4+DB272*'Ores &amp; Ingots'!$C$5+DC272*'Ores &amp; Ingots'!$C$6+DD272*'Ores &amp; Ingots'!$C$7+DE272*'Ores &amp; Ingots'!$C$8+DF272*'Ores &amp; Ingots'!$C$9+DG272*'Ores &amp; Ingots'!$C$10+DH272*'Ores &amp; Ingots'!$C$11+DI272*'Ores &amp; Ingots'!$C$12</f>
        <v>8</v>
      </c>
      <c r="DW272" s="225" t="str">
        <f>DJ272*'Ores &amp; Ingots'!$B$3+DK272*'Ores &amp; Ingots'!$B$4+DL272*'Ores &amp; Ingots'!$B$5+DM272*'Ores &amp; Ingots'!$B$6+DN272*'Ores &amp; Ingots'!$B$7+DO272*'Ores &amp; Ingots'!$B$8+DP272*'Ores &amp; Ingots'!$B$9+DQ272*'Ores &amp; Ingots'!$B$10+DR272*'Ores &amp; Ingots'!$B$11+DS272*'Ores &amp; Ingots'!$B$12</f>
        <v>46</v>
      </c>
      <c r="DX272" s="249" t="str">
        <f>CZ272*Refining!$G$3+DA272*Refining!$G$4+DB272*Refining!$G$5+DC272*Refining!$G$6+DD272*Refining!$G$7+DE272*Refining!$G$8+DF272*Refining!$G$9+DG272*Refining!$G$10+DH272*Refining!$G$11+DI272*Refining!$G$12</f>
        <v>66</v>
      </c>
      <c r="DY272" s="249" t="str">
        <f t="shared" si="18"/>
        <v>10,299</v>
      </c>
      <c r="DZ272" s="250" t="str">
        <f t="shared" si="19"/>
        <v>0.0103</v>
      </c>
      <c r="EA272" s="248" t="str">
        <f t="shared" si="20"/>
        <v>73</v>
      </c>
      <c r="EB272" s="251" t="str">
        <f t="shared" ref="EB272:EC272" si="1098">EA272/60</f>
        <v>1.2</v>
      </c>
      <c r="EC272" s="251" t="str">
        <f t="shared" si="1098"/>
        <v>0.0</v>
      </c>
      <c r="ED272" s="248" t="str">
        <f t="shared" si="22"/>
        <v>10,921</v>
      </c>
      <c r="EE272" s="251" t="str">
        <f t="shared" ref="EE272:EF272" si="1099">ED272/1000</f>
        <v>10.9</v>
      </c>
      <c r="EF272" s="252" t="str">
        <f t="shared" si="1099"/>
        <v>0.01</v>
      </c>
      <c r="EG272" s="223" t="str">
        <f t="shared" si="24"/>
        <v>0.0109</v>
      </c>
      <c r="EH272" s="224" t="str">
        <f t="shared" si="25"/>
        <v>0:01:13</v>
      </c>
      <c r="EI272" s="225" t="s">
        <v>12</v>
      </c>
    </row>
    <row r="273">
      <c r="A273" s="33"/>
      <c r="B273" s="336" t="s">
        <v>1082</v>
      </c>
      <c r="C273" s="227" t="s">
        <v>885</v>
      </c>
      <c r="D273" s="227">
        <v>1.0</v>
      </c>
      <c r="E273" s="227">
        <v>1.0</v>
      </c>
      <c r="F273" s="227">
        <v>1.0</v>
      </c>
      <c r="G273" s="253" t="str">
        <f t="shared" si="5"/>
        <v>0.1</v>
      </c>
      <c r="H273" s="254">
        <v>5.0</v>
      </c>
      <c r="I273" s="254">
        <v>12.5</v>
      </c>
      <c r="J273" s="254" t="str">
        <f>H273/Main!$D$9</f>
        <v>5</v>
      </c>
      <c r="K273" s="254" t="str">
        <f>I273/Main!$D$10</f>
        <v>12.5</v>
      </c>
      <c r="L273" s="254" t="str">
        <f t="shared" si="6"/>
        <v>2.5</v>
      </c>
      <c r="M273" s="254">
        <v>1.0</v>
      </c>
      <c r="N273" s="255"/>
      <c r="O273" s="255"/>
      <c r="P273" s="255"/>
      <c r="Q273" s="256"/>
      <c r="R273" s="255"/>
      <c r="S273" s="257"/>
      <c r="T273" s="257"/>
      <c r="U273" s="255"/>
      <c r="V273" s="255"/>
      <c r="W273" s="350"/>
      <c r="X273" s="257"/>
      <c r="Y273" s="255"/>
      <c r="Z273" s="255"/>
      <c r="AA273" s="255"/>
      <c r="AB273" s="255"/>
      <c r="AC273" s="351"/>
      <c r="AD273" s="309">
        <v>3.0</v>
      </c>
      <c r="AE273" s="225">
        <v>0.0</v>
      </c>
      <c r="AF273" s="225">
        <v>0.0</v>
      </c>
      <c r="AG273" s="225">
        <v>0.0</v>
      </c>
      <c r="AH273" s="225">
        <v>0.0</v>
      </c>
      <c r="AI273" s="225">
        <v>0.0</v>
      </c>
      <c r="AJ273" s="225">
        <v>0.0</v>
      </c>
      <c r="AK273" s="225">
        <v>0.0</v>
      </c>
      <c r="AL273" s="225">
        <v>0.0</v>
      </c>
      <c r="AM273" s="225">
        <v>0.0</v>
      </c>
      <c r="AN273" s="225">
        <v>0.0</v>
      </c>
      <c r="AO273" s="225">
        <v>1.0</v>
      </c>
      <c r="AP273" s="225">
        <v>0.0</v>
      </c>
      <c r="AQ273" s="225">
        <v>0.0</v>
      </c>
      <c r="AR273" s="225">
        <v>0.0</v>
      </c>
      <c r="AS273" s="225">
        <v>0.0</v>
      </c>
      <c r="AT273" s="225">
        <v>0.0</v>
      </c>
      <c r="AU273" s="225">
        <v>0.0</v>
      </c>
      <c r="AV273" s="225">
        <v>0.0</v>
      </c>
      <c r="AW273" s="225">
        <v>0.0</v>
      </c>
      <c r="AX273" s="225">
        <v>0.0</v>
      </c>
      <c r="AY273" s="359" t="str">
        <f t="shared" ref="AY273:BS273" si="1100">IF(AD273 = 0, "", AD273)</f>
        <v>3</v>
      </c>
      <c r="AZ273" s="227" t="str">
        <f t="shared" si="1100"/>
        <v/>
      </c>
      <c r="BA273" s="227" t="str">
        <f t="shared" si="1100"/>
        <v/>
      </c>
      <c r="BB273" s="227" t="str">
        <f t="shared" si="1100"/>
        <v/>
      </c>
      <c r="BC273" s="227" t="str">
        <f t="shared" si="1100"/>
        <v/>
      </c>
      <c r="BD273" s="227" t="str">
        <f t="shared" si="1100"/>
        <v/>
      </c>
      <c r="BE273" s="227" t="str">
        <f t="shared" si="1100"/>
        <v/>
      </c>
      <c r="BF273" s="227" t="str">
        <f t="shared" si="1100"/>
        <v/>
      </c>
      <c r="BG273" s="227" t="str">
        <f t="shared" si="1100"/>
        <v/>
      </c>
      <c r="BH273" s="227" t="str">
        <f t="shared" si="1100"/>
        <v/>
      </c>
      <c r="BI273" s="227" t="str">
        <f t="shared" si="1100"/>
        <v/>
      </c>
      <c r="BJ273" s="227" t="str">
        <f t="shared" si="1100"/>
        <v>1</v>
      </c>
      <c r="BK273" s="227" t="str">
        <f t="shared" si="1100"/>
        <v/>
      </c>
      <c r="BL273" s="227" t="str">
        <f t="shared" si="1100"/>
        <v/>
      </c>
      <c r="BM273" s="227" t="str">
        <f t="shared" si="1100"/>
        <v/>
      </c>
      <c r="BN273" s="227" t="str">
        <f t="shared" si="1100"/>
        <v/>
      </c>
      <c r="BO273" s="227" t="str">
        <f t="shared" si="1100"/>
        <v/>
      </c>
      <c r="BP273" s="227" t="str">
        <f t="shared" si="1100"/>
        <v/>
      </c>
      <c r="BQ273" s="227" t="str">
        <f t="shared" si="1100"/>
        <v/>
      </c>
      <c r="BR273" s="227" t="str">
        <f t="shared" si="1100"/>
        <v/>
      </c>
      <c r="BS273" s="238" t="str">
        <f t="shared" si="1100"/>
        <v/>
      </c>
      <c r="BT273" s="239" t="str">
        <f>$AY273*Assembly!Y$4+$AZ273*Assembly!Y$5+$BA273*Assembly!Y$6+$BB273*Assembly!Y$7+$BC273*Assembly!Y$8+$BD273*Assembly!Y$9+$BE273*Assembly!Y$10+$BF273*Assembly!Y$11+$BG273*Assembly!Y$12+$BH273*Assembly!Y$13+$BI273*Assembly!Y$14+$BJ273*Assembly!Y$15+$BK273*Assembly!Y$16+$BL273*Assembly!Y$17+$BM273*Assembly!Y$18+$BN273*Assembly!Y$19+$BO273*Assembly!Y$20+$BP273*Assembly!Y$21+$BQ273*Assembly!Y$22+$BR273*Assembly!Y$23+$BS273*Assembly!Y$24</f>
        <v>66</v>
      </c>
      <c r="BU273" s="225" t="str">
        <f t="shared" si="8"/>
        <v>528</v>
      </c>
      <c r="BV273" s="225"/>
      <c r="BW273" s="225" t="str">
        <f>$AY273*Assembly!AC$4+$AZ273*Assembly!AC$5+$BA273*Assembly!AC$6+$BB273*Assembly!AC$7+$BC273*Assembly!AC$8+$BD273*Assembly!AC$9+$BE273*Assembly!AC$10+$BF273*Assembly!AC$11+$BG273*Assembly!AC$12+$BH273*Assembly!AC$13+$BI273*Assembly!AC$14+$BJ273*Assembly!AC$15+$BK273*Assembly!AC$16+$BL273*Assembly!AC$17+$BM273*Assembly!AC$18+$BN273*Assembly!AC$19+$BO273*Assembly!AC$20+$BP273*Assembly!AC$21+$BQ273*Assembly!AC$22+$BR273*Assembly!AC$23+$BS273*Assembly!AC$24</f>
        <v>330</v>
      </c>
      <c r="BX273" s="240" t="str">
        <f t="shared" si="9"/>
        <v>5.00</v>
      </c>
      <c r="BY273" s="241" t="str">
        <f t="shared" si="10"/>
        <v>2640</v>
      </c>
      <c r="BZ273" s="242" t="str">
        <f t="shared" si="11"/>
        <v>0.6</v>
      </c>
      <c r="CA273" s="241" t="str">
        <f t="shared" si="12"/>
        <v>66</v>
      </c>
      <c r="CB273" s="225" t="str">
        <f>$AY273*Assembly!X$4+$AZ273*Assembly!X$5+$BA273*Assembly!X$6+$BB273*Assembly!X$7+$BC273*Assembly!X$8+$BD273*Assembly!X$9+$BE273*Assembly!X$10+$BF273*Assembly!X$11+$BG273*Assembly!X$12+$BH273*Assembly!X$13+$BI273*Assembly!X$14+$BJ273*Assembly!X$15+$BK273*Assembly!X$16+$BL273*Assembly!X$17+$BM273*Assembly!X$18+$BN273*Assembly!X$19+$BO273*Assembly!X$20+$BP273*Assembly!X$21+$BQ273*Assembly!X$22+$BR273*Assembly!X$23+$BS273*Assembly!X$24</f>
        <v>5</v>
      </c>
      <c r="CC273" s="225" t="str">
        <f t="shared" si="13"/>
        <v>778</v>
      </c>
      <c r="CD273" s="223" t="str">
        <f t="shared" si="14"/>
        <v>0.0008</v>
      </c>
      <c r="CE273" s="243" t="str">
        <f>$AY273*Assembly!AB$4+$AZ273*Assembly!AB$5+$BA273*Assembly!AB$6+$BB273*Assembly!AB$7+$BC273*Assembly!AB$8+$BD273*Assembly!AB$9+$BE273*Assembly!AB$10+$BF273*Assembly!AB$11+$BG273*Assembly!AB$12+$BH273*Assembly!AB$13+$BI273*Assembly!AB$14+$BJ273*Assembly!AB$15+$BK273*Assembly!AB$16+$BL273*Assembly!AB$17+$BM273*Assembly!AB$18+$BN273*Assembly!AB$19+$BO273*Assembly!AB$20+$BP273*Assembly!AB$21+$BQ273*Assembly!AB$22+$BR273*Assembly!AB$23+$BS273*Assembly!AB$24</f>
        <v>24</v>
      </c>
      <c r="CF273" s="256" t="str">
        <f>$AY273*Assembly!M$4+$AZ273*Assembly!M$5+$BA273*Assembly!M$6+$BB273*Assembly!M$7+$BC273*Assembly!M$8+$BD273*Assembly!M$9+$BE273*Assembly!M$10+$BF273*Assembly!M$11+$BG273*Assembly!M$12+$BH273*Assembly!M$13+$BI273*Assembly!M$14+$BJ273*Assembly!M$15+$BK273*Assembly!M$16+$BL273*Assembly!M$17+$BM273*Assembly!M$18+$BN273*Assembly!M$19+$BO273*Assembly!M$20+$BP273*Assembly!M$21+$BQ273*Assembly!M$22+$BR273*Assembly!M$23+$BS273*Assembly!M$24</f>
        <v>75</v>
      </c>
      <c r="CG273" s="256" t="str">
        <f>$AY273*Assembly!N$4+$AZ273*Assembly!N$5+$BA273*Assembly!N$6+$BB273*Assembly!N$7+$BC273*Assembly!N$8+$BD273*Assembly!N$9+$BE273*Assembly!N$10+$BF273*Assembly!N$11+$BG273*Assembly!N$12+$BH273*Assembly!N$13+$BI273*Assembly!N$14+$BJ273*Assembly!N$15+$BK273*Assembly!N$16+$BL273*Assembly!N$17+$BM273*Assembly!N$18+$BN273*Assembly!N$19+$BO273*Assembly!N$20+$BP273*Assembly!N$21+$BQ273*Assembly!N$22+$BR273*Assembly!N$23+$BS273*Assembly!N$24</f>
        <v>5</v>
      </c>
      <c r="CH273" s="256" t="str">
        <f>$AY273*Assembly!O$4+$AZ273*Assembly!O$5+$BA273*Assembly!O$6+$BB273*Assembly!O$7+$BC273*Assembly!O$8+$BD273*Assembly!O$9+$BE273*Assembly!O$10+$BF273*Assembly!O$11+$BG273*Assembly!O$12+$BH273*Assembly!O$13+$BI273*Assembly!O$14+$BJ273*Assembly!O$15+$BK273*Assembly!O$16+$BL273*Assembly!O$17+$BM273*Assembly!O$18+$BN273*Assembly!O$19+$BO273*Assembly!O$20+$BP273*Assembly!O$21+$BQ273*Assembly!O$22+$BR273*Assembly!O$23+$BS273*Assembly!O$24</f>
        <v>3</v>
      </c>
      <c r="CI273" s="254" t="str">
        <f>$AY273*Assembly!P$4+$AZ273*Assembly!P$5+$BA273*Assembly!P$6+$BB273*Assembly!P$7+$BC273*Assembly!P$8+$BD273*Assembly!P$9+$BE273*Assembly!P$10+$BF273*Assembly!P$11+$BG273*Assembly!P$12+$BH273*Assembly!P$13+$BI273*Assembly!P$14+$BJ273*Assembly!P$15+$BK273*Assembly!P$16+$BL273*Assembly!P$17+$BM273*Assembly!P$18+$BN273*Assembly!P$19+$BO273*Assembly!P$20+$BP273*Assembly!P$21+$BQ273*Assembly!P$22+$BR273*Assembly!P$23+$BS273*Assembly!P$24</f>
        <v>0</v>
      </c>
      <c r="CJ273" s="254" t="str">
        <f>$AY273*Assembly!Q$4+$AZ273*Assembly!Q$5+$BA273*Assembly!Q$6+$BB273*Assembly!Q$7+$BC273*Assembly!Q$8+$BD273*Assembly!Q$9+$BE273*Assembly!Q$10+$BF273*Assembly!Q$11+$BG273*Assembly!Q$12+$BH273*Assembly!Q$13+$BI273*Assembly!Q$14+$BJ273*Assembly!Q$15+$BK273*Assembly!Q$16+$BL273*Assembly!Q$17+$BM273*Assembly!Q$18+$BN273*Assembly!Q$19+$BO273*Assembly!Q$20+$BP273*Assembly!Q$21+$BQ273*Assembly!Q$22+$BR273*Assembly!Q$23+$BS273*Assembly!Q$24</f>
        <v>0</v>
      </c>
      <c r="CK273" s="256" t="str">
        <f>$AY273*Assembly!R$4+$AZ273*Assembly!R$5+$BA273*Assembly!R$6+$BB273*Assembly!R$7+$BC273*Assembly!R$8+$BD273*Assembly!R$9+$BE273*Assembly!R$10+$BF273*Assembly!R$11+$BG273*Assembly!R$12+$BH273*Assembly!R$13+$BI273*Assembly!R$14+$BJ273*Assembly!R$15+$BK273*Assembly!R$16+$BL273*Assembly!R$17+$BM273*Assembly!R$18+$BN273*Assembly!R$19+$BO273*Assembly!R$20+$BP273*Assembly!R$21+$BQ273*Assembly!R$22+$BR273*Assembly!R$23+$BS273*Assembly!R$24</f>
        <v>0</v>
      </c>
      <c r="CL273" s="254" t="str">
        <f>$AY273*Assembly!S$4+$AZ273*Assembly!S$5+$BA273*Assembly!S$6+$BB273*Assembly!S$7+$BC273*Assembly!S$8+$BD273*Assembly!S$9+$BE273*Assembly!S$10+$BF273*Assembly!S$11+$BG273*Assembly!S$12+$BH273*Assembly!S$13+$BI273*Assembly!S$14+$BJ273*Assembly!S$15+$BK273*Assembly!S$16+$BL273*Assembly!S$17+$BM273*Assembly!S$18+$BN273*Assembly!S$19+$BO273*Assembly!S$20+$BP273*Assembly!S$21+$BQ273*Assembly!S$22+$BR273*Assembly!S$23+$BS273*Assembly!S$24</f>
        <v>0</v>
      </c>
      <c r="CM273" s="254" t="str">
        <f>$AY273*Assembly!T$4+$AZ273*Assembly!T$5+$BA273*Assembly!T$6+$BB273*Assembly!T$7+$BC273*Assembly!T$8+$BD273*Assembly!T$9+$BE273*Assembly!T$10+$BF273*Assembly!T$11+$BG273*Assembly!T$12+$BH273*Assembly!T$13+$BI273*Assembly!T$14+$BJ273*Assembly!T$15+$BK273*Assembly!T$16+$BL273*Assembly!T$17+$BM273*Assembly!T$18+$BN273*Assembly!T$19+$BO273*Assembly!T$20+$BP273*Assembly!T$21+$BQ273*Assembly!T$22+$BR273*Assembly!T$23+$BS273*Assembly!T$24</f>
        <v>0</v>
      </c>
      <c r="CN273" s="254" t="str">
        <f>$AY273*Assembly!U$4+$AZ273*Assembly!U$5+$BA273*Assembly!U$6+$BB273*Assembly!U$7+$BC273*Assembly!U$8+$BD273*Assembly!U$9+$BE273*Assembly!U$10+$BF273*Assembly!U$11+$BG273*Assembly!U$12+$BH273*Assembly!U$13+$BI273*Assembly!U$14+$BJ273*Assembly!U$15+$BK273*Assembly!U$16+$BL273*Assembly!U$17+$BM273*Assembly!U$18+$BN273*Assembly!U$19+$BO273*Assembly!U$20+$BP273*Assembly!U$21+$BQ273*Assembly!U$22+$BR273*Assembly!U$23+$BS273*Assembly!U$24</f>
        <v>0</v>
      </c>
      <c r="CO273" s="256" t="str">
        <f>$AY273*Assembly!V$4+$AZ273*Assembly!V$5+$BA273*Assembly!V$6+$BB273*Assembly!V$7+$BC273*Assembly!V$8+$BD273*Assembly!V$9+$BE273*Assembly!V$10+$BF273*Assembly!V$11+$BG273*Assembly!V$12+$BH273*Assembly!V$13+$BI273*Assembly!V$14+$BJ273*Assembly!V$15+$BK273*Assembly!V$16+$BL273*Assembly!V$17+$BM273*Assembly!V$18+$BN273*Assembly!V$19+$BO273*Assembly!V$20+$BP273*Assembly!V$21+$BQ273*Assembly!V$22+$BR273*Assembly!V$23+$BS273*Assembly!V$24</f>
        <v>0</v>
      </c>
      <c r="CP273" s="256" t="str">
        <f>CF273*Refining!$F$3</f>
        <v>134</v>
      </c>
      <c r="CQ273" s="256" t="str">
        <f>CG273*Refining!$F$4</f>
        <v>16</v>
      </c>
      <c r="CR273" s="256" t="str">
        <f>CH273*Refining!$F$5</f>
        <v>13</v>
      </c>
      <c r="CS273" s="256" t="str">
        <f>CI273*Refining!$F$6</f>
        <v>0</v>
      </c>
      <c r="CT273" s="256" t="str">
        <f>CJ273*Refining!$F$7</f>
        <v>0</v>
      </c>
      <c r="CU273" s="256" t="str">
        <f>CK273*Refining!$F$8</f>
        <v>0</v>
      </c>
      <c r="CV273" s="256" t="str">
        <f>CL273*Refining!$F$9</f>
        <v>0</v>
      </c>
      <c r="CW273" s="256" t="str">
        <f>CM273*Refining!$F$10</f>
        <v>0</v>
      </c>
      <c r="CX273" s="256" t="str">
        <f>CN273*Refining!$F$11</f>
        <v>0</v>
      </c>
      <c r="CY273" s="256" t="str">
        <f>CO273*Refining!$F$12</f>
        <v>0</v>
      </c>
      <c r="CZ273" s="244" t="str">
        <f t="shared" ref="CZ273:DS273" si="1101">IF(CF273 = 0, "", CF273)</f>
        <v>75</v>
      </c>
      <c r="DA273" s="245" t="str">
        <f t="shared" si="1101"/>
        <v>5</v>
      </c>
      <c r="DB273" s="245" t="str">
        <f t="shared" si="1101"/>
        <v>3</v>
      </c>
      <c r="DC273" s="245" t="str">
        <f t="shared" si="1101"/>
        <v/>
      </c>
      <c r="DD273" s="245" t="str">
        <f t="shared" si="1101"/>
        <v/>
      </c>
      <c r="DE273" s="245" t="str">
        <f t="shared" si="1101"/>
        <v/>
      </c>
      <c r="DF273" s="245" t="str">
        <f t="shared" si="1101"/>
        <v/>
      </c>
      <c r="DG273" s="245" t="str">
        <f t="shared" si="1101"/>
        <v/>
      </c>
      <c r="DH273" s="245" t="str">
        <f t="shared" si="1101"/>
        <v/>
      </c>
      <c r="DI273" s="246" t="str">
        <f t="shared" si="1101"/>
        <v/>
      </c>
      <c r="DJ273" s="244" t="str">
        <f t="shared" si="1101"/>
        <v>134</v>
      </c>
      <c r="DK273" s="245" t="str">
        <f t="shared" si="1101"/>
        <v>16</v>
      </c>
      <c r="DL273" s="245" t="str">
        <f t="shared" si="1101"/>
        <v>13</v>
      </c>
      <c r="DM273" s="245" t="str">
        <f t="shared" si="1101"/>
        <v/>
      </c>
      <c r="DN273" s="259" t="str">
        <f t="shared" si="1101"/>
        <v/>
      </c>
      <c r="DO273" s="245" t="str">
        <f t="shared" si="1101"/>
        <v/>
      </c>
      <c r="DP273" s="245" t="str">
        <f t="shared" si="1101"/>
        <v/>
      </c>
      <c r="DQ273" s="245" t="str">
        <f t="shared" si="1101"/>
        <v/>
      </c>
      <c r="DR273" s="245" t="str">
        <f t="shared" si="1101"/>
        <v/>
      </c>
      <c r="DS273" s="246" t="str">
        <f t="shared" si="1101"/>
        <v/>
      </c>
      <c r="DT273" s="248" t="str">
        <f t="shared" si="16"/>
        <v>83</v>
      </c>
      <c r="DU273" s="249" t="str">
        <f t="shared" si="17"/>
        <v>162</v>
      </c>
      <c r="DV273" s="225" t="str">
        <f>CZ273*'Ores &amp; Ingots'!$C$3+DA273*'Ores &amp; Ingots'!$C$4+DB273*'Ores &amp; Ingots'!$C$5+DC273*'Ores &amp; Ingots'!$C$6+DD273*'Ores &amp; Ingots'!$C$7+DE273*'Ores &amp; Ingots'!$C$8+DF273*'Ores &amp; Ingots'!$C$9+DG273*'Ores &amp; Ingots'!$C$10+DH273*'Ores &amp; Ingots'!$C$11+DI273*'Ores &amp; Ingots'!$C$12</f>
        <v>10</v>
      </c>
      <c r="DW273" s="225" t="str">
        <f>DJ273*'Ores &amp; Ingots'!$B$3+DK273*'Ores &amp; Ingots'!$B$4+DL273*'Ores &amp; Ingots'!$B$5+DM273*'Ores &amp; Ingots'!$B$6+DN273*'Ores &amp; Ingots'!$B$7+DO273*'Ores &amp; Ingots'!$B$8+DP273*'Ores &amp; Ingots'!$B$9+DQ273*'Ores &amp; Ingots'!$B$10+DR273*'Ores &amp; Ingots'!$B$11+DS273*'Ores &amp; Ingots'!$B$12</f>
        <v>60</v>
      </c>
      <c r="DX273" s="249" t="str">
        <f>CZ273*Refining!$G$3+DA273*Refining!$G$4+DB273*Refining!$G$5+DC273*Refining!$G$6+DD273*Refining!$G$7+DE273*Refining!$G$8+DF273*Refining!$G$9+DG273*Refining!$G$10+DH273*Refining!$G$11+DI273*Refining!$G$12</f>
        <v>68</v>
      </c>
      <c r="DY273" s="249" t="str">
        <f t="shared" si="18"/>
        <v>10,524</v>
      </c>
      <c r="DZ273" s="250" t="str">
        <f t="shared" si="19"/>
        <v>0.0105</v>
      </c>
      <c r="EA273" s="248" t="str">
        <f t="shared" si="20"/>
        <v>78</v>
      </c>
      <c r="EB273" s="251" t="str">
        <f t="shared" ref="EB273:EC273" si="1102">EA273/60</f>
        <v>1.3</v>
      </c>
      <c r="EC273" s="251" t="str">
        <f t="shared" si="1102"/>
        <v>0.0</v>
      </c>
      <c r="ED273" s="248" t="str">
        <f t="shared" si="22"/>
        <v>11,301</v>
      </c>
      <c r="EE273" s="251" t="str">
        <f t="shared" ref="EE273:EF273" si="1103">ED273/1000</f>
        <v>11.3</v>
      </c>
      <c r="EF273" s="252" t="str">
        <f t="shared" si="1103"/>
        <v>0.01</v>
      </c>
      <c r="EG273" s="223" t="str">
        <f t="shared" si="24"/>
        <v>0.0113</v>
      </c>
      <c r="EH273" s="224" t="str">
        <f t="shared" si="25"/>
        <v>0:01:18</v>
      </c>
      <c r="EI273" s="225" t="s">
        <v>12</v>
      </c>
    </row>
    <row r="274">
      <c r="A274" s="33"/>
      <c r="B274" s="336" t="s">
        <v>1083</v>
      </c>
      <c r="C274" s="227" t="s">
        <v>885</v>
      </c>
      <c r="D274" s="227">
        <v>1.0</v>
      </c>
      <c r="E274" s="227">
        <v>1.0</v>
      </c>
      <c r="F274" s="227">
        <v>1.0</v>
      </c>
      <c r="G274" s="228" t="str">
        <f t="shared" si="5"/>
        <v>0.1</v>
      </c>
      <c r="H274" s="229">
        <v>3.0</v>
      </c>
      <c r="I274" s="229">
        <v>7.5</v>
      </c>
      <c r="J274" s="229" t="str">
        <f>H274/Main!$D$9</f>
        <v>3</v>
      </c>
      <c r="K274" s="229" t="str">
        <f>I274/Main!$D$10</f>
        <v>7.5</v>
      </c>
      <c r="L274" s="229" t="str">
        <f t="shared" si="6"/>
        <v>2.5</v>
      </c>
      <c r="M274" s="229">
        <v>1.0</v>
      </c>
      <c r="N274" s="230"/>
      <c r="O274" s="230"/>
      <c r="P274" s="230"/>
      <c r="Q274" s="231"/>
      <c r="R274" s="230"/>
      <c r="S274" s="232"/>
      <c r="T274" s="232"/>
      <c r="U274" s="230"/>
      <c r="V274" s="230"/>
      <c r="W274" s="232"/>
      <c r="X274" s="232"/>
      <c r="Y274" s="230"/>
      <c r="Z274" s="230"/>
      <c r="AA274" s="230"/>
      <c r="AB274" s="230"/>
      <c r="AC274" s="334"/>
      <c r="AD274" s="309">
        <v>2.0</v>
      </c>
      <c r="AE274" s="225">
        <v>0.0</v>
      </c>
      <c r="AF274" s="225">
        <v>0.0</v>
      </c>
      <c r="AG274" s="225">
        <v>0.0</v>
      </c>
      <c r="AH274" s="225">
        <v>0.0</v>
      </c>
      <c r="AI274" s="225">
        <v>0.0</v>
      </c>
      <c r="AJ274" s="225">
        <v>0.0</v>
      </c>
      <c r="AK274" s="225">
        <v>0.0</v>
      </c>
      <c r="AL274" s="225">
        <v>0.0</v>
      </c>
      <c r="AM274" s="225">
        <v>0.0</v>
      </c>
      <c r="AN274" s="225">
        <v>0.0</v>
      </c>
      <c r="AO274" s="225">
        <v>1.0</v>
      </c>
      <c r="AP274" s="225">
        <v>0.0</v>
      </c>
      <c r="AQ274" s="225">
        <v>0.0</v>
      </c>
      <c r="AR274" s="225">
        <v>0.0</v>
      </c>
      <c r="AS274" s="225">
        <v>0.0</v>
      </c>
      <c r="AT274" s="225">
        <v>0.0</v>
      </c>
      <c r="AU274" s="225">
        <v>0.0</v>
      </c>
      <c r="AV274" s="225">
        <v>0.0</v>
      </c>
      <c r="AW274" s="225">
        <v>0.0</v>
      </c>
      <c r="AX274" s="225">
        <v>0.0</v>
      </c>
      <c r="AY274" s="359" t="str">
        <f t="shared" ref="AY274:BS274" si="1104">IF(AD274 = 0, "", AD274)</f>
        <v>2</v>
      </c>
      <c r="AZ274" s="227" t="str">
        <f t="shared" si="1104"/>
        <v/>
      </c>
      <c r="BA274" s="227" t="str">
        <f t="shared" si="1104"/>
        <v/>
      </c>
      <c r="BB274" s="227" t="str">
        <f t="shared" si="1104"/>
        <v/>
      </c>
      <c r="BC274" s="227" t="str">
        <f t="shared" si="1104"/>
        <v/>
      </c>
      <c r="BD274" s="227" t="str">
        <f t="shared" si="1104"/>
        <v/>
      </c>
      <c r="BE274" s="227" t="str">
        <f t="shared" si="1104"/>
        <v/>
      </c>
      <c r="BF274" s="227" t="str">
        <f t="shared" si="1104"/>
        <v/>
      </c>
      <c r="BG274" s="227" t="str">
        <f t="shared" si="1104"/>
        <v/>
      </c>
      <c r="BH274" s="227" t="str">
        <f t="shared" si="1104"/>
        <v/>
      </c>
      <c r="BI274" s="227" t="str">
        <f t="shared" si="1104"/>
        <v/>
      </c>
      <c r="BJ274" s="227" t="str">
        <f t="shared" si="1104"/>
        <v>1</v>
      </c>
      <c r="BK274" s="227" t="str">
        <f t="shared" si="1104"/>
        <v/>
      </c>
      <c r="BL274" s="227" t="str">
        <f t="shared" si="1104"/>
        <v/>
      </c>
      <c r="BM274" s="227" t="str">
        <f t="shared" si="1104"/>
        <v/>
      </c>
      <c r="BN274" s="227" t="str">
        <f t="shared" si="1104"/>
        <v/>
      </c>
      <c r="BO274" s="227" t="str">
        <f t="shared" si="1104"/>
        <v/>
      </c>
      <c r="BP274" s="227" t="str">
        <f t="shared" si="1104"/>
        <v/>
      </c>
      <c r="BQ274" s="227" t="str">
        <f t="shared" si="1104"/>
        <v/>
      </c>
      <c r="BR274" s="227" t="str">
        <f t="shared" si="1104"/>
        <v/>
      </c>
      <c r="BS274" s="238" t="str">
        <f t="shared" si="1104"/>
        <v/>
      </c>
      <c r="BT274" s="239" t="str">
        <f>$AY274*Assembly!Y$4+$AZ274*Assembly!Y$5+$BA274*Assembly!Y$6+$BB274*Assembly!Y$7+$BC274*Assembly!Y$8+$BD274*Assembly!Y$9+$BE274*Assembly!Y$10+$BF274*Assembly!Y$11+$BG274*Assembly!Y$12+$BH274*Assembly!Y$13+$BI274*Assembly!Y$14+$BJ274*Assembly!Y$15+$BK274*Assembly!Y$16+$BL274*Assembly!Y$17+$BM274*Assembly!Y$18+$BN274*Assembly!Y$19+$BO274*Assembly!Y$20+$BP274*Assembly!Y$21+$BQ274*Assembly!Y$22+$BR274*Assembly!Y$23+$BS274*Assembly!Y$24</f>
        <v>46</v>
      </c>
      <c r="BU274" s="225" t="str">
        <f t="shared" si="8"/>
        <v>368</v>
      </c>
      <c r="BV274" s="225"/>
      <c r="BW274" s="225" t="str">
        <f>$AY274*Assembly!AC$4+$AZ274*Assembly!AC$5+$BA274*Assembly!AC$6+$BB274*Assembly!AC$7+$BC274*Assembly!AC$8+$BD274*Assembly!AC$9+$BE274*Assembly!AC$10+$BF274*Assembly!AC$11+$BG274*Assembly!AC$12+$BH274*Assembly!AC$13+$BI274*Assembly!AC$14+$BJ274*Assembly!AC$15+$BK274*Assembly!AC$16+$BL274*Assembly!AC$17+$BM274*Assembly!AC$18+$BN274*Assembly!AC$19+$BO274*Assembly!AC$20+$BP274*Assembly!AC$21+$BQ274*Assembly!AC$22+$BR274*Assembly!AC$23+$BS274*Assembly!AC$24</f>
        <v>230</v>
      </c>
      <c r="BX274" s="240" t="str">
        <f t="shared" si="9"/>
        <v>5.00</v>
      </c>
      <c r="BY274" s="241" t="str">
        <f t="shared" si="10"/>
        <v>1840</v>
      </c>
      <c r="BZ274" s="242" t="str">
        <f t="shared" si="11"/>
        <v>0.6</v>
      </c>
      <c r="CA274" s="241" t="str">
        <f t="shared" si="12"/>
        <v>77</v>
      </c>
      <c r="CB274" s="225" t="str">
        <f>$AY274*Assembly!X$4+$AZ274*Assembly!X$5+$BA274*Assembly!X$6+$BB274*Assembly!X$7+$BC274*Assembly!X$8+$BD274*Assembly!X$9+$BE274*Assembly!X$10+$BF274*Assembly!X$11+$BG274*Assembly!X$12+$BH274*Assembly!X$13+$BI274*Assembly!X$14+$BJ274*Assembly!X$15+$BK274*Assembly!X$16+$BL274*Assembly!X$17+$BM274*Assembly!X$18+$BN274*Assembly!X$19+$BO274*Assembly!X$20+$BP274*Assembly!X$21+$BQ274*Assembly!X$22+$BR274*Assembly!X$23+$BS274*Assembly!X$24</f>
        <v>4</v>
      </c>
      <c r="CC274" s="225" t="str">
        <f t="shared" si="13"/>
        <v>622</v>
      </c>
      <c r="CD274" s="223" t="str">
        <f t="shared" si="14"/>
        <v>0.0006</v>
      </c>
      <c r="CE274" s="243" t="str">
        <f>$AY274*Assembly!AB$4+$AZ274*Assembly!AB$5+$BA274*Assembly!AB$6+$BB274*Assembly!AB$7+$BC274*Assembly!AB$8+$BD274*Assembly!AB$9+$BE274*Assembly!AB$10+$BF274*Assembly!AB$11+$BG274*Assembly!AB$12+$BH274*Assembly!AB$13+$BI274*Assembly!AB$14+$BJ274*Assembly!AB$15+$BK274*Assembly!AB$16+$BL274*Assembly!AB$17+$BM274*Assembly!AB$18+$BN274*Assembly!AB$19+$BO274*Assembly!AB$20+$BP274*Assembly!AB$21+$BQ274*Assembly!AB$22+$BR274*Assembly!AB$23+$BS274*Assembly!AB$24</f>
        <v>21</v>
      </c>
      <c r="CF274" s="231" t="str">
        <f>$AY274*Assembly!M$4+$AZ274*Assembly!M$5+$BA274*Assembly!M$6+$BB274*Assembly!M$7+$BC274*Assembly!M$8+$BD274*Assembly!M$9+$BE274*Assembly!M$10+$BF274*Assembly!M$11+$BG274*Assembly!M$12+$BH274*Assembly!M$13+$BI274*Assembly!M$14+$BJ274*Assembly!M$15+$BK274*Assembly!M$16+$BL274*Assembly!M$17+$BM274*Assembly!M$18+$BN274*Assembly!M$19+$BO274*Assembly!M$20+$BP274*Assembly!M$21+$BQ274*Assembly!M$22+$BR274*Assembly!M$23+$BS274*Assembly!M$24</f>
        <v>54</v>
      </c>
      <c r="CG274" s="231" t="str">
        <f>$AY274*Assembly!N$4+$AZ274*Assembly!N$5+$BA274*Assembly!N$6+$BB274*Assembly!N$7+$BC274*Assembly!N$8+$BD274*Assembly!N$9+$BE274*Assembly!N$10+$BF274*Assembly!N$11+$BG274*Assembly!N$12+$BH274*Assembly!N$13+$BI274*Assembly!N$14+$BJ274*Assembly!N$15+$BK274*Assembly!N$16+$BL274*Assembly!N$17+$BM274*Assembly!N$18+$BN274*Assembly!N$19+$BO274*Assembly!N$20+$BP274*Assembly!N$21+$BQ274*Assembly!N$22+$BR274*Assembly!N$23+$BS274*Assembly!N$24</f>
        <v>5</v>
      </c>
      <c r="CH274" s="231" t="str">
        <f>$AY274*Assembly!O$4+$AZ274*Assembly!O$5+$BA274*Assembly!O$6+$BB274*Assembly!O$7+$BC274*Assembly!O$8+$BD274*Assembly!O$9+$BE274*Assembly!O$10+$BF274*Assembly!O$11+$BG274*Assembly!O$12+$BH274*Assembly!O$13+$BI274*Assembly!O$14+$BJ274*Assembly!O$15+$BK274*Assembly!O$16+$BL274*Assembly!O$17+$BM274*Assembly!O$18+$BN274*Assembly!O$19+$BO274*Assembly!O$20+$BP274*Assembly!O$21+$BQ274*Assembly!O$22+$BR274*Assembly!O$23+$BS274*Assembly!O$24</f>
        <v>3</v>
      </c>
      <c r="CI274" s="229" t="str">
        <f>$AY274*Assembly!P$4+$AZ274*Assembly!P$5+$BA274*Assembly!P$6+$BB274*Assembly!P$7+$BC274*Assembly!P$8+$BD274*Assembly!P$9+$BE274*Assembly!P$10+$BF274*Assembly!P$11+$BG274*Assembly!P$12+$BH274*Assembly!P$13+$BI274*Assembly!P$14+$BJ274*Assembly!P$15+$BK274*Assembly!P$16+$BL274*Assembly!P$17+$BM274*Assembly!P$18+$BN274*Assembly!P$19+$BO274*Assembly!P$20+$BP274*Assembly!P$21+$BQ274*Assembly!P$22+$BR274*Assembly!P$23+$BS274*Assembly!P$24</f>
        <v>0</v>
      </c>
      <c r="CJ274" s="229" t="str">
        <f>$AY274*Assembly!Q$4+$AZ274*Assembly!Q$5+$BA274*Assembly!Q$6+$BB274*Assembly!Q$7+$BC274*Assembly!Q$8+$BD274*Assembly!Q$9+$BE274*Assembly!Q$10+$BF274*Assembly!Q$11+$BG274*Assembly!Q$12+$BH274*Assembly!Q$13+$BI274*Assembly!Q$14+$BJ274*Assembly!Q$15+$BK274*Assembly!Q$16+$BL274*Assembly!Q$17+$BM274*Assembly!Q$18+$BN274*Assembly!Q$19+$BO274*Assembly!Q$20+$BP274*Assembly!Q$21+$BQ274*Assembly!Q$22+$BR274*Assembly!Q$23+$BS274*Assembly!Q$24</f>
        <v>0</v>
      </c>
      <c r="CK274" s="231" t="str">
        <f>$AY274*Assembly!R$4+$AZ274*Assembly!R$5+$BA274*Assembly!R$6+$BB274*Assembly!R$7+$BC274*Assembly!R$8+$BD274*Assembly!R$9+$BE274*Assembly!R$10+$BF274*Assembly!R$11+$BG274*Assembly!R$12+$BH274*Assembly!R$13+$BI274*Assembly!R$14+$BJ274*Assembly!R$15+$BK274*Assembly!R$16+$BL274*Assembly!R$17+$BM274*Assembly!R$18+$BN274*Assembly!R$19+$BO274*Assembly!R$20+$BP274*Assembly!R$21+$BQ274*Assembly!R$22+$BR274*Assembly!R$23+$BS274*Assembly!R$24</f>
        <v>0</v>
      </c>
      <c r="CL274" s="229" t="str">
        <f>$AY274*Assembly!S$4+$AZ274*Assembly!S$5+$BA274*Assembly!S$6+$BB274*Assembly!S$7+$BC274*Assembly!S$8+$BD274*Assembly!S$9+$BE274*Assembly!S$10+$BF274*Assembly!S$11+$BG274*Assembly!S$12+$BH274*Assembly!S$13+$BI274*Assembly!S$14+$BJ274*Assembly!S$15+$BK274*Assembly!S$16+$BL274*Assembly!S$17+$BM274*Assembly!S$18+$BN274*Assembly!S$19+$BO274*Assembly!S$20+$BP274*Assembly!S$21+$BQ274*Assembly!S$22+$BR274*Assembly!S$23+$BS274*Assembly!S$24</f>
        <v>0</v>
      </c>
      <c r="CM274" s="229" t="str">
        <f>$AY274*Assembly!T$4+$AZ274*Assembly!T$5+$BA274*Assembly!T$6+$BB274*Assembly!T$7+$BC274*Assembly!T$8+$BD274*Assembly!T$9+$BE274*Assembly!T$10+$BF274*Assembly!T$11+$BG274*Assembly!T$12+$BH274*Assembly!T$13+$BI274*Assembly!T$14+$BJ274*Assembly!T$15+$BK274*Assembly!T$16+$BL274*Assembly!T$17+$BM274*Assembly!T$18+$BN274*Assembly!T$19+$BO274*Assembly!T$20+$BP274*Assembly!T$21+$BQ274*Assembly!T$22+$BR274*Assembly!T$23+$BS274*Assembly!T$24</f>
        <v>0</v>
      </c>
      <c r="CN274" s="229" t="str">
        <f>$AY274*Assembly!U$4+$AZ274*Assembly!U$5+$BA274*Assembly!U$6+$BB274*Assembly!U$7+$BC274*Assembly!U$8+$BD274*Assembly!U$9+$BE274*Assembly!U$10+$BF274*Assembly!U$11+$BG274*Assembly!U$12+$BH274*Assembly!U$13+$BI274*Assembly!U$14+$BJ274*Assembly!U$15+$BK274*Assembly!U$16+$BL274*Assembly!U$17+$BM274*Assembly!U$18+$BN274*Assembly!U$19+$BO274*Assembly!U$20+$BP274*Assembly!U$21+$BQ274*Assembly!U$22+$BR274*Assembly!U$23+$BS274*Assembly!U$24</f>
        <v>0</v>
      </c>
      <c r="CO274" s="231" t="str">
        <f>$AY274*Assembly!V$4+$AZ274*Assembly!V$5+$BA274*Assembly!V$6+$BB274*Assembly!V$7+$BC274*Assembly!V$8+$BD274*Assembly!V$9+$BE274*Assembly!V$10+$BF274*Assembly!V$11+$BG274*Assembly!V$12+$BH274*Assembly!V$13+$BI274*Assembly!V$14+$BJ274*Assembly!V$15+$BK274*Assembly!V$16+$BL274*Assembly!V$17+$BM274*Assembly!V$18+$BN274*Assembly!V$19+$BO274*Assembly!V$20+$BP274*Assembly!V$21+$BQ274*Assembly!V$22+$BR274*Assembly!V$23+$BS274*Assembly!V$24</f>
        <v>0</v>
      </c>
      <c r="CP274" s="231" t="str">
        <f>CF274*Refining!$F$3</f>
        <v>96</v>
      </c>
      <c r="CQ274" s="231" t="str">
        <f>CG274*Refining!$F$4</f>
        <v>16</v>
      </c>
      <c r="CR274" s="231" t="str">
        <f>CH274*Refining!$F$5</f>
        <v>13</v>
      </c>
      <c r="CS274" s="231" t="str">
        <f>CI274*Refining!$F$6</f>
        <v>0</v>
      </c>
      <c r="CT274" s="231" t="str">
        <f>CJ274*Refining!$F$7</f>
        <v>0</v>
      </c>
      <c r="CU274" s="231" t="str">
        <f>CK274*Refining!$F$8</f>
        <v>0</v>
      </c>
      <c r="CV274" s="231" t="str">
        <f>CL274*Refining!$F$9</f>
        <v>0</v>
      </c>
      <c r="CW274" s="231" t="str">
        <f>CM274*Refining!$F$10</f>
        <v>0</v>
      </c>
      <c r="CX274" s="231" t="str">
        <f>CN274*Refining!$F$11</f>
        <v>0</v>
      </c>
      <c r="CY274" s="231" t="str">
        <f>CO274*Refining!$F$12</f>
        <v>0</v>
      </c>
      <c r="CZ274" s="244" t="str">
        <f t="shared" ref="CZ274:DS274" si="1105">IF(CF274 = 0, "", CF274)</f>
        <v>54</v>
      </c>
      <c r="DA274" s="245" t="str">
        <f t="shared" si="1105"/>
        <v>5</v>
      </c>
      <c r="DB274" s="245" t="str">
        <f t="shared" si="1105"/>
        <v>3</v>
      </c>
      <c r="DC274" s="245" t="str">
        <f t="shared" si="1105"/>
        <v/>
      </c>
      <c r="DD274" s="245" t="str">
        <f t="shared" si="1105"/>
        <v/>
      </c>
      <c r="DE274" s="245" t="str">
        <f t="shared" si="1105"/>
        <v/>
      </c>
      <c r="DF274" s="245" t="str">
        <f t="shared" si="1105"/>
        <v/>
      </c>
      <c r="DG274" s="245" t="str">
        <f t="shared" si="1105"/>
        <v/>
      </c>
      <c r="DH274" s="245" t="str">
        <f t="shared" si="1105"/>
        <v/>
      </c>
      <c r="DI274" s="246" t="str">
        <f t="shared" si="1105"/>
        <v/>
      </c>
      <c r="DJ274" s="244" t="str">
        <f t="shared" si="1105"/>
        <v>96</v>
      </c>
      <c r="DK274" s="245" t="str">
        <f t="shared" si="1105"/>
        <v>16</v>
      </c>
      <c r="DL274" s="245" t="str">
        <f t="shared" si="1105"/>
        <v>13</v>
      </c>
      <c r="DM274" s="245" t="str">
        <f t="shared" si="1105"/>
        <v/>
      </c>
      <c r="DN274" s="259" t="str">
        <f t="shared" si="1105"/>
        <v/>
      </c>
      <c r="DO274" s="245" t="str">
        <f t="shared" si="1105"/>
        <v/>
      </c>
      <c r="DP274" s="245" t="str">
        <f t="shared" si="1105"/>
        <v/>
      </c>
      <c r="DQ274" s="245" t="str">
        <f t="shared" si="1105"/>
        <v/>
      </c>
      <c r="DR274" s="245" t="str">
        <f t="shared" si="1105"/>
        <v/>
      </c>
      <c r="DS274" s="246" t="str">
        <f t="shared" si="1105"/>
        <v/>
      </c>
      <c r="DT274" s="248" t="str">
        <f t="shared" si="16"/>
        <v>62</v>
      </c>
      <c r="DU274" s="249" t="str">
        <f t="shared" si="17"/>
        <v>125</v>
      </c>
      <c r="DV274" s="225" t="str">
        <f>CZ274*'Ores &amp; Ingots'!$C$3+DA274*'Ores &amp; Ingots'!$C$4+DB274*'Ores &amp; Ingots'!$C$5+DC274*'Ores &amp; Ingots'!$C$6+DD274*'Ores &amp; Ingots'!$C$7+DE274*'Ores &amp; Ingots'!$C$8+DF274*'Ores &amp; Ingots'!$C$9+DG274*'Ores &amp; Ingots'!$C$10+DH274*'Ores &amp; Ingots'!$C$11+DI274*'Ores &amp; Ingots'!$C$12</f>
        <v>8</v>
      </c>
      <c r="DW274" s="225" t="str">
        <f>DJ274*'Ores &amp; Ingots'!$B$3+DK274*'Ores &amp; Ingots'!$B$4+DL274*'Ores &amp; Ingots'!$B$5+DM274*'Ores &amp; Ingots'!$B$6+DN274*'Ores &amp; Ingots'!$B$7+DO274*'Ores &amp; Ingots'!$B$8+DP274*'Ores &amp; Ingots'!$B$9+DQ274*'Ores &amp; Ingots'!$B$10+DR274*'Ores &amp; Ingots'!$B$11+DS274*'Ores &amp; Ingots'!$B$12</f>
        <v>46</v>
      </c>
      <c r="DX274" s="249" t="str">
        <f>CZ274*Refining!$G$3+DA274*Refining!$G$4+DB274*Refining!$G$5+DC274*Refining!$G$6+DD274*Refining!$G$7+DE274*Refining!$G$8+DF274*Refining!$G$9+DG274*Refining!$G$10+DH274*Refining!$G$11+DI274*Refining!$G$12</f>
        <v>66</v>
      </c>
      <c r="DY274" s="249" t="str">
        <f t="shared" si="18"/>
        <v>10,299</v>
      </c>
      <c r="DZ274" s="250" t="str">
        <f t="shared" si="19"/>
        <v>0.0103</v>
      </c>
      <c r="EA274" s="248" t="str">
        <f t="shared" si="20"/>
        <v>73</v>
      </c>
      <c r="EB274" s="251" t="str">
        <f t="shared" ref="EB274:EC274" si="1106">EA274/60</f>
        <v>1.2</v>
      </c>
      <c r="EC274" s="251" t="str">
        <f t="shared" si="1106"/>
        <v>0.0</v>
      </c>
      <c r="ED274" s="248" t="str">
        <f t="shared" si="22"/>
        <v>10,921</v>
      </c>
      <c r="EE274" s="251" t="str">
        <f t="shared" ref="EE274:EF274" si="1107">ED274/1000</f>
        <v>10.9</v>
      </c>
      <c r="EF274" s="252" t="str">
        <f t="shared" si="1107"/>
        <v>0.01</v>
      </c>
      <c r="EG274" s="223" t="str">
        <f t="shared" si="24"/>
        <v>0.0109</v>
      </c>
      <c r="EH274" s="224" t="str">
        <f t="shared" si="25"/>
        <v>0:01:13</v>
      </c>
      <c r="EI274" s="225" t="s">
        <v>12</v>
      </c>
    </row>
    <row r="275">
      <c r="A275" s="33"/>
      <c r="B275" s="226" t="s">
        <v>1084</v>
      </c>
      <c r="C275" s="227" t="s">
        <v>885</v>
      </c>
      <c r="D275" s="227">
        <v>1.0</v>
      </c>
      <c r="E275" s="227">
        <v>1.0</v>
      </c>
      <c r="F275" s="227">
        <v>1.0</v>
      </c>
      <c r="G275" s="253" t="str">
        <f t="shared" si="5"/>
        <v>0.1</v>
      </c>
      <c r="H275" s="254">
        <v>4.0</v>
      </c>
      <c r="I275" s="254">
        <v>12.0</v>
      </c>
      <c r="J275" s="254" t="str">
        <f>H275/Main!$D$9</f>
        <v>4</v>
      </c>
      <c r="K275" s="254" t="str">
        <f>I275/Main!$D$10</f>
        <v>12</v>
      </c>
      <c r="L275" s="254" t="str">
        <f t="shared" si="6"/>
        <v>3</v>
      </c>
      <c r="M275" s="254">
        <v>0.16</v>
      </c>
      <c r="N275" s="255"/>
      <c r="O275" s="255"/>
      <c r="P275" s="255"/>
      <c r="Q275" s="256"/>
      <c r="R275" s="255"/>
      <c r="S275" s="257"/>
      <c r="T275" s="257"/>
      <c r="U275" s="255"/>
      <c r="V275" s="255"/>
      <c r="W275" s="350"/>
      <c r="X275" s="257"/>
      <c r="Y275" s="255"/>
      <c r="Z275" s="255"/>
      <c r="AA275" s="255"/>
      <c r="AB275" s="255"/>
      <c r="AC275" s="351"/>
      <c r="AD275" s="309">
        <v>4.0</v>
      </c>
      <c r="AE275" s="225">
        <v>0.0</v>
      </c>
      <c r="AF275" s="225">
        <v>0.0</v>
      </c>
      <c r="AG275" s="225">
        <v>0.0</v>
      </c>
      <c r="AH275" s="225">
        <v>0.0</v>
      </c>
      <c r="AI275" s="225">
        <v>0.0</v>
      </c>
      <c r="AJ275" s="225">
        <v>0.0</v>
      </c>
      <c r="AK275" s="225">
        <v>0.0</v>
      </c>
      <c r="AL275" s="225">
        <v>0.0</v>
      </c>
      <c r="AM275" s="225">
        <v>0.0</v>
      </c>
      <c r="AN275" s="225">
        <v>0.0</v>
      </c>
      <c r="AO275" s="225">
        <v>1.0</v>
      </c>
      <c r="AP275" s="225">
        <v>0.0</v>
      </c>
      <c r="AQ275" s="225">
        <v>0.0</v>
      </c>
      <c r="AR275" s="225">
        <v>0.0</v>
      </c>
      <c r="AS275" s="225">
        <v>0.0</v>
      </c>
      <c r="AT275" s="225">
        <v>0.0</v>
      </c>
      <c r="AU275" s="225">
        <v>0.0</v>
      </c>
      <c r="AV275" s="225">
        <v>0.0</v>
      </c>
      <c r="AW275" s="225">
        <v>0.0</v>
      </c>
      <c r="AX275" s="225">
        <v>0.0</v>
      </c>
      <c r="AY275" s="359" t="str">
        <f t="shared" ref="AY275:BS275" si="1108">IF(AD275 = 0, "", AD275)</f>
        <v>4</v>
      </c>
      <c r="AZ275" s="227" t="str">
        <f t="shared" si="1108"/>
        <v/>
      </c>
      <c r="BA275" s="227" t="str">
        <f t="shared" si="1108"/>
        <v/>
      </c>
      <c r="BB275" s="227" t="str">
        <f t="shared" si="1108"/>
        <v/>
      </c>
      <c r="BC275" s="227" t="str">
        <f t="shared" si="1108"/>
        <v/>
      </c>
      <c r="BD275" s="227" t="str">
        <f t="shared" si="1108"/>
        <v/>
      </c>
      <c r="BE275" s="227" t="str">
        <f t="shared" si="1108"/>
        <v/>
      </c>
      <c r="BF275" s="227" t="str">
        <f t="shared" si="1108"/>
        <v/>
      </c>
      <c r="BG275" s="227" t="str">
        <f t="shared" si="1108"/>
        <v/>
      </c>
      <c r="BH275" s="227" t="str">
        <f t="shared" si="1108"/>
        <v/>
      </c>
      <c r="BI275" s="227" t="str">
        <f t="shared" si="1108"/>
        <v/>
      </c>
      <c r="BJ275" s="227" t="str">
        <f t="shared" si="1108"/>
        <v>1</v>
      </c>
      <c r="BK275" s="227" t="str">
        <f t="shared" si="1108"/>
        <v/>
      </c>
      <c r="BL275" s="227" t="str">
        <f t="shared" si="1108"/>
        <v/>
      </c>
      <c r="BM275" s="227" t="str">
        <f t="shared" si="1108"/>
        <v/>
      </c>
      <c r="BN275" s="227" t="str">
        <f t="shared" si="1108"/>
        <v/>
      </c>
      <c r="BO275" s="227" t="str">
        <f t="shared" si="1108"/>
        <v/>
      </c>
      <c r="BP275" s="227" t="str">
        <f t="shared" si="1108"/>
        <v/>
      </c>
      <c r="BQ275" s="227" t="str">
        <f t="shared" si="1108"/>
        <v/>
      </c>
      <c r="BR275" s="227" t="str">
        <f t="shared" si="1108"/>
        <v/>
      </c>
      <c r="BS275" s="238" t="str">
        <f t="shared" si="1108"/>
        <v/>
      </c>
      <c r="BT275" s="239" t="str">
        <f>$AY275*Assembly!Y$4+$AZ275*Assembly!Y$5+$BA275*Assembly!Y$6+$BB275*Assembly!Y$7+$BC275*Assembly!Y$8+$BD275*Assembly!Y$9+$BE275*Assembly!Y$10+$BF275*Assembly!Y$11+$BG275*Assembly!Y$12+$BH275*Assembly!Y$13+$BI275*Assembly!Y$14+$BJ275*Assembly!Y$15+$BK275*Assembly!Y$16+$BL275*Assembly!Y$17+$BM275*Assembly!Y$18+$BN275*Assembly!Y$19+$BO275*Assembly!Y$20+$BP275*Assembly!Y$21+$BQ275*Assembly!Y$22+$BR275*Assembly!Y$23+$BS275*Assembly!Y$24</f>
        <v>86</v>
      </c>
      <c r="BU275" s="225" t="str">
        <f t="shared" si="8"/>
        <v>688</v>
      </c>
      <c r="BV275" s="225"/>
      <c r="BW275" s="225" t="str">
        <f>$AY275*Assembly!AC$4+$AZ275*Assembly!AC$5+$BA275*Assembly!AC$6+$BB275*Assembly!AC$7+$BC275*Assembly!AC$8+$BD275*Assembly!AC$9+$BE275*Assembly!AC$10+$BF275*Assembly!AC$11+$BG275*Assembly!AC$12+$BH275*Assembly!AC$13+$BI275*Assembly!AC$14+$BJ275*Assembly!AC$15+$BK275*Assembly!AC$16+$BL275*Assembly!AC$17+$BM275*Assembly!AC$18+$BN275*Assembly!AC$19+$BO275*Assembly!AC$20+$BP275*Assembly!AC$21+$BQ275*Assembly!AC$22+$BR275*Assembly!AC$23+$BS275*Assembly!AC$24</f>
        <v>430</v>
      </c>
      <c r="BX275" s="240" t="str">
        <f t="shared" si="9"/>
        <v>5.00</v>
      </c>
      <c r="BY275" s="241" t="str">
        <f t="shared" si="10"/>
        <v>3440</v>
      </c>
      <c r="BZ275" s="242" t="str">
        <f t="shared" si="11"/>
        <v>0.6</v>
      </c>
      <c r="CA275" s="241" t="str">
        <f t="shared" si="12"/>
        <v>108</v>
      </c>
      <c r="CB275" s="225" t="str">
        <f>$AY275*Assembly!X$4+$AZ275*Assembly!X$5+$BA275*Assembly!X$6+$BB275*Assembly!X$7+$BC275*Assembly!X$8+$BD275*Assembly!X$9+$BE275*Assembly!X$10+$BF275*Assembly!X$11+$BG275*Assembly!X$12+$BH275*Assembly!X$13+$BI275*Assembly!X$14+$BJ275*Assembly!X$15+$BK275*Assembly!X$16+$BL275*Assembly!X$17+$BM275*Assembly!X$18+$BN275*Assembly!X$19+$BO275*Assembly!X$20+$BP275*Assembly!X$21+$BQ275*Assembly!X$22+$BR275*Assembly!X$23+$BS275*Assembly!X$24</f>
        <v>6</v>
      </c>
      <c r="CC275" s="225" t="str">
        <f t="shared" si="13"/>
        <v>933</v>
      </c>
      <c r="CD275" s="223" t="str">
        <f t="shared" si="14"/>
        <v>0.0009</v>
      </c>
      <c r="CE275" s="243" t="str">
        <f>$AY275*Assembly!AB$4+$AZ275*Assembly!AB$5+$BA275*Assembly!AB$6+$BB275*Assembly!AB$7+$BC275*Assembly!AB$8+$BD275*Assembly!AB$9+$BE275*Assembly!AB$10+$BF275*Assembly!AB$11+$BG275*Assembly!AB$12+$BH275*Assembly!AB$13+$BI275*Assembly!AB$14+$BJ275*Assembly!AB$15+$BK275*Assembly!AB$16+$BL275*Assembly!AB$17+$BM275*Assembly!AB$18+$BN275*Assembly!AB$19+$BO275*Assembly!AB$20+$BP275*Assembly!AB$21+$BQ275*Assembly!AB$22+$BR275*Assembly!AB$23+$BS275*Assembly!AB$24</f>
        <v>27</v>
      </c>
      <c r="CF275" s="256" t="str">
        <f>$AY275*Assembly!M$4+$AZ275*Assembly!M$5+$BA275*Assembly!M$6+$BB275*Assembly!M$7+$BC275*Assembly!M$8+$BD275*Assembly!M$9+$BE275*Assembly!M$10+$BF275*Assembly!M$11+$BG275*Assembly!M$12+$BH275*Assembly!M$13+$BI275*Assembly!M$14+$BJ275*Assembly!M$15+$BK275*Assembly!M$16+$BL275*Assembly!M$17+$BM275*Assembly!M$18+$BN275*Assembly!M$19+$BO275*Assembly!M$20+$BP275*Assembly!M$21+$BQ275*Assembly!M$22+$BR275*Assembly!M$23+$BS275*Assembly!M$24</f>
        <v>96</v>
      </c>
      <c r="CG275" s="256" t="str">
        <f>$AY275*Assembly!N$4+$AZ275*Assembly!N$5+$BA275*Assembly!N$6+$BB275*Assembly!N$7+$BC275*Assembly!N$8+$BD275*Assembly!N$9+$BE275*Assembly!N$10+$BF275*Assembly!N$11+$BG275*Assembly!N$12+$BH275*Assembly!N$13+$BI275*Assembly!N$14+$BJ275*Assembly!N$15+$BK275*Assembly!N$16+$BL275*Assembly!N$17+$BM275*Assembly!N$18+$BN275*Assembly!N$19+$BO275*Assembly!N$20+$BP275*Assembly!N$21+$BQ275*Assembly!N$22+$BR275*Assembly!N$23+$BS275*Assembly!N$24</f>
        <v>5</v>
      </c>
      <c r="CH275" s="256" t="str">
        <f>$AY275*Assembly!O$4+$AZ275*Assembly!O$5+$BA275*Assembly!O$6+$BB275*Assembly!O$7+$BC275*Assembly!O$8+$BD275*Assembly!O$9+$BE275*Assembly!O$10+$BF275*Assembly!O$11+$BG275*Assembly!O$12+$BH275*Assembly!O$13+$BI275*Assembly!O$14+$BJ275*Assembly!O$15+$BK275*Assembly!O$16+$BL275*Assembly!O$17+$BM275*Assembly!O$18+$BN275*Assembly!O$19+$BO275*Assembly!O$20+$BP275*Assembly!O$21+$BQ275*Assembly!O$22+$BR275*Assembly!O$23+$BS275*Assembly!O$24</f>
        <v>3</v>
      </c>
      <c r="CI275" s="254" t="str">
        <f>$AY275*Assembly!P$4+$AZ275*Assembly!P$5+$BA275*Assembly!P$6+$BB275*Assembly!P$7+$BC275*Assembly!P$8+$BD275*Assembly!P$9+$BE275*Assembly!P$10+$BF275*Assembly!P$11+$BG275*Assembly!P$12+$BH275*Assembly!P$13+$BI275*Assembly!P$14+$BJ275*Assembly!P$15+$BK275*Assembly!P$16+$BL275*Assembly!P$17+$BM275*Assembly!P$18+$BN275*Assembly!P$19+$BO275*Assembly!P$20+$BP275*Assembly!P$21+$BQ275*Assembly!P$22+$BR275*Assembly!P$23+$BS275*Assembly!P$24</f>
        <v>0</v>
      </c>
      <c r="CJ275" s="254" t="str">
        <f>$AY275*Assembly!Q$4+$AZ275*Assembly!Q$5+$BA275*Assembly!Q$6+$BB275*Assembly!Q$7+$BC275*Assembly!Q$8+$BD275*Assembly!Q$9+$BE275*Assembly!Q$10+$BF275*Assembly!Q$11+$BG275*Assembly!Q$12+$BH275*Assembly!Q$13+$BI275*Assembly!Q$14+$BJ275*Assembly!Q$15+$BK275*Assembly!Q$16+$BL275*Assembly!Q$17+$BM275*Assembly!Q$18+$BN275*Assembly!Q$19+$BO275*Assembly!Q$20+$BP275*Assembly!Q$21+$BQ275*Assembly!Q$22+$BR275*Assembly!Q$23+$BS275*Assembly!Q$24</f>
        <v>0</v>
      </c>
      <c r="CK275" s="256" t="str">
        <f>$AY275*Assembly!R$4+$AZ275*Assembly!R$5+$BA275*Assembly!R$6+$BB275*Assembly!R$7+$BC275*Assembly!R$8+$BD275*Assembly!R$9+$BE275*Assembly!R$10+$BF275*Assembly!R$11+$BG275*Assembly!R$12+$BH275*Assembly!R$13+$BI275*Assembly!R$14+$BJ275*Assembly!R$15+$BK275*Assembly!R$16+$BL275*Assembly!R$17+$BM275*Assembly!R$18+$BN275*Assembly!R$19+$BO275*Assembly!R$20+$BP275*Assembly!R$21+$BQ275*Assembly!R$22+$BR275*Assembly!R$23+$BS275*Assembly!R$24</f>
        <v>0</v>
      </c>
      <c r="CL275" s="254" t="str">
        <f>$AY275*Assembly!S$4+$AZ275*Assembly!S$5+$BA275*Assembly!S$6+$BB275*Assembly!S$7+$BC275*Assembly!S$8+$BD275*Assembly!S$9+$BE275*Assembly!S$10+$BF275*Assembly!S$11+$BG275*Assembly!S$12+$BH275*Assembly!S$13+$BI275*Assembly!S$14+$BJ275*Assembly!S$15+$BK275*Assembly!S$16+$BL275*Assembly!S$17+$BM275*Assembly!S$18+$BN275*Assembly!S$19+$BO275*Assembly!S$20+$BP275*Assembly!S$21+$BQ275*Assembly!S$22+$BR275*Assembly!S$23+$BS275*Assembly!S$24</f>
        <v>0</v>
      </c>
      <c r="CM275" s="254" t="str">
        <f>$AY275*Assembly!T$4+$AZ275*Assembly!T$5+$BA275*Assembly!T$6+$BB275*Assembly!T$7+$BC275*Assembly!T$8+$BD275*Assembly!T$9+$BE275*Assembly!T$10+$BF275*Assembly!T$11+$BG275*Assembly!T$12+$BH275*Assembly!T$13+$BI275*Assembly!T$14+$BJ275*Assembly!T$15+$BK275*Assembly!T$16+$BL275*Assembly!T$17+$BM275*Assembly!T$18+$BN275*Assembly!T$19+$BO275*Assembly!T$20+$BP275*Assembly!T$21+$BQ275*Assembly!T$22+$BR275*Assembly!T$23+$BS275*Assembly!T$24</f>
        <v>0</v>
      </c>
      <c r="CN275" s="254" t="str">
        <f>$AY275*Assembly!U$4+$AZ275*Assembly!U$5+$BA275*Assembly!U$6+$BB275*Assembly!U$7+$BC275*Assembly!U$8+$BD275*Assembly!U$9+$BE275*Assembly!U$10+$BF275*Assembly!U$11+$BG275*Assembly!U$12+$BH275*Assembly!U$13+$BI275*Assembly!U$14+$BJ275*Assembly!U$15+$BK275*Assembly!U$16+$BL275*Assembly!U$17+$BM275*Assembly!U$18+$BN275*Assembly!U$19+$BO275*Assembly!U$20+$BP275*Assembly!U$21+$BQ275*Assembly!U$22+$BR275*Assembly!U$23+$BS275*Assembly!U$24</f>
        <v>0</v>
      </c>
      <c r="CO275" s="256" t="str">
        <f>$AY275*Assembly!V$4+$AZ275*Assembly!V$5+$BA275*Assembly!V$6+$BB275*Assembly!V$7+$BC275*Assembly!V$8+$BD275*Assembly!V$9+$BE275*Assembly!V$10+$BF275*Assembly!V$11+$BG275*Assembly!V$12+$BH275*Assembly!V$13+$BI275*Assembly!V$14+$BJ275*Assembly!V$15+$BK275*Assembly!V$16+$BL275*Assembly!V$17+$BM275*Assembly!V$18+$BN275*Assembly!V$19+$BO275*Assembly!V$20+$BP275*Assembly!V$21+$BQ275*Assembly!V$22+$BR275*Assembly!V$23+$BS275*Assembly!V$24</f>
        <v>0</v>
      </c>
      <c r="CP275" s="256" t="str">
        <f>CF275*Refining!$F$3</f>
        <v>171</v>
      </c>
      <c r="CQ275" s="256" t="str">
        <f>CG275*Refining!$F$4</f>
        <v>16</v>
      </c>
      <c r="CR275" s="256" t="str">
        <f>CH275*Refining!$F$5</f>
        <v>13</v>
      </c>
      <c r="CS275" s="256" t="str">
        <f>CI275*Refining!$F$6</f>
        <v>0</v>
      </c>
      <c r="CT275" s="256" t="str">
        <f>CJ275*Refining!$F$7</f>
        <v>0</v>
      </c>
      <c r="CU275" s="256" t="str">
        <f>CK275*Refining!$F$8</f>
        <v>0</v>
      </c>
      <c r="CV275" s="256" t="str">
        <f>CL275*Refining!$F$9</f>
        <v>0</v>
      </c>
      <c r="CW275" s="256" t="str">
        <f>CM275*Refining!$F$10</f>
        <v>0</v>
      </c>
      <c r="CX275" s="256" t="str">
        <f>CN275*Refining!$F$11</f>
        <v>0</v>
      </c>
      <c r="CY275" s="256" t="str">
        <f>CO275*Refining!$F$12</f>
        <v>0</v>
      </c>
      <c r="CZ275" s="244" t="str">
        <f t="shared" ref="CZ275:DS275" si="1109">IF(CF275 = 0, "", CF275)</f>
        <v>96</v>
      </c>
      <c r="DA275" s="245" t="str">
        <f t="shared" si="1109"/>
        <v>5</v>
      </c>
      <c r="DB275" s="245" t="str">
        <f t="shared" si="1109"/>
        <v>3</v>
      </c>
      <c r="DC275" s="245" t="str">
        <f t="shared" si="1109"/>
        <v/>
      </c>
      <c r="DD275" s="245" t="str">
        <f t="shared" si="1109"/>
        <v/>
      </c>
      <c r="DE275" s="245" t="str">
        <f t="shared" si="1109"/>
        <v/>
      </c>
      <c r="DF275" s="245" t="str">
        <f t="shared" si="1109"/>
        <v/>
      </c>
      <c r="DG275" s="245" t="str">
        <f t="shared" si="1109"/>
        <v/>
      </c>
      <c r="DH275" s="245" t="str">
        <f t="shared" si="1109"/>
        <v/>
      </c>
      <c r="DI275" s="246" t="str">
        <f t="shared" si="1109"/>
        <v/>
      </c>
      <c r="DJ275" s="244" t="str">
        <f t="shared" si="1109"/>
        <v>171</v>
      </c>
      <c r="DK275" s="245" t="str">
        <f t="shared" si="1109"/>
        <v>16</v>
      </c>
      <c r="DL275" s="245" t="str">
        <f t="shared" si="1109"/>
        <v>13</v>
      </c>
      <c r="DM275" s="245" t="str">
        <f t="shared" si="1109"/>
        <v/>
      </c>
      <c r="DN275" s="259" t="str">
        <f t="shared" si="1109"/>
        <v/>
      </c>
      <c r="DO275" s="245" t="str">
        <f t="shared" si="1109"/>
        <v/>
      </c>
      <c r="DP275" s="245" t="str">
        <f t="shared" si="1109"/>
        <v/>
      </c>
      <c r="DQ275" s="245" t="str">
        <f t="shared" si="1109"/>
        <v/>
      </c>
      <c r="DR275" s="245" t="str">
        <f t="shared" si="1109"/>
        <v/>
      </c>
      <c r="DS275" s="246" t="str">
        <f t="shared" si="1109"/>
        <v/>
      </c>
      <c r="DT275" s="248" t="str">
        <f t="shared" si="16"/>
        <v>104</v>
      </c>
      <c r="DU275" s="249" t="str">
        <f t="shared" si="17"/>
        <v>200</v>
      </c>
      <c r="DV275" s="225" t="str">
        <f>CZ275*'Ores &amp; Ingots'!$C$3+DA275*'Ores &amp; Ingots'!$C$4+DB275*'Ores &amp; Ingots'!$C$5+DC275*'Ores &amp; Ingots'!$C$6+DD275*'Ores &amp; Ingots'!$C$7+DE275*'Ores &amp; Ingots'!$C$8+DF275*'Ores &amp; Ingots'!$C$9+DG275*'Ores &amp; Ingots'!$C$10+DH275*'Ores &amp; Ingots'!$C$11+DI275*'Ores &amp; Ingots'!$C$12</f>
        <v>13</v>
      </c>
      <c r="DW275" s="225" t="str">
        <f>DJ275*'Ores &amp; Ingots'!$B$3+DK275*'Ores &amp; Ingots'!$B$4+DL275*'Ores &amp; Ingots'!$B$5+DM275*'Ores &amp; Ingots'!$B$6+DN275*'Ores &amp; Ingots'!$B$7+DO275*'Ores &amp; Ingots'!$B$8+DP275*'Ores &amp; Ingots'!$B$9+DQ275*'Ores &amp; Ingots'!$B$10+DR275*'Ores &amp; Ingots'!$B$11+DS275*'Ores &amp; Ingots'!$B$12</f>
        <v>74</v>
      </c>
      <c r="DX275" s="249" t="str">
        <f>CZ275*Refining!$G$3+DA275*Refining!$G$4+DB275*Refining!$G$5+DC275*Refining!$G$6+DD275*Refining!$G$7+DE275*Refining!$G$8+DF275*Refining!$G$9+DG275*Refining!$G$10+DH275*Refining!$G$11+DI275*Refining!$G$12</f>
        <v>69</v>
      </c>
      <c r="DY275" s="249" t="str">
        <f t="shared" si="18"/>
        <v>10,748</v>
      </c>
      <c r="DZ275" s="250" t="str">
        <f t="shared" si="19"/>
        <v>0.0107</v>
      </c>
      <c r="EA275" s="248" t="str">
        <f t="shared" si="20"/>
        <v>79</v>
      </c>
      <c r="EB275" s="251" t="str">
        <f t="shared" ref="EB275:EC275" si="1110">EA275/60</f>
        <v>1.3</v>
      </c>
      <c r="EC275" s="251" t="str">
        <f t="shared" si="1110"/>
        <v>0.0</v>
      </c>
      <c r="ED275" s="248" t="str">
        <f t="shared" si="22"/>
        <v>11,681</v>
      </c>
      <c r="EE275" s="251" t="str">
        <f t="shared" ref="EE275:EF275" si="1111">ED275/1000</f>
        <v>11.7</v>
      </c>
      <c r="EF275" s="252" t="str">
        <f t="shared" si="1111"/>
        <v>0.01</v>
      </c>
      <c r="EG275" s="223" t="str">
        <f t="shared" si="24"/>
        <v>0.0117</v>
      </c>
      <c r="EH275" s="224" t="str">
        <f t="shared" si="25"/>
        <v>0:01:19</v>
      </c>
      <c r="EI275" s="225" t="s">
        <v>12</v>
      </c>
    </row>
    <row r="276">
      <c r="A276" s="33"/>
      <c r="B276" s="226" t="s">
        <v>1085</v>
      </c>
      <c r="C276" s="227" t="s">
        <v>885</v>
      </c>
      <c r="D276" s="227">
        <v>1.0</v>
      </c>
      <c r="E276" s="227">
        <v>1.0</v>
      </c>
      <c r="F276" s="227">
        <v>1.0</v>
      </c>
      <c r="G276" s="228" t="str">
        <f t="shared" si="5"/>
        <v>0.1</v>
      </c>
      <c r="H276" s="229">
        <v>4.0</v>
      </c>
      <c r="I276" s="229">
        <v>12.0</v>
      </c>
      <c r="J276" s="229" t="str">
        <f>H276/Main!$D$9</f>
        <v>4</v>
      </c>
      <c r="K276" s="229" t="str">
        <f>I276/Main!$D$10</f>
        <v>12</v>
      </c>
      <c r="L276" s="229" t="str">
        <f t="shared" si="6"/>
        <v>3</v>
      </c>
      <c r="M276" s="229">
        <v>0.16</v>
      </c>
      <c r="N276" s="230"/>
      <c r="O276" s="230"/>
      <c r="P276" s="230"/>
      <c r="Q276" s="231"/>
      <c r="R276" s="230"/>
      <c r="S276" s="232"/>
      <c r="T276" s="232"/>
      <c r="U276" s="230"/>
      <c r="V276" s="230"/>
      <c r="W276" s="232"/>
      <c r="X276" s="232"/>
      <c r="Y276" s="230"/>
      <c r="Z276" s="230"/>
      <c r="AA276" s="230"/>
      <c r="AB276" s="230"/>
      <c r="AC276" s="334"/>
      <c r="AD276" s="309">
        <v>5.0</v>
      </c>
      <c r="AE276" s="225">
        <v>0.0</v>
      </c>
      <c r="AF276" s="225">
        <v>0.0</v>
      </c>
      <c r="AG276" s="225">
        <v>0.0</v>
      </c>
      <c r="AH276" s="225">
        <v>0.0</v>
      </c>
      <c r="AI276" s="225">
        <v>0.0</v>
      </c>
      <c r="AJ276" s="225">
        <v>0.0</v>
      </c>
      <c r="AK276" s="225">
        <v>0.0</v>
      </c>
      <c r="AL276" s="225">
        <v>0.0</v>
      </c>
      <c r="AM276" s="225">
        <v>0.0</v>
      </c>
      <c r="AN276" s="225">
        <v>0.0</v>
      </c>
      <c r="AO276" s="225">
        <v>1.0</v>
      </c>
      <c r="AP276" s="225">
        <v>0.0</v>
      </c>
      <c r="AQ276" s="225">
        <v>0.0</v>
      </c>
      <c r="AR276" s="225">
        <v>0.0</v>
      </c>
      <c r="AS276" s="225">
        <v>0.0</v>
      </c>
      <c r="AT276" s="225">
        <v>0.0</v>
      </c>
      <c r="AU276" s="225">
        <v>0.0</v>
      </c>
      <c r="AV276" s="225">
        <v>0.0</v>
      </c>
      <c r="AW276" s="225">
        <v>0.0</v>
      </c>
      <c r="AX276" s="225">
        <v>0.0</v>
      </c>
      <c r="AY276" s="359" t="str">
        <f t="shared" ref="AY276:BS276" si="1112">IF(AD276 = 0, "", AD276)</f>
        <v>5</v>
      </c>
      <c r="AZ276" s="227" t="str">
        <f t="shared" si="1112"/>
        <v/>
      </c>
      <c r="BA276" s="227" t="str">
        <f t="shared" si="1112"/>
        <v/>
      </c>
      <c r="BB276" s="227" t="str">
        <f t="shared" si="1112"/>
        <v/>
      </c>
      <c r="BC276" s="227" t="str">
        <f t="shared" si="1112"/>
        <v/>
      </c>
      <c r="BD276" s="227" t="str">
        <f t="shared" si="1112"/>
        <v/>
      </c>
      <c r="BE276" s="227" t="str">
        <f t="shared" si="1112"/>
        <v/>
      </c>
      <c r="BF276" s="227" t="str">
        <f t="shared" si="1112"/>
        <v/>
      </c>
      <c r="BG276" s="227" t="str">
        <f t="shared" si="1112"/>
        <v/>
      </c>
      <c r="BH276" s="227" t="str">
        <f t="shared" si="1112"/>
        <v/>
      </c>
      <c r="BI276" s="227" t="str">
        <f t="shared" si="1112"/>
        <v/>
      </c>
      <c r="BJ276" s="227" t="str">
        <f t="shared" si="1112"/>
        <v>1</v>
      </c>
      <c r="BK276" s="227" t="str">
        <f t="shared" si="1112"/>
        <v/>
      </c>
      <c r="BL276" s="227" t="str">
        <f t="shared" si="1112"/>
        <v/>
      </c>
      <c r="BM276" s="227" t="str">
        <f t="shared" si="1112"/>
        <v/>
      </c>
      <c r="BN276" s="227" t="str">
        <f t="shared" si="1112"/>
        <v/>
      </c>
      <c r="BO276" s="227" t="str">
        <f t="shared" si="1112"/>
        <v/>
      </c>
      <c r="BP276" s="227" t="str">
        <f t="shared" si="1112"/>
        <v/>
      </c>
      <c r="BQ276" s="227" t="str">
        <f t="shared" si="1112"/>
        <v/>
      </c>
      <c r="BR276" s="227" t="str">
        <f t="shared" si="1112"/>
        <v/>
      </c>
      <c r="BS276" s="238" t="str">
        <f t="shared" si="1112"/>
        <v/>
      </c>
      <c r="BT276" s="239" t="str">
        <f>$AY276*Assembly!Y$4+$AZ276*Assembly!Y$5+$BA276*Assembly!Y$6+$BB276*Assembly!Y$7+$BC276*Assembly!Y$8+$BD276*Assembly!Y$9+$BE276*Assembly!Y$10+$BF276*Assembly!Y$11+$BG276*Assembly!Y$12+$BH276*Assembly!Y$13+$BI276*Assembly!Y$14+$BJ276*Assembly!Y$15+$BK276*Assembly!Y$16+$BL276*Assembly!Y$17+$BM276*Assembly!Y$18+$BN276*Assembly!Y$19+$BO276*Assembly!Y$20+$BP276*Assembly!Y$21+$BQ276*Assembly!Y$22+$BR276*Assembly!Y$23+$BS276*Assembly!Y$24</f>
        <v>106</v>
      </c>
      <c r="BU276" s="225" t="str">
        <f t="shared" si="8"/>
        <v>848</v>
      </c>
      <c r="BV276" s="225"/>
      <c r="BW276" s="225" t="str">
        <f>$AY276*Assembly!AC$4+$AZ276*Assembly!AC$5+$BA276*Assembly!AC$6+$BB276*Assembly!AC$7+$BC276*Assembly!AC$8+$BD276*Assembly!AC$9+$BE276*Assembly!AC$10+$BF276*Assembly!AC$11+$BG276*Assembly!AC$12+$BH276*Assembly!AC$13+$BI276*Assembly!AC$14+$BJ276*Assembly!AC$15+$BK276*Assembly!AC$16+$BL276*Assembly!AC$17+$BM276*Assembly!AC$18+$BN276*Assembly!AC$19+$BO276*Assembly!AC$20+$BP276*Assembly!AC$21+$BQ276*Assembly!AC$22+$BR276*Assembly!AC$23+$BS276*Assembly!AC$24</f>
        <v>530</v>
      </c>
      <c r="BX276" s="240" t="str">
        <f t="shared" si="9"/>
        <v>5.00</v>
      </c>
      <c r="BY276" s="241" t="str">
        <f t="shared" si="10"/>
        <v>4240</v>
      </c>
      <c r="BZ276" s="242" t="str">
        <f t="shared" si="11"/>
        <v>0.6</v>
      </c>
      <c r="CA276" s="241" t="str">
        <f t="shared" si="12"/>
        <v>133</v>
      </c>
      <c r="CB276" s="225" t="str">
        <f>$AY276*Assembly!X$4+$AZ276*Assembly!X$5+$BA276*Assembly!X$6+$BB276*Assembly!X$7+$BC276*Assembly!X$8+$BD276*Assembly!X$9+$BE276*Assembly!X$10+$BF276*Assembly!X$11+$BG276*Assembly!X$12+$BH276*Assembly!X$13+$BI276*Assembly!X$14+$BJ276*Assembly!X$15+$BK276*Assembly!X$16+$BL276*Assembly!X$17+$BM276*Assembly!X$18+$BN276*Assembly!X$19+$BO276*Assembly!X$20+$BP276*Assembly!X$21+$BQ276*Assembly!X$22+$BR276*Assembly!X$23+$BS276*Assembly!X$24</f>
        <v>7</v>
      </c>
      <c r="CC276" s="225" t="str">
        <f t="shared" si="13"/>
        <v>1,089</v>
      </c>
      <c r="CD276" s="223" t="str">
        <f t="shared" si="14"/>
        <v>0.0011</v>
      </c>
      <c r="CE276" s="243" t="str">
        <f>$AY276*Assembly!AB$4+$AZ276*Assembly!AB$5+$BA276*Assembly!AB$6+$BB276*Assembly!AB$7+$BC276*Assembly!AB$8+$BD276*Assembly!AB$9+$BE276*Assembly!AB$10+$BF276*Assembly!AB$11+$BG276*Assembly!AB$12+$BH276*Assembly!AB$13+$BI276*Assembly!AB$14+$BJ276*Assembly!AB$15+$BK276*Assembly!AB$16+$BL276*Assembly!AB$17+$BM276*Assembly!AB$18+$BN276*Assembly!AB$19+$BO276*Assembly!AB$20+$BP276*Assembly!AB$21+$BQ276*Assembly!AB$22+$BR276*Assembly!AB$23+$BS276*Assembly!AB$24</f>
        <v>30</v>
      </c>
      <c r="CF276" s="231" t="str">
        <f>$AY276*Assembly!M$4+$AZ276*Assembly!M$5+$BA276*Assembly!M$6+$BB276*Assembly!M$7+$BC276*Assembly!M$8+$BD276*Assembly!M$9+$BE276*Assembly!M$10+$BF276*Assembly!M$11+$BG276*Assembly!M$12+$BH276*Assembly!M$13+$BI276*Assembly!M$14+$BJ276*Assembly!M$15+$BK276*Assembly!M$16+$BL276*Assembly!M$17+$BM276*Assembly!M$18+$BN276*Assembly!M$19+$BO276*Assembly!M$20+$BP276*Assembly!M$21+$BQ276*Assembly!M$22+$BR276*Assembly!M$23+$BS276*Assembly!M$24</f>
        <v>117</v>
      </c>
      <c r="CG276" s="231" t="str">
        <f>$AY276*Assembly!N$4+$AZ276*Assembly!N$5+$BA276*Assembly!N$6+$BB276*Assembly!N$7+$BC276*Assembly!N$8+$BD276*Assembly!N$9+$BE276*Assembly!N$10+$BF276*Assembly!N$11+$BG276*Assembly!N$12+$BH276*Assembly!N$13+$BI276*Assembly!N$14+$BJ276*Assembly!N$15+$BK276*Assembly!N$16+$BL276*Assembly!N$17+$BM276*Assembly!N$18+$BN276*Assembly!N$19+$BO276*Assembly!N$20+$BP276*Assembly!N$21+$BQ276*Assembly!N$22+$BR276*Assembly!N$23+$BS276*Assembly!N$24</f>
        <v>5</v>
      </c>
      <c r="CH276" s="231" t="str">
        <f>$AY276*Assembly!O$4+$AZ276*Assembly!O$5+$BA276*Assembly!O$6+$BB276*Assembly!O$7+$BC276*Assembly!O$8+$BD276*Assembly!O$9+$BE276*Assembly!O$10+$BF276*Assembly!O$11+$BG276*Assembly!O$12+$BH276*Assembly!O$13+$BI276*Assembly!O$14+$BJ276*Assembly!O$15+$BK276*Assembly!O$16+$BL276*Assembly!O$17+$BM276*Assembly!O$18+$BN276*Assembly!O$19+$BO276*Assembly!O$20+$BP276*Assembly!O$21+$BQ276*Assembly!O$22+$BR276*Assembly!O$23+$BS276*Assembly!O$24</f>
        <v>3</v>
      </c>
      <c r="CI276" s="229" t="str">
        <f>$AY276*Assembly!P$4+$AZ276*Assembly!P$5+$BA276*Assembly!P$6+$BB276*Assembly!P$7+$BC276*Assembly!P$8+$BD276*Assembly!P$9+$BE276*Assembly!P$10+$BF276*Assembly!P$11+$BG276*Assembly!P$12+$BH276*Assembly!P$13+$BI276*Assembly!P$14+$BJ276*Assembly!P$15+$BK276*Assembly!P$16+$BL276*Assembly!P$17+$BM276*Assembly!P$18+$BN276*Assembly!P$19+$BO276*Assembly!P$20+$BP276*Assembly!P$21+$BQ276*Assembly!P$22+$BR276*Assembly!P$23+$BS276*Assembly!P$24</f>
        <v>0</v>
      </c>
      <c r="CJ276" s="229" t="str">
        <f>$AY276*Assembly!Q$4+$AZ276*Assembly!Q$5+$BA276*Assembly!Q$6+$BB276*Assembly!Q$7+$BC276*Assembly!Q$8+$BD276*Assembly!Q$9+$BE276*Assembly!Q$10+$BF276*Assembly!Q$11+$BG276*Assembly!Q$12+$BH276*Assembly!Q$13+$BI276*Assembly!Q$14+$BJ276*Assembly!Q$15+$BK276*Assembly!Q$16+$BL276*Assembly!Q$17+$BM276*Assembly!Q$18+$BN276*Assembly!Q$19+$BO276*Assembly!Q$20+$BP276*Assembly!Q$21+$BQ276*Assembly!Q$22+$BR276*Assembly!Q$23+$BS276*Assembly!Q$24</f>
        <v>0</v>
      </c>
      <c r="CK276" s="231" t="str">
        <f>$AY276*Assembly!R$4+$AZ276*Assembly!R$5+$BA276*Assembly!R$6+$BB276*Assembly!R$7+$BC276*Assembly!R$8+$BD276*Assembly!R$9+$BE276*Assembly!R$10+$BF276*Assembly!R$11+$BG276*Assembly!R$12+$BH276*Assembly!R$13+$BI276*Assembly!R$14+$BJ276*Assembly!R$15+$BK276*Assembly!R$16+$BL276*Assembly!R$17+$BM276*Assembly!R$18+$BN276*Assembly!R$19+$BO276*Assembly!R$20+$BP276*Assembly!R$21+$BQ276*Assembly!R$22+$BR276*Assembly!R$23+$BS276*Assembly!R$24</f>
        <v>0</v>
      </c>
      <c r="CL276" s="229" t="str">
        <f>$AY276*Assembly!S$4+$AZ276*Assembly!S$5+$BA276*Assembly!S$6+$BB276*Assembly!S$7+$BC276*Assembly!S$8+$BD276*Assembly!S$9+$BE276*Assembly!S$10+$BF276*Assembly!S$11+$BG276*Assembly!S$12+$BH276*Assembly!S$13+$BI276*Assembly!S$14+$BJ276*Assembly!S$15+$BK276*Assembly!S$16+$BL276*Assembly!S$17+$BM276*Assembly!S$18+$BN276*Assembly!S$19+$BO276*Assembly!S$20+$BP276*Assembly!S$21+$BQ276*Assembly!S$22+$BR276*Assembly!S$23+$BS276*Assembly!S$24</f>
        <v>0</v>
      </c>
      <c r="CM276" s="229" t="str">
        <f>$AY276*Assembly!T$4+$AZ276*Assembly!T$5+$BA276*Assembly!T$6+$BB276*Assembly!T$7+$BC276*Assembly!T$8+$BD276*Assembly!T$9+$BE276*Assembly!T$10+$BF276*Assembly!T$11+$BG276*Assembly!T$12+$BH276*Assembly!T$13+$BI276*Assembly!T$14+$BJ276*Assembly!T$15+$BK276*Assembly!T$16+$BL276*Assembly!T$17+$BM276*Assembly!T$18+$BN276*Assembly!T$19+$BO276*Assembly!T$20+$BP276*Assembly!T$21+$BQ276*Assembly!T$22+$BR276*Assembly!T$23+$BS276*Assembly!T$24</f>
        <v>0</v>
      </c>
      <c r="CN276" s="229" t="str">
        <f>$AY276*Assembly!U$4+$AZ276*Assembly!U$5+$BA276*Assembly!U$6+$BB276*Assembly!U$7+$BC276*Assembly!U$8+$BD276*Assembly!U$9+$BE276*Assembly!U$10+$BF276*Assembly!U$11+$BG276*Assembly!U$12+$BH276*Assembly!U$13+$BI276*Assembly!U$14+$BJ276*Assembly!U$15+$BK276*Assembly!U$16+$BL276*Assembly!U$17+$BM276*Assembly!U$18+$BN276*Assembly!U$19+$BO276*Assembly!U$20+$BP276*Assembly!U$21+$BQ276*Assembly!U$22+$BR276*Assembly!U$23+$BS276*Assembly!U$24</f>
        <v>0</v>
      </c>
      <c r="CO276" s="231" t="str">
        <f>$AY276*Assembly!V$4+$AZ276*Assembly!V$5+$BA276*Assembly!V$6+$BB276*Assembly!V$7+$BC276*Assembly!V$8+$BD276*Assembly!V$9+$BE276*Assembly!V$10+$BF276*Assembly!V$11+$BG276*Assembly!V$12+$BH276*Assembly!V$13+$BI276*Assembly!V$14+$BJ276*Assembly!V$15+$BK276*Assembly!V$16+$BL276*Assembly!V$17+$BM276*Assembly!V$18+$BN276*Assembly!V$19+$BO276*Assembly!V$20+$BP276*Assembly!V$21+$BQ276*Assembly!V$22+$BR276*Assembly!V$23+$BS276*Assembly!V$24</f>
        <v>0</v>
      </c>
      <c r="CP276" s="231" t="str">
        <f>CF276*Refining!$F$3</f>
        <v>209</v>
      </c>
      <c r="CQ276" s="231" t="str">
        <f>CG276*Refining!$F$4</f>
        <v>16</v>
      </c>
      <c r="CR276" s="231" t="str">
        <f>CH276*Refining!$F$5</f>
        <v>13</v>
      </c>
      <c r="CS276" s="231" t="str">
        <f>CI276*Refining!$F$6</f>
        <v>0</v>
      </c>
      <c r="CT276" s="231" t="str">
        <f>CJ276*Refining!$F$7</f>
        <v>0</v>
      </c>
      <c r="CU276" s="231" t="str">
        <f>CK276*Refining!$F$8</f>
        <v>0</v>
      </c>
      <c r="CV276" s="231" t="str">
        <f>CL276*Refining!$F$9</f>
        <v>0</v>
      </c>
      <c r="CW276" s="231" t="str">
        <f>CM276*Refining!$F$10</f>
        <v>0</v>
      </c>
      <c r="CX276" s="231" t="str">
        <f>CN276*Refining!$F$11</f>
        <v>0</v>
      </c>
      <c r="CY276" s="231" t="str">
        <f>CO276*Refining!$F$12</f>
        <v>0</v>
      </c>
      <c r="CZ276" s="244" t="str">
        <f t="shared" ref="CZ276:DS276" si="1113">IF(CF276 = 0, "", CF276)</f>
        <v>117</v>
      </c>
      <c r="DA276" s="245" t="str">
        <f t="shared" si="1113"/>
        <v>5</v>
      </c>
      <c r="DB276" s="245" t="str">
        <f t="shared" si="1113"/>
        <v>3</v>
      </c>
      <c r="DC276" s="245" t="str">
        <f t="shared" si="1113"/>
        <v/>
      </c>
      <c r="DD276" s="245" t="str">
        <f t="shared" si="1113"/>
        <v/>
      </c>
      <c r="DE276" s="245" t="str">
        <f t="shared" si="1113"/>
        <v/>
      </c>
      <c r="DF276" s="245" t="str">
        <f t="shared" si="1113"/>
        <v/>
      </c>
      <c r="DG276" s="245" t="str">
        <f t="shared" si="1113"/>
        <v/>
      </c>
      <c r="DH276" s="245" t="str">
        <f t="shared" si="1113"/>
        <v/>
      </c>
      <c r="DI276" s="246" t="str">
        <f t="shared" si="1113"/>
        <v/>
      </c>
      <c r="DJ276" s="244" t="str">
        <f t="shared" si="1113"/>
        <v>209</v>
      </c>
      <c r="DK276" s="245" t="str">
        <f t="shared" si="1113"/>
        <v>16</v>
      </c>
      <c r="DL276" s="245" t="str">
        <f t="shared" si="1113"/>
        <v>13</v>
      </c>
      <c r="DM276" s="245" t="str">
        <f t="shared" si="1113"/>
        <v/>
      </c>
      <c r="DN276" s="259" t="str">
        <f t="shared" si="1113"/>
        <v/>
      </c>
      <c r="DO276" s="245" t="str">
        <f t="shared" si="1113"/>
        <v/>
      </c>
      <c r="DP276" s="245" t="str">
        <f t="shared" si="1113"/>
        <v/>
      </c>
      <c r="DQ276" s="245" t="str">
        <f t="shared" si="1113"/>
        <v/>
      </c>
      <c r="DR276" s="245" t="str">
        <f t="shared" si="1113"/>
        <v/>
      </c>
      <c r="DS276" s="246" t="str">
        <f t="shared" si="1113"/>
        <v/>
      </c>
      <c r="DT276" s="248" t="str">
        <f t="shared" si="16"/>
        <v>125</v>
      </c>
      <c r="DU276" s="249" t="str">
        <f t="shared" si="17"/>
        <v>237</v>
      </c>
      <c r="DV276" s="225" t="str">
        <f>CZ276*'Ores &amp; Ingots'!$C$3+DA276*'Ores &amp; Ingots'!$C$4+DB276*'Ores &amp; Ingots'!$C$5+DC276*'Ores &amp; Ingots'!$C$6+DD276*'Ores &amp; Ingots'!$C$7+DE276*'Ores &amp; Ingots'!$C$8+DF276*'Ores &amp; Ingots'!$C$9+DG276*'Ores &amp; Ingots'!$C$10+DH276*'Ores &amp; Ingots'!$C$11+DI276*'Ores &amp; Ingots'!$C$12</f>
        <v>16</v>
      </c>
      <c r="DW276" s="225" t="str">
        <f>DJ276*'Ores &amp; Ingots'!$B$3+DK276*'Ores &amp; Ingots'!$B$4+DL276*'Ores &amp; Ingots'!$B$5+DM276*'Ores &amp; Ingots'!$B$6+DN276*'Ores &amp; Ingots'!$B$7+DO276*'Ores &amp; Ingots'!$B$8+DP276*'Ores &amp; Ingots'!$B$9+DQ276*'Ores &amp; Ingots'!$B$10+DR276*'Ores &amp; Ingots'!$B$11+DS276*'Ores &amp; Ingots'!$B$12</f>
        <v>88</v>
      </c>
      <c r="DX276" s="249" t="str">
        <f>CZ276*Refining!$G$3+DA276*Refining!$G$4+DB276*Refining!$G$5+DC276*Refining!$G$6+DD276*Refining!$G$7+DE276*Refining!$G$8+DF276*Refining!$G$9+DG276*Refining!$G$10+DH276*Refining!$G$11+DI276*Refining!$G$12</f>
        <v>71</v>
      </c>
      <c r="DY276" s="249" t="str">
        <f t="shared" si="18"/>
        <v>10,972</v>
      </c>
      <c r="DZ276" s="250" t="str">
        <f t="shared" si="19"/>
        <v>0.0110</v>
      </c>
      <c r="EA276" s="248" t="str">
        <f t="shared" si="20"/>
        <v>82</v>
      </c>
      <c r="EB276" s="251" t="str">
        <f t="shared" ref="EB276:EC276" si="1114">EA276/60</f>
        <v>1.4</v>
      </c>
      <c r="EC276" s="251" t="str">
        <f t="shared" si="1114"/>
        <v>0.0</v>
      </c>
      <c r="ED276" s="248" t="str">
        <f t="shared" si="22"/>
        <v>12,061</v>
      </c>
      <c r="EE276" s="251" t="str">
        <f t="shared" ref="EE276:EF276" si="1115">ED276/1000</f>
        <v>12.1</v>
      </c>
      <c r="EF276" s="252" t="str">
        <f t="shared" si="1115"/>
        <v>0.01</v>
      </c>
      <c r="EG276" s="223" t="str">
        <f t="shared" si="24"/>
        <v>0.0121</v>
      </c>
      <c r="EH276" s="224" t="str">
        <f t="shared" si="25"/>
        <v>0:01:22</v>
      </c>
      <c r="EI276" s="225" t="s">
        <v>12</v>
      </c>
    </row>
    <row r="277">
      <c r="A277" s="33"/>
      <c r="B277" s="336" t="s">
        <v>1086</v>
      </c>
      <c r="C277" s="227" t="s">
        <v>885</v>
      </c>
      <c r="D277" s="227">
        <v>1.0</v>
      </c>
      <c r="E277" s="227">
        <v>1.0</v>
      </c>
      <c r="F277" s="227">
        <v>1.0</v>
      </c>
      <c r="G277" s="253" t="str">
        <f t="shared" si="5"/>
        <v>0.1</v>
      </c>
      <c r="H277" s="254">
        <v>7.0</v>
      </c>
      <c r="I277" s="254">
        <v>17.5</v>
      </c>
      <c r="J277" s="254" t="str">
        <f>H277/Main!$D$9</f>
        <v>7</v>
      </c>
      <c r="K277" s="254" t="str">
        <f>I277/Main!$D$10</f>
        <v>17.5</v>
      </c>
      <c r="L277" s="254" t="str">
        <f t="shared" si="6"/>
        <v>2.5</v>
      </c>
      <c r="M277" s="254">
        <v>1.0</v>
      </c>
      <c r="N277" s="255"/>
      <c r="O277" s="255"/>
      <c r="P277" s="255"/>
      <c r="Q277" s="256"/>
      <c r="R277" s="255"/>
      <c r="S277" s="257"/>
      <c r="T277" s="257"/>
      <c r="U277" s="255"/>
      <c r="V277" s="255"/>
      <c r="W277" s="350"/>
      <c r="X277" s="257"/>
      <c r="Y277" s="255"/>
      <c r="Z277" s="255"/>
      <c r="AA277" s="255"/>
      <c r="AB277" s="255"/>
      <c r="AC277" s="351"/>
      <c r="AD277" s="309">
        <v>5.0</v>
      </c>
      <c r="AE277" s="225">
        <v>0.0</v>
      </c>
      <c r="AF277" s="225">
        <v>0.0</v>
      </c>
      <c r="AG277" s="225">
        <v>0.0</v>
      </c>
      <c r="AH277" s="225">
        <v>0.0</v>
      </c>
      <c r="AI277" s="225">
        <v>0.0</v>
      </c>
      <c r="AJ277" s="225">
        <v>0.0</v>
      </c>
      <c r="AK277" s="225">
        <v>0.0</v>
      </c>
      <c r="AL277" s="225">
        <v>0.0</v>
      </c>
      <c r="AM277" s="225">
        <v>0.0</v>
      </c>
      <c r="AN277" s="225">
        <v>0.0</v>
      </c>
      <c r="AO277" s="225">
        <v>1.0</v>
      </c>
      <c r="AP277" s="225">
        <v>0.0</v>
      </c>
      <c r="AQ277" s="225">
        <v>0.0</v>
      </c>
      <c r="AR277" s="225">
        <v>0.0</v>
      </c>
      <c r="AS277" s="225">
        <v>0.0</v>
      </c>
      <c r="AT277" s="225">
        <v>0.0</v>
      </c>
      <c r="AU277" s="225">
        <v>0.0</v>
      </c>
      <c r="AV277" s="225">
        <v>0.0</v>
      </c>
      <c r="AW277" s="225">
        <v>0.0</v>
      </c>
      <c r="AX277" s="225">
        <v>0.0</v>
      </c>
      <c r="AY277" s="359" t="str">
        <f t="shared" ref="AY277:BS277" si="1116">IF(AD277 = 0, "", AD277)</f>
        <v>5</v>
      </c>
      <c r="AZ277" s="227" t="str">
        <f t="shared" si="1116"/>
        <v/>
      </c>
      <c r="BA277" s="227" t="str">
        <f t="shared" si="1116"/>
        <v/>
      </c>
      <c r="BB277" s="227" t="str">
        <f t="shared" si="1116"/>
        <v/>
      </c>
      <c r="BC277" s="227" t="str">
        <f t="shared" si="1116"/>
        <v/>
      </c>
      <c r="BD277" s="227" t="str">
        <f t="shared" si="1116"/>
        <v/>
      </c>
      <c r="BE277" s="227" t="str">
        <f t="shared" si="1116"/>
        <v/>
      </c>
      <c r="BF277" s="227" t="str">
        <f t="shared" si="1116"/>
        <v/>
      </c>
      <c r="BG277" s="227" t="str">
        <f t="shared" si="1116"/>
        <v/>
      </c>
      <c r="BH277" s="227" t="str">
        <f t="shared" si="1116"/>
        <v/>
      </c>
      <c r="BI277" s="227" t="str">
        <f t="shared" si="1116"/>
        <v/>
      </c>
      <c r="BJ277" s="227" t="str">
        <f t="shared" si="1116"/>
        <v>1</v>
      </c>
      <c r="BK277" s="227" t="str">
        <f t="shared" si="1116"/>
        <v/>
      </c>
      <c r="BL277" s="227" t="str">
        <f t="shared" si="1116"/>
        <v/>
      </c>
      <c r="BM277" s="227" t="str">
        <f t="shared" si="1116"/>
        <v/>
      </c>
      <c r="BN277" s="227" t="str">
        <f t="shared" si="1116"/>
        <v/>
      </c>
      <c r="BO277" s="227" t="str">
        <f t="shared" si="1116"/>
        <v/>
      </c>
      <c r="BP277" s="227" t="str">
        <f t="shared" si="1116"/>
        <v/>
      </c>
      <c r="BQ277" s="227" t="str">
        <f t="shared" si="1116"/>
        <v/>
      </c>
      <c r="BR277" s="227" t="str">
        <f t="shared" si="1116"/>
        <v/>
      </c>
      <c r="BS277" s="238" t="str">
        <f t="shared" si="1116"/>
        <v/>
      </c>
      <c r="BT277" s="239" t="str">
        <f>$AY277*Assembly!Y$4+$AZ277*Assembly!Y$5+$BA277*Assembly!Y$6+$BB277*Assembly!Y$7+$BC277*Assembly!Y$8+$BD277*Assembly!Y$9+$BE277*Assembly!Y$10+$BF277*Assembly!Y$11+$BG277*Assembly!Y$12+$BH277*Assembly!Y$13+$BI277*Assembly!Y$14+$BJ277*Assembly!Y$15+$BK277*Assembly!Y$16+$BL277*Assembly!Y$17+$BM277*Assembly!Y$18+$BN277*Assembly!Y$19+$BO277*Assembly!Y$20+$BP277*Assembly!Y$21+$BQ277*Assembly!Y$22+$BR277*Assembly!Y$23+$BS277*Assembly!Y$24</f>
        <v>106</v>
      </c>
      <c r="BU277" s="225" t="str">
        <f t="shared" si="8"/>
        <v>848</v>
      </c>
      <c r="BV277" s="225"/>
      <c r="BW277" s="225" t="str">
        <f>$AY277*Assembly!AC$4+$AZ277*Assembly!AC$5+$BA277*Assembly!AC$6+$BB277*Assembly!AC$7+$BC277*Assembly!AC$8+$BD277*Assembly!AC$9+$BE277*Assembly!AC$10+$BF277*Assembly!AC$11+$BG277*Assembly!AC$12+$BH277*Assembly!AC$13+$BI277*Assembly!AC$14+$BJ277*Assembly!AC$15+$BK277*Assembly!AC$16+$BL277*Assembly!AC$17+$BM277*Assembly!AC$18+$BN277*Assembly!AC$19+$BO277*Assembly!AC$20+$BP277*Assembly!AC$21+$BQ277*Assembly!AC$22+$BR277*Assembly!AC$23+$BS277*Assembly!AC$24</f>
        <v>530</v>
      </c>
      <c r="BX277" s="240" t="str">
        <f t="shared" si="9"/>
        <v>5.00</v>
      </c>
      <c r="BY277" s="241" t="str">
        <f t="shared" si="10"/>
        <v>4240</v>
      </c>
      <c r="BZ277" s="242" t="str">
        <f t="shared" si="11"/>
        <v>0.6</v>
      </c>
      <c r="CA277" s="241" t="str">
        <f t="shared" si="12"/>
        <v>76</v>
      </c>
      <c r="CB277" s="225" t="str">
        <f>$AY277*Assembly!X$4+$AZ277*Assembly!X$5+$BA277*Assembly!X$6+$BB277*Assembly!X$7+$BC277*Assembly!X$8+$BD277*Assembly!X$9+$BE277*Assembly!X$10+$BF277*Assembly!X$11+$BG277*Assembly!X$12+$BH277*Assembly!X$13+$BI277*Assembly!X$14+$BJ277*Assembly!X$15+$BK277*Assembly!X$16+$BL277*Assembly!X$17+$BM277*Assembly!X$18+$BN277*Assembly!X$19+$BO277*Assembly!X$20+$BP277*Assembly!X$21+$BQ277*Assembly!X$22+$BR277*Assembly!X$23+$BS277*Assembly!X$24</f>
        <v>7</v>
      </c>
      <c r="CC277" s="225" t="str">
        <f t="shared" si="13"/>
        <v>1,089</v>
      </c>
      <c r="CD277" s="223" t="str">
        <f t="shared" si="14"/>
        <v>0.0011</v>
      </c>
      <c r="CE277" s="243" t="str">
        <f>$AY277*Assembly!AB$4+$AZ277*Assembly!AB$5+$BA277*Assembly!AB$6+$BB277*Assembly!AB$7+$BC277*Assembly!AB$8+$BD277*Assembly!AB$9+$BE277*Assembly!AB$10+$BF277*Assembly!AB$11+$BG277*Assembly!AB$12+$BH277*Assembly!AB$13+$BI277*Assembly!AB$14+$BJ277*Assembly!AB$15+$BK277*Assembly!AB$16+$BL277*Assembly!AB$17+$BM277*Assembly!AB$18+$BN277*Assembly!AB$19+$BO277*Assembly!AB$20+$BP277*Assembly!AB$21+$BQ277*Assembly!AB$22+$BR277*Assembly!AB$23+$BS277*Assembly!AB$24</f>
        <v>30</v>
      </c>
      <c r="CF277" s="256" t="str">
        <f>$AY277*Assembly!M$4+$AZ277*Assembly!M$5+$BA277*Assembly!M$6+$BB277*Assembly!M$7+$BC277*Assembly!M$8+$BD277*Assembly!M$9+$BE277*Assembly!M$10+$BF277*Assembly!M$11+$BG277*Assembly!M$12+$BH277*Assembly!M$13+$BI277*Assembly!M$14+$BJ277*Assembly!M$15+$BK277*Assembly!M$16+$BL277*Assembly!M$17+$BM277*Assembly!M$18+$BN277*Assembly!M$19+$BO277*Assembly!M$20+$BP277*Assembly!M$21+$BQ277*Assembly!M$22+$BR277*Assembly!M$23+$BS277*Assembly!M$24</f>
        <v>117</v>
      </c>
      <c r="CG277" s="256" t="str">
        <f>$AY277*Assembly!N$4+$AZ277*Assembly!N$5+$BA277*Assembly!N$6+$BB277*Assembly!N$7+$BC277*Assembly!N$8+$BD277*Assembly!N$9+$BE277*Assembly!N$10+$BF277*Assembly!N$11+$BG277*Assembly!N$12+$BH277*Assembly!N$13+$BI277*Assembly!N$14+$BJ277*Assembly!N$15+$BK277*Assembly!N$16+$BL277*Assembly!N$17+$BM277*Assembly!N$18+$BN277*Assembly!N$19+$BO277*Assembly!N$20+$BP277*Assembly!N$21+$BQ277*Assembly!N$22+$BR277*Assembly!N$23+$BS277*Assembly!N$24</f>
        <v>5</v>
      </c>
      <c r="CH277" s="256" t="str">
        <f>$AY277*Assembly!O$4+$AZ277*Assembly!O$5+$BA277*Assembly!O$6+$BB277*Assembly!O$7+$BC277*Assembly!O$8+$BD277*Assembly!O$9+$BE277*Assembly!O$10+$BF277*Assembly!O$11+$BG277*Assembly!O$12+$BH277*Assembly!O$13+$BI277*Assembly!O$14+$BJ277*Assembly!O$15+$BK277*Assembly!O$16+$BL277*Assembly!O$17+$BM277*Assembly!O$18+$BN277*Assembly!O$19+$BO277*Assembly!O$20+$BP277*Assembly!O$21+$BQ277*Assembly!O$22+$BR277*Assembly!O$23+$BS277*Assembly!O$24</f>
        <v>3</v>
      </c>
      <c r="CI277" s="254" t="str">
        <f>$AY277*Assembly!P$4+$AZ277*Assembly!P$5+$BA277*Assembly!P$6+$BB277*Assembly!P$7+$BC277*Assembly!P$8+$BD277*Assembly!P$9+$BE277*Assembly!P$10+$BF277*Assembly!P$11+$BG277*Assembly!P$12+$BH277*Assembly!P$13+$BI277*Assembly!P$14+$BJ277*Assembly!P$15+$BK277*Assembly!P$16+$BL277*Assembly!P$17+$BM277*Assembly!P$18+$BN277*Assembly!P$19+$BO277*Assembly!P$20+$BP277*Assembly!P$21+$BQ277*Assembly!P$22+$BR277*Assembly!P$23+$BS277*Assembly!P$24</f>
        <v>0</v>
      </c>
      <c r="CJ277" s="254" t="str">
        <f>$AY277*Assembly!Q$4+$AZ277*Assembly!Q$5+$BA277*Assembly!Q$6+$BB277*Assembly!Q$7+$BC277*Assembly!Q$8+$BD277*Assembly!Q$9+$BE277*Assembly!Q$10+$BF277*Assembly!Q$11+$BG277*Assembly!Q$12+$BH277*Assembly!Q$13+$BI277*Assembly!Q$14+$BJ277*Assembly!Q$15+$BK277*Assembly!Q$16+$BL277*Assembly!Q$17+$BM277*Assembly!Q$18+$BN277*Assembly!Q$19+$BO277*Assembly!Q$20+$BP277*Assembly!Q$21+$BQ277*Assembly!Q$22+$BR277*Assembly!Q$23+$BS277*Assembly!Q$24</f>
        <v>0</v>
      </c>
      <c r="CK277" s="256" t="str">
        <f>$AY277*Assembly!R$4+$AZ277*Assembly!R$5+$BA277*Assembly!R$6+$BB277*Assembly!R$7+$BC277*Assembly!R$8+$BD277*Assembly!R$9+$BE277*Assembly!R$10+$BF277*Assembly!R$11+$BG277*Assembly!R$12+$BH277*Assembly!R$13+$BI277*Assembly!R$14+$BJ277*Assembly!R$15+$BK277*Assembly!R$16+$BL277*Assembly!R$17+$BM277*Assembly!R$18+$BN277*Assembly!R$19+$BO277*Assembly!R$20+$BP277*Assembly!R$21+$BQ277*Assembly!R$22+$BR277*Assembly!R$23+$BS277*Assembly!R$24</f>
        <v>0</v>
      </c>
      <c r="CL277" s="254" t="str">
        <f>$AY277*Assembly!S$4+$AZ277*Assembly!S$5+$BA277*Assembly!S$6+$BB277*Assembly!S$7+$BC277*Assembly!S$8+$BD277*Assembly!S$9+$BE277*Assembly!S$10+$BF277*Assembly!S$11+$BG277*Assembly!S$12+$BH277*Assembly!S$13+$BI277*Assembly!S$14+$BJ277*Assembly!S$15+$BK277*Assembly!S$16+$BL277*Assembly!S$17+$BM277*Assembly!S$18+$BN277*Assembly!S$19+$BO277*Assembly!S$20+$BP277*Assembly!S$21+$BQ277*Assembly!S$22+$BR277*Assembly!S$23+$BS277*Assembly!S$24</f>
        <v>0</v>
      </c>
      <c r="CM277" s="254" t="str">
        <f>$AY277*Assembly!T$4+$AZ277*Assembly!T$5+$BA277*Assembly!T$6+$BB277*Assembly!T$7+$BC277*Assembly!T$8+$BD277*Assembly!T$9+$BE277*Assembly!T$10+$BF277*Assembly!T$11+$BG277*Assembly!T$12+$BH277*Assembly!T$13+$BI277*Assembly!T$14+$BJ277*Assembly!T$15+$BK277*Assembly!T$16+$BL277*Assembly!T$17+$BM277*Assembly!T$18+$BN277*Assembly!T$19+$BO277*Assembly!T$20+$BP277*Assembly!T$21+$BQ277*Assembly!T$22+$BR277*Assembly!T$23+$BS277*Assembly!T$24</f>
        <v>0</v>
      </c>
      <c r="CN277" s="254" t="str">
        <f>$AY277*Assembly!U$4+$AZ277*Assembly!U$5+$BA277*Assembly!U$6+$BB277*Assembly!U$7+$BC277*Assembly!U$8+$BD277*Assembly!U$9+$BE277*Assembly!U$10+$BF277*Assembly!U$11+$BG277*Assembly!U$12+$BH277*Assembly!U$13+$BI277*Assembly!U$14+$BJ277*Assembly!U$15+$BK277*Assembly!U$16+$BL277*Assembly!U$17+$BM277*Assembly!U$18+$BN277*Assembly!U$19+$BO277*Assembly!U$20+$BP277*Assembly!U$21+$BQ277*Assembly!U$22+$BR277*Assembly!U$23+$BS277*Assembly!U$24</f>
        <v>0</v>
      </c>
      <c r="CO277" s="256" t="str">
        <f>$AY277*Assembly!V$4+$AZ277*Assembly!V$5+$BA277*Assembly!V$6+$BB277*Assembly!V$7+$BC277*Assembly!V$8+$BD277*Assembly!V$9+$BE277*Assembly!V$10+$BF277*Assembly!V$11+$BG277*Assembly!V$12+$BH277*Assembly!V$13+$BI277*Assembly!V$14+$BJ277*Assembly!V$15+$BK277*Assembly!V$16+$BL277*Assembly!V$17+$BM277*Assembly!V$18+$BN277*Assembly!V$19+$BO277*Assembly!V$20+$BP277*Assembly!V$21+$BQ277*Assembly!V$22+$BR277*Assembly!V$23+$BS277*Assembly!V$24</f>
        <v>0</v>
      </c>
      <c r="CP277" s="256" t="str">
        <f>CF277*Refining!$F$3</f>
        <v>209</v>
      </c>
      <c r="CQ277" s="256" t="str">
        <f>CG277*Refining!$F$4</f>
        <v>16</v>
      </c>
      <c r="CR277" s="256" t="str">
        <f>CH277*Refining!$F$5</f>
        <v>13</v>
      </c>
      <c r="CS277" s="256" t="str">
        <f>CI277*Refining!$F$6</f>
        <v>0</v>
      </c>
      <c r="CT277" s="256" t="str">
        <f>CJ277*Refining!$F$7</f>
        <v>0</v>
      </c>
      <c r="CU277" s="256" t="str">
        <f>CK277*Refining!$F$8</f>
        <v>0</v>
      </c>
      <c r="CV277" s="256" t="str">
        <f>CL277*Refining!$F$9</f>
        <v>0</v>
      </c>
      <c r="CW277" s="256" t="str">
        <f>CM277*Refining!$F$10</f>
        <v>0</v>
      </c>
      <c r="CX277" s="256" t="str">
        <f>CN277*Refining!$F$11</f>
        <v>0</v>
      </c>
      <c r="CY277" s="256" t="str">
        <f>CO277*Refining!$F$12</f>
        <v>0</v>
      </c>
      <c r="CZ277" s="244" t="str">
        <f t="shared" ref="CZ277:DS277" si="1117">IF(CF277 = 0, "", CF277)</f>
        <v>117</v>
      </c>
      <c r="DA277" s="245" t="str">
        <f t="shared" si="1117"/>
        <v>5</v>
      </c>
      <c r="DB277" s="245" t="str">
        <f t="shared" si="1117"/>
        <v>3</v>
      </c>
      <c r="DC277" s="245" t="str">
        <f t="shared" si="1117"/>
        <v/>
      </c>
      <c r="DD277" s="245" t="str">
        <f t="shared" si="1117"/>
        <v/>
      </c>
      <c r="DE277" s="245" t="str">
        <f t="shared" si="1117"/>
        <v/>
      </c>
      <c r="DF277" s="245" t="str">
        <f t="shared" si="1117"/>
        <v/>
      </c>
      <c r="DG277" s="245" t="str">
        <f t="shared" si="1117"/>
        <v/>
      </c>
      <c r="DH277" s="245" t="str">
        <f t="shared" si="1117"/>
        <v/>
      </c>
      <c r="DI277" s="246" t="str">
        <f t="shared" si="1117"/>
        <v/>
      </c>
      <c r="DJ277" s="244" t="str">
        <f t="shared" si="1117"/>
        <v>209</v>
      </c>
      <c r="DK277" s="245" t="str">
        <f t="shared" si="1117"/>
        <v>16</v>
      </c>
      <c r="DL277" s="245" t="str">
        <f t="shared" si="1117"/>
        <v>13</v>
      </c>
      <c r="DM277" s="245" t="str">
        <f t="shared" si="1117"/>
        <v/>
      </c>
      <c r="DN277" s="259" t="str">
        <f t="shared" si="1117"/>
        <v/>
      </c>
      <c r="DO277" s="245" t="str">
        <f t="shared" si="1117"/>
        <v/>
      </c>
      <c r="DP277" s="245" t="str">
        <f t="shared" si="1117"/>
        <v/>
      </c>
      <c r="DQ277" s="245" t="str">
        <f t="shared" si="1117"/>
        <v/>
      </c>
      <c r="DR277" s="245" t="str">
        <f t="shared" si="1117"/>
        <v/>
      </c>
      <c r="DS277" s="246" t="str">
        <f t="shared" si="1117"/>
        <v/>
      </c>
      <c r="DT277" s="248" t="str">
        <f t="shared" si="16"/>
        <v>125</v>
      </c>
      <c r="DU277" s="249" t="str">
        <f t="shared" si="17"/>
        <v>237</v>
      </c>
      <c r="DV277" s="225" t="str">
        <f>CZ277*'Ores &amp; Ingots'!$C$3+DA277*'Ores &amp; Ingots'!$C$4+DB277*'Ores &amp; Ingots'!$C$5+DC277*'Ores &amp; Ingots'!$C$6+DD277*'Ores &amp; Ingots'!$C$7+DE277*'Ores &amp; Ingots'!$C$8+DF277*'Ores &amp; Ingots'!$C$9+DG277*'Ores &amp; Ingots'!$C$10+DH277*'Ores &amp; Ingots'!$C$11+DI277*'Ores &amp; Ingots'!$C$12</f>
        <v>16</v>
      </c>
      <c r="DW277" s="225" t="str">
        <f>DJ277*'Ores &amp; Ingots'!$B$3+DK277*'Ores &amp; Ingots'!$B$4+DL277*'Ores &amp; Ingots'!$B$5+DM277*'Ores &amp; Ingots'!$B$6+DN277*'Ores &amp; Ingots'!$B$7+DO277*'Ores &amp; Ingots'!$B$8+DP277*'Ores &amp; Ingots'!$B$9+DQ277*'Ores &amp; Ingots'!$B$10+DR277*'Ores &amp; Ingots'!$B$11+DS277*'Ores &amp; Ingots'!$B$12</f>
        <v>88</v>
      </c>
      <c r="DX277" s="249" t="str">
        <f>CZ277*Refining!$G$3+DA277*Refining!$G$4+DB277*Refining!$G$5+DC277*Refining!$G$6+DD277*Refining!$G$7+DE277*Refining!$G$8+DF277*Refining!$G$9+DG277*Refining!$G$10+DH277*Refining!$G$11+DI277*Refining!$G$12</f>
        <v>71</v>
      </c>
      <c r="DY277" s="249" t="str">
        <f t="shared" si="18"/>
        <v>10,972</v>
      </c>
      <c r="DZ277" s="250" t="str">
        <f t="shared" si="19"/>
        <v>0.0110</v>
      </c>
      <c r="EA277" s="248" t="str">
        <f t="shared" si="20"/>
        <v>85</v>
      </c>
      <c r="EB277" s="251" t="str">
        <f t="shared" ref="EB277:EC277" si="1118">EA277/60</f>
        <v>1.4</v>
      </c>
      <c r="EC277" s="251" t="str">
        <f t="shared" si="1118"/>
        <v>0.0</v>
      </c>
      <c r="ED277" s="248" t="str">
        <f t="shared" si="22"/>
        <v>12,061</v>
      </c>
      <c r="EE277" s="251" t="str">
        <f t="shared" ref="EE277:EF277" si="1119">ED277/1000</f>
        <v>12.1</v>
      </c>
      <c r="EF277" s="252" t="str">
        <f t="shared" si="1119"/>
        <v>0.01</v>
      </c>
      <c r="EG277" s="223" t="str">
        <f t="shared" si="24"/>
        <v>0.0121</v>
      </c>
      <c r="EH277" s="224" t="str">
        <f t="shared" si="25"/>
        <v>0:01:25</v>
      </c>
      <c r="EI277" s="225" t="s">
        <v>12</v>
      </c>
    </row>
    <row r="278">
      <c r="A278" s="33"/>
      <c r="B278" s="336" t="s">
        <v>1087</v>
      </c>
      <c r="C278" s="227" t="s">
        <v>885</v>
      </c>
      <c r="D278" s="227">
        <v>1.0</v>
      </c>
      <c r="E278" s="227">
        <v>1.0</v>
      </c>
      <c r="F278" s="227">
        <v>1.0</v>
      </c>
      <c r="G278" s="228" t="str">
        <f t="shared" si="5"/>
        <v>0.1</v>
      </c>
      <c r="H278" s="229">
        <v>7.0</v>
      </c>
      <c r="I278" s="229">
        <v>17.5</v>
      </c>
      <c r="J278" s="229" t="str">
        <f>H278/Main!$D$9</f>
        <v>7</v>
      </c>
      <c r="K278" s="229" t="str">
        <f>I278/Main!$D$10</f>
        <v>17.5</v>
      </c>
      <c r="L278" s="229" t="str">
        <f t="shared" si="6"/>
        <v>2.5</v>
      </c>
      <c r="M278" s="229">
        <v>1.0</v>
      </c>
      <c r="N278" s="230"/>
      <c r="O278" s="230"/>
      <c r="P278" s="230"/>
      <c r="Q278" s="231"/>
      <c r="R278" s="230"/>
      <c r="S278" s="232"/>
      <c r="T278" s="232"/>
      <c r="U278" s="230"/>
      <c r="V278" s="230"/>
      <c r="W278" s="232"/>
      <c r="X278" s="232"/>
      <c r="Y278" s="230"/>
      <c r="Z278" s="230"/>
      <c r="AA278" s="230"/>
      <c r="AB278" s="230"/>
      <c r="AC278" s="334"/>
      <c r="AD278" s="309">
        <v>5.0</v>
      </c>
      <c r="AE278" s="225">
        <v>0.0</v>
      </c>
      <c r="AF278" s="225">
        <v>0.0</v>
      </c>
      <c r="AG278" s="225">
        <v>0.0</v>
      </c>
      <c r="AH278" s="225">
        <v>0.0</v>
      </c>
      <c r="AI278" s="225">
        <v>0.0</v>
      </c>
      <c r="AJ278" s="225">
        <v>0.0</v>
      </c>
      <c r="AK278" s="225">
        <v>0.0</v>
      </c>
      <c r="AL278" s="225">
        <v>0.0</v>
      </c>
      <c r="AM278" s="225">
        <v>0.0</v>
      </c>
      <c r="AN278" s="225">
        <v>0.0</v>
      </c>
      <c r="AO278" s="225">
        <v>1.0</v>
      </c>
      <c r="AP278" s="225">
        <v>0.0</v>
      </c>
      <c r="AQ278" s="225">
        <v>0.0</v>
      </c>
      <c r="AR278" s="225">
        <v>0.0</v>
      </c>
      <c r="AS278" s="225">
        <v>0.0</v>
      </c>
      <c r="AT278" s="225">
        <v>0.0</v>
      </c>
      <c r="AU278" s="225">
        <v>0.0</v>
      </c>
      <c r="AV278" s="225">
        <v>0.0</v>
      </c>
      <c r="AW278" s="225">
        <v>0.0</v>
      </c>
      <c r="AX278" s="225">
        <v>0.0</v>
      </c>
      <c r="AY278" s="359" t="str">
        <f t="shared" ref="AY278:BS278" si="1120">IF(AD278 = 0, "", AD278)</f>
        <v>5</v>
      </c>
      <c r="AZ278" s="227" t="str">
        <f t="shared" si="1120"/>
        <v/>
      </c>
      <c r="BA278" s="227" t="str">
        <f t="shared" si="1120"/>
        <v/>
      </c>
      <c r="BB278" s="227" t="str">
        <f t="shared" si="1120"/>
        <v/>
      </c>
      <c r="BC278" s="227" t="str">
        <f t="shared" si="1120"/>
        <v/>
      </c>
      <c r="BD278" s="227" t="str">
        <f t="shared" si="1120"/>
        <v/>
      </c>
      <c r="BE278" s="227" t="str">
        <f t="shared" si="1120"/>
        <v/>
      </c>
      <c r="BF278" s="227" t="str">
        <f t="shared" si="1120"/>
        <v/>
      </c>
      <c r="BG278" s="227" t="str">
        <f t="shared" si="1120"/>
        <v/>
      </c>
      <c r="BH278" s="227" t="str">
        <f t="shared" si="1120"/>
        <v/>
      </c>
      <c r="BI278" s="227" t="str">
        <f t="shared" si="1120"/>
        <v/>
      </c>
      <c r="BJ278" s="227" t="str">
        <f t="shared" si="1120"/>
        <v>1</v>
      </c>
      <c r="BK278" s="227" t="str">
        <f t="shared" si="1120"/>
        <v/>
      </c>
      <c r="BL278" s="227" t="str">
        <f t="shared" si="1120"/>
        <v/>
      </c>
      <c r="BM278" s="227" t="str">
        <f t="shared" si="1120"/>
        <v/>
      </c>
      <c r="BN278" s="227" t="str">
        <f t="shared" si="1120"/>
        <v/>
      </c>
      <c r="BO278" s="227" t="str">
        <f t="shared" si="1120"/>
        <v/>
      </c>
      <c r="BP278" s="227" t="str">
        <f t="shared" si="1120"/>
        <v/>
      </c>
      <c r="BQ278" s="227" t="str">
        <f t="shared" si="1120"/>
        <v/>
      </c>
      <c r="BR278" s="227" t="str">
        <f t="shared" si="1120"/>
        <v/>
      </c>
      <c r="BS278" s="238" t="str">
        <f t="shared" si="1120"/>
        <v/>
      </c>
      <c r="BT278" s="239" t="str">
        <f>$AY278*Assembly!Y$4+$AZ278*Assembly!Y$5+$BA278*Assembly!Y$6+$BB278*Assembly!Y$7+$BC278*Assembly!Y$8+$BD278*Assembly!Y$9+$BE278*Assembly!Y$10+$BF278*Assembly!Y$11+$BG278*Assembly!Y$12+$BH278*Assembly!Y$13+$BI278*Assembly!Y$14+$BJ278*Assembly!Y$15+$BK278*Assembly!Y$16+$BL278*Assembly!Y$17+$BM278*Assembly!Y$18+$BN278*Assembly!Y$19+$BO278*Assembly!Y$20+$BP278*Assembly!Y$21+$BQ278*Assembly!Y$22+$BR278*Assembly!Y$23+$BS278*Assembly!Y$24</f>
        <v>106</v>
      </c>
      <c r="BU278" s="225" t="str">
        <f t="shared" si="8"/>
        <v>848</v>
      </c>
      <c r="BV278" s="225"/>
      <c r="BW278" s="225" t="str">
        <f>$AY278*Assembly!AC$4+$AZ278*Assembly!AC$5+$BA278*Assembly!AC$6+$BB278*Assembly!AC$7+$BC278*Assembly!AC$8+$BD278*Assembly!AC$9+$BE278*Assembly!AC$10+$BF278*Assembly!AC$11+$BG278*Assembly!AC$12+$BH278*Assembly!AC$13+$BI278*Assembly!AC$14+$BJ278*Assembly!AC$15+$BK278*Assembly!AC$16+$BL278*Assembly!AC$17+$BM278*Assembly!AC$18+$BN278*Assembly!AC$19+$BO278*Assembly!AC$20+$BP278*Assembly!AC$21+$BQ278*Assembly!AC$22+$BR278*Assembly!AC$23+$BS278*Assembly!AC$24</f>
        <v>530</v>
      </c>
      <c r="BX278" s="240" t="str">
        <f t="shared" si="9"/>
        <v>5.00</v>
      </c>
      <c r="BY278" s="241" t="str">
        <f t="shared" si="10"/>
        <v>4240</v>
      </c>
      <c r="BZ278" s="242" t="str">
        <f t="shared" si="11"/>
        <v>0.6</v>
      </c>
      <c r="CA278" s="241" t="str">
        <f t="shared" si="12"/>
        <v>76</v>
      </c>
      <c r="CB278" s="225" t="str">
        <f>$AY278*Assembly!X$4+$AZ278*Assembly!X$5+$BA278*Assembly!X$6+$BB278*Assembly!X$7+$BC278*Assembly!X$8+$BD278*Assembly!X$9+$BE278*Assembly!X$10+$BF278*Assembly!X$11+$BG278*Assembly!X$12+$BH278*Assembly!X$13+$BI278*Assembly!X$14+$BJ278*Assembly!X$15+$BK278*Assembly!X$16+$BL278*Assembly!X$17+$BM278*Assembly!X$18+$BN278*Assembly!X$19+$BO278*Assembly!X$20+$BP278*Assembly!X$21+$BQ278*Assembly!X$22+$BR278*Assembly!X$23+$BS278*Assembly!X$24</f>
        <v>7</v>
      </c>
      <c r="CC278" s="225" t="str">
        <f t="shared" si="13"/>
        <v>1,089</v>
      </c>
      <c r="CD278" s="223" t="str">
        <f t="shared" si="14"/>
        <v>0.0011</v>
      </c>
      <c r="CE278" s="243" t="str">
        <f>$AY278*Assembly!AB$4+$AZ278*Assembly!AB$5+$BA278*Assembly!AB$6+$BB278*Assembly!AB$7+$BC278*Assembly!AB$8+$BD278*Assembly!AB$9+$BE278*Assembly!AB$10+$BF278*Assembly!AB$11+$BG278*Assembly!AB$12+$BH278*Assembly!AB$13+$BI278*Assembly!AB$14+$BJ278*Assembly!AB$15+$BK278*Assembly!AB$16+$BL278*Assembly!AB$17+$BM278*Assembly!AB$18+$BN278*Assembly!AB$19+$BO278*Assembly!AB$20+$BP278*Assembly!AB$21+$BQ278*Assembly!AB$22+$BR278*Assembly!AB$23+$BS278*Assembly!AB$24</f>
        <v>30</v>
      </c>
      <c r="CF278" s="231" t="str">
        <f>$AY278*Assembly!M$4+$AZ278*Assembly!M$5+$BA278*Assembly!M$6+$BB278*Assembly!M$7+$BC278*Assembly!M$8+$BD278*Assembly!M$9+$BE278*Assembly!M$10+$BF278*Assembly!M$11+$BG278*Assembly!M$12+$BH278*Assembly!M$13+$BI278*Assembly!M$14+$BJ278*Assembly!M$15+$BK278*Assembly!M$16+$BL278*Assembly!M$17+$BM278*Assembly!M$18+$BN278*Assembly!M$19+$BO278*Assembly!M$20+$BP278*Assembly!M$21+$BQ278*Assembly!M$22+$BR278*Assembly!M$23+$BS278*Assembly!M$24</f>
        <v>117</v>
      </c>
      <c r="CG278" s="231" t="str">
        <f>$AY278*Assembly!N$4+$AZ278*Assembly!N$5+$BA278*Assembly!N$6+$BB278*Assembly!N$7+$BC278*Assembly!N$8+$BD278*Assembly!N$9+$BE278*Assembly!N$10+$BF278*Assembly!N$11+$BG278*Assembly!N$12+$BH278*Assembly!N$13+$BI278*Assembly!N$14+$BJ278*Assembly!N$15+$BK278*Assembly!N$16+$BL278*Assembly!N$17+$BM278*Assembly!N$18+$BN278*Assembly!N$19+$BO278*Assembly!N$20+$BP278*Assembly!N$21+$BQ278*Assembly!N$22+$BR278*Assembly!N$23+$BS278*Assembly!N$24</f>
        <v>5</v>
      </c>
      <c r="CH278" s="231" t="str">
        <f>$AY278*Assembly!O$4+$AZ278*Assembly!O$5+$BA278*Assembly!O$6+$BB278*Assembly!O$7+$BC278*Assembly!O$8+$BD278*Assembly!O$9+$BE278*Assembly!O$10+$BF278*Assembly!O$11+$BG278*Assembly!O$12+$BH278*Assembly!O$13+$BI278*Assembly!O$14+$BJ278*Assembly!O$15+$BK278*Assembly!O$16+$BL278*Assembly!O$17+$BM278*Assembly!O$18+$BN278*Assembly!O$19+$BO278*Assembly!O$20+$BP278*Assembly!O$21+$BQ278*Assembly!O$22+$BR278*Assembly!O$23+$BS278*Assembly!O$24</f>
        <v>3</v>
      </c>
      <c r="CI278" s="229" t="str">
        <f>$AY278*Assembly!P$4+$AZ278*Assembly!P$5+$BA278*Assembly!P$6+$BB278*Assembly!P$7+$BC278*Assembly!P$8+$BD278*Assembly!P$9+$BE278*Assembly!P$10+$BF278*Assembly!P$11+$BG278*Assembly!P$12+$BH278*Assembly!P$13+$BI278*Assembly!P$14+$BJ278*Assembly!P$15+$BK278*Assembly!P$16+$BL278*Assembly!P$17+$BM278*Assembly!P$18+$BN278*Assembly!P$19+$BO278*Assembly!P$20+$BP278*Assembly!P$21+$BQ278*Assembly!P$22+$BR278*Assembly!P$23+$BS278*Assembly!P$24</f>
        <v>0</v>
      </c>
      <c r="CJ278" s="229" t="str">
        <f>$AY278*Assembly!Q$4+$AZ278*Assembly!Q$5+$BA278*Assembly!Q$6+$BB278*Assembly!Q$7+$BC278*Assembly!Q$8+$BD278*Assembly!Q$9+$BE278*Assembly!Q$10+$BF278*Assembly!Q$11+$BG278*Assembly!Q$12+$BH278*Assembly!Q$13+$BI278*Assembly!Q$14+$BJ278*Assembly!Q$15+$BK278*Assembly!Q$16+$BL278*Assembly!Q$17+$BM278*Assembly!Q$18+$BN278*Assembly!Q$19+$BO278*Assembly!Q$20+$BP278*Assembly!Q$21+$BQ278*Assembly!Q$22+$BR278*Assembly!Q$23+$BS278*Assembly!Q$24</f>
        <v>0</v>
      </c>
      <c r="CK278" s="231" t="str">
        <f>$AY278*Assembly!R$4+$AZ278*Assembly!R$5+$BA278*Assembly!R$6+$BB278*Assembly!R$7+$BC278*Assembly!R$8+$BD278*Assembly!R$9+$BE278*Assembly!R$10+$BF278*Assembly!R$11+$BG278*Assembly!R$12+$BH278*Assembly!R$13+$BI278*Assembly!R$14+$BJ278*Assembly!R$15+$BK278*Assembly!R$16+$BL278*Assembly!R$17+$BM278*Assembly!R$18+$BN278*Assembly!R$19+$BO278*Assembly!R$20+$BP278*Assembly!R$21+$BQ278*Assembly!R$22+$BR278*Assembly!R$23+$BS278*Assembly!R$24</f>
        <v>0</v>
      </c>
      <c r="CL278" s="229" t="str">
        <f>$AY278*Assembly!S$4+$AZ278*Assembly!S$5+$BA278*Assembly!S$6+$BB278*Assembly!S$7+$BC278*Assembly!S$8+$BD278*Assembly!S$9+$BE278*Assembly!S$10+$BF278*Assembly!S$11+$BG278*Assembly!S$12+$BH278*Assembly!S$13+$BI278*Assembly!S$14+$BJ278*Assembly!S$15+$BK278*Assembly!S$16+$BL278*Assembly!S$17+$BM278*Assembly!S$18+$BN278*Assembly!S$19+$BO278*Assembly!S$20+$BP278*Assembly!S$21+$BQ278*Assembly!S$22+$BR278*Assembly!S$23+$BS278*Assembly!S$24</f>
        <v>0</v>
      </c>
      <c r="CM278" s="229" t="str">
        <f>$AY278*Assembly!T$4+$AZ278*Assembly!T$5+$BA278*Assembly!T$6+$BB278*Assembly!T$7+$BC278*Assembly!T$8+$BD278*Assembly!T$9+$BE278*Assembly!T$10+$BF278*Assembly!T$11+$BG278*Assembly!T$12+$BH278*Assembly!T$13+$BI278*Assembly!T$14+$BJ278*Assembly!T$15+$BK278*Assembly!T$16+$BL278*Assembly!T$17+$BM278*Assembly!T$18+$BN278*Assembly!T$19+$BO278*Assembly!T$20+$BP278*Assembly!T$21+$BQ278*Assembly!T$22+$BR278*Assembly!T$23+$BS278*Assembly!T$24</f>
        <v>0</v>
      </c>
      <c r="CN278" s="229" t="str">
        <f>$AY278*Assembly!U$4+$AZ278*Assembly!U$5+$BA278*Assembly!U$6+$BB278*Assembly!U$7+$BC278*Assembly!U$8+$BD278*Assembly!U$9+$BE278*Assembly!U$10+$BF278*Assembly!U$11+$BG278*Assembly!U$12+$BH278*Assembly!U$13+$BI278*Assembly!U$14+$BJ278*Assembly!U$15+$BK278*Assembly!U$16+$BL278*Assembly!U$17+$BM278*Assembly!U$18+$BN278*Assembly!U$19+$BO278*Assembly!U$20+$BP278*Assembly!U$21+$BQ278*Assembly!U$22+$BR278*Assembly!U$23+$BS278*Assembly!U$24</f>
        <v>0</v>
      </c>
      <c r="CO278" s="231" t="str">
        <f>$AY278*Assembly!V$4+$AZ278*Assembly!V$5+$BA278*Assembly!V$6+$BB278*Assembly!V$7+$BC278*Assembly!V$8+$BD278*Assembly!V$9+$BE278*Assembly!V$10+$BF278*Assembly!V$11+$BG278*Assembly!V$12+$BH278*Assembly!V$13+$BI278*Assembly!V$14+$BJ278*Assembly!V$15+$BK278*Assembly!V$16+$BL278*Assembly!V$17+$BM278*Assembly!V$18+$BN278*Assembly!V$19+$BO278*Assembly!V$20+$BP278*Assembly!V$21+$BQ278*Assembly!V$22+$BR278*Assembly!V$23+$BS278*Assembly!V$24</f>
        <v>0</v>
      </c>
      <c r="CP278" s="231" t="str">
        <f>CF278*Refining!$F$3</f>
        <v>209</v>
      </c>
      <c r="CQ278" s="231" t="str">
        <f>CG278*Refining!$F$4</f>
        <v>16</v>
      </c>
      <c r="CR278" s="231" t="str">
        <f>CH278*Refining!$F$5</f>
        <v>13</v>
      </c>
      <c r="CS278" s="231" t="str">
        <f>CI278*Refining!$F$6</f>
        <v>0</v>
      </c>
      <c r="CT278" s="231" t="str">
        <f>CJ278*Refining!$F$7</f>
        <v>0</v>
      </c>
      <c r="CU278" s="231" t="str">
        <f>CK278*Refining!$F$8</f>
        <v>0</v>
      </c>
      <c r="CV278" s="231" t="str">
        <f>CL278*Refining!$F$9</f>
        <v>0</v>
      </c>
      <c r="CW278" s="231" t="str">
        <f>CM278*Refining!$F$10</f>
        <v>0</v>
      </c>
      <c r="CX278" s="231" t="str">
        <f>CN278*Refining!$F$11</f>
        <v>0</v>
      </c>
      <c r="CY278" s="231" t="str">
        <f>CO278*Refining!$F$12</f>
        <v>0</v>
      </c>
      <c r="CZ278" s="244" t="str">
        <f t="shared" ref="CZ278:DS278" si="1121">IF(CF278 = 0, "", CF278)</f>
        <v>117</v>
      </c>
      <c r="DA278" s="245" t="str">
        <f t="shared" si="1121"/>
        <v>5</v>
      </c>
      <c r="DB278" s="245" t="str">
        <f t="shared" si="1121"/>
        <v>3</v>
      </c>
      <c r="DC278" s="245" t="str">
        <f t="shared" si="1121"/>
        <v/>
      </c>
      <c r="DD278" s="245" t="str">
        <f t="shared" si="1121"/>
        <v/>
      </c>
      <c r="DE278" s="245" t="str">
        <f t="shared" si="1121"/>
        <v/>
      </c>
      <c r="DF278" s="245" t="str">
        <f t="shared" si="1121"/>
        <v/>
      </c>
      <c r="DG278" s="245" t="str">
        <f t="shared" si="1121"/>
        <v/>
      </c>
      <c r="DH278" s="245" t="str">
        <f t="shared" si="1121"/>
        <v/>
      </c>
      <c r="DI278" s="246" t="str">
        <f t="shared" si="1121"/>
        <v/>
      </c>
      <c r="DJ278" s="244" t="str">
        <f t="shared" si="1121"/>
        <v>209</v>
      </c>
      <c r="DK278" s="245" t="str">
        <f t="shared" si="1121"/>
        <v>16</v>
      </c>
      <c r="DL278" s="245" t="str">
        <f t="shared" si="1121"/>
        <v>13</v>
      </c>
      <c r="DM278" s="245" t="str">
        <f t="shared" si="1121"/>
        <v/>
      </c>
      <c r="DN278" s="259" t="str">
        <f t="shared" si="1121"/>
        <v/>
      </c>
      <c r="DO278" s="245" t="str">
        <f t="shared" si="1121"/>
        <v/>
      </c>
      <c r="DP278" s="245" t="str">
        <f t="shared" si="1121"/>
        <v/>
      </c>
      <c r="DQ278" s="245" t="str">
        <f t="shared" si="1121"/>
        <v/>
      </c>
      <c r="DR278" s="245" t="str">
        <f t="shared" si="1121"/>
        <v/>
      </c>
      <c r="DS278" s="246" t="str">
        <f t="shared" si="1121"/>
        <v/>
      </c>
      <c r="DT278" s="248" t="str">
        <f t="shared" si="16"/>
        <v>125</v>
      </c>
      <c r="DU278" s="249" t="str">
        <f t="shared" si="17"/>
        <v>237</v>
      </c>
      <c r="DV278" s="225" t="str">
        <f>CZ278*'Ores &amp; Ingots'!$C$3+DA278*'Ores &amp; Ingots'!$C$4+DB278*'Ores &amp; Ingots'!$C$5+DC278*'Ores &amp; Ingots'!$C$6+DD278*'Ores &amp; Ingots'!$C$7+DE278*'Ores &amp; Ingots'!$C$8+DF278*'Ores &amp; Ingots'!$C$9+DG278*'Ores &amp; Ingots'!$C$10+DH278*'Ores &amp; Ingots'!$C$11+DI278*'Ores &amp; Ingots'!$C$12</f>
        <v>16</v>
      </c>
      <c r="DW278" s="225" t="str">
        <f>DJ278*'Ores &amp; Ingots'!$B$3+DK278*'Ores &amp; Ingots'!$B$4+DL278*'Ores &amp; Ingots'!$B$5+DM278*'Ores &amp; Ingots'!$B$6+DN278*'Ores &amp; Ingots'!$B$7+DO278*'Ores &amp; Ingots'!$B$8+DP278*'Ores &amp; Ingots'!$B$9+DQ278*'Ores &amp; Ingots'!$B$10+DR278*'Ores &amp; Ingots'!$B$11+DS278*'Ores &amp; Ingots'!$B$12</f>
        <v>88</v>
      </c>
      <c r="DX278" s="249" t="str">
        <f>CZ278*Refining!$G$3+DA278*Refining!$G$4+DB278*Refining!$G$5+DC278*Refining!$G$6+DD278*Refining!$G$7+DE278*Refining!$G$8+DF278*Refining!$G$9+DG278*Refining!$G$10+DH278*Refining!$G$11+DI278*Refining!$G$12</f>
        <v>71</v>
      </c>
      <c r="DY278" s="249" t="str">
        <f t="shared" si="18"/>
        <v>10,972</v>
      </c>
      <c r="DZ278" s="250" t="str">
        <f t="shared" si="19"/>
        <v>0.0110</v>
      </c>
      <c r="EA278" s="248" t="str">
        <f t="shared" si="20"/>
        <v>85</v>
      </c>
      <c r="EB278" s="251" t="str">
        <f t="shared" ref="EB278:EC278" si="1122">EA278/60</f>
        <v>1.4</v>
      </c>
      <c r="EC278" s="251" t="str">
        <f t="shared" si="1122"/>
        <v>0.0</v>
      </c>
      <c r="ED278" s="248" t="str">
        <f t="shared" si="22"/>
        <v>12,061</v>
      </c>
      <c r="EE278" s="251" t="str">
        <f t="shared" ref="EE278:EF278" si="1123">ED278/1000</f>
        <v>12.1</v>
      </c>
      <c r="EF278" s="252" t="str">
        <f t="shared" si="1123"/>
        <v>0.01</v>
      </c>
      <c r="EG278" s="223" t="str">
        <f t="shared" si="24"/>
        <v>0.0121</v>
      </c>
      <c r="EH278" s="224" t="str">
        <f t="shared" si="25"/>
        <v>0:01:25</v>
      </c>
      <c r="EI278" s="225" t="s">
        <v>12</v>
      </c>
    </row>
    <row r="279">
      <c r="A279" s="33"/>
      <c r="B279" s="336" t="s">
        <v>1088</v>
      </c>
      <c r="C279" s="227" t="s">
        <v>885</v>
      </c>
      <c r="D279" s="227">
        <v>1.0</v>
      </c>
      <c r="E279" s="227">
        <v>1.0</v>
      </c>
      <c r="F279" s="227">
        <v>1.0</v>
      </c>
      <c r="G279" s="253" t="str">
        <f t="shared" si="5"/>
        <v>0.1</v>
      </c>
      <c r="H279" s="254">
        <v>8.0</v>
      </c>
      <c r="I279" s="254">
        <v>20.0</v>
      </c>
      <c r="J279" s="254" t="str">
        <f>H279/Main!$D$9</f>
        <v>8</v>
      </c>
      <c r="K279" s="254" t="str">
        <f>I279/Main!$D$10</f>
        <v>20</v>
      </c>
      <c r="L279" s="254" t="str">
        <f t="shared" si="6"/>
        <v>2.5</v>
      </c>
      <c r="M279" s="254">
        <v>1.0</v>
      </c>
      <c r="N279" s="255"/>
      <c r="O279" s="255"/>
      <c r="P279" s="255"/>
      <c r="Q279" s="256"/>
      <c r="R279" s="255"/>
      <c r="S279" s="257"/>
      <c r="T279" s="257"/>
      <c r="U279" s="255"/>
      <c r="V279" s="255"/>
      <c r="W279" s="350"/>
      <c r="X279" s="257"/>
      <c r="Y279" s="255"/>
      <c r="Z279" s="255"/>
      <c r="AA279" s="255"/>
      <c r="AB279" s="255"/>
      <c r="AC279" s="351"/>
      <c r="AD279" s="309">
        <v>5.0</v>
      </c>
      <c r="AE279" s="225">
        <v>0.0</v>
      </c>
      <c r="AF279" s="225">
        <v>0.0</v>
      </c>
      <c r="AG279" s="225">
        <v>0.0</v>
      </c>
      <c r="AH279" s="225">
        <v>0.0</v>
      </c>
      <c r="AI279" s="225">
        <v>0.0</v>
      </c>
      <c r="AJ279" s="225">
        <v>0.0</v>
      </c>
      <c r="AK279" s="225">
        <v>0.0</v>
      </c>
      <c r="AL279" s="225">
        <v>0.0</v>
      </c>
      <c r="AM279" s="225">
        <v>0.0</v>
      </c>
      <c r="AN279" s="225">
        <v>0.0</v>
      </c>
      <c r="AO279" s="225">
        <v>1.0</v>
      </c>
      <c r="AP279" s="225">
        <v>0.0</v>
      </c>
      <c r="AQ279" s="225">
        <v>0.0</v>
      </c>
      <c r="AR279" s="225">
        <v>0.0</v>
      </c>
      <c r="AS279" s="225">
        <v>0.0</v>
      </c>
      <c r="AT279" s="225">
        <v>0.0</v>
      </c>
      <c r="AU279" s="225">
        <v>0.0</v>
      </c>
      <c r="AV279" s="225">
        <v>0.0</v>
      </c>
      <c r="AW279" s="225">
        <v>0.0</v>
      </c>
      <c r="AX279" s="225">
        <v>0.0</v>
      </c>
      <c r="AY279" s="359" t="str">
        <f t="shared" ref="AY279:BS279" si="1124">IF(AD279 = 0, "", AD279)</f>
        <v>5</v>
      </c>
      <c r="AZ279" s="227" t="str">
        <f t="shared" si="1124"/>
        <v/>
      </c>
      <c r="BA279" s="227" t="str">
        <f t="shared" si="1124"/>
        <v/>
      </c>
      <c r="BB279" s="227" t="str">
        <f t="shared" si="1124"/>
        <v/>
      </c>
      <c r="BC279" s="227" t="str">
        <f t="shared" si="1124"/>
        <v/>
      </c>
      <c r="BD279" s="227" t="str">
        <f t="shared" si="1124"/>
        <v/>
      </c>
      <c r="BE279" s="227" t="str">
        <f t="shared" si="1124"/>
        <v/>
      </c>
      <c r="BF279" s="227" t="str">
        <f t="shared" si="1124"/>
        <v/>
      </c>
      <c r="BG279" s="227" t="str">
        <f t="shared" si="1124"/>
        <v/>
      </c>
      <c r="BH279" s="227" t="str">
        <f t="shared" si="1124"/>
        <v/>
      </c>
      <c r="BI279" s="227" t="str">
        <f t="shared" si="1124"/>
        <v/>
      </c>
      <c r="BJ279" s="227" t="str">
        <f t="shared" si="1124"/>
        <v>1</v>
      </c>
      <c r="BK279" s="227" t="str">
        <f t="shared" si="1124"/>
        <v/>
      </c>
      <c r="BL279" s="227" t="str">
        <f t="shared" si="1124"/>
        <v/>
      </c>
      <c r="BM279" s="227" t="str">
        <f t="shared" si="1124"/>
        <v/>
      </c>
      <c r="BN279" s="227" t="str">
        <f t="shared" si="1124"/>
        <v/>
      </c>
      <c r="BO279" s="227" t="str">
        <f t="shared" si="1124"/>
        <v/>
      </c>
      <c r="BP279" s="227" t="str">
        <f t="shared" si="1124"/>
        <v/>
      </c>
      <c r="BQ279" s="227" t="str">
        <f t="shared" si="1124"/>
        <v/>
      </c>
      <c r="BR279" s="227" t="str">
        <f t="shared" si="1124"/>
        <v/>
      </c>
      <c r="BS279" s="238" t="str">
        <f t="shared" si="1124"/>
        <v/>
      </c>
      <c r="BT279" s="239" t="str">
        <f>$AY279*Assembly!Y$4+$AZ279*Assembly!Y$5+$BA279*Assembly!Y$6+$BB279*Assembly!Y$7+$BC279*Assembly!Y$8+$BD279*Assembly!Y$9+$BE279*Assembly!Y$10+$BF279*Assembly!Y$11+$BG279*Assembly!Y$12+$BH279*Assembly!Y$13+$BI279*Assembly!Y$14+$BJ279*Assembly!Y$15+$BK279*Assembly!Y$16+$BL279*Assembly!Y$17+$BM279*Assembly!Y$18+$BN279*Assembly!Y$19+$BO279*Assembly!Y$20+$BP279*Assembly!Y$21+$BQ279*Assembly!Y$22+$BR279*Assembly!Y$23+$BS279*Assembly!Y$24</f>
        <v>106</v>
      </c>
      <c r="BU279" s="225" t="str">
        <f t="shared" si="8"/>
        <v>848</v>
      </c>
      <c r="BV279" s="225"/>
      <c r="BW279" s="225" t="str">
        <f>$AY279*Assembly!AC$4+$AZ279*Assembly!AC$5+$BA279*Assembly!AC$6+$BB279*Assembly!AC$7+$BC279*Assembly!AC$8+$BD279*Assembly!AC$9+$BE279*Assembly!AC$10+$BF279*Assembly!AC$11+$BG279*Assembly!AC$12+$BH279*Assembly!AC$13+$BI279*Assembly!AC$14+$BJ279*Assembly!AC$15+$BK279*Assembly!AC$16+$BL279*Assembly!AC$17+$BM279*Assembly!AC$18+$BN279*Assembly!AC$19+$BO279*Assembly!AC$20+$BP279*Assembly!AC$21+$BQ279*Assembly!AC$22+$BR279*Assembly!AC$23+$BS279*Assembly!AC$24</f>
        <v>530</v>
      </c>
      <c r="BX279" s="240" t="str">
        <f t="shared" si="9"/>
        <v>5.00</v>
      </c>
      <c r="BY279" s="241" t="str">
        <f t="shared" si="10"/>
        <v>4240</v>
      </c>
      <c r="BZ279" s="242" t="str">
        <f t="shared" si="11"/>
        <v>0.6</v>
      </c>
      <c r="CA279" s="241" t="str">
        <f t="shared" si="12"/>
        <v>66</v>
      </c>
      <c r="CB279" s="225" t="str">
        <f>$AY279*Assembly!X$4+$AZ279*Assembly!X$5+$BA279*Assembly!X$6+$BB279*Assembly!X$7+$BC279*Assembly!X$8+$BD279*Assembly!X$9+$BE279*Assembly!X$10+$BF279*Assembly!X$11+$BG279*Assembly!X$12+$BH279*Assembly!X$13+$BI279*Assembly!X$14+$BJ279*Assembly!X$15+$BK279*Assembly!X$16+$BL279*Assembly!X$17+$BM279*Assembly!X$18+$BN279*Assembly!X$19+$BO279*Assembly!X$20+$BP279*Assembly!X$21+$BQ279*Assembly!X$22+$BR279*Assembly!X$23+$BS279*Assembly!X$24</f>
        <v>7</v>
      </c>
      <c r="CC279" s="225" t="str">
        <f t="shared" si="13"/>
        <v>1,089</v>
      </c>
      <c r="CD279" s="223" t="str">
        <f t="shared" si="14"/>
        <v>0.0011</v>
      </c>
      <c r="CE279" s="243" t="str">
        <f>$AY279*Assembly!AB$4+$AZ279*Assembly!AB$5+$BA279*Assembly!AB$6+$BB279*Assembly!AB$7+$BC279*Assembly!AB$8+$BD279*Assembly!AB$9+$BE279*Assembly!AB$10+$BF279*Assembly!AB$11+$BG279*Assembly!AB$12+$BH279*Assembly!AB$13+$BI279*Assembly!AB$14+$BJ279*Assembly!AB$15+$BK279*Assembly!AB$16+$BL279*Assembly!AB$17+$BM279*Assembly!AB$18+$BN279*Assembly!AB$19+$BO279*Assembly!AB$20+$BP279*Assembly!AB$21+$BQ279*Assembly!AB$22+$BR279*Assembly!AB$23+$BS279*Assembly!AB$24</f>
        <v>30</v>
      </c>
      <c r="CF279" s="256" t="str">
        <f>$AY279*Assembly!M$4+$AZ279*Assembly!M$5+$BA279*Assembly!M$6+$BB279*Assembly!M$7+$BC279*Assembly!M$8+$BD279*Assembly!M$9+$BE279*Assembly!M$10+$BF279*Assembly!M$11+$BG279*Assembly!M$12+$BH279*Assembly!M$13+$BI279*Assembly!M$14+$BJ279*Assembly!M$15+$BK279*Assembly!M$16+$BL279*Assembly!M$17+$BM279*Assembly!M$18+$BN279*Assembly!M$19+$BO279*Assembly!M$20+$BP279*Assembly!M$21+$BQ279*Assembly!M$22+$BR279*Assembly!M$23+$BS279*Assembly!M$24</f>
        <v>117</v>
      </c>
      <c r="CG279" s="256" t="str">
        <f>$AY279*Assembly!N$4+$AZ279*Assembly!N$5+$BA279*Assembly!N$6+$BB279*Assembly!N$7+$BC279*Assembly!N$8+$BD279*Assembly!N$9+$BE279*Assembly!N$10+$BF279*Assembly!N$11+$BG279*Assembly!N$12+$BH279*Assembly!N$13+$BI279*Assembly!N$14+$BJ279*Assembly!N$15+$BK279*Assembly!N$16+$BL279*Assembly!N$17+$BM279*Assembly!N$18+$BN279*Assembly!N$19+$BO279*Assembly!N$20+$BP279*Assembly!N$21+$BQ279*Assembly!N$22+$BR279*Assembly!N$23+$BS279*Assembly!N$24</f>
        <v>5</v>
      </c>
      <c r="CH279" s="256" t="str">
        <f>$AY279*Assembly!O$4+$AZ279*Assembly!O$5+$BA279*Assembly!O$6+$BB279*Assembly!O$7+$BC279*Assembly!O$8+$BD279*Assembly!O$9+$BE279*Assembly!O$10+$BF279*Assembly!O$11+$BG279*Assembly!O$12+$BH279*Assembly!O$13+$BI279*Assembly!O$14+$BJ279*Assembly!O$15+$BK279*Assembly!O$16+$BL279*Assembly!O$17+$BM279*Assembly!O$18+$BN279*Assembly!O$19+$BO279*Assembly!O$20+$BP279*Assembly!O$21+$BQ279*Assembly!O$22+$BR279*Assembly!O$23+$BS279*Assembly!O$24</f>
        <v>3</v>
      </c>
      <c r="CI279" s="254" t="str">
        <f>$AY279*Assembly!P$4+$AZ279*Assembly!P$5+$BA279*Assembly!P$6+$BB279*Assembly!P$7+$BC279*Assembly!P$8+$BD279*Assembly!P$9+$BE279*Assembly!P$10+$BF279*Assembly!P$11+$BG279*Assembly!P$12+$BH279*Assembly!P$13+$BI279*Assembly!P$14+$BJ279*Assembly!P$15+$BK279*Assembly!P$16+$BL279*Assembly!P$17+$BM279*Assembly!P$18+$BN279*Assembly!P$19+$BO279*Assembly!P$20+$BP279*Assembly!P$21+$BQ279*Assembly!P$22+$BR279*Assembly!P$23+$BS279*Assembly!P$24</f>
        <v>0</v>
      </c>
      <c r="CJ279" s="254" t="str">
        <f>$AY279*Assembly!Q$4+$AZ279*Assembly!Q$5+$BA279*Assembly!Q$6+$BB279*Assembly!Q$7+$BC279*Assembly!Q$8+$BD279*Assembly!Q$9+$BE279*Assembly!Q$10+$BF279*Assembly!Q$11+$BG279*Assembly!Q$12+$BH279*Assembly!Q$13+$BI279*Assembly!Q$14+$BJ279*Assembly!Q$15+$BK279*Assembly!Q$16+$BL279*Assembly!Q$17+$BM279*Assembly!Q$18+$BN279*Assembly!Q$19+$BO279*Assembly!Q$20+$BP279*Assembly!Q$21+$BQ279*Assembly!Q$22+$BR279*Assembly!Q$23+$BS279*Assembly!Q$24</f>
        <v>0</v>
      </c>
      <c r="CK279" s="256" t="str">
        <f>$AY279*Assembly!R$4+$AZ279*Assembly!R$5+$BA279*Assembly!R$6+$BB279*Assembly!R$7+$BC279*Assembly!R$8+$BD279*Assembly!R$9+$BE279*Assembly!R$10+$BF279*Assembly!R$11+$BG279*Assembly!R$12+$BH279*Assembly!R$13+$BI279*Assembly!R$14+$BJ279*Assembly!R$15+$BK279*Assembly!R$16+$BL279*Assembly!R$17+$BM279*Assembly!R$18+$BN279*Assembly!R$19+$BO279*Assembly!R$20+$BP279*Assembly!R$21+$BQ279*Assembly!R$22+$BR279*Assembly!R$23+$BS279*Assembly!R$24</f>
        <v>0</v>
      </c>
      <c r="CL279" s="254" t="str">
        <f>$AY279*Assembly!S$4+$AZ279*Assembly!S$5+$BA279*Assembly!S$6+$BB279*Assembly!S$7+$BC279*Assembly!S$8+$BD279*Assembly!S$9+$BE279*Assembly!S$10+$BF279*Assembly!S$11+$BG279*Assembly!S$12+$BH279*Assembly!S$13+$BI279*Assembly!S$14+$BJ279*Assembly!S$15+$BK279*Assembly!S$16+$BL279*Assembly!S$17+$BM279*Assembly!S$18+$BN279*Assembly!S$19+$BO279*Assembly!S$20+$BP279*Assembly!S$21+$BQ279*Assembly!S$22+$BR279*Assembly!S$23+$BS279*Assembly!S$24</f>
        <v>0</v>
      </c>
      <c r="CM279" s="254" t="str">
        <f>$AY279*Assembly!T$4+$AZ279*Assembly!T$5+$BA279*Assembly!T$6+$BB279*Assembly!T$7+$BC279*Assembly!T$8+$BD279*Assembly!T$9+$BE279*Assembly!T$10+$BF279*Assembly!T$11+$BG279*Assembly!T$12+$BH279*Assembly!T$13+$BI279*Assembly!T$14+$BJ279*Assembly!T$15+$BK279*Assembly!T$16+$BL279*Assembly!T$17+$BM279*Assembly!T$18+$BN279*Assembly!T$19+$BO279*Assembly!T$20+$BP279*Assembly!T$21+$BQ279*Assembly!T$22+$BR279*Assembly!T$23+$BS279*Assembly!T$24</f>
        <v>0</v>
      </c>
      <c r="CN279" s="254" t="str">
        <f>$AY279*Assembly!U$4+$AZ279*Assembly!U$5+$BA279*Assembly!U$6+$BB279*Assembly!U$7+$BC279*Assembly!U$8+$BD279*Assembly!U$9+$BE279*Assembly!U$10+$BF279*Assembly!U$11+$BG279*Assembly!U$12+$BH279*Assembly!U$13+$BI279*Assembly!U$14+$BJ279*Assembly!U$15+$BK279*Assembly!U$16+$BL279*Assembly!U$17+$BM279*Assembly!U$18+$BN279*Assembly!U$19+$BO279*Assembly!U$20+$BP279*Assembly!U$21+$BQ279*Assembly!U$22+$BR279*Assembly!U$23+$BS279*Assembly!U$24</f>
        <v>0</v>
      </c>
      <c r="CO279" s="256" t="str">
        <f>$AY279*Assembly!V$4+$AZ279*Assembly!V$5+$BA279*Assembly!V$6+$BB279*Assembly!V$7+$BC279*Assembly!V$8+$BD279*Assembly!V$9+$BE279*Assembly!V$10+$BF279*Assembly!V$11+$BG279*Assembly!V$12+$BH279*Assembly!V$13+$BI279*Assembly!V$14+$BJ279*Assembly!V$15+$BK279*Assembly!V$16+$BL279*Assembly!V$17+$BM279*Assembly!V$18+$BN279*Assembly!V$19+$BO279*Assembly!V$20+$BP279*Assembly!V$21+$BQ279*Assembly!V$22+$BR279*Assembly!V$23+$BS279*Assembly!V$24</f>
        <v>0</v>
      </c>
      <c r="CP279" s="256" t="str">
        <f>CF279*Refining!$F$3</f>
        <v>209</v>
      </c>
      <c r="CQ279" s="256" t="str">
        <f>CG279*Refining!$F$4</f>
        <v>16</v>
      </c>
      <c r="CR279" s="256" t="str">
        <f>CH279*Refining!$F$5</f>
        <v>13</v>
      </c>
      <c r="CS279" s="256" t="str">
        <f>CI279*Refining!$F$6</f>
        <v>0</v>
      </c>
      <c r="CT279" s="256" t="str">
        <f>CJ279*Refining!$F$7</f>
        <v>0</v>
      </c>
      <c r="CU279" s="256" t="str">
        <f>CK279*Refining!$F$8</f>
        <v>0</v>
      </c>
      <c r="CV279" s="256" t="str">
        <f>CL279*Refining!$F$9</f>
        <v>0</v>
      </c>
      <c r="CW279" s="256" t="str">
        <f>CM279*Refining!$F$10</f>
        <v>0</v>
      </c>
      <c r="CX279" s="256" t="str">
        <f>CN279*Refining!$F$11</f>
        <v>0</v>
      </c>
      <c r="CY279" s="256" t="str">
        <f>CO279*Refining!$F$12</f>
        <v>0</v>
      </c>
      <c r="CZ279" s="244" t="str">
        <f t="shared" ref="CZ279:DS279" si="1125">IF(CF279 = 0, "", CF279)</f>
        <v>117</v>
      </c>
      <c r="DA279" s="245" t="str">
        <f t="shared" si="1125"/>
        <v>5</v>
      </c>
      <c r="DB279" s="245" t="str">
        <f t="shared" si="1125"/>
        <v>3</v>
      </c>
      <c r="DC279" s="245" t="str">
        <f t="shared" si="1125"/>
        <v/>
      </c>
      <c r="DD279" s="245" t="str">
        <f t="shared" si="1125"/>
        <v/>
      </c>
      <c r="DE279" s="245" t="str">
        <f t="shared" si="1125"/>
        <v/>
      </c>
      <c r="DF279" s="245" t="str">
        <f t="shared" si="1125"/>
        <v/>
      </c>
      <c r="DG279" s="245" t="str">
        <f t="shared" si="1125"/>
        <v/>
      </c>
      <c r="DH279" s="245" t="str">
        <f t="shared" si="1125"/>
        <v/>
      </c>
      <c r="DI279" s="246" t="str">
        <f t="shared" si="1125"/>
        <v/>
      </c>
      <c r="DJ279" s="244" t="str">
        <f t="shared" si="1125"/>
        <v>209</v>
      </c>
      <c r="DK279" s="245" t="str">
        <f t="shared" si="1125"/>
        <v>16</v>
      </c>
      <c r="DL279" s="245" t="str">
        <f t="shared" si="1125"/>
        <v>13</v>
      </c>
      <c r="DM279" s="245" t="str">
        <f t="shared" si="1125"/>
        <v/>
      </c>
      <c r="DN279" s="259" t="str">
        <f t="shared" si="1125"/>
        <v/>
      </c>
      <c r="DO279" s="245" t="str">
        <f t="shared" si="1125"/>
        <v/>
      </c>
      <c r="DP279" s="245" t="str">
        <f t="shared" si="1125"/>
        <v/>
      </c>
      <c r="DQ279" s="245" t="str">
        <f t="shared" si="1125"/>
        <v/>
      </c>
      <c r="DR279" s="245" t="str">
        <f t="shared" si="1125"/>
        <v/>
      </c>
      <c r="DS279" s="246" t="str">
        <f t="shared" si="1125"/>
        <v/>
      </c>
      <c r="DT279" s="248" t="str">
        <f t="shared" si="16"/>
        <v>125</v>
      </c>
      <c r="DU279" s="249" t="str">
        <f t="shared" si="17"/>
        <v>237</v>
      </c>
      <c r="DV279" s="225" t="str">
        <f>CZ279*'Ores &amp; Ingots'!$C$3+DA279*'Ores &amp; Ingots'!$C$4+DB279*'Ores &amp; Ingots'!$C$5+DC279*'Ores &amp; Ingots'!$C$6+DD279*'Ores &amp; Ingots'!$C$7+DE279*'Ores &amp; Ingots'!$C$8+DF279*'Ores &amp; Ingots'!$C$9+DG279*'Ores &amp; Ingots'!$C$10+DH279*'Ores &amp; Ingots'!$C$11+DI279*'Ores &amp; Ingots'!$C$12</f>
        <v>16</v>
      </c>
      <c r="DW279" s="225" t="str">
        <f>DJ279*'Ores &amp; Ingots'!$B$3+DK279*'Ores &amp; Ingots'!$B$4+DL279*'Ores &amp; Ingots'!$B$5+DM279*'Ores &amp; Ingots'!$B$6+DN279*'Ores &amp; Ingots'!$B$7+DO279*'Ores &amp; Ingots'!$B$8+DP279*'Ores &amp; Ingots'!$B$9+DQ279*'Ores &amp; Ingots'!$B$10+DR279*'Ores &amp; Ingots'!$B$11+DS279*'Ores &amp; Ingots'!$B$12</f>
        <v>88</v>
      </c>
      <c r="DX279" s="249" t="str">
        <f>CZ279*Refining!$G$3+DA279*Refining!$G$4+DB279*Refining!$G$5+DC279*Refining!$G$6+DD279*Refining!$G$7+DE279*Refining!$G$8+DF279*Refining!$G$9+DG279*Refining!$G$10+DH279*Refining!$G$11+DI279*Refining!$G$12</f>
        <v>71</v>
      </c>
      <c r="DY279" s="249" t="str">
        <f t="shared" si="18"/>
        <v>10,972</v>
      </c>
      <c r="DZ279" s="250" t="str">
        <f t="shared" si="19"/>
        <v>0.0110</v>
      </c>
      <c r="EA279" s="248" t="str">
        <f t="shared" si="20"/>
        <v>86</v>
      </c>
      <c r="EB279" s="251" t="str">
        <f t="shared" ref="EB279:EC279" si="1126">EA279/60</f>
        <v>1.4</v>
      </c>
      <c r="EC279" s="251" t="str">
        <f t="shared" si="1126"/>
        <v>0.0</v>
      </c>
      <c r="ED279" s="248" t="str">
        <f t="shared" si="22"/>
        <v>12,061</v>
      </c>
      <c r="EE279" s="251" t="str">
        <f t="shared" ref="EE279:EF279" si="1127">ED279/1000</f>
        <v>12.1</v>
      </c>
      <c r="EF279" s="252" t="str">
        <f t="shared" si="1127"/>
        <v>0.01</v>
      </c>
      <c r="EG279" s="223" t="str">
        <f t="shared" si="24"/>
        <v>0.0121</v>
      </c>
      <c r="EH279" s="224" t="str">
        <f t="shared" si="25"/>
        <v>0:01:26</v>
      </c>
      <c r="EI279" s="225" t="s">
        <v>12</v>
      </c>
    </row>
    <row r="280">
      <c r="A280" s="42"/>
      <c r="B280" s="261" t="s">
        <v>1089</v>
      </c>
      <c r="C280" s="262" t="s">
        <v>885</v>
      </c>
      <c r="D280" s="262">
        <v>1.0</v>
      </c>
      <c r="E280" s="262">
        <v>1.0</v>
      </c>
      <c r="F280" s="262">
        <v>1.0</v>
      </c>
      <c r="G280" s="263" t="str">
        <f t="shared" si="5"/>
        <v>0.1</v>
      </c>
      <c r="H280" s="264">
        <v>8.0</v>
      </c>
      <c r="I280" s="264">
        <v>20.0</v>
      </c>
      <c r="J280" s="264" t="str">
        <f>H280/Main!$D$9</f>
        <v>8</v>
      </c>
      <c r="K280" s="264" t="str">
        <f>I280/Main!$D$10</f>
        <v>20</v>
      </c>
      <c r="L280" s="264" t="str">
        <f t="shared" si="6"/>
        <v>2.5</v>
      </c>
      <c r="M280" s="264">
        <v>1.0</v>
      </c>
      <c r="N280" s="266"/>
      <c r="O280" s="266"/>
      <c r="P280" s="266"/>
      <c r="Q280" s="265"/>
      <c r="R280" s="266"/>
      <c r="S280" s="267"/>
      <c r="T280" s="267"/>
      <c r="U280" s="266"/>
      <c r="V280" s="266"/>
      <c r="W280" s="267"/>
      <c r="X280" s="267"/>
      <c r="Y280" s="266"/>
      <c r="Z280" s="266"/>
      <c r="AA280" s="266"/>
      <c r="AB280" s="266"/>
      <c r="AC280" s="340"/>
      <c r="AD280" s="321">
        <v>2.0</v>
      </c>
      <c r="AE280" s="275">
        <v>0.0</v>
      </c>
      <c r="AF280" s="275">
        <v>0.0</v>
      </c>
      <c r="AG280" s="275">
        <v>0.0</v>
      </c>
      <c r="AH280" s="275">
        <v>0.0</v>
      </c>
      <c r="AI280" s="275">
        <v>0.0</v>
      </c>
      <c r="AJ280" s="275">
        <v>0.0</v>
      </c>
      <c r="AK280" s="275">
        <v>0.0</v>
      </c>
      <c r="AL280" s="275">
        <v>0.0</v>
      </c>
      <c r="AM280" s="275">
        <v>0.0</v>
      </c>
      <c r="AN280" s="275">
        <v>0.0</v>
      </c>
      <c r="AO280" s="275">
        <v>1.0</v>
      </c>
      <c r="AP280" s="275">
        <v>0.0</v>
      </c>
      <c r="AQ280" s="275">
        <v>0.0</v>
      </c>
      <c r="AR280" s="275">
        <v>0.0</v>
      </c>
      <c r="AS280" s="275">
        <v>0.0</v>
      </c>
      <c r="AT280" s="275">
        <v>0.0</v>
      </c>
      <c r="AU280" s="275">
        <v>0.0</v>
      </c>
      <c r="AV280" s="275">
        <v>0.0</v>
      </c>
      <c r="AW280" s="275">
        <v>0.0</v>
      </c>
      <c r="AX280" s="275">
        <v>0.0</v>
      </c>
      <c r="AY280" s="360" t="str">
        <f t="shared" ref="AY280:BS280" si="1128">IF(AD280 = 0, "", AD280)</f>
        <v>2</v>
      </c>
      <c r="AZ280" s="262" t="str">
        <f t="shared" si="1128"/>
        <v/>
      </c>
      <c r="BA280" s="262" t="str">
        <f t="shared" si="1128"/>
        <v/>
      </c>
      <c r="BB280" s="262" t="str">
        <f t="shared" si="1128"/>
        <v/>
      </c>
      <c r="BC280" s="262" t="str">
        <f t="shared" si="1128"/>
        <v/>
      </c>
      <c r="BD280" s="262" t="str">
        <f t="shared" si="1128"/>
        <v/>
      </c>
      <c r="BE280" s="262" t="str">
        <f t="shared" si="1128"/>
        <v/>
      </c>
      <c r="BF280" s="262" t="str">
        <f t="shared" si="1128"/>
        <v/>
      </c>
      <c r="BG280" s="262" t="str">
        <f t="shared" si="1128"/>
        <v/>
      </c>
      <c r="BH280" s="262" t="str">
        <f t="shared" si="1128"/>
        <v/>
      </c>
      <c r="BI280" s="262" t="str">
        <f t="shared" si="1128"/>
        <v/>
      </c>
      <c r="BJ280" s="262" t="str">
        <f t="shared" si="1128"/>
        <v>1</v>
      </c>
      <c r="BK280" s="262" t="str">
        <f t="shared" si="1128"/>
        <v/>
      </c>
      <c r="BL280" s="262" t="str">
        <f t="shared" si="1128"/>
        <v/>
      </c>
      <c r="BM280" s="262" t="str">
        <f t="shared" si="1128"/>
        <v/>
      </c>
      <c r="BN280" s="262" t="str">
        <f t="shared" si="1128"/>
        <v/>
      </c>
      <c r="BO280" s="262" t="str">
        <f t="shared" si="1128"/>
        <v/>
      </c>
      <c r="BP280" s="262" t="str">
        <f t="shared" si="1128"/>
        <v/>
      </c>
      <c r="BQ280" s="262" t="str">
        <f t="shared" si="1128"/>
        <v/>
      </c>
      <c r="BR280" s="262" t="str">
        <f t="shared" si="1128"/>
        <v/>
      </c>
      <c r="BS280" s="273" t="str">
        <f t="shared" si="1128"/>
        <v/>
      </c>
      <c r="BT280" s="274" t="str">
        <f>$AY280*Assembly!Y$4+$AZ280*Assembly!Y$5+$BA280*Assembly!Y$6+$BB280*Assembly!Y$7+$BC280*Assembly!Y$8+$BD280*Assembly!Y$9+$BE280*Assembly!Y$10+$BF280*Assembly!Y$11+$BG280*Assembly!Y$12+$BH280*Assembly!Y$13+$BI280*Assembly!Y$14+$BJ280*Assembly!Y$15+$BK280*Assembly!Y$16+$BL280*Assembly!Y$17+$BM280*Assembly!Y$18+$BN280*Assembly!Y$19+$BO280*Assembly!Y$20+$BP280*Assembly!Y$21+$BQ280*Assembly!Y$22+$BR280*Assembly!Y$23+$BS280*Assembly!Y$24</f>
        <v>46</v>
      </c>
      <c r="BU280" s="275" t="str">
        <f t="shared" si="8"/>
        <v>368</v>
      </c>
      <c r="BV280" s="275"/>
      <c r="BW280" s="275" t="str">
        <f>$AY280*Assembly!AC$4+$AZ280*Assembly!AC$5+$BA280*Assembly!AC$6+$BB280*Assembly!AC$7+$BC280*Assembly!AC$8+$BD280*Assembly!AC$9+$BE280*Assembly!AC$10+$BF280*Assembly!AC$11+$BG280*Assembly!AC$12+$BH280*Assembly!AC$13+$BI280*Assembly!AC$14+$BJ280*Assembly!AC$15+$BK280*Assembly!AC$16+$BL280*Assembly!AC$17+$BM280*Assembly!AC$18+$BN280*Assembly!AC$19+$BO280*Assembly!AC$20+$BP280*Assembly!AC$21+$BQ280*Assembly!AC$22+$BR280*Assembly!AC$23+$BS280*Assembly!AC$24</f>
        <v>230</v>
      </c>
      <c r="BX280" s="276" t="str">
        <f t="shared" si="9"/>
        <v>5.00</v>
      </c>
      <c r="BY280" s="277" t="str">
        <f t="shared" si="10"/>
        <v>1840</v>
      </c>
      <c r="BZ280" s="278" t="str">
        <f t="shared" si="11"/>
        <v>0.6</v>
      </c>
      <c r="CA280" s="277" t="str">
        <f t="shared" si="12"/>
        <v>29</v>
      </c>
      <c r="CB280" s="275" t="str">
        <f>$AY280*Assembly!X$4+$AZ280*Assembly!X$5+$BA280*Assembly!X$6+$BB280*Assembly!X$7+$BC280*Assembly!X$8+$BD280*Assembly!X$9+$BE280*Assembly!X$10+$BF280*Assembly!X$11+$BG280*Assembly!X$12+$BH280*Assembly!X$13+$BI280*Assembly!X$14+$BJ280*Assembly!X$15+$BK280*Assembly!X$16+$BL280*Assembly!X$17+$BM280*Assembly!X$18+$BN280*Assembly!X$19+$BO280*Assembly!X$20+$BP280*Assembly!X$21+$BQ280*Assembly!X$22+$BR280*Assembly!X$23+$BS280*Assembly!X$24</f>
        <v>4</v>
      </c>
      <c r="CC280" s="275" t="str">
        <f t="shared" si="13"/>
        <v>622</v>
      </c>
      <c r="CD280" s="279" t="str">
        <f t="shared" si="14"/>
        <v>0.0006</v>
      </c>
      <c r="CE280" s="280" t="str">
        <f>$AY280*Assembly!AB$4+$AZ280*Assembly!AB$5+$BA280*Assembly!AB$6+$BB280*Assembly!AB$7+$BC280*Assembly!AB$8+$BD280*Assembly!AB$9+$BE280*Assembly!AB$10+$BF280*Assembly!AB$11+$BG280*Assembly!AB$12+$BH280*Assembly!AB$13+$BI280*Assembly!AB$14+$BJ280*Assembly!AB$15+$BK280*Assembly!AB$16+$BL280*Assembly!AB$17+$BM280*Assembly!AB$18+$BN280*Assembly!AB$19+$BO280*Assembly!AB$20+$BP280*Assembly!AB$21+$BQ280*Assembly!AB$22+$BR280*Assembly!AB$23+$BS280*Assembly!AB$24</f>
        <v>21</v>
      </c>
      <c r="CF280" s="265" t="str">
        <f>$AY280*Assembly!M$4+$AZ280*Assembly!M$5+$BA280*Assembly!M$6+$BB280*Assembly!M$7+$BC280*Assembly!M$8+$BD280*Assembly!M$9+$BE280*Assembly!M$10+$BF280*Assembly!M$11+$BG280*Assembly!M$12+$BH280*Assembly!M$13+$BI280*Assembly!M$14+$BJ280*Assembly!M$15+$BK280*Assembly!M$16+$BL280*Assembly!M$17+$BM280*Assembly!M$18+$BN280*Assembly!M$19+$BO280*Assembly!M$20+$BP280*Assembly!M$21+$BQ280*Assembly!M$22+$BR280*Assembly!M$23+$BS280*Assembly!M$24</f>
        <v>54</v>
      </c>
      <c r="CG280" s="265" t="str">
        <f>$AY280*Assembly!N$4+$AZ280*Assembly!N$5+$BA280*Assembly!N$6+$BB280*Assembly!N$7+$BC280*Assembly!N$8+$BD280*Assembly!N$9+$BE280*Assembly!N$10+$BF280*Assembly!N$11+$BG280*Assembly!N$12+$BH280*Assembly!N$13+$BI280*Assembly!N$14+$BJ280*Assembly!N$15+$BK280*Assembly!N$16+$BL280*Assembly!N$17+$BM280*Assembly!N$18+$BN280*Assembly!N$19+$BO280*Assembly!N$20+$BP280*Assembly!N$21+$BQ280*Assembly!N$22+$BR280*Assembly!N$23+$BS280*Assembly!N$24</f>
        <v>5</v>
      </c>
      <c r="CH280" s="265" t="str">
        <f>$AY280*Assembly!O$4+$AZ280*Assembly!O$5+$BA280*Assembly!O$6+$BB280*Assembly!O$7+$BC280*Assembly!O$8+$BD280*Assembly!O$9+$BE280*Assembly!O$10+$BF280*Assembly!O$11+$BG280*Assembly!O$12+$BH280*Assembly!O$13+$BI280*Assembly!O$14+$BJ280*Assembly!O$15+$BK280*Assembly!O$16+$BL280*Assembly!O$17+$BM280*Assembly!O$18+$BN280*Assembly!O$19+$BO280*Assembly!O$20+$BP280*Assembly!O$21+$BQ280*Assembly!O$22+$BR280*Assembly!O$23+$BS280*Assembly!O$24</f>
        <v>3</v>
      </c>
      <c r="CI280" s="264" t="str">
        <f>$AY280*Assembly!P$4+$AZ280*Assembly!P$5+$BA280*Assembly!P$6+$BB280*Assembly!P$7+$BC280*Assembly!P$8+$BD280*Assembly!P$9+$BE280*Assembly!P$10+$BF280*Assembly!P$11+$BG280*Assembly!P$12+$BH280*Assembly!P$13+$BI280*Assembly!P$14+$BJ280*Assembly!P$15+$BK280*Assembly!P$16+$BL280*Assembly!P$17+$BM280*Assembly!P$18+$BN280*Assembly!P$19+$BO280*Assembly!P$20+$BP280*Assembly!P$21+$BQ280*Assembly!P$22+$BR280*Assembly!P$23+$BS280*Assembly!P$24</f>
        <v>0</v>
      </c>
      <c r="CJ280" s="264" t="str">
        <f>$AY280*Assembly!Q$4+$AZ280*Assembly!Q$5+$BA280*Assembly!Q$6+$BB280*Assembly!Q$7+$BC280*Assembly!Q$8+$BD280*Assembly!Q$9+$BE280*Assembly!Q$10+$BF280*Assembly!Q$11+$BG280*Assembly!Q$12+$BH280*Assembly!Q$13+$BI280*Assembly!Q$14+$BJ280*Assembly!Q$15+$BK280*Assembly!Q$16+$BL280*Assembly!Q$17+$BM280*Assembly!Q$18+$BN280*Assembly!Q$19+$BO280*Assembly!Q$20+$BP280*Assembly!Q$21+$BQ280*Assembly!Q$22+$BR280*Assembly!Q$23+$BS280*Assembly!Q$24</f>
        <v>0</v>
      </c>
      <c r="CK280" s="265" t="str">
        <f>$AY280*Assembly!R$4+$AZ280*Assembly!R$5+$BA280*Assembly!R$6+$BB280*Assembly!R$7+$BC280*Assembly!R$8+$BD280*Assembly!R$9+$BE280*Assembly!R$10+$BF280*Assembly!R$11+$BG280*Assembly!R$12+$BH280*Assembly!R$13+$BI280*Assembly!R$14+$BJ280*Assembly!R$15+$BK280*Assembly!R$16+$BL280*Assembly!R$17+$BM280*Assembly!R$18+$BN280*Assembly!R$19+$BO280*Assembly!R$20+$BP280*Assembly!R$21+$BQ280*Assembly!R$22+$BR280*Assembly!R$23+$BS280*Assembly!R$24</f>
        <v>0</v>
      </c>
      <c r="CL280" s="264" t="str">
        <f>$AY280*Assembly!S$4+$AZ280*Assembly!S$5+$BA280*Assembly!S$6+$BB280*Assembly!S$7+$BC280*Assembly!S$8+$BD280*Assembly!S$9+$BE280*Assembly!S$10+$BF280*Assembly!S$11+$BG280*Assembly!S$12+$BH280*Assembly!S$13+$BI280*Assembly!S$14+$BJ280*Assembly!S$15+$BK280*Assembly!S$16+$BL280*Assembly!S$17+$BM280*Assembly!S$18+$BN280*Assembly!S$19+$BO280*Assembly!S$20+$BP280*Assembly!S$21+$BQ280*Assembly!S$22+$BR280*Assembly!S$23+$BS280*Assembly!S$24</f>
        <v>0</v>
      </c>
      <c r="CM280" s="264" t="str">
        <f>$AY280*Assembly!T$4+$AZ280*Assembly!T$5+$BA280*Assembly!T$6+$BB280*Assembly!T$7+$BC280*Assembly!T$8+$BD280*Assembly!T$9+$BE280*Assembly!T$10+$BF280*Assembly!T$11+$BG280*Assembly!T$12+$BH280*Assembly!T$13+$BI280*Assembly!T$14+$BJ280*Assembly!T$15+$BK280*Assembly!T$16+$BL280*Assembly!T$17+$BM280*Assembly!T$18+$BN280*Assembly!T$19+$BO280*Assembly!T$20+$BP280*Assembly!T$21+$BQ280*Assembly!T$22+$BR280*Assembly!T$23+$BS280*Assembly!T$24</f>
        <v>0</v>
      </c>
      <c r="CN280" s="264" t="str">
        <f>$AY280*Assembly!U$4+$AZ280*Assembly!U$5+$BA280*Assembly!U$6+$BB280*Assembly!U$7+$BC280*Assembly!U$8+$BD280*Assembly!U$9+$BE280*Assembly!U$10+$BF280*Assembly!U$11+$BG280*Assembly!U$12+$BH280*Assembly!U$13+$BI280*Assembly!U$14+$BJ280*Assembly!U$15+$BK280*Assembly!U$16+$BL280*Assembly!U$17+$BM280*Assembly!U$18+$BN280*Assembly!U$19+$BO280*Assembly!U$20+$BP280*Assembly!U$21+$BQ280*Assembly!U$22+$BR280*Assembly!U$23+$BS280*Assembly!U$24</f>
        <v>0</v>
      </c>
      <c r="CO280" s="265" t="str">
        <f>$AY280*Assembly!V$4+$AZ280*Assembly!V$5+$BA280*Assembly!V$6+$BB280*Assembly!V$7+$BC280*Assembly!V$8+$BD280*Assembly!V$9+$BE280*Assembly!V$10+$BF280*Assembly!V$11+$BG280*Assembly!V$12+$BH280*Assembly!V$13+$BI280*Assembly!V$14+$BJ280*Assembly!V$15+$BK280*Assembly!V$16+$BL280*Assembly!V$17+$BM280*Assembly!V$18+$BN280*Assembly!V$19+$BO280*Assembly!V$20+$BP280*Assembly!V$21+$BQ280*Assembly!V$22+$BR280*Assembly!V$23+$BS280*Assembly!V$24</f>
        <v>0</v>
      </c>
      <c r="CP280" s="265" t="str">
        <f>CF280*Refining!$F$3</f>
        <v>96</v>
      </c>
      <c r="CQ280" s="265" t="str">
        <f>CG280*Refining!$F$4</f>
        <v>16</v>
      </c>
      <c r="CR280" s="265" t="str">
        <f>CH280*Refining!$F$5</f>
        <v>13</v>
      </c>
      <c r="CS280" s="265" t="str">
        <f>CI280*Refining!$F$6</f>
        <v>0</v>
      </c>
      <c r="CT280" s="265" t="str">
        <f>CJ280*Refining!$F$7</f>
        <v>0</v>
      </c>
      <c r="CU280" s="265" t="str">
        <f>CK280*Refining!$F$8</f>
        <v>0</v>
      </c>
      <c r="CV280" s="265" t="str">
        <f>CL280*Refining!$F$9</f>
        <v>0</v>
      </c>
      <c r="CW280" s="265" t="str">
        <f>CM280*Refining!$F$10</f>
        <v>0</v>
      </c>
      <c r="CX280" s="265" t="str">
        <f>CN280*Refining!$F$11</f>
        <v>0</v>
      </c>
      <c r="CY280" s="265" t="str">
        <f>CO280*Refining!$F$12</f>
        <v>0</v>
      </c>
      <c r="CZ280" s="281" t="str">
        <f t="shared" ref="CZ280:DS280" si="1129">IF(CF280 = 0, "", CF280)</f>
        <v>54</v>
      </c>
      <c r="DA280" s="282" t="str">
        <f t="shared" si="1129"/>
        <v>5</v>
      </c>
      <c r="DB280" s="282" t="str">
        <f t="shared" si="1129"/>
        <v>3</v>
      </c>
      <c r="DC280" s="282" t="str">
        <f t="shared" si="1129"/>
        <v/>
      </c>
      <c r="DD280" s="282" t="str">
        <f t="shared" si="1129"/>
        <v/>
      </c>
      <c r="DE280" s="282" t="str">
        <f t="shared" si="1129"/>
        <v/>
      </c>
      <c r="DF280" s="282" t="str">
        <f t="shared" si="1129"/>
        <v/>
      </c>
      <c r="DG280" s="282" t="str">
        <f t="shared" si="1129"/>
        <v/>
      </c>
      <c r="DH280" s="282" t="str">
        <f t="shared" si="1129"/>
        <v/>
      </c>
      <c r="DI280" s="283" t="str">
        <f t="shared" si="1129"/>
        <v/>
      </c>
      <c r="DJ280" s="281" t="str">
        <f t="shared" si="1129"/>
        <v>96</v>
      </c>
      <c r="DK280" s="282" t="str">
        <f t="shared" si="1129"/>
        <v>16</v>
      </c>
      <c r="DL280" s="282" t="str">
        <f t="shared" si="1129"/>
        <v>13</v>
      </c>
      <c r="DM280" s="282" t="str">
        <f t="shared" si="1129"/>
        <v/>
      </c>
      <c r="DN280" s="284" t="str">
        <f t="shared" si="1129"/>
        <v/>
      </c>
      <c r="DO280" s="282" t="str">
        <f t="shared" si="1129"/>
        <v/>
      </c>
      <c r="DP280" s="282" t="str">
        <f t="shared" si="1129"/>
        <v/>
      </c>
      <c r="DQ280" s="282" t="str">
        <f t="shared" si="1129"/>
        <v/>
      </c>
      <c r="DR280" s="282" t="str">
        <f t="shared" si="1129"/>
        <v/>
      </c>
      <c r="DS280" s="283" t="str">
        <f t="shared" si="1129"/>
        <v/>
      </c>
      <c r="DT280" s="285" t="str">
        <f t="shared" si="16"/>
        <v>62</v>
      </c>
      <c r="DU280" s="286" t="str">
        <f t="shared" si="17"/>
        <v>125</v>
      </c>
      <c r="DV280" s="275" t="str">
        <f>CZ280*'Ores &amp; Ingots'!$C$3+DA280*'Ores &amp; Ingots'!$C$4+DB280*'Ores &amp; Ingots'!$C$5+DC280*'Ores &amp; Ingots'!$C$6+DD280*'Ores &amp; Ingots'!$C$7+DE280*'Ores &amp; Ingots'!$C$8+DF280*'Ores &amp; Ingots'!$C$9+DG280*'Ores &amp; Ingots'!$C$10+DH280*'Ores &amp; Ingots'!$C$11+DI280*'Ores &amp; Ingots'!$C$12</f>
        <v>8</v>
      </c>
      <c r="DW280" s="275" t="str">
        <f>DJ280*'Ores &amp; Ingots'!$B$3+DK280*'Ores &amp; Ingots'!$B$4+DL280*'Ores &amp; Ingots'!$B$5+DM280*'Ores &amp; Ingots'!$B$6+DN280*'Ores &amp; Ingots'!$B$7+DO280*'Ores &amp; Ingots'!$B$8+DP280*'Ores &amp; Ingots'!$B$9+DQ280*'Ores &amp; Ingots'!$B$10+DR280*'Ores &amp; Ingots'!$B$11+DS280*'Ores &amp; Ingots'!$B$12</f>
        <v>46</v>
      </c>
      <c r="DX280" s="286" t="str">
        <f>CZ280*Refining!$G$3+DA280*Refining!$G$4+DB280*Refining!$G$5+DC280*Refining!$G$6+DD280*Refining!$G$7+DE280*Refining!$G$8+DF280*Refining!$G$9+DG280*Refining!$G$10+DH280*Refining!$G$11+DI280*Refining!$G$12</f>
        <v>66</v>
      </c>
      <c r="DY280" s="286" t="str">
        <f t="shared" si="18"/>
        <v>10,299</v>
      </c>
      <c r="DZ280" s="287" t="str">
        <f t="shared" si="19"/>
        <v>0.0103</v>
      </c>
      <c r="EA280" s="285" t="str">
        <f t="shared" si="20"/>
        <v>78</v>
      </c>
      <c r="EB280" s="288" t="str">
        <f t="shared" ref="EB280:EC280" si="1130">EA280/60</f>
        <v>1.3</v>
      </c>
      <c r="EC280" s="288" t="str">
        <f t="shared" si="1130"/>
        <v>0.0</v>
      </c>
      <c r="ED280" s="285" t="str">
        <f t="shared" si="22"/>
        <v>10,921</v>
      </c>
      <c r="EE280" s="288" t="str">
        <f t="shared" ref="EE280:EF280" si="1131">ED280/1000</f>
        <v>10.9</v>
      </c>
      <c r="EF280" s="289" t="str">
        <f t="shared" si="1131"/>
        <v>0.01</v>
      </c>
      <c r="EG280" s="279" t="str">
        <f t="shared" si="24"/>
        <v>0.0109</v>
      </c>
      <c r="EH280" s="290" t="str">
        <f t="shared" si="25"/>
        <v>0:01:18</v>
      </c>
      <c r="EI280" s="225" t="s">
        <v>12</v>
      </c>
    </row>
  </sheetData>
  <mergeCells count="106">
    <mergeCell ref="AM3:AN3"/>
    <mergeCell ref="AA3:AA4"/>
    <mergeCell ref="A5:A10"/>
    <mergeCell ref="A11:A18"/>
    <mergeCell ref="AT3:AW3"/>
    <mergeCell ref="AQ3:AS3"/>
    <mergeCell ref="BA3:BB3"/>
    <mergeCell ref="AY3:AZ3"/>
    <mergeCell ref="AO3:AP3"/>
    <mergeCell ref="C3:F3"/>
    <mergeCell ref="AC2:AC4"/>
    <mergeCell ref="AB3:AB4"/>
    <mergeCell ref="U2:U4"/>
    <mergeCell ref="V2:V4"/>
    <mergeCell ref="H2:K3"/>
    <mergeCell ref="N2:P3"/>
    <mergeCell ref="A2:F2"/>
    <mergeCell ref="AD3:AE3"/>
    <mergeCell ref="AF3:AG3"/>
    <mergeCell ref="G2:G3"/>
    <mergeCell ref="AD2:AI2"/>
    <mergeCell ref="X2:X4"/>
    <mergeCell ref="AA2:AB2"/>
    <mergeCell ref="W2:W4"/>
    <mergeCell ref="Q2:T3"/>
    <mergeCell ref="A212:A234"/>
    <mergeCell ref="A192:A211"/>
    <mergeCell ref="A188:A191"/>
    <mergeCell ref="A235:A257"/>
    <mergeCell ref="A258:A280"/>
    <mergeCell ref="A126:A141"/>
    <mergeCell ref="A142:A152"/>
    <mergeCell ref="A153:A170"/>
    <mergeCell ref="A103:A111"/>
    <mergeCell ref="A112:A125"/>
    <mergeCell ref="A98:A102"/>
    <mergeCell ref="A91:A97"/>
    <mergeCell ref="A171:A187"/>
    <mergeCell ref="A31:A43"/>
    <mergeCell ref="A19:A30"/>
    <mergeCell ref="A84:A90"/>
    <mergeCell ref="B3:B4"/>
    <mergeCell ref="A44:A59"/>
    <mergeCell ref="A3:A4"/>
    <mergeCell ref="A78:A83"/>
    <mergeCell ref="A60:A66"/>
    <mergeCell ref="A67:A77"/>
    <mergeCell ref="AJ3:AL3"/>
    <mergeCell ref="AJ2:AP2"/>
    <mergeCell ref="M2:M4"/>
    <mergeCell ref="L2:L4"/>
    <mergeCell ref="A1:F1"/>
    <mergeCell ref="G1:AC1"/>
    <mergeCell ref="Z2:Z4"/>
    <mergeCell ref="Y2:Y4"/>
    <mergeCell ref="BW3:BW4"/>
    <mergeCell ref="BX3:BX4"/>
    <mergeCell ref="BH3:BI3"/>
    <mergeCell ref="BL3:BN3"/>
    <mergeCell ref="BJ3:BK3"/>
    <mergeCell ref="BV3:BV4"/>
    <mergeCell ref="BT3:BT4"/>
    <mergeCell ref="BZ3:BZ4"/>
    <mergeCell ref="BY3:BY4"/>
    <mergeCell ref="DJ3:DL3"/>
    <mergeCell ref="DM3:DS3"/>
    <mergeCell ref="CP2:CY2"/>
    <mergeCell ref="DJ2:DS2"/>
    <mergeCell ref="DW3:DW4"/>
    <mergeCell ref="DV3:DV4"/>
    <mergeCell ref="DC3:DI3"/>
    <mergeCell ref="CZ3:DB3"/>
    <mergeCell ref="DX3:DX4"/>
    <mergeCell ref="CF2:CO2"/>
    <mergeCell ref="CI3:CO3"/>
    <mergeCell ref="CF3:CH3"/>
    <mergeCell ref="CA3:CA4"/>
    <mergeCell ref="CC3:CD3"/>
    <mergeCell ref="CB3:CB4"/>
    <mergeCell ref="CE3:CE4"/>
    <mergeCell ref="CS3:CY3"/>
    <mergeCell ref="CP3:CR3"/>
    <mergeCell ref="CF1:CY1"/>
    <mergeCell ref="BT1:CE2"/>
    <mergeCell ref="DT3:DT4"/>
    <mergeCell ref="DU3:DU4"/>
    <mergeCell ref="DY3:DZ3"/>
    <mergeCell ref="EA3:EC3"/>
    <mergeCell ref="EI1:EI4"/>
    <mergeCell ref="ED2:EG2"/>
    <mergeCell ref="ED3:EG3"/>
    <mergeCell ref="EA1:EC2"/>
    <mergeCell ref="ED1:EH1"/>
    <mergeCell ref="AY1:BS1"/>
    <mergeCell ref="AD1:AX1"/>
    <mergeCell ref="AH3:AI3"/>
    <mergeCell ref="AY2:BD2"/>
    <mergeCell ref="BC3:BD3"/>
    <mergeCell ref="BE3:BG3"/>
    <mergeCell ref="AQ2:AX2"/>
    <mergeCell ref="BE2:BK2"/>
    <mergeCell ref="BO3:BR3"/>
    <mergeCell ref="BL2:BS2"/>
    <mergeCell ref="CZ2:DI2"/>
    <mergeCell ref="CZ1:DS1"/>
    <mergeCell ref="DT1:DZ2"/>
  </mergeCells>
  <conditionalFormatting sqref="B5:EI280">
    <cfRule type="expression" dxfId="2" priority="1">
      <formula>ISEVEN(ROW())</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4.43" defaultRowHeight="15.75"/>
  <cols>
    <col customWidth="1" min="1" max="1" width="9.43"/>
    <col customWidth="1" min="2" max="2" width="35.29"/>
    <col customWidth="1" min="3" max="3" width="7.29"/>
    <col customWidth="1" min="4" max="6" width="3.0"/>
    <col customWidth="1" min="7" max="7" width="9.43"/>
    <col customWidth="1" hidden="1" min="8" max="9" width="7.29"/>
    <col customWidth="1" min="10" max="12" width="7.29"/>
    <col customWidth="1" min="13" max="13" width="8.0"/>
    <col customWidth="1" min="14" max="14" width="11.57"/>
    <col customWidth="1" min="15" max="15" width="14.43"/>
    <col customWidth="1" min="16" max="16" width="11.57"/>
    <col customWidth="1" hidden="1" min="17" max="17" width="8.71"/>
    <col customWidth="1" min="18" max="20" width="8.71"/>
    <col customWidth="1" min="21" max="24" width="10.86"/>
    <col customWidth="1" min="25" max="26" width="11.57"/>
    <col customWidth="1" min="27" max="28" width="8.71"/>
    <col customWidth="1" min="29" max="29" width="10.86"/>
    <col customWidth="1" hidden="1" min="30" max="50" width="7.29"/>
    <col customWidth="1" min="51" max="71" width="7.29"/>
    <col customWidth="1" min="72" max="77" width="10.14"/>
    <col customWidth="1" min="78" max="78" width="9.43"/>
    <col customWidth="1" min="79" max="82" width="10.14"/>
    <col customWidth="1" hidden="1" min="83" max="102" width="7.29"/>
    <col customWidth="1" min="103" max="110" width="7.29"/>
    <col customWidth="1" hidden="1" min="111" max="111" width="7.29"/>
    <col customWidth="1" min="112" max="120" width="7.29"/>
    <col customWidth="1" hidden="1" min="121" max="121" width="7.29"/>
    <col customWidth="1" min="122" max="122" width="7.29"/>
    <col customWidth="1" min="123" max="124" width="10.14"/>
    <col customWidth="1" min="125" max="126" width="10.86"/>
    <col customWidth="1" min="127" max="127" width="10.14"/>
    <col customWidth="1" min="128" max="129" width="10.86"/>
    <col customWidth="1" min="130" max="133" width="9.43"/>
    <col customWidth="1" min="134" max="137" width="10.86"/>
    <col customWidth="1" hidden="1" min="138" max="138" width="9.86"/>
  </cols>
  <sheetData>
    <row r="1">
      <c r="A1" s="120" t="s">
        <v>0</v>
      </c>
      <c r="G1" s="364" t="s">
        <v>807</v>
      </c>
      <c r="H1" s="122"/>
      <c r="I1" s="122"/>
      <c r="J1" s="122"/>
      <c r="K1" s="122"/>
      <c r="L1" s="122"/>
      <c r="M1" s="122"/>
      <c r="N1" s="122"/>
      <c r="O1" s="122"/>
      <c r="P1" s="122"/>
      <c r="Q1" s="122"/>
      <c r="R1" s="122"/>
      <c r="S1" s="122"/>
      <c r="T1" s="122"/>
      <c r="U1" s="122"/>
      <c r="V1" s="122"/>
      <c r="W1" s="122"/>
      <c r="X1" s="122"/>
      <c r="Y1" s="122"/>
      <c r="Z1" s="122"/>
      <c r="AA1" s="122"/>
      <c r="AB1" s="122"/>
      <c r="AC1" s="123"/>
      <c r="AD1" s="124" t="s">
        <v>808</v>
      </c>
      <c r="AY1" s="125" t="s">
        <v>808</v>
      </c>
      <c r="AZ1" s="122"/>
      <c r="BA1" s="122"/>
      <c r="BB1" s="122"/>
      <c r="BC1" s="122"/>
      <c r="BD1" s="122"/>
      <c r="BE1" s="122"/>
      <c r="BF1" s="122"/>
      <c r="BG1" s="122"/>
      <c r="BH1" s="122"/>
      <c r="BI1" s="122"/>
      <c r="BJ1" s="122"/>
      <c r="BK1" s="122"/>
      <c r="BL1" s="122"/>
      <c r="BM1" s="122"/>
      <c r="BN1" s="122"/>
      <c r="BO1" s="122"/>
      <c r="BP1" s="122"/>
      <c r="BQ1" s="122"/>
      <c r="BR1" s="122"/>
      <c r="BS1" s="123"/>
      <c r="BT1" s="126" t="s">
        <v>809</v>
      </c>
      <c r="BU1" s="122"/>
      <c r="BV1" s="122"/>
      <c r="BW1" s="122"/>
      <c r="BX1" s="122"/>
      <c r="BY1" s="122"/>
      <c r="BZ1" s="122"/>
      <c r="CA1" s="122"/>
      <c r="CB1" s="122"/>
      <c r="CC1" s="122"/>
      <c r="CD1" s="123"/>
      <c r="CE1" s="127" t="s">
        <v>810</v>
      </c>
      <c r="CY1" s="365" t="s">
        <v>810</v>
      </c>
      <c r="DS1" s="366" t="s">
        <v>811</v>
      </c>
      <c r="DT1" s="122"/>
      <c r="DU1" s="122"/>
      <c r="DV1" s="122"/>
      <c r="DW1" s="122"/>
      <c r="DX1" s="122"/>
      <c r="DY1" s="123"/>
      <c r="DZ1" s="367" t="s">
        <v>812</v>
      </c>
      <c r="EA1" s="122"/>
      <c r="EB1" s="122"/>
      <c r="EC1" s="123"/>
      <c r="ED1" s="368" t="s">
        <v>1096</v>
      </c>
      <c r="EE1" s="122"/>
      <c r="EF1" s="122"/>
      <c r="EG1" s="369"/>
      <c r="EH1" s="133" t="s">
        <v>814</v>
      </c>
    </row>
    <row r="2">
      <c r="A2" s="134" t="s">
        <v>1097</v>
      </c>
      <c r="G2" s="370" t="s">
        <v>816</v>
      </c>
      <c r="H2" s="136" t="s">
        <v>817</v>
      </c>
      <c r="L2" s="371" t="s">
        <v>818</v>
      </c>
      <c r="M2" s="372" t="s">
        <v>819</v>
      </c>
      <c r="N2" s="139" t="s">
        <v>820</v>
      </c>
      <c r="Q2" s="140" t="s">
        <v>821</v>
      </c>
      <c r="U2" s="141" t="s">
        <v>822</v>
      </c>
      <c r="V2" s="136" t="s">
        <v>823</v>
      </c>
      <c r="W2" s="142" t="s">
        <v>824</v>
      </c>
      <c r="X2" s="138" t="s">
        <v>825</v>
      </c>
      <c r="Y2" s="143" t="s">
        <v>826</v>
      </c>
      <c r="Z2" s="142" t="s">
        <v>827</v>
      </c>
      <c r="AA2" s="144" t="s">
        <v>828</v>
      </c>
      <c r="AC2" s="145" t="s">
        <v>829</v>
      </c>
      <c r="AD2" s="146" t="s">
        <v>830</v>
      </c>
      <c r="AJ2" s="146" t="s">
        <v>831</v>
      </c>
      <c r="AQ2" s="146" t="s">
        <v>832</v>
      </c>
      <c r="AY2" s="147" t="s">
        <v>830</v>
      </c>
      <c r="BE2" s="133" t="s">
        <v>831</v>
      </c>
      <c r="BL2" s="148" t="s">
        <v>832</v>
      </c>
      <c r="BS2" s="129"/>
      <c r="BT2" s="149"/>
      <c r="CD2" s="129"/>
      <c r="CE2" s="150" t="s">
        <v>833</v>
      </c>
      <c r="CO2" s="150" t="s">
        <v>834</v>
      </c>
      <c r="CY2" s="368" t="s">
        <v>833</v>
      </c>
      <c r="CZ2" s="122"/>
      <c r="DA2" s="122"/>
      <c r="DB2" s="122"/>
      <c r="DC2" s="122"/>
      <c r="DD2" s="122"/>
      <c r="DE2" s="122"/>
      <c r="DF2" s="122"/>
      <c r="DG2" s="122"/>
      <c r="DH2" s="123"/>
      <c r="DI2" s="373" t="s">
        <v>834</v>
      </c>
      <c r="DJ2" s="122"/>
      <c r="DK2" s="122"/>
      <c r="DL2" s="122"/>
      <c r="DM2" s="122"/>
      <c r="DN2" s="122"/>
      <c r="DO2" s="122"/>
      <c r="DP2" s="122"/>
      <c r="DQ2" s="122"/>
      <c r="DR2" s="123"/>
      <c r="DS2" s="149"/>
      <c r="DY2" s="129"/>
      <c r="DZ2" s="149"/>
      <c r="EC2" s="129"/>
      <c r="ED2" s="149"/>
      <c r="EG2" s="32"/>
    </row>
    <row r="3">
      <c r="A3" s="146" t="s">
        <v>837</v>
      </c>
      <c r="B3" s="153" t="s">
        <v>838</v>
      </c>
      <c r="C3" s="154" t="s">
        <v>839</v>
      </c>
      <c r="G3" s="149"/>
      <c r="AA3" s="155" t="s">
        <v>840</v>
      </c>
      <c r="AB3" s="155" t="s">
        <v>841</v>
      </c>
      <c r="AC3" s="129"/>
      <c r="AD3" s="153" t="s">
        <v>842</v>
      </c>
      <c r="AF3" s="153" t="s">
        <v>843</v>
      </c>
      <c r="AH3" s="153" t="s">
        <v>136</v>
      </c>
      <c r="AJ3" s="153" t="s">
        <v>844</v>
      </c>
      <c r="AM3" s="153" t="s">
        <v>845</v>
      </c>
      <c r="AO3" s="153" t="s">
        <v>136</v>
      </c>
      <c r="AQ3" s="153" t="s">
        <v>835</v>
      </c>
      <c r="AT3" s="153" t="s">
        <v>846</v>
      </c>
      <c r="AX3" s="153" t="s">
        <v>847</v>
      </c>
      <c r="AY3" s="156" t="s">
        <v>842</v>
      </c>
      <c r="BA3" s="142" t="s">
        <v>843</v>
      </c>
      <c r="BC3" s="143" t="s">
        <v>136</v>
      </c>
      <c r="BE3" s="139" t="s">
        <v>844</v>
      </c>
      <c r="BH3" s="144" t="s">
        <v>845</v>
      </c>
      <c r="BJ3" s="143" t="s">
        <v>136</v>
      </c>
      <c r="BL3" s="139" t="s">
        <v>835</v>
      </c>
      <c r="BO3" s="157" t="s">
        <v>846</v>
      </c>
      <c r="BS3" s="158" t="s">
        <v>847</v>
      </c>
      <c r="BT3" s="159" t="s">
        <v>848</v>
      </c>
      <c r="BU3" s="160" t="s">
        <v>849</v>
      </c>
      <c r="BV3" s="138" t="s">
        <v>851</v>
      </c>
      <c r="BW3" s="140" t="s">
        <v>852</v>
      </c>
      <c r="BX3" s="162" t="s">
        <v>853</v>
      </c>
      <c r="BY3" s="161" t="s">
        <v>854</v>
      </c>
      <c r="BZ3" s="374" t="s">
        <v>850</v>
      </c>
      <c r="CA3" s="140" t="s">
        <v>856</v>
      </c>
      <c r="CB3" s="138" t="s">
        <v>857</v>
      </c>
      <c r="CD3" s="145" t="s">
        <v>858</v>
      </c>
      <c r="CE3" s="165" t="s">
        <v>859</v>
      </c>
      <c r="CH3" s="165" t="s">
        <v>860</v>
      </c>
      <c r="CO3" s="165" t="s">
        <v>859</v>
      </c>
      <c r="CR3" s="165" t="s">
        <v>860</v>
      </c>
      <c r="CY3" s="156" t="s">
        <v>859</v>
      </c>
      <c r="DB3" s="375" t="s">
        <v>860</v>
      </c>
      <c r="DH3" s="129"/>
      <c r="DI3" s="156" t="s">
        <v>859</v>
      </c>
      <c r="DL3" s="136" t="s">
        <v>860</v>
      </c>
      <c r="DR3" s="129"/>
      <c r="DS3" s="166" t="s">
        <v>861</v>
      </c>
      <c r="DT3" s="167" t="s">
        <v>862</v>
      </c>
      <c r="DU3" s="140" t="s">
        <v>863</v>
      </c>
      <c r="DV3" s="167" t="s">
        <v>864</v>
      </c>
      <c r="DW3" s="140" t="s">
        <v>865</v>
      </c>
      <c r="DX3" s="167" t="s">
        <v>866</v>
      </c>
      <c r="DY3" s="129"/>
      <c r="DZ3" s="376" t="s">
        <v>867</v>
      </c>
      <c r="EC3" s="129"/>
      <c r="ED3" s="151" t="s">
        <v>1098</v>
      </c>
      <c r="EG3" s="32"/>
    </row>
    <row r="4">
      <c r="C4" s="170" t="s">
        <v>870</v>
      </c>
      <c r="D4" s="170" t="s">
        <v>871</v>
      </c>
      <c r="E4" s="170" t="s">
        <v>872</v>
      </c>
      <c r="F4" s="170" t="s">
        <v>873</v>
      </c>
      <c r="G4" s="377" t="s">
        <v>874</v>
      </c>
      <c r="H4" s="124" t="s">
        <v>875</v>
      </c>
      <c r="I4" s="124" t="s">
        <v>876</v>
      </c>
      <c r="J4" s="172" t="s">
        <v>875</v>
      </c>
      <c r="K4" s="172" t="s">
        <v>876</v>
      </c>
      <c r="N4" s="173" t="s">
        <v>877</v>
      </c>
      <c r="O4" s="173" t="s">
        <v>878</v>
      </c>
      <c r="P4" s="173" t="s">
        <v>879</v>
      </c>
      <c r="Q4" s="124" t="s">
        <v>880</v>
      </c>
      <c r="R4" s="174" t="s">
        <v>880</v>
      </c>
      <c r="S4" s="175" t="s">
        <v>881</v>
      </c>
      <c r="T4" s="174" t="s">
        <v>882</v>
      </c>
      <c r="AC4" s="129"/>
      <c r="AD4" s="176" t="s">
        <v>883</v>
      </c>
      <c r="AE4" s="176" t="s">
        <v>884</v>
      </c>
      <c r="AF4" s="176" t="s">
        <v>885</v>
      </c>
      <c r="AG4" s="176" t="s">
        <v>886</v>
      </c>
      <c r="AH4" s="176" t="s">
        <v>887</v>
      </c>
      <c r="AI4" s="176" t="s">
        <v>888</v>
      </c>
      <c r="AJ4" s="176" t="s">
        <v>889</v>
      </c>
      <c r="AK4" s="176" t="s">
        <v>890</v>
      </c>
      <c r="AL4" s="176" t="s">
        <v>891</v>
      </c>
      <c r="AM4" s="176" t="s">
        <v>892</v>
      </c>
      <c r="AN4" s="176" t="s">
        <v>835</v>
      </c>
      <c r="AO4" s="176" t="s">
        <v>870</v>
      </c>
      <c r="AP4" s="176" t="s">
        <v>893</v>
      </c>
      <c r="AQ4" s="176" t="s">
        <v>894</v>
      </c>
      <c r="AR4" s="176" t="s">
        <v>895</v>
      </c>
      <c r="AS4" s="176" t="s">
        <v>896</v>
      </c>
      <c r="AT4" s="176" t="s">
        <v>897</v>
      </c>
      <c r="AU4" s="176" t="s">
        <v>898</v>
      </c>
      <c r="AV4" s="176" t="s">
        <v>899</v>
      </c>
      <c r="AW4" s="176" t="s">
        <v>900</v>
      </c>
      <c r="AX4" s="176" t="s">
        <v>901</v>
      </c>
      <c r="AY4" s="177" t="s">
        <v>883</v>
      </c>
      <c r="AZ4" s="173" t="s">
        <v>884</v>
      </c>
      <c r="BA4" s="178" t="s">
        <v>885</v>
      </c>
      <c r="BB4" s="178" t="s">
        <v>886</v>
      </c>
      <c r="BC4" s="179" t="s">
        <v>887</v>
      </c>
      <c r="BD4" s="179" t="s">
        <v>888</v>
      </c>
      <c r="BE4" s="173" t="s">
        <v>889</v>
      </c>
      <c r="BF4" s="173" t="s">
        <v>890</v>
      </c>
      <c r="BG4" s="173" t="s">
        <v>891</v>
      </c>
      <c r="BH4" s="155" t="s">
        <v>892</v>
      </c>
      <c r="BI4" s="155" t="s">
        <v>835</v>
      </c>
      <c r="BJ4" s="179" t="s">
        <v>870</v>
      </c>
      <c r="BK4" s="179" t="s">
        <v>893</v>
      </c>
      <c r="BL4" s="173" t="s">
        <v>894</v>
      </c>
      <c r="BM4" s="173" t="s">
        <v>895</v>
      </c>
      <c r="BN4" s="173" t="s">
        <v>896</v>
      </c>
      <c r="BO4" s="174" t="s">
        <v>897</v>
      </c>
      <c r="BP4" s="174" t="s">
        <v>898</v>
      </c>
      <c r="BQ4" s="174" t="s">
        <v>899</v>
      </c>
      <c r="BR4" s="174" t="s">
        <v>900</v>
      </c>
      <c r="BS4" s="180" t="s">
        <v>901</v>
      </c>
      <c r="BT4" s="149"/>
      <c r="BU4" s="181" t="s">
        <v>902</v>
      </c>
      <c r="CB4" s="182" t="s">
        <v>882</v>
      </c>
      <c r="CC4" s="182" t="s">
        <v>903</v>
      </c>
      <c r="CD4" s="129"/>
      <c r="CE4" s="183" t="s">
        <v>83</v>
      </c>
      <c r="CF4" s="183" t="s">
        <v>88</v>
      </c>
      <c r="CG4" s="183" t="s">
        <v>92</v>
      </c>
      <c r="CH4" s="183" t="s">
        <v>96</v>
      </c>
      <c r="CI4" s="183" t="s">
        <v>100</v>
      </c>
      <c r="CJ4" s="183" t="s">
        <v>104</v>
      </c>
      <c r="CK4" s="183" t="s">
        <v>108</v>
      </c>
      <c r="CL4" s="183" t="s">
        <v>112</v>
      </c>
      <c r="CM4" s="183" t="s">
        <v>115</v>
      </c>
      <c r="CN4" s="183" t="s">
        <v>904</v>
      </c>
      <c r="CO4" s="183" t="s">
        <v>83</v>
      </c>
      <c r="CP4" s="183" t="s">
        <v>88</v>
      </c>
      <c r="CQ4" s="183" t="s">
        <v>92</v>
      </c>
      <c r="CR4" s="183" t="s">
        <v>96</v>
      </c>
      <c r="CS4" s="183" t="s">
        <v>100</v>
      </c>
      <c r="CT4" s="183" t="s">
        <v>104</v>
      </c>
      <c r="CU4" s="183" t="s">
        <v>108</v>
      </c>
      <c r="CV4" s="183" t="s">
        <v>112</v>
      </c>
      <c r="CW4" s="183" t="s">
        <v>115</v>
      </c>
      <c r="CX4" s="183" t="s">
        <v>904</v>
      </c>
      <c r="CY4" s="184" t="s">
        <v>83</v>
      </c>
      <c r="CZ4" s="185" t="s">
        <v>88</v>
      </c>
      <c r="DA4" s="155" t="s">
        <v>92</v>
      </c>
      <c r="DB4" s="378" t="s">
        <v>96</v>
      </c>
      <c r="DC4" s="379" t="s">
        <v>100</v>
      </c>
      <c r="DD4" s="175" t="s">
        <v>104</v>
      </c>
      <c r="DE4" s="380" t="s">
        <v>108</v>
      </c>
      <c r="DF4" s="381" t="s">
        <v>112</v>
      </c>
      <c r="DG4" s="154" t="s">
        <v>115</v>
      </c>
      <c r="DH4" s="187" t="s">
        <v>904</v>
      </c>
      <c r="DI4" s="184" t="s">
        <v>83</v>
      </c>
      <c r="DJ4" s="185" t="s">
        <v>88</v>
      </c>
      <c r="DK4" s="155" t="s">
        <v>92</v>
      </c>
      <c r="DL4" s="182" t="s">
        <v>96</v>
      </c>
      <c r="DM4" s="382" t="s">
        <v>100</v>
      </c>
      <c r="DN4" s="175" t="s">
        <v>104</v>
      </c>
      <c r="DO4" s="173" t="s">
        <v>108</v>
      </c>
      <c r="DP4" s="186" t="s">
        <v>112</v>
      </c>
      <c r="DQ4" s="154" t="s">
        <v>115</v>
      </c>
      <c r="DR4" s="187" t="s">
        <v>904</v>
      </c>
      <c r="DS4" s="149"/>
      <c r="DX4" s="186" t="s">
        <v>882</v>
      </c>
      <c r="DY4" s="180" t="s">
        <v>903</v>
      </c>
      <c r="DZ4" s="383" t="s">
        <v>905</v>
      </c>
      <c r="EA4" s="174" t="s">
        <v>906</v>
      </c>
      <c r="EB4" s="172" t="s">
        <v>907</v>
      </c>
      <c r="EC4" s="180" t="s">
        <v>1099</v>
      </c>
      <c r="ED4" s="177" t="s">
        <v>882</v>
      </c>
      <c r="EE4" s="178" t="s">
        <v>908</v>
      </c>
      <c r="EF4" s="179" t="s">
        <v>909</v>
      </c>
      <c r="EG4" s="384" t="s">
        <v>903</v>
      </c>
    </row>
    <row r="5">
      <c r="A5" s="191" t="s">
        <v>911</v>
      </c>
      <c r="B5" s="192" t="s">
        <v>912</v>
      </c>
      <c r="C5" s="193" t="s">
        <v>886</v>
      </c>
      <c r="D5" s="193">
        <v>1.0</v>
      </c>
      <c r="E5" s="193">
        <v>6.0</v>
      </c>
      <c r="F5" s="193">
        <v>2.0</v>
      </c>
      <c r="G5" s="385" t="str">
        <f t="shared" ref="G5:G280" si="5">IF(C5="Large", (2.5*D5)*(2.5*E5)*(2.5*F5), (0.5*D5)*(0.5*E5)*(0.5*F5))</f>
        <v>187.500</v>
      </c>
      <c r="H5" s="386">
        <v>50.0</v>
      </c>
      <c r="I5" s="386">
        <v>50.0</v>
      </c>
      <c r="J5" s="386" t="str">
        <f>H5/Main!$D$9</f>
        <v>50</v>
      </c>
      <c r="K5" s="386" t="str">
        <f>I5/Main!$D$10</f>
        <v>50</v>
      </c>
      <c r="L5" s="387" t="str">
        <f t="shared" ref="L5:L280" si="6">K5/J5</f>
        <v>1.0</v>
      </c>
      <c r="M5" s="388">
        <v>1.0</v>
      </c>
      <c r="N5" s="389"/>
      <c r="O5" s="390">
        <v>200000.0</v>
      </c>
      <c r="P5" s="389"/>
      <c r="Q5" s="390"/>
      <c r="R5" s="389"/>
      <c r="S5" s="391"/>
      <c r="T5" s="391"/>
      <c r="U5" s="389"/>
      <c r="V5" s="389"/>
      <c r="W5" s="390">
        <v>50000.0</v>
      </c>
      <c r="X5" s="389"/>
      <c r="Y5" s="389"/>
      <c r="Z5" s="389"/>
      <c r="AA5" s="389"/>
      <c r="AB5" s="389"/>
      <c r="AC5" s="392" t="s">
        <v>913</v>
      </c>
      <c r="AD5" s="393">
        <v>80.0</v>
      </c>
      <c r="AE5" s="393">
        <v>0.0</v>
      </c>
      <c r="AF5" s="393">
        <v>60.0</v>
      </c>
      <c r="AG5" s="393">
        <v>40.0</v>
      </c>
      <c r="AH5" s="393">
        <v>40.0</v>
      </c>
      <c r="AI5" s="393">
        <v>0.0</v>
      </c>
      <c r="AJ5" s="393">
        <v>0.0</v>
      </c>
      <c r="AK5" s="393">
        <v>8.0</v>
      </c>
      <c r="AL5" s="393">
        <v>0.0</v>
      </c>
      <c r="AM5" s="393">
        <v>0.0</v>
      </c>
      <c r="AN5" s="393">
        <v>0.0</v>
      </c>
      <c r="AO5" s="393">
        <v>0.0</v>
      </c>
      <c r="AP5" s="393">
        <v>0.0</v>
      </c>
      <c r="AQ5" s="393">
        <v>0.0</v>
      </c>
      <c r="AR5" s="393">
        <v>0.0</v>
      </c>
      <c r="AS5" s="393">
        <v>0.0</v>
      </c>
      <c r="AT5" s="393">
        <v>0.0</v>
      </c>
      <c r="AU5" s="394">
        <v>40.0</v>
      </c>
      <c r="AV5" s="393">
        <v>0.0</v>
      </c>
      <c r="AW5" s="393">
        <v>0.0</v>
      </c>
      <c r="AX5" s="393">
        <v>0.0</v>
      </c>
      <c r="AY5" s="395" t="str">
        <f t="shared" ref="AY5:BS5" si="1">IF(AD5 = 0, "", AD5)</f>
        <v>80</v>
      </c>
      <c r="AZ5" s="396" t="str">
        <f t="shared" si="1"/>
        <v/>
      </c>
      <c r="BA5" s="396" t="str">
        <f t="shared" si="1"/>
        <v>60</v>
      </c>
      <c r="BB5" s="396" t="str">
        <f t="shared" si="1"/>
        <v>40</v>
      </c>
      <c r="BC5" s="396" t="str">
        <f t="shared" si="1"/>
        <v>40</v>
      </c>
      <c r="BD5" s="396" t="str">
        <f t="shared" si="1"/>
        <v/>
      </c>
      <c r="BE5" s="397" t="str">
        <f t="shared" si="1"/>
        <v/>
      </c>
      <c r="BF5" s="397" t="str">
        <f t="shared" si="1"/>
        <v>8</v>
      </c>
      <c r="BG5" s="397" t="str">
        <f t="shared" si="1"/>
        <v/>
      </c>
      <c r="BH5" s="397" t="str">
        <f t="shared" si="1"/>
        <v/>
      </c>
      <c r="BI5" s="397" t="str">
        <f t="shared" si="1"/>
        <v/>
      </c>
      <c r="BJ5" s="397" t="str">
        <f t="shared" si="1"/>
        <v/>
      </c>
      <c r="BK5" s="397" t="str">
        <f t="shared" si="1"/>
        <v/>
      </c>
      <c r="BL5" s="397" t="str">
        <f t="shared" si="1"/>
        <v/>
      </c>
      <c r="BM5" s="397" t="str">
        <f t="shared" si="1"/>
        <v/>
      </c>
      <c r="BN5" s="397" t="str">
        <f t="shared" si="1"/>
        <v/>
      </c>
      <c r="BO5" s="397" t="str">
        <f t="shared" si="1"/>
        <v/>
      </c>
      <c r="BP5" s="398" t="str">
        <f t="shared" si="1"/>
        <v>40</v>
      </c>
      <c r="BQ5" s="397" t="str">
        <f t="shared" si="1"/>
        <v/>
      </c>
      <c r="BR5" s="397" t="str">
        <f t="shared" si="1"/>
        <v/>
      </c>
      <c r="BS5" s="399" t="str">
        <f t="shared" si="1"/>
        <v/>
      </c>
      <c r="BT5" s="400" t="str">
        <f>$AY5*Assembly!Y$4+$AZ5*Assembly!Y$5+$BA5*Assembly!Y$6+$BB5*Assembly!Y$7+$BC5*Assembly!Y$8+$BD5*Assembly!Y$9+$BE5*Assembly!Y$10+$BF5*Assembly!Y$11+$BG5*Assembly!Y$12+$BH5*Assembly!Y$13+$BI5*Assembly!Y$14+$BJ5*Assembly!Y$15+$BK5*Assembly!Y$16+$BL5*Assembly!Y$17+$BM5*Assembly!Y$18+$BN5*Assembly!Y$19+$BO5*Assembly!Y$20+$BP5*Assembly!Y$21+$BQ5*Assembly!Y$22+$BR5*Assembly!Y$23+$BS5*Assembly!Y$24</f>
        <v>3,482</v>
      </c>
      <c r="BU5" s="401" t="str">
        <f t="shared" ref="BU5:BU280" si="8">BT5/G5</f>
        <v>19</v>
      </c>
      <c r="BV5" s="401" t="str">
        <f>$AY5*Assembly!AC$4+$AZ5*Assembly!AC$5+$BA5*Assembly!AC$6+$BB5*Assembly!AC$7+$BC5*Assembly!AC$8+$BD5*Assembly!AC$9+$BE5*Assembly!AC$10+$BF5*Assembly!AC$11+$BG5*Assembly!AC$12+$BH5*Assembly!AC$13+$BI5*Assembly!AC$14+$BJ5*Assembly!AC$15+$BK5*Assembly!AC$16+$BL5*Assembly!AC$17+$BM5*Assembly!AC$18+$BN5*Assembly!AC$19+$BO5*Assembly!AC$20+$BP5*Assembly!AC$21+$BQ5*Assembly!AC$22+$BR5*Assembly!AC$23+$BS5*Assembly!AC$24</f>
        <v>13,108</v>
      </c>
      <c r="BW5" s="402" t="str">
        <f t="shared" ref="BW5:BW280" si="9">BV5/BT5</f>
        <v>3.76</v>
      </c>
      <c r="BX5" s="403" t="str">
        <f t="shared" ref="BX5:BX280" si="10">BV5/G5</f>
        <v>70</v>
      </c>
      <c r="BY5" s="404" t="str">
        <f t="shared" ref="BY5:BY280" si="11">BV5/BU5</f>
        <v>705.9</v>
      </c>
      <c r="BZ5" s="405"/>
      <c r="CA5" s="401" t="str">
        <f>$AY5*Assembly!X$4+$AZ5*Assembly!X$5+$BA5*Assembly!X$6+$BB5*Assembly!X$7+$BC5*Assembly!X$8+$BD5*Assembly!X$9+$BE5*Assembly!X$10+$BF5*Assembly!X$11+$BG5*Assembly!X$12+$BH5*Assembly!X$13+$BI5*Assembly!X$14+$BJ5*Assembly!X$15+$BK5*Assembly!X$16+$BL5*Assembly!X$17+$BM5*Assembly!X$18+$BN5*Assembly!X$19+$BO5*Assembly!X$20+$BP5*Assembly!X$21+$BQ5*Assembly!X$22+$BR5*Assembly!X$23+$BS5*Assembly!X$24</f>
        <v>388</v>
      </c>
      <c r="CB5" s="401" t="str">
        <f t="shared" ref="CB5:CB280" si="12">CA5*560000/3600</f>
        <v>60,356</v>
      </c>
      <c r="CC5" s="406" t="str">
        <f t="shared" ref="CC5:CC280" si="13">CB5/1000000</f>
        <v>0.0604</v>
      </c>
      <c r="CD5" s="407" t="str">
        <f>$AY5*Assembly!AB$4+$AZ5*Assembly!AB$5+$BA5*Assembly!AB$6+$BB5*Assembly!AB$7+$BC5*Assembly!AB$8+$BD5*Assembly!AB$9+$BE5*Assembly!AB$10+$BF5*Assembly!AB$11+$BG5*Assembly!AB$12+$BH5*Assembly!AB$13+$BI5*Assembly!AB$14+$BJ5*Assembly!AB$15+$BK5*Assembly!AB$16+$BL5*Assembly!AB$17+$BM5*Assembly!AB$18+$BN5*Assembly!AB$19+$BO5*Assembly!AB$20+$BP5*Assembly!AB$21+$BQ5*Assembly!AB$22+$BR5*Assembly!AB$23+$BS5*Assembly!AB$24</f>
        <v>4,768</v>
      </c>
      <c r="CE5" s="390" t="str">
        <f>$AY5*Assembly!M$4+$AZ5*Assembly!M$5+$BA5*Assembly!M$6+$BB5*Assembly!M$7+$BC5*Assembly!M$8+$BD5*Assembly!M$9+$BE5*Assembly!M$10+$BF5*Assembly!M$11+$BG5*Assembly!M$12+$BH5*Assembly!M$13+$BI5*Assembly!M$14+$BJ5*Assembly!M$15+$BK5*Assembly!M$16+$BL5*Assembly!M$17+$BM5*Assembly!M$18+$BN5*Assembly!M$19+$BO5*Assembly!M$20+$BP5*Assembly!M$21+$BQ5*Assembly!M$22+$BR5*Assembly!M$23+$BS5*Assembly!M$24</f>
        <v>3,904</v>
      </c>
      <c r="CF5" s="390" t="str">
        <f>$AY5*Assembly!N$4+$AZ5*Assembly!N$5+$BA5*Assembly!N$6+$BB5*Assembly!N$7+$BC5*Assembly!N$8+$BD5*Assembly!N$9+$BE5*Assembly!N$10+$BF5*Assembly!N$11+$BG5*Assembly!N$12+$BH5*Assembly!N$13+$BI5*Assembly!N$14+$BJ5*Assembly!N$15+$BK5*Assembly!N$16+$BL5*Assembly!N$17+$BM5*Assembly!N$18+$BN5*Assembly!N$19+$BO5*Assembly!N$20+$BP5*Assembly!N$21+$BQ5*Assembly!N$22+$BR5*Assembly!N$23+$BS5*Assembly!N$24</f>
        <v>0</v>
      </c>
      <c r="CG5" s="390" t="str">
        <f>$AY5*Assembly!O$4+$AZ5*Assembly!O$5+$BA5*Assembly!O$6+$BB5*Assembly!O$7+$BC5*Assembly!O$8+$BD5*Assembly!O$9+$BE5*Assembly!O$10+$BF5*Assembly!O$11+$BG5*Assembly!O$12+$BH5*Assembly!O$13+$BI5*Assembly!O$14+$BJ5*Assembly!O$15+$BK5*Assembly!O$16+$BL5*Assembly!O$17+$BM5*Assembly!O$18+$BN5*Assembly!O$19+$BO5*Assembly!O$20+$BP5*Assembly!O$21+$BQ5*Assembly!O$22+$BR5*Assembly!O$23+$BS5*Assembly!O$24</f>
        <v>0</v>
      </c>
      <c r="CH5" s="386" t="str">
        <f>$AY5*Assembly!P$4+$AZ5*Assembly!P$5+$BA5*Assembly!P$6+$BB5*Assembly!P$7+$BC5*Assembly!P$8+$BD5*Assembly!P$9+$BE5*Assembly!P$10+$BF5*Assembly!P$11+$BG5*Assembly!P$12+$BH5*Assembly!P$13+$BI5*Assembly!P$14+$BJ5*Assembly!P$15+$BK5*Assembly!P$16+$BL5*Assembly!P$17+$BM5*Assembly!P$18+$BN5*Assembly!P$19+$BO5*Assembly!P$20+$BP5*Assembly!P$21+$BQ5*Assembly!P$22+$BR5*Assembly!P$23+$BS5*Assembly!P$24</f>
        <v>0</v>
      </c>
      <c r="CI5" s="386" t="str">
        <f>$AY5*Assembly!Q$4+$AZ5*Assembly!Q$5+$BA5*Assembly!Q$6+$BB5*Assembly!Q$7+$BC5*Assembly!Q$8+$BD5*Assembly!Q$9+$BE5*Assembly!Q$10+$BF5*Assembly!Q$11+$BG5*Assembly!Q$12+$BH5*Assembly!Q$13+$BI5*Assembly!Q$14+$BJ5*Assembly!Q$15+$BK5*Assembly!Q$16+$BL5*Assembly!Q$17+$BM5*Assembly!Q$18+$BN5*Assembly!Q$19+$BO5*Assembly!Q$20+$BP5*Assembly!Q$21+$BQ5*Assembly!Q$22+$BR5*Assembly!Q$23+$BS5*Assembly!Q$24</f>
        <v>41.6</v>
      </c>
      <c r="CJ5" s="390" t="str">
        <f>$AY5*Assembly!R$4+$AZ5*Assembly!R$5+$BA5*Assembly!R$6+$BB5*Assembly!R$7+$BC5*Assembly!R$8+$BD5*Assembly!R$9+$BE5*Assembly!R$10+$BF5*Assembly!R$11+$BG5*Assembly!R$12+$BH5*Assembly!R$13+$BI5*Assembly!R$14+$BJ5*Assembly!R$15+$BK5*Assembly!R$16+$BL5*Assembly!R$17+$BM5*Assembly!R$18+$BN5*Assembly!R$19+$BO5*Assembly!R$20+$BP5*Assembly!R$21+$BQ5*Assembly!R$22+$BR5*Assembly!R$23+$BS5*Assembly!R$24</f>
        <v>0</v>
      </c>
      <c r="CK5" s="386" t="str">
        <f>$AY5*Assembly!S$4+$AZ5*Assembly!S$5+$BA5*Assembly!S$6+$BB5*Assembly!S$7+$BC5*Assembly!S$8+$BD5*Assembly!S$9+$BE5*Assembly!S$10+$BF5*Assembly!S$11+$BG5*Assembly!S$12+$BH5*Assembly!S$13+$BI5*Assembly!S$14+$BJ5*Assembly!S$15+$BK5*Assembly!S$16+$BL5*Assembly!S$17+$BM5*Assembly!S$18+$BN5*Assembly!S$19+$BO5*Assembly!S$20+$BP5*Assembly!S$21+$BQ5*Assembly!S$22+$BR5*Assembly!S$23+$BS5*Assembly!S$24</f>
        <v>0</v>
      </c>
      <c r="CL5" s="386" t="str">
        <f>$AY5*Assembly!T$4+$AZ5*Assembly!T$5+$BA5*Assembly!T$6+$BB5*Assembly!T$7+$BC5*Assembly!T$8+$BD5*Assembly!T$9+$BE5*Assembly!T$10+$BF5*Assembly!T$11+$BG5*Assembly!T$12+$BH5*Assembly!T$13+$BI5*Assembly!T$14+$BJ5*Assembly!T$15+$BK5*Assembly!T$16+$BL5*Assembly!T$17+$BM5*Assembly!T$18+$BN5*Assembly!T$19+$BO5*Assembly!T$20+$BP5*Assembly!T$21+$BQ5*Assembly!T$22+$BR5*Assembly!T$23+$BS5*Assembly!T$24</f>
        <v>0</v>
      </c>
      <c r="CM5" s="386" t="str">
        <f>$AY5*Assembly!U$4+$AZ5*Assembly!U$5+$BA5*Assembly!U$6+$BB5*Assembly!U$7+$BC5*Assembly!U$8+$BD5*Assembly!U$9+$BE5*Assembly!U$10+$BF5*Assembly!U$11+$BG5*Assembly!U$12+$BH5*Assembly!U$13+$BI5*Assembly!U$14+$BJ5*Assembly!U$15+$BK5*Assembly!U$16+$BL5*Assembly!U$17+$BM5*Assembly!U$18+$BN5*Assembly!U$19+$BO5*Assembly!U$20+$BP5*Assembly!U$21+$BQ5*Assembly!U$22+$BR5*Assembly!U$23+$BS5*Assembly!U$24</f>
        <v>0</v>
      </c>
      <c r="CN5" s="390" t="str">
        <f>$AY5*Assembly!V$4+$AZ5*Assembly!V$5+$BA5*Assembly!V$6+$BB5*Assembly!V$7+$BC5*Assembly!V$8+$BD5*Assembly!V$9+$BE5*Assembly!V$10+$BF5*Assembly!V$11+$BG5*Assembly!V$12+$BH5*Assembly!V$13+$BI5*Assembly!V$14+$BJ5*Assembly!V$15+$BK5*Assembly!V$16+$BL5*Assembly!V$17+$BM5*Assembly!V$18+$BN5*Assembly!V$19+$BO5*Assembly!V$20+$BP5*Assembly!V$21+$BQ5*Assembly!V$22+$BR5*Assembly!V$23+$BS5*Assembly!V$24</f>
        <v>0</v>
      </c>
      <c r="CO5" s="390" t="str">
        <f>CE5*Refining!$F$3</f>
        <v>6,971</v>
      </c>
      <c r="CP5" s="390" t="str">
        <f>CF5*Refining!$F$4</f>
        <v>0</v>
      </c>
      <c r="CQ5" s="390" t="str">
        <f>CG5*Refining!$F$5</f>
        <v>0</v>
      </c>
      <c r="CR5" s="390" t="str">
        <f>CH5*Refining!$F$6</f>
        <v>0</v>
      </c>
      <c r="CS5" s="390" t="str">
        <f>CI5*Refining!$F$7</f>
        <v>74</v>
      </c>
      <c r="CT5" s="390" t="str">
        <f>CJ5*Refining!$F$8</f>
        <v>0</v>
      </c>
      <c r="CU5" s="390" t="str">
        <f>CK5*Refining!$F$9</f>
        <v>0</v>
      </c>
      <c r="CV5" s="390" t="str">
        <f>CL5*Refining!$F$10</f>
        <v>0</v>
      </c>
      <c r="CW5" s="390" t="str">
        <f>CM5*Refining!$F$11</f>
        <v>0</v>
      </c>
      <c r="CX5" s="390" t="str">
        <f>CN5*Refining!$F$12</f>
        <v>0</v>
      </c>
      <c r="CY5" s="408" t="str">
        <f t="shared" ref="CY5:DR5" si="2">IF(CE5 = 0, "", CE5)</f>
        <v>3,904</v>
      </c>
      <c r="CZ5" s="409" t="str">
        <f t="shared" si="2"/>
        <v/>
      </c>
      <c r="DA5" s="409" t="str">
        <f t="shared" si="2"/>
        <v/>
      </c>
      <c r="DB5" s="410" t="str">
        <f t="shared" si="2"/>
        <v/>
      </c>
      <c r="DC5" s="411" t="str">
        <f t="shared" si="2"/>
        <v>41.6</v>
      </c>
      <c r="DD5" s="409" t="str">
        <f t="shared" si="2"/>
        <v/>
      </c>
      <c r="DE5" s="411" t="str">
        <f t="shared" si="2"/>
        <v/>
      </c>
      <c r="DF5" s="411" t="str">
        <f t="shared" si="2"/>
        <v/>
      </c>
      <c r="DG5" s="409" t="str">
        <f t="shared" si="2"/>
        <v/>
      </c>
      <c r="DH5" s="412" t="str">
        <f t="shared" si="2"/>
        <v/>
      </c>
      <c r="DI5" s="408" t="str">
        <f t="shared" si="2"/>
        <v>6,971</v>
      </c>
      <c r="DJ5" s="409" t="str">
        <f t="shared" si="2"/>
        <v/>
      </c>
      <c r="DK5" s="409" t="str">
        <f t="shared" si="2"/>
        <v/>
      </c>
      <c r="DL5" s="409" t="str">
        <f t="shared" si="2"/>
        <v/>
      </c>
      <c r="DM5" s="413" t="str">
        <f t="shared" si="2"/>
        <v>74.3</v>
      </c>
      <c r="DN5" s="409" t="str">
        <f t="shared" si="2"/>
        <v/>
      </c>
      <c r="DO5" s="409" t="str">
        <f t="shared" si="2"/>
        <v/>
      </c>
      <c r="DP5" s="409" t="str">
        <f t="shared" si="2"/>
        <v/>
      </c>
      <c r="DQ5" s="409" t="str">
        <f t="shared" si="2"/>
        <v/>
      </c>
      <c r="DR5" s="412" t="str">
        <f t="shared" si="2"/>
        <v/>
      </c>
      <c r="DS5" s="414" t="str">
        <f t="shared" ref="DS5:DS280" si="15">CY5+CZ5+DA5+DB5+DC5+DD5+DE5+DF5+DG5+DH5</f>
        <v>3,946</v>
      </c>
      <c r="DT5" s="415" t="str">
        <f t="shared" ref="DT5:DT280" si="16">DI5+DJ5+DK5+DL5+DM5+DN5+DO5+DP5+DQ5+DR5</f>
        <v>7,046</v>
      </c>
      <c r="DU5" s="401" t="str">
        <f>CY5*'Ores &amp; Ingots'!$C$3+CZ5*'Ores &amp; Ingots'!$C$4+DA5*'Ores &amp; Ingots'!$C$5+DB5*'Ores &amp; Ingots'!$C$6+DC5*'Ores &amp; Ingots'!$C$7+DD5*'Ores &amp; Ingots'!$C$8+DE5*'Ores &amp; Ingots'!$C$9+DF5*'Ores &amp; Ingots'!$C$10+DG5*'Ores &amp; Ingots'!$C$11+DH5*'Ores &amp; Ingots'!$C$12</f>
        <v>514</v>
      </c>
      <c r="DV5" s="401" t="str">
        <f>DI5*'Ores &amp; Ingots'!$B$3+DJ5*'Ores &amp; Ingots'!$B$4+DK5*'Ores &amp; Ingots'!$B$5+DL5*'Ores &amp; Ingots'!$B$6+DM5*'Ores &amp; Ingots'!$B$7+DN5*'Ores &amp; Ingots'!$B$8+DO5*'Ores &amp; Ingots'!$B$9+DP5*'Ores &amp; Ingots'!$B$10+DQ5*'Ores &amp; Ingots'!$B$11+DR5*'Ores &amp; Ingots'!$B$12</f>
        <v>2,607</v>
      </c>
      <c r="DW5" s="415" t="str">
        <f>CY5*Refining!$G$3+CZ5*Refining!$G$4+DA5*Refining!$G$5+DB5*Refining!$G$6+DC5*Refining!$G$7+DD5*Refining!$G$8+DE5*Refining!$G$9+DF5*Refining!$G$10+DG5*Refining!$G$11+DH5*Refining!$G$12</f>
        <v>302</v>
      </c>
      <c r="DX5" s="415" t="str">
        <f t="shared" ref="DX5:DX280" si="17">DW5*560000/3600</f>
        <v>47,043</v>
      </c>
      <c r="DY5" s="416" t="str">
        <f t="shared" ref="DY5:DY280" si="18">DX5/1000000</f>
        <v>0.0470</v>
      </c>
      <c r="DZ5" s="414" t="str">
        <f t="shared" ref="DZ5:DZ280" si="19">J5+CA5+DW5</f>
        <v>740</v>
      </c>
      <c r="EA5" s="413" t="str">
        <f t="shared" ref="EA5:EB5" si="3">DZ5/60</f>
        <v>12.3</v>
      </c>
      <c r="EB5" s="413" t="str">
        <f t="shared" si="3"/>
        <v>0.2</v>
      </c>
      <c r="EC5" s="417" t="str">
        <f t="shared" ref="EC5:EC280" si="21">EB5/24</f>
        <v>0.01</v>
      </c>
      <c r="ED5" s="414" t="str">
        <f t="shared" ref="ED5:ED280" si="22">DX5+CB5</f>
        <v>107,398</v>
      </c>
      <c r="EE5" s="413" t="str">
        <f t="shared" ref="EE5:EF5" si="4">ED5/1000</f>
        <v>107.4</v>
      </c>
      <c r="EF5" s="418" t="str">
        <f t="shared" si="4"/>
        <v>0.11</v>
      </c>
      <c r="EG5" s="419" t="str">
        <f t="shared" ref="EG5:EG280" si="24">ED5/1000000</f>
        <v>0.1074</v>
      </c>
      <c r="EH5" s="225">
        <v>648.0</v>
      </c>
    </row>
    <row r="6">
      <c r="A6" s="33"/>
      <c r="B6" s="226" t="s">
        <v>912</v>
      </c>
      <c r="C6" s="227" t="s">
        <v>885</v>
      </c>
      <c r="D6" s="227">
        <v>1.0</v>
      </c>
      <c r="E6" s="227">
        <v>1.0</v>
      </c>
      <c r="F6" s="227">
        <v>2.0</v>
      </c>
      <c r="G6" s="420" t="str">
        <f t="shared" si="5"/>
        <v>0.250</v>
      </c>
      <c r="H6" s="421">
        <v>20.0</v>
      </c>
      <c r="I6" s="421">
        <v>20.0</v>
      </c>
      <c r="J6" s="421" t="str">
        <f>H6/Main!$D$9</f>
        <v>20</v>
      </c>
      <c r="K6" s="421" t="str">
        <f>I6/Main!$D$10</f>
        <v>20</v>
      </c>
      <c r="L6" s="422" t="str">
        <f t="shared" si="6"/>
        <v>1.0</v>
      </c>
      <c r="M6" s="422">
        <v>1.0</v>
      </c>
      <c r="N6" s="423"/>
      <c r="O6" s="424">
        <v>20000.0</v>
      </c>
      <c r="P6" s="423"/>
      <c r="Q6" s="424"/>
      <c r="R6" s="423"/>
      <c r="S6" s="425"/>
      <c r="T6" s="425"/>
      <c r="U6" s="423"/>
      <c r="V6" s="423"/>
      <c r="W6" s="424">
        <v>5000.0</v>
      </c>
      <c r="X6" s="423"/>
      <c r="Y6" s="423"/>
      <c r="Z6" s="423"/>
      <c r="AA6" s="423"/>
      <c r="AB6" s="423"/>
      <c r="AC6" s="426"/>
      <c r="AD6" s="427">
        <v>0.0</v>
      </c>
      <c r="AE6" s="427">
        <v>0.0</v>
      </c>
      <c r="AF6" s="427">
        <v>1.0</v>
      </c>
      <c r="AG6" s="427">
        <v>0.0</v>
      </c>
      <c r="AH6" s="427">
        <v>2.0</v>
      </c>
      <c r="AI6" s="427">
        <v>0.0</v>
      </c>
      <c r="AJ6" s="427">
        <v>0.0</v>
      </c>
      <c r="AK6" s="427">
        <v>1.0</v>
      </c>
      <c r="AL6" s="427">
        <v>0.0</v>
      </c>
      <c r="AM6" s="427">
        <v>0.0</v>
      </c>
      <c r="AN6" s="427">
        <v>0.0</v>
      </c>
      <c r="AO6" s="427">
        <v>0.0</v>
      </c>
      <c r="AP6" s="427">
        <v>0.0</v>
      </c>
      <c r="AQ6" s="427">
        <v>0.0</v>
      </c>
      <c r="AR6" s="427">
        <v>0.0</v>
      </c>
      <c r="AS6" s="427">
        <v>0.0</v>
      </c>
      <c r="AT6" s="427">
        <v>0.0</v>
      </c>
      <c r="AU6" s="428">
        <v>4.0</v>
      </c>
      <c r="AV6" s="427">
        <v>0.0</v>
      </c>
      <c r="AW6" s="427">
        <v>0.0</v>
      </c>
      <c r="AX6" s="427">
        <v>0.0</v>
      </c>
      <c r="AY6" s="429" t="str">
        <f t="shared" ref="AY6:BS6" si="7">IF(AD6 = 0, "", AD6)</f>
        <v/>
      </c>
      <c r="AZ6" s="430" t="str">
        <f t="shared" si="7"/>
        <v/>
      </c>
      <c r="BA6" s="430" t="str">
        <f t="shared" si="7"/>
        <v>1</v>
      </c>
      <c r="BB6" s="430" t="str">
        <f t="shared" si="7"/>
        <v/>
      </c>
      <c r="BC6" s="430" t="str">
        <f t="shared" si="7"/>
        <v>2</v>
      </c>
      <c r="BD6" s="430" t="str">
        <f t="shared" si="7"/>
        <v/>
      </c>
      <c r="BE6" s="430" t="str">
        <f t="shared" si="7"/>
        <v/>
      </c>
      <c r="BF6" s="430" t="str">
        <f t="shared" si="7"/>
        <v>1</v>
      </c>
      <c r="BG6" s="430" t="str">
        <f t="shared" si="7"/>
        <v/>
      </c>
      <c r="BH6" s="430" t="str">
        <f t="shared" si="7"/>
        <v/>
      </c>
      <c r="BI6" s="430" t="str">
        <f t="shared" si="7"/>
        <v/>
      </c>
      <c r="BJ6" s="430" t="str">
        <f t="shared" si="7"/>
        <v/>
      </c>
      <c r="BK6" s="430" t="str">
        <f t="shared" si="7"/>
        <v/>
      </c>
      <c r="BL6" s="430" t="str">
        <f t="shared" si="7"/>
        <v/>
      </c>
      <c r="BM6" s="430" t="str">
        <f t="shared" si="7"/>
        <v/>
      </c>
      <c r="BN6" s="430" t="str">
        <f t="shared" si="7"/>
        <v/>
      </c>
      <c r="BO6" s="430" t="str">
        <f t="shared" si="7"/>
        <v/>
      </c>
      <c r="BP6" s="431" t="str">
        <f t="shared" si="7"/>
        <v>4</v>
      </c>
      <c r="BQ6" s="430" t="str">
        <f t="shared" si="7"/>
        <v/>
      </c>
      <c r="BR6" s="430" t="str">
        <f t="shared" si="7"/>
        <v/>
      </c>
      <c r="BS6" s="432" t="str">
        <f t="shared" si="7"/>
        <v/>
      </c>
      <c r="BT6" s="433" t="str">
        <f>$AY6*Assembly!Y$4+$AZ6*Assembly!Y$5+$BA6*Assembly!Y$6+$BB6*Assembly!Y$7+$BC6*Assembly!Y$8+$BD6*Assembly!Y$9+$BE6*Assembly!Y$10+$BF6*Assembly!Y$11+$BG6*Assembly!Y$12+$BH6*Assembly!Y$13+$BI6*Assembly!Y$14+$BJ6*Assembly!Y$15+$BK6*Assembly!Y$16+$BL6*Assembly!Y$17+$BM6*Assembly!Y$18+$BN6*Assembly!Y$19+$BO6*Assembly!Y$20+$BP6*Assembly!Y$21+$BQ6*Assembly!Y$22+$BR6*Assembly!Y$23+$BS6*Assembly!Y$24</f>
        <v>52</v>
      </c>
      <c r="BU6" s="434" t="str">
        <f t="shared" si="8"/>
        <v>209</v>
      </c>
      <c r="BV6" s="434" t="str">
        <f>$AY6*Assembly!AC$4+$AZ6*Assembly!AC$5+$BA6*Assembly!AC$6+$BB6*Assembly!AC$7+$BC6*Assembly!AC$8+$BD6*Assembly!AC$9+$BE6*Assembly!AC$10+$BF6*Assembly!AC$11+$BG6*Assembly!AC$12+$BH6*Assembly!AC$13+$BI6*Assembly!AC$14+$BJ6*Assembly!AC$15+$BK6*Assembly!AC$16+$BL6*Assembly!AC$17+$BM6*Assembly!AC$18+$BN6*Assembly!AC$19+$BO6*Assembly!AC$20+$BP6*Assembly!AC$21+$BQ6*Assembly!AC$22+$BR6*Assembly!AC$23+$BS6*Assembly!AC$24</f>
        <v>136</v>
      </c>
      <c r="BW6" s="435" t="str">
        <f t="shared" si="9"/>
        <v>2.61</v>
      </c>
      <c r="BX6" s="436" t="str">
        <f t="shared" si="10"/>
        <v>544</v>
      </c>
      <c r="BY6" s="437" t="str">
        <f t="shared" si="11"/>
        <v>0.7</v>
      </c>
      <c r="BZ6" s="438"/>
      <c r="CA6" s="434" t="str">
        <f>$AY6*Assembly!X$4+$AZ6*Assembly!X$5+$BA6*Assembly!X$6+$BB6*Assembly!X$7+$BC6*Assembly!X$8+$BD6*Assembly!X$9+$BE6*Assembly!X$10+$BF6*Assembly!X$11+$BG6*Assembly!X$12+$BH6*Assembly!X$13+$BI6*Assembly!X$14+$BJ6*Assembly!X$15+$BK6*Assembly!X$16+$BL6*Assembly!X$17+$BM6*Assembly!X$18+$BN6*Assembly!X$19+$BO6*Assembly!X$20+$BP6*Assembly!X$21+$BQ6*Assembly!X$22+$BR6*Assembly!X$23+$BS6*Assembly!X$24</f>
        <v>14</v>
      </c>
      <c r="CB6" s="434" t="str">
        <f t="shared" si="12"/>
        <v>2,178</v>
      </c>
      <c r="CC6" s="439" t="str">
        <f t="shared" si="13"/>
        <v>0.0022</v>
      </c>
      <c r="CD6" s="440" t="str">
        <f>$AY6*Assembly!AB$4+$AZ6*Assembly!AB$5+$BA6*Assembly!AB$6+$BB6*Assembly!AB$7+$BC6*Assembly!AB$8+$BD6*Assembly!AB$9+$BE6*Assembly!AB$10+$BF6*Assembly!AB$11+$BG6*Assembly!AB$12+$BH6*Assembly!AB$13+$BI6*Assembly!AB$14+$BJ6*Assembly!AB$15+$BK6*Assembly!AB$16+$BL6*Assembly!AB$17+$BM6*Assembly!AB$18+$BN6*Assembly!AB$19+$BO6*Assembly!AB$20+$BP6*Assembly!AB$21+$BQ6*Assembly!AB$22+$BR6*Assembly!AB$23+$BS6*Assembly!AB$24</f>
        <v>287</v>
      </c>
      <c r="CE6" s="424" t="str">
        <f>$AY6*Assembly!M$4+$AZ6*Assembly!M$5+$BA6*Assembly!M$6+$BB6*Assembly!M$7+$BC6*Assembly!M$8+$BD6*Assembly!M$9+$BE6*Assembly!M$10+$BF6*Assembly!M$11+$BG6*Assembly!M$12+$BH6*Assembly!M$13+$BI6*Assembly!M$14+$BJ6*Assembly!M$15+$BK6*Assembly!M$16+$BL6*Assembly!M$17+$BM6*Assembly!M$18+$BN6*Assembly!M$19+$BO6*Assembly!M$20+$BP6*Assembly!M$21+$BQ6*Assembly!M$22+$BR6*Assembly!M$23+$BS6*Assembly!M$24</f>
        <v>58</v>
      </c>
      <c r="CF6" s="424" t="str">
        <f>$AY6*Assembly!N$4+$AZ6*Assembly!N$5+$BA6*Assembly!N$6+$BB6*Assembly!N$7+$BC6*Assembly!N$8+$BD6*Assembly!N$9+$BE6*Assembly!N$10+$BF6*Assembly!N$11+$BG6*Assembly!N$12+$BH6*Assembly!N$13+$BI6*Assembly!N$14+$BJ6*Assembly!N$15+$BK6*Assembly!N$16+$BL6*Assembly!N$17+$BM6*Assembly!N$18+$BN6*Assembly!N$19+$BO6*Assembly!N$20+$BP6*Assembly!N$21+$BQ6*Assembly!N$22+$BR6*Assembly!N$23+$BS6*Assembly!N$24</f>
        <v>0</v>
      </c>
      <c r="CG6" s="424" t="str">
        <f>$AY6*Assembly!O$4+$AZ6*Assembly!O$5+$BA6*Assembly!O$6+$BB6*Assembly!O$7+$BC6*Assembly!O$8+$BD6*Assembly!O$9+$BE6*Assembly!O$10+$BF6*Assembly!O$11+$BG6*Assembly!O$12+$BH6*Assembly!O$13+$BI6*Assembly!O$14+$BJ6*Assembly!O$15+$BK6*Assembly!O$16+$BL6*Assembly!O$17+$BM6*Assembly!O$18+$BN6*Assembly!O$19+$BO6*Assembly!O$20+$BP6*Assembly!O$21+$BQ6*Assembly!O$22+$BR6*Assembly!O$23+$BS6*Assembly!O$24</f>
        <v>0</v>
      </c>
      <c r="CH6" s="421" t="str">
        <f>$AY6*Assembly!P$4+$AZ6*Assembly!P$5+$BA6*Assembly!P$6+$BB6*Assembly!P$7+$BC6*Assembly!P$8+$BD6*Assembly!P$9+$BE6*Assembly!P$10+$BF6*Assembly!P$11+$BG6*Assembly!P$12+$BH6*Assembly!P$13+$BI6*Assembly!P$14+$BJ6*Assembly!P$15+$BK6*Assembly!P$16+$BL6*Assembly!P$17+$BM6*Assembly!P$18+$BN6*Assembly!P$19+$BO6*Assembly!P$20+$BP6*Assembly!P$21+$BQ6*Assembly!P$22+$BR6*Assembly!P$23+$BS6*Assembly!P$24</f>
        <v>0</v>
      </c>
      <c r="CI6" s="421" t="str">
        <f>$AY6*Assembly!Q$4+$AZ6*Assembly!Q$5+$BA6*Assembly!Q$6+$BB6*Assembly!Q$7+$BC6*Assembly!Q$8+$BD6*Assembly!Q$9+$BE6*Assembly!Q$10+$BF6*Assembly!Q$11+$BG6*Assembly!Q$12+$BH6*Assembly!Q$13+$BI6*Assembly!Q$14+$BJ6*Assembly!Q$15+$BK6*Assembly!Q$16+$BL6*Assembly!Q$17+$BM6*Assembly!Q$18+$BN6*Assembly!Q$19+$BO6*Assembly!Q$20+$BP6*Assembly!Q$21+$BQ6*Assembly!Q$22+$BR6*Assembly!Q$23+$BS6*Assembly!Q$24</f>
        <v>4.2</v>
      </c>
      <c r="CJ6" s="424" t="str">
        <f>$AY6*Assembly!R$4+$AZ6*Assembly!R$5+$BA6*Assembly!R$6+$BB6*Assembly!R$7+$BC6*Assembly!R$8+$BD6*Assembly!R$9+$BE6*Assembly!R$10+$BF6*Assembly!R$11+$BG6*Assembly!R$12+$BH6*Assembly!R$13+$BI6*Assembly!R$14+$BJ6*Assembly!R$15+$BK6*Assembly!R$16+$BL6*Assembly!R$17+$BM6*Assembly!R$18+$BN6*Assembly!R$19+$BO6*Assembly!R$20+$BP6*Assembly!R$21+$BQ6*Assembly!R$22+$BR6*Assembly!R$23+$BS6*Assembly!R$24</f>
        <v>0</v>
      </c>
      <c r="CK6" s="421" t="str">
        <f>$AY6*Assembly!S$4+$AZ6*Assembly!S$5+$BA6*Assembly!S$6+$BB6*Assembly!S$7+$BC6*Assembly!S$8+$BD6*Assembly!S$9+$BE6*Assembly!S$10+$BF6*Assembly!S$11+$BG6*Assembly!S$12+$BH6*Assembly!S$13+$BI6*Assembly!S$14+$BJ6*Assembly!S$15+$BK6*Assembly!S$16+$BL6*Assembly!S$17+$BM6*Assembly!S$18+$BN6*Assembly!S$19+$BO6*Assembly!S$20+$BP6*Assembly!S$21+$BQ6*Assembly!S$22+$BR6*Assembly!S$23+$BS6*Assembly!S$24</f>
        <v>0</v>
      </c>
      <c r="CL6" s="421" t="str">
        <f>$AY6*Assembly!T$4+$AZ6*Assembly!T$5+$BA6*Assembly!T$6+$BB6*Assembly!T$7+$BC6*Assembly!T$8+$BD6*Assembly!T$9+$BE6*Assembly!T$10+$BF6*Assembly!T$11+$BG6*Assembly!T$12+$BH6*Assembly!T$13+$BI6*Assembly!T$14+$BJ6*Assembly!T$15+$BK6*Assembly!T$16+$BL6*Assembly!T$17+$BM6*Assembly!T$18+$BN6*Assembly!T$19+$BO6*Assembly!T$20+$BP6*Assembly!T$21+$BQ6*Assembly!T$22+$BR6*Assembly!T$23+$BS6*Assembly!T$24</f>
        <v>0</v>
      </c>
      <c r="CM6" s="421" t="str">
        <f>$AY6*Assembly!U$4+$AZ6*Assembly!U$5+$BA6*Assembly!U$6+$BB6*Assembly!U$7+$BC6*Assembly!U$8+$BD6*Assembly!U$9+$BE6*Assembly!U$10+$BF6*Assembly!U$11+$BG6*Assembly!U$12+$BH6*Assembly!U$13+$BI6*Assembly!U$14+$BJ6*Assembly!U$15+$BK6*Assembly!U$16+$BL6*Assembly!U$17+$BM6*Assembly!U$18+$BN6*Assembly!U$19+$BO6*Assembly!U$20+$BP6*Assembly!U$21+$BQ6*Assembly!U$22+$BR6*Assembly!U$23+$BS6*Assembly!U$24</f>
        <v>0</v>
      </c>
      <c r="CN6" s="424" t="str">
        <f>$AY6*Assembly!V$4+$AZ6*Assembly!V$5+$BA6*Assembly!V$6+$BB6*Assembly!V$7+$BC6*Assembly!V$8+$BD6*Assembly!V$9+$BE6*Assembly!V$10+$BF6*Assembly!V$11+$BG6*Assembly!V$12+$BH6*Assembly!V$13+$BI6*Assembly!V$14+$BJ6*Assembly!V$15+$BK6*Assembly!V$16+$BL6*Assembly!V$17+$BM6*Assembly!V$18+$BN6*Assembly!V$19+$BO6*Assembly!V$20+$BP6*Assembly!V$21+$BQ6*Assembly!V$22+$BR6*Assembly!V$23+$BS6*Assembly!V$24</f>
        <v>0</v>
      </c>
      <c r="CO6" s="424" t="str">
        <f>CE6*Refining!$F$3</f>
        <v>103</v>
      </c>
      <c r="CP6" s="424" t="str">
        <f>CF6*Refining!$F$4</f>
        <v>0</v>
      </c>
      <c r="CQ6" s="424" t="str">
        <f>CG6*Refining!$F$5</f>
        <v>0</v>
      </c>
      <c r="CR6" s="424" t="str">
        <f>CH6*Refining!$F$6</f>
        <v>0</v>
      </c>
      <c r="CS6" s="424" t="str">
        <f>CI6*Refining!$F$7</f>
        <v>8</v>
      </c>
      <c r="CT6" s="424" t="str">
        <f>CJ6*Refining!$F$8</f>
        <v>0</v>
      </c>
      <c r="CU6" s="424" t="str">
        <f>CK6*Refining!$F$9</f>
        <v>0</v>
      </c>
      <c r="CV6" s="424" t="str">
        <f>CL6*Refining!$F$10</f>
        <v>0</v>
      </c>
      <c r="CW6" s="424" t="str">
        <f>CM6*Refining!$F$11</f>
        <v>0</v>
      </c>
      <c r="CX6" s="424" t="str">
        <f>CN6*Refining!$F$12</f>
        <v>0</v>
      </c>
      <c r="CY6" s="441" t="str">
        <f t="shared" ref="CY6:DR6" si="14">IF(CE6 = 0, "", CE6)</f>
        <v>58</v>
      </c>
      <c r="CZ6" s="442" t="str">
        <f t="shared" si="14"/>
        <v/>
      </c>
      <c r="DA6" s="442" t="str">
        <f t="shared" si="14"/>
        <v/>
      </c>
      <c r="DB6" s="443" t="str">
        <f t="shared" si="14"/>
        <v/>
      </c>
      <c r="DC6" s="444" t="str">
        <f t="shared" si="14"/>
        <v>4.2</v>
      </c>
      <c r="DD6" s="442" t="str">
        <f t="shared" si="14"/>
        <v/>
      </c>
      <c r="DE6" s="444" t="str">
        <f t="shared" si="14"/>
        <v/>
      </c>
      <c r="DF6" s="444" t="str">
        <f t="shared" si="14"/>
        <v/>
      </c>
      <c r="DG6" s="442" t="str">
        <f t="shared" si="14"/>
        <v/>
      </c>
      <c r="DH6" s="445" t="str">
        <f t="shared" si="14"/>
        <v/>
      </c>
      <c r="DI6" s="441" t="str">
        <f t="shared" si="14"/>
        <v>103</v>
      </c>
      <c r="DJ6" s="442" t="str">
        <f t="shared" si="14"/>
        <v/>
      </c>
      <c r="DK6" s="442" t="str">
        <f t="shared" si="14"/>
        <v/>
      </c>
      <c r="DL6" s="442" t="str">
        <f t="shared" si="14"/>
        <v/>
      </c>
      <c r="DM6" s="446" t="str">
        <f t="shared" si="14"/>
        <v>7.5</v>
      </c>
      <c r="DN6" s="442" t="str">
        <f t="shared" si="14"/>
        <v/>
      </c>
      <c r="DO6" s="442" t="str">
        <f t="shared" si="14"/>
        <v/>
      </c>
      <c r="DP6" s="442" t="str">
        <f t="shared" si="14"/>
        <v/>
      </c>
      <c r="DQ6" s="442" t="str">
        <f t="shared" si="14"/>
        <v/>
      </c>
      <c r="DR6" s="445" t="str">
        <f t="shared" si="14"/>
        <v/>
      </c>
      <c r="DS6" s="447" t="str">
        <f t="shared" si="15"/>
        <v>62</v>
      </c>
      <c r="DT6" s="448" t="str">
        <f t="shared" si="16"/>
        <v>110</v>
      </c>
      <c r="DU6" s="434" t="str">
        <f>CY6*'Ores &amp; Ingots'!$C$3+CZ6*'Ores &amp; Ingots'!$C$4+DA6*'Ores &amp; Ingots'!$C$5+DB6*'Ores &amp; Ingots'!$C$6+DC6*'Ores &amp; Ingots'!$C$7+DD6*'Ores &amp; Ingots'!$C$8+DE6*'Ores &amp; Ingots'!$C$9+DF6*'Ores &amp; Ingots'!$C$10+DG6*'Ores &amp; Ingots'!$C$11+DH6*'Ores &amp; Ingots'!$C$12</f>
        <v>9</v>
      </c>
      <c r="DV6" s="434" t="str">
        <f>DI6*'Ores &amp; Ingots'!$B$3+DJ6*'Ores &amp; Ingots'!$B$4+DK6*'Ores &amp; Ingots'!$B$5+DL6*'Ores &amp; Ingots'!$B$6+DM6*'Ores &amp; Ingots'!$B$7+DN6*'Ores &amp; Ingots'!$B$8+DO6*'Ores &amp; Ingots'!$B$9+DP6*'Ores &amp; Ingots'!$B$10+DQ6*'Ores &amp; Ingots'!$B$11+DR6*'Ores &amp; Ingots'!$B$12</f>
        <v>41</v>
      </c>
      <c r="DW6" s="448" t="str">
        <f>CY6*Refining!$G$3+CZ6*Refining!$G$4+DA6*Refining!$G$5+DB6*Refining!$G$6+DC6*Refining!$G$7+DD6*Refining!$G$8+DE6*Refining!$G$9+DF6*Refining!$G$10+DG6*Refining!$G$11+DH6*Refining!$G$12</f>
        <v>7</v>
      </c>
      <c r="DX6" s="448" t="str">
        <f t="shared" si="17"/>
        <v>1,153</v>
      </c>
      <c r="DY6" s="449" t="str">
        <f t="shared" si="18"/>
        <v>0.0012</v>
      </c>
      <c r="DZ6" s="447" t="str">
        <f t="shared" si="19"/>
        <v>41</v>
      </c>
      <c r="EA6" s="446" t="str">
        <f t="shared" ref="EA6:EB6" si="20">DZ6/60</f>
        <v>0.7</v>
      </c>
      <c r="EB6" s="446" t="str">
        <f t="shared" si="20"/>
        <v>0.0</v>
      </c>
      <c r="EC6" s="450" t="str">
        <f t="shared" si="21"/>
        <v>0.00</v>
      </c>
      <c r="ED6" s="447" t="str">
        <f t="shared" si="22"/>
        <v>3,331</v>
      </c>
      <c r="EE6" s="446" t="str">
        <f t="shared" ref="EE6:EF6" si="23">ED6/1000</f>
        <v>3.3</v>
      </c>
      <c r="EF6" s="451" t="str">
        <f t="shared" si="23"/>
        <v>0.00</v>
      </c>
      <c r="EG6" s="452" t="str">
        <f t="shared" si="24"/>
        <v>0.0033</v>
      </c>
      <c r="EH6" s="225" t="s">
        <v>12</v>
      </c>
    </row>
    <row r="7">
      <c r="A7" s="33"/>
      <c r="B7" s="226" t="s">
        <v>914</v>
      </c>
      <c r="C7" s="227" t="s">
        <v>886</v>
      </c>
      <c r="D7" s="227">
        <v>1.0</v>
      </c>
      <c r="E7" s="227">
        <v>2.0</v>
      </c>
      <c r="F7" s="227">
        <v>1.0</v>
      </c>
      <c r="G7" s="453" t="str">
        <f t="shared" si="5"/>
        <v>31.250</v>
      </c>
      <c r="H7" s="454">
        <v>50.0</v>
      </c>
      <c r="I7" s="454">
        <v>50.0</v>
      </c>
      <c r="J7" s="454" t="str">
        <f>H7/Main!$D$9</f>
        <v>50</v>
      </c>
      <c r="K7" s="454" t="str">
        <f>I7/Main!$D$10</f>
        <v>50</v>
      </c>
      <c r="L7" s="455" t="str">
        <f t="shared" si="6"/>
        <v>1.0</v>
      </c>
      <c r="M7" s="455">
        <v>1.0</v>
      </c>
      <c r="N7" s="456"/>
      <c r="O7" s="457">
        <v>10000.0</v>
      </c>
      <c r="P7" s="456"/>
      <c r="Q7" s="457"/>
      <c r="R7" s="456"/>
      <c r="S7" s="458"/>
      <c r="T7" s="458"/>
      <c r="U7" s="456"/>
      <c r="V7" s="456"/>
      <c r="W7" s="457">
        <v>50000.0</v>
      </c>
      <c r="X7" s="456"/>
      <c r="Y7" s="456"/>
      <c r="Z7" s="456"/>
      <c r="AA7" s="456"/>
      <c r="AB7" s="456"/>
      <c r="AC7" s="459" t="s">
        <v>18</v>
      </c>
      <c r="AD7" s="427">
        <v>80.0</v>
      </c>
      <c r="AE7" s="427">
        <v>0.0</v>
      </c>
      <c r="AF7" s="427">
        <v>60.0</v>
      </c>
      <c r="AG7" s="427">
        <v>40.0</v>
      </c>
      <c r="AH7" s="427">
        <v>40.0</v>
      </c>
      <c r="AI7" s="427">
        <v>0.0</v>
      </c>
      <c r="AJ7" s="427">
        <v>0.0</v>
      </c>
      <c r="AK7" s="427">
        <v>8.0</v>
      </c>
      <c r="AL7" s="427">
        <v>0.0</v>
      </c>
      <c r="AM7" s="427">
        <v>0.0</v>
      </c>
      <c r="AN7" s="427">
        <v>0.0</v>
      </c>
      <c r="AO7" s="427">
        <v>0.0</v>
      </c>
      <c r="AP7" s="427">
        <v>0.0</v>
      </c>
      <c r="AQ7" s="427">
        <v>0.0</v>
      </c>
      <c r="AR7" s="427">
        <v>0.0</v>
      </c>
      <c r="AS7" s="427">
        <v>0.0</v>
      </c>
      <c r="AT7" s="427">
        <v>0.0</v>
      </c>
      <c r="AU7" s="428">
        <v>40.0</v>
      </c>
      <c r="AV7" s="427">
        <v>0.0</v>
      </c>
      <c r="AW7" s="427">
        <v>0.0</v>
      </c>
      <c r="AX7" s="427">
        <v>0.0</v>
      </c>
      <c r="AY7" s="429" t="str">
        <f t="shared" ref="AY7:BS7" si="25">IF(AD7 = 0, "", AD7)</f>
        <v>80</v>
      </c>
      <c r="AZ7" s="430" t="str">
        <f t="shared" si="25"/>
        <v/>
      </c>
      <c r="BA7" s="430" t="str">
        <f t="shared" si="25"/>
        <v>60</v>
      </c>
      <c r="BB7" s="430" t="str">
        <f t="shared" si="25"/>
        <v>40</v>
      </c>
      <c r="BC7" s="430" t="str">
        <f t="shared" si="25"/>
        <v>40</v>
      </c>
      <c r="BD7" s="430" t="str">
        <f t="shared" si="25"/>
        <v/>
      </c>
      <c r="BE7" s="430" t="str">
        <f t="shared" si="25"/>
        <v/>
      </c>
      <c r="BF7" s="430" t="str">
        <f t="shared" si="25"/>
        <v>8</v>
      </c>
      <c r="BG7" s="430" t="str">
        <f t="shared" si="25"/>
        <v/>
      </c>
      <c r="BH7" s="430" t="str">
        <f t="shared" si="25"/>
        <v/>
      </c>
      <c r="BI7" s="430" t="str">
        <f t="shared" si="25"/>
        <v/>
      </c>
      <c r="BJ7" s="430" t="str">
        <f t="shared" si="25"/>
        <v/>
      </c>
      <c r="BK7" s="430" t="str">
        <f t="shared" si="25"/>
        <v/>
      </c>
      <c r="BL7" s="430" t="str">
        <f t="shared" si="25"/>
        <v/>
      </c>
      <c r="BM7" s="430" t="str">
        <f t="shared" si="25"/>
        <v/>
      </c>
      <c r="BN7" s="430" t="str">
        <f t="shared" si="25"/>
        <v/>
      </c>
      <c r="BO7" s="430" t="str">
        <f t="shared" si="25"/>
        <v/>
      </c>
      <c r="BP7" s="431" t="str">
        <f t="shared" si="25"/>
        <v>40</v>
      </c>
      <c r="BQ7" s="430" t="str">
        <f t="shared" si="25"/>
        <v/>
      </c>
      <c r="BR7" s="430" t="str">
        <f t="shared" si="25"/>
        <v/>
      </c>
      <c r="BS7" s="432" t="str">
        <f t="shared" si="25"/>
        <v/>
      </c>
      <c r="BT7" s="433" t="str">
        <f>$AY7*Assembly!Y$4+$AZ7*Assembly!Y$5+$BA7*Assembly!Y$6+$BB7*Assembly!Y$7+$BC7*Assembly!Y$8+$BD7*Assembly!Y$9+$BE7*Assembly!Y$10+$BF7*Assembly!Y$11+$BG7*Assembly!Y$12+$BH7*Assembly!Y$13+$BI7*Assembly!Y$14+$BJ7*Assembly!Y$15+$BK7*Assembly!Y$16+$BL7*Assembly!Y$17+$BM7*Assembly!Y$18+$BN7*Assembly!Y$19+$BO7*Assembly!Y$20+$BP7*Assembly!Y$21+$BQ7*Assembly!Y$22+$BR7*Assembly!Y$23+$BS7*Assembly!Y$24</f>
        <v>3,482</v>
      </c>
      <c r="BU7" s="434" t="str">
        <f t="shared" si="8"/>
        <v>111</v>
      </c>
      <c r="BV7" s="434" t="str">
        <f>$AY7*Assembly!AC$4+$AZ7*Assembly!AC$5+$BA7*Assembly!AC$6+$BB7*Assembly!AC$7+$BC7*Assembly!AC$8+$BD7*Assembly!AC$9+$BE7*Assembly!AC$10+$BF7*Assembly!AC$11+$BG7*Assembly!AC$12+$BH7*Assembly!AC$13+$BI7*Assembly!AC$14+$BJ7*Assembly!AC$15+$BK7*Assembly!AC$16+$BL7*Assembly!AC$17+$BM7*Assembly!AC$18+$BN7*Assembly!AC$19+$BO7*Assembly!AC$20+$BP7*Assembly!AC$21+$BQ7*Assembly!AC$22+$BR7*Assembly!AC$23+$BS7*Assembly!AC$24</f>
        <v>13,108</v>
      </c>
      <c r="BW7" s="435" t="str">
        <f t="shared" si="9"/>
        <v>3.76</v>
      </c>
      <c r="BX7" s="436" t="str">
        <f t="shared" si="10"/>
        <v>419</v>
      </c>
      <c r="BY7" s="437" t="str">
        <f t="shared" si="11"/>
        <v>117.7</v>
      </c>
      <c r="BZ7" s="438"/>
      <c r="CA7" s="434" t="str">
        <f>$AY7*Assembly!X$4+$AZ7*Assembly!X$5+$BA7*Assembly!X$6+$BB7*Assembly!X$7+$BC7*Assembly!X$8+$BD7*Assembly!X$9+$BE7*Assembly!X$10+$BF7*Assembly!X$11+$BG7*Assembly!X$12+$BH7*Assembly!X$13+$BI7*Assembly!X$14+$BJ7*Assembly!X$15+$BK7*Assembly!X$16+$BL7*Assembly!X$17+$BM7*Assembly!X$18+$BN7*Assembly!X$19+$BO7*Assembly!X$20+$BP7*Assembly!X$21+$BQ7*Assembly!X$22+$BR7*Assembly!X$23+$BS7*Assembly!X$24</f>
        <v>388</v>
      </c>
      <c r="CB7" s="434" t="str">
        <f t="shared" si="12"/>
        <v>60,356</v>
      </c>
      <c r="CC7" s="439" t="str">
        <f t="shared" si="13"/>
        <v>0.0604</v>
      </c>
      <c r="CD7" s="440" t="str">
        <f>$AY7*Assembly!AB$4+$AZ7*Assembly!AB$5+$BA7*Assembly!AB$6+$BB7*Assembly!AB$7+$BC7*Assembly!AB$8+$BD7*Assembly!AB$9+$BE7*Assembly!AB$10+$BF7*Assembly!AB$11+$BG7*Assembly!AB$12+$BH7*Assembly!AB$13+$BI7*Assembly!AB$14+$BJ7*Assembly!AB$15+$BK7*Assembly!AB$16+$BL7*Assembly!AB$17+$BM7*Assembly!AB$18+$BN7*Assembly!AB$19+$BO7*Assembly!AB$20+$BP7*Assembly!AB$21+$BQ7*Assembly!AB$22+$BR7*Assembly!AB$23+$BS7*Assembly!AB$24</f>
        <v>4,768</v>
      </c>
      <c r="CE7" s="457" t="str">
        <f>$AY7*Assembly!M$4+$AZ7*Assembly!M$5+$BA7*Assembly!M$6+$BB7*Assembly!M$7+$BC7*Assembly!M$8+$BD7*Assembly!M$9+$BE7*Assembly!M$10+$BF7*Assembly!M$11+$BG7*Assembly!M$12+$BH7*Assembly!M$13+$BI7*Assembly!M$14+$BJ7*Assembly!M$15+$BK7*Assembly!M$16+$BL7*Assembly!M$17+$BM7*Assembly!M$18+$BN7*Assembly!M$19+$BO7*Assembly!M$20+$BP7*Assembly!M$21+$BQ7*Assembly!M$22+$BR7*Assembly!M$23+$BS7*Assembly!M$24</f>
        <v>3,904</v>
      </c>
      <c r="CF7" s="457" t="str">
        <f>$AY7*Assembly!N$4+$AZ7*Assembly!N$5+$BA7*Assembly!N$6+$BB7*Assembly!N$7+$BC7*Assembly!N$8+$BD7*Assembly!N$9+$BE7*Assembly!N$10+$BF7*Assembly!N$11+$BG7*Assembly!N$12+$BH7*Assembly!N$13+$BI7*Assembly!N$14+$BJ7*Assembly!N$15+$BK7*Assembly!N$16+$BL7*Assembly!N$17+$BM7*Assembly!N$18+$BN7*Assembly!N$19+$BO7*Assembly!N$20+$BP7*Assembly!N$21+$BQ7*Assembly!N$22+$BR7*Assembly!N$23+$BS7*Assembly!N$24</f>
        <v>0</v>
      </c>
      <c r="CG7" s="457" t="str">
        <f>$AY7*Assembly!O$4+$AZ7*Assembly!O$5+$BA7*Assembly!O$6+$BB7*Assembly!O$7+$BC7*Assembly!O$8+$BD7*Assembly!O$9+$BE7*Assembly!O$10+$BF7*Assembly!O$11+$BG7*Assembly!O$12+$BH7*Assembly!O$13+$BI7*Assembly!O$14+$BJ7*Assembly!O$15+$BK7*Assembly!O$16+$BL7*Assembly!O$17+$BM7*Assembly!O$18+$BN7*Assembly!O$19+$BO7*Assembly!O$20+$BP7*Assembly!O$21+$BQ7*Assembly!O$22+$BR7*Assembly!O$23+$BS7*Assembly!O$24</f>
        <v>0</v>
      </c>
      <c r="CH7" s="454" t="str">
        <f>$AY7*Assembly!P$4+$AZ7*Assembly!P$5+$BA7*Assembly!P$6+$BB7*Assembly!P$7+$BC7*Assembly!P$8+$BD7*Assembly!P$9+$BE7*Assembly!P$10+$BF7*Assembly!P$11+$BG7*Assembly!P$12+$BH7*Assembly!P$13+$BI7*Assembly!P$14+$BJ7*Assembly!P$15+$BK7*Assembly!P$16+$BL7*Assembly!P$17+$BM7*Assembly!P$18+$BN7*Assembly!P$19+$BO7*Assembly!P$20+$BP7*Assembly!P$21+$BQ7*Assembly!P$22+$BR7*Assembly!P$23+$BS7*Assembly!P$24</f>
        <v>0</v>
      </c>
      <c r="CI7" s="454" t="str">
        <f>$AY7*Assembly!Q$4+$AZ7*Assembly!Q$5+$BA7*Assembly!Q$6+$BB7*Assembly!Q$7+$BC7*Assembly!Q$8+$BD7*Assembly!Q$9+$BE7*Assembly!Q$10+$BF7*Assembly!Q$11+$BG7*Assembly!Q$12+$BH7*Assembly!Q$13+$BI7*Assembly!Q$14+$BJ7*Assembly!Q$15+$BK7*Assembly!Q$16+$BL7*Assembly!Q$17+$BM7*Assembly!Q$18+$BN7*Assembly!Q$19+$BO7*Assembly!Q$20+$BP7*Assembly!Q$21+$BQ7*Assembly!Q$22+$BR7*Assembly!Q$23+$BS7*Assembly!Q$24</f>
        <v>41.6</v>
      </c>
      <c r="CJ7" s="457" t="str">
        <f>$AY7*Assembly!R$4+$AZ7*Assembly!R$5+$BA7*Assembly!R$6+$BB7*Assembly!R$7+$BC7*Assembly!R$8+$BD7*Assembly!R$9+$BE7*Assembly!R$10+$BF7*Assembly!R$11+$BG7*Assembly!R$12+$BH7*Assembly!R$13+$BI7*Assembly!R$14+$BJ7*Assembly!R$15+$BK7*Assembly!R$16+$BL7*Assembly!R$17+$BM7*Assembly!R$18+$BN7*Assembly!R$19+$BO7*Assembly!R$20+$BP7*Assembly!R$21+$BQ7*Assembly!R$22+$BR7*Assembly!R$23+$BS7*Assembly!R$24</f>
        <v>0</v>
      </c>
      <c r="CK7" s="454" t="str">
        <f>$AY7*Assembly!S$4+$AZ7*Assembly!S$5+$BA7*Assembly!S$6+$BB7*Assembly!S$7+$BC7*Assembly!S$8+$BD7*Assembly!S$9+$BE7*Assembly!S$10+$BF7*Assembly!S$11+$BG7*Assembly!S$12+$BH7*Assembly!S$13+$BI7*Assembly!S$14+$BJ7*Assembly!S$15+$BK7*Assembly!S$16+$BL7*Assembly!S$17+$BM7*Assembly!S$18+$BN7*Assembly!S$19+$BO7*Assembly!S$20+$BP7*Assembly!S$21+$BQ7*Assembly!S$22+$BR7*Assembly!S$23+$BS7*Assembly!S$24</f>
        <v>0</v>
      </c>
      <c r="CL7" s="454" t="str">
        <f>$AY7*Assembly!T$4+$AZ7*Assembly!T$5+$BA7*Assembly!T$6+$BB7*Assembly!T$7+$BC7*Assembly!T$8+$BD7*Assembly!T$9+$BE7*Assembly!T$10+$BF7*Assembly!T$11+$BG7*Assembly!T$12+$BH7*Assembly!T$13+$BI7*Assembly!T$14+$BJ7*Assembly!T$15+$BK7*Assembly!T$16+$BL7*Assembly!T$17+$BM7*Assembly!T$18+$BN7*Assembly!T$19+$BO7*Assembly!T$20+$BP7*Assembly!T$21+$BQ7*Assembly!T$22+$BR7*Assembly!T$23+$BS7*Assembly!T$24</f>
        <v>0</v>
      </c>
      <c r="CM7" s="454" t="str">
        <f>$AY7*Assembly!U$4+$AZ7*Assembly!U$5+$BA7*Assembly!U$6+$BB7*Assembly!U$7+$BC7*Assembly!U$8+$BD7*Assembly!U$9+$BE7*Assembly!U$10+$BF7*Assembly!U$11+$BG7*Assembly!U$12+$BH7*Assembly!U$13+$BI7*Assembly!U$14+$BJ7*Assembly!U$15+$BK7*Assembly!U$16+$BL7*Assembly!U$17+$BM7*Assembly!U$18+$BN7*Assembly!U$19+$BO7*Assembly!U$20+$BP7*Assembly!U$21+$BQ7*Assembly!U$22+$BR7*Assembly!U$23+$BS7*Assembly!U$24</f>
        <v>0</v>
      </c>
      <c r="CN7" s="457" t="str">
        <f>$AY7*Assembly!V$4+$AZ7*Assembly!V$5+$BA7*Assembly!V$6+$BB7*Assembly!V$7+$BC7*Assembly!V$8+$BD7*Assembly!V$9+$BE7*Assembly!V$10+$BF7*Assembly!V$11+$BG7*Assembly!V$12+$BH7*Assembly!V$13+$BI7*Assembly!V$14+$BJ7*Assembly!V$15+$BK7*Assembly!V$16+$BL7*Assembly!V$17+$BM7*Assembly!V$18+$BN7*Assembly!V$19+$BO7*Assembly!V$20+$BP7*Assembly!V$21+$BQ7*Assembly!V$22+$BR7*Assembly!V$23+$BS7*Assembly!V$24</f>
        <v>0</v>
      </c>
      <c r="CO7" s="457" t="str">
        <f>CE7*Refining!$F$3</f>
        <v>6,971</v>
      </c>
      <c r="CP7" s="457" t="str">
        <f>CF7*Refining!$F$4</f>
        <v>0</v>
      </c>
      <c r="CQ7" s="457" t="str">
        <f>CG7*Refining!$F$5</f>
        <v>0</v>
      </c>
      <c r="CR7" s="457" t="str">
        <f>CH7*Refining!$F$6</f>
        <v>0</v>
      </c>
      <c r="CS7" s="457" t="str">
        <f>CI7*Refining!$F$7</f>
        <v>74</v>
      </c>
      <c r="CT7" s="457" t="str">
        <f>CJ7*Refining!$F$8</f>
        <v>0</v>
      </c>
      <c r="CU7" s="457" t="str">
        <f>CK7*Refining!$F$9</f>
        <v>0</v>
      </c>
      <c r="CV7" s="457" t="str">
        <f>CL7*Refining!$F$10</f>
        <v>0</v>
      </c>
      <c r="CW7" s="457" t="str">
        <f>CM7*Refining!$F$11</f>
        <v>0</v>
      </c>
      <c r="CX7" s="457" t="str">
        <f>CN7*Refining!$F$12</f>
        <v>0</v>
      </c>
      <c r="CY7" s="441" t="str">
        <f t="shared" ref="CY7:DR7" si="26">IF(CE7 = 0, "", CE7)</f>
        <v>3,904</v>
      </c>
      <c r="CZ7" s="442" t="str">
        <f t="shared" si="26"/>
        <v/>
      </c>
      <c r="DA7" s="442" t="str">
        <f t="shared" si="26"/>
        <v/>
      </c>
      <c r="DB7" s="443" t="str">
        <f t="shared" si="26"/>
        <v/>
      </c>
      <c r="DC7" s="444" t="str">
        <f t="shared" si="26"/>
        <v>41.6</v>
      </c>
      <c r="DD7" s="442" t="str">
        <f t="shared" si="26"/>
        <v/>
      </c>
      <c r="DE7" s="444" t="str">
        <f t="shared" si="26"/>
        <v/>
      </c>
      <c r="DF7" s="444" t="str">
        <f t="shared" si="26"/>
        <v/>
      </c>
      <c r="DG7" s="442" t="str">
        <f t="shared" si="26"/>
        <v/>
      </c>
      <c r="DH7" s="445" t="str">
        <f t="shared" si="26"/>
        <v/>
      </c>
      <c r="DI7" s="441" t="str">
        <f t="shared" si="26"/>
        <v>6,971</v>
      </c>
      <c r="DJ7" s="442" t="str">
        <f t="shared" si="26"/>
        <v/>
      </c>
      <c r="DK7" s="442" t="str">
        <f t="shared" si="26"/>
        <v/>
      </c>
      <c r="DL7" s="442" t="str">
        <f t="shared" si="26"/>
        <v/>
      </c>
      <c r="DM7" s="446" t="str">
        <f t="shared" si="26"/>
        <v>74.3</v>
      </c>
      <c r="DN7" s="442" t="str">
        <f t="shared" si="26"/>
        <v/>
      </c>
      <c r="DO7" s="442" t="str">
        <f t="shared" si="26"/>
        <v/>
      </c>
      <c r="DP7" s="442" t="str">
        <f t="shared" si="26"/>
        <v/>
      </c>
      <c r="DQ7" s="442" t="str">
        <f t="shared" si="26"/>
        <v/>
      </c>
      <c r="DR7" s="445" t="str">
        <f t="shared" si="26"/>
        <v/>
      </c>
      <c r="DS7" s="447" t="str">
        <f t="shared" si="15"/>
        <v>3,946</v>
      </c>
      <c r="DT7" s="448" t="str">
        <f t="shared" si="16"/>
        <v>7,046</v>
      </c>
      <c r="DU7" s="434" t="str">
        <f>CY7*'Ores &amp; Ingots'!$C$3+CZ7*'Ores &amp; Ingots'!$C$4+DA7*'Ores &amp; Ingots'!$C$5+DB7*'Ores &amp; Ingots'!$C$6+DC7*'Ores &amp; Ingots'!$C$7+DD7*'Ores &amp; Ingots'!$C$8+DE7*'Ores &amp; Ingots'!$C$9+DF7*'Ores &amp; Ingots'!$C$10+DG7*'Ores &amp; Ingots'!$C$11+DH7*'Ores &amp; Ingots'!$C$12</f>
        <v>514</v>
      </c>
      <c r="DV7" s="434" t="str">
        <f>DI7*'Ores &amp; Ingots'!$B$3+DJ7*'Ores &amp; Ingots'!$B$4+DK7*'Ores &amp; Ingots'!$B$5+DL7*'Ores &amp; Ingots'!$B$6+DM7*'Ores &amp; Ingots'!$B$7+DN7*'Ores &amp; Ingots'!$B$8+DO7*'Ores &amp; Ingots'!$B$9+DP7*'Ores &amp; Ingots'!$B$10+DQ7*'Ores &amp; Ingots'!$B$11+DR7*'Ores &amp; Ingots'!$B$12</f>
        <v>2,607</v>
      </c>
      <c r="DW7" s="448" t="str">
        <f>CY7*Refining!$G$3+CZ7*Refining!$G$4+DA7*Refining!$G$5+DB7*Refining!$G$6+DC7*Refining!$G$7+DD7*Refining!$G$8+DE7*Refining!$G$9+DF7*Refining!$G$10+DG7*Refining!$G$11+DH7*Refining!$G$12</f>
        <v>302</v>
      </c>
      <c r="DX7" s="448" t="str">
        <f t="shared" si="17"/>
        <v>47,043</v>
      </c>
      <c r="DY7" s="449" t="str">
        <f t="shared" si="18"/>
        <v>0.0470</v>
      </c>
      <c r="DZ7" s="447" t="str">
        <f t="shared" si="19"/>
        <v>740</v>
      </c>
      <c r="EA7" s="446" t="str">
        <f t="shared" ref="EA7:EB7" si="27">DZ7/60</f>
        <v>12.3</v>
      </c>
      <c r="EB7" s="446" t="str">
        <f t="shared" si="27"/>
        <v>0.2</v>
      </c>
      <c r="EC7" s="450" t="str">
        <f t="shared" si="21"/>
        <v>0.01</v>
      </c>
      <c r="ED7" s="447" t="str">
        <f t="shared" si="22"/>
        <v>107,398</v>
      </c>
      <c r="EE7" s="446" t="str">
        <f t="shared" ref="EE7:EF7" si="28">ED7/1000</f>
        <v>107.4</v>
      </c>
      <c r="EF7" s="451" t="str">
        <f t="shared" si="28"/>
        <v>0.11</v>
      </c>
      <c r="EG7" s="452" t="str">
        <f t="shared" si="24"/>
        <v>0.1074</v>
      </c>
      <c r="EH7" s="225">
        <v>316.0</v>
      </c>
    </row>
    <row r="8">
      <c r="A8" s="33"/>
      <c r="B8" s="226" t="s">
        <v>914</v>
      </c>
      <c r="C8" s="227" t="s">
        <v>885</v>
      </c>
      <c r="D8" s="227">
        <v>1.0</v>
      </c>
      <c r="E8" s="227">
        <v>1.0</v>
      </c>
      <c r="F8" s="227">
        <v>2.0</v>
      </c>
      <c r="G8" s="420" t="str">
        <f t="shared" si="5"/>
        <v>0.250</v>
      </c>
      <c r="H8" s="421">
        <v>15.0</v>
      </c>
      <c r="I8" s="421">
        <v>15.0</v>
      </c>
      <c r="J8" s="421" t="str">
        <f>H8/Main!$D$9</f>
        <v>15</v>
      </c>
      <c r="K8" s="421" t="str">
        <f>I8/Main!$D$10</f>
        <v>15</v>
      </c>
      <c r="L8" s="422" t="str">
        <f t="shared" si="6"/>
        <v>1.0</v>
      </c>
      <c r="M8" s="422">
        <v>1.0</v>
      </c>
      <c r="N8" s="423"/>
      <c r="O8" s="424">
        <v>10000.0</v>
      </c>
      <c r="P8" s="423"/>
      <c r="Q8" s="424"/>
      <c r="R8" s="423"/>
      <c r="S8" s="425"/>
      <c r="T8" s="425"/>
      <c r="U8" s="423"/>
      <c r="V8" s="423"/>
      <c r="W8" s="424">
        <v>5000.0</v>
      </c>
      <c r="X8" s="423"/>
      <c r="Y8" s="423"/>
      <c r="Z8" s="423"/>
      <c r="AA8" s="423"/>
      <c r="AB8" s="423"/>
      <c r="AC8" s="426"/>
      <c r="AD8" s="427">
        <v>1.0</v>
      </c>
      <c r="AE8" s="427">
        <v>0.0</v>
      </c>
      <c r="AF8" s="427">
        <v>1.0</v>
      </c>
      <c r="AG8" s="427">
        <v>0.0</v>
      </c>
      <c r="AH8" s="427">
        <v>1.0</v>
      </c>
      <c r="AI8" s="427">
        <v>0.0</v>
      </c>
      <c r="AJ8" s="427">
        <v>0.0</v>
      </c>
      <c r="AK8" s="428">
        <v>1.0</v>
      </c>
      <c r="AL8" s="427">
        <v>0.0</v>
      </c>
      <c r="AM8" s="427">
        <v>0.0</v>
      </c>
      <c r="AN8" s="427">
        <v>0.0</v>
      </c>
      <c r="AO8" s="427">
        <v>0.0</v>
      </c>
      <c r="AP8" s="427">
        <v>0.0</v>
      </c>
      <c r="AQ8" s="427">
        <v>0.0</v>
      </c>
      <c r="AR8" s="427">
        <v>0.0</v>
      </c>
      <c r="AS8" s="427">
        <v>0.0</v>
      </c>
      <c r="AT8" s="427">
        <v>0.0</v>
      </c>
      <c r="AU8" s="427">
        <v>0.0</v>
      </c>
      <c r="AV8" s="427">
        <v>0.0</v>
      </c>
      <c r="AW8" s="427">
        <v>0.0</v>
      </c>
      <c r="AX8" s="427">
        <v>0.0</v>
      </c>
      <c r="AY8" s="429" t="str">
        <f t="shared" ref="AY8:BS8" si="29">IF(AD8 = 0, "", AD8)</f>
        <v>1</v>
      </c>
      <c r="AZ8" s="430" t="str">
        <f t="shared" si="29"/>
        <v/>
      </c>
      <c r="BA8" s="430" t="str">
        <f t="shared" si="29"/>
        <v>1</v>
      </c>
      <c r="BB8" s="430" t="str">
        <f t="shared" si="29"/>
        <v/>
      </c>
      <c r="BC8" s="430" t="str">
        <f t="shared" si="29"/>
        <v>1</v>
      </c>
      <c r="BD8" s="430" t="str">
        <f t="shared" si="29"/>
        <v/>
      </c>
      <c r="BE8" s="430" t="str">
        <f t="shared" si="29"/>
        <v/>
      </c>
      <c r="BF8" s="431" t="str">
        <f t="shared" si="29"/>
        <v>1</v>
      </c>
      <c r="BG8" s="430" t="str">
        <f t="shared" si="29"/>
        <v/>
      </c>
      <c r="BH8" s="430" t="str">
        <f t="shared" si="29"/>
        <v/>
      </c>
      <c r="BI8" s="430" t="str">
        <f t="shared" si="29"/>
        <v/>
      </c>
      <c r="BJ8" s="430" t="str">
        <f t="shared" si="29"/>
        <v/>
      </c>
      <c r="BK8" s="430" t="str">
        <f t="shared" si="29"/>
        <v/>
      </c>
      <c r="BL8" s="430" t="str">
        <f t="shared" si="29"/>
        <v/>
      </c>
      <c r="BM8" s="430" t="str">
        <f t="shared" si="29"/>
        <v/>
      </c>
      <c r="BN8" s="430" t="str">
        <f t="shared" si="29"/>
        <v/>
      </c>
      <c r="BO8" s="430" t="str">
        <f t="shared" si="29"/>
        <v/>
      </c>
      <c r="BP8" s="430" t="str">
        <f t="shared" si="29"/>
        <v/>
      </c>
      <c r="BQ8" s="430" t="str">
        <f t="shared" si="29"/>
        <v/>
      </c>
      <c r="BR8" s="430" t="str">
        <f t="shared" si="29"/>
        <v/>
      </c>
      <c r="BS8" s="432" t="str">
        <f t="shared" si="29"/>
        <v/>
      </c>
      <c r="BT8" s="433" t="str">
        <f>$AY8*Assembly!Y$4+$AZ8*Assembly!Y$5+$BA8*Assembly!Y$6+$BB8*Assembly!Y$7+$BC8*Assembly!Y$8+$BD8*Assembly!Y$9+$BE8*Assembly!Y$10+$BF8*Assembly!Y$11+$BG8*Assembly!Y$12+$BH8*Assembly!Y$13+$BI8*Assembly!Y$14+$BJ8*Assembly!Y$15+$BK8*Assembly!Y$16+$BL8*Assembly!Y$17+$BM8*Assembly!Y$18+$BN8*Assembly!Y$19+$BO8*Assembly!Y$20+$BP8*Assembly!Y$21+$BQ8*Assembly!Y$22+$BR8*Assembly!Y$23+$BS8*Assembly!Y$24</f>
        <v>32</v>
      </c>
      <c r="BU8" s="434" t="str">
        <f t="shared" si="8"/>
        <v>129</v>
      </c>
      <c r="BV8" s="434" t="str">
        <f>$AY8*Assembly!AC$4+$AZ8*Assembly!AC$5+$BA8*Assembly!AC$6+$BB8*Assembly!AC$7+$BC8*Assembly!AC$8+$BD8*Assembly!AC$9+$BE8*Assembly!AC$10+$BF8*Assembly!AC$11+$BG8*Assembly!AC$12+$BH8*Assembly!AC$13+$BI8*Assembly!AC$14+$BJ8*Assembly!AC$15+$BK8*Assembly!AC$16+$BL8*Assembly!AC$17+$BM8*Assembly!AC$18+$BN8*Assembly!AC$19+$BO8*Assembly!AC$20+$BP8*Assembly!AC$21+$BQ8*Assembly!AC$22+$BR8*Assembly!AC$23+$BS8*Assembly!AC$24</f>
        <v>146</v>
      </c>
      <c r="BW8" s="435" t="str">
        <f t="shared" si="9"/>
        <v>4.53</v>
      </c>
      <c r="BX8" s="436" t="str">
        <f t="shared" si="10"/>
        <v>584</v>
      </c>
      <c r="BY8" s="437" t="str">
        <f t="shared" si="11"/>
        <v>1.1</v>
      </c>
      <c r="BZ8" s="438"/>
      <c r="CA8" s="434" t="str">
        <f>$AY8*Assembly!X$4+$AZ8*Assembly!X$5+$BA8*Assembly!X$6+$BB8*Assembly!X$7+$BC8*Assembly!X$8+$BD8*Assembly!X$9+$BE8*Assembly!X$10+$BF8*Assembly!X$11+$BG8*Assembly!X$12+$BH8*Assembly!X$13+$BI8*Assembly!X$14+$BJ8*Assembly!X$15+$BK8*Assembly!X$16+$BL8*Assembly!X$17+$BM8*Assembly!X$18+$BN8*Assembly!X$19+$BO8*Assembly!X$20+$BP8*Assembly!X$21+$BQ8*Assembly!X$22+$BR8*Assembly!X$23+$BS8*Assembly!X$24</f>
        <v>7</v>
      </c>
      <c r="CB8" s="434" t="str">
        <f t="shared" si="12"/>
        <v>1,089</v>
      </c>
      <c r="CC8" s="439" t="str">
        <f t="shared" si="13"/>
        <v>0.0011</v>
      </c>
      <c r="CD8" s="440" t="str">
        <f>$AY8*Assembly!AB$4+$AZ8*Assembly!AB$5+$BA8*Assembly!AB$6+$BB8*Assembly!AB$7+$BC8*Assembly!AB$8+$BD8*Assembly!AB$9+$BE8*Assembly!AB$10+$BF8*Assembly!AB$11+$BG8*Assembly!AB$12+$BH8*Assembly!AB$13+$BI8*Assembly!AB$14+$BJ8*Assembly!AB$15+$BK8*Assembly!AB$16+$BL8*Assembly!AB$17+$BM8*Assembly!AB$18+$BN8*Assembly!AB$19+$BO8*Assembly!AB$20+$BP8*Assembly!AB$21+$BQ8*Assembly!AB$22+$BR8*Assembly!AB$23+$BS8*Assembly!AB$24</f>
        <v>8</v>
      </c>
      <c r="CE8" s="424" t="str">
        <f>$AY8*Assembly!M$4+$AZ8*Assembly!M$5+$BA8*Assembly!M$6+$BB8*Assembly!M$7+$BC8*Assembly!M$8+$BD8*Assembly!M$9+$BE8*Assembly!M$10+$BF8*Assembly!M$11+$BG8*Assembly!M$12+$BH8*Assembly!M$13+$BI8*Assembly!M$14+$BJ8*Assembly!M$15+$BK8*Assembly!M$16+$BL8*Assembly!M$17+$BM8*Assembly!M$18+$BN8*Assembly!M$19+$BO8*Assembly!M$20+$BP8*Assembly!M$21+$BQ8*Assembly!M$22+$BR8*Assembly!M$23+$BS8*Assembly!M$24</f>
        <v>37</v>
      </c>
      <c r="CF8" s="424" t="str">
        <f>$AY8*Assembly!N$4+$AZ8*Assembly!N$5+$BA8*Assembly!N$6+$BB8*Assembly!N$7+$BC8*Assembly!N$8+$BD8*Assembly!N$9+$BE8*Assembly!N$10+$BF8*Assembly!N$11+$BG8*Assembly!N$12+$BH8*Assembly!N$13+$BI8*Assembly!N$14+$BJ8*Assembly!N$15+$BK8*Assembly!N$16+$BL8*Assembly!N$17+$BM8*Assembly!N$18+$BN8*Assembly!N$19+$BO8*Assembly!N$20+$BP8*Assembly!N$21+$BQ8*Assembly!N$22+$BR8*Assembly!N$23+$BS8*Assembly!N$24</f>
        <v>0</v>
      </c>
      <c r="CG8" s="424" t="str">
        <f>$AY8*Assembly!O$4+$AZ8*Assembly!O$5+$BA8*Assembly!O$6+$BB8*Assembly!O$7+$BC8*Assembly!O$8+$BD8*Assembly!O$9+$BE8*Assembly!O$10+$BF8*Assembly!O$11+$BG8*Assembly!O$12+$BH8*Assembly!O$13+$BI8*Assembly!O$14+$BJ8*Assembly!O$15+$BK8*Assembly!O$16+$BL8*Assembly!O$17+$BM8*Assembly!O$18+$BN8*Assembly!O$19+$BO8*Assembly!O$20+$BP8*Assembly!O$21+$BQ8*Assembly!O$22+$BR8*Assembly!O$23+$BS8*Assembly!O$24</f>
        <v>0</v>
      </c>
      <c r="CH8" s="421" t="str">
        <f>$AY8*Assembly!P$4+$AZ8*Assembly!P$5+$BA8*Assembly!P$6+$BB8*Assembly!P$7+$BC8*Assembly!P$8+$BD8*Assembly!P$9+$BE8*Assembly!P$10+$BF8*Assembly!P$11+$BG8*Assembly!P$12+$BH8*Assembly!P$13+$BI8*Assembly!P$14+$BJ8*Assembly!P$15+$BK8*Assembly!P$16+$BL8*Assembly!P$17+$BM8*Assembly!P$18+$BN8*Assembly!P$19+$BO8*Assembly!P$20+$BP8*Assembly!P$21+$BQ8*Assembly!P$22+$BR8*Assembly!P$23+$BS8*Assembly!P$24</f>
        <v>0</v>
      </c>
      <c r="CI8" s="421" t="str">
        <f>$AY8*Assembly!Q$4+$AZ8*Assembly!Q$5+$BA8*Assembly!Q$6+$BB8*Assembly!Q$7+$BC8*Assembly!Q$8+$BD8*Assembly!Q$9+$BE8*Assembly!Q$10+$BF8*Assembly!Q$11+$BG8*Assembly!Q$12+$BH8*Assembly!Q$13+$BI8*Assembly!Q$14+$BJ8*Assembly!Q$15+$BK8*Assembly!Q$16+$BL8*Assembly!Q$17+$BM8*Assembly!Q$18+$BN8*Assembly!Q$19+$BO8*Assembly!Q$20+$BP8*Assembly!Q$21+$BQ8*Assembly!Q$22+$BR8*Assembly!Q$23+$BS8*Assembly!Q$24</f>
        <v>0.2</v>
      </c>
      <c r="CJ8" s="424" t="str">
        <f>$AY8*Assembly!R$4+$AZ8*Assembly!R$5+$BA8*Assembly!R$6+$BB8*Assembly!R$7+$BC8*Assembly!R$8+$BD8*Assembly!R$9+$BE8*Assembly!R$10+$BF8*Assembly!R$11+$BG8*Assembly!R$12+$BH8*Assembly!R$13+$BI8*Assembly!R$14+$BJ8*Assembly!R$15+$BK8*Assembly!R$16+$BL8*Assembly!R$17+$BM8*Assembly!R$18+$BN8*Assembly!R$19+$BO8*Assembly!R$20+$BP8*Assembly!R$21+$BQ8*Assembly!R$22+$BR8*Assembly!R$23+$BS8*Assembly!R$24</f>
        <v>0</v>
      </c>
      <c r="CK8" s="421" t="str">
        <f>$AY8*Assembly!S$4+$AZ8*Assembly!S$5+$BA8*Assembly!S$6+$BB8*Assembly!S$7+$BC8*Assembly!S$8+$BD8*Assembly!S$9+$BE8*Assembly!S$10+$BF8*Assembly!S$11+$BG8*Assembly!S$12+$BH8*Assembly!S$13+$BI8*Assembly!S$14+$BJ8*Assembly!S$15+$BK8*Assembly!S$16+$BL8*Assembly!S$17+$BM8*Assembly!S$18+$BN8*Assembly!S$19+$BO8*Assembly!S$20+$BP8*Assembly!S$21+$BQ8*Assembly!S$22+$BR8*Assembly!S$23+$BS8*Assembly!S$24</f>
        <v>0</v>
      </c>
      <c r="CL8" s="421" t="str">
        <f>$AY8*Assembly!T$4+$AZ8*Assembly!T$5+$BA8*Assembly!T$6+$BB8*Assembly!T$7+$BC8*Assembly!T$8+$BD8*Assembly!T$9+$BE8*Assembly!T$10+$BF8*Assembly!T$11+$BG8*Assembly!T$12+$BH8*Assembly!T$13+$BI8*Assembly!T$14+$BJ8*Assembly!T$15+$BK8*Assembly!T$16+$BL8*Assembly!T$17+$BM8*Assembly!T$18+$BN8*Assembly!T$19+$BO8*Assembly!T$20+$BP8*Assembly!T$21+$BQ8*Assembly!T$22+$BR8*Assembly!T$23+$BS8*Assembly!T$24</f>
        <v>0</v>
      </c>
      <c r="CM8" s="421" t="str">
        <f>$AY8*Assembly!U$4+$AZ8*Assembly!U$5+$BA8*Assembly!U$6+$BB8*Assembly!U$7+$BC8*Assembly!U$8+$BD8*Assembly!U$9+$BE8*Assembly!U$10+$BF8*Assembly!U$11+$BG8*Assembly!U$12+$BH8*Assembly!U$13+$BI8*Assembly!U$14+$BJ8*Assembly!U$15+$BK8*Assembly!U$16+$BL8*Assembly!U$17+$BM8*Assembly!U$18+$BN8*Assembly!U$19+$BO8*Assembly!U$20+$BP8*Assembly!U$21+$BQ8*Assembly!U$22+$BR8*Assembly!U$23+$BS8*Assembly!U$24</f>
        <v>0</v>
      </c>
      <c r="CN8" s="424" t="str">
        <f>$AY8*Assembly!V$4+$AZ8*Assembly!V$5+$BA8*Assembly!V$6+$BB8*Assembly!V$7+$BC8*Assembly!V$8+$BD8*Assembly!V$9+$BE8*Assembly!V$10+$BF8*Assembly!V$11+$BG8*Assembly!V$12+$BH8*Assembly!V$13+$BI8*Assembly!V$14+$BJ8*Assembly!V$15+$BK8*Assembly!V$16+$BL8*Assembly!V$17+$BM8*Assembly!V$18+$BN8*Assembly!V$19+$BO8*Assembly!V$20+$BP8*Assembly!V$21+$BQ8*Assembly!V$22+$BR8*Assembly!V$23+$BS8*Assembly!V$24</f>
        <v>0</v>
      </c>
      <c r="CO8" s="424" t="str">
        <f>CE8*Refining!$F$3</f>
        <v>65</v>
      </c>
      <c r="CP8" s="424" t="str">
        <f>CF8*Refining!$F$4</f>
        <v>0</v>
      </c>
      <c r="CQ8" s="424" t="str">
        <f>CG8*Refining!$F$5</f>
        <v>0</v>
      </c>
      <c r="CR8" s="424" t="str">
        <f>CH8*Refining!$F$6</f>
        <v>0</v>
      </c>
      <c r="CS8" s="424" t="str">
        <f>CI8*Refining!$F$7</f>
        <v>0</v>
      </c>
      <c r="CT8" s="424" t="str">
        <f>CJ8*Refining!$F$8</f>
        <v>0</v>
      </c>
      <c r="CU8" s="424" t="str">
        <f>CK8*Refining!$F$9</f>
        <v>0</v>
      </c>
      <c r="CV8" s="424" t="str">
        <f>CL8*Refining!$F$10</f>
        <v>0</v>
      </c>
      <c r="CW8" s="424" t="str">
        <f>CM8*Refining!$F$11</f>
        <v>0</v>
      </c>
      <c r="CX8" s="424" t="str">
        <f>CN8*Refining!$F$12</f>
        <v>0</v>
      </c>
      <c r="CY8" s="441" t="str">
        <f t="shared" ref="CY8:DR8" si="30">IF(CE8 = 0, "", CE8)</f>
        <v>37</v>
      </c>
      <c r="CZ8" s="442" t="str">
        <f t="shared" si="30"/>
        <v/>
      </c>
      <c r="DA8" s="442" t="str">
        <f t="shared" si="30"/>
        <v/>
      </c>
      <c r="DB8" s="443" t="str">
        <f t="shared" si="30"/>
        <v/>
      </c>
      <c r="DC8" s="444" t="str">
        <f t="shared" si="30"/>
        <v>0.2</v>
      </c>
      <c r="DD8" s="442" t="str">
        <f t="shared" si="30"/>
        <v/>
      </c>
      <c r="DE8" s="444" t="str">
        <f t="shared" si="30"/>
        <v/>
      </c>
      <c r="DF8" s="444" t="str">
        <f t="shared" si="30"/>
        <v/>
      </c>
      <c r="DG8" s="442" t="str">
        <f t="shared" si="30"/>
        <v/>
      </c>
      <c r="DH8" s="445" t="str">
        <f t="shared" si="30"/>
        <v/>
      </c>
      <c r="DI8" s="441" t="str">
        <f t="shared" si="30"/>
        <v>65</v>
      </c>
      <c r="DJ8" s="442" t="str">
        <f t="shared" si="30"/>
        <v/>
      </c>
      <c r="DK8" s="442" t="str">
        <f t="shared" si="30"/>
        <v/>
      </c>
      <c r="DL8" s="442" t="str">
        <f t="shared" si="30"/>
        <v/>
      </c>
      <c r="DM8" s="446" t="str">
        <f t="shared" si="30"/>
        <v>0.4</v>
      </c>
      <c r="DN8" s="442" t="str">
        <f t="shared" si="30"/>
        <v/>
      </c>
      <c r="DO8" s="442" t="str">
        <f t="shared" si="30"/>
        <v/>
      </c>
      <c r="DP8" s="442" t="str">
        <f t="shared" si="30"/>
        <v/>
      </c>
      <c r="DQ8" s="442" t="str">
        <f t="shared" si="30"/>
        <v/>
      </c>
      <c r="DR8" s="445" t="str">
        <f t="shared" si="30"/>
        <v/>
      </c>
      <c r="DS8" s="447" t="str">
        <f t="shared" si="15"/>
        <v>37</v>
      </c>
      <c r="DT8" s="448" t="str">
        <f t="shared" si="16"/>
        <v>66</v>
      </c>
      <c r="DU8" s="434" t="str">
        <f>CY8*'Ores &amp; Ingots'!$C$3+CZ8*'Ores &amp; Ingots'!$C$4+DA8*'Ores &amp; Ingots'!$C$5+DB8*'Ores &amp; Ingots'!$C$6+DC8*'Ores &amp; Ingots'!$C$7+DD8*'Ores &amp; Ingots'!$C$8+DE8*'Ores &amp; Ingots'!$C$9+DF8*'Ores &amp; Ingots'!$C$10+DG8*'Ores &amp; Ingots'!$C$11+DH8*'Ores &amp; Ingots'!$C$12</f>
        <v>5</v>
      </c>
      <c r="DV8" s="434" t="str">
        <f>DI8*'Ores &amp; Ingots'!$B$3+DJ8*'Ores &amp; Ingots'!$B$4+DK8*'Ores &amp; Ingots'!$B$5+DL8*'Ores &amp; Ingots'!$B$6+DM8*'Ores &amp; Ingots'!$B$7+DN8*'Ores &amp; Ingots'!$B$8+DO8*'Ores &amp; Ingots'!$B$9+DP8*'Ores &amp; Ingots'!$B$10+DQ8*'Ores &amp; Ingots'!$B$11+DR8*'Ores &amp; Ingots'!$B$12</f>
        <v>24</v>
      </c>
      <c r="DW8" s="448" t="str">
        <f>CY8*Refining!$G$3+CZ8*Refining!$G$4+DA8*Refining!$G$5+DB8*Refining!$G$6+DC8*Refining!$G$7+DD8*Refining!$G$8+DE8*Refining!$G$9+DF8*Refining!$G$10+DG8*Refining!$G$11+DH8*Refining!$G$12</f>
        <v>3</v>
      </c>
      <c r="DX8" s="448" t="str">
        <f t="shared" si="17"/>
        <v>416</v>
      </c>
      <c r="DY8" s="449" t="str">
        <f t="shared" si="18"/>
        <v>0.0004</v>
      </c>
      <c r="DZ8" s="447" t="str">
        <f t="shared" si="19"/>
        <v>25</v>
      </c>
      <c r="EA8" s="446" t="str">
        <f t="shared" ref="EA8:EB8" si="31">DZ8/60</f>
        <v>0.4</v>
      </c>
      <c r="EB8" s="446" t="str">
        <f t="shared" si="31"/>
        <v>0.0</v>
      </c>
      <c r="EC8" s="450" t="str">
        <f t="shared" si="21"/>
        <v>0.00</v>
      </c>
      <c r="ED8" s="447" t="str">
        <f t="shared" si="22"/>
        <v>1,504</v>
      </c>
      <c r="EE8" s="446" t="str">
        <f t="shared" ref="EE8:EF8" si="32">ED8/1000</f>
        <v>1.5</v>
      </c>
      <c r="EF8" s="451" t="str">
        <f t="shared" si="32"/>
        <v>0.00</v>
      </c>
      <c r="EG8" s="452" t="str">
        <f t="shared" si="24"/>
        <v>0.0015</v>
      </c>
      <c r="EH8" s="225" t="s">
        <v>12</v>
      </c>
    </row>
    <row r="9">
      <c r="A9" s="33"/>
      <c r="B9" s="226" t="s">
        <v>915</v>
      </c>
      <c r="C9" s="227" t="s">
        <v>886</v>
      </c>
      <c r="D9" s="227">
        <v>1.0</v>
      </c>
      <c r="E9" s="227">
        <v>2.0</v>
      </c>
      <c r="F9" s="227">
        <v>1.0</v>
      </c>
      <c r="G9" s="453" t="str">
        <f t="shared" si="5"/>
        <v>31.250</v>
      </c>
      <c r="H9" s="454">
        <v>50.0</v>
      </c>
      <c r="I9" s="454">
        <v>50.0</v>
      </c>
      <c r="J9" s="454" t="str">
        <f>H9/Main!$D$9</f>
        <v>50</v>
      </c>
      <c r="K9" s="454" t="str">
        <f>I9/Main!$D$10</f>
        <v>50</v>
      </c>
      <c r="L9" s="455" t="str">
        <f t="shared" si="6"/>
        <v>1.0</v>
      </c>
      <c r="M9" s="455">
        <v>1.0</v>
      </c>
      <c r="N9" s="457">
        <v>186000.0</v>
      </c>
      <c r="O9" s="457">
        <v>576000.0</v>
      </c>
      <c r="P9" s="456"/>
      <c r="Q9" s="457"/>
      <c r="R9" s="456"/>
      <c r="S9" s="458"/>
      <c r="T9" s="458"/>
      <c r="U9" s="456"/>
      <c r="V9" s="456"/>
      <c r="W9" s="457">
        <v>40000.0</v>
      </c>
      <c r="X9" s="456"/>
      <c r="Y9" s="456"/>
      <c r="Z9" s="456"/>
      <c r="AA9" s="456"/>
      <c r="AB9" s="456"/>
      <c r="AC9" s="459" t="s">
        <v>18</v>
      </c>
      <c r="AD9" s="427">
        <v>50.0</v>
      </c>
      <c r="AE9" s="427">
        <v>0.0</v>
      </c>
      <c r="AF9" s="427">
        <v>0.0</v>
      </c>
      <c r="AG9" s="427">
        <v>0.0</v>
      </c>
      <c r="AH9" s="427">
        <v>40.0</v>
      </c>
      <c r="AI9" s="427">
        <v>0.0</v>
      </c>
      <c r="AJ9" s="427">
        <v>16.0</v>
      </c>
      <c r="AK9" s="428">
        <v>50.0</v>
      </c>
      <c r="AL9" s="427">
        <v>0.0</v>
      </c>
      <c r="AM9" s="427">
        <v>0.0</v>
      </c>
      <c r="AN9" s="427">
        <v>0.0</v>
      </c>
      <c r="AO9" s="427">
        <v>0.0</v>
      </c>
      <c r="AP9" s="427">
        <v>4.0</v>
      </c>
      <c r="AQ9" s="427">
        <v>0.0</v>
      </c>
      <c r="AR9" s="427">
        <v>0.0</v>
      </c>
      <c r="AS9" s="427">
        <v>100.0</v>
      </c>
      <c r="AT9" s="427">
        <v>0.0</v>
      </c>
      <c r="AU9" s="427">
        <v>20.0</v>
      </c>
      <c r="AV9" s="427">
        <v>0.0</v>
      </c>
      <c r="AW9" s="427">
        <v>30.0</v>
      </c>
      <c r="AX9" s="427">
        <v>0.0</v>
      </c>
      <c r="AY9" s="429" t="str">
        <f t="shared" ref="AY9:BS9" si="33">IF(AD9 = 0, "", AD9)</f>
        <v>50</v>
      </c>
      <c r="AZ9" s="430" t="str">
        <f t="shared" si="33"/>
        <v/>
      </c>
      <c r="BA9" s="430" t="str">
        <f t="shared" si="33"/>
        <v/>
      </c>
      <c r="BB9" s="430" t="str">
        <f t="shared" si="33"/>
        <v/>
      </c>
      <c r="BC9" s="430" t="str">
        <f t="shared" si="33"/>
        <v>40</v>
      </c>
      <c r="BD9" s="430" t="str">
        <f t="shared" si="33"/>
        <v/>
      </c>
      <c r="BE9" s="430" t="str">
        <f t="shared" si="33"/>
        <v>16</v>
      </c>
      <c r="BF9" s="431" t="str">
        <f t="shared" si="33"/>
        <v>50</v>
      </c>
      <c r="BG9" s="430" t="str">
        <f t="shared" si="33"/>
        <v/>
      </c>
      <c r="BH9" s="430" t="str">
        <f t="shared" si="33"/>
        <v/>
      </c>
      <c r="BI9" s="430" t="str">
        <f t="shared" si="33"/>
        <v/>
      </c>
      <c r="BJ9" s="430" t="str">
        <f t="shared" si="33"/>
        <v/>
      </c>
      <c r="BK9" s="430" t="str">
        <f t="shared" si="33"/>
        <v>4</v>
      </c>
      <c r="BL9" s="430" t="str">
        <f t="shared" si="33"/>
        <v/>
      </c>
      <c r="BM9" s="430" t="str">
        <f t="shared" si="33"/>
        <v/>
      </c>
      <c r="BN9" s="430" t="str">
        <f t="shared" si="33"/>
        <v>100</v>
      </c>
      <c r="BO9" s="430" t="str">
        <f t="shared" si="33"/>
        <v/>
      </c>
      <c r="BP9" s="430" t="str">
        <f t="shared" si="33"/>
        <v>20</v>
      </c>
      <c r="BQ9" s="430" t="str">
        <f t="shared" si="33"/>
        <v/>
      </c>
      <c r="BR9" s="430" t="str">
        <f t="shared" si="33"/>
        <v>30</v>
      </c>
      <c r="BS9" s="432" t="str">
        <f t="shared" si="33"/>
        <v/>
      </c>
      <c r="BT9" s="433" t="str">
        <f>$AY9*Assembly!Y$4+$AZ9*Assembly!Y$5+$BA9*Assembly!Y$6+$BB9*Assembly!Y$7+$BC9*Assembly!Y$8+$BD9*Assembly!Y$9+$BE9*Assembly!Y$10+$BF9*Assembly!Y$11+$BG9*Assembly!Y$12+$BH9*Assembly!Y$13+$BI9*Assembly!Y$14+$BJ9*Assembly!Y$15+$BK9*Assembly!Y$16+$BL9*Assembly!Y$17+$BM9*Assembly!Y$18+$BN9*Assembly!Y$19+$BO9*Assembly!Y$20+$BP9*Assembly!Y$21+$BQ9*Assembly!Y$22+$BR9*Assembly!Y$23+$BS9*Assembly!Y$24</f>
        <v>3,584</v>
      </c>
      <c r="BU9" s="434" t="str">
        <f t="shared" si="8"/>
        <v>115</v>
      </c>
      <c r="BV9" s="434" t="str">
        <f>$AY9*Assembly!AC$4+$AZ9*Assembly!AC$5+$BA9*Assembly!AC$6+$BB9*Assembly!AC$7+$BC9*Assembly!AC$8+$BD9*Assembly!AC$9+$BE9*Assembly!AC$10+$BF9*Assembly!AC$11+$BG9*Assembly!AC$12+$BH9*Assembly!AC$13+$BI9*Assembly!AC$14+$BJ9*Assembly!AC$15+$BK9*Assembly!AC$16+$BL9*Assembly!AC$17+$BM9*Assembly!AC$18+$BN9*Assembly!AC$19+$BO9*Assembly!AC$20+$BP9*Assembly!AC$21+$BQ9*Assembly!AC$22+$BR9*Assembly!AC$23+$BS9*Assembly!AC$24</f>
        <v>8,050</v>
      </c>
      <c r="BW9" s="435" t="str">
        <f t="shared" si="9"/>
        <v>2.25</v>
      </c>
      <c r="BX9" s="436" t="str">
        <f t="shared" si="10"/>
        <v>258</v>
      </c>
      <c r="BY9" s="437" t="str">
        <f t="shared" si="11"/>
        <v>70.2</v>
      </c>
      <c r="BZ9" s="438"/>
      <c r="CA9" s="434" t="str">
        <f>$AY9*Assembly!X$4+$AZ9*Assembly!X$5+$BA9*Assembly!X$6+$BB9*Assembly!X$7+$BC9*Assembly!X$8+$BD9*Assembly!X$9+$BE9*Assembly!X$10+$BF9*Assembly!X$11+$BG9*Assembly!X$12+$BH9*Assembly!X$13+$BI9*Assembly!X$14+$BJ9*Assembly!X$15+$BK9*Assembly!X$16+$BL9*Assembly!X$17+$BM9*Assembly!X$18+$BN9*Assembly!X$19+$BO9*Assembly!X$20+$BP9*Assembly!X$21+$BQ9*Assembly!X$22+$BR9*Assembly!X$23+$BS9*Assembly!X$24</f>
        <v>1,130</v>
      </c>
      <c r="CB9" s="434" t="str">
        <f t="shared" si="12"/>
        <v>175,778</v>
      </c>
      <c r="CC9" s="439" t="str">
        <f t="shared" si="13"/>
        <v>0.1758</v>
      </c>
      <c r="CD9" s="440" t="str">
        <f>$AY9*Assembly!AB$4+$AZ9*Assembly!AB$5+$BA9*Assembly!AB$6+$BB9*Assembly!AB$7+$BC9*Assembly!AB$8+$BD9*Assembly!AB$9+$BE9*Assembly!AB$10+$BF9*Assembly!AB$11+$BG9*Assembly!AB$12+$BH9*Assembly!AB$13+$BI9*Assembly!AB$14+$BJ9*Assembly!AB$15+$BK9*Assembly!AB$16+$BL9*Assembly!AB$17+$BM9*Assembly!AB$18+$BN9*Assembly!AB$19+$BO9*Assembly!AB$20+$BP9*Assembly!AB$21+$BQ9*Assembly!AB$22+$BR9*Assembly!AB$23+$BS9*Assembly!AB$24</f>
        <v>2,820</v>
      </c>
      <c r="CE9" s="457" t="str">
        <f>$AY9*Assembly!M$4+$AZ9*Assembly!M$5+$BA9*Assembly!M$6+$BB9*Assembly!M$7+$BC9*Assembly!M$8+$BD9*Assembly!M$9+$BE9*Assembly!M$10+$BF9*Assembly!M$11+$BG9*Assembly!M$12+$BH9*Assembly!M$13+$BI9*Assembly!M$14+$BJ9*Assembly!M$15+$BK9*Assembly!M$16+$BL9*Assembly!M$17+$BM9*Assembly!M$18+$BN9*Assembly!M$19+$BO9*Assembly!M$20+$BP9*Assembly!M$21+$BQ9*Assembly!M$22+$BR9*Assembly!M$23+$BS9*Assembly!M$24</f>
        <v>3,105</v>
      </c>
      <c r="CF9" s="457" t="str">
        <f>$AY9*Assembly!N$4+$AZ9*Assembly!N$5+$BA9*Assembly!N$6+$BB9*Assembly!N$7+$BC9*Assembly!N$8+$BD9*Assembly!N$9+$BE9*Assembly!N$10+$BF9*Assembly!N$11+$BG9*Assembly!N$12+$BH9*Assembly!N$13+$BI9*Assembly!N$14+$BJ9*Assembly!N$15+$BK9*Assembly!N$16+$BL9*Assembly!N$17+$BM9*Assembly!N$18+$BN9*Assembly!N$19+$BO9*Assembly!N$20+$BP9*Assembly!N$21+$BQ9*Assembly!N$22+$BR9*Assembly!N$23+$BS9*Assembly!N$24</f>
        <v>530</v>
      </c>
      <c r="CG9" s="457" t="str">
        <f>$AY9*Assembly!O$4+$AZ9*Assembly!O$5+$BA9*Assembly!O$6+$BB9*Assembly!O$7+$BC9*Assembly!O$8+$BD9*Assembly!O$9+$BE9*Assembly!O$10+$BF9*Assembly!O$11+$BG9*Assembly!O$12+$BH9*Assembly!O$13+$BI9*Assembly!O$14+$BJ9*Assembly!O$15+$BK9*Assembly!O$16+$BL9*Assembly!O$17+$BM9*Assembly!O$18+$BN9*Assembly!O$19+$BO9*Assembly!O$20+$BP9*Assembly!O$21+$BQ9*Assembly!O$22+$BR9*Assembly!O$23+$BS9*Assembly!O$24</f>
        <v>0</v>
      </c>
      <c r="CH9" s="454" t="str">
        <f>$AY9*Assembly!P$4+$AZ9*Assembly!P$5+$BA9*Assembly!P$6+$BB9*Assembly!P$7+$BC9*Assembly!P$8+$BD9*Assembly!P$9+$BE9*Assembly!P$10+$BF9*Assembly!P$11+$BG9*Assembly!P$12+$BH9*Assembly!P$13+$BI9*Assembly!P$14+$BJ9*Assembly!P$15+$BK9*Assembly!P$16+$BL9*Assembly!P$17+$BM9*Assembly!P$18+$BN9*Assembly!P$19+$BO9*Assembly!P$20+$BP9*Assembly!P$21+$BQ9*Assembly!P$22+$BR9*Assembly!P$23+$BS9*Assembly!P$24</f>
        <v>0</v>
      </c>
      <c r="CI9" s="454" t="str">
        <f>$AY9*Assembly!Q$4+$AZ9*Assembly!Q$5+$BA9*Assembly!Q$6+$BB9*Assembly!Q$7+$BC9*Assembly!Q$8+$BD9*Assembly!Q$9+$BE9*Assembly!Q$10+$BF9*Assembly!Q$11+$BG9*Assembly!Q$12+$BH9*Assembly!Q$13+$BI9*Assembly!Q$14+$BJ9*Assembly!Q$15+$BK9*Assembly!Q$16+$BL9*Assembly!Q$17+$BM9*Assembly!Q$18+$BN9*Assembly!Q$19+$BO9*Assembly!Q$20+$BP9*Assembly!Q$21+$BQ9*Assembly!Q$22+$BR9*Assembly!Q$23+$BS9*Assembly!Q$24</f>
        <v>90</v>
      </c>
      <c r="CJ9" s="457" t="str">
        <f>$AY9*Assembly!R$4+$AZ9*Assembly!R$5+$BA9*Assembly!R$6+$BB9*Assembly!R$7+$BC9*Assembly!R$8+$BD9*Assembly!R$9+$BE9*Assembly!R$10+$BF9*Assembly!R$11+$BG9*Assembly!R$12+$BH9*Assembly!R$13+$BI9*Assembly!R$14+$BJ9*Assembly!R$15+$BK9*Assembly!R$16+$BL9*Assembly!R$17+$BM9*Assembly!R$18+$BN9*Assembly!R$19+$BO9*Assembly!R$20+$BP9*Assembly!R$21+$BQ9*Assembly!R$22+$BR9*Assembly!R$23+$BS9*Assembly!R$24</f>
        <v>0</v>
      </c>
      <c r="CK9" s="454" t="str">
        <f>$AY9*Assembly!S$4+$AZ9*Assembly!S$5+$BA9*Assembly!S$6+$BB9*Assembly!S$7+$BC9*Assembly!S$8+$BD9*Assembly!S$9+$BE9*Assembly!S$10+$BF9*Assembly!S$11+$BG9*Assembly!S$12+$BH9*Assembly!S$13+$BI9*Assembly!S$14+$BJ9*Assembly!S$15+$BK9*Assembly!S$16+$BL9*Assembly!S$17+$BM9*Assembly!S$18+$BN9*Assembly!S$19+$BO9*Assembly!S$20+$BP9*Assembly!S$21+$BQ9*Assembly!S$22+$BR9*Assembly!S$23+$BS9*Assembly!S$24</f>
        <v>200</v>
      </c>
      <c r="CL9" s="454" t="str">
        <f>$AY9*Assembly!T$4+$AZ9*Assembly!T$5+$BA9*Assembly!T$6+$BB9*Assembly!T$7+$BC9*Assembly!T$8+$BD9*Assembly!T$9+$BE9*Assembly!T$10+$BF9*Assembly!T$11+$BG9*Assembly!T$12+$BH9*Assembly!T$13+$BI9*Assembly!T$14+$BJ9*Assembly!T$15+$BK9*Assembly!T$16+$BL9*Assembly!T$17+$BM9*Assembly!T$18+$BN9*Assembly!T$19+$BO9*Assembly!T$20+$BP9*Assembly!T$21+$BQ9*Assembly!T$22+$BR9*Assembly!T$23+$BS9*Assembly!T$24</f>
        <v>0</v>
      </c>
      <c r="CM9" s="454" t="str">
        <f>$AY9*Assembly!U$4+$AZ9*Assembly!U$5+$BA9*Assembly!U$6+$BB9*Assembly!U$7+$BC9*Assembly!U$8+$BD9*Assembly!U$9+$BE9*Assembly!U$10+$BF9*Assembly!U$11+$BG9*Assembly!U$12+$BH9*Assembly!U$13+$BI9*Assembly!U$14+$BJ9*Assembly!U$15+$BK9*Assembly!U$16+$BL9*Assembly!U$17+$BM9*Assembly!U$18+$BN9*Assembly!U$19+$BO9*Assembly!U$20+$BP9*Assembly!U$21+$BQ9*Assembly!U$22+$BR9*Assembly!U$23+$BS9*Assembly!U$24</f>
        <v>0</v>
      </c>
      <c r="CN9" s="457" t="str">
        <f>$AY9*Assembly!V$4+$AZ9*Assembly!V$5+$BA9*Assembly!V$6+$BB9*Assembly!V$7+$BC9*Assembly!V$8+$BD9*Assembly!V$9+$BE9*Assembly!V$10+$BF9*Assembly!V$11+$BG9*Assembly!V$12+$BH9*Assembly!V$13+$BI9*Assembly!V$14+$BJ9*Assembly!V$15+$BK9*Assembly!V$16+$BL9*Assembly!V$17+$BM9*Assembly!V$18+$BN9*Assembly!V$19+$BO9*Assembly!V$20+$BP9*Assembly!V$21+$BQ9*Assembly!V$22+$BR9*Assembly!V$23+$BS9*Assembly!V$24</f>
        <v>0</v>
      </c>
      <c r="CO9" s="457" t="str">
        <f>CE9*Refining!$F$3</f>
        <v>5,545</v>
      </c>
      <c r="CP9" s="457" t="str">
        <f>CF9*Refining!$F$4</f>
        <v>1,656</v>
      </c>
      <c r="CQ9" s="457" t="str">
        <f>CG9*Refining!$F$5</f>
        <v>0</v>
      </c>
      <c r="CR9" s="457" t="str">
        <f>CH9*Refining!$F$6</f>
        <v>0</v>
      </c>
      <c r="CS9" s="457" t="str">
        <f>CI9*Refining!$F$7</f>
        <v>161</v>
      </c>
      <c r="CT9" s="457" t="str">
        <f>CJ9*Refining!$F$8</f>
        <v>0</v>
      </c>
      <c r="CU9" s="457" t="str">
        <f>CK9*Refining!$F$9</f>
        <v>25,000</v>
      </c>
      <c r="CV9" s="457" t="str">
        <f>CL9*Refining!$F$10</f>
        <v>0</v>
      </c>
      <c r="CW9" s="457" t="str">
        <f>CM9*Refining!$F$11</f>
        <v>0</v>
      </c>
      <c r="CX9" s="457" t="str">
        <f>CN9*Refining!$F$12</f>
        <v>0</v>
      </c>
      <c r="CY9" s="441" t="str">
        <f t="shared" ref="CY9:DR9" si="34">IF(CE9 = 0, "", CE9)</f>
        <v>3,105</v>
      </c>
      <c r="CZ9" s="442" t="str">
        <f t="shared" si="34"/>
        <v>530</v>
      </c>
      <c r="DA9" s="442" t="str">
        <f t="shared" si="34"/>
        <v/>
      </c>
      <c r="DB9" s="443" t="str">
        <f t="shared" si="34"/>
        <v/>
      </c>
      <c r="DC9" s="444" t="str">
        <f t="shared" si="34"/>
        <v>90.0</v>
      </c>
      <c r="DD9" s="442" t="str">
        <f t="shared" si="34"/>
        <v/>
      </c>
      <c r="DE9" s="444" t="str">
        <f t="shared" si="34"/>
        <v>200.0</v>
      </c>
      <c r="DF9" s="444" t="str">
        <f t="shared" si="34"/>
        <v/>
      </c>
      <c r="DG9" s="442" t="str">
        <f t="shared" si="34"/>
        <v/>
      </c>
      <c r="DH9" s="445" t="str">
        <f t="shared" si="34"/>
        <v/>
      </c>
      <c r="DI9" s="441" t="str">
        <f t="shared" si="34"/>
        <v>5,545</v>
      </c>
      <c r="DJ9" s="442" t="str">
        <f t="shared" si="34"/>
        <v>1,656</v>
      </c>
      <c r="DK9" s="442" t="str">
        <f t="shared" si="34"/>
        <v/>
      </c>
      <c r="DL9" s="442" t="str">
        <f t="shared" si="34"/>
        <v/>
      </c>
      <c r="DM9" s="446" t="str">
        <f t="shared" si="34"/>
        <v>160.7</v>
      </c>
      <c r="DN9" s="442" t="str">
        <f t="shared" si="34"/>
        <v/>
      </c>
      <c r="DO9" s="442" t="str">
        <f t="shared" si="34"/>
        <v>25,000</v>
      </c>
      <c r="DP9" s="442" t="str">
        <f t="shared" si="34"/>
        <v/>
      </c>
      <c r="DQ9" s="442" t="str">
        <f t="shared" si="34"/>
        <v/>
      </c>
      <c r="DR9" s="445" t="str">
        <f t="shared" si="34"/>
        <v/>
      </c>
      <c r="DS9" s="447" t="str">
        <f t="shared" si="15"/>
        <v>3,925</v>
      </c>
      <c r="DT9" s="448" t="str">
        <f t="shared" si="16"/>
        <v>32,362</v>
      </c>
      <c r="DU9" s="434" t="str">
        <f>CY9*'Ores &amp; Ingots'!$C$3+CZ9*'Ores &amp; Ingots'!$C$4+DA9*'Ores &amp; Ingots'!$C$5+DB9*'Ores &amp; Ingots'!$C$6+DC9*'Ores &amp; Ingots'!$C$7+DD9*'Ores &amp; Ingots'!$C$8+DE9*'Ores &amp; Ingots'!$C$9+DF9*'Ores &amp; Ingots'!$C$10+DG9*'Ores &amp; Ingots'!$C$11+DH9*'Ores &amp; Ingots'!$C$12</f>
        <v>503</v>
      </c>
      <c r="DV9" s="434" t="str">
        <f>DI9*'Ores &amp; Ingots'!$B$3+DJ9*'Ores &amp; Ingots'!$B$4+DK9*'Ores &amp; Ingots'!$B$5+DL9*'Ores &amp; Ingots'!$B$6+DM9*'Ores &amp; Ingots'!$B$7+DN9*'Ores &amp; Ingots'!$B$8+DO9*'Ores &amp; Ingots'!$B$9+DP9*'Ores &amp; Ingots'!$B$10+DQ9*'Ores &amp; Ingots'!$B$11+DR9*'Ores &amp; Ingots'!$B$12</f>
        <v>11,974</v>
      </c>
      <c r="DW9" s="448" t="str">
        <f>CY9*Refining!$G$3+CZ9*Refining!$G$4+DA9*Refining!$G$5+DB9*Refining!$G$6+DC9*Refining!$G$7+DD9*Refining!$G$8+DE9*Refining!$G$9+DF9*Refining!$G$10+DG9*Refining!$G$11+DH9*Refining!$G$12</f>
        <v>10,528</v>
      </c>
      <c r="DX9" s="448" t="str">
        <f t="shared" si="17"/>
        <v>1,637,660</v>
      </c>
      <c r="DY9" s="449" t="str">
        <f t="shared" si="18"/>
        <v>1.6377</v>
      </c>
      <c r="DZ9" s="447" t="str">
        <f t="shared" si="19"/>
        <v>11,708</v>
      </c>
      <c r="EA9" s="446" t="str">
        <f t="shared" ref="EA9:EB9" si="35">DZ9/60</f>
        <v>195.1</v>
      </c>
      <c r="EB9" s="446" t="str">
        <f t="shared" si="35"/>
        <v>3.3</v>
      </c>
      <c r="EC9" s="450" t="str">
        <f t="shared" si="21"/>
        <v>0.14</v>
      </c>
      <c r="ED9" s="447" t="str">
        <f t="shared" si="22"/>
        <v>1,813,438</v>
      </c>
      <c r="EE9" s="446" t="str">
        <f t="shared" ref="EE9:EF9" si="36">ED9/1000</f>
        <v>1,813.4</v>
      </c>
      <c r="EF9" s="451" t="str">
        <f t="shared" si="36"/>
        <v>1.81</v>
      </c>
      <c r="EG9" s="452" t="str">
        <f t="shared" si="24"/>
        <v>1.8134</v>
      </c>
      <c r="EH9" s="225">
        <v>1166.0</v>
      </c>
    </row>
    <row r="10">
      <c r="A10" s="42"/>
      <c r="B10" s="261" t="s">
        <v>915</v>
      </c>
      <c r="C10" s="262" t="s">
        <v>885</v>
      </c>
      <c r="D10" s="262">
        <v>3.0</v>
      </c>
      <c r="E10" s="262">
        <v>3.0</v>
      </c>
      <c r="F10" s="262">
        <v>3.0</v>
      </c>
      <c r="G10" s="460" t="str">
        <f t="shared" si="5"/>
        <v>3.375</v>
      </c>
      <c r="H10" s="461">
        <v>20.0</v>
      </c>
      <c r="I10" s="461">
        <v>20.0</v>
      </c>
      <c r="J10" s="461" t="str">
        <f>H10/Main!$D$9</f>
        <v>20</v>
      </c>
      <c r="K10" s="461" t="str">
        <f>I10/Main!$D$10</f>
        <v>20</v>
      </c>
      <c r="L10" s="462" t="str">
        <f t="shared" si="6"/>
        <v>1.0</v>
      </c>
      <c r="M10" s="462">
        <v>1.0</v>
      </c>
      <c r="N10" s="463">
        <v>60000.0</v>
      </c>
      <c r="O10" s="463">
        <v>180000.0</v>
      </c>
      <c r="P10" s="464"/>
      <c r="Q10" s="463"/>
      <c r="R10" s="464"/>
      <c r="S10" s="465"/>
      <c r="T10" s="465"/>
      <c r="U10" s="464"/>
      <c r="V10" s="464"/>
      <c r="W10" s="463">
        <v>20000.0</v>
      </c>
      <c r="X10" s="464"/>
      <c r="Y10" s="464"/>
      <c r="Z10" s="464"/>
      <c r="AA10" s="464"/>
      <c r="AB10" s="464"/>
      <c r="AC10" s="466"/>
      <c r="AD10" s="467">
        <v>10.0</v>
      </c>
      <c r="AE10" s="467">
        <v>0.0</v>
      </c>
      <c r="AF10" s="467">
        <v>10.0</v>
      </c>
      <c r="AG10" s="467">
        <v>0.0</v>
      </c>
      <c r="AH10" s="467">
        <v>10.0</v>
      </c>
      <c r="AI10" s="467">
        <v>0.0</v>
      </c>
      <c r="AJ10" s="467">
        <v>5.0</v>
      </c>
      <c r="AK10" s="468">
        <v>30.0</v>
      </c>
      <c r="AL10" s="467">
        <v>0.0</v>
      </c>
      <c r="AM10" s="467">
        <v>0.0</v>
      </c>
      <c r="AN10" s="467">
        <v>0.0</v>
      </c>
      <c r="AO10" s="467">
        <v>0.0</v>
      </c>
      <c r="AP10" s="467">
        <v>2.0</v>
      </c>
      <c r="AQ10" s="467">
        <v>0.0</v>
      </c>
      <c r="AR10" s="467">
        <v>0.0</v>
      </c>
      <c r="AS10" s="467">
        <v>10.0</v>
      </c>
      <c r="AT10" s="467">
        <v>0.0</v>
      </c>
      <c r="AU10" s="467">
        <v>5.0</v>
      </c>
      <c r="AV10" s="467">
        <v>0.0</v>
      </c>
      <c r="AW10" s="467">
        <v>0.0</v>
      </c>
      <c r="AX10" s="467">
        <v>0.0</v>
      </c>
      <c r="AY10" s="469" t="str">
        <f t="shared" ref="AY10:BS10" si="37">IF(AD10 = 0, "", AD10)</f>
        <v>10</v>
      </c>
      <c r="AZ10" s="470" t="str">
        <f t="shared" si="37"/>
        <v/>
      </c>
      <c r="BA10" s="470" t="str">
        <f t="shared" si="37"/>
        <v>10</v>
      </c>
      <c r="BB10" s="470" t="str">
        <f t="shared" si="37"/>
        <v/>
      </c>
      <c r="BC10" s="470" t="str">
        <f t="shared" si="37"/>
        <v>10</v>
      </c>
      <c r="BD10" s="470" t="str">
        <f t="shared" si="37"/>
        <v/>
      </c>
      <c r="BE10" s="470" t="str">
        <f t="shared" si="37"/>
        <v>5</v>
      </c>
      <c r="BF10" s="471" t="str">
        <f t="shared" si="37"/>
        <v>30</v>
      </c>
      <c r="BG10" s="470" t="str">
        <f t="shared" si="37"/>
        <v/>
      </c>
      <c r="BH10" s="470" t="str">
        <f t="shared" si="37"/>
        <v/>
      </c>
      <c r="BI10" s="470" t="str">
        <f t="shared" si="37"/>
        <v/>
      </c>
      <c r="BJ10" s="470" t="str">
        <f t="shared" si="37"/>
        <v/>
      </c>
      <c r="BK10" s="470" t="str">
        <f t="shared" si="37"/>
        <v>2</v>
      </c>
      <c r="BL10" s="470" t="str">
        <f t="shared" si="37"/>
        <v/>
      </c>
      <c r="BM10" s="470" t="str">
        <f t="shared" si="37"/>
        <v/>
      </c>
      <c r="BN10" s="470" t="str">
        <f t="shared" si="37"/>
        <v>10</v>
      </c>
      <c r="BO10" s="470" t="str">
        <f t="shared" si="37"/>
        <v/>
      </c>
      <c r="BP10" s="470" t="str">
        <f t="shared" si="37"/>
        <v>5</v>
      </c>
      <c r="BQ10" s="470" t="str">
        <f t="shared" si="37"/>
        <v/>
      </c>
      <c r="BR10" s="470" t="str">
        <f t="shared" si="37"/>
        <v/>
      </c>
      <c r="BS10" s="472" t="str">
        <f t="shared" si="37"/>
        <v/>
      </c>
      <c r="BT10" s="473" t="str">
        <f>$AY10*Assembly!Y$4+$AZ10*Assembly!Y$5+$BA10*Assembly!Y$6+$BB10*Assembly!Y$7+$BC10*Assembly!Y$8+$BD10*Assembly!Y$9+$BE10*Assembly!Y$10+$BF10*Assembly!Y$11+$BG10*Assembly!Y$12+$BH10*Assembly!Y$13+$BI10*Assembly!Y$14+$BJ10*Assembly!Y$15+$BK10*Assembly!Y$16+$BL10*Assembly!Y$17+$BM10*Assembly!Y$18+$BN10*Assembly!Y$19+$BO10*Assembly!Y$20+$BP10*Assembly!Y$21+$BQ10*Assembly!Y$22+$BR10*Assembly!Y$23+$BS10*Assembly!Y$24</f>
        <v>666</v>
      </c>
      <c r="BU10" s="474" t="str">
        <f t="shared" si="8"/>
        <v>197</v>
      </c>
      <c r="BV10" s="474" t="str">
        <f>$AY10*Assembly!AC$4+$AZ10*Assembly!AC$5+$BA10*Assembly!AC$6+$BB10*Assembly!AC$7+$BC10*Assembly!AC$8+$BD10*Assembly!AC$9+$BE10*Assembly!AC$10+$BF10*Assembly!AC$11+$BG10*Assembly!AC$12+$BH10*Assembly!AC$13+$BI10*Assembly!AC$14+$BJ10*Assembly!AC$15+$BK10*Assembly!AC$16+$BL10*Assembly!AC$17+$BM10*Assembly!AC$18+$BN10*Assembly!AC$19+$BO10*Assembly!AC$20+$BP10*Assembly!AC$21+$BQ10*Assembly!AC$22+$BR10*Assembly!AC$23+$BS10*Assembly!AC$24</f>
        <v>1,925</v>
      </c>
      <c r="BW10" s="475" t="str">
        <f t="shared" si="9"/>
        <v>2.89</v>
      </c>
      <c r="BX10" s="476" t="str">
        <f t="shared" si="10"/>
        <v>570</v>
      </c>
      <c r="BY10" s="477" t="str">
        <f t="shared" si="11"/>
        <v>9.8</v>
      </c>
      <c r="BZ10" s="478"/>
      <c r="CA10" s="474" t="str">
        <f>$AY10*Assembly!X$4+$AZ10*Assembly!X$5+$BA10*Assembly!X$6+$BB10*Assembly!X$7+$BC10*Assembly!X$8+$BD10*Assembly!X$9+$BE10*Assembly!X$10+$BF10*Assembly!X$11+$BG10*Assembly!X$12+$BH10*Assembly!X$13+$BI10*Assembly!X$14+$BJ10*Assembly!X$15+$BK10*Assembly!X$16+$BL10*Assembly!X$17+$BM10*Assembly!X$18+$BN10*Assembly!X$19+$BO10*Assembly!X$20+$BP10*Assembly!X$21+$BQ10*Assembly!X$22+$BR10*Assembly!X$23+$BS10*Assembly!X$24</f>
        <v>182</v>
      </c>
      <c r="CB10" s="474" t="str">
        <f t="shared" si="12"/>
        <v>28,311</v>
      </c>
      <c r="CC10" s="479" t="str">
        <f t="shared" si="13"/>
        <v>0.0283</v>
      </c>
      <c r="CD10" s="480" t="str">
        <f>$AY10*Assembly!AB$4+$AZ10*Assembly!AB$5+$BA10*Assembly!AB$6+$BB10*Assembly!AB$7+$BC10*Assembly!AB$8+$BD10*Assembly!AB$9+$BE10*Assembly!AB$10+$BF10*Assembly!AB$11+$BG10*Assembly!AB$12+$BH10*Assembly!AB$13+$BI10*Assembly!AB$14+$BJ10*Assembly!AB$15+$BK10*Assembly!AB$16+$BL10*Assembly!AB$17+$BM10*Assembly!AB$18+$BN10*Assembly!AB$19+$BO10*Assembly!AB$20+$BP10*Assembly!AB$21+$BQ10*Assembly!AB$22+$BR10*Assembly!AB$23+$BS10*Assembly!AB$24</f>
        <v>586</v>
      </c>
      <c r="CE10" s="463" t="str">
        <f>$AY10*Assembly!M$4+$AZ10*Assembly!M$5+$BA10*Assembly!M$6+$BB10*Assembly!M$7+$BC10*Assembly!M$8+$BD10*Assembly!M$9+$BE10*Assembly!M$10+$BF10*Assembly!M$11+$BG10*Assembly!M$12+$BH10*Assembly!M$13+$BI10*Assembly!M$14+$BJ10*Assembly!M$15+$BK10*Assembly!M$16+$BL10*Assembly!M$17+$BM10*Assembly!M$18+$BN10*Assembly!M$19+$BO10*Assembly!M$20+$BP10*Assembly!M$21+$BQ10*Assembly!M$22+$BR10*Assembly!M$23+$BS10*Assembly!M$24</f>
        <v>615</v>
      </c>
      <c r="CF10" s="463" t="str">
        <f>$AY10*Assembly!N$4+$AZ10*Assembly!N$5+$BA10*Assembly!N$6+$BB10*Assembly!N$7+$BC10*Assembly!N$8+$BD10*Assembly!N$9+$BE10*Assembly!N$10+$BF10*Assembly!N$11+$BG10*Assembly!N$12+$BH10*Assembly!N$13+$BI10*Assembly!N$14+$BJ10*Assembly!N$15+$BK10*Assembly!N$16+$BL10*Assembly!N$17+$BM10*Assembly!N$18+$BN10*Assembly!N$19+$BO10*Assembly!N$20+$BP10*Assembly!N$21+$BQ10*Assembly!N$22+$BR10*Assembly!N$23+$BS10*Assembly!N$24</f>
        <v>25</v>
      </c>
      <c r="CG10" s="463" t="str">
        <f>$AY10*Assembly!O$4+$AZ10*Assembly!O$5+$BA10*Assembly!O$6+$BB10*Assembly!O$7+$BC10*Assembly!O$8+$BD10*Assembly!O$9+$BE10*Assembly!O$10+$BF10*Assembly!O$11+$BG10*Assembly!O$12+$BH10*Assembly!O$13+$BI10*Assembly!O$14+$BJ10*Assembly!O$15+$BK10*Assembly!O$16+$BL10*Assembly!O$17+$BM10*Assembly!O$18+$BN10*Assembly!O$19+$BO10*Assembly!O$20+$BP10*Assembly!O$21+$BQ10*Assembly!O$22+$BR10*Assembly!O$23+$BS10*Assembly!O$24</f>
        <v>0</v>
      </c>
      <c r="CH10" s="461" t="str">
        <f>$AY10*Assembly!P$4+$AZ10*Assembly!P$5+$BA10*Assembly!P$6+$BB10*Assembly!P$7+$BC10*Assembly!P$8+$BD10*Assembly!P$9+$BE10*Assembly!P$10+$BF10*Assembly!P$11+$BG10*Assembly!P$12+$BH10*Assembly!P$13+$BI10*Assembly!P$14+$BJ10*Assembly!P$15+$BK10*Assembly!P$16+$BL10*Assembly!P$17+$BM10*Assembly!P$18+$BN10*Assembly!P$19+$BO10*Assembly!P$20+$BP10*Assembly!P$21+$BQ10*Assembly!P$22+$BR10*Assembly!P$23+$BS10*Assembly!P$24</f>
        <v>0</v>
      </c>
      <c r="CI10" s="461" t="str">
        <f>$AY10*Assembly!Q$4+$AZ10*Assembly!Q$5+$BA10*Assembly!Q$6+$BB10*Assembly!Q$7+$BC10*Assembly!Q$8+$BD10*Assembly!Q$9+$BE10*Assembly!Q$10+$BF10*Assembly!Q$11+$BG10*Assembly!Q$12+$BH10*Assembly!Q$13+$BI10*Assembly!Q$14+$BJ10*Assembly!Q$15+$BK10*Assembly!Q$16+$BL10*Assembly!Q$17+$BM10*Assembly!Q$18+$BN10*Assembly!Q$19+$BO10*Assembly!Q$20+$BP10*Assembly!Q$21+$BQ10*Assembly!Q$22+$BR10*Assembly!Q$23+$BS10*Assembly!Q$24</f>
        <v>41</v>
      </c>
      <c r="CJ10" s="463" t="str">
        <f>$AY10*Assembly!R$4+$AZ10*Assembly!R$5+$BA10*Assembly!R$6+$BB10*Assembly!R$7+$BC10*Assembly!R$8+$BD10*Assembly!R$9+$BE10*Assembly!R$10+$BF10*Assembly!R$11+$BG10*Assembly!R$12+$BH10*Assembly!R$13+$BI10*Assembly!R$14+$BJ10*Assembly!R$15+$BK10*Assembly!R$16+$BL10*Assembly!R$17+$BM10*Assembly!R$18+$BN10*Assembly!R$19+$BO10*Assembly!R$20+$BP10*Assembly!R$21+$BQ10*Assembly!R$22+$BR10*Assembly!R$23+$BS10*Assembly!R$24</f>
        <v>0</v>
      </c>
      <c r="CK10" s="461" t="str">
        <f>$AY10*Assembly!S$4+$AZ10*Assembly!S$5+$BA10*Assembly!S$6+$BB10*Assembly!S$7+$BC10*Assembly!S$8+$BD10*Assembly!S$9+$BE10*Assembly!S$10+$BF10*Assembly!S$11+$BG10*Assembly!S$12+$BH10*Assembly!S$13+$BI10*Assembly!S$14+$BJ10*Assembly!S$15+$BK10*Assembly!S$16+$BL10*Assembly!S$17+$BM10*Assembly!S$18+$BN10*Assembly!S$19+$BO10*Assembly!S$20+$BP10*Assembly!S$21+$BQ10*Assembly!S$22+$BR10*Assembly!S$23+$BS10*Assembly!S$24</f>
        <v>20</v>
      </c>
      <c r="CL10" s="461" t="str">
        <f>$AY10*Assembly!T$4+$AZ10*Assembly!T$5+$BA10*Assembly!T$6+$BB10*Assembly!T$7+$BC10*Assembly!T$8+$BD10*Assembly!T$9+$BE10*Assembly!T$10+$BF10*Assembly!T$11+$BG10*Assembly!T$12+$BH10*Assembly!T$13+$BI10*Assembly!T$14+$BJ10*Assembly!T$15+$BK10*Assembly!T$16+$BL10*Assembly!T$17+$BM10*Assembly!T$18+$BN10*Assembly!T$19+$BO10*Assembly!T$20+$BP10*Assembly!T$21+$BQ10*Assembly!T$22+$BR10*Assembly!T$23+$BS10*Assembly!T$24</f>
        <v>0</v>
      </c>
      <c r="CM10" s="461" t="str">
        <f>$AY10*Assembly!U$4+$AZ10*Assembly!U$5+$BA10*Assembly!U$6+$BB10*Assembly!U$7+$BC10*Assembly!U$8+$BD10*Assembly!U$9+$BE10*Assembly!U$10+$BF10*Assembly!U$11+$BG10*Assembly!U$12+$BH10*Assembly!U$13+$BI10*Assembly!U$14+$BJ10*Assembly!U$15+$BK10*Assembly!U$16+$BL10*Assembly!U$17+$BM10*Assembly!U$18+$BN10*Assembly!U$19+$BO10*Assembly!U$20+$BP10*Assembly!U$21+$BQ10*Assembly!U$22+$BR10*Assembly!U$23+$BS10*Assembly!U$24</f>
        <v>0</v>
      </c>
      <c r="CN10" s="463" t="str">
        <f>$AY10*Assembly!V$4+$AZ10*Assembly!V$5+$BA10*Assembly!V$6+$BB10*Assembly!V$7+$BC10*Assembly!V$8+$BD10*Assembly!V$9+$BE10*Assembly!V$10+$BF10*Assembly!V$11+$BG10*Assembly!V$12+$BH10*Assembly!V$13+$BI10*Assembly!V$14+$BJ10*Assembly!V$15+$BK10*Assembly!V$16+$BL10*Assembly!V$17+$BM10*Assembly!V$18+$BN10*Assembly!V$19+$BO10*Assembly!V$20+$BP10*Assembly!V$21+$BQ10*Assembly!V$22+$BR10*Assembly!V$23+$BS10*Assembly!V$24</f>
        <v>0</v>
      </c>
      <c r="CO10" s="463" t="str">
        <f>CE10*Refining!$F$3</f>
        <v>1,098</v>
      </c>
      <c r="CP10" s="463" t="str">
        <f>CF10*Refining!$F$4</f>
        <v>78</v>
      </c>
      <c r="CQ10" s="463" t="str">
        <f>CG10*Refining!$F$5</f>
        <v>0</v>
      </c>
      <c r="CR10" s="463" t="str">
        <f>CH10*Refining!$F$6</f>
        <v>0</v>
      </c>
      <c r="CS10" s="463" t="str">
        <f>CI10*Refining!$F$7</f>
        <v>73</v>
      </c>
      <c r="CT10" s="463" t="str">
        <f>CJ10*Refining!$F$8</f>
        <v>0</v>
      </c>
      <c r="CU10" s="463" t="str">
        <f>CK10*Refining!$F$9</f>
        <v>2,500</v>
      </c>
      <c r="CV10" s="463" t="str">
        <f>CL10*Refining!$F$10</f>
        <v>0</v>
      </c>
      <c r="CW10" s="463" t="str">
        <f>CM10*Refining!$F$11</f>
        <v>0</v>
      </c>
      <c r="CX10" s="463" t="str">
        <f>CN10*Refining!$F$12</f>
        <v>0</v>
      </c>
      <c r="CY10" s="481" t="str">
        <f t="shared" ref="CY10:DR10" si="38">IF(CE10 = 0, "", CE10)</f>
        <v>615</v>
      </c>
      <c r="CZ10" s="482" t="str">
        <f t="shared" si="38"/>
        <v>25</v>
      </c>
      <c r="DA10" s="482" t="str">
        <f t="shared" si="38"/>
        <v/>
      </c>
      <c r="DB10" s="483" t="str">
        <f t="shared" si="38"/>
        <v/>
      </c>
      <c r="DC10" s="484" t="str">
        <f t="shared" si="38"/>
        <v>41.0</v>
      </c>
      <c r="DD10" s="482" t="str">
        <f t="shared" si="38"/>
        <v/>
      </c>
      <c r="DE10" s="484" t="str">
        <f t="shared" si="38"/>
        <v>20.0</v>
      </c>
      <c r="DF10" s="484" t="str">
        <f t="shared" si="38"/>
        <v/>
      </c>
      <c r="DG10" s="482" t="str">
        <f t="shared" si="38"/>
        <v/>
      </c>
      <c r="DH10" s="485" t="str">
        <f t="shared" si="38"/>
        <v/>
      </c>
      <c r="DI10" s="481" t="str">
        <f t="shared" si="38"/>
        <v>1,098</v>
      </c>
      <c r="DJ10" s="482" t="str">
        <f t="shared" si="38"/>
        <v>78</v>
      </c>
      <c r="DK10" s="482" t="str">
        <f t="shared" si="38"/>
        <v/>
      </c>
      <c r="DL10" s="482" t="str">
        <f t="shared" si="38"/>
        <v/>
      </c>
      <c r="DM10" s="486" t="str">
        <f t="shared" si="38"/>
        <v>73.2</v>
      </c>
      <c r="DN10" s="482" t="str">
        <f t="shared" si="38"/>
        <v/>
      </c>
      <c r="DO10" s="482" t="str">
        <f t="shared" si="38"/>
        <v>2,500</v>
      </c>
      <c r="DP10" s="482" t="str">
        <f t="shared" si="38"/>
        <v/>
      </c>
      <c r="DQ10" s="482" t="str">
        <f t="shared" si="38"/>
        <v/>
      </c>
      <c r="DR10" s="485" t="str">
        <f t="shared" si="38"/>
        <v/>
      </c>
      <c r="DS10" s="487" t="str">
        <f t="shared" si="15"/>
        <v>701</v>
      </c>
      <c r="DT10" s="488" t="str">
        <f t="shared" si="16"/>
        <v>3,750</v>
      </c>
      <c r="DU10" s="474" t="str">
        <f>CY10*'Ores &amp; Ingots'!$C$3+CZ10*'Ores &amp; Ingots'!$C$4+DA10*'Ores &amp; Ingots'!$C$5+DB10*'Ores &amp; Ingots'!$C$6+DC10*'Ores &amp; Ingots'!$C$7+DD10*'Ores &amp; Ingots'!$C$8+DE10*'Ores &amp; Ingots'!$C$9+DF10*'Ores &amp; Ingots'!$C$10+DG10*'Ores &amp; Ingots'!$C$11+DH10*'Ores &amp; Ingots'!$C$12</f>
        <v>100</v>
      </c>
      <c r="DV10" s="474" t="str">
        <f>DI10*'Ores &amp; Ingots'!$B$3+DJ10*'Ores &amp; Ingots'!$B$4+DK10*'Ores &amp; Ingots'!$B$5+DL10*'Ores &amp; Ingots'!$B$6+DM10*'Ores &amp; Ingots'!$B$7+DN10*'Ores &amp; Ingots'!$B$8+DO10*'Ores &amp; Ingots'!$B$9+DP10*'Ores &amp; Ingots'!$B$10+DQ10*'Ores &amp; Ingots'!$B$11+DR10*'Ores &amp; Ingots'!$B$12</f>
        <v>1,387</v>
      </c>
      <c r="DW10" s="488" t="str">
        <f>CY10*Refining!$G$3+CZ10*Refining!$G$4+DA10*Refining!$G$5+DB10*Refining!$G$6+DC10*Refining!$G$7+DD10*Refining!$G$8+DE10*Refining!$G$9+DF10*Refining!$G$10+DG10*Refining!$G$11+DH10*Refining!$G$12</f>
        <v>965</v>
      </c>
      <c r="DX10" s="488" t="str">
        <f t="shared" si="17"/>
        <v>150,182</v>
      </c>
      <c r="DY10" s="489" t="str">
        <f t="shared" si="18"/>
        <v>0.1502</v>
      </c>
      <c r="DZ10" s="487" t="str">
        <f t="shared" si="19"/>
        <v>1,167</v>
      </c>
      <c r="EA10" s="486" t="str">
        <f t="shared" ref="EA10:EB10" si="39">DZ10/60</f>
        <v>19.5</v>
      </c>
      <c r="EB10" s="486" t="str">
        <f t="shared" si="39"/>
        <v>0.3</v>
      </c>
      <c r="EC10" s="490" t="str">
        <f t="shared" si="21"/>
        <v>0.01</v>
      </c>
      <c r="ED10" s="487" t="str">
        <f t="shared" si="22"/>
        <v>178,493</v>
      </c>
      <c r="EE10" s="486" t="str">
        <f t="shared" ref="EE10:EF10" si="40">ED10/1000</f>
        <v>178.5</v>
      </c>
      <c r="EF10" s="491" t="str">
        <f t="shared" si="40"/>
        <v>0.18</v>
      </c>
      <c r="EG10" s="492" t="str">
        <f t="shared" si="24"/>
        <v>0.1785</v>
      </c>
      <c r="EH10" s="225" t="s">
        <v>12</v>
      </c>
    </row>
    <row r="11">
      <c r="A11" s="291" t="s">
        <v>835</v>
      </c>
      <c r="B11" s="192" t="s">
        <v>916</v>
      </c>
      <c r="C11" s="193" t="s">
        <v>886</v>
      </c>
      <c r="D11" s="193">
        <v>1.0</v>
      </c>
      <c r="E11" s="193">
        <v>1.0</v>
      </c>
      <c r="F11" s="193">
        <v>1.0</v>
      </c>
      <c r="G11" s="385" t="str">
        <f t="shared" si="5"/>
        <v>15.625</v>
      </c>
      <c r="H11" s="386">
        <v>40.0</v>
      </c>
      <c r="I11" s="386">
        <v>40.0</v>
      </c>
      <c r="J11" s="386" t="str">
        <f>H11/Main!$D$9</f>
        <v>40</v>
      </c>
      <c r="K11" s="386" t="str">
        <f>I11/Main!$D$10</f>
        <v>40</v>
      </c>
      <c r="L11" s="387" t="str">
        <f t="shared" si="6"/>
        <v>1.0</v>
      </c>
      <c r="M11" s="387">
        <v>1.0</v>
      </c>
      <c r="N11" s="389"/>
      <c r="O11" s="389"/>
      <c r="P11" s="390">
        <v>1.5E7</v>
      </c>
      <c r="Q11" s="390">
        <v>1000.0</v>
      </c>
      <c r="R11" s="390" t="str">
        <f>Q11*Main!$D$6</f>
        <v>1,000</v>
      </c>
      <c r="S11" s="391"/>
      <c r="T11" s="391"/>
      <c r="U11" s="389"/>
      <c r="V11" s="389"/>
      <c r="W11" s="389"/>
      <c r="X11" s="389"/>
      <c r="Y11" s="389"/>
      <c r="Z11" s="389"/>
      <c r="AA11" s="389"/>
      <c r="AB11" s="389"/>
      <c r="AC11" s="392" t="s">
        <v>913</v>
      </c>
      <c r="AD11" s="393">
        <v>80.0</v>
      </c>
      <c r="AE11" s="393">
        <v>0.0</v>
      </c>
      <c r="AF11" s="393">
        <v>0.0</v>
      </c>
      <c r="AG11" s="393">
        <v>8.0</v>
      </c>
      <c r="AH11" s="393">
        <v>40.0</v>
      </c>
      <c r="AI11" s="393">
        <v>0.0</v>
      </c>
      <c r="AJ11" s="393">
        <v>6.0</v>
      </c>
      <c r="AK11" s="394">
        <v>25.0</v>
      </c>
      <c r="AL11" s="393">
        <v>0.0</v>
      </c>
      <c r="AM11" s="393">
        <v>0.0</v>
      </c>
      <c r="AN11" s="393">
        <v>0.0</v>
      </c>
      <c r="AO11" s="393">
        <v>4.0</v>
      </c>
      <c r="AP11" s="393">
        <v>0.0</v>
      </c>
      <c r="AQ11" s="393">
        <v>100.0</v>
      </c>
      <c r="AR11" s="393">
        <v>0.0</v>
      </c>
      <c r="AS11" s="393">
        <v>0.0</v>
      </c>
      <c r="AT11" s="393">
        <v>0.0</v>
      </c>
      <c r="AU11" s="393">
        <v>0.0</v>
      </c>
      <c r="AV11" s="393">
        <v>0.0</v>
      </c>
      <c r="AW11" s="393">
        <v>0.0</v>
      </c>
      <c r="AX11" s="393">
        <v>0.0</v>
      </c>
      <c r="AY11" s="493" t="str">
        <f t="shared" ref="AY11:BS11" si="41">IF(AD11 = 0, "", AD11)</f>
        <v>80</v>
      </c>
      <c r="AZ11" s="397" t="str">
        <f t="shared" si="41"/>
        <v/>
      </c>
      <c r="BA11" s="397" t="str">
        <f t="shared" si="41"/>
        <v/>
      </c>
      <c r="BB11" s="397" t="str">
        <f t="shared" si="41"/>
        <v>8</v>
      </c>
      <c r="BC11" s="397" t="str">
        <f t="shared" si="41"/>
        <v>40</v>
      </c>
      <c r="BD11" s="397" t="str">
        <f t="shared" si="41"/>
        <v/>
      </c>
      <c r="BE11" s="397" t="str">
        <f t="shared" si="41"/>
        <v>6</v>
      </c>
      <c r="BF11" s="398" t="str">
        <f t="shared" si="41"/>
        <v>25</v>
      </c>
      <c r="BG11" s="397" t="str">
        <f t="shared" si="41"/>
        <v/>
      </c>
      <c r="BH11" s="397" t="str">
        <f t="shared" si="41"/>
        <v/>
      </c>
      <c r="BI11" s="397" t="str">
        <f t="shared" si="41"/>
        <v/>
      </c>
      <c r="BJ11" s="397" t="str">
        <f t="shared" si="41"/>
        <v>4</v>
      </c>
      <c r="BK11" s="397" t="str">
        <f t="shared" si="41"/>
        <v/>
      </c>
      <c r="BL11" s="397" t="str">
        <f t="shared" si="41"/>
        <v>100</v>
      </c>
      <c r="BM11" s="397" t="str">
        <f t="shared" si="41"/>
        <v/>
      </c>
      <c r="BN11" s="397" t="str">
        <f t="shared" si="41"/>
        <v/>
      </c>
      <c r="BO11" s="397" t="str">
        <f t="shared" si="41"/>
        <v/>
      </c>
      <c r="BP11" s="397" t="str">
        <f t="shared" si="41"/>
        <v/>
      </c>
      <c r="BQ11" s="397" t="str">
        <f t="shared" si="41"/>
        <v/>
      </c>
      <c r="BR11" s="397" t="str">
        <f t="shared" si="41"/>
        <v/>
      </c>
      <c r="BS11" s="399" t="str">
        <f t="shared" si="41"/>
        <v/>
      </c>
      <c r="BT11" s="400" t="str">
        <f>$AY11*Assembly!Y$4+$AZ11*Assembly!Y$5+$BA11*Assembly!Y$6+$BB11*Assembly!Y$7+$BC11*Assembly!Y$8+$BD11*Assembly!Y$9+$BE11*Assembly!Y$10+$BF11*Assembly!Y$11+$BG11*Assembly!Y$12+$BH11*Assembly!Y$13+$BI11*Assembly!Y$14+$BJ11*Assembly!Y$15+$BK11*Assembly!Y$16+$BL11*Assembly!Y$17+$BM11*Assembly!Y$18+$BN11*Assembly!Y$19+$BO11*Assembly!Y$20+$BP11*Assembly!Y$21+$BQ11*Assembly!Y$22+$BR11*Assembly!Y$23+$BS11*Assembly!Y$24</f>
        <v>4,793</v>
      </c>
      <c r="BU11" s="401" t="str">
        <f t="shared" si="8"/>
        <v>307</v>
      </c>
      <c r="BV11" s="401" t="str">
        <f>$AY11*Assembly!AC$4+$AZ11*Assembly!AC$5+$BA11*Assembly!AC$6+$BB11*Assembly!AC$7+$BC11*Assembly!AC$8+$BD11*Assembly!AC$9+$BE11*Assembly!AC$10+$BF11*Assembly!AC$11+$BG11*Assembly!AC$12+$BH11*Assembly!AC$13+$BI11*Assembly!AC$14+$BJ11*Assembly!AC$15+$BK11*Assembly!AC$16+$BL11*Assembly!AC$17+$BM11*Assembly!AC$18+$BN11*Assembly!AC$19+$BO11*Assembly!AC$20+$BP11*Assembly!AC$21+$BQ11*Assembly!AC$22+$BR11*Assembly!AC$23+$BS11*Assembly!AC$24</f>
        <v>12,065</v>
      </c>
      <c r="BW11" s="402" t="str">
        <f t="shared" si="9"/>
        <v>2.52</v>
      </c>
      <c r="BX11" s="403" t="str">
        <f t="shared" si="10"/>
        <v>772</v>
      </c>
      <c r="BY11" s="404" t="str">
        <f t="shared" si="11"/>
        <v>39.3</v>
      </c>
      <c r="BZ11" s="405" t="str">
        <f t="shared" ref="BZ11:BZ18" si="46">P11/BT11</f>
        <v>3,129.6 W</v>
      </c>
      <c r="CA11" s="401" t="str">
        <f>$AY11*Assembly!X$4+$AZ11*Assembly!X$5+$BA11*Assembly!X$6+$BB11*Assembly!X$7+$BC11*Assembly!X$8+$BD11*Assembly!X$9+$BE11*Assembly!X$10+$BF11*Assembly!X$11+$BG11*Assembly!X$12+$BH11*Assembly!X$13+$BI11*Assembly!X$14+$BJ11*Assembly!X$15+$BK11*Assembly!X$16+$BL11*Assembly!X$17+$BM11*Assembly!X$18+$BN11*Assembly!X$19+$BO11*Assembly!X$20+$BP11*Assembly!X$21+$BQ11*Assembly!X$22+$BR11*Assembly!X$23+$BS11*Assembly!X$24</f>
        <v>387</v>
      </c>
      <c r="CB11" s="401" t="str">
        <f t="shared" si="12"/>
        <v>60,200</v>
      </c>
      <c r="CC11" s="406" t="str">
        <f t="shared" si="13"/>
        <v>0.0602</v>
      </c>
      <c r="CD11" s="407" t="str">
        <f>$AY11*Assembly!AB$4+$AZ11*Assembly!AB$5+$BA11*Assembly!AB$6+$BB11*Assembly!AB$7+$BC11*Assembly!AB$8+$BD11*Assembly!AB$9+$BE11*Assembly!AB$10+$BF11*Assembly!AB$11+$BG11*Assembly!AB$12+$BH11*Assembly!AB$13+$BI11*Assembly!AB$14+$BJ11*Assembly!AB$15+$BK11*Assembly!AB$16+$BL11*Assembly!AB$17+$BM11*Assembly!AB$18+$BN11*Assembly!AB$19+$BO11*Assembly!AB$20+$BP11*Assembly!AB$21+$BQ11*Assembly!AB$22+$BR11*Assembly!AB$23+$BS11*Assembly!AB$24</f>
        <v>1,557</v>
      </c>
      <c r="CE11" s="390" t="str">
        <f>$AY11*Assembly!M$4+$AZ11*Assembly!M$5+$BA11*Assembly!M$6+$BB11*Assembly!M$7+$BC11*Assembly!M$8+$BD11*Assembly!M$9+$BE11*Assembly!M$10+$BF11*Assembly!M$11+$BG11*Assembly!M$12+$BH11*Assembly!M$13+$BI11*Assembly!M$14+$BJ11*Assembly!M$15+$BK11*Assembly!M$16+$BL11*Assembly!M$17+$BM11*Assembly!M$18+$BN11*Assembly!M$19+$BO11*Assembly!M$20+$BP11*Assembly!M$21+$BQ11*Assembly!M$22+$BR11*Assembly!M$23+$BS11*Assembly!M$24</f>
        <v>4,001</v>
      </c>
      <c r="CF11" s="390" t="str">
        <f>$AY11*Assembly!N$4+$AZ11*Assembly!N$5+$BA11*Assembly!N$6+$BB11*Assembly!N$7+$BC11*Assembly!N$8+$BD11*Assembly!N$9+$BE11*Assembly!N$10+$BF11*Assembly!N$11+$BG11*Assembly!N$12+$BH11*Assembly!N$13+$BI11*Assembly!N$14+$BJ11*Assembly!N$15+$BK11*Assembly!N$16+$BL11*Assembly!N$17+$BM11*Assembly!N$18+$BN11*Assembly!N$19+$BO11*Assembly!N$20+$BP11*Assembly!N$21+$BQ11*Assembly!N$22+$BR11*Assembly!N$23+$BS11*Assembly!N$24</f>
        <v>50</v>
      </c>
      <c r="CG11" s="390" t="str">
        <f>$AY11*Assembly!O$4+$AZ11*Assembly!O$5+$BA11*Assembly!O$6+$BB11*Assembly!O$7+$BC11*Assembly!O$8+$BD11*Assembly!O$9+$BE11*Assembly!O$10+$BF11*Assembly!O$11+$BG11*Assembly!O$12+$BH11*Assembly!O$13+$BI11*Assembly!O$14+$BJ11*Assembly!O$15+$BK11*Assembly!O$16+$BL11*Assembly!O$17+$BM11*Assembly!O$18+$BN11*Assembly!O$19+$BO11*Assembly!O$20+$BP11*Assembly!O$21+$BQ11*Assembly!O$22+$BR11*Assembly!O$23+$BS11*Assembly!O$24</f>
        <v>12</v>
      </c>
      <c r="CH11" s="386" t="str">
        <f>$AY11*Assembly!P$4+$AZ11*Assembly!P$5+$BA11*Assembly!P$6+$BB11*Assembly!P$7+$BC11*Assembly!P$8+$BD11*Assembly!P$9+$BE11*Assembly!P$10+$BF11*Assembly!P$11+$BG11*Assembly!P$12+$BH11*Assembly!P$13+$BI11*Assembly!P$14+$BJ11*Assembly!P$15+$BK11*Assembly!P$16+$BL11*Assembly!P$17+$BM11*Assembly!P$18+$BN11*Assembly!P$19+$BO11*Assembly!P$20+$BP11*Assembly!P$21+$BQ11*Assembly!P$22+$BR11*Assembly!P$23+$BS11*Assembly!P$24</f>
        <v>0</v>
      </c>
      <c r="CI11" s="386" t="str">
        <f>$AY11*Assembly!Q$4+$AZ11*Assembly!Q$5+$BA11*Assembly!Q$6+$BB11*Assembly!Q$7+$BC11*Assembly!Q$8+$BD11*Assembly!Q$9+$BE11*Assembly!Q$10+$BF11*Assembly!Q$11+$BG11*Assembly!Q$12+$BH11*Assembly!Q$13+$BI11*Assembly!Q$14+$BJ11*Assembly!Q$15+$BK11*Assembly!Q$16+$BL11*Assembly!Q$17+$BM11*Assembly!Q$18+$BN11*Assembly!Q$19+$BO11*Assembly!Q$20+$BP11*Assembly!Q$21+$BQ11*Assembly!Q$22+$BR11*Assembly!Q$23+$BS11*Assembly!Q$24</f>
        <v>5</v>
      </c>
      <c r="CJ11" s="390" t="str">
        <f>$AY11*Assembly!R$4+$AZ11*Assembly!R$5+$BA11*Assembly!R$6+$BB11*Assembly!R$7+$BC11*Assembly!R$8+$BD11*Assembly!R$9+$BE11*Assembly!R$10+$BF11*Assembly!R$11+$BG11*Assembly!R$12+$BH11*Assembly!R$13+$BI11*Assembly!R$14+$BJ11*Assembly!R$15+$BK11*Assembly!R$16+$BL11*Assembly!R$17+$BM11*Assembly!R$18+$BN11*Assembly!R$19+$BO11*Assembly!R$20+$BP11*Assembly!R$21+$BQ11*Assembly!R$22+$BR11*Assembly!R$23+$BS11*Assembly!R$24</f>
        <v>500</v>
      </c>
      <c r="CK11" s="386" t="str">
        <f>$AY11*Assembly!S$4+$AZ11*Assembly!S$5+$BA11*Assembly!S$6+$BB11*Assembly!S$7+$BC11*Assembly!S$8+$BD11*Assembly!S$9+$BE11*Assembly!S$10+$BF11*Assembly!S$11+$BG11*Assembly!S$12+$BH11*Assembly!S$13+$BI11*Assembly!S$14+$BJ11*Assembly!S$15+$BK11*Assembly!S$16+$BL11*Assembly!S$17+$BM11*Assembly!S$18+$BN11*Assembly!S$19+$BO11*Assembly!S$20+$BP11*Assembly!S$21+$BQ11*Assembly!S$22+$BR11*Assembly!S$23+$BS11*Assembly!S$24</f>
        <v>0</v>
      </c>
      <c r="CL11" s="386" t="str">
        <f>$AY11*Assembly!T$4+$AZ11*Assembly!T$5+$BA11*Assembly!T$6+$BB11*Assembly!T$7+$BC11*Assembly!T$8+$BD11*Assembly!T$9+$BE11*Assembly!T$10+$BF11*Assembly!T$11+$BG11*Assembly!T$12+$BH11*Assembly!T$13+$BI11*Assembly!T$14+$BJ11*Assembly!T$15+$BK11*Assembly!T$16+$BL11*Assembly!T$17+$BM11*Assembly!T$18+$BN11*Assembly!T$19+$BO11*Assembly!T$20+$BP11*Assembly!T$21+$BQ11*Assembly!T$22+$BR11*Assembly!T$23+$BS11*Assembly!T$24</f>
        <v>0</v>
      </c>
      <c r="CM11" s="386" t="str">
        <f>$AY11*Assembly!U$4+$AZ11*Assembly!U$5+$BA11*Assembly!U$6+$BB11*Assembly!U$7+$BC11*Assembly!U$8+$BD11*Assembly!U$9+$BE11*Assembly!U$10+$BF11*Assembly!U$11+$BG11*Assembly!U$12+$BH11*Assembly!U$13+$BI11*Assembly!U$14+$BJ11*Assembly!U$15+$BK11*Assembly!U$16+$BL11*Assembly!U$17+$BM11*Assembly!U$18+$BN11*Assembly!U$19+$BO11*Assembly!U$20+$BP11*Assembly!U$21+$BQ11*Assembly!U$22+$BR11*Assembly!U$23+$BS11*Assembly!U$24</f>
        <v>0</v>
      </c>
      <c r="CN11" s="390" t="str">
        <f>$AY11*Assembly!V$4+$AZ11*Assembly!V$5+$BA11*Assembly!V$6+$BB11*Assembly!V$7+$BC11*Assembly!V$8+$BD11*Assembly!V$9+$BE11*Assembly!V$10+$BF11*Assembly!V$11+$BG11*Assembly!V$12+$BH11*Assembly!V$13+$BI11*Assembly!V$14+$BJ11*Assembly!V$15+$BK11*Assembly!V$16+$BL11*Assembly!V$17+$BM11*Assembly!V$18+$BN11*Assembly!V$19+$BO11*Assembly!V$20+$BP11*Assembly!V$21+$BQ11*Assembly!V$22+$BR11*Assembly!V$23+$BS11*Assembly!V$24</f>
        <v>2,000</v>
      </c>
      <c r="CO11" s="390" t="str">
        <f>CE11*Refining!$F$3</f>
        <v>7,144</v>
      </c>
      <c r="CP11" s="390" t="str">
        <f>CF11*Refining!$F$4</f>
        <v>156</v>
      </c>
      <c r="CQ11" s="390" t="str">
        <f>CG11*Refining!$F$5</f>
        <v>50</v>
      </c>
      <c r="CR11" s="390" t="str">
        <f>CH11*Refining!$F$6</f>
        <v>0</v>
      </c>
      <c r="CS11" s="390" t="str">
        <f>CI11*Refining!$F$7</f>
        <v>9</v>
      </c>
      <c r="CT11" s="390" t="str">
        <f>CJ11*Refining!$F$8</f>
        <v>6,250</v>
      </c>
      <c r="CU11" s="390" t="str">
        <f>CK11*Refining!$F$9</f>
        <v>0</v>
      </c>
      <c r="CV11" s="390" t="str">
        <f>CL11*Refining!$F$10</f>
        <v>0</v>
      </c>
      <c r="CW11" s="390" t="str">
        <f>CM11*Refining!$F$11</f>
        <v>0</v>
      </c>
      <c r="CX11" s="390" t="str">
        <f>CN11*Refining!$F$12</f>
        <v>2,778</v>
      </c>
      <c r="CY11" s="408" t="str">
        <f t="shared" ref="CY11:DR11" si="42">IF(CE11 = 0, "", CE11)</f>
        <v>4,001</v>
      </c>
      <c r="CZ11" s="409" t="str">
        <f t="shared" si="42"/>
        <v>50</v>
      </c>
      <c r="DA11" s="409" t="str">
        <f t="shared" si="42"/>
        <v>12</v>
      </c>
      <c r="DB11" s="410" t="str">
        <f t="shared" si="42"/>
        <v/>
      </c>
      <c r="DC11" s="411" t="str">
        <f t="shared" si="42"/>
        <v>5.0</v>
      </c>
      <c r="DD11" s="409" t="str">
        <f t="shared" si="42"/>
        <v>500</v>
      </c>
      <c r="DE11" s="411" t="str">
        <f t="shared" si="42"/>
        <v/>
      </c>
      <c r="DF11" s="411" t="str">
        <f t="shared" si="42"/>
        <v/>
      </c>
      <c r="DG11" s="409" t="str">
        <f t="shared" si="42"/>
        <v/>
      </c>
      <c r="DH11" s="412" t="str">
        <f t="shared" si="42"/>
        <v>2,000</v>
      </c>
      <c r="DI11" s="408" t="str">
        <f t="shared" si="42"/>
        <v>7,144</v>
      </c>
      <c r="DJ11" s="409" t="str">
        <f t="shared" si="42"/>
        <v>156</v>
      </c>
      <c r="DK11" s="409" t="str">
        <f t="shared" si="42"/>
        <v>50</v>
      </c>
      <c r="DL11" s="409" t="str">
        <f t="shared" si="42"/>
        <v/>
      </c>
      <c r="DM11" s="413" t="str">
        <f t="shared" si="42"/>
        <v>8.9</v>
      </c>
      <c r="DN11" s="409" t="str">
        <f t="shared" si="42"/>
        <v>6,250</v>
      </c>
      <c r="DO11" s="409" t="str">
        <f t="shared" si="42"/>
        <v/>
      </c>
      <c r="DP11" s="409" t="str">
        <f t="shared" si="42"/>
        <v/>
      </c>
      <c r="DQ11" s="409" t="str">
        <f t="shared" si="42"/>
        <v/>
      </c>
      <c r="DR11" s="412" t="str">
        <f t="shared" si="42"/>
        <v>2,778</v>
      </c>
      <c r="DS11" s="414" t="str">
        <f t="shared" si="15"/>
        <v>6,568</v>
      </c>
      <c r="DT11" s="415" t="str">
        <f t="shared" si="16"/>
        <v>16,387</v>
      </c>
      <c r="DU11" s="401" t="str">
        <f>CY11*'Ores &amp; Ingots'!$C$3+CZ11*'Ores &amp; Ingots'!$C$4+DA11*'Ores &amp; Ingots'!$C$5+DB11*'Ores &amp; Ingots'!$C$6+DC11*'Ores &amp; Ingots'!$C$7+DD11*'Ores &amp; Ingots'!$C$8+DE11*'Ores &amp; Ingots'!$C$9+DF11*'Ores &amp; Ingots'!$C$10+DG11*'Ores &amp; Ingots'!$C$11+DH11*'Ores &amp; Ingots'!$C$12</f>
        <v>1,305</v>
      </c>
      <c r="DV11" s="401" t="str">
        <f>DI11*'Ores &amp; Ingots'!$B$3+DJ11*'Ores &amp; Ingots'!$B$4+DK11*'Ores &amp; Ingots'!$B$5+DL11*'Ores &amp; Ingots'!$B$6+DM11*'Ores &amp; Ingots'!$B$7+DN11*'Ores &amp; Ingots'!$B$8+DO11*'Ores &amp; Ingots'!$B$9+DP11*'Ores &amp; Ingots'!$B$10+DQ11*'Ores &amp; Ingots'!$B$11+DR11*'Ores &amp; Ingots'!$B$12</f>
        <v>6,063</v>
      </c>
      <c r="DW11" s="415" t="str">
        <f>CY11*Refining!$G$3+CZ11*Refining!$G$4+DA11*Refining!$G$5+DB11*Refining!$G$6+DC11*Refining!$G$7+DD11*Refining!$G$8+DE11*Refining!$G$9+DF11*Refining!$G$10+DG11*Refining!$G$11+DH11*Refining!$G$12</f>
        <v>5,694</v>
      </c>
      <c r="DX11" s="415" t="str">
        <f t="shared" si="17"/>
        <v>885,808</v>
      </c>
      <c r="DY11" s="416" t="str">
        <f t="shared" si="18"/>
        <v>0.8858</v>
      </c>
      <c r="DZ11" s="414" t="str">
        <f t="shared" si="19"/>
        <v>6,121</v>
      </c>
      <c r="EA11" s="413" t="str">
        <f t="shared" ref="EA11:EB11" si="43">DZ11/60</f>
        <v>102.0</v>
      </c>
      <c r="EB11" s="413" t="str">
        <f t="shared" si="43"/>
        <v>1.7</v>
      </c>
      <c r="EC11" s="417" t="str">
        <f t="shared" si="21"/>
        <v>0.07</v>
      </c>
      <c r="ED11" s="414" t="str">
        <f t="shared" si="22"/>
        <v>946,008</v>
      </c>
      <c r="EE11" s="413" t="str">
        <f t="shared" ref="EE11:EF11" si="44">ED11/1000</f>
        <v>946.0</v>
      </c>
      <c r="EF11" s="418" t="str">
        <f t="shared" si="44"/>
        <v>0.95</v>
      </c>
      <c r="EG11" s="419" t="str">
        <f t="shared" si="24"/>
        <v>0.9460</v>
      </c>
      <c r="EH11" s="225">
        <v>2520.0</v>
      </c>
    </row>
    <row r="12">
      <c r="A12" s="33"/>
      <c r="B12" s="226" t="s">
        <v>916</v>
      </c>
      <c r="C12" s="227" t="s">
        <v>885</v>
      </c>
      <c r="D12" s="227">
        <v>1.0</v>
      </c>
      <c r="E12" s="227">
        <v>1.0</v>
      </c>
      <c r="F12" s="227">
        <v>1.0</v>
      </c>
      <c r="G12" s="420" t="str">
        <f t="shared" si="5"/>
        <v>0.125</v>
      </c>
      <c r="H12" s="421">
        <v>20.0</v>
      </c>
      <c r="I12" s="421">
        <v>20.0</v>
      </c>
      <c r="J12" s="421" t="str">
        <f>H12/Main!$D$9</f>
        <v>20</v>
      </c>
      <c r="K12" s="421" t="str">
        <f>I12/Main!$D$10</f>
        <v>20</v>
      </c>
      <c r="L12" s="422" t="str">
        <f t="shared" si="6"/>
        <v>1.0</v>
      </c>
      <c r="M12" s="422">
        <v>1.0</v>
      </c>
      <c r="N12" s="423"/>
      <c r="O12" s="423"/>
      <c r="P12" s="424">
        <v>500000.0</v>
      </c>
      <c r="Q12" s="424">
        <v>125.0</v>
      </c>
      <c r="R12" s="424" t="str">
        <f>Q12*Main!$D$6</f>
        <v>125</v>
      </c>
      <c r="S12" s="425"/>
      <c r="T12" s="425"/>
      <c r="U12" s="423"/>
      <c r="V12" s="423"/>
      <c r="W12" s="423"/>
      <c r="X12" s="423"/>
      <c r="Y12" s="423"/>
      <c r="Z12" s="423"/>
      <c r="AA12" s="423"/>
      <c r="AB12" s="423"/>
      <c r="AC12" s="426"/>
      <c r="AD12" s="427">
        <v>3.0</v>
      </c>
      <c r="AE12" s="427">
        <v>0.0</v>
      </c>
      <c r="AF12" s="427">
        <v>0.0</v>
      </c>
      <c r="AG12" s="427">
        <v>1.0</v>
      </c>
      <c r="AH12" s="427">
        <v>10.0</v>
      </c>
      <c r="AI12" s="427">
        <v>0.0</v>
      </c>
      <c r="AJ12" s="427">
        <v>1.0</v>
      </c>
      <c r="AK12" s="428">
        <v>10.0</v>
      </c>
      <c r="AL12" s="427">
        <v>0.0</v>
      </c>
      <c r="AM12" s="427">
        <v>0.0</v>
      </c>
      <c r="AN12" s="427">
        <v>0.0</v>
      </c>
      <c r="AO12" s="427">
        <v>1.0</v>
      </c>
      <c r="AP12" s="427">
        <v>0.0</v>
      </c>
      <c r="AQ12" s="427">
        <v>3.0</v>
      </c>
      <c r="AR12" s="427">
        <v>0.0</v>
      </c>
      <c r="AS12" s="427">
        <v>0.0</v>
      </c>
      <c r="AT12" s="427">
        <v>0.0</v>
      </c>
      <c r="AU12" s="427">
        <v>0.0</v>
      </c>
      <c r="AV12" s="427">
        <v>0.0</v>
      </c>
      <c r="AW12" s="427">
        <v>0.0</v>
      </c>
      <c r="AX12" s="427">
        <v>0.0</v>
      </c>
      <c r="AY12" s="429" t="str">
        <f t="shared" ref="AY12:BS12" si="45">IF(AD12 = 0, "", AD12)</f>
        <v>3</v>
      </c>
      <c r="AZ12" s="430" t="str">
        <f t="shared" si="45"/>
        <v/>
      </c>
      <c r="BA12" s="430" t="str">
        <f t="shared" si="45"/>
        <v/>
      </c>
      <c r="BB12" s="430" t="str">
        <f t="shared" si="45"/>
        <v>1</v>
      </c>
      <c r="BC12" s="430" t="str">
        <f t="shared" si="45"/>
        <v>10</v>
      </c>
      <c r="BD12" s="430" t="str">
        <f t="shared" si="45"/>
        <v/>
      </c>
      <c r="BE12" s="430" t="str">
        <f t="shared" si="45"/>
        <v>1</v>
      </c>
      <c r="BF12" s="431" t="str">
        <f t="shared" si="45"/>
        <v>10</v>
      </c>
      <c r="BG12" s="430" t="str">
        <f t="shared" si="45"/>
        <v/>
      </c>
      <c r="BH12" s="430" t="str">
        <f t="shared" si="45"/>
        <v/>
      </c>
      <c r="BI12" s="430" t="str">
        <f t="shared" si="45"/>
        <v/>
      </c>
      <c r="BJ12" s="430" t="str">
        <f t="shared" si="45"/>
        <v>1</v>
      </c>
      <c r="BK12" s="430" t="str">
        <f t="shared" si="45"/>
        <v/>
      </c>
      <c r="BL12" s="430" t="str">
        <f t="shared" si="45"/>
        <v>3</v>
      </c>
      <c r="BM12" s="430" t="str">
        <f t="shared" si="45"/>
        <v/>
      </c>
      <c r="BN12" s="430" t="str">
        <f t="shared" si="45"/>
        <v/>
      </c>
      <c r="BO12" s="430" t="str">
        <f t="shared" si="45"/>
        <v/>
      </c>
      <c r="BP12" s="430" t="str">
        <f t="shared" si="45"/>
        <v/>
      </c>
      <c r="BQ12" s="430" t="str">
        <f t="shared" si="45"/>
        <v/>
      </c>
      <c r="BR12" s="430" t="str">
        <f t="shared" si="45"/>
        <v/>
      </c>
      <c r="BS12" s="432" t="str">
        <f t="shared" si="45"/>
        <v/>
      </c>
      <c r="BT12" s="433" t="str">
        <f>$AY12*Assembly!Y$4+$AZ12*Assembly!Y$5+$BA12*Assembly!Y$6+$BB12*Assembly!Y$7+$BC12*Assembly!Y$8+$BD12*Assembly!Y$9+$BE12*Assembly!Y$10+$BF12*Assembly!Y$11+$BG12*Assembly!Y$12+$BH12*Assembly!Y$13+$BI12*Assembly!Y$14+$BJ12*Assembly!Y$15+$BK12*Assembly!Y$16+$BL12*Assembly!Y$17+$BM12*Assembly!Y$18+$BN12*Assembly!Y$19+$BO12*Assembly!Y$20+$BP12*Assembly!Y$21+$BQ12*Assembly!Y$22+$BR12*Assembly!Y$23+$BS12*Assembly!Y$24</f>
        <v>272</v>
      </c>
      <c r="BU12" s="434" t="str">
        <f t="shared" si="8"/>
        <v>2,176</v>
      </c>
      <c r="BV12" s="434" t="str">
        <f>$AY12*Assembly!AC$4+$AZ12*Assembly!AC$5+$BA12*Assembly!AC$6+$BB12*Assembly!AC$7+$BC12*Assembly!AC$8+$BD12*Assembly!AC$9+$BE12*Assembly!AC$10+$BF12*Assembly!AC$11+$BG12*Assembly!AC$12+$BH12*Assembly!AC$13+$BI12*Assembly!AC$14+$BJ12*Assembly!AC$15+$BK12*Assembly!AC$16+$BL12*Assembly!AC$17+$BM12*Assembly!AC$18+$BN12*Assembly!AC$19+$BO12*Assembly!AC$20+$BP12*Assembly!AC$21+$BQ12*Assembly!AC$22+$BR12*Assembly!AC$23+$BS12*Assembly!AC$24</f>
        <v>800</v>
      </c>
      <c r="BW12" s="435" t="str">
        <f t="shared" si="9"/>
        <v>2.94</v>
      </c>
      <c r="BX12" s="436" t="str">
        <f t="shared" si="10"/>
        <v>6400</v>
      </c>
      <c r="BY12" s="437" t="str">
        <f t="shared" si="11"/>
        <v>0.4</v>
      </c>
      <c r="BZ12" s="438" t="str">
        <f t="shared" si="46"/>
        <v>1,838.2 W</v>
      </c>
      <c r="CA12" s="434" t="str">
        <f>$AY12*Assembly!X$4+$AZ12*Assembly!X$5+$BA12*Assembly!X$6+$BB12*Assembly!X$7+$BC12*Assembly!X$8+$BD12*Assembly!X$9+$BE12*Assembly!X$10+$BF12*Assembly!X$11+$BG12*Assembly!X$12+$BH12*Assembly!X$13+$BI12*Assembly!X$14+$BJ12*Assembly!X$15+$BK12*Assembly!X$16+$BL12*Assembly!X$17+$BM12*Assembly!X$18+$BN12*Assembly!X$19+$BO12*Assembly!X$20+$BP12*Assembly!X$21+$BQ12*Assembly!X$22+$BR12*Assembly!X$23+$BS12*Assembly!X$24</f>
        <v>60</v>
      </c>
      <c r="CB12" s="434" t="str">
        <f t="shared" si="12"/>
        <v>9,333</v>
      </c>
      <c r="CC12" s="439" t="str">
        <f t="shared" si="13"/>
        <v>0.0093</v>
      </c>
      <c r="CD12" s="440" t="str">
        <f>$AY12*Assembly!AB$4+$AZ12*Assembly!AB$5+$BA12*Assembly!AB$6+$BB12*Assembly!AB$7+$BC12*Assembly!AB$8+$BD12*Assembly!AB$9+$BE12*Assembly!AB$10+$BF12*Assembly!AB$11+$BG12*Assembly!AB$12+$BH12*Assembly!AB$13+$BI12*Assembly!AB$14+$BJ12*Assembly!AB$15+$BK12*Assembly!AB$16+$BL12*Assembly!AB$17+$BM12*Assembly!AB$18+$BN12*Assembly!AB$19+$BO12*Assembly!AB$20+$BP12*Assembly!AB$21+$BQ12*Assembly!AB$22+$BR12*Assembly!AB$23+$BS12*Assembly!AB$24</f>
        <v>124</v>
      </c>
      <c r="CE12" s="424" t="str">
        <f>$AY12*Assembly!M$4+$AZ12*Assembly!M$5+$BA12*Assembly!M$6+$BB12*Assembly!M$7+$BC12*Assembly!M$8+$BD12*Assembly!M$9+$BE12*Assembly!M$10+$BF12*Assembly!M$11+$BG12*Assembly!M$12+$BH12*Assembly!M$13+$BI12*Assembly!M$14+$BJ12*Assembly!M$15+$BK12*Assembly!M$16+$BL12*Assembly!M$17+$BM12*Assembly!M$18+$BN12*Assembly!M$19+$BO12*Assembly!M$20+$BP12*Assembly!M$21+$BQ12*Assembly!M$22+$BR12*Assembly!M$23+$BS12*Assembly!M$24</f>
        <v>275</v>
      </c>
      <c r="CF12" s="424" t="str">
        <f>$AY12*Assembly!N$4+$AZ12*Assembly!N$5+$BA12*Assembly!N$6+$BB12*Assembly!N$7+$BC12*Assembly!N$8+$BD12*Assembly!N$9+$BE12*Assembly!N$10+$BF12*Assembly!N$11+$BG12*Assembly!N$12+$BH12*Assembly!N$13+$BI12*Assembly!N$14+$BJ12*Assembly!N$15+$BK12*Assembly!N$16+$BL12*Assembly!N$17+$BM12*Assembly!N$18+$BN12*Assembly!N$19+$BO12*Assembly!N$20+$BP12*Assembly!N$21+$BQ12*Assembly!N$22+$BR12*Assembly!N$23+$BS12*Assembly!N$24</f>
        <v>10</v>
      </c>
      <c r="CG12" s="424" t="str">
        <f>$AY12*Assembly!O$4+$AZ12*Assembly!O$5+$BA12*Assembly!O$6+$BB12*Assembly!O$7+$BC12*Assembly!O$8+$BD12*Assembly!O$9+$BE12*Assembly!O$10+$BF12*Assembly!O$11+$BG12*Assembly!O$12+$BH12*Assembly!O$13+$BI12*Assembly!O$14+$BJ12*Assembly!O$15+$BK12*Assembly!O$16+$BL12*Assembly!O$17+$BM12*Assembly!O$18+$BN12*Assembly!O$19+$BO12*Assembly!O$20+$BP12*Assembly!O$21+$BQ12*Assembly!O$22+$BR12*Assembly!O$23+$BS12*Assembly!O$24</f>
        <v>3</v>
      </c>
      <c r="CH12" s="421" t="str">
        <f>$AY12*Assembly!P$4+$AZ12*Assembly!P$5+$BA12*Assembly!P$6+$BB12*Assembly!P$7+$BC12*Assembly!P$8+$BD12*Assembly!P$9+$BE12*Assembly!P$10+$BF12*Assembly!P$11+$BG12*Assembly!P$12+$BH12*Assembly!P$13+$BI12*Assembly!P$14+$BJ12*Assembly!P$15+$BK12*Assembly!P$16+$BL12*Assembly!P$17+$BM12*Assembly!P$18+$BN12*Assembly!P$19+$BO12*Assembly!P$20+$BP12*Assembly!P$21+$BQ12*Assembly!P$22+$BR12*Assembly!P$23+$BS12*Assembly!P$24</f>
        <v>0</v>
      </c>
      <c r="CI12" s="421" t="str">
        <f>$AY12*Assembly!Q$4+$AZ12*Assembly!Q$5+$BA12*Assembly!Q$6+$BB12*Assembly!Q$7+$BC12*Assembly!Q$8+$BD12*Assembly!Q$9+$BE12*Assembly!Q$10+$BF12*Assembly!Q$11+$BG12*Assembly!Q$12+$BH12*Assembly!Q$13+$BI12*Assembly!Q$14+$BJ12*Assembly!Q$15+$BK12*Assembly!Q$16+$BL12*Assembly!Q$17+$BM12*Assembly!Q$18+$BN12*Assembly!Q$19+$BO12*Assembly!Q$20+$BP12*Assembly!Q$21+$BQ12*Assembly!Q$22+$BR12*Assembly!Q$23+$BS12*Assembly!Q$24</f>
        <v>2</v>
      </c>
      <c r="CJ12" s="424" t="str">
        <f>$AY12*Assembly!R$4+$AZ12*Assembly!R$5+$BA12*Assembly!R$6+$BB12*Assembly!R$7+$BC12*Assembly!R$8+$BD12*Assembly!R$9+$BE12*Assembly!R$10+$BF12*Assembly!R$11+$BG12*Assembly!R$12+$BH12*Assembly!R$13+$BI12*Assembly!R$14+$BJ12*Assembly!R$15+$BK12*Assembly!R$16+$BL12*Assembly!R$17+$BM12*Assembly!R$18+$BN12*Assembly!R$19+$BO12*Assembly!R$20+$BP12*Assembly!R$21+$BQ12*Assembly!R$22+$BR12*Assembly!R$23+$BS12*Assembly!R$24</f>
        <v>15</v>
      </c>
      <c r="CK12" s="421" t="str">
        <f>$AY12*Assembly!S$4+$AZ12*Assembly!S$5+$BA12*Assembly!S$6+$BB12*Assembly!S$7+$BC12*Assembly!S$8+$BD12*Assembly!S$9+$BE12*Assembly!S$10+$BF12*Assembly!S$11+$BG12*Assembly!S$12+$BH12*Assembly!S$13+$BI12*Assembly!S$14+$BJ12*Assembly!S$15+$BK12*Assembly!S$16+$BL12*Assembly!S$17+$BM12*Assembly!S$18+$BN12*Assembly!S$19+$BO12*Assembly!S$20+$BP12*Assembly!S$21+$BQ12*Assembly!S$22+$BR12*Assembly!S$23+$BS12*Assembly!S$24</f>
        <v>0</v>
      </c>
      <c r="CL12" s="421" t="str">
        <f>$AY12*Assembly!T$4+$AZ12*Assembly!T$5+$BA12*Assembly!T$6+$BB12*Assembly!T$7+$BC12*Assembly!T$8+$BD12*Assembly!T$9+$BE12*Assembly!T$10+$BF12*Assembly!T$11+$BG12*Assembly!T$12+$BH12*Assembly!T$13+$BI12*Assembly!T$14+$BJ12*Assembly!T$15+$BK12*Assembly!T$16+$BL12*Assembly!T$17+$BM12*Assembly!T$18+$BN12*Assembly!T$19+$BO12*Assembly!T$20+$BP12*Assembly!T$21+$BQ12*Assembly!T$22+$BR12*Assembly!T$23+$BS12*Assembly!T$24</f>
        <v>0</v>
      </c>
      <c r="CM12" s="421" t="str">
        <f>$AY12*Assembly!U$4+$AZ12*Assembly!U$5+$BA12*Assembly!U$6+$BB12*Assembly!U$7+$BC12*Assembly!U$8+$BD12*Assembly!U$9+$BE12*Assembly!U$10+$BF12*Assembly!U$11+$BG12*Assembly!U$12+$BH12*Assembly!U$13+$BI12*Assembly!U$14+$BJ12*Assembly!U$15+$BK12*Assembly!U$16+$BL12*Assembly!U$17+$BM12*Assembly!U$18+$BN12*Assembly!U$19+$BO12*Assembly!U$20+$BP12*Assembly!U$21+$BQ12*Assembly!U$22+$BR12*Assembly!U$23+$BS12*Assembly!U$24</f>
        <v>0</v>
      </c>
      <c r="CN12" s="424" t="str">
        <f>$AY12*Assembly!V$4+$AZ12*Assembly!V$5+$BA12*Assembly!V$6+$BB12*Assembly!V$7+$BC12*Assembly!V$8+$BD12*Assembly!V$9+$BE12*Assembly!V$10+$BF12*Assembly!V$11+$BG12*Assembly!V$12+$BH12*Assembly!V$13+$BI12*Assembly!V$14+$BJ12*Assembly!V$15+$BK12*Assembly!V$16+$BL12*Assembly!V$17+$BM12*Assembly!V$18+$BN12*Assembly!V$19+$BO12*Assembly!V$20+$BP12*Assembly!V$21+$BQ12*Assembly!V$22+$BR12*Assembly!V$23+$BS12*Assembly!V$24</f>
        <v>60</v>
      </c>
      <c r="CO12" s="424" t="str">
        <f>CE12*Refining!$F$3</f>
        <v>491</v>
      </c>
      <c r="CP12" s="424" t="str">
        <f>CF12*Refining!$F$4</f>
        <v>31</v>
      </c>
      <c r="CQ12" s="424" t="str">
        <f>CG12*Refining!$F$5</f>
        <v>13</v>
      </c>
      <c r="CR12" s="424" t="str">
        <f>CH12*Refining!$F$6</f>
        <v>0</v>
      </c>
      <c r="CS12" s="424" t="str">
        <f>CI12*Refining!$F$7</f>
        <v>4</v>
      </c>
      <c r="CT12" s="424" t="str">
        <f>CJ12*Refining!$F$8</f>
        <v>188</v>
      </c>
      <c r="CU12" s="424" t="str">
        <f>CK12*Refining!$F$9</f>
        <v>0</v>
      </c>
      <c r="CV12" s="424" t="str">
        <f>CL12*Refining!$F$10</f>
        <v>0</v>
      </c>
      <c r="CW12" s="424" t="str">
        <f>CM12*Refining!$F$11</f>
        <v>0</v>
      </c>
      <c r="CX12" s="424" t="str">
        <f>CN12*Refining!$F$12</f>
        <v>83</v>
      </c>
      <c r="CY12" s="441" t="str">
        <f t="shared" ref="CY12:DR12" si="47">IF(CE12 = 0, "", CE12)</f>
        <v>275</v>
      </c>
      <c r="CZ12" s="442" t="str">
        <f t="shared" si="47"/>
        <v>10</v>
      </c>
      <c r="DA12" s="442" t="str">
        <f t="shared" si="47"/>
        <v>3</v>
      </c>
      <c r="DB12" s="443" t="str">
        <f t="shared" si="47"/>
        <v/>
      </c>
      <c r="DC12" s="444" t="str">
        <f t="shared" si="47"/>
        <v>2.0</v>
      </c>
      <c r="DD12" s="442" t="str">
        <f t="shared" si="47"/>
        <v>15</v>
      </c>
      <c r="DE12" s="444" t="str">
        <f t="shared" si="47"/>
        <v/>
      </c>
      <c r="DF12" s="444" t="str">
        <f t="shared" si="47"/>
        <v/>
      </c>
      <c r="DG12" s="442" t="str">
        <f t="shared" si="47"/>
        <v/>
      </c>
      <c r="DH12" s="445" t="str">
        <f t="shared" si="47"/>
        <v>60</v>
      </c>
      <c r="DI12" s="441" t="str">
        <f t="shared" si="47"/>
        <v>491</v>
      </c>
      <c r="DJ12" s="442" t="str">
        <f t="shared" si="47"/>
        <v>31</v>
      </c>
      <c r="DK12" s="442" t="str">
        <f t="shared" si="47"/>
        <v>13</v>
      </c>
      <c r="DL12" s="442" t="str">
        <f t="shared" si="47"/>
        <v/>
      </c>
      <c r="DM12" s="446" t="str">
        <f t="shared" si="47"/>
        <v>3.6</v>
      </c>
      <c r="DN12" s="442" t="str">
        <f t="shared" si="47"/>
        <v>188</v>
      </c>
      <c r="DO12" s="442" t="str">
        <f t="shared" si="47"/>
        <v/>
      </c>
      <c r="DP12" s="442" t="str">
        <f t="shared" si="47"/>
        <v/>
      </c>
      <c r="DQ12" s="442" t="str">
        <f t="shared" si="47"/>
        <v/>
      </c>
      <c r="DR12" s="445" t="str">
        <f t="shared" si="47"/>
        <v>83</v>
      </c>
      <c r="DS12" s="447" t="str">
        <f t="shared" si="15"/>
        <v>365</v>
      </c>
      <c r="DT12" s="448" t="str">
        <f t="shared" si="16"/>
        <v>809</v>
      </c>
      <c r="DU12" s="434" t="str">
        <f>CY12*'Ores &amp; Ingots'!$C$3+CZ12*'Ores &amp; Ingots'!$C$4+DA12*'Ores &amp; Ingots'!$C$5+DB12*'Ores &amp; Ingots'!$C$6+DC12*'Ores &amp; Ingots'!$C$7+DD12*'Ores &amp; Ingots'!$C$8+DE12*'Ores &amp; Ingots'!$C$9+DF12*'Ores &amp; Ingots'!$C$10+DG12*'Ores &amp; Ingots'!$C$11+DH12*'Ores &amp; Ingots'!$C$12</f>
        <v>61</v>
      </c>
      <c r="DV12" s="434" t="str">
        <f>DI12*'Ores &amp; Ingots'!$B$3+DJ12*'Ores &amp; Ingots'!$B$4+DK12*'Ores &amp; Ingots'!$B$5+DL12*'Ores &amp; Ingots'!$B$6+DM12*'Ores &amp; Ingots'!$B$7+DN12*'Ores &amp; Ingots'!$B$8+DO12*'Ores &amp; Ingots'!$B$9+DP12*'Ores &amp; Ingots'!$B$10+DQ12*'Ores &amp; Ingots'!$B$11+DR12*'Ores &amp; Ingots'!$B$12</f>
        <v>299</v>
      </c>
      <c r="DW12" s="448" t="str">
        <f>CY12*Refining!$G$3+CZ12*Refining!$G$4+DA12*Refining!$G$5+DB12*Refining!$G$6+DC12*Refining!$G$7+DD12*Refining!$G$8+DE12*Refining!$G$9+DF12*Refining!$G$10+DG12*Refining!$G$11+DH12*Refining!$G$12</f>
        <v>258</v>
      </c>
      <c r="DX12" s="448" t="str">
        <f t="shared" si="17"/>
        <v>40,089</v>
      </c>
      <c r="DY12" s="449" t="str">
        <f t="shared" si="18"/>
        <v>0.0401</v>
      </c>
      <c r="DZ12" s="447" t="str">
        <f t="shared" si="19"/>
        <v>338</v>
      </c>
      <c r="EA12" s="446" t="str">
        <f t="shared" ref="EA12:EB12" si="48">DZ12/60</f>
        <v>5.6</v>
      </c>
      <c r="EB12" s="446" t="str">
        <f t="shared" si="48"/>
        <v>0.1</v>
      </c>
      <c r="EC12" s="450" t="str">
        <f t="shared" si="21"/>
        <v>0.00</v>
      </c>
      <c r="ED12" s="447" t="str">
        <f t="shared" si="22"/>
        <v>49,422</v>
      </c>
      <c r="EE12" s="446" t="str">
        <f t="shared" ref="EE12:EF12" si="49">ED12/1000</f>
        <v>49.4</v>
      </c>
      <c r="EF12" s="451" t="str">
        <f t="shared" si="49"/>
        <v>0.05</v>
      </c>
      <c r="EG12" s="452" t="str">
        <f t="shared" si="24"/>
        <v>0.0494</v>
      </c>
      <c r="EH12" s="225" t="s">
        <v>12</v>
      </c>
    </row>
    <row r="13">
      <c r="A13" s="33"/>
      <c r="B13" s="226" t="s">
        <v>917</v>
      </c>
      <c r="C13" s="227" t="s">
        <v>886</v>
      </c>
      <c r="D13" s="227">
        <v>3.0</v>
      </c>
      <c r="E13" s="227">
        <v>3.0</v>
      </c>
      <c r="F13" s="227">
        <v>3.0</v>
      </c>
      <c r="G13" s="453" t="str">
        <f t="shared" si="5"/>
        <v>421.875</v>
      </c>
      <c r="H13" s="454">
        <v>100.0</v>
      </c>
      <c r="I13" s="454">
        <v>100.0</v>
      </c>
      <c r="J13" s="454" t="str">
        <f>H13/Main!$D$9</f>
        <v>100</v>
      </c>
      <c r="K13" s="454" t="str">
        <f>I13/Main!$D$10</f>
        <v>100</v>
      </c>
      <c r="L13" s="455" t="str">
        <f t="shared" si="6"/>
        <v>1.0</v>
      </c>
      <c r="M13" s="455">
        <v>1.0</v>
      </c>
      <c r="N13" s="456"/>
      <c r="O13" s="456"/>
      <c r="P13" s="457">
        <v>3.0E8</v>
      </c>
      <c r="Q13" s="457">
        <v>8000.0</v>
      </c>
      <c r="R13" s="457" t="str">
        <f>Q13*Main!$D$6</f>
        <v>8,000</v>
      </c>
      <c r="S13" s="458"/>
      <c r="T13" s="458"/>
      <c r="U13" s="456"/>
      <c r="V13" s="456"/>
      <c r="W13" s="456"/>
      <c r="X13" s="456"/>
      <c r="Y13" s="456"/>
      <c r="Z13" s="456"/>
      <c r="AA13" s="456"/>
      <c r="AB13" s="456"/>
      <c r="AC13" s="459" t="s">
        <v>18</v>
      </c>
      <c r="AD13" s="427">
        <v>1000.0</v>
      </c>
      <c r="AE13" s="427">
        <v>0.0</v>
      </c>
      <c r="AF13" s="427">
        <v>0.0</v>
      </c>
      <c r="AG13" s="427">
        <v>40.0</v>
      </c>
      <c r="AH13" s="427">
        <v>70.0</v>
      </c>
      <c r="AI13" s="427">
        <v>0.0</v>
      </c>
      <c r="AJ13" s="427">
        <v>20.0</v>
      </c>
      <c r="AK13" s="428">
        <v>75.0</v>
      </c>
      <c r="AL13" s="427">
        <v>0.0</v>
      </c>
      <c r="AM13" s="427">
        <v>0.0</v>
      </c>
      <c r="AN13" s="427">
        <v>0.0</v>
      </c>
      <c r="AO13" s="427">
        <v>40.0</v>
      </c>
      <c r="AP13" s="427">
        <v>0.0</v>
      </c>
      <c r="AQ13" s="427">
        <v>2000.0</v>
      </c>
      <c r="AR13" s="427">
        <v>0.0</v>
      </c>
      <c r="AS13" s="427">
        <v>100.0</v>
      </c>
      <c r="AT13" s="427">
        <v>0.0</v>
      </c>
      <c r="AU13" s="427">
        <v>0.0</v>
      </c>
      <c r="AV13" s="427">
        <v>0.0</v>
      </c>
      <c r="AW13" s="427">
        <v>0.0</v>
      </c>
      <c r="AX13" s="427">
        <v>0.0</v>
      </c>
      <c r="AY13" s="429" t="str">
        <f t="shared" ref="AY13:BS13" si="50">IF(AD13 = 0, "", AD13)</f>
        <v>1,000</v>
      </c>
      <c r="AZ13" s="430" t="str">
        <f t="shared" si="50"/>
        <v/>
      </c>
      <c r="BA13" s="430" t="str">
        <f t="shared" si="50"/>
        <v/>
      </c>
      <c r="BB13" s="430" t="str">
        <f t="shared" si="50"/>
        <v>40</v>
      </c>
      <c r="BC13" s="430" t="str">
        <f t="shared" si="50"/>
        <v>70</v>
      </c>
      <c r="BD13" s="430" t="str">
        <f t="shared" si="50"/>
        <v/>
      </c>
      <c r="BE13" s="430" t="str">
        <f t="shared" si="50"/>
        <v>20</v>
      </c>
      <c r="BF13" s="431" t="str">
        <f t="shared" si="50"/>
        <v>75</v>
      </c>
      <c r="BG13" s="430" t="str">
        <f t="shared" si="50"/>
        <v/>
      </c>
      <c r="BH13" s="430" t="str">
        <f t="shared" si="50"/>
        <v/>
      </c>
      <c r="BI13" s="430" t="str">
        <f t="shared" si="50"/>
        <v/>
      </c>
      <c r="BJ13" s="430" t="str">
        <f t="shared" si="50"/>
        <v>40</v>
      </c>
      <c r="BK13" s="430" t="str">
        <f t="shared" si="50"/>
        <v/>
      </c>
      <c r="BL13" s="430" t="str">
        <f t="shared" si="50"/>
        <v>2,000</v>
      </c>
      <c r="BM13" s="430" t="str">
        <f t="shared" si="50"/>
        <v/>
      </c>
      <c r="BN13" s="430" t="str">
        <f t="shared" si="50"/>
        <v>100</v>
      </c>
      <c r="BO13" s="430" t="str">
        <f t="shared" si="50"/>
        <v/>
      </c>
      <c r="BP13" s="430" t="str">
        <f t="shared" si="50"/>
        <v/>
      </c>
      <c r="BQ13" s="430" t="str">
        <f t="shared" si="50"/>
        <v/>
      </c>
      <c r="BR13" s="430" t="str">
        <f t="shared" si="50"/>
        <v/>
      </c>
      <c r="BS13" s="432" t="str">
        <f t="shared" si="50"/>
        <v/>
      </c>
      <c r="BT13" s="433" t="str">
        <f>$AY13*Assembly!Y$4+$AZ13*Assembly!Y$5+$BA13*Assembly!Y$6+$BB13*Assembly!Y$7+$BC13*Assembly!Y$8+$BD13*Assembly!Y$9+$BE13*Assembly!Y$10+$BF13*Assembly!Y$11+$BG13*Assembly!Y$12+$BH13*Assembly!Y$13+$BI13*Assembly!Y$14+$BJ13*Assembly!Y$15+$BK13*Assembly!Y$16+$BL13*Assembly!Y$17+$BM13*Assembly!Y$18+$BN13*Assembly!Y$19+$BO13*Assembly!Y$20+$BP13*Assembly!Y$21+$BQ13*Assembly!Y$22+$BR13*Assembly!Y$23+$BS13*Assembly!Y$24</f>
        <v>73,795</v>
      </c>
      <c r="BU13" s="434" t="str">
        <f t="shared" si="8"/>
        <v>175</v>
      </c>
      <c r="BV13" s="434" t="str">
        <f>$AY13*Assembly!AC$4+$AZ13*Assembly!AC$5+$BA13*Assembly!AC$6+$BB13*Assembly!AC$7+$BC13*Assembly!AC$8+$BD13*Assembly!AC$9+$BE13*Assembly!AC$10+$BF13*Assembly!AC$11+$BG13*Assembly!AC$12+$BH13*Assembly!AC$13+$BI13*Assembly!AC$14+$BJ13*Assembly!AC$15+$BK13*Assembly!AC$16+$BL13*Assembly!AC$17+$BM13*Assembly!AC$18+$BN13*Assembly!AC$19+$BO13*Assembly!AC$20+$BP13*Assembly!AC$21+$BQ13*Assembly!AC$22+$BR13*Assembly!AC$23+$BS13*Assembly!AC$24</f>
        <v>147,075</v>
      </c>
      <c r="BW13" s="435" t="str">
        <f t="shared" si="9"/>
        <v>1.99</v>
      </c>
      <c r="BX13" s="436" t="str">
        <f t="shared" si="10"/>
        <v>349</v>
      </c>
      <c r="BY13" s="437" t="str">
        <f t="shared" si="11"/>
        <v>840.8</v>
      </c>
      <c r="BZ13" s="438" t="str">
        <f t="shared" si="46"/>
        <v>4,065.3 W</v>
      </c>
      <c r="CA13" s="434" t="str">
        <f>$AY13*Assembly!X$4+$AZ13*Assembly!X$5+$BA13*Assembly!X$6+$BB13*Assembly!X$7+$BC13*Assembly!X$8+$BD13*Assembly!X$9+$BE13*Assembly!X$10+$BF13*Assembly!X$11+$BG13*Assembly!X$12+$BH13*Assembly!X$13+$BI13*Assembly!X$14+$BJ13*Assembly!X$15+$BK13*Assembly!X$16+$BL13*Assembly!X$17+$BM13*Assembly!X$18+$BN13*Assembly!X$19+$BO13*Assembly!X$20+$BP13*Assembly!X$21+$BQ13*Assembly!X$22+$BR13*Assembly!X$23+$BS13*Assembly!X$24</f>
        <v>4,295</v>
      </c>
      <c r="CB13" s="434" t="str">
        <f t="shared" si="12"/>
        <v>668,111</v>
      </c>
      <c r="CC13" s="439" t="str">
        <f t="shared" si="13"/>
        <v>0.6681</v>
      </c>
      <c r="CD13" s="440" t="str">
        <f>$AY13*Assembly!AB$4+$AZ13*Assembly!AB$5+$BA13*Assembly!AB$6+$BB13*Assembly!AB$7+$BC13*Assembly!AB$8+$BD13*Assembly!AB$9+$BE13*Assembly!AB$10+$BF13*Assembly!AB$11+$BG13*Assembly!AB$12+$BH13*Assembly!AB$13+$BI13*Assembly!AB$14+$BJ13*Assembly!AB$15+$BK13*Assembly!AB$16+$BL13*Assembly!AB$17+$BM13*Assembly!AB$18+$BN13*Assembly!AB$19+$BO13*Assembly!AB$20+$BP13*Assembly!AB$21+$BQ13*Assembly!AB$22+$BR13*Assembly!AB$23+$BS13*Assembly!AB$24</f>
        <v>22,295</v>
      </c>
      <c r="CE13" s="457" t="str">
        <f>$AY13*Assembly!M$4+$AZ13*Assembly!M$5+$BA13*Assembly!M$6+$BB13*Assembly!M$7+$BC13*Assembly!M$8+$BD13*Assembly!M$9+$BE13*Assembly!M$10+$BF13*Assembly!M$11+$BG13*Assembly!M$12+$BH13*Assembly!M$13+$BI13*Assembly!M$14+$BJ13*Assembly!M$15+$BK13*Assembly!M$16+$BL13*Assembly!M$17+$BM13*Assembly!M$18+$BN13*Assembly!M$19+$BO13*Assembly!M$20+$BP13*Assembly!M$21+$BQ13*Assembly!M$22+$BR13*Assembly!M$23+$BS13*Assembly!M$24</f>
        <v>54,818</v>
      </c>
      <c r="CF13" s="457" t="str">
        <f>$AY13*Assembly!N$4+$AZ13*Assembly!N$5+$BA13*Assembly!N$6+$BB13*Assembly!N$7+$BC13*Assembly!N$8+$BD13*Assembly!N$9+$BE13*Assembly!N$10+$BF13*Assembly!N$11+$BG13*Assembly!N$12+$BH13*Assembly!N$13+$BI13*Assembly!N$14+$BJ13*Assembly!N$15+$BK13*Assembly!N$16+$BL13*Assembly!N$17+$BM13*Assembly!N$18+$BN13*Assembly!N$19+$BO13*Assembly!N$20+$BP13*Assembly!N$21+$BQ13*Assembly!N$22+$BR13*Assembly!N$23+$BS13*Assembly!N$24</f>
        <v>300</v>
      </c>
      <c r="CG13" s="457" t="str">
        <f>$AY13*Assembly!O$4+$AZ13*Assembly!O$5+$BA13*Assembly!O$6+$BB13*Assembly!O$7+$BC13*Assembly!O$8+$BD13*Assembly!O$9+$BE13*Assembly!O$10+$BF13*Assembly!O$11+$BG13*Assembly!O$12+$BH13*Assembly!O$13+$BI13*Assembly!O$14+$BJ13*Assembly!O$15+$BK13*Assembly!O$16+$BL13*Assembly!O$17+$BM13*Assembly!O$18+$BN13*Assembly!O$19+$BO13*Assembly!O$20+$BP13*Assembly!O$21+$BQ13*Assembly!O$22+$BR13*Assembly!O$23+$BS13*Assembly!O$24</f>
        <v>120</v>
      </c>
      <c r="CH13" s="454" t="str">
        <f>$AY13*Assembly!P$4+$AZ13*Assembly!P$5+$BA13*Assembly!P$6+$BB13*Assembly!P$7+$BC13*Assembly!P$8+$BD13*Assembly!P$9+$BE13*Assembly!P$10+$BF13*Assembly!P$11+$BG13*Assembly!P$12+$BH13*Assembly!P$13+$BI13*Assembly!P$14+$BJ13*Assembly!P$15+$BK13*Assembly!P$16+$BL13*Assembly!P$17+$BM13*Assembly!P$18+$BN13*Assembly!P$19+$BO13*Assembly!P$20+$BP13*Assembly!P$21+$BQ13*Assembly!P$22+$BR13*Assembly!P$23+$BS13*Assembly!P$24</f>
        <v>0</v>
      </c>
      <c r="CI13" s="454" t="str">
        <f>$AY13*Assembly!Q$4+$AZ13*Assembly!Q$5+$BA13*Assembly!Q$6+$BB13*Assembly!Q$7+$BC13*Assembly!Q$8+$BD13*Assembly!Q$9+$BE13*Assembly!Q$10+$BF13*Assembly!Q$11+$BG13*Assembly!Q$12+$BH13*Assembly!Q$13+$BI13*Assembly!Q$14+$BJ13*Assembly!Q$15+$BK13*Assembly!Q$16+$BL13*Assembly!Q$17+$BM13*Assembly!Q$18+$BN13*Assembly!Q$19+$BO13*Assembly!Q$20+$BP13*Assembly!Q$21+$BQ13*Assembly!Q$22+$BR13*Assembly!Q$23+$BS13*Assembly!Q$24</f>
        <v>15</v>
      </c>
      <c r="CJ13" s="457" t="str">
        <f>$AY13*Assembly!R$4+$AZ13*Assembly!R$5+$BA13*Assembly!R$6+$BB13*Assembly!R$7+$BC13*Assembly!R$8+$BD13*Assembly!R$9+$BE13*Assembly!R$10+$BF13*Assembly!R$11+$BG13*Assembly!R$12+$BH13*Assembly!R$13+$BI13*Assembly!R$14+$BJ13*Assembly!R$15+$BK13*Assembly!R$16+$BL13*Assembly!R$17+$BM13*Assembly!R$18+$BN13*Assembly!R$19+$BO13*Assembly!R$20+$BP13*Assembly!R$21+$BQ13*Assembly!R$22+$BR13*Assembly!R$23+$BS13*Assembly!R$24</f>
        <v>10,000</v>
      </c>
      <c r="CK13" s="454" t="str">
        <f>$AY13*Assembly!S$4+$AZ13*Assembly!S$5+$BA13*Assembly!S$6+$BB13*Assembly!S$7+$BC13*Assembly!S$8+$BD13*Assembly!S$9+$BE13*Assembly!S$10+$BF13*Assembly!S$11+$BG13*Assembly!S$12+$BH13*Assembly!S$13+$BI13*Assembly!S$14+$BJ13*Assembly!S$15+$BK13*Assembly!S$16+$BL13*Assembly!S$17+$BM13*Assembly!S$18+$BN13*Assembly!S$19+$BO13*Assembly!S$20+$BP13*Assembly!S$21+$BQ13*Assembly!S$22+$BR13*Assembly!S$23+$BS13*Assembly!S$24</f>
        <v>200</v>
      </c>
      <c r="CL13" s="454" t="str">
        <f>$AY13*Assembly!T$4+$AZ13*Assembly!T$5+$BA13*Assembly!T$6+$BB13*Assembly!T$7+$BC13*Assembly!T$8+$BD13*Assembly!T$9+$BE13*Assembly!T$10+$BF13*Assembly!T$11+$BG13*Assembly!T$12+$BH13*Assembly!T$13+$BI13*Assembly!T$14+$BJ13*Assembly!T$15+$BK13*Assembly!T$16+$BL13*Assembly!T$17+$BM13*Assembly!T$18+$BN13*Assembly!T$19+$BO13*Assembly!T$20+$BP13*Assembly!T$21+$BQ13*Assembly!T$22+$BR13*Assembly!T$23+$BS13*Assembly!T$24</f>
        <v>0</v>
      </c>
      <c r="CM13" s="454" t="str">
        <f>$AY13*Assembly!U$4+$AZ13*Assembly!U$5+$BA13*Assembly!U$6+$BB13*Assembly!U$7+$BC13*Assembly!U$8+$BD13*Assembly!U$9+$BE13*Assembly!U$10+$BF13*Assembly!U$11+$BG13*Assembly!U$12+$BH13*Assembly!U$13+$BI13*Assembly!U$14+$BJ13*Assembly!U$15+$BK13*Assembly!U$16+$BL13*Assembly!U$17+$BM13*Assembly!U$18+$BN13*Assembly!U$19+$BO13*Assembly!U$20+$BP13*Assembly!U$21+$BQ13*Assembly!U$22+$BR13*Assembly!U$23+$BS13*Assembly!U$24</f>
        <v>0</v>
      </c>
      <c r="CN13" s="457" t="str">
        <f>$AY13*Assembly!V$4+$AZ13*Assembly!V$5+$BA13*Assembly!V$6+$BB13*Assembly!V$7+$BC13*Assembly!V$8+$BD13*Assembly!V$9+$BE13*Assembly!V$10+$BF13*Assembly!V$11+$BG13*Assembly!V$12+$BH13*Assembly!V$13+$BI13*Assembly!V$14+$BJ13*Assembly!V$15+$BK13*Assembly!V$16+$BL13*Assembly!V$17+$BM13*Assembly!V$18+$BN13*Assembly!V$19+$BO13*Assembly!V$20+$BP13*Assembly!V$21+$BQ13*Assembly!V$22+$BR13*Assembly!V$23+$BS13*Assembly!V$24</f>
        <v>40,000</v>
      </c>
      <c r="CO13" s="457" t="str">
        <f>CE13*Refining!$F$3</f>
        <v>97,888</v>
      </c>
      <c r="CP13" s="457" t="str">
        <f>CF13*Refining!$F$4</f>
        <v>938</v>
      </c>
      <c r="CQ13" s="457" t="str">
        <f>CG13*Refining!$F$5</f>
        <v>500</v>
      </c>
      <c r="CR13" s="457" t="str">
        <f>CH13*Refining!$F$6</f>
        <v>0</v>
      </c>
      <c r="CS13" s="457" t="str">
        <f>CI13*Refining!$F$7</f>
        <v>27</v>
      </c>
      <c r="CT13" s="457" t="str">
        <f>CJ13*Refining!$F$8</f>
        <v>125,000</v>
      </c>
      <c r="CU13" s="457" t="str">
        <f>CK13*Refining!$F$9</f>
        <v>25,000</v>
      </c>
      <c r="CV13" s="457" t="str">
        <f>CL13*Refining!$F$10</f>
        <v>0</v>
      </c>
      <c r="CW13" s="457" t="str">
        <f>CM13*Refining!$F$11</f>
        <v>0</v>
      </c>
      <c r="CX13" s="457" t="str">
        <f>CN13*Refining!$F$12</f>
        <v>55,556</v>
      </c>
      <c r="CY13" s="441" t="str">
        <f t="shared" ref="CY13:DR13" si="51">IF(CE13 = 0, "", CE13)</f>
        <v>54,818</v>
      </c>
      <c r="CZ13" s="442" t="str">
        <f t="shared" si="51"/>
        <v>300</v>
      </c>
      <c r="DA13" s="442" t="str">
        <f t="shared" si="51"/>
        <v>120</v>
      </c>
      <c r="DB13" s="443" t="str">
        <f t="shared" si="51"/>
        <v/>
      </c>
      <c r="DC13" s="444" t="str">
        <f t="shared" si="51"/>
        <v>15.0</v>
      </c>
      <c r="DD13" s="442" t="str">
        <f t="shared" si="51"/>
        <v>10,000</v>
      </c>
      <c r="DE13" s="444" t="str">
        <f t="shared" si="51"/>
        <v>200.0</v>
      </c>
      <c r="DF13" s="444" t="str">
        <f t="shared" si="51"/>
        <v/>
      </c>
      <c r="DG13" s="442" t="str">
        <f t="shared" si="51"/>
        <v/>
      </c>
      <c r="DH13" s="445" t="str">
        <f t="shared" si="51"/>
        <v>40,000</v>
      </c>
      <c r="DI13" s="441" t="str">
        <f t="shared" si="51"/>
        <v>97,888</v>
      </c>
      <c r="DJ13" s="442" t="str">
        <f t="shared" si="51"/>
        <v>938</v>
      </c>
      <c r="DK13" s="442" t="str">
        <f t="shared" si="51"/>
        <v>500</v>
      </c>
      <c r="DL13" s="442" t="str">
        <f t="shared" si="51"/>
        <v/>
      </c>
      <c r="DM13" s="446" t="str">
        <f t="shared" si="51"/>
        <v>26.8</v>
      </c>
      <c r="DN13" s="442" t="str">
        <f t="shared" si="51"/>
        <v>125,000</v>
      </c>
      <c r="DO13" s="442" t="str">
        <f t="shared" si="51"/>
        <v>25,000</v>
      </c>
      <c r="DP13" s="442" t="str">
        <f t="shared" si="51"/>
        <v/>
      </c>
      <c r="DQ13" s="442" t="str">
        <f t="shared" si="51"/>
        <v/>
      </c>
      <c r="DR13" s="445" t="str">
        <f t="shared" si="51"/>
        <v>55,556</v>
      </c>
      <c r="DS13" s="447" t="str">
        <f t="shared" si="15"/>
        <v>105,453</v>
      </c>
      <c r="DT13" s="448" t="str">
        <f t="shared" si="16"/>
        <v>304,908</v>
      </c>
      <c r="DU13" s="434" t="str">
        <f>CY13*'Ores &amp; Ingots'!$C$3+CZ13*'Ores &amp; Ingots'!$C$4+DA13*'Ores &amp; Ingots'!$C$5+DB13*'Ores &amp; Ingots'!$C$6+DC13*'Ores &amp; Ingots'!$C$7+DD13*'Ores &amp; Ingots'!$C$8+DE13*'Ores &amp; Ingots'!$C$9+DF13*'Ores &amp; Ingots'!$C$10+DG13*'Ores &amp; Ingots'!$C$11+DH13*'Ores &amp; Ingots'!$C$12</f>
        <v>22,776</v>
      </c>
      <c r="DV13" s="434" t="str">
        <f>DI13*'Ores &amp; Ingots'!$B$3+DJ13*'Ores &amp; Ingots'!$B$4+DK13*'Ores &amp; Ingots'!$B$5+DL13*'Ores &amp; Ingots'!$B$6+DM13*'Ores &amp; Ingots'!$B$7+DN13*'Ores &amp; Ingots'!$B$8+DO13*'Ores &amp; Ingots'!$B$9+DP13*'Ores &amp; Ingots'!$B$10+DQ13*'Ores &amp; Ingots'!$B$11+DR13*'Ores &amp; Ingots'!$B$12</f>
        <v>112,816</v>
      </c>
      <c r="DW13" s="448" t="str">
        <f>CY13*Refining!$G$3+CZ13*Refining!$G$4+DA13*Refining!$G$5+DB13*Refining!$G$6+DC13*Refining!$G$7+DD13*Refining!$G$8+DE13*Refining!$G$9+DF13*Refining!$G$10+DG13*Refining!$G$11+DH13*Refining!$G$12</f>
        <v>114,878</v>
      </c>
      <c r="DX13" s="448" t="str">
        <f t="shared" si="17"/>
        <v>17,869,869</v>
      </c>
      <c r="DY13" s="449" t="str">
        <f t="shared" si="18"/>
        <v>17.8699</v>
      </c>
      <c r="DZ13" s="447" t="str">
        <f t="shared" si="19"/>
        <v>119,273</v>
      </c>
      <c r="EA13" s="446" t="str">
        <f t="shared" ref="EA13:EB13" si="52">DZ13/60</f>
        <v>1,987.9</v>
      </c>
      <c r="EB13" s="446" t="str">
        <f t="shared" si="52"/>
        <v>33.1</v>
      </c>
      <c r="EC13" s="450" t="str">
        <f t="shared" si="21"/>
        <v>1.38</v>
      </c>
      <c r="ED13" s="447" t="str">
        <f t="shared" si="22"/>
        <v>18,537,980</v>
      </c>
      <c r="EE13" s="446" t="str">
        <f t="shared" ref="EE13:EF13" si="53">ED13/1000</f>
        <v>18,538.0</v>
      </c>
      <c r="EF13" s="451" t="str">
        <f t="shared" si="53"/>
        <v>18.54</v>
      </c>
      <c r="EG13" s="452" t="str">
        <f t="shared" si="24"/>
        <v>18.5380</v>
      </c>
      <c r="EH13" s="225">
        <v>2102.0</v>
      </c>
    </row>
    <row r="14">
      <c r="A14" s="33"/>
      <c r="B14" s="226" t="s">
        <v>917</v>
      </c>
      <c r="C14" s="227" t="s">
        <v>885</v>
      </c>
      <c r="D14" s="227">
        <v>3.0</v>
      </c>
      <c r="E14" s="227">
        <v>3.0</v>
      </c>
      <c r="F14" s="227">
        <v>3.0</v>
      </c>
      <c r="G14" s="420" t="str">
        <f t="shared" si="5"/>
        <v>3.375</v>
      </c>
      <c r="H14" s="421">
        <v>35.0</v>
      </c>
      <c r="I14" s="421">
        <v>35.0</v>
      </c>
      <c r="J14" s="421" t="str">
        <f>H14/Main!$D$9</f>
        <v>35</v>
      </c>
      <c r="K14" s="421" t="str">
        <f>I14/Main!$D$10</f>
        <v>35</v>
      </c>
      <c r="L14" s="422" t="str">
        <f t="shared" si="6"/>
        <v>1.0</v>
      </c>
      <c r="M14" s="422">
        <v>1.0</v>
      </c>
      <c r="N14" s="423"/>
      <c r="O14" s="423"/>
      <c r="P14" s="424">
        <v>1.475E7</v>
      </c>
      <c r="Q14" s="424">
        <v>1000.0</v>
      </c>
      <c r="R14" s="424" t="str">
        <f>Q14*Main!$D$6</f>
        <v>1,000</v>
      </c>
      <c r="S14" s="425"/>
      <c r="T14" s="425"/>
      <c r="U14" s="423"/>
      <c r="V14" s="423"/>
      <c r="W14" s="423"/>
      <c r="X14" s="423"/>
      <c r="Y14" s="423"/>
      <c r="Z14" s="423"/>
      <c r="AA14" s="423"/>
      <c r="AB14" s="423"/>
      <c r="AC14" s="426"/>
      <c r="AD14" s="427">
        <v>60.0</v>
      </c>
      <c r="AE14" s="427">
        <v>0.0</v>
      </c>
      <c r="AF14" s="427">
        <v>0.0</v>
      </c>
      <c r="AG14" s="427">
        <v>3.0</v>
      </c>
      <c r="AH14" s="427">
        <v>9.0</v>
      </c>
      <c r="AI14" s="427">
        <v>0.0</v>
      </c>
      <c r="AJ14" s="427">
        <v>5.0</v>
      </c>
      <c r="AK14" s="428">
        <v>25.0</v>
      </c>
      <c r="AL14" s="427">
        <v>0.0</v>
      </c>
      <c r="AM14" s="427">
        <v>0.0</v>
      </c>
      <c r="AN14" s="427">
        <v>0.0</v>
      </c>
      <c r="AO14" s="427">
        <v>9.0</v>
      </c>
      <c r="AP14" s="427">
        <v>0.0</v>
      </c>
      <c r="AQ14" s="427">
        <v>95.0</v>
      </c>
      <c r="AR14" s="427">
        <v>0.0</v>
      </c>
      <c r="AS14" s="427">
        <v>0.0</v>
      </c>
      <c r="AT14" s="427">
        <v>0.0</v>
      </c>
      <c r="AU14" s="427">
        <v>0.0</v>
      </c>
      <c r="AV14" s="427">
        <v>0.0</v>
      </c>
      <c r="AW14" s="427">
        <v>0.0</v>
      </c>
      <c r="AX14" s="427">
        <v>0.0</v>
      </c>
      <c r="AY14" s="429" t="str">
        <f t="shared" ref="AY14:BS14" si="54">IF(AD14 = 0, "", AD14)</f>
        <v>60</v>
      </c>
      <c r="AZ14" s="430" t="str">
        <f t="shared" si="54"/>
        <v/>
      </c>
      <c r="BA14" s="430" t="str">
        <f t="shared" si="54"/>
        <v/>
      </c>
      <c r="BB14" s="430" t="str">
        <f t="shared" si="54"/>
        <v>3</v>
      </c>
      <c r="BC14" s="430" t="str">
        <f t="shared" si="54"/>
        <v>9</v>
      </c>
      <c r="BD14" s="430" t="str">
        <f t="shared" si="54"/>
        <v/>
      </c>
      <c r="BE14" s="430" t="str">
        <f t="shared" si="54"/>
        <v>5</v>
      </c>
      <c r="BF14" s="431" t="str">
        <f t="shared" si="54"/>
        <v>25</v>
      </c>
      <c r="BG14" s="430" t="str">
        <f t="shared" si="54"/>
        <v/>
      </c>
      <c r="BH14" s="430" t="str">
        <f t="shared" si="54"/>
        <v/>
      </c>
      <c r="BI14" s="430" t="str">
        <f t="shared" si="54"/>
        <v/>
      </c>
      <c r="BJ14" s="430" t="str">
        <f t="shared" si="54"/>
        <v>9</v>
      </c>
      <c r="BK14" s="430" t="str">
        <f t="shared" si="54"/>
        <v/>
      </c>
      <c r="BL14" s="430" t="str">
        <f t="shared" si="54"/>
        <v>95</v>
      </c>
      <c r="BM14" s="430" t="str">
        <f t="shared" si="54"/>
        <v/>
      </c>
      <c r="BN14" s="430" t="str">
        <f t="shared" si="54"/>
        <v/>
      </c>
      <c r="BO14" s="430" t="str">
        <f t="shared" si="54"/>
        <v/>
      </c>
      <c r="BP14" s="430" t="str">
        <f t="shared" si="54"/>
        <v/>
      </c>
      <c r="BQ14" s="430" t="str">
        <f t="shared" si="54"/>
        <v/>
      </c>
      <c r="BR14" s="430" t="str">
        <f t="shared" si="54"/>
        <v/>
      </c>
      <c r="BS14" s="432" t="str">
        <f t="shared" si="54"/>
        <v/>
      </c>
      <c r="BT14" s="433" t="str">
        <f>$AY14*Assembly!Y$4+$AZ14*Assembly!Y$5+$BA14*Assembly!Y$6+$BB14*Assembly!Y$7+$BC14*Assembly!Y$8+$BD14*Assembly!Y$9+$BE14*Assembly!Y$10+$BF14*Assembly!Y$11+$BG14*Assembly!Y$12+$BH14*Assembly!Y$13+$BI14*Assembly!Y$14+$BJ14*Assembly!Y$15+$BK14*Assembly!Y$16+$BL14*Assembly!Y$17+$BM14*Assembly!Y$18+$BN14*Assembly!Y$19+$BO14*Assembly!Y$20+$BP14*Assembly!Y$21+$BQ14*Assembly!Y$22+$BR14*Assembly!Y$23+$BS14*Assembly!Y$24</f>
        <v>3,901</v>
      </c>
      <c r="BU14" s="434" t="str">
        <f t="shared" si="8"/>
        <v>1,156</v>
      </c>
      <c r="BV14" s="434" t="str">
        <f>$AY14*Assembly!AC$4+$AZ14*Assembly!AC$5+$BA14*Assembly!AC$6+$BB14*Assembly!AC$7+$BC14*Assembly!AC$8+$BD14*Assembly!AC$9+$BE14*Assembly!AC$10+$BF14*Assembly!AC$11+$BG14*Assembly!AC$12+$BH14*Assembly!AC$13+$BI14*Assembly!AC$14+$BJ14*Assembly!AC$15+$BK14*Assembly!AC$16+$BL14*Assembly!AC$17+$BM14*Assembly!AC$18+$BN14*Assembly!AC$19+$BO14*Assembly!AC$20+$BP14*Assembly!AC$21+$BQ14*Assembly!AC$22+$BR14*Assembly!AC$23+$BS14*Assembly!AC$24</f>
        <v>8,845</v>
      </c>
      <c r="BW14" s="435" t="str">
        <f t="shared" si="9"/>
        <v>2.27</v>
      </c>
      <c r="BX14" s="436" t="str">
        <f t="shared" si="10"/>
        <v>2621</v>
      </c>
      <c r="BY14" s="437" t="str">
        <f t="shared" si="11"/>
        <v>7.7</v>
      </c>
      <c r="BZ14" s="438" t="str">
        <f t="shared" si="46"/>
        <v>3,781.1 W</v>
      </c>
      <c r="CA14" s="434" t="str">
        <f>$AY14*Assembly!X$4+$AZ14*Assembly!X$5+$BA14*Assembly!X$6+$BB14*Assembly!X$7+$BC14*Assembly!X$8+$BD14*Assembly!X$9+$BE14*Assembly!X$10+$BF14*Assembly!X$11+$BG14*Assembly!X$12+$BH14*Assembly!X$13+$BI14*Assembly!X$14+$BJ14*Assembly!X$15+$BK14*Assembly!X$16+$BL14*Assembly!X$17+$BM14*Assembly!X$18+$BN14*Assembly!X$19+$BO14*Assembly!X$20+$BP14*Assembly!X$21+$BQ14*Assembly!X$22+$BR14*Assembly!X$23+$BS14*Assembly!X$24</f>
        <v>242</v>
      </c>
      <c r="CB14" s="434" t="str">
        <f t="shared" si="12"/>
        <v>37,644</v>
      </c>
      <c r="CC14" s="439" t="str">
        <f t="shared" si="13"/>
        <v>0.0376</v>
      </c>
      <c r="CD14" s="440" t="str">
        <f>$AY14*Assembly!AB$4+$AZ14*Assembly!AB$5+$BA14*Assembly!AB$6+$BB14*Assembly!AB$7+$BC14*Assembly!AB$8+$BD14*Assembly!AB$9+$BE14*Assembly!AB$10+$BF14*Assembly!AB$11+$BG14*Assembly!AB$12+$BH14*Assembly!AB$13+$BI14*Assembly!AB$14+$BJ14*Assembly!AB$15+$BK14*Assembly!AB$16+$BL14*Assembly!AB$17+$BM14*Assembly!AB$18+$BN14*Assembly!AB$19+$BO14*Assembly!AB$20+$BP14*Assembly!AB$21+$BQ14*Assembly!AB$22+$BR14*Assembly!AB$23+$BS14*Assembly!AB$24</f>
        <v>1,272</v>
      </c>
      <c r="CE14" s="424" t="str">
        <f>$AY14*Assembly!M$4+$AZ14*Assembly!M$5+$BA14*Assembly!M$6+$BB14*Assembly!M$7+$BC14*Assembly!M$8+$BD14*Assembly!M$9+$BE14*Assembly!M$10+$BF14*Assembly!M$11+$BG14*Assembly!M$12+$BH14*Assembly!M$13+$BI14*Assembly!M$14+$BJ14*Assembly!M$15+$BK14*Assembly!M$16+$BL14*Assembly!M$17+$BM14*Assembly!M$18+$BN14*Assembly!M$19+$BO14*Assembly!M$20+$BP14*Assembly!M$21+$BQ14*Assembly!M$22+$BR14*Assembly!M$23+$BS14*Assembly!M$24</f>
        <v>3,086</v>
      </c>
      <c r="CF14" s="424" t="str">
        <f>$AY14*Assembly!N$4+$AZ14*Assembly!N$5+$BA14*Assembly!N$6+$BB14*Assembly!N$7+$BC14*Assembly!N$8+$BD14*Assembly!N$9+$BE14*Assembly!N$10+$BF14*Assembly!N$11+$BG14*Assembly!N$12+$BH14*Assembly!N$13+$BI14*Assembly!N$14+$BJ14*Assembly!N$15+$BK14*Assembly!N$16+$BL14*Assembly!N$17+$BM14*Assembly!N$18+$BN14*Assembly!N$19+$BO14*Assembly!N$20+$BP14*Assembly!N$21+$BQ14*Assembly!N$22+$BR14*Assembly!N$23+$BS14*Assembly!N$24</f>
        <v>70</v>
      </c>
      <c r="CG14" s="424" t="str">
        <f>$AY14*Assembly!O$4+$AZ14*Assembly!O$5+$BA14*Assembly!O$6+$BB14*Assembly!O$7+$BC14*Assembly!O$8+$BD14*Assembly!O$9+$BE14*Assembly!O$10+$BF14*Assembly!O$11+$BG14*Assembly!O$12+$BH14*Assembly!O$13+$BI14*Assembly!O$14+$BJ14*Assembly!O$15+$BK14*Assembly!O$16+$BL14*Assembly!O$17+$BM14*Assembly!O$18+$BN14*Assembly!O$19+$BO14*Assembly!O$20+$BP14*Assembly!O$21+$BQ14*Assembly!O$22+$BR14*Assembly!O$23+$BS14*Assembly!O$24</f>
        <v>27</v>
      </c>
      <c r="CH14" s="421" t="str">
        <f>$AY14*Assembly!P$4+$AZ14*Assembly!P$5+$BA14*Assembly!P$6+$BB14*Assembly!P$7+$BC14*Assembly!P$8+$BD14*Assembly!P$9+$BE14*Assembly!P$10+$BF14*Assembly!P$11+$BG14*Assembly!P$12+$BH14*Assembly!P$13+$BI14*Assembly!P$14+$BJ14*Assembly!P$15+$BK14*Assembly!P$16+$BL14*Assembly!P$17+$BM14*Assembly!P$18+$BN14*Assembly!P$19+$BO14*Assembly!P$20+$BP14*Assembly!P$21+$BQ14*Assembly!P$22+$BR14*Assembly!P$23+$BS14*Assembly!P$24</f>
        <v>0</v>
      </c>
      <c r="CI14" s="421" t="str">
        <f>$AY14*Assembly!Q$4+$AZ14*Assembly!Q$5+$BA14*Assembly!Q$6+$BB14*Assembly!Q$7+$BC14*Assembly!Q$8+$BD14*Assembly!Q$9+$BE14*Assembly!Q$10+$BF14*Assembly!Q$11+$BG14*Assembly!Q$12+$BH14*Assembly!Q$13+$BI14*Assembly!Q$14+$BJ14*Assembly!Q$15+$BK14*Assembly!Q$16+$BL14*Assembly!Q$17+$BM14*Assembly!Q$18+$BN14*Assembly!Q$19+$BO14*Assembly!Q$20+$BP14*Assembly!Q$21+$BQ14*Assembly!Q$22+$BR14*Assembly!Q$23+$BS14*Assembly!Q$24</f>
        <v>5</v>
      </c>
      <c r="CJ14" s="424" t="str">
        <f>$AY14*Assembly!R$4+$AZ14*Assembly!R$5+$BA14*Assembly!R$6+$BB14*Assembly!R$7+$BC14*Assembly!R$8+$BD14*Assembly!R$9+$BE14*Assembly!R$10+$BF14*Assembly!R$11+$BG14*Assembly!R$12+$BH14*Assembly!R$13+$BI14*Assembly!R$14+$BJ14*Assembly!R$15+$BK14*Assembly!R$16+$BL14*Assembly!R$17+$BM14*Assembly!R$18+$BN14*Assembly!R$19+$BO14*Assembly!R$20+$BP14*Assembly!R$21+$BQ14*Assembly!R$22+$BR14*Assembly!R$23+$BS14*Assembly!R$24</f>
        <v>475</v>
      </c>
      <c r="CK14" s="421" t="str">
        <f>$AY14*Assembly!S$4+$AZ14*Assembly!S$5+$BA14*Assembly!S$6+$BB14*Assembly!S$7+$BC14*Assembly!S$8+$BD14*Assembly!S$9+$BE14*Assembly!S$10+$BF14*Assembly!S$11+$BG14*Assembly!S$12+$BH14*Assembly!S$13+$BI14*Assembly!S$14+$BJ14*Assembly!S$15+$BK14*Assembly!S$16+$BL14*Assembly!S$17+$BM14*Assembly!S$18+$BN14*Assembly!S$19+$BO14*Assembly!S$20+$BP14*Assembly!S$21+$BQ14*Assembly!S$22+$BR14*Assembly!S$23+$BS14*Assembly!S$24</f>
        <v>0</v>
      </c>
      <c r="CL14" s="421" t="str">
        <f>$AY14*Assembly!T$4+$AZ14*Assembly!T$5+$BA14*Assembly!T$6+$BB14*Assembly!T$7+$BC14*Assembly!T$8+$BD14*Assembly!T$9+$BE14*Assembly!T$10+$BF14*Assembly!T$11+$BG14*Assembly!T$12+$BH14*Assembly!T$13+$BI14*Assembly!T$14+$BJ14*Assembly!T$15+$BK14*Assembly!T$16+$BL14*Assembly!T$17+$BM14*Assembly!T$18+$BN14*Assembly!T$19+$BO14*Assembly!T$20+$BP14*Assembly!T$21+$BQ14*Assembly!T$22+$BR14*Assembly!T$23+$BS14*Assembly!T$24</f>
        <v>0</v>
      </c>
      <c r="CM14" s="421" t="str">
        <f>$AY14*Assembly!U$4+$AZ14*Assembly!U$5+$BA14*Assembly!U$6+$BB14*Assembly!U$7+$BC14*Assembly!U$8+$BD14*Assembly!U$9+$BE14*Assembly!U$10+$BF14*Assembly!U$11+$BG14*Assembly!U$12+$BH14*Assembly!U$13+$BI14*Assembly!U$14+$BJ14*Assembly!U$15+$BK14*Assembly!U$16+$BL14*Assembly!U$17+$BM14*Assembly!U$18+$BN14*Assembly!U$19+$BO14*Assembly!U$20+$BP14*Assembly!U$21+$BQ14*Assembly!U$22+$BR14*Assembly!U$23+$BS14*Assembly!U$24</f>
        <v>0</v>
      </c>
      <c r="CN14" s="424" t="str">
        <f>$AY14*Assembly!V$4+$AZ14*Assembly!V$5+$BA14*Assembly!V$6+$BB14*Assembly!V$7+$BC14*Assembly!V$8+$BD14*Assembly!V$9+$BE14*Assembly!V$10+$BF14*Assembly!V$11+$BG14*Assembly!V$12+$BH14*Assembly!V$13+$BI14*Assembly!V$14+$BJ14*Assembly!V$15+$BK14*Assembly!V$16+$BL14*Assembly!V$17+$BM14*Assembly!V$18+$BN14*Assembly!V$19+$BO14*Assembly!V$20+$BP14*Assembly!V$21+$BQ14*Assembly!V$22+$BR14*Assembly!V$23+$BS14*Assembly!V$24</f>
        <v>1,900</v>
      </c>
      <c r="CO14" s="424" t="str">
        <f>CE14*Refining!$F$3</f>
        <v>5,510</v>
      </c>
      <c r="CP14" s="424" t="str">
        <f>CF14*Refining!$F$4</f>
        <v>219</v>
      </c>
      <c r="CQ14" s="424" t="str">
        <f>CG14*Refining!$F$5</f>
        <v>113</v>
      </c>
      <c r="CR14" s="424" t="str">
        <f>CH14*Refining!$F$6</f>
        <v>0</v>
      </c>
      <c r="CS14" s="424" t="str">
        <f>CI14*Refining!$F$7</f>
        <v>9</v>
      </c>
      <c r="CT14" s="424" t="str">
        <f>CJ14*Refining!$F$8</f>
        <v>5,938</v>
      </c>
      <c r="CU14" s="424" t="str">
        <f>CK14*Refining!$F$9</f>
        <v>0</v>
      </c>
      <c r="CV14" s="424" t="str">
        <f>CL14*Refining!$F$10</f>
        <v>0</v>
      </c>
      <c r="CW14" s="424" t="str">
        <f>CM14*Refining!$F$11</f>
        <v>0</v>
      </c>
      <c r="CX14" s="424" t="str">
        <f>CN14*Refining!$F$12</f>
        <v>2,639</v>
      </c>
      <c r="CY14" s="441" t="str">
        <f t="shared" ref="CY14:DR14" si="55">IF(CE14 = 0, "", CE14)</f>
        <v>3,086</v>
      </c>
      <c r="CZ14" s="442" t="str">
        <f t="shared" si="55"/>
        <v>70</v>
      </c>
      <c r="DA14" s="442" t="str">
        <f t="shared" si="55"/>
        <v>27</v>
      </c>
      <c r="DB14" s="443" t="str">
        <f t="shared" si="55"/>
        <v/>
      </c>
      <c r="DC14" s="444" t="str">
        <f t="shared" si="55"/>
        <v>5.0</v>
      </c>
      <c r="DD14" s="442" t="str">
        <f t="shared" si="55"/>
        <v>475</v>
      </c>
      <c r="DE14" s="444" t="str">
        <f t="shared" si="55"/>
        <v/>
      </c>
      <c r="DF14" s="444" t="str">
        <f t="shared" si="55"/>
        <v/>
      </c>
      <c r="DG14" s="442" t="str">
        <f t="shared" si="55"/>
        <v/>
      </c>
      <c r="DH14" s="445" t="str">
        <f t="shared" si="55"/>
        <v>1,900</v>
      </c>
      <c r="DI14" s="441" t="str">
        <f t="shared" si="55"/>
        <v>5,510</v>
      </c>
      <c r="DJ14" s="442" t="str">
        <f t="shared" si="55"/>
        <v>219</v>
      </c>
      <c r="DK14" s="442" t="str">
        <f t="shared" si="55"/>
        <v>113</v>
      </c>
      <c r="DL14" s="442" t="str">
        <f t="shared" si="55"/>
        <v/>
      </c>
      <c r="DM14" s="446" t="str">
        <f t="shared" si="55"/>
        <v>8.9</v>
      </c>
      <c r="DN14" s="442" t="str">
        <f t="shared" si="55"/>
        <v>5,938</v>
      </c>
      <c r="DO14" s="442" t="str">
        <f t="shared" si="55"/>
        <v/>
      </c>
      <c r="DP14" s="442" t="str">
        <f t="shared" si="55"/>
        <v/>
      </c>
      <c r="DQ14" s="442" t="str">
        <f t="shared" si="55"/>
        <v/>
      </c>
      <c r="DR14" s="445" t="str">
        <f t="shared" si="55"/>
        <v>2,639</v>
      </c>
      <c r="DS14" s="447" t="str">
        <f t="shared" si="15"/>
        <v>5,563</v>
      </c>
      <c r="DT14" s="448" t="str">
        <f t="shared" si="16"/>
        <v>14,426</v>
      </c>
      <c r="DU14" s="434" t="str">
        <f>CY14*'Ores &amp; Ingots'!$C$3+CZ14*'Ores &amp; Ingots'!$C$4+DA14*'Ores &amp; Ingots'!$C$5+DB14*'Ores &amp; Ingots'!$C$6+DC14*'Ores &amp; Ingots'!$C$7+DD14*'Ores &amp; Ingots'!$C$8+DE14*'Ores &amp; Ingots'!$C$9+DF14*'Ores &amp; Ingots'!$C$10+DG14*'Ores &amp; Ingots'!$C$11+DH14*'Ores &amp; Ingots'!$C$12</f>
        <v>1,153</v>
      </c>
      <c r="DV14" s="434" t="str">
        <f>DI14*'Ores &amp; Ingots'!$B$3+DJ14*'Ores &amp; Ingots'!$B$4+DK14*'Ores &amp; Ingots'!$B$5+DL14*'Ores &amp; Ingots'!$B$6+DM14*'Ores &amp; Ingots'!$B$7+DN14*'Ores &amp; Ingots'!$B$8+DO14*'Ores &amp; Ingots'!$B$9+DP14*'Ores &amp; Ingots'!$B$10+DQ14*'Ores &amp; Ingots'!$B$11+DR14*'Ores &amp; Ingots'!$B$12</f>
        <v>5,338</v>
      </c>
      <c r="DW14" s="448" t="str">
        <f>CY14*Refining!$G$3+CZ14*Refining!$G$4+DA14*Refining!$G$5+DB14*Refining!$G$6+DC14*Refining!$G$7+DD14*Refining!$G$8+DE14*Refining!$G$9+DF14*Refining!$G$10+DG14*Refining!$G$11+DH14*Refining!$G$12</f>
        <v>5,669</v>
      </c>
      <c r="DX14" s="448" t="str">
        <f t="shared" si="17"/>
        <v>881,849</v>
      </c>
      <c r="DY14" s="449" t="str">
        <f t="shared" si="18"/>
        <v>0.8818</v>
      </c>
      <c r="DZ14" s="447" t="str">
        <f t="shared" si="19"/>
        <v>5,946</v>
      </c>
      <c r="EA14" s="446" t="str">
        <f t="shared" ref="EA14:EB14" si="56">DZ14/60</f>
        <v>99.1</v>
      </c>
      <c r="EB14" s="446" t="str">
        <f t="shared" si="56"/>
        <v>1.7</v>
      </c>
      <c r="EC14" s="450" t="str">
        <f t="shared" si="21"/>
        <v>0.07</v>
      </c>
      <c r="ED14" s="447" t="str">
        <f t="shared" si="22"/>
        <v>919,493</v>
      </c>
      <c r="EE14" s="446" t="str">
        <f t="shared" ref="EE14:EF14" si="57">ED14/1000</f>
        <v>919.5</v>
      </c>
      <c r="EF14" s="451" t="str">
        <f t="shared" si="57"/>
        <v>0.92</v>
      </c>
      <c r="EG14" s="452" t="str">
        <f t="shared" si="24"/>
        <v>0.9195</v>
      </c>
      <c r="EH14" s="225" t="s">
        <v>12</v>
      </c>
    </row>
    <row r="15">
      <c r="A15" s="33"/>
      <c r="B15" s="226" t="s">
        <v>918</v>
      </c>
      <c r="C15" s="227" t="s">
        <v>886</v>
      </c>
      <c r="D15" s="227">
        <v>4.0</v>
      </c>
      <c r="E15" s="227">
        <v>2.0</v>
      </c>
      <c r="F15" s="227">
        <v>1.0</v>
      </c>
      <c r="G15" s="453" t="str">
        <f t="shared" si="5"/>
        <v>125.000</v>
      </c>
      <c r="H15" s="454">
        <v>40.0</v>
      </c>
      <c r="I15" s="454">
        <v>40.0</v>
      </c>
      <c r="J15" s="454" t="str">
        <f>H15/Main!$D$9</f>
        <v>40</v>
      </c>
      <c r="K15" s="454" t="str">
        <f>I15/Main!$D$10</f>
        <v>40</v>
      </c>
      <c r="L15" s="455" t="str">
        <f t="shared" si="6"/>
        <v>1.0</v>
      </c>
      <c r="M15" s="455">
        <v>1.0</v>
      </c>
      <c r="N15" s="456"/>
      <c r="O15" s="456"/>
      <c r="P15" s="457">
        <v>120000.0</v>
      </c>
      <c r="Q15" s="457"/>
      <c r="R15" s="456"/>
      <c r="S15" s="458"/>
      <c r="T15" s="458"/>
      <c r="U15" s="456"/>
      <c r="V15" s="456"/>
      <c r="W15" s="456"/>
      <c r="X15" s="456"/>
      <c r="Y15" s="456"/>
      <c r="Z15" s="456"/>
      <c r="AA15" s="456"/>
      <c r="AB15" s="456"/>
      <c r="AC15" s="459" t="s">
        <v>913</v>
      </c>
      <c r="AD15" s="427">
        <v>4.0</v>
      </c>
      <c r="AE15" s="427">
        <v>0.0</v>
      </c>
      <c r="AF15" s="427">
        <v>0.0</v>
      </c>
      <c r="AG15" s="427">
        <v>1.0</v>
      </c>
      <c r="AH15" s="427">
        <v>10.0</v>
      </c>
      <c r="AI15" s="427">
        <v>0.0</v>
      </c>
      <c r="AJ15" s="427">
        <v>0.0</v>
      </c>
      <c r="AK15" s="427">
        <v>2.0</v>
      </c>
      <c r="AL15" s="427">
        <v>0.0</v>
      </c>
      <c r="AM15" s="428">
        <v>64.0</v>
      </c>
      <c r="AN15" s="427">
        <v>0.0</v>
      </c>
      <c r="AO15" s="427">
        <v>0.0</v>
      </c>
      <c r="AP15" s="427">
        <v>0.0</v>
      </c>
      <c r="AQ15" s="427">
        <v>0.0</v>
      </c>
      <c r="AR15" s="427">
        <v>0.0</v>
      </c>
      <c r="AS15" s="427">
        <v>0.0</v>
      </c>
      <c r="AT15" s="427">
        <v>0.0</v>
      </c>
      <c r="AU15" s="427">
        <v>0.0</v>
      </c>
      <c r="AV15" s="427">
        <v>0.0</v>
      </c>
      <c r="AW15" s="427">
        <v>0.0</v>
      </c>
      <c r="AX15" s="427">
        <v>0.0</v>
      </c>
      <c r="AY15" s="429" t="str">
        <f t="shared" ref="AY15:BS15" si="58">IF(AD15 = 0, "", AD15)</f>
        <v>4</v>
      </c>
      <c r="AZ15" s="430" t="str">
        <f t="shared" si="58"/>
        <v/>
      </c>
      <c r="BA15" s="430" t="str">
        <f t="shared" si="58"/>
        <v/>
      </c>
      <c r="BB15" s="430" t="str">
        <f t="shared" si="58"/>
        <v>1</v>
      </c>
      <c r="BC15" s="430" t="str">
        <f t="shared" si="58"/>
        <v>10</v>
      </c>
      <c r="BD15" s="430" t="str">
        <f t="shared" si="58"/>
        <v/>
      </c>
      <c r="BE15" s="430" t="str">
        <f t="shared" si="58"/>
        <v/>
      </c>
      <c r="BF15" s="430" t="str">
        <f t="shared" si="58"/>
        <v>2</v>
      </c>
      <c r="BG15" s="430" t="str">
        <f t="shared" si="58"/>
        <v/>
      </c>
      <c r="BH15" s="431" t="str">
        <f t="shared" si="58"/>
        <v>64</v>
      </c>
      <c r="BI15" s="430" t="str">
        <f t="shared" si="58"/>
        <v/>
      </c>
      <c r="BJ15" s="430" t="str">
        <f t="shared" si="58"/>
        <v/>
      </c>
      <c r="BK15" s="430" t="str">
        <f t="shared" si="58"/>
        <v/>
      </c>
      <c r="BL15" s="430" t="str">
        <f t="shared" si="58"/>
        <v/>
      </c>
      <c r="BM15" s="430" t="str">
        <f t="shared" si="58"/>
        <v/>
      </c>
      <c r="BN15" s="430" t="str">
        <f t="shared" si="58"/>
        <v/>
      </c>
      <c r="BO15" s="430" t="str">
        <f t="shared" si="58"/>
        <v/>
      </c>
      <c r="BP15" s="430" t="str">
        <f t="shared" si="58"/>
        <v/>
      </c>
      <c r="BQ15" s="430" t="str">
        <f t="shared" si="58"/>
        <v/>
      </c>
      <c r="BR15" s="430" t="str">
        <f t="shared" si="58"/>
        <v/>
      </c>
      <c r="BS15" s="432" t="str">
        <f t="shared" si="58"/>
        <v/>
      </c>
      <c r="BT15" s="433" t="str">
        <f>$AY15*Assembly!Y$4+$AZ15*Assembly!Y$5+$BA15*Assembly!Y$6+$BB15*Assembly!Y$7+$BC15*Assembly!Y$8+$BD15*Assembly!Y$9+$BE15*Assembly!Y$10+$BF15*Assembly!Y$11+$BG15*Assembly!Y$12+$BH15*Assembly!Y$13+$BI15*Assembly!Y$14+$BJ15*Assembly!Y$15+$BK15*Assembly!Y$16+$BL15*Assembly!Y$17+$BM15*Assembly!Y$18+$BN15*Assembly!Y$19+$BO15*Assembly!Y$20+$BP15*Assembly!Y$21+$BQ15*Assembly!Y$22+$BR15*Assembly!Y$23+$BS15*Assembly!Y$24</f>
        <v>697</v>
      </c>
      <c r="BU15" s="434" t="str">
        <f t="shared" si="8"/>
        <v>6</v>
      </c>
      <c r="BV15" s="434" t="str">
        <f>$AY15*Assembly!AC$4+$AZ15*Assembly!AC$5+$BA15*Assembly!AC$6+$BB15*Assembly!AC$7+$BC15*Assembly!AC$8+$BD15*Assembly!AC$9+$BE15*Assembly!AC$10+$BF15*Assembly!AC$11+$BG15*Assembly!AC$12+$BH15*Assembly!AC$13+$BI15*Assembly!AC$14+$BJ15*Assembly!AC$15+$BK15*Assembly!AC$16+$BL15*Assembly!AC$17+$BM15*Assembly!AC$18+$BN15*Assembly!AC$19+$BO15*Assembly!AC$20+$BP15*Assembly!AC$21+$BQ15*Assembly!AC$22+$BR15*Assembly!AC$23+$BS15*Assembly!AC$24</f>
        <v>826</v>
      </c>
      <c r="BW15" s="435" t="str">
        <f t="shared" si="9"/>
        <v>1.18</v>
      </c>
      <c r="BX15" s="436" t="str">
        <f t="shared" si="10"/>
        <v>7</v>
      </c>
      <c r="BY15" s="437" t="str">
        <f t="shared" si="11"/>
        <v>148.0</v>
      </c>
      <c r="BZ15" s="438" t="str">
        <f t="shared" si="46"/>
        <v>172.1 W</v>
      </c>
      <c r="CA15" s="434" t="str">
        <f>$AY15*Assembly!X$4+$AZ15*Assembly!X$5+$BA15*Assembly!X$6+$BB15*Assembly!X$7+$BC15*Assembly!X$8+$BD15*Assembly!X$9+$BE15*Assembly!X$10+$BF15*Assembly!X$11+$BG15*Assembly!X$12+$BH15*Assembly!X$13+$BI15*Assembly!X$14+$BJ15*Assembly!X$15+$BK15*Assembly!X$16+$BL15*Assembly!X$17+$BM15*Assembly!X$18+$BN15*Assembly!X$19+$BO15*Assembly!X$20+$BP15*Assembly!X$21+$BQ15*Assembly!X$22+$BR15*Assembly!X$23+$BS15*Assembly!X$24</f>
        <v>687</v>
      </c>
      <c r="CB15" s="434" t="str">
        <f t="shared" si="12"/>
        <v>106,867</v>
      </c>
      <c r="CC15" s="439" t="str">
        <f t="shared" si="13"/>
        <v>0.1069</v>
      </c>
      <c r="CD15" s="440" t="str">
        <f>$AY15*Assembly!AB$4+$AZ15*Assembly!AB$5+$BA15*Assembly!AB$6+$BB15*Assembly!AB$7+$BC15*Assembly!AB$8+$BD15*Assembly!AB$9+$BE15*Assembly!AB$10+$BF15*Assembly!AB$11+$BG15*Assembly!AB$12+$BH15*Assembly!AB$13+$BI15*Assembly!AB$14+$BJ15*Assembly!AB$15+$BK15*Assembly!AB$16+$BL15*Assembly!AB$17+$BM15*Assembly!AB$18+$BN15*Assembly!AB$19+$BO15*Assembly!AB$20+$BP15*Assembly!AB$21+$BQ15*Assembly!AB$22+$BR15*Assembly!AB$23+$BS15*Assembly!AB$24</f>
        <v>1,352</v>
      </c>
      <c r="CE15" s="457" t="str">
        <f>$AY15*Assembly!M$4+$AZ15*Assembly!M$5+$BA15*Assembly!M$6+$BB15*Assembly!M$7+$BC15*Assembly!M$8+$BD15*Assembly!M$9+$BE15*Assembly!M$10+$BF15*Assembly!M$11+$BG15*Assembly!M$12+$BH15*Assembly!M$13+$BI15*Assembly!M$14+$BJ15*Assembly!M$15+$BK15*Assembly!M$16+$BL15*Assembly!M$17+$BM15*Assembly!M$18+$BN15*Assembly!M$19+$BO15*Assembly!M$20+$BP15*Assembly!M$21+$BQ15*Assembly!M$22+$BR15*Assembly!M$23+$BS15*Assembly!M$24</f>
        <v>215</v>
      </c>
      <c r="CF15" s="457" t="str">
        <f>$AY15*Assembly!N$4+$AZ15*Assembly!N$5+$BA15*Assembly!N$6+$BB15*Assembly!N$7+$BC15*Assembly!N$8+$BD15*Assembly!N$9+$BE15*Assembly!N$10+$BF15*Assembly!N$11+$BG15*Assembly!N$12+$BH15*Assembly!N$13+$BI15*Assembly!N$14+$BJ15*Assembly!N$15+$BK15*Assembly!N$16+$BL15*Assembly!N$17+$BM15*Assembly!N$18+$BN15*Assembly!N$19+$BO15*Assembly!N$20+$BP15*Assembly!N$21+$BQ15*Assembly!N$22+$BR15*Assembly!N$23+$BS15*Assembly!N$24</f>
        <v>640</v>
      </c>
      <c r="CG15" s="457" t="str">
        <f>$AY15*Assembly!O$4+$AZ15*Assembly!O$5+$BA15*Assembly!O$6+$BB15*Assembly!O$7+$BC15*Assembly!O$8+$BD15*Assembly!O$9+$BE15*Assembly!O$10+$BF15*Assembly!O$11+$BG15*Assembly!O$12+$BH15*Assembly!O$13+$BI15*Assembly!O$14+$BJ15*Assembly!O$15+$BK15*Assembly!O$16+$BL15*Assembly!O$17+$BM15*Assembly!O$18+$BN15*Assembly!O$19+$BO15*Assembly!O$20+$BP15*Assembly!O$21+$BQ15*Assembly!O$22+$BR15*Assembly!O$23+$BS15*Assembly!O$24</f>
        <v>0</v>
      </c>
      <c r="CH15" s="454" t="str">
        <f>$AY15*Assembly!P$4+$AZ15*Assembly!P$5+$BA15*Assembly!P$6+$BB15*Assembly!P$7+$BC15*Assembly!P$8+$BD15*Assembly!P$9+$BE15*Assembly!P$10+$BF15*Assembly!P$11+$BG15*Assembly!P$12+$BH15*Assembly!P$13+$BI15*Assembly!P$14+$BJ15*Assembly!P$15+$BK15*Assembly!P$16+$BL15*Assembly!P$17+$BM15*Assembly!P$18+$BN15*Assembly!P$19+$BO15*Assembly!P$20+$BP15*Assembly!P$21+$BQ15*Assembly!P$22+$BR15*Assembly!P$23+$BS15*Assembly!P$24</f>
        <v>0</v>
      </c>
      <c r="CI15" s="454" t="str">
        <f>$AY15*Assembly!Q$4+$AZ15*Assembly!Q$5+$BA15*Assembly!Q$6+$BB15*Assembly!Q$7+$BC15*Assembly!Q$8+$BD15*Assembly!Q$9+$BE15*Assembly!Q$10+$BF15*Assembly!Q$11+$BG15*Assembly!Q$12+$BH15*Assembly!Q$13+$BI15*Assembly!Q$14+$BJ15*Assembly!Q$15+$BK15*Assembly!Q$16+$BL15*Assembly!Q$17+$BM15*Assembly!Q$18+$BN15*Assembly!Q$19+$BO15*Assembly!Q$20+$BP15*Assembly!Q$21+$BQ15*Assembly!Q$22+$BR15*Assembly!Q$23+$BS15*Assembly!Q$24</f>
        <v>512.4</v>
      </c>
      <c r="CJ15" s="457" t="str">
        <f>$AY15*Assembly!R$4+$AZ15*Assembly!R$5+$BA15*Assembly!R$6+$BB15*Assembly!R$7+$BC15*Assembly!R$8+$BD15*Assembly!R$9+$BE15*Assembly!R$10+$BF15*Assembly!R$11+$BG15*Assembly!R$12+$BH15*Assembly!R$13+$BI15*Assembly!R$14+$BJ15*Assembly!R$15+$BK15*Assembly!R$16+$BL15*Assembly!R$17+$BM15*Assembly!R$18+$BN15*Assembly!R$19+$BO15*Assembly!R$20+$BP15*Assembly!R$21+$BQ15*Assembly!R$22+$BR15*Assembly!R$23+$BS15*Assembly!R$24</f>
        <v>0</v>
      </c>
      <c r="CK15" s="454" t="str">
        <f>$AY15*Assembly!S$4+$AZ15*Assembly!S$5+$BA15*Assembly!S$6+$BB15*Assembly!S$7+$BC15*Assembly!S$8+$BD15*Assembly!S$9+$BE15*Assembly!S$10+$BF15*Assembly!S$11+$BG15*Assembly!S$12+$BH15*Assembly!S$13+$BI15*Assembly!S$14+$BJ15*Assembly!S$15+$BK15*Assembly!S$16+$BL15*Assembly!S$17+$BM15*Assembly!S$18+$BN15*Assembly!S$19+$BO15*Assembly!S$20+$BP15*Assembly!S$21+$BQ15*Assembly!S$22+$BR15*Assembly!S$23+$BS15*Assembly!S$24</f>
        <v>0</v>
      </c>
      <c r="CL15" s="454" t="str">
        <f>$AY15*Assembly!T$4+$AZ15*Assembly!T$5+$BA15*Assembly!T$6+$BB15*Assembly!T$7+$BC15*Assembly!T$8+$BD15*Assembly!T$9+$BE15*Assembly!T$10+$BF15*Assembly!T$11+$BG15*Assembly!T$12+$BH15*Assembly!T$13+$BI15*Assembly!T$14+$BJ15*Assembly!T$15+$BK15*Assembly!T$16+$BL15*Assembly!T$17+$BM15*Assembly!T$18+$BN15*Assembly!T$19+$BO15*Assembly!T$20+$BP15*Assembly!T$21+$BQ15*Assembly!T$22+$BR15*Assembly!T$23+$BS15*Assembly!T$24</f>
        <v>0</v>
      </c>
      <c r="CM15" s="454" t="str">
        <f>$AY15*Assembly!U$4+$AZ15*Assembly!U$5+$BA15*Assembly!U$6+$BB15*Assembly!U$7+$BC15*Assembly!U$8+$BD15*Assembly!U$9+$BE15*Assembly!U$10+$BF15*Assembly!U$11+$BG15*Assembly!U$12+$BH15*Assembly!U$13+$BI15*Assembly!U$14+$BJ15*Assembly!U$15+$BK15*Assembly!U$16+$BL15*Assembly!U$17+$BM15*Assembly!U$18+$BN15*Assembly!U$19+$BO15*Assembly!U$20+$BP15*Assembly!U$21+$BQ15*Assembly!U$22+$BR15*Assembly!U$23+$BS15*Assembly!U$24</f>
        <v>0</v>
      </c>
      <c r="CN15" s="457" t="str">
        <f>$AY15*Assembly!V$4+$AZ15*Assembly!V$5+$BA15*Assembly!V$6+$BB15*Assembly!V$7+$BC15*Assembly!V$8+$BD15*Assembly!V$9+$BE15*Assembly!V$10+$BF15*Assembly!V$11+$BG15*Assembly!V$12+$BH15*Assembly!V$13+$BI15*Assembly!V$14+$BJ15*Assembly!V$15+$BK15*Assembly!V$16+$BL15*Assembly!V$17+$BM15*Assembly!V$18+$BN15*Assembly!V$19+$BO15*Assembly!V$20+$BP15*Assembly!V$21+$BQ15*Assembly!V$22+$BR15*Assembly!V$23+$BS15*Assembly!V$24</f>
        <v>0</v>
      </c>
      <c r="CO15" s="457" t="str">
        <f>CE15*Refining!$F$3</f>
        <v>384</v>
      </c>
      <c r="CP15" s="457" t="str">
        <f>CF15*Refining!$F$4</f>
        <v>2,000</v>
      </c>
      <c r="CQ15" s="457" t="str">
        <f>CG15*Refining!$F$5</f>
        <v>0</v>
      </c>
      <c r="CR15" s="457" t="str">
        <f>CH15*Refining!$F$6</f>
        <v>0</v>
      </c>
      <c r="CS15" s="457" t="str">
        <f>CI15*Refining!$F$7</f>
        <v>915</v>
      </c>
      <c r="CT15" s="457" t="str">
        <f>CJ15*Refining!$F$8</f>
        <v>0</v>
      </c>
      <c r="CU15" s="457" t="str">
        <f>CK15*Refining!$F$9</f>
        <v>0</v>
      </c>
      <c r="CV15" s="457" t="str">
        <f>CL15*Refining!$F$10</f>
        <v>0</v>
      </c>
      <c r="CW15" s="457" t="str">
        <f>CM15*Refining!$F$11</f>
        <v>0</v>
      </c>
      <c r="CX15" s="457" t="str">
        <f>CN15*Refining!$F$12</f>
        <v>0</v>
      </c>
      <c r="CY15" s="441" t="str">
        <f t="shared" ref="CY15:DR15" si="59">IF(CE15 = 0, "", CE15)</f>
        <v>215</v>
      </c>
      <c r="CZ15" s="442" t="str">
        <f t="shared" si="59"/>
        <v>640</v>
      </c>
      <c r="DA15" s="442" t="str">
        <f t="shared" si="59"/>
        <v/>
      </c>
      <c r="DB15" s="443" t="str">
        <f t="shared" si="59"/>
        <v/>
      </c>
      <c r="DC15" s="444" t="str">
        <f t="shared" si="59"/>
        <v>512.4</v>
      </c>
      <c r="DD15" s="442" t="str">
        <f t="shared" si="59"/>
        <v/>
      </c>
      <c r="DE15" s="444" t="str">
        <f t="shared" si="59"/>
        <v/>
      </c>
      <c r="DF15" s="444" t="str">
        <f t="shared" si="59"/>
        <v/>
      </c>
      <c r="DG15" s="442" t="str">
        <f t="shared" si="59"/>
        <v/>
      </c>
      <c r="DH15" s="445" t="str">
        <f t="shared" si="59"/>
        <v/>
      </c>
      <c r="DI15" s="441" t="str">
        <f t="shared" si="59"/>
        <v>384</v>
      </c>
      <c r="DJ15" s="442" t="str">
        <f t="shared" si="59"/>
        <v>2,000</v>
      </c>
      <c r="DK15" s="442" t="str">
        <f t="shared" si="59"/>
        <v/>
      </c>
      <c r="DL15" s="442" t="str">
        <f t="shared" si="59"/>
        <v/>
      </c>
      <c r="DM15" s="446" t="str">
        <f t="shared" si="59"/>
        <v>915.0</v>
      </c>
      <c r="DN15" s="442" t="str">
        <f t="shared" si="59"/>
        <v/>
      </c>
      <c r="DO15" s="442" t="str">
        <f t="shared" si="59"/>
        <v/>
      </c>
      <c r="DP15" s="442" t="str">
        <f t="shared" si="59"/>
        <v/>
      </c>
      <c r="DQ15" s="442" t="str">
        <f t="shared" si="59"/>
        <v/>
      </c>
      <c r="DR15" s="445" t="str">
        <f t="shared" si="59"/>
        <v/>
      </c>
      <c r="DS15" s="447" t="str">
        <f t="shared" si="15"/>
        <v>1,367</v>
      </c>
      <c r="DT15" s="448" t="str">
        <f t="shared" si="16"/>
        <v>3,299</v>
      </c>
      <c r="DU15" s="434" t="str">
        <f>CY15*'Ores &amp; Ingots'!$C$3+CZ15*'Ores &amp; Ingots'!$C$4+DA15*'Ores &amp; Ingots'!$C$5+DB15*'Ores &amp; Ingots'!$C$6+DC15*'Ores &amp; Ingots'!$C$7+DD15*'Ores &amp; Ingots'!$C$8+DE15*'Ores &amp; Ingots'!$C$9+DF15*'Ores &amp; Ingots'!$C$10+DG15*'Ores &amp; Ingots'!$C$11+DH15*'Ores &amp; Ingots'!$C$12</f>
        <v>319</v>
      </c>
      <c r="DV15" s="434" t="str">
        <f>DI15*'Ores &amp; Ingots'!$B$3+DJ15*'Ores &amp; Ingots'!$B$4+DK15*'Ores &amp; Ingots'!$B$5+DL15*'Ores &amp; Ingots'!$B$6+DM15*'Ores &amp; Ingots'!$B$7+DN15*'Ores &amp; Ingots'!$B$8+DO15*'Ores &amp; Ingots'!$B$9+DP15*'Ores &amp; Ingots'!$B$10+DQ15*'Ores &amp; Ingots'!$B$11+DR15*'Ores &amp; Ingots'!$B$12</f>
        <v>1,221</v>
      </c>
      <c r="DW15" s="448" t="str">
        <f>CY15*Refining!$G$3+CZ15*Refining!$G$4+DA15*Refining!$G$5+DB15*Refining!$G$6+DC15*Refining!$G$7+DD15*Refining!$G$8+DE15*Refining!$G$9+DF15*Refining!$G$10+DG15*Refining!$G$11+DH15*Refining!$G$12</f>
        <v>3,514</v>
      </c>
      <c r="DX15" s="448" t="str">
        <f t="shared" si="17"/>
        <v>546,622</v>
      </c>
      <c r="DY15" s="449" t="str">
        <f t="shared" si="18"/>
        <v>0.5466</v>
      </c>
      <c r="DZ15" s="447" t="str">
        <f t="shared" si="19"/>
        <v>4,241</v>
      </c>
      <c r="EA15" s="446" t="str">
        <f t="shared" ref="EA15:EB15" si="60">DZ15/60</f>
        <v>70.7</v>
      </c>
      <c r="EB15" s="446" t="str">
        <f t="shared" si="60"/>
        <v>1.2</v>
      </c>
      <c r="EC15" s="450" t="str">
        <f t="shared" si="21"/>
        <v>0.05</v>
      </c>
      <c r="ED15" s="447" t="str">
        <f t="shared" si="22"/>
        <v>653,488</v>
      </c>
      <c r="EE15" s="446" t="str">
        <f t="shared" ref="EE15:EF15" si="61">ED15/1000</f>
        <v>653.5</v>
      </c>
      <c r="EF15" s="451" t="str">
        <f t="shared" si="61"/>
        <v>0.65</v>
      </c>
      <c r="EG15" s="452" t="str">
        <f t="shared" si="24"/>
        <v>0.6535</v>
      </c>
      <c r="EH15" s="225">
        <v>146.0</v>
      </c>
    </row>
    <row r="16">
      <c r="A16" s="33"/>
      <c r="B16" s="226" t="s">
        <v>918</v>
      </c>
      <c r="C16" s="227" t="s">
        <v>885</v>
      </c>
      <c r="D16" s="227">
        <v>10.0</v>
      </c>
      <c r="E16" s="227">
        <v>5.0</v>
      </c>
      <c r="F16" s="227">
        <v>1.0</v>
      </c>
      <c r="G16" s="420" t="str">
        <f t="shared" si="5"/>
        <v>6.250</v>
      </c>
      <c r="H16" s="421">
        <v>40.0</v>
      </c>
      <c r="I16" s="421">
        <v>40.0</v>
      </c>
      <c r="J16" s="421" t="str">
        <f>H16/Main!$D$9</f>
        <v>40</v>
      </c>
      <c r="K16" s="421" t="str">
        <f>I16/Main!$D$10</f>
        <v>40</v>
      </c>
      <c r="L16" s="422" t="str">
        <f t="shared" si="6"/>
        <v>1.0</v>
      </c>
      <c r="M16" s="422">
        <v>1.0</v>
      </c>
      <c r="N16" s="423"/>
      <c r="O16" s="423"/>
      <c r="P16" s="424">
        <v>30000.0</v>
      </c>
      <c r="Q16" s="424"/>
      <c r="R16" s="423"/>
      <c r="S16" s="425"/>
      <c r="T16" s="425"/>
      <c r="U16" s="423"/>
      <c r="V16" s="423"/>
      <c r="W16" s="423"/>
      <c r="X16" s="423"/>
      <c r="Y16" s="423"/>
      <c r="Z16" s="423"/>
      <c r="AA16" s="423"/>
      <c r="AB16" s="423"/>
      <c r="AC16" s="426"/>
      <c r="AD16" s="427">
        <v>2.0</v>
      </c>
      <c r="AE16" s="427">
        <v>0.0</v>
      </c>
      <c r="AF16" s="427">
        <v>0.0</v>
      </c>
      <c r="AG16" s="427">
        <v>0.0</v>
      </c>
      <c r="AH16" s="427">
        <v>2.0</v>
      </c>
      <c r="AI16" s="427">
        <v>4.0</v>
      </c>
      <c r="AJ16" s="427">
        <v>0.0</v>
      </c>
      <c r="AK16" s="427">
        <v>1.0</v>
      </c>
      <c r="AL16" s="427">
        <v>0.0</v>
      </c>
      <c r="AM16" s="428">
        <v>16.0</v>
      </c>
      <c r="AN16" s="427">
        <v>0.0</v>
      </c>
      <c r="AO16" s="427">
        <v>0.0</v>
      </c>
      <c r="AP16" s="427">
        <v>1.0</v>
      </c>
      <c r="AQ16" s="427">
        <v>0.0</v>
      </c>
      <c r="AR16" s="427">
        <v>0.0</v>
      </c>
      <c r="AS16" s="427">
        <v>0.0</v>
      </c>
      <c r="AT16" s="427">
        <v>0.0</v>
      </c>
      <c r="AU16" s="427">
        <v>0.0</v>
      </c>
      <c r="AV16" s="427">
        <v>0.0</v>
      </c>
      <c r="AW16" s="427">
        <v>0.0</v>
      </c>
      <c r="AX16" s="427">
        <v>0.0</v>
      </c>
      <c r="AY16" s="429" t="str">
        <f t="shared" ref="AY16:BS16" si="62">IF(AD16 = 0, "", AD16)</f>
        <v>2</v>
      </c>
      <c r="AZ16" s="430" t="str">
        <f t="shared" si="62"/>
        <v/>
      </c>
      <c r="BA16" s="430" t="str">
        <f t="shared" si="62"/>
        <v/>
      </c>
      <c r="BB16" s="430" t="str">
        <f t="shared" si="62"/>
        <v/>
      </c>
      <c r="BC16" s="430" t="str">
        <f t="shared" si="62"/>
        <v>2</v>
      </c>
      <c r="BD16" s="430" t="str">
        <f t="shared" si="62"/>
        <v>4</v>
      </c>
      <c r="BE16" s="430" t="str">
        <f t="shared" si="62"/>
        <v/>
      </c>
      <c r="BF16" s="430" t="str">
        <f t="shared" si="62"/>
        <v>1</v>
      </c>
      <c r="BG16" s="430" t="str">
        <f t="shared" si="62"/>
        <v/>
      </c>
      <c r="BH16" s="431" t="str">
        <f t="shared" si="62"/>
        <v>16</v>
      </c>
      <c r="BI16" s="430" t="str">
        <f t="shared" si="62"/>
        <v/>
      </c>
      <c r="BJ16" s="430" t="str">
        <f t="shared" si="62"/>
        <v/>
      </c>
      <c r="BK16" s="430" t="str">
        <f t="shared" si="62"/>
        <v>1</v>
      </c>
      <c r="BL16" s="430" t="str">
        <f t="shared" si="62"/>
        <v/>
      </c>
      <c r="BM16" s="430" t="str">
        <f t="shared" si="62"/>
        <v/>
      </c>
      <c r="BN16" s="430" t="str">
        <f t="shared" si="62"/>
        <v/>
      </c>
      <c r="BO16" s="430" t="str">
        <f t="shared" si="62"/>
        <v/>
      </c>
      <c r="BP16" s="430" t="str">
        <f t="shared" si="62"/>
        <v/>
      </c>
      <c r="BQ16" s="430" t="str">
        <f t="shared" si="62"/>
        <v/>
      </c>
      <c r="BR16" s="430" t="str">
        <f t="shared" si="62"/>
        <v/>
      </c>
      <c r="BS16" s="432" t="str">
        <f t="shared" si="62"/>
        <v/>
      </c>
      <c r="BT16" s="433" t="str">
        <f>$AY16*Assembly!Y$4+$AZ16*Assembly!Y$5+$BA16*Assembly!Y$6+$BB16*Assembly!Y$7+$BC16*Assembly!Y$8+$BD16*Assembly!Y$9+$BE16*Assembly!Y$10+$BF16*Assembly!Y$11+$BG16*Assembly!Y$12+$BH16*Assembly!Y$13+$BI16*Assembly!Y$14+$BJ16*Assembly!Y$15+$BK16*Assembly!Y$16+$BL16*Assembly!Y$17+$BM16*Assembly!Y$18+$BN16*Assembly!Y$19+$BO16*Assembly!Y$20+$BP16*Assembly!Y$21+$BQ16*Assembly!Y$22+$BR16*Assembly!Y$23+$BS16*Assembly!Y$24</f>
        <v>223</v>
      </c>
      <c r="BU16" s="434" t="str">
        <f t="shared" si="8"/>
        <v>36</v>
      </c>
      <c r="BV16" s="434" t="str">
        <f>$AY16*Assembly!AC$4+$AZ16*Assembly!AC$5+$BA16*Assembly!AC$6+$BB16*Assembly!AC$7+$BC16*Assembly!AC$8+$BD16*Assembly!AC$9+$BE16*Assembly!AC$10+$BF16*Assembly!AC$11+$BG16*Assembly!AC$12+$BH16*Assembly!AC$13+$BI16*Assembly!AC$14+$BJ16*Assembly!AC$15+$BK16*Assembly!AC$16+$BL16*Assembly!AC$17+$BM16*Assembly!AC$18+$BN16*Assembly!AC$19+$BO16*Assembly!AC$20+$BP16*Assembly!AC$21+$BQ16*Assembly!AC$22+$BR16*Assembly!AC$23+$BS16*Assembly!AC$24</f>
        <v>397</v>
      </c>
      <c r="BW16" s="435" t="str">
        <f t="shared" si="9"/>
        <v>1.78</v>
      </c>
      <c r="BX16" s="436" t="str">
        <f t="shared" si="10"/>
        <v>64</v>
      </c>
      <c r="BY16" s="437" t="str">
        <f t="shared" si="11"/>
        <v>11.1</v>
      </c>
      <c r="BZ16" s="438" t="str">
        <f t="shared" si="46"/>
        <v>134.4 W</v>
      </c>
      <c r="CA16" s="434" t="str">
        <f>$AY16*Assembly!X$4+$AZ16*Assembly!X$5+$BA16*Assembly!X$6+$BB16*Assembly!X$7+$BC16*Assembly!X$8+$BD16*Assembly!X$9+$BE16*Assembly!X$10+$BF16*Assembly!X$11+$BG16*Assembly!X$12+$BH16*Assembly!X$13+$BI16*Assembly!X$14+$BJ16*Assembly!X$15+$BK16*Assembly!X$16+$BL16*Assembly!X$17+$BM16*Assembly!X$18+$BN16*Assembly!X$19+$BO16*Assembly!X$20+$BP16*Assembly!X$21+$BQ16*Assembly!X$22+$BR16*Assembly!X$23+$BS16*Assembly!X$24</f>
        <v>176</v>
      </c>
      <c r="CB16" s="434" t="str">
        <f t="shared" si="12"/>
        <v>27,378</v>
      </c>
      <c r="CC16" s="439" t="str">
        <f t="shared" si="13"/>
        <v>0.0274</v>
      </c>
      <c r="CD16" s="440" t="str">
        <f>$AY16*Assembly!AB$4+$AZ16*Assembly!AB$5+$BA16*Assembly!AB$6+$BB16*Assembly!AB$7+$BC16*Assembly!AB$8+$BD16*Assembly!AB$9+$BE16*Assembly!AB$10+$BF16*Assembly!AB$11+$BG16*Assembly!AB$12+$BH16*Assembly!AB$13+$BI16*Assembly!AB$14+$BJ16*Assembly!AB$15+$BK16*Assembly!AB$16+$BL16*Assembly!AB$17+$BM16*Assembly!AB$18+$BN16*Assembly!AB$19+$BO16*Assembly!AB$20+$BP16*Assembly!AB$21+$BQ16*Assembly!AB$22+$BR16*Assembly!AB$23+$BS16*Assembly!AB$24</f>
        <v>347</v>
      </c>
      <c r="CE16" s="424" t="str">
        <f>$AY16*Assembly!M$4+$AZ16*Assembly!M$5+$BA16*Assembly!M$6+$BB16*Assembly!M$7+$BC16*Assembly!M$8+$BD16*Assembly!M$9+$BE16*Assembly!M$10+$BF16*Assembly!M$11+$BG16*Assembly!M$12+$BH16*Assembly!M$13+$BI16*Assembly!M$14+$BJ16*Assembly!M$15+$BK16*Assembly!M$16+$BL16*Assembly!M$17+$BM16*Assembly!M$18+$BN16*Assembly!M$19+$BO16*Assembly!M$20+$BP16*Assembly!M$21+$BQ16*Assembly!M$22+$BR16*Assembly!M$23+$BS16*Assembly!M$24</f>
        <v>91</v>
      </c>
      <c r="CF16" s="424" t="str">
        <f>$AY16*Assembly!N$4+$AZ16*Assembly!N$5+$BA16*Assembly!N$6+$BB16*Assembly!N$7+$BC16*Assembly!N$8+$BD16*Assembly!N$9+$BE16*Assembly!N$10+$BF16*Assembly!N$11+$BG16*Assembly!N$12+$BH16*Assembly!N$13+$BI16*Assembly!N$14+$BJ16*Assembly!N$15+$BK16*Assembly!N$16+$BL16*Assembly!N$17+$BM16*Assembly!N$18+$BN16*Assembly!N$19+$BO16*Assembly!N$20+$BP16*Assembly!N$21+$BQ16*Assembly!N$22+$BR16*Assembly!N$23+$BS16*Assembly!N$24</f>
        <v>160</v>
      </c>
      <c r="CG16" s="424" t="str">
        <f>$AY16*Assembly!O$4+$AZ16*Assembly!O$5+$BA16*Assembly!O$6+$BB16*Assembly!O$7+$BC16*Assembly!O$8+$BD16*Assembly!O$9+$BE16*Assembly!O$10+$BF16*Assembly!O$11+$BG16*Assembly!O$12+$BH16*Assembly!O$13+$BI16*Assembly!O$14+$BJ16*Assembly!O$15+$BK16*Assembly!O$16+$BL16*Assembly!O$17+$BM16*Assembly!O$18+$BN16*Assembly!O$19+$BO16*Assembly!O$20+$BP16*Assembly!O$21+$BQ16*Assembly!O$22+$BR16*Assembly!O$23+$BS16*Assembly!O$24</f>
        <v>0</v>
      </c>
      <c r="CH16" s="421" t="str">
        <f>$AY16*Assembly!P$4+$AZ16*Assembly!P$5+$BA16*Assembly!P$6+$BB16*Assembly!P$7+$BC16*Assembly!P$8+$BD16*Assembly!P$9+$BE16*Assembly!P$10+$BF16*Assembly!P$11+$BG16*Assembly!P$12+$BH16*Assembly!P$13+$BI16*Assembly!P$14+$BJ16*Assembly!P$15+$BK16*Assembly!P$16+$BL16*Assembly!P$17+$BM16*Assembly!P$18+$BN16*Assembly!P$19+$BO16*Assembly!P$20+$BP16*Assembly!P$21+$BQ16*Assembly!P$22+$BR16*Assembly!P$23+$BS16*Assembly!P$24</f>
        <v>0</v>
      </c>
      <c r="CI16" s="421" t="str">
        <f>$AY16*Assembly!Q$4+$AZ16*Assembly!Q$5+$BA16*Assembly!Q$6+$BB16*Assembly!Q$7+$BC16*Assembly!Q$8+$BD16*Assembly!Q$9+$BE16*Assembly!Q$10+$BF16*Assembly!Q$11+$BG16*Assembly!Q$12+$BH16*Assembly!Q$13+$BI16*Assembly!Q$14+$BJ16*Assembly!Q$15+$BK16*Assembly!Q$16+$BL16*Assembly!Q$17+$BM16*Assembly!Q$18+$BN16*Assembly!Q$19+$BO16*Assembly!Q$20+$BP16*Assembly!Q$21+$BQ16*Assembly!Q$22+$BR16*Assembly!Q$23+$BS16*Assembly!Q$24</f>
        <v>143.2</v>
      </c>
      <c r="CJ16" s="424" t="str">
        <f>$AY16*Assembly!R$4+$AZ16*Assembly!R$5+$BA16*Assembly!R$6+$BB16*Assembly!R$7+$BC16*Assembly!R$8+$BD16*Assembly!R$9+$BE16*Assembly!R$10+$BF16*Assembly!R$11+$BG16*Assembly!R$12+$BH16*Assembly!R$13+$BI16*Assembly!R$14+$BJ16*Assembly!R$15+$BK16*Assembly!R$16+$BL16*Assembly!R$17+$BM16*Assembly!R$18+$BN16*Assembly!R$19+$BO16*Assembly!R$20+$BP16*Assembly!R$21+$BQ16*Assembly!R$22+$BR16*Assembly!R$23+$BS16*Assembly!R$24</f>
        <v>0</v>
      </c>
      <c r="CK16" s="421" t="str">
        <f>$AY16*Assembly!S$4+$AZ16*Assembly!S$5+$BA16*Assembly!S$6+$BB16*Assembly!S$7+$BC16*Assembly!S$8+$BD16*Assembly!S$9+$BE16*Assembly!S$10+$BF16*Assembly!S$11+$BG16*Assembly!S$12+$BH16*Assembly!S$13+$BI16*Assembly!S$14+$BJ16*Assembly!S$15+$BK16*Assembly!S$16+$BL16*Assembly!S$17+$BM16*Assembly!S$18+$BN16*Assembly!S$19+$BO16*Assembly!S$20+$BP16*Assembly!S$21+$BQ16*Assembly!S$22+$BR16*Assembly!S$23+$BS16*Assembly!S$24</f>
        <v>0</v>
      </c>
      <c r="CL16" s="421" t="str">
        <f>$AY16*Assembly!T$4+$AZ16*Assembly!T$5+$BA16*Assembly!T$6+$BB16*Assembly!T$7+$BC16*Assembly!T$8+$BD16*Assembly!T$9+$BE16*Assembly!T$10+$BF16*Assembly!T$11+$BG16*Assembly!T$12+$BH16*Assembly!T$13+$BI16*Assembly!T$14+$BJ16*Assembly!T$15+$BK16*Assembly!T$16+$BL16*Assembly!T$17+$BM16*Assembly!T$18+$BN16*Assembly!T$19+$BO16*Assembly!T$20+$BP16*Assembly!T$21+$BQ16*Assembly!T$22+$BR16*Assembly!T$23+$BS16*Assembly!T$24</f>
        <v>0</v>
      </c>
      <c r="CM16" s="421" t="str">
        <f>$AY16*Assembly!U$4+$AZ16*Assembly!U$5+$BA16*Assembly!U$6+$BB16*Assembly!U$7+$BC16*Assembly!U$8+$BD16*Assembly!U$9+$BE16*Assembly!U$10+$BF16*Assembly!U$11+$BG16*Assembly!U$12+$BH16*Assembly!U$13+$BI16*Assembly!U$14+$BJ16*Assembly!U$15+$BK16*Assembly!U$16+$BL16*Assembly!U$17+$BM16*Assembly!U$18+$BN16*Assembly!U$19+$BO16*Assembly!U$20+$BP16*Assembly!U$21+$BQ16*Assembly!U$22+$BR16*Assembly!U$23+$BS16*Assembly!U$24</f>
        <v>0</v>
      </c>
      <c r="CN16" s="424" t="str">
        <f>$AY16*Assembly!V$4+$AZ16*Assembly!V$5+$BA16*Assembly!V$6+$BB16*Assembly!V$7+$BC16*Assembly!V$8+$BD16*Assembly!V$9+$BE16*Assembly!V$10+$BF16*Assembly!V$11+$BG16*Assembly!V$12+$BH16*Assembly!V$13+$BI16*Assembly!V$14+$BJ16*Assembly!V$15+$BK16*Assembly!V$16+$BL16*Assembly!V$17+$BM16*Assembly!V$18+$BN16*Assembly!V$19+$BO16*Assembly!V$20+$BP16*Assembly!V$21+$BQ16*Assembly!V$22+$BR16*Assembly!V$23+$BS16*Assembly!V$24</f>
        <v>0</v>
      </c>
      <c r="CO16" s="424" t="str">
        <f>CE16*Refining!$F$3</f>
        <v>162</v>
      </c>
      <c r="CP16" s="424" t="str">
        <f>CF16*Refining!$F$4</f>
        <v>500</v>
      </c>
      <c r="CQ16" s="424" t="str">
        <f>CG16*Refining!$F$5</f>
        <v>0</v>
      </c>
      <c r="CR16" s="424" t="str">
        <f>CH16*Refining!$F$6</f>
        <v>0</v>
      </c>
      <c r="CS16" s="424" t="str">
        <f>CI16*Refining!$F$7</f>
        <v>256</v>
      </c>
      <c r="CT16" s="424" t="str">
        <f>CJ16*Refining!$F$8</f>
        <v>0</v>
      </c>
      <c r="CU16" s="424" t="str">
        <f>CK16*Refining!$F$9</f>
        <v>0</v>
      </c>
      <c r="CV16" s="424" t="str">
        <f>CL16*Refining!$F$10</f>
        <v>0</v>
      </c>
      <c r="CW16" s="424" t="str">
        <f>CM16*Refining!$F$11</f>
        <v>0</v>
      </c>
      <c r="CX16" s="424" t="str">
        <f>CN16*Refining!$F$12</f>
        <v>0</v>
      </c>
      <c r="CY16" s="441" t="str">
        <f t="shared" ref="CY16:DR16" si="63">IF(CE16 = 0, "", CE16)</f>
        <v>91</v>
      </c>
      <c r="CZ16" s="442" t="str">
        <f t="shared" si="63"/>
        <v>160</v>
      </c>
      <c r="DA16" s="442" t="str">
        <f t="shared" si="63"/>
        <v/>
      </c>
      <c r="DB16" s="443" t="str">
        <f t="shared" si="63"/>
        <v/>
      </c>
      <c r="DC16" s="444" t="str">
        <f t="shared" si="63"/>
        <v>143.2</v>
      </c>
      <c r="DD16" s="442" t="str">
        <f t="shared" si="63"/>
        <v/>
      </c>
      <c r="DE16" s="444" t="str">
        <f t="shared" si="63"/>
        <v/>
      </c>
      <c r="DF16" s="444" t="str">
        <f t="shared" si="63"/>
        <v/>
      </c>
      <c r="DG16" s="442" t="str">
        <f t="shared" si="63"/>
        <v/>
      </c>
      <c r="DH16" s="445" t="str">
        <f t="shared" si="63"/>
        <v/>
      </c>
      <c r="DI16" s="441" t="str">
        <f t="shared" si="63"/>
        <v>162</v>
      </c>
      <c r="DJ16" s="442" t="str">
        <f t="shared" si="63"/>
        <v>500</v>
      </c>
      <c r="DK16" s="442" t="str">
        <f t="shared" si="63"/>
        <v/>
      </c>
      <c r="DL16" s="442" t="str">
        <f t="shared" si="63"/>
        <v/>
      </c>
      <c r="DM16" s="446" t="str">
        <f t="shared" si="63"/>
        <v>255.7</v>
      </c>
      <c r="DN16" s="442" t="str">
        <f t="shared" si="63"/>
        <v/>
      </c>
      <c r="DO16" s="442" t="str">
        <f t="shared" si="63"/>
        <v/>
      </c>
      <c r="DP16" s="442" t="str">
        <f t="shared" si="63"/>
        <v/>
      </c>
      <c r="DQ16" s="442" t="str">
        <f t="shared" si="63"/>
        <v/>
      </c>
      <c r="DR16" s="445" t="str">
        <f t="shared" si="63"/>
        <v/>
      </c>
      <c r="DS16" s="447" t="str">
        <f t="shared" si="15"/>
        <v>394</v>
      </c>
      <c r="DT16" s="448" t="str">
        <f t="shared" si="16"/>
        <v>917</v>
      </c>
      <c r="DU16" s="434" t="str">
        <f>CY16*'Ores &amp; Ingots'!$C$3+CZ16*'Ores &amp; Ingots'!$C$4+DA16*'Ores &amp; Ingots'!$C$5+DB16*'Ores &amp; Ingots'!$C$6+DC16*'Ores &amp; Ingots'!$C$7+DD16*'Ores &amp; Ingots'!$C$8+DE16*'Ores &amp; Ingots'!$C$9+DF16*'Ores &amp; Ingots'!$C$10+DG16*'Ores &amp; Ingots'!$C$11+DH16*'Ores &amp; Ingots'!$C$12</f>
        <v>91</v>
      </c>
      <c r="DV16" s="434" t="str">
        <f>DI16*'Ores &amp; Ingots'!$B$3+DJ16*'Ores &amp; Ingots'!$B$4+DK16*'Ores &amp; Ingots'!$B$5+DL16*'Ores &amp; Ingots'!$B$6+DM16*'Ores &amp; Ingots'!$B$7+DN16*'Ores &amp; Ingots'!$B$8+DO16*'Ores &amp; Ingots'!$B$9+DP16*'Ores &amp; Ingots'!$B$10+DQ16*'Ores &amp; Ingots'!$B$11+DR16*'Ores &amp; Ingots'!$B$12</f>
        <v>339</v>
      </c>
      <c r="DW16" s="448" t="str">
        <f>CY16*Refining!$G$3+CZ16*Refining!$G$4+DA16*Refining!$G$5+DB16*Refining!$G$6+DC16*Refining!$G$7+DD16*Refining!$G$8+DE16*Refining!$G$9+DF16*Refining!$G$10+DG16*Refining!$G$11+DH16*Refining!$G$12</f>
        <v>893</v>
      </c>
      <c r="DX16" s="448" t="str">
        <f t="shared" si="17"/>
        <v>138,984</v>
      </c>
      <c r="DY16" s="449" t="str">
        <f t="shared" si="18"/>
        <v>0.1390</v>
      </c>
      <c r="DZ16" s="447" t="str">
        <f t="shared" si="19"/>
        <v>1,109</v>
      </c>
      <c r="EA16" s="446" t="str">
        <f t="shared" ref="EA16:EB16" si="64">DZ16/60</f>
        <v>18.5</v>
      </c>
      <c r="EB16" s="446" t="str">
        <f t="shared" si="64"/>
        <v>0.3</v>
      </c>
      <c r="EC16" s="450" t="str">
        <f t="shared" si="21"/>
        <v>0.01</v>
      </c>
      <c r="ED16" s="447" t="str">
        <f t="shared" si="22"/>
        <v>166,362</v>
      </c>
      <c r="EE16" s="446" t="str">
        <f t="shared" ref="EE16:EF16" si="65">ED16/1000</f>
        <v>166.4</v>
      </c>
      <c r="EF16" s="451" t="str">
        <f t="shared" si="65"/>
        <v>0.17</v>
      </c>
      <c r="EG16" s="452" t="str">
        <f t="shared" si="24"/>
        <v>0.1664</v>
      </c>
      <c r="EH16" s="225" t="s">
        <v>12</v>
      </c>
    </row>
    <row r="17">
      <c r="A17" s="33"/>
      <c r="B17" s="226" t="s">
        <v>919</v>
      </c>
      <c r="C17" s="227" t="s">
        <v>886</v>
      </c>
      <c r="D17" s="227">
        <v>1.0</v>
      </c>
      <c r="E17" s="227">
        <v>1.0</v>
      </c>
      <c r="F17" s="227">
        <v>1.0</v>
      </c>
      <c r="G17" s="453" t="str">
        <f t="shared" si="5"/>
        <v>15.625</v>
      </c>
      <c r="H17" s="454">
        <v>45.0</v>
      </c>
      <c r="I17" s="454">
        <v>45.0</v>
      </c>
      <c r="J17" s="454" t="str">
        <f>H17/Main!$D$9</f>
        <v>45</v>
      </c>
      <c r="K17" s="454" t="str">
        <f>I17/Main!$D$10</f>
        <v>45</v>
      </c>
      <c r="L17" s="455" t="str">
        <f t="shared" si="6"/>
        <v>1.0</v>
      </c>
      <c r="M17" s="455">
        <v>1.0</v>
      </c>
      <c r="N17" s="456"/>
      <c r="O17" s="456"/>
      <c r="P17" s="457">
        <v>1.2E7</v>
      </c>
      <c r="Q17" s="457"/>
      <c r="R17" s="456"/>
      <c r="S17" s="458"/>
      <c r="T17" s="457">
        <v>3000000.0</v>
      </c>
      <c r="U17" s="456"/>
      <c r="V17" s="456"/>
      <c r="W17" s="456"/>
      <c r="X17" s="456"/>
      <c r="Y17" s="456"/>
      <c r="Z17" s="456"/>
      <c r="AA17" s="456"/>
      <c r="AB17" s="456"/>
      <c r="AC17" s="459" t="s">
        <v>920</v>
      </c>
      <c r="AD17" s="427">
        <v>80.0</v>
      </c>
      <c r="AE17" s="427">
        <v>0.0</v>
      </c>
      <c r="AF17" s="427">
        <v>0.0</v>
      </c>
      <c r="AG17" s="427">
        <v>0.0</v>
      </c>
      <c r="AH17" s="427">
        <v>30.0</v>
      </c>
      <c r="AI17" s="427">
        <v>0.0</v>
      </c>
      <c r="AJ17" s="427">
        <v>0.0</v>
      </c>
      <c r="AK17" s="428">
        <v>25.0</v>
      </c>
      <c r="AL17" s="427">
        <v>0.0</v>
      </c>
      <c r="AM17" s="427">
        <v>0.0</v>
      </c>
      <c r="AN17" s="427">
        <v>120.0</v>
      </c>
      <c r="AO17" s="427">
        <v>0.0</v>
      </c>
      <c r="AP17" s="427">
        <v>0.0</v>
      </c>
      <c r="AQ17" s="427">
        <v>0.0</v>
      </c>
      <c r="AR17" s="427">
        <v>0.0</v>
      </c>
      <c r="AS17" s="427">
        <v>0.0</v>
      </c>
      <c r="AT17" s="427">
        <v>0.0</v>
      </c>
      <c r="AU17" s="427">
        <v>0.0</v>
      </c>
      <c r="AV17" s="427">
        <v>0.0</v>
      </c>
      <c r="AW17" s="427">
        <v>0.0</v>
      </c>
      <c r="AX17" s="427">
        <v>0.0</v>
      </c>
      <c r="AY17" s="429" t="str">
        <f t="shared" ref="AY17:BS17" si="66">IF(AD17 = 0, "", AD17)</f>
        <v>80</v>
      </c>
      <c r="AZ17" s="430" t="str">
        <f t="shared" si="66"/>
        <v/>
      </c>
      <c r="BA17" s="430" t="str">
        <f t="shared" si="66"/>
        <v/>
      </c>
      <c r="BB17" s="430" t="str">
        <f t="shared" si="66"/>
        <v/>
      </c>
      <c r="BC17" s="430" t="str">
        <f t="shared" si="66"/>
        <v>30</v>
      </c>
      <c r="BD17" s="430" t="str">
        <f t="shared" si="66"/>
        <v/>
      </c>
      <c r="BE17" s="430" t="str">
        <f t="shared" si="66"/>
        <v/>
      </c>
      <c r="BF17" s="431" t="str">
        <f t="shared" si="66"/>
        <v>25</v>
      </c>
      <c r="BG17" s="430" t="str">
        <f t="shared" si="66"/>
        <v/>
      </c>
      <c r="BH17" s="430" t="str">
        <f t="shared" si="66"/>
        <v/>
      </c>
      <c r="BI17" s="430" t="str">
        <f t="shared" si="66"/>
        <v>120</v>
      </c>
      <c r="BJ17" s="430" t="str">
        <f t="shared" si="66"/>
        <v/>
      </c>
      <c r="BK17" s="430" t="str">
        <f t="shared" si="66"/>
        <v/>
      </c>
      <c r="BL17" s="430" t="str">
        <f t="shared" si="66"/>
        <v/>
      </c>
      <c r="BM17" s="430" t="str">
        <f t="shared" si="66"/>
        <v/>
      </c>
      <c r="BN17" s="430" t="str">
        <f t="shared" si="66"/>
        <v/>
      </c>
      <c r="BO17" s="430" t="str">
        <f t="shared" si="66"/>
        <v/>
      </c>
      <c r="BP17" s="430" t="str">
        <f t="shared" si="66"/>
        <v/>
      </c>
      <c r="BQ17" s="430" t="str">
        <f t="shared" si="66"/>
        <v/>
      </c>
      <c r="BR17" s="430" t="str">
        <f t="shared" si="66"/>
        <v/>
      </c>
      <c r="BS17" s="432" t="str">
        <f t="shared" si="66"/>
        <v/>
      </c>
      <c r="BT17" s="433" t="str">
        <f>$AY17*Assembly!Y$4+$AZ17*Assembly!Y$5+$BA17*Assembly!Y$6+$BB17*Assembly!Y$7+$BC17*Assembly!Y$8+$BD17*Assembly!Y$9+$BE17*Assembly!Y$10+$BF17*Assembly!Y$11+$BG17*Assembly!Y$12+$BH17*Assembly!Y$13+$BI17*Assembly!Y$14+$BJ17*Assembly!Y$15+$BK17*Assembly!Y$16+$BL17*Assembly!Y$17+$BM17*Assembly!Y$18+$BN17*Assembly!Y$19+$BO17*Assembly!Y$20+$BP17*Assembly!Y$21+$BQ17*Assembly!Y$22+$BR17*Assembly!Y$23+$BS17*Assembly!Y$24</f>
        <v>4,845</v>
      </c>
      <c r="BU17" s="434" t="str">
        <f t="shared" si="8"/>
        <v>310</v>
      </c>
      <c r="BV17" s="434" t="str">
        <f>$AY17*Assembly!AC$4+$AZ17*Assembly!AC$5+$BA17*Assembly!AC$6+$BB17*Assembly!AC$7+$BC17*Assembly!AC$8+$BD17*Assembly!AC$9+$BE17*Assembly!AC$10+$BF17*Assembly!AC$11+$BG17*Assembly!AC$12+$BH17*Assembly!AC$13+$BI17*Assembly!AC$14+$BJ17*Assembly!AC$15+$BK17*Assembly!AC$16+$BL17*Assembly!AC$17+$BM17*Assembly!AC$18+$BN17*Assembly!AC$19+$BO17*Assembly!AC$20+$BP17*Assembly!AC$21+$BQ17*Assembly!AC$22+$BR17*Assembly!AC$23+$BS17*Assembly!AC$24</f>
        <v>14,925</v>
      </c>
      <c r="BW17" s="435" t="str">
        <f t="shared" si="9"/>
        <v>3.08</v>
      </c>
      <c r="BX17" s="436" t="str">
        <f t="shared" si="10"/>
        <v>955</v>
      </c>
      <c r="BY17" s="437" t="str">
        <f t="shared" si="11"/>
        <v>48.1</v>
      </c>
      <c r="BZ17" s="438" t="str">
        <f t="shared" si="46"/>
        <v>2,476.8 W</v>
      </c>
      <c r="CA17" s="434" t="str">
        <f>$AY17*Assembly!X$4+$AZ17*Assembly!X$5+$BA17*Assembly!X$6+$BB17*Assembly!X$7+$BC17*Assembly!X$8+$BD17*Assembly!X$9+$BE17*Assembly!X$10+$BF17*Assembly!X$11+$BG17*Assembly!X$12+$BH17*Assembly!X$13+$BI17*Assembly!X$14+$BJ17*Assembly!X$15+$BK17*Assembly!X$16+$BL17*Assembly!X$17+$BM17*Assembly!X$18+$BN17*Assembly!X$19+$BO17*Assembly!X$20+$BP17*Assembly!X$21+$BQ17*Assembly!X$22+$BR17*Assembly!X$23+$BS17*Assembly!X$24</f>
        <v>705</v>
      </c>
      <c r="CB17" s="434" t="str">
        <f t="shared" si="12"/>
        <v>109,667</v>
      </c>
      <c r="CC17" s="439" t="str">
        <f t="shared" si="13"/>
        <v>0.1097</v>
      </c>
      <c r="CD17" s="440" t="str">
        <f>$AY17*Assembly!AB$4+$AZ17*Assembly!AB$5+$BA17*Assembly!AB$6+$BB17*Assembly!AB$7+$BC17*Assembly!AB$8+$BD17*Assembly!AB$9+$BE17*Assembly!AB$10+$BF17*Assembly!AB$11+$BG17*Assembly!AB$12+$BH17*Assembly!AB$13+$BI17*Assembly!AB$14+$BJ17*Assembly!AB$15+$BK17*Assembly!AB$16+$BL17*Assembly!AB$17+$BM17*Assembly!AB$18+$BN17*Assembly!AB$19+$BO17*Assembly!AB$20+$BP17*Assembly!AB$21+$BQ17*Assembly!AB$22+$BR17*Assembly!AB$23+$BS17*Assembly!AB$24</f>
        <v>5,725</v>
      </c>
      <c r="CE17" s="457" t="str">
        <f>$AY17*Assembly!M$4+$AZ17*Assembly!M$5+$BA17*Assembly!M$6+$BB17*Assembly!M$7+$BC17*Assembly!M$8+$BD17*Assembly!M$9+$BE17*Assembly!M$10+$BF17*Assembly!M$11+$BG17*Assembly!M$12+$BH17*Assembly!M$13+$BI17*Assembly!M$14+$BJ17*Assembly!M$15+$BK17*Assembly!M$16+$BL17*Assembly!M$17+$BM17*Assembly!M$18+$BN17*Assembly!M$19+$BO17*Assembly!M$20+$BP17*Assembly!M$21+$BQ17*Assembly!M$22+$BR17*Assembly!M$23+$BS17*Assembly!M$24</f>
        <v>3,193</v>
      </c>
      <c r="CF17" s="457" t="str">
        <f>$AY17*Assembly!N$4+$AZ17*Assembly!N$5+$BA17*Assembly!N$6+$BB17*Assembly!N$7+$BC17*Assembly!N$8+$BD17*Assembly!N$9+$BE17*Assembly!N$10+$BF17*Assembly!N$11+$BG17*Assembly!N$12+$BH17*Assembly!N$13+$BI17*Assembly!N$14+$BJ17*Assembly!N$15+$BK17*Assembly!N$16+$BL17*Assembly!N$17+$BM17*Assembly!N$18+$BN17*Assembly!N$19+$BO17*Assembly!N$20+$BP17*Assembly!N$21+$BQ17*Assembly!N$22+$BR17*Assembly!N$23+$BS17*Assembly!N$24</f>
        <v>240</v>
      </c>
      <c r="CG17" s="457" t="str">
        <f>$AY17*Assembly!O$4+$AZ17*Assembly!O$5+$BA17*Assembly!O$6+$BB17*Assembly!O$7+$BC17*Assembly!O$8+$BD17*Assembly!O$9+$BE17*Assembly!O$10+$BF17*Assembly!O$11+$BG17*Assembly!O$12+$BH17*Assembly!O$13+$BI17*Assembly!O$14+$BJ17*Assembly!O$15+$BK17*Assembly!O$16+$BL17*Assembly!O$17+$BM17*Assembly!O$18+$BN17*Assembly!O$19+$BO17*Assembly!O$20+$BP17*Assembly!O$21+$BQ17*Assembly!O$22+$BR17*Assembly!O$23+$BS17*Assembly!O$24</f>
        <v>0</v>
      </c>
      <c r="CH17" s="454" t="str">
        <f>$AY17*Assembly!P$4+$AZ17*Assembly!P$5+$BA17*Assembly!P$6+$BB17*Assembly!P$7+$BC17*Assembly!P$8+$BD17*Assembly!P$9+$BE17*Assembly!P$10+$BF17*Assembly!P$11+$BG17*Assembly!P$12+$BH17*Assembly!P$13+$BI17*Assembly!P$14+$BJ17*Assembly!P$15+$BK17*Assembly!P$16+$BL17*Assembly!P$17+$BM17*Assembly!P$18+$BN17*Assembly!P$19+$BO17*Assembly!P$20+$BP17*Assembly!P$21+$BQ17*Assembly!P$22+$BR17*Assembly!P$23+$BS17*Assembly!P$24</f>
        <v>0</v>
      </c>
      <c r="CI17" s="454" t="str">
        <f>$AY17*Assembly!Q$4+$AZ17*Assembly!Q$5+$BA17*Assembly!Q$6+$BB17*Assembly!Q$7+$BC17*Assembly!Q$8+$BD17*Assembly!Q$9+$BE17*Assembly!Q$10+$BF17*Assembly!Q$11+$BG17*Assembly!Q$12+$BH17*Assembly!Q$13+$BI17*Assembly!Q$14+$BJ17*Assembly!Q$15+$BK17*Assembly!Q$16+$BL17*Assembly!Q$17+$BM17*Assembly!Q$18+$BN17*Assembly!Q$19+$BO17*Assembly!Q$20+$BP17*Assembly!Q$21+$BQ17*Assembly!Q$22+$BR17*Assembly!Q$23+$BS17*Assembly!Q$24</f>
        <v>125</v>
      </c>
      <c r="CJ17" s="457" t="str">
        <f>$AY17*Assembly!R$4+$AZ17*Assembly!R$5+$BA17*Assembly!R$6+$BB17*Assembly!R$7+$BC17*Assembly!R$8+$BD17*Assembly!R$9+$BE17*Assembly!R$10+$BF17*Assembly!R$11+$BG17*Assembly!R$12+$BH17*Assembly!R$13+$BI17*Assembly!R$14+$BJ17*Assembly!R$15+$BK17*Assembly!R$16+$BL17*Assembly!R$17+$BM17*Assembly!R$18+$BN17*Assembly!R$19+$BO17*Assembly!R$20+$BP17*Assembly!R$21+$BQ17*Assembly!R$22+$BR17*Assembly!R$23+$BS17*Assembly!R$24</f>
        <v>0</v>
      </c>
      <c r="CK17" s="454" t="str">
        <f>$AY17*Assembly!S$4+$AZ17*Assembly!S$5+$BA17*Assembly!S$6+$BB17*Assembly!S$7+$BC17*Assembly!S$8+$BD17*Assembly!S$9+$BE17*Assembly!S$10+$BF17*Assembly!S$11+$BG17*Assembly!S$12+$BH17*Assembly!S$13+$BI17*Assembly!S$14+$BJ17*Assembly!S$15+$BK17*Assembly!S$16+$BL17*Assembly!S$17+$BM17*Assembly!S$18+$BN17*Assembly!S$19+$BO17*Assembly!S$20+$BP17*Assembly!S$21+$BQ17*Assembly!S$22+$BR17*Assembly!S$23+$BS17*Assembly!S$24</f>
        <v>0</v>
      </c>
      <c r="CL17" s="454" t="str">
        <f>$AY17*Assembly!T$4+$AZ17*Assembly!T$5+$BA17*Assembly!T$6+$BB17*Assembly!T$7+$BC17*Assembly!T$8+$BD17*Assembly!T$9+$BE17*Assembly!T$10+$BF17*Assembly!T$11+$BG17*Assembly!T$12+$BH17*Assembly!T$13+$BI17*Assembly!T$14+$BJ17*Assembly!T$15+$BK17*Assembly!T$16+$BL17*Assembly!T$17+$BM17*Assembly!T$18+$BN17*Assembly!T$19+$BO17*Assembly!T$20+$BP17*Assembly!T$21+$BQ17*Assembly!T$22+$BR17*Assembly!T$23+$BS17*Assembly!T$24</f>
        <v>0</v>
      </c>
      <c r="CM17" s="454" t="str">
        <f>$AY17*Assembly!U$4+$AZ17*Assembly!U$5+$BA17*Assembly!U$6+$BB17*Assembly!U$7+$BC17*Assembly!U$8+$BD17*Assembly!U$9+$BE17*Assembly!U$10+$BF17*Assembly!U$11+$BG17*Assembly!U$12+$BH17*Assembly!U$13+$BI17*Assembly!U$14+$BJ17*Assembly!U$15+$BK17*Assembly!U$16+$BL17*Assembly!U$17+$BM17*Assembly!U$18+$BN17*Assembly!U$19+$BO17*Assembly!U$20+$BP17*Assembly!U$21+$BQ17*Assembly!U$22+$BR17*Assembly!U$23+$BS17*Assembly!U$24</f>
        <v>0</v>
      </c>
      <c r="CN17" s="457" t="str">
        <f>$AY17*Assembly!V$4+$AZ17*Assembly!V$5+$BA17*Assembly!V$6+$BB17*Assembly!V$7+$BC17*Assembly!V$8+$BD17*Assembly!V$9+$BE17*Assembly!V$10+$BF17*Assembly!V$11+$BG17*Assembly!V$12+$BH17*Assembly!V$13+$BI17*Assembly!V$14+$BJ17*Assembly!V$15+$BK17*Assembly!V$16+$BL17*Assembly!V$17+$BM17*Assembly!V$18+$BN17*Assembly!V$19+$BO17*Assembly!V$20+$BP17*Assembly!V$21+$BQ17*Assembly!V$22+$BR17*Assembly!V$23+$BS17*Assembly!V$24</f>
        <v>0</v>
      </c>
      <c r="CO17" s="457" t="str">
        <f>CE17*Refining!$F$3</f>
        <v>5,701</v>
      </c>
      <c r="CP17" s="457" t="str">
        <f>CF17*Refining!$F$4</f>
        <v>750</v>
      </c>
      <c r="CQ17" s="457" t="str">
        <f>CG17*Refining!$F$5</f>
        <v>0</v>
      </c>
      <c r="CR17" s="457" t="str">
        <f>CH17*Refining!$F$6</f>
        <v>0</v>
      </c>
      <c r="CS17" s="457" t="str">
        <f>CI17*Refining!$F$7</f>
        <v>223</v>
      </c>
      <c r="CT17" s="457" t="str">
        <f>CJ17*Refining!$F$8</f>
        <v>0</v>
      </c>
      <c r="CU17" s="457" t="str">
        <f>CK17*Refining!$F$9</f>
        <v>0</v>
      </c>
      <c r="CV17" s="457" t="str">
        <f>CL17*Refining!$F$10</f>
        <v>0</v>
      </c>
      <c r="CW17" s="457" t="str">
        <f>CM17*Refining!$F$11</f>
        <v>0</v>
      </c>
      <c r="CX17" s="457" t="str">
        <f>CN17*Refining!$F$12</f>
        <v>0</v>
      </c>
      <c r="CY17" s="441" t="str">
        <f t="shared" ref="CY17:DR17" si="67">IF(CE17 = 0, "", CE17)</f>
        <v>3,193</v>
      </c>
      <c r="CZ17" s="442" t="str">
        <f t="shared" si="67"/>
        <v>240</v>
      </c>
      <c r="DA17" s="442" t="str">
        <f t="shared" si="67"/>
        <v/>
      </c>
      <c r="DB17" s="443" t="str">
        <f t="shared" si="67"/>
        <v/>
      </c>
      <c r="DC17" s="444" t="str">
        <f t="shared" si="67"/>
        <v>125.0</v>
      </c>
      <c r="DD17" s="442" t="str">
        <f t="shared" si="67"/>
        <v/>
      </c>
      <c r="DE17" s="444" t="str">
        <f t="shared" si="67"/>
        <v/>
      </c>
      <c r="DF17" s="444" t="str">
        <f t="shared" si="67"/>
        <v/>
      </c>
      <c r="DG17" s="442" t="str">
        <f t="shared" si="67"/>
        <v/>
      </c>
      <c r="DH17" s="445" t="str">
        <f t="shared" si="67"/>
        <v/>
      </c>
      <c r="DI17" s="441" t="str">
        <f t="shared" si="67"/>
        <v>5,701</v>
      </c>
      <c r="DJ17" s="442" t="str">
        <f t="shared" si="67"/>
        <v>750</v>
      </c>
      <c r="DK17" s="442" t="str">
        <f t="shared" si="67"/>
        <v/>
      </c>
      <c r="DL17" s="442" t="str">
        <f t="shared" si="67"/>
        <v/>
      </c>
      <c r="DM17" s="446" t="str">
        <f t="shared" si="67"/>
        <v>223.2</v>
      </c>
      <c r="DN17" s="442" t="str">
        <f t="shared" si="67"/>
        <v/>
      </c>
      <c r="DO17" s="442" t="str">
        <f t="shared" si="67"/>
        <v/>
      </c>
      <c r="DP17" s="442" t="str">
        <f t="shared" si="67"/>
        <v/>
      </c>
      <c r="DQ17" s="442" t="str">
        <f t="shared" si="67"/>
        <v/>
      </c>
      <c r="DR17" s="445" t="str">
        <f t="shared" si="67"/>
        <v/>
      </c>
      <c r="DS17" s="447" t="str">
        <f t="shared" si="15"/>
        <v>3,558</v>
      </c>
      <c r="DT17" s="448" t="str">
        <f t="shared" si="16"/>
        <v>6,674</v>
      </c>
      <c r="DU17" s="434" t="str">
        <f>CY17*'Ores &amp; Ingots'!$C$3+CZ17*'Ores &amp; Ingots'!$C$4+DA17*'Ores &amp; Ingots'!$C$5+DB17*'Ores &amp; Ingots'!$C$6+DC17*'Ores &amp; Ingots'!$C$7+DD17*'Ores &amp; Ingots'!$C$8+DE17*'Ores &amp; Ingots'!$C$9+DF17*'Ores &amp; Ingots'!$C$10+DG17*'Ores &amp; Ingots'!$C$11+DH17*'Ores &amp; Ingots'!$C$12</f>
        <v>486</v>
      </c>
      <c r="DV17" s="434" t="str">
        <f>DI17*'Ores &amp; Ingots'!$B$3+DJ17*'Ores &amp; Ingots'!$B$4+DK17*'Ores &amp; Ingots'!$B$5+DL17*'Ores &amp; Ingots'!$B$6+DM17*'Ores &amp; Ingots'!$B$7+DN17*'Ores &amp; Ingots'!$B$8+DO17*'Ores &amp; Ingots'!$B$9+DP17*'Ores &amp; Ingots'!$B$10+DQ17*'Ores &amp; Ingots'!$B$11+DR17*'Ores &amp; Ingots'!$B$12</f>
        <v>2,469</v>
      </c>
      <c r="DW17" s="448" t="str">
        <f>CY17*Refining!$G$3+CZ17*Refining!$G$4+DA17*Refining!$G$5+DB17*Refining!$G$6+DC17*Refining!$G$7+DD17*Refining!$G$8+DE17*Refining!$G$9+DF17*Refining!$G$10+DG17*Refining!$G$11+DH17*Refining!$G$12</f>
        <v>1,476</v>
      </c>
      <c r="DX17" s="448" t="str">
        <f t="shared" si="17"/>
        <v>229,621</v>
      </c>
      <c r="DY17" s="449" t="str">
        <f t="shared" si="18"/>
        <v>0.2296</v>
      </c>
      <c r="DZ17" s="447" t="str">
        <f t="shared" si="19"/>
        <v>2,226</v>
      </c>
      <c r="EA17" s="446" t="str">
        <f t="shared" ref="EA17:EB17" si="68">DZ17/60</f>
        <v>37.1</v>
      </c>
      <c r="EB17" s="446" t="str">
        <f t="shared" si="68"/>
        <v>0.6</v>
      </c>
      <c r="EC17" s="450" t="str">
        <f t="shared" si="21"/>
        <v>0.03</v>
      </c>
      <c r="ED17" s="447" t="str">
        <f t="shared" si="22"/>
        <v>339,287</v>
      </c>
      <c r="EE17" s="446" t="str">
        <f t="shared" ref="EE17:EF17" si="69">ED17/1000</f>
        <v>339.3</v>
      </c>
      <c r="EF17" s="451" t="str">
        <f t="shared" si="69"/>
        <v>0.34</v>
      </c>
      <c r="EG17" s="452" t="str">
        <f t="shared" si="24"/>
        <v>0.3393</v>
      </c>
      <c r="EH17" s="225">
        <v>212.0</v>
      </c>
    </row>
    <row r="18">
      <c r="A18" s="42"/>
      <c r="B18" s="297" t="s">
        <v>919</v>
      </c>
      <c r="C18" s="262" t="s">
        <v>885</v>
      </c>
      <c r="D18" s="262">
        <v>3.0</v>
      </c>
      <c r="E18" s="262">
        <v>2.0</v>
      </c>
      <c r="F18" s="262">
        <v>3.0</v>
      </c>
      <c r="G18" s="460" t="str">
        <f t="shared" si="5"/>
        <v>2.250</v>
      </c>
      <c r="H18" s="461">
        <v>30.0</v>
      </c>
      <c r="I18" s="461">
        <v>30.0</v>
      </c>
      <c r="J18" s="461" t="str">
        <f>H18/Main!$D$9</f>
        <v>30</v>
      </c>
      <c r="K18" s="461" t="str">
        <f>I18/Main!$D$10</f>
        <v>30</v>
      </c>
      <c r="L18" s="462" t="str">
        <f t="shared" si="6"/>
        <v>1.0</v>
      </c>
      <c r="M18" s="462">
        <v>1.0</v>
      </c>
      <c r="N18" s="464"/>
      <c r="O18" s="464"/>
      <c r="P18" s="463">
        <v>4320000.0</v>
      </c>
      <c r="Q18" s="463"/>
      <c r="R18" s="464"/>
      <c r="S18" s="465"/>
      <c r="T18" s="463">
        <v>1080000.0</v>
      </c>
      <c r="U18" s="464"/>
      <c r="V18" s="464"/>
      <c r="W18" s="464"/>
      <c r="X18" s="464"/>
      <c r="Y18" s="464"/>
      <c r="Z18" s="464"/>
      <c r="AA18" s="464"/>
      <c r="AB18" s="464"/>
      <c r="AC18" s="466"/>
      <c r="AD18" s="467">
        <v>25.0</v>
      </c>
      <c r="AE18" s="467">
        <v>0.0</v>
      </c>
      <c r="AF18" s="467">
        <v>0.0</v>
      </c>
      <c r="AG18" s="467">
        <v>0.0</v>
      </c>
      <c r="AH18" s="467">
        <v>5.0</v>
      </c>
      <c r="AI18" s="467">
        <v>0.0</v>
      </c>
      <c r="AJ18" s="467">
        <v>0.0</v>
      </c>
      <c r="AK18" s="468">
        <v>2.0</v>
      </c>
      <c r="AL18" s="467">
        <v>0.0</v>
      </c>
      <c r="AM18" s="467">
        <v>0.0</v>
      </c>
      <c r="AN18" s="467">
        <v>20.0</v>
      </c>
      <c r="AO18" s="467">
        <v>0.0</v>
      </c>
      <c r="AP18" s="467">
        <v>0.0</v>
      </c>
      <c r="AQ18" s="467">
        <v>0.0</v>
      </c>
      <c r="AR18" s="467">
        <v>0.0</v>
      </c>
      <c r="AS18" s="467">
        <v>0.0</v>
      </c>
      <c r="AT18" s="467">
        <v>0.0</v>
      </c>
      <c r="AU18" s="467">
        <v>0.0</v>
      </c>
      <c r="AV18" s="467">
        <v>0.0</v>
      </c>
      <c r="AW18" s="467">
        <v>0.0</v>
      </c>
      <c r="AX18" s="467">
        <v>0.0</v>
      </c>
      <c r="AY18" s="469" t="str">
        <f t="shared" ref="AY18:BS18" si="70">IF(AD18 = 0, "", AD18)</f>
        <v>25</v>
      </c>
      <c r="AZ18" s="470" t="str">
        <f t="shared" si="70"/>
        <v/>
      </c>
      <c r="BA18" s="470" t="str">
        <f t="shared" si="70"/>
        <v/>
      </c>
      <c r="BB18" s="470" t="str">
        <f t="shared" si="70"/>
        <v/>
      </c>
      <c r="BC18" s="470" t="str">
        <f t="shared" si="70"/>
        <v>5</v>
      </c>
      <c r="BD18" s="470" t="str">
        <f t="shared" si="70"/>
        <v/>
      </c>
      <c r="BE18" s="470" t="str">
        <f t="shared" si="70"/>
        <v/>
      </c>
      <c r="BF18" s="471" t="str">
        <f t="shared" si="70"/>
        <v>2</v>
      </c>
      <c r="BG18" s="470" t="str">
        <f t="shared" si="70"/>
        <v/>
      </c>
      <c r="BH18" s="470" t="str">
        <f t="shared" si="70"/>
        <v/>
      </c>
      <c r="BI18" s="470" t="str">
        <f t="shared" si="70"/>
        <v>20</v>
      </c>
      <c r="BJ18" s="470" t="str">
        <f t="shared" si="70"/>
        <v/>
      </c>
      <c r="BK18" s="470" t="str">
        <f t="shared" si="70"/>
        <v/>
      </c>
      <c r="BL18" s="470" t="str">
        <f t="shared" si="70"/>
        <v/>
      </c>
      <c r="BM18" s="470" t="str">
        <f t="shared" si="70"/>
        <v/>
      </c>
      <c r="BN18" s="470" t="str">
        <f t="shared" si="70"/>
        <v/>
      </c>
      <c r="BO18" s="470" t="str">
        <f t="shared" si="70"/>
        <v/>
      </c>
      <c r="BP18" s="470" t="str">
        <f t="shared" si="70"/>
        <v/>
      </c>
      <c r="BQ18" s="470" t="str">
        <f t="shared" si="70"/>
        <v/>
      </c>
      <c r="BR18" s="470" t="str">
        <f t="shared" si="70"/>
        <v/>
      </c>
      <c r="BS18" s="472" t="str">
        <f t="shared" si="70"/>
        <v/>
      </c>
      <c r="BT18" s="473" t="str">
        <f>$AY18*Assembly!Y$4+$AZ18*Assembly!Y$5+$BA18*Assembly!Y$6+$BB18*Assembly!Y$7+$BC18*Assembly!Y$8+$BD18*Assembly!Y$9+$BE18*Assembly!Y$10+$BF18*Assembly!Y$11+$BG18*Assembly!Y$12+$BH18*Assembly!Y$13+$BI18*Assembly!Y$14+$BJ18*Assembly!Y$15+$BK18*Assembly!Y$16+$BL18*Assembly!Y$17+$BM18*Assembly!Y$18+$BN18*Assembly!Y$19+$BO18*Assembly!Y$20+$BP18*Assembly!Y$21+$BQ18*Assembly!Y$22+$BR18*Assembly!Y$23+$BS18*Assembly!Y$24</f>
        <v>1,040</v>
      </c>
      <c r="BU18" s="474" t="str">
        <f t="shared" si="8"/>
        <v>462</v>
      </c>
      <c r="BV18" s="474" t="str">
        <f>$AY18*Assembly!AC$4+$AZ18*Assembly!AC$5+$BA18*Assembly!AC$6+$BB18*Assembly!AC$7+$BC18*Assembly!AC$8+$BD18*Assembly!AC$9+$BE18*Assembly!AC$10+$BF18*Assembly!AC$11+$BG18*Assembly!AC$12+$BH18*Assembly!AC$13+$BI18*Assembly!AC$14+$BJ18*Assembly!AC$15+$BK18*Assembly!AC$16+$BL18*Assembly!AC$17+$BM18*Assembly!AC$18+$BN18*Assembly!AC$19+$BO18*Assembly!AC$20+$BP18*Assembly!AC$21+$BQ18*Assembly!AC$22+$BR18*Assembly!AC$23+$BS18*Assembly!AC$24</f>
        <v>3,652</v>
      </c>
      <c r="BW18" s="475" t="str">
        <f t="shared" si="9"/>
        <v>3.51</v>
      </c>
      <c r="BX18" s="476" t="str">
        <f t="shared" si="10"/>
        <v>1623</v>
      </c>
      <c r="BY18" s="477" t="str">
        <f t="shared" si="11"/>
        <v>7.9</v>
      </c>
      <c r="BZ18" s="478" t="str">
        <f t="shared" si="46"/>
        <v>4,152.2 W</v>
      </c>
      <c r="CA18" s="474" t="str">
        <f>$AY18*Assembly!X$4+$AZ18*Assembly!X$5+$BA18*Assembly!X$6+$BB18*Assembly!X$7+$BC18*Assembly!X$8+$BD18*Assembly!X$9+$BE18*Assembly!X$10+$BF18*Assembly!X$11+$BG18*Assembly!X$12+$BH18*Assembly!X$13+$BI18*Assembly!X$14+$BJ18*Assembly!X$15+$BK18*Assembly!X$16+$BL18*Assembly!X$17+$BM18*Assembly!X$18+$BN18*Assembly!X$19+$BO18*Assembly!X$20+$BP18*Assembly!X$21+$BQ18*Assembly!X$22+$BR18*Assembly!X$23+$BS18*Assembly!X$24</f>
        <v>127</v>
      </c>
      <c r="CB18" s="474" t="str">
        <f t="shared" si="12"/>
        <v>19,756</v>
      </c>
      <c r="CC18" s="479" t="str">
        <f t="shared" si="13"/>
        <v>0.0198</v>
      </c>
      <c r="CD18" s="480" t="str">
        <f>$AY18*Assembly!AB$4+$AZ18*Assembly!AB$5+$BA18*Assembly!AB$6+$BB18*Assembly!AB$7+$BC18*Assembly!AB$8+$BD18*Assembly!AB$9+$BE18*Assembly!AB$10+$BF18*Assembly!AB$11+$BG18*Assembly!AB$12+$BH18*Assembly!AB$13+$BI18*Assembly!AB$14+$BJ18*Assembly!AB$15+$BK18*Assembly!AB$16+$BL18*Assembly!AB$17+$BM18*Assembly!AB$18+$BN18*Assembly!AB$19+$BO18*Assembly!AB$20+$BP18*Assembly!AB$21+$BQ18*Assembly!AB$22+$BR18*Assembly!AB$23+$BS18*Assembly!AB$24</f>
        <v>987</v>
      </c>
      <c r="CE18" s="463" t="str">
        <f>$AY18*Assembly!M$4+$AZ18*Assembly!M$5+$BA18*Assembly!M$6+$BB18*Assembly!M$7+$BC18*Assembly!M$8+$BD18*Assembly!M$9+$BE18*Assembly!M$10+$BF18*Assembly!M$11+$BG18*Assembly!M$12+$BH18*Assembly!M$13+$BI18*Assembly!M$14+$BJ18*Assembly!M$15+$BK18*Assembly!M$16+$BL18*Assembly!M$17+$BM18*Assembly!M$18+$BN18*Assembly!M$19+$BO18*Assembly!M$20+$BP18*Assembly!M$21+$BQ18*Assembly!M$22+$BR18*Assembly!M$23+$BS18*Assembly!M$24</f>
        <v>776</v>
      </c>
      <c r="CF18" s="463" t="str">
        <f>$AY18*Assembly!N$4+$AZ18*Assembly!N$5+$BA18*Assembly!N$6+$BB18*Assembly!N$7+$BC18*Assembly!N$8+$BD18*Assembly!N$9+$BE18*Assembly!N$10+$BF18*Assembly!N$11+$BG18*Assembly!N$12+$BH18*Assembly!N$13+$BI18*Assembly!N$14+$BJ18*Assembly!N$15+$BK18*Assembly!N$16+$BL18*Assembly!N$17+$BM18*Assembly!N$18+$BN18*Assembly!N$19+$BO18*Assembly!N$20+$BP18*Assembly!N$21+$BQ18*Assembly!N$22+$BR18*Assembly!N$23+$BS18*Assembly!N$24</f>
        <v>40</v>
      </c>
      <c r="CG18" s="463" t="str">
        <f>$AY18*Assembly!O$4+$AZ18*Assembly!O$5+$BA18*Assembly!O$6+$BB18*Assembly!O$7+$BC18*Assembly!O$8+$BD18*Assembly!O$9+$BE18*Assembly!O$10+$BF18*Assembly!O$11+$BG18*Assembly!O$12+$BH18*Assembly!O$13+$BI18*Assembly!O$14+$BJ18*Assembly!O$15+$BK18*Assembly!O$16+$BL18*Assembly!O$17+$BM18*Assembly!O$18+$BN18*Assembly!O$19+$BO18*Assembly!O$20+$BP18*Assembly!O$21+$BQ18*Assembly!O$22+$BR18*Assembly!O$23+$BS18*Assembly!O$24</f>
        <v>0</v>
      </c>
      <c r="CH18" s="461" t="str">
        <f>$AY18*Assembly!P$4+$AZ18*Assembly!P$5+$BA18*Assembly!P$6+$BB18*Assembly!P$7+$BC18*Assembly!P$8+$BD18*Assembly!P$9+$BE18*Assembly!P$10+$BF18*Assembly!P$11+$BG18*Assembly!P$12+$BH18*Assembly!P$13+$BI18*Assembly!P$14+$BJ18*Assembly!P$15+$BK18*Assembly!P$16+$BL18*Assembly!P$17+$BM18*Assembly!P$18+$BN18*Assembly!P$19+$BO18*Assembly!P$20+$BP18*Assembly!P$21+$BQ18*Assembly!P$22+$BR18*Assembly!P$23+$BS18*Assembly!P$24</f>
        <v>0</v>
      </c>
      <c r="CI18" s="461" t="str">
        <f>$AY18*Assembly!Q$4+$AZ18*Assembly!Q$5+$BA18*Assembly!Q$6+$BB18*Assembly!Q$7+$BC18*Assembly!Q$8+$BD18*Assembly!Q$9+$BE18*Assembly!Q$10+$BF18*Assembly!Q$11+$BG18*Assembly!Q$12+$BH18*Assembly!Q$13+$BI18*Assembly!Q$14+$BJ18*Assembly!Q$15+$BK18*Assembly!Q$16+$BL18*Assembly!Q$17+$BM18*Assembly!Q$18+$BN18*Assembly!Q$19+$BO18*Assembly!Q$20+$BP18*Assembly!Q$21+$BQ18*Assembly!Q$22+$BR18*Assembly!Q$23+$BS18*Assembly!Q$24</f>
        <v>20.4</v>
      </c>
      <c r="CJ18" s="463" t="str">
        <f>$AY18*Assembly!R$4+$AZ18*Assembly!R$5+$BA18*Assembly!R$6+$BB18*Assembly!R$7+$BC18*Assembly!R$8+$BD18*Assembly!R$9+$BE18*Assembly!R$10+$BF18*Assembly!R$11+$BG18*Assembly!R$12+$BH18*Assembly!R$13+$BI18*Assembly!R$14+$BJ18*Assembly!R$15+$BK18*Assembly!R$16+$BL18*Assembly!R$17+$BM18*Assembly!R$18+$BN18*Assembly!R$19+$BO18*Assembly!R$20+$BP18*Assembly!R$21+$BQ18*Assembly!R$22+$BR18*Assembly!R$23+$BS18*Assembly!R$24</f>
        <v>0</v>
      </c>
      <c r="CK18" s="461" t="str">
        <f>$AY18*Assembly!S$4+$AZ18*Assembly!S$5+$BA18*Assembly!S$6+$BB18*Assembly!S$7+$BC18*Assembly!S$8+$BD18*Assembly!S$9+$BE18*Assembly!S$10+$BF18*Assembly!S$11+$BG18*Assembly!S$12+$BH18*Assembly!S$13+$BI18*Assembly!S$14+$BJ18*Assembly!S$15+$BK18*Assembly!S$16+$BL18*Assembly!S$17+$BM18*Assembly!S$18+$BN18*Assembly!S$19+$BO18*Assembly!S$20+$BP18*Assembly!S$21+$BQ18*Assembly!S$22+$BR18*Assembly!S$23+$BS18*Assembly!S$24</f>
        <v>0</v>
      </c>
      <c r="CL18" s="461" t="str">
        <f>$AY18*Assembly!T$4+$AZ18*Assembly!T$5+$BA18*Assembly!T$6+$BB18*Assembly!T$7+$BC18*Assembly!T$8+$BD18*Assembly!T$9+$BE18*Assembly!T$10+$BF18*Assembly!T$11+$BG18*Assembly!T$12+$BH18*Assembly!T$13+$BI18*Assembly!T$14+$BJ18*Assembly!T$15+$BK18*Assembly!T$16+$BL18*Assembly!T$17+$BM18*Assembly!T$18+$BN18*Assembly!T$19+$BO18*Assembly!T$20+$BP18*Assembly!T$21+$BQ18*Assembly!T$22+$BR18*Assembly!T$23+$BS18*Assembly!T$24</f>
        <v>0</v>
      </c>
      <c r="CM18" s="461" t="str">
        <f>$AY18*Assembly!U$4+$AZ18*Assembly!U$5+$BA18*Assembly!U$6+$BB18*Assembly!U$7+$BC18*Assembly!U$8+$BD18*Assembly!U$9+$BE18*Assembly!U$10+$BF18*Assembly!U$11+$BG18*Assembly!U$12+$BH18*Assembly!U$13+$BI18*Assembly!U$14+$BJ18*Assembly!U$15+$BK18*Assembly!U$16+$BL18*Assembly!U$17+$BM18*Assembly!U$18+$BN18*Assembly!U$19+$BO18*Assembly!U$20+$BP18*Assembly!U$21+$BQ18*Assembly!U$22+$BR18*Assembly!U$23+$BS18*Assembly!U$24</f>
        <v>0</v>
      </c>
      <c r="CN18" s="463" t="str">
        <f>$AY18*Assembly!V$4+$AZ18*Assembly!V$5+$BA18*Assembly!V$6+$BB18*Assembly!V$7+$BC18*Assembly!V$8+$BD18*Assembly!V$9+$BE18*Assembly!V$10+$BF18*Assembly!V$11+$BG18*Assembly!V$12+$BH18*Assembly!V$13+$BI18*Assembly!V$14+$BJ18*Assembly!V$15+$BK18*Assembly!V$16+$BL18*Assembly!V$17+$BM18*Assembly!V$18+$BN18*Assembly!V$19+$BO18*Assembly!V$20+$BP18*Assembly!V$21+$BQ18*Assembly!V$22+$BR18*Assembly!V$23+$BS18*Assembly!V$24</f>
        <v>0</v>
      </c>
      <c r="CO18" s="463" t="str">
        <f>CE18*Refining!$F$3</f>
        <v>1,386</v>
      </c>
      <c r="CP18" s="463" t="str">
        <f>CF18*Refining!$F$4</f>
        <v>125</v>
      </c>
      <c r="CQ18" s="463" t="str">
        <f>CG18*Refining!$F$5</f>
        <v>0</v>
      </c>
      <c r="CR18" s="463" t="str">
        <f>CH18*Refining!$F$6</f>
        <v>0</v>
      </c>
      <c r="CS18" s="463" t="str">
        <f>CI18*Refining!$F$7</f>
        <v>36</v>
      </c>
      <c r="CT18" s="463" t="str">
        <f>CJ18*Refining!$F$8</f>
        <v>0</v>
      </c>
      <c r="CU18" s="463" t="str">
        <f>CK18*Refining!$F$9</f>
        <v>0</v>
      </c>
      <c r="CV18" s="463" t="str">
        <f>CL18*Refining!$F$10</f>
        <v>0</v>
      </c>
      <c r="CW18" s="463" t="str">
        <f>CM18*Refining!$F$11</f>
        <v>0</v>
      </c>
      <c r="CX18" s="463" t="str">
        <f>CN18*Refining!$F$12</f>
        <v>0</v>
      </c>
      <c r="CY18" s="481" t="str">
        <f t="shared" ref="CY18:DR18" si="71">IF(CE18 = 0, "", CE18)</f>
        <v>776</v>
      </c>
      <c r="CZ18" s="482" t="str">
        <f t="shared" si="71"/>
        <v>40</v>
      </c>
      <c r="DA18" s="482" t="str">
        <f t="shared" si="71"/>
        <v/>
      </c>
      <c r="DB18" s="483" t="str">
        <f t="shared" si="71"/>
        <v/>
      </c>
      <c r="DC18" s="484" t="str">
        <f t="shared" si="71"/>
        <v>20.4</v>
      </c>
      <c r="DD18" s="482" t="str">
        <f t="shared" si="71"/>
        <v/>
      </c>
      <c r="DE18" s="484" t="str">
        <f t="shared" si="71"/>
        <v/>
      </c>
      <c r="DF18" s="484" t="str">
        <f t="shared" si="71"/>
        <v/>
      </c>
      <c r="DG18" s="482" t="str">
        <f t="shared" si="71"/>
        <v/>
      </c>
      <c r="DH18" s="485" t="str">
        <f t="shared" si="71"/>
        <v/>
      </c>
      <c r="DI18" s="481" t="str">
        <f t="shared" si="71"/>
        <v>1,386</v>
      </c>
      <c r="DJ18" s="482" t="str">
        <f t="shared" si="71"/>
        <v>125</v>
      </c>
      <c r="DK18" s="482" t="str">
        <f t="shared" si="71"/>
        <v/>
      </c>
      <c r="DL18" s="482" t="str">
        <f t="shared" si="71"/>
        <v/>
      </c>
      <c r="DM18" s="486" t="str">
        <f t="shared" si="71"/>
        <v>36.4</v>
      </c>
      <c r="DN18" s="482" t="str">
        <f t="shared" si="71"/>
        <v/>
      </c>
      <c r="DO18" s="482" t="str">
        <f t="shared" si="71"/>
        <v/>
      </c>
      <c r="DP18" s="482" t="str">
        <f t="shared" si="71"/>
        <v/>
      </c>
      <c r="DQ18" s="482" t="str">
        <f t="shared" si="71"/>
        <v/>
      </c>
      <c r="DR18" s="485" t="str">
        <f t="shared" si="71"/>
        <v/>
      </c>
      <c r="DS18" s="487" t="str">
        <f t="shared" si="15"/>
        <v>836</v>
      </c>
      <c r="DT18" s="488" t="str">
        <f t="shared" si="16"/>
        <v>1,547</v>
      </c>
      <c r="DU18" s="474" t="str">
        <f>CY18*'Ores &amp; Ingots'!$C$3+CZ18*'Ores &amp; Ingots'!$C$4+DA18*'Ores &amp; Ingots'!$C$5+DB18*'Ores &amp; Ingots'!$C$6+DC18*'Ores &amp; Ingots'!$C$7+DD18*'Ores &amp; Ingots'!$C$8+DE18*'Ores &amp; Ingots'!$C$9+DF18*'Ores &amp; Ingots'!$C$10+DG18*'Ores &amp; Ingots'!$C$11+DH18*'Ores &amp; Ingots'!$C$12</f>
        <v>112</v>
      </c>
      <c r="DV18" s="474" t="str">
        <f>DI18*'Ores &amp; Ingots'!$B$3+DJ18*'Ores &amp; Ingots'!$B$4+DK18*'Ores &amp; Ingots'!$B$5+DL18*'Ores &amp; Ingots'!$B$6+DM18*'Ores &amp; Ingots'!$B$7+DN18*'Ores &amp; Ingots'!$B$8+DO18*'Ores &amp; Ingots'!$B$9+DP18*'Ores &amp; Ingots'!$B$10+DQ18*'Ores &amp; Ingots'!$B$11+DR18*'Ores &amp; Ingots'!$B$12</f>
        <v>572</v>
      </c>
      <c r="DW18" s="488" t="str">
        <f>CY18*Refining!$G$3+CZ18*Refining!$G$4+DA18*Refining!$G$5+DB18*Refining!$G$6+DC18*Refining!$G$7+DD18*Refining!$G$8+DE18*Refining!$G$9+DF18*Refining!$G$10+DG18*Refining!$G$11+DH18*Refining!$G$12</f>
        <v>262</v>
      </c>
      <c r="DX18" s="488" t="str">
        <f t="shared" si="17"/>
        <v>40,821</v>
      </c>
      <c r="DY18" s="489" t="str">
        <f t="shared" si="18"/>
        <v>0.0408</v>
      </c>
      <c r="DZ18" s="487" t="str">
        <f t="shared" si="19"/>
        <v>419</v>
      </c>
      <c r="EA18" s="486" t="str">
        <f t="shared" ref="EA18:EB18" si="72">DZ18/60</f>
        <v>7.0</v>
      </c>
      <c r="EB18" s="486" t="str">
        <f t="shared" si="72"/>
        <v>0.1</v>
      </c>
      <c r="EC18" s="490" t="str">
        <f t="shared" si="21"/>
        <v>0.00</v>
      </c>
      <c r="ED18" s="487" t="str">
        <f t="shared" si="22"/>
        <v>60,576</v>
      </c>
      <c r="EE18" s="486" t="str">
        <f t="shared" ref="EE18:EF18" si="73">ED18/1000</f>
        <v>60.6</v>
      </c>
      <c r="EF18" s="491" t="str">
        <f t="shared" si="73"/>
        <v>0.06</v>
      </c>
      <c r="EG18" s="492" t="str">
        <f t="shared" si="24"/>
        <v>0.0606</v>
      </c>
      <c r="EH18" s="225" t="s">
        <v>12</v>
      </c>
    </row>
    <row r="19">
      <c r="A19" s="299" t="s">
        <v>895</v>
      </c>
      <c r="B19" s="192" t="s">
        <v>921</v>
      </c>
      <c r="C19" s="193" t="s">
        <v>886</v>
      </c>
      <c r="D19" s="193">
        <v>1.0</v>
      </c>
      <c r="E19" s="193">
        <v>1.0</v>
      </c>
      <c r="F19" s="193">
        <v>2.0</v>
      </c>
      <c r="G19" s="385" t="str">
        <f t="shared" si="5"/>
        <v>31.250</v>
      </c>
      <c r="H19" s="386">
        <v>25.0</v>
      </c>
      <c r="I19" s="386">
        <v>25.0</v>
      </c>
      <c r="J19" s="386" t="str">
        <f>H19/Main!$D$9</f>
        <v>25</v>
      </c>
      <c r="K19" s="386" t="str">
        <f>I19/Main!$D$10</f>
        <v>25</v>
      </c>
      <c r="L19" s="387" t="str">
        <f t="shared" si="6"/>
        <v>1.0</v>
      </c>
      <c r="M19" s="387">
        <v>1.0</v>
      </c>
      <c r="N19" s="390">
        <v>2.0</v>
      </c>
      <c r="O19" s="390">
        <v>3360000.0</v>
      </c>
      <c r="P19" s="389"/>
      <c r="Q19" s="390"/>
      <c r="R19" s="389"/>
      <c r="S19" s="391"/>
      <c r="T19" s="391"/>
      <c r="U19" s="390">
        <v>288000.0</v>
      </c>
      <c r="V19" s="389"/>
      <c r="W19" s="389"/>
      <c r="X19" s="389"/>
      <c r="Y19" s="389"/>
      <c r="Z19" s="389"/>
      <c r="AA19" s="389"/>
      <c r="AB19" s="389"/>
      <c r="AC19" s="392" t="s">
        <v>18</v>
      </c>
      <c r="AD19" s="393">
        <v>25.0</v>
      </c>
      <c r="AE19" s="393">
        <v>0.0</v>
      </c>
      <c r="AF19" s="393">
        <v>0.0</v>
      </c>
      <c r="AG19" s="393">
        <v>8.0</v>
      </c>
      <c r="AH19" s="393">
        <v>60.0</v>
      </c>
      <c r="AI19" s="393">
        <v>0.0</v>
      </c>
      <c r="AJ19" s="393">
        <v>0.0</v>
      </c>
      <c r="AK19" s="393">
        <v>0.0</v>
      </c>
      <c r="AL19" s="393">
        <v>0.0</v>
      </c>
      <c r="AM19" s="393">
        <v>0.0</v>
      </c>
      <c r="AN19" s="393">
        <v>0.0</v>
      </c>
      <c r="AO19" s="393">
        <v>0.0</v>
      </c>
      <c r="AP19" s="393">
        <v>0.0</v>
      </c>
      <c r="AQ19" s="393">
        <v>0.0</v>
      </c>
      <c r="AR19" s="394">
        <v>80.0</v>
      </c>
      <c r="AS19" s="393">
        <v>0.0</v>
      </c>
      <c r="AT19" s="393">
        <v>0.0</v>
      </c>
      <c r="AU19" s="393">
        <v>0.0</v>
      </c>
      <c r="AV19" s="393">
        <v>0.0</v>
      </c>
      <c r="AW19" s="393">
        <v>0.0</v>
      </c>
      <c r="AX19" s="393">
        <v>0.0</v>
      </c>
      <c r="AY19" s="493" t="str">
        <f t="shared" ref="AY19:BS19" si="74">IF(AD19 = 0, "", AD19)</f>
        <v>25</v>
      </c>
      <c r="AZ19" s="397" t="str">
        <f t="shared" si="74"/>
        <v/>
      </c>
      <c r="BA19" s="397" t="str">
        <f t="shared" si="74"/>
        <v/>
      </c>
      <c r="BB19" s="397" t="str">
        <f t="shared" si="74"/>
        <v>8</v>
      </c>
      <c r="BC19" s="397" t="str">
        <f t="shared" si="74"/>
        <v>60</v>
      </c>
      <c r="BD19" s="397" t="str">
        <f t="shared" si="74"/>
        <v/>
      </c>
      <c r="BE19" s="397" t="str">
        <f t="shared" si="74"/>
        <v/>
      </c>
      <c r="BF19" s="397" t="str">
        <f t="shared" si="74"/>
        <v/>
      </c>
      <c r="BG19" s="397" t="str">
        <f t="shared" si="74"/>
        <v/>
      </c>
      <c r="BH19" s="397" t="str">
        <f t="shared" si="74"/>
        <v/>
      </c>
      <c r="BI19" s="397" t="str">
        <f t="shared" si="74"/>
        <v/>
      </c>
      <c r="BJ19" s="397" t="str">
        <f t="shared" si="74"/>
        <v/>
      </c>
      <c r="BK19" s="397" t="str">
        <f t="shared" si="74"/>
        <v/>
      </c>
      <c r="BL19" s="397" t="str">
        <f t="shared" si="74"/>
        <v/>
      </c>
      <c r="BM19" s="398" t="str">
        <f t="shared" si="74"/>
        <v>80</v>
      </c>
      <c r="BN19" s="397" t="str">
        <f t="shared" si="74"/>
        <v/>
      </c>
      <c r="BO19" s="397" t="str">
        <f t="shared" si="74"/>
        <v/>
      </c>
      <c r="BP19" s="397" t="str">
        <f t="shared" si="74"/>
        <v/>
      </c>
      <c r="BQ19" s="397" t="str">
        <f t="shared" si="74"/>
        <v/>
      </c>
      <c r="BR19" s="397" t="str">
        <f t="shared" si="74"/>
        <v/>
      </c>
      <c r="BS19" s="399" t="str">
        <f t="shared" si="74"/>
        <v/>
      </c>
      <c r="BT19" s="400" t="str">
        <f>$AY19*Assembly!Y$4+$AZ19*Assembly!Y$5+$BA19*Assembly!Y$6+$BB19*Assembly!Y$7+$BC19*Assembly!Y$8+$BD19*Assembly!Y$9+$BE19*Assembly!Y$10+$BF19*Assembly!Y$11+$BG19*Assembly!Y$12+$BH19*Assembly!Y$13+$BI19*Assembly!Y$14+$BJ19*Assembly!Y$15+$BK19*Assembly!Y$16+$BL19*Assembly!Y$17+$BM19*Assembly!Y$18+$BN19*Assembly!Y$19+$BO19*Assembly!Y$20+$BP19*Assembly!Y$21+$BQ19*Assembly!Y$22+$BR19*Assembly!Y$23+$BS19*Assembly!Y$24</f>
        <v>4,380</v>
      </c>
      <c r="BU19" s="401" t="str">
        <f t="shared" si="8"/>
        <v>140</v>
      </c>
      <c r="BV19" s="401" t="str">
        <f>$AY19*Assembly!AC$4+$AZ19*Assembly!AC$5+$BA19*Assembly!AC$6+$BB19*Assembly!AC$7+$BC19*Assembly!AC$8+$BD19*Assembly!AC$9+$BE19*Assembly!AC$10+$BF19*Assembly!AC$11+$BG19*Assembly!AC$12+$BH19*Assembly!AC$13+$BI19*Assembly!AC$14+$BJ19*Assembly!AC$15+$BK19*Assembly!AC$16+$BL19*Assembly!AC$17+$BM19*Assembly!AC$18+$BN19*Assembly!AC$19+$BO19*Assembly!AC$20+$BP19*Assembly!AC$21+$BQ19*Assembly!AC$22+$BR19*Assembly!AC$23+$BS19*Assembly!AC$24</f>
        <v>7,180</v>
      </c>
      <c r="BW19" s="402" t="str">
        <f t="shared" si="9"/>
        <v>1.64</v>
      </c>
      <c r="BX19" s="403" t="str">
        <f t="shared" si="10"/>
        <v>230</v>
      </c>
      <c r="BY19" s="404" t="str">
        <f t="shared" si="11"/>
        <v>51.2</v>
      </c>
      <c r="BZ19" s="405" t="str">
        <f t="shared" ref="BZ19:BZ30" si="79">IF(U19 = "?", "?", U19/BT19)</f>
        <v>65.8 W</v>
      </c>
      <c r="CA19" s="401" t="str">
        <f>$AY19*Assembly!X$4+$AZ19*Assembly!X$5+$BA19*Assembly!X$6+$BB19*Assembly!X$7+$BC19*Assembly!X$8+$BD19*Assembly!X$9+$BE19*Assembly!X$10+$BF19*Assembly!X$11+$BG19*Assembly!X$12+$BH19*Assembly!X$13+$BI19*Assembly!X$14+$BJ19*Assembly!X$15+$BK19*Assembly!X$16+$BL19*Assembly!X$17+$BM19*Assembly!X$18+$BN19*Assembly!X$19+$BO19*Assembly!X$20+$BP19*Assembly!X$21+$BQ19*Assembly!X$22+$BR19*Assembly!X$23+$BS19*Assembly!X$24</f>
        <v>353</v>
      </c>
      <c r="CB19" s="401" t="str">
        <f t="shared" si="12"/>
        <v>54,911</v>
      </c>
      <c r="CC19" s="406" t="str">
        <f t="shared" si="13"/>
        <v>0.0549</v>
      </c>
      <c r="CD19" s="407" t="str">
        <f>$AY19*Assembly!AB$4+$AZ19*Assembly!AB$5+$BA19*Assembly!AB$6+$BB19*Assembly!AB$7+$BC19*Assembly!AB$8+$BD19*Assembly!AB$9+$BE19*Assembly!AB$10+$BF19*Assembly!AB$11+$BG19*Assembly!AB$12+$BH19*Assembly!AB$13+$BI19*Assembly!AB$14+$BJ19*Assembly!AB$15+$BK19*Assembly!AB$16+$BL19*Assembly!AB$17+$BM19*Assembly!AB$18+$BN19*Assembly!AB$19+$BO19*Assembly!AB$20+$BP19*Assembly!AB$21+$BQ19*Assembly!AB$22+$BR19*Assembly!AB$23+$BS19*Assembly!AB$24</f>
        <v>1,299</v>
      </c>
      <c r="CE19" s="390" t="str">
        <f>$AY19*Assembly!M$4+$AZ19*Assembly!M$5+$BA19*Assembly!M$6+$BB19*Assembly!M$7+$BC19*Assembly!M$8+$BD19*Assembly!M$9+$BE19*Assembly!M$10+$BF19*Assembly!M$11+$BG19*Assembly!M$12+$BH19*Assembly!M$13+$BI19*Assembly!M$14+$BJ19*Assembly!M$15+$BK19*Assembly!M$16+$BL19*Assembly!M$17+$BM19*Assembly!M$18+$BN19*Assembly!M$19+$BO19*Assembly!M$20+$BP19*Assembly!M$21+$BQ19*Assembly!M$22+$BR19*Assembly!M$23+$BS19*Assembly!M$24</f>
        <v>3,765</v>
      </c>
      <c r="CF19" s="390" t="str">
        <f>$AY19*Assembly!N$4+$AZ19*Assembly!N$5+$BA19*Assembly!N$6+$BB19*Assembly!N$7+$BC19*Assembly!N$8+$BD19*Assembly!N$9+$BE19*Assembly!N$10+$BF19*Assembly!N$11+$BG19*Assembly!N$12+$BH19*Assembly!N$13+$BI19*Assembly!N$14+$BJ19*Assembly!N$15+$BK19*Assembly!N$16+$BL19*Assembly!N$17+$BM19*Assembly!N$18+$BN19*Assembly!N$19+$BO19*Assembly!N$20+$BP19*Assembly!N$21+$BQ19*Assembly!N$22+$BR19*Assembly!N$23+$BS19*Assembly!N$24</f>
        <v>0</v>
      </c>
      <c r="CG19" s="390" t="str">
        <f>$AY19*Assembly!O$4+$AZ19*Assembly!O$5+$BA19*Assembly!O$6+$BB19*Assembly!O$7+$BC19*Assembly!O$8+$BD19*Assembly!O$9+$BE19*Assembly!O$10+$BF19*Assembly!O$11+$BG19*Assembly!O$12+$BH19*Assembly!O$13+$BI19*Assembly!O$14+$BJ19*Assembly!O$15+$BK19*Assembly!O$16+$BL19*Assembly!O$17+$BM19*Assembly!O$18+$BN19*Assembly!O$19+$BO19*Assembly!O$20+$BP19*Assembly!O$21+$BQ19*Assembly!O$22+$BR19*Assembly!O$23+$BS19*Assembly!O$24</f>
        <v>800</v>
      </c>
      <c r="CH19" s="386" t="str">
        <f>$AY19*Assembly!P$4+$AZ19*Assembly!P$5+$BA19*Assembly!P$6+$BB19*Assembly!P$7+$BC19*Assembly!P$8+$BD19*Assembly!P$9+$BE19*Assembly!P$10+$BF19*Assembly!P$11+$BG19*Assembly!P$12+$BH19*Assembly!P$13+$BI19*Assembly!P$14+$BJ19*Assembly!P$15+$BK19*Assembly!P$16+$BL19*Assembly!P$17+$BM19*Assembly!P$18+$BN19*Assembly!P$19+$BO19*Assembly!P$20+$BP19*Assembly!P$21+$BQ19*Assembly!P$22+$BR19*Assembly!P$23+$BS19*Assembly!P$24</f>
        <v>0</v>
      </c>
      <c r="CI19" s="386" t="str">
        <f>$AY19*Assembly!Q$4+$AZ19*Assembly!Q$5+$BA19*Assembly!Q$6+$BB19*Assembly!Q$7+$BC19*Assembly!Q$8+$BD19*Assembly!Q$9+$BE19*Assembly!Q$10+$BF19*Assembly!Q$11+$BG19*Assembly!Q$12+$BH19*Assembly!Q$13+$BI19*Assembly!Q$14+$BJ19*Assembly!Q$15+$BK19*Assembly!Q$16+$BL19*Assembly!Q$17+$BM19*Assembly!Q$18+$BN19*Assembly!Q$19+$BO19*Assembly!Q$20+$BP19*Assembly!Q$21+$BQ19*Assembly!Q$22+$BR19*Assembly!Q$23+$BS19*Assembly!Q$24</f>
        <v>0</v>
      </c>
      <c r="CJ19" s="390" t="str">
        <f>$AY19*Assembly!R$4+$AZ19*Assembly!R$5+$BA19*Assembly!R$6+$BB19*Assembly!R$7+$BC19*Assembly!R$8+$BD19*Assembly!R$9+$BE19*Assembly!R$10+$BF19*Assembly!R$11+$BG19*Assembly!R$12+$BH19*Assembly!R$13+$BI19*Assembly!R$14+$BJ19*Assembly!R$15+$BK19*Assembly!R$16+$BL19*Assembly!R$17+$BM19*Assembly!R$18+$BN19*Assembly!R$19+$BO19*Assembly!R$20+$BP19*Assembly!R$21+$BQ19*Assembly!R$22+$BR19*Assembly!R$23+$BS19*Assembly!R$24</f>
        <v>0</v>
      </c>
      <c r="CK19" s="386" t="str">
        <f>$AY19*Assembly!S$4+$AZ19*Assembly!S$5+$BA19*Assembly!S$6+$BB19*Assembly!S$7+$BC19*Assembly!S$8+$BD19*Assembly!S$9+$BE19*Assembly!S$10+$BF19*Assembly!S$11+$BG19*Assembly!S$12+$BH19*Assembly!S$13+$BI19*Assembly!S$14+$BJ19*Assembly!S$15+$BK19*Assembly!S$16+$BL19*Assembly!S$17+$BM19*Assembly!S$18+$BN19*Assembly!S$19+$BO19*Assembly!S$20+$BP19*Assembly!S$21+$BQ19*Assembly!S$22+$BR19*Assembly!S$23+$BS19*Assembly!S$24</f>
        <v>80</v>
      </c>
      <c r="CL19" s="386" t="str">
        <f>$AY19*Assembly!T$4+$AZ19*Assembly!T$5+$BA19*Assembly!T$6+$BB19*Assembly!T$7+$BC19*Assembly!T$8+$BD19*Assembly!T$9+$BE19*Assembly!T$10+$BF19*Assembly!T$11+$BG19*Assembly!T$12+$BH19*Assembly!T$13+$BI19*Assembly!T$14+$BJ19*Assembly!T$15+$BK19*Assembly!T$16+$BL19*Assembly!T$17+$BM19*Assembly!T$18+$BN19*Assembly!T$19+$BO19*Assembly!T$20+$BP19*Assembly!T$21+$BQ19*Assembly!T$22+$BR19*Assembly!T$23+$BS19*Assembly!T$24</f>
        <v>32</v>
      </c>
      <c r="CM19" s="386" t="str">
        <f>$AY19*Assembly!U$4+$AZ19*Assembly!U$5+$BA19*Assembly!U$6+$BB19*Assembly!U$7+$BC19*Assembly!U$8+$BD19*Assembly!U$9+$BE19*Assembly!U$10+$BF19*Assembly!U$11+$BG19*Assembly!U$12+$BH19*Assembly!U$13+$BI19*Assembly!U$14+$BJ19*Assembly!U$15+$BK19*Assembly!U$16+$BL19*Assembly!U$17+$BM19*Assembly!U$18+$BN19*Assembly!U$19+$BO19*Assembly!U$20+$BP19*Assembly!U$21+$BQ19*Assembly!U$22+$BR19*Assembly!U$23+$BS19*Assembly!U$24</f>
        <v>0</v>
      </c>
      <c r="CN19" s="390" t="str">
        <f>$AY19*Assembly!V$4+$AZ19*Assembly!V$5+$BA19*Assembly!V$6+$BB19*Assembly!V$7+$BC19*Assembly!V$8+$BD19*Assembly!V$9+$BE19*Assembly!V$10+$BF19*Assembly!V$11+$BG19*Assembly!V$12+$BH19*Assembly!V$13+$BI19*Assembly!V$14+$BJ19*Assembly!V$15+$BK19*Assembly!V$16+$BL19*Assembly!V$17+$BM19*Assembly!V$18+$BN19*Assembly!V$19+$BO19*Assembly!V$20+$BP19*Assembly!V$21+$BQ19*Assembly!V$22+$BR19*Assembly!V$23+$BS19*Assembly!V$24</f>
        <v>0</v>
      </c>
      <c r="CO19" s="390" t="str">
        <f>CE19*Refining!$F$3</f>
        <v>6,723</v>
      </c>
      <c r="CP19" s="390" t="str">
        <f>CF19*Refining!$F$4</f>
        <v>0</v>
      </c>
      <c r="CQ19" s="390" t="str">
        <f>CG19*Refining!$F$5</f>
        <v>3,333</v>
      </c>
      <c r="CR19" s="390" t="str">
        <f>CH19*Refining!$F$6</f>
        <v>0</v>
      </c>
      <c r="CS19" s="390" t="str">
        <f>CI19*Refining!$F$7</f>
        <v>0</v>
      </c>
      <c r="CT19" s="390" t="str">
        <f>CJ19*Refining!$F$8</f>
        <v>0</v>
      </c>
      <c r="CU19" s="390" t="str">
        <f>CK19*Refining!$F$9</f>
        <v>10,000</v>
      </c>
      <c r="CV19" s="390" t="str">
        <f>CL19*Refining!$F$10</f>
        <v>8,000</v>
      </c>
      <c r="CW19" s="390" t="str">
        <f>CM19*Refining!$F$11</f>
        <v>0</v>
      </c>
      <c r="CX19" s="390" t="str">
        <f>CN19*Refining!$F$12</f>
        <v>0</v>
      </c>
      <c r="CY19" s="408" t="str">
        <f t="shared" ref="CY19:DR19" si="75">IF(CE19 = 0, "", CE19)</f>
        <v>3,765</v>
      </c>
      <c r="CZ19" s="409" t="str">
        <f t="shared" si="75"/>
        <v/>
      </c>
      <c r="DA19" s="409" t="str">
        <f t="shared" si="75"/>
        <v>800</v>
      </c>
      <c r="DB19" s="410" t="str">
        <f t="shared" si="75"/>
        <v/>
      </c>
      <c r="DC19" s="411" t="str">
        <f t="shared" si="75"/>
        <v/>
      </c>
      <c r="DD19" s="409" t="str">
        <f t="shared" si="75"/>
        <v/>
      </c>
      <c r="DE19" s="411" t="str">
        <f t="shared" si="75"/>
        <v>80.0</v>
      </c>
      <c r="DF19" s="411" t="str">
        <f t="shared" si="75"/>
        <v>32.0</v>
      </c>
      <c r="DG19" s="409" t="str">
        <f t="shared" si="75"/>
        <v/>
      </c>
      <c r="DH19" s="412" t="str">
        <f t="shared" si="75"/>
        <v/>
      </c>
      <c r="DI19" s="408" t="str">
        <f t="shared" si="75"/>
        <v>6,723</v>
      </c>
      <c r="DJ19" s="409" t="str">
        <f t="shared" si="75"/>
        <v/>
      </c>
      <c r="DK19" s="409" t="str">
        <f t="shared" si="75"/>
        <v>3,333</v>
      </c>
      <c r="DL19" s="409" t="str">
        <f t="shared" si="75"/>
        <v/>
      </c>
      <c r="DM19" s="413" t="str">
        <f t="shared" si="75"/>
        <v/>
      </c>
      <c r="DN19" s="409" t="str">
        <f t="shared" si="75"/>
        <v/>
      </c>
      <c r="DO19" s="409" t="str">
        <f t="shared" si="75"/>
        <v>10,000</v>
      </c>
      <c r="DP19" s="409" t="str">
        <f t="shared" si="75"/>
        <v>8,000</v>
      </c>
      <c r="DQ19" s="409" t="str">
        <f t="shared" si="75"/>
        <v/>
      </c>
      <c r="DR19" s="412" t="str">
        <f t="shared" si="75"/>
        <v/>
      </c>
      <c r="DS19" s="414" t="str">
        <f t="shared" si="15"/>
        <v>4,677</v>
      </c>
      <c r="DT19" s="415" t="str">
        <f t="shared" si="16"/>
        <v>28,057</v>
      </c>
      <c r="DU19" s="401" t="str">
        <f>CY19*'Ores &amp; Ingots'!$C$3+CZ19*'Ores &amp; Ingots'!$C$4+DA19*'Ores &amp; Ingots'!$C$5+DB19*'Ores &amp; Ingots'!$C$6+DC19*'Ores &amp; Ingots'!$C$7+DD19*'Ores &amp; Ingots'!$C$8+DE19*'Ores &amp; Ingots'!$C$9+DF19*'Ores &amp; Ingots'!$C$10+DG19*'Ores &amp; Ingots'!$C$11+DH19*'Ores &amp; Ingots'!$C$12</f>
        <v>573</v>
      </c>
      <c r="DV19" s="401" t="str">
        <f>DI19*'Ores &amp; Ingots'!$B$3+DJ19*'Ores &amp; Ingots'!$B$4+DK19*'Ores &amp; Ingots'!$B$5+DL19*'Ores &amp; Ingots'!$B$6+DM19*'Ores &amp; Ingots'!$B$7+DN19*'Ores &amp; Ingots'!$B$8+DO19*'Ores &amp; Ingots'!$B$9+DP19*'Ores &amp; Ingots'!$B$10+DQ19*'Ores &amp; Ingots'!$B$11+DR19*'Ores &amp; Ingots'!$B$12</f>
        <v>10,381</v>
      </c>
      <c r="DW19" s="415" t="str">
        <f>CY19*Refining!$G$3+CZ19*Refining!$G$4+DA19*Refining!$G$5+DB19*Refining!$G$6+DC19*Refining!$G$7+DD19*Refining!$G$8+DE19*Refining!$G$9+DF19*Refining!$G$10+DG19*Refining!$G$11+DH19*Refining!$G$12</f>
        <v>38,207</v>
      </c>
      <c r="DX19" s="415" t="str">
        <f t="shared" si="17"/>
        <v>5,943,358</v>
      </c>
      <c r="DY19" s="416" t="str">
        <f t="shared" si="18"/>
        <v>5.9434</v>
      </c>
      <c r="DZ19" s="414" t="str">
        <f t="shared" si="19"/>
        <v>38,585</v>
      </c>
      <c r="EA19" s="413" t="str">
        <f t="shared" ref="EA19:EB19" si="76">DZ19/60</f>
        <v>643.1</v>
      </c>
      <c r="EB19" s="413" t="str">
        <f t="shared" si="76"/>
        <v>10.7</v>
      </c>
      <c r="EC19" s="417" t="str">
        <f t="shared" si="21"/>
        <v>0.45</v>
      </c>
      <c r="ED19" s="414" t="str">
        <f t="shared" si="22"/>
        <v>5,998,269</v>
      </c>
      <c r="EE19" s="413" t="str">
        <f t="shared" ref="EE19:EF19" si="77">ED19/1000</f>
        <v>5,998.3</v>
      </c>
      <c r="EF19" s="418" t="str">
        <f t="shared" si="77"/>
        <v>6.00</v>
      </c>
      <c r="EG19" s="419" t="str">
        <f t="shared" si="24"/>
        <v>5.9983</v>
      </c>
      <c r="EH19" s="225">
        <v>1064.0</v>
      </c>
    </row>
    <row r="20">
      <c r="A20" s="33"/>
      <c r="B20" s="226" t="s">
        <v>921</v>
      </c>
      <c r="C20" s="227" t="s">
        <v>885</v>
      </c>
      <c r="D20" s="227">
        <v>1.0</v>
      </c>
      <c r="E20" s="227">
        <v>1.0</v>
      </c>
      <c r="F20" s="227">
        <v>2.0</v>
      </c>
      <c r="G20" s="420" t="str">
        <f t="shared" si="5"/>
        <v>0.250</v>
      </c>
      <c r="H20" s="421">
        <v>12.0</v>
      </c>
      <c r="I20" s="421">
        <v>12.0</v>
      </c>
      <c r="J20" s="421" t="str">
        <f>H20/Main!$D$9</f>
        <v>12</v>
      </c>
      <c r="K20" s="421" t="str">
        <f>I20/Main!$D$10</f>
        <v>12</v>
      </c>
      <c r="L20" s="422" t="str">
        <f t="shared" si="6"/>
        <v>1.0</v>
      </c>
      <c r="M20" s="422">
        <v>1.0</v>
      </c>
      <c r="N20" s="424">
        <v>2.0</v>
      </c>
      <c r="O20" s="424">
        <v>201000.0</v>
      </c>
      <c r="P20" s="423"/>
      <c r="Q20" s="424"/>
      <c r="R20" s="423"/>
      <c r="S20" s="425"/>
      <c r="T20" s="425"/>
      <c r="U20" s="424">
        <v>12000.0</v>
      </c>
      <c r="V20" s="423"/>
      <c r="W20" s="423"/>
      <c r="X20" s="423"/>
      <c r="Y20" s="423"/>
      <c r="Z20" s="423"/>
      <c r="AA20" s="423"/>
      <c r="AB20" s="423"/>
      <c r="AC20" s="426"/>
      <c r="AD20" s="427">
        <v>1.0</v>
      </c>
      <c r="AE20" s="427">
        <v>0.0</v>
      </c>
      <c r="AF20" s="427">
        <v>0.0</v>
      </c>
      <c r="AG20" s="427">
        <v>1.0</v>
      </c>
      <c r="AH20" s="427">
        <v>1.0</v>
      </c>
      <c r="AI20" s="427">
        <v>0.0</v>
      </c>
      <c r="AJ20" s="427">
        <v>0.0</v>
      </c>
      <c r="AK20" s="427">
        <v>0.0</v>
      </c>
      <c r="AL20" s="427">
        <v>0.0</v>
      </c>
      <c r="AM20" s="427">
        <v>0.0</v>
      </c>
      <c r="AN20" s="427">
        <v>0.0</v>
      </c>
      <c r="AO20" s="427">
        <v>0.0</v>
      </c>
      <c r="AP20" s="427">
        <v>0.0</v>
      </c>
      <c r="AQ20" s="427">
        <v>0.0</v>
      </c>
      <c r="AR20" s="428">
        <v>1.0</v>
      </c>
      <c r="AS20" s="427">
        <v>0.0</v>
      </c>
      <c r="AT20" s="427">
        <v>0.0</v>
      </c>
      <c r="AU20" s="427">
        <v>0.0</v>
      </c>
      <c r="AV20" s="427">
        <v>0.0</v>
      </c>
      <c r="AW20" s="427">
        <v>0.0</v>
      </c>
      <c r="AX20" s="427">
        <v>0.0</v>
      </c>
      <c r="AY20" s="429" t="str">
        <f t="shared" ref="AY20:BS20" si="78">IF(AD20 = 0, "", AD20)</f>
        <v>1</v>
      </c>
      <c r="AZ20" s="430" t="str">
        <f t="shared" si="78"/>
        <v/>
      </c>
      <c r="BA20" s="430" t="str">
        <f t="shared" si="78"/>
        <v/>
      </c>
      <c r="BB20" s="430" t="str">
        <f t="shared" si="78"/>
        <v>1</v>
      </c>
      <c r="BC20" s="430" t="str">
        <f t="shared" si="78"/>
        <v>1</v>
      </c>
      <c r="BD20" s="430" t="str">
        <f t="shared" si="78"/>
        <v/>
      </c>
      <c r="BE20" s="430" t="str">
        <f t="shared" si="78"/>
        <v/>
      </c>
      <c r="BF20" s="430" t="str">
        <f t="shared" si="78"/>
        <v/>
      </c>
      <c r="BG20" s="430" t="str">
        <f t="shared" si="78"/>
        <v/>
      </c>
      <c r="BH20" s="430" t="str">
        <f t="shared" si="78"/>
        <v/>
      </c>
      <c r="BI20" s="430" t="str">
        <f t="shared" si="78"/>
        <v/>
      </c>
      <c r="BJ20" s="430" t="str">
        <f t="shared" si="78"/>
        <v/>
      </c>
      <c r="BK20" s="430" t="str">
        <f t="shared" si="78"/>
        <v/>
      </c>
      <c r="BL20" s="430" t="str">
        <f t="shared" si="78"/>
        <v/>
      </c>
      <c r="BM20" s="431" t="str">
        <f t="shared" si="78"/>
        <v>1</v>
      </c>
      <c r="BN20" s="430" t="str">
        <f t="shared" si="78"/>
        <v/>
      </c>
      <c r="BO20" s="430" t="str">
        <f t="shared" si="78"/>
        <v/>
      </c>
      <c r="BP20" s="430" t="str">
        <f t="shared" si="78"/>
        <v/>
      </c>
      <c r="BQ20" s="430" t="str">
        <f t="shared" si="78"/>
        <v/>
      </c>
      <c r="BR20" s="430" t="str">
        <f t="shared" si="78"/>
        <v/>
      </c>
      <c r="BS20" s="432" t="str">
        <f t="shared" si="78"/>
        <v/>
      </c>
      <c r="BT20" s="433" t="str">
        <f>$AY20*Assembly!Y$4+$AZ20*Assembly!Y$5+$BA20*Assembly!Y$6+$BB20*Assembly!Y$7+$BC20*Assembly!Y$8+$BD20*Assembly!Y$9+$BE20*Assembly!Y$10+$BF20*Assembly!Y$11+$BG20*Assembly!Y$12+$BH20*Assembly!Y$13+$BI20*Assembly!Y$14+$BJ20*Assembly!Y$15+$BK20*Assembly!Y$16+$BL20*Assembly!Y$17+$BM20*Assembly!Y$18+$BN20*Assembly!Y$19+$BO20*Assembly!Y$20+$BP20*Assembly!Y$21+$BQ20*Assembly!Y$22+$BR20*Assembly!Y$23+$BS20*Assembly!Y$24</f>
        <v>93</v>
      </c>
      <c r="BU20" s="434" t="str">
        <f t="shared" si="8"/>
        <v>372</v>
      </c>
      <c r="BV20" s="434" t="str">
        <f>$AY20*Assembly!AC$4+$AZ20*Assembly!AC$5+$BA20*Assembly!AC$6+$BB20*Assembly!AC$7+$BC20*Assembly!AC$8+$BD20*Assembly!AC$9+$BE20*Assembly!AC$10+$BF20*Assembly!AC$11+$BG20*Assembly!AC$12+$BH20*Assembly!AC$13+$BI20*Assembly!AC$14+$BJ20*Assembly!AC$15+$BK20*Assembly!AC$16+$BL20*Assembly!AC$17+$BM20*Assembly!AC$18+$BN20*Assembly!AC$19+$BO20*Assembly!AC$20+$BP20*Assembly!AC$21+$BQ20*Assembly!AC$22+$BR20*Assembly!AC$23+$BS20*Assembly!AC$24</f>
        <v>220</v>
      </c>
      <c r="BW20" s="435" t="str">
        <f t="shared" si="9"/>
        <v>2.37</v>
      </c>
      <c r="BX20" s="436" t="str">
        <f t="shared" si="10"/>
        <v>880</v>
      </c>
      <c r="BY20" s="437" t="str">
        <f t="shared" si="11"/>
        <v>0.6</v>
      </c>
      <c r="BZ20" s="438" t="str">
        <f t="shared" si="79"/>
        <v>129.0 W</v>
      </c>
      <c r="CA20" s="434" t="str">
        <f>$AY20*Assembly!X$4+$AZ20*Assembly!X$5+$BA20*Assembly!X$6+$BB20*Assembly!X$7+$BC20*Assembly!X$8+$BD20*Assembly!X$9+$BE20*Assembly!X$10+$BF20*Assembly!X$11+$BG20*Assembly!X$12+$BH20*Assembly!X$13+$BI20*Assembly!X$14+$BJ20*Assembly!X$15+$BK20*Assembly!X$16+$BL20*Assembly!X$17+$BM20*Assembly!X$18+$BN20*Assembly!X$19+$BO20*Assembly!X$20+$BP20*Assembly!X$21+$BQ20*Assembly!X$22+$BR20*Assembly!X$23+$BS20*Assembly!X$24</f>
        <v>7</v>
      </c>
      <c r="CB20" s="434" t="str">
        <f t="shared" si="12"/>
        <v>1,089</v>
      </c>
      <c r="CC20" s="439" t="str">
        <f t="shared" si="13"/>
        <v>0.0011</v>
      </c>
      <c r="CD20" s="440" t="str">
        <f>$AY20*Assembly!AB$4+$AZ20*Assembly!AB$5+$BA20*Assembly!AB$6+$BB20*Assembly!AB$7+$BC20*Assembly!AB$8+$BD20*Assembly!AB$9+$BE20*Assembly!AB$10+$BF20*Assembly!AB$11+$BG20*Assembly!AB$12+$BH20*Assembly!AB$13+$BI20*Assembly!AB$14+$BJ20*Assembly!AB$15+$BK20*Assembly!AB$16+$BL20*Assembly!AB$17+$BM20*Assembly!AB$18+$BN20*Assembly!AB$19+$BO20*Assembly!AB$20+$BP20*Assembly!AB$21+$BQ20*Assembly!AB$22+$BR20*Assembly!AB$23+$BS20*Assembly!AB$24</f>
        <v>53</v>
      </c>
      <c r="CE20" s="424" t="str">
        <f>$AY20*Assembly!M$4+$AZ20*Assembly!M$5+$BA20*Assembly!M$6+$BB20*Assembly!M$7+$BC20*Assembly!M$8+$BD20*Assembly!M$9+$BE20*Assembly!M$10+$BF20*Assembly!M$11+$BG20*Assembly!M$12+$BH20*Assembly!M$13+$BI20*Assembly!M$14+$BJ20*Assembly!M$15+$BK20*Assembly!M$16+$BL20*Assembly!M$17+$BM20*Assembly!M$18+$BN20*Assembly!M$19+$BO20*Assembly!M$20+$BP20*Assembly!M$21+$BQ20*Assembly!M$22+$BR20*Assembly!M$23+$BS20*Assembly!M$24</f>
        <v>91</v>
      </c>
      <c r="CF20" s="424" t="str">
        <f>$AY20*Assembly!N$4+$AZ20*Assembly!N$5+$BA20*Assembly!N$6+$BB20*Assembly!N$7+$BC20*Assembly!N$8+$BD20*Assembly!N$9+$BE20*Assembly!N$10+$BF20*Assembly!N$11+$BG20*Assembly!N$12+$BH20*Assembly!N$13+$BI20*Assembly!N$14+$BJ20*Assembly!N$15+$BK20*Assembly!N$16+$BL20*Assembly!N$17+$BM20*Assembly!N$18+$BN20*Assembly!N$19+$BO20*Assembly!N$20+$BP20*Assembly!N$21+$BQ20*Assembly!N$22+$BR20*Assembly!N$23+$BS20*Assembly!N$24</f>
        <v>0</v>
      </c>
      <c r="CG20" s="424" t="str">
        <f>$AY20*Assembly!O$4+$AZ20*Assembly!O$5+$BA20*Assembly!O$6+$BB20*Assembly!O$7+$BC20*Assembly!O$8+$BD20*Assembly!O$9+$BE20*Assembly!O$10+$BF20*Assembly!O$11+$BG20*Assembly!O$12+$BH20*Assembly!O$13+$BI20*Assembly!O$14+$BJ20*Assembly!O$15+$BK20*Assembly!O$16+$BL20*Assembly!O$17+$BM20*Assembly!O$18+$BN20*Assembly!O$19+$BO20*Assembly!O$20+$BP20*Assembly!O$21+$BQ20*Assembly!O$22+$BR20*Assembly!O$23+$BS20*Assembly!O$24</f>
        <v>10</v>
      </c>
      <c r="CH20" s="421" t="str">
        <f>$AY20*Assembly!P$4+$AZ20*Assembly!P$5+$BA20*Assembly!P$6+$BB20*Assembly!P$7+$BC20*Assembly!P$8+$BD20*Assembly!P$9+$BE20*Assembly!P$10+$BF20*Assembly!P$11+$BG20*Assembly!P$12+$BH20*Assembly!P$13+$BI20*Assembly!P$14+$BJ20*Assembly!P$15+$BK20*Assembly!P$16+$BL20*Assembly!P$17+$BM20*Assembly!P$18+$BN20*Assembly!P$19+$BO20*Assembly!P$20+$BP20*Assembly!P$21+$BQ20*Assembly!P$22+$BR20*Assembly!P$23+$BS20*Assembly!P$24</f>
        <v>0</v>
      </c>
      <c r="CI20" s="421" t="str">
        <f>$AY20*Assembly!Q$4+$AZ20*Assembly!Q$5+$BA20*Assembly!Q$6+$BB20*Assembly!Q$7+$BC20*Assembly!Q$8+$BD20*Assembly!Q$9+$BE20*Assembly!Q$10+$BF20*Assembly!Q$11+$BG20*Assembly!Q$12+$BH20*Assembly!Q$13+$BI20*Assembly!Q$14+$BJ20*Assembly!Q$15+$BK20*Assembly!Q$16+$BL20*Assembly!Q$17+$BM20*Assembly!Q$18+$BN20*Assembly!Q$19+$BO20*Assembly!Q$20+$BP20*Assembly!Q$21+$BQ20*Assembly!Q$22+$BR20*Assembly!Q$23+$BS20*Assembly!Q$24</f>
        <v>0</v>
      </c>
      <c r="CJ20" s="424" t="str">
        <f>$AY20*Assembly!R$4+$AZ20*Assembly!R$5+$BA20*Assembly!R$6+$BB20*Assembly!R$7+$BC20*Assembly!R$8+$BD20*Assembly!R$9+$BE20*Assembly!R$10+$BF20*Assembly!R$11+$BG20*Assembly!R$12+$BH20*Assembly!R$13+$BI20*Assembly!R$14+$BJ20*Assembly!R$15+$BK20*Assembly!R$16+$BL20*Assembly!R$17+$BM20*Assembly!R$18+$BN20*Assembly!R$19+$BO20*Assembly!R$20+$BP20*Assembly!R$21+$BQ20*Assembly!R$22+$BR20*Assembly!R$23+$BS20*Assembly!R$24</f>
        <v>0</v>
      </c>
      <c r="CK20" s="421" t="str">
        <f>$AY20*Assembly!S$4+$AZ20*Assembly!S$5+$BA20*Assembly!S$6+$BB20*Assembly!S$7+$BC20*Assembly!S$8+$BD20*Assembly!S$9+$BE20*Assembly!S$10+$BF20*Assembly!S$11+$BG20*Assembly!S$12+$BH20*Assembly!S$13+$BI20*Assembly!S$14+$BJ20*Assembly!S$15+$BK20*Assembly!S$16+$BL20*Assembly!S$17+$BM20*Assembly!S$18+$BN20*Assembly!S$19+$BO20*Assembly!S$20+$BP20*Assembly!S$21+$BQ20*Assembly!S$22+$BR20*Assembly!S$23+$BS20*Assembly!S$24</f>
        <v>1</v>
      </c>
      <c r="CL20" s="421" t="str">
        <f>$AY20*Assembly!T$4+$AZ20*Assembly!T$5+$BA20*Assembly!T$6+$BB20*Assembly!T$7+$BC20*Assembly!T$8+$BD20*Assembly!T$9+$BE20*Assembly!T$10+$BF20*Assembly!T$11+$BG20*Assembly!T$12+$BH20*Assembly!T$13+$BI20*Assembly!T$14+$BJ20*Assembly!T$15+$BK20*Assembly!T$16+$BL20*Assembly!T$17+$BM20*Assembly!T$18+$BN20*Assembly!T$19+$BO20*Assembly!T$20+$BP20*Assembly!T$21+$BQ20*Assembly!T$22+$BR20*Assembly!T$23+$BS20*Assembly!T$24</f>
        <v>0.4</v>
      </c>
      <c r="CM20" s="421" t="str">
        <f>$AY20*Assembly!U$4+$AZ20*Assembly!U$5+$BA20*Assembly!U$6+$BB20*Assembly!U$7+$BC20*Assembly!U$8+$BD20*Assembly!U$9+$BE20*Assembly!U$10+$BF20*Assembly!U$11+$BG20*Assembly!U$12+$BH20*Assembly!U$13+$BI20*Assembly!U$14+$BJ20*Assembly!U$15+$BK20*Assembly!U$16+$BL20*Assembly!U$17+$BM20*Assembly!U$18+$BN20*Assembly!U$19+$BO20*Assembly!U$20+$BP20*Assembly!U$21+$BQ20*Assembly!U$22+$BR20*Assembly!U$23+$BS20*Assembly!U$24</f>
        <v>0</v>
      </c>
      <c r="CN20" s="424" t="str">
        <f>$AY20*Assembly!V$4+$AZ20*Assembly!V$5+$BA20*Assembly!V$6+$BB20*Assembly!V$7+$BC20*Assembly!V$8+$BD20*Assembly!V$9+$BE20*Assembly!V$10+$BF20*Assembly!V$11+$BG20*Assembly!V$12+$BH20*Assembly!V$13+$BI20*Assembly!V$14+$BJ20*Assembly!V$15+$BK20*Assembly!V$16+$BL20*Assembly!V$17+$BM20*Assembly!V$18+$BN20*Assembly!V$19+$BO20*Assembly!V$20+$BP20*Assembly!V$21+$BQ20*Assembly!V$22+$BR20*Assembly!V$23+$BS20*Assembly!V$24</f>
        <v>0</v>
      </c>
      <c r="CO20" s="424" t="str">
        <f>CE20*Refining!$F$3</f>
        <v>163</v>
      </c>
      <c r="CP20" s="424" t="str">
        <f>CF20*Refining!$F$4</f>
        <v>0</v>
      </c>
      <c r="CQ20" s="424" t="str">
        <f>CG20*Refining!$F$5</f>
        <v>42</v>
      </c>
      <c r="CR20" s="424" t="str">
        <f>CH20*Refining!$F$6</f>
        <v>0</v>
      </c>
      <c r="CS20" s="424" t="str">
        <f>CI20*Refining!$F$7</f>
        <v>0</v>
      </c>
      <c r="CT20" s="424" t="str">
        <f>CJ20*Refining!$F$8</f>
        <v>0</v>
      </c>
      <c r="CU20" s="424" t="str">
        <f>CK20*Refining!$F$9</f>
        <v>125</v>
      </c>
      <c r="CV20" s="424" t="str">
        <f>CL20*Refining!$F$10</f>
        <v>100</v>
      </c>
      <c r="CW20" s="424" t="str">
        <f>CM20*Refining!$F$11</f>
        <v>0</v>
      </c>
      <c r="CX20" s="424" t="str">
        <f>CN20*Refining!$F$12</f>
        <v>0</v>
      </c>
      <c r="CY20" s="441" t="str">
        <f t="shared" ref="CY20:DR20" si="80">IF(CE20 = 0, "", CE20)</f>
        <v>91</v>
      </c>
      <c r="CZ20" s="442" t="str">
        <f t="shared" si="80"/>
        <v/>
      </c>
      <c r="DA20" s="442" t="str">
        <f t="shared" si="80"/>
        <v>10</v>
      </c>
      <c r="DB20" s="443" t="str">
        <f t="shared" si="80"/>
        <v/>
      </c>
      <c r="DC20" s="444" t="str">
        <f t="shared" si="80"/>
        <v/>
      </c>
      <c r="DD20" s="442" t="str">
        <f t="shared" si="80"/>
        <v/>
      </c>
      <c r="DE20" s="444" t="str">
        <f t="shared" si="80"/>
        <v>1.0</v>
      </c>
      <c r="DF20" s="444" t="str">
        <f t="shared" si="80"/>
        <v>0.4</v>
      </c>
      <c r="DG20" s="442" t="str">
        <f t="shared" si="80"/>
        <v/>
      </c>
      <c r="DH20" s="445" t="str">
        <f t="shared" si="80"/>
        <v/>
      </c>
      <c r="DI20" s="441" t="str">
        <f t="shared" si="80"/>
        <v>163</v>
      </c>
      <c r="DJ20" s="442" t="str">
        <f t="shared" si="80"/>
        <v/>
      </c>
      <c r="DK20" s="442" t="str">
        <f t="shared" si="80"/>
        <v>42</v>
      </c>
      <c r="DL20" s="442" t="str">
        <f t="shared" si="80"/>
        <v/>
      </c>
      <c r="DM20" s="446" t="str">
        <f t="shared" si="80"/>
        <v/>
      </c>
      <c r="DN20" s="442" t="str">
        <f t="shared" si="80"/>
        <v/>
      </c>
      <c r="DO20" s="442" t="str">
        <f t="shared" si="80"/>
        <v>125</v>
      </c>
      <c r="DP20" s="442" t="str">
        <f t="shared" si="80"/>
        <v>100</v>
      </c>
      <c r="DQ20" s="442" t="str">
        <f t="shared" si="80"/>
        <v/>
      </c>
      <c r="DR20" s="445" t="str">
        <f t="shared" si="80"/>
        <v/>
      </c>
      <c r="DS20" s="447" t="str">
        <f t="shared" si="15"/>
        <v>102</v>
      </c>
      <c r="DT20" s="448" t="str">
        <f t="shared" si="16"/>
        <v>429</v>
      </c>
      <c r="DU20" s="434" t="str">
        <f>CY20*'Ores &amp; Ingots'!$C$3+CZ20*'Ores &amp; Ingots'!$C$4+DA20*'Ores &amp; Ingots'!$C$5+DB20*'Ores &amp; Ingots'!$C$6+DC20*'Ores &amp; Ingots'!$C$7+DD20*'Ores &amp; Ingots'!$C$8+DE20*'Ores &amp; Ingots'!$C$9+DF20*'Ores &amp; Ingots'!$C$10+DG20*'Ores &amp; Ingots'!$C$11+DH20*'Ores &amp; Ingots'!$C$12</f>
        <v>13</v>
      </c>
      <c r="DV20" s="434" t="str">
        <f>DI20*'Ores &amp; Ingots'!$B$3+DJ20*'Ores &amp; Ingots'!$B$4+DK20*'Ores &amp; Ingots'!$B$5+DL20*'Ores &amp; Ingots'!$B$6+DM20*'Ores &amp; Ingots'!$B$7+DN20*'Ores &amp; Ingots'!$B$8+DO20*'Ores &amp; Ingots'!$B$9+DP20*'Ores &amp; Ingots'!$B$10+DQ20*'Ores &amp; Ingots'!$B$11+DR20*'Ores &amp; Ingots'!$B$12</f>
        <v>159</v>
      </c>
      <c r="DW20" s="448" t="str">
        <f>CY20*Refining!$G$3+CZ20*Refining!$G$4+DA20*Refining!$G$5+DB20*Refining!$G$6+DC20*Refining!$G$7+DD20*Refining!$G$8+DE20*Refining!$G$9+DF20*Refining!$G$10+DG20*Refining!$G$11+DH20*Refining!$G$12</f>
        <v>481</v>
      </c>
      <c r="DX20" s="448" t="str">
        <f t="shared" si="17"/>
        <v>74,761</v>
      </c>
      <c r="DY20" s="449" t="str">
        <f t="shared" si="18"/>
        <v>0.0748</v>
      </c>
      <c r="DZ20" s="447" t="str">
        <f t="shared" si="19"/>
        <v>500</v>
      </c>
      <c r="EA20" s="446" t="str">
        <f t="shared" ref="EA20:EB20" si="81">DZ20/60</f>
        <v>8.3</v>
      </c>
      <c r="EB20" s="446" t="str">
        <f t="shared" si="81"/>
        <v>0.1</v>
      </c>
      <c r="EC20" s="450" t="str">
        <f t="shared" si="21"/>
        <v>0.01</v>
      </c>
      <c r="ED20" s="447" t="str">
        <f t="shared" si="22"/>
        <v>75,850</v>
      </c>
      <c r="EE20" s="446" t="str">
        <f t="shared" ref="EE20:EF20" si="82">ED20/1000</f>
        <v>75.9</v>
      </c>
      <c r="EF20" s="451" t="str">
        <f t="shared" si="82"/>
        <v>0.08</v>
      </c>
      <c r="EG20" s="452" t="str">
        <f t="shared" si="24"/>
        <v>0.0759</v>
      </c>
      <c r="EH20" s="225" t="s">
        <v>12</v>
      </c>
    </row>
    <row r="21">
      <c r="A21" s="33"/>
      <c r="B21" s="226" t="s">
        <v>922</v>
      </c>
      <c r="C21" s="227" t="s">
        <v>886</v>
      </c>
      <c r="D21" s="227">
        <v>3.0</v>
      </c>
      <c r="E21" s="227">
        <v>2.0</v>
      </c>
      <c r="F21" s="227">
        <v>4.0</v>
      </c>
      <c r="G21" s="453" t="str">
        <f t="shared" si="5"/>
        <v>375.000</v>
      </c>
      <c r="H21" s="454">
        <v>40.0</v>
      </c>
      <c r="I21" s="454">
        <v>40.0</v>
      </c>
      <c r="J21" s="454" t="str">
        <f>H21/Main!$D$9</f>
        <v>40</v>
      </c>
      <c r="K21" s="454" t="str">
        <f>I21/Main!$D$10</f>
        <v>40</v>
      </c>
      <c r="L21" s="455" t="str">
        <f t="shared" si="6"/>
        <v>1.0</v>
      </c>
      <c r="M21" s="455">
        <v>1.0</v>
      </c>
      <c r="N21" s="457">
        <v>2.0</v>
      </c>
      <c r="O21" s="457">
        <v>3.36E7</v>
      </c>
      <c r="P21" s="456"/>
      <c r="Q21" s="457"/>
      <c r="R21" s="456"/>
      <c r="S21" s="458"/>
      <c r="T21" s="458"/>
      <c r="U21" s="457">
        <v>3600000.0</v>
      </c>
      <c r="V21" s="456"/>
      <c r="W21" s="456"/>
      <c r="X21" s="456"/>
      <c r="Y21" s="456"/>
      <c r="Z21" s="456"/>
      <c r="AA21" s="456"/>
      <c r="AB21" s="456"/>
      <c r="AC21" s="459" t="s">
        <v>18</v>
      </c>
      <c r="AD21" s="427">
        <v>150.0</v>
      </c>
      <c r="AE21" s="427">
        <v>0.0</v>
      </c>
      <c r="AF21" s="427">
        <v>0.0</v>
      </c>
      <c r="AG21" s="427">
        <v>40.0</v>
      </c>
      <c r="AH21" s="427">
        <v>100.0</v>
      </c>
      <c r="AI21" s="427">
        <v>0.0</v>
      </c>
      <c r="AJ21" s="427">
        <v>0.0</v>
      </c>
      <c r="AK21" s="427">
        <v>0.0</v>
      </c>
      <c r="AL21" s="427">
        <v>0.0</v>
      </c>
      <c r="AM21" s="427">
        <v>0.0</v>
      </c>
      <c r="AN21" s="427">
        <v>0.0</v>
      </c>
      <c r="AO21" s="427">
        <v>0.0</v>
      </c>
      <c r="AP21" s="427">
        <v>0.0</v>
      </c>
      <c r="AQ21" s="427">
        <v>0.0</v>
      </c>
      <c r="AR21" s="428">
        <v>960.0</v>
      </c>
      <c r="AS21" s="427">
        <v>0.0</v>
      </c>
      <c r="AT21" s="427">
        <v>0.0</v>
      </c>
      <c r="AU21" s="427">
        <v>0.0</v>
      </c>
      <c r="AV21" s="427">
        <v>0.0</v>
      </c>
      <c r="AW21" s="427">
        <v>0.0</v>
      </c>
      <c r="AX21" s="427">
        <v>0.0</v>
      </c>
      <c r="AY21" s="429" t="str">
        <f t="shared" ref="AY21:BS21" si="83">IF(AD21 = 0, "", AD21)</f>
        <v>150</v>
      </c>
      <c r="AZ21" s="430" t="str">
        <f t="shared" si="83"/>
        <v/>
      </c>
      <c r="BA21" s="430" t="str">
        <f t="shared" si="83"/>
        <v/>
      </c>
      <c r="BB21" s="430" t="str">
        <f t="shared" si="83"/>
        <v>40</v>
      </c>
      <c r="BC21" s="430" t="str">
        <f t="shared" si="83"/>
        <v>100</v>
      </c>
      <c r="BD21" s="430" t="str">
        <f t="shared" si="83"/>
        <v/>
      </c>
      <c r="BE21" s="430" t="str">
        <f t="shared" si="83"/>
        <v/>
      </c>
      <c r="BF21" s="430" t="str">
        <f t="shared" si="83"/>
        <v/>
      </c>
      <c r="BG21" s="430" t="str">
        <f t="shared" si="83"/>
        <v/>
      </c>
      <c r="BH21" s="430" t="str">
        <f t="shared" si="83"/>
        <v/>
      </c>
      <c r="BI21" s="430" t="str">
        <f t="shared" si="83"/>
        <v/>
      </c>
      <c r="BJ21" s="430" t="str">
        <f t="shared" si="83"/>
        <v/>
      </c>
      <c r="BK21" s="430" t="str">
        <f t="shared" si="83"/>
        <v/>
      </c>
      <c r="BL21" s="430" t="str">
        <f t="shared" si="83"/>
        <v/>
      </c>
      <c r="BM21" s="431" t="str">
        <f t="shared" si="83"/>
        <v>960</v>
      </c>
      <c r="BN21" s="430" t="str">
        <f t="shared" si="83"/>
        <v/>
      </c>
      <c r="BO21" s="430" t="str">
        <f t="shared" si="83"/>
        <v/>
      </c>
      <c r="BP21" s="430" t="str">
        <f t="shared" si="83"/>
        <v/>
      </c>
      <c r="BQ21" s="430" t="str">
        <f t="shared" si="83"/>
        <v/>
      </c>
      <c r="BR21" s="430" t="str">
        <f t="shared" si="83"/>
        <v/>
      </c>
      <c r="BS21" s="432" t="str">
        <f t="shared" si="83"/>
        <v/>
      </c>
      <c r="BT21" s="433" t="str">
        <f>$AY21*Assembly!Y$4+$AZ21*Assembly!Y$5+$BA21*Assembly!Y$6+$BB21*Assembly!Y$7+$BC21*Assembly!Y$8+$BD21*Assembly!Y$9+$BE21*Assembly!Y$10+$BF21*Assembly!Y$11+$BG21*Assembly!Y$12+$BH21*Assembly!Y$13+$BI21*Assembly!Y$14+$BJ21*Assembly!Y$15+$BK21*Assembly!Y$16+$BL21*Assembly!Y$17+$BM21*Assembly!Y$18+$BN21*Assembly!Y$19+$BO21*Assembly!Y$20+$BP21*Assembly!Y$21+$BQ21*Assembly!Y$22+$BR21*Assembly!Y$23+$BS21*Assembly!Y$24</f>
        <v>43,200</v>
      </c>
      <c r="BU21" s="434" t="str">
        <f t="shared" si="8"/>
        <v>115</v>
      </c>
      <c r="BV21" s="434" t="str">
        <f>$AY21*Assembly!AC$4+$AZ21*Assembly!AC$5+$BA21*Assembly!AC$6+$BB21*Assembly!AC$7+$BC21*Assembly!AC$8+$BD21*Assembly!AC$9+$BE21*Assembly!AC$10+$BF21*Assembly!AC$11+$BG21*Assembly!AC$12+$BH21*Assembly!AC$13+$BI21*Assembly!AC$14+$BJ21*Assembly!AC$15+$BK21*Assembly!AC$16+$BL21*Assembly!AC$17+$BM21*Assembly!AC$18+$BN21*Assembly!AC$19+$BO21*Assembly!AC$20+$BP21*Assembly!AC$21+$BQ21*Assembly!AC$22+$BR21*Assembly!AC$23+$BS21*Assembly!AC$24</f>
        <v>49,200</v>
      </c>
      <c r="BW21" s="435" t="str">
        <f t="shared" si="9"/>
        <v>1.14</v>
      </c>
      <c r="BX21" s="436" t="str">
        <f t="shared" si="10"/>
        <v>131</v>
      </c>
      <c r="BY21" s="437" t="str">
        <f t="shared" si="11"/>
        <v>427.1</v>
      </c>
      <c r="BZ21" s="438" t="str">
        <f t="shared" si="79"/>
        <v>83.3 W</v>
      </c>
      <c r="CA21" s="434" t="str">
        <f>$AY21*Assembly!X$4+$AZ21*Assembly!X$5+$BA21*Assembly!X$6+$BB21*Assembly!X$7+$BC21*Assembly!X$8+$BD21*Assembly!X$9+$BE21*Assembly!X$10+$BF21*Assembly!X$11+$BG21*Assembly!X$12+$BH21*Assembly!X$13+$BI21*Assembly!X$14+$BJ21*Assembly!X$15+$BK21*Assembly!X$16+$BL21*Assembly!X$17+$BM21*Assembly!X$18+$BN21*Assembly!X$19+$BO21*Assembly!X$20+$BP21*Assembly!X$21+$BQ21*Assembly!X$22+$BR21*Assembly!X$23+$BS21*Assembly!X$24</f>
        <v>1,550</v>
      </c>
      <c r="CB21" s="434" t="str">
        <f t="shared" si="12"/>
        <v>241,111</v>
      </c>
      <c r="CC21" s="439" t="str">
        <f t="shared" si="13"/>
        <v>0.2411</v>
      </c>
      <c r="CD21" s="440" t="str">
        <f>$AY21*Assembly!AB$4+$AZ21*Assembly!AB$5+$BA21*Assembly!AB$6+$BB21*Assembly!AB$7+$BC21*Assembly!AB$8+$BD21*Assembly!AB$9+$BE21*Assembly!AB$10+$BF21*Assembly!AB$11+$BG21*Assembly!AB$12+$BH21*Assembly!AB$13+$BI21*Assembly!AB$14+$BJ21*Assembly!AB$15+$BK21*Assembly!AB$16+$BL21*Assembly!AB$17+$BM21*Assembly!AB$18+$BN21*Assembly!AB$19+$BO21*Assembly!AB$20+$BP21*Assembly!AB$21+$BQ21*Assembly!AB$22+$BR21*Assembly!AB$23+$BS21*Assembly!AB$24</f>
        <v>11,770</v>
      </c>
      <c r="CE21" s="457" t="str">
        <f>$AY21*Assembly!M$4+$AZ21*Assembly!M$5+$BA21*Assembly!M$6+$BB21*Assembly!M$7+$BC21*Assembly!M$8+$BD21*Assembly!M$9+$BE21*Assembly!M$10+$BF21*Assembly!M$11+$BG21*Assembly!M$12+$BH21*Assembly!M$13+$BI21*Assembly!M$14+$BJ21*Assembly!M$15+$BK21*Assembly!M$16+$BL21*Assembly!M$17+$BM21*Assembly!M$18+$BN21*Assembly!M$19+$BO21*Assembly!M$20+$BP21*Assembly!M$21+$BQ21*Assembly!M$22+$BR21*Assembly!M$23+$BS21*Assembly!M$24</f>
        <v>34,150</v>
      </c>
      <c r="CF21" s="457" t="str">
        <f>$AY21*Assembly!N$4+$AZ21*Assembly!N$5+$BA21*Assembly!N$6+$BB21*Assembly!N$7+$BC21*Assembly!N$8+$BD21*Assembly!N$9+$BE21*Assembly!N$10+$BF21*Assembly!N$11+$BG21*Assembly!N$12+$BH21*Assembly!N$13+$BI21*Assembly!N$14+$BJ21*Assembly!N$15+$BK21*Assembly!N$16+$BL21*Assembly!N$17+$BM21*Assembly!N$18+$BN21*Assembly!N$19+$BO21*Assembly!N$20+$BP21*Assembly!N$21+$BQ21*Assembly!N$22+$BR21*Assembly!N$23+$BS21*Assembly!N$24</f>
        <v>0</v>
      </c>
      <c r="CG21" s="457" t="str">
        <f>$AY21*Assembly!O$4+$AZ21*Assembly!O$5+$BA21*Assembly!O$6+$BB21*Assembly!O$7+$BC21*Assembly!O$8+$BD21*Assembly!O$9+$BE21*Assembly!O$10+$BF21*Assembly!O$11+$BG21*Assembly!O$12+$BH21*Assembly!O$13+$BI21*Assembly!O$14+$BJ21*Assembly!O$15+$BK21*Assembly!O$16+$BL21*Assembly!O$17+$BM21*Assembly!O$18+$BN21*Assembly!O$19+$BO21*Assembly!O$20+$BP21*Assembly!O$21+$BQ21*Assembly!O$22+$BR21*Assembly!O$23+$BS21*Assembly!O$24</f>
        <v>9,600</v>
      </c>
      <c r="CH21" s="454" t="str">
        <f>$AY21*Assembly!P$4+$AZ21*Assembly!P$5+$BA21*Assembly!P$6+$BB21*Assembly!P$7+$BC21*Assembly!P$8+$BD21*Assembly!P$9+$BE21*Assembly!P$10+$BF21*Assembly!P$11+$BG21*Assembly!P$12+$BH21*Assembly!P$13+$BI21*Assembly!P$14+$BJ21*Assembly!P$15+$BK21*Assembly!P$16+$BL21*Assembly!P$17+$BM21*Assembly!P$18+$BN21*Assembly!P$19+$BO21*Assembly!P$20+$BP21*Assembly!P$21+$BQ21*Assembly!P$22+$BR21*Assembly!P$23+$BS21*Assembly!P$24</f>
        <v>0</v>
      </c>
      <c r="CI21" s="454" t="str">
        <f>$AY21*Assembly!Q$4+$AZ21*Assembly!Q$5+$BA21*Assembly!Q$6+$BB21*Assembly!Q$7+$BC21*Assembly!Q$8+$BD21*Assembly!Q$9+$BE21*Assembly!Q$10+$BF21*Assembly!Q$11+$BG21*Assembly!Q$12+$BH21*Assembly!Q$13+$BI21*Assembly!Q$14+$BJ21*Assembly!Q$15+$BK21*Assembly!Q$16+$BL21*Assembly!Q$17+$BM21*Assembly!Q$18+$BN21*Assembly!Q$19+$BO21*Assembly!Q$20+$BP21*Assembly!Q$21+$BQ21*Assembly!Q$22+$BR21*Assembly!Q$23+$BS21*Assembly!Q$24</f>
        <v>0</v>
      </c>
      <c r="CJ21" s="457" t="str">
        <f>$AY21*Assembly!R$4+$AZ21*Assembly!R$5+$BA21*Assembly!R$6+$BB21*Assembly!R$7+$BC21*Assembly!R$8+$BD21*Assembly!R$9+$BE21*Assembly!R$10+$BF21*Assembly!R$11+$BG21*Assembly!R$12+$BH21*Assembly!R$13+$BI21*Assembly!R$14+$BJ21*Assembly!R$15+$BK21*Assembly!R$16+$BL21*Assembly!R$17+$BM21*Assembly!R$18+$BN21*Assembly!R$19+$BO21*Assembly!R$20+$BP21*Assembly!R$21+$BQ21*Assembly!R$22+$BR21*Assembly!R$23+$BS21*Assembly!R$24</f>
        <v>0</v>
      </c>
      <c r="CK21" s="454" t="str">
        <f>$AY21*Assembly!S$4+$AZ21*Assembly!S$5+$BA21*Assembly!S$6+$BB21*Assembly!S$7+$BC21*Assembly!S$8+$BD21*Assembly!S$9+$BE21*Assembly!S$10+$BF21*Assembly!S$11+$BG21*Assembly!S$12+$BH21*Assembly!S$13+$BI21*Assembly!S$14+$BJ21*Assembly!S$15+$BK21*Assembly!S$16+$BL21*Assembly!S$17+$BM21*Assembly!S$18+$BN21*Assembly!S$19+$BO21*Assembly!S$20+$BP21*Assembly!S$21+$BQ21*Assembly!S$22+$BR21*Assembly!S$23+$BS21*Assembly!S$24</f>
        <v>960</v>
      </c>
      <c r="CL21" s="454" t="str">
        <f>$AY21*Assembly!T$4+$AZ21*Assembly!T$5+$BA21*Assembly!T$6+$BB21*Assembly!T$7+$BC21*Assembly!T$8+$BD21*Assembly!T$9+$BE21*Assembly!T$10+$BF21*Assembly!T$11+$BG21*Assembly!T$12+$BH21*Assembly!T$13+$BI21*Assembly!T$14+$BJ21*Assembly!T$15+$BK21*Assembly!T$16+$BL21*Assembly!T$17+$BM21*Assembly!T$18+$BN21*Assembly!T$19+$BO21*Assembly!T$20+$BP21*Assembly!T$21+$BQ21*Assembly!T$22+$BR21*Assembly!T$23+$BS21*Assembly!T$24</f>
        <v>384</v>
      </c>
      <c r="CM21" s="454" t="str">
        <f>$AY21*Assembly!U$4+$AZ21*Assembly!U$5+$BA21*Assembly!U$6+$BB21*Assembly!U$7+$BC21*Assembly!U$8+$BD21*Assembly!U$9+$BE21*Assembly!U$10+$BF21*Assembly!U$11+$BG21*Assembly!U$12+$BH21*Assembly!U$13+$BI21*Assembly!U$14+$BJ21*Assembly!U$15+$BK21*Assembly!U$16+$BL21*Assembly!U$17+$BM21*Assembly!U$18+$BN21*Assembly!U$19+$BO21*Assembly!U$20+$BP21*Assembly!U$21+$BQ21*Assembly!U$22+$BR21*Assembly!U$23+$BS21*Assembly!U$24</f>
        <v>0</v>
      </c>
      <c r="CN21" s="457" t="str">
        <f>$AY21*Assembly!V$4+$AZ21*Assembly!V$5+$BA21*Assembly!V$6+$BB21*Assembly!V$7+$BC21*Assembly!V$8+$BD21*Assembly!V$9+$BE21*Assembly!V$10+$BF21*Assembly!V$11+$BG21*Assembly!V$12+$BH21*Assembly!V$13+$BI21*Assembly!V$14+$BJ21*Assembly!V$15+$BK21*Assembly!V$16+$BL21*Assembly!V$17+$BM21*Assembly!V$18+$BN21*Assembly!V$19+$BO21*Assembly!V$20+$BP21*Assembly!V$21+$BQ21*Assembly!V$22+$BR21*Assembly!V$23+$BS21*Assembly!V$24</f>
        <v>0</v>
      </c>
      <c r="CO21" s="457" t="str">
        <f>CE21*Refining!$F$3</f>
        <v>60,982</v>
      </c>
      <c r="CP21" s="457" t="str">
        <f>CF21*Refining!$F$4</f>
        <v>0</v>
      </c>
      <c r="CQ21" s="457" t="str">
        <f>CG21*Refining!$F$5</f>
        <v>40,000</v>
      </c>
      <c r="CR21" s="457" t="str">
        <f>CH21*Refining!$F$6</f>
        <v>0</v>
      </c>
      <c r="CS21" s="457" t="str">
        <f>CI21*Refining!$F$7</f>
        <v>0</v>
      </c>
      <c r="CT21" s="457" t="str">
        <f>CJ21*Refining!$F$8</f>
        <v>0</v>
      </c>
      <c r="CU21" s="457" t="str">
        <f>CK21*Refining!$F$9</f>
        <v>120,000</v>
      </c>
      <c r="CV21" s="457" t="str">
        <f>CL21*Refining!$F$10</f>
        <v>96,000</v>
      </c>
      <c r="CW21" s="457" t="str">
        <f>CM21*Refining!$F$11</f>
        <v>0</v>
      </c>
      <c r="CX21" s="457" t="str">
        <f>CN21*Refining!$F$12</f>
        <v>0</v>
      </c>
      <c r="CY21" s="441" t="str">
        <f t="shared" ref="CY21:DR21" si="84">IF(CE21 = 0, "", CE21)</f>
        <v>34,150</v>
      </c>
      <c r="CZ21" s="442" t="str">
        <f t="shared" si="84"/>
        <v/>
      </c>
      <c r="DA21" s="442" t="str">
        <f t="shared" si="84"/>
        <v>9,600</v>
      </c>
      <c r="DB21" s="443" t="str">
        <f t="shared" si="84"/>
        <v/>
      </c>
      <c r="DC21" s="444" t="str">
        <f t="shared" si="84"/>
        <v/>
      </c>
      <c r="DD21" s="442" t="str">
        <f t="shared" si="84"/>
        <v/>
      </c>
      <c r="DE21" s="444" t="str">
        <f t="shared" si="84"/>
        <v>960.0</v>
      </c>
      <c r="DF21" s="444" t="str">
        <f t="shared" si="84"/>
        <v>384.0</v>
      </c>
      <c r="DG21" s="442" t="str">
        <f t="shared" si="84"/>
        <v/>
      </c>
      <c r="DH21" s="445" t="str">
        <f t="shared" si="84"/>
        <v/>
      </c>
      <c r="DI21" s="441" t="str">
        <f t="shared" si="84"/>
        <v>60,982</v>
      </c>
      <c r="DJ21" s="442" t="str">
        <f t="shared" si="84"/>
        <v/>
      </c>
      <c r="DK21" s="442" t="str">
        <f t="shared" si="84"/>
        <v>40,000</v>
      </c>
      <c r="DL21" s="442" t="str">
        <f t="shared" si="84"/>
        <v/>
      </c>
      <c r="DM21" s="446" t="str">
        <f t="shared" si="84"/>
        <v/>
      </c>
      <c r="DN21" s="442" t="str">
        <f t="shared" si="84"/>
        <v/>
      </c>
      <c r="DO21" s="442" t="str">
        <f t="shared" si="84"/>
        <v>120,000</v>
      </c>
      <c r="DP21" s="442" t="str">
        <f t="shared" si="84"/>
        <v>96,000</v>
      </c>
      <c r="DQ21" s="442" t="str">
        <f t="shared" si="84"/>
        <v/>
      </c>
      <c r="DR21" s="445" t="str">
        <f t="shared" si="84"/>
        <v/>
      </c>
      <c r="DS21" s="447" t="str">
        <f t="shared" si="15"/>
        <v>45,094</v>
      </c>
      <c r="DT21" s="448" t="str">
        <f t="shared" si="16"/>
        <v>316,982</v>
      </c>
      <c r="DU21" s="434" t="str">
        <f>CY21*'Ores &amp; Ingots'!$C$3+CZ21*'Ores &amp; Ingots'!$C$4+DA21*'Ores &amp; Ingots'!$C$5+DB21*'Ores &amp; Ingots'!$C$6+DC21*'Ores &amp; Ingots'!$C$7+DD21*'Ores &amp; Ingots'!$C$8+DE21*'Ores &amp; Ingots'!$C$9+DF21*'Ores &amp; Ingots'!$C$10+DG21*'Ores &amp; Ingots'!$C$11+DH21*'Ores &amp; Ingots'!$C$12</f>
        <v>5,480</v>
      </c>
      <c r="DV21" s="434" t="str">
        <f>DI21*'Ores &amp; Ingots'!$B$3+DJ21*'Ores &amp; Ingots'!$B$4+DK21*'Ores &amp; Ingots'!$B$5+DL21*'Ores &amp; Ingots'!$B$6+DM21*'Ores &amp; Ingots'!$B$7+DN21*'Ores &amp; Ingots'!$B$8+DO21*'Ores &amp; Ingots'!$B$9+DP21*'Ores &amp; Ingots'!$B$10+DQ21*'Ores &amp; Ingots'!$B$11+DR21*'Ores &amp; Ingots'!$B$12</f>
        <v>117,283</v>
      </c>
      <c r="DW21" s="448" t="str">
        <f>CY21*Refining!$G$3+CZ21*Refining!$G$4+DA21*Refining!$G$5+DB21*Refining!$G$6+DC21*Refining!$G$7+DD21*Refining!$G$8+DE21*Refining!$G$9+DF21*Refining!$G$10+DG21*Refining!$G$11+DH21*Refining!$G$12</f>
        <v>457,730</v>
      </c>
      <c r="DX21" s="448" t="str">
        <f t="shared" si="17"/>
        <v>71,202,457</v>
      </c>
      <c r="DY21" s="449" t="str">
        <f t="shared" si="18"/>
        <v>71.2025</v>
      </c>
      <c r="DZ21" s="447" t="str">
        <f t="shared" si="19"/>
        <v>459,320</v>
      </c>
      <c r="EA21" s="446" t="str">
        <f t="shared" ref="EA21:EB21" si="85">DZ21/60</f>
        <v>7,655.3</v>
      </c>
      <c r="EB21" s="446" t="str">
        <f t="shared" si="85"/>
        <v>127.6</v>
      </c>
      <c r="EC21" s="450" t="str">
        <f t="shared" si="21"/>
        <v>5.32</v>
      </c>
      <c r="ED21" s="447" t="str">
        <f t="shared" si="22"/>
        <v>71,443,568</v>
      </c>
      <c r="EE21" s="446" t="str">
        <f t="shared" ref="EE21:EF21" si="86">ED21/1000</f>
        <v>71,443.6</v>
      </c>
      <c r="EF21" s="451" t="str">
        <f t="shared" si="86"/>
        <v>71.44</v>
      </c>
      <c r="EG21" s="452" t="str">
        <f t="shared" si="24"/>
        <v>71.4436</v>
      </c>
      <c r="EH21" s="225">
        <v>1072.0</v>
      </c>
    </row>
    <row r="22">
      <c r="A22" s="33"/>
      <c r="B22" s="226" t="s">
        <v>922</v>
      </c>
      <c r="C22" s="227" t="s">
        <v>885</v>
      </c>
      <c r="D22" s="227">
        <v>3.0</v>
      </c>
      <c r="E22" s="227">
        <v>2.0</v>
      </c>
      <c r="F22" s="227">
        <v>4.0</v>
      </c>
      <c r="G22" s="420" t="str">
        <f t="shared" si="5"/>
        <v>3.000</v>
      </c>
      <c r="H22" s="421">
        <v>28.0</v>
      </c>
      <c r="I22" s="421">
        <v>28.0</v>
      </c>
      <c r="J22" s="421" t="str">
        <f>H22/Main!$D$9</f>
        <v>28</v>
      </c>
      <c r="K22" s="421" t="str">
        <f>I22/Main!$D$10</f>
        <v>28</v>
      </c>
      <c r="L22" s="422" t="str">
        <f t="shared" si="6"/>
        <v>1.0</v>
      </c>
      <c r="M22" s="422">
        <v>1.0</v>
      </c>
      <c r="N22" s="424">
        <v>2.0</v>
      </c>
      <c r="O22" s="424">
        <v>2400000.0</v>
      </c>
      <c r="P22" s="423"/>
      <c r="Q22" s="424"/>
      <c r="R22" s="423"/>
      <c r="S22" s="425"/>
      <c r="T22" s="425"/>
      <c r="U22" s="424">
        <v>144000.0</v>
      </c>
      <c r="V22" s="423"/>
      <c r="W22" s="423"/>
      <c r="X22" s="423"/>
      <c r="Y22" s="423"/>
      <c r="Z22" s="423"/>
      <c r="AA22" s="423"/>
      <c r="AB22" s="423"/>
      <c r="AC22" s="426"/>
      <c r="AD22" s="427">
        <v>5.0</v>
      </c>
      <c r="AE22" s="427">
        <v>0.0</v>
      </c>
      <c r="AF22" s="427">
        <v>0.0</v>
      </c>
      <c r="AG22" s="427">
        <v>5.0</v>
      </c>
      <c r="AH22" s="427">
        <v>2.0</v>
      </c>
      <c r="AI22" s="427">
        <v>0.0</v>
      </c>
      <c r="AJ22" s="427">
        <v>0.0</v>
      </c>
      <c r="AK22" s="427">
        <v>0.0</v>
      </c>
      <c r="AL22" s="427">
        <v>0.0</v>
      </c>
      <c r="AM22" s="427">
        <v>0.0</v>
      </c>
      <c r="AN22" s="427">
        <v>0.0</v>
      </c>
      <c r="AO22" s="427">
        <v>0.0</v>
      </c>
      <c r="AP22" s="427">
        <v>0.0</v>
      </c>
      <c r="AQ22" s="427">
        <v>0.0</v>
      </c>
      <c r="AR22" s="428">
        <v>12.0</v>
      </c>
      <c r="AS22" s="427">
        <v>0.0</v>
      </c>
      <c r="AT22" s="427">
        <v>0.0</v>
      </c>
      <c r="AU22" s="427">
        <v>0.0</v>
      </c>
      <c r="AV22" s="427">
        <v>0.0</v>
      </c>
      <c r="AW22" s="427">
        <v>0.0</v>
      </c>
      <c r="AX22" s="427">
        <v>0.0</v>
      </c>
      <c r="AY22" s="429" t="str">
        <f t="shared" ref="AY22:BS22" si="87">IF(AD22 = 0, "", AD22)</f>
        <v>5</v>
      </c>
      <c r="AZ22" s="430" t="str">
        <f t="shared" si="87"/>
        <v/>
      </c>
      <c r="BA22" s="430" t="str">
        <f t="shared" si="87"/>
        <v/>
      </c>
      <c r="BB22" s="430" t="str">
        <f t="shared" si="87"/>
        <v>5</v>
      </c>
      <c r="BC22" s="430" t="str">
        <f t="shared" si="87"/>
        <v>2</v>
      </c>
      <c r="BD22" s="430" t="str">
        <f t="shared" si="87"/>
        <v/>
      </c>
      <c r="BE22" s="430" t="str">
        <f t="shared" si="87"/>
        <v/>
      </c>
      <c r="BF22" s="430" t="str">
        <f t="shared" si="87"/>
        <v/>
      </c>
      <c r="BG22" s="430" t="str">
        <f t="shared" si="87"/>
        <v/>
      </c>
      <c r="BH22" s="430" t="str">
        <f t="shared" si="87"/>
        <v/>
      </c>
      <c r="BI22" s="430" t="str">
        <f t="shared" si="87"/>
        <v/>
      </c>
      <c r="BJ22" s="430" t="str">
        <f t="shared" si="87"/>
        <v/>
      </c>
      <c r="BK22" s="430" t="str">
        <f t="shared" si="87"/>
        <v/>
      </c>
      <c r="BL22" s="430" t="str">
        <f t="shared" si="87"/>
        <v/>
      </c>
      <c r="BM22" s="431" t="str">
        <f t="shared" si="87"/>
        <v>12</v>
      </c>
      <c r="BN22" s="430" t="str">
        <f t="shared" si="87"/>
        <v/>
      </c>
      <c r="BO22" s="430" t="str">
        <f t="shared" si="87"/>
        <v/>
      </c>
      <c r="BP22" s="430" t="str">
        <f t="shared" si="87"/>
        <v/>
      </c>
      <c r="BQ22" s="430" t="str">
        <f t="shared" si="87"/>
        <v/>
      </c>
      <c r="BR22" s="430" t="str">
        <f t="shared" si="87"/>
        <v/>
      </c>
      <c r="BS22" s="432" t="str">
        <f t="shared" si="87"/>
        <v/>
      </c>
      <c r="BT22" s="433" t="str">
        <f>$AY22*Assembly!Y$4+$AZ22*Assembly!Y$5+$BA22*Assembly!Y$6+$BB22*Assembly!Y$7+$BC22*Assembly!Y$8+$BD22*Assembly!Y$9+$BE22*Assembly!Y$10+$BF22*Assembly!Y$11+$BG22*Assembly!Y$12+$BH22*Assembly!Y$13+$BI22*Assembly!Y$14+$BJ22*Assembly!Y$15+$BK22*Assembly!Y$16+$BL22*Assembly!Y$17+$BM22*Assembly!Y$18+$BN22*Assembly!Y$19+$BO22*Assembly!Y$20+$BP22*Assembly!Y$21+$BQ22*Assembly!Y$22+$BR22*Assembly!Y$23+$BS22*Assembly!Y$24</f>
        <v>721</v>
      </c>
      <c r="BU22" s="434" t="str">
        <f t="shared" si="8"/>
        <v>240</v>
      </c>
      <c r="BV22" s="434" t="str">
        <f>$AY22*Assembly!AC$4+$AZ22*Assembly!AC$5+$BA22*Assembly!AC$6+$BB22*Assembly!AC$7+$BC22*Assembly!AC$8+$BD22*Assembly!AC$9+$BE22*Assembly!AC$10+$BF22*Assembly!AC$11+$BG22*Assembly!AC$12+$BH22*Assembly!AC$13+$BI22*Assembly!AC$14+$BJ22*Assembly!AC$15+$BK22*Assembly!AC$16+$BL22*Assembly!AC$17+$BM22*Assembly!AC$18+$BN22*Assembly!AC$19+$BO22*Assembly!AC$20+$BP22*Assembly!AC$21+$BQ22*Assembly!AC$22+$BR22*Assembly!AC$23+$BS22*Assembly!AC$24</f>
        <v>1,220</v>
      </c>
      <c r="BW22" s="435" t="str">
        <f t="shared" si="9"/>
        <v>1.69</v>
      </c>
      <c r="BX22" s="436" t="str">
        <f t="shared" si="10"/>
        <v>407</v>
      </c>
      <c r="BY22" s="437" t="str">
        <f t="shared" si="11"/>
        <v>5.1</v>
      </c>
      <c r="BZ22" s="438" t="str">
        <f t="shared" si="79"/>
        <v>199.7 W</v>
      </c>
      <c r="CA22" s="434" t="str">
        <f>$AY22*Assembly!X$4+$AZ22*Assembly!X$5+$BA22*Assembly!X$6+$BB22*Assembly!X$7+$BC22*Assembly!X$8+$BD22*Assembly!X$9+$BE22*Assembly!X$10+$BF22*Assembly!X$11+$BG22*Assembly!X$12+$BH22*Assembly!X$13+$BI22*Assembly!X$14+$BJ22*Assembly!X$15+$BK22*Assembly!X$16+$BL22*Assembly!X$17+$BM22*Assembly!X$18+$BN22*Assembly!X$19+$BO22*Assembly!X$20+$BP22*Assembly!X$21+$BQ22*Assembly!X$22+$BR22*Assembly!X$23+$BS22*Assembly!X$24</f>
        <v>30</v>
      </c>
      <c r="CB22" s="434" t="str">
        <f t="shared" si="12"/>
        <v>4,667</v>
      </c>
      <c r="CC22" s="439" t="str">
        <f t="shared" si="13"/>
        <v>0.0047</v>
      </c>
      <c r="CD22" s="440" t="str">
        <f>$AY22*Assembly!AB$4+$AZ22*Assembly!AB$5+$BA22*Assembly!AB$6+$BB22*Assembly!AB$7+$BC22*Assembly!AB$8+$BD22*Assembly!AB$9+$BE22*Assembly!AB$10+$BF22*Assembly!AB$11+$BG22*Assembly!AB$12+$BH22*Assembly!AB$13+$BI22*Assembly!AB$14+$BJ22*Assembly!AB$15+$BK22*Assembly!AB$16+$BL22*Assembly!AB$17+$BM22*Assembly!AB$18+$BN22*Assembly!AB$19+$BO22*Assembly!AB$20+$BP22*Assembly!AB$21+$BQ22*Assembly!AB$22+$BR22*Assembly!AB$23+$BS22*Assembly!AB$24</f>
        <v>329</v>
      </c>
      <c r="CE22" s="424" t="str">
        <f>$AY22*Assembly!M$4+$AZ22*Assembly!M$5+$BA22*Assembly!M$6+$BB22*Assembly!M$7+$BC22*Assembly!M$8+$BD22*Assembly!M$9+$BE22*Assembly!M$10+$BF22*Assembly!M$11+$BG22*Assembly!M$12+$BH22*Assembly!M$13+$BI22*Assembly!M$14+$BJ22*Assembly!M$15+$BK22*Assembly!M$16+$BL22*Assembly!M$17+$BM22*Assembly!M$18+$BN22*Assembly!M$19+$BO22*Assembly!M$20+$BP22*Assembly!M$21+$BQ22*Assembly!M$22+$BR22*Assembly!M$23+$BS22*Assembly!M$24</f>
        <v>635</v>
      </c>
      <c r="CF22" s="424" t="str">
        <f>$AY22*Assembly!N$4+$AZ22*Assembly!N$5+$BA22*Assembly!N$6+$BB22*Assembly!N$7+$BC22*Assembly!N$8+$BD22*Assembly!N$9+$BE22*Assembly!N$10+$BF22*Assembly!N$11+$BG22*Assembly!N$12+$BH22*Assembly!N$13+$BI22*Assembly!N$14+$BJ22*Assembly!N$15+$BK22*Assembly!N$16+$BL22*Assembly!N$17+$BM22*Assembly!N$18+$BN22*Assembly!N$19+$BO22*Assembly!N$20+$BP22*Assembly!N$21+$BQ22*Assembly!N$22+$BR22*Assembly!N$23+$BS22*Assembly!N$24</f>
        <v>0</v>
      </c>
      <c r="CG22" s="424" t="str">
        <f>$AY22*Assembly!O$4+$AZ22*Assembly!O$5+$BA22*Assembly!O$6+$BB22*Assembly!O$7+$BC22*Assembly!O$8+$BD22*Assembly!O$9+$BE22*Assembly!O$10+$BF22*Assembly!O$11+$BG22*Assembly!O$12+$BH22*Assembly!O$13+$BI22*Assembly!O$14+$BJ22*Assembly!O$15+$BK22*Assembly!O$16+$BL22*Assembly!O$17+$BM22*Assembly!O$18+$BN22*Assembly!O$19+$BO22*Assembly!O$20+$BP22*Assembly!O$21+$BQ22*Assembly!O$22+$BR22*Assembly!O$23+$BS22*Assembly!O$24</f>
        <v>120</v>
      </c>
      <c r="CH22" s="421" t="str">
        <f>$AY22*Assembly!P$4+$AZ22*Assembly!P$5+$BA22*Assembly!P$6+$BB22*Assembly!P$7+$BC22*Assembly!P$8+$BD22*Assembly!P$9+$BE22*Assembly!P$10+$BF22*Assembly!P$11+$BG22*Assembly!P$12+$BH22*Assembly!P$13+$BI22*Assembly!P$14+$BJ22*Assembly!P$15+$BK22*Assembly!P$16+$BL22*Assembly!P$17+$BM22*Assembly!P$18+$BN22*Assembly!P$19+$BO22*Assembly!P$20+$BP22*Assembly!P$21+$BQ22*Assembly!P$22+$BR22*Assembly!P$23+$BS22*Assembly!P$24</f>
        <v>0</v>
      </c>
      <c r="CI22" s="421" t="str">
        <f>$AY22*Assembly!Q$4+$AZ22*Assembly!Q$5+$BA22*Assembly!Q$6+$BB22*Assembly!Q$7+$BC22*Assembly!Q$8+$BD22*Assembly!Q$9+$BE22*Assembly!Q$10+$BF22*Assembly!Q$11+$BG22*Assembly!Q$12+$BH22*Assembly!Q$13+$BI22*Assembly!Q$14+$BJ22*Assembly!Q$15+$BK22*Assembly!Q$16+$BL22*Assembly!Q$17+$BM22*Assembly!Q$18+$BN22*Assembly!Q$19+$BO22*Assembly!Q$20+$BP22*Assembly!Q$21+$BQ22*Assembly!Q$22+$BR22*Assembly!Q$23+$BS22*Assembly!Q$24</f>
        <v>0</v>
      </c>
      <c r="CJ22" s="424" t="str">
        <f>$AY22*Assembly!R$4+$AZ22*Assembly!R$5+$BA22*Assembly!R$6+$BB22*Assembly!R$7+$BC22*Assembly!R$8+$BD22*Assembly!R$9+$BE22*Assembly!R$10+$BF22*Assembly!R$11+$BG22*Assembly!R$12+$BH22*Assembly!R$13+$BI22*Assembly!R$14+$BJ22*Assembly!R$15+$BK22*Assembly!R$16+$BL22*Assembly!R$17+$BM22*Assembly!R$18+$BN22*Assembly!R$19+$BO22*Assembly!R$20+$BP22*Assembly!R$21+$BQ22*Assembly!R$22+$BR22*Assembly!R$23+$BS22*Assembly!R$24</f>
        <v>0</v>
      </c>
      <c r="CK22" s="421" t="str">
        <f>$AY22*Assembly!S$4+$AZ22*Assembly!S$5+$BA22*Assembly!S$6+$BB22*Assembly!S$7+$BC22*Assembly!S$8+$BD22*Assembly!S$9+$BE22*Assembly!S$10+$BF22*Assembly!S$11+$BG22*Assembly!S$12+$BH22*Assembly!S$13+$BI22*Assembly!S$14+$BJ22*Assembly!S$15+$BK22*Assembly!S$16+$BL22*Assembly!S$17+$BM22*Assembly!S$18+$BN22*Assembly!S$19+$BO22*Assembly!S$20+$BP22*Assembly!S$21+$BQ22*Assembly!S$22+$BR22*Assembly!S$23+$BS22*Assembly!S$24</f>
        <v>12</v>
      </c>
      <c r="CL22" s="421" t="str">
        <f>$AY22*Assembly!T$4+$AZ22*Assembly!T$5+$BA22*Assembly!T$6+$BB22*Assembly!T$7+$BC22*Assembly!T$8+$BD22*Assembly!T$9+$BE22*Assembly!T$10+$BF22*Assembly!T$11+$BG22*Assembly!T$12+$BH22*Assembly!T$13+$BI22*Assembly!T$14+$BJ22*Assembly!T$15+$BK22*Assembly!T$16+$BL22*Assembly!T$17+$BM22*Assembly!T$18+$BN22*Assembly!T$19+$BO22*Assembly!T$20+$BP22*Assembly!T$21+$BQ22*Assembly!T$22+$BR22*Assembly!T$23+$BS22*Assembly!T$24</f>
        <v>4.8</v>
      </c>
      <c r="CM22" s="421" t="str">
        <f>$AY22*Assembly!U$4+$AZ22*Assembly!U$5+$BA22*Assembly!U$6+$BB22*Assembly!U$7+$BC22*Assembly!U$8+$BD22*Assembly!U$9+$BE22*Assembly!U$10+$BF22*Assembly!U$11+$BG22*Assembly!U$12+$BH22*Assembly!U$13+$BI22*Assembly!U$14+$BJ22*Assembly!U$15+$BK22*Assembly!U$16+$BL22*Assembly!U$17+$BM22*Assembly!U$18+$BN22*Assembly!U$19+$BO22*Assembly!U$20+$BP22*Assembly!U$21+$BQ22*Assembly!U$22+$BR22*Assembly!U$23+$BS22*Assembly!U$24</f>
        <v>0</v>
      </c>
      <c r="CN22" s="424" t="str">
        <f>$AY22*Assembly!V$4+$AZ22*Assembly!V$5+$BA22*Assembly!V$6+$BB22*Assembly!V$7+$BC22*Assembly!V$8+$BD22*Assembly!V$9+$BE22*Assembly!V$10+$BF22*Assembly!V$11+$BG22*Assembly!V$12+$BH22*Assembly!V$13+$BI22*Assembly!V$14+$BJ22*Assembly!V$15+$BK22*Assembly!V$16+$BL22*Assembly!V$17+$BM22*Assembly!V$18+$BN22*Assembly!V$19+$BO22*Assembly!V$20+$BP22*Assembly!V$21+$BQ22*Assembly!V$22+$BR22*Assembly!V$23+$BS22*Assembly!V$24</f>
        <v>0</v>
      </c>
      <c r="CO22" s="424" t="str">
        <f>CE22*Refining!$F$3</f>
        <v>1,134</v>
      </c>
      <c r="CP22" s="424" t="str">
        <f>CF22*Refining!$F$4</f>
        <v>0</v>
      </c>
      <c r="CQ22" s="424" t="str">
        <f>CG22*Refining!$F$5</f>
        <v>500</v>
      </c>
      <c r="CR22" s="424" t="str">
        <f>CH22*Refining!$F$6</f>
        <v>0</v>
      </c>
      <c r="CS22" s="424" t="str">
        <f>CI22*Refining!$F$7</f>
        <v>0</v>
      </c>
      <c r="CT22" s="424" t="str">
        <f>CJ22*Refining!$F$8</f>
        <v>0</v>
      </c>
      <c r="CU22" s="424" t="str">
        <f>CK22*Refining!$F$9</f>
        <v>1,500</v>
      </c>
      <c r="CV22" s="424" t="str">
        <f>CL22*Refining!$F$10</f>
        <v>1,200</v>
      </c>
      <c r="CW22" s="424" t="str">
        <f>CM22*Refining!$F$11</f>
        <v>0</v>
      </c>
      <c r="CX22" s="424" t="str">
        <f>CN22*Refining!$F$12</f>
        <v>0</v>
      </c>
      <c r="CY22" s="441" t="str">
        <f t="shared" ref="CY22:DR22" si="88">IF(CE22 = 0, "", CE22)</f>
        <v>635</v>
      </c>
      <c r="CZ22" s="442" t="str">
        <f t="shared" si="88"/>
        <v/>
      </c>
      <c r="DA22" s="442" t="str">
        <f t="shared" si="88"/>
        <v>120</v>
      </c>
      <c r="DB22" s="443" t="str">
        <f t="shared" si="88"/>
        <v/>
      </c>
      <c r="DC22" s="444" t="str">
        <f t="shared" si="88"/>
        <v/>
      </c>
      <c r="DD22" s="442" t="str">
        <f t="shared" si="88"/>
        <v/>
      </c>
      <c r="DE22" s="444" t="str">
        <f t="shared" si="88"/>
        <v>12.0</v>
      </c>
      <c r="DF22" s="444" t="str">
        <f t="shared" si="88"/>
        <v>4.8</v>
      </c>
      <c r="DG22" s="442" t="str">
        <f t="shared" si="88"/>
        <v/>
      </c>
      <c r="DH22" s="445" t="str">
        <f t="shared" si="88"/>
        <v/>
      </c>
      <c r="DI22" s="441" t="str">
        <f t="shared" si="88"/>
        <v>1,134</v>
      </c>
      <c r="DJ22" s="442" t="str">
        <f t="shared" si="88"/>
        <v/>
      </c>
      <c r="DK22" s="442" t="str">
        <f t="shared" si="88"/>
        <v>500</v>
      </c>
      <c r="DL22" s="442" t="str">
        <f t="shared" si="88"/>
        <v/>
      </c>
      <c r="DM22" s="446" t="str">
        <f t="shared" si="88"/>
        <v/>
      </c>
      <c r="DN22" s="442" t="str">
        <f t="shared" si="88"/>
        <v/>
      </c>
      <c r="DO22" s="442" t="str">
        <f t="shared" si="88"/>
        <v>1,500</v>
      </c>
      <c r="DP22" s="442" t="str">
        <f t="shared" si="88"/>
        <v>1,200</v>
      </c>
      <c r="DQ22" s="442" t="str">
        <f t="shared" si="88"/>
        <v/>
      </c>
      <c r="DR22" s="445" t="str">
        <f t="shared" si="88"/>
        <v/>
      </c>
      <c r="DS22" s="447" t="str">
        <f t="shared" si="15"/>
        <v>772</v>
      </c>
      <c r="DT22" s="448" t="str">
        <f t="shared" si="16"/>
        <v>4,334</v>
      </c>
      <c r="DU22" s="434" t="str">
        <f>CY22*'Ores &amp; Ingots'!$C$3+CZ22*'Ores &amp; Ingots'!$C$4+DA22*'Ores &amp; Ingots'!$C$5+DB22*'Ores &amp; Ingots'!$C$6+DC22*'Ores &amp; Ingots'!$C$7+DD22*'Ores &amp; Ingots'!$C$8+DE22*'Ores &amp; Ingots'!$C$9+DF22*'Ores &amp; Ingots'!$C$10+DG22*'Ores &amp; Ingots'!$C$11+DH22*'Ores &amp; Ingots'!$C$12</f>
        <v>95</v>
      </c>
      <c r="DV22" s="434" t="str">
        <f>DI22*'Ores &amp; Ingots'!$B$3+DJ22*'Ores &amp; Ingots'!$B$4+DK22*'Ores &amp; Ingots'!$B$5+DL22*'Ores &amp; Ingots'!$B$6+DM22*'Ores &amp; Ingots'!$B$7+DN22*'Ores &amp; Ingots'!$B$8+DO22*'Ores &amp; Ingots'!$B$9+DP22*'Ores &amp; Ingots'!$B$10+DQ22*'Ores &amp; Ingots'!$B$11+DR22*'Ores &amp; Ingots'!$B$12</f>
        <v>1,604</v>
      </c>
      <c r="DW22" s="448" t="str">
        <f>CY22*Refining!$G$3+CZ22*Refining!$G$4+DA22*Refining!$G$5+DB22*Refining!$G$6+DC22*Refining!$G$7+DD22*Refining!$G$8+DE22*Refining!$G$9+DF22*Refining!$G$10+DG22*Refining!$G$11+DH22*Refining!$G$12</f>
        <v>5,736</v>
      </c>
      <c r="DX22" s="448" t="str">
        <f t="shared" si="17"/>
        <v>892,254</v>
      </c>
      <c r="DY22" s="449" t="str">
        <f t="shared" si="18"/>
        <v>0.8923</v>
      </c>
      <c r="DZ22" s="447" t="str">
        <f t="shared" si="19"/>
        <v>5,794</v>
      </c>
      <c r="EA22" s="446" t="str">
        <f t="shared" ref="EA22:EB22" si="89">DZ22/60</f>
        <v>96.6</v>
      </c>
      <c r="EB22" s="446" t="str">
        <f t="shared" si="89"/>
        <v>1.6</v>
      </c>
      <c r="EC22" s="450" t="str">
        <f t="shared" si="21"/>
        <v>0.07</v>
      </c>
      <c r="ED22" s="447" t="str">
        <f t="shared" si="22"/>
        <v>896,921</v>
      </c>
      <c r="EE22" s="446" t="str">
        <f t="shared" ref="EE22:EF22" si="90">ED22/1000</f>
        <v>896.9</v>
      </c>
      <c r="EF22" s="451" t="str">
        <f t="shared" si="90"/>
        <v>0.90</v>
      </c>
      <c r="EG22" s="452" t="str">
        <f t="shared" si="24"/>
        <v>0.8969</v>
      </c>
      <c r="EH22" s="225" t="s">
        <v>12</v>
      </c>
    </row>
    <row r="23">
      <c r="A23" s="33"/>
      <c r="B23" s="226" t="s">
        <v>923</v>
      </c>
      <c r="C23" s="227" t="s">
        <v>886</v>
      </c>
      <c r="D23" s="227">
        <v>1.0</v>
      </c>
      <c r="E23" s="227">
        <v>1.0</v>
      </c>
      <c r="F23" s="227">
        <v>1.0</v>
      </c>
      <c r="G23" s="453" t="str">
        <f t="shared" si="5"/>
        <v>15.625</v>
      </c>
      <c r="H23" s="454">
        <v>25.0</v>
      </c>
      <c r="I23" s="454">
        <v>25.0</v>
      </c>
      <c r="J23" s="454" t="str">
        <f>H23/Main!$D$9</f>
        <v>25</v>
      </c>
      <c r="K23" s="454" t="str">
        <f>I23/Main!$D$10</f>
        <v>25</v>
      </c>
      <c r="L23" s="455" t="str">
        <f t="shared" si="6"/>
        <v>1.0</v>
      </c>
      <c r="M23" s="455">
        <v>1.0</v>
      </c>
      <c r="N23" s="494">
        <v>0.001</v>
      </c>
      <c r="O23" s="457">
        <v>1700000.0</v>
      </c>
      <c r="P23" s="456"/>
      <c r="Q23" s="457"/>
      <c r="R23" s="456"/>
      <c r="S23" s="458"/>
      <c r="T23" s="458"/>
      <c r="U23" s="457">
        <v>900000.0</v>
      </c>
      <c r="V23" s="456"/>
      <c r="W23" s="456"/>
      <c r="X23" s="456"/>
      <c r="Y23" s="456"/>
      <c r="Z23" s="456"/>
      <c r="AA23" s="456"/>
      <c r="AB23" s="456"/>
      <c r="AC23" s="459" t="s">
        <v>12</v>
      </c>
      <c r="AD23" s="427">
        <v>25.0</v>
      </c>
      <c r="AE23" s="427">
        <v>0.0</v>
      </c>
      <c r="AF23" s="427">
        <v>0.0</v>
      </c>
      <c r="AG23" s="428">
        <v>8.0</v>
      </c>
      <c r="AH23" s="427">
        <v>60.0</v>
      </c>
      <c r="AI23" s="427">
        <v>0.0</v>
      </c>
      <c r="AJ23" s="427">
        <v>0.0</v>
      </c>
      <c r="AK23" s="427">
        <v>0.0</v>
      </c>
      <c r="AL23" s="427">
        <v>0.0</v>
      </c>
      <c r="AM23" s="427">
        <v>0.0</v>
      </c>
      <c r="AN23" s="427">
        <v>0.0</v>
      </c>
      <c r="AO23" s="427">
        <v>40.0</v>
      </c>
      <c r="AP23" s="427">
        <v>0.0</v>
      </c>
      <c r="AQ23" s="427">
        <v>0.0</v>
      </c>
      <c r="AR23" s="427">
        <v>0.0</v>
      </c>
      <c r="AS23" s="427">
        <v>0.0</v>
      </c>
      <c r="AT23" s="427">
        <v>0.0</v>
      </c>
      <c r="AU23" s="427">
        <v>0.0</v>
      </c>
      <c r="AV23" s="427">
        <v>0.0</v>
      </c>
      <c r="AW23" s="427">
        <v>0.0</v>
      </c>
      <c r="AX23" s="427">
        <v>0.0</v>
      </c>
      <c r="AY23" s="429" t="str">
        <f t="shared" ref="AY23:BS23" si="91">IF(AD23 = 0, "", AD23)</f>
        <v>25</v>
      </c>
      <c r="AZ23" s="430" t="str">
        <f t="shared" si="91"/>
        <v/>
      </c>
      <c r="BA23" s="430" t="str">
        <f t="shared" si="91"/>
        <v/>
      </c>
      <c r="BB23" s="431" t="str">
        <f t="shared" si="91"/>
        <v>8</v>
      </c>
      <c r="BC23" s="430" t="str">
        <f t="shared" si="91"/>
        <v>60</v>
      </c>
      <c r="BD23" s="430" t="str">
        <f t="shared" si="91"/>
        <v/>
      </c>
      <c r="BE23" s="430" t="str">
        <f t="shared" si="91"/>
        <v/>
      </c>
      <c r="BF23" s="430" t="str">
        <f t="shared" si="91"/>
        <v/>
      </c>
      <c r="BG23" s="430" t="str">
        <f t="shared" si="91"/>
        <v/>
      </c>
      <c r="BH23" s="430" t="str">
        <f t="shared" si="91"/>
        <v/>
      </c>
      <c r="BI23" s="430" t="str">
        <f t="shared" si="91"/>
        <v/>
      </c>
      <c r="BJ23" s="430" t="str">
        <f t="shared" si="91"/>
        <v>40</v>
      </c>
      <c r="BK23" s="430" t="str">
        <f t="shared" si="91"/>
        <v/>
      </c>
      <c r="BL23" s="430" t="str">
        <f t="shared" si="91"/>
        <v/>
      </c>
      <c r="BM23" s="430" t="str">
        <f t="shared" si="91"/>
        <v/>
      </c>
      <c r="BN23" s="430" t="str">
        <f t="shared" si="91"/>
        <v/>
      </c>
      <c r="BO23" s="430" t="str">
        <f t="shared" si="91"/>
        <v/>
      </c>
      <c r="BP23" s="430" t="str">
        <f t="shared" si="91"/>
        <v/>
      </c>
      <c r="BQ23" s="430" t="str">
        <f t="shared" si="91"/>
        <v/>
      </c>
      <c r="BR23" s="430" t="str">
        <f t="shared" si="91"/>
        <v/>
      </c>
      <c r="BS23" s="432" t="str">
        <f t="shared" si="91"/>
        <v/>
      </c>
      <c r="BT23" s="433" t="str">
        <f>$AY23*Assembly!Y$4+$AZ23*Assembly!Y$5+$BA23*Assembly!Y$6+$BB23*Assembly!Y$7+$BC23*Assembly!Y$8+$BD23*Assembly!Y$9+$BE23*Assembly!Y$10+$BF23*Assembly!Y$11+$BG23*Assembly!Y$12+$BH23*Assembly!Y$13+$BI23*Assembly!Y$14+$BJ23*Assembly!Y$15+$BK23*Assembly!Y$16+$BL23*Assembly!Y$17+$BM23*Assembly!Y$18+$BN23*Assembly!Y$19+$BO23*Assembly!Y$20+$BP23*Assembly!Y$21+$BQ23*Assembly!Y$22+$BR23*Assembly!Y$23+$BS23*Assembly!Y$24</f>
        <v>1,420</v>
      </c>
      <c r="BU23" s="434" t="str">
        <f t="shared" si="8"/>
        <v>91</v>
      </c>
      <c r="BV23" s="434" t="str">
        <f>$AY23*Assembly!AC$4+$AZ23*Assembly!AC$5+$BA23*Assembly!AC$6+$BB23*Assembly!AC$7+$BC23*Assembly!AC$8+$BD23*Assembly!AC$9+$BE23*Assembly!AC$10+$BF23*Assembly!AC$11+$BG23*Assembly!AC$12+$BH23*Assembly!AC$13+$BI23*Assembly!AC$14+$BJ23*Assembly!AC$15+$BK23*Assembly!AC$16+$BL23*Assembly!AC$17+$BM23*Assembly!AC$18+$BN23*Assembly!AC$19+$BO23*Assembly!AC$20+$BP23*Assembly!AC$21+$BQ23*Assembly!AC$22+$BR23*Assembly!AC$23+$BS23*Assembly!AC$24</f>
        <v>5,980</v>
      </c>
      <c r="BW23" s="435" t="str">
        <f t="shared" si="9"/>
        <v>4.21</v>
      </c>
      <c r="BX23" s="436" t="str">
        <f t="shared" si="10"/>
        <v>383</v>
      </c>
      <c r="BY23" s="437" t="str">
        <f t="shared" si="11"/>
        <v>65.8</v>
      </c>
      <c r="BZ23" s="438" t="str">
        <f t="shared" si="79"/>
        <v>633.8 W</v>
      </c>
      <c r="CA23" s="434" t="str">
        <f>$AY23*Assembly!X$4+$AZ23*Assembly!X$5+$BA23*Assembly!X$6+$BB23*Assembly!X$7+$BC23*Assembly!X$8+$BD23*Assembly!X$9+$BE23*Assembly!X$10+$BF23*Assembly!X$11+$BG23*Assembly!X$12+$BH23*Assembly!X$13+$BI23*Assembly!X$14+$BJ23*Assembly!X$15+$BK23*Assembly!X$16+$BL23*Assembly!X$17+$BM23*Assembly!X$18+$BN23*Assembly!X$19+$BO23*Assembly!X$20+$BP23*Assembly!X$21+$BQ23*Assembly!X$22+$BR23*Assembly!X$23+$BS23*Assembly!X$24</f>
        <v>353</v>
      </c>
      <c r="CB23" s="434" t="str">
        <f t="shared" si="12"/>
        <v>54,911</v>
      </c>
      <c r="CC23" s="439" t="str">
        <f t="shared" si="13"/>
        <v>0.0549</v>
      </c>
      <c r="CD23" s="440" t="str">
        <f>$AY23*Assembly!AB$4+$AZ23*Assembly!AB$5+$BA23*Assembly!AB$6+$BB23*Assembly!AB$7+$BC23*Assembly!AB$8+$BD23*Assembly!AB$9+$BE23*Assembly!AB$10+$BF23*Assembly!AB$11+$BG23*Assembly!AB$12+$BH23*Assembly!AB$13+$BI23*Assembly!AB$14+$BJ23*Assembly!AB$15+$BK23*Assembly!AB$16+$BL23*Assembly!AB$17+$BM23*Assembly!AB$18+$BN23*Assembly!AB$19+$BO23*Assembly!AB$20+$BP23*Assembly!AB$21+$BQ23*Assembly!AB$22+$BR23*Assembly!AB$23+$BS23*Assembly!AB$24</f>
        <v>1,099</v>
      </c>
      <c r="CE23" s="457" t="str">
        <f>$AY23*Assembly!M$4+$AZ23*Assembly!M$5+$BA23*Assembly!M$6+$BB23*Assembly!M$7+$BC23*Assembly!M$8+$BD23*Assembly!M$9+$BE23*Assembly!M$10+$BF23*Assembly!M$11+$BG23*Assembly!M$12+$BH23*Assembly!M$13+$BI23*Assembly!M$14+$BJ23*Assembly!M$15+$BK23*Assembly!M$16+$BL23*Assembly!M$17+$BM23*Assembly!M$18+$BN23*Assembly!M$19+$BO23*Assembly!M$20+$BP23*Assembly!M$21+$BQ23*Assembly!M$22+$BR23*Assembly!M$23+$BS23*Assembly!M$24</f>
        <v>1,845</v>
      </c>
      <c r="CF23" s="457" t="str">
        <f>$AY23*Assembly!N$4+$AZ23*Assembly!N$5+$BA23*Assembly!N$6+$BB23*Assembly!N$7+$BC23*Assembly!N$8+$BD23*Assembly!N$9+$BE23*Assembly!N$10+$BF23*Assembly!N$11+$BG23*Assembly!N$12+$BH23*Assembly!N$13+$BI23*Assembly!N$14+$BJ23*Assembly!N$15+$BK23*Assembly!N$16+$BL23*Assembly!N$17+$BM23*Assembly!N$18+$BN23*Assembly!N$19+$BO23*Assembly!N$20+$BP23*Assembly!N$21+$BQ23*Assembly!N$22+$BR23*Assembly!N$23+$BS23*Assembly!N$24</f>
        <v>200</v>
      </c>
      <c r="CG23" s="457" t="str">
        <f>$AY23*Assembly!O$4+$AZ23*Assembly!O$5+$BA23*Assembly!O$6+$BB23*Assembly!O$7+$BC23*Assembly!O$8+$BD23*Assembly!O$9+$BE23*Assembly!O$10+$BF23*Assembly!O$11+$BG23*Assembly!O$12+$BH23*Assembly!O$13+$BI23*Assembly!O$14+$BJ23*Assembly!O$15+$BK23*Assembly!O$16+$BL23*Assembly!O$17+$BM23*Assembly!O$18+$BN23*Assembly!O$19+$BO23*Assembly!O$20+$BP23*Assembly!O$21+$BQ23*Assembly!O$22+$BR23*Assembly!O$23+$BS23*Assembly!O$24</f>
        <v>120</v>
      </c>
      <c r="CH23" s="454" t="str">
        <f>$AY23*Assembly!P$4+$AZ23*Assembly!P$5+$BA23*Assembly!P$6+$BB23*Assembly!P$7+$BC23*Assembly!P$8+$BD23*Assembly!P$9+$BE23*Assembly!P$10+$BF23*Assembly!P$11+$BG23*Assembly!P$12+$BH23*Assembly!P$13+$BI23*Assembly!P$14+$BJ23*Assembly!P$15+$BK23*Assembly!P$16+$BL23*Assembly!P$17+$BM23*Assembly!P$18+$BN23*Assembly!P$19+$BO23*Assembly!P$20+$BP23*Assembly!P$21+$BQ23*Assembly!P$22+$BR23*Assembly!P$23+$BS23*Assembly!P$24</f>
        <v>0</v>
      </c>
      <c r="CI23" s="454" t="str">
        <f>$AY23*Assembly!Q$4+$AZ23*Assembly!Q$5+$BA23*Assembly!Q$6+$BB23*Assembly!Q$7+$BC23*Assembly!Q$8+$BD23*Assembly!Q$9+$BE23*Assembly!Q$10+$BF23*Assembly!Q$11+$BG23*Assembly!Q$12+$BH23*Assembly!Q$13+$BI23*Assembly!Q$14+$BJ23*Assembly!Q$15+$BK23*Assembly!Q$16+$BL23*Assembly!Q$17+$BM23*Assembly!Q$18+$BN23*Assembly!Q$19+$BO23*Assembly!Q$20+$BP23*Assembly!Q$21+$BQ23*Assembly!Q$22+$BR23*Assembly!Q$23+$BS23*Assembly!Q$24</f>
        <v>0</v>
      </c>
      <c r="CJ23" s="457" t="str">
        <f>$AY23*Assembly!R$4+$AZ23*Assembly!R$5+$BA23*Assembly!R$6+$BB23*Assembly!R$7+$BC23*Assembly!R$8+$BD23*Assembly!R$9+$BE23*Assembly!R$10+$BF23*Assembly!R$11+$BG23*Assembly!R$12+$BH23*Assembly!R$13+$BI23*Assembly!R$14+$BJ23*Assembly!R$15+$BK23*Assembly!R$16+$BL23*Assembly!R$17+$BM23*Assembly!R$18+$BN23*Assembly!R$19+$BO23*Assembly!R$20+$BP23*Assembly!R$21+$BQ23*Assembly!R$22+$BR23*Assembly!R$23+$BS23*Assembly!R$24</f>
        <v>0</v>
      </c>
      <c r="CK23" s="454" t="str">
        <f>$AY23*Assembly!S$4+$AZ23*Assembly!S$5+$BA23*Assembly!S$6+$BB23*Assembly!S$7+$BC23*Assembly!S$8+$BD23*Assembly!S$9+$BE23*Assembly!S$10+$BF23*Assembly!S$11+$BG23*Assembly!S$12+$BH23*Assembly!S$13+$BI23*Assembly!S$14+$BJ23*Assembly!S$15+$BK23*Assembly!S$16+$BL23*Assembly!S$17+$BM23*Assembly!S$18+$BN23*Assembly!S$19+$BO23*Assembly!S$20+$BP23*Assembly!S$21+$BQ23*Assembly!S$22+$BR23*Assembly!S$23+$BS23*Assembly!S$24</f>
        <v>0</v>
      </c>
      <c r="CL23" s="454" t="str">
        <f>$AY23*Assembly!T$4+$AZ23*Assembly!T$5+$BA23*Assembly!T$6+$BB23*Assembly!T$7+$BC23*Assembly!T$8+$BD23*Assembly!T$9+$BE23*Assembly!T$10+$BF23*Assembly!T$11+$BG23*Assembly!T$12+$BH23*Assembly!T$13+$BI23*Assembly!T$14+$BJ23*Assembly!T$15+$BK23*Assembly!T$16+$BL23*Assembly!T$17+$BM23*Assembly!T$18+$BN23*Assembly!T$19+$BO23*Assembly!T$20+$BP23*Assembly!T$21+$BQ23*Assembly!T$22+$BR23*Assembly!T$23+$BS23*Assembly!T$24</f>
        <v>0</v>
      </c>
      <c r="CM23" s="454" t="str">
        <f>$AY23*Assembly!U$4+$AZ23*Assembly!U$5+$BA23*Assembly!U$6+$BB23*Assembly!U$7+$BC23*Assembly!U$8+$BD23*Assembly!U$9+$BE23*Assembly!U$10+$BF23*Assembly!U$11+$BG23*Assembly!U$12+$BH23*Assembly!U$13+$BI23*Assembly!U$14+$BJ23*Assembly!U$15+$BK23*Assembly!U$16+$BL23*Assembly!U$17+$BM23*Assembly!U$18+$BN23*Assembly!U$19+$BO23*Assembly!U$20+$BP23*Assembly!U$21+$BQ23*Assembly!U$22+$BR23*Assembly!U$23+$BS23*Assembly!U$24</f>
        <v>0</v>
      </c>
      <c r="CN23" s="457" t="str">
        <f>$AY23*Assembly!V$4+$AZ23*Assembly!V$5+$BA23*Assembly!V$6+$BB23*Assembly!V$7+$BC23*Assembly!V$8+$BD23*Assembly!V$9+$BE23*Assembly!V$10+$BF23*Assembly!V$11+$BG23*Assembly!V$12+$BH23*Assembly!V$13+$BI23*Assembly!V$14+$BJ23*Assembly!V$15+$BK23*Assembly!V$16+$BL23*Assembly!V$17+$BM23*Assembly!V$18+$BN23*Assembly!V$19+$BO23*Assembly!V$20+$BP23*Assembly!V$21+$BQ23*Assembly!V$22+$BR23*Assembly!V$23+$BS23*Assembly!V$24</f>
        <v>0</v>
      </c>
      <c r="CO23" s="457" t="str">
        <f>CE23*Refining!$F$3</f>
        <v>3,295</v>
      </c>
      <c r="CP23" s="457" t="str">
        <f>CF23*Refining!$F$4</f>
        <v>625</v>
      </c>
      <c r="CQ23" s="457" t="str">
        <f>CG23*Refining!$F$5</f>
        <v>500</v>
      </c>
      <c r="CR23" s="457" t="str">
        <f>CH23*Refining!$F$6</f>
        <v>0</v>
      </c>
      <c r="CS23" s="457" t="str">
        <f>CI23*Refining!$F$7</f>
        <v>0</v>
      </c>
      <c r="CT23" s="457" t="str">
        <f>CJ23*Refining!$F$8</f>
        <v>0</v>
      </c>
      <c r="CU23" s="457" t="str">
        <f>CK23*Refining!$F$9</f>
        <v>0</v>
      </c>
      <c r="CV23" s="457" t="str">
        <f>CL23*Refining!$F$10</f>
        <v>0</v>
      </c>
      <c r="CW23" s="457" t="str">
        <f>CM23*Refining!$F$11</f>
        <v>0</v>
      </c>
      <c r="CX23" s="457" t="str">
        <f>CN23*Refining!$F$12</f>
        <v>0</v>
      </c>
      <c r="CY23" s="441" t="str">
        <f t="shared" ref="CY23:DR23" si="92">IF(CE23 = 0, "", CE23)</f>
        <v>1,845</v>
      </c>
      <c r="CZ23" s="442" t="str">
        <f t="shared" si="92"/>
        <v>200</v>
      </c>
      <c r="DA23" s="442" t="str">
        <f t="shared" si="92"/>
        <v>120</v>
      </c>
      <c r="DB23" s="443" t="str">
        <f t="shared" si="92"/>
        <v/>
      </c>
      <c r="DC23" s="444" t="str">
        <f t="shared" si="92"/>
        <v/>
      </c>
      <c r="DD23" s="442" t="str">
        <f t="shared" si="92"/>
        <v/>
      </c>
      <c r="DE23" s="444" t="str">
        <f t="shared" si="92"/>
        <v/>
      </c>
      <c r="DF23" s="444" t="str">
        <f t="shared" si="92"/>
        <v/>
      </c>
      <c r="DG23" s="442" t="str">
        <f t="shared" si="92"/>
        <v/>
      </c>
      <c r="DH23" s="445" t="str">
        <f t="shared" si="92"/>
        <v/>
      </c>
      <c r="DI23" s="441" t="str">
        <f t="shared" si="92"/>
        <v>3,295</v>
      </c>
      <c r="DJ23" s="442" t="str">
        <f t="shared" si="92"/>
        <v>625</v>
      </c>
      <c r="DK23" s="442" t="str">
        <f t="shared" si="92"/>
        <v>500</v>
      </c>
      <c r="DL23" s="442" t="str">
        <f t="shared" si="92"/>
        <v/>
      </c>
      <c r="DM23" s="446" t="str">
        <f t="shared" si="92"/>
        <v/>
      </c>
      <c r="DN23" s="442" t="str">
        <f t="shared" si="92"/>
        <v/>
      </c>
      <c r="DO23" s="442" t="str">
        <f t="shared" si="92"/>
        <v/>
      </c>
      <c r="DP23" s="442" t="str">
        <f t="shared" si="92"/>
        <v/>
      </c>
      <c r="DQ23" s="442" t="str">
        <f t="shared" si="92"/>
        <v/>
      </c>
      <c r="DR23" s="445" t="str">
        <f t="shared" si="92"/>
        <v/>
      </c>
      <c r="DS23" s="447" t="str">
        <f t="shared" si="15"/>
        <v>2,165</v>
      </c>
      <c r="DT23" s="448" t="str">
        <f t="shared" si="16"/>
        <v>4,420</v>
      </c>
      <c r="DU23" s="434" t="str">
        <f>CY23*'Ores &amp; Ingots'!$C$3+CZ23*'Ores &amp; Ingots'!$C$4+DA23*'Ores &amp; Ingots'!$C$5+DB23*'Ores &amp; Ingots'!$C$6+DC23*'Ores &amp; Ingots'!$C$7+DD23*'Ores &amp; Ingots'!$C$8+DE23*'Ores &amp; Ingots'!$C$9+DF23*'Ores &amp; Ingots'!$C$10+DG23*'Ores &amp; Ingots'!$C$11+DH23*'Ores &amp; Ingots'!$C$12</f>
        <v>270</v>
      </c>
      <c r="DV23" s="434" t="str">
        <f>DI23*'Ores &amp; Ingots'!$B$3+DJ23*'Ores &amp; Ingots'!$B$4+DK23*'Ores &amp; Ingots'!$B$5+DL23*'Ores &amp; Ingots'!$B$6+DM23*'Ores &amp; Ingots'!$B$7+DN23*'Ores &amp; Ingots'!$B$8+DO23*'Ores &amp; Ingots'!$B$9+DP23*'Ores &amp; Ingots'!$B$10+DQ23*'Ores &amp; Ingots'!$B$11+DR23*'Ores &amp; Ingots'!$B$12</f>
        <v>1,635</v>
      </c>
      <c r="DW23" s="448" t="str">
        <f>CY23*Refining!$G$3+CZ23*Refining!$G$4+DA23*Refining!$G$5+DB23*Refining!$G$6+DC23*Refining!$G$7+DD23*Refining!$G$8+DE23*Refining!$G$9+DF23*Refining!$G$10+DG23*Refining!$G$11+DH23*Refining!$G$12</f>
        <v>2,627</v>
      </c>
      <c r="DX23" s="448" t="str">
        <f t="shared" si="17"/>
        <v>408,600</v>
      </c>
      <c r="DY23" s="449" t="str">
        <f t="shared" si="18"/>
        <v>0.4086</v>
      </c>
      <c r="DZ23" s="447" t="str">
        <f t="shared" si="19"/>
        <v>3,005</v>
      </c>
      <c r="EA23" s="446" t="str">
        <f t="shared" ref="EA23:EB23" si="93">DZ23/60</f>
        <v>50.1</v>
      </c>
      <c r="EB23" s="446" t="str">
        <f t="shared" si="93"/>
        <v>0.8</v>
      </c>
      <c r="EC23" s="450" t="str">
        <f t="shared" si="21"/>
        <v>0.03</v>
      </c>
      <c r="ED23" s="447" t="str">
        <f t="shared" si="22"/>
        <v>463,512</v>
      </c>
      <c r="EE23" s="446" t="str">
        <f t="shared" ref="EE23:EF23" si="94">ED23/1000</f>
        <v>463.5</v>
      </c>
      <c r="EF23" s="451" t="str">
        <f t="shared" si="94"/>
        <v>0.46</v>
      </c>
      <c r="EG23" s="452" t="str">
        <f t="shared" si="24"/>
        <v>0.4635</v>
      </c>
      <c r="EH23" s="225"/>
    </row>
    <row r="24">
      <c r="A24" s="33"/>
      <c r="B24" s="226" t="s">
        <v>923</v>
      </c>
      <c r="C24" s="227" t="s">
        <v>885</v>
      </c>
      <c r="D24" s="227">
        <v>1.0</v>
      </c>
      <c r="E24" s="227">
        <v>1.0</v>
      </c>
      <c r="F24" s="227">
        <v>1.0</v>
      </c>
      <c r="G24" s="420" t="str">
        <f t="shared" si="5"/>
        <v>0.125</v>
      </c>
      <c r="H24" s="421">
        <v>25.0</v>
      </c>
      <c r="I24" s="421">
        <v>25.0</v>
      </c>
      <c r="J24" s="421" t="str">
        <f>H24/Main!$D$9</f>
        <v>25</v>
      </c>
      <c r="K24" s="421" t="str">
        <f>I24/Main!$D$10</f>
        <v>25</v>
      </c>
      <c r="L24" s="422" t="str">
        <f t="shared" si="6"/>
        <v>1.0</v>
      </c>
      <c r="M24" s="422">
        <v>1.0</v>
      </c>
      <c r="N24" s="495">
        <v>0.001</v>
      </c>
      <c r="O24" s="424">
        <v>170000.0</v>
      </c>
      <c r="P24" s="423"/>
      <c r="Q24" s="424"/>
      <c r="R24" s="423"/>
      <c r="S24" s="425"/>
      <c r="T24" s="425"/>
      <c r="U24" s="424">
        <v>82000.0</v>
      </c>
      <c r="V24" s="423"/>
      <c r="W24" s="423"/>
      <c r="X24" s="423"/>
      <c r="Y24" s="423"/>
      <c r="Z24" s="423"/>
      <c r="AA24" s="423"/>
      <c r="AB24" s="423"/>
      <c r="AC24" s="426"/>
      <c r="AD24" s="427">
        <v>7.0</v>
      </c>
      <c r="AE24" s="427">
        <v>0.0</v>
      </c>
      <c r="AF24" s="427">
        <v>0.0</v>
      </c>
      <c r="AG24" s="428">
        <v>2.0</v>
      </c>
      <c r="AH24" s="427">
        <v>15.0</v>
      </c>
      <c r="AI24" s="427">
        <v>0.0</v>
      </c>
      <c r="AJ24" s="427">
        <v>0.0</v>
      </c>
      <c r="AK24" s="427">
        <v>0.0</v>
      </c>
      <c r="AL24" s="427">
        <v>0.0</v>
      </c>
      <c r="AM24" s="427">
        <v>0.0</v>
      </c>
      <c r="AN24" s="427">
        <v>0.0</v>
      </c>
      <c r="AO24" s="427">
        <v>4.0</v>
      </c>
      <c r="AP24" s="427">
        <v>0.0</v>
      </c>
      <c r="AQ24" s="427">
        <v>0.0</v>
      </c>
      <c r="AR24" s="427">
        <v>0.0</v>
      </c>
      <c r="AS24" s="427">
        <v>0.0</v>
      </c>
      <c r="AT24" s="427">
        <v>0.0</v>
      </c>
      <c r="AU24" s="427">
        <v>0.0</v>
      </c>
      <c r="AV24" s="427">
        <v>0.0</v>
      </c>
      <c r="AW24" s="427">
        <v>0.0</v>
      </c>
      <c r="AX24" s="427">
        <v>0.0</v>
      </c>
      <c r="AY24" s="429" t="str">
        <f t="shared" ref="AY24:BS24" si="95">IF(AD24 = 0, "", AD24)</f>
        <v>7</v>
      </c>
      <c r="AZ24" s="430" t="str">
        <f t="shared" si="95"/>
        <v/>
      </c>
      <c r="BA24" s="430" t="str">
        <f t="shared" si="95"/>
        <v/>
      </c>
      <c r="BB24" s="431" t="str">
        <f t="shared" si="95"/>
        <v>2</v>
      </c>
      <c r="BC24" s="430" t="str">
        <f t="shared" si="95"/>
        <v>15</v>
      </c>
      <c r="BD24" s="430" t="str">
        <f t="shared" si="95"/>
        <v/>
      </c>
      <c r="BE24" s="430" t="str">
        <f t="shared" si="95"/>
        <v/>
      </c>
      <c r="BF24" s="430" t="str">
        <f t="shared" si="95"/>
        <v/>
      </c>
      <c r="BG24" s="430" t="str">
        <f t="shared" si="95"/>
        <v/>
      </c>
      <c r="BH24" s="430" t="str">
        <f t="shared" si="95"/>
        <v/>
      </c>
      <c r="BI24" s="430" t="str">
        <f t="shared" si="95"/>
        <v/>
      </c>
      <c r="BJ24" s="430" t="str">
        <f t="shared" si="95"/>
        <v>4</v>
      </c>
      <c r="BK24" s="430" t="str">
        <f t="shared" si="95"/>
        <v/>
      </c>
      <c r="BL24" s="430" t="str">
        <f t="shared" si="95"/>
        <v/>
      </c>
      <c r="BM24" s="430" t="str">
        <f t="shared" si="95"/>
        <v/>
      </c>
      <c r="BN24" s="430" t="str">
        <f t="shared" si="95"/>
        <v/>
      </c>
      <c r="BO24" s="430" t="str">
        <f t="shared" si="95"/>
        <v/>
      </c>
      <c r="BP24" s="430" t="str">
        <f t="shared" si="95"/>
        <v/>
      </c>
      <c r="BQ24" s="430" t="str">
        <f t="shared" si="95"/>
        <v/>
      </c>
      <c r="BR24" s="430" t="str">
        <f t="shared" si="95"/>
        <v/>
      </c>
      <c r="BS24" s="432" t="str">
        <f t="shared" si="95"/>
        <v/>
      </c>
      <c r="BT24" s="433" t="str">
        <f>$AY24*Assembly!Y$4+$AZ24*Assembly!Y$5+$BA24*Assembly!Y$6+$BB24*Assembly!Y$7+$BC24*Assembly!Y$8+$BD24*Assembly!Y$9+$BE24*Assembly!Y$10+$BF24*Assembly!Y$11+$BG24*Assembly!Y$12+$BH24*Assembly!Y$13+$BI24*Assembly!Y$14+$BJ24*Assembly!Y$15+$BK24*Assembly!Y$16+$BL24*Assembly!Y$17+$BM24*Assembly!Y$18+$BN24*Assembly!Y$19+$BO24*Assembly!Y$20+$BP24*Assembly!Y$21+$BQ24*Assembly!Y$22+$BR24*Assembly!Y$23+$BS24*Assembly!Y$24</f>
        <v>334</v>
      </c>
      <c r="BU24" s="434" t="str">
        <f t="shared" si="8"/>
        <v>2,672</v>
      </c>
      <c r="BV24" s="434" t="str">
        <f>$AY24*Assembly!AC$4+$AZ24*Assembly!AC$5+$BA24*Assembly!AC$6+$BB24*Assembly!AC$7+$BC24*Assembly!AC$8+$BD24*Assembly!AC$9+$BE24*Assembly!AC$10+$BF24*Assembly!AC$11+$BG24*Assembly!AC$12+$BH24*Assembly!AC$13+$BI24*Assembly!AC$14+$BJ24*Assembly!AC$15+$BK24*Assembly!AC$16+$BL24*Assembly!AC$17+$BM24*Assembly!AC$18+$BN24*Assembly!AC$19+$BO24*Assembly!AC$20+$BP24*Assembly!AC$21+$BQ24*Assembly!AC$22+$BR24*Assembly!AC$23+$BS24*Assembly!AC$24</f>
        <v>1,390</v>
      </c>
      <c r="BW24" s="435" t="str">
        <f t="shared" si="9"/>
        <v>4.16</v>
      </c>
      <c r="BX24" s="436" t="str">
        <f t="shared" si="10"/>
        <v>11120</v>
      </c>
      <c r="BY24" s="437" t="str">
        <f t="shared" si="11"/>
        <v>0.5</v>
      </c>
      <c r="BZ24" s="438" t="str">
        <f t="shared" si="79"/>
        <v>245.5 W</v>
      </c>
      <c r="CA24" s="434" t="str">
        <f>$AY24*Assembly!X$4+$AZ24*Assembly!X$5+$BA24*Assembly!X$6+$BB24*Assembly!X$7+$BC24*Assembly!X$8+$BD24*Assembly!X$9+$BE24*Assembly!X$10+$BF24*Assembly!X$11+$BG24*Assembly!X$12+$BH24*Assembly!X$13+$BI24*Assembly!X$14+$BJ24*Assembly!X$15+$BK24*Assembly!X$16+$BL24*Assembly!X$17+$BM24*Assembly!X$18+$BN24*Assembly!X$19+$BO24*Assembly!X$20+$BP24*Assembly!X$21+$BQ24*Assembly!X$22+$BR24*Assembly!X$23+$BS24*Assembly!X$24</f>
        <v>77</v>
      </c>
      <c r="CB24" s="434" t="str">
        <f t="shared" si="12"/>
        <v>11,978</v>
      </c>
      <c r="CC24" s="439" t="str">
        <f t="shared" si="13"/>
        <v>0.0120</v>
      </c>
      <c r="CD24" s="440" t="str">
        <f>$AY24*Assembly!AB$4+$AZ24*Assembly!AB$5+$BA24*Assembly!AB$6+$BB24*Assembly!AB$7+$BC24*Assembly!AB$8+$BD24*Assembly!AB$9+$BE24*Assembly!AB$10+$BF24*Assembly!AB$11+$BG24*Assembly!AB$12+$BH24*Assembly!AB$13+$BI24*Assembly!AB$14+$BJ24*Assembly!AB$15+$BK24*Assembly!AB$16+$BL24*Assembly!AB$17+$BM24*Assembly!AB$18+$BN24*Assembly!AB$19+$BO24*Assembly!AB$20+$BP24*Assembly!AB$21+$BQ24*Assembly!AB$22+$BR24*Assembly!AB$23+$BS24*Assembly!AB$24</f>
        <v>187</v>
      </c>
      <c r="CE24" s="424" t="str">
        <f>$AY24*Assembly!M$4+$AZ24*Assembly!M$5+$BA24*Assembly!M$6+$BB24*Assembly!M$7+$BC24*Assembly!M$8+$BD24*Assembly!M$9+$BE24*Assembly!M$10+$BF24*Assembly!M$11+$BG24*Assembly!M$12+$BH24*Assembly!M$13+$BI24*Assembly!M$14+$BJ24*Assembly!M$15+$BK24*Assembly!M$16+$BL24*Assembly!M$17+$BM24*Assembly!M$18+$BN24*Assembly!M$19+$BO24*Assembly!M$20+$BP24*Assembly!M$21+$BQ24*Assembly!M$22+$BR24*Assembly!M$23+$BS24*Assembly!M$24</f>
        <v>405</v>
      </c>
      <c r="CF24" s="424" t="str">
        <f>$AY24*Assembly!N$4+$AZ24*Assembly!N$5+$BA24*Assembly!N$6+$BB24*Assembly!N$7+$BC24*Assembly!N$8+$BD24*Assembly!N$9+$BE24*Assembly!N$10+$BF24*Assembly!N$11+$BG24*Assembly!N$12+$BH24*Assembly!N$13+$BI24*Assembly!N$14+$BJ24*Assembly!N$15+$BK24*Assembly!N$16+$BL24*Assembly!N$17+$BM24*Assembly!N$18+$BN24*Assembly!N$19+$BO24*Assembly!N$20+$BP24*Assembly!N$21+$BQ24*Assembly!N$22+$BR24*Assembly!N$23+$BS24*Assembly!N$24</f>
        <v>20</v>
      </c>
      <c r="CG24" s="424" t="str">
        <f>$AY24*Assembly!O$4+$AZ24*Assembly!O$5+$BA24*Assembly!O$6+$BB24*Assembly!O$7+$BC24*Assembly!O$8+$BD24*Assembly!O$9+$BE24*Assembly!O$10+$BF24*Assembly!O$11+$BG24*Assembly!O$12+$BH24*Assembly!O$13+$BI24*Assembly!O$14+$BJ24*Assembly!O$15+$BK24*Assembly!O$16+$BL24*Assembly!O$17+$BM24*Assembly!O$18+$BN24*Assembly!O$19+$BO24*Assembly!O$20+$BP24*Assembly!O$21+$BQ24*Assembly!O$22+$BR24*Assembly!O$23+$BS24*Assembly!O$24</f>
        <v>12</v>
      </c>
      <c r="CH24" s="421" t="str">
        <f>$AY24*Assembly!P$4+$AZ24*Assembly!P$5+$BA24*Assembly!P$6+$BB24*Assembly!P$7+$BC24*Assembly!P$8+$BD24*Assembly!P$9+$BE24*Assembly!P$10+$BF24*Assembly!P$11+$BG24*Assembly!P$12+$BH24*Assembly!P$13+$BI24*Assembly!P$14+$BJ24*Assembly!P$15+$BK24*Assembly!P$16+$BL24*Assembly!P$17+$BM24*Assembly!P$18+$BN24*Assembly!P$19+$BO24*Assembly!P$20+$BP24*Assembly!P$21+$BQ24*Assembly!P$22+$BR24*Assembly!P$23+$BS24*Assembly!P$24</f>
        <v>0</v>
      </c>
      <c r="CI24" s="421" t="str">
        <f>$AY24*Assembly!Q$4+$AZ24*Assembly!Q$5+$BA24*Assembly!Q$6+$BB24*Assembly!Q$7+$BC24*Assembly!Q$8+$BD24*Assembly!Q$9+$BE24*Assembly!Q$10+$BF24*Assembly!Q$11+$BG24*Assembly!Q$12+$BH24*Assembly!Q$13+$BI24*Assembly!Q$14+$BJ24*Assembly!Q$15+$BK24*Assembly!Q$16+$BL24*Assembly!Q$17+$BM24*Assembly!Q$18+$BN24*Assembly!Q$19+$BO24*Assembly!Q$20+$BP24*Assembly!Q$21+$BQ24*Assembly!Q$22+$BR24*Assembly!Q$23+$BS24*Assembly!Q$24</f>
        <v>0</v>
      </c>
      <c r="CJ24" s="424" t="str">
        <f>$AY24*Assembly!R$4+$AZ24*Assembly!R$5+$BA24*Assembly!R$6+$BB24*Assembly!R$7+$BC24*Assembly!R$8+$BD24*Assembly!R$9+$BE24*Assembly!R$10+$BF24*Assembly!R$11+$BG24*Assembly!R$12+$BH24*Assembly!R$13+$BI24*Assembly!R$14+$BJ24*Assembly!R$15+$BK24*Assembly!R$16+$BL24*Assembly!R$17+$BM24*Assembly!R$18+$BN24*Assembly!R$19+$BO24*Assembly!R$20+$BP24*Assembly!R$21+$BQ24*Assembly!R$22+$BR24*Assembly!R$23+$BS24*Assembly!R$24</f>
        <v>0</v>
      </c>
      <c r="CK24" s="421" t="str">
        <f>$AY24*Assembly!S$4+$AZ24*Assembly!S$5+$BA24*Assembly!S$6+$BB24*Assembly!S$7+$BC24*Assembly!S$8+$BD24*Assembly!S$9+$BE24*Assembly!S$10+$BF24*Assembly!S$11+$BG24*Assembly!S$12+$BH24*Assembly!S$13+$BI24*Assembly!S$14+$BJ24*Assembly!S$15+$BK24*Assembly!S$16+$BL24*Assembly!S$17+$BM24*Assembly!S$18+$BN24*Assembly!S$19+$BO24*Assembly!S$20+$BP24*Assembly!S$21+$BQ24*Assembly!S$22+$BR24*Assembly!S$23+$BS24*Assembly!S$24</f>
        <v>0</v>
      </c>
      <c r="CL24" s="421" t="str">
        <f>$AY24*Assembly!T$4+$AZ24*Assembly!T$5+$BA24*Assembly!T$6+$BB24*Assembly!T$7+$BC24*Assembly!T$8+$BD24*Assembly!T$9+$BE24*Assembly!T$10+$BF24*Assembly!T$11+$BG24*Assembly!T$12+$BH24*Assembly!T$13+$BI24*Assembly!T$14+$BJ24*Assembly!T$15+$BK24*Assembly!T$16+$BL24*Assembly!T$17+$BM24*Assembly!T$18+$BN24*Assembly!T$19+$BO24*Assembly!T$20+$BP24*Assembly!T$21+$BQ24*Assembly!T$22+$BR24*Assembly!T$23+$BS24*Assembly!T$24</f>
        <v>0</v>
      </c>
      <c r="CM24" s="421" t="str">
        <f>$AY24*Assembly!U$4+$AZ24*Assembly!U$5+$BA24*Assembly!U$6+$BB24*Assembly!U$7+$BC24*Assembly!U$8+$BD24*Assembly!U$9+$BE24*Assembly!U$10+$BF24*Assembly!U$11+$BG24*Assembly!U$12+$BH24*Assembly!U$13+$BI24*Assembly!U$14+$BJ24*Assembly!U$15+$BK24*Assembly!U$16+$BL24*Assembly!U$17+$BM24*Assembly!U$18+$BN24*Assembly!U$19+$BO24*Assembly!U$20+$BP24*Assembly!U$21+$BQ24*Assembly!U$22+$BR24*Assembly!U$23+$BS24*Assembly!U$24</f>
        <v>0</v>
      </c>
      <c r="CN24" s="424" t="str">
        <f>$AY24*Assembly!V$4+$AZ24*Assembly!V$5+$BA24*Assembly!V$6+$BB24*Assembly!V$7+$BC24*Assembly!V$8+$BD24*Assembly!V$9+$BE24*Assembly!V$10+$BF24*Assembly!V$11+$BG24*Assembly!V$12+$BH24*Assembly!V$13+$BI24*Assembly!V$14+$BJ24*Assembly!V$15+$BK24*Assembly!V$16+$BL24*Assembly!V$17+$BM24*Assembly!V$18+$BN24*Assembly!V$19+$BO24*Assembly!V$20+$BP24*Assembly!V$21+$BQ24*Assembly!V$22+$BR24*Assembly!V$23+$BS24*Assembly!V$24</f>
        <v>0</v>
      </c>
      <c r="CO24" s="424" t="str">
        <f>CE24*Refining!$F$3</f>
        <v>723</v>
      </c>
      <c r="CP24" s="424" t="str">
        <f>CF24*Refining!$F$4</f>
        <v>63</v>
      </c>
      <c r="CQ24" s="424" t="str">
        <f>CG24*Refining!$F$5</f>
        <v>50</v>
      </c>
      <c r="CR24" s="424" t="str">
        <f>CH24*Refining!$F$6</f>
        <v>0</v>
      </c>
      <c r="CS24" s="424" t="str">
        <f>CI24*Refining!$F$7</f>
        <v>0</v>
      </c>
      <c r="CT24" s="424" t="str">
        <f>CJ24*Refining!$F$8</f>
        <v>0</v>
      </c>
      <c r="CU24" s="424" t="str">
        <f>CK24*Refining!$F$9</f>
        <v>0</v>
      </c>
      <c r="CV24" s="424" t="str">
        <f>CL24*Refining!$F$10</f>
        <v>0</v>
      </c>
      <c r="CW24" s="424" t="str">
        <f>CM24*Refining!$F$11</f>
        <v>0</v>
      </c>
      <c r="CX24" s="424" t="str">
        <f>CN24*Refining!$F$12</f>
        <v>0</v>
      </c>
      <c r="CY24" s="441" t="str">
        <f t="shared" ref="CY24:DR24" si="96">IF(CE24 = 0, "", CE24)</f>
        <v>405</v>
      </c>
      <c r="CZ24" s="442" t="str">
        <f t="shared" si="96"/>
        <v>20</v>
      </c>
      <c r="DA24" s="442" t="str">
        <f t="shared" si="96"/>
        <v>12</v>
      </c>
      <c r="DB24" s="443" t="str">
        <f t="shared" si="96"/>
        <v/>
      </c>
      <c r="DC24" s="444" t="str">
        <f t="shared" si="96"/>
        <v/>
      </c>
      <c r="DD24" s="442" t="str">
        <f t="shared" si="96"/>
        <v/>
      </c>
      <c r="DE24" s="444" t="str">
        <f t="shared" si="96"/>
        <v/>
      </c>
      <c r="DF24" s="444" t="str">
        <f t="shared" si="96"/>
        <v/>
      </c>
      <c r="DG24" s="442" t="str">
        <f t="shared" si="96"/>
        <v/>
      </c>
      <c r="DH24" s="445" t="str">
        <f t="shared" si="96"/>
        <v/>
      </c>
      <c r="DI24" s="441" t="str">
        <f t="shared" si="96"/>
        <v>723</v>
      </c>
      <c r="DJ24" s="442" t="str">
        <f t="shared" si="96"/>
        <v>63</v>
      </c>
      <c r="DK24" s="442" t="str">
        <f t="shared" si="96"/>
        <v>50</v>
      </c>
      <c r="DL24" s="442" t="str">
        <f t="shared" si="96"/>
        <v/>
      </c>
      <c r="DM24" s="446" t="str">
        <f t="shared" si="96"/>
        <v/>
      </c>
      <c r="DN24" s="442" t="str">
        <f t="shared" si="96"/>
        <v/>
      </c>
      <c r="DO24" s="442" t="str">
        <f t="shared" si="96"/>
        <v/>
      </c>
      <c r="DP24" s="442" t="str">
        <f t="shared" si="96"/>
        <v/>
      </c>
      <c r="DQ24" s="442" t="str">
        <f t="shared" si="96"/>
        <v/>
      </c>
      <c r="DR24" s="445" t="str">
        <f t="shared" si="96"/>
        <v/>
      </c>
      <c r="DS24" s="447" t="str">
        <f t="shared" si="15"/>
        <v>437</v>
      </c>
      <c r="DT24" s="448" t="str">
        <f t="shared" si="16"/>
        <v>836</v>
      </c>
      <c r="DU24" s="434" t="str">
        <f>CY24*'Ores &amp; Ingots'!$C$3+CZ24*'Ores &amp; Ingots'!$C$4+DA24*'Ores &amp; Ingots'!$C$5+DB24*'Ores &amp; Ingots'!$C$6+DC24*'Ores &amp; Ingots'!$C$7+DD24*'Ores &amp; Ingots'!$C$8+DE24*'Ores &amp; Ingots'!$C$9+DF24*'Ores &amp; Ingots'!$C$10+DG24*'Ores &amp; Ingots'!$C$11+DH24*'Ores &amp; Ingots'!$C$12</f>
        <v>55</v>
      </c>
      <c r="DV24" s="434" t="str">
        <f>DI24*'Ores &amp; Ingots'!$B$3+DJ24*'Ores &amp; Ingots'!$B$4+DK24*'Ores &amp; Ingots'!$B$5+DL24*'Ores &amp; Ingots'!$B$6+DM24*'Ores &amp; Ingots'!$B$7+DN24*'Ores &amp; Ingots'!$B$8+DO24*'Ores &amp; Ingots'!$B$9+DP24*'Ores &amp; Ingots'!$B$10+DQ24*'Ores &amp; Ingots'!$B$11+DR24*'Ores &amp; Ingots'!$B$12</f>
        <v>309</v>
      </c>
      <c r="DW24" s="448" t="str">
        <f>CY24*Refining!$G$3+CZ24*Refining!$G$4+DA24*Refining!$G$5+DB24*Refining!$G$6+DC24*Refining!$G$7+DD24*Refining!$G$8+DE24*Refining!$G$9+DF24*Refining!$G$10+DG24*Refining!$G$11+DH24*Refining!$G$12</f>
        <v>278</v>
      </c>
      <c r="DX24" s="448" t="str">
        <f t="shared" si="17"/>
        <v>43,216</v>
      </c>
      <c r="DY24" s="449" t="str">
        <f t="shared" si="18"/>
        <v>0.0432</v>
      </c>
      <c r="DZ24" s="447" t="str">
        <f t="shared" si="19"/>
        <v>380</v>
      </c>
      <c r="EA24" s="446" t="str">
        <f t="shared" ref="EA24:EB24" si="97">DZ24/60</f>
        <v>6.3</v>
      </c>
      <c r="EB24" s="446" t="str">
        <f t="shared" si="97"/>
        <v>0.1</v>
      </c>
      <c r="EC24" s="450" t="str">
        <f t="shared" si="21"/>
        <v>0.00</v>
      </c>
      <c r="ED24" s="447" t="str">
        <f t="shared" si="22"/>
        <v>55,194</v>
      </c>
      <c r="EE24" s="446" t="str">
        <f t="shared" ref="EE24:EF24" si="98">ED24/1000</f>
        <v>55.2</v>
      </c>
      <c r="EF24" s="451" t="str">
        <f t="shared" si="98"/>
        <v>0.06</v>
      </c>
      <c r="EG24" s="452" t="str">
        <f t="shared" si="24"/>
        <v>0.0552</v>
      </c>
      <c r="EH24" s="225"/>
    </row>
    <row r="25">
      <c r="A25" s="33"/>
      <c r="B25" s="226" t="s">
        <v>924</v>
      </c>
      <c r="C25" s="227" t="s">
        <v>886</v>
      </c>
      <c r="D25" s="227">
        <v>3.0</v>
      </c>
      <c r="E25" s="227">
        <v>3.0</v>
      </c>
      <c r="F25" s="227">
        <v>3.0</v>
      </c>
      <c r="G25" s="453" t="str">
        <f t="shared" si="5"/>
        <v>421.875</v>
      </c>
      <c r="H25" s="454">
        <v>40.0</v>
      </c>
      <c r="I25" s="454">
        <v>40.0</v>
      </c>
      <c r="J25" s="454" t="str">
        <f>H25/Main!$D$9</f>
        <v>40</v>
      </c>
      <c r="K25" s="454" t="str">
        <f>I25/Main!$D$10</f>
        <v>40</v>
      </c>
      <c r="L25" s="455" t="str">
        <f t="shared" si="6"/>
        <v>1.0</v>
      </c>
      <c r="M25" s="455">
        <v>1.0</v>
      </c>
      <c r="N25" s="494">
        <v>0.001</v>
      </c>
      <c r="O25" s="457">
        <v>1.0E7</v>
      </c>
      <c r="P25" s="456"/>
      <c r="Q25" s="457"/>
      <c r="R25" s="456"/>
      <c r="S25" s="458"/>
      <c r="T25" s="458"/>
      <c r="U25" s="457">
        <v>6000000.0</v>
      </c>
      <c r="V25" s="456"/>
      <c r="W25" s="456"/>
      <c r="X25" s="456"/>
      <c r="Y25" s="456"/>
      <c r="Z25" s="456"/>
      <c r="AA25" s="456"/>
      <c r="AB25" s="456"/>
      <c r="AC25" s="459" t="s">
        <v>12</v>
      </c>
      <c r="AD25" s="427">
        <v>150.0</v>
      </c>
      <c r="AE25" s="427">
        <v>0.0</v>
      </c>
      <c r="AF25" s="427">
        <v>0.0</v>
      </c>
      <c r="AG25" s="428">
        <v>40.0</v>
      </c>
      <c r="AH25" s="427">
        <v>180.0</v>
      </c>
      <c r="AI25" s="427">
        <v>0.0</v>
      </c>
      <c r="AJ25" s="427">
        <v>0.0</v>
      </c>
      <c r="AK25" s="427">
        <v>0.0</v>
      </c>
      <c r="AL25" s="427">
        <v>0.0</v>
      </c>
      <c r="AM25" s="427">
        <v>0.0</v>
      </c>
      <c r="AN25" s="427">
        <v>0.0</v>
      </c>
      <c r="AO25" s="427">
        <v>250.0</v>
      </c>
      <c r="AP25" s="427">
        <v>0.0</v>
      </c>
      <c r="AQ25" s="427">
        <v>0.0</v>
      </c>
      <c r="AR25" s="427">
        <v>0.0</v>
      </c>
      <c r="AS25" s="427">
        <v>0.0</v>
      </c>
      <c r="AT25" s="427">
        <v>0.0</v>
      </c>
      <c r="AU25" s="427">
        <v>0.0</v>
      </c>
      <c r="AV25" s="427">
        <v>0.0</v>
      </c>
      <c r="AW25" s="427">
        <v>0.0</v>
      </c>
      <c r="AX25" s="427">
        <v>0.0</v>
      </c>
      <c r="AY25" s="429" t="str">
        <f t="shared" ref="AY25:BS25" si="99">IF(AD25 = 0, "", AD25)</f>
        <v>150</v>
      </c>
      <c r="AZ25" s="430" t="str">
        <f t="shared" si="99"/>
        <v/>
      </c>
      <c r="BA25" s="430" t="str">
        <f t="shared" si="99"/>
        <v/>
      </c>
      <c r="BB25" s="431" t="str">
        <f t="shared" si="99"/>
        <v>40</v>
      </c>
      <c r="BC25" s="430" t="str">
        <f t="shared" si="99"/>
        <v>180</v>
      </c>
      <c r="BD25" s="430" t="str">
        <f t="shared" si="99"/>
        <v/>
      </c>
      <c r="BE25" s="430" t="str">
        <f t="shared" si="99"/>
        <v/>
      </c>
      <c r="BF25" s="430" t="str">
        <f t="shared" si="99"/>
        <v/>
      </c>
      <c r="BG25" s="430" t="str">
        <f t="shared" si="99"/>
        <v/>
      </c>
      <c r="BH25" s="430" t="str">
        <f t="shared" si="99"/>
        <v/>
      </c>
      <c r="BI25" s="430" t="str">
        <f t="shared" si="99"/>
        <v/>
      </c>
      <c r="BJ25" s="430" t="str">
        <f t="shared" si="99"/>
        <v>250</v>
      </c>
      <c r="BK25" s="430" t="str">
        <f t="shared" si="99"/>
        <v/>
      </c>
      <c r="BL25" s="430" t="str">
        <f t="shared" si="99"/>
        <v/>
      </c>
      <c r="BM25" s="430" t="str">
        <f t="shared" si="99"/>
        <v/>
      </c>
      <c r="BN25" s="430" t="str">
        <f t="shared" si="99"/>
        <v/>
      </c>
      <c r="BO25" s="430" t="str">
        <f t="shared" si="99"/>
        <v/>
      </c>
      <c r="BP25" s="430" t="str">
        <f t="shared" si="99"/>
        <v/>
      </c>
      <c r="BQ25" s="430" t="str">
        <f t="shared" si="99"/>
        <v/>
      </c>
      <c r="BR25" s="430" t="str">
        <f t="shared" si="99"/>
        <v/>
      </c>
      <c r="BS25" s="432" t="str">
        <f t="shared" si="99"/>
        <v/>
      </c>
      <c r="BT25" s="433" t="str">
        <f>$AY25*Assembly!Y$4+$AZ25*Assembly!Y$5+$BA25*Assembly!Y$6+$BB25*Assembly!Y$7+$BC25*Assembly!Y$8+$BD25*Assembly!Y$9+$BE25*Assembly!Y$10+$BF25*Assembly!Y$11+$BG25*Assembly!Y$12+$BH25*Assembly!Y$13+$BI25*Assembly!Y$14+$BJ25*Assembly!Y$15+$BK25*Assembly!Y$16+$BL25*Assembly!Y$17+$BM25*Assembly!Y$18+$BN25*Assembly!Y$19+$BO25*Assembly!Y$20+$BP25*Assembly!Y$21+$BQ25*Assembly!Y$22+$BR25*Assembly!Y$23+$BS25*Assembly!Y$24</f>
        <v>6,940</v>
      </c>
      <c r="BU25" s="434" t="str">
        <f t="shared" si="8"/>
        <v>16</v>
      </c>
      <c r="BV25" s="434" t="str">
        <f>$AY25*Assembly!AC$4+$AZ25*Assembly!AC$5+$BA25*Assembly!AC$6+$BB25*Assembly!AC$7+$BC25*Assembly!AC$8+$BD25*Assembly!AC$9+$BE25*Assembly!AC$10+$BF25*Assembly!AC$11+$BG25*Assembly!AC$12+$BH25*Assembly!AC$13+$BI25*Assembly!AC$14+$BJ25*Assembly!AC$15+$BK25*Assembly!AC$16+$BL25*Assembly!AC$17+$BM25*Assembly!AC$18+$BN25*Assembly!AC$19+$BO25*Assembly!AC$20+$BP25*Assembly!AC$21+$BQ25*Assembly!AC$22+$BR25*Assembly!AC$23+$BS25*Assembly!AC$24</f>
        <v>30,300</v>
      </c>
      <c r="BW25" s="435" t="str">
        <f t="shared" si="9"/>
        <v>4.37</v>
      </c>
      <c r="BX25" s="436" t="str">
        <f t="shared" si="10"/>
        <v>72</v>
      </c>
      <c r="BY25" s="437" t="str">
        <f t="shared" si="11"/>
        <v>1841.9</v>
      </c>
      <c r="BZ25" s="438" t="str">
        <f t="shared" si="79"/>
        <v>864.6 W</v>
      </c>
      <c r="CA25" s="434" t="str">
        <f>$AY25*Assembly!X$4+$AZ25*Assembly!X$5+$BA25*Assembly!X$6+$BB25*Assembly!X$7+$BC25*Assembly!X$8+$BD25*Assembly!X$9+$BE25*Assembly!X$10+$BF25*Assembly!X$11+$BG25*Assembly!X$12+$BH25*Assembly!X$13+$BI25*Assembly!X$14+$BJ25*Assembly!X$15+$BK25*Assembly!X$16+$BL25*Assembly!X$17+$BM25*Assembly!X$18+$BN25*Assembly!X$19+$BO25*Assembly!X$20+$BP25*Assembly!X$21+$BQ25*Assembly!X$22+$BR25*Assembly!X$23+$BS25*Assembly!X$24</f>
        <v>1,410</v>
      </c>
      <c r="CB25" s="434" t="str">
        <f t="shared" si="12"/>
        <v>219,333</v>
      </c>
      <c r="CC25" s="439" t="str">
        <f t="shared" si="13"/>
        <v>0.2193</v>
      </c>
      <c r="CD25" s="440" t="str">
        <f>$AY25*Assembly!AB$4+$AZ25*Assembly!AB$5+$BA25*Assembly!AB$6+$BB25*Assembly!AB$7+$BC25*Assembly!AB$8+$BD25*Assembly!AB$9+$BE25*Assembly!AB$10+$BF25*Assembly!AB$11+$BG25*Assembly!AB$12+$BH25*Assembly!AB$13+$BI25*Assembly!AB$14+$BJ25*Assembly!AB$15+$BK25*Assembly!AB$16+$BL25*Assembly!AB$17+$BM25*Assembly!AB$18+$BN25*Assembly!AB$19+$BO25*Assembly!AB$20+$BP25*Assembly!AB$21+$BQ25*Assembly!AB$22+$BR25*Assembly!AB$23+$BS25*Assembly!AB$24</f>
        <v>6,080</v>
      </c>
      <c r="CE25" s="457" t="str">
        <f>$AY25*Assembly!M$4+$AZ25*Assembly!M$5+$BA25*Assembly!M$6+$BB25*Assembly!M$7+$BC25*Assembly!M$8+$BD25*Assembly!M$9+$BE25*Assembly!M$10+$BF25*Assembly!M$11+$BG25*Assembly!M$12+$BH25*Assembly!M$13+$BI25*Assembly!M$14+$BJ25*Assembly!M$15+$BK25*Assembly!M$16+$BL25*Assembly!M$17+$BM25*Assembly!M$18+$BN25*Assembly!M$19+$BO25*Assembly!M$20+$BP25*Assembly!M$21+$BQ25*Assembly!M$22+$BR25*Assembly!M$23+$BS25*Assembly!M$24</f>
        <v>9,150</v>
      </c>
      <c r="CF25" s="457" t="str">
        <f>$AY25*Assembly!N$4+$AZ25*Assembly!N$5+$BA25*Assembly!N$6+$BB25*Assembly!N$7+$BC25*Assembly!N$8+$BD25*Assembly!N$9+$BE25*Assembly!N$10+$BF25*Assembly!N$11+$BG25*Assembly!N$12+$BH25*Assembly!N$13+$BI25*Assembly!N$14+$BJ25*Assembly!N$15+$BK25*Assembly!N$16+$BL25*Assembly!N$17+$BM25*Assembly!N$18+$BN25*Assembly!N$19+$BO25*Assembly!N$20+$BP25*Assembly!N$21+$BQ25*Assembly!N$22+$BR25*Assembly!N$23+$BS25*Assembly!N$24</f>
        <v>1,250</v>
      </c>
      <c r="CG25" s="457" t="str">
        <f>$AY25*Assembly!O$4+$AZ25*Assembly!O$5+$BA25*Assembly!O$6+$BB25*Assembly!O$7+$BC25*Assembly!O$8+$BD25*Assembly!O$9+$BE25*Assembly!O$10+$BF25*Assembly!O$11+$BG25*Assembly!O$12+$BH25*Assembly!O$13+$BI25*Assembly!O$14+$BJ25*Assembly!O$15+$BK25*Assembly!O$16+$BL25*Assembly!O$17+$BM25*Assembly!O$18+$BN25*Assembly!O$19+$BO25*Assembly!O$20+$BP25*Assembly!O$21+$BQ25*Assembly!O$22+$BR25*Assembly!O$23+$BS25*Assembly!O$24</f>
        <v>750</v>
      </c>
      <c r="CH25" s="454" t="str">
        <f>$AY25*Assembly!P$4+$AZ25*Assembly!P$5+$BA25*Assembly!P$6+$BB25*Assembly!P$7+$BC25*Assembly!P$8+$BD25*Assembly!P$9+$BE25*Assembly!P$10+$BF25*Assembly!P$11+$BG25*Assembly!P$12+$BH25*Assembly!P$13+$BI25*Assembly!P$14+$BJ25*Assembly!P$15+$BK25*Assembly!P$16+$BL25*Assembly!P$17+$BM25*Assembly!P$18+$BN25*Assembly!P$19+$BO25*Assembly!P$20+$BP25*Assembly!P$21+$BQ25*Assembly!P$22+$BR25*Assembly!P$23+$BS25*Assembly!P$24</f>
        <v>0</v>
      </c>
      <c r="CI25" s="454" t="str">
        <f>$AY25*Assembly!Q$4+$AZ25*Assembly!Q$5+$BA25*Assembly!Q$6+$BB25*Assembly!Q$7+$BC25*Assembly!Q$8+$BD25*Assembly!Q$9+$BE25*Assembly!Q$10+$BF25*Assembly!Q$11+$BG25*Assembly!Q$12+$BH25*Assembly!Q$13+$BI25*Assembly!Q$14+$BJ25*Assembly!Q$15+$BK25*Assembly!Q$16+$BL25*Assembly!Q$17+$BM25*Assembly!Q$18+$BN25*Assembly!Q$19+$BO25*Assembly!Q$20+$BP25*Assembly!Q$21+$BQ25*Assembly!Q$22+$BR25*Assembly!Q$23+$BS25*Assembly!Q$24</f>
        <v>0</v>
      </c>
      <c r="CJ25" s="457" t="str">
        <f>$AY25*Assembly!R$4+$AZ25*Assembly!R$5+$BA25*Assembly!R$6+$BB25*Assembly!R$7+$BC25*Assembly!R$8+$BD25*Assembly!R$9+$BE25*Assembly!R$10+$BF25*Assembly!R$11+$BG25*Assembly!R$12+$BH25*Assembly!R$13+$BI25*Assembly!R$14+$BJ25*Assembly!R$15+$BK25*Assembly!R$16+$BL25*Assembly!R$17+$BM25*Assembly!R$18+$BN25*Assembly!R$19+$BO25*Assembly!R$20+$BP25*Assembly!R$21+$BQ25*Assembly!R$22+$BR25*Assembly!R$23+$BS25*Assembly!R$24</f>
        <v>0</v>
      </c>
      <c r="CK25" s="454" t="str">
        <f>$AY25*Assembly!S$4+$AZ25*Assembly!S$5+$BA25*Assembly!S$6+$BB25*Assembly!S$7+$BC25*Assembly!S$8+$BD25*Assembly!S$9+$BE25*Assembly!S$10+$BF25*Assembly!S$11+$BG25*Assembly!S$12+$BH25*Assembly!S$13+$BI25*Assembly!S$14+$BJ25*Assembly!S$15+$BK25*Assembly!S$16+$BL25*Assembly!S$17+$BM25*Assembly!S$18+$BN25*Assembly!S$19+$BO25*Assembly!S$20+$BP25*Assembly!S$21+$BQ25*Assembly!S$22+$BR25*Assembly!S$23+$BS25*Assembly!S$24</f>
        <v>0</v>
      </c>
      <c r="CL25" s="454" t="str">
        <f>$AY25*Assembly!T$4+$AZ25*Assembly!T$5+$BA25*Assembly!T$6+$BB25*Assembly!T$7+$BC25*Assembly!T$8+$BD25*Assembly!T$9+$BE25*Assembly!T$10+$BF25*Assembly!T$11+$BG25*Assembly!T$12+$BH25*Assembly!T$13+$BI25*Assembly!T$14+$BJ25*Assembly!T$15+$BK25*Assembly!T$16+$BL25*Assembly!T$17+$BM25*Assembly!T$18+$BN25*Assembly!T$19+$BO25*Assembly!T$20+$BP25*Assembly!T$21+$BQ25*Assembly!T$22+$BR25*Assembly!T$23+$BS25*Assembly!T$24</f>
        <v>0</v>
      </c>
      <c r="CM25" s="454" t="str">
        <f>$AY25*Assembly!U$4+$AZ25*Assembly!U$5+$BA25*Assembly!U$6+$BB25*Assembly!U$7+$BC25*Assembly!U$8+$BD25*Assembly!U$9+$BE25*Assembly!U$10+$BF25*Assembly!U$11+$BG25*Assembly!U$12+$BH25*Assembly!U$13+$BI25*Assembly!U$14+$BJ25*Assembly!U$15+$BK25*Assembly!U$16+$BL25*Assembly!U$17+$BM25*Assembly!U$18+$BN25*Assembly!U$19+$BO25*Assembly!U$20+$BP25*Assembly!U$21+$BQ25*Assembly!U$22+$BR25*Assembly!U$23+$BS25*Assembly!U$24</f>
        <v>0</v>
      </c>
      <c r="CN25" s="457" t="str">
        <f>$AY25*Assembly!V$4+$AZ25*Assembly!V$5+$BA25*Assembly!V$6+$BB25*Assembly!V$7+$BC25*Assembly!V$8+$BD25*Assembly!V$9+$BE25*Assembly!V$10+$BF25*Assembly!V$11+$BG25*Assembly!V$12+$BH25*Assembly!V$13+$BI25*Assembly!V$14+$BJ25*Assembly!V$15+$BK25*Assembly!V$16+$BL25*Assembly!V$17+$BM25*Assembly!V$18+$BN25*Assembly!V$19+$BO25*Assembly!V$20+$BP25*Assembly!V$21+$BQ25*Assembly!V$22+$BR25*Assembly!V$23+$BS25*Assembly!V$24</f>
        <v>0</v>
      </c>
      <c r="CO25" s="457" t="str">
        <f>CE25*Refining!$F$3</f>
        <v>16,339</v>
      </c>
      <c r="CP25" s="457" t="str">
        <f>CF25*Refining!$F$4</f>
        <v>3,906</v>
      </c>
      <c r="CQ25" s="457" t="str">
        <f>CG25*Refining!$F$5</f>
        <v>3,125</v>
      </c>
      <c r="CR25" s="457" t="str">
        <f>CH25*Refining!$F$6</f>
        <v>0</v>
      </c>
      <c r="CS25" s="457" t="str">
        <f>CI25*Refining!$F$7</f>
        <v>0</v>
      </c>
      <c r="CT25" s="457" t="str">
        <f>CJ25*Refining!$F$8</f>
        <v>0</v>
      </c>
      <c r="CU25" s="457" t="str">
        <f>CK25*Refining!$F$9</f>
        <v>0</v>
      </c>
      <c r="CV25" s="457" t="str">
        <f>CL25*Refining!$F$10</f>
        <v>0</v>
      </c>
      <c r="CW25" s="457" t="str">
        <f>CM25*Refining!$F$11</f>
        <v>0</v>
      </c>
      <c r="CX25" s="457" t="str">
        <f>CN25*Refining!$F$12</f>
        <v>0</v>
      </c>
      <c r="CY25" s="441" t="str">
        <f t="shared" ref="CY25:DR25" si="100">IF(CE25 = 0, "", CE25)</f>
        <v>9,150</v>
      </c>
      <c r="CZ25" s="442" t="str">
        <f t="shared" si="100"/>
        <v>1,250</v>
      </c>
      <c r="DA25" s="442" t="str">
        <f t="shared" si="100"/>
        <v>750</v>
      </c>
      <c r="DB25" s="443" t="str">
        <f t="shared" si="100"/>
        <v/>
      </c>
      <c r="DC25" s="444" t="str">
        <f t="shared" si="100"/>
        <v/>
      </c>
      <c r="DD25" s="442" t="str">
        <f t="shared" si="100"/>
        <v/>
      </c>
      <c r="DE25" s="444" t="str">
        <f t="shared" si="100"/>
        <v/>
      </c>
      <c r="DF25" s="444" t="str">
        <f t="shared" si="100"/>
        <v/>
      </c>
      <c r="DG25" s="442" t="str">
        <f t="shared" si="100"/>
        <v/>
      </c>
      <c r="DH25" s="445" t="str">
        <f t="shared" si="100"/>
        <v/>
      </c>
      <c r="DI25" s="441" t="str">
        <f t="shared" si="100"/>
        <v>16,339</v>
      </c>
      <c r="DJ25" s="442" t="str">
        <f t="shared" si="100"/>
        <v>3,906</v>
      </c>
      <c r="DK25" s="442" t="str">
        <f t="shared" si="100"/>
        <v>3,125</v>
      </c>
      <c r="DL25" s="442" t="str">
        <f t="shared" si="100"/>
        <v/>
      </c>
      <c r="DM25" s="446" t="str">
        <f t="shared" si="100"/>
        <v/>
      </c>
      <c r="DN25" s="442" t="str">
        <f t="shared" si="100"/>
        <v/>
      </c>
      <c r="DO25" s="442" t="str">
        <f t="shared" si="100"/>
        <v/>
      </c>
      <c r="DP25" s="442" t="str">
        <f t="shared" si="100"/>
        <v/>
      </c>
      <c r="DQ25" s="442" t="str">
        <f t="shared" si="100"/>
        <v/>
      </c>
      <c r="DR25" s="445" t="str">
        <f t="shared" si="100"/>
        <v/>
      </c>
      <c r="DS25" s="447" t="str">
        <f t="shared" si="15"/>
        <v>11,150</v>
      </c>
      <c r="DT25" s="448" t="str">
        <f t="shared" si="16"/>
        <v>23,371</v>
      </c>
      <c r="DU25" s="434" t="str">
        <f>CY25*'Ores &amp; Ingots'!$C$3+CZ25*'Ores &amp; Ingots'!$C$4+DA25*'Ores &amp; Ingots'!$C$5+DB25*'Ores &amp; Ingots'!$C$6+DC25*'Ores &amp; Ingots'!$C$7+DD25*'Ores &amp; Ingots'!$C$8+DE25*'Ores &amp; Ingots'!$C$9+DF25*'Ores &amp; Ingots'!$C$10+DG25*'Ores &amp; Ingots'!$C$11+DH25*'Ores &amp; Ingots'!$C$12</f>
        <v>1,386</v>
      </c>
      <c r="DV25" s="434" t="str">
        <f>DI25*'Ores &amp; Ingots'!$B$3+DJ25*'Ores &amp; Ingots'!$B$4+DK25*'Ores &amp; Ingots'!$B$5+DL25*'Ores &amp; Ingots'!$B$6+DM25*'Ores &amp; Ingots'!$B$7+DN25*'Ores &amp; Ingots'!$B$8+DO25*'Ores &amp; Ingots'!$B$9+DP25*'Ores &amp; Ingots'!$B$10+DQ25*'Ores &amp; Ingots'!$B$11+DR25*'Ores &amp; Ingots'!$B$12</f>
        <v>8,647</v>
      </c>
      <c r="DW25" s="448" t="str">
        <f>CY25*Refining!$G$3+CZ25*Refining!$G$4+DA25*Refining!$G$5+DB25*Refining!$G$6+DC25*Refining!$G$7+DD25*Refining!$G$8+DE25*Refining!$G$9+DF25*Refining!$G$10+DG25*Refining!$G$11+DH25*Refining!$G$12</f>
        <v>16,253</v>
      </c>
      <c r="DX25" s="448" t="str">
        <f t="shared" si="17"/>
        <v>2,528,312</v>
      </c>
      <c r="DY25" s="449" t="str">
        <f t="shared" si="18"/>
        <v>2.5283</v>
      </c>
      <c r="DZ25" s="447" t="str">
        <f t="shared" si="19"/>
        <v>17,703</v>
      </c>
      <c r="EA25" s="446" t="str">
        <f t="shared" ref="EA25:EB25" si="101">DZ25/60</f>
        <v>295.1</v>
      </c>
      <c r="EB25" s="446" t="str">
        <f t="shared" si="101"/>
        <v>4.9</v>
      </c>
      <c r="EC25" s="450" t="str">
        <f t="shared" si="21"/>
        <v>0.20</v>
      </c>
      <c r="ED25" s="447" t="str">
        <f t="shared" si="22"/>
        <v>2,747,645</v>
      </c>
      <c r="EE25" s="446" t="str">
        <f t="shared" ref="EE25:EF25" si="102">ED25/1000</f>
        <v>2,747.6</v>
      </c>
      <c r="EF25" s="451" t="str">
        <f t="shared" si="102"/>
        <v>2.75</v>
      </c>
      <c r="EG25" s="452" t="str">
        <f t="shared" si="24"/>
        <v>2.7476</v>
      </c>
      <c r="EH25" s="225"/>
    </row>
    <row r="26">
      <c r="A26" s="33"/>
      <c r="B26" s="226" t="s">
        <v>924</v>
      </c>
      <c r="C26" s="227" t="s">
        <v>885</v>
      </c>
      <c r="D26" s="227">
        <v>3.0</v>
      </c>
      <c r="E26" s="227">
        <v>3.0</v>
      </c>
      <c r="F26" s="227">
        <v>3.0</v>
      </c>
      <c r="G26" s="420" t="str">
        <f t="shared" si="5"/>
        <v>3.375</v>
      </c>
      <c r="H26" s="421">
        <v>40.0</v>
      </c>
      <c r="I26" s="421">
        <v>40.0</v>
      </c>
      <c r="J26" s="421" t="str">
        <f>H26/Main!$D$9</f>
        <v>40</v>
      </c>
      <c r="K26" s="421" t="str">
        <f>I26/Main!$D$10</f>
        <v>40</v>
      </c>
      <c r="L26" s="422" t="str">
        <f t="shared" si="6"/>
        <v>1.0</v>
      </c>
      <c r="M26" s="422">
        <v>1.0</v>
      </c>
      <c r="N26" s="495">
        <v>0.001</v>
      </c>
      <c r="O26" s="424">
        <v>800000.0</v>
      </c>
      <c r="P26" s="423"/>
      <c r="Q26" s="424"/>
      <c r="R26" s="423"/>
      <c r="S26" s="425"/>
      <c r="T26" s="425"/>
      <c r="U26" s="424">
        <v>400000.0</v>
      </c>
      <c r="V26" s="423"/>
      <c r="W26" s="423"/>
      <c r="X26" s="423"/>
      <c r="Y26" s="423"/>
      <c r="Z26" s="423"/>
      <c r="AA26" s="423"/>
      <c r="AB26" s="423"/>
      <c r="AC26" s="426"/>
      <c r="AD26" s="427">
        <v>30.0</v>
      </c>
      <c r="AE26" s="427">
        <v>0.0</v>
      </c>
      <c r="AF26" s="427">
        <v>0.0</v>
      </c>
      <c r="AG26" s="428">
        <v>10.0</v>
      </c>
      <c r="AH26" s="427">
        <v>30.0</v>
      </c>
      <c r="AI26" s="427">
        <v>0.0</v>
      </c>
      <c r="AJ26" s="427">
        <v>0.0</v>
      </c>
      <c r="AK26" s="427">
        <v>0.0</v>
      </c>
      <c r="AL26" s="427">
        <v>0.0</v>
      </c>
      <c r="AM26" s="427">
        <v>0.0</v>
      </c>
      <c r="AN26" s="427">
        <v>0.0</v>
      </c>
      <c r="AO26" s="427">
        <v>22.0</v>
      </c>
      <c r="AP26" s="427">
        <v>0.0</v>
      </c>
      <c r="AQ26" s="427">
        <v>0.0</v>
      </c>
      <c r="AR26" s="427">
        <v>0.0</v>
      </c>
      <c r="AS26" s="427">
        <v>0.0</v>
      </c>
      <c r="AT26" s="427">
        <v>0.0</v>
      </c>
      <c r="AU26" s="427">
        <v>0.0</v>
      </c>
      <c r="AV26" s="427">
        <v>0.0</v>
      </c>
      <c r="AW26" s="427">
        <v>0.0</v>
      </c>
      <c r="AX26" s="427">
        <v>0.0</v>
      </c>
      <c r="AY26" s="429" t="str">
        <f t="shared" ref="AY26:BS26" si="103">IF(AD26 = 0, "", AD26)</f>
        <v>30</v>
      </c>
      <c r="AZ26" s="430" t="str">
        <f t="shared" si="103"/>
        <v/>
      </c>
      <c r="BA26" s="430" t="str">
        <f t="shared" si="103"/>
        <v/>
      </c>
      <c r="BB26" s="431" t="str">
        <f t="shared" si="103"/>
        <v>10</v>
      </c>
      <c r="BC26" s="430" t="str">
        <f t="shared" si="103"/>
        <v>30</v>
      </c>
      <c r="BD26" s="430" t="str">
        <f t="shared" si="103"/>
        <v/>
      </c>
      <c r="BE26" s="430" t="str">
        <f t="shared" si="103"/>
        <v/>
      </c>
      <c r="BF26" s="430" t="str">
        <f t="shared" si="103"/>
        <v/>
      </c>
      <c r="BG26" s="430" t="str">
        <f t="shared" si="103"/>
        <v/>
      </c>
      <c r="BH26" s="430" t="str">
        <f t="shared" si="103"/>
        <v/>
      </c>
      <c r="BI26" s="430" t="str">
        <f t="shared" si="103"/>
        <v/>
      </c>
      <c r="BJ26" s="430" t="str">
        <f t="shared" si="103"/>
        <v>22</v>
      </c>
      <c r="BK26" s="430" t="str">
        <f t="shared" si="103"/>
        <v/>
      </c>
      <c r="BL26" s="430" t="str">
        <f t="shared" si="103"/>
        <v/>
      </c>
      <c r="BM26" s="430" t="str">
        <f t="shared" si="103"/>
        <v/>
      </c>
      <c r="BN26" s="430" t="str">
        <f t="shared" si="103"/>
        <v/>
      </c>
      <c r="BO26" s="430" t="str">
        <f t="shared" si="103"/>
        <v/>
      </c>
      <c r="BP26" s="430" t="str">
        <f t="shared" si="103"/>
        <v/>
      </c>
      <c r="BQ26" s="430" t="str">
        <f t="shared" si="103"/>
        <v/>
      </c>
      <c r="BR26" s="430" t="str">
        <f t="shared" si="103"/>
        <v/>
      </c>
      <c r="BS26" s="432" t="str">
        <f t="shared" si="103"/>
        <v/>
      </c>
      <c r="BT26" s="433" t="str">
        <f>$AY26*Assembly!Y$4+$AZ26*Assembly!Y$5+$BA26*Assembly!Y$6+$BB26*Assembly!Y$7+$BC26*Assembly!Y$8+$BD26*Assembly!Y$9+$BE26*Assembly!Y$10+$BF26*Assembly!Y$11+$BG26*Assembly!Y$12+$BH26*Assembly!Y$13+$BI26*Assembly!Y$14+$BJ26*Assembly!Y$15+$BK26*Assembly!Y$16+$BL26*Assembly!Y$17+$BM26*Assembly!Y$18+$BN26*Assembly!Y$19+$BO26*Assembly!Y$20+$BP26*Assembly!Y$21+$BQ26*Assembly!Y$22+$BR26*Assembly!Y$23+$BS26*Assembly!Y$24</f>
        <v>1,222</v>
      </c>
      <c r="BU26" s="434" t="str">
        <f t="shared" si="8"/>
        <v>362</v>
      </c>
      <c r="BV26" s="434" t="str">
        <f>$AY26*Assembly!AC$4+$AZ26*Assembly!AC$5+$BA26*Assembly!AC$6+$BB26*Assembly!AC$7+$BC26*Assembly!AC$8+$BD26*Assembly!AC$9+$BE26*Assembly!AC$10+$BF26*Assembly!AC$11+$BG26*Assembly!AC$12+$BH26*Assembly!AC$13+$BI26*Assembly!AC$14+$BJ26*Assembly!AC$15+$BK26*Assembly!AC$16+$BL26*Assembly!AC$17+$BM26*Assembly!AC$18+$BN26*Assembly!AC$19+$BO26*Assembly!AC$20+$BP26*Assembly!AC$21+$BQ26*Assembly!AC$22+$BR26*Assembly!AC$23+$BS26*Assembly!AC$24</f>
        <v>5,160</v>
      </c>
      <c r="BW26" s="435" t="str">
        <f t="shared" si="9"/>
        <v>4.22</v>
      </c>
      <c r="BX26" s="436" t="str">
        <f t="shared" si="10"/>
        <v>1529</v>
      </c>
      <c r="BY26" s="437" t="str">
        <f t="shared" si="11"/>
        <v>14.3</v>
      </c>
      <c r="BZ26" s="438" t="str">
        <f t="shared" si="79"/>
        <v>327.3 W</v>
      </c>
      <c r="CA26" s="434" t="str">
        <f>$AY26*Assembly!X$4+$AZ26*Assembly!X$5+$BA26*Assembly!X$6+$BB26*Assembly!X$7+$BC26*Assembly!X$8+$BD26*Assembly!X$9+$BE26*Assembly!X$10+$BF26*Assembly!X$11+$BG26*Assembly!X$12+$BH26*Assembly!X$13+$BI26*Assembly!X$14+$BJ26*Assembly!X$15+$BK26*Assembly!X$16+$BL26*Assembly!X$17+$BM26*Assembly!X$18+$BN26*Assembly!X$19+$BO26*Assembly!X$20+$BP26*Assembly!X$21+$BQ26*Assembly!X$22+$BR26*Assembly!X$23+$BS26*Assembly!X$24</f>
        <v>204</v>
      </c>
      <c r="CB26" s="434" t="str">
        <f t="shared" si="12"/>
        <v>31,733</v>
      </c>
      <c r="CC26" s="439" t="str">
        <f t="shared" si="13"/>
        <v>0.0317</v>
      </c>
      <c r="CD26" s="440" t="str">
        <f>$AY26*Assembly!AB$4+$AZ26*Assembly!AB$5+$BA26*Assembly!AB$6+$BB26*Assembly!AB$7+$BC26*Assembly!AB$8+$BD26*Assembly!AB$9+$BE26*Assembly!AB$10+$BF26*Assembly!AB$11+$BG26*Assembly!AB$12+$BH26*Assembly!AB$13+$BI26*Assembly!AB$14+$BJ26*Assembly!AB$15+$BK26*Assembly!AB$16+$BL26*Assembly!AB$17+$BM26*Assembly!AB$18+$BN26*Assembly!AB$19+$BO26*Assembly!AB$20+$BP26*Assembly!AB$21+$BQ26*Assembly!AB$22+$BR26*Assembly!AB$23+$BS26*Assembly!AB$24</f>
        <v>860</v>
      </c>
      <c r="CE26" s="424" t="str">
        <f>$AY26*Assembly!M$4+$AZ26*Assembly!M$5+$BA26*Assembly!M$6+$BB26*Assembly!M$7+$BC26*Assembly!M$8+$BD26*Assembly!M$9+$BE26*Assembly!M$10+$BF26*Assembly!M$11+$BG26*Assembly!M$12+$BH26*Assembly!M$13+$BI26*Assembly!M$14+$BJ26*Assembly!M$15+$BK26*Assembly!M$16+$BL26*Assembly!M$17+$BM26*Assembly!M$18+$BN26*Assembly!M$19+$BO26*Assembly!M$20+$BP26*Assembly!M$21+$BQ26*Assembly!M$22+$BR26*Assembly!M$23+$BS26*Assembly!M$24</f>
        <v>1,494</v>
      </c>
      <c r="CF26" s="424" t="str">
        <f>$AY26*Assembly!N$4+$AZ26*Assembly!N$5+$BA26*Assembly!N$6+$BB26*Assembly!N$7+$BC26*Assembly!N$8+$BD26*Assembly!N$9+$BE26*Assembly!N$10+$BF26*Assembly!N$11+$BG26*Assembly!N$12+$BH26*Assembly!N$13+$BI26*Assembly!N$14+$BJ26*Assembly!N$15+$BK26*Assembly!N$16+$BL26*Assembly!N$17+$BM26*Assembly!N$18+$BN26*Assembly!N$19+$BO26*Assembly!N$20+$BP26*Assembly!N$21+$BQ26*Assembly!N$22+$BR26*Assembly!N$23+$BS26*Assembly!N$24</f>
        <v>110</v>
      </c>
      <c r="CG26" s="424" t="str">
        <f>$AY26*Assembly!O$4+$AZ26*Assembly!O$5+$BA26*Assembly!O$6+$BB26*Assembly!O$7+$BC26*Assembly!O$8+$BD26*Assembly!O$9+$BE26*Assembly!O$10+$BF26*Assembly!O$11+$BG26*Assembly!O$12+$BH26*Assembly!O$13+$BI26*Assembly!O$14+$BJ26*Assembly!O$15+$BK26*Assembly!O$16+$BL26*Assembly!O$17+$BM26*Assembly!O$18+$BN26*Assembly!O$19+$BO26*Assembly!O$20+$BP26*Assembly!O$21+$BQ26*Assembly!O$22+$BR26*Assembly!O$23+$BS26*Assembly!O$24</f>
        <v>66</v>
      </c>
      <c r="CH26" s="421" t="str">
        <f>$AY26*Assembly!P$4+$AZ26*Assembly!P$5+$BA26*Assembly!P$6+$BB26*Assembly!P$7+$BC26*Assembly!P$8+$BD26*Assembly!P$9+$BE26*Assembly!P$10+$BF26*Assembly!P$11+$BG26*Assembly!P$12+$BH26*Assembly!P$13+$BI26*Assembly!P$14+$BJ26*Assembly!P$15+$BK26*Assembly!P$16+$BL26*Assembly!P$17+$BM26*Assembly!P$18+$BN26*Assembly!P$19+$BO26*Assembly!P$20+$BP26*Assembly!P$21+$BQ26*Assembly!P$22+$BR26*Assembly!P$23+$BS26*Assembly!P$24</f>
        <v>0</v>
      </c>
      <c r="CI26" s="421" t="str">
        <f>$AY26*Assembly!Q$4+$AZ26*Assembly!Q$5+$BA26*Assembly!Q$6+$BB26*Assembly!Q$7+$BC26*Assembly!Q$8+$BD26*Assembly!Q$9+$BE26*Assembly!Q$10+$BF26*Assembly!Q$11+$BG26*Assembly!Q$12+$BH26*Assembly!Q$13+$BI26*Assembly!Q$14+$BJ26*Assembly!Q$15+$BK26*Assembly!Q$16+$BL26*Assembly!Q$17+$BM26*Assembly!Q$18+$BN26*Assembly!Q$19+$BO26*Assembly!Q$20+$BP26*Assembly!Q$21+$BQ26*Assembly!Q$22+$BR26*Assembly!Q$23+$BS26*Assembly!Q$24</f>
        <v>0</v>
      </c>
      <c r="CJ26" s="424" t="str">
        <f>$AY26*Assembly!R$4+$AZ26*Assembly!R$5+$BA26*Assembly!R$6+$BB26*Assembly!R$7+$BC26*Assembly!R$8+$BD26*Assembly!R$9+$BE26*Assembly!R$10+$BF26*Assembly!R$11+$BG26*Assembly!R$12+$BH26*Assembly!R$13+$BI26*Assembly!R$14+$BJ26*Assembly!R$15+$BK26*Assembly!R$16+$BL26*Assembly!R$17+$BM26*Assembly!R$18+$BN26*Assembly!R$19+$BO26*Assembly!R$20+$BP26*Assembly!R$21+$BQ26*Assembly!R$22+$BR26*Assembly!R$23+$BS26*Assembly!R$24</f>
        <v>0</v>
      </c>
      <c r="CK26" s="421" t="str">
        <f>$AY26*Assembly!S$4+$AZ26*Assembly!S$5+$BA26*Assembly!S$6+$BB26*Assembly!S$7+$BC26*Assembly!S$8+$BD26*Assembly!S$9+$BE26*Assembly!S$10+$BF26*Assembly!S$11+$BG26*Assembly!S$12+$BH26*Assembly!S$13+$BI26*Assembly!S$14+$BJ26*Assembly!S$15+$BK26*Assembly!S$16+$BL26*Assembly!S$17+$BM26*Assembly!S$18+$BN26*Assembly!S$19+$BO26*Assembly!S$20+$BP26*Assembly!S$21+$BQ26*Assembly!S$22+$BR26*Assembly!S$23+$BS26*Assembly!S$24</f>
        <v>0</v>
      </c>
      <c r="CL26" s="421" t="str">
        <f>$AY26*Assembly!T$4+$AZ26*Assembly!T$5+$BA26*Assembly!T$6+$BB26*Assembly!T$7+$BC26*Assembly!T$8+$BD26*Assembly!T$9+$BE26*Assembly!T$10+$BF26*Assembly!T$11+$BG26*Assembly!T$12+$BH26*Assembly!T$13+$BI26*Assembly!T$14+$BJ26*Assembly!T$15+$BK26*Assembly!T$16+$BL26*Assembly!T$17+$BM26*Assembly!T$18+$BN26*Assembly!T$19+$BO26*Assembly!T$20+$BP26*Assembly!T$21+$BQ26*Assembly!T$22+$BR26*Assembly!T$23+$BS26*Assembly!T$24</f>
        <v>0</v>
      </c>
      <c r="CM26" s="421" t="str">
        <f>$AY26*Assembly!U$4+$AZ26*Assembly!U$5+$BA26*Assembly!U$6+$BB26*Assembly!U$7+$BC26*Assembly!U$8+$BD26*Assembly!U$9+$BE26*Assembly!U$10+$BF26*Assembly!U$11+$BG26*Assembly!U$12+$BH26*Assembly!U$13+$BI26*Assembly!U$14+$BJ26*Assembly!U$15+$BK26*Assembly!U$16+$BL26*Assembly!U$17+$BM26*Assembly!U$18+$BN26*Assembly!U$19+$BO26*Assembly!U$20+$BP26*Assembly!U$21+$BQ26*Assembly!U$22+$BR26*Assembly!U$23+$BS26*Assembly!U$24</f>
        <v>0</v>
      </c>
      <c r="CN26" s="424" t="str">
        <f>$AY26*Assembly!V$4+$AZ26*Assembly!V$5+$BA26*Assembly!V$6+$BB26*Assembly!V$7+$BC26*Assembly!V$8+$BD26*Assembly!V$9+$BE26*Assembly!V$10+$BF26*Assembly!V$11+$BG26*Assembly!V$12+$BH26*Assembly!V$13+$BI26*Assembly!V$14+$BJ26*Assembly!V$15+$BK26*Assembly!V$16+$BL26*Assembly!V$17+$BM26*Assembly!V$18+$BN26*Assembly!V$19+$BO26*Assembly!V$20+$BP26*Assembly!V$21+$BQ26*Assembly!V$22+$BR26*Assembly!V$23+$BS26*Assembly!V$24</f>
        <v>0</v>
      </c>
      <c r="CO26" s="424" t="str">
        <f>CE26*Refining!$F$3</f>
        <v>2,668</v>
      </c>
      <c r="CP26" s="424" t="str">
        <f>CF26*Refining!$F$4</f>
        <v>344</v>
      </c>
      <c r="CQ26" s="424" t="str">
        <f>CG26*Refining!$F$5</f>
        <v>275</v>
      </c>
      <c r="CR26" s="424" t="str">
        <f>CH26*Refining!$F$6</f>
        <v>0</v>
      </c>
      <c r="CS26" s="424" t="str">
        <f>CI26*Refining!$F$7</f>
        <v>0</v>
      </c>
      <c r="CT26" s="424" t="str">
        <f>CJ26*Refining!$F$8</f>
        <v>0</v>
      </c>
      <c r="CU26" s="424" t="str">
        <f>CK26*Refining!$F$9</f>
        <v>0</v>
      </c>
      <c r="CV26" s="424" t="str">
        <f>CL26*Refining!$F$10</f>
        <v>0</v>
      </c>
      <c r="CW26" s="424" t="str">
        <f>CM26*Refining!$F$11</f>
        <v>0</v>
      </c>
      <c r="CX26" s="424" t="str">
        <f>CN26*Refining!$F$12</f>
        <v>0</v>
      </c>
      <c r="CY26" s="441" t="str">
        <f t="shared" ref="CY26:DR26" si="104">IF(CE26 = 0, "", CE26)</f>
        <v>1,494</v>
      </c>
      <c r="CZ26" s="442" t="str">
        <f t="shared" si="104"/>
        <v>110</v>
      </c>
      <c r="DA26" s="442" t="str">
        <f t="shared" si="104"/>
        <v>66</v>
      </c>
      <c r="DB26" s="443" t="str">
        <f t="shared" si="104"/>
        <v/>
      </c>
      <c r="DC26" s="444" t="str">
        <f t="shared" si="104"/>
        <v/>
      </c>
      <c r="DD26" s="442" t="str">
        <f t="shared" si="104"/>
        <v/>
      </c>
      <c r="DE26" s="444" t="str">
        <f t="shared" si="104"/>
        <v/>
      </c>
      <c r="DF26" s="444" t="str">
        <f t="shared" si="104"/>
        <v/>
      </c>
      <c r="DG26" s="442" t="str">
        <f t="shared" si="104"/>
        <v/>
      </c>
      <c r="DH26" s="445" t="str">
        <f t="shared" si="104"/>
        <v/>
      </c>
      <c r="DI26" s="441" t="str">
        <f t="shared" si="104"/>
        <v>2,668</v>
      </c>
      <c r="DJ26" s="442" t="str">
        <f t="shared" si="104"/>
        <v>344</v>
      </c>
      <c r="DK26" s="442" t="str">
        <f t="shared" si="104"/>
        <v>275</v>
      </c>
      <c r="DL26" s="442" t="str">
        <f t="shared" si="104"/>
        <v/>
      </c>
      <c r="DM26" s="446" t="str">
        <f t="shared" si="104"/>
        <v/>
      </c>
      <c r="DN26" s="442" t="str">
        <f t="shared" si="104"/>
        <v/>
      </c>
      <c r="DO26" s="442" t="str">
        <f t="shared" si="104"/>
        <v/>
      </c>
      <c r="DP26" s="442" t="str">
        <f t="shared" si="104"/>
        <v/>
      </c>
      <c r="DQ26" s="442" t="str">
        <f t="shared" si="104"/>
        <v/>
      </c>
      <c r="DR26" s="445" t="str">
        <f t="shared" si="104"/>
        <v/>
      </c>
      <c r="DS26" s="447" t="str">
        <f t="shared" si="15"/>
        <v>1,670</v>
      </c>
      <c r="DT26" s="448" t="str">
        <f t="shared" si="16"/>
        <v>3,287</v>
      </c>
      <c r="DU26" s="434" t="str">
        <f>CY26*'Ores &amp; Ingots'!$C$3+CZ26*'Ores &amp; Ingots'!$C$4+DA26*'Ores &amp; Ingots'!$C$5+DB26*'Ores &amp; Ingots'!$C$6+DC26*'Ores &amp; Ingots'!$C$7+DD26*'Ores &amp; Ingots'!$C$8+DE26*'Ores &amp; Ingots'!$C$9+DF26*'Ores &amp; Ingots'!$C$10+DG26*'Ores &amp; Ingots'!$C$11+DH26*'Ores &amp; Ingots'!$C$12</f>
        <v>209</v>
      </c>
      <c r="DV26" s="434" t="str">
        <f>DI26*'Ores &amp; Ingots'!$B$3+DJ26*'Ores &amp; Ingots'!$B$4+DK26*'Ores &amp; Ingots'!$B$5+DL26*'Ores &amp; Ingots'!$B$6+DM26*'Ores &amp; Ingots'!$B$7+DN26*'Ores &amp; Ingots'!$B$8+DO26*'Ores &amp; Ingots'!$B$9+DP26*'Ores &amp; Ingots'!$B$10+DQ26*'Ores &amp; Ingots'!$B$11+DR26*'Ores &amp; Ingots'!$B$12</f>
        <v>1,216</v>
      </c>
      <c r="DW26" s="448" t="str">
        <f>CY26*Refining!$G$3+CZ26*Refining!$G$4+DA26*Refining!$G$5+DB26*Refining!$G$6+DC26*Refining!$G$7+DD26*Refining!$G$8+DE26*Refining!$G$9+DF26*Refining!$G$10+DG26*Refining!$G$11+DH26*Refining!$G$12</f>
        <v>1,478</v>
      </c>
      <c r="DX26" s="448" t="str">
        <f t="shared" si="17"/>
        <v>229,850</v>
      </c>
      <c r="DY26" s="449" t="str">
        <f t="shared" si="18"/>
        <v>0.2299</v>
      </c>
      <c r="DZ26" s="447" t="str">
        <f t="shared" si="19"/>
        <v>1,722</v>
      </c>
      <c r="EA26" s="446" t="str">
        <f t="shared" ref="EA26:EB26" si="105">DZ26/60</f>
        <v>28.7</v>
      </c>
      <c r="EB26" s="446" t="str">
        <f t="shared" si="105"/>
        <v>0.5</v>
      </c>
      <c r="EC26" s="450" t="str">
        <f t="shared" si="21"/>
        <v>0.02</v>
      </c>
      <c r="ED26" s="447" t="str">
        <f t="shared" si="22"/>
        <v>261,584</v>
      </c>
      <c r="EE26" s="446" t="str">
        <f t="shared" ref="EE26:EF26" si="106">ED26/1000</f>
        <v>261.6</v>
      </c>
      <c r="EF26" s="451" t="str">
        <f t="shared" si="106"/>
        <v>0.26</v>
      </c>
      <c r="EG26" s="452" t="str">
        <f t="shared" si="24"/>
        <v>0.2616</v>
      </c>
      <c r="EH26" s="225"/>
    </row>
    <row r="27">
      <c r="A27" s="33"/>
      <c r="B27" s="226" t="s">
        <v>925</v>
      </c>
      <c r="C27" s="227" t="s">
        <v>886</v>
      </c>
      <c r="D27" s="227">
        <v>1.0</v>
      </c>
      <c r="E27" s="227">
        <v>1.0</v>
      </c>
      <c r="F27" s="227">
        <v>3.0</v>
      </c>
      <c r="G27" s="453" t="str">
        <f t="shared" si="5"/>
        <v>46.875</v>
      </c>
      <c r="H27" s="454">
        <v>25.0</v>
      </c>
      <c r="I27" s="454">
        <v>25.0</v>
      </c>
      <c r="J27" s="454" t="str">
        <f>H27/Main!$D$9</f>
        <v>25</v>
      </c>
      <c r="K27" s="454" t="str">
        <f>I27/Main!$D$10</f>
        <v>25</v>
      </c>
      <c r="L27" s="455" t="str">
        <f t="shared" si="6"/>
        <v>1.0</v>
      </c>
      <c r="M27" s="455">
        <v>1.0</v>
      </c>
      <c r="N27" s="457">
        <v>2.0</v>
      </c>
      <c r="O27" s="457">
        <v>2360000.0</v>
      </c>
      <c r="P27" s="456"/>
      <c r="Q27" s="457"/>
      <c r="R27" s="456"/>
      <c r="S27" s="458"/>
      <c r="T27" s="458"/>
      <c r="U27" s="457">
        <v>420000.0</v>
      </c>
      <c r="V27" s="456"/>
      <c r="W27" s="456"/>
      <c r="X27" s="456"/>
      <c r="Y27" s="456"/>
      <c r="Z27" s="456"/>
      <c r="AA27" s="456"/>
      <c r="AB27" s="456"/>
      <c r="AC27" s="459" t="s">
        <v>12</v>
      </c>
      <c r="AD27" s="427">
        <v>35.0</v>
      </c>
      <c r="AE27" s="427">
        <v>0.0</v>
      </c>
      <c r="AF27" s="427">
        <v>0.0</v>
      </c>
      <c r="AG27" s="427">
        <v>8.0</v>
      </c>
      <c r="AH27" s="427">
        <v>50.0</v>
      </c>
      <c r="AI27" s="427">
        <v>0.0</v>
      </c>
      <c r="AJ27" s="428">
        <v>113.0</v>
      </c>
      <c r="AK27" s="427">
        <v>0.0</v>
      </c>
      <c r="AL27" s="427">
        <v>0.0</v>
      </c>
      <c r="AM27" s="427">
        <v>0.0</v>
      </c>
      <c r="AN27" s="427">
        <v>0.0</v>
      </c>
      <c r="AO27" s="427">
        <v>10.0</v>
      </c>
      <c r="AP27" s="427">
        <v>0.0</v>
      </c>
      <c r="AQ27" s="427">
        <v>0.0</v>
      </c>
      <c r="AR27" s="427">
        <v>0.0</v>
      </c>
      <c r="AS27" s="427">
        <v>0.0</v>
      </c>
      <c r="AT27" s="427">
        <v>0.0</v>
      </c>
      <c r="AU27" s="427">
        <v>0.0</v>
      </c>
      <c r="AV27" s="427">
        <v>0.0</v>
      </c>
      <c r="AW27" s="427">
        <v>0.0</v>
      </c>
      <c r="AX27" s="427">
        <v>0.0</v>
      </c>
      <c r="AY27" s="429" t="str">
        <f t="shared" ref="AY27:BS27" si="107">IF(AD27 = 0, "", AD27)</f>
        <v>35</v>
      </c>
      <c r="AZ27" s="430" t="str">
        <f t="shared" si="107"/>
        <v/>
      </c>
      <c r="BA27" s="430" t="str">
        <f t="shared" si="107"/>
        <v/>
      </c>
      <c r="BB27" s="430" t="str">
        <f t="shared" si="107"/>
        <v>8</v>
      </c>
      <c r="BC27" s="430" t="str">
        <f t="shared" si="107"/>
        <v>50</v>
      </c>
      <c r="BD27" s="430" t="str">
        <f t="shared" si="107"/>
        <v/>
      </c>
      <c r="BE27" s="431" t="str">
        <f t="shared" si="107"/>
        <v>113</v>
      </c>
      <c r="BF27" s="430" t="str">
        <f t="shared" si="107"/>
        <v/>
      </c>
      <c r="BG27" s="430" t="str">
        <f t="shared" si="107"/>
        <v/>
      </c>
      <c r="BH27" s="430" t="str">
        <f t="shared" si="107"/>
        <v/>
      </c>
      <c r="BI27" s="430" t="str">
        <f t="shared" si="107"/>
        <v/>
      </c>
      <c r="BJ27" s="430" t="str">
        <f t="shared" si="107"/>
        <v>10</v>
      </c>
      <c r="BK27" s="430" t="str">
        <f t="shared" si="107"/>
        <v/>
      </c>
      <c r="BL27" s="430" t="str">
        <f t="shared" si="107"/>
        <v/>
      </c>
      <c r="BM27" s="430" t="str">
        <f t="shared" si="107"/>
        <v/>
      </c>
      <c r="BN27" s="430" t="str">
        <f t="shared" si="107"/>
        <v/>
      </c>
      <c r="BO27" s="430" t="str">
        <f t="shared" si="107"/>
        <v/>
      </c>
      <c r="BP27" s="430" t="str">
        <f t="shared" si="107"/>
        <v/>
      </c>
      <c r="BQ27" s="430" t="str">
        <f t="shared" si="107"/>
        <v/>
      </c>
      <c r="BR27" s="430" t="str">
        <f t="shared" si="107"/>
        <v/>
      </c>
      <c r="BS27" s="432" t="str">
        <f t="shared" si="107"/>
        <v/>
      </c>
      <c r="BT27" s="433" t="str">
        <f>$AY27*Assembly!Y$4+$AZ27*Assembly!Y$5+$BA27*Assembly!Y$6+$BB27*Assembly!Y$7+$BC27*Assembly!Y$8+$BD27*Assembly!Y$9+$BE27*Assembly!Y$10+$BF27*Assembly!Y$11+$BG27*Assembly!Y$12+$BH27*Assembly!Y$13+$BI27*Assembly!Y$14+$BJ27*Assembly!Y$15+$BK27*Assembly!Y$16+$BL27*Assembly!Y$17+$BM27*Assembly!Y$18+$BN27*Assembly!Y$19+$BO27*Assembly!Y$20+$BP27*Assembly!Y$21+$BQ27*Assembly!Y$22+$BR27*Assembly!Y$23+$BS27*Assembly!Y$24</f>
        <v>4,072</v>
      </c>
      <c r="BU27" s="434" t="str">
        <f t="shared" si="8"/>
        <v>87</v>
      </c>
      <c r="BV27" s="434" t="str">
        <f>$AY27*Assembly!AC$4+$AZ27*Assembly!AC$5+$BA27*Assembly!AC$6+$BB27*Assembly!AC$7+$BC27*Assembly!AC$8+$BD27*Assembly!AC$9+$BE27*Assembly!AC$10+$BF27*Assembly!AC$11+$BG27*Assembly!AC$12+$BH27*Assembly!AC$13+$BI27*Assembly!AC$14+$BJ27*Assembly!AC$15+$BK27*Assembly!AC$16+$BL27*Assembly!AC$17+$BM27*Assembly!AC$18+$BN27*Assembly!AC$19+$BO27*Assembly!AC$20+$BP27*Assembly!AC$21+$BQ27*Assembly!AC$22+$BR27*Assembly!AC$23+$BS27*Assembly!AC$24</f>
        <v>10,300</v>
      </c>
      <c r="BW27" s="435" t="str">
        <f t="shared" si="9"/>
        <v>2.53</v>
      </c>
      <c r="BX27" s="436" t="str">
        <f t="shared" si="10"/>
        <v>220</v>
      </c>
      <c r="BY27" s="437" t="str">
        <f t="shared" si="11"/>
        <v>118.6</v>
      </c>
      <c r="BZ27" s="438" t="str">
        <f t="shared" si="79"/>
        <v>103.1 W</v>
      </c>
      <c r="CA27" s="434" t="str">
        <f>$AY27*Assembly!X$4+$AZ27*Assembly!X$5+$BA27*Assembly!X$6+$BB27*Assembly!X$7+$BC27*Assembly!X$8+$BD27*Assembly!X$9+$BE27*Assembly!X$10+$BF27*Assembly!X$11+$BG27*Assembly!X$12+$BH27*Assembly!X$13+$BI27*Assembly!X$14+$BJ27*Assembly!X$15+$BK27*Assembly!X$16+$BL27*Assembly!X$17+$BM27*Assembly!X$18+$BN27*Assembly!X$19+$BO27*Assembly!X$20+$BP27*Assembly!X$21+$BQ27*Assembly!X$22+$BR27*Assembly!X$23+$BS27*Assembly!X$24</f>
        <v>376</v>
      </c>
      <c r="CB27" s="434" t="str">
        <f t="shared" si="12"/>
        <v>58,489</v>
      </c>
      <c r="CC27" s="439" t="str">
        <f t="shared" si="13"/>
        <v>0.0585</v>
      </c>
      <c r="CD27" s="440" t="str">
        <f>$AY27*Assembly!AB$4+$AZ27*Assembly!AB$5+$BA27*Assembly!AB$6+$BB27*Assembly!AB$7+$BC27*Assembly!AB$8+$BD27*Assembly!AB$9+$BE27*Assembly!AB$10+$BF27*Assembly!AB$11+$BG27*Assembly!AB$12+$BH27*Assembly!AB$13+$BI27*Assembly!AB$14+$BJ27*Assembly!AB$15+$BK27*Assembly!AB$16+$BL27*Assembly!AB$17+$BM27*Assembly!AB$18+$BN27*Assembly!AB$19+$BO27*Assembly!AB$20+$BP27*Assembly!AB$21+$BQ27*Assembly!AB$22+$BR27*Assembly!AB$23+$BS27*Assembly!AB$24</f>
        <v>1,563</v>
      </c>
      <c r="CE27" s="457" t="str">
        <f>$AY27*Assembly!M$4+$AZ27*Assembly!M$5+$BA27*Assembly!M$6+$BB27*Assembly!M$7+$BC27*Assembly!M$8+$BD27*Assembly!M$9+$BE27*Assembly!M$10+$BF27*Assembly!M$11+$BG27*Assembly!M$12+$BH27*Assembly!M$13+$BI27*Assembly!M$14+$BJ27*Assembly!M$15+$BK27*Assembly!M$16+$BL27*Assembly!M$17+$BM27*Assembly!M$18+$BN27*Assembly!M$19+$BO27*Assembly!M$20+$BP27*Assembly!M$21+$BQ27*Assembly!M$22+$BR27*Assembly!M$23+$BS27*Assembly!M$24</f>
        <v>3,855</v>
      </c>
      <c r="CF27" s="457" t="str">
        <f>$AY27*Assembly!N$4+$AZ27*Assembly!N$5+$BA27*Assembly!N$6+$BB27*Assembly!N$7+$BC27*Assembly!N$8+$BD27*Assembly!N$9+$BE27*Assembly!N$10+$BF27*Assembly!N$11+$BG27*Assembly!N$12+$BH27*Assembly!N$13+$BI27*Assembly!N$14+$BJ27*Assembly!N$15+$BK27*Assembly!N$16+$BL27*Assembly!N$17+$BM27*Assembly!N$18+$BN27*Assembly!N$19+$BO27*Assembly!N$20+$BP27*Assembly!N$21+$BQ27*Assembly!N$22+$BR27*Assembly!N$23+$BS27*Assembly!N$24</f>
        <v>615</v>
      </c>
      <c r="CG27" s="457" t="str">
        <f>$AY27*Assembly!O$4+$AZ27*Assembly!O$5+$BA27*Assembly!O$6+$BB27*Assembly!O$7+$BC27*Assembly!O$8+$BD27*Assembly!O$9+$BE27*Assembly!O$10+$BF27*Assembly!O$11+$BG27*Assembly!O$12+$BH27*Assembly!O$13+$BI27*Assembly!O$14+$BJ27*Assembly!O$15+$BK27*Assembly!O$16+$BL27*Assembly!O$17+$BM27*Assembly!O$18+$BN27*Assembly!O$19+$BO27*Assembly!O$20+$BP27*Assembly!O$21+$BQ27*Assembly!O$22+$BR27*Assembly!O$23+$BS27*Assembly!O$24</f>
        <v>30</v>
      </c>
      <c r="CH27" s="454" t="str">
        <f>$AY27*Assembly!P$4+$AZ27*Assembly!P$5+$BA27*Assembly!P$6+$BB27*Assembly!P$7+$BC27*Assembly!P$8+$BD27*Assembly!P$9+$BE27*Assembly!P$10+$BF27*Assembly!P$11+$BG27*Assembly!P$12+$BH27*Assembly!P$13+$BI27*Assembly!P$14+$BJ27*Assembly!P$15+$BK27*Assembly!P$16+$BL27*Assembly!P$17+$BM27*Assembly!P$18+$BN27*Assembly!P$19+$BO27*Assembly!P$20+$BP27*Assembly!P$21+$BQ27*Assembly!P$22+$BR27*Assembly!P$23+$BS27*Assembly!P$24</f>
        <v>0</v>
      </c>
      <c r="CI27" s="454" t="str">
        <f>$AY27*Assembly!Q$4+$AZ27*Assembly!Q$5+$BA27*Assembly!Q$6+$BB27*Assembly!Q$7+$BC27*Assembly!Q$8+$BD27*Assembly!Q$9+$BE27*Assembly!Q$10+$BF27*Assembly!Q$11+$BG27*Assembly!Q$12+$BH27*Assembly!Q$13+$BI27*Assembly!Q$14+$BJ27*Assembly!Q$15+$BK27*Assembly!Q$16+$BL27*Assembly!Q$17+$BM27*Assembly!Q$18+$BN27*Assembly!Q$19+$BO27*Assembly!Q$20+$BP27*Assembly!Q$21+$BQ27*Assembly!Q$22+$BR27*Assembly!Q$23+$BS27*Assembly!Q$24</f>
        <v>0</v>
      </c>
      <c r="CJ27" s="457" t="str">
        <f>$AY27*Assembly!R$4+$AZ27*Assembly!R$5+$BA27*Assembly!R$6+$BB27*Assembly!R$7+$BC27*Assembly!R$8+$BD27*Assembly!R$9+$BE27*Assembly!R$10+$BF27*Assembly!R$11+$BG27*Assembly!R$12+$BH27*Assembly!R$13+$BI27*Assembly!R$14+$BJ27*Assembly!R$15+$BK27*Assembly!R$16+$BL27*Assembly!R$17+$BM27*Assembly!R$18+$BN27*Assembly!R$19+$BO27*Assembly!R$20+$BP27*Assembly!R$21+$BQ27*Assembly!R$22+$BR27*Assembly!R$23+$BS27*Assembly!R$24</f>
        <v>0</v>
      </c>
      <c r="CK27" s="454" t="str">
        <f>$AY27*Assembly!S$4+$AZ27*Assembly!S$5+$BA27*Assembly!S$6+$BB27*Assembly!S$7+$BC27*Assembly!S$8+$BD27*Assembly!S$9+$BE27*Assembly!S$10+$BF27*Assembly!S$11+$BG27*Assembly!S$12+$BH27*Assembly!S$13+$BI27*Assembly!S$14+$BJ27*Assembly!S$15+$BK27*Assembly!S$16+$BL27*Assembly!S$17+$BM27*Assembly!S$18+$BN27*Assembly!S$19+$BO27*Assembly!S$20+$BP27*Assembly!S$21+$BQ27*Assembly!S$22+$BR27*Assembly!S$23+$BS27*Assembly!S$24</f>
        <v>0</v>
      </c>
      <c r="CL27" s="454" t="str">
        <f>$AY27*Assembly!T$4+$AZ27*Assembly!T$5+$BA27*Assembly!T$6+$BB27*Assembly!T$7+$BC27*Assembly!T$8+$BD27*Assembly!T$9+$BE27*Assembly!T$10+$BF27*Assembly!T$11+$BG27*Assembly!T$12+$BH27*Assembly!T$13+$BI27*Assembly!T$14+$BJ27*Assembly!T$15+$BK27*Assembly!T$16+$BL27*Assembly!T$17+$BM27*Assembly!T$18+$BN27*Assembly!T$19+$BO27*Assembly!T$20+$BP27*Assembly!T$21+$BQ27*Assembly!T$22+$BR27*Assembly!T$23+$BS27*Assembly!T$24</f>
        <v>0</v>
      </c>
      <c r="CM27" s="454" t="str">
        <f>$AY27*Assembly!U$4+$AZ27*Assembly!U$5+$BA27*Assembly!U$6+$BB27*Assembly!U$7+$BC27*Assembly!U$8+$BD27*Assembly!U$9+$BE27*Assembly!U$10+$BF27*Assembly!U$11+$BG27*Assembly!U$12+$BH27*Assembly!U$13+$BI27*Assembly!U$14+$BJ27*Assembly!U$15+$BK27*Assembly!U$16+$BL27*Assembly!U$17+$BM27*Assembly!U$18+$BN27*Assembly!U$19+$BO27*Assembly!U$20+$BP27*Assembly!U$21+$BQ27*Assembly!U$22+$BR27*Assembly!U$23+$BS27*Assembly!U$24</f>
        <v>0</v>
      </c>
      <c r="CN27" s="457" t="str">
        <f>$AY27*Assembly!V$4+$AZ27*Assembly!V$5+$BA27*Assembly!V$6+$BB27*Assembly!V$7+$BC27*Assembly!V$8+$BD27*Assembly!V$9+$BE27*Assembly!V$10+$BF27*Assembly!V$11+$BG27*Assembly!V$12+$BH27*Assembly!V$13+$BI27*Assembly!V$14+$BJ27*Assembly!V$15+$BK27*Assembly!V$16+$BL27*Assembly!V$17+$BM27*Assembly!V$18+$BN27*Assembly!V$19+$BO27*Assembly!V$20+$BP27*Assembly!V$21+$BQ27*Assembly!V$22+$BR27*Assembly!V$23+$BS27*Assembly!V$24</f>
        <v>0</v>
      </c>
      <c r="CO27" s="457" t="str">
        <f>CE27*Refining!$F$3</f>
        <v>6,884</v>
      </c>
      <c r="CP27" s="457" t="str">
        <f>CF27*Refining!$F$4</f>
        <v>1,922</v>
      </c>
      <c r="CQ27" s="457" t="str">
        <f>CG27*Refining!$F$5</f>
        <v>125</v>
      </c>
      <c r="CR27" s="457" t="str">
        <f>CH27*Refining!$F$6</f>
        <v>0</v>
      </c>
      <c r="CS27" s="457" t="str">
        <f>CI27*Refining!$F$7</f>
        <v>0</v>
      </c>
      <c r="CT27" s="457" t="str">
        <f>CJ27*Refining!$F$8</f>
        <v>0</v>
      </c>
      <c r="CU27" s="457" t="str">
        <f>CK27*Refining!$F$9</f>
        <v>0</v>
      </c>
      <c r="CV27" s="457" t="str">
        <f>CL27*Refining!$F$10</f>
        <v>0</v>
      </c>
      <c r="CW27" s="457" t="str">
        <f>CM27*Refining!$F$11</f>
        <v>0</v>
      </c>
      <c r="CX27" s="457" t="str">
        <f>CN27*Refining!$F$12</f>
        <v>0</v>
      </c>
      <c r="CY27" s="441" t="str">
        <f t="shared" ref="CY27:DR27" si="108">IF(CE27 = 0, "", CE27)</f>
        <v>3,855</v>
      </c>
      <c r="CZ27" s="442" t="str">
        <f t="shared" si="108"/>
        <v>615</v>
      </c>
      <c r="DA27" s="442" t="str">
        <f t="shared" si="108"/>
        <v>30</v>
      </c>
      <c r="DB27" s="443" t="str">
        <f t="shared" si="108"/>
        <v/>
      </c>
      <c r="DC27" s="444" t="str">
        <f t="shared" si="108"/>
        <v/>
      </c>
      <c r="DD27" s="442" t="str">
        <f t="shared" si="108"/>
        <v/>
      </c>
      <c r="DE27" s="444" t="str">
        <f t="shared" si="108"/>
        <v/>
      </c>
      <c r="DF27" s="444" t="str">
        <f t="shared" si="108"/>
        <v/>
      </c>
      <c r="DG27" s="442" t="str">
        <f t="shared" si="108"/>
        <v/>
      </c>
      <c r="DH27" s="445" t="str">
        <f t="shared" si="108"/>
        <v/>
      </c>
      <c r="DI27" s="441" t="str">
        <f t="shared" si="108"/>
        <v>6,884</v>
      </c>
      <c r="DJ27" s="442" t="str">
        <f t="shared" si="108"/>
        <v>1,922</v>
      </c>
      <c r="DK27" s="442" t="str">
        <f t="shared" si="108"/>
        <v>125</v>
      </c>
      <c r="DL27" s="442" t="str">
        <f t="shared" si="108"/>
        <v/>
      </c>
      <c r="DM27" s="446" t="str">
        <f t="shared" si="108"/>
        <v/>
      </c>
      <c r="DN27" s="442" t="str">
        <f t="shared" si="108"/>
        <v/>
      </c>
      <c r="DO27" s="442" t="str">
        <f t="shared" si="108"/>
        <v/>
      </c>
      <c r="DP27" s="442" t="str">
        <f t="shared" si="108"/>
        <v/>
      </c>
      <c r="DQ27" s="442" t="str">
        <f t="shared" si="108"/>
        <v/>
      </c>
      <c r="DR27" s="445" t="str">
        <f t="shared" si="108"/>
        <v/>
      </c>
      <c r="DS27" s="447" t="str">
        <f t="shared" si="15"/>
        <v>4,500</v>
      </c>
      <c r="DT27" s="448" t="str">
        <f t="shared" si="16"/>
        <v>8,931</v>
      </c>
      <c r="DU27" s="434" t="str">
        <f>CY27*'Ores &amp; Ingots'!$C$3+CZ27*'Ores &amp; Ingots'!$C$4+DA27*'Ores &amp; Ingots'!$C$5+DB27*'Ores &amp; Ingots'!$C$6+DC27*'Ores &amp; Ingots'!$C$7+DD27*'Ores &amp; Ingots'!$C$8+DE27*'Ores &amp; Ingots'!$C$9+DF27*'Ores &amp; Ingots'!$C$10+DG27*'Ores &amp; Ingots'!$C$11+DH27*'Ores &amp; Ingots'!$C$12</f>
        <v>562</v>
      </c>
      <c r="DV27" s="434" t="str">
        <f>DI27*'Ores &amp; Ingots'!$B$3+DJ27*'Ores &amp; Ingots'!$B$4+DK27*'Ores &amp; Ingots'!$B$5+DL27*'Ores &amp; Ingots'!$B$6+DM27*'Ores &amp; Ingots'!$B$7+DN27*'Ores &amp; Ingots'!$B$8+DO27*'Ores &amp; Ingots'!$B$9+DP27*'Ores &amp; Ingots'!$B$10+DQ27*'Ores &amp; Ingots'!$B$11+DR27*'Ores &amp; Ingots'!$B$12</f>
        <v>3,304</v>
      </c>
      <c r="DW27" s="448" t="str">
        <f>CY27*Refining!$G$3+CZ27*Refining!$G$4+DA27*Refining!$G$5+DB27*Refining!$G$6+DC27*Refining!$G$7+DD27*Refining!$G$8+DE27*Refining!$G$9+DF27*Refining!$G$10+DG27*Refining!$G$11+DH27*Refining!$G$12</f>
        <v>3,606</v>
      </c>
      <c r="DX27" s="448" t="str">
        <f t="shared" si="17"/>
        <v>560,951</v>
      </c>
      <c r="DY27" s="449" t="str">
        <f t="shared" si="18"/>
        <v>0.5610</v>
      </c>
      <c r="DZ27" s="447" t="str">
        <f t="shared" si="19"/>
        <v>4,007</v>
      </c>
      <c r="EA27" s="446" t="str">
        <f t="shared" ref="EA27:EB27" si="109">DZ27/60</f>
        <v>66.8</v>
      </c>
      <c r="EB27" s="446" t="str">
        <f t="shared" si="109"/>
        <v>1.1</v>
      </c>
      <c r="EC27" s="450" t="str">
        <f t="shared" si="21"/>
        <v>0.05</v>
      </c>
      <c r="ED27" s="447" t="str">
        <f t="shared" si="22"/>
        <v>619,440</v>
      </c>
      <c r="EE27" s="446" t="str">
        <f t="shared" ref="EE27:EF27" si="110">ED27/1000</f>
        <v>619.4</v>
      </c>
      <c r="EF27" s="451" t="str">
        <f t="shared" si="110"/>
        <v>0.62</v>
      </c>
      <c r="EG27" s="452" t="str">
        <f t="shared" si="24"/>
        <v>0.6194</v>
      </c>
      <c r="EH27" s="225"/>
    </row>
    <row r="28">
      <c r="A28" s="33"/>
      <c r="B28" s="226" t="s">
        <v>925</v>
      </c>
      <c r="C28" s="227" t="s">
        <v>885</v>
      </c>
      <c r="D28" s="227">
        <v>1.0</v>
      </c>
      <c r="E28" s="227">
        <v>1.0</v>
      </c>
      <c r="F28" s="227">
        <v>3.0</v>
      </c>
      <c r="G28" s="420" t="str">
        <f t="shared" si="5"/>
        <v>0.375</v>
      </c>
      <c r="H28" s="421">
        <v>12.0</v>
      </c>
      <c r="I28" s="421">
        <v>12.0</v>
      </c>
      <c r="J28" s="421" t="str">
        <f>H28/Main!$D$9</f>
        <v>12</v>
      </c>
      <c r="K28" s="421" t="str">
        <f>I28/Main!$D$10</f>
        <v>12</v>
      </c>
      <c r="L28" s="422" t="str">
        <f t="shared" si="6"/>
        <v>1.0</v>
      </c>
      <c r="M28" s="422">
        <v>1.0</v>
      </c>
      <c r="N28" s="424">
        <v>2.0</v>
      </c>
      <c r="O28" s="424">
        <v>701000.0</v>
      </c>
      <c r="P28" s="423"/>
      <c r="Q28" s="424"/>
      <c r="R28" s="423"/>
      <c r="S28" s="425"/>
      <c r="T28" s="425"/>
      <c r="U28" s="424">
        <v>80000.0</v>
      </c>
      <c r="V28" s="423"/>
      <c r="W28" s="423"/>
      <c r="X28" s="423"/>
      <c r="Y28" s="423"/>
      <c r="Z28" s="423"/>
      <c r="AA28" s="423"/>
      <c r="AB28" s="423"/>
      <c r="AC28" s="426"/>
      <c r="AD28" s="427">
        <v>3.0</v>
      </c>
      <c r="AE28" s="427">
        <v>0.0</v>
      </c>
      <c r="AF28" s="427">
        <v>0.0</v>
      </c>
      <c r="AG28" s="427">
        <v>1.0</v>
      </c>
      <c r="AH28" s="427">
        <v>2.0</v>
      </c>
      <c r="AI28" s="427">
        <v>0.0</v>
      </c>
      <c r="AJ28" s="428">
        <v>18.0</v>
      </c>
      <c r="AK28" s="427">
        <v>0.0</v>
      </c>
      <c r="AL28" s="427">
        <v>0.0</v>
      </c>
      <c r="AM28" s="427">
        <v>0.0</v>
      </c>
      <c r="AN28" s="427">
        <v>0.0</v>
      </c>
      <c r="AO28" s="427">
        <v>1.0</v>
      </c>
      <c r="AP28" s="427">
        <v>0.0</v>
      </c>
      <c r="AQ28" s="427">
        <v>0.0</v>
      </c>
      <c r="AR28" s="427">
        <v>0.0</v>
      </c>
      <c r="AS28" s="427">
        <v>0.0</v>
      </c>
      <c r="AT28" s="427">
        <v>0.0</v>
      </c>
      <c r="AU28" s="427">
        <v>0.0</v>
      </c>
      <c r="AV28" s="427">
        <v>0.0</v>
      </c>
      <c r="AW28" s="427">
        <v>0.0</v>
      </c>
      <c r="AX28" s="427">
        <v>0.0</v>
      </c>
      <c r="AY28" s="429" t="str">
        <f t="shared" ref="AY28:BS28" si="111">IF(AD28 = 0, "", AD28)</f>
        <v>3</v>
      </c>
      <c r="AZ28" s="430" t="str">
        <f t="shared" si="111"/>
        <v/>
      </c>
      <c r="BA28" s="430" t="str">
        <f t="shared" si="111"/>
        <v/>
      </c>
      <c r="BB28" s="430" t="str">
        <f t="shared" si="111"/>
        <v>1</v>
      </c>
      <c r="BC28" s="430" t="str">
        <f t="shared" si="111"/>
        <v>2</v>
      </c>
      <c r="BD28" s="430" t="str">
        <f t="shared" si="111"/>
        <v/>
      </c>
      <c r="BE28" s="431" t="str">
        <f t="shared" si="111"/>
        <v>18</v>
      </c>
      <c r="BF28" s="430" t="str">
        <f t="shared" si="111"/>
        <v/>
      </c>
      <c r="BG28" s="430" t="str">
        <f t="shared" si="111"/>
        <v/>
      </c>
      <c r="BH28" s="430" t="str">
        <f t="shared" si="111"/>
        <v/>
      </c>
      <c r="BI28" s="430" t="str">
        <f t="shared" si="111"/>
        <v/>
      </c>
      <c r="BJ28" s="430" t="str">
        <f t="shared" si="111"/>
        <v>1</v>
      </c>
      <c r="BK28" s="430" t="str">
        <f t="shared" si="111"/>
        <v/>
      </c>
      <c r="BL28" s="430" t="str">
        <f t="shared" si="111"/>
        <v/>
      </c>
      <c r="BM28" s="430" t="str">
        <f t="shared" si="111"/>
        <v/>
      </c>
      <c r="BN28" s="430" t="str">
        <f t="shared" si="111"/>
        <v/>
      </c>
      <c r="BO28" s="430" t="str">
        <f t="shared" si="111"/>
        <v/>
      </c>
      <c r="BP28" s="430" t="str">
        <f t="shared" si="111"/>
        <v/>
      </c>
      <c r="BQ28" s="430" t="str">
        <f t="shared" si="111"/>
        <v/>
      </c>
      <c r="BR28" s="430" t="str">
        <f t="shared" si="111"/>
        <v/>
      </c>
      <c r="BS28" s="432" t="str">
        <f t="shared" si="111"/>
        <v/>
      </c>
      <c r="BT28" s="433" t="str">
        <f>$AY28*Assembly!Y$4+$AZ28*Assembly!Y$5+$BA28*Assembly!Y$6+$BB28*Assembly!Y$7+$BC28*Assembly!Y$8+$BD28*Assembly!Y$9+$BE28*Assembly!Y$10+$BF28*Assembly!Y$11+$BG28*Assembly!Y$12+$BH28*Assembly!Y$13+$BI28*Assembly!Y$14+$BJ28*Assembly!Y$15+$BK28*Assembly!Y$16+$BL28*Assembly!Y$17+$BM28*Assembly!Y$18+$BN28*Assembly!Y$19+$BO28*Assembly!Y$20+$BP28*Assembly!Y$21+$BQ28*Assembly!Y$22+$BR28*Assembly!Y$23+$BS28*Assembly!Y$24</f>
        <v>539</v>
      </c>
      <c r="BU28" s="434" t="str">
        <f t="shared" si="8"/>
        <v>1,437</v>
      </c>
      <c r="BV28" s="434" t="str">
        <f>$AY28*Assembly!AC$4+$AZ28*Assembly!AC$5+$BA28*Assembly!AC$6+$BB28*Assembly!AC$7+$BC28*Assembly!AC$8+$BD28*Assembly!AC$9+$BE28*Assembly!AC$10+$BF28*Assembly!AC$11+$BG28*Assembly!AC$12+$BH28*Assembly!AC$13+$BI28*Assembly!AC$14+$BJ28*Assembly!AC$15+$BK28*Assembly!AC$16+$BL28*Assembly!AC$17+$BM28*Assembly!AC$18+$BN28*Assembly!AC$19+$BO28*Assembly!AC$20+$BP28*Assembly!AC$21+$BQ28*Assembly!AC$22+$BR28*Assembly!AC$23+$BS28*Assembly!AC$24</f>
        <v>1,170</v>
      </c>
      <c r="BW28" s="435" t="str">
        <f t="shared" si="9"/>
        <v>2.17</v>
      </c>
      <c r="BX28" s="436" t="str">
        <f t="shared" si="10"/>
        <v>3120</v>
      </c>
      <c r="BY28" s="437" t="str">
        <f t="shared" si="11"/>
        <v>0.8</v>
      </c>
      <c r="BZ28" s="438" t="str">
        <f t="shared" si="79"/>
        <v>148.4 W</v>
      </c>
      <c r="CA28" s="434" t="str">
        <f>$AY28*Assembly!X$4+$AZ28*Assembly!X$5+$BA28*Assembly!X$6+$BB28*Assembly!X$7+$BC28*Assembly!X$8+$BD28*Assembly!X$9+$BE28*Assembly!X$10+$BF28*Assembly!X$11+$BG28*Assembly!X$12+$BH28*Assembly!X$13+$BI28*Assembly!X$14+$BJ28*Assembly!X$15+$BK28*Assembly!X$16+$BL28*Assembly!X$17+$BM28*Assembly!X$18+$BN28*Assembly!X$19+$BO28*Assembly!X$20+$BP28*Assembly!X$21+$BQ28*Assembly!X$22+$BR28*Assembly!X$23+$BS28*Assembly!X$24</f>
        <v>32</v>
      </c>
      <c r="CB28" s="434" t="str">
        <f t="shared" si="12"/>
        <v>4,978</v>
      </c>
      <c r="CC28" s="439" t="str">
        <f t="shared" si="13"/>
        <v>0.0050</v>
      </c>
      <c r="CD28" s="440" t="str">
        <f>$AY28*Assembly!AB$4+$AZ28*Assembly!AB$5+$BA28*Assembly!AB$6+$BB28*Assembly!AB$7+$BC28*Assembly!AB$8+$BD28*Assembly!AB$9+$BE28*Assembly!AB$10+$BF28*Assembly!AB$11+$BG28*Assembly!AB$12+$BH28*Assembly!AB$13+$BI28*Assembly!AB$14+$BJ28*Assembly!AB$15+$BK28*Assembly!AB$16+$BL28*Assembly!AB$17+$BM28*Assembly!AB$18+$BN28*Assembly!AB$19+$BO28*Assembly!AB$20+$BP28*Assembly!AB$21+$BQ28*Assembly!AB$22+$BR28*Assembly!AB$23+$BS28*Assembly!AB$24</f>
        <v>210</v>
      </c>
      <c r="CE28" s="424" t="str">
        <f>$AY28*Assembly!M$4+$AZ28*Assembly!M$5+$BA28*Assembly!M$6+$BB28*Assembly!M$7+$BC28*Assembly!M$8+$BD28*Assembly!M$9+$BE28*Assembly!M$10+$BF28*Assembly!M$11+$BG28*Assembly!M$12+$BH28*Assembly!M$13+$BI28*Assembly!M$14+$BJ28*Assembly!M$15+$BK28*Assembly!M$16+$BL28*Assembly!M$17+$BM28*Assembly!M$18+$BN28*Assembly!M$19+$BO28*Assembly!M$20+$BP28*Assembly!M$21+$BQ28*Assembly!M$22+$BR28*Assembly!M$23+$BS28*Assembly!M$24</f>
        <v>485</v>
      </c>
      <c r="CF28" s="424" t="str">
        <f>$AY28*Assembly!N$4+$AZ28*Assembly!N$5+$BA28*Assembly!N$6+$BB28*Assembly!N$7+$BC28*Assembly!N$8+$BD28*Assembly!N$9+$BE28*Assembly!N$10+$BF28*Assembly!N$11+$BG28*Assembly!N$12+$BH28*Assembly!N$13+$BI28*Assembly!N$14+$BJ28*Assembly!N$15+$BK28*Assembly!N$16+$BL28*Assembly!N$17+$BM28*Assembly!N$18+$BN28*Assembly!N$19+$BO28*Assembly!N$20+$BP28*Assembly!N$21+$BQ28*Assembly!N$22+$BR28*Assembly!N$23+$BS28*Assembly!N$24</f>
        <v>95</v>
      </c>
      <c r="CG28" s="424" t="str">
        <f>$AY28*Assembly!O$4+$AZ28*Assembly!O$5+$BA28*Assembly!O$6+$BB28*Assembly!O$7+$BC28*Assembly!O$8+$BD28*Assembly!O$9+$BE28*Assembly!O$10+$BF28*Assembly!O$11+$BG28*Assembly!O$12+$BH28*Assembly!O$13+$BI28*Assembly!O$14+$BJ28*Assembly!O$15+$BK28*Assembly!O$16+$BL28*Assembly!O$17+$BM28*Assembly!O$18+$BN28*Assembly!O$19+$BO28*Assembly!O$20+$BP28*Assembly!O$21+$BQ28*Assembly!O$22+$BR28*Assembly!O$23+$BS28*Assembly!O$24</f>
        <v>3</v>
      </c>
      <c r="CH28" s="421" t="str">
        <f>$AY28*Assembly!P$4+$AZ28*Assembly!P$5+$BA28*Assembly!P$6+$BB28*Assembly!P$7+$BC28*Assembly!P$8+$BD28*Assembly!P$9+$BE28*Assembly!P$10+$BF28*Assembly!P$11+$BG28*Assembly!P$12+$BH28*Assembly!P$13+$BI28*Assembly!P$14+$BJ28*Assembly!P$15+$BK28*Assembly!P$16+$BL28*Assembly!P$17+$BM28*Assembly!P$18+$BN28*Assembly!P$19+$BO28*Assembly!P$20+$BP28*Assembly!P$21+$BQ28*Assembly!P$22+$BR28*Assembly!P$23+$BS28*Assembly!P$24</f>
        <v>0</v>
      </c>
      <c r="CI28" s="421" t="str">
        <f>$AY28*Assembly!Q$4+$AZ28*Assembly!Q$5+$BA28*Assembly!Q$6+$BB28*Assembly!Q$7+$BC28*Assembly!Q$8+$BD28*Assembly!Q$9+$BE28*Assembly!Q$10+$BF28*Assembly!Q$11+$BG28*Assembly!Q$12+$BH28*Assembly!Q$13+$BI28*Assembly!Q$14+$BJ28*Assembly!Q$15+$BK28*Assembly!Q$16+$BL28*Assembly!Q$17+$BM28*Assembly!Q$18+$BN28*Assembly!Q$19+$BO28*Assembly!Q$20+$BP28*Assembly!Q$21+$BQ28*Assembly!Q$22+$BR28*Assembly!Q$23+$BS28*Assembly!Q$24</f>
        <v>0</v>
      </c>
      <c r="CJ28" s="424" t="str">
        <f>$AY28*Assembly!R$4+$AZ28*Assembly!R$5+$BA28*Assembly!R$6+$BB28*Assembly!R$7+$BC28*Assembly!R$8+$BD28*Assembly!R$9+$BE28*Assembly!R$10+$BF28*Assembly!R$11+$BG28*Assembly!R$12+$BH28*Assembly!R$13+$BI28*Assembly!R$14+$BJ28*Assembly!R$15+$BK28*Assembly!R$16+$BL28*Assembly!R$17+$BM28*Assembly!R$18+$BN28*Assembly!R$19+$BO28*Assembly!R$20+$BP28*Assembly!R$21+$BQ28*Assembly!R$22+$BR28*Assembly!R$23+$BS28*Assembly!R$24</f>
        <v>0</v>
      </c>
      <c r="CK28" s="421" t="str">
        <f>$AY28*Assembly!S$4+$AZ28*Assembly!S$5+$BA28*Assembly!S$6+$BB28*Assembly!S$7+$BC28*Assembly!S$8+$BD28*Assembly!S$9+$BE28*Assembly!S$10+$BF28*Assembly!S$11+$BG28*Assembly!S$12+$BH28*Assembly!S$13+$BI28*Assembly!S$14+$BJ28*Assembly!S$15+$BK28*Assembly!S$16+$BL28*Assembly!S$17+$BM28*Assembly!S$18+$BN28*Assembly!S$19+$BO28*Assembly!S$20+$BP28*Assembly!S$21+$BQ28*Assembly!S$22+$BR28*Assembly!S$23+$BS28*Assembly!S$24</f>
        <v>0</v>
      </c>
      <c r="CL28" s="421" t="str">
        <f>$AY28*Assembly!T$4+$AZ28*Assembly!T$5+$BA28*Assembly!T$6+$BB28*Assembly!T$7+$BC28*Assembly!T$8+$BD28*Assembly!T$9+$BE28*Assembly!T$10+$BF28*Assembly!T$11+$BG28*Assembly!T$12+$BH28*Assembly!T$13+$BI28*Assembly!T$14+$BJ28*Assembly!T$15+$BK28*Assembly!T$16+$BL28*Assembly!T$17+$BM28*Assembly!T$18+$BN28*Assembly!T$19+$BO28*Assembly!T$20+$BP28*Assembly!T$21+$BQ28*Assembly!T$22+$BR28*Assembly!T$23+$BS28*Assembly!T$24</f>
        <v>0</v>
      </c>
      <c r="CM28" s="421" t="str">
        <f>$AY28*Assembly!U$4+$AZ28*Assembly!U$5+$BA28*Assembly!U$6+$BB28*Assembly!U$7+$BC28*Assembly!U$8+$BD28*Assembly!U$9+$BE28*Assembly!U$10+$BF28*Assembly!U$11+$BG28*Assembly!U$12+$BH28*Assembly!U$13+$BI28*Assembly!U$14+$BJ28*Assembly!U$15+$BK28*Assembly!U$16+$BL28*Assembly!U$17+$BM28*Assembly!U$18+$BN28*Assembly!U$19+$BO28*Assembly!U$20+$BP28*Assembly!U$21+$BQ28*Assembly!U$22+$BR28*Assembly!U$23+$BS28*Assembly!U$24</f>
        <v>0</v>
      </c>
      <c r="CN28" s="424" t="str">
        <f>$AY28*Assembly!V$4+$AZ28*Assembly!V$5+$BA28*Assembly!V$6+$BB28*Assembly!V$7+$BC28*Assembly!V$8+$BD28*Assembly!V$9+$BE28*Assembly!V$10+$BF28*Assembly!V$11+$BG28*Assembly!V$12+$BH28*Assembly!V$13+$BI28*Assembly!V$14+$BJ28*Assembly!V$15+$BK28*Assembly!V$16+$BL28*Assembly!V$17+$BM28*Assembly!V$18+$BN28*Assembly!V$19+$BO28*Assembly!V$20+$BP28*Assembly!V$21+$BQ28*Assembly!V$22+$BR28*Assembly!V$23+$BS28*Assembly!V$24</f>
        <v>0</v>
      </c>
      <c r="CO28" s="424" t="str">
        <f>CE28*Refining!$F$3</f>
        <v>866</v>
      </c>
      <c r="CP28" s="424" t="str">
        <f>CF28*Refining!$F$4</f>
        <v>297</v>
      </c>
      <c r="CQ28" s="424" t="str">
        <f>CG28*Refining!$F$5</f>
        <v>13</v>
      </c>
      <c r="CR28" s="424" t="str">
        <f>CH28*Refining!$F$6</f>
        <v>0</v>
      </c>
      <c r="CS28" s="424" t="str">
        <f>CI28*Refining!$F$7</f>
        <v>0</v>
      </c>
      <c r="CT28" s="424" t="str">
        <f>CJ28*Refining!$F$8</f>
        <v>0</v>
      </c>
      <c r="CU28" s="424" t="str">
        <f>CK28*Refining!$F$9</f>
        <v>0</v>
      </c>
      <c r="CV28" s="424" t="str">
        <f>CL28*Refining!$F$10</f>
        <v>0</v>
      </c>
      <c r="CW28" s="424" t="str">
        <f>CM28*Refining!$F$11</f>
        <v>0</v>
      </c>
      <c r="CX28" s="424" t="str">
        <f>CN28*Refining!$F$12</f>
        <v>0</v>
      </c>
      <c r="CY28" s="441" t="str">
        <f t="shared" ref="CY28:DR28" si="112">IF(CE28 = 0, "", CE28)</f>
        <v>485</v>
      </c>
      <c r="CZ28" s="442" t="str">
        <f t="shared" si="112"/>
        <v>95</v>
      </c>
      <c r="DA28" s="442" t="str">
        <f t="shared" si="112"/>
        <v>3</v>
      </c>
      <c r="DB28" s="443" t="str">
        <f t="shared" si="112"/>
        <v/>
      </c>
      <c r="DC28" s="444" t="str">
        <f t="shared" si="112"/>
        <v/>
      </c>
      <c r="DD28" s="442" t="str">
        <f t="shared" si="112"/>
        <v/>
      </c>
      <c r="DE28" s="444" t="str">
        <f t="shared" si="112"/>
        <v/>
      </c>
      <c r="DF28" s="444" t="str">
        <f t="shared" si="112"/>
        <v/>
      </c>
      <c r="DG28" s="442" t="str">
        <f t="shared" si="112"/>
        <v/>
      </c>
      <c r="DH28" s="445" t="str">
        <f t="shared" si="112"/>
        <v/>
      </c>
      <c r="DI28" s="441" t="str">
        <f t="shared" si="112"/>
        <v>866</v>
      </c>
      <c r="DJ28" s="442" t="str">
        <f t="shared" si="112"/>
        <v>297</v>
      </c>
      <c r="DK28" s="442" t="str">
        <f t="shared" si="112"/>
        <v>13</v>
      </c>
      <c r="DL28" s="442" t="str">
        <f t="shared" si="112"/>
        <v/>
      </c>
      <c r="DM28" s="446" t="str">
        <f t="shared" si="112"/>
        <v/>
      </c>
      <c r="DN28" s="442" t="str">
        <f t="shared" si="112"/>
        <v/>
      </c>
      <c r="DO28" s="442" t="str">
        <f t="shared" si="112"/>
        <v/>
      </c>
      <c r="DP28" s="442" t="str">
        <f t="shared" si="112"/>
        <v/>
      </c>
      <c r="DQ28" s="442" t="str">
        <f t="shared" si="112"/>
        <v/>
      </c>
      <c r="DR28" s="445" t="str">
        <f t="shared" si="112"/>
        <v/>
      </c>
      <c r="DS28" s="447" t="str">
        <f t="shared" si="15"/>
        <v>583</v>
      </c>
      <c r="DT28" s="448" t="str">
        <f t="shared" si="16"/>
        <v>1,175</v>
      </c>
      <c r="DU28" s="434" t="str">
        <f>CY28*'Ores &amp; Ingots'!$C$3+CZ28*'Ores &amp; Ingots'!$C$4+DA28*'Ores &amp; Ingots'!$C$5+DB28*'Ores &amp; Ingots'!$C$6+DC28*'Ores &amp; Ingots'!$C$7+DD28*'Ores &amp; Ingots'!$C$8+DE28*'Ores &amp; Ingots'!$C$9+DF28*'Ores &amp; Ingots'!$C$10+DG28*'Ores &amp; Ingots'!$C$11+DH28*'Ores &amp; Ingots'!$C$12</f>
        <v>73</v>
      </c>
      <c r="DV28" s="434" t="str">
        <f>DI28*'Ores &amp; Ingots'!$B$3+DJ28*'Ores &amp; Ingots'!$B$4+DK28*'Ores &amp; Ingots'!$B$5+DL28*'Ores &amp; Ingots'!$B$6+DM28*'Ores &amp; Ingots'!$B$7+DN28*'Ores &amp; Ingots'!$B$8+DO28*'Ores &amp; Ingots'!$B$9+DP28*'Ores &amp; Ingots'!$B$10+DQ28*'Ores &amp; Ingots'!$B$11+DR28*'Ores &amp; Ingots'!$B$12</f>
        <v>435</v>
      </c>
      <c r="DW28" s="448" t="str">
        <f>CY28*Refining!$G$3+CZ28*Refining!$G$4+DA28*Refining!$G$5+DB28*Refining!$G$6+DC28*Refining!$G$7+DD28*Refining!$G$8+DE28*Refining!$G$9+DF28*Refining!$G$10+DG28*Refining!$G$11+DH28*Refining!$G$12</f>
        <v>529</v>
      </c>
      <c r="DX28" s="448" t="str">
        <f t="shared" si="17"/>
        <v>82,212</v>
      </c>
      <c r="DY28" s="449" t="str">
        <f t="shared" si="18"/>
        <v>0.0822</v>
      </c>
      <c r="DZ28" s="447" t="str">
        <f t="shared" si="19"/>
        <v>573</v>
      </c>
      <c r="EA28" s="446" t="str">
        <f t="shared" ref="EA28:EB28" si="113">DZ28/60</f>
        <v>9.5</v>
      </c>
      <c r="EB28" s="446" t="str">
        <f t="shared" si="113"/>
        <v>0.2</v>
      </c>
      <c r="EC28" s="450" t="str">
        <f t="shared" si="21"/>
        <v>0.01</v>
      </c>
      <c r="ED28" s="447" t="str">
        <f t="shared" si="22"/>
        <v>87,189</v>
      </c>
      <c r="EE28" s="446" t="str">
        <f t="shared" ref="EE28:EF28" si="114">ED28/1000</f>
        <v>87.2</v>
      </c>
      <c r="EF28" s="451" t="str">
        <f t="shared" si="114"/>
        <v>0.09</v>
      </c>
      <c r="EG28" s="452" t="str">
        <f t="shared" si="24"/>
        <v>0.0872</v>
      </c>
      <c r="EH28" s="225"/>
    </row>
    <row r="29">
      <c r="A29" s="33"/>
      <c r="B29" s="226" t="s">
        <v>926</v>
      </c>
      <c r="C29" s="227" t="s">
        <v>886</v>
      </c>
      <c r="D29" s="227">
        <v>3.0</v>
      </c>
      <c r="E29" s="227">
        <v>3.0</v>
      </c>
      <c r="F29" s="227">
        <v>5.0</v>
      </c>
      <c r="G29" s="453" t="str">
        <f t="shared" si="5"/>
        <v>703.125</v>
      </c>
      <c r="H29" s="454">
        <v>25.0</v>
      </c>
      <c r="I29" s="454">
        <v>25.0</v>
      </c>
      <c r="J29" s="454" t="str">
        <f>H29/Main!$D$9</f>
        <v>25</v>
      </c>
      <c r="K29" s="454" t="str">
        <f>I29/Main!$D$10</f>
        <v>25</v>
      </c>
      <c r="L29" s="455" t="str">
        <f t="shared" si="6"/>
        <v>1.0</v>
      </c>
      <c r="M29" s="455">
        <v>1.0</v>
      </c>
      <c r="N29" s="457">
        <v>2.0</v>
      </c>
      <c r="O29" s="457">
        <v>1.636E7</v>
      </c>
      <c r="P29" s="456"/>
      <c r="Q29" s="457"/>
      <c r="R29" s="456"/>
      <c r="S29" s="458"/>
      <c r="T29" s="458"/>
      <c r="U29" s="457">
        <v>5400000.0</v>
      </c>
      <c r="V29" s="456"/>
      <c r="W29" s="456"/>
      <c r="X29" s="456"/>
      <c r="Y29" s="456"/>
      <c r="Z29" s="456"/>
      <c r="AA29" s="456"/>
      <c r="AB29" s="456"/>
      <c r="AC29" s="459" t="s">
        <v>12</v>
      </c>
      <c r="AD29" s="427">
        <v>230.0</v>
      </c>
      <c r="AE29" s="427">
        <v>0.0</v>
      </c>
      <c r="AF29" s="427">
        <v>0.0</v>
      </c>
      <c r="AG29" s="427">
        <v>50.0</v>
      </c>
      <c r="AH29" s="427">
        <v>60.0</v>
      </c>
      <c r="AI29" s="427">
        <v>0.0</v>
      </c>
      <c r="AJ29" s="428">
        <v>1136.0</v>
      </c>
      <c r="AK29" s="427">
        <v>0.0</v>
      </c>
      <c r="AL29" s="427">
        <v>0.0</v>
      </c>
      <c r="AM29" s="427">
        <v>0.0</v>
      </c>
      <c r="AN29" s="427">
        <v>0.0</v>
      </c>
      <c r="AO29" s="427">
        <v>40.0</v>
      </c>
      <c r="AP29" s="427">
        <v>0.0</v>
      </c>
      <c r="AQ29" s="427">
        <v>0.0</v>
      </c>
      <c r="AR29" s="427">
        <v>0.0</v>
      </c>
      <c r="AS29" s="427">
        <v>0.0</v>
      </c>
      <c r="AT29" s="427">
        <v>0.0</v>
      </c>
      <c r="AU29" s="427">
        <v>0.0</v>
      </c>
      <c r="AV29" s="427">
        <v>0.0</v>
      </c>
      <c r="AW29" s="427">
        <v>0.0</v>
      </c>
      <c r="AX29" s="427">
        <v>0.0</v>
      </c>
      <c r="AY29" s="429" t="str">
        <f t="shared" ref="AY29:BS29" si="115">IF(AD29 = 0, "", AD29)</f>
        <v>230</v>
      </c>
      <c r="AZ29" s="430" t="str">
        <f t="shared" si="115"/>
        <v/>
      </c>
      <c r="BA29" s="430" t="str">
        <f t="shared" si="115"/>
        <v/>
      </c>
      <c r="BB29" s="430" t="str">
        <f t="shared" si="115"/>
        <v>50</v>
      </c>
      <c r="BC29" s="430" t="str">
        <f t="shared" si="115"/>
        <v>60</v>
      </c>
      <c r="BD29" s="430" t="str">
        <f t="shared" si="115"/>
        <v/>
      </c>
      <c r="BE29" s="431" t="str">
        <f t="shared" si="115"/>
        <v>1,136</v>
      </c>
      <c r="BF29" s="430" t="str">
        <f t="shared" si="115"/>
        <v/>
      </c>
      <c r="BG29" s="430" t="str">
        <f t="shared" si="115"/>
        <v/>
      </c>
      <c r="BH29" s="430" t="str">
        <f t="shared" si="115"/>
        <v/>
      </c>
      <c r="BI29" s="430" t="str">
        <f t="shared" si="115"/>
        <v/>
      </c>
      <c r="BJ29" s="430" t="str">
        <f t="shared" si="115"/>
        <v>40</v>
      </c>
      <c r="BK29" s="430" t="str">
        <f t="shared" si="115"/>
        <v/>
      </c>
      <c r="BL29" s="430" t="str">
        <f t="shared" si="115"/>
        <v/>
      </c>
      <c r="BM29" s="430" t="str">
        <f t="shared" si="115"/>
        <v/>
      </c>
      <c r="BN29" s="430" t="str">
        <f t="shared" si="115"/>
        <v/>
      </c>
      <c r="BO29" s="430" t="str">
        <f t="shared" si="115"/>
        <v/>
      </c>
      <c r="BP29" s="430" t="str">
        <f t="shared" si="115"/>
        <v/>
      </c>
      <c r="BQ29" s="430" t="str">
        <f t="shared" si="115"/>
        <v/>
      </c>
      <c r="BR29" s="430" t="str">
        <f t="shared" si="115"/>
        <v/>
      </c>
      <c r="BS29" s="432" t="str">
        <f t="shared" si="115"/>
        <v/>
      </c>
      <c r="BT29" s="433" t="str">
        <f>$AY29*Assembly!Y$4+$AZ29*Assembly!Y$5+$BA29*Assembly!Y$6+$BB29*Assembly!Y$7+$BC29*Assembly!Y$8+$BD29*Assembly!Y$9+$BE29*Assembly!Y$10+$BF29*Assembly!Y$11+$BG29*Assembly!Y$12+$BH29*Assembly!Y$13+$BI29*Assembly!Y$14+$BJ29*Assembly!Y$15+$BK29*Assembly!Y$16+$BL29*Assembly!Y$17+$BM29*Assembly!Y$18+$BN29*Assembly!Y$19+$BO29*Assembly!Y$20+$BP29*Assembly!Y$21+$BQ29*Assembly!Y$22+$BR29*Assembly!Y$23+$BS29*Assembly!Y$24</f>
        <v>33,834</v>
      </c>
      <c r="BU29" s="434" t="str">
        <f t="shared" si="8"/>
        <v>48</v>
      </c>
      <c r="BV29" s="434" t="str">
        <f>$AY29*Assembly!AC$4+$AZ29*Assembly!AC$5+$BA29*Assembly!AC$6+$BB29*Assembly!AC$7+$BC29*Assembly!AC$8+$BD29*Assembly!AC$9+$BE29*Assembly!AC$10+$BF29*Assembly!AC$11+$BG29*Assembly!AC$12+$BH29*Assembly!AC$13+$BI29*Assembly!AC$14+$BJ29*Assembly!AC$15+$BK29*Assembly!AC$16+$BL29*Assembly!AC$17+$BM29*Assembly!AC$18+$BN29*Assembly!AC$19+$BO29*Assembly!AC$20+$BP29*Assembly!AC$21+$BQ29*Assembly!AC$22+$BR29*Assembly!AC$23+$BS29*Assembly!AC$24</f>
        <v>74,440</v>
      </c>
      <c r="BW29" s="435" t="str">
        <f t="shared" si="9"/>
        <v>2.20</v>
      </c>
      <c r="BX29" s="436" t="str">
        <f t="shared" si="10"/>
        <v>106</v>
      </c>
      <c r="BY29" s="437" t="str">
        <f t="shared" si="11"/>
        <v>1547.0</v>
      </c>
      <c r="BZ29" s="438" t="str">
        <f t="shared" si="79"/>
        <v>159.6 W</v>
      </c>
      <c r="CA29" s="434" t="str">
        <f>$AY29*Assembly!X$4+$AZ29*Assembly!X$5+$BA29*Assembly!X$6+$BB29*Assembly!X$7+$BC29*Assembly!X$8+$BD29*Assembly!X$9+$BE29*Assembly!X$10+$BF29*Assembly!X$11+$BG29*Assembly!X$12+$BH29*Assembly!X$13+$BI29*Assembly!X$14+$BJ29*Assembly!X$15+$BK29*Assembly!X$16+$BL29*Assembly!X$17+$BM29*Assembly!X$18+$BN29*Assembly!X$19+$BO29*Assembly!X$20+$BP29*Assembly!X$21+$BQ29*Assembly!X$22+$BR29*Assembly!X$23+$BS29*Assembly!X$24</f>
        <v>1,736</v>
      </c>
      <c r="CB29" s="434" t="str">
        <f t="shared" si="12"/>
        <v>270,044</v>
      </c>
      <c r="CC29" s="439" t="str">
        <f t="shared" si="13"/>
        <v>0.2700</v>
      </c>
      <c r="CD29" s="440" t="str">
        <f>$AY29*Assembly!AB$4+$AZ29*Assembly!AB$5+$BA29*Assembly!AB$6+$BB29*Assembly!AB$7+$BC29*Assembly!AB$8+$BD29*Assembly!AB$9+$BE29*Assembly!AB$10+$BF29*Assembly!AB$11+$BG29*Assembly!AB$12+$BH29*Assembly!AB$13+$BI29*Assembly!AB$14+$BJ29*Assembly!AB$15+$BK29*Assembly!AB$16+$BL29*Assembly!AB$17+$BM29*Assembly!AB$18+$BN29*Assembly!AB$19+$BO29*Assembly!AB$20+$BP29*Assembly!AB$21+$BQ29*Assembly!AB$22+$BR29*Assembly!AB$23+$BS29*Assembly!AB$24</f>
        <v>12,398</v>
      </c>
      <c r="CE29" s="457" t="str">
        <f>$AY29*Assembly!M$4+$AZ29*Assembly!M$5+$BA29*Assembly!M$6+$BB29*Assembly!M$7+$BC29*Assembly!M$8+$BD29*Assembly!M$9+$BE29*Assembly!M$10+$BF29*Assembly!M$11+$BG29*Assembly!M$12+$BH29*Assembly!M$13+$BI29*Assembly!M$14+$BJ29*Assembly!M$15+$BK29*Assembly!M$16+$BL29*Assembly!M$17+$BM29*Assembly!M$18+$BN29*Assembly!M$19+$BO29*Assembly!M$20+$BP29*Assembly!M$21+$BQ29*Assembly!M$22+$BR29*Assembly!M$23+$BS29*Assembly!M$24</f>
        <v>30,130</v>
      </c>
      <c r="CF29" s="457" t="str">
        <f>$AY29*Assembly!N$4+$AZ29*Assembly!N$5+$BA29*Assembly!N$6+$BB29*Assembly!N$7+$BC29*Assembly!N$8+$BD29*Assembly!N$9+$BE29*Assembly!N$10+$BF29*Assembly!N$11+$BG29*Assembly!N$12+$BH29*Assembly!N$13+$BI29*Assembly!N$14+$BJ29*Assembly!N$15+$BK29*Assembly!N$16+$BL29*Assembly!N$17+$BM29*Assembly!N$18+$BN29*Assembly!N$19+$BO29*Assembly!N$20+$BP29*Assembly!N$21+$BQ29*Assembly!N$22+$BR29*Assembly!N$23+$BS29*Assembly!N$24</f>
        <v>5,880</v>
      </c>
      <c r="CG29" s="457" t="str">
        <f>$AY29*Assembly!O$4+$AZ29*Assembly!O$5+$BA29*Assembly!O$6+$BB29*Assembly!O$7+$BC29*Assembly!O$8+$BD29*Assembly!O$9+$BE29*Assembly!O$10+$BF29*Assembly!O$11+$BG29*Assembly!O$12+$BH29*Assembly!O$13+$BI29*Assembly!O$14+$BJ29*Assembly!O$15+$BK29*Assembly!O$16+$BL29*Assembly!O$17+$BM29*Assembly!O$18+$BN29*Assembly!O$19+$BO29*Assembly!O$20+$BP29*Assembly!O$21+$BQ29*Assembly!O$22+$BR29*Assembly!O$23+$BS29*Assembly!O$24</f>
        <v>120</v>
      </c>
      <c r="CH29" s="454" t="str">
        <f>$AY29*Assembly!P$4+$AZ29*Assembly!P$5+$BA29*Assembly!P$6+$BB29*Assembly!P$7+$BC29*Assembly!P$8+$BD29*Assembly!P$9+$BE29*Assembly!P$10+$BF29*Assembly!P$11+$BG29*Assembly!P$12+$BH29*Assembly!P$13+$BI29*Assembly!P$14+$BJ29*Assembly!P$15+$BK29*Assembly!P$16+$BL29*Assembly!P$17+$BM29*Assembly!P$18+$BN29*Assembly!P$19+$BO29*Assembly!P$20+$BP29*Assembly!P$21+$BQ29*Assembly!P$22+$BR29*Assembly!P$23+$BS29*Assembly!P$24</f>
        <v>0</v>
      </c>
      <c r="CI29" s="454" t="str">
        <f>$AY29*Assembly!Q$4+$AZ29*Assembly!Q$5+$BA29*Assembly!Q$6+$BB29*Assembly!Q$7+$BC29*Assembly!Q$8+$BD29*Assembly!Q$9+$BE29*Assembly!Q$10+$BF29*Assembly!Q$11+$BG29*Assembly!Q$12+$BH29*Assembly!Q$13+$BI29*Assembly!Q$14+$BJ29*Assembly!Q$15+$BK29*Assembly!Q$16+$BL29*Assembly!Q$17+$BM29*Assembly!Q$18+$BN29*Assembly!Q$19+$BO29*Assembly!Q$20+$BP29*Assembly!Q$21+$BQ29*Assembly!Q$22+$BR29*Assembly!Q$23+$BS29*Assembly!Q$24</f>
        <v>0</v>
      </c>
      <c r="CJ29" s="457" t="str">
        <f>$AY29*Assembly!R$4+$AZ29*Assembly!R$5+$BA29*Assembly!R$6+$BB29*Assembly!R$7+$BC29*Assembly!R$8+$BD29*Assembly!R$9+$BE29*Assembly!R$10+$BF29*Assembly!R$11+$BG29*Assembly!R$12+$BH29*Assembly!R$13+$BI29*Assembly!R$14+$BJ29*Assembly!R$15+$BK29*Assembly!R$16+$BL29*Assembly!R$17+$BM29*Assembly!R$18+$BN29*Assembly!R$19+$BO29*Assembly!R$20+$BP29*Assembly!R$21+$BQ29*Assembly!R$22+$BR29*Assembly!R$23+$BS29*Assembly!R$24</f>
        <v>0</v>
      </c>
      <c r="CK29" s="454" t="str">
        <f>$AY29*Assembly!S$4+$AZ29*Assembly!S$5+$BA29*Assembly!S$6+$BB29*Assembly!S$7+$BC29*Assembly!S$8+$BD29*Assembly!S$9+$BE29*Assembly!S$10+$BF29*Assembly!S$11+$BG29*Assembly!S$12+$BH29*Assembly!S$13+$BI29*Assembly!S$14+$BJ29*Assembly!S$15+$BK29*Assembly!S$16+$BL29*Assembly!S$17+$BM29*Assembly!S$18+$BN29*Assembly!S$19+$BO29*Assembly!S$20+$BP29*Assembly!S$21+$BQ29*Assembly!S$22+$BR29*Assembly!S$23+$BS29*Assembly!S$24</f>
        <v>0</v>
      </c>
      <c r="CL29" s="454" t="str">
        <f>$AY29*Assembly!T$4+$AZ29*Assembly!T$5+$BA29*Assembly!T$6+$BB29*Assembly!T$7+$BC29*Assembly!T$8+$BD29*Assembly!T$9+$BE29*Assembly!T$10+$BF29*Assembly!T$11+$BG29*Assembly!T$12+$BH29*Assembly!T$13+$BI29*Assembly!T$14+$BJ29*Assembly!T$15+$BK29*Assembly!T$16+$BL29*Assembly!T$17+$BM29*Assembly!T$18+$BN29*Assembly!T$19+$BO29*Assembly!T$20+$BP29*Assembly!T$21+$BQ29*Assembly!T$22+$BR29*Assembly!T$23+$BS29*Assembly!T$24</f>
        <v>0</v>
      </c>
      <c r="CM29" s="454" t="str">
        <f>$AY29*Assembly!U$4+$AZ29*Assembly!U$5+$BA29*Assembly!U$6+$BB29*Assembly!U$7+$BC29*Assembly!U$8+$BD29*Assembly!U$9+$BE29*Assembly!U$10+$BF29*Assembly!U$11+$BG29*Assembly!U$12+$BH29*Assembly!U$13+$BI29*Assembly!U$14+$BJ29*Assembly!U$15+$BK29*Assembly!U$16+$BL29*Assembly!U$17+$BM29*Assembly!U$18+$BN29*Assembly!U$19+$BO29*Assembly!U$20+$BP29*Assembly!U$21+$BQ29*Assembly!U$22+$BR29*Assembly!U$23+$BS29*Assembly!U$24</f>
        <v>0</v>
      </c>
      <c r="CN29" s="457" t="str">
        <f>$AY29*Assembly!V$4+$AZ29*Assembly!V$5+$BA29*Assembly!V$6+$BB29*Assembly!V$7+$BC29*Assembly!V$8+$BD29*Assembly!V$9+$BE29*Assembly!V$10+$BF29*Assembly!V$11+$BG29*Assembly!V$12+$BH29*Assembly!V$13+$BI29*Assembly!V$14+$BJ29*Assembly!V$15+$BK29*Assembly!V$16+$BL29*Assembly!V$17+$BM29*Assembly!V$18+$BN29*Assembly!V$19+$BO29*Assembly!V$20+$BP29*Assembly!V$21+$BQ29*Assembly!V$22+$BR29*Assembly!V$23+$BS29*Assembly!V$24</f>
        <v>0</v>
      </c>
      <c r="CO29" s="457" t="str">
        <f>CE29*Refining!$F$3</f>
        <v>53,804</v>
      </c>
      <c r="CP29" s="457" t="str">
        <f>CF29*Refining!$F$4</f>
        <v>18,375</v>
      </c>
      <c r="CQ29" s="457" t="str">
        <f>CG29*Refining!$F$5</f>
        <v>500</v>
      </c>
      <c r="CR29" s="457" t="str">
        <f>CH29*Refining!$F$6</f>
        <v>0</v>
      </c>
      <c r="CS29" s="457" t="str">
        <f>CI29*Refining!$F$7</f>
        <v>0</v>
      </c>
      <c r="CT29" s="457" t="str">
        <f>CJ29*Refining!$F$8</f>
        <v>0</v>
      </c>
      <c r="CU29" s="457" t="str">
        <f>CK29*Refining!$F$9</f>
        <v>0</v>
      </c>
      <c r="CV29" s="457" t="str">
        <f>CL29*Refining!$F$10</f>
        <v>0</v>
      </c>
      <c r="CW29" s="457" t="str">
        <f>CM29*Refining!$F$11</f>
        <v>0</v>
      </c>
      <c r="CX29" s="457" t="str">
        <f>CN29*Refining!$F$12</f>
        <v>0</v>
      </c>
      <c r="CY29" s="441" t="str">
        <f t="shared" ref="CY29:DR29" si="116">IF(CE29 = 0, "", CE29)</f>
        <v>30,130</v>
      </c>
      <c r="CZ29" s="442" t="str">
        <f t="shared" si="116"/>
        <v>5,880</v>
      </c>
      <c r="DA29" s="442" t="str">
        <f t="shared" si="116"/>
        <v>120</v>
      </c>
      <c r="DB29" s="443" t="str">
        <f t="shared" si="116"/>
        <v/>
      </c>
      <c r="DC29" s="444" t="str">
        <f t="shared" si="116"/>
        <v/>
      </c>
      <c r="DD29" s="442" t="str">
        <f t="shared" si="116"/>
        <v/>
      </c>
      <c r="DE29" s="444" t="str">
        <f t="shared" si="116"/>
        <v/>
      </c>
      <c r="DF29" s="444" t="str">
        <f t="shared" si="116"/>
        <v/>
      </c>
      <c r="DG29" s="442" t="str">
        <f t="shared" si="116"/>
        <v/>
      </c>
      <c r="DH29" s="445" t="str">
        <f t="shared" si="116"/>
        <v/>
      </c>
      <c r="DI29" s="441" t="str">
        <f t="shared" si="116"/>
        <v>53,804</v>
      </c>
      <c r="DJ29" s="442" t="str">
        <f t="shared" si="116"/>
        <v>18,375</v>
      </c>
      <c r="DK29" s="442" t="str">
        <f t="shared" si="116"/>
        <v>500</v>
      </c>
      <c r="DL29" s="442" t="str">
        <f t="shared" si="116"/>
        <v/>
      </c>
      <c r="DM29" s="446" t="str">
        <f t="shared" si="116"/>
        <v/>
      </c>
      <c r="DN29" s="442" t="str">
        <f t="shared" si="116"/>
        <v/>
      </c>
      <c r="DO29" s="442" t="str">
        <f t="shared" si="116"/>
        <v/>
      </c>
      <c r="DP29" s="442" t="str">
        <f t="shared" si="116"/>
        <v/>
      </c>
      <c r="DQ29" s="442" t="str">
        <f t="shared" si="116"/>
        <v/>
      </c>
      <c r="DR29" s="445" t="str">
        <f t="shared" si="116"/>
        <v/>
      </c>
      <c r="DS29" s="447" t="str">
        <f t="shared" si="15"/>
        <v>36,130</v>
      </c>
      <c r="DT29" s="448" t="str">
        <f t="shared" si="16"/>
        <v>72,679</v>
      </c>
      <c r="DU29" s="434" t="str">
        <f>CY29*'Ores &amp; Ingots'!$C$3+CZ29*'Ores &amp; Ingots'!$C$4+DA29*'Ores &amp; Ingots'!$C$5+DB29*'Ores &amp; Ingots'!$C$6+DC29*'Ores &amp; Ingots'!$C$7+DD29*'Ores &amp; Ingots'!$C$8+DE29*'Ores &amp; Ingots'!$C$9+DF29*'Ores &amp; Ingots'!$C$10+DG29*'Ores &amp; Ingots'!$C$11+DH29*'Ores &amp; Ingots'!$C$12</f>
        <v>4,499</v>
      </c>
      <c r="DV29" s="434" t="str">
        <f>DI29*'Ores &amp; Ingots'!$B$3+DJ29*'Ores &amp; Ingots'!$B$4+DK29*'Ores &amp; Ingots'!$B$5+DL29*'Ores &amp; Ingots'!$B$6+DM29*'Ores &amp; Ingots'!$B$7+DN29*'Ores &amp; Ingots'!$B$8+DO29*'Ores &amp; Ingots'!$B$9+DP29*'Ores &amp; Ingots'!$B$10+DQ29*'Ores &amp; Ingots'!$B$11+DR29*'Ores &amp; Ingots'!$B$12</f>
        <v>26,891</v>
      </c>
      <c r="DW29" s="448" t="str">
        <f>CY29*Refining!$G$3+CZ29*Refining!$G$4+DA29*Refining!$G$5+DB29*Refining!$G$6+DC29*Refining!$G$7+DD29*Refining!$G$8+DE29*Refining!$G$9+DF29*Refining!$G$10+DG29*Refining!$G$11+DH29*Refining!$G$12</f>
        <v>31,877</v>
      </c>
      <c r="DX29" s="448" t="str">
        <f t="shared" si="17"/>
        <v>4,958,654</v>
      </c>
      <c r="DY29" s="449" t="str">
        <f t="shared" si="18"/>
        <v>4.9587</v>
      </c>
      <c r="DZ29" s="447" t="str">
        <f t="shared" si="19"/>
        <v>33,638</v>
      </c>
      <c r="EA29" s="446" t="str">
        <f t="shared" ref="EA29:EB29" si="117">DZ29/60</f>
        <v>560.6</v>
      </c>
      <c r="EB29" s="446" t="str">
        <f t="shared" si="117"/>
        <v>9.3</v>
      </c>
      <c r="EC29" s="450" t="str">
        <f t="shared" si="21"/>
        <v>0.39</v>
      </c>
      <c r="ED29" s="447" t="str">
        <f t="shared" si="22"/>
        <v>5,228,698</v>
      </c>
      <c r="EE29" s="446" t="str">
        <f t="shared" ref="EE29:EF29" si="118">ED29/1000</f>
        <v>5,228.7</v>
      </c>
      <c r="EF29" s="451" t="str">
        <f t="shared" si="118"/>
        <v>5.23</v>
      </c>
      <c r="EG29" s="452" t="str">
        <f t="shared" si="24"/>
        <v>5.2287</v>
      </c>
      <c r="EH29" s="225"/>
    </row>
    <row r="30">
      <c r="A30" s="42"/>
      <c r="B30" s="297" t="s">
        <v>926</v>
      </c>
      <c r="C30" s="262" t="s">
        <v>885</v>
      </c>
      <c r="D30" s="262">
        <v>3.0</v>
      </c>
      <c r="E30" s="262">
        <v>3.0</v>
      </c>
      <c r="F30" s="262">
        <v>5.0</v>
      </c>
      <c r="G30" s="460" t="str">
        <f t="shared" si="5"/>
        <v>5.625</v>
      </c>
      <c r="H30" s="461">
        <v>25.0</v>
      </c>
      <c r="I30" s="461">
        <v>25.0</v>
      </c>
      <c r="J30" s="461" t="str">
        <f>H30/Main!$D$9</f>
        <v>25</v>
      </c>
      <c r="K30" s="461" t="str">
        <f>I30/Main!$D$10</f>
        <v>25</v>
      </c>
      <c r="L30" s="462" t="str">
        <f t="shared" si="6"/>
        <v>1.0</v>
      </c>
      <c r="M30" s="462">
        <v>1.0</v>
      </c>
      <c r="N30" s="463">
        <v>2.0</v>
      </c>
      <c r="O30" s="463">
        <v>2400000.0</v>
      </c>
      <c r="P30" s="464"/>
      <c r="Q30" s="463"/>
      <c r="R30" s="464"/>
      <c r="S30" s="465"/>
      <c r="T30" s="465"/>
      <c r="U30" s="463">
        <v>408000.0</v>
      </c>
      <c r="V30" s="464"/>
      <c r="W30" s="464"/>
      <c r="X30" s="464"/>
      <c r="Y30" s="464"/>
      <c r="Z30" s="464"/>
      <c r="AA30" s="464"/>
      <c r="AB30" s="464"/>
      <c r="AC30" s="466"/>
      <c r="AD30" s="467">
        <v>20.0</v>
      </c>
      <c r="AE30" s="467">
        <v>0.0</v>
      </c>
      <c r="AF30" s="467">
        <v>0.0</v>
      </c>
      <c r="AG30" s="467">
        <v>4.0</v>
      </c>
      <c r="AH30" s="467">
        <v>30.0</v>
      </c>
      <c r="AI30" s="467">
        <v>0.0</v>
      </c>
      <c r="AJ30" s="468">
        <v>144.0</v>
      </c>
      <c r="AK30" s="467">
        <v>0.0</v>
      </c>
      <c r="AL30" s="467">
        <v>0.0</v>
      </c>
      <c r="AM30" s="467">
        <v>0.0</v>
      </c>
      <c r="AN30" s="467">
        <v>0.0</v>
      </c>
      <c r="AO30" s="467">
        <v>8.0</v>
      </c>
      <c r="AP30" s="467">
        <v>0.0</v>
      </c>
      <c r="AQ30" s="467">
        <v>0.0</v>
      </c>
      <c r="AR30" s="467">
        <v>0.0</v>
      </c>
      <c r="AS30" s="467">
        <v>0.0</v>
      </c>
      <c r="AT30" s="467">
        <v>0.0</v>
      </c>
      <c r="AU30" s="467">
        <v>0.0</v>
      </c>
      <c r="AV30" s="467">
        <v>0.0</v>
      </c>
      <c r="AW30" s="467">
        <v>0.0</v>
      </c>
      <c r="AX30" s="467">
        <v>0.0</v>
      </c>
      <c r="AY30" s="469" t="str">
        <f t="shared" ref="AY30:BS30" si="119">IF(AD30 = 0, "", AD30)</f>
        <v>20</v>
      </c>
      <c r="AZ30" s="470" t="str">
        <f t="shared" si="119"/>
        <v/>
      </c>
      <c r="BA30" s="470" t="str">
        <f t="shared" si="119"/>
        <v/>
      </c>
      <c r="BB30" s="470" t="str">
        <f t="shared" si="119"/>
        <v>4</v>
      </c>
      <c r="BC30" s="470" t="str">
        <f t="shared" si="119"/>
        <v>30</v>
      </c>
      <c r="BD30" s="470" t="str">
        <f t="shared" si="119"/>
        <v/>
      </c>
      <c r="BE30" s="471" t="str">
        <f t="shared" si="119"/>
        <v>144</v>
      </c>
      <c r="BF30" s="470" t="str">
        <f t="shared" si="119"/>
        <v/>
      </c>
      <c r="BG30" s="470" t="str">
        <f t="shared" si="119"/>
        <v/>
      </c>
      <c r="BH30" s="470" t="str">
        <f t="shared" si="119"/>
        <v/>
      </c>
      <c r="BI30" s="470" t="str">
        <f t="shared" si="119"/>
        <v/>
      </c>
      <c r="BJ30" s="470" t="str">
        <f t="shared" si="119"/>
        <v>8</v>
      </c>
      <c r="BK30" s="470" t="str">
        <f t="shared" si="119"/>
        <v/>
      </c>
      <c r="BL30" s="470" t="str">
        <f t="shared" si="119"/>
        <v/>
      </c>
      <c r="BM30" s="470" t="str">
        <f t="shared" si="119"/>
        <v/>
      </c>
      <c r="BN30" s="470" t="str">
        <f t="shared" si="119"/>
        <v/>
      </c>
      <c r="BO30" s="470" t="str">
        <f t="shared" si="119"/>
        <v/>
      </c>
      <c r="BP30" s="470" t="str">
        <f t="shared" si="119"/>
        <v/>
      </c>
      <c r="BQ30" s="470" t="str">
        <f t="shared" si="119"/>
        <v/>
      </c>
      <c r="BR30" s="470" t="str">
        <f t="shared" si="119"/>
        <v/>
      </c>
      <c r="BS30" s="472" t="str">
        <f t="shared" si="119"/>
        <v/>
      </c>
      <c r="BT30" s="473" t="str">
        <f>$AY30*Assembly!Y$4+$AZ30*Assembly!Y$5+$BA30*Assembly!Y$6+$BB30*Assembly!Y$7+$BC30*Assembly!Y$8+$BD30*Assembly!Y$9+$BE30*Assembly!Y$10+$BF30*Assembly!Y$11+$BG30*Assembly!Y$12+$BH30*Assembly!Y$13+$BI30*Assembly!Y$14+$BJ30*Assembly!Y$15+$BK30*Assembly!Y$16+$BL30*Assembly!Y$17+$BM30*Assembly!Y$18+$BN30*Assembly!Y$19+$BO30*Assembly!Y$20+$BP30*Assembly!Y$21+$BQ30*Assembly!Y$22+$BR30*Assembly!Y$23+$BS30*Assembly!Y$24</f>
        <v>4,244</v>
      </c>
      <c r="BU30" s="474" t="str">
        <f t="shared" si="8"/>
        <v>754</v>
      </c>
      <c r="BV30" s="474" t="str">
        <f>$AY30*Assembly!AC$4+$AZ30*Assembly!AC$5+$BA30*Assembly!AC$6+$BB30*Assembly!AC$7+$BC30*Assembly!AC$8+$BD30*Assembly!AC$9+$BE30*Assembly!AC$10+$BF30*Assembly!AC$11+$BG30*Assembly!AC$12+$BH30*Assembly!AC$13+$BI30*Assembly!AC$14+$BJ30*Assembly!AC$15+$BK30*Assembly!AC$16+$BL30*Assembly!AC$17+$BM30*Assembly!AC$18+$BN30*Assembly!AC$19+$BO30*Assembly!AC$20+$BP30*Assembly!AC$21+$BQ30*Assembly!AC$22+$BR30*Assembly!AC$23+$BS30*Assembly!AC$24</f>
        <v>9,140</v>
      </c>
      <c r="BW30" s="475" t="str">
        <f t="shared" si="9"/>
        <v>2.15</v>
      </c>
      <c r="BX30" s="476" t="str">
        <f t="shared" si="10"/>
        <v>1625</v>
      </c>
      <c r="BY30" s="477" t="str">
        <f t="shared" si="11"/>
        <v>12.1</v>
      </c>
      <c r="BZ30" s="478" t="str">
        <f t="shared" si="79"/>
        <v>96.1 W</v>
      </c>
      <c r="CA30" s="474" t="str">
        <f>$AY30*Assembly!X$4+$AZ30*Assembly!X$5+$BA30*Assembly!X$6+$BB30*Assembly!X$7+$BC30*Assembly!X$8+$BD30*Assembly!X$9+$BE30*Assembly!X$10+$BF30*Assembly!X$11+$BG30*Assembly!X$12+$BH30*Assembly!X$13+$BI30*Assembly!X$14+$BJ30*Assembly!X$15+$BK30*Assembly!X$16+$BL30*Assembly!X$17+$BM30*Assembly!X$18+$BN30*Assembly!X$19+$BO30*Assembly!X$20+$BP30*Assembly!X$21+$BQ30*Assembly!X$22+$BR30*Assembly!X$23+$BS30*Assembly!X$24</f>
        <v>304</v>
      </c>
      <c r="CB30" s="474" t="str">
        <f t="shared" si="12"/>
        <v>47,289</v>
      </c>
      <c r="CC30" s="479" t="str">
        <f t="shared" si="13"/>
        <v>0.0473</v>
      </c>
      <c r="CD30" s="480" t="str">
        <f>$AY30*Assembly!AB$4+$AZ30*Assembly!AB$5+$BA30*Assembly!AB$6+$BB30*Assembly!AB$7+$BC30*Assembly!AB$8+$BD30*Assembly!AB$9+$BE30*Assembly!AB$10+$BF30*Assembly!AB$11+$BG30*Assembly!AB$12+$BH30*Assembly!AB$13+$BI30*Assembly!AB$14+$BJ30*Assembly!AB$15+$BK30*Assembly!AB$16+$BL30*Assembly!AB$17+$BM30*Assembly!AB$18+$BN30*Assembly!AB$19+$BO30*Assembly!AB$20+$BP30*Assembly!AB$21+$BQ30*Assembly!AB$22+$BR30*Assembly!AB$23+$BS30*Assembly!AB$24</f>
        <v>1,544</v>
      </c>
      <c r="CE30" s="463" t="str">
        <f>$AY30*Assembly!M$4+$AZ30*Assembly!M$5+$BA30*Assembly!M$6+$BB30*Assembly!M$7+$BC30*Assembly!M$8+$BD30*Assembly!M$9+$BE30*Assembly!M$10+$BF30*Assembly!M$11+$BG30*Assembly!M$12+$BH30*Assembly!M$13+$BI30*Assembly!M$14+$BJ30*Assembly!M$15+$BK30*Assembly!M$16+$BL30*Assembly!M$17+$BM30*Assembly!M$18+$BN30*Assembly!M$19+$BO30*Assembly!M$20+$BP30*Assembly!M$21+$BQ30*Assembly!M$22+$BR30*Assembly!M$23+$BS30*Assembly!M$24</f>
        <v>3,816</v>
      </c>
      <c r="CF30" s="463" t="str">
        <f>$AY30*Assembly!N$4+$AZ30*Assembly!N$5+$BA30*Assembly!N$6+$BB30*Assembly!N$7+$BC30*Assembly!N$8+$BD30*Assembly!N$9+$BE30*Assembly!N$10+$BF30*Assembly!N$11+$BG30*Assembly!N$12+$BH30*Assembly!N$13+$BI30*Assembly!N$14+$BJ30*Assembly!N$15+$BK30*Assembly!N$16+$BL30*Assembly!N$17+$BM30*Assembly!N$18+$BN30*Assembly!N$19+$BO30*Assembly!N$20+$BP30*Assembly!N$21+$BQ30*Assembly!N$22+$BR30*Assembly!N$23+$BS30*Assembly!N$24</f>
        <v>760</v>
      </c>
      <c r="CG30" s="463" t="str">
        <f>$AY30*Assembly!O$4+$AZ30*Assembly!O$5+$BA30*Assembly!O$6+$BB30*Assembly!O$7+$BC30*Assembly!O$8+$BD30*Assembly!O$9+$BE30*Assembly!O$10+$BF30*Assembly!O$11+$BG30*Assembly!O$12+$BH30*Assembly!O$13+$BI30*Assembly!O$14+$BJ30*Assembly!O$15+$BK30*Assembly!O$16+$BL30*Assembly!O$17+$BM30*Assembly!O$18+$BN30*Assembly!O$19+$BO30*Assembly!O$20+$BP30*Assembly!O$21+$BQ30*Assembly!O$22+$BR30*Assembly!O$23+$BS30*Assembly!O$24</f>
        <v>24</v>
      </c>
      <c r="CH30" s="461" t="str">
        <f>$AY30*Assembly!P$4+$AZ30*Assembly!P$5+$BA30*Assembly!P$6+$BB30*Assembly!P$7+$BC30*Assembly!P$8+$BD30*Assembly!P$9+$BE30*Assembly!P$10+$BF30*Assembly!P$11+$BG30*Assembly!P$12+$BH30*Assembly!P$13+$BI30*Assembly!P$14+$BJ30*Assembly!P$15+$BK30*Assembly!P$16+$BL30*Assembly!P$17+$BM30*Assembly!P$18+$BN30*Assembly!P$19+$BO30*Assembly!P$20+$BP30*Assembly!P$21+$BQ30*Assembly!P$22+$BR30*Assembly!P$23+$BS30*Assembly!P$24</f>
        <v>0</v>
      </c>
      <c r="CI30" s="461" t="str">
        <f>$AY30*Assembly!Q$4+$AZ30*Assembly!Q$5+$BA30*Assembly!Q$6+$BB30*Assembly!Q$7+$BC30*Assembly!Q$8+$BD30*Assembly!Q$9+$BE30*Assembly!Q$10+$BF30*Assembly!Q$11+$BG30*Assembly!Q$12+$BH30*Assembly!Q$13+$BI30*Assembly!Q$14+$BJ30*Assembly!Q$15+$BK30*Assembly!Q$16+$BL30*Assembly!Q$17+$BM30*Assembly!Q$18+$BN30*Assembly!Q$19+$BO30*Assembly!Q$20+$BP30*Assembly!Q$21+$BQ30*Assembly!Q$22+$BR30*Assembly!Q$23+$BS30*Assembly!Q$24</f>
        <v>0</v>
      </c>
      <c r="CJ30" s="463" t="str">
        <f>$AY30*Assembly!R$4+$AZ30*Assembly!R$5+$BA30*Assembly!R$6+$BB30*Assembly!R$7+$BC30*Assembly!R$8+$BD30*Assembly!R$9+$BE30*Assembly!R$10+$BF30*Assembly!R$11+$BG30*Assembly!R$12+$BH30*Assembly!R$13+$BI30*Assembly!R$14+$BJ30*Assembly!R$15+$BK30*Assembly!R$16+$BL30*Assembly!R$17+$BM30*Assembly!R$18+$BN30*Assembly!R$19+$BO30*Assembly!R$20+$BP30*Assembly!R$21+$BQ30*Assembly!R$22+$BR30*Assembly!R$23+$BS30*Assembly!R$24</f>
        <v>0</v>
      </c>
      <c r="CK30" s="461" t="str">
        <f>$AY30*Assembly!S$4+$AZ30*Assembly!S$5+$BA30*Assembly!S$6+$BB30*Assembly!S$7+$BC30*Assembly!S$8+$BD30*Assembly!S$9+$BE30*Assembly!S$10+$BF30*Assembly!S$11+$BG30*Assembly!S$12+$BH30*Assembly!S$13+$BI30*Assembly!S$14+$BJ30*Assembly!S$15+$BK30*Assembly!S$16+$BL30*Assembly!S$17+$BM30*Assembly!S$18+$BN30*Assembly!S$19+$BO30*Assembly!S$20+$BP30*Assembly!S$21+$BQ30*Assembly!S$22+$BR30*Assembly!S$23+$BS30*Assembly!S$24</f>
        <v>0</v>
      </c>
      <c r="CL30" s="461" t="str">
        <f>$AY30*Assembly!T$4+$AZ30*Assembly!T$5+$BA30*Assembly!T$6+$BB30*Assembly!T$7+$BC30*Assembly!T$8+$BD30*Assembly!T$9+$BE30*Assembly!T$10+$BF30*Assembly!T$11+$BG30*Assembly!T$12+$BH30*Assembly!T$13+$BI30*Assembly!T$14+$BJ30*Assembly!T$15+$BK30*Assembly!T$16+$BL30*Assembly!T$17+$BM30*Assembly!T$18+$BN30*Assembly!T$19+$BO30*Assembly!T$20+$BP30*Assembly!T$21+$BQ30*Assembly!T$22+$BR30*Assembly!T$23+$BS30*Assembly!T$24</f>
        <v>0</v>
      </c>
      <c r="CM30" s="461" t="str">
        <f>$AY30*Assembly!U$4+$AZ30*Assembly!U$5+$BA30*Assembly!U$6+$BB30*Assembly!U$7+$BC30*Assembly!U$8+$BD30*Assembly!U$9+$BE30*Assembly!U$10+$BF30*Assembly!U$11+$BG30*Assembly!U$12+$BH30*Assembly!U$13+$BI30*Assembly!U$14+$BJ30*Assembly!U$15+$BK30*Assembly!U$16+$BL30*Assembly!U$17+$BM30*Assembly!U$18+$BN30*Assembly!U$19+$BO30*Assembly!U$20+$BP30*Assembly!U$21+$BQ30*Assembly!U$22+$BR30*Assembly!U$23+$BS30*Assembly!U$24</f>
        <v>0</v>
      </c>
      <c r="CN30" s="463" t="str">
        <f>$AY30*Assembly!V$4+$AZ30*Assembly!V$5+$BA30*Assembly!V$6+$BB30*Assembly!V$7+$BC30*Assembly!V$8+$BD30*Assembly!V$9+$BE30*Assembly!V$10+$BF30*Assembly!V$11+$BG30*Assembly!V$12+$BH30*Assembly!V$13+$BI30*Assembly!V$14+$BJ30*Assembly!V$15+$BK30*Assembly!V$16+$BL30*Assembly!V$17+$BM30*Assembly!V$18+$BN30*Assembly!V$19+$BO30*Assembly!V$20+$BP30*Assembly!V$21+$BQ30*Assembly!V$22+$BR30*Assembly!V$23+$BS30*Assembly!V$24</f>
        <v>0</v>
      </c>
      <c r="CO30" s="463" t="str">
        <f>CE30*Refining!$F$3</f>
        <v>6,814</v>
      </c>
      <c r="CP30" s="463" t="str">
        <f>CF30*Refining!$F$4</f>
        <v>2,375</v>
      </c>
      <c r="CQ30" s="463" t="str">
        <f>CG30*Refining!$F$5</f>
        <v>100</v>
      </c>
      <c r="CR30" s="463" t="str">
        <f>CH30*Refining!$F$6</f>
        <v>0</v>
      </c>
      <c r="CS30" s="463" t="str">
        <f>CI30*Refining!$F$7</f>
        <v>0</v>
      </c>
      <c r="CT30" s="463" t="str">
        <f>CJ30*Refining!$F$8</f>
        <v>0</v>
      </c>
      <c r="CU30" s="463" t="str">
        <f>CK30*Refining!$F$9</f>
        <v>0</v>
      </c>
      <c r="CV30" s="463" t="str">
        <f>CL30*Refining!$F$10</f>
        <v>0</v>
      </c>
      <c r="CW30" s="463" t="str">
        <f>CM30*Refining!$F$11</f>
        <v>0</v>
      </c>
      <c r="CX30" s="463" t="str">
        <f>CN30*Refining!$F$12</f>
        <v>0</v>
      </c>
      <c r="CY30" s="481" t="str">
        <f t="shared" ref="CY30:DR30" si="120">IF(CE30 = 0, "", CE30)</f>
        <v>3,816</v>
      </c>
      <c r="CZ30" s="482" t="str">
        <f t="shared" si="120"/>
        <v>760</v>
      </c>
      <c r="DA30" s="482" t="str">
        <f t="shared" si="120"/>
        <v>24</v>
      </c>
      <c r="DB30" s="483" t="str">
        <f t="shared" si="120"/>
        <v/>
      </c>
      <c r="DC30" s="484" t="str">
        <f t="shared" si="120"/>
        <v/>
      </c>
      <c r="DD30" s="482" t="str">
        <f t="shared" si="120"/>
        <v/>
      </c>
      <c r="DE30" s="484" t="str">
        <f t="shared" si="120"/>
        <v/>
      </c>
      <c r="DF30" s="484" t="str">
        <f t="shared" si="120"/>
        <v/>
      </c>
      <c r="DG30" s="482" t="str">
        <f t="shared" si="120"/>
        <v/>
      </c>
      <c r="DH30" s="485" t="str">
        <f t="shared" si="120"/>
        <v/>
      </c>
      <c r="DI30" s="481" t="str">
        <f t="shared" si="120"/>
        <v>6,814</v>
      </c>
      <c r="DJ30" s="482" t="str">
        <f t="shared" si="120"/>
        <v>2,375</v>
      </c>
      <c r="DK30" s="482" t="str">
        <f t="shared" si="120"/>
        <v>100</v>
      </c>
      <c r="DL30" s="482" t="str">
        <f t="shared" si="120"/>
        <v/>
      </c>
      <c r="DM30" s="486" t="str">
        <f t="shared" si="120"/>
        <v/>
      </c>
      <c r="DN30" s="482" t="str">
        <f t="shared" si="120"/>
        <v/>
      </c>
      <c r="DO30" s="482" t="str">
        <f t="shared" si="120"/>
        <v/>
      </c>
      <c r="DP30" s="482" t="str">
        <f t="shared" si="120"/>
        <v/>
      </c>
      <c r="DQ30" s="482" t="str">
        <f t="shared" si="120"/>
        <v/>
      </c>
      <c r="DR30" s="485" t="str">
        <f t="shared" si="120"/>
        <v/>
      </c>
      <c r="DS30" s="487" t="str">
        <f t="shared" si="15"/>
        <v>4,600</v>
      </c>
      <c r="DT30" s="488" t="str">
        <f t="shared" si="16"/>
        <v>9,289</v>
      </c>
      <c r="DU30" s="474" t="str">
        <f>CY30*'Ores &amp; Ingots'!$C$3+CZ30*'Ores &amp; Ingots'!$C$4+DA30*'Ores &amp; Ingots'!$C$5+DB30*'Ores &amp; Ingots'!$C$6+DC30*'Ores &amp; Ingots'!$C$7+DD30*'Ores &amp; Ingots'!$C$8+DE30*'Ores &amp; Ingots'!$C$9+DF30*'Ores &amp; Ingots'!$C$10+DG30*'Ores &amp; Ingots'!$C$11+DH30*'Ores &amp; Ingots'!$C$12</f>
        <v>572</v>
      </c>
      <c r="DV30" s="474" t="str">
        <f>DI30*'Ores &amp; Ingots'!$B$3+DJ30*'Ores &amp; Ingots'!$B$4+DK30*'Ores &amp; Ingots'!$B$5+DL30*'Ores &amp; Ingots'!$B$6+DM30*'Ores &amp; Ingots'!$B$7+DN30*'Ores &amp; Ingots'!$B$8+DO30*'Ores &amp; Ingots'!$B$9+DP30*'Ores &amp; Ingots'!$B$10+DQ30*'Ores &amp; Ingots'!$B$11+DR30*'Ores &amp; Ingots'!$B$12</f>
        <v>3,437</v>
      </c>
      <c r="DW30" s="488" t="str">
        <f>CY30*Refining!$G$3+CZ30*Refining!$G$4+DA30*Refining!$G$5+DB30*Refining!$G$6+DC30*Refining!$G$7+DD30*Refining!$G$8+DE30*Refining!$G$9+DF30*Refining!$G$10+DG30*Refining!$G$11+DH30*Refining!$G$12</f>
        <v>4,224</v>
      </c>
      <c r="DX30" s="488" t="str">
        <f t="shared" si="17"/>
        <v>657,009</v>
      </c>
      <c r="DY30" s="489" t="str">
        <f t="shared" si="18"/>
        <v>0.6570</v>
      </c>
      <c r="DZ30" s="487" t="str">
        <f t="shared" si="19"/>
        <v>4,553</v>
      </c>
      <c r="EA30" s="486" t="str">
        <f t="shared" ref="EA30:EB30" si="121">DZ30/60</f>
        <v>75.9</v>
      </c>
      <c r="EB30" s="486" t="str">
        <f t="shared" si="121"/>
        <v>1.3</v>
      </c>
      <c r="EC30" s="490" t="str">
        <f t="shared" si="21"/>
        <v>0.05</v>
      </c>
      <c r="ED30" s="487" t="str">
        <f t="shared" si="22"/>
        <v>704,297</v>
      </c>
      <c r="EE30" s="486" t="str">
        <f t="shared" ref="EE30:EF30" si="122">ED30/1000</f>
        <v>704.3</v>
      </c>
      <c r="EF30" s="491" t="str">
        <f t="shared" si="122"/>
        <v>0.70</v>
      </c>
      <c r="EG30" s="492" t="str">
        <f t="shared" si="24"/>
        <v>0.7043</v>
      </c>
      <c r="EH30" s="225"/>
    </row>
    <row r="31">
      <c r="A31" s="305" t="s">
        <v>927</v>
      </c>
      <c r="B31" s="192" t="s">
        <v>928</v>
      </c>
      <c r="C31" s="193" t="s">
        <v>886</v>
      </c>
      <c r="D31" s="193">
        <v>3.0</v>
      </c>
      <c r="E31" s="193">
        <v>3.0</v>
      </c>
      <c r="F31" s="193">
        <v>3.0</v>
      </c>
      <c r="G31" s="385" t="str">
        <f t="shared" si="5"/>
        <v>421.875</v>
      </c>
      <c r="H31" s="386">
        <v>30.0</v>
      </c>
      <c r="I31" s="386">
        <v>30.0</v>
      </c>
      <c r="J31" s="386" t="str">
        <f>H31/Main!$D$9</f>
        <v>30</v>
      </c>
      <c r="K31" s="386" t="str">
        <f>I31/Main!$D$10</f>
        <v>30</v>
      </c>
      <c r="L31" s="387" t="str">
        <f t="shared" si="6"/>
        <v>1.0</v>
      </c>
      <c r="M31" s="387">
        <v>1.0</v>
      </c>
      <c r="N31" s="390">
        <v>2000.0</v>
      </c>
      <c r="O31" s="390">
        <v>2000.0</v>
      </c>
      <c r="P31" s="389"/>
      <c r="Q31" s="390">
        <v>384.0</v>
      </c>
      <c r="R31" s="390" t="str">
        <f>Q31*Main!$D$6</f>
        <v>384</v>
      </c>
      <c r="S31" s="391"/>
      <c r="T31" s="391"/>
      <c r="U31" s="389"/>
      <c r="V31" s="389"/>
      <c r="W31" s="390">
        <v>800.0</v>
      </c>
      <c r="X31" s="389"/>
      <c r="Y31" s="390">
        <v>600.0</v>
      </c>
      <c r="Z31" s="389"/>
      <c r="AA31" s="389"/>
      <c r="AB31" s="389"/>
      <c r="AC31" s="392" t="s">
        <v>913</v>
      </c>
      <c r="AD31" s="401">
        <v>20.0</v>
      </c>
      <c r="AE31" s="401">
        <v>0.0</v>
      </c>
      <c r="AF31" s="401">
        <v>0.0</v>
      </c>
      <c r="AG31" s="401">
        <v>1.0</v>
      </c>
      <c r="AH31" s="401">
        <v>30.0</v>
      </c>
      <c r="AI31" s="401">
        <v>0.0</v>
      </c>
      <c r="AJ31" s="401">
        <v>8.0</v>
      </c>
      <c r="AK31" s="496">
        <v>10.0</v>
      </c>
      <c r="AL31" s="401">
        <v>0.0</v>
      </c>
      <c r="AM31" s="401">
        <v>0.0</v>
      </c>
      <c r="AN31" s="401">
        <v>0.0</v>
      </c>
      <c r="AO31" s="401">
        <v>15.0</v>
      </c>
      <c r="AP31" s="401">
        <v>0.0</v>
      </c>
      <c r="AQ31" s="401">
        <v>0.0</v>
      </c>
      <c r="AR31" s="401">
        <v>0.0</v>
      </c>
      <c r="AS31" s="401">
        <v>0.0</v>
      </c>
      <c r="AT31" s="401">
        <v>0.0</v>
      </c>
      <c r="AU31" s="401">
        <v>0.0</v>
      </c>
      <c r="AV31" s="401">
        <v>0.0</v>
      </c>
      <c r="AW31" s="401">
        <v>0.0</v>
      </c>
      <c r="AX31" s="401">
        <v>0.0</v>
      </c>
      <c r="AY31" s="497" t="str">
        <f t="shared" ref="AY31:BS31" si="123">IF(AD31 = 0, "", AD31)</f>
        <v>20</v>
      </c>
      <c r="AZ31" s="397" t="str">
        <f t="shared" si="123"/>
        <v/>
      </c>
      <c r="BA31" s="397" t="str">
        <f t="shared" si="123"/>
        <v/>
      </c>
      <c r="BB31" s="397" t="str">
        <f t="shared" si="123"/>
        <v>1</v>
      </c>
      <c r="BC31" s="397" t="str">
        <f t="shared" si="123"/>
        <v>30</v>
      </c>
      <c r="BD31" s="397" t="str">
        <f t="shared" si="123"/>
        <v/>
      </c>
      <c r="BE31" s="397" t="str">
        <f t="shared" si="123"/>
        <v>8</v>
      </c>
      <c r="BF31" s="398" t="str">
        <f t="shared" si="123"/>
        <v>10</v>
      </c>
      <c r="BG31" s="397" t="str">
        <f t="shared" si="123"/>
        <v/>
      </c>
      <c r="BH31" s="397" t="str">
        <f t="shared" si="123"/>
        <v/>
      </c>
      <c r="BI31" s="397" t="str">
        <f t="shared" si="123"/>
        <v/>
      </c>
      <c r="BJ31" s="397" t="str">
        <f t="shared" si="123"/>
        <v>15</v>
      </c>
      <c r="BK31" s="397" t="str">
        <f t="shared" si="123"/>
        <v/>
      </c>
      <c r="BL31" s="397" t="str">
        <f t="shared" si="123"/>
        <v/>
      </c>
      <c r="BM31" s="397" t="str">
        <f t="shared" si="123"/>
        <v/>
      </c>
      <c r="BN31" s="397" t="str">
        <f t="shared" si="123"/>
        <v/>
      </c>
      <c r="BO31" s="397" t="str">
        <f t="shared" si="123"/>
        <v/>
      </c>
      <c r="BP31" s="397" t="str">
        <f t="shared" si="123"/>
        <v/>
      </c>
      <c r="BQ31" s="397" t="str">
        <f t="shared" si="123"/>
        <v/>
      </c>
      <c r="BR31" s="397" t="str">
        <f t="shared" si="123"/>
        <v/>
      </c>
      <c r="BS31" s="399" t="str">
        <f t="shared" si="123"/>
        <v/>
      </c>
      <c r="BT31" s="400" t="str">
        <f>$AY31*Assembly!Y$4+$AZ31*Assembly!Y$5+$BA31*Assembly!Y$6+$BB31*Assembly!Y$7+$BC31*Assembly!Y$8+$BD31*Assembly!Y$9+$BE31*Assembly!Y$10+$BF31*Assembly!Y$11+$BG31*Assembly!Y$12+$BH31*Assembly!Y$13+$BI31*Assembly!Y$14+$BJ31*Assembly!Y$15+$BK31*Assembly!Y$16+$BL31*Assembly!Y$17+$BM31*Assembly!Y$18+$BN31*Assembly!Y$19+$BO31*Assembly!Y$20+$BP31*Assembly!Y$21+$BQ31*Assembly!Y$22+$BR31*Assembly!Y$23+$BS31*Assembly!Y$24</f>
        <v>949</v>
      </c>
      <c r="BU31" s="401" t="str">
        <f t="shared" si="8"/>
        <v>2</v>
      </c>
      <c r="BV31" s="401" t="str">
        <f>$AY31*Assembly!AC$4+$AZ31*Assembly!AC$5+$BA31*Assembly!AC$6+$BB31*Assembly!AC$7+$BC31*Assembly!AC$8+$BD31*Assembly!AC$9+$BE31*Assembly!AC$10+$BF31*Assembly!AC$11+$BG31*Assembly!AC$12+$BH31*Assembly!AC$13+$BI31*Assembly!AC$14+$BJ31*Assembly!AC$15+$BK31*Assembly!AC$16+$BL31*Assembly!AC$17+$BM31*Assembly!AC$18+$BN31*Assembly!AC$19+$BO31*Assembly!AC$20+$BP31*Assembly!AC$21+$BQ31*Assembly!AC$22+$BR31*Assembly!AC$23+$BS31*Assembly!AC$24</f>
        <v>3,740</v>
      </c>
      <c r="BW31" s="402" t="str">
        <f t="shared" si="9"/>
        <v>3.94</v>
      </c>
      <c r="BX31" s="403" t="str">
        <f t="shared" si="10"/>
        <v>9</v>
      </c>
      <c r="BY31" s="404" t="str">
        <f t="shared" si="11"/>
        <v>1662.6</v>
      </c>
      <c r="BZ31" s="405" t="str">
        <f t="shared" ref="BZ31:BZ39" si="128">IF(R31 = "?", "?", R31/BT31)</f>
        <v>0.4 W</v>
      </c>
      <c r="CA31" s="401" t="str">
        <f>$AY31*Assembly!X$4+$AZ31*Assembly!X$5+$BA31*Assembly!X$6+$BB31*Assembly!X$7+$BC31*Assembly!X$8+$BD31*Assembly!X$9+$BE31*Assembly!X$10+$BF31*Assembly!X$11+$BG31*Assembly!X$12+$BH31*Assembly!X$13+$BI31*Assembly!X$14+$BJ31*Assembly!X$15+$BK31*Assembly!X$16+$BL31*Assembly!X$17+$BM31*Assembly!X$18+$BN31*Assembly!X$19+$BO31*Assembly!X$20+$BP31*Assembly!X$21+$BQ31*Assembly!X$22+$BR31*Assembly!X$23+$BS31*Assembly!X$24</f>
        <v>189</v>
      </c>
      <c r="CB31" s="401" t="str">
        <f t="shared" si="12"/>
        <v>29,400</v>
      </c>
      <c r="CC31" s="406" t="str">
        <f t="shared" si="13"/>
        <v>0.0294</v>
      </c>
      <c r="CD31" s="407" t="str">
        <f>$AY31*Assembly!AB$4+$AZ31*Assembly!AB$5+$BA31*Assembly!AB$6+$BB31*Assembly!AB$7+$BC31*Assembly!AB$8+$BD31*Assembly!AB$9+$BE31*Assembly!AB$10+$BF31*Assembly!AB$11+$BG31*Assembly!AB$12+$BH31*Assembly!AB$13+$BI31*Assembly!AB$14+$BJ31*Assembly!AB$15+$BK31*Assembly!AB$16+$BL31*Assembly!AB$17+$BM31*Assembly!AB$18+$BN31*Assembly!AB$19+$BO31*Assembly!AB$20+$BP31*Assembly!AB$21+$BQ31*Assembly!AB$22+$BR31*Assembly!AB$23+$BS31*Assembly!AB$24</f>
        <v>457</v>
      </c>
      <c r="CE31" s="390" t="str">
        <f>$AY31*Assembly!M$4+$AZ31*Assembly!M$5+$BA31*Assembly!M$6+$BB31*Assembly!M$7+$BC31*Assembly!M$8+$BD31*Assembly!M$9+$BE31*Assembly!M$10+$BF31*Assembly!M$11+$BG31*Assembly!M$12+$BH31*Assembly!M$13+$BI31*Assembly!M$14+$BJ31*Assembly!M$15+$BK31*Assembly!M$16+$BL31*Assembly!M$17+$BM31*Assembly!M$18+$BN31*Assembly!M$19+$BO31*Assembly!M$20+$BP31*Assembly!M$21+$BQ31*Assembly!M$22+$BR31*Assembly!M$23+$BS31*Assembly!M$24</f>
        <v>1,095</v>
      </c>
      <c r="CF31" s="390" t="str">
        <f>$AY31*Assembly!N$4+$AZ31*Assembly!N$5+$BA31*Assembly!N$6+$BB31*Assembly!N$7+$BC31*Assembly!N$8+$BD31*Assembly!N$9+$BE31*Assembly!N$10+$BF31*Assembly!N$11+$BG31*Assembly!N$12+$BH31*Assembly!N$13+$BI31*Assembly!N$14+$BJ31*Assembly!N$15+$BK31*Assembly!N$16+$BL31*Assembly!N$17+$BM31*Assembly!N$18+$BN31*Assembly!N$19+$BO31*Assembly!N$20+$BP31*Assembly!N$21+$BQ31*Assembly!N$22+$BR31*Assembly!N$23+$BS31*Assembly!N$24</f>
        <v>115</v>
      </c>
      <c r="CG31" s="390" t="str">
        <f>$AY31*Assembly!O$4+$AZ31*Assembly!O$5+$BA31*Assembly!O$6+$BB31*Assembly!O$7+$BC31*Assembly!O$8+$BD31*Assembly!O$9+$BE31*Assembly!O$10+$BF31*Assembly!O$11+$BG31*Assembly!O$12+$BH31*Assembly!O$13+$BI31*Assembly!O$14+$BJ31*Assembly!O$15+$BK31*Assembly!O$16+$BL31*Assembly!O$17+$BM31*Assembly!O$18+$BN31*Assembly!O$19+$BO31*Assembly!O$20+$BP31*Assembly!O$21+$BQ31*Assembly!O$22+$BR31*Assembly!O$23+$BS31*Assembly!O$24</f>
        <v>45</v>
      </c>
      <c r="CH31" s="386" t="str">
        <f>$AY31*Assembly!P$4+$AZ31*Assembly!P$5+$BA31*Assembly!P$6+$BB31*Assembly!P$7+$BC31*Assembly!P$8+$BD31*Assembly!P$9+$BE31*Assembly!P$10+$BF31*Assembly!P$11+$BG31*Assembly!P$12+$BH31*Assembly!P$13+$BI31*Assembly!P$14+$BJ31*Assembly!P$15+$BK31*Assembly!P$16+$BL31*Assembly!P$17+$BM31*Assembly!P$18+$BN31*Assembly!P$19+$BO31*Assembly!P$20+$BP31*Assembly!P$21+$BQ31*Assembly!P$22+$BR31*Assembly!P$23+$BS31*Assembly!P$24</f>
        <v>0</v>
      </c>
      <c r="CI31" s="386" t="str">
        <f>$AY31*Assembly!Q$4+$AZ31*Assembly!Q$5+$BA31*Assembly!Q$6+$BB31*Assembly!Q$7+$BC31*Assembly!Q$8+$BD31*Assembly!Q$9+$BE31*Assembly!Q$10+$BF31*Assembly!Q$11+$BG31*Assembly!Q$12+$BH31*Assembly!Q$13+$BI31*Assembly!Q$14+$BJ31*Assembly!Q$15+$BK31*Assembly!Q$16+$BL31*Assembly!Q$17+$BM31*Assembly!Q$18+$BN31*Assembly!Q$19+$BO31*Assembly!Q$20+$BP31*Assembly!Q$21+$BQ31*Assembly!Q$22+$BR31*Assembly!Q$23+$BS31*Assembly!Q$24</f>
        <v>2</v>
      </c>
      <c r="CJ31" s="390" t="str">
        <f>$AY31*Assembly!R$4+$AZ31*Assembly!R$5+$BA31*Assembly!R$6+$BB31*Assembly!R$7+$BC31*Assembly!R$8+$BD31*Assembly!R$9+$BE31*Assembly!R$10+$BF31*Assembly!R$11+$BG31*Assembly!R$12+$BH31*Assembly!R$13+$BI31*Assembly!R$14+$BJ31*Assembly!R$15+$BK31*Assembly!R$16+$BL31*Assembly!R$17+$BM31*Assembly!R$18+$BN31*Assembly!R$19+$BO31*Assembly!R$20+$BP31*Assembly!R$21+$BQ31*Assembly!R$22+$BR31*Assembly!R$23+$BS31*Assembly!R$24</f>
        <v>0</v>
      </c>
      <c r="CK31" s="386" t="str">
        <f>$AY31*Assembly!S$4+$AZ31*Assembly!S$5+$BA31*Assembly!S$6+$BB31*Assembly!S$7+$BC31*Assembly!S$8+$BD31*Assembly!S$9+$BE31*Assembly!S$10+$BF31*Assembly!S$11+$BG31*Assembly!S$12+$BH31*Assembly!S$13+$BI31*Assembly!S$14+$BJ31*Assembly!S$15+$BK31*Assembly!S$16+$BL31*Assembly!S$17+$BM31*Assembly!S$18+$BN31*Assembly!S$19+$BO31*Assembly!S$20+$BP31*Assembly!S$21+$BQ31*Assembly!S$22+$BR31*Assembly!S$23+$BS31*Assembly!S$24</f>
        <v>0</v>
      </c>
      <c r="CL31" s="386" t="str">
        <f>$AY31*Assembly!T$4+$AZ31*Assembly!T$5+$BA31*Assembly!T$6+$BB31*Assembly!T$7+$BC31*Assembly!T$8+$BD31*Assembly!T$9+$BE31*Assembly!T$10+$BF31*Assembly!T$11+$BG31*Assembly!T$12+$BH31*Assembly!T$13+$BI31*Assembly!T$14+$BJ31*Assembly!T$15+$BK31*Assembly!T$16+$BL31*Assembly!T$17+$BM31*Assembly!T$18+$BN31*Assembly!T$19+$BO31*Assembly!T$20+$BP31*Assembly!T$21+$BQ31*Assembly!T$22+$BR31*Assembly!T$23+$BS31*Assembly!T$24</f>
        <v>0</v>
      </c>
      <c r="CM31" s="386" t="str">
        <f>$AY31*Assembly!U$4+$AZ31*Assembly!U$5+$BA31*Assembly!U$6+$BB31*Assembly!U$7+$BC31*Assembly!U$8+$BD31*Assembly!U$9+$BE31*Assembly!U$10+$BF31*Assembly!U$11+$BG31*Assembly!U$12+$BH31*Assembly!U$13+$BI31*Assembly!U$14+$BJ31*Assembly!U$15+$BK31*Assembly!U$16+$BL31*Assembly!U$17+$BM31*Assembly!U$18+$BN31*Assembly!U$19+$BO31*Assembly!U$20+$BP31*Assembly!U$21+$BQ31*Assembly!U$22+$BR31*Assembly!U$23+$BS31*Assembly!U$24</f>
        <v>0</v>
      </c>
      <c r="CN31" s="390" t="str">
        <f>$AY31*Assembly!V$4+$AZ31*Assembly!V$5+$BA31*Assembly!V$6+$BB31*Assembly!V$7+$BC31*Assembly!V$8+$BD31*Assembly!V$9+$BE31*Assembly!V$10+$BF31*Assembly!V$11+$BG31*Assembly!V$12+$BH31*Assembly!V$13+$BI31*Assembly!V$14+$BJ31*Assembly!V$15+$BK31*Assembly!V$16+$BL31*Assembly!V$17+$BM31*Assembly!V$18+$BN31*Assembly!V$19+$BO31*Assembly!V$20+$BP31*Assembly!V$21+$BQ31*Assembly!V$22+$BR31*Assembly!V$23+$BS31*Assembly!V$24</f>
        <v>0</v>
      </c>
      <c r="CO31" s="390" t="str">
        <f>CE31*Refining!$F$3</f>
        <v>1,955</v>
      </c>
      <c r="CP31" s="390" t="str">
        <f>CF31*Refining!$F$4</f>
        <v>359</v>
      </c>
      <c r="CQ31" s="390" t="str">
        <f>CG31*Refining!$F$5</f>
        <v>188</v>
      </c>
      <c r="CR31" s="390" t="str">
        <f>CH31*Refining!$F$6</f>
        <v>0</v>
      </c>
      <c r="CS31" s="390" t="str">
        <f>CI31*Refining!$F$7</f>
        <v>4</v>
      </c>
      <c r="CT31" s="390" t="str">
        <f>CJ31*Refining!$F$8</f>
        <v>0</v>
      </c>
      <c r="CU31" s="390" t="str">
        <f>CK31*Refining!$F$9</f>
        <v>0</v>
      </c>
      <c r="CV31" s="390" t="str">
        <f>CL31*Refining!$F$10</f>
        <v>0</v>
      </c>
      <c r="CW31" s="390" t="str">
        <f>CM31*Refining!$F$11</f>
        <v>0</v>
      </c>
      <c r="CX31" s="390" t="str">
        <f>CN31*Refining!$F$12</f>
        <v>0</v>
      </c>
      <c r="CY31" s="408" t="str">
        <f t="shared" ref="CY31:DR31" si="124">IF(CE31 = 0, "", CE31)</f>
        <v>1,095</v>
      </c>
      <c r="CZ31" s="409" t="str">
        <f t="shared" si="124"/>
        <v>115</v>
      </c>
      <c r="DA31" s="409" t="str">
        <f t="shared" si="124"/>
        <v>45</v>
      </c>
      <c r="DB31" s="410" t="str">
        <f t="shared" si="124"/>
        <v/>
      </c>
      <c r="DC31" s="411" t="str">
        <f t="shared" si="124"/>
        <v>2.0</v>
      </c>
      <c r="DD31" s="409" t="str">
        <f t="shared" si="124"/>
        <v/>
      </c>
      <c r="DE31" s="411" t="str">
        <f t="shared" si="124"/>
        <v/>
      </c>
      <c r="DF31" s="411" t="str">
        <f t="shared" si="124"/>
        <v/>
      </c>
      <c r="DG31" s="409" t="str">
        <f t="shared" si="124"/>
        <v/>
      </c>
      <c r="DH31" s="412" t="str">
        <f t="shared" si="124"/>
        <v/>
      </c>
      <c r="DI31" s="408" t="str">
        <f t="shared" si="124"/>
        <v>1,955</v>
      </c>
      <c r="DJ31" s="409" t="str">
        <f t="shared" si="124"/>
        <v>359</v>
      </c>
      <c r="DK31" s="409" t="str">
        <f t="shared" si="124"/>
        <v>188</v>
      </c>
      <c r="DL31" s="409" t="str">
        <f t="shared" si="124"/>
        <v/>
      </c>
      <c r="DM31" s="413" t="str">
        <f t="shared" si="124"/>
        <v>3.6</v>
      </c>
      <c r="DN31" s="409" t="str">
        <f t="shared" si="124"/>
        <v/>
      </c>
      <c r="DO31" s="409" t="str">
        <f t="shared" si="124"/>
        <v/>
      </c>
      <c r="DP31" s="409" t="str">
        <f t="shared" si="124"/>
        <v/>
      </c>
      <c r="DQ31" s="409" t="str">
        <f t="shared" si="124"/>
        <v/>
      </c>
      <c r="DR31" s="412" t="str">
        <f t="shared" si="124"/>
        <v/>
      </c>
      <c r="DS31" s="414" t="str">
        <f t="shared" si="15"/>
        <v>1,257</v>
      </c>
      <c r="DT31" s="415" t="str">
        <f t="shared" si="16"/>
        <v>2,506</v>
      </c>
      <c r="DU31" s="401" t="str">
        <f>CY31*'Ores &amp; Ingots'!$C$3+CZ31*'Ores &amp; Ingots'!$C$4+DA31*'Ores &amp; Ingots'!$C$5+DB31*'Ores &amp; Ingots'!$C$6+DC31*'Ores &amp; Ingots'!$C$7+DD31*'Ores &amp; Ingots'!$C$8+DE31*'Ores &amp; Ingots'!$C$9+DF31*'Ores &amp; Ingots'!$C$10+DG31*'Ores &amp; Ingots'!$C$11+DH31*'Ores &amp; Ingots'!$C$12</f>
        <v>158</v>
      </c>
      <c r="DV31" s="401" t="str">
        <f>DI31*'Ores &amp; Ingots'!$B$3+DJ31*'Ores &amp; Ingots'!$B$4+DK31*'Ores &amp; Ingots'!$B$5+DL31*'Ores &amp; Ingots'!$B$6+DM31*'Ores &amp; Ingots'!$B$7+DN31*'Ores &amp; Ingots'!$B$8+DO31*'Ores &amp; Ingots'!$B$9+DP31*'Ores &amp; Ingots'!$B$10+DQ31*'Ores &amp; Ingots'!$B$11+DR31*'Ores &amp; Ingots'!$B$12</f>
        <v>927</v>
      </c>
      <c r="DW31" s="415" t="str">
        <f>CY31*Refining!$G$3+CZ31*Refining!$G$4+DA31*Refining!$G$5+DB31*Refining!$G$6+DC31*Refining!$G$7+DD31*Refining!$G$8+DE31*Refining!$G$9+DF31*Refining!$G$10+DG31*Refining!$G$11+DH31*Refining!$G$12</f>
        <v>1,207</v>
      </c>
      <c r="DX31" s="415" t="str">
        <f t="shared" si="17"/>
        <v>187,703</v>
      </c>
      <c r="DY31" s="416" t="str">
        <f t="shared" si="18"/>
        <v>0.1877</v>
      </c>
      <c r="DZ31" s="414" t="str">
        <f t="shared" si="19"/>
        <v>1,426</v>
      </c>
      <c r="EA31" s="413" t="str">
        <f t="shared" ref="EA31:EB31" si="125">DZ31/60</f>
        <v>23.8</v>
      </c>
      <c r="EB31" s="413" t="str">
        <f t="shared" si="125"/>
        <v>0.4</v>
      </c>
      <c r="EC31" s="417" t="str">
        <f t="shared" si="21"/>
        <v>0.02</v>
      </c>
      <c r="ED31" s="414" t="str">
        <f t="shared" si="22"/>
        <v>217,103</v>
      </c>
      <c r="EE31" s="413" t="str">
        <f t="shared" ref="EE31:EF31" si="126">ED31/1000</f>
        <v>217.1</v>
      </c>
      <c r="EF31" s="418" t="str">
        <f t="shared" si="126"/>
        <v>0.22</v>
      </c>
      <c r="EG31" s="419" t="str">
        <f t="shared" si="24"/>
        <v>0.2171</v>
      </c>
      <c r="EH31" s="225">
        <v>601.0</v>
      </c>
    </row>
    <row r="32">
      <c r="A32" s="33"/>
      <c r="B32" s="226" t="s">
        <v>928</v>
      </c>
      <c r="C32" s="227" t="s">
        <v>885</v>
      </c>
      <c r="D32" s="227">
        <v>5.0</v>
      </c>
      <c r="E32" s="227">
        <v>5.0</v>
      </c>
      <c r="F32" s="227">
        <v>5.0</v>
      </c>
      <c r="G32" s="420" t="str">
        <f t="shared" si="5"/>
        <v>15.625</v>
      </c>
      <c r="H32" s="421">
        <v>20.0</v>
      </c>
      <c r="I32" s="421">
        <v>20.0</v>
      </c>
      <c r="J32" s="421" t="str">
        <f>H32/Main!$D$9</f>
        <v>20</v>
      </c>
      <c r="K32" s="421" t="str">
        <f>I32/Main!$D$10</f>
        <v>20</v>
      </c>
      <c r="L32" s="422" t="str">
        <f t="shared" si="6"/>
        <v>1.0</v>
      </c>
      <c r="M32" s="422">
        <v>1.0</v>
      </c>
      <c r="N32" s="424" t="s">
        <v>12</v>
      </c>
      <c r="O32" s="424" t="s">
        <v>12</v>
      </c>
      <c r="P32" s="423"/>
      <c r="Q32" s="424">
        <v>84.0</v>
      </c>
      <c r="R32" s="424" t="str">
        <f>Q32*Main!$D$6</f>
        <v>84</v>
      </c>
      <c r="S32" s="425"/>
      <c r="T32" s="425"/>
      <c r="U32" s="423"/>
      <c r="V32" s="423"/>
      <c r="W32" s="424">
        <v>600.0</v>
      </c>
      <c r="X32" s="423"/>
      <c r="Y32" s="424">
        <v>300.0</v>
      </c>
      <c r="Z32" s="423"/>
      <c r="AA32" s="423"/>
      <c r="AB32" s="423"/>
      <c r="AC32" s="426"/>
      <c r="AD32" s="434">
        <v>10.0</v>
      </c>
      <c r="AE32" s="434">
        <v>0.0</v>
      </c>
      <c r="AF32" s="434">
        <v>0.0</v>
      </c>
      <c r="AG32" s="434">
        <v>1.0</v>
      </c>
      <c r="AH32" s="434">
        <v>30.0</v>
      </c>
      <c r="AI32" s="434">
        <v>0.0</v>
      </c>
      <c r="AJ32" s="434">
        <v>4.0</v>
      </c>
      <c r="AK32" s="498">
        <v>10.0</v>
      </c>
      <c r="AL32" s="434">
        <v>0.0</v>
      </c>
      <c r="AM32" s="434">
        <v>0.0</v>
      </c>
      <c r="AN32" s="434">
        <v>0.0</v>
      </c>
      <c r="AO32" s="434">
        <v>5.0</v>
      </c>
      <c r="AP32" s="434">
        <v>0.0</v>
      </c>
      <c r="AQ32" s="434">
        <v>0.0</v>
      </c>
      <c r="AR32" s="434">
        <v>0.0</v>
      </c>
      <c r="AS32" s="434">
        <v>0.0</v>
      </c>
      <c r="AT32" s="434">
        <v>0.0</v>
      </c>
      <c r="AU32" s="434">
        <v>0.0</v>
      </c>
      <c r="AV32" s="434">
        <v>0.0</v>
      </c>
      <c r="AW32" s="434">
        <v>0.0</v>
      </c>
      <c r="AX32" s="434">
        <v>0.0</v>
      </c>
      <c r="AY32" s="499" t="str">
        <f t="shared" ref="AY32:BS32" si="127">IF(AD32 = 0, "", AD32)</f>
        <v>10</v>
      </c>
      <c r="AZ32" s="430" t="str">
        <f t="shared" si="127"/>
        <v/>
      </c>
      <c r="BA32" s="430" t="str">
        <f t="shared" si="127"/>
        <v/>
      </c>
      <c r="BB32" s="430" t="str">
        <f t="shared" si="127"/>
        <v>1</v>
      </c>
      <c r="BC32" s="430" t="str">
        <f t="shared" si="127"/>
        <v>30</v>
      </c>
      <c r="BD32" s="430" t="str">
        <f t="shared" si="127"/>
        <v/>
      </c>
      <c r="BE32" s="430" t="str">
        <f t="shared" si="127"/>
        <v>4</v>
      </c>
      <c r="BF32" s="431" t="str">
        <f t="shared" si="127"/>
        <v>10</v>
      </c>
      <c r="BG32" s="430" t="str">
        <f t="shared" si="127"/>
        <v/>
      </c>
      <c r="BH32" s="430" t="str">
        <f t="shared" si="127"/>
        <v/>
      </c>
      <c r="BI32" s="430" t="str">
        <f t="shared" si="127"/>
        <v/>
      </c>
      <c r="BJ32" s="430" t="str">
        <f t="shared" si="127"/>
        <v>5</v>
      </c>
      <c r="BK32" s="430" t="str">
        <f t="shared" si="127"/>
        <v/>
      </c>
      <c r="BL32" s="430" t="str">
        <f t="shared" si="127"/>
        <v/>
      </c>
      <c r="BM32" s="430" t="str">
        <f t="shared" si="127"/>
        <v/>
      </c>
      <c r="BN32" s="430" t="str">
        <f t="shared" si="127"/>
        <v/>
      </c>
      <c r="BO32" s="430" t="str">
        <f t="shared" si="127"/>
        <v/>
      </c>
      <c r="BP32" s="430" t="str">
        <f t="shared" si="127"/>
        <v/>
      </c>
      <c r="BQ32" s="430" t="str">
        <f t="shared" si="127"/>
        <v/>
      </c>
      <c r="BR32" s="430" t="str">
        <f t="shared" si="127"/>
        <v/>
      </c>
      <c r="BS32" s="432" t="str">
        <f t="shared" si="127"/>
        <v/>
      </c>
      <c r="BT32" s="433" t="str">
        <f>$AY32*Assembly!Y$4+$AZ32*Assembly!Y$5+$BA32*Assembly!Y$6+$BB32*Assembly!Y$7+$BC32*Assembly!Y$8+$BD32*Assembly!Y$9+$BE32*Assembly!Y$10+$BF32*Assembly!Y$11+$BG32*Assembly!Y$12+$BH32*Assembly!Y$13+$BI32*Assembly!Y$14+$BJ32*Assembly!Y$15+$BK32*Assembly!Y$16+$BL32*Assembly!Y$17+$BM32*Assembly!Y$18+$BN32*Assembly!Y$19+$BO32*Assembly!Y$20+$BP32*Assembly!Y$21+$BQ32*Assembly!Y$22+$BR32*Assembly!Y$23+$BS32*Assembly!Y$24</f>
        <v>593</v>
      </c>
      <c r="BU32" s="434" t="str">
        <f t="shared" si="8"/>
        <v>38</v>
      </c>
      <c r="BV32" s="434" t="str">
        <f>$AY32*Assembly!AC$4+$AZ32*Assembly!AC$5+$BA32*Assembly!AC$6+$BB32*Assembly!AC$7+$BC32*Assembly!AC$8+$BD32*Assembly!AC$9+$BE32*Assembly!AC$10+$BF32*Assembly!AC$11+$BG32*Assembly!AC$12+$BH32*Assembly!AC$13+$BI32*Assembly!AC$14+$BJ32*Assembly!AC$15+$BK32*Assembly!AC$16+$BL32*Assembly!AC$17+$BM32*Assembly!AC$18+$BN32*Assembly!AC$19+$BO32*Assembly!AC$20+$BP32*Assembly!AC$21+$BQ32*Assembly!AC$22+$BR32*Assembly!AC$23+$BS32*Assembly!AC$24</f>
        <v>2,280</v>
      </c>
      <c r="BW32" s="435" t="str">
        <f t="shared" si="9"/>
        <v>3.84</v>
      </c>
      <c r="BX32" s="436" t="str">
        <f t="shared" si="10"/>
        <v>146</v>
      </c>
      <c r="BY32" s="437" t="str">
        <f t="shared" si="11"/>
        <v>60.1</v>
      </c>
      <c r="BZ32" s="438" t="str">
        <f t="shared" si="128"/>
        <v>0.1 W</v>
      </c>
      <c r="CA32" s="434" t="str">
        <f>$AY32*Assembly!X$4+$AZ32*Assembly!X$5+$BA32*Assembly!X$6+$BB32*Assembly!X$7+$BC32*Assembly!X$8+$BD32*Assembly!X$9+$BE32*Assembly!X$10+$BF32*Assembly!X$11+$BG32*Assembly!X$12+$BH32*Assembly!X$13+$BI32*Assembly!X$14+$BJ32*Assembly!X$15+$BK32*Assembly!X$16+$BL32*Assembly!X$17+$BM32*Assembly!X$18+$BN32*Assembly!X$19+$BO32*Assembly!X$20+$BP32*Assembly!X$21+$BQ32*Assembly!X$22+$BR32*Assembly!X$23+$BS32*Assembly!X$24</f>
        <v>155</v>
      </c>
      <c r="CB32" s="434" t="str">
        <f t="shared" si="12"/>
        <v>24,111</v>
      </c>
      <c r="CC32" s="439" t="str">
        <f t="shared" si="13"/>
        <v>0.0241</v>
      </c>
      <c r="CD32" s="440" t="str">
        <f>$AY32*Assembly!AB$4+$AZ32*Assembly!AB$5+$BA32*Assembly!AB$6+$BB32*Assembly!AB$7+$BC32*Assembly!AB$8+$BD32*Assembly!AB$9+$BE32*Assembly!AB$10+$BF32*Assembly!AB$11+$BG32*Assembly!AB$12+$BH32*Assembly!AB$13+$BI32*Assembly!AB$14+$BJ32*Assembly!AB$15+$BK32*Assembly!AB$16+$BL32*Assembly!AB$17+$BM32*Assembly!AB$18+$BN32*Assembly!AB$19+$BO32*Assembly!AB$20+$BP32*Assembly!AB$21+$BQ32*Assembly!AB$22+$BR32*Assembly!AB$23+$BS32*Assembly!AB$24</f>
        <v>245</v>
      </c>
      <c r="CE32" s="424" t="str">
        <f>$AY32*Assembly!M$4+$AZ32*Assembly!M$5+$BA32*Assembly!M$6+$BB32*Assembly!M$7+$BC32*Assembly!M$8+$BD32*Assembly!M$9+$BE32*Assembly!M$10+$BF32*Assembly!M$11+$BG32*Assembly!M$12+$BH32*Assembly!M$13+$BI32*Assembly!M$14+$BJ32*Assembly!M$15+$BK32*Assembly!M$16+$BL32*Assembly!M$17+$BM32*Assembly!M$18+$BN32*Assembly!M$19+$BO32*Assembly!M$20+$BP32*Assembly!M$21+$BQ32*Assembly!M$22+$BR32*Assembly!M$23+$BS32*Assembly!M$24</f>
        <v>685</v>
      </c>
      <c r="CF32" s="424" t="str">
        <f>$AY32*Assembly!N$4+$AZ32*Assembly!N$5+$BA32*Assembly!N$6+$BB32*Assembly!N$7+$BC32*Assembly!N$8+$BD32*Assembly!N$9+$BE32*Assembly!N$10+$BF32*Assembly!N$11+$BG32*Assembly!N$12+$BH32*Assembly!N$13+$BI32*Assembly!N$14+$BJ32*Assembly!N$15+$BK32*Assembly!N$16+$BL32*Assembly!N$17+$BM32*Assembly!N$18+$BN32*Assembly!N$19+$BO32*Assembly!N$20+$BP32*Assembly!N$21+$BQ32*Assembly!N$22+$BR32*Assembly!N$23+$BS32*Assembly!N$24</f>
        <v>45</v>
      </c>
      <c r="CG32" s="424" t="str">
        <f>$AY32*Assembly!O$4+$AZ32*Assembly!O$5+$BA32*Assembly!O$6+$BB32*Assembly!O$7+$BC32*Assembly!O$8+$BD32*Assembly!O$9+$BE32*Assembly!O$10+$BF32*Assembly!O$11+$BG32*Assembly!O$12+$BH32*Assembly!O$13+$BI32*Assembly!O$14+$BJ32*Assembly!O$15+$BK32*Assembly!O$16+$BL32*Assembly!O$17+$BM32*Assembly!O$18+$BN32*Assembly!O$19+$BO32*Assembly!O$20+$BP32*Assembly!O$21+$BQ32*Assembly!O$22+$BR32*Assembly!O$23+$BS32*Assembly!O$24</f>
        <v>15</v>
      </c>
      <c r="CH32" s="421" t="str">
        <f>$AY32*Assembly!P$4+$AZ32*Assembly!P$5+$BA32*Assembly!P$6+$BB32*Assembly!P$7+$BC32*Assembly!P$8+$BD32*Assembly!P$9+$BE32*Assembly!P$10+$BF32*Assembly!P$11+$BG32*Assembly!P$12+$BH32*Assembly!P$13+$BI32*Assembly!P$14+$BJ32*Assembly!P$15+$BK32*Assembly!P$16+$BL32*Assembly!P$17+$BM32*Assembly!P$18+$BN32*Assembly!P$19+$BO32*Assembly!P$20+$BP32*Assembly!P$21+$BQ32*Assembly!P$22+$BR32*Assembly!P$23+$BS32*Assembly!P$24</f>
        <v>0</v>
      </c>
      <c r="CI32" s="421" t="str">
        <f>$AY32*Assembly!Q$4+$AZ32*Assembly!Q$5+$BA32*Assembly!Q$6+$BB32*Assembly!Q$7+$BC32*Assembly!Q$8+$BD32*Assembly!Q$9+$BE32*Assembly!Q$10+$BF32*Assembly!Q$11+$BG32*Assembly!Q$12+$BH32*Assembly!Q$13+$BI32*Assembly!Q$14+$BJ32*Assembly!Q$15+$BK32*Assembly!Q$16+$BL32*Assembly!Q$17+$BM32*Assembly!Q$18+$BN32*Assembly!Q$19+$BO32*Assembly!Q$20+$BP32*Assembly!Q$21+$BQ32*Assembly!Q$22+$BR32*Assembly!Q$23+$BS32*Assembly!Q$24</f>
        <v>2</v>
      </c>
      <c r="CJ32" s="424" t="str">
        <f>$AY32*Assembly!R$4+$AZ32*Assembly!R$5+$BA32*Assembly!R$6+$BB32*Assembly!R$7+$BC32*Assembly!R$8+$BD32*Assembly!R$9+$BE32*Assembly!R$10+$BF32*Assembly!R$11+$BG32*Assembly!R$12+$BH32*Assembly!R$13+$BI32*Assembly!R$14+$BJ32*Assembly!R$15+$BK32*Assembly!R$16+$BL32*Assembly!R$17+$BM32*Assembly!R$18+$BN32*Assembly!R$19+$BO32*Assembly!R$20+$BP32*Assembly!R$21+$BQ32*Assembly!R$22+$BR32*Assembly!R$23+$BS32*Assembly!R$24</f>
        <v>0</v>
      </c>
      <c r="CK32" s="421" t="str">
        <f>$AY32*Assembly!S$4+$AZ32*Assembly!S$5+$BA32*Assembly!S$6+$BB32*Assembly!S$7+$BC32*Assembly!S$8+$BD32*Assembly!S$9+$BE32*Assembly!S$10+$BF32*Assembly!S$11+$BG32*Assembly!S$12+$BH32*Assembly!S$13+$BI32*Assembly!S$14+$BJ32*Assembly!S$15+$BK32*Assembly!S$16+$BL32*Assembly!S$17+$BM32*Assembly!S$18+$BN32*Assembly!S$19+$BO32*Assembly!S$20+$BP32*Assembly!S$21+$BQ32*Assembly!S$22+$BR32*Assembly!S$23+$BS32*Assembly!S$24</f>
        <v>0</v>
      </c>
      <c r="CL32" s="421" t="str">
        <f>$AY32*Assembly!T$4+$AZ32*Assembly!T$5+$BA32*Assembly!T$6+$BB32*Assembly!T$7+$BC32*Assembly!T$8+$BD32*Assembly!T$9+$BE32*Assembly!T$10+$BF32*Assembly!T$11+$BG32*Assembly!T$12+$BH32*Assembly!T$13+$BI32*Assembly!T$14+$BJ32*Assembly!T$15+$BK32*Assembly!T$16+$BL32*Assembly!T$17+$BM32*Assembly!T$18+$BN32*Assembly!T$19+$BO32*Assembly!T$20+$BP32*Assembly!T$21+$BQ32*Assembly!T$22+$BR32*Assembly!T$23+$BS32*Assembly!T$24</f>
        <v>0</v>
      </c>
      <c r="CM32" s="421" t="str">
        <f>$AY32*Assembly!U$4+$AZ32*Assembly!U$5+$BA32*Assembly!U$6+$BB32*Assembly!U$7+$BC32*Assembly!U$8+$BD32*Assembly!U$9+$BE32*Assembly!U$10+$BF32*Assembly!U$11+$BG32*Assembly!U$12+$BH32*Assembly!U$13+$BI32*Assembly!U$14+$BJ32*Assembly!U$15+$BK32*Assembly!U$16+$BL32*Assembly!U$17+$BM32*Assembly!U$18+$BN32*Assembly!U$19+$BO32*Assembly!U$20+$BP32*Assembly!U$21+$BQ32*Assembly!U$22+$BR32*Assembly!U$23+$BS32*Assembly!U$24</f>
        <v>0</v>
      </c>
      <c r="CN32" s="424" t="str">
        <f>$AY32*Assembly!V$4+$AZ32*Assembly!V$5+$BA32*Assembly!V$6+$BB32*Assembly!V$7+$BC32*Assembly!V$8+$BD32*Assembly!V$9+$BE32*Assembly!V$10+$BF32*Assembly!V$11+$BG32*Assembly!V$12+$BH32*Assembly!V$13+$BI32*Assembly!V$14+$BJ32*Assembly!V$15+$BK32*Assembly!V$16+$BL32*Assembly!V$17+$BM32*Assembly!V$18+$BN32*Assembly!V$19+$BO32*Assembly!V$20+$BP32*Assembly!V$21+$BQ32*Assembly!V$22+$BR32*Assembly!V$23+$BS32*Assembly!V$24</f>
        <v>0</v>
      </c>
      <c r="CO32" s="424" t="str">
        <f>CE32*Refining!$F$3</f>
        <v>1,223</v>
      </c>
      <c r="CP32" s="424" t="str">
        <f>CF32*Refining!$F$4</f>
        <v>141</v>
      </c>
      <c r="CQ32" s="424" t="str">
        <f>CG32*Refining!$F$5</f>
        <v>63</v>
      </c>
      <c r="CR32" s="424" t="str">
        <f>CH32*Refining!$F$6</f>
        <v>0</v>
      </c>
      <c r="CS32" s="424" t="str">
        <f>CI32*Refining!$F$7</f>
        <v>4</v>
      </c>
      <c r="CT32" s="424" t="str">
        <f>CJ32*Refining!$F$8</f>
        <v>0</v>
      </c>
      <c r="CU32" s="424" t="str">
        <f>CK32*Refining!$F$9</f>
        <v>0</v>
      </c>
      <c r="CV32" s="424" t="str">
        <f>CL32*Refining!$F$10</f>
        <v>0</v>
      </c>
      <c r="CW32" s="424" t="str">
        <f>CM32*Refining!$F$11</f>
        <v>0</v>
      </c>
      <c r="CX32" s="424" t="str">
        <f>CN32*Refining!$F$12</f>
        <v>0</v>
      </c>
      <c r="CY32" s="441" t="str">
        <f t="shared" ref="CY32:DR32" si="129">IF(CE32 = 0, "", CE32)</f>
        <v>685</v>
      </c>
      <c r="CZ32" s="442" t="str">
        <f t="shared" si="129"/>
        <v>45</v>
      </c>
      <c r="DA32" s="442" t="str">
        <f t="shared" si="129"/>
        <v>15</v>
      </c>
      <c r="DB32" s="443" t="str">
        <f t="shared" si="129"/>
        <v/>
      </c>
      <c r="DC32" s="444" t="str">
        <f t="shared" si="129"/>
        <v>2.0</v>
      </c>
      <c r="DD32" s="442" t="str">
        <f t="shared" si="129"/>
        <v/>
      </c>
      <c r="DE32" s="444" t="str">
        <f t="shared" si="129"/>
        <v/>
      </c>
      <c r="DF32" s="444" t="str">
        <f t="shared" si="129"/>
        <v/>
      </c>
      <c r="DG32" s="442" t="str">
        <f t="shared" si="129"/>
        <v/>
      </c>
      <c r="DH32" s="445" t="str">
        <f t="shared" si="129"/>
        <v/>
      </c>
      <c r="DI32" s="441" t="str">
        <f t="shared" si="129"/>
        <v>1,223</v>
      </c>
      <c r="DJ32" s="442" t="str">
        <f t="shared" si="129"/>
        <v>141</v>
      </c>
      <c r="DK32" s="442" t="str">
        <f t="shared" si="129"/>
        <v>63</v>
      </c>
      <c r="DL32" s="442" t="str">
        <f t="shared" si="129"/>
        <v/>
      </c>
      <c r="DM32" s="446" t="str">
        <f t="shared" si="129"/>
        <v>3.6</v>
      </c>
      <c r="DN32" s="442" t="str">
        <f t="shared" si="129"/>
        <v/>
      </c>
      <c r="DO32" s="442" t="str">
        <f t="shared" si="129"/>
        <v/>
      </c>
      <c r="DP32" s="442" t="str">
        <f t="shared" si="129"/>
        <v/>
      </c>
      <c r="DQ32" s="442" t="str">
        <f t="shared" si="129"/>
        <v/>
      </c>
      <c r="DR32" s="445" t="str">
        <f t="shared" si="129"/>
        <v/>
      </c>
      <c r="DS32" s="447" t="str">
        <f t="shared" si="15"/>
        <v>747</v>
      </c>
      <c r="DT32" s="448" t="str">
        <f t="shared" si="16"/>
        <v>1,430</v>
      </c>
      <c r="DU32" s="434" t="str">
        <f>CY32*'Ores &amp; Ingots'!$C$3+CZ32*'Ores &amp; Ingots'!$C$4+DA32*'Ores &amp; Ingots'!$C$5+DB32*'Ores &amp; Ingots'!$C$6+DC32*'Ores &amp; Ingots'!$C$7+DD32*'Ores &amp; Ingots'!$C$8+DE32*'Ores &amp; Ingots'!$C$9+DF32*'Ores &amp; Ingots'!$C$10+DG32*'Ores &amp; Ingots'!$C$11+DH32*'Ores &amp; Ingots'!$C$12</f>
        <v>95</v>
      </c>
      <c r="DV32" s="434" t="str">
        <f>DI32*'Ores &amp; Ingots'!$B$3+DJ32*'Ores &amp; Ingots'!$B$4+DK32*'Ores &amp; Ingots'!$B$5+DL32*'Ores &amp; Ingots'!$B$6+DM32*'Ores &amp; Ingots'!$B$7+DN32*'Ores &amp; Ingots'!$B$8+DO32*'Ores &amp; Ingots'!$B$9+DP32*'Ores &amp; Ingots'!$B$10+DQ32*'Ores &amp; Ingots'!$B$11+DR32*'Ores &amp; Ingots'!$B$12</f>
        <v>529</v>
      </c>
      <c r="DW32" s="448" t="str">
        <f>CY32*Refining!$G$3+CZ32*Refining!$G$4+DA32*Refining!$G$5+DB32*Refining!$G$6+DC32*Refining!$G$7+DD32*Refining!$G$8+DE32*Refining!$G$9+DF32*Refining!$G$10+DG32*Refining!$G$11+DH32*Refining!$G$12</f>
        <v>457</v>
      </c>
      <c r="DX32" s="448" t="str">
        <f t="shared" si="17"/>
        <v>71,143</v>
      </c>
      <c r="DY32" s="449" t="str">
        <f t="shared" si="18"/>
        <v>0.0711</v>
      </c>
      <c r="DZ32" s="447" t="str">
        <f t="shared" si="19"/>
        <v>632</v>
      </c>
      <c r="EA32" s="446" t="str">
        <f t="shared" ref="EA32:EB32" si="130">DZ32/60</f>
        <v>10.5</v>
      </c>
      <c r="EB32" s="446" t="str">
        <f t="shared" si="130"/>
        <v>0.2</v>
      </c>
      <c r="EC32" s="450" t="str">
        <f t="shared" si="21"/>
        <v>0.01</v>
      </c>
      <c r="ED32" s="447" t="str">
        <f t="shared" si="22"/>
        <v>95,254</v>
      </c>
      <c r="EE32" s="446" t="str">
        <f t="shared" ref="EE32:EF32" si="131">ED32/1000</f>
        <v>95.3</v>
      </c>
      <c r="EF32" s="451" t="str">
        <f t="shared" si="131"/>
        <v>0.10</v>
      </c>
      <c r="EG32" s="452" t="str">
        <f t="shared" si="24"/>
        <v>0.0953</v>
      </c>
      <c r="EH32" s="225"/>
    </row>
    <row r="33">
      <c r="A33" s="33"/>
      <c r="B33" s="226" t="s">
        <v>929</v>
      </c>
      <c r="C33" s="227" t="s">
        <v>886</v>
      </c>
      <c r="D33" s="227">
        <v>1.0</v>
      </c>
      <c r="E33" s="227">
        <v>1.0</v>
      </c>
      <c r="F33" s="227">
        <v>1.0</v>
      </c>
      <c r="G33" s="453" t="str">
        <f t="shared" si="5"/>
        <v>15.625</v>
      </c>
      <c r="H33" s="454">
        <v>25.0</v>
      </c>
      <c r="I33" s="454">
        <v>25.0</v>
      </c>
      <c r="J33" s="454" t="str">
        <f>H33/Main!$D$9</f>
        <v>25</v>
      </c>
      <c r="K33" s="454" t="str">
        <f>I33/Main!$D$10</f>
        <v>25</v>
      </c>
      <c r="L33" s="455" t="str">
        <f t="shared" si="6"/>
        <v>1.0</v>
      </c>
      <c r="M33" s="455">
        <v>1.0</v>
      </c>
      <c r="N33" s="457">
        <v>2000.0</v>
      </c>
      <c r="O33" s="457">
        <v>2000.0</v>
      </c>
      <c r="P33" s="456"/>
      <c r="Q33" s="457">
        <v>384.0</v>
      </c>
      <c r="R33" s="457" t="str">
        <f>Q33*Main!$D$6</f>
        <v>384</v>
      </c>
      <c r="S33" s="458"/>
      <c r="T33" s="458"/>
      <c r="U33" s="456"/>
      <c r="V33" s="456"/>
      <c r="W33" s="457">
        <v>800.0</v>
      </c>
      <c r="X33" s="456"/>
      <c r="Y33" s="457">
        <v>600.0</v>
      </c>
      <c r="Z33" s="456"/>
      <c r="AA33" s="456"/>
      <c r="AB33" s="456"/>
      <c r="AC33" s="459" t="s">
        <v>913</v>
      </c>
      <c r="AD33" s="434">
        <v>4.0</v>
      </c>
      <c r="AE33" s="434">
        <v>6.0</v>
      </c>
      <c r="AF33" s="434">
        <v>2.0</v>
      </c>
      <c r="AG33" s="434">
        <v>1.0</v>
      </c>
      <c r="AH33" s="434">
        <v>20.0</v>
      </c>
      <c r="AI33" s="434">
        <v>0.0</v>
      </c>
      <c r="AJ33" s="434">
        <v>2.0</v>
      </c>
      <c r="AK33" s="498">
        <v>5.0</v>
      </c>
      <c r="AL33" s="434">
        <v>0.0</v>
      </c>
      <c r="AM33" s="434">
        <v>0.0</v>
      </c>
      <c r="AN33" s="434">
        <v>0.0</v>
      </c>
      <c r="AO33" s="434">
        <v>0.0</v>
      </c>
      <c r="AP33" s="434">
        <v>0.0</v>
      </c>
      <c r="AQ33" s="434">
        <v>0.0</v>
      </c>
      <c r="AR33" s="434">
        <v>0.0</v>
      </c>
      <c r="AS33" s="434">
        <v>0.0</v>
      </c>
      <c r="AT33" s="434">
        <v>0.0</v>
      </c>
      <c r="AU33" s="434">
        <v>0.0</v>
      </c>
      <c r="AV33" s="434">
        <v>0.0</v>
      </c>
      <c r="AW33" s="434">
        <v>0.0</v>
      </c>
      <c r="AX33" s="434">
        <v>0.0</v>
      </c>
      <c r="AY33" s="499" t="str">
        <f t="shared" ref="AY33:BS33" si="132">IF(AD33 = 0, "", AD33)</f>
        <v>4</v>
      </c>
      <c r="AZ33" s="430" t="str">
        <f t="shared" si="132"/>
        <v>6</v>
      </c>
      <c r="BA33" s="430" t="str">
        <f t="shared" si="132"/>
        <v>2</v>
      </c>
      <c r="BB33" s="430" t="str">
        <f t="shared" si="132"/>
        <v>1</v>
      </c>
      <c r="BC33" s="430" t="str">
        <f t="shared" si="132"/>
        <v>20</v>
      </c>
      <c r="BD33" s="430" t="str">
        <f t="shared" si="132"/>
        <v/>
      </c>
      <c r="BE33" s="430" t="str">
        <f t="shared" si="132"/>
        <v>2</v>
      </c>
      <c r="BF33" s="431" t="str">
        <f t="shared" si="132"/>
        <v>5</v>
      </c>
      <c r="BG33" s="430" t="str">
        <f t="shared" si="132"/>
        <v/>
      </c>
      <c r="BH33" s="430" t="str">
        <f t="shared" si="132"/>
        <v/>
      </c>
      <c r="BI33" s="430" t="str">
        <f t="shared" si="132"/>
        <v/>
      </c>
      <c r="BJ33" s="430" t="str">
        <f t="shared" si="132"/>
        <v/>
      </c>
      <c r="BK33" s="430" t="str">
        <f t="shared" si="132"/>
        <v/>
      </c>
      <c r="BL33" s="430" t="str">
        <f t="shared" si="132"/>
        <v/>
      </c>
      <c r="BM33" s="430" t="str">
        <f t="shared" si="132"/>
        <v/>
      </c>
      <c r="BN33" s="430" t="str">
        <f t="shared" si="132"/>
        <v/>
      </c>
      <c r="BO33" s="430" t="str">
        <f t="shared" si="132"/>
        <v/>
      </c>
      <c r="BP33" s="430" t="str">
        <f t="shared" si="132"/>
        <v/>
      </c>
      <c r="BQ33" s="430" t="str">
        <f t="shared" si="132"/>
        <v/>
      </c>
      <c r="BR33" s="430" t="str">
        <f t="shared" si="132"/>
        <v/>
      </c>
      <c r="BS33" s="432" t="str">
        <f t="shared" si="132"/>
        <v/>
      </c>
      <c r="BT33" s="433" t="str">
        <f>$AY33*Assembly!Y$4+$AZ33*Assembly!Y$5+$BA33*Assembly!Y$6+$BB33*Assembly!Y$7+$BC33*Assembly!Y$8+$BD33*Assembly!Y$9+$BE33*Assembly!Y$10+$BF33*Assembly!Y$11+$BG33*Assembly!Y$12+$BH33*Assembly!Y$13+$BI33*Assembly!Y$14+$BJ33*Assembly!Y$15+$BK33*Assembly!Y$16+$BL33*Assembly!Y$17+$BM33*Assembly!Y$18+$BN33*Assembly!Y$19+$BO33*Assembly!Y$20+$BP33*Assembly!Y$21+$BQ33*Assembly!Y$22+$BR33*Assembly!Y$23+$BS33*Assembly!Y$24</f>
        <v>340</v>
      </c>
      <c r="BU33" s="434" t="str">
        <f t="shared" si="8"/>
        <v>22</v>
      </c>
      <c r="BV33" s="434" t="str">
        <f>$AY33*Assembly!AC$4+$AZ33*Assembly!AC$5+$BA33*Assembly!AC$6+$BB33*Assembly!AC$7+$BC33*Assembly!AC$8+$BD33*Assembly!AC$9+$BE33*Assembly!AC$10+$BF33*Assembly!AC$11+$BG33*Assembly!AC$12+$BH33*Assembly!AC$13+$BI33*Assembly!AC$14+$BJ33*Assembly!AC$15+$BK33*Assembly!AC$16+$BL33*Assembly!AC$17+$BM33*Assembly!AC$18+$BN33*Assembly!AC$19+$BO33*Assembly!AC$20+$BP33*Assembly!AC$21+$BQ33*Assembly!AC$22+$BR33*Assembly!AC$23+$BS33*Assembly!AC$24</f>
        <v>1,265</v>
      </c>
      <c r="BW33" s="435" t="str">
        <f t="shared" si="9"/>
        <v>3.72</v>
      </c>
      <c r="BX33" s="436" t="str">
        <f t="shared" si="10"/>
        <v>81</v>
      </c>
      <c r="BY33" s="437" t="str">
        <f t="shared" si="11"/>
        <v>58.1</v>
      </c>
      <c r="BZ33" s="438" t="str">
        <f t="shared" si="128"/>
        <v>1.1 W</v>
      </c>
      <c r="CA33" s="434" t="str">
        <f>$AY33*Assembly!X$4+$AZ33*Assembly!X$5+$BA33*Assembly!X$6+$BB33*Assembly!X$7+$BC33*Assembly!X$8+$BD33*Assembly!X$9+$BE33*Assembly!X$10+$BF33*Assembly!X$11+$BG33*Assembly!X$12+$BH33*Assembly!X$13+$BI33*Assembly!X$14+$BJ33*Assembly!X$15+$BK33*Assembly!X$16+$BL33*Assembly!X$17+$BM33*Assembly!X$18+$BN33*Assembly!X$19+$BO33*Assembly!X$20+$BP33*Assembly!X$21+$BQ33*Assembly!X$22+$BR33*Assembly!X$23+$BS33*Assembly!X$24</f>
        <v>100</v>
      </c>
      <c r="CB33" s="434" t="str">
        <f t="shared" si="12"/>
        <v>15,556</v>
      </c>
      <c r="CC33" s="439" t="str">
        <f t="shared" si="13"/>
        <v>0.0156</v>
      </c>
      <c r="CD33" s="440" t="str">
        <f>$AY33*Assembly!AB$4+$AZ33*Assembly!AB$5+$BA33*Assembly!AB$6+$BB33*Assembly!AB$7+$BC33*Assembly!AB$8+$BD33*Assembly!AB$9+$BE33*Assembly!AB$10+$BF33*Assembly!AB$11+$BG33*Assembly!AB$12+$BH33*Assembly!AB$13+$BI33*Assembly!AB$14+$BJ33*Assembly!AB$15+$BK33*Assembly!AB$16+$BL33*Assembly!AB$17+$BM33*Assembly!AB$18+$BN33*Assembly!AB$19+$BO33*Assembly!AB$20+$BP33*Assembly!AB$21+$BQ33*Assembly!AB$22+$BR33*Assembly!AB$23+$BS33*Assembly!AB$24</f>
        <v>145</v>
      </c>
      <c r="CE33" s="457" t="str">
        <f>$AY33*Assembly!M$4+$AZ33*Assembly!M$5+$BA33*Assembly!M$6+$BB33*Assembly!M$7+$BC33*Assembly!M$8+$BD33*Assembly!M$9+$BE33*Assembly!M$10+$BF33*Assembly!M$11+$BG33*Assembly!M$12+$BH33*Assembly!M$13+$BI33*Assembly!M$14+$BJ33*Assembly!M$15+$BK33*Assembly!M$16+$BL33*Assembly!M$17+$BM33*Assembly!M$18+$BN33*Assembly!M$19+$BO33*Assembly!M$20+$BP33*Assembly!M$21+$BQ33*Assembly!M$22+$BR33*Assembly!M$23+$BS33*Assembly!M$24</f>
        <v>388</v>
      </c>
      <c r="CF33" s="457" t="str">
        <f>$AY33*Assembly!N$4+$AZ33*Assembly!N$5+$BA33*Assembly!N$6+$BB33*Assembly!N$7+$BC33*Assembly!N$8+$BD33*Assembly!N$9+$BE33*Assembly!N$10+$BF33*Assembly!N$11+$BG33*Assembly!N$12+$BH33*Assembly!N$13+$BI33*Assembly!N$14+$BJ33*Assembly!N$15+$BK33*Assembly!N$16+$BL33*Assembly!N$17+$BM33*Assembly!N$18+$BN33*Assembly!N$19+$BO33*Assembly!N$20+$BP33*Assembly!N$21+$BQ33*Assembly!N$22+$BR33*Assembly!N$23+$BS33*Assembly!N$24</f>
        <v>10</v>
      </c>
      <c r="CG33" s="457" t="str">
        <f>$AY33*Assembly!O$4+$AZ33*Assembly!O$5+$BA33*Assembly!O$6+$BB33*Assembly!O$7+$BC33*Assembly!O$8+$BD33*Assembly!O$9+$BE33*Assembly!O$10+$BF33*Assembly!O$11+$BG33*Assembly!O$12+$BH33*Assembly!O$13+$BI33*Assembly!O$14+$BJ33*Assembly!O$15+$BK33*Assembly!O$16+$BL33*Assembly!O$17+$BM33*Assembly!O$18+$BN33*Assembly!O$19+$BO33*Assembly!O$20+$BP33*Assembly!O$21+$BQ33*Assembly!O$22+$BR33*Assembly!O$23+$BS33*Assembly!O$24</f>
        <v>0</v>
      </c>
      <c r="CH33" s="454" t="str">
        <f>$AY33*Assembly!P$4+$AZ33*Assembly!P$5+$BA33*Assembly!P$6+$BB33*Assembly!P$7+$BC33*Assembly!P$8+$BD33*Assembly!P$9+$BE33*Assembly!P$10+$BF33*Assembly!P$11+$BG33*Assembly!P$12+$BH33*Assembly!P$13+$BI33*Assembly!P$14+$BJ33*Assembly!P$15+$BK33*Assembly!P$16+$BL33*Assembly!P$17+$BM33*Assembly!P$18+$BN33*Assembly!P$19+$BO33*Assembly!P$20+$BP33*Assembly!P$21+$BQ33*Assembly!P$22+$BR33*Assembly!P$23+$BS33*Assembly!P$24</f>
        <v>0</v>
      </c>
      <c r="CI33" s="454" t="str">
        <f>$AY33*Assembly!Q$4+$AZ33*Assembly!Q$5+$BA33*Assembly!Q$6+$BB33*Assembly!Q$7+$BC33*Assembly!Q$8+$BD33*Assembly!Q$9+$BE33*Assembly!Q$10+$BF33*Assembly!Q$11+$BG33*Assembly!Q$12+$BH33*Assembly!Q$13+$BI33*Assembly!Q$14+$BJ33*Assembly!Q$15+$BK33*Assembly!Q$16+$BL33*Assembly!Q$17+$BM33*Assembly!Q$18+$BN33*Assembly!Q$19+$BO33*Assembly!Q$20+$BP33*Assembly!Q$21+$BQ33*Assembly!Q$22+$BR33*Assembly!Q$23+$BS33*Assembly!Q$24</f>
        <v>1</v>
      </c>
      <c r="CJ33" s="457" t="str">
        <f>$AY33*Assembly!R$4+$AZ33*Assembly!R$5+$BA33*Assembly!R$6+$BB33*Assembly!R$7+$BC33*Assembly!R$8+$BD33*Assembly!R$9+$BE33*Assembly!R$10+$BF33*Assembly!R$11+$BG33*Assembly!R$12+$BH33*Assembly!R$13+$BI33*Assembly!R$14+$BJ33*Assembly!R$15+$BK33*Assembly!R$16+$BL33*Assembly!R$17+$BM33*Assembly!R$18+$BN33*Assembly!R$19+$BO33*Assembly!R$20+$BP33*Assembly!R$21+$BQ33*Assembly!R$22+$BR33*Assembly!R$23+$BS33*Assembly!R$24</f>
        <v>0</v>
      </c>
      <c r="CK33" s="454" t="str">
        <f>$AY33*Assembly!S$4+$AZ33*Assembly!S$5+$BA33*Assembly!S$6+$BB33*Assembly!S$7+$BC33*Assembly!S$8+$BD33*Assembly!S$9+$BE33*Assembly!S$10+$BF33*Assembly!S$11+$BG33*Assembly!S$12+$BH33*Assembly!S$13+$BI33*Assembly!S$14+$BJ33*Assembly!S$15+$BK33*Assembly!S$16+$BL33*Assembly!S$17+$BM33*Assembly!S$18+$BN33*Assembly!S$19+$BO33*Assembly!S$20+$BP33*Assembly!S$21+$BQ33*Assembly!S$22+$BR33*Assembly!S$23+$BS33*Assembly!S$24</f>
        <v>0</v>
      </c>
      <c r="CL33" s="454" t="str">
        <f>$AY33*Assembly!T$4+$AZ33*Assembly!T$5+$BA33*Assembly!T$6+$BB33*Assembly!T$7+$BC33*Assembly!T$8+$BD33*Assembly!T$9+$BE33*Assembly!T$10+$BF33*Assembly!T$11+$BG33*Assembly!T$12+$BH33*Assembly!T$13+$BI33*Assembly!T$14+$BJ33*Assembly!T$15+$BK33*Assembly!T$16+$BL33*Assembly!T$17+$BM33*Assembly!T$18+$BN33*Assembly!T$19+$BO33*Assembly!T$20+$BP33*Assembly!T$21+$BQ33*Assembly!T$22+$BR33*Assembly!T$23+$BS33*Assembly!T$24</f>
        <v>0</v>
      </c>
      <c r="CM33" s="454" t="str">
        <f>$AY33*Assembly!U$4+$AZ33*Assembly!U$5+$BA33*Assembly!U$6+$BB33*Assembly!U$7+$BC33*Assembly!U$8+$BD33*Assembly!U$9+$BE33*Assembly!U$10+$BF33*Assembly!U$11+$BG33*Assembly!U$12+$BH33*Assembly!U$13+$BI33*Assembly!U$14+$BJ33*Assembly!U$15+$BK33*Assembly!U$16+$BL33*Assembly!U$17+$BM33*Assembly!U$18+$BN33*Assembly!U$19+$BO33*Assembly!U$20+$BP33*Assembly!U$21+$BQ33*Assembly!U$22+$BR33*Assembly!U$23+$BS33*Assembly!U$24</f>
        <v>0</v>
      </c>
      <c r="CN33" s="457" t="str">
        <f>$AY33*Assembly!V$4+$AZ33*Assembly!V$5+$BA33*Assembly!V$6+$BB33*Assembly!V$7+$BC33*Assembly!V$8+$BD33*Assembly!V$9+$BE33*Assembly!V$10+$BF33*Assembly!V$11+$BG33*Assembly!V$12+$BH33*Assembly!V$13+$BI33*Assembly!V$14+$BJ33*Assembly!V$15+$BK33*Assembly!V$16+$BL33*Assembly!V$17+$BM33*Assembly!V$18+$BN33*Assembly!V$19+$BO33*Assembly!V$20+$BP33*Assembly!V$21+$BQ33*Assembly!V$22+$BR33*Assembly!V$23+$BS33*Assembly!V$24</f>
        <v>0</v>
      </c>
      <c r="CO33" s="457" t="str">
        <f>CE33*Refining!$F$3</f>
        <v>692</v>
      </c>
      <c r="CP33" s="457" t="str">
        <f>CF33*Refining!$F$4</f>
        <v>31</v>
      </c>
      <c r="CQ33" s="457" t="str">
        <f>CG33*Refining!$F$5</f>
        <v>0</v>
      </c>
      <c r="CR33" s="457" t="str">
        <f>CH33*Refining!$F$6</f>
        <v>0</v>
      </c>
      <c r="CS33" s="457" t="str">
        <f>CI33*Refining!$F$7</f>
        <v>2</v>
      </c>
      <c r="CT33" s="457" t="str">
        <f>CJ33*Refining!$F$8</f>
        <v>0</v>
      </c>
      <c r="CU33" s="457" t="str">
        <f>CK33*Refining!$F$9</f>
        <v>0</v>
      </c>
      <c r="CV33" s="457" t="str">
        <f>CL33*Refining!$F$10</f>
        <v>0</v>
      </c>
      <c r="CW33" s="457" t="str">
        <f>CM33*Refining!$F$11</f>
        <v>0</v>
      </c>
      <c r="CX33" s="457" t="str">
        <f>CN33*Refining!$F$12</f>
        <v>0</v>
      </c>
      <c r="CY33" s="441" t="str">
        <f t="shared" ref="CY33:DR33" si="133">IF(CE33 = 0, "", CE33)</f>
        <v>388</v>
      </c>
      <c r="CZ33" s="442" t="str">
        <f t="shared" si="133"/>
        <v>10</v>
      </c>
      <c r="DA33" s="442" t="str">
        <f t="shared" si="133"/>
        <v/>
      </c>
      <c r="DB33" s="443" t="str">
        <f t="shared" si="133"/>
        <v/>
      </c>
      <c r="DC33" s="444" t="str">
        <f t="shared" si="133"/>
        <v>1.0</v>
      </c>
      <c r="DD33" s="442" t="str">
        <f t="shared" si="133"/>
        <v/>
      </c>
      <c r="DE33" s="444" t="str">
        <f t="shared" si="133"/>
        <v/>
      </c>
      <c r="DF33" s="444" t="str">
        <f t="shared" si="133"/>
        <v/>
      </c>
      <c r="DG33" s="442" t="str">
        <f t="shared" si="133"/>
        <v/>
      </c>
      <c r="DH33" s="445" t="str">
        <f t="shared" si="133"/>
        <v/>
      </c>
      <c r="DI33" s="441" t="str">
        <f t="shared" si="133"/>
        <v>692</v>
      </c>
      <c r="DJ33" s="442" t="str">
        <f t="shared" si="133"/>
        <v>31</v>
      </c>
      <c r="DK33" s="442" t="str">
        <f t="shared" si="133"/>
        <v/>
      </c>
      <c r="DL33" s="442" t="str">
        <f t="shared" si="133"/>
        <v/>
      </c>
      <c r="DM33" s="446" t="str">
        <f t="shared" si="133"/>
        <v>1.8</v>
      </c>
      <c r="DN33" s="442" t="str">
        <f t="shared" si="133"/>
        <v/>
      </c>
      <c r="DO33" s="442" t="str">
        <f t="shared" si="133"/>
        <v/>
      </c>
      <c r="DP33" s="442" t="str">
        <f t="shared" si="133"/>
        <v/>
      </c>
      <c r="DQ33" s="442" t="str">
        <f t="shared" si="133"/>
        <v/>
      </c>
      <c r="DR33" s="445" t="str">
        <f t="shared" si="133"/>
        <v/>
      </c>
      <c r="DS33" s="447" t="str">
        <f t="shared" si="15"/>
        <v>399</v>
      </c>
      <c r="DT33" s="448" t="str">
        <f t="shared" si="16"/>
        <v>725</v>
      </c>
      <c r="DU33" s="434" t="str">
        <f>CY33*'Ores &amp; Ingots'!$C$3+CZ33*'Ores &amp; Ingots'!$C$4+DA33*'Ores &amp; Ingots'!$C$5+DB33*'Ores &amp; Ingots'!$C$6+DC33*'Ores &amp; Ingots'!$C$7+DD33*'Ores &amp; Ingots'!$C$8+DE33*'Ores &amp; Ingots'!$C$9+DF33*'Ores &amp; Ingots'!$C$10+DG33*'Ores &amp; Ingots'!$C$11+DH33*'Ores &amp; Ingots'!$C$12</f>
        <v>51</v>
      </c>
      <c r="DV33" s="434" t="str">
        <f>DI33*'Ores &amp; Ingots'!$B$3+DJ33*'Ores &amp; Ingots'!$B$4+DK33*'Ores &amp; Ingots'!$B$5+DL33*'Ores &amp; Ingots'!$B$6+DM33*'Ores &amp; Ingots'!$B$7+DN33*'Ores &amp; Ingots'!$B$8+DO33*'Ores &amp; Ingots'!$B$9+DP33*'Ores &amp; Ingots'!$B$10+DQ33*'Ores &amp; Ingots'!$B$11+DR33*'Ores &amp; Ingots'!$B$12</f>
        <v>268</v>
      </c>
      <c r="DW33" s="448" t="str">
        <f>CY33*Refining!$G$3+CZ33*Refining!$G$4+DA33*Refining!$G$5+DB33*Refining!$G$6+DC33*Refining!$G$7+DD33*Refining!$G$8+DE33*Refining!$G$9+DF33*Refining!$G$10+DG33*Refining!$G$11+DH33*Refining!$G$12</f>
        <v>76</v>
      </c>
      <c r="DX33" s="448" t="str">
        <f t="shared" si="17"/>
        <v>11,747</v>
      </c>
      <c r="DY33" s="449" t="str">
        <f t="shared" si="18"/>
        <v>0.0117</v>
      </c>
      <c r="DZ33" s="447" t="str">
        <f t="shared" si="19"/>
        <v>201</v>
      </c>
      <c r="EA33" s="446" t="str">
        <f t="shared" ref="EA33:EB33" si="134">DZ33/60</f>
        <v>3.3</v>
      </c>
      <c r="EB33" s="446" t="str">
        <f t="shared" si="134"/>
        <v>0.1</v>
      </c>
      <c r="EC33" s="450" t="str">
        <f t="shared" si="21"/>
        <v>0.00</v>
      </c>
      <c r="ED33" s="447" t="str">
        <f t="shared" si="22"/>
        <v>27,302</v>
      </c>
      <c r="EE33" s="446" t="str">
        <f t="shared" ref="EE33:EF33" si="135">ED33/1000</f>
        <v>27.3</v>
      </c>
      <c r="EF33" s="451" t="str">
        <f t="shared" si="135"/>
        <v>0.03</v>
      </c>
      <c r="EG33" s="452" t="str">
        <f t="shared" si="24"/>
        <v>0.0273</v>
      </c>
      <c r="EH33" s="225">
        <v>586.0</v>
      </c>
    </row>
    <row r="34">
      <c r="A34" s="33"/>
      <c r="B34" s="226" t="s">
        <v>930</v>
      </c>
      <c r="C34" s="227" t="s">
        <v>886</v>
      </c>
      <c r="D34" s="227">
        <v>3.0</v>
      </c>
      <c r="E34" s="227">
        <v>3.0</v>
      </c>
      <c r="F34" s="227">
        <v>3.0</v>
      </c>
      <c r="G34" s="420" t="str">
        <f t="shared" si="5"/>
        <v>421.875</v>
      </c>
      <c r="H34" s="421">
        <v>40.0</v>
      </c>
      <c r="I34" s="421">
        <v>40.0</v>
      </c>
      <c r="J34" s="421" t="str">
        <f>H34/Main!$D$9</f>
        <v>40</v>
      </c>
      <c r="K34" s="421" t="str">
        <f>I34/Main!$D$10</f>
        <v>40</v>
      </c>
      <c r="L34" s="422" t="str">
        <f t="shared" si="6"/>
        <v>1.0</v>
      </c>
      <c r="M34" s="422">
        <v>1.0</v>
      </c>
      <c r="N34" s="424">
        <v>2000.0</v>
      </c>
      <c r="O34" s="424">
        <v>2000.0</v>
      </c>
      <c r="P34" s="423"/>
      <c r="Q34" s="424">
        <v>384.0</v>
      </c>
      <c r="R34" s="424" t="str">
        <f>Q34*Main!$D$6</f>
        <v>384</v>
      </c>
      <c r="S34" s="425"/>
      <c r="T34" s="425"/>
      <c r="U34" s="423"/>
      <c r="V34" s="423"/>
      <c r="W34" s="424">
        <v>800.0</v>
      </c>
      <c r="X34" s="423"/>
      <c r="Y34" s="424">
        <v>67.0</v>
      </c>
      <c r="Z34" s="423"/>
      <c r="AA34" s="423"/>
      <c r="AB34" s="423"/>
      <c r="AC34" s="426" t="s">
        <v>913</v>
      </c>
      <c r="AD34" s="434">
        <v>20.0</v>
      </c>
      <c r="AE34" s="434">
        <v>0.0</v>
      </c>
      <c r="AF34" s="434">
        <v>6.0</v>
      </c>
      <c r="AG34" s="434">
        <v>0.0</v>
      </c>
      <c r="AH34" s="434">
        <v>40.0</v>
      </c>
      <c r="AI34" s="434">
        <v>0.0</v>
      </c>
      <c r="AJ34" s="434">
        <v>16.0</v>
      </c>
      <c r="AK34" s="498">
        <v>12.0</v>
      </c>
      <c r="AL34" s="434">
        <v>0.0</v>
      </c>
      <c r="AM34" s="434">
        <v>0.0</v>
      </c>
      <c r="AN34" s="434">
        <v>0.0</v>
      </c>
      <c r="AO34" s="434">
        <v>5.0</v>
      </c>
      <c r="AP34" s="434">
        <v>0.0</v>
      </c>
      <c r="AQ34" s="434">
        <v>0.0</v>
      </c>
      <c r="AR34" s="434">
        <v>0.0</v>
      </c>
      <c r="AS34" s="434">
        <v>0.0</v>
      </c>
      <c r="AT34" s="434">
        <v>0.0</v>
      </c>
      <c r="AU34" s="434">
        <v>0.0</v>
      </c>
      <c r="AV34" s="434">
        <v>0.0</v>
      </c>
      <c r="AW34" s="434">
        <v>0.0</v>
      </c>
      <c r="AX34" s="434">
        <v>0.0</v>
      </c>
      <c r="AY34" s="429" t="str">
        <f t="shared" ref="AY34:BS34" si="136">IF(AD34 = 0, "", AD34)</f>
        <v>20</v>
      </c>
      <c r="AZ34" s="430" t="str">
        <f t="shared" si="136"/>
        <v/>
      </c>
      <c r="BA34" s="430" t="str">
        <f t="shared" si="136"/>
        <v>6</v>
      </c>
      <c r="BB34" s="430" t="str">
        <f t="shared" si="136"/>
        <v/>
      </c>
      <c r="BC34" s="430" t="str">
        <f t="shared" si="136"/>
        <v>40</v>
      </c>
      <c r="BD34" s="430" t="str">
        <f t="shared" si="136"/>
        <v/>
      </c>
      <c r="BE34" s="430" t="str">
        <f t="shared" si="136"/>
        <v>16</v>
      </c>
      <c r="BF34" s="431" t="str">
        <f t="shared" si="136"/>
        <v>12</v>
      </c>
      <c r="BG34" s="430" t="str">
        <f t="shared" si="136"/>
        <v/>
      </c>
      <c r="BH34" s="430" t="str">
        <f t="shared" si="136"/>
        <v/>
      </c>
      <c r="BI34" s="430" t="str">
        <f t="shared" si="136"/>
        <v/>
      </c>
      <c r="BJ34" s="430" t="str">
        <f t="shared" si="136"/>
        <v>5</v>
      </c>
      <c r="BK34" s="430" t="str">
        <f t="shared" si="136"/>
        <v/>
      </c>
      <c r="BL34" s="430" t="str">
        <f t="shared" si="136"/>
        <v/>
      </c>
      <c r="BM34" s="430" t="str">
        <f t="shared" si="136"/>
        <v/>
      </c>
      <c r="BN34" s="430" t="str">
        <f t="shared" si="136"/>
        <v/>
      </c>
      <c r="BO34" s="430" t="str">
        <f t="shared" si="136"/>
        <v/>
      </c>
      <c r="BP34" s="430" t="str">
        <f t="shared" si="136"/>
        <v/>
      </c>
      <c r="BQ34" s="430" t="str">
        <f t="shared" si="136"/>
        <v/>
      </c>
      <c r="BR34" s="430" t="str">
        <f t="shared" si="136"/>
        <v/>
      </c>
      <c r="BS34" s="432" t="str">
        <f t="shared" si="136"/>
        <v/>
      </c>
      <c r="BT34" s="433" t="str">
        <f>$AY34*Assembly!Y$4+$AZ34*Assembly!Y$5+$BA34*Assembly!Y$6+$BB34*Assembly!Y$7+$BC34*Assembly!Y$8+$BD34*Assembly!Y$9+$BE34*Assembly!Y$10+$BF34*Assembly!Y$11+$BG34*Assembly!Y$12+$BH34*Assembly!Y$13+$BI34*Assembly!Y$14+$BJ34*Assembly!Y$15+$BK34*Assembly!Y$16+$BL34*Assembly!Y$17+$BM34*Assembly!Y$18+$BN34*Assembly!Y$19+$BO34*Assembly!Y$20+$BP34*Assembly!Y$21+$BQ34*Assembly!Y$22+$BR34*Assembly!Y$23+$BS34*Assembly!Y$24</f>
        <v>1,160</v>
      </c>
      <c r="BU34" s="434" t="str">
        <f t="shared" si="8"/>
        <v>3</v>
      </c>
      <c r="BV34" s="434" t="str">
        <f>$AY34*Assembly!AC$4+$AZ34*Assembly!AC$5+$BA34*Assembly!AC$6+$BB34*Assembly!AC$7+$BC34*Assembly!AC$8+$BD34*Assembly!AC$9+$BE34*Assembly!AC$10+$BF34*Assembly!AC$11+$BG34*Assembly!AC$12+$BH34*Assembly!AC$13+$BI34*Assembly!AC$14+$BJ34*Assembly!AC$15+$BK34*Assembly!AC$16+$BL34*Assembly!AC$17+$BM34*Assembly!AC$18+$BN34*Assembly!AC$19+$BO34*Assembly!AC$20+$BP34*Assembly!AC$21+$BQ34*Assembly!AC$22+$BR34*Assembly!AC$23+$BS34*Assembly!AC$24</f>
        <v>4,092</v>
      </c>
      <c r="BW34" s="435" t="str">
        <f t="shared" si="9"/>
        <v>3.53</v>
      </c>
      <c r="BX34" s="436" t="str">
        <f t="shared" si="10"/>
        <v>10</v>
      </c>
      <c r="BY34" s="437" t="str">
        <f t="shared" si="11"/>
        <v>1487.7</v>
      </c>
      <c r="BZ34" s="438" t="str">
        <f t="shared" si="128"/>
        <v>0.3 W</v>
      </c>
      <c r="CA34" s="434" t="str">
        <f>$AY34*Assembly!X$4+$AZ34*Assembly!X$5+$BA34*Assembly!X$6+$BB34*Assembly!X$7+$BC34*Assembly!X$8+$BD34*Assembly!X$9+$BE34*Assembly!X$10+$BF34*Assembly!X$11+$BG34*Assembly!X$12+$BH34*Assembly!X$13+$BI34*Assembly!X$14+$BJ34*Assembly!X$15+$BK34*Assembly!X$16+$BL34*Assembly!X$17+$BM34*Assembly!X$18+$BN34*Assembly!X$19+$BO34*Assembly!X$20+$BP34*Assembly!X$21+$BQ34*Assembly!X$22+$BR34*Assembly!X$23+$BS34*Assembly!X$24</f>
        <v>224</v>
      </c>
      <c r="CB34" s="434" t="str">
        <f t="shared" si="12"/>
        <v>34,844</v>
      </c>
      <c r="CC34" s="439" t="str">
        <f t="shared" si="13"/>
        <v>0.0348</v>
      </c>
      <c r="CD34" s="440" t="str">
        <f>$AY34*Assembly!AB$4+$AZ34*Assembly!AB$5+$BA34*Assembly!AB$6+$BB34*Assembly!AB$7+$BC34*Assembly!AB$8+$BD34*Assembly!AB$9+$BE34*Assembly!AB$10+$BF34*Assembly!AB$11+$BG34*Assembly!AB$12+$BH34*Assembly!AB$13+$BI34*Assembly!AB$14+$BJ34*Assembly!AB$15+$BK34*Assembly!AB$16+$BL34*Assembly!AB$17+$BM34*Assembly!AB$18+$BN34*Assembly!AB$19+$BO34*Assembly!AB$20+$BP34*Assembly!AB$21+$BQ34*Assembly!AB$22+$BR34*Assembly!AB$23+$BS34*Assembly!AB$24</f>
        <v>367</v>
      </c>
      <c r="CE34" s="424" t="str">
        <f>$AY34*Assembly!M$4+$AZ34*Assembly!M$5+$BA34*Assembly!M$6+$BB34*Assembly!M$7+$BC34*Assembly!M$8+$BD34*Assembly!M$9+$BE34*Assembly!M$10+$BF34*Assembly!M$11+$BG34*Assembly!M$12+$BH34*Assembly!M$13+$BI34*Assembly!M$14+$BJ34*Assembly!M$15+$BK34*Assembly!M$16+$BL34*Assembly!M$17+$BM34*Assembly!M$18+$BN34*Assembly!M$19+$BO34*Assembly!M$20+$BP34*Assembly!M$21+$BQ34*Assembly!M$22+$BR34*Assembly!M$23+$BS34*Assembly!M$24</f>
        <v>1,236</v>
      </c>
      <c r="CF34" s="424" t="str">
        <f>$AY34*Assembly!N$4+$AZ34*Assembly!N$5+$BA34*Assembly!N$6+$BB34*Assembly!N$7+$BC34*Assembly!N$8+$BD34*Assembly!N$9+$BE34*Assembly!N$10+$BF34*Assembly!N$11+$BG34*Assembly!N$12+$BH34*Assembly!N$13+$BI34*Assembly!N$14+$BJ34*Assembly!N$15+$BK34*Assembly!N$16+$BL34*Assembly!N$17+$BM34*Assembly!N$18+$BN34*Assembly!N$19+$BO34*Assembly!N$20+$BP34*Assembly!N$21+$BQ34*Assembly!N$22+$BR34*Assembly!N$23+$BS34*Assembly!N$24</f>
        <v>105</v>
      </c>
      <c r="CG34" s="424" t="str">
        <f>$AY34*Assembly!O$4+$AZ34*Assembly!O$5+$BA34*Assembly!O$6+$BB34*Assembly!O$7+$BC34*Assembly!O$8+$BD34*Assembly!O$9+$BE34*Assembly!O$10+$BF34*Assembly!O$11+$BG34*Assembly!O$12+$BH34*Assembly!O$13+$BI34*Assembly!O$14+$BJ34*Assembly!O$15+$BK34*Assembly!O$16+$BL34*Assembly!O$17+$BM34*Assembly!O$18+$BN34*Assembly!O$19+$BO34*Assembly!O$20+$BP34*Assembly!O$21+$BQ34*Assembly!O$22+$BR34*Assembly!O$23+$BS34*Assembly!O$24</f>
        <v>15</v>
      </c>
      <c r="CH34" s="421" t="str">
        <f>$AY34*Assembly!P$4+$AZ34*Assembly!P$5+$BA34*Assembly!P$6+$BB34*Assembly!P$7+$BC34*Assembly!P$8+$BD34*Assembly!P$9+$BE34*Assembly!P$10+$BF34*Assembly!P$11+$BG34*Assembly!P$12+$BH34*Assembly!P$13+$BI34*Assembly!P$14+$BJ34*Assembly!P$15+$BK34*Assembly!P$16+$BL34*Assembly!P$17+$BM34*Assembly!P$18+$BN34*Assembly!P$19+$BO34*Assembly!P$20+$BP34*Assembly!P$21+$BQ34*Assembly!P$22+$BR34*Assembly!P$23+$BS34*Assembly!P$24</f>
        <v>0</v>
      </c>
      <c r="CI34" s="421" t="str">
        <f>$AY34*Assembly!Q$4+$AZ34*Assembly!Q$5+$BA34*Assembly!Q$6+$BB34*Assembly!Q$7+$BC34*Assembly!Q$8+$BD34*Assembly!Q$9+$BE34*Assembly!Q$10+$BF34*Assembly!Q$11+$BG34*Assembly!Q$12+$BH34*Assembly!Q$13+$BI34*Assembly!Q$14+$BJ34*Assembly!Q$15+$BK34*Assembly!Q$16+$BL34*Assembly!Q$17+$BM34*Assembly!Q$18+$BN34*Assembly!Q$19+$BO34*Assembly!Q$20+$BP34*Assembly!Q$21+$BQ34*Assembly!Q$22+$BR34*Assembly!Q$23+$BS34*Assembly!Q$24</f>
        <v>2.4</v>
      </c>
      <c r="CJ34" s="424" t="str">
        <f>$AY34*Assembly!R$4+$AZ34*Assembly!R$5+$BA34*Assembly!R$6+$BB34*Assembly!R$7+$BC34*Assembly!R$8+$BD34*Assembly!R$9+$BE34*Assembly!R$10+$BF34*Assembly!R$11+$BG34*Assembly!R$12+$BH34*Assembly!R$13+$BI34*Assembly!R$14+$BJ34*Assembly!R$15+$BK34*Assembly!R$16+$BL34*Assembly!R$17+$BM34*Assembly!R$18+$BN34*Assembly!R$19+$BO34*Assembly!R$20+$BP34*Assembly!R$21+$BQ34*Assembly!R$22+$BR34*Assembly!R$23+$BS34*Assembly!R$24</f>
        <v>0</v>
      </c>
      <c r="CK34" s="421" t="str">
        <f>$AY34*Assembly!S$4+$AZ34*Assembly!S$5+$BA34*Assembly!S$6+$BB34*Assembly!S$7+$BC34*Assembly!S$8+$BD34*Assembly!S$9+$BE34*Assembly!S$10+$BF34*Assembly!S$11+$BG34*Assembly!S$12+$BH34*Assembly!S$13+$BI34*Assembly!S$14+$BJ34*Assembly!S$15+$BK34*Assembly!S$16+$BL34*Assembly!S$17+$BM34*Assembly!S$18+$BN34*Assembly!S$19+$BO34*Assembly!S$20+$BP34*Assembly!S$21+$BQ34*Assembly!S$22+$BR34*Assembly!S$23+$BS34*Assembly!S$24</f>
        <v>0</v>
      </c>
      <c r="CL34" s="421" t="str">
        <f>$AY34*Assembly!T$4+$AZ34*Assembly!T$5+$BA34*Assembly!T$6+$BB34*Assembly!T$7+$BC34*Assembly!T$8+$BD34*Assembly!T$9+$BE34*Assembly!T$10+$BF34*Assembly!T$11+$BG34*Assembly!T$12+$BH34*Assembly!T$13+$BI34*Assembly!T$14+$BJ34*Assembly!T$15+$BK34*Assembly!T$16+$BL34*Assembly!T$17+$BM34*Assembly!T$18+$BN34*Assembly!T$19+$BO34*Assembly!T$20+$BP34*Assembly!T$21+$BQ34*Assembly!T$22+$BR34*Assembly!T$23+$BS34*Assembly!T$24</f>
        <v>0</v>
      </c>
      <c r="CM34" s="421" t="str">
        <f>$AY34*Assembly!U$4+$AZ34*Assembly!U$5+$BA34*Assembly!U$6+$BB34*Assembly!U$7+$BC34*Assembly!U$8+$BD34*Assembly!U$9+$BE34*Assembly!U$10+$BF34*Assembly!U$11+$BG34*Assembly!U$12+$BH34*Assembly!U$13+$BI34*Assembly!U$14+$BJ34*Assembly!U$15+$BK34*Assembly!U$16+$BL34*Assembly!U$17+$BM34*Assembly!U$18+$BN34*Assembly!U$19+$BO34*Assembly!U$20+$BP34*Assembly!U$21+$BQ34*Assembly!U$22+$BR34*Assembly!U$23+$BS34*Assembly!U$24</f>
        <v>0</v>
      </c>
      <c r="CN34" s="424" t="str">
        <f>$AY34*Assembly!V$4+$AZ34*Assembly!V$5+$BA34*Assembly!V$6+$BB34*Assembly!V$7+$BC34*Assembly!V$8+$BD34*Assembly!V$9+$BE34*Assembly!V$10+$BF34*Assembly!V$11+$BG34*Assembly!V$12+$BH34*Assembly!V$13+$BI34*Assembly!V$14+$BJ34*Assembly!V$15+$BK34*Assembly!V$16+$BL34*Assembly!V$17+$BM34*Assembly!V$18+$BN34*Assembly!V$19+$BO34*Assembly!V$20+$BP34*Assembly!V$21+$BQ34*Assembly!V$22+$BR34*Assembly!V$23+$BS34*Assembly!V$24</f>
        <v>0</v>
      </c>
      <c r="CO34" s="424" t="str">
        <f>CE34*Refining!$F$3</f>
        <v>2,207</v>
      </c>
      <c r="CP34" s="424" t="str">
        <f>CF34*Refining!$F$4</f>
        <v>328</v>
      </c>
      <c r="CQ34" s="424" t="str">
        <f>CG34*Refining!$F$5</f>
        <v>63</v>
      </c>
      <c r="CR34" s="424" t="str">
        <f>CH34*Refining!$F$6</f>
        <v>0</v>
      </c>
      <c r="CS34" s="424" t="str">
        <f>CI34*Refining!$F$7</f>
        <v>4</v>
      </c>
      <c r="CT34" s="424" t="str">
        <f>CJ34*Refining!$F$8</f>
        <v>0</v>
      </c>
      <c r="CU34" s="424" t="str">
        <f>CK34*Refining!$F$9</f>
        <v>0</v>
      </c>
      <c r="CV34" s="424" t="str">
        <f>CL34*Refining!$F$10</f>
        <v>0</v>
      </c>
      <c r="CW34" s="424" t="str">
        <f>CM34*Refining!$F$11</f>
        <v>0</v>
      </c>
      <c r="CX34" s="424" t="str">
        <f>CN34*Refining!$F$12</f>
        <v>0</v>
      </c>
      <c r="CY34" s="441" t="str">
        <f t="shared" ref="CY34:DR34" si="137">IF(CE34 = 0, "", CE34)</f>
        <v>1,236</v>
      </c>
      <c r="CZ34" s="442" t="str">
        <f t="shared" si="137"/>
        <v>105</v>
      </c>
      <c r="DA34" s="442" t="str">
        <f t="shared" si="137"/>
        <v>15</v>
      </c>
      <c r="DB34" s="443" t="str">
        <f t="shared" si="137"/>
        <v/>
      </c>
      <c r="DC34" s="444" t="str">
        <f t="shared" si="137"/>
        <v>2.4</v>
      </c>
      <c r="DD34" s="442" t="str">
        <f t="shared" si="137"/>
        <v/>
      </c>
      <c r="DE34" s="444" t="str">
        <f t="shared" si="137"/>
        <v/>
      </c>
      <c r="DF34" s="444" t="str">
        <f t="shared" si="137"/>
        <v/>
      </c>
      <c r="DG34" s="442" t="str">
        <f t="shared" si="137"/>
        <v/>
      </c>
      <c r="DH34" s="445" t="str">
        <f t="shared" si="137"/>
        <v/>
      </c>
      <c r="DI34" s="441" t="str">
        <f t="shared" si="137"/>
        <v>2,207</v>
      </c>
      <c r="DJ34" s="442" t="str">
        <f t="shared" si="137"/>
        <v>328</v>
      </c>
      <c r="DK34" s="442" t="str">
        <f t="shared" si="137"/>
        <v>63</v>
      </c>
      <c r="DL34" s="442" t="str">
        <f t="shared" si="137"/>
        <v/>
      </c>
      <c r="DM34" s="446" t="str">
        <f t="shared" si="137"/>
        <v>4.3</v>
      </c>
      <c r="DN34" s="442" t="str">
        <f t="shared" si="137"/>
        <v/>
      </c>
      <c r="DO34" s="442" t="str">
        <f t="shared" si="137"/>
        <v/>
      </c>
      <c r="DP34" s="442" t="str">
        <f t="shared" si="137"/>
        <v/>
      </c>
      <c r="DQ34" s="442" t="str">
        <f t="shared" si="137"/>
        <v/>
      </c>
      <c r="DR34" s="445" t="str">
        <f t="shared" si="137"/>
        <v/>
      </c>
      <c r="DS34" s="447" t="str">
        <f t="shared" si="15"/>
        <v>1,358</v>
      </c>
      <c r="DT34" s="448" t="str">
        <f t="shared" si="16"/>
        <v>2,602</v>
      </c>
      <c r="DU34" s="434" t="str">
        <f>CY34*'Ores &amp; Ingots'!$C$3+CZ34*'Ores &amp; Ingots'!$C$4+DA34*'Ores &amp; Ingots'!$C$5+DB34*'Ores &amp; Ingots'!$C$6+DC34*'Ores &amp; Ingots'!$C$7+DD34*'Ores &amp; Ingots'!$C$8+DE34*'Ores &amp; Ingots'!$C$9+DF34*'Ores &amp; Ingots'!$C$10+DG34*'Ores &amp; Ingots'!$C$11+DH34*'Ores &amp; Ingots'!$C$12</f>
        <v>171</v>
      </c>
      <c r="DV34" s="434" t="str">
        <f>DI34*'Ores &amp; Ingots'!$B$3+DJ34*'Ores &amp; Ingots'!$B$4+DK34*'Ores &amp; Ingots'!$B$5+DL34*'Ores &amp; Ingots'!$B$6+DM34*'Ores &amp; Ingots'!$B$7+DN34*'Ores &amp; Ingots'!$B$8+DO34*'Ores &amp; Ingots'!$B$9+DP34*'Ores &amp; Ingots'!$B$10+DQ34*'Ores &amp; Ingots'!$B$11+DR34*'Ores &amp; Ingots'!$B$12</f>
        <v>963</v>
      </c>
      <c r="DW34" s="448" t="str">
        <f>CY34*Refining!$G$3+CZ34*Refining!$G$4+DA34*Refining!$G$5+DB34*Refining!$G$6+DC34*Refining!$G$7+DD34*Refining!$G$8+DE34*Refining!$G$9+DF34*Refining!$G$10+DG34*Refining!$G$11+DH34*Refining!$G$12</f>
        <v>784</v>
      </c>
      <c r="DX34" s="448" t="str">
        <f t="shared" si="17"/>
        <v>121,953</v>
      </c>
      <c r="DY34" s="449" t="str">
        <f t="shared" si="18"/>
        <v>0.1220</v>
      </c>
      <c r="DZ34" s="447" t="str">
        <f t="shared" si="19"/>
        <v>1,048</v>
      </c>
      <c r="EA34" s="446" t="str">
        <f t="shared" ref="EA34:EB34" si="138">DZ34/60</f>
        <v>17.5</v>
      </c>
      <c r="EB34" s="446" t="str">
        <f t="shared" si="138"/>
        <v>0.3</v>
      </c>
      <c r="EC34" s="450" t="str">
        <f t="shared" si="21"/>
        <v>0.01</v>
      </c>
      <c r="ED34" s="447" t="str">
        <f t="shared" si="22"/>
        <v>156,797</v>
      </c>
      <c r="EE34" s="446" t="str">
        <f t="shared" ref="EE34:EF34" si="139">ED34/1000</f>
        <v>156.8</v>
      </c>
      <c r="EF34" s="451" t="str">
        <f t="shared" si="139"/>
        <v>0.16</v>
      </c>
      <c r="EG34" s="452" t="str">
        <f t="shared" si="24"/>
        <v>0.1568</v>
      </c>
      <c r="EH34" s="225">
        <v>601.0</v>
      </c>
    </row>
    <row r="35">
      <c r="A35" s="33"/>
      <c r="B35" s="226" t="s">
        <v>930</v>
      </c>
      <c r="C35" s="227" t="s">
        <v>885</v>
      </c>
      <c r="D35" s="227">
        <v>5.0</v>
      </c>
      <c r="E35" s="227">
        <v>5.0</v>
      </c>
      <c r="F35" s="227">
        <v>5.0</v>
      </c>
      <c r="G35" s="453" t="str">
        <f t="shared" si="5"/>
        <v>15.625</v>
      </c>
      <c r="H35" s="454">
        <v>25.0</v>
      </c>
      <c r="I35" s="454">
        <v>25.0</v>
      </c>
      <c r="J35" s="454" t="str">
        <f>H35/Main!$D$9</f>
        <v>25</v>
      </c>
      <c r="K35" s="454" t="str">
        <f>I35/Main!$D$10</f>
        <v>25</v>
      </c>
      <c r="L35" s="455" t="str">
        <f t="shared" si="6"/>
        <v>1.0</v>
      </c>
      <c r="M35" s="455">
        <v>1.0</v>
      </c>
      <c r="N35" s="457" t="s">
        <v>12</v>
      </c>
      <c r="O35" s="457" t="s">
        <v>12</v>
      </c>
      <c r="P35" s="456"/>
      <c r="Q35" s="457">
        <v>120.0</v>
      </c>
      <c r="R35" s="457" t="str">
        <f>Q35*Main!$D$6</f>
        <v>120</v>
      </c>
      <c r="S35" s="458"/>
      <c r="T35" s="458"/>
      <c r="U35" s="456"/>
      <c r="V35" s="456"/>
      <c r="W35" s="457">
        <v>600.0</v>
      </c>
      <c r="X35" s="456"/>
      <c r="Y35" s="457">
        <v>20.0</v>
      </c>
      <c r="Z35" s="456"/>
      <c r="AA35" s="456"/>
      <c r="AB35" s="456"/>
      <c r="AC35" s="459"/>
      <c r="AD35" s="434">
        <v>10.0</v>
      </c>
      <c r="AE35" s="434">
        <v>0.0</v>
      </c>
      <c r="AF35" s="434">
        <v>0.0</v>
      </c>
      <c r="AG35" s="434">
        <v>2.0</v>
      </c>
      <c r="AH35" s="434">
        <v>40.0</v>
      </c>
      <c r="AI35" s="434">
        <v>0.0</v>
      </c>
      <c r="AJ35" s="434">
        <v>8.0</v>
      </c>
      <c r="AK35" s="498">
        <v>12.0</v>
      </c>
      <c r="AL35" s="434">
        <v>0.0</v>
      </c>
      <c r="AM35" s="434">
        <v>0.0</v>
      </c>
      <c r="AN35" s="434">
        <v>0.0</v>
      </c>
      <c r="AO35" s="434">
        <v>2.0</v>
      </c>
      <c r="AP35" s="434">
        <v>0.0</v>
      </c>
      <c r="AQ35" s="434">
        <v>0.0</v>
      </c>
      <c r="AR35" s="434">
        <v>0.0</v>
      </c>
      <c r="AS35" s="434">
        <v>0.0</v>
      </c>
      <c r="AT35" s="434">
        <v>0.0</v>
      </c>
      <c r="AU35" s="434">
        <v>0.0</v>
      </c>
      <c r="AV35" s="434">
        <v>0.0</v>
      </c>
      <c r="AW35" s="434">
        <v>0.0</v>
      </c>
      <c r="AX35" s="434">
        <v>0.0</v>
      </c>
      <c r="AY35" s="429" t="str">
        <f t="shared" ref="AY35:BS35" si="140">IF(AD35 = 0, "", AD35)</f>
        <v>10</v>
      </c>
      <c r="AZ35" s="430" t="str">
        <f t="shared" si="140"/>
        <v/>
      </c>
      <c r="BA35" s="430" t="str">
        <f t="shared" si="140"/>
        <v/>
      </c>
      <c r="BB35" s="430" t="str">
        <f t="shared" si="140"/>
        <v>2</v>
      </c>
      <c r="BC35" s="430" t="str">
        <f t="shared" si="140"/>
        <v>40</v>
      </c>
      <c r="BD35" s="430" t="str">
        <f t="shared" si="140"/>
        <v/>
      </c>
      <c r="BE35" s="430" t="str">
        <f t="shared" si="140"/>
        <v>8</v>
      </c>
      <c r="BF35" s="431" t="str">
        <f t="shared" si="140"/>
        <v>12</v>
      </c>
      <c r="BG35" s="430" t="str">
        <f t="shared" si="140"/>
        <v/>
      </c>
      <c r="BH35" s="430" t="str">
        <f t="shared" si="140"/>
        <v/>
      </c>
      <c r="BI35" s="430" t="str">
        <f t="shared" si="140"/>
        <v/>
      </c>
      <c r="BJ35" s="430" t="str">
        <f t="shared" si="140"/>
        <v>2</v>
      </c>
      <c r="BK35" s="430" t="str">
        <f t="shared" si="140"/>
        <v/>
      </c>
      <c r="BL35" s="430" t="str">
        <f t="shared" si="140"/>
        <v/>
      </c>
      <c r="BM35" s="430" t="str">
        <f t="shared" si="140"/>
        <v/>
      </c>
      <c r="BN35" s="430" t="str">
        <f t="shared" si="140"/>
        <v/>
      </c>
      <c r="BO35" s="430" t="str">
        <f t="shared" si="140"/>
        <v/>
      </c>
      <c r="BP35" s="430" t="str">
        <f t="shared" si="140"/>
        <v/>
      </c>
      <c r="BQ35" s="430" t="str">
        <f t="shared" si="140"/>
        <v/>
      </c>
      <c r="BR35" s="430" t="str">
        <f t="shared" si="140"/>
        <v/>
      </c>
      <c r="BS35" s="432" t="str">
        <f t="shared" si="140"/>
        <v/>
      </c>
      <c r="BT35" s="433" t="str">
        <f>$AY35*Assembly!Y$4+$AZ35*Assembly!Y$5+$BA35*Assembly!Y$6+$BB35*Assembly!Y$7+$BC35*Assembly!Y$8+$BD35*Assembly!Y$9+$BE35*Assembly!Y$10+$BF35*Assembly!Y$11+$BG35*Assembly!Y$12+$BH35*Assembly!Y$13+$BI35*Assembly!Y$14+$BJ35*Assembly!Y$15+$BK35*Assembly!Y$16+$BL35*Assembly!Y$17+$BM35*Assembly!Y$18+$BN35*Assembly!Y$19+$BO35*Assembly!Y$20+$BP35*Assembly!Y$21+$BQ35*Assembly!Y$22+$BR35*Assembly!Y$23+$BS35*Assembly!Y$24</f>
        <v>776</v>
      </c>
      <c r="BU35" s="434" t="str">
        <f t="shared" si="8"/>
        <v>50</v>
      </c>
      <c r="BV35" s="434" t="str">
        <f>$AY35*Assembly!AC$4+$AZ35*Assembly!AC$5+$BA35*Assembly!AC$6+$BB35*Assembly!AC$7+$BC35*Assembly!AC$8+$BD35*Assembly!AC$9+$BE35*Assembly!AC$10+$BF35*Assembly!AC$11+$BG35*Assembly!AC$12+$BH35*Assembly!AC$13+$BI35*Assembly!AC$14+$BJ35*Assembly!AC$15+$BK35*Assembly!AC$16+$BL35*Assembly!AC$17+$BM35*Assembly!AC$18+$BN35*Assembly!AC$19+$BO35*Assembly!AC$20+$BP35*Assembly!AC$21+$BQ35*Assembly!AC$22+$BR35*Assembly!AC$23+$BS35*Assembly!AC$24</f>
        <v>2,712</v>
      </c>
      <c r="BW35" s="435" t="str">
        <f t="shared" si="9"/>
        <v>3.49</v>
      </c>
      <c r="BX35" s="436" t="str">
        <f t="shared" si="10"/>
        <v>174</v>
      </c>
      <c r="BY35" s="437" t="str">
        <f t="shared" si="11"/>
        <v>54.6</v>
      </c>
      <c r="BZ35" s="438" t="str">
        <f t="shared" si="128"/>
        <v>0.2 W</v>
      </c>
      <c r="CA35" s="434" t="str">
        <f>$AY35*Assembly!X$4+$AZ35*Assembly!X$5+$BA35*Assembly!X$6+$BB35*Assembly!X$7+$BC35*Assembly!X$8+$BD35*Assembly!X$9+$BE35*Assembly!X$10+$BF35*Assembly!X$11+$BG35*Assembly!X$12+$BH35*Assembly!X$13+$BI35*Assembly!X$14+$BJ35*Assembly!X$15+$BK35*Assembly!X$16+$BL35*Assembly!X$17+$BM35*Assembly!X$18+$BN35*Assembly!X$19+$BO35*Assembly!X$20+$BP35*Assembly!X$21+$BQ35*Assembly!X$22+$BR35*Assembly!X$23+$BS35*Assembly!X$24</f>
        <v>196</v>
      </c>
      <c r="CB35" s="434" t="str">
        <f t="shared" si="12"/>
        <v>30,489</v>
      </c>
      <c r="CC35" s="439" t="str">
        <f t="shared" si="13"/>
        <v>0.0305</v>
      </c>
      <c r="CD35" s="440" t="str">
        <f>$AY35*Assembly!AB$4+$AZ35*Assembly!AB$5+$BA35*Assembly!AB$6+$BB35*Assembly!AB$7+$BC35*Assembly!AB$8+$BD35*Assembly!AB$9+$BE35*Assembly!AB$10+$BF35*Assembly!AB$11+$BG35*Assembly!AB$12+$BH35*Assembly!AB$13+$BI35*Assembly!AB$14+$BJ35*Assembly!AB$15+$BK35*Assembly!AB$16+$BL35*Assembly!AB$17+$BM35*Assembly!AB$18+$BN35*Assembly!AB$19+$BO35*Assembly!AB$20+$BP35*Assembly!AB$21+$BQ35*Assembly!AB$22+$BR35*Assembly!AB$23+$BS35*Assembly!AB$24</f>
        <v>292</v>
      </c>
      <c r="CE35" s="457" t="str">
        <f>$AY35*Assembly!M$4+$AZ35*Assembly!M$5+$BA35*Assembly!M$6+$BB35*Assembly!M$7+$BC35*Assembly!M$8+$BD35*Assembly!M$9+$BE35*Assembly!M$10+$BF35*Assembly!M$11+$BG35*Assembly!M$12+$BH35*Assembly!M$13+$BI35*Assembly!M$14+$BJ35*Assembly!M$15+$BK35*Assembly!M$16+$BL35*Assembly!M$17+$BM35*Assembly!M$18+$BN35*Assembly!M$19+$BO35*Assembly!M$20+$BP35*Assembly!M$21+$BQ35*Assembly!M$22+$BR35*Assembly!M$23+$BS35*Assembly!M$24</f>
        <v>860</v>
      </c>
      <c r="CF35" s="457" t="str">
        <f>$AY35*Assembly!N$4+$AZ35*Assembly!N$5+$BA35*Assembly!N$6+$BB35*Assembly!N$7+$BC35*Assembly!N$8+$BD35*Assembly!N$9+$BE35*Assembly!N$10+$BF35*Assembly!N$11+$BG35*Assembly!N$12+$BH35*Assembly!N$13+$BI35*Assembly!N$14+$BJ35*Assembly!N$15+$BK35*Assembly!N$16+$BL35*Assembly!N$17+$BM35*Assembly!N$18+$BN35*Assembly!N$19+$BO35*Assembly!N$20+$BP35*Assembly!N$21+$BQ35*Assembly!N$22+$BR35*Assembly!N$23+$BS35*Assembly!N$24</f>
        <v>50</v>
      </c>
      <c r="CG35" s="457" t="str">
        <f>$AY35*Assembly!O$4+$AZ35*Assembly!O$5+$BA35*Assembly!O$6+$BB35*Assembly!O$7+$BC35*Assembly!O$8+$BD35*Assembly!O$9+$BE35*Assembly!O$10+$BF35*Assembly!O$11+$BG35*Assembly!O$12+$BH35*Assembly!O$13+$BI35*Assembly!O$14+$BJ35*Assembly!O$15+$BK35*Assembly!O$16+$BL35*Assembly!O$17+$BM35*Assembly!O$18+$BN35*Assembly!O$19+$BO35*Assembly!O$20+$BP35*Assembly!O$21+$BQ35*Assembly!O$22+$BR35*Assembly!O$23+$BS35*Assembly!O$24</f>
        <v>6</v>
      </c>
      <c r="CH35" s="454" t="str">
        <f>$AY35*Assembly!P$4+$AZ35*Assembly!P$5+$BA35*Assembly!P$6+$BB35*Assembly!P$7+$BC35*Assembly!P$8+$BD35*Assembly!P$9+$BE35*Assembly!P$10+$BF35*Assembly!P$11+$BG35*Assembly!P$12+$BH35*Assembly!P$13+$BI35*Assembly!P$14+$BJ35*Assembly!P$15+$BK35*Assembly!P$16+$BL35*Assembly!P$17+$BM35*Assembly!P$18+$BN35*Assembly!P$19+$BO35*Assembly!P$20+$BP35*Assembly!P$21+$BQ35*Assembly!P$22+$BR35*Assembly!P$23+$BS35*Assembly!P$24</f>
        <v>0</v>
      </c>
      <c r="CI35" s="454" t="str">
        <f>$AY35*Assembly!Q$4+$AZ35*Assembly!Q$5+$BA35*Assembly!Q$6+$BB35*Assembly!Q$7+$BC35*Assembly!Q$8+$BD35*Assembly!Q$9+$BE35*Assembly!Q$10+$BF35*Assembly!Q$11+$BG35*Assembly!Q$12+$BH35*Assembly!Q$13+$BI35*Assembly!Q$14+$BJ35*Assembly!Q$15+$BK35*Assembly!Q$16+$BL35*Assembly!Q$17+$BM35*Assembly!Q$18+$BN35*Assembly!Q$19+$BO35*Assembly!Q$20+$BP35*Assembly!Q$21+$BQ35*Assembly!Q$22+$BR35*Assembly!Q$23+$BS35*Assembly!Q$24</f>
        <v>2.4</v>
      </c>
      <c r="CJ35" s="457" t="str">
        <f>$AY35*Assembly!R$4+$AZ35*Assembly!R$5+$BA35*Assembly!R$6+$BB35*Assembly!R$7+$BC35*Assembly!R$8+$BD35*Assembly!R$9+$BE35*Assembly!R$10+$BF35*Assembly!R$11+$BG35*Assembly!R$12+$BH35*Assembly!R$13+$BI35*Assembly!R$14+$BJ35*Assembly!R$15+$BK35*Assembly!R$16+$BL35*Assembly!R$17+$BM35*Assembly!R$18+$BN35*Assembly!R$19+$BO35*Assembly!R$20+$BP35*Assembly!R$21+$BQ35*Assembly!R$22+$BR35*Assembly!R$23+$BS35*Assembly!R$24</f>
        <v>0</v>
      </c>
      <c r="CK35" s="454" t="str">
        <f>$AY35*Assembly!S$4+$AZ35*Assembly!S$5+$BA35*Assembly!S$6+$BB35*Assembly!S$7+$BC35*Assembly!S$8+$BD35*Assembly!S$9+$BE35*Assembly!S$10+$BF35*Assembly!S$11+$BG35*Assembly!S$12+$BH35*Assembly!S$13+$BI35*Assembly!S$14+$BJ35*Assembly!S$15+$BK35*Assembly!S$16+$BL35*Assembly!S$17+$BM35*Assembly!S$18+$BN35*Assembly!S$19+$BO35*Assembly!S$20+$BP35*Assembly!S$21+$BQ35*Assembly!S$22+$BR35*Assembly!S$23+$BS35*Assembly!S$24</f>
        <v>0</v>
      </c>
      <c r="CL35" s="454" t="str">
        <f>$AY35*Assembly!T$4+$AZ35*Assembly!T$5+$BA35*Assembly!T$6+$BB35*Assembly!T$7+$BC35*Assembly!T$8+$BD35*Assembly!T$9+$BE35*Assembly!T$10+$BF35*Assembly!T$11+$BG35*Assembly!T$12+$BH35*Assembly!T$13+$BI35*Assembly!T$14+$BJ35*Assembly!T$15+$BK35*Assembly!T$16+$BL35*Assembly!T$17+$BM35*Assembly!T$18+$BN35*Assembly!T$19+$BO35*Assembly!T$20+$BP35*Assembly!T$21+$BQ35*Assembly!T$22+$BR35*Assembly!T$23+$BS35*Assembly!T$24</f>
        <v>0</v>
      </c>
      <c r="CM35" s="454" t="str">
        <f>$AY35*Assembly!U$4+$AZ35*Assembly!U$5+$BA35*Assembly!U$6+$BB35*Assembly!U$7+$BC35*Assembly!U$8+$BD35*Assembly!U$9+$BE35*Assembly!U$10+$BF35*Assembly!U$11+$BG35*Assembly!U$12+$BH35*Assembly!U$13+$BI35*Assembly!U$14+$BJ35*Assembly!U$15+$BK35*Assembly!U$16+$BL35*Assembly!U$17+$BM35*Assembly!U$18+$BN35*Assembly!U$19+$BO35*Assembly!U$20+$BP35*Assembly!U$21+$BQ35*Assembly!U$22+$BR35*Assembly!U$23+$BS35*Assembly!U$24</f>
        <v>0</v>
      </c>
      <c r="CN35" s="457" t="str">
        <f>$AY35*Assembly!V$4+$AZ35*Assembly!V$5+$BA35*Assembly!V$6+$BB35*Assembly!V$7+$BC35*Assembly!V$8+$BD35*Assembly!V$9+$BE35*Assembly!V$10+$BF35*Assembly!V$11+$BG35*Assembly!V$12+$BH35*Assembly!V$13+$BI35*Assembly!V$14+$BJ35*Assembly!V$15+$BK35*Assembly!V$16+$BL35*Assembly!V$17+$BM35*Assembly!V$18+$BN35*Assembly!V$19+$BO35*Assembly!V$20+$BP35*Assembly!V$21+$BQ35*Assembly!V$22+$BR35*Assembly!V$23+$BS35*Assembly!V$24</f>
        <v>0</v>
      </c>
      <c r="CO35" s="457" t="str">
        <f>CE35*Refining!$F$3</f>
        <v>1,536</v>
      </c>
      <c r="CP35" s="457" t="str">
        <f>CF35*Refining!$F$4</f>
        <v>156</v>
      </c>
      <c r="CQ35" s="457" t="str">
        <f>CG35*Refining!$F$5</f>
        <v>25</v>
      </c>
      <c r="CR35" s="457" t="str">
        <f>CH35*Refining!$F$6</f>
        <v>0</v>
      </c>
      <c r="CS35" s="457" t="str">
        <f>CI35*Refining!$F$7</f>
        <v>4</v>
      </c>
      <c r="CT35" s="457" t="str">
        <f>CJ35*Refining!$F$8</f>
        <v>0</v>
      </c>
      <c r="CU35" s="457" t="str">
        <f>CK35*Refining!$F$9</f>
        <v>0</v>
      </c>
      <c r="CV35" s="457" t="str">
        <f>CL35*Refining!$F$10</f>
        <v>0</v>
      </c>
      <c r="CW35" s="457" t="str">
        <f>CM35*Refining!$F$11</f>
        <v>0</v>
      </c>
      <c r="CX35" s="457" t="str">
        <f>CN35*Refining!$F$12</f>
        <v>0</v>
      </c>
      <c r="CY35" s="441" t="str">
        <f t="shared" ref="CY35:DR35" si="141">IF(CE35 = 0, "", CE35)</f>
        <v>860</v>
      </c>
      <c r="CZ35" s="442" t="str">
        <f t="shared" si="141"/>
        <v>50</v>
      </c>
      <c r="DA35" s="442" t="str">
        <f t="shared" si="141"/>
        <v>6</v>
      </c>
      <c r="DB35" s="443" t="str">
        <f t="shared" si="141"/>
        <v/>
      </c>
      <c r="DC35" s="444" t="str">
        <f t="shared" si="141"/>
        <v>2.4</v>
      </c>
      <c r="DD35" s="442" t="str">
        <f t="shared" si="141"/>
        <v/>
      </c>
      <c r="DE35" s="444" t="str">
        <f t="shared" si="141"/>
        <v/>
      </c>
      <c r="DF35" s="444" t="str">
        <f t="shared" si="141"/>
        <v/>
      </c>
      <c r="DG35" s="442" t="str">
        <f t="shared" si="141"/>
        <v/>
      </c>
      <c r="DH35" s="445" t="str">
        <f t="shared" si="141"/>
        <v/>
      </c>
      <c r="DI35" s="441" t="str">
        <f t="shared" si="141"/>
        <v>1,536</v>
      </c>
      <c r="DJ35" s="442" t="str">
        <f t="shared" si="141"/>
        <v>156</v>
      </c>
      <c r="DK35" s="442" t="str">
        <f t="shared" si="141"/>
        <v>25</v>
      </c>
      <c r="DL35" s="442" t="str">
        <f t="shared" si="141"/>
        <v/>
      </c>
      <c r="DM35" s="446" t="str">
        <f t="shared" si="141"/>
        <v>4.3</v>
      </c>
      <c r="DN35" s="442" t="str">
        <f t="shared" si="141"/>
        <v/>
      </c>
      <c r="DO35" s="442" t="str">
        <f t="shared" si="141"/>
        <v/>
      </c>
      <c r="DP35" s="442" t="str">
        <f t="shared" si="141"/>
        <v/>
      </c>
      <c r="DQ35" s="442" t="str">
        <f t="shared" si="141"/>
        <v/>
      </c>
      <c r="DR35" s="445" t="str">
        <f t="shared" si="141"/>
        <v/>
      </c>
      <c r="DS35" s="447" t="str">
        <f t="shared" si="15"/>
        <v>918</v>
      </c>
      <c r="DT35" s="448" t="str">
        <f t="shared" si="16"/>
        <v>1,721</v>
      </c>
      <c r="DU35" s="434" t="str">
        <f>CY35*'Ores &amp; Ingots'!$C$3+CZ35*'Ores &amp; Ingots'!$C$4+DA35*'Ores &amp; Ingots'!$C$5+DB35*'Ores &amp; Ingots'!$C$6+DC35*'Ores &amp; Ingots'!$C$7+DD35*'Ores &amp; Ingots'!$C$8+DE35*'Ores &amp; Ingots'!$C$9+DF35*'Ores &amp; Ingots'!$C$10+DG35*'Ores &amp; Ingots'!$C$11+DH35*'Ores &amp; Ingots'!$C$12</f>
        <v>117</v>
      </c>
      <c r="DV35" s="434" t="str">
        <f>DI35*'Ores &amp; Ingots'!$B$3+DJ35*'Ores &amp; Ingots'!$B$4+DK35*'Ores &amp; Ingots'!$B$5+DL35*'Ores &amp; Ingots'!$B$6+DM35*'Ores &amp; Ingots'!$B$7+DN35*'Ores &amp; Ingots'!$B$8+DO35*'Ores &amp; Ingots'!$B$9+DP35*'Ores &amp; Ingots'!$B$10+DQ35*'Ores &amp; Ingots'!$B$11+DR35*'Ores &amp; Ingots'!$B$12</f>
        <v>637</v>
      </c>
      <c r="DW35" s="448" t="str">
        <f>CY35*Refining!$G$3+CZ35*Refining!$G$4+DA35*Refining!$G$5+DB35*Refining!$G$6+DC35*Refining!$G$7+DD35*Refining!$G$8+DE35*Refining!$G$9+DF35*Refining!$G$10+DG35*Refining!$G$11+DH35*Refining!$G$12</f>
        <v>378</v>
      </c>
      <c r="DX35" s="448" t="str">
        <f t="shared" si="17"/>
        <v>58,855</v>
      </c>
      <c r="DY35" s="449" t="str">
        <f t="shared" si="18"/>
        <v>0.0589</v>
      </c>
      <c r="DZ35" s="447" t="str">
        <f t="shared" si="19"/>
        <v>599</v>
      </c>
      <c r="EA35" s="446" t="str">
        <f t="shared" ref="EA35:EB35" si="142">DZ35/60</f>
        <v>10.0</v>
      </c>
      <c r="EB35" s="446" t="str">
        <f t="shared" si="142"/>
        <v>0.2</v>
      </c>
      <c r="EC35" s="450" t="str">
        <f t="shared" si="21"/>
        <v>0.01</v>
      </c>
      <c r="ED35" s="447" t="str">
        <f t="shared" si="22"/>
        <v>89,344</v>
      </c>
      <c r="EE35" s="446" t="str">
        <f t="shared" ref="EE35:EF35" si="143">ED35/1000</f>
        <v>89.3</v>
      </c>
      <c r="EF35" s="451" t="str">
        <f t="shared" si="143"/>
        <v>0.09</v>
      </c>
      <c r="EG35" s="452" t="str">
        <f t="shared" si="24"/>
        <v>0.0893</v>
      </c>
      <c r="EH35" s="225"/>
    </row>
    <row r="36">
      <c r="A36" s="33"/>
      <c r="B36" s="226" t="s">
        <v>931</v>
      </c>
      <c r="C36" s="227" t="s">
        <v>885</v>
      </c>
      <c r="D36" s="227">
        <v>1.0</v>
      </c>
      <c r="E36" s="227">
        <v>1.0</v>
      </c>
      <c r="F36" s="227">
        <v>4.0</v>
      </c>
      <c r="G36" s="420" t="str">
        <f t="shared" si="5"/>
        <v>0.500</v>
      </c>
      <c r="H36" s="421">
        <v>13.0</v>
      </c>
      <c r="I36" s="421">
        <v>13.0</v>
      </c>
      <c r="J36" s="421" t="str">
        <f>H36/Main!$D$9</f>
        <v>13</v>
      </c>
      <c r="K36" s="421" t="str">
        <f>I36/Main!$D$10</f>
        <v>13</v>
      </c>
      <c r="L36" s="422" t="str">
        <f t="shared" si="6"/>
        <v>1.0</v>
      </c>
      <c r="M36" s="422">
        <v>1.0</v>
      </c>
      <c r="N36" s="424" t="s">
        <v>12</v>
      </c>
      <c r="O36" s="424" t="s">
        <v>12</v>
      </c>
      <c r="P36" s="423"/>
      <c r="Q36" s="424">
        <v>64.0</v>
      </c>
      <c r="R36" s="424" t="str">
        <f>Q36*Main!$D$6</f>
        <v>64</v>
      </c>
      <c r="S36" s="425"/>
      <c r="T36" s="425"/>
      <c r="U36" s="423"/>
      <c r="V36" s="423"/>
      <c r="W36" s="423"/>
      <c r="X36" s="423"/>
      <c r="Y36" s="424">
        <v>700.0</v>
      </c>
      <c r="Z36" s="423"/>
      <c r="AA36" s="423"/>
      <c r="AB36" s="423"/>
      <c r="AC36" s="426"/>
      <c r="AD36" s="434">
        <v>4.0</v>
      </c>
      <c r="AE36" s="434">
        <v>0.0</v>
      </c>
      <c r="AF36" s="434">
        <v>3.0</v>
      </c>
      <c r="AG36" s="434">
        <v>0.0</v>
      </c>
      <c r="AH36" s="434">
        <v>1.0</v>
      </c>
      <c r="AI36" s="434">
        <v>0.0</v>
      </c>
      <c r="AJ36" s="434">
        <v>1.0</v>
      </c>
      <c r="AK36" s="498">
        <v>1.0</v>
      </c>
      <c r="AL36" s="434">
        <v>0.0</v>
      </c>
      <c r="AM36" s="434">
        <v>0.0</v>
      </c>
      <c r="AN36" s="434">
        <v>0.0</v>
      </c>
      <c r="AO36" s="434">
        <v>2.0</v>
      </c>
      <c r="AP36" s="434">
        <v>0.0</v>
      </c>
      <c r="AQ36" s="434">
        <v>0.0</v>
      </c>
      <c r="AR36" s="434">
        <v>0.0</v>
      </c>
      <c r="AS36" s="434">
        <v>0.0</v>
      </c>
      <c r="AT36" s="434">
        <v>0.0</v>
      </c>
      <c r="AU36" s="434">
        <v>0.0</v>
      </c>
      <c r="AV36" s="434">
        <v>0.0</v>
      </c>
      <c r="AW36" s="434">
        <v>0.0</v>
      </c>
      <c r="AX36" s="434">
        <v>0.0</v>
      </c>
      <c r="AY36" s="429" t="str">
        <f t="shared" ref="AY36:BS36" si="144">IF(AD36 = 0, "", AD36)</f>
        <v>4</v>
      </c>
      <c r="AZ36" s="430" t="str">
        <f t="shared" si="144"/>
        <v/>
      </c>
      <c r="BA36" s="430" t="str">
        <f t="shared" si="144"/>
        <v>3</v>
      </c>
      <c r="BB36" s="430" t="str">
        <f t="shared" si="144"/>
        <v/>
      </c>
      <c r="BC36" s="430" t="str">
        <f t="shared" si="144"/>
        <v>1</v>
      </c>
      <c r="BD36" s="430" t="str">
        <f t="shared" si="144"/>
        <v/>
      </c>
      <c r="BE36" s="430" t="str">
        <f t="shared" si="144"/>
        <v>1</v>
      </c>
      <c r="BF36" s="431" t="str">
        <f t="shared" si="144"/>
        <v>1</v>
      </c>
      <c r="BG36" s="430" t="str">
        <f t="shared" si="144"/>
        <v/>
      </c>
      <c r="BH36" s="430" t="str">
        <f t="shared" si="144"/>
        <v/>
      </c>
      <c r="BI36" s="430" t="str">
        <f t="shared" si="144"/>
        <v/>
      </c>
      <c r="BJ36" s="430" t="str">
        <f t="shared" si="144"/>
        <v>2</v>
      </c>
      <c r="BK36" s="430" t="str">
        <f t="shared" si="144"/>
        <v/>
      </c>
      <c r="BL36" s="430" t="str">
        <f t="shared" si="144"/>
        <v/>
      </c>
      <c r="BM36" s="430" t="str">
        <f t="shared" si="144"/>
        <v/>
      </c>
      <c r="BN36" s="430" t="str">
        <f t="shared" si="144"/>
        <v/>
      </c>
      <c r="BO36" s="430" t="str">
        <f t="shared" si="144"/>
        <v/>
      </c>
      <c r="BP36" s="430" t="str">
        <f t="shared" si="144"/>
        <v/>
      </c>
      <c r="BQ36" s="430" t="str">
        <f t="shared" si="144"/>
        <v/>
      </c>
      <c r="BR36" s="430" t="str">
        <f t="shared" si="144"/>
        <v/>
      </c>
      <c r="BS36" s="432" t="str">
        <f t="shared" si="144"/>
        <v/>
      </c>
      <c r="BT36" s="433" t="str">
        <f>$AY36*Assembly!Y$4+$AZ36*Assembly!Y$5+$BA36*Assembly!Y$6+$BB36*Assembly!Y$7+$BC36*Assembly!Y$8+$BD36*Assembly!Y$9+$BE36*Assembly!Y$10+$BF36*Assembly!Y$11+$BG36*Assembly!Y$12+$BH36*Assembly!Y$13+$BI36*Assembly!Y$14+$BJ36*Assembly!Y$15+$BK36*Assembly!Y$16+$BL36*Assembly!Y$17+$BM36*Assembly!Y$18+$BN36*Assembly!Y$19+$BO36*Assembly!Y$20+$BP36*Assembly!Y$21+$BQ36*Assembly!Y$22+$BR36*Assembly!Y$23+$BS36*Assembly!Y$24</f>
        <v>136</v>
      </c>
      <c r="BU36" s="434" t="str">
        <f t="shared" si="8"/>
        <v>272</v>
      </c>
      <c r="BV36" s="434" t="str">
        <f>$AY36*Assembly!AC$4+$AZ36*Assembly!AC$5+$BA36*Assembly!AC$6+$BB36*Assembly!AC$7+$BC36*Assembly!AC$8+$BD36*Assembly!AC$9+$BE36*Assembly!AC$10+$BF36*Assembly!AC$11+$BG36*Assembly!AC$12+$BH36*Assembly!AC$13+$BI36*Assembly!AC$14+$BJ36*Assembly!AC$15+$BK36*Assembly!AC$16+$BL36*Assembly!AC$17+$BM36*Assembly!AC$18+$BN36*Assembly!AC$19+$BO36*Assembly!AC$20+$BP36*Assembly!AC$21+$BQ36*Assembly!AC$22+$BR36*Assembly!AC$23+$BS36*Assembly!AC$24</f>
        <v>576</v>
      </c>
      <c r="BW36" s="435" t="str">
        <f t="shared" si="9"/>
        <v>4.23</v>
      </c>
      <c r="BX36" s="436" t="str">
        <f t="shared" si="10"/>
        <v>1152</v>
      </c>
      <c r="BY36" s="437" t="str">
        <f t="shared" si="11"/>
        <v>2.1</v>
      </c>
      <c r="BZ36" s="438" t="str">
        <f t="shared" si="128"/>
        <v>0.5 W</v>
      </c>
      <c r="CA36" s="434" t="str">
        <f>$AY36*Assembly!X$4+$AZ36*Assembly!X$5+$BA36*Assembly!X$6+$BB36*Assembly!X$7+$BC36*Assembly!X$8+$BD36*Assembly!X$9+$BE36*Assembly!X$10+$BF36*Assembly!X$11+$BG36*Assembly!X$12+$BH36*Assembly!X$13+$BI36*Assembly!X$14+$BJ36*Assembly!X$15+$BK36*Assembly!X$16+$BL36*Assembly!X$17+$BM36*Assembly!X$18+$BN36*Assembly!X$19+$BO36*Assembly!X$20+$BP36*Assembly!X$21+$BQ36*Assembly!X$22+$BR36*Assembly!X$23+$BS36*Assembly!X$24</f>
        <v>17</v>
      </c>
      <c r="CB36" s="434" t="str">
        <f t="shared" si="12"/>
        <v>2,644</v>
      </c>
      <c r="CC36" s="439" t="str">
        <f t="shared" si="13"/>
        <v>0.0026</v>
      </c>
      <c r="CD36" s="440" t="str">
        <f>$AY36*Assembly!AB$4+$AZ36*Assembly!AB$5+$BA36*Assembly!AB$6+$BB36*Assembly!AB$7+$BC36*Assembly!AB$8+$BD36*Assembly!AB$9+$BE36*Assembly!AB$10+$BF36*Assembly!AB$11+$BG36*Assembly!AB$12+$BH36*Assembly!AB$13+$BI36*Assembly!AB$14+$BJ36*Assembly!AB$15+$BK36*Assembly!AB$16+$BL36*Assembly!AB$17+$BM36*Assembly!AB$18+$BN36*Assembly!AB$19+$BO36*Assembly!AB$20+$BP36*Assembly!AB$21+$BQ36*Assembly!AB$22+$BR36*Assembly!AB$23+$BS36*Assembly!AB$24</f>
        <v>59</v>
      </c>
      <c r="CE36" s="424" t="str">
        <f>$AY36*Assembly!M$4+$AZ36*Assembly!M$5+$BA36*Assembly!M$6+$BB36*Assembly!M$7+$BC36*Assembly!M$8+$BD36*Assembly!M$9+$BE36*Assembly!M$10+$BF36*Assembly!M$11+$BG36*Assembly!M$12+$BH36*Assembly!M$13+$BI36*Assembly!M$14+$BJ36*Assembly!M$15+$BK36*Assembly!M$16+$BL36*Assembly!M$17+$BM36*Assembly!M$18+$BN36*Assembly!M$19+$BO36*Assembly!M$20+$BP36*Assembly!M$21+$BQ36*Assembly!M$22+$BR36*Assembly!M$23+$BS36*Assembly!M$24</f>
        <v>154</v>
      </c>
      <c r="CF36" s="424" t="str">
        <f>$AY36*Assembly!N$4+$AZ36*Assembly!N$5+$BA36*Assembly!N$6+$BB36*Assembly!N$7+$BC36*Assembly!N$8+$BD36*Assembly!N$9+$BE36*Assembly!N$10+$BF36*Assembly!N$11+$BG36*Assembly!N$12+$BH36*Assembly!N$13+$BI36*Assembly!N$14+$BJ36*Assembly!N$15+$BK36*Assembly!N$16+$BL36*Assembly!N$17+$BM36*Assembly!N$18+$BN36*Assembly!N$19+$BO36*Assembly!N$20+$BP36*Assembly!N$21+$BQ36*Assembly!N$22+$BR36*Assembly!N$23+$BS36*Assembly!N$24</f>
        <v>15</v>
      </c>
      <c r="CG36" s="424" t="str">
        <f>$AY36*Assembly!O$4+$AZ36*Assembly!O$5+$BA36*Assembly!O$6+$BB36*Assembly!O$7+$BC36*Assembly!O$8+$BD36*Assembly!O$9+$BE36*Assembly!O$10+$BF36*Assembly!O$11+$BG36*Assembly!O$12+$BH36*Assembly!O$13+$BI36*Assembly!O$14+$BJ36*Assembly!O$15+$BK36*Assembly!O$16+$BL36*Assembly!O$17+$BM36*Assembly!O$18+$BN36*Assembly!O$19+$BO36*Assembly!O$20+$BP36*Assembly!O$21+$BQ36*Assembly!O$22+$BR36*Assembly!O$23+$BS36*Assembly!O$24</f>
        <v>6</v>
      </c>
      <c r="CH36" s="421" t="str">
        <f>$AY36*Assembly!P$4+$AZ36*Assembly!P$5+$BA36*Assembly!P$6+$BB36*Assembly!P$7+$BC36*Assembly!P$8+$BD36*Assembly!P$9+$BE36*Assembly!P$10+$BF36*Assembly!P$11+$BG36*Assembly!P$12+$BH36*Assembly!P$13+$BI36*Assembly!P$14+$BJ36*Assembly!P$15+$BK36*Assembly!P$16+$BL36*Assembly!P$17+$BM36*Assembly!P$18+$BN36*Assembly!P$19+$BO36*Assembly!P$20+$BP36*Assembly!P$21+$BQ36*Assembly!P$22+$BR36*Assembly!P$23+$BS36*Assembly!P$24</f>
        <v>0</v>
      </c>
      <c r="CI36" s="421" t="str">
        <f>$AY36*Assembly!Q$4+$AZ36*Assembly!Q$5+$BA36*Assembly!Q$6+$BB36*Assembly!Q$7+$BC36*Assembly!Q$8+$BD36*Assembly!Q$9+$BE36*Assembly!Q$10+$BF36*Assembly!Q$11+$BG36*Assembly!Q$12+$BH36*Assembly!Q$13+$BI36*Assembly!Q$14+$BJ36*Assembly!Q$15+$BK36*Assembly!Q$16+$BL36*Assembly!Q$17+$BM36*Assembly!Q$18+$BN36*Assembly!Q$19+$BO36*Assembly!Q$20+$BP36*Assembly!Q$21+$BQ36*Assembly!Q$22+$BR36*Assembly!Q$23+$BS36*Assembly!Q$24</f>
        <v>0.2</v>
      </c>
      <c r="CJ36" s="424" t="str">
        <f>$AY36*Assembly!R$4+$AZ36*Assembly!R$5+$BA36*Assembly!R$6+$BB36*Assembly!R$7+$BC36*Assembly!R$8+$BD36*Assembly!R$9+$BE36*Assembly!R$10+$BF36*Assembly!R$11+$BG36*Assembly!R$12+$BH36*Assembly!R$13+$BI36*Assembly!R$14+$BJ36*Assembly!R$15+$BK36*Assembly!R$16+$BL36*Assembly!R$17+$BM36*Assembly!R$18+$BN36*Assembly!R$19+$BO36*Assembly!R$20+$BP36*Assembly!R$21+$BQ36*Assembly!R$22+$BR36*Assembly!R$23+$BS36*Assembly!R$24</f>
        <v>0</v>
      </c>
      <c r="CK36" s="421" t="str">
        <f>$AY36*Assembly!S$4+$AZ36*Assembly!S$5+$BA36*Assembly!S$6+$BB36*Assembly!S$7+$BC36*Assembly!S$8+$BD36*Assembly!S$9+$BE36*Assembly!S$10+$BF36*Assembly!S$11+$BG36*Assembly!S$12+$BH36*Assembly!S$13+$BI36*Assembly!S$14+$BJ36*Assembly!S$15+$BK36*Assembly!S$16+$BL36*Assembly!S$17+$BM36*Assembly!S$18+$BN36*Assembly!S$19+$BO36*Assembly!S$20+$BP36*Assembly!S$21+$BQ36*Assembly!S$22+$BR36*Assembly!S$23+$BS36*Assembly!S$24</f>
        <v>0</v>
      </c>
      <c r="CL36" s="421" t="str">
        <f>$AY36*Assembly!T$4+$AZ36*Assembly!T$5+$BA36*Assembly!T$6+$BB36*Assembly!T$7+$BC36*Assembly!T$8+$BD36*Assembly!T$9+$BE36*Assembly!T$10+$BF36*Assembly!T$11+$BG36*Assembly!T$12+$BH36*Assembly!T$13+$BI36*Assembly!T$14+$BJ36*Assembly!T$15+$BK36*Assembly!T$16+$BL36*Assembly!T$17+$BM36*Assembly!T$18+$BN36*Assembly!T$19+$BO36*Assembly!T$20+$BP36*Assembly!T$21+$BQ36*Assembly!T$22+$BR36*Assembly!T$23+$BS36*Assembly!T$24</f>
        <v>0</v>
      </c>
      <c r="CM36" s="421" t="str">
        <f>$AY36*Assembly!U$4+$AZ36*Assembly!U$5+$BA36*Assembly!U$6+$BB36*Assembly!U$7+$BC36*Assembly!U$8+$BD36*Assembly!U$9+$BE36*Assembly!U$10+$BF36*Assembly!U$11+$BG36*Assembly!U$12+$BH36*Assembly!U$13+$BI36*Assembly!U$14+$BJ36*Assembly!U$15+$BK36*Assembly!U$16+$BL36*Assembly!U$17+$BM36*Assembly!U$18+$BN36*Assembly!U$19+$BO36*Assembly!U$20+$BP36*Assembly!U$21+$BQ36*Assembly!U$22+$BR36*Assembly!U$23+$BS36*Assembly!U$24</f>
        <v>0</v>
      </c>
      <c r="CN36" s="424" t="str">
        <f>$AY36*Assembly!V$4+$AZ36*Assembly!V$5+$BA36*Assembly!V$6+$BB36*Assembly!V$7+$BC36*Assembly!V$8+$BD36*Assembly!V$9+$BE36*Assembly!V$10+$BF36*Assembly!V$11+$BG36*Assembly!V$12+$BH36*Assembly!V$13+$BI36*Assembly!V$14+$BJ36*Assembly!V$15+$BK36*Assembly!V$16+$BL36*Assembly!V$17+$BM36*Assembly!V$18+$BN36*Assembly!V$19+$BO36*Assembly!V$20+$BP36*Assembly!V$21+$BQ36*Assembly!V$22+$BR36*Assembly!V$23+$BS36*Assembly!V$24</f>
        <v>0</v>
      </c>
      <c r="CO36" s="424" t="str">
        <f>CE36*Refining!$F$3</f>
        <v>274</v>
      </c>
      <c r="CP36" s="424" t="str">
        <f>CF36*Refining!$F$4</f>
        <v>47</v>
      </c>
      <c r="CQ36" s="424" t="str">
        <f>CG36*Refining!$F$5</f>
        <v>25</v>
      </c>
      <c r="CR36" s="424" t="str">
        <f>CH36*Refining!$F$6</f>
        <v>0</v>
      </c>
      <c r="CS36" s="424" t="str">
        <f>CI36*Refining!$F$7</f>
        <v>0</v>
      </c>
      <c r="CT36" s="424" t="str">
        <f>CJ36*Refining!$F$8</f>
        <v>0</v>
      </c>
      <c r="CU36" s="424" t="str">
        <f>CK36*Refining!$F$9</f>
        <v>0</v>
      </c>
      <c r="CV36" s="424" t="str">
        <f>CL36*Refining!$F$10</f>
        <v>0</v>
      </c>
      <c r="CW36" s="424" t="str">
        <f>CM36*Refining!$F$11</f>
        <v>0</v>
      </c>
      <c r="CX36" s="424" t="str">
        <f>CN36*Refining!$F$12</f>
        <v>0</v>
      </c>
      <c r="CY36" s="441" t="str">
        <f t="shared" ref="CY36:DR36" si="145">IF(CE36 = 0, "", CE36)</f>
        <v>154</v>
      </c>
      <c r="CZ36" s="442" t="str">
        <f t="shared" si="145"/>
        <v>15</v>
      </c>
      <c r="DA36" s="442" t="str">
        <f t="shared" si="145"/>
        <v>6</v>
      </c>
      <c r="DB36" s="443" t="str">
        <f t="shared" si="145"/>
        <v/>
      </c>
      <c r="DC36" s="444" t="str">
        <f t="shared" si="145"/>
        <v>0.2</v>
      </c>
      <c r="DD36" s="442" t="str">
        <f t="shared" si="145"/>
        <v/>
      </c>
      <c r="DE36" s="444" t="str">
        <f t="shared" si="145"/>
        <v/>
      </c>
      <c r="DF36" s="444" t="str">
        <f t="shared" si="145"/>
        <v/>
      </c>
      <c r="DG36" s="442" t="str">
        <f t="shared" si="145"/>
        <v/>
      </c>
      <c r="DH36" s="445" t="str">
        <f t="shared" si="145"/>
        <v/>
      </c>
      <c r="DI36" s="441" t="str">
        <f t="shared" si="145"/>
        <v>274</v>
      </c>
      <c r="DJ36" s="442" t="str">
        <f t="shared" si="145"/>
        <v>47</v>
      </c>
      <c r="DK36" s="442" t="str">
        <f t="shared" si="145"/>
        <v>25</v>
      </c>
      <c r="DL36" s="442" t="str">
        <f t="shared" si="145"/>
        <v/>
      </c>
      <c r="DM36" s="446" t="str">
        <f t="shared" si="145"/>
        <v>0.4</v>
      </c>
      <c r="DN36" s="442" t="str">
        <f t="shared" si="145"/>
        <v/>
      </c>
      <c r="DO36" s="442" t="str">
        <f t="shared" si="145"/>
        <v/>
      </c>
      <c r="DP36" s="442" t="str">
        <f t="shared" si="145"/>
        <v/>
      </c>
      <c r="DQ36" s="442" t="str">
        <f t="shared" si="145"/>
        <v/>
      </c>
      <c r="DR36" s="445" t="str">
        <f t="shared" si="145"/>
        <v/>
      </c>
      <c r="DS36" s="447" t="str">
        <f t="shared" si="15"/>
        <v>175</v>
      </c>
      <c r="DT36" s="448" t="str">
        <f t="shared" si="16"/>
        <v>346</v>
      </c>
      <c r="DU36" s="434" t="str">
        <f>CY36*'Ores &amp; Ingots'!$C$3+CZ36*'Ores &amp; Ingots'!$C$4+DA36*'Ores &amp; Ingots'!$C$5+DB36*'Ores &amp; Ingots'!$C$6+DC36*'Ores &amp; Ingots'!$C$7+DD36*'Ores &amp; Ingots'!$C$8+DE36*'Ores &amp; Ingots'!$C$9+DF36*'Ores &amp; Ingots'!$C$10+DG36*'Ores &amp; Ingots'!$C$11+DH36*'Ores &amp; Ingots'!$C$12</f>
        <v>22</v>
      </c>
      <c r="DV36" s="434" t="str">
        <f>DI36*'Ores &amp; Ingots'!$B$3+DJ36*'Ores &amp; Ingots'!$B$4+DK36*'Ores &amp; Ingots'!$B$5+DL36*'Ores &amp; Ingots'!$B$6+DM36*'Ores &amp; Ingots'!$B$7+DN36*'Ores &amp; Ingots'!$B$8+DO36*'Ores &amp; Ingots'!$B$9+DP36*'Ores &amp; Ingots'!$B$10+DQ36*'Ores &amp; Ingots'!$B$11+DR36*'Ores &amp; Ingots'!$B$12</f>
        <v>128</v>
      </c>
      <c r="DW36" s="448" t="str">
        <f>CY36*Refining!$G$3+CZ36*Refining!$G$4+DA36*Refining!$G$5+DB36*Refining!$G$6+DC36*Refining!$G$7+DD36*Refining!$G$8+DE36*Refining!$G$9+DF36*Refining!$G$10+DG36*Refining!$G$11+DH36*Refining!$G$12</f>
        <v>160</v>
      </c>
      <c r="DX36" s="448" t="str">
        <f t="shared" si="17"/>
        <v>24,849</v>
      </c>
      <c r="DY36" s="449" t="str">
        <f t="shared" si="18"/>
        <v>0.0248</v>
      </c>
      <c r="DZ36" s="447" t="str">
        <f t="shared" si="19"/>
        <v>190</v>
      </c>
      <c r="EA36" s="446" t="str">
        <f t="shared" ref="EA36:EB36" si="146">DZ36/60</f>
        <v>3.2</v>
      </c>
      <c r="EB36" s="446" t="str">
        <f t="shared" si="146"/>
        <v>0.1</v>
      </c>
      <c r="EC36" s="450" t="str">
        <f t="shared" si="21"/>
        <v>0.00</v>
      </c>
      <c r="ED36" s="447" t="str">
        <f t="shared" si="22"/>
        <v>27,494</v>
      </c>
      <c r="EE36" s="446" t="str">
        <f t="shared" ref="EE36:EF36" si="147">ED36/1000</f>
        <v>27.5</v>
      </c>
      <c r="EF36" s="451" t="str">
        <f t="shared" si="147"/>
        <v>0.03</v>
      </c>
      <c r="EG36" s="452" t="str">
        <f t="shared" si="24"/>
        <v>0.0275</v>
      </c>
      <c r="EH36" s="225" t="s">
        <v>12</v>
      </c>
    </row>
    <row r="37">
      <c r="A37" s="33"/>
      <c r="B37" s="226" t="s">
        <v>932</v>
      </c>
      <c r="C37" s="227" t="s">
        <v>886</v>
      </c>
      <c r="D37" s="227">
        <v>1.0</v>
      </c>
      <c r="E37" s="227">
        <v>1.0</v>
      </c>
      <c r="F37" s="227">
        <v>2.0</v>
      </c>
      <c r="G37" s="453" t="str">
        <f t="shared" si="5"/>
        <v>31.250</v>
      </c>
      <c r="H37" s="454">
        <v>15.0</v>
      </c>
      <c r="I37" s="454">
        <v>15.0</v>
      </c>
      <c r="J37" s="454" t="str">
        <f>H37/Main!$D$9</f>
        <v>15</v>
      </c>
      <c r="K37" s="454" t="str">
        <f>I37/Main!$D$10</f>
        <v>15</v>
      </c>
      <c r="L37" s="455" t="str">
        <f t="shared" si="6"/>
        <v>1.0</v>
      </c>
      <c r="M37" s="455">
        <v>1.0</v>
      </c>
      <c r="N37" s="457" t="s">
        <v>12</v>
      </c>
      <c r="O37" s="457" t="s">
        <v>12</v>
      </c>
      <c r="P37" s="456"/>
      <c r="Q37" s="457">
        <v>1140.0</v>
      </c>
      <c r="R37" s="457" t="str">
        <f>Q37*Main!$D$6</f>
        <v>1,140</v>
      </c>
      <c r="S37" s="458"/>
      <c r="T37" s="458"/>
      <c r="U37" s="456"/>
      <c r="V37" s="456"/>
      <c r="W37" s="456"/>
      <c r="X37" s="456"/>
      <c r="Y37" s="457">
        <v>60.0</v>
      </c>
      <c r="Z37" s="456"/>
      <c r="AA37" s="456"/>
      <c r="AB37" s="456"/>
      <c r="AC37" s="459" t="s">
        <v>920</v>
      </c>
      <c r="AD37" s="434">
        <v>35.0</v>
      </c>
      <c r="AE37" s="434">
        <v>0.0</v>
      </c>
      <c r="AF37" s="434">
        <v>0.0</v>
      </c>
      <c r="AG37" s="434">
        <v>25.0</v>
      </c>
      <c r="AH37" s="434">
        <v>8.0</v>
      </c>
      <c r="AI37" s="434">
        <v>0.0</v>
      </c>
      <c r="AJ37" s="434">
        <v>6.0</v>
      </c>
      <c r="AK37" s="498">
        <v>4.0</v>
      </c>
      <c r="AL37" s="434">
        <v>0.0</v>
      </c>
      <c r="AM37" s="434">
        <v>0.0</v>
      </c>
      <c r="AN37" s="434">
        <v>0.0</v>
      </c>
      <c r="AO37" s="434">
        <v>30.0</v>
      </c>
      <c r="AP37" s="434">
        <v>0.0</v>
      </c>
      <c r="AQ37" s="434">
        <v>0.0</v>
      </c>
      <c r="AR37" s="434">
        <v>0.0</v>
      </c>
      <c r="AS37" s="434">
        <v>0.0</v>
      </c>
      <c r="AT37" s="434">
        <v>0.0</v>
      </c>
      <c r="AU37" s="434">
        <v>0.0</v>
      </c>
      <c r="AV37" s="434">
        <v>0.0</v>
      </c>
      <c r="AW37" s="434">
        <v>0.0</v>
      </c>
      <c r="AX37" s="434">
        <v>0.0</v>
      </c>
      <c r="AY37" s="429" t="str">
        <f t="shared" ref="AY37:BS37" si="148">IF(AD37 = 0, "", AD37)</f>
        <v>35</v>
      </c>
      <c r="AZ37" s="430" t="str">
        <f t="shared" si="148"/>
        <v/>
      </c>
      <c r="BA37" s="430" t="str">
        <f t="shared" si="148"/>
        <v/>
      </c>
      <c r="BB37" s="430" t="str">
        <f t="shared" si="148"/>
        <v>25</v>
      </c>
      <c r="BC37" s="430" t="str">
        <f t="shared" si="148"/>
        <v>8</v>
      </c>
      <c r="BD37" s="430" t="str">
        <f t="shared" si="148"/>
        <v/>
      </c>
      <c r="BE37" s="430" t="str">
        <f t="shared" si="148"/>
        <v>6</v>
      </c>
      <c r="BF37" s="431" t="str">
        <f t="shared" si="148"/>
        <v>4</v>
      </c>
      <c r="BG37" s="430" t="str">
        <f t="shared" si="148"/>
        <v/>
      </c>
      <c r="BH37" s="430" t="str">
        <f t="shared" si="148"/>
        <v/>
      </c>
      <c r="BI37" s="430" t="str">
        <f t="shared" si="148"/>
        <v/>
      </c>
      <c r="BJ37" s="430" t="str">
        <f t="shared" si="148"/>
        <v>30</v>
      </c>
      <c r="BK37" s="430" t="str">
        <f t="shared" si="148"/>
        <v/>
      </c>
      <c r="BL37" s="430" t="str">
        <f t="shared" si="148"/>
        <v/>
      </c>
      <c r="BM37" s="430" t="str">
        <f t="shared" si="148"/>
        <v/>
      </c>
      <c r="BN37" s="430" t="str">
        <f t="shared" si="148"/>
        <v/>
      </c>
      <c r="BO37" s="430" t="str">
        <f t="shared" si="148"/>
        <v/>
      </c>
      <c r="BP37" s="430" t="str">
        <f t="shared" si="148"/>
        <v/>
      </c>
      <c r="BQ37" s="430" t="str">
        <f t="shared" si="148"/>
        <v/>
      </c>
      <c r="BR37" s="430" t="str">
        <f t="shared" si="148"/>
        <v/>
      </c>
      <c r="BS37" s="432" t="str">
        <f t="shared" si="148"/>
        <v/>
      </c>
      <c r="BT37" s="433" t="str">
        <f>$AY37*Assembly!Y$4+$AZ37*Assembly!Y$5+$BA37*Assembly!Y$6+$BB37*Assembly!Y$7+$BC37*Assembly!Y$8+$BD37*Assembly!Y$9+$BE37*Assembly!Y$10+$BF37*Assembly!Y$11+$BG37*Assembly!Y$12+$BH37*Assembly!Y$13+$BI37*Assembly!Y$14+$BJ37*Assembly!Y$15+$BK37*Assembly!Y$16+$BL37*Assembly!Y$17+$BM37*Assembly!Y$18+$BN37*Assembly!Y$19+$BO37*Assembly!Y$20+$BP37*Assembly!Y$21+$BQ37*Assembly!Y$22+$BR37*Assembly!Y$23+$BS37*Assembly!Y$24</f>
        <v>1,714</v>
      </c>
      <c r="BU37" s="434" t="str">
        <f t="shared" si="8"/>
        <v>55</v>
      </c>
      <c r="BV37" s="434" t="str">
        <f>$AY37*Assembly!AC$4+$AZ37*Assembly!AC$5+$BA37*Assembly!AC$6+$BB37*Assembly!AC$7+$BC37*Assembly!AC$8+$BD37*Assembly!AC$9+$BE37*Assembly!AC$10+$BF37*Assembly!AC$11+$BG37*Assembly!AC$12+$BH37*Assembly!AC$13+$BI37*Assembly!AC$14+$BJ37*Assembly!AC$15+$BK37*Assembly!AC$16+$BL37*Assembly!AC$17+$BM37*Assembly!AC$18+$BN37*Assembly!AC$19+$BO37*Assembly!AC$20+$BP37*Assembly!AC$21+$BQ37*Assembly!AC$22+$BR37*Assembly!AC$23+$BS37*Assembly!AC$24</f>
        <v>6,384</v>
      </c>
      <c r="BW37" s="435" t="str">
        <f t="shared" si="9"/>
        <v>3.73</v>
      </c>
      <c r="BX37" s="436" t="str">
        <f t="shared" si="10"/>
        <v>204</v>
      </c>
      <c r="BY37" s="437" t="str">
        <f t="shared" si="11"/>
        <v>116.4</v>
      </c>
      <c r="BZ37" s="438" t="str">
        <f t="shared" si="128"/>
        <v>0.7 W</v>
      </c>
      <c r="CA37" s="434" t="str">
        <f>$AY37*Assembly!X$4+$AZ37*Assembly!X$5+$BA37*Assembly!X$6+$BB37*Assembly!X$7+$BC37*Assembly!X$8+$BD37*Assembly!X$9+$BE37*Assembly!X$10+$BF37*Assembly!X$11+$BG37*Assembly!X$12+$BH37*Assembly!X$13+$BI37*Assembly!X$14+$BJ37*Assembly!X$15+$BK37*Assembly!X$16+$BL37*Assembly!X$17+$BM37*Assembly!X$18+$BN37*Assembly!X$19+$BO37*Assembly!X$20+$BP37*Assembly!X$21+$BQ37*Assembly!X$22+$BR37*Assembly!X$23+$BS37*Assembly!X$24</f>
        <v>162</v>
      </c>
      <c r="CB37" s="434" t="str">
        <f t="shared" si="12"/>
        <v>25,200</v>
      </c>
      <c r="CC37" s="439" t="str">
        <f t="shared" si="13"/>
        <v>0.0252</v>
      </c>
      <c r="CD37" s="440" t="str">
        <f>$AY37*Assembly!AB$4+$AZ37*Assembly!AB$5+$BA37*Assembly!AB$6+$BB37*Assembly!AB$7+$BC37*Assembly!AB$8+$BD37*Assembly!AB$9+$BE37*Assembly!AB$10+$BF37*Assembly!AB$11+$BG37*Assembly!AB$12+$BH37*Assembly!AB$13+$BI37*Assembly!AB$14+$BJ37*Assembly!AB$15+$BK37*Assembly!AB$16+$BL37*Assembly!AB$17+$BM37*Assembly!AB$18+$BN37*Assembly!AB$19+$BO37*Assembly!AB$20+$BP37*Assembly!AB$21+$BQ37*Assembly!AB$22+$BR37*Assembly!AB$23+$BS37*Assembly!AB$24</f>
        <v>1,573</v>
      </c>
      <c r="CE37" s="457" t="str">
        <f>$AY37*Assembly!M$4+$AZ37*Assembly!M$5+$BA37*Assembly!M$6+$BB37*Assembly!M$7+$BC37*Assembly!M$8+$BD37*Assembly!M$9+$BE37*Assembly!M$10+$BF37*Assembly!M$11+$BG37*Assembly!M$12+$BH37*Assembly!M$13+$BI37*Assembly!M$14+$BJ37*Assembly!M$15+$BK37*Assembly!M$16+$BL37*Assembly!M$17+$BM37*Assembly!M$18+$BN37*Assembly!M$19+$BO37*Assembly!M$20+$BP37*Assembly!M$21+$BQ37*Assembly!M$22+$BR37*Assembly!M$23+$BS37*Assembly!M$24</f>
        <v>2,047</v>
      </c>
      <c r="CF37" s="457" t="str">
        <f>$AY37*Assembly!N$4+$AZ37*Assembly!N$5+$BA37*Assembly!N$6+$BB37*Assembly!N$7+$BC37*Assembly!N$8+$BD37*Assembly!N$9+$BE37*Assembly!N$10+$BF37*Assembly!N$11+$BG37*Assembly!N$12+$BH37*Assembly!N$13+$BI37*Assembly!N$14+$BJ37*Assembly!N$15+$BK37*Assembly!N$16+$BL37*Assembly!N$17+$BM37*Assembly!N$18+$BN37*Assembly!N$19+$BO37*Assembly!N$20+$BP37*Assembly!N$21+$BQ37*Assembly!N$22+$BR37*Assembly!N$23+$BS37*Assembly!N$24</f>
        <v>180</v>
      </c>
      <c r="CG37" s="457" t="str">
        <f>$AY37*Assembly!O$4+$AZ37*Assembly!O$5+$BA37*Assembly!O$6+$BB37*Assembly!O$7+$BC37*Assembly!O$8+$BD37*Assembly!O$9+$BE37*Assembly!O$10+$BF37*Assembly!O$11+$BG37*Assembly!O$12+$BH37*Assembly!O$13+$BI37*Assembly!O$14+$BJ37*Assembly!O$15+$BK37*Assembly!O$16+$BL37*Assembly!O$17+$BM37*Assembly!O$18+$BN37*Assembly!O$19+$BO37*Assembly!O$20+$BP37*Assembly!O$21+$BQ37*Assembly!O$22+$BR37*Assembly!O$23+$BS37*Assembly!O$24</f>
        <v>90</v>
      </c>
      <c r="CH37" s="454" t="str">
        <f>$AY37*Assembly!P$4+$AZ37*Assembly!P$5+$BA37*Assembly!P$6+$BB37*Assembly!P$7+$BC37*Assembly!P$8+$BD37*Assembly!P$9+$BE37*Assembly!P$10+$BF37*Assembly!P$11+$BG37*Assembly!P$12+$BH37*Assembly!P$13+$BI37*Assembly!P$14+$BJ37*Assembly!P$15+$BK37*Assembly!P$16+$BL37*Assembly!P$17+$BM37*Assembly!P$18+$BN37*Assembly!P$19+$BO37*Assembly!P$20+$BP37*Assembly!P$21+$BQ37*Assembly!P$22+$BR37*Assembly!P$23+$BS37*Assembly!P$24</f>
        <v>0</v>
      </c>
      <c r="CI37" s="454" t="str">
        <f>$AY37*Assembly!Q$4+$AZ37*Assembly!Q$5+$BA37*Assembly!Q$6+$BB37*Assembly!Q$7+$BC37*Assembly!Q$8+$BD37*Assembly!Q$9+$BE37*Assembly!Q$10+$BF37*Assembly!Q$11+$BG37*Assembly!Q$12+$BH37*Assembly!Q$13+$BI37*Assembly!Q$14+$BJ37*Assembly!Q$15+$BK37*Assembly!Q$16+$BL37*Assembly!Q$17+$BM37*Assembly!Q$18+$BN37*Assembly!Q$19+$BO37*Assembly!Q$20+$BP37*Assembly!Q$21+$BQ37*Assembly!Q$22+$BR37*Assembly!Q$23+$BS37*Assembly!Q$24</f>
        <v>0.8</v>
      </c>
      <c r="CJ37" s="457" t="str">
        <f>$AY37*Assembly!R$4+$AZ37*Assembly!R$5+$BA37*Assembly!R$6+$BB37*Assembly!R$7+$BC37*Assembly!R$8+$BD37*Assembly!R$9+$BE37*Assembly!R$10+$BF37*Assembly!R$11+$BG37*Assembly!R$12+$BH37*Assembly!R$13+$BI37*Assembly!R$14+$BJ37*Assembly!R$15+$BK37*Assembly!R$16+$BL37*Assembly!R$17+$BM37*Assembly!R$18+$BN37*Assembly!R$19+$BO37*Assembly!R$20+$BP37*Assembly!R$21+$BQ37*Assembly!R$22+$BR37*Assembly!R$23+$BS37*Assembly!R$24</f>
        <v>0</v>
      </c>
      <c r="CK37" s="454" t="str">
        <f>$AY37*Assembly!S$4+$AZ37*Assembly!S$5+$BA37*Assembly!S$6+$BB37*Assembly!S$7+$BC37*Assembly!S$8+$BD37*Assembly!S$9+$BE37*Assembly!S$10+$BF37*Assembly!S$11+$BG37*Assembly!S$12+$BH37*Assembly!S$13+$BI37*Assembly!S$14+$BJ37*Assembly!S$15+$BK37*Assembly!S$16+$BL37*Assembly!S$17+$BM37*Assembly!S$18+$BN37*Assembly!S$19+$BO37*Assembly!S$20+$BP37*Assembly!S$21+$BQ37*Assembly!S$22+$BR37*Assembly!S$23+$BS37*Assembly!S$24</f>
        <v>0</v>
      </c>
      <c r="CL37" s="454" t="str">
        <f>$AY37*Assembly!T$4+$AZ37*Assembly!T$5+$BA37*Assembly!T$6+$BB37*Assembly!T$7+$BC37*Assembly!T$8+$BD37*Assembly!T$9+$BE37*Assembly!T$10+$BF37*Assembly!T$11+$BG37*Assembly!T$12+$BH37*Assembly!T$13+$BI37*Assembly!T$14+$BJ37*Assembly!T$15+$BK37*Assembly!T$16+$BL37*Assembly!T$17+$BM37*Assembly!T$18+$BN37*Assembly!T$19+$BO37*Assembly!T$20+$BP37*Assembly!T$21+$BQ37*Assembly!T$22+$BR37*Assembly!T$23+$BS37*Assembly!T$24</f>
        <v>0</v>
      </c>
      <c r="CM37" s="454" t="str">
        <f>$AY37*Assembly!U$4+$AZ37*Assembly!U$5+$BA37*Assembly!U$6+$BB37*Assembly!U$7+$BC37*Assembly!U$8+$BD37*Assembly!U$9+$BE37*Assembly!U$10+$BF37*Assembly!U$11+$BG37*Assembly!U$12+$BH37*Assembly!U$13+$BI37*Assembly!U$14+$BJ37*Assembly!U$15+$BK37*Assembly!U$16+$BL37*Assembly!U$17+$BM37*Assembly!U$18+$BN37*Assembly!U$19+$BO37*Assembly!U$20+$BP37*Assembly!U$21+$BQ37*Assembly!U$22+$BR37*Assembly!U$23+$BS37*Assembly!U$24</f>
        <v>0</v>
      </c>
      <c r="CN37" s="457" t="str">
        <f>$AY37*Assembly!V$4+$AZ37*Assembly!V$5+$BA37*Assembly!V$6+$BB37*Assembly!V$7+$BC37*Assembly!V$8+$BD37*Assembly!V$9+$BE37*Assembly!V$10+$BF37*Assembly!V$11+$BG37*Assembly!V$12+$BH37*Assembly!V$13+$BI37*Assembly!V$14+$BJ37*Assembly!V$15+$BK37*Assembly!V$16+$BL37*Assembly!V$17+$BM37*Assembly!V$18+$BN37*Assembly!V$19+$BO37*Assembly!V$20+$BP37*Assembly!V$21+$BQ37*Assembly!V$22+$BR37*Assembly!V$23+$BS37*Assembly!V$24</f>
        <v>0</v>
      </c>
      <c r="CO37" s="457" t="str">
        <f>CE37*Refining!$F$3</f>
        <v>3,655</v>
      </c>
      <c r="CP37" s="457" t="str">
        <f>CF37*Refining!$F$4</f>
        <v>563</v>
      </c>
      <c r="CQ37" s="457" t="str">
        <f>CG37*Refining!$F$5</f>
        <v>375</v>
      </c>
      <c r="CR37" s="457" t="str">
        <f>CH37*Refining!$F$6</f>
        <v>0</v>
      </c>
      <c r="CS37" s="457" t="str">
        <f>CI37*Refining!$F$7</f>
        <v>1</v>
      </c>
      <c r="CT37" s="457" t="str">
        <f>CJ37*Refining!$F$8</f>
        <v>0</v>
      </c>
      <c r="CU37" s="457" t="str">
        <f>CK37*Refining!$F$9</f>
        <v>0</v>
      </c>
      <c r="CV37" s="457" t="str">
        <f>CL37*Refining!$F$10</f>
        <v>0</v>
      </c>
      <c r="CW37" s="457" t="str">
        <f>CM37*Refining!$F$11</f>
        <v>0</v>
      </c>
      <c r="CX37" s="457" t="str">
        <f>CN37*Refining!$F$12</f>
        <v>0</v>
      </c>
      <c r="CY37" s="441" t="str">
        <f t="shared" ref="CY37:DR37" si="149">IF(CE37 = 0, "", CE37)</f>
        <v>2,047</v>
      </c>
      <c r="CZ37" s="442" t="str">
        <f t="shared" si="149"/>
        <v>180</v>
      </c>
      <c r="DA37" s="442" t="str">
        <f t="shared" si="149"/>
        <v>90</v>
      </c>
      <c r="DB37" s="443" t="str">
        <f t="shared" si="149"/>
        <v/>
      </c>
      <c r="DC37" s="444" t="str">
        <f t="shared" si="149"/>
        <v>0.8</v>
      </c>
      <c r="DD37" s="442" t="str">
        <f t="shared" si="149"/>
        <v/>
      </c>
      <c r="DE37" s="444" t="str">
        <f t="shared" si="149"/>
        <v/>
      </c>
      <c r="DF37" s="444" t="str">
        <f t="shared" si="149"/>
        <v/>
      </c>
      <c r="DG37" s="442" t="str">
        <f t="shared" si="149"/>
        <v/>
      </c>
      <c r="DH37" s="445" t="str">
        <f t="shared" si="149"/>
        <v/>
      </c>
      <c r="DI37" s="441" t="str">
        <f t="shared" si="149"/>
        <v>3,655</v>
      </c>
      <c r="DJ37" s="442" t="str">
        <f t="shared" si="149"/>
        <v>563</v>
      </c>
      <c r="DK37" s="442" t="str">
        <f t="shared" si="149"/>
        <v>375</v>
      </c>
      <c r="DL37" s="442" t="str">
        <f t="shared" si="149"/>
        <v/>
      </c>
      <c r="DM37" s="446" t="str">
        <f t="shared" si="149"/>
        <v>1.4</v>
      </c>
      <c r="DN37" s="442" t="str">
        <f t="shared" si="149"/>
        <v/>
      </c>
      <c r="DO37" s="442" t="str">
        <f t="shared" si="149"/>
        <v/>
      </c>
      <c r="DP37" s="442" t="str">
        <f t="shared" si="149"/>
        <v/>
      </c>
      <c r="DQ37" s="442" t="str">
        <f t="shared" si="149"/>
        <v/>
      </c>
      <c r="DR37" s="445" t="str">
        <f t="shared" si="149"/>
        <v/>
      </c>
      <c r="DS37" s="447" t="str">
        <f t="shared" si="15"/>
        <v>2,318</v>
      </c>
      <c r="DT37" s="448" t="str">
        <f t="shared" si="16"/>
        <v>4,594</v>
      </c>
      <c r="DU37" s="434" t="str">
        <f>CY37*'Ores &amp; Ingots'!$C$3+CZ37*'Ores &amp; Ingots'!$C$4+DA37*'Ores &amp; Ingots'!$C$5+DB37*'Ores &amp; Ingots'!$C$6+DC37*'Ores &amp; Ingots'!$C$7+DD37*'Ores &amp; Ingots'!$C$8+DE37*'Ores &amp; Ingots'!$C$9+DF37*'Ores &amp; Ingots'!$C$10+DG37*'Ores &amp; Ingots'!$C$11+DH37*'Ores &amp; Ingots'!$C$12</f>
        <v>291</v>
      </c>
      <c r="DV37" s="434" t="str">
        <f>DI37*'Ores &amp; Ingots'!$B$3+DJ37*'Ores &amp; Ingots'!$B$4+DK37*'Ores &amp; Ingots'!$B$5+DL37*'Ores &amp; Ingots'!$B$6+DM37*'Ores &amp; Ingots'!$B$7+DN37*'Ores &amp; Ingots'!$B$8+DO37*'Ores &amp; Ingots'!$B$9+DP37*'Ores &amp; Ingots'!$B$10+DQ37*'Ores &amp; Ingots'!$B$11+DR37*'Ores &amp; Ingots'!$B$12</f>
        <v>1,700</v>
      </c>
      <c r="DW37" s="448" t="str">
        <f>CY37*Refining!$G$3+CZ37*Refining!$G$4+DA37*Refining!$G$5+DB37*Refining!$G$6+DC37*Refining!$G$7+DD37*Refining!$G$8+DE37*Refining!$G$9+DF37*Refining!$G$10+DG37*Refining!$G$11+DH37*Refining!$G$12</f>
        <v>2,160</v>
      </c>
      <c r="DX37" s="448" t="str">
        <f t="shared" si="17"/>
        <v>336,075</v>
      </c>
      <c r="DY37" s="449" t="str">
        <f t="shared" si="18"/>
        <v>0.3361</v>
      </c>
      <c r="DZ37" s="447" t="str">
        <f t="shared" si="19"/>
        <v>2,337</v>
      </c>
      <c r="EA37" s="446" t="str">
        <f t="shared" ref="EA37:EB37" si="150">DZ37/60</f>
        <v>39.0</v>
      </c>
      <c r="EB37" s="446" t="str">
        <f t="shared" si="150"/>
        <v>0.6</v>
      </c>
      <c r="EC37" s="450" t="str">
        <f t="shared" si="21"/>
        <v>0.03</v>
      </c>
      <c r="ED37" s="447" t="str">
        <f t="shared" si="22"/>
        <v>361,275</v>
      </c>
      <c r="EE37" s="446" t="str">
        <f t="shared" ref="EE37:EF37" si="151">ED37/1000</f>
        <v>361.3</v>
      </c>
      <c r="EF37" s="451" t="str">
        <f t="shared" si="151"/>
        <v>0.36</v>
      </c>
      <c r="EG37" s="452" t="str">
        <f t="shared" si="24"/>
        <v>0.3613</v>
      </c>
      <c r="EH37" s="225">
        <v>1496.0</v>
      </c>
    </row>
    <row r="38">
      <c r="A38" s="33"/>
      <c r="B38" s="226" t="s">
        <v>932</v>
      </c>
      <c r="C38" s="227" t="s">
        <v>885</v>
      </c>
      <c r="D38" s="227">
        <v>1.0</v>
      </c>
      <c r="E38" s="227">
        <v>1.0</v>
      </c>
      <c r="F38" s="227">
        <v>4.0</v>
      </c>
      <c r="G38" s="420" t="str">
        <f t="shared" si="5"/>
        <v>0.500</v>
      </c>
      <c r="H38" s="421">
        <v>15.0</v>
      </c>
      <c r="I38" s="421">
        <v>15.0</v>
      </c>
      <c r="J38" s="421" t="str">
        <f>H38/Main!$D$9</f>
        <v>15</v>
      </c>
      <c r="K38" s="421" t="str">
        <f>I38/Main!$D$10</f>
        <v>15</v>
      </c>
      <c r="L38" s="422" t="str">
        <f t="shared" si="6"/>
        <v>1.0</v>
      </c>
      <c r="M38" s="422">
        <v>1.0</v>
      </c>
      <c r="N38" s="424" t="s">
        <v>12</v>
      </c>
      <c r="O38" s="424" t="s">
        <v>12</v>
      </c>
      <c r="P38" s="423"/>
      <c r="Q38" s="424">
        <v>240.0</v>
      </c>
      <c r="R38" s="424" t="str">
        <f>Q38*Main!$D$6</f>
        <v>240</v>
      </c>
      <c r="S38" s="425"/>
      <c r="T38" s="425"/>
      <c r="U38" s="423"/>
      <c r="V38" s="423"/>
      <c r="W38" s="423"/>
      <c r="X38" s="423"/>
      <c r="Y38" s="424">
        <v>60.0</v>
      </c>
      <c r="Z38" s="423"/>
      <c r="AA38" s="423"/>
      <c r="AB38" s="423"/>
      <c r="AC38" s="426"/>
      <c r="AD38" s="434">
        <v>4.0</v>
      </c>
      <c r="AE38" s="434">
        <v>0.0</v>
      </c>
      <c r="AF38" s="434">
        <v>0.0</v>
      </c>
      <c r="AG38" s="434">
        <v>4.0</v>
      </c>
      <c r="AH38" s="434">
        <v>2.0</v>
      </c>
      <c r="AI38" s="434">
        <v>0.0</v>
      </c>
      <c r="AJ38" s="434">
        <v>1.0</v>
      </c>
      <c r="AK38" s="498">
        <v>1.0</v>
      </c>
      <c r="AL38" s="434">
        <v>0.0</v>
      </c>
      <c r="AM38" s="434">
        <v>0.0</v>
      </c>
      <c r="AN38" s="434">
        <v>0.0</v>
      </c>
      <c r="AO38" s="434">
        <v>1.0</v>
      </c>
      <c r="AP38" s="434">
        <v>0.0</v>
      </c>
      <c r="AQ38" s="434">
        <v>0.0</v>
      </c>
      <c r="AR38" s="434">
        <v>0.0</v>
      </c>
      <c r="AS38" s="434">
        <v>0.0</v>
      </c>
      <c r="AT38" s="434">
        <v>0.0</v>
      </c>
      <c r="AU38" s="434">
        <v>0.0</v>
      </c>
      <c r="AV38" s="434">
        <v>0.0</v>
      </c>
      <c r="AW38" s="434">
        <v>0.0</v>
      </c>
      <c r="AX38" s="434">
        <v>0.0</v>
      </c>
      <c r="AY38" s="429" t="str">
        <f t="shared" ref="AY38:BS38" si="152">IF(AD38 = 0, "", AD38)</f>
        <v>4</v>
      </c>
      <c r="AZ38" s="430" t="str">
        <f t="shared" si="152"/>
        <v/>
      </c>
      <c r="BA38" s="430" t="str">
        <f t="shared" si="152"/>
        <v/>
      </c>
      <c r="BB38" s="430" t="str">
        <f t="shared" si="152"/>
        <v>4</v>
      </c>
      <c r="BC38" s="430" t="str">
        <f t="shared" si="152"/>
        <v>2</v>
      </c>
      <c r="BD38" s="430" t="str">
        <f t="shared" si="152"/>
        <v/>
      </c>
      <c r="BE38" s="430" t="str">
        <f t="shared" si="152"/>
        <v>1</v>
      </c>
      <c r="BF38" s="431" t="str">
        <f t="shared" si="152"/>
        <v>1</v>
      </c>
      <c r="BG38" s="430" t="str">
        <f t="shared" si="152"/>
        <v/>
      </c>
      <c r="BH38" s="430" t="str">
        <f t="shared" si="152"/>
        <v/>
      </c>
      <c r="BI38" s="430" t="str">
        <f t="shared" si="152"/>
        <v/>
      </c>
      <c r="BJ38" s="430" t="str">
        <f t="shared" si="152"/>
        <v>1</v>
      </c>
      <c r="BK38" s="430" t="str">
        <f t="shared" si="152"/>
        <v/>
      </c>
      <c r="BL38" s="430" t="str">
        <f t="shared" si="152"/>
        <v/>
      </c>
      <c r="BM38" s="430" t="str">
        <f t="shared" si="152"/>
        <v/>
      </c>
      <c r="BN38" s="430" t="str">
        <f t="shared" si="152"/>
        <v/>
      </c>
      <c r="BO38" s="430" t="str">
        <f t="shared" si="152"/>
        <v/>
      </c>
      <c r="BP38" s="430" t="str">
        <f t="shared" si="152"/>
        <v/>
      </c>
      <c r="BQ38" s="430" t="str">
        <f t="shared" si="152"/>
        <v/>
      </c>
      <c r="BR38" s="430" t="str">
        <f t="shared" si="152"/>
        <v/>
      </c>
      <c r="BS38" s="432" t="str">
        <f t="shared" si="152"/>
        <v/>
      </c>
      <c r="BT38" s="433" t="str">
        <f>$AY38*Assembly!Y$4+$AZ38*Assembly!Y$5+$BA38*Assembly!Y$6+$BB38*Assembly!Y$7+$BC38*Assembly!Y$8+$BD38*Assembly!Y$9+$BE38*Assembly!Y$10+$BF38*Assembly!Y$11+$BG38*Assembly!Y$12+$BH38*Assembly!Y$13+$BI38*Assembly!Y$14+$BJ38*Assembly!Y$15+$BK38*Assembly!Y$16+$BL38*Assembly!Y$17+$BM38*Assembly!Y$18+$BN38*Assembly!Y$19+$BO38*Assembly!Y$20+$BP38*Assembly!Y$21+$BQ38*Assembly!Y$22+$BR38*Assembly!Y$23+$BS38*Assembly!Y$24</f>
        <v>226</v>
      </c>
      <c r="BU38" s="434" t="str">
        <f t="shared" si="8"/>
        <v>452</v>
      </c>
      <c r="BV38" s="434" t="str">
        <f>$AY38*Assembly!AC$4+$AZ38*Assembly!AC$5+$BA38*Assembly!AC$6+$BB38*Assembly!AC$7+$BC38*Assembly!AC$8+$BD38*Assembly!AC$9+$BE38*Assembly!AC$10+$BF38*Assembly!AC$11+$BG38*Assembly!AC$12+$BH38*Assembly!AC$13+$BI38*Assembly!AC$14+$BJ38*Assembly!AC$15+$BK38*Assembly!AC$16+$BL38*Assembly!AC$17+$BM38*Assembly!AC$18+$BN38*Assembly!AC$19+$BO38*Assembly!AC$20+$BP38*Assembly!AC$21+$BQ38*Assembly!AC$22+$BR38*Assembly!AC$23+$BS38*Assembly!AC$24</f>
        <v>771</v>
      </c>
      <c r="BW38" s="435" t="str">
        <f t="shared" si="9"/>
        <v>3.41</v>
      </c>
      <c r="BX38" s="436" t="str">
        <f t="shared" si="10"/>
        <v>1542</v>
      </c>
      <c r="BY38" s="437" t="str">
        <f t="shared" si="11"/>
        <v>1.7</v>
      </c>
      <c r="BZ38" s="438" t="str">
        <f t="shared" si="128"/>
        <v>1.1 W</v>
      </c>
      <c r="CA38" s="434" t="str">
        <f>$AY38*Assembly!X$4+$AZ38*Assembly!X$5+$BA38*Assembly!X$6+$BB38*Assembly!X$7+$BC38*Assembly!X$8+$BD38*Assembly!X$9+$BE38*Assembly!X$10+$BF38*Assembly!X$11+$BG38*Assembly!X$12+$BH38*Assembly!X$13+$BI38*Assembly!X$14+$BJ38*Assembly!X$15+$BK38*Assembly!X$16+$BL38*Assembly!X$17+$BM38*Assembly!X$18+$BN38*Assembly!X$19+$BO38*Assembly!X$20+$BP38*Assembly!X$21+$BQ38*Assembly!X$22+$BR38*Assembly!X$23+$BS38*Assembly!X$24</f>
        <v>20</v>
      </c>
      <c r="CB38" s="434" t="str">
        <f t="shared" si="12"/>
        <v>3,111</v>
      </c>
      <c r="CC38" s="439" t="str">
        <f t="shared" si="13"/>
        <v>0.0031</v>
      </c>
      <c r="CD38" s="440" t="str">
        <f>$AY38*Assembly!AB$4+$AZ38*Assembly!AB$5+$BA38*Assembly!AB$6+$BB38*Assembly!AB$7+$BC38*Assembly!AB$8+$BD38*Assembly!AB$9+$BE38*Assembly!AB$10+$BF38*Assembly!AB$11+$BG38*Assembly!AB$12+$BH38*Assembly!AB$13+$BI38*Assembly!AB$14+$BJ38*Assembly!AB$15+$BK38*Assembly!AB$16+$BL38*Assembly!AB$17+$BM38*Assembly!AB$18+$BN38*Assembly!AB$19+$BO38*Assembly!AB$20+$BP38*Assembly!AB$21+$BQ38*Assembly!AB$22+$BR38*Assembly!AB$23+$BS38*Assembly!AB$24</f>
        <v>192</v>
      </c>
      <c r="CE38" s="424" t="str">
        <f>$AY38*Assembly!M$4+$AZ38*Assembly!M$5+$BA38*Assembly!M$6+$BB38*Assembly!M$7+$BC38*Assembly!M$8+$BD38*Assembly!M$9+$BE38*Assembly!M$10+$BF38*Assembly!M$11+$BG38*Assembly!M$12+$BH38*Assembly!M$13+$BI38*Assembly!M$14+$BJ38*Assembly!M$15+$BK38*Assembly!M$16+$BL38*Assembly!M$17+$BM38*Assembly!M$18+$BN38*Assembly!M$19+$BO38*Assembly!M$20+$BP38*Assembly!M$21+$BQ38*Assembly!M$22+$BR38*Assembly!M$23+$BS38*Assembly!M$24</f>
        <v>257</v>
      </c>
      <c r="CF38" s="424" t="str">
        <f>$AY38*Assembly!N$4+$AZ38*Assembly!N$5+$BA38*Assembly!N$6+$BB38*Assembly!N$7+$BC38*Assembly!N$8+$BD38*Assembly!N$9+$BE38*Assembly!N$10+$BF38*Assembly!N$11+$BG38*Assembly!N$12+$BH38*Assembly!N$13+$BI38*Assembly!N$14+$BJ38*Assembly!N$15+$BK38*Assembly!N$16+$BL38*Assembly!N$17+$BM38*Assembly!N$18+$BN38*Assembly!N$19+$BO38*Assembly!N$20+$BP38*Assembly!N$21+$BQ38*Assembly!N$22+$BR38*Assembly!N$23+$BS38*Assembly!N$24</f>
        <v>10</v>
      </c>
      <c r="CG38" s="424" t="str">
        <f>$AY38*Assembly!O$4+$AZ38*Assembly!O$5+$BA38*Assembly!O$6+$BB38*Assembly!O$7+$BC38*Assembly!O$8+$BD38*Assembly!O$9+$BE38*Assembly!O$10+$BF38*Assembly!O$11+$BG38*Assembly!O$12+$BH38*Assembly!O$13+$BI38*Assembly!O$14+$BJ38*Assembly!O$15+$BK38*Assembly!O$16+$BL38*Assembly!O$17+$BM38*Assembly!O$18+$BN38*Assembly!O$19+$BO38*Assembly!O$20+$BP38*Assembly!O$21+$BQ38*Assembly!O$22+$BR38*Assembly!O$23+$BS38*Assembly!O$24</f>
        <v>3</v>
      </c>
      <c r="CH38" s="421" t="str">
        <f>$AY38*Assembly!P$4+$AZ38*Assembly!P$5+$BA38*Assembly!P$6+$BB38*Assembly!P$7+$BC38*Assembly!P$8+$BD38*Assembly!P$9+$BE38*Assembly!P$10+$BF38*Assembly!P$11+$BG38*Assembly!P$12+$BH38*Assembly!P$13+$BI38*Assembly!P$14+$BJ38*Assembly!P$15+$BK38*Assembly!P$16+$BL38*Assembly!P$17+$BM38*Assembly!P$18+$BN38*Assembly!P$19+$BO38*Assembly!P$20+$BP38*Assembly!P$21+$BQ38*Assembly!P$22+$BR38*Assembly!P$23+$BS38*Assembly!P$24</f>
        <v>0</v>
      </c>
      <c r="CI38" s="421" t="str">
        <f>$AY38*Assembly!Q$4+$AZ38*Assembly!Q$5+$BA38*Assembly!Q$6+$BB38*Assembly!Q$7+$BC38*Assembly!Q$8+$BD38*Assembly!Q$9+$BE38*Assembly!Q$10+$BF38*Assembly!Q$11+$BG38*Assembly!Q$12+$BH38*Assembly!Q$13+$BI38*Assembly!Q$14+$BJ38*Assembly!Q$15+$BK38*Assembly!Q$16+$BL38*Assembly!Q$17+$BM38*Assembly!Q$18+$BN38*Assembly!Q$19+$BO38*Assembly!Q$20+$BP38*Assembly!Q$21+$BQ38*Assembly!Q$22+$BR38*Assembly!Q$23+$BS38*Assembly!Q$24</f>
        <v>0.2</v>
      </c>
      <c r="CJ38" s="424" t="str">
        <f>$AY38*Assembly!R$4+$AZ38*Assembly!R$5+$BA38*Assembly!R$6+$BB38*Assembly!R$7+$BC38*Assembly!R$8+$BD38*Assembly!R$9+$BE38*Assembly!R$10+$BF38*Assembly!R$11+$BG38*Assembly!R$12+$BH38*Assembly!R$13+$BI38*Assembly!R$14+$BJ38*Assembly!R$15+$BK38*Assembly!R$16+$BL38*Assembly!R$17+$BM38*Assembly!R$18+$BN38*Assembly!R$19+$BO38*Assembly!R$20+$BP38*Assembly!R$21+$BQ38*Assembly!R$22+$BR38*Assembly!R$23+$BS38*Assembly!R$24</f>
        <v>0</v>
      </c>
      <c r="CK38" s="421" t="str">
        <f>$AY38*Assembly!S$4+$AZ38*Assembly!S$5+$BA38*Assembly!S$6+$BB38*Assembly!S$7+$BC38*Assembly!S$8+$BD38*Assembly!S$9+$BE38*Assembly!S$10+$BF38*Assembly!S$11+$BG38*Assembly!S$12+$BH38*Assembly!S$13+$BI38*Assembly!S$14+$BJ38*Assembly!S$15+$BK38*Assembly!S$16+$BL38*Assembly!S$17+$BM38*Assembly!S$18+$BN38*Assembly!S$19+$BO38*Assembly!S$20+$BP38*Assembly!S$21+$BQ38*Assembly!S$22+$BR38*Assembly!S$23+$BS38*Assembly!S$24</f>
        <v>0</v>
      </c>
      <c r="CL38" s="421" t="str">
        <f>$AY38*Assembly!T$4+$AZ38*Assembly!T$5+$BA38*Assembly!T$6+$BB38*Assembly!T$7+$BC38*Assembly!T$8+$BD38*Assembly!T$9+$BE38*Assembly!T$10+$BF38*Assembly!T$11+$BG38*Assembly!T$12+$BH38*Assembly!T$13+$BI38*Assembly!T$14+$BJ38*Assembly!T$15+$BK38*Assembly!T$16+$BL38*Assembly!T$17+$BM38*Assembly!T$18+$BN38*Assembly!T$19+$BO38*Assembly!T$20+$BP38*Assembly!T$21+$BQ38*Assembly!T$22+$BR38*Assembly!T$23+$BS38*Assembly!T$24</f>
        <v>0</v>
      </c>
      <c r="CM38" s="421" t="str">
        <f>$AY38*Assembly!U$4+$AZ38*Assembly!U$5+$BA38*Assembly!U$6+$BB38*Assembly!U$7+$BC38*Assembly!U$8+$BD38*Assembly!U$9+$BE38*Assembly!U$10+$BF38*Assembly!U$11+$BG38*Assembly!U$12+$BH38*Assembly!U$13+$BI38*Assembly!U$14+$BJ38*Assembly!U$15+$BK38*Assembly!U$16+$BL38*Assembly!U$17+$BM38*Assembly!U$18+$BN38*Assembly!U$19+$BO38*Assembly!U$20+$BP38*Assembly!U$21+$BQ38*Assembly!U$22+$BR38*Assembly!U$23+$BS38*Assembly!U$24</f>
        <v>0</v>
      </c>
      <c r="CN38" s="424" t="str">
        <f>$AY38*Assembly!V$4+$AZ38*Assembly!V$5+$BA38*Assembly!V$6+$BB38*Assembly!V$7+$BC38*Assembly!V$8+$BD38*Assembly!V$9+$BE38*Assembly!V$10+$BF38*Assembly!V$11+$BG38*Assembly!V$12+$BH38*Assembly!V$13+$BI38*Assembly!V$14+$BJ38*Assembly!V$15+$BK38*Assembly!V$16+$BL38*Assembly!V$17+$BM38*Assembly!V$18+$BN38*Assembly!V$19+$BO38*Assembly!V$20+$BP38*Assembly!V$21+$BQ38*Assembly!V$22+$BR38*Assembly!V$23+$BS38*Assembly!V$24</f>
        <v>0</v>
      </c>
      <c r="CO38" s="424" t="str">
        <f>CE38*Refining!$F$3</f>
        <v>458</v>
      </c>
      <c r="CP38" s="424" t="str">
        <f>CF38*Refining!$F$4</f>
        <v>31</v>
      </c>
      <c r="CQ38" s="424" t="str">
        <f>CG38*Refining!$F$5</f>
        <v>13</v>
      </c>
      <c r="CR38" s="424" t="str">
        <f>CH38*Refining!$F$6</f>
        <v>0</v>
      </c>
      <c r="CS38" s="424" t="str">
        <f>CI38*Refining!$F$7</f>
        <v>0</v>
      </c>
      <c r="CT38" s="424" t="str">
        <f>CJ38*Refining!$F$8</f>
        <v>0</v>
      </c>
      <c r="CU38" s="424" t="str">
        <f>CK38*Refining!$F$9</f>
        <v>0</v>
      </c>
      <c r="CV38" s="424" t="str">
        <f>CL38*Refining!$F$10</f>
        <v>0</v>
      </c>
      <c r="CW38" s="424" t="str">
        <f>CM38*Refining!$F$11</f>
        <v>0</v>
      </c>
      <c r="CX38" s="424" t="str">
        <f>CN38*Refining!$F$12</f>
        <v>0</v>
      </c>
      <c r="CY38" s="441" t="str">
        <f t="shared" ref="CY38:DR38" si="153">IF(CE38 = 0, "", CE38)</f>
        <v>257</v>
      </c>
      <c r="CZ38" s="442" t="str">
        <f t="shared" si="153"/>
        <v>10</v>
      </c>
      <c r="DA38" s="442" t="str">
        <f t="shared" si="153"/>
        <v>3</v>
      </c>
      <c r="DB38" s="443" t="str">
        <f t="shared" si="153"/>
        <v/>
      </c>
      <c r="DC38" s="444" t="str">
        <f t="shared" si="153"/>
        <v>0.2</v>
      </c>
      <c r="DD38" s="442" t="str">
        <f t="shared" si="153"/>
        <v/>
      </c>
      <c r="DE38" s="444" t="str">
        <f t="shared" si="153"/>
        <v/>
      </c>
      <c r="DF38" s="444" t="str">
        <f t="shared" si="153"/>
        <v/>
      </c>
      <c r="DG38" s="442" t="str">
        <f t="shared" si="153"/>
        <v/>
      </c>
      <c r="DH38" s="445" t="str">
        <f t="shared" si="153"/>
        <v/>
      </c>
      <c r="DI38" s="441" t="str">
        <f t="shared" si="153"/>
        <v>458</v>
      </c>
      <c r="DJ38" s="442" t="str">
        <f t="shared" si="153"/>
        <v>31</v>
      </c>
      <c r="DK38" s="442" t="str">
        <f t="shared" si="153"/>
        <v>13</v>
      </c>
      <c r="DL38" s="442" t="str">
        <f t="shared" si="153"/>
        <v/>
      </c>
      <c r="DM38" s="446" t="str">
        <f t="shared" si="153"/>
        <v>0.4</v>
      </c>
      <c r="DN38" s="442" t="str">
        <f t="shared" si="153"/>
        <v/>
      </c>
      <c r="DO38" s="442" t="str">
        <f t="shared" si="153"/>
        <v/>
      </c>
      <c r="DP38" s="442" t="str">
        <f t="shared" si="153"/>
        <v/>
      </c>
      <c r="DQ38" s="442" t="str">
        <f t="shared" si="153"/>
        <v/>
      </c>
      <c r="DR38" s="445" t="str">
        <f t="shared" si="153"/>
        <v/>
      </c>
      <c r="DS38" s="447" t="str">
        <f t="shared" si="15"/>
        <v>270</v>
      </c>
      <c r="DT38" s="448" t="str">
        <f t="shared" si="16"/>
        <v>502</v>
      </c>
      <c r="DU38" s="434" t="str">
        <f>CY38*'Ores &amp; Ingots'!$C$3+CZ38*'Ores &amp; Ingots'!$C$4+DA38*'Ores &amp; Ingots'!$C$5+DB38*'Ores &amp; Ingots'!$C$6+DC38*'Ores &amp; Ingots'!$C$7+DD38*'Ores &amp; Ingots'!$C$8+DE38*'Ores &amp; Ingots'!$C$9+DF38*'Ores &amp; Ingots'!$C$10+DG38*'Ores &amp; Ingots'!$C$11+DH38*'Ores &amp; Ingots'!$C$12</f>
        <v>34</v>
      </c>
      <c r="DV38" s="434" t="str">
        <f>DI38*'Ores &amp; Ingots'!$B$3+DJ38*'Ores &amp; Ingots'!$B$4+DK38*'Ores &amp; Ingots'!$B$5+DL38*'Ores &amp; Ingots'!$B$6+DM38*'Ores &amp; Ingots'!$B$7+DN38*'Ores &amp; Ingots'!$B$8+DO38*'Ores &amp; Ingots'!$B$9+DP38*'Ores &amp; Ingots'!$B$10+DQ38*'Ores &amp; Ingots'!$B$11+DR38*'Ores &amp; Ingots'!$B$12</f>
        <v>186</v>
      </c>
      <c r="DW38" s="448" t="str">
        <f>CY38*Refining!$G$3+CZ38*Refining!$G$4+DA38*Refining!$G$5+DB38*Refining!$G$6+DC38*Refining!$G$7+DD38*Refining!$G$8+DE38*Refining!$G$9+DF38*Refining!$G$10+DG38*Refining!$G$11+DH38*Refining!$G$12</f>
        <v>104</v>
      </c>
      <c r="DX38" s="448" t="str">
        <f t="shared" si="17"/>
        <v>16,228</v>
      </c>
      <c r="DY38" s="449" t="str">
        <f t="shared" si="18"/>
        <v>0.0162</v>
      </c>
      <c r="DZ38" s="447" t="str">
        <f t="shared" si="19"/>
        <v>139</v>
      </c>
      <c r="EA38" s="446" t="str">
        <f t="shared" ref="EA38:EB38" si="154">DZ38/60</f>
        <v>2.3</v>
      </c>
      <c r="EB38" s="446" t="str">
        <f t="shared" si="154"/>
        <v>0.0</v>
      </c>
      <c r="EC38" s="450" t="str">
        <f t="shared" si="21"/>
        <v>0.00</v>
      </c>
      <c r="ED38" s="447" t="str">
        <f t="shared" si="22"/>
        <v>19,339</v>
      </c>
      <c r="EE38" s="446" t="str">
        <f t="shared" ref="EE38:EF38" si="155">ED38/1000</f>
        <v>19.3</v>
      </c>
      <c r="EF38" s="451" t="str">
        <f t="shared" si="155"/>
        <v>0.02</v>
      </c>
      <c r="EG38" s="452" t="str">
        <f t="shared" si="24"/>
        <v>0.0193</v>
      </c>
      <c r="EH38" s="225" t="s">
        <v>12</v>
      </c>
    </row>
    <row r="39">
      <c r="A39" s="33"/>
      <c r="B39" s="226" t="s">
        <v>933</v>
      </c>
      <c r="C39" s="227" t="s">
        <v>885</v>
      </c>
      <c r="D39" s="227">
        <v>1.0</v>
      </c>
      <c r="E39" s="227">
        <v>3.0</v>
      </c>
      <c r="F39" s="227">
        <v>3.0</v>
      </c>
      <c r="G39" s="453" t="str">
        <f t="shared" si="5"/>
        <v>1.125</v>
      </c>
      <c r="H39" s="454">
        <v>15.0</v>
      </c>
      <c r="I39" s="454">
        <v>15.0</v>
      </c>
      <c r="J39" s="454" t="str">
        <f>H39/Main!$D$9</f>
        <v>15</v>
      </c>
      <c r="K39" s="454" t="str">
        <f>I39/Main!$D$10</f>
        <v>15</v>
      </c>
      <c r="L39" s="455" t="str">
        <f t="shared" si="6"/>
        <v>1.0</v>
      </c>
      <c r="M39" s="455">
        <v>1.0</v>
      </c>
      <c r="N39" s="457" t="s">
        <v>12</v>
      </c>
      <c r="O39" s="457" t="s">
        <v>12</v>
      </c>
      <c r="P39" s="456"/>
      <c r="Q39" s="457">
        <v>240.0</v>
      </c>
      <c r="R39" s="457" t="str">
        <f>Q39*Main!$D$6</f>
        <v>240</v>
      </c>
      <c r="S39" s="458"/>
      <c r="T39" s="458"/>
      <c r="U39" s="456"/>
      <c r="V39" s="456"/>
      <c r="W39" s="456"/>
      <c r="X39" s="456"/>
      <c r="Y39" s="457" t="s">
        <v>12</v>
      </c>
      <c r="Z39" s="456"/>
      <c r="AA39" s="456"/>
      <c r="AB39" s="456"/>
      <c r="AC39" s="459"/>
      <c r="AD39" s="434">
        <v>8.0</v>
      </c>
      <c r="AE39" s="434">
        <v>50.0</v>
      </c>
      <c r="AF39" s="434">
        <v>50.0</v>
      </c>
      <c r="AG39" s="434">
        <v>8.0</v>
      </c>
      <c r="AH39" s="434">
        <v>24.0</v>
      </c>
      <c r="AI39" s="434">
        <v>0.0</v>
      </c>
      <c r="AJ39" s="434">
        <v>4.0</v>
      </c>
      <c r="AK39" s="498">
        <v>2.0</v>
      </c>
      <c r="AL39" s="434">
        <v>0.0</v>
      </c>
      <c r="AM39" s="434">
        <v>0.0</v>
      </c>
      <c r="AN39" s="434">
        <v>0.0</v>
      </c>
      <c r="AO39" s="434">
        <v>10.0</v>
      </c>
      <c r="AP39" s="434">
        <v>0.0</v>
      </c>
      <c r="AQ39" s="434">
        <v>0.0</v>
      </c>
      <c r="AR39" s="434">
        <v>0.0</v>
      </c>
      <c r="AS39" s="434">
        <v>0.0</v>
      </c>
      <c r="AT39" s="434">
        <v>0.0</v>
      </c>
      <c r="AU39" s="434">
        <v>0.0</v>
      </c>
      <c r="AV39" s="434">
        <v>0.0</v>
      </c>
      <c r="AW39" s="434">
        <v>0.0</v>
      </c>
      <c r="AX39" s="434">
        <v>0.0</v>
      </c>
      <c r="AY39" s="429" t="str">
        <f t="shared" ref="AY39:BS39" si="156">IF(AD39 = 0, "", AD39)</f>
        <v>8</v>
      </c>
      <c r="AZ39" s="430" t="str">
        <f t="shared" si="156"/>
        <v>50</v>
      </c>
      <c r="BA39" s="430" t="str">
        <f t="shared" si="156"/>
        <v>50</v>
      </c>
      <c r="BB39" s="430" t="str">
        <f t="shared" si="156"/>
        <v>8</v>
      </c>
      <c r="BC39" s="430" t="str">
        <f t="shared" si="156"/>
        <v>24</v>
      </c>
      <c r="BD39" s="430" t="str">
        <f t="shared" si="156"/>
        <v/>
      </c>
      <c r="BE39" s="430" t="str">
        <f t="shared" si="156"/>
        <v>4</v>
      </c>
      <c r="BF39" s="431" t="str">
        <f t="shared" si="156"/>
        <v>2</v>
      </c>
      <c r="BG39" s="430" t="str">
        <f t="shared" si="156"/>
        <v/>
      </c>
      <c r="BH39" s="430" t="str">
        <f t="shared" si="156"/>
        <v/>
      </c>
      <c r="BI39" s="430" t="str">
        <f t="shared" si="156"/>
        <v/>
      </c>
      <c r="BJ39" s="430" t="str">
        <f t="shared" si="156"/>
        <v>10</v>
      </c>
      <c r="BK39" s="430" t="str">
        <f t="shared" si="156"/>
        <v/>
      </c>
      <c r="BL39" s="430" t="str">
        <f t="shared" si="156"/>
        <v/>
      </c>
      <c r="BM39" s="430" t="str">
        <f t="shared" si="156"/>
        <v/>
      </c>
      <c r="BN39" s="430" t="str">
        <f t="shared" si="156"/>
        <v/>
      </c>
      <c r="BO39" s="430" t="str">
        <f t="shared" si="156"/>
        <v/>
      </c>
      <c r="BP39" s="430" t="str">
        <f t="shared" si="156"/>
        <v/>
      </c>
      <c r="BQ39" s="430" t="str">
        <f t="shared" si="156"/>
        <v/>
      </c>
      <c r="BR39" s="430" t="str">
        <f t="shared" si="156"/>
        <v/>
      </c>
      <c r="BS39" s="432" t="str">
        <f t="shared" si="156"/>
        <v/>
      </c>
      <c r="BT39" s="433" t="str">
        <f>$AY39*Assembly!Y$4+$AZ39*Assembly!Y$5+$BA39*Assembly!Y$6+$BB39*Assembly!Y$7+$BC39*Assembly!Y$8+$BD39*Assembly!Y$9+$BE39*Assembly!Y$10+$BF39*Assembly!Y$11+$BG39*Assembly!Y$12+$BH39*Assembly!Y$13+$BI39*Assembly!Y$14+$BJ39*Assembly!Y$15+$BK39*Assembly!Y$16+$BL39*Assembly!Y$17+$BM39*Assembly!Y$18+$BN39*Assembly!Y$19+$BO39*Assembly!Y$20+$BP39*Assembly!Y$21+$BQ39*Assembly!Y$22+$BR39*Assembly!Y$23+$BS39*Assembly!Y$24</f>
        <v>1,058</v>
      </c>
      <c r="BU39" s="434" t="str">
        <f t="shared" si="8"/>
        <v>941</v>
      </c>
      <c r="BV39" s="434" t="str">
        <f>$AY39*Assembly!AC$4+$AZ39*Assembly!AC$5+$BA39*Assembly!AC$6+$BB39*Assembly!AC$7+$BC39*Assembly!AC$8+$BD39*Assembly!AC$9+$BE39*Assembly!AC$10+$BF39*Assembly!AC$11+$BG39*Assembly!AC$12+$BH39*Assembly!AC$13+$BI39*Assembly!AC$14+$BJ39*Assembly!AC$15+$BK39*Assembly!AC$16+$BL39*Assembly!AC$17+$BM39*Assembly!AC$18+$BN39*Assembly!AC$19+$BO39*Assembly!AC$20+$BP39*Assembly!AC$21+$BQ39*Assembly!AC$22+$BR39*Assembly!AC$23+$BS39*Assembly!AC$24</f>
        <v>3,962</v>
      </c>
      <c r="BW39" s="435" t="str">
        <f t="shared" si="9"/>
        <v>3.74</v>
      </c>
      <c r="BX39" s="436" t="str">
        <f t="shared" si="10"/>
        <v>3522</v>
      </c>
      <c r="BY39" s="437" t="str">
        <f t="shared" si="11"/>
        <v>4.2</v>
      </c>
      <c r="BZ39" s="438" t="str">
        <f t="shared" si="128"/>
        <v>0.2 W</v>
      </c>
      <c r="CA39" s="434" t="str">
        <f>$AY39*Assembly!X$4+$AZ39*Assembly!X$5+$BA39*Assembly!X$6+$BB39*Assembly!X$7+$BC39*Assembly!X$8+$BD39*Assembly!X$9+$BE39*Assembly!X$10+$BF39*Assembly!X$11+$BG39*Assembly!X$12+$BH39*Assembly!X$13+$BI39*Assembly!X$14+$BJ39*Assembly!X$15+$BK39*Assembly!X$16+$BL39*Assembly!X$17+$BM39*Assembly!X$18+$BN39*Assembly!X$19+$BO39*Assembly!X$20+$BP39*Assembly!X$21+$BQ39*Assembly!X$22+$BR39*Assembly!X$23+$BS39*Assembly!X$24</f>
        <v>238</v>
      </c>
      <c r="CB39" s="434" t="str">
        <f t="shared" si="12"/>
        <v>37,022</v>
      </c>
      <c r="CC39" s="439" t="str">
        <f t="shared" si="13"/>
        <v>0.0370</v>
      </c>
      <c r="CD39" s="440" t="str">
        <f>$AY39*Assembly!AB$4+$AZ39*Assembly!AB$5+$BA39*Assembly!AB$6+$BB39*Assembly!AB$7+$BC39*Assembly!AB$8+$BD39*Assembly!AB$9+$BE39*Assembly!AB$10+$BF39*Assembly!AB$11+$BG39*Assembly!AB$12+$BH39*Assembly!AB$13+$BI39*Assembly!AB$14+$BJ39*Assembly!AB$15+$BK39*Assembly!AB$16+$BL39*Assembly!AB$17+$BM39*Assembly!AB$18+$BN39*Assembly!AB$19+$BO39*Assembly!AB$20+$BP39*Assembly!AB$21+$BQ39*Assembly!AB$22+$BR39*Assembly!AB$23+$BS39*Assembly!AB$24</f>
        <v>910</v>
      </c>
      <c r="CE39" s="457" t="str">
        <f>$AY39*Assembly!M$4+$AZ39*Assembly!M$5+$BA39*Assembly!M$6+$BB39*Assembly!M$7+$BC39*Assembly!M$8+$BD39*Assembly!M$9+$BE39*Assembly!M$10+$BF39*Assembly!M$11+$BG39*Assembly!M$12+$BH39*Assembly!M$13+$BI39*Assembly!M$14+$BJ39*Assembly!M$15+$BK39*Assembly!M$16+$BL39*Assembly!M$17+$BM39*Assembly!M$18+$BN39*Assembly!M$19+$BO39*Assembly!M$20+$BP39*Assembly!M$21+$BQ39*Assembly!M$22+$BR39*Assembly!M$23+$BS39*Assembly!M$24</f>
        <v>1,274</v>
      </c>
      <c r="CF39" s="457" t="str">
        <f>$AY39*Assembly!N$4+$AZ39*Assembly!N$5+$BA39*Assembly!N$6+$BB39*Assembly!N$7+$BC39*Assembly!N$8+$BD39*Assembly!N$9+$BE39*Assembly!N$10+$BF39*Assembly!N$11+$BG39*Assembly!N$12+$BH39*Assembly!N$13+$BI39*Assembly!N$14+$BJ39*Assembly!N$15+$BK39*Assembly!N$16+$BL39*Assembly!N$17+$BM39*Assembly!N$18+$BN39*Assembly!N$19+$BO39*Assembly!N$20+$BP39*Assembly!N$21+$BQ39*Assembly!N$22+$BR39*Assembly!N$23+$BS39*Assembly!N$24</f>
        <v>70</v>
      </c>
      <c r="CG39" s="457" t="str">
        <f>$AY39*Assembly!O$4+$AZ39*Assembly!O$5+$BA39*Assembly!O$6+$BB39*Assembly!O$7+$BC39*Assembly!O$8+$BD39*Assembly!O$9+$BE39*Assembly!O$10+$BF39*Assembly!O$11+$BG39*Assembly!O$12+$BH39*Assembly!O$13+$BI39*Assembly!O$14+$BJ39*Assembly!O$15+$BK39*Assembly!O$16+$BL39*Assembly!O$17+$BM39*Assembly!O$18+$BN39*Assembly!O$19+$BO39*Assembly!O$20+$BP39*Assembly!O$21+$BQ39*Assembly!O$22+$BR39*Assembly!O$23+$BS39*Assembly!O$24</f>
        <v>30</v>
      </c>
      <c r="CH39" s="454" t="str">
        <f>$AY39*Assembly!P$4+$AZ39*Assembly!P$5+$BA39*Assembly!P$6+$BB39*Assembly!P$7+$BC39*Assembly!P$8+$BD39*Assembly!P$9+$BE39*Assembly!P$10+$BF39*Assembly!P$11+$BG39*Assembly!P$12+$BH39*Assembly!P$13+$BI39*Assembly!P$14+$BJ39*Assembly!P$15+$BK39*Assembly!P$16+$BL39*Assembly!P$17+$BM39*Assembly!P$18+$BN39*Assembly!P$19+$BO39*Assembly!P$20+$BP39*Assembly!P$21+$BQ39*Assembly!P$22+$BR39*Assembly!P$23+$BS39*Assembly!P$24</f>
        <v>0</v>
      </c>
      <c r="CI39" s="454" t="str">
        <f>$AY39*Assembly!Q$4+$AZ39*Assembly!Q$5+$BA39*Assembly!Q$6+$BB39*Assembly!Q$7+$BC39*Assembly!Q$8+$BD39*Assembly!Q$9+$BE39*Assembly!Q$10+$BF39*Assembly!Q$11+$BG39*Assembly!Q$12+$BH39*Assembly!Q$13+$BI39*Assembly!Q$14+$BJ39*Assembly!Q$15+$BK39*Assembly!Q$16+$BL39*Assembly!Q$17+$BM39*Assembly!Q$18+$BN39*Assembly!Q$19+$BO39*Assembly!Q$20+$BP39*Assembly!Q$21+$BQ39*Assembly!Q$22+$BR39*Assembly!Q$23+$BS39*Assembly!Q$24</f>
        <v>0.4</v>
      </c>
      <c r="CJ39" s="457" t="str">
        <f>$AY39*Assembly!R$4+$AZ39*Assembly!R$5+$BA39*Assembly!R$6+$BB39*Assembly!R$7+$BC39*Assembly!R$8+$BD39*Assembly!R$9+$BE39*Assembly!R$10+$BF39*Assembly!R$11+$BG39*Assembly!R$12+$BH39*Assembly!R$13+$BI39*Assembly!R$14+$BJ39*Assembly!R$15+$BK39*Assembly!R$16+$BL39*Assembly!R$17+$BM39*Assembly!R$18+$BN39*Assembly!R$19+$BO39*Assembly!R$20+$BP39*Assembly!R$21+$BQ39*Assembly!R$22+$BR39*Assembly!R$23+$BS39*Assembly!R$24</f>
        <v>0</v>
      </c>
      <c r="CK39" s="454" t="str">
        <f>$AY39*Assembly!S$4+$AZ39*Assembly!S$5+$BA39*Assembly!S$6+$BB39*Assembly!S$7+$BC39*Assembly!S$8+$BD39*Assembly!S$9+$BE39*Assembly!S$10+$BF39*Assembly!S$11+$BG39*Assembly!S$12+$BH39*Assembly!S$13+$BI39*Assembly!S$14+$BJ39*Assembly!S$15+$BK39*Assembly!S$16+$BL39*Assembly!S$17+$BM39*Assembly!S$18+$BN39*Assembly!S$19+$BO39*Assembly!S$20+$BP39*Assembly!S$21+$BQ39*Assembly!S$22+$BR39*Assembly!S$23+$BS39*Assembly!S$24</f>
        <v>0</v>
      </c>
      <c r="CL39" s="454" t="str">
        <f>$AY39*Assembly!T$4+$AZ39*Assembly!T$5+$BA39*Assembly!T$6+$BB39*Assembly!T$7+$BC39*Assembly!T$8+$BD39*Assembly!T$9+$BE39*Assembly!T$10+$BF39*Assembly!T$11+$BG39*Assembly!T$12+$BH39*Assembly!T$13+$BI39*Assembly!T$14+$BJ39*Assembly!T$15+$BK39*Assembly!T$16+$BL39*Assembly!T$17+$BM39*Assembly!T$18+$BN39*Assembly!T$19+$BO39*Assembly!T$20+$BP39*Assembly!T$21+$BQ39*Assembly!T$22+$BR39*Assembly!T$23+$BS39*Assembly!T$24</f>
        <v>0</v>
      </c>
      <c r="CM39" s="454" t="str">
        <f>$AY39*Assembly!U$4+$AZ39*Assembly!U$5+$BA39*Assembly!U$6+$BB39*Assembly!U$7+$BC39*Assembly!U$8+$BD39*Assembly!U$9+$BE39*Assembly!U$10+$BF39*Assembly!U$11+$BG39*Assembly!U$12+$BH39*Assembly!U$13+$BI39*Assembly!U$14+$BJ39*Assembly!U$15+$BK39*Assembly!U$16+$BL39*Assembly!U$17+$BM39*Assembly!U$18+$BN39*Assembly!U$19+$BO39*Assembly!U$20+$BP39*Assembly!U$21+$BQ39*Assembly!U$22+$BR39*Assembly!U$23+$BS39*Assembly!U$24</f>
        <v>0</v>
      </c>
      <c r="CN39" s="457" t="str">
        <f>$AY39*Assembly!V$4+$AZ39*Assembly!V$5+$BA39*Assembly!V$6+$BB39*Assembly!V$7+$BC39*Assembly!V$8+$BD39*Assembly!V$9+$BE39*Assembly!V$10+$BF39*Assembly!V$11+$BG39*Assembly!V$12+$BH39*Assembly!V$13+$BI39*Assembly!V$14+$BJ39*Assembly!V$15+$BK39*Assembly!V$16+$BL39*Assembly!V$17+$BM39*Assembly!V$18+$BN39*Assembly!V$19+$BO39*Assembly!V$20+$BP39*Assembly!V$21+$BQ39*Assembly!V$22+$BR39*Assembly!V$23+$BS39*Assembly!V$24</f>
        <v>0</v>
      </c>
      <c r="CO39" s="457" t="str">
        <f>CE39*Refining!$F$3</f>
        <v>2,275</v>
      </c>
      <c r="CP39" s="457" t="str">
        <f>CF39*Refining!$F$4</f>
        <v>219</v>
      </c>
      <c r="CQ39" s="457" t="str">
        <f>CG39*Refining!$F$5</f>
        <v>125</v>
      </c>
      <c r="CR39" s="457" t="str">
        <f>CH39*Refining!$F$6</f>
        <v>0</v>
      </c>
      <c r="CS39" s="457" t="str">
        <f>CI39*Refining!$F$7</f>
        <v>1</v>
      </c>
      <c r="CT39" s="457" t="str">
        <f>CJ39*Refining!$F$8</f>
        <v>0</v>
      </c>
      <c r="CU39" s="457" t="str">
        <f>CK39*Refining!$F$9</f>
        <v>0</v>
      </c>
      <c r="CV39" s="457" t="str">
        <f>CL39*Refining!$F$10</f>
        <v>0</v>
      </c>
      <c r="CW39" s="457" t="str">
        <f>CM39*Refining!$F$11</f>
        <v>0</v>
      </c>
      <c r="CX39" s="457" t="str">
        <f>CN39*Refining!$F$12</f>
        <v>0</v>
      </c>
      <c r="CY39" s="441" t="str">
        <f t="shared" ref="CY39:DR39" si="157">IF(CE39 = 0, "", CE39)</f>
        <v>1,274</v>
      </c>
      <c r="CZ39" s="442" t="str">
        <f t="shared" si="157"/>
        <v>70</v>
      </c>
      <c r="DA39" s="442" t="str">
        <f t="shared" si="157"/>
        <v>30</v>
      </c>
      <c r="DB39" s="443" t="str">
        <f t="shared" si="157"/>
        <v/>
      </c>
      <c r="DC39" s="444" t="str">
        <f t="shared" si="157"/>
        <v>0.4</v>
      </c>
      <c r="DD39" s="442" t="str">
        <f t="shared" si="157"/>
        <v/>
      </c>
      <c r="DE39" s="444" t="str">
        <f t="shared" si="157"/>
        <v/>
      </c>
      <c r="DF39" s="444" t="str">
        <f t="shared" si="157"/>
        <v/>
      </c>
      <c r="DG39" s="442" t="str">
        <f t="shared" si="157"/>
        <v/>
      </c>
      <c r="DH39" s="445" t="str">
        <f t="shared" si="157"/>
        <v/>
      </c>
      <c r="DI39" s="441" t="str">
        <f t="shared" si="157"/>
        <v>2,275</v>
      </c>
      <c r="DJ39" s="442" t="str">
        <f t="shared" si="157"/>
        <v>219</v>
      </c>
      <c r="DK39" s="442" t="str">
        <f t="shared" si="157"/>
        <v>125</v>
      </c>
      <c r="DL39" s="442" t="str">
        <f t="shared" si="157"/>
        <v/>
      </c>
      <c r="DM39" s="446" t="str">
        <f t="shared" si="157"/>
        <v>0.7</v>
      </c>
      <c r="DN39" s="442" t="str">
        <f t="shared" si="157"/>
        <v/>
      </c>
      <c r="DO39" s="442" t="str">
        <f t="shared" si="157"/>
        <v/>
      </c>
      <c r="DP39" s="442" t="str">
        <f t="shared" si="157"/>
        <v/>
      </c>
      <c r="DQ39" s="442" t="str">
        <f t="shared" si="157"/>
        <v/>
      </c>
      <c r="DR39" s="445" t="str">
        <f t="shared" si="157"/>
        <v/>
      </c>
      <c r="DS39" s="447" t="str">
        <f t="shared" si="15"/>
        <v>1,374</v>
      </c>
      <c r="DT39" s="448" t="str">
        <f t="shared" si="16"/>
        <v>2,619</v>
      </c>
      <c r="DU39" s="434" t="str">
        <f>CY39*'Ores &amp; Ingots'!$C$3+CZ39*'Ores &amp; Ingots'!$C$4+DA39*'Ores &amp; Ingots'!$C$5+DB39*'Ores &amp; Ingots'!$C$6+DC39*'Ores &amp; Ingots'!$C$7+DD39*'Ores &amp; Ingots'!$C$8+DE39*'Ores &amp; Ingots'!$C$9+DF39*'Ores &amp; Ingots'!$C$10+DG39*'Ores &amp; Ingots'!$C$11+DH39*'Ores &amp; Ingots'!$C$12</f>
        <v>173</v>
      </c>
      <c r="DV39" s="434" t="str">
        <f>DI39*'Ores &amp; Ingots'!$B$3+DJ39*'Ores &amp; Ingots'!$B$4+DK39*'Ores &amp; Ingots'!$B$5+DL39*'Ores &amp; Ingots'!$B$6+DM39*'Ores &amp; Ingots'!$B$7+DN39*'Ores &amp; Ingots'!$B$8+DO39*'Ores &amp; Ingots'!$B$9+DP39*'Ores &amp; Ingots'!$B$10+DQ39*'Ores &amp; Ingots'!$B$11+DR39*'Ores &amp; Ingots'!$B$12</f>
        <v>969</v>
      </c>
      <c r="DW39" s="448" t="str">
        <f>CY39*Refining!$G$3+CZ39*Refining!$G$4+DA39*Refining!$G$5+DB39*Refining!$G$6+DC39*Refining!$G$7+DD39*Refining!$G$8+DE39*Refining!$G$9+DF39*Refining!$G$10+DG39*Refining!$G$11+DH39*Refining!$G$12</f>
        <v>809</v>
      </c>
      <c r="DX39" s="448" t="str">
        <f t="shared" si="17"/>
        <v>125,842</v>
      </c>
      <c r="DY39" s="449" t="str">
        <f t="shared" si="18"/>
        <v>0.1258</v>
      </c>
      <c r="DZ39" s="447" t="str">
        <f t="shared" si="19"/>
        <v>1,062</v>
      </c>
      <c r="EA39" s="446" t="str">
        <f t="shared" ref="EA39:EB39" si="158">DZ39/60</f>
        <v>17.7</v>
      </c>
      <c r="EB39" s="446" t="str">
        <f t="shared" si="158"/>
        <v>0.3</v>
      </c>
      <c r="EC39" s="450" t="str">
        <f t="shared" si="21"/>
        <v>0.01</v>
      </c>
      <c r="ED39" s="447" t="str">
        <f t="shared" si="22"/>
        <v>162,864</v>
      </c>
      <c r="EE39" s="446" t="str">
        <f t="shared" ref="EE39:EF39" si="159">ED39/1000</f>
        <v>162.9</v>
      </c>
      <c r="EF39" s="451" t="str">
        <f t="shared" si="159"/>
        <v>0.16</v>
      </c>
      <c r="EG39" s="452" t="str">
        <f t="shared" si="24"/>
        <v>0.1629</v>
      </c>
      <c r="EH39" s="225" t="s">
        <v>12</v>
      </c>
    </row>
    <row r="40">
      <c r="A40" s="33"/>
      <c r="B40" s="226" t="s">
        <v>934</v>
      </c>
      <c r="C40" s="227" t="s">
        <v>886</v>
      </c>
      <c r="D40" s="227">
        <v>1.0</v>
      </c>
      <c r="E40" s="227">
        <v>1.0</v>
      </c>
      <c r="F40" s="227">
        <v>1.0</v>
      </c>
      <c r="G40" s="420" t="str">
        <f t="shared" si="5"/>
        <v>15.625</v>
      </c>
      <c r="H40" s="421">
        <v>30.0</v>
      </c>
      <c r="I40" s="421">
        <v>30.0</v>
      </c>
      <c r="J40" s="421" t="str">
        <f>H40/Main!$D$9</f>
        <v>30</v>
      </c>
      <c r="K40" s="421" t="str">
        <f>I40/Main!$D$10</f>
        <v>30</v>
      </c>
      <c r="L40" s="422" t="str">
        <f t="shared" si="6"/>
        <v>1.0</v>
      </c>
      <c r="M40" s="422">
        <v>1.0</v>
      </c>
      <c r="N40" s="424" t="s">
        <v>12</v>
      </c>
      <c r="O40" s="423"/>
      <c r="P40" s="423"/>
      <c r="Q40" s="424"/>
      <c r="R40" s="423"/>
      <c r="S40" s="425"/>
      <c r="T40" s="425"/>
      <c r="U40" s="423"/>
      <c r="V40" s="423"/>
      <c r="W40" s="500">
        <v>22.4415</v>
      </c>
      <c r="X40" s="423"/>
      <c r="Y40" s="423"/>
      <c r="Z40" s="424">
        <v>15000.0</v>
      </c>
      <c r="AA40" s="423"/>
      <c r="AB40" s="423"/>
      <c r="AC40" s="426" t="s">
        <v>913</v>
      </c>
      <c r="AD40" s="434">
        <v>10.0</v>
      </c>
      <c r="AE40" s="434">
        <v>0.0</v>
      </c>
      <c r="AF40" s="434">
        <v>12.0</v>
      </c>
      <c r="AG40" s="434">
        <v>0.0</v>
      </c>
      <c r="AH40" s="434">
        <v>12.0</v>
      </c>
      <c r="AI40" s="434">
        <v>24.0</v>
      </c>
      <c r="AJ40" s="434">
        <v>0.0</v>
      </c>
      <c r="AK40" s="434">
        <v>2.0</v>
      </c>
      <c r="AL40" s="434">
        <v>0.0</v>
      </c>
      <c r="AM40" s="434">
        <v>0.0</v>
      </c>
      <c r="AN40" s="434">
        <v>0.0</v>
      </c>
      <c r="AO40" s="434">
        <v>0.0</v>
      </c>
      <c r="AP40" s="434">
        <v>0.0</v>
      </c>
      <c r="AQ40" s="434">
        <v>0.0</v>
      </c>
      <c r="AR40" s="434">
        <v>0.0</v>
      </c>
      <c r="AS40" s="434">
        <v>0.0</v>
      </c>
      <c r="AT40" s="434">
        <v>0.0</v>
      </c>
      <c r="AU40" s="434">
        <v>0.0</v>
      </c>
      <c r="AV40" s="434">
        <v>0.0</v>
      </c>
      <c r="AW40" s="434">
        <v>0.0</v>
      </c>
      <c r="AX40" s="498">
        <v>6.0</v>
      </c>
      <c r="AY40" s="429" t="str">
        <f t="shared" ref="AY40:BS40" si="160">IF(AD40 = 0, "", AD40)</f>
        <v>10</v>
      </c>
      <c r="AZ40" s="430" t="str">
        <f t="shared" si="160"/>
        <v/>
      </c>
      <c r="BA40" s="430" t="str">
        <f t="shared" si="160"/>
        <v>12</v>
      </c>
      <c r="BB40" s="430" t="str">
        <f t="shared" si="160"/>
        <v/>
      </c>
      <c r="BC40" s="430" t="str">
        <f t="shared" si="160"/>
        <v>12</v>
      </c>
      <c r="BD40" s="430" t="str">
        <f t="shared" si="160"/>
        <v>24</v>
      </c>
      <c r="BE40" s="430" t="str">
        <f t="shared" si="160"/>
        <v/>
      </c>
      <c r="BF40" s="430" t="str">
        <f t="shared" si="160"/>
        <v>2</v>
      </c>
      <c r="BG40" s="430" t="str">
        <f t="shared" si="160"/>
        <v/>
      </c>
      <c r="BH40" s="430" t="str">
        <f t="shared" si="160"/>
        <v/>
      </c>
      <c r="BI40" s="430" t="str">
        <f t="shared" si="160"/>
        <v/>
      </c>
      <c r="BJ40" s="430" t="str">
        <f t="shared" si="160"/>
        <v/>
      </c>
      <c r="BK40" s="430" t="str">
        <f t="shared" si="160"/>
        <v/>
      </c>
      <c r="BL40" s="430" t="str">
        <f t="shared" si="160"/>
        <v/>
      </c>
      <c r="BM40" s="430" t="str">
        <f t="shared" si="160"/>
        <v/>
      </c>
      <c r="BN40" s="430" t="str">
        <f t="shared" si="160"/>
        <v/>
      </c>
      <c r="BO40" s="430" t="str">
        <f t="shared" si="160"/>
        <v/>
      </c>
      <c r="BP40" s="430" t="str">
        <f t="shared" si="160"/>
        <v/>
      </c>
      <c r="BQ40" s="430" t="str">
        <f t="shared" si="160"/>
        <v/>
      </c>
      <c r="BR40" s="430" t="str">
        <f t="shared" si="160"/>
        <v/>
      </c>
      <c r="BS40" s="501" t="str">
        <f t="shared" si="160"/>
        <v>6</v>
      </c>
      <c r="BT40" s="433" t="str">
        <f>$AY40*Assembly!Y$4+$AZ40*Assembly!Y$5+$BA40*Assembly!Y$6+$BB40*Assembly!Y$7+$BC40*Assembly!Y$8+$BD40*Assembly!Y$9+$BE40*Assembly!Y$10+$BF40*Assembly!Y$11+$BG40*Assembly!Y$12+$BH40*Assembly!Y$13+$BI40*Assembly!Y$14+$BJ40*Assembly!Y$15+$BK40*Assembly!Y$16+$BL40*Assembly!Y$17+$BM40*Assembly!Y$18+$BN40*Assembly!Y$19+$BO40*Assembly!Y$20+$BP40*Assembly!Y$21+$BQ40*Assembly!Y$22+$BR40*Assembly!Y$23+$BS40*Assembly!Y$24</f>
        <v>500</v>
      </c>
      <c r="BU40" s="434" t="str">
        <f t="shared" si="8"/>
        <v>32</v>
      </c>
      <c r="BV40" s="434" t="str">
        <f>$AY40*Assembly!AC$4+$AZ40*Assembly!AC$5+$BA40*Assembly!AC$6+$BB40*Assembly!AC$7+$BC40*Assembly!AC$8+$BD40*Assembly!AC$9+$BE40*Assembly!AC$10+$BF40*Assembly!AC$11+$BG40*Assembly!AC$12+$BH40*Assembly!AC$13+$BI40*Assembly!AC$14+$BJ40*Assembly!AC$15+$BK40*Assembly!AC$16+$BL40*Assembly!AC$17+$BM40*Assembly!AC$18+$BN40*Assembly!AC$19+$BO40*Assembly!AC$20+$BP40*Assembly!AC$21+$BQ40*Assembly!AC$22+$BR40*Assembly!AC$23+$BS40*Assembly!AC$24</f>
        <v>1,932</v>
      </c>
      <c r="BW40" s="435" t="str">
        <f t="shared" si="9"/>
        <v>3.86</v>
      </c>
      <c r="BX40" s="436" t="str">
        <f t="shared" si="10"/>
        <v>124</v>
      </c>
      <c r="BY40" s="437" t="str">
        <f t="shared" si="11"/>
        <v>60.3</v>
      </c>
      <c r="BZ40" s="438"/>
      <c r="CA40" s="434" t="str">
        <f>$AY40*Assembly!X$4+$AZ40*Assembly!X$5+$BA40*Assembly!X$6+$BB40*Assembly!X$7+$BC40*Assembly!X$8+$BD40*Assembly!X$9+$BE40*Assembly!X$10+$BF40*Assembly!X$11+$BG40*Assembly!X$12+$BH40*Assembly!X$13+$BI40*Assembly!X$14+$BJ40*Assembly!X$15+$BK40*Assembly!X$16+$BL40*Assembly!X$17+$BM40*Assembly!X$18+$BN40*Assembly!X$19+$BO40*Assembly!X$20+$BP40*Assembly!X$21+$BQ40*Assembly!X$22+$BR40*Assembly!X$23+$BS40*Assembly!X$24</f>
        <v>156</v>
      </c>
      <c r="CB40" s="434" t="str">
        <f t="shared" si="12"/>
        <v>24,267</v>
      </c>
      <c r="CC40" s="439" t="str">
        <f t="shared" si="13"/>
        <v>0.0243</v>
      </c>
      <c r="CD40" s="440" t="str">
        <f>$AY40*Assembly!AB$4+$AZ40*Assembly!AB$5+$BA40*Assembly!AB$6+$BB40*Assembly!AB$7+$BC40*Assembly!AB$8+$BD40*Assembly!AB$9+$BE40*Assembly!AB$10+$BF40*Assembly!AB$11+$BG40*Assembly!AB$12+$BH40*Assembly!AB$13+$BI40*Assembly!AB$14+$BJ40*Assembly!AB$15+$BK40*Assembly!AB$16+$BL40*Assembly!AB$17+$BM40*Assembly!AB$18+$BN40*Assembly!AB$19+$BO40*Assembly!AB$20+$BP40*Assembly!AB$21+$BQ40*Assembly!AB$22+$BR40*Assembly!AB$23+$BS40*Assembly!AB$24</f>
        <v>140</v>
      </c>
      <c r="CE40" s="424" t="str">
        <f>$AY40*Assembly!M$4+$AZ40*Assembly!M$5+$BA40*Assembly!M$6+$BB40*Assembly!M$7+$BC40*Assembly!M$8+$BD40*Assembly!M$9+$BE40*Assembly!M$10+$BF40*Assembly!M$11+$BG40*Assembly!M$12+$BH40*Assembly!M$13+$BI40*Assembly!M$14+$BJ40*Assembly!M$15+$BK40*Assembly!M$16+$BL40*Assembly!M$17+$BM40*Assembly!M$18+$BN40*Assembly!M$19+$BO40*Assembly!M$20+$BP40*Assembly!M$21+$BQ40*Assembly!M$22+$BR40*Assembly!M$23+$BS40*Assembly!M$24</f>
        <v>559</v>
      </c>
      <c r="CF40" s="424" t="str">
        <f>$AY40*Assembly!N$4+$AZ40*Assembly!N$5+$BA40*Assembly!N$6+$BB40*Assembly!N$7+$BC40*Assembly!N$8+$BD40*Assembly!N$9+$BE40*Assembly!N$10+$BF40*Assembly!N$11+$BG40*Assembly!N$12+$BH40*Assembly!N$13+$BI40*Assembly!N$14+$BJ40*Assembly!N$15+$BK40*Assembly!N$16+$BL40*Assembly!N$17+$BM40*Assembly!N$18+$BN40*Assembly!N$19+$BO40*Assembly!N$20+$BP40*Assembly!N$21+$BQ40*Assembly!N$22+$BR40*Assembly!N$23+$BS40*Assembly!N$24</f>
        <v>0</v>
      </c>
      <c r="CG40" s="424" t="str">
        <f>$AY40*Assembly!O$4+$AZ40*Assembly!O$5+$BA40*Assembly!O$6+$BB40*Assembly!O$7+$BC40*Assembly!O$8+$BD40*Assembly!O$9+$BE40*Assembly!O$10+$BF40*Assembly!O$11+$BG40*Assembly!O$12+$BH40*Assembly!O$13+$BI40*Assembly!O$14+$BJ40*Assembly!O$15+$BK40*Assembly!O$16+$BL40*Assembly!O$17+$BM40*Assembly!O$18+$BN40*Assembly!O$19+$BO40*Assembly!O$20+$BP40*Assembly!O$21+$BQ40*Assembly!O$22+$BR40*Assembly!O$23+$BS40*Assembly!O$24</f>
        <v>0</v>
      </c>
      <c r="CH40" s="421" t="str">
        <f>$AY40*Assembly!P$4+$AZ40*Assembly!P$5+$BA40*Assembly!P$6+$BB40*Assembly!P$7+$BC40*Assembly!P$8+$BD40*Assembly!P$9+$BE40*Assembly!P$10+$BF40*Assembly!P$11+$BG40*Assembly!P$12+$BH40*Assembly!P$13+$BI40*Assembly!P$14+$BJ40*Assembly!P$15+$BK40*Assembly!P$16+$BL40*Assembly!P$17+$BM40*Assembly!P$18+$BN40*Assembly!P$19+$BO40*Assembly!P$20+$BP40*Assembly!P$21+$BQ40*Assembly!P$22+$BR40*Assembly!P$23+$BS40*Assembly!P$24</f>
        <v>12</v>
      </c>
      <c r="CI40" s="421" t="str">
        <f>$AY40*Assembly!Q$4+$AZ40*Assembly!Q$5+$BA40*Assembly!Q$6+$BB40*Assembly!Q$7+$BC40*Assembly!Q$8+$BD40*Assembly!Q$9+$BE40*Assembly!Q$10+$BF40*Assembly!Q$11+$BG40*Assembly!Q$12+$BH40*Assembly!Q$13+$BI40*Assembly!Q$14+$BJ40*Assembly!Q$15+$BK40*Assembly!Q$16+$BL40*Assembly!Q$17+$BM40*Assembly!Q$18+$BN40*Assembly!Q$19+$BO40*Assembly!Q$20+$BP40*Assembly!Q$21+$BQ40*Assembly!Q$22+$BR40*Assembly!Q$23+$BS40*Assembly!Q$24</f>
        <v>3.4</v>
      </c>
      <c r="CJ40" s="424" t="str">
        <f>$AY40*Assembly!R$4+$AZ40*Assembly!R$5+$BA40*Assembly!R$6+$BB40*Assembly!R$7+$BC40*Assembly!R$8+$BD40*Assembly!R$9+$BE40*Assembly!R$10+$BF40*Assembly!R$11+$BG40*Assembly!R$12+$BH40*Assembly!R$13+$BI40*Assembly!R$14+$BJ40*Assembly!R$15+$BK40*Assembly!R$16+$BL40*Assembly!R$17+$BM40*Assembly!R$18+$BN40*Assembly!R$19+$BO40*Assembly!R$20+$BP40*Assembly!R$21+$BQ40*Assembly!R$22+$BR40*Assembly!R$23+$BS40*Assembly!R$24</f>
        <v>0</v>
      </c>
      <c r="CK40" s="421" t="str">
        <f>$AY40*Assembly!S$4+$AZ40*Assembly!S$5+$BA40*Assembly!S$6+$BB40*Assembly!S$7+$BC40*Assembly!S$8+$BD40*Assembly!S$9+$BE40*Assembly!S$10+$BF40*Assembly!S$11+$BG40*Assembly!S$12+$BH40*Assembly!S$13+$BI40*Assembly!S$14+$BJ40*Assembly!S$15+$BK40*Assembly!S$16+$BL40*Assembly!S$17+$BM40*Assembly!S$18+$BN40*Assembly!S$19+$BO40*Assembly!S$20+$BP40*Assembly!S$21+$BQ40*Assembly!S$22+$BR40*Assembly!S$23+$BS40*Assembly!S$24</f>
        <v>0</v>
      </c>
      <c r="CL40" s="421" t="str">
        <f>$AY40*Assembly!T$4+$AZ40*Assembly!T$5+$BA40*Assembly!T$6+$BB40*Assembly!T$7+$BC40*Assembly!T$8+$BD40*Assembly!T$9+$BE40*Assembly!T$10+$BF40*Assembly!T$11+$BG40*Assembly!T$12+$BH40*Assembly!T$13+$BI40*Assembly!T$14+$BJ40*Assembly!T$15+$BK40*Assembly!T$16+$BL40*Assembly!T$17+$BM40*Assembly!T$18+$BN40*Assembly!T$19+$BO40*Assembly!T$20+$BP40*Assembly!T$21+$BQ40*Assembly!T$22+$BR40*Assembly!T$23+$BS40*Assembly!T$24</f>
        <v>0</v>
      </c>
      <c r="CM40" s="421" t="str">
        <f>$AY40*Assembly!U$4+$AZ40*Assembly!U$5+$BA40*Assembly!U$6+$BB40*Assembly!U$7+$BC40*Assembly!U$8+$BD40*Assembly!U$9+$BE40*Assembly!U$10+$BF40*Assembly!U$11+$BG40*Assembly!U$12+$BH40*Assembly!U$13+$BI40*Assembly!U$14+$BJ40*Assembly!U$15+$BK40*Assembly!U$16+$BL40*Assembly!U$17+$BM40*Assembly!U$18+$BN40*Assembly!U$19+$BO40*Assembly!U$20+$BP40*Assembly!U$21+$BQ40*Assembly!U$22+$BR40*Assembly!U$23+$BS40*Assembly!U$24</f>
        <v>0</v>
      </c>
      <c r="CN40" s="424" t="str">
        <f>$AY40*Assembly!V$4+$AZ40*Assembly!V$5+$BA40*Assembly!V$6+$BB40*Assembly!V$7+$BC40*Assembly!V$8+$BD40*Assembly!V$9+$BE40*Assembly!V$10+$BF40*Assembly!V$11+$BG40*Assembly!V$12+$BH40*Assembly!V$13+$BI40*Assembly!V$14+$BJ40*Assembly!V$15+$BK40*Assembly!V$16+$BL40*Assembly!V$17+$BM40*Assembly!V$18+$BN40*Assembly!V$19+$BO40*Assembly!V$20+$BP40*Assembly!V$21+$BQ40*Assembly!V$22+$BR40*Assembly!V$23+$BS40*Assembly!V$24</f>
        <v>0</v>
      </c>
      <c r="CO40" s="424" t="str">
        <f>CE40*Refining!$F$3</f>
        <v>998</v>
      </c>
      <c r="CP40" s="424" t="str">
        <f>CF40*Refining!$F$4</f>
        <v>0</v>
      </c>
      <c r="CQ40" s="424" t="str">
        <f>CG40*Refining!$F$5</f>
        <v>0</v>
      </c>
      <c r="CR40" s="424" t="str">
        <f>CH40*Refining!$F$6</f>
        <v>2,143</v>
      </c>
      <c r="CS40" s="424" t="str">
        <f>CI40*Refining!$F$7</f>
        <v>6</v>
      </c>
      <c r="CT40" s="424" t="str">
        <f>CJ40*Refining!$F$8</f>
        <v>0</v>
      </c>
      <c r="CU40" s="424" t="str">
        <f>CK40*Refining!$F$9</f>
        <v>0</v>
      </c>
      <c r="CV40" s="424" t="str">
        <f>CL40*Refining!$F$10</f>
        <v>0</v>
      </c>
      <c r="CW40" s="424" t="str">
        <f>CM40*Refining!$F$11</f>
        <v>0</v>
      </c>
      <c r="CX40" s="424" t="str">
        <f>CN40*Refining!$F$12</f>
        <v>0</v>
      </c>
      <c r="CY40" s="441" t="str">
        <f t="shared" ref="CY40:DR40" si="161">IF(CE40 = 0, "", CE40)</f>
        <v>559</v>
      </c>
      <c r="CZ40" s="442" t="str">
        <f t="shared" si="161"/>
        <v/>
      </c>
      <c r="DA40" s="442" t="str">
        <f t="shared" si="161"/>
        <v/>
      </c>
      <c r="DB40" s="443" t="str">
        <f t="shared" si="161"/>
        <v>12</v>
      </c>
      <c r="DC40" s="444" t="str">
        <f t="shared" si="161"/>
        <v>3.4</v>
      </c>
      <c r="DD40" s="442" t="str">
        <f t="shared" si="161"/>
        <v/>
      </c>
      <c r="DE40" s="444" t="str">
        <f t="shared" si="161"/>
        <v/>
      </c>
      <c r="DF40" s="444" t="str">
        <f t="shared" si="161"/>
        <v/>
      </c>
      <c r="DG40" s="442" t="str">
        <f t="shared" si="161"/>
        <v/>
      </c>
      <c r="DH40" s="445" t="str">
        <f t="shared" si="161"/>
        <v/>
      </c>
      <c r="DI40" s="441" t="str">
        <f t="shared" si="161"/>
        <v>998</v>
      </c>
      <c r="DJ40" s="442" t="str">
        <f t="shared" si="161"/>
        <v/>
      </c>
      <c r="DK40" s="442" t="str">
        <f t="shared" si="161"/>
        <v/>
      </c>
      <c r="DL40" s="442" t="str">
        <f t="shared" si="161"/>
        <v>2,143</v>
      </c>
      <c r="DM40" s="446" t="str">
        <f t="shared" si="161"/>
        <v>6.1</v>
      </c>
      <c r="DN40" s="442" t="str">
        <f t="shared" si="161"/>
        <v/>
      </c>
      <c r="DO40" s="442" t="str">
        <f t="shared" si="161"/>
        <v/>
      </c>
      <c r="DP40" s="442" t="str">
        <f t="shared" si="161"/>
        <v/>
      </c>
      <c r="DQ40" s="442" t="str">
        <f t="shared" si="161"/>
        <v/>
      </c>
      <c r="DR40" s="445" t="str">
        <f t="shared" si="161"/>
        <v/>
      </c>
      <c r="DS40" s="447" t="str">
        <f t="shared" si="15"/>
        <v>574</v>
      </c>
      <c r="DT40" s="448" t="str">
        <f t="shared" si="16"/>
        <v>3,147</v>
      </c>
      <c r="DU40" s="434" t="str">
        <f>CY40*'Ores &amp; Ingots'!$C$3+CZ40*'Ores &amp; Ingots'!$C$4+DA40*'Ores &amp; Ingots'!$C$5+DB40*'Ores &amp; Ingots'!$C$6+DC40*'Ores &amp; Ingots'!$C$7+DD40*'Ores &amp; Ingots'!$C$8+DE40*'Ores &amp; Ingots'!$C$9+DF40*'Ores &amp; Ingots'!$C$10+DG40*'Ores &amp; Ingots'!$C$11+DH40*'Ores &amp; Ingots'!$C$12</f>
        <v>79</v>
      </c>
      <c r="DV40" s="434" t="str">
        <f>DI40*'Ores &amp; Ingots'!$B$3+DJ40*'Ores &amp; Ingots'!$B$4+DK40*'Ores &amp; Ingots'!$B$5+DL40*'Ores &amp; Ingots'!$B$6+DM40*'Ores &amp; Ingots'!$B$7+DN40*'Ores &amp; Ingots'!$B$8+DO40*'Ores &amp; Ingots'!$B$9+DP40*'Ores &amp; Ingots'!$B$10+DQ40*'Ores &amp; Ingots'!$B$11+DR40*'Ores &amp; Ingots'!$B$12</f>
        <v>1,164</v>
      </c>
      <c r="DW40" s="448" t="str">
        <f>CY40*Refining!$G$3+CZ40*Refining!$G$4+DA40*Refining!$G$5+DB40*Refining!$G$6+DC40*Refining!$G$7+DD40*Refining!$G$8+DE40*Refining!$G$9+DF40*Refining!$G$10+DG40*Refining!$G$11+DH40*Refining!$G$12</f>
        <v>1,690</v>
      </c>
      <c r="DX40" s="448" t="str">
        <f t="shared" si="17"/>
        <v>262,818</v>
      </c>
      <c r="DY40" s="449" t="str">
        <f t="shared" si="18"/>
        <v>0.2628</v>
      </c>
      <c r="DZ40" s="447" t="str">
        <f t="shared" si="19"/>
        <v>1,876</v>
      </c>
      <c r="EA40" s="446" t="str">
        <f t="shared" ref="EA40:EB40" si="162">DZ40/60</f>
        <v>31.3</v>
      </c>
      <c r="EB40" s="446" t="str">
        <f t="shared" si="162"/>
        <v>0.5</v>
      </c>
      <c r="EC40" s="450" t="str">
        <f t="shared" si="21"/>
        <v>0.02</v>
      </c>
      <c r="ED40" s="447" t="str">
        <f t="shared" si="22"/>
        <v>287,085</v>
      </c>
      <c r="EE40" s="446" t="str">
        <f t="shared" ref="EE40:EF40" si="163">ED40/1000</f>
        <v>287.1</v>
      </c>
      <c r="EF40" s="451" t="str">
        <f t="shared" si="163"/>
        <v>0.29</v>
      </c>
      <c r="EG40" s="452" t="str">
        <f t="shared" si="24"/>
        <v>0.2871</v>
      </c>
      <c r="EH40" s="225">
        <v>1428.0</v>
      </c>
    </row>
    <row r="41">
      <c r="A41" s="33"/>
      <c r="B41" s="226" t="s">
        <v>934</v>
      </c>
      <c r="C41" s="227" t="s">
        <v>885</v>
      </c>
      <c r="D41" s="227">
        <v>1.0</v>
      </c>
      <c r="E41" s="227">
        <v>1.0</v>
      </c>
      <c r="F41" s="227">
        <v>1.0</v>
      </c>
      <c r="G41" s="453" t="str">
        <f t="shared" si="5"/>
        <v>0.125</v>
      </c>
      <c r="H41" s="454">
        <v>10.0</v>
      </c>
      <c r="I41" s="454">
        <v>10.0</v>
      </c>
      <c r="J41" s="454" t="str">
        <f>H41/Main!$D$9</f>
        <v>10</v>
      </c>
      <c r="K41" s="454" t="str">
        <f>I41/Main!$D$10</f>
        <v>10</v>
      </c>
      <c r="L41" s="455" t="str">
        <f t="shared" si="6"/>
        <v>1.0</v>
      </c>
      <c r="M41" s="455">
        <v>1.0</v>
      </c>
      <c r="N41" s="457" t="s">
        <v>12</v>
      </c>
      <c r="O41" s="456"/>
      <c r="P41" s="456"/>
      <c r="Q41" s="457"/>
      <c r="R41" s="456"/>
      <c r="S41" s="458"/>
      <c r="T41" s="458"/>
      <c r="U41" s="456"/>
      <c r="V41" s="456"/>
      <c r="W41" s="502">
        <v>4.4883</v>
      </c>
      <c r="X41" s="456"/>
      <c r="Y41" s="456"/>
      <c r="Z41" s="457">
        <v>15000.0</v>
      </c>
      <c r="AA41" s="456"/>
      <c r="AB41" s="456"/>
      <c r="AC41" s="459"/>
      <c r="AD41" s="434">
        <v>0.0</v>
      </c>
      <c r="AE41" s="434">
        <v>0.0</v>
      </c>
      <c r="AF41" s="434">
        <v>1.0</v>
      </c>
      <c r="AG41" s="434">
        <v>0.0</v>
      </c>
      <c r="AH41" s="434">
        <v>1.0</v>
      </c>
      <c r="AI41" s="434">
        <v>1.0</v>
      </c>
      <c r="AJ41" s="434">
        <v>0.0</v>
      </c>
      <c r="AK41" s="434">
        <v>1.0</v>
      </c>
      <c r="AL41" s="434">
        <v>0.0</v>
      </c>
      <c r="AM41" s="434">
        <v>0.0</v>
      </c>
      <c r="AN41" s="434">
        <v>0.0</v>
      </c>
      <c r="AO41" s="434">
        <v>0.0</v>
      </c>
      <c r="AP41" s="434">
        <v>0.0</v>
      </c>
      <c r="AQ41" s="434">
        <v>0.0</v>
      </c>
      <c r="AR41" s="434">
        <v>0.0</v>
      </c>
      <c r="AS41" s="434">
        <v>0.0</v>
      </c>
      <c r="AT41" s="434">
        <v>0.0</v>
      </c>
      <c r="AU41" s="434">
        <v>0.0</v>
      </c>
      <c r="AV41" s="434">
        <v>0.0</v>
      </c>
      <c r="AW41" s="434">
        <v>0.0</v>
      </c>
      <c r="AX41" s="498">
        <v>1.0</v>
      </c>
      <c r="AY41" s="429" t="str">
        <f t="shared" ref="AY41:BS41" si="164">IF(AD41 = 0, "", AD41)</f>
        <v/>
      </c>
      <c r="AZ41" s="430" t="str">
        <f t="shared" si="164"/>
        <v/>
      </c>
      <c r="BA41" s="430" t="str">
        <f t="shared" si="164"/>
        <v>1</v>
      </c>
      <c r="BB41" s="430" t="str">
        <f t="shared" si="164"/>
        <v/>
      </c>
      <c r="BC41" s="430" t="str">
        <f t="shared" si="164"/>
        <v>1</v>
      </c>
      <c r="BD41" s="430" t="str">
        <f t="shared" si="164"/>
        <v>1</v>
      </c>
      <c r="BE41" s="430" t="str">
        <f t="shared" si="164"/>
        <v/>
      </c>
      <c r="BF41" s="430" t="str">
        <f t="shared" si="164"/>
        <v>1</v>
      </c>
      <c r="BG41" s="430" t="str">
        <f t="shared" si="164"/>
        <v/>
      </c>
      <c r="BH41" s="430" t="str">
        <f t="shared" si="164"/>
        <v/>
      </c>
      <c r="BI41" s="430" t="str">
        <f t="shared" si="164"/>
        <v/>
      </c>
      <c r="BJ41" s="430" t="str">
        <f t="shared" si="164"/>
        <v/>
      </c>
      <c r="BK41" s="430" t="str">
        <f t="shared" si="164"/>
        <v/>
      </c>
      <c r="BL41" s="430" t="str">
        <f t="shared" si="164"/>
        <v/>
      </c>
      <c r="BM41" s="430" t="str">
        <f t="shared" si="164"/>
        <v/>
      </c>
      <c r="BN41" s="430" t="str">
        <f t="shared" si="164"/>
        <v/>
      </c>
      <c r="BO41" s="430" t="str">
        <f t="shared" si="164"/>
        <v/>
      </c>
      <c r="BP41" s="430" t="str">
        <f t="shared" si="164"/>
        <v/>
      </c>
      <c r="BQ41" s="430" t="str">
        <f t="shared" si="164"/>
        <v/>
      </c>
      <c r="BR41" s="430" t="str">
        <f t="shared" si="164"/>
        <v/>
      </c>
      <c r="BS41" s="501" t="str">
        <f t="shared" si="164"/>
        <v>1</v>
      </c>
      <c r="BT41" s="433" t="str">
        <f>$AY41*Assembly!Y$4+$AZ41*Assembly!Y$5+$BA41*Assembly!Y$6+$BB41*Assembly!Y$7+$BC41*Assembly!Y$8+$BD41*Assembly!Y$9+$BE41*Assembly!Y$10+$BF41*Assembly!Y$11+$BG41*Assembly!Y$12+$BH41*Assembly!Y$13+$BI41*Assembly!Y$14+$BJ41*Assembly!Y$15+$BK41*Assembly!Y$16+$BL41*Assembly!Y$17+$BM41*Assembly!Y$18+$BN41*Assembly!Y$19+$BO41*Assembly!Y$20+$BP41*Assembly!Y$21+$BQ41*Assembly!Y$22+$BR41*Assembly!Y$23+$BS41*Assembly!Y$24</f>
        <v>20</v>
      </c>
      <c r="BU41" s="434" t="str">
        <f t="shared" si="8"/>
        <v>162</v>
      </c>
      <c r="BV41" s="434" t="str">
        <f>$AY41*Assembly!AC$4+$AZ41*Assembly!AC$5+$BA41*Assembly!AC$6+$BB41*Assembly!AC$7+$BC41*Assembly!AC$8+$BD41*Assembly!AC$9+$BE41*Assembly!AC$10+$BF41*Assembly!AC$11+$BG41*Assembly!AC$12+$BH41*Assembly!AC$13+$BI41*Assembly!AC$14+$BJ41*Assembly!AC$15+$BK41*Assembly!AC$16+$BL41*Assembly!AC$17+$BM41*Assembly!AC$18+$BN41*Assembly!AC$19+$BO41*Assembly!AC$20+$BP41*Assembly!AC$21+$BQ41*Assembly!AC$22+$BR41*Assembly!AC$23+$BS41*Assembly!AC$24</f>
        <v>66</v>
      </c>
      <c r="BW41" s="435" t="str">
        <f t="shared" si="9"/>
        <v>3.27</v>
      </c>
      <c r="BX41" s="436" t="str">
        <f t="shared" si="10"/>
        <v>528</v>
      </c>
      <c r="BY41" s="437" t="str">
        <f t="shared" si="11"/>
        <v>0.4</v>
      </c>
      <c r="BZ41" s="438"/>
      <c r="CA41" s="434" t="str">
        <f>$AY41*Assembly!X$4+$AZ41*Assembly!X$5+$BA41*Assembly!X$6+$BB41*Assembly!X$7+$BC41*Assembly!X$8+$BD41*Assembly!X$9+$BE41*Assembly!X$10+$BF41*Assembly!X$11+$BG41*Assembly!X$12+$BH41*Assembly!X$13+$BI41*Assembly!X$14+$BJ41*Assembly!X$15+$BK41*Assembly!X$16+$BL41*Assembly!X$17+$BM41*Assembly!X$18+$BN41*Assembly!X$19+$BO41*Assembly!X$20+$BP41*Assembly!X$21+$BQ41*Assembly!X$22+$BR41*Assembly!X$23+$BS41*Assembly!X$24</f>
        <v>17</v>
      </c>
      <c r="CB41" s="434" t="str">
        <f t="shared" si="12"/>
        <v>2,644</v>
      </c>
      <c r="CC41" s="439" t="str">
        <f t="shared" si="13"/>
        <v>0.0026</v>
      </c>
      <c r="CD41" s="440" t="str">
        <f>$AY41*Assembly!AB$4+$AZ41*Assembly!AB$5+$BA41*Assembly!AB$6+$BB41*Assembly!AB$7+$BC41*Assembly!AB$8+$BD41*Assembly!AB$9+$BE41*Assembly!AB$10+$BF41*Assembly!AB$11+$BG41*Assembly!AB$12+$BH41*Assembly!AB$13+$BI41*Assembly!AB$14+$BJ41*Assembly!AB$15+$BK41*Assembly!AB$16+$BL41*Assembly!AB$17+$BM41*Assembly!AB$18+$BN41*Assembly!AB$19+$BO41*Assembly!AB$20+$BP41*Assembly!AB$21+$BQ41*Assembly!AB$22+$BR41*Assembly!AB$23+$BS41*Assembly!AB$24</f>
        <v>9</v>
      </c>
      <c r="CE41" s="457" t="str">
        <f>$AY41*Assembly!M$4+$AZ41*Assembly!M$5+$BA41*Assembly!M$6+$BB41*Assembly!M$7+$BC41*Assembly!M$8+$BD41*Assembly!M$9+$BE41*Assembly!M$10+$BF41*Assembly!M$11+$BG41*Assembly!M$12+$BH41*Assembly!M$13+$BI41*Assembly!M$14+$BJ41*Assembly!M$15+$BK41*Assembly!M$16+$BL41*Assembly!M$17+$BM41*Assembly!M$18+$BN41*Assembly!M$19+$BO41*Assembly!M$20+$BP41*Assembly!M$21+$BQ41*Assembly!M$22+$BR41*Assembly!M$23+$BS41*Assembly!M$24</f>
        <v>23</v>
      </c>
      <c r="CF41" s="457" t="str">
        <f>$AY41*Assembly!N$4+$AZ41*Assembly!N$5+$BA41*Assembly!N$6+$BB41*Assembly!N$7+$BC41*Assembly!N$8+$BD41*Assembly!N$9+$BE41*Assembly!N$10+$BF41*Assembly!N$11+$BG41*Assembly!N$12+$BH41*Assembly!N$13+$BI41*Assembly!N$14+$BJ41*Assembly!N$15+$BK41*Assembly!N$16+$BL41*Assembly!N$17+$BM41*Assembly!N$18+$BN41*Assembly!N$19+$BO41*Assembly!N$20+$BP41*Assembly!N$21+$BQ41*Assembly!N$22+$BR41*Assembly!N$23+$BS41*Assembly!N$24</f>
        <v>0</v>
      </c>
      <c r="CG41" s="457" t="str">
        <f>$AY41*Assembly!O$4+$AZ41*Assembly!O$5+$BA41*Assembly!O$6+$BB41*Assembly!O$7+$BC41*Assembly!O$8+$BD41*Assembly!O$9+$BE41*Assembly!O$10+$BF41*Assembly!O$11+$BG41*Assembly!O$12+$BH41*Assembly!O$13+$BI41*Assembly!O$14+$BJ41*Assembly!O$15+$BK41*Assembly!O$16+$BL41*Assembly!O$17+$BM41*Assembly!O$18+$BN41*Assembly!O$19+$BO41*Assembly!O$20+$BP41*Assembly!O$21+$BQ41*Assembly!O$22+$BR41*Assembly!O$23+$BS41*Assembly!O$24</f>
        <v>0</v>
      </c>
      <c r="CH41" s="454" t="str">
        <f>$AY41*Assembly!P$4+$AZ41*Assembly!P$5+$BA41*Assembly!P$6+$BB41*Assembly!P$7+$BC41*Assembly!P$8+$BD41*Assembly!P$9+$BE41*Assembly!P$10+$BF41*Assembly!P$11+$BG41*Assembly!P$12+$BH41*Assembly!P$13+$BI41*Assembly!P$14+$BJ41*Assembly!P$15+$BK41*Assembly!P$16+$BL41*Assembly!P$17+$BM41*Assembly!P$18+$BN41*Assembly!P$19+$BO41*Assembly!P$20+$BP41*Assembly!P$21+$BQ41*Assembly!P$22+$BR41*Assembly!P$23+$BS41*Assembly!P$24</f>
        <v>2</v>
      </c>
      <c r="CI41" s="454" t="str">
        <f>$AY41*Assembly!Q$4+$AZ41*Assembly!Q$5+$BA41*Assembly!Q$6+$BB41*Assembly!Q$7+$BC41*Assembly!Q$8+$BD41*Assembly!Q$9+$BE41*Assembly!Q$10+$BF41*Assembly!Q$11+$BG41*Assembly!Q$12+$BH41*Assembly!Q$13+$BI41*Assembly!Q$14+$BJ41*Assembly!Q$15+$BK41*Assembly!Q$16+$BL41*Assembly!Q$17+$BM41*Assembly!Q$18+$BN41*Assembly!Q$19+$BO41*Assembly!Q$20+$BP41*Assembly!Q$21+$BQ41*Assembly!Q$22+$BR41*Assembly!Q$23+$BS41*Assembly!Q$24</f>
        <v>0.7</v>
      </c>
      <c r="CJ41" s="457" t="str">
        <f>$AY41*Assembly!R$4+$AZ41*Assembly!R$5+$BA41*Assembly!R$6+$BB41*Assembly!R$7+$BC41*Assembly!R$8+$BD41*Assembly!R$9+$BE41*Assembly!R$10+$BF41*Assembly!R$11+$BG41*Assembly!R$12+$BH41*Assembly!R$13+$BI41*Assembly!R$14+$BJ41*Assembly!R$15+$BK41*Assembly!R$16+$BL41*Assembly!R$17+$BM41*Assembly!R$18+$BN41*Assembly!R$19+$BO41*Assembly!R$20+$BP41*Assembly!R$21+$BQ41*Assembly!R$22+$BR41*Assembly!R$23+$BS41*Assembly!R$24</f>
        <v>0</v>
      </c>
      <c r="CK41" s="454" t="str">
        <f>$AY41*Assembly!S$4+$AZ41*Assembly!S$5+$BA41*Assembly!S$6+$BB41*Assembly!S$7+$BC41*Assembly!S$8+$BD41*Assembly!S$9+$BE41*Assembly!S$10+$BF41*Assembly!S$11+$BG41*Assembly!S$12+$BH41*Assembly!S$13+$BI41*Assembly!S$14+$BJ41*Assembly!S$15+$BK41*Assembly!S$16+$BL41*Assembly!S$17+$BM41*Assembly!S$18+$BN41*Assembly!S$19+$BO41*Assembly!S$20+$BP41*Assembly!S$21+$BQ41*Assembly!S$22+$BR41*Assembly!S$23+$BS41*Assembly!S$24</f>
        <v>0</v>
      </c>
      <c r="CL41" s="454" t="str">
        <f>$AY41*Assembly!T$4+$AZ41*Assembly!T$5+$BA41*Assembly!T$6+$BB41*Assembly!T$7+$BC41*Assembly!T$8+$BD41*Assembly!T$9+$BE41*Assembly!T$10+$BF41*Assembly!T$11+$BG41*Assembly!T$12+$BH41*Assembly!T$13+$BI41*Assembly!T$14+$BJ41*Assembly!T$15+$BK41*Assembly!T$16+$BL41*Assembly!T$17+$BM41*Assembly!T$18+$BN41*Assembly!T$19+$BO41*Assembly!T$20+$BP41*Assembly!T$21+$BQ41*Assembly!T$22+$BR41*Assembly!T$23+$BS41*Assembly!T$24</f>
        <v>0</v>
      </c>
      <c r="CM41" s="454" t="str">
        <f>$AY41*Assembly!U$4+$AZ41*Assembly!U$5+$BA41*Assembly!U$6+$BB41*Assembly!U$7+$BC41*Assembly!U$8+$BD41*Assembly!U$9+$BE41*Assembly!U$10+$BF41*Assembly!U$11+$BG41*Assembly!U$12+$BH41*Assembly!U$13+$BI41*Assembly!U$14+$BJ41*Assembly!U$15+$BK41*Assembly!U$16+$BL41*Assembly!U$17+$BM41*Assembly!U$18+$BN41*Assembly!U$19+$BO41*Assembly!U$20+$BP41*Assembly!U$21+$BQ41*Assembly!U$22+$BR41*Assembly!U$23+$BS41*Assembly!U$24</f>
        <v>0</v>
      </c>
      <c r="CN41" s="457" t="str">
        <f>$AY41*Assembly!V$4+$AZ41*Assembly!V$5+$BA41*Assembly!V$6+$BB41*Assembly!V$7+$BC41*Assembly!V$8+$BD41*Assembly!V$9+$BE41*Assembly!V$10+$BF41*Assembly!V$11+$BG41*Assembly!V$12+$BH41*Assembly!V$13+$BI41*Assembly!V$14+$BJ41*Assembly!V$15+$BK41*Assembly!V$16+$BL41*Assembly!V$17+$BM41*Assembly!V$18+$BN41*Assembly!V$19+$BO41*Assembly!V$20+$BP41*Assembly!V$21+$BQ41*Assembly!V$22+$BR41*Assembly!V$23+$BS41*Assembly!V$24</f>
        <v>0</v>
      </c>
      <c r="CO41" s="457" t="str">
        <f>CE41*Refining!$F$3</f>
        <v>40</v>
      </c>
      <c r="CP41" s="457" t="str">
        <f>CF41*Refining!$F$4</f>
        <v>0</v>
      </c>
      <c r="CQ41" s="457" t="str">
        <f>CG41*Refining!$F$5</f>
        <v>0</v>
      </c>
      <c r="CR41" s="457" t="str">
        <f>CH41*Refining!$F$6</f>
        <v>357</v>
      </c>
      <c r="CS41" s="457" t="str">
        <f>CI41*Refining!$F$7</f>
        <v>1</v>
      </c>
      <c r="CT41" s="457" t="str">
        <f>CJ41*Refining!$F$8</f>
        <v>0</v>
      </c>
      <c r="CU41" s="457" t="str">
        <f>CK41*Refining!$F$9</f>
        <v>0</v>
      </c>
      <c r="CV41" s="457" t="str">
        <f>CL41*Refining!$F$10</f>
        <v>0</v>
      </c>
      <c r="CW41" s="457" t="str">
        <f>CM41*Refining!$F$11</f>
        <v>0</v>
      </c>
      <c r="CX41" s="457" t="str">
        <f>CN41*Refining!$F$12</f>
        <v>0</v>
      </c>
      <c r="CY41" s="441" t="str">
        <f t="shared" ref="CY41:DR41" si="165">IF(CE41 = 0, "", CE41)</f>
        <v>23</v>
      </c>
      <c r="CZ41" s="442" t="str">
        <f t="shared" si="165"/>
        <v/>
      </c>
      <c r="DA41" s="442" t="str">
        <f t="shared" si="165"/>
        <v/>
      </c>
      <c r="DB41" s="443" t="str">
        <f t="shared" si="165"/>
        <v>2</v>
      </c>
      <c r="DC41" s="444" t="str">
        <f t="shared" si="165"/>
        <v>0.7</v>
      </c>
      <c r="DD41" s="442" t="str">
        <f t="shared" si="165"/>
        <v/>
      </c>
      <c r="DE41" s="444" t="str">
        <f t="shared" si="165"/>
        <v/>
      </c>
      <c r="DF41" s="444" t="str">
        <f t="shared" si="165"/>
        <v/>
      </c>
      <c r="DG41" s="442" t="str">
        <f t="shared" si="165"/>
        <v/>
      </c>
      <c r="DH41" s="445" t="str">
        <f t="shared" si="165"/>
        <v/>
      </c>
      <c r="DI41" s="441" t="str">
        <f t="shared" si="165"/>
        <v>40</v>
      </c>
      <c r="DJ41" s="442" t="str">
        <f t="shared" si="165"/>
        <v/>
      </c>
      <c r="DK41" s="442" t="str">
        <f t="shared" si="165"/>
        <v/>
      </c>
      <c r="DL41" s="442" t="str">
        <f t="shared" si="165"/>
        <v>357</v>
      </c>
      <c r="DM41" s="446" t="str">
        <f t="shared" si="165"/>
        <v>1.3</v>
      </c>
      <c r="DN41" s="442" t="str">
        <f t="shared" si="165"/>
        <v/>
      </c>
      <c r="DO41" s="442" t="str">
        <f t="shared" si="165"/>
        <v/>
      </c>
      <c r="DP41" s="442" t="str">
        <f t="shared" si="165"/>
        <v/>
      </c>
      <c r="DQ41" s="442" t="str">
        <f t="shared" si="165"/>
        <v/>
      </c>
      <c r="DR41" s="445" t="str">
        <f t="shared" si="165"/>
        <v/>
      </c>
      <c r="DS41" s="447" t="str">
        <f t="shared" si="15"/>
        <v>25</v>
      </c>
      <c r="DT41" s="448" t="str">
        <f t="shared" si="16"/>
        <v>399</v>
      </c>
      <c r="DU41" s="434" t="str">
        <f>CY41*'Ores &amp; Ingots'!$C$3+CZ41*'Ores &amp; Ingots'!$C$4+DA41*'Ores &amp; Ingots'!$C$5+DB41*'Ores &amp; Ingots'!$C$6+DC41*'Ores &amp; Ingots'!$C$7+DD41*'Ores &amp; Ingots'!$C$8+DE41*'Ores &amp; Ingots'!$C$9+DF41*'Ores &amp; Ingots'!$C$10+DG41*'Ores &amp; Ingots'!$C$11+DH41*'Ores &amp; Ingots'!$C$12</f>
        <v>4</v>
      </c>
      <c r="DV41" s="434" t="str">
        <f>DI41*'Ores &amp; Ingots'!$B$3+DJ41*'Ores &amp; Ingots'!$B$4+DK41*'Ores &amp; Ingots'!$B$5+DL41*'Ores &amp; Ingots'!$B$6+DM41*'Ores &amp; Ingots'!$B$7+DN41*'Ores &amp; Ingots'!$B$8+DO41*'Ores &amp; Ingots'!$B$9+DP41*'Ores &amp; Ingots'!$B$10+DQ41*'Ores &amp; Ingots'!$B$11+DR41*'Ores &amp; Ingots'!$B$12</f>
        <v>147</v>
      </c>
      <c r="DW41" s="448" t="str">
        <f>CY41*Refining!$G$3+CZ41*Refining!$G$4+DA41*Refining!$G$5+DB41*Refining!$G$6+DC41*Refining!$G$7+DD41*Refining!$G$8+DE41*Refining!$G$9+DF41*Refining!$G$10+DG41*Refining!$G$11+DH41*Refining!$G$12</f>
        <v>277</v>
      </c>
      <c r="DX41" s="448" t="str">
        <f t="shared" si="17"/>
        <v>43,065</v>
      </c>
      <c r="DY41" s="449" t="str">
        <f t="shared" si="18"/>
        <v>0.0431</v>
      </c>
      <c r="DZ41" s="447" t="str">
        <f t="shared" si="19"/>
        <v>304</v>
      </c>
      <c r="EA41" s="446" t="str">
        <f t="shared" ref="EA41:EB41" si="166">DZ41/60</f>
        <v>5.1</v>
      </c>
      <c r="EB41" s="446" t="str">
        <f t="shared" si="166"/>
        <v>0.1</v>
      </c>
      <c r="EC41" s="450" t="str">
        <f t="shared" si="21"/>
        <v>0.00</v>
      </c>
      <c r="ED41" s="447" t="str">
        <f t="shared" si="22"/>
        <v>45,710</v>
      </c>
      <c r="EE41" s="446" t="str">
        <f t="shared" ref="EE41:EF41" si="167">ED41/1000</f>
        <v>45.7</v>
      </c>
      <c r="EF41" s="451" t="str">
        <f t="shared" si="167"/>
        <v>0.05</v>
      </c>
      <c r="EG41" s="452" t="str">
        <f t="shared" si="24"/>
        <v>0.0457</v>
      </c>
      <c r="EH41" s="225" t="s">
        <v>12</v>
      </c>
    </row>
    <row r="42">
      <c r="A42" s="33"/>
      <c r="B42" s="226" t="s">
        <v>935</v>
      </c>
      <c r="C42" s="227" t="s">
        <v>886</v>
      </c>
      <c r="D42" s="227">
        <v>1.0</v>
      </c>
      <c r="E42" s="227">
        <v>1.0</v>
      </c>
      <c r="F42" s="227">
        <v>1.0</v>
      </c>
      <c r="G42" s="420" t="str">
        <f t="shared" si="5"/>
        <v>15.625</v>
      </c>
      <c r="H42" s="421">
        <v>30.0</v>
      </c>
      <c r="I42" s="421">
        <v>30.0</v>
      </c>
      <c r="J42" s="421" t="str">
        <f>H42/Main!$D$9</f>
        <v>30</v>
      </c>
      <c r="K42" s="421" t="str">
        <f>I42/Main!$D$10</f>
        <v>30</v>
      </c>
      <c r="L42" s="422" t="str">
        <f t="shared" si="6"/>
        <v>1.0</v>
      </c>
      <c r="M42" s="422">
        <v>1.0</v>
      </c>
      <c r="N42" s="423"/>
      <c r="O42" s="424" t="s">
        <v>12</v>
      </c>
      <c r="P42" s="423"/>
      <c r="Q42" s="424"/>
      <c r="R42" s="423"/>
      <c r="S42" s="425"/>
      <c r="T42" s="425"/>
      <c r="U42" s="423"/>
      <c r="V42" s="423"/>
      <c r="W42" s="423"/>
      <c r="X42" s="423"/>
      <c r="Y42" s="423"/>
      <c r="Z42" s="423"/>
      <c r="AA42" s="423"/>
      <c r="AB42" s="423"/>
      <c r="AC42" s="426" t="s">
        <v>913</v>
      </c>
      <c r="AD42" s="434">
        <v>2.0</v>
      </c>
      <c r="AE42" s="434">
        <v>0.0</v>
      </c>
      <c r="AF42" s="434">
        <v>0.0</v>
      </c>
      <c r="AG42" s="434">
        <v>2.0</v>
      </c>
      <c r="AH42" s="434">
        <v>1.0</v>
      </c>
      <c r="AI42" s="434">
        <v>0.0</v>
      </c>
      <c r="AJ42" s="434">
        <v>0.0</v>
      </c>
      <c r="AK42" s="434">
        <v>2.0</v>
      </c>
      <c r="AL42" s="434">
        <v>0.0</v>
      </c>
      <c r="AM42" s="434">
        <v>0.0</v>
      </c>
      <c r="AN42" s="434">
        <v>0.0</v>
      </c>
      <c r="AO42" s="434">
        <v>0.0</v>
      </c>
      <c r="AP42" s="434">
        <v>0.0</v>
      </c>
      <c r="AQ42" s="434">
        <v>0.0</v>
      </c>
      <c r="AR42" s="434">
        <v>0.0</v>
      </c>
      <c r="AS42" s="434">
        <v>0.0</v>
      </c>
      <c r="AT42" s="434">
        <v>0.0</v>
      </c>
      <c r="AU42" s="498">
        <v>1.0</v>
      </c>
      <c r="AV42" s="434">
        <v>0.0</v>
      </c>
      <c r="AW42" s="434">
        <v>0.0</v>
      </c>
      <c r="AX42" s="434">
        <v>0.0</v>
      </c>
      <c r="AY42" s="429" t="str">
        <f t="shared" ref="AY42:BS42" si="168">IF(AD42 = 0, "", AD42)</f>
        <v>2</v>
      </c>
      <c r="AZ42" s="430" t="str">
        <f t="shared" si="168"/>
        <v/>
      </c>
      <c r="BA42" s="430" t="str">
        <f t="shared" si="168"/>
        <v/>
      </c>
      <c r="BB42" s="430" t="str">
        <f t="shared" si="168"/>
        <v>2</v>
      </c>
      <c r="BC42" s="430" t="str">
        <f t="shared" si="168"/>
        <v>1</v>
      </c>
      <c r="BD42" s="430" t="str">
        <f t="shared" si="168"/>
        <v/>
      </c>
      <c r="BE42" s="430" t="str">
        <f t="shared" si="168"/>
        <v/>
      </c>
      <c r="BF42" s="430" t="str">
        <f t="shared" si="168"/>
        <v>2</v>
      </c>
      <c r="BG42" s="430" t="str">
        <f t="shared" si="168"/>
        <v/>
      </c>
      <c r="BH42" s="430" t="str">
        <f t="shared" si="168"/>
        <v/>
      </c>
      <c r="BI42" s="430" t="str">
        <f t="shared" si="168"/>
        <v/>
      </c>
      <c r="BJ42" s="430" t="str">
        <f t="shared" si="168"/>
        <v/>
      </c>
      <c r="BK42" s="430" t="str">
        <f t="shared" si="168"/>
        <v/>
      </c>
      <c r="BL42" s="430" t="str">
        <f t="shared" si="168"/>
        <v/>
      </c>
      <c r="BM42" s="430" t="str">
        <f t="shared" si="168"/>
        <v/>
      </c>
      <c r="BN42" s="430" t="str">
        <f t="shared" si="168"/>
        <v/>
      </c>
      <c r="BO42" s="430" t="str">
        <f t="shared" si="168"/>
        <v/>
      </c>
      <c r="BP42" s="431" t="str">
        <f t="shared" si="168"/>
        <v>1</v>
      </c>
      <c r="BQ42" s="430" t="str">
        <f t="shared" si="168"/>
        <v/>
      </c>
      <c r="BR42" s="430" t="str">
        <f t="shared" si="168"/>
        <v/>
      </c>
      <c r="BS42" s="432" t="str">
        <f t="shared" si="168"/>
        <v/>
      </c>
      <c r="BT42" s="433" t="str">
        <f>$AY42*Assembly!Y$4+$AZ42*Assembly!Y$5+$BA42*Assembly!Y$6+$BB42*Assembly!Y$7+$BC42*Assembly!Y$8+$BD42*Assembly!Y$9+$BE42*Assembly!Y$10+$BF42*Assembly!Y$11+$BG42*Assembly!Y$12+$BH42*Assembly!Y$13+$BI42*Assembly!Y$14+$BJ42*Assembly!Y$15+$BK42*Assembly!Y$16+$BL42*Assembly!Y$17+$BM42*Assembly!Y$18+$BN42*Assembly!Y$19+$BO42*Assembly!Y$20+$BP42*Assembly!Y$21+$BQ42*Assembly!Y$22+$BR42*Assembly!Y$23+$BS42*Assembly!Y$24</f>
        <v>106</v>
      </c>
      <c r="BU42" s="434" t="str">
        <f t="shared" si="8"/>
        <v>7</v>
      </c>
      <c r="BV42" s="434" t="str">
        <f>$AY42*Assembly!AC$4+$AZ42*Assembly!AC$5+$BA42*Assembly!AC$6+$BB42*Assembly!AC$7+$BC42*Assembly!AC$8+$BD42*Assembly!AC$9+$BE42*Assembly!AC$10+$BF42*Assembly!AC$11+$BG42*Assembly!AC$12+$BH42*Assembly!AC$13+$BI42*Assembly!AC$14+$BJ42*Assembly!AC$15+$BK42*Assembly!AC$16+$BL42*Assembly!AC$17+$BM42*Assembly!AC$18+$BN42*Assembly!AC$19+$BO42*Assembly!AC$20+$BP42*Assembly!AC$21+$BQ42*Assembly!AC$22+$BR42*Assembly!AC$23+$BS42*Assembly!AC$24</f>
        <v>367</v>
      </c>
      <c r="BW42" s="435" t="str">
        <f t="shared" si="9"/>
        <v>3.45</v>
      </c>
      <c r="BX42" s="436" t="str">
        <f t="shared" si="10"/>
        <v>23</v>
      </c>
      <c r="BY42" s="437" t="str">
        <f t="shared" si="11"/>
        <v>53.9</v>
      </c>
      <c r="BZ42" s="438"/>
      <c r="CA42" s="434" t="str">
        <f>$AY42*Assembly!X$4+$AZ42*Assembly!X$5+$BA42*Assembly!X$6+$BB42*Assembly!X$7+$BC42*Assembly!X$8+$BD42*Assembly!X$9+$BE42*Assembly!X$10+$BF42*Assembly!X$11+$BG42*Assembly!X$12+$BH42*Assembly!X$13+$BI42*Assembly!X$14+$BJ42*Assembly!X$15+$BK42*Assembly!X$16+$BL42*Assembly!X$17+$BM42*Assembly!X$18+$BN42*Assembly!X$19+$BO42*Assembly!X$20+$BP42*Assembly!X$21+$BQ42*Assembly!X$22+$BR42*Assembly!X$23+$BS42*Assembly!X$24</f>
        <v>11</v>
      </c>
      <c r="CB42" s="434" t="str">
        <f t="shared" si="12"/>
        <v>1,711</v>
      </c>
      <c r="CC42" s="439" t="str">
        <f t="shared" si="13"/>
        <v>0.0017</v>
      </c>
      <c r="CD42" s="440" t="str">
        <f>$AY42*Assembly!AB$4+$AZ42*Assembly!AB$5+$BA42*Assembly!AB$6+$BB42*Assembly!AB$7+$BC42*Assembly!AB$8+$BD42*Assembly!AB$9+$BE42*Assembly!AB$10+$BF42*Assembly!AB$11+$BG42*Assembly!AB$12+$BH42*Assembly!AB$13+$BI42*Assembly!AB$14+$BJ42*Assembly!AB$15+$BK42*Assembly!AB$16+$BL42*Assembly!AB$17+$BM42*Assembly!AB$18+$BN42*Assembly!AB$19+$BO42*Assembly!AB$20+$BP42*Assembly!AB$21+$BQ42*Assembly!AB$22+$BR42*Assembly!AB$23+$BS42*Assembly!AB$24</f>
        <v>156</v>
      </c>
      <c r="CE42" s="424" t="str">
        <f>$AY42*Assembly!M$4+$AZ42*Assembly!M$5+$BA42*Assembly!M$6+$BB42*Assembly!M$7+$BC42*Assembly!M$8+$BD42*Assembly!M$9+$BE42*Assembly!M$10+$BF42*Assembly!M$11+$BG42*Assembly!M$12+$BH42*Assembly!M$13+$BI42*Assembly!M$14+$BJ42*Assembly!M$15+$BK42*Assembly!M$16+$BL42*Assembly!M$17+$BM42*Assembly!M$18+$BN42*Assembly!M$19+$BO42*Assembly!M$20+$BP42*Assembly!M$21+$BQ42*Assembly!M$22+$BR42*Assembly!M$23+$BS42*Assembly!M$24</f>
        <v>121</v>
      </c>
      <c r="CF42" s="424" t="str">
        <f>$AY42*Assembly!N$4+$AZ42*Assembly!N$5+$BA42*Assembly!N$6+$BB42*Assembly!N$7+$BC42*Assembly!N$8+$BD42*Assembly!N$9+$BE42*Assembly!N$10+$BF42*Assembly!N$11+$BG42*Assembly!N$12+$BH42*Assembly!N$13+$BI42*Assembly!N$14+$BJ42*Assembly!N$15+$BK42*Assembly!N$16+$BL42*Assembly!N$17+$BM42*Assembly!N$18+$BN42*Assembly!N$19+$BO42*Assembly!N$20+$BP42*Assembly!N$21+$BQ42*Assembly!N$22+$BR42*Assembly!N$23+$BS42*Assembly!N$24</f>
        <v>0</v>
      </c>
      <c r="CG42" s="424" t="str">
        <f>$AY42*Assembly!O$4+$AZ42*Assembly!O$5+$BA42*Assembly!O$6+$BB42*Assembly!O$7+$BC42*Assembly!O$8+$BD42*Assembly!O$9+$BE42*Assembly!O$10+$BF42*Assembly!O$11+$BG42*Assembly!O$12+$BH42*Assembly!O$13+$BI42*Assembly!O$14+$BJ42*Assembly!O$15+$BK42*Assembly!O$16+$BL42*Assembly!O$17+$BM42*Assembly!O$18+$BN42*Assembly!O$19+$BO42*Assembly!O$20+$BP42*Assembly!O$21+$BQ42*Assembly!O$22+$BR42*Assembly!O$23+$BS42*Assembly!O$24</f>
        <v>0</v>
      </c>
      <c r="CH42" s="421" t="str">
        <f>$AY42*Assembly!P$4+$AZ42*Assembly!P$5+$BA42*Assembly!P$6+$BB42*Assembly!P$7+$BC42*Assembly!P$8+$BD42*Assembly!P$9+$BE42*Assembly!P$10+$BF42*Assembly!P$11+$BG42*Assembly!P$12+$BH42*Assembly!P$13+$BI42*Assembly!P$14+$BJ42*Assembly!P$15+$BK42*Assembly!P$16+$BL42*Assembly!P$17+$BM42*Assembly!P$18+$BN42*Assembly!P$19+$BO42*Assembly!P$20+$BP42*Assembly!P$21+$BQ42*Assembly!P$22+$BR42*Assembly!P$23+$BS42*Assembly!P$24</f>
        <v>0</v>
      </c>
      <c r="CI42" s="421" t="str">
        <f>$AY42*Assembly!Q$4+$AZ42*Assembly!Q$5+$BA42*Assembly!Q$6+$BB42*Assembly!Q$7+$BC42*Assembly!Q$8+$BD42*Assembly!Q$9+$BE42*Assembly!Q$10+$BF42*Assembly!Q$11+$BG42*Assembly!Q$12+$BH42*Assembly!Q$13+$BI42*Assembly!Q$14+$BJ42*Assembly!Q$15+$BK42*Assembly!Q$16+$BL42*Assembly!Q$17+$BM42*Assembly!Q$18+$BN42*Assembly!Q$19+$BO42*Assembly!Q$20+$BP42*Assembly!Q$21+$BQ42*Assembly!Q$22+$BR42*Assembly!Q$23+$BS42*Assembly!Q$24</f>
        <v>1.4</v>
      </c>
      <c r="CJ42" s="424" t="str">
        <f>$AY42*Assembly!R$4+$AZ42*Assembly!R$5+$BA42*Assembly!R$6+$BB42*Assembly!R$7+$BC42*Assembly!R$8+$BD42*Assembly!R$9+$BE42*Assembly!R$10+$BF42*Assembly!R$11+$BG42*Assembly!R$12+$BH42*Assembly!R$13+$BI42*Assembly!R$14+$BJ42*Assembly!R$15+$BK42*Assembly!R$16+$BL42*Assembly!R$17+$BM42*Assembly!R$18+$BN42*Assembly!R$19+$BO42*Assembly!R$20+$BP42*Assembly!R$21+$BQ42*Assembly!R$22+$BR42*Assembly!R$23+$BS42*Assembly!R$24</f>
        <v>0</v>
      </c>
      <c r="CK42" s="421" t="str">
        <f>$AY42*Assembly!S$4+$AZ42*Assembly!S$5+$BA42*Assembly!S$6+$BB42*Assembly!S$7+$BC42*Assembly!S$8+$BD42*Assembly!S$9+$BE42*Assembly!S$10+$BF42*Assembly!S$11+$BG42*Assembly!S$12+$BH42*Assembly!S$13+$BI42*Assembly!S$14+$BJ42*Assembly!S$15+$BK42*Assembly!S$16+$BL42*Assembly!S$17+$BM42*Assembly!S$18+$BN42*Assembly!S$19+$BO42*Assembly!S$20+$BP42*Assembly!S$21+$BQ42*Assembly!S$22+$BR42*Assembly!S$23+$BS42*Assembly!S$24</f>
        <v>0</v>
      </c>
      <c r="CL42" s="421" t="str">
        <f>$AY42*Assembly!T$4+$AZ42*Assembly!T$5+$BA42*Assembly!T$6+$BB42*Assembly!T$7+$BC42*Assembly!T$8+$BD42*Assembly!T$9+$BE42*Assembly!T$10+$BF42*Assembly!T$11+$BG42*Assembly!T$12+$BH42*Assembly!T$13+$BI42*Assembly!T$14+$BJ42*Assembly!T$15+$BK42*Assembly!T$16+$BL42*Assembly!T$17+$BM42*Assembly!T$18+$BN42*Assembly!T$19+$BO42*Assembly!T$20+$BP42*Assembly!T$21+$BQ42*Assembly!T$22+$BR42*Assembly!T$23+$BS42*Assembly!T$24</f>
        <v>0</v>
      </c>
      <c r="CM42" s="421" t="str">
        <f>$AY42*Assembly!U$4+$AZ42*Assembly!U$5+$BA42*Assembly!U$6+$BB42*Assembly!U$7+$BC42*Assembly!U$8+$BD42*Assembly!U$9+$BE42*Assembly!U$10+$BF42*Assembly!U$11+$BG42*Assembly!U$12+$BH42*Assembly!U$13+$BI42*Assembly!U$14+$BJ42*Assembly!U$15+$BK42*Assembly!U$16+$BL42*Assembly!U$17+$BM42*Assembly!U$18+$BN42*Assembly!U$19+$BO42*Assembly!U$20+$BP42*Assembly!U$21+$BQ42*Assembly!U$22+$BR42*Assembly!U$23+$BS42*Assembly!U$24</f>
        <v>0</v>
      </c>
      <c r="CN42" s="424" t="str">
        <f>$AY42*Assembly!V$4+$AZ42*Assembly!V$5+$BA42*Assembly!V$6+$BB42*Assembly!V$7+$BC42*Assembly!V$8+$BD42*Assembly!V$9+$BE42*Assembly!V$10+$BF42*Assembly!V$11+$BG42*Assembly!V$12+$BH42*Assembly!V$13+$BI42*Assembly!V$14+$BJ42*Assembly!V$15+$BK42*Assembly!V$16+$BL42*Assembly!V$17+$BM42*Assembly!V$18+$BN42*Assembly!V$19+$BO42*Assembly!V$20+$BP42*Assembly!V$21+$BQ42*Assembly!V$22+$BR42*Assembly!V$23+$BS42*Assembly!V$24</f>
        <v>0</v>
      </c>
      <c r="CO42" s="424" t="str">
        <f>CE42*Refining!$F$3</f>
        <v>216</v>
      </c>
      <c r="CP42" s="424" t="str">
        <f>CF42*Refining!$F$4</f>
        <v>0</v>
      </c>
      <c r="CQ42" s="424" t="str">
        <f>CG42*Refining!$F$5</f>
        <v>0</v>
      </c>
      <c r="CR42" s="424" t="str">
        <f>CH42*Refining!$F$6</f>
        <v>0</v>
      </c>
      <c r="CS42" s="424" t="str">
        <f>CI42*Refining!$F$7</f>
        <v>3</v>
      </c>
      <c r="CT42" s="424" t="str">
        <f>CJ42*Refining!$F$8</f>
        <v>0</v>
      </c>
      <c r="CU42" s="424" t="str">
        <f>CK42*Refining!$F$9</f>
        <v>0</v>
      </c>
      <c r="CV42" s="424" t="str">
        <f>CL42*Refining!$F$10</f>
        <v>0</v>
      </c>
      <c r="CW42" s="424" t="str">
        <f>CM42*Refining!$F$11</f>
        <v>0</v>
      </c>
      <c r="CX42" s="424" t="str">
        <f>CN42*Refining!$F$12</f>
        <v>0</v>
      </c>
      <c r="CY42" s="441" t="str">
        <f t="shared" ref="CY42:DR42" si="169">IF(CE42 = 0, "", CE42)</f>
        <v>121</v>
      </c>
      <c r="CZ42" s="442" t="str">
        <f t="shared" si="169"/>
        <v/>
      </c>
      <c r="DA42" s="442" t="str">
        <f t="shared" si="169"/>
        <v/>
      </c>
      <c r="DB42" s="443" t="str">
        <f t="shared" si="169"/>
        <v/>
      </c>
      <c r="DC42" s="444" t="str">
        <f t="shared" si="169"/>
        <v>1.4</v>
      </c>
      <c r="DD42" s="442" t="str">
        <f t="shared" si="169"/>
        <v/>
      </c>
      <c r="DE42" s="444" t="str">
        <f t="shared" si="169"/>
        <v/>
      </c>
      <c r="DF42" s="444" t="str">
        <f t="shared" si="169"/>
        <v/>
      </c>
      <c r="DG42" s="442" t="str">
        <f t="shared" si="169"/>
        <v/>
      </c>
      <c r="DH42" s="445" t="str">
        <f t="shared" si="169"/>
        <v/>
      </c>
      <c r="DI42" s="441" t="str">
        <f t="shared" si="169"/>
        <v>216</v>
      </c>
      <c r="DJ42" s="442" t="str">
        <f t="shared" si="169"/>
        <v/>
      </c>
      <c r="DK42" s="442" t="str">
        <f t="shared" si="169"/>
        <v/>
      </c>
      <c r="DL42" s="442" t="str">
        <f t="shared" si="169"/>
        <v/>
      </c>
      <c r="DM42" s="446" t="str">
        <f t="shared" si="169"/>
        <v>2.5</v>
      </c>
      <c r="DN42" s="442" t="str">
        <f t="shared" si="169"/>
        <v/>
      </c>
      <c r="DO42" s="442" t="str">
        <f t="shared" si="169"/>
        <v/>
      </c>
      <c r="DP42" s="442" t="str">
        <f t="shared" si="169"/>
        <v/>
      </c>
      <c r="DQ42" s="442" t="str">
        <f t="shared" si="169"/>
        <v/>
      </c>
      <c r="DR42" s="445" t="str">
        <f t="shared" si="169"/>
        <v/>
      </c>
      <c r="DS42" s="447" t="str">
        <f t="shared" si="15"/>
        <v>122</v>
      </c>
      <c r="DT42" s="448" t="str">
        <f t="shared" si="16"/>
        <v>219</v>
      </c>
      <c r="DU42" s="434" t="str">
        <f>CY42*'Ores &amp; Ingots'!$C$3+CZ42*'Ores &amp; Ingots'!$C$4+DA42*'Ores &amp; Ingots'!$C$5+DB42*'Ores &amp; Ingots'!$C$6+DC42*'Ores &amp; Ingots'!$C$7+DD42*'Ores &amp; Ingots'!$C$8+DE42*'Ores &amp; Ingots'!$C$9+DF42*'Ores &amp; Ingots'!$C$10+DG42*'Ores &amp; Ingots'!$C$11+DH42*'Ores &amp; Ingots'!$C$12</f>
        <v>16</v>
      </c>
      <c r="DV42" s="434" t="str">
        <f>DI42*'Ores &amp; Ingots'!$B$3+DJ42*'Ores &amp; Ingots'!$B$4+DK42*'Ores &amp; Ingots'!$B$5+DL42*'Ores &amp; Ingots'!$B$6+DM42*'Ores &amp; Ingots'!$B$7+DN42*'Ores &amp; Ingots'!$B$8+DO42*'Ores &amp; Ingots'!$B$9+DP42*'Ores &amp; Ingots'!$B$10+DQ42*'Ores &amp; Ingots'!$B$11+DR42*'Ores &amp; Ingots'!$B$12</f>
        <v>81</v>
      </c>
      <c r="DW42" s="448" t="str">
        <f>CY42*Refining!$G$3+CZ42*Refining!$G$4+DA42*Refining!$G$5+DB42*Refining!$G$6+DC42*Refining!$G$7+DD42*Refining!$G$8+DE42*Refining!$G$9+DF42*Refining!$G$10+DG42*Refining!$G$11+DH42*Refining!$G$12</f>
        <v>9</v>
      </c>
      <c r="DX42" s="448" t="str">
        <f t="shared" si="17"/>
        <v>1,472</v>
      </c>
      <c r="DY42" s="449" t="str">
        <f t="shared" si="18"/>
        <v>0.0015</v>
      </c>
      <c r="DZ42" s="447" t="str">
        <f t="shared" si="19"/>
        <v>50</v>
      </c>
      <c r="EA42" s="446" t="str">
        <f t="shared" ref="EA42:EB42" si="170">DZ42/60</f>
        <v>0.8</v>
      </c>
      <c r="EB42" s="446" t="str">
        <f t="shared" si="170"/>
        <v>0.0</v>
      </c>
      <c r="EC42" s="450" t="str">
        <f t="shared" si="21"/>
        <v>0.00</v>
      </c>
      <c r="ED42" s="447" t="str">
        <f t="shared" si="22"/>
        <v>3,183</v>
      </c>
      <c r="EE42" s="446" t="str">
        <f t="shared" ref="EE42:EF42" si="171">ED42/1000</f>
        <v>3.2</v>
      </c>
      <c r="EF42" s="451" t="str">
        <f t="shared" si="171"/>
        <v>0.00</v>
      </c>
      <c r="EG42" s="452" t="str">
        <f t="shared" si="24"/>
        <v>0.0032</v>
      </c>
      <c r="EH42" s="225">
        <v>188.0</v>
      </c>
    </row>
    <row r="43">
      <c r="A43" s="42"/>
      <c r="B43" s="297" t="s">
        <v>935</v>
      </c>
      <c r="C43" s="262" t="s">
        <v>885</v>
      </c>
      <c r="D43" s="262">
        <v>1.0</v>
      </c>
      <c r="E43" s="262">
        <v>1.0</v>
      </c>
      <c r="F43" s="262">
        <v>1.0</v>
      </c>
      <c r="G43" s="503" t="str">
        <f t="shared" si="5"/>
        <v>0.125</v>
      </c>
      <c r="H43" s="504">
        <v>8.0</v>
      </c>
      <c r="I43" s="504">
        <v>8.0</v>
      </c>
      <c r="J43" s="504" t="str">
        <f>H43/Main!$D$9</f>
        <v>8</v>
      </c>
      <c r="K43" s="504" t="str">
        <f>I43/Main!$D$10</f>
        <v>8</v>
      </c>
      <c r="L43" s="505" t="str">
        <f t="shared" si="6"/>
        <v>1.0</v>
      </c>
      <c r="M43" s="505">
        <v>1.0</v>
      </c>
      <c r="N43" s="506"/>
      <c r="O43" s="507" t="s">
        <v>12</v>
      </c>
      <c r="P43" s="506"/>
      <c r="Q43" s="507"/>
      <c r="R43" s="506"/>
      <c r="S43" s="508"/>
      <c r="T43" s="508"/>
      <c r="U43" s="506"/>
      <c r="V43" s="506"/>
      <c r="W43" s="506"/>
      <c r="X43" s="506"/>
      <c r="Y43" s="506"/>
      <c r="Z43" s="506"/>
      <c r="AA43" s="506"/>
      <c r="AB43" s="506"/>
      <c r="AC43" s="509"/>
      <c r="AD43" s="474">
        <v>0.0</v>
      </c>
      <c r="AE43" s="474">
        <v>0.0</v>
      </c>
      <c r="AF43" s="474">
        <v>1.0</v>
      </c>
      <c r="AG43" s="474">
        <v>0.0</v>
      </c>
      <c r="AH43" s="474">
        <v>1.0</v>
      </c>
      <c r="AI43" s="474">
        <v>1.0</v>
      </c>
      <c r="AJ43" s="474">
        <v>0.0</v>
      </c>
      <c r="AK43" s="474">
        <v>1.0</v>
      </c>
      <c r="AL43" s="474">
        <v>0.0</v>
      </c>
      <c r="AM43" s="474">
        <v>0.0</v>
      </c>
      <c r="AN43" s="474">
        <v>0.0</v>
      </c>
      <c r="AO43" s="474">
        <v>0.0</v>
      </c>
      <c r="AP43" s="474">
        <v>0.0</v>
      </c>
      <c r="AQ43" s="474">
        <v>0.0</v>
      </c>
      <c r="AR43" s="474">
        <v>0.0</v>
      </c>
      <c r="AS43" s="474">
        <v>0.0</v>
      </c>
      <c r="AT43" s="474">
        <v>0.0</v>
      </c>
      <c r="AU43" s="510">
        <v>1.0</v>
      </c>
      <c r="AV43" s="474">
        <v>0.0</v>
      </c>
      <c r="AW43" s="474">
        <v>0.0</v>
      </c>
      <c r="AX43" s="474">
        <v>0.0</v>
      </c>
      <c r="AY43" s="469" t="str">
        <f t="shared" ref="AY43:BS43" si="172">IF(AD43 = 0, "", AD43)</f>
        <v/>
      </c>
      <c r="AZ43" s="470" t="str">
        <f t="shared" si="172"/>
        <v/>
      </c>
      <c r="BA43" s="470" t="str">
        <f t="shared" si="172"/>
        <v>1</v>
      </c>
      <c r="BB43" s="470" t="str">
        <f t="shared" si="172"/>
        <v/>
      </c>
      <c r="BC43" s="470" t="str">
        <f t="shared" si="172"/>
        <v>1</v>
      </c>
      <c r="BD43" s="470" t="str">
        <f t="shared" si="172"/>
        <v>1</v>
      </c>
      <c r="BE43" s="470" t="str">
        <f t="shared" si="172"/>
        <v/>
      </c>
      <c r="BF43" s="470" t="str">
        <f t="shared" si="172"/>
        <v>1</v>
      </c>
      <c r="BG43" s="470" t="str">
        <f t="shared" si="172"/>
        <v/>
      </c>
      <c r="BH43" s="470" t="str">
        <f t="shared" si="172"/>
        <v/>
      </c>
      <c r="BI43" s="470" t="str">
        <f t="shared" si="172"/>
        <v/>
      </c>
      <c r="BJ43" s="470" t="str">
        <f t="shared" si="172"/>
        <v/>
      </c>
      <c r="BK43" s="470" t="str">
        <f t="shared" si="172"/>
        <v/>
      </c>
      <c r="BL43" s="470" t="str">
        <f t="shared" si="172"/>
        <v/>
      </c>
      <c r="BM43" s="470" t="str">
        <f t="shared" si="172"/>
        <v/>
      </c>
      <c r="BN43" s="470" t="str">
        <f t="shared" si="172"/>
        <v/>
      </c>
      <c r="BO43" s="470" t="str">
        <f t="shared" si="172"/>
        <v/>
      </c>
      <c r="BP43" s="471" t="str">
        <f t="shared" si="172"/>
        <v>1</v>
      </c>
      <c r="BQ43" s="470" t="str">
        <f t="shared" si="172"/>
        <v/>
      </c>
      <c r="BR43" s="470" t="str">
        <f t="shared" si="172"/>
        <v/>
      </c>
      <c r="BS43" s="472" t="str">
        <f t="shared" si="172"/>
        <v/>
      </c>
      <c r="BT43" s="473" t="str">
        <f>$AY43*Assembly!Y$4+$AZ43*Assembly!Y$5+$BA43*Assembly!Y$6+$BB43*Assembly!Y$7+$BC43*Assembly!Y$8+$BD43*Assembly!Y$9+$BE43*Assembly!Y$10+$BF43*Assembly!Y$11+$BG43*Assembly!Y$12+$BH43*Assembly!Y$13+$BI43*Assembly!Y$14+$BJ43*Assembly!Y$15+$BK43*Assembly!Y$16+$BL43*Assembly!Y$17+$BM43*Assembly!Y$18+$BN43*Assembly!Y$19+$BO43*Assembly!Y$20+$BP43*Assembly!Y$21+$BQ43*Assembly!Y$22+$BR43*Assembly!Y$23+$BS43*Assembly!Y$24</f>
        <v>26</v>
      </c>
      <c r="BU43" s="474" t="str">
        <f t="shared" si="8"/>
        <v>210</v>
      </c>
      <c r="BV43" s="474" t="str">
        <f>$AY43*Assembly!AC$4+$AZ43*Assembly!AC$5+$BA43*Assembly!AC$6+$BB43*Assembly!AC$7+$BC43*Assembly!AC$8+$BD43*Assembly!AC$9+$BE43*Assembly!AC$10+$BF43*Assembly!AC$11+$BG43*Assembly!AC$12+$BH43*Assembly!AC$13+$BI43*Assembly!AC$14+$BJ43*Assembly!AC$15+$BK43*Assembly!AC$16+$BL43*Assembly!AC$17+$BM43*Assembly!AC$18+$BN43*Assembly!AC$19+$BO43*Assembly!AC$20+$BP43*Assembly!AC$21+$BQ43*Assembly!AC$22+$BR43*Assembly!AC$23+$BS43*Assembly!AC$24</f>
        <v>76</v>
      </c>
      <c r="BW43" s="475" t="str">
        <f t="shared" si="9"/>
        <v>2.90</v>
      </c>
      <c r="BX43" s="476" t="str">
        <f t="shared" si="10"/>
        <v>608</v>
      </c>
      <c r="BY43" s="477" t="str">
        <f t="shared" si="11"/>
        <v>0.4</v>
      </c>
      <c r="BZ43" s="478"/>
      <c r="CA43" s="474" t="str">
        <f>$AY43*Assembly!X$4+$AZ43*Assembly!X$5+$BA43*Assembly!X$6+$BB43*Assembly!X$7+$BC43*Assembly!X$8+$BD43*Assembly!X$9+$BE43*Assembly!X$10+$BF43*Assembly!X$11+$BG43*Assembly!X$12+$BH43*Assembly!X$13+$BI43*Assembly!X$14+$BJ43*Assembly!X$15+$BK43*Assembly!X$16+$BL43*Assembly!X$17+$BM43*Assembly!X$18+$BN43*Assembly!X$19+$BO43*Assembly!X$20+$BP43*Assembly!X$21+$BQ43*Assembly!X$22+$BR43*Assembly!X$23+$BS43*Assembly!X$24</f>
        <v>8</v>
      </c>
      <c r="CB43" s="474" t="str">
        <f t="shared" si="12"/>
        <v>1,244</v>
      </c>
      <c r="CC43" s="479" t="str">
        <f t="shared" si="13"/>
        <v>0.0012</v>
      </c>
      <c r="CD43" s="480" t="str">
        <f>$AY43*Assembly!AB$4+$AZ43*Assembly!AB$5+$BA43*Assembly!AB$6+$BB43*Assembly!AB$7+$BC43*Assembly!AB$8+$BD43*Assembly!AB$9+$BE43*Assembly!AB$10+$BF43*Assembly!AB$11+$BG43*Assembly!AB$12+$BH43*Assembly!AB$13+$BI43*Assembly!AB$14+$BJ43*Assembly!AB$15+$BK43*Assembly!AB$16+$BL43*Assembly!AB$17+$BM43*Assembly!AB$18+$BN43*Assembly!AB$19+$BO43*Assembly!AB$20+$BP43*Assembly!AB$21+$BQ43*Assembly!AB$22+$BR43*Assembly!AB$23+$BS43*Assembly!AB$24</f>
        <v>77</v>
      </c>
      <c r="CE43" s="507" t="str">
        <f>$AY43*Assembly!M$4+$AZ43*Assembly!M$5+$BA43*Assembly!M$6+$BB43*Assembly!M$7+$BC43*Assembly!M$8+$BD43*Assembly!M$9+$BE43*Assembly!M$10+$BF43*Assembly!M$11+$BG43*Assembly!M$12+$BH43*Assembly!M$13+$BI43*Assembly!M$14+$BJ43*Assembly!M$15+$BK43*Assembly!M$16+$BL43*Assembly!M$17+$BM43*Assembly!M$18+$BN43*Assembly!M$19+$BO43*Assembly!M$20+$BP43*Assembly!M$21+$BQ43*Assembly!M$22+$BR43*Assembly!M$23+$BS43*Assembly!M$24</f>
        <v>31</v>
      </c>
      <c r="CF43" s="507" t="str">
        <f>$AY43*Assembly!N$4+$AZ43*Assembly!N$5+$BA43*Assembly!N$6+$BB43*Assembly!N$7+$BC43*Assembly!N$8+$BD43*Assembly!N$9+$BE43*Assembly!N$10+$BF43*Assembly!N$11+$BG43*Assembly!N$12+$BH43*Assembly!N$13+$BI43*Assembly!N$14+$BJ43*Assembly!N$15+$BK43*Assembly!N$16+$BL43*Assembly!N$17+$BM43*Assembly!N$18+$BN43*Assembly!N$19+$BO43*Assembly!N$20+$BP43*Assembly!N$21+$BQ43*Assembly!N$22+$BR43*Assembly!N$23+$BS43*Assembly!N$24</f>
        <v>0</v>
      </c>
      <c r="CG43" s="507" t="str">
        <f>$AY43*Assembly!O$4+$AZ43*Assembly!O$5+$BA43*Assembly!O$6+$BB43*Assembly!O$7+$BC43*Assembly!O$8+$BD43*Assembly!O$9+$BE43*Assembly!O$10+$BF43*Assembly!O$11+$BG43*Assembly!O$12+$BH43*Assembly!O$13+$BI43*Assembly!O$14+$BJ43*Assembly!O$15+$BK43*Assembly!O$16+$BL43*Assembly!O$17+$BM43*Assembly!O$18+$BN43*Assembly!O$19+$BO43*Assembly!O$20+$BP43*Assembly!O$21+$BQ43*Assembly!O$22+$BR43*Assembly!O$23+$BS43*Assembly!O$24</f>
        <v>0</v>
      </c>
      <c r="CH43" s="504" t="str">
        <f>$AY43*Assembly!P$4+$AZ43*Assembly!P$5+$BA43*Assembly!P$6+$BB43*Assembly!P$7+$BC43*Assembly!P$8+$BD43*Assembly!P$9+$BE43*Assembly!P$10+$BF43*Assembly!P$11+$BG43*Assembly!P$12+$BH43*Assembly!P$13+$BI43*Assembly!P$14+$BJ43*Assembly!P$15+$BK43*Assembly!P$16+$BL43*Assembly!P$17+$BM43*Assembly!P$18+$BN43*Assembly!P$19+$BO43*Assembly!P$20+$BP43*Assembly!P$21+$BQ43*Assembly!P$22+$BR43*Assembly!P$23+$BS43*Assembly!P$24</f>
        <v>0</v>
      </c>
      <c r="CI43" s="504" t="str">
        <f>$AY43*Assembly!Q$4+$AZ43*Assembly!Q$5+$BA43*Assembly!Q$6+$BB43*Assembly!Q$7+$BC43*Assembly!Q$8+$BD43*Assembly!Q$9+$BE43*Assembly!Q$10+$BF43*Assembly!Q$11+$BG43*Assembly!Q$12+$BH43*Assembly!Q$13+$BI43*Assembly!Q$14+$BJ43*Assembly!Q$15+$BK43*Assembly!Q$16+$BL43*Assembly!Q$17+$BM43*Assembly!Q$18+$BN43*Assembly!Q$19+$BO43*Assembly!Q$20+$BP43*Assembly!Q$21+$BQ43*Assembly!Q$22+$BR43*Assembly!Q$23+$BS43*Assembly!Q$24</f>
        <v>1.2</v>
      </c>
      <c r="CJ43" s="507" t="str">
        <f>$AY43*Assembly!R$4+$AZ43*Assembly!R$5+$BA43*Assembly!R$6+$BB43*Assembly!R$7+$BC43*Assembly!R$8+$BD43*Assembly!R$9+$BE43*Assembly!R$10+$BF43*Assembly!R$11+$BG43*Assembly!R$12+$BH43*Assembly!R$13+$BI43*Assembly!R$14+$BJ43*Assembly!R$15+$BK43*Assembly!R$16+$BL43*Assembly!R$17+$BM43*Assembly!R$18+$BN43*Assembly!R$19+$BO43*Assembly!R$20+$BP43*Assembly!R$21+$BQ43*Assembly!R$22+$BR43*Assembly!R$23+$BS43*Assembly!R$24</f>
        <v>0</v>
      </c>
      <c r="CK43" s="504" t="str">
        <f>$AY43*Assembly!S$4+$AZ43*Assembly!S$5+$BA43*Assembly!S$6+$BB43*Assembly!S$7+$BC43*Assembly!S$8+$BD43*Assembly!S$9+$BE43*Assembly!S$10+$BF43*Assembly!S$11+$BG43*Assembly!S$12+$BH43*Assembly!S$13+$BI43*Assembly!S$14+$BJ43*Assembly!S$15+$BK43*Assembly!S$16+$BL43*Assembly!S$17+$BM43*Assembly!S$18+$BN43*Assembly!S$19+$BO43*Assembly!S$20+$BP43*Assembly!S$21+$BQ43*Assembly!S$22+$BR43*Assembly!S$23+$BS43*Assembly!S$24</f>
        <v>0</v>
      </c>
      <c r="CL43" s="504" t="str">
        <f>$AY43*Assembly!T$4+$AZ43*Assembly!T$5+$BA43*Assembly!T$6+$BB43*Assembly!T$7+$BC43*Assembly!T$8+$BD43*Assembly!T$9+$BE43*Assembly!T$10+$BF43*Assembly!T$11+$BG43*Assembly!T$12+$BH43*Assembly!T$13+$BI43*Assembly!T$14+$BJ43*Assembly!T$15+$BK43*Assembly!T$16+$BL43*Assembly!T$17+$BM43*Assembly!T$18+$BN43*Assembly!T$19+$BO43*Assembly!T$20+$BP43*Assembly!T$21+$BQ43*Assembly!T$22+$BR43*Assembly!T$23+$BS43*Assembly!T$24</f>
        <v>0</v>
      </c>
      <c r="CM43" s="504" t="str">
        <f>$AY43*Assembly!U$4+$AZ43*Assembly!U$5+$BA43*Assembly!U$6+$BB43*Assembly!U$7+$BC43*Assembly!U$8+$BD43*Assembly!U$9+$BE43*Assembly!U$10+$BF43*Assembly!U$11+$BG43*Assembly!U$12+$BH43*Assembly!U$13+$BI43*Assembly!U$14+$BJ43*Assembly!U$15+$BK43*Assembly!U$16+$BL43*Assembly!U$17+$BM43*Assembly!U$18+$BN43*Assembly!U$19+$BO43*Assembly!U$20+$BP43*Assembly!U$21+$BQ43*Assembly!U$22+$BR43*Assembly!U$23+$BS43*Assembly!U$24</f>
        <v>0</v>
      </c>
      <c r="CN43" s="507" t="str">
        <f>$AY43*Assembly!V$4+$AZ43*Assembly!V$5+$BA43*Assembly!V$6+$BB43*Assembly!V$7+$BC43*Assembly!V$8+$BD43*Assembly!V$9+$BE43*Assembly!V$10+$BF43*Assembly!V$11+$BG43*Assembly!V$12+$BH43*Assembly!V$13+$BI43*Assembly!V$14+$BJ43*Assembly!V$15+$BK43*Assembly!V$16+$BL43*Assembly!V$17+$BM43*Assembly!V$18+$BN43*Assembly!V$19+$BO43*Assembly!V$20+$BP43*Assembly!V$21+$BQ43*Assembly!V$22+$BR43*Assembly!V$23+$BS43*Assembly!V$24</f>
        <v>0</v>
      </c>
      <c r="CO43" s="507" t="str">
        <f>CE43*Refining!$F$3</f>
        <v>54</v>
      </c>
      <c r="CP43" s="507" t="str">
        <f>CF43*Refining!$F$4</f>
        <v>0</v>
      </c>
      <c r="CQ43" s="507" t="str">
        <f>CG43*Refining!$F$5</f>
        <v>0</v>
      </c>
      <c r="CR43" s="507" t="str">
        <f>CH43*Refining!$F$6</f>
        <v>0</v>
      </c>
      <c r="CS43" s="507" t="str">
        <f>CI43*Refining!$F$7</f>
        <v>2</v>
      </c>
      <c r="CT43" s="507" t="str">
        <f>CJ43*Refining!$F$8</f>
        <v>0</v>
      </c>
      <c r="CU43" s="507" t="str">
        <f>CK43*Refining!$F$9</f>
        <v>0</v>
      </c>
      <c r="CV43" s="507" t="str">
        <f>CL43*Refining!$F$10</f>
        <v>0</v>
      </c>
      <c r="CW43" s="507" t="str">
        <f>CM43*Refining!$F$11</f>
        <v>0</v>
      </c>
      <c r="CX43" s="507" t="str">
        <f>CN43*Refining!$F$12</f>
        <v>0</v>
      </c>
      <c r="CY43" s="481" t="str">
        <f t="shared" ref="CY43:DR43" si="173">IF(CE43 = 0, "", CE43)</f>
        <v>31</v>
      </c>
      <c r="CZ43" s="482" t="str">
        <f t="shared" si="173"/>
        <v/>
      </c>
      <c r="DA43" s="482" t="str">
        <f t="shared" si="173"/>
        <v/>
      </c>
      <c r="DB43" s="483" t="str">
        <f t="shared" si="173"/>
        <v/>
      </c>
      <c r="DC43" s="484" t="str">
        <f t="shared" si="173"/>
        <v>1.2</v>
      </c>
      <c r="DD43" s="482" t="str">
        <f t="shared" si="173"/>
        <v/>
      </c>
      <c r="DE43" s="484" t="str">
        <f t="shared" si="173"/>
        <v/>
      </c>
      <c r="DF43" s="484" t="str">
        <f t="shared" si="173"/>
        <v/>
      </c>
      <c r="DG43" s="482" t="str">
        <f t="shared" si="173"/>
        <v/>
      </c>
      <c r="DH43" s="485" t="str">
        <f t="shared" si="173"/>
        <v/>
      </c>
      <c r="DI43" s="481" t="str">
        <f t="shared" si="173"/>
        <v>54</v>
      </c>
      <c r="DJ43" s="482" t="str">
        <f t="shared" si="173"/>
        <v/>
      </c>
      <c r="DK43" s="482" t="str">
        <f t="shared" si="173"/>
        <v/>
      </c>
      <c r="DL43" s="482" t="str">
        <f t="shared" si="173"/>
        <v/>
      </c>
      <c r="DM43" s="486" t="str">
        <f t="shared" si="173"/>
        <v>2.1</v>
      </c>
      <c r="DN43" s="482" t="str">
        <f t="shared" si="173"/>
        <v/>
      </c>
      <c r="DO43" s="482" t="str">
        <f t="shared" si="173"/>
        <v/>
      </c>
      <c r="DP43" s="482" t="str">
        <f t="shared" si="173"/>
        <v/>
      </c>
      <c r="DQ43" s="482" t="str">
        <f t="shared" si="173"/>
        <v/>
      </c>
      <c r="DR43" s="485" t="str">
        <f t="shared" si="173"/>
        <v/>
      </c>
      <c r="DS43" s="487" t="str">
        <f t="shared" si="15"/>
        <v>32</v>
      </c>
      <c r="DT43" s="488" t="str">
        <f t="shared" si="16"/>
        <v>57</v>
      </c>
      <c r="DU43" s="474" t="str">
        <f>CY43*'Ores &amp; Ingots'!$C$3+CZ43*'Ores &amp; Ingots'!$C$4+DA43*'Ores &amp; Ingots'!$C$5+DB43*'Ores &amp; Ingots'!$C$6+DC43*'Ores &amp; Ingots'!$C$7+DD43*'Ores &amp; Ingots'!$C$8+DE43*'Ores &amp; Ingots'!$C$9+DF43*'Ores &amp; Ingots'!$C$10+DG43*'Ores &amp; Ingots'!$C$11+DH43*'Ores &amp; Ingots'!$C$12</f>
        <v>4</v>
      </c>
      <c r="DV43" s="474" t="str">
        <f>DI43*'Ores &amp; Ingots'!$B$3+DJ43*'Ores &amp; Ingots'!$B$4+DK43*'Ores &amp; Ingots'!$B$5+DL43*'Ores &amp; Ingots'!$B$6+DM43*'Ores &amp; Ingots'!$B$7+DN43*'Ores &amp; Ingots'!$B$8+DO43*'Ores &amp; Ingots'!$B$9+DP43*'Ores &amp; Ingots'!$B$10+DQ43*'Ores &amp; Ingots'!$B$11+DR43*'Ores &amp; Ingots'!$B$12</f>
        <v>21</v>
      </c>
      <c r="DW43" s="488" t="str">
        <f>CY43*Refining!$G$3+CZ43*Refining!$G$4+DA43*Refining!$G$5+DB43*Refining!$G$6+DC43*Refining!$G$7+DD43*Refining!$G$8+DE43*Refining!$G$9+DF43*Refining!$G$10+DG43*Refining!$G$11+DH43*Refining!$G$12</f>
        <v>3</v>
      </c>
      <c r="DX43" s="488" t="str">
        <f t="shared" si="17"/>
        <v>480</v>
      </c>
      <c r="DY43" s="489" t="str">
        <f t="shared" si="18"/>
        <v>0.0005</v>
      </c>
      <c r="DZ43" s="487" t="str">
        <f t="shared" si="19"/>
        <v>19</v>
      </c>
      <c r="EA43" s="486" t="str">
        <f t="shared" ref="EA43:EB43" si="174">DZ43/60</f>
        <v>0.3</v>
      </c>
      <c r="EB43" s="486" t="str">
        <f t="shared" si="174"/>
        <v>0.0</v>
      </c>
      <c r="EC43" s="490" t="str">
        <f t="shared" si="21"/>
        <v>0.00</v>
      </c>
      <c r="ED43" s="487" t="str">
        <f t="shared" si="22"/>
        <v>1,724</v>
      </c>
      <c r="EE43" s="486" t="str">
        <f t="shared" ref="EE43:EF43" si="175">ED43/1000</f>
        <v>1.7</v>
      </c>
      <c r="EF43" s="491" t="str">
        <f t="shared" si="175"/>
        <v>0.00</v>
      </c>
      <c r="EG43" s="492" t="str">
        <f t="shared" si="24"/>
        <v>0.0017</v>
      </c>
      <c r="EH43" s="225" t="s">
        <v>12</v>
      </c>
    </row>
    <row r="44">
      <c r="A44" s="323" t="s">
        <v>936</v>
      </c>
      <c r="B44" s="192" t="s">
        <v>937</v>
      </c>
      <c r="C44" s="193" t="s">
        <v>886</v>
      </c>
      <c r="D44" s="193">
        <v>2.0</v>
      </c>
      <c r="E44" s="193">
        <v>4.0</v>
      </c>
      <c r="F44" s="193">
        <v>2.0</v>
      </c>
      <c r="G44" s="511" t="str">
        <f t="shared" si="5"/>
        <v>250.000</v>
      </c>
      <c r="H44" s="512">
        <v>70.0</v>
      </c>
      <c r="I44" s="512">
        <v>70.0</v>
      </c>
      <c r="J44" s="512" t="str">
        <f>H44/Main!$D$9</f>
        <v>70</v>
      </c>
      <c r="K44" s="512" t="str">
        <f>I44/Main!$D$10</f>
        <v>70</v>
      </c>
      <c r="L44" s="513" t="str">
        <f t="shared" si="6"/>
        <v>1.0</v>
      </c>
      <c r="M44" s="513">
        <v>1.0</v>
      </c>
      <c r="N44" s="514">
        <v>1000.0</v>
      </c>
      <c r="O44" s="514">
        <v>560000.0</v>
      </c>
      <c r="P44" s="515"/>
      <c r="Q44" s="514">
        <v>4000.0</v>
      </c>
      <c r="R44" s="514" t="str">
        <f>Q44*Main!$D$6</f>
        <v>4,000</v>
      </c>
      <c r="S44" s="516"/>
      <c r="T44" s="516"/>
      <c r="U44" s="515"/>
      <c r="V44" s="515"/>
      <c r="W44" s="515"/>
      <c r="X44" s="515"/>
      <c r="Y44" s="515"/>
      <c r="Z44" s="515"/>
      <c r="AA44" s="515"/>
      <c r="AB44" s="515"/>
      <c r="AC44" s="517" t="s">
        <v>18</v>
      </c>
      <c r="AD44" s="401">
        <v>1200.0</v>
      </c>
      <c r="AE44" s="401">
        <v>0.0</v>
      </c>
      <c r="AF44" s="401">
        <v>0.0</v>
      </c>
      <c r="AG44" s="401">
        <v>20.0</v>
      </c>
      <c r="AH44" s="401">
        <v>40.0</v>
      </c>
      <c r="AI44" s="401">
        <v>0.0</v>
      </c>
      <c r="AJ44" s="401">
        <v>16.0</v>
      </c>
      <c r="AK44" s="496">
        <v>20.0</v>
      </c>
      <c r="AL44" s="401">
        <v>0.0</v>
      </c>
      <c r="AM44" s="401">
        <v>0.0</v>
      </c>
      <c r="AN44" s="401">
        <v>0.0</v>
      </c>
      <c r="AO44" s="401">
        <v>0.0</v>
      </c>
      <c r="AP44" s="401">
        <v>0.0</v>
      </c>
      <c r="AQ44" s="401">
        <v>0.0</v>
      </c>
      <c r="AR44" s="401">
        <v>0.0</v>
      </c>
      <c r="AS44" s="401">
        <v>0.0</v>
      </c>
      <c r="AT44" s="401">
        <v>0.0</v>
      </c>
      <c r="AU44" s="401">
        <v>0.0</v>
      </c>
      <c r="AV44" s="401">
        <v>0.0</v>
      </c>
      <c r="AW44" s="401">
        <v>0.0</v>
      </c>
      <c r="AX44" s="401">
        <v>0.0</v>
      </c>
      <c r="AY44" s="493" t="str">
        <f t="shared" ref="AY44:BS44" si="176">IF(AD44 = 0, "", AD44)</f>
        <v>1,200</v>
      </c>
      <c r="AZ44" s="397" t="str">
        <f t="shared" si="176"/>
        <v/>
      </c>
      <c r="BA44" s="397" t="str">
        <f t="shared" si="176"/>
        <v/>
      </c>
      <c r="BB44" s="397" t="str">
        <f t="shared" si="176"/>
        <v>20</v>
      </c>
      <c r="BC44" s="397" t="str">
        <f t="shared" si="176"/>
        <v>40</v>
      </c>
      <c r="BD44" s="397" t="str">
        <f t="shared" si="176"/>
        <v/>
      </c>
      <c r="BE44" s="397" t="str">
        <f t="shared" si="176"/>
        <v>16</v>
      </c>
      <c r="BF44" s="398" t="str">
        <f t="shared" si="176"/>
        <v>20</v>
      </c>
      <c r="BG44" s="397" t="str">
        <f t="shared" si="176"/>
        <v/>
      </c>
      <c r="BH44" s="397" t="str">
        <f t="shared" si="176"/>
        <v/>
      </c>
      <c r="BI44" s="397" t="str">
        <f t="shared" si="176"/>
        <v/>
      </c>
      <c r="BJ44" s="397" t="str">
        <f t="shared" si="176"/>
        <v/>
      </c>
      <c r="BK44" s="397" t="str">
        <f t="shared" si="176"/>
        <v/>
      </c>
      <c r="BL44" s="397" t="str">
        <f t="shared" si="176"/>
        <v/>
      </c>
      <c r="BM44" s="397" t="str">
        <f t="shared" si="176"/>
        <v/>
      </c>
      <c r="BN44" s="397" t="str">
        <f t="shared" si="176"/>
        <v/>
      </c>
      <c r="BO44" s="397" t="str">
        <f t="shared" si="176"/>
        <v/>
      </c>
      <c r="BP44" s="397" t="str">
        <f t="shared" si="176"/>
        <v/>
      </c>
      <c r="BQ44" s="397" t="str">
        <f t="shared" si="176"/>
        <v/>
      </c>
      <c r="BR44" s="397" t="str">
        <f t="shared" si="176"/>
        <v/>
      </c>
      <c r="BS44" s="399" t="str">
        <f t="shared" si="176"/>
        <v/>
      </c>
      <c r="BT44" s="400" t="str">
        <f>$AY44*Assembly!Y$4+$AZ44*Assembly!Y$5+$BA44*Assembly!Y$6+$BB44*Assembly!Y$7+$BC44*Assembly!Y$8+$BD44*Assembly!Y$9+$BE44*Assembly!Y$10+$BF44*Assembly!Y$11+$BG44*Assembly!Y$12+$BH44*Assembly!Y$13+$BI44*Assembly!Y$14+$BJ44*Assembly!Y$15+$BK44*Assembly!Y$16+$BL44*Assembly!Y$17+$BM44*Assembly!Y$18+$BN44*Assembly!Y$19+$BO44*Assembly!Y$20+$BP44*Assembly!Y$21+$BQ44*Assembly!Y$22+$BR44*Assembly!Y$23+$BS44*Assembly!Y$24</f>
        <v>25,208</v>
      </c>
      <c r="BU44" s="401" t="str">
        <f t="shared" si="8"/>
        <v>101</v>
      </c>
      <c r="BV44" s="401" t="str">
        <f>$AY44*Assembly!AC$4+$AZ44*Assembly!AC$5+$BA44*Assembly!AC$6+$BB44*Assembly!AC$7+$BC44*Assembly!AC$8+$BD44*Assembly!AC$9+$BE44*Assembly!AC$10+$BF44*Assembly!AC$11+$BG44*Assembly!AC$12+$BH44*Assembly!AC$13+$BI44*Assembly!AC$14+$BJ44*Assembly!AC$15+$BK44*Assembly!AC$16+$BL44*Assembly!AC$17+$BM44*Assembly!AC$18+$BN44*Assembly!AC$19+$BO44*Assembly!AC$20+$BP44*Assembly!AC$21+$BQ44*Assembly!AC$22+$BR44*Assembly!AC$23+$BS44*Assembly!AC$24</f>
        <v>123,060</v>
      </c>
      <c r="BW44" s="402" t="str">
        <f t="shared" si="9"/>
        <v>4.88</v>
      </c>
      <c r="BX44" s="403" t="str">
        <f t="shared" si="10"/>
        <v>492</v>
      </c>
      <c r="BY44" s="404" t="str">
        <f t="shared" si="11"/>
        <v>1220.4</v>
      </c>
      <c r="BZ44" s="405" t="str">
        <f t="shared" ref="BZ44:BZ52" si="181">IF(R44 = "?", "?", R44/BT44)</f>
        <v>0.2 W</v>
      </c>
      <c r="CA44" s="401" t="str">
        <f>$AY44*Assembly!X$4+$AZ44*Assembly!X$5+$BA44*Assembly!X$6+$BB44*Assembly!X$7+$BC44*Assembly!X$8+$BD44*Assembly!X$9+$BE44*Assembly!X$10+$BF44*Assembly!X$11+$BG44*Assembly!X$12+$BH44*Assembly!X$13+$BI44*Assembly!X$14+$BJ44*Assembly!X$15+$BK44*Assembly!X$16+$BL44*Assembly!X$17+$BM44*Assembly!X$18+$BN44*Assembly!X$19+$BO44*Assembly!X$20+$BP44*Assembly!X$21+$BQ44*Assembly!X$22+$BR44*Assembly!X$23+$BS44*Assembly!X$24</f>
        <v>1,416</v>
      </c>
      <c r="CB44" s="401" t="str">
        <f t="shared" si="12"/>
        <v>220,267</v>
      </c>
      <c r="CC44" s="406" t="str">
        <f t="shared" si="13"/>
        <v>0.2203</v>
      </c>
      <c r="CD44" s="407" t="str">
        <f>$AY44*Assembly!AB$4+$AZ44*Assembly!AB$5+$BA44*Assembly!AB$6+$BB44*Assembly!AB$7+$BC44*Assembly!AB$8+$BD44*Assembly!AB$9+$BE44*Assembly!AB$10+$BF44*Assembly!AB$11+$BG44*Assembly!AB$12+$BH44*Assembly!AB$13+$BI44*Assembly!AB$14+$BJ44*Assembly!AB$15+$BK44*Assembly!AB$16+$BL44*Assembly!AB$17+$BM44*Assembly!AB$18+$BN44*Assembly!AB$19+$BO44*Assembly!AB$20+$BP44*Assembly!AB$21+$BQ44*Assembly!AB$22+$BR44*Assembly!AB$23+$BS44*Assembly!AB$24</f>
        <v>4,588</v>
      </c>
      <c r="CE44" s="514" t="str">
        <f>$AY44*Assembly!M$4+$AZ44*Assembly!M$5+$BA44*Assembly!M$6+$BB44*Assembly!M$7+$BC44*Assembly!M$8+$BD44*Assembly!M$9+$BE44*Assembly!M$10+$BF44*Assembly!M$11+$BG44*Assembly!M$12+$BH44*Assembly!M$13+$BI44*Assembly!M$14+$BJ44*Assembly!M$15+$BK44*Assembly!M$16+$BL44*Assembly!M$17+$BM44*Assembly!M$18+$BN44*Assembly!M$19+$BO44*Assembly!M$20+$BP44*Assembly!M$21+$BQ44*Assembly!M$22+$BR44*Assembly!M$23+$BS44*Assembly!M$24</f>
        <v>26,530</v>
      </c>
      <c r="CF44" s="514" t="str">
        <f>$AY44*Assembly!N$4+$AZ44*Assembly!N$5+$BA44*Assembly!N$6+$BB44*Assembly!N$7+$BC44*Assembly!N$8+$BD44*Assembly!N$9+$BE44*Assembly!N$10+$BF44*Assembly!N$11+$BG44*Assembly!N$12+$BH44*Assembly!N$13+$BI44*Assembly!N$14+$BJ44*Assembly!N$15+$BK44*Assembly!N$16+$BL44*Assembly!N$17+$BM44*Assembly!N$18+$BN44*Assembly!N$19+$BO44*Assembly!N$20+$BP44*Assembly!N$21+$BQ44*Assembly!N$22+$BR44*Assembly!N$23+$BS44*Assembly!N$24</f>
        <v>80</v>
      </c>
      <c r="CG44" s="514" t="str">
        <f>$AY44*Assembly!O$4+$AZ44*Assembly!O$5+$BA44*Assembly!O$6+$BB44*Assembly!O$7+$BC44*Assembly!O$8+$BD44*Assembly!O$9+$BE44*Assembly!O$10+$BF44*Assembly!O$11+$BG44*Assembly!O$12+$BH44*Assembly!O$13+$BI44*Assembly!O$14+$BJ44*Assembly!O$15+$BK44*Assembly!O$16+$BL44*Assembly!O$17+$BM44*Assembly!O$18+$BN44*Assembly!O$19+$BO44*Assembly!O$20+$BP44*Assembly!O$21+$BQ44*Assembly!O$22+$BR44*Assembly!O$23+$BS44*Assembly!O$24</f>
        <v>0</v>
      </c>
      <c r="CH44" s="512" t="str">
        <f>$AY44*Assembly!P$4+$AZ44*Assembly!P$5+$BA44*Assembly!P$6+$BB44*Assembly!P$7+$BC44*Assembly!P$8+$BD44*Assembly!P$9+$BE44*Assembly!P$10+$BF44*Assembly!P$11+$BG44*Assembly!P$12+$BH44*Assembly!P$13+$BI44*Assembly!P$14+$BJ44*Assembly!P$15+$BK44*Assembly!P$16+$BL44*Assembly!P$17+$BM44*Assembly!P$18+$BN44*Assembly!P$19+$BO44*Assembly!P$20+$BP44*Assembly!P$21+$BQ44*Assembly!P$22+$BR44*Assembly!P$23+$BS44*Assembly!P$24</f>
        <v>0</v>
      </c>
      <c r="CI44" s="512" t="str">
        <f>$AY44*Assembly!Q$4+$AZ44*Assembly!Q$5+$BA44*Assembly!Q$6+$BB44*Assembly!Q$7+$BC44*Assembly!Q$8+$BD44*Assembly!Q$9+$BE44*Assembly!Q$10+$BF44*Assembly!Q$11+$BG44*Assembly!Q$12+$BH44*Assembly!Q$13+$BI44*Assembly!Q$14+$BJ44*Assembly!Q$15+$BK44*Assembly!Q$16+$BL44*Assembly!Q$17+$BM44*Assembly!Q$18+$BN44*Assembly!Q$19+$BO44*Assembly!Q$20+$BP44*Assembly!Q$21+$BQ44*Assembly!Q$22+$BR44*Assembly!Q$23+$BS44*Assembly!Q$24</f>
        <v>4</v>
      </c>
      <c r="CJ44" s="514" t="str">
        <f>$AY44*Assembly!R$4+$AZ44*Assembly!R$5+$BA44*Assembly!R$6+$BB44*Assembly!R$7+$BC44*Assembly!R$8+$BD44*Assembly!R$9+$BE44*Assembly!R$10+$BF44*Assembly!R$11+$BG44*Assembly!R$12+$BH44*Assembly!R$13+$BI44*Assembly!R$14+$BJ44*Assembly!R$15+$BK44*Assembly!R$16+$BL44*Assembly!R$17+$BM44*Assembly!R$18+$BN44*Assembly!R$19+$BO44*Assembly!R$20+$BP44*Assembly!R$21+$BQ44*Assembly!R$22+$BR44*Assembly!R$23+$BS44*Assembly!R$24</f>
        <v>0</v>
      </c>
      <c r="CK44" s="512" t="str">
        <f>$AY44*Assembly!S$4+$AZ44*Assembly!S$5+$BA44*Assembly!S$6+$BB44*Assembly!S$7+$BC44*Assembly!S$8+$BD44*Assembly!S$9+$BE44*Assembly!S$10+$BF44*Assembly!S$11+$BG44*Assembly!S$12+$BH44*Assembly!S$13+$BI44*Assembly!S$14+$BJ44*Assembly!S$15+$BK44*Assembly!S$16+$BL44*Assembly!S$17+$BM44*Assembly!S$18+$BN44*Assembly!S$19+$BO44*Assembly!S$20+$BP44*Assembly!S$21+$BQ44*Assembly!S$22+$BR44*Assembly!S$23+$BS44*Assembly!S$24</f>
        <v>0</v>
      </c>
      <c r="CL44" s="512" t="str">
        <f>$AY44*Assembly!T$4+$AZ44*Assembly!T$5+$BA44*Assembly!T$6+$BB44*Assembly!T$7+$BC44*Assembly!T$8+$BD44*Assembly!T$9+$BE44*Assembly!T$10+$BF44*Assembly!T$11+$BG44*Assembly!T$12+$BH44*Assembly!T$13+$BI44*Assembly!T$14+$BJ44*Assembly!T$15+$BK44*Assembly!T$16+$BL44*Assembly!T$17+$BM44*Assembly!T$18+$BN44*Assembly!T$19+$BO44*Assembly!T$20+$BP44*Assembly!T$21+$BQ44*Assembly!T$22+$BR44*Assembly!T$23+$BS44*Assembly!T$24</f>
        <v>0</v>
      </c>
      <c r="CM44" s="512" t="str">
        <f>$AY44*Assembly!U$4+$AZ44*Assembly!U$5+$BA44*Assembly!U$6+$BB44*Assembly!U$7+$BC44*Assembly!U$8+$BD44*Assembly!U$9+$BE44*Assembly!U$10+$BF44*Assembly!U$11+$BG44*Assembly!U$12+$BH44*Assembly!U$13+$BI44*Assembly!U$14+$BJ44*Assembly!U$15+$BK44*Assembly!U$16+$BL44*Assembly!U$17+$BM44*Assembly!U$18+$BN44*Assembly!U$19+$BO44*Assembly!U$20+$BP44*Assembly!U$21+$BQ44*Assembly!U$22+$BR44*Assembly!U$23+$BS44*Assembly!U$24</f>
        <v>0</v>
      </c>
      <c r="CN44" s="514" t="str">
        <f>$AY44*Assembly!V$4+$AZ44*Assembly!V$5+$BA44*Assembly!V$6+$BB44*Assembly!V$7+$BC44*Assembly!V$8+$BD44*Assembly!V$9+$BE44*Assembly!V$10+$BF44*Assembly!V$11+$BG44*Assembly!V$12+$BH44*Assembly!V$13+$BI44*Assembly!V$14+$BJ44*Assembly!V$15+$BK44*Assembly!V$16+$BL44*Assembly!V$17+$BM44*Assembly!V$18+$BN44*Assembly!V$19+$BO44*Assembly!V$20+$BP44*Assembly!V$21+$BQ44*Assembly!V$22+$BR44*Assembly!V$23+$BS44*Assembly!V$24</f>
        <v>0</v>
      </c>
      <c r="CO44" s="514" t="str">
        <f>CE44*Refining!$F$3</f>
        <v>47,375</v>
      </c>
      <c r="CP44" s="514" t="str">
        <f>CF44*Refining!$F$4</f>
        <v>250</v>
      </c>
      <c r="CQ44" s="514" t="str">
        <f>CG44*Refining!$F$5</f>
        <v>0</v>
      </c>
      <c r="CR44" s="514" t="str">
        <f>CH44*Refining!$F$6</f>
        <v>0</v>
      </c>
      <c r="CS44" s="514" t="str">
        <f>CI44*Refining!$F$7</f>
        <v>7</v>
      </c>
      <c r="CT44" s="514" t="str">
        <f>CJ44*Refining!$F$8</f>
        <v>0</v>
      </c>
      <c r="CU44" s="514" t="str">
        <f>CK44*Refining!$F$9</f>
        <v>0</v>
      </c>
      <c r="CV44" s="514" t="str">
        <f>CL44*Refining!$F$10</f>
        <v>0</v>
      </c>
      <c r="CW44" s="514" t="str">
        <f>CM44*Refining!$F$11</f>
        <v>0</v>
      </c>
      <c r="CX44" s="514" t="str">
        <f>CN44*Refining!$F$12</f>
        <v>0</v>
      </c>
      <c r="CY44" s="408" t="str">
        <f t="shared" ref="CY44:DR44" si="177">IF(CE44 = 0, "", CE44)</f>
        <v>26,530</v>
      </c>
      <c r="CZ44" s="409" t="str">
        <f t="shared" si="177"/>
        <v>80</v>
      </c>
      <c r="DA44" s="409" t="str">
        <f t="shared" si="177"/>
        <v/>
      </c>
      <c r="DB44" s="410" t="str">
        <f t="shared" si="177"/>
        <v/>
      </c>
      <c r="DC44" s="411" t="str">
        <f t="shared" si="177"/>
        <v>4.0</v>
      </c>
      <c r="DD44" s="409" t="str">
        <f t="shared" si="177"/>
        <v/>
      </c>
      <c r="DE44" s="411" t="str">
        <f t="shared" si="177"/>
        <v/>
      </c>
      <c r="DF44" s="411" t="str">
        <f t="shared" si="177"/>
        <v/>
      </c>
      <c r="DG44" s="409" t="str">
        <f t="shared" si="177"/>
        <v/>
      </c>
      <c r="DH44" s="412" t="str">
        <f t="shared" si="177"/>
        <v/>
      </c>
      <c r="DI44" s="408" t="str">
        <f t="shared" si="177"/>
        <v>47,375</v>
      </c>
      <c r="DJ44" s="409" t="str">
        <f t="shared" si="177"/>
        <v>250</v>
      </c>
      <c r="DK44" s="409" t="str">
        <f t="shared" si="177"/>
        <v/>
      </c>
      <c r="DL44" s="409" t="str">
        <f t="shared" si="177"/>
        <v/>
      </c>
      <c r="DM44" s="413" t="str">
        <f t="shared" si="177"/>
        <v>7.1</v>
      </c>
      <c r="DN44" s="409" t="str">
        <f t="shared" si="177"/>
        <v/>
      </c>
      <c r="DO44" s="409" t="str">
        <f t="shared" si="177"/>
        <v/>
      </c>
      <c r="DP44" s="409" t="str">
        <f t="shared" si="177"/>
        <v/>
      </c>
      <c r="DQ44" s="409" t="str">
        <f t="shared" si="177"/>
        <v/>
      </c>
      <c r="DR44" s="412" t="str">
        <f t="shared" si="177"/>
        <v/>
      </c>
      <c r="DS44" s="414" t="str">
        <f t="shared" si="15"/>
        <v>26,614</v>
      </c>
      <c r="DT44" s="415" t="str">
        <f t="shared" si="16"/>
        <v>47,632</v>
      </c>
      <c r="DU44" s="401" t="str">
        <f>CY44*'Ores &amp; Ingots'!$C$3+CZ44*'Ores &amp; Ingots'!$C$4+DA44*'Ores &amp; Ingots'!$C$5+DB44*'Ores &amp; Ingots'!$C$6+DC44*'Ores &amp; Ingots'!$C$7+DD44*'Ores &amp; Ingots'!$C$8+DE44*'Ores &amp; Ingots'!$C$9+DF44*'Ores &amp; Ingots'!$C$10+DG44*'Ores &amp; Ingots'!$C$11+DH44*'Ores &amp; Ingots'!$C$12</f>
        <v>3,380</v>
      </c>
      <c r="DV44" s="401" t="str">
        <f>DI44*'Ores &amp; Ingots'!$B$3+DJ44*'Ores &amp; Ingots'!$B$4+DK44*'Ores &amp; Ingots'!$B$5+DL44*'Ores &amp; Ingots'!$B$6+DM44*'Ores &amp; Ingots'!$B$7+DN44*'Ores &amp; Ingots'!$B$8+DO44*'Ores &amp; Ingots'!$B$9+DP44*'Ores &amp; Ingots'!$B$10+DQ44*'Ores &amp; Ingots'!$B$11+DR44*'Ores &amp; Ingots'!$B$12</f>
        <v>17,624</v>
      </c>
      <c r="DW44" s="415" t="str">
        <f>CY44*Refining!$G$3+CZ44*Refining!$G$4+DA44*Refining!$G$5+DB44*Refining!$G$6+DC44*Refining!$G$7+DD44*Refining!$G$8+DE44*Refining!$G$9+DF44*Refining!$G$10+DG44*Refining!$G$11+DH44*Refining!$G$12</f>
        <v>2,210</v>
      </c>
      <c r="DX44" s="415" t="str">
        <f t="shared" si="17"/>
        <v>343,782</v>
      </c>
      <c r="DY44" s="416" t="str">
        <f t="shared" si="18"/>
        <v>0.3438</v>
      </c>
      <c r="DZ44" s="414" t="str">
        <f t="shared" si="19"/>
        <v>3,696</v>
      </c>
      <c r="EA44" s="413" t="str">
        <f t="shared" ref="EA44:EB44" si="178">DZ44/60</f>
        <v>61.6</v>
      </c>
      <c r="EB44" s="413" t="str">
        <f t="shared" si="178"/>
        <v>1.0</v>
      </c>
      <c r="EC44" s="417" t="str">
        <f t="shared" si="21"/>
        <v>0.04</v>
      </c>
      <c r="ED44" s="414" t="str">
        <f t="shared" si="22"/>
        <v>564,049</v>
      </c>
      <c r="EE44" s="413" t="str">
        <f t="shared" ref="EE44:EF44" si="179">ED44/1000</f>
        <v>564.0</v>
      </c>
      <c r="EF44" s="418" t="str">
        <f t="shared" si="179"/>
        <v>0.56</v>
      </c>
      <c r="EG44" s="419" t="str">
        <f t="shared" si="24"/>
        <v>0.5640</v>
      </c>
      <c r="EH44" s="225">
        <v>3489.0</v>
      </c>
    </row>
    <row r="45">
      <c r="A45" s="33"/>
      <c r="B45" s="226" t="s">
        <v>938</v>
      </c>
      <c r="C45" s="227" t="s">
        <v>886</v>
      </c>
      <c r="D45" s="227">
        <v>1.0</v>
      </c>
      <c r="E45" s="227">
        <v>2.0</v>
      </c>
      <c r="F45" s="227">
        <v>1.0</v>
      </c>
      <c r="G45" s="453" t="str">
        <f t="shared" si="5"/>
        <v>31.250</v>
      </c>
      <c r="H45" s="454">
        <v>20.0</v>
      </c>
      <c r="I45" s="454">
        <v>20.0</v>
      </c>
      <c r="J45" s="454" t="str">
        <f>H45/Main!$D$9</f>
        <v>20</v>
      </c>
      <c r="K45" s="454" t="str">
        <f>I45/Main!$D$10</f>
        <v>20</v>
      </c>
      <c r="L45" s="455" t="str">
        <f t="shared" si="6"/>
        <v>1.0</v>
      </c>
      <c r="M45" s="455">
        <v>1.0</v>
      </c>
      <c r="N45" s="457">
        <v>1000.0</v>
      </c>
      <c r="O45" s="457">
        <v>330000.0</v>
      </c>
      <c r="P45" s="456"/>
      <c r="Q45" s="457">
        <v>4000.0</v>
      </c>
      <c r="R45" s="457" t="str">
        <f>Q45*Main!$D$6</f>
        <v>4,000</v>
      </c>
      <c r="S45" s="458"/>
      <c r="T45" s="458"/>
      <c r="U45" s="456"/>
      <c r="V45" s="456"/>
      <c r="W45" s="456"/>
      <c r="X45" s="456"/>
      <c r="Y45" s="456"/>
      <c r="Z45" s="456"/>
      <c r="AA45" s="456"/>
      <c r="AB45" s="456"/>
      <c r="AC45" s="459" t="s">
        <v>920</v>
      </c>
      <c r="AD45" s="434">
        <v>120.0</v>
      </c>
      <c r="AE45" s="434">
        <v>0.0</v>
      </c>
      <c r="AF45" s="434">
        <v>0.0</v>
      </c>
      <c r="AG45" s="434">
        <v>2.0</v>
      </c>
      <c r="AH45" s="434">
        <v>5.0</v>
      </c>
      <c r="AI45" s="434">
        <v>0.0</v>
      </c>
      <c r="AJ45" s="434">
        <v>4.0</v>
      </c>
      <c r="AK45" s="498">
        <v>5.0</v>
      </c>
      <c r="AL45" s="434">
        <v>0.0</v>
      </c>
      <c r="AM45" s="434">
        <v>0.0</v>
      </c>
      <c r="AN45" s="434">
        <v>0.0</v>
      </c>
      <c r="AO45" s="434">
        <v>0.0</v>
      </c>
      <c r="AP45" s="434">
        <v>0.0</v>
      </c>
      <c r="AQ45" s="434">
        <v>0.0</v>
      </c>
      <c r="AR45" s="434">
        <v>0.0</v>
      </c>
      <c r="AS45" s="434">
        <v>0.0</v>
      </c>
      <c r="AT45" s="434">
        <v>0.0</v>
      </c>
      <c r="AU45" s="434">
        <v>0.0</v>
      </c>
      <c r="AV45" s="434">
        <v>0.0</v>
      </c>
      <c r="AW45" s="434">
        <v>0.0</v>
      </c>
      <c r="AX45" s="434">
        <v>0.0</v>
      </c>
      <c r="AY45" s="429" t="str">
        <f t="shared" ref="AY45:BS45" si="180">IF(AD45 = 0, "", AD45)</f>
        <v>120</v>
      </c>
      <c r="AZ45" s="430" t="str">
        <f t="shared" si="180"/>
        <v/>
      </c>
      <c r="BA45" s="430" t="str">
        <f t="shared" si="180"/>
        <v/>
      </c>
      <c r="BB45" s="430" t="str">
        <f t="shared" si="180"/>
        <v>2</v>
      </c>
      <c r="BC45" s="430" t="str">
        <f t="shared" si="180"/>
        <v>5</v>
      </c>
      <c r="BD45" s="430" t="str">
        <f t="shared" si="180"/>
        <v/>
      </c>
      <c r="BE45" s="430" t="str">
        <f t="shared" si="180"/>
        <v>4</v>
      </c>
      <c r="BF45" s="431" t="str">
        <f t="shared" si="180"/>
        <v>5</v>
      </c>
      <c r="BG45" s="430" t="str">
        <f t="shared" si="180"/>
        <v/>
      </c>
      <c r="BH45" s="430" t="str">
        <f t="shared" si="180"/>
        <v/>
      </c>
      <c r="BI45" s="430" t="str">
        <f t="shared" si="180"/>
        <v/>
      </c>
      <c r="BJ45" s="430" t="str">
        <f t="shared" si="180"/>
        <v/>
      </c>
      <c r="BK45" s="430" t="str">
        <f t="shared" si="180"/>
        <v/>
      </c>
      <c r="BL45" s="430" t="str">
        <f t="shared" si="180"/>
        <v/>
      </c>
      <c r="BM45" s="430" t="str">
        <f t="shared" si="180"/>
        <v/>
      </c>
      <c r="BN45" s="430" t="str">
        <f t="shared" si="180"/>
        <v/>
      </c>
      <c r="BO45" s="430" t="str">
        <f t="shared" si="180"/>
        <v/>
      </c>
      <c r="BP45" s="430" t="str">
        <f t="shared" si="180"/>
        <v/>
      </c>
      <c r="BQ45" s="430" t="str">
        <f t="shared" si="180"/>
        <v/>
      </c>
      <c r="BR45" s="430" t="str">
        <f t="shared" si="180"/>
        <v/>
      </c>
      <c r="BS45" s="432" t="str">
        <f t="shared" si="180"/>
        <v/>
      </c>
      <c r="BT45" s="433" t="str">
        <f>$AY45*Assembly!Y$4+$AZ45*Assembly!Y$5+$BA45*Assembly!Y$6+$BB45*Assembly!Y$7+$BC45*Assembly!Y$8+$BD45*Assembly!Y$9+$BE45*Assembly!Y$10+$BF45*Assembly!Y$11+$BG45*Assembly!Y$12+$BH45*Assembly!Y$13+$BI45*Assembly!Y$14+$BJ45*Assembly!Y$15+$BK45*Assembly!Y$16+$BL45*Assembly!Y$17+$BM45*Assembly!Y$18+$BN45*Assembly!Y$19+$BO45*Assembly!Y$20+$BP45*Assembly!Y$21+$BQ45*Assembly!Y$22+$BR45*Assembly!Y$23+$BS45*Assembly!Y$24</f>
        <v>2,587</v>
      </c>
      <c r="BU45" s="434" t="str">
        <f t="shared" si="8"/>
        <v>83</v>
      </c>
      <c r="BV45" s="434" t="str">
        <f>$AY45*Assembly!AC$4+$AZ45*Assembly!AC$5+$BA45*Assembly!AC$6+$BB45*Assembly!AC$7+$BC45*Assembly!AC$8+$BD45*Assembly!AC$9+$BE45*Assembly!AC$10+$BF45*Assembly!AC$11+$BG45*Assembly!AC$12+$BH45*Assembly!AC$13+$BI45*Assembly!AC$14+$BJ45*Assembly!AC$15+$BK45*Assembly!AC$16+$BL45*Assembly!AC$17+$BM45*Assembly!AC$18+$BN45*Assembly!AC$19+$BO45*Assembly!AC$20+$BP45*Assembly!AC$21+$BQ45*Assembly!AC$22+$BR45*Assembly!AC$23+$BS45*Assembly!AC$24</f>
        <v>12,435</v>
      </c>
      <c r="BW45" s="435" t="str">
        <f t="shared" si="9"/>
        <v>4.81</v>
      </c>
      <c r="BX45" s="436" t="str">
        <f t="shared" si="10"/>
        <v>398</v>
      </c>
      <c r="BY45" s="437" t="str">
        <f t="shared" si="11"/>
        <v>150.2</v>
      </c>
      <c r="BZ45" s="438" t="str">
        <f t="shared" si="181"/>
        <v>1.5 W</v>
      </c>
      <c r="CA45" s="434" t="str">
        <f>$AY45*Assembly!X$4+$AZ45*Assembly!X$5+$BA45*Assembly!X$6+$BB45*Assembly!X$7+$BC45*Assembly!X$8+$BD45*Assembly!X$9+$BE45*Assembly!X$10+$BF45*Assembly!X$11+$BG45*Assembly!X$12+$BH45*Assembly!X$13+$BI45*Assembly!X$14+$BJ45*Assembly!X$15+$BK45*Assembly!X$16+$BL45*Assembly!X$17+$BM45*Assembly!X$18+$BN45*Assembly!X$19+$BO45*Assembly!X$20+$BP45*Assembly!X$21+$BQ45*Assembly!X$22+$BR45*Assembly!X$23+$BS45*Assembly!X$24</f>
        <v>151</v>
      </c>
      <c r="CB45" s="434" t="str">
        <f t="shared" si="12"/>
        <v>23,489</v>
      </c>
      <c r="CC45" s="439" t="str">
        <f t="shared" si="13"/>
        <v>0.0235</v>
      </c>
      <c r="CD45" s="440" t="str">
        <f>$AY45*Assembly!AB$4+$AZ45*Assembly!AB$5+$BA45*Assembly!AB$6+$BB45*Assembly!AB$7+$BC45*Assembly!AB$8+$BD45*Assembly!AB$9+$BE45*Assembly!AB$10+$BF45*Assembly!AB$11+$BG45*Assembly!AB$12+$BH45*Assembly!AB$13+$BI45*Assembly!AB$14+$BJ45*Assembly!AB$15+$BK45*Assembly!AB$16+$BL45*Assembly!AB$17+$BM45*Assembly!AB$18+$BN45*Assembly!AB$19+$BO45*Assembly!AB$20+$BP45*Assembly!AB$21+$BQ45*Assembly!AB$22+$BR45*Assembly!AB$23+$BS45*Assembly!AB$24</f>
        <v>483</v>
      </c>
      <c r="CE45" s="457" t="str">
        <f>$AY45*Assembly!M$4+$AZ45*Assembly!M$5+$BA45*Assembly!M$6+$BB45*Assembly!M$7+$BC45*Assembly!M$8+$BD45*Assembly!M$9+$BE45*Assembly!M$10+$BF45*Assembly!M$11+$BG45*Assembly!M$12+$BH45*Assembly!M$13+$BI45*Assembly!M$14+$BJ45*Assembly!M$15+$BK45*Assembly!M$16+$BL45*Assembly!M$17+$BM45*Assembly!M$18+$BN45*Assembly!M$19+$BO45*Assembly!M$20+$BP45*Assembly!M$21+$BQ45*Assembly!M$22+$BR45*Assembly!M$23+$BS45*Assembly!M$24</f>
        <v>2,713</v>
      </c>
      <c r="CF45" s="457" t="str">
        <f>$AY45*Assembly!N$4+$AZ45*Assembly!N$5+$BA45*Assembly!N$6+$BB45*Assembly!N$7+$BC45*Assembly!N$8+$BD45*Assembly!N$9+$BE45*Assembly!N$10+$BF45*Assembly!N$11+$BG45*Assembly!N$12+$BH45*Assembly!N$13+$BI45*Assembly!N$14+$BJ45*Assembly!N$15+$BK45*Assembly!N$16+$BL45*Assembly!N$17+$BM45*Assembly!N$18+$BN45*Assembly!N$19+$BO45*Assembly!N$20+$BP45*Assembly!N$21+$BQ45*Assembly!N$22+$BR45*Assembly!N$23+$BS45*Assembly!N$24</f>
        <v>20</v>
      </c>
      <c r="CG45" s="457" t="str">
        <f>$AY45*Assembly!O$4+$AZ45*Assembly!O$5+$BA45*Assembly!O$6+$BB45*Assembly!O$7+$BC45*Assembly!O$8+$BD45*Assembly!O$9+$BE45*Assembly!O$10+$BF45*Assembly!O$11+$BG45*Assembly!O$12+$BH45*Assembly!O$13+$BI45*Assembly!O$14+$BJ45*Assembly!O$15+$BK45*Assembly!O$16+$BL45*Assembly!O$17+$BM45*Assembly!O$18+$BN45*Assembly!O$19+$BO45*Assembly!O$20+$BP45*Assembly!O$21+$BQ45*Assembly!O$22+$BR45*Assembly!O$23+$BS45*Assembly!O$24</f>
        <v>0</v>
      </c>
      <c r="CH45" s="454" t="str">
        <f>$AY45*Assembly!P$4+$AZ45*Assembly!P$5+$BA45*Assembly!P$6+$BB45*Assembly!P$7+$BC45*Assembly!P$8+$BD45*Assembly!P$9+$BE45*Assembly!P$10+$BF45*Assembly!P$11+$BG45*Assembly!P$12+$BH45*Assembly!P$13+$BI45*Assembly!P$14+$BJ45*Assembly!P$15+$BK45*Assembly!P$16+$BL45*Assembly!P$17+$BM45*Assembly!P$18+$BN45*Assembly!P$19+$BO45*Assembly!P$20+$BP45*Assembly!P$21+$BQ45*Assembly!P$22+$BR45*Assembly!P$23+$BS45*Assembly!P$24</f>
        <v>0</v>
      </c>
      <c r="CI45" s="454" t="str">
        <f>$AY45*Assembly!Q$4+$AZ45*Assembly!Q$5+$BA45*Assembly!Q$6+$BB45*Assembly!Q$7+$BC45*Assembly!Q$8+$BD45*Assembly!Q$9+$BE45*Assembly!Q$10+$BF45*Assembly!Q$11+$BG45*Assembly!Q$12+$BH45*Assembly!Q$13+$BI45*Assembly!Q$14+$BJ45*Assembly!Q$15+$BK45*Assembly!Q$16+$BL45*Assembly!Q$17+$BM45*Assembly!Q$18+$BN45*Assembly!Q$19+$BO45*Assembly!Q$20+$BP45*Assembly!Q$21+$BQ45*Assembly!Q$22+$BR45*Assembly!Q$23+$BS45*Assembly!Q$24</f>
        <v>1</v>
      </c>
      <c r="CJ45" s="457" t="str">
        <f>$AY45*Assembly!R$4+$AZ45*Assembly!R$5+$BA45*Assembly!R$6+$BB45*Assembly!R$7+$BC45*Assembly!R$8+$BD45*Assembly!R$9+$BE45*Assembly!R$10+$BF45*Assembly!R$11+$BG45*Assembly!R$12+$BH45*Assembly!R$13+$BI45*Assembly!R$14+$BJ45*Assembly!R$15+$BK45*Assembly!R$16+$BL45*Assembly!R$17+$BM45*Assembly!R$18+$BN45*Assembly!R$19+$BO45*Assembly!R$20+$BP45*Assembly!R$21+$BQ45*Assembly!R$22+$BR45*Assembly!R$23+$BS45*Assembly!R$24</f>
        <v>0</v>
      </c>
      <c r="CK45" s="454" t="str">
        <f>$AY45*Assembly!S$4+$AZ45*Assembly!S$5+$BA45*Assembly!S$6+$BB45*Assembly!S$7+$BC45*Assembly!S$8+$BD45*Assembly!S$9+$BE45*Assembly!S$10+$BF45*Assembly!S$11+$BG45*Assembly!S$12+$BH45*Assembly!S$13+$BI45*Assembly!S$14+$BJ45*Assembly!S$15+$BK45*Assembly!S$16+$BL45*Assembly!S$17+$BM45*Assembly!S$18+$BN45*Assembly!S$19+$BO45*Assembly!S$20+$BP45*Assembly!S$21+$BQ45*Assembly!S$22+$BR45*Assembly!S$23+$BS45*Assembly!S$24</f>
        <v>0</v>
      </c>
      <c r="CL45" s="454" t="str">
        <f>$AY45*Assembly!T$4+$AZ45*Assembly!T$5+$BA45*Assembly!T$6+$BB45*Assembly!T$7+$BC45*Assembly!T$8+$BD45*Assembly!T$9+$BE45*Assembly!T$10+$BF45*Assembly!T$11+$BG45*Assembly!T$12+$BH45*Assembly!T$13+$BI45*Assembly!T$14+$BJ45*Assembly!T$15+$BK45*Assembly!T$16+$BL45*Assembly!T$17+$BM45*Assembly!T$18+$BN45*Assembly!T$19+$BO45*Assembly!T$20+$BP45*Assembly!T$21+$BQ45*Assembly!T$22+$BR45*Assembly!T$23+$BS45*Assembly!T$24</f>
        <v>0</v>
      </c>
      <c r="CM45" s="454" t="str">
        <f>$AY45*Assembly!U$4+$AZ45*Assembly!U$5+$BA45*Assembly!U$6+$BB45*Assembly!U$7+$BC45*Assembly!U$8+$BD45*Assembly!U$9+$BE45*Assembly!U$10+$BF45*Assembly!U$11+$BG45*Assembly!U$12+$BH45*Assembly!U$13+$BI45*Assembly!U$14+$BJ45*Assembly!U$15+$BK45*Assembly!U$16+$BL45*Assembly!U$17+$BM45*Assembly!U$18+$BN45*Assembly!U$19+$BO45*Assembly!U$20+$BP45*Assembly!U$21+$BQ45*Assembly!U$22+$BR45*Assembly!U$23+$BS45*Assembly!U$24</f>
        <v>0</v>
      </c>
      <c r="CN45" s="457" t="str">
        <f>$AY45*Assembly!V$4+$AZ45*Assembly!V$5+$BA45*Assembly!V$6+$BB45*Assembly!V$7+$BC45*Assembly!V$8+$BD45*Assembly!V$9+$BE45*Assembly!V$10+$BF45*Assembly!V$11+$BG45*Assembly!V$12+$BH45*Assembly!V$13+$BI45*Assembly!V$14+$BJ45*Assembly!V$15+$BK45*Assembly!V$16+$BL45*Assembly!V$17+$BM45*Assembly!V$18+$BN45*Assembly!V$19+$BO45*Assembly!V$20+$BP45*Assembly!V$21+$BQ45*Assembly!V$22+$BR45*Assembly!V$23+$BS45*Assembly!V$24</f>
        <v>0</v>
      </c>
      <c r="CO45" s="457" t="str">
        <f>CE45*Refining!$F$3</f>
        <v>4,844</v>
      </c>
      <c r="CP45" s="457" t="str">
        <f>CF45*Refining!$F$4</f>
        <v>63</v>
      </c>
      <c r="CQ45" s="457" t="str">
        <f>CG45*Refining!$F$5</f>
        <v>0</v>
      </c>
      <c r="CR45" s="457" t="str">
        <f>CH45*Refining!$F$6</f>
        <v>0</v>
      </c>
      <c r="CS45" s="457" t="str">
        <f>CI45*Refining!$F$7</f>
        <v>2</v>
      </c>
      <c r="CT45" s="457" t="str">
        <f>CJ45*Refining!$F$8</f>
        <v>0</v>
      </c>
      <c r="CU45" s="457" t="str">
        <f>CK45*Refining!$F$9</f>
        <v>0</v>
      </c>
      <c r="CV45" s="457" t="str">
        <f>CL45*Refining!$F$10</f>
        <v>0</v>
      </c>
      <c r="CW45" s="457" t="str">
        <f>CM45*Refining!$F$11</f>
        <v>0</v>
      </c>
      <c r="CX45" s="457" t="str">
        <f>CN45*Refining!$F$12</f>
        <v>0</v>
      </c>
      <c r="CY45" s="441" t="str">
        <f t="shared" ref="CY45:DR45" si="182">IF(CE45 = 0, "", CE45)</f>
        <v>2,713</v>
      </c>
      <c r="CZ45" s="442" t="str">
        <f t="shared" si="182"/>
        <v>20</v>
      </c>
      <c r="DA45" s="442" t="str">
        <f t="shared" si="182"/>
        <v/>
      </c>
      <c r="DB45" s="443" t="str">
        <f t="shared" si="182"/>
        <v/>
      </c>
      <c r="DC45" s="444" t="str">
        <f t="shared" si="182"/>
        <v>1.0</v>
      </c>
      <c r="DD45" s="442" t="str">
        <f t="shared" si="182"/>
        <v/>
      </c>
      <c r="DE45" s="444" t="str">
        <f t="shared" si="182"/>
        <v/>
      </c>
      <c r="DF45" s="444" t="str">
        <f t="shared" si="182"/>
        <v/>
      </c>
      <c r="DG45" s="442" t="str">
        <f t="shared" si="182"/>
        <v/>
      </c>
      <c r="DH45" s="445" t="str">
        <f t="shared" si="182"/>
        <v/>
      </c>
      <c r="DI45" s="441" t="str">
        <f t="shared" si="182"/>
        <v>4,844</v>
      </c>
      <c r="DJ45" s="442" t="str">
        <f t="shared" si="182"/>
        <v>63</v>
      </c>
      <c r="DK45" s="442" t="str">
        <f t="shared" si="182"/>
        <v/>
      </c>
      <c r="DL45" s="442" t="str">
        <f t="shared" si="182"/>
        <v/>
      </c>
      <c r="DM45" s="446" t="str">
        <f t="shared" si="182"/>
        <v>1.8</v>
      </c>
      <c r="DN45" s="442" t="str">
        <f t="shared" si="182"/>
        <v/>
      </c>
      <c r="DO45" s="442" t="str">
        <f t="shared" si="182"/>
        <v/>
      </c>
      <c r="DP45" s="442" t="str">
        <f t="shared" si="182"/>
        <v/>
      </c>
      <c r="DQ45" s="442" t="str">
        <f t="shared" si="182"/>
        <v/>
      </c>
      <c r="DR45" s="445" t="str">
        <f t="shared" si="182"/>
        <v/>
      </c>
      <c r="DS45" s="447" t="str">
        <f t="shared" si="15"/>
        <v>2,734</v>
      </c>
      <c r="DT45" s="448" t="str">
        <f t="shared" si="16"/>
        <v>4,908</v>
      </c>
      <c r="DU45" s="434" t="str">
        <f>CY45*'Ores &amp; Ingots'!$C$3+CZ45*'Ores &amp; Ingots'!$C$4+DA45*'Ores &amp; Ingots'!$C$5+DB45*'Ores &amp; Ingots'!$C$6+DC45*'Ores &amp; Ingots'!$C$7+DD45*'Ores &amp; Ingots'!$C$8+DE45*'Ores &amp; Ingots'!$C$9+DF45*'Ores &amp; Ingots'!$C$10+DG45*'Ores &amp; Ingots'!$C$11+DH45*'Ores &amp; Ingots'!$C$12</f>
        <v>347</v>
      </c>
      <c r="DV45" s="434" t="str">
        <f>DI45*'Ores &amp; Ingots'!$B$3+DJ45*'Ores &amp; Ingots'!$B$4+DK45*'Ores &amp; Ingots'!$B$5+DL45*'Ores &amp; Ingots'!$B$6+DM45*'Ores &amp; Ingots'!$B$7+DN45*'Ores &amp; Ingots'!$B$8+DO45*'Ores &amp; Ingots'!$B$9+DP45*'Ores &amp; Ingots'!$B$10+DQ45*'Ores &amp; Ingots'!$B$11+DR45*'Ores &amp; Ingots'!$B$12</f>
        <v>1,816</v>
      </c>
      <c r="DW45" s="448" t="str">
        <f>CY45*Refining!$G$3+CZ45*Refining!$G$4+DA45*Refining!$G$5+DB45*Refining!$G$6+DC45*Refining!$G$7+DD45*Refining!$G$8+DE45*Refining!$G$9+DF45*Refining!$G$10+DG45*Refining!$G$11+DH45*Refining!$G$12</f>
        <v>283</v>
      </c>
      <c r="DX45" s="448" t="str">
        <f t="shared" si="17"/>
        <v>44,065</v>
      </c>
      <c r="DY45" s="449" t="str">
        <f t="shared" si="18"/>
        <v>0.0441</v>
      </c>
      <c r="DZ45" s="447" t="str">
        <f t="shared" si="19"/>
        <v>454</v>
      </c>
      <c r="EA45" s="446" t="str">
        <f t="shared" ref="EA45:EB45" si="183">DZ45/60</f>
        <v>7.6</v>
      </c>
      <c r="EB45" s="446" t="str">
        <f t="shared" si="183"/>
        <v>0.1</v>
      </c>
      <c r="EC45" s="450" t="str">
        <f t="shared" si="21"/>
        <v>0.01</v>
      </c>
      <c r="ED45" s="447" t="str">
        <f t="shared" si="22"/>
        <v>67,554</v>
      </c>
      <c r="EE45" s="446" t="str">
        <f t="shared" ref="EE45:EF45" si="184">ED45/1000</f>
        <v>67.6</v>
      </c>
      <c r="EF45" s="451" t="str">
        <f t="shared" si="184"/>
        <v>0.07</v>
      </c>
      <c r="EG45" s="452" t="str">
        <f t="shared" si="24"/>
        <v>0.0676</v>
      </c>
      <c r="EH45" s="225">
        <v>1602.0</v>
      </c>
    </row>
    <row r="46">
      <c r="A46" s="33"/>
      <c r="B46" s="226" t="s">
        <v>939</v>
      </c>
      <c r="C46" s="227" t="s">
        <v>886</v>
      </c>
      <c r="D46" s="227">
        <v>1.0</v>
      </c>
      <c r="E46" s="227">
        <v>1.0</v>
      </c>
      <c r="F46" s="227">
        <v>2.0</v>
      </c>
      <c r="G46" s="420" t="str">
        <f t="shared" si="5"/>
        <v>31.250</v>
      </c>
      <c r="H46" s="421">
        <v>80.0</v>
      </c>
      <c r="I46" s="421">
        <v>80.0</v>
      </c>
      <c r="J46" s="421" t="str">
        <f>H46/Main!$D$9</f>
        <v>80</v>
      </c>
      <c r="K46" s="421" t="str">
        <f>I46/Main!$D$10</f>
        <v>80</v>
      </c>
      <c r="L46" s="422" t="str">
        <f t="shared" si="6"/>
        <v>1.0</v>
      </c>
      <c r="M46" s="422">
        <v>1.0</v>
      </c>
      <c r="N46" s="424">
        <v>1000.0</v>
      </c>
      <c r="O46" s="424">
        <v>560000.0</v>
      </c>
      <c r="P46" s="423"/>
      <c r="Q46" s="424">
        <v>1000.0</v>
      </c>
      <c r="R46" s="424" t="str">
        <f>Q46*Main!$D$6</f>
        <v>1,000</v>
      </c>
      <c r="S46" s="425"/>
      <c r="T46" s="425"/>
      <c r="U46" s="423"/>
      <c r="V46" s="423"/>
      <c r="W46" s="423"/>
      <c r="X46" s="423"/>
      <c r="Y46" s="423"/>
      <c r="Z46" s="423"/>
      <c r="AA46" s="423"/>
      <c r="AB46" s="423"/>
      <c r="AC46" s="426" t="s">
        <v>920</v>
      </c>
      <c r="AD46" s="434">
        <v>150.0</v>
      </c>
      <c r="AE46" s="434">
        <v>0.0</v>
      </c>
      <c r="AF46" s="434">
        <v>0.0</v>
      </c>
      <c r="AG46" s="434">
        <v>0.0</v>
      </c>
      <c r="AH46" s="434">
        <v>40.0</v>
      </c>
      <c r="AI46" s="434">
        <v>0.0</v>
      </c>
      <c r="AJ46" s="434">
        <v>8.0</v>
      </c>
      <c r="AK46" s="498">
        <v>80.0</v>
      </c>
      <c r="AL46" s="434">
        <v>4.0</v>
      </c>
      <c r="AM46" s="434">
        <v>0.0</v>
      </c>
      <c r="AN46" s="434">
        <v>0.0</v>
      </c>
      <c r="AO46" s="434">
        <v>0.0</v>
      </c>
      <c r="AP46" s="434">
        <v>0.0</v>
      </c>
      <c r="AQ46" s="434">
        <v>0.0</v>
      </c>
      <c r="AR46" s="434">
        <v>0.0</v>
      </c>
      <c r="AS46" s="434">
        <v>0.0</v>
      </c>
      <c r="AT46" s="434">
        <v>0.0</v>
      </c>
      <c r="AU46" s="434">
        <v>0.0</v>
      </c>
      <c r="AV46" s="434">
        <v>0.0</v>
      </c>
      <c r="AW46" s="434">
        <v>0.0</v>
      </c>
      <c r="AX46" s="434">
        <v>0.0</v>
      </c>
      <c r="AY46" s="429" t="str">
        <f t="shared" ref="AY46:BS46" si="185">IF(AD46 = 0, "", AD46)</f>
        <v>150</v>
      </c>
      <c r="AZ46" s="430" t="str">
        <f t="shared" si="185"/>
        <v/>
      </c>
      <c r="BA46" s="430" t="str">
        <f t="shared" si="185"/>
        <v/>
      </c>
      <c r="BB46" s="430" t="str">
        <f t="shared" si="185"/>
        <v/>
      </c>
      <c r="BC46" s="430" t="str">
        <f t="shared" si="185"/>
        <v>40</v>
      </c>
      <c r="BD46" s="430" t="str">
        <f t="shared" si="185"/>
        <v/>
      </c>
      <c r="BE46" s="430" t="str">
        <f t="shared" si="185"/>
        <v>8</v>
      </c>
      <c r="BF46" s="431" t="str">
        <f t="shared" si="185"/>
        <v>80</v>
      </c>
      <c r="BG46" s="430" t="str">
        <f t="shared" si="185"/>
        <v>4</v>
      </c>
      <c r="BH46" s="430" t="str">
        <f t="shared" si="185"/>
        <v/>
      </c>
      <c r="BI46" s="430" t="str">
        <f t="shared" si="185"/>
        <v/>
      </c>
      <c r="BJ46" s="430" t="str">
        <f t="shared" si="185"/>
        <v/>
      </c>
      <c r="BK46" s="430" t="str">
        <f t="shared" si="185"/>
        <v/>
      </c>
      <c r="BL46" s="430" t="str">
        <f t="shared" si="185"/>
        <v/>
      </c>
      <c r="BM46" s="430" t="str">
        <f t="shared" si="185"/>
        <v/>
      </c>
      <c r="BN46" s="430" t="str">
        <f t="shared" si="185"/>
        <v/>
      </c>
      <c r="BO46" s="430" t="str">
        <f t="shared" si="185"/>
        <v/>
      </c>
      <c r="BP46" s="430" t="str">
        <f t="shared" si="185"/>
        <v/>
      </c>
      <c r="BQ46" s="430" t="str">
        <f t="shared" si="185"/>
        <v/>
      </c>
      <c r="BR46" s="430" t="str">
        <f t="shared" si="185"/>
        <v/>
      </c>
      <c r="BS46" s="432" t="str">
        <f t="shared" si="185"/>
        <v/>
      </c>
      <c r="BT46" s="433" t="str">
        <f>$AY46*Assembly!Y$4+$AZ46*Assembly!Y$5+$BA46*Assembly!Y$6+$BB46*Assembly!Y$7+$BC46*Assembly!Y$8+$BD46*Assembly!Y$9+$BE46*Assembly!Y$10+$BF46*Assembly!Y$11+$BG46*Assembly!Y$12+$BH46*Assembly!Y$13+$BI46*Assembly!Y$14+$BJ46*Assembly!Y$15+$BK46*Assembly!Y$16+$BL46*Assembly!Y$17+$BM46*Assembly!Y$18+$BN46*Assembly!Y$19+$BO46*Assembly!Y$20+$BP46*Assembly!Y$21+$BQ46*Assembly!Y$22+$BR46*Assembly!Y$23+$BS46*Assembly!Y$24</f>
        <v>3,560</v>
      </c>
      <c r="BU46" s="434" t="str">
        <f t="shared" si="8"/>
        <v>114</v>
      </c>
      <c r="BV46" s="434" t="str">
        <f>$AY46*Assembly!AC$4+$AZ46*Assembly!AC$5+$BA46*Assembly!AC$6+$BB46*Assembly!AC$7+$BC46*Assembly!AC$8+$BD46*Assembly!AC$9+$BE46*Assembly!AC$10+$BF46*Assembly!AC$11+$BG46*Assembly!AC$12+$BH46*Assembly!AC$13+$BI46*Assembly!AC$14+$BJ46*Assembly!AC$15+$BK46*Assembly!AC$16+$BL46*Assembly!AC$17+$BM46*Assembly!AC$18+$BN46*Assembly!AC$19+$BO46*Assembly!AC$20+$BP46*Assembly!AC$21+$BQ46*Assembly!AC$22+$BR46*Assembly!AC$23+$BS46*Assembly!AC$24</f>
        <v>16,620</v>
      </c>
      <c r="BW46" s="435" t="str">
        <f t="shared" si="9"/>
        <v>4.67</v>
      </c>
      <c r="BX46" s="436" t="str">
        <f t="shared" si="10"/>
        <v>532</v>
      </c>
      <c r="BY46" s="437" t="str">
        <f t="shared" si="11"/>
        <v>145.9</v>
      </c>
      <c r="BZ46" s="438" t="str">
        <f t="shared" si="181"/>
        <v>0.3 W</v>
      </c>
      <c r="CA46" s="434" t="str">
        <f>$AY46*Assembly!X$4+$AZ46*Assembly!X$5+$BA46*Assembly!X$6+$BB46*Assembly!X$7+$BC46*Assembly!X$8+$BD46*Assembly!X$9+$BE46*Assembly!X$10+$BF46*Assembly!X$11+$BG46*Assembly!X$12+$BH46*Assembly!X$13+$BI46*Assembly!X$14+$BJ46*Assembly!X$15+$BK46*Assembly!X$16+$BL46*Assembly!X$17+$BM46*Assembly!X$18+$BN46*Assembly!X$19+$BO46*Assembly!X$20+$BP46*Assembly!X$21+$BQ46*Assembly!X$22+$BR46*Assembly!X$23+$BS46*Assembly!X$24</f>
        <v>402</v>
      </c>
      <c r="CB46" s="434" t="str">
        <f t="shared" si="12"/>
        <v>62,533</v>
      </c>
      <c r="CC46" s="439" t="str">
        <f t="shared" si="13"/>
        <v>0.0625</v>
      </c>
      <c r="CD46" s="440" t="str">
        <f>$AY46*Assembly!AB$4+$AZ46*Assembly!AB$5+$BA46*Assembly!AB$6+$BB46*Assembly!AB$7+$BC46*Assembly!AB$8+$BD46*Assembly!AB$9+$BE46*Assembly!AB$10+$BF46*Assembly!AB$11+$BG46*Assembly!AB$12+$BH46*Assembly!AB$13+$BI46*Assembly!AB$14+$BJ46*Assembly!AB$15+$BK46*Assembly!AB$16+$BL46*Assembly!AB$17+$BM46*Assembly!AB$18+$BN46*Assembly!AB$19+$BO46*Assembly!AB$20+$BP46*Assembly!AB$21+$BQ46*Assembly!AB$22+$BR46*Assembly!AB$23+$BS46*Assembly!AB$24</f>
        <v>698</v>
      </c>
      <c r="CE46" s="424" t="str">
        <f>$AY46*Assembly!M$4+$AZ46*Assembly!M$5+$BA46*Assembly!M$6+$BB46*Assembly!M$7+$BC46*Assembly!M$8+$BD46*Assembly!M$9+$BE46*Assembly!M$10+$BF46*Assembly!M$11+$BG46*Assembly!M$12+$BH46*Assembly!M$13+$BI46*Assembly!M$14+$BJ46*Assembly!M$15+$BK46*Assembly!M$16+$BL46*Assembly!M$17+$BM46*Assembly!M$18+$BN46*Assembly!M$19+$BO46*Assembly!M$20+$BP46*Assembly!M$21+$BQ46*Assembly!M$22+$BR46*Assembly!M$23+$BS46*Assembly!M$24</f>
        <v>3,754</v>
      </c>
      <c r="CF46" s="424" t="str">
        <f>$AY46*Assembly!N$4+$AZ46*Assembly!N$5+$BA46*Assembly!N$6+$BB46*Assembly!N$7+$BC46*Assembly!N$8+$BD46*Assembly!N$9+$BE46*Assembly!N$10+$BF46*Assembly!N$11+$BG46*Assembly!N$12+$BH46*Assembly!N$13+$BI46*Assembly!N$14+$BJ46*Assembly!N$15+$BK46*Assembly!N$16+$BL46*Assembly!N$17+$BM46*Assembly!N$18+$BN46*Assembly!N$19+$BO46*Assembly!N$20+$BP46*Assembly!N$21+$BQ46*Assembly!N$22+$BR46*Assembly!N$23+$BS46*Assembly!N$24</f>
        <v>40</v>
      </c>
      <c r="CG46" s="424" t="str">
        <f>$AY46*Assembly!O$4+$AZ46*Assembly!O$5+$BA46*Assembly!O$6+$BB46*Assembly!O$7+$BC46*Assembly!O$8+$BD46*Assembly!O$9+$BE46*Assembly!O$10+$BF46*Assembly!O$11+$BG46*Assembly!O$12+$BH46*Assembly!O$13+$BI46*Assembly!O$14+$BJ46*Assembly!O$15+$BK46*Assembly!O$16+$BL46*Assembly!O$17+$BM46*Assembly!O$18+$BN46*Assembly!O$19+$BO46*Assembly!O$20+$BP46*Assembly!O$21+$BQ46*Assembly!O$22+$BR46*Assembly!O$23+$BS46*Assembly!O$24</f>
        <v>0</v>
      </c>
      <c r="CH46" s="421" t="str">
        <f>$AY46*Assembly!P$4+$AZ46*Assembly!P$5+$BA46*Assembly!P$6+$BB46*Assembly!P$7+$BC46*Assembly!P$8+$BD46*Assembly!P$9+$BE46*Assembly!P$10+$BF46*Assembly!P$11+$BG46*Assembly!P$12+$BH46*Assembly!P$13+$BI46*Assembly!P$14+$BJ46*Assembly!P$15+$BK46*Assembly!P$16+$BL46*Assembly!P$17+$BM46*Assembly!P$18+$BN46*Assembly!P$19+$BO46*Assembly!P$20+$BP46*Assembly!P$21+$BQ46*Assembly!P$22+$BR46*Assembly!P$23+$BS46*Assembly!P$24</f>
        <v>0</v>
      </c>
      <c r="CI46" s="421" t="str">
        <f>$AY46*Assembly!Q$4+$AZ46*Assembly!Q$5+$BA46*Assembly!Q$6+$BB46*Assembly!Q$7+$BC46*Assembly!Q$8+$BD46*Assembly!Q$9+$BE46*Assembly!Q$10+$BF46*Assembly!Q$11+$BG46*Assembly!Q$12+$BH46*Assembly!Q$13+$BI46*Assembly!Q$14+$BJ46*Assembly!Q$15+$BK46*Assembly!Q$16+$BL46*Assembly!Q$17+$BM46*Assembly!Q$18+$BN46*Assembly!Q$19+$BO46*Assembly!Q$20+$BP46*Assembly!Q$21+$BQ46*Assembly!Q$22+$BR46*Assembly!Q$23+$BS46*Assembly!Q$24</f>
        <v>36</v>
      </c>
      <c r="CJ46" s="424" t="str">
        <f>$AY46*Assembly!R$4+$AZ46*Assembly!R$5+$BA46*Assembly!R$6+$BB46*Assembly!R$7+$BC46*Assembly!R$8+$BD46*Assembly!R$9+$BE46*Assembly!R$10+$BF46*Assembly!R$11+$BG46*Assembly!R$12+$BH46*Assembly!R$13+$BI46*Assembly!R$14+$BJ46*Assembly!R$15+$BK46*Assembly!R$16+$BL46*Assembly!R$17+$BM46*Assembly!R$18+$BN46*Assembly!R$19+$BO46*Assembly!R$20+$BP46*Assembly!R$21+$BQ46*Assembly!R$22+$BR46*Assembly!R$23+$BS46*Assembly!R$24</f>
        <v>0</v>
      </c>
      <c r="CK46" s="421" t="str">
        <f>$AY46*Assembly!S$4+$AZ46*Assembly!S$5+$BA46*Assembly!S$6+$BB46*Assembly!S$7+$BC46*Assembly!S$8+$BD46*Assembly!S$9+$BE46*Assembly!S$10+$BF46*Assembly!S$11+$BG46*Assembly!S$12+$BH46*Assembly!S$13+$BI46*Assembly!S$14+$BJ46*Assembly!S$15+$BK46*Assembly!S$16+$BL46*Assembly!S$17+$BM46*Assembly!S$18+$BN46*Assembly!S$19+$BO46*Assembly!S$20+$BP46*Assembly!S$21+$BQ46*Assembly!S$22+$BR46*Assembly!S$23+$BS46*Assembly!S$24</f>
        <v>0</v>
      </c>
      <c r="CL46" s="421" t="str">
        <f>$AY46*Assembly!T$4+$AZ46*Assembly!T$5+$BA46*Assembly!T$6+$BB46*Assembly!T$7+$BC46*Assembly!T$8+$BD46*Assembly!T$9+$BE46*Assembly!T$10+$BF46*Assembly!T$11+$BG46*Assembly!T$12+$BH46*Assembly!T$13+$BI46*Assembly!T$14+$BJ46*Assembly!T$15+$BK46*Assembly!T$16+$BL46*Assembly!T$17+$BM46*Assembly!T$18+$BN46*Assembly!T$19+$BO46*Assembly!T$20+$BP46*Assembly!T$21+$BQ46*Assembly!T$22+$BR46*Assembly!T$23+$BS46*Assembly!T$24</f>
        <v>0</v>
      </c>
      <c r="CM46" s="421" t="str">
        <f>$AY46*Assembly!U$4+$AZ46*Assembly!U$5+$BA46*Assembly!U$6+$BB46*Assembly!U$7+$BC46*Assembly!U$8+$BD46*Assembly!U$9+$BE46*Assembly!U$10+$BF46*Assembly!U$11+$BG46*Assembly!U$12+$BH46*Assembly!U$13+$BI46*Assembly!U$14+$BJ46*Assembly!U$15+$BK46*Assembly!U$16+$BL46*Assembly!U$17+$BM46*Assembly!U$18+$BN46*Assembly!U$19+$BO46*Assembly!U$20+$BP46*Assembly!U$21+$BQ46*Assembly!U$22+$BR46*Assembly!U$23+$BS46*Assembly!U$24</f>
        <v>0</v>
      </c>
      <c r="CN46" s="424" t="str">
        <f>$AY46*Assembly!V$4+$AZ46*Assembly!V$5+$BA46*Assembly!V$6+$BB46*Assembly!V$7+$BC46*Assembly!V$8+$BD46*Assembly!V$9+$BE46*Assembly!V$10+$BF46*Assembly!V$11+$BG46*Assembly!V$12+$BH46*Assembly!V$13+$BI46*Assembly!V$14+$BJ46*Assembly!V$15+$BK46*Assembly!V$16+$BL46*Assembly!V$17+$BM46*Assembly!V$18+$BN46*Assembly!V$19+$BO46*Assembly!V$20+$BP46*Assembly!V$21+$BQ46*Assembly!V$22+$BR46*Assembly!V$23+$BS46*Assembly!V$24</f>
        <v>0</v>
      </c>
      <c r="CO46" s="424" t="str">
        <f>CE46*Refining!$F$3</f>
        <v>6,704</v>
      </c>
      <c r="CP46" s="424" t="str">
        <f>CF46*Refining!$F$4</f>
        <v>125</v>
      </c>
      <c r="CQ46" s="424" t="str">
        <f>CG46*Refining!$F$5</f>
        <v>0</v>
      </c>
      <c r="CR46" s="424" t="str">
        <f>CH46*Refining!$F$6</f>
        <v>0</v>
      </c>
      <c r="CS46" s="424" t="str">
        <f>CI46*Refining!$F$7</f>
        <v>64</v>
      </c>
      <c r="CT46" s="424" t="str">
        <f>CJ46*Refining!$F$8</f>
        <v>0</v>
      </c>
      <c r="CU46" s="424" t="str">
        <f>CK46*Refining!$F$9</f>
        <v>0</v>
      </c>
      <c r="CV46" s="424" t="str">
        <f>CL46*Refining!$F$10</f>
        <v>0</v>
      </c>
      <c r="CW46" s="424" t="str">
        <f>CM46*Refining!$F$11</f>
        <v>0</v>
      </c>
      <c r="CX46" s="424" t="str">
        <f>CN46*Refining!$F$12</f>
        <v>0</v>
      </c>
      <c r="CY46" s="441" t="str">
        <f t="shared" ref="CY46:DR46" si="186">IF(CE46 = 0, "", CE46)</f>
        <v>3,754</v>
      </c>
      <c r="CZ46" s="442" t="str">
        <f t="shared" si="186"/>
        <v>40</v>
      </c>
      <c r="DA46" s="442" t="str">
        <f t="shared" si="186"/>
        <v/>
      </c>
      <c r="DB46" s="443" t="str">
        <f t="shared" si="186"/>
        <v/>
      </c>
      <c r="DC46" s="444" t="str">
        <f t="shared" si="186"/>
        <v>36.0</v>
      </c>
      <c r="DD46" s="442" t="str">
        <f t="shared" si="186"/>
        <v/>
      </c>
      <c r="DE46" s="444" t="str">
        <f t="shared" si="186"/>
        <v/>
      </c>
      <c r="DF46" s="444" t="str">
        <f t="shared" si="186"/>
        <v/>
      </c>
      <c r="DG46" s="442" t="str">
        <f t="shared" si="186"/>
        <v/>
      </c>
      <c r="DH46" s="445" t="str">
        <f t="shared" si="186"/>
        <v/>
      </c>
      <c r="DI46" s="441" t="str">
        <f t="shared" si="186"/>
        <v>6,704</v>
      </c>
      <c r="DJ46" s="442" t="str">
        <f t="shared" si="186"/>
        <v>125</v>
      </c>
      <c r="DK46" s="442" t="str">
        <f t="shared" si="186"/>
        <v/>
      </c>
      <c r="DL46" s="442" t="str">
        <f t="shared" si="186"/>
        <v/>
      </c>
      <c r="DM46" s="446" t="str">
        <f t="shared" si="186"/>
        <v>64.3</v>
      </c>
      <c r="DN46" s="442" t="str">
        <f t="shared" si="186"/>
        <v/>
      </c>
      <c r="DO46" s="442" t="str">
        <f t="shared" si="186"/>
        <v/>
      </c>
      <c r="DP46" s="442" t="str">
        <f t="shared" si="186"/>
        <v/>
      </c>
      <c r="DQ46" s="442" t="str">
        <f t="shared" si="186"/>
        <v/>
      </c>
      <c r="DR46" s="445" t="str">
        <f t="shared" si="186"/>
        <v/>
      </c>
      <c r="DS46" s="447" t="str">
        <f t="shared" si="15"/>
        <v>3,830</v>
      </c>
      <c r="DT46" s="448" t="str">
        <f t="shared" si="16"/>
        <v>6,893</v>
      </c>
      <c r="DU46" s="434" t="str">
        <f>CY46*'Ores &amp; Ingots'!$C$3+CZ46*'Ores &amp; Ingots'!$C$4+DA46*'Ores &amp; Ingots'!$C$5+DB46*'Ores &amp; Ingots'!$C$6+DC46*'Ores &amp; Ingots'!$C$7+DD46*'Ores &amp; Ingots'!$C$8+DE46*'Ores &amp; Ingots'!$C$9+DF46*'Ores &amp; Ingots'!$C$10+DG46*'Ores &amp; Ingots'!$C$11+DH46*'Ores &amp; Ingots'!$C$12</f>
        <v>497</v>
      </c>
      <c r="DV46" s="434" t="str">
        <f>DI46*'Ores &amp; Ingots'!$B$3+DJ46*'Ores &amp; Ingots'!$B$4+DK46*'Ores &amp; Ingots'!$B$5+DL46*'Ores &amp; Ingots'!$B$6+DM46*'Ores &amp; Ingots'!$B$7+DN46*'Ores &amp; Ingots'!$B$8+DO46*'Ores &amp; Ingots'!$B$9+DP46*'Ores &amp; Ingots'!$B$10+DQ46*'Ores &amp; Ingots'!$B$11+DR46*'Ores &amp; Ingots'!$B$12</f>
        <v>2,550</v>
      </c>
      <c r="DW46" s="448" t="str">
        <f>CY46*Refining!$G$3+CZ46*Refining!$G$4+DA46*Refining!$G$5+DB46*Refining!$G$6+DC46*Refining!$G$7+DD46*Refining!$G$8+DE46*Refining!$G$9+DF46*Refining!$G$10+DG46*Refining!$G$11+DH46*Refining!$G$12</f>
        <v>480</v>
      </c>
      <c r="DX46" s="448" t="str">
        <f t="shared" si="17"/>
        <v>74,637</v>
      </c>
      <c r="DY46" s="449" t="str">
        <f t="shared" si="18"/>
        <v>0.0746</v>
      </c>
      <c r="DZ46" s="447" t="str">
        <f t="shared" si="19"/>
        <v>962</v>
      </c>
      <c r="EA46" s="446" t="str">
        <f t="shared" ref="EA46:EB46" si="187">DZ46/60</f>
        <v>16.0</v>
      </c>
      <c r="EB46" s="446" t="str">
        <f t="shared" si="187"/>
        <v>0.3</v>
      </c>
      <c r="EC46" s="450" t="str">
        <f t="shared" si="21"/>
        <v>0.01</v>
      </c>
      <c r="ED46" s="447" t="str">
        <f t="shared" si="22"/>
        <v>137,170</v>
      </c>
      <c r="EE46" s="446" t="str">
        <f t="shared" ref="EE46:EF46" si="188">ED46/1000</f>
        <v>137.2</v>
      </c>
      <c r="EF46" s="451" t="str">
        <f t="shared" si="188"/>
        <v>0.14</v>
      </c>
      <c r="EG46" s="452" t="str">
        <f t="shared" si="24"/>
        <v>0.1372</v>
      </c>
      <c r="EH46" s="225">
        <v>4202.0</v>
      </c>
    </row>
    <row r="47">
      <c r="A47" s="33"/>
      <c r="B47" s="226" t="s">
        <v>940</v>
      </c>
      <c r="C47" s="227" t="s">
        <v>886</v>
      </c>
      <c r="D47" s="227">
        <v>1.0</v>
      </c>
      <c r="E47" s="227">
        <v>1.0</v>
      </c>
      <c r="F47" s="227">
        <v>3.0</v>
      </c>
      <c r="G47" s="453" t="str">
        <f t="shared" si="5"/>
        <v>46.875</v>
      </c>
      <c r="H47" s="454">
        <v>20.0</v>
      </c>
      <c r="I47" s="454">
        <v>20.0</v>
      </c>
      <c r="J47" s="454" t="str">
        <f>H47/Main!$D$9</f>
        <v>20</v>
      </c>
      <c r="K47" s="454" t="str">
        <f>I47/Main!$D$10</f>
        <v>20</v>
      </c>
      <c r="L47" s="455" t="str">
        <f t="shared" si="6"/>
        <v>1.0</v>
      </c>
      <c r="M47" s="455">
        <v>0.7</v>
      </c>
      <c r="N47" s="457" t="s">
        <v>12</v>
      </c>
      <c r="O47" s="457">
        <v>2000.0</v>
      </c>
      <c r="P47" s="456"/>
      <c r="Q47" s="518" t="s">
        <v>12</v>
      </c>
      <c r="R47" s="519" t="s">
        <v>12</v>
      </c>
      <c r="S47" s="458"/>
      <c r="T47" s="458"/>
      <c r="U47" s="456"/>
      <c r="V47" s="456"/>
      <c r="W47" s="456"/>
      <c r="X47" s="456"/>
      <c r="Y47" s="456"/>
      <c r="Z47" s="456"/>
      <c r="AA47" s="456"/>
      <c r="AB47" s="456"/>
      <c r="AC47" s="459" t="s">
        <v>920</v>
      </c>
      <c r="AD47" s="434">
        <v>300.0</v>
      </c>
      <c r="AE47" s="434">
        <v>0.0</v>
      </c>
      <c r="AF47" s="434">
        <v>24.0</v>
      </c>
      <c r="AG47" s="434">
        <v>12.0</v>
      </c>
      <c r="AH47" s="434">
        <v>40.0</v>
      </c>
      <c r="AI47" s="434">
        <v>0.0</v>
      </c>
      <c r="AJ47" s="434">
        <v>5.0</v>
      </c>
      <c r="AK47" s="498">
        <v>5.0</v>
      </c>
      <c r="AL47" s="434">
        <v>0.0</v>
      </c>
      <c r="AM47" s="434">
        <v>0.0</v>
      </c>
      <c r="AN47" s="434">
        <v>0.0</v>
      </c>
      <c r="AO47" s="434">
        <v>0.0</v>
      </c>
      <c r="AP47" s="434">
        <v>0.0</v>
      </c>
      <c r="AQ47" s="434">
        <v>0.0</v>
      </c>
      <c r="AR47" s="434">
        <v>0.0</v>
      </c>
      <c r="AS47" s="434">
        <v>0.0</v>
      </c>
      <c r="AT47" s="434">
        <v>0.0</v>
      </c>
      <c r="AU47" s="434">
        <v>0.0</v>
      </c>
      <c r="AV47" s="434">
        <v>0.0</v>
      </c>
      <c r="AW47" s="434">
        <v>0.0</v>
      </c>
      <c r="AX47" s="434">
        <v>0.0</v>
      </c>
      <c r="AY47" s="429" t="str">
        <f t="shared" ref="AY47:BS47" si="189">IF(AD47 = 0, "", AD47)</f>
        <v>300</v>
      </c>
      <c r="AZ47" s="430" t="str">
        <f t="shared" si="189"/>
        <v/>
      </c>
      <c r="BA47" s="430" t="str">
        <f t="shared" si="189"/>
        <v>24</v>
      </c>
      <c r="BB47" s="430" t="str">
        <f t="shared" si="189"/>
        <v>12</v>
      </c>
      <c r="BC47" s="430" t="str">
        <f t="shared" si="189"/>
        <v>40</v>
      </c>
      <c r="BD47" s="430" t="str">
        <f t="shared" si="189"/>
        <v/>
      </c>
      <c r="BE47" s="430" t="str">
        <f t="shared" si="189"/>
        <v>5</v>
      </c>
      <c r="BF47" s="431" t="str">
        <f t="shared" si="189"/>
        <v>5</v>
      </c>
      <c r="BG47" s="430" t="str">
        <f t="shared" si="189"/>
        <v/>
      </c>
      <c r="BH47" s="430" t="str">
        <f t="shared" si="189"/>
        <v/>
      </c>
      <c r="BI47" s="430" t="str">
        <f t="shared" si="189"/>
        <v/>
      </c>
      <c r="BJ47" s="430" t="str">
        <f t="shared" si="189"/>
        <v/>
      </c>
      <c r="BK47" s="430" t="str">
        <f t="shared" si="189"/>
        <v/>
      </c>
      <c r="BL47" s="430" t="str">
        <f t="shared" si="189"/>
        <v/>
      </c>
      <c r="BM47" s="430" t="str">
        <f t="shared" si="189"/>
        <v/>
      </c>
      <c r="BN47" s="430" t="str">
        <f t="shared" si="189"/>
        <v/>
      </c>
      <c r="BO47" s="430" t="str">
        <f t="shared" si="189"/>
        <v/>
      </c>
      <c r="BP47" s="430" t="str">
        <f t="shared" si="189"/>
        <v/>
      </c>
      <c r="BQ47" s="430" t="str">
        <f t="shared" si="189"/>
        <v/>
      </c>
      <c r="BR47" s="430" t="str">
        <f t="shared" si="189"/>
        <v/>
      </c>
      <c r="BS47" s="432" t="str">
        <f t="shared" si="189"/>
        <v/>
      </c>
      <c r="BT47" s="433" t="str">
        <f>$AY47*Assembly!Y$4+$AZ47*Assembly!Y$5+$BA47*Assembly!Y$6+$BB47*Assembly!Y$7+$BC47*Assembly!Y$8+$BD47*Assembly!Y$9+$BE47*Assembly!Y$10+$BF47*Assembly!Y$11+$BG47*Assembly!Y$12+$BH47*Assembly!Y$13+$BI47*Assembly!Y$14+$BJ47*Assembly!Y$15+$BK47*Assembly!Y$16+$BL47*Assembly!Y$17+$BM47*Assembly!Y$18+$BN47*Assembly!Y$19+$BO47*Assembly!Y$20+$BP47*Assembly!Y$21+$BQ47*Assembly!Y$22+$BR47*Assembly!Y$23+$BS47*Assembly!Y$24</f>
        <v>6,837</v>
      </c>
      <c r="BU47" s="434" t="str">
        <f t="shared" si="8"/>
        <v>146</v>
      </c>
      <c r="BV47" s="434" t="str">
        <f>$AY47*Assembly!AC$4+$AZ47*Assembly!AC$5+$BA47*Assembly!AC$6+$BB47*Assembly!AC$7+$BC47*Assembly!AC$8+$BD47*Assembly!AC$9+$BE47*Assembly!AC$10+$BF47*Assembly!AC$11+$BG47*Assembly!AC$12+$BH47*Assembly!AC$13+$BI47*Assembly!AC$14+$BJ47*Assembly!AC$15+$BK47*Assembly!AC$16+$BL47*Assembly!AC$17+$BM47*Assembly!AC$18+$BN47*Assembly!AC$19+$BO47*Assembly!AC$20+$BP47*Assembly!AC$21+$BQ47*Assembly!AC$22+$BR47*Assembly!AC$23+$BS47*Assembly!AC$24</f>
        <v>32,485</v>
      </c>
      <c r="BW47" s="435" t="str">
        <f t="shared" si="9"/>
        <v>4.75</v>
      </c>
      <c r="BX47" s="436" t="str">
        <f t="shared" si="10"/>
        <v>693</v>
      </c>
      <c r="BY47" s="437" t="str">
        <f t="shared" si="11"/>
        <v>222.7</v>
      </c>
      <c r="BZ47" s="438" t="str">
        <f t="shared" si="181"/>
        <v>?</v>
      </c>
      <c r="CA47" s="434" t="str">
        <f>$AY47*Assembly!X$4+$AZ47*Assembly!X$5+$BA47*Assembly!X$6+$BB47*Assembly!X$7+$BC47*Assembly!X$8+$BD47*Assembly!X$9+$BE47*Assembly!X$10+$BF47*Assembly!X$11+$BG47*Assembly!X$12+$BH47*Assembly!X$13+$BI47*Assembly!X$14+$BJ47*Assembly!X$15+$BK47*Assembly!X$16+$BL47*Assembly!X$17+$BM47*Assembly!X$18+$BN47*Assembly!X$19+$BO47*Assembly!X$20+$BP47*Assembly!X$21+$BQ47*Assembly!X$22+$BR47*Assembly!X$23+$BS47*Assembly!X$24</f>
        <v>506</v>
      </c>
      <c r="CB47" s="434" t="str">
        <f t="shared" si="12"/>
        <v>78,711</v>
      </c>
      <c r="CC47" s="439" t="str">
        <f t="shared" si="13"/>
        <v>0.0787</v>
      </c>
      <c r="CD47" s="440" t="str">
        <f>$AY47*Assembly!AB$4+$AZ47*Assembly!AB$5+$BA47*Assembly!AB$6+$BB47*Assembly!AB$7+$BC47*Assembly!AB$8+$BD47*Assembly!AB$9+$BE47*Assembly!AB$10+$BF47*Assembly!AB$11+$BG47*Assembly!AB$12+$BH47*Assembly!AB$13+$BI47*Assembly!AB$14+$BJ47*Assembly!AB$15+$BK47*Assembly!AB$16+$BL47*Assembly!AB$17+$BM47*Assembly!AB$18+$BN47*Assembly!AB$19+$BO47*Assembly!AB$20+$BP47*Assembly!AB$21+$BQ47*Assembly!AB$22+$BR47*Assembly!AB$23+$BS47*Assembly!AB$24</f>
        <v>1,529</v>
      </c>
      <c r="CE47" s="457" t="str">
        <f>$AY47*Assembly!M$4+$AZ47*Assembly!M$5+$BA47*Assembly!M$6+$BB47*Assembly!M$7+$BC47*Assembly!M$8+$BD47*Assembly!M$9+$BE47*Assembly!M$10+$BF47*Assembly!M$11+$BG47*Assembly!M$12+$BH47*Assembly!M$13+$BI47*Assembly!M$14+$BJ47*Assembly!M$15+$BK47*Assembly!M$16+$BL47*Assembly!M$17+$BM47*Assembly!M$18+$BN47*Assembly!M$19+$BO47*Assembly!M$20+$BP47*Assembly!M$21+$BQ47*Assembly!M$22+$BR47*Assembly!M$23+$BS47*Assembly!M$24</f>
        <v>7,283</v>
      </c>
      <c r="CF47" s="457" t="str">
        <f>$AY47*Assembly!N$4+$AZ47*Assembly!N$5+$BA47*Assembly!N$6+$BB47*Assembly!N$7+$BC47*Assembly!N$8+$BD47*Assembly!N$9+$BE47*Assembly!N$10+$BF47*Assembly!N$11+$BG47*Assembly!N$12+$BH47*Assembly!N$13+$BI47*Assembly!N$14+$BJ47*Assembly!N$15+$BK47*Assembly!N$16+$BL47*Assembly!N$17+$BM47*Assembly!N$18+$BN47*Assembly!N$19+$BO47*Assembly!N$20+$BP47*Assembly!N$21+$BQ47*Assembly!N$22+$BR47*Assembly!N$23+$BS47*Assembly!N$24</f>
        <v>25</v>
      </c>
      <c r="CG47" s="457" t="str">
        <f>$AY47*Assembly!O$4+$AZ47*Assembly!O$5+$BA47*Assembly!O$6+$BB47*Assembly!O$7+$BC47*Assembly!O$8+$BD47*Assembly!O$9+$BE47*Assembly!O$10+$BF47*Assembly!O$11+$BG47*Assembly!O$12+$BH47*Assembly!O$13+$BI47*Assembly!O$14+$BJ47*Assembly!O$15+$BK47*Assembly!O$16+$BL47*Assembly!O$17+$BM47*Assembly!O$18+$BN47*Assembly!O$19+$BO47*Assembly!O$20+$BP47*Assembly!O$21+$BQ47*Assembly!O$22+$BR47*Assembly!O$23+$BS47*Assembly!O$24</f>
        <v>0</v>
      </c>
      <c r="CH47" s="454" t="str">
        <f>$AY47*Assembly!P$4+$AZ47*Assembly!P$5+$BA47*Assembly!P$6+$BB47*Assembly!P$7+$BC47*Assembly!P$8+$BD47*Assembly!P$9+$BE47*Assembly!P$10+$BF47*Assembly!P$11+$BG47*Assembly!P$12+$BH47*Assembly!P$13+$BI47*Assembly!P$14+$BJ47*Assembly!P$15+$BK47*Assembly!P$16+$BL47*Assembly!P$17+$BM47*Assembly!P$18+$BN47*Assembly!P$19+$BO47*Assembly!P$20+$BP47*Assembly!P$21+$BQ47*Assembly!P$22+$BR47*Assembly!P$23+$BS47*Assembly!P$24</f>
        <v>0</v>
      </c>
      <c r="CI47" s="454" t="str">
        <f>$AY47*Assembly!Q$4+$AZ47*Assembly!Q$5+$BA47*Assembly!Q$6+$BB47*Assembly!Q$7+$BC47*Assembly!Q$8+$BD47*Assembly!Q$9+$BE47*Assembly!Q$10+$BF47*Assembly!Q$11+$BG47*Assembly!Q$12+$BH47*Assembly!Q$13+$BI47*Assembly!Q$14+$BJ47*Assembly!Q$15+$BK47*Assembly!Q$16+$BL47*Assembly!Q$17+$BM47*Assembly!Q$18+$BN47*Assembly!Q$19+$BO47*Assembly!Q$20+$BP47*Assembly!Q$21+$BQ47*Assembly!Q$22+$BR47*Assembly!Q$23+$BS47*Assembly!Q$24</f>
        <v>1</v>
      </c>
      <c r="CJ47" s="457" t="str">
        <f>$AY47*Assembly!R$4+$AZ47*Assembly!R$5+$BA47*Assembly!R$6+$BB47*Assembly!R$7+$BC47*Assembly!R$8+$BD47*Assembly!R$9+$BE47*Assembly!R$10+$BF47*Assembly!R$11+$BG47*Assembly!R$12+$BH47*Assembly!R$13+$BI47*Assembly!R$14+$BJ47*Assembly!R$15+$BK47*Assembly!R$16+$BL47*Assembly!R$17+$BM47*Assembly!R$18+$BN47*Assembly!R$19+$BO47*Assembly!R$20+$BP47*Assembly!R$21+$BQ47*Assembly!R$22+$BR47*Assembly!R$23+$BS47*Assembly!R$24</f>
        <v>0</v>
      </c>
      <c r="CK47" s="454" t="str">
        <f>$AY47*Assembly!S$4+$AZ47*Assembly!S$5+$BA47*Assembly!S$6+$BB47*Assembly!S$7+$BC47*Assembly!S$8+$BD47*Assembly!S$9+$BE47*Assembly!S$10+$BF47*Assembly!S$11+$BG47*Assembly!S$12+$BH47*Assembly!S$13+$BI47*Assembly!S$14+$BJ47*Assembly!S$15+$BK47*Assembly!S$16+$BL47*Assembly!S$17+$BM47*Assembly!S$18+$BN47*Assembly!S$19+$BO47*Assembly!S$20+$BP47*Assembly!S$21+$BQ47*Assembly!S$22+$BR47*Assembly!S$23+$BS47*Assembly!S$24</f>
        <v>0</v>
      </c>
      <c r="CL47" s="454" t="str">
        <f>$AY47*Assembly!T$4+$AZ47*Assembly!T$5+$BA47*Assembly!T$6+$BB47*Assembly!T$7+$BC47*Assembly!T$8+$BD47*Assembly!T$9+$BE47*Assembly!T$10+$BF47*Assembly!T$11+$BG47*Assembly!T$12+$BH47*Assembly!T$13+$BI47*Assembly!T$14+$BJ47*Assembly!T$15+$BK47*Assembly!T$16+$BL47*Assembly!T$17+$BM47*Assembly!T$18+$BN47*Assembly!T$19+$BO47*Assembly!T$20+$BP47*Assembly!T$21+$BQ47*Assembly!T$22+$BR47*Assembly!T$23+$BS47*Assembly!T$24</f>
        <v>0</v>
      </c>
      <c r="CM47" s="454" t="str">
        <f>$AY47*Assembly!U$4+$AZ47*Assembly!U$5+$BA47*Assembly!U$6+$BB47*Assembly!U$7+$BC47*Assembly!U$8+$BD47*Assembly!U$9+$BE47*Assembly!U$10+$BF47*Assembly!U$11+$BG47*Assembly!U$12+$BH47*Assembly!U$13+$BI47*Assembly!U$14+$BJ47*Assembly!U$15+$BK47*Assembly!U$16+$BL47*Assembly!U$17+$BM47*Assembly!U$18+$BN47*Assembly!U$19+$BO47*Assembly!U$20+$BP47*Assembly!U$21+$BQ47*Assembly!U$22+$BR47*Assembly!U$23+$BS47*Assembly!U$24</f>
        <v>0</v>
      </c>
      <c r="CN47" s="457" t="str">
        <f>$AY47*Assembly!V$4+$AZ47*Assembly!V$5+$BA47*Assembly!V$6+$BB47*Assembly!V$7+$BC47*Assembly!V$8+$BD47*Assembly!V$9+$BE47*Assembly!V$10+$BF47*Assembly!V$11+$BG47*Assembly!V$12+$BH47*Assembly!V$13+$BI47*Assembly!V$14+$BJ47*Assembly!V$15+$BK47*Assembly!V$16+$BL47*Assembly!V$17+$BM47*Assembly!V$18+$BN47*Assembly!V$19+$BO47*Assembly!V$20+$BP47*Assembly!V$21+$BQ47*Assembly!V$22+$BR47*Assembly!V$23+$BS47*Assembly!V$24</f>
        <v>0</v>
      </c>
      <c r="CO47" s="457" t="str">
        <f>CE47*Refining!$F$3</f>
        <v>13,004</v>
      </c>
      <c r="CP47" s="457" t="str">
        <f>CF47*Refining!$F$4</f>
        <v>78</v>
      </c>
      <c r="CQ47" s="457" t="str">
        <f>CG47*Refining!$F$5</f>
        <v>0</v>
      </c>
      <c r="CR47" s="457" t="str">
        <f>CH47*Refining!$F$6</f>
        <v>0</v>
      </c>
      <c r="CS47" s="457" t="str">
        <f>CI47*Refining!$F$7</f>
        <v>2</v>
      </c>
      <c r="CT47" s="457" t="str">
        <f>CJ47*Refining!$F$8</f>
        <v>0</v>
      </c>
      <c r="CU47" s="457" t="str">
        <f>CK47*Refining!$F$9</f>
        <v>0</v>
      </c>
      <c r="CV47" s="457" t="str">
        <f>CL47*Refining!$F$10</f>
        <v>0</v>
      </c>
      <c r="CW47" s="457" t="str">
        <f>CM47*Refining!$F$11</f>
        <v>0</v>
      </c>
      <c r="CX47" s="457" t="str">
        <f>CN47*Refining!$F$12</f>
        <v>0</v>
      </c>
      <c r="CY47" s="441" t="str">
        <f t="shared" ref="CY47:DR47" si="190">IF(CE47 = 0, "", CE47)</f>
        <v>7,283</v>
      </c>
      <c r="CZ47" s="442" t="str">
        <f t="shared" si="190"/>
        <v>25</v>
      </c>
      <c r="DA47" s="442" t="str">
        <f t="shared" si="190"/>
        <v/>
      </c>
      <c r="DB47" s="443" t="str">
        <f t="shared" si="190"/>
        <v/>
      </c>
      <c r="DC47" s="444" t="str">
        <f t="shared" si="190"/>
        <v>1.0</v>
      </c>
      <c r="DD47" s="442" t="str">
        <f t="shared" si="190"/>
        <v/>
      </c>
      <c r="DE47" s="444" t="str">
        <f t="shared" si="190"/>
        <v/>
      </c>
      <c r="DF47" s="444" t="str">
        <f t="shared" si="190"/>
        <v/>
      </c>
      <c r="DG47" s="442" t="str">
        <f t="shared" si="190"/>
        <v/>
      </c>
      <c r="DH47" s="445" t="str">
        <f t="shared" si="190"/>
        <v/>
      </c>
      <c r="DI47" s="441" t="str">
        <f t="shared" si="190"/>
        <v>13,004</v>
      </c>
      <c r="DJ47" s="442" t="str">
        <f t="shared" si="190"/>
        <v>78</v>
      </c>
      <c r="DK47" s="442" t="str">
        <f t="shared" si="190"/>
        <v/>
      </c>
      <c r="DL47" s="442" t="str">
        <f t="shared" si="190"/>
        <v/>
      </c>
      <c r="DM47" s="446" t="str">
        <f t="shared" si="190"/>
        <v>1.8</v>
      </c>
      <c r="DN47" s="442" t="str">
        <f t="shared" si="190"/>
        <v/>
      </c>
      <c r="DO47" s="442" t="str">
        <f t="shared" si="190"/>
        <v/>
      </c>
      <c r="DP47" s="442" t="str">
        <f t="shared" si="190"/>
        <v/>
      </c>
      <c r="DQ47" s="442" t="str">
        <f t="shared" si="190"/>
        <v/>
      </c>
      <c r="DR47" s="445" t="str">
        <f t="shared" si="190"/>
        <v/>
      </c>
      <c r="DS47" s="447" t="str">
        <f t="shared" si="15"/>
        <v>7,309</v>
      </c>
      <c r="DT47" s="448" t="str">
        <f t="shared" si="16"/>
        <v>13,084</v>
      </c>
      <c r="DU47" s="434" t="str">
        <f>CY47*'Ores &amp; Ingots'!$C$3+CZ47*'Ores &amp; Ingots'!$C$4+DA47*'Ores &amp; Ingots'!$C$5+DB47*'Ores &amp; Ingots'!$C$6+DC47*'Ores &amp; Ingots'!$C$7+DD47*'Ores &amp; Ingots'!$C$8+DE47*'Ores &amp; Ingots'!$C$9+DF47*'Ores &amp; Ingots'!$C$10+DG47*'Ores &amp; Ingots'!$C$11+DH47*'Ores &amp; Ingots'!$C$12</f>
        <v>928</v>
      </c>
      <c r="DV47" s="434" t="str">
        <f>DI47*'Ores &amp; Ingots'!$B$3+DJ47*'Ores &amp; Ingots'!$B$4+DK47*'Ores &amp; Ingots'!$B$5+DL47*'Ores &amp; Ingots'!$B$6+DM47*'Ores &amp; Ingots'!$B$7+DN47*'Ores &amp; Ingots'!$B$8+DO47*'Ores &amp; Ingots'!$B$9+DP47*'Ores &amp; Ingots'!$B$10+DQ47*'Ores &amp; Ingots'!$B$11+DR47*'Ores &amp; Ingots'!$B$12</f>
        <v>4,841</v>
      </c>
      <c r="DW47" s="448" t="str">
        <f>CY47*Refining!$G$3+CZ47*Refining!$G$4+DA47*Refining!$G$5+DB47*Refining!$G$6+DC47*Refining!$G$7+DD47*Refining!$G$8+DE47*Refining!$G$9+DF47*Refining!$G$10+DG47*Refining!$G$11+DH47*Refining!$G$12</f>
        <v>621</v>
      </c>
      <c r="DX47" s="448" t="str">
        <f t="shared" si="17"/>
        <v>96,629</v>
      </c>
      <c r="DY47" s="449" t="str">
        <f t="shared" si="18"/>
        <v>0.0966</v>
      </c>
      <c r="DZ47" s="447" t="str">
        <f t="shared" si="19"/>
        <v>1,147</v>
      </c>
      <c r="EA47" s="446" t="str">
        <f t="shared" ref="EA47:EB47" si="191">DZ47/60</f>
        <v>19.1</v>
      </c>
      <c r="EB47" s="446" t="str">
        <f t="shared" si="191"/>
        <v>0.3</v>
      </c>
      <c r="EC47" s="450" t="str">
        <f t="shared" si="21"/>
        <v>0.01</v>
      </c>
      <c r="ED47" s="447" t="str">
        <f t="shared" si="22"/>
        <v>175,340</v>
      </c>
      <c r="EE47" s="446" t="str">
        <f t="shared" ref="EE47:EF47" si="192">ED47/1000</f>
        <v>175.3</v>
      </c>
      <c r="EF47" s="451" t="str">
        <f t="shared" si="192"/>
        <v>0.18</v>
      </c>
      <c r="EG47" s="452" t="str">
        <f t="shared" si="24"/>
        <v>0.1753</v>
      </c>
      <c r="EH47" s="225">
        <v>630.0</v>
      </c>
    </row>
    <row r="48">
      <c r="A48" s="33"/>
      <c r="B48" s="226" t="s">
        <v>940</v>
      </c>
      <c r="C48" s="227" t="s">
        <v>885</v>
      </c>
      <c r="D48" s="227">
        <v>3.0</v>
      </c>
      <c r="E48" s="227">
        <v>3.0</v>
      </c>
      <c r="F48" s="227">
        <v>6.0</v>
      </c>
      <c r="G48" s="420" t="str">
        <f t="shared" si="5"/>
        <v>6.750</v>
      </c>
      <c r="H48" s="421">
        <v>20.0</v>
      </c>
      <c r="I48" s="421">
        <v>20.0</v>
      </c>
      <c r="J48" s="421" t="str">
        <f>H48/Main!$D$9</f>
        <v>20</v>
      </c>
      <c r="K48" s="421" t="str">
        <f>I48/Main!$D$10</f>
        <v>20</v>
      </c>
      <c r="L48" s="422" t="str">
        <f t="shared" si="6"/>
        <v>1.0</v>
      </c>
      <c r="M48" s="422">
        <v>1.0</v>
      </c>
      <c r="N48" s="424" t="s">
        <v>12</v>
      </c>
      <c r="O48" s="424">
        <v>2000.0</v>
      </c>
      <c r="P48" s="423"/>
      <c r="Q48" s="520" t="s">
        <v>12</v>
      </c>
      <c r="R48" s="521" t="s">
        <v>12</v>
      </c>
      <c r="S48" s="425"/>
      <c r="T48" s="425"/>
      <c r="U48" s="423"/>
      <c r="V48" s="423"/>
      <c r="W48" s="423"/>
      <c r="X48" s="423"/>
      <c r="Y48" s="423"/>
      <c r="Z48" s="423"/>
      <c r="AA48" s="423"/>
      <c r="AB48" s="423"/>
      <c r="AC48" s="426"/>
      <c r="AD48" s="434">
        <v>22.0</v>
      </c>
      <c r="AE48" s="434">
        <v>0.0</v>
      </c>
      <c r="AF48" s="434">
        <v>0.0</v>
      </c>
      <c r="AG48" s="434">
        <v>4.0</v>
      </c>
      <c r="AH48" s="434">
        <v>30.0</v>
      </c>
      <c r="AI48" s="434">
        <v>0.0</v>
      </c>
      <c r="AJ48" s="434">
        <v>1.0</v>
      </c>
      <c r="AK48" s="498">
        <v>1.0</v>
      </c>
      <c r="AL48" s="434">
        <v>0.0</v>
      </c>
      <c r="AM48" s="434">
        <v>0.0</v>
      </c>
      <c r="AN48" s="434">
        <v>0.0</v>
      </c>
      <c r="AO48" s="434">
        <v>0.0</v>
      </c>
      <c r="AP48" s="434">
        <v>0.0</v>
      </c>
      <c r="AQ48" s="434">
        <v>0.0</v>
      </c>
      <c r="AR48" s="434">
        <v>0.0</v>
      </c>
      <c r="AS48" s="434">
        <v>0.0</v>
      </c>
      <c r="AT48" s="434">
        <v>0.0</v>
      </c>
      <c r="AU48" s="434">
        <v>0.0</v>
      </c>
      <c r="AV48" s="434">
        <v>0.0</v>
      </c>
      <c r="AW48" s="434">
        <v>0.0</v>
      </c>
      <c r="AX48" s="434">
        <v>0.0</v>
      </c>
      <c r="AY48" s="429" t="str">
        <f t="shared" ref="AY48:BS48" si="193">IF(AD48 = 0, "", AD48)</f>
        <v>22</v>
      </c>
      <c r="AZ48" s="430" t="str">
        <f t="shared" si="193"/>
        <v/>
      </c>
      <c r="BA48" s="430" t="str">
        <f t="shared" si="193"/>
        <v/>
      </c>
      <c r="BB48" s="430" t="str">
        <f t="shared" si="193"/>
        <v>4</v>
      </c>
      <c r="BC48" s="430" t="str">
        <f t="shared" si="193"/>
        <v>30</v>
      </c>
      <c r="BD48" s="430" t="str">
        <f t="shared" si="193"/>
        <v/>
      </c>
      <c r="BE48" s="430" t="str">
        <f t="shared" si="193"/>
        <v>1</v>
      </c>
      <c r="BF48" s="431" t="str">
        <f t="shared" si="193"/>
        <v>1</v>
      </c>
      <c r="BG48" s="430" t="str">
        <f t="shared" si="193"/>
        <v/>
      </c>
      <c r="BH48" s="430" t="str">
        <f t="shared" si="193"/>
        <v/>
      </c>
      <c r="BI48" s="430" t="str">
        <f t="shared" si="193"/>
        <v/>
      </c>
      <c r="BJ48" s="430" t="str">
        <f t="shared" si="193"/>
        <v/>
      </c>
      <c r="BK48" s="430" t="str">
        <f t="shared" si="193"/>
        <v/>
      </c>
      <c r="BL48" s="430" t="str">
        <f t="shared" si="193"/>
        <v/>
      </c>
      <c r="BM48" s="430" t="str">
        <f t="shared" si="193"/>
        <v/>
      </c>
      <c r="BN48" s="430" t="str">
        <f t="shared" si="193"/>
        <v/>
      </c>
      <c r="BO48" s="430" t="str">
        <f t="shared" si="193"/>
        <v/>
      </c>
      <c r="BP48" s="430" t="str">
        <f t="shared" si="193"/>
        <v/>
      </c>
      <c r="BQ48" s="430" t="str">
        <f t="shared" si="193"/>
        <v/>
      </c>
      <c r="BR48" s="430" t="str">
        <f t="shared" si="193"/>
        <v/>
      </c>
      <c r="BS48" s="432" t="str">
        <f t="shared" si="193"/>
        <v/>
      </c>
      <c r="BT48" s="433" t="str">
        <f>$AY48*Assembly!Y$4+$AZ48*Assembly!Y$5+$BA48*Assembly!Y$6+$BB48*Assembly!Y$7+$BC48*Assembly!Y$8+$BD48*Assembly!Y$9+$BE48*Assembly!Y$10+$BF48*Assembly!Y$11+$BG48*Assembly!Y$12+$BH48*Assembly!Y$13+$BI48*Assembly!Y$14+$BJ48*Assembly!Y$15+$BK48*Assembly!Y$16+$BL48*Assembly!Y$17+$BM48*Assembly!Y$18+$BN48*Assembly!Y$19+$BO48*Assembly!Y$20+$BP48*Assembly!Y$21+$BQ48*Assembly!Y$22+$BR48*Assembly!Y$23+$BS48*Assembly!Y$24</f>
        <v>804</v>
      </c>
      <c r="BU48" s="434" t="str">
        <f t="shared" si="8"/>
        <v>119</v>
      </c>
      <c r="BV48" s="434" t="str">
        <f>$AY48*Assembly!AC$4+$AZ48*Assembly!AC$5+$BA48*Assembly!AC$6+$BB48*Assembly!AC$7+$BC48*Assembly!AC$8+$BD48*Assembly!AC$9+$BE48*Assembly!AC$10+$BF48*Assembly!AC$11+$BG48*Assembly!AC$12+$BH48*Assembly!AC$13+$BI48*Assembly!AC$14+$BJ48*Assembly!AC$15+$BK48*Assembly!AC$16+$BL48*Assembly!AC$17+$BM48*Assembly!AC$18+$BN48*Assembly!AC$19+$BO48*Assembly!AC$20+$BP48*Assembly!AC$21+$BQ48*Assembly!AC$22+$BR48*Assembly!AC$23+$BS48*Assembly!AC$24</f>
        <v>3,381</v>
      </c>
      <c r="BW48" s="435" t="str">
        <f t="shared" si="9"/>
        <v>4.20</v>
      </c>
      <c r="BX48" s="436" t="str">
        <f t="shared" si="10"/>
        <v>501</v>
      </c>
      <c r="BY48" s="437" t="str">
        <f t="shared" si="11"/>
        <v>28.4</v>
      </c>
      <c r="BZ48" s="438" t="str">
        <f t="shared" si="181"/>
        <v>?</v>
      </c>
      <c r="CA48" s="434" t="str">
        <f>$AY48*Assembly!X$4+$AZ48*Assembly!X$5+$BA48*Assembly!X$6+$BB48*Assembly!X$7+$BC48*Assembly!X$8+$BD48*Assembly!X$9+$BE48*Assembly!X$10+$BF48*Assembly!X$11+$BG48*Assembly!X$12+$BH48*Assembly!X$13+$BI48*Assembly!X$14+$BJ48*Assembly!X$15+$BK48*Assembly!X$16+$BL48*Assembly!X$17+$BM48*Assembly!X$18+$BN48*Assembly!X$19+$BO48*Assembly!X$20+$BP48*Assembly!X$21+$BQ48*Assembly!X$22+$BR48*Assembly!X$23+$BS48*Assembly!X$24</f>
        <v>148</v>
      </c>
      <c r="CB48" s="434" t="str">
        <f t="shared" si="12"/>
        <v>23,022</v>
      </c>
      <c r="CC48" s="439" t="str">
        <f t="shared" si="13"/>
        <v>0.0230</v>
      </c>
      <c r="CD48" s="440" t="str">
        <f>$AY48*Assembly!AB$4+$AZ48*Assembly!AB$5+$BA48*Assembly!AB$6+$BB48*Assembly!AB$7+$BC48*Assembly!AB$8+$BD48*Assembly!AB$9+$BE48*Assembly!AB$10+$BF48*Assembly!AB$11+$BG48*Assembly!AB$12+$BH48*Assembly!AB$13+$BI48*Assembly!AB$14+$BJ48*Assembly!AB$15+$BK48*Assembly!AB$16+$BL48*Assembly!AB$17+$BM48*Assembly!AB$18+$BN48*Assembly!AB$19+$BO48*Assembly!AB$20+$BP48*Assembly!AB$21+$BQ48*Assembly!AB$22+$BR48*Assembly!AB$23+$BS48*Assembly!AB$24</f>
        <v>287</v>
      </c>
      <c r="CE48" s="424" t="str">
        <f>$AY48*Assembly!M$4+$AZ48*Assembly!M$5+$BA48*Assembly!M$6+$BB48*Assembly!M$7+$BC48*Assembly!M$8+$BD48*Assembly!M$9+$BE48*Assembly!M$10+$BF48*Assembly!M$11+$BG48*Assembly!M$12+$BH48*Assembly!M$13+$BI48*Assembly!M$14+$BJ48*Assembly!M$15+$BK48*Assembly!M$16+$BL48*Assembly!M$17+$BM48*Assembly!M$18+$BN48*Assembly!M$19+$BO48*Assembly!M$20+$BP48*Assembly!M$21+$BQ48*Assembly!M$22+$BR48*Assembly!M$23+$BS48*Assembly!M$24</f>
        <v>903</v>
      </c>
      <c r="CF48" s="424" t="str">
        <f>$AY48*Assembly!N$4+$AZ48*Assembly!N$5+$BA48*Assembly!N$6+$BB48*Assembly!N$7+$BC48*Assembly!N$8+$BD48*Assembly!N$9+$BE48*Assembly!N$10+$BF48*Assembly!N$11+$BG48*Assembly!N$12+$BH48*Assembly!N$13+$BI48*Assembly!N$14+$BJ48*Assembly!N$15+$BK48*Assembly!N$16+$BL48*Assembly!N$17+$BM48*Assembly!N$18+$BN48*Assembly!N$19+$BO48*Assembly!N$20+$BP48*Assembly!N$21+$BQ48*Assembly!N$22+$BR48*Assembly!N$23+$BS48*Assembly!N$24</f>
        <v>5</v>
      </c>
      <c r="CG48" s="424" t="str">
        <f>$AY48*Assembly!O$4+$AZ48*Assembly!O$5+$BA48*Assembly!O$6+$BB48*Assembly!O$7+$BC48*Assembly!O$8+$BD48*Assembly!O$9+$BE48*Assembly!O$10+$BF48*Assembly!O$11+$BG48*Assembly!O$12+$BH48*Assembly!O$13+$BI48*Assembly!O$14+$BJ48*Assembly!O$15+$BK48*Assembly!O$16+$BL48*Assembly!O$17+$BM48*Assembly!O$18+$BN48*Assembly!O$19+$BO48*Assembly!O$20+$BP48*Assembly!O$21+$BQ48*Assembly!O$22+$BR48*Assembly!O$23+$BS48*Assembly!O$24</f>
        <v>0</v>
      </c>
      <c r="CH48" s="421" t="str">
        <f>$AY48*Assembly!P$4+$AZ48*Assembly!P$5+$BA48*Assembly!P$6+$BB48*Assembly!P$7+$BC48*Assembly!P$8+$BD48*Assembly!P$9+$BE48*Assembly!P$10+$BF48*Assembly!P$11+$BG48*Assembly!P$12+$BH48*Assembly!P$13+$BI48*Assembly!P$14+$BJ48*Assembly!P$15+$BK48*Assembly!P$16+$BL48*Assembly!P$17+$BM48*Assembly!P$18+$BN48*Assembly!P$19+$BO48*Assembly!P$20+$BP48*Assembly!P$21+$BQ48*Assembly!P$22+$BR48*Assembly!P$23+$BS48*Assembly!P$24</f>
        <v>0</v>
      </c>
      <c r="CI48" s="421" t="str">
        <f>$AY48*Assembly!Q$4+$AZ48*Assembly!Q$5+$BA48*Assembly!Q$6+$BB48*Assembly!Q$7+$BC48*Assembly!Q$8+$BD48*Assembly!Q$9+$BE48*Assembly!Q$10+$BF48*Assembly!Q$11+$BG48*Assembly!Q$12+$BH48*Assembly!Q$13+$BI48*Assembly!Q$14+$BJ48*Assembly!Q$15+$BK48*Assembly!Q$16+$BL48*Assembly!Q$17+$BM48*Assembly!Q$18+$BN48*Assembly!Q$19+$BO48*Assembly!Q$20+$BP48*Assembly!Q$21+$BQ48*Assembly!Q$22+$BR48*Assembly!Q$23+$BS48*Assembly!Q$24</f>
        <v>0.2</v>
      </c>
      <c r="CJ48" s="424" t="str">
        <f>$AY48*Assembly!R$4+$AZ48*Assembly!R$5+$BA48*Assembly!R$6+$BB48*Assembly!R$7+$BC48*Assembly!R$8+$BD48*Assembly!R$9+$BE48*Assembly!R$10+$BF48*Assembly!R$11+$BG48*Assembly!R$12+$BH48*Assembly!R$13+$BI48*Assembly!R$14+$BJ48*Assembly!R$15+$BK48*Assembly!R$16+$BL48*Assembly!R$17+$BM48*Assembly!R$18+$BN48*Assembly!R$19+$BO48*Assembly!R$20+$BP48*Assembly!R$21+$BQ48*Assembly!R$22+$BR48*Assembly!R$23+$BS48*Assembly!R$24</f>
        <v>0</v>
      </c>
      <c r="CK48" s="421" t="str">
        <f>$AY48*Assembly!S$4+$AZ48*Assembly!S$5+$BA48*Assembly!S$6+$BB48*Assembly!S$7+$BC48*Assembly!S$8+$BD48*Assembly!S$9+$BE48*Assembly!S$10+$BF48*Assembly!S$11+$BG48*Assembly!S$12+$BH48*Assembly!S$13+$BI48*Assembly!S$14+$BJ48*Assembly!S$15+$BK48*Assembly!S$16+$BL48*Assembly!S$17+$BM48*Assembly!S$18+$BN48*Assembly!S$19+$BO48*Assembly!S$20+$BP48*Assembly!S$21+$BQ48*Assembly!S$22+$BR48*Assembly!S$23+$BS48*Assembly!S$24</f>
        <v>0</v>
      </c>
      <c r="CL48" s="421" t="str">
        <f>$AY48*Assembly!T$4+$AZ48*Assembly!T$5+$BA48*Assembly!T$6+$BB48*Assembly!T$7+$BC48*Assembly!T$8+$BD48*Assembly!T$9+$BE48*Assembly!T$10+$BF48*Assembly!T$11+$BG48*Assembly!T$12+$BH48*Assembly!T$13+$BI48*Assembly!T$14+$BJ48*Assembly!T$15+$BK48*Assembly!T$16+$BL48*Assembly!T$17+$BM48*Assembly!T$18+$BN48*Assembly!T$19+$BO48*Assembly!T$20+$BP48*Assembly!T$21+$BQ48*Assembly!T$22+$BR48*Assembly!T$23+$BS48*Assembly!T$24</f>
        <v>0</v>
      </c>
      <c r="CM48" s="421" t="str">
        <f>$AY48*Assembly!U$4+$AZ48*Assembly!U$5+$BA48*Assembly!U$6+$BB48*Assembly!U$7+$BC48*Assembly!U$8+$BD48*Assembly!U$9+$BE48*Assembly!U$10+$BF48*Assembly!U$11+$BG48*Assembly!U$12+$BH48*Assembly!U$13+$BI48*Assembly!U$14+$BJ48*Assembly!U$15+$BK48*Assembly!U$16+$BL48*Assembly!U$17+$BM48*Assembly!U$18+$BN48*Assembly!U$19+$BO48*Assembly!U$20+$BP48*Assembly!U$21+$BQ48*Assembly!U$22+$BR48*Assembly!U$23+$BS48*Assembly!U$24</f>
        <v>0</v>
      </c>
      <c r="CN48" s="424" t="str">
        <f>$AY48*Assembly!V$4+$AZ48*Assembly!V$5+$BA48*Assembly!V$6+$BB48*Assembly!V$7+$BC48*Assembly!V$8+$BD48*Assembly!V$9+$BE48*Assembly!V$10+$BF48*Assembly!V$11+$BG48*Assembly!V$12+$BH48*Assembly!V$13+$BI48*Assembly!V$14+$BJ48*Assembly!V$15+$BK48*Assembly!V$16+$BL48*Assembly!V$17+$BM48*Assembly!V$18+$BN48*Assembly!V$19+$BO48*Assembly!V$20+$BP48*Assembly!V$21+$BQ48*Assembly!V$22+$BR48*Assembly!V$23+$BS48*Assembly!V$24</f>
        <v>0</v>
      </c>
      <c r="CO48" s="424" t="str">
        <f>CE48*Refining!$F$3</f>
        <v>1,612</v>
      </c>
      <c r="CP48" s="424" t="str">
        <f>CF48*Refining!$F$4</f>
        <v>16</v>
      </c>
      <c r="CQ48" s="424" t="str">
        <f>CG48*Refining!$F$5</f>
        <v>0</v>
      </c>
      <c r="CR48" s="424" t="str">
        <f>CH48*Refining!$F$6</f>
        <v>0</v>
      </c>
      <c r="CS48" s="424" t="str">
        <f>CI48*Refining!$F$7</f>
        <v>0</v>
      </c>
      <c r="CT48" s="424" t="str">
        <f>CJ48*Refining!$F$8</f>
        <v>0</v>
      </c>
      <c r="CU48" s="424" t="str">
        <f>CK48*Refining!$F$9</f>
        <v>0</v>
      </c>
      <c r="CV48" s="424" t="str">
        <f>CL48*Refining!$F$10</f>
        <v>0</v>
      </c>
      <c r="CW48" s="424" t="str">
        <f>CM48*Refining!$F$11</f>
        <v>0</v>
      </c>
      <c r="CX48" s="424" t="str">
        <f>CN48*Refining!$F$12</f>
        <v>0</v>
      </c>
      <c r="CY48" s="441" t="str">
        <f t="shared" ref="CY48:DR48" si="194">IF(CE48 = 0, "", CE48)</f>
        <v>903</v>
      </c>
      <c r="CZ48" s="442" t="str">
        <f t="shared" si="194"/>
        <v>5</v>
      </c>
      <c r="DA48" s="442" t="str">
        <f t="shared" si="194"/>
        <v/>
      </c>
      <c r="DB48" s="443" t="str">
        <f t="shared" si="194"/>
        <v/>
      </c>
      <c r="DC48" s="444" t="str">
        <f t="shared" si="194"/>
        <v>0.2</v>
      </c>
      <c r="DD48" s="442" t="str">
        <f t="shared" si="194"/>
        <v/>
      </c>
      <c r="DE48" s="444" t="str">
        <f t="shared" si="194"/>
        <v/>
      </c>
      <c r="DF48" s="444" t="str">
        <f t="shared" si="194"/>
        <v/>
      </c>
      <c r="DG48" s="442" t="str">
        <f t="shared" si="194"/>
        <v/>
      </c>
      <c r="DH48" s="445" t="str">
        <f t="shared" si="194"/>
        <v/>
      </c>
      <c r="DI48" s="441" t="str">
        <f t="shared" si="194"/>
        <v>1,612</v>
      </c>
      <c r="DJ48" s="442" t="str">
        <f t="shared" si="194"/>
        <v>16</v>
      </c>
      <c r="DK48" s="442" t="str">
        <f t="shared" si="194"/>
        <v/>
      </c>
      <c r="DL48" s="442" t="str">
        <f t="shared" si="194"/>
        <v/>
      </c>
      <c r="DM48" s="446" t="str">
        <f t="shared" si="194"/>
        <v>0.4</v>
      </c>
      <c r="DN48" s="442" t="str">
        <f t="shared" si="194"/>
        <v/>
      </c>
      <c r="DO48" s="442" t="str">
        <f t="shared" si="194"/>
        <v/>
      </c>
      <c r="DP48" s="442" t="str">
        <f t="shared" si="194"/>
        <v/>
      </c>
      <c r="DQ48" s="442" t="str">
        <f t="shared" si="194"/>
        <v/>
      </c>
      <c r="DR48" s="445" t="str">
        <f t="shared" si="194"/>
        <v/>
      </c>
      <c r="DS48" s="447" t="str">
        <f t="shared" si="15"/>
        <v>908</v>
      </c>
      <c r="DT48" s="448" t="str">
        <f t="shared" si="16"/>
        <v>1,628</v>
      </c>
      <c r="DU48" s="434" t="str">
        <f>CY48*'Ores &amp; Ingots'!$C$3+CZ48*'Ores &amp; Ingots'!$C$4+DA48*'Ores &amp; Ingots'!$C$5+DB48*'Ores &amp; Ingots'!$C$6+DC48*'Ores &amp; Ingots'!$C$7+DD48*'Ores &amp; Ingots'!$C$8+DE48*'Ores &amp; Ingots'!$C$9+DF48*'Ores &amp; Ingots'!$C$10+DG48*'Ores &amp; Ingots'!$C$11+DH48*'Ores &amp; Ingots'!$C$12</f>
        <v>115</v>
      </c>
      <c r="DV48" s="434" t="str">
        <f>DI48*'Ores &amp; Ingots'!$B$3+DJ48*'Ores &amp; Ingots'!$B$4+DK48*'Ores &amp; Ingots'!$B$5+DL48*'Ores &amp; Ingots'!$B$6+DM48*'Ores &amp; Ingots'!$B$7+DN48*'Ores &amp; Ingots'!$B$8+DO48*'Ores &amp; Ingots'!$B$9+DP48*'Ores &amp; Ingots'!$B$10+DQ48*'Ores &amp; Ingots'!$B$11+DR48*'Ores &amp; Ingots'!$B$12</f>
        <v>602</v>
      </c>
      <c r="DW48" s="448" t="str">
        <f>CY48*Refining!$G$3+CZ48*Refining!$G$4+DA48*Refining!$G$5+DB48*Refining!$G$6+DC48*Refining!$G$7+DD48*Refining!$G$8+DE48*Refining!$G$9+DF48*Refining!$G$10+DG48*Refining!$G$11+DH48*Refining!$G$12</f>
        <v>86</v>
      </c>
      <c r="DX48" s="448" t="str">
        <f t="shared" si="17"/>
        <v>13,407</v>
      </c>
      <c r="DY48" s="449" t="str">
        <f t="shared" si="18"/>
        <v>0.0134</v>
      </c>
      <c r="DZ48" s="447" t="str">
        <f t="shared" si="19"/>
        <v>254</v>
      </c>
      <c r="EA48" s="446" t="str">
        <f t="shared" ref="EA48:EB48" si="195">DZ48/60</f>
        <v>4.2</v>
      </c>
      <c r="EB48" s="446" t="str">
        <f t="shared" si="195"/>
        <v>0.1</v>
      </c>
      <c r="EC48" s="450" t="str">
        <f t="shared" si="21"/>
        <v>0.00</v>
      </c>
      <c r="ED48" s="447" t="str">
        <f t="shared" si="22"/>
        <v>36,429</v>
      </c>
      <c r="EE48" s="446" t="str">
        <f t="shared" ref="EE48:EF48" si="196">ED48/1000</f>
        <v>36.4</v>
      </c>
      <c r="EF48" s="451" t="str">
        <f t="shared" si="196"/>
        <v>0.04</v>
      </c>
      <c r="EG48" s="452" t="str">
        <f t="shared" si="24"/>
        <v>0.0364</v>
      </c>
      <c r="EH48" s="225" t="s">
        <v>12</v>
      </c>
    </row>
    <row r="49">
      <c r="A49" s="33"/>
      <c r="B49" s="226" t="s">
        <v>941</v>
      </c>
      <c r="C49" s="227" t="s">
        <v>886</v>
      </c>
      <c r="D49" s="227">
        <v>1.0</v>
      </c>
      <c r="E49" s="227">
        <v>1.0</v>
      </c>
      <c r="F49" s="227">
        <v>2.0</v>
      </c>
      <c r="G49" s="453" t="str">
        <f t="shared" si="5"/>
        <v>31.250</v>
      </c>
      <c r="H49" s="454">
        <v>25.0</v>
      </c>
      <c r="I49" s="454">
        <v>25.0</v>
      </c>
      <c r="J49" s="454" t="str">
        <f>H49/Main!$D$9</f>
        <v>25</v>
      </c>
      <c r="K49" s="454" t="str">
        <f>I49/Main!$D$10</f>
        <v>25</v>
      </c>
      <c r="L49" s="455" t="str">
        <f t="shared" si="6"/>
        <v>1.0</v>
      </c>
      <c r="M49" s="455">
        <v>1.0</v>
      </c>
      <c r="N49" s="457" t="s">
        <v>12</v>
      </c>
      <c r="O49" s="457">
        <v>2000.0</v>
      </c>
      <c r="P49" s="456"/>
      <c r="Q49" s="518" t="s">
        <v>12</v>
      </c>
      <c r="R49" s="519" t="s">
        <v>12</v>
      </c>
      <c r="S49" s="458"/>
      <c r="T49" s="458"/>
      <c r="U49" s="456"/>
      <c r="V49" s="456"/>
      <c r="W49" s="456"/>
      <c r="X49" s="456"/>
      <c r="Y49" s="456"/>
      <c r="Z49" s="456"/>
      <c r="AA49" s="456"/>
      <c r="AB49" s="456"/>
      <c r="AC49" s="459" t="s">
        <v>913</v>
      </c>
      <c r="AD49" s="434">
        <v>20.0</v>
      </c>
      <c r="AE49" s="434">
        <v>0.0</v>
      </c>
      <c r="AF49" s="434">
        <v>0.0</v>
      </c>
      <c r="AG49" s="434">
        <v>1.0</v>
      </c>
      <c r="AH49" s="434">
        <v>30.0</v>
      </c>
      <c r="AI49" s="434">
        <v>0.0</v>
      </c>
      <c r="AJ49" s="498">
        <v>4.0</v>
      </c>
      <c r="AK49" s="434">
        <v>2.0</v>
      </c>
      <c r="AL49" s="434">
        <v>0.0</v>
      </c>
      <c r="AM49" s="434">
        <v>0.0</v>
      </c>
      <c r="AN49" s="434">
        <v>0.0</v>
      </c>
      <c r="AO49" s="434">
        <v>0.0</v>
      </c>
      <c r="AP49" s="434">
        <v>0.0</v>
      </c>
      <c r="AQ49" s="434">
        <v>0.0</v>
      </c>
      <c r="AR49" s="434">
        <v>0.0</v>
      </c>
      <c r="AS49" s="434">
        <v>0.0</v>
      </c>
      <c r="AT49" s="434">
        <v>0.0</v>
      </c>
      <c r="AU49" s="434">
        <v>0.0</v>
      </c>
      <c r="AV49" s="434">
        <v>0.0</v>
      </c>
      <c r="AW49" s="434">
        <v>0.0</v>
      </c>
      <c r="AX49" s="434">
        <v>0.0</v>
      </c>
      <c r="AY49" s="429" t="str">
        <f t="shared" ref="AY49:BS49" si="197">IF(AD49 = 0, "", AD49)</f>
        <v>20</v>
      </c>
      <c r="AZ49" s="430" t="str">
        <f t="shared" si="197"/>
        <v/>
      </c>
      <c r="BA49" s="430" t="str">
        <f t="shared" si="197"/>
        <v/>
      </c>
      <c r="BB49" s="430" t="str">
        <f t="shared" si="197"/>
        <v>1</v>
      </c>
      <c r="BC49" s="430" t="str">
        <f t="shared" si="197"/>
        <v>30</v>
      </c>
      <c r="BD49" s="430" t="str">
        <f t="shared" si="197"/>
        <v/>
      </c>
      <c r="BE49" s="431" t="str">
        <f t="shared" si="197"/>
        <v>4</v>
      </c>
      <c r="BF49" s="430" t="str">
        <f t="shared" si="197"/>
        <v>2</v>
      </c>
      <c r="BG49" s="430" t="str">
        <f t="shared" si="197"/>
        <v/>
      </c>
      <c r="BH49" s="430" t="str">
        <f t="shared" si="197"/>
        <v/>
      </c>
      <c r="BI49" s="430" t="str">
        <f t="shared" si="197"/>
        <v/>
      </c>
      <c r="BJ49" s="430" t="str">
        <f t="shared" si="197"/>
        <v/>
      </c>
      <c r="BK49" s="430" t="str">
        <f t="shared" si="197"/>
        <v/>
      </c>
      <c r="BL49" s="430" t="str">
        <f t="shared" si="197"/>
        <v/>
      </c>
      <c r="BM49" s="430" t="str">
        <f t="shared" si="197"/>
        <v/>
      </c>
      <c r="BN49" s="430" t="str">
        <f t="shared" si="197"/>
        <v/>
      </c>
      <c r="BO49" s="430" t="str">
        <f t="shared" si="197"/>
        <v/>
      </c>
      <c r="BP49" s="430" t="str">
        <f t="shared" si="197"/>
        <v/>
      </c>
      <c r="BQ49" s="430" t="str">
        <f t="shared" si="197"/>
        <v/>
      </c>
      <c r="BR49" s="430" t="str">
        <f t="shared" si="197"/>
        <v/>
      </c>
      <c r="BS49" s="432" t="str">
        <f t="shared" si="197"/>
        <v/>
      </c>
      <c r="BT49" s="433" t="str">
        <f>$AY49*Assembly!Y$4+$AZ49*Assembly!Y$5+$BA49*Assembly!Y$6+$BB49*Assembly!Y$7+$BC49*Assembly!Y$8+$BD49*Assembly!Y$9+$BE49*Assembly!Y$10+$BF49*Assembly!Y$11+$BG49*Assembly!Y$12+$BH49*Assembly!Y$13+$BI49*Assembly!Y$14+$BJ49*Assembly!Y$15+$BK49*Assembly!Y$16+$BL49*Assembly!Y$17+$BM49*Assembly!Y$18+$BN49*Assembly!Y$19+$BO49*Assembly!Y$20+$BP49*Assembly!Y$21+$BQ49*Assembly!Y$22+$BR49*Assembly!Y$23+$BS49*Assembly!Y$24</f>
        <v>761</v>
      </c>
      <c r="BU49" s="434" t="str">
        <f t="shared" si="8"/>
        <v>24</v>
      </c>
      <c r="BV49" s="434" t="str">
        <f>$AY49*Assembly!AC$4+$AZ49*Assembly!AC$5+$BA49*Assembly!AC$6+$BB49*Assembly!AC$7+$BC49*Assembly!AC$8+$BD49*Assembly!AC$9+$BE49*Assembly!AC$10+$BF49*Assembly!AC$11+$BG49*Assembly!AC$12+$BH49*Assembly!AC$13+$BI49*Assembly!AC$14+$BJ49*Assembly!AC$15+$BK49*Assembly!AC$16+$BL49*Assembly!AC$17+$BM49*Assembly!AC$18+$BN49*Assembly!AC$19+$BO49*Assembly!AC$20+$BP49*Assembly!AC$21+$BQ49*Assembly!AC$22+$BR49*Assembly!AC$23+$BS49*Assembly!AC$24</f>
        <v>3,122</v>
      </c>
      <c r="BW49" s="435" t="str">
        <f t="shared" si="9"/>
        <v>4.10</v>
      </c>
      <c r="BX49" s="436" t="str">
        <f t="shared" si="10"/>
        <v>100</v>
      </c>
      <c r="BY49" s="437" t="str">
        <f t="shared" si="11"/>
        <v>128.1</v>
      </c>
      <c r="BZ49" s="438" t="str">
        <f t="shared" si="181"/>
        <v>?</v>
      </c>
      <c r="CA49" s="434" t="str">
        <f>$AY49*Assembly!X$4+$AZ49*Assembly!X$5+$BA49*Assembly!X$6+$BB49*Assembly!X$7+$BC49*Assembly!X$8+$BD49*Assembly!X$9+$BE49*Assembly!X$10+$BF49*Assembly!X$11+$BG49*Assembly!X$12+$BH49*Assembly!X$13+$BI49*Assembly!X$14+$BJ49*Assembly!X$15+$BK49*Assembly!X$16+$BL49*Assembly!X$17+$BM49*Assembly!X$18+$BN49*Assembly!X$19+$BO49*Assembly!X$20+$BP49*Assembly!X$21+$BQ49*Assembly!X$22+$BR49*Assembly!X$23+$BS49*Assembly!X$24</f>
        <v>147</v>
      </c>
      <c r="CB49" s="434" t="str">
        <f t="shared" si="12"/>
        <v>22,867</v>
      </c>
      <c r="CC49" s="439" t="str">
        <f t="shared" si="13"/>
        <v>0.0229</v>
      </c>
      <c r="CD49" s="440" t="str">
        <f>$AY49*Assembly!AB$4+$AZ49*Assembly!AB$5+$BA49*Assembly!AB$6+$BB49*Assembly!AB$7+$BC49*Assembly!AB$8+$BD49*Assembly!AB$9+$BE49*Assembly!AB$10+$BF49*Assembly!AB$11+$BG49*Assembly!AB$12+$BH49*Assembly!AB$13+$BI49*Assembly!AB$14+$BJ49*Assembly!AB$15+$BK49*Assembly!AB$16+$BL49*Assembly!AB$17+$BM49*Assembly!AB$18+$BN49*Assembly!AB$19+$BO49*Assembly!AB$20+$BP49*Assembly!AB$21+$BQ49*Assembly!AB$22+$BR49*Assembly!AB$23+$BS49*Assembly!AB$24</f>
        <v>192</v>
      </c>
      <c r="CE49" s="457" t="str">
        <f>$AY49*Assembly!M$4+$AZ49*Assembly!M$5+$BA49*Assembly!M$6+$BB49*Assembly!M$7+$BC49*Assembly!M$8+$BD49*Assembly!M$9+$BE49*Assembly!M$10+$BF49*Assembly!M$11+$BG49*Assembly!M$12+$BH49*Assembly!M$13+$BI49*Assembly!M$14+$BJ49*Assembly!M$15+$BK49*Assembly!M$16+$BL49*Assembly!M$17+$BM49*Assembly!M$18+$BN49*Assembly!M$19+$BO49*Assembly!M$20+$BP49*Assembly!M$21+$BQ49*Assembly!M$22+$BR49*Assembly!M$23+$BS49*Assembly!M$24</f>
        <v>831</v>
      </c>
      <c r="CF49" s="457" t="str">
        <f>$AY49*Assembly!N$4+$AZ49*Assembly!N$5+$BA49*Assembly!N$6+$BB49*Assembly!N$7+$BC49*Assembly!N$8+$BD49*Assembly!N$9+$BE49*Assembly!N$10+$BF49*Assembly!N$11+$BG49*Assembly!N$12+$BH49*Assembly!N$13+$BI49*Assembly!N$14+$BJ49*Assembly!N$15+$BK49*Assembly!N$16+$BL49*Assembly!N$17+$BM49*Assembly!N$18+$BN49*Assembly!N$19+$BO49*Assembly!N$20+$BP49*Assembly!N$21+$BQ49*Assembly!N$22+$BR49*Assembly!N$23+$BS49*Assembly!N$24</f>
        <v>20</v>
      </c>
      <c r="CG49" s="457" t="str">
        <f>$AY49*Assembly!O$4+$AZ49*Assembly!O$5+$BA49*Assembly!O$6+$BB49*Assembly!O$7+$BC49*Assembly!O$8+$BD49*Assembly!O$9+$BE49*Assembly!O$10+$BF49*Assembly!O$11+$BG49*Assembly!O$12+$BH49*Assembly!O$13+$BI49*Assembly!O$14+$BJ49*Assembly!O$15+$BK49*Assembly!O$16+$BL49*Assembly!O$17+$BM49*Assembly!O$18+$BN49*Assembly!O$19+$BO49*Assembly!O$20+$BP49*Assembly!O$21+$BQ49*Assembly!O$22+$BR49*Assembly!O$23+$BS49*Assembly!O$24</f>
        <v>0</v>
      </c>
      <c r="CH49" s="454" t="str">
        <f>$AY49*Assembly!P$4+$AZ49*Assembly!P$5+$BA49*Assembly!P$6+$BB49*Assembly!P$7+$BC49*Assembly!P$8+$BD49*Assembly!P$9+$BE49*Assembly!P$10+$BF49*Assembly!P$11+$BG49*Assembly!P$12+$BH49*Assembly!P$13+$BI49*Assembly!P$14+$BJ49*Assembly!P$15+$BK49*Assembly!P$16+$BL49*Assembly!P$17+$BM49*Assembly!P$18+$BN49*Assembly!P$19+$BO49*Assembly!P$20+$BP49*Assembly!P$21+$BQ49*Assembly!P$22+$BR49*Assembly!P$23+$BS49*Assembly!P$24</f>
        <v>0</v>
      </c>
      <c r="CI49" s="454" t="str">
        <f>$AY49*Assembly!Q$4+$AZ49*Assembly!Q$5+$BA49*Assembly!Q$6+$BB49*Assembly!Q$7+$BC49*Assembly!Q$8+$BD49*Assembly!Q$9+$BE49*Assembly!Q$10+$BF49*Assembly!Q$11+$BG49*Assembly!Q$12+$BH49*Assembly!Q$13+$BI49*Assembly!Q$14+$BJ49*Assembly!Q$15+$BK49*Assembly!Q$16+$BL49*Assembly!Q$17+$BM49*Assembly!Q$18+$BN49*Assembly!Q$19+$BO49*Assembly!Q$20+$BP49*Assembly!Q$21+$BQ49*Assembly!Q$22+$BR49*Assembly!Q$23+$BS49*Assembly!Q$24</f>
        <v>0.4</v>
      </c>
      <c r="CJ49" s="457" t="str">
        <f>$AY49*Assembly!R$4+$AZ49*Assembly!R$5+$BA49*Assembly!R$6+$BB49*Assembly!R$7+$BC49*Assembly!R$8+$BD49*Assembly!R$9+$BE49*Assembly!R$10+$BF49*Assembly!R$11+$BG49*Assembly!R$12+$BH49*Assembly!R$13+$BI49*Assembly!R$14+$BJ49*Assembly!R$15+$BK49*Assembly!R$16+$BL49*Assembly!R$17+$BM49*Assembly!R$18+$BN49*Assembly!R$19+$BO49*Assembly!R$20+$BP49*Assembly!R$21+$BQ49*Assembly!R$22+$BR49*Assembly!R$23+$BS49*Assembly!R$24</f>
        <v>0</v>
      </c>
      <c r="CK49" s="454" t="str">
        <f>$AY49*Assembly!S$4+$AZ49*Assembly!S$5+$BA49*Assembly!S$6+$BB49*Assembly!S$7+$BC49*Assembly!S$8+$BD49*Assembly!S$9+$BE49*Assembly!S$10+$BF49*Assembly!S$11+$BG49*Assembly!S$12+$BH49*Assembly!S$13+$BI49*Assembly!S$14+$BJ49*Assembly!S$15+$BK49*Assembly!S$16+$BL49*Assembly!S$17+$BM49*Assembly!S$18+$BN49*Assembly!S$19+$BO49*Assembly!S$20+$BP49*Assembly!S$21+$BQ49*Assembly!S$22+$BR49*Assembly!S$23+$BS49*Assembly!S$24</f>
        <v>0</v>
      </c>
      <c r="CL49" s="454" t="str">
        <f>$AY49*Assembly!T$4+$AZ49*Assembly!T$5+$BA49*Assembly!T$6+$BB49*Assembly!T$7+$BC49*Assembly!T$8+$BD49*Assembly!T$9+$BE49*Assembly!T$10+$BF49*Assembly!T$11+$BG49*Assembly!T$12+$BH49*Assembly!T$13+$BI49*Assembly!T$14+$BJ49*Assembly!T$15+$BK49*Assembly!T$16+$BL49*Assembly!T$17+$BM49*Assembly!T$18+$BN49*Assembly!T$19+$BO49*Assembly!T$20+$BP49*Assembly!T$21+$BQ49*Assembly!T$22+$BR49*Assembly!T$23+$BS49*Assembly!T$24</f>
        <v>0</v>
      </c>
      <c r="CM49" s="454" t="str">
        <f>$AY49*Assembly!U$4+$AZ49*Assembly!U$5+$BA49*Assembly!U$6+$BB49*Assembly!U$7+$BC49*Assembly!U$8+$BD49*Assembly!U$9+$BE49*Assembly!U$10+$BF49*Assembly!U$11+$BG49*Assembly!U$12+$BH49*Assembly!U$13+$BI49*Assembly!U$14+$BJ49*Assembly!U$15+$BK49*Assembly!U$16+$BL49*Assembly!U$17+$BM49*Assembly!U$18+$BN49*Assembly!U$19+$BO49*Assembly!U$20+$BP49*Assembly!U$21+$BQ49*Assembly!U$22+$BR49*Assembly!U$23+$BS49*Assembly!U$24</f>
        <v>0</v>
      </c>
      <c r="CN49" s="457" t="str">
        <f>$AY49*Assembly!V$4+$AZ49*Assembly!V$5+$BA49*Assembly!V$6+$BB49*Assembly!V$7+$BC49*Assembly!V$8+$BD49*Assembly!V$9+$BE49*Assembly!V$10+$BF49*Assembly!V$11+$BG49*Assembly!V$12+$BH49*Assembly!V$13+$BI49*Assembly!V$14+$BJ49*Assembly!V$15+$BK49*Assembly!V$16+$BL49*Assembly!V$17+$BM49*Assembly!V$18+$BN49*Assembly!V$19+$BO49*Assembly!V$20+$BP49*Assembly!V$21+$BQ49*Assembly!V$22+$BR49*Assembly!V$23+$BS49*Assembly!V$24</f>
        <v>0</v>
      </c>
      <c r="CO49" s="457" t="str">
        <f>CE49*Refining!$F$3</f>
        <v>1,484</v>
      </c>
      <c r="CP49" s="457" t="str">
        <f>CF49*Refining!$F$4</f>
        <v>63</v>
      </c>
      <c r="CQ49" s="457" t="str">
        <f>CG49*Refining!$F$5</f>
        <v>0</v>
      </c>
      <c r="CR49" s="457" t="str">
        <f>CH49*Refining!$F$6</f>
        <v>0</v>
      </c>
      <c r="CS49" s="457" t="str">
        <f>CI49*Refining!$F$7</f>
        <v>1</v>
      </c>
      <c r="CT49" s="457" t="str">
        <f>CJ49*Refining!$F$8</f>
        <v>0</v>
      </c>
      <c r="CU49" s="457" t="str">
        <f>CK49*Refining!$F$9</f>
        <v>0</v>
      </c>
      <c r="CV49" s="457" t="str">
        <f>CL49*Refining!$F$10</f>
        <v>0</v>
      </c>
      <c r="CW49" s="457" t="str">
        <f>CM49*Refining!$F$11</f>
        <v>0</v>
      </c>
      <c r="CX49" s="457" t="str">
        <f>CN49*Refining!$F$12</f>
        <v>0</v>
      </c>
      <c r="CY49" s="441" t="str">
        <f t="shared" ref="CY49:DR49" si="198">IF(CE49 = 0, "", CE49)</f>
        <v>831</v>
      </c>
      <c r="CZ49" s="442" t="str">
        <f t="shared" si="198"/>
        <v>20</v>
      </c>
      <c r="DA49" s="442" t="str">
        <f t="shared" si="198"/>
        <v/>
      </c>
      <c r="DB49" s="443" t="str">
        <f t="shared" si="198"/>
        <v/>
      </c>
      <c r="DC49" s="444" t="str">
        <f t="shared" si="198"/>
        <v>0.4</v>
      </c>
      <c r="DD49" s="442" t="str">
        <f t="shared" si="198"/>
        <v/>
      </c>
      <c r="DE49" s="444" t="str">
        <f t="shared" si="198"/>
        <v/>
      </c>
      <c r="DF49" s="444" t="str">
        <f t="shared" si="198"/>
        <v/>
      </c>
      <c r="DG49" s="442" t="str">
        <f t="shared" si="198"/>
        <v/>
      </c>
      <c r="DH49" s="445" t="str">
        <f t="shared" si="198"/>
        <v/>
      </c>
      <c r="DI49" s="441" t="str">
        <f t="shared" si="198"/>
        <v>1,484</v>
      </c>
      <c r="DJ49" s="442" t="str">
        <f t="shared" si="198"/>
        <v>63</v>
      </c>
      <c r="DK49" s="442" t="str">
        <f t="shared" si="198"/>
        <v/>
      </c>
      <c r="DL49" s="442" t="str">
        <f t="shared" si="198"/>
        <v/>
      </c>
      <c r="DM49" s="446" t="str">
        <f t="shared" si="198"/>
        <v>0.7</v>
      </c>
      <c r="DN49" s="442" t="str">
        <f t="shared" si="198"/>
        <v/>
      </c>
      <c r="DO49" s="442" t="str">
        <f t="shared" si="198"/>
        <v/>
      </c>
      <c r="DP49" s="442" t="str">
        <f t="shared" si="198"/>
        <v/>
      </c>
      <c r="DQ49" s="442" t="str">
        <f t="shared" si="198"/>
        <v/>
      </c>
      <c r="DR49" s="445" t="str">
        <f t="shared" si="198"/>
        <v/>
      </c>
      <c r="DS49" s="447" t="str">
        <f t="shared" si="15"/>
        <v>851</v>
      </c>
      <c r="DT49" s="448" t="str">
        <f t="shared" si="16"/>
        <v>1,547</v>
      </c>
      <c r="DU49" s="434" t="str">
        <f>CY49*'Ores &amp; Ingots'!$C$3+CZ49*'Ores &amp; Ingots'!$C$4+DA49*'Ores &amp; Ingots'!$C$5+DB49*'Ores &amp; Ingots'!$C$6+DC49*'Ores &amp; Ingots'!$C$7+DD49*'Ores &amp; Ingots'!$C$8+DE49*'Ores &amp; Ingots'!$C$9+DF49*'Ores &amp; Ingots'!$C$10+DG49*'Ores &amp; Ingots'!$C$11+DH49*'Ores &amp; Ingots'!$C$12</f>
        <v>108</v>
      </c>
      <c r="DV49" s="434" t="str">
        <f>DI49*'Ores &amp; Ingots'!$B$3+DJ49*'Ores &amp; Ingots'!$B$4+DK49*'Ores &amp; Ingots'!$B$5+DL49*'Ores &amp; Ingots'!$B$6+DM49*'Ores &amp; Ingots'!$B$7+DN49*'Ores &amp; Ingots'!$B$8+DO49*'Ores &amp; Ingots'!$B$9+DP49*'Ores &amp; Ingots'!$B$10+DQ49*'Ores &amp; Ingots'!$B$11+DR49*'Ores &amp; Ingots'!$B$12</f>
        <v>572</v>
      </c>
      <c r="DW49" s="448" t="str">
        <f>CY49*Refining!$G$3+CZ49*Refining!$G$4+DA49*Refining!$G$5+DB49*Refining!$G$6+DC49*Refining!$G$7+DD49*Refining!$G$8+DE49*Refining!$G$9+DF49*Refining!$G$10+DG49*Refining!$G$11+DH49*Refining!$G$12</f>
        <v>154</v>
      </c>
      <c r="DX49" s="448" t="str">
        <f t="shared" si="17"/>
        <v>23,887</v>
      </c>
      <c r="DY49" s="449" t="str">
        <f t="shared" si="18"/>
        <v>0.0239</v>
      </c>
      <c r="DZ49" s="447" t="str">
        <f t="shared" si="19"/>
        <v>326</v>
      </c>
      <c r="EA49" s="446" t="str">
        <f t="shared" ref="EA49:EB49" si="199">DZ49/60</f>
        <v>5.4</v>
      </c>
      <c r="EB49" s="446" t="str">
        <f t="shared" si="199"/>
        <v>0.1</v>
      </c>
      <c r="EC49" s="450" t="str">
        <f t="shared" si="21"/>
        <v>0.00</v>
      </c>
      <c r="ED49" s="447" t="str">
        <f t="shared" si="22"/>
        <v>46,753</v>
      </c>
      <c r="EE49" s="446" t="str">
        <f t="shared" ref="EE49:EF49" si="200">ED49/1000</f>
        <v>46.8</v>
      </c>
      <c r="EF49" s="451" t="str">
        <f t="shared" si="200"/>
        <v>0.05</v>
      </c>
      <c r="EG49" s="452" t="str">
        <f t="shared" si="24"/>
        <v>0.0468</v>
      </c>
      <c r="EH49" s="225">
        <v>1051.0</v>
      </c>
    </row>
    <row r="50">
      <c r="A50" s="33"/>
      <c r="B50" s="226" t="s">
        <v>941</v>
      </c>
      <c r="C50" s="227" t="s">
        <v>885</v>
      </c>
      <c r="D50" s="227">
        <v>3.0</v>
      </c>
      <c r="E50" s="227">
        <v>3.0</v>
      </c>
      <c r="F50" s="227">
        <v>6.0</v>
      </c>
      <c r="G50" s="420" t="str">
        <f t="shared" si="5"/>
        <v>6.750</v>
      </c>
      <c r="H50" s="421">
        <v>20.0</v>
      </c>
      <c r="I50" s="421">
        <v>20.0</v>
      </c>
      <c r="J50" s="421" t="str">
        <f>H50/Main!$D$9</f>
        <v>20</v>
      </c>
      <c r="K50" s="421" t="str">
        <f>I50/Main!$D$10</f>
        <v>20</v>
      </c>
      <c r="L50" s="422" t="str">
        <f t="shared" si="6"/>
        <v>1.0</v>
      </c>
      <c r="M50" s="422">
        <v>1.0</v>
      </c>
      <c r="N50" s="424" t="s">
        <v>12</v>
      </c>
      <c r="O50" s="424">
        <v>2000.0</v>
      </c>
      <c r="P50" s="423"/>
      <c r="Q50" s="520" t="s">
        <v>12</v>
      </c>
      <c r="R50" s="521" t="s">
        <v>12</v>
      </c>
      <c r="S50" s="425"/>
      <c r="T50" s="425"/>
      <c r="U50" s="423"/>
      <c r="V50" s="423"/>
      <c r="W50" s="423"/>
      <c r="X50" s="423"/>
      <c r="Y50" s="423"/>
      <c r="Z50" s="423"/>
      <c r="AA50" s="423"/>
      <c r="AB50" s="423"/>
      <c r="AC50" s="426"/>
      <c r="AD50" s="434">
        <v>12.0</v>
      </c>
      <c r="AE50" s="434">
        <v>0.0</v>
      </c>
      <c r="AF50" s="434">
        <v>4.0</v>
      </c>
      <c r="AG50" s="434">
        <v>1.0</v>
      </c>
      <c r="AH50" s="434">
        <v>17.0</v>
      </c>
      <c r="AI50" s="434">
        <v>0.0</v>
      </c>
      <c r="AJ50" s="498">
        <v>4.0</v>
      </c>
      <c r="AK50" s="434">
        <v>2.0</v>
      </c>
      <c r="AL50" s="434">
        <v>0.0</v>
      </c>
      <c r="AM50" s="434">
        <v>0.0</v>
      </c>
      <c r="AN50" s="434">
        <v>0.0</v>
      </c>
      <c r="AO50" s="434">
        <v>0.0</v>
      </c>
      <c r="AP50" s="434">
        <v>0.0</v>
      </c>
      <c r="AQ50" s="434">
        <v>0.0</v>
      </c>
      <c r="AR50" s="434">
        <v>0.0</v>
      </c>
      <c r="AS50" s="434">
        <v>0.0</v>
      </c>
      <c r="AT50" s="434">
        <v>0.0</v>
      </c>
      <c r="AU50" s="434">
        <v>0.0</v>
      </c>
      <c r="AV50" s="434">
        <v>0.0</v>
      </c>
      <c r="AW50" s="434">
        <v>0.0</v>
      </c>
      <c r="AX50" s="434">
        <v>0.0</v>
      </c>
      <c r="AY50" s="429" t="str">
        <f t="shared" ref="AY50:BS50" si="201">IF(AD50 = 0, "", AD50)</f>
        <v>12</v>
      </c>
      <c r="AZ50" s="430" t="str">
        <f t="shared" si="201"/>
        <v/>
      </c>
      <c r="BA50" s="430" t="str">
        <f t="shared" si="201"/>
        <v>4</v>
      </c>
      <c r="BB50" s="430" t="str">
        <f t="shared" si="201"/>
        <v>1</v>
      </c>
      <c r="BC50" s="430" t="str">
        <f t="shared" si="201"/>
        <v>17</v>
      </c>
      <c r="BD50" s="430" t="str">
        <f t="shared" si="201"/>
        <v/>
      </c>
      <c r="BE50" s="431" t="str">
        <f t="shared" si="201"/>
        <v>4</v>
      </c>
      <c r="BF50" s="430" t="str">
        <f t="shared" si="201"/>
        <v>2</v>
      </c>
      <c r="BG50" s="430" t="str">
        <f t="shared" si="201"/>
        <v/>
      </c>
      <c r="BH50" s="430" t="str">
        <f t="shared" si="201"/>
        <v/>
      </c>
      <c r="BI50" s="430" t="str">
        <f t="shared" si="201"/>
        <v/>
      </c>
      <c r="BJ50" s="430" t="str">
        <f t="shared" si="201"/>
        <v/>
      </c>
      <c r="BK50" s="430" t="str">
        <f t="shared" si="201"/>
        <v/>
      </c>
      <c r="BL50" s="430" t="str">
        <f t="shared" si="201"/>
        <v/>
      </c>
      <c r="BM50" s="430" t="str">
        <f t="shared" si="201"/>
        <v/>
      </c>
      <c r="BN50" s="430" t="str">
        <f t="shared" si="201"/>
        <v/>
      </c>
      <c r="BO50" s="430" t="str">
        <f t="shared" si="201"/>
        <v/>
      </c>
      <c r="BP50" s="430" t="str">
        <f t="shared" si="201"/>
        <v/>
      </c>
      <c r="BQ50" s="430" t="str">
        <f t="shared" si="201"/>
        <v/>
      </c>
      <c r="BR50" s="430" t="str">
        <f t="shared" si="201"/>
        <v/>
      </c>
      <c r="BS50" s="432" t="str">
        <f t="shared" si="201"/>
        <v/>
      </c>
      <c r="BT50" s="433" t="str">
        <f>$AY50*Assembly!Y$4+$AZ50*Assembly!Y$5+$BA50*Assembly!Y$6+$BB50*Assembly!Y$7+$BC50*Assembly!Y$8+$BD50*Assembly!Y$9+$BE50*Assembly!Y$10+$BF50*Assembly!Y$11+$BG50*Assembly!Y$12+$BH50*Assembly!Y$13+$BI50*Assembly!Y$14+$BJ50*Assembly!Y$15+$BK50*Assembly!Y$16+$BL50*Assembly!Y$17+$BM50*Assembly!Y$18+$BN50*Assembly!Y$19+$BO50*Assembly!Y$20+$BP50*Assembly!Y$21+$BQ50*Assembly!Y$22+$BR50*Assembly!Y$23+$BS50*Assembly!Y$24</f>
        <v>513</v>
      </c>
      <c r="BU50" s="434" t="str">
        <f t="shared" si="8"/>
        <v>76</v>
      </c>
      <c r="BV50" s="434" t="str">
        <f>$AY50*Assembly!AC$4+$AZ50*Assembly!AC$5+$BA50*Assembly!AC$6+$BB50*Assembly!AC$7+$BC50*Assembly!AC$8+$BD50*Assembly!AC$9+$BE50*Assembly!AC$10+$BF50*Assembly!AC$11+$BG50*Assembly!AC$12+$BH50*Assembly!AC$13+$BI50*Assembly!AC$14+$BJ50*Assembly!AC$15+$BK50*Assembly!AC$16+$BL50*Assembly!AC$17+$BM50*Assembly!AC$18+$BN50*Assembly!AC$19+$BO50*Assembly!AC$20+$BP50*Assembly!AC$21+$BQ50*Assembly!AC$22+$BR50*Assembly!AC$23+$BS50*Assembly!AC$24</f>
        <v>1,992</v>
      </c>
      <c r="BW50" s="435" t="str">
        <f t="shared" si="9"/>
        <v>3.88</v>
      </c>
      <c r="BX50" s="436" t="str">
        <f t="shared" si="10"/>
        <v>295</v>
      </c>
      <c r="BY50" s="437" t="str">
        <f t="shared" si="11"/>
        <v>26.2</v>
      </c>
      <c r="BZ50" s="438" t="str">
        <f t="shared" si="181"/>
        <v>?</v>
      </c>
      <c r="CA50" s="434" t="str">
        <f>$AY50*Assembly!X$4+$AZ50*Assembly!X$5+$BA50*Assembly!X$6+$BB50*Assembly!X$7+$BC50*Assembly!X$8+$BD50*Assembly!X$9+$BE50*Assembly!X$10+$BF50*Assembly!X$11+$BG50*Assembly!X$12+$BH50*Assembly!X$13+$BI50*Assembly!X$14+$BJ50*Assembly!X$15+$BK50*Assembly!X$16+$BL50*Assembly!X$17+$BM50*Assembly!X$18+$BN50*Assembly!X$19+$BO50*Assembly!X$20+$BP50*Assembly!X$21+$BQ50*Assembly!X$22+$BR50*Assembly!X$23+$BS50*Assembly!X$24</f>
        <v>91</v>
      </c>
      <c r="CB50" s="434" t="str">
        <f t="shared" si="12"/>
        <v>14,156</v>
      </c>
      <c r="CC50" s="439" t="str">
        <f t="shared" si="13"/>
        <v>0.0142</v>
      </c>
      <c r="CD50" s="440" t="str">
        <f>$AY50*Assembly!AB$4+$AZ50*Assembly!AB$5+$BA50*Assembly!AB$6+$BB50*Assembly!AB$7+$BC50*Assembly!AB$8+$BD50*Assembly!AB$9+$BE50*Assembly!AB$10+$BF50*Assembly!AB$11+$BG50*Assembly!AB$12+$BH50*Assembly!AB$13+$BI50*Assembly!AB$14+$BJ50*Assembly!AB$15+$BK50*Assembly!AB$16+$BL50*Assembly!AB$17+$BM50*Assembly!AB$18+$BN50*Assembly!AB$19+$BO50*Assembly!AB$20+$BP50*Assembly!AB$21+$BQ50*Assembly!AB$22+$BR50*Assembly!AB$23+$BS50*Assembly!AB$24</f>
        <v>150</v>
      </c>
      <c r="CE50" s="424" t="str">
        <f>$AY50*Assembly!M$4+$AZ50*Assembly!M$5+$BA50*Assembly!M$6+$BB50*Assembly!M$7+$BC50*Assembly!M$8+$BD50*Assembly!M$9+$BE50*Assembly!M$10+$BF50*Assembly!M$11+$BG50*Assembly!M$12+$BH50*Assembly!M$13+$BI50*Assembly!M$14+$BJ50*Assembly!M$15+$BK50*Assembly!M$16+$BL50*Assembly!M$17+$BM50*Assembly!M$18+$BN50*Assembly!M$19+$BO50*Assembly!M$20+$BP50*Assembly!M$21+$BQ50*Assembly!M$22+$BR50*Assembly!M$23+$BS50*Assembly!M$24</f>
        <v>553</v>
      </c>
      <c r="CF50" s="424" t="str">
        <f>$AY50*Assembly!N$4+$AZ50*Assembly!N$5+$BA50*Assembly!N$6+$BB50*Assembly!N$7+$BC50*Assembly!N$8+$BD50*Assembly!N$9+$BE50*Assembly!N$10+$BF50*Assembly!N$11+$BG50*Assembly!N$12+$BH50*Assembly!N$13+$BI50*Assembly!N$14+$BJ50*Assembly!N$15+$BK50*Assembly!N$16+$BL50*Assembly!N$17+$BM50*Assembly!N$18+$BN50*Assembly!N$19+$BO50*Assembly!N$20+$BP50*Assembly!N$21+$BQ50*Assembly!N$22+$BR50*Assembly!N$23+$BS50*Assembly!N$24</f>
        <v>20</v>
      </c>
      <c r="CG50" s="424" t="str">
        <f>$AY50*Assembly!O$4+$AZ50*Assembly!O$5+$BA50*Assembly!O$6+$BB50*Assembly!O$7+$BC50*Assembly!O$8+$BD50*Assembly!O$9+$BE50*Assembly!O$10+$BF50*Assembly!O$11+$BG50*Assembly!O$12+$BH50*Assembly!O$13+$BI50*Assembly!O$14+$BJ50*Assembly!O$15+$BK50*Assembly!O$16+$BL50*Assembly!O$17+$BM50*Assembly!O$18+$BN50*Assembly!O$19+$BO50*Assembly!O$20+$BP50*Assembly!O$21+$BQ50*Assembly!O$22+$BR50*Assembly!O$23+$BS50*Assembly!O$24</f>
        <v>0</v>
      </c>
      <c r="CH50" s="421" t="str">
        <f>$AY50*Assembly!P$4+$AZ50*Assembly!P$5+$BA50*Assembly!P$6+$BB50*Assembly!P$7+$BC50*Assembly!P$8+$BD50*Assembly!P$9+$BE50*Assembly!P$10+$BF50*Assembly!P$11+$BG50*Assembly!P$12+$BH50*Assembly!P$13+$BI50*Assembly!P$14+$BJ50*Assembly!P$15+$BK50*Assembly!P$16+$BL50*Assembly!P$17+$BM50*Assembly!P$18+$BN50*Assembly!P$19+$BO50*Assembly!P$20+$BP50*Assembly!P$21+$BQ50*Assembly!P$22+$BR50*Assembly!P$23+$BS50*Assembly!P$24</f>
        <v>0</v>
      </c>
      <c r="CI50" s="421" t="str">
        <f>$AY50*Assembly!Q$4+$AZ50*Assembly!Q$5+$BA50*Assembly!Q$6+$BB50*Assembly!Q$7+$BC50*Assembly!Q$8+$BD50*Assembly!Q$9+$BE50*Assembly!Q$10+$BF50*Assembly!Q$11+$BG50*Assembly!Q$12+$BH50*Assembly!Q$13+$BI50*Assembly!Q$14+$BJ50*Assembly!Q$15+$BK50*Assembly!Q$16+$BL50*Assembly!Q$17+$BM50*Assembly!Q$18+$BN50*Assembly!Q$19+$BO50*Assembly!Q$20+$BP50*Assembly!Q$21+$BQ50*Assembly!Q$22+$BR50*Assembly!Q$23+$BS50*Assembly!Q$24</f>
        <v>0.4</v>
      </c>
      <c r="CJ50" s="424" t="str">
        <f>$AY50*Assembly!R$4+$AZ50*Assembly!R$5+$BA50*Assembly!R$6+$BB50*Assembly!R$7+$BC50*Assembly!R$8+$BD50*Assembly!R$9+$BE50*Assembly!R$10+$BF50*Assembly!R$11+$BG50*Assembly!R$12+$BH50*Assembly!R$13+$BI50*Assembly!R$14+$BJ50*Assembly!R$15+$BK50*Assembly!R$16+$BL50*Assembly!R$17+$BM50*Assembly!R$18+$BN50*Assembly!R$19+$BO50*Assembly!R$20+$BP50*Assembly!R$21+$BQ50*Assembly!R$22+$BR50*Assembly!R$23+$BS50*Assembly!R$24</f>
        <v>0</v>
      </c>
      <c r="CK50" s="421" t="str">
        <f>$AY50*Assembly!S$4+$AZ50*Assembly!S$5+$BA50*Assembly!S$6+$BB50*Assembly!S$7+$BC50*Assembly!S$8+$BD50*Assembly!S$9+$BE50*Assembly!S$10+$BF50*Assembly!S$11+$BG50*Assembly!S$12+$BH50*Assembly!S$13+$BI50*Assembly!S$14+$BJ50*Assembly!S$15+$BK50*Assembly!S$16+$BL50*Assembly!S$17+$BM50*Assembly!S$18+$BN50*Assembly!S$19+$BO50*Assembly!S$20+$BP50*Assembly!S$21+$BQ50*Assembly!S$22+$BR50*Assembly!S$23+$BS50*Assembly!S$24</f>
        <v>0</v>
      </c>
      <c r="CL50" s="421" t="str">
        <f>$AY50*Assembly!T$4+$AZ50*Assembly!T$5+$BA50*Assembly!T$6+$BB50*Assembly!T$7+$BC50*Assembly!T$8+$BD50*Assembly!T$9+$BE50*Assembly!T$10+$BF50*Assembly!T$11+$BG50*Assembly!T$12+$BH50*Assembly!T$13+$BI50*Assembly!T$14+$BJ50*Assembly!T$15+$BK50*Assembly!T$16+$BL50*Assembly!T$17+$BM50*Assembly!T$18+$BN50*Assembly!T$19+$BO50*Assembly!T$20+$BP50*Assembly!T$21+$BQ50*Assembly!T$22+$BR50*Assembly!T$23+$BS50*Assembly!T$24</f>
        <v>0</v>
      </c>
      <c r="CM50" s="421" t="str">
        <f>$AY50*Assembly!U$4+$AZ50*Assembly!U$5+$BA50*Assembly!U$6+$BB50*Assembly!U$7+$BC50*Assembly!U$8+$BD50*Assembly!U$9+$BE50*Assembly!U$10+$BF50*Assembly!U$11+$BG50*Assembly!U$12+$BH50*Assembly!U$13+$BI50*Assembly!U$14+$BJ50*Assembly!U$15+$BK50*Assembly!U$16+$BL50*Assembly!U$17+$BM50*Assembly!U$18+$BN50*Assembly!U$19+$BO50*Assembly!U$20+$BP50*Assembly!U$21+$BQ50*Assembly!U$22+$BR50*Assembly!U$23+$BS50*Assembly!U$24</f>
        <v>0</v>
      </c>
      <c r="CN50" s="424" t="str">
        <f>$AY50*Assembly!V$4+$AZ50*Assembly!V$5+$BA50*Assembly!V$6+$BB50*Assembly!V$7+$BC50*Assembly!V$8+$BD50*Assembly!V$9+$BE50*Assembly!V$10+$BF50*Assembly!V$11+$BG50*Assembly!V$12+$BH50*Assembly!V$13+$BI50*Assembly!V$14+$BJ50*Assembly!V$15+$BK50*Assembly!V$16+$BL50*Assembly!V$17+$BM50*Assembly!V$18+$BN50*Assembly!V$19+$BO50*Assembly!V$20+$BP50*Assembly!V$21+$BQ50*Assembly!V$22+$BR50*Assembly!V$23+$BS50*Assembly!V$24</f>
        <v>0</v>
      </c>
      <c r="CO50" s="424" t="str">
        <f>CE50*Refining!$F$3</f>
        <v>988</v>
      </c>
      <c r="CP50" s="424" t="str">
        <f>CF50*Refining!$F$4</f>
        <v>63</v>
      </c>
      <c r="CQ50" s="424" t="str">
        <f>CG50*Refining!$F$5</f>
        <v>0</v>
      </c>
      <c r="CR50" s="424" t="str">
        <f>CH50*Refining!$F$6</f>
        <v>0</v>
      </c>
      <c r="CS50" s="424" t="str">
        <f>CI50*Refining!$F$7</f>
        <v>1</v>
      </c>
      <c r="CT50" s="424" t="str">
        <f>CJ50*Refining!$F$8</f>
        <v>0</v>
      </c>
      <c r="CU50" s="424" t="str">
        <f>CK50*Refining!$F$9</f>
        <v>0</v>
      </c>
      <c r="CV50" s="424" t="str">
        <f>CL50*Refining!$F$10</f>
        <v>0</v>
      </c>
      <c r="CW50" s="424" t="str">
        <f>CM50*Refining!$F$11</f>
        <v>0</v>
      </c>
      <c r="CX50" s="424" t="str">
        <f>CN50*Refining!$F$12</f>
        <v>0</v>
      </c>
      <c r="CY50" s="441" t="str">
        <f t="shared" ref="CY50:DR50" si="202">IF(CE50 = 0, "", CE50)</f>
        <v>553</v>
      </c>
      <c r="CZ50" s="442" t="str">
        <f t="shared" si="202"/>
        <v>20</v>
      </c>
      <c r="DA50" s="442" t="str">
        <f t="shared" si="202"/>
        <v/>
      </c>
      <c r="DB50" s="443" t="str">
        <f t="shared" si="202"/>
        <v/>
      </c>
      <c r="DC50" s="444" t="str">
        <f t="shared" si="202"/>
        <v>0.4</v>
      </c>
      <c r="DD50" s="442" t="str">
        <f t="shared" si="202"/>
        <v/>
      </c>
      <c r="DE50" s="444" t="str">
        <f t="shared" si="202"/>
        <v/>
      </c>
      <c r="DF50" s="444" t="str">
        <f t="shared" si="202"/>
        <v/>
      </c>
      <c r="DG50" s="442" t="str">
        <f t="shared" si="202"/>
        <v/>
      </c>
      <c r="DH50" s="445" t="str">
        <f t="shared" si="202"/>
        <v/>
      </c>
      <c r="DI50" s="441" t="str">
        <f t="shared" si="202"/>
        <v>988</v>
      </c>
      <c r="DJ50" s="442" t="str">
        <f t="shared" si="202"/>
        <v>63</v>
      </c>
      <c r="DK50" s="442" t="str">
        <f t="shared" si="202"/>
        <v/>
      </c>
      <c r="DL50" s="442" t="str">
        <f t="shared" si="202"/>
        <v/>
      </c>
      <c r="DM50" s="446" t="str">
        <f t="shared" si="202"/>
        <v>0.7</v>
      </c>
      <c r="DN50" s="442" t="str">
        <f t="shared" si="202"/>
        <v/>
      </c>
      <c r="DO50" s="442" t="str">
        <f t="shared" si="202"/>
        <v/>
      </c>
      <c r="DP50" s="442" t="str">
        <f t="shared" si="202"/>
        <v/>
      </c>
      <c r="DQ50" s="442" t="str">
        <f t="shared" si="202"/>
        <v/>
      </c>
      <c r="DR50" s="445" t="str">
        <f t="shared" si="202"/>
        <v/>
      </c>
      <c r="DS50" s="447" t="str">
        <f t="shared" si="15"/>
        <v>573</v>
      </c>
      <c r="DT50" s="448" t="str">
        <f t="shared" si="16"/>
        <v>1,051</v>
      </c>
      <c r="DU50" s="434" t="str">
        <f>CY50*'Ores &amp; Ingots'!$C$3+CZ50*'Ores &amp; Ingots'!$C$4+DA50*'Ores &amp; Ingots'!$C$5+DB50*'Ores &amp; Ingots'!$C$6+DC50*'Ores &amp; Ingots'!$C$7+DD50*'Ores &amp; Ingots'!$C$8+DE50*'Ores &amp; Ingots'!$C$9+DF50*'Ores &amp; Ingots'!$C$10+DG50*'Ores &amp; Ingots'!$C$11+DH50*'Ores &amp; Ingots'!$C$12</f>
        <v>73</v>
      </c>
      <c r="DV50" s="434" t="str">
        <f>DI50*'Ores &amp; Ingots'!$B$3+DJ50*'Ores &amp; Ingots'!$B$4+DK50*'Ores &amp; Ingots'!$B$5+DL50*'Ores &amp; Ingots'!$B$6+DM50*'Ores &amp; Ingots'!$B$7+DN50*'Ores &amp; Ingots'!$B$8+DO50*'Ores &amp; Ingots'!$B$9+DP50*'Ores &amp; Ingots'!$B$10+DQ50*'Ores &amp; Ingots'!$B$11+DR50*'Ores &amp; Ingots'!$B$12</f>
        <v>389</v>
      </c>
      <c r="DW50" s="448" t="str">
        <f>CY50*Refining!$G$3+CZ50*Refining!$G$4+DA50*Refining!$G$5+DB50*Refining!$G$6+DC50*Refining!$G$7+DD50*Refining!$G$8+DE50*Refining!$G$9+DF50*Refining!$G$10+DG50*Refining!$G$11+DH50*Refining!$G$12</f>
        <v>134</v>
      </c>
      <c r="DX50" s="448" t="str">
        <f t="shared" si="17"/>
        <v>20,917</v>
      </c>
      <c r="DY50" s="449" t="str">
        <f t="shared" si="18"/>
        <v>0.0209</v>
      </c>
      <c r="DZ50" s="447" t="str">
        <f t="shared" si="19"/>
        <v>245</v>
      </c>
      <c r="EA50" s="446" t="str">
        <f t="shared" ref="EA50:EB50" si="203">DZ50/60</f>
        <v>4.1</v>
      </c>
      <c r="EB50" s="446" t="str">
        <f t="shared" si="203"/>
        <v>0.1</v>
      </c>
      <c r="EC50" s="450" t="str">
        <f t="shared" si="21"/>
        <v>0.00</v>
      </c>
      <c r="ED50" s="447" t="str">
        <f t="shared" si="22"/>
        <v>35,072</v>
      </c>
      <c r="EE50" s="446" t="str">
        <f t="shared" ref="EE50:EF50" si="204">ED50/1000</f>
        <v>35.1</v>
      </c>
      <c r="EF50" s="451" t="str">
        <f t="shared" si="204"/>
        <v>0.04</v>
      </c>
      <c r="EG50" s="452" t="str">
        <f t="shared" si="24"/>
        <v>0.0351</v>
      </c>
      <c r="EH50" s="225" t="s">
        <v>12</v>
      </c>
    </row>
    <row r="51">
      <c r="A51" s="33"/>
      <c r="B51" s="226" t="s">
        <v>942</v>
      </c>
      <c r="C51" s="227" t="s">
        <v>886</v>
      </c>
      <c r="D51" s="227">
        <v>1.0</v>
      </c>
      <c r="E51" s="227">
        <v>1.0</v>
      </c>
      <c r="F51" s="227">
        <v>2.0</v>
      </c>
      <c r="G51" s="453" t="str">
        <f t="shared" si="5"/>
        <v>31.250</v>
      </c>
      <c r="H51" s="454">
        <v>25.0</v>
      </c>
      <c r="I51" s="454">
        <v>25.0</v>
      </c>
      <c r="J51" s="454" t="str">
        <f>H51/Main!$D$9</f>
        <v>25</v>
      </c>
      <c r="K51" s="454" t="str">
        <f>I51/Main!$D$10</f>
        <v>25</v>
      </c>
      <c r="L51" s="455" t="str">
        <f t="shared" si="6"/>
        <v>1.0</v>
      </c>
      <c r="M51" s="455">
        <v>1.0</v>
      </c>
      <c r="N51" s="457" t="s">
        <v>12</v>
      </c>
      <c r="O51" s="457">
        <v>2000.0</v>
      </c>
      <c r="P51" s="456"/>
      <c r="Q51" s="518" t="s">
        <v>12</v>
      </c>
      <c r="R51" s="519" t="s">
        <v>12</v>
      </c>
      <c r="S51" s="458"/>
      <c r="T51" s="458"/>
      <c r="U51" s="456"/>
      <c r="V51" s="456"/>
      <c r="W51" s="456"/>
      <c r="X51" s="456"/>
      <c r="Y51" s="456"/>
      <c r="Z51" s="456"/>
      <c r="AA51" s="456"/>
      <c r="AB51" s="456"/>
      <c r="AC51" s="459" t="s">
        <v>913</v>
      </c>
      <c r="AD51" s="434">
        <v>20.0</v>
      </c>
      <c r="AE51" s="434">
        <v>0.0</v>
      </c>
      <c r="AF51" s="434">
        <v>0.0</v>
      </c>
      <c r="AG51" s="434">
        <v>1.0</v>
      </c>
      <c r="AH51" s="434">
        <v>30.0</v>
      </c>
      <c r="AI51" s="434">
        <v>0.0</v>
      </c>
      <c r="AJ51" s="498">
        <v>2.0</v>
      </c>
      <c r="AK51" s="434">
        <v>2.0</v>
      </c>
      <c r="AL51" s="434">
        <v>0.0</v>
      </c>
      <c r="AM51" s="434">
        <v>0.0</v>
      </c>
      <c r="AN51" s="434">
        <v>0.0</v>
      </c>
      <c r="AO51" s="434">
        <v>0.0</v>
      </c>
      <c r="AP51" s="434">
        <v>0.0</v>
      </c>
      <c r="AQ51" s="434">
        <v>0.0</v>
      </c>
      <c r="AR51" s="434">
        <v>0.0</v>
      </c>
      <c r="AS51" s="434">
        <v>0.0</v>
      </c>
      <c r="AT51" s="434">
        <v>0.0</v>
      </c>
      <c r="AU51" s="434">
        <v>0.0</v>
      </c>
      <c r="AV51" s="434">
        <v>0.0</v>
      </c>
      <c r="AW51" s="434">
        <v>0.0</v>
      </c>
      <c r="AX51" s="434">
        <v>0.0</v>
      </c>
      <c r="AY51" s="429" t="str">
        <f t="shared" ref="AY51:BS51" si="205">IF(AD51 = 0, "", AD51)</f>
        <v>20</v>
      </c>
      <c r="AZ51" s="430" t="str">
        <f t="shared" si="205"/>
        <v/>
      </c>
      <c r="BA51" s="430" t="str">
        <f t="shared" si="205"/>
        <v/>
      </c>
      <c r="BB51" s="430" t="str">
        <f t="shared" si="205"/>
        <v>1</v>
      </c>
      <c r="BC51" s="430" t="str">
        <f t="shared" si="205"/>
        <v>30</v>
      </c>
      <c r="BD51" s="430" t="str">
        <f t="shared" si="205"/>
        <v/>
      </c>
      <c r="BE51" s="431" t="str">
        <f t="shared" si="205"/>
        <v>2</v>
      </c>
      <c r="BF51" s="430" t="str">
        <f t="shared" si="205"/>
        <v>2</v>
      </c>
      <c r="BG51" s="430" t="str">
        <f t="shared" si="205"/>
        <v/>
      </c>
      <c r="BH51" s="430" t="str">
        <f t="shared" si="205"/>
        <v/>
      </c>
      <c r="BI51" s="430" t="str">
        <f t="shared" si="205"/>
        <v/>
      </c>
      <c r="BJ51" s="430" t="str">
        <f t="shared" si="205"/>
        <v/>
      </c>
      <c r="BK51" s="430" t="str">
        <f t="shared" si="205"/>
        <v/>
      </c>
      <c r="BL51" s="430" t="str">
        <f t="shared" si="205"/>
        <v/>
      </c>
      <c r="BM51" s="430" t="str">
        <f t="shared" si="205"/>
        <v/>
      </c>
      <c r="BN51" s="430" t="str">
        <f t="shared" si="205"/>
        <v/>
      </c>
      <c r="BO51" s="430" t="str">
        <f t="shared" si="205"/>
        <v/>
      </c>
      <c r="BP51" s="430" t="str">
        <f t="shared" si="205"/>
        <v/>
      </c>
      <c r="BQ51" s="430" t="str">
        <f t="shared" si="205"/>
        <v/>
      </c>
      <c r="BR51" s="430" t="str">
        <f t="shared" si="205"/>
        <v/>
      </c>
      <c r="BS51" s="432" t="str">
        <f t="shared" si="205"/>
        <v/>
      </c>
      <c r="BT51" s="433" t="str">
        <f>$AY51*Assembly!Y$4+$AZ51*Assembly!Y$5+$BA51*Assembly!Y$6+$BB51*Assembly!Y$7+$BC51*Assembly!Y$8+$BD51*Assembly!Y$9+$BE51*Assembly!Y$10+$BF51*Assembly!Y$11+$BG51*Assembly!Y$12+$BH51*Assembly!Y$13+$BI51*Assembly!Y$14+$BJ51*Assembly!Y$15+$BK51*Assembly!Y$16+$BL51*Assembly!Y$17+$BM51*Assembly!Y$18+$BN51*Assembly!Y$19+$BO51*Assembly!Y$20+$BP51*Assembly!Y$21+$BQ51*Assembly!Y$22+$BR51*Assembly!Y$23+$BS51*Assembly!Y$24</f>
        <v>713</v>
      </c>
      <c r="BU51" s="434" t="str">
        <f t="shared" si="8"/>
        <v>23</v>
      </c>
      <c r="BV51" s="434" t="str">
        <f>$AY51*Assembly!AC$4+$AZ51*Assembly!AC$5+$BA51*Assembly!AC$6+$BB51*Assembly!AC$7+$BC51*Assembly!AC$8+$BD51*Assembly!AC$9+$BE51*Assembly!AC$10+$BF51*Assembly!AC$11+$BG51*Assembly!AC$12+$BH51*Assembly!AC$13+$BI51*Assembly!AC$14+$BJ51*Assembly!AC$15+$BK51*Assembly!AC$16+$BL51*Assembly!AC$17+$BM51*Assembly!AC$18+$BN51*Assembly!AC$19+$BO51*Assembly!AC$20+$BP51*Assembly!AC$21+$BQ51*Assembly!AC$22+$BR51*Assembly!AC$23+$BS51*Assembly!AC$24</f>
        <v>3,042</v>
      </c>
      <c r="BW51" s="435" t="str">
        <f t="shared" si="9"/>
        <v>4.26</v>
      </c>
      <c r="BX51" s="436" t="str">
        <f t="shared" si="10"/>
        <v>97</v>
      </c>
      <c r="BY51" s="437" t="str">
        <f t="shared" si="11"/>
        <v>133.3</v>
      </c>
      <c r="BZ51" s="438" t="str">
        <f t="shared" si="181"/>
        <v>?</v>
      </c>
      <c r="CA51" s="434" t="str">
        <f>$AY51*Assembly!X$4+$AZ51*Assembly!X$5+$BA51*Assembly!X$6+$BB51*Assembly!X$7+$BC51*Assembly!X$8+$BD51*Assembly!X$9+$BE51*Assembly!X$10+$BF51*Assembly!X$11+$BG51*Assembly!X$12+$BH51*Assembly!X$13+$BI51*Assembly!X$14+$BJ51*Assembly!X$15+$BK51*Assembly!X$16+$BL51*Assembly!X$17+$BM51*Assembly!X$18+$BN51*Assembly!X$19+$BO51*Assembly!X$20+$BP51*Assembly!X$21+$BQ51*Assembly!X$22+$BR51*Assembly!X$23+$BS51*Assembly!X$24</f>
        <v>145</v>
      </c>
      <c r="CB51" s="434" t="str">
        <f t="shared" si="12"/>
        <v>22,556</v>
      </c>
      <c r="CC51" s="439" t="str">
        <f t="shared" si="13"/>
        <v>0.0226</v>
      </c>
      <c r="CD51" s="440" t="str">
        <f>$AY51*Assembly!AB$4+$AZ51*Assembly!AB$5+$BA51*Assembly!AB$6+$BB51*Assembly!AB$7+$BC51*Assembly!AB$8+$BD51*Assembly!AB$9+$BE51*Assembly!AB$10+$BF51*Assembly!AB$11+$BG51*Assembly!AB$12+$BH51*Assembly!AB$13+$BI51*Assembly!AB$14+$BJ51*Assembly!AB$15+$BK51*Assembly!AB$16+$BL51*Assembly!AB$17+$BM51*Assembly!AB$18+$BN51*Assembly!AB$19+$BO51*Assembly!AB$20+$BP51*Assembly!AB$21+$BQ51*Assembly!AB$22+$BR51*Assembly!AB$23+$BS51*Assembly!AB$24</f>
        <v>176</v>
      </c>
      <c r="CE51" s="457" t="str">
        <f>$AY51*Assembly!M$4+$AZ51*Assembly!M$5+$BA51*Assembly!M$6+$BB51*Assembly!M$7+$BC51*Assembly!M$8+$BD51*Assembly!M$9+$BE51*Assembly!M$10+$BF51*Assembly!M$11+$BG51*Assembly!M$12+$BH51*Assembly!M$13+$BI51*Assembly!M$14+$BJ51*Assembly!M$15+$BK51*Assembly!M$16+$BL51*Assembly!M$17+$BM51*Assembly!M$18+$BN51*Assembly!M$19+$BO51*Assembly!M$20+$BP51*Assembly!M$21+$BQ51*Assembly!M$22+$BR51*Assembly!M$23+$BS51*Assembly!M$24</f>
        <v>791</v>
      </c>
      <c r="CF51" s="457" t="str">
        <f>$AY51*Assembly!N$4+$AZ51*Assembly!N$5+$BA51*Assembly!N$6+$BB51*Assembly!N$7+$BC51*Assembly!N$8+$BD51*Assembly!N$9+$BE51*Assembly!N$10+$BF51*Assembly!N$11+$BG51*Assembly!N$12+$BH51*Assembly!N$13+$BI51*Assembly!N$14+$BJ51*Assembly!N$15+$BK51*Assembly!N$16+$BL51*Assembly!N$17+$BM51*Assembly!N$18+$BN51*Assembly!N$19+$BO51*Assembly!N$20+$BP51*Assembly!N$21+$BQ51*Assembly!N$22+$BR51*Assembly!N$23+$BS51*Assembly!N$24</f>
        <v>10</v>
      </c>
      <c r="CG51" s="457" t="str">
        <f>$AY51*Assembly!O$4+$AZ51*Assembly!O$5+$BA51*Assembly!O$6+$BB51*Assembly!O$7+$BC51*Assembly!O$8+$BD51*Assembly!O$9+$BE51*Assembly!O$10+$BF51*Assembly!O$11+$BG51*Assembly!O$12+$BH51*Assembly!O$13+$BI51*Assembly!O$14+$BJ51*Assembly!O$15+$BK51*Assembly!O$16+$BL51*Assembly!O$17+$BM51*Assembly!O$18+$BN51*Assembly!O$19+$BO51*Assembly!O$20+$BP51*Assembly!O$21+$BQ51*Assembly!O$22+$BR51*Assembly!O$23+$BS51*Assembly!O$24</f>
        <v>0</v>
      </c>
      <c r="CH51" s="454" t="str">
        <f>$AY51*Assembly!P$4+$AZ51*Assembly!P$5+$BA51*Assembly!P$6+$BB51*Assembly!P$7+$BC51*Assembly!P$8+$BD51*Assembly!P$9+$BE51*Assembly!P$10+$BF51*Assembly!P$11+$BG51*Assembly!P$12+$BH51*Assembly!P$13+$BI51*Assembly!P$14+$BJ51*Assembly!P$15+$BK51*Assembly!P$16+$BL51*Assembly!P$17+$BM51*Assembly!P$18+$BN51*Assembly!P$19+$BO51*Assembly!P$20+$BP51*Assembly!P$21+$BQ51*Assembly!P$22+$BR51*Assembly!P$23+$BS51*Assembly!P$24</f>
        <v>0</v>
      </c>
      <c r="CI51" s="454" t="str">
        <f>$AY51*Assembly!Q$4+$AZ51*Assembly!Q$5+$BA51*Assembly!Q$6+$BB51*Assembly!Q$7+$BC51*Assembly!Q$8+$BD51*Assembly!Q$9+$BE51*Assembly!Q$10+$BF51*Assembly!Q$11+$BG51*Assembly!Q$12+$BH51*Assembly!Q$13+$BI51*Assembly!Q$14+$BJ51*Assembly!Q$15+$BK51*Assembly!Q$16+$BL51*Assembly!Q$17+$BM51*Assembly!Q$18+$BN51*Assembly!Q$19+$BO51*Assembly!Q$20+$BP51*Assembly!Q$21+$BQ51*Assembly!Q$22+$BR51*Assembly!Q$23+$BS51*Assembly!Q$24</f>
        <v>0.4</v>
      </c>
      <c r="CJ51" s="457" t="str">
        <f>$AY51*Assembly!R$4+$AZ51*Assembly!R$5+$BA51*Assembly!R$6+$BB51*Assembly!R$7+$BC51*Assembly!R$8+$BD51*Assembly!R$9+$BE51*Assembly!R$10+$BF51*Assembly!R$11+$BG51*Assembly!R$12+$BH51*Assembly!R$13+$BI51*Assembly!R$14+$BJ51*Assembly!R$15+$BK51*Assembly!R$16+$BL51*Assembly!R$17+$BM51*Assembly!R$18+$BN51*Assembly!R$19+$BO51*Assembly!R$20+$BP51*Assembly!R$21+$BQ51*Assembly!R$22+$BR51*Assembly!R$23+$BS51*Assembly!R$24</f>
        <v>0</v>
      </c>
      <c r="CK51" s="454" t="str">
        <f>$AY51*Assembly!S$4+$AZ51*Assembly!S$5+$BA51*Assembly!S$6+$BB51*Assembly!S$7+$BC51*Assembly!S$8+$BD51*Assembly!S$9+$BE51*Assembly!S$10+$BF51*Assembly!S$11+$BG51*Assembly!S$12+$BH51*Assembly!S$13+$BI51*Assembly!S$14+$BJ51*Assembly!S$15+$BK51*Assembly!S$16+$BL51*Assembly!S$17+$BM51*Assembly!S$18+$BN51*Assembly!S$19+$BO51*Assembly!S$20+$BP51*Assembly!S$21+$BQ51*Assembly!S$22+$BR51*Assembly!S$23+$BS51*Assembly!S$24</f>
        <v>0</v>
      </c>
      <c r="CL51" s="454" t="str">
        <f>$AY51*Assembly!T$4+$AZ51*Assembly!T$5+$BA51*Assembly!T$6+$BB51*Assembly!T$7+$BC51*Assembly!T$8+$BD51*Assembly!T$9+$BE51*Assembly!T$10+$BF51*Assembly!T$11+$BG51*Assembly!T$12+$BH51*Assembly!T$13+$BI51*Assembly!T$14+$BJ51*Assembly!T$15+$BK51*Assembly!T$16+$BL51*Assembly!T$17+$BM51*Assembly!T$18+$BN51*Assembly!T$19+$BO51*Assembly!T$20+$BP51*Assembly!T$21+$BQ51*Assembly!T$22+$BR51*Assembly!T$23+$BS51*Assembly!T$24</f>
        <v>0</v>
      </c>
      <c r="CM51" s="454" t="str">
        <f>$AY51*Assembly!U$4+$AZ51*Assembly!U$5+$BA51*Assembly!U$6+$BB51*Assembly!U$7+$BC51*Assembly!U$8+$BD51*Assembly!U$9+$BE51*Assembly!U$10+$BF51*Assembly!U$11+$BG51*Assembly!U$12+$BH51*Assembly!U$13+$BI51*Assembly!U$14+$BJ51*Assembly!U$15+$BK51*Assembly!U$16+$BL51*Assembly!U$17+$BM51*Assembly!U$18+$BN51*Assembly!U$19+$BO51*Assembly!U$20+$BP51*Assembly!U$21+$BQ51*Assembly!U$22+$BR51*Assembly!U$23+$BS51*Assembly!U$24</f>
        <v>0</v>
      </c>
      <c r="CN51" s="457" t="str">
        <f>$AY51*Assembly!V$4+$AZ51*Assembly!V$5+$BA51*Assembly!V$6+$BB51*Assembly!V$7+$BC51*Assembly!V$8+$BD51*Assembly!V$9+$BE51*Assembly!V$10+$BF51*Assembly!V$11+$BG51*Assembly!V$12+$BH51*Assembly!V$13+$BI51*Assembly!V$14+$BJ51*Assembly!V$15+$BK51*Assembly!V$16+$BL51*Assembly!V$17+$BM51*Assembly!V$18+$BN51*Assembly!V$19+$BO51*Assembly!V$20+$BP51*Assembly!V$21+$BQ51*Assembly!V$22+$BR51*Assembly!V$23+$BS51*Assembly!V$24</f>
        <v>0</v>
      </c>
      <c r="CO51" s="457" t="str">
        <f>CE51*Refining!$F$3</f>
        <v>1,413</v>
      </c>
      <c r="CP51" s="457" t="str">
        <f>CF51*Refining!$F$4</f>
        <v>31</v>
      </c>
      <c r="CQ51" s="457" t="str">
        <f>CG51*Refining!$F$5</f>
        <v>0</v>
      </c>
      <c r="CR51" s="457" t="str">
        <f>CH51*Refining!$F$6</f>
        <v>0</v>
      </c>
      <c r="CS51" s="457" t="str">
        <f>CI51*Refining!$F$7</f>
        <v>1</v>
      </c>
      <c r="CT51" s="457" t="str">
        <f>CJ51*Refining!$F$8</f>
        <v>0</v>
      </c>
      <c r="CU51" s="457" t="str">
        <f>CK51*Refining!$F$9</f>
        <v>0</v>
      </c>
      <c r="CV51" s="457" t="str">
        <f>CL51*Refining!$F$10</f>
        <v>0</v>
      </c>
      <c r="CW51" s="457" t="str">
        <f>CM51*Refining!$F$11</f>
        <v>0</v>
      </c>
      <c r="CX51" s="457" t="str">
        <f>CN51*Refining!$F$12</f>
        <v>0</v>
      </c>
      <c r="CY51" s="441" t="str">
        <f t="shared" ref="CY51:DR51" si="206">IF(CE51 = 0, "", CE51)</f>
        <v>791</v>
      </c>
      <c r="CZ51" s="442" t="str">
        <f t="shared" si="206"/>
        <v>10</v>
      </c>
      <c r="DA51" s="442" t="str">
        <f t="shared" si="206"/>
        <v/>
      </c>
      <c r="DB51" s="443" t="str">
        <f t="shared" si="206"/>
        <v/>
      </c>
      <c r="DC51" s="444" t="str">
        <f t="shared" si="206"/>
        <v>0.4</v>
      </c>
      <c r="DD51" s="442" t="str">
        <f t="shared" si="206"/>
        <v/>
      </c>
      <c r="DE51" s="444" t="str">
        <f t="shared" si="206"/>
        <v/>
      </c>
      <c r="DF51" s="444" t="str">
        <f t="shared" si="206"/>
        <v/>
      </c>
      <c r="DG51" s="442" t="str">
        <f t="shared" si="206"/>
        <v/>
      </c>
      <c r="DH51" s="445" t="str">
        <f t="shared" si="206"/>
        <v/>
      </c>
      <c r="DI51" s="441" t="str">
        <f t="shared" si="206"/>
        <v>1,413</v>
      </c>
      <c r="DJ51" s="442" t="str">
        <f t="shared" si="206"/>
        <v>31</v>
      </c>
      <c r="DK51" s="442" t="str">
        <f t="shared" si="206"/>
        <v/>
      </c>
      <c r="DL51" s="442" t="str">
        <f t="shared" si="206"/>
        <v/>
      </c>
      <c r="DM51" s="446" t="str">
        <f t="shared" si="206"/>
        <v>0.7</v>
      </c>
      <c r="DN51" s="442" t="str">
        <f t="shared" si="206"/>
        <v/>
      </c>
      <c r="DO51" s="442" t="str">
        <f t="shared" si="206"/>
        <v/>
      </c>
      <c r="DP51" s="442" t="str">
        <f t="shared" si="206"/>
        <v/>
      </c>
      <c r="DQ51" s="442" t="str">
        <f t="shared" si="206"/>
        <v/>
      </c>
      <c r="DR51" s="445" t="str">
        <f t="shared" si="206"/>
        <v/>
      </c>
      <c r="DS51" s="447" t="str">
        <f t="shared" si="15"/>
        <v>801</v>
      </c>
      <c r="DT51" s="448" t="str">
        <f t="shared" si="16"/>
        <v>1,444</v>
      </c>
      <c r="DU51" s="434" t="str">
        <f>CY51*'Ores &amp; Ingots'!$C$3+CZ51*'Ores &amp; Ingots'!$C$4+DA51*'Ores &amp; Ingots'!$C$5+DB51*'Ores &amp; Ingots'!$C$6+DC51*'Ores &amp; Ingots'!$C$7+DD51*'Ores &amp; Ingots'!$C$8+DE51*'Ores &amp; Ingots'!$C$9+DF51*'Ores &amp; Ingots'!$C$10+DG51*'Ores &amp; Ingots'!$C$11+DH51*'Ores &amp; Ingots'!$C$12</f>
        <v>102</v>
      </c>
      <c r="DV51" s="434" t="str">
        <f>DI51*'Ores &amp; Ingots'!$B$3+DJ51*'Ores &amp; Ingots'!$B$4+DK51*'Ores &amp; Ingots'!$B$5+DL51*'Ores &amp; Ingots'!$B$6+DM51*'Ores &amp; Ingots'!$B$7+DN51*'Ores &amp; Ingots'!$B$8+DO51*'Ores &amp; Ingots'!$B$9+DP51*'Ores &amp; Ingots'!$B$10+DQ51*'Ores &amp; Ingots'!$B$11+DR51*'Ores &amp; Ingots'!$B$12</f>
        <v>534</v>
      </c>
      <c r="DW51" s="448" t="str">
        <f>CY51*Refining!$G$3+CZ51*Refining!$G$4+DA51*Refining!$G$5+DB51*Refining!$G$6+DC51*Refining!$G$7+DD51*Refining!$G$8+DE51*Refining!$G$9+DF51*Refining!$G$10+DG51*Refining!$G$11+DH51*Refining!$G$12</f>
        <v>103</v>
      </c>
      <c r="DX51" s="448" t="str">
        <f t="shared" si="17"/>
        <v>15,981</v>
      </c>
      <c r="DY51" s="449" t="str">
        <f t="shared" si="18"/>
        <v>0.0160</v>
      </c>
      <c r="DZ51" s="447" t="str">
        <f t="shared" si="19"/>
        <v>273</v>
      </c>
      <c r="EA51" s="446" t="str">
        <f t="shared" ref="EA51:EB51" si="207">DZ51/60</f>
        <v>4.5</v>
      </c>
      <c r="EB51" s="446" t="str">
        <f t="shared" si="207"/>
        <v>0.1</v>
      </c>
      <c r="EC51" s="450" t="str">
        <f t="shared" si="21"/>
        <v>0.00</v>
      </c>
      <c r="ED51" s="447" t="str">
        <f t="shared" si="22"/>
        <v>38,536</v>
      </c>
      <c r="EE51" s="446" t="str">
        <f t="shared" ref="EE51:EF51" si="208">ED51/1000</f>
        <v>38.5</v>
      </c>
      <c r="EF51" s="451" t="str">
        <f t="shared" si="208"/>
        <v>0.04</v>
      </c>
      <c r="EG51" s="452" t="str">
        <f t="shared" si="24"/>
        <v>0.0385</v>
      </c>
      <c r="EH51" s="225">
        <v>1295.0</v>
      </c>
    </row>
    <row r="52">
      <c r="A52" s="33"/>
      <c r="B52" s="226" t="s">
        <v>942</v>
      </c>
      <c r="C52" s="227" t="s">
        <v>885</v>
      </c>
      <c r="D52" s="227">
        <v>3.0</v>
      </c>
      <c r="E52" s="227">
        <v>3.0</v>
      </c>
      <c r="F52" s="227">
        <v>6.0</v>
      </c>
      <c r="G52" s="420" t="str">
        <f t="shared" si="5"/>
        <v>6.750</v>
      </c>
      <c r="H52" s="421">
        <v>20.0</v>
      </c>
      <c r="I52" s="421">
        <v>20.0</v>
      </c>
      <c r="J52" s="421" t="str">
        <f>H52/Main!$D$9</f>
        <v>20</v>
      </c>
      <c r="K52" s="421" t="str">
        <f>I52/Main!$D$10</f>
        <v>20</v>
      </c>
      <c r="L52" s="422" t="str">
        <f t="shared" si="6"/>
        <v>1.0</v>
      </c>
      <c r="M52" s="422">
        <v>1.0</v>
      </c>
      <c r="N52" s="424" t="s">
        <v>12</v>
      </c>
      <c r="O52" s="424">
        <v>2000.0</v>
      </c>
      <c r="P52" s="423"/>
      <c r="Q52" s="520" t="s">
        <v>12</v>
      </c>
      <c r="R52" s="521" t="s">
        <v>12</v>
      </c>
      <c r="S52" s="425"/>
      <c r="T52" s="425"/>
      <c r="U52" s="423"/>
      <c r="V52" s="423"/>
      <c r="W52" s="423"/>
      <c r="X52" s="423"/>
      <c r="Y52" s="423"/>
      <c r="Z52" s="423"/>
      <c r="AA52" s="423"/>
      <c r="AB52" s="423"/>
      <c r="AC52" s="426"/>
      <c r="AD52" s="434">
        <v>12.0</v>
      </c>
      <c r="AE52" s="434">
        <v>0.0</v>
      </c>
      <c r="AF52" s="434">
        <v>6.0</v>
      </c>
      <c r="AG52" s="434">
        <v>1.0</v>
      </c>
      <c r="AH52" s="434">
        <v>17.0</v>
      </c>
      <c r="AI52" s="434">
        <v>0.0</v>
      </c>
      <c r="AJ52" s="498">
        <v>2.0</v>
      </c>
      <c r="AK52" s="434">
        <v>2.0</v>
      </c>
      <c r="AL52" s="434">
        <v>0.0</v>
      </c>
      <c r="AM52" s="434">
        <v>0.0</v>
      </c>
      <c r="AN52" s="434">
        <v>0.0</v>
      </c>
      <c r="AO52" s="434">
        <v>0.0</v>
      </c>
      <c r="AP52" s="434">
        <v>0.0</v>
      </c>
      <c r="AQ52" s="434">
        <v>0.0</v>
      </c>
      <c r="AR52" s="434">
        <v>0.0</v>
      </c>
      <c r="AS52" s="434">
        <v>0.0</v>
      </c>
      <c r="AT52" s="434">
        <v>0.0</v>
      </c>
      <c r="AU52" s="434">
        <v>0.0</v>
      </c>
      <c r="AV52" s="434">
        <v>0.0</v>
      </c>
      <c r="AW52" s="434">
        <v>0.0</v>
      </c>
      <c r="AX52" s="434">
        <v>0.0</v>
      </c>
      <c r="AY52" s="429" t="str">
        <f t="shared" ref="AY52:BS52" si="209">IF(AD52 = 0, "", AD52)</f>
        <v>12</v>
      </c>
      <c r="AZ52" s="430" t="str">
        <f t="shared" si="209"/>
        <v/>
      </c>
      <c r="BA52" s="430" t="str">
        <f t="shared" si="209"/>
        <v>6</v>
      </c>
      <c r="BB52" s="430" t="str">
        <f t="shared" si="209"/>
        <v>1</v>
      </c>
      <c r="BC52" s="430" t="str">
        <f t="shared" si="209"/>
        <v>17</v>
      </c>
      <c r="BD52" s="430" t="str">
        <f t="shared" si="209"/>
        <v/>
      </c>
      <c r="BE52" s="431" t="str">
        <f t="shared" si="209"/>
        <v>2</v>
      </c>
      <c r="BF52" s="430" t="str">
        <f t="shared" si="209"/>
        <v>2</v>
      </c>
      <c r="BG52" s="430" t="str">
        <f t="shared" si="209"/>
        <v/>
      </c>
      <c r="BH52" s="430" t="str">
        <f t="shared" si="209"/>
        <v/>
      </c>
      <c r="BI52" s="430" t="str">
        <f t="shared" si="209"/>
        <v/>
      </c>
      <c r="BJ52" s="430" t="str">
        <f t="shared" si="209"/>
        <v/>
      </c>
      <c r="BK52" s="430" t="str">
        <f t="shared" si="209"/>
        <v/>
      </c>
      <c r="BL52" s="430" t="str">
        <f t="shared" si="209"/>
        <v/>
      </c>
      <c r="BM52" s="430" t="str">
        <f t="shared" si="209"/>
        <v/>
      </c>
      <c r="BN52" s="430" t="str">
        <f t="shared" si="209"/>
        <v/>
      </c>
      <c r="BO52" s="430" t="str">
        <f t="shared" si="209"/>
        <v/>
      </c>
      <c r="BP52" s="430" t="str">
        <f t="shared" si="209"/>
        <v/>
      </c>
      <c r="BQ52" s="430" t="str">
        <f t="shared" si="209"/>
        <v/>
      </c>
      <c r="BR52" s="430" t="str">
        <f t="shared" si="209"/>
        <v/>
      </c>
      <c r="BS52" s="432" t="str">
        <f t="shared" si="209"/>
        <v/>
      </c>
      <c r="BT52" s="433" t="str">
        <f>$AY52*Assembly!Y$4+$AZ52*Assembly!Y$5+$BA52*Assembly!Y$6+$BB52*Assembly!Y$7+$BC52*Assembly!Y$8+$BD52*Assembly!Y$9+$BE52*Assembly!Y$10+$BF52*Assembly!Y$11+$BG52*Assembly!Y$12+$BH52*Assembly!Y$13+$BI52*Assembly!Y$14+$BJ52*Assembly!Y$15+$BK52*Assembly!Y$16+$BL52*Assembly!Y$17+$BM52*Assembly!Y$18+$BN52*Assembly!Y$19+$BO52*Assembly!Y$20+$BP52*Assembly!Y$21+$BQ52*Assembly!Y$22+$BR52*Assembly!Y$23+$BS52*Assembly!Y$24</f>
        <v>473</v>
      </c>
      <c r="BU52" s="434" t="str">
        <f t="shared" si="8"/>
        <v>70</v>
      </c>
      <c r="BV52" s="434" t="str">
        <f>$AY52*Assembly!AC$4+$AZ52*Assembly!AC$5+$BA52*Assembly!AC$6+$BB52*Assembly!AC$7+$BC52*Assembly!AC$8+$BD52*Assembly!AC$9+$BE52*Assembly!AC$10+$BF52*Assembly!AC$11+$BG52*Assembly!AC$12+$BH52*Assembly!AC$13+$BI52*Assembly!AC$14+$BJ52*Assembly!AC$15+$BK52*Assembly!AC$16+$BL52*Assembly!AC$17+$BM52*Assembly!AC$18+$BN52*Assembly!AC$19+$BO52*Assembly!AC$20+$BP52*Assembly!AC$21+$BQ52*Assembly!AC$22+$BR52*Assembly!AC$23+$BS52*Assembly!AC$24</f>
        <v>1,942</v>
      </c>
      <c r="BW52" s="435" t="str">
        <f t="shared" si="9"/>
        <v>4.10</v>
      </c>
      <c r="BX52" s="436" t="str">
        <f t="shared" si="10"/>
        <v>288</v>
      </c>
      <c r="BY52" s="437" t="str">
        <f t="shared" si="11"/>
        <v>27.7</v>
      </c>
      <c r="BZ52" s="438" t="str">
        <f t="shared" si="181"/>
        <v>?</v>
      </c>
      <c r="CA52" s="434" t="str">
        <f>$AY52*Assembly!X$4+$AZ52*Assembly!X$5+$BA52*Assembly!X$6+$BB52*Assembly!X$7+$BC52*Assembly!X$8+$BD52*Assembly!X$9+$BE52*Assembly!X$10+$BF52*Assembly!X$11+$BG52*Assembly!X$12+$BH52*Assembly!X$13+$BI52*Assembly!X$14+$BJ52*Assembly!X$15+$BK52*Assembly!X$16+$BL52*Assembly!X$17+$BM52*Assembly!X$18+$BN52*Assembly!X$19+$BO52*Assembly!X$20+$BP52*Assembly!X$21+$BQ52*Assembly!X$22+$BR52*Assembly!X$23+$BS52*Assembly!X$24</f>
        <v>91</v>
      </c>
      <c r="CB52" s="434" t="str">
        <f t="shared" si="12"/>
        <v>14,156</v>
      </c>
      <c r="CC52" s="439" t="str">
        <f t="shared" si="13"/>
        <v>0.0142</v>
      </c>
      <c r="CD52" s="440" t="str">
        <f>$AY52*Assembly!AB$4+$AZ52*Assembly!AB$5+$BA52*Assembly!AB$6+$BB52*Assembly!AB$7+$BC52*Assembly!AB$8+$BD52*Assembly!AB$9+$BE52*Assembly!AB$10+$BF52*Assembly!AB$11+$BG52*Assembly!AB$12+$BH52*Assembly!AB$13+$BI52*Assembly!AB$14+$BJ52*Assembly!AB$15+$BK52*Assembly!AB$16+$BL52*Assembly!AB$17+$BM52*Assembly!AB$18+$BN52*Assembly!AB$19+$BO52*Assembly!AB$20+$BP52*Assembly!AB$21+$BQ52*Assembly!AB$22+$BR52*Assembly!AB$23+$BS52*Assembly!AB$24</f>
        <v>138</v>
      </c>
      <c r="CE52" s="424" t="str">
        <f>$AY52*Assembly!M$4+$AZ52*Assembly!M$5+$BA52*Assembly!M$6+$BB52*Assembly!M$7+$BC52*Assembly!M$8+$BD52*Assembly!M$9+$BE52*Assembly!M$10+$BF52*Assembly!M$11+$BG52*Assembly!M$12+$BH52*Assembly!M$13+$BI52*Assembly!M$14+$BJ52*Assembly!M$15+$BK52*Assembly!M$16+$BL52*Assembly!M$17+$BM52*Assembly!M$18+$BN52*Assembly!M$19+$BO52*Assembly!M$20+$BP52*Assembly!M$21+$BQ52*Assembly!M$22+$BR52*Assembly!M$23+$BS52*Assembly!M$24</f>
        <v>523</v>
      </c>
      <c r="CF52" s="424" t="str">
        <f>$AY52*Assembly!N$4+$AZ52*Assembly!N$5+$BA52*Assembly!N$6+$BB52*Assembly!N$7+$BC52*Assembly!N$8+$BD52*Assembly!N$9+$BE52*Assembly!N$10+$BF52*Assembly!N$11+$BG52*Assembly!N$12+$BH52*Assembly!N$13+$BI52*Assembly!N$14+$BJ52*Assembly!N$15+$BK52*Assembly!N$16+$BL52*Assembly!N$17+$BM52*Assembly!N$18+$BN52*Assembly!N$19+$BO52*Assembly!N$20+$BP52*Assembly!N$21+$BQ52*Assembly!N$22+$BR52*Assembly!N$23+$BS52*Assembly!N$24</f>
        <v>10</v>
      </c>
      <c r="CG52" s="424" t="str">
        <f>$AY52*Assembly!O$4+$AZ52*Assembly!O$5+$BA52*Assembly!O$6+$BB52*Assembly!O$7+$BC52*Assembly!O$8+$BD52*Assembly!O$9+$BE52*Assembly!O$10+$BF52*Assembly!O$11+$BG52*Assembly!O$12+$BH52*Assembly!O$13+$BI52*Assembly!O$14+$BJ52*Assembly!O$15+$BK52*Assembly!O$16+$BL52*Assembly!O$17+$BM52*Assembly!O$18+$BN52*Assembly!O$19+$BO52*Assembly!O$20+$BP52*Assembly!O$21+$BQ52*Assembly!O$22+$BR52*Assembly!O$23+$BS52*Assembly!O$24</f>
        <v>0</v>
      </c>
      <c r="CH52" s="421" t="str">
        <f>$AY52*Assembly!P$4+$AZ52*Assembly!P$5+$BA52*Assembly!P$6+$BB52*Assembly!P$7+$BC52*Assembly!P$8+$BD52*Assembly!P$9+$BE52*Assembly!P$10+$BF52*Assembly!P$11+$BG52*Assembly!P$12+$BH52*Assembly!P$13+$BI52*Assembly!P$14+$BJ52*Assembly!P$15+$BK52*Assembly!P$16+$BL52*Assembly!P$17+$BM52*Assembly!P$18+$BN52*Assembly!P$19+$BO52*Assembly!P$20+$BP52*Assembly!P$21+$BQ52*Assembly!P$22+$BR52*Assembly!P$23+$BS52*Assembly!P$24</f>
        <v>0</v>
      </c>
      <c r="CI52" s="421" t="str">
        <f>$AY52*Assembly!Q$4+$AZ52*Assembly!Q$5+$BA52*Assembly!Q$6+$BB52*Assembly!Q$7+$BC52*Assembly!Q$8+$BD52*Assembly!Q$9+$BE52*Assembly!Q$10+$BF52*Assembly!Q$11+$BG52*Assembly!Q$12+$BH52*Assembly!Q$13+$BI52*Assembly!Q$14+$BJ52*Assembly!Q$15+$BK52*Assembly!Q$16+$BL52*Assembly!Q$17+$BM52*Assembly!Q$18+$BN52*Assembly!Q$19+$BO52*Assembly!Q$20+$BP52*Assembly!Q$21+$BQ52*Assembly!Q$22+$BR52*Assembly!Q$23+$BS52*Assembly!Q$24</f>
        <v>0.4</v>
      </c>
      <c r="CJ52" s="424" t="str">
        <f>$AY52*Assembly!R$4+$AZ52*Assembly!R$5+$BA52*Assembly!R$6+$BB52*Assembly!R$7+$BC52*Assembly!R$8+$BD52*Assembly!R$9+$BE52*Assembly!R$10+$BF52*Assembly!R$11+$BG52*Assembly!R$12+$BH52*Assembly!R$13+$BI52*Assembly!R$14+$BJ52*Assembly!R$15+$BK52*Assembly!R$16+$BL52*Assembly!R$17+$BM52*Assembly!R$18+$BN52*Assembly!R$19+$BO52*Assembly!R$20+$BP52*Assembly!R$21+$BQ52*Assembly!R$22+$BR52*Assembly!R$23+$BS52*Assembly!R$24</f>
        <v>0</v>
      </c>
      <c r="CK52" s="421" t="str">
        <f>$AY52*Assembly!S$4+$AZ52*Assembly!S$5+$BA52*Assembly!S$6+$BB52*Assembly!S$7+$BC52*Assembly!S$8+$BD52*Assembly!S$9+$BE52*Assembly!S$10+$BF52*Assembly!S$11+$BG52*Assembly!S$12+$BH52*Assembly!S$13+$BI52*Assembly!S$14+$BJ52*Assembly!S$15+$BK52*Assembly!S$16+$BL52*Assembly!S$17+$BM52*Assembly!S$18+$BN52*Assembly!S$19+$BO52*Assembly!S$20+$BP52*Assembly!S$21+$BQ52*Assembly!S$22+$BR52*Assembly!S$23+$BS52*Assembly!S$24</f>
        <v>0</v>
      </c>
      <c r="CL52" s="421" t="str">
        <f>$AY52*Assembly!T$4+$AZ52*Assembly!T$5+$BA52*Assembly!T$6+$BB52*Assembly!T$7+$BC52*Assembly!T$8+$BD52*Assembly!T$9+$BE52*Assembly!T$10+$BF52*Assembly!T$11+$BG52*Assembly!T$12+$BH52*Assembly!T$13+$BI52*Assembly!T$14+$BJ52*Assembly!T$15+$BK52*Assembly!T$16+$BL52*Assembly!T$17+$BM52*Assembly!T$18+$BN52*Assembly!T$19+$BO52*Assembly!T$20+$BP52*Assembly!T$21+$BQ52*Assembly!T$22+$BR52*Assembly!T$23+$BS52*Assembly!T$24</f>
        <v>0</v>
      </c>
      <c r="CM52" s="421" t="str">
        <f>$AY52*Assembly!U$4+$AZ52*Assembly!U$5+$BA52*Assembly!U$6+$BB52*Assembly!U$7+$BC52*Assembly!U$8+$BD52*Assembly!U$9+$BE52*Assembly!U$10+$BF52*Assembly!U$11+$BG52*Assembly!U$12+$BH52*Assembly!U$13+$BI52*Assembly!U$14+$BJ52*Assembly!U$15+$BK52*Assembly!U$16+$BL52*Assembly!U$17+$BM52*Assembly!U$18+$BN52*Assembly!U$19+$BO52*Assembly!U$20+$BP52*Assembly!U$21+$BQ52*Assembly!U$22+$BR52*Assembly!U$23+$BS52*Assembly!U$24</f>
        <v>0</v>
      </c>
      <c r="CN52" s="424" t="str">
        <f>$AY52*Assembly!V$4+$AZ52*Assembly!V$5+$BA52*Assembly!V$6+$BB52*Assembly!V$7+$BC52*Assembly!V$8+$BD52*Assembly!V$9+$BE52*Assembly!V$10+$BF52*Assembly!V$11+$BG52*Assembly!V$12+$BH52*Assembly!V$13+$BI52*Assembly!V$14+$BJ52*Assembly!V$15+$BK52*Assembly!V$16+$BL52*Assembly!V$17+$BM52*Assembly!V$18+$BN52*Assembly!V$19+$BO52*Assembly!V$20+$BP52*Assembly!V$21+$BQ52*Assembly!V$22+$BR52*Assembly!V$23+$BS52*Assembly!V$24</f>
        <v>0</v>
      </c>
      <c r="CO52" s="424" t="str">
        <f>CE52*Refining!$F$3</f>
        <v>934</v>
      </c>
      <c r="CP52" s="424" t="str">
        <f>CF52*Refining!$F$4</f>
        <v>31</v>
      </c>
      <c r="CQ52" s="424" t="str">
        <f>CG52*Refining!$F$5</f>
        <v>0</v>
      </c>
      <c r="CR52" s="424" t="str">
        <f>CH52*Refining!$F$6</f>
        <v>0</v>
      </c>
      <c r="CS52" s="424" t="str">
        <f>CI52*Refining!$F$7</f>
        <v>1</v>
      </c>
      <c r="CT52" s="424" t="str">
        <f>CJ52*Refining!$F$8</f>
        <v>0</v>
      </c>
      <c r="CU52" s="424" t="str">
        <f>CK52*Refining!$F$9</f>
        <v>0</v>
      </c>
      <c r="CV52" s="424" t="str">
        <f>CL52*Refining!$F$10</f>
        <v>0</v>
      </c>
      <c r="CW52" s="424" t="str">
        <f>CM52*Refining!$F$11</f>
        <v>0</v>
      </c>
      <c r="CX52" s="424" t="str">
        <f>CN52*Refining!$F$12</f>
        <v>0</v>
      </c>
      <c r="CY52" s="441" t="str">
        <f t="shared" ref="CY52:DR52" si="210">IF(CE52 = 0, "", CE52)</f>
        <v>523</v>
      </c>
      <c r="CZ52" s="442" t="str">
        <f t="shared" si="210"/>
        <v>10</v>
      </c>
      <c r="DA52" s="442" t="str">
        <f t="shared" si="210"/>
        <v/>
      </c>
      <c r="DB52" s="443" t="str">
        <f t="shared" si="210"/>
        <v/>
      </c>
      <c r="DC52" s="444" t="str">
        <f t="shared" si="210"/>
        <v>0.4</v>
      </c>
      <c r="DD52" s="442" t="str">
        <f t="shared" si="210"/>
        <v/>
      </c>
      <c r="DE52" s="444" t="str">
        <f t="shared" si="210"/>
        <v/>
      </c>
      <c r="DF52" s="444" t="str">
        <f t="shared" si="210"/>
        <v/>
      </c>
      <c r="DG52" s="442" t="str">
        <f t="shared" si="210"/>
        <v/>
      </c>
      <c r="DH52" s="445" t="str">
        <f t="shared" si="210"/>
        <v/>
      </c>
      <c r="DI52" s="441" t="str">
        <f t="shared" si="210"/>
        <v>934</v>
      </c>
      <c r="DJ52" s="442" t="str">
        <f t="shared" si="210"/>
        <v>31</v>
      </c>
      <c r="DK52" s="442" t="str">
        <f t="shared" si="210"/>
        <v/>
      </c>
      <c r="DL52" s="442" t="str">
        <f t="shared" si="210"/>
        <v/>
      </c>
      <c r="DM52" s="446" t="str">
        <f t="shared" si="210"/>
        <v>0.7</v>
      </c>
      <c r="DN52" s="442" t="str">
        <f t="shared" si="210"/>
        <v/>
      </c>
      <c r="DO52" s="442" t="str">
        <f t="shared" si="210"/>
        <v/>
      </c>
      <c r="DP52" s="442" t="str">
        <f t="shared" si="210"/>
        <v/>
      </c>
      <c r="DQ52" s="442" t="str">
        <f t="shared" si="210"/>
        <v/>
      </c>
      <c r="DR52" s="445" t="str">
        <f t="shared" si="210"/>
        <v/>
      </c>
      <c r="DS52" s="447" t="str">
        <f t="shared" si="15"/>
        <v>533</v>
      </c>
      <c r="DT52" s="448" t="str">
        <f t="shared" si="16"/>
        <v>966</v>
      </c>
      <c r="DU52" s="434" t="str">
        <f>CY52*'Ores &amp; Ingots'!$C$3+CZ52*'Ores &amp; Ingots'!$C$4+DA52*'Ores &amp; Ingots'!$C$5+DB52*'Ores &amp; Ingots'!$C$6+DC52*'Ores &amp; Ingots'!$C$7+DD52*'Ores &amp; Ingots'!$C$8+DE52*'Ores &amp; Ingots'!$C$9+DF52*'Ores &amp; Ingots'!$C$10+DG52*'Ores &amp; Ingots'!$C$11+DH52*'Ores &amp; Ingots'!$C$12</f>
        <v>68</v>
      </c>
      <c r="DV52" s="434" t="str">
        <f>DI52*'Ores &amp; Ingots'!$B$3+DJ52*'Ores &amp; Ingots'!$B$4+DK52*'Ores &amp; Ingots'!$B$5+DL52*'Ores &amp; Ingots'!$B$6+DM52*'Ores &amp; Ingots'!$B$7+DN52*'Ores &amp; Ingots'!$B$8+DO52*'Ores &amp; Ingots'!$B$9+DP52*'Ores &amp; Ingots'!$B$10+DQ52*'Ores &amp; Ingots'!$B$11+DR52*'Ores &amp; Ingots'!$B$12</f>
        <v>357</v>
      </c>
      <c r="DW52" s="448" t="str">
        <f>CY52*Refining!$G$3+CZ52*Refining!$G$4+DA52*Refining!$G$5+DB52*Refining!$G$6+DC52*Refining!$G$7+DD52*Refining!$G$8+DE52*Refining!$G$9+DF52*Refining!$G$10+DG52*Refining!$G$11+DH52*Refining!$G$12</f>
        <v>84</v>
      </c>
      <c r="DX52" s="448" t="str">
        <f t="shared" si="17"/>
        <v>13,118</v>
      </c>
      <c r="DY52" s="449" t="str">
        <f t="shared" si="18"/>
        <v>0.0131</v>
      </c>
      <c r="DZ52" s="447" t="str">
        <f t="shared" si="19"/>
        <v>195</v>
      </c>
      <c r="EA52" s="446" t="str">
        <f t="shared" ref="EA52:EB52" si="211">DZ52/60</f>
        <v>3.3</v>
      </c>
      <c r="EB52" s="446" t="str">
        <f t="shared" si="211"/>
        <v>0.1</v>
      </c>
      <c r="EC52" s="450" t="str">
        <f t="shared" si="21"/>
        <v>0.00</v>
      </c>
      <c r="ED52" s="447" t="str">
        <f t="shared" si="22"/>
        <v>27,273</v>
      </c>
      <c r="EE52" s="446" t="str">
        <f t="shared" ref="EE52:EF52" si="212">ED52/1000</f>
        <v>27.3</v>
      </c>
      <c r="EF52" s="451" t="str">
        <f t="shared" si="212"/>
        <v>0.03</v>
      </c>
      <c r="EG52" s="452" t="str">
        <f t="shared" si="24"/>
        <v>0.0273</v>
      </c>
      <c r="EH52" s="225" t="s">
        <v>12</v>
      </c>
    </row>
    <row r="53">
      <c r="A53" s="33"/>
      <c r="B53" s="226" t="s">
        <v>943</v>
      </c>
      <c r="C53" s="227" t="s">
        <v>886</v>
      </c>
      <c r="D53" s="227">
        <v>1.0</v>
      </c>
      <c r="E53" s="227">
        <v>1.0</v>
      </c>
      <c r="F53" s="227">
        <v>2.0</v>
      </c>
      <c r="G53" s="453" t="str">
        <f t="shared" si="5"/>
        <v>31.250</v>
      </c>
      <c r="H53" s="454">
        <v>15.0</v>
      </c>
      <c r="I53" s="454">
        <v>15.0</v>
      </c>
      <c r="J53" s="454" t="str">
        <f>H53/Main!$D$9</f>
        <v>15</v>
      </c>
      <c r="K53" s="454" t="str">
        <f>I53/Main!$D$10</f>
        <v>15</v>
      </c>
      <c r="L53" s="455" t="str">
        <f t="shared" si="6"/>
        <v>1.0</v>
      </c>
      <c r="M53" s="455">
        <v>1.0</v>
      </c>
      <c r="N53" s="457" t="s">
        <v>12</v>
      </c>
      <c r="O53" s="456"/>
      <c r="P53" s="456"/>
      <c r="Q53" s="457"/>
      <c r="R53" s="456"/>
      <c r="S53" s="458"/>
      <c r="T53" s="458"/>
      <c r="U53" s="456"/>
      <c r="V53" s="456"/>
      <c r="W53" s="456"/>
      <c r="X53" s="522" t="s">
        <v>944</v>
      </c>
      <c r="Y53" s="456"/>
      <c r="Z53" s="456"/>
      <c r="AA53" s="456"/>
      <c r="AB53" s="456"/>
      <c r="AC53" s="459" t="s">
        <v>12</v>
      </c>
      <c r="AD53" s="434">
        <v>100.0</v>
      </c>
      <c r="AE53" s="434">
        <v>0.0</v>
      </c>
      <c r="AF53" s="434">
        <v>20.0</v>
      </c>
      <c r="AG53" s="434">
        <v>10.0</v>
      </c>
      <c r="AH53" s="434">
        <v>40.0</v>
      </c>
      <c r="AI53" s="434">
        <v>0.0</v>
      </c>
      <c r="AJ53" s="498">
        <v>2.0</v>
      </c>
      <c r="AK53" s="434">
        <v>0.0</v>
      </c>
      <c r="AL53" s="434">
        <v>0.0</v>
      </c>
      <c r="AM53" s="434">
        <v>0.0</v>
      </c>
      <c r="AN53" s="434">
        <v>0.0</v>
      </c>
      <c r="AO53" s="434">
        <v>0.0</v>
      </c>
      <c r="AP53" s="434">
        <v>0.0</v>
      </c>
      <c r="AQ53" s="434">
        <v>0.0</v>
      </c>
      <c r="AR53" s="434">
        <v>0.0</v>
      </c>
      <c r="AS53" s="434">
        <v>0.0</v>
      </c>
      <c r="AT53" s="434">
        <v>0.0</v>
      </c>
      <c r="AU53" s="434">
        <v>0.0</v>
      </c>
      <c r="AV53" s="434">
        <v>0.0</v>
      </c>
      <c r="AW53" s="434">
        <v>0.0</v>
      </c>
      <c r="AX53" s="434">
        <v>0.0</v>
      </c>
      <c r="AY53" s="429" t="str">
        <f t="shared" ref="AY53:BS53" si="213">IF(AD53 = 0, "", AD53)</f>
        <v>100</v>
      </c>
      <c r="AZ53" s="430" t="str">
        <f t="shared" si="213"/>
        <v/>
      </c>
      <c r="BA53" s="430" t="str">
        <f t="shared" si="213"/>
        <v>20</v>
      </c>
      <c r="BB53" s="430" t="str">
        <f t="shared" si="213"/>
        <v>10</v>
      </c>
      <c r="BC53" s="430" t="str">
        <f t="shared" si="213"/>
        <v>40</v>
      </c>
      <c r="BD53" s="430" t="str">
        <f t="shared" si="213"/>
        <v/>
      </c>
      <c r="BE53" s="431" t="str">
        <f t="shared" si="213"/>
        <v>2</v>
      </c>
      <c r="BF53" s="430" t="str">
        <f t="shared" si="213"/>
        <v/>
      </c>
      <c r="BG53" s="430" t="str">
        <f t="shared" si="213"/>
        <v/>
      </c>
      <c r="BH53" s="430" t="str">
        <f t="shared" si="213"/>
        <v/>
      </c>
      <c r="BI53" s="430" t="str">
        <f t="shared" si="213"/>
        <v/>
      </c>
      <c r="BJ53" s="430" t="str">
        <f t="shared" si="213"/>
        <v/>
      </c>
      <c r="BK53" s="430" t="str">
        <f t="shared" si="213"/>
        <v/>
      </c>
      <c r="BL53" s="430" t="str">
        <f t="shared" si="213"/>
        <v/>
      </c>
      <c r="BM53" s="430" t="str">
        <f t="shared" si="213"/>
        <v/>
      </c>
      <c r="BN53" s="430" t="str">
        <f t="shared" si="213"/>
        <v/>
      </c>
      <c r="BO53" s="430" t="str">
        <f t="shared" si="213"/>
        <v/>
      </c>
      <c r="BP53" s="430" t="str">
        <f t="shared" si="213"/>
        <v/>
      </c>
      <c r="BQ53" s="430" t="str">
        <f t="shared" si="213"/>
        <v/>
      </c>
      <c r="BR53" s="430" t="str">
        <f t="shared" si="213"/>
        <v/>
      </c>
      <c r="BS53" s="432" t="str">
        <f t="shared" si="213"/>
        <v/>
      </c>
      <c r="BT53" s="433" t="str">
        <f>$AY53*Assembly!Y$4+$AZ53*Assembly!Y$5+$BA53*Assembly!Y$6+$BB53*Assembly!Y$7+$BC53*Assembly!Y$8+$BD53*Assembly!Y$9+$BE53*Assembly!Y$10+$BF53*Assembly!Y$11+$BG53*Assembly!Y$12+$BH53*Assembly!Y$13+$BI53*Assembly!Y$14+$BJ53*Assembly!Y$15+$BK53*Assembly!Y$16+$BL53*Assembly!Y$17+$BM53*Assembly!Y$18+$BN53*Assembly!Y$19+$BO53*Assembly!Y$20+$BP53*Assembly!Y$21+$BQ53*Assembly!Y$22+$BR53*Assembly!Y$23+$BS53*Assembly!Y$24</f>
        <v>2,698</v>
      </c>
      <c r="BU53" s="434" t="str">
        <f t="shared" si="8"/>
        <v>86</v>
      </c>
      <c r="BV53" s="434" t="str">
        <f>$AY53*Assembly!AC$4+$AZ53*Assembly!AC$5+$BA53*Assembly!AC$6+$BB53*Assembly!AC$7+$BC53*Assembly!AC$8+$BD53*Assembly!AC$9+$BE53*Assembly!AC$10+$BF53*Assembly!AC$11+$BG53*Assembly!AC$12+$BH53*Assembly!AC$13+$BI53*Assembly!AC$14+$BJ53*Assembly!AC$15+$BK53*Assembly!AC$16+$BL53*Assembly!AC$17+$BM53*Assembly!AC$18+$BN53*Assembly!AC$19+$BO53*Assembly!AC$20+$BP53*Assembly!AC$21+$BQ53*Assembly!AC$22+$BR53*Assembly!AC$23+$BS53*Assembly!AC$24</f>
        <v>12,180</v>
      </c>
      <c r="BW53" s="435" t="str">
        <f t="shared" si="9"/>
        <v>4.51</v>
      </c>
      <c r="BX53" s="436" t="str">
        <f t="shared" si="10"/>
        <v>390</v>
      </c>
      <c r="BY53" s="437" t="str">
        <f t="shared" si="11"/>
        <v>141.1</v>
      </c>
      <c r="BZ53" s="438"/>
      <c r="CA53" s="434" t="str">
        <f>$AY53*Assembly!X$4+$AZ53*Assembly!X$5+$BA53*Assembly!X$6+$BB53*Assembly!X$7+$BC53*Assembly!X$8+$BD53*Assembly!X$9+$BE53*Assembly!X$10+$BF53*Assembly!X$11+$BG53*Assembly!X$12+$BH53*Assembly!X$13+$BI53*Assembly!X$14+$BJ53*Assembly!X$15+$BK53*Assembly!X$16+$BL53*Assembly!X$17+$BM53*Assembly!X$18+$BN53*Assembly!X$19+$BO53*Assembly!X$20+$BP53*Assembly!X$21+$BQ53*Assembly!X$22+$BR53*Assembly!X$23+$BS53*Assembly!X$24</f>
        <v>292</v>
      </c>
      <c r="CB53" s="434" t="str">
        <f t="shared" si="12"/>
        <v>45,422</v>
      </c>
      <c r="CC53" s="439" t="str">
        <f t="shared" si="13"/>
        <v>0.0454</v>
      </c>
      <c r="CD53" s="440" t="str">
        <f>$AY53*Assembly!AB$4+$AZ53*Assembly!AB$5+$BA53*Assembly!AB$6+$BB53*Assembly!AB$7+$BC53*Assembly!AB$8+$BD53*Assembly!AB$9+$BE53*Assembly!AB$10+$BF53*Assembly!AB$11+$BG53*Assembly!AB$12+$BH53*Assembly!AB$13+$BI53*Assembly!AB$14+$BJ53*Assembly!AB$15+$BK53*Assembly!AB$16+$BL53*Assembly!AB$17+$BM53*Assembly!AB$18+$BN53*Assembly!AB$19+$BO53*Assembly!AB$20+$BP53*Assembly!AB$21+$BQ53*Assembly!AB$22+$BR53*Assembly!AB$23+$BS53*Assembly!AB$24</f>
        <v>816</v>
      </c>
      <c r="CE53" s="457" t="str">
        <f>$AY53*Assembly!M$4+$AZ53*Assembly!M$5+$BA53*Assembly!M$6+$BB53*Assembly!M$7+$BC53*Assembly!M$8+$BD53*Assembly!M$9+$BE53*Assembly!M$10+$BF53*Assembly!M$11+$BG53*Assembly!M$12+$BH53*Assembly!M$13+$BI53*Assembly!M$14+$BJ53*Assembly!M$15+$BK53*Assembly!M$16+$BL53*Assembly!M$17+$BM53*Assembly!M$18+$BN53*Assembly!M$19+$BO53*Assembly!M$20+$BP53*Assembly!M$21+$BQ53*Assembly!M$22+$BR53*Assembly!M$23+$BS53*Assembly!M$24</f>
        <v>2,940</v>
      </c>
      <c r="CF53" s="457" t="str">
        <f>$AY53*Assembly!N$4+$AZ53*Assembly!N$5+$BA53*Assembly!N$6+$BB53*Assembly!N$7+$BC53*Assembly!N$8+$BD53*Assembly!N$9+$BE53*Assembly!N$10+$BF53*Assembly!N$11+$BG53*Assembly!N$12+$BH53*Assembly!N$13+$BI53*Assembly!N$14+$BJ53*Assembly!N$15+$BK53*Assembly!N$16+$BL53*Assembly!N$17+$BM53*Assembly!N$18+$BN53*Assembly!N$19+$BO53*Assembly!N$20+$BP53*Assembly!N$21+$BQ53*Assembly!N$22+$BR53*Assembly!N$23+$BS53*Assembly!N$24</f>
        <v>10</v>
      </c>
      <c r="CG53" s="457" t="str">
        <f>$AY53*Assembly!O$4+$AZ53*Assembly!O$5+$BA53*Assembly!O$6+$BB53*Assembly!O$7+$BC53*Assembly!O$8+$BD53*Assembly!O$9+$BE53*Assembly!O$10+$BF53*Assembly!O$11+$BG53*Assembly!O$12+$BH53*Assembly!O$13+$BI53*Assembly!O$14+$BJ53*Assembly!O$15+$BK53*Assembly!O$16+$BL53*Assembly!O$17+$BM53*Assembly!O$18+$BN53*Assembly!O$19+$BO53*Assembly!O$20+$BP53*Assembly!O$21+$BQ53*Assembly!O$22+$BR53*Assembly!O$23+$BS53*Assembly!O$24</f>
        <v>0</v>
      </c>
      <c r="CH53" s="454" t="str">
        <f>$AY53*Assembly!P$4+$AZ53*Assembly!P$5+$BA53*Assembly!P$6+$BB53*Assembly!P$7+$BC53*Assembly!P$8+$BD53*Assembly!P$9+$BE53*Assembly!P$10+$BF53*Assembly!P$11+$BG53*Assembly!P$12+$BH53*Assembly!P$13+$BI53*Assembly!P$14+$BJ53*Assembly!P$15+$BK53*Assembly!P$16+$BL53*Assembly!P$17+$BM53*Assembly!P$18+$BN53*Assembly!P$19+$BO53*Assembly!P$20+$BP53*Assembly!P$21+$BQ53*Assembly!P$22+$BR53*Assembly!P$23+$BS53*Assembly!P$24</f>
        <v>0</v>
      </c>
      <c r="CI53" s="454" t="str">
        <f>$AY53*Assembly!Q$4+$AZ53*Assembly!Q$5+$BA53*Assembly!Q$6+$BB53*Assembly!Q$7+$BC53*Assembly!Q$8+$BD53*Assembly!Q$9+$BE53*Assembly!Q$10+$BF53*Assembly!Q$11+$BG53*Assembly!Q$12+$BH53*Assembly!Q$13+$BI53*Assembly!Q$14+$BJ53*Assembly!Q$15+$BK53*Assembly!Q$16+$BL53*Assembly!Q$17+$BM53*Assembly!Q$18+$BN53*Assembly!Q$19+$BO53*Assembly!Q$20+$BP53*Assembly!Q$21+$BQ53*Assembly!Q$22+$BR53*Assembly!Q$23+$BS53*Assembly!Q$24</f>
        <v>0</v>
      </c>
      <c r="CJ53" s="457" t="str">
        <f>$AY53*Assembly!R$4+$AZ53*Assembly!R$5+$BA53*Assembly!R$6+$BB53*Assembly!R$7+$BC53*Assembly!R$8+$BD53*Assembly!R$9+$BE53*Assembly!R$10+$BF53*Assembly!R$11+$BG53*Assembly!R$12+$BH53*Assembly!R$13+$BI53*Assembly!R$14+$BJ53*Assembly!R$15+$BK53*Assembly!R$16+$BL53*Assembly!R$17+$BM53*Assembly!R$18+$BN53*Assembly!R$19+$BO53*Assembly!R$20+$BP53*Assembly!R$21+$BQ53*Assembly!R$22+$BR53*Assembly!R$23+$BS53*Assembly!R$24</f>
        <v>0</v>
      </c>
      <c r="CK53" s="454" t="str">
        <f>$AY53*Assembly!S$4+$AZ53*Assembly!S$5+$BA53*Assembly!S$6+$BB53*Assembly!S$7+$BC53*Assembly!S$8+$BD53*Assembly!S$9+$BE53*Assembly!S$10+$BF53*Assembly!S$11+$BG53*Assembly!S$12+$BH53*Assembly!S$13+$BI53*Assembly!S$14+$BJ53*Assembly!S$15+$BK53*Assembly!S$16+$BL53*Assembly!S$17+$BM53*Assembly!S$18+$BN53*Assembly!S$19+$BO53*Assembly!S$20+$BP53*Assembly!S$21+$BQ53*Assembly!S$22+$BR53*Assembly!S$23+$BS53*Assembly!S$24</f>
        <v>0</v>
      </c>
      <c r="CL53" s="454" t="str">
        <f>$AY53*Assembly!T$4+$AZ53*Assembly!T$5+$BA53*Assembly!T$6+$BB53*Assembly!T$7+$BC53*Assembly!T$8+$BD53*Assembly!T$9+$BE53*Assembly!T$10+$BF53*Assembly!T$11+$BG53*Assembly!T$12+$BH53*Assembly!T$13+$BI53*Assembly!T$14+$BJ53*Assembly!T$15+$BK53*Assembly!T$16+$BL53*Assembly!T$17+$BM53*Assembly!T$18+$BN53*Assembly!T$19+$BO53*Assembly!T$20+$BP53*Assembly!T$21+$BQ53*Assembly!T$22+$BR53*Assembly!T$23+$BS53*Assembly!T$24</f>
        <v>0</v>
      </c>
      <c r="CM53" s="454" t="str">
        <f>$AY53*Assembly!U$4+$AZ53*Assembly!U$5+$BA53*Assembly!U$6+$BB53*Assembly!U$7+$BC53*Assembly!U$8+$BD53*Assembly!U$9+$BE53*Assembly!U$10+$BF53*Assembly!U$11+$BG53*Assembly!U$12+$BH53*Assembly!U$13+$BI53*Assembly!U$14+$BJ53*Assembly!U$15+$BK53*Assembly!U$16+$BL53*Assembly!U$17+$BM53*Assembly!U$18+$BN53*Assembly!U$19+$BO53*Assembly!U$20+$BP53*Assembly!U$21+$BQ53*Assembly!U$22+$BR53*Assembly!U$23+$BS53*Assembly!U$24</f>
        <v>0</v>
      </c>
      <c r="CN53" s="457" t="str">
        <f>$AY53*Assembly!V$4+$AZ53*Assembly!V$5+$BA53*Assembly!V$6+$BB53*Assembly!V$7+$BC53*Assembly!V$8+$BD53*Assembly!V$9+$BE53*Assembly!V$10+$BF53*Assembly!V$11+$BG53*Assembly!V$12+$BH53*Assembly!V$13+$BI53*Assembly!V$14+$BJ53*Assembly!V$15+$BK53*Assembly!V$16+$BL53*Assembly!V$17+$BM53*Assembly!V$18+$BN53*Assembly!V$19+$BO53*Assembly!V$20+$BP53*Assembly!V$21+$BQ53*Assembly!V$22+$BR53*Assembly!V$23+$BS53*Assembly!V$24</f>
        <v>0</v>
      </c>
      <c r="CO53" s="457" t="str">
        <f>CE53*Refining!$F$3</f>
        <v>5,250</v>
      </c>
      <c r="CP53" s="457" t="str">
        <f>CF53*Refining!$F$4</f>
        <v>31</v>
      </c>
      <c r="CQ53" s="457" t="str">
        <f>CG53*Refining!$F$5</f>
        <v>0</v>
      </c>
      <c r="CR53" s="457" t="str">
        <f>CH53*Refining!$F$6</f>
        <v>0</v>
      </c>
      <c r="CS53" s="457" t="str">
        <f>CI53*Refining!$F$7</f>
        <v>0</v>
      </c>
      <c r="CT53" s="457" t="str">
        <f>CJ53*Refining!$F$8</f>
        <v>0</v>
      </c>
      <c r="CU53" s="457" t="str">
        <f>CK53*Refining!$F$9</f>
        <v>0</v>
      </c>
      <c r="CV53" s="457" t="str">
        <f>CL53*Refining!$F$10</f>
        <v>0</v>
      </c>
      <c r="CW53" s="457" t="str">
        <f>CM53*Refining!$F$11</f>
        <v>0</v>
      </c>
      <c r="CX53" s="457" t="str">
        <f>CN53*Refining!$F$12</f>
        <v>0</v>
      </c>
      <c r="CY53" s="441" t="str">
        <f t="shared" ref="CY53:DR53" si="214">IF(CE53 = 0, "", CE53)</f>
        <v>2,940</v>
      </c>
      <c r="CZ53" s="442" t="str">
        <f t="shared" si="214"/>
        <v>10</v>
      </c>
      <c r="DA53" s="442" t="str">
        <f t="shared" si="214"/>
        <v/>
      </c>
      <c r="DB53" s="443" t="str">
        <f t="shared" si="214"/>
        <v/>
      </c>
      <c r="DC53" s="444" t="str">
        <f t="shared" si="214"/>
        <v/>
      </c>
      <c r="DD53" s="442" t="str">
        <f t="shared" si="214"/>
        <v/>
      </c>
      <c r="DE53" s="444" t="str">
        <f t="shared" si="214"/>
        <v/>
      </c>
      <c r="DF53" s="444" t="str">
        <f t="shared" si="214"/>
        <v/>
      </c>
      <c r="DG53" s="442" t="str">
        <f t="shared" si="214"/>
        <v/>
      </c>
      <c r="DH53" s="445" t="str">
        <f t="shared" si="214"/>
        <v/>
      </c>
      <c r="DI53" s="441" t="str">
        <f t="shared" si="214"/>
        <v>5,250</v>
      </c>
      <c r="DJ53" s="442" t="str">
        <f t="shared" si="214"/>
        <v>31</v>
      </c>
      <c r="DK53" s="442" t="str">
        <f t="shared" si="214"/>
        <v/>
      </c>
      <c r="DL53" s="442" t="str">
        <f t="shared" si="214"/>
        <v/>
      </c>
      <c r="DM53" s="446" t="str">
        <f t="shared" si="214"/>
        <v/>
      </c>
      <c r="DN53" s="442" t="str">
        <f t="shared" si="214"/>
        <v/>
      </c>
      <c r="DO53" s="442" t="str">
        <f t="shared" si="214"/>
        <v/>
      </c>
      <c r="DP53" s="442" t="str">
        <f t="shared" si="214"/>
        <v/>
      </c>
      <c r="DQ53" s="442" t="str">
        <f t="shared" si="214"/>
        <v/>
      </c>
      <c r="DR53" s="445" t="str">
        <f t="shared" si="214"/>
        <v/>
      </c>
      <c r="DS53" s="447" t="str">
        <f t="shared" si="15"/>
        <v>2,950</v>
      </c>
      <c r="DT53" s="448" t="str">
        <f t="shared" si="16"/>
        <v>5,281</v>
      </c>
      <c r="DU53" s="434" t="str">
        <f>CY53*'Ores &amp; Ingots'!$C$3+CZ53*'Ores &amp; Ingots'!$C$4+DA53*'Ores &amp; Ingots'!$C$5+DB53*'Ores &amp; Ingots'!$C$6+DC53*'Ores &amp; Ingots'!$C$7+DD53*'Ores &amp; Ingots'!$C$8+DE53*'Ores &amp; Ingots'!$C$9+DF53*'Ores &amp; Ingots'!$C$10+DG53*'Ores &amp; Ingots'!$C$11+DH53*'Ores &amp; Ingots'!$C$12</f>
        <v>375</v>
      </c>
      <c r="DV53" s="434" t="str">
        <f>DI53*'Ores &amp; Ingots'!$B$3+DJ53*'Ores &amp; Ingots'!$B$4+DK53*'Ores &amp; Ingots'!$B$5+DL53*'Ores &amp; Ingots'!$B$6+DM53*'Ores &amp; Ingots'!$B$7+DN53*'Ores &amp; Ingots'!$B$8+DO53*'Ores &amp; Ingots'!$B$9+DP53*'Ores &amp; Ingots'!$B$10+DQ53*'Ores &amp; Ingots'!$B$11+DR53*'Ores &amp; Ingots'!$B$12</f>
        <v>1,954</v>
      </c>
      <c r="DW53" s="448" t="str">
        <f>CY53*Refining!$G$3+CZ53*Refining!$G$4+DA53*Refining!$G$5+DB53*Refining!$G$6+DC53*Refining!$G$7+DD53*Refining!$G$8+DE53*Refining!$G$9+DF53*Refining!$G$10+DG53*Refining!$G$11+DH53*Refining!$G$12</f>
        <v>250</v>
      </c>
      <c r="DX53" s="448" t="str">
        <f t="shared" si="17"/>
        <v>38,889</v>
      </c>
      <c r="DY53" s="449" t="str">
        <f t="shared" si="18"/>
        <v>0.0389</v>
      </c>
      <c r="DZ53" s="447" t="str">
        <f t="shared" si="19"/>
        <v>557</v>
      </c>
      <c r="EA53" s="446" t="str">
        <f t="shared" ref="EA53:EB53" si="215">DZ53/60</f>
        <v>9.3</v>
      </c>
      <c r="EB53" s="446" t="str">
        <f t="shared" si="215"/>
        <v>0.2</v>
      </c>
      <c r="EC53" s="450" t="str">
        <f t="shared" si="21"/>
        <v>0.01</v>
      </c>
      <c r="ED53" s="447" t="str">
        <f t="shared" si="22"/>
        <v>84,311</v>
      </c>
      <c r="EE53" s="446" t="str">
        <f t="shared" ref="EE53:EF53" si="216">ED53/1000</f>
        <v>84.3</v>
      </c>
      <c r="EF53" s="451" t="str">
        <f t="shared" si="216"/>
        <v>0.08</v>
      </c>
      <c r="EG53" s="452" t="str">
        <f t="shared" si="24"/>
        <v>0.0843</v>
      </c>
      <c r="EH53" s="225" t="s">
        <v>12</v>
      </c>
    </row>
    <row r="54">
      <c r="A54" s="33"/>
      <c r="B54" s="226" t="s">
        <v>945</v>
      </c>
      <c r="C54" s="227" t="s">
        <v>886</v>
      </c>
      <c r="D54" s="227">
        <v>1.0</v>
      </c>
      <c r="E54" s="227">
        <v>1.0</v>
      </c>
      <c r="F54" s="227">
        <v>2.0</v>
      </c>
      <c r="G54" s="420" t="str">
        <f t="shared" si="5"/>
        <v>31.250</v>
      </c>
      <c r="H54" s="421">
        <v>15.0</v>
      </c>
      <c r="I54" s="421">
        <v>15.0</v>
      </c>
      <c r="J54" s="421" t="str">
        <f>H54/Main!$D$9</f>
        <v>15</v>
      </c>
      <c r="K54" s="421" t="str">
        <f>I54/Main!$D$10</f>
        <v>15</v>
      </c>
      <c r="L54" s="422" t="str">
        <f t="shared" si="6"/>
        <v>1.0</v>
      </c>
      <c r="M54" s="422">
        <v>1.0</v>
      </c>
      <c r="N54" s="424" t="s">
        <v>12</v>
      </c>
      <c r="O54" s="423"/>
      <c r="P54" s="423"/>
      <c r="Q54" s="424"/>
      <c r="R54" s="423"/>
      <c r="S54" s="425"/>
      <c r="T54" s="425"/>
      <c r="U54" s="423"/>
      <c r="V54" s="423"/>
      <c r="W54" s="423"/>
      <c r="X54" s="520" t="s">
        <v>946</v>
      </c>
      <c r="Y54" s="423"/>
      <c r="Z54" s="423"/>
      <c r="AA54" s="423"/>
      <c r="AB54" s="423"/>
      <c r="AC54" s="426" t="s">
        <v>12</v>
      </c>
      <c r="AD54" s="434">
        <v>100.0</v>
      </c>
      <c r="AE54" s="434">
        <v>0.0</v>
      </c>
      <c r="AF54" s="434">
        <v>15.0</v>
      </c>
      <c r="AG54" s="434">
        <v>10.0</v>
      </c>
      <c r="AH54" s="434">
        <v>50.0</v>
      </c>
      <c r="AI54" s="434">
        <v>0.0</v>
      </c>
      <c r="AJ54" s="498">
        <v>5.0</v>
      </c>
      <c r="AK54" s="434">
        <v>0.0</v>
      </c>
      <c r="AL54" s="434">
        <v>0.0</v>
      </c>
      <c r="AM54" s="434">
        <v>0.0</v>
      </c>
      <c r="AN54" s="434">
        <v>0.0</v>
      </c>
      <c r="AO54" s="434">
        <v>0.0</v>
      </c>
      <c r="AP54" s="434">
        <v>0.0</v>
      </c>
      <c r="AQ54" s="434">
        <v>0.0</v>
      </c>
      <c r="AR54" s="434">
        <v>0.0</v>
      </c>
      <c r="AS54" s="434">
        <v>0.0</v>
      </c>
      <c r="AT54" s="434">
        <v>0.0</v>
      </c>
      <c r="AU54" s="434">
        <v>0.0</v>
      </c>
      <c r="AV54" s="434">
        <v>0.0</v>
      </c>
      <c r="AW54" s="434">
        <v>0.0</v>
      </c>
      <c r="AX54" s="434">
        <v>0.0</v>
      </c>
      <c r="AY54" s="429" t="str">
        <f t="shared" ref="AY54:BS54" si="217">IF(AD54 = 0, "", AD54)</f>
        <v>100</v>
      </c>
      <c r="AZ54" s="430" t="str">
        <f t="shared" si="217"/>
        <v/>
      </c>
      <c r="BA54" s="430" t="str">
        <f t="shared" si="217"/>
        <v>15</v>
      </c>
      <c r="BB54" s="430" t="str">
        <f t="shared" si="217"/>
        <v>10</v>
      </c>
      <c r="BC54" s="430" t="str">
        <f t="shared" si="217"/>
        <v>50</v>
      </c>
      <c r="BD54" s="430" t="str">
        <f t="shared" si="217"/>
        <v/>
      </c>
      <c r="BE54" s="431" t="str">
        <f t="shared" si="217"/>
        <v>5</v>
      </c>
      <c r="BF54" s="430" t="str">
        <f t="shared" si="217"/>
        <v/>
      </c>
      <c r="BG54" s="430" t="str">
        <f t="shared" si="217"/>
        <v/>
      </c>
      <c r="BH54" s="430" t="str">
        <f t="shared" si="217"/>
        <v/>
      </c>
      <c r="BI54" s="430" t="str">
        <f t="shared" si="217"/>
        <v/>
      </c>
      <c r="BJ54" s="430" t="str">
        <f t="shared" si="217"/>
        <v/>
      </c>
      <c r="BK54" s="430" t="str">
        <f t="shared" si="217"/>
        <v/>
      </c>
      <c r="BL54" s="430" t="str">
        <f t="shared" si="217"/>
        <v/>
      </c>
      <c r="BM54" s="430" t="str">
        <f t="shared" si="217"/>
        <v/>
      </c>
      <c r="BN54" s="430" t="str">
        <f t="shared" si="217"/>
        <v/>
      </c>
      <c r="BO54" s="430" t="str">
        <f t="shared" si="217"/>
        <v/>
      </c>
      <c r="BP54" s="430" t="str">
        <f t="shared" si="217"/>
        <v/>
      </c>
      <c r="BQ54" s="430" t="str">
        <f t="shared" si="217"/>
        <v/>
      </c>
      <c r="BR54" s="430" t="str">
        <f t="shared" si="217"/>
        <v/>
      </c>
      <c r="BS54" s="432" t="str">
        <f t="shared" si="217"/>
        <v/>
      </c>
      <c r="BT54" s="433" t="str">
        <f>$AY54*Assembly!Y$4+$AZ54*Assembly!Y$5+$BA54*Assembly!Y$6+$BB54*Assembly!Y$7+$BC54*Assembly!Y$8+$BD54*Assembly!Y$9+$BE54*Assembly!Y$10+$BF54*Assembly!Y$11+$BG54*Assembly!Y$12+$BH54*Assembly!Y$13+$BI54*Assembly!Y$14+$BJ54*Assembly!Y$15+$BK54*Assembly!Y$16+$BL54*Assembly!Y$17+$BM54*Assembly!Y$18+$BN54*Assembly!Y$19+$BO54*Assembly!Y$20+$BP54*Assembly!Y$21+$BQ54*Assembly!Y$22+$BR54*Assembly!Y$23+$BS54*Assembly!Y$24</f>
        <v>2,830</v>
      </c>
      <c r="BU54" s="434" t="str">
        <f t="shared" si="8"/>
        <v>91</v>
      </c>
      <c r="BV54" s="434" t="str">
        <f>$AY54*Assembly!AC$4+$AZ54*Assembly!AC$5+$BA54*Assembly!AC$6+$BB54*Assembly!AC$7+$BC54*Assembly!AC$8+$BD54*Assembly!AC$9+$BE54*Assembly!AC$10+$BF54*Assembly!AC$11+$BG54*Assembly!AC$12+$BH54*Assembly!AC$13+$BI54*Assembly!AC$14+$BJ54*Assembly!AC$15+$BK54*Assembly!AC$16+$BL54*Assembly!AC$17+$BM54*Assembly!AC$18+$BN54*Assembly!AC$19+$BO54*Assembly!AC$20+$BP54*Assembly!AC$21+$BQ54*Assembly!AC$22+$BR54*Assembly!AC$23+$BS54*Assembly!AC$24</f>
        <v>12,525</v>
      </c>
      <c r="BW54" s="435" t="str">
        <f t="shared" si="9"/>
        <v>4.43</v>
      </c>
      <c r="BX54" s="436" t="str">
        <f t="shared" si="10"/>
        <v>401</v>
      </c>
      <c r="BY54" s="437" t="str">
        <f t="shared" si="11"/>
        <v>138.3</v>
      </c>
      <c r="BZ54" s="438"/>
      <c r="CA54" s="434" t="str">
        <f>$AY54*Assembly!X$4+$AZ54*Assembly!X$5+$BA54*Assembly!X$6+$BB54*Assembly!X$7+$BC54*Assembly!X$8+$BD54*Assembly!X$9+$BE54*Assembly!X$10+$BF54*Assembly!X$11+$BG54*Assembly!X$12+$BH54*Assembly!X$13+$BI54*Assembly!X$14+$BJ54*Assembly!X$15+$BK54*Assembly!X$16+$BL54*Assembly!X$17+$BM54*Assembly!X$18+$BN54*Assembly!X$19+$BO54*Assembly!X$20+$BP54*Assembly!X$21+$BQ54*Assembly!X$22+$BR54*Assembly!X$23+$BS54*Assembly!X$24</f>
        <v>330</v>
      </c>
      <c r="CB54" s="434" t="str">
        <f t="shared" si="12"/>
        <v>51,333</v>
      </c>
      <c r="CC54" s="439" t="str">
        <f t="shared" si="13"/>
        <v>0.0513</v>
      </c>
      <c r="CD54" s="440" t="str">
        <f>$AY54*Assembly!AB$4+$AZ54*Assembly!AB$5+$BA54*Assembly!AB$6+$BB54*Assembly!AB$7+$BC54*Assembly!AB$8+$BD54*Assembly!AB$9+$BE54*Assembly!AB$10+$BF54*Assembly!AB$11+$BG54*Assembly!AB$12+$BH54*Assembly!AB$13+$BI54*Assembly!AB$14+$BJ54*Assembly!AB$15+$BK54*Assembly!AB$16+$BL54*Assembly!AB$17+$BM54*Assembly!AB$18+$BN54*Assembly!AB$19+$BO54*Assembly!AB$20+$BP54*Assembly!AB$21+$BQ54*Assembly!AB$22+$BR54*Assembly!AB$23+$BS54*Assembly!AB$24</f>
        <v>850</v>
      </c>
      <c r="CE54" s="424" t="str">
        <f>$AY54*Assembly!M$4+$AZ54*Assembly!M$5+$BA54*Assembly!M$6+$BB54*Assembly!M$7+$BC54*Assembly!M$8+$BD54*Assembly!M$9+$BE54*Assembly!M$10+$BF54*Assembly!M$11+$BG54*Assembly!M$12+$BH54*Assembly!M$13+$BI54*Assembly!M$14+$BJ54*Assembly!M$15+$BK54*Assembly!M$16+$BL54*Assembly!M$17+$BM54*Assembly!M$18+$BN54*Assembly!M$19+$BO54*Assembly!M$20+$BP54*Assembly!M$21+$BQ54*Assembly!M$22+$BR54*Assembly!M$23+$BS54*Assembly!M$24</f>
        <v>3,075</v>
      </c>
      <c r="CF54" s="424" t="str">
        <f>$AY54*Assembly!N$4+$AZ54*Assembly!N$5+$BA54*Assembly!N$6+$BB54*Assembly!N$7+$BC54*Assembly!N$8+$BD54*Assembly!N$9+$BE54*Assembly!N$10+$BF54*Assembly!N$11+$BG54*Assembly!N$12+$BH54*Assembly!N$13+$BI54*Assembly!N$14+$BJ54*Assembly!N$15+$BK54*Assembly!N$16+$BL54*Assembly!N$17+$BM54*Assembly!N$18+$BN54*Assembly!N$19+$BO54*Assembly!N$20+$BP54*Assembly!N$21+$BQ54*Assembly!N$22+$BR54*Assembly!N$23+$BS54*Assembly!N$24</f>
        <v>25</v>
      </c>
      <c r="CG54" s="424" t="str">
        <f>$AY54*Assembly!O$4+$AZ54*Assembly!O$5+$BA54*Assembly!O$6+$BB54*Assembly!O$7+$BC54*Assembly!O$8+$BD54*Assembly!O$9+$BE54*Assembly!O$10+$BF54*Assembly!O$11+$BG54*Assembly!O$12+$BH54*Assembly!O$13+$BI54*Assembly!O$14+$BJ54*Assembly!O$15+$BK54*Assembly!O$16+$BL54*Assembly!O$17+$BM54*Assembly!O$18+$BN54*Assembly!O$19+$BO54*Assembly!O$20+$BP54*Assembly!O$21+$BQ54*Assembly!O$22+$BR54*Assembly!O$23+$BS54*Assembly!O$24</f>
        <v>0</v>
      </c>
      <c r="CH54" s="421" t="str">
        <f>$AY54*Assembly!P$4+$AZ54*Assembly!P$5+$BA54*Assembly!P$6+$BB54*Assembly!P$7+$BC54*Assembly!P$8+$BD54*Assembly!P$9+$BE54*Assembly!P$10+$BF54*Assembly!P$11+$BG54*Assembly!P$12+$BH54*Assembly!P$13+$BI54*Assembly!P$14+$BJ54*Assembly!P$15+$BK54*Assembly!P$16+$BL54*Assembly!P$17+$BM54*Assembly!P$18+$BN54*Assembly!P$19+$BO54*Assembly!P$20+$BP54*Assembly!P$21+$BQ54*Assembly!P$22+$BR54*Assembly!P$23+$BS54*Assembly!P$24</f>
        <v>0</v>
      </c>
      <c r="CI54" s="421" t="str">
        <f>$AY54*Assembly!Q$4+$AZ54*Assembly!Q$5+$BA54*Assembly!Q$6+$BB54*Assembly!Q$7+$BC54*Assembly!Q$8+$BD54*Assembly!Q$9+$BE54*Assembly!Q$10+$BF54*Assembly!Q$11+$BG54*Assembly!Q$12+$BH54*Assembly!Q$13+$BI54*Assembly!Q$14+$BJ54*Assembly!Q$15+$BK54*Assembly!Q$16+$BL54*Assembly!Q$17+$BM54*Assembly!Q$18+$BN54*Assembly!Q$19+$BO54*Assembly!Q$20+$BP54*Assembly!Q$21+$BQ54*Assembly!Q$22+$BR54*Assembly!Q$23+$BS54*Assembly!Q$24</f>
        <v>0</v>
      </c>
      <c r="CJ54" s="424" t="str">
        <f>$AY54*Assembly!R$4+$AZ54*Assembly!R$5+$BA54*Assembly!R$6+$BB54*Assembly!R$7+$BC54*Assembly!R$8+$BD54*Assembly!R$9+$BE54*Assembly!R$10+$BF54*Assembly!R$11+$BG54*Assembly!R$12+$BH54*Assembly!R$13+$BI54*Assembly!R$14+$BJ54*Assembly!R$15+$BK54*Assembly!R$16+$BL54*Assembly!R$17+$BM54*Assembly!R$18+$BN54*Assembly!R$19+$BO54*Assembly!R$20+$BP54*Assembly!R$21+$BQ54*Assembly!R$22+$BR54*Assembly!R$23+$BS54*Assembly!R$24</f>
        <v>0</v>
      </c>
      <c r="CK54" s="421" t="str">
        <f>$AY54*Assembly!S$4+$AZ54*Assembly!S$5+$BA54*Assembly!S$6+$BB54*Assembly!S$7+$BC54*Assembly!S$8+$BD54*Assembly!S$9+$BE54*Assembly!S$10+$BF54*Assembly!S$11+$BG54*Assembly!S$12+$BH54*Assembly!S$13+$BI54*Assembly!S$14+$BJ54*Assembly!S$15+$BK54*Assembly!S$16+$BL54*Assembly!S$17+$BM54*Assembly!S$18+$BN54*Assembly!S$19+$BO54*Assembly!S$20+$BP54*Assembly!S$21+$BQ54*Assembly!S$22+$BR54*Assembly!S$23+$BS54*Assembly!S$24</f>
        <v>0</v>
      </c>
      <c r="CL54" s="421" t="str">
        <f>$AY54*Assembly!T$4+$AZ54*Assembly!T$5+$BA54*Assembly!T$6+$BB54*Assembly!T$7+$BC54*Assembly!T$8+$BD54*Assembly!T$9+$BE54*Assembly!T$10+$BF54*Assembly!T$11+$BG54*Assembly!T$12+$BH54*Assembly!T$13+$BI54*Assembly!T$14+$BJ54*Assembly!T$15+$BK54*Assembly!T$16+$BL54*Assembly!T$17+$BM54*Assembly!T$18+$BN54*Assembly!T$19+$BO54*Assembly!T$20+$BP54*Assembly!T$21+$BQ54*Assembly!T$22+$BR54*Assembly!T$23+$BS54*Assembly!T$24</f>
        <v>0</v>
      </c>
      <c r="CM54" s="421" t="str">
        <f>$AY54*Assembly!U$4+$AZ54*Assembly!U$5+$BA54*Assembly!U$6+$BB54*Assembly!U$7+$BC54*Assembly!U$8+$BD54*Assembly!U$9+$BE54*Assembly!U$10+$BF54*Assembly!U$11+$BG54*Assembly!U$12+$BH54*Assembly!U$13+$BI54*Assembly!U$14+$BJ54*Assembly!U$15+$BK54*Assembly!U$16+$BL54*Assembly!U$17+$BM54*Assembly!U$18+$BN54*Assembly!U$19+$BO54*Assembly!U$20+$BP54*Assembly!U$21+$BQ54*Assembly!U$22+$BR54*Assembly!U$23+$BS54*Assembly!U$24</f>
        <v>0</v>
      </c>
      <c r="CN54" s="424" t="str">
        <f>$AY54*Assembly!V$4+$AZ54*Assembly!V$5+$BA54*Assembly!V$6+$BB54*Assembly!V$7+$BC54*Assembly!V$8+$BD54*Assembly!V$9+$BE54*Assembly!V$10+$BF54*Assembly!V$11+$BG54*Assembly!V$12+$BH54*Assembly!V$13+$BI54*Assembly!V$14+$BJ54*Assembly!V$15+$BK54*Assembly!V$16+$BL54*Assembly!V$17+$BM54*Assembly!V$18+$BN54*Assembly!V$19+$BO54*Assembly!V$20+$BP54*Assembly!V$21+$BQ54*Assembly!V$22+$BR54*Assembly!V$23+$BS54*Assembly!V$24</f>
        <v>0</v>
      </c>
      <c r="CO54" s="424" t="str">
        <f>CE54*Refining!$F$3</f>
        <v>5,491</v>
      </c>
      <c r="CP54" s="424" t="str">
        <f>CF54*Refining!$F$4</f>
        <v>78</v>
      </c>
      <c r="CQ54" s="424" t="str">
        <f>CG54*Refining!$F$5</f>
        <v>0</v>
      </c>
      <c r="CR54" s="424" t="str">
        <f>CH54*Refining!$F$6</f>
        <v>0</v>
      </c>
      <c r="CS54" s="424" t="str">
        <f>CI54*Refining!$F$7</f>
        <v>0</v>
      </c>
      <c r="CT54" s="424" t="str">
        <f>CJ54*Refining!$F$8</f>
        <v>0</v>
      </c>
      <c r="CU54" s="424" t="str">
        <f>CK54*Refining!$F$9</f>
        <v>0</v>
      </c>
      <c r="CV54" s="424" t="str">
        <f>CL54*Refining!$F$10</f>
        <v>0</v>
      </c>
      <c r="CW54" s="424" t="str">
        <f>CM54*Refining!$F$11</f>
        <v>0</v>
      </c>
      <c r="CX54" s="424" t="str">
        <f>CN54*Refining!$F$12</f>
        <v>0</v>
      </c>
      <c r="CY54" s="441" t="str">
        <f t="shared" ref="CY54:DR54" si="218">IF(CE54 = 0, "", CE54)</f>
        <v>3,075</v>
      </c>
      <c r="CZ54" s="442" t="str">
        <f t="shared" si="218"/>
        <v>25</v>
      </c>
      <c r="DA54" s="442" t="str">
        <f t="shared" si="218"/>
        <v/>
      </c>
      <c r="DB54" s="443" t="str">
        <f t="shared" si="218"/>
        <v/>
      </c>
      <c r="DC54" s="444" t="str">
        <f t="shared" si="218"/>
        <v/>
      </c>
      <c r="DD54" s="442" t="str">
        <f t="shared" si="218"/>
        <v/>
      </c>
      <c r="DE54" s="444" t="str">
        <f t="shared" si="218"/>
        <v/>
      </c>
      <c r="DF54" s="444" t="str">
        <f t="shared" si="218"/>
        <v/>
      </c>
      <c r="DG54" s="442" t="str">
        <f t="shared" si="218"/>
        <v/>
      </c>
      <c r="DH54" s="445" t="str">
        <f t="shared" si="218"/>
        <v/>
      </c>
      <c r="DI54" s="441" t="str">
        <f t="shared" si="218"/>
        <v>5,491</v>
      </c>
      <c r="DJ54" s="442" t="str">
        <f t="shared" si="218"/>
        <v>78</v>
      </c>
      <c r="DK54" s="442" t="str">
        <f t="shared" si="218"/>
        <v/>
      </c>
      <c r="DL54" s="442" t="str">
        <f t="shared" si="218"/>
        <v/>
      </c>
      <c r="DM54" s="446" t="str">
        <f t="shared" si="218"/>
        <v/>
      </c>
      <c r="DN54" s="442" t="str">
        <f t="shared" si="218"/>
        <v/>
      </c>
      <c r="DO54" s="442" t="str">
        <f t="shared" si="218"/>
        <v/>
      </c>
      <c r="DP54" s="442" t="str">
        <f t="shared" si="218"/>
        <v/>
      </c>
      <c r="DQ54" s="442" t="str">
        <f t="shared" si="218"/>
        <v/>
      </c>
      <c r="DR54" s="445" t="str">
        <f t="shared" si="218"/>
        <v/>
      </c>
      <c r="DS54" s="447" t="str">
        <f t="shared" si="15"/>
        <v>3,100</v>
      </c>
      <c r="DT54" s="448" t="str">
        <f t="shared" si="16"/>
        <v>5,569</v>
      </c>
      <c r="DU54" s="434" t="str">
        <f>CY54*'Ores &amp; Ingots'!$C$3+CZ54*'Ores &amp; Ingots'!$C$4+DA54*'Ores &amp; Ingots'!$C$5+DB54*'Ores &amp; Ingots'!$C$6+DC54*'Ores &amp; Ingots'!$C$7+DD54*'Ores &amp; Ingots'!$C$8+DE54*'Ores &amp; Ingots'!$C$9+DF54*'Ores &amp; Ingots'!$C$10+DG54*'Ores &amp; Ingots'!$C$11+DH54*'Ores &amp; Ingots'!$C$12</f>
        <v>393</v>
      </c>
      <c r="DV54" s="434" t="str">
        <f>DI54*'Ores &amp; Ingots'!$B$3+DJ54*'Ores &amp; Ingots'!$B$4+DK54*'Ores &amp; Ingots'!$B$5+DL54*'Ores &amp; Ingots'!$B$6+DM54*'Ores &amp; Ingots'!$B$7+DN54*'Ores &amp; Ingots'!$B$8+DO54*'Ores &amp; Ingots'!$B$9+DP54*'Ores &amp; Ingots'!$B$10+DQ54*'Ores &amp; Ingots'!$B$11+DR54*'Ores &amp; Ingots'!$B$12</f>
        <v>2,061</v>
      </c>
      <c r="DW54" s="448" t="str">
        <f>CY54*Refining!$G$3+CZ54*Refining!$G$4+DA54*Refining!$G$5+DB54*Refining!$G$6+DC54*Refining!$G$7+DD54*Refining!$G$8+DE54*Refining!$G$9+DF54*Refining!$G$10+DG54*Refining!$G$11+DH54*Refining!$G$12</f>
        <v>331</v>
      </c>
      <c r="DX54" s="448" t="str">
        <f t="shared" si="17"/>
        <v>51,549</v>
      </c>
      <c r="DY54" s="449" t="str">
        <f t="shared" si="18"/>
        <v>0.0515</v>
      </c>
      <c r="DZ54" s="447" t="str">
        <f t="shared" si="19"/>
        <v>676</v>
      </c>
      <c r="EA54" s="446" t="str">
        <f t="shared" ref="EA54:EB54" si="219">DZ54/60</f>
        <v>11.3</v>
      </c>
      <c r="EB54" s="446" t="str">
        <f t="shared" si="219"/>
        <v>0.2</v>
      </c>
      <c r="EC54" s="450" t="str">
        <f t="shared" si="21"/>
        <v>0.01</v>
      </c>
      <c r="ED54" s="447" t="str">
        <f t="shared" si="22"/>
        <v>102,882</v>
      </c>
      <c r="EE54" s="446" t="str">
        <f t="shared" ref="EE54:EF54" si="220">ED54/1000</f>
        <v>102.9</v>
      </c>
      <c r="EF54" s="451" t="str">
        <f t="shared" si="220"/>
        <v>0.10</v>
      </c>
      <c r="EG54" s="452" t="str">
        <f t="shared" si="24"/>
        <v>0.1029</v>
      </c>
      <c r="EH54" s="225" t="s">
        <v>12</v>
      </c>
    </row>
    <row r="55">
      <c r="A55" s="33"/>
      <c r="B55" s="226" t="s">
        <v>947</v>
      </c>
      <c r="C55" s="227" t="s">
        <v>886</v>
      </c>
      <c r="D55" s="227">
        <v>1.0</v>
      </c>
      <c r="E55" s="227">
        <v>1.0</v>
      </c>
      <c r="F55" s="227">
        <v>2.0</v>
      </c>
      <c r="G55" s="453" t="str">
        <f t="shared" si="5"/>
        <v>31.250</v>
      </c>
      <c r="H55" s="454">
        <v>15.0</v>
      </c>
      <c r="I55" s="454">
        <v>15.0</v>
      </c>
      <c r="J55" s="454" t="str">
        <f>H55/Main!$D$9</f>
        <v>15</v>
      </c>
      <c r="K55" s="454" t="str">
        <f>I55/Main!$D$10</f>
        <v>15</v>
      </c>
      <c r="L55" s="455" t="str">
        <f t="shared" si="6"/>
        <v>1.0</v>
      </c>
      <c r="M55" s="455">
        <v>1.0</v>
      </c>
      <c r="N55" s="457" t="s">
        <v>12</v>
      </c>
      <c r="O55" s="456"/>
      <c r="P55" s="456"/>
      <c r="Q55" s="457"/>
      <c r="R55" s="456"/>
      <c r="S55" s="458"/>
      <c r="T55" s="458"/>
      <c r="U55" s="456"/>
      <c r="V55" s="456"/>
      <c r="W55" s="456"/>
      <c r="X55" s="518" t="s">
        <v>948</v>
      </c>
      <c r="Y55" s="456"/>
      <c r="Z55" s="456"/>
      <c r="AA55" s="456"/>
      <c r="AB55" s="456"/>
      <c r="AC55" s="459" t="s">
        <v>12</v>
      </c>
      <c r="AD55" s="434">
        <v>100.0</v>
      </c>
      <c r="AE55" s="434">
        <v>0.0</v>
      </c>
      <c r="AF55" s="434">
        <v>20.0</v>
      </c>
      <c r="AG55" s="434">
        <v>10.0</v>
      </c>
      <c r="AH55" s="434">
        <v>40.0</v>
      </c>
      <c r="AI55" s="434">
        <v>0.0</v>
      </c>
      <c r="AJ55" s="498">
        <v>2.0</v>
      </c>
      <c r="AK55" s="434">
        <v>0.0</v>
      </c>
      <c r="AL55" s="434">
        <v>0.0</v>
      </c>
      <c r="AM55" s="434">
        <v>0.0</v>
      </c>
      <c r="AN55" s="434">
        <v>0.0</v>
      </c>
      <c r="AO55" s="434">
        <v>0.0</v>
      </c>
      <c r="AP55" s="434">
        <v>0.0</v>
      </c>
      <c r="AQ55" s="434">
        <v>0.0</v>
      </c>
      <c r="AR55" s="434">
        <v>0.0</v>
      </c>
      <c r="AS55" s="434">
        <v>0.0</v>
      </c>
      <c r="AT55" s="434">
        <v>0.0</v>
      </c>
      <c r="AU55" s="434">
        <v>0.0</v>
      </c>
      <c r="AV55" s="434">
        <v>0.0</v>
      </c>
      <c r="AW55" s="434">
        <v>0.0</v>
      </c>
      <c r="AX55" s="434">
        <v>0.0</v>
      </c>
      <c r="AY55" s="429" t="str">
        <f t="shared" ref="AY55:BS55" si="221">IF(AD55 = 0, "", AD55)</f>
        <v>100</v>
      </c>
      <c r="AZ55" s="430" t="str">
        <f t="shared" si="221"/>
        <v/>
      </c>
      <c r="BA55" s="430" t="str">
        <f t="shared" si="221"/>
        <v>20</v>
      </c>
      <c r="BB55" s="430" t="str">
        <f t="shared" si="221"/>
        <v>10</v>
      </c>
      <c r="BC55" s="430" t="str">
        <f t="shared" si="221"/>
        <v>40</v>
      </c>
      <c r="BD55" s="430" t="str">
        <f t="shared" si="221"/>
        <v/>
      </c>
      <c r="BE55" s="431" t="str">
        <f t="shared" si="221"/>
        <v>2</v>
      </c>
      <c r="BF55" s="430" t="str">
        <f t="shared" si="221"/>
        <v/>
      </c>
      <c r="BG55" s="430" t="str">
        <f t="shared" si="221"/>
        <v/>
      </c>
      <c r="BH55" s="430" t="str">
        <f t="shared" si="221"/>
        <v/>
      </c>
      <c r="BI55" s="430" t="str">
        <f t="shared" si="221"/>
        <v/>
      </c>
      <c r="BJ55" s="430" t="str">
        <f t="shared" si="221"/>
        <v/>
      </c>
      <c r="BK55" s="430" t="str">
        <f t="shared" si="221"/>
        <v/>
      </c>
      <c r="BL55" s="430" t="str">
        <f t="shared" si="221"/>
        <v/>
      </c>
      <c r="BM55" s="430" t="str">
        <f t="shared" si="221"/>
        <v/>
      </c>
      <c r="BN55" s="430" t="str">
        <f t="shared" si="221"/>
        <v/>
      </c>
      <c r="BO55" s="430" t="str">
        <f t="shared" si="221"/>
        <v/>
      </c>
      <c r="BP55" s="430" t="str">
        <f t="shared" si="221"/>
        <v/>
      </c>
      <c r="BQ55" s="430" t="str">
        <f t="shared" si="221"/>
        <v/>
      </c>
      <c r="BR55" s="430" t="str">
        <f t="shared" si="221"/>
        <v/>
      </c>
      <c r="BS55" s="432" t="str">
        <f t="shared" si="221"/>
        <v/>
      </c>
      <c r="BT55" s="433" t="str">
        <f>$AY55*Assembly!Y$4+$AZ55*Assembly!Y$5+$BA55*Assembly!Y$6+$BB55*Assembly!Y$7+$BC55*Assembly!Y$8+$BD55*Assembly!Y$9+$BE55*Assembly!Y$10+$BF55*Assembly!Y$11+$BG55*Assembly!Y$12+$BH55*Assembly!Y$13+$BI55*Assembly!Y$14+$BJ55*Assembly!Y$15+$BK55*Assembly!Y$16+$BL55*Assembly!Y$17+$BM55*Assembly!Y$18+$BN55*Assembly!Y$19+$BO55*Assembly!Y$20+$BP55*Assembly!Y$21+$BQ55*Assembly!Y$22+$BR55*Assembly!Y$23+$BS55*Assembly!Y$24</f>
        <v>2,698</v>
      </c>
      <c r="BU55" s="434" t="str">
        <f t="shared" si="8"/>
        <v>86</v>
      </c>
      <c r="BV55" s="434" t="str">
        <f>$AY55*Assembly!AC$4+$AZ55*Assembly!AC$5+$BA55*Assembly!AC$6+$BB55*Assembly!AC$7+$BC55*Assembly!AC$8+$BD55*Assembly!AC$9+$BE55*Assembly!AC$10+$BF55*Assembly!AC$11+$BG55*Assembly!AC$12+$BH55*Assembly!AC$13+$BI55*Assembly!AC$14+$BJ55*Assembly!AC$15+$BK55*Assembly!AC$16+$BL55*Assembly!AC$17+$BM55*Assembly!AC$18+$BN55*Assembly!AC$19+$BO55*Assembly!AC$20+$BP55*Assembly!AC$21+$BQ55*Assembly!AC$22+$BR55*Assembly!AC$23+$BS55*Assembly!AC$24</f>
        <v>12,180</v>
      </c>
      <c r="BW55" s="435" t="str">
        <f t="shared" si="9"/>
        <v>4.51</v>
      </c>
      <c r="BX55" s="436" t="str">
        <f t="shared" si="10"/>
        <v>390</v>
      </c>
      <c r="BY55" s="437" t="str">
        <f t="shared" si="11"/>
        <v>141.1</v>
      </c>
      <c r="BZ55" s="438"/>
      <c r="CA55" s="434" t="str">
        <f>$AY55*Assembly!X$4+$AZ55*Assembly!X$5+$BA55*Assembly!X$6+$BB55*Assembly!X$7+$BC55*Assembly!X$8+$BD55*Assembly!X$9+$BE55*Assembly!X$10+$BF55*Assembly!X$11+$BG55*Assembly!X$12+$BH55*Assembly!X$13+$BI55*Assembly!X$14+$BJ55*Assembly!X$15+$BK55*Assembly!X$16+$BL55*Assembly!X$17+$BM55*Assembly!X$18+$BN55*Assembly!X$19+$BO55*Assembly!X$20+$BP55*Assembly!X$21+$BQ55*Assembly!X$22+$BR55*Assembly!X$23+$BS55*Assembly!X$24</f>
        <v>292</v>
      </c>
      <c r="CB55" s="434" t="str">
        <f t="shared" si="12"/>
        <v>45,422</v>
      </c>
      <c r="CC55" s="439" t="str">
        <f t="shared" si="13"/>
        <v>0.0454</v>
      </c>
      <c r="CD55" s="440" t="str">
        <f>$AY55*Assembly!AB$4+$AZ55*Assembly!AB$5+$BA55*Assembly!AB$6+$BB55*Assembly!AB$7+$BC55*Assembly!AB$8+$BD55*Assembly!AB$9+$BE55*Assembly!AB$10+$BF55*Assembly!AB$11+$BG55*Assembly!AB$12+$BH55*Assembly!AB$13+$BI55*Assembly!AB$14+$BJ55*Assembly!AB$15+$BK55*Assembly!AB$16+$BL55*Assembly!AB$17+$BM55*Assembly!AB$18+$BN55*Assembly!AB$19+$BO55*Assembly!AB$20+$BP55*Assembly!AB$21+$BQ55*Assembly!AB$22+$BR55*Assembly!AB$23+$BS55*Assembly!AB$24</f>
        <v>816</v>
      </c>
      <c r="CE55" s="457" t="str">
        <f>$AY55*Assembly!M$4+$AZ55*Assembly!M$5+$BA55*Assembly!M$6+$BB55*Assembly!M$7+$BC55*Assembly!M$8+$BD55*Assembly!M$9+$BE55*Assembly!M$10+$BF55*Assembly!M$11+$BG55*Assembly!M$12+$BH55*Assembly!M$13+$BI55*Assembly!M$14+$BJ55*Assembly!M$15+$BK55*Assembly!M$16+$BL55*Assembly!M$17+$BM55*Assembly!M$18+$BN55*Assembly!M$19+$BO55*Assembly!M$20+$BP55*Assembly!M$21+$BQ55*Assembly!M$22+$BR55*Assembly!M$23+$BS55*Assembly!M$24</f>
        <v>2,940</v>
      </c>
      <c r="CF55" s="457" t="str">
        <f>$AY55*Assembly!N$4+$AZ55*Assembly!N$5+$BA55*Assembly!N$6+$BB55*Assembly!N$7+$BC55*Assembly!N$8+$BD55*Assembly!N$9+$BE55*Assembly!N$10+$BF55*Assembly!N$11+$BG55*Assembly!N$12+$BH55*Assembly!N$13+$BI55*Assembly!N$14+$BJ55*Assembly!N$15+$BK55*Assembly!N$16+$BL55*Assembly!N$17+$BM55*Assembly!N$18+$BN55*Assembly!N$19+$BO55*Assembly!N$20+$BP55*Assembly!N$21+$BQ55*Assembly!N$22+$BR55*Assembly!N$23+$BS55*Assembly!N$24</f>
        <v>10</v>
      </c>
      <c r="CG55" s="457" t="str">
        <f>$AY55*Assembly!O$4+$AZ55*Assembly!O$5+$BA55*Assembly!O$6+$BB55*Assembly!O$7+$BC55*Assembly!O$8+$BD55*Assembly!O$9+$BE55*Assembly!O$10+$BF55*Assembly!O$11+$BG55*Assembly!O$12+$BH55*Assembly!O$13+$BI55*Assembly!O$14+$BJ55*Assembly!O$15+$BK55*Assembly!O$16+$BL55*Assembly!O$17+$BM55*Assembly!O$18+$BN55*Assembly!O$19+$BO55*Assembly!O$20+$BP55*Assembly!O$21+$BQ55*Assembly!O$22+$BR55*Assembly!O$23+$BS55*Assembly!O$24</f>
        <v>0</v>
      </c>
      <c r="CH55" s="454" t="str">
        <f>$AY55*Assembly!P$4+$AZ55*Assembly!P$5+$BA55*Assembly!P$6+$BB55*Assembly!P$7+$BC55*Assembly!P$8+$BD55*Assembly!P$9+$BE55*Assembly!P$10+$BF55*Assembly!P$11+$BG55*Assembly!P$12+$BH55*Assembly!P$13+$BI55*Assembly!P$14+$BJ55*Assembly!P$15+$BK55*Assembly!P$16+$BL55*Assembly!P$17+$BM55*Assembly!P$18+$BN55*Assembly!P$19+$BO55*Assembly!P$20+$BP55*Assembly!P$21+$BQ55*Assembly!P$22+$BR55*Assembly!P$23+$BS55*Assembly!P$24</f>
        <v>0</v>
      </c>
      <c r="CI55" s="454" t="str">
        <f>$AY55*Assembly!Q$4+$AZ55*Assembly!Q$5+$BA55*Assembly!Q$6+$BB55*Assembly!Q$7+$BC55*Assembly!Q$8+$BD55*Assembly!Q$9+$BE55*Assembly!Q$10+$BF55*Assembly!Q$11+$BG55*Assembly!Q$12+$BH55*Assembly!Q$13+$BI55*Assembly!Q$14+$BJ55*Assembly!Q$15+$BK55*Assembly!Q$16+$BL55*Assembly!Q$17+$BM55*Assembly!Q$18+$BN55*Assembly!Q$19+$BO55*Assembly!Q$20+$BP55*Assembly!Q$21+$BQ55*Assembly!Q$22+$BR55*Assembly!Q$23+$BS55*Assembly!Q$24</f>
        <v>0</v>
      </c>
      <c r="CJ55" s="457" t="str">
        <f>$AY55*Assembly!R$4+$AZ55*Assembly!R$5+$BA55*Assembly!R$6+$BB55*Assembly!R$7+$BC55*Assembly!R$8+$BD55*Assembly!R$9+$BE55*Assembly!R$10+$BF55*Assembly!R$11+$BG55*Assembly!R$12+$BH55*Assembly!R$13+$BI55*Assembly!R$14+$BJ55*Assembly!R$15+$BK55*Assembly!R$16+$BL55*Assembly!R$17+$BM55*Assembly!R$18+$BN55*Assembly!R$19+$BO55*Assembly!R$20+$BP55*Assembly!R$21+$BQ55*Assembly!R$22+$BR55*Assembly!R$23+$BS55*Assembly!R$24</f>
        <v>0</v>
      </c>
      <c r="CK55" s="454" t="str">
        <f>$AY55*Assembly!S$4+$AZ55*Assembly!S$5+$BA55*Assembly!S$6+$BB55*Assembly!S$7+$BC55*Assembly!S$8+$BD55*Assembly!S$9+$BE55*Assembly!S$10+$BF55*Assembly!S$11+$BG55*Assembly!S$12+$BH55*Assembly!S$13+$BI55*Assembly!S$14+$BJ55*Assembly!S$15+$BK55*Assembly!S$16+$BL55*Assembly!S$17+$BM55*Assembly!S$18+$BN55*Assembly!S$19+$BO55*Assembly!S$20+$BP55*Assembly!S$21+$BQ55*Assembly!S$22+$BR55*Assembly!S$23+$BS55*Assembly!S$24</f>
        <v>0</v>
      </c>
      <c r="CL55" s="454" t="str">
        <f>$AY55*Assembly!T$4+$AZ55*Assembly!T$5+$BA55*Assembly!T$6+$BB55*Assembly!T$7+$BC55*Assembly!T$8+$BD55*Assembly!T$9+$BE55*Assembly!T$10+$BF55*Assembly!T$11+$BG55*Assembly!T$12+$BH55*Assembly!T$13+$BI55*Assembly!T$14+$BJ55*Assembly!T$15+$BK55*Assembly!T$16+$BL55*Assembly!T$17+$BM55*Assembly!T$18+$BN55*Assembly!T$19+$BO55*Assembly!T$20+$BP55*Assembly!T$21+$BQ55*Assembly!T$22+$BR55*Assembly!T$23+$BS55*Assembly!T$24</f>
        <v>0</v>
      </c>
      <c r="CM55" s="454" t="str">
        <f>$AY55*Assembly!U$4+$AZ55*Assembly!U$5+$BA55*Assembly!U$6+$BB55*Assembly!U$7+$BC55*Assembly!U$8+$BD55*Assembly!U$9+$BE55*Assembly!U$10+$BF55*Assembly!U$11+$BG55*Assembly!U$12+$BH55*Assembly!U$13+$BI55*Assembly!U$14+$BJ55*Assembly!U$15+$BK55*Assembly!U$16+$BL55*Assembly!U$17+$BM55*Assembly!U$18+$BN55*Assembly!U$19+$BO55*Assembly!U$20+$BP55*Assembly!U$21+$BQ55*Assembly!U$22+$BR55*Assembly!U$23+$BS55*Assembly!U$24</f>
        <v>0</v>
      </c>
      <c r="CN55" s="457" t="str">
        <f>$AY55*Assembly!V$4+$AZ55*Assembly!V$5+$BA55*Assembly!V$6+$BB55*Assembly!V$7+$BC55*Assembly!V$8+$BD55*Assembly!V$9+$BE55*Assembly!V$10+$BF55*Assembly!V$11+$BG55*Assembly!V$12+$BH55*Assembly!V$13+$BI55*Assembly!V$14+$BJ55*Assembly!V$15+$BK55*Assembly!V$16+$BL55*Assembly!V$17+$BM55*Assembly!V$18+$BN55*Assembly!V$19+$BO55*Assembly!V$20+$BP55*Assembly!V$21+$BQ55*Assembly!V$22+$BR55*Assembly!V$23+$BS55*Assembly!V$24</f>
        <v>0</v>
      </c>
      <c r="CO55" s="457" t="str">
        <f>CE55*Refining!$F$3</f>
        <v>5,250</v>
      </c>
      <c r="CP55" s="457" t="str">
        <f>CF55*Refining!$F$4</f>
        <v>31</v>
      </c>
      <c r="CQ55" s="457" t="str">
        <f>CG55*Refining!$F$5</f>
        <v>0</v>
      </c>
      <c r="CR55" s="457" t="str">
        <f>CH55*Refining!$F$6</f>
        <v>0</v>
      </c>
      <c r="CS55" s="457" t="str">
        <f>CI55*Refining!$F$7</f>
        <v>0</v>
      </c>
      <c r="CT55" s="457" t="str">
        <f>CJ55*Refining!$F$8</f>
        <v>0</v>
      </c>
      <c r="CU55" s="457" t="str">
        <f>CK55*Refining!$F$9</f>
        <v>0</v>
      </c>
      <c r="CV55" s="457" t="str">
        <f>CL55*Refining!$F$10</f>
        <v>0</v>
      </c>
      <c r="CW55" s="457" t="str">
        <f>CM55*Refining!$F$11</f>
        <v>0</v>
      </c>
      <c r="CX55" s="457" t="str">
        <f>CN55*Refining!$F$12</f>
        <v>0</v>
      </c>
      <c r="CY55" s="441" t="str">
        <f t="shared" ref="CY55:DR55" si="222">IF(CE55 = 0, "", CE55)</f>
        <v>2,940</v>
      </c>
      <c r="CZ55" s="442" t="str">
        <f t="shared" si="222"/>
        <v>10</v>
      </c>
      <c r="DA55" s="442" t="str">
        <f t="shared" si="222"/>
        <v/>
      </c>
      <c r="DB55" s="443" t="str">
        <f t="shared" si="222"/>
        <v/>
      </c>
      <c r="DC55" s="444" t="str">
        <f t="shared" si="222"/>
        <v/>
      </c>
      <c r="DD55" s="442" t="str">
        <f t="shared" si="222"/>
        <v/>
      </c>
      <c r="DE55" s="444" t="str">
        <f t="shared" si="222"/>
        <v/>
      </c>
      <c r="DF55" s="444" t="str">
        <f t="shared" si="222"/>
        <v/>
      </c>
      <c r="DG55" s="442" t="str">
        <f t="shared" si="222"/>
        <v/>
      </c>
      <c r="DH55" s="445" t="str">
        <f t="shared" si="222"/>
        <v/>
      </c>
      <c r="DI55" s="441" t="str">
        <f t="shared" si="222"/>
        <v>5,250</v>
      </c>
      <c r="DJ55" s="442" t="str">
        <f t="shared" si="222"/>
        <v>31</v>
      </c>
      <c r="DK55" s="442" t="str">
        <f t="shared" si="222"/>
        <v/>
      </c>
      <c r="DL55" s="442" t="str">
        <f t="shared" si="222"/>
        <v/>
      </c>
      <c r="DM55" s="446" t="str">
        <f t="shared" si="222"/>
        <v/>
      </c>
      <c r="DN55" s="442" t="str">
        <f t="shared" si="222"/>
        <v/>
      </c>
      <c r="DO55" s="442" t="str">
        <f t="shared" si="222"/>
        <v/>
      </c>
      <c r="DP55" s="442" t="str">
        <f t="shared" si="222"/>
        <v/>
      </c>
      <c r="DQ55" s="442" t="str">
        <f t="shared" si="222"/>
        <v/>
      </c>
      <c r="DR55" s="445" t="str">
        <f t="shared" si="222"/>
        <v/>
      </c>
      <c r="DS55" s="447" t="str">
        <f t="shared" si="15"/>
        <v>2,950</v>
      </c>
      <c r="DT55" s="448" t="str">
        <f t="shared" si="16"/>
        <v>5,281</v>
      </c>
      <c r="DU55" s="434" t="str">
        <f>CY55*'Ores &amp; Ingots'!$C$3+CZ55*'Ores &amp; Ingots'!$C$4+DA55*'Ores &amp; Ingots'!$C$5+DB55*'Ores &amp; Ingots'!$C$6+DC55*'Ores &amp; Ingots'!$C$7+DD55*'Ores &amp; Ingots'!$C$8+DE55*'Ores &amp; Ingots'!$C$9+DF55*'Ores &amp; Ingots'!$C$10+DG55*'Ores &amp; Ingots'!$C$11+DH55*'Ores &amp; Ingots'!$C$12</f>
        <v>375</v>
      </c>
      <c r="DV55" s="434" t="str">
        <f>DI55*'Ores &amp; Ingots'!$B$3+DJ55*'Ores &amp; Ingots'!$B$4+DK55*'Ores &amp; Ingots'!$B$5+DL55*'Ores &amp; Ingots'!$B$6+DM55*'Ores &amp; Ingots'!$B$7+DN55*'Ores &amp; Ingots'!$B$8+DO55*'Ores &amp; Ingots'!$B$9+DP55*'Ores &amp; Ingots'!$B$10+DQ55*'Ores &amp; Ingots'!$B$11+DR55*'Ores &amp; Ingots'!$B$12</f>
        <v>1,954</v>
      </c>
      <c r="DW55" s="448" t="str">
        <f>CY55*Refining!$G$3+CZ55*Refining!$G$4+DA55*Refining!$G$5+DB55*Refining!$G$6+DC55*Refining!$G$7+DD55*Refining!$G$8+DE55*Refining!$G$9+DF55*Refining!$G$10+DG55*Refining!$G$11+DH55*Refining!$G$12</f>
        <v>250</v>
      </c>
      <c r="DX55" s="448" t="str">
        <f t="shared" si="17"/>
        <v>38,889</v>
      </c>
      <c r="DY55" s="449" t="str">
        <f t="shared" si="18"/>
        <v>0.0389</v>
      </c>
      <c r="DZ55" s="447" t="str">
        <f t="shared" si="19"/>
        <v>557</v>
      </c>
      <c r="EA55" s="446" t="str">
        <f t="shared" ref="EA55:EB55" si="223">DZ55/60</f>
        <v>9.3</v>
      </c>
      <c r="EB55" s="446" t="str">
        <f t="shared" si="223"/>
        <v>0.2</v>
      </c>
      <c r="EC55" s="450" t="str">
        <f t="shared" si="21"/>
        <v>0.01</v>
      </c>
      <c r="ED55" s="447" t="str">
        <f t="shared" si="22"/>
        <v>84,311</v>
      </c>
      <c r="EE55" s="446" t="str">
        <f t="shared" ref="EE55:EF55" si="224">ED55/1000</f>
        <v>84.3</v>
      </c>
      <c r="EF55" s="451" t="str">
        <f t="shared" si="224"/>
        <v>0.08</v>
      </c>
      <c r="EG55" s="452" t="str">
        <f t="shared" si="24"/>
        <v>0.0843</v>
      </c>
      <c r="EH55" s="225" t="s">
        <v>12</v>
      </c>
    </row>
    <row r="56">
      <c r="A56" s="33"/>
      <c r="B56" s="226" t="s">
        <v>949</v>
      </c>
      <c r="C56" s="227" t="s">
        <v>886</v>
      </c>
      <c r="D56" s="227">
        <v>1.0</v>
      </c>
      <c r="E56" s="227">
        <v>1.0</v>
      </c>
      <c r="F56" s="227">
        <v>2.0</v>
      </c>
      <c r="G56" s="420" t="str">
        <f t="shared" si="5"/>
        <v>31.250</v>
      </c>
      <c r="H56" s="421">
        <v>40.0</v>
      </c>
      <c r="I56" s="421">
        <v>40.0</v>
      </c>
      <c r="J56" s="421" t="str">
        <f>H56/Main!$D$9</f>
        <v>40</v>
      </c>
      <c r="K56" s="421" t="str">
        <f>I56/Main!$D$10</f>
        <v>40</v>
      </c>
      <c r="L56" s="422" t="str">
        <f t="shared" si="6"/>
        <v>1.0</v>
      </c>
      <c r="M56" s="422">
        <v>1.0</v>
      </c>
      <c r="N56" s="424">
        <v>2000.0</v>
      </c>
      <c r="O56" s="424">
        <v>2000.0</v>
      </c>
      <c r="P56" s="423"/>
      <c r="Q56" s="424"/>
      <c r="R56" s="423"/>
      <c r="S56" s="425"/>
      <c r="T56" s="425"/>
      <c r="U56" s="423"/>
      <c r="V56" s="423"/>
      <c r="W56" s="421">
        <v>150.0</v>
      </c>
      <c r="X56" s="425"/>
      <c r="Y56" s="423"/>
      <c r="Z56" s="423"/>
      <c r="AA56" s="423"/>
      <c r="AB56" s="423"/>
      <c r="AC56" s="523" t="s">
        <v>18</v>
      </c>
      <c r="AD56" s="434">
        <v>50.0</v>
      </c>
      <c r="AE56" s="434">
        <v>0.0</v>
      </c>
      <c r="AF56" s="434">
        <v>0.0</v>
      </c>
      <c r="AG56" s="434">
        <v>0.0</v>
      </c>
      <c r="AH56" s="434">
        <v>40.0</v>
      </c>
      <c r="AI56" s="434">
        <v>0.0</v>
      </c>
      <c r="AJ56" s="434">
        <v>5.0</v>
      </c>
      <c r="AK56" s="434">
        <v>25.0</v>
      </c>
      <c r="AL56" s="434">
        <v>0.0</v>
      </c>
      <c r="AM56" s="434">
        <v>0.0</v>
      </c>
      <c r="AN56" s="434">
        <v>0.0</v>
      </c>
      <c r="AO56" s="434">
        <v>0.0</v>
      </c>
      <c r="AP56" s="434">
        <v>0.0</v>
      </c>
      <c r="AQ56" s="434">
        <v>0.0</v>
      </c>
      <c r="AR56" s="434">
        <v>0.0</v>
      </c>
      <c r="AS56" s="434">
        <v>0.0</v>
      </c>
      <c r="AT56" s="434">
        <v>0.0</v>
      </c>
      <c r="AU56" s="434">
        <v>0.0</v>
      </c>
      <c r="AV56" s="434">
        <v>0.0</v>
      </c>
      <c r="AW56" s="498">
        <v>25.0</v>
      </c>
      <c r="AX56" s="434">
        <v>0.0</v>
      </c>
      <c r="AY56" s="429" t="str">
        <f t="shared" ref="AY56:BS56" si="225">IF(AD56 = 0, "", AD56)</f>
        <v>50</v>
      </c>
      <c r="AZ56" s="430" t="str">
        <f t="shared" si="225"/>
        <v/>
      </c>
      <c r="BA56" s="430" t="str">
        <f t="shared" si="225"/>
        <v/>
      </c>
      <c r="BB56" s="430" t="str">
        <f t="shared" si="225"/>
        <v/>
      </c>
      <c r="BC56" s="430" t="str">
        <f t="shared" si="225"/>
        <v>40</v>
      </c>
      <c r="BD56" s="430" t="str">
        <f t="shared" si="225"/>
        <v/>
      </c>
      <c r="BE56" s="430" t="str">
        <f t="shared" si="225"/>
        <v>5</v>
      </c>
      <c r="BF56" s="430" t="str">
        <f t="shared" si="225"/>
        <v>25</v>
      </c>
      <c r="BG56" s="430" t="str">
        <f t="shared" si="225"/>
        <v/>
      </c>
      <c r="BH56" s="430" t="str">
        <f t="shared" si="225"/>
        <v/>
      </c>
      <c r="BI56" s="430" t="str">
        <f t="shared" si="225"/>
        <v/>
      </c>
      <c r="BJ56" s="430" t="str">
        <f t="shared" si="225"/>
        <v/>
      </c>
      <c r="BK56" s="430" t="str">
        <f t="shared" si="225"/>
        <v/>
      </c>
      <c r="BL56" s="430" t="str">
        <f t="shared" si="225"/>
        <v/>
      </c>
      <c r="BM56" s="430" t="str">
        <f t="shared" si="225"/>
        <v/>
      </c>
      <c r="BN56" s="430" t="str">
        <f t="shared" si="225"/>
        <v/>
      </c>
      <c r="BO56" s="430" t="str">
        <f t="shared" si="225"/>
        <v/>
      </c>
      <c r="BP56" s="430" t="str">
        <f t="shared" si="225"/>
        <v/>
      </c>
      <c r="BQ56" s="430" t="str">
        <f t="shared" si="225"/>
        <v/>
      </c>
      <c r="BR56" s="431" t="str">
        <f t="shared" si="225"/>
        <v>25</v>
      </c>
      <c r="BS56" s="432" t="str">
        <f t="shared" si="225"/>
        <v/>
      </c>
      <c r="BT56" s="433" t="str">
        <f>$AY56*Assembly!Y$4+$AZ56*Assembly!Y$5+$BA56*Assembly!Y$6+$BB56*Assembly!Y$7+$BC56*Assembly!Y$8+$BD56*Assembly!Y$9+$BE56*Assembly!Y$10+$BF56*Assembly!Y$11+$BG56*Assembly!Y$12+$BH56*Assembly!Y$13+$BI56*Assembly!Y$14+$BJ56*Assembly!Y$15+$BK56*Assembly!Y$16+$BL56*Assembly!Y$17+$BM56*Assembly!Y$18+$BN56*Assembly!Y$19+$BO56*Assembly!Y$20+$BP56*Assembly!Y$21+$BQ56*Assembly!Y$22+$BR56*Assembly!Y$23+$BS56*Assembly!Y$24</f>
        <v>1,570</v>
      </c>
      <c r="BU56" s="434" t="str">
        <f t="shared" si="8"/>
        <v>50</v>
      </c>
      <c r="BV56" s="434" t="str">
        <f>$AY56*Assembly!AC$4+$AZ56*Assembly!AC$5+$BA56*Assembly!AC$6+$BB56*Assembly!AC$7+$BC56*Assembly!AC$8+$BD56*Assembly!AC$9+$BE56*Assembly!AC$10+$BF56*Assembly!AC$11+$BG56*Assembly!AC$12+$BH56*Assembly!AC$13+$BI56*Assembly!AC$14+$BJ56*Assembly!AC$15+$BK56*Assembly!AC$16+$BL56*Assembly!AC$17+$BM56*Assembly!AC$18+$BN56*Assembly!AC$19+$BO56*Assembly!AC$20+$BP56*Assembly!AC$21+$BQ56*Assembly!AC$22+$BR56*Assembly!AC$23+$BS56*Assembly!AC$24</f>
        <v>6,525</v>
      </c>
      <c r="BW56" s="435" t="str">
        <f t="shared" si="9"/>
        <v>4.16</v>
      </c>
      <c r="BX56" s="436" t="str">
        <f t="shared" si="10"/>
        <v>209</v>
      </c>
      <c r="BY56" s="437" t="str">
        <f t="shared" si="11"/>
        <v>129.9</v>
      </c>
      <c r="BZ56" s="438"/>
      <c r="CA56" s="434" t="str">
        <f>$AY56*Assembly!X$4+$AZ56*Assembly!X$5+$BA56*Assembly!X$6+$BB56*Assembly!X$7+$BC56*Assembly!X$8+$BD56*Assembly!X$9+$BE56*Assembly!X$10+$BF56*Assembly!X$11+$BG56*Assembly!X$12+$BH56*Assembly!X$13+$BI56*Assembly!X$14+$BJ56*Assembly!X$15+$BK56*Assembly!X$16+$BL56*Assembly!X$17+$BM56*Assembly!X$18+$BN56*Assembly!X$19+$BO56*Assembly!X$20+$BP56*Assembly!X$21+$BQ56*Assembly!X$22+$BR56*Assembly!X$23+$BS56*Assembly!X$24</f>
        <v>265</v>
      </c>
      <c r="CB56" s="434" t="str">
        <f t="shared" si="12"/>
        <v>41,222</v>
      </c>
      <c r="CC56" s="439" t="str">
        <f t="shared" si="13"/>
        <v>0.0412</v>
      </c>
      <c r="CD56" s="440" t="str">
        <f>$AY56*Assembly!AB$4+$AZ56*Assembly!AB$5+$BA56*Assembly!AB$6+$BB56*Assembly!AB$7+$BC56*Assembly!AB$8+$BD56*Assembly!AB$9+$BE56*Assembly!AB$10+$BF56*Assembly!AB$11+$BG56*Assembly!AB$12+$BH56*Assembly!AB$13+$BI56*Assembly!AB$14+$BJ56*Assembly!AB$15+$BK56*Assembly!AB$16+$BL56*Assembly!AB$17+$BM56*Assembly!AB$18+$BN56*Assembly!AB$19+$BO56*Assembly!AB$20+$BP56*Assembly!AB$21+$BQ56*Assembly!AB$22+$BR56*Assembly!AB$23+$BS56*Assembly!AB$24</f>
        <v>445</v>
      </c>
      <c r="CE56" s="424" t="str">
        <f>$AY56*Assembly!M$4+$AZ56*Assembly!M$5+$BA56*Assembly!M$6+$BB56*Assembly!M$7+$BC56*Assembly!M$8+$BD56*Assembly!M$9+$BE56*Assembly!M$10+$BF56*Assembly!M$11+$BG56*Assembly!M$12+$BH56*Assembly!M$13+$BI56*Assembly!M$14+$BJ56*Assembly!M$15+$BK56*Assembly!M$16+$BL56*Assembly!M$17+$BM56*Assembly!M$18+$BN56*Assembly!M$19+$BO56*Assembly!M$20+$BP56*Assembly!M$21+$BQ56*Assembly!M$22+$BR56*Assembly!M$23+$BS56*Assembly!M$24</f>
        <v>1,688</v>
      </c>
      <c r="CF56" s="424" t="str">
        <f>$AY56*Assembly!N$4+$AZ56*Assembly!N$5+$BA56*Assembly!N$6+$BB56*Assembly!N$7+$BC56*Assembly!N$8+$BD56*Assembly!N$9+$BE56*Assembly!N$10+$BF56*Assembly!N$11+$BG56*Assembly!N$12+$BH56*Assembly!N$13+$BI56*Assembly!N$14+$BJ56*Assembly!N$15+$BK56*Assembly!N$16+$BL56*Assembly!N$17+$BM56*Assembly!N$18+$BN56*Assembly!N$19+$BO56*Assembly!N$20+$BP56*Assembly!N$21+$BQ56*Assembly!N$22+$BR56*Assembly!N$23+$BS56*Assembly!N$24</f>
        <v>400</v>
      </c>
      <c r="CG56" s="424" t="str">
        <f>$AY56*Assembly!O$4+$AZ56*Assembly!O$5+$BA56*Assembly!O$6+$BB56*Assembly!O$7+$BC56*Assembly!O$8+$BD56*Assembly!O$9+$BE56*Assembly!O$10+$BF56*Assembly!O$11+$BG56*Assembly!O$12+$BH56*Assembly!O$13+$BI56*Assembly!O$14+$BJ56*Assembly!O$15+$BK56*Assembly!O$16+$BL56*Assembly!O$17+$BM56*Assembly!O$18+$BN56*Assembly!O$19+$BO56*Assembly!O$20+$BP56*Assembly!O$21+$BQ56*Assembly!O$22+$BR56*Assembly!O$23+$BS56*Assembly!O$24</f>
        <v>0</v>
      </c>
      <c r="CH56" s="421" t="str">
        <f>$AY56*Assembly!P$4+$AZ56*Assembly!P$5+$BA56*Assembly!P$6+$BB56*Assembly!P$7+$BC56*Assembly!P$8+$BD56*Assembly!P$9+$BE56*Assembly!P$10+$BF56*Assembly!P$11+$BG56*Assembly!P$12+$BH56*Assembly!P$13+$BI56*Assembly!P$14+$BJ56*Assembly!P$15+$BK56*Assembly!P$16+$BL56*Assembly!P$17+$BM56*Assembly!P$18+$BN56*Assembly!P$19+$BO56*Assembly!P$20+$BP56*Assembly!P$21+$BQ56*Assembly!P$22+$BR56*Assembly!P$23+$BS56*Assembly!P$24</f>
        <v>0</v>
      </c>
      <c r="CI56" s="421" t="str">
        <f>$AY56*Assembly!Q$4+$AZ56*Assembly!Q$5+$BA56*Assembly!Q$6+$BB56*Assembly!Q$7+$BC56*Assembly!Q$8+$BD56*Assembly!Q$9+$BE56*Assembly!Q$10+$BF56*Assembly!Q$11+$BG56*Assembly!Q$12+$BH56*Assembly!Q$13+$BI56*Assembly!Q$14+$BJ56*Assembly!Q$15+$BK56*Assembly!Q$16+$BL56*Assembly!Q$17+$BM56*Assembly!Q$18+$BN56*Assembly!Q$19+$BO56*Assembly!Q$20+$BP56*Assembly!Q$21+$BQ56*Assembly!Q$22+$BR56*Assembly!Q$23+$BS56*Assembly!Q$24</f>
        <v>5</v>
      </c>
      <c r="CJ56" s="424" t="str">
        <f>$AY56*Assembly!R$4+$AZ56*Assembly!R$5+$BA56*Assembly!R$6+$BB56*Assembly!R$7+$BC56*Assembly!R$8+$BD56*Assembly!R$9+$BE56*Assembly!R$10+$BF56*Assembly!R$11+$BG56*Assembly!R$12+$BH56*Assembly!R$13+$BI56*Assembly!R$14+$BJ56*Assembly!R$15+$BK56*Assembly!R$16+$BL56*Assembly!R$17+$BM56*Assembly!R$18+$BN56*Assembly!R$19+$BO56*Assembly!R$20+$BP56*Assembly!R$21+$BQ56*Assembly!R$22+$BR56*Assembly!R$23+$BS56*Assembly!R$24</f>
        <v>0</v>
      </c>
      <c r="CK56" s="421" t="str">
        <f>$AY56*Assembly!S$4+$AZ56*Assembly!S$5+$BA56*Assembly!S$6+$BB56*Assembly!S$7+$BC56*Assembly!S$8+$BD56*Assembly!S$9+$BE56*Assembly!S$10+$BF56*Assembly!S$11+$BG56*Assembly!S$12+$BH56*Assembly!S$13+$BI56*Assembly!S$14+$BJ56*Assembly!S$15+$BK56*Assembly!S$16+$BL56*Assembly!S$17+$BM56*Assembly!S$18+$BN56*Assembly!S$19+$BO56*Assembly!S$20+$BP56*Assembly!S$21+$BQ56*Assembly!S$22+$BR56*Assembly!S$23+$BS56*Assembly!S$24</f>
        <v>0</v>
      </c>
      <c r="CL56" s="421" t="str">
        <f>$AY56*Assembly!T$4+$AZ56*Assembly!T$5+$BA56*Assembly!T$6+$BB56*Assembly!T$7+$BC56*Assembly!T$8+$BD56*Assembly!T$9+$BE56*Assembly!T$10+$BF56*Assembly!T$11+$BG56*Assembly!T$12+$BH56*Assembly!T$13+$BI56*Assembly!T$14+$BJ56*Assembly!T$15+$BK56*Assembly!T$16+$BL56*Assembly!T$17+$BM56*Assembly!T$18+$BN56*Assembly!T$19+$BO56*Assembly!T$20+$BP56*Assembly!T$21+$BQ56*Assembly!T$22+$BR56*Assembly!T$23+$BS56*Assembly!T$24</f>
        <v>0</v>
      </c>
      <c r="CM56" s="421" t="str">
        <f>$AY56*Assembly!U$4+$AZ56*Assembly!U$5+$BA56*Assembly!U$6+$BB56*Assembly!U$7+$BC56*Assembly!U$8+$BD56*Assembly!U$9+$BE56*Assembly!U$10+$BF56*Assembly!U$11+$BG56*Assembly!U$12+$BH56*Assembly!U$13+$BI56*Assembly!U$14+$BJ56*Assembly!U$15+$BK56*Assembly!U$16+$BL56*Assembly!U$17+$BM56*Assembly!U$18+$BN56*Assembly!U$19+$BO56*Assembly!U$20+$BP56*Assembly!U$21+$BQ56*Assembly!U$22+$BR56*Assembly!U$23+$BS56*Assembly!U$24</f>
        <v>0</v>
      </c>
      <c r="CN56" s="424" t="str">
        <f>$AY56*Assembly!V$4+$AZ56*Assembly!V$5+$BA56*Assembly!V$6+$BB56*Assembly!V$7+$BC56*Assembly!V$8+$BD56*Assembly!V$9+$BE56*Assembly!V$10+$BF56*Assembly!V$11+$BG56*Assembly!V$12+$BH56*Assembly!V$13+$BI56*Assembly!V$14+$BJ56*Assembly!V$15+$BK56*Assembly!V$16+$BL56*Assembly!V$17+$BM56*Assembly!V$18+$BN56*Assembly!V$19+$BO56*Assembly!V$20+$BP56*Assembly!V$21+$BQ56*Assembly!V$22+$BR56*Assembly!V$23+$BS56*Assembly!V$24</f>
        <v>0</v>
      </c>
      <c r="CO56" s="424" t="str">
        <f>CE56*Refining!$F$3</f>
        <v>3,013</v>
      </c>
      <c r="CP56" s="424" t="str">
        <f>CF56*Refining!$F$4</f>
        <v>1,250</v>
      </c>
      <c r="CQ56" s="424" t="str">
        <f>CG56*Refining!$F$5</f>
        <v>0</v>
      </c>
      <c r="CR56" s="424" t="str">
        <f>CH56*Refining!$F$6</f>
        <v>0</v>
      </c>
      <c r="CS56" s="424" t="str">
        <f>CI56*Refining!$F$7</f>
        <v>9</v>
      </c>
      <c r="CT56" s="424" t="str">
        <f>CJ56*Refining!$F$8</f>
        <v>0</v>
      </c>
      <c r="CU56" s="424" t="str">
        <f>CK56*Refining!$F$9</f>
        <v>0</v>
      </c>
      <c r="CV56" s="424" t="str">
        <f>CL56*Refining!$F$10</f>
        <v>0</v>
      </c>
      <c r="CW56" s="424" t="str">
        <f>CM56*Refining!$F$11</f>
        <v>0</v>
      </c>
      <c r="CX56" s="424" t="str">
        <f>CN56*Refining!$F$12</f>
        <v>0</v>
      </c>
      <c r="CY56" s="441" t="str">
        <f t="shared" ref="CY56:DR56" si="226">IF(CE56 = 0, "", CE56)</f>
        <v>1,688</v>
      </c>
      <c r="CZ56" s="442" t="str">
        <f t="shared" si="226"/>
        <v>400</v>
      </c>
      <c r="DA56" s="442" t="str">
        <f t="shared" si="226"/>
        <v/>
      </c>
      <c r="DB56" s="443" t="str">
        <f t="shared" si="226"/>
        <v/>
      </c>
      <c r="DC56" s="444" t="str">
        <f t="shared" si="226"/>
        <v>5.0</v>
      </c>
      <c r="DD56" s="442" t="str">
        <f t="shared" si="226"/>
        <v/>
      </c>
      <c r="DE56" s="444" t="str">
        <f t="shared" si="226"/>
        <v/>
      </c>
      <c r="DF56" s="444" t="str">
        <f t="shared" si="226"/>
        <v/>
      </c>
      <c r="DG56" s="442" t="str">
        <f t="shared" si="226"/>
        <v/>
      </c>
      <c r="DH56" s="445" t="str">
        <f t="shared" si="226"/>
        <v/>
      </c>
      <c r="DI56" s="441" t="str">
        <f t="shared" si="226"/>
        <v>3,013</v>
      </c>
      <c r="DJ56" s="442" t="str">
        <f t="shared" si="226"/>
        <v>1,250</v>
      </c>
      <c r="DK56" s="442" t="str">
        <f t="shared" si="226"/>
        <v/>
      </c>
      <c r="DL56" s="442" t="str">
        <f t="shared" si="226"/>
        <v/>
      </c>
      <c r="DM56" s="446" t="str">
        <f t="shared" si="226"/>
        <v>8.9</v>
      </c>
      <c r="DN56" s="442" t="str">
        <f t="shared" si="226"/>
        <v/>
      </c>
      <c r="DO56" s="442" t="str">
        <f t="shared" si="226"/>
        <v/>
      </c>
      <c r="DP56" s="442" t="str">
        <f t="shared" si="226"/>
        <v/>
      </c>
      <c r="DQ56" s="442" t="str">
        <f t="shared" si="226"/>
        <v/>
      </c>
      <c r="DR56" s="445" t="str">
        <f t="shared" si="226"/>
        <v/>
      </c>
      <c r="DS56" s="447" t="str">
        <f t="shared" si="15"/>
        <v>2,093</v>
      </c>
      <c r="DT56" s="448" t="str">
        <f t="shared" si="16"/>
        <v>4,272</v>
      </c>
      <c r="DU56" s="434" t="str">
        <f>CY56*'Ores &amp; Ingots'!$C$3+CZ56*'Ores &amp; Ingots'!$C$4+DA56*'Ores &amp; Ingots'!$C$5+DB56*'Ores &amp; Ingots'!$C$6+DC56*'Ores &amp; Ingots'!$C$7+DD56*'Ores &amp; Ingots'!$C$8+DE56*'Ores &amp; Ingots'!$C$9+DF56*'Ores &amp; Ingots'!$C$10+DG56*'Ores &amp; Ingots'!$C$11+DH56*'Ores &amp; Ingots'!$C$12</f>
        <v>261</v>
      </c>
      <c r="DV56" s="434" t="str">
        <f>DI56*'Ores &amp; Ingots'!$B$3+DJ56*'Ores &amp; Ingots'!$B$4+DK56*'Ores &amp; Ingots'!$B$5+DL56*'Ores &amp; Ingots'!$B$6+DM56*'Ores &amp; Ingots'!$B$7+DN56*'Ores &amp; Ingots'!$B$8+DO56*'Ores &amp; Ingots'!$B$9+DP56*'Ores &amp; Ingots'!$B$10+DQ56*'Ores &amp; Ingots'!$B$11+DR56*'Ores &amp; Ingots'!$B$12</f>
        <v>1,581</v>
      </c>
      <c r="DW56" s="448" t="str">
        <f>CY56*Refining!$G$3+CZ56*Refining!$G$4+DA56*Refining!$G$5+DB56*Refining!$G$6+DC56*Refining!$G$7+DD56*Refining!$G$8+DE56*Refining!$G$9+DF56*Refining!$G$10+DG56*Refining!$G$11+DH56*Refining!$G$12</f>
        <v>2,043</v>
      </c>
      <c r="DX56" s="448" t="str">
        <f t="shared" si="17"/>
        <v>317,815</v>
      </c>
      <c r="DY56" s="449" t="str">
        <f t="shared" si="18"/>
        <v>0.3178</v>
      </c>
      <c r="DZ56" s="447" t="str">
        <f t="shared" si="19"/>
        <v>2,348</v>
      </c>
      <c r="EA56" s="446" t="str">
        <f t="shared" ref="EA56:EB56" si="227">DZ56/60</f>
        <v>39.1</v>
      </c>
      <c r="EB56" s="446" t="str">
        <f t="shared" si="227"/>
        <v>0.7</v>
      </c>
      <c r="EC56" s="450" t="str">
        <f t="shared" si="21"/>
        <v>0.03</v>
      </c>
      <c r="ED56" s="447" t="str">
        <f t="shared" si="22"/>
        <v>359,037</v>
      </c>
      <c r="EE56" s="446" t="str">
        <f t="shared" ref="EE56:EF56" si="228">ED56/1000</f>
        <v>359.0</v>
      </c>
      <c r="EF56" s="451" t="str">
        <f t="shared" si="228"/>
        <v>0.36</v>
      </c>
      <c r="EG56" s="452" t="str">
        <f t="shared" si="24"/>
        <v>0.3590</v>
      </c>
      <c r="EH56" s="225">
        <v>298.0</v>
      </c>
    </row>
    <row r="57">
      <c r="A57" s="33"/>
      <c r="B57" s="226" t="s">
        <v>949</v>
      </c>
      <c r="C57" s="227" t="s">
        <v>885</v>
      </c>
      <c r="D57" s="227">
        <v>1.0</v>
      </c>
      <c r="E57" s="227">
        <v>1.0</v>
      </c>
      <c r="F57" s="227">
        <v>2.0</v>
      </c>
      <c r="G57" s="453" t="str">
        <f t="shared" si="5"/>
        <v>0.250</v>
      </c>
      <c r="H57" s="454">
        <v>20.0</v>
      </c>
      <c r="I57" s="454">
        <v>20.0</v>
      </c>
      <c r="J57" s="454" t="str">
        <f>H57/Main!$D$9</f>
        <v>20</v>
      </c>
      <c r="K57" s="454" t="str">
        <f>I57/Main!$D$10</f>
        <v>20</v>
      </c>
      <c r="L57" s="455" t="str">
        <f t="shared" si="6"/>
        <v>1.0</v>
      </c>
      <c r="M57" s="455">
        <v>1.0</v>
      </c>
      <c r="N57" s="457">
        <v>2000.0</v>
      </c>
      <c r="O57" s="457">
        <v>2000.0</v>
      </c>
      <c r="P57" s="456"/>
      <c r="Q57" s="457"/>
      <c r="R57" s="456"/>
      <c r="S57" s="458"/>
      <c r="T57" s="458"/>
      <c r="U57" s="456"/>
      <c r="V57" s="456"/>
      <c r="W57" s="454">
        <v>50.0</v>
      </c>
      <c r="X57" s="458"/>
      <c r="Y57" s="456"/>
      <c r="Z57" s="456"/>
      <c r="AA57" s="456"/>
      <c r="AB57" s="456"/>
      <c r="AC57" s="524"/>
      <c r="AD57" s="434">
        <v>2.0</v>
      </c>
      <c r="AE57" s="434">
        <v>0.0</v>
      </c>
      <c r="AF57" s="434">
        <v>0.0</v>
      </c>
      <c r="AG57" s="434">
        <v>0.0</v>
      </c>
      <c r="AH57" s="434">
        <v>2.0</v>
      </c>
      <c r="AI57" s="434">
        <v>0.0</v>
      </c>
      <c r="AJ57" s="434">
        <v>1.0</v>
      </c>
      <c r="AK57" s="434">
        <v>1.0</v>
      </c>
      <c r="AL57" s="434">
        <v>0.0</v>
      </c>
      <c r="AM57" s="434">
        <v>0.0</v>
      </c>
      <c r="AN57" s="434">
        <v>0.0</v>
      </c>
      <c r="AO57" s="434">
        <v>0.0</v>
      </c>
      <c r="AP57" s="434">
        <v>0.0</v>
      </c>
      <c r="AQ57" s="434">
        <v>0.0</v>
      </c>
      <c r="AR57" s="434">
        <v>0.0</v>
      </c>
      <c r="AS57" s="434">
        <v>0.0</v>
      </c>
      <c r="AT57" s="434">
        <v>0.0</v>
      </c>
      <c r="AU57" s="434">
        <v>0.0</v>
      </c>
      <c r="AV57" s="434">
        <v>0.0</v>
      </c>
      <c r="AW57" s="498">
        <v>1.0</v>
      </c>
      <c r="AX57" s="434">
        <v>0.0</v>
      </c>
      <c r="AY57" s="429" t="str">
        <f t="shared" ref="AY57:BS57" si="229">IF(AD57 = 0, "", AD57)</f>
        <v>2</v>
      </c>
      <c r="AZ57" s="430" t="str">
        <f t="shared" si="229"/>
        <v/>
      </c>
      <c r="BA57" s="430" t="str">
        <f t="shared" si="229"/>
        <v/>
      </c>
      <c r="BB57" s="430" t="str">
        <f t="shared" si="229"/>
        <v/>
      </c>
      <c r="BC57" s="430" t="str">
        <f t="shared" si="229"/>
        <v>2</v>
      </c>
      <c r="BD57" s="430" t="str">
        <f t="shared" si="229"/>
        <v/>
      </c>
      <c r="BE57" s="430" t="str">
        <f t="shared" si="229"/>
        <v>1</v>
      </c>
      <c r="BF57" s="430" t="str">
        <f t="shared" si="229"/>
        <v>1</v>
      </c>
      <c r="BG57" s="430" t="str">
        <f t="shared" si="229"/>
        <v/>
      </c>
      <c r="BH57" s="430" t="str">
        <f t="shared" si="229"/>
        <v/>
      </c>
      <c r="BI57" s="430" t="str">
        <f t="shared" si="229"/>
        <v/>
      </c>
      <c r="BJ57" s="430" t="str">
        <f t="shared" si="229"/>
        <v/>
      </c>
      <c r="BK57" s="430" t="str">
        <f t="shared" si="229"/>
        <v/>
      </c>
      <c r="BL57" s="430" t="str">
        <f t="shared" si="229"/>
        <v/>
      </c>
      <c r="BM57" s="430" t="str">
        <f t="shared" si="229"/>
        <v/>
      </c>
      <c r="BN57" s="430" t="str">
        <f t="shared" si="229"/>
        <v/>
      </c>
      <c r="BO57" s="430" t="str">
        <f t="shared" si="229"/>
        <v/>
      </c>
      <c r="BP57" s="430" t="str">
        <f t="shared" si="229"/>
        <v/>
      </c>
      <c r="BQ57" s="430" t="str">
        <f t="shared" si="229"/>
        <v/>
      </c>
      <c r="BR57" s="431" t="str">
        <f t="shared" si="229"/>
        <v>1</v>
      </c>
      <c r="BS57" s="432" t="str">
        <f t="shared" si="229"/>
        <v/>
      </c>
      <c r="BT57" s="433" t="str">
        <f>$AY57*Assembly!Y$4+$AZ57*Assembly!Y$5+$BA57*Assembly!Y$6+$BB57*Assembly!Y$7+$BC57*Assembly!Y$8+$BD57*Assembly!Y$9+$BE57*Assembly!Y$10+$BF57*Assembly!Y$11+$BG57*Assembly!Y$12+$BH57*Assembly!Y$13+$BI57*Assembly!Y$14+$BJ57*Assembly!Y$15+$BK57*Assembly!Y$16+$BL57*Assembly!Y$17+$BM57*Assembly!Y$18+$BN57*Assembly!Y$19+$BO57*Assembly!Y$20+$BP57*Assembly!Y$21+$BQ57*Assembly!Y$22+$BR57*Assembly!Y$23+$BS57*Assembly!Y$24</f>
        <v>85</v>
      </c>
      <c r="BU57" s="434" t="str">
        <f t="shared" si="8"/>
        <v>341</v>
      </c>
      <c r="BV57" s="434" t="str">
        <f>$AY57*Assembly!AC$4+$AZ57*Assembly!AC$5+$BA57*Assembly!AC$6+$BB57*Assembly!AC$7+$BC57*Assembly!AC$8+$BD57*Assembly!AC$9+$BE57*Assembly!AC$10+$BF57*Assembly!AC$11+$BG57*Assembly!AC$12+$BH57*Assembly!AC$13+$BI57*Assembly!AC$14+$BJ57*Assembly!AC$15+$BK57*Assembly!AC$16+$BL57*Assembly!AC$17+$BM57*Assembly!AC$18+$BN57*Assembly!AC$19+$BO57*Assembly!AC$20+$BP57*Assembly!AC$21+$BQ57*Assembly!AC$22+$BR57*Assembly!AC$23+$BS57*Assembly!AC$24</f>
        <v>305</v>
      </c>
      <c r="BW57" s="435" t="str">
        <f t="shared" si="9"/>
        <v>3.58</v>
      </c>
      <c r="BX57" s="436" t="str">
        <f t="shared" si="10"/>
        <v>1220</v>
      </c>
      <c r="BY57" s="437" t="str">
        <f t="shared" si="11"/>
        <v>0.9</v>
      </c>
      <c r="BZ57" s="438"/>
      <c r="CA57" s="434" t="str">
        <f>$AY57*Assembly!X$4+$AZ57*Assembly!X$5+$BA57*Assembly!X$6+$BB57*Assembly!X$7+$BC57*Assembly!X$8+$BD57*Assembly!X$9+$BE57*Assembly!X$10+$BF57*Assembly!X$11+$BG57*Assembly!X$12+$BH57*Assembly!X$13+$BI57*Assembly!X$14+$BJ57*Assembly!X$15+$BK57*Assembly!X$16+$BL57*Assembly!X$17+$BM57*Assembly!X$18+$BN57*Assembly!X$19+$BO57*Assembly!X$20+$BP57*Assembly!X$21+$BQ57*Assembly!X$22+$BR57*Assembly!X$23+$BS57*Assembly!X$24</f>
        <v>13</v>
      </c>
      <c r="CB57" s="434" t="str">
        <f t="shared" si="12"/>
        <v>2,022</v>
      </c>
      <c r="CC57" s="439" t="str">
        <f t="shared" si="13"/>
        <v>0.0020</v>
      </c>
      <c r="CD57" s="440" t="str">
        <f>$AY57*Assembly!AB$4+$AZ57*Assembly!AB$5+$BA57*Assembly!AB$6+$BB57*Assembly!AB$7+$BC57*Assembly!AB$8+$BD57*Assembly!AB$9+$BE57*Assembly!AB$10+$BF57*Assembly!AB$11+$BG57*Assembly!AB$12+$BH57*Assembly!AB$13+$BI57*Assembly!AB$14+$BJ57*Assembly!AB$15+$BK57*Assembly!AB$16+$BL57*Assembly!AB$17+$BM57*Assembly!AB$18+$BN57*Assembly!AB$19+$BO57*Assembly!AB$20+$BP57*Assembly!AB$21+$BQ57*Assembly!AB$22+$BR57*Assembly!AB$23+$BS57*Assembly!AB$24</f>
        <v>25</v>
      </c>
      <c r="CE57" s="457" t="str">
        <f>$AY57*Assembly!M$4+$AZ57*Assembly!M$5+$BA57*Assembly!M$6+$BB57*Assembly!M$7+$BC57*Assembly!M$8+$BD57*Assembly!M$9+$BE57*Assembly!M$10+$BF57*Assembly!M$11+$BG57*Assembly!M$12+$BH57*Assembly!M$13+$BI57*Assembly!M$14+$BJ57*Assembly!M$15+$BK57*Assembly!M$16+$BL57*Assembly!M$17+$BM57*Assembly!M$18+$BN57*Assembly!M$19+$BO57*Assembly!M$20+$BP57*Assembly!M$21+$BQ57*Assembly!M$22+$BR57*Assembly!M$23+$BS57*Assembly!M$24</f>
        <v>88</v>
      </c>
      <c r="CF57" s="457" t="str">
        <f>$AY57*Assembly!N$4+$AZ57*Assembly!N$5+$BA57*Assembly!N$6+$BB57*Assembly!N$7+$BC57*Assembly!N$8+$BD57*Assembly!N$9+$BE57*Assembly!N$10+$BF57*Assembly!N$11+$BG57*Assembly!N$12+$BH57*Assembly!N$13+$BI57*Assembly!N$14+$BJ57*Assembly!N$15+$BK57*Assembly!N$16+$BL57*Assembly!N$17+$BM57*Assembly!N$18+$BN57*Assembly!N$19+$BO57*Assembly!N$20+$BP57*Assembly!N$21+$BQ57*Assembly!N$22+$BR57*Assembly!N$23+$BS57*Assembly!N$24</f>
        <v>20</v>
      </c>
      <c r="CG57" s="457" t="str">
        <f>$AY57*Assembly!O$4+$AZ57*Assembly!O$5+$BA57*Assembly!O$6+$BB57*Assembly!O$7+$BC57*Assembly!O$8+$BD57*Assembly!O$9+$BE57*Assembly!O$10+$BF57*Assembly!O$11+$BG57*Assembly!O$12+$BH57*Assembly!O$13+$BI57*Assembly!O$14+$BJ57*Assembly!O$15+$BK57*Assembly!O$16+$BL57*Assembly!O$17+$BM57*Assembly!O$18+$BN57*Assembly!O$19+$BO57*Assembly!O$20+$BP57*Assembly!O$21+$BQ57*Assembly!O$22+$BR57*Assembly!O$23+$BS57*Assembly!O$24</f>
        <v>0</v>
      </c>
      <c r="CH57" s="454" t="str">
        <f>$AY57*Assembly!P$4+$AZ57*Assembly!P$5+$BA57*Assembly!P$6+$BB57*Assembly!P$7+$BC57*Assembly!P$8+$BD57*Assembly!P$9+$BE57*Assembly!P$10+$BF57*Assembly!P$11+$BG57*Assembly!P$12+$BH57*Assembly!P$13+$BI57*Assembly!P$14+$BJ57*Assembly!P$15+$BK57*Assembly!P$16+$BL57*Assembly!P$17+$BM57*Assembly!P$18+$BN57*Assembly!P$19+$BO57*Assembly!P$20+$BP57*Assembly!P$21+$BQ57*Assembly!P$22+$BR57*Assembly!P$23+$BS57*Assembly!P$24</f>
        <v>0</v>
      </c>
      <c r="CI57" s="454" t="str">
        <f>$AY57*Assembly!Q$4+$AZ57*Assembly!Q$5+$BA57*Assembly!Q$6+$BB57*Assembly!Q$7+$BC57*Assembly!Q$8+$BD57*Assembly!Q$9+$BE57*Assembly!Q$10+$BF57*Assembly!Q$11+$BG57*Assembly!Q$12+$BH57*Assembly!Q$13+$BI57*Assembly!Q$14+$BJ57*Assembly!Q$15+$BK57*Assembly!Q$16+$BL57*Assembly!Q$17+$BM57*Assembly!Q$18+$BN57*Assembly!Q$19+$BO57*Assembly!Q$20+$BP57*Assembly!Q$21+$BQ57*Assembly!Q$22+$BR57*Assembly!Q$23+$BS57*Assembly!Q$24</f>
        <v>0.2</v>
      </c>
      <c r="CJ57" s="457" t="str">
        <f>$AY57*Assembly!R$4+$AZ57*Assembly!R$5+$BA57*Assembly!R$6+$BB57*Assembly!R$7+$BC57*Assembly!R$8+$BD57*Assembly!R$9+$BE57*Assembly!R$10+$BF57*Assembly!R$11+$BG57*Assembly!R$12+$BH57*Assembly!R$13+$BI57*Assembly!R$14+$BJ57*Assembly!R$15+$BK57*Assembly!R$16+$BL57*Assembly!R$17+$BM57*Assembly!R$18+$BN57*Assembly!R$19+$BO57*Assembly!R$20+$BP57*Assembly!R$21+$BQ57*Assembly!R$22+$BR57*Assembly!R$23+$BS57*Assembly!R$24</f>
        <v>0</v>
      </c>
      <c r="CK57" s="454" t="str">
        <f>$AY57*Assembly!S$4+$AZ57*Assembly!S$5+$BA57*Assembly!S$6+$BB57*Assembly!S$7+$BC57*Assembly!S$8+$BD57*Assembly!S$9+$BE57*Assembly!S$10+$BF57*Assembly!S$11+$BG57*Assembly!S$12+$BH57*Assembly!S$13+$BI57*Assembly!S$14+$BJ57*Assembly!S$15+$BK57*Assembly!S$16+$BL57*Assembly!S$17+$BM57*Assembly!S$18+$BN57*Assembly!S$19+$BO57*Assembly!S$20+$BP57*Assembly!S$21+$BQ57*Assembly!S$22+$BR57*Assembly!S$23+$BS57*Assembly!S$24</f>
        <v>0</v>
      </c>
      <c r="CL57" s="454" t="str">
        <f>$AY57*Assembly!T$4+$AZ57*Assembly!T$5+$BA57*Assembly!T$6+$BB57*Assembly!T$7+$BC57*Assembly!T$8+$BD57*Assembly!T$9+$BE57*Assembly!T$10+$BF57*Assembly!T$11+$BG57*Assembly!T$12+$BH57*Assembly!T$13+$BI57*Assembly!T$14+$BJ57*Assembly!T$15+$BK57*Assembly!T$16+$BL57*Assembly!T$17+$BM57*Assembly!T$18+$BN57*Assembly!T$19+$BO57*Assembly!T$20+$BP57*Assembly!T$21+$BQ57*Assembly!T$22+$BR57*Assembly!T$23+$BS57*Assembly!T$24</f>
        <v>0</v>
      </c>
      <c r="CM57" s="454" t="str">
        <f>$AY57*Assembly!U$4+$AZ57*Assembly!U$5+$BA57*Assembly!U$6+$BB57*Assembly!U$7+$BC57*Assembly!U$8+$BD57*Assembly!U$9+$BE57*Assembly!U$10+$BF57*Assembly!U$11+$BG57*Assembly!U$12+$BH57*Assembly!U$13+$BI57*Assembly!U$14+$BJ57*Assembly!U$15+$BK57*Assembly!U$16+$BL57*Assembly!U$17+$BM57*Assembly!U$18+$BN57*Assembly!U$19+$BO57*Assembly!U$20+$BP57*Assembly!U$21+$BQ57*Assembly!U$22+$BR57*Assembly!U$23+$BS57*Assembly!U$24</f>
        <v>0</v>
      </c>
      <c r="CN57" s="457" t="str">
        <f>$AY57*Assembly!V$4+$AZ57*Assembly!V$5+$BA57*Assembly!V$6+$BB57*Assembly!V$7+$BC57*Assembly!V$8+$BD57*Assembly!V$9+$BE57*Assembly!V$10+$BF57*Assembly!V$11+$BG57*Assembly!V$12+$BH57*Assembly!V$13+$BI57*Assembly!V$14+$BJ57*Assembly!V$15+$BK57*Assembly!V$16+$BL57*Assembly!V$17+$BM57*Assembly!V$18+$BN57*Assembly!V$19+$BO57*Assembly!V$20+$BP57*Assembly!V$21+$BQ57*Assembly!V$22+$BR57*Assembly!V$23+$BS57*Assembly!V$24</f>
        <v>0</v>
      </c>
      <c r="CO57" s="457" t="str">
        <f>CE57*Refining!$F$3</f>
        <v>156</v>
      </c>
      <c r="CP57" s="457" t="str">
        <f>CF57*Refining!$F$4</f>
        <v>63</v>
      </c>
      <c r="CQ57" s="457" t="str">
        <f>CG57*Refining!$F$5</f>
        <v>0</v>
      </c>
      <c r="CR57" s="457" t="str">
        <f>CH57*Refining!$F$6</f>
        <v>0</v>
      </c>
      <c r="CS57" s="457" t="str">
        <f>CI57*Refining!$F$7</f>
        <v>0</v>
      </c>
      <c r="CT57" s="457" t="str">
        <f>CJ57*Refining!$F$8</f>
        <v>0</v>
      </c>
      <c r="CU57" s="457" t="str">
        <f>CK57*Refining!$F$9</f>
        <v>0</v>
      </c>
      <c r="CV57" s="457" t="str">
        <f>CL57*Refining!$F$10</f>
        <v>0</v>
      </c>
      <c r="CW57" s="457" t="str">
        <f>CM57*Refining!$F$11</f>
        <v>0</v>
      </c>
      <c r="CX57" s="457" t="str">
        <f>CN57*Refining!$F$12</f>
        <v>0</v>
      </c>
      <c r="CY57" s="441" t="str">
        <f t="shared" ref="CY57:DR57" si="230">IF(CE57 = 0, "", CE57)</f>
        <v>88</v>
      </c>
      <c r="CZ57" s="442" t="str">
        <f t="shared" si="230"/>
        <v>20</v>
      </c>
      <c r="DA57" s="442" t="str">
        <f t="shared" si="230"/>
        <v/>
      </c>
      <c r="DB57" s="443" t="str">
        <f t="shared" si="230"/>
        <v/>
      </c>
      <c r="DC57" s="444" t="str">
        <f t="shared" si="230"/>
        <v>0.2</v>
      </c>
      <c r="DD57" s="442" t="str">
        <f t="shared" si="230"/>
        <v/>
      </c>
      <c r="DE57" s="444" t="str">
        <f t="shared" si="230"/>
        <v/>
      </c>
      <c r="DF57" s="444" t="str">
        <f t="shared" si="230"/>
        <v/>
      </c>
      <c r="DG57" s="442" t="str">
        <f t="shared" si="230"/>
        <v/>
      </c>
      <c r="DH57" s="445" t="str">
        <f t="shared" si="230"/>
        <v/>
      </c>
      <c r="DI57" s="441" t="str">
        <f t="shared" si="230"/>
        <v>156</v>
      </c>
      <c r="DJ57" s="442" t="str">
        <f t="shared" si="230"/>
        <v>63</v>
      </c>
      <c r="DK57" s="442" t="str">
        <f t="shared" si="230"/>
        <v/>
      </c>
      <c r="DL57" s="442" t="str">
        <f t="shared" si="230"/>
        <v/>
      </c>
      <c r="DM57" s="446" t="str">
        <f t="shared" si="230"/>
        <v>0.4</v>
      </c>
      <c r="DN57" s="442" t="str">
        <f t="shared" si="230"/>
        <v/>
      </c>
      <c r="DO57" s="442" t="str">
        <f t="shared" si="230"/>
        <v/>
      </c>
      <c r="DP57" s="442" t="str">
        <f t="shared" si="230"/>
        <v/>
      </c>
      <c r="DQ57" s="442" t="str">
        <f t="shared" si="230"/>
        <v/>
      </c>
      <c r="DR57" s="445" t="str">
        <f t="shared" si="230"/>
        <v/>
      </c>
      <c r="DS57" s="447" t="str">
        <f t="shared" si="15"/>
        <v>108</v>
      </c>
      <c r="DT57" s="448" t="str">
        <f t="shared" si="16"/>
        <v>219</v>
      </c>
      <c r="DU57" s="434" t="str">
        <f>CY57*'Ores &amp; Ingots'!$C$3+CZ57*'Ores &amp; Ingots'!$C$4+DA57*'Ores &amp; Ingots'!$C$5+DB57*'Ores &amp; Ingots'!$C$6+DC57*'Ores &amp; Ingots'!$C$7+DD57*'Ores &amp; Ingots'!$C$8+DE57*'Ores &amp; Ingots'!$C$9+DF57*'Ores &amp; Ingots'!$C$10+DG57*'Ores &amp; Ingots'!$C$11+DH57*'Ores &amp; Ingots'!$C$12</f>
        <v>13</v>
      </c>
      <c r="DV57" s="434" t="str">
        <f>DI57*'Ores &amp; Ingots'!$B$3+DJ57*'Ores &amp; Ingots'!$B$4+DK57*'Ores &amp; Ingots'!$B$5+DL57*'Ores &amp; Ingots'!$B$6+DM57*'Ores &amp; Ingots'!$B$7+DN57*'Ores &amp; Ingots'!$B$8+DO57*'Ores &amp; Ingots'!$B$9+DP57*'Ores &amp; Ingots'!$B$10+DQ57*'Ores &amp; Ingots'!$B$11+DR57*'Ores &amp; Ingots'!$B$12</f>
        <v>81</v>
      </c>
      <c r="DW57" s="448" t="str">
        <f>CY57*Refining!$G$3+CZ57*Refining!$G$4+DA57*Refining!$G$5+DB57*Refining!$G$6+DC57*Refining!$G$7+DD57*Refining!$G$8+DE57*Refining!$G$9+DF57*Refining!$G$10+DG57*Refining!$G$11+DH57*Refining!$G$12</f>
        <v>102</v>
      </c>
      <c r="DX57" s="448" t="str">
        <f t="shared" si="17"/>
        <v>15,918</v>
      </c>
      <c r="DY57" s="449" t="str">
        <f t="shared" si="18"/>
        <v>0.0159</v>
      </c>
      <c r="DZ57" s="447" t="str">
        <f t="shared" si="19"/>
        <v>135</v>
      </c>
      <c r="EA57" s="446" t="str">
        <f t="shared" ref="EA57:EB57" si="231">DZ57/60</f>
        <v>2.3</v>
      </c>
      <c r="EB57" s="446" t="str">
        <f t="shared" si="231"/>
        <v>0.0</v>
      </c>
      <c r="EC57" s="450" t="str">
        <f t="shared" si="21"/>
        <v>0.00</v>
      </c>
      <c r="ED57" s="447" t="str">
        <f t="shared" si="22"/>
        <v>17,940</v>
      </c>
      <c r="EE57" s="446" t="str">
        <f t="shared" ref="EE57:EF57" si="232">ED57/1000</f>
        <v>17.9</v>
      </c>
      <c r="EF57" s="451" t="str">
        <f t="shared" si="232"/>
        <v>0.02</v>
      </c>
      <c r="EG57" s="452" t="str">
        <f t="shared" si="24"/>
        <v>0.0179</v>
      </c>
      <c r="EH57" s="225" t="s">
        <v>12</v>
      </c>
    </row>
    <row r="58">
      <c r="A58" s="33"/>
      <c r="B58" s="336" t="s">
        <v>950</v>
      </c>
      <c r="C58" s="227" t="s">
        <v>886</v>
      </c>
      <c r="D58" s="227">
        <v>1.0</v>
      </c>
      <c r="E58" s="227">
        <v>1.0</v>
      </c>
      <c r="F58" s="227">
        <v>1.0</v>
      </c>
      <c r="G58" s="420" t="str">
        <f t="shared" si="5"/>
        <v>15.625</v>
      </c>
      <c r="H58" s="421">
        <v>20.0</v>
      </c>
      <c r="I58" s="421">
        <v>20.0</v>
      </c>
      <c r="J58" s="421" t="str">
        <f>H58/Main!$D$9</f>
        <v>20</v>
      </c>
      <c r="K58" s="421" t="str">
        <f>I58/Main!$D$10</f>
        <v>20</v>
      </c>
      <c r="L58" s="422" t="str">
        <f t="shared" si="6"/>
        <v>1.0</v>
      </c>
      <c r="M58" s="422">
        <v>1.0</v>
      </c>
      <c r="N58" s="424">
        <v>200.0</v>
      </c>
      <c r="O58" s="424">
        <v>200.0</v>
      </c>
      <c r="P58" s="423"/>
      <c r="Q58" s="424"/>
      <c r="R58" s="423"/>
      <c r="S58" s="425"/>
      <c r="T58" s="425"/>
      <c r="U58" s="423"/>
      <c r="V58" s="423"/>
      <c r="W58" s="425"/>
      <c r="X58" s="425"/>
      <c r="Y58" s="423"/>
      <c r="Z58" s="423"/>
      <c r="AA58" s="423"/>
      <c r="AB58" s="423"/>
      <c r="AC58" s="523" t="s">
        <v>913</v>
      </c>
      <c r="AD58" s="434">
        <v>21.0</v>
      </c>
      <c r="AE58" s="434">
        <v>0.0</v>
      </c>
      <c r="AF58" s="434">
        <v>0.0</v>
      </c>
      <c r="AG58" s="434">
        <v>2.0</v>
      </c>
      <c r="AH58" s="434">
        <v>4.0</v>
      </c>
      <c r="AI58" s="434">
        <v>0.0</v>
      </c>
      <c r="AJ58" s="434">
        <v>1.0</v>
      </c>
      <c r="AK58" s="498">
        <v>2.0</v>
      </c>
      <c r="AL58" s="434">
        <v>0.0</v>
      </c>
      <c r="AM58" s="434">
        <v>0.0</v>
      </c>
      <c r="AN58" s="434">
        <v>0.0</v>
      </c>
      <c r="AO58" s="434">
        <v>0.0</v>
      </c>
      <c r="AP58" s="434">
        <v>0.0</v>
      </c>
      <c r="AQ58" s="434">
        <v>0.0</v>
      </c>
      <c r="AR58" s="434">
        <v>0.0</v>
      </c>
      <c r="AS58" s="434">
        <v>0.0</v>
      </c>
      <c r="AT58" s="434">
        <v>0.0</v>
      </c>
      <c r="AU58" s="434">
        <v>0.0</v>
      </c>
      <c r="AV58" s="434">
        <v>0.0</v>
      </c>
      <c r="AW58" s="434">
        <v>0.0</v>
      </c>
      <c r="AX58" s="434">
        <v>0.0</v>
      </c>
      <c r="AY58" s="429" t="str">
        <f t="shared" ref="AY58:BS58" si="233">IF(AD58 = 0, "", AD58)</f>
        <v>21</v>
      </c>
      <c r="AZ58" s="430" t="str">
        <f t="shared" si="233"/>
        <v/>
      </c>
      <c r="BA58" s="430" t="str">
        <f t="shared" si="233"/>
        <v/>
      </c>
      <c r="BB58" s="430" t="str">
        <f t="shared" si="233"/>
        <v>2</v>
      </c>
      <c r="BC58" s="430" t="str">
        <f t="shared" si="233"/>
        <v>4</v>
      </c>
      <c r="BD58" s="430" t="str">
        <f t="shared" si="233"/>
        <v/>
      </c>
      <c r="BE58" s="430" t="str">
        <f t="shared" si="233"/>
        <v>1</v>
      </c>
      <c r="BF58" s="431" t="str">
        <f t="shared" si="233"/>
        <v>2</v>
      </c>
      <c r="BG58" s="430" t="str">
        <f t="shared" si="233"/>
        <v/>
      </c>
      <c r="BH58" s="430" t="str">
        <f t="shared" si="233"/>
        <v/>
      </c>
      <c r="BI58" s="430" t="str">
        <f t="shared" si="233"/>
        <v/>
      </c>
      <c r="BJ58" s="430" t="str">
        <f t="shared" si="233"/>
        <v/>
      </c>
      <c r="BK58" s="430" t="str">
        <f t="shared" si="233"/>
        <v/>
      </c>
      <c r="BL58" s="430" t="str">
        <f t="shared" si="233"/>
        <v/>
      </c>
      <c r="BM58" s="430" t="str">
        <f t="shared" si="233"/>
        <v/>
      </c>
      <c r="BN58" s="430" t="str">
        <f t="shared" si="233"/>
        <v/>
      </c>
      <c r="BO58" s="430" t="str">
        <f t="shared" si="233"/>
        <v/>
      </c>
      <c r="BP58" s="430" t="str">
        <f t="shared" si="233"/>
        <v/>
      </c>
      <c r="BQ58" s="430" t="str">
        <f t="shared" si="233"/>
        <v/>
      </c>
      <c r="BR58" s="430" t="str">
        <f t="shared" si="233"/>
        <v/>
      </c>
      <c r="BS58" s="432" t="str">
        <f t="shared" si="233"/>
        <v/>
      </c>
      <c r="BT58" s="433" t="str">
        <f>$AY58*Assembly!Y$4+$AZ58*Assembly!Y$5+$BA58*Assembly!Y$6+$BB58*Assembly!Y$7+$BC58*Assembly!Y$8+$BD58*Assembly!Y$9+$BE58*Assembly!Y$10+$BF58*Assembly!Y$11+$BG58*Assembly!Y$12+$BH58*Assembly!Y$13+$BI58*Assembly!Y$14+$BJ58*Assembly!Y$15+$BK58*Assembly!Y$16+$BL58*Assembly!Y$17+$BM58*Assembly!Y$18+$BN58*Assembly!Y$19+$BO58*Assembly!Y$20+$BP58*Assembly!Y$21+$BQ58*Assembly!Y$22+$BR58*Assembly!Y$23+$BS58*Assembly!Y$24</f>
        <v>526</v>
      </c>
      <c r="BU58" s="434" t="str">
        <f t="shared" si="8"/>
        <v>34</v>
      </c>
      <c r="BV58" s="434" t="str">
        <f>$AY58*Assembly!AC$4+$AZ58*Assembly!AC$5+$BA58*Assembly!AC$6+$BB58*Assembly!AC$7+$BC58*Assembly!AC$8+$BD58*Assembly!AC$9+$BE58*Assembly!AC$10+$BF58*Assembly!AC$11+$BG58*Assembly!AC$12+$BH58*Assembly!AC$13+$BI58*Assembly!AC$14+$BJ58*Assembly!AC$15+$BK58*Assembly!AC$16+$BL58*Assembly!AC$17+$BM58*Assembly!AC$18+$BN58*Assembly!AC$19+$BO58*Assembly!AC$20+$BP58*Assembly!AC$21+$BQ58*Assembly!AC$22+$BR58*Assembly!AC$23+$BS58*Assembly!AC$24</f>
        <v>2,382</v>
      </c>
      <c r="BW58" s="435" t="str">
        <f t="shared" si="9"/>
        <v>4.53</v>
      </c>
      <c r="BX58" s="436" t="str">
        <f t="shared" si="10"/>
        <v>152</v>
      </c>
      <c r="BY58" s="437" t="str">
        <f t="shared" si="11"/>
        <v>70.7</v>
      </c>
      <c r="BZ58" s="438"/>
      <c r="CA58" s="434" t="str">
        <f>$AY58*Assembly!X$4+$AZ58*Assembly!X$5+$BA58*Assembly!X$6+$BB58*Assembly!X$7+$BC58*Assembly!X$8+$BD58*Assembly!X$9+$BE58*Assembly!X$10+$BF58*Assembly!X$11+$BG58*Assembly!X$12+$BH58*Assembly!X$13+$BI58*Assembly!X$14+$BJ58*Assembly!X$15+$BK58*Assembly!X$16+$BL58*Assembly!X$17+$BM58*Assembly!X$18+$BN58*Assembly!X$19+$BO58*Assembly!X$20+$BP58*Assembly!X$21+$BQ58*Assembly!X$22+$BR58*Assembly!X$23+$BS58*Assembly!X$24</f>
        <v>42</v>
      </c>
      <c r="CB58" s="434" t="str">
        <f t="shared" si="12"/>
        <v>6,533</v>
      </c>
      <c r="CC58" s="439" t="str">
        <f t="shared" si="13"/>
        <v>0.0065</v>
      </c>
      <c r="CD58" s="440" t="str">
        <f>$AY58*Assembly!AB$4+$AZ58*Assembly!AB$5+$BA58*Assembly!AB$6+$BB58*Assembly!AB$7+$BC58*Assembly!AB$8+$BD58*Assembly!AB$9+$BE58*Assembly!AB$10+$BF58*Assembly!AB$11+$BG58*Assembly!AB$12+$BH58*Assembly!AB$13+$BI58*Assembly!AB$14+$BJ58*Assembly!AB$15+$BK58*Assembly!AB$16+$BL58*Assembly!AB$17+$BM58*Assembly!AB$18+$BN58*Assembly!AB$19+$BO58*Assembly!AB$20+$BP58*Assembly!AB$21+$BQ58*Assembly!AB$22+$BR58*Assembly!AB$23+$BS58*Assembly!AB$24</f>
        <v>157</v>
      </c>
      <c r="CE58" s="424" t="str">
        <f>$AY58*Assembly!M$4+$AZ58*Assembly!M$5+$BA58*Assembly!M$6+$BB58*Assembly!M$7+$BC58*Assembly!M$8+$BD58*Assembly!M$9+$BE58*Assembly!M$10+$BF58*Assembly!M$11+$BG58*Assembly!M$12+$BH58*Assembly!M$13+$BI58*Assembly!M$14+$BJ58*Assembly!M$15+$BK58*Assembly!M$16+$BL58*Assembly!M$17+$BM58*Assembly!M$18+$BN58*Assembly!M$19+$BO58*Assembly!M$20+$BP58*Assembly!M$21+$BQ58*Assembly!M$22+$BR58*Assembly!M$23+$BS58*Assembly!M$24</f>
        <v>562</v>
      </c>
      <c r="CF58" s="424" t="str">
        <f>$AY58*Assembly!N$4+$AZ58*Assembly!N$5+$BA58*Assembly!N$6+$BB58*Assembly!N$7+$BC58*Assembly!N$8+$BD58*Assembly!N$9+$BE58*Assembly!N$10+$BF58*Assembly!N$11+$BG58*Assembly!N$12+$BH58*Assembly!N$13+$BI58*Assembly!N$14+$BJ58*Assembly!N$15+$BK58*Assembly!N$16+$BL58*Assembly!N$17+$BM58*Assembly!N$18+$BN58*Assembly!N$19+$BO58*Assembly!N$20+$BP58*Assembly!N$21+$BQ58*Assembly!N$22+$BR58*Assembly!N$23+$BS58*Assembly!N$24</f>
        <v>5</v>
      </c>
      <c r="CG58" s="424" t="str">
        <f>$AY58*Assembly!O$4+$AZ58*Assembly!O$5+$BA58*Assembly!O$6+$BB58*Assembly!O$7+$BC58*Assembly!O$8+$BD58*Assembly!O$9+$BE58*Assembly!O$10+$BF58*Assembly!O$11+$BG58*Assembly!O$12+$BH58*Assembly!O$13+$BI58*Assembly!O$14+$BJ58*Assembly!O$15+$BK58*Assembly!O$16+$BL58*Assembly!O$17+$BM58*Assembly!O$18+$BN58*Assembly!O$19+$BO58*Assembly!O$20+$BP58*Assembly!O$21+$BQ58*Assembly!O$22+$BR58*Assembly!O$23+$BS58*Assembly!O$24</f>
        <v>0</v>
      </c>
      <c r="CH58" s="421" t="str">
        <f>$AY58*Assembly!P$4+$AZ58*Assembly!P$5+$BA58*Assembly!P$6+$BB58*Assembly!P$7+$BC58*Assembly!P$8+$BD58*Assembly!P$9+$BE58*Assembly!P$10+$BF58*Assembly!P$11+$BG58*Assembly!P$12+$BH58*Assembly!P$13+$BI58*Assembly!P$14+$BJ58*Assembly!P$15+$BK58*Assembly!P$16+$BL58*Assembly!P$17+$BM58*Assembly!P$18+$BN58*Assembly!P$19+$BO58*Assembly!P$20+$BP58*Assembly!P$21+$BQ58*Assembly!P$22+$BR58*Assembly!P$23+$BS58*Assembly!P$24</f>
        <v>0</v>
      </c>
      <c r="CI58" s="421" t="str">
        <f>$AY58*Assembly!Q$4+$AZ58*Assembly!Q$5+$BA58*Assembly!Q$6+$BB58*Assembly!Q$7+$BC58*Assembly!Q$8+$BD58*Assembly!Q$9+$BE58*Assembly!Q$10+$BF58*Assembly!Q$11+$BG58*Assembly!Q$12+$BH58*Assembly!Q$13+$BI58*Assembly!Q$14+$BJ58*Assembly!Q$15+$BK58*Assembly!Q$16+$BL58*Assembly!Q$17+$BM58*Assembly!Q$18+$BN58*Assembly!Q$19+$BO58*Assembly!Q$20+$BP58*Assembly!Q$21+$BQ58*Assembly!Q$22+$BR58*Assembly!Q$23+$BS58*Assembly!Q$24</f>
        <v>0.4</v>
      </c>
      <c r="CJ58" s="424" t="str">
        <f>$AY58*Assembly!R$4+$AZ58*Assembly!R$5+$BA58*Assembly!R$6+$BB58*Assembly!R$7+$BC58*Assembly!R$8+$BD58*Assembly!R$9+$BE58*Assembly!R$10+$BF58*Assembly!R$11+$BG58*Assembly!R$12+$BH58*Assembly!R$13+$BI58*Assembly!R$14+$BJ58*Assembly!R$15+$BK58*Assembly!R$16+$BL58*Assembly!R$17+$BM58*Assembly!R$18+$BN58*Assembly!R$19+$BO58*Assembly!R$20+$BP58*Assembly!R$21+$BQ58*Assembly!R$22+$BR58*Assembly!R$23+$BS58*Assembly!R$24</f>
        <v>0</v>
      </c>
      <c r="CK58" s="421" t="str">
        <f>$AY58*Assembly!S$4+$AZ58*Assembly!S$5+$BA58*Assembly!S$6+$BB58*Assembly!S$7+$BC58*Assembly!S$8+$BD58*Assembly!S$9+$BE58*Assembly!S$10+$BF58*Assembly!S$11+$BG58*Assembly!S$12+$BH58*Assembly!S$13+$BI58*Assembly!S$14+$BJ58*Assembly!S$15+$BK58*Assembly!S$16+$BL58*Assembly!S$17+$BM58*Assembly!S$18+$BN58*Assembly!S$19+$BO58*Assembly!S$20+$BP58*Assembly!S$21+$BQ58*Assembly!S$22+$BR58*Assembly!S$23+$BS58*Assembly!S$24</f>
        <v>0</v>
      </c>
      <c r="CL58" s="421" t="str">
        <f>$AY58*Assembly!T$4+$AZ58*Assembly!T$5+$BA58*Assembly!T$6+$BB58*Assembly!T$7+$BC58*Assembly!T$8+$BD58*Assembly!T$9+$BE58*Assembly!T$10+$BF58*Assembly!T$11+$BG58*Assembly!T$12+$BH58*Assembly!T$13+$BI58*Assembly!T$14+$BJ58*Assembly!T$15+$BK58*Assembly!T$16+$BL58*Assembly!T$17+$BM58*Assembly!T$18+$BN58*Assembly!T$19+$BO58*Assembly!T$20+$BP58*Assembly!T$21+$BQ58*Assembly!T$22+$BR58*Assembly!T$23+$BS58*Assembly!T$24</f>
        <v>0</v>
      </c>
      <c r="CM58" s="421" t="str">
        <f>$AY58*Assembly!U$4+$AZ58*Assembly!U$5+$BA58*Assembly!U$6+$BB58*Assembly!U$7+$BC58*Assembly!U$8+$BD58*Assembly!U$9+$BE58*Assembly!U$10+$BF58*Assembly!U$11+$BG58*Assembly!U$12+$BH58*Assembly!U$13+$BI58*Assembly!U$14+$BJ58*Assembly!U$15+$BK58*Assembly!U$16+$BL58*Assembly!U$17+$BM58*Assembly!U$18+$BN58*Assembly!U$19+$BO58*Assembly!U$20+$BP58*Assembly!U$21+$BQ58*Assembly!U$22+$BR58*Assembly!U$23+$BS58*Assembly!U$24</f>
        <v>0</v>
      </c>
      <c r="CN58" s="424" t="str">
        <f>$AY58*Assembly!V$4+$AZ58*Assembly!V$5+$BA58*Assembly!V$6+$BB58*Assembly!V$7+$BC58*Assembly!V$8+$BD58*Assembly!V$9+$BE58*Assembly!V$10+$BF58*Assembly!V$11+$BG58*Assembly!V$12+$BH58*Assembly!V$13+$BI58*Assembly!V$14+$BJ58*Assembly!V$15+$BK58*Assembly!V$16+$BL58*Assembly!V$17+$BM58*Assembly!V$18+$BN58*Assembly!V$19+$BO58*Assembly!V$20+$BP58*Assembly!V$21+$BQ58*Assembly!V$22+$BR58*Assembly!V$23+$BS58*Assembly!V$24</f>
        <v>0</v>
      </c>
      <c r="CO58" s="424" t="str">
        <f>CE58*Refining!$F$3</f>
        <v>1,004</v>
      </c>
      <c r="CP58" s="424" t="str">
        <f>CF58*Refining!$F$4</f>
        <v>16</v>
      </c>
      <c r="CQ58" s="424" t="str">
        <f>CG58*Refining!$F$5</f>
        <v>0</v>
      </c>
      <c r="CR58" s="424" t="str">
        <f>CH58*Refining!$F$6</f>
        <v>0</v>
      </c>
      <c r="CS58" s="424" t="str">
        <f>CI58*Refining!$F$7</f>
        <v>1</v>
      </c>
      <c r="CT58" s="424" t="str">
        <f>CJ58*Refining!$F$8</f>
        <v>0</v>
      </c>
      <c r="CU58" s="424" t="str">
        <f>CK58*Refining!$F$9</f>
        <v>0</v>
      </c>
      <c r="CV58" s="424" t="str">
        <f>CL58*Refining!$F$10</f>
        <v>0</v>
      </c>
      <c r="CW58" s="424" t="str">
        <f>CM58*Refining!$F$11</f>
        <v>0</v>
      </c>
      <c r="CX58" s="424" t="str">
        <f>CN58*Refining!$F$12</f>
        <v>0</v>
      </c>
      <c r="CY58" s="441" t="str">
        <f t="shared" ref="CY58:DR58" si="234">IF(CE58 = 0, "", CE58)</f>
        <v>562</v>
      </c>
      <c r="CZ58" s="442" t="str">
        <f t="shared" si="234"/>
        <v>5</v>
      </c>
      <c r="DA58" s="442" t="str">
        <f t="shared" si="234"/>
        <v/>
      </c>
      <c r="DB58" s="443" t="str">
        <f t="shared" si="234"/>
        <v/>
      </c>
      <c r="DC58" s="444" t="str">
        <f t="shared" si="234"/>
        <v>0.4</v>
      </c>
      <c r="DD58" s="442" t="str">
        <f t="shared" si="234"/>
        <v/>
      </c>
      <c r="DE58" s="444" t="str">
        <f t="shared" si="234"/>
        <v/>
      </c>
      <c r="DF58" s="444" t="str">
        <f t="shared" si="234"/>
        <v/>
      </c>
      <c r="DG58" s="442" t="str">
        <f t="shared" si="234"/>
        <v/>
      </c>
      <c r="DH58" s="445" t="str">
        <f t="shared" si="234"/>
        <v/>
      </c>
      <c r="DI58" s="441" t="str">
        <f t="shared" si="234"/>
        <v>1,004</v>
      </c>
      <c r="DJ58" s="442" t="str">
        <f t="shared" si="234"/>
        <v>16</v>
      </c>
      <c r="DK58" s="442" t="str">
        <f t="shared" si="234"/>
        <v/>
      </c>
      <c r="DL58" s="442" t="str">
        <f t="shared" si="234"/>
        <v/>
      </c>
      <c r="DM58" s="446" t="str">
        <f t="shared" si="234"/>
        <v>0.7</v>
      </c>
      <c r="DN58" s="442" t="str">
        <f t="shared" si="234"/>
        <v/>
      </c>
      <c r="DO58" s="442" t="str">
        <f t="shared" si="234"/>
        <v/>
      </c>
      <c r="DP58" s="442" t="str">
        <f t="shared" si="234"/>
        <v/>
      </c>
      <c r="DQ58" s="442" t="str">
        <f t="shared" si="234"/>
        <v/>
      </c>
      <c r="DR58" s="445" t="str">
        <f t="shared" si="234"/>
        <v/>
      </c>
      <c r="DS58" s="447" t="str">
        <f t="shared" si="15"/>
        <v>567</v>
      </c>
      <c r="DT58" s="448" t="str">
        <f t="shared" si="16"/>
        <v>1,020</v>
      </c>
      <c r="DU58" s="434" t="str">
        <f>CY58*'Ores &amp; Ingots'!$C$3+CZ58*'Ores &amp; Ingots'!$C$4+DA58*'Ores &amp; Ingots'!$C$5+DB58*'Ores &amp; Ingots'!$C$6+DC58*'Ores &amp; Ingots'!$C$7+DD58*'Ores &amp; Ingots'!$C$8+DE58*'Ores &amp; Ingots'!$C$9+DF58*'Ores &amp; Ingots'!$C$10+DG58*'Ores &amp; Ingots'!$C$11+DH58*'Ores &amp; Ingots'!$C$12</f>
        <v>72</v>
      </c>
      <c r="DV58" s="434" t="str">
        <f>DI58*'Ores &amp; Ingots'!$B$3+DJ58*'Ores &amp; Ingots'!$B$4+DK58*'Ores &amp; Ingots'!$B$5+DL58*'Ores &amp; Ingots'!$B$6+DM58*'Ores &amp; Ingots'!$B$7+DN58*'Ores &amp; Ingots'!$B$8+DO58*'Ores &amp; Ingots'!$B$9+DP58*'Ores &amp; Ingots'!$B$10+DQ58*'Ores &amp; Ingots'!$B$11+DR58*'Ores &amp; Ingots'!$B$12</f>
        <v>377</v>
      </c>
      <c r="DW58" s="448" t="str">
        <f>CY58*Refining!$G$3+CZ58*Refining!$G$4+DA58*Refining!$G$5+DB58*Refining!$G$6+DC58*Refining!$G$7+DD58*Refining!$G$8+DE58*Refining!$G$9+DF58*Refining!$G$10+DG58*Refining!$G$11+DH58*Refining!$G$12</f>
        <v>63</v>
      </c>
      <c r="DX58" s="448" t="str">
        <f t="shared" si="17"/>
        <v>9,795</v>
      </c>
      <c r="DY58" s="449" t="str">
        <f t="shared" si="18"/>
        <v>0.0098</v>
      </c>
      <c r="DZ58" s="447" t="str">
        <f t="shared" si="19"/>
        <v>125</v>
      </c>
      <c r="EA58" s="446" t="str">
        <f t="shared" ref="EA58:EB58" si="235">DZ58/60</f>
        <v>2.1</v>
      </c>
      <c r="EB58" s="446" t="str">
        <f t="shared" si="235"/>
        <v>0.0</v>
      </c>
      <c r="EC58" s="450" t="str">
        <f t="shared" si="21"/>
        <v>0.00</v>
      </c>
      <c r="ED58" s="447" t="str">
        <f t="shared" si="22"/>
        <v>16,328</v>
      </c>
      <c r="EE58" s="446" t="str">
        <f t="shared" ref="EE58:EF58" si="236">ED58/1000</f>
        <v>16.3</v>
      </c>
      <c r="EF58" s="451" t="str">
        <f t="shared" si="236"/>
        <v>0.02</v>
      </c>
      <c r="EG58" s="452" t="str">
        <f t="shared" si="24"/>
        <v>0.0163</v>
      </c>
      <c r="EH58" s="225">
        <v>1796.0</v>
      </c>
    </row>
    <row r="59">
      <c r="A59" s="42"/>
      <c r="B59" s="297" t="s">
        <v>950</v>
      </c>
      <c r="C59" s="262" t="s">
        <v>885</v>
      </c>
      <c r="D59" s="262">
        <v>1.0</v>
      </c>
      <c r="E59" s="262">
        <v>1.0</v>
      </c>
      <c r="F59" s="262">
        <v>1.0</v>
      </c>
      <c r="G59" s="503" t="str">
        <f t="shared" si="5"/>
        <v>0.125</v>
      </c>
      <c r="H59" s="504">
        <v>20.0</v>
      </c>
      <c r="I59" s="504">
        <v>20.0</v>
      </c>
      <c r="J59" s="504" t="str">
        <f>H59/Main!$D$9</f>
        <v>20</v>
      </c>
      <c r="K59" s="504" t="str">
        <f>I59/Main!$D$10</f>
        <v>20</v>
      </c>
      <c r="L59" s="505" t="str">
        <f t="shared" si="6"/>
        <v>1.0</v>
      </c>
      <c r="M59" s="505">
        <v>1.0</v>
      </c>
      <c r="N59" s="507">
        <v>100.0</v>
      </c>
      <c r="O59" s="507">
        <v>100.0</v>
      </c>
      <c r="P59" s="506"/>
      <c r="Q59" s="507"/>
      <c r="R59" s="506"/>
      <c r="S59" s="508"/>
      <c r="T59" s="508"/>
      <c r="U59" s="506"/>
      <c r="V59" s="506"/>
      <c r="W59" s="508"/>
      <c r="X59" s="508"/>
      <c r="Y59" s="506"/>
      <c r="Z59" s="506"/>
      <c r="AA59" s="506"/>
      <c r="AB59" s="506"/>
      <c r="AC59" s="525"/>
      <c r="AD59" s="474">
        <v>2.0</v>
      </c>
      <c r="AE59" s="474">
        <v>0.0</v>
      </c>
      <c r="AF59" s="474">
        <v>0.0</v>
      </c>
      <c r="AG59" s="474">
        <v>2.0</v>
      </c>
      <c r="AH59" s="474">
        <v>2.0</v>
      </c>
      <c r="AI59" s="474">
        <v>0.0</v>
      </c>
      <c r="AJ59" s="474">
        <v>1.0</v>
      </c>
      <c r="AK59" s="510">
        <v>2.0</v>
      </c>
      <c r="AL59" s="474">
        <v>0.0</v>
      </c>
      <c r="AM59" s="474">
        <v>0.0</v>
      </c>
      <c r="AN59" s="474">
        <v>0.0</v>
      </c>
      <c r="AO59" s="474">
        <v>0.0</v>
      </c>
      <c r="AP59" s="474">
        <v>0.0</v>
      </c>
      <c r="AQ59" s="474">
        <v>0.0</v>
      </c>
      <c r="AR59" s="474">
        <v>0.0</v>
      </c>
      <c r="AS59" s="474">
        <v>0.0</v>
      </c>
      <c r="AT59" s="474">
        <v>0.0</v>
      </c>
      <c r="AU59" s="474">
        <v>0.0</v>
      </c>
      <c r="AV59" s="474">
        <v>0.0</v>
      </c>
      <c r="AW59" s="474">
        <v>0.0</v>
      </c>
      <c r="AX59" s="474">
        <v>0.0</v>
      </c>
      <c r="AY59" s="469" t="str">
        <f t="shared" ref="AY59:BS59" si="237">IF(AD59 = 0, "", AD59)</f>
        <v>2</v>
      </c>
      <c r="AZ59" s="470" t="str">
        <f t="shared" si="237"/>
        <v/>
      </c>
      <c r="BA59" s="470" t="str">
        <f t="shared" si="237"/>
        <v/>
      </c>
      <c r="BB59" s="470" t="str">
        <f t="shared" si="237"/>
        <v>2</v>
      </c>
      <c r="BC59" s="470" t="str">
        <f t="shared" si="237"/>
        <v>2</v>
      </c>
      <c r="BD59" s="470" t="str">
        <f t="shared" si="237"/>
        <v/>
      </c>
      <c r="BE59" s="470" t="str">
        <f t="shared" si="237"/>
        <v>1</v>
      </c>
      <c r="BF59" s="471" t="str">
        <f t="shared" si="237"/>
        <v>2</v>
      </c>
      <c r="BG59" s="470" t="str">
        <f t="shared" si="237"/>
        <v/>
      </c>
      <c r="BH59" s="470" t="str">
        <f t="shared" si="237"/>
        <v/>
      </c>
      <c r="BI59" s="470" t="str">
        <f t="shared" si="237"/>
        <v/>
      </c>
      <c r="BJ59" s="470" t="str">
        <f t="shared" si="237"/>
        <v/>
      </c>
      <c r="BK59" s="470" t="str">
        <f t="shared" si="237"/>
        <v/>
      </c>
      <c r="BL59" s="470" t="str">
        <f t="shared" si="237"/>
        <v/>
      </c>
      <c r="BM59" s="470" t="str">
        <f t="shared" si="237"/>
        <v/>
      </c>
      <c r="BN59" s="470" t="str">
        <f t="shared" si="237"/>
        <v/>
      </c>
      <c r="BO59" s="470" t="str">
        <f t="shared" si="237"/>
        <v/>
      </c>
      <c r="BP59" s="470" t="str">
        <f t="shared" si="237"/>
        <v/>
      </c>
      <c r="BQ59" s="470" t="str">
        <f t="shared" si="237"/>
        <v/>
      </c>
      <c r="BR59" s="470" t="str">
        <f t="shared" si="237"/>
        <v/>
      </c>
      <c r="BS59" s="472" t="str">
        <f t="shared" si="237"/>
        <v/>
      </c>
      <c r="BT59" s="473" t="str">
        <f>$AY59*Assembly!Y$4+$AZ59*Assembly!Y$5+$BA59*Assembly!Y$6+$BB59*Assembly!Y$7+$BC59*Assembly!Y$8+$BD59*Assembly!Y$9+$BE59*Assembly!Y$10+$BF59*Assembly!Y$11+$BG59*Assembly!Y$12+$BH59*Assembly!Y$13+$BI59*Assembly!Y$14+$BJ59*Assembly!Y$15+$BK59*Assembly!Y$16+$BL59*Assembly!Y$17+$BM59*Assembly!Y$18+$BN59*Assembly!Y$19+$BO59*Assembly!Y$20+$BP59*Assembly!Y$21+$BQ59*Assembly!Y$22+$BR59*Assembly!Y$23+$BS59*Assembly!Y$24</f>
        <v>130</v>
      </c>
      <c r="BU59" s="474" t="str">
        <f t="shared" si="8"/>
        <v>1,043</v>
      </c>
      <c r="BV59" s="474" t="str">
        <f>$AY59*Assembly!AC$4+$AZ59*Assembly!AC$5+$BA59*Assembly!AC$6+$BB59*Assembly!AC$7+$BC59*Assembly!AC$8+$BD59*Assembly!AC$9+$BE59*Assembly!AC$10+$BF59*Assembly!AC$11+$BG59*Assembly!AC$12+$BH59*Assembly!AC$13+$BI59*Assembly!AC$14+$BJ59*Assembly!AC$15+$BK59*Assembly!AC$16+$BL59*Assembly!AC$17+$BM59*Assembly!AC$18+$BN59*Assembly!AC$19+$BO59*Assembly!AC$20+$BP59*Assembly!AC$21+$BQ59*Assembly!AC$22+$BR59*Assembly!AC$23+$BS59*Assembly!AC$24</f>
        <v>422</v>
      </c>
      <c r="BW59" s="475" t="str">
        <f t="shared" si="9"/>
        <v>3.24</v>
      </c>
      <c r="BX59" s="476" t="str">
        <f t="shared" si="10"/>
        <v>3376</v>
      </c>
      <c r="BY59" s="477" t="str">
        <f t="shared" si="11"/>
        <v>0.4</v>
      </c>
      <c r="BZ59" s="478"/>
      <c r="CA59" s="474" t="str">
        <f>$AY59*Assembly!X$4+$AZ59*Assembly!X$5+$BA59*Assembly!X$6+$BB59*Assembly!X$7+$BC59*Assembly!X$8+$BD59*Assembly!X$9+$BE59*Assembly!X$10+$BF59*Assembly!X$11+$BG59*Assembly!X$12+$BH59*Assembly!X$13+$BI59*Assembly!X$14+$BJ59*Assembly!X$15+$BK59*Assembly!X$16+$BL59*Assembly!X$17+$BM59*Assembly!X$18+$BN59*Assembly!X$19+$BO59*Assembly!X$20+$BP59*Assembly!X$21+$BQ59*Assembly!X$22+$BR59*Assembly!X$23+$BS59*Assembly!X$24</f>
        <v>15</v>
      </c>
      <c r="CB59" s="474" t="str">
        <f t="shared" si="12"/>
        <v>2,333</v>
      </c>
      <c r="CC59" s="479" t="str">
        <f t="shared" si="13"/>
        <v>0.0023</v>
      </c>
      <c r="CD59" s="480" t="str">
        <f>$AY59*Assembly!AB$4+$AZ59*Assembly!AB$5+$BA59*Assembly!AB$6+$BB59*Assembly!AB$7+$BC59*Assembly!AB$8+$BD59*Assembly!AB$9+$BE59*Assembly!AB$10+$BF59*Assembly!AB$11+$BG59*Assembly!AB$12+$BH59*Assembly!AB$13+$BI59*Assembly!AB$14+$BJ59*Assembly!AB$15+$BK59*Assembly!AB$16+$BL59*Assembly!AB$17+$BM59*Assembly!AB$18+$BN59*Assembly!AB$19+$BO59*Assembly!AB$20+$BP59*Assembly!AB$21+$BQ59*Assembly!AB$22+$BR59*Assembly!AB$23+$BS59*Assembly!AB$24</f>
        <v>96</v>
      </c>
      <c r="CE59" s="507" t="str">
        <f>$AY59*Assembly!M$4+$AZ59*Assembly!M$5+$BA59*Assembly!M$6+$BB59*Assembly!M$7+$BC59*Assembly!M$8+$BD59*Assembly!M$9+$BE59*Assembly!M$10+$BF59*Assembly!M$11+$BG59*Assembly!M$12+$BH59*Assembly!M$13+$BI59*Assembly!M$14+$BJ59*Assembly!M$15+$BK59*Assembly!M$16+$BL59*Assembly!M$17+$BM59*Assembly!M$18+$BN59*Assembly!M$19+$BO59*Assembly!M$20+$BP59*Assembly!M$21+$BQ59*Assembly!M$22+$BR59*Assembly!M$23+$BS59*Assembly!M$24</f>
        <v>143</v>
      </c>
      <c r="CF59" s="507" t="str">
        <f>$AY59*Assembly!N$4+$AZ59*Assembly!N$5+$BA59*Assembly!N$6+$BB59*Assembly!N$7+$BC59*Assembly!N$8+$BD59*Assembly!N$9+$BE59*Assembly!N$10+$BF59*Assembly!N$11+$BG59*Assembly!N$12+$BH59*Assembly!N$13+$BI59*Assembly!N$14+$BJ59*Assembly!N$15+$BK59*Assembly!N$16+$BL59*Assembly!N$17+$BM59*Assembly!N$18+$BN59*Assembly!N$19+$BO59*Assembly!N$20+$BP59*Assembly!N$21+$BQ59*Assembly!N$22+$BR59*Assembly!N$23+$BS59*Assembly!N$24</f>
        <v>5</v>
      </c>
      <c r="CG59" s="507" t="str">
        <f>$AY59*Assembly!O$4+$AZ59*Assembly!O$5+$BA59*Assembly!O$6+$BB59*Assembly!O$7+$BC59*Assembly!O$8+$BD59*Assembly!O$9+$BE59*Assembly!O$10+$BF59*Assembly!O$11+$BG59*Assembly!O$12+$BH59*Assembly!O$13+$BI59*Assembly!O$14+$BJ59*Assembly!O$15+$BK59*Assembly!O$16+$BL59*Assembly!O$17+$BM59*Assembly!O$18+$BN59*Assembly!O$19+$BO59*Assembly!O$20+$BP59*Assembly!O$21+$BQ59*Assembly!O$22+$BR59*Assembly!O$23+$BS59*Assembly!O$24</f>
        <v>0</v>
      </c>
      <c r="CH59" s="504" t="str">
        <f>$AY59*Assembly!P$4+$AZ59*Assembly!P$5+$BA59*Assembly!P$6+$BB59*Assembly!P$7+$BC59*Assembly!P$8+$BD59*Assembly!P$9+$BE59*Assembly!P$10+$BF59*Assembly!P$11+$BG59*Assembly!P$12+$BH59*Assembly!P$13+$BI59*Assembly!P$14+$BJ59*Assembly!P$15+$BK59*Assembly!P$16+$BL59*Assembly!P$17+$BM59*Assembly!P$18+$BN59*Assembly!P$19+$BO59*Assembly!P$20+$BP59*Assembly!P$21+$BQ59*Assembly!P$22+$BR59*Assembly!P$23+$BS59*Assembly!P$24</f>
        <v>0</v>
      </c>
      <c r="CI59" s="504" t="str">
        <f>$AY59*Assembly!Q$4+$AZ59*Assembly!Q$5+$BA59*Assembly!Q$6+$BB59*Assembly!Q$7+$BC59*Assembly!Q$8+$BD59*Assembly!Q$9+$BE59*Assembly!Q$10+$BF59*Assembly!Q$11+$BG59*Assembly!Q$12+$BH59*Assembly!Q$13+$BI59*Assembly!Q$14+$BJ59*Assembly!Q$15+$BK59*Assembly!Q$16+$BL59*Assembly!Q$17+$BM59*Assembly!Q$18+$BN59*Assembly!Q$19+$BO59*Assembly!Q$20+$BP59*Assembly!Q$21+$BQ59*Assembly!Q$22+$BR59*Assembly!Q$23+$BS59*Assembly!Q$24</f>
        <v>0.4</v>
      </c>
      <c r="CJ59" s="507" t="str">
        <f>$AY59*Assembly!R$4+$AZ59*Assembly!R$5+$BA59*Assembly!R$6+$BB59*Assembly!R$7+$BC59*Assembly!R$8+$BD59*Assembly!R$9+$BE59*Assembly!R$10+$BF59*Assembly!R$11+$BG59*Assembly!R$12+$BH59*Assembly!R$13+$BI59*Assembly!R$14+$BJ59*Assembly!R$15+$BK59*Assembly!R$16+$BL59*Assembly!R$17+$BM59*Assembly!R$18+$BN59*Assembly!R$19+$BO59*Assembly!R$20+$BP59*Assembly!R$21+$BQ59*Assembly!R$22+$BR59*Assembly!R$23+$BS59*Assembly!R$24</f>
        <v>0</v>
      </c>
      <c r="CK59" s="504" t="str">
        <f>$AY59*Assembly!S$4+$AZ59*Assembly!S$5+$BA59*Assembly!S$6+$BB59*Assembly!S$7+$BC59*Assembly!S$8+$BD59*Assembly!S$9+$BE59*Assembly!S$10+$BF59*Assembly!S$11+$BG59*Assembly!S$12+$BH59*Assembly!S$13+$BI59*Assembly!S$14+$BJ59*Assembly!S$15+$BK59*Assembly!S$16+$BL59*Assembly!S$17+$BM59*Assembly!S$18+$BN59*Assembly!S$19+$BO59*Assembly!S$20+$BP59*Assembly!S$21+$BQ59*Assembly!S$22+$BR59*Assembly!S$23+$BS59*Assembly!S$24</f>
        <v>0</v>
      </c>
      <c r="CL59" s="504" t="str">
        <f>$AY59*Assembly!T$4+$AZ59*Assembly!T$5+$BA59*Assembly!T$6+$BB59*Assembly!T$7+$BC59*Assembly!T$8+$BD59*Assembly!T$9+$BE59*Assembly!T$10+$BF59*Assembly!T$11+$BG59*Assembly!T$12+$BH59*Assembly!T$13+$BI59*Assembly!T$14+$BJ59*Assembly!T$15+$BK59*Assembly!T$16+$BL59*Assembly!T$17+$BM59*Assembly!T$18+$BN59*Assembly!T$19+$BO59*Assembly!T$20+$BP59*Assembly!T$21+$BQ59*Assembly!T$22+$BR59*Assembly!T$23+$BS59*Assembly!T$24</f>
        <v>0</v>
      </c>
      <c r="CM59" s="504" t="str">
        <f>$AY59*Assembly!U$4+$AZ59*Assembly!U$5+$BA59*Assembly!U$6+$BB59*Assembly!U$7+$BC59*Assembly!U$8+$BD59*Assembly!U$9+$BE59*Assembly!U$10+$BF59*Assembly!U$11+$BG59*Assembly!U$12+$BH59*Assembly!U$13+$BI59*Assembly!U$14+$BJ59*Assembly!U$15+$BK59*Assembly!U$16+$BL59*Assembly!U$17+$BM59*Assembly!U$18+$BN59*Assembly!U$19+$BO59*Assembly!U$20+$BP59*Assembly!U$21+$BQ59*Assembly!U$22+$BR59*Assembly!U$23+$BS59*Assembly!U$24</f>
        <v>0</v>
      </c>
      <c r="CN59" s="507" t="str">
        <f>$AY59*Assembly!V$4+$AZ59*Assembly!V$5+$BA59*Assembly!V$6+$BB59*Assembly!V$7+$BC59*Assembly!V$8+$BD59*Assembly!V$9+$BE59*Assembly!V$10+$BF59*Assembly!V$11+$BG59*Assembly!V$12+$BH59*Assembly!V$13+$BI59*Assembly!V$14+$BJ59*Assembly!V$15+$BK59*Assembly!V$16+$BL59*Assembly!V$17+$BM59*Assembly!V$18+$BN59*Assembly!V$19+$BO59*Assembly!V$20+$BP59*Assembly!V$21+$BQ59*Assembly!V$22+$BR59*Assembly!V$23+$BS59*Assembly!V$24</f>
        <v>0</v>
      </c>
      <c r="CO59" s="507" t="str">
        <f>CE59*Refining!$F$3</f>
        <v>255</v>
      </c>
      <c r="CP59" s="507" t="str">
        <f>CF59*Refining!$F$4</f>
        <v>16</v>
      </c>
      <c r="CQ59" s="507" t="str">
        <f>CG59*Refining!$F$5</f>
        <v>0</v>
      </c>
      <c r="CR59" s="507" t="str">
        <f>CH59*Refining!$F$6</f>
        <v>0</v>
      </c>
      <c r="CS59" s="507" t="str">
        <f>CI59*Refining!$F$7</f>
        <v>1</v>
      </c>
      <c r="CT59" s="507" t="str">
        <f>CJ59*Refining!$F$8</f>
        <v>0</v>
      </c>
      <c r="CU59" s="507" t="str">
        <f>CK59*Refining!$F$9</f>
        <v>0</v>
      </c>
      <c r="CV59" s="507" t="str">
        <f>CL59*Refining!$F$10</f>
        <v>0</v>
      </c>
      <c r="CW59" s="507" t="str">
        <f>CM59*Refining!$F$11</f>
        <v>0</v>
      </c>
      <c r="CX59" s="507" t="str">
        <f>CN59*Refining!$F$12</f>
        <v>0</v>
      </c>
      <c r="CY59" s="481" t="str">
        <f t="shared" ref="CY59:DR59" si="238">IF(CE59 = 0, "", CE59)</f>
        <v>143</v>
      </c>
      <c r="CZ59" s="482" t="str">
        <f t="shared" si="238"/>
        <v>5</v>
      </c>
      <c r="DA59" s="482" t="str">
        <f t="shared" si="238"/>
        <v/>
      </c>
      <c r="DB59" s="483" t="str">
        <f t="shared" si="238"/>
        <v/>
      </c>
      <c r="DC59" s="484" t="str">
        <f t="shared" si="238"/>
        <v>0.4</v>
      </c>
      <c r="DD59" s="482" t="str">
        <f t="shared" si="238"/>
        <v/>
      </c>
      <c r="DE59" s="484" t="str">
        <f t="shared" si="238"/>
        <v/>
      </c>
      <c r="DF59" s="484" t="str">
        <f t="shared" si="238"/>
        <v/>
      </c>
      <c r="DG59" s="482" t="str">
        <f t="shared" si="238"/>
        <v/>
      </c>
      <c r="DH59" s="485" t="str">
        <f t="shared" si="238"/>
        <v/>
      </c>
      <c r="DI59" s="481" t="str">
        <f t="shared" si="238"/>
        <v>255</v>
      </c>
      <c r="DJ59" s="482" t="str">
        <f t="shared" si="238"/>
        <v>16</v>
      </c>
      <c r="DK59" s="482" t="str">
        <f t="shared" si="238"/>
        <v/>
      </c>
      <c r="DL59" s="482" t="str">
        <f t="shared" si="238"/>
        <v/>
      </c>
      <c r="DM59" s="486" t="str">
        <f t="shared" si="238"/>
        <v>0.7</v>
      </c>
      <c r="DN59" s="482" t="str">
        <f t="shared" si="238"/>
        <v/>
      </c>
      <c r="DO59" s="482" t="str">
        <f t="shared" si="238"/>
        <v/>
      </c>
      <c r="DP59" s="482" t="str">
        <f t="shared" si="238"/>
        <v/>
      </c>
      <c r="DQ59" s="482" t="str">
        <f t="shared" si="238"/>
        <v/>
      </c>
      <c r="DR59" s="485" t="str">
        <f t="shared" si="238"/>
        <v/>
      </c>
      <c r="DS59" s="487" t="str">
        <f t="shared" si="15"/>
        <v>148</v>
      </c>
      <c r="DT59" s="488" t="str">
        <f t="shared" si="16"/>
        <v>272</v>
      </c>
      <c r="DU59" s="474" t="str">
        <f>CY59*'Ores &amp; Ingots'!$C$3+CZ59*'Ores &amp; Ingots'!$C$4+DA59*'Ores &amp; Ingots'!$C$5+DB59*'Ores &amp; Ingots'!$C$6+DC59*'Ores &amp; Ingots'!$C$7+DD59*'Ores &amp; Ingots'!$C$8+DE59*'Ores &amp; Ingots'!$C$9+DF59*'Ores &amp; Ingots'!$C$10+DG59*'Ores &amp; Ingots'!$C$11+DH59*'Ores &amp; Ingots'!$C$12</f>
        <v>19</v>
      </c>
      <c r="DV59" s="474" t="str">
        <f>DI59*'Ores &amp; Ingots'!$B$3+DJ59*'Ores &amp; Ingots'!$B$4+DK59*'Ores &amp; Ingots'!$B$5+DL59*'Ores &amp; Ingots'!$B$6+DM59*'Ores &amp; Ingots'!$B$7+DN59*'Ores &amp; Ingots'!$B$8+DO59*'Ores &amp; Ingots'!$B$9+DP59*'Ores &amp; Ingots'!$B$10+DQ59*'Ores &amp; Ingots'!$B$11+DR59*'Ores &amp; Ingots'!$B$12</f>
        <v>101</v>
      </c>
      <c r="DW59" s="488" t="str">
        <f>CY59*Refining!$G$3+CZ59*Refining!$G$4+DA59*Refining!$G$5+DB59*Refining!$G$6+DC59*Refining!$G$7+DD59*Refining!$G$8+DE59*Refining!$G$9+DF59*Refining!$G$10+DG59*Refining!$G$11+DH59*Refining!$G$12</f>
        <v>34</v>
      </c>
      <c r="DX59" s="488" t="str">
        <f t="shared" si="17"/>
        <v>5,318</v>
      </c>
      <c r="DY59" s="489" t="str">
        <f t="shared" si="18"/>
        <v>0.0053</v>
      </c>
      <c r="DZ59" s="487" t="str">
        <f t="shared" si="19"/>
        <v>69</v>
      </c>
      <c r="EA59" s="486" t="str">
        <f t="shared" ref="EA59:EB59" si="239">DZ59/60</f>
        <v>1.2</v>
      </c>
      <c r="EB59" s="486" t="str">
        <f t="shared" si="239"/>
        <v>0.0</v>
      </c>
      <c r="EC59" s="490" t="str">
        <f t="shared" si="21"/>
        <v>0.00</v>
      </c>
      <c r="ED59" s="487" t="str">
        <f t="shared" si="22"/>
        <v>7,652</v>
      </c>
      <c r="EE59" s="486" t="str">
        <f t="shared" ref="EE59:EF59" si="240">ED59/1000</f>
        <v>7.7</v>
      </c>
      <c r="EF59" s="491" t="str">
        <f t="shared" si="240"/>
        <v>0.01</v>
      </c>
      <c r="EG59" s="492" t="str">
        <f t="shared" si="24"/>
        <v>0.0077</v>
      </c>
      <c r="EH59" s="225" t="s">
        <v>12</v>
      </c>
    </row>
    <row r="60">
      <c r="A60" s="338" t="s">
        <v>884</v>
      </c>
      <c r="B60" s="192" t="s">
        <v>951</v>
      </c>
      <c r="C60" s="193" t="s">
        <v>886</v>
      </c>
      <c r="D60" s="193">
        <v>1.0</v>
      </c>
      <c r="E60" s="193">
        <v>1.0</v>
      </c>
      <c r="F60" s="193">
        <v>1.0</v>
      </c>
      <c r="G60" s="511" t="str">
        <f t="shared" si="5"/>
        <v>15.625</v>
      </c>
      <c r="H60" s="512">
        <v>20.0</v>
      </c>
      <c r="I60" s="512">
        <v>20.0</v>
      </c>
      <c r="J60" s="512" t="str">
        <f>H60/Main!$D$9</f>
        <v>20</v>
      </c>
      <c r="K60" s="512" t="str">
        <f>I60/Main!$D$10</f>
        <v>20</v>
      </c>
      <c r="L60" s="513" t="str">
        <f t="shared" si="6"/>
        <v>1.0</v>
      </c>
      <c r="M60" s="513">
        <v>1.0</v>
      </c>
      <c r="N60" s="515"/>
      <c r="O60" s="515"/>
      <c r="P60" s="515"/>
      <c r="Q60" s="514"/>
      <c r="R60" s="515"/>
      <c r="S60" s="516"/>
      <c r="T60" s="516"/>
      <c r="U60" s="515"/>
      <c r="V60" s="515"/>
      <c r="W60" s="516"/>
      <c r="X60" s="516"/>
      <c r="Y60" s="515"/>
      <c r="Z60" s="515"/>
      <c r="AA60" s="515"/>
      <c r="AB60" s="515"/>
      <c r="AC60" s="526" t="s">
        <v>920</v>
      </c>
      <c r="AD60" s="401">
        <v>0.0</v>
      </c>
      <c r="AE60" s="401">
        <v>25.0</v>
      </c>
      <c r="AF60" s="401">
        <v>0.0</v>
      </c>
      <c r="AG60" s="401">
        <v>0.0</v>
      </c>
      <c r="AH60" s="496">
        <v>10.0</v>
      </c>
      <c r="AI60" s="401">
        <v>0.0</v>
      </c>
      <c r="AJ60" s="401">
        <v>0.0</v>
      </c>
      <c r="AK60" s="401">
        <v>0.0</v>
      </c>
      <c r="AL60" s="401">
        <v>0.0</v>
      </c>
      <c r="AM60" s="401">
        <v>0.0</v>
      </c>
      <c r="AN60" s="401">
        <v>0.0</v>
      </c>
      <c r="AO60" s="401">
        <v>0.0</v>
      </c>
      <c r="AP60" s="401">
        <v>0.0</v>
      </c>
      <c r="AQ60" s="401">
        <v>0.0</v>
      </c>
      <c r="AR60" s="401">
        <v>0.0</v>
      </c>
      <c r="AS60" s="401">
        <v>0.0</v>
      </c>
      <c r="AT60" s="401">
        <v>0.0</v>
      </c>
      <c r="AU60" s="401">
        <v>0.0</v>
      </c>
      <c r="AV60" s="401">
        <v>0.0</v>
      </c>
      <c r="AW60" s="401">
        <v>0.0</v>
      </c>
      <c r="AX60" s="401">
        <v>0.0</v>
      </c>
      <c r="AY60" s="493" t="str">
        <f t="shared" ref="AY60:BS60" si="241">IF(AD60 = 0, "", AD60)</f>
        <v/>
      </c>
      <c r="AZ60" s="397" t="str">
        <f t="shared" si="241"/>
        <v>25</v>
      </c>
      <c r="BA60" s="397" t="str">
        <f t="shared" si="241"/>
        <v/>
      </c>
      <c r="BB60" s="397" t="str">
        <f t="shared" si="241"/>
        <v/>
      </c>
      <c r="BC60" s="397" t="str">
        <f t="shared" si="241"/>
        <v>10</v>
      </c>
      <c r="BD60" s="397" t="str">
        <f t="shared" si="241"/>
        <v/>
      </c>
      <c r="BE60" s="397" t="str">
        <f t="shared" si="241"/>
        <v/>
      </c>
      <c r="BF60" s="397" t="str">
        <f t="shared" si="241"/>
        <v/>
      </c>
      <c r="BG60" s="397" t="str">
        <f t="shared" si="241"/>
        <v/>
      </c>
      <c r="BH60" s="397" t="str">
        <f t="shared" si="241"/>
        <v/>
      </c>
      <c r="BI60" s="397" t="str">
        <f t="shared" si="241"/>
        <v/>
      </c>
      <c r="BJ60" s="397" t="str">
        <f t="shared" si="241"/>
        <v/>
      </c>
      <c r="BK60" s="397" t="str">
        <f t="shared" si="241"/>
        <v/>
      </c>
      <c r="BL60" s="397" t="str">
        <f t="shared" si="241"/>
        <v/>
      </c>
      <c r="BM60" s="397" t="str">
        <f t="shared" si="241"/>
        <v/>
      </c>
      <c r="BN60" s="397" t="str">
        <f t="shared" si="241"/>
        <v/>
      </c>
      <c r="BO60" s="397" t="str">
        <f t="shared" si="241"/>
        <v/>
      </c>
      <c r="BP60" s="397" t="str">
        <f t="shared" si="241"/>
        <v/>
      </c>
      <c r="BQ60" s="397" t="str">
        <f t="shared" si="241"/>
        <v/>
      </c>
      <c r="BR60" s="397" t="str">
        <f t="shared" si="241"/>
        <v/>
      </c>
      <c r="BS60" s="399" t="str">
        <f t="shared" si="241"/>
        <v/>
      </c>
      <c r="BT60" s="400" t="str">
        <f>$AY60*Assembly!Y$4+$AZ60*Assembly!Y$5+$BA60*Assembly!Y$6+$BB60*Assembly!Y$7+$BC60*Assembly!Y$8+$BD60*Assembly!Y$9+$BE60*Assembly!Y$10+$BF60*Assembly!Y$11+$BG60*Assembly!Y$12+$BH60*Assembly!Y$13+$BI60*Assembly!Y$14+$BJ60*Assembly!Y$15+$BK60*Assembly!Y$16+$BL60*Assembly!Y$17+$BM60*Assembly!Y$18+$BN60*Assembly!Y$19+$BO60*Assembly!Y$20+$BP60*Assembly!Y$21+$BQ60*Assembly!Y$22+$BR60*Assembly!Y$23+$BS60*Assembly!Y$24</f>
        <v>155</v>
      </c>
      <c r="BU60" s="401" t="str">
        <f t="shared" si="8"/>
        <v>10</v>
      </c>
      <c r="BV60" s="401" t="str">
        <f>$AY60*Assembly!AC$4+$AZ60*Assembly!AC$5+$BA60*Assembly!AC$6+$BB60*Assembly!AC$7+$BC60*Assembly!AC$8+$BD60*Assembly!AC$9+$BE60*Assembly!AC$10+$BF60*Assembly!AC$11+$BG60*Assembly!AC$12+$BH60*Assembly!AC$13+$BI60*Assembly!AC$14+$BJ60*Assembly!AC$15+$BK60*Assembly!AC$16+$BL60*Assembly!AC$17+$BM60*Assembly!AC$18+$BN60*Assembly!AC$19+$BO60*Assembly!AC$20+$BP60*Assembly!AC$21+$BQ60*Assembly!AC$22+$BR60*Assembly!AC$23+$BS60*Assembly!AC$24</f>
        <v>675</v>
      </c>
      <c r="BW60" s="402" t="str">
        <f t="shared" si="9"/>
        <v>4.35</v>
      </c>
      <c r="BX60" s="403" t="str">
        <f t="shared" si="10"/>
        <v>43</v>
      </c>
      <c r="BY60" s="404" t="str">
        <f t="shared" si="11"/>
        <v>68.0</v>
      </c>
      <c r="BZ60" s="405"/>
      <c r="CA60" s="401" t="str">
        <f>$AY60*Assembly!X$4+$AZ60*Assembly!X$5+$BA60*Assembly!X$6+$BB60*Assembly!X$7+$BC60*Assembly!X$8+$BD60*Assembly!X$9+$BE60*Assembly!X$10+$BF60*Assembly!X$11+$BG60*Assembly!X$12+$BH60*Assembly!X$13+$BI60*Assembly!X$14+$BJ60*Assembly!X$15+$BK60*Assembly!X$16+$BL60*Assembly!X$17+$BM60*Assembly!X$18+$BN60*Assembly!X$19+$BO60*Assembly!X$20+$BP60*Assembly!X$21+$BQ60*Assembly!X$22+$BR60*Assembly!X$23+$BS60*Assembly!X$24</f>
        <v>65</v>
      </c>
      <c r="CB60" s="401" t="str">
        <f t="shared" si="12"/>
        <v>10,111</v>
      </c>
      <c r="CC60" s="406" t="str">
        <f t="shared" si="13"/>
        <v>0.0101</v>
      </c>
      <c r="CD60" s="407" t="str">
        <f>$AY60*Assembly!AB$4+$AZ60*Assembly!AB$5+$BA60*Assembly!AB$6+$BB60*Assembly!AB$7+$BC60*Assembly!AB$8+$BD60*Assembly!AB$9+$BE60*Assembly!AB$10+$BF60*Assembly!AB$11+$BG60*Assembly!AB$12+$BH60*Assembly!AB$13+$BI60*Assembly!AB$14+$BJ60*Assembly!AB$15+$BK60*Assembly!AB$16+$BL60*Assembly!AB$17+$BM60*Assembly!AB$18+$BN60*Assembly!AB$19+$BO60*Assembly!AB$20+$BP60*Assembly!AB$21+$BQ60*Assembly!AB$22+$BR60*Assembly!AB$23+$BS60*Assembly!AB$24</f>
        <v>145</v>
      </c>
      <c r="CE60" s="514" t="str">
        <f>$AY60*Assembly!M$4+$AZ60*Assembly!M$5+$BA60*Assembly!M$6+$BB60*Assembly!M$7+$BC60*Assembly!M$8+$BD60*Assembly!M$9+$BE60*Assembly!M$10+$BF60*Assembly!M$11+$BG60*Assembly!M$12+$BH60*Assembly!M$13+$BI60*Assembly!M$14+$BJ60*Assembly!M$15+$BK60*Assembly!M$16+$BL60*Assembly!M$17+$BM60*Assembly!M$18+$BN60*Assembly!M$19+$BO60*Assembly!M$20+$BP60*Assembly!M$21+$BQ60*Assembly!M$22+$BR60*Assembly!M$23+$BS60*Assembly!M$24</f>
        <v>188</v>
      </c>
      <c r="CF60" s="514" t="str">
        <f>$AY60*Assembly!N$4+$AZ60*Assembly!N$5+$BA60*Assembly!N$6+$BB60*Assembly!N$7+$BC60*Assembly!N$8+$BD60*Assembly!N$9+$BE60*Assembly!N$10+$BF60*Assembly!N$11+$BG60*Assembly!N$12+$BH60*Assembly!N$13+$BI60*Assembly!N$14+$BJ60*Assembly!N$15+$BK60*Assembly!N$16+$BL60*Assembly!N$17+$BM60*Assembly!N$18+$BN60*Assembly!N$19+$BO60*Assembly!N$20+$BP60*Assembly!N$21+$BQ60*Assembly!N$22+$BR60*Assembly!N$23+$BS60*Assembly!N$24</f>
        <v>0</v>
      </c>
      <c r="CG60" s="514" t="str">
        <f>$AY60*Assembly!O$4+$AZ60*Assembly!O$5+$BA60*Assembly!O$6+$BB60*Assembly!O$7+$BC60*Assembly!O$8+$BD60*Assembly!O$9+$BE60*Assembly!O$10+$BF60*Assembly!O$11+$BG60*Assembly!O$12+$BH60*Assembly!O$13+$BI60*Assembly!O$14+$BJ60*Assembly!O$15+$BK60*Assembly!O$16+$BL60*Assembly!O$17+$BM60*Assembly!O$18+$BN60*Assembly!O$19+$BO60*Assembly!O$20+$BP60*Assembly!O$21+$BQ60*Assembly!O$22+$BR60*Assembly!O$23+$BS60*Assembly!O$24</f>
        <v>0</v>
      </c>
      <c r="CH60" s="512" t="str">
        <f>$AY60*Assembly!P$4+$AZ60*Assembly!P$5+$BA60*Assembly!P$6+$BB60*Assembly!P$7+$BC60*Assembly!P$8+$BD60*Assembly!P$9+$BE60*Assembly!P$10+$BF60*Assembly!P$11+$BG60*Assembly!P$12+$BH60*Assembly!P$13+$BI60*Assembly!P$14+$BJ60*Assembly!P$15+$BK60*Assembly!P$16+$BL60*Assembly!P$17+$BM60*Assembly!P$18+$BN60*Assembly!P$19+$BO60*Assembly!P$20+$BP60*Assembly!P$21+$BQ60*Assembly!P$22+$BR60*Assembly!P$23+$BS60*Assembly!P$24</f>
        <v>0</v>
      </c>
      <c r="CI60" s="512" t="str">
        <f>$AY60*Assembly!Q$4+$AZ60*Assembly!Q$5+$BA60*Assembly!Q$6+$BB60*Assembly!Q$7+$BC60*Assembly!Q$8+$BD60*Assembly!Q$9+$BE60*Assembly!Q$10+$BF60*Assembly!Q$11+$BG60*Assembly!Q$12+$BH60*Assembly!Q$13+$BI60*Assembly!Q$14+$BJ60*Assembly!Q$15+$BK60*Assembly!Q$16+$BL60*Assembly!Q$17+$BM60*Assembly!Q$18+$BN60*Assembly!Q$19+$BO60*Assembly!Q$20+$BP60*Assembly!Q$21+$BQ60*Assembly!Q$22+$BR60*Assembly!Q$23+$BS60*Assembly!Q$24</f>
        <v>0</v>
      </c>
      <c r="CJ60" s="514" t="str">
        <f>$AY60*Assembly!R$4+$AZ60*Assembly!R$5+$BA60*Assembly!R$6+$BB60*Assembly!R$7+$BC60*Assembly!R$8+$BD60*Assembly!R$9+$BE60*Assembly!R$10+$BF60*Assembly!R$11+$BG60*Assembly!R$12+$BH60*Assembly!R$13+$BI60*Assembly!R$14+$BJ60*Assembly!R$15+$BK60*Assembly!R$16+$BL60*Assembly!R$17+$BM60*Assembly!R$18+$BN60*Assembly!R$19+$BO60*Assembly!R$20+$BP60*Assembly!R$21+$BQ60*Assembly!R$22+$BR60*Assembly!R$23+$BS60*Assembly!R$24</f>
        <v>0</v>
      </c>
      <c r="CK60" s="512" t="str">
        <f>$AY60*Assembly!S$4+$AZ60*Assembly!S$5+$BA60*Assembly!S$6+$BB60*Assembly!S$7+$BC60*Assembly!S$8+$BD60*Assembly!S$9+$BE60*Assembly!S$10+$BF60*Assembly!S$11+$BG60*Assembly!S$12+$BH60*Assembly!S$13+$BI60*Assembly!S$14+$BJ60*Assembly!S$15+$BK60*Assembly!S$16+$BL60*Assembly!S$17+$BM60*Assembly!S$18+$BN60*Assembly!S$19+$BO60*Assembly!S$20+$BP60*Assembly!S$21+$BQ60*Assembly!S$22+$BR60*Assembly!S$23+$BS60*Assembly!S$24</f>
        <v>0</v>
      </c>
      <c r="CL60" s="512" t="str">
        <f>$AY60*Assembly!T$4+$AZ60*Assembly!T$5+$BA60*Assembly!T$6+$BB60*Assembly!T$7+$BC60*Assembly!T$8+$BD60*Assembly!T$9+$BE60*Assembly!T$10+$BF60*Assembly!T$11+$BG60*Assembly!T$12+$BH60*Assembly!T$13+$BI60*Assembly!T$14+$BJ60*Assembly!T$15+$BK60*Assembly!T$16+$BL60*Assembly!T$17+$BM60*Assembly!T$18+$BN60*Assembly!T$19+$BO60*Assembly!T$20+$BP60*Assembly!T$21+$BQ60*Assembly!T$22+$BR60*Assembly!T$23+$BS60*Assembly!T$24</f>
        <v>0</v>
      </c>
      <c r="CM60" s="512" t="str">
        <f>$AY60*Assembly!U$4+$AZ60*Assembly!U$5+$BA60*Assembly!U$6+$BB60*Assembly!U$7+$BC60*Assembly!U$8+$BD60*Assembly!U$9+$BE60*Assembly!U$10+$BF60*Assembly!U$11+$BG60*Assembly!U$12+$BH60*Assembly!U$13+$BI60*Assembly!U$14+$BJ60*Assembly!U$15+$BK60*Assembly!U$16+$BL60*Assembly!U$17+$BM60*Assembly!U$18+$BN60*Assembly!U$19+$BO60*Assembly!U$20+$BP60*Assembly!U$21+$BQ60*Assembly!U$22+$BR60*Assembly!U$23+$BS60*Assembly!U$24</f>
        <v>0</v>
      </c>
      <c r="CN60" s="514" t="str">
        <f>$AY60*Assembly!V$4+$AZ60*Assembly!V$5+$BA60*Assembly!V$6+$BB60*Assembly!V$7+$BC60*Assembly!V$8+$BD60*Assembly!V$9+$BE60*Assembly!V$10+$BF60*Assembly!V$11+$BG60*Assembly!V$12+$BH60*Assembly!V$13+$BI60*Assembly!V$14+$BJ60*Assembly!V$15+$BK60*Assembly!V$16+$BL60*Assembly!V$17+$BM60*Assembly!V$18+$BN60*Assembly!V$19+$BO60*Assembly!V$20+$BP60*Assembly!V$21+$BQ60*Assembly!V$22+$BR60*Assembly!V$23+$BS60*Assembly!V$24</f>
        <v>0</v>
      </c>
      <c r="CO60" s="514" t="str">
        <f>CE60*Refining!$F$3</f>
        <v>335</v>
      </c>
      <c r="CP60" s="514" t="str">
        <f>CF60*Refining!$F$4</f>
        <v>0</v>
      </c>
      <c r="CQ60" s="514" t="str">
        <f>CG60*Refining!$F$5</f>
        <v>0</v>
      </c>
      <c r="CR60" s="514" t="str">
        <f>CH60*Refining!$F$6</f>
        <v>0</v>
      </c>
      <c r="CS60" s="514" t="str">
        <f>CI60*Refining!$F$7</f>
        <v>0</v>
      </c>
      <c r="CT60" s="514" t="str">
        <f>CJ60*Refining!$F$8</f>
        <v>0</v>
      </c>
      <c r="CU60" s="514" t="str">
        <f>CK60*Refining!$F$9</f>
        <v>0</v>
      </c>
      <c r="CV60" s="514" t="str">
        <f>CL60*Refining!$F$10</f>
        <v>0</v>
      </c>
      <c r="CW60" s="514" t="str">
        <f>CM60*Refining!$F$11</f>
        <v>0</v>
      </c>
      <c r="CX60" s="514" t="str">
        <f>CN60*Refining!$F$12</f>
        <v>0</v>
      </c>
      <c r="CY60" s="408" t="str">
        <f t="shared" ref="CY60:DR60" si="242">IF(CE60 = 0, "", CE60)</f>
        <v>188</v>
      </c>
      <c r="CZ60" s="409" t="str">
        <f t="shared" si="242"/>
        <v/>
      </c>
      <c r="DA60" s="409" t="str">
        <f t="shared" si="242"/>
        <v/>
      </c>
      <c r="DB60" s="410" t="str">
        <f t="shared" si="242"/>
        <v/>
      </c>
      <c r="DC60" s="411" t="str">
        <f t="shared" si="242"/>
        <v/>
      </c>
      <c r="DD60" s="409" t="str">
        <f t="shared" si="242"/>
        <v/>
      </c>
      <c r="DE60" s="411" t="str">
        <f t="shared" si="242"/>
        <v/>
      </c>
      <c r="DF60" s="411" t="str">
        <f t="shared" si="242"/>
        <v/>
      </c>
      <c r="DG60" s="409" t="str">
        <f t="shared" si="242"/>
        <v/>
      </c>
      <c r="DH60" s="412" t="str">
        <f t="shared" si="242"/>
        <v/>
      </c>
      <c r="DI60" s="408" t="str">
        <f t="shared" si="242"/>
        <v>335</v>
      </c>
      <c r="DJ60" s="409" t="str">
        <f t="shared" si="242"/>
        <v/>
      </c>
      <c r="DK60" s="409" t="str">
        <f t="shared" si="242"/>
        <v/>
      </c>
      <c r="DL60" s="409" t="str">
        <f t="shared" si="242"/>
        <v/>
      </c>
      <c r="DM60" s="413" t="str">
        <f t="shared" si="242"/>
        <v/>
      </c>
      <c r="DN60" s="409" t="str">
        <f t="shared" si="242"/>
        <v/>
      </c>
      <c r="DO60" s="409" t="str">
        <f t="shared" si="242"/>
        <v/>
      </c>
      <c r="DP60" s="409" t="str">
        <f t="shared" si="242"/>
        <v/>
      </c>
      <c r="DQ60" s="409" t="str">
        <f t="shared" si="242"/>
        <v/>
      </c>
      <c r="DR60" s="412" t="str">
        <f t="shared" si="242"/>
        <v/>
      </c>
      <c r="DS60" s="414" t="str">
        <f t="shared" si="15"/>
        <v>188</v>
      </c>
      <c r="DT60" s="415" t="str">
        <f t="shared" si="16"/>
        <v>335</v>
      </c>
      <c r="DU60" s="401" t="str">
        <f>CY60*'Ores &amp; Ingots'!$C$3+CZ60*'Ores &amp; Ingots'!$C$4+DA60*'Ores &amp; Ingots'!$C$5+DB60*'Ores &amp; Ingots'!$C$6+DC60*'Ores &amp; Ingots'!$C$7+DD60*'Ores &amp; Ingots'!$C$8+DE60*'Ores &amp; Ingots'!$C$9+DF60*'Ores &amp; Ingots'!$C$10+DG60*'Ores &amp; Ingots'!$C$11+DH60*'Ores &amp; Ingots'!$C$12</f>
        <v>24</v>
      </c>
      <c r="DV60" s="401" t="str">
        <f>DI60*'Ores &amp; Ingots'!$B$3+DJ60*'Ores &amp; Ingots'!$B$4+DK60*'Ores &amp; Ingots'!$B$5+DL60*'Ores &amp; Ingots'!$B$6+DM60*'Ores &amp; Ingots'!$B$7+DN60*'Ores &amp; Ingots'!$B$8+DO60*'Ores &amp; Ingots'!$B$9+DP60*'Ores &amp; Ingots'!$B$10+DQ60*'Ores &amp; Ingots'!$B$11+DR60*'Ores &amp; Ingots'!$B$12</f>
        <v>124</v>
      </c>
      <c r="DW60" s="415" t="str">
        <f>CY60*Refining!$G$3+CZ60*Refining!$G$4+DA60*Refining!$G$5+DB60*Refining!$G$6+DC60*Refining!$G$7+DD60*Refining!$G$8+DE60*Refining!$G$9+DF60*Refining!$G$10+DG60*Refining!$G$11+DH60*Refining!$G$12</f>
        <v>13</v>
      </c>
      <c r="DX60" s="415" t="str">
        <f t="shared" si="17"/>
        <v>2,003</v>
      </c>
      <c r="DY60" s="416" t="str">
        <f t="shared" si="18"/>
        <v>0.0020</v>
      </c>
      <c r="DZ60" s="414" t="str">
        <f t="shared" si="19"/>
        <v>98</v>
      </c>
      <c r="EA60" s="413" t="str">
        <f t="shared" ref="EA60:EB60" si="243">DZ60/60</f>
        <v>1.6</v>
      </c>
      <c r="EB60" s="413" t="str">
        <f t="shared" si="243"/>
        <v>0.0</v>
      </c>
      <c r="EC60" s="417" t="str">
        <f t="shared" si="21"/>
        <v>0.00</v>
      </c>
      <c r="ED60" s="414" t="str">
        <f t="shared" si="22"/>
        <v>12,114</v>
      </c>
      <c r="EE60" s="413" t="str">
        <f t="shared" ref="EE60:EF60" si="244">ED60/1000</f>
        <v>12.1</v>
      </c>
      <c r="EF60" s="418" t="str">
        <f t="shared" si="244"/>
        <v>0.01</v>
      </c>
      <c r="EG60" s="419" t="str">
        <f t="shared" si="24"/>
        <v>0.0121</v>
      </c>
      <c r="EH60" s="225">
        <v>2624.0</v>
      </c>
    </row>
    <row r="61">
      <c r="A61" s="33"/>
      <c r="B61" s="226" t="s">
        <v>952</v>
      </c>
      <c r="C61" s="227" t="s">
        <v>886</v>
      </c>
      <c r="D61" s="227">
        <v>1.0</v>
      </c>
      <c r="E61" s="227">
        <v>1.0</v>
      </c>
      <c r="F61" s="227">
        <v>1.0</v>
      </c>
      <c r="G61" s="453" t="str">
        <f t="shared" si="5"/>
        <v>15.625</v>
      </c>
      <c r="H61" s="454">
        <v>3.0</v>
      </c>
      <c r="I61" s="454">
        <v>3.0</v>
      </c>
      <c r="J61" s="454" t="str">
        <f>H61/Main!$D$9</f>
        <v>3</v>
      </c>
      <c r="K61" s="454" t="str">
        <f>I61/Main!$D$10</f>
        <v>3</v>
      </c>
      <c r="L61" s="455" t="str">
        <f t="shared" si="6"/>
        <v>1.0</v>
      </c>
      <c r="M61" s="455">
        <v>1.0</v>
      </c>
      <c r="N61" s="456"/>
      <c r="O61" s="457">
        <v>60.0</v>
      </c>
      <c r="P61" s="456"/>
      <c r="Q61" s="457"/>
      <c r="R61" s="456"/>
      <c r="S61" s="458"/>
      <c r="T61" s="458"/>
      <c r="U61" s="456"/>
      <c r="V61" s="456"/>
      <c r="W61" s="458"/>
      <c r="X61" s="458"/>
      <c r="Y61" s="456"/>
      <c r="Z61" s="456"/>
      <c r="AA61" s="456"/>
      <c r="AB61" s="456"/>
      <c r="AC61" s="524" t="s">
        <v>913</v>
      </c>
      <c r="AD61" s="434">
        <v>0.0</v>
      </c>
      <c r="AE61" s="434">
        <v>0.0</v>
      </c>
      <c r="AF61" s="434">
        <v>0.0</v>
      </c>
      <c r="AG61" s="434">
        <v>0.0</v>
      </c>
      <c r="AH61" s="498">
        <v>1.0</v>
      </c>
      <c r="AI61" s="434">
        <v>0.0</v>
      </c>
      <c r="AJ61" s="434">
        <v>0.0</v>
      </c>
      <c r="AK61" s="434">
        <v>0.0</v>
      </c>
      <c r="AL61" s="434">
        <v>0.0</v>
      </c>
      <c r="AM61" s="434">
        <v>0.0</v>
      </c>
      <c r="AN61" s="434">
        <v>0.0</v>
      </c>
      <c r="AO61" s="434">
        <v>0.0</v>
      </c>
      <c r="AP61" s="434">
        <v>0.0</v>
      </c>
      <c r="AQ61" s="434">
        <v>0.0</v>
      </c>
      <c r="AR61" s="434">
        <v>0.0</v>
      </c>
      <c r="AS61" s="434">
        <v>0.0</v>
      </c>
      <c r="AT61" s="434">
        <v>0.0</v>
      </c>
      <c r="AU61" s="434">
        <v>0.0</v>
      </c>
      <c r="AV61" s="434">
        <v>0.0</v>
      </c>
      <c r="AW61" s="434">
        <v>0.0</v>
      </c>
      <c r="AX61" s="434">
        <v>0.0</v>
      </c>
      <c r="AY61" s="429" t="str">
        <f t="shared" ref="AY61:BS61" si="245">IF(AD61 = 0, "", AD61)</f>
        <v/>
      </c>
      <c r="AZ61" s="430" t="str">
        <f t="shared" si="245"/>
        <v/>
      </c>
      <c r="BA61" s="430" t="str">
        <f t="shared" si="245"/>
        <v/>
      </c>
      <c r="BB61" s="430" t="str">
        <f t="shared" si="245"/>
        <v/>
      </c>
      <c r="BC61" s="430" t="str">
        <f t="shared" si="245"/>
        <v>1</v>
      </c>
      <c r="BD61" s="430" t="str">
        <f t="shared" si="245"/>
        <v/>
      </c>
      <c r="BE61" s="430" t="str">
        <f t="shared" si="245"/>
        <v/>
      </c>
      <c r="BF61" s="430" t="str">
        <f t="shared" si="245"/>
        <v/>
      </c>
      <c r="BG61" s="430" t="str">
        <f t="shared" si="245"/>
        <v/>
      </c>
      <c r="BH61" s="430" t="str">
        <f t="shared" si="245"/>
        <v/>
      </c>
      <c r="BI61" s="430" t="str">
        <f t="shared" si="245"/>
        <v/>
      </c>
      <c r="BJ61" s="430" t="str">
        <f t="shared" si="245"/>
        <v/>
      </c>
      <c r="BK61" s="430" t="str">
        <f t="shared" si="245"/>
        <v/>
      </c>
      <c r="BL61" s="430" t="str">
        <f t="shared" si="245"/>
        <v/>
      </c>
      <c r="BM61" s="430" t="str">
        <f t="shared" si="245"/>
        <v/>
      </c>
      <c r="BN61" s="430" t="str">
        <f t="shared" si="245"/>
        <v/>
      </c>
      <c r="BO61" s="430" t="str">
        <f t="shared" si="245"/>
        <v/>
      </c>
      <c r="BP61" s="430" t="str">
        <f t="shared" si="245"/>
        <v/>
      </c>
      <c r="BQ61" s="430" t="str">
        <f t="shared" si="245"/>
        <v/>
      </c>
      <c r="BR61" s="430" t="str">
        <f t="shared" si="245"/>
        <v/>
      </c>
      <c r="BS61" s="432" t="str">
        <f t="shared" si="245"/>
        <v/>
      </c>
      <c r="BT61" s="433" t="str">
        <f>$AY61*Assembly!Y$4+$AZ61*Assembly!Y$5+$BA61*Assembly!Y$6+$BB61*Assembly!Y$7+$BC61*Assembly!Y$8+$BD61*Assembly!Y$9+$BE61*Assembly!Y$10+$BF61*Assembly!Y$11+$BG61*Assembly!Y$12+$BH61*Assembly!Y$13+$BI61*Assembly!Y$14+$BJ61*Assembly!Y$15+$BK61*Assembly!Y$16+$BL61*Assembly!Y$17+$BM61*Assembly!Y$18+$BN61*Assembly!Y$19+$BO61*Assembly!Y$20+$BP61*Assembly!Y$21+$BQ61*Assembly!Y$22+$BR61*Assembly!Y$23+$BS61*Assembly!Y$24</f>
        <v>8</v>
      </c>
      <c r="BU61" s="434" t="str">
        <f t="shared" si="8"/>
        <v>1</v>
      </c>
      <c r="BV61" s="434" t="str">
        <f>$AY61*Assembly!AC$4+$AZ61*Assembly!AC$5+$BA61*Assembly!AC$6+$BB61*Assembly!AC$7+$BC61*Assembly!AC$8+$BD61*Assembly!AC$9+$BE61*Assembly!AC$10+$BF61*Assembly!AC$11+$BG61*Assembly!AC$12+$BH61*Assembly!AC$13+$BI61*Assembly!AC$14+$BJ61*Assembly!AC$15+$BK61*Assembly!AC$16+$BL61*Assembly!AC$17+$BM61*Assembly!AC$18+$BN61*Assembly!AC$19+$BO61*Assembly!AC$20+$BP61*Assembly!AC$21+$BQ61*Assembly!AC$22+$BR61*Assembly!AC$23+$BS61*Assembly!AC$24</f>
        <v>30</v>
      </c>
      <c r="BW61" s="435" t="str">
        <f t="shared" si="9"/>
        <v>3.75</v>
      </c>
      <c r="BX61" s="436" t="str">
        <f t="shared" si="10"/>
        <v>2</v>
      </c>
      <c r="BY61" s="437" t="str">
        <f t="shared" si="11"/>
        <v>58.6</v>
      </c>
      <c r="BZ61" s="438"/>
      <c r="CA61" s="434" t="str">
        <f>$AY61*Assembly!X$4+$AZ61*Assembly!X$5+$BA61*Assembly!X$6+$BB61*Assembly!X$7+$BC61*Assembly!X$8+$BD61*Assembly!X$9+$BE61*Assembly!X$10+$BF61*Assembly!X$11+$BG61*Assembly!X$12+$BH61*Assembly!X$13+$BI61*Assembly!X$14+$BJ61*Assembly!X$15+$BK61*Assembly!X$16+$BL61*Assembly!X$17+$BM61*Assembly!X$18+$BN61*Assembly!X$19+$BO61*Assembly!X$20+$BP61*Assembly!X$21+$BQ61*Assembly!X$22+$BR61*Assembly!X$23+$BS61*Assembly!X$24</f>
        <v>4</v>
      </c>
      <c r="CB61" s="434" t="str">
        <f t="shared" si="12"/>
        <v>622</v>
      </c>
      <c r="CC61" s="439" t="str">
        <f t="shared" si="13"/>
        <v>0.0006</v>
      </c>
      <c r="CD61" s="440" t="str">
        <f>$AY61*Assembly!AB$4+$AZ61*Assembly!AB$5+$BA61*Assembly!AB$6+$BB61*Assembly!AB$7+$BC61*Assembly!AB$8+$BD61*Assembly!AB$9+$BE61*Assembly!AB$10+$BF61*Assembly!AB$11+$BG61*Assembly!AB$12+$BH61*Assembly!AB$13+$BI61*Assembly!AB$14+$BJ61*Assembly!AB$15+$BK61*Assembly!AB$16+$BL61*Assembly!AB$17+$BM61*Assembly!AB$18+$BN61*Assembly!AB$19+$BO61*Assembly!AB$20+$BP61*Assembly!AB$21+$BQ61*Assembly!AB$22+$BR61*Assembly!AB$23+$BS61*Assembly!AB$24</f>
        <v>2</v>
      </c>
      <c r="CE61" s="457" t="str">
        <f>$AY61*Assembly!M$4+$AZ61*Assembly!M$5+$BA61*Assembly!M$6+$BB61*Assembly!M$7+$BC61*Assembly!M$8+$BD61*Assembly!M$9+$BE61*Assembly!M$10+$BF61*Assembly!M$11+$BG61*Assembly!M$12+$BH61*Assembly!M$13+$BI61*Assembly!M$14+$BJ61*Assembly!M$15+$BK61*Assembly!M$16+$BL61*Assembly!M$17+$BM61*Assembly!M$18+$BN61*Assembly!M$19+$BO61*Assembly!M$20+$BP61*Assembly!M$21+$BQ61*Assembly!M$22+$BR61*Assembly!M$23+$BS61*Assembly!M$24</f>
        <v>10</v>
      </c>
      <c r="CF61" s="457" t="str">
        <f>$AY61*Assembly!N$4+$AZ61*Assembly!N$5+$BA61*Assembly!N$6+$BB61*Assembly!N$7+$BC61*Assembly!N$8+$BD61*Assembly!N$9+$BE61*Assembly!N$10+$BF61*Assembly!N$11+$BG61*Assembly!N$12+$BH61*Assembly!N$13+$BI61*Assembly!N$14+$BJ61*Assembly!N$15+$BK61*Assembly!N$16+$BL61*Assembly!N$17+$BM61*Assembly!N$18+$BN61*Assembly!N$19+$BO61*Assembly!N$20+$BP61*Assembly!N$21+$BQ61*Assembly!N$22+$BR61*Assembly!N$23+$BS61*Assembly!N$24</f>
        <v>0</v>
      </c>
      <c r="CG61" s="457" t="str">
        <f>$AY61*Assembly!O$4+$AZ61*Assembly!O$5+$BA61*Assembly!O$6+$BB61*Assembly!O$7+$BC61*Assembly!O$8+$BD61*Assembly!O$9+$BE61*Assembly!O$10+$BF61*Assembly!O$11+$BG61*Assembly!O$12+$BH61*Assembly!O$13+$BI61*Assembly!O$14+$BJ61*Assembly!O$15+$BK61*Assembly!O$16+$BL61*Assembly!O$17+$BM61*Assembly!O$18+$BN61*Assembly!O$19+$BO61*Assembly!O$20+$BP61*Assembly!O$21+$BQ61*Assembly!O$22+$BR61*Assembly!O$23+$BS61*Assembly!O$24</f>
        <v>0</v>
      </c>
      <c r="CH61" s="454" t="str">
        <f>$AY61*Assembly!P$4+$AZ61*Assembly!P$5+$BA61*Assembly!P$6+$BB61*Assembly!P$7+$BC61*Assembly!P$8+$BD61*Assembly!P$9+$BE61*Assembly!P$10+$BF61*Assembly!P$11+$BG61*Assembly!P$12+$BH61*Assembly!P$13+$BI61*Assembly!P$14+$BJ61*Assembly!P$15+$BK61*Assembly!P$16+$BL61*Assembly!P$17+$BM61*Assembly!P$18+$BN61*Assembly!P$19+$BO61*Assembly!P$20+$BP61*Assembly!P$21+$BQ61*Assembly!P$22+$BR61*Assembly!P$23+$BS61*Assembly!P$24</f>
        <v>0</v>
      </c>
      <c r="CI61" s="454" t="str">
        <f>$AY61*Assembly!Q$4+$AZ61*Assembly!Q$5+$BA61*Assembly!Q$6+$BB61*Assembly!Q$7+$BC61*Assembly!Q$8+$BD61*Assembly!Q$9+$BE61*Assembly!Q$10+$BF61*Assembly!Q$11+$BG61*Assembly!Q$12+$BH61*Assembly!Q$13+$BI61*Assembly!Q$14+$BJ61*Assembly!Q$15+$BK61*Assembly!Q$16+$BL61*Assembly!Q$17+$BM61*Assembly!Q$18+$BN61*Assembly!Q$19+$BO61*Assembly!Q$20+$BP61*Assembly!Q$21+$BQ61*Assembly!Q$22+$BR61*Assembly!Q$23+$BS61*Assembly!Q$24</f>
        <v>0</v>
      </c>
      <c r="CJ61" s="457" t="str">
        <f>$AY61*Assembly!R$4+$AZ61*Assembly!R$5+$BA61*Assembly!R$6+$BB61*Assembly!R$7+$BC61*Assembly!R$8+$BD61*Assembly!R$9+$BE61*Assembly!R$10+$BF61*Assembly!R$11+$BG61*Assembly!R$12+$BH61*Assembly!R$13+$BI61*Assembly!R$14+$BJ61*Assembly!R$15+$BK61*Assembly!R$16+$BL61*Assembly!R$17+$BM61*Assembly!R$18+$BN61*Assembly!R$19+$BO61*Assembly!R$20+$BP61*Assembly!R$21+$BQ61*Assembly!R$22+$BR61*Assembly!R$23+$BS61*Assembly!R$24</f>
        <v>0</v>
      </c>
      <c r="CK61" s="454" t="str">
        <f>$AY61*Assembly!S$4+$AZ61*Assembly!S$5+$BA61*Assembly!S$6+$BB61*Assembly!S$7+$BC61*Assembly!S$8+$BD61*Assembly!S$9+$BE61*Assembly!S$10+$BF61*Assembly!S$11+$BG61*Assembly!S$12+$BH61*Assembly!S$13+$BI61*Assembly!S$14+$BJ61*Assembly!S$15+$BK61*Assembly!S$16+$BL61*Assembly!S$17+$BM61*Assembly!S$18+$BN61*Assembly!S$19+$BO61*Assembly!S$20+$BP61*Assembly!S$21+$BQ61*Assembly!S$22+$BR61*Assembly!S$23+$BS61*Assembly!S$24</f>
        <v>0</v>
      </c>
      <c r="CL61" s="454" t="str">
        <f>$AY61*Assembly!T$4+$AZ61*Assembly!T$5+$BA61*Assembly!T$6+$BB61*Assembly!T$7+$BC61*Assembly!T$8+$BD61*Assembly!T$9+$BE61*Assembly!T$10+$BF61*Assembly!T$11+$BG61*Assembly!T$12+$BH61*Assembly!T$13+$BI61*Assembly!T$14+$BJ61*Assembly!T$15+$BK61*Assembly!T$16+$BL61*Assembly!T$17+$BM61*Assembly!T$18+$BN61*Assembly!T$19+$BO61*Assembly!T$20+$BP61*Assembly!T$21+$BQ61*Assembly!T$22+$BR61*Assembly!T$23+$BS61*Assembly!T$24</f>
        <v>0</v>
      </c>
      <c r="CM61" s="454" t="str">
        <f>$AY61*Assembly!U$4+$AZ61*Assembly!U$5+$BA61*Assembly!U$6+$BB61*Assembly!U$7+$BC61*Assembly!U$8+$BD61*Assembly!U$9+$BE61*Assembly!U$10+$BF61*Assembly!U$11+$BG61*Assembly!U$12+$BH61*Assembly!U$13+$BI61*Assembly!U$14+$BJ61*Assembly!U$15+$BK61*Assembly!U$16+$BL61*Assembly!U$17+$BM61*Assembly!U$18+$BN61*Assembly!U$19+$BO61*Assembly!U$20+$BP61*Assembly!U$21+$BQ61*Assembly!U$22+$BR61*Assembly!U$23+$BS61*Assembly!U$24</f>
        <v>0</v>
      </c>
      <c r="CN61" s="457" t="str">
        <f>$AY61*Assembly!V$4+$AZ61*Assembly!V$5+$BA61*Assembly!V$6+$BB61*Assembly!V$7+$BC61*Assembly!V$8+$BD61*Assembly!V$9+$BE61*Assembly!V$10+$BF61*Assembly!V$11+$BG61*Assembly!V$12+$BH61*Assembly!V$13+$BI61*Assembly!V$14+$BJ61*Assembly!V$15+$BK61*Assembly!V$16+$BL61*Assembly!V$17+$BM61*Assembly!V$18+$BN61*Assembly!V$19+$BO61*Assembly!V$20+$BP61*Assembly!V$21+$BQ61*Assembly!V$22+$BR61*Assembly!V$23+$BS61*Assembly!V$24</f>
        <v>0</v>
      </c>
      <c r="CO61" s="457" t="str">
        <f>CE61*Refining!$F$3</f>
        <v>18</v>
      </c>
      <c r="CP61" s="457" t="str">
        <f>CF61*Refining!$F$4</f>
        <v>0</v>
      </c>
      <c r="CQ61" s="457" t="str">
        <f>CG61*Refining!$F$5</f>
        <v>0</v>
      </c>
      <c r="CR61" s="457" t="str">
        <f>CH61*Refining!$F$6</f>
        <v>0</v>
      </c>
      <c r="CS61" s="457" t="str">
        <f>CI61*Refining!$F$7</f>
        <v>0</v>
      </c>
      <c r="CT61" s="457" t="str">
        <f>CJ61*Refining!$F$8</f>
        <v>0</v>
      </c>
      <c r="CU61" s="457" t="str">
        <f>CK61*Refining!$F$9</f>
        <v>0</v>
      </c>
      <c r="CV61" s="457" t="str">
        <f>CL61*Refining!$F$10</f>
        <v>0</v>
      </c>
      <c r="CW61" s="457" t="str">
        <f>CM61*Refining!$F$11</f>
        <v>0</v>
      </c>
      <c r="CX61" s="457" t="str">
        <f>CN61*Refining!$F$12</f>
        <v>0</v>
      </c>
      <c r="CY61" s="441" t="str">
        <f t="shared" ref="CY61:DR61" si="246">IF(CE61 = 0, "", CE61)</f>
        <v>10</v>
      </c>
      <c r="CZ61" s="442" t="str">
        <f t="shared" si="246"/>
        <v/>
      </c>
      <c r="DA61" s="442" t="str">
        <f t="shared" si="246"/>
        <v/>
      </c>
      <c r="DB61" s="443" t="str">
        <f t="shared" si="246"/>
        <v/>
      </c>
      <c r="DC61" s="444" t="str">
        <f t="shared" si="246"/>
        <v/>
      </c>
      <c r="DD61" s="442" t="str">
        <f t="shared" si="246"/>
        <v/>
      </c>
      <c r="DE61" s="444" t="str">
        <f t="shared" si="246"/>
        <v/>
      </c>
      <c r="DF61" s="444" t="str">
        <f t="shared" si="246"/>
        <v/>
      </c>
      <c r="DG61" s="442" t="str">
        <f t="shared" si="246"/>
        <v/>
      </c>
      <c r="DH61" s="445" t="str">
        <f t="shared" si="246"/>
        <v/>
      </c>
      <c r="DI61" s="441" t="str">
        <f t="shared" si="246"/>
        <v>18</v>
      </c>
      <c r="DJ61" s="442" t="str">
        <f t="shared" si="246"/>
        <v/>
      </c>
      <c r="DK61" s="442" t="str">
        <f t="shared" si="246"/>
        <v/>
      </c>
      <c r="DL61" s="442" t="str">
        <f t="shared" si="246"/>
        <v/>
      </c>
      <c r="DM61" s="446" t="str">
        <f t="shared" si="246"/>
        <v/>
      </c>
      <c r="DN61" s="442" t="str">
        <f t="shared" si="246"/>
        <v/>
      </c>
      <c r="DO61" s="442" t="str">
        <f t="shared" si="246"/>
        <v/>
      </c>
      <c r="DP61" s="442" t="str">
        <f t="shared" si="246"/>
        <v/>
      </c>
      <c r="DQ61" s="442" t="str">
        <f t="shared" si="246"/>
        <v/>
      </c>
      <c r="DR61" s="445" t="str">
        <f t="shared" si="246"/>
        <v/>
      </c>
      <c r="DS61" s="447" t="str">
        <f t="shared" si="15"/>
        <v>10</v>
      </c>
      <c r="DT61" s="448" t="str">
        <f t="shared" si="16"/>
        <v>18</v>
      </c>
      <c r="DU61" s="434" t="str">
        <f>CY61*'Ores &amp; Ingots'!$C$3+CZ61*'Ores &amp; Ingots'!$C$4+DA61*'Ores &amp; Ingots'!$C$5+DB61*'Ores &amp; Ingots'!$C$6+DC61*'Ores &amp; Ingots'!$C$7+DD61*'Ores &amp; Ingots'!$C$8+DE61*'Ores &amp; Ingots'!$C$9+DF61*'Ores &amp; Ingots'!$C$10+DG61*'Ores &amp; Ingots'!$C$11+DH61*'Ores &amp; Ingots'!$C$12</f>
        <v>1</v>
      </c>
      <c r="DV61" s="434" t="str">
        <f>DI61*'Ores &amp; Ingots'!$B$3+DJ61*'Ores &amp; Ingots'!$B$4+DK61*'Ores &amp; Ingots'!$B$5+DL61*'Ores &amp; Ingots'!$B$6+DM61*'Ores &amp; Ingots'!$B$7+DN61*'Ores &amp; Ingots'!$B$8+DO61*'Ores &amp; Ingots'!$B$9+DP61*'Ores &amp; Ingots'!$B$10+DQ61*'Ores &amp; Ingots'!$B$11+DR61*'Ores &amp; Ingots'!$B$12</f>
        <v>7</v>
      </c>
      <c r="DW61" s="448" t="str">
        <f>CY61*Refining!$G$3+CZ61*Refining!$G$4+DA61*Refining!$G$5+DB61*Refining!$G$6+DC61*Refining!$G$7+DD61*Refining!$G$8+DE61*Refining!$G$9+DF61*Refining!$G$10+DG61*Refining!$G$11+DH61*Refining!$G$12</f>
        <v>1</v>
      </c>
      <c r="DX61" s="448" t="str">
        <f t="shared" si="17"/>
        <v>107</v>
      </c>
      <c r="DY61" s="449" t="str">
        <f t="shared" si="18"/>
        <v>0.0001</v>
      </c>
      <c r="DZ61" s="447" t="str">
        <f t="shared" si="19"/>
        <v>8</v>
      </c>
      <c r="EA61" s="446" t="str">
        <f t="shared" ref="EA61:EB61" si="247">DZ61/60</f>
        <v>0.1</v>
      </c>
      <c r="EB61" s="446" t="str">
        <f t="shared" si="247"/>
        <v>0.0</v>
      </c>
      <c r="EC61" s="450" t="str">
        <f t="shared" si="21"/>
        <v>0.00</v>
      </c>
      <c r="ED61" s="447" t="str">
        <f t="shared" si="22"/>
        <v>729</v>
      </c>
      <c r="EE61" s="446" t="str">
        <f t="shared" ref="EE61:EF61" si="248">ED61/1000</f>
        <v>0.7</v>
      </c>
      <c r="EF61" s="451" t="str">
        <f t="shared" si="248"/>
        <v>0.00</v>
      </c>
      <c r="EG61" s="452" t="str">
        <f t="shared" si="24"/>
        <v>0.0007</v>
      </c>
      <c r="EH61" s="225">
        <v>324.0</v>
      </c>
    </row>
    <row r="62">
      <c r="A62" s="33"/>
      <c r="B62" s="226" t="s">
        <v>953</v>
      </c>
      <c r="C62" s="227" t="s">
        <v>886</v>
      </c>
      <c r="D62" s="227">
        <v>1.0</v>
      </c>
      <c r="E62" s="227">
        <v>1.0</v>
      </c>
      <c r="F62" s="227">
        <v>1.0</v>
      </c>
      <c r="G62" s="420" t="str">
        <f t="shared" si="5"/>
        <v>15.625</v>
      </c>
      <c r="H62" s="421">
        <v>8.0</v>
      </c>
      <c r="I62" s="421">
        <v>8.0</v>
      </c>
      <c r="J62" s="421" t="str">
        <f>H62/Main!$D$9</f>
        <v>8</v>
      </c>
      <c r="K62" s="421" t="str">
        <f>I62/Main!$D$10</f>
        <v>8</v>
      </c>
      <c r="L62" s="422" t="str">
        <f t="shared" si="6"/>
        <v>1.0</v>
      </c>
      <c r="M62" s="422">
        <v>1.0</v>
      </c>
      <c r="N62" s="423"/>
      <c r="O62" s="423"/>
      <c r="P62" s="423"/>
      <c r="Q62" s="424"/>
      <c r="R62" s="423"/>
      <c r="S62" s="425"/>
      <c r="T62" s="425"/>
      <c r="U62" s="423"/>
      <c r="V62" s="423"/>
      <c r="W62" s="425"/>
      <c r="X62" s="425"/>
      <c r="Y62" s="423"/>
      <c r="Z62" s="423"/>
      <c r="AA62" s="423"/>
      <c r="AB62" s="423"/>
      <c r="AC62" s="523" t="s">
        <v>913</v>
      </c>
      <c r="AD62" s="434">
        <v>0.0</v>
      </c>
      <c r="AE62" s="434">
        <v>25.0</v>
      </c>
      <c r="AF62" s="434">
        <v>4.0</v>
      </c>
      <c r="AG62" s="434">
        <v>0.0</v>
      </c>
      <c r="AH62" s="498">
        <v>10.0</v>
      </c>
      <c r="AI62" s="434">
        <v>0.0</v>
      </c>
      <c r="AJ62" s="434">
        <v>0.0</v>
      </c>
      <c r="AK62" s="434">
        <v>0.0</v>
      </c>
      <c r="AL62" s="434">
        <v>0.0</v>
      </c>
      <c r="AM62" s="434">
        <v>0.0</v>
      </c>
      <c r="AN62" s="434">
        <v>0.0</v>
      </c>
      <c r="AO62" s="434">
        <v>0.0</v>
      </c>
      <c r="AP62" s="434">
        <v>0.0</v>
      </c>
      <c r="AQ62" s="434">
        <v>0.0</v>
      </c>
      <c r="AR62" s="434">
        <v>0.0</v>
      </c>
      <c r="AS62" s="434">
        <v>0.0</v>
      </c>
      <c r="AT62" s="434">
        <v>0.0</v>
      </c>
      <c r="AU62" s="434">
        <v>0.0</v>
      </c>
      <c r="AV62" s="434">
        <v>0.0</v>
      </c>
      <c r="AW62" s="434">
        <v>0.0</v>
      </c>
      <c r="AX62" s="434">
        <v>0.0</v>
      </c>
      <c r="AY62" s="429" t="str">
        <f t="shared" ref="AY62:BS62" si="249">IF(AD62 = 0, "", AD62)</f>
        <v/>
      </c>
      <c r="AZ62" s="430" t="str">
        <f t="shared" si="249"/>
        <v>25</v>
      </c>
      <c r="BA62" s="430" t="str">
        <f t="shared" si="249"/>
        <v>4</v>
      </c>
      <c r="BB62" s="430" t="str">
        <f t="shared" si="249"/>
        <v/>
      </c>
      <c r="BC62" s="431" t="str">
        <f t="shared" si="249"/>
        <v>10</v>
      </c>
      <c r="BD62" s="430" t="str">
        <f t="shared" si="249"/>
        <v/>
      </c>
      <c r="BE62" s="430" t="str">
        <f t="shared" si="249"/>
        <v/>
      </c>
      <c r="BF62" s="430" t="str">
        <f t="shared" si="249"/>
        <v/>
      </c>
      <c r="BG62" s="430" t="str">
        <f t="shared" si="249"/>
        <v/>
      </c>
      <c r="BH62" s="430" t="str">
        <f t="shared" si="249"/>
        <v/>
      </c>
      <c r="BI62" s="430" t="str">
        <f t="shared" si="249"/>
        <v/>
      </c>
      <c r="BJ62" s="430" t="str">
        <f t="shared" si="249"/>
        <v/>
      </c>
      <c r="BK62" s="430" t="str">
        <f t="shared" si="249"/>
        <v/>
      </c>
      <c r="BL62" s="430" t="str">
        <f t="shared" si="249"/>
        <v/>
      </c>
      <c r="BM62" s="430" t="str">
        <f t="shared" si="249"/>
        <v/>
      </c>
      <c r="BN62" s="430" t="str">
        <f t="shared" si="249"/>
        <v/>
      </c>
      <c r="BO62" s="430" t="str">
        <f t="shared" si="249"/>
        <v/>
      </c>
      <c r="BP62" s="430" t="str">
        <f t="shared" si="249"/>
        <v/>
      </c>
      <c r="BQ62" s="430" t="str">
        <f t="shared" si="249"/>
        <v/>
      </c>
      <c r="BR62" s="430" t="str">
        <f t="shared" si="249"/>
        <v/>
      </c>
      <c r="BS62" s="432" t="str">
        <f t="shared" si="249"/>
        <v/>
      </c>
      <c r="BT62" s="433" t="str">
        <f>$AY62*Assembly!Y$4+$AZ62*Assembly!Y$5+$BA62*Assembly!Y$6+$BB62*Assembly!Y$7+$BC62*Assembly!Y$8+$BD62*Assembly!Y$9+$BE62*Assembly!Y$10+$BF62*Assembly!Y$11+$BG62*Assembly!Y$12+$BH62*Assembly!Y$13+$BI62*Assembly!Y$14+$BJ62*Assembly!Y$15+$BK62*Assembly!Y$16+$BL62*Assembly!Y$17+$BM62*Assembly!Y$18+$BN62*Assembly!Y$19+$BO62*Assembly!Y$20+$BP62*Assembly!Y$21+$BQ62*Assembly!Y$22+$BR62*Assembly!Y$23+$BS62*Assembly!Y$24</f>
        <v>171</v>
      </c>
      <c r="BU62" s="434" t="str">
        <f t="shared" si="8"/>
        <v>11</v>
      </c>
      <c r="BV62" s="434" t="str">
        <f>$AY62*Assembly!AC$4+$AZ62*Assembly!AC$5+$BA62*Assembly!AC$6+$BB62*Assembly!AC$7+$BC62*Assembly!AC$8+$BD62*Assembly!AC$9+$BE62*Assembly!AC$10+$BF62*Assembly!AC$11+$BG62*Assembly!AC$12+$BH62*Assembly!AC$13+$BI62*Assembly!AC$14+$BJ62*Assembly!AC$15+$BK62*Assembly!AC$16+$BL62*Assembly!AC$17+$BM62*Assembly!AC$18+$BN62*Assembly!AC$19+$BO62*Assembly!AC$20+$BP62*Assembly!AC$21+$BQ62*Assembly!AC$22+$BR62*Assembly!AC$23+$BS62*Assembly!AC$24</f>
        <v>735</v>
      </c>
      <c r="BW62" s="435" t="str">
        <f t="shared" si="9"/>
        <v>4.30</v>
      </c>
      <c r="BX62" s="436" t="str">
        <f t="shared" si="10"/>
        <v>47</v>
      </c>
      <c r="BY62" s="437" t="str">
        <f t="shared" si="11"/>
        <v>67.2</v>
      </c>
      <c r="BZ62" s="438"/>
      <c r="CA62" s="434" t="str">
        <f>$AY62*Assembly!X$4+$AZ62*Assembly!X$5+$BA62*Assembly!X$6+$BB62*Assembly!X$7+$BC62*Assembly!X$8+$BD62*Assembly!X$9+$BE62*Assembly!X$10+$BF62*Assembly!X$11+$BG62*Assembly!X$12+$BH62*Assembly!X$13+$BI62*Assembly!X$14+$BJ62*Assembly!X$15+$BK62*Assembly!X$16+$BL62*Assembly!X$17+$BM62*Assembly!X$18+$BN62*Assembly!X$19+$BO62*Assembly!X$20+$BP62*Assembly!X$21+$BQ62*Assembly!X$22+$BR62*Assembly!X$23+$BS62*Assembly!X$24</f>
        <v>69</v>
      </c>
      <c r="CB62" s="434" t="str">
        <f t="shared" si="12"/>
        <v>10,733</v>
      </c>
      <c r="CC62" s="439" t="str">
        <f t="shared" si="13"/>
        <v>0.0107</v>
      </c>
      <c r="CD62" s="440" t="str">
        <f>$AY62*Assembly!AB$4+$AZ62*Assembly!AB$5+$BA62*Assembly!AB$6+$BB62*Assembly!AB$7+$BC62*Assembly!AB$8+$BD62*Assembly!AB$9+$BE62*Assembly!AB$10+$BF62*Assembly!AB$11+$BG62*Assembly!AB$12+$BH62*Assembly!AB$13+$BI62*Assembly!AB$14+$BJ62*Assembly!AB$15+$BK62*Assembly!AB$16+$BL62*Assembly!AB$17+$BM62*Assembly!AB$18+$BN62*Assembly!AB$19+$BO62*Assembly!AB$20+$BP62*Assembly!AB$21+$BQ62*Assembly!AB$22+$BR62*Assembly!AB$23+$BS62*Assembly!AB$24</f>
        <v>153</v>
      </c>
      <c r="CE62" s="424" t="str">
        <f>$AY62*Assembly!M$4+$AZ62*Assembly!M$5+$BA62*Assembly!M$6+$BB62*Assembly!M$7+$BC62*Assembly!M$8+$BD62*Assembly!M$9+$BE62*Assembly!M$10+$BF62*Assembly!M$11+$BG62*Assembly!M$12+$BH62*Assembly!M$13+$BI62*Assembly!M$14+$BJ62*Assembly!M$15+$BK62*Assembly!M$16+$BL62*Assembly!M$17+$BM62*Assembly!M$18+$BN62*Assembly!M$19+$BO62*Assembly!M$20+$BP62*Assembly!M$21+$BQ62*Assembly!M$22+$BR62*Assembly!M$23+$BS62*Assembly!M$24</f>
        <v>208</v>
      </c>
      <c r="CF62" s="424" t="str">
        <f>$AY62*Assembly!N$4+$AZ62*Assembly!N$5+$BA62*Assembly!N$6+$BB62*Assembly!N$7+$BC62*Assembly!N$8+$BD62*Assembly!N$9+$BE62*Assembly!N$10+$BF62*Assembly!N$11+$BG62*Assembly!N$12+$BH62*Assembly!N$13+$BI62*Assembly!N$14+$BJ62*Assembly!N$15+$BK62*Assembly!N$16+$BL62*Assembly!N$17+$BM62*Assembly!N$18+$BN62*Assembly!N$19+$BO62*Assembly!N$20+$BP62*Assembly!N$21+$BQ62*Assembly!N$22+$BR62*Assembly!N$23+$BS62*Assembly!N$24</f>
        <v>0</v>
      </c>
      <c r="CG62" s="424" t="str">
        <f>$AY62*Assembly!O$4+$AZ62*Assembly!O$5+$BA62*Assembly!O$6+$BB62*Assembly!O$7+$BC62*Assembly!O$8+$BD62*Assembly!O$9+$BE62*Assembly!O$10+$BF62*Assembly!O$11+$BG62*Assembly!O$12+$BH62*Assembly!O$13+$BI62*Assembly!O$14+$BJ62*Assembly!O$15+$BK62*Assembly!O$16+$BL62*Assembly!O$17+$BM62*Assembly!O$18+$BN62*Assembly!O$19+$BO62*Assembly!O$20+$BP62*Assembly!O$21+$BQ62*Assembly!O$22+$BR62*Assembly!O$23+$BS62*Assembly!O$24</f>
        <v>0</v>
      </c>
      <c r="CH62" s="421" t="str">
        <f>$AY62*Assembly!P$4+$AZ62*Assembly!P$5+$BA62*Assembly!P$6+$BB62*Assembly!P$7+$BC62*Assembly!P$8+$BD62*Assembly!P$9+$BE62*Assembly!P$10+$BF62*Assembly!P$11+$BG62*Assembly!P$12+$BH62*Assembly!P$13+$BI62*Assembly!P$14+$BJ62*Assembly!P$15+$BK62*Assembly!P$16+$BL62*Assembly!P$17+$BM62*Assembly!P$18+$BN62*Assembly!P$19+$BO62*Assembly!P$20+$BP62*Assembly!P$21+$BQ62*Assembly!P$22+$BR62*Assembly!P$23+$BS62*Assembly!P$24</f>
        <v>0</v>
      </c>
      <c r="CI62" s="421" t="str">
        <f>$AY62*Assembly!Q$4+$AZ62*Assembly!Q$5+$BA62*Assembly!Q$6+$BB62*Assembly!Q$7+$BC62*Assembly!Q$8+$BD62*Assembly!Q$9+$BE62*Assembly!Q$10+$BF62*Assembly!Q$11+$BG62*Assembly!Q$12+$BH62*Assembly!Q$13+$BI62*Assembly!Q$14+$BJ62*Assembly!Q$15+$BK62*Assembly!Q$16+$BL62*Assembly!Q$17+$BM62*Assembly!Q$18+$BN62*Assembly!Q$19+$BO62*Assembly!Q$20+$BP62*Assembly!Q$21+$BQ62*Assembly!Q$22+$BR62*Assembly!Q$23+$BS62*Assembly!Q$24</f>
        <v>0</v>
      </c>
      <c r="CJ62" s="424" t="str">
        <f>$AY62*Assembly!R$4+$AZ62*Assembly!R$5+$BA62*Assembly!R$6+$BB62*Assembly!R$7+$BC62*Assembly!R$8+$BD62*Assembly!R$9+$BE62*Assembly!R$10+$BF62*Assembly!R$11+$BG62*Assembly!R$12+$BH62*Assembly!R$13+$BI62*Assembly!R$14+$BJ62*Assembly!R$15+$BK62*Assembly!R$16+$BL62*Assembly!R$17+$BM62*Assembly!R$18+$BN62*Assembly!R$19+$BO62*Assembly!R$20+$BP62*Assembly!R$21+$BQ62*Assembly!R$22+$BR62*Assembly!R$23+$BS62*Assembly!R$24</f>
        <v>0</v>
      </c>
      <c r="CK62" s="421" t="str">
        <f>$AY62*Assembly!S$4+$AZ62*Assembly!S$5+$BA62*Assembly!S$6+$BB62*Assembly!S$7+$BC62*Assembly!S$8+$BD62*Assembly!S$9+$BE62*Assembly!S$10+$BF62*Assembly!S$11+$BG62*Assembly!S$12+$BH62*Assembly!S$13+$BI62*Assembly!S$14+$BJ62*Assembly!S$15+$BK62*Assembly!S$16+$BL62*Assembly!S$17+$BM62*Assembly!S$18+$BN62*Assembly!S$19+$BO62*Assembly!S$20+$BP62*Assembly!S$21+$BQ62*Assembly!S$22+$BR62*Assembly!S$23+$BS62*Assembly!S$24</f>
        <v>0</v>
      </c>
      <c r="CL62" s="421" t="str">
        <f>$AY62*Assembly!T$4+$AZ62*Assembly!T$5+$BA62*Assembly!T$6+$BB62*Assembly!T$7+$BC62*Assembly!T$8+$BD62*Assembly!T$9+$BE62*Assembly!T$10+$BF62*Assembly!T$11+$BG62*Assembly!T$12+$BH62*Assembly!T$13+$BI62*Assembly!T$14+$BJ62*Assembly!T$15+$BK62*Assembly!T$16+$BL62*Assembly!T$17+$BM62*Assembly!T$18+$BN62*Assembly!T$19+$BO62*Assembly!T$20+$BP62*Assembly!T$21+$BQ62*Assembly!T$22+$BR62*Assembly!T$23+$BS62*Assembly!T$24</f>
        <v>0</v>
      </c>
      <c r="CM62" s="421" t="str">
        <f>$AY62*Assembly!U$4+$AZ62*Assembly!U$5+$BA62*Assembly!U$6+$BB62*Assembly!U$7+$BC62*Assembly!U$8+$BD62*Assembly!U$9+$BE62*Assembly!U$10+$BF62*Assembly!U$11+$BG62*Assembly!U$12+$BH62*Assembly!U$13+$BI62*Assembly!U$14+$BJ62*Assembly!U$15+$BK62*Assembly!U$16+$BL62*Assembly!U$17+$BM62*Assembly!U$18+$BN62*Assembly!U$19+$BO62*Assembly!U$20+$BP62*Assembly!U$21+$BQ62*Assembly!U$22+$BR62*Assembly!U$23+$BS62*Assembly!U$24</f>
        <v>0</v>
      </c>
      <c r="CN62" s="424" t="str">
        <f>$AY62*Assembly!V$4+$AZ62*Assembly!V$5+$BA62*Assembly!V$6+$BB62*Assembly!V$7+$BC62*Assembly!V$8+$BD62*Assembly!V$9+$BE62*Assembly!V$10+$BF62*Assembly!V$11+$BG62*Assembly!V$12+$BH62*Assembly!V$13+$BI62*Assembly!V$14+$BJ62*Assembly!V$15+$BK62*Assembly!V$16+$BL62*Assembly!V$17+$BM62*Assembly!V$18+$BN62*Assembly!V$19+$BO62*Assembly!V$20+$BP62*Assembly!V$21+$BQ62*Assembly!V$22+$BR62*Assembly!V$23+$BS62*Assembly!V$24</f>
        <v>0</v>
      </c>
      <c r="CO62" s="424" t="str">
        <f>CE62*Refining!$F$3</f>
        <v>371</v>
      </c>
      <c r="CP62" s="424" t="str">
        <f>CF62*Refining!$F$4</f>
        <v>0</v>
      </c>
      <c r="CQ62" s="424" t="str">
        <f>CG62*Refining!$F$5</f>
        <v>0</v>
      </c>
      <c r="CR62" s="424" t="str">
        <f>CH62*Refining!$F$6</f>
        <v>0</v>
      </c>
      <c r="CS62" s="424" t="str">
        <f>CI62*Refining!$F$7</f>
        <v>0</v>
      </c>
      <c r="CT62" s="424" t="str">
        <f>CJ62*Refining!$F$8</f>
        <v>0</v>
      </c>
      <c r="CU62" s="424" t="str">
        <f>CK62*Refining!$F$9</f>
        <v>0</v>
      </c>
      <c r="CV62" s="424" t="str">
        <f>CL62*Refining!$F$10</f>
        <v>0</v>
      </c>
      <c r="CW62" s="424" t="str">
        <f>CM62*Refining!$F$11</f>
        <v>0</v>
      </c>
      <c r="CX62" s="424" t="str">
        <f>CN62*Refining!$F$12</f>
        <v>0</v>
      </c>
      <c r="CY62" s="441" t="str">
        <f t="shared" ref="CY62:DR62" si="250">IF(CE62 = 0, "", CE62)</f>
        <v>208</v>
      </c>
      <c r="CZ62" s="442" t="str">
        <f t="shared" si="250"/>
        <v/>
      </c>
      <c r="DA62" s="442" t="str">
        <f t="shared" si="250"/>
        <v/>
      </c>
      <c r="DB62" s="443" t="str">
        <f t="shared" si="250"/>
        <v/>
      </c>
      <c r="DC62" s="444" t="str">
        <f t="shared" si="250"/>
        <v/>
      </c>
      <c r="DD62" s="442" t="str">
        <f t="shared" si="250"/>
        <v/>
      </c>
      <c r="DE62" s="444" t="str">
        <f t="shared" si="250"/>
        <v/>
      </c>
      <c r="DF62" s="444" t="str">
        <f t="shared" si="250"/>
        <v/>
      </c>
      <c r="DG62" s="442" t="str">
        <f t="shared" si="250"/>
        <v/>
      </c>
      <c r="DH62" s="445" t="str">
        <f t="shared" si="250"/>
        <v/>
      </c>
      <c r="DI62" s="441" t="str">
        <f t="shared" si="250"/>
        <v>371</v>
      </c>
      <c r="DJ62" s="442" t="str">
        <f t="shared" si="250"/>
        <v/>
      </c>
      <c r="DK62" s="442" t="str">
        <f t="shared" si="250"/>
        <v/>
      </c>
      <c r="DL62" s="442" t="str">
        <f t="shared" si="250"/>
        <v/>
      </c>
      <c r="DM62" s="446" t="str">
        <f t="shared" si="250"/>
        <v/>
      </c>
      <c r="DN62" s="442" t="str">
        <f t="shared" si="250"/>
        <v/>
      </c>
      <c r="DO62" s="442" t="str">
        <f t="shared" si="250"/>
        <v/>
      </c>
      <c r="DP62" s="442" t="str">
        <f t="shared" si="250"/>
        <v/>
      </c>
      <c r="DQ62" s="442" t="str">
        <f t="shared" si="250"/>
        <v/>
      </c>
      <c r="DR62" s="445" t="str">
        <f t="shared" si="250"/>
        <v/>
      </c>
      <c r="DS62" s="447" t="str">
        <f t="shared" si="15"/>
        <v>208</v>
      </c>
      <c r="DT62" s="448" t="str">
        <f t="shared" si="16"/>
        <v>371</v>
      </c>
      <c r="DU62" s="434" t="str">
        <f>CY62*'Ores &amp; Ingots'!$C$3+CZ62*'Ores &amp; Ingots'!$C$4+DA62*'Ores &amp; Ingots'!$C$5+DB62*'Ores &amp; Ingots'!$C$6+DC62*'Ores &amp; Ingots'!$C$7+DD62*'Ores &amp; Ingots'!$C$8+DE62*'Ores &amp; Ingots'!$C$9+DF62*'Ores &amp; Ingots'!$C$10+DG62*'Ores &amp; Ingots'!$C$11+DH62*'Ores &amp; Ingots'!$C$12</f>
        <v>26</v>
      </c>
      <c r="DV62" s="434" t="str">
        <f>DI62*'Ores &amp; Ingots'!$B$3+DJ62*'Ores &amp; Ingots'!$B$4+DK62*'Ores &amp; Ingots'!$B$5+DL62*'Ores &amp; Ingots'!$B$6+DM62*'Ores &amp; Ingots'!$B$7+DN62*'Ores &amp; Ingots'!$B$8+DO62*'Ores &amp; Ingots'!$B$9+DP62*'Ores &amp; Ingots'!$B$10+DQ62*'Ores &amp; Ingots'!$B$11+DR62*'Ores &amp; Ingots'!$B$12</f>
        <v>137</v>
      </c>
      <c r="DW62" s="448" t="str">
        <f>CY62*Refining!$G$3+CZ62*Refining!$G$4+DA62*Refining!$G$5+DB62*Refining!$G$6+DC62*Refining!$G$7+DD62*Refining!$G$8+DE62*Refining!$G$9+DF62*Refining!$G$10+DG62*Refining!$G$11+DH62*Refining!$G$12</f>
        <v>14</v>
      </c>
      <c r="DX62" s="448" t="str">
        <f t="shared" si="17"/>
        <v>2,217</v>
      </c>
      <c r="DY62" s="449" t="str">
        <f t="shared" si="18"/>
        <v>0.0022</v>
      </c>
      <c r="DZ62" s="447" t="str">
        <f t="shared" si="19"/>
        <v>91</v>
      </c>
      <c r="EA62" s="446" t="str">
        <f t="shared" ref="EA62:EB62" si="251">DZ62/60</f>
        <v>1.5</v>
      </c>
      <c r="EB62" s="446" t="str">
        <f t="shared" si="251"/>
        <v>0.0</v>
      </c>
      <c r="EC62" s="450" t="str">
        <f t="shared" si="21"/>
        <v>0.00</v>
      </c>
      <c r="ED62" s="447" t="str">
        <f t="shared" si="22"/>
        <v>12,950</v>
      </c>
      <c r="EE62" s="446" t="str">
        <f t="shared" ref="EE62:EF62" si="252">ED62/1000</f>
        <v>13.0</v>
      </c>
      <c r="EF62" s="451" t="str">
        <f t="shared" si="252"/>
        <v>0.01</v>
      </c>
      <c r="EG62" s="452" t="str">
        <f t="shared" si="24"/>
        <v>0.0130</v>
      </c>
      <c r="EH62" s="225">
        <v>52.0</v>
      </c>
    </row>
    <row r="63">
      <c r="A63" s="33"/>
      <c r="B63" s="226" t="s">
        <v>954</v>
      </c>
      <c r="C63" s="227" t="s">
        <v>886</v>
      </c>
      <c r="D63" s="227">
        <v>1.0</v>
      </c>
      <c r="E63" s="227">
        <v>1.0</v>
      </c>
      <c r="F63" s="227">
        <v>1.0</v>
      </c>
      <c r="G63" s="453" t="str">
        <f t="shared" si="5"/>
        <v>15.625</v>
      </c>
      <c r="H63" s="454">
        <v>24.0</v>
      </c>
      <c r="I63" s="454">
        <v>36.0</v>
      </c>
      <c r="J63" s="454" t="str">
        <f>H63/Main!$D$9</f>
        <v>24</v>
      </c>
      <c r="K63" s="454" t="str">
        <f>I63/Main!$D$10</f>
        <v>36</v>
      </c>
      <c r="L63" s="455" t="str">
        <f t="shared" si="6"/>
        <v>1.5</v>
      </c>
      <c r="M63" s="455">
        <v>1.0</v>
      </c>
      <c r="N63" s="457" t="s">
        <v>12</v>
      </c>
      <c r="O63" s="457" t="s">
        <v>12</v>
      </c>
      <c r="P63" s="456"/>
      <c r="Q63" s="457"/>
      <c r="R63" s="456"/>
      <c r="S63" s="458"/>
      <c r="T63" s="458"/>
      <c r="U63" s="456"/>
      <c r="V63" s="456"/>
      <c r="W63" s="458"/>
      <c r="X63" s="458"/>
      <c r="Y63" s="456"/>
      <c r="Z63" s="456"/>
      <c r="AA63" s="456"/>
      <c r="AB63" s="456"/>
      <c r="AC63" s="524" t="s">
        <v>920</v>
      </c>
      <c r="AD63" s="434">
        <v>8.0</v>
      </c>
      <c r="AE63" s="434">
        <v>10.0</v>
      </c>
      <c r="AF63" s="434">
        <v>4.0</v>
      </c>
      <c r="AG63" s="434">
        <v>0.0</v>
      </c>
      <c r="AH63" s="434">
        <v>40.0</v>
      </c>
      <c r="AI63" s="434">
        <v>0.0</v>
      </c>
      <c r="AJ63" s="434">
        <v>2.0</v>
      </c>
      <c r="AK63" s="498">
        <v>2.0</v>
      </c>
      <c r="AL63" s="434">
        <v>1.0</v>
      </c>
      <c r="AM63" s="434">
        <v>0.0</v>
      </c>
      <c r="AN63" s="434">
        <v>0.0</v>
      </c>
      <c r="AO63" s="434">
        <v>0.0</v>
      </c>
      <c r="AP63" s="434">
        <v>0.0</v>
      </c>
      <c r="AQ63" s="434">
        <v>0.0</v>
      </c>
      <c r="AR63" s="434">
        <v>0.0</v>
      </c>
      <c r="AS63" s="434">
        <v>0.0</v>
      </c>
      <c r="AT63" s="434">
        <v>0.0</v>
      </c>
      <c r="AU63" s="434">
        <v>0.0</v>
      </c>
      <c r="AV63" s="434">
        <v>0.0</v>
      </c>
      <c r="AW63" s="434">
        <v>0.0</v>
      </c>
      <c r="AX63" s="434">
        <v>0.0</v>
      </c>
      <c r="AY63" s="429" t="str">
        <f t="shared" ref="AY63:BS63" si="253">IF(AD63 = 0, "", AD63)</f>
        <v>8</v>
      </c>
      <c r="AZ63" s="430" t="str">
        <f t="shared" si="253"/>
        <v>10</v>
      </c>
      <c r="BA63" s="430" t="str">
        <f t="shared" si="253"/>
        <v>4</v>
      </c>
      <c r="BB63" s="430" t="str">
        <f t="shared" si="253"/>
        <v/>
      </c>
      <c r="BC63" s="431" t="str">
        <f t="shared" si="253"/>
        <v>40</v>
      </c>
      <c r="BD63" s="430" t="str">
        <f t="shared" si="253"/>
        <v/>
      </c>
      <c r="BE63" s="430" t="str">
        <f t="shared" si="253"/>
        <v>2</v>
      </c>
      <c r="BF63" s="430" t="str">
        <f t="shared" si="253"/>
        <v>2</v>
      </c>
      <c r="BG63" s="430" t="str">
        <f t="shared" si="253"/>
        <v>1</v>
      </c>
      <c r="BH63" s="430" t="str">
        <f t="shared" si="253"/>
        <v/>
      </c>
      <c r="BI63" s="430" t="str">
        <f t="shared" si="253"/>
        <v/>
      </c>
      <c r="BJ63" s="430" t="str">
        <f t="shared" si="253"/>
        <v/>
      </c>
      <c r="BK63" s="430" t="str">
        <f t="shared" si="253"/>
        <v/>
      </c>
      <c r="BL63" s="430" t="str">
        <f t="shared" si="253"/>
        <v/>
      </c>
      <c r="BM63" s="430" t="str">
        <f t="shared" si="253"/>
        <v/>
      </c>
      <c r="BN63" s="430" t="str">
        <f t="shared" si="253"/>
        <v/>
      </c>
      <c r="BO63" s="430" t="str">
        <f t="shared" si="253"/>
        <v/>
      </c>
      <c r="BP63" s="430" t="str">
        <f t="shared" si="253"/>
        <v/>
      </c>
      <c r="BQ63" s="430" t="str">
        <f t="shared" si="253"/>
        <v/>
      </c>
      <c r="BR63" s="430" t="str">
        <f t="shared" si="253"/>
        <v/>
      </c>
      <c r="BS63" s="432" t="str">
        <f t="shared" si="253"/>
        <v/>
      </c>
      <c r="BT63" s="433" t="str">
        <f>$AY63*Assembly!Y$4+$AZ63*Assembly!Y$5+$BA63*Assembly!Y$6+$BB63*Assembly!Y$7+$BC63*Assembly!Y$8+$BD63*Assembly!Y$9+$BE63*Assembly!Y$10+$BF63*Assembly!Y$11+$BG63*Assembly!Y$12+$BH63*Assembly!Y$13+$BI63*Assembly!Y$14+$BJ63*Assembly!Y$15+$BK63*Assembly!Y$16+$BL63*Assembly!Y$17+$BM63*Assembly!Y$18+$BN63*Assembly!Y$19+$BO63*Assembly!Y$20+$BP63*Assembly!Y$21+$BQ63*Assembly!Y$22+$BR63*Assembly!Y$23+$BS63*Assembly!Y$24</f>
        <v>582</v>
      </c>
      <c r="BU63" s="434" t="str">
        <f t="shared" si="8"/>
        <v>37</v>
      </c>
      <c r="BV63" s="434" t="str">
        <f>$AY63*Assembly!AC$4+$AZ63*Assembly!AC$5+$BA63*Assembly!AC$6+$BB63*Assembly!AC$7+$BC63*Assembly!AC$8+$BD63*Assembly!AC$9+$BE63*Assembly!AC$10+$BF63*Assembly!AC$11+$BG63*Assembly!AC$12+$BH63*Assembly!AC$13+$BI63*Assembly!AC$14+$BJ63*Assembly!AC$15+$BK63*Assembly!AC$16+$BL63*Assembly!AC$17+$BM63*Assembly!AC$18+$BN63*Assembly!AC$19+$BO63*Assembly!AC$20+$BP63*Assembly!AC$21+$BQ63*Assembly!AC$22+$BR63*Assembly!AC$23+$BS63*Assembly!AC$24</f>
        <v>2,297</v>
      </c>
      <c r="BW63" s="435" t="str">
        <f t="shared" si="9"/>
        <v>3.94</v>
      </c>
      <c r="BX63" s="436" t="str">
        <f t="shared" si="10"/>
        <v>147</v>
      </c>
      <c r="BY63" s="437" t="str">
        <f t="shared" si="11"/>
        <v>61.6</v>
      </c>
      <c r="BZ63" s="438"/>
      <c r="CA63" s="434" t="str">
        <f>$AY63*Assembly!X$4+$AZ63*Assembly!X$5+$BA63*Assembly!X$6+$BB63*Assembly!X$7+$BC63*Assembly!X$8+$BD63*Assembly!X$9+$BE63*Assembly!X$10+$BF63*Assembly!X$11+$BG63*Assembly!X$12+$BH63*Assembly!X$13+$BI63*Assembly!X$14+$BJ63*Assembly!X$15+$BK63*Assembly!X$16+$BL63*Assembly!X$17+$BM63*Assembly!X$18+$BN63*Assembly!X$19+$BO63*Assembly!X$20+$BP63*Assembly!X$21+$BQ63*Assembly!X$22+$BR63*Assembly!X$23+$BS63*Assembly!X$24</f>
        <v>187</v>
      </c>
      <c r="CB63" s="434" t="str">
        <f t="shared" si="12"/>
        <v>29,089</v>
      </c>
      <c r="CC63" s="439" t="str">
        <f t="shared" si="13"/>
        <v>0.0291</v>
      </c>
      <c r="CD63" s="440" t="str">
        <f>$AY63*Assembly!AB$4+$AZ63*Assembly!AB$5+$BA63*Assembly!AB$6+$BB63*Assembly!AB$7+$BC63*Assembly!AB$8+$BD63*Assembly!AB$9+$BE63*Assembly!AB$10+$BF63*Assembly!AB$11+$BG63*Assembly!AB$12+$BH63*Assembly!AB$13+$BI63*Assembly!AB$14+$BJ63*Assembly!AB$15+$BK63*Assembly!AB$16+$BL63*Assembly!AB$17+$BM63*Assembly!AB$18+$BN63*Assembly!AB$19+$BO63*Assembly!AB$20+$BP63*Assembly!AB$21+$BQ63*Assembly!AB$22+$BR63*Assembly!AB$23+$BS63*Assembly!AB$24</f>
        <v>186</v>
      </c>
      <c r="CE63" s="457" t="str">
        <f>$AY63*Assembly!M$4+$AZ63*Assembly!M$5+$BA63*Assembly!M$6+$BB63*Assembly!M$7+$BC63*Assembly!M$8+$BD63*Assembly!M$9+$BE63*Assembly!M$10+$BF63*Assembly!M$11+$BG63*Assembly!M$12+$BH63*Assembly!M$13+$BI63*Assembly!M$14+$BJ63*Assembly!M$15+$BK63*Assembly!M$16+$BL63*Assembly!M$17+$BM63*Assembly!M$18+$BN63*Assembly!M$19+$BO63*Assembly!M$20+$BP63*Assembly!M$21+$BQ63*Assembly!M$22+$BR63*Assembly!M$23+$BS63*Assembly!M$24</f>
        <v>665</v>
      </c>
      <c r="CF63" s="457" t="str">
        <f>$AY63*Assembly!N$4+$AZ63*Assembly!N$5+$BA63*Assembly!N$6+$BB63*Assembly!N$7+$BC63*Assembly!N$8+$BD63*Assembly!N$9+$BE63*Assembly!N$10+$BF63*Assembly!N$11+$BG63*Assembly!N$12+$BH63*Assembly!N$13+$BI63*Assembly!N$14+$BJ63*Assembly!N$15+$BK63*Assembly!N$16+$BL63*Assembly!N$17+$BM63*Assembly!N$18+$BN63*Assembly!N$19+$BO63*Assembly!N$20+$BP63*Assembly!N$21+$BQ63*Assembly!N$22+$BR63*Assembly!N$23+$BS63*Assembly!N$24</f>
        <v>10</v>
      </c>
      <c r="CG63" s="457" t="str">
        <f>$AY63*Assembly!O$4+$AZ63*Assembly!O$5+$BA63*Assembly!O$6+$BB63*Assembly!O$7+$BC63*Assembly!O$8+$BD63*Assembly!O$9+$BE63*Assembly!O$10+$BF63*Assembly!O$11+$BG63*Assembly!O$12+$BH63*Assembly!O$13+$BI63*Assembly!O$14+$BJ63*Assembly!O$15+$BK63*Assembly!O$16+$BL63*Assembly!O$17+$BM63*Assembly!O$18+$BN63*Assembly!O$19+$BO63*Assembly!O$20+$BP63*Assembly!O$21+$BQ63*Assembly!O$22+$BR63*Assembly!O$23+$BS63*Assembly!O$24</f>
        <v>0</v>
      </c>
      <c r="CH63" s="454" t="str">
        <f>$AY63*Assembly!P$4+$AZ63*Assembly!P$5+$BA63*Assembly!P$6+$BB63*Assembly!P$7+$BC63*Assembly!P$8+$BD63*Assembly!P$9+$BE63*Assembly!P$10+$BF63*Assembly!P$11+$BG63*Assembly!P$12+$BH63*Assembly!P$13+$BI63*Assembly!P$14+$BJ63*Assembly!P$15+$BK63*Assembly!P$16+$BL63*Assembly!P$17+$BM63*Assembly!P$18+$BN63*Assembly!P$19+$BO63*Assembly!P$20+$BP63*Assembly!P$21+$BQ63*Assembly!P$22+$BR63*Assembly!P$23+$BS63*Assembly!P$24</f>
        <v>0</v>
      </c>
      <c r="CI63" s="454" t="str">
        <f>$AY63*Assembly!Q$4+$AZ63*Assembly!Q$5+$BA63*Assembly!Q$6+$BB63*Assembly!Q$7+$BC63*Assembly!Q$8+$BD63*Assembly!Q$9+$BE63*Assembly!Q$10+$BF63*Assembly!Q$11+$BG63*Assembly!Q$12+$BH63*Assembly!Q$13+$BI63*Assembly!Q$14+$BJ63*Assembly!Q$15+$BK63*Assembly!Q$16+$BL63*Assembly!Q$17+$BM63*Assembly!Q$18+$BN63*Assembly!Q$19+$BO63*Assembly!Q$20+$BP63*Assembly!Q$21+$BQ63*Assembly!Q$22+$BR63*Assembly!Q$23+$BS63*Assembly!Q$24</f>
        <v>5.4</v>
      </c>
      <c r="CJ63" s="457" t="str">
        <f>$AY63*Assembly!R$4+$AZ63*Assembly!R$5+$BA63*Assembly!R$6+$BB63*Assembly!R$7+$BC63*Assembly!R$8+$BD63*Assembly!R$9+$BE63*Assembly!R$10+$BF63*Assembly!R$11+$BG63*Assembly!R$12+$BH63*Assembly!R$13+$BI63*Assembly!R$14+$BJ63*Assembly!R$15+$BK63*Assembly!R$16+$BL63*Assembly!R$17+$BM63*Assembly!R$18+$BN63*Assembly!R$19+$BO63*Assembly!R$20+$BP63*Assembly!R$21+$BQ63*Assembly!R$22+$BR63*Assembly!R$23+$BS63*Assembly!R$24</f>
        <v>0</v>
      </c>
      <c r="CK63" s="454" t="str">
        <f>$AY63*Assembly!S$4+$AZ63*Assembly!S$5+$BA63*Assembly!S$6+$BB63*Assembly!S$7+$BC63*Assembly!S$8+$BD63*Assembly!S$9+$BE63*Assembly!S$10+$BF63*Assembly!S$11+$BG63*Assembly!S$12+$BH63*Assembly!S$13+$BI63*Assembly!S$14+$BJ63*Assembly!S$15+$BK63*Assembly!S$16+$BL63*Assembly!S$17+$BM63*Assembly!S$18+$BN63*Assembly!S$19+$BO63*Assembly!S$20+$BP63*Assembly!S$21+$BQ63*Assembly!S$22+$BR63*Assembly!S$23+$BS63*Assembly!S$24</f>
        <v>0</v>
      </c>
      <c r="CL63" s="454" t="str">
        <f>$AY63*Assembly!T$4+$AZ63*Assembly!T$5+$BA63*Assembly!T$6+$BB63*Assembly!T$7+$BC63*Assembly!T$8+$BD63*Assembly!T$9+$BE63*Assembly!T$10+$BF63*Assembly!T$11+$BG63*Assembly!T$12+$BH63*Assembly!T$13+$BI63*Assembly!T$14+$BJ63*Assembly!T$15+$BK63*Assembly!T$16+$BL63*Assembly!T$17+$BM63*Assembly!T$18+$BN63*Assembly!T$19+$BO63*Assembly!T$20+$BP63*Assembly!T$21+$BQ63*Assembly!T$22+$BR63*Assembly!T$23+$BS63*Assembly!T$24</f>
        <v>0</v>
      </c>
      <c r="CM63" s="454" t="str">
        <f>$AY63*Assembly!U$4+$AZ63*Assembly!U$5+$BA63*Assembly!U$6+$BB63*Assembly!U$7+$BC63*Assembly!U$8+$BD63*Assembly!U$9+$BE63*Assembly!U$10+$BF63*Assembly!U$11+$BG63*Assembly!U$12+$BH63*Assembly!U$13+$BI63*Assembly!U$14+$BJ63*Assembly!U$15+$BK63*Assembly!U$16+$BL63*Assembly!U$17+$BM63*Assembly!U$18+$BN63*Assembly!U$19+$BO63*Assembly!U$20+$BP63*Assembly!U$21+$BQ63*Assembly!U$22+$BR63*Assembly!U$23+$BS63*Assembly!U$24</f>
        <v>0</v>
      </c>
      <c r="CN63" s="457" t="str">
        <f>$AY63*Assembly!V$4+$AZ63*Assembly!V$5+$BA63*Assembly!V$6+$BB63*Assembly!V$7+$BC63*Assembly!V$8+$BD63*Assembly!V$9+$BE63*Assembly!V$10+$BF63*Assembly!V$11+$BG63*Assembly!V$12+$BH63*Assembly!V$13+$BI63*Assembly!V$14+$BJ63*Assembly!V$15+$BK63*Assembly!V$16+$BL63*Assembly!V$17+$BM63*Assembly!V$18+$BN63*Assembly!V$19+$BO63*Assembly!V$20+$BP63*Assembly!V$21+$BQ63*Assembly!V$22+$BR63*Assembly!V$23+$BS63*Assembly!V$24</f>
        <v>0</v>
      </c>
      <c r="CO63" s="457" t="str">
        <f>CE63*Refining!$F$3</f>
        <v>1,188</v>
      </c>
      <c r="CP63" s="457" t="str">
        <f>CF63*Refining!$F$4</f>
        <v>31</v>
      </c>
      <c r="CQ63" s="457" t="str">
        <f>CG63*Refining!$F$5</f>
        <v>0</v>
      </c>
      <c r="CR63" s="457" t="str">
        <f>CH63*Refining!$F$6</f>
        <v>0</v>
      </c>
      <c r="CS63" s="457" t="str">
        <f>CI63*Refining!$F$7</f>
        <v>10</v>
      </c>
      <c r="CT63" s="457" t="str">
        <f>CJ63*Refining!$F$8</f>
        <v>0</v>
      </c>
      <c r="CU63" s="457" t="str">
        <f>CK63*Refining!$F$9</f>
        <v>0</v>
      </c>
      <c r="CV63" s="457" t="str">
        <f>CL63*Refining!$F$10</f>
        <v>0</v>
      </c>
      <c r="CW63" s="457" t="str">
        <f>CM63*Refining!$F$11</f>
        <v>0</v>
      </c>
      <c r="CX63" s="457" t="str">
        <f>CN63*Refining!$F$12</f>
        <v>0</v>
      </c>
      <c r="CY63" s="441" t="str">
        <f t="shared" ref="CY63:DR63" si="254">IF(CE63 = 0, "", CE63)</f>
        <v>665</v>
      </c>
      <c r="CZ63" s="442" t="str">
        <f t="shared" si="254"/>
        <v>10</v>
      </c>
      <c r="DA63" s="442" t="str">
        <f t="shared" si="254"/>
        <v/>
      </c>
      <c r="DB63" s="443" t="str">
        <f t="shared" si="254"/>
        <v/>
      </c>
      <c r="DC63" s="444" t="str">
        <f t="shared" si="254"/>
        <v>5.4</v>
      </c>
      <c r="DD63" s="442" t="str">
        <f t="shared" si="254"/>
        <v/>
      </c>
      <c r="DE63" s="444" t="str">
        <f t="shared" si="254"/>
        <v/>
      </c>
      <c r="DF63" s="444" t="str">
        <f t="shared" si="254"/>
        <v/>
      </c>
      <c r="DG63" s="442" t="str">
        <f t="shared" si="254"/>
        <v/>
      </c>
      <c r="DH63" s="445" t="str">
        <f t="shared" si="254"/>
        <v/>
      </c>
      <c r="DI63" s="441" t="str">
        <f t="shared" si="254"/>
        <v>1,188</v>
      </c>
      <c r="DJ63" s="442" t="str">
        <f t="shared" si="254"/>
        <v>31</v>
      </c>
      <c r="DK63" s="442" t="str">
        <f t="shared" si="254"/>
        <v/>
      </c>
      <c r="DL63" s="442" t="str">
        <f t="shared" si="254"/>
        <v/>
      </c>
      <c r="DM63" s="446" t="str">
        <f t="shared" si="254"/>
        <v>9.6</v>
      </c>
      <c r="DN63" s="442" t="str">
        <f t="shared" si="254"/>
        <v/>
      </c>
      <c r="DO63" s="442" t="str">
        <f t="shared" si="254"/>
        <v/>
      </c>
      <c r="DP63" s="442" t="str">
        <f t="shared" si="254"/>
        <v/>
      </c>
      <c r="DQ63" s="442" t="str">
        <f t="shared" si="254"/>
        <v/>
      </c>
      <c r="DR63" s="445" t="str">
        <f t="shared" si="254"/>
        <v/>
      </c>
      <c r="DS63" s="447" t="str">
        <f t="shared" si="15"/>
        <v>680</v>
      </c>
      <c r="DT63" s="448" t="str">
        <f t="shared" si="16"/>
        <v>1,228</v>
      </c>
      <c r="DU63" s="434" t="str">
        <f>CY63*'Ores &amp; Ingots'!$C$3+CZ63*'Ores &amp; Ingots'!$C$4+DA63*'Ores &amp; Ingots'!$C$5+DB63*'Ores &amp; Ingots'!$C$6+DC63*'Ores &amp; Ingots'!$C$7+DD63*'Ores &amp; Ingots'!$C$8+DE63*'Ores &amp; Ingots'!$C$9+DF63*'Ores &amp; Ingots'!$C$10+DG63*'Ores &amp; Ingots'!$C$11+DH63*'Ores &amp; Ingots'!$C$12</f>
        <v>88</v>
      </c>
      <c r="DV63" s="434" t="str">
        <f>DI63*'Ores &amp; Ingots'!$B$3+DJ63*'Ores &amp; Ingots'!$B$4+DK63*'Ores &amp; Ingots'!$B$5+DL63*'Ores &amp; Ingots'!$B$6+DM63*'Ores &amp; Ingots'!$B$7+DN63*'Ores &amp; Ingots'!$B$8+DO63*'Ores &amp; Ingots'!$B$9+DP63*'Ores &amp; Ingots'!$B$10+DQ63*'Ores &amp; Ingots'!$B$11+DR63*'Ores &amp; Ingots'!$B$12</f>
        <v>455</v>
      </c>
      <c r="DW63" s="448" t="str">
        <f>CY63*Refining!$G$3+CZ63*Refining!$G$4+DA63*Refining!$G$5+DB63*Refining!$G$6+DC63*Refining!$G$7+DD63*Refining!$G$8+DE63*Refining!$G$9+DF63*Refining!$G$10+DG63*Refining!$G$11+DH63*Refining!$G$12</f>
        <v>98</v>
      </c>
      <c r="DX63" s="448" t="str">
        <f t="shared" si="17"/>
        <v>15,276</v>
      </c>
      <c r="DY63" s="449" t="str">
        <f t="shared" si="18"/>
        <v>0.0153</v>
      </c>
      <c r="DZ63" s="447" t="str">
        <f t="shared" si="19"/>
        <v>309</v>
      </c>
      <c r="EA63" s="446" t="str">
        <f t="shared" ref="EA63:EB63" si="255">DZ63/60</f>
        <v>5.2</v>
      </c>
      <c r="EB63" s="446" t="str">
        <f t="shared" si="255"/>
        <v>0.1</v>
      </c>
      <c r="EC63" s="450" t="str">
        <f t="shared" si="21"/>
        <v>0.00</v>
      </c>
      <c r="ED63" s="447" t="str">
        <f t="shared" si="22"/>
        <v>44,365</v>
      </c>
      <c r="EE63" s="446" t="str">
        <f t="shared" ref="EE63:EF63" si="256">ED63/1000</f>
        <v>44.4</v>
      </c>
      <c r="EF63" s="451" t="str">
        <f t="shared" si="256"/>
        <v>0.04</v>
      </c>
      <c r="EG63" s="452" t="str">
        <f t="shared" si="24"/>
        <v>0.0444</v>
      </c>
      <c r="EH63" s="225">
        <v>520.0</v>
      </c>
    </row>
    <row r="64">
      <c r="A64" s="33"/>
      <c r="B64" s="226" t="s">
        <v>955</v>
      </c>
      <c r="C64" s="227" t="s">
        <v>886</v>
      </c>
      <c r="D64" s="227">
        <v>1.0</v>
      </c>
      <c r="E64" s="227">
        <v>1.0</v>
      </c>
      <c r="F64" s="227">
        <v>1.0</v>
      </c>
      <c r="G64" s="420" t="str">
        <f t="shared" si="5"/>
        <v>15.625</v>
      </c>
      <c r="H64" s="421">
        <v>18.0</v>
      </c>
      <c r="I64" s="421">
        <v>18.0</v>
      </c>
      <c r="J64" s="421" t="str">
        <f>H64/Main!$D$9</f>
        <v>18</v>
      </c>
      <c r="K64" s="421" t="str">
        <f>I64/Main!$D$10</f>
        <v>18</v>
      </c>
      <c r="L64" s="422" t="str">
        <f t="shared" si="6"/>
        <v>1.0</v>
      </c>
      <c r="M64" s="422">
        <v>1.0</v>
      </c>
      <c r="N64" s="423"/>
      <c r="O64" s="423"/>
      <c r="P64" s="423"/>
      <c r="Q64" s="424"/>
      <c r="R64" s="423"/>
      <c r="S64" s="425"/>
      <c r="T64" s="425"/>
      <c r="U64" s="423"/>
      <c r="V64" s="423"/>
      <c r="W64" s="425"/>
      <c r="X64" s="425"/>
      <c r="Y64" s="423"/>
      <c r="Z64" s="423"/>
      <c r="AA64" s="423"/>
      <c r="AB64" s="423"/>
      <c r="AC64" s="523" t="s">
        <v>18</v>
      </c>
      <c r="AD64" s="434">
        <v>0.0</v>
      </c>
      <c r="AE64" s="434">
        <v>74.0</v>
      </c>
      <c r="AF64" s="434">
        <v>48.0</v>
      </c>
      <c r="AG64" s="434">
        <v>0.0</v>
      </c>
      <c r="AH64" s="498">
        <v>20.0</v>
      </c>
      <c r="AI64" s="434">
        <v>0.0</v>
      </c>
      <c r="AJ64" s="434">
        <v>0.0</v>
      </c>
      <c r="AK64" s="434">
        <v>0.0</v>
      </c>
      <c r="AL64" s="434">
        <v>0.0</v>
      </c>
      <c r="AM64" s="434">
        <v>0.0</v>
      </c>
      <c r="AN64" s="434">
        <v>0.0</v>
      </c>
      <c r="AO64" s="434">
        <v>0.0</v>
      </c>
      <c r="AP64" s="434">
        <v>0.0</v>
      </c>
      <c r="AQ64" s="434">
        <v>0.0</v>
      </c>
      <c r="AR64" s="434">
        <v>0.0</v>
      </c>
      <c r="AS64" s="434">
        <v>0.0</v>
      </c>
      <c r="AT64" s="434">
        <v>0.0</v>
      </c>
      <c r="AU64" s="434">
        <v>0.0</v>
      </c>
      <c r="AV64" s="434">
        <v>0.0</v>
      </c>
      <c r="AW64" s="434">
        <v>0.0</v>
      </c>
      <c r="AX64" s="434">
        <v>0.0</v>
      </c>
      <c r="AY64" s="429" t="str">
        <f t="shared" ref="AY64:BS64" si="257">IF(AD64 = 0, "", AD64)</f>
        <v/>
      </c>
      <c r="AZ64" s="430" t="str">
        <f t="shared" si="257"/>
        <v>74</v>
      </c>
      <c r="BA64" s="430" t="str">
        <f t="shared" si="257"/>
        <v>48</v>
      </c>
      <c r="BB64" s="430" t="str">
        <f t="shared" si="257"/>
        <v/>
      </c>
      <c r="BC64" s="431" t="str">
        <f t="shared" si="257"/>
        <v>20</v>
      </c>
      <c r="BD64" s="430" t="str">
        <f t="shared" si="257"/>
        <v/>
      </c>
      <c r="BE64" s="430" t="str">
        <f t="shared" si="257"/>
        <v/>
      </c>
      <c r="BF64" s="430" t="str">
        <f t="shared" si="257"/>
        <v/>
      </c>
      <c r="BG64" s="430" t="str">
        <f t="shared" si="257"/>
        <v/>
      </c>
      <c r="BH64" s="430" t="str">
        <f t="shared" si="257"/>
        <v/>
      </c>
      <c r="BI64" s="430" t="str">
        <f t="shared" si="257"/>
        <v/>
      </c>
      <c r="BJ64" s="430" t="str">
        <f t="shared" si="257"/>
        <v/>
      </c>
      <c r="BK64" s="430" t="str">
        <f t="shared" si="257"/>
        <v/>
      </c>
      <c r="BL64" s="430" t="str">
        <f t="shared" si="257"/>
        <v/>
      </c>
      <c r="BM64" s="430" t="str">
        <f t="shared" si="257"/>
        <v/>
      </c>
      <c r="BN64" s="430" t="str">
        <f t="shared" si="257"/>
        <v/>
      </c>
      <c r="BO64" s="430" t="str">
        <f t="shared" si="257"/>
        <v/>
      </c>
      <c r="BP64" s="430" t="str">
        <f t="shared" si="257"/>
        <v/>
      </c>
      <c r="BQ64" s="430" t="str">
        <f t="shared" si="257"/>
        <v/>
      </c>
      <c r="BR64" s="430" t="str">
        <f t="shared" si="257"/>
        <v/>
      </c>
      <c r="BS64" s="432" t="str">
        <f t="shared" si="257"/>
        <v/>
      </c>
      <c r="BT64" s="433" t="str">
        <f>$AY64*Assembly!Y$4+$AZ64*Assembly!Y$5+$BA64*Assembly!Y$6+$BB64*Assembly!Y$7+$BC64*Assembly!Y$8+$BD64*Assembly!Y$9+$BE64*Assembly!Y$10+$BF64*Assembly!Y$11+$BG64*Assembly!Y$12+$BH64*Assembly!Y$13+$BI64*Assembly!Y$14+$BJ64*Assembly!Y$15+$BK64*Assembly!Y$16+$BL64*Assembly!Y$17+$BM64*Assembly!Y$18+$BN64*Assembly!Y$19+$BO64*Assembly!Y$20+$BP64*Assembly!Y$21+$BQ64*Assembly!Y$22+$BR64*Assembly!Y$23+$BS64*Assembly!Y$24</f>
        <v>574</v>
      </c>
      <c r="BU64" s="434" t="str">
        <f t="shared" si="8"/>
        <v>37</v>
      </c>
      <c r="BV64" s="434" t="str">
        <f>$AY64*Assembly!AC$4+$AZ64*Assembly!AC$5+$BA64*Assembly!AC$6+$BB64*Assembly!AC$7+$BC64*Assembly!AC$8+$BD64*Assembly!AC$9+$BE64*Assembly!AC$10+$BF64*Assembly!AC$11+$BG64*Assembly!AC$12+$BH64*Assembly!AC$13+$BI64*Assembly!AC$14+$BJ64*Assembly!AC$15+$BK64*Assembly!AC$16+$BL64*Assembly!AC$17+$BM64*Assembly!AC$18+$BN64*Assembly!AC$19+$BO64*Assembly!AC$20+$BP64*Assembly!AC$21+$BQ64*Assembly!AC$22+$BR64*Assembly!AC$23+$BS64*Assembly!AC$24</f>
        <v>2,430</v>
      </c>
      <c r="BW64" s="435" t="str">
        <f t="shared" si="9"/>
        <v>4.23</v>
      </c>
      <c r="BX64" s="436" t="str">
        <f t="shared" si="10"/>
        <v>156</v>
      </c>
      <c r="BY64" s="437" t="str">
        <f t="shared" si="11"/>
        <v>66.1</v>
      </c>
      <c r="BZ64" s="438"/>
      <c r="CA64" s="434" t="str">
        <f>$AY64*Assembly!X$4+$AZ64*Assembly!X$5+$BA64*Assembly!X$6+$BB64*Assembly!X$7+$BC64*Assembly!X$8+$BD64*Assembly!X$9+$BE64*Assembly!X$10+$BF64*Assembly!X$11+$BG64*Assembly!X$12+$BH64*Assembly!X$13+$BI64*Assembly!X$14+$BJ64*Assembly!X$15+$BK64*Assembly!X$16+$BL64*Assembly!X$17+$BM64*Assembly!X$18+$BN64*Assembly!X$19+$BO64*Assembly!X$20+$BP64*Assembly!X$21+$BQ64*Assembly!X$22+$BR64*Assembly!X$23+$BS64*Assembly!X$24</f>
        <v>202</v>
      </c>
      <c r="CB64" s="434" t="str">
        <f t="shared" si="12"/>
        <v>31,422</v>
      </c>
      <c r="CC64" s="439" t="str">
        <f t="shared" si="13"/>
        <v>0.0314</v>
      </c>
      <c r="CD64" s="440" t="str">
        <f>$AY64*Assembly!AB$4+$AZ64*Assembly!AB$5+$BA64*Assembly!AB$6+$BB64*Assembly!AB$7+$BC64*Assembly!AB$8+$BD64*Assembly!AB$9+$BE64*Assembly!AB$10+$BF64*Assembly!AB$11+$BG64*Assembly!AB$12+$BH64*Assembly!AB$13+$BI64*Assembly!AB$14+$BJ64*Assembly!AB$15+$BK64*Assembly!AB$16+$BL64*Assembly!AB$17+$BM64*Assembly!AB$18+$BN64*Assembly!AB$19+$BO64*Assembly!AB$20+$BP64*Assembly!AB$21+$BQ64*Assembly!AB$22+$BR64*Assembly!AB$23+$BS64*Assembly!AB$24</f>
        <v>506</v>
      </c>
      <c r="CE64" s="424" t="str">
        <f>$AY64*Assembly!M$4+$AZ64*Assembly!M$5+$BA64*Assembly!M$6+$BB64*Assembly!M$7+$BC64*Assembly!M$8+$BD64*Assembly!M$9+$BE64*Assembly!M$10+$BF64*Assembly!M$11+$BG64*Assembly!M$12+$BH64*Assembly!M$13+$BI64*Assembly!M$14+$BJ64*Assembly!M$15+$BK64*Assembly!M$16+$BL64*Assembly!M$17+$BM64*Assembly!M$18+$BN64*Assembly!M$19+$BO64*Assembly!M$20+$BP64*Assembly!M$21+$BQ64*Assembly!M$22+$BR64*Assembly!M$23+$BS64*Assembly!M$24</f>
        <v>699</v>
      </c>
      <c r="CF64" s="424" t="str">
        <f>$AY64*Assembly!N$4+$AZ64*Assembly!N$5+$BA64*Assembly!N$6+$BB64*Assembly!N$7+$BC64*Assembly!N$8+$BD64*Assembly!N$9+$BE64*Assembly!N$10+$BF64*Assembly!N$11+$BG64*Assembly!N$12+$BH64*Assembly!N$13+$BI64*Assembly!N$14+$BJ64*Assembly!N$15+$BK64*Assembly!N$16+$BL64*Assembly!N$17+$BM64*Assembly!N$18+$BN64*Assembly!N$19+$BO64*Assembly!N$20+$BP64*Assembly!N$21+$BQ64*Assembly!N$22+$BR64*Assembly!N$23+$BS64*Assembly!N$24</f>
        <v>0</v>
      </c>
      <c r="CG64" s="424" t="str">
        <f>$AY64*Assembly!O$4+$AZ64*Assembly!O$5+$BA64*Assembly!O$6+$BB64*Assembly!O$7+$BC64*Assembly!O$8+$BD64*Assembly!O$9+$BE64*Assembly!O$10+$BF64*Assembly!O$11+$BG64*Assembly!O$12+$BH64*Assembly!O$13+$BI64*Assembly!O$14+$BJ64*Assembly!O$15+$BK64*Assembly!O$16+$BL64*Assembly!O$17+$BM64*Assembly!O$18+$BN64*Assembly!O$19+$BO64*Assembly!O$20+$BP64*Assembly!O$21+$BQ64*Assembly!O$22+$BR64*Assembly!O$23+$BS64*Assembly!O$24</f>
        <v>0</v>
      </c>
      <c r="CH64" s="421" t="str">
        <f>$AY64*Assembly!P$4+$AZ64*Assembly!P$5+$BA64*Assembly!P$6+$BB64*Assembly!P$7+$BC64*Assembly!P$8+$BD64*Assembly!P$9+$BE64*Assembly!P$10+$BF64*Assembly!P$11+$BG64*Assembly!P$12+$BH64*Assembly!P$13+$BI64*Assembly!P$14+$BJ64*Assembly!P$15+$BK64*Assembly!P$16+$BL64*Assembly!P$17+$BM64*Assembly!P$18+$BN64*Assembly!P$19+$BO64*Assembly!P$20+$BP64*Assembly!P$21+$BQ64*Assembly!P$22+$BR64*Assembly!P$23+$BS64*Assembly!P$24</f>
        <v>0</v>
      </c>
      <c r="CI64" s="421" t="str">
        <f>$AY64*Assembly!Q$4+$AZ64*Assembly!Q$5+$BA64*Assembly!Q$6+$BB64*Assembly!Q$7+$BC64*Assembly!Q$8+$BD64*Assembly!Q$9+$BE64*Assembly!Q$10+$BF64*Assembly!Q$11+$BG64*Assembly!Q$12+$BH64*Assembly!Q$13+$BI64*Assembly!Q$14+$BJ64*Assembly!Q$15+$BK64*Assembly!Q$16+$BL64*Assembly!Q$17+$BM64*Assembly!Q$18+$BN64*Assembly!Q$19+$BO64*Assembly!Q$20+$BP64*Assembly!Q$21+$BQ64*Assembly!Q$22+$BR64*Assembly!Q$23+$BS64*Assembly!Q$24</f>
        <v>0</v>
      </c>
      <c r="CJ64" s="424" t="str">
        <f>$AY64*Assembly!R$4+$AZ64*Assembly!R$5+$BA64*Assembly!R$6+$BB64*Assembly!R$7+$BC64*Assembly!R$8+$BD64*Assembly!R$9+$BE64*Assembly!R$10+$BF64*Assembly!R$11+$BG64*Assembly!R$12+$BH64*Assembly!R$13+$BI64*Assembly!R$14+$BJ64*Assembly!R$15+$BK64*Assembly!R$16+$BL64*Assembly!R$17+$BM64*Assembly!R$18+$BN64*Assembly!R$19+$BO64*Assembly!R$20+$BP64*Assembly!R$21+$BQ64*Assembly!R$22+$BR64*Assembly!R$23+$BS64*Assembly!R$24</f>
        <v>0</v>
      </c>
      <c r="CK64" s="421" t="str">
        <f>$AY64*Assembly!S$4+$AZ64*Assembly!S$5+$BA64*Assembly!S$6+$BB64*Assembly!S$7+$BC64*Assembly!S$8+$BD64*Assembly!S$9+$BE64*Assembly!S$10+$BF64*Assembly!S$11+$BG64*Assembly!S$12+$BH64*Assembly!S$13+$BI64*Assembly!S$14+$BJ64*Assembly!S$15+$BK64*Assembly!S$16+$BL64*Assembly!S$17+$BM64*Assembly!S$18+$BN64*Assembly!S$19+$BO64*Assembly!S$20+$BP64*Assembly!S$21+$BQ64*Assembly!S$22+$BR64*Assembly!S$23+$BS64*Assembly!S$24</f>
        <v>0</v>
      </c>
      <c r="CL64" s="421" t="str">
        <f>$AY64*Assembly!T$4+$AZ64*Assembly!T$5+$BA64*Assembly!T$6+$BB64*Assembly!T$7+$BC64*Assembly!T$8+$BD64*Assembly!T$9+$BE64*Assembly!T$10+$BF64*Assembly!T$11+$BG64*Assembly!T$12+$BH64*Assembly!T$13+$BI64*Assembly!T$14+$BJ64*Assembly!T$15+$BK64*Assembly!T$16+$BL64*Assembly!T$17+$BM64*Assembly!T$18+$BN64*Assembly!T$19+$BO64*Assembly!T$20+$BP64*Assembly!T$21+$BQ64*Assembly!T$22+$BR64*Assembly!T$23+$BS64*Assembly!T$24</f>
        <v>0</v>
      </c>
      <c r="CM64" s="421" t="str">
        <f>$AY64*Assembly!U$4+$AZ64*Assembly!U$5+$BA64*Assembly!U$6+$BB64*Assembly!U$7+$BC64*Assembly!U$8+$BD64*Assembly!U$9+$BE64*Assembly!U$10+$BF64*Assembly!U$11+$BG64*Assembly!U$12+$BH64*Assembly!U$13+$BI64*Assembly!U$14+$BJ64*Assembly!U$15+$BK64*Assembly!U$16+$BL64*Assembly!U$17+$BM64*Assembly!U$18+$BN64*Assembly!U$19+$BO64*Assembly!U$20+$BP64*Assembly!U$21+$BQ64*Assembly!U$22+$BR64*Assembly!U$23+$BS64*Assembly!U$24</f>
        <v>0</v>
      </c>
      <c r="CN64" s="424" t="str">
        <f>$AY64*Assembly!V$4+$AZ64*Assembly!V$5+$BA64*Assembly!V$6+$BB64*Assembly!V$7+$BC64*Assembly!V$8+$BD64*Assembly!V$9+$BE64*Assembly!V$10+$BF64*Assembly!V$11+$BG64*Assembly!V$12+$BH64*Assembly!V$13+$BI64*Assembly!V$14+$BJ64*Assembly!V$15+$BK64*Assembly!V$16+$BL64*Assembly!V$17+$BM64*Assembly!V$18+$BN64*Assembly!V$19+$BO64*Assembly!V$20+$BP64*Assembly!V$21+$BQ64*Assembly!V$22+$BR64*Assembly!V$23+$BS64*Assembly!V$24</f>
        <v>0</v>
      </c>
      <c r="CO64" s="424" t="str">
        <f>CE64*Refining!$F$3</f>
        <v>1,248</v>
      </c>
      <c r="CP64" s="424" t="str">
        <f>CF64*Refining!$F$4</f>
        <v>0</v>
      </c>
      <c r="CQ64" s="424" t="str">
        <f>CG64*Refining!$F$5</f>
        <v>0</v>
      </c>
      <c r="CR64" s="424" t="str">
        <f>CH64*Refining!$F$6</f>
        <v>0</v>
      </c>
      <c r="CS64" s="424" t="str">
        <f>CI64*Refining!$F$7</f>
        <v>0</v>
      </c>
      <c r="CT64" s="424" t="str">
        <f>CJ64*Refining!$F$8</f>
        <v>0</v>
      </c>
      <c r="CU64" s="424" t="str">
        <f>CK64*Refining!$F$9</f>
        <v>0</v>
      </c>
      <c r="CV64" s="424" t="str">
        <f>CL64*Refining!$F$10</f>
        <v>0</v>
      </c>
      <c r="CW64" s="424" t="str">
        <f>CM64*Refining!$F$11</f>
        <v>0</v>
      </c>
      <c r="CX64" s="424" t="str">
        <f>CN64*Refining!$F$12</f>
        <v>0</v>
      </c>
      <c r="CY64" s="441" t="str">
        <f t="shared" ref="CY64:DR64" si="258">IF(CE64 = 0, "", CE64)</f>
        <v>699</v>
      </c>
      <c r="CZ64" s="442" t="str">
        <f t="shared" si="258"/>
        <v/>
      </c>
      <c r="DA64" s="442" t="str">
        <f t="shared" si="258"/>
        <v/>
      </c>
      <c r="DB64" s="443" t="str">
        <f t="shared" si="258"/>
        <v/>
      </c>
      <c r="DC64" s="444" t="str">
        <f t="shared" si="258"/>
        <v/>
      </c>
      <c r="DD64" s="442" t="str">
        <f t="shared" si="258"/>
        <v/>
      </c>
      <c r="DE64" s="444" t="str">
        <f t="shared" si="258"/>
        <v/>
      </c>
      <c r="DF64" s="444" t="str">
        <f t="shared" si="258"/>
        <v/>
      </c>
      <c r="DG64" s="442" t="str">
        <f t="shared" si="258"/>
        <v/>
      </c>
      <c r="DH64" s="445" t="str">
        <f t="shared" si="258"/>
        <v/>
      </c>
      <c r="DI64" s="441" t="str">
        <f t="shared" si="258"/>
        <v>1,248</v>
      </c>
      <c r="DJ64" s="442" t="str">
        <f t="shared" si="258"/>
        <v/>
      </c>
      <c r="DK64" s="442" t="str">
        <f t="shared" si="258"/>
        <v/>
      </c>
      <c r="DL64" s="442" t="str">
        <f t="shared" si="258"/>
        <v/>
      </c>
      <c r="DM64" s="446" t="str">
        <f t="shared" si="258"/>
        <v/>
      </c>
      <c r="DN64" s="442" t="str">
        <f t="shared" si="258"/>
        <v/>
      </c>
      <c r="DO64" s="442" t="str">
        <f t="shared" si="258"/>
        <v/>
      </c>
      <c r="DP64" s="442" t="str">
        <f t="shared" si="258"/>
        <v/>
      </c>
      <c r="DQ64" s="442" t="str">
        <f t="shared" si="258"/>
        <v/>
      </c>
      <c r="DR64" s="445" t="str">
        <f t="shared" si="258"/>
        <v/>
      </c>
      <c r="DS64" s="447" t="str">
        <f t="shared" si="15"/>
        <v>699</v>
      </c>
      <c r="DT64" s="448" t="str">
        <f t="shared" si="16"/>
        <v>1,248</v>
      </c>
      <c r="DU64" s="434" t="str">
        <f>CY64*'Ores &amp; Ingots'!$C$3+CZ64*'Ores &amp; Ingots'!$C$4+DA64*'Ores &amp; Ingots'!$C$5+DB64*'Ores &amp; Ingots'!$C$6+DC64*'Ores &amp; Ingots'!$C$7+DD64*'Ores &amp; Ingots'!$C$8+DE64*'Ores &amp; Ingots'!$C$9+DF64*'Ores &amp; Ingots'!$C$10+DG64*'Ores &amp; Ingots'!$C$11+DH64*'Ores &amp; Ingots'!$C$12</f>
        <v>89</v>
      </c>
      <c r="DV64" s="434" t="str">
        <f>DI64*'Ores &amp; Ingots'!$B$3+DJ64*'Ores &amp; Ingots'!$B$4+DK64*'Ores &amp; Ingots'!$B$5+DL64*'Ores &amp; Ingots'!$B$6+DM64*'Ores &amp; Ingots'!$B$7+DN64*'Ores &amp; Ingots'!$B$8+DO64*'Ores &amp; Ingots'!$B$9+DP64*'Ores &amp; Ingots'!$B$10+DQ64*'Ores &amp; Ingots'!$B$11+DR64*'Ores &amp; Ingots'!$B$12</f>
        <v>462</v>
      </c>
      <c r="DW64" s="448" t="str">
        <f>CY64*Refining!$G$3+CZ64*Refining!$G$4+DA64*Refining!$G$5+DB64*Refining!$G$6+DC64*Refining!$G$7+DD64*Refining!$G$8+DE64*Refining!$G$9+DF64*Refining!$G$10+DG64*Refining!$G$11+DH64*Refining!$G$12</f>
        <v>48</v>
      </c>
      <c r="DX64" s="448" t="str">
        <f t="shared" si="17"/>
        <v>7,468</v>
      </c>
      <c r="DY64" s="449" t="str">
        <f t="shared" si="18"/>
        <v>0.0075</v>
      </c>
      <c r="DZ64" s="447" t="str">
        <f t="shared" si="19"/>
        <v>268</v>
      </c>
      <c r="EA64" s="446" t="str">
        <f t="shared" ref="EA64:EB64" si="259">DZ64/60</f>
        <v>4.5</v>
      </c>
      <c r="EB64" s="446" t="str">
        <f t="shared" si="259"/>
        <v>0.1</v>
      </c>
      <c r="EC64" s="450" t="str">
        <f t="shared" si="21"/>
        <v>0.00</v>
      </c>
      <c r="ED64" s="447" t="str">
        <f t="shared" si="22"/>
        <v>38,890</v>
      </c>
      <c r="EE64" s="446" t="str">
        <f t="shared" ref="EE64:EF64" si="260">ED64/1000</f>
        <v>38.9</v>
      </c>
      <c r="EF64" s="451" t="str">
        <f t="shared" si="260"/>
        <v>0.04</v>
      </c>
      <c r="EG64" s="452" t="str">
        <f t="shared" si="24"/>
        <v>0.0389</v>
      </c>
      <c r="EH64" s="225">
        <v>724.0</v>
      </c>
    </row>
    <row r="65">
      <c r="A65" s="33"/>
      <c r="B65" s="226" t="s">
        <v>956</v>
      </c>
      <c r="C65" s="227" t="s">
        <v>886</v>
      </c>
      <c r="D65" s="227">
        <v>1.0</v>
      </c>
      <c r="E65" s="227">
        <v>1.0</v>
      </c>
      <c r="F65" s="227">
        <v>2.0</v>
      </c>
      <c r="G65" s="453" t="str">
        <f t="shared" si="5"/>
        <v>31.250</v>
      </c>
      <c r="H65" s="454">
        <v>25.0</v>
      </c>
      <c r="I65" s="454">
        <v>25.0</v>
      </c>
      <c r="J65" s="454" t="str">
        <f>H65/Main!$D$9</f>
        <v>25</v>
      </c>
      <c r="K65" s="454" t="str">
        <f>I65/Main!$D$10</f>
        <v>25</v>
      </c>
      <c r="L65" s="455" t="str">
        <f t="shared" si="6"/>
        <v>1.0</v>
      </c>
      <c r="M65" s="455">
        <v>1.0</v>
      </c>
      <c r="N65" s="456"/>
      <c r="O65" s="456"/>
      <c r="P65" s="456"/>
      <c r="Q65" s="457"/>
      <c r="R65" s="456"/>
      <c r="S65" s="458"/>
      <c r="T65" s="458"/>
      <c r="U65" s="456"/>
      <c r="V65" s="456"/>
      <c r="W65" s="458"/>
      <c r="X65" s="458"/>
      <c r="Y65" s="456"/>
      <c r="Z65" s="456"/>
      <c r="AA65" s="456"/>
      <c r="AB65" s="456"/>
      <c r="AC65" s="524" t="s">
        <v>18</v>
      </c>
      <c r="AD65" s="434">
        <v>0.0</v>
      </c>
      <c r="AE65" s="434">
        <v>50.0</v>
      </c>
      <c r="AF65" s="434">
        <v>0.0</v>
      </c>
      <c r="AG65" s="434">
        <v>0.0</v>
      </c>
      <c r="AH65" s="498">
        <v>30.0</v>
      </c>
      <c r="AI65" s="434">
        <v>0.0</v>
      </c>
      <c r="AJ65" s="434">
        <v>0.0</v>
      </c>
      <c r="AK65" s="434">
        <v>0.0</v>
      </c>
      <c r="AL65" s="434">
        <v>0.0</v>
      </c>
      <c r="AM65" s="434">
        <v>0.0</v>
      </c>
      <c r="AN65" s="434">
        <v>0.0</v>
      </c>
      <c r="AO65" s="434">
        <v>0.0</v>
      </c>
      <c r="AP65" s="434">
        <v>0.0</v>
      </c>
      <c r="AQ65" s="434">
        <v>0.0</v>
      </c>
      <c r="AR65" s="434">
        <v>0.0</v>
      </c>
      <c r="AS65" s="434">
        <v>0.0</v>
      </c>
      <c r="AT65" s="434">
        <v>0.0</v>
      </c>
      <c r="AU65" s="434">
        <v>0.0</v>
      </c>
      <c r="AV65" s="434">
        <v>0.0</v>
      </c>
      <c r="AW65" s="434">
        <v>0.0</v>
      </c>
      <c r="AX65" s="434">
        <v>0.0</v>
      </c>
      <c r="AY65" s="429" t="str">
        <f t="shared" ref="AY65:BS65" si="261">IF(AD65 = 0, "", AD65)</f>
        <v/>
      </c>
      <c r="AZ65" s="430" t="str">
        <f t="shared" si="261"/>
        <v>50</v>
      </c>
      <c r="BA65" s="430" t="str">
        <f t="shared" si="261"/>
        <v/>
      </c>
      <c r="BB65" s="430" t="str">
        <f t="shared" si="261"/>
        <v/>
      </c>
      <c r="BC65" s="431" t="str">
        <f t="shared" si="261"/>
        <v>30</v>
      </c>
      <c r="BD65" s="430" t="str">
        <f t="shared" si="261"/>
        <v/>
      </c>
      <c r="BE65" s="430" t="str">
        <f t="shared" si="261"/>
        <v/>
      </c>
      <c r="BF65" s="430" t="str">
        <f t="shared" si="261"/>
        <v/>
      </c>
      <c r="BG65" s="430" t="str">
        <f t="shared" si="261"/>
        <v/>
      </c>
      <c r="BH65" s="430" t="str">
        <f t="shared" si="261"/>
        <v/>
      </c>
      <c r="BI65" s="430" t="str">
        <f t="shared" si="261"/>
        <v/>
      </c>
      <c r="BJ65" s="430" t="str">
        <f t="shared" si="261"/>
        <v/>
      </c>
      <c r="BK65" s="430" t="str">
        <f t="shared" si="261"/>
        <v/>
      </c>
      <c r="BL65" s="430" t="str">
        <f t="shared" si="261"/>
        <v/>
      </c>
      <c r="BM65" s="430" t="str">
        <f t="shared" si="261"/>
        <v/>
      </c>
      <c r="BN65" s="430" t="str">
        <f t="shared" si="261"/>
        <v/>
      </c>
      <c r="BO65" s="430" t="str">
        <f t="shared" si="261"/>
        <v/>
      </c>
      <c r="BP65" s="430" t="str">
        <f t="shared" si="261"/>
        <v/>
      </c>
      <c r="BQ65" s="430" t="str">
        <f t="shared" si="261"/>
        <v/>
      </c>
      <c r="BR65" s="430" t="str">
        <f t="shared" si="261"/>
        <v/>
      </c>
      <c r="BS65" s="432" t="str">
        <f t="shared" si="261"/>
        <v/>
      </c>
      <c r="BT65" s="433" t="str">
        <f>$AY65*Assembly!Y$4+$AZ65*Assembly!Y$5+$BA65*Assembly!Y$6+$BB65*Assembly!Y$7+$BC65*Assembly!Y$8+$BD65*Assembly!Y$9+$BE65*Assembly!Y$10+$BF65*Assembly!Y$11+$BG65*Assembly!Y$12+$BH65*Assembly!Y$13+$BI65*Assembly!Y$14+$BJ65*Assembly!Y$15+$BK65*Assembly!Y$16+$BL65*Assembly!Y$17+$BM65*Assembly!Y$18+$BN65*Assembly!Y$19+$BO65*Assembly!Y$20+$BP65*Assembly!Y$21+$BQ65*Assembly!Y$22+$BR65*Assembly!Y$23+$BS65*Assembly!Y$24</f>
        <v>390</v>
      </c>
      <c r="BU65" s="434" t="str">
        <f t="shared" si="8"/>
        <v>12</v>
      </c>
      <c r="BV65" s="434" t="str">
        <f>$AY65*Assembly!AC$4+$AZ65*Assembly!AC$5+$BA65*Assembly!AC$6+$BB65*Assembly!AC$7+$BC65*Assembly!AC$8+$BD65*Assembly!AC$9+$BE65*Assembly!AC$10+$BF65*Assembly!AC$11+$BG65*Assembly!AC$12+$BH65*Assembly!AC$13+$BI65*Assembly!AC$14+$BJ65*Assembly!AC$15+$BK65*Assembly!AC$16+$BL65*Assembly!AC$17+$BM65*Assembly!AC$18+$BN65*Assembly!AC$19+$BO65*Assembly!AC$20+$BP65*Assembly!AC$21+$BQ65*Assembly!AC$22+$BR65*Assembly!AC$23+$BS65*Assembly!AC$24</f>
        <v>1,650</v>
      </c>
      <c r="BW65" s="435" t="str">
        <f t="shared" si="9"/>
        <v>4.23</v>
      </c>
      <c r="BX65" s="436" t="str">
        <f t="shared" si="10"/>
        <v>53</v>
      </c>
      <c r="BY65" s="437" t="str">
        <f t="shared" si="11"/>
        <v>132.2</v>
      </c>
      <c r="BZ65" s="438"/>
      <c r="CA65" s="434" t="str">
        <f>$AY65*Assembly!X$4+$AZ65*Assembly!X$5+$BA65*Assembly!X$6+$BB65*Assembly!X$7+$BC65*Assembly!X$8+$BD65*Assembly!X$9+$BE65*Assembly!X$10+$BF65*Assembly!X$11+$BG65*Assembly!X$12+$BH65*Assembly!X$13+$BI65*Assembly!X$14+$BJ65*Assembly!X$15+$BK65*Assembly!X$16+$BL65*Assembly!X$17+$BM65*Assembly!X$18+$BN65*Assembly!X$19+$BO65*Assembly!X$20+$BP65*Assembly!X$21+$BQ65*Assembly!X$22+$BR65*Assembly!X$23+$BS65*Assembly!X$24</f>
        <v>170</v>
      </c>
      <c r="CB65" s="434" t="str">
        <f t="shared" si="12"/>
        <v>26,444</v>
      </c>
      <c r="CC65" s="439" t="str">
        <f t="shared" si="13"/>
        <v>0.0264</v>
      </c>
      <c r="CD65" s="440" t="str">
        <f>$AY65*Assembly!AB$4+$AZ65*Assembly!AB$5+$BA65*Assembly!AB$6+$BB65*Assembly!AB$7+$BC65*Assembly!AB$8+$BD65*Assembly!AB$9+$BE65*Assembly!AB$10+$BF65*Assembly!AB$11+$BG65*Assembly!AB$12+$BH65*Assembly!AB$13+$BI65*Assembly!AB$14+$BJ65*Assembly!AB$15+$BK65*Assembly!AB$16+$BL65*Assembly!AB$17+$BM65*Assembly!AB$18+$BN65*Assembly!AB$19+$BO65*Assembly!AB$20+$BP65*Assembly!AB$21+$BQ65*Assembly!AB$22+$BR65*Assembly!AB$23+$BS65*Assembly!AB$24</f>
        <v>310</v>
      </c>
      <c r="CE65" s="457" t="str">
        <f>$AY65*Assembly!M$4+$AZ65*Assembly!M$5+$BA65*Assembly!M$6+$BB65*Assembly!M$7+$BC65*Assembly!M$8+$BD65*Assembly!M$9+$BE65*Assembly!M$10+$BF65*Assembly!M$11+$BG65*Assembly!M$12+$BH65*Assembly!M$13+$BI65*Assembly!M$14+$BJ65*Assembly!M$15+$BK65*Assembly!M$16+$BL65*Assembly!M$17+$BM65*Assembly!M$18+$BN65*Assembly!M$19+$BO65*Assembly!M$20+$BP65*Assembly!M$21+$BQ65*Assembly!M$22+$BR65*Assembly!M$23+$BS65*Assembly!M$24</f>
        <v>475</v>
      </c>
      <c r="CF65" s="457" t="str">
        <f>$AY65*Assembly!N$4+$AZ65*Assembly!N$5+$BA65*Assembly!N$6+$BB65*Assembly!N$7+$BC65*Assembly!N$8+$BD65*Assembly!N$9+$BE65*Assembly!N$10+$BF65*Assembly!N$11+$BG65*Assembly!N$12+$BH65*Assembly!N$13+$BI65*Assembly!N$14+$BJ65*Assembly!N$15+$BK65*Assembly!N$16+$BL65*Assembly!N$17+$BM65*Assembly!N$18+$BN65*Assembly!N$19+$BO65*Assembly!N$20+$BP65*Assembly!N$21+$BQ65*Assembly!N$22+$BR65*Assembly!N$23+$BS65*Assembly!N$24</f>
        <v>0</v>
      </c>
      <c r="CG65" s="457" t="str">
        <f>$AY65*Assembly!O$4+$AZ65*Assembly!O$5+$BA65*Assembly!O$6+$BB65*Assembly!O$7+$BC65*Assembly!O$8+$BD65*Assembly!O$9+$BE65*Assembly!O$10+$BF65*Assembly!O$11+$BG65*Assembly!O$12+$BH65*Assembly!O$13+$BI65*Assembly!O$14+$BJ65*Assembly!O$15+$BK65*Assembly!O$16+$BL65*Assembly!O$17+$BM65*Assembly!O$18+$BN65*Assembly!O$19+$BO65*Assembly!O$20+$BP65*Assembly!O$21+$BQ65*Assembly!O$22+$BR65*Assembly!O$23+$BS65*Assembly!O$24</f>
        <v>0</v>
      </c>
      <c r="CH65" s="454" t="str">
        <f>$AY65*Assembly!P$4+$AZ65*Assembly!P$5+$BA65*Assembly!P$6+$BB65*Assembly!P$7+$BC65*Assembly!P$8+$BD65*Assembly!P$9+$BE65*Assembly!P$10+$BF65*Assembly!P$11+$BG65*Assembly!P$12+$BH65*Assembly!P$13+$BI65*Assembly!P$14+$BJ65*Assembly!P$15+$BK65*Assembly!P$16+$BL65*Assembly!P$17+$BM65*Assembly!P$18+$BN65*Assembly!P$19+$BO65*Assembly!P$20+$BP65*Assembly!P$21+$BQ65*Assembly!P$22+$BR65*Assembly!P$23+$BS65*Assembly!P$24</f>
        <v>0</v>
      </c>
      <c r="CI65" s="454" t="str">
        <f>$AY65*Assembly!Q$4+$AZ65*Assembly!Q$5+$BA65*Assembly!Q$6+$BB65*Assembly!Q$7+$BC65*Assembly!Q$8+$BD65*Assembly!Q$9+$BE65*Assembly!Q$10+$BF65*Assembly!Q$11+$BG65*Assembly!Q$12+$BH65*Assembly!Q$13+$BI65*Assembly!Q$14+$BJ65*Assembly!Q$15+$BK65*Assembly!Q$16+$BL65*Assembly!Q$17+$BM65*Assembly!Q$18+$BN65*Assembly!Q$19+$BO65*Assembly!Q$20+$BP65*Assembly!Q$21+$BQ65*Assembly!Q$22+$BR65*Assembly!Q$23+$BS65*Assembly!Q$24</f>
        <v>0</v>
      </c>
      <c r="CJ65" s="457" t="str">
        <f>$AY65*Assembly!R$4+$AZ65*Assembly!R$5+$BA65*Assembly!R$6+$BB65*Assembly!R$7+$BC65*Assembly!R$8+$BD65*Assembly!R$9+$BE65*Assembly!R$10+$BF65*Assembly!R$11+$BG65*Assembly!R$12+$BH65*Assembly!R$13+$BI65*Assembly!R$14+$BJ65*Assembly!R$15+$BK65*Assembly!R$16+$BL65*Assembly!R$17+$BM65*Assembly!R$18+$BN65*Assembly!R$19+$BO65*Assembly!R$20+$BP65*Assembly!R$21+$BQ65*Assembly!R$22+$BR65*Assembly!R$23+$BS65*Assembly!R$24</f>
        <v>0</v>
      </c>
      <c r="CK65" s="454" t="str">
        <f>$AY65*Assembly!S$4+$AZ65*Assembly!S$5+$BA65*Assembly!S$6+$BB65*Assembly!S$7+$BC65*Assembly!S$8+$BD65*Assembly!S$9+$BE65*Assembly!S$10+$BF65*Assembly!S$11+$BG65*Assembly!S$12+$BH65*Assembly!S$13+$BI65*Assembly!S$14+$BJ65*Assembly!S$15+$BK65*Assembly!S$16+$BL65*Assembly!S$17+$BM65*Assembly!S$18+$BN65*Assembly!S$19+$BO65*Assembly!S$20+$BP65*Assembly!S$21+$BQ65*Assembly!S$22+$BR65*Assembly!S$23+$BS65*Assembly!S$24</f>
        <v>0</v>
      </c>
      <c r="CL65" s="454" t="str">
        <f>$AY65*Assembly!T$4+$AZ65*Assembly!T$5+$BA65*Assembly!T$6+$BB65*Assembly!T$7+$BC65*Assembly!T$8+$BD65*Assembly!T$9+$BE65*Assembly!T$10+$BF65*Assembly!T$11+$BG65*Assembly!T$12+$BH65*Assembly!T$13+$BI65*Assembly!T$14+$BJ65*Assembly!T$15+$BK65*Assembly!T$16+$BL65*Assembly!T$17+$BM65*Assembly!T$18+$BN65*Assembly!T$19+$BO65*Assembly!T$20+$BP65*Assembly!T$21+$BQ65*Assembly!T$22+$BR65*Assembly!T$23+$BS65*Assembly!T$24</f>
        <v>0</v>
      </c>
      <c r="CM65" s="454" t="str">
        <f>$AY65*Assembly!U$4+$AZ65*Assembly!U$5+$BA65*Assembly!U$6+$BB65*Assembly!U$7+$BC65*Assembly!U$8+$BD65*Assembly!U$9+$BE65*Assembly!U$10+$BF65*Assembly!U$11+$BG65*Assembly!U$12+$BH65*Assembly!U$13+$BI65*Assembly!U$14+$BJ65*Assembly!U$15+$BK65*Assembly!U$16+$BL65*Assembly!U$17+$BM65*Assembly!U$18+$BN65*Assembly!U$19+$BO65*Assembly!U$20+$BP65*Assembly!U$21+$BQ65*Assembly!U$22+$BR65*Assembly!U$23+$BS65*Assembly!U$24</f>
        <v>0</v>
      </c>
      <c r="CN65" s="457" t="str">
        <f>$AY65*Assembly!V$4+$AZ65*Assembly!V$5+$BA65*Assembly!V$6+$BB65*Assembly!V$7+$BC65*Assembly!V$8+$BD65*Assembly!V$9+$BE65*Assembly!V$10+$BF65*Assembly!V$11+$BG65*Assembly!V$12+$BH65*Assembly!V$13+$BI65*Assembly!V$14+$BJ65*Assembly!V$15+$BK65*Assembly!V$16+$BL65*Assembly!V$17+$BM65*Assembly!V$18+$BN65*Assembly!V$19+$BO65*Assembly!V$20+$BP65*Assembly!V$21+$BQ65*Assembly!V$22+$BR65*Assembly!V$23+$BS65*Assembly!V$24</f>
        <v>0</v>
      </c>
      <c r="CO65" s="457" t="str">
        <f>CE65*Refining!$F$3</f>
        <v>848</v>
      </c>
      <c r="CP65" s="457" t="str">
        <f>CF65*Refining!$F$4</f>
        <v>0</v>
      </c>
      <c r="CQ65" s="457" t="str">
        <f>CG65*Refining!$F$5</f>
        <v>0</v>
      </c>
      <c r="CR65" s="457" t="str">
        <f>CH65*Refining!$F$6</f>
        <v>0</v>
      </c>
      <c r="CS65" s="457" t="str">
        <f>CI65*Refining!$F$7</f>
        <v>0</v>
      </c>
      <c r="CT65" s="457" t="str">
        <f>CJ65*Refining!$F$8</f>
        <v>0</v>
      </c>
      <c r="CU65" s="457" t="str">
        <f>CK65*Refining!$F$9</f>
        <v>0</v>
      </c>
      <c r="CV65" s="457" t="str">
        <f>CL65*Refining!$F$10</f>
        <v>0</v>
      </c>
      <c r="CW65" s="457" t="str">
        <f>CM65*Refining!$F$11</f>
        <v>0</v>
      </c>
      <c r="CX65" s="457" t="str">
        <f>CN65*Refining!$F$12</f>
        <v>0</v>
      </c>
      <c r="CY65" s="441" t="str">
        <f t="shared" ref="CY65:DR65" si="262">IF(CE65 = 0, "", CE65)</f>
        <v>475</v>
      </c>
      <c r="CZ65" s="442" t="str">
        <f t="shared" si="262"/>
        <v/>
      </c>
      <c r="DA65" s="442" t="str">
        <f t="shared" si="262"/>
        <v/>
      </c>
      <c r="DB65" s="443" t="str">
        <f t="shared" si="262"/>
        <v/>
      </c>
      <c r="DC65" s="444" t="str">
        <f t="shared" si="262"/>
        <v/>
      </c>
      <c r="DD65" s="442" t="str">
        <f t="shared" si="262"/>
        <v/>
      </c>
      <c r="DE65" s="444" t="str">
        <f t="shared" si="262"/>
        <v/>
      </c>
      <c r="DF65" s="444" t="str">
        <f t="shared" si="262"/>
        <v/>
      </c>
      <c r="DG65" s="442" t="str">
        <f t="shared" si="262"/>
        <v/>
      </c>
      <c r="DH65" s="445" t="str">
        <f t="shared" si="262"/>
        <v/>
      </c>
      <c r="DI65" s="441" t="str">
        <f t="shared" si="262"/>
        <v>848</v>
      </c>
      <c r="DJ65" s="442" t="str">
        <f t="shared" si="262"/>
        <v/>
      </c>
      <c r="DK65" s="442" t="str">
        <f t="shared" si="262"/>
        <v/>
      </c>
      <c r="DL65" s="442" t="str">
        <f t="shared" si="262"/>
        <v/>
      </c>
      <c r="DM65" s="446" t="str">
        <f t="shared" si="262"/>
        <v/>
      </c>
      <c r="DN65" s="442" t="str">
        <f t="shared" si="262"/>
        <v/>
      </c>
      <c r="DO65" s="442" t="str">
        <f t="shared" si="262"/>
        <v/>
      </c>
      <c r="DP65" s="442" t="str">
        <f t="shared" si="262"/>
        <v/>
      </c>
      <c r="DQ65" s="442" t="str">
        <f t="shared" si="262"/>
        <v/>
      </c>
      <c r="DR65" s="445" t="str">
        <f t="shared" si="262"/>
        <v/>
      </c>
      <c r="DS65" s="447" t="str">
        <f t="shared" si="15"/>
        <v>475</v>
      </c>
      <c r="DT65" s="448" t="str">
        <f t="shared" si="16"/>
        <v>848</v>
      </c>
      <c r="DU65" s="434" t="str">
        <f>CY65*'Ores &amp; Ingots'!$C$3+CZ65*'Ores &amp; Ingots'!$C$4+DA65*'Ores &amp; Ingots'!$C$5+DB65*'Ores &amp; Ingots'!$C$6+DC65*'Ores &amp; Ingots'!$C$7+DD65*'Ores &amp; Ingots'!$C$8+DE65*'Ores &amp; Ingots'!$C$9+DF65*'Ores &amp; Ingots'!$C$10+DG65*'Ores &amp; Ingots'!$C$11+DH65*'Ores &amp; Ingots'!$C$12</f>
        <v>60</v>
      </c>
      <c r="DV65" s="434" t="str">
        <f>DI65*'Ores &amp; Ingots'!$B$3+DJ65*'Ores &amp; Ingots'!$B$4+DK65*'Ores &amp; Ingots'!$B$5+DL65*'Ores &amp; Ingots'!$B$6+DM65*'Ores &amp; Ingots'!$B$7+DN65*'Ores &amp; Ingots'!$B$8+DO65*'Ores &amp; Ingots'!$B$9+DP65*'Ores &amp; Ingots'!$B$10+DQ65*'Ores &amp; Ingots'!$B$11+DR65*'Ores &amp; Ingots'!$B$12</f>
        <v>314</v>
      </c>
      <c r="DW65" s="448" t="str">
        <f>CY65*Refining!$G$3+CZ65*Refining!$G$4+DA65*Refining!$G$5+DB65*Refining!$G$6+DC65*Refining!$G$7+DD65*Refining!$G$8+DE65*Refining!$G$9+DF65*Refining!$G$10+DG65*Refining!$G$11+DH65*Refining!$G$12</f>
        <v>33</v>
      </c>
      <c r="DX65" s="448" t="str">
        <f t="shared" si="17"/>
        <v>5,075</v>
      </c>
      <c r="DY65" s="449" t="str">
        <f t="shared" si="18"/>
        <v>0.0051</v>
      </c>
      <c r="DZ65" s="447" t="str">
        <f t="shared" si="19"/>
        <v>228</v>
      </c>
      <c r="EA65" s="446" t="str">
        <f t="shared" ref="EA65:EB65" si="263">DZ65/60</f>
        <v>3.8</v>
      </c>
      <c r="EB65" s="446" t="str">
        <f t="shared" si="263"/>
        <v>0.1</v>
      </c>
      <c r="EC65" s="450" t="str">
        <f t="shared" si="21"/>
        <v>0.00</v>
      </c>
      <c r="ED65" s="447" t="str">
        <f t="shared" si="22"/>
        <v>31,519</v>
      </c>
      <c r="EE65" s="446" t="str">
        <f t="shared" ref="EE65:EF65" si="264">ED65/1000</f>
        <v>31.5</v>
      </c>
      <c r="EF65" s="451" t="str">
        <f t="shared" si="264"/>
        <v>0.03</v>
      </c>
      <c r="EG65" s="452" t="str">
        <f t="shared" si="24"/>
        <v>0.0315</v>
      </c>
      <c r="EH65" s="225">
        <v>618.0</v>
      </c>
    </row>
    <row r="66">
      <c r="A66" s="42"/>
      <c r="B66" s="297" t="s">
        <v>957</v>
      </c>
      <c r="C66" s="262" t="s">
        <v>886</v>
      </c>
      <c r="D66" s="262">
        <v>1.0</v>
      </c>
      <c r="E66" s="262">
        <v>1.0</v>
      </c>
      <c r="F66" s="262">
        <v>2.0</v>
      </c>
      <c r="G66" s="460" t="str">
        <f t="shared" si="5"/>
        <v>31.250</v>
      </c>
      <c r="H66" s="461">
        <v>20.0</v>
      </c>
      <c r="I66" s="461">
        <v>20.0</v>
      </c>
      <c r="J66" s="461" t="str">
        <f>H66/Main!$D$9</f>
        <v>20</v>
      </c>
      <c r="K66" s="461" t="str">
        <f>I66/Main!$D$10</f>
        <v>20</v>
      </c>
      <c r="L66" s="462" t="str">
        <f t="shared" si="6"/>
        <v>1.0</v>
      </c>
      <c r="M66" s="462">
        <v>1.0</v>
      </c>
      <c r="N66" s="464"/>
      <c r="O66" s="464"/>
      <c r="P66" s="464"/>
      <c r="Q66" s="463"/>
      <c r="R66" s="464"/>
      <c r="S66" s="465"/>
      <c r="T66" s="465"/>
      <c r="U66" s="464"/>
      <c r="V66" s="464"/>
      <c r="W66" s="465"/>
      <c r="X66" s="465"/>
      <c r="Y66" s="464"/>
      <c r="Z66" s="464"/>
      <c r="AA66" s="464"/>
      <c r="AB66" s="464"/>
      <c r="AC66" s="527" t="s">
        <v>18</v>
      </c>
      <c r="AD66" s="474">
        <v>0.0</v>
      </c>
      <c r="AE66" s="474">
        <v>70.0</v>
      </c>
      <c r="AF66" s="474">
        <v>0.0</v>
      </c>
      <c r="AG66" s="474">
        <v>0.0</v>
      </c>
      <c r="AH66" s="510">
        <v>16.0</v>
      </c>
      <c r="AI66" s="474">
        <v>0.0</v>
      </c>
      <c r="AJ66" s="474">
        <v>0.0</v>
      </c>
      <c r="AK66" s="474">
        <v>0.0</v>
      </c>
      <c r="AL66" s="474">
        <v>0.0</v>
      </c>
      <c r="AM66" s="474">
        <v>0.0</v>
      </c>
      <c r="AN66" s="474">
        <v>0.0</v>
      </c>
      <c r="AO66" s="474">
        <v>0.0</v>
      </c>
      <c r="AP66" s="474">
        <v>0.0</v>
      </c>
      <c r="AQ66" s="474">
        <v>0.0</v>
      </c>
      <c r="AR66" s="474">
        <v>0.0</v>
      </c>
      <c r="AS66" s="474">
        <v>0.0</v>
      </c>
      <c r="AT66" s="474">
        <v>0.0</v>
      </c>
      <c r="AU66" s="474">
        <v>0.0</v>
      </c>
      <c r="AV66" s="474">
        <v>0.0</v>
      </c>
      <c r="AW66" s="474">
        <v>0.0</v>
      </c>
      <c r="AX66" s="474">
        <v>0.0</v>
      </c>
      <c r="AY66" s="469" t="str">
        <f t="shared" ref="AY66:BS66" si="265">IF(AD66 = 0, "", AD66)</f>
        <v/>
      </c>
      <c r="AZ66" s="470" t="str">
        <f t="shared" si="265"/>
        <v>70</v>
      </c>
      <c r="BA66" s="470" t="str">
        <f t="shared" si="265"/>
        <v/>
      </c>
      <c r="BB66" s="470" t="str">
        <f t="shared" si="265"/>
        <v/>
      </c>
      <c r="BC66" s="471" t="str">
        <f t="shared" si="265"/>
        <v>16</v>
      </c>
      <c r="BD66" s="470" t="str">
        <f t="shared" si="265"/>
        <v/>
      </c>
      <c r="BE66" s="470" t="str">
        <f t="shared" si="265"/>
        <v/>
      </c>
      <c r="BF66" s="470" t="str">
        <f t="shared" si="265"/>
        <v/>
      </c>
      <c r="BG66" s="470" t="str">
        <f t="shared" si="265"/>
        <v/>
      </c>
      <c r="BH66" s="470" t="str">
        <f t="shared" si="265"/>
        <v/>
      </c>
      <c r="BI66" s="470" t="str">
        <f t="shared" si="265"/>
        <v/>
      </c>
      <c r="BJ66" s="470" t="str">
        <f t="shared" si="265"/>
        <v/>
      </c>
      <c r="BK66" s="470" t="str">
        <f t="shared" si="265"/>
        <v/>
      </c>
      <c r="BL66" s="470" t="str">
        <f t="shared" si="265"/>
        <v/>
      </c>
      <c r="BM66" s="470" t="str">
        <f t="shared" si="265"/>
        <v/>
      </c>
      <c r="BN66" s="470" t="str">
        <f t="shared" si="265"/>
        <v/>
      </c>
      <c r="BO66" s="470" t="str">
        <f t="shared" si="265"/>
        <v/>
      </c>
      <c r="BP66" s="470" t="str">
        <f t="shared" si="265"/>
        <v/>
      </c>
      <c r="BQ66" s="470" t="str">
        <f t="shared" si="265"/>
        <v/>
      </c>
      <c r="BR66" s="470" t="str">
        <f t="shared" si="265"/>
        <v/>
      </c>
      <c r="BS66" s="472" t="str">
        <f t="shared" si="265"/>
        <v/>
      </c>
      <c r="BT66" s="473" t="str">
        <f>$AY66*Assembly!Y$4+$AZ66*Assembly!Y$5+$BA66*Assembly!Y$6+$BB66*Assembly!Y$7+$BC66*Assembly!Y$8+$BD66*Assembly!Y$9+$BE66*Assembly!Y$10+$BF66*Assembly!Y$11+$BG66*Assembly!Y$12+$BH66*Assembly!Y$13+$BI66*Assembly!Y$14+$BJ66*Assembly!Y$15+$BK66*Assembly!Y$16+$BL66*Assembly!Y$17+$BM66*Assembly!Y$18+$BN66*Assembly!Y$19+$BO66*Assembly!Y$20+$BP66*Assembly!Y$21+$BQ66*Assembly!Y$22+$BR66*Assembly!Y$23+$BS66*Assembly!Y$24</f>
        <v>338</v>
      </c>
      <c r="BU66" s="474" t="str">
        <f t="shared" si="8"/>
        <v>11</v>
      </c>
      <c r="BV66" s="474" t="str">
        <f>$AY66*Assembly!AC$4+$AZ66*Assembly!AC$5+$BA66*Assembly!AC$6+$BB66*Assembly!AC$7+$BC66*Assembly!AC$8+$BD66*Assembly!AC$9+$BE66*Assembly!AC$10+$BF66*Assembly!AC$11+$BG66*Assembly!AC$12+$BH66*Assembly!AC$13+$BI66*Assembly!AC$14+$BJ66*Assembly!AC$15+$BK66*Assembly!AC$16+$BL66*Assembly!AC$17+$BM66*Assembly!AC$18+$BN66*Assembly!AC$19+$BO66*Assembly!AC$20+$BP66*Assembly!AC$21+$BQ66*Assembly!AC$22+$BR66*Assembly!AC$23+$BS66*Assembly!AC$24</f>
        <v>1,530</v>
      </c>
      <c r="BW66" s="475" t="str">
        <f t="shared" si="9"/>
        <v>4.53</v>
      </c>
      <c r="BX66" s="476" t="str">
        <f t="shared" si="10"/>
        <v>49</v>
      </c>
      <c r="BY66" s="477" t="str">
        <f t="shared" si="11"/>
        <v>141.5</v>
      </c>
      <c r="BZ66" s="478"/>
      <c r="CA66" s="474" t="str">
        <f>$AY66*Assembly!X$4+$AZ66*Assembly!X$5+$BA66*Assembly!X$6+$BB66*Assembly!X$7+$BC66*Assembly!X$8+$BD66*Assembly!X$9+$BE66*Assembly!X$10+$BF66*Assembly!X$11+$BG66*Assembly!X$12+$BH66*Assembly!X$13+$BI66*Assembly!X$14+$BJ66*Assembly!X$15+$BK66*Assembly!X$16+$BL66*Assembly!X$17+$BM66*Assembly!X$18+$BN66*Assembly!X$19+$BO66*Assembly!X$20+$BP66*Assembly!X$21+$BQ66*Assembly!X$22+$BR66*Assembly!X$23+$BS66*Assembly!X$24</f>
        <v>134</v>
      </c>
      <c r="CB66" s="474" t="str">
        <f t="shared" si="12"/>
        <v>20,844</v>
      </c>
      <c r="CC66" s="479" t="str">
        <f t="shared" si="13"/>
        <v>0.0208</v>
      </c>
      <c r="CD66" s="480" t="str">
        <f>$AY66*Assembly!AB$4+$AZ66*Assembly!AB$5+$BA66*Assembly!AB$6+$BB66*Assembly!AB$7+$BC66*Assembly!AB$8+$BD66*Assembly!AB$9+$BE66*Assembly!AB$10+$BF66*Assembly!AB$11+$BG66*Assembly!AB$12+$BH66*Assembly!AB$13+$BI66*Assembly!AB$14+$BJ66*Assembly!AB$15+$BK66*Assembly!AB$16+$BL66*Assembly!AB$17+$BM66*Assembly!AB$18+$BN66*Assembly!AB$19+$BO66*Assembly!AB$20+$BP66*Assembly!AB$21+$BQ66*Assembly!AB$22+$BR66*Assembly!AB$23+$BS66*Assembly!AB$24</f>
        <v>382</v>
      </c>
      <c r="CE66" s="463" t="str">
        <f>$AY66*Assembly!M$4+$AZ66*Assembly!M$5+$BA66*Assembly!M$6+$BB66*Assembly!M$7+$BC66*Assembly!M$8+$BD66*Assembly!M$9+$BE66*Assembly!M$10+$BF66*Assembly!M$11+$BG66*Assembly!M$12+$BH66*Assembly!M$13+$BI66*Assembly!M$14+$BJ66*Assembly!M$15+$BK66*Assembly!M$16+$BL66*Assembly!M$17+$BM66*Assembly!M$18+$BN66*Assembly!M$19+$BO66*Assembly!M$20+$BP66*Assembly!M$21+$BQ66*Assembly!M$22+$BR66*Assembly!M$23+$BS66*Assembly!M$24</f>
        <v>405</v>
      </c>
      <c r="CF66" s="463" t="str">
        <f>$AY66*Assembly!N$4+$AZ66*Assembly!N$5+$BA66*Assembly!N$6+$BB66*Assembly!N$7+$BC66*Assembly!N$8+$BD66*Assembly!N$9+$BE66*Assembly!N$10+$BF66*Assembly!N$11+$BG66*Assembly!N$12+$BH66*Assembly!N$13+$BI66*Assembly!N$14+$BJ66*Assembly!N$15+$BK66*Assembly!N$16+$BL66*Assembly!N$17+$BM66*Assembly!N$18+$BN66*Assembly!N$19+$BO66*Assembly!N$20+$BP66*Assembly!N$21+$BQ66*Assembly!N$22+$BR66*Assembly!N$23+$BS66*Assembly!N$24</f>
        <v>0</v>
      </c>
      <c r="CG66" s="463" t="str">
        <f>$AY66*Assembly!O$4+$AZ66*Assembly!O$5+$BA66*Assembly!O$6+$BB66*Assembly!O$7+$BC66*Assembly!O$8+$BD66*Assembly!O$9+$BE66*Assembly!O$10+$BF66*Assembly!O$11+$BG66*Assembly!O$12+$BH66*Assembly!O$13+$BI66*Assembly!O$14+$BJ66*Assembly!O$15+$BK66*Assembly!O$16+$BL66*Assembly!O$17+$BM66*Assembly!O$18+$BN66*Assembly!O$19+$BO66*Assembly!O$20+$BP66*Assembly!O$21+$BQ66*Assembly!O$22+$BR66*Assembly!O$23+$BS66*Assembly!O$24</f>
        <v>0</v>
      </c>
      <c r="CH66" s="461" t="str">
        <f>$AY66*Assembly!P$4+$AZ66*Assembly!P$5+$BA66*Assembly!P$6+$BB66*Assembly!P$7+$BC66*Assembly!P$8+$BD66*Assembly!P$9+$BE66*Assembly!P$10+$BF66*Assembly!P$11+$BG66*Assembly!P$12+$BH66*Assembly!P$13+$BI66*Assembly!P$14+$BJ66*Assembly!P$15+$BK66*Assembly!P$16+$BL66*Assembly!P$17+$BM66*Assembly!P$18+$BN66*Assembly!P$19+$BO66*Assembly!P$20+$BP66*Assembly!P$21+$BQ66*Assembly!P$22+$BR66*Assembly!P$23+$BS66*Assembly!P$24</f>
        <v>0</v>
      </c>
      <c r="CI66" s="461" t="str">
        <f>$AY66*Assembly!Q$4+$AZ66*Assembly!Q$5+$BA66*Assembly!Q$6+$BB66*Assembly!Q$7+$BC66*Assembly!Q$8+$BD66*Assembly!Q$9+$BE66*Assembly!Q$10+$BF66*Assembly!Q$11+$BG66*Assembly!Q$12+$BH66*Assembly!Q$13+$BI66*Assembly!Q$14+$BJ66*Assembly!Q$15+$BK66*Assembly!Q$16+$BL66*Assembly!Q$17+$BM66*Assembly!Q$18+$BN66*Assembly!Q$19+$BO66*Assembly!Q$20+$BP66*Assembly!Q$21+$BQ66*Assembly!Q$22+$BR66*Assembly!Q$23+$BS66*Assembly!Q$24</f>
        <v>0</v>
      </c>
      <c r="CJ66" s="463" t="str">
        <f>$AY66*Assembly!R$4+$AZ66*Assembly!R$5+$BA66*Assembly!R$6+$BB66*Assembly!R$7+$BC66*Assembly!R$8+$BD66*Assembly!R$9+$BE66*Assembly!R$10+$BF66*Assembly!R$11+$BG66*Assembly!R$12+$BH66*Assembly!R$13+$BI66*Assembly!R$14+$BJ66*Assembly!R$15+$BK66*Assembly!R$16+$BL66*Assembly!R$17+$BM66*Assembly!R$18+$BN66*Assembly!R$19+$BO66*Assembly!R$20+$BP66*Assembly!R$21+$BQ66*Assembly!R$22+$BR66*Assembly!R$23+$BS66*Assembly!R$24</f>
        <v>0</v>
      </c>
      <c r="CK66" s="461" t="str">
        <f>$AY66*Assembly!S$4+$AZ66*Assembly!S$5+$BA66*Assembly!S$6+$BB66*Assembly!S$7+$BC66*Assembly!S$8+$BD66*Assembly!S$9+$BE66*Assembly!S$10+$BF66*Assembly!S$11+$BG66*Assembly!S$12+$BH66*Assembly!S$13+$BI66*Assembly!S$14+$BJ66*Assembly!S$15+$BK66*Assembly!S$16+$BL66*Assembly!S$17+$BM66*Assembly!S$18+$BN66*Assembly!S$19+$BO66*Assembly!S$20+$BP66*Assembly!S$21+$BQ66*Assembly!S$22+$BR66*Assembly!S$23+$BS66*Assembly!S$24</f>
        <v>0</v>
      </c>
      <c r="CL66" s="461" t="str">
        <f>$AY66*Assembly!T$4+$AZ66*Assembly!T$5+$BA66*Assembly!T$6+$BB66*Assembly!T$7+$BC66*Assembly!T$8+$BD66*Assembly!T$9+$BE66*Assembly!T$10+$BF66*Assembly!T$11+$BG66*Assembly!T$12+$BH66*Assembly!T$13+$BI66*Assembly!T$14+$BJ66*Assembly!T$15+$BK66*Assembly!T$16+$BL66*Assembly!T$17+$BM66*Assembly!T$18+$BN66*Assembly!T$19+$BO66*Assembly!T$20+$BP66*Assembly!T$21+$BQ66*Assembly!T$22+$BR66*Assembly!T$23+$BS66*Assembly!T$24</f>
        <v>0</v>
      </c>
      <c r="CM66" s="461" t="str">
        <f>$AY66*Assembly!U$4+$AZ66*Assembly!U$5+$BA66*Assembly!U$6+$BB66*Assembly!U$7+$BC66*Assembly!U$8+$BD66*Assembly!U$9+$BE66*Assembly!U$10+$BF66*Assembly!U$11+$BG66*Assembly!U$12+$BH66*Assembly!U$13+$BI66*Assembly!U$14+$BJ66*Assembly!U$15+$BK66*Assembly!U$16+$BL66*Assembly!U$17+$BM66*Assembly!U$18+$BN66*Assembly!U$19+$BO66*Assembly!U$20+$BP66*Assembly!U$21+$BQ66*Assembly!U$22+$BR66*Assembly!U$23+$BS66*Assembly!U$24</f>
        <v>0</v>
      </c>
      <c r="CN66" s="463" t="str">
        <f>$AY66*Assembly!V$4+$AZ66*Assembly!V$5+$BA66*Assembly!V$6+$BB66*Assembly!V$7+$BC66*Assembly!V$8+$BD66*Assembly!V$9+$BE66*Assembly!V$10+$BF66*Assembly!V$11+$BG66*Assembly!V$12+$BH66*Assembly!V$13+$BI66*Assembly!V$14+$BJ66*Assembly!V$15+$BK66*Assembly!V$16+$BL66*Assembly!V$17+$BM66*Assembly!V$18+$BN66*Assembly!V$19+$BO66*Assembly!V$20+$BP66*Assembly!V$21+$BQ66*Assembly!V$22+$BR66*Assembly!V$23+$BS66*Assembly!V$24</f>
        <v>0</v>
      </c>
      <c r="CO66" s="463" t="str">
        <f>CE66*Refining!$F$3</f>
        <v>723</v>
      </c>
      <c r="CP66" s="463" t="str">
        <f>CF66*Refining!$F$4</f>
        <v>0</v>
      </c>
      <c r="CQ66" s="463" t="str">
        <f>CG66*Refining!$F$5</f>
        <v>0</v>
      </c>
      <c r="CR66" s="463" t="str">
        <f>CH66*Refining!$F$6</f>
        <v>0</v>
      </c>
      <c r="CS66" s="463" t="str">
        <f>CI66*Refining!$F$7</f>
        <v>0</v>
      </c>
      <c r="CT66" s="463" t="str">
        <f>CJ66*Refining!$F$8</f>
        <v>0</v>
      </c>
      <c r="CU66" s="463" t="str">
        <f>CK66*Refining!$F$9</f>
        <v>0</v>
      </c>
      <c r="CV66" s="463" t="str">
        <f>CL66*Refining!$F$10</f>
        <v>0</v>
      </c>
      <c r="CW66" s="463" t="str">
        <f>CM66*Refining!$F$11</f>
        <v>0</v>
      </c>
      <c r="CX66" s="463" t="str">
        <f>CN66*Refining!$F$12</f>
        <v>0</v>
      </c>
      <c r="CY66" s="481" t="str">
        <f t="shared" ref="CY66:DR66" si="266">IF(CE66 = 0, "", CE66)</f>
        <v>405</v>
      </c>
      <c r="CZ66" s="482" t="str">
        <f t="shared" si="266"/>
        <v/>
      </c>
      <c r="DA66" s="482" t="str">
        <f t="shared" si="266"/>
        <v/>
      </c>
      <c r="DB66" s="483" t="str">
        <f t="shared" si="266"/>
        <v/>
      </c>
      <c r="DC66" s="484" t="str">
        <f t="shared" si="266"/>
        <v/>
      </c>
      <c r="DD66" s="482" t="str">
        <f t="shared" si="266"/>
        <v/>
      </c>
      <c r="DE66" s="484" t="str">
        <f t="shared" si="266"/>
        <v/>
      </c>
      <c r="DF66" s="484" t="str">
        <f t="shared" si="266"/>
        <v/>
      </c>
      <c r="DG66" s="482" t="str">
        <f t="shared" si="266"/>
        <v/>
      </c>
      <c r="DH66" s="485" t="str">
        <f t="shared" si="266"/>
        <v/>
      </c>
      <c r="DI66" s="481" t="str">
        <f t="shared" si="266"/>
        <v>723</v>
      </c>
      <c r="DJ66" s="482" t="str">
        <f t="shared" si="266"/>
        <v/>
      </c>
      <c r="DK66" s="482" t="str">
        <f t="shared" si="266"/>
        <v/>
      </c>
      <c r="DL66" s="482" t="str">
        <f t="shared" si="266"/>
        <v/>
      </c>
      <c r="DM66" s="486" t="str">
        <f t="shared" si="266"/>
        <v/>
      </c>
      <c r="DN66" s="482" t="str">
        <f t="shared" si="266"/>
        <v/>
      </c>
      <c r="DO66" s="482" t="str">
        <f t="shared" si="266"/>
        <v/>
      </c>
      <c r="DP66" s="482" t="str">
        <f t="shared" si="266"/>
        <v/>
      </c>
      <c r="DQ66" s="482" t="str">
        <f t="shared" si="266"/>
        <v/>
      </c>
      <c r="DR66" s="485" t="str">
        <f t="shared" si="266"/>
        <v/>
      </c>
      <c r="DS66" s="487" t="str">
        <f t="shared" si="15"/>
        <v>405</v>
      </c>
      <c r="DT66" s="488" t="str">
        <f t="shared" si="16"/>
        <v>723</v>
      </c>
      <c r="DU66" s="474" t="str">
        <f>CY66*'Ores &amp; Ingots'!$C$3+CZ66*'Ores &amp; Ingots'!$C$4+DA66*'Ores &amp; Ingots'!$C$5+DB66*'Ores &amp; Ingots'!$C$6+DC66*'Ores &amp; Ingots'!$C$7+DD66*'Ores &amp; Ingots'!$C$8+DE66*'Ores &amp; Ingots'!$C$9+DF66*'Ores &amp; Ingots'!$C$10+DG66*'Ores &amp; Ingots'!$C$11+DH66*'Ores &amp; Ingots'!$C$12</f>
        <v>51</v>
      </c>
      <c r="DV66" s="474" t="str">
        <f>DI66*'Ores &amp; Ingots'!$B$3+DJ66*'Ores &amp; Ingots'!$B$4+DK66*'Ores &amp; Ingots'!$B$5+DL66*'Ores &amp; Ingots'!$B$6+DM66*'Ores &amp; Ingots'!$B$7+DN66*'Ores &amp; Ingots'!$B$8+DO66*'Ores &amp; Ingots'!$B$9+DP66*'Ores &amp; Ingots'!$B$10+DQ66*'Ores &amp; Ingots'!$B$11+DR66*'Ores &amp; Ingots'!$B$12</f>
        <v>268</v>
      </c>
      <c r="DW66" s="488" t="str">
        <f>CY66*Refining!$G$3+CZ66*Refining!$G$4+DA66*Refining!$G$5+DB66*Refining!$G$6+DC66*Refining!$G$7+DD66*Refining!$G$8+DE66*Refining!$G$9+DF66*Refining!$G$10+DG66*Refining!$G$11+DH66*Refining!$G$12</f>
        <v>28</v>
      </c>
      <c r="DX66" s="488" t="str">
        <f t="shared" si="17"/>
        <v>4,327</v>
      </c>
      <c r="DY66" s="489" t="str">
        <f t="shared" si="18"/>
        <v>0.0043</v>
      </c>
      <c r="DZ66" s="487" t="str">
        <f t="shared" si="19"/>
        <v>182</v>
      </c>
      <c r="EA66" s="486" t="str">
        <f t="shared" ref="EA66:EB66" si="267">DZ66/60</f>
        <v>3.0</v>
      </c>
      <c r="EB66" s="486" t="str">
        <f t="shared" si="267"/>
        <v>0.1</v>
      </c>
      <c r="EC66" s="490" t="str">
        <f t="shared" si="21"/>
        <v>0.00</v>
      </c>
      <c r="ED66" s="487" t="str">
        <f t="shared" si="22"/>
        <v>25,171</v>
      </c>
      <c r="EE66" s="486" t="str">
        <f t="shared" ref="EE66:EF66" si="268">ED66/1000</f>
        <v>25.2</v>
      </c>
      <c r="EF66" s="491" t="str">
        <f t="shared" si="268"/>
        <v>0.03</v>
      </c>
      <c r="EG66" s="492" t="str">
        <f t="shared" si="24"/>
        <v>0.0252</v>
      </c>
      <c r="EH66" s="225">
        <v>340.0</v>
      </c>
    </row>
    <row r="67">
      <c r="A67" s="341" t="s">
        <v>958</v>
      </c>
      <c r="B67" s="192" t="s">
        <v>959</v>
      </c>
      <c r="C67" s="193" t="s">
        <v>886</v>
      </c>
      <c r="D67" s="193">
        <v>1.0</v>
      </c>
      <c r="E67" s="193">
        <v>1.0</v>
      </c>
      <c r="F67" s="193">
        <v>1.0</v>
      </c>
      <c r="G67" s="385" t="str">
        <f t="shared" si="5"/>
        <v>15.625</v>
      </c>
      <c r="H67" s="386">
        <v>28.0</v>
      </c>
      <c r="I67" s="386">
        <v>42.0</v>
      </c>
      <c r="J67" s="386" t="str">
        <f>H67/Main!$D$9</f>
        <v>28</v>
      </c>
      <c r="K67" s="386" t="str">
        <f>I67/Main!$D$10</f>
        <v>42</v>
      </c>
      <c r="L67" s="387" t="str">
        <f t="shared" si="6"/>
        <v>1.5</v>
      </c>
      <c r="M67" s="387">
        <v>1.0</v>
      </c>
      <c r="N67" s="390">
        <v>10.0</v>
      </c>
      <c r="O67" s="390">
        <v>1000.0</v>
      </c>
      <c r="P67" s="389"/>
      <c r="Q67" s="390"/>
      <c r="R67" s="389"/>
      <c r="S67" s="391"/>
      <c r="T67" s="391"/>
      <c r="U67" s="389"/>
      <c r="V67" s="389"/>
      <c r="W67" s="391"/>
      <c r="X67" s="391"/>
      <c r="Y67" s="389"/>
      <c r="Z67" s="389"/>
      <c r="AA67" s="389"/>
      <c r="AB67" s="389"/>
      <c r="AC67" s="528" t="s">
        <v>920</v>
      </c>
      <c r="AD67" s="401">
        <v>20.0</v>
      </c>
      <c r="AE67" s="401">
        <v>40.0</v>
      </c>
      <c r="AF67" s="401">
        <v>4.0</v>
      </c>
      <c r="AG67" s="401">
        <v>0.0</v>
      </c>
      <c r="AH67" s="401">
        <v>0.0</v>
      </c>
      <c r="AI67" s="401">
        <v>0.0</v>
      </c>
      <c r="AJ67" s="401">
        <v>4.0</v>
      </c>
      <c r="AK67" s="496">
        <v>2.0</v>
      </c>
      <c r="AL67" s="401">
        <v>1.0</v>
      </c>
      <c r="AM67" s="401">
        <v>0.0</v>
      </c>
      <c r="AN67" s="401">
        <v>0.0</v>
      </c>
      <c r="AO67" s="401">
        <v>0.0</v>
      </c>
      <c r="AP67" s="401">
        <v>15.0</v>
      </c>
      <c r="AQ67" s="401">
        <v>0.0</v>
      </c>
      <c r="AR67" s="401">
        <v>0.0</v>
      </c>
      <c r="AS67" s="401">
        <v>0.0</v>
      </c>
      <c r="AT67" s="401">
        <v>0.0</v>
      </c>
      <c r="AU67" s="401">
        <v>0.0</v>
      </c>
      <c r="AV67" s="401">
        <v>0.0</v>
      </c>
      <c r="AW67" s="401">
        <v>0.0</v>
      </c>
      <c r="AX67" s="401">
        <v>0.0</v>
      </c>
      <c r="AY67" s="493" t="str">
        <f t="shared" ref="AY67:BS67" si="269">IF(AD67 = 0, "", AD67)</f>
        <v>20</v>
      </c>
      <c r="AZ67" s="397" t="str">
        <f t="shared" si="269"/>
        <v>40</v>
      </c>
      <c r="BA67" s="397" t="str">
        <f t="shared" si="269"/>
        <v>4</v>
      </c>
      <c r="BB67" s="397" t="str">
        <f t="shared" si="269"/>
        <v/>
      </c>
      <c r="BC67" s="397" t="str">
        <f t="shared" si="269"/>
        <v/>
      </c>
      <c r="BD67" s="397" t="str">
        <f t="shared" si="269"/>
        <v/>
      </c>
      <c r="BE67" s="397" t="str">
        <f t="shared" si="269"/>
        <v>4</v>
      </c>
      <c r="BF67" s="398" t="str">
        <f t="shared" si="269"/>
        <v>2</v>
      </c>
      <c r="BG67" s="397" t="str">
        <f t="shared" si="269"/>
        <v>1</v>
      </c>
      <c r="BH67" s="397" t="str">
        <f t="shared" si="269"/>
        <v/>
      </c>
      <c r="BI67" s="397" t="str">
        <f t="shared" si="269"/>
        <v/>
      </c>
      <c r="BJ67" s="397" t="str">
        <f t="shared" si="269"/>
        <v/>
      </c>
      <c r="BK67" s="397" t="str">
        <f t="shared" si="269"/>
        <v>15</v>
      </c>
      <c r="BL67" s="397" t="str">
        <f t="shared" si="269"/>
        <v/>
      </c>
      <c r="BM67" s="397" t="str">
        <f t="shared" si="269"/>
        <v/>
      </c>
      <c r="BN67" s="397" t="str">
        <f t="shared" si="269"/>
        <v/>
      </c>
      <c r="BO67" s="397" t="str">
        <f t="shared" si="269"/>
        <v/>
      </c>
      <c r="BP67" s="397" t="str">
        <f t="shared" si="269"/>
        <v/>
      </c>
      <c r="BQ67" s="397" t="str">
        <f t="shared" si="269"/>
        <v/>
      </c>
      <c r="BR67" s="397" t="str">
        <f t="shared" si="269"/>
        <v/>
      </c>
      <c r="BS67" s="399" t="str">
        <f t="shared" si="269"/>
        <v/>
      </c>
      <c r="BT67" s="400" t="str">
        <f>$AY67*Assembly!Y$4+$AZ67*Assembly!Y$5+$BA67*Assembly!Y$6+$BB67*Assembly!Y$7+$BC67*Assembly!Y$8+$BD67*Assembly!Y$9+$BE67*Assembly!Y$10+$BF67*Assembly!Y$11+$BG67*Assembly!Y$12+$BH67*Assembly!Y$13+$BI67*Assembly!Y$14+$BJ67*Assembly!Y$15+$BK67*Assembly!Y$16+$BL67*Assembly!Y$17+$BM67*Assembly!Y$18+$BN67*Assembly!Y$19+$BO67*Assembly!Y$20+$BP67*Assembly!Y$21+$BQ67*Assembly!Y$22+$BR67*Assembly!Y$23+$BS67*Assembly!Y$24</f>
        <v>865</v>
      </c>
      <c r="BU67" s="401" t="str">
        <f t="shared" si="8"/>
        <v>55</v>
      </c>
      <c r="BV67" s="401" t="str">
        <f>$AY67*Assembly!AC$4+$AZ67*Assembly!AC$5+$BA67*Assembly!AC$6+$BB67*Assembly!AC$7+$BC67*Assembly!AC$8+$BD67*Assembly!AC$9+$BE67*Assembly!AC$10+$BF67*Assembly!AC$11+$BG67*Assembly!AC$12+$BH67*Assembly!AC$13+$BI67*Assembly!AC$14+$BJ67*Assembly!AC$15+$BK67*Assembly!AC$16+$BL67*Assembly!AC$17+$BM67*Assembly!AC$18+$BN67*Assembly!AC$19+$BO67*Assembly!AC$20+$BP67*Assembly!AC$21+$BQ67*Assembly!AC$22+$BR67*Assembly!AC$23+$BS67*Assembly!AC$24</f>
        <v>3,727</v>
      </c>
      <c r="BW67" s="402" t="str">
        <f t="shared" si="9"/>
        <v>4.31</v>
      </c>
      <c r="BX67" s="403" t="str">
        <f t="shared" si="10"/>
        <v>239</v>
      </c>
      <c r="BY67" s="404" t="str">
        <f t="shared" si="11"/>
        <v>67.3</v>
      </c>
      <c r="BZ67" s="405"/>
      <c r="CA67" s="401" t="str">
        <f>$AY67*Assembly!X$4+$AZ67*Assembly!X$5+$BA67*Assembly!X$6+$BB67*Assembly!X$7+$BC67*Assembly!X$8+$BD67*Assembly!X$9+$BE67*Assembly!X$10+$BF67*Assembly!X$11+$BG67*Assembly!X$12+$BH67*Assembly!X$13+$BI67*Assembly!X$14+$BJ67*Assembly!X$15+$BK67*Assembly!X$16+$BL67*Assembly!X$17+$BM67*Assembly!X$18+$BN67*Assembly!X$19+$BO67*Assembly!X$20+$BP67*Assembly!X$21+$BQ67*Assembly!X$22+$BR67*Assembly!X$23+$BS67*Assembly!X$24</f>
        <v>86</v>
      </c>
      <c r="CB67" s="401" t="str">
        <f t="shared" si="12"/>
        <v>13,378</v>
      </c>
      <c r="CC67" s="406" t="str">
        <f t="shared" si="13"/>
        <v>0.0134</v>
      </c>
      <c r="CD67" s="407" t="str">
        <f>$AY67*Assembly!AB$4+$AZ67*Assembly!AB$5+$BA67*Assembly!AB$6+$BB67*Assembly!AB$7+$BC67*Assembly!AB$8+$BD67*Assembly!AB$9+$BE67*Assembly!AB$10+$BF67*Assembly!AB$11+$BG67*Assembly!AB$12+$BH67*Assembly!AB$13+$BI67*Assembly!AB$14+$BJ67*Assembly!AB$15+$BK67*Assembly!AB$16+$BL67*Assembly!AB$17+$BM67*Assembly!AB$18+$BN67*Assembly!AB$19+$BO67*Assembly!AB$20+$BP67*Assembly!AB$21+$BQ67*Assembly!AB$22+$BR67*Assembly!AB$23+$BS67*Assembly!AB$24</f>
        <v>428</v>
      </c>
      <c r="CE67" s="390" t="str">
        <f>$AY67*Assembly!M$4+$AZ67*Assembly!M$5+$BA67*Assembly!M$6+$BB67*Assembly!M$7+$BC67*Assembly!M$8+$BD67*Assembly!M$9+$BE67*Assembly!M$10+$BF67*Assembly!M$11+$BG67*Assembly!M$12+$BH67*Assembly!M$13+$BI67*Assembly!M$14+$BJ67*Assembly!M$15+$BK67*Assembly!M$16+$BL67*Assembly!M$17+$BM67*Assembly!M$18+$BN67*Assembly!M$19+$BO67*Assembly!M$20+$BP67*Assembly!M$21+$BQ67*Assembly!M$22+$BR67*Assembly!M$23+$BS67*Assembly!M$24</f>
        <v>662</v>
      </c>
      <c r="CF67" s="390" t="str">
        <f>$AY67*Assembly!N$4+$AZ67*Assembly!N$5+$BA67*Assembly!N$6+$BB67*Assembly!N$7+$BC67*Assembly!N$8+$BD67*Assembly!N$9+$BE67*Assembly!N$10+$BF67*Assembly!N$11+$BG67*Assembly!N$12+$BH67*Assembly!N$13+$BI67*Assembly!N$14+$BJ67*Assembly!N$15+$BK67*Assembly!N$16+$BL67*Assembly!N$17+$BM67*Assembly!N$18+$BN67*Assembly!N$19+$BO67*Assembly!N$20+$BP67*Assembly!N$21+$BQ67*Assembly!N$22+$BR67*Assembly!N$23+$BS67*Assembly!N$24</f>
        <v>20</v>
      </c>
      <c r="CG67" s="390" t="str">
        <f>$AY67*Assembly!O$4+$AZ67*Assembly!O$5+$BA67*Assembly!O$6+$BB67*Assembly!O$7+$BC67*Assembly!O$8+$BD67*Assembly!O$9+$BE67*Assembly!O$10+$BF67*Assembly!O$11+$BG67*Assembly!O$12+$BH67*Assembly!O$13+$BI67*Assembly!O$14+$BJ67*Assembly!O$15+$BK67*Assembly!O$16+$BL67*Assembly!O$17+$BM67*Assembly!O$18+$BN67*Assembly!O$19+$BO67*Assembly!O$20+$BP67*Assembly!O$21+$BQ67*Assembly!O$22+$BR67*Assembly!O$23+$BS67*Assembly!O$24</f>
        <v>0</v>
      </c>
      <c r="CH67" s="386" t="str">
        <f>$AY67*Assembly!P$4+$AZ67*Assembly!P$5+$BA67*Assembly!P$6+$BB67*Assembly!P$7+$BC67*Assembly!P$8+$BD67*Assembly!P$9+$BE67*Assembly!P$10+$BF67*Assembly!P$11+$BG67*Assembly!P$12+$BH67*Assembly!P$13+$BI67*Assembly!P$14+$BJ67*Assembly!P$15+$BK67*Assembly!P$16+$BL67*Assembly!P$17+$BM67*Assembly!P$18+$BN67*Assembly!P$19+$BO67*Assembly!P$20+$BP67*Assembly!P$21+$BQ67*Assembly!P$22+$BR67*Assembly!P$23+$BS67*Assembly!P$24</f>
        <v>0</v>
      </c>
      <c r="CI67" s="386" t="str">
        <f>$AY67*Assembly!Q$4+$AZ67*Assembly!Q$5+$BA67*Assembly!Q$6+$BB67*Assembly!Q$7+$BC67*Assembly!Q$8+$BD67*Assembly!Q$9+$BE67*Assembly!Q$10+$BF67*Assembly!Q$11+$BG67*Assembly!Q$12+$BH67*Assembly!Q$13+$BI67*Assembly!Q$14+$BJ67*Assembly!Q$15+$BK67*Assembly!Q$16+$BL67*Assembly!Q$17+$BM67*Assembly!Q$18+$BN67*Assembly!Q$19+$BO67*Assembly!Q$20+$BP67*Assembly!Q$21+$BQ67*Assembly!Q$22+$BR67*Assembly!Q$23+$BS67*Assembly!Q$24</f>
        <v>230.4</v>
      </c>
      <c r="CJ67" s="390" t="str">
        <f>$AY67*Assembly!R$4+$AZ67*Assembly!R$5+$BA67*Assembly!R$6+$BB67*Assembly!R$7+$BC67*Assembly!R$8+$BD67*Assembly!R$9+$BE67*Assembly!R$10+$BF67*Assembly!R$11+$BG67*Assembly!R$12+$BH67*Assembly!R$13+$BI67*Assembly!R$14+$BJ67*Assembly!R$15+$BK67*Assembly!R$16+$BL67*Assembly!R$17+$BM67*Assembly!R$18+$BN67*Assembly!R$19+$BO67*Assembly!R$20+$BP67*Assembly!R$21+$BQ67*Assembly!R$22+$BR67*Assembly!R$23+$BS67*Assembly!R$24</f>
        <v>0</v>
      </c>
      <c r="CK67" s="386" t="str">
        <f>$AY67*Assembly!S$4+$AZ67*Assembly!S$5+$BA67*Assembly!S$6+$BB67*Assembly!S$7+$BC67*Assembly!S$8+$BD67*Assembly!S$9+$BE67*Assembly!S$10+$BF67*Assembly!S$11+$BG67*Assembly!S$12+$BH67*Assembly!S$13+$BI67*Assembly!S$14+$BJ67*Assembly!S$15+$BK67*Assembly!S$16+$BL67*Assembly!S$17+$BM67*Assembly!S$18+$BN67*Assembly!S$19+$BO67*Assembly!S$20+$BP67*Assembly!S$21+$BQ67*Assembly!S$22+$BR67*Assembly!S$23+$BS67*Assembly!S$24</f>
        <v>0</v>
      </c>
      <c r="CL67" s="386" t="str">
        <f>$AY67*Assembly!T$4+$AZ67*Assembly!T$5+$BA67*Assembly!T$6+$BB67*Assembly!T$7+$BC67*Assembly!T$8+$BD67*Assembly!T$9+$BE67*Assembly!T$10+$BF67*Assembly!T$11+$BG67*Assembly!T$12+$BH67*Assembly!T$13+$BI67*Assembly!T$14+$BJ67*Assembly!T$15+$BK67*Assembly!T$16+$BL67*Assembly!T$17+$BM67*Assembly!T$18+$BN67*Assembly!T$19+$BO67*Assembly!T$20+$BP67*Assembly!T$21+$BQ67*Assembly!T$22+$BR67*Assembly!T$23+$BS67*Assembly!T$24</f>
        <v>0</v>
      </c>
      <c r="CM67" s="386" t="str">
        <f>$AY67*Assembly!U$4+$AZ67*Assembly!U$5+$BA67*Assembly!U$6+$BB67*Assembly!U$7+$BC67*Assembly!U$8+$BD67*Assembly!U$9+$BE67*Assembly!U$10+$BF67*Assembly!U$11+$BG67*Assembly!U$12+$BH67*Assembly!U$13+$BI67*Assembly!U$14+$BJ67*Assembly!U$15+$BK67*Assembly!U$16+$BL67*Assembly!U$17+$BM67*Assembly!U$18+$BN67*Assembly!U$19+$BO67*Assembly!U$20+$BP67*Assembly!U$21+$BQ67*Assembly!U$22+$BR67*Assembly!U$23+$BS67*Assembly!U$24</f>
        <v>0</v>
      </c>
      <c r="CN67" s="390" t="str">
        <f>$AY67*Assembly!V$4+$AZ67*Assembly!V$5+$BA67*Assembly!V$6+$BB67*Assembly!V$7+$BC67*Assembly!V$8+$BD67*Assembly!V$9+$BE67*Assembly!V$10+$BF67*Assembly!V$11+$BG67*Assembly!V$12+$BH67*Assembly!V$13+$BI67*Assembly!V$14+$BJ67*Assembly!V$15+$BK67*Assembly!V$16+$BL67*Assembly!V$17+$BM67*Assembly!V$18+$BN67*Assembly!V$19+$BO67*Assembly!V$20+$BP67*Assembly!V$21+$BQ67*Assembly!V$22+$BR67*Assembly!V$23+$BS67*Assembly!V$24</f>
        <v>0</v>
      </c>
      <c r="CO67" s="390" t="str">
        <f>CE67*Refining!$F$3</f>
        <v>1,182</v>
      </c>
      <c r="CP67" s="390" t="str">
        <f>CF67*Refining!$F$4</f>
        <v>63</v>
      </c>
      <c r="CQ67" s="390" t="str">
        <f>CG67*Refining!$F$5</f>
        <v>0</v>
      </c>
      <c r="CR67" s="390" t="str">
        <f>CH67*Refining!$F$6</f>
        <v>0</v>
      </c>
      <c r="CS67" s="390" t="str">
        <f>CI67*Refining!$F$7</f>
        <v>411</v>
      </c>
      <c r="CT67" s="390" t="str">
        <f>CJ67*Refining!$F$8</f>
        <v>0</v>
      </c>
      <c r="CU67" s="390" t="str">
        <f>CK67*Refining!$F$9</f>
        <v>0</v>
      </c>
      <c r="CV67" s="390" t="str">
        <f>CL67*Refining!$F$10</f>
        <v>0</v>
      </c>
      <c r="CW67" s="390" t="str">
        <f>CM67*Refining!$F$11</f>
        <v>0</v>
      </c>
      <c r="CX67" s="390" t="str">
        <f>CN67*Refining!$F$12</f>
        <v>0</v>
      </c>
      <c r="CY67" s="408" t="str">
        <f t="shared" ref="CY67:DR67" si="270">IF(CE67 = 0, "", CE67)</f>
        <v>662</v>
      </c>
      <c r="CZ67" s="409" t="str">
        <f t="shared" si="270"/>
        <v>20</v>
      </c>
      <c r="DA67" s="409" t="str">
        <f t="shared" si="270"/>
        <v/>
      </c>
      <c r="DB67" s="410" t="str">
        <f t="shared" si="270"/>
        <v/>
      </c>
      <c r="DC67" s="411" t="str">
        <f t="shared" si="270"/>
        <v>230.4</v>
      </c>
      <c r="DD67" s="409" t="str">
        <f t="shared" si="270"/>
        <v/>
      </c>
      <c r="DE67" s="411" t="str">
        <f t="shared" si="270"/>
        <v/>
      </c>
      <c r="DF67" s="411" t="str">
        <f t="shared" si="270"/>
        <v/>
      </c>
      <c r="DG67" s="409" t="str">
        <f t="shared" si="270"/>
        <v/>
      </c>
      <c r="DH67" s="412" t="str">
        <f t="shared" si="270"/>
        <v/>
      </c>
      <c r="DI67" s="408" t="str">
        <f t="shared" si="270"/>
        <v>1,182</v>
      </c>
      <c r="DJ67" s="409" t="str">
        <f t="shared" si="270"/>
        <v>63</v>
      </c>
      <c r="DK67" s="409" t="str">
        <f t="shared" si="270"/>
        <v/>
      </c>
      <c r="DL67" s="409" t="str">
        <f t="shared" si="270"/>
        <v/>
      </c>
      <c r="DM67" s="413" t="str">
        <f t="shared" si="270"/>
        <v>411.4</v>
      </c>
      <c r="DN67" s="409" t="str">
        <f t="shared" si="270"/>
        <v/>
      </c>
      <c r="DO67" s="409" t="str">
        <f t="shared" si="270"/>
        <v/>
      </c>
      <c r="DP67" s="409" t="str">
        <f t="shared" si="270"/>
        <v/>
      </c>
      <c r="DQ67" s="409" t="str">
        <f t="shared" si="270"/>
        <v/>
      </c>
      <c r="DR67" s="412" t="str">
        <f t="shared" si="270"/>
        <v/>
      </c>
      <c r="DS67" s="414" t="str">
        <f t="shared" si="15"/>
        <v>912</v>
      </c>
      <c r="DT67" s="415" t="str">
        <f t="shared" si="16"/>
        <v>1,656</v>
      </c>
      <c r="DU67" s="401" t="str">
        <f>CY67*'Ores &amp; Ingots'!$C$3+CZ67*'Ores &amp; Ingots'!$C$4+DA67*'Ores &amp; Ingots'!$C$5+DB67*'Ores &amp; Ingots'!$C$6+DC67*'Ores &amp; Ingots'!$C$7+DD67*'Ores &amp; Ingots'!$C$8+DE67*'Ores &amp; Ingots'!$C$9+DF67*'Ores &amp; Ingots'!$C$10+DG67*'Ores &amp; Ingots'!$C$11+DH67*'Ores &amp; Ingots'!$C$12</f>
        <v>185</v>
      </c>
      <c r="DV67" s="401" t="str">
        <f>DI67*'Ores &amp; Ingots'!$B$3+DJ67*'Ores &amp; Ingots'!$B$4+DK67*'Ores &amp; Ingots'!$B$5+DL67*'Ores &amp; Ingots'!$B$6+DM67*'Ores &amp; Ingots'!$B$7+DN67*'Ores &amp; Ingots'!$B$8+DO67*'Ores &amp; Ingots'!$B$9+DP67*'Ores &amp; Ingots'!$B$10+DQ67*'Ores &amp; Ingots'!$B$11+DR67*'Ores &amp; Ingots'!$B$12</f>
        <v>613</v>
      </c>
      <c r="DW67" s="415" t="str">
        <f>CY67*Refining!$G$3+CZ67*Refining!$G$4+DA67*Refining!$G$5+DB67*Refining!$G$6+DC67*Refining!$G$7+DD67*Refining!$G$8+DE67*Refining!$G$9+DF67*Refining!$G$10+DG67*Refining!$G$11+DH67*Refining!$G$12</f>
        <v>332</v>
      </c>
      <c r="DX67" s="415" t="str">
        <f t="shared" si="17"/>
        <v>51,568</v>
      </c>
      <c r="DY67" s="416" t="str">
        <f t="shared" si="18"/>
        <v>0.0516</v>
      </c>
      <c r="DZ67" s="414" t="str">
        <f t="shared" si="19"/>
        <v>446</v>
      </c>
      <c r="EA67" s="413" t="str">
        <f t="shared" ref="EA67:EB67" si="271">DZ67/60</f>
        <v>7.4</v>
      </c>
      <c r="EB67" s="413" t="str">
        <f t="shared" si="271"/>
        <v>0.1</v>
      </c>
      <c r="EC67" s="417" t="str">
        <f t="shared" si="21"/>
        <v>0.01</v>
      </c>
      <c r="ED67" s="414" t="str">
        <f t="shared" si="22"/>
        <v>64,946</v>
      </c>
      <c r="EE67" s="413" t="str">
        <f t="shared" ref="EE67:EF67" si="272">ED67/1000</f>
        <v>64.9</v>
      </c>
      <c r="EF67" s="418" t="str">
        <f t="shared" si="272"/>
        <v>0.06</v>
      </c>
      <c r="EG67" s="419" t="str">
        <f t="shared" si="24"/>
        <v>0.0649</v>
      </c>
      <c r="EH67" s="225"/>
    </row>
    <row r="68">
      <c r="A68" s="33"/>
      <c r="B68" s="226" t="s">
        <v>960</v>
      </c>
      <c r="C68" s="227" t="s">
        <v>886</v>
      </c>
      <c r="D68" s="227">
        <v>1.0</v>
      </c>
      <c r="E68" s="227">
        <v>1.0</v>
      </c>
      <c r="F68" s="227">
        <v>1.0</v>
      </c>
      <c r="G68" s="420" t="str">
        <f t="shared" si="5"/>
        <v>15.625</v>
      </c>
      <c r="H68" s="421">
        <v>20.0</v>
      </c>
      <c r="I68" s="421">
        <v>20.0</v>
      </c>
      <c r="J68" s="421" t="str">
        <f>H68/Main!$D$9</f>
        <v>20</v>
      </c>
      <c r="K68" s="421" t="str">
        <f>I68/Main!$D$10</f>
        <v>20</v>
      </c>
      <c r="L68" s="422" t="str">
        <f t="shared" si="6"/>
        <v>1.0</v>
      </c>
      <c r="M68" s="422">
        <v>1.0</v>
      </c>
      <c r="N68" s="423"/>
      <c r="O68" s="424">
        <v>1000.0</v>
      </c>
      <c r="P68" s="423"/>
      <c r="Q68" s="424"/>
      <c r="R68" s="423"/>
      <c r="S68" s="425"/>
      <c r="T68" s="425"/>
      <c r="U68" s="423"/>
      <c r="V68" s="423"/>
      <c r="W68" s="425"/>
      <c r="X68" s="425"/>
      <c r="Y68" s="423"/>
      <c r="Z68" s="423"/>
      <c r="AA68" s="423"/>
      <c r="AB68" s="423"/>
      <c r="AC68" s="523" t="s">
        <v>913</v>
      </c>
      <c r="AD68" s="434">
        <v>8.0</v>
      </c>
      <c r="AE68" s="434">
        <v>20.0</v>
      </c>
      <c r="AF68" s="434">
        <v>0.0</v>
      </c>
      <c r="AG68" s="434">
        <v>2.0</v>
      </c>
      <c r="AH68" s="498">
        <v>20.0</v>
      </c>
      <c r="AI68" s="434">
        <v>0.0</v>
      </c>
      <c r="AJ68" s="434">
        <v>0.0</v>
      </c>
      <c r="AK68" s="434">
        <v>0.0</v>
      </c>
      <c r="AL68" s="434">
        <v>0.0</v>
      </c>
      <c r="AM68" s="434">
        <v>0.0</v>
      </c>
      <c r="AN68" s="434">
        <v>0.0</v>
      </c>
      <c r="AO68" s="434">
        <v>0.0</v>
      </c>
      <c r="AP68" s="434">
        <v>2.0</v>
      </c>
      <c r="AQ68" s="434">
        <v>0.0</v>
      </c>
      <c r="AR68" s="434">
        <v>0.0</v>
      </c>
      <c r="AS68" s="434">
        <v>0.0</v>
      </c>
      <c r="AT68" s="434">
        <v>0.0</v>
      </c>
      <c r="AU68" s="434">
        <v>0.0</v>
      </c>
      <c r="AV68" s="434">
        <v>0.0</v>
      </c>
      <c r="AW68" s="434">
        <v>0.0</v>
      </c>
      <c r="AX68" s="434">
        <v>0.0</v>
      </c>
      <c r="AY68" s="429" t="str">
        <f t="shared" ref="AY68:BS68" si="273">IF(AD68 = 0, "", AD68)</f>
        <v>8</v>
      </c>
      <c r="AZ68" s="430" t="str">
        <f t="shared" si="273"/>
        <v>20</v>
      </c>
      <c r="BA68" s="430" t="str">
        <f t="shared" si="273"/>
        <v/>
      </c>
      <c r="BB68" s="430" t="str">
        <f t="shared" si="273"/>
        <v>2</v>
      </c>
      <c r="BC68" s="431" t="str">
        <f t="shared" si="273"/>
        <v>20</v>
      </c>
      <c r="BD68" s="430" t="str">
        <f t="shared" si="273"/>
        <v/>
      </c>
      <c r="BE68" s="430" t="str">
        <f t="shared" si="273"/>
        <v/>
      </c>
      <c r="BF68" s="430" t="str">
        <f t="shared" si="273"/>
        <v/>
      </c>
      <c r="BG68" s="430" t="str">
        <f t="shared" si="273"/>
        <v/>
      </c>
      <c r="BH68" s="430" t="str">
        <f t="shared" si="273"/>
        <v/>
      </c>
      <c r="BI68" s="430" t="str">
        <f t="shared" si="273"/>
        <v/>
      </c>
      <c r="BJ68" s="430" t="str">
        <f t="shared" si="273"/>
        <v/>
      </c>
      <c r="BK68" s="430" t="str">
        <f t="shared" si="273"/>
        <v>2</v>
      </c>
      <c r="BL68" s="430" t="str">
        <f t="shared" si="273"/>
        <v/>
      </c>
      <c r="BM68" s="430" t="str">
        <f t="shared" si="273"/>
        <v/>
      </c>
      <c r="BN68" s="430" t="str">
        <f t="shared" si="273"/>
        <v/>
      </c>
      <c r="BO68" s="430" t="str">
        <f t="shared" si="273"/>
        <v/>
      </c>
      <c r="BP68" s="430" t="str">
        <f t="shared" si="273"/>
        <v/>
      </c>
      <c r="BQ68" s="430" t="str">
        <f t="shared" si="273"/>
        <v/>
      </c>
      <c r="BR68" s="430" t="str">
        <f t="shared" si="273"/>
        <v/>
      </c>
      <c r="BS68" s="432" t="str">
        <f t="shared" si="273"/>
        <v/>
      </c>
      <c r="BT68" s="433" t="str">
        <f>$AY68*Assembly!Y$4+$AZ68*Assembly!Y$5+$BA68*Assembly!Y$6+$BB68*Assembly!Y$7+$BC68*Assembly!Y$8+$BD68*Assembly!Y$9+$BE68*Assembly!Y$10+$BF68*Assembly!Y$11+$BG68*Assembly!Y$12+$BH68*Assembly!Y$13+$BI68*Assembly!Y$14+$BJ68*Assembly!Y$15+$BK68*Assembly!Y$16+$BL68*Assembly!Y$17+$BM68*Assembly!Y$18+$BN68*Assembly!Y$19+$BO68*Assembly!Y$20+$BP68*Assembly!Y$21+$BQ68*Assembly!Y$22+$BR68*Assembly!Y$23+$BS68*Assembly!Y$24</f>
        <v>460</v>
      </c>
      <c r="BU68" s="434" t="str">
        <f t="shared" si="8"/>
        <v>29</v>
      </c>
      <c r="BV68" s="434" t="str">
        <f>$AY68*Assembly!AC$4+$AZ68*Assembly!AC$5+$BA68*Assembly!AC$6+$BB68*Assembly!AC$7+$BC68*Assembly!AC$8+$BD68*Assembly!AC$9+$BE68*Assembly!AC$10+$BF68*Assembly!AC$11+$BG68*Assembly!AC$12+$BH68*Assembly!AC$13+$BI68*Assembly!AC$14+$BJ68*Assembly!AC$15+$BK68*Assembly!AC$16+$BL68*Assembly!AC$17+$BM68*Assembly!AC$18+$BN68*Assembly!AC$19+$BO68*Assembly!AC$20+$BP68*Assembly!AC$21+$BQ68*Assembly!AC$22+$BR68*Assembly!AC$23+$BS68*Assembly!AC$24</f>
        <v>1,940</v>
      </c>
      <c r="BW68" s="435" t="str">
        <f t="shared" si="9"/>
        <v>4.22</v>
      </c>
      <c r="BX68" s="436" t="str">
        <f t="shared" si="10"/>
        <v>124</v>
      </c>
      <c r="BY68" s="437" t="str">
        <f t="shared" si="11"/>
        <v>65.9</v>
      </c>
      <c r="BZ68" s="438"/>
      <c r="CA68" s="434" t="str">
        <f>$AY68*Assembly!X$4+$AZ68*Assembly!X$5+$BA68*Assembly!X$6+$BB68*Assembly!X$7+$BC68*Assembly!X$8+$BD68*Assembly!X$9+$BE68*Assembly!X$10+$BF68*Assembly!X$11+$BG68*Assembly!X$12+$BH68*Assembly!X$13+$BI68*Assembly!X$14+$BJ68*Assembly!X$15+$BK68*Assembly!X$16+$BL68*Assembly!X$17+$BM68*Assembly!X$18+$BN68*Assembly!X$19+$BO68*Assembly!X$20+$BP68*Assembly!X$21+$BQ68*Assembly!X$22+$BR68*Assembly!X$23+$BS68*Assembly!X$24</f>
        <v>112</v>
      </c>
      <c r="CB68" s="434" t="str">
        <f t="shared" si="12"/>
        <v>17,422</v>
      </c>
      <c r="CC68" s="439" t="str">
        <f t="shared" si="13"/>
        <v>0.0174</v>
      </c>
      <c r="CD68" s="440" t="str">
        <f>$AY68*Assembly!AB$4+$AZ68*Assembly!AB$5+$BA68*Assembly!AB$6+$BB68*Assembly!AB$7+$BC68*Assembly!AB$8+$BD68*Assembly!AB$9+$BE68*Assembly!AB$10+$BF68*Assembly!AB$11+$BG68*Assembly!AB$12+$BH68*Assembly!AB$13+$BI68*Assembly!AB$14+$BJ68*Assembly!AB$15+$BK68*Assembly!AB$16+$BL68*Assembly!AB$17+$BM68*Assembly!AB$18+$BN68*Assembly!AB$19+$BO68*Assembly!AB$20+$BP68*Assembly!AB$21+$BQ68*Assembly!AB$22+$BR68*Assembly!AB$23+$BS68*Assembly!AB$24</f>
        <v>256</v>
      </c>
      <c r="CE68" s="424" t="str">
        <f>$AY68*Assembly!M$4+$AZ68*Assembly!M$5+$BA68*Assembly!M$6+$BB68*Assembly!M$7+$BC68*Assembly!M$8+$BD68*Assembly!M$9+$BE68*Assembly!M$10+$BF68*Assembly!M$11+$BG68*Assembly!M$12+$BH68*Assembly!M$13+$BI68*Assembly!M$14+$BJ68*Assembly!M$15+$BK68*Assembly!M$16+$BL68*Assembly!M$17+$BM68*Assembly!M$18+$BN68*Assembly!M$19+$BO68*Assembly!M$20+$BP68*Assembly!M$21+$BQ68*Assembly!M$22+$BR68*Assembly!M$23+$BS68*Assembly!M$24</f>
        <v>498</v>
      </c>
      <c r="CF68" s="424" t="str">
        <f>$AY68*Assembly!N$4+$AZ68*Assembly!N$5+$BA68*Assembly!N$6+$BB68*Assembly!N$7+$BC68*Assembly!N$8+$BD68*Assembly!N$9+$BE68*Assembly!N$10+$BF68*Assembly!N$11+$BG68*Assembly!N$12+$BH68*Assembly!N$13+$BI68*Assembly!N$14+$BJ68*Assembly!N$15+$BK68*Assembly!N$16+$BL68*Assembly!N$17+$BM68*Assembly!N$18+$BN68*Assembly!N$19+$BO68*Assembly!N$20+$BP68*Assembly!N$21+$BQ68*Assembly!N$22+$BR68*Assembly!N$23+$BS68*Assembly!N$24</f>
        <v>0</v>
      </c>
      <c r="CG68" s="424" t="str">
        <f>$AY68*Assembly!O$4+$AZ68*Assembly!O$5+$BA68*Assembly!O$6+$BB68*Assembly!O$7+$BC68*Assembly!O$8+$BD68*Assembly!O$9+$BE68*Assembly!O$10+$BF68*Assembly!O$11+$BG68*Assembly!O$12+$BH68*Assembly!O$13+$BI68*Assembly!O$14+$BJ68*Assembly!O$15+$BK68*Assembly!O$16+$BL68*Assembly!O$17+$BM68*Assembly!O$18+$BN68*Assembly!O$19+$BO68*Assembly!O$20+$BP68*Assembly!O$21+$BQ68*Assembly!O$22+$BR68*Assembly!O$23+$BS68*Assembly!O$24</f>
        <v>0</v>
      </c>
      <c r="CH68" s="421" t="str">
        <f>$AY68*Assembly!P$4+$AZ68*Assembly!P$5+$BA68*Assembly!P$6+$BB68*Assembly!P$7+$BC68*Assembly!P$8+$BD68*Assembly!P$9+$BE68*Assembly!P$10+$BF68*Assembly!P$11+$BG68*Assembly!P$12+$BH68*Assembly!P$13+$BI68*Assembly!P$14+$BJ68*Assembly!P$15+$BK68*Assembly!P$16+$BL68*Assembly!P$17+$BM68*Assembly!P$18+$BN68*Assembly!P$19+$BO68*Assembly!P$20+$BP68*Assembly!P$21+$BQ68*Assembly!P$22+$BR68*Assembly!P$23+$BS68*Assembly!P$24</f>
        <v>0</v>
      </c>
      <c r="CI68" s="421" t="str">
        <f>$AY68*Assembly!Q$4+$AZ68*Assembly!Q$5+$BA68*Assembly!Q$6+$BB68*Assembly!Q$7+$BC68*Assembly!Q$8+$BD68*Assembly!Q$9+$BE68*Assembly!Q$10+$BF68*Assembly!Q$11+$BG68*Assembly!Q$12+$BH68*Assembly!Q$13+$BI68*Assembly!Q$14+$BJ68*Assembly!Q$15+$BK68*Assembly!Q$16+$BL68*Assembly!Q$17+$BM68*Assembly!Q$18+$BN68*Assembly!Q$19+$BO68*Assembly!Q$20+$BP68*Assembly!Q$21+$BQ68*Assembly!Q$22+$BR68*Assembly!Q$23+$BS68*Assembly!Q$24</f>
        <v>30</v>
      </c>
      <c r="CJ68" s="424" t="str">
        <f>$AY68*Assembly!R$4+$AZ68*Assembly!R$5+$BA68*Assembly!R$6+$BB68*Assembly!R$7+$BC68*Assembly!R$8+$BD68*Assembly!R$9+$BE68*Assembly!R$10+$BF68*Assembly!R$11+$BG68*Assembly!R$12+$BH68*Assembly!R$13+$BI68*Assembly!R$14+$BJ68*Assembly!R$15+$BK68*Assembly!R$16+$BL68*Assembly!R$17+$BM68*Assembly!R$18+$BN68*Assembly!R$19+$BO68*Assembly!R$20+$BP68*Assembly!R$21+$BQ68*Assembly!R$22+$BR68*Assembly!R$23+$BS68*Assembly!R$24</f>
        <v>0</v>
      </c>
      <c r="CK68" s="421" t="str">
        <f>$AY68*Assembly!S$4+$AZ68*Assembly!S$5+$BA68*Assembly!S$6+$BB68*Assembly!S$7+$BC68*Assembly!S$8+$BD68*Assembly!S$9+$BE68*Assembly!S$10+$BF68*Assembly!S$11+$BG68*Assembly!S$12+$BH68*Assembly!S$13+$BI68*Assembly!S$14+$BJ68*Assembly!S$15+$BK68*Assembly!S$16+$BL68*Assembly!S$17+$BM68*Assembly!S$18+$BN68*Assembly!S$19+$BO68*Assembly!S$20+$BP68*Assembly!S$21+$BQ68*Assembly!S$22+$BR68*Assembly!S$23+$BS68*Assembly!S$24</f>
        <v>0</v>
      </c>
      <c r="CL68" s="421" t="str">
        <f>$AY68*Assembly!T$4+$AZ68*Assembly!T$5+$BA68*Assembly!T$6+$BB68*Assembly!T$7+$BC68*Assembly!T$8+$BD68*Assembly!T$9+$BE68*Assembly!T$10+$BF68*Assembly!T$11+$BG68*Assembly!T$12+$BH68*Assembly!T$13+$BI68*Assembly!T$14+$BJ68*Assembly!T$15+$BK68*Assembly!T$16+$BL68*Assembly!T$17+$BM68*Assembly!T$18+$BN68*Assembly!T$19+$BO68*Assembly!T$20+$BP68*Assembly!T$21+$BQ68*Assembly!T$22+$BR68*Assembly!T$23+$BS68*Assembly!T$24</f>
        <v>0</v>
      </c>
      <c r="CM68" s="421" t="str">
        <f>$AY68*Assembly!U$4+$AZ68*Assembly!U$5+$BA68*Assembly!U$6+$BB68*Assembly!U$7+$BC68*Assembly!U$8+$BD68*Assembly!U$9+$BE68*Assembly!U$10+$BF68*Assembly!U$11+$BG68*Assembly!U$12+$BH68*Assembly!U$13+$BI68*Assembly!U$14+$BJ68*Assembly!U$15+$BK68*Assembly!U$16+$BL68*Assembly!U$17+$BM68*Assembly!U$18+$BN68*Assembly!U$19+$BO68*Assembly!U$20+$BP68*Assembly!U$21+$BQ68*Assembly!U$22+$BR68*Assembly!U$23+$BS68*Assembly!U$24</f>
        <v>0</v>
      </c>
      <c r="CN68" s="424" t="str">
        <f>$AY68*Assembly!V$4+$AZ68*Assembly!V$5+$BA68*Assembly!V$6+$BB68*Assembly!V$7+$BC68*Assembly!V$8+$BD68*Assembly!V$9+$BE68*Assembly!V$10+$BF68*Assembly!V$11+$BG68*Assembly!V$12+$BH68*Assembly!V$13+$BI68*Assembly!V$14+$BJ68*Assembly!V$15+$BK68*Assembly!V$16+$BL68*Assembly!V$17+$BM68*Assembly!V$18+$BN68*Assembly!V$19+$BO68*Assembly!V$20+$BP68*Assembly!V$21+$BQ68*Assembly!V$22+$BR68*Assembly!V$23+$BS68*Assembly!V$24</f>
        <v>0</v>
      </c>
      <c r="CO68" s="424" t="str">
        <f>CE68*Refining!$F$3</f>
        <v>889</v>
      </c>
      <c r="CP68" s="424" t="str">
        <f>CF68*Refining!$F$4</f>
        <v>0</v>
      </c>
      <c r="CQ68" s="424" t="str">
        <f>CG68*Refining!$F$5</f>
        <v>0</v>
      </c>
      <c r="CR68" s="424" t="str">
        <f>CH68*Refining!$F$6</f>
        <v>0</v>
      </c>
      <c r="CS68" s="424" t="str">
        <f>CI68*Refining!$F$7</f>
        <v>54</v>
      </c>
      <c r="CT68" s="424" t="str">
        <f>CJ68*Refining!$F$8</f>
        <v>0</v>
      </c>
      <c r="CU68" s="424" t="str">
        <f>CK68*Refining!$F$9</f>
        <v>0</v>
      </c>
      <c r="CV68" s="424" t="str">
        <f>CL68*Refining!$F$10</f>
        <v>0</v>
      </c>
      <c r="CW68" s="424" t="str">
        <f>CM68*Refining!$F$11</f>
        <v>0</v>
      </c>
      <c r="CX68" s="424" t="str">
        <f>CN68*Refining!$F$12</f>
        <v>0</v>
      </c>
      <c r="CY68" s="441" t="str">
        <f t="shared" ref="CY68:DR68" si="274">IF(CE68 = 0, "", CE68)</f>
        <v>498</v>
      </c>
      <c r="CZ68" s="442" t="str">
        <f t="shared" si="274"/>
        <v/>
      </c>
      <c r="DA68" s="442" t="str">
        <f t="shared" si="274"/>
        <v/>
      </c>
      <c r="DB68" s="443" t="str">
        <f t="shared" si="274"/>
        <v/>
      </c>
      <c r="DC68" s="444" t="str">
        <f t="shared" si="274"/>
        <v>30.0</v>
      </c>
      <c r="DD68" s="442" t="str">
        <f t="shared" si="274"/>
        <v/>
      </c>
      <c r="DE68" s="444" t="str">
        <f t="shared" si="274"/>
        <v/>
      </c>
      <c r="DF68" s="444" t="str">
        <f t="shared" si="274"/>
        <v/>
      </c>
      <c r="DG68" s="442" t="str">
        <f t="shared" si="274"/>
        <v/>
      </c>
      <c r="DH68" s="445" t="str">
        <f t="shared" si="274"/>
        <v/>
      </c>
      <c r="DI68" s="441" t="str">
        <f t="shared" si="274"/>
        <v>889</v>
      </c>
      <c r="DJ68" s="442" t="str">
        <f t="shared" si="274"/>
        <v/>
      </c>
      <c r="DK68" s="442" t="str">
        <f t="shared" si="274"/>
        <v/>
      </c>
      <c r="DL68" s="442" t="str">
        <f t="shared" si="274"/>
        <v/>
      </c>
      <c r="DM68" s="446" t="str">
        <f t="shared" si="274"/>
        <v>53.6</v>
      </c>
      <c r="DN68" s="442" t="str">
        <f t="shared" si="274"/>
        <v/>
      </c>
      <c r="DO68" s="442" t="str">
        <f t="shared" si="274"/>
        <v/>
      </c>
      <c r="DP68" s="442" t="str">
        <f t="shared" si="274"/>
        <v/>
      </c>
      <c r="DQ68" s="442" t="str">
        <f t="shared" si="274"/>
        <v/>
      </c>
      <c r="DR68" s="445" t="str">
        <f t="shared" si="274"/>
        <v/>
      </c>
      <c r="DS68" s="447" t="str">
        <f t="shared" si="15"/>
        <v>528</v>
      </c>
      <c r="DT68" s="448" t="str">
        <f t="shared" si="16"/>
        <v>943</v>
      </c>
      <c r="DU68" s="434" t="str">
        <f>CY68*'Ores &amp; Ingots'!$C$3+CZ68*'Ores &amp; Ingots'!$C$4+DA68*'Ores &amp; Ingots'!$C$5+DB68*'Ores &amp; Ingots'!$C$6+DC68*'Ores &amp; Ingots'!$C$7+DD68*'Ores &amp; Ingots'!$C$8+DE68*'Ores &amp; Ingots'!$C$9+DF68*'Ores &amp; Ingots'!$C$10+DG68*'Ores &amp; Ingots'!$C$11+DH68*'Ores &amp; Ingots'!$C$12</f>
        <v>76</v>
      </c>
      <c r="DV68" s="434" t="str">
        <f>DI68*'Ores &amp; Ingots'!$B$3+DJ68*'Ores &amp; Ingots'!$B$4+DK68*'Ores &amp; Ingots'!$B$5+DL68*'Ores &amp; Ingots'!$B$6+DM68*'Ores &amp; Ingots'!$B$7+DN68*'Ores &amp; Ingots'!$B$8+DO68*'Ores &amp; Ingots'!$B$9+DP68*'Ores &amp; Ingots'!$B$10+DQ68*'Ores &amp; Ingots'!$B$11+DR68*'Ores &amp; Ingots'!$B$12</f>
        <v>349</v>
      </c>
      <c r="DW68" s="448" t="str">
        <f>CY68*Refining!$G$3+CZ68*Refining!$G$4+DA68*Refining!$G$5+DB68*Refining!$G$6+DC68*Refining!$G$7+DD68*Refining!$G$8+DE68*Refining!$G$9+DF68*Refining!$G$10+DG68*Refining!$G$11+DH68*Refining!$G$12</f>
        <v>59</v>
      </c>
      <c r="DX68" s="448" t="str">
        <f t="shared" si="17"/>
        <v>9,167</v>
      </c>
      <c r="DY68" s="449" t="str">
        <f t="shared" si="18"/>
        <v>0.0092</v>
      </c>
      <c r="DZ68" s="447" t="str">
        <f t="shared" si="19"/>
        <v>191</v>
      </c>
      <c r="EA68" s="446" t="str">
        <f t="shared" ref="EA68:EB68" si="275">DZ68/60</f>
        <v>3.2</v>
      </c>
      <c r="EB68" s="446" t="str">
        <f t="shared" si="275"/>
        <v>0.1</v>
      </c>
      <c r="EC68" s="450" t="str">
        <f t="shared" si="21"/>
        <v>0.00</v>
      </c>
      <c r="ED68" s="447" t="str">
        <f t="shared" si="22"/>
        <v>26,589</v>
      </c>
      <c r="EE68" s="446" t="str">
        <f t="shared" ref="EE68:EF68" si="276">ED68/1000</f>
        <v>26.6</v>
      </c>
      <c r="EF68" s="451" t="str">
        <f t="shared" si="276"/>
        <v>0.03</v>
      </c>
      <c r="EG68" s="452" t="str">
        <f t="shared" si="24"/>
        <v>0.0266</v>
      </c>
      <c r="EH68" s="225">
        <v>509.0</v>
      </c>
    </row>
    <row r="69">
      <c r="A69" s="33"/>
      <c r="B69" s="226" t="s">
        <v>960</v>
      </c>
      <c r="C69" s="227" t="s">
        <v>885</v>
      </c>
      <c r="D69" s="227">
        <v>1.0</v>
      </c>
      <c r="E69" s="227">
        <v>1.0</v>
      </c>
      <c r="F69" s="227">
        <v>1.0</v>
      </c>
      <c r="G69" s="453" t="str">
        <f t="shared" si="5"/>
        <v>0.125</v>
      </c>
      <c r="H69" s="454">
        <v>7.0</v>
      </c>
      <c r="I69" s="454">
        <v>7.0</v>
      </c>
      <c r="J69" s="454" t="str">
        <f>H69/Main!$D$9</f>
        <v>7</v>
      </c>
      <c r="K69" s="454" t="str">
        <f>I69/Main!$D$10</f>
        <v>7</v>
      </c>
      <c r="L69" s="455" t="str">
        <f t="shared" si="6"/>
        <v>1.0</v>
      </c>
      <c r="M69" s="455">
        <v>1.0</v>
      </c>
      <c r="N69" s="456"/>
      <c r="O69" s="457">
        <v>200.0</v>
      </c>
      <c r="P69" s="456"/>
      <c r="Q69" s="457"/>
      <c r="R69" s="456"/>
      <c r="S69" s="458"/>
      <c r="T69" s="458"/>
      <c r="U69" s="456"/>
      <c r="V69" s="456"/>
      <c r="W69" s="458"/>
      <c r="X69" s="458"/>
      <c r="Y69" s="456"/>
      <c r="Z69" s="456"/>
      <c r="AA69" s="456"/>
      <c r="AB69" s="456"/>
      <c r="AC69" s="524"/>
      <c r="AD69" s="434">
        <v>1.0</v>
      </c>
      <c r="AE69" s="434">
        <v>1.0</v>
      </c>
      <c r="AF69" s="434">
        <v>0.0</v>
      </c>
      <c r="AG69" s="434">
        <v>0.0</v>
      </c>
      <c r="AH69" s="498">
        <v>1.0</v>
      </c>
      <c r="AI69" s="434">
        <v>0.0</v>
      </c>
      <c r="AJ69" s="434">
        <v>0.0</v>
      </c>
      <c r="AK69" s="434">
        <v>0.0</v>
      </c>
      <c r="AL69" s="434">
        <v>0.0</v>
      </c>
      <c r="AM69" s="434">
        <v>0.0</v>
      </c>
      <c r="AN69" s="434">
        <v>0.0</v>
      </c>
      <c r="AO69" s="434">
        <v>0.0</v>
      </c>
      <c r="AP69" s="434">
        <v>0.0</v>
      </c>
      <c r="AQ69" s="434">
        <v>0.0</v>
      </c>
      <c r="AR69" s="434">
        <v>0.0</v>
      </c>
      <c r="AS69" s="434">
        <v>0.0</v>
      </c>
      <c r="AT69" s="434">
        <v>0.0</v>
      </c>
      <c r="AU69" s="434">
        <v>0.0</v>
      </c>
      <c r="AV69" s="434">
        <v>0.0</v>
      </c>
      <c r="AW69" s="434">
        <v>0.0</v>
      </c>
      <c r="AX69" s="434">
        <v>0.0</v>
      </c>
      <c r="AY69" s="429" t="str">
        <f t="shared" ref="AY69:BS69" si="277">IF(AD69 = 0, "", AD69)</f>
        <v>1</v>
      </c>
      <c r="AZ69" s="430" t="str">
        <f t="shared" si="277"/>
        <v>1</v>
      </c>
      <c r="BA69" s="430" t="str">
        <f t="shared" si="277"/>
        <v/>
      </c>
      <c r="BB69" s="430" t="str">
        <f t="shared" si="277"/>
        <v/>
      </c>
      <c r="BC69" s="431" t="str">
        <f t="shared" si="277"/>
        <v>1</v>
      </c>
      <c r="BD69" s="430" t="str">
        <f t="shared" si="277"/>
        <v/>
      </c>
      <c r="BE69" s="430" t="str">
        <f t="shared" si="277"/>
        <v/>
      </c>
      <c r="BF69" s="430" t="str">
        <f t="shared" si="277"/>
        <v/>
      </c>
      <c r="BG69" s="430" t="str">
        <f t="shared" si="277"/>
        <v/>
      </c>
      <c r="BH69" s="430" t="str">
        <f t="shared" si="277"/>
        <v/>
      </c>
      <c r="BI69" s="430" t="str">
        <f t="shared" si="277"/>
        <v/>
      </c>
      <c r="BJ69" s="430" t="str">
        <f t="shared" si="277"/>
        <v/>
      </c>
      <c r="BK69" s="430" t="str">
        <f t="shared" si="277"/>
        <v/>
      </c>
      <c r="BL69" s="430" t="str">
        <f t="shared" si="277"/>
        <v/>
      </c>
      <c r="BM69" s="430" t="str">
        <f t="shared" si="277"/>
        <v/>
      </c>
      <c r="BN69" s="430" t="str">
        <f t="shared" si="277"/>
        <v/>
      </c>
      <c r="BO69" s="430" t="str">
        <f t="shared" si="277"/>
        <v/>
      </c>
      <c r="BP69" s="430" t="str">
        <f t="shared" si="277"/>
        <v/>
      </c>
      <c r="BQ69" s="430" t="str">
        <f t="shared" si="277"/>
        <v/>
      </c>
      <c r="BR69" s="430" t="str">
        <f t="shared" si="277"/>
        <v/>
      </c>
      <c r="BS69" s="432" t="str">
        <f t="shared" si="277"/>
        <v/>
      </c>
      <c r="BT69" s="433" t="str">
        <f>$AY69*Assembly!Y$4+$AZ69*Assembly!Y$5+$BA69*Assembly!Y$6+$BB69*Assembly!Y$7+$BC69*Assembly!Y$8+$BD69*Assembly!Y$9+$BE69*Assembly!Y$10+$BF69*Assembly!Y$11+$BG69*Assembly!Y$12+$BH69*Assembly!Y$13+$BI69*Assembly!Y$14+$BJ69*Assembly!Y$15+$BK69*Assembly!Y$16+$BL69*Assembly!Y$17+$BM69*Assembly!Y$18+$BN69*Assembly!Y$19+$BO69*Assembly!Y$20+$BP69*Assembly!Y$21+$BQ69*Assembly!Y$22+$BR69*Assembly!Y$23+$BS69*Assembly!Y$24</f>
        <v>31</v>
      </c>
      <c r="BU69" s="434" t="str">
        <f t="shared" si="8"/>
        <v>248</v>
      </c>
      <c r="BV69" s="434" t="str">
        <f>$AY69*Assembly!AC$4+$AZ69*Assembly!AC$5+$BA69*Assembly!AC$6+$BB69*Assembly!AC$7+$BC69*Assembly!AC$8+$BD69*Assembly!AC$9+$BE69*Assembly!AC$10+$BF69*Assembly!AC$11+$BG69*Assembly!AC$12+$BH69*Assembly!AC$13+$BI69*Assembly!AC$14+$BJ69*Assembly!AC$15+$BK69*Assembly!AC$16+$BL69*Assembly!AC$17+$BM69*Assembly!AC$18+$BN69*Assembly!AC$19+$BO69*Assembly!AC$20+$BP69*Assembly!AC$21+$BQ69*Assembly!AC$22+$BR69*Assembly!AC$23+$BS69*Assembly!AC$24</f>
        <v>145</v>
      </c>
      <c r="BW69" s="435" t="str">
        <f t="shared" si="9"/>
        <v>4.68</v>
      </c>
      <c r="BX69" s="436" t="str">
        <f t="shared" si="10"/>
        <v>1160</v>
      </c>
      <c r="BY69" s="437" t="str">
        <f t="shared" si="11"/>
        <v>0.6</v>
      </c>
      <c r="BZ69" s="438"/>
      <c r="CA69" s="434" t="str">
        <f>$AY69*Assembly!X$4+$AZ69*Assembly!X$5+$BA69*Assembly!X$6+$BB69*Assembly!X$7+$BC69*Assembly!X$8+$BD69*Assembly!X$9+$BE69*Assembly!X$10+$BF69*Assembly!X$11+$BG69*Assembly!X$12+$BH69*Assembly!X$13+$BI69*Assembly!X$14+$BJ69*Assembly!X$15+$BK69*Assembly!X$16+$BL69*Assembly!X$17+$BM69*Assembly!X$18+$BN69*Assembly!X$19+$BO69*Assembly!X$20+$BP69*Assembly!X$21+$BQ69*Assembly!X$22+$BR69*Assembly!X$23+$BS69*Assembly!X$24</f>
        <v>6</v>
      </c>
      <c r="CB69" s="434" t="str">
        <f t="shared" si="12"/>
        <v>933</v>
      </c>
      <c r="CC69" s="439" t="str">
        <f t="shared" si="13"/>
        <v>0.0009</v>
      </c>
      <c r="CD69" s="440" t="str">
        <f>$AY69*Assembly!AB$4+$AZ69*Assembly!AB$5+$BA69*Assembly!AB$6+$BB69*Assembly!AB$7+$BC69*Assembly!AB$8+$BD69*Assembly!AB$9+$BE69*Assembly!AB$10+$BF69*Assembly!AB$11+$BG69*Assembly!AB$12+$BH69*Assembly!AB$13+$BI69*Assembly!AB$14+$BJ69*Assembly!AB$15+$BK69*Assembly!AB$16+$BL69*Assembly!AB$17+$BM69*Assembly!AB$18+$BN69*Assembly!AB$19+$BO69*Assembly!AB$20+$BP69*Assembly!AB$21+$BQ69*Assembly!AB$22+$BR69*Assembly!AB$23+$BS69*Assembly!AB$24</f>
        <v>10</v>
      </c>
      <c r="CE69" s="457" t="str">
        <f>$AY69*Assembly!M$4+$AZ69*Assembly!M$5+$BA69*Assembly!M$6+$BB69*Assembly!M$7+$BC69*Assembly!M$8+$BD69*Assembly!M$9+$BE69*Assembly!M$10+$BF69*Assembly!M$11+$BG69*Assembly!M$12+$BH69*Assembly!M$13+$BI69*Assembly!M$14+$BJ69*Assembly!M$15+$BK69*Assembly!M$16+$BL69*Assembly!M$17+$BM69*Assembly!M$18+$BN69*Assembly!M$19+$BO69*Assembly!M$20+$BP69*Assembly!M$21+$BQ69*Assembly!M$22+$BR69*Assembly!M$23+$BS69*Assembly!M$24</f>
        <v>35</v>
      </c>
      <c r="CF69" s="457" t="str">
        <f>$AY69*Assembly!N$4+$AZ69*Assembly!N$5+$BA69*Assembly!N$6+$BB69*Assembly!N$7+$BC69*Assembly!N$8+$BD69*Assembly!N$9+$BE69*Assembly!N$10+$BF69*Assembly!N$11+$BG69*Assembly!N$12+$BH69*Assembly!N$13+$BI69*Assembly!N$14+$BJ69*Assembly!N$15+$BK69*Assembly!N$16+$BL69*Assembly!N$17+$BM69*Assembly!N$18+$BN69*Assembly!N$19+$BO69*Assembly!N$20+$BP69*Assembly!N$21+$BQ69*Assembly!N$22+$BR69*Assembly!N$23+$BS69*Assembly!N$24</f>
        <v>0</v>
      </c>
      <c r="CG69" s="457" t="str">
        <f>$AY69*Assembly!O$4+$AZ69*Assembly!O$5+$BA69*Assembly!O$6+$BB69*Assembly!O$7+$BC69*Assembly!O$8+$BD69*Assembly!O$9+$BE69*Assembly!O$10+$BF69*Assembly!O$11+$BG69*Assembly!O$12+$BH69*Assembly!O$13+$BI69*Assembly!O$14+$BJ69*Assembly!O$15+$BK69*Assembly!O$16+$BL69*Assembly!O$17+$BM69*Assembly!O$18+$BN69*Assembly!O$19+$BO69*Assembly!O$20+$BP69*Assembly!O$21+$BQ69*Assembly!O$22+$BR69*Assembly!O$23+$BS69*Assembly!O$24</f>
        <v>0</v>
      </c>
      <c r="CH69" s="454" t="str">
        <f>$AY69*Assembly!P$4+$AZ69*Assembly!P$5+$BA69*Assembly!P$6+$BB69*Assembly!P$7+$BC69*Assembly!P$8+$BD69*Assembly!P$9+$BE69*Assembly!P$10+$BF69*Assembly!P$11+$BG69*Assembly!P$12+$BH69*Assembly!P$13+$BI69*Assembly!P$14+$BJ69*Assembly!P$15+$BK69*Assembly!P$16+$BL69*Assembly!P$17+$BM69*Assembly!P$18+$BN69*Assembly!P$19+$BO69*Assembly!P$20+$BP69*Assembly!P$21+$BQ69*Assembly!P$22+$BR69*Assembly!P$23+$BS69*Assembly!P$24</f>
        <v>0</v>
      </c>
      <c r="CI69" s="454" t="str">
        <f>$AY69*Assembly!Q$4+$AZ69*Assembly!Q$5+$BA69*Assembly!Q$6+$BB69*Assembly!Q$7+$BC69*Assembly!Q$8+$BD69*Assembly!Q$9+$BE69*Assembly!Q$10+$BF69*Assembly!Q$11+$BG69*Assembly!Q$12+$BH69*Assembly!Q$13+$BI69*Assembly!Q$14+$BJ69*Assembly!Q$15+$BK69*Assembly!Q$16+$BL69*Assembly!Q$17+$BM69*Assembly!Q$18+$BN69*Assembly!Q$19+$BO69*Assembly!Q$20+$BP69*Assembly!Q$21+$BQ69*Assembly!Q$22+$BR69*Assembly!Q$23+$BS69*Assembly!Q$24</f>
        <v>0</v>
      </c>
      <c r="CJ69" s="457" t="str">
        <f>$AY69*Assembly!R$4+$AZ69*Assembly!R$5+$BA69*Assembly!R$6+$BB69*Assembly!R$7+$BC69*Assembly!R$8+$BD69*Assembly!R$9+$BE69*Assembly!R$10+$BF69*Assembly!R$11+$BG69*Assembly!R$12+$BH69*Assembly!R$13+$BI69*Assembly!R$14+$BJ69*Assembly!R$15+$BK69*Assembly!R$16+$BL69*Assembly!R$17+$BM69*Assembly!R$18+$BN69*Assembly!R$19+$BO69*Assembly!R$20+$BP69*Assembly!R$21+$BQ69*Assembly!R$22+$BR69*Assembly!R$23+$BS69*Assembly!R$24</f>
        <v>0</v>
      </c>
      <c r="CK69" s="454" t="str">
        <f>$AY69*Assembly!S$4+$AZ69*Assembly!S$5+$BA69*Assembly!S$6+$BB69*Assembly!S$7+$BC69*Assembly!S$8+$BD69*Assembly!S$9+$BE69*Assembly!S$10+$BF69*Assembly!S$11+$BG69*Assembly!S$12+$BH69*Assembly!S$13+$BI69*Assembly!S$14+$BJ69*Assembly!S$15+$BK69*Assembly!S$16+$BL69*Assembly!S$17+$BM69*Assembly!S$18+$BN69*Assembly!S$19+$BO69*Assembly!S$20+$BP69*Assembly!S$21+$BQ69*Assembly!S$22+$BR69*Assembly!S$23+$BS69*Assembly!S$24</f>
        <v>0</v>
      </c>
      <c r="CL69" s="454" t="str">
        <f>$AY69*Assembly!T$4+$AZ69*Assembly!T$5+$BA69*Assembly!T$6+$BB69*Assembly!T$7+$BC69*Assembly!T$8+$BD69*Assembly!T$9+$BE69*Assembly!T$10+$BF69*Assembly!T$11+$BG69*Assembly!T$12+$BH69*Assembly!T$13+$BI69*Assembly!T$14+$BJ69*Assembly!T$15+$BK69*Assembly!T$16+$BL69*Assembly!T$17+$BM69*Assembly!T$18+$BN69*Assembly!T$19+$BO69*Assembly!T$20+$BP69*Assembly!T$21+$BQ69*Assembly!T$22+$BR69*Assembly!T$23+$BS69*Assembly!T$24</f>
        <v>0</v>
      </c>
      <c r="CM69" s="454" t="str">
        <f>$AY69*Assembly!U$4+$AZ69*Assembly!U$5+$BA69*Assembly!U$6+$BB69*Assembly!U$7+$BC69*Assembly!U$8+$BD69*Assembly!U$9+$BE69*Assembly!U$10+$BF69*Assembly!U$11+$BG69*Assembly!U$12+$BH69*Assembly!U$13+$BI69*Assembly!U$14+$BJ69*Assembly!U$15+$BK69*Assembly!U$16+$BL69*Assembly!U$17+$BM69*Assembly!U$18+$BN69*Assembly!U$19+$BO69*Assembly!U$20+$BP69*Assembly!U$21+$BQ69*Assembly!U$22+$BR69*Assembly!U$23+$BS69*Assembly!U$24</f>
        <v>0</v>
      </c>
      <c r="CN69" s="457" t="str">
        <f>$AY69*Assembly!V$4+$AZ69*Assembly!V$5+$BA69*Assembly!V$6+$BB69*Assembly!V$7+$BC69*Assembly!V$8+$BD69*Assembly!V$9+$BE69*Assembly!V$10+$BF69*Assembly!V$11+$BG69*Assembly!V$12+$BH69*Assembly!V$13+$BI69*Assembly!V$14+$BJ69*Assembly!V$15+$BK69*Assembly!V$16+$BL69*Assembly!V$17+$BM69*Assembly!V$18+$BN69*Assembly!V$19+$BO69*Assembly!V$20+$BP69*Assembly!V$21+$BQ69*Assembly!V$22+$BR69*Assembly!V$23+$BS69*Assembly!V$24</f>
        <v>0</v>
      </c>
      <c r="CO69" s="457" t="str">
        <f>CE69*Refining!$F$3</f>
        <v>62</v>
      </c>
      <c r="CP69" s="457" t="str">
        <f>CF69*Refining!$F$4</f>
        <v>0</v>
      </c>
      <c r="CQ69" s="457" t="str">
        <f>CG69*Refining!$F$5</f>
        <v>0</v>
      </c>
      <c r="CR69" s="457" t="str">
        <f>CH69*Refining!$F$6</f>
        <v>0</v>
      </c>
      <c r="CS69" s="457" t="str">
        <f>CI69*Refining!$F$7</f>
        <v>0</v>
      </c>
      <c r="CT69" s="457" t="str">
        <f>CJ69*Refining!$F$8</f>
        <v>0</v>
      </c>
      <c r="CU69" s="457" t="str">
        <f>CK69*Refining!$F$9</f>
        <v>0</v>
      </c>
      <c r="CV69" s="457" t="str">
        <f>CL69*Refining!$F$10</f>
        <v>0</v>
      </c>
      <c r="CW69" s="457" t="str">
        <f>CM69*Refining!$F$11</f>
        <v>0</v>
      </c>
      <c r="CX69" s="457" t="str">
        <f>CN69*Refining!$F$12</f>
        <v>0</v>
      </c>
      <c r="CY69" s="441" t="str">
        <f t="shared" ref="CY69:DR69" si="278">IF(CE69 = 0, "", CE69)</f>
        <v>35</v>
      </c>
      <c r="CZ69" s="442" t="str">
        <f t="shared" si="278"/>
        <v/>
      </c>
      <c r="DA69" s="442" t="str">
        <f t="shared" si="278"/>
        <v/>
      </c>
      <c r="DB69" s="443" t="str">
        <f t="shared" si="278"/>
        <v/>
      </c>
      <c r="DC69" s="444" t="str">
        <f t="shared" si="278"/>
        <v/>
      </c>
      <c r="DD69" s="442" t="str">
        <f t="shared" si="278"/>
        <v/>
      </c>
      <c r="DE69" s="444" t="str">
        <f t="shared" si="278"/>
        <v/>
      </c>
      <c r="DF69" s="444" t="str">
        <f t="shared" si="278"/>
        <v/>
      </c>
      <c r="DG69" s="442" t="str">
        <f t="shared" si="278"/>
        <v/>
      </c>
      <c r="DH69" s="445" t="str">
        <f t="shared" si="278"/>
        <v/>
      </c>
      <c r="DI69" s="441" t="str">
        <f t="shared" si="278"/>
        <v>62</v>
      </c>
      <c r="DJ69" s="442" t="str">
        <f t="shared" si="278"/>
        <v/>
      </c>
      <c r="DK69" s="442" t="str">
        <f t="shared" si="278"/>
        <v/>
      </c>
      <c r="DL69" s="442" t="str">
        <f t="shared" si="278"/>
        <v/>
      </c>
      <c r="DM69" s="446" t="str">
        <f t="shared" si="278"/>
        <v/>
      </c>
      <c r="DN69" s="442" t="str">
        <f t="shared" si="278"/>
        <v/>
      </c>
      <c r="DO69" s="442" t="str">
        <f t="shared" si="278"/>
        <v/>
      </c>
      <c r="DP69" s="442" t="str">
        <f t="shared" si="278"/>
        <v/>
      </c>
      <c r="DQ69" s="442" t="str">
        <f t="shared" si="278"/>
        <v/>
      </c>
      <c r="DR69" s="445" t="str">
        <f t="shared" si="278"/>
        <v/>
      </c>
      <c r="DS69" s="447" t="str">
        <f t="shared" si="15"/>
        <v>35</v>
      </c>
      <c r="DT69" s="448" t="str">
        <f t="shared" si="16"/>
        <v>62</v>
      </c>
      <c r="DU69" s="434" t="str">
        <f>CY69*'Ores &amp; Ingots'!$C$3+CZ69*'Ores &amp; Ingots'!$C$4+DA69*'Ores &amp; Ingots'!$C$5+DB69*'Ores &amp; Ingots'!$C$6+DC69*'Ores &amp; Ingots'!$C$7+DD69*'Ores &amp; Ingots'!$C$8+DE69*'Ores &amp; Ingots'!$C$9+DF69*'Ores &amp; Ingots'!$C$10+DG69*'Ores &amp; Ingots'!$C$11+DH69*'Ores &amp; Ingots'!$C$12</f>
        <v>4</v>
      </c>
      <c r="DV69" s="434" t="str">
        <f>DI69*'Ores &amp; Ingots'!$B$3+DJ69*'Ores &amp; Ingots'!$B$4+DK69*'Ores &amp; Ingots'!$B$5+DL69*'Ores &amp; Ingots'!$B$6+DM69*'Ores &amp; Ingots'!$B$7+DN69*'Ores &amp; Ingots'!$B$8+DO69*'Ores &amp; Ingots'!$B$9+DP69*'Ores &amp; Ingots'!$B$10+DQ69*'Ores &amp; Ingots'!$B$11+DR69*'Ores &amp; Ingots'!$B$12</f>
        <v>23</v>
      </c>
      <c r="DW69" s="448" t="str">
        <f>CY69*Refining!$G$3+CZ69*Refining!$G$4+DA69*Refining!$G$5+DB69*Refining!$G$6+DC69*Refining!$G$7+DD69*Refining!$G$8+DE69*Refining!$G$9+DF69*Refining!$G$10+DG69*Refining!$G$11+DH69*Refining!$G$12</f>
        <v>2</v>
      </c>
      <c r="DX69" s="448" t="str">
        <f t="shared" si="17"/>
        <v>369</v>
      </c>
      <c r="DY69" s="449" t="str">
        <f t="shared" si="18"/>
        <v>0.0004</v>
      </c>
      <c r="DZ69" s="447" t="str">
        <f t="shared" si="19"/>
        <v>15</v>
      </c>
      <c r="EA69" s="446" t="str">
        <f t="shared" ref="EA69:EB69" si="279">DZ69/60</f>
        <v>0.3</v>
      </c>
      <c r="EB69" s="446" t="str">
        <f t="shared" si="279"/>
        <v>0.0</v>
      </c>
      <c r="EC69" s="450" t="str">
        <f t="shared" si="21"/>
        <v>0.00</v>
      </c>
      <c r="ED69" s="447" t="str">
        <f t="shared" si="22"/>
        <v>1,302</v>
      </c>
      <c r="EE69" s="446" t="str">
        <f t="shared" ref="EE69:EF69" si="280">ED69/1000</f>
        <v>1.3</v>
      </c>
      <c r="EF69" s="451" t="str">
        <f t="shared" si="280"/>
        <v>0.00</v>
      </c>
      <c r="EG69" s="452" t="str">
        <f t="shared" si="24"/>
        <v>0.0013</v>
      </c>
      <c r="EH69" s="225" t="s">
        <v>12</v>
      </c>
    </row>
    <row r="70">
      <c r="A70" s="33"/>
      <c r="B70" s="226" t="s">
        <v>961</v>
      </c>
      <c r="C70" s="227" t="s">
        <v>886</v>
      </c>
      <c r="D70" s="227">
        <v>1.0</v>
      </c>
      <c r="E70" s="227">
        <v>1.0</v>
      </c>
      <c r="F70" s="227">
        <v>1.0</v>
      </c>
      <c r="G70" s="420" t="str">
        <f t="shared" si="5"/>
        <v>15.625</v>
      </c>
      <c r="H70" s="421">
        <v>10.0</v>
      </c>
      <c r="I70" s="421">
        <v>10.0</v>
      </c>
      <c r="J70" s="421" t="str">
        <f>H70/Main!$D$9</f>
        <v>10</v>
      </c>
      <c r="K70" s="421" t="str">
        <f>I70/Main!$D$10</f>
        <v>10</v>
      </c>
      <c r="L70" s="422" t="str">
        <f t="shared" si="6"/>
        <v>1.0</v>
      </c>
      <c r="M70" s="422">
        <v>1.0</v>
      </c>
      <c r="N70" s="423"/>
      <c r="O70" s="423"/>
      <c r="P70" s="423"/>
      <c r="Q70" s="424"/>
      <c r="R70" s="423"/>
      <c r="S70" s="425"/>
      <c r="T70" s="425"/>
      <c r="U70" s="423"/>
      <c r="V70" s="423"/>
      <c r="W70" s="425"/>
      <c r="X70" s="425"/>
      <c r="Y70" s="423"/>
      <c r="Z70" s="423"/>
      <c r="AA70" s="423"/>
      <c r="AB70" s="423"/>
      <c r="AC70" s="523" t="s">
        <v>18</v>
      </c>
      <c r="AD70" s="434">
        <v>0.0</v>
      </c>
      <c r="AE70" s="434">
        <v>27.0</v>
      </c>
      <c r="AF70" s="498">
        <v>20.0</v>
      </c>
      <c r="AG70" s="434">
        <v>0.0</v>
      </c>
      <c r="AH70" s="434">
        <v>5.0</v>
      </c>
      <c r="AI70" s="434">
        <v>0.0</v>
      </c>
      <c r="AJ70" s="434">
        <v>0.0</v>
      </c>
      <c r="AK70" s="434">
        <v>0.0</v>
      </c>
      <c r="AL70" s="434">
        <v>0.0</v>
      </c>
      <c r="AM70" s="434">
        <v>0.0</v>
      </c>
      <c r="AN70" s="434">
        <v>0.0</v>
      </c>
      <c r="AO70" s="434">
        <v>0.0</v>
      </c>
      <c r="AP70" s="434">
        <v>0.0</v>
      </c>
      <c r="AQ70" s="434">
        <v>0.0</v>
      </c>
      <c r="AR70" s="434">
        <v>0.0</v>
      </c>
      <c r="AS70" s="434">
        <v>0.0</v>
      </c>
      <c r="AT70" s="434">
        <v>0.0</v>
      </c>
      <c r="AU70" s="434">
        <v>0.0</v>
      </c>
      <c r="AV70" s="434">
        <v>0.0</v>
      </c>
      <c r="AW70" s="434">
        <v>0.0</v>
      </c>
      <c r="AX70" s="434">
        <v>0.0</v>
      </c>
      <c r="AY70" s="429" t="str">
        <f t="shared" ref="AY70:BS70" si="281">IF(AD70 = 0, "", AD70)</f>
        <v/>
      </c>
      <c r="AZ70" s="430" t="str">
        <f t="shared" si="281"/>
        <v>27</v>
      </c>
      <c r="BA70" s="431" t="str">
        <f t="shared" si="281"/>
        <v>20</v>
      </c>
      <c r="BB70" s="430" t="str">
        <f t="shared" si="281"/>
        <v/>
      </c>
      <c r="BC70" s="430" t="str">
        <f t="shared" si="281"/>
        <v>5</v>
      </c>
      <c r="BD70" s="430" t="str">
        <f t="shared" si="281"/>
        <v/>
      </c>
      <c r="BE70" s="430" t="str">
        <f t="shared" si="281"/>
        <v/>
      </c>
      <c r="BF70" s="430" t="str">
        <f t="shared" si="281"/>
        <v/>
      </c>
      <c r="BG70" s="430" t="str">
        <f t="shared" si="281"/>
        <v/>
      </c>
      <c r="BH70" s="430" t="str">
        <f t="shared" si="281"/>
        <v/>
      </c>
      <c r="BI70" s="430" t="str">
        <f t="shared" si="281"/>
        <v/>
      </c>
      <c r="BJ70" s="430" t="str">
        <f t="shared" si="281"/>
        <v/>
      </c>
      <c r="BK70" s="430" t="str">
        <f t="shared" si="281"/>
        <v/>
      </c>
      <c r="BL70" s="430" t="str">
        <f t="shared" si="281"/>
        <v/>
      </c>
      <c r="BM70" s="430" t="str">
        <f t="shared" si="281"/>
        <v/>
      </c>
      <c r="BN70" s="430" t="str">
        <f t="shared" si="281"/>
        <v/>
      </c>
      <c r="BO70" s="430" t="str">
        <f t="shared" si="281"/>
        <v/>
      </c>
      <c r="BP70" s="430" t="str">
        <f t="shared" si="281"/>
        <v/>
      </c>
      <c r="BQ70" s="430" t="str">
        <f t="shared" si="281"/>
        <v/>
      </c>
      <c r="BR70" s="430" t="str">
        <f t="shared" si="281"/>
        <v/>
      </c>
      <c r="BS70" s="432" t="str">
        <f t="shared" si="281"/>
        <v/>
      </c>
      <c r="BT70" s="433" t="str">
        <f>$AY70*Assembly!Y$4+$AZ70*Assembly!Y$5+$BA70*Assembly!Y$6+$BB70*Assembly!Y$7+$BC70*Assembly!Y$8+$BD70*Assembly!Y$9+$BE70*Assembly!Y$10+$BF70*Assembly!Y$11+$BG70*Assembly!Y$12+$BH70*Assembly!Y$13+$BI70*Assembly!Y$14+$BJ70*Assembly!Y$15+$BK70*Assembly!Y$16+$BL70*Assembly!Y$17+$BM70*Assembly!Y$18+$BN70*Assembly!Y$19+$BO70*Assembly!Y$20+$BP70*Assembly!Y$21+$BQ70*Assembly!Y$22+$BR70*Assembly!Y$23+$BS70*Assembly!Y$24</f>
        <v>201</v>
      </c>
      <c r="BU70" s="434" t="str">
        <f t="shared" si="8"/>
        <v>13</v>
      </c>
      <c r="BV70" s="434" t="str">
        <f>$AY70*Assembly!AC$4+$AZ70*Assembly!AC$5+$BA70*Assembly!AC$6+$BB70*Assembly!AC$7+$BC70*Assembly!AC$8+$BD70*Assembly!AC$9+$BE70*Assembly!AC$10+$BF70*Assembly!AC$11+$BG70*Assembly!AC$12+$BH70*Assembly!AC$13+$BI70*Assembly!AC$14+$BJ70*Assembly!AC$15+$BK70*Assembly!AC$16+$BL70*Assembly!AC$17+$BM70*Assembly!AC$18+$BN70*Assembly!AC$19+$BO70*Assembly!AC$20+$BP70*Assembly!AC$21+$BQ70*Assembly!AC$22+$BR70*Assembly!AC$23+$BS70*Assembly!AC$24</f>
        <v>855</v>
      </c>
      <c r="BW70" s="435" t="str">
        <f t="shared" si="9"/>
        <v>4.25</v>
      </c>
      <c r="BX70" s="436" t="str">
        <f t="shared" si="10"/>
        <v>55</v>
      </c>
      <c r="BY70" s="437" t="str">
        <f t="shared" si="11"/>
        <v>66.5</v>
      </c>
      <c r="BZ70" s="438"/>
      <c r="CA70" s="434" t="str">
        <f>$AY70*Assembly!X$4+$AZ70*Assembly!X$5+$BA70*Assembly!X$6+$BB70*Assembly!X$7+$BC70*Assembly!X$8+$BD70*Assembly!X$9+$BE70*Assembly!X$10+$BF70*Assembly!X$11+$BG70*Assembly!X$12+$BH70*Assembly!X$13+$BI70*Assembly!X$14+$BJ70*Assembly!X$15+$BK70*Assembly!X$16+$BL70*Assembly!X$17+$BM70*Assembly!X$18+$BN70*Assembly!X$19+$BO70*Assembly!X$20+$BP70*Assembly!X$21+$BQ70*Assembly!X$22+$BR70*Assembly!X$23+$BS70*Assembly!X$24</f>
        <v>67</v>
      </c>
      <c r="CB70" s="434" t="str">
        <f t="shared" si="12"/>
        <v>10,422</v>
      </c>
      <c r="CC70" s="439" t="str">
        <f t="shared" si="13"/>
        <v>0.0104</v>
      </c>
      <c r="CD70" s="440" t="str">
        <f>$AY70*Assembly!AB$4+$AZ70*Assembly!AB$5+$BA70*Assembly!AB$6+$BB70*Assembly!AB$7+$BC70*Assembly!AB$8+$BD70*Assembly!AB$9+$BE70*Assembly!AB$10+$BF70*Assembly!AB$11+$BG70*Assembly!AB$12+$BH70*Assembly!AB$13+$BI70*Assembly!AB$14+$BJ70*Assembly!AB$15+$BK70*Assembly!AB$16+$BL70*Assembly!AB$17+$BM70*Assembly!AB$18+$BN70*Assembly!AB$19+$BO70*Assembly!AB$20+$BP70*Assembly!AB$21+$BQ70*Assembly!AB$22+$BR70*Assembly!AB$23+$BS70*Assembly!AB$24</f>
        <v>185</v>
      </c>
      <c r="CE70" s="424" t="str">
        <f>$AY70*Assembly!M$4+$AZ70*Assembly!M$5+$BA70*Assembly!M$6+$BB70*Assembly!M$7+$BC70*Assembly!M$8+$BD70*Assembly!M$9+$BE70*Assembly!M$10+$BF70*Assembly!M$11+$BG70*Assembly!M$12+$BH70*Assembly!M$13+$BI70*Assembly!M$14+$BJ70*Assembly!M$15+$BK70*Assembly!M$16+$BL70*Assembly!M$17+$BM70*Assembly!M$18+$BN70*Assembly!M$19+$BO70*Assembly!M$20+$BP70*Assembly!M$21+$BQ70*Assembly!M$22+$BR70*Assembly!M$23+$BS70*Assembly!M$24</f>
        <v>245</v>
      </c>
      <c r="CF70" s="424" t="str">
        <f>$AY70*Assembly!N$4+$AZ70*Assembly!N$5+$BA70*Assembly!N$6+$BB70*Assembly!N$7+$BC70*Assembly!N$8+$BD70*Assembly!N$9+$BE70*Assembly!N$10+$BF70*Assembly!N$11+$BG70*Assembly!N$12+$BH70*Assembly!N$13+$BI70*Assembly!N$14+$BJ70*Assembly!N$15+$BK70*Assembly!N$16+$BL70*Assembly!N$17+$BM70*Assembly!N$18+$BN70*Assembly!N$19+$BO70*Assembly!N$20+$BP70*Assembly!N$21+$BQ70*Assembly!N$22+$BR70*Assembly!N$23+$BS70*Assembly!N$24</f>
        <v>0</v>
      </c>
      <c r="CG70" s="424" t="str">
        <f>$AY70*Assembly!O$4+$AZ70*Assembly!O$5+$BA70*Assembly!O$6+$BB70*Assembly!O$7+$BC70*Assembly!O$8+$BD70*Assembly!O$9+$BE70*Assembly!O$10+$BF70*Assembly!O$11+$BG70*Assembly!O$12+$BH70*Assembly!O$13+$BI70*Assembly!O$14+$BJ70*Assembly!O$15+$BK70*Assembly!O$16+$BL70*Assembly!O$17+$BM70*Assembly!O$18+$BN70*Assembly!O$19+$BO70*Assembly!O$20+$BP70*Assembly!O$21+$BQ70*Assembly!O$22+$BR70*Assembly!O$23+$BS70*Assembly!O$24</f>
        <v>0</v>
      </c>
      <c r="CH70" s="421" t="str">
        <f>$AY70*Assembly!P$4+$AZ70*Assembly!P$5+$BA70*Assembly!P$6+$BB70*Assembly!P$7+$BC70*Assembly!P$8+$BD70*Assembly!P$9+$BE70*Assembly!P$10+$BF70*Assembly!P$11+$BG70*Assembly!P$12+$BH70*Assembly!P$13+$BI70*Assembly!P$14+$BJ70*Assembly!P$15+$BK70*Assembly!P$16+$BL70*Assembly!P$17+$BM70*Assembly!P$18+$BN70*Assembly!P$19+$BO70*Assembly!P$20+$BP70*Assembly!P$21+$BQ70*Assembly!P$22+$BR70*Assembly!P$23+$BS70*Assembly!P$24</f>
        <v>0</v>
      </c>
      <c r="CI70" s="421" t="str">
        <f>$AY70*Assembly!Q$4+$AZ70*Assembly!Q$5+$BA70*Assembly!Q$6+$BB70*Assembly!Q$7+$BC70*Assembly!Q$8+$BD70*Assembly!Q$9+$BE70*Assembly!Q$10+$BF70*Assembly!Q$11+$BG70*Assembly!Q$12+$BH70*Assembly!Q$13+$BI70*Assembly!Q$14+$BJ70*Assembly!Q$15+$BK70*Assembly!Q$16+$BL70*Assembly!Q$17+$BM70*Assembly!Q$18+$BN70*Assembly!Q$19+$BO70*Assembly!Q$20+$BP70*Assembly!Q$21+$BQ70*Assembly!Q$22+$BR70*Assembly!Q$23+$BS70*Assembly!Q$24</f>
        <v>0</v>
      </c>
      <c r="CJ70" s="424" t="str">
        <f>$AY70*Assembly!R$4+$AZ70*Assembly!R$5+$BA70*Assembly!R$6+$BB70*Assembly!R$7+$BC70*Assembly!R$8+$BD70*Assembly!R$9+$BE70*Assembly!R$10+$BF70*Assembly!R$11+$BG70*Assembly!R$12+$BH70*Assembly!R$13+$BI70*Assembly!R$14+$BJ70*Assembly!R$15+$BK70*Assembly!R$16+$BL70*Assembly!R$17+$BM70*Assembly!R$18+$BN70*Assembly!R$19+$BO70*Assembly!R$20+$BP70*Assembly!R$21+$BQ70*Assembly!R$22+$BR70*Assembly!R$23+$BS70*Assembly!R$24</f>
        <v>0</v>
      </c>
      <c r="CK70" s="421" t="str">
        <f>$AY70*Assembly!S$4+$AZ70*Assembly!S$5+$BA70*Assembly!S$6+$BB70*Assembly!S$7+$BC70*Assembly!S$8+$BD70*Assembly!S$9+$BE70*Assembly!S$10+$BF70*Assembly!S$11+$BG70*Assembly!S$12+$BH70*Assembly!S$13+$BI70*Assembly!S$14+$BJ70*Assembly!S$15+$BK70*Assembly!S$16+$BL70*Assembly!S$17+$BM70*Assembly!S$18+$BN70*Assembly!S$19+$BO70*Assembly!S$20+$BP70*Assembly!S$21+$BQ70*Assembly!S$22+$BR70*Assembly!S$23+$BS70*Assembly!S$24</f>
        <v>0</v>
      </c>
      <c r="CL70" s="421" t="str">
        <f>$AY70*Assembly!T$4+$AZ70*Assembly!T$5+$BA70*Assembly!T$6+$BB70*Assembly!T$7+$BC70*Assembly!T$8+$BD70*Assembly!T$9+$BE70*Assembly!T$10+$BF70*Assembly!T$11+$BG70*Assembly!T$12+$BH70*Assembly!T$13+$BI70*Assembly!T$14+$BJ70*Assembly!T$15+$BK70*Assembly!T$16+$BL70*Assembly!T$17+$BM70*Assembly!T$18+$BN70*Assembly!T$19+$BO70*Assembly!T$20+$BP70*Assembly!T$21+$BQ70*Assembly!T$22+$BR70*Assembly!T$23+$BS70*Assembly!T$24</f>
        <v>0</v>
      </c>
      <c r="CM70" s="421" t="str">
        <f>$AY70*Assembly!U$4+$AZ70*Assembly!U$5+$BA70*Assembly!U$6+$BB70*Assembly!U$7+$BC70*Assembly!U$8+$BD70*Assembly!U$9+$BE70*Assembly!U$10+$BF70*Assembly!U$11+$BG70*Assembly!U$12+$BH70*Assembly!U$13+$BI70*Assembly!U$14+$BJ70*Assembly!U$15+$BK70*Assembly!U$16+$BL70*Assembly!U$17+$BM70*Assembly!U$18+$BN70*Assembly!U$19+$BO70*Assembly!U$20+$BP70*Assembly!U$21+$BQ70*Assembly!U$22+$BR70*Assembly!U$23+$BS70*Assembly!U$24</f>
        <v>0</v>
      </c>
      <c r="CN70" s="424" t="str">
        <f>$AY70*Assembly!V$4+$AZ70*Assembly!V$5+$BA70*Assembly!V$6+$BB70*Assembly!V$7+$BC70*Assembly!V$8+$BD70*Assembly!V$9+$BE70*Assembly!V$10+$BF70*Assembly!V$11+$BG70*Assembly!V$12+$BH70*Assembly!V$13+$BI70*Assembly!V$14+$BJ70*Assembly!V$15+$BK70*Assembly!V$16+$BL70*Assembly!V$17+$BM70*Assembly!V$18+$BN70*Assembly!V$19+$BO70*Assembly!V$20+$BP70*Assembly!V$21+$BQ70*Assembly!V$22+$BR70*Assembly!V$23+$BS70*Assembly!V$24</f>
        <v>0</v>
      </c>
      <c r="CO70" s="424" t="str">
        <f>CE70*Refining!$F$3</f>
        <v>437</v>
      </c>
      <c r="CP70" s="424" t="str">
        <f>CF70*Refining!$F$4</f>
        <v>0</v>
      </c>
      <c r="CQ70" s="424" t="str">
        <f>CG70*Refining!$F$5</f>
        <v>0</v>
      </c>
      <c r="CR70" s="424" t="str">
        <f>CH70*Refining!$F$6</f>
        <v>0</v>
      </c>
      <c r="CS70" s="424" t="str">
        <f>CI70*Refining!$F$7</f>
        <v>0</v>
      </c>
      <c r="CT70" s="424" t="str">
        <f>CJ70*Refining!$F$8</f>
        <v>0</v>
      </c>
      <c r="CU70" s="424" t="str">
        <f>CK70*Refining!$F$9</f>
        <v>0</v>
      </c>
      <c r="CV70" s="424" t="str">
        <f>CL70*Refining!$F$10</f>
        <v>0</v>
      </c>
      <c r="CW70" s="424" t="str">
        <f>CM70*Refining!$F$11</f>
        <v>0</v>
      </c>
      <c r="CX70" s="424" t="str">
        <f>CN70*Refining!$F$12</f>
        <v>0</v>
      </c>
      <c r="CY70" s="441" t="str">
        <f t="shared" ref="CY70:DR70" si="282">IF(CE70 = 0, "", CE70)</f>
        <v>245</v>
      </c>
      <c r="CZ70" s="442" t="str">
        <f t="shared" si="282"/>
        <v/>
      </c>
      <c r="DA70" s="442" t="str">
        <f t="shared" si="282"/>
        <v/>
      </c>
      <c r="DB70" s="443" t="str">
        <f t="shared" si="282"/>
        <v/>
      </c>
      <c r="DC70" s="444" t="str">
        <f t="shared" si="282"/>
        <v/>
      </c>
      <c r="DD70" s="442" t="str">
        <f t="shared" si="282"/>
        <v/>
      </c>
      <c r="DE70" s="444" t="str">
        <f t="shared" si="282"/>
        <v/>
      </c>
      <c r="DF70" s="444" t="str">
        <f t="shared" si="282"/>
        <v/>
      </c>
      <c r="DG70" s="442" t="str">
        <f t="shared" si="282"/>
        <v/>
      </c>
      <c r="DH70" s="445" t="str">
        <f t="shared" si="282"/>
        <v/>
      </c>
      <c r="DI70" s="441" t="str">
        <f t="shared" si="282"/>
        <v>437</v>
      </c>
      <c r="DJ70" s="442" t="str">
        <f t="shared" si="282"/>
        <v/>
      </c>
      <c r="DK70" s="442" t="str">
        <f t="shared" si="282"/>
        <v/>
      </c>
      <c r="DL70" s="442" t="str">
        <f t="shared" si="282"/>
        <v/>
      </c>
      <c r="DM70" s="446" t="str">
        <f t="shared" si="282"/>
        <v/>
      </c>
      <c r="DN70" s="442" t="str">
        <f t="shared" si="282"/>
        <v/>
      </c>
      <c r="DO70" s="442" t="str">
        <f t="shared" si="282"/>
        <v/>
      </c>
      <c r="DP70" s="442" t="str">
        <f t="shared" si="282"/>
        <v/>
      </c>
      <c r="DQ70" s="442" t="str">
        <f t="shared" si="282"/>
        <v/>
      </c>
      <c r="DR70" s="445" t="str">
        <f t="shared" si="282"/>
        <v/>
      </c>
      <c r="DS70" s="447" t="str">
        <f t="shared" si="15"/>
        <v>245</v>
      </c>
      <c r="DT70" s="448" t="str">
        <f t="shared" si="16"/>
        <v>437</v>
      </c>
      <c r="DU70" s="434" t="str">
        <f>CY70*'Ores &amp; Ingots'!$C$3+CZ70*'Ores &amp; Ingots'!$C$4+DA70*'Ores &amp; Ingots'!$C$5+DB70*'Ores &amp; Ingots'!$C$6+DC70*'Ores &amp; Ingots'!$C$7+DD70*'Ores &amp; Ingots'!$C$8+DE70*'Ores &amp; Ingots'!$C$9+DF70*'Ores &amp; Ingots'!$C$10+DG70*'Ores &amp; Ingots'!$C$11+DH70*'Ores &amp; Ingots'!$C$12</f>
        <v>31</v>
      </c>
      <c r="DV70" s="434" t="str">
        <f>DI70*'Ores &amp; Ingots'!$B$3+DJ70*'Ores &amp; Ingots'!$B$4+DK70*'Ores &amp; Ingots'!$B$5+DL70*'Ores &amp; Ingots'!$B$6+DM70*'Ores &amp; Ingots'!$B$7+DN70*'Ores &amp; Ingots'!$B$8+DO70*'Ores &amp; Ingots'!$B$9+DP70*'Ores &amp; Ingots'!$B$10+DQ70*'Ores &amp; Ingots'!$B$11+DR70*'Ores &amp; Ingots'!$B$12</f>
        <v>162</v>
      </c>
      <c r="DW70" s="448" t="str">
        <f>CY70*Refining!$G$3+CZ70*Refining!$G$4+DA70*Refining!$G$5+DB70*Refining!$G$6+DC70*Refining!$G$7+DD70*Refining!$G$8+DE70*Refining!$G$9+DF70*Refining!$G$10+DG70*Refining!$G$11+DH70*Refining!$G$12</f>
        <v>17</v>
      </c>
      <c r="DX70" s="448" t="str">
        <f t="shared" si="17"/>
        <v>2,612</v>
      </c>
      <c r="DY70" s="449" t="str">
        <f t="shared" si="18"/>
        <v>0.0026</v>
      </c>
      <c r="DZ70" s="447" t="str">
        <f t="shared" si="19"/>
        <v>94</v>
      </c>
      <c r="EA70" s="446" t="str">
        <f t="shared" ref="EA70:EB70" si="283">DZ70/60</f>
        <v>1.6</v>
      </c>
      <c r="EB70" s="446" t="str">
        <f t="shared" si="283"/>
        <v>0.0</v>
      </c>
      <c r="EC70" s="450" t="str">
        <f t="shared" si="21"/>
        <v>0.00</v>
      </c>
      <c r="ED70" s="447" t="str">
        <f t="shared" si="22"/>
        <v>13,034</v>
      </c>
      <c r="EE70" s="446" t="str">
        <f t="shared" ref="EE70:EF70" si="284">ED70/1000</f>
        <v>13.0</v>
      </c>
      <c r="EF70" s="451" t="str">
        <f t="shared" si="284"/>
        <v>0.01</v>
      </c>
      <c r="EG70" s="452" t="str">
        <f t="shared" si="24"/>
        <v>0.0130</v>
      </c>
      <c r="EH70" s="225">
        <v>282.0</v>
      </c>
    </row>
    <row r="71">
      <c r="A71" s="33"/>
      <c r="B71" s="226" t="s">
        <v>962</v>
      </c>
      <c r="C71" s="227" t="s">
        <v>886</v>
      </c>
      <c r="D71" s="227">
        <v>1.0</v>
      </c>
      <c r="E71" s="227">
        <v>1.0</v>
      </c>
      <c r="F71" s="227">
        <v>1.0</v>
      </c>
      <c r="G71" s="453" t="str">
        <f t="shared" si="5"/>
        <v>15.625</v>
      </c>
      <c r="H71" s="454">
        <v>10.0</v>
      </c>
      <c r="I71" s="454">
        <v>10.0</v>
      </c>
      <c r="J71" s="454" t="str">
        <f>H71/Main!$D$9</f>
        <v>10</v>
      </c>
      <c r="K71" s="454" t="str">
        <f>I71/Main!$D$10</f>
        <v>10</v>
      </c>
      <c r="L71" s="455" t="str">
        <f t="shared" si="6"/>
        <v>1.0</v>
      </c>
      <c r="M71" s="455">
        <v>1.0</v>
      </c>
      <c r="N71" s="456"/>
      <c r="O71" s="456"/>
      <c r="P71" s="456"/>
      <c r="Q71" s="457"/>
      <c r="R71" s="456"/>
      <c r="S71" s="458"/>
      <c r="T71" s="458"/>
      <c r="U71" s="456"/>
      <c r="V71" s="456"/>
      <c r="W71" s="458"/>
      <c r="X71" s="458"/>
      <c r="Y71" s="456"/>
      <c r="Z71" s="456"/>
      <c r="AA71" s="456"/>
      <c r="AB71" s="456"/>
      <c r="AC71" s="524" t="s">
        <v>18</v>
      </c>
      <c r="AD71" s="434">
        <v>0.0</v>
      </c>
      <c r="AE71" s="434">
        <v>32.0</v>
      </c>
      <c r="AF71" s="498">
        <v>25.0</v>
      </c>
      <c r="AG71" s="434">
        <v>0.0</v>
      </c>
      <c r="AH71" s="434">
        <v>7.0</v>
      </c>
      <c r="AI71" s="434">
        <v>0.0</v>
      </c>
      <c r="AJ71" s="434">
        <v>0.0</v>
      </c>
      <c r="AK71" s="434">
        <v>0.0</v>
      </c>
      <c r="AL71" s="434">
        <v>0.0</v>
      </c>
      <c r="AM71" s="434">
        <v>0.0</v>
      </c>
      <c r="AN71" s="434">
        <v>0.0</v>
      </c>
      <c r="AO71" s="434">
        <v>0.0</v>
      </c>
      <c r="AP71" s="434">
        <v>0.0</v>
      </c>
      <c r="AQ71" s="434">
        <v>0.0</v>
      </c>
      <c r="AR71" s="434">
        <v>0.0</v>
      </c>
      <c r="AS71" s="434">
        <v>0.0</v>
      </c>
      <c r="AT71" s="434">
        <v>0.0</v>
      </c>
      <c r="AU71" s="434">
        <v>0.0</v>
      </c>
      <c r="AV71" s="434">
        <v>0.0</v>
      </c>
      <c r="AW71" s="434">
        <v>0.0</v>
      </c>
      <c r="AX71" s="434">
        <v>0.0</v>
      </c>
      <c r="AY71" s="429" t="str">
        <f t="shared" ref="AY71:BS71" si="285">IF(AD71 = 0, "", AD71)</f>
        <v/>
      </c>
      <c r="AZ71" s="430" t="str">
        <f t="shared" si="285"/>
        <v>32</v>
      </c>
      <c r="BA71" s="431" t="str">
        <f t="shared" si="285"/>
        <v>25</v>
      </c>
      <c r="BB71" s="430" t="str">
        <f t="shared" si="285"/>
        <v/>
      </c>
      <c r="BC71" s="430" t="str">
        <f t="shared" si="285"/>
        <v>7</v>
      </c>
      <c r="BD71" s="430" t="str">
        <f t="shared" si="285"/>
        <v/>
      </c>
      <c r="BE71" s="430" t="str">
        <f t="shared" si="285"/>
        <v/>
      </c>
      <c r="BF71" s="430" t="str">
        <f t="shared" si="285"/>
        <v/>
      </c>
      <c r="BG71" s="430" t="str">
        <f t="shared" si="285"/>
        <v/>
      </c>
      <c r="BH71" s="430" t="str">
        <f t="shared" si="285"/>
        <v/>
      </c>
      <c r="BI71" s="430" t="str">
        <f t="shared" si="285"/>
        <v/>
      </c>
      <c r="BJ71" s="430" t="str">
        <f t="shared" si="285"/>
        <v/>
      </c>
      <c r="BK71" s="430" t="str">
        <f t="shared" si="285"/>
        <v/>
      </c>
      <c r="BL71" s="430" t="str">
        <f t="shared" si="285"/>
        <v/>
      </c>
      <c r="BM71" s="430" t="str">
        <f t="shared" si="285"/>
        <v/>
      </c>
      <c r="BN71" s="430" t="str">
        <f t="shared" si="285"/>
        <v/>
      </c>
      <c r="BO71" s="430" t="str">
        <f t="shared" si="285"/>
        <v/>
      </c>
      <c r="BP71" s="430" t="str">
        <f t="shared" si="285"/>
        <v/>
      </c>
      <c r="BQ71" s="430" t="str">
        <f t="shared" si="285"/>
        <v/>
      </c>
      <c r="BR71" s="430" t="str">
        <f t="shared" si="285"/>
        <v/>
      </c>
      <c r="BS71" s="432" t="str">
        <f t="shared" si="285"/>
        <v/>
      </c>
      <c r="BT71" s="433" t="str">
        <f>$AY71*Assembly!Y$4+$AZ71*Assembly!Y$5+$BA71*Assembly!Y$6+$BB71*Assembly!Y$7+$BC71*Assembly!Y$8+$BD71*Assembly!Y$9+$BE71*Assembly!Y$10+$BF71*Assembly!Y$11+$BG71*Assembly!Y$12+$BH71*Assembly!Y$13+$BI71*Assembly!Y$14+$BJ71*Assembly!Y$15+$BK71*Assembly!Y$16+$BL71*Assembly!Y$17+$BM71*Assembly!Y$18+$BN71*Assembly!Y$19+$BO71*Assembly!Y$20+$BP71*Assembly!Y$21+$BQ71*Assembly!Y$22+$BR71*Assembly!Y$23+$BS71*Assembly!Y$24</f>
        <v>252</v>
      </c>
      <c r="BU71" s="434" t="str">
        <f t="shared" si="8"/>
        <v>16</v>
      </c>
      <c r="BV71" s="434" t="str">
        <f>$AY71*Assembly!AC$4+$AZ71*Assembly!AC$5+$BA71*Assembly!AC$6+$BB71*Assembly!AC$7+$BC71*Assembly!AC$8+$BD71*Assembly!AC$9+$BE71*Assembly!AC$10+$BF71*Assembly!AC$11+$BG71*Assembly!AC$12+$BH71*Assembly!AC$13+$BI71*Assembly!AC$14+$BJ71*Assembly!AC$15+$BK71*Assembly!AC$16+$BL71*Assembly!AC$17+$BM71*Assembly!AC$18+$BN71*Assembly!AC$19+$BO71*Assembly!AC$20+$BP71*Assembly!AC$21+$BQ71*Assembly!AC$22+$BR71*Assembly!AC$23+$BS71*Assembly!AC$24</f>
        <v>1,065</v>
      </c>
      <c r="BW71" s="435" t="str">
        <f t="shared" si="9"/>
        <v>4.23</v>
      </c>
      <c r="BX71" s="436" t="str">
        <f t="shared" si="10"/>
        <v>68</v>
      </c>
      <c r="BY71" s="437" t="str">
        <f t="shared" si="11"/>
        <v>66.0</v>
      </c>
      <c r="BZ71" s="438"/>
      <c r="CA71" s="434" t="str">
        <f>$AY71*Assembly!X$4+$AZ71*Assembly!X$5+$BA71*Assembly!X$6+$BB71*Assembly!X$7+$BC71*Assembly!X$8+$BD71*Assembly!X$9+$BE71*Assembly!X$10+$BF71*Assembly!X$11+$BG71*Assembly!X$12+$BH71*Assembly!X$13+$BI71*Assembly!X$14+$BJ71*Assembly!X$15+$BK71*Assembly!X$16+$BL71*Assembly!X$17+$BM71*Assembly!X$18+$BN71*Assembly!X$19+$BO71*Assembly!X$20+$BP71*Assembly!X$21+$BQ71*Assembly!X$22+$BR71*Assembly!X$23+$BS71*Assembly!X$24</f>
        <v>85</v>
      </c>
      <c r="CB71" s="434" t="str">
        <f t="shared" si="12"/>
        <v>13,222</v>
      </c>
      <c r="CC71" s="439" t="str">
        <f t="shared" si="13"/>
        <v>0.0132</v>
      </c>
      <c r="CD71" s="440" t="str">
        <f>$AY71*Assembly!AB$4+$AZ71*Assembly!AB$5+$BA71*Assembly!AB$6+$BB71*Assembly!AB$7+$BC71*Assembly!AB$8+$BD71*Assembly!AB$9+$BE71*Assembly!AB$10+$BF71*Assembly!AB$11+$BG71*Assembly!AB$12+$BH71*Assembly!AB$13+$BI71*Assembly!AB$14+$BJ71*Assembly!AB$15+$BK71*Assembly!AB$16+$BL71*Assembly!AB$17+$BM71*Assembly!AB$18+$BN71*Assembly!AB$19+$BO71*Assembly!AB$20+$BP71*Assembly!AB$21+$BQ71*Assembly!AB$22+$BR71*Assembly!AB$23+$BS71*Assembly!AB$24</f>
        <v>224</v>
      </c>
      <c r="CE71" s="457" t="str">
        <f>$AY71*Assembly!M$4+$AZ71*Assembly!M$5+$BA71*Assembly!M$6+$BB71*Assembly!M$7+$BC71*Assembly!M$8+$BD71*Assembly!M$9+$BE71*Assembly!M$10+$BF71*Assembly!M$11+$BG71*Assembly!M$12+$BH71*Assembly!M$13+$BI71*Assembly!M$14+$BJ71*Assembly!M$15+$BK71*Assembly!M$16+$BL71*Assembly!M$17+$BM71*Assembly!M$18+$BN71*Assembly!M$19+$BO71*Assembly!M$20+$BP71*Assembly!M$21+$BQ71*Assembly!M$22+$BR71*Assembly!M$23+$BS71*Assembly!M$24</f>
        <v>307</v>
      </c>
      <c r="CF71" s="457" t="str">
        <f>$AY71*Assembly!N$4+$AZ71*Assembly!N$5+$BA71*Assembly!N$6+$BB71*Assembly!N$7+$BC71*Assembly!N$8+$BD71*Assembly!N$9+$BE71*Assembly!N$10+$BF71*Assembly!N$11+$BG71*Assembly!N$12+$BH71*Assembly!N$13+$BI71*Assembly!N$14+$BJ71*Assembly!N$15+$BK71*Assembly!N$16+$BL71*Assembly!N$17+$BM71*Assembly!N$18+$BN71*Assembly!N$19+$BO71*Assembly!N$20+$BP71*Assembly!N$21+$BQ71*Assembly!N$22+$BR71*Assembly!N$23+$BS71*Assembly!N$24</f>
        <v>0</v>
      </c>
      <c r="CG71" s="457" t="str">
        <f>$AY71*Assembly!O$4+$AZ71*Assembly!O$5+$BA71*Assembly!O$6+$BB71*Assembly!O$7+$BC71*Assembly!O$8+$BD71*Assembly!O$9+$BE71*Assembly!O$10+$BF71*Assembly!O$11+$BG71*Assembly!O$12+$BH71*Assembly!O$13+$BI71*Assembly!O$14+$BJ71*Assembly!O$15+$BK71*Assembly!O$16+$BL71*Assembly!O$17+$BM71*Assembly!O$18+$BN71*Assembly!O$19+$BO71*Assembly!O$20+$BP71*Assembly!O$21+$BQ71*Assembly!O$22+$BR71*Assembly!O$23+$BS71*Assembly!O$24</f>
        <v>0</v>
      </c>
      <c r="CH71" s="454" t="str">
        <f>$AY71*Assembly!P$4+$AZ71*Assembly!P$5+$BA71*Assembly!P$6+$BB71*Assembly!P$7+$BC71*Assembly!P$8+$BD71*Assembly!P$9+$BE71*Assembly!P$10+$BF71*Assembly!P$11+$BG71*Assembly!P$12+$BH71*Assembly!P$13+$BI71*Assembly!P$14+$BJ71*Assembly!P$15+$BK71*Assembly!P$16+$BL71*Assembly!P$17+$BM71*Assembly!P$18+$BN71*Assembly!P$19+$BO71*Assembly!P$20+$BP71*Assembly!P$21+$BQ71*Assembly!P$22+$BR71*Assembly!P$23+$BS71*Assembly!P$24</f>
        <v>0</v>
      </c>
      <c r="CI71" s="454" t="str">
        <f>$AY71*Assembly!Q$4+$AZ71*Assembly!Q$5+$BA71*Assembly!Q$6+$BB71*Assembly!Q$7+$BC71*Assembly!Q$8+$BD71*Assembly!Q$9+$BE71*Assembly!Q$10+$BF71*Assembly!Q$11+$BG71*Assembly!Q$12+$BH71*Assembly!Q$13+$BI71*Assembly!Q$14+$BJ71*Assembly!Q$15+$BK71*Assembly!Q$16+$BL71*Assembly!Q$17+$BM71*Assembly!Q$18+$BN71*Assembly!Q$19+$BO71*Assembly!Q$20+$BP71*Assembly!Q$21+$BQ71*Assembly!Q$22+$BR71*Assembly!Q$23+$BS71*Assembly!Q$24</f>
        <v>0</v>
      </c>
      <c r="CJ71" s="457" t="str">
        <f>$AY71*Assembly!R$4+$AZ71*Assembly!R$5+$BA71*Assembly!R$6+$BB71*Assembly!R$7+$BC71*Assembly!R$8+$BD71*Assembly!R$9+$BE71*Assembly!R$10+$BF71*Assembly!R$11+$BG71*Assembly!R$12+$BH71*Assembly!R$13+$BI71*Assembly!R$14+$BJ71*Assembly!R$15+$BK71*Assembly!R$16+$BL71*Assembly!R$17+$BM71*Assembly!R$18+$BN71*Assembly!R$19+$BO71*Assembly!R$20+$BP71*Assembly!R$21+$BQ71*Assembly!R$22+$BR71*Assembly!R$23+$BS71*Assembly!R$24</f>
        <v>0</v>
      </c>
      <c r="CK71" s="454" t="str">
        <f>$AY71*Assembly!S$4+$AZ71*Assembly!S$5+$BA71*Assembly!S$6+$BB71*Assembly!S$7+$BC71*Assembly!S$8+$BD71*Assembly!S$9+$BE71*Assembly!S$10+$BF71*Assembly!S$11+$BG71*Assembly!S$12+$BH71*Assembly!S$13+$BI71*Assembly!S$14+$BJ71*Assembly!S$15+$BK71*Assembly!S$16+$BL71*Assembly!S$17+$BM71*Assembly!S$18+$BN71*Assembly!S$19+$BO71*Assembly!S$20+$BP71*Assembly!S$21+$BQ71*Assembly!S$22+$BR71*Assembly!S$23+$BS71*Assembly!S$24</f>
        <v>0</v>
      </c>
      <c r="CL71" s="454" t="str">
        <f>$AY71*Assembly!T$4+$AZ71*Assembly!T$5+$BA71*Assembly!T$6+$BB71*Assembly!T$7+$BC71*Assembly!T$8+$BD71*Assembly!T$9+$BE71*Assembly!T$10+$BF71*Assembly!T$11+$BG71*Assembly!T$12+$BH71*Assembly!T$13+$BI71*Assembly!T$14+$BJ71*Assembly!T$15+$BK71*Assembly!T$16+$BL71*Assembly!T$17+$BM71*Assembly!T$18+$BN71*Assembly!T$19+$BO71*Assembly!T$20+$BP71*Assembly!T$21+$BQ71*Assembly!T$22+$BR71*Assembly!T$23+$BS71*Assembly!T$24</f>
        <v>0</v>
      </c>
      <c r="CM71" s="454" t="str">
        <f>$AY71*Assembly!U$4+$AZ71*Assembly!U$5+$BA71*Assembly!U$6+$BB71*Assembly!U$7+$BC71*Assembly!U$8+$BD71*Assembly!U$9+$BE71*Assembly!U$10+$BF71*Assembly!U$11+$BG71*Assembly!U$12+$BH71*Assembly!U$13+$BI71*Assembly!U$14+$BJ71*Assembly!U$15+$BK71*Assembly!U$16+$BL71*Assembly!U$17+$BM71*Assembly!U$18+$BN71*Assembly!U$19+$BO71*Assembly!U$20+$BP71*Assembly!U$21+$BQ71*Assembly!U$22+$BR71*Assembly!U$23+$BS71*Assembly!U$24</f>
        <v>0</v>
      </c>
      <c r="CN71" s="457" t="str">
        <f>$AY71*Assembly!V$4+$AZ71*Assembly!V$5+$BA71*Assembly!V$6+$BB71*Assembly!V$7+$BC71*Assembly!V$8+$BD71*Assembly!V$9+$BE71*Assembly!V$10+$BF71*Assembly!V$11+$BG71*Assembly!V$12+$BH71*Assembly!V$13+$BI71*Assembly!V$14+$BJ71*Assembly!V$15+$BK71*Assembly!V$16+$BL71*Assembly!V$17+$BM71*Assembly!V$18+$BN71*Assembly!V$19+$BO71*Assembly!V$20+$BP71*Assembly!V$21+$BQ71*Assembly!V$22+$BR71*Assembly!V$23+$BS71*Assembly!V$24</f>
        <v>0</v>
      </c>
      <c r="CO71" s="457" t="str">
        <f>CE71*Refining!$F$3</f>
        <v>548</v>
      </c>
      <c r="CP71" s="457" t="str">
        <f>CF71*Refining!$F$4</f>
        <v>0</v>
      </c>
      <c r="CQ71" s="457" t="str">
        <f>CG71*Refining!$F$5</f>
        <v>0</v>
      </c>
      <c r="CR71" s="457" t="str">
        <f>CH71*Refining!$F$6</f>
        <v>0</v>
      </c>
      <c r="CS71" s="457" t="str">
        <f>CI71*Refining!$F$7</f>
        <v>0</v>
      </c>
      <c r="CT71" s="457" t="str">
        <f>CJ71*Refining!$F$8</f>
        <v>0</v>
      </c>
      <c r="CU71" s="457" t="str">
        <f>CK71*Refining!$F$9</f>
        <v>0</v>
      </c>
      <c r="CV71" s="457" t="str">
        <f>CL71*Refining!$F$10</f>
        <v>0</v>
      </c>
      <c r="CW71" s="457" t="str">
        <f>CM71*Refining!$F$11</f>
        <v>0</v>
      </c>
      <c r="CX71" s="457" t="str">
        <f>CN71*Refining!$F$12</f>
        <v>0</v>
      </c>
      <c r="CY71" s="441" t="str">
        <f t="shared" ref="CY71:DR71" si="286">IF(CE71 = 0, "", CE71)</f>
        <v>307</v>
      </c>
      <c r="CZ71" s="442" t="str">
        <f t="shared" si="286"/>
        <v/>
      </c>
      <c r="DA71" s="442" t="str">
        <f t="shared" si="286"/>
        <v/>
      </c>
      <c r="DB71" s="443" t="str">
        <f t="shared" si="286"/>
        <v/>
      </c>
      <c r="DC71" s="444" t="str">
        <f t="shared" si="286"/>
        <v/>
      </c>
      <c r="DD71" s="442" t="str">
        <f t="shared" si="286"/>
        <v/>
      </c>
      <c r="DE71" s="444" t="str">
        <f t="shared" si="286"/>
        <v/>
      </c>
      <c r="DF71" s="444" t="str">
        <f t="shared" si="286"/>
        <v/>
      </c>
      <c r="DG71" s="442" t="str">
        <f t="shared" si="286"/>
        <v/>
      </c>
      <c r="DH71" s="445" t="str">
        <f t="shared" si="286"/>
        <v/>
      </c>
      <c r="DI71" s="441" t="str">
        <f t="shared" si="286"/>
        <v>548</v>
      </c>
      <c r="DJ71" s="442" t="str">
        <f t="shared" si="286"/>
        <v/>
      </c>
      <c r="DK71" s="442" t="str">
        <f t="shared" si="286"/>
        <v/>
      </c>
      <c r="DL71" s="442" t="str">
        <f t="shared" si="286"/>
        <v/>
      </c>
      <c r="DM71" s="446" t="str">
        <f t="shared" si="286"/>
        <v/>
      </c>
      <c r="DN71" s="442" t="str">
        <f t="shared" si="286"/>
        <v/>
      </c>
      <c r="DO71" s="442" t="str">
        <f t="shared" si="286"/>
        <v/>
      </c>
      <c r="DP71" s="442" t="str">
        <f t="shared" si="286"/>
        <v/>
      </c>
      <c r="DQ71" s="442" t="str">
        <f t="shared" si="286"/>
        <v/>
      </c>
      <c r="DR71" s="445" t="str">
        <f t="shared" si="286"/>
        <v/>
      </c>
      <c r="DS71" s="447" t="str">
        <f t="shared" si="15"/>
        <v>307</v>
      </c>
      <c r="DT71" s="448" t="str">
        <f t="shared" si="16"/>
        <v>548</v>
      </c>
      <c r="DU71" s="434" t="str">
        <f>CY71*'Ores &amp; Ingots'!$C$3+CZ71*'Ores &amp; Ingots'!$C$4+DA71*'Ores &amp; Ingots'!$C$5+DB71*'Ores &amp; Ingots'!$C$6+DC71*'Ores &amp; Ingots'!$C$7+DD71*'Ores &amp; Ingots'!$C$8+DE71*'Ores &amp; Ingots'!$C$9+DF71*'Ores &amp; Ingots'!$C$10+DG71*'Ores &amp; Ingots'!$C$11+DH71*'Ores &amp; Ingots'!$C$12</f>
        <v>39</v>
      </c>
      <c r="DV71" s="434" t="str">
        <f>DI71*'Ores &amp; Ingots'!$B$3+DJ71*'Ores &amp; Ingots'!$B$4+DK71*'Ores &amp; Ingots'!$B$5+DL71*'Ores &amp; Ingots'!$B$6+DM71*'Ores &amp; Ingots'!$B$7+DN71*'Ores &amp; Ingots'!$B$8+DO71*'Ores &amp; Ingots'!$B$9+DP71*'Ores &amp; Ingots'!$B$10+DQ71*'Ores &amp; Ingots'!$B$11+DR71*'Ores &amp; Ingots'!$B$12</f>
        <v>203</v>
      </c>
      <c r="DW71" s="448" t="str">
        <f>CY71*Refining!$G$3+CZ71*Refining!$G$4+DA71*Refining!$G$5+DB71*Refining!$G$6+DC71*Refining!$G$7+DD71*Refining!$G$8+DE71*Refining!$G$9+DF71*Refining!$G$10+DG71*Refining!$G$11+DH71*Refining!$G$12</f>
        <v>21</v>
      </c>
      <c r="DX71" s="448" t="str">
        <f t="shared" si="17"/>
        <v>3,280</v>
      </c>
      <c r="DY71" s="449" t="str">
        <f t="shared" si="18"/>
        <v>0.0033</v>
      </c>
      <c r="DZ71" s="447" t="str">
        <f t="shared" si="19"/>
        <v>116</v>
      </c>
      <c r="EA71" s="446" t="str">
        <f t="shared" ref="EA71:EB71" si="287">DZ71/60</f>
        <v>1.9</v>
      </c>
      <c r="EB71" s="446" t="str">
        <f t="shared" si="287"/>
        <v>0.0</v>
      </c>
      <c r="EC71" s="450" t="str">
        <f t="shared" si="21"/>
        <v>0.00</v>
      </c>
      <c r="ED71" s="447" t="str">
        <f t="shared" si="22"/>
        <v>16,502</v>
      </c>
      <c r="EE71" s="446" t="str">
        <f t="shared" ref="EE71:EF71" si="288">ED71/1000</f>
        <v>16.5</v>
      </c>
      <c r="EF71" s="451" t="str">
        <f t="shared" si="288"/>
        <v>0.02</v>
      </c>
      <c r="EG71" s="452" t="str">
        <f t="shared" si="24"/>
        <v>0.0165</v>
      </c>
      <c r="EH71" s="225">
        <v>452.0</v>
      </c>
    </row>
    <row r="72">
      <c r="A72" s="33"/>
      <c r="B72" s="226" t="s">
        <v>963</v>
      </c>
      <c r="C72" s="227" t="s">
        <v>886</v>
      </c>
      <c r="D72" s="227">
        <v>1.0</v>
      </c>
      <c r="E72" s="227">
        <v>1.0</v>
      </c>
      <c r="F72" s="227">
        <v>1.0</v>
      </c>
      <c r="G72" s="420" t="str">
        <f t="shared" si="5"/>
        <v>15.625</v>
      </c>
      <c r="H72" s="421">
        <v>10.0</v>
      </c>
      <c r="I72" s="421">
        <v>10.0</v>
      </c>
      <c r="J72" s="421" t="str">
        <f>H72/Main!$D$9</f>
        <v>10</v>
      </c>
      <c r="K72" s="421" t="str">
        <f>I72/Main!$D$10</f>
        <v>10</v>
      </c>
      <c r="L72" s="422" t="str">
        <f t="shared" si="6"/>
        <v>1.0</v>
      </c>
      <c r="M72" s="422">
        <v>1.0</v>
      </c>
      <c r="N72" s="423"/>
      <c r="O72" s="423"/>
      <c r="P72" s="423"/>
      <c r="Q72" s="424"/>
      <c r="R72" s="423"/>
      <c r="S72" s="425"/>
      <c r="T72" s="425"/>
      <c r="U72" s="423"/>
      <c r="V72" s="423"/>
      <c r="W72" s="425"/>
      <c r="X72" s="425"/>
      <c r="Y72" s="423"/>
      <c r="Z72" s="423"/>
      <c r="AA72" s="423"/>
      <c r="AB72" s="423"/>
      <c r="AC72" s="523" t="s">
        <v>18</v>
      </c>
      <c r="AD72" s="434">
        <v>0.0</v>
      </c>
      <c r="AE72" s="434">
        <v>32.0</v>
      </c>
      <c r="AF72" s="498">
        <v>25.0</v>
      </c>
      <c r="AG72" s="434">
        <v>0.0</v>
      </c>
      <c r="AH72" s="434">
        <v>7.0</v>
      </c>
      <c r="AI72" s="434">
        <v>0.0</v>
      </c>
      <c r="AJ72" s="434">
        <v>0.0</v>
      </c>
      <c r="AK72" s="434">
        <v>0.0</v>
      </c>
      <c r="AL72" s="434">
        <v>0.0</v>
      </c>
      <c r="AM72" s="434">
        <v>0.0</v>
      </c>
      <c r="AN72" s="434">
        <v>0.0</v>
      </c>
      <c r="AO72" s="434">
        <v>0.0</v>
      </c>
      <c r="AP72" s="434">
        <v>0.0</v>
      </c>
      <c r="AQ72" s="434">
        <v>0.0</v>
      </c>
      <c r="AR72" s="434">
        <v>0.0</v>
      </c>
      <c r="AS72" s="434">
        <v>0.0</v>
      </c>
      <c r="AT72" s="434">
        <v>0.0</v>
      </c>
      <c r="AU72" s="434">
        <v>0.0</v>
      </c>
      <c r="AV72" s="434">
        <v>0.0</v>
      </c>
      <c r="AW72" s="434">
        <v>0.0</v>
      </c>
      <c r="AX72" s="434">
        <v>0.0</v>
      </c>
      <c r="AY72" s="429" t="str">
        <f t="shared" ref="AY72:BS72" si="289">IF(AD72 = 0, "", AD72)</f>
        <v/>
      </c>
      <c r="AZ72" s="430" t="str">
        <f t="shared" si="289"/>
        <v>32</v>
      </c>
      <c r="BA72" s="431" t="str">
        <f t="shared" si="289"/>
        <v>25</v>
      </c>
      <c r="BB72" s="430" t="str">
        <f t="shared" si="289"/>
        <v/>
      </c>
      <c r="BC72" s="430" t="str">
        <f t="shared" si="289"/>
        <v>7</v>
      </c>
      <c r="BD72" s="430" t="str">
        <f t="shared" si="289"/>
        <v/>
      </c>
      <c r="BE72" s="430" t="str">
        <f t="shared" si="289"/>
        <v/>
      </c>
      <c r="BF72" s="430" t="str">
        <f t="shared" si="289"/>
        <v/>
      </c>
      <c r="BG72" s="430" t="str">
        <f t="shared" si="289"/>
        <v/>
      </c>
      <c r="BH72" s="430" t="str">
        <f t="shared" si="289"/>
        <v/>
      </c>
      <c r="BI72" s="430" t="str">
        <f t="shared" si="289"/>
        <v/>
      </c>
      <c r="BJ72" s="430" t="str">
        <f t="shared" si="289"/>
        <v/>
      </c>
      <c r="BK72" s="430" t="str">
        <f t="shared" si="289"/>
        <v/>
      </c>
      <c r="BL72" s="430" t="str">
        <f t="shared" si="289"/>
        <v/>
      </c>
      <c r="BM72" s="430" t="str">
        <f t="shared" si="289"/>
        <v/>
      </c>
      <c r="BN72" s="430" t="str">
        <f t="shared" si="289"/>
        <v/>
      </c>
      <c r="BO72" s="430" t="str">
        <f t="shared" si="289"/>
        <v/>
      </c>
      <c r="BP72" s="430" t="str">
        <f t="shared" si="289"/>
        <v/>
      </c>
      <c r="BQ72" s="430" t="str">
        <f t="shared" si="289"/>
        <v/>
      </c>
      <c r="BR72" s="430" t="str">
        <f t="shared" si="289"/>
        <v/>
      </c>
      <c r="BS72" s="432" t="str">
        <f t="shared" si="289"/>
        <v/>
      </c>
      <c r="BT72" s="433" t="str">
        <f>$AY72*Assembly!Y$4+$AZ72*Assembly!Y$5+$BA72*Assembly!Y$6+$BB72*Assembly!Y$7+$BC72*Assembly!Y$8+$BD72*Assembly!Y$9+$BE72*Assembly!Y$10+$BF72*Assembly!Y$11+$BG72*Assembly!Y$12+$BH72*Assembly!Y$13+$BI72*Assembly!Y$14+$BJ72*Assembly!Y$15+$BK72*Assembly!Y$16+$BL72*Assembly!Y$17+$BM72*Assembly!Y$18+$BN72*Assembly!Y$19+$BO72*Assembly!Y$20+$BP72*Assembly!Y$21+$BQ72*Assembly!Y$22+$BR72*Assembly!Y$23+$BS72*Assembly!Y$24</f>
        <v>252</v>
      </c>
      <c r="BU72" s="434" t="str">
        <f t="shared" si="8"/>
        <v>16</v>
      </c>
      <c r="BV72" s="434" t="str">
        <f>$AY72*Assembly!AC$4+$AZ72*Assembly!AC$5+$BA72*Assembly!AC$6+$BB72*Assembly!AC$7+$BC72*Assembly!AC$8+$BD72*Assembly!AC$9+$BE72*Assembly!AC$10+$BF72*Assembly!AC$11+$BG72*Assembly!AC$12+$BH72*Assembly!AC$13+$BI72*Assembly!AC$14+$BJ72*Assembly!AC$15+$BK72*Assembly!AC$16+$BL72*Assembly!AC$17+$BM72*Assembly!AC$18+$BN72*Assembly!AC$19+$BO72*Assembly!AC$20+$BP72*Assembly!AC$21+$BQ72*Assembly!AC$22+$BR72*Assembly!AC$23+$BS72*Assembly!AC$24</f>
        <v>1,065</v>
      </c>
      <c r="BW72" s="435" t="str">
        <f t="shared" si="9"/>
        <v>4.23</v>
      </c>
      <c r="BX72" s="436" t="str">
        <f t="shared" si="10"/>
        <v>68</v>
      </c>
      <c r="BY72" s="437" t="str">
        <f t="shared" si="11"/>
        <v>66.0</v>
      </c>
      <c r="BZ72" s="438"/>
      <c r="CA72" s="434" t="str">
        <f>$AY72*Assembly!X$4+$AZ72*Assembly!X$5+$BA72*Assembly!X$6+$BB72*Assembly!X$7+$BC72*Assembly!X$8+$BD72*Assembly!X$9+$BE72*Assembly!X$10+$BF72*Assembly!X$11+$BG72*Assembly!X$12+$BH72*Assembly!X$13+$BI72*Assembly!X$14+$BJ72*Assembly!X$15+$BK72*Assembly!X$16+$BL72*Assembly!X$17+$BM72*Assembly!X$18+$BN72*Assembly!X$19+$BO72*Assembly!X$20+$BP72*Assembly!X$21+$BQ72*Assembly!X$22+$BR72*Assembly!X$23+$BS72*Assembly!X$24</f>
        <v>85</v>
      </c>
      <c r="CB72" s="434" t="str">
        <f t="shared" si="12"/>
        <v>13,222</v>
      </c>
      <c r="CC72" s="439" t="str">
        <f t="shared" si="13"/>
        <v>0.0132</v>
      </c>
      <c r="CD72" s="440" t="str">
        <f>$AY72*Assembly!AB$4+$AZ72*Assembly!AB$5+$BA72*Assembly!AB$6+$BB72*Assembly!AB$7+$BC72*Assembly!AB$8+$BD72*Assembly!AB$9+$BE72*Assembly!AB$10+$BF72*Assembly!AB$11+$BG72*Assembly!AB$12+$BH72*Assembly!AB$13+$BI72*Assembly!AB$14+$BJ72*Assembly!AB$15+$BK72*Assembly!AB$16+$BL72*Assembly!AB$17+$BM72*Assembly!AB$18+$BN72*Assembly!AB$19+$BO72*Assembly!AB$20+$BP72*Assembly!AB$21+$BQ72*Assembly!AB$22+$BR72*Assembly!AB$23+$BS72*Assembly!AB$24</f>
        <v>224</v>
      </c>
      <c r="CE72" s="424" t="str">
        <f>$AY72*Assembly!M$4+$AZ72*Assembly!M$5+$BA72*Assembly!M$6+$BB72*Assembly!M$7+$BC72*Assembly!M$8+$BD72*Assembly!M$9+$BE72*Assembly!M$10+$BF72*Assembly!M$11+$BG72*Assembly!M$12+$BH72*Assembly!M$13+$BI72*Assembly!M$14+$BJ72*Assembly!M$15+$BK72*Assembly!M$16+$BL72*Assembly!M$17+$BM72*Assembly!M$18+$BN72*Assembly!M$19+$BO72*Assembly!M$20+$BP72*Assembly!M$21+$BQ72*Assembly!M$22+$BR72*Assembly!M$23+$BS72*Assembly!M$24</f>
        <v>307</v>
      </c>
      <c r="CF72" s="424" t="str">
        <f>$AY72*Assembly!N$4+$AZ72*Assembly!N$5+$BA72*Assembly!N$6+$BB72*Assembly!N$7+$BC72*Assembly!N$8+$BD72*Assembly!N$9+$BE72*Assembly!N$10+$BF72*Assembly!N$11+$BG72*Assembly!N$12+$BH72*Assembly!N$13+$BI72*Assembly!N$14+$BJ72*Assembly!N$15+$BK72*Assembly!N$16+$BL72*Assembly!N$17+$BM72*Assembly!N$18+$BN72*Assembly!N$19+$BO72*Assembly!N$20+$BP72*Assembly!N$21+$BQ72*Assembly!N$22+$BR72*Assembly!N$23+$BS72*Assembly!N$24</f>
        <v>0</v>
      </c>
      <c r="CG72" s="424" t="str">
        <f>$AY72*Assembly!O$4+$AZ72*Assembly!O$5+$BA72*Assembly!O$6+$BB72*Assembly!O$7+$BC72*Assembly!O$8+$BD72*Assembly!O$9+$BE72*Assembly!O$10+$BF72*Assembly!O$11+$BG72*Assembly!O$12+$BH72*Assembly!O$13+$BI72*Assembly!O$14+$BJ72*Assembly!O$15+$BK72*Assembly!O$16+$BL72*Assembly!O$17+$BM72*Assembly!O$18+$BN72*Assembly!O$19+$BO72*Assembly!O$20+$BP72*Assembly!O$21+$BQ72*Assembly!O$22+$BR72*Assembly!O$23+$BS72*Assembly!O$24</f>
        <v>0</v>
      </c>
      <c r="CH72" s="421" t="str">
        <f>$AY72*Assembly!P$4+$AZ72*Assembly!P$5+$BA72*Assembly!P$6+$BB72*Assembly!P$7+$BC72*Assembly!P$8+$BD72*Assembly!P$9+$BE72*Assembly!P$10+$BF72*Assembly!P$11+$BG72*Assembly!P$12+$BH72*Assembly!P$13+$BI72*Assembly!P$14+$BJ72*Assembly!P$15+$BK72*Assembly!P$16+$BL72*Assembly!P$17+$BM72*Assembly!P$18+$BN72*Assembly!P$19+$BO72*Assembly!P$20+$BP72*Assembly!P$21+$BQ72*Assembly!P$22+$BR72*Assembly!P$23+$BS72*Assembly!P$24</f>
        <v>0</v>
      </c>
      <c r="CI72" s="421" t="str">
        <f>$AY72*Assembly!Q$4+$AZ72*Assembly!Q$5+$BA72*Assembly!Q$6+$BB72*Assembly!Q$7+$BC72*Assembly!Q$8+$BD72*Assembly!Q$9+$BE72*Assembly!Q$10+$BF72*Assembly!Q$11+$BG72*Assembly!Q$12+$BH72*Assembly!Q$13+$BI72*Assembly!Q$14+$BJ72*Assembly!Q$15+$BK72*Assembly!Q$16+$BL72*Assembly!Q$17+$BM72*Assembly!Q$18+$BN72*Assembly!Q$19+$BO72*Assembly!Q$20+$BP72*Assembly!Q$21+$BQ72*Assembly!Q$22+$BR72*Assembly!Q$23+$BS72*Assembly!Q$24</f>
        <v>0</v>
      </c>
      <c r="CJ72" s="424" t="str">
        <f>$AY72*Assembly!R$4+$AZ72*Assembly!R$5+$BA72*Assembly!R$6+$BB72*Assembly!R$7+$BC72*Assembly!R$8+$BD72*Assembly!R$9+$BE72*Assembly!R$10+$BF72*Assembly!R$11+$BG72*Assembly!R$12+$BH72*Assembly!R$13+$BI72*Assembly!R$14+$BJ72*Assembly!R$15+$BK72*Assembly!R$16+$BL72*Assembly!R$17+$BM72*Assembly!R$18+$BN72*Assembly!R$19+$BO72*Assembly!R$20+$BP72*Assembly!R$21+$BQ72*Assembly!R$22+$BR72*Assembly!R$23+$BS72*Assembly!R$24</f>
        <v>0</v>
      </c>
      <c r="CK72" s="421" t="str">
        <f>$AY72*Assembly!S$4+$AZ72*Assembly!S$5+$BA72*Assembly!S$6+$BB72*Assembly!S$7+$BC72*Assembly!S$8+$BD72*Assembly!S$9+$BE72*Assembly!S$10+$BF72*Assembly!S$11+$BG72*Assembly!S$12+$BH72*Assembly!S$13+$BI72*Assembly!S$14+$BJ72*Assembly!S$15+$BK72*Assembly!S$16+$BL72*Assembly!S$17+$BM72*Assembly!S$18+$BN72*Assembly!S$19+$BO72*Assembly!S$20+$BP72*Assembly!S$21+$BQ72*Assembly!S$22+$BR72*Assembly!S$23+$BS72*Assembly!S$24</f>
        <v>0</v>
      </c>
      <c r="CL72" s="421" t="str">
        <f>$AY72*Assembly!T$4+$AZ72*Assembly!T$5+$BA72*Assembly!T$6+$BB72*Assembly!T$7+$BC72*Assembly!T$8+$BD72*Assembly!T$9+$BE72*Assembly!T$10+$BF72*Assembly!T$11+$BG72*Assembly!T$12+$BH72*Assembly!T$13+$BI72*Assembly!T$14+$BJ72*Assembly!T$15+$BK72*Assembly!T$16+$BL72*Assembly!T$17+$BM72*Assembly!T$18+$BN72*Assembly!T$19+$BO72*Assembly!T$20+$BP72*Assembly!T$21+$BQ72*Assembly!T$22+$BR72*Assembly!T$23+$BS72*Assembly!T$24</f>
        <v>0</v>
      </c>
      <c r="CM72" s="421" t="str">
        <f>$AY72*Assembly!U$4+$AZ72*Assembly!U$5+$BA72*Assembly!U$6+$BB72*Assembly!U$7+$BC72*Assembly!U$8+$BD72*Assembly!U$9+$BE72*Assembly!U$10+$BF72*Assembly!U$11+$BG72*Assembly!U$12+$BH72*Assembly!U$13+$BI72*Assembly!U$14+$BJ72*Assembly!U$15+$BK72*Assembly!U$16+$BL72*Assembly!U$17+$BM72*Assembly!U$18+$BN72*Assembly!U$19+$BO72*Assembly!U$20+$BP72*Assembly!U$21+$BQ72*Assembly!U$22+$BR72*Assembly!U$23+$BS72*Assembly!U$24</f>
        <v>0</v>
      </c>
      <c r="CN72" s="424" t="str">
        <f>$AY72*Assembly!V$4+$AZ72*Assembly!V$5+$BA72*Assembly!V$6+$BB72*Assembly!V$7+$BC72*Assembly!V$8+$BD72*Assembly!V$9+$BE72*Assembly!V$10+$BF72*Assembly!V$11+$BG72*Assembly!V$12+$BH72*Assembly!V$13+$BI72*Assembly!V$14+$BJ72*Assembly!V$15+$BK72*Assembly!V$16+$BL72*Assembly!V$17+$BM72*Assembly!V$18+$BN72*Assembly!V$19+$BO72*Assembly!V$20+$BP72*Assembly!V$21+$BQ72*Assembly!V$22+$BR72*Assembly!V$23+$BS72*Assembly!V$24</f>
        <v>0</v>
      </c>
      <c r="CO72" s="424" t="str">
        <f>CE72*Refining!$F$3</f>
        <v>548</v>
      </c>
      <c r="CP72" s="424" t="str">
        <f>CF72*Refining!$F$4</f>
        <v>0</v>
      </c>
      <c r="CQ72" s="424" t="str">
        <f>CG72*Refining!$F$5</f>
        <v>0</v>
      </c>
      <c r="CR72" s="424" t="str">
        <f>CH72*Refining!$F$6</f>
        <v>0</v>
      </c>
      <c r="CS72" s="424" t="str">
        <f>CI72*Refining!$F$7</f>
        <v>0</v>
      </c>
      <c r="CT72" s="424" t="str">
        <f>CJ72*Refining!$F$8</f>
        <v>0</v>
      </c>
      <c r="CU72" s="424" t="str">
        <f>CK72*Refining!$F$9</f>
        <v>0</v>
      </c>
      <c r="CV72" s="424" t="str">
        <f>CL72*Refining!$F$10</f>
        <v>0</v>
      </c>
      <c r="CW72" s="424" t="str">
        <f>CM72*Refining!$F$11</f>
        <v>0</v>
      </c>
      <c r="CX72" s="424" t="str">
        <f>CN72*Refining!$F$12</f>
        <v>0</v>
      </c>
      <c r="CY72" s="441" t="str">
        <f t="shared" ref="CY72:DR72" si="290">IF(CE72 = 0, "", CE72)</f>
        <v>307</v>
      </c>
      <c r="CZ72" s="442" t="str">
        <f t="shared" si="290"/>
        <v/>
      </c>
      <c r="DA72" s="442" t="str">
        <f t="shared" si="290"/>
        <v/>
      </c>
      <c r="DB72" s="443" t="str">
        <f t="shared" si="290"/>
        <v/>
      </c>
      <c r="DC72" s="444" t="str">
        <f t="shared" si="290"/>
        <v/>
      </c>
      <c r="DD72" s="442" t="str">
        <f t="shared" si="290"/>
        <v/>
      </c>
      <c r="DE72" s="444" t="str">
        <f t="shared" si="290"/>
        <v/>
      </c>
      <c r="DF72" s="444" t="str">
        <f t="shared" si="290"/>
        <v/>
      </c>
      <c r="DG72" s="442" t="str">
        <f t="shared" si="290"/>
        <v/>
      </c>
      <c r="DH72" s="445" t="str">
        <f t="shared" si="290"/>
        <v/>
      </c>
      <c r="DI72" s="441" t="str">
        <f t="shared" si="290"/>
        <v>548</v>
      </c>
      <c r="DJ72" s="442" t="str">
        <f t="shared" si="290"/>
        <v/>
      </c>
      <c r="DK72" s="442" t="str">
        <f t="shared" si="290"/>
        <v/>
      </c>
      <c r="DL72" s="442" t="str">
        <f t="shared" si="290"/>
        <v/>
      </c>
      <c r="DM72" s="446" t="str">
        <f t="shared" si="290"/>
        <v/>
      </c>
      <c r="DN72" s="442" t="str">
        <f t="shared" si="290"/>
        <v/>
      </c>
      <c r="DO72" s="442" t="str">
        <f t="shared" si="290"/>
        <v/>
      </c>
      <c r="DP72" s="442" t="str">
        <f t="shared" si="290"/>
        <v/>
      </c>
      <c r="DQ72" s="442" t="str">
        <f t="shared" si="290"/>
        <v/>
      </c>
      <c r="DR72" s="445" t="str">
        <f t="shared" si="290"/>
        <v/>
      </c>
      <c r="DS72" s="447" t="str">
        <f t="shared" si="15"/>
        <v>307</v>
      </c>
      <c r="DT72" s="448" t="str">
        <f t="shared" si="16"/>
        <v>548</v>
      </c>
      <c r="DU72" s="434" t="str">
        <f>CY72*'Ores &amp; Ingots'!$C$3+CZ72*'Ores &amp; Ingots'!$C$4+DA72*'Ores &amp; Ingots'!$C$5+DB72*'Ores &amp; Ingots'!$C$6+DC72*'Ores &amp; Ingots'!$C$7+DD72*'Ores &amp; Ingots'!$C$8+DE72*'Ores &amp; Ingots'!$C$9+DF72*'Ores &amp; Ingots'!$C$10+DG72*'Ores &amp; Ingots'!$C$11+DH72*'Ores &amp; Ingots'!$C$12</f>
        <v>39</v>
      </c>
      <c r="DV72" s="434" t="str">
        <f>DI72*'Ores &amp; Ingots'!$B$3+DJ72*'Ores &amp; Ingots'!$B$4+DK72*'Ores &amp; Ingots'!$B$5+DL72*'Ores &amp; Ingots'!$B$6+DM72*'Ores &amp; Ingots'!$B$7+DN72*'Ores &amp; Ingots'!$B$8+DO72*'Ores &amp; Ingots'!$B$9+DP72*'Ores &amp; Ingots'!$B$10+DQ72*'Ores &amp; Ingots'!$B$11+DR72*'Ores &amp; Ingots'!$B$12</f>
        <v>203</v>
      </c>
      <c r="DW72" s="448" t="str">
        <f>CY72*Refining!$G$3+CZ72*Refining!$G$4+DA72*Refining!$G$5+DB72*Refining!$G$6+DC72*Refining!$G$7+DD72*Refining!$G$8+DE72*Refining!$G$9+DF72*Refining!$G$10+DG72*Refining!$G$11+DH72*Refining!$G$12</f>
        <v>21</v>
      </c>
      <c r="DX72" s="448" t="str">
        <f t="shared" si="17"/>
        <v>3,280</v>
      </c>
      <c r="DY72" s="449" t="str">
        <f t="shared" si="18"/>
        <v>0.0033</v>
      </c>
      <c r="DZ72" s="447" t="str">
        <f t="shared" si="19"/>
        <v>116</v>
      </c>
      <c r="EA72" s="446" t="str">
        <f t="shared" ref="EA72:EB72" si="291">DZ72/60</f>
        <v>1.9</v>
      </c>
      <c r="EB72" s="446" t="str">
        <f t="shared" si="291"/>
        <v>0.0</v>
      </c>
      <c r="EC72" s="450" t="str">
        <f t="shared" si="21"/>
        <v>0.00</v>
      </c>
      <c r="ED72" s="447" t="str">
        <f t="shared" si="22"/>
        <v>16,502</v>
      </c>
      <c r="EE72" s="446" t="str">
        <f t="shared" ref="EE72:EF72" si="292">ED72/1000</f>
        <v>16.5</v>
      </c>
      <c r="EF72" s="451" t="str">
        <f t="shared" si="292"/>
        <v>0.02</v>
      </c>
      <c r="EG72" s="452" t="str">
        <f t="shared" si="24"/>
        <v>0.0165</v>
      </c>
      <c r="EH72" s="225">
        <v>452.0</v>
      </c>
    </row>
    <row r="73">
      <c r="A73" s="33"/>
      <c r="B73" s="226" t="s">
        <v>964</v>
      </c>
      <c r="C73" s="227" t="s">
        <v>886</v>
      </c>
      <c r="D73" s="227">
        <v>1.0</v>
      </c>
      <c r="E73" s="227">
        <v>1.0</v>
      </c>
      <c r="F73" s="227">
        <v>1.0</v>
      </c>
      <c r="G73" s="453" t="str">
        <f t="shared" si="5"/>
        <v>15.625</v>
      </c>
      <c r="H73" s="454">
        <v>10.0</v>
      </c>
      <c r="I73" s="454">
        <v>10.0</v>
      </c>
      <c r="J73" s="454" t="str">
        <f>H73/Main!$D$9</f>
        <v>10</v>
      </c>
      <c r="K73" s="454" t="str">
        <f>I73/Main!$D$10</f>
        <v>10</v>
      </c>
      <c r="L73" s="455" t="str">
        <f t="shared" si="6"/>
        <v>1.0</v>
      </c>
      <c r="M73" s="455">
        <v>1.0</v>
      </c>
      <c r="N73" s="456"/>
      <c r="O73" s="456"/>
      <c r="P73" s="456"/>
      <c r="Q73" s="457"/>
      <c r="R73" s="456"/>
      <c r="S73" s="458"/>
      <c r="T73" s="458"/>
      <c r="U73" s="456"/>
      <c r="V73" s="456"/>
      <c r="W73" s="458"/>
      <c r="X73" s="458"/>
      <c r="Y73" s="456"/>
      <c r="Z73" s="456"/>
      <c r="AA73" s="456"/>
      <c r="AB73" s="456"/>
      <c r="AC73" s="524" t="s">
        <v>18</v>
      </c>
      <c r="AD73" s="434">
        <v>0.0</v>
      </c>
      <c r="AE73" s="434">
        <v>23.0</v>
      </c>
      <c r="AF73" s="498">
        <v>17.0</v>
      </c>
      <c r="AG73" s="434">
        <v>0.0</v>
      </c>
      <c r="AH73" s="434">
        <v>7.0</v>
      </c>
      <c r="AI73" s="434">
        <v>0.0</v>
      </c>
      <c r="AJ73" s="434">
        <v>0.0</v>
      </c>
      <c r="AK73" s="434">
        <v>0.0</v>
      </c>
      <c r="AL73" s="434">
        <v>0.0</v>
      </c>
      <c r="AM73" s="434">
        <v>0.0</v>
      </c>
      <c r="AN73" s="434">
        <v>0.0</v>
      </c>
      <c r="AO73" s="434">
        <v>0.0</v>
      </c>
      <c r="AP73" s="434">
        <v>0.0</v>
      </c>
      <c r="AQ73" s="434">
        <v>0.0</v>
      </c>
      <c r="AR73" s="434">
        <v>0.0</v>
      </c>
      <c r="AS73" s="434">
        <v>0.0</v>
      </c>
      <c r="AT73" s="434">
        <v>0.0</v>
      </c>
      <c r="AU73" s="434">
        <v>0.0</v>
      </c>
      <c r="AV73" s="434">
        <v>0.0</v>
      </c>
      <c r="AW73" s="434">
        <v>0.0</v>
      </c>
      <c r="AX73" s="434">
        <v>0.0</v>
      </c>
      <c r="AY73" s="429" t="str">
        <f t="shared" ref="AY73:BS73" si="293">IF(AD73 = 0, "", AD73)</f>
        <v/>
      </c>
      <c r="AZ73" s="430" t="str">
        <f t="shared" si="293"/>
        <v>23</v>
      </c>
      <c r="BA73" s="431" t="str">
        <f t="shared" si="293"/>
        <v>17</v>
      </c>
      <c r="BB73" s="430" t="str">
        <f t="shared" si="293"/>
        <v/>
      </c>
      <c r="BC73" s="430" t="str">
        <f t="shared" si="293"/>
        <v>7</v>
      </c>
      <c r="BD73" s="430" t="str">
        <f t="shared" si="293"/>
        <v/>
      </c>
      <c r="BE73" s="430" t="str">
        <f t="shared" si="293"/>
        <v/>
      </c>
      <c r="BF73" s="430" t="str">
        <f t="shared" si="293"/>
        <v/>
      </c>
      <c r="BG73" s="430" t="str">
        <f t="shared" si="293"/>
        <v/>
      </c>
      <c r="BH73" s="430" t="str">
        <f t="shared" si="293"/>
        <v/>
      </c>
      <c r="BI73" s="430" t="str">
        <f t="shared" si="293"/>
        <v/>
      </c>
      <c r="BJ73" s="430" t="str">
        <f t="shared" si="293"/>
        <v/>
      </c>
      <c r="BK73" s="430" t="str">
        <f t="shared" si="293"/>
        <v/>
      </c>
      <c r="BL73" s="430" t="str">
        <f t="shared" si="293"/>
        <v/>
      </c>
      <c r="BM73" s="430" t="str">
        <f t="shared" si="293"/>
        <v/>
      </c>
      <c r="BN73" s="430" t="str">
        <f t="shared" si="293"/>
        <v/>
      </c>
      <c r="BO73" s="430" t="str">
        <f t="shared" si="293"/>
        <v/>
      </c>
      <c r="BP73" s="430" t="str">
        <f t="shared" si="293"/>
        <v/>
      </c>
      <c r="BQ73" s="430" t="str">
        <f t="shared" si="293"/>
        <v/>
      </c>
      <c r="BR73" s="430" t="str">
        <f t="shared" si="293"/>
        <v/>
      </c>
      <c r="BS73" s="432" t="str">
        <f t="shared" si="293"/>
        <v/>
      </c>
      <c r="BT73" s="433" t="str">
        <f>$AY73*Assembly!Y$4+$AZ73*Assembly!Y$5+$BA73*Assembly!Y$6+$BB73*Assembly!Y$7+$BC73*Assembly!Y$8+$BD73*Assembly!Y$9+$BE73*Assembly!Y$10+$BF73*Assembly!Y$11+$BG73*Assembly!Y$12+$BH73*Assembly!Y$13+$BI73*Assembly!Y$14+$BJ73*Assembly!Y$15+$BK73*Assembly!Y$16+$BL73*Assembly!Y$17+$BM73*Assembly!Y$18+$BN73*Assembly!Y$19+$BO73*Assembly!Y$20+$BP73*Assembly!Y$21+$BQ73*Assembly!Y$22+$BR73*Assembly!Y$23+$BS73*Assembly!Y$24</f>
        <v>193</v>
      </c>
      <c r="BU73" s="434" t="str">
        <f t="shared" si="8"/>
        <v>12</v>
      </c>
      <c r="BV73" s="434" t="str">
        <f>$AY73*Assembly!AC$4+$AZ73*Assembly!AC$5+$BA73*Assembly!AC$6+$BB73*Assembly!AC$7+$BC73*Assembly!AC$8+$BD73*Assembly!AC$9+$BE73*Assembly!AC$10+$BF73*Assembly!AC$11+$BG73*Assembly!AC$12+$BH73*Assembly!AC$13+$BI73*Assembly!AC$14+$BJ73*Assembly!AC$15+$BK73*Assembly!AC$16+$BL73*Assembly!AC$17+$BM73*Assembly!AC$18+$BN73*Assembly!AC$19+$BO73*Assembly!AC$20+$BP73*Assembly!AC$21+$BQ73*Assembly!AC$22+$BR73*Assembly!AC$23+$BS73*Assembly!AC$24</f>
        <v>810</v>
      </c>
      <c r="BW73" s="435" t="str">
        <f t="shared" si="9"/>
        <v>4.20</v>
      </c>
      <c r="BX73" s="436" t="str">
        <f t="shared" si="10"/>
        <v>52</v>
      </c>
      <c r="BY73" s="437" t="str">
        <f t="shared" si="11"/>
        <v>65.6</v>
      </c>
      <c r="BZ73" s="438"/>
      <c r="CA73" s="434" t="str">
        <f>$AY73*Assembly!X$4+$AZ73*Assembly!X$5+$BA73*Assembly!X$6+$BB73*Assembly!X$7+$BC73*Assembly!X$8+$BD73*Assembly!X$9+$BE73*Assembly!X$10+$BF73*Assembly!X$11+$BG73*Assembly!X$12+$BH73*Assembly!X$13+$BI73*Assembly!X$14+$BJ73*Assembly!X$15+$BK73*Assembly!X$16+$BL73*Assembly!X$17+$BM73*Assembly!X$18+$BN73*Assembly!X$19+$BO73*Assembly!X$20+$BP73*Assembly!X$21+$BQ73*Assembly!X$22+$BR73*Assembly!X$23+$BS73*Assembly!X$24</f>
        <v>68</v>
      </c>
      <c r="CB73" s="434" t="str">
        <f t="shared" si="12"/>
        <v>10,578</v>
      </c>
      <c r="CC73" s="439" t="str">
        <f t="shared" si="13"/>
        <v>0.0106</v>
      </c>
      <c r="CD73" s="440" t="str">
        <f>$AY73*Assembly!AB$4+$AZ73*Assembly!AB$5+$BA73*Assembly!AB$6+$BB73*Assembly!AB$7+$BC73*Assembly!AB$8+$BD73*Assembly!AB$9+$BE73*Assembly!AB$10+$BF73*Assembly!AB$11+$BG73*Assembly!AB$12+$BH73*Assembly!AB$13+$BI73*Assembly!AB$14+$BJ73*Assembly!AB$15+$BK73*Assembly!AB$16+$BL73*Assembly!AB$17+$BM73*Assembly!AB$18+$BN73*Assembly!AB$19+$BO73*Assembly!AB$20+$BP73*Assembly!AB$21+$BQ73*Assembly!AB$22+$BR73*Assembly!AB$23+$BS73*Assembly!AB$24</f>
        <v>163</v>
      </c>
      <c r="CE73" s="457" t="str">
        <f>$AY73*Assembly!M$4+$AZ73*Assembly!M$5+$BA73*Assembly!M$6+$BB73*Assembly!M$7+$BC73*Assembly!M$8+$BD73*Assembly!M$9+$BE73*Assembly!M$10+$BF73*Assembly!M$11+$BG73*Assembly!M$12+$BH73*Assembly!M$13+$BI73*Assembly!M$14+$BJ73*Assembly!M$15+$BK73*Assembly!M$16+$BL73*Assembly!M$17+$BM73*Assembly!M$18+$BN73*Assembly!M$19+$BO73*Assembly!M$20+$BP73*Assembly!M$21+$BQ73*Assembly!M$22+$BR73*Assembly!M$23+$BS73*Assembly!M$24</f>
        <v>236</v>
      </c>
      <c r="CF73" s="457" t="str">
        <f>$AY73*Assembly!N$4+$AZ73*Assembly!N$5+$BA73*Assembly!N$6+$BB73*Assembly!N$7+$BC73*Assembly!N$8+$BD73*Assembly!N$9+$BE73*Assembly!N$10+$BF73*Assembly!N$11+$BG73*Assembly!N$12+$BH73*Assembly!N$13+$BI73*Assembly!N$14+$BJ73*Assembly!N$15+$BK73*Assembly!N$16+$BL73*Assembly!N$17+$BM73*Assembly!N$18+$BN73*Assembly!N$19+$BO73*Assembly!N$20+$BP73*Assembly!N$21+$BQ73*Assembly!N$22+$BR73*Assembly!N$23+$BS73*Assembly!N$24</f>
        <v>0</v>
      </c>
      <c r="CG73" s="457" t="str">
        <f>$AY73*Assembly!O$4+$AZ73*Assembly!O$5+$BA73*Assembly!O$6+$BB73*Assembly!O$7+$BC73*Assembly!O$8+$BD73*Assembly!O$9+$BE73*Assembly!O$10+$BF73*Assembly!O$11+$BG73*Assembly!O$12+$BH73*Assembly!O$13+$BI73*Assembly!O$14+$BJ73*Assembly!O$15+$BK73*Assembly!O$16+$BL73*Assembly!O$17+$BM73*Assembly!O$18+$BN73*Assembly!O$19+$BO73*Assembly!O$20+$BP73*Assembly!O$21+$BQ73*Assembly!O$22+$BR73*Assembly!O$23+$BS73*Assembly!O$24</f>
        <v>0</v>
      </c>
      <c r="CH73" s="454" t="str">
        <f>$AY73*Assembly!P$4+$AZ73*Assembly!P$5+$BA73*Assembly!P$6+$BB73*Assembly!P$7+$BC73*Assembly!P$8+$BD73*Assembly!P$9+$BE73*Assembly!P$10+$BF73*Assembly!P$11+$BG73*Assembly!P$12+$BH73*Assembly!P$13+$BI73*Assembly!P$14+$BJ73*Assembly!P$15+$BK73*Assembly!P$16+$BL73*Assembly!P$17+$BM73*Assembly!P$18+$BN73*Assembly!P$19+$BO73*Assembly!P$20+$BP73*Assembly!P$21+$BQ73*Assembly!P$22+$BR73*Assembly!P$23+$BS73*Assembly!P$24</f>
        <v>0</v>
      </c>
      <c r="CI73" s="454" t="str">
        <f>$AY73*Assembly!Q$4+$AZ73*Assembly!Q$5+$BA73*Assembly!Q$6+$BB73*Assembly!Q$7+$BC73*Assembly!Q$8+$BD73*Assembly!Q$9+$BE73*Assembly!Q$10+$BF73*Assembly!Q$11+$BG73*Assembly!Q$12+$BH73*Assembly!Q$13+$BI73*Assembly!Q$14+$BJ73*Assembly!Q$15+$BK73*Assembly!Q$16+$BL73*Assembly!Q$17+$BM73*Assembly!Q$18+$BN73*Assembly!Q$19+$BO73*Assembly!Q$20+$BP73*Assembly!Q$21+$BQ73*Assembly!Q$22+$BR73*Assembly!Q$23+$BS73*Assembly!Q$24</f>
        <v>0</v>
      </c>
      <c r="CJ73" s="457" t="str">
        <f>$AY73*Assembly!R$4+$AZ73*Assembly!R$5+$BA73*Assembly!R$6+$BB73*Assembly!R$7+$BC73*Assembly!R$8+$BD73*Assembly!R$9+$BE73*Assembly!R$10+$BF73*Assembly!R$11+$BG73*Assembly!R$12+$BH73*Assembly!R$13+$BI73*Assembly!R$14+$BJ73*Assembly!R$15+$BK73*Assembly!R$16+$BL73*Assembly!R$17+$BM73*Assembly!R$18+$BN73*Assembly!R$19+$BO73*Assembly!R$20+$BP73*Assembly!R$21+$BQ73*Assembly!R$22+$BR73*Assembly!R$23+$BS73*Assembly!R$24</f>
        <v>0</v>
      </c>
      <c r="CK73" s="454" t="str">
        <f>$AY73*Assembly!S$4+$AZ73*Assembly!S$5+$BA73*Assembly!S$6+$BB73*Assembly!S$7+$BC73*Assembly!S$8+$BD73*Assembly!S$9+$BE73*Assembly!S$10+$BF73*Assembly!S$11+$BG73*Assembly!S$12+$BH73*Assembly!S$13+$BI73*Assembly!S$14+$BJ73*Assembly!S$15+$BK73*Assembly!S$16+$BL73*Assembly!S$17+$BM73*Assembly!S$18+$BN73*Assembly!S$19+$BO73*Assembly!S$20+$BP73*Assembly!S$21+$BQ73*Assembly!S$22+$BR73*Assembly!S$23+$BS73*Assembly!S$24</f>
        <v>0</v>
      </c>
      <c r="CL73" s="454" t="str">
        <f>$AY73*Assembly!T$4+$AZ73*Assembly!T$5+$BA73*Assembly!T$6+$BB73*Assembly!T$7+$BC73*Assembly!T$8+$BD73*Assembly!T$9+$BE73*Assembly!T$10+$BF73*Assembly!T$11+$BG73*Assembly!T$12+$BH73*Assembly!T$13+$BI73*Assembly!T$14+$BJ73*Assembly!T$15+$BK73*Assembly!T$16+$BL73*Assembly!T$17+$BM73*Assembly!T$18+$BN73*Assembly!T$19+$BO73*Assembly!T$20+$BP73*Assembly!T$21+$BQ73*Assembly!T$22+$BR73*Assembly!T$23+$BS73*Assembly!T$24</f>
        <v>0</v>
      </c>
      <c r="CM73" s="454" t="str">
        <f>$AY73*Assembly!U$4+$AZ73*Assembly!U$5+$BA73*Assembly!U$6+$BB73*Assembly!U$7+$BC73*Assembly!U$8+$BD73*Assembly!U$9+$BE73*Assembly!U$10+$BF73*Assembly!U$11+$BG73*Assembly!U$12+$BH73*Assembly!U$13+$BI73*Assembly!U$14+$BJ73*Assembly!U$15+$BK73*Assembly!U$16+$BL73*Assembly!U$17+$BM73*Assembly!U$18+$BN73*Assembly!U$19+$BO73*Assembly!U$20+$BP73*Assembly!U$21+$BQ73*Assembly!U$22+$BR73*Assembly!U$23+$BS73*Assembly!U$24</f>
        <v>0</v>
      </c>
      <c r="CN73" s="457" t="str">
        <f>$AY73*Assembly!V$4+$AZ73*Assembly!V$5+$BA73*Assembly!V$6+$BB73*Assembly!V$7+$BC73*Assembly!V$8+$BD73*Assembly!V$9+$BE73*Assembly!V$10+$BF73*Assembly!V$11+$BG73*Assembly!V$12+$BH73*Assembly!V$13+$BI73*Assembly!V$14+$BJ73*Assembly!V$15+$BK73*Assembly!V$16+$BL73*Assembly!V$17+$BM73*Assembly!V$18+$BN73*Assembly!V$19+$BO73*Assembly!V$20+$BP73*Assembly!V$21+$BQ73*Assembly!V$22+$BR73*Assembly!V$23+$BS73*Assembly!V$24</f>
        <v>0</v>
      </c>
      <c r="CO73" s="457" t="str">
        <f>CE73*Refining!$F$3</f>
        <v>421</v>
      </c>
      <c r="CP73" s="457" t="str">
        <f>CF73*Refining!$F$4</f>
        <v>0</v>
      </c>
      <c r="CQ73" s="457" t="str">
        <f>CG73*Refining!$F$5</f>
        <v>0</v>
      </c>
      <c r="CR73" s="457" t="str">
        <f>CH73*Refining!$F$6</f>
        <v>0</v>
      </c>
      <c r="CS73" s="457" t="str">
        <f>CI73*Refining!$F$7</f>
        <v>0</v>
      </c>
      <c r="CT73" s="457" t="str">
        <f>CJ73*Refining!$F$8</f>
        <v>0</v>
      </c>
      <c r="CU73" s="457" t="str">
        <f>CK73*Refining!$F$9</f>
        <v>0</v>
      </c>
      <c r="CV73" s="457" t="str">
        <f>CL73*Refining!$F$10</f>
        <v>0</v>
      </c>
      <c r="CW73" s="457" t="str">
        <f>CM73*Refining!$F$11</f>
        <v>0</v>
      </c>
      <c r="CX73" s="457" t="str">
        <f>CN73*Refining!$F$12</f>
        <v>0</v>
      </c>
      <c r="CY73" s="441" t="str">
        <f t="shared" ref="CY73:DR73" si="294">IF(CE73 = 0, "", CE73)</f>
        <v>236</v>
      </c>
      <c r="CZ73" s="442" t="str">
        <f t="shared" si="294"/>
        <v/>
      </c>
      <c r="DA73" s="442" t="str">
        <f t="shared" si="294"/>
        <v/>
      </c>
      <c r="DB73" s="443" t="str">
        <f t="shared" si="294"/>
        <v/>
      </c>
      <c r="DC73" s="444" t="str">
        <f t="shared" si="294"/>
        <v/>
      </c>
      <c r="DD73" s="442" t="str">
        <f t="shared" si="294"/>
        <v/>
      </c>
      <c r="DE73" s="444" t="str">
        <f t="shared" si="294"/>
        <v/>
      </c>
      <c r="DF73" s="444" t="str">
        <f t="shared" si="294"/>
        <v/>
      </c>
      <c r="DG73" s="442" t="str">
        <f t="shared" si="294"/>
        <v/>
      </c>
      <c r="DH73" s="445" t="str">
        <f t="shared" si="294"/>
        <v/>
      </c>
      <c r="DI73" s="441" t="str">
        <f t="shared" si="294"/>
        <v>421</v>
      </c>
      <c r="DJ73" s="442" t="str">
        <f t="shared" si="294"/>
        <v/>
      </c>
      <c r="DK73" s="442" t="str">
        <f t="shared" si="294"/>
        <v/>
      </c>
      <c r="DL73" s="442" t="str">
        <f t="shared" si="294"/>
        <v/>
      </c>
      <c r="DM73" s="446" t="str">
        <f t="shared" si="294"/>
        <v/>
      </c>
      <c r="DN73" s="442" t="str">
        <f t="shared" si="294"/>
        <v/>
      </c>
      <c r="DO73" s="442" t="str">
        <f t="shared" si="294"/>
        <v/>
      </c>
      <c r="DP73" s="442" t="str">
        <f t="shared" si="294"/>
        <v/>
      </c>
      <c r="DQ73" s="442" t="str">
        <f t="shared" si="294"/>
        <v/>
      </c>
      <c r="DR73" s="445" t="str">
        <f t="shared" si="294"/>
        <v/>
      </c>
      <c r="DS73" s="447" t="str">
        <f t="shared" si="15"/>
        <v>236</v>
      </c>
      <c r="DT73" s="448" t="str">
        <f t="shared" si="16"/>
        <v>421</v>
      </c>
      <c r="DU73" s="434" t="str">
        <f>CY73*'Ores &amp; Ingots'!$C$3+CZ73*'Ores &amp; Ingots'!$C$4+DA73*'Ores &amp; Ingots'!$C$5+DB73*'Ores &amp; Ingots'!$C$6+DC73*'Ores &amp; Ingots'!$C$7+DD73*'Ores &amp; Ingots'!$C$8+DE73*'Ores &amp; Ingots'!$C$9+DF73*'Ores &amp; Ingots'!$C$10+DG73*'Ores &amp; Ingots'!$C$11+DH73*'Ores &amp; Ingots'!$C$12</f>
        <v>30</v>
      </c>
      <c r="DV73" s="434" t="str">
        <f>DI73*'Ores &amp; Ingots'!$B$3+DJ73*'Ores &amp; Ingots'!$B$4+DK73*'Ores &amp; Ingots'!$B$5+DL73*'Ores &amp; Ingots'!$B$6+DM73*'Ores &amp; Ingots'!$B$7+DN73*'Ores &amp; Ingots'!$B$8+DO73*'Ores &amp; Ingots'!$B$9+DP73*'Ores &amp; Ingots'!$B$10+DQ73*'Ores &amp; Ingots'!$B$11+DR73*'Ores &amp; Ingots'!$B$12</f>
        <v>156</v>
      </c>
      <c r="DW73" s="448" t="str">
        <f>CY73*Refining!$G$3+CZ73*Refining!$G$4+DA73*Refining!$G$5+DB73*Refining!$G$6+DC73*Refining!$G$7+DD73*Refining!$G$8+DE73*Refining!$G$9+DF73*Refining!$G$10+DG73*Refining!$G$11+DH73*Refining!$G$12</f>
        <v>16</v>
      </c>
      <c r="DX73" s="448" t="str">
        <f t="shared" si="17"/>
        <v>2,516</v>
      </c>
      <c r="DY73" s="449" t="str">
        <f t="shared" si="18"/>
        <v>0.0025</v>
      </c>
      <c r="DZ73" s="447" t="str">
        <f t="shared" si="19"/>
        <v>94</v>
      </c>
      <c r="EA73" s="446" t="str">
        <f t="shared" ref="EA73:EB73" si="295">DZ73/60</f>
        <v>1.6</v>
      </c>
      <c r="EB73" s="446" t="str">
        <f t="shared" si="295"/>
        <v>0.0</v>
      </c>
      <c r="EC73" s="450" t="str">
        <f t="shared" si="21"/>
        <v>0.00</v>
      </c>
      <c r="ED73" s="447" t="str">
        <f t="shared" si="22"/>
        <v>13,094</v>
      </c>
      <c r="EE73" s="446" t="str">
        <f t="shared" ref="EE73:EF73" si="296">ED73/1000</f>
        <v>13.1</v>
      </c>
      <c r="EF73" s="451" t="str">
        <f t="shared" si="296"/>
        <v>0.01</v>
      </c>
      <c r="EG73" s="452" t="str">
        <f t="shared" si="24"/>
        <v>0.0131</v>
      </c>
      <c r="EH73" s="225">
        <v>132.0</v>
      </c>
    </row>
    <row r="74">
      <c r="A74" s="33"/>
      <c r="B74" s="226" t="s">
        <v>965</v>
      </c>
      <c r="C74" s="227" t="s">
        <v>886</v>
      </c>
      <c r="D74" s="227">
        <v>1.0</v>
      </c>
      <c r="E74" s="227">
        <v>1.0</v>
      </c>
      <c r="F74" s="227">
        <v>1.0</v>
      </c>
      <c r="G74" s="420" t="str">
        <f t="shared" si="5"/>
        <v>15.625</v>
      </c>
      <c r="H74" s="421">
        <v>8.0</v>
      </c>
      <c r="I74" s="421">
        <v>8.0</v>
      </c>
      <c r="J74" s="421" t="str">
        <f>H74/Main!$D$9</f>
        <v>8</v>
      </c>
      <c r="K74" s="421" t="str">
        <f>I74/Main!$D$10</f>
        <v>8</v>
      </c>
      <c r="L74" s="422" t="str">
        <f t="shared" si="6"/>
        <v>1.0</v>
      </c>
      <c r="M74" s="422">
        <v>1.0</v>
      </c>
      <c r="N74" s="423"/>
      <c r="O74" s="423"/>
      <c r="P74" s="423"/>
      <c r="Q74" s="424"/>
      <c r="R74" s="423"/>
      <c r="S74" s="425"/>
      <c r="T74" s="425"/>
      <c r="U74" s="423"/>
      <c r="V74" s="423"/>
      <c r="W74" s="425"/>
      <c r="X74" s="425"/>
      <c r="Y74" s="423"/>
      <c r="Z74" s="423"/>
      <c r="AA74" s="423"/>
      <c r="AB74" s="423"/>
      <c r="AC74" s="523" t="s">
        <v>913</v>
      </c>
      <c r="AD74" s="434">
        <v>4.0</v>
      </c>
      <c r="AE74" s="434">
        <v>0.0</v>
      </c>
      <c r="AF74" s="434">
        <v>0.0</v>
      </c>
      <c r="AG74" s="434">
        <v>0.0</v>
      </c>
      <c r="AH74" s="498">
        <v>10.0</v>
      </c>
      <c r="AI74" s="434">
        <v>0.0</v>
      </c>
      <c r="AJ74" s="434">
        <v>0.0</v>
      </c>
      <c r="AK74" s="434">
        <v>0.0</v>
      </c>
      <c r="AL74" s="434">
        <v>0.0</v>
      </c>
      <c r="AM74" s="434">
        <v>0.0</v>
      </c>
      <c r="AN74" s="434">
        <v>0.0</v>
      </c>
      <c r="AO74" s="434">
        <v>0.0</v>
      </c>
      <c r="AP74" s="434">
        <v>0.0</v>
      </c>
      <c r="AQ74" s="434">
        <v>0.0</v>
      </c>
      <c r="AR74" s="434">
        <v>0.0</v>
      </c>
      <c r="AS74" s="434">
        <v>0.0</v>
      </c>
      <c r="AT74" s="434">
        <v>0.0</v>
      </c>
      <c r="AU74" s="434">
        <v>0.0</v>
      </c>
      <c r="AV74" s="434">
        <v>0.0</v>
      </c>
      <c r="AW74" s="434">
        <v>0.0</v>
      </c>
      <c r="AX74" s="434">
        <v>0.0</v>
      </c>
      <c r="AY74" s="429" t="str">
        <f t="shared" ref="AY74:BS74" si="297">IF(AD74 = 0, "", AD74)</f>
        <v>4</v>
      </c>
      <c r="AZ74" s="430" t="str">
        <f t="shared" si="297"/>
        <v/>
      </c>
      <c r="BA74" s="430" t="str">
        <f t="shared" si="297"/>
        <v/>
      </c>
      <c r="BB74" s="430" t="str">
        <f t="shared" si="297"/>
        <v/>
      </c>
      <c r="BC74" s="431" t="str">
        <f t="shared" si="297"/>
        <v>10</v>
      </c>
      <c r="BD74" s="430" t="str">
        <f t="shared" si="297"/>
        <v/>
      </c>
      <c r="BE74" s="430" t="str">
        <f t="shared" si="297"/>
        <v/>
      </c>
      <c r="BF74" s="430" t="str">
        <f t="shared" si="297"/>
        <v/>
      </c>
      <c r="BG74" s="430" t="str">
        <f t="shared" si="297"/>
        <v/>
      </c>
      <c r="BH74" s="430" t="str">
        <f t="shared" si="297"/>
        <v/>
      </c>
      <c r="BI74" s="430" t="str">
        <f t="shared" si="297"/>
        <v/>
      </c>
      <c r="BJ74" s="430" t="str">
        <f t="shared" si="297"/>
        <v/>
      </c>
      <c r="BK74" s="430" t="str">
        <f t="shared" si="297"/>
        <v/>
      </c>
      <c r="BL74" s="430" t="str">
        <f t="shared" si="297"/>
        <v/>
      </c>
      <c r="BM74" s="430" t="str">
        <f t="shared" si="297"/>
        <v/>
      </c>
      <c r="BN74" s="430" t="str">
        <f t="shared" si="297"/>
        <v/>
      </c>
      <c r="BO74" s="430" t="str">
        <f t="shared" si="297"/>
        <v/>
      </c>
      <c r="BP74" s="430" t="str">
        <f t="shared" si="297"/>
        <v/>
      </c>
      <c r="BQ74" s="430" t="str">
        <f t="shared" si="297"/>
        <v/>
      </c>
      <c r="BR74" s="430" t="str">
        <f t="shared" si="297"/>
        <v/>
      </c>
      <c r="BS74" s="432" t="str">
        <f t="shared" si="297"/>
        <v/>
      </c>
      <c r="BT74" s="433" t="str">
        <f>$AY74*Assembly!Y$4+$AZ74*Assembly!Y$5+$BA74*Assembly!Y$6+$BB74*Assembly!Y$7+$BC74*Assembly!Y$8+$BD74*Assembly!Y$9+$BE74*Assembly!Y$10+$BF74*Assembly!Y$11+$BG74*Assembly!Y$12+$BH74*Assembly!Y$13+$BI74*Assembly!Y$14+$BJ74*Assembly!Y$15+$BK74*Assembly!Y$16+$BL74*Assembly!Y$17+$BM74*Assembly!Y$18+$BN74*Assembly!Y$19+$BO74*Assembly!Y$20+$BP74*Assembly!Y$21+$BQ74*Assembly!Y$22+$BR74*Assembly!Y$23+$BS74*Assembly!Y$24</f>
        <v>160</v>
      </c>
      <c r="BU74" s="434" t="str">
        <f t="shared" si="8"/>
        <v>10</v>
      </c>
      <c r="BV74" s="434" t="str">
        <f>$AY74*Assembly!AC$4+$AZ74*Assembly!AC$5+$BA74*Assembly!AC$6+$BB74*Assembly!AC$7+$BC74*Assembly!AC$8+$BD74*Assembly!AC$9+$BE74*Assembly!AC$10+$BF74*Assembly!AC$11+$BG74*Assembly!AC$12+$BH74*Assembly!AC$13+$BI74*Assembly!AC$14+$BJ74*Assembly!AC$15+$BK74*Assembly!AC$16+$BL74*Assembly!AC$17+$BM74*Assembly!AC$18+$BN74*Assembly!AC$19+$BO74*Assembly!AC$20+$BP74*Assembly!AC$21+$BQ74*Assembly!AC$22+$BR74*Assembly!AC$23+$BS74*Assembly!AC$24</f>
        <v>700</v>
      </c>
      <c r="BW74" s="435" t="str">
        <f t="shared" si="9"/>
        <v>4.38</v>
      </c>
      <c r="BX74" s="436" t="str">
        <f t="shared" si="10"/>
        <v>45</v>
      </c>
      <c r="BY74" s="437" t="str">
        <f t="shared" si="11"/>
        <v>68.4</v>
      </c>
      <c r="BZ74" s="438"/>
      <c r="CA74" s="434" t="str">
        <f>$AY74*Assembly!X$4+$AZ74*Assembly!X$5+$BA74*Assembly!X$6+$BB74*Assembly!X$7+$BC74*Assembly!X$8+$BD74*Assembly!X$9+$BE74*Assembly!X$10+$BF74*Assembly!X$11+$BG74*Assembly!X$12+$BH74*Assembly!X$13+$BI74*Assembly!X$14+$BJ74*Assembly!X$15+$BK74*Assembly!X$16+$BL74*Assembly!X$17+$BM74*Assembly!X$18+$BN74*Assembly!X$19+$BO74*Assembly!X$20+$BP74*Assembly!X$21+$BQ74*Assembly!X$22+$BR74*Assembly!X$23+$BS74*Assembly!X$24</f>
        <v>44</v>
      </c>
      <c r="CB74" s="434" t="str">
        <f t="shared" si="12"/>
        <v>6,844</v>
      </c>
      <c r="CC74" s="439" t="str">
        <f t="shared" si="13"/>
        <v>0.0068</v>
      </c>
      <c r="CD74" s="440" t="str">
        <f>$AY74*Assembly!AB$4+$AZ74*Assembly!AB$5+$BA74*Assembly!AB$6+$BB74*Assembly!AB$7+$BC74*Assembly!AB$8+$BD74*Assembly!AB$9+$BE74*Assembly!AB$10+$BF74*Assembly!AB$11+$BG74*Assembly!AB$12+$BH74*Assembly!AB$13+$BI74*Assembly!AB$14+$BJ74*Assembly!AB$15+$BK74*Assembly!AB$16+$BL74*Assembly!AB$17+$BM74*Assembly!AB$18+$BN74*Assembly!AB$19+$BO74*Assembly!AB$20+$BP74*Assembly!AB$21+$BQ74*Assembly!AB$22+$BR74*Assembly!AB$23+$BS74*Assembly!AB$24</f>
        <v>32</v>
      </c>
      <c r="CE74" s="424" t="str">
        <f>$AY74*Assembly!M$4+$AZ74*Assembly!M$5+$BA74*Assembly!M$6+$BB74*Assembly!M$7+$BC74*Assembly!M$8+$BD74*Assembly!M$9+$BE74*Assembly!M$10+$BF74*Assembly!M$11+$BG74*Assembly!M$12+$BH74*Assembly!M$13+$BI74*Assembly!M$14+$BJ74*Assembly!M$15+$BK74*Assembly!M$16+$BL74*Assembly!M$17+$BM74*Assembly!M$18+$BN74*Assembly!M$19+$BO74*Assembly!M$20+$BP74*Assembly!M$21+$BQ74*Assembly!M$22+$BR74*Assembly!M$23+$BS74*Assembly!M$24</f>
        <v>184</v>
      </c>
      <c r="CF74" s="424" t="str">
        <f>$AY74*Assembly!N$4+$AZ74*Assembly!N$5+$BA74*Assembly!N$6+$BB74*Assembly!N$7+$BC74*Assembly!N$8+$BD74*Assembly!N$9+$BE74*Assembly!N$10+$BF74*Assembly!N$11+$BG74*Assembly!N$12+$BH74*Assembly!N$13+$BI74*Assembly!N$14+$BJ74*Assembly!N$15+$BK74*Assembly!N$16+$BL74*Assembly!N$17+$BM74*Assembly!N$18+$BN74*Assembly!N$19+$BO74*Assembly!N$20+$BP74*Assembly!N$21+$BQ74*Assembly!N$22+$BR74*Assembly!N$23+$BS74*Assembly!N$24</f>
        <v>0</v>
      </c>
      <c r="CG74" s="424" t="str">
        <f>$AY74*Assembly!O$4+$AZ74*Assembly!O$5+$BA74*Assembly!O$6+$BB74*Assembly!O$7+$BC74*Assembly!O$8+$BD74*Assembly!O$9+$BE74*Assembly!O$10+$BF74*Assembly!O$11+$BG74*Assembly!O$12+$BH74*Assembly!O$13+$BI74*Assembly!O$14+$BJ74*Assembly!O$15+$BK74*Assembly!O$16+$BL74*Assembly!O$17+$BM74*Assembly!O$18+$BN74*Assembly!O$19+$BO74*Assembly!O$20+$BP74*Assembly!O$21+$BQ74*Assembly!O$22+$BR74*Assembly!O$23+$BS74*Assembly!O$24</f>
        <v>0</v>
      </c>
      <c r="CH74" s="421" t="str">
        <f>$AY74*Assembly!P$4+$AZ74*Assembly!P$5+$BA74*Assembly!P$6+$BB74*Assembly!P$7+$BC74*Assembly!P$8+$BD74*Assembly!P$9+$BE74*Assembly!P$10+$BF74*Assembly!P$11+$BG74*Assembly!P$12+$BH74*Assembly!P$13+$BI74*Assembly!P$14+$BJ74*Assembly!P$15+$BK74*Assembly!P$16+$BL74*Assembly!P$17+$BM74*Assembly!P$18+$BN74*Assembly!P$19+$BO74*Assembly!P$20+$BP74*Assembly!P$21+$BQ74*Assembly!P$22+$BR74*Assembly!P$23+$BS74*Assembly!P$24</f>
        <v>0</v>
      </c>
      <c r="CI74" s="421" t="str">
        <f>$AY74*Assembly!Q$4+$AZ74*Assembly!Q$5+$BA74*Assembly!Q$6+$BB74*Assembly!Q$7+$BC74*Assembly!Q$8+$BD74*Assembly!Q$9+$BE74*Assembly!Q$10+$BF74*Assembly!Q$11+$BG74*Assembly!Q$12+$BH74*Assembly!Q$13+$BI74*Assembly!Q$14+$BJ74*Assembly!Q$15+$BK74*Assembly!Q$16+$BL74*Assembly!Q$17+$BM74*Assembly!Q$18+$BN74*Assembly!Q$19+$BO74*Assembly!Q$20+$BP74*Assembly!Q$21+$BQ74*Assembly!Q$22+$BR74*Assembly!Q$23+$BS74*Assembly!Q$24</f>
        <v>0</v>
      </c>
      <c r="CJ74" s="424" t="str">
        <f>$AY74*Assembly!R$4+$AZ74*Assembly!R$5+$BA74*Assembly!R$6+$BB74*Assembly!R$7+$BC74*Assembly!R$8+$BD74*Assembly!R$9+$BE74*Assembly!R$10+$BF74*Assembly!R$11+$BG74*Assembly!R$12+$BH74*Assembly!R$13+$BI74*Assembly!R$14+$BJ74*Assembly!R$15+$BK74*Assembly!R$16+$BL74*Assembly!R$17+$BM74*Assembly!R$18+$BN74*Assembly!R$19+$BO74*Assembly!R$20+$BP74*Assembly!R$21+$BQ74*Assembly!R$22+$BR74*Assembly!R$23+$BS74*Assembly!R$24</f>
        <v>0</v>
      </c>
      <c r="CK74" s="421" t="str">
        <f>$AY74*Assembly!S$4+$AZ74*Assembly!S$5+$BA74*Assembly!S$6+$BB74*Assembly!S$7+$BC74*Assembly!S$8+$BD74*Assembly!S$9+$BE74*Assembly!S$10+$BF74*Assembly!S$11+$BG74*Assembly!S$12+$BH74*Assembly!S$13+$BI74*Assembly!S$14+$BJ74*Assembly!S$15+$BK74*Assembly!S$16+$BL74*Assembly!S$17+$BM74*Assembly!S$18+$BN74*Assembly!S$19+$BO74*Assembly!S$20+$BP74*Assembly!S$21+$BQ74*Assembly!S$22+$BR74*Assembly!S$23+$BS74*Assembly!S$24</f>
        <v>0</v>
      </c>
      <c r="CL74" s="421" t="str">
        <f>$AY74*Assembly!T$4+$AZ74*Assembly!T$5+$BA74*Assembly!T$6+$BB74*Assembly!T$7+$BC74*Assembly!T$8+$BD74*Assembly!T$9+$BE74*Assembly!T$10+$BF74*Assembly!T$11+$BG74*Assembly!T$12+$BH74*Assembly!T$13+$BI74*Assembly!T$14+$BJ74*Assembly!T$15+$BK74*Assembly!T$16+$BL74*Assembly!T$17+$BM74*Assembly!T$18+$BN74*Assembly!T$19+$BO74*Assembly!T$20+$BP74*Assembly!T$21+$BQ74*Assembly!T$22+$BR74*Assembly!T$23+$BS74*Assembly!T$24</f>
        <v>0</v>
      </c>
      <c r="CM74" s="421" t="str">
        <f>$AY74*Assembly!U$4+$AZ74*Assembly!U$5+$BA74*Assembly!U$6+$BB74*Assembly!U$7+$BC74*Assembly!U$8+$BD74*Assembly!U$9+$BE74*Assembly!U$10+$BF74*Assembly!U$11+$BG74*Assembly!U$12+$BH74*Assembly!U$13+$BI74*Assembly!U$14+$BJ74*Assembly!U$15+$BK74*Assembly!U$16+$BL74*Assembly!U$17+$BM74*Assembly!U$18+$BN74*Assembly!U$19+$BO74*Assembly!U$20+$BP74*Assembly!U$21+$BQ74*Assembly!U$22+$BR74*Assembly!U$23+$BS74*Assembly!U$24</f>
        <v>0</v>
      </c>
      <c r="CN74" s="424" t="str">
        <f>$AY74*Assembly!V$4+$AZ74*Assembly!V$5+$BA74*Assembly!V$6+$BB74*Assembly!V$7+$BC74*Assembly!V$8+$BD74*Assembly!V$9+$BE74*Assembly!V$10+$BF74*Assembly!V$11+$BG74*Assembly!V$12+$BH74*Assembly!V$13+$BI74*Assembly!V$14+$BJ74*Assembly!V$15+$BK74*Assembly!V$16+$BL74*Assembly!V$17+$BM74*Assembly!V$18+$BN74*Assembly!V$19+$BO74*Assembly!V$20+$BP74*Assembly!V$21+$BQ74*Assembly!V$22+$BR74*Assembly!V$23+$BS74*Assembly!V$24</f>
        <v>0</v>
      </c>
      <c r="CO74" s="424" t="str">
        <f>CE74*Refining!$F$3</f>
        <v>329</v>
      </c>
      <c r="CP74" s="424" t="str">
        <f>CF74*Refining!$F$4</f>
        <v>0</v>
      </c>
      <c r="CQ74" s="424" t="str">
        <f>CG74*Refining!$F$5</f>
        <v>0</v>
      </c>
      <c r="CR74" s="424" t="str">
        <f>CH74*Refining!$F$6</f>
        <v>0</v>
      </c>
      <c r="CS74" s="424" t="str">
        <f>CI74*Refining!$F$7</f>
        <v>0</v>
      </c>
      <c r="CT74" s="424" t="str">
        <f>CJ74*Refining!$F$8</f>
        <v>0</v>
      </c>
      <c r="CU74" s="424" t="str">
        <f>CK74*Refining!$F$9</f>
        <v>0</v>
      </c>
      <c r="CV74" s="424" t="str">
        <f>CL74*Refining!$F$10</f>
        <v>0</v>
      </c>
      <c r="CW74" s="424" t="str">
        <f>CM74*Refining!$F$11</f>
        <v>0</v>
      </c>
      <c r="CX74" s="424" t="str">
        <f>CN74*Refining!$F$12</f>
        <v>0</v>
      </c>
      <c r="CY74" s="441" t="str">
        <f t="shared" ref="CY74:DR74" si="298">IF(CE74 = 0, "", CE74)</f>
        <v>184</v>
      </c>
      <c r="CZ74" s="442" t="str">
        <f t="shared" si="298"/>
        <v/>
      </c>
      <c r="DA74" s="442" t="str">
        <f t="shared" si="298"/>
        <v/>
      </c>
      <c r="DB74" s="443" t="str">
        <f t="shared" si="298"/>
        <v/>
      </c>
      <c r="DC74" s="444" t="str">
        <f t="shared" si="298"/>
        <v/>
      </c>
      <c r="DD74" s="442" t="str">
        <f t="shared" si="298"/>
        <v/>
      </c>
      <c r="DE74" s="444" t="str">
        <f t="shared" si="298"/>
        <v/>
      </c>
      <c r="DF74" s="444" t="str">
        <f t="shared" si="298"/>
        <v/>
      </c>
      <c r="DG74" s="442" t="str">
        <f t="shared" si="298"/>
        <v/>
      </c>
      <c r="DH74" s="445" t="str">
        <f t="shared" si="298"/>
        <v/>
      </c>
      <c r="DI74" s="441" t="str">
        <f t="shared" si="298"/>
        <v>329</v>
      </c>
      <c r="DJ74" s="442" t="str">
        <f t="shared" si="298"/>
        <v/>
      </c>
      <c r="DK74" s="442" t="str">
        <f t="shared" si="298"/>
        <v/>
      </c>
      <c r="DL74" s="442" t="str">
        <f t="shared" si="298"/>
        <v/>
      </c>
      <c r="DM74" s="446" t="str">
        <f t="shared" si="298"/>
        <v/>
      </c>
      <c r="DN74" s="442" t="str">
        <f t="shared" si="298"/>
        <v/>
      </c>
      <c r="DO74" s="442" t="str">
        <f t="shared" si="298"/>
        <v/>
      </c>
      <c r="DP74" s="442" t="str">
        <f t="shared" si="298"/>
        <v/>
      </c>
      <c r="DQ74" s="442" t="str">
        <f t="shared" si="298"/>
        <v/>
      </c>
      <c r="DR74" s="445" t="str">
        <f t="shared" si="298"/>
        <v/>
      </c>
      <c r="DS74" s="447" t="str">
        <f t="shared" si="15"/>
        <v>184</v>
      </c>
      <c r="DT74" s="448" t="str">
        <f t="shared" si="16"/>
        <v>329</v>
      </c>
      <c r="DU74" s="434" t="str">
        <f>CY74*'Ores &amp; Ingots'!$C$3+CZ74*'Ores &amp; Ingots'!$C$4+DA74*'Ores &amp; Ingots'!$C$5+DB74*'Ores &amp; Ingots'!$C$6+DC74*'Ores &amp; Ingots'!$C$7+DD74*'Ores &amp; Ingots'!$C$8+DE74*'Ores &amp; Ingots'!$C$9+DF74*'Ores &amp; Ingots'!$C$10+DG74*'Ores &amp; Ingots'!$C$11+DH74*'Ores &amp; Ingots'!$C$12</f>
        <v>23</v>
      </c>
      <c r="DV74" s="434" t="str">
        <f>DI74*'Ores &amp; Ingots'!$B$3+DJ74*'Ores &amp; Ingots'!$B$4+DK74*'Ores &amp; Ingots'!$B$5+DL74*'Ores &amp; Ingots'!$B$6+DM74*'Ores &amp; Ingots'!$B$7+DN74*'Ores &amp; Ingots'!$B$8+DO74*'Ores &amp; Ingots'!$B$9+DP74*'Ores &amp; Ingots'!$B$10+DQ74*'Ores &amp; Ingots'!$B$11+DR74*'Ores &amp; Ingots'!$B$12</f>
        <v>122</v>
      </c>
      <c r="DW74" s="448" t="str">
        <f>CY74*Refining!$G$3+CZ74*Refining!$G$4+DA74*Refining!$G$5+DB74*Refining!$G$6+DC74*Refining!$G$7+DD74*Refining!$G$8+DE74*Refining!$G$9+DF74*Refining!$G$10+DG74*Refining!$G$11+DH74*Refining!$G$12</f>
        <v>13</v>
      </c>
      <c r="DX74" s="448" t="str">
        <f t="shared" si="17"/>
        <v>1,966</v>
      </c>
      <c r="DY74" s="449" t="str">
        <f t="shared" si="18"/>
        <v>0.0020</v>
      </c>
      <c r="DZ74" s="447" t="str">
        <f t="shared" si="19"/>
        <v>65</v>
      </c>
      <c r="EA74" s="446" t="str">
        <f t="shared" ref="EA74:EB74" si="299">DZ74/60</f>
        <v>1.1</v>
      </c>
      <c r="EB74" s="446" t="str">
        <f t="shared" si="299"/>
        <v>0.0</v>
      </c>
      <c r="EC74" s="450" t="str">
        <f t="shared" si="21"/>
        <v>0.00</v>
      </c>
      <c r="ED74" s="447" t="str">
        <f t="shared" si="22"/>
        <v>8,810</v>
      </c>
      <c r="EE74" s="446" t="str">
        <f t="shared" ref="EE74:EF74" si="300">ED74/1000</f>
        <v>8.8</v>
      </c>
      <c r="EF74" s="451" t="str">
        <f t="shared" si="300"/>
        <v>0.01</v>
      </c>
      <c r="EG74" s="452" t="str">
        <f t="shared" si="24"/>
        <v>0.0088</v>
      </c>
      <c r="EH74" s="225">
        <v>1450.0</v>
      </c>
    </row>
    <row r="75">
      <c r="A75" s="33"/>
      <c r="B75" s="226" t="s">
        <v>966</v>
      </c>
      <c r="C75" s="227" t="s">
        <v>886</v>
      </c>
      <c r="D75" s="227">
        <v>1.0</v>
      </c>
      <c r="E75" s="227">
        <v>1.0</v>
      </c>
      <c r="F75" s="227">
        <v>1.0</v>
      </c>
      <c r="G75" s="453" t="str">
        <f t="shared" si="5"/>
        <v>15.625</v>
      </c>
      <c r="H75" s="454">
        <v>5.0</v>
      </c>
      <c r="I75" s="454">
        <v>5.0</v>
      </c>
      <c r="J75" s="454" t="str">
        <f>H75/Main!$D$9</f>
        <v>5</v>
      </c>
      <c r="K75" s="454" t="str">
        <f>I75/Main!$D$10</f>
        <v>5</v>
      </c>
      <c r="L75" s="455" t="str">
        <f t="shared" si="6"/>
        <v>1.0</v>
      </c>
      <c r="M75" s="455">
        <v>1.0</v>
      </c>
      <c r="N75" s="456"/>
      <c r="O75" s="456"/>
      <c r="P75" s="456"/>
      <c r="Q75" s="457"/>
      <c r="R75" s="456"/>
      <c r="S75" s="458"/>
      <c r="T75" s="458"/>
      <c r="U75" s="456"/>
      <c r="V75" s="456"/>
      <c r="W75" s="458"/>
      <c r="X75" s="458"/>
      <c r="Y75" s="456"/>
      <c r="Z75" s="456"/>
      <c r="AA75" s="456"/>
      <c r="AB75" s="456"/>
      <c r="AC75" s="524" t="s">
        <v>913</v>
      </c>
      <c r="AD75" s="434">
        <v>2.0</v>
      </c>
      <c r="AE75" s="434">
        <v>0.0</v>
      </c>
      <c r="AF75" s="434">
        <v>0.0</v>
      </c>
      <c r="AG75" s="434">
        <v>0.0</v>
      </c>
      <c r="AH75" s="498">
        <v>6.0</v>
      </c>
      <c r="AI75" s="434">
        <v>0.0</v>
      </c>
      <c r="AJ75" s="434">
        <v>0.0</v>
      </c>
      <c r="AK75" s="434">
        <v>0.0</v>
      </c>
      <c r="AL75" s="434">
        <v>0.0</v>
      </c>
      <c r="AM75" s="434">
        <v>0.0</v>
      </c>
      <c r="AN75" s="434">
        <v>0.0</v>
      </c>
      <c r="AO75" s="434">
        <v>0.0</v>
      </c>
      <c r="AP75" s="434">
        <v>0.0</v>
      </c>
      <c r="AQ75" s="434">
        <v>0.0</v>
      </c>
      <c r="AR75" s="434">
        <v>0.0</v>
      </c>
      <c r="AS75" s="434">
        <v>0.0</v>
      </c>
      <c r="AT75" s="434">
        <v>0.0</v>
      </c>
      <c r="AU75" s="434">
        <v>0.0</v>
      </c>
      <c r="AV75" s="434">
        <v>0.0</v>
      </c>
      <c r="AW75" s="434">
        <v>0.0</v>
      </c>
      <c r="AX75" s="434">
        <v>0.0</v>
      </c>
      <c r="AY75" s="429" t="str">
        <f t="shared" ref="AY75:BS75" si="301">IF(AD75 = 0, "", AD75)</f>
        <v>2</v>
      </c>
      <c r="AZ75" s="430" t="str">
        <f t="shared" si="301"/>
        <v/>
      </c>
      <c r="BA75" s="430" t="str">
        <f t="shared" si="301"/>
        <v/>
      </c>
      <c r="BB75" s="430" t="str">
        <f t="shared" si="301"/>
        <v/>
      </c>
      <c r="BC75" s="431" t="str">
        <f t="shared" si="301"/>
        <v>6</v>
      </c>
      <c r="BD75" s="430" t="str">
        <f t="shared" si="301"/>
        <v/>
      </c>
      <c r="BE75" s="430" t="str">
        <f t="shared" si="301"/>
        <v/>
      </c>
      <c r="BF75" s="430" t="str">
        <f t="shared" si="301"/>
        <v/>
      </c>
      <c r="BG75" s="430" t="str">
        <f t="shared" si="301"/>
        <v/>
      </c>
      <c r="BH75" s="430" t="str">
        <f t="shared" si="301"/>
        <v/>
      </c>
      <c r="BI75" s="430" t="str">
        <f t="shared" si="301"/>
        <v/>
      </c>
      <c r="BJ75" s="430" t="str">
        <f t="shared" si="301"/>
        <v/>
      </c>
      <c r="BK75" s="430" t="str">
        <f t="shared" si="301"/>
        <v/>
      </c>
      <c r="BL75" s="430" t="str">
        <f t="shared" si="301"/>
        <v/>
      </c>
      <c r="BM75" s="430" t="str">
        <f t="shared" si="301"/>
        <v/>
      </c>
      <c r="BN75" s="430" t="str">
        <f t="shared" si="301"/>
        <v/>
      </c>
      <c r="BO75" s="430" t="str">
        <f t="shared" si="301"/>
        <v/>
      </c>
      <c r="BP75" s="430" t="str">
        <f t="shared" si="301"/>
        <v/>
      </c>
      <c r="BQ75" s="430" t="str">
        <f t="shared" si="301"/>
        <v/>
      </c>
      <c r="BR75" s="430" t="str">
        <f t="shared" si="301"/>
        <v/>
      </c>
      <c r="BS75" s="432" t="str">
        <f t="shared" si="301"/>
        <v/>
      </c>
      <c r="BT75" s="433" t="str">
        <f>$AY75*Assembly!Y$4+$AZ75*Assembly!Y$5+$BA75*Assembly!Y$6+$BB75*Assembly!Y$7+$BC75*Assembly!Y$8+$BD75*Assembly!Y$9+$BE75*Assembly!Y$10+$BF75*Assembly!Y$11+$BG75*Assembly!Y$12+$BH75*Assembly!Y$13+$BI75*Assembly!Y$14+$BJ75*Assembly!Y$15+$BK75*Assembly!Y$16+$BL75*Assembly!Y$17+$BM75*Assembly!Y$18+$BN75*Assembly!Y$19+$BO75*Assembly!Y$20+$BP75*Assembly!Y$21+$BQ75*Assembly!Y$22+$BR75*Assembly!Y$23+$BS75*Assembly!Y$24</f>
        <v>88</v>
      </c>
      <c r="BU75" s="434" t="str">
        <f t="shared" si="8"/>
        <v>6</v>
      </c>
      <c r="BV75" s="434" t="str">
        <f>$AY75*Assembly!AC$4+$AZ75*Assembly!AC$5+$BA75*Assembly!AC$6+$BB75*Assembly!AC$7+$BC75*Assembly!AC$8+$BD75*Assembly!AC$9+$BE75*Assembly!AC$10+$BF75*Assembly!AC$11+$BG75*Assembly!AC$12+$BH75*Assembly!AC$13+$BI75*Assembly!AC$14+$BJ75*Assembly!AC$15+$BK75*Assembly!AC$16+$BL75*Assembly!AC$17+$BM75*Assembly!AC$18+$BN75*Assembly!AC$19+$BO75*Assembly!AC$20+$BP75*Assembly!AC$21+$BQ75*Assembly!AC$22+$BR75*Assembly!AC$23+$BS75*Assembly!AC$24</f>
        <v>380</v>
      </c>
      <c r="BW75" s="435" t="str">
        <f t="shared" si="9"/>
        <v>4.32</v>
      </c>
      <c r="BX75" s="436" t="str">
        <f t="shared" si="10"/>
        <v>24</v>
      </c>
      <c r="BY75" s="437" t="str">
        <f t="shared" si="11"/>
        <v>67.5</v>
      </c>
      <c r="BZ75" s="438"/>
      <c r="CA75" s="434" t="str">
        <f>$AY75*Assembly!X$4+$AZ75*Assembly!X$5+$BA75*Assembly!X$6+$BB75*Assembly!X$7+$BC75*Assembly!X$8+$BD75*Assembly!X$9+$BE75*Assembly!X$10+$BF75*Assembly!X$11+$BG75*Assembly!X$12+$BH75*Assembly!X$13+$BI75*Assembly!X$14+$BJ75*Assembly!X$15+$BK75*Assembly!X$16+$BL75*Assembly!X$17+$BM75*Assembly!X$18+$BN75*Assembly!X$19+$BO75*Assembly!X$20+$BP75*Assembly!X$21+$BQ75*Assembly!X$22+$BR75*Assembly!X$23+$BS75*Assembly!X$24</f>
        <v>26</v>
      </c>
      <c r="CB75" s="434" t="str">
        <f t="shared" si="12"/>
        <v>4,044</v>
      </c>
      <c r="CC75" s="439" t="str">
        <f t="shared" si="13"/>
        <v>0.0040</v>
      </c>
      <c r="CD75" s="440" t="str">
        <f>$AY75*Assembly!AB$4+$AZ75*Assembly!AB$5+$BA75*Assembly!AB$6+$BB75*Assembly!AB$7+$BC75*Assembly!AB$8+$BD75*Assembly!AB$9+$BE75*Assembly!AB$10+$BF75*Assembly!AB$11+$BG75*Assembly!AB$12+$BH75*Assembly!AB$13+$BI75*Assembly!AB$14+$BJ75*Assembly!AB$15+$BK75*Assembly!AB$16+$BL75*Assembly!AB$17+$BM75*Assembly!AB$18+$BN75*Assembly!AB$19+$BO75*Assembly!AB$20+$BP75*Assembly!AB$21+$BQ75*Assembly!AB$22+$BR75*Assembly!AB$23+$BS75*Assembly!AB$24</f>
        <v>18</v>
      </c>
      <c r="CE75" s="457" t="str">
        <f>$AY75*Assembly!M$4+$AZ75*Assembly!M$5+$BA75*Assembly!M$6+$BB75*Assembly!M$7+$BC75*Assembly!M$8+$BD75*Assembly!M$9+$BE75*Assembly!M$10+$BF75*Assembly!M$11+$BG75*Assembly!M$12+$BH75*Assembly!M$13+$BI75*Assembly!M$14+$BJ75*Assembly!M$15+$BK75*Assembly!M$16+$BL75*Assembly!M$17+$BM75*Assembly!M$18+$BN75*Assembly!M$19+$BO75*Assembly!M$20+$BP75*Assembly!M$21+$BQ75*Assembly!M$22+$BR75*Assembly!M$23+$BS75*Assembly!M$24</f>
        <v>102</v>
      </c>
      <c r="CF75" s="457" t="str">
        <f>$AY75*Assembly!N$4+$AZ75*Assembly!N$5+$BA75*Assembly!N$6+$BB75*Assembly!N$7+$BC75*Assembly!N$8+$BD75*Assembly!N$9+$BE75*Assembly!N$10+$BF75*Assembly!N$11+$BG75*Assembly!N$12+$BH75*Assembly!N$13+$BI75*Assembly!N$14+$BJ75*Assembly!N$15+$BK75*Assembly!N$16+$BL75*Assembly!N$17+$BM75*Assembly!N$18+$BN75*Assembly!N$19+$BO75*Assembly!N$20+$BP75*Assembly!N$21+$BQ75*Assembly!N$22+$BR75*Assembly!N$23+$BS75*Assembly!N$24</f>
        <v>0</v>
      </c>
      <c r="CG75" s="457" t="str">
        <f>$AY75*Assembly!O$4+$AZ75*Assembly!O$5+$BA75*Assembly!O$6+$BB75*Assembly!O$7+$BC75*Assembly!O$8+$BD75*Assembly!O$9+$BE75*Assembly!O$10+$BF75*Assembly!O$11+$BG75*Assembly!O$12+$BH75*Assembly!O$13+$BI75*Assembly!O$14+$BJ75*Assembly!O$15+$BK75*Assembly!O$16+$BL75*Assembly!O$17+$BM75*Assembly!O$18+$BN75*Assembly!O$19+$BO75*Assembly!O$20+$BP75*Assembly!O$21+$BQ75*Assembly!O$22+$BR75*Assembly!O$23+$BS75*Assembly!O$24</f>
        <v>0</v>
      </c>
      <c r="CH75" s="454" t="str">
        <f>$AY75*Assembly!P$4+$AZ75*Assembly!P$5+$BA75*Assembly!P$6+$BB75*Assembly!P$7+$BC75*Assembly!P$8+$BD75*Assembly!P$9+$BE75*Assembly!P$10+$BF75*Assembly!P$11+$BG75*Assembly!P$12+$BH75*Assembly!P$13+$BI75*Assembly!P$14+$BJ75*Assembly!P$15+$BK75*Assembly!P$16+$BL75*Assembly!P$17+$BM75*Assembly!P$18+$BN75*Assembly!P$19+$BO75*Assembly!P$20+$BP75*Assembly!P$21+$BQ75*Assembly!P$22+$BR75*Assembly!P$23+$BS75*Assembly!P$24</f>
        <v>0</v>
      </c>
      <c r="CI75" s="454" t="str">
        <f>$AY75*Assembly!Q$4+$AZ75*Assembly!Q$5+$BA75*Assembly!Q$6+$BB75*Assembly!Q$7+$BC75*Assembly!Q$8+$BD75*Assembly!Q$9+$BE75*Assembly!Q$10+$BF75*Assembly!Q$11+$BG75*Assembly!Q$12+$BH75*Assembly!Q$13+$BI75*Assembly!Q$14+$BJ75*Assembly!Q$15+$BK75*Assembly!Q$16+$BL75*Assembly!Q$17+$BM75*Assembly!Q$18+$BN75*Assembly!Q$19+$BO75*Assembly!Q$20+$BP75*Assembly!Q$21+$BQ75*Assembly!Q$22+$BR75*Assembly!Q$23+$BS75*Assembly!Q$24</f>
        <v>0</v>
      </c>
      <c r="CJ75" s="457" t="str">
        <f>$AY75*Assembly!R$4+$AZ75*Assembly!R$5+$BA75*Assembly!R$6+$BB75*Assembly!R$7+$BC75*Assembly!R$8+$BD75*Assembly!R$9+$BE75*Assembly!R$10+$BF75*Assembly!R$11+$BG75*Assembly!R$12+$BH75*Assembly!R$13+$BI75*Assembly!R$14+$BJ75*Assembly!R$15+$BK75*Assembly!R$16+$BL75*Assembly!R$17+$BM75*Assembly!R$18+$BN75*Assembly!R$19+$BO75*Assembly!R$20+$BP75*Assembly!R$21+$BQ75*Assembly!R$22+$BR75*Assembly!R$23+$BS75*Assembly!R$24</f>
        <v>0</v>
      </c>
      <c r="CK75" s="454" t="str">
        <f>$AY75*Assembly!S$4+$AZ75*Assembly!S$5+$BA75*Assembly!S$6+$BB75*Assembly!S$7+$BC75*Assembly!S$8+$BD75*Assembly!S$9+$BE75*Assembly!S$10+$BF75*Assembly!S$11+$BG75*Assembly!S$12+$BH75*Assembly!S$13+$BI75*Assembly!S$14+$BJ75*Assembly!S$15+$BK75*Assembly!S$16+$BL75*Assembly!S$17+$BM75*Assembly!S$18+$BN75*Assembly!S$19+$BO75*Assembly!S$20+$BP75*Assembly!S$21+$BQ75*Assembly!S$22+$BR75*Assembly!S$23+$BS75*Assembly!S$24</f>
        <v>0</v>
      </c>
      <c r="CL75" s="454" t="str">
        <f>$AY75*Assembly!T$4+$AZ75*Assembly!T$5+$BA75*Assembly!T$6+$BB75*Assembly!T$7+$BC75*Assembly!T$8+$BD75*Assembly!T$9+$BE75*Assembly!T$10+$BF75*Assembly!T$11+$BG75*Assembly!T$12+$BH75*Assembly!T$13+$BI75*Assembly!T$14+$BJ75*Assembly!T$15+$BK75*Assembly!T$16+$BL75*Assembly!T$17+$BM75*Assembly!T$18+$BN75*Assembly!T$19+$BO75*Assembly!T$20+$BP75*Assembly!T$21+$BQ75*Assembly!T$22+$BR75*Assembly!T$23+$BS75*Assembly!T$24</f>
        <v>0</v>
      </c>
      <c r="CM75" s="454" t="str">
        <f>$AY75*Assembly!U$4+$AZ75*Assembly!U$5+$BA75*Assembly!U$6+$BB75*Assembly!U$7+$BC75*Assembly!U$8+$BD75*Assembly!U$9+$BE75*Assembly!U$10+$BF75*Assembly!U$11+$BG75*Assembly!U$12+$BH75*Assembly!U$13+$BI75*Assembly!U$14+$BJ75*Assembly!U$15+$BK75*Assembly!U$16+$BL75*Assembly!U$17+$BM75*Assembly!U$18+$BN75*Assembly!U$19+$BO75*Assembly!U$20+$BP75*Assembly!U$21+$BQ75*Assembly!U$22+$BR75*Assembly!U$23+$BS75*Assembly!U$24</f>
        <v>0</v>
      </c>
      <c r="CN75" s="457" t="str">
        <f>$AY75*Assembly!V$4+$AZ75*Assembly!V$5+$BA75*Assembly!V$6+$BB75*Assembly!V$7+$BC75*Assembly!V$8+$BD75*Assembly!V$9+$BE75*Assembly!V$10+$BF75*Assembly!V$11+$BG75*Assembly!V$12+$BH75*Assembly!V$13+$BI75*Assembly!V$14+$BJ75*Assembly!V$15+$BK75*Assembly!V$16+$BL75*Assembly!V$17+$BM75*Assembly!V$18+$BN75*Assembly!V$19+$BO75*Assembly!V$20+$BP75*Assembly!V$21+$BQ75*Assembly!V$22+$BR75*Assembly!V$23+$BS75*Assembly!V$24</f>
        <v>0</v>
      </c>
      <c r="CO75" s="457" t="str">
        <f>CE75*Refining!$F$3</f>
        <v>182</v>
      </c>
      <c r="CP75" s="457" t="str">
        <f>CF75*Refining!$F$4</f>
        <v>0</v>
      </c>
      <c r="CQ75" s="457" t="str">
        <f>CG75*Refining!$F$5</f>
        <v>0</v>
      </c>
      <c r="CR75" s="457" t="str">
        <f>CH75*Refining!$F$6</f>
        <v>0</v>
      </c>
      <c r="CS75" s="457" t="str">
        <f>CI75*Refining!$F$7</f>
        <v>0</v>
      </c>
      <c r="CT75" s="457" t="str">
        <f>CJ75*Refining!$F$8</f>
        <v>0</v>
      </c>
      <c r="CU75" s="457" t="str">
        <f>CK75*Refining!$F$9</f>
        <v>0</v>
      </c>
      <c r="CV75" s="457" t="str">
        <f>CL75*Refining!$F$10</f>
        <v>0</v>
      </c>
      <c r="CW75" s="457" t="str">
        <f>CM75*Refining!$F$11</f>
        <v>0</v>
      </c>
      <c r="CX75" s="457" t="str">
        <f>CN75*Refining!$F$12</f>
        <v>0</v>
      </c>
      <c r="CY75" s="441" t="str">
        <f t="shared" ref="CY75:DR75" si="302">IF(CE75 = 0, "", CE75)</f>
        <v>102</v>
      </c>
      <c r="CZ75" s="442" t="str">
        <f t="shared" si="302"/>
        <v/>
      </c>
      <c r="DA75" s="442" t="str">
        <f t="shared" si="302"/>
        <v/>
      </c>
      <c r="DB75" s="443" t="str">
        <f t="shared" si="302"/>
        <v/>
      </c>
      <c r="DC75" s="444" t="str">
        <f t="shared" si="302"/>
        <v/>
      </c>
      <c r="DD75" s="442" t="str">
        <f t="shared" si="302"/>
        <v/>
      </c>
      <c r="DE75" s="444" t="str">
        <f t="shared" si="302"/>
        <v/>
      </c>
      <c r="DF75" s="444" t="str">
        <f t="shared" si="302"/>
        <v/>
      </c>
      <c r="DG75" s="442" t="str">
        <f t="shared" si="302"/>
        <v/>
      </c>
      <c r="DH75" s="445" t="str">
        <f t="shared" si="302"/>
        <v/>
      </c>
      <c r="DI75" s="441" t="str">
        <f t="shared" si="302"/>
        <v>182</v>
      </c>
      <c r="DJ75" s="442" t="str">
        <f t="shared" si="302"/>
        <v/>
      </c>
      <c r="DK75" s="442" t="str">
        <f t="shared" si="302"/>
        <v/>
      </c>
      <c r="DL75" s="442" t="str">
        <f t="shared" si="302"/>
        <v/>
      </c>
      <c r="DM75" s="446" t="str">
        <f t="shared" si="302"/>
        <v/>
      </c>
      <c r="DN75" s="442" t="str">
        <f t="shared" si="302"/>
        <v/>
      </c>
      <c r="DO75" s="442" t="str">
        <f t="shared" si="302"/>
        <v/>
      </c>
      <c r="DP75" s="442" t="str">
        <f t="shared" si="302"/>
        <v/>
      </c>
      <c r="DQ75" s="442" t="str">
        <f t="shared" si="302"/>
        <v/>
      </c>
      <c r="DR75" s="445" t="str">
        <f t="shared" si="302"/>
        <v/>
      </c>
      <c r="DS75" s="447" t="str">
        <f t="shared" si="15"/>
        <v>102</v>
      </c>
      <c r="DT75" s="448" t="str">
        <f t="shared" si="16"/>
        <v>182</v>
      </c>
      <c r="DU75" s="434" t="str">
        <f>CY75*'Ores &amp; Ingots'!$C$3+CZ75*'Ores &amp; Ingots'!$C$4+DA75*'Ores &amp; Ingots'!$C$5+DB75*'Ores &amp; Ingots'!$C$6+DC75*'Ores &amp; Ingots'!$C$7+DD75*'Ores &amp; Ingots'!$C$8+DE75*'Ores &amp; Ingots'!$C$9+DF75*'Ores &amp; Ingots'!$C$10+DG75*'Ores &amp; Ingots'!$C$11+DH75*'Ores &amp; Ingots'!$C$12</f>
        <v>13</v>
      </c>
      <c r="DV75" s="434" t="str">
        <f>DI75*'Ores &amp; Ingots'!$B$3+DJ75*'Ores &amp; Ingots'!$B$4+DK75*'Ores &amp; Ingots'!$B$5+DL75*'Ores &amp; Ingots'!$B$6+DM75*'Ores &amp; Ingots'!$B$7+DN75*'Ores &amp; Ingots'!$B$8+DO75*'Ores &amp; Ingots'!$B$9+DP75*'Ores &amp; Ingots'!$B$10+DQ75*'Ores &amp; Ingots'!$B$11+DR75*'Ores &amp; Ingots'!$B$12</f>
        <v>67</v>
      </c>
      <c r="DW75" s="448" t="str">
        <f>CY75*Refining!$G$3+CZ75*Refining!$G$4+DA75*Refining!$G$5+DB75*Refining!$G$6+DC75*Refining!$G$7+DD75*Refining!$G$8+DE75*Refining!$G$9+DF75*Refining!$G$10+DG75*Refining!$G$11+DH75*Refining!$G$12</f>
        <v>7</v>
      </c>
      <c r="DX75" s="448" t="str">
        <f t="shared" si="17"/>
        <v>1,090</v>
      </c>
      <c r="DY75" s="449" t="str">
        <f t="shared" si="18"/>
        <v>0.0011</v>
      </c>
      <c r="DZ75" s="447" t="str">
        <f t="shared" si="19"/>
        <v>38</v>
      </c>
      <c r="EA75" s="446" t="str">
        <f t="shared" ref="EA75:EB75" si="303">DZ75/60</f>
        <v>0.6</v>
      </c>
      <c r="EB75" s="446" t="str">
        <f t="shared" si="303"/>
        <v>0.0</v>
      </c>
      <c r="EC75" s="450" t="str">
        <f t="shared" si="21"/>
        <v>0.00</v>
      </c>
      <c r="ED75" s="447" t="str">
        <f t="shared" si="22"/>
        <v>5,134</v>
      </c>
      <c r="EE75" s="446" t="str">
        <f t="shared" ref="EE75:EF75" si="304">ED75/1000</f>
        <v>5.1</v>
      </c>
      <c r="EF75" s="451" t="str">
        <f t="shared" si="304"/>
        <v>0.01</v>
      </c>
      <c r="EG75" s="452" t="str">
        <f t="shared" si="24"/>
        <v>0.0051</v>
      </c>
      <c r="EH75" s="225">
        <v>742.0</v>
      </c>
    </row>
    <row r="76">
      <c r="A76" s="33"/>
      <c r="B76" s="226" t="s">
        <v>967</v>
      </c>
      <c r="C76" s="227" t="s">
        <v>886</v>
      </c>
      <c r="D76" s="227">
        <v>1.0</v>
      </c>
      <c r="E76" s="227">
        <v>1.0</v>
      </c>
      <c r="F76" s="227">
        <v>1.0</v>
      </c>
      <c r="G76" s="420" t="str">
        <f t="shared" si="5"/>
        <v>15.625</v>
      </c>
      <c r="H76" s="421">
        <v>10.0</v>
      </c>
      <c r="I76" s="421">
        <v>10.0</v>
      </c>
      <c r="J76" s="421" t="str">
        <f>H76/Main!$D$9</f>
        <v>10</v>
      </c>
      <c r="K76" s="421" t="str">
        <f>I76/Main!$D$10</f>
        <v>10</v>
      </c>
      <c r="L76" s="422" t="str">
        <f t="shared" si="6"/>
        <v>1.0</v>
      </c>
      <c r="M76" s="422">
        <v>1.0</v>
      </c>
      <c r="N76" s="423"/>
      <c r="O76" s="423"/>
      <c r="P76" s="423"/>
      <c r="Q76" s="424"/>
      <c r="R76" s="423"/>
      <c r="S76" s="425"/>
      <c r="T76" s="425"/>
      <c r="U76" s="423"/>
      <c r="V76" s="423"/>
      <c r="W76" s="425"/>
      <c r="X76" s="425"/>
      <c r="Y76" s="423"/>
      <c r="Z76" s="423"/>
      <c r="AA76" s="423"/>
      <c r="AB76" s="423"/>
      <c r="AC76" s="523" t="s">
        <v>913</v>
      </c>
      <c r="AD76" s="434">
        <v>0.0</v>
      </c>
      <c r="AE76" s="434">
        <v>12.0</v>
      </c>
      <c r="AF76" s="434">
        <v>4.0</v>
      </c>
      <c r="AG76" s="434">
        <v>0.0</v>
      </c>
      <c r="AH76" s="498">
        <v>8.0</v>
      </c>
      <c r="AI76" s="434">
        <v>0.0</v>
      </c>
      <c r="AJ76" s="434">
        <v>0.0</v>
      </c>
      <c r="AK76" s="434">
        <v>0.0</v>
      </c>
      <c r="AL76" s="434">
        <v>0.0</v>
      </c>
      <c r="AM76" s="434">
        <v>0.0</v>
      </c>
      <c r="AN76" s="434">
        <v>0.0</v>
      </c>
      <c r="AO76" s="434">
        <v>0.0</v>
      </c>
      <c r="AP76" s="434">
        <v>0.0</v>
      </c>
      <c r="AQ76" s="434">
        <v>0.0</v>
      </c>
      <c r="AR76" s="434">
        <v>0.0</v>
      </c>
      <c r="AS76" s="434">
        <v>0.0</v>
      </c>
      <c r="AT76" s="434">
        <v>0.0</v>
      </c>
      <c r="AU76" s="434">
        <v>0.0</v>
      </c>
      <c r="AV76" s="434">
        <v>0.0</v>
      </c>
      <c r="AW76" s="434">
        <v>0.0</v>
      </c>
      <c r="AX76" s="434">
        <v>0.0</v>
      </c>
      <c r="AY76" s="429" t="str">
        <f t="shared" ref="AY76:BS76" si="305">IF(AD76 = 0, "", AD76)</f>
        <v/>
      </c>
      <c r="AZ76" s="430" t="str">
        <f t="shared" si="305"/>
        <v>12</v>
      </c>
      <c r="BA76" s="430" t="str">
        <f t="shared" si="305"/>
        <v>4</v>
      </c>
      <c r="BB76" s="430" t="str">
        <f t="shared" si="305"/>
        <v/>
      </c>
      <c r="BC76" s="431" t="str">
        <f t="shared" si="305"/>
        <v>8</v>
      </c>
      <c r="BD76" s="430" t="str">
        <f t="shared" si="305"/>
        <v/>
      </c>
      <c r="BE76" s="430" t="str">
        <f t="shared" si="305"/>
        <v/>
      </c>
      <c r="BF76" s="430" t="str">
        <f t="shared" si="305"/>
        <v/>
      </c>
      <c r="BG76" s="430" t="str">
        <f t="shared" si="305"/>
        <v/>
      </c>
      <c r="BH76" s="430" t="str">
        <f t="shared" si="305"/>
        <v/>
      </c>
      <c r="BI76" s="430" t="str">
        <f t="shared" si="305"/>
        <v/>
      </c>
      <c r="BJ76" s="430" t="str">
        <f t="shared" si="305"/>
        <v/>
      </c>
      <c r="BK76" s="430" t="str">
        <f t="shared" si="305"/>
        <v/>
      </c>
      <c r="BL76" s="430" t="str">
        <f t="shared" si="305"/>
        <v/>
      </c>
      <c r="BM76" s="430" t="str">
        <f t="shared" si="305"/>
        <v/>
      </c>
      <c r="BN76" s="430" t="str">
        <f t="shared" si="305"/>
        <v/>
      </c>
      <c r="BO76" s="430" t="str">
        <f t="shared" si="305"/>
        <v/>
      </c>
      <c r="BP76" s="430" t="str">
        <f t="shared" si="305"/>
        <v/>
      </c>
      <c r="BQ76" s="430" t="str">
        <f t="shared" si="305"/>
        <v/>
      </c>
      <c r="BR76" s="430" t="str">
        <f t="shared" si="305"/>
        <v/>
      </c>
      <c r="BS76" s="432" t="str">
        <f t="shared" si="305"/>
        <v/>
      </c>
      <c r="BT76" s="433" t="str">
        <f>$AY76*Assembly!Y$4+$AZ76*Assembly!Y$5+$BA76*Assembly!Y$6+$BB76*Assembly!Y$7+$BC76*Assembly!Y$8+$BD76*Assembly!Y$9+$BE76*Assembly!Y$10+$BF76*Assembly!Y$11+$BG76*Assembly!Y$12+$BH76*Assembly!Y$13+$BI76*Assembly!Y$14+$BJ76*Assembly!Y$15+$BK76*Assembly!Y$16+$BL76*Assembly!Y$17+$BM76*Assembly!Y$18+$BN76*Assembly!Y$19+$BO76*Assembly!Y$20+$BP76*Assembly!Y$21+$BQ76*Assembly!Y$22+$BR76*Assembly!Y$23+$BS76*Assembly!Y$24</f>
        <v>116</v>
      </c>
      <c r="BU76" s="434" t="str">
        <f t="shared" si="8"/>
        <v>7</v>
      </c>
      <c r="BV76" s="434" t="str">
        <f>$AY76*Assembly!AC$4+$AZ76*Assembly!AC$5+$BA76*Assembly!AC$6+$BB76*Assembly!AC$7+$BC76*Assembly!AC$8+$BD76*Assembly!AC$9+$BE76*Assembly!AC$10+$BF76*Assembly!AC$11+$BG76*Assembly!AC$12+$BH76*Assembly!AC$13+$BI76*Assembly!AC$14+$BJ76*Assembly!AC$15+$BK76*Assembly!AC$16+$BL76*Assembly!AC$17+$BM76*Assembly!AC$18+$BN76*Assembly!AC$19+$BO76*Assembly!AC$20+$BP76*Assembly!AC$21+$BQ76*Assembly!AC$22+$BR76*Assembly!AC$23+$BS76*Assembly!AC$24</f>
        <v>480</v>
      </c>
      <c r="BW76" s="435" t="str">
        <f t="shared" si="9"/>
        <v>4.14</v>
      </c>
      <c r="BX76" s="436" t="str">
        <f t="shared" si="10"/>
        <v>31</v>
      </c>
      <c r="BY76" s="437" t="str">
        <f t="shared" si="11"/>
        <v>64.7</v>
      </c>
      <c r="BZ76" s="438"/>
      <c r="CA76" s="434" t="str">
        <f>$AY76*Assembly!X$4+$AZ76*Assembly!X$5+$BA76*Assembly!X$6+$BB76*Assembly!X$7+$BC76*Assembly!X$8+$BD76*Assembly!X$9+$BE76*Assembly!X$10+$BF76*Assembly!X$11+$BG76*Assembly!X$12+$BH76*Assembly!X$13+$BI76*Assembly!X$14+$BJ76*Assembly!X$15+$BK76*Assembly!X$16+$BL76*Assembly!X$17+$BM76*Assembly!X$18+$BN76*Assembly!X$19+$BO76*Assembly!X$20+$BP76*Assembly!X$21+$BQ76*Assembly!X$22+$BR76*Assembly!X$23+$BS76*Assembly!X$24</f>
        <v>48</v>
      </c>
      <c r="CB76" s="434" t="str">
        <f t="shared" si="12"/>
        <v>7,467</v>
      </c>
      <c r="CC76" s="439" t="str">
        <f t="shared" si="13"/>
        <v>0.0075</v>
      </c>
      <c r="CD76" s="440" t="str">
        <f>$AY76*Assembly!AB$4+$AZ76*Assembly!AB$5+$BA76*Assembly!AB$6+$BB76*Assembly!AB$7+$BC76*Assembly!AB$8+$BD76*Assembly!AB$9+$BE76*Assembly!AB$10+$BF76*Assembly!AB$11+$BG76*Assembly!AB$12+$BH76*Assembly!AB$13+$BI76*Assembly!AB$14+$BJ76*Assembly!AB$15+$BK76*Assembly!AB$16+$BL76*Assembly!AB$17+$BM76*Assembly!AB$18+$BN76*Assembly!AB$19+$BO76*Assembly!AB$20+$BP76*Assembly!AB$21+$BQ76*Assembly!AB$22+$BR76*Assembly!AB$23+$BS76*Assembly!AB$24</f>
        <v>84</v>
      </c>
      <c r="CE76" s="424" t="str">
        <f>$AY76*Assembly!M$4+$AZ76*Assembly!M$5+$BA76*Assembly!M$6+$BB76*Assembly!M$7+$BC76*Assembly!M$8+$BD76*Assembly!M$9+$BE76*Assembly!M$10+$BF76*Assembly!M$11+$BG76*Assembly!M$12+$BH76*Assembly!M$13+$BI76*Assembly!M$14+$BJ76*Assembly!M$15+$BK76*Assembly!M$16+$BL76*Assembly!M$17+$BM76*Assembly!M$18+$BN76*Assembly!M$19+$BO76*Assembly!M$20+$BP76*Assembly!M$21+$BQ76*Assembly!M$22+$BR76*Assembly!M$23+$BS76*Assembly!M$24</f>
        <v>142</v>
      </c>
      <c r="CF76" s="424" t="str">
        <f>$AY76*Assembly!N$4+$AZ76*Assembly!N$5+$BA76*Assembly!N$6+$BB76*Assembly!N$7+$BC76*Assembly!N$8+$BD76*Assembly!N$9+$BE76*Assembly!N$10+$BF76*Assembly!N$11+$BG76*Assembly!N$12+$BH76*Assembly!N$13+$BI76*Assembly!N$14+$BJ76*Assembly!N$15+$BK76*Assembly!N$16+$BL76*Assembly!N$17+$BM76*Assembly!N$18+$BN76*Assembly!N$19+$BO76*Assembly!N$20+$BP76*Assembly!N$21+$BQ76*Assembly!N$22+$BR76*Assembly!N$23+$BS76*Assembly!N$24</f>
        <v>0</v>
      </c>
      <c r="CG76" s="424" t="str">
        <f>$AY76*Assembly!O$4+$AZ76*Assembly!O$5+$BA76*Assembly!O$6+$BB76*Assembly!O$7+$BC76*Assembly!O$8+$BD76*Assembly!O$9+$BE76*Assembly!O$10+$BF76*Assembly!O$11+$BG76*Assembly!O$12+$BH76*Assembly!O$13+$BI76*Assembly!O$14+$BJ76*Assembly!O$15+$BK76*Assembly!O$16+$BL76*Assembly!O$17+$BM76*Assembly!O$18+$BN76*Assembly!O$19+$BO76*Assembly!O$20+$BP76*Assembly!O$21+$BQ76*Assembly!O$22+$BR76*Assembly!O$23+$BS76*Assembly!O$24</f>
        <v>0</v>
      </c>
      <c r="CH76" s="421" t="str">
        <f>$AY76*Assembly!P$4+$AZ76*Assembly!P$5+$BA76*Assembly!P$6+$BB76*Assembly!P$7+$BC76*Assembly!P$8+$BD76*Assembly!P$9+$BE76*Assembly!P$10+$BF76*Assembly!P$11+$BG76*Assembly!P$12+$BH76*Assembly!P$13+$BI76*Assembly!P$14+$BJ76*Assembly!P$15+$BK76*Assembly!P$16+$BL76*Assembly!P$17+$BM76*Assembly!P$18+$BN76*Assembly!P$19+$BO76*Assembly!P$20+$BP76*Assembly!P$21+$BQ76*Assembly!P$22+$BR76*Assembly!P$23+$BS76*Assembly!P$24</f>
        <v>0</v>
      </c>
      <c r="CI76" s="421" t="str">
        <f>$AY76*Assembly!Q$4+$AZ76*Assembly!Q$5+$BA76*Assembly!Q$6+$BB76*Assembly!Q$7+$BC76*Assembly!Q$8+$BD76*Assembly!Q$9+$BE76*Assembly!Q$10+$BF76*Assembly!Q$11+$BG76*Assembly!Q$12+$BH76*Assembly!Q$13+$BI76*Assembly!Q$14+$BJ76*Assembly!Q$15+$BK76*Assembly!Q$16+$BL76*Assembly!Q$17+$BM76*Assembly!Q$18+$BN76*Assembly!Q$19+$BO76*Assembly!Q$20+$BP76*Assembly!Q$21+$BQ76*Assembly!Q$22+$BR76*Assembly!Q$23+$BS76*Assembly!Q$24</f>
        <v>0</v>
      </c>
      <c r="CJ76" s="424" t="str">
        <f>$AY76*Assembly!R$4+$AZ76*Assembly!R$5+$BA76*Assembly!R$6+$BB76*Assembly!R$7+$BC76*Assembly!R$8+$BD76*Assembly!R$9+$BE76*Assembly!R$10+$BF76*Assembly!R$11+$BG76*Assembly!R$12+$BH76*Assembly!R$13+$BI76*Assembly!R$14+$BJ76*Assembly!R$15+$BK76*Assembly!R$16+$BL76*Assembly!R$17+$BM76*Assembly!R$18+$BN76*Assembly!R$19+$BO76*Assembly!R$20+$BP76*Assembly!R$21+$BQ76*Assembly!R$22+$BR76*Assembly!R$23+$BS76*Assembly!R$24</f>
        <v>0</v>
      </c>
      <c r="CK76" s="421" t="str">
        <f>$AY76*Assembly!S$4+$AZ76*Assembly!S$5+$BA76*Assembly!S$6+$BB76*Assembly!S$7+$BC76*Assembly!S$8+$BD76*Assembly!S$9+$BE76*Assembly!S$10+$BF76*Assembly!S$11+$BG76*Assembly!S$12+$BH76*Assembly!S$13+$BI76*Assembly!S$14+$BJ76*Assembly!S$15+$BK76*Assembly!S$16+$BL76*Assembly!S$17+$BM76*Assembly!S$18+$BN76*Assembly!S$19+$BO76*Assembly!S$20+$BP76*Assembly!S$21+$BQ76*Assembly!S$22+$BR76*Assembly!S$23+$BS76*Assembly!S$24</f>
        <v>0</v>
      </c>
      <c r="CL76" s="421" t="str">
        <f>$AY76*Assembly!T$4+$AZ76*Assembly!T$5+$BA76*Assembly!T$6+$BB76*Assembly!T$7+$BC76*Assembly!T$8+$BD76*Assembly!T$9+$BE76*Assembly!T$10+$BF76*Assembly!T$11+$BG76*Assembly!T$12+$BH76*Assembly!T$13+$BI76*Assembly!T$14+$BJ76*Assembly!T$15+$BK76*Assembly!T$16+$BL76*Assembly!T$17+$BM76*Assembly!T$18+$BN76*Assembly!T$19+$BO76*Assembly!T$20+$BP76*Assembly!T$21+$BQ76*Assembly!T$22+$BR76*Assembly!T$23+$BS76*Assembly!T$24</f>
        <v>0</v>
      </c>
      <c r="CM76" s="421" t="str">
        <f>$AY76*Assembly!U$4+$AZ76*Assembly!U$5+$BA76*Assembly!U$6+$BB76*Assembly!U$7+$BC76*Assembly!U$8+$BD76*Assembly!U$9+$BE76*Assembly!U$10+$BF76*Assembly!U$11+$BG76*Assembly!U$12+$BH76*Assembly!U$13+$BI76*Assembly!U$14+$BJ76*Assembly!U$15+$BK76*Assembly!U$16+$BL76*Assembly!U$17+$BM76*Assembly!U$18+$BN76*Assembly!U$19+$BO76*Assembly!U$20+$BP76*Assembly!U$21+$BQ76*Assembly!U$22+$BR76*Assembly!U$23+$BS76*Assembly!U$24</f>
        <v>0</v>
      </c>
      <c r="CN76" s="424" t="str">
        <f>$AY76*Assembly!V$4+$AZ76*Assembly!V$5+$BA76*Assembly!V$6+$BB76*Assembly!V$7+$BC76*Assembly!V$8+$BD76*Assembly!V$9+$BE76*Assembly!V$10+$BF76*Assembly!V$11+$BG76*Assembly!V$12+$BH76*Assembly!V$13+$BI76*Assembly!V$14+$BJ76*Assembly!V$15+$BK76*Assembly!V$16+$BL76*Assembly!V$17+$BM76*Assembly!V$18+$BN76*Assembly!V$19+$BO76*Assembly!V$20+$BP76*Assembly!V$21+$BQ76*Assembly!V$22+$BR76*Assembly!V$23+$BS76*Assembly!V$24</f>
        <v>0</v>
      </c>
      <c r="CO76" s="424" t="str">
        <f>CE76*Refining!$F$3</f>
        <v>254</v>
      </c>
      <c r="CP76" s="424" t="str">
        <f>CF76*Refining!$F$4</f>
        <v>0</v>
      </c>
      <c r="CQ76" s="424" t="str">
        <f>CG76*Refining!$F$5</f>
        <v>0</v>
      </c>
      <c r="CR76" s="424" t="str">
        <f>CH76*Refining!$F$6</f>
        <v>0</v>
      </c>
      <c r="CS76" s="424" t="str">
        <f>CI76*Refining!$F$7</f>
        <v>0</v>
      </c>
      <c r="CT76" s="424" t="str">
        <f>CJ76*Refining!$F$8</f>
        <v>0</v>
      </c>
      <c r="CU76" s="424" t="str">
        <f>CK76*Refining!$F$9</f>
        <v>0</v>
      </c>
      <c r="CV76" s="424" t="str">
        <f>CL76*Refining!$F$10</f>
        <v>0</v>
      </c>
      <c r="CW76" s="424" t="str">
        <f>CM76*Refining!$F$11</f>
        <v>0</v>
      </c>
      <c r="CX76" s="424" t="str">
        <f>CN76*Refining!$F$12</f>
        <v>0</v>
      </c>
      <c r="CY76" s="441" t="str">
        <f t="shared" ref="CY76:DR76" si="306">IF(CE76 = 0, "", CE76)</f>
        <v>142</v>
      </c>
      <c r="CZ76" s="442" t="str">
        <f t="shared" si="306"/>
        <v/>
      </c>
      <c r="DA76" s="442" t="str">
        <f t="shared" si="306"/>
        <v/>
      </c>
      <c r="DB76" s="443" t="str">
        <f t="shared" si="306"/>
        <v/>
      </c>
      <c r="DC76" s="444" t="str">
        <f t="shared" si="306"/>
        <v/>
      </c>
      <c r="DD76" s="442" t="str">
        <f t="shared" si="306"/>
        <v/>
      </c>
      <c r="DE76" s="444" t="str">
        <f t="shared" si="306"/>
        <v/>
      </c>
      <c r="DF76" s="444" t="str">
        <f t="shared" si="306"/>
        <v/>
      </c>
      <c r="DG76" s="442" t="str">
        <f t="shared" si="306"/>
        <v/>
      </c>
      <c r="DH76" s="445" t="str">
        <f t="shared" si="306"/>
        <v/>
      </c>
      <c r="DI76" s="441" t="str">
        <f t="shared" si="306"/>
        <v>254</v>
      </c>
      <c r="DJ76" s="442" t="str">
        <f t="shared" si="306"/>
        <v/>
      </c>
      <c r="DK76" s="442" t="str">
        <f t="shared" si="306"/>
        <v/>
      </c>
      <c r="DL76" s="442" t="str">
        <f t="shared" si="306"/>
        <v/>
      </c>
      <c r="DM76" s="446" t="str">
        <f t="shared" si="306"/>
        <v/>
      </c>
      <c r="DN76" s="442" t="str">
        <f t="shared" si="306"/>
        <v/>
      </c>
      <c r="DO76" s="442" t="str">
        <f t="shared" si="306"/>
        <v/>
      </c>
      <c r="DP76" s="442" t="str">
        <f t="shared" si="306"/>
        <v/>
      </c>
      <c r="DQ76" s="442" t="str">
        <f t="shared" si="306"/>
        <v/>
      </c>
      <c r="DR76" s="445" t="str">
        <f t="shared" si="306"/>
        <v/>
      </c>
      <c r="DS76" s="447" t="str">
        <f t="shared" si="15"/>
        <v>142</v>
      </c>
      <c r="DT76" s="448" t="str">
        <f t="shared" si="16"/>
        <v>254</v>
      </c>
      <c r="DU76" s="434" t="str">
        <f>CY76*'Ores &amp; Ingots'!$C$3+CZ76*'Ores &amp; Ingots'!$C$4+DA76*'Ores &amp; Ingots'!$C$5+DB76*'Ores &amp; Ingots'!$C$6+DC76*'Ores &amp; Ingots'!$C$7+DD76*'Ores &amp; Ingots'!$C$8+DE76*'Ores &amp; Ingots'!$C$9+DF76*'Ores &amp; Ingots'!$C$10+DG76*'Ores &amp; Ingots'!$C$11+DH76*'Ores &amp; Ingots'!$C$12</f>
        <v>18</v>
      </c>
      <c r="DV76" s="434" t="str">
        <f>DI76*'Ores &amp; Ingots'!$B$3+DJ76*'Ores &amp; Ingots'!$B$4+DK76*'Ores &amp; Ingots'!$B$5+DL76*'Ores &amp; Ingots'!$B$6+DM76*'Ores &amp; Ingots'!$B$7+DN76*'Ores &amp; Ingots'!$B$8+DO76*'Ores &amp; Ingots'!$B$9+DP76*'Ores &amp; Ingots'!$B$10+DQ76*'Ores &amp; Ingots'!$B$11+DR76*'Ores &amp; Ingots'!$B$12</f>
        <v>94</v>
      </c>
      <c r="DW76" s="448" t="str">
        <f>CY76*Refining!$G$3+CZ76*Refining!$G$4+DA76*Refining!$G$5+DB76*Refining!$G$6+DC76*Refining!$G$7+DD76*Refining!$G$8+DE76*Refining!$G$9+DF76*Refining!$G$10+DG76*Refining!$G$11+DH76*Refining!$G$12</f>
        <v>10</v>
      </c>
      <c r="DX76" s="448" t="str">
        <f t="shared" si="17"/>
        <v>1,517</v>
      </c>
      <c r="DY76" s="449" t="str">
        <f t="shared" si="18"/>
        <v>0.0015</v>
      </c>
      <c r="DZ76" s="447" t="str">
        <f t="shared" si="19"/>
        <v>68</v>
      </c>
      <c r="EA76" s="446" t="str">
        <f t="shared" ref="EA76:EB76" si="307">DZ76/60</f>
        <v>1.1</v>
      </c>
      <c r="EB76" s="446" t="str">
        <f t="shared" si="307"/>
        <v>0.0</v>
      </c>
      <c r="EC76" s="450" t="str">
        <f t="shared" si="21"/>
        <v>0.00</v>
      </c>
      <c r="ED76" s="447" t="str">
        <f t="shared" si="22"/>
        <v>8,984</v>
      </c>
      <c r="EE76" s="446" t="str">
        <f t="shared" ref="EE76:EF76" si="308">ED76/1000</f>
        <v>9.0</v>
      </c>
      <c r="EF76" s="451" t="str">
        <f t="shared" si="308"/>
        <v>0.01</v>
      </c>
      <c r="EG76" s="452" t="str">
        <f t="shared" si="24"/>
        <v>0.0090</v>
      </c>
      <c r="EH76" s="225">
        <v>236.0</v>
      </c>
    </row>
    <row r="77">
      <c r="A77" s="42"/>
      <c r="B77" s="297" t="s">
        <v>968</v>
      </c>
      <c r="C77" s="262" t="s">
        <v>886</v>
      </c>
      <c r="D77" s="262">
        <v>1.0</v>
      </c>
      <c r="E77" s="262">
        <v>1.0</v>
      </c>
      <c r="F77" s="262">
        <v>1.0</v>
      </c>
      <c r="G77" s="503" t="str">
        <f t="shared" si="5"/>
        <v>15.625</v>
      </c>
      <c r="H77" s="504">
        <v>12.0</v>
      </c>
      <c r="I77" s="504">
        <v>12.0</v>
      </c>
      <c r="J77" s="504" t="str">
        <f>H77/Main!$D$9</f>
        <v>12</v>
      </c>
      <c r="K77" s="504" t="str">
        <f>I77/Main!$D$10</f>
        <v>12</v>
      </c>
      <c r="L77" s="505" t="str">
        <f t="shared" si="6"/>
        <v>1.0</v>
      </c>
      <c r="M77" s="505">
        <v>1.0</v>
      </c>
      <c r="N77" s="506"/>
      <c r="O77" s="506"/>
      <c r="P77" s="506"/>
      <c r="Q77" s="507"/>
      <c r="R77" s="506"/>
      <c r="S77" s="508"/>
      <c r="T77" s="508"/>
      <c r="U77" s="506"/>
      <c r="V77" s="506"/>
      <c r="W77" s="508"/>
      <c r="X77" s="508"/>
      <c r="Y77" s="506"/>
      <c r="Z77" s="506"/>
      <c r="AA77" s="506"/>
      <c r="AB77" s="506"/>
      <c r="AC77" s="525" t="s">
        <v>913</v>
      </c>
      <c r="AD77" s="474">
        <v>0.0</v>
      </c>
      <c r="AE77" s="474">
        <v>16.0</v>
      </c>
      <c r="AF77" s="474">
        <v>6.0</v>
      </c>
      <c r="AG77" s="474">
        <v>0.0</v>
      </c>
      <c r="AH77" s="510">
        <v>12.0</v>
      </c>
      <c r="AI77" s="474">
        <v>0.0</v>
      </c>
      <c r="AJ77" s="474">
        <v>0.0</v>
      </c>
      <c r="AK77" s="474">
        <v>0.0</v>
      </c>
      <c r="AL77" s="474">
        <v>0.0</v>
      </c>
      <c r="AM77" s="474">
        <v>0.0</v>
      </c>
      <c r="AN77" s="474">
        <v>0.0</v>
      </c>
      <c r="AO77" s="474">
        <v>0.0</v>
      </c>
      <c r="AP77" s="474">
        <v>0.0</v>
      </c>
      <c r="AQ77" s="474">
        <v>0.0</v>
      </c>
      <c r="AR77" s="474">
        <v>0.0</v>
      </c>
      <c r="AS77" s="474">
        <v>0.0</v>
      </c>
      <c r="AT77" s="474">
        <v>0.0</v>
      </c>
      <c r="AU77" s="474">
        <v>0.0</v>
      </c>
      <c r="AV77" s="474">
        <v>0.0</v>
      </c>
      <c r="AW77" s="474">
        <v>0.0</v>
      </c>
      <c r="AX77" s="474">
        <v>0.0</v>
      </c>
      <c r="AY77" s="469" t="str">
        <f t="shared" ref="AY77:BS77" si="309">IF(AD77 = 0, "", AD77)</f>
        <v/>
      </c>
      <c r="AZ77" s="470" t="str">
        <f t="shared" si="309"/>
        <v>16</v>
      </c>
      <c r="BA77" s="470" t="str">
        <f t="shared" si="309"/>
        <v>6</v>
      </c>
      <c r="BB77" s="470" t="str">
        <f t="shared" si="309"/>
        <v/>
      </c>
      <c r="BC77" s="471" t="str">
        <f t="shared" si="309"/>
        <v>12</v>
      </c>
      <c r="BD77" s="470" t="str">
        <f t="shared" si="309"/>
        <v/>
      </c>
      <c r="BE77" s="470" t="str">
        <f t="shared" si="309"/>
        <v/>
      </c>
      <c r="BF77" s="470" t="str">
        <f t="shared" si="309"/>
        <v/>
      </c>
      <c r="BG77" s="470" t="str">
        <f t="shared" si="309"/>
        <v/>
      </c>
      <c r="BH77" s="470" t="str">
        <f t="shared" si="309"/>
        <v/>
      </c>
      <c r="BI77" s="470" t="str">
        <f t="shared" si="309"/>
        <v/>
      </c>
      <c r="BJ77" s="470" t="str">
        <f t="shared" si="309"/>
        <v/>
      </c>
      <c r="BK77" s="470" t="str">
        <f t="shared" si="309"/>
        <v/>
      </c>
      <c r="BL77" s="470" t="str">
        <f t="shared" si="309"/>
        <v/>
      </c>
      <c r="BM77" s="470" t="str">
        <f t="shared" si="309"/>
        <v/>
      </c>
      <c r="BN77" s="470" t="str">
        <f t="shared" si="309"/>
        <v/>
      </c>
      <c r="BO77" s="470" t="str">
        <f t="shared" si="309"/>
        <v/>
      </c>
      <c r="BP77" s="470" t="str">
        <f t="shared" si="309"/>
        <v/>
      </c>
      <c r="BQ77" s="470" t="str">
        <f t="shared" si="309"/>
        <v/>
      </c>
      <c r="BR77" s="470" t="str">
        <f t="shared" si="309"/>
        <v/>
      </c>
      <c r="BS77" s="472" t="str">
        <f t="shared" si="309"/>
        <v/>
      </c>
      <c r="BT77" s="473" t="str">
        <f>$AY77*Assembly!Y$4+$AZ77*Assembly!Y$5+$BA77*Assembly!Y$6+$BB77*Assembly!Y$7+$BC77*Assembly!Y$8+$BD77*Assembly!Y$9+$BE77*Assembly!Y$10+$BF77*Assembly!Y$11+$BG77*Assembly!Y$12+$BH77*Assembly!Y$13+$BI77*Assembly!Y$14+$BJ77*Assembly!Y$15+$BK77*Assembly!Y$16+$BL77*Assembly!Y$17+$BM77*Assembly!Y$18+$BN77*Assembly!Y$19+$BO77*Assembly!Y$20+$BP77*Assembly!Y$21+$BQ77*Assembly!Y$22+$BR77*Assembly!Y$23+$BS77*Assembly!Y$24</f>
        <v>168</v>
      </c>
      <c r="BU77" s="474" t="str">
        <f t="shared" si="8"/>
        <v>11</v>
      </c>
      <c r="BV77" s="474" t="str">
        <f>$AY77*Assembly!AC$4+$AZ77*Assembly!AC$5+$BA77*Assembly!AC$6+$BB77*Assembly!AC$7+$BC77*Assembly!AC$8+$BD77*Assembly!AC$9+$BE77*Assembly!AC$10+$BF77*Assembly!AC$11+$BG77*Assembly!AC$12+$BH77*Assembly!AC$13+$BI77*Assembly!AC$14+$BJ77*Assembly!AC$15+$BK77*Assembly!AC$16+$BL77*Assembly!AC$17+$BM77*Assembly!AC$18+$BN77*Assembly!AC$19+$BO77*Assembly!AC$20+$BP77*Assembly!AC$21+$BQ77*Assembly!AC$22+$BR77*Assembly!AC$23+$BS77*Assembly!AC$24</f>
        <v>690</v>
      </c>
      <c r="BW77" s="475" t="str">
        <f t="shared" si="9"/>
        <v>4.11</v>
      </c>
      <c r="BX77" s="476" t="str">
        <f t="shared" si="10"/>
        <v>44</v>
      </c>
      <c r="BY77" s="477" t="str">
        <f t="shared" si="11"/>
        <v>64.2</v>
      </c>
      <c r="BZ77" s="478"/>
      <c r="CA77" s="474" t="str">
        <f>$AY77*Assembly!X$4+$AZ77*Assembly!X$5+$BA77*Assembly!X$6+$BB77*Assembly!X$7+$BC77*Assembly!X$8+$BD77*Assembly!X$9+$BE77*Assembly!X$10+$BF77*Assembly!X$11+$BG77*Assembly!X$12+$BH77*Assembly!X$13+$BI77*Assembly!X$14+$BJ77*Assembly!X$15+$BK77*Assembly!X$16+$BL77*Assembly!X$17+$BM77*Assembly!X$18+$BN77*Assembly!X$19+$BO77*Assembly!X$20+$BP77*Assembly!X$21+$BQ77*Assembly!X$22+$BR77*Assembly!X$23+$BS77*Assembly!X$24</f>
        <v>70</v>
      </c>
      <c r="CB77" s="474" t="str">
        <f t="shared" si="12"/>
        <v>10,889</v>
      </c>
      <c r="CC77" s="479" t="str">
        <f t="shared" si="13"/>
        <v>0.0109</v>
      </c>
      <c r="CD77" s="480" t="str">
        <f>$AY77*Assembly!AB$4+$AZ77*Assembly!AB$5+$BA77*Assembly!AB$6+$BB77*Assembly!AB$7+$BC77*Assembly!AB$8+$BD77*Assembly!AB$9+$BE77*Assembly!AB$10+$BF77*Assembly!AB$11+$BG77*Assembly!AB$12+$BH77*Assembly!AB$13+$BI77*Assembly!AB$14+$BJ77*Assembly!AB$15+$BK77*Assembly!AB$16+$BL77*Assembly!AB$17+$BM77*Assembly!AB$18+$BN77*Assembly!AB$19+$BO77*Assembly!AB$20+$BP77*Assembly!AB$21+$BQ77*Assembly!AB$22+$BR77*Assembly!AB$23+$BS77*Assembly!AB$24</f>
        <v>116</v>
      </c>
      <c r="CE77" s="507" t="str">
        <f>$AY77*Assembly!M$4+$AZ77*Assembly!M$5+$BA77*Assembly!M$6+$BB77*Assembly!M$7+$BC77*Assembly!M$8+$BD77*Assembly!M$9+$BE77*Assembly!M$10+$BF77*Assembly!M$11+$BG77*Assembly!M$12+$BH77*Assembly!M$13+$BI77*Assembly!M$14+$BJ77*Assembly!M$15+$BK77*Assembly!M$16+$BL77*Assembly!M$17+$BM77*Assembly!M$18+$BN77*Assembly!M$19+$BO77*Assembly!M$20+$BP77*Assembly!M$21+$BQ77*Assembly!M$22+$BR77*Assembly!M$23+$BS77*Assembly!M$24</f>
        <v>206</v>
      </c>
      <c r="CF77" s="507" t="str">
        <f>$AY77*Assembly!N$4+$AZ77*Assembly!N$5+$BA77*Assembly!N$6+$BB77*Assembly!N$7+$BC77*Assembly!N$8+$BD77*Assembly!N$9+$BE77*Assembly!N$10+$BF77*Assembly!N$11+$BG77*Assembly!N$12+$BH77*Assembly!N$13+$BI77*Assembly!N$14+$BJ77*Assembly!N$15+$BK77*Assembly!N$16+$BL77*Assembly!N$17+$BM77*Assembly!N$18+$BN77*Assembly!N$19+$BO77*Assembly!N$20+$BP77*Assembly!N$21+$BQ77*Assembly!N$22+$BR77*Assembly!N$23+$BS77*Assembly!N$24</f>
        <v>0</v>
      </c>
      <c r="CG77" s="507" t="str">
        <f>$AY77*Assembly!O$4+$AZ77*Assembly!O$5+$BA77*Assembly!O$6+$BB77*Assembly!O$7+$BC77*Assembly!O$8+$BD77*Assembly!O$9+$BE77*Assembly!O$10+$BF77*Assembly!O$11+$BG77*Assembly!O$12+$BH77*Assembly!O$13+$BI77*Assembly!O$14+$BJ77*Assembly!O$15+$BK77*Assembly!O$16+$BL77*Assembly!O$17+$BM77*Assembly!O$18+$BN77*Assembly!O$19+$BO77*Assembly!O$20+$BP77*Assembly!O$21+$BQ77*Assembly!O$22+$BR77*Assembly!O$23+$BS77*Assembly!O$24</f>
        <v>0</v>
      </c>
      <c r="CH77" s="504" t="str">
        <f>$AY77*Assembly!P$4+$AZ77*Assembly!P$5+$BA77*Assembly!P$6+$BB77*Assembly!P$7+$BC77*Assembly!P$8+$BD77*Assembly!P$9+$BE77*Assembly!P$10+$BF77*Assembly!P$11+$BG77*Assembly!P$12+$BH77*Assembly!P$13+$BI77*Assembly!P$14+$BJ77*Assembly!P$15+$BK77*Assembly!P$16+$BL77*Assembly!P$17+$BM77*Assembly!P$18+$BN77*Assembly!P$19+$BO77*Assembly!P$20+$BP77*Assembly!P$21+$BQ77*Assembly!P$22+$BR77*Assembly!P$23+$BS77*Assembly!P$24</f>
        <v>0</v>
      </c>
      <c r="CI77" s="504" t="str">
        <f>$AY77*Assembly!Q$4+$AZ77*Assembly!Q$5+$BA77*Assembly!Q$6+$BB77*Assembly!Q$7+$BC77*Assembly!Q$8+$BD77*Assembly!Q$9+$BE77*Assembly!Q$10+$BF77*Assembly!Q$11+$BG77*Assembly!Q$12+$BH77*Assembly!Q$13+$BI77*Assembly!Q$14+$BJ77*Assembly!Q$15+$BK77*Assembly!Q$16+$BL77*Assembly!Q$17+$BM77*Assembly!Q$18+$BN77*Assembly!Q$19+$BO77*Assembly!Q$20+$BP77*Assembly!Q$21+$BQ77*Assembly!Q$22+$BR77*Assembly!Q$23+$BS77*Assembly!Q$24</f>
        <v>0</v>
      </c>
      <c r="CJ77" s="507" t="str">
        <f>$AY77*Assembly!R$4+$AZ77*Assembly!R$5+$BA77*Assembly!R$6+$BB77*Assembly!R$7+$BC77*Assembly!R$8+$BD77*Assembly!R$9+$BE77*Assembly!R$10+$BF77*Assembly!R$11+$BG77*Assembly!R$12+$BH77*Assembly!R$13+$BI77*Assembly!R$14+$BJ77*Assembly!R$15+$BK77*Assembly!R$16+$BL77*Assembly!R$17+$BM77*Assembly!R$18+$BN77*Assembly!R$19+$BO77*Assembly!R$20+$BP77*Assembly!R$21+$BQ77*Assembly!R$22+$BR77*Assembly!R$23+$BS77*Assembly!R$24</f>
        <v>0</v>
      </c>
      <c r="CK77" s="504" t="str">
        <f>$AY77*Assembly!S$4+$AZ77*Assembly!S$5+$BA77*Assembly!S$6+$BB77*Assembly!S$7+$BC77*Assembly!S$8+$BD77*Assembly!S$9+$BE77*Assembly!S$10+$BF77*Assembly!S$11+$BG77*Assembly!S$12+$BH77*Assembly!S$13+$BI77*Assembly!S$14+$BJ77*Assembly!S$15+$BK77*Assembly!S$16+$BL77*Assembly!S$17+$BM77*Assembly!S$18+$BN77*Assembly!S$19+$BO77*Assembly!S$20+$BP77*Assembly!S$21+$BQ77*Assembly!S$22+$BR77*Assembly!S$23+$BS77*Assembly!S$24</f>
        <v>0</v>
      </c>
      <c r="CL77" s="504" t="str">
        <f>$AY77*Assembly!T$4+$AZ77*Assembly!T$5+$BA77*Assembly!T$6+$BB77*Assembly!T$7+$BC77*Assembly!T$8+$BD77*Assembly!T$9+$BE77*Assembly!T$10+$BF77*Assembly!T$11+$BG77*Assembly!T$12+$BH77*Assembly!T$13+$BI77*Assembly!T$14+$BJ77*Assembly!T$15+$BK77*Assembly!T$16+$BL77*Assembly!T$17+$BM77*Assembly!T$18+$BN77*Assembly!T$19+$BO77*Assembly!T$20+$BP77*Assembly!T$21+$BQ77*Assembly!T$22+$BR77*Assembly!T$23+$BS77*Assembly!T$24</f>
        <v>0</v>
      </c>
      <c r="CM77" s="504" t="str">
        <f>$AY77*Assembly!U$4+$AZ77*Assembly!U$5+$BA77*Assembly!U$6+$BB77*Assembly!U$7+$BC77*Assembly!U$8+$BD77*Assembly!U$9+$BE77*Assembly!U$10+$BF77*Assembly!U$11+$BG77*Assembly!U$12+$BH77*Assembly!U$13+$BI77*Assembly!U$14+$BJ77*Assembly!U$15+$BK77*Assembly!U$16+$BL77*Assembly!U$17+$BM77*Assembly!U$18+$BN77*Assembly!U$19+$BO77*Assembly!U$20+$BP77*Assembly!U$21+$BQ77*Assembly!U$22+$BR77*Assembly!U$23+$BS77*Assembly!U$24</f>
        <v>0</v>
      </c>
      <c r="CN77" s="507" t="str">
        <f>$AY77*Assembly!V$4+$AZ77*Assembly!V$5+$BA77*Assembly!V$6+$BB77*Assembly!V$7+$BC77*Assembly!V$8+$BD77*Assembly!V$9+$BE77*Assembly!V$10+$BF77*Assembly!V$11+$BG77*Assembly!V$12+$BH77*Assembly!V$13+$BI77*Assembly!V$14+$BJ77*Assembly!V$15+$BK77*Assembly!V$16+$BL77*Assembly!V$17+$BM77*Assembly!V$18+$BN77*Assembly!V$19+$BO77*Assembly!V$20+$BP77*Assembly!V$21+$BQ77*Assembly!V$22+$BR77*Assembly!V$23+$BS77*Assembly!V$24</f>
        <v>0</v>
      </c>
      <c r="CO77" s="507" t="str">
        <f>CE77*Refining!$F$3</f>
        <v>368</v>
      </c>
      <c r="CP77" s="507" t="str">
        <f>CF77*Refining!$F$4</f>
        <v>0</v>
      </c>
      <c r="CQ77" s="507" t="str">
        <f>CG77*Refining!$F$5</f>
        <v>0</v>
      </c>
      <c r="CR77" s="507" t="str">
        <f>CH77*Refining!$F$6</f>
        <v>0</v>
      </c>
      <c r="CS77" s="507" t="str">
        <f>CI77*Refining!$F$7</f>
        <v>0</v>
      </c>
      <c r="CT77" s="507" t="str">
        <f>CJ77*Refining!$F$8</f>
        <v>0</v>
      </c>
      <c r="CU77" s="507" t="str">
        <f>CK77*Refining!$F$9</f>
        <v>0</v>
      </c>
      <c r="CV77" s="507" t="str">
        <f>CL77*Refining!$F$10</f>
        <v>0</v>
      </c>
      <c r="CW77" s="507" t="str">
        <f>CM77*Refining!$F$11</f>
        <v>0</v>
      </c>
      <c r="CX77" s="507" t="str">
        <f>CN77*Refining!$F$12</f>
        <v>0</v>
      </c>
      <c r="CY77" s="481" t="str">
        <f t="shared" ref="CY77:DR77" si="310">IF(CE77 = 0, "", CE77)</f>
        <v>206</v>
      </c>
      <c r="CZ77" s="482" t="str">
        <f t="shared" si="310"/>
        <v/>
      </c>
      <c r="DA77" s="482" t="str">
        <f t="shared" si="310"/>
        <v/>
      </c>
      <c r="DB77" s="483" t="str">
        <f t="shared" si="310"/>
        <v/>
      </c>
      <c r="DC77" s="484" t="str">
        <f t="shared" si="310"/>
        <v/>
      </c>
      <c r="DD77" s="482" t="str">
        <f t="shared" si="310"/>
        <v/>
      </c>
      <c r="DE77" s="484" t="str">
        <f t="shared" si="310"/>
        <v/>
      </c>
      <c r="DF77" s="484" t="str">
        <f t="shared" si="310"/>
        <v/>
      </c>
      <c r="DG77" s="482" t="str">
        <f t="shared" si="310"/>
        <v/>
      </c>
      <c r="DH77" s="485" t="str">
        <f t="shared" si="310"/>
        <v/>
      </c>
      <c r="DI77" s="481" t="str">
        <f t="shared" si="310"/>
        <v>368</v>
      </c>
      <c r="DJ77" s="482" t="str">
        <f t="shared" si="310"/>
        <v/>
      </c>
      <c r="DK77" s="482" t="str">
        <f t="shared" si="310"/>
        <v/>
      </c>
      <c r="DL77" s="482" t="str">
        <f t="shared" si="310"/>
        <v/>
      </c>
      <c r="DM77" s="486" t="str">
        <f t="shared" si="310"/>
        <v/>
      </c>
      <c r="DN77" s="482" t="str">
        <f t="shared" si="310"/>
        <v/>
      </c>
      <c r="DO77" s="482" t="str">
        <f t="shared" si="310"/>
        <v/>
      </c>
      <c r="DP77" s="482" t="str">
        <f t="shared" si="310"/>
        <v/>
      </c>
      <c r="DQ77" s="482" t="str">
        <f t="shared" si="310"/>
        <v/>
      </c>
      <c r="DR77" s="485" t="str">
        <f t="shared" si="310"/>
        <v/>
      </c>
      <c r="DS77" s="487" t="str">
        <f t="shared" si="15"/>
        <v>206</v>
      </c>
      <c r="DT77" s="488" t="str">
        <f t="shared" si="16"/>
        <v>368</v>
      </c>
      <c r="DU77" s="474" t="str">
        <f>CY77*'Ores &amp; Ingots'!$C$3+CZ77*'Ores &amp; Ingots'!$C$4+DA77*'Ores &amp; Ingots'!$C$5+DB77*'Ores &amp; Ingots'!$C$6+DC77*'Ores &amp; Ingots'!$C$7+DD77*'Ores &amp; Ingots'!$C$8+DE77*'Ores &amp; Ingots'!$C$9+DF77*'Ores &amp; Ingots'!$C$10+DG77*'Ores &amp; Ingots'!$C$11+DH77*'Ores &amp; Ingots'!$C$12</f>
        <v>26</v>
      </c>
      <c r="DV77" s="474" t="str">
        <f>DI77*'Ores &amp; Ingots'!$B$3+DJ77*'Ores &amp; Ingots'!$B$4+DK77*'Ores &amp; Ingots'!$B$5+DL77*'Ores &amp; Ingots'!$B$6+DM77*'Ores &amp; Ingots'!$B$7+DN77*'Ores &amp; Ingots'!$B$8+DO77*'Ores &amp; Ingots'!$B$9+DP77*'Ores &amp; Ingots'!$B$10+DQ77*'Ores &amp; Ingots'!$B$11+DR77*'Ores &amp; Ingots'!$B$12</f>
        <v>136</v>
      </c>
      <c r="DW77" s="488" t="str">
        <f>CY77*Refining!$G$3+CZ77*Refining!$G$4+DA77*Refining!$G$5+DB77*Refining!$G$6+DC77*Refining!$G$7+DD77*Refining!$G$8+DE77*Refining!$G$9+DF77*Refining!$G$10+DG77*Refining!$G$11+DH77*Refining!$G$12</f>
        <v>14</v>
      </c>
      <c r="DX77" s="488" t="str">
        <f t="shared" si="17"/>
        <v>2,201</v>
      </c>
      <c r="DY77" s="489" t="str">
        <f t="shared" si="18"/>
        <v>0.0022</v>
      </c>
      <c r="DZ77" s="487" t="str">
        <f t="shared" si="19"/>
        <v>96</v>
      </c>
      <c r="EA77" s="486" t="str">
        <f t="shared" ref="EA77:EB77" si="311">DZ77/60</f>
        <v>1.6</v>
      </c>
      <c r="EB77" s="486" t="str">
        <f t="shared" si="311"/>
        <v>0.0</v>
      </c>
      <c r="EC77" s="490" t="str">
        <f t="shared" si="21"/>
        <v>0.00</v>
      </c>
      <c r="ED77" s="487" t="str">
        <f t="shared" si="22"/>
        <v>13,090</v>
      </c>
      <c r="EE77" s="486" t="str">
        <f t="shared" ref="EE77:EF77" si="312">ED77/1000</f>
        <v>13.1</v>
      </c>
      <c r="EF77" s="491" t="str">
        <f t="shared" si="312"/>
        <v>0.01</v>
      </c>
      <c r="EG77" s="492" t="str">
        <f t="shared" si="24"/>
        <v>0.0131</v>
      </c>
      <c r="EH77" s="225">
        <v>312.0</v>
      </c>
    </row>
    <row r="78">
      <c r="A78" s="338" t="s">
        <v>969</v>
      </c>
      <c r="B78" s="192" t="s">
        <v>970</v>
      </c>
      <c r="C78" s="193" t="s">
        <v>886</v>
      </c>
      <c r="D78" s="193">
        <v>1.0</v>
      </c>
      <c r="E78" s="193">
        <v>1.0</v>
      </c>
      <c r="F78" s="193">
        <v>1.0</v>
      </c>
      <c r="G78" s="511" t="str">
        <f t="shared" si="5"/>
        <v>15.625</v>
      </c>
      <c r="H78" s="512">
        <v>3.0</v>
      </c>
      <c r="I78" s="512">
        <v>3.0</v>
      </c>
      <c r="J78" s="512" t="str">
        <f>H78/Main!$D$9</f>
        <v>3</v>
      </c>
      <c r="K78" s="512" t="str">
        <f>I78/Main!$D$10</f>
        <v>3</v>
      </c>
      <c r="L78" s="513" t="str">
        <f t="shared" si="6"/>
        <v>1.0</v>
      </c>
      <c r="M78" s="513">
        <v>1.0</v>
      </c>
      <c r="N78" s="514">
        <v>60.0</v>
      </c>
      <c r="O78" s="514">
        <v>60.0</v>
      </c>
      <c r="P78" s="515"/>
      <c r="Q78" s="514"/>
      <c r="R78" s="515"/>
      <c r="S78" s="516"/>
      <c r="T78" s="516"/>
      <c r="U78" s="515"/>
      <c r="V78" s="515"/>
      <c r="W78" s="516"/>
      <c r="X78" s="516"/>
      <c r="Y78" s="515"/>
      <c r="Z78" s="515"/>
      <c r="AA78" s="515"/>
      <c r="AB78" s="515"/>
      <c r="AC78" s="526" t="s">
        <v>913</v>
      </c>
      <c r="AD78" s="401">
        <v>0.0</v>
      </c>
      <c r="AE78" s="401">
        <v>0.0</v>
      </c>
      <c r="AF78" s="401">
        <v>0.0</v>
      </c>
      <c r="AG78" s="401">
        <v>0.0</v>
      </c>
      <c r="AH78" s="401">
        <v>6.0</v>
      </c>
      <c r="AI78" s="401">
        <v>0.0</v>
      </c>
      <c r="AJ78" s="401">
        <v>0.0</v>
      </c>
      <c r="AK78" s="496">
        <v>6.0</v>
      </c>
      <c r="AL78" s="401">
        <v>10.0</v>
      </c>
      <c r="AM78" s="401">
        <v>0.0</v>
      </c>
      <c r="AN78" s="401">
        <v>0.0</v>
      </c>
      <c r="AO78" s="401">
        <v>0.0</v>
      </c>
      <c r="AP78" s="401">
        <v>0.0</v>
      </c>
      <c r="AQ78" s="401">
        <v>0.0</v>
      </c>
      <c r="AR78" s="401">
        <v>0.0</v>
      </c>
      <c r="AS78" s="401">
        <v>0.0</v>
      </c>
      <c r="AT78" s="401">
        <v>0.0</v>
      </c>
      <c r="AU78" s="401">
        <v>0.0</v>
      </c>
      <c r="AV78" s="401">
        <v>0.0</v>
      </c>
      <c r="AW78" s="401">
        <v>0.0</v>
      </c>
      <c r="AX78" s="401">
        <v>0.0</v>
      </c>
      <c r="AY78" s="493" t="str">
        <f t="shared" ref="AY78:BS78" si="313">IF(AD78 = 0, "", AD78)</f>
        <v/>
      </c>
      <c r="AZ78" s="397" t="str">
        <f t="shared" si="313"/>
        <v/>
      </c>
      <c r="BA78" s="397" t="str">
        <f t="shared" si="313"/>
        <v/>
      </c>
      <c r="BB78" s="397" t="str">
        <f t="shared" si="313"/>
        <v/>
      </c>
      <c r="BC78" s="397" t="str">
        <f t="shared" si="313"/>
        <v>6</v>
      </c>
      <c r="BD78" s="397" t="str">
        <f t="shared" si="313"/>
        <v/>
      </c>
      <c r="BE78" s="397" t="str">
        <f t="shared" si="313"/>
        <v/>
      </c>
      <c r="BF78" s="398" t="str">
        <f t="shared" si="313"/>
        <v>6</v>
      </c>
      <c r="BG78" s="397" t="str">
        <f t="shared" si="313"/>
        <v>10</v>
      </c>
      <c r="BH78" s="397" t="str">
        <f t="shared" si="313"/>
        <v/>
      </c>
      <c r="BI78" s="397" t="str">
        <f t="shared" si="313"/>
        <v/>
      </c>
      <c r="BJ78" s="397" t="str">
        <f t="shared" si="313"/>
        <v/>
      </c>
      <c r="BK78" s="397" t="str">
        <f t="shared" si="313"/>
        <v/>
      </c>
      <c r="BL78" s="397" t="str">
        <f t="shared" si="313"/>
        <v/>
      </c>
      <c r="BM78" s="397" t="str">
        <f t="shared" si="313"/>
        <v/>
      </c>
      <c r="BN78" s="397" t="str">
        <f t="shared" si="313"/>
        <v/>
      </c>
      <c r="BO78" s="397" t="str">
        <f t="shared" si="313"/>
        <v/>
      </c>
      <c r="BP78" s="397" t="str">
        <f t="shared" si="313"/>
        <v/>
      </c>
      <c r="BQ78" s="397" t="str">
        <f t="shared" si="313"/>
        <v/>
      </c>
      <c r="BR78" s="397" t="str">
        <f t="shared" si="313"/>
        <v/>
      </c>
      <c r="BS78" s="399" t="str">
        <f t="shared" si="313"/>
        <v/>
      </c>
      <c r="BT78" s="400" t="str">
        <f>$AY78*Assembly!Y$4+$AZ78*Assembly!Y$5+$BA78*Assembly!Y$6+$BB78*Assembly!Y$7+$BC78*Assembly!Y$8+$BD78*Assembly!Y$9+$BE78*Assembly!Y$10+$BF78*Assembly!Y$11+$BG78*Assembly!Y$12+$BH78*Assembly!Y$13+$BI78*Assembly!Y$14+$BJ78*Assembly!Y$15+$BK78*Assembly!Y$16+$BL78*Assembly!Y$17+$BM78*Assembly!Y$18+$BN78*Assembly!Y$19+$BO78*Assembly!Y$20+$BP78*Assembly!Y$21+$BQ78*Assembly!Y$22+$BR78*Assembly!Y$23+$BS78*Assembly!Y$24</f>
        <v>129</v>
      </c>
      <c r="BU78" s="401" t="str">
        <f t="shared" si="8"/>
        <v>8</v>
      </c>
      <c r="BV78" s="401" t="str">
        <f>$AY78*Assembly!AC$4+$AZ78*Assembly!AC$5+$BA78*Assembly!AC$6+$BB78*Assembly!AC$7+$BC78*Assembly!AC$8+$BD78*Assembly!AC$9+$BE78*Assembly!AC$10+$BF78*Assembly!AC$11+$BG78*Assembly!AC$12+$BH78*Assembly!AC$13+$BI78*Assembly!AC$14+$BJ78*Assembly!AC$15+$BK78*Assembly!AC$16+$BL78*Assembly!AC$17+$BM78*Assembly!AC$18+$BN78*Assembly!AC$19+$BO78*Assembly!AC$20+$BP78*Assembly!AC$21+$BQ78*Assembly!AC$22+$BR78*Assembly!AC$23+$BS78*Assembly!AC$24</f>
        <v>236</v>
      </c>
      <c r="BW78" s="402" t="str">
        <f t="shared" si="9"/>
        <v>1.83</v>
      </c>
      <c r="BX78" s="403" t="str">
        <f t="shared" si="10"/>
        <v>15</v>
      </c>
      <c r="BY78" s="404" t="str">
        <f t="shared" si="11"/>
        <v>28.5</v>
      </c>
      <c r="BZ78" s="405"/>
      <c r="CA78" s="401" t="str">
        <f>$AY78*Assembly!X$4+$AZ78*Assembly!X$5+$BA78*Assembly!X$6+$BB78*Assembly!X$7+$BC78*Assembly!X$8+$BD78*Assembly!X$9+$BE78*Assembly!X$10+$BF78*Assembly!X$11+$BG78*Assembly!X$12+$BH78*Assembly!X$13+$BI78*Assembly!X$14+$BJ78*Assembly!X$15+$BK78*Assembly!X$16+$BL78*Assembly!X$17+$BM78*Assembly!X$18+$BN78*Assembly!X$19+$BO78*Assembly!X$20+$BP78*Assembly!X$21+$BQ78*Assembly!X$22+$BR78*Assembly!X$23+$BS78*Assembly!X$24</f>
        <v>40</v>
      </c>
      <c r="CB78" s="401" t="str">
        <f t="shared" si="12"/>
        <v>6,222</v>
      </c>
      <c r="CC78" s="406" t="str">
        <f t="shared" si="13"/>
        <v>0.0062</v>
      </c>
      <c r="CD78" s="407" t="str">
        <f>$AY78*Assembly!AB$4+$AZ78*Assembly!AB$5+$BA78*Assembly!AB$6+$BB78*Assembly!AB$7+$BC78*Assembly!AB$8+$BD78*Assembly!AB$9+$BE78*Assembly!AB$10+$BF78*Assembly!AB$11+$BG78*Assembly!AB$12+$BH78*Assembly!AB$13+$BI78*Assembly!AB$14+$BJ78*Assembly!AB$15+$BK78*Assembly!AB$16+$BL78*Assembly!AB$17+$BM78*Assembly!AB$18+$BN78*Assembly!AB$19+$BO78*Assembly!AB$20+$BP78*Assembly!AB$21+$BQ78*Assembly!AB$22+$BR78*Assembly!AB$23+$BS78*Assembly!AB$24</f>
        <v>78</v>
      </c>
      <c r="CE78" s="514" t="str">
        <f>$AY78*Assembly!M$4+$AZ78*Assembly!M$5+$BA78*Assembly!M$6+$BB78*Assembly!M$7+$BC78*Assembly!M$8+$BD78*Assembly!M$9+$BE78*Assembly!M$10+$BF78*Assembly!M$11+$BG78*Assembly!M$12+$BH78*Assembly!M$13+$BI78*Assembly!M$14+$BJ78*Assembly!M$15+$BK78*Assembly!M$16+$BL78*Assembly!M$17+$BM78*Assembly!M$18+$BN78*Assembly!M$19+$BO78*Assembly!M$20+$BP78*Assembly!M$21+$BQ78*Assembly!M$22+$BR78*Assembly!M$23+$BS78*Assembly!M$24</f>
        <v>73</v>
      </c>
      <c r="CF78" s="514" t="str">
        <f>$AY78*Assembly!N$4+$AZ78*Assembly!N$5+$BA78*Assembly!N$6+$BB78*Assembly!N$7+$BC78*Assembly!N$8+$BD78*Assembly!N$9+$BE78*Assembly!N$10+$BF78*Assembly!N$11+$BG78*Assembly!N$12+$BH78*Assembly!N$13+$BI78*Assembly!N$14+$BJ78*Assembly!N$15+$BK78*Assembly!N$16+$BL78*Assembly!N$17+$BM78*Assembly!N$18+$BN78*Assembly!N$19+$BO78*Assembly!N$20+$BP78*Assembly!N$21+$BQ78*Assembly!N$22+$BR78*Assembly!N$23+$BS78*Assembly!N$24</f>
        <v>0</v>
      </c>
      <c r="CG78" s="514" t="str">
        <f>$AY78*Assembly!O$4+$AZ78*Assembly!O$5+$BA78*Assembly!O$6+$BB78*Assembly!O$7+$BC78*Assembly!O$8+$BD78*Assembly!O$9+$BE78*Assembly!O$10+$BF78*Assembly!O$11+$BG78*Assembly!O$12+$BH78*Assembly!O$13+$BI78*Assembly!O$14+$BJ78*Assembly!O$15+$BK78*Assembly!O$16+$BL78*Assembly!O$17+$BM78*Assembly!O$18+$BN78*Assembly!O$19+$BO78*Assembly!O$20+$BP78*Assembly!O$21+$BQ78*Assembly!O$22+$BR78*Assembly!O$23+$BS78*Assembly!O$24</f>
        <v>0</v>
      </c>
      <c r="CH78" s="512" t="str">
        <f>$AY78*Assembly!P$4+$AZ78*Assembly!P$5+$BA78*Assembly!P$6+$BB78*Assembly!P$7+$BC78*Assembly!P$8+$BD78*Assembly!P$9+$BE78*Assembly!P$10+$BF78*Assembly!P$11+$BG78*Assembly!P$12+$BH78*Assembly!P$13+$BI78*Assembly!P$14+$BJ78*Assembly!P$15+$BK78*Assembly!P$16+$BL78*Assembly!P$17+$BM78*Assembly!P$18+$BN78*Assembly!P$19+$BO78*Assembly!P$20+$BP78*Assembly!P$21+$BQ78*Assembly!P$22+$BR78*Assembly!P$23+$BS78*Assembly!P$24</f>
        <v>0</v>
      </c>
      <c r="CI78" s="512" t="str">
        <f>$AY78*Assembly!Q$4+$AZ78*Assembly!Q$5+$BA78*Assembly!Q$6+$BB78*Assembly!Q$7+$BC78*Assembly!Q$8+$BD78*Assembly!Q$9+$BE78*Assembly!Q$10+$BF78*Assembly!Q$11+$BG78*Assembly!Q$12+$BH78*Assembly!Q$13+$BI78*Assembly!Q$14+$BJ78*Assembly!Q$15+$BK78*Assembly!Q$16+$BL78*Assembly!Q$17+$BM78*Assembly!Q$18+$BN78*Assembly!Q$19+$BO78*Assembly!Q$20+$BP78*Assembly!Q$21+$BQ78*Assembly!Q$22+$BR78*Assembly!Q$23+$BS78*Assembly!Q$24</f>
        <v>51.2</v>
      </c>
      <c r="CJ78" s="514" t="str">
        <f>$AY78*Assembly!R$4+$AZ78*Assembly!R$5+$BA78*Assembly!R$6+$BB78*Assembly!R$7+$BC78*Assembly!R$8+$BD78*Assembly!R$9+$BE78*Assembly!R$10+$BF78*Assembly!R$11+$BG78*Assembly!R$12+$BH78*Assembly!R$13+$BI78*Assembly!R$14+$BJ78*Assembly!R$15+$BK78*Assembly!R$16+$BL78*Assembly!R$17+$BM78*Assembly!R$18+$BN78*Assembly!R$19+$BO78*Assembly!R$20+$BP78*Assembly!R$21+$BQ78*Assembly!R$22+$BR78*Assembly!R$23+$BS78*Assembly!R$24</f>
        <v>0</v>
      </c>
      <c r="CK78" s="512" t="str">
        <f>$AY78*Assembly!S$4+$AZ78*Assembly!S$5+$BA78*Assembly!S$6+$BB78*Assembly!S$7+$BC78*Assembly!S$8+$BD78*Assembly!S$9+$BE78*Assembly!S$10+$BF78*Assembly!S$11+$BG78*Assembly!S$12+$BH78*Assembly!S$13+$BI78*Assembly!S$14+$BJ78*Assembly!S$15+$BK78*Assembly!S$16+$BL78*Assembly!S$17+$BM78*Assembly!S$18+$BN78*Assembly!S$19+$BO78*Assembly!S$20+$BP78*Assembly!S$21+$BQ78*Assembly!S$22+$BR78*Assembly!S$23+$BS78*Assembly!S$24</f>
        <v>0</v>
      </c>
      <c r="CL78" s="512" t="str">
        <f>$AY78*Assembly!T$4+$AZ78*Assembly!T$5+$BA78*Assembly!T$6+$BB78*Assembly!T$7+$BC78*Assembly!T$8+$BD78*Assembly!T$9+$BE78*Assembly!T$10+$BF78*Assembly!T$11+$BG78*Assembly!T$12+$BH78*Assembly!T$13+$BI78*Assembly!T$14+$BJ78*Assembly!T$15+$BK78*Assembly!T$16+$BL78*Assembly!T$17+$BM78*Assembly!T$18+$BN78*Assembly!T$19+$BO78*Assembly!T$20+$BP78*Assembly!T$21+$BQ78*Assembly!T$22+$BR78*Assembly!T$23+$BS78*Assembly!T$24</f>
        <v>0</v>
      </c>
      <c r="CM78" s="512" t="str">
        <f>$AY78*Assembly!U$4+$AZ78*Assembly!U$5+$BA78*Assembly!U$6+$BB78*Assembly!U$7+$BC78*Assembly!U$8+$BD78*Assembly!U$9+$BE78*Assembly!U$10+$BF78*Assembly!U$11+$BG78*Assembly!U$12+$BH78*Assembly!U$13+$BI78*Assembly!U$14+$BJ78*Assembly!U$15+$BK78*Assembly!U$16+$BL78*Assembly!U$17+$BM78*Assembly!U$18+$BN78*Assembly!U$19+$BO78*Assembly!U$20+$BP78*Assembly!U$21+$BQ78*Assembly!U$22+$BR78*Assembly!U$23+$BS78*Assembly!U$24</f>
        <v>0</v>
      </c>
      <c r="CN78" s="514" t="str">
        <f>$AY78*Assembly!V$4+$AZ78*Assembly!V$5+$BA78*Assembly!V$6+$BB78*Assembly!V$7+$BC78*Assembly!V$8+$BD78*Assembly!V$9+$BE78*Assembly!V$10+$BF78*Assembly!V$11+$BG78*Assembly!V$12+$BH78*Assembly!V$13+$BI78*Assembly!V$14+$BJ78*Assembly!V$15+$BK78*Assembly!V$16+$BL78*Assembly!V$17+$BM78*Assembly!V$18+$BN78*Assembly!V$19+$BO78*Assembly!V$20+$BP78*Assembly!V$21+$BQ78*Assembly!V$22+$BR78*Assembly!V$23+$BS78*Assembly!V$24</f>
        <v>0</v>
      </c>
      <c r="CO78" s="514" t="str">
        <f>CE78*Refining!$F$3</f>
        <v>130</v>
      </c>
      <c r="CP78" s="514" t="str">
        <f>CF78*Refining!$F$4</f>
        <v>0</v>
      </c>
      <c r="CQ78" s="514" t="str">
        <f>CG78*Refining!$F$5</f>
        <v>0</v>
      </c>
      <c r="CR78" s="514" t="str">
        <f>CH78*Refining!$F$6</f>
        <v>0</v>
      </c>
      <c r="CS78" s="514" t="str">
        <f>CI78*Refining!$F$7</f>
        <v>91</v>
      </c>
      <c r="CT78" s="514" t="str">
        <f>CJ78*Refining!$F$8</f>
        <v>0</v>
      </c>
      <c r="CU78" s="514" t="str">
        <f>CK78*Refining!$F$9</f>
        <v>0</v>
      </c>
      <c r="CV78" s="514" t="str">
        <f>CL78*Refining!$F$10</f>
        <v>0</v>
      </c>
      <c r="CW78" s="514" t="str">
        <f>CM78*Refining!$F$11</f>
        <v>0</v>
      </c>
      <c r="CX78" s="514" t="str">
        <f>CN78*Refining!$F$12</f>
        <v>0</v>
      </c>
      <c r="CY78" s="408" t="str">
        <f t="shared" ref="CY78:DR78" si="314">IF(CE78 = 0, "", CE78)</f>
        <v>73</v>
      </c>
      <c r="CZ78" s="409" t="str">
        <f t="shared" si="314"/>
        <v/>
      </c>
      <c r="DA78" s="409" t="str">
        <f t="shared" si="314"/>
        <v/>
      </c>
      <c r="DB78" s="410" t="str">
        <f t="shared" si="314"/>
        <v/>
      </c>
      <c r="DC78" s="411" t="str">
        <f t="shared" si="314"/>
        <v>51.2</v>
      </c>
      <c r="DD78" s="409" t="str">
        <f t="shared" si="314"/>
        <v/>
      </c>
      <c r="DE78" s="411" t="str">
        <f t="shared" si="314"/>
        <v/>
      </c>
      <c r="DF78" s="411" t="str">
        <f t="shared" si="314"/>
        <v/>
      </c>
      <c r="DG78" s="409" t="str">
        <f t="shared" si="314"/>
        <v/>
      </c>
      <c r="DH78" s="412" t="str">
        <f t="shared" si="314"/>
        <v/>
      </c>
      <c r="DI78" s="408" t="str">
        <f t="shared" si="314"/>
        <v>130</v>
      </c>
      <c r="DJ78" s="409" t="str">
        <f t="shared" si="314"/>
        <v/>
      </c>
      <c r="DK78" s="409" t="str">
        <f t="shared" si="314"/>
        <v/>
      </c>
      <c r="DL78" s="409" t="str">
        <f t="shared" si="314"/>
        <v/>
      </c>
      <c r="DM78" s="413" t="str">
        <f t="shared" si="314"/>
        <v>91.4</v>
      </c>
      <c r="DN78" s="409" t="str">
        <f t="shared" si="314"/>
        <v/>
      </c>
      <c r="DO78" s="409" t="str">
        <f t="shared" si="314"/>
        <v/>
      </c>
      <c r="DP78" s="409" t="str">
        <f t="shared" si="314"/>
        <v/>
      </c>
      <c r="DQ78" s="409" t="str">
        <f t="shared" si="314"/>
        <v/>
      </c>
      <c r="DR78" s="412" t="str">
        <f t="shared" si="314"/>
        <v/>
      </c>
      <c r="DS78" s="414" t="str">
        <f t="shared" si="15"/>
        <v>124</v>
      </c>
      <c r="DT78" s="415" t="str">
        <f t="shared" si="16"/>
        <v>222</v>
      </c>
      <c r="DU78" s="401" t="str">
        <f>CY78*'Ores &amp; Ingots'!$C$3+CZ78*'Ores &amp; Ingots'!$C$4+DA78*'Ores &amp; Ingots'!$C$5+DB78*'Ores &amp; Ingots'!$C$6+DC78*'Ores &amp; Ingots'!$C$7+DD78*'Ores &amp; Ingots'!$C$8+DE78*'Ores &amp; Ingots'!$C$9+DF78*'Ores &amp; Ingots'!$C$10+DG78*'Ores &amp; Ingots'!$C$11+DH78*'Ores &amp; Ingots'!$C$12</f>
        <v>31</v>
      </c>
      <c r="DV78" s="401" t="str">
        <f>DI78*'Ores &amp; Ingots'!$B$3+DJ78*'Ores &amp; Ingots'!$B$4+DK78*'Ores &amp; Ingots'!$B$5+DL78*'Ores &amp; Ingots'!$B$6+DM78*'Ores &amp; Ingots'!$B$7+DN78*'Ores &amp; Ingots'!$B$8+DO78*'Ores &amp; Ingots'!$B$9+DP78*'Ores &amp; Ingots'!$B$10+DQ78*'Ores &amp; Ingots'!$B$11+DR78*'Ores &amp; Ingots'!$B$12</f>
        <v>82</v>
      </c>
      <c r="DW78" s="415" t="str">
        <f>CY78*Refining!$G$3+CZ78*Refining!$G$4+DA78*Refining!$G$5+DB78*Refining!$G$6+DC78*Refining!$G$7+DD78*Refining!$G$8+DE78*Refining!$G$9+DF78*Refining!$G$10+DG78*Refining!$G$11+DH78*Refining!$G$12</f>
        <v>47</v>
      </c>
      <c r="DX78" s="415" t="str">
        <f t="shared" si="17"/>
        <v>7,344</v>
      </c>
      <c r="DY78" s="416" t="str">
        <f t="shared" si="18"/>
        <v>0.0073</v>
      </c>
      <c r="DZ78" s="414" t="str">
        <f t="shared" si="19"/>
        <v>90</v>
      </c>
      <c r="EA78" s="413" t="str">
        <f t="shared" ref="EA78:EB78" si="315">DZ78/60</f>
        <v>1.5</v>
      </c>
      <c r="EB78" s="413" t="str">
        <f t="shared" si="315"/>
        <v>0.0</v>
      </c>
      <c r="EC78" s="417" t="str">
        <f t="shared" si="21"/>
        <v>0.00</v>
      </c>
      <c r="ED78" s="414" t="str">
        <f t="shared" si="22"/>
        <v>13,566</v>
      </c>
      <c r="EE78" s="413" t="str">
        <f t="shared" ref="EE78:EF78" si="316">ED78/1000</f>
        <v>13.6</v>
      </c>
      <c r="EF78" s="418" t="str">
        <f t="shared" si="316"/>
        <v>0.01</v>
      </c>
      <c r="EG78" s="419" t="str">
        <f t="shared" si="24"/>
        <v>0.0136</v>
      </c>
      <c r="EH78" s="225">
        <v>232.0</v>
      </c>
    </row>
    <row r="79">
      <c r="A79" s="33"/>
      <c r="B79" s="226" t="s">
        <v>970</v>
      </c>
      <c r="C79" s="227" t="s">
        <v>885</v>
      </c>
      <c r="D79" s="227">
        <v>1.0</v>
      </c>
      <c r="E79" s="227">
        <v>1.0</v>
      </c>
      <c r="F79" s="227">
        <v>1.0</v>
      </c>
      <c r="G79" s="453" t="str">
        <f t="shared" si="5"/>
        <v>0.125</v>
      </c>
      <c r="H79" s="454">
        <v>3.0</v>
      </c>
      <c r="I79" s="454">
        <v>3.0</v>
      </c>
      <c r="J79" s="454" t="str">
        <f>H79/Main!$D$9</f>
        <v>3</v>
      </c>
      <c r="K79" s="454" t="str">
        <f>I79/Main!$D$10</f>
        <v>3</v>
      </c>
      <c r="L79" s="455" t="str">
        <f t="shared" si="6"/>
        <v>1.0</v>
      </c>
      <c r="M79" s="455">
        <v>1.0</v>
      </c>
      <c r="N79" s="457">
        <v>20.0</v>
      </c>
      <c r="O79" s="457">
        <v>20.0</v>
      </c>
      <c r="P79" s="456"/>
      <c r="Q79" s="457"/>
      <c r="R79" s="456"/>
      <c r="S79" s="458"/>
      <c r="T79" s="458"/>
      <c r="U79" s="456"/>
      <c r="V79" s="456"/>
      <c r="W79" s="458"/>
      <c r="X79" s="458"/>
      <c r="Y79" s="456"/>
      <c r="Z79" s="456"/>
      <c r="AA79" s="456"/>
      <c r="AB79" s="456"/>
      <c r="AC79" s="524"/>
      <c r="AD79" s="434">
        <v>0.0</v>
      </c>
      <c r="AE79" s="434">
        <v>0.0</v>
      </c>
      <c r="AF79" s="434">
        <v>0.0</v>
      </c>
      <c r="AG79" s="434">
        <v>0.0</v>
      </c>
      <c r="AH79" s="434">
        <v>4.0</v>
      </c>
      <c r="AI79" s="434">
        <v>0.0</v>
      </c>
      <c r="AJ79" s="434">
        <v>0.0</v>
      </c>
      <c r="AK79" s="498">
        <v>4.0</v>
      </c>
      <c r="AL79" s="434">
        <v>3.0</v>
      </c>
      <c r="AM79" s="434">
        <v>0.0</v>
      </c>
      <c r="AN79" s="434">
        <v>0.0</v>
      </c>
      <c r="AO79" s="434">
        <v>0.0</v>
      </c>
      <c r="AP79" s="434">
        <v>0.0</v>
      </c>
      <c r="AQ79" s="434">
        <v>0.0</v>
      </c>
      <c r="AR79" s="434">
        <v>0.0</v>
      </c>
      <c r="AS79" s="434">
        <v>0.0</v>
      </c>
      <c r="AT79" s="434">
        <v>0.0</v>
      </c>
      <c r="AU79" s="434">
        <v>0.0</v>
      </c>
      <c r="AV79" s="434">
        <v>0.0</v>
      </c>
      <c r="AW79" s="434">
        <v>0.0</v>
      </c>
      <c r="AX79" s="434">
        <v>0.0</v>
      </c>
      <c r="AY79" s="429" t="str">
        <f t="shared" ref="AY79:BS79" si="317">IF(AD79 = 0, "", AD79)</f>
        <v/>
      </c>
      <c r="AZ79" s="430" t="str">
        <f t="shared" si="317"/>
        <v/>
      </c>
      <c r="BA79" s="430" t="str">
        <f t="shared" si="317"/>
        <v/>
      </c>
      <c r="BB79" s="430" t="str">
        <f t="shared" si="317"/>
        <v/>
      </c>
      <c r="BC79" s="430" t="str">
        <f t="shared" si="317"/>
        <v>4</v>
      </c>
      <c r="BD79" s="430" t="str">
        <f t="shared" si="317"/>
        <v/>
      </c>
      <c r="BE79" s="430" t="str">
        <f t="shared" si="317"/>
        <v/>
      </c>
      <c r="BF79" s="431" t="str">
        <f t="shared" si="317"/>
        <v>4</v>
      </c>
      <c r="BG79" s="430" t="str">
        <f t="shared" si="317"/>
        <v>3</v>
      </c>
      <c r="BH79" s="430" t="str">
        <f t="shared" si="317"/>
        <v/>
      </c>
      <c r="BI79" s="430" t="str">
        <f t="shared" si="317"/>
        <v/>
      </c>
      <c r="BJ79" s="430" t="str">
        <f t="shared" si="317"/>
        <v/>
      </c>
      <c r="BK79" s="430" t="str">
        <f t="shared" si="317"/>
        <v/>
      </c>
      <c r="BL79" s="430" t="str">
        <f t="shared" si="317"/>
        <v/>
      </c>
      <c r="BM79" s="430" t="str">
        <f t="shared" si="317"/>
        <v/>
      </c>
      <c r="BN79" s="430" t="str">
        <f t="shared" si="317"/>
        <v/>
      </c>
      <c r="BO79" s="430" t="str">
        <f t="shared" si="317"/>
        <v/>
      </c>
      <c r="BP79" s="430" t="str">
        <f t="shared" si="317"/>
        <v/>
      </c>
      <c r="BQ79" s="430" t="str">
        <f t="shared" si="317"/>
        <v/>
      </c>
      <c r="BR79" s="430" t="str">
        <f t="shared" si="317"/>
        <v/>
      </c>
      <c r="BS79" s="432" t="str">
        <f t="shared" si="317"/>
        <v/>
      </c>
      <c r="BT79" s="433" t="str">
        <f>$AY79*Assembly!Y$4+$AZ79*Assembly!Y$5+$BA79*Assembly!Y$6+$BB79*Assembly!Y$7+$BC79*Assembly!Y$8+$BD79*Assembly!Y$9+$BE79*Assembly!Y$10+$BF79*Assembly!Y$11+$BG79*Assembly!Y$12+$BH79*Assembly!Y$13+$BI79*Assembly!Y$14+$BJ79*Assembly!Y$15+$BK79*Assembly!Y$16+$BL79*Assembly!Y$17+$BM79*Assembly!Y$18+$BN79*Assembly!Y$19+$BO79*Assembly!Y$20+$BP79*Assembly!Y$21+$BQ79*Assembly!Y$22+$BR79*Assembly!Y$23+$BS79*Assembly!Y$24</f>
        <v>57</v>
      </c>
      <c r="BU79" s="434" t="str">
        <f t="shared" si="8"/>
        <v>454</v>
      </c>
      <c r="BV79" s="434" t="str">
        <f>$AY79*Assembly!AC$4+$AZ79*Assembly!AC$5+$BA79*Assembly!AC$6+$BB79*Assembly!AC$7+$BC79*Assembly!AC$8+$BD79*Assembly!AC$9+$BE79*Assembly!AC$10+$BF79*Assembly!AC$11+$BG79*Assembly!AC$12+$BH79*Assembly!AC$13+$BI79*Assembly!AC$14+$BJ79*Assembly!AC$15+$BK79*Assembly!AC$16+$BL79*Assembly!AC$17+$BM79*Assembly!AC$18+$BN79*Assembly!AC$19+$BO79*Assembly!AC$20+$BP79*Assembly!AC$21+$BQ79*Assembly!AC$22+$BR79*Assembly!AC$23+$BS79*Assembly!AC$24</f>
        <v>139</v>
      </c>
      <c r="BW79" s="435" t="str">
        <f t="shared" si="9"/>
        <v>2.45</v>
      </c>
      <c r="BX79" s="436" t="str">
        <f t="shared" si="10"/>
        <v>1112</v>
      </c>
      <c r="BY79" s="437" t="str">
        <f t="shared" si="11"/>
        <v>0.3</v>
      </c>
      <c r="BZ79" s="438"/>
      <c r="CA79" s="434" t="str">
        <f>$AY79*Assembly!X$4+$AZ79*Assembly!X$5+$BA79*Assembly!X$6+$BB79*Assembly!X$7+$BC79*Assembly!X$8+$BD79*Assembly!X$9+$BE79*Assembly!X$10+$BF79*Assembly!X$11+$BG79*Assembly!X$12+$BH79*Assembly!X$13+$BI79*Assembly!X$14+$BJ79*Assembly!X$15+$BK79*Assembly!X$16+$BL79*Assembly!X$17+$BM79*Assembly!X$18+$BN79*Assembly!X$19+$BO79*Assembly!X$20+$BP79*Assembly!X$21+$BQ79*Assembly!X$22+$BR79*Assembly!X$23+$BS79*Assembly!X$24</f>
        <v>23</v>
      </c>
      <c r="CB79" s="434" t="str">
        <f t="shared" si="12"/>
        <v>3,578</v>
      </c>
      <c r="CC79" s="439" t="str">
        <f t="shared" si="13"/>
        <v>0.0036</v>
      </c>
      <c r="CD79" s="440" t="str">
        <f>$AY79*Assembly!AB$4+$AZ79*Assembly!AB$5+$BA79*Assembly!AB$6+$BB79*Assembly!AB$7+$BC79*Assembly!AB$8+$BD79*Assembly!AB$9+$BE79*Assembly!AB$10+$BF79*Assembly!AB$11+$BG79*Assembly!AB$12+$BH79*Assembly!AB$13+$BI79*Assembly!AB$14+$BJ79*Assembly!AB$15+$BK79*Assembly!AB$16+$BL79*Assembly!AB$17+$BM79*Assembly!AB$18+$BN79*Assembly!AB$19+$BO79*Assembly!AB$20+$BP79*Assembly!AB$21+$BQ79*Assembly!AB$22+$BR79*Assembly!AB$23+$BS79*Assembly!AB$24</f>
        <v>30</v>
      </c>
      <c r="CE79" s="457" t="str">
        <f>$AY79*Assembly!M$4+$AZ79*Assembly!M$5+$BA79*Assembly!M$6+$BB79*Assembly!M$7+$BC79*Assembly!M$8+$BD79*Assembly!M$9+$BE79*Assembly!M$10+$BF79*Assembly!M$11+$BG79*Assembly!M$12+$BH79*Assembly!M$13+$BI79*Assembly!M$14+$BJ79*Assembly!M$15+$BK79*Assembly!M$16+$BL79*Assembly!M$17+$BM79*Assembly!M$18+$BN79*Assembly!M$19+$BO79*Assembly!M$20+$BP79*Assembly!M$21+$BQ79*Assembly!M$22+$BR79*Assembly!M$23+$BS79*Assembly!M$24</f>
        <v>45</v>
      </c>
      <c r="CF79" s="457" t="str">
        <f>$AY79*Assembly!N$4+$AZ79*Assembly!N$5+$BA79*Assembly!N$6+$BB79*Assembly!N$7+$BC79*Assembly!N$8+$BD79*Assembly!N$9+$BE79*Assembly!N$10+$BF79*Assembly!N$11+$BG79*Assembly!N$12+$BH79*Assembly!N$13+$BI79*Assembly!N$14+$BJ79*Assembly!N$15+$BK79*Assembly!N$16+$BL79*Assembly!N$17+$BM79*Assembly!N$18+$BN79*Assembly!N$19+$BO79*Assembly!N$20+$BP79*Assembly!N$21+$BQ79*Assembly!N$22+$BR79*Assembly!N$23+$BS79*Assembly!N$24</f>
        <v>0</v>
      </c>
      <c r="CG79" s="457" t="str">
        <f>$AY79*Assembly!O$4+$AZ79*Assembly!O$5+$BA79*Assembly!O$6+$BB79*Assembly!O$7+$BC79*Assembly!O$8+$BD79*Assembly!O$9+$BE79*Assembly!O$10+$BF79*Assembly!O$11+$BG79*Assembly!O$12+$BH79*Assembly!O$13+$BI79*Assembly!O$14+$BJ79*Assembly!O$15+$BK79*Assembly!O$16+$BL79*Assembly!O$17+$BM79*Assembly!O$18+$BN79*Assembly!O$19+$BO79*Assembly!O$20+$BP79*Assembly!O$21+$BQ79*Assembly!O$22+$BR79*Assembly!O$23+$BS79*Assembly!O$24</f>
        <v>0</v>
      </c>
      <c r="CH79" s="454" t="str">
        <f>$AY79*Assembly!P$4+$AZ79*Assembly!P$5+$BA79*Assembly!P$6+$BB79*Assembly!P$7+$BC79*Assembly!P$8+$BD79*Assembly!P$9+$BE79*Assembly!P$10+$BF79*Assembly!P$11+$BG79*Assembly!P$12+$BH79*Assembly!P$13+$BI79*Assembly!P$14+$BJ79*Assembly!P$15+$BK79*Assembly!P$16+$BL79*Assembly!P$17+$BM79*Assembly!P$18+$BN79*Assembly!P$19+$BO79*Assembly!P$20+$BP79*Assembly!P$21+$BQ79*Assembly!P$22+$BR79*Assembly!P$23+$BS79*Assembly!P$24</f>
        <v>0</v>
      </c>
      <c r="CI79" s="454" t="str">
        <f>$AY79*Assembly!Q$4+$AZ79*Assembly!Q$5+$BA79*Assembly!Q$6+$BB79*Assembly!Q$7+$BC79*Assembly!Q$8+$BD79*Assembly!Q$9+$BE79*Assembly!Q$10+$BF79*Assembly!Q$11+$BG79*Assembly!Q$12+$BH79*Assembly!Q$13+$BI79*Assembly!Q$14+$BJ79*Assembly!Q$15+$BK79*Assembly!Q$16+$BL79*Assembly!Q$17+$BM79*Assembly!Q$18+$BN79*Assembly!Q$19+$BO79*Assembly!Q$20+$BP79*Assembly!Q$21+$BQ79*Assembly!Q$22+$BR79*Assembly!Q$23+$BS79*Assembly!Q$24</f>
        <v>15.8</v>
      </c>
      <c r="CJ79" s="457" t="str">
        <f>$AY79*Assembly!R$4+$AZ79*Assembly!R$5+$BA79*Assembly!R$6+$BB79*Assembly!R$7+$BC79*Assembly!R$8+$BD79*Assembly!R$9+$BE79*Assembly!R$10+$BF79*Assembly!R$11+$BG79*Assembly!R$12+$BH79*Assembly!R$13+$BI79*Assembly!R$14+$BJ79*Assembly!R$15+$BK79*Assembly!R$16+$BL79*Assembly!R$17+$BM79*Assembly!R$18+$BN79*Assembly!R$19+$BO79*Assembly!R$20+$BP79*Assembly!R$21+$BQ79*Assembly!R$22+$BR79*Assembly!R$23+$BS79*Assembly!R$24</f>
        <v>0</v>
      </c>
      <c r="CK79" s="454" t="str">
        <f>$AY79*Assembly!S$4+$AZ79*Assembly!S$5+$BA79*Assembly!S$6+$BB79*Assembly!S$7+$BC79*Assembly!S$8+$BD79*Assembly!S$9+$BE79*Assembly!S$10+$BF79*Assembly!S$11+$BG79*Assembly!S$12+$BH79*Assembly!S$13+$BI79*Assembly!S$14+$BJ79*Assembly!S$15+$BK79*Assembly!S$16+$BL79*Assembly!S$17+$BM79*Assembly!S$18+$BN79*Assembly!S$19+$BO79*Assembly!S$20+$BP79*Assembly!S$21+$BQ79*Assembly!S$22+$BR79*Assembly!S$23+$BS79*Assembly!S$24</f>
        <v>0</v>
      </c>
      <c r="CL79" s="454" t="str">
        <f>$AY79*Assembly!T$4+$AZ79*Assembly!T$5+$BA79*Assembly!T$6+$BB79*Assembly!T$7+$BC79*Assembly!T$8+$BD79*Assembly!T$9+$BE79*Assembly!T$10+$BF79*Assembly!T$11+$BG79*Assembly!T$12+$BH79*Assembly!T$13+$BI79*Assembly!T$14+$BJ79*Assembly!T$15+$BK79*Assembly!T$16+$BL79*Assembly!T$17+$BM79*Assembly!T$18+$BN79*Assembly!T$19+$BO79*Assembly!T$20+$BP79*Assembly!T$21+$BQ79*Assembly!T$22+$BR79*Assembly!T$23+$BS79*Assembly!T$24</f>
        <v>0</v>
      </c>
      <c r="CM79" s="454" t="str">
        <f>$AY79*Assembly!U$4+$AZ79*Assembly!U$5+$BA79*Assembly!U$6+$BB79*Assembly!U$7+$BC79*Assembly!U$8+$BD79*Assembly!U$9+$BE79*Assembly!U$10+$BF79*Assembly!U$11+$BG79*Assembly!U$12+$BH79*Assembly!U$13+$BI79*Assembly!U$14+$BJ79*Assembly!U$15+$BK79*Assembly!U$16+$BL79*Assembly!U$17+$BM79*Assembly!U$18+$BN79*Assembly!U$19+$BO79*Assembly!U$20+$BP79*Assembly!U$21+$BQ79*Assembly!U$22+$BR79*Assembly!U$23+$BS79*Assembly!U$24</f>
        <v>0</v>
      </c>
      <c r="CN79" s="457" t="str">
        <f>$AY79*Assembly!V$4+$AZ79*Assembly!V$5+$BA79*Assembly!V$6+$BB79*Assembly!V$7+$BC79*Assembly!V$8+$BD79*Assembly!V$9+$BE79*Assembly!V$10+$BF79*Assembly!V$11+$BG79*Assembly!V$12+$BH79*Assembly!V$13+$BI79*Assembly!V$14+$BJ79*Assembly!V$15+$BK79*Assembly!V$16+$BL79*Assembly!V$17+$BM79*Assembly!V$18+$BN79*Assembly!V$19+$BO79*Assembly!V$20+$BP79*Assembly!V$21+$BQ79*Assembly!V$22+$BR79*Assembly!V$23+$BS79*Assembly!V$24</f>
        <v>0</v>
      </c>
      <c r="CO79" s="457" t="str">
        <f>CE79*Refining!$F$3</f>
        <v>80</v>
      </c>
      <c r="CP79" s="457" t="str">
        <f>CF79*Refining!$F$4</f>
        <v>0</v>
      </c>
      <c r="CQ79" s="457" t="str">
        <f>CG79*Refining!$F$5</f>
        <v>0</v>
      </c>
      <c r="CR79" s="457" t="str">
        <f>CH79*Refining!$F$6</f>
        <v>0</v>
      </c>
      <c r="CS79" s="457" t="str">
        <f>CI79*Refining!$F$7</f>
        <v>28</v>
      </c>
      <c r="CT79" s="457" t="str">
        <f>CJ79*Refining!$F$8</f>
        <v>0</v>
      </c>
      <c r="CU79" s="457" t="str">
        <f>CK79*Refining!$F$9</f>
        <v>0</v>
      </c>
      <c r="CV79" s="457" t="str">
        <f>CL79*Refining!$F$10</f>
        <v>0</v>
      </c>
      <c r="CW79" s="457" t="str">
        <f>CM79*Refining!$F$11</f>
        <v>0</v>
      </c>
      <c r="CX79" s="457" t="str">
        <f>CN79*Refining!$F$12</f>
        <v>0</v>
      </c>
      <c r="CY79" s="441" t="str">
        <f t="shared" ref="CY79:DR79" si="318">IF(CE79 = 0, "", CE79)</f>
        <v>45</v>
      </c>
      <c r="CZ79" s="442" t="str">
        <f t="shared" si="318"/>
        <v/>
      </c>
      <c r="DA79" s="442" t="str">
        <f t="shared" si="318"/>
        <v/>
      </c>
      <c r="DB79" s="443" t="str">
        <f t="shared" si="318"/>
        <v/>
      </c>
      <c r="DC79" s="444" t="str">
        <f t="shared" si="318"/>
        <v>15.8</v>
      </c>
      <c r="DD79" s="442" t="str">
        <f t="shared" si="318"/>
        <v/>
      </c>
      <c r="DE79" s="444" t="str">
        <f t="shared" si="318"/>
        <v/>
      </c>
      <c r="DF79" s="444" t="str">
        <f t="shared" si="318"/>
        <v/>
      </c>
      <c r="DG79" s="442" t="str">
        <f t="shared" si="318"/>
        <v/>
      </c>
      <c r="DH79" s="445" t="str">
        <f t="shared" si="318"/>
        <v/>
      </c>
      <c r="DI79" s="441" t="str">
        <f t="shared" si="318"/>
        <v>80</v>
      </c>
      <c r="DJ79" s="442" t="str">
        <f t="shared" si="318"/>
        <v/>
      </c>
      <c r="DK79" s="442" t="str">
        <f t="shared" si="318"/>
        <v/>
      </c>
      <c r="DL79" s="442" t="str">
        <f t="shared" si="318"/>
        <v/>
      </c>
      <c r="DM79" s="446" t="str">
        <f t="shared" si="318"/>
        <v>28.2</v>
      </c>
      <c r="DN79" s="442" t="str">
        <f t="shared" si="318"/>
        <v/>
      </c>
      <c r="DO79" s="442" t="str">
        <f t="shared" si="318"/>
        <v/>
      </c>
      <c r="DP79" s="442" t="str">
        <f t="shared" si="318"/>
        <v/>
      </c>
      <c r="DQ79" s="442" t="str">
        <f t="shared" si="318"/>
        <v/>
      </c>
      <c r="DR79" s="445" t="str">
        <f t="shared" si="318"/>
        <v/>
      </c>
      <c r="DS79" s="447" t="str">
        <f t="shared" si="15"/>
        <v>61</v>
      </c>
      <c r="DT79" s="448" t="str">
        <f t="shared" si="16"/>
        <v>109</v>
      </c>
      <c r="DU79" s="434" t="str">
        <f>CY79*'Ores &amp; Ingots'!$C$3+CZ79*'Ores &amp; Ingots'!$C$4+DA79*'Ores &amp; Ingots'!$C$5+DB79*'Ores &amp; Ingots'!$C$6+DC79*'Ores &amp; Ingots'!$C$7+DD79*'Ores &amp; Ingots'!$C$8+DE79*'Ores &amp; Ingots'!$C$9+DF79*'Ores &amp; Ingots'!$C$10+DG79*'Ores &amp; Ingots'!$C$11+DH79*'Ores &amp; Ingots'!$C$12</f>
        <v>12</v>
      </c>
      <c r="DV79" s="434" t="str">
        <f>DI79*'Ores &amp; Ingots'!$B$3+DJ79*'Ores &amp; Ingots'!$B$4+DK79*'Ores &amp; Ingots'!$B$5+DL79*'Ores &amp; Ingots'!$B$6+DM79*'Ores &amp; Ingots'!$B$7+DN79*'Ores &amp; Ingots'!$B$8+DO79*'Ores &amp; Ingots'!$B$9+DP79*'Ores &amp; Ingots'!$B$10+DQ79*'Ores &amp; Ingots'!$B$11+DR79*'Ores &amp; Ingots'!$B$12</f>
        <v>40</v>
      </c>
      <c r="DW79" s="448" t="str">
        <f>CY79*Refining!$G$3+CZ79*Refining!$G$4+DA79*Refining!$G$5+DB79*Refining!$G$6+DC79*Refining!$G$7+DD79*Refining!$G$8+DE79*Refining!$G$9+DF79*Refining!$G$10+DG79*Refining!$G$11+DH79*Refining!$G$12</f>
        <v>16</v>
      </c>
      <c r="DX79" s="448" t="str">
        <f t="shared" si="17"/>
        <v>2,506</v>
      </c>
      <c r="DY79" s="449" t="str">
        <f t="shared" si="18"/>
        <v>0.0025</v>
      </c>
      <c r="DZ79" s="447" t="str">
        <f t="shared" si="19"/>
        <v>42</v>
      </c>
      <c r="EA79" s="446" t="str">
        <f t="shared" ref="EA79:EB79" si="319">DZ79/60</f>
        <v>0.7</v>
      </c>
      <c r="EB79" s="446" t="str">
        <f t="shared" si="319"/>
        <v>0.0</v>
      </c>
      <c r="EC79" s="450" t="str">
        <f t="shared" si="21"/>
        <v>0.00</v>
      </c>
      <c r="ED79" s="447" t="str">
        <f t="shared" si="22"/>
        <v>6,084</v>
      </c>
      <c r="EE79" s="446" t="str">
        <f t="shared" ref="EE79:EF79" si="320">ED79/1000</f>
        <v>6.1</v>
      </c>
      <c r="EF79" s="451" t="str">
        <f t="shared" si="320"/>
        <v>0.01</v>
      </c>
      <c r="EG79" s="452" t="str">
        <f t="shared" si="24"/>
        <v>0.0061</v>
      </c>
      <c r="EH79" s="225" t="s">
        <v>12</v>
      </c>
    </row>
    <row r="80">
      <c r="A80" s="33"/>
      <c r="B80" s="226" t="s">
        <v>971</v>
      </c>
      <c r="C80" s="227" t="s">
        <v>886</v>
      </c>
      <c r="D80" s="227">
        <v>1.0</v>
      </c>
      <c r="E80" s="227">
        <v>1.0</v>
      </c>
      <c r="F80" s="227">
        <v>1.0</v>
      </c>
      <c r="G80" s="420" t="str">
        <f t="shared" si="5"/>
        <v>15.625</v>
      </c>
      <c r="H80" s="421">
        <v>3.0</v>
      </c>
      <c r="I80" s="421">
        <v>3.0</v>
      </c>
      <c r="J80" s="421" t="str">
        <f>H80/Main!$D$9</f>
        <v>3</v>
      </c>
      <c r="K80" s="421" t="str">
        <f>I80/Main!$D$10</f>
        <v>3</v>
      </c>
      <c r="L80" s="422" t="str">
        <f t="shared" si="6"/>
        <v>1.0</v>
      </c>
      <c r="M80" s="422">
        <v>1.0</v>
      </c>
      <c r="N80" s="424">
        <v>100.0</v>
      </c>
      <c r="O80" s="424">
        <v>100.0</v>
      </c>
      <c r="P80" s="423"/>
      <c r="Q80" s="424"/>
      <c r="R80" s="423"/>
      <c r="S80" s="425"/>
      <c r="T80" s="425"/>
      <c r="U80" s="423"/>
      <c r="V80" s="423"/>
      <c r="W80" s="425"/>
      <c r="X80" s="425"/>
      <c r="Y80" s="423"/>
      <c r="Z80" s="423"/>
      <c r="AA80" s="423"/>
      <c r="AB80" s="423"/>
      <c r="AC80" s="523" t="s">
        <v>913</v>
      </c>
      <c r="AD80" s="434">
        <v>0.0</v>
      </c>
      <c r="AE80" s="434">
        <v>0.0</v>
      </c>
      <c r="AF80" s="434">
        <v>0.0</v>
      </c>
      <c r="AG80" s="434">
        <v>0.0</v>
      </c>
      <c r="AH80" s="434">
        <v>6.0</v>
      </c>
      <c r="AI80" s="434">
        <v>0.0</v>
      </c>
      <c r="AJ80" s="434">
        <v>0.0</v>
      </c>
      <c r="AK80" s="498">
        <v>6.0</v>
      </c>
      <c r="AL80" s="434">
        <v>10.0</v>
      </c>
      <c r="AM80" s="434">
        <v>0.0</v>
      </c>
      <c r="AN80" s="434">
        <v>0.0</v>
      </c>
      <c r="AO80" s="434">
        <v>0.0</v>
      </c>
      <c r="AP80" s="434">
        <v>6.0</v>
      </c>
      <c r="AQ80" s="434">
        <v>0.0</v>
      </c>
      <c r="AR80" s="434">
        <v>0.0</v>
      </c>
      <c r="AS80" s="434">
        <v>0.0</v>
      </c>
      <c r="AT80" s="434">
        <v>0.0</v>
      </c>
      <c r="AU80" s="434">
        <v>0.0</v>
      </c>
      <c r="AV80" s="434">
        <v>0.0</v>
      </c>
      <c r="AW80" s="434">
        <v>0.0</v>
      </c>
      <c r="AX80" s="434">
        <v>0.0</v>
      </c>
      <c r="AY80" s="429" t="str">
        <f t="shared" ref="AY80:BS80" si="321">IF(AD80 = 0, "", AD80)</f>
        <v/>
      </c>
      <c r="AZ80" s="430" t="str">
        <f t="shared" si="321"/>
        <v/>
      </c>
      <c r="BA80" s="430" t="str">
        <f t="shared" si="321"/>
        <v/>
      </c>
      <c r="BB80" s="430" t="str">
        <f t="shared" si="321"/>
        <v/>
      </c>
      <c r="BC80" s="430" t="str">
        <f t="shared" si="321"/>
        <v>6</v>
      </c>
      <c r="BD80" s="430" t="str">
        <f t="shared" si="321"/>
        <v/>
      </c>
      <c r="BE80" s="430" t="str">
        <f t="shared" si="321"/>
        <v/>
      </c>
      <c r="BF80" s="431" t="str">
        <f t="shared" si="321"/>
        <v>6</v>
      </c>
      <c r="BG80" s="430" t="str">
        <f t="shared" si="321"/>
        <v>10</v>
      </c>
      <c r="BH80" s="430" t="str">
        <f t="shared" si="321"/>
        <v/>
      </c>
      <c r="BI80" s="430" t="str">
        <f t="shared" si="321"/>
        <v/>
      </c>
      <c r="BJ80" s="430" t="str">
        <f t="shared" si="321"/>
        <v/>
      </c>
      <c r="BK80" s="430" t="str">
        <f t="shared" si="321"/>
        <v>6</v>
      </c>
      <c r="BL80" s="430" t="str">
        <f t="shared" si="321"/>
        <v/>
      </c>
      <c r="BM80" s="430" t="str">
        <f t="shared" si="321"/>
        <v/>
      </c>
      <c r="BN80" s="430" t="str">
        <f t="shared" si="321"/>
        <v/>
      </c>
      <c r="BO80" s="430" t="str">
        <f t="shared" si="321"/>
        <v/>
      </c>
      <c r="BP80" s="430" t="str">
        <f t="shared" si="321"/>
        <v/>
      </c>
      <c r="BQ80" s="430" t="str">
        <f t="shared" si="321"/>
        <v/>
      </c>
      <c r="BR80" s="430" t="str">
        <f t="shared" si="321"/>
        <v/>
      </c>
      <c r="BS80" s="432" t="str">
        <f t="shared" si="321"/>
        <v/>
      </c>
      <c r="BT80" s="433" t="str">
        <f>$AY80*Assembly!Y$4+$AZ80*Assembly!Y$5+$BA80*Assembly!Y$6+$BB80*Assembly!Y$7+$BC80*Assembly!Y$8+$BD80*Assembly!Y$9+$BE80*Assembly!Y$10+$BF80*Assembly!Y$11+$BG80*Assembly!Y$12+$BH80*Assembly!Y$13+$BI80*Assembly!Y$14+$BJ80*Assembly!Y$15+$BK80*Assembly!Y$16+$BL80*Assembly!Y$17+$BM80*Assembly!Y$18+$BN80*Assembly!Y$19+$BO80*Assembly!Y$20+$BP80*Assembly!Y$21+$BQ80*Assembly!Y$22+$BR80*Assembly!Y$23+$BS80*Assembly!Y$24</f>
        <v>219</v>
      </c>
      <c r="BU80" s="434" t="str">
        <f t="shared" si="8"/>
        <v>14</v>
      </c>
      <c r="BV80" s="434" t="str">
        <f>$AY80*Assembly!AC$4+$AZ80*Assembly!AC$5+$BA80*Assembly!AC$6+$BB80*Assembly!AC$7+$BC80*Assembly!AC$8+$BD80*Assembly!AC$9+$BE80*Assembly!AC$10+$BF80*Assembly!AC$11+$BG80*Assembly!AC$12+$BH80*Assembly!AC$13+$BI80*Assembly!AC$14+$BJ80*Assembly!AC$15+$BK80*Assembly!AC$16+$BL80*Assembly!AC$17+$BM80*Assembly!AC$18+$BN80*Assembly!AC$19+$BO80*Assembly!AC$20+$BP80*Assembly!AC$21+$BQ80*Assembly!AC$22+$BR80*Assembly!AC$23+$BS80*Assembly!AC$24</f>
        <v>596</v>
      </c>
      <c r="BW80" s="435" t="str">
        <f t="shared" si="9"/>
        <v>2.72</v>
      </c>
      <c r="BX80" s="436" t="str">
        <f t="shared" si="10"/>
        <v>38</v>
      </c>
      <c r="BY80" s="437" t="str">
        <f t="shared" si="11"/>
        <v>42.5</v>
      </c>
      <c r="BZ80" s="438"/>
      <c r="CA80" s="434" t="str">
        <f>$AY80*Assembly!X$4+$AZ80*Assembly!X$5+$BA80*Assembly!X$6+$BB80*Assembly!X$7+$BC80*Assembly!X$8+$BD80*Assembly!X$9+$BE80*Assembly!X$10+$BF80*Assembly!X$11+$BG80*Assembly!X$12+$BH80*Assembly!X$13+$BI80*Assembly!X$14+$BJ80*Assembly!X$15+$BK80*Assembly!X$16+$BL80*Assembly!X$17+$BM80*Assembly!X$18+$BN80*Assembly!X$19+$BO80*Assembly!X$20+$BP80*Assembly!X$21+$BQ80*Assembly!X$22+$BR80*Assembly!X$23+$BS80*Assembly!X$24</f>
        <v>46</v>
      </c>
      <c r="CB80" s="434" t="str">
        <f t="shared" si="12"/>
        <v>7,156</v>
      </c>
      <c r="CC80" s="439" t="str">
        <f t="shared" si="13"/>
        <v>0.0072</v>
      </c>
      <c r="CD80" s="440" t="str">
        <f>$AY80*Assembly!AB$4+$AZ80*Assembly!AB$5+$BA80*Assembly!AB$6+$BB80*Assembly!AB$7+$BC80*Assembly!AB$8+$BD80*Assembly!AB$9+$BE80*Assembly!AB$10+$BF80*Assembly!AB$11+$BG80*Assembly!AB$12+$BH80*Assembly!AB$13+$BI80*Assembly!AB$14+$BJ80*Assembly!AB$15+$BK80*Assembly!AB$16+$BL80*Assembly!AB$17+$BM80*Assembly!AB$18+$BN80*Assembly!AB$19+$BO80*Assembly!AB$20+$BP80*Assembly!AB$21+$BQ80*Assembly!AB$22+$BR80*Assembly!AB$23+$BS80*Assembly!AB$24</f>
        <v>126</v>
      </c>
      <c r="CE80" s="424" t="str">
        <f>$AY80*Assembly!M$4+$AZ80*Assembly!M$5+$BA80*Assembly!M$6+$BB80*Assembly!M$7+$BC80*Assembly!M$8+$BD80*Assembly!M$9+$BE80*Assembly!M$10+$BF80*Assembly!M$11+$BG80*Assembly!M$12+$BH80*Assembly!M$13+$BI80*Assembly!M$14+$BJ80*Assembly!M$15+$BK80*Assembly!M$16+$BL80*Assembly!M$17+$BM80*Assembly!M$18+$BN80*Assembly!M$19+$BO80*Assembly!M$20+$BP80*Assembly!M$21+$BQ80*Assembly!M$22+$BR80*Assembly!M$23+$BS80*Assembly!M$24</f>
        <v>73</v>
      </c>
      <c r="CF80" s="424" t="str">
        <f>$AY80*Assembly!N$4+$AZ80*Assembly!N$5+$BA80*Assembly!N$6+$BB80*Assembly!N$7+$BC80*Assembly!N$8+$BD80*Assembly!N$9+$BE80*Assembly!N$10+$BF80*Assembly!N$11+$BG80*Assembly!N$12+$BH80*Assembly!N$13+$BI80*Assembly!N$14+$BJ80*Assembly!N$15+$BK80*Assembly!N$16+$BL80*Assembly!N$17+$BM80*Assembly!N$18+$BN80*Assembly!N$19+$BO80*Assembly!N$20+$BP80*Assembly!N$21+$BQ80*Assembly!N$22+$BR80*Assembly!N$23+$BS80*Assembly!N$24</f>
        <v>0</v>
      </c>
      <c r="CG80" s="424" t="str">
        <f>$AY80*Assembly!O$4+$AZ80*Assembly!O$5+$BA80*Assembly!O$6+$BB80*Assembly!O$7+$BC80*Assembly!O$8+$BD80*Assembly!O$9+$BE80*Assembly!O$10+$BF80*Assembly!O$11+$BG80*Assembly!O$12+$BH80*Assembly!O$13+$BI80*Assembly!O$14+$BJ80*Assembly!O$15+$BK80*Assembly!O$16+$BL80*Assembly!O$17+$BM80*Assembly!O$18+$BN80*Assembly!O$19+$BO80*Assembly!O$20+$BP80*Assembly!O$21+$BQ80*Assembly!O$22+$BR80*Assembly!O$23+$BS80*Assembly!O$24</f>
        <v>0</v>
      </c>
      <c r="CH80" s="421" t="str">
        <f>$AY80*Assembly!P$4+$AZ80*Assembly!P$5+$BA80*Assembly!P$6+$BB80*Assembly!P$7+$BC80*Assembly!P$8+$BD80*Assembly!P$9+$BE80*Assembly!P$10+$BF80*Assembly!P$11+$BG80*Assembly!P$12+$BH80*Assembly!P$13+$BI80*Assembly!P$14+$BJ80*Assembly!P$15+$BK80*Assembly!P$16+$BL80*Assembly!P$17+$BM80*Assembly!P$18+$BN80*Assembly!P$19+$BO80*Assembly!P$20+$BP80*Assembly!P$21+$BQ80*Assembly!P$22+$BR80*Assembly!P$23+$BS80*Assembly!P$24</f>
        <v>0</v>
      </c>
      <c r="CI80" s="421" t="str">
        <f>$AY80*Assembly!Q$4+$AZ80*Assembly!Q$5+$BA80*Assembly!Q$6+$BB80*Assembly!Q$7+$BC80*Assembly!Q$8+$BD80*Assembly!Q$9+$BE80*Assembly!Q$10+$BF80*Assembly!Q$11+$BG80*Assembly!Q$12+$BH80*Assembly!Q$13+$BI80*Assembly!Q$14+$BJ80*Assembly!Q$15+$BK80*Assembly!Q$16+$BL80*Assembly!Q$17+$BM80*Assembly!Q$18+$BN80*Assembly!Q$19+$BO80*Assembly!Q$20+$BP80*Assembly!Q$21+$BQ80*Assembly!Q$22+$BR80*Assembly!Q$23+$BS80*Assembly!Q$24</f>
        <v>141.2</v>
      </c>
      <c r="CJ80" s="424" t="str">
        <f>$AY80*Assembly!R$4+$AZ80*Assembly!R$5+$BA80*Assembly!R$6+$BB80*Assembly!R$7+$BC80*Assembly!R$8+$BD80*Assembly!R$9+$BE80*Assembly!R$10+$BF80*Assembly!R$11+$BG80*Assembly!R$12+$BH80*Assembly!R$13+$BI80*Assembly!R$14+$BJ80*Assembly!R$15+$BK80*Assembly!R$16+$BL80*Assembly!R$17+$BM80*Assembly!R$18+$BN80*Assembly!R$19+$BO80*Assembly!R$20+$BP80*Assembly!R$21+$BQ80*Assembly!R$22+$BR80*Assembly!R$23+$BS80*Assembly!R$24</f>
        <v>0</v>
      </c>
      <c r="CK80" s="421" t="str">
        <f>$AY80*Assembly!S$4+$AZ80*Assembly!S$5+$BA80*Assembly!S$6+$BB80*Assembly!S$7+$BC80*Assembly!S$8+$BD80*Assembly!S$9+$BE80*Assembly!S$10+$BF80*Assembly!S$11+$BG80*Assembly!S$12+$BH80*Assembly!S$13+$BI80*Assembly!S$14+$BJ80*Assembly!S$15+$BK80*Assembly!S$16+$BL80*Assembly!S$17+$BM80*Assembly!S$18+$BN80*Assembly!S$19+$BO80*Assembly!S$20+$BP80*Assembly!S$21+$BQ80*Assembly!S$22+$BR80*Assembly!S$23+$BS80*Assembly!S$24</f>
        <v>0</v>
      </c>
      <c r="CL80" s="421" t="str">
        <f>$AY80*Assembly!T$4+$AZ80*Assembly!T$5+$BA80*Assembly!T$6+$BB80*Assembly!T$7+$BC80*Assembly!T$8+$BD80*Assembly!T$9+$BE80*Assembly!T$10+$BF80*Assembly!T$11+$BG80*Assembly!T$12+$BH80*Assembly!T$13+$BI80*Assembly!T$14+$BJ80*Assembly!T$15+$BK80*Assembly!T$16+$BL80*Assembly!T$17+$BM80*Assembly!T$18+$BN80*Assembly!T$19+$BO80*Assembly!T$20+$BP80*Assembly!T$21+$BQ80*Assembly!T$22+$BR80*Assembly!T$23+$BS80*Assembly!T$24</f>
        <v>0</v>
      </c>
      <c r="CM80" s="421" t="str">
        <f>$AY80*Assembly!U$4+$AZ80*Assembly!U$5+$BA80*Assembly!U$6+$BB80*Assembly!U$7+$BC80*Assembly!U$8+$BD80*Assembly!U$9+$BE80*Assembly!U$10+$BF80*Assembly!U$11+$BG80*Assembly!U$12+$BH80*Assembly!U$13+$BI80*Assembly!U$14+$BJ80*Assembly!U$15+$BK80*Assembly!U$16+$BL80*Assembly!U$17+$BM80*Assembly!U$18+$BN80*Assembly!U$19+$BO80*Assembly!U$20+$BP80*Assembly!U$21+$BQ80*Assembly!U$22+$BR80*Assembly!U$23+$BS80*Assembly!U$24</f>
        <v>0</v>
      </c>
      <c r="CN80" s="424" t="str">
        <f>$AY80*Assembly!V$4+$AZ80*Assembly!V$5+$BA80*Assembly!V$6+$BB80*Assembly!V$7+$BC80*Assembly!V$8+$BD80*Assembly!V$9+$BE80*Assembly!V$10+$BF80*Assembly!V$11+$BG80*Assembly!V$12+$BH80*Assembly!V$13+$BI80*Assembly!V$14+$BJ80*Assembly!V$15+$BK80*Assembly!V$16+$BL80*Assembly!V$17+$BM80*Assembly!V$18+$BN80*Assembly!V$19+$BO80*Assembly!V$20+$BP80*Assembly!V$21+$BQ80*Assembly!V$22+$BR80*Assembly!V$23+$BS80*Assembly!V$24</f>
        <v>0</v>
      </c>
      <c r="CO80" s="424" t="str">
        <f>CE80*Refining!$F$3</f>
        <v>130</v>
      </c>
      <c r="CP80" s="424" t="str">
        <f>CF80*Refining!$F$4</f>
        <v>0</v>
      </c>
      <c r="CQ80" s="424" t="str">
        <f>CG80*Refining!$F$5</f>
        <v>0</v>
      </c>
      <c r="CR80" s="424" t="str">
        <f>CH80*Refining!$F$6</f>
        <v>0</v>
      </c>
      <c r="CS80" s="424" t="str">
        <f>CI80*Refining!$F$7</f>
        <v>252</v>
      </c>
      <c r="CT80" s="424" t="str">
        <f>CJ80*Refining!$F$8</f>
        <v>0</v>
      </c>
      <c r="CU80" s="424" t="str">
        <f>CK80*Refining!$F$9</f>
        <v>0</v>
      </c>
      <c r="CV80" s="424" t="str">
        <f>CL80*Refining!$F$10</f>
        <v>0</v>
      </c>
      <c r="CW80" s="424" t="str">
        <f>CM80*Refining!$F$11</f>
        <v>0</v>
      </c>
      <c r="CX80" s="424" t="str">
        <f>CN80*Refining!$F$12</f>
        <v>0</v>
      </c>
      <c r="CY80" s="441" t="str">
        <f t="shared" ref="CY80:DR80" si="322">IF(CE80 = 0, "", CE80)</f>
        <v>73</v>
      </c>
      <c r="CZ80" s="442" t="str">
        <f t="shared" si="322"/>
        <v/>
      </c>
      <c r="DA80" s="442" t="str">
        <f t="shared" si="322"/>
        <v/>
      </c>
      <c r="DB80" s="443" t="str">
        <f t="shared" si="322"/>
        <v/>
      </c>
      <c r="DC80" s="444" t="str">
        <f t="shared" si="322"/>
        <v>141.2</v>
      </c>
      <c r="DD80" s="442" t="str">
        <f t="shared" si="322"/>
        <v/>
      </c>
      <c r="DE80" s="444" t="str">
        <f t="shared" si="322"/>
        <v/>
      </c>
      <c r="DF80" s="444" t="str">
        <f t="shared" si="322"/>
        <v/>
      </c>
      <c r="DG80" s="442" t="str">
        <f t="shared" si="322"/>
        <v/>
      </c>
      <c r="DH80" s="445" t="str">
        <f t="shared" si="322"/>
        <v/>
      </c>
      <c r="DI80" s="441" t="str">
        <f t="shared" si="322"/>
        <v>130</v>
      </c>
      <c r="DJ80" s="442" t="str">
        <f t="shared" si="322"/>
        <v/>
      </c>
      <c r="DK80" s="442" t="str">
        <f t="shared" si="322"/>
        <v/>
      </c>
      <c r="DL80" s="442" t="str">
        <f t="shared" si="322"/>
        <v/>
      </c>
      <c r="DM80" s="446" t="str">
        <f t="shared" si="322"/>
        <v>252.1</v>
      </c>
      <c r="DN80" s="442" t="str">
        <f t="shared" si="322"/>
        <v/>
      </c>
      <c r="DO80" s="442" t="str">
        <f t="shared" si="322"/>
        <v/>
      </c>
      <c r="DP80" s="442" t="str">
        <f t="shared" si="322"/>
        <v/>
      </c>
      <c r="DQ80" s="442" t="str">
        <f t="shared" si="322"/>
        <v/>
      </c>
      <c r="DR80" s="445" t="str">
        <f t="shared" si="322"/>
        <v/>
      </c>
      <c r="DS80" s="447" t="str">
        <f t="shared" si="15"/>
        <v>214</v>
      </c>
      <c r="DT80" s="448" t="str">
        <f t="shared" si="16"/>
        <v>383</v>
      </c>
      <c r="DU80" s="434" t="str">
        <f>CY80*'Ores &amp; Ingots'!$C$3+CZ80*'Ores &amp; Ingots'!$C$4+DA80*'Ores &amp; Ingots'!$C$5+DB80*'Ores &amp; Ingots'!$C$6+DC80*'Ores &amp; Ingots'!$C$7+DD80*'Ores &amp; Ingots'!$C$8+DE80*'Ores &amp; Ingots'!$C$9+DF80*'Ores &amp; Ingots'!$C$10+DG80*'Ores &amp; Ingots'!$C$11+DH80*'Ores &amp; Ingots'!$C$12</f>
        <v>70</v>
      </c>
      <c r="DV80" s="434" t="str">
        <f>DI80*'Ores &amp; Ingots'!$B$3+DJ80*'Ores &amp; Ingots'!$B$4+DK80*'Ores &amp; Ingots'!$B$5+DL80*'Ores &amp; Ingots'!$B$6+DM80*'Ores &amp; Ingots'!$B$7+DN80*'Ores &amp; Ingots'!$B$8+DO80*'Ores &amp; Ingots'!$B$9+DP80*'Ores &amp; Ingots'!$B$10+DQ80*'Ores &amp; Ingots'!$B$11+DR80*'Ores &amp; Ingots'!$B$12</f>
        <v>142</v>
      </c>
      <c r="DW80" s="448" t="str">
        <f>CY80*Refining!$G$3+CZ80*Refining!$G$4+DA80*Refining!$G$5+DB80*Refining!$G$6+DC80*Refining!$G$7+DD80*Refining!$G$8+DE80*Refining!$G$9+DF80*Refining!$G$10+DG80*Refining!$G$11+DH80*Refining!$G$12</f>
        <v>121</v>
      </c>
      <c r="DX80" s="448" t="str">
        <f t="shared" si="17"/>
        <v>18,882</v>
      </c>
      <c r="DY80" s="449" t="str">
        <f t="shared" si="18"/>
        <v>0.0189</v>
      </c>
      <c r="DZ80" s="447" t="str">
        <f t="shared" si="19"/>
        <v>170</v>
      </c>
      <c r="EA80" s="446" t="str">
        <f t="shared" ref="EA80:EB80" si="323">DZ80/60</f>
        <v>2.8</v>
      </c>
      <c r="EB80" s="446" t="str">
        <f t="shared" si="323"/>
        <v>0.0</v>
      </c>
      <c r="EC80" s="450" t="str">
        <f t="shared" si="21"/>
        <v>0.00</v>
      </c>
      <c r="ED80" s="447" t="str">
        <f t="shared" si="22"/>
        <v>26,038</v>
      </c>
      <c r="EE80" s="446" t="str">
        <f t="shared" ref="EE80:EF80" si="324">ED80/1000</f>
        <v>26.0</v>
      </c>
      <c r="EF80" s="451" t="str">
        <f t="shared" si="324"/>
        <v>0.03</v>
      </c>
      <c r="EG80" s="452" t="str">
        <f t="shared" si="24"/>
        <v>0.0260</v>
      </c>
      <c r="EH80" s="225">
        <v>160.0</v>
      </c>
    </row>
    <row r="81">
      <c r="A81" s="33"/>
      <c r="B81" s="226" t="s">
        <v>971</v>
      </c>
      <c r="C81" s="227" t="s">
        <v>885</v>
      </c>
      <c r="D81" s="227">
        <v>3.0</v>
      </c>
      <c r="E81" s="227">
        <v>3.0</v>
      </c>
      <c r="F81" s="227">
        <v>1.0</v>
      </c>
      <c r="G81" s="453" t="str">
        <f t="shared" si="5"/>
        <v>1.125</v>
      </c>
      <c r="H81" s="454">
        <v>3.0</v>
      </c>
      <c r="I81" s="454">
        <v>3.0</v>
      </c>
      <c r="J81" s="454" t="str">
        <f>H81/Main!$D$9</f>
        <v>3</v>
      </c>
      <c r="K81" s="454" t="str">
        <f>I81/Main!$D$10</f>
        <v>3</v>
      </c>
      <c r="L81" s="455" t="str">
        <f t="shared" si="6"/>
        <v>1.0</v>
      </c>
      <c r="M81" s="455">
        <v>1.0</v>
      </c>
      <c r="N81" s="457">
        <v>100.0</v>
      </c>
      <c r="O81" s="457">
        <v>100.0</v>
      </c>
      <c r="P81" s="456"/>
      <c r="Q81" s="457"/>
      <c r="R81" s="456"/>
      <c r="S81" s="458"/>
      <c r="T81" s="458"/>
      <c r="U81" s="456"/>
      <c r="V81" s="456"/>
      <c r="W81" s="458"/>
      <c r="X81" s="458"/>
      <c r="Y81" s="456"/>
      <c r="Z81" s="456"/>
      <c r="AA81" s="456"/>
      <c r="AB81" s="456"/>
      <c r="AC81" s="524"/>
      <c r="AD81" s="434">
        <v>0.0</v>
      </c>
      <c r="AE81" s="434">
        <v>0.0</v>
      </c>
      <c r="AF81" s="434">
        <v>0.0</v>
      </c>
      <c r="AG81" s="434">
        <v>0.0</v>
      </c>
      <c r="AH81" s="434">
        <v>4.0</v>
      </c>
      <c r="AI81" s="434">
        <v>0.0</v>
      </c>
      <c r="AJ81" s="434">
        <v>0.0</v>
      </c>
      <c r="AK81" s="498">
        <v>4.0</v>
      </c>
      <c r="AL81" s="434">
        <v>3.0</v>
      </c>
      <c r="AM81" s="434">
        <v>0.0</v>
      </c>
      <c r="AN81" s="434">
        <v>0.0</v>
      </c>
      <c r="AO81" s="434">
        <v>0.0</v>
      </c>
      <c r="AP81" s="434">
        <v>0.0</v>
      </c>
      <c r="AQ81" s="434">
        <v>0.0</v>
      </c>
      <c r="AR81" s="434">
        <v>0.0</v>
      </c>
      <c r="AS81" s="434">
        <v>0.0</v>
      </c>
      <c r="AT81" s="434">
        <v>0.0</v>
      </c>
      <c r="AU81" s="434">
        <v>0.0</v>
      </c>
      <c r="AV81" s="434">
        <v>0.0</v>
      </c>
      <c r="AW81" s="434">
        <v>0.0</v>
      </c>
      <c r="AX81" s="434">
        <v>0.0</v>
      </c>
      <c r="AY81" s="429" t="str">
        <f t="shared" ref="AY81:BS81" si="325">IF(AD81 = 0, "", AD81)</f>
        <v/>
      </c>
      <c r="AZ81" s="430" t="str">
        <f t="shared" si="325"/>
        <v/>
      </c>
      <c r="BA81" s="430" t="str">
        <f t="shared" si="325"/>
        <v/>
      </c>
      <c r="BB81" s="430" t="str">
        <f t="shared" si="325"/>
        <v/>
      </c>
      <c r="BC81" s="430" t="str">
        <f t="shared" si="325"/>
        <v>4</v>
      </c>
      <c r="BD81" s="430" t="str">
        <f t="shared" si="325"/>
        <v/>
      </c>
      <c r="BE81" s="430" t="str">
        <f t="shared" si="325"/>
        <v/>
      </c>
      <c r="BF81" s="431" t="str">
        <f t="shared" si="325"/>
        <v>4</v>
      </c>
      <c r="BG81" s="430" t="str">
        <f t="shared" si="325"/>
        <v>3</v>
      </c>
      <c r="BH81" s="430" t="str">
        <f t="shared" si="325"/>
        <v/>
      </c>
      <c r="BI81" s="430" t="str">
        <f t="shared" si="325"/>
        <v/>
      </c>
      <c r="BJ81" s="430" t="str">
        <f t="shared" si="325"/>
        <v/>
      </c>
      <c r="BK81" s="430" t="str">
        <f t="shared" si="325"/>
        <v/>
      </c>
      <c r="BL81" s="430" t="str">
        <f t="shared" si="325"/>
        <v/>
      </c>
      <c r="BM81" s="430" t="str">
        <f t="shared" si="325"/>
        <v/>
      </c>
      <c r="BN81" s="430" t="str">
        <f t="shared" si="325"/>
        <v/>
      </c>
      <c r="BO81" s="430" t="str">
        <f t="shared" si="325"/>
        <v/>
      </c>
      <c r="BP81" s="430" t="str">
        <f t="shared" si="325"/>
        <v/>
      </c>
      <c r="BQ81" s="430" t="str">
        <f t="shared" si="325"/>
        <v/>
      </c>
      <c r="BR81" s="430" t="str">
        <f t="shared" si="325"/>
        <v/>
      </c>
      <c r="BS81" s="432" t="str">
        <f t="shared" si="325"/>
        <v/>
      </c>
      <c r="BT81" s="433" t="str">
        <f>$AY81*Assembly!Y$4+$AZ81*Assembly!Y$5+$BA81*Assembly!Y$6+$BB81*Assembly!Y$7+$BC81*Assembly!Y$8+$BD81*Assembly!Y$9+$BE81*Assembly!Y$10+$BF81*Assembly!Y$11+$BG81*Assembly!Y$12+$BH81*Assembly!Y$13+$BI81*Assembly!Y$14+$BJ81*Assembly!Y$15+$BK81*Assembly!Y$16+$BL81*Assembly!Y$17+$BM81*Assembly!Y$18+$BN81*Assembly!Y$19+$BO81*Assembly!Y$20+$BP81*Assembly!Y$21+$BQ81*Assembly!Y$22+$BR81*Assembly!Y$23+$BS81*Assembly!Y$24</f>
        <v>57</v>
      </c>
      <c r="BU81" s="434" t="str">
        <f t="shared" si="8"/>
        <v>50</v>
      </c>
      <c r="BV81" s="434" t="str">
        <f>$AY81*Assembly!AC$4+$AZ81*Assembly!AC$5+$BA81*Assembly!AC$6+$BB81*Assembly!AC$7+$BC81*Assembly!AC$8+$BD81*Assembly!AC$9+$BE81*Assembly!AC$10+$BF81*Assembly!AC$11+$BG81*Assembly!AC$12+$BH81*Assembly!AC$13+$BI81*Assembly!AC$14+$BJ81*Assembly!AC$15+$BK81*Assembly!AC$16+$BL81*Assembly!AC$17+$BM81*Assembly!AC$18+$BN81*Assembly!AC$19+$BO81*Assembly!AC$20+$BP81*Assembly!AC$21+$BQ81*Assembly!AC$22+$BR81*Assembly!AC$23+$BS81*Assembly!AC$24</f>
        <v>139</v>
      </c>
      <c r="BW81" s="435" t="str">
        <f t="shared" si="9"/>
        <v>2.45</v>
      </c>
      <c r="BX81" s="436" t="str">
        <f t="shared" si="10"/>
        <v>124</v>
      </c>
      <c r="BY81" s="437" t="str">
        <f t="shared" si="11"/>
        <v>2.8</v>
      </c>
      <c r="BZ81" s="438"/>
      <c r="CA81" s="434" t="str">
        <f>$AY81*Assembly!X$4+$AZ81*Assembly!X$5+$BA81*Assembly!X$6+$BB81*Assembly!X$7+$BC81*Assembly!X$8+$BD81*Assembly!X$9+$BE81*Assembly!X$10+$BF81*Assembly!X$11+$BG81*Assembly!X$12+$BH81*Assembly!X$13+$BI81*Assembly!X$14+$BJ81*Assembly!X$15+$BK81*Assembly!X$16+$BL81*Assembly!X$17+$BM81*Assembly!X$18+$BN81*Assembly!X$19+$BO81*Assembly!X$20+$BP81*Assembly!X$21+$BQ81*Assembly!X$22+$BR81*Assembly!X$23+$BS81*Assembly!X$24</f>
        <v>23</v>
      </c>
      <c r="CB81" s="434" t="str">
        <f t="shared" si="12"/>
        <v>3,578</v>
      </c>
      <c r="CC81" s="439" t="str">
        <f t="shared" si="13"/>
        <v>0.0036</v>
      </c>
      <c r="CD81" s="440" t="str">
        <f>$AY81*Assembly!AB$4+$AZ81*Assembly!AB$5+$BA81*Assembly!AB$6+$BB81*Assembly!AB$7+$BC81*Assembly!AB$8+$BD81*Assembly!AB$9+$BE81*Assembly!AB$10+$BF81*Assembly!AB$11+$BG81*Assembly!AB$12+$BH81*Assembly!AB$13+$BI81*Assembly!AB$14+$BJ81*Assembly!AB$15+$BK81*Assembly!AB$16+$BL81*Assembly!AB$17+$BM81*Assembly!AB$18+$BN81*Assembly!AB$19+$BO81*Assembly!AB$20+$BP81*Assembly!AB$21+$BQ81*Assembly!AB$22+$BR81*Assembly!AB$23+$BS81*Assembly!AB$24</f>
        <v>30</v>
      </c>
      <c r="CE81" s="457" t="str">
        <f>$AY81*Assembly!M$4+$AZ81*Assembly!M$5+$BA81*Assembly!M$6+$BB81*Assembly!M$7+$BC81*Assembly!M$8+$BD81*Assembly!M$9+$BE81*Assembly!M$10+$BF81*Assembly!M$11+$BG81*Assembly!M$12+$BH81*Assembly!M$13+$BI81*Assembly!M$14+$BJ81*Assembly!M$15+$BK81*Assembly!M$16+$BL81*Assembly!M$17+$BM81*Assembly!M$18+$BN81*Assembly!M$19+$BO81*Assembly!M$20+$BP81*Assembly!M$21+$BQ81*Assembly!M$22+$BR81*Assembly!M$23+$BS81*Assembly!M$24</f>
        <v>45</v>
      </c>
      <c r="CF81" s="457" t="str">
        <f>$AY81*Assembly!N$4+$AZ81*Assembly!N$5+$BA81*Assembly!N$6+$BB81*Assembly!N$7+$BC81*Assembly!N$8+$BD81*Assembly!N$9+$BE81*Assembly!N$10+$BF81*Assembly!N$11+$BG81*Assembly!N$12+$BH81*Assembly!N$13+$BI81*Assembly!N$14+$BJ81*Assembly!N$15+$BK81*Assembly!N$16+$BL81*Assembly!N$17+$BM81*Assembly!N$18+$BN81*Assembly!N$19+$BO81*Assembly!N$20+$BP81*Assembly!N$21+$BQ81*Assembly!N$22+$BR81*Assembly!N$23+$BS81*Assembly!N$24</f>
        <v>0</v>
      </c>
      <c r="CG81" s="457" t="str">
        <f>$AY81*Assembly!O$4+$AZ81*Assembly!O$5+$BA81*Assembly!O$6+$BB81*Assembly!O$7+$BC81*Assembly!O$8+$BD81*Assembly!O$9+$BE81*Assembly!O$10+$BF81*Assembly!O$11+$BG81*Assembly!O$12+$BH81*Assembly!O$13+$BI81*Assembly!O$14+$BJ81*Assembly!O$15+$BK81*Assembly!O$16+$BL81*Assembly!O$17+$BM81*Assembly!O$18+$BN81*Assembly!O$19+$BO81*Assembly!O$20+$BP81*Assembly!O$21+$BQ81*Assembly!O$22+$BR81*Assembly!O$23+$BS81*Assembly!O$24</f>
        <v>0</v>
      </c>
      <c r="CH81" s="454" t="str">
        <f>$AY81*Assembly!P$4+$AZ81*Assembly!P$5+$BA81*Assembly!P$6+$BB81*Assembly!P$7+$BC81*Assembly!P$8+$BD81*Assembly!P$9+$BE81*Assembly!P$10+$BF81*Assembly!P$11+$BG81*Assembly!P$12+$BH81*Assembly!P$13+$BI81*Assembly!P$14+$BJ81*Assembly!P$15+$BK81*Assembly!P$16+$BL81*Assembly!P$17+$BM81*Assembly!P$18+$BN81*Assembly!P$19+$BO81*Assembly!P$20+$BP81*Assembly!P$21+$BQ81*Assembly!P$22+$BR81*Assembly!P$23+$BS81*Assembly!P$24</f>
        <v>0</v>
      </c>
      <c r="CI81" s="454" t="str">
        <f>$AY81*Assembly!Q$4+$AZ81*Assembly!Q$5+$BA81*Assembly!Q$6+$BB81*Assembly!Q$7+$BC81*Assembly!Q$8+$BD81*Assembly!Q$9+$BE81*Assembly!Q$10+$BF81*Assembly!Q$11+$BG81*Assembly!Q$12+$BH81*Assembly!Q$13+$BI81*Assembly!Q$14+$BJ81*Assembly!Q$15+$BK81*Assembly!Q$16+$BL81*Assembly!Q$17+$BM81*Assembly!Q$18+$BN81*Assembly!Q$19+$BO81*Assembly!Q$20+$BP81*Assembly!Q$21+$BQ81*Assembly!Q$22+$BR81*Assembly!Q$23+$BS81*Assembly!Q$24</f>
        <v>15.8</v>
      </c>
      <c r="CJ81" s="457" t="str">
        <f>$AY81*Assembly!R$4+$AZ81*Assembly!R$5+$BA81*Assembly!R$6+$BB81*Assembly!R$7+$BC81*Assembly!R$8+$BD81*Assembly!R$9+$BE81*Assembly!R$10+$BF81*Assembly!R$11+$BG81*Assembly!R$12+$BH81*Assembly!R$13+$BI81*Assembly!R$14+$BJ81*Assembly!R$15+$BK81*Assembly!R$16+$BL81*Assembly!R$17+$BM81*Assembly!R$18+$BN81*Assembly!R$19+$BO81*Assembly!R$20+$BP81*Assembly!R$21+$BQ81*Assembly!R$22+$BR81*Assembly!R$23+$BS81*Assembly!R$24</f>
        <v>0</v>
      </c>
      <c r="CK81" s="454" t="str">
        <f>$AY81*Assembly!S$4+$AZ81*Assembly!S$5+$BA81*Assembly!S$6+$BB81*Assembly!S$7+$BC81*Assembly!S$8+$BD81*Assembly!S$9+$BE81*Assembly!S$10+$BF81*Assembly!S$11+$BG81*Assembly!S$12+$BH81*Assembly!S$13+$BI81*Assembly!S$14+$BJ81*Assembly!S$15+$BK81*Assembly!S$16+$BL81*Assembly!S$17+$BM81*Assembly!S$18+$BN81*Assembly!S$19+$BO81*Assembly!S$20+$BP81*Assembly!S$21+$BQ81*Assembly!S$22+$BR81*Assembly!S$23+$BS81*Assembly!S$24</f>
        <v>0</v>
      </c>
      <c r="CL81" s="454" t="str">
        <f>$AY81*Assembly!T$4+$AZ81*Assembly!T$5+$BA81*Assembly!T$6+$BB81*Assembly!T$7+$BC81*Assembly!T$8+$BD81*Assembly!T$9+$BE81*Assembly!T$10+$BF81*Assembly!T$11+$BG81*Assembly!T$12+$BH81*Assembly!T$13+$BI81*Assembly!T$14+$BJ81*Assembly!T$15+$BK81*Assembly!T$16+$BL81*Assembly!T$17+$BM81*Assembly!T$18+$BN81*Assembly!T$19+$BO81*Assembly!T$20+$BP81*Assembly!T$21+$BQ81*Assembly!T$22+$BR81*Assembly!T$23+$BS81*Assembly!T$24</f>
        <v>0</v>
      </c>
      <c r="CM81" s="454" t="str">
        <f>$AY81*Assembly!U$4+$AZ81*Assembly!U$5+$BA81*Assembly!U$6+$BB81*Assembly!U$7+$BC81*Assembly!U$8+$BD81*Assembly!U$9+$BE81*Assembly!U$10+$BF81*Assembly!U$11+$BG81*Assembly!U$12+$BH81*Assembly!U$13+$BI81*Assembly!U$14+$BJ81*Assembly!U$15+$BK81*Assembly!U$16+$BL81*Assembly!U$17+$BM81*Assembly!U$18+$BN81*Assembly!U$19+$BO81*Assembly!U$20+$BP81*Assembly!U$21+$BQ81*Assembly!U$22+$BR81*Assembly!U$23+$BS81*Assembly!U$24</f>
        <v>0</v>
      </c>
      <c r="CN81" s="457" t="str">
        <f>$AY81*Assembly!V$4+$AZ81*Assembly!V$5+$BA81*Assembly!V$6+$BB81*Assembly!V$7+$BC81*Assembly!V$8+$BD81*Assembly!V$9+$BE81*Assembly!V$10+$BF81*Assembly!V$11+$BG81*Assembly!V$12+$BH81*Assembly!V$13+$BI81*Assembly!V$14+$BJ81*Assembly!V$15+$BK81*Assembly!V$16+$BL81*Assembly!V$17+$BM81*Assembly!V$18+$BN81*Assembly!V$19+$BO81*Assembly!V$20+$BP81*Assembly!V$21+$BQ81*Assembly!V$22+$BR81*Assembly!V$23+$BS81*Assembly!V$24</f>
        <v>0</v>
      </c>
      <c r="CO81" s="457" t="str">
        <f>CE81*Refining!$F$3</f>
        <v>80</v>
      </c>
      <c r="CP81" s="457" t="str">
        <f>CF81*Refining!$F$4</f>
        <v>0</v>
      </c>
      <c r="CQ81" s="457" t="str">
        <f>CG81*Refining!$F$5</f>
        <v>0</v>
      </c>
      <c r="CR81" s="457" t="str">
        <f>CH81*Refining!$F$6</f>
        <v>0</v>
      </c>
      <c r="CS81" s="457" t="str">
        <f>CI81*Refining!$F$7</f>
        <v>28</v>
      </c>
      <c r="CT81" s="457" t="str">
        <f>CJ81*Refining!$F$8</f>
        <v>0</v>
      </c>
      <c r="CU81" s="457" t="str">
        <f>CK81*Refining!$F$9</f>
        <v>0</v>
      </c>
      <c r="CV81" s="457" t="str">
        <f>CL81*Refining!$F$10</f>
        <v>0</v>
      </c>
      <c r="CW81" s="457" t="str">
        <f>CM81*Refining!$F$11</f>
        <v>0</v>
      </c>
      <c r="CX81" s="457" t="str">
        <f>CN81*Refining!$F$12</f>
        <v>0</v>
      </c>
      <c r="CY81" s="441" t="str">
        <f t="shared" ref="CY81:DR81" si="326">IF(CE81 = 0, "", CE81)</f>
        <v>45</v>
      </c>
      <c r="CZ81" s="442" t="str">
        <f t="shared" si="326"/>
        <v/>
      </c>
      <c r="DA81" s="442" t="str">
        <f t="shared" si="326"/>
        <v/>
      </c>
      <c r="DB81" s="443" t="str">
        <f t="shared" si="326"/>
        <v/>
      </c>
      <c r="DC81" s="444" t="str">
        <f t="shared" si="326"/>
        <v>15.8</v>
      </c>
      <c r="DD81" s="442" t="str">
        <f t="shared" si="326"/>
        <v/>
      </c>
      <c r="DE81" s="444" t="str">
        <f t="shared" si="326"/>
        <v/>
      </c>
      <c r="DF81" s="444" t="str">
        <f t="shared" si="326"/>
        <v/>
      </c>
      <c r="DG81" s="442" t="str">
        <f t="shared" si="326"/>
        <v/>
      </c>
      <c r="DH81" s="445" t="str">
        <f t="shared" si="326"/>
        <v/>
      </c>
      <c r="DI81" s="441" t="str">
        <f t="shared" si="326"/>
        <v>80</v>
      </c>
      <c r="DJ81" s="442" t="str">
        <f t="shared" si="326"/>
        <v/>
      </c>
      <c r="DK81" s="442" t="str">
        <f t="shared" si="326"/>
        <v/>
      </c>
      <c r="DL81" s="442" t="str">
        <f t="shared" si="326"/>
        <v/>
      </c>
      <c r="DM81" s="446" t="str">
        <f t="shared" si="326"/>
        <v>28.2</v>
      </c>
      <c r="DN81" s="442" t="str">
        <f t="shared" si="326"/>
        <v/>
      </c>
      <c r="DO81" s="442" t="str">
        <f t="shared" si="326"/>
        <v/>
      </c>
      <c r="DP81" s="442" t="str">
        <f t="shared" si="326"/>
        <v/>
      </c>
      <c r="DQ81" s="442" t="str">
        <f t="shared" si="326"/>
        <v/>
      </c>
      <c r="DR81" s="445" t="str">
        <f t="shared" si="326"/>
        <v/>
      </c>
      <c r="DS81" s="447" t="str">
        <f t="shared" si="15"/>
        <v>61</v>
      </c>
      <c r="DT81" s="448" t="str">
        <f t="shared" si="16"/>
        <v>109</v>
      </c>
      <c r="DU81" s="434" t="str">
        <f>CY81*'Ores &amp; Ingots'!$C$3+CZ81*'Ores &amp; Ingots'!$C$4+DA81*'Ores &amp; Ingots'!$C$5+DB81*'Ores &amp; Ingots'!$C$6+DC81*'Ores &amp; Ingots'!$C$7+DD81*'Ores &amp; Ingots'!$C$8+DE81*'Ores &amp; Ingots'!$C$9+DF81*'Ores &amp; Ingots'!$C$10+DG81*'Ores &amp; Ingots'!$C$11+DH81*'Ores &amp; Ingots'!$C$12</f>
        <v>12</v>
      </c>
      <c r="DV81" s="434" t="str">
        <f>DI81*'Ores &amp; Ingots'!$B$3+DJ81*'Ores &amp; Ingots'!$B$4+DK81*'Ores &amp; Ingots'!$B$5+DL81*'Ores &amp; Ingots'!$B$6+DM81*'Ores &amp; Ingots'!$B$7+DN81*'Ores &amp; Ingots'!$B$8+DO81*'Ores &amp; Ingots'!$B$9+DP81*'Ores &amp; Ingots'!$B$10+DQ81*'Ores &amp; Ingots'!$B$11+DR81*'Ores &amp; Ingots'!$B$12</f>
        <v>40</v>
      </c>
      <c r="DW81" s="448" t="str">
        <f>CY81*Refining!$G$3+CZ81*Refining!$G$4+DA81*Refining!$G$5+DB81*Refining!$G$6+DC81*Refining!$G$7+DD81*Refining!$G$8+DE81*Refining!$G$9+DF81*Refining!$G$10+DG81*Refining!$G$11+DH81*Refining!$G$12</f>
        <v>16</v>
      </c>
      <c r="DX81" s="448" t="str">
        <f t="shared" si="17"/>
        <v>2,506</v>
      </c>
      <c r="DY81" s="449" t="str">
        <f t="shared" si="18"/>
        <v>0.0025</v>
      </c>
      <c r="DZ81" s="447" t="str">
        <f t="shared" si="19"/>
        <v>42</v>
      </c>
      <c r="EA81" s="446" t="str">
        <f t="shared" ref="EA81:EB81" si="327">DZ81/60</f>
        <v>0.7</v>
      </c>
      <c r="EB81" s="446" t="str">
        <f t="shared" si="327"/>
        <v>0.0</v>
      </c>
      <c r="EC81" s="450" t="str">
        <f t="shared" si="21"/>
        <v>0.00</v>
      </c>
      <c r="ED81" s="447" t="str">
        <f t="shared" si="22"/>
        <v>6,084</v>
      </c>
      <c r="EE81" s="446" t="str">
        <f t="shared" ref="EE81:EF81" si="328">ED81/1000</f>
        <v>6.1</v>
      </c>
      <c r="EF81" s="451" t="str">
        <f t="shared" si="328"/>
        <v>0.01</v>
      </c>
      <c r="EG81" s="452" t="str">
        <f t="shared" si="24"/>
        <v>0.0061</v>
      </c>
      <c r="EH81" s="225" t="s">
        <v>12</v>
      </c>
    </row>
    <row r="82">
      <c r="A82" s="33"/>
      <c r="B82" s="226" t="s">
        <v>972</v>
      </c>
      <c r="C82" s="227" t="s">
        <v>886</v>
      </c>
      <c r="D82" s="227">
        <v>2.0</v>
      </c>
      <c r="E82" s="227">
        <v>1.0</v>
      </c>
      <c r="F82" s="227">
        <v>1.0</v>
      </c>
      <c r="G82" s="420" t="str">
        <f t="shared" si="5"/>
        <v>31.250</v>
      </c>
      <c r="H82" s="421">
        <v>5.0</v>
      </c>
      <c r="I82" s="421">
        <v>5.0</v>
      </c>
      <c r="J82" s="421" t="str">
        <f>H82/Main!$D$9</f>
        <v>5</v>
      </c>
      <c r="K82" s="421" t="str">
        <f>I82/Main!$D$10</f>
        <v>5</v>
      </c>
      <c r="L82" s="422" t="str">
        <f t="shared" si="6"/>
        <v>1.0</v>
      </c>
      <c r="M82" s="422">
        <v>1.0</v>
      </c>
      <c r="N82" s="424">
        <v>200.0</v>
      </c>
      <c r="O82" s="424">
        <v>200.0</v>
      </c>
      <c r="P82" s="423"/>
      <c r="Q82" s="424"/>
      <c r="R82" s="423"/>
      <c r="S82" s="425"/>
      <c r="T82" s="425"/>
      <c r="U82" s="423"/>
      <c r="V82" s="423"/>
      <c r="W82" s="425"/>
      <c r="X82" s="425"/>
      <c r="Y82" s="423"/>
      <c r="Z82" s="423"/>
      <c r="AA82" s="423"/>
      <c r="AB82" s="423"/>
      <c r="AC82" s="523" t="s">
        <v>913</v>
      </c>
      <c r="AD82" s="434">
        <v>0.0</v>
      </c>
      <c r="AE82" s="434">
        <v>0.0</v>
      </c>
      <c r="AF82" s="434">
        <v>0.0</v>
      </c>
      <c r="AG82" s="434">
        <v>0.0</v>
      </c>
      <c r="AH82" s="434">
        <v>12.0</v>
      </c>
      <c r="AI82" s="434">
        <v>0.0</v>
      </c>
      <c r="AJ82" s="434">
        <v>0.0</v>
      </c>
      <c r="AK82" s="498">
        <v>12.0</v>
      </c>
      <c r="AL82" s="434">
        <v>20.0</v>
      </c>
      <c r="AM82" s="434">
        <v>0.0</v>
      </c>
      <c r="AN82" s="434">
        <v>0.0</v>
      </c>
      <c r="AO82" s="434">
        <v>0.0</v>
      </c>
      <c r="AP82" s="434">
        <v>12.0</v>
      </c>
      <c r="AQ82" s="434">
        <v>0.0</v>
      </c>
      <c r="AR82" s="434">
        <v>0.0</v>
      </c>
      <c r="AS82" s="434">
        <v>0.0</v>
      </c>
      <c r="AT82" s="434">
        <v>0.0</v>
      </c>
      <c r="AU82" s="434">
        <v>0.0</v>
      </c>
      <c r="AV82" s="434">
        <v>0.0</v>
      </c>
      <c r="AW82" s="434">
        <v>0.0</v>
      </c>
      <c r="AX82" s="434">
        <v>0.0</v>
      </c>
      <c r="AY82" s="429" t="str">
        <f t="shared" ref="AY82:BS82" si="329">IF(AD82 = 0, "", AD82)</f>
        <v/>
      </c>
      <c r="AZ82" s="430" t="str">
        <f t="shared" si="329"/>
        <v/>
      </c>
      <c r="BA82" s="430" t="str">
        <f t="shared" si="329"/>
        <v/>
      </c>
      <c r="BB82" s="430" t="str">
        <f t="shared" si="329"/>
        <v/>
      </c>
      <c r="BC82" s="430" t="str">
        <f t="shared" si="329"/>
        <v>12</v>
      </c>
      <c r="BD82" s="430" t="str">
        <f t="shared" si="329"/>
        <v/>
      </c>
      <c r="BE82" s="430" t="str">
        <f t="shared" si="329"/>
        <v/>
      </c>
      <c r="BF82" s="431" t="str">
        <f t="shared" si="329"/>
        <v>12</v>
      </c>
      <c r="BG82" s="430" t="str">
        <f t="shared" si="329"/>
        <v>20</v>
      </c>
      <c r="BH82" s="430" t="str">
        <f t="shared" si="329"/>
        <v/>
      </c>
      <c r="BI82" s="430" t="str">
        <f t="shared" si="329"/>
        <v/>
      </c>
      <c r="BJ82" s="430" t="str">
        <f t="shared" si="329"/>
        <v/>
      </c>
      <c r="BK82" s="430" t="str">
        <f t="shared" si="329"/>
        <v>12</v>
      </c>
      <c r="BL82" s="430" t="str">
        <f t="shared" si="329"/>
        <v/>
      </c>
      <c r="BM82" s="430" t="str">
        <f t="shared" si="329"/>
        <v/>
      </c>
      <c r="BN82" s="430" t="str">
        <f t="shared" si="329"/>
        <v/>
      </c>
      <c r="BO82" s="430" t="str">
        <f t="shared" si="329"/>
        <v/>
      </c>
      <c r="BP82" s="430" t="str">
        <f t="shared" si="329"/>
        <v/>
      </c>
      <c r="BQ82" s="430" t="str">
        <f t="shared" si="329"/>
        <v/>
      </c>
      <c r="BR82" s="430" t="str">
        <f t="shared" si="329"/>
        <v/>
      </c>
      <c r="BS82" s="432" t="str">
        <f t="shared" si="329"/>
        <v/>
      </c>
      <c r="BT82" s="433" t="str">
        <f>$AY82*Assembly!Y$4+$AZ82*Assembly!Y$5+$BA82*Assembly!Y$6+$BB82*Assembly!Y$7+$BC82*Assembly!Y$8+$BD82*Assembly!Y$9+$BE82*Assembly!Y$10+$BF82*Assembly!Y$11+$BG82*Assembly!Y$12+$BH82*Assembly!Y$13+$BI82*Assembly!Y$14+$BJ82*Assembly!Y$15+$BK82*Assembly!Y$16+$BL82*Assembly!Y$17+$BM82*Assembly!Y$18+$BN82*Assembly!Y$19+$BO82*Assembly!Y$20+$BP82*Assembly!Y$21+$BQ82*Assembly!Y$22+$BR82*Assembly!Y$23+$BS82*Assembly!Y$24</f>
        <v>438</v>
      </c>
      <c r="BU82" s="434" t="str">
        <f t="shared" si="8"/>
        <v>14</v>
      </c>
      <c r="BV82" s="434" t="str">
        <f>$AY82*Assembly!AC$4+$AZ82*Assembly!AC$5+$BA82*Assembly!AC$6+$BB82*Assembly!AC$7+$BC82*Assembly!AC$8+$BD82*Assembly!AC$9+$BE82*Assembly!AC$10+$BF82*Assembly!AC$11+$BG82*Assembly!AC$12+$BH82*Assembly!AC$13+$BI82*Assembly!AC$14+$BJ82*Assembly!AC$15+$BK82*Assembly!AC$16+$BL82*Assembly!AC$17+$BM82*Assembly!AC$18+$BN82*Assembly!AC$19+$BO82*Assembly!AC$20+$BP82*Assembly!AC$21+$BQ82*Assembly!AC$22+$BR82*Assembly!AC$23+$BS82*Assembly!AC$24</f>
        <v>1,192</v>
      </c>
      <c r="BW82" s="435" t="str">
        <f t="shared" si="9"/>
        <v>2.72</v>
      </c>
      <c r="BX82" s="436" t="str">
        <f t="shared" si="10"/>
        <v>38</v>
      </c>
      <c r="BY82" s="437" t="str">
        <f t="shared" si="11"/>
        <v>85.0</v>
      </c>
      <c r="BZ82" s="438"/>
      <c r="CA82" s="434" t="str">
        <f>$AY82*Assembly!X$4+$AZ82*Assembly!X$5+$BA82*Assembly!X$6+$BB82*Assembly!X$7+$BC82*Assembly!X$8+$BD82*Assembly!X$9+$BE82*Assembly!X$10+$BF82*Assembly!X$11+$BG82*Assembly!X$12+$BH82*Assembly!X$13+$BI82*Assembly!X$14+$BJ82*Assembly!X$15+$BK82*Assembly!X$16+$BL82*Assembly!X$17+$BM82*Assembly!X$18+$BN82*Assembly!X$19+$BO82*Assembly!X$20+$BP82*Assembly!X$21+$BQ82*Assembly!X$22+$BR82*Assembly!X$23+$BS82*Assembly!X$24</f>
        <v>92</v>
      </c>
      <c r="CB82" s="434" t="str">
        <f t="shared" si="12"/>
        <v>14,311</v>
      </c>
      <c r="CC82" s="439" t="str">
        <f t="shared" si="13"/>
        <v>0.0143</v>
      </c>
      <c r="CD82" s="440" t="str">
        <f>$AY82*Assembly!AB$4+$AZ82*Assembly!AB$5+$BA82*Assembly!AB$6+$BB82*Assembly!AB$7+$BC82*Assembly!AB$8+$BD82*Assembly!AB$9+$BE82*Assembly!AB$10+$BF82*Assembly!AB$11+$BG82*Assembly!AB$12+$BH82*Assembly!AB$13+$BI82*Assembly!AB$14+$BJ82*Assembly!AB$15+$BK82*Assembly!AB$16+$BL82*Assembly!AB$17+$BM82*Assembly!AB$18+$BN82*Assembly!AB$19+$BO82*Assembly!AB$20+$BP82*Assembly!AB$21+$BQ82*Assembly!AB$22+$BR82*Assembly!AB$23+$BS82*Assembly!AB$24</f>
        <v>252</v>
      </c>
      <c r="CE82" s="424" t="str">
        <f>$AY82*Assembly!M$4+$AZ82*Assembly!M$5+$BA82*Assembly!M$6+$BB82*Assembly!M$7+$BC82*Assembly!M$8+$BD82*Assembly!M$9+$BE82*Assembly!M$10+$BF82*Assembly!M$11+$BG82*Assembly!M$12+$BH82*Assembly!M$13+$BI82*Assembly!M$14+$BJ82*Assembly!M$15+$BK82*Assembly!M$16+$BL82*Assembly!M$17+$BM82*Assembly!M$18+$BN82*Assembly!M$19+$BO82*Assembly!M$20+$BP82*Assembly!M$21+$BQ82*Assembly!M$22+$BR82*Assembly!M$23+$BS82*Assembly!M$24</f>
        <v>146</v>
      </c>
      <c r="CF82" s="424" t="str">
        <f>$AY82*Assembly!N$4+$AZ82*Assembly!N$5+$BA82*Assembly!N$6+$BB82*Assembly!N$7+$BC82*Assembly!N$8+$BD82*Assembly!N$9+$BE82*Assembly!N$10+$BF82*Assembly!N$11+$BG82*Assembly!N$12+$BH82*Assembly!N$13+$BI82*Assembly!N$14+$BJ82*Assembly!N$15+$BK82*Assembly!N$16+$BL82*Assembly!N$17+$BM82*Assembly!N$18+$BN82*Assembly!N$19+$BO82*Assembly!N$20+$BP82*Assembly!N$21+$BQ82*Assembly!N$22+$BR82*Assembly!N$23+$BS82*Assembly!N$24</f>
        <v>0</v>
      </c>
      <c r="CG82" s="424" t="str">
        <f>$AY82*Assembly!O$4+$AZ82*Assembly!O$5+$BA82*Assembly!O$6+$BB82*Assembly!O$7+$BC82*Assembly!O$8+$BD82*Assembly!O$9+$BE82*Assembly!O$10+$BF82*Assembly!O$11+$BG82*Assembly!O$12+$BH82*Assembly!O$13+$BI82*Assembly!O$14+$BJ82*Assembly!O$15+$BK82*Assembly!O$16+$BL82*Assembly!O$17+$BM82*Assembly!O$18+$BN82*Assembly!O$19+$BO82*Assembly!O$20+$BP82*Assembly!O$21+$BQ82*Assembly!O$22+$BR82*Assembly!O$23+$BS82*Assembly!O$24</f>
        <v>0</v>
      </c>
      <c r="CH82" s="421" t="str">
        <f>$AY82*Assembly!P$4+$AZ82*Assembly!P$5+$BA82*Assembly!P$6+$BB82*Assembly!P$7+$BC82*Assembly!P$8+$BD82*Assembly!P$9+$BE82*Assembly!P$10+$BF82*Assembly!P$11+$BG82*Assembly!P$12+$BH82*Assembly!P$13+$BI82*Assembly!P$14+$BJ82*Assembly!P$15+$BK82*Assembly!P$16+$BL82*Assembly!P$17+$BM82*Assembly!P$18+$BN82*Assembly!P$19+$BO82*Assembly!P$20+$BP82*Assembly!P$21+$BQ82*Assembly!P$22+$BR82*Assembly!P$23+$BS82*Assembly!P$24</f>
        <v>0</v>
      </c>
      <c r="CI82" s="421" t="str">
        <f>$AY82*Assembly!Q$4+$AZ82*Assembly!Q$5+$BA82*Assembly!Q$6+$BB82*Assembly!Q$7+$BC82*Assembly!Q$8+$BD82*Assembly!Q$9+$BE82*Assembly!Q$10+$BF82*Assembly!Q$11+$BG82*Assembly!Q$12+$BH82*Assembly!Q$13+$BI82*Assembly!Q$14+$BJ82*Assembly!Q$15+$BK82*Assembly!Q$16+$BL82*Assembly!Q$17+$BM82*Assembly!Q$18+$BN82*Assembly!Q$19+$BO82*Assembly!Q$20+$BP82*Assembly!Q$21+$BQ82*Assembly!Q$22+$BR82*Assembly!Q$23+$BS82*Assembly!Q$24</f>
        <v>282.4</v>
      </c>
      <c r="CJ82" s="424" t="str">
        <f>$AY82*Assembly!R$4+$AZ82*Assembly!R$5+$BA82*Assembly!R$6+$BB82*Assembly!R$7+$BC82*Assembly!R$8+$BD82*Assembly!R$9+$BE82*Assembly!R$10+$BF82*Assembly!R$11+$BG82*Assembly!R$12+$BH82*Assembly!R$13+$BI82*Assembly!R$14+$BJ82*Assembly!R$15+$BK82*Assembly!R$16+$BL82*Assembly!R$17+$BM82*Assembly!R$18+$BN82*Assembly!R$19+$BO82*Assembly!R$20+$BP82*Assembly!R$21+$BQ82*Assembly!R$22+$BR82*Assembly!R$23+$BS82*Assembly!R$24</f>
        <v>0</v>
      </c>
      <c r="CK82" s="421" t="str">
        <f>$AY82*Assembly!S$4+$AZ82*Assembly!S$5+$BA82*Assembly!S$6+$BB82*Assembly!S$7+$BC82*Assembly!S$8+$BD82*Assembly!S$9+$BE82*Assembly!S$10+$BF82*Assembly!S$11+$BG82*Assembly!S$12+$BH82*Assembly!S$13+$BI82*Assembly!S$14+$BJ82*Assembly!S$15+$BK82*Assembly!S$16+$BL82*Assembly!S$17+$BM82*Assembly!S$18+$BN82*Assembly!S$19+$BO82*Assembly!S$20+$BP82*Assembly!S$21+$BQ82*Assembly!S$22+$BR82*Assembly!S$23+$BS82*Assembly!S$24</f>
        <v>0</v>
      </c>
      <c r="CL82" s="421" t="str">
        <f>$AY82*Assembly!T$4+$AZ82*Assembly!T$5+$BA82*Assembly!T$6+$BB82*Assembly!T$7+$BC82*Assembly!T$8+$BD82*Assembly!T$9+$BE82*Assembly!T$10+$BF82*Assembly!T$11+$BG82*Assembly!T$12+$BH82*Assembly!T$13+$BI82*Assembly!T$14+$BJ82*Assembly!T$15+$BK82*Assembly!T$16+$BL82*Assembly!T$17+$BM82*Assembly!T$18+$BN82*Assembly!T$19+$BO82*Assembly!T$20+$BP82*Assembly!T$21+$BQ82*Assembly!T$22+$BR82*Assembly!T$23+$BS82*Assembly!T$24</f>
        <v>0</v>
      </c>
      <c r="CM82" s="421" t="str">
        <f>$AY82*Assembly!U$4+$AZ82*Assembly!U$5+$BA82*Assembly!U$6+$BB82*Assembly!U$7+$BC82*Assembly!U$8+$BD82*Assembly!U$9+$BE82*Assembly!U$10+$BF82*Assembly!U$11+$BG82*Assembly!U$12+$BH82*Assembly!U$13+$BI82*Assembly!U$14+$BJ82*Assembly!U$15+$BK82*Assembly!U$16+$BL82*Assembly!U$17+$BM82*Assembly!U$18+$BN82*Assembly!U$19+$BO82*Assembly!U$20+$BP82*Assembly!U$21+$BQ82*Assembly!U$22+$BR82*Assembly!U$23+$BS82*Assembly!U$24</f>
        <v>0</v>
      </c>
      <c r="CN82" s="424" t="str">
        <f>$AY82*Assembly!V$4+$AZ82*Assembly!V$5+$BA82*Assembly!V$6+$BB82*Assembly!V$7+$BC82*Assembly!V$8+$BD82*Assembly!V$9+$BE82*Assembly!V$10+$BF82*Assembly!V$11+$BG82*Assembly!V$12+$BH82*Assembly!V$13+$BI82*Assembly!V$14+$BJ82*Assembly!V$15+$BK82*Assembly!V$16+$BL82*Assembly!V$17+$BM82*Assembly!V$18+$BN82*Assembly!V$19+$BO82*Assembly!V$20+$BP82*Assembly!V$21+$BQ82*Assembly!V$22+$BR82*Assembly!V$23+$BS82*Assembly!V$24</f>
        <v>0</v>
      </c>
      <c r="CO82" s="424" t="str">
        <f>CE82*Refining!$F$3</f>
        <v>261</v>
      </c>
      <c r="CP82" s="424" t="str">
        <f>CF82*Refining!$F$4</f>
        <v>0</v>
      </c>
      <c r="CQ82" s="424" t="str">
        <f>CG82*Refining!$F$5</f>
        <v>0</v>
      </c>
      <c r="CR82" s="424" t="str">
        <f>CH82*Refining!$F$6</f>
        <v>0</v>
      </c>
      <c r="CS82" s="424" t="str">
        <f>CI82*Refining!$F$7</f>
        <v>504</v>
      </c>
      <c r="CT82" s="424" t="str">
        <f>CJ82*Refining!$F$8</f>
        <v>0</v>
      </c>
      <c r="CU82" s="424" t="str">
        <f>CK82*Refining!$F$9</f>
        <v>0</v>
      </c>
      <c r="CV82" s="424" t="str">
        <f>CL82*Refining!$F$10</f>
        <v>0</v>
      </c>
      <c r="CW82" s="424" t="str">
        <f>CM82*Refining!$F$11</f>
        <v>0</v>
      </c>
      <c r="CX82" s="424" t="str">
        <f>CN82*Refining!$F$12</f>
        <v>0</v>
      </c>
      <c r="CY82" s="441" t="str">
        <f t="shared" ref="CY82:DR82" si="330">IF(CE82 = 0, "", CE82)</f>
        <v>146</v>
      </c>
      <c r="CZ82" s="442" t="str">
        <f t="shared" si="330"/>
        <v/>
      </c>
      <c r="DA82" s="442" t="str">
        <f t="shared" si="330"/>
        <v/>
      </c>
      <c r="DB82" s="443" t="str">
        <f t="shared" si="330"/>
        <v/>
      </c>
      <c r="DC82" s="444" t="str">
        <f t="shared" si="330"/>
        <v>282.4</v>
      </c>
      <c r="DD82" s="442" t="str">
        <f t="shared" si="330"/>
        <v/>
      </c>
      <c r="DE82" s="444" t="str">
        <f t="shared" si="330"/>
        <v/>
      </c>
      <c r="DF82" s="444" t="str">
        <f t="shared" si="330"/>
        <v/>
      </c>
      <c r="DG82" s="442" t="str">
        <f t="shared" si="330"/>
        <v/>
      </c>
      <c r="DH82" s="445" t="str">
        <f t="shared" si="330"/>
        <v/>
      </c>
      <c r="DI82" s="441" t="str">
        <f t="shared" si="330"/>
        <v>261</v>
      </c>
      <c r="DJ82" s="442" t="str">
        <f t="shared" si="330"/>
        <v/>
      </c>
      <c r="DK82" s="442" t="str">
        <f t="shared" si="330"/>
        <v/>
      </c>
      <c r="DL82" s="442" t="str">
        <f t="shared" si="330"/>
        <v/>
      </c>
      <c r="DM82" s="446" t="str">
        <f t="shared" si="330"/>
        <v>504.3</v>
      </c>
      <c r="DN82" s="442" t="str">
        <f t="shared" si="330"/>
        <v/>
      </c>
      <c r="DO82" s="442" t="str">
        <f t="shared" si="330"/>
        <v/>
      </c>
      <c r="DP82" s="442" t="str">
        <f t="shared" si="330"/>
        <v/>
      </c>
      <c r="DQ82" s="442" t="str">
        <f t="shared" si="330"/>
        <v/>
      </c>
      <c r="DR82" s="445" t="str">
        <f t="shared" si="330"/>
        <v/>
      </c>
      <c r="DS82" s="447" t="str">
        <f t="shared" si="15"/>
        <v>428</v>
      </c>
      <c r="DT82" s="448" t="str">
        <f t="shared" si="16"/>
        <v>765</v>
      </c>
      <c r="DU82" s="434" t="str">
        <f>CY82*'Ores &amp; Ingots'!$C$3+CZ82*'Ores &amp; Ingots'!$C$4+DA82*'Ores &amp; Ingots'!$C$5+DB82*'Ores &amp; Ingots'!$C$6+DC82*'Ores &amp; Ingots'!$C$7+DD82*'Ores &amp; Ingots'!$C$8+DE82*'Ores &amp; Ingots'!$C$9+DF82*'Ores &amp; Ingots'!$C$10+DG82*'Ores &amp; Ingots'!$C$11+DH82*'Ores &amp; Ingots'!$C$12</f>
        <v>140</v>
      </c>
      <c r="DV82" s="434" t="str">
        <f>DI82*'Ores &amp; Ingots'!$B$3+DJ82*'Ores &amp; Ingots'!$B$4+DK82*'Ores &amp; Ingots'!$B$5+DL82*'Ores &amp; Ingots'!$B$6+DM82*'Ores &amp; Ingots'!$B$7+DN82*'Ores &amp; Ingots'!$B$8+DO82*'Ores &amp; Ingots'!$B$9+DP82*'Ores &amp; Ingots'!$B$10+DQ82*'Ores &amp; Ingots'!$B$11+DR82*'Ores &amp; Ingots'!$B$12</f>
        <v>283</v>
      </c>
      <c r="DW82" s="448" t="str">
        <f>CY82*Refining!$G$3+CZ82*Refining!$G$4+DA82*Refining!$G$5+DB82*Refining!$G$6+DC82*Refining!$G$7+DD82*Refining!$G$8+DE82*Refining!$G$9+DF82*Refining!$G$10+DG82*Refining!$G$11+DH82*Refining!$G$12</f>
        <v>243</v>
      </c>
      <c r="DX82" s="448" t="str">
        <f t="shared" si="17"/>
        <v>37,765</v>
      </c>
      <c r="DY82" s="449" t="str">
        <f t="shared" si="18"/>
        <v>0.0378</v>
      </c>
      <c r="DZ82" s="447" t="str">
        <f t="shared" si="19"/>
        <v>340</v>
      </c>
      <c r="EA82" s="446" t="str">
        <f t="shared" ref="EA82:EB82" si="331">DZ82/60</f>
        <v>5.7</v>
      </c>
      <c r="EB82" s="446" t="str">
        <f t="shared" si="331"/>
        <v>0.1</v>
      </c>
      <c r="EC82" s="450" t="str">
        <f t="shared" si="21"/>
        <v>0.00</v>
      </c>
      <c r="ED82" s="447" t="str">
        <f t="shared" si="22"/>
        <v>52,076</v>
      </c>
      <c r="EE82" s="446" t="str">
        <f t="shared" ref="EE82:EF82" si="332">ED82/1000</f>
        <v>52.1</v>
      </c>
      <c r="EF82" s="451" t="str">
        <f t="shared" si="332"/>
        <v>0.05</v>
      </c>
      <c r="EG82" s="452" t="str">
        <f t="shared" si="24"/>
        <v>0.0521</v>
      </c>
      <c r="EH82" s="225">
        <v>240.0</v>
      </c>
    </row>
    <row r="83">
      <c r="A83" s="42"/>
      <c r="B83" s="297" t="s">
        <v>972</v>
      </c>
      <c r="C83" s="262" t="s">
        <v>885</v>
      </c>
      <c r="D83" s="262">
        <v>6.0</v>
      </c>
      <c r="E83" s="262">
        <v>3.0</v>
      </c>
      <c r="F83" s="262">
        <v>1.0</v>
      </c>
      <c r="G83" s="503" t="str">
        <f t="shared" si="5"/>
        <v>2.250</v>
      </c>
      <c r="H83" s="504">
        <v>5.0</v>
      </c>
      <c r="I83" s="504">
        <v>5.0</v>
      </c>
      <c r="J83" s="504" t="str">
        <f>H83/Main!$D$9</f>
        <v>5</v>
      </c>
      <c r="K83" s="504" t="str">
        <f>I83/Main!$D$10</f>
        <v>5</v>
      </c>
      <c r="L83" s="505" t="str">
        <f t="shared" si="6"/>
        <v>1.0</v>
      </c>
      <c r="M83" s="505">
        <v>1.0</v>
      </c>
      <c r="N83" s="507">
        <v>200.0</v>
      </c>
      <c r="O83" s="507">
        <v>200.0</v>
      </c>
      <c r="P83" s="506"/>
      <c r="Q83" s="507"/>
      <c r="R83" s="506"/>
      <c r="S83" s="508"/>
      <c r="T83" s="508"/>
      <c r="U83" s="506"/>
      <c r="V83" s="506"/>
      <c r="W83" s="508"/>
      <c r="X83" s="508"/>
      <c r="Y83" s="506"/>
      <c r="Z83" s="506"/>
      <c r="AA83" s="506"/>
      <c r="AB83" s="506"/>
      <c r="AC83" s="525"/>
      <c r="AD83" s="474">
        <v>0.0</v>
      </c>
      <c r="AE83" s="474">
        <v>0.0</v>
      </c>
      <c r="AF83" s="474">
        <v>0.0</v>
      </c>
      <c r="AG83" s="474">
        <v>0.0</v>
      </c>
      <c r="AH83" s="474">
        <v>8.0</v>
      </c>
      <c r="AI83" s="474">
        <v>0.0</v>
      </c>
      <c r="AJ83" s="474">
        <v>0.0</v>
      </c>
      <c r="AK83" s="510">
        <v>8.0</v>
      </c>
      <c r="AL83" s="474">
        <v>6.0</v>
      </c>
      <c r="AM83" s="474">
        <v>0.0</v>
      </c>
      <c r="AN83" s="474">
        <v>0.0</v>
      </c>
      <c r="AO83" s="474">
        <v>0.0</v>
      </c>
      <c r="AP83" s="474">
        <v>2.0</v>
      </c>
      <c r="AQ83" s="474">
        <v>0.0</v>
      </c>
      <c r="AR83" s="474">
        <v>0.0</v>
      </c>
      <c r="AS83" s="474">
        <v>0.0</v>
      </c>
      <c r="AT83" s="474">
        <v>0.0</v>
      </c>
      <c r="AU83" s="474">
        <v>0.0</v>
      </c>
      <c r="AV83" s="474">
        <v>0.0</v>
      </c>
      <c r="AW83" s="474">
        <v>0.0</v>
      </c>
      <c r="AX83" s="474">
        <v>0.0</v>
      </c>
      <c r="AY83" s="469" t="str">
        <f t="shared" ref="AY83:BS83" si="333">IF(AD83 = 0, "", AD83)</f>
        <v/>
      </c>
      <c r="AZ83" s="470" t="str">
        <f t="shared" si="333"/>
        <v/>
      </c>
      <c r="BA83" s="470" t="str">
        <f t="shared" si="333"/>
        <v/>
      </c>
      <c r="BB83" s="470" t="str">
        <f t="shared" si="333"/>
        <v/>
      </c>
      <c r="BC83" s="470" t="str">
        <f t="shared" si="333"/>
        <v>8</v>
      </c>
      <c r="BD83" s="470" t="str">
        <f t="shared" si="333"/>
        <v/>
      </c>
      <c r="BE83" s="470" t="str">
        <f t="shared" si="333"/>
        <v/>
      </c>
      <c r="BF83" s="471" t="str">
        <f t="shared" si="333"/>
        <v>8</v>
      </c>
      <c r="BG83" s="470" t="str">
        <f t="shared" si="333"/>
        <v>6</v>
      </c>
      <c r="BH83" s="470" t="str">
        <f t="shared" si="333"/>
        <v/>
      </c>
      <c r="BI83" s="470" t="str">
        <f t="shared" si="333"/>
        <v/>
      </c>
      <c r="BJ83" s="470" t="str">
        <f t="shared" si="333"/>
        <v/>
      </c>
      <c r="BK83" s="470" t="str">
        <f t="shared" si="333"/>
        <v>2</v>
      </c>
      <c r="BL83" s="470" t="str">
        <f t="shared" si="333"/>
        <v/>
      </c>
      <c r="BM83" s="470" t="str">
        <f t="shared" si="333"/>
        <v/>
      </c>
      <c r="BN83" s="470" t="str">
        <f t="shared" si="333"/>
        <v/>
      </c>
      <c r="BO83" s="470" t="str">
        <f t="shared" si="333"/>
        <v/>
      </c>
      <c r="BP83" s="470" t="str">
        <f t="shared" si="333"/>
        <v/>
      </c>
      <c r="BQ83" s="470" t="str">
        <f t="shared" si="333"/>
        <v/>
      </c>
      <c r="BR83" s="470" t="str">
        <f t="shared" si="333"/>
        <v/>
      </c>
      <c r="BS83" s="472" t="str">
        <f t="shared" si="333"/>
        <v/>
      </c>
      <c r="BT83" s="473" t="str">
        <f>$AY83*Assembly!Y$4+$AZ83*Assembly!Y$5+$BA83*Assembly!Y$6+$BB83*Assembly!Y$7+$BC83*Assembly!Y$8+$BD83*Assembly!Y$9+$BE83*Assembly!Y$10+$BF83*Assembly!Y$11+$BG83*Assembly!Y$12+$BH83*Assembly!Y$13+$BI83*Assembly!Y$14+$BJ83*Assembly!Y$15+$BK83*Assembly!Y$16+$BL83*Assembly!Y$17+$BM83*Assembly!Y$18+$BN83*Assembly!Y$19+$BO83*Assembly!Y$20+$BP83*Assembly!Y$21+$BQ83*Assembly!Y$22+$BR83*Assembly!Y$23+$BS83*Assembly!Y$24</f>
        <v>144</v>
      </c>
      <c r="BU83" s="474" t="str">
        <f t="shared" si="8"/>
        <v>64</v>
      </c>
      <c r="BV83" s="474" t="str">
        <f>$AY83*Assembly!AC$4+$AZ83*Assembly!AC$5+$BA83*Assembly!AC$6+$BB83*Assembly!AC$7+$BC83*Assembly!AC$8+$BD83*Assembly!AC$9+$BE83*Assembly!AC$10+$BF83*Assembly!AC$11+$BG83*Assembly!AC$12+$BH83*Assembly!AC$13+$BI83*Assembly!AC$14+$BJ83*Assembly!AC$15+$BK83*Assembly!AC$16+$BL83*Assembly!AC$17+$BM83*Assembly!AC$18+$BN83*Assembly!AC$19+$BO83*Assembly!AC$20+$BP83*Assembly!AC$21+$BQ83*Assembly!AC$22+$BR83*Assembly!AC$23+$BS83*Assembly!AC$24</f>
        <v>398</v>
      </c>
      <c r="BW83" s="475" t="str">
        <f t="shared" si="9"/>
        <v>2.77</v>
      </c>
      <c r="BX83" s="476" t="str">
        <f t="shared" si="10"/>
        <v>177</v>
      </c>
      <c r="BY83" s="477" t="str">
        <f t="shared" si="11"/>
        <v>6.2</v>
      </c>
      <c r="BZ83" s="478"/>
      <c r="CA83" s="474" t="str">
        <f>$AY83*Assembly!X$4+$AZ83*Assembly!X$5+$BA83*Assembly!X$6+$BB83*Assembly!X$7+$BC83*Assembly!X$8+$BD83*Assembly!X$9+$BE83*Assembly!X$10+$BF83*Assembly!X$11+$BG83*Assembly!X$12+$BH83*Assembly!X$13+$BI83*Assembly!X$14+$BJ83*Assembly!X$15+$BK83*Assembly!X$16+$BL83*Assembly!X$17+$BM83*Assembly!X$18+$BN83*Assembly!X$19+$BO83*Assembly!X$20+$BP83*Assembly!X$21+$BQ83*Assembly!X$22+$BR83*Assembly!X$23+$BS83*Assembly!X$24</f>
        <v>48</v>
      </c>
      <c r="CB83" s="474" t="str">
        <f t="shared" si="12"/>
        <v>7,467</v>
      </c>
      <c r="CC83" s="479" t="str">
        <f t="shared" si="13"/>
        <v>0.0075</v>
      </c>
      <c r="CD83" s="480" t="str">
        <f>$AY83*Assembly!AB$4+$AZ83*Assembly!AB$5+$BA83*Assembly!AB$6+$BB83*Assembly!AB$7+$BC83*Assembly!AB$8+$BD83*Assembly!AB$9+$BE83*Assembly!AB$10+$BF83*Assembly!AB$11+$BG83*Assembly!AB$12+$BH83*Assembly!AB$13+$BI83*Assembly!AB$14+$BJ83*Assembly!AB$15+$BK83*Assembly!AB$16+$BL83*Assembly!AB$17+$BM83*Assembly!AB$18+$BN83*Assembly!AB$19+$BO83*Assembly!AB$20+$BP83*Assembly!AB$21+$BQ83*Assembly!AB$22+$BR83*Assembly!AB$23+$BS83*Assembly!AB$24</f>
        <v>76</v>
      </c>
      <c r="CE83" s="507" t="str">
        <f>$AY83*Assembly!M$4+$AZ83*Assembly!M$5+$BA83*Assembly!M$6+$BB83*Assembly!M$7+$BC83*Assembly!M$8+$BD83*Assembly!M$9+$BE83*Assembly!M$10+$BF83*Assembly!M$11+$BG83*Assembly!M$12+$BH83*Assembly!M$13+$BI83*Assembly!M$14+$BJ83*Assembly!M$15+$BK83*Assembly!M$16+$BL83*Assembly!M$17+$BM83*Assembly!M$18+$BN83*Assembly!M$19+$BO83*Assembly!M$20+$BP83*Assembly!M$21+$BQ83*Assembly!M$22+$BR83*Assembly!M$23+$BS83*Assembly!M$24</f>
        <v>90</v>
      </c>
      <c r="CF83" s="507" t="str">
        <f>$AY83*Assembly!N$4+$AZ83*Assembly!N$5+$BA83*Assembly!N$6+$BB83*Assembly!N$7+$BC83*Assembly!N$8+$BD83*Assembly!N$9+$BE83*Assembly!N$10+$BF83*Assembly!N$11+$BG83*Assembly!N$12+$BH83*Assembly!N$13+$BI83*Assembly!N$14+$BJ83*Assembly!N$15+$BK83*Assembly!N$16+$BL83*Assembly!N$17+$BM83*Assembly!N$18+$BN83*Assembly!N$19+$BO83*Assembly!N$20+$BP83*Assembly!N$21+$BQ83*Assembly!N$22+$BR83*Assembly!N$23+$BS83*Assembly!N$24</f>
        <v>0</v>
      </c>
      <c r="CG83" s="507" t="str">
        <f>$AY83*Assembly!O$4+$AZ83*Assembly!O$5+$BA83*Assembly!O$6+$BB83*Assembly!O$7+$BC83*Assembly!O$8+$BD83*Assembly!O$9+$BE83*Assembly!O$10+$BF83*Assembly!O$11+$BG83*Assembly!O$12+$BH83*Assembly!O$13+$BI83*Assembly!O$14+$BJ83*Assembly!O$15+$BK83*Assembly!O$16+$BL83*Assembly!O$17+$BM83*Assembly!O$18+$BN83*Assembly!O$19+$BO83*Assembly!O$20+$BP83*Assembly!O$21+$BQ83*Assembly!O$22+$BR83*Assembly!O$23+$BS83*Assembly!O$24</f>
        <v>0</v>
      </c>
      <c r="CH83" s="504" t="str">
        <f>$AY83*Assembly!P$4+$AZ83*Assembly!P$5+$BA83*Assembly!P$6+$BB83*Assembly!P$7+$BC83*Assembly!P$8+$BD83*Assembly!P$9+$BE83*Assembly!P$10+$BF83*Assembly!P$11+$BG83*Assembly!P$12+$BH83*Assembly!P$13+$BI83*Assembly!P$14+$BJ83*Assembly!P$15+$BK83*Assembly!P$16+$BL83*Assembly!P$17+$BM83*Assembly!P$18+$BN83*Assembly!P$19+$BO83*Assembly!P$20+$BP83*Assembly!P$21+$BQ83*Assembly!P$22+$BR83*Assembly!P$23+$BS83*Assembly!P$24</f>
        <v>0</v>
      </c>
      <c r="CI83" s="504" t="str">
        <f>$AY83*Assembly!Q$4+$AZ83*Assembly!Q$5+$BA83*Assembly!Q$6+$BB83*Assembly!Q$7+$BC83*Assembly!Q$8+$BD83*Assembly!Q$9+$BE83*Assembly!Q$10+$BF83*Assembly!Q$11+$BG83*Assembly!Q$12+$BH83*Assembly!Q$13+$BI83*Assembly!Q$14+$BJ83*Assembly!Q$15+$BK83*Assembly!Q$16+$BL83*Assembly!Q$17+$BM83*Assembly!Q$18+$BN83*Assembly!Q$19+$BO83*Assembly!Q$20+$BP83*Assembly!Q$21+$BQ83*Assembly!Q$22+$BR83*Assembly!Q$23+$BS83*Assembly!Q$24</f>
        <v>61.6</v>
      </c>
      <c r="CJ83" s="507" t="str">
        <f>$AY83*Assembly!R$4+$AZ83*Assembly!R$5+$BA83*Assembly!R$6+$BB83*Assembly!R$7+$BC83*Assembly!R$8+$BD83*Assembly!R$9+$BE83*Assembly!R$10+$BF83*Assembly!R$11+$BG83*Assembly!R$12+$BH83*Assembly!R$13+$BI83*Assembly!R$14+$BJ83*Assembly!R$15+$BK83*Assembly!R$16+$BL83*Assembly!R$17+$BM83*Assembly!R$18+$BN83*Assembly!R$19+$BO83*Assembly!R$20+$BP83*Assembly!R$21+$BQ83*Assembly!R$22+$BR83*Assembly!R$23+$BS83*Assembly!R$24</f>
        <v>0</v>
      </c>
      <c r="CK83" s="504" t="str">
        <f>$AY83*Assembly!S$4+$AZ83*Assembly!S$5+$BA83*Assembly!S$6+$BB83*Assembly!S$7+$BC83*Assembly!S$8+$BD83*Assembly!S$9+$BE83*Assembly!S$10+$BF83*Assembly!S$11+$BG83*Assembly!S$12+$BH83*Assembly!S$13+$BI83*Assembly!S$14+$BJ83*Assembly!S$15+$BK83*Assembly!S$16+$BL83*Assembly!S$17+$BM83*Assembly!S$18+$BN83*Assembly!S$19+$BO83*Assembly!S$20+$BP83*Assembly!S$21+$BQ83*Assembly!S$22+$BR83*Assembly!S$23+$BS83*Assembly!S$24</f>
        <v>0</v>
      </c>
      <c r="CL83" s="504" t="str">
        <f>$AY83*Assembly!T$4+$AZ83*Assembly!T$5+$BA83*Assembly!T$6+$BB83*Assembly!T$7+$BC83*Assembly!T$8+$BD83*Assembly!T$9+$BE83*Assembly!T$10+$BF83*Assembly!T$11+$BG83*Assembly!T$12+$BH83*Assembly!T$13+$BI83*Assembly!T$14+$BJ83*Assembly!T$15+$BK83*Assembly!T$16+$BL83*Assembly!T$17+$BM83*Assembly!T$18+$BN83*Assembly!T$19+$BO83*Assembly!T$20+$BP83*Assembly!T$21+$BQ83*Assembly!T$22+$BR83*Assembly!T$23+$BS83*Assembly!T$24</f>
        <v>0</v>
      </c>
      <c r="CM83" s="504" t="str">
        <f>$AY83*Assembly!U$4+$AZ83*Assembly!U$5+$BA83*Assembly!U$6+$BB83*Assembly!U$7+$BC83*Assembly!U$8+$BD83*Assembly!U$9+$BE83*Assembly!U$10+$BF83*Assembly!U$11+$BG83*Assembly!U$12+$BH83*Assembly!U$13+$BI83*Assembly!U$14+$BJ83*Assembly!U$15+$BK83*Assembly!U$16+$BL83*Assembly!U$17+$BM83*Assembly!U$18+$BN83*Assembly!U$19+$BO83*Assembly!U$20+$BP83*Assembly!U$21+$BQ83*Assembly!U$22+$BR83*Assembly!U$23+$BS83*Assembly!U$24</f>
        <v>0</v>
      </c>
      <c r="CN83" s="507" t="str">
        <f>$AY83*Assembly!V$4+$AZ83*Assembly!V$5+$BA83*Assembly!V$6+$BB83*Assembly!V$7+$BC83*Assembly!V$8+$BD83*Assembly!V$9+$BE83*Assembly!V$10+$BF83*Assembly!V$11+$BG83*Assembly!V$12+$BH83*Assembly!V$13+$BI83*Assembly!V$14+$BJ83*Assembly!V$15+$BK83*Assembly!V$16+$BL83*Assembly!V$17+$BM83*Assembly!V$18+$BN83*Assembly!V$19+$BO83*Assembly!V$20+$BP83*Assembly!V$21+$BQ83*Assembly!V$22+$BR83*Assembly!V$23+$BS83*Assembly!V$24</f>
        <v>0</v>
      </c>
      <c r="CO83" s="507" t="str">
        <f>CE83*Refining!$F$3</f>
        <v>161</v>
      </c>
      <c r="CP83" s="507" t="str">
        <f>CF83*Refining!$F$4</f>
        <v>0</v>
      </c>
      <c r="CQ83" s="507" t="str">
        <f>CG83*Refining!$F$5</f>
        <v>0</v>
      </c>
      <c r="CR83" s="507" t="str">
        <f>CH83*Refining!$F$6</f>
        <v>0</v>
      </c>
      <c r="CS83" s="507" t="str">
        <f>CI83*Refining!$F$7</f>
        <v>110</v>
      </c>
      <c r="CT83" s="507" t="str">
        <f>CJ83*Refining!$F$8</f>
        <v>0</v>
      </c>
      <c r="CU83" s="507" t="str">
        <f>CK83*Refining!$F$9</f>
        <v>0</v>
      </c>
      <c r="CV83" s="507" t="str">
        <f>CL83*Refining!$F$10</f>
        <v>0</v>
      </c>
      <c r="CW83" s="507" t="str">
        <f>CM83*Refining!$F$11</f>
        <v>0</v>
      </c>
      <c r="CX83" s="507" t="str">
        <f>CN83*Refining!$F$12</f>
        <v>0</v>
      </c>
      <c r="CY83" s="481" t="str">
        <f t="shared" ref="CY83:DR83" si="334">IF(CE83 = 0, "", CE83)</f>
        <v>90</v>
      </c>
      <c r="CZ83" s="482" t="str">
        <f t="shared" si="334"/>
        <v/>
      </c>
      <c r="DA83" s="482" t="str">
        <f t="shared" si="334"/>
        <v/>
      </c>
      <c r="DB83" s="483" t="str">
        <f t="shared" si="334"/>
        <v/>
      </c>
      <c r="DC83" s="484" t="str">
        <f t="shared" si="334"/>
        <v>61.6</v>
      </c>
      <c r="DD83" s="482" t="str">
        <f t="shared" si="334"/>
        <v/>
      </c>
      <c r="DE83" s="484" t="str">
        <f t="shared" si="334"/>
        <v/>
      </c>
      <c r="DF83" s="484" t="str">
        <f t="shared" si="334"/>
        <v/>
      </c>
      <c r="DG83" s="482" t="str">
        <f t="shared" si="334"/>
        <v/>
      </c>
      <c r="DH83" s="485" t="str">
        <f t="shared" si="334"/>
        <v/>
      </c>
      <c r="DI83" s="481" t="str">
        <f t="shared" si="334"/>
        <v>161</v>
      </c>
      <c r="DJ83" s="482" t="str">
        <f t="shared" si="334"/>
        <v/>
      </c>
      <c r="DK83" s="482" t="str">
        <f t="shared" si="334"/>
        <v/>
      </c>
      <c r="DL83" s="482" t="str">
        <f t="shared" si="334"/>
        <v/>
      </c>
      <c r="DM83" s="486" t="str">
        <f t="shared" si="334"/>
        <v>110.0</v>
      </c>
      <c r="DN83" s="482" t="str">
        <f t="shared" si="334"/>
        <v/>
      </c>
      <c r="DO83" s="482" t="str">
        <f t="shared" si="334"/>
        <v/>
      </c>
      <c r="DP83" s="482" t="str">
        <f t="shared" si="334"/>
        <v/>
      </c>
      <c r="DQ83" s="482" t="str">
        <f t="shared" si="334"/>
        <v/>
      </c>
      <c r="DR83" s="485" t="str">
        <f t="shared" si="334"/>
        <v/>
      </c>
      <c r="DS83" s="487" t="str">
        <f t="shared" si="15"/>
        <v>152</v>
      </c>
      <c r="DT83" s="488" t="str">
        <f t="shared" si="16"/>
        <v>271</v>
      </c>
      <c r="DU83" s="474" t="str">
        <f>CY83*'Ores &amp; Ingots'!$C$3+CZ83*'Ores &amp; Ingots'!$C$4+DA83*'Ores &amp; Ingots'!$C$5+DB83*'Ores &amp; Ingots'!$C$6+DC83*'Ores &amp; Ingots'!$C$7+DD83*'Ores &amp; Ingots'!$C$8+DE83*'Ores &amp; Ingots'!$C$9+DF83*'Ores &amp; Ingots'!$C$10+DG83*'Ores &amp; Ingots'!$C$11+DH83*'Ores &amp; Ingots'!$C$12</f>
        <v>38</v>
      </c>
      <c r="DV83" s="474" t="str">
        <f>DI83*'Ores &amp; Ingots'!$B$3+DJ83*'Ores &amp; Ingots'!$B$4+DK83*'Ores &amp; Ingots'!$B$5+DL83*'Ores &amp; Ingots'!$B$6+DM83*'Ores &amp; Ingots'!$B$7+DN83*'Ores &amp; Ingots'!$B$8+DO83*'Ores &amp; Ingots'!$B$9+DP83*'Ores &amp; Ingots'!$B$10+DQ83*'Ores &amp; Ingots'!$B$11+DR83*'Ores &amp; Ingots'!$B$12</f>
        <v>100</v>
      </c>
      <c r="DW83" s="488" t="str">
        <f>CY83*Refining!$G$3+CZ83*Refining!$G$4+DA83*Refining!$G$5+DB83*Refining!$G$6+DC83*Refining!$G$7+DD83*Refining!$G$8+DE83*Refining!$G$9+DF83*Refining!$G$10+DG83*Refining!$G$11+DH83*Refining!$G$12</f>
        <v>57</v>
      </c>
      <c r="DX83" s="488" t="str">
        <f t="shared" si="17"/>
        <v>8,859</v>
      </c>
      <c r="DY83" s="489" t="str">
        <f t="shared" si="18"/>
        <v>0.0089</v>
      </c>
      <c r="DZ83" s="487" t="str">
        <f t="shared" si="19"/>
        <v>110</v>
      </c>
      <c r="EA83" s="486" t="str">
        <f t="shared" ref="EA83:EB83" si="335">DZ83/60</f>
        <v>1.8</v>
      </c>
      <c r="EB83" s="486" t="str">
        <f t="shared" si="335"/>
        <v>0.0</v>
      </c>
      <c r="EC83" s="490" t="str">
        <f t="shared" si="21"/>
        <v>0.00</v>
      </c>
      <c r="ED83" s="487" t="str">
        <f t="shared" si="22"/>
        <v>16,326</v>
      </c>
      <c r="EE83" s="486" t="str">
        <f t="shared" ref="EE83:EF83" si="336">ED83/1000</f>
        <v>16.3</v>
      </c>
      <c r="EF83" s="491" t="str">
        <f t="shared" si="336"/>
        <v>0.02</v>
      </c>
      <c r="EG83" s="492" t="str">
        <f t="shared" si="24"/>
        <v>0.0163</v>
      </c>
      <c r="EH83" s="225" t="s">
        <v>12</v>
      </c>
    </row>
    <row r="84">
      <c r="A84" s="291" t="s">
        <v>973</v>
      </c>
      <c r="B84" s="192" t="s">
        <v>974</v>
      </c>
      <c r="C84" s="193" t="s">
        <v>886</v>
      </c>
      <c r="D84" s="193">
        <v>1.0</v>
      </c>
      <c r="E84" s="193">
        <v>1.0</v>
      </c>
      <c r="F84" s="193">
        <v>1.0</v>
      </c>
      <c r="G84" s="511" t="str">
        <f t="shared" si="5"/>
        <v>15.625</v>
      </c>
      <c r="H84" s="512">
        <v>50.0</v>
      </c>
      <c r="I84" s="512">
        <v>50.0</v>
      </c>
      <c r="J84" s="512" t="str">
        <f>H84/Main!$D$9</f>
        <v>50</v>
      </c>
      <c r="K84" s="512" t="str">
        <f>I84/Main!$D$10</f>
        <v>50</v>
      </c>
      <c r="L84" s="513" t="str">
        <f t="shared" si="6"/>
        <v>1.0</v>
      </c>
      <c r="M84" s="513">
        <v>1.0</v>
      </c>
      <c r="N84" s="515"/>
      <c r="O84" s="515"/>
      <c r="P84" s="515"/>
      <c r="Q84" s="514"/>
      <c r="R84" s="515"/>
      <c r="S84" s="516"/>
      <c r="T84" s="516"/>
      <c r="U84" s="515"/>
      <c r="V84" s="515"/>
      <c r="W84" s="516"/>
      <c r="X84" s="516"/>
      <c r="Y84" s="515"/>
      <c r="Z84" s="515"/>
      <c r="AA84" s="514" t="s">
        <v>913</v>
      </c>
      <c r="AB84" s="514" t="s">
        <v>920</v>
      </c>
      <c r="AC84" s="526" t="s">
        <v>913</v>
      </c>
      <c r="AD84" s="401">
        <v>0.0</v>
      </c>
      <c r="AE84" s="401">
        <v>20.0</v>
      </c>
      <c r="AF84" s="401">
        <v>0.0</v>
      </c>
      <c r="AG84" s="401">
        <v>0.0</v>
      </c>
      <c r="AH84" s="401">
        <v>20.0</v>
      </c>
      <c r="AI84" s="401">
        <v>0.0</v>
      </c>
      <c r="AJ84" s="401">
        <v>2.0</v>
      </c>
      <c r="AK84" s="401">
        <v>100.0</v>
      </c>
      <c r="AL84" s="496">
        <v>10.0</v>
      </c>
      <c r="AM84" s="401">
        <v>0.0</v>
      </c>
      <c r="AN84" s="401">
        <v>0.0</v>
      </c>
      <c r="AO84" s="401">
        <v>0.0</v>
      </c>
      <c r="AP84" s="401">
        <v>60.0</v>
      </c>
      <c r="AQ84" s="401">
        <v>0.0</v>
      </c>
      <c r="AR84" s="401">
        <v>0.0</v>
      </c>
      <c r="AS84" s="401">
        <v>0.0</v>
      </c>
      <c r="AT84" s="401">
        <v>0.0</v>
      </c>
      <c r="AU84" s="401">
        <v>0.0</v>
      </c>
      <c r="AV84" s="401">
        <v>0.0</v>
      </c>
      <c r="AW84" s="401">
        <v>0.0</v>
      </c>
      <c r="AX84" s="401">
        <v>0.0</v>
      </c>
      <c r="AY84" s="493" t="str">
        <f t="shared" ref="AY84:BS84" si="337">IF(AD84 = 0, "", AD84)</f>
        <v/>
      </c>
      <c r="AZ84" s="397" t="str">
        <f t="shared" si="337"/>
        <v>20</v>
      </c>
      <c r="BA84" s="397" t="str">
        <f t="shared" si="337"/>
        <v/>
      </c>
      <c r="BB84" s="397" t="str">
        <f t="shared" si="337"/>
        <v/>
      </c>
      <c r="BC84" s="397" t="str">
        <f t="shared" si="337"/>
        <v>20</v>
      </c>
      <c r="BD84" s="397" t="str">
        <f t="shared" si="337"/>
        <v/>
      </c>
      <c r="BE84" s="397" t="str">
        <f t="shared" si="337"/>
        <v>2</v>
      </c>
      <c r="BF84" s="397" t="str">
        <f t="shared" si="337"/>
        <v>100</v>
      </c>
      <c r="BG84" s="398" t="str">
        <f t="shared" si="337"/>
        <v>10</v>
      </c>
      <c r="BH84" s="397" t="str">
        <f t="shared" si="337"/>
        <v/>
      </c>
      <c r="BI84" s="397" t="str">
        <f t="shared" si="337"/>
        <v/>
      </c>
      <c r="BJ84" s="397" t="str">
        <f t="shared" si="337"/>
        <v/>
      </c>
      <c r="BK84" s="397" t="str">
        <f t="shared" si="337"/>
        <v>60</v>
      </c>
      <c r="BL84" s="397" t="str">
        <f t="shared" si="337"/>
        <v/>
      </c>
      <c r="BM84" s="397" t="str">
        <f t="shared" si="337"/>
        <v/>
      </c>
      <c r="BN84" s="397" t="str">
        <f t="shared" si="337"/>
        <v/>
      </c>
      <c r="BO84" s="397" t="str">
        <f t="shared" si="337"/>
        <v/>
      </c>
      <c r="BP84" s="397" t="str">
        <f t="shared" si="337"/>
        <v/>
      </c>
      <c r="BQ84" s="397" t="str">
        <f t="shared" si="337"/>
        <v/>
      </c>
      <c r="BR84" s="397" t="str">
        <f t="shared" si="337"/>
        <v/>
      </c>
      <c r="BS84" s="399" t="str">
        <f t="shared" si="337"/>
        <v/>
      </c>
      <c r="BT84" s="400" t="str">
        <f>$AY84*Assembly!Y$4+$AZ84*Assembly!Y$5+$BA84*Assembly!Y$6+$BB84*Assembly!Y$7+$BC84*Assembly!Y$8+$BD84*Assembly!Y$9+$BE84*Assembly!Y$10+$BF84*Assembly!Y$11+$BG84*Assembly!Y$12+$BH84*Assembly!Y$13+$BI84*Assembly!Y$14+$BJ84*Assembly!Y$15+$BK84*Assembly!Y$16+$BL84*Assembly!Y$17+$BM84*Assembly!Y$18+$BN84*Assembly!Y$19+$BO84*Assembly!Y$20+$BP84*Assembly!Y$21+$BQ84*Assembly!Y$22+$BR84*Assembly!Y$23+$BS84*Assembly!Y$24</f>
        <v>1,268</v>
      </c>
      <c r="BU84" s="401" t="str">
        <f t="shared" si="8"/>
        <v>81</v>
      </c>
      <c r="BV84" s="401" t="str">
        <f>$AY84*Assembly!AC$4+$AZ84*Assembly!AC$5+$BA84*Assembly!AC$6+$BB84*Assembly!AC$7+$BC84*Assembly!AC$8+$BD84*Assembly!AC$9+$BE84*Assembly!AC$10+$BF84*Assembly!AC$11+$BG84*Assembly!AC$12+$BH84*Assembly!AC$13+$BI84*Assembly!AC$14+$BJ84*Assembly!AC$15+$BK84*Assembly!AC$16+$BL84*Assembly!AC$17+$BM84*Assembly!AC$18+$BN84*Assembly!AC$19+$BO84*Assembly!AC$20+$BP84*Assembly!AC$21+$BQ84*Assembly!AC$22+$BR84*Assembly!AC$23+$BS84*Assembly!AC$24</f>
        <v>4,730</v>
      </c>
      <c r="BW84" s="402" t="str">
        <f t="shared" si="9"/>
        <v>3.73</v>
      </c>
      <c r="BX84" s="403" t="str">
        <f t="shared" si="10"/>
        <v>303</v>
      </c>
      <c r="BY84" s="404" t="str">
        <f t="shared" si="11"/>
        <v>58.3</v>
      </c>
      <c r="BZ84" s="405"/>
      <c r="CA84" s="401" t="str">
        <f>$AY84*Assembly!X$4+$AZ84*Assembly!X$5+$BA84*Assembly!X$6+$BB84*Assembly!X$7+$BC84*Assembly!X$8+$BD84*Assembly!X$9+$BE84*Assembly!X$10+$BF84*Assembly!X$11+$BG84*Assembly!X$12+$BH84*Assembly!X$13+$BI84*Assembly!X$14+$BJ84*Assembly!X$15+$BK84*Assembly!X$16+$BL84*Assembly!X$17+$BM84*Assembly!X$18+$BN84*Assembly!X$19+$BO84*Assembly!X$20+$BP84*Assembly!X$21+$BQ84*Assembly!X$22+$BR84*Assembly!X$23+$BS84*Assembly!X$24</f>
        <v>272</v>
      </c>
      <c r="CB84" s="401" t="str">
        <f t="shared" si="12"/>
        <v>42,311</v>
      </c>
      <c r="CC84" s="406" t="str">
        <f t="shared" si="13"/>
        <v>0.0423</v>
      </c>
      <c r="CD84" s="407" t="str">
        <f>$AY84*Assembly!AB$4+$AZ84*Assembly!AB$5+$BA84*Assembly!AB$6+$BB84*Assembly!AB$7+$BC84*Assembly!AB$8+$BD84*Assembly!AB$9+$BE84*Assembly!AB$10+$BF84*Assembly!AB$11+$BG84*Assembly!AB$12+$BH84*Assembly!AB$13+$BI84*Assembly!AB$14+$BJ84*Assembly!AB$15+$BK84*Assembly!AB$16+$BL84*Assembly!AB$17+$BM84*Assembly!AB$18+$BN84*Assembly!AB$19+$BO84*Assembly!AB$20+$BP84*Assembly!AB$21+$BQ84*Assembly!AB$22+$BR84*Assembly!AB$23+$BS84*Assembly!AB$24</f>
        <v>796</v>
      </c>
      <c r="CE84" s="514" t="str">
        <f>$AY84*Assembly!M$4+$AZ84*Assembly!M$5+$BA84*Assembly!M$6+$BB84*Assembly!M$7+$BC84*Assembly!M$8+$BD84*Assembly!M$9+$BE84*Assembly!M$10+$BF84*Assembly!M$11+$BG84*Assembly!M$12+$BH84*Assembly!M$13+$BI84*Assembly!M$14+$BJ84*Assembly!M$15+$BK84*Assembly!M$16+$BL84*Assembly!M$17+$BM84*Assembly!M$18+$BN84*Assembly!M$19+$BO84*Assembly!M$20+$BP84*Assembly!M$21+$BQ84*Assembly!M$22+$BR84*Assembly!M$23+$BS84*Assembly!M$24</f>
        <v>370</v>
      </c>
      <c r="CF84" s="514" t="str">
        <f>$AY84*Assembly!N$4+$AZ84*Assembly!N$5+$BA84*Assembly!N$6+$BB84*Assembly!N$7+$BC84*Assembly!N$8+$BD84*Assembly!N$9+$BE84*Assembly!N$10+$BF84*Assembly!N$11+$BG84*Assembly!N$12+$BH84*Assembly!N$13+$BI84*Assembly!N$14+$BJ84*Assembly!N$15+$BK84*Assembly!N$16+$BL84*Assembly!N$17+$BM84*Assembly!N$18+$BN84*Assembly!N$19+$BO84*Assembly!N$20+$BP84*Assembly!N$21+$BQ84*Assembly!N$22+$BR84*Assembly!N$23+$BS84*Assembly!N$24</f>
        <v>10</v>
      </c>
      <c r="CG84" s="514" t="str">
        <f>$AY84*Assembly!O$4+$AZ84*Assembly!O$5+$BA84*Assembly!O$6+$BB84*Assembly!O$7+$BC84*Assembly!O$8+$BD84*Assembly!O$9+$BE84*Assembly!O$10+$BF84*Assembly!O$11+$BG84*Assembly!O$12+$BH84*Assembly!O$13+$BI84*Assembly!O$14+$BJ84*Assembly!O$15+$BK84*Assembly!O$16+$BL84*Assembly!O$17+$BM84*Assembly!O$18+$BN84*Assembly!O$19+$BO84*Assembly!O$20+$BP84*Assembly!O$21+$BQ84*Assembly!O$22+$BR84*Assembly!O$23+$BS84*Assembly!O$24</f>
        <v>0</v>
      </c>
      <c r="CH84" s="512" t="str">
        <f>$AY84*Assembly!P$4+$AZ84*Assembly!P$5+$BA84*Assembly!P$6+$BB84*Assembly!P$7+$BC84*Assembly!P$8+$BD84*Assembly!P$9+$BE84*Assembly!P$10+$BF84*Assembly!P$11+$BG84*Assembly!P$12+$BH84*Assembly!P$13+$BI84*Assembly!P$14+$BJ84*Assembly!P$15+$BK84*Assembly!P$16+$BL84*Assembly!P$17+$BM84*Assembly!P$18+$BN84*Assembly!P$19+$BO84*Assembly!P$20+$BP84*Assembly!P$21+$BQ84*Assembly!P$22+$BR84*Assembly!P$23+$BS84*Assembly!P$24</f>
        <v>0</v>
      </c>
      <c r="CI84" s="512" t="str">
        <f>$AY84*Assembly!Q$4+$AZ84*Assembly!Q$5+$BA84*Assembly!Q$6+$BB84*Assembly!Q$7+$BC84*Assembly!Q$8+$BD84*Assembly!Q$9+$BE84*Assembly!Q$10+$BF84*Assembly!Q$11+$BG84*Assembly!Q$12+$BH84*Assembly!Q$13+$BI84*Assembly!Q$14+$BJ84*Assembly!Q$15+$BK84*Assembly!Q$16+$BL84*Assembly!Q$17+$BM84*Assembly!Q$18+$BN84*Assembly!Q$19+$BO84*Assembly!Q$20+$BP84*Assembly!Q$21+$BQ84*Assembly!Q$22+$BR84*Assembly!Q$23+$BS84*Assembly!Q$24</f>
        <v>970</v>
      </c>
      <c r="CJ84" s="514" t="str">
        <f>$AY84*Assembly!R$4+$AZ84*Assembly!R$5+$BA84*Assembly!R$6+$BB84*Assembly!R$7+$BC84*Assembly!R$8+$BD84*Assembly!R$9+$BE84*Assembly!R$10+$BF84*Assembly!R$11+$BG84*Assembly!R$12+$BH84*Assembly!R$13+$BI84*Assembly!R$14+$BJ84*Assembly!R$15+$BK84*Assembly!R$16+$BL84*Assembly!R$17+$BM84*Assembly!R$18+$BN84*Assembly!R$19+$BO84*Assembly!R$20+$BP84*Assembly!R$21+$BQ84*Assembly!R$22+$BR84*Assembly!R$23+$BS84*Assembly!R$24</f>
        <v>0</v>
      </c>
      <c r="CK84" s="512" t="str">
        <f>$AY84*Assembly!S$4+$AZ84*Assembly!S$5+$BA84*Assembly!S$6+$BB84*Assembly!S$7+$BC84*Assembly!S$8+$BD84*Assembly!S$9+$BE84*Assembly!S$10+$BF84*Assembly!S$11+$BG84*Assembly!S$12+$BH84*Assembly!S$13+$BI84*Assembly!S$14+$BJ84*Assembly!S$15+$BK84*Assembly!S$16+$BL84*Assembly!S$17+$BM84*Assembly!S$18+$BN84*Assembly!S$19+$BO84*Assembly!S$20+$BP84*Assembly!S$21+$BQ84*Assembly!S$22+$BR84*Assembly!S$23+$BS84*Assembly!S$24</f>
        <v>0</v>
      </c>
      <c r="CL84" s="512" t="str">
        <f>$AY84*Assembly!T$4+$AZ84*Assembly!T$5+$BA84*Assembly!T$6+$BB84*Assembly!T$7+$BC84*Assembly!T$8+$BD84*Assembly!T$9+$BE84*Assembly!T$10+$BF84*Assembly!T$11+$BG84*Assembly!T$12+$BH84*Assembly!T$13+$BI84*Assembly!T$14+$BJ84*Assembly!T$15+$BK84*Assembly!T$16+$BL84*Assembly!T$17+$BM84*Assembly!T$18+$BN84*Assembly!T$19+$BO84*Assembly!T$20+$BP84*Assembly!T$21+$BQ84*Assembly!T$22+$BR84*Assembly!T$23+$BS84*Assembly!T$24</f>
        <v>0</v>
      </c>
      <c r="CM84" s="512" t="str">
        <f>$AY84*Assembly!U$4+$AZ84*Assembly!U$5+$BA84*Assembly!U$6+$BB84*Assembly!U$7+$BC84*Assembly!U$8+$BD84*Assembly!U$9+$BE84*Assembly!U$10+$BF84*Assembly!U$11+$BG84*Assembly!U$12+$BH84*Assembly!U$13+$BI84*Assembly!U$14+$BJ84*Assembly!U$15+$BK84*Assembly!U$16+$BL84*Assembly!U$17+$BM84*Assembly!U$18+$BN84*Assembly!U$19+$BO84*Assembly!U$20+$BP84*Assembly!U$21+$BQ84*Assembly!U$22+$BR84*Assembly!U$23+$BS84*Assembly!U$24</f>
        <v>0</v>
      </c>
      <c r="CN84" s="514" t="str">
        <f>$AY84*Assembly!V$4+$AZ84*Assembly!V$5+$BA84*Assembly!V$6+$BB84*Assembly!V$7+$BC84*Assembly!V$8+$BD84*Assembly!V$9+$BE84*Assembly!V$10+$BF84*Assembly!V$11+$BG84*Assembly!V$12+$BH84*Assembly!V$13+$BI84*Assembly!V$14+$BJ84*Assembly!V$15+$BK84*Assembly!V$16+$BL84*Assembly!V$17+$BM84*Assembly!V$18+$BN84*Assembly!V$19+$BO84*Assembly!V$20+$BP84*Assembly!V$21+$BQ84*Assembly!V$22+$BR84*Assembly!V$23+$BS84*Assembly!V$24</f>
        <v>0</v>
      </c>
      <c r="CO84" s="514" t="str">
        <f>CE84*Refining!$F$3</f>
        <v>661</v>
      </c>
      <c r="CP84" s="514" t="str">
        <f>CF84*Refining!$F$4</f>
        <v>31</v>
      </c>
      <c r="CQ84" s="514" t="str">
        <f>CG84*Refining!$F$5</f>
        <v>0</v>
      </c>
      <c r="CR84" s="514" t="str">
        <f>CH84*Refining!$F$6</f>
        <v>0</v>
      </c>
      <c r="CS84" s="514" t="str">
        <f>CI84*Refining!$F$7</f>
        <v>1,732</v>
      </c>
      <c r="CT84" s="514" t="str">
        <f>CJ84*Refining!$F$8</f>
        <v>0</v>
      </c>
      <c r="CU84" s="514" t="str">
        <f>CK84*Refining!$F$9</f>
        <v>0</v>
      </c>
      <c r="CV84" s="514" t="str">
        <f>CL84*Refining!$F$10</f>
        <v>0</v>
      </c>
      <c r="CW84" s="514" t="str">
        <f>CM84*Refining!$F$11</f>
        <v>0</v>
      </c>
      <c r="CX84" s="514" t="str">
        <f>CN84*Refining!$F$12</f>
        <v>0</v>
      </c>
      <c r="CY84" s="408" t="str">
        <f t="shared" ref="CY84:DR84" si="338">IF(CE84 = 0, "", CE84)</f>
        <v>370</v>
      </c>
      <c r="CZ84" s="409" t="str">
        <f t="shared" si="338"/>
        <v>10</v>
      </c>
      <c r="DA84" s="409" t="str">
        <f t="shared" si="338"/>
        <v/>
      </c>
      <c r="DB84" s="410" t="str">
        <f t="shared" si="338"/>
        <v/>
      </c>
      <c r="DC84" s="411" t="str">
        <f t="shared" si="338"/>
        <v>970.0</v>
      </c>
      <c r="DD84" s="409" t="str">
        <f t="shared" si="338"/>
        <v/>
      </c>
      <c r="DE84" s="411" t="str">
        <f t="shared" si="338"/>
        <v/>
      </c>
      <c r="DF84" s="411" t="str">
        <f t="shared" si="338"/>
        <v/>
      </c>
      <c r="DG84" s="409" t="str">
        <f t="shared" si="338"/>
        <v/>
      </c>
      <c r="DH84" s="412" t="str">
        <f t="shared" si="338"/>
        <v/>
      </c>
      <c r="DI84" s="408" t="str">
        <f t="shared" si="338"/>
        <v>661</v>
      </c>
      <c r="DJ84" s="409" t="str">
        <f t="shared" si="338"/>
        <v>31</v>
      </c>
      <c r="DK84" s="409" t="str">
        <f t="shared" si="338"/>
        <v/>
      </c>
      <c r="DL84" s="409" t="str">
        <f t="shared" si="338"/>
        <v/>
      </c>
      <c r="DM84" s="413" t="str">
        <f t="shared" si="338"/>
        <v>1,732.1</v>
      </c>
      <c r="DN84" s="409" t="str">
        <f t="shared" si="338"/>
        <v/>
      </c>
      <c r="DO84" s="409" t="str">
        <f t="shared" si="338"/>
        <v/>
      </c>
      <c r="DP84" s="409" t="str">
        <f t="shared" si="338"/>
        <v/>
      </c>
      <c r="DQ84" s="409" t="str">
        <f t="shared" si="338"/>
        <v/>
      </c>
      <c r="DR84" s="412" t="str">
        <f t="shared" si="338"/>
        <v/>
      </c>
      <c r="DS84" s="414" t="str">
        <f t="shared" si="15"/>
        <v>1,350</v>
      </c>
      <c r="DT84" s="415" t="str">
        <f t="shared" si="16"/>
        <v>2,424</v>
      </c>
      <c r="DU84" s="401" t="str">
        <f>CY84*'Ores &amp; Ingots'!$C$3+CZ84*'Ores &amp; Ingots'!$C$4+DA84*'Ores &amp; Ingots'!$C$5+DB84*'Ores &amp; Ingots'!$C$6+DC84*'Ores &amp; Ingots'!$C$7+DD84*'Ores &amp; Ingots'!$C$8+DE84*'Ores &amp; Ingots'!$C$9+DF84*'Ores &amp; Ingots'!$C$10+DG84*'Ores &amp; Ingots'!$C$11+DH84*'Ores &amp; Ingots'!$C$12</f>
        <v>464</v>
      </c>
      <c r="DV84" s="401" t="str">
        <f>DI84*'Ores &amp; Ingots'!$B$3+DJ84*'Ores &amp; Ingots'!$B$4+DK84*'Ores &amp; Ingots'!$B$5+DL84*'Ores &amp; Ingots'!$B$6+DM84*'Ores &amp; Ingots'!$B$7+DN84*'Ores &amp; Ingots'!$B$8+DO84*'Ores &amp; Ingots'!$B$9+DP84*'Ores &amp; Ingots'!$B$10+DQ84*'Ores &amp; Ingots'!$B$11+DR84*'Ores &amp; Ingots'!$B$12</f>
        <v>897</v>
      </c>
      <c r="DW84" s="415" t="str">
        <f>CY84*Refining!$G$3+CZ84*Refining!$G$4+DA84*Refining!$G$5+DB84*Refining!$G$6+DC84*Refining!$G$7+DD84*Refining!$G$8+DE84*Refining!$G$9+DF84*Refining!$G$10+DG84*Refining!$G$11+DH84*Refining!$G$12</f>
        <v>873</v>
      </c>
      <c r="DX84" s="415" t="str">
        <f t="shared" si="17"/>
        <v>135,791</v>
      </c>
      <c r="DY84" s="416" t="str">
        <f t="shared" si="18"/>
        <v>0.1358</v>
      </c>
      <c r="DZ84" s="414" t="str">
        <f t="shared" si="19"/>
        <v>1,195</v>
      </c>
      <c r="EA84" s="413" t="str">
        <f t="shared" ref="EA84:EB84" si="339">DZ84/60</f>
        <v>19.9</v>
      </c>
      <c r="EB84" s="413" t="str">
        <f t="shared" si="339"/>
        <v>0.3</v>
      </c>
      <c r="EC84" s="417" t="str">
        <f t="shared" si="21"/>
        <v>0.01</v>
      </c>
      <c r="ED84" s="414" t="str">
        <f t="shared" si="22"/>
        <v>178,102</v>
      </c>
      <c r="EE84" s="413" t="str">
        <f t="shared" ref="EE84:EF84" si="340">ED84/1000</f>
        <v>178.1</v>
      </c>
      <c r="EF84" s="418" t="str">
        <f t="shared" si="340"/>
        <v>0.18</v>
      </c>
      <c r="EG84" s="419" t="str">
        <f t="shared" si="24"/>
        <v>0.1781</v>
      </c>
      <c r="EH84" s="225">
        <v>617.0</v>
      </c>
    </row>
    <row r="85">
      <c r="A85" s="33"/>
      <c r="B85" s="226" t="s">
        <v>975</v>
      </c>
      <c r="C85" s="227" t="s">
        <v>886</v>
      </c>
      <c r="D85" s="227">
        <v>1.0</v>
      </c>
      <c r="E85" s="227">
        <v>1.0</v>
      </c>
      <c r="F85" s="227">
        <v>1.0</v>
      </c>
      <c r="G85" s="453" t="str">
        <f t="shared" si="5"/>
        <v>15.625</v>
      </c>
      <c r="H85" s="454">
        <v>50.0</v>
      </c>
      <c r="I85" s="454">
        <v>50.0</v>
      </c>
      <c r="J85" s="454" t="str">
        <f>H85/Main!$D$9</f>
        <v>50</v>
      </c>
      <c r="K85" s="454" t="str">
        <f>I85/Main!$D$10</f>
        <v>50</v>
      </c>
      <c r="L85" s="455" t="str">
        <f t="shared" si="6"/>
        <v>1.0</v>
      </c>
      <c r="M85" s="455">
        <v>1.0</v>
      </c>
      <c r="N85" s="456"/>
      <c r="O85" s="456"/>
      <c r="P85" s="456"/>
      <c r="Q85" s="457"/>
      <c r="R85" s="456"/>
      <c r="S85" s="457">
        <v>60.0</v>
      </c>
      <c r="T85" s="458"/>
      <c r="U85" s="456"/>
      <c r="V85" s="456"/>
      <c r="W85" s="458"/>
      <c r="X85" s="458"/>
      <c r="Y85" s="456"/>
      <c r="Z85" s="456"/>
      <c r="AA85" s="457" t="s">
        <v>920</v>
      </c>
      <c r="AB85" s="457" t="s">
        <v>920</v>
      </c>
      <c r="AC85" s="524" t="s">
        <v>18</v>
      </c>
      <c r="AD85" s="434">
        <v>0.0</v>
      </c>
      <c r="AE85" s="434">
        <v>30.0</v>
      </c>
      <c r="AF85" s="434">
        <v>0.0</v>
      </c>
      <c r="AG85" s="434">
        <v>0.0</v>
      </c>
      <c r="AH85" s="434">
        <v>20.0</v>
      </c>
      <c r="AI85" s="434">
        <v>0.0</v>
      </c>
      <c r="AJ85" s="434">
        <v>1.0</v>
      </c>
      <c r="AK85" s="498">
        <v>100.0</v>
      </c>
      <c r="AL85" s="434">
        <v>8.0</v>
      </c>
      <c r="AM85" s="434">
        <v>0.0</v>
      </c>
      <c r="AN85" s="434">
        <v>0.0</v>
      </c>
      <c r="AO85" s="434">
        <v>0.0</v>
      </c>
      <c r="AP85" s="434">
        <v>10.0</v>
      </c>
      <c r="AQ85" s="434">
        <v>0.0</v>
      </c>
      <c r="AR85" s="434">
        <v>0.0</v>
      </c>
      <c r="AS85" s="434">
        <v>0.0</v>
      </c>
      <c r="AT85" s="434">
        <v>0.0</v>
      </c>
      <c r="AU85" s="434">
        <v>0.0</v>
      </c>
      <c r="AV85" s="434">
        <v>0.0</v>
      </c>
      <c r="AW85" s="434">
        <v>0.0</v>
      </c>
      <c r="AX85" s="434">
        <v>0.0</v>
      </c>
      <c r="AY85" s="429" t="str">
        <f t="shared" ref="AY85:BS85" si="341">IF(AD85 = 0, "", AD85)</f>
        <v/>
      </c>
      <c r="AZ85" s="430" t="str">
        <f t="shared" si="341"/>
        <v>30</v>
      </c>
      <c r="BA85" s="430" t="str">
        <f t="shared" si="341"/>
        <v/>
      </c>
      <c r="BB85" s="430" t="str">
        <f t="shared" si="341"/>
        <v/>
      </c>
      <c r="BC85" s="430" t="str">
        <f t="shared" si="341"/>
        <v>20</v>
      </c>
      <c r="BD85" s="430" t="str">
        <f t="shared" si="341"/>
        <v/>
      </c>
      <c r="BE85" s="430" t="str">
        <f t="shared" si="341"/>
        <v>1</v>
      </c>
      <c r="BF85" s="431" t="str">
        <f t="shared" si="341"/>
        <v>100</v>
      </c>
      <c r="BG85" s="430" t="str">
        <f t="shared" si="341"/>
        <v>8</v>
      </c>
      <c r="BH85" s="430" t="str">
        <f t="shared" si="341"/>
        <v/>
      </c>
      <c r="BI85" s="430" t="str">
        <f t="shared" si="341"/>
        <v/>
      </c>
      <c r="BJ85" s="430" t="str">
        <f t="shared" si="341"/>
        <v/>
      </c>
      <c r="BK85" s="430" t="str">
        <f t="shared" si="341"/>
        <v>10</v>
      </c>
      <c r="BL85" s="430" t="str">
        <f t="shared" si="341"/>
        <v/>
      </c>
      <c r="BM85" s="430" t="str">
        <f t="shared" si="341"/>
        <v/>
      </c>
      <c r="BN85" s="430" t="str">
        <f t="shared" si="341"/>
        <v/>
      </c>
      <c r="BO85" s="430" t="str">
        <f t="shared" si="341"/>
        <v/>
      </c>
      <c r="BP85" s="430" t="str">
        <f t="shared" si="341"/>
        <v/>
      </c>
      <c r="BQ85" s="430" t="str">
        <f t="shared" si="341"/>
        <v/>
      </c>
      <c r="BR85" s="430" t="str">
        <f t="shared" si="341"/>
        <v/>
      </c>
      <c r="BS85" s="432" t="str">
        <f t="shared" si="341"/>
        <v/>
      </c>
      <c r="BT85" s="433" t="str">
        <f>$AY85*Assembly!Y$4+$AZ85*Assembly!Y$5+$BA85*Assembly!Y$6+$BB85*Assembly!Y$7+$BC85*Assembly!Y$8+$BD85*Assembly!Y$9+$BE85*Assembly!Y$10+$BF85*Assembly!Y$11+$BG85*Assembly!Y$12+$BH85*Assembly!Y$13+$BI85*Assembly!Y$14+$BJ85*Assembly!Y$15+$BK85*Assembly!Y$16+$BL85*Assembly!Y$17+$BM85*Assembly!Y$18+$BN85*Assembly!Y$19+$BO85*Assembly!Y$20+$BP85*Assembly!Y$21+$BQ85*Assembly!Y$22+$BR85*Assembly!Y$23+$BS85*Assembly!Y$24</f>
        <v>508</v>
      </c>
      <c r="BU85" s="434" t="str">
        <f t="shared" si="8"/>
        <v>33</v>
      </c>
      <c r="BV85" s="434" t="str">
        <f>$AY85*Assembly!AC$4+$AZ85*Assembly!AC$5+$BA85*Assembly!AC$6+$BB85*Assembly!AC$7+$BC85*Assembly!AC$8+$BD85*Assembly!AC$9+$BE85*Assembly!AC$10+$BF85*Assembly!AC$11+$BG85*Assembly!AC$12+$BH85*Assembly!AC$13+$BI85*Assembly!AC$14+$BJ85*Assembly!AC$15+$BK85*Assembly!AC$16+$BL85*Assembly!AC$17+$BM85*Assembly!AC$18+$BN85*Assembly!AC$19+$BO85*Assembly!AC$20+$BP85*Assembly!AC$21+$BQ85*Assembly!AC$22+$BR85*Assembly!AC$23+$BS85*Assembly!AC$24</f>
        <v>1,830</v>
      </c>
      <c r="BW85" s="435" t="str">
        <f t="shared" si="9"/>
        <v>3.60</v>
      </c>
      <c r="BX85" s="436" t="str">
        <f t="shared" si="10"/>
        <v>117</v>
      </c>
      <c r="BY85" s="437" t="str">
        <f t="shared" si="11"/>
        <v>56.3</v>
      </c>
      <c r="BZ85" s="438"/>
      <c r="CA85" s="434" t="str">
        <f>$AY85*Assembly!X$4+$AZ85*Assembly!X$5+$BA85*Assembly!X$6+$BB85*Assembly!X$7+$BC85*Assembly!X$8+$BD85*Assembly!X$9+$BE85*Assembly!X$10+$BF85*Assembly!X$11+$BG85*Assembly!X$12+$BH85*Assembly!X$13+$BI85*Assembly!X$14+$BJ85*Assembly!X$15+$BK85*Assembly!X$16+$BL85*Assembly!X$17+$BM85*Assembly!X$18+$BN85*Assembly!X$19+$BO85*Assembly!X$20+$BP85*Assembly!X$21+$BQ85*Assembly!X$22+$BR85*Assembly!X$23+$BS85*Assembly!X$24</f>
        <v>229</v>
      </c>
      <c r="CB85" s="434" t="str">
        <f t="shared" si="12"/>
        <v>35,622</v>
      </c>
      <c r="CC85" s="439" t="str">
        <f t="shared" si="13"/>
        <v>0.0356</v>
      </c>
      <c r="CD85" s="440" t="str">
        <f>$AY85*Assembly!AB$4+$AZ85*Assembly!AB$5+$BA85*Assembly!AB$6+$BB85*Assembly!AB$7+$BC85*Assembly!AB$8+$BD85*Assembly!AB$9+$BE85*Assembly!AB$10+$BF85*Assembly!AB$11+$BG85*Assembly!AB$12+$BH85*Assembly!AB$13+$BI85*Assembly!AB$14+$BJ85*Assembly!AB$15+$BK85*Assembly!AB$16+$BL85*Assembly!AB$17+$BM85*Assembly!AB$18+$BN85*Assembly!AB$19+$BO85*Assembly!AB$20+$BP85*Assembly!AB$21+$BQ85*Assembly!AB$22+$BR85*Assembly!AB$23+$BS85*Assembly!AB$24</f>
        <v>426</v>
      </c>
      <c r="CE85" s="457" t="str">
        <f>$AY85*Assembly!M$4+$AZ85*Assembly!M$5+$BA85*Assembly!M$6+$BB85*Assembly!M$7+$BC85*Assembly!M$8+$BD85*Assembly!M$9+$BE85*Assembly!M$10+$BF85*Assembly!M$11+$BG85*Assembly!M$12+$BH85*Assembly!M$13+$BI85*Assembly!M$14+$BJ85*Assembly!M$15+$BK85*Assembly!M$16+$BL85*Assembly!M$17+$BM85*Assembly!M$18+$BN85*Assembly!M$19+$BO85*Assembly!M$20+$BP85*Assembly!M$21+$BQ85*Assembly!M$22+$BR85*Assembly!M$23+$BS85*Assembly!M$24</f>
        <v>383</v>
      </c>
      <c r="CF85" s="457" t="str">
        <f>$AY85*Assembly!N$4+$AZ85*Assembly!N$5+$BA85*Assembly!N$6+$BB85*Assembly!N$7+$BC85*Assembly!N$8+$BD85*Assembly!N$9+$BE85*Assembly!N$10+$BF85*Assembly!N$11+$BG85*Assembly!N$12+$BH85*Assembly!N$13+$BI85*Assembly!N$14+$BJ85*Assembly!N$15+$BK85*Assembly!N$16+$BL85*Assembly!N$17+$BM85*Assembly!N$18+$BN85*Assembly!N$19+$BO85*Assembly!N$20+$BP85*Assembly!N$21+$BQ85*Assembly!N$22+$BR85*Assembly!N$23+$BS85*Assembly!N$24</f>
        <v>5</v>
      </c>
      <c r="CG85" s="457" t="str">
        <f>$AY85*Assembly!O$4+$AZ85*Assembly!O$5+$BA85*Assembly!O$6+$BB85*Assembly!O$7+$BC85*Assembly!O$8+$BD85*Assembly!O$9+$BE85*Assembly!O$10+$BF85*Assembly!O$11+$BG85*Assembly!O$12+$BH85*Assembly!O$13+$BI85*Assembly!O$14+$BJ85*Assembly!O$15+$BK85*Assembly!O$16+$BL85*Assembly!O$17+$BM85*Assembly!O$18+$BN85*Assembly!O$19+$BO85*Assembly!O$20+$BP85*Assembly!O$21+$BQ85*Assembly!O$22+$BR85*Assembly!O$23+$BS85*Assembly!O$24</f>
        <v>0</v>
      </c>
      <c r="CH85" s="454" t="str">
        <f>$AY85*Assembly!P$4+$AZ85*Assembly!P$5+$BA85*Assembly!P$6+$BB85*Assembly!P$7+$BC85*Assembly!P$8+$BD85*Assembly!P$9+$BE85*Assembly!P$10+$BF85*Assembly!P$11+$BG85*Assembly!P$12+$BH85*Assembly!P$13+$BI85*Assembly!P$14+$BJ85*Assembly!P$15+$BK85*Assembly!P$16+$BL85*Assembly!P$17+$BM85*Assembly!P$18+$BN85*Assembly!P$19+$BO85*Assembly!P$20+$BP85*Assembly!P$21+$BQ85*Assembly!P$22+$BR85*Assembly!P$23+$BS85*Assembly!P$24</f>
        <v>0</v>
      </c>
      <c r="CI85" s="454" t="str">
        <f>$AY85*Assembly!Q$4+$AZ85*Assembly!Q$5+$BA85*Assembly!Q$6+$BB85*Assembly!Q$7+$BC85*Assembly!Q$8+$BD85*Assembly!Q$9+$BE85*Assembly!Q$10+$BF85*Assembly!Q$11+$BG85*Assembly!Q$12+$BH85*Assembly!Q$13+$BI85*Assembly!Q$14+$BJ85*Assembly!Q$15+$BK85*Assembly!Q$16+$BL85*Assembly!Q$17+$BM85*Assembly!Q$18+$BN85*Assembly!Q$19+$BO85*Assembly!Q$20+$BP85*Assembly!Q$21+$BQ85*Assembly!Q$22+$BR85*Assembly!Q$23+$BS85*Assembly!Q$24</f>
        <v>210</v>
      </c>
      <c r="CJ85" s="457" t="str">
        <f>$AY85*Assembly!R$4+$AZ85*Assembly!R$5+$BA85*Assembly!R$6+$BB85*Assembly!R$7+$BC85*Assembly!R$8+$BD85*Assembly!R$9+$BE85*Assembly!R$10+$BF85*Assembly!R$11+$BG85*Assembly!R$12+$BH85*Assembly!R$13+$BI85*Assembly!R$14+$BJ85*Assembly!R$15+$BK85*Assembly!R$16+$BL85*Assembly!R$17+$BM85*Assembly!R$18+$BN85*Assembly!R$19+$BO85*Assembly!R$20+$BP85*Assembly!R$21+$BQ85*Assembly!R$22+$BR85*Assembly!R$23+$BS85*Assembly!R$24</f>
        <v>0</v>
      </c>
      <c r="CK85" s="454" t="str">
        <f>$AY85*Assembly!S$4+$AZ85*Assembly!S$5+$BA85*Assembly!S$6+$BB85*Assembly!S$7+$BC85*Assembly!S$8+$BD85*Assembly!S$9+$BE85*Assembly!S$10+$BF85*Assembly!S$11+$BG85*Assembly!S$12+$BH85*Assembly!S$13+$BI85*Assembly!S$14+$BJ85*Assembly!S$15+$BK85*Assembly!S$16+$BL85*Assembly!S$17+$BM85*Assembly!S$18+$BN85*Assembly!S$19+$BO85*Assembly!S$20+$BP85*Assembly!S$21+$BQ85*Assembly!S$22+$BR85*Assembly!S$23+$BS85*Assembly!S$24</f>
        <v>0</v>
      </c>
      <c r="CL85" s="454" t="str">
        <f>$AY85*Assembly!T$4+$AZ85*Assembly!T$5+$BA85*Assembly!T$6+$BB85*Assembly!T$7+$BC85*Assembly!T$8+$BD85*Assembly!T$9+$BE85*Assembly!T$10+$BF85*Assembly!T$11+$BG85*Assembly!T$12+$BH85*Assembly!T$13+$BI85*Assembly!T$14+$BJ85*Assembly!T$15+$BK85*Assembly!T$16+$BL85*Assembly!T$17+$BM85*Assembly!T$18+$BN85*Assembly!T$19+$BO85*Assembly!T$20+$BP85*Assembly!T$21+$BQ85*Assembly!T$22+$BR85*Assembly!T$23+$BS85*Assembly!T$24</f>
        <v>0</v>
      </c>
      <c r="CM85" s="454" t="str">
        <f>$AY85*Assembly!U$4+$AZ85*Assembly!U$5+$BA85*Assembly!U$6+$BB85*Assembly!U$7+$BC85*Assembly!U$8+$BD85*Assembly!U$9+$BE85*Assembly!U$10+$BF85*Assembly!U$11+$BG85*Assembly!U$12+$BH85*Assembly!U$13+$BI85*Assembly!U$14+$BJ85*Assembly!U$15+$BK85*Assembly!U$16+$BL85*Assembly!U$17+$BM85*Assembly!U$18+$BN85*Assembly!U$19+$BO85*Assembly!U$20+$BP85*Assembly!U$21+$BQ85*Assembly!U$22+$BR85*Assembly!U$23+$BS85*Assembly!U$24</f>
        <v>0</v>
      </c>
      <c r="CN85" s="457" t="str">
        <f>$AY85*Assembly!V$4+$AZ85*Assembly!V$5+$BA85*Assembly!V$6+$BB85*Assembly!V$7+$BC85*Assembly!V$8+$BD85*Assembly!V$9+$BE85*Assembly!V$10+$BF85*Assembly!V$11+$BG85*Assembly!V$12+$BH85*Assembly!V$13+$BI85*Assembly!V$14+$BJ85*Assembly!V$15+$BK85*Assembly!V$16+$BL85*Assembly!V$17+$BM85*Assembly!V$18+$BN85*Assembly!V$19+$BO85*Assembly!V$20+$BP85*Assembly!V$21+$BQ85*Assembly!V$22+$BR85*Assembly!V$23+$BS85*Assembly!V$24</f>
        <v>0</v>
      </c>
      <c r="CO85" s="457" t="str">
        <f>CE85*Refining!$F$3</f>
        <v>684</v>
      </c>
      <c r="CP85" s="457" t="str">
        <f>CF85*Refining!$F$4</f>
        <v>16</v>
      </c>
      <c r="CQ85" s="457" t="str">
        <f>CG85*Refining!$F$5</f>
        <v>0</v>
      </c>
      <c r="CR85" s="457" t="str">
        <f>CH85*Refining!$F$6</f>
        <v>0</v>
      </c>
      <c r="CS85" s="457" t="str">
        <f>CI85*Refining!$F$7</f>
        <v>375</v>
      </c>
      <c r="CT85" s="457" t="str">
        <f>CJ85*Refining!$F$8</f>
        <v>0</v>
      </c>
      <c r="CU85" s="457" t="str">
        <f>CK85*Refining!$F$9</f>
        <v>0</v>
      </c>
      <c r="CV85" s="457" t="str">
        <f>CL85*Refining!$F$10</f>
        <v>0</v>
      </c>
      <c r="CW85" s="457" t="str">
        <f>CM85*Refining!$F$11</f>
        <v>0</v>
      </c>
      <c r="CX85" s="457" t="str">
        <f>CN85*Refining!$F$12</f>
        <v>0</v>
      </c>
      <c r="CY85" s="441" t="str">
        <f t="shared" ref="CY85:DR85" si="342">IF(CE85 = 0, "", CE85)</f>
        <v>383</v>
      </c>
      <c r="CZ85" s="442" t="str">
        <f t="shared" si="342"/>
        <v>5</v>
      </c>
      <c r="DA85" s="442" t="str">
        <f t="shared" si="342"/>
        <v/>
      </c>
      <c r="DB85" s="443" t="str">
        <f t="shared" si="342"/>
        <v/>
      </c>
      <c r="DC85" s="444" t="str">
        <f t="shared" si="342"/>
        <v>210.0</v>
      </c>
      <c r="DD85" s="442" t="str">
        <f t="shared" si="342"/>
        <v/>
      </c>
      <c r="DE85" s="444" t="str">
        <f t="shared" si="342"/>
        <v/>
      </c>
      <c r="DF85" s="444" t="str">
        <f t="shared" si="342"/>
        <v/>
      </c>
      <c r="DG85" s="442" t="str">
        <f t="shared" si="342"/>
        <v/>
      </c>
      <c r="DH85" s="445" t="str">
        <f t="shared" si="342"/>
        <v/>
      </c>
      <c r="DI85" s="441" t="str">
        <f t="shared" si="342"/>
        <v>684</v>
      </c>
      <c r="DJ85" s="442" t="str">
        <f t="shared" si="342"/>
        <v>16</v>
      </c>
      <c r="DK85" s="442" t="str">
        <f t="shared" si="342"/>
        <v/>
      </c>
      <c r="DL85" s="442" t="str">
        <f t="shared" si="342"/>
        <v/>
      </c>
      <c r="DM85" s="446" t="str">
        <f t="shared" si="342"/>
        <v>375.0</v>
      </c>
      <c r="DN85" s="442" t="str">
        <f t="shared" si="342"/>
        <v/>
      </c>
      <c r="DO85" s="442" t="str">
        <f t="shared" si="342"/>
        <v/>
      </c>
      <c r="DP85" s="442" t="str">
        <f t="shared" si="342"/>
        <v/>
      </c>
      <c r="DQ85" s="442" t="str">
        <f t="shared" si="342"/>
        <v/>
      </c>
      <c r="DR85" s="445" t="str">
        <f t="shared" si="342"/>
        <v/>
      </c>
      <c r="DS85" s="447" t="str">
        <f t="shared" si="15"/>
        <v>598</v>
      </c>
      <c r="DT85" s="448" t="str">
        <f t="shared" si="16"/>
        <v>1,075</v>
      </c>
      <c r="DU85" s="434" t="str">
        <f>CY85*'Ores &amp; Ingots'!$C$3+CZ85*'Ores &amp; Ingots'!$C$4+DA85*'Ores &amp; Ingots'!$C$5+DB85*'Ores &amp; Ingots'!$C$6+DC85*'Ores &amp; Ingots'!$C$7+DD85*'Ores &amp; Ingots'!$C$8+DE85*'Ores &amp; Ingots'!$C$9+DF85*'Ores &amp; Ingots'!$C$10+DG85*'Ores &amp; Ingots'!$C$11+DH85*'Ores &amp; Ingots'!$C$12</f>
        <v>139</v>
      </c>
      <c r="DV85" s="434" t="str">
        <f>DI85*'Ores &amp; Ingots'!$B$3+DJ85*'Ores &amp; Ingots'!$B$4+DK85*'Ores &amp; Ingots'!$B$5+DL85*'Ores &amp; Ingots'!$B$6+DM85*'Ores &amp; Ingots'!$B$7+DN85*'Ores &amp; Ingots'!$B$8+DO85*'Ores &amp; Ingots'!$B$9+DP85*'Ores &amp; Ingots'!$B$10+DQ85*'Ores &amp; Ingots'!$B$11+DR85*'Ores &amp; Ingots'!$B$12</f>
        <v>398</v>
      </c>
      <c r="DW85" s="448" t="str">
        <f>CY85*Refining!$G$3+CZ85*Refining!$G$4+DA85*Refining!$G$5+DB85*Refining!$G$6+DC85*Refining!$G$7+DD85*Refining!$G$8+DE85*Refining!$G$9+DF85*Refining!$G$10+DG85*Refining!$G$11+DH85*Refining!$G$12</f>
        <v>223</v>
      </c>
      <c r="DX85" s="448" t="str">
        <f t="shared" si="17"/>
        <v>34,754</v>
      </c>
      <c r="DY85" s="449" t="str">
        <f t="shared" si="18"/>
        <v>0.0348</v>
      </c>
      <c r="DZ85" s="447" t="str">
        <f t="shared" si="19"/>
        <v>502</v>
      </c>
      <c r="EA85" s="446" t="str">
        <f t="shared" ref="EA85:EB85" si="343">DZ85/60</f>
        <v>8.4</v>
      </c>
      <c r="EB85" s="446" t="str">
        <f t="shared" si="343"/>
        <v>0.1</v>
      </c>
      <c r="EC85" s="450" t="str">
        <f t="shared" si="21"/>
        <v>0.01</v>
      </c>
      <c r="ED85" s="447" t="str">
        <f t="shared" si="22"/>
        <v>70,376</v>
      </c>
      <c r="EE85" s="446" t="str">
        <f t="shared" ref="EE85:EF85" si="344">ED85/1000</f>
        <v>70.4</v>
      </c>
      <c r="EF85" s="451" t="str">
        <f t="shared" si="344"/>
        <v>0.07</v>
      </c>
      <c r="EG85" s="452" t="str">
        <f t="shared" si="24"/>
        <v>0.0704</v>
      </c>
      <c r="EH85" s="225">
        <v>4531.0</v>
      </c>
    </row>
    <row r="86">
      <c r="A86" s="33"/>
      <c r="B86" s="226" t="s">
        <v>976</v>
      </c>
      <c r="C86" s="227" t="s">
        <v>886</v>
      </c>
      <c r="D86" s="227">
        <v>1.0</v>
      </c>
      <c r="E86" s="227">
        <v>1.0</v>
      </c>
      <c r="F86" s="227">
        <v>1.0</v>
      </c>
      <c r="G86" s="420" t="str">
        <f t="shared" si="5"/>
        <v>15.625</v>
      </c>
      <c r="H86" s="421">
        <v>45.0</v>
      </c>
      <c r="I86" s="421">
        <v>45.0</v>
      </c>
      <c r="J86" s="421" t="str">
        <f>H86/Main!$D$9</f>
        <v>45</v>
      </c>
      <c r="K86" s="421" t="str">
        <f>I86/Main!$D$10</f>
        <v>45</v>
      </c>
      <c r="L86" s="422" t="str">
        <f t="shared" si="6"/>
        <v>1.0</v>
      </c>
      <c r="M86" s="422">
        <v>1.0</v>
      </c>
      <c r="N86" s="423"/>
      <c r="O86" s="423"/>
      <c r="P86" s="423"/>
      <c r="Q86" s="424"/>
      <c r="R86" s="423"/>
      <c r="S86" s="425"/>
      <c r="T86" s="425"/>
      <c r="U86" s="423"/>
      <c r="V86" s="423"/>
      <c r="W86" s="425"/>
      <c r="X86" s="425"/>
      <c r="Y86" s="423"/>
      <c r="Z86" s="423"/>
      <c r="AA86" s="424" t="s">
        <v>920</v>
      </c>
      <c r="AB86" s="424" t="s">
        <v>920</v>
      </c>
      <c r="AC86" s="523" t="s">
        <v>913</v>
      </c>
      <c r="AD86" s="434">
        <v>0.0</v>
      </c>
      <c r="AE86" s="434">
        <v>20.0</v>
      </c>
      <c r="AF86" s="434">
        <v>0.0</v>
      </c>
      <c r="AG86" s="434">
        <v>0.0</v>
      </c>
      <c r="AH86" s="434">
        <v>20.0</v>
      </c>
      <c r="AI86" s="434">
        <v>0.0</v>
      </c>
      <c r="AJ86" s="434">
        <v>2.0</v>
      </c>
      <c r="AK86" s="434">
        <v>100.0</v>
      </c>
      <c r="AL86" s="498">
        <v>4.0</v>
      </c>
      <c r="AM86" s="434">
        <v>0.0</v>
      </c>
      <c r="AN86" s="434">
        <v>0.0</v>
      </c>
      <c r="AO86" s="434">
        <v>0.0</v>
      </c>
      <c r="AP86" s="434">
        <v>0.0</v>
      </c>
      <c r="AQ86" s="434">
        <v>0.0</v>
      </c>
      <c r="AR86" s="434">
        <v>0.0</v>
      </c>
      <c r="AS86" s="434">
        <v>0.0</v>
      </c>
      <c r="AT86" s="434">
        <v>0.0</v>
      </c>
      <c r="AU86" s="434">
        <v>0.0</v>
      </c>
      <c r="AV86" s="434">
        <v>0.0</v>
      </c>
      <c r="AW86" s="434">
        <v>0.0</v>
      </c>
      <c r="AX86" s="434">
        <v>0.0</v>
      </c>
      <c r="AY86" s="429" t="str">
        <f t="shared" ref="AY86:BS86" si="345">IF(AD86 = 0, "", AD86)</f>
        <v/>
      </c>
      <c r="AZ86" s="430" t="str">
        <f t="shared" si="345"/>
        <v>20</v>
      </c>
      <c r="BA86" s="430" t="str">
        <f t="shared" si="345"/>
        <v/>
      </c>
      <c r="BB86" s="430" t="str">
        <f t="shared" si="345"/>
        <v/>
      </c>
      <c r="BC86" s="430" t="str">
        <f t="shared" si="345"/>
        <v>20</v>
      </c>
      <c r="BD86" s="430" t="str">
        <f t="shared" si="345"/>
        <v/>
      </c>
      <c r="BE86" s="430" t="str">
        <f t="shared" si="345"/>
        <v>2</v>
      </c>
      <c r="BF86" s="430" t="str">
        <f t="shared" si="345"/>
        <v>100</v>
      </c>
      <c r="BG86" s="431" t="str">
        <f t="shared" si="345"/>
        <v>4</v>
      </c>
      <c r="BH86" s="430" t="str">
        <f t="shared" si="345"/>
        <v/>
      </c>
      <c r="BI86" s="430" t="str">
        <f t="shared" si="345"/>
        <v/>
      </c>
      <c r="BJ86" s="430" t="str">
        <f t="shared" si="345"/>
        <v/>
      </c>
      <c r="BK86" s="430" t="str">
        <f t="shared" si="345"/>
        <v/>
      </c>
      <c r="BL86" s="430" t="str">
        <f t="shared" si="345"/>
        <v/>
      </c>
      <c r="BM86" s="430" t="str">
        <f t="shared" si="345"/>
        <v/>
      </c>
      <c r="BN86" s="430" t="str">
        <f t="shared" si="345"/>
        <v/>
      </c>
      <c r="BO86" s="430" t="str">
        <f t="shared" si="345"/>
        <v/>
      </c>
      <c r="BP86" s="430" t="str">
        <f t="shared" si="345"/>
        <v/>
      </c>
      <c r="BQ86" s="430" t="str">
        <f t="shared" si="345"/>
        <v/>
      </c>
      <c r="BR86" s="430" t="str">
        <f t="shared" si="345"/>
        <v/>
      </c>
      <c r="BS86" s="432" t="str">
        <f t="shared" si="345"/>
        <v/>
      </c>
      <c r="BT86" s="433" t="str">
        <f>$AY86*Assembly!Y$4+$AZ86*Assembly!Y$5+$BA86*Assembly!Y$6+$BB86*Assembly!Y$7+$BC86*Assembly!Y$8+$BD86*Assembly!Y$9+$BE86*Assembly!Y$10+$BF86*Assembly!Y$11+$BG86*Assembly!Y$12+$BH86*Assembly!Y$13+$BI86*Assembly!Y$14+$BJ86*Assembly!Y$15+$BK86*Assembly!Y$16+$BL86*Assembly!Y$17+$BM86*Assembly!Y$18+$BN86*Assembly!Y$19+$BO86*Assembly!Y$20+$BP86*Assembly!Y$21+$BQ86*Assembly!Y$22+$BR86*Assembly!Y$23+$BS86*Assembly!Y$24</f>
        <v>320</v>
      </c>
      <c r="BU86" s="434" t="str">
        <f t="shared" si="8"/>
        <v>20</v>
      </c>
      <c r="BV86" s="434" t="str">
        <f>$AY86*Assembly!AC$4+$AZ86*Assembly!AC$5+$BA86*Assembly!AC$6+$BB86*Assembly!AC$7+$BC86*Assembly!AC$8+$BD86*Assembly!AC$9+$BE86*Assembly!AC$10+$BF86*Assembly!AC$11+$BG86*Assembly!AC$12+$BH86*Assembly!AC$13+$BI86*Assembly!AC$14+$BJ86*Assembly!AC$15+$BK86*Assembly!AC$16+$BL86*Assembly!AC$17+$BM86*Assembly!AC$18+$BN86*Assembly!AC$19+$BO86*Assembly!AC$20+$BP86*Assembly!AC$21+$BQ86*Assembly!AC$22+$BR86*Assembly!AC$23+$BS86*Assembly!AC$24</f>
        <v>1,100</v>
      </c>
      <c r="BW86" s="435" t="str">
        <f t="shared" si="9"/>
        <v>3.44</v>
      </c>
      <c r="BX86" s="436" t="str">
        <f t="shared" si="10"/>
        <v>70</v>
      </c>
      <c r="BY86" s="437" t="str">
        <f t="shared" si="11"/>
        <v>53.7</v>
      </c>
      <c r="BZ86" s="438"/>
      <c r="CA86" s="434" t="str">
        <f>$AY86*Assembly!X$4+$AZ86*Assembly!X$5+$BA86*Assembly!X$6+$BB86*Assembly!X$7+$BC86*Assembly!X$8+$BD86*Assembly!X$9+$BE86*Assembly!X$10+$BF86*Assembly!X$11+$BG86*Assembly!X$12+$BH86*Assembly!X$13+$BI86*Assembly!X$14+$BJ86*Assembly!X$15+$BK86*Assembly!X$16+$BL86*Assembly!X$17+$BM86*Assembly!X$18+$BN86*Assembly!X$19+$BO86*Assembly!X$20+$BP86*Assembly!X$21+$BQ86*Assembly!X$22+$BR86*Assembly!X$23+$BS86*Assembly!X$24</f>
        <v>206</v>
      </c>
      <c r="CB86" s="434" t="str">
        <f t="shared" si="12"/>
        <v>32,044</v>
      </c>
      <c r="CC86" s="439" t="str">
        <f t="shared" si="13"/>
        <v>0.0320</v>
      </c>
      <c r="CD86" s="440" t="str">
        <f>$AY86*Assembly!AB$4+$AZ86*Assembly!AB$5+$BA86*Assembly!AB$6+$BB86*Assembly!AB$7+$BC86*Assembly!AB$8+$BD86*Assembly!AB$9+$BE86*Assembly!AB$10+$BF86*Assembly!AB$11+$BG86*Assembly!AB$12+$BH86*Assembly!AB$13+$BI86*Assembly!AB$14+$BJ86*Assembly!AB$15+$BK86*Assembly!AB$16+$BL86*Assembly!AB$17+$BM86*Assembly!AB$18+$BN86*Assembly!AB$19+$BO86*Assembly!AB$20+$BP86*Assembly!AB$21+$BQ86*Assembly!AB$22+$BR86*Assembly!AB$23+$BS86*Assembly!AB$24</f>
        <v>280</v>
      </c>
      <c r="CE86" s="424" t="str">
        <f>$AY86*Assembly!M$4+$AZ86*Assembly!M$5+$BA86*Assembly!M$6+$BB86*Assembly!M$7+$BC86*Assembly!M$8+$BD86*Assembly!M$9+$BE86*Assembly!M$10+$BF86*Assembly!M$11+$BG86*Assembly!M$12+$BH86*Assembly!M$13+$BI86*Assembly!M$14+$BJ86*Assembly!M$15+$BK86*Assembly!M$16+$BL86*Assembly!M$17+$BM86*Assembly!M$18+$BN86*Assembly!M$19+$BO86*Assembly!M$20+$BP86*Assembly!M$21+$BQ86*Assembly!M$22+$BR86*Assembly!M$23+$BS86*Assembly!M$24</f>
        <v>364</v>
      </c>
      <c r="CF86" s="424" t="str">
        <f>$AY86*Assembly!N$4+$AZ86*Assembly!N$5+$BA86*Assembly!N$6+$BB86*Assembly!N$7+$BC86*Assembly!N$8+$BD86*Assembly!N$9+$BE86*Assembly!N$10+$BF86*Assembly!N$11+$BG86*Assembly!N$12+$BH86*Assembly!N$13+$BI86*Assembly!N$14+$BJ86*Assembly!N$15+$BK86*Assembly!N$16+$BL86*Assembly!N$17+$BM86*Assembly!N$18+$BN86*Assembly!N$19+$BO86*Assembly!N$20+$BP86*Assembly!N$21+$BQ86*Assembly!N$22+$BR86*Assembly!N$23+$BS86*Assembly!N$24</f>
        <v>10</v>
      </c>
      <c r="CG86" s="424" t="str">
        <f>$AY86*Assembly!O$4+$AZ86*Assembly!O$5+$BA86*Assembly!O$6+$BB86*Assembly!O$7+$BC86*Assembly!O$8+$BD86*Assembly!O$9+$BE86*Assembly!O$10+$BF86*Assembly!O$11+$BG86*Assembly!O$12+$BH86*Assembly!O$13+$BI86*Assembly!O$14+$BJ86*Assembly!O$15+$BK86*Assembly!O$16+$BL86*Assembly!O$17+$BM86*Assembly!O$18+$BN86*Assembly!O$19+$BO86*Assembly!O$20+$BP86*Assembly!O$21+$BQ86*Assembly!O$22+$BR86*Assembly!O$23+$BS86*Assembly!O$24</f>
        <v>0</v>
      </c>
      <c r="CH86" s="421" t="str">
        <f>$AY86*Assembly!P$4+$AZ86*Assembly!P$5+$BA86*Assembly!P$6+$BB86*Assembly!P$7+$BC86*Assembly!P$8+$BD86*Assembly!P$9+$BE86*Assembly!P$10+$BF86*Assembly!P$11+$BG86*Assembly!P$12+$BH86*Assembly!P$13+$BI86*Assembly!P$14+$BJ86*Assembly!P$15+$BK86*Assembly!P$16+$BL86*Assembly!P$17+$BM86*Assembly!P$18+$BN86*Assembly!P$19+$BO86*Assembly!P$20+$BP86*Assembly!P$21+$BQ86*Assembly!P$22+$BR86*Assembly!P$23+$BS86*Assembly!P$24</f>
        <v>0</v>
      </c>
      <c r="CI86" s="421" t="str">
        <f>$AY86*Assembly!Q$4+$AZ86*Assembly!Q$5+$BA86*Assembly!Q$6+$BB86*Assembly!Q$7+$BC86*Assembly!Q$8+$BD86*Assembly!Q$9+$BE86*Assembly!Q$10+$BF86*Assembly!Q$11+$BG86*Assembly!Q$12+$BH86*Assembly!Q$13+$BI86*Assembly!Q$14+$BJ86*Assembly!Q$15+$BK86*Assembly!Q$16+$BL86*Assembly!Q$17+$BM86*Assembly!Q$18+$BN86*Assembly!Q$19+$BO86*Assembly!Q$20+$BP86*Assembly!Q$21+$BQ86*Assembly!Q$22+$BR86*Assembly!Q$23+$BS86*Assembly!Q$24</f>
        <v>40</v>
      </c>
      <c r="CJ86" s="424" t="str">
        <f>$AY86*Assembly!R$4+$AZ86*Assembly!R$5+$BA86*Assembly!R$6+$BB86*Assembly!R$7+$BC86*Assembly!R$8+$BD86*Assembly!R$9+$BE86*Assembly!R$10+$BF86*Assembly!R$11+$BG86*Assembly!R$12+$BH86*Assembly!R$13+$BI86*Assembly!R$14+$BJ86*Assembly!R$15+$BK86*Assembly!R$16+$BL86*Assembly!R$17+$BM86*Assembly!R$18+$BN86*Assembly!R$19+$BO86*Assembly!R$20+$BP86*Assembly!R$21+$BQ86*Assembly!R$22+$BR86*Assembly!R$23+$BS86*Assembly!R$24</f>
        <v>0</v>
      </c>
      <c r="CK86" s="421" t="str">
        <f>$AY86*Assembly!S$4+$AZ86*Assembly!S$5+$BA86*Assembly!S$6+$BB86*Assembly!S$7+$BC86*Assembly!S$8+$BD86*Assembly!S$9+$BE86*Assembly!S$10+$BF86*Assembly!S$11+$BG86*Assembly!S$12+$BH86*Assembly!S$13+$BI86*Assembly!S$14+$BJ86*Assembly!S$15+$BK86*Assembly!S$16+$BL86*Assembly!S$17+$BM86*Assembly!S$18+$BN86*Assembly!S$19+$BO86*Assembly!S$20+$BP86*Assembly!S$21+$BQ86*Assembly!S$22+$BR86*Assembly!S$23+$BS86*Assembly!S$24</f>
        <v>0</v>
      </c>
      <c r="CL86" s="421" t="str">
        <f>$AY86*Assembly!T$4+$AZ86*Assembly!T$5+$BA86*Assembly!T$6+$BB86*Assembly!T$7+$BC86*Assembly!T$8+$BD86*Assembly!T$9+$BE86*Assembly!T$10+$BF86*Assembly!T$11+$BG86*Assembly!T$12+$BH86*Assembly!T$13+$BI86*Assembly!T$14+$BJ86*Assembly!T$15+$BK86*Assembly!T$16+$BL86*Assembly!T$17+$BM86*Assembly!T$18+$BN86*Assembly!T$19+$BO86*Assembly!T$20+$BP86*Assembly!T$21+$BQ86*Assembly!T$22+$BR86*Assembly!T$23+$BS86*Assembly!T$24</f>
        <v>0</v>
      </c>
      <c r="CM86" s="421" t="str">
        <f>$AY86*Assembly!U$4+$AZ86*Assembly!U$5+$BA86*Assembly!U$6+$BB86*Assembly!U$7+$BC86*Assembly!U$8+$BD86*Assembly!U$9+$BE86*Assembly!U$10+$BF86*Assembly!U$11+$BG86*Assembly!U$12+$BH86*Assembly!U$13+$BI86*Assembly!U$14+$BJ86*Assembly!U$15+$BK86*Assembly!U$16+$BL86*Assembly!U$17+$BM86*Assembly!U$18+$BN86*Assembly!U$19+$BO86*Assembly!U$20+$BP86*Assembly!U$21+$BQ86*Assembly!U$22+$BR86*Assembly!U$23+$BS86*Assembly!U$24</f>
        <v>0</v>
      </c>
      <c r="CN86" s="424" t="str">
        <f>$AY86*Assembly!V$4+$AZ86*Assembly!V$5+$BA86*Assembly!V$6+$BB86*Assembly!V$7+$BC86*Assembly!V$8+$BD86*Assembly!V$9+$BE86*Assembly!V$10+$BF86*Assembly!V$11+$BG86*Assembly!V$12+$BH86*Assembly!V$13+$BI86*Assembly!V$14+$BJ86*Assembly!V$15+$BK86*Assembly!V$16+$BL86*Assembly!V$17+$BM86*Assembly!V$18+$BN86*Assembly!V$19+$BO86*Assembly!V$20+$BP86*Assembly!V$21+$BQ86*Assembly!V$22+$BR86*Assembly!V$23+$BS86*Assembly!V$24</f>
        <v>0</v>
      </c>
      <c r="CO86" s="424" t="str">
        <f>CE86*Refining!$F$3</f>
        <v>650</v>
      </c>
      <c r="CP86" s="424" t="str">
        <f>CF86*Refining!$F$4</f>
        <v>31</v>
      </c>
      <c r="CQ86" s="424" t="str">
        <f>CG86*Refining!$F$5</f>
        <v>0</v>
      </c>
      <c r="CR86" s="424" t="str">
        <f>CH86*Refining!$F$6</f>
        <v>0</v>
      </c>
      <c r="CS86" s="424" t="str">
        <f>CI86*Refining!$F$7</f>
        <v>71</v>
      </c>
      <c r="CT86" s="424" t="str">
        <f>CJ86*Refining!$F$8</f>
        <v>0</v>
      </c>
      <c r="CU86" s="424" t="str">
        <f>CK86*Refining!$F$9</f>
        <v>0</v>
      </c>
      <c r="CV86" s="424" t="str">
        <f>CL86*Refining!$F$10</f>
        <v>0</v>
      </c>
      <c r="CW86" s="424" t="str">
        <f>CM86*Refining!$F$11</f>
        <v>0</v>
      </c>
      <c r="CX86" s="424" t="str">
        <f>CN86*Refining!$F$12</f>
        <v>0</v>
      </c>
      <c r="CY86" s="441" t="str">
        <f t="shared" ref="CY86:DR86" si="346">IF(CE86 = 0, "", CE86)</f>
        <v>364</v>
      </c>
      <c r="CZ86" s="442" t="str">
        <f t="shared" si="346"/>
        <v>10</v>
      </c>
      <c r="DA86" s="442" t="str">
        <f t="shared" si="346"/>
        <v/>
      </c>
      <c r="DB86" s="443" t="str">
        <f t="shared" si="346"/>
        <v/>
      </c>
      <c r="DC86" s="444" t="str">
        <f t="shared" si="346"/>
        <v>40.0</v>
      </c>
      <c r="DD86" s="442" t="str">
        <f t="shared" si="346"/>
        <v/>
      </c>
      <c r="DE86" s="444" t="str">
        <f t="shared" si="346"/>
        <v/>
      </c>
      <c r="DF86" s="444" t="str">
        <f t="shared" si="346"/>
        <v/>
      </c>
      <c r="DG86" s="442" t="str">
        <f t="shared" si="346"/>
        <v/>
      </c>
      <c r="DH86" s="445" t="str">
        <f t="shared" si="346"/>
        <v/>
      </c>
      <c r="DI86" s="441" t="str">
        <f t="shared" si="346"/>
        <v>650</v>
      </c>
      <c r="DJ86" s="442" t="str">
        <f t="shared" si="346"/>
        <v>31</v>
      </c>
      <c r="DK86" s="442" t="str">
        <f t="shared" si="346"/>
        <v/>
      </c>
      <c r="DL86" s="442" t="str">
        <f t="shared" si="346"/>
        <v/>
      </c>
      <c r="DM86" s="446" t="str">
        <f t="shared" si="346"/>
        <v>71.4</v>
      </c>
      <c r="DN86" s="442" t="str">
        <f t="shared" si="346"/>
        <v/>
      </c>
      <c r="DO86" s="442" t="str">
        <f t="shared" si="346"/>
        <v/>
      </c>
      <c r="DP86" s="442" t="str">
        <f t="shared" si="346"/>
        <v/>
      </c>
      <c r="DQ86" s="442" t="str">
        <f t="shared" si="346"/>
        <v/>
      </c>
      <c r="DR86" s="445" t="str">
        <f t="shared" si="346"/>
        <v/>
      </c>
      <c r="DS86" s="447" t="str">
        <f t="shared" si="15"/>
        <v>414</v>
      </c>
      <c r="DT86" s="448" t="str">
        <f t="shared" si="16"/>
        <v>753</v>
      </c>
      <c r="DU86" s="434" t="str">
        <f>CY86*'Ores &amp; Ingots'!$C$3+CZ86*'Ores &amp; Ingots'!$C$4+DA86*'Ores &amp; Ingots'!$C$5+DB86*'Ores &amp; Ingots'!$C$6+DC86*'Ores &amp; Ingots'!$C$7+DD86*'Ores &amp; Ingots'!$C$8+DE86*'Ores &amp; Ingots'!$C$9+DF86*'Ores &amp; Ingots'!$C$10+DG86*'Ores &amp; Ingots'!$C$11+DH86*'Ores &amp; Ingots'!$C$12</f>
        <v>65</v>
      </c>
      <c r="DV86" s="434" t="str">
        <f>DI86*'Ores &amp; Ingots'!$B$3+DJ86*'Ores &amp; Ingots'!$B$4+DK86*'Ores &amp; Ingots'!$B$5+DL86*'Ores &amp; Ingots'!$B$6+DM86*'Ores &amp; Ingots'!$B$7+DN86*'Ores &amp; Ingots'!$B$8+DO86*'Ores &amp; Ingots'!$B$9+DP86*'Ores &amp; Ingots'!$B$10+DQ86*'Ores &amp; Ingots'!$B$11+DR86*'Ores &amp; Ingots'!$B$12</f>
        <v>278</v>
      </c>
      <c r="DW86" s="448" t="str">
        <f>CY86*Refining!$G$3+CZ86*Refining!$G$4+DA86*Refining!$G$5+DB86*Refining!$G$6+DC86*Refining!$G$7+DD86*Refining!$G$8+DE86*Refining!$G$9+DF86*Refining!$G$10+DG86*Refining!$G$11+DH86*Refining!$G$12</f>
        <v>106</v>
      </c>
      <c r="DX86" s="448" t="str">
        <f t="shared" si="17"/>
        <v>16,496</v>
      </c>
      <c r="DY86" s="449" t="str">
        <f t="shared" si="18"/>
        <v>0.0165</v>
      </c>
      <c r="DZ86" s="447" t="str">
        <f t="shared" si="19"/>
        <v>357</v>
      </c>
      <c r="EA86" s="446" t="str">
        <f t="shared" ref="EA86:EB86" si="347">DZ86/60</f>
        <v>6.0</v>
      </c>
      <c r="EB86" s="446" t="str">
        <f t="shared" si="347"/>
        <v>0.1</v>
      </c>
      <c r="EC86" s="450" t="str">
        <f t="shared" si="21"/>
        <v>0.00</v>
      </c>
      <c r="ED86" s="447" t="str">
        <f t="shared" si="22"/>
        <v>48,540</v>
      </c>
      <c r="EE86" s="446" t="str">
        <f t="shared" ref="EE86:EF86" si="348">ED86/1000</f>
        <v>48.5</v>
      </c>
      <c r="EF86" s="451" t="str">
        <f t="shared" si="348"/>
        <v>0.05</v>
      </c>
      <c r="EG86" s="452" t="str">
        <f t="shared" si="24"/>
        <v>0.0485</v>
      </c>
      <c r="EH86" s="225">
        <v>496.0</v>
      </c>
    </row>
    <row r="87">
      <c r="A87" s="33"/>
      <c r="B87" s="226" t="s">
        <v>975</v>
      </c>
      <c r="C87" s="227" t="s">
        <v>885</v>
      </c>
      <c r="D87" s="227">
        <v>3.0</v>
      </c>
      <c r="E87" s="227">
        <v>3.0</v>
      </c>
      <c r="F87" s="227">
        <v>3.0</v>
      </c>
      <c r="G87" s="453" t="str">
        <f t="shared" si="5"/>
        <v>3.375</v>
      </c>
      <c r="H87" s="454">
        <v>30.0</v>
      </c>
      <c r="I87" s="454">
        <v>30.0</v>
      </c>
      <c r="J87" s="454" t="str">
        <f>H87/Main!$D$9</f>
        <v>30</v>
      </c>
      <c r="K87" s="454" t="str">
        <f>I87/Main!$D$10</f>
        <v>30</v>
      </c>
      <c r="L87" s="455" t="str">
        <f t="shared" si="6"/>
        <v>1.0</v>
      </c>
      <c r="M87" s="455">
        <v>1.0</v>
      </c>
      <c r="N87" s="456"/>
      <c r="O87" s="456"/>
      <c r="P87" s="456"/>
      <c r="Q87" s="457"/>
      <c r="R87" s="456"/>
      <c r="S87" s="457">
        <v>60.0</v>
      </c>
      <c r="T87" s="458"/>
      <c r="U87" s="456"/>
      <c r="V87" s="456"/>
      <c r="W87" s="458"/>
      <c r="X87" s="458"/>
      <c r="Y87" s="456"/>
      <c r="Z87" s="456"/>
      <c r="AA87" s="457" t="s">
        <v>920</v>
      </c>
      <c r="AB87" s="457" t="s">
        <v>920</v>
      </c>
      <c r="AC87" s="524"/>
      <c r="AD87" s="434">
        <v>0.0</v>
      </c>
      <c r="AE87" s="434">
        <v>10.0</v>
      </c>
      <c r="AF87" s="434">
        <v>0.0</v>
      </c>
      <c r="AG87" s="434">
        <v>0.0</v>
      </c>
      <c r="AH87" s="434">
        <v>10.0</v>
      </c>
      <c r="AI87" s="434">
        <v>0.0</v>
      </c>
      <c r="AJ87" s="434">
        <v>1.0</v>
      </c>
      <c r="AK87" s="498">
        <v>15.0</v>
      </c>
      <c r="AL87" s="434">
        <v>5.0</v>
      </c>
      <c r="AM87" s="434">
        <v>0.0</v>
      </c>
      <c r="AN87" s="434">
        <v>0.0</v>
      </c>
      <c r="AO87" s="434">
        <v>0.0</v>
      </c>
      <c r="AP87" s="434">
        <v>30.0</v>
      </c>
      <c r="AQ87" s="434">
        <v>0.0</v>
      </c>
      <c r="AR87" s="434">
        <v>0.0</v>
      </c>
      <c r="AS87" s="434">
        <v>0.0</v>
      </c>
      <c r="AT87" s="434">
        <v>0.0</v>
      </c>
      <c r="AU87" s="434">
        <v>0.0</v>
      </c>
      <c r="AV87" s="434">
        <v>0.0</v>
      </c>
      <c r="AW87" s="434">
        <v>0.0</v>
      </c>
      <c r="AX87" s="434">
        <v>0.0</v>
      </c>
      <c r="AY87" s="429" t="str">
        <f t="shared" ref="AY87:BS87" si="349">IF(AD87 = 0, "", AD87)</f>
        <v/>
      </c>
      <c r="AZ87" s="430" t="str">
        <f t="shared" si="349"/>
        <v>10</v>
      </c>
      <c r="BA87" s="430" t="str">
        <f t="shared" si="349"/>
        <v/>
      </c>
      <c r="BB87" s="430" t="str">
        <f t="shared" si="349"/>
        <v/>
      </c>
      <c r="BC87" s="430" t="str">
        <f t="shared" si="349"/>
        <v>10</v>
      </c>
      <c r="BD87" s="430" t="str">
        <f t="shared" si="349"/>
        <v/>
      </c>
      <c r="BE87" s="430" t="str">
        <f t="shared" si="349"/>
        <v>1</v>
      </c>
      <c r="BF87" s="431" t="str">
        <f t="shared" si="349"/>
        <v>15</v>
      </c>
      <c r="BG87" s="430" t="str">
        <f t="shared" si="349"/>
        <v>5</v>
      </c>
      <c r="BH87" s="430" t="str">
        <f t="shared" si="349"/>
        <v/>
      </c>
      <c r="BI87" s="430" t="str">
        <f t="shared" si="349"/>
        <v/>
      </c>
      <c r="BJ87" s="430" t="str">
        <f t="shared" si="349"/>
        <v/>
      </c>
      <c r="BK87" s="430" t="str">
        <f t="shared" si="349"/>
        <v>30</v>
      </c>
      <c r="BL87" s="430" t="str">
        <f t="shared" si="349"/>
        <v/>
      </c>
      <c r="BM87" s="430" t="str">
        <f t="shared" si="349"/>
        <v/>
      </c>
      <c r="BN87" s="430" t="str">
        <f t="shared" si="349"/>
        <v/>
      </c>
      <c r="BO87" s="430" t="str">
        <f t="shared" si="349"/>
        <v/>
      </c>
      <c r="BP87" s="430" t="str">
        <f t="shared" si="349"/>
        <v/>
      </c>
      <c r="BQ87" s="430" t="str">
        <f t="shared" si="349"/>
        <v/>
      </c>
      <c r="BR87" s="430" t="str">
        <f t="shared" si="349"/>
        <v/>
      </c>
      <c r="BS87" s="432" t="str">
        <f t="shared" si="349"/>
        <v/>
      </c>
      <c r="BT87" s="433" t="str">
        <f>$AY87*Assembly!Y$4+$AZ87*Assembly!Y$5+$BA87*Assembly!Y$6+$BB87*Assembly!Y$7+$BC87*Assembly!Y$8+$BD87*Assembly!Y$9+$BE87*Assembly!Y$10+$BF87*Assembly!Y$11+$BG87*Assembly!Y$12+$BH87*Assembly!Y$13+$BI87*Assembly!Y$14+$BJ87*Assembly!Y$15+$BK87*Assembly!Y$16+$BL87*Assembly!Y$17+$BM87*Assembly!Y$18+$BN87*Assembly!Y$19+$BO87*Assembly!Y$20+$BP87*Assembly!Y$21+$BQ87*Assembly!Y$22+$BR87*Assembly!Y$23+$BS87*Assembly!Y$24</f>
        <v>627</v>
      </c>
      <c r="BU87" s="434" t="str">
        <f t="shared" si="8"/>
        <v>186</v>
      </c>
      <c r="BV87" s="434" t="str">
        <f>$AY87*Assembly!AC$4+$AZ87*Assembly!AC$5+$BA87*Assembly!AC$6+$BB87*Assembly!AC$7+$BC87*Assembly!AC$8+$BD87*Assembly!AC$9+$BE87*Assembly!AC$10+$BF87*Assembly!AC$11+$BG87*Assembly!AC$12+$BH87*Assembly!AC$13+$BI87*Assembly!AC$14+$BJ87*Assembly!AC$15+$BK87*Assembly!AC$16+$BL87*Assembly!AC$17+$BM87*Assembly!AC$18+$BN87*Assembly!AC$19+$BO87*Assembly!AC$20+$BP87*Assembly!AC$21+$BQ87*Assembly!AC$22+$BR87*Assembly!AC$23+$BS87*Assembly!AC$24</f>
        <v>2,330</v>
      </c>
      <c r="BW87" s="435" t="str">
        <f t="shared" si="9"/>
        <v>3.72</v>
      </c>
      <c r="BX87" s="436" t="str">
        <f t="shared" si="10"/>
        <v>690</v>
      </c>
      <c r="BY87" s="437" t="str">
        <f t="shared" si="11"/>
        <v>12.5</v>
      </c>
      <c r="BZ87" s="438"/>
      <c r="CA87" s="434" t="str">
        <f>$AY87*Assembly!X$4+$AZ87*Assembly!X$5+$BA87*Assembly!X$6+$BB87*Assembly!X$7+$BC87*Assembly!X$8+$BD87*Assembly!X$9+$BE87*Assembly!X$10+$BF87*Assembly!X$11+$BG87*Assembly!X$12+$BH87*Assembly!X$13+$BI87*Assembly!X$14+$BJ87*Assembly!X$15+$BK87*Assembly!X$16+$BL87*Assembly!X$17+$BM87*Assembly!X$18+$BN87*Assembly!X$19+$BO87*Assembly!X$20+$BP87*Assembly!X$21+$BQ87*Assembly!X$22+$BR87*Assembly!X$23+$BS87*Assembly!X$24</f>
        <v>101</v>
      </c>
      <c r="CB87" s="434" t="str">
        <f t="shared" si="12"/>
        <v>15,711</v>
      </c>
      <c r="CC87" s="439" t="str">
        <f t="shared" si="13"/>
        <v>0.0157</v>
      </c>
      <c r="CD87" s="440" t="str">
        <f>$AY87*Assembly!AB$4+$AZ87*Assembly!AB$5+$BA87*Assembly!AB$6+$BB87*Assembly!AB$7+$BC87*Assembly!AB$8+$BD87*Assembly!AB$9+$BE87*Assembly!AB$10+$BF87*Assembly!AB$11+$BG87*Assembly!AB$12+$BH87*Assembly!AB$13+$BI87*Assembly!AB$14+$BJ87*Assembly!AB$15+$BK87*Assembly!AB$16+$BL87*Assembly!AB$17+$BM87*Assembly!AB$18+$BN87*Assembly!AB$19+$BO87*Assembly!AB$20+$BP87*Assembly!AB$21+$BQ87*Assembly!AB$22+$BR87*Assembly!AB$23+$BS87*Assembly!AB$24</f>
        <v>363</v>
      </c>
      <c r="CE87" s="457" t="str">
        <f>$AY87*Assembly!M$4+$AZ87*Assembly!M$5+$BA87*Assembly!M$6+$BB87*Assembly!M$7+$BC87*Assembly!M$8+$BD87*Assembly!M$9+$BE87*Assembly!M$10+$BF87*Assembly!M$11+$BG87*Assembly!M$12+$BH87*Assembly!M$13+$BI87*Assembly!M$14+$BJ87*Assembly!M$15+$BK87*Assembly!M$16+$BL87*Assembly!M$17+$BM87*Assembly!M$18+$BN87*Assembly!M$19+$BO87*Assembly!M$20+$BP87*Assembly!M$21+$BQ87*Assembly!M$22+$BR87*Assembly!M$23+$BS87*Assembly!M$24</f>
        <v>168</v>
      </c>
      <c r="CF87" s="457" t="str">
        <f>$AY87*Assembly!N$4+$AZ87*Assembly!N$5+$BA87*Assembly!N$6+$BB87*Assembly!N$7+$BC87*Assembly!N$8+$BD87*Assembly!N$9+$BE87*Assembly!N$10+$BF87*Assembly!N$11+$BG87*Assembly!N$12+$BH87*Assembly!N$13+$BI87*Assembly!N$14+$BJ87*Assembly!N$15+$BK87*Assembly!N$16+$BL87*Assembly!N$17+$BM87*Assembly!N$18+$BN87*Assembly!N$19+$BO87*Assembly!N$20+$BP87*Assembly!N$21+$BQ87*Assembly!N$22+$BR87*Assembly!N$23+$BS87*Assembly!N$24</f>
        <v>5</v>
      </c>
      <c r="CG87" s="457" t="str">
        <f>$AY87*Assembly!O$4+$AZ87*Assembly!O$5+$BA87*Assembly!O$6+$BB87*Assembly!O$7+$BC87*Assembly!O$8+$BD87*Assembly!O$9+$BE87*Assembly!O$10+$BF87*Assembly!O$11+$BG87*Assembly!O$12+$BH87*Assembly!O$13+$BI87*Assembly!O$14+$BJ87*Assembly!O$15+$BK87*Assembly!O$16+$BL87*Assembly!O$17+$BM87*Assembly!O$18+$BN87*Assembly!O$19+$BO87*Assembly!O$20+$BP87*Assembly!O$21+$BQ87*Assembly!O$22+$BR87*Assembly!O$23+$BS87*Assembly!O$24</f>
        <v>0</v>
      </c>
      <c r="CH87" s="454" t="str">
        <f>$AY87*Assembly!P$4+$AZ87*Assembly!P$5+$BA87*Assembly!P$6+$BB87*Assembly!P$7+$BC87*Assembly!P$8+$BD87*Assembly!P$9+$BE87*Assembly!P$10+$BF87*Assembly!P$11+$BG87*Assembly!P$12+$BH87*Assembly!P$13+$BI87*Assembly!P$14+$BJ87*Assembly!P$15+$BK87*Assembly!P$16+$BL87*Assembly!P$17+$BM87*Assembly!P$18+$BN87*Assembly!P$19+$BO87*Assembly!P$20+$BP87*Assembly!P$21+$BQ87*Assembly!P$22+$BR87*Assembly!P$23+$BS87*Assembly!P$24</f>
        <v>0</v>
      </c>
      <c r="CI87" s="454" t="str">
        <f>$AY87*Assembly!Q$4+$AZ87*Assembly!Q$5+$BA87*Assembly!Q$6+$BB87*Assembly!Q$7+$BC87*Assembly!Q$8+$BD87*Assembly!Q$9+$BE87*Assembly!Q$10+$BF87*Assembly!Q$11+$BG87*Assembly!Q$12+$BH87*Assembly!Q$13+$BI87*Assembly!Q$14+$BJ87*Assembly!Q$15+$BK87*Assembly!Q$16+$BL87*Assembly!Q$17+$BM87*Assembly!Q$18+$BN87*Assembly!Q$19+$BO87*Assembly!Q$20+$BP87*Assembly!Q$21+$BQ87*Assembly!Q$22+$BR87*Assembly!Q$23+$BS87*Assembly!Q$24</f>
        <v>478</v>
      </c>
      <c r="CJ87" s="457" t="str">
        <f>$AY87*Assembly!R$4+$AZ87*Assembly!R$5+$BA87*Assembly!R$6+$BB87*Assembly!R$7+$BC87*Assembly!R$8+$BD87*Assembly!R$9+$BE87*Assembly!R$10+$BF87*Assembly!R$11+$BG87*Assembly!R$12+$BH87*Assembly!R$13+$BI87*Assembly!R$14+$BJ87*Assembly!R$15+$BK87*Assembly!R$16+$BL87*Assembly!R$17+$BM87*Assembly!R$18+$BN87*Assembly!R$19+$BO87*Assembly!R$20+$BP87*Assembly!R$21+$BQ87*Assembly!R$22+$BR87*Assembly!R$23+$BS87*Assembly!R$24</f>
        <v>0</v>
      </c>
      <c r="CK87" s="454" t="str">
        <f>$AY87*Assembly!S$4+$AZ87*Assembly!S$5+$BA87*Assembly!S$6+$BB87*Assembly!S$7+$BC87*Assembly!S$8+$BD87*Assembly!S$9+$BE87*Assembly!S$10+$BF87*Assembly!S$11+$BG87*Assembly!S$12+$BH87*Assembly!S$13+$BI87*Assembly!S$14+$BJ87*Assembly!S$15+$BK87*Assembly!S$16+$BL87*Assembly!S$17+$BM87*Assembly!S$18+$BN87*Assembly!S$19+$BO87*Assembly!S$20+$BP87*Assembly!S$21+$BQ87*Assembly!S$22+$BR87*Assembly!S$23+$BS87*Assembly!S$24</f>
        <v>0</v>
      </c>
      <c r="CL87" s="454" t="str">
        <f>$AY87*Assembly!T$4+$AZ87*Assembly!T$5+$BA87*Assembly!T$6+$BB87*Assembly!T$7+$BC87*Assembly!T$8+$BD87*Assembly!T$9+$BE87*Assembly!T$10+$BF87*Assembly!T$11+$BG87*Assembly!T$12+$BH87*Assembly!T$13+$BI87*Assembly!T$14+$BJ87*Assembly!T$15+$BK87*Assembly!T$16+$BL87*Assembly!T$17+$BM87*Assembly!T$18+$BN87*Assembly!T$19+$BO87*Assembly!T$20+$BP87*Assembly!T$21+$BQ87*Assembly!T$22+$BR87*Assembly!T$23+$BS87*Assembly!T$24</f>
        <v>0</v>
      </c>
      <c r="CM87" s="454" t="str">
        <f>$AY87*Assembly!U$4+$AZ87*Assembly!U$5+$BA87*Assembly!U$6+$BB87*Assembly!U$7+$BC87*Assembly!U$8+$BD87*Assembly!U$9+$BE87*Assembly!U$10+$BF87*Assembly!U$11+$BG87*Assembly!U$12+$BH87*Assembly!U$13+$BI87*Assembly!U$14+$BJ87*Assembly!U$15+$BK87*Assembly!U$16+$BL87*Assembly!U$17+$BM87*Assembly!U$18+$BN87*Assembly!U$19+$BO87*Assembly!U$20+$BP87*Assembly!U$21+$BQ87*Assembly!U$22+$BR87*Assembly!U$23+$BS87*Assembly!U$24</f>
        <v>0</v>
      </c>
      <c r="CN87" s="457" t="str">
        <f>$AY87*Assembly!V$4+$AZ87*Assembly!V$5+$BA87*Assembly!V$6+$BB87*Assembly!V$7+$BC87*Assembly!V$8+$BD87*Assembly!V$9+$BE87*Assembly!V$10+$BF87*Assembly!V$11+$BG87*Assembly!V$12+$BH87*Assembly!V$13+$BI87*Assembly!V$14+$BJ87*Assembly!V$15+$BK87*Assembly!V$16+$BL87*Assembly!V$17+$BM87*Assembly!V$18+$BN87*Assembly!V$19+$BO87*Assembly!V$20+$BP87*Assembly!V$21+$BQ87*Assembly!V$22+$BR87*Assembly!V$23+$BS87*Assembly!V$24</f>
        <v>0</v>
      </c>
      <c r="CO87" s="457" t="str">
        <f>CE87*Refining!$F$3</f>
        <v>299</v>
      </c>
      <c r="CP87" s="457" t="str">
        <f>CF87*Refining!$F$4</f>
        <v>16</v>
      </c>
      <c r="CQ87" s="457" t="str">
        <f>CG87*Refining!$F$5</f>
        <v>0</v>
      </c>
      <c r="CR87" s="457" t="str">
        <f>CH87*Refining!$F$6</f>
        <v>0</v>
      </c>
      <c r="CS87" s="457" t="str">
        <f>CI87*Refining!$F$7</f>
        <v>854</v>
      </c>
      <c r="CT87" s="457" t="str">
        <f>CJ87*Refining!$F$8</f>
        <v>0</v>
      </c>
      <c r="CU87" s="457" t="str">
        <f>CK87*Refining!$F$9</f>
        <v>0</v>
      </c>
      <c r="CV87" s="457" t="str">
        <f>CL87*Refining!$F$10</f>
        <v>0</v>
      </c>
      <c r="CW87" s="457" t="str">
        <f>CM87*Refining!$F$11</f>
        <v>0</v>
      </c>
      <c r="CX87" s="457" t="str">
        <f>CN87*Refining!$F$12</f>
        <v>0</v>
      </c>
      <c r="CY87" s="441" t="str">
        <f t="shared" ref="CY87:DR87" si="350">IF(CE87 = 0, "", CE87)</f>
        <v>168</v>
      </c>
      <c r="CZ87" s="442" t="str">
        <f t="shared" si="350"/>
        <v>5</v>
      </c>
      <c r="DA87" s="442" t="str">
        <f t="shared" si="350"/>
        <v/>
      </c>
      <c r="DB87" s="443" t="str">
        <f t="shared" si="350"/>
        <v/>
      </c>
      <c r="DC87" s="444" t="str">
        <f t="shared" si="350"/>
        <v>478.0</v>
      </c>
      <c r="DD87" s="442" t="str">
        <f t="shared" si="350"/>
        <v/>
      </c>
      <c r="DE87" s="444" t="str">
        <f t="shared" si="350"/>
        <v/>
      </c>
      <c r="DF87" s="444" t="str">
        <f t="shared" si="350"/>
        <v/>
      </c>
      <c r="DG87" s="442" t="str">
        <f t="shared" si="350"/>
        <v/>
      </c>
      <c r="DH87" s="445" t="str">
        <f t="shared" si="350"/>
        <v/>
      </c>
      <c r="DI87" s="441" t="str">
        <f t="shared" si="350"/>
        <v>299</v>
      </c>
      <c r="DJ87" s="442" t="str">
        <f t="shared" si="350"/>
        <v>16</v>
      </c>
      <c r="DK87" s="442" t="str">
        <f t="shared" si="350"/>
        <v/>
      </c>
      <c r="DL87" s="442" t="str">
        <f t="shared" si="350"/>
        <v/>
      </c>
      <c r="DM87" s="446" t="str">
        <f t="shared" si="350"/>
        <v>853.6</v>
      </c>
      <c r="DN87" s="442" t="str">
        <f t="shared" si="350"/>
        <v/>
      </c>
      <c r="DO87" s="442" t="str">
        <f t="shared" si="350"/>
        <v/>
      </c>
      <c r="DP87" s="442" t="str">
        <f t="shared" si="350"/>
        <v/>
      </c>
      <c r="DQ87" s="442" t="str">
        <f t="shared" si="350"/>
        <v/>
      </c>
      <c r="DR87" s="445" t="str">
        <f t="shared" si="350"/>
        <v/>
      </c>
      <c r="DS87" s="447" t="str">
        <f t="shared" si="15"/>
        <v>651</v>
      </c>
      <c r="DT87" s="448" t="str">
        <f t="shared" si="16"/>
        <v>1,168</v>
      </c>
      <c r="DU87" s="434" t="str">
        <f>CY87*'Ores &amp; Ingots'!$C$3+CZ87*'Ores &amp; Ingots'!$C$4+DA87*'Ores &amp; Ingots'!$C$5+DB87*'Ores &amp; Ingots'!$C$6+DC87*'Ores &amp; Ingots'!$C$7+DD87*'Ores &amp; Ingots'!$C$8+DE87*'Ores &amp; Ingots'!$C$9+DF87*'Ores &amp; Ingots'!$C$10+DG87*'Ores &amp; Ingots'!$C$11+DH87*'Ores &amp; Ingots'!$C$12</f>
        <v>227</v>
      </c>
      <c r="DV87" s="434" t="str">
        <f>DI87*'Ores &amp; Ingots'!$B$3+DJ87*'Ores &amp; Ingots'!$B$4+DK87*'Ores &amp; Ingots'!$B$5+DL87*'Ores &amp; Ingots'!$B$6+DM87*'Ores &amp; Ingots'!$B$7+DN87*'Ores &amp; Ingots'!$B$8+DO87*'Ores &amp; Ingots'!$B$9+DP87*'Ores &amp; Ingots'!$B$10+DQ87*'Ores &amp; Ingots'!$B$11+DR87*'Ores &amp; Ingots'!$B$12</f>
        <v>432</v>
      </c>
      <c r="DW87" s="448" t="str">
        <f>CY87*Refining!$G$3+CZ87*Refining!$G$4+DA87*Refining!$G$5+DB87*Refining!$G$6+DC87*Refining!$G$7+DD87*Refining!$G$8+DE87*Refining!$G$9+DF87*Refining!$G$10+DG87*Refining!$G$11+DH87*Refining!$G$12</f>
        <v>429</v>
      </c>
      <c r="DX87" s="448" t="str">
        <f t="shared" si="17"/>
        <v>66,811</v>
      </c>
      <c r="DY87" s="449" t="str">
        <f t="shared" si="18"/>
        <v>0.0668</v>
      </c>
      <c r="DZ87" s="447" t="str">
        <f t="shared" si="19"/>
        <v>560</v>
      </c>
      <c r="EA87" s="446" t="str">
        <f t="shared" ref="EA87:EB87" si="351">DZ87/60</f>
        <v>9.3</v>
      </c>
      <c r="EB87" s="446" t="str">
        <f t="shared" si="351"/>
        <v>0.2</v>
      </c>
      <c r="EC87" s="450" t="str">
        <f t="shared" si="21"/>
        <v>0.01</v>
      </c>
      <c r="ED87" s="447" t="str">
        <f t="shared" si="22"/>
        <v>82,522</v>
      </c>
      <c r="EE87" s="446" t="str">
        <f t="shared" ref="EE87:EF87" si="352">ED87/1000</f>
        <v>82.5</v>
      </c>
      <c r="EF87" s="451" t="str">
        <f t="shared" si="352"/>
        <v>0.08</v>
      </c>
      <c r="EG87" s="452" t="str">
        <f t="shared" si="24"/>
        <v>0.0825</v>
      </c>
      <c r="EH87" s="225" t="s">
        <v>12</v>
      </c>
    </row>
    <row r="88">
      <c r="A88" s="33"/>
      <c r="B88" s="226" t="s">
        <v>977</v>
      </c>
      <c r="C88" s="227" t="s">
        <v>885</v>
      </c>
      <c r="D88" s="227">
        <v>3.0</v>
      </c>
      <c r="E88" s="227">
        <v>4.0</v>
      </c>
      <c r="F88" s="227">
        <v>6.0</v>
      </c>
      <c r="G88" s="420" t="str">
        <f t="shared" si="5"/>
        <v>9.000</v>
      </c>
      <c r="H88" s="421">
        <v>34.0</v>
      </c>
      <c r="I88" s="421">
        <v>34.0</v>
      </c>
      <c r="J88" s="421" t="str">
        <f>H88/Main!$D$9</f>
        <v>34</v>
      </c>
      <c r="K88" s="421" t="str">
        <f>I88/Main!$D$10</f>
        <v>34</v>
      </c>
      <c r="L88" s="422" t="str">
        <f t="shared" si="6"/>
        <v>1.0</v>
      </c>
      <c r="M88" s="422">
        <v>1.0</v>
      </c>
      <c r="N88" s="423"/>
      <c r="O88" s="423"/>
      <c r="P88" s="423"/>
      <c r="Q88" s="424"/>
      <c r="R88" s="423"/>
      <c r="S88" s="424">
        <v>60.0</v>
      </c>
      <c r="T88" s="425"/>
      <c r="U88" s="423"/>
      <c r="V88" s="423"/>
      <c r="W88" s="425"/>
      <c r="X88" s="425"/>
      <c r="Y88" s="423"/>
      <c r="Z88" s="423"/>
      <c r="AA88" s="424" t="s">
        <v>920</v>
      </c>
      <c r="AB88" s="424" t="s">
        <v>920</v>
      </c>
      <c r="AC88" s="523"/>
      <c r="AD88" s="434">
        <v>18.0</v>
      </c>
      <c r="AE88" s="434">
        <v>15.0</v>
      </c>
      <c r="AF88" s="434">
        <v>0.0</v>
      </c>
      <c r="AG88" s="434">
        <v>0.0</v>
      </c>
      <c r="AH88" s="434">
        <v>20.0</v>
      </c>
      <c r="AI88" s="434">
        <v>0.0</v>
      </c>
      <c r="AJ88" s="434">
        <v>1.0</v>
      </c>
      <c r="AK88" s="498">
        <v>20.0</v>
      </c>
      <c r="AL88" s="434">
        <v>4.0</v>
      </c>
      <c r="AM88" s="434">
        <v>0.0</v>
      </c>
      <c r="AN88" s="434">
        <v>0.0</v>
      </c>
      <c r="AO88" s="434">
        <v>10.0</v>
      </c>
      <c r="AP88" s="434">
        <v>40.0</v>
      </c>
      <c r="AQ88" s="434">
        <v>0.0</v>
      </c>
      <c r="AR88" s="434">
        <v>0.0</v>
      </c>
      <c r="AS88" s="434">
        <v>0.0</v>
      </c>
      <c r="AT88" s="434">
        <v>0.0</v>
      </c>
      <c r="AU88" s="434">
        <v>0.0</v>
      </c>
      <c r="AV88" s="434">
        <v>0.0</v>
      </c>
      <c r="AW88" s="434">
        <v>0.0</v>
      </c>
      <c r="AX88" s="434">
        <v>0.0</v>
      </c>
      <c r="AY88" s="429" t="str">
        <f t="shared" ref="AY88:BS88" si="353">IF(AD88 = 0, "", AD88)</f>
        <v>18</v>
      </c>
      <c r="AZ88" s="430" t="str">
        <f t="shared" si="353"/>
        <v>15</v>
      </c>
      <c r="BA88" s="430" t="str">
        <f t="shared" si="353"/>
        <v/>
      </c>
      <c r="BB88" s="430" t="str">
        <f t="shared" si="353"/>
        <v/>
      </c>
      <c r="BC88" s="430" t="str">
        <f t="shared" si="353"/>
        <v>20</v>
      </c>
      <c r="BD88" s="430" t="str">
        <f t="shared" si="353"/>
        <v/>
      </c>
      <c r="BE88" s="430" t="str">
        <f t="shared" si="353"/>
        <v>1</v>
      </c>
      <c r="BF88" s="431" t="str">
        <f t="shared" si="353"/>
        <v>20</v>
      </c>
      <c r="BG88" s="430" t="str">
        <f t="shared" si="353"/>
        <v>4</v>
      </c>
      <c r="BH88" s="430" t="str">
        <f t="shared" si="353"/>
        <v/>
      </c>
      <c r="BI88" s="430" t="str">
        <f t="shared" si="353"/>
        <v/>
      </c>
      <c r="BJ88" s="430" t="str">
        <f t="shared" si="353"/>
        <v>10</v>
      </c>
      <c r="BK88" s="430" t="str">
        <f t="shared" si="353"/>
        <v>40</v>
      </c>
      <c r="BL88" s="430" t="str">
        <f t="shared" si="353"/>
        <v/>
      </c>
      <c r="BM88" s="430" t="str">
        <f t="shared" si="353"/>
        <v/>
      </c>
      <c r="BN88" s="430" t="str">
        <f t="shared" si="353"/>
        <v/>
      </c>
      <c r="BO88" s="430" t="str">
        <f t="shared" si="353"/>
        <v/>
      </c>
      <c r="BP88" s="430" t="str">
        <f t="shared" si="353"/>
        <v/>
      </c>
      <c r="BQ88" s="430" t="str">
        <f t="shared" si="353"/>
        <v/>
      </c>
      <c r="BR88" s="430" t="str">
        <f t="shared" si="353"/>
        <v/>
      </c>
      <c r="BS88" s="432" t="str">
        <f t="shared" si="353"/>
        <v/>
      </c>
      <c r="BT88" s="433" t="str">
        <f>$AY88*Assembly!Y$4+$AZ88*Assembly!Y$5+$BA88*Assembly!Y$6+$BB88*Assembly!Y$7+$BC88*Assembly!Y$8+$BD88*Assembly!Y$9+$BE88*Assembly!Y$10+$BF88*Assembly!Y$11+$BG88*Assembly!Y$12+$BH88*Assembly!Y$13+$BI88*Assembly!Y$14+$BJ88*Assembly!Y$15+$BK88*Assembly!Y$16+$BL88*Assembly!Y$17+$BM88*Assembly!Y$18+$BN88*Assembly!Y$19+$BO88*Assembly!Y$20+$BP88*Assembly!Y$21+$BQ88*Assembly!Y$22+$BR88*Assembly!Y$23+$BS88*Assembly!Y$24</f>
        <v>1,285</v>
      </c>
      <c r="BU88" s="434" t="str">
        <f t="shared" si="8"/>
        <v>143</v>
      </c>
      <c r="BV88" s="434" t="str">
        <f>$AY88*Assembly!AC$4+$AZ88*Assembly!AC$5+$BA88*Assembly!AC$6+$BB88*Assembly!AC$7+$BC88*Assembly!AC$8+$BD88*Assembly!AC$9+$BE88*Assembly!AC$10+$BF88*Assembly!AC$11+$BG88*Assembly!AC$12+$BH88*Assembly!AC$13+$BI88*Assembly!AC$14+$BJ88*Assembly!AC$15+$BK88*Assembly!AC$16+$BL88*Assembly!AC$17+$BM88*Assembly!AC$18+$BN88*Assembly!AC$19+$BO88*Assembly!AC$20+$BP88*Assembly!AC$21+$BQ88*Assembly!AC$22+$BR88*Assembly!AC$23+$BS88*Assembly!AC$24</f>
        <v>5,405</v>
      </c>
      <c r="BW88" s="435" t="str">
        <f t="shared" si="9"/>
        <v>4.21</v>
      </c>
      <c r="BX88" s="436" t="str">
        <f t="shared" si="10"/>
        <v>601</v>
      </c>
      <c r="BY88" s="437" t="str">
        <f t="shared" si="11"/>
        <v>37.9</v>
      </c>
      <c r="BZ88" s="438"/>
      <c r="CA88" s="434" t="str">
        <f>$AY88*Assembly!X$4+$AZ88*Assembly!X$5+$BA88*Assembly!X$6+$BB88*Assembly!X$7+$BC88*Assembly!X$8+$BD88*Assembly!X$9+$BE88*Assembly!X$10+$BF88*Assembly!X$11+$BG88*Assembly!X$12+$BH88*Assembly!X$13+$BI88*Assembly!X$14+$BJ88*Assembly!X$15+$BK88*Assembly!X$16+$BL88*Assembly!X$17+$BM88*Assembly!X$18+$BN88*Assembly!X$19+$BO88*Assembly!X$20+$BP88*Assembly!X$21+$BQ88*Assembly!X$22+$BR88*Assembly!X$23+$BS88*Assembly!X$24</f>
        <v>198</v>
      </c>
      <c r="CB88" s="434" t="str">
        <f t="shared" si="12"/>
        <v>30,800</v>
      </c>
      <c r="CC88" s="439" t="str">
        <f t="shared" si="13"/>
        <v>0.0308</v>
      </c>
      <c r="CD88" s="440" t="str">
        <f>$AY88*Assembly!AB$4+$AZ88*Assembly!AB$5+$BA88*Assembly!AB$6+$BB88*Assembly!AB$7+$BC88*Assembly!AB$8+$BD88*Assembly!AB$9+$BE88*Assembly!AB$10+$BF88*Assembly!AB$11+$BG88*Assembly!AB$12+$BH88*Assembly!AB$13+$BI88*Assembly!AB$14+$BJ88*Assembly!AB$15+$BK88*Assembly!AB$16+$BL88*Assembly!AB$17+$BM88*Assembly!AB$18+$BN88*Assembly!AB$19+$BO88*Assembly!AB$20+$BP88*Assembly!AB$21+$BQ88*Assembly!AB$22+$BR88*Assembly!AB$23+$BS88*Assembly!AB$24</f>
        <v>691</v>
      </c>
      <c r="CE88" s="424" t="str">
        <f>$AY88*Assembly!M$4+$AZ88*Assembly!M$5+$BA88*Assembly!M$6+$BB88*Assembly!M$7+$BC88*Assembly!M$8+$BD88*Assembly!M$9+$BE88*Assembly!M$10+$BF88*Assembly!M$11+$BG88*Assembly!M$12+$BH88*Assembly!M$13+$BI88*Assembly!M$14+$BJ88*Assembly!M$15+$BK88*Assembly!M$16+$BL88*Assembly!M$17+$BM88*Assembly!M$18+$BN88*Assembly!M$19+$BO88*Assembly!M$20+$BP88*Assembly!M$21+$BQ88*Assembly!M$22+$BR88*Assembly!M$23+$BS88*Assembly!M$24</f>
        <v>785</v>
      </c>
      <c r="CF88" s="424" t="str">
        <f>$AY88*Assembly!N$4+$AZ88*Assembly!N$5+$BA88*Assembly!N$6+$BB88*Assembly!N$7+$BC88*Assembly!N$8+$BD88*Assembly!N$9+$BE88*Assembly!N$10+$BF88*Assembly!N$11+$BG88*Assembly!N$12+$BH88*Assembly!N$13+$BI88*Assembly!N$14+$BJ88*Assembly!N$15+$BK88*Assembly!N$16+$BL88*Assembly!N$17+$BM88*Assembly!N$18+$BN88*Assembly!N$19+$BO88*Assembly!N$20+$BP88*Assembly!N$21+$BQ88*Assembly!N$22+$BR88*Assembly!N$23+$BS88*Assembly!N$24</f>
        <v>55</v>
      </c>
      <c r="CG88" s="424" t="str">
        <f>$AY88*Assembly!O$4+$AZ88*Assembly!O$5+$BA88*Assembly!O$6+$BB88*Assembly!O$7+$BC88*Assembly!O$8+$BD88*Assembly!O$9+$BE88*Assembly!O$10+$BF88*Assembly!O$11+$BG88*Assembly!O$12+$BH88*Assembly!O$13+$BI88*Assembly!O$14+$BJ88*Assembly!O$15+$BK88*Assembly!O$16+$BL88*Assembly!O$17+$BM88*Assembly!O$18+$BN88*Assembly!O$19+$BO88*Assembly!O$20+$BP88*Assembly!O$21+$BQ88*Assembly!O$22+$BR88*Assembly!O$23+$BS88*Assembly!O$24</f>
        <v>30</v>
      </c>
      <c r="CH88" s="421" t="str">
        <f>$AY88*Assembly!P$4+$AZ88*Assembly!P$5+$BA88*Assembly!P$6+$BB88*Assembly!P$7+$BC88*Assembly!P$8+$BD88*Assembly!P$9+$BE88*Assembly!P$10+$BF88*Assembly!P$11+$BG88*Assembly!P$12+$BH88*Assembly!P$13+$BI88*Assembly!P$14+$BJ88*Assembly!P$15+$BK88*Assembly!P$16+$BL88*Assembly!P$17+$BM88*Assembly!P$18+$BN88*Assembly!P$19+$BO88*Assembly!P$20+$BP88*Assembly!P$21+$BQ88*Assembly!P$22+$BR88*Assembly!P$23+$BS88*Assembly!P$24</f>
        <v>0</v>
      </c>
      <c r="CI88" s="421" t="str">
        <f>$AY88*Assembly!Q$4+$AZ88*Assembly!Q$5+$BA88*Assembly!Q$6+$BB88*Assembly!Q$7+$BC88*Assembly!Q$8+$BD88*Assembly!Q$9+$BE88*Assembly!Q$10+$BF88*Assembly!Q$11+$BG88*Assembly!Q$12+$BH88*Assembly!Q$13+$BI88*Assembly!Q$14+$BJ88*Assembly!Q$15+$BK88*Assembly!Q$16+$BL88*Assembly!Q$17+$BM88*Assembly!Q$18+$BN88*Assembly!Q$19+$BO88*Assembly!Q$20+$BP88*Assembly!Q$21+$BQ88*Assembly!Q$22+$BR88*Assembly!Q$23+$BS88*Assembly!Q$24</f>
        <v>624</v>
      </c>
      <c r="CJ88" s="424" t="str">
        <f>$AY88*Assembly!R$4+$AZ88*Assembly!R$5+$BA88*Assembly!R$6+$BB88*Assembly!R$7+$BC88*Assembly!R$8+$BD88*Assembly!R$9+$BE88*Assembly!R$10+$BF88*Assembly!R$11+$BG88*Assembly!R$12+$BH88*Assembly!R$13+$BI88*Assembly!R$14+$BJ88*Assembly!R$15+$BK88*Assembly!R$16+$BL88*Assembly!R$17+$BM88*Assembly!R$18+$BN88*Assembly!R$19+$BO88*Assembly!R$20+$BP88*Assembly!R$21+$BQ88*Assembly!R$22+$BR88*Assembly!R$23+$BS88*Assembly!R$24</f>
        <v>0</v>
      </c>
      <c r="CK88" s="421" t="str">
        <f>$AY88*Assembly!S$4+$AZ88*Assembly!S$5+$BA88*Assembly!S$6+$BB88*Assembly!S$7+$BC88*Assembly!S$8+$BD88*Assembly!S$9+$BE88*Assembly!S$10+$BF88*Assembly!S$11+$BG88*Assembly!S$12+$BH88*Assembly!S$13+$BI88*Assembly!S$14+$BJ88*Assembly!S$15+$BK88*Assembly!S$16+$BL88*Assembly!S$17+$BM88*Assembly!S$18+$BN88*Assembly!S$19+$BO88*Assembly!S$20+$BP88*Assembly!S$21+$BQ88*Assembly!S$22+$BR88*Assembly!S$23+$BS88*Assembly!S$24</f>
        <v>0</v>
      </c>
      <c r="CL88" s="421" t="str">
        <f>$AY88*Assembly!T$4+$AZ88*Assembly!T$5+$BA88*Assembly!T$6+$BB88*Assembly!T$7+$BC88*Assembly!T$8+$BD88*Assembly!T$9+$BE88*Assembly!T$10+$BF88*Assembly!T$11+$BG88*Assembly!T$12+$BH88*Assembly!T$13+$BI88*Assembly!T$14+$BJ88*Assembly!T$15+$BK88*Assembly!T$16+$BL88*Assembly!T$17+$BM88*Assembly!T$18+$BN88*Assembly!T$19+$BO88*Assembly!T$20+$BP88*Assembly!T$21+$BQ88*Assembly!T$22+$BR88*Assembly!T$23+$BS88*Assembly!T$24</f>
        <v>0</v>
      </c>
      <c r="CM88" s="421" t="str">
        <f>$AY88*Assembly!U$4+$AZ88*Assembly!U$5+$BA88*Assembly!U$6+$BB88*Assembly!U$7+$BC88*Assembly!U$8+$BD88*Assembly!U$9+$BE88*Assembly!U$10+$BF88*Assembly!U$11+$BG88*Assembly!U$12+$BH88*Assembly!U$13+$BI88*Assembly!U$14+$BJ88*Assembly!U$15+$BK88*Assembly!U$16+$BL88*Assembly!U$17+$BM88*Assembly!U$18+$BN88*Assembly!U$19+$BO88*Assembly!U$20+$BP88*Assembly!U$21+$BQ88*Assembly!U$22+$BR88*Assembly!U$23+$BS88*Assembly!U$24</f>
        <v>0</v>
      </c>
      <c r="CN88" s="424" t="str">
        <f>$AY88*Assembly!V$4+$AZ88*Assembly!V$5+$BA88*Assembly!V$6+$BB88*Assembly!V$7+$BC88*Assembly!V$8+$BD88*Assembly!V$9+$BE88*Assembly!V$10+$BF88*Assembly!V$11+$BG88*Assembly!V$12+$BH88*Assembly!V$13+$BI88*Assembly!V$14+$BJ88*Assembly!V$15+$BK88*Assembly!V$16+$BL88*Assembly!V$17+$BM88*Assembly!V$18+$BN88*Assembly!V$19+$BO88*Assembly!V$20+$BP88*Assembly!V$21+$BQ88*Assembly!V$22+$BR88*Assembly!V$23+$BS88*Assembly!V$24</f>
        <v>0</v>
      </c>
      <c r="CO88" s="424" t="str">
        <f>CE88*Refining!$F$3</f>
        <v>1,401</v>
      </c>
      <c r="CP88" s="424" t="str">
        <f>CF88*Refining!$F$4</f>
        <v>172</v>
      </c>
      <c r="CQ88" s="424" t="str">
        <f>CG88*Refining!$F$5</f>
        <v>125</v>
      </c>
      <c r="CR88" s="424" t="str">
        <f>CH88*Refining!$F$6</f>
        <v>0</v>
      </c>
      <c r="CS88" s="424" t="str">
        <f>CI88*Refining!$F$7</f>
        <v>1,114</v>
      </c>
      <c r="CT88" s="424" t="str">
        <f>CJ88*Refining!$F$8</f>
        <v>0</v>
      </c>
      <c r="CU88" s="424" t="str">
        <f>CK88*Refining!$F$9</f>
        <v>0</v>
      </c>
      <c r="CV88" s="424" t="str">
        <f>CL88*Refining!$F$10</f>
        <v>0</v>
      </c>
      <c r="CW88" s="424" t="str">
        <f>CM88*Refining!$F$11</f>
        <v>0</v>
      </c>
      <c r="CX88" s="424" t="str">
        <f>CN88*Refining!$F$12</f>
        <v>0</v>
      </c>
      <c r="CY88" s="441" t="str">
        <f t="shared" ref="CY88:DR88" si="354">IF(CE88 = 0, "", CE88)</f>
        <v>785</v>
      </c>
      <c r="CZ88" s="442" t="str">
        <f t="shared" si="354"/>
        <v>55</v>
      </c>
      <c r="DA88" s="442" t="str">
        <f t="shared" si="354"/>
        <v>30</v>
      </c>
      <c r="DB88" s="443" t="str">
        <f t="shared" si="354"/>
        <v/>
      </c>
      <c r="DC88" s="444" t="str">
        <f t="shared" si="354"/>
        <v>624.0</v>
      </c>
      <c r="DD88" s="442" t="str">
        <f t="shared" si="354"/>
        <v/>
      </c>
      <c r="DE88" s="444" t="str">
        <f t="shared" si="354"/>
        <v/>
      </c>
      <c r="DF88" s="444" t="str">
        <f t="shared" si="354"/>
        <v/>
      </c>
      <c r="DG88" s="442" t="str">
        <f t="shared" si="354"/>
        <v/>
      </c>
      <c r="DH88" s="445" t="str">
        <f t="shared" si="354"/>
        <v/>
      </c>
      <c r="DI88" s="441" t="str">
        <f t="shared" si="354"/>
        <v>1,401</v>
      </c>
      <c r="DJ88" s="442" t="str">
        <f t="shared" si="354"/>
        <v>172</v>
      </c>
      <c r="DK88" s="442" t="str">
        <f t="shared" si="354"/>
        <v>125</v>
      </c>
      <c r="DL88" s="442" t="str">
        <f t="shared" si="354"/>
        <v/>
      </c>
      <c r="DM88" s="446" t="str">
        <f t="shared" si="354"/>
        <v>1,114.3</v>
      </c>
      <c r="DN88" s="442" t="str">
        <f t="shared" si="354"/>
        <v/>
      </c>
      <c r="DO88" s="442" t="str">
        <f t="shared" si="354"/>
        <v/>
      </c>
      <c r="DP88" s="442" t="str">
        <f t="shared" si="354"/>
        <v/>
      </c>
      <c r="DQ88" s="442" t="str">
        <f t="shared" si="354"/>
        <v/>
      </c>
      <c r="DR88" s="445" t="str">
        <f t="shared" si="354"/>
        <v/>
      </c>
      <c r="DS88" s="447" t="str">
        <f t="shared" si="15"/>
        <v>1,494</v>
      </c>
      <c r="DT88" s="448" t="str">
        <f t="shared" si="16"/>
        <v>2,812</v>
      </c>
      <c r="DU88" s="434" t="str">
        <f>CY88*'Ores &amp; Ingots'!$C$3+CZ88*'Ores &amp; Ingots'!$C$4+DA88*'Ores &amp; Ingots'!$C$5+DB88*'Ores &amp; Ingots'!$C$6+DC88*'Ores &amp; Ingots'!$C$7+DD88*'Ores &amp; Ingots'!$C$8+DE88*'Ores &amp; Ingots'!$C$9+DF88*'Ores &amp; Ingots'!$C$10+DG88*'Ores &amp; Ingots'!$C$11+DH88*'Ores &amp; Ingots'!$C$12</f>
        <v>377</v>
      </c>
      <c r="DV88" s="434" t="str">
        <f>DI88*'Ores &amp; Ingots'!$B$3+DJ88*'Ores &amp; Ingots'!$B$4+DK88*'Ores &amp; Ingots'!$B$5+DL88*'Ores &amp; Ingots'!$B$6+DM88*'Ores &amp; Ingots'!$B$7+DN88*'Ores &amp; Ingots'!$B$8+DO88*'Ores &amp; Ingots'!$B$9+DP88*'Ores &amp; Ingots'!$B$10+DQ88*'Ores &amp; Ingots'!$B$11+DR88*'Ores &amp; Ingots'!$B$12</f>
        <v>1,040</v>
      </c>
      <c r="DW88" s="448" t="str">
        <f>CY88*Refining!$G$3+CZ88*Refining!$G$4+DA88*Refining!$G$5+DB88*Refining!$G$6+DC88*Refining!$G$7+DD88*Refining!$G$8+DE88*Refining!$G$9+DF88*Refining!$G$10+DG88*Refining!$G$11+DH88*Refining!$G$12</f>
        <v>1,217</v>
      </c>
      <c r="DX88" s="448" t="str">
        <f t="shared" si="17"/>
        <v>189,343</v>
      </c>
      <c r="DY88" s="449" t="str">
        <f t="shared" si="18"/>
        <v>0.1893</v>
      </c>
      <c r="DZ88" s="447" t="str">
        <f t="shared" si="19"/>
        <v>1,449</v>
      </c>
      <c r="EA88" s="446" t="str">
        <f t="shared" ref="EA88:EB88" si="355">DZ88/60</f>
        <v>24.2</v>
      </c>
      <c r="EB88" s="446" t="str">
        <f t="shared" si="355"/>
        <v>0.4</v>
      </c>
      <c r="EC88" s="450" t="str">
        <f t="shared" si="21"/>
        <v>0.02</v>
      </c>
      <c r="ED88" s="447" t="str">
        <f t="shared" si="22"/>
        <v>220,143</v>
      </c>
      <c r="EE88" s="446" t="str">
        <f t="shared" ref="EE88:EF88" si="356">ED88/1000</f>
        <v>220.1</v>
      </c>
      <c r="EF88" s="451" t="str">
        <f t="shared" si="356"/>
        <v>0.22</v>
      </c>
      <c r="EG88" s="452" t="str">
        <f t="shared" si="24"/>
        <v>0.2201</v>
      </c>
      <c r="EH88" s="225" t="s">
        <v>12</v>
      </c>
    </row>
    <row r="89">
      <c r="A89" s="33"/>
      <c r="B89" s="226" t="s">
        <v>978</v>
      </c>
      <c r="C89" s="227" t="s">
        <v>886</v>
      </c>
      <c r="D89" s="227">
        <v>1.0</v>
      </c>
      <c r="E89" s="227">
        <v>1.0</v>
      </c>
      <c r="F89" s="227">
        <v>1.0</v>
      </c>
      <c r="G89" s="453" t="str">
        <f t="shared" si="5"/>
        <v>15.625</v>
      </c>
      <c r="H89" s="454">
        <v>3.0</v>
      </c>
      <c r="I89" s="454">
        <v>3.0</v>
      </c>
      <c r="J89" s="454" t="str">
        <f>H89/Main!$D$9</f>
        <v>3</v>
      </c>
      <c r="K89" s="454" t="str">
        <f>I89/Main!$D$10</f>
        <v>3</v>
      </c>
      <c r="L89" s="455" t="str">
        <f t="shared" si="6"/>
        <v>1.0</v>
      </c>
      <c r="M89" s="455">
        <v>1.0</v>
      </c>
      <c r="N89" s="456"/>
      <c r="O89" s="456"/>
      <c r="P89" s="456"/>
      <c r="Q89" s="457"/>
      <c r="R89" s="456"/>
      <c r="S89" s="458"/>
      <c r="T89" s="458"/>
      <c r="U89" s="456"/>
      <c r="V89" s="456"/>
      <c r="W89" s="458"/>
      <c r="X89" s="458"/>
      <c r="Y89" s="456"/>
      <c r="Z89" s="456"/>
      <c r="AA89" s="456"/>
      <c r="AB89" s="456"/>
      <c r="AC89" s="524" t="s">
        <v>913</v>
      </c>
      <c r="AD89" s="434">
        <v>0.0</v>
      </c>
      <c r="AE89" s="434">
        <v>0.0</v>
      </c>
      <c r="AF89" s="434">
        <v>0.0</v>
      </c>
      <c r="AG89" s="434">
        <v>0.0</v>
      </c>
      <c r="AH89" s="498">
        <v>1.0</v>
      </c>
      <c r="AI89" s="434">
        <v>0.0</v>
      </c>
      <c r="AJ89" s="434">
        <v>0.0</v>
      </c>
      <c r="AK89" s="434">
        <v>1.0</v>
      </c>
      <c r="AL89" s="434">
        <v>1.0</v>
      </c>
      <c r="AM89" s="434">
        <v>0.0</v>
      </c>
      <c r="AN89" s="434">
        <v>0.0</v>
      </c>
      <c r="AO89" s="434">
        <v>0.0</v>
      </c>
      <c r="AP89" s="434">
        <v>0.0</v>
      </c>
      <c r="AQ89" s="434">
        <v>0.0</v>
      </c>
      <c r="AR89" s="434">
        <v>0.0</v>
      </c>
      <c r="AS89" s="434">
        <v>0.0</v>
      </c>
      <c r="AT89" s="434">
        <v>0.0</v>
      </c>
      <c r="AU89" s="434">
        <v>0.0</v>
      </c>
      <c r="AV89" s="434">
        <v>0.0</v>
      </c>
      <c r="AW89" s="434">
        <v>0.0</v>
      </c>
      <c r="AX89" s="434">
        <v>0.0</v>
      </c>
      <c r="AY89" s="429" t="str">
        <f t="shared" ref="AY89:BS89" si="357">IF(AD89 = 0, "", AD89)</f>
        <v/>
      </c>
      <c r="AZ89" s="430" t="str">
        <f t="shared" si="357"/>
        <v/>
      </c>
      <c r="BA89" s="430" t="str">
        <f t="shared" si="357"/>
        <v/>
      </c>
      <c r="BB89" s="430" t="str">
        <f t="shared" si="357"/>
        <v/>
      </c>
      <c r="BC89" s="431" t="str">
        <f t="shared" si="357"/>
        <v>1</v>
      </c>
      <c r="BD89" s="430" t="str">
        <f t="shared" si="357"/>
        <v/>
      </c>
      <c r="BE89" s="430" t="str">
        <f t="shared" si="357"/>
        <v/>
      </c>
      <c r="BF89" s="430" t="str">
        <f t="shared" si="357"/>
        <v>1</v>
      </c>
      <c r="BG89" s="430" t="str">
        <f t="shared" si="357"/>
        <v>1</v>
      </c>
      <c r="BH89" s="430" t="str">
        <f t="shared" si="357"/>
        <v/>
      </c>
      <c r="BI89" s="430" t="str">
        <f t="shared" si="357"/>
        <v/>
      </c>
      <c r="BJ89" s="430" t="str">
        <f t="shared" si="357"/>
        <v/>
      </c>
      <c r="BK89" s="430" t="str">
        <f t="shared" si="357"/>
        <v/>
      </c>
      <c r="BL89" s="430" t="str">
        <f t="shared" si="357"/>
        <v/>
      </c>
      <c r="BM89" s="430" t="str">
        <f t="shared" si="357"/>
        <v/>
      </c>
      <c r="BN89" s="430" t="str">
        <f t="shared" si="357"/>
        <v/>
      </c>
      <c r="BO89" s="430" t="str">
        <f t="shared" si="357"/>
        <v/>
      </c>
      <c r="BP89" s="430" t="str">
        <f t="shared" si="357"/>
        <v/>
      </c>
      <c r="BQ89" s="430" t="str">
        <f t="shared" si="357"/>
        <v/>
      </c>
      <c r="BR89" s="430" t="str">
        <f t="shared" si="357"/>
        <v/>
      </c>
      <c r="BS89" s="432" t="str">
        <f t="shared" si="357"/>
        <v/>
      </c>
      <c r="BT89" s="433" t="str">
        <f>$AY89*Assembly!Y$4+$AZ89*Assembly!Y$5+$BA89*Assembly!Y$6+$BB89*Assembly!Y$7+$BC89*Assembly!Y$8+$BD89*Assembly!Y$9+$BE89*Assembly!Y$10+$BF89*Assembly!Y$11+$BG89*Assembly!Y$12+$BH89*Assembly!Y$13+$BI89*Assembly!Y$14+$BJ89*Assembly!Y$15+$BK89*Assembly!Y$16+$BL89*Assembly!Y$17+$BM89*Assembly!Y$18+$BN89*Assembly!Y$19+$BO89*Assembly!Y$20+$BP89*Assembly!Y$21+$BQ89*Assembly!Y$22+$BR89*Assembly!Y$23+$BS89*Assembly!Y$24</f>
        <v>16</v>
      </c>
      <c r="BU89" s="434" t="str">
        <f t="shared" si="8"/>
        <v>1</v>
      </c>
      <c r="BV89" s="434" t="str">
        <f>$AY89*Assembly!AC$4+$AZ89*Assembly!AC$5+$BA89*Assembly!AC$6+$BB89*Assembly!AC$7+$BC89*Assembly!AC$8+$BD89*Assembly!AC$9+$BE89*Assembly!AC$10+$BF89*Assembly!AC$11+$BG89*Assembly!AC$12+$BH89*Assembly!AC$13+$BI89*Assembly!AC$14+$BJ89*Assembly!AC$15+$BK89*Assembly!AC$16+$BL89*Assembly!AC$17+$BM89*Assembly!AC$18+$BN89*Assembly!AC$19+$BO89*Assembly!AC$20+$BP89*Assembly!AC$21+$BQ89*Assembly!AC$22+$BR89*Assembly!AC$23+$BS89*Assembly!AC$24</f>
        <v>36</v>
      </c>
      <c r="BW89" s="435" t="str">
        <f t="shared" si="9"/>
        <v>2.22</v>
      </c>
      <c r="BX89" s="436" t="str">
        <f t="shared" si="10"/>
        <v>2</v>
      </c>
      <c r="BY89" s="437" t="str">
        <f t="shared" si="11"/>
        <v>34.7</v>
      </c>
      <c r="BZ89" s="438"/>
      <c r="CA89" s="434" t="str">
        <f>$AY89*Assembly!X$4+$AZ89*Assembly!X$5+$BA89*Assembly!X$6+$BB89*Assembly!X$7+$BC89*Assembly!X$8+$BD89*Assembly!X$9+$BE89*Assembly!X$10+$BF89*Assembly!X$11+$BG89*Assembly!X$12+$BH89*Assembly!X$13+$BI89*Assembly!X$14+$BJ89*Assembly!X$15+$BK89*Assembly!X$16+$BL89*Assembly!X$17+$BM89*Assembly!X$18+$BN89*Assembly!X$19+$BO89*Assembly!X$20+$BP89*Assembly!X$21+$BQ89*Assembly!X$22+$BR89*Assembly!X$23+$BS89*Assembly!X$24</f>
        <v>6</v>
      </c>
      <c r="CB89" s="434" t="str">
        <f t="shared" si="12"/>
        <v>933</v>
      </c>
      <c r="CC89" s="439" t="str">
        <f t="shared" si="13"/>
        <v>0.0009</v>
      </c>
      <c r="CD89" s="440" t="str">
        <f>$AY89*Assembly!AB$4+$AZ89*Assembly!AB$5+$BA89*Assembly!AB$6+$BB89*Assembly!AB$7+$BC89*Assembly!AB$8+$BD89*Assembly!AB$9+$BE89*Assembly!AB$10+$BF89*Assembly!AB$11+$BG89*Assembly!AB$12+$BH89*Assembly!AB$13+$BI89*Assembly!AB$14+$BJ89*Assembly!AB$15+$BK89*Assembly!AB$16+$BL89*Assembly!AB$17+$BM89*Assembly!AB$18+$BN89*Assembly!AB$19+$BO89*Assembly!AB$20+$BP89*Assembly!AB$21+$BQ89*Assembly!AB$22+$BR89*Assembly!AB$23+$BS89*Assembly!AB$24</f>
        <v>9</v>
      </c>
      <c r="CE89" s="457" t="str">
        <f>$AY89*Assembly!M$4+$AZ89*Assembly!M$5+$BA89*Assembly!M$6+$BB89*Assembly!M$7+$BC89*Assembly!M$8+$BD89*Assembly!M$9+$BE89*Assembly!M$10+$BF89*Assembly!M$11+$BG89*Assembly!M$12+$BH89*Assembly!M$13+$BI89*Assembly!M$14+$BJ89*Assembly!M$15+$BK89*Assembly!M$16+$BL89*Assembly!M$17+$BM89*Assembly!M$18+$BN89*Assembly!M$19+$BO89*Assembly!M$20+$BP89*Assembly!M$21+$BQ89*Assembly!M$22+$BR89*Assembly!M$23+$BS89*Assembly!M$24</f>
        <v>12</v>
      </c>
      <c r="CF89" s="457" t="str">
        <f>$AY89*Assembly!N$4+$AZ89*Assembly!N$5+$BA89*Assembly!N$6+$BB89*Assembly!N$7+$BC89*Assembly!N$8+$BD89*Assembly!N$9+$BE89*Assembly!N$10+$BF89*Assembly!N$11+$BG89*Assembly!N$12+$BH89*Assembly!N$13+$BI89*Assembly!N$14+$BJ89*Assembly!N$15+$BK89*Assembly!N$16+$BL89*Assembly!N$17+$BM89*Assembly!N$18+$BN89*Assembly!N$19+$BO89*Assembly!N$20+$BP89*Assembly!N$21+$BQ89*Assembly!N$22+$BR89*Assembly!N$23+$BS89*Assembly!N$24</f>
        <v>0</v>
      </c>
      <c r="CG89" s="457" t="str">
        <f>$AY89*Assembly!O$4+$AZ89*Assembly!O$5+$BA89*Assembly!O$6+$BB89*Assembly!O$7+$BC89*Assembly!O$8+$BD89*Assembly!O$9+$BE89*Assembly!O$10+$BF89*Assembly!O$11+$BG89*Assembly!O$12+$BH89*Assembly!O$13+$BI89*Assembly!O$14+$BJ89*Assembly!O$15+$BK89*Assembly!O$16+$BL89*Assembly!O$17+$BM89*Assembly!O$18+$BN89*Assembly!O$19+$BO89*Assembly!O$20+$BP89*Assembly!O$21+$BQ89*Assembly!O$22+$BR89*Assembly!O$23+$BS89*Assembly!O$24</f>
        <v>0</v>
      </c>
      <c r="CH89" s="454" t="str">
        <f>$AY89*Assembly!P$4+$AZ89*Assembly!P$5+$BA89*Assembly!P$6+$BB89*Assembly!P$7+$BC89*Assembly!P$8+$BD89*Assembly!P$9+$BE89*Assembly!P$10+$BF89*Assembly!P$11+$BG89*Assembly!P$12+$BH89*Assembly!P$13+$BI89*Assembly!P$14+$BJ89*Assembly!P$15+$BK89*Assembly!P$16+$BL89*Assembly!P$17+$BM89*Assembly!P$18+$BN89*Assembly!P$19+$BO89*Assembly!P$20+$BP89*Assembly!P$21+$BQ89*Assembly!P$22+$BR89*Assembly!P$23+$BS89*Assembly!P$24</f>
        <v>0</v>
      </c>
      <c r="CI89" s="454" t="str">
        <f>$AY89*Assembly!Q$4+$AZ89*Assembly!Q$5+$BA89*Assembly!Q$6+$BB89*Assembly!Q$7+$BC89*Assembly!Q$8+$BD89*Assembly!Q$9+$BE89*Assembly!Q$10+$BF89*Assembly!Q$11+$BG89*Assembly!Q$12+$BH89*Assembly!Q$13+$BI89*Assembly!Q$14+$BJ89*Assembly!Q$15+$BK89*Assembly!Q$16+$BL89*Assembly!Q$17+$BM89*Assembly!Q$18+$BN89*Assembly!Q$19+$BO89*Assembly!Q$20+$BP89*Assembly!Q$21+$BQ89*Assembly!Q$22+$BR89*Assembly!Q$23+$BS89*Assembly!Q$24</f>
        <v>5.2</v>
      </c>
      <c r="CJ89" s="457" t="str">
        <f>$AY89*Assembly!R$4+$AZ89*Assembly!R$5+$BA89*Assembly!R$6+$BB89*Assembly!R$7+$BC89*Assembly!R$8+$BD89*Assembly!R$9+$BE89*Assembly!R$10+$BF89*Assembly!R$11+$BG89*Assembly!R$12+$BH89*Assembly!R$13+$BI89*Assembly!R$14+$BJ89*Assembly!R$15+$BK89*Assembly!R$16+$BL89*Assembly!R$17+$BM89*Assembly!R$18+$BN89*Assembly!R$19+$BO89*Assembly!R$20+$BP89*Assembly!R$21+$BQ89*Assembly!R$22+$BR89*Assembly!R$23+$BS89*Assembly!R$24</f>
        <v>0</v>
      </c>
      <c r="CK89" s="454" t="str">
        <f>$AY89*Assembly!S$4+$AZ89*Assembly!S$5+$BA89*Assembly!S$6+$BB89*Assembly!S$7+$BC89*Assembly!S$8+$BD89*Assembly!S$9+$BE89*Assembly!S$10+$BF89*Assembly!S$11+$BG89*Assembly!S$12+$BH89*Assembly!S$13+$BI89*Assembly!S$14+$BJ89*Assembly!S$15+$BK89*Assembly!S$16+$BL89*Assembly!S$17+$BM89*Assembly!S$18+$BN89*Assembly!S$19+$BO89*Assembly!S$20+$BP89*Assembly!S$21+$BQ89*Assembly!S$22+$BR89*Assembly!S$23+$BS89*Assembly!S$24</f>
        <v>0</v>
      </c>
      <c r="CL89" s="454" t="str">
        <f>$AY89*Assembly!T$4+$AZ89*Assembly!T$5+$BA89*Assembly!T$6+$BB89*Assembly!T$7+$BC89*Assembly!T$8+$BD89*Assembly!T$9+$BE89*Assembly!T$10+$BF89*Assembly!T$11+$BG89*Assembly!T$12+$BH89*Assembly!T$13+$BI89*Assembly!T$14+$BJ89*Assembly!T$15+$BK89*Assembly!T$16+$BL89*Assembly!T$17+$BM89*Assembly!T$18+$BN89*Assembly!T$19+$BO89*Assembly!T$20+$BP89*Assembly!T$21+$BQ89*Assembly!T$22+$BR89*Assembly!T$23+$BS89*Assembly!T$24</f>
        <v>0</v>
      </c>
      <c r="CM89" s="454" t="str">
        <f>$AY89*Assembly!U$4+$AZ89*Assembly!U$5+$BA89*Assembly!U$6+$BB89*Assembly!U$7+$BC89*Assembly!U$8+$BD89*Assembly!U$9+$BE89*Assembly!U$10+$BF89*Assembly!U$11+$BG89*Assembly!U$12+$BH89*Assembly!U$13+$BI89*Assembly!U$14+$BJ89*Assembly!U$15+$BK89*Assembly!U$16+$BL89*Assembly!U$17+$BM89*Assembly!U$18+$BN89*Assembly!U$19+$BO89*Assembly!U$20+$BP89*Assembly!U$21+$BQ89*Assembly!U$22+$BR89*Assembly!U$23+$BS89*Assembly!U$24</f>
        <v>0</v>
      </c>
      <c r="CN89" s="457" t="str">
        <f>$AY89*Assembly!V$4+$AZ89*Assembly!V$5+$BA89*Assembly!V$6+$BB89*Assembly!V$7+$BC89*Assembly!V$8+$BD89*Assembly!V$9+$BE89*Assembly!V$10+$BF89*Assembly!V$11+$BG89*Assembly!V$12+$BH89*Assembly!V$13+$BI89*Assembly!V$14+$BJ89*Assembly!V$15+$BK89*Assembly!V$16+$BL89*Assembly!V$17+$BM89*Assembly!V$18+$BN89*Assembly!V$19+$BO89*Assembly!V$20+$BP89*Assembly!V$21+$BQ89*Assembly!V$22+$BR89*Assembly!V$23+$BS89*Assembly!V$24</f>
        <v>0</v>
      </c>
      <c r="CO89" s="457" t="str">
        <f>CE89*Refining!$F$3</f>
        <v>21</v>
      </c>
      <c r="CP89" s="457" t="str">
        <f>CF89*Refining!$F$4</f>
        <v>0</v>
      </c>
      <c r="CQ89" s="457" t="str">
        <f>CG89*Refining!$F$5</f>
        <v>0</v>
      </c>
      <c r="CR89" s="457" t="str">
        <f>CH89*Refining!$F$6</f>
        <v>0</v>
      </c>
      <c r="CS89" s="457" t="str">
        <f>CI89*Refining!$F$7</f>
        <v>9</v>
      </c>
      <c r="CT89" s="457" t="str">
        <f>CJ89*Refining!$F$8</f>
        <v>0</v>
      </c>
      <c r="CU89" s="457" t="str">
        <f>CK89*Refining!$F$9</f>
        <v>0</v>
      </c>
      <c r="CV89" s="457" t="str">
        <f>CL89*Refining!$F$10</f>
        <v>0</v>
      </c>
      <c r="CW89" s="457" t="str">
        <f>CM89*Refining!$F$11</f>
        <v>0</v>
      </c>
      <c r="CX89" s="457" t="str">
        <f>CN89*Refining!$F$12</f>
        <v>0</v>
      </c>
      <c r="CY89" s="441" t="str">
        <f t="shared" ref="CY89:DR89" si="358">IF(CE89 = 0, "", CE89)</f>
        <v>12</v>
      </c>
      <c r="CZ89" s="442" t="str">
        <f t="shared" si="358"/>
        <v/>
      </c>
      <c r="DA89" s="442" t="str">
        <f t="shared" si="358"/>
        <v/>
      </c>
      <c r="DB89" s="443" t="str">
        <f t="shared" si="358"/>
        <v/>
      </c>
      <c r="DC89" s="444" t="str">
        <f t="shared" si="358"/>
        <v>5.2</v>
      </c>
      <c r="DD89" s="442" t="str">
        <f t="shared" si="358"/>
        <v/>
      </c>
      <c r="DE89" s="444" t="str">
        <f t="shared" si="358"/>
        <v/>
      </c>
      <c r="DF89" s="444" t="str">
        <f t="shared" si="358"/>
        <v/>
      </c>
      <c r="DG89" s="442" t="str">
        <f t="shared" si="358"/>
        <v/>
      </c>
      <c r="DH89" s="445" t="str">
        <f t="shared" si="358"/>
        <v/>
      </c>
      <c r="DI89" s="441" t="str">
        <f t="shared" si="358"/>
        <v>21</v>
      </c>
      <c r="DJ89" s="442" t="str">
        <f t="shared" si="358"/>
        <v/>
      </c>
      <c r="DK89" s="442" t="str">
        <f t="shared" si="358"/>
        <v/>
      </c>
      <c r="DL89" s="442" t="str">
        <f t="shared" si="358"/>
        <v/>
      </c>
      <c r="DM89" s="446" t="str">
        <f t="shared" si="358"/>
        <v>9.3</v>
      </c>
      <c r="DN89" s="442" t="str">
        <f t="shared" si="358"/>
        <v/>
      </c>
      <c r="DO89" s="442" t="str">
        <f t="shared" si="358"/>
        <v/>
      </c>
      <c r="DP89" s="442" t="str">
        <f t="shared" si="358"/>
        <v/>
      </c>
      <c r="DQ89" s="442" t="str">
        <f t="shared" si="358"/>
        <v/>
      </c>
      <c r="DR89" s="445" t="str">
        <f t="shared" si="358"/>
        <v/>
      </c>
      <c r="DS89" s="447" t="str">
        <f t="shared" si="15"/>
        <v>17</v>
      </c>
      <c r="DT89" s="448" t="str">
        <f t="shared" si="16"/>
        <v>30</v>
      </c>
      <c r="DU89" s="434" t="str">
        <f>CY89*'Ores &amp; Ingots'!$C$3+CZ89*'Ores &amp; Ingots'!$C$4+DA89*'Ores &amp; Ingots'!$C$5+DB89*'Ores &amp; Ingots'!$C$6+DC89*'Ores &amp; Ingots'!$C$7+DD89*'Ores &amp; Ingots'!$C$8+DE89*'Ores &amp; Ingots'!$C$9+DF89*'Ores &amp; Ingots'!$C$10+DG89*'Ores &amp; Ingots'!$C$11+DH89*'Ores &amp; Ingots'!$C$12</f>
        <v>4</v>
      </c>
      <c r="DV89" s="434" t="str">
        <f>DI89*'Ores &amp; Ingots'!$B$3+DJ89*'Ores &amp; Ingots'!$B$4+DK89*'Ores &amp; Ingots'!$B$5+DL89*'Ores &amp; Ingots'!$B$6+DM89*'Ores &amp; Ingots'!$B$7+DN89*'Ores &amp; Ingots'!$B$8+DO89*'Ores &amp; Ingots'!$B$9+DP89*'Ores &amp; Ingots'!$B$10+DQ89*'Ores &amp; Ingots'!$B$11+DR89*'Ores &amp; Ingots'!$B$12</f>
        <v>11</v>
      </c>
      <c r="DW89" s="448" t="str">
        <f>CY89*Refining!$G$3+CZ89*Refining!$G$4+DA89*Refining!$G$5+DB89*Refining!$G$6+DC89*Refining!$G$7+DD89*Refining!$G$8+DE89*Refining!$G$9+DF89*Refining!$G$10+DG89*Refining!$G$11+DH89*Refining!$G$12</f>
        <v>5</v>
      </c>
      <c r="DX89" s="448" t="str">
        <f t="shared" si="17"/>
        <v>790</v>
      </c>
      <c r="DY89" s="449" t="str">
        <f t="shared" si="18"/>
        <v>0.0008</v>
      </c>
      <c r="DZ89" s="447" t="str">
        <f t="shared" si="19"/>
        <v>14</v>
      </c>
      <c r="EA89" s="446" t="str">
        <f t="shared" ref="EA89:EB89" si="359">DZ89/60</f>
        <v>0.2</v>
      </c>
      <c r="EB89" s="446" t="str">
        <f t="shared" si="359"/>
        <v>0.0</v>
      </c>
      <c r="EC89" s="450" t="str">
        <f t="shared" si="21"/>
        <v>0.00</v>
      </c>
      <c r="ED89" s="447" t="str">
        <f t="shared" si="22"/>
        <v>1,723</v>
      </c>
      <c r="EE89" s="446" t="str">
        <f t="shared" ref="EE89:EF89" si="360">ED89/1000</f>
        <v>1.7</v>
      </c>
      <c r="EF89" s="451" t="str">
        <f t="shared" si="360"/>
        <v>0.00</v>
      </c>
      <c r="EG89" s="452" t="str">
        <f t="shared" si="24"/>
        <v>0.0017</v>
      </c>
      <c r="EH89" s="225">
        <v>284.0</v>
      </c>
    </row>
    <row r="90">
      <c r="A90" s="42"/>
      <c r="B90" s="297" t="s">
        <v>978</v>
      </c>
      <c r="C90" s="262" t="s">
        <v>885</v>
      </c>
      <c r="D90" s="262">
        <v>1.0</v>
      </c>
      <c r="E90" s="262">
        <v>1.0</v>
      </c>
      <c r="F90" s="262">
        <v>1.0</v>
      </c>
      <c r="G90" s="460" t="str">
        <f t="shared" si="5"/>
        <v>0.125</v>
      </c>
      <c r="H90" s="461">
        <v>3.0</v>
      </c>
      <c r="I90" s="461">
        <v>3.0</v>
      </c>
      <c r="J90" s="461" t="str">
        <f>H90/Main!$D$9</f>
        <v>3</v>
      </c>
      <c r="K90" s="461" t="str">
        <f>I90/Main!$D$10</f>
        <v>3</v>
      </c>
      <c r="L90" s="462" t="str">
        <f t="shared" si="6"/>
        <v>1.0</v>
      </c>
      <c r="M90" s="462">
        <v>1.0</v>
      </c>
      <c r="N90" s="464"/>
      <c r="O90" s="464"/>
      <c r="P90" s="464"/>
      <c r="Q90" s="463"/>
      <c r="R90" s="464"/>
      <c r="S90" s="465"/>
      <c r="T90" s="465"/>
      <c r="U90" s="464"/>
      <c r="V90" s="464"/>
      <c r="W90" s="465"/>
      <c r="X90" s="465"/>
      <c r="Y90" s="464"/>
      <c r="Z90" s="464"/>
      <c r="AA90" s="464"/>
      <c r="AB90" s="464"/>
      <c r="AC90" s="527"/>
      <c r="AD90" s="474">
        <v>0.0</v>
      </c>
      <c r="AE90" s="474">
        <v>0.0</v>
      </c>
      <c r="AF90" s="474">
        <v>0.0</v>
      </c>
      <c r="AG90" s="474">
        <v>0.0</v>
      </c>
      <c r="AH90" s="510">
        <v>1.0</v>
      </c>
      <c r="AI90" s="474">
        <v>0.0</v>
      </c>
      <c r="AJ90" s="474">
        <v>0.0</v>
      </c>
      <c r="AK90" s="474">
        <v>1.0</v>
      </c>
      <c r="AL90" s="474">
        <v>1.0</v>
      </c>
      <c r="AM90" s="474">
        <v>0.0</v>
      </c>
      <c r="AN90" s="474">
        <v>0.0</v>
      </c>
      <c r="AO90" s="474">
        <v>0.0</v>
      </c>
      <c r="AP90" s="474">
        <v>0.0</v>
      </c>
      <c r="AQ90" s="474">
        <v>0.0</v>
      </c>
      <c r="AR90" s="474">
        <v>0.0</v>
      </c>
      <c r="AS90" s="474">
        <v>0.0</v>
      </c>
      <c r="AT90" s="474">
        <v>0.0</v>
      </c>
      <c r="AU90" s="474">
        <v>0.0</v>
      </c>
      <c r="AV90" s="474">
        <v>0.0</v>
      </c>
      <c r="AW90" s="474">
        <v>0.0</v>
      </c>
      <c r="AX90" s="474">
        <v>0.0</v>
      </c>
      <c r="AY90" s="469" t="str">
        <f t="shared" ref="AY90:BS90" si="361">IF(AD90 = 0, "", AD90)</f>
        <v/>
      </c>
      <c r="AZ90" s="470" t="str">
        <f t="shared" si="361"/>
        <v/>
      </c>
      <c r="BA90" s="470" t="str">
        <f t="shared" si="361"/>
        <v/>
      </c>
      <c r="BB90" s="470" t="str">
        <f t="shared" si="361"/>
        <v/>
      </c>
      <c r="BC90" s="471" t="str">
        <f t="shared" si="361"/>
        <v>1</v>
      </c>
      <c r="BD90" s="470" t="str">
        <f t="shared" si="361"/>
        <v/>
      </c>
      <c r="BE90" s="470" t="str">
        <f t="shared" si="361"/>
        <v/>
      </c>
      <c r="BF90" s="470" t="str">
        <f t="shared" si="361"/>
        <v>1</v>
      </c>
      <c r="BG90" s="470" t="str">
        <f t="shared" si="361"/>
        <v>1</v>
      </c>
      <c r="BH90" s="470" t="str">
        <f t="shared" si="361"/>
        <v/>
      </c>
      <c r="BI90" s="470" t="str">
        <f t="shared" si="361"/>
        <v/>
      </c>
      <c r="BJ90" s="470" t="str">
        <f t="shared" si="361"/>
        <v/>
      </c>
      <c r="BK90" s="470" t="str">
        <f t="shared" si="361"/>
        <v/>
      </c>
      <c r="BL90" s="470" t="str">
        <f t="shared" si="361"/>
        <v/>
      </c>
      <c r="BM90" s="470" t="str">
        <f t="shared" si="361"/>
        <v/>
      </c>
      <c r="BN90" s="470" t="str">
        <f t="shared" si="361"/>
        <v/>
      </c>
      <c r="BO90" s="470" t="str">
        <f t="shared" si="361"/>
        <v/>
      </c>
      <c r="BP90" s="470" t="str">
        <f t="shared" si="361"/>
        <v/>
      </c>
      <c r="BQ90" s="470" t="str">
        <f t="shared" si="361"/>
        <v/>
      </c>
      <c r="BR90" s="470" t="str">
        <f t="shared" si="361"/>
        <v/>
      </c>
      <c r="BS90" s="472" t="str">
        <f t="shared" si="361"/>
        <v/>
      </c>
      <c r="BT90" s="473" t="str">
        <f>$AY90*Assembly!Y$4+$AZ90*Assembly!Y$5+$BA90*Assembly!Y$6+$BB90*Assembly!Y$7+$BC90*Assembly!Y$8+$BD90*Assembly!Y$9+$BE90*Assembly!Y$10+$BF90*Assembly!Y$11+$BG90*Assembly!Y$12+$BH90*Assembly!Y$13+$BI90*Assembly!Y$14+$BJ90*Assembly!Y$15+$BK90*Assembly!Y$16+$BL90*Assembly!Y$17+$BM90*Assembly!Y$18+$BN90*Assembly!Y$19+$BO90*Assembly!Y$20+$BP90*Assembly!Y$21+$BQ90*Assembly!Y$22+$BR90*Assembly!Y$23+$BS90*Assembly!Y$24</f>
        <v>16</v>
      </c>
      <c r="BU90" s="474" t="str">
        <f t="shared" si="8"/>
        <v>130</v>
      </c>
      <c r="BV90" s="474" t="str">
        <f>$AY90*Assembly!AC$4+$AZ90*Assembly!AC$5+$BA90*Assembly!AC$6+$BB90*Assembly!AC$7+$BC90*Assembly!AC$8+$BD90*Assembly!AC$9+$BE90*Assembly!AC$10+$BF90*Assembly!AC$11+$BG90*Assembly!AC$12+$BH90*Assembly!AC$13+$BI90*Assembly!AC$14+$BJ90*Assembly!AC$15+$BK90*Assembly!AC$16+$BL90*Assembly!AC$17+$BM90*Assembly!AC$18+$BN90*Assembly!AC$19+$BO90*Assembly!AC$20+$BP90*Assembly!AC$21+$BQ90*Assembly!AC$22+$BR90*Assembly!AC$23+$BS90*Assembly!AC$24</f>
        <v>36</v>
      </c>
      <c r="BW90" s="475" t="str">
        <f t="shared" si="9"/>
        <v>2.22</v>
      </c>
      <c r="BX90" s="476" t="str">
        <f t="shared" si="10"/>
        <v>288</v>
      </c>
      <c r="BY90" s="477" t="str">
        <f t="shared" si="11"/>
        <v>0.3</v>
      </c>
      <c r="BZ90" s="478"/>
      <c r="CA90" s="474" t="str">
        <f>$AY90*Assembly!X$4+$AZ90*Assembly!X$5+$BA90*Assembly!X$6+$BB90*Assembly!X$7+$BC90*Assembly!X$8+$BD90*Assembly!X$9+$BE90*Assembly!X$10+$BF90*Assembly!X$11+$BG90*Assembly!X$12+$BH90*Assembly!X$13+$BI90*Assembly!X$14+$BJ90*Assembly!X$15+$BK90*Assembly!X$16+$BL90*Assembly!X$17+$BM90*Assembly!X$18+$BN90*Assembly!X$19+$BO90*Assembly!X$20+$BP90*Assembly!X$21+$BQ90*Assembly!X$22+$BR90*Assembly!X$23+$BS90*Assembly!X$24</f>
        <v>6</v>
      </c>
      <c r="CB90" s="474" t="str">
        <f t="shared" si="12"/>
        <v>933</v>
      </c>
      <c r="CC90" s="479" t="str">
        <f t="shared" si="13"/>
        <v>0.0009</v>
      </c>
      <c r="CD90" s="480" t="str">
        <f>$AY90*Assembly!AB$4+$AZ90*Assembly!AB$5+$BA90*Assembly!AB$6+$BB90*Assembly!AB$7+$BC90*Assembly!AB$8+$BD90*Assembly!AB$9+$BE90*Assembly!AB$10+$BF90*Assembly!AB$11+$BG90*Assembly!AB$12+$BH90*Assembly!AB$13+$BI90*Assembly!AB$14+$BJ90*Assembly!AB$15+$BK90*Assembly!AB$16+$BL90*Assembly!AB$17+$BM90*Assembly!AB$18+$BN90*Assembly!AB$19+$BO90*Assembly!AB$20+$BP90*Assembly!AB$21+$BQ90*Assembly!AB$22+$BR90*Assembly!AB$23+$BS90*Assembly!AB$24</f>
        <v>9</v>
      </c>
      <c r="CE90" s="463" t="str">
        <f>$AY90*Assembly!M$4+$AZ90*Assembly!M$5+$BA90*Assembly!M$6+$BB90*Assembly!M$7+$BC90*Assembly!M$8+$BD90*Assembly!M$9+$BE90*Assembly!M$10+$BF90*Assembly!M$11+$BG90*Assembly!M$12+$BH90*Assembly!M$13+$BI90*Assembly!M$14+$BJ90*Assembly!M$15+$BK90*Assembly!M$16+$BL90*Assembly!M$17+$BM90*Assembly!M$18+$BN90*Assembly!M$19+$BO90*Assembly!M$20+$BP90*Assembly!M$21+$BQ90*Assembly!M$22+$BR90*Assembly!M$23+$BS90*Assembly!M$24</f>
        <v>12</v>
      </c>
      <c r="CF90" s="463" t="str">
        <f>$AY90*Assembly!N$4+$AZ90*Assembly!N$5+$BA90*Assembly!N$6+$BB90*Assembly!N$7+$BC90*Assembly!N$8+$BD90*Assembly!N$9+$BE90*Assembly!N$10+$BF90*Assembly!N$11+$BG90*Assembly!N$12+$BH90*Assembly!N$13+$BI90*Assembly!N$14+$BJ90*Assembly!N$15+$BK90*Assembly!N$16+$BL90*Assembly!N$17+$BM90*Assembly!N$18+$BN90*Assembly!N$19+$BO90*Assembly!N$20+$BP90*Assembly!N$21+$BQ90*Assembly!N$22+$BR90*Assembly!N$23+$BS90*Assembly!N$24</f>
        <v>0</v>
      </c>
      <c r="CG90" s="463" t="str">
        <f>$AY90*Assembly!O$4+$AZ90*Assembly!O$5+$BA90*Assembly!O$6+$BB90*Assembly!O$7+$BC90*Assembly!O$8+$BD90*Assembly!O$9+$BE90*Assembly!O$10+$BF90*Assembly!O$11+$BG90*Assembly!O$12+$BH90*Assembly!O$13+$BI90*Assembly!O$14+$BJ90*Assembly!O$15+$BK90*Assembly!O$16+$BL90*Assembly!O$17+$BM90*Assembly!O$18+$BN90*Assembly!O$19+$BO90*Assembly!O$20+$BP90*Assembly!O$21+$BQ90*Assembly!O$22+$BR90*Assembly!O$23+$BS90*Assembly!O$24</f>
        <v>0</v>
      </c>
      <c r="CH90" s="461" t="str">
        <f>$AY90*Assembly!P$4+$AZ90*Assembly!P$5+$BA90*Assembly!P$6+$BB90*Assembly!P$7+$BC90*Assembly!P$8+$BD90*Assembly!P$9+$BE90*Assembly!P$10+$BF90*Assembly!P$11+$BG90*Assembly!P$12+$BH90*Assembly!P$13+$BI90*Assembly!P$14+$BJ90*Assembly!P$15+$BK90*Assembly!P$16+$BL90*Assembly!P$17+$BM90*Assembly!P$18+$BN90*Assembly!P$19+$BO90*Assembly!P$20+$BP90*Assembly!P$21+$BQ90*Assembly!P$22+$BR90*Assembly!P$23+$BS90*Assembly!P$24</f>
        <v>0</v>
      </c>
      <c r="CI90" s="461" t="str">
        <f>$AY90*Assembly!Q$4+$AZ90*Assembly!Q$5+$BA90*Assembly!Q$6+$BB90*Assembly!Q$7+$BC90*Assembly!Q$8+$BD90*Assembly!Q$9+$BE90*Assembly!Q$10+$BF90*Assembly!Q$11+$BG90*Assembly!Q$12+$BH90*Assembly!Q$13+$BI90*Assembly!Q$14+$BJ90*Assembly!Q$15+$BK90*Assembly!Q$16+$BL90*Assembly!Q$17+$BM90*Assembly!Q$18+$BN90*Assembly!Q$19+$BO90*Assembly!Q$20+$BP90*Assembly!Q$21+$BQ90*Assembly!Q$22+$BR90*Assembly!Q$23+$BS90*Assembly!Q$24</f>
        <v>5.2</v>
      </c>
      <c r="CJ90" s="463" t="str">
        <f>$AY90*Assembly!R$4+$AZ90*Assembly!R$5+$BA90*Assembly!R$6+$BB90*Assembly!R$7+$BC90*Assembly!R$8+$BD90*Assembly!R$9+$BE90*Assembly!R$10+$BF90*Assembly!R$11+$BG90*Assembly!R$12+$BH90*Assembly!R$13+$BI90*Assembly!R$14+$BJ90*Assembly!R$15+$BK90*Assembly!R$16+$BL90*Assembly!R$17+$BM90*Assembly!R$18+$BN90*Assembly!R$19+$BO90*Assembly!R$20+$BP90*Assembly!R$21+$BQ90*Assembly!R$22+$BR90*Assembly!R$23+$BS90*Assembly!R$24</f>
        <v>0</v>
      </c>
      <c r="CK90" s="461" t="str">
        <f>$AY90*Assembly!S$4+$AZ90*Assembly!S$5+$BA90*Assembly!S$6+$BB90*Assembly!S$7+$BC90*Assembly!S$8+$BD90*Assembly!S$9+$BE90*Assembly!S$10+$BF90*Assembly!S$11+$BG90*Assembly!S$12+$BH90*Assembly!S$13+$BI90*Assembly!S$14+$BJ90*Assembly!S$15+$BK90*Assembly!S$16+$BL90*Assembly!S$17+$BM90*Assembly!S$18+$BN90*Assembly!S$19+$BO90*Assembly!S$20+$BP90*Assembly!S$21+$BQ90*Assembly!S$22+$BR90*Assembly!S$23+$BS90*Assembly!S$24</f>
        <v>0</v>
      </c>
      <c r="CL90" s="461" t="str">
        <f>$AY90*Assembly!T$4+$AZ90*Assembly!T$5+$BA90*Assembly!T$6+$BB90*Assembly!T$7+$BC90*Assembly!T$8+$BD90*Assembly!T$9+$BE90*Assembly!T$10+$BF90*Assembly!T$11+$BG90*Assembly!T$12+$BH90*Assembly!T$13+$BI90*Assembly!T$14+$BJ90*Assembly!T$15+$BK90*Assembly!T$16+$BL90*Assembly!T$17+$BM90*Assembly!T$18+$BN90*Assembly!T$19+$BO90*Assembly!T$20+$BP90*Assembly!T$21+$BQ90*Assembly!T$22+$BR90*Assembly!T$23+$BS90*Assembly!T$24</f>
        <v>0</v>
      </c>
      <c r="CM90" s="461" t="str">
        <f>$AY90*Assembly!U$4+$AZ90*Assembly!U$5+$BA90*Assembly!U$6+$BB90*Assembly!U$7+$BC90*Assembly!U$8+$BD90*Assembly!U$9+$BE90*Assembly!U$10+$BF90*Assembly!U$11+$BG90*Assembly!U$12+$BH90*Assembly!U$13+$BI90*Assembly!U$14+$BJ90*Assembly!U$15+$BK90*Assembly!U$16+$BL90*Assembly!U$17+$BM90*Assembly!U$18+$BN90*Assembly!U$19+$BO90*Assembly!U$20+$BP90*Assembly!U$21+$BQ90*Assembly!U$22+$BR90*Assembly!U$23+$BS90*Assembly!U$24</f>
        <v>0</v>
      </c>
      <c r="CN90" s="463" t="str">
        <f>$AY90*Assembly!V$4+$AZ90*Assembly!V$5+$BA90*Assembly!V$6+$BB90*Assembly!V$7+$BC90*Assembly!V$8+$BD90*Assembly!V$9+$BE90*Assembly!V$10+$BF90*Assembly!V$11+$BG90*Assembly!V$12+$BH90*Assembly!V$13+$BI90*Assembly!V$14+$BJ90*Assembly!V$15+$BK90*Assembly!V$16+$BL90*Assembly!V$17+$BM90*Assembly!V$18+$BN90*Assembly!V$19+$BO90*Assembly!V$20+$BP90*Assembly!V$21+$BQ90*Assembly!V$22+$BR90*Assembly!V$23+$BS90*Assembly!V$24</f>
        <v>0</v>
      </c>
      <c r="CO90" s="463" t="str">
        <f>CE90*Refining!$F$3</f>
        <v>21</v>
      </c>
      <c r="CP90" s="463" t="str">
        <f>CF90*Refining!$F$4</f>
        <v>0</v>
      </c>
      <c r="CQ90" s="463" t="str">
        <f>CG90*Refining!$F$5</f>
        <v>0</v>
      </c>
      <c r="CR90" s="463" t="str">
        <f>CH90*Refining!$F$6</f>
        <v>0</v>
      </c>
      <c r="CS90" s="463" t="str">
        <f>CI90*Refining!$F$7</f>
        <v>9</v>
      </c>
      <c r="CT90" s="463" t="str">
        <f>CJ90*Refining!$F$8</f>
        <v>0</v>
      </c>
      <c r="CU90" s="463" t="str">
        <f>CK90*Refining!$F$9</f>
        <v>0</v>
      </c>
      <c r="CV90" s="463" t="str">
        <f>CL90*Refining!$F$10</f>
        <v>0</v>
      </c>
      <c r="CW90" s="463" t="str">
        <f>CM90*Refining!$F$11</f>
        <v>0</v>
      </c>
      <c r="CX90" s="463" t="str">
        <f>CN90*Refining!$F$12</f>
        <v>0</v>
      </c>
      <c r="CY90" s="481" t="str">
        <f t="shared" ref="CY90:DR90" si="362">IF(CE90 = 0, "", CE90)</f>
        <v>12</v>
      </c>
      <c r="CZ90" s="482" t="str">
        <f t="shared" si="362"/>
        <v/>
      </c>
      <c r="DA90" s="482" t="str">
        <f t="shared" si="362"/>
        <v/>
      </c>
      <c r="DB90" s="483" t="str">
        <f t="shared" si="362"/>
        <v/>
      </c>
      <c r="DC90" s="484" t="str">
        <f t="shared" si="362"/>
        <v>5.2</v>
      </c>
      <c r="DD90" s="482" t="str">
        <f t="shared" si="362"/>
        <v/>
      </c>
      <c r="DE90" s="484" t="str">
        <f t="shared" si="362"/>
        <v/>
      </c>
      <c r="DF90" s="484" t="str">
        <f t="shared" si="362"/>
        <v/>
      </c>
      <c r="DG90" s="482" t="str">
        <f t="shared" si="362"/>
        <v/>
      </c>
      <c r="DH90" s="485" t="str">
        <f t="shared" si="362"/>
        <v/>
      </c>
      <c r="DI90" s="481" t="str">
        <f t="shared" si="362"/>
        <v>21</v>
      </c>
      <c r="DJ90" s="482" t="str">
        <f t="shared" si="362"/>
        <v/>
      </c>
      <c r="DK90" s="482" t="str">
        <f t="shared" si="362"/>
        <v/>
      </c>
      <c r="DL90" s="482" t="str">
        <f t="shared" si="362"/>
        <v/>
      </c>
      <c r="DM90" s="486" t="str">
        <f t="shared" si="362"/>
        <v>9.3</v>
      </c>
      <c r="DN90" s="482" t="str">
        <f t="shared" si="362"/>
        <v/>
      </c>
      <c r="DO90" s="482" t="str">
        <f t="shared" si="362"/>
        <v/>
      </c>
      <c r="DP90" s="482" t="str">
        <f t="shared" si="362"/>
        <v/>
      </c>
      <c r="DQ90" s="482" t="str">
        <f t="shared" si="362"/>
        <v/>
      </c>
      <c r="DR90" s="485" t="str">
        <f t="shared" si="362"/>
        <v/>
      </c>
      <c r="DS90" s="487" t="str">
        <f t="shared" si="15"/>
        <v>17</v>
      </c>
      <c r="DT90" s="488" t="str">
        <f t="shared" si="16"/>
        <v>30</v>
      </c>
      <c r="DU90" s="474" t="str">
        <f>CY90*'Ores &amp; Ingots'!$C$3+CZ90*'Ores &amp; Ingots'!$C$4+DA90*'Ores &amp; Ingots'!$C$5+DB90*'Ores &amp; Ingots'!$C$6+DC90*'Ores &amp; Ingots'!$C$7+DD90*'Ores &amp; Ingots'!$C$8+DE90*'Ores &amp; Ingots'!$C$9+DF90*'Ores &amp; Ingots'!$C$10+DG90*'Ores &amp; Ingots'!$C$11+DH90*'Ores &amp; Ingots'!$C$12</f>
        <v>4</v>
      </c>
      <c r="DV90" s="474" t="str">
        <f>DI90*'Ores &amp; Ingots'!$B$3+DJ90*'Ores &amp; Ingots'!$B$4+DK90*'Ores &amp; Ingots'!$B$5+DL90*'Ores &amp; Ingots'!$B$6+DM90*'Ores &amp; Ingots'!$B$7+DN90*'Ores &amp; Ingots'!$B$8+DO90*'Ores &amp; Ingots'!$B$9+DP90*'Ores &amp; Ingots'!$B$10+DQ90*'Ores &amp; Ingots'!$B$11+DR90*'Ores &amp; Ingots'!$B$12</f>
        <v>11</v>
      </c>
      <c r="DW90" s="488" t="str">
        <f>CY90*Refining!$G$3+CZ90*Refining!$G$4+DA90*Refining!$G$5+DB90*Refining!$G$6+DC90*Refining!$G$7+DD90*Refining!$G$8+DE90*Refining!$G$9+DF90*Refining!$G$10+DG90*Refining!$G$11+DH90*Refining!$G$12</f>
        <v>5</v>
      </c>
      <c r="DX90" s="488" t="str">
        <f t="shared" si="17"/>
        <v>790</v>
      </c>
      <c r="DY90" s="489" t="str">
        <f t="shared" si="18"/>
        <v>0.0008</v>
      </c>
      <c r="DZ90" s="487" t="str">
        <f t="shared" si="19"/>
        <v>14</v>
      </c>
      <c r="EA90" s="486" t="str">
        <f t="shared" ref="EA90:EB90" si="363">DZ90/60</f>
        <v>0.2</v>
      </c>
      <c r="EB90" s="486" t="str">
        <f t="shared" si="363"/>
        <v>0.0</v>
      </c>
      <c r="EC90" s="490" t="str">
        <f t="shared" si="21"/>
        <v>0.00</v>
      </c>
      <c r="ED90" s="487" t="str">
        <f t="shared" si="22"/>
        <v>1,723</v>
      </c>
      <c r="EE90" s="486" t="str">
        <f t="shared" ref="EE90:EF90" si="364">ED90/1000</f>
        <v>1.7</v>
      </c>
      <c r="EF90" s="491" t="str">
        <f t="shared" si="364"/>
        <v>0.00</v>
      </c>
      <c r="EG90" s="492" t="str">
        <f t="shared" si="24"/>
        <v>0.0017</v>
      </c>
      <c r="EH90" s="225" t="s">
        <v>12</v>
      </c>
    </row>
    <row r="91">
      <c r="A91" s="343" t="s">
        <v>979</v>
      </c>
      <c r="B91" s="192" t="s">
        <v>980</v>
      </c>
      <c r="C91" s="193" t="s">
        <v>886</v>
      </c>
      <c r="D91" s="193">
        <v>1.0</v>
      </c>
      <c r="E91" s="193">
        <v>1.0</v>
      </c>
      <c r="F91" s="193">
        <v>1.0</v>
      </c>
      <c r="G91" s="385" t="str">
        <f t="shared" si="5"/>
        <v>15.625</v>
      </c>
      <c r="H91" s="386">
        <v>45.0</v>
      </c>
      <c r="I91" s="386">
        <v>45.0</v>
      </c>
      <c r="J91" s="386" t="str">
        <f>H91/Main!$D$9</f>
        <v>45</v>
      </c>
      <c r="K91" s="386" t="str">
        <f>I91/Main!$D$10</f>
        <v>45</v>
      </c>
      <c r="L91" s="387" t="str">
        <f t="shared" si="6"/>
        <v>1.0</v>
      </c>
      <c r="M91" s="387">
        <v>1.0</v>
      </c>
      <c r="N91" s="390">
        <v>30.0</v>
      </c>
      <c r="O91" s="390">
        <v>30.0</v>
      </c>
      <c r="P91" s="389"/>
      <c r="Q91" s="390"/>
      <c r="R91" s="389"/>
      <c r="S91" s="391"/>
      <c r="T91" s="391"/>
      <c r="U91" s="390">
        <v>3.36E7</v>
      </c>
      <c r="V91" s="389"/>
      <c r="W91" s="391"/>
      <c r="X91" s="391"/>
      <c r="Y91" s="389"/>
      <c r="Z91" s="389"/>
      <c r="AA91" s="389"/>
      <c r="AB91" s="389"/>
      <c r="AC91" s="528" t="s">
        <v>913</v>
      </c>
      <c r="AD91" s="401">
        <v>600.0</v>
      </c>
      <c r="AE91" s="401">
        <v>0.0</v>
      </c>
      <c r="AF91" s="401">
        <v>0.0</v>
      </c>
      <c r="AG91" s="401">
        <v>4.0</v>
      </c>
      <c r="AH91" s="401">
        <v>40.0</v>
      </c>
      <c r="AI91" s="401">
        <v>0.0</v>
      </c>
      <c r="AJ91" s="401">
        <v>4.0</v>
      </c>
      <c r="AK91" s="496">
        <v>5.0</v>
      </c>
      <c r="AL91" s="401">
        <v>0.0</v>
      </c>
      <c r="AM91" s="401">
        <v>0.0</v>
      </c>
      <c r="AN91" s="401">
        <v>0.0</v>
      </c>
      <c r="AO91" s="401">
        <v>50.0</v>
      </c>
      <c r="AP91" s="401">
        <v>0.0</v>
      </c>
      <c r="AQ91" s="401">
        <v>0.0</v>
      </c>
      <c r="AR91" s="401">
        <v>0.0</v>
      </c>
      <c r="AS91" s="401">
        <v>0.0</v>
      </c>
      <c r="AT91" s="401">
        <v>0.0</v>
      </c>
      <c r="AU91" s="401">
        <v>0.0</v>
      </c>
      <c r="AV91" s="401">
        <v>0.0</v>
      </c>
      <c r="AW91" s="401">
        <v>0.0</v>
      </c>
      <c r="AX91" s="401">
        <v>0.0</v>
      </c>
      <c r="AY91" s="493" t="str">
        <f t="shared" ref="AY91:BS91" si="365">IF(AD91 = 0, "", AD91)</f>
        <v>600</v>
      </c>
      <c r="AZ91" s="397" t="str">
        <f t="shared" si="365"/>
        <v/>
      </c>
      <c r="BA91" s="397" t="str">
        <f t="shared" si="365"/>
        <v/>
      </c>
      <c r="BB91" s="397" t="str">
        <f t="shared" si="365"/>
        <v>4</v>
      </c>
      <c r="BC91" s="397" t="str">
        <f t="shared" si="365"/>
        <v>40</v>
      </c>
      <c r="BD91" s="397" t="str">
        <f t="shared" si="365"/>
        <v/>
      </c>
      <c r="BE91" s="397" t="str">
        <f t="shared" si="365"/>
        <v>4</v>
      </c>
      <c r="BF91" s="398" t="str">
        <f t="shared" si="365"/>
        <v>5</v>
      </c>
      <c r="BG91" s="397" t="str">
        <f t="shared" si="365"/>
        <v/>
      </c>
      <c r="BH91" s="397" t="str">
        <f t="shared" si="365"/>
        <v/>
      </c>
      <c r="BI91" s="397" t="str">
        <f t="shared" si="365"/>
        <v/>
      </c>
      <c r="BJ91" s="397" t="str">
        <f t="shared" si="365"/>
        <v>50</v>
      </c>
      <c r="BK91" s="397" t="str">
        <f t="shared" si="365"/>
        <v/>
      </c>
      <c r="BL91" s="397" t="str">
        <f t="shared" si="365"/>
        <v/>
      </c>
      <c r="BM91" s="397" t="str">
        <f t="shared" si="365"/>
        <v/>
      </c>
      <c r="BN91" s="397" t="str">
        <f t="shared" si="365"/>
        <v/>
      </c>
      <c r="BO91" s="397" t="str">
        <f t="shared" si="365"/>
        <v/>
      </c>
      <c r="BP91" s="397" t="str">
        <f t="shared" si="365"/>
        <v/>
      </c>
      <c r="BQ91" s="397" t="str">
        <f t="shared" si="365"/>
        <v/>
      </c>
      <c r="BR91" s="397" t="str">
        <f t="shared" si="365"/>
        <v/>
      </c>
      <c r="BS91" s="399" t="str">
        <f t="shared" si="365"/>
        <v/>
      </c>
      <c r="BT91" s="400" t="str">
        <f>$AY91*Assembly!Y$4+$AZ91*Assembly!Y$5+$BA91*Assembly!Y$6+$BB91*Assembly!Y$7+$BC91*Assembly!Y$8+$BD91*Assembly!Y$9+$BE91*Assembly!Y$10+$BF91*Assembly!Y$11+$BG91*Assembly!Y$12+$BH91*Assembly!Y$13+$BI91*Assembly!Y$14+$BJ91*Assembly!Y$15+$BK91*Assembly!Y$16+$BL91*Assembly!Y$17+$BM91*Assembly!Y$18+$BN91*Assembly!Y$19+$BO91*Assembly!Y$20+$BP91*Assembly!Y$21+$BQ91*Assembly!Y$22+$BR91*Assembly!Y$23+$BS91*Assembly!Y$24</f>
        <v>12,817</v>
      </c>
      <c r="BU91" s="401" t="str">
        <f t="shared" si="8"/>
        <v>820</v>
      </c>
      <c r="BV91" s="401" t="str">
        <f>$AY91*Assembly!AC$4+$AZ91*Assembly!AC$5+$BA91*Assembly!AC$6+$BB91*Assembly!AC$7+$BC91*Assembly!AC$8+$BD91*Assembly!AC$9+$BE91*Assembly!AC$10+$BF91*Assembly!AC$11+$BG91*Assembly!AC$12+$BH91*Assembly!AC$13+$BI91*Assembly!AC$14+$BJ91*Assembly!AC$15+$BK91*Assembly!AC$16+$BL91*Assembly!AC$17+$BM91*Assembly!AC$18+$BN91*Assembly!AC$19+$BO91*Assembly!AC$20+$BP91*Assembly!AC$21+$BQ91*Assembly!AC$22+$BR91*Assembly!AC$23+$BS91*Assembly!AC$24</f>
        <v>63,105</v>
      </c>
      <c r="BW91" s="402" t="str">
        <f t="shared" si="9"/>
        <v>4.92</v>
      </c>
      <c r="BX91" s="403" t="str">
        <f t="shared" si="10"/>
        <v>4039</v>
      </c>
      <c r="BY91" s="404" t="str">
        <f t="shared" si="11"/>
        <v>76.9</v>
      </c>
      <c r="BZ91" s="405" t="str">
        <f t="shared" ref="BZ91:BZ92" si="370">IF(U91 = "?", "?", U91/BT91)</f>
        <v>2,621.5 W</v>
      </c>
      <c r="CA91" s="401" t="str">
        <f>$AY91*Assembly!X$4+$AZ91*Assembly!X$5+$BA91*Assembly!X$6+$BB91*Assembly!X$7+$BC91*Assembly!X$8+$BD91*Assembly!X$9+$BE91*Assembly!X$10+$BF91*Assembly!X$11+$BG91*Assembly!X$12+$BH91*Assembly!X$13+$BI91*Assembly!X$14+$BJ91*Assembly!X$15+$BK91*Assembly!X$16+$BL91*Assembly!X$17+$BM91*Assembly!X$18+$BN91*Assembly!X$19+$BO91*Assembly!X$20+$BP91*Assembly!X$21+$BQ91*Assembly!X$22+$BR91*Assembly!X$23+$BS91*Assembly!X$24</f>
        <v>873</v>
      </c>
      <c r="CB91" s="401" t="str">
        <f t="shared" si="12"/>
        <v>135,800</v>
      </c>
      <c r="CC91" s="406" t="str">
        <f t="shared" si="13"/>
        <v>0.1358</v>
      </c>
      <c r="CD91" s="407" t="str">
        <f>$AY91*Assembly!AB$4+$AZ91*Assembly!AB$5+$BA91*Assembly!AB$6+$BB91*Assembly!AB$7+$BC91*Assembly!AB$8+$BD91*Assembly!AB$9+$BE91*Assembly!AB$10+$BF91*Assembly!AB$11+$BG91*Assembly!AB$12+$BH91*Assembly!AB$13+$BI91*Assembly!AB$14+$BJ91*Assembly!AB$15+$BK91*Assembly!AB$16+$BL91*Assembly!AB$17+$BM91*Assembly!AB$18+$BN91*Assembly!AB$19+$BO91*Assembly!AB$20+$BP91*Assembly!AB$21+$BQ91*Assembly!AB$22+$BR91*Assembly!AB$23+$BS91*Assembly!AB$24</f>
        <v>2,819</v>
      </c>
      <c r="CE91" s="390" t="str">
        <f>$AY91*Assembly!M$4+$AZ91*Assembly!M$5+$BA91*Assembly!M$6+$BB91*Assembly!M$7+$BC91*Assembly!M$8+$BD91*Assembly!M$9+$BE91*Assembly!M$10+$BF91*Assembly!M$11+$BG91*Assembly!M$12+$BH91*Assembly!M$13+$BI91*Assembly!M$14+$BJ91*Assembly!M$15+$BK91*Assembly!M$16+$BL91*Assembly!M$17+$BM91*Assembly!M$18+$BN91*Assembly!M$19+$BO91*Assembly!M$20+$BP91*Assembly!M$21+$BQ91*Assembly!M$22+$BR91*Assembly!M$23+$BS91*Assembly!M$24</f>
        <v>13,803</v>
      </c>
      <c r="CF91" s="390" t="str">
        <f>$AY91*Assembly!N$4+$AZ91*Assembly!N$5+$BA91*Assembly!N$6+$BB91*Assembly!N$7+$BC91*Assembly!N$8+$BD91*Assembly!N$9+$BE91*Assembly!N$10+$BF91*Assembly!N$11+$BG91*Assembly!N$12+$BH91*Assembly!N$13+$BI91*Assembly!N$14+$BJ91*Assembly!N$15+$BK91*Assembly!N$16+$BL91*Assembly!N$17+$BM91*Assembly!N$18+$BN91*Assembly!N$19+$BO91*Assembly!N$20+$BP91*Assembly!N$21+$BQ91*Assembly!N$22+$BR91*Assembly!N$23+$BS91*Assembly!N$24</f>
        <v>270</v>
      </c>
      <c r="CG91" s="390" t="str">
        <f>$AY91*Assembly!O$4+$AZ91*Assembly!O$5+$BA91*Assembly!O$6+$BB91*Assembly!O$7+$BC91*Assembly!O$8+$BD91*Assembly!O$9+$BE91*Assembly!O$10+$BF91*Assembly!O$11+$BG91*Assembly!O$12+$BH91*Assembly!O$13+$BI91*Assembly!O$14+$BJ91*Assembly!O$15+$BK91*Assembly!O$16+$BL91*Assembly!O$17+$BM91*Assembly!O$18+$BN91*Assembly!O$19+$BO91*Assembly!O$20+$BP91*Assembly!O$21+$BQ91*Assembly!O$22+$BR91*Assembly!O$23+$BS91*Assembly!O$24</f>
        <v>150</v>
      </c>
      <c r="CH91" s="386" t="str">
        <f>$AY91*Assembly!P$4+$AZ91*Assembly!P$5+$BA91*Assembly!P$6+$BB91*Assembly!P$7+$BC91*Assembly!P$8+$BD91*Assembly!P$9+$BE91*Assembly!P$10+$BF91*Assembly!P$11+$BG91*Assembly!P$12+$BH91*Assembly!P$13+$BI91*Assembly!P$14+$BJ91*Assembly!P$15+$BK91*Assembly!P$16+$BL91*Assembly!P$17+$BM91*Assembly!P$18+$BN91*Assembly!P$19+$BO91*Assembly!P$20+$BP91*Assembly!P$21+$BQ91*Assembly!P$22+$BR91*Assembly!P$23+$BS91*Assembly!P$24</f>
        <v>0</v>
      </c>
      <c r="CI91" s="386" t="str">
        <f>$AY91*Assembly!Q$4+$AZ91*Assembly!Q$5+$BA91*Assembly!Q$6+$BB91*Assembly!Q$7+$BC91*Assembly!Q$8+$BD91*Assembly!Q$9+$BE91*Assembly!Q$10+$BF91*Assembly!Q$11+$BG91*Assembly!Q$12+$BH91*Assembly!Q$13+$BI91*Assembly!Q$14+$BJ91*Assembly!Q$15+$BK91*Assembly!Q$16+$BL91*Assembly!Q$17+$BM91*Assembly!Q$18+$BN91*Assembly!Q$19+$BO91*Assembly!Q$20+$BP91*Assembly!Q$21+$BQ91*Assembly!Q$22+$BR91*Assembly!Q$23+$BS91*Assembly!Q$24</f>
        <v>1</v>
      </c>
      <c r="CJ91" s="390" t="str">
        <f>$AY91*Assembly!R$4+$AZ91*Assembly!R$5+$BA91*Assembly!R$6+$BB91*Assembly!R$7+$BC91*Assembly!R$8+$BD91*Assembly!R$9+$BE91*Assembly!R$10+$BF91*Assembly!R$11+$BG91*Assembly!R$12+$BH91*Assembly!R$13+$BI91*Assembly!R$14+$BJ91*Assembly!R$15+$BK91*Assembly!R$16+$BL91*Assembly!R$17+$BM91*Assembly!R$18+$BN91*Assembly!R$19+$BO91*Assembly!R$20+$BP91*Assembly!R$21+$BQ91*Assembly!R$22+$BR91*Assembly!R$23+$BS91*Assembly!R$24</f>
        <v>0</v>
      </c>
      <c r="CK91" s="386" t="str">
        <f>$AY91*Assembly!S$4+$AZ91*Assembly!S$5+$BA91*Assembly!S$6+$BB91*Assembly!S$7+$BC91*Assembly!S$8+$BD91*Assembly!S$9+$BE91*Assembly!S$10+$BF91*Assembly!S$11+$BG91*Assembly!S$12+$BH91*Assembly!S$13+$BI91*Assembly!S$14+$BJ91*Assembly!S$15+$BK91*Assembly!S$16+$BL91*Assembly!S$17+$BM91*Assembly!S$18+$BN91*Assembly!S$19+$BO91*Assembly!S$20+$BP91*Assembly!S$21+$BQ91*Assembly!S$22+$BR91*Assembly!S$23+$BS91*Assembly!S$24</f>
        <v>0</v>
      </c>
      <c r="CL91" s="386" t="str">
        <f>$AY91*Assembly!T$4+$AZ91*Assembly!T$5+$BA91*Assembly!T$6+$BB91*Assembly!T$7+$BC91*Assembly!T$8+$BD91*Assembly!T$9+$BE91*Assembly!T$10+$BF91*Assembly!T$11+$BG91*Assembly!T$12+$BH91*Assembly!T$13+$BI91*Assembly!T$14+$BJ91*Assembly!T$15+$BK91*Assembly!T$16+$BL91*Assembly!T$17+$BM91*Assembly!T$18+$BN91*Assembly!T$19+$BO91*Assembly!T$20+$BP91*Assembly!T$21+$BQ91*Assembly!T$22+$BR91*Assembly!T$23+$BS91*Assembly!T$24</f>
        <v>0</v>
      </c>
      <c r="CM91" s="386" t="str">
        <f>$AY91*Assembly!U$4+$AZ91*Assembly!U$5+$BA91*Assembly!U$6+$BB91*Assembly!U$7+$BC91*Assembly!U$8+$BD91*Assembly!U$9+$BE91*Assembly!U$10+$BF91*Assembly!U$11+$BG91*Assembly!U$12+$BH91*Assembly!U$13+$BI91*Assembly!U$14+$BJ91*Assembly!U$15+$BK91*Assembly!U$16+$BL91*Assembly!U$17+$BM91*Assembly!U$18+$BN91*Assembly!U$19+$BO91*Assembly!U$20+$BP91*Assembly!U$21+$BQ91*Assembly!U$22+$BR91*Assembly!U$23+$BS91*Assembly!U$24</f>
        <v>0</v>
      </c>
      <c r="CN91" s="390" t="str">
        <f>$AY91*Assembly!V$4+$AZ91*Assembly!V$5+$BA91*Assembly!V$6+$BB91*Assembly!V$7+$BC91*Assembly!V$8+$BD91*Assembly!V$9+$BE91*Assembly!V$10+$BF91*Assembly!V$11+$BG91*Assembly!V$12+$BH91*Assembly!V$13+$BI91*Assembly!V$14+$BJ91*Assembly!V$15+$BK91*Assembly!V$16+$BL91*Assembly!V$17+$BM91*Assembly!V$18+$BN91*Assembly!V$19+$BO91*Assembly!V$20+$BP91*Assembly!V$21+$BQ91*Assembly!V$22+$BR91*Assembly!V$23+$BS91*Assembly!V$24</f>
        <v>0</v>
      </c>
      <c r="CO91" s="390" t="str">
        <f>CE91*Refining!$F$3</f>
        <v>24,647</v>
      </c>
      <c r="CP91" s="390" t="str">
        <f>CF91*Refining!$F$4</f>
        <v>844</v>
      </c>
      <c r="CQ91" s="390" t="str">
        <f>CG91*Refining!$F$5</f>
        <v>625</v>
      </c>
      <c r="CR91" s="390" t="str">
        <f>CH91*Refining!$F$6</f>
        <v>0</v>
      </c>
      <c r="CS91" s="390" t="str">
        <f>CI91*Refining!$F$7</f>
        <v>2</v>
      </c>
      <c r="CT91" s="390" t="str">
        <f>CJ91*Refining!$F$8</f>
        <v>0</v>
      </c>
      <c r="CU91" s="390" t="str">
        <f>CK91*Refining!$F$9</f>
        <v>0</v>
      </c>
      <c r="CV91" s="390" t="str">
        <f>CL91*Refining!$F$10</f>
        <v>0</v>
      </c>
      <c r="CW91" s="390" t="str">
        <f>CM91*Refining!$F$11</f>
        <v>0</v>
      </c>
      <c r="CX91" s="390" t="str">
        <f>CN91*Refining!$F$12</f>
        <v>0</v>
      </c>
      <c r="CY91" s="408" t="str">
        <f t="shared" ref="CY91:DR91" si="366">IF(CE91 = 0, "", CE91)</f>
        <v>13,803</v>
      </c>
      <c r="CZ91" s="409" t="str">
        <f t="shared" si="366"/>
        <v>270</v>
      </c>
      <c r="DA91" s="409" t="str">
        <f t="shared" si="366"/>
        <v>150</v>
      </c>
      <c r="DB91" s="410" t="str">
        <f t="shared" si="366"/>
        <v/>
      </c>
      <c r="DC91" s="411" t="str">
        <f t="shared" si="366"/>
        <v>1.0</v>
      </c>
      <c r="DD91" s="409" t="str">
        <f t="shared" si="366"/>
        <v/>
      </c>
      <c r="DE91" s="411" t="str">
        <f t="shared" si="366"/>
        <v/>
      </c>
      <c r="DF91" s="411" t="str">
        <f t="shared" si="366"/>
        <v/>
      </c>
      <c r="DG91" s="409" t="str">
        <f t="shared" si="366"/>
        <v/>
      </c>
      <c r="DH91" s="412" t="str">
        <f t="shared" si="366"/>
        <v/>
      </c>
      <c r="DI91" s="408" t="str">
        <f t="shared" si="366"/>
        <v>24,647</v>
      </c>
      <c r="DJ91" s="409" t="str">
        <f t="shared" si="366"/>
        <v>844</v>
      </c>
      <c r="DK91" s="409" t="str">
        <f t="shared" si="366"/>
        <v>625</v>
      </c>
      <c r="DL91" s="409" t="str">
        <f t="shared" si="366"/>
        <v/>
      </c>
      <c r="DM91" s="413" t="str">
        <f t="shared" si="366"/>
        <v>1.8</v>
      </c>
      <c r="DN91" s="409" t="str">
        <f t="shared" si="366"/>
        <v/>
      </c>
      <c r="DO91" s="409" t="str">
        <f t="shared" si="366"/>
        <v/>
      </c>
      <c r="DP91" s="409" t="str">
        <f t="shared" si="366"/>
        <v/>
      </c>
      <c r="DQ91" s="409" t="str">
        <f t="shared" si="366"/>
        <v/>
      </c>
      <c r="DR91" s="412" t="str">
        <f t="shared" si="366"/>
        <v/>
      </c>
      <c r="DS91" s="414" t="str">
        <f t="shared" si="15"/>
        <v>14,224</v>
      </c>
      <c r="DT91" s="415" t="str">
        <f t="shared" si="16"/>
        <v>26,118</v>
      </c>
      <c r="DU91" s="401" t="str">
        <f>CY91*'Ores &amp; Ingots'!$C$3+CZ91*'Ores &amp; Ingots'!$C$4+DA91*'Ores &amp; Ingots'!$C$5+DB91*'Ores &amp; Ingots'!$C$6+DC91*'Ores &amp; Ingots'!$C$7+DD91*'Ores &amp; Ingots'!$C$8+DE91*'Ores &amp; Ingots'!$C$9+DF91*'Ores &amp; Ingots'!$C$10+DG91*'Ores &amp; Ingots'!$C$11+DH91*'Ores &amp; Ingots'!$C$12</f>
        <v>1,800</v>
      </c>
      <c r="DV91" s="401" t="str">
        <f>DI91*'Ores &amp; Ingots'!$B$3+DJ91*'Ores &amp; Ingots'!$B$4+DK91*'Ores &amp; Ingots'!$B$5+DL91*'Ores &amp; Ingots'!$B$6+DM91*'Ores &amp; Ingots'!$B$7+DN91*'Ores &amp; Ingots'!$B$8+DO91*'Ores &amp; Ingots'!$B$9+DP91*'Ores &amp; Ingots'!$B$10+DQ91*'Ores &amp; Ingots'!$B$11+DR91*'Ores &amp; Ingots'!$B$12</f>
        <v>9,664</v>
      </c>
      <c r="DW91" s="415" t="str">
        <f>CY91*Refining!$G$3+CZ91*Refining!$G$4+DA91*Refining!$G$5+DB91*Refining!$G$6+DC91*Refining!$G$7+DD91*Refining!$G$8+DE91*Refining!$G$9+DF91*Refining!$G$10+DG91*Refining!$G$11+DH91*Refining!$G$12</f>
        <v>4,170</v>
      </c>
      <c r="DX91" s="415" t="str">
        <f t="shared" si="17"/>
        <v>648,659</v>
      </c>
      <c r="DY91" s="416" t="str">
        <f t="shared" si="18"/>
        <v>0.6487</v>
      </c>
      <c r="DZ91" s="414" t="str">
        <f t="shared" si="19"/>
        <v>5,088</v>
      </c>
      <c r="EA91" s="413" t="str">
        <f t="shared" ref="EA91:EB91" si="367">DZ91/60</f>
        <v>84.8</v>
      </c>
      <c r="EB91" s="413" t="str">
        <f t="shared" si="367"/>
        <v>1.4</v>
      </c>
      <c r="EC91" s="417" t="str">
        <f t="shared" si="21"/>
        <v>0.06</v>
      </c>
      <c r="ED91" s="414" t="str">
        <f t="shared" si="22"/>
        <v>784,459</v>
      </c>
      <c r="EE91" s="413" t="str">
        <f t="shared" ref="EE91:EF91" si="368">ED91/1000</f>
        <v>784.5</v>
      </c>
      <c r="EF91" s="418" t="str">
        <f t="shared" si="368"/>
        <v>0.78</v>
      </c>
      <c r="EG91" s="419" t="str">
        <f t="shared" si="24"/>
        <v>0.7845</v>
      </c>
      <c r="EH91" s="225">
        <v>1048.0</v>
      </c>
    </row>
    <row r="92">
      <c r="A92" s="33"/>
      <c r="B92" s="226" t="s">
        <v>980</v>
      </c>
      <c r="C92" s="227" t="s">
        <v>885</v>
      </c>
      <c r="D92" s="227">
        <v>1.0</v>
      </c>
      <c r="E92" s="227">
        <v>1.0</v>
      </c>
      <c r="F92" s="227">
        <v>1.0</v>
      </c>
      <c r="G92" s="420" t="str">
        <f t="shared" si="5"/>
        <v>0.125</v>
      </c>
      <c r="H92" s="421">
        <v>25.0</v>
      </c>
      <c r="I92" s="421">
        <v>25.0</v>
      </c>
      <c r="J92" s="421" t="str">
        <f>H92/Main!$D$9</f>
        <v>25</v>
      </c>
      <c r="K92" s="421" t="str">
        <f>I92/Main!$D$10</f>
        <v>25</v>
      </c>
      <c r="L92" s="422" t="str">
        <f t="shared" si="6"/>
        <v>1.0</v>
      </c>
      <c r="M92" s="422">
        <v>1.0</v>
      </c>
      <c r="N92" s="529">
        <v>0.6</v>
      </c>
      <c r="O92" s="529">
        <v>0.6</v>
      </c>
      <c r="P92" s="423"/>
      <c r="Q92" s="424"/>
      <c r="R92" s="423"/>
      <c r="S92" s="425"/>
      <c r="T92" s="425"/>
      <c r="U92" s="424">
        <v>448000.0</v>
      </c>
      <c r="V92" s="423"/>
      <c r="W92" s="425"/>
      <c r="X92" s="425"/>
      <c r="Y92" s="423"/>
      <c r="Z92" s="423"/>
      <c r="AA92" s="423"/>
      <c r="AB92" s="423"/>
      <c r="AC92" s="523"/>
      <c r="AD92" s="434">
        <v>25.0</v>
      </c>
      <c r="AE92" s="434">
        <v>0.0</v>
      </c>
      <c r="AF92" s="434">
        <v>0.0</v>
      </c>
      <c r="AG92" s="434">
        <v>1.0</v>
      </c>
      <c r="AH92" s="434">
        <v>5.0</v>
      </c>
      <c r="AI92" s="434">
        <v>0.0</v>
      </c>
      <c r="AJ92" s="434">
        <v>2.0</v>
      </c>
      <c r="AK92" s="498">
        <v>3.0</v>
      </c>
      <c r="AL92" s="434">
        <v>0.0</v>
      </c>
      <c r="AM92" s="434">
        <v>0.0</v>
      </c>
      <c r="AN92" s="434">
        <v>0.0</v>
      </c>
      <c r="AO92" s="434">
        <v>0.0</v>
      </c>
      <c r="AP92" s="434">
        <v>0.0</v>
      </c>
      <c r="AQ92" s="434">
        <v>0.0</v>
      </c>
      <c r="AR92" s="434">
        <v>0.0</v>
      </c>
      <c r="AS92" s="434">
        <v>0.0</v>
      </c>
      <c r="AT92" s="434">
        <v>0.0</v>
      </c>
      <c r="AU92" s="434">
        <v>0.0</v>
      </c>
      <c r="AV92" s="434">
        <v>0.0</v>
      </c>
      <c r="AW92" s="434">
        <v>0.0</v>
      </c>
      <c r="AX92" s="434">
        <v>0.0</v>
      </c>
      <c r="AY92" s="429" t="str">
        <f t="shared" ref="AY92:BS92" si="369">IF(AD92 = 0, "", AD92)</f>
        <v>25</v>
      </c>
      <c r="AZ92" s="430" t="str">
        <f t="shared" si="369"/>
        <v/>
      </c>
      <c r="BA92" s="430" t="str">
        <f t="shared" si="369"/>
        <v/>
      </c>
      <c r="BB92" s="430" t="str">
        <f t="shared" si="369"/>
        <v>1</v>
      </c>
      <c r="BC92" s="430" t="str">
        <f t="shared" si="369"/>
        <v>5</v>
      </c>
      <c r="BD92" s="430" t="str">
        <f t="shared" si="369"/>
        <v/>
      </c>
      <c r="BE92" s="430" t="str">
        <f t="shared" si="369"/>
        <v>2</v>
      </c>
      <c r="BF92" s="431" t="str">
        <f t="shared" si="369"/>
        <v>3</v>
      </c>
      <c r="BG92" s="430" t="str">
        <f t="shared" si="369"/>
        <v/>
      </c>
      <c r="BH92" s="430" t="str">
        <f t="shared" si="369"/>
        <v/>
      </c>
      <c r="BI92" s="430" t="str">
        <f t="shared" si="369"/>
        <v/>
      </c>
      <c r="BJ92" s="430" t="str">
        <f t="shared" si="369"/>
        <v/>
      </c>
      <c r="BK92" s="430" t="str">
        <f t="shared" si="369"/>
        <v/>
      </c>
      <c r="BL92" s="430" t="str">
        <f t="shared" si="369"/>
        <v/>
      </c>
      <c r="BM92" s="430" t="str">
        <f t="shared" si="369"/>
        <v/>
      </c>
      <c r="BN92" s="430" t="str">
        <f t="shared" si="369"/>
        <v/>
      </c>
      <c r="BO92" s="430" t="str">
        <f t="shared" si="369"/>
        <v/>
      </c>
      <c r="BP92" s="430" t="str">
        <f t="shared" si="369"/>
        <v/>
      </c>
      <c r="BQ92" s="430" t="str">
        <f t="shared" si="369"/>
        <v/>
      </c>
      <c r="BR92" s="430" t="str">
        <f t="shared" si="369"/>
        <v/>
      </c>
      <c r="BS92" s="432" t="str">
        <f t="shared" si="369"/>
        <v/>
      </c>
      <c r="BT92" s="433" t="str">
        <f>$AY92*Assembly!Y$4+$AZ92*Assembly!Y$5+$BA92*Assembly!Y$6+$BB92*Assembly!Y$7+$BC92*Assembly!Y$8+$BD92*Assembly!Y$9+$BE92*Assembly!Y$10+$BF92*Assembly!Y$11+$BG92*Assembly!Y$12+$BH92*Assembly!Y$13+$BI92*Assembly!Y$14+$BJ92*Assembly!Y$15+$BK92*Assembly!Y$16+$BL92*Assembly!Y$17+$BM92*Assembly!Y$18+$BN92*Assembly!Y$19+$BO92*Assembly!Y$20+$BP92*Assembly!Y$21+$BQ92*Assembly!Y$22+$BR92*Assembly!Y$23+$BS92*Assembly!Y$24</f>
        <v>614</v>
      </c>
      <c r="BU92" s="434" t="str">
        <f t="shared" si="8"/>
        <v>4,909</v>
      </c>
      <c r="BV92" s="434" t="str">
        <f>$AY92*Assembly!AC$4+$AZ92*Assembly!AC$5+$BA92*Assembly!AC$6+$BB92*Assembly!AC$7+$BC92*Assembly!AC$8+$BD92*Assembly!AC$9+$BE92*Assembly!AC$10+$BF92*Assembly!AC$11+$BG92*Assembly!AC$12+$BH92*Assembly!AC$13+$BI92*Assembly!AC$14+$BJ92*Assembly!AC$15+$BK92*Assembly!AC$16+$BL92*Assembly!AC$17+$BM92*Assembly!AC$18+$BN92*Assembly!AC$19+$BO92*Assembly!AC$20+$BP92*Assembly!AC$21+$BQ92*Assembly!AC$22+$BR92*Assembly!AC$23+$BS92*Assembly!AC$24</f>
        <v>2,793</v>
      </c>
      <c r="BW92" s="435" t="str">
        <f t="shared" si="9"/>
        <v>4.55</v>
      </c>
      <c r="BX92" s="436" t="str">
        <f t="shared" si="10"/>
        <v>22344</v>
      </c>
      <c r="BY92" s="437" t="str">
        <f t="shared" si="11"/>
        <v>0.6</v>
      </c>
      <c r="BZ92" s="438" t="str">
        <f t="shared" si="370"/>
        <v>730.1 W</v>
      </c>
      <c r="CA92" s="434" t="str">
        <f>$AY92*Assembly!X$4+$AZ92*Assembly!X$5+$BA92*Assembly!X$6+$BB92*Assembly!X$7+$BC92*Assembly!X$8+$BD92*Assembly!X$9+$BE92*Assembly!X$10+$BF92*Assembly!X$11+$BG92*Assembly!X$12+$BH92*Assembly!X$13+$BI92*Assembly!X$14+$BJ92*Assembly!X$15+$BK92*Assembly!X$16+$BL92*Assembly!X$17+$BM92*Assembly!X$18+$BN92*Assembly!X$19+$BO92*Assembly!X$20+$BP92*Assembly!X$21+$BQ92*Assembly!X$22+$BR92*Assembly!X$23+$BS92*Assembly!X$24</f>
        <v>51</v>
      </c>
      <c r="CB92" s="434" t="str">
        <f t="shared" si="12"/>
        <v>7,933</v>
      </c>
      <c r="CC92" s="439" t="str">
        <f t="shared" si="13"/>
        <v>0.0079</v>
      </c>
      <c r="CD92" s="440" t="str">
        <f>$AY92*Assembly!AB$4+$AZ92*Assembly!AB$5+$BA92*Assembly!AB$6+$BB92*Assembly!AB$7+$BC92*Assembly!AB$8+$BD92*Assembly!AB$9+$BE92*Assembly!AB$10+$BF92*Assembly!AB$11+$BG92*Assembly!AB$12+$BH92*Assembly!AB$13+$BI92*Assembly!AB$14+$BJ92*Assembly!AB$15+$BK92*Assembly!AB$16+$BL92*Assembly!AB$17+$BM92*Assembly!AB$18+$BN92*Assembly!AB$19+$BO92*Assembly!AB$20+$BP92*Assembly!AB$21+$BQ92*Assembly!AB$22+$BR92*Assembly!AB$23+$BS92*Assembly!AB$24</f>
        <v>142</v>
      </c>
      <c r="CE92" s="424" t="str">
        <f>$AY92*Assembly!M$4+$AZ92*Assembly!M$5+$BA92*Assembly!M$6+$BB92*Assembly!M$7+$BC92*Assembly!M$8+$BD92*Assembly!M$9+$BE92*Assembly!M$10+$BF92*Assembly!M$11+$BG92*Assembly!M$12+$BH92*Assembly!M$13+$BI92*Assembly!M$14+$BJ92*Assembly!M$15+$BK92*Assembly!M$16+$BL92*Assembly!M$17+$BM92*Assembly!M$18+$BN92*Assembly!M$19+$BO92*Assembly!M$20+$BP92*Assembly!M$21+$BQ92*Assembly!M$22+$BR92*Assembly!M$23+$BS92*Assembly!M$24</f>
        <v>647</v>
      </c>
      <c r="CF92" s="424" t="str">
        <f>$AY92*Assembly!N$4+$AZ92*Assembly!N$5+$BA92*Assembly!N$6+$BB92*Assembly!N$7+$BC92*Assembly!N$8+$BD92*Assembly!N$9+$BE92*Assembly!N$10+$BF92*Assembly!N$11+$BG92*Assembly!N$12+$BH92*Assembly!N$13+$BI92*Assembly!N$14+$BJ92*Assembly!N$15+$BK92*Assembly!N$16+$BL92*Assembly!N$17+$BM92*Assembly!N$18+$BN92*Assembly!N$19+$BO92*Assembly!N$20+$BP92*Assembly!N$21+$BQ92*Assembly!N$22+$BR92*Assembly!N$23+$BS92*Assembly!N$24</f>
        <v>10</v>
      </c>
      <c r="CG92" s="424" t="str">
        <f>$AY92*Assembly!O$4+$AZ92*Assembly!O$5+$BA92*Assembly!O$6+$BB92*Assembly!O$7+$BC92*Assembly!O$8+$BD92*Assembly!O$9+$BE92*Assembly!O$10+$BF92*Assembly!O$11+$BG92*Assembly!O$12+$BH92*Assembly!O$13+$BI92*Assembly!O$14+$BJ92*Assembly!O$15+$BK92*Assembly!O$16+$BL92*Assembly!O$17+$BM92*Assembly!O$18+$BN92*Assembly!O$19+$BO92*Assembly!O$20+$BP92*Assembly!O$21+$BQ92*Assembly!O$22+$BR92*Assembly!O$23+$BS92*Assembly!O$24</f>
        <v>0</v>
      </c>
      <c r="CH92" s="421" t="str">
        <f>$AY92*Assembly!P$4+$AZ92*Assembly!P$5+$BA92*Assembly!P$6+$BB92*Assembly!P$7+$BC92*Assembly!P$8+$BD92*Assembly!P$9+$BE92*Assembly!P$10+$BF92*Assembly!P$11+$BG92*Assembly!P$12+$BH92*Assembly!P$13+$BI92*Assembly!P$14+$BJ92*Assembly!P$15+$BK92*Assembly!P$16+$BL92*Assembly!P$17+$BM92*Assembly!P$18+$BN92*Assembly!P$19+$BO92*Assembly!P$20+$BP92*Assembly!P$21+$BQ92*Assembly!P$22+$BR92*Assembly!P$23+$BS92*Assembly!P$24</f>
        <v>0</v>
      </c>
      <c r="CI92" s="421" t="str">
        <f>$AY92*Assembly!Q$4+$AZ92*Assembly!Q$5+$BA92*Assembly!Q$6+$BB92*Assembly!Q$7+$BC92*Assembly!Q$8+$BD92*Assembly!Q$9+$BE92*Assembly!Q$10+$BF92*Assembly!Q$11+$BG92*Assembly!Q$12+$BH92*Assembly!Q$13+$BI92*Assembly!Q$14+$BJ92*Assembly!Q$15+$BK92*Assembly!Q$16+$BL92*Assembly!Q$17+$BM92*Assembly!Q$18+$BN92*Assembly!Q$19+$BO92*Assembly!Q$20+$BP92*Assembly!Q$21+$BQ92*Assembly!Q$22+$BR92*Assembly!Q$23+$BS92*Assembly!Q$24</f>
        <v>0.6</v>
      </c>
      <c r="CJ92" s="424" t="str">
        <f>$AY92*Assembly!R$4+$AZ92*Assembly!R$5+$BA92*Assembly!R$6+$BB92*Assembly!R$7+$BC92*Assembly!R$8+$BD92*Assembly!R$9+$BE92*Assembly!R$10+$BF92*Assembly!R$11+$BG92*Assembly!R$12+$BH92*Assembly!R$13+$BI92*Assembly!R$14+$BJ92*Assembly!R$15+$BK92*Assembly!R$16+$BL92*Assembly!R$17+$BM92*Assembly!R$18+$BN92*Assembly!R$19+$BO92*Assembly!R$20+$BP92*Assembly!R$21+$BQ92*Assembly!R$22+$BR92*Assembly!R$23+$BS92*Assembly!R$24</f>
        <v>0</v>
      </c>
      <c r="CK92" s="421" t="str">
        <f>$AY92*Assembly!S$4+$AZ92*Assembly!S$5+$BA92*Assembly!S$6+$BB92*Assembly!S$7+$BC92*Assembly!S$8+$BD92*Assembly!S$9+$BE92*Assembly!S$10+$BF92*Assembly!S$11+$BG92*Assembly!S$12+$BH92*Assembly!S$13+$BI92*Assembly!S$14+$BJ92*Assembly!S$15+$BK92*Assembly!S$16+$BL92*Assembly!S$17+$BM92*Assembly!S$18+$BN92*Assembly!S$19+$BO92*Assembly!S$20+$BP92*Assembly!S$21+$BQ92*Assembly!S$22+$BR92*Assembly!S$23+$BS92*Assembly!S$24</f>
        <v>0</v>
      </c>
      <c r="CL92" s="421" t="str">
        <f>$AY92*Assembly!T$4+$AZ92*Assembly!T$5+$BA92*Assembly!T$6+$BB92*Assembly!T$7+$BC92*Assembly!T$8+$BD92*Assembly!T$9+$BE92*Assembly!T$10+$BF92*Assembly!T$11+$BG92*Assembly!T$12+$BH92*Assembly!T$13+$BI92*Assembly!T$14+$BJ92*Assembly!T$15+$BK92*Assembly!T$16+$BL92*Assembly!T$17+$BM92*Assembly!T$18+$BN92*Assembly!T$19+$BO92*Assembly!T$20+$BP92*Assembly!T$21+$BQ92*Assembly!T$22+$BR92*Assembly!T$23+$BS92*Assembly!T$24</f>
        <v>0</v>
      </c>
      <c r="CM92" s="421" t="str">
        <f>$AY92*Assembly!U$4+$AZ92*Assembly!U$5+$BA92*Assembly!U$6+$BB92*Assembly!U$7+$BC92*Assembly!U$8+$BD92*Assembly!U$9+$BE92*Assembly!U$10+$BF92*Assembly!U$11+$BG92*Assembly!U$12+$BH92*Assembly!U$13+$BI92*Assembly!U$14+$BJ92*Assembly!U$15+$BK92*Assembly!U$16+$BL92*Assembly!U$17+$BM92*Assembly!U$18+$BN92*Assembly!U$19+$BO92*Assembly!U$20+$BP92*Assembly!U$21+$BQ92*Assembly!U$22+$BR92*Assembly!U$23+$BS92*Assembly!U$24</f>
        <v>0</v>
      </c>
      <c r="CN92" s="424" t="str">
        <f>$AY92*Assembly!V$4+$AZ92*Assembly!V$5+$BA92*Assembly!V$6+$BB92*Assembly!V$7+$BC92*Assembly!V$8+$BD92*Assembly!V$9+$BE92*Assembly!V$10+$BF92*Assembly!V$11+$BG92*Assembly!V$12+$BH92*Assembly!V$13+$BI92*Assembly!V$14+$BJ92*Assembly!V$15+$BK92*Assembly!V$16+$BL92*Assembly!V$17+$BM92*Assembly!V$18+$BN92*Assembly!V$19+$BO92*Assembly!V$20+$BP92*Assembly!V$21+$BQ92*Assembly!V$22+$BR92*Assembly!V$23+$BS92*Assembly!V$24</f>
        <v>0</v>
      </c>
      <c r="CO92" s="424" t="str">
        <f>CE92*Refining!$F$3</f>
        <v>1,154</v>
      </c>
      <c r="CP92" s="424" t="str">
        <f>CF92*Refining!$F$4</f>
        <v>31</v>
      </c>
      <c r="CQ92" s="424" t="str">
        <f>CG92*Refining!$F$5</f>
        <v>0</v>
      </c>
      <c r="CR92" s="424" t="str">
        <f>CH92*Refining!$F$6</f>
        <v>0</v>
      </c>
      <c r="CS92" s="424" t="str">
        <f>CI92*Refining!$F$7</f>
        <v>1</v>
      </c>
      <c r="CT92" s="424" t="str">
        <f>CJ92*Refining!$F$8</f>
        <v>0</v>
      </c>
      <c r="CU92" s="424" t="str">
        <f>CK92*Refining!$F$9</f>
        <v>0</v>
      </c>
      <c r="CV92" s="424" t="str">
        <f>CL92*Refining!$F$10</f>
        <v>0</v>
      </c>
      <c r="CW92" s="424" t="str">
        <f>CM92*Refining!$F$11</f>
        <v>0</v>
      </c>
      <c r="CX92" s="424" t="str">
        <f>CN92*Refining!$F$12</f>
        <v>0</v>
      </c>
      <c r="CY92" s="441" t="str">
        <f t="shared" ref="CY92:DR92" si="371">IF(CE92 = 0, "", CE92)</f>
        <v>647</v>
      </c>
      <c r="CZ92" s="442" t="str">
        <f t="shared" si="371"/>
        <v>10</v>
      </c>
      <c r="DA92" s="442" t="str">
        <f t="shared" si="371"/>
        <v/>
      </c>
      <c r="DB92" s="443" t="str">
        <f t="shared" si="371"/>
        <v/>
      </c>
      <c r="DC92" s="444" t="str">
        <f t="shared" si="371"/>
        <v>0.6</v>
      </c>
      <c r="DD92" s="442" t="str">
        <f t="shared" si="371"/>
        <v/>
      </c>
      <c r="DE92" s="444" t="str">
        <f t="shared" si="371"/>
        <v/>
      </c>
      <c r="DF92" s="444" t="str">
        <f t="shared" si="371"/>
        <v/>
      </c>
      <c r="DG92" s="442" t="str">
        <f t="shared" si="371"/>
        <v/>
      </c>
      <c r="DH92" s="445" t="str">
        <f t="shared" si="371"/>
        <v/>
      </c>
      <c r="DI92" s="441" t="str">
        <f t="shared" si="371"/>
        <v>1,154</v>
      </c>
      <c r="DJ92" s="442" t="str">
        <f t="shared" si="371"/>
        <v>31</v>
      </c>
      <c r="DK92" s="442" t="str">
        <f t="shared" si="371"/>
        <v/>
      </c>
      <c r="DL92" s="442" t="str">
        <f t="shared" si="371"/>
        <v/>
      </c>
      <c r="DM92" s="446" t="str">
        <f t="shared" si="371"/>
        <v>1.1</v>
      </c>
      <c r="DN92" s="442" t="str">
        <f t="shared" si="371"/>
        <v/>
      </c>
      <c r="DO92" s="442" t="str">
        <f t="shared" si="371"/>
        <v/>
      </c>
      <c r="DP92" s="442" t="str">
        <f t="shared" si="371"/>
        <v/>
      </c>
      <c r="DQ92" s="442" t="str">
        <f t="shared" si="371"/>
        <v/>
      </c>
      <c r="DR92" s="445" t="str">
        <f t="shared" si="371"/>
        <v/>
      </c>
      <c r="DS92" s="447" t="str">
        <f t="shared" si="15"/>
        <v>657</v>
      </c>
      <c r="DT92" s="448" t="str">
        <f t="shared" si="16"/>
        <v>1,187</v>
      </c>
      <c r="DU92" s="434" t="str">
        <f>CY92*'Ores &amp; Ingots'!$C$3+CZ92*'Ores &amp; Ingots'!$C$4+DA92*'Ores &amp; Ingots'!$C$5+DB92*'Ores &amp; Ingots'!$C$6+DC92*'Ores &amp; Ingots'!$C$7+DD92*'Ores &amp; Ingots'!$C$8+DE92*'Ores &amp; Ingots'!$C$9+DF92*'Ores &amp; Ingots'!$C$10+DG92*'Ores &amp; Ingots'!$C$11+DH92*'Ores &amp; Ingots'!$C$12</f>
        <v>83</v>
      </c>
      <c r="DV92" s="434" t="str">
        <f>DI92*'Ores &amp; Ingots'!$B$3+DJ92*'Ores &amp; Ingots'!$B$4+DK92*'Ores &amp; Ingots'!$B$5+DL92*'Ores &amp; Ingots'!$B$6+DM92*'Ores &amp; Ingots'!$B$7+DN92*'Ores &amp; Ingots'!$B$8+DO92*'Ores &amp; Ingots'!$B$9+DP92*'Ores &amp; Ingots'!$B$10+DQ92*'Ores &amp; Ingots'!$B$11+DR92*'Ores &amp; Ingots'!$B$12</f>
        <v>439</v>
      </c>
      <c r="DW92" s="448" t="str">
        <f>CY92*Refining!$G$3+CZ92*Refining!$G$4+DA92*Refining!$G$5+DB92*Refining!$G$6+DC92*Refining!$G$7+DD92*Refining!$G$8+DE92*Refining!$G$9+DF92*Refining!$G$10+DG92*Refining!$G$11+DH92*Refining!$G$12</f>
        <v>93</v>
      </c>
      <c r="DX92" s="448" t="str">
        <f t="shared" si="17"/>
        <v>14,463</v>
      </c>
      <c r="DY92" s="449" t="str">
        <f t="shared" si="18"/>
        <v>0.0145</v>
      </c>
      <c r="DZ92" s="447" t="str">
        <f t="shared" si="19"/>
        <v>169</v>
      </c>
      <c r="EA92" s="446" t="str">
        <f t="shared" ref="EA92:EB92" si="372">DZ92/60</f>
        <v>2.8</v>
      </c>
      <c r="EB92" s="446" t="str">
        <f t="shared" si="372"/>
        <v>0.0</v>
      </c>
      <c r="EC92" s="450" t="str">
        <f t="shared" si="21"/>
        <v>0.00</v>
      </c>
      <c r="ED92" s="447" t="str">
        <f t="shared" si="22"/>
        <v>22,396</v>
      </c>
      <c r="EE92" s="446" t="str">
        <f t="shared" ref="EE92:EF92" si="373">ED92/1000</f>
        <v>22.4</v>
      </c>
      <c r="EF92" s="451" t="str">
        <f t="shared" si="373"/>
        <v>0.02</v>
      </c>
      <c r="EG92" s="452" t="str">
        <f t="shared" si="24"/>
        <v>0.0224</v>
      </c>
      <c r="EH92" s="225" t="s">
        <v>12</v>
      </c>
    </row>
    <row r="93">
      <c r="A93" s="33"/>
      <c r="B93" s="226" t="s">
        <v>981</v>
      </c>
      <c r="C93" s="227" t="s">
        <v>886</v>
      </c>
      <c r="D93" s="227">
        <v>1.0</v>
      </c>
      <c r="E93" s="227">
        <v>2.0</v>
      </c>
      <c r="F93" s="227">
        <v>3.0</v>
      </c>
      <c r="G93" s="453" t="str">
        <f t="shared" si="5"/>
        <v>93.750</v>
      </c>
      <c r="H93" s="454">
        <v>40.0</v>
      </c>
      <c r="I93" s="454">
        <v>40.0</v>
      </c>
      <c r="J93" s="454" t="str">
        <f>H93/Main!$D$9</f>
        <v>40</v>
      </c>
      <c r="K93" s="454" t="str">
        <f>I93/Main!$D$10</f>
        <v>40</v>
      </c>
      <c r="L93" s="455" t="str">
        <f t="shared" si="6"/>
        <v>1.0</v>
      </c>
      <c r="M93" s="455">
        <v>1.0</v>
      </c>
      <c r="N93" s="457" t="s">
        <v>12</v>
      </c>
      <c r="O93" s="456"/>
      <c r="P93" s="456"/>
      <c r="Q93" s="457"/>
      <c r="R93" s="456"/>
      <c r="S93" s="458"/>
      <c r="T93" s="458"/>
      <c r="U93" s="456"/>
      <c r="V93" s="456"/>
      <c r="W93" s="458"/>
      <c r="X93" s="458"/>
      <c r="Y93" s="456"/>
      <c r="Z93" s="456"/>
      <c r="AA93" s="456"/>
      <c r="AB93" s="456"/>
      <c r="AC93" s="524" t="s">
        <v>913</v>
      </c>
      <c r="AD93" s="434">
        <v>150.0</v>
      </c>
      <c r="AE93" s="434">
        <v>0.0</v>
      </c>
      <c r="AF93" s="434">
        <v>0.0</v>
      </c>
      <c r="AG93" s="434">
        <v>4.0</v>
      </c>
      <c r="AH93" s="434">
        <v>10.0</v>
      </c>
      <c r="AI93" s="434">
        <v>0.0</v>
      </c>
      <c r="AJ93" s="498">
        <v>6.0</v>
      </c>
      <c r="AK93" s="434">
        <v>0.0</v>
      </c>
      <c r="AL93" s="434">
        <v>0.0</v>
      </c>
      <c r="AM93" s="434">
        <v>0.0</v>
      </c>
      <c r="AN93" s="434">
        <v>0.0</v>
      </c>
      <c r="AO93" s="434">
        <v>0.0</v>
      </c>
      <c r="AP93" s="434">
        <v>0.0</v>
      </c>
      <c r="AQ93" s="434">
        <v>0.0</v>
      </c>
      <c r="AR93" s="434">
        <v>0.0</v>
      </c>
      <c r="AS93" s="434">
        <v>0.0</v>
      </c>
      <c r="AT93" s="434">
        <v>0.0</v>
      </c>
      <c r="AU93" s="434">
        <v>0.0</v>
      </c>
      <c r="AV93" s="434">
        <v>0.0</v>
      </c>
      <c r="AW93" s="434">
        <v>0.0</v>
      </c>
      <c r="AX93" s="434">
        <v>0.0</v>
      </c>
      <c r="AY93" s="429" t="str">
        <f t="shared" ref="AY93:BS93" si="374">IF(AD93 = 0, "", AD93)</f>
        <v>150</v>
      </c>
      <c r="AZ93" s="430" t="str">
        <f t="shared" si="374"/>
        <v/>
      </c>
      <c r="BA93" s="430" t="str">
        <f t="shared" si="374"/>
        <v/>
      </c>
      <c r="BB93" s="430" t="str">
        <f t="shared" si="374"/>
        <v>4</v>
      </c>
      <c r="BC93" s="430" t="str">
        <f t="shared" si="374"/>
        <v>10</v>
      </c>
      <c r="BD93" s="430" t="str">
        <f t="shared" si="374"/>
        <v/>
      </c>
      <c r="BE93" s="431" t="str">
        <f t="shared" si="374"/>
        <v>6</v>
      </c>
      <c r="BF93" s="430" t="str">
        <f t="shared" si="374"/>
        <v/>
      </c>
      <c r="BG93" s="430" t="str">
        <f t="shared" si="374"/>
        <v/>
      </c>
      <c r="BH93" s="430" t="str">
        <f t="shared" si="374"/>
        <v/>
      </c>
      <c r="BI93" s="430" t="str">
        <f t="shared" si="374"/>
        <v/>
      </c>
      <c r="BJ93" s="430" t="str">
        <f t="shared" si="374"/>
        <v/>
      </c>
      <c r="BK93" s="430" t="str">
        <f t="shared" si="374"/>
        <v/>
      </c>
      <c r="BL93" s="430" t="str">
        <f t="shared" si="374"/>
        <v/>
      </c>
      <c r="BM93" s="430" t="str">
        <f t="shared" si="374"/>
        <v/>
      </c>
      <c r="BN93" s="430" t="str">
        <f t="shared" si="374"/>
        <v/>
      </c>
      <c r="BO93" s="430" t="str">
        <f t="shared" si="374"/>
        <v/>
      </c>
      <c r="BP93" s="430" t="str">
        <f t="shared" si="374"/>
        <v/>
      </c>
      <c r="BQ93" s="430" t="str">
        <f t="shared" si="374"/>
        <v/>
      </c>
      <c r="BR93" s="430" t="str">
        <f t="shared" si="374"/>
        <v/>
      </c>
      <c r="BS93" s="432" t="str">
        <f t="shared" si="374"/>
        <v/>
      </c>
      <c r="BT93" s="433" t="str">
        <f>$AY93*Assembly!Y$4+$AZ93*Assembly!Y$5+$BA93*Assembly!Y$6+$BB93*Assembly!Y$7+$BC93*Assembly!Y$8+$BD93*Assembly!Y$9+$BE93*Assembly!Y$10+$BF93*Assembly!Y$11+$BG93*Assembly!Y$12+$BH93*Assembly!Y$13+$BI93*Assembly!Y$14+$BJ93*Assembly!Y$15+$BK93*Assembly!Y$16+$BL93*Assembly!Y$17+$BM93*Assembly!Y$18+$BN93*Assembly!Y$19+$BO93*Assembly!Y$20+$BP93*Assembly!Y$21+$BQ93*Assembly!Y$22+$BR93*Assembly!Y$23+$BS93*Assembly!Y$24</f>
        <v>3,324</v>
      </c>
      <c r="BU93" s="434" t="str">
        <f t="shared" si="8"/>
        <v>35</v>
      </c>
      <c r="BV93" s="434" t="str">
        <f>$AY93*Assembly!AC$4+$AZ93*Assembly!AC$5+$BA93*Assembly!AC$6+$BB93*Assembly!AC$7+$BC93*Assembly!AC$8+$BD93*Assembly!AC$9+$BE93*Assembly!AC$10+$BF93*Assembly!AC$11+$BG93*Assembly!AC$12+$BH93*Assembly!AC$13+$BI93*Assembly!AC$14+$BJ93*Assembly!AC$15+$BK93*Assembly!AC$16+$BL93*Assembly!AC$17+$BM93*Assembly!AC$18+$BN93*Assembly!AC$19+$BO93*Assembly!AC$20+$BP93*Assembly!AC$21+$BQ93*Assembly!AC$22+$BR93*Assembly!AC$23+$BS93*Assembly!AC$24</f>
        <v>15,780</v>
      </c>
      <c r="BW93" s="435" t="str">
        <f t="shared" si="9"/>
        <v>4.75</v>
      </c>
      <c r="BX93" s="436" t="str">
        <f t="shared" si="10"/>
        <v>168</v>
      </c>
      <c r="BY93" s="437" t="str">
        <f t="shared" si="11"/>
        <v>445.1</v>
      </c>
      <c r="BZ93" s="438"/>
      <c r="CA93" s="434" t="str">
        <f>$AY93*Assembly!X$4+$AZ93*Assembly!X$5+$BA93*Assembly!X$6+$BB93*Assembly!X$7+$BC93*Assembly!X$8+$BD93*Assembly!X$9+$BE93*Assembly!X$10+$BF93*Assembly!X$11+$BG93*Assembly!X$12+$BH93*Assembly!X$13+$BI93*Assembly!X$14+$BJ93*Assembly!X$15+$BK93*Assembly!X$16+$BL93*Assembly!X$17+$BM93*Assembly!X$18+$BN93*Assembly!X$19+$BO93*Assembly!X$20+$BP93*Assembly!X$21+$BQ93*Assembly!X$22+$BR93*Assembly!X$23+$BS93*Assembly!X$24</f>
        <v>200</v>
      </c>
      <c r="CB93" s="434" t="str">
        <f t="shared" si="12"/>
        <v>31,111</v>
      </c>
      <c r="CC93" s="439" t="str">
        <f t="shared" si="13"/>
        <v>0.0311</v>
      </c>
      <c r="CD93" s="440" t="str">
        <f>$AY93*Assembly!AB$4+$AZ93*Assembly!AB$5+$BA93*Assembly!AB$6+$BB93*Assembly!AB$7+$BC93*Assembly!AB$8+$BD93*Assembly!AB$9+$BE93*Assembly!AB$10+$BF93*Assembly!AB$11+$BG93*Assembly!AB$12+$BH93*Assembly!AB$13+$BI93*Assembly!AB$14+$BJ93*Assembly!AB$15+$BK93*Assembly!AB$16+$BL93*Assembly!AB$17+$BM93*Assembly!AB$18+$BN93*Assembly!AB$19+$BO93*Assembly!AB$20+$BP93*Assembly!AB$21+$BQ93*Assembly!AB$22+$BR93*Assembly!AB$23+$BS93*Assembly!AB$24</f>
        <v>670</v>
      </c>
      <c r="CE93" s="457" t="str">
        <f>$AY93*Assembly!M$4+$AZ93*Assembly!M$5+$BA93*Assembly!M$6+$BB93*Assembly!M$7+$BC93*Assembly!M$8+$BD93*Assembly!M$9+$BE93*Assembly!M$10+$BF93*Assembly!M$11+$BG93*Assembly!M$12+$BH93*Assembly!M$13+$BI93*Assembly!M$14+$BJ93*Assembly!M$15+$BK93*Assembly!M$16+$BL93*Assembly!M$17+$BM93*Assembly!M$18+$BN93*Assembly!M$19+$BO93*Assembly!M$20+$BP93*Assembly!M$21+$BQ93*Assembly!M$22+$BR93*Assembly!M$23+$BS93*Assembly!M$24</f>
        <v>3,490</v>
      </c>
      <c r="CF93" s="457" t="str">
        <f>$AY93*Assembly!N$4+$AZ93*Assembly!N$5+$BA93*Assembly!N$6+$BB93*Assembly!N$7+$BC93*Assembly!N$8+$BD93*Assembly!N$9+$BE93*Assembly!N$10+$BF93*Assembly!N$11+$BG93*Assembly!N$12+$BH93*Assembly!N$13+$BI93*Assembly!N$14+$BJ93*Assembly!N$15+$BK93*Assembly!N$16+$BL93*Assembly!N$17+$BM93*Assembly!N$18+$BN93*Assembly!N$19+$BO93*Assembly!N$20+$BP93*Assembly!N$21+$BQ93*Assembly!N$22+$BR93*Assembly!N$23+$BS93*Assembly!N$24</f>
        <v>30</v>
      </c>
      <c r="CG93" s="457" t="str">
        <f>$AY93*Assembly!O$4+$AZ93*Assembly!O$5+$BA93*Assembly!O$6+$BB93*Assembly!O$7+$BC93*Assembly!O$8+$BD93*Assembly!O$9+$BE93*Assembly!O$10+$BF93*Assembly!O$11+$BG93*Assembly!O$12+$BH93*Assembly!O$13+$BI93*Assembly!O$14+$BJ93*Assembly!O$15+$BK93*Assembly!O$16+$BL93*Assembly!O$17+$BM93*Assembly!O$18+$BN93*Assembly!O$19+$BO93*Assembly!O$20+$BP93*Assembly!O$21+$BQ93*Assembly!O$22+$BR93*Assembly!O$23+$BS93*Assembly!O$24</f>
        <v>0</v>
      </c>
      <c r="CH93" s="454" t="str">
        <f>$AY93*Assembly!P$4+$AZ93*Assembly!P$5+$BA93*Assembly!P$6+$BB93*Assembly!P$7+$BC93*Assembly!P$8+$BD93*Assembly!P$9+$BE93*Assembly!P$10+$BF93*Assembly!P$11+$BG93*Assembly!P$12+$BH93*Assembly!P$13+$BI93*Assembly!P$14+$BJ93*Assembly!P$15+$BK93*Assembly!P$16+$BL93*Assembly!P$17+$BM93*Assembly!P$18+$BN93*Assembly!P$19+$BO93*Assembly!P$20+$BP93*Assembly!P$21+$BQ93*Assembly!P$22+$BR93*Assembly!P$23+$BS93*Assembly!P$24</f>
        <v>0</v>
      </c>
      <c r="CI93" s="454" t="str">
        <f>$AY93*Assembly!Q$4+$AZ93*Assembly!Q$5+$BA93*Assembly!Q$6+$BB93*Assembly!Q$7+$BC93*Assembly!Q$8+$BD93*Assembly!Q$9+$BE93*Assembly!Q$10+$BF93*Assembly!Q$11+$BG93*Assembly!Q$12+$BH93*Assembly!Q$13+$BI93*Assembly!Q$14+$BJ93*Assembly!Q$15+$BK93*Assembly!Q$16+$BL93*Assembly!Q$17+$BM93*Assembly!Q$18+$BN93*Assembly!Q$19+$BO93*Assembly!Q$20+$BP93*Assembly!Q$21+$BQ93*Assembly!Q$22+$BR93*Assembly!Q$23+$BS93*Assembly!Q$24</f>
        <v>0</v>
      </c>
      <c r="CJ93" s="457" t="str">
        <f>$AY93*Assembly!R$4+$AZ93*Assembly!R$5+$BA93*Assembly!R$6+$BB93*Assembly!R$7+$BC93*Assembly!R$8+$BD93*Assembly!R$9+$BE93*Assembly!R$10+$BF93*Assembly!R$11+$BG93*Assembly!R$12+$BH93*Assembly!R$13+$BI93*Assembly!R$14+$BJ93*Assembly!R$15+$BK93*Assembly!R$16+$BL93*Assembly!R$17+$BM93*Assembly!R$18+$BN93*Assembly!R$19+$BO93*Assembly!R$20+$BP93*Assembly!R$21+$BQ93*Assembly!R$22+$BR93*Assembly!R$23+$BS93*Assembly!R$24</f>
        <v>0</v>
      </c>
      <c r="CK93" s="454" t="str">
        <f>$AY93*Assembly!S$4+$AZ93*Assembly!S$5+$BA93*Assembly!S$6+$BB93*Assembly!S$7+$BC93*Assembly!S$8+$BD93*Assembly!S$9+$BE93*Assembly!S$10+$BF93*Assembly!S$11+$BG93*Assembly!S$12+$BH93*Assembly!S$13+$BI93*Assembly!S$14+$BJ93*Assembly!S$15+$BK93*Assembly!S$16+$BL93*Assembly!S$17+$BM93*Assembly!S$18+$BN93*Assembly!S$19+$BO93*Assembly!S$20+$BP93*Assembly!S$21+$BQ93*Assembly!S$22+$BR93*Assembly!S$23+$BS93*Assembly!S$24</f>
        <v>0</v>
      </c>
      <c r="CL93" s="454" t="str">
        <f>$AY93*Assembly!T$4+$AZ93*Assembly!T$5+$BA93*Assembly!T$6+$BB93*Assembly!T$7+$BC93*Assembly!T$8+$BD93*Assembly!T$9+$BE93*Assembly!T$10+$BF93*Assembly!T$11+$BG93*Assembly!T$12+$BH93*Assembly!T$13+$BI93*Assembly!T$14+$BJ93*Assembly!T$15+$BK93*Assembly!T$16+$BL93*Assembly!T$17+$BM93*Assembly!T$18+$BN93*Assembly!T$19+$BO93*Assembly!T$20+$BP93*Assembly!T$21+$BQ93*Assembly!T$22+$BR93*Assembly!T$23+$BS93*Assembly!T$24</f>
        <v>0</v>
      </c>
      <c r="CM93" s="454" t="str">
        <f>$AY93*Assembly!U$4+$AZ93*Assembly!U$5+$BA93*Assembly!U$6+$BB93*Assembly!U$7+$BC93*Assembly!U$8+$BD93*Assembly!U$9+$BE93*Assembly!U$10+$BF93*Assembly!U$11+$BG93*Assembly!U$12+$BH93*Assembly!U$13+$BI93*Assembly!U$14+$BJ93*Assembly!U$15+$BK93*Assembly!U$16+$BL93*Assembly!U$17+$BM93*Assembly!U$18+$BN93*Assembly!U$19+$BO93*Assembly!U$20+$BP93*Assembly!U$21+$BQ93*Assembly!U$22+$BR93*Assembly!U$23+$BS93*Assembly!U$24</f>
        <v>0</v>
      </c>
      <c r="CN93" s="457" t="str">
        <f>$AY93*Assembly!V$4+$AZ93*Assembly!V$5+$BA93*Assembly!V$6+$BB93*Assembly!V$7+$BC93*Assembly!V$8+$BD93*Assembly!V$9+$BE93*Assembly!V$10+$BF93*Assembly!V$11+$BG93*Assembly!V$12+$BH93*Assembly!V$13+$BI93*Assembly!V$14+$BJ93*Assembly!V$15+$BK93*Assembly!V$16+$BL93*Assembly!V$17+$BM93*Assembly!V$18+$BN93*Assembly!V$19+$BO93*Assembly!V$20+$BP93*Assembly!V$21+$BQ93*Assembly!V$22+$BR93*Assembly!V$23+$BS93*Assembly!V$24</f>
        <v>0</v>
      </c>
      <c r="CO93" s="457" t="str">
        <f>CE93*Refining!$F$3</f>
        <v>6,232</v>
      </c>
      <c r="CP93" s="457" t="str">
        <f>CF93*Refining!$F$4</f>
        <v>94</v>
      </c>
      <c r="CQ93" s="457" t="str">
        <f>CG93*Refining!$F$5</f>
        <v>0</v>
      </c>
      <c r="CR93" s="457" t="str">
        <f>CH93*Refining!$F$6</f>
        <v>0</v>
      </c>
      <c r="CS93" s="457" t="str">
        <f>CI93*Refining!$F$7</f>
        <v>0</v>
      </c>
      <c r="CT93" s="457" t="str">
        <f>CJ93*Refining!$F$8</f>
        <v>0</v>
      </c>
      <c r="CU93" s="457" t="str">
        <f>CK93*Refining!$F$9</f>
        <v>0</v>
      </c>
      <c r="CV93" s="457" t="str">
        <f>CL93*Refining!$F$10</f>
        <v>0</v>
      </c>
      <c r="CW93" s="457" t="str">
        <f>CM93*Refining!$F$11</f>
        <v>0</v>
      </c>
      <c r="CX93" s="457" t="str">
        <f>CN93*Refining!$F$12</f>
        <v>0</v>
      </c>
      <c r="CY93" s="441" t="str">
        <f t="shared" ref="CY93:DR93" si="375">IF(CE93 = 0, "", CE93)</f>
        <v>3,490</v>
      </c>
      <c r="CZ93" s="442" t="str">
        <f t="shared" si="375"/>
        <v>30</v>
      </c>
      <c r="DA93" s="442" t="str">
        <f t="shared" si="375"/>
        <v/>
      </c>
      <c r="DB93" s="443" t="str">
        <f t="shared" si="375"/>
        <v/>
      </c>
      <c r="DC93" s="444" t="str">
        <f t="shared" si="375"/>
        <v/>
      </c>
      <c r="DD93" s="442" t="str">
        <f t="shared" si="375"/>
        <v/>
      </c>
      <c r="DE93" s="444" t="str">
        <f t="shared" si="375"/>
        <v/>
      </c>
      <c r="DF93" s="444" t="str">
        <f t="shared" si="375"/>
        <v/>
      </c>
      <c r="DG93" s="442" t="str">
        <f t="shared" si="375"/>
        <v/>
      </c>
      <c r="DH93" s="445" t="str">
        <f t="shared" si="375"/>
        <v/>
      </c>
      <c r="DI93" s="441" t="str">
        <f t="shared" si="375"/>
        <v>6,232</v>
      </c>
      <c r="DJ93" s="442" t="str">
        <f t="shared" si="375"/>
        <v>94</v>
      </c>
      <c r="DK93" s="442" t="str">
        <f t="shared" si="375"/>
        <v/>
      </c>
      <c r="DL93" s="442" t="str">
        <f t="shared" si="375"/>
        <v/>
      </c>
      <c r="DM93" s="446" t="str">
        <f t="shared" si="375"/>
        <v/>
      </c>
      <c r="DN93" s="442" t="str">
        <f t="shared" si="375"/>
        <v/>
      </c>
      <c r="DO93" s="442" t="str">
        <f t="shared" si="375"/>
        <v/>
      </c>
      <c r="DP93" s="442" t="str">
        <f t="shared" si="375"/>
        <v/>
      </c>
      <c r="DQ93" s="442" t="str">
        <f t="shared" si="375"/>
        <v/>
      </c>
      <c r="DR93" s="445" t="str">
        <f t="shared" si="375"/>
        <v/>
      </c>
      <c r="DS93" s="447" t="str">
        <f t="shared" si="15"/>
        <v>3,520</v>
      </c>
      <c r="DT93" s="448" t="str">
        <f t="shared" si="16"/>
        <v>6,326</v>
      </c>
      <c r="DU93" s="434" t="str">
        <f>CY93*'Ores &amp; Ingots'!$C$3+CZ93*'Ores &amp; Ingots'!$C$4+DA93*'Ores &amp; Ingots'!$C$5+DB93*'Ores &amp; Ingots'!$C$6+DC93*'Ores &amp; Ingots'!$C$7+DD93*'Ores &amp; Ingots'!$C$8+DE93*'Ores &amp; Ingots'!$C$9+DF93*'Ores &amp; Ingots'!$C$10+DG93*'Ores &amp; Ingots'!$C$11+DH93*'Ores &amp; Ingots'!$C$12</f>
        <v>447</v>
      </c>
      <c r="DV93" s="434" t="str">
        <f>DI93*'Ores &amp; Ingots'!$B$3+DJ93*'Ores &amp; Ingots'!$B$4+DK93*'Ores &amp; Ingots'!$B$5+DL93*'Ores &amp; Ingots'!$B$6+DM93*'Ores &amp; Ingots'!$B$7+DN93*'Ores &amp; Ingots'!$B$8+DO93*'Ores &amp; Ingots'!$B$9+DP93*'Ores &amp; Ingots'!$B$10+DQ93*'Ores &amp; Ingots'!$B$11+DR93*'Ores &amp; Ingots'!$B$12</f>
        <v>2,341</v>
      </c>
      <c r="DW93" s="448" t="str">
        <f>CY93*Refining!$G$3+CZ93*Refining!$G$4+DA93*Refining!$G$5+DB93*Refining!$G$6+DC93*Refining!$G$7+DD93*Refining!$G$8+DE93*Refining!$G$9+DF93*Refining!$G$10+DG93*Refining!$G$11+DH93*Refining!$G$12</f>
        <v>384</v>
      </c>
      <c r="DX93" s="448" t="str">
        <f t="shared" si="17"/>
        <v>59,722</v>
      </c>
      <c r="DY93" s="449" t="str">
        <f t="shared" si="18"/>
        <v>0.0597</v>
      </c>
      <c r="DZ93" s="447" t="str">
        <f t="shared" si="19"/>
        <v>624</v>
      </c>
      <c r="EA93" s="446" t="str">
        <f t="shared" ref="EA93:EB93" si="376">DZ93/60</f>
        <v>10.4</v>
      </c>
      <c r="EB93" s="446" t="str">
        <f t="shared" si="376"/>
        <v>0.2</v>
      </c>
      <c r="EC93" s="450" t="str">
        <f t="shared" si="21"/>
        <v>0.01</v>
      </c>
      <c r="ED93" s="447" t="str">
        <f t="shared" si="22"/>
        <v>90,833</v>
      </c>
      <c r="EE93" s="446" t="str">
        <f t="shared" ref="EE93:EF93" si="377">ED93/1000</f>
        <v>90.8</v>
      </c>
      <c r="EF93" s="451" t="str">
        <f t="shared" si="377"/>
        <v>0.09</v>
      </c>
      <c r="EG93" s="452" t="str">
        <f t="shared" si="24"/>
        <v>0.0908</v>
      </c>
      <c r="EH93" s="225">
        <v>488.0</v>
      </c>
    </row>
    <row r="94">
      <c r="A94" s="33"/>
      <c r="B94" s="226" t="s">
        <v>981</v>
      </c>
      <c r="C94" s="227" t="s">
        <v>885</v>
      </c>
      <c r="D94" s="227">
        <v>1.0</v>
      </c>
      <c r="E94" s="227">
        <v>2.0</v>
      </c>
      <c r="F94" s="227">
        <v>3.0</v>
      </c>
      <c r="G94" s="420" t="str">
        <f t="shared" si="5"/>
        <v>0.750</v>
      </c>
      <c r="H94" s="421">
        <v>15.0</v>
      </c>
      <c r="I94" s="421">
        <v>15.0</v>
      </c>
      <c r="J94" s="421" t="str">
        <f>H94/Main!$D$9</f>
        <v>15</v>
      </c>
      <c r="K94" s="421" t="str">
        <f>I94/Main!$D$10</f>
        <v>15</v>
      </c>
      <c r="L94" s="422" t="str">
        <f t="shared" si="6"/>
        <v>1.0</v>
      </c>
      <c r="M94" s="422">
        <v>1.0</v>
      </c>
      <c r="N94" s="424" t="s">
        <v>12</v>
      </c>
      <c r="O94" s="423"/>
      <c r="P94" s="423"/>
      <c r="Q94" s="424"/>
      <c r="R94" s="423"/>
      <c r="S94" s="425"/>
      <c r="T94" s="425"/>
      <c r="U94" s="423"/>
      <c r="V94" s="423"/>
      <c r="W94" s="425"/>
      <c r="X94" s="425"/>
      <c r="Y94" s="423"/>
      <c r="Z94" s="423"/>
      <c r="AA94" s="423"/>
      <c r="AB94" s="423"/>
      <c r="AC94" s="523"/>
      <c r="AD94" s="434">
        <v>1.0</v>
      </c>
      <c r="AE94" s="434">
        <v>0.0</v>
      </c>
      <c r="AF94" s="434">
        <v>0.0</v>
      </c>
      <c r="AG94" s="434">
        <v>1.0</v>
      </c>
      <c r="AH94" s="434">
        <v>1.0</v>
      </c>
      <c r="AI94" s="434">
        <v>0.0</v>
      </c>
      <c r="AJ94" s="498">
        <v>1.0</v>
      </c>
      <c r="AK94" s="434">
        <v>0.0</v>
      </c>
      <c r="AL94" s="434">
        <v>0.0</v>
      </c>
      <c r="AM94" s="434">
        <v>0.0</v>
      </c>
      <c r="AN94" s="434">
        <v>0.0</v>
      </c>
      <c r="AO94" s="434">
        <v>0.0</v>
      </c>
      <c r="AP94" s="434">
        <v>0.0</v>
      </c>
      <c r="AQ94" s="434">
        <v>0.0</v>
      </c>
      <c r="AR94" s="434">
        <v>0.0</v>
      </c>
      <c r="AS94" s="434">
        <v>0.0</v>
      </c>
      <c r="AT94" s="434">
        <v>0.0</v>
      </c>
      <c r="AU94" s="434">
        <v>0.0</v>
      </c>
      <c r="AV94" s="434">
        <v>0.0</v>
      </c>
      <c r="AW94" s="434">
        <v>0.0</v>
      </c>
      <c r="AX94" s="434">
        <v>0.0</v>
      </c>
      <c r="AY94" s="429" t="str">
        <f t="shared" ref="AY94:BS94" si="378">IF(AD94 = 0, "", AD94)</f>
        <v>1</v>
      </c>
      <c r="AZ94" s="430" t="str">
        <f t="shared" si="378"/>
        <v/>
      </c>
      <c r="BA94" s="430" t="str">
        <f t="shared" si="378"/>
        <v/>
      </c>
      <c r="BB94" s="430" t="str">
        <f t="shared" si="378"/>
        <v>1</v>
      </c>
      <c r="BC94" s="430" t="str">
        <f t="shared" si="378"/>
        <v>1</v>
      </c>
      <c r="BD94" s="430" t="str">
        <f t="shared" si="378"/>
        <v/>
      </c>
      <c r="BE94" s="431" t="str">
        <f t="shared" si="378"/>
        <v>1</v>
      </c>
      <c r="BF94" s="430" t="str">
        <f t="shared" si="378"/>
        <v/>
      </c>
      <c r="BG94" s="430" t="str">
        <f t="shared" si="378"/>
        <v/>
      </c>
      <c r="BH94" s="430" t="str">
        <f t="shared" si="378"/>
        <v/>
      </c>
      <c r="BI94" s="430" t="str">
        <f t="shared" si="378"/>
        <v/>
      </c>
      <c r="BJ94" s="430" t="str">
        <f t="shared" si="378"/>
        <v/>
      </c>
      <c r="BK94" s="430" t="str">
        <f t="shared" si="378"/>
        <v/>
      </c>
      <c r="BL94" s="430" t="str">
        <f t="shared" si="378"/>
        <v/>
      </c>
      <c r="BM94" s="430" t="str">
        <f t="shared" si="378"/>
        <v/>
      </c>
      <c r="BN94" s="430" t="str">
        <f t="shared" si="378"/>
        <v/>
      </c>
      <c r="BO94" s="430" t="str">
        <f t="shared" si="378"/>
        <v/>
      </c>
      <c r="BP94" s="430" t="str">
        <f t="shared" si="378"/>
        <v/>
      </c>
      <c r="BQ94" s="430" t="str">
        <f t="shared" si="378"/>
        <v/>
      </c>
      <c r="BR94" s="430" t="str">
        <f t="shared" si="378"/>
        <v/>
      </c>
      <c r="BS94" s="432" t="str">
        <f t="shared" si="378"/>
        <v/>
      </c>
      <c r="BT94" s="433" t="str">
        <f>$AY94*Assembly!Y$4+$AZ94*Assembly!Y$5+$BA94*Assembly!Y$6+$BB94*Assembly!Y$7+$BC94*Assembly!Y$8+$BD94*Assembly!Y$9+$BE94*Assembly!Y$10+$BF94*Assembly!Y$11+$BG94*Assembly!Y$12+$BH94*Assembly!Y$13+$BI94*Assembly!Y$14+$BJ94*Assembly!Y$15+$BK94*Assembly!Y$16+$BL94*Assembly!Y$17+$BM94*Assembly!Y$18+$BN94*Assembly!Y$19+$BO94*Assembly!Y$20+$BP94*Assembly!Y$21+$BQ94*Assembly!Y$22+$BR94*Assembly!Y$23+$BS94*Assembly!Y$24</f>
        <v>77</v>
      </c>
      <c r="BU94" s="434" t="str">
        <f t="shared" si="8"/>
        <v>103</v>
      </c>
      <c r="BV94" s="434" t="str">
        <f>$AY94*Assembly!AC$4+$AZ94*Assembly!AC$5+$BA94*Assembly!AC$6+$BB94*Assembly!AC$7+$BC94*Assembly!AC$8+$BD94*Assembly!AC$9+$BE94*Assembly!AC$10+$BF94*Assembly!AC$11+$BG94*Assembly!AC$12+$BH94*Assembly!AC$13+$BI94*Assembly!AC$14+$BJ94*Assembly!AC$15+$BK94*Assembly!AC$16+$BL94*Assembly!AC$17+$BM94*Assembly!AC$18+$BN94*Assembly!AC$19+$BO94*Assembly!AC$20+$BP94*Assembly!AC$21+$BQ94*Assembly!AC$22+$BR94*Assembly!AC$23+$BS94*Assembly!AC$24</f>
        <v>230</v>
      </c>
      <c r="BW94" s="435" t="str">
        <f t="shared" si="9"/>
        <v>2.99</v>
      </c>
      <c r="BX94" s="436" t="str">
        <f t="shared" si="10"/>
        <v>307</v>
      </c>
      <c r="BY94" s="437" t="str">
        <f t="shared" si="11"/>
        <v>2.2</v>
      </c>
      <c r="BZ94" s="438"/>
      <c r="CA94" s="434" t="str">
        <f>$AY94*Assembly!X$4+$AZ94*Assembly!X$5+$BA94*Assembly!X$6+$BB94*Assembly!X$7+$BC94*Assembly!X$8+$BD94*Assembly!X$9+$BE94*Assembly!X$10+$BF94*Assembly!X$11+$BG94*Assembly!X$12+$BH94*Assembly!X$13+$BI94*Assembly!X$14+$BJ94*Assembly!X$15+$BK94*Assembly!X$16+$BL94*Assembly!X$17+$BM94*Assembly!X$18+$BN94*Assembly!X$19+$BO94*Assembly!X$20+$BP94*Assembly!X$21+$BQ94*Assembly!X$22+$BR94*Assembly!X$23+$BS94*Assembly!X$24</f>
        <v>7</v>
      </c>
      <c r="CB94" s="434" t="str">
        <f t="shared" si="12"/>
        <v>1,089</v>
      </c>
      <c r="CC94" s="439" t="str">
        <f t="shared" si="13"/>
        <v>0.0011</v>
      </c>
      <c r="CD94" s="440" t="str">
        <f>$AY94*Assembly!AB$4+$AZ94*Assembly!AB$5+$BA94*Assembly!AB$6+$BB94*Assembly!AB$7+$BC94*Assembly!AB$8+$BD94*Assembly!AB$9+$BE94*Assembly!AB$10+$BF94*Assembly!AB$11+$BG94*Assembly!AB$12+$BH94*Assembly!AB$13+$BI94*Assembly!AB$14+$BJ94*Assembly!AB$15+$BK94*Assembly!AB$16+$BL94*Assembly!AB$17+$BM94*Assembly!AB$18+$BN94*Assembly!AB$19+$BO94*Assembly!AB$20+$BP94*Assembly!AB$21+$BQ94*Assembly!AB$22+$BR94*Assembly!AB$23+$BS94*Assembly!AB$24</f>
        <v>51</v>
      </c>
      <c r="CE94" s="424" t="str">
        <f>$AY94*Assembly!M$4+$AZ94*Assembly!M$5+$BA94*Assembly!M$6+$BB94*Assembly!M$7+$BC94*Assembly!M$8+$BD94*Assembly!M$9+$BE94*Assembly!M$10+$BF94*Assembly!M$11+$BG94*Assembly!M$12+$BH94*Assembly!M$13+$BI94*Assembly!M$14+$BJ94*Assembly!M$15+$BK94*Assembly!M$16+$BL94*Assembly!M$17+$BM94*Assembly!M$18+$BN94*Assembly!M$19+$BO94*Assembly!M$20+$BP94*Assembly!M$21+$BQ94*Assembly!M$22+$BR94*Assembly!M$23+$BS94*Assembly!M$24</f>
        <v>81</v>
      </c>
      <c r="CF94" s="424" t="str">
        <f>$AY94*Assembly!N$4+$AZ94*Assembly!N$5+$BA94*Assembly!N$6+$BB94*Assembly!N$7+$BC94*Assembly!N$8+$BD94*Assembly!N$9+$BE94*Assembly!N$10+$BF94*Assembly!N$11+$BG94*Assembly!N$12+$BH94*Assembly!N$13+$BI94*Assembly!N$14+$BJ94*Assembly!N$15+$BK94*Assembly!N$16+$BL94*Assembly!N$17+$BM94*Assembly!N$18+$BN94*Assembly!N$19+$BO94*Assembly!N$20+$BP94*Assembly!N$21+$BQ94*Assembly!N$22+$BR94*Assembly!N$23+$BS94*Assembly!N$24</f>
        <v>5</v>
      </c>
      <c r="CG94" s="424" t="str">
        <f>$AY94*Assembly!O$4+$AZ94*Assembly!O$5+$BA94*Assembly!O$6+$BB94*Assembly!O$7+$BC94*Assembly!O$8+$BD94*Assembly!O$9+$BE94*Assembly!O$10+$BF94*Assembly!O$11+$BG94*Assembly!O$12+$BH94*Assembly!O$13+$BI94*Assembly!O$14+$BJ94*Assembly!O$15+$BK94*Assembly!O$16+$BL94*Assembly!O$17+$BM94*Assembly!O$18+$BN94*Assembly!O$19+$BO94*Assembly!O$20+$BP94*Assembly!O$21+$BQ94*Assembly!O$22+$BR94*Assembly!O$23+$BS94*Assembly!O$24</f>
        <v>0</v>
      </c>
      <c r="CH94" s="421" t="str">
        <f>$AY94*Assembly!P$4+$AZ94*Assembly!P$5+$BA94*Assembly!P$6+$BB94*Assembly!P$7+$BC94*Assembly!P$8+$BD94*Assembly!P$9+$BE94*Assembly!P$10+$BF94*Assembly!P$11+$BG94*Assembly!P$12+$BH94*Assembly!P$13+$BI94*Assembly!P$14+$BJ94*Assembly!P$15+$BK94*Assembly!P$16+$BL94*Assembly!P$17+$BM94*Assembly!P$18+$BN94*Assembly!P$19+$BO94*Assembly!P$20+$BP94*Assembly!P$21+$BQ94*Assembly!P$22+$BR94*Assembly!P$23+$BS94*Assembly!P$24</f>
        <v>0</v>
      </c>
      <c r="CI94" s="421" t="str">
        <f>$AY94*Assembly!Q$4+$AZ94*Assembly!Q$5+$BA94*Assembly!Q$6+$BB94*Assembly!Q$7+$BC94*Assembly!Q$8+$BD94*Assembly!Q$9+$BE94*Assembly!Q$10+$BF94*Assembly!Q$11+$BG94*Assembly!Q$12+$BH94*Assembly!Q$13+$BI94*Assembly!Q$14+$BJ94*Assembly!Q$15+$BK94*Assembly!Q$16+$BL94*Assembly!Q$17+$BM94*Assembly!Q$18+$BN94*Assembly!Q$19+$BO94*Assembly!Q$20+$BP94*Assembly!Q$21+$BQ94*Assembly!Q$22+$BR94*Assembly!Q$23+$BS94*Assembly!Q$24</f>
        <v>0</v>
      </c>
      <c r="CJ94" s="424" t="str">
        <f>$AY94*Assembly!R$4+$AZ94*Assembly!R$5+$BA94*Assembly!R$6+$BB94*Assembly!R$7+$BC94*Assembly!R$8+$BD94*Assembly!R$9+$BE94*Assembly!R$10+$BF94*Assembly!R$11+$BG94*Assembly!R$12+$BH94*Assembly!R$13+$BI94*Assembly!R$14+$BJ94*Assembly!R$15+$BK94*Assembly!R$16+$BL94*Assembly!R$17+$BM94*Assembly!R$18+$BN94*Assembly!R$19+$BO94*Assembly!R$20+$BP94*Assembly!R$21+$BQ94*Assembly!R$22+$BR94*Assembly!R$23+$BS94*Assembly!R$24</f>
        <v>0</v>
      </c>
      <c r="CK94" s="421" t="str">
        <f>$AY94*Assembly!S$4+$AZ94*Assembly!S$5+$BA94*Assembly!S$6+$BB94*Assembly!S$7+$BC94*Assembly!S$8+$BD94*Assembly!S$9+$BE94*Assembly!S$10+$BF94*Assembly!S$11+$BG94*Assembly!S$12+$BH94*Assembly!S$13+$BI94*Assembly!S$14+$BJ94*Assembly!S$15+$BK94*Assembly!S$16+$BL94*Assembly!S$17+$BM94*Assembly!S$18+$BN94*Assembly!S$19+$BO94*Assembly!S$20+$BP94*Assembly!S$21+$BQ94*Assembly!S$22+$BR94*Assembly!S$23+$BS94*Assembly!S$24</f>
        <v>0</v>
      </c>
      <c r="CL94" s="421" t="str">
        <f>$AY94*Assembly!T$4+$AZ94*Assembly!T$5+$BA94*Assembly!T$6+$BB94*Assembly!T$7+$BC94*Assembly!T$8+$BD94*Assembly!T$9+$BE94*Assembly!T$10+$BF94*Assembly!T$11+$BG94*Assembly!T$12+$BH94*Assembly!T$13+$BI94*Assembly!T$14+$BJ94*Assembly!T$15+$BK94*Assembly!T$16+$BL94*Assembly!T$17+$BM94*Assembly!T$18+$BN94*Assembly!T$19+$BO94*Assembly!T$20+$BP94*Assembly!T$21+$BQ94*Assembly!T$22+$BR94*Assembly!T$23+$BS94*Assembly!T$24</f>
        <v>0</v>
      </c>
      <c r="CM94" s="421" t="str">
        <f>$AY94*Assembly!U$4+$AZ94*Assembly!U$5+$BA94*Assembly!U$6+$BB94*Assembly!U$7+$BC94*Assembly!U$8+$BD94*Assembly!U$9+$BE94*Assembly!U$10+$BF94*Assembly!U$11+$BG94*Assembly!U$12+$BH94*Assembly!U$13+$BI94*Assembly!U$14+$BJ94*Assembly!U$15+$BK94*Assembly!U$16+$BL94*Assembly!U$17+$BM94*Assembly!U$18+$BN94*Assembly!U$19+$BO94*Assembly!U$20+$BP94*Assembly!U$21+$BQ94*Assembly!U$22+$BR94*Assembly!U$23+$BS94*Assembly!U$24</f>
        <v>0</v>
      </c>
      <c r="CN94" s="424" t="str">
        <f>$AY94*Assembly!V$4+$AZ94*Assembly!V$5+$BA94*Assembly!V$6+$BB94*Assembly!V$7+$BC94*Assembly!V$8+$BD94*Assembly!V$9+$BE94*Assembly!V$10+$BF94*Assembly!V$11+$BG94*Assembly!V$12+$BH94*Assembly!V$13+$BI94*Assembly!V$14+$BJ94*Assembly!V$15+$BK94*Assembly!V$16+$BL94*Assembly!V$17+$BM94*Assembly!V$18+$BN94*Assembly!V$19+$BO94*Assembly!V$20+$BP94*Assembly!V$21+$BQ94*Assembly!V$22+$BR94*Assembly!V$23+$BS94*Assembly!V$24</f>
        <v>0</v>
      </c>
      <c r="CO94" s="424" t="str">
        <f>CE94*Refining!$F$3</f>
        <v>145</v>
      </c>
      <c r="CP94" s="424" t="str">
        <f>CF94*Refining!$F$4</f>
        <v>16</v>
      </c>
      <c r="CQ94" s="424" t="str">
        <f>CG94*Refining!$F$5</f>
        <v>0</v>
      </c>
      <c r="CR94" s="424" t="str">
        <f>CH94*Refining!$F$6</f>
        <v>0</v>
      </c>
      <c r="CS94" s="424" t="str">
        <f>CI94*Refining!$F$7</f>
        <v>0</v>
      </c>
      <c r="CT94" s="424" t="str">
        <f>CJ94*Refining!$F$8</f>
        <v>0</v>
      </c>
      <c r="CU94" s="424" t="str">
        <f>CK94*Refining!$F$9</f>
        <v>0</v>
      </c>
      <c r="CV94" s="424" t="str">
        <f>CL94*Refining!$F$10</f>
        <v>0</v>
      </c>
      <c r="CW94" s="424" t="str">
        <f>CM94*Refining!$F$11</f>
        <v>0</v>
      </c>
      <c r="CX94" s="424" t="str">
        <f>CN94*Refining!$F$12</f>
        <v>0</v>
      </c>
      <c r="CY94" s="441" t="str">
        <f t="shared" ref="CY94:DR94" si="379">IF(CE94 = 0, "", CE94)</f>
        <v>81</v>
      </c>
      <c r="CZ94" s="442" t="str">
        <f t="shared" si="379"/>
        <v>5</v>
      </c>
      <c r="DA94" s="442" t="str">
        <f t="shared" si="379"/>
        <v/>
      </c>
      <c r="DB94" s="443" t="str">
        <f t="shared" si="379"/>
        <v/>
      </c>
      <c r="DC94" s="444" t="str">
        <f t="shared" si="379"/>
        <v/>
      </c>
      <c r="DD94" s="442" t="str">
        <f t="shared" si="379"/>
        <v/>
      </c>
      <c r="DE94" s="444" t="str">
        <f t="shared" si="379"/>
        <v/>
      </c>
      <c r="DF94" s="444" t="str">
        <f t="shared" si="379"/>
        <v/>
      </c>
      <c r="DG94" s="442" t="str">
        <f t="shared" si="379"/>
        <v/>
      </c>
      <c r="DH94" s="445" t="str">
        <f t="shared" si="379"/>
        <v/>
      </c>
      <c r="DI94" s="441" t="str">
        <f t="shared" si="379"/>
        <v>145</v>
      </c>
      <c r="DJ94" s="442" t="str">
        <f t="shared" si="379"/>
        <v>16</v>
      </c>
      <c r="DK94" s="442" t="str">
        <f t="shared" si="379"/>
        <v/>
      </c>
      <c r="DL94" s="442" t="str">
        <f t="shared" si="379"/>
        <v/>
      </c>
      <c r="DM94" s="446" t="str">
        <f t="shared" si="379"/>
        <v/>
      </c>
      <c r="DN94" s="442" t="str">
        <f t="shared" si="379"/>
        <v/>
      </c>
      <c r="DO94" s="442" t="str">
        <f t="shared" si="379"/>
        <v/>
      </c>
      <c r="DP94" s="442" t="str">
        <f t="shared" si="379"/>
        <v/>
      </c>
      <c r="DQ94" s="442" t="str">
        <f t="shared" si="379"/>
        <v/>
      </c>
      <c r="DR94" s="445" t="str">
        <f t="shared" si="379"/>
        <v/>
      </c>
      <c r="DS94" s="447" t="str">
        <f t="shared" si="15"/>
        <v>86</v>
      </c>
      <c r="DT94" s="448" t="str">
        <f t="shared" si="16"/>
        <v>160</v>
      </c>
      <c r="DU94" s="434" t="str">
        <f>CY94*'Ores &amp; Ingots'!$C$3+CZ94*'Ores &amp; Ingots'!$C$4+DA94*'Ores &amp; Ingots'!$C$5+DB94*'Ores &amp; Ingots'!$C$6+DC94*'Ores &amp; Ingots'!$C$7+DD94*'Ores &amp; Ingots'!$C$8+DE94*'Ores &amp; Ingots'!$C$9+DF94*'Ores &amp; Ingots'!$C$10+DG94*'Ores &amp; Ingots'!$C$11+DH94*'Ores &amp; Ingots'!$C$12</f>
        <v>11</v>
      </c>
      <c r="DV94" s="434" t="str">
        <f>DI94*'Ores &amp; Ingots'!$B$3+DJ94*'Ores &amp; Ingots'!$B$4+DK94*'Ores &amp; Ingots'!$B$5+DL94*'Ores &amp; Ingots'!$B$6+DM94*'Ores &amp; Ingots'!$B$7+DN94*'Ores &amp; Ingots'!$B$8+DO94*'Ores &amp; Ingots'!$B$9+DP94*'Ores &amp; Ingots'!$B$10+DQ94*'Ores &amp; Ingots'!$B$11+DR94*'Ores &amp; Ingots'!$B$12</f>
        <v>59</v>
      </c>
      <c r="DW94" s="448" t="str">
        <f>CY94*Refining!$G$3+CZ94*Refining!$G$4+DA94*Refining!$G$5+DB94*Refining!$G$6+DC94*Refining!$G$7+DD94*Refining!$G$8+DE94*Refining!$G$9+DF94*Refining!$G$10+DG94*Refining!$G$11+DH94*Refining!$G$12</f>
        <v>30</v>
      </c>
      <c r="DX94" s="448" t="str">
        <f t="shared" si="17"/>
        <v>4,605</v>
      </c>
      <c r="DY94" s="449" t="str">
        <f t="shared" si="18"/>
        <v>0.0046</v>
      </c>
      <c r="DZ94" s="447" t="str">
        <f t="shared" si="19"/>
        <v>52</v>
      </c>
      <c r="EA94" s="446" t="str">
        <f t="shared" ref="EA94:EB94" si="380">DZ94/60</f>
        <v>0.9</v>
      </c>
      <c r="EB94" s="446" t="str">
        <f t="shared" si="380"/>
        <v>0.0</v>
      </c>
      <c r="EC94" s="450" t="str">
        <f t="shared" si="21"/>
        <v>0.00</v>
      </c>
      <c r="ED94" s="447" t="str">
        <f t="shared" si="22"/>
        <v>5,694</v>
      </c>
      <c r="EE94" s="446" t="str">
        <f t="shared" ref="EE94:EF94" si="381">ED94/1000</f>
        <v>5.7</v>
      </c>
      <c r="EF94" s="451" t="str">
        <f t="shared" si="381"/>
        <v>0.01</v>
      </c>
      <c r="EG94" s="452" t="str">
        <f t="shared" si="24"/>
        <v>0.0057</v>
      </c>
      <c r="EH94" s="225" t="s">
        <v>12</v>
      </c>
    </row>
    <row r="95">
      <c r="A95" s="33"/>
      <c r="B95" s="226" t="s">
        <v>982</v>
      </c>
      <c r="C95" s="227" t="s">
        <v>886</v>
      </c>
      <c r="D95" s="227">
        <v>1.0</v>
      </c>
      <c r="E95" s="227">
        <v>1.0</v>
      </c>
      <c r="F95" s="227">
        <v>1.0</v>
      </c>
      <c r="G95" s="453" t="str">
        <f t="shared" si="5"/>
        <v>15.625</v>
      </c>
      <c r="H95" s="454">
        <v>10.0</v>
      </c>
      <c r="I95" s="454">
        <v>10.0</v>
      </c>
      <c r="J95" s="454" t="str">
        <f>H95/Main!$D$9</f>
        <v>10</v>
      </c>
      <c r="K95" s="454" t="str">
        <f>I95/Main!$D$10</f>
        <v>10</v>
      </c>
      <c r="L95" s="455" t="str">
        <f t="shared" si="6"/>
        <v>1.0</v>
      </c>
      <c r="M95" s="455">
        <v>1.0</v>
      </c>
      <c r="N95" s="456"/>
      <c r="O95" s="457">
        <v>600000.0</v>
      </c>
      <c r="P95" s="456"/>
      <c r="Q95" s="457"/>
      <c r="R95" s="456"/>
      <c r="S95" s="458"/>
      <c r="T95" s="458"/>
      <c r="U95" s="456"/>
      <c r="V95" s="457">
        <v>50000.0</v>
      </c>
      <c r="W95" s="458"/>
      <c r="X95" s="458"/>
      <c r="Y95" s="456"/>
      <c r="Z95" s="456"/>
      <c r="AA95" s="456"/>
      <c r="AB95" s="456"/>
      <c r="AC95" s="524" t="s">
        <v>913</v>
      </c>
      <c r="AD95" s="434">
        <v>90.0</v>
      </c>
      <c r="AE95" s="434">
        <v>0.0</v>
      </c>
      <c r="AF95" s="434">
        <v>0.0</v>
      </c>
      <c r="AG95" s="434">
        <v>0.0</v>
      </c>
      <c r="AH95" s="434">
        <v>30.0</v>
      </c>
      <c r="AI95" s="434">
        <v>0.0</v>
      </c>
      <c r="AJ95" s="434">
        <v>0.0</v>
      </c>
      <c r="AK95" s="434">
        <v>20.0</v>
      </c>
      <c r="AL95" s="434">
        <v>0.0</v>
      </c>
      <c r="AM95" s="434">
        <v>0.0</v>
      </c>
      <c r="AN95" s="434">
        <v>0.0</v>
      </c>
      <c r="AO95" s="434">
        <v>0.0</v>
      </c>
      <c r="AP95" s="434">
        <v>0.0</v>
      </c>
      <c r="AQ95" s="434">
        <v>0.0</v>
      </c>
      <c r="AR95" s="434">
        <v>0.0</v>
      </c>
      <c r="AS95" s="434">
        <v>20.0</v>
      </c>
      <c r="AT95" s="498">
        <v>9.0</v>
      </c>
      <c r="AU95" s="434">
        <v>0.0</v>
      </c>
      <c r="AV95" s="434">
        <v>0.0</v>
      </c>
      <c r="AW95" s="434">
        <v>0.0</v>
      </c>
      <c r="AX95" s="434">
        <v>0.0</v>
      </c>
      <c r="AY95" s="429" t="str">
        <f t="shared" ref="AY95:BS95" si="382">IF(AD95 = 0, "", AD95)</f>
        <v>90</v>
      </c>
      <c r="AZ95" s="430" t="str">
        <f t="shared" si="382"/>
        <v/>
      </c>
      <c r="BA95" s="430" t="str">
        <f t="shared" si="382"/>
        <v/>
      </c>
      <c r="BB95" s="430" t="str">
        <f t="shared" si="382"/>
        <v/>
      </c>
      <c r="BC95" s="430" t="str">
        <f t="shared" si="382"/>
        <v>30</v>
      </c>
      <c r="BD95" s="430" t="str">
        <f t="shared" si="382"/>
        <v/>
      </c>
      <c r="BE95" s="430" t="str">
        <f t="shared" si="382"/>
        <v/>
      </c>
      <c r="BF95" s="430" t="str">
        <f t="shared" si="382"/>
        <v>20</v>
      </c>
      <c r="BG95" s="430" t="str">
        <f t="shared" si="382"/>
        <v/>
      </c>
      <c r="BH95" s="430" t="str">
        <f t="shared" si="382"/>
        <v/>
      </c>
      <c r="BI95" s="430" t="str">
        <f t="shared" si="382"/>
        <v/>
      </c>
      <c r="BJ95" s="430" t="str">
        <f t="shared" si="382"/>
        <v/>
      </c>
      <c r="BK95" s="430" t="str">
        <f t="shared" si="382"/>
        <v/>
      </c>
      <c r="BL95" s="430" t="str">
        <f t="shared" si="382"/>
        <v/>
      </c>
      <c r="BM95" s="430" t="str">
        <f t="shared" si="382"/>
        <v/>
      </c>
      <c r="BN95" s="430" t="str">
        <f t="shared" si="382"/>
        <v>20</v>
      </c>
      <c r="BO95" s="431" t="str">
        <f t="shared" si="382"/>
        <v>9</v>
      </c>
      <c r="BP95" s="430" t="str">
        <f t="shared" si="382"/>
        <v/>
      </c>
      <c r="BQ95" s="430" t="str">
        <f t="shared" si="382"/>
        <v/>
      </c>
      <c r="BR95" s="430" t="str">
        <f t="shared" si="382"/>
        <v/>
      </c>
      <c r="BS95" s="432" t="str">
        <f t="shared" si="382"/>
        <v/>
      </c>
      <c r="BT95" s="433" t="str">
        <f>$AY95*Assembly!Y$4+$AZ95*Assembly!Y$5+$BA95*Assembly!Y$6+$BB95*Assembly!Y$7+$BC95*Assembly!Y$8+$BD95*Assembly!Y$9+$BE95*Assembly!Y$10+$BF95*Assembly!Y$11+$BG95*Assembly!Y$12+$BH95*Assembly!Y$13+$BI95*Assembly!Y$14+$BJ95*Assembly!Y$15+$BK95*Assembly!Y$16+$BL95*Assembly!Y$17+$BM95*Assembly!Y$18+$BN95*Assembly!Y$19+$BO95*Assembly!Y$20+$BP95*Assembly!Y$21+$BQ95*Assembly!Y$22+$BR95*Assembly!Y$23+$BS95*Assembly!Y$24</f>
        <v>9,544</v>
      </c>
      <c r="BU95" s="434" t="str">
        <f t="shared" si="8"/>
        <v>611</v>
      </c>
      <c r="BV95" s="434" t="str">
        <f>$AY95*Assembly!AC$4+$AZ95*Assembly!AC$5+$BA95*Assembly!AC$6+$BB95*Assembly!AC$7+$BC95*Assembly!AC$8+$BD95*Assembly!AC$9+$BE95*Assembly!AC$10+$BF95*Assembly!AC$11+$BG95*Assembly!AC$12+$BH95*Assembly!AC$13+$BI95*Assembly!AC$14+$BJ95*Assembly!AC$15+$BK95*Assembly!AC$16+$BL95*Assembly!AC$17+$BM95*Assembly!AC$18+$BN95*Assembly!AC$19+$BO95*Assembly!AC$20+$BP95*Assembly!AC$21+$BQ95*Assembly!AC$22+$BR95*Assembly!AC$23+$BS95*Assembly!AC$24</f>
        <v>14,520</v>
      </c>
      <c r="BW95" s="435" t="str">
        <f t="shared" si="9"/>
        <v>1.52</v>
      </c>
      <c r="BX95" s="436" t="str">
        <f t="shared" si="10"/>
        <v>929</v>
      </c>
      <c r="BY95" s="437" t="str">
        <f t="shared" si="11"/>
        <v>23.8</v>
      </c>
      <c r="BZ95" s="438"/>
      <c r="CA95" s="434" t="str">
        <f>$AY95*Assembly!X$4+$AZ95*Assembly!X$5+$BA95*Assembly!X$6+$BB95*Assembly!X$7+$BC95*Assembly!X$8+$BD95*Assembly!X$9+$BE95*Assembly!X$10+$BF95*Assembly!X$11+$BG95*Assembly!X$12+$BH95*Assembly!X$13+$BI95*Assembly!X$14+$BJ95*Assembly!X$15+$BK95*Assembly!X$16+$BL95*Assembly!X$17+$BM95*Assembly!X$18+$BN95*Assembly!X$19+$BO95*Assembly!X$20+$BP95*Assembly!X$21+$BQ95*Assembly!X$22+$BR95*Assembly!X$23+$BS95*Assembly!X$24</f>
        <v>399</v>
      </c>
      <c r="CB95" s="434" t="str">
        <f t="shared" si="12"/>
        <v>62,067</v>
      </c>
      <c r="CC95" s="439" t="str">
        <f t="shared" si="13"/>
        <v>0.0621</v>
      </c>
      <c r="CD95" s="440" t="str">
        <f>$AY95*Assembly!AB$4+$AZ95*Assembly!AB$5+$BA95*Assembly!AB$6+$BB95*Assembly!AB$7+$BC95*Assembly!AB$8+$BD95*Assembly!AB$9+$BE95*Assembly!AB$10+$BF95*Assembly!AB$11+$BG95*Assembly!AB$12+$BH95*Assembly!AB$13+$BI95*Assembly!AB$14+$BJ95*Assembly!AB$15+$BK95*Assembly!AB$16+$BL95*Assembly!AB$17+$BM95*Assembly!AB$18+$BN95*Assembly!AB$19+$BO95*Assembly!AB$20+$BP95*Assembly!AB$21+$BQ95*Assembly!AB$22+$BR95*Assembly!AB$23+$BS95*Assembly!AB$24</f>
        <v>2,310</v>
      </c>
      <c r="CE95" s="457" t="str">
        <f>$AY95*Assembly!M$4+$AZ95*Assembly!M$5+$BA95*Assembly!M$6+$BB95*Assembly!M$7+$BC95*Assembly!M$8+$BD95*Assembly!M$9+$BE95*Assembly!M$10+$BF95*Assembly!M$11+$BG95*Assembly!M$12+$BH95*Assembly!M$13+$BI95*Assembly!M$14+$BJ95*Assembly!M$15+$BK95*Assembly!M$16+$BL95*Assembly!M$17+$BM95*Assembly!M$18+$BN95*Assembly!M$19+$BO95*Assembly!M$20+$BP95*Assembly!M$21+$BQ95*Assembly!M$22+$BR95*Assembly!M$23+$BS95*Assembly!M$24</f>
        <v>7,800</v>
      </c>
      <c r="CF95" s="457" t="str">
        <f>$AY95*Assembly!N$4+$AZ95*Assembly!N$5+$BA95*Assembly!N$6+$BB95*Assembly!N$7+$BC95*Assembly!N$8+$BD95*Assembly!N$9+$BE95*Assembly!N$10+$BF95*Assembly!N$11+$BG95*Assembly!N$12+$BH95*Assembly!N$13+$BI95*Assembly!N$14+$BJ95*Assembly!N$15+$BK95*Assembly!N$16+$BL95*Assembly!N$17+$BM95*Assembly!N$18+$BN95*Assembly!N$19+$BO95*Assembly!N$20+$BP95*Assembly!N$21+$BQ95*Assembly!N$22+$BR95*Assembly!N$23+$BS95*Assembly!N$24</f>
        <v>0</v>
      </c>
      <c r="CG95" s="457" t="str">
        <f>$AY95*Assembly!O$4+$AZ95*Assembly!O$5+$BA95*Assembly!O$6+$BB95*Assembly!O$7+$BC95*Assembly!O$8+$BD95*Assembly!O$9+$BE95*Assembly!O$10+$BF95*Assembly!O$11+$BG95*Assembly!O$12+$BH95*Assembly!O$13+$BI95*Assembly!O$14+$BJ95*Assembly!O$15+$BK95*Assembly!O$16+$BL95*Assembly!O$17+$BM95*Assembly!O$18+$BN95*Assembly!O$19+$BO95*Assembly!O$20+$BP95*Assembly!O$21+$BQ95*Assembly!O$22+$BR95*Assembly!O$23+$BS95*Assembly!O$24</f>
        <v>1,980</v>
      </c>
      <c r="CH95" s="454" t="str">
        <f>$AY95*Assembly!P$4+$AZ95*Assembly!P$5+$BA95*Assembly!P$6+$BB95*Assembly!P$7+$BC95*Assembly!P$8+$BD95*Assembly!P$9+$BE95*Assembly!P$10+$BF95*Assembly!P$11+$BG95*Assembly!P$12+$BH95*Assembly!P$13+$BI95*Assembly!P$14+$BJ95*Assembly!P$15+$BK95*Assembly!P$16+$BL95*Assembly!P$17+$BM95*Assembly!P$18+$BN95*Assembly!P$19+$BO95*Assembly!P$20+$BP95*Assembly!P$21+$BQ95*Assembly!P$22+$BR95*Assembly!P$23+$BS95*Assembly!P$24</f>
        <v>0</v>
      </c>
      <c r="CI95" s="454" t="str">
        <f>$AY95*Assembly!Q$4+$AZ95*Assembly!Q$5+$BA95*Assembly!Q$6+$BB95*Assembly!Q$7+$BC95*Assembly!Q$8+$BD95*Assembly!Q$9+$BE95*Assembly!Q$10+$BF95*Assembly!Q$11+$BG95*Assembly!Q$12+$BH95*Assembly!Q$13+$BI95*Assembly!Q$14+$BJ95*Assembly!Q$15+$BK95*Assembly!Q$16+$BL95*Assembly!Q$17+$BM95*Assembly!Q$18+$BN95*Assembly!Q$19+$BO95*Assembly!Q$20+$BP95*Assembly!Q$21+$BQ95*Assembly!Q$22+$BR95*Assembly!Q$23+$BS95*Assembly!Q$24</f>
        <v>4</v>
      </c>
      <c r="CJ95" s="457" t="str">
        <f>$AY95*Assembly!R$4+$AZ95*Assembly!R$5+$BA95*Assembly!R$6+$BB95*Assembly!R$7+$BC95*Assembly!R$8+$BD95*Assembly!R$9+$BE95*Assembly!R$10+$BF95*Assembly!R$11+$BG95*Assembly!R$12+$BH95*Assembly!R$13+$BI95*Assembly!R$14+$BJ95*Assembly!R$15+$BK95*Assembly!R$16+$BL95*Assembly!R$17+$BM95*Assembly!R$18+$BN95*Assembly!R$19+$BO95*Assembly!R$20+$BP95*Assembly!R$21+$BQ95*Assembly!R$22+$BR95*Assembly!R$23+$BS95*Assembly!R$24</f>
        <v>45</v>
      </c>
      <c r="CK95" s="454" t="str">
        <f>$AY95*Assembly!S$4+$AZ95*Assembly!S$5+$BA95*Assembly!S$6+$BB95*Assembly!S$7+$BC95*Assembly!S$8+$BD95*Assembly!S$9+$BE95*Assembly!S$10+$BF95*Assembly!S$11+$BG95*Assembly!S$12+$BH95*Assembly!S$13+$BI95*Assembly!S$14+$BJ95*Assembly!S$15+$BK95*Assembly!S$16+$BL95*Assembly!S$17+$BM95*Assembly!S$18+$BN95*Assembly!S$19+$BO95*Assembly!S$20+$BP95*Assembly!S$21+$BQ95*Assembly!S$22+$BR95*Assembly!S$23+$BS95*Assembly!S$24</f>
        <v>130</v>
      </c>
      <c r="CL95" s="454" t="str">
        <f>$AY95*Assembly!T$4+$AZ95*Assembly!T$5+$BA95*Assembly!T$6+$BB95*Assembly!T$7+$BC95*Assembly!T$8+$BD95*Assembly!T$9+$BE95*Assembly!T$10+$BF95*Assembly!T$11+$BG95*Assembly!T$12+$BH95*Assembly!T$13+$BI95*Assembly!T$14+$BJ95*Assembly!T$15+$BK95*Assembly!T$16+$BL95*Assembly!T$17+$BM95*Assembly!T$18+$BN95*Assembly!T$19+$BO95*Assembly!T$20+$BP95*Assembly!T$21+$BQ95*Assembly!T$22+$BR95*Assembly!T$23+$BS95*Assembly!T$24</f>
        <v>0</v>
      </c>
      <c r="CM95" s="454" t="str">
        <f>$AY95*Assembly!U$4+$AZ95*Assembly!U$5+$BA95*Assembly!U$6+$BB95*Assembly!U$7+$BC95*Assembly!U$8+$BD95*Assembly!U$9+$BE95*Assembly!U$10+$BF95*Assembly!U$11+$BG95*Assembly!U$12+$BH95*Assembly!U$13+$BI95*Assembly!U$14+$BJ95*Assembly!U$15+$BK95*Assembly!U$16+$BL95*Assembly!U$17+$BM95*Assembly!U$18+$BN95*Assembly!U$19+$BO95*Assembly!U$20+$BP95*Assembly!U$21+$BQ95*Assembly!U$22+$BR95*Assembly!U$23+$BS95*Assembly!U$24</f>
        <v>0</v>
      </c>
      <c r="CN95" s="457" t="str">
        <f>$AY95*Assembly!V$4+$AZ95*Assembly!V$5+$BA95*Assembly!V$6+$BB95*Assembly!V$7+$BC95*Assembly!V$8+$BD95*Assembly!V$9+$BE95*Assembly!V$10+$BF95*Assembly!V$11+$BG95*Assembly!V$12+$BH95*Assembly!V$13+$BI95*Assembly!V$14+$BJ95*Assembly!V$15+$BK95*Assembly!V$16+$BL95*Assembly!V$17+$BM95*Assembly!V$18+$BN95*Assembly!V$19+$BO95*Assembly!V$20+$BP95*Assembly!V$21+$BQ95*Assembly!V$22+$BR95*Assembly!V$23+$BS95*Assembly!V$24</f>
        <v>0</v>
      </c>
      <c r="CO95" s="457" t="str">
        <f>CE95*Refining!$F$3</f>
        <v>13,929</v>
      </c>
      <c r="CP95" s="457" t="str">
        <f>CF95*Refining!$F$4</f>
        <v>0</v>
      </c>
      <c r="CQ95" s="457" t="str">
        <f>CG95*Refining!$F$5</f>
        <v>8,250</v>
      </c>
      <c r="CR95" s="457" t="str">
        <f>CH95*Refining!$F$6</f>
        <v>0</v>
      </c>
      <c r="CS95" s="457" t="str">
        <f>CI95*Refining!$F$7</f>
        <v>7</v>
      </c>
      <c r="CT95" s="457" t="str">
        <f>CJ95*Refining!$F$8</f>
        <v>563</v>
      </c>
      <c r="CU95" s="457" t="str">
        <f>CK95*Refining!$F$9</f>
        <v>16,250</v>
      </c>
      <c r="CV95" s="457" t="str">
        <f>CL95*Refining!$F$10</f>
        <v>0</v>
      </c>
      <c r="CW95" s="457" t="str">
        <f>CM95*Refining!$F$11</f>
        <v>0</v>
      </c>
      <c r="CX95" s="457" t="str">
        <f>CN95*Refining!$F$12</f>
        <v>0</v>
      </c>
      <c r="CY95" s="441" t="str">
        <f t="shared" ref="CY95:DR95" si="383">IF(CE95 = 0, "", CE95)</f>
        <v>7,800</v>
      </c>
      <c r="CZ95" s="442" t="str">
        <f t="shared" si="383"/>
        <v/>
      </c>
      <c r="DA95" s="442" t="str">
        <f t="shared" si="383"/>
        <v>1,980</v>
      </c>
      <c r="DB95" s="443" t="str">
        <f t="shared" si="383"/>
        <v/>
      </c>
      <c r="DC95" s="444" t="str">
        <f t="shared" si="383"/>
        <v>4.0</v>
      </c>
      <c r="DD95" s="442" t="str">
        <f t="shared" si="383"/>
        <v>45</v>
      </c>
      <c r="DE95" s="444" t="str">
        <f t="shared" si="383"/>
        <v>130.0</v>
      </c>
      <c r="DF95" s="444" t="str">
        <f t="shared" si="383"/>
        <v/>
      </c>
      <c r="DG95" s="442" t="str">
        <f t="shared" si="383"/>
        <v/>
      </c>
      <c r="DH95" s="445" t="str">
        <f t="shared" si="383"/>
        <v/>
      </c>
      <c r="DI95" s="441" t="str">
        <f t="shared" si="383"/>
        <v>13,929</v>
      </c>
      <c r="DJ95" s="442" t="str">
        <f t="shared" si="383"/>
        <v/>
      </c>
      <c r="DK95" s="442" t="str">
        <f t="shared" si="383"/>
        <v>8,250</v>
      </c>
      <c r="DL95" s="442" t="str">
        <f t="shared" si="383"/>
        <v/>
      </c>
      <c r="DM95" s="446" t="str">
        <f t="shared" si="383"/>
        <v>7.1</v>
      </c>
      <c r="DN95" s="442" t="str">
        <f t="shared" si="383"/>
        <v>563</v>
      </c>
      <c r="DO95" s="442" t="str">
        <f t="shared" si="383"/>
        <v>16,250</v>
      </c>
      <c r="DP95" s="442" t="str">
        <f t="shared" si="383"/>
        <v/>
      </c>
      <c r="DQ95" s="442" t="str">
        <f t="shared" si="383"/>
        <v/>
      </c>
      <c r="DR95" s="445" t="str">
        <f t="shared" si="383"/>
        <v/>
      </c>
      <c r="DS95" s="447" t="str">
        <f t="shared" si="15"/>
        <v>9,959</v>
      </c>
      <c r="DT95" s="448" t="str">
        <f t="shared" si="16"/>
        <v>38,998</v>
      </c>
      <c r="DU95" s="434" t="str">
        <f>CY95*'Ores &amp; Ingots'!$C$3+CZ95*'Ores &amp; Ingots'!$C$4+DA95*'Ores &amp; Ingots'!$C$5+DB95*'Ores &amp; Ingots'!$C$6+DC95*'Ores &amp; Ingots'!$C$7+DD95*'Ores &amp; Ingots'!$C$8+DE95*'Ores &amp; Ingots'!$C$9+DF95*'Ores &amp; Ingots'!$C$10+DG95*'Ores &amp; Ingots'!$C$11+DH95*'Ores &amp; Ingots'!$C$12</f>
        <v>1,225</v>
      </c>
      <c r="DV95" s="434" t="str">
        <f>DI95*'Ores &amp; Ingots'!$B$3+DJ95*'Ores &amp; Ingots'!$B$4+DK95*'Ores &amp; Ingots'!$B$5+DL95*'Ores &amp; Ingots'!$B$6+DM95*'Ores &amp; Ingots'!$B$7+DN95*'Ores &amp; Ingots'!$B$8+DO95*'Ores &amp; Ingots'!$B$9+DP95*'Ores &amp; Ingots'!$B$10+DQ95*'Ores &amp; Ingots'!$B$11+DR95*'Ores &amp; Ingots'!$B$12</f>
        <v>14,429</v>
      </c>
      <c r="DW95" s="448" t="str">
        <f>CY95*Refining!$G$3+CZ95*Refining!$G$4+DA95*Refining!$G$5+DB95*Refining!$G$6+DC95*Refining!$G$7+DD95*Refining!$G$8+DE95*Refining!$G$9+DF95*Refining!$G$10+DG95*Refining!$G$11+DH95*Refining!$G$12</f>
        <v>31,356</v>
      </c>
      <c r="DX95" s="448" t="str">
        <f t="shared" si="17"/>
        <v>4,877,650</v>
      </c>
      <c r="DY95" s="449" t="str">
        <f t="shared" si="18"/>
        <v>4.8776</v>
      </c>
      <c r="DZ95" s="447" t="str">
        <f t="shared" si="19"/>
        <v>31,765</v>
      </c>
      <c r="EA95" s="446" t="str">
        <f t="shared" ref="EA95:EB95" si="384">DZ95/60</f>
        <v>529.4</v>
      </c>
      <c r="EB95" s="446" t="str">
        <f t="shared" si="384"/>
        <v>8.8</v>
      </c>
      <c r="EC95" s="450" t="str">
        <f t="shared" si="21"/>
        <v>0.37</v>
      </c>
      <c r="ED95" s="447" t="str">
        <f t="shared" si="22"/>
        <v>4,939,716</v>
      </c>
      <c r="EE95" s="446" t="str">
        <f t="shared" ref="EE95:EF95" si="385">ED95/1000</f>
        <v>4,939.7</v>
      </c>
      <c r="EF95" s="451" t="str">
        <f t="shared" si="385"/>
        <v>4.94</v>
      </c>
      <c r="EG95" s="452" t="str">
        <f t="shared" si="24"/>
        <v>4.9397</v>
      </c>
      <c r="EH95" s="225" t="s">
        <v>12</v>
      </c>
    </row>
    <row r="96">
      <c r="A96" s="33"/>
      <c r="B96" s="226" t="s">
        <v>982</v>
      </c>
      <c r="C96" s="227" t="s">
        <v>885</v>
      </c>
      <c r="D96" s="227">
        <v>1.0</v>
      </c>
      <c r="E96" s="227">
        <v>1.0</v>
      </c>
      <c r="F96" s="227">
        <v>1.0</v>
      </c>
      <c r="G96" s="420" t="str">
        <f t="shared" si="5"/>
        <v>0.125</v>
      </c>
      <c r="H96" s="421">
        <v>10.0</v>
      </c>
      <c r="I96" s="421">
        <v>10.0</v>
      </c>
      <c r="J96" s="421" t="str">
        <f>H96/Main!$D$9</f>
        <v>10</v>
      </c>
      <c r="K96" s="421" t="str">
        <f>I96/Main!$D$10</f>
        <v>10</v>
      </c>
      <c r="L96" s="422" t="str">
        <f t="shared" si="6"/>
        <v>1.0</v>
      </c>
      <c r="M96" s="422">
        <v>1.0</v>
      </c>
      <c r="N96" s="423"/>
      <c r="O96" s="424">
        <v>25000.0</v>
      </c>
      <c r="P96" s="423"/>
      <c r="Q96" s="424"/>
      <c r="R96" s="423"/>
      <c r="S96" s="425"/>
      <c r="T96" s="425"/>
      <c r="U96" s="423"/>
      <c r="V96" s="424">
        <v>2000.0</v>
      </c>
      <c r="W96" s="425"/>
      <c r="X96" s="425"/>
      <c r="Y96" s="423"/>
      <c r="Z96" s="423"/>
      <c r="AA96" s="423"/>
      <c r="AB96" s="423"/>
      <c r="AC96" s="523"/>
      <c r="AD96" s="434">
        <v>3.0</v>
      </c>
      <c r="AE96" s="434">
        <v>0.0</v>
      </c>
      <c r="AF96" s="434">
        <v>0.0</v>
      </c>
      <c r="AG96" s="434">
        <v>0.0</v>
      </c>
      <c r="AH96" s="434">
        <v>2.0</v>
      </c>
      <c r="AI96" s="434">
        <v>0.0</v>
      </c>
      <c r="AJ96" s="434">
        <v>0.0</v>
      </c>
      <c r="AK96" s="434">
        <v>2.0</v>
      </c>
      <c r="AL96" s="434">
        <v>0.0</v>
      </c>
      <c r="AM96" s="434">
        <v>0.0</v>
      </c>
      <c r="AN96" s="434">
        <v>0.0</v>
      </c>
      <c r="AO96" s="434">
        <v>0.0</v>
      </c>
      <c r="AP96" s="434">
        <v>0.0</v>
      </c>
      <c r="AQ96" s="434">
        <v>0.0</v>
      </c>
      <c r="AR96" s="434">
        <v>0.0</v>
      </c>
      <c r="AS96" s="434">
        <v>2.0</v>
      </c>
      <c r="AT96" s="498">
        <v>1.0</v>
      </c>
      <c r="AU96" s="434">
        <v>0.0</v>
      </c>
      <c r="AV96" s="434">
        <v>0.0</v>
      </c>
      <c r="AW96" s="434">
        <v>0.0</v>
      </c>
      <c r="AX96" s="434">
        <v>0.0</v>
      </c>
      <c r="AY96" s="429" t="str">
        <f t="shared" ref="AY96:BS96" si="386">IF(AD96 = 0, "", AD96)</f>
        <v>3</v>
      </c>
      <c r="AZ96" s="430" t="str">
        <f t="shared" si="386"/>
        <v/>
      </c>
      <c r="BA96" s="430" t="str">
        <f t="shared" si="386"/>
        <v/>
      </c>
      <c r="BB96" s="430" t="str">
        <f t="shared" si="386"/>
        <v/>
      </c>
      <c r="BC96" s="430" t="str">
        <f t="shared" si="386"/>
        <v>2</v>
      </c>
      <c r="BD96" s="430" t="str">
        <f t="shared" si="386"/>
        <v/>
      </c>
      <c r="BE96" s="430" t="str">
        <f t="shared" si="386"/>
        <v/>
      </c>
      <c r="BF96" s="430" t="str">
        <f t="shared" si="386"/>
        <v>2</v>
      </c>
      <c r="BG96" s="430" t="str">
        <f t="shared" si="386"/>
        <v/>
      </c>
      <c r="BH96" s="430" t="str">
        <f t="shared" si="386"/>
        <v/>
      </c>
      <c r="BI96" s="430" t="str">
        <f t="shared" si="386"/>
        <v/>
      </c>
      <c r="BJ96" s="430" t="str">
        <f t="shared" si="386"/>
        <v/>
      </c>
      <c r="BK96" s="430" t="str">
        <f t="shared" si="386"/>
        <v/>
      </c>
      <c r="BL96" s="430" t="str">
        <f t="shared" si="386"/>
        <v/>
      </c>
      <c r="BM96" s="430" t="str">
        <f t="shared" si="386"/>
        <v/>
      </c>
      <c r="BN96" s="430" t="str">
        <f t="shared" si="386"/>
        <v>2</v>
      </c>
      <c r="BO96" s="431" t="str">
        <f t="shared" si="386"/>
        <v>1</v>
      </c>
      <c r="BP96" s="430" t="str">
        <f t="shared" si="386"/>
        <v/>
      </c>
      <c r="BQ96" s="430" t="str">
        <f t="shared" si="386"/>
        <v/>
      </c>
      <c r="BR96" s="430" t="str">
        <f t="shared" si="386"/>
        <v/>
      </c>
      <c r="BS96" s="432" t="str">
        <f t="shared" si="386"/>
        <v/>
      </c>
      <c r="BT96" s="433" t="str">
        <f>$AY96*Assembly!Y$4+$AZ96*Assembly!Y$5+$BA96*Assembly!Y$6+$BB96*Assembly!Y$7+$BC96*Assembly!Y$8+$BD96*Assembly!Y$9+$BE96*Assembly!Y$10+$BF96*Assembly!Y$11+$BG96*Assembly!Y$12+$BH96*Assembly!Y$13+$BI96*Assembly!Y$14+$BJ96*Assembly!Y$15+$BK96*Assembly!Y$16+$BL96*Assembly!Y$17+$BM96*Assembly!Y$18+$BN96*Assembly!Y$19+$BO96*Assembly!Y$20+$BP96*Assembly!Y$21+$BQ96*Assembly!Y$22+$BR96*Assembly!Y$23+$BS96*Assembly!Y$24</f>
        <v>906</v>
      </c>
      <c r="BU96" s="434" t="str">
        <f t="shared" si="8"/>
        <v>7,251</v>
      </c>
      <c r="BV96" s="434" t="str">
        <f>$AY96*Assembly!AC$4+$AZ96*Assembly!AC$5+$BA96*Assembly!AC$6+$BB96*Assembly!AC$7+$BC96*Assembly!AC$8+$BD96*Assembly!AC$9+$BE96*Assembly!AC$10+$BF96*Assembly!AC$11+$BG96*Assembly!AC$12+$BH96*Assembly!AC$13+$BI96*Assembly!AC$14+$BJ96*Assembly!AC$15+$BK96*Assembly!AC$16+$BL96*Assembly!AC$17+$BM96*Assembly!AC$18+$BN96*Assembly!AC$19+$BO96*Assembly!AC$20+$BP96*Assembly!AC$21+$BQ96*Assembly!AC$22+$BR96*Assembly!AC$23+$BS96*Assembly!AC$24</f>
        <v>872</v>
      </c>
      <c r="BW96" s="435" t="str">
        <f t="shared" si="9"/>
        <v>0.96</v>
      </c>
      <c r="BX96" s="436" t="str">
        <f t="shared" si="10"/>
        <v>6976</v>
      </c>
      <c r="BY96" s="437" t="str">
        <f t="shared" si="11"/>
        <v>0.1</v>
      </c>
      <c r="BZ96" s="438"/>
      <c r="CA96" s="434" t="str">
        <f>$AY96*Assembly!X$4+$AZ96*Assembly!X$5+$BA96*Assembly!X$6+$BB96*Assembly!X$7+$BC96*Assembly!X$8+$BD96*Assembly!X$9+$BE96*Assembly!X$10+$BF96*Assembly!X$11+$BG96*Assembly!X$12+$BH96*Assembly!X$13+$BI96*Assembly!X$14+$BJ96*Assembly!X$15+$BK96*Assembly!X$16+$BL96*Assembly!X$17+$BM96*Assembly!X$18+$BN96*Assembly!X$19+$BO96*Assembly!X$20+$BP96*Assembly!X$21+$BQ96*Assembly!X$22+$BR96*Assembly!X$23+$BS96*Assembly!X$24</f>
        <v>30</v>
      </c>
      <c r="CB96" s="434" t="str">
        <f t="shared" si="12"/>
        <v>4,667</v>
      </c>
      <c r="CC96" s="439" t="str">
        <f t="shared" si="13"/>
        <v>0.0047</v>
      </c>
      <c r="CD96" s="440" t="str">
        <f>$AY96*Assembly!AB$4+$AZ96*Assembly!AB$5+$BA96*Assembly!AB$6+$BB96*Assembly!AB$7+$BC96*Assembly!AB$8+$BD96*Assembly!AB$9+$BE96*Assembly!AB$10+$BF96*Assembly!AB$11+$BG96*Assembly!AB$12+$BH96*Assembly!AB$13+$BI96*Assembly!AB$14+$BJ96*Assembly!AB$15+$BK96*Assembly!AB$16+$BL96*Assembly!AB$17+$BM96*Assembly!AB$18+$BN96*Assembly!AB$19+$BO96*Assembly!AB$20+$BP96*Assembly!AB$21+$BQ96*Assembly!AB$22+$BR96*Assembly!AB$23+$BS96*Assembly!AB$24</f>
        <v>231</v>
      </c>
      <c r="CE96" s="424" t="str">
        <f>$AY96*Assembly!M$4+$AZ96*Assembly!M$5+$BA96*Assembly!M$6+$BB96*Assembly!M$7+$BC96*Assembly!M$8+$BD96*Assembly!M$9+$BE96*Assembly!M$10+$BF96*Assembly!M$11+$BG96*Assembly!M$12+$BH96*Assembly!M$13+$BI96*Assembly!M$14+$BJ96*Assembly!M$15+$BK96*Assembly!M$16+$BL96*Assembly!M$17+$BM96*Assembly!M$18+$BN96*Assembly!M$19+$BO96*Assembly!M$20+$BP96*Assembly!M$21+$BQ96*Assembly!M$22+$BR96*Assembly!M$23+$BS96*Assembly!M$24</f>
        <v>704</v>
      </c>
      <c r="CF96" s="424" t="str">
        <f>$AY96*Assembly!N$4+$AZ96*Assembly!N$5+$BA96*Assembly!N$6+$BB96*Assembly!N$7+$BC96*Assembly!N$8+$BD96*Assembly!N$9+$BE96*Assembly!N$10+$BF96*Assembly!N$11+$BG96*Assembly!N$12+$BH96*Assembly!N$13+$BI96*Assembly!N$14+$BJ96*Assembly!N$15+$BK96*Assembly!N$16+$BL96*Assembly!N$17+$BM96*Assembly!N$18+$BN96*Assembly!N$19+$BO96*Assembly!N$20+$BP96*Assembly!N$21+$BQ96*Assembly!N$22+$BR96*Assembly!N$23+$BS96*Assembly!N$24</f>
        <v>0</v>
      </c>
      <c r="CG96" s="424" t="str">
        <f>$AY96*Assembly!O$4+$AZ96*Assembly!O$5+$BA96*Assembly!O$6+$BB96*Assembly!O$7+$BC96*Assembly!O$8+$BD96*Assembly!O$9+$BE96*Assembly!O$10+$BF96*Assembly!O$11+$BG96*Assembly!O$12+$BH96*Assembly!O$13+$BI96*Assembly!O$14+$BJ96*Assembly!O$15+$BK96*Assembly!O$16+$BL96*Assembly!O$17+$BM96*Assembly!O$18+$BN96*Assembly!O$19+$BO96*Assembly!O$20+$BP96*Assembly!O$21+$BQ96*Assembly!O$22+$BR96*Assembly!O$23+$BS96*Assembly!O$24</f>
        <v>220</v>
      </c>
      <c r="CH96" s="421" t="str">
        <f>$AY96*Assembly!P$4+$AZ96*Assembly!P$5+$BA96*Assembly!P$6+$BB96*Assembly!P$7+$BC96*Assembly!P$8+$BD96*Assembly!P$9+$BE96*Assembly!P$10+$BF96*Assembly!P$11+$BG96*Assembly!P$12+$BH96*Assembly!P$13+$BI96*Assembly!P$14+$BJ96*Assembly!P$15+$BK96*Assembly!P$16+$BL96*Assembly!P$17+$BM96*Assembly!P$18+$BN96*Assembly!P$19+$BO96*Assembly!P$20+$BP96*Assembly!P$21+$BQ96*Assembly!P$22+$BR96*Assembly!P$23+$BS96*Assembly!P$24</f>
        <v>0</v>
      </c>
      <c r="CI96" s="421" t="str">
        <f>$AY96*Assembly!Q$4+$AZ96*Assembly!Q$5+$BA96*Assembly!Q$6+$BB96*Assembly!Q$7+$BC96*Assembly!Q$8+$BD96*Assembly!Q$9+$BE96*Assembly!Q$10+$BF96*Assembly!Q$11+$BG96*Assembly!Q$12+$BH96*Assembly!Q$13+$BI96*Assembly!Q$14+$BJ96*Assembly!Q$15+$BK96*Assembly!Q$16+$BL96*Assembly!Q$17+$BM96*Assembly!Q$18+$BN96*Assembly!Q$19+$BO96*Assembly!Q$20+$BP96*Assembly!Q$21+$BQ96*Assembly!Q$22+$BR96*Assembly!Q$23+$BS96*Assembly!Q$24</f>
        <v>0.4</v>
      </c>
      <c r="CJ96" s="424" t="str">
        <f>$AY96*Assembly!R$4+$AZ96*Assembly!R$5+$BA96*Assembly!R$6+$BB96*Assembly!R$7+$BC96*Assembly!R$8+$BD96*Assembly!R$9+$BE96*Assembly!R$10+$BF96*Assembly!R$11+$BG96*Assembly!R$12+$BH96*Assembly!R$13+$BI96*Assembly!R$14+$BJ96*Assembly!R$15+$BK96*Assembly!R$16+$BL96*Assembly!R$17+$BM96*Assembly!R$18+$BN96*Assembly!R$19+$BO96*Assembly!R$20+$BP96*Assembly!R$21+$BQ96*Assembly!R$22+$BR96*Assembly!R$23+$BS96*Assembly!R$24</f>
        <v>5</v>
      </c>
      <c r="CK96" s="421" t="str">
        <f>$AY96*Assembly!S$4+$AZ96*Assembly!S$5+$BA96*Assembly!S$6+$BB96*Assembly!S$7+$BC96*Assembly!S$8+$BD96*Assembly!S$9+$BE96*Assembly!S$10+$BF96*Assembly!S$11+$BG96*Assembly!S$12+$BH96*Assembly!S$13+$BI96*Assembly!S$14+$BJ96*Assembly!S$15+$BK96*Assembly!S$16+$BL96*Assembly!S$17+$BM96*Assembly!S$18+$BN96*Assembly!S$19+$BO96*Assembly!S$20+$BP96*Assembly!S$21+$BQ96*Assembly!S$22+$BR96*Assembly!S$23+$BS96*Assembly!S$24</f>
        <v>14</v>
      </c>
      <c r="CL96" s="421" t="str">
        <f>$AY96*Assembly!T$4+$AZ96*Assembly!T$5+$BA96*Assembly!T$6+$BB96*Assembly!T$7+$BC96*Assembly!T$8+$BD96*Assembly!T$9+$BE96*Assembly!T$10+$BF96*Assembly!T$11+$BG96*Assembly!T$12+$BH96*Assembly!T$13+$BI96*Assembly!T$14+$BJ96*Assembly!T$15+$BK96*Assembly!T$16+$BL96*Assembly!T$17+$BM96*Assembly!T$18+$BN96*Assembly!T$19+$BO96*Assembly!T$20+$BP96*Assembly!T$21+$BQ96*Assembly!T$22+$BR96*Assembly!T$23+$BS96*Assembly!T$24</f>
        <v>0</v>
      </c>
      <c r="CM96" s="421" t="str">
        <f>$AY96*Assembly!U$4+$AZ96*Assembly!U$5+$BA96*Assembly!U$6+$BB96*Assembly!U$7+$BC96*Assembly!U$8+$BD96*Assembly!U$9+$BE96*Assembly!U$10+$BF96*Assembly!U$11+$BG96*Assembly!U$12+$BH96*Assembly!U$13+$BI96*Assembly!U$14+$BJ96*Assembly!U$15+$BK96*Assembly!U$16+$BL96*Assembly!U$17+$BM96*Assembly!U$18+$BN96*Assembly!U$19+$BO96*Assembly!U$20+$BP96*Assembly!U$21+$BQ96*Assembly!U$22+$BR96*Assembly!U$23+$BS96*Assembly!U$24</f>
        <v>0</v>
      </c>
      <c r="CN96" s="424" t="str">
        <f>$AY96*Assembly!V$4+$AZ96*Assembly!V$5+$BA96*Assembly!V$6+$BB96*Assembly!V$7+$BC96*Assembly!V$8+$BD96*Assembly!V$9+$BE96*Assembly!V$10+$BF96*Assembly!V$11+$BG96*Assembly!V$12+$BH96*Assembly!V$13+$BI96*Assembly!V$14+$BJ96*Assembly!V$15+$BK96*Assembly!V$16+$BL96*Assembly!V$17+$BM96*Assembly!V$18+$BN96*Assembly!V$19+$BO96*Assembly!V$20+$BP96*Assembly!V$21+$BQ96*Assembly!V$22+$BR96*Assembly!V$23+$BS96*Assembly!V$24</f>
        <v>0</v>
      </c>
      <c r="CO96" s="424" t="str">
        <f>CE96*Refining!$F$3</f>
        <v>1,257</v>
      </c>
      <c r="CP96" s="424" t="str">
        <f>CF96*Refining!$F$4</f>
        <v>0</v>
      </c>
      <c r="CQ96" s="424" t="str">
        <f>CG96*Refining!$F$5</f>
        <v>917</v>
      </c>
      <c r="CR96" s="424" t="str">
        <f>CH96*Refining!$F$6</f>
        <v>0</v>
      </c>
      <c r="CS96" s="424" t="str">
        <f>CI96*Refining!$F$7</f>
        <v>1</v>
      </c>
      <c r="CT96" s="424" t="str">
        <f>CJ96*Refining!$F$8</f>
        <v>63</v>
      </c>
      <c r="CU96" s="424" t="str">
        <f>CK96*Refining!$F$9</f>
        <v>1,750</v>
      </c>
      <c r="CV96" s="424" t="str">
        <f>CL96*Refining!$F$10</f>
        <v>0</v>
      </c>
      <c r="CW96" s="424" t="str">
        <f>CM96*Refining!$F$11</f>
        <v>0</v>
      </c>
      <c r="CX96" s="424" t="str">
        <f>CN96*Refining!$F$12</f>
        <v>0</v>
      </c>
      <c r="CY96" s="441" t="str">
        <f t="shared" ref="CY96:DR96" si="387">IF(CE96 = 0, "", CE96)</f>
        <v>704</v>
      </c>
      <c r="CZ96" s="442" t="str">
        <f t="shared" si="387"/>
        <v/>
      </c>
      <c r="DA96" s="442" t="str">
        <f t="shared" si="387"/>
        <v>220</v>
      </c>
      <c r="DB96" s="443" t="str">
        <f t="shared" si="387"/>
        <v/>
      </c>
      <c r="DC96" s="444" t="str">
        <f t="shared" si="387"/>
        <v>0.4</v>
      </c>
      <c r="DD96" s="442" t="str">
        <f t="shared" si="387"/>
        <v>5</v>
      </c>
      <c r="DE96" s="444" t="str">
        <f t="shared" si="387"/>
        <v>14.0</v>
      </c>
      <c r="DF96" s="444" t="str">
        <f t="shared" si="387"/>
        <v/>
      </c>
      <c r="DG96" s="442" t="str">
        <f t="shared" si="387"/>
        <v/>
      </c>
      <c r="DH96" s="445" t="str">
        <f t="shared" si="387"/>
        <v/>
      </c>
      <c r="DI96" s="441" t="str">
        <f t="shared" si="387"/>
        <v>1,257</v>
      </c>
      <c r="DJ96" s="442" t="str">
        <f t="shared" si="387"/>
        <v/>
      </c>
      <c r="DK96" s="442" t="str">
        <f t="shared" si="387"/>
        <v>917</v>
      </c>
      <c r="DL96" s="442" t="str">
        <f t="shared" si="387"/>
        <v/>
      </c>
      <c r="DM96" s="446" t="str">
        <f t="shared" si="387"/>
        <v>0.7</v>
      </c>
      <c r="DN96" s="442" t="str">
        <f t="shared" si="387"/>
        <v>63</v>
      </c>
      <c r="DO96" s="442" t="str">
        <f t="shared" si="387"/>
        <v>1,750</v>
      </c>
      <c r="DP96" s="442" t="str">
        <f t="shared" si="387"/>
        <v/>
      </c>
      <c r="DQ96" s="442" t="str">
        <f t="shared" si="387"/>
        <v/>
      </c>
      <c r="DR96" s="445" t="str">
        <f t="shared" si="387"/>
        <v/>
      </c>
      <c r="DS96" s="447" t="str">
        <f t="shared" si="15"/>
        <v>943</v>
      </c>
      <c r="DT96" s="448" t="str">
        <f t="shared" si="16"/>
        <v>3,987</v>
      </c>
      <c r="DU96" s="434" t="str">
        <f>CY96*'Ores &amp; Ingots'!$C$3+CZ96*'Ores &amp; Ingots'!$C$4+DA96*'Ores &amp; Ingots'!$C$5+DB96*'Ores &amp; Ingots'!$C$6+DC96*'Ores &amp; Ingots'!$C$7+DD96*'Ores &amp; Ingots'!$C$8+DE96*'Ores &amp; Ingots'!$C$9+DF96*'Ores &amp; Ingots'!$C$10+DG96*'Ores &amp; Ingots'!$C$11+DH96*'Ores &amp; Ingots'!$C$12</f>
        <v>115</v>
      </c>
      <c r="DV96" s="434" t="str">
        <f>DI96*'Ores &amp; Ingots'!$B$3+DJ96*'Ores &amp; Ingots'!$B$4+DK96*'Ores &amp; Ingots'!$B$5+DL96*'Ores &amp; Ingots'!$B$6+DM96*'Ores &amp; Ingots'!$B$7+DN96*'Ores &amp; Ingots'!$B$8+DO96*'Ores &amp; Ingots'!$B$9+DP96*'Ores &amp; Ingots'!$B$10+DQ96*'Ores &amp; Ingots'!$B$11+DR96*'Ores &amp; Ingots'!$B$12</f>
        <v>1,475</v>
      </c>
      <c r="DW96" s="448" t="str">
        <f>CY96*Refining!$G$3+CZ96*Refining!$G$4+DA96*Refining!$G$5+DB96*Refining!$G$6+DC96*Refining!$G$7+DD96*Refining!$G$8+DE96*Refining!$G$9+DF96*Refining!$G$10+DG96*Refining!$G$11+DH96*Refining!$G$12</f>
        <v>3,456</v>
      </c>
      <c r="DX96" s="448" t="str">
        <f t="shared" si="17"/>
        <v>537,558</v>
      </c>
      <c r="DY96" s="449" t="str">
        <f t="shared" si="18"/>
        <v>0.5376</v>
      </c>
      <c r="DZ96" s="447" t="str">
        <f t="shared" si="19"/>
        <v>3,496</v>
      </c>
      <c r="EA96" s="446" t="str">
        <f t="shared" ref="EA96:EB96" si="388">DZ96/60</f>
        <v>58.3</v>
      </c>
      <c r="EB96" s="446" t="str">
        <f t="shared" si="388"/>
        <v>1.0</v>
      </c>
      <c r="EC96" s="450" t="str">
        <f t="shared" si="21"/>
        <v>0.04</v>
      </c>
      <c r="ED96" s="447" t="str">
        <f t="shared" si="22"/>
        <v>542,225</v>
      </c>
      <c r="EE96" s="446" t="str">
        <f t="shared" ref="EE96:EF96" si="389">ED96/1000</f>
        <v>542.2</v>
      </c>
      <c r="EF96" s="451" t="str">
        <f t="shared" si="389"/>
        <v>0.54</v>
      </c>
      <c r="EG96" s="452" t="str">
        <f t="shared" si="24"/>
        <v>0.5422</v>
      </c>
      <c r="EH96" s="225" t="s">
        <v>12</v>
      </c>
    </row>
    <row r="97">
      <c r="A97" s="42"/>
      <c r="B97" s="297" t="s">
        <v>983</v>
      </c>
      <c r="C97" s="262" t="s">
        <v>886</v>
      </c>
      <c r="D97" s="262">
        <v>3.0</v>
      </c>
      <c r="E97" s="262">
        <v>3.0</v>
      </c>
      <c r="F97" s="262">
        <v>2.0</v>
      </c>
      <c r="G97" s="503" t="str">
        <f t="shared" si="5"/>
        <v>281.250</v>
      </c>
      <c r="H97" s="504">
        <v>45.0</v>
      </c>
      <c r="I97" s="504">
        <v>45.0</v>
      </c>
      <c r="J97" s="504" t="str">
        <f>H97/Main!$D$9</f>
        <v>45</v>
      </c>
      <c r="K97" s="504" t="str">
        <f>I97/Main!$D$10</f>
        <v>45</v>
      </c>
      <c r="L97" s="505" t="str">
        <f t="shared" si="6"/>
        <v>1.0</v>
      </c>
      <c r="M97" s="505">
        <v>1.0</v>
      </c>
      <c r="N97" s="507" t="s">
        <v>12</v>
      </c>
      <c r="O97" s="507" t="s">
        <v>12</v>
      </c>
      <c r="P97" s="506"/>
      <c r="Q97" s="507"/>
      <c r="R97" s="506"/>
      <c r="S97" s="508"/>
      <c r="T97" s="508"/>
      <c r="U97" s="506"/>
      <c r="V97" s="506"/>
      <c r="W97" s="507">
        <v>2000000.0</v>
      </c>
      <c r="X97" s="508"/>
      <c r="Y97" s="506"/>
      <c r="Z97" s="506"/>
      <c r="AA97" s="506"/>
      <c r="AB97" s="506"/>
      <c r="AC97" s="525" t="s">
        <v>12</v>
      </c>
      <c r="AD97" s="474">
        <v>40.0</v>
      </c>
      <c r="AE97" s="474">
        <v>0.0</v>
      </c>
      <c r="AF97" s="474">
        <v>0.0</v>
      </c>
      <c r="AG97" s="474">
        <v>40.0</v>
      </c>
      <c r="AH97" s="474">
        <v>40.0</v>
      </c>
      <c r="AI97" s="474">
        <v>0.0</v>
      </c>
      <c r="AJ97" s="474">
        <v>0.0</v>
      </c>
      <c r="AK97" s="510">
        <v>300.0</v>
      </c>
      <c r="AL97" s="474">
        <v>0.0</v>
      </c>
      <c r="AM97" s="474">
        <v>0.0</v>
      </c>
      <c r="AN97" s="474">
        <v>120.0</v>
      </c>
      <c r="AO97" s="474">
        <v>50.0</v>
      </c>
      <c r="AP97" s="474">
        <v>0.0</v>
      </c>
      <c r="AQ97" s="474">
        <v>0.0</v>
      </c>
      <c r="AR97" s="474">
        <v>0.0</v>
      </c>
      <c r="AS97" s="474">
        <v>1000.0</v>
      </c>
      <c r="AT97" s="474">
        <v>20.0</v>
      </c>
      <c r="AU97" s="474">
        <v>0.0</v>
      </c>
      <c r="AV97" s="474">
        <v>0.0</v>
      </c>
      <c r="AW97" s="474">
        <v>20.0</v>
      </c>
      <c r="AX97" s="474">
        <v>0.0</v>
      </c>
      <c r="AY97" s="469" t="str">
        <f t="shared" ref="AY97:BS97" si="390">IF(AD97 = 0, "", AD97)</f>
        <v>40</v>
      </c>
      <c r="AZ97" s="470" t="str">
        <f t="shared" si="390"/>
        <v/>
      </c>
      <c r="BA97" s="470" t="str">
        <f t="shared" si="390"/>
        <v/>
      </c>
      <c r="BB97" s="470" t="str">
        <f t="shared" si="390"/>
        <v>40</v>
      </c>
      <c r="BC97" s="470" t="str">
        <f t="shared" si="390"/>
        <v>40</v>
      </c>
      <c r="BD97" s="470" t="str">
        <f t="shared" si="390"/>
        <v/>
      </c>
      <c r="BE97" s="470" t="str">
        <f t="shared" si="390"/>
        <v/>
      </c>
      <c r="BF97" s="471" t="str">
        <f t="shared" si="390"/>
        <v>300</v>
      </c>
      <c r="BG97" s="470" t="str">
        <f t="shared" si="390"/>
        <v/>
      </c>
      <c r="BH97" s="470" t="str">
        <f t="shared" si="390"/>
        <v/>
      </c>
      <c r="BI97" s="470" t="str">
        <f t="shared" si="390"/>
        <v>120</v>
      </c>
      <c r="BJ97" s="470" t="str">
        <f t="shared" si="390"/>
        <v>50</v>
      </c>
      <c r="BK97" s="470" t="str">
        <f t="shared" si="390"/>
        <v/>
      </c>
      <c r="BL97" s="470" t="str">
        <f t="shared" si="390"/>
        <v/>
      </c>
      <c r="BM97" s="470" t="str">
        <f t="shared" si="390"/>
        <v/>
      </c>
      <c r="BN97" s="470" t="str">
        <f t="shared" si="390"/>
        <v>1,000</v>
      </c>
      <c r="BO97" s="470" t="str">
        <f t="shared" si="390"/>
        <v>20</v>
      </c>
      <c r="BP97" s="470" t="str">
        <f t="shared" si="390"/>
        <v/>
      </c>
      <c r="BQ97" s="470" t="str">
        <f t="shared" si="390"/>
        <v/>
      </c>
      <c r="BR97" s="470" t="str">
        <f t="shared" si="390"/>
        <v>20</v>
      </c>
      <c r="BS97" s="472" t="str">
        <f t="shared" si="390"/>
        <v/>
      </c>
      <c r="BT97" s="473" t="str">
        <f>$AY97*Assembly!Y$4+$AZ97*Assembly!Y$5+$BA97*Assembly!Y$6+$BB97*Assembly!Y$7+$BC97*Assembly!Y$8+$BD97*Assembly!Y$9+$BE97*Assembly!Y$10+$BF97*Assembly!Y$11+$BG97*Assembly!Y$12+$BH97*Assembly!Y$13+$BI97*Assembly!Y$14+$BJ97*Assembly!Y$15+$BK97*Assembly!Y$16+$BL97*Assembly!Y$17+$BM97*Assembly!Y$18+$BN97*Assembly!Y$19+$BO97*Assembly!Y$20+$BP97*Assembly!Y$21+$BQ97*Assembly!Y$22+$BR97*Assembly!Y$23+$BS97*Assembly!Y$24</f>
        <v>36,580</v>
      </c>
      <c r="BU97" s="474" t="str">
        <f t="shared" si="8"/>
        <v>130</v>
      </c>
      <c r="BV97" s="474" t="str">
        <f>$AY97*Assembly!AC$4+$AZ97*Assembly!AC$5+$BA97*Assembly!AC$6+$BB97*Assembly!AC$7+$BC97*Assembly!AC$8+$BD97*Assembly!AC$9+$BE97*Assembly!AC$10+$BF97*Assembly!AC$11+$BG97*Assembly!AC$12+$BH97*Assembly!AC$13+$BI97*Assembly!AC$14+$BJ97*Assembly!AC$15+$BK97*Assembly!AC$16+$BL97*Assembly!AC$17+$BM97*Assembly!AC$18+$BN97*Assembly!AC$19+$BO97*Assembly!AC$20+$BP97*Assembly!AC$21+$BQ97*Assembly!AC$22+$BR97*Assembly!AC$23+$BS97*Assembly!AC$24</f>
        <v>30,480</v>
      </c>
      <c r="BW97" s="475" t="str">
        <f t="shared" si="9"/>
        <v>0.83</v>
      </c>
      <c r="BX97" s="476" t="str">
        <f t="shared" si="10"/>
        <v>108</v>
      </c>
      <c r="BY97" s="477" t="str">
        <f t="shared" si="11"/>
        <v>234.3</v>
      </c>
      <c r="BZ97" s="478"/>
      <c r="CA97" s="474" t="str">
        <f>$AY97*Assembly!X$4+$AZ97*Assembly!X$5+$BA97*Assembly!X$6+$BB97*Assembly!X$7+$BC97*Assembly!X$8+$BD97*Assembly!X$9+$BE97*Assembly!X$10+$BF97*Assembly!X$11+$BG97*Assembly!X$12+$BH97*Assembly!X$13+$BI97*Assembly!X$14+$BJ97*Assembly!X$15+$BK97*Assembly!X$16+$BL97*Assembly!X$17+$BM97*Assembly!X$18+$BN97*Assembly!X$19+$BO97*Assembly!X$20+$BP97*Assembly!X$21+$BQ97*Assembly!X$22+$BR97*Assembly!X$23+$BS97*Assembly!X$24</f>
        <v>9,160</v>
      </c>
      <c r="CB97" s="474" t="str">
        <f t="shared" si="12"/>
        <v>1,424,889</v>
      </c>
      <c r="CC97" s="479" t="str">
        <f t="shared" si="13"/>
        <v>1.4249</v>
      </c>
      <c r="CD97" s="480" t="str">
        <f>$AY97*Assembly!AB$4+$AZ97*Assembly!AB$5+$BA97*Assembly!AB$6+$BB97*Assembly!AB$7+$BC97*Assembly!AB$8+$BD97*Assembly!AB$9+$BE97*Assembly!AB$10+$BF97*Assembly!AB$11+$BG97*Assembly!AB$12+$BH97*Assembly!AB$13+$BI97*Assembly!AB$14+$BJ97*Assembly!AB$15+$BK97*Assembly!AB$16+$BL97*Assembly!AB$17+$BM97*Assembly!AB$18+$BN97*Assembly!AB$19+$BO97*Assembly!AB$20+$BP97*Assembly!AB$21+$BQ97*Assembly!AB$22+$BR97*Assembly!AB$23+$BS97*Assembly!AB$24</f>
        <v>20,290</v>
      </c>
      <c r="CE97" s="507" t="str">
        <f>$AY97*Assembly!M$4+$AZ97*Assembly!M$5+$BA97*Assembly!M$6+$BB97*Assembly!M$7+$BC97*Assembly!M$8+$BD97*Assembly!M$9+$BE97*Assembly!M$10+$BF97*Assembly!M$11+$BG97*Assembly!M$12+$BH97*Assembly!M$13+$BI97*Assembly!M$14+$BJ97*Assembly!M$15+$BK97*Assembly!M$16+$BL97*Assembly!M$17+$BM97*Assembly!M$18+$BN97*Assembly!M$19+$BO97*Assembly!M$20+$BP97*Assembly!M$21+$BQ97*Assembly!M$22+$BR97*Assembly!M$23+$BS97*Assembly!M$24</f>
        <v>26,490</v>
      </c>
      <c r="CF97" s="507" t="str">
        <f>$AY97*Assembly!N$4+$AZ97*Assembly!N$5+$BA97*Assembly!N$6+$BB97*Assembly!N$7+$BC97*Assembly!N$8+$BD97*Assembly!N$9+$BE97*Assembly!N$10+$BF97*Assembly!N$11+$BG97*Assembly!N$12+$BH97*Assembly!N$13+$BI97*Assembly!N$14+$BJ97*Assembly!N$15+$BK97*Assembly!N$16+$BL97*Assembly!N$17+$BM97*Assembly!N$18+$BN97*Assembly!N$19+$BO97*Assembly!N$20+$BP97*Assembly!N$21+$BQ97*Assembly!N$22+$BR97*Assembly!N$23+$BS97*Assembly!N$24</f>
        <v>790</v>
      </c>
      <c r="CG97" s="507" t="str">
        <f>$AY97*Assembly!O$4+$AZ97*Assembly!O$5+$BA97*Assembly!O$6+$BB97*Assembly!O$7+$BC97*Assembly!O$8+$BD97*Assembly!O$9+$BE97*Assembly!O$10+$BF97*Assembly!O$11+$BG97*Assembly!O$12+$BH97*Assembly!O$13+$BI97*Assembly!O$14+$BJ97*Assembly!O$15+$BK97*Assembly!O$16+$BL97*Assembly!O$17+$BM97*Assembly!O$18+$BN97*Assembly!O$19+$BO97*Assembly!O$20+$BP97*Assembly!O$21+$BQ97*Assembly!O$22+$BR97*Assembly!O$23+$BS97*Assembly!O$24</f>
        <v>4,550</v>
      </c>
      <c r="CH97" s="504" t="str">
        <f>$AY97*Assembly!P$4+$AZ97*Assembly!P$5+$BA97*Assembly!P$6+$BB97*Assembly!P$7+$BC97*Assembly!P$8+$BD97*Assembly!P$9+$BE97*Assembly!P$10+$BF97*Assembly!P$11+$BG97*Assembly!P$12+$BH97*Assembly!P$13+$BI97*Assembly!P$14+$BJ97*Assembly!P$15+$BK97*Assembly!P$16+$BL97*Assembly!P$17+$BM97*Assembly!P$18+$BN97*Assembly!P$19+$BO97*Assembly!P$20+$BP97*Assembly!P$21+$BQ97*Assembly!P$22+$BR97*Assembly!P$23+$BS97*Assembly!P$24</f>
        <v>0</v>
      </c>
      <c r="CI97" s="504" t="str">
        <f>$AY97*Assembly!Q$4+$AZ97*Assembly!Q$5+$BA97*Assembly!Q$6+$BB97*Assembly!Q$7+$BC97*Assembly!Q$8+$BD97*Assembly!Q$9+$BE97*Assembly!Q$10+$BF97*Assembly!Q$11+$BG97*Assembly!Q$12+$BH97*Assembly!Q$13+$BI97*Assembly!Q$14+$BJ97*Assembly!Q$15+$BK97*Assembly!Q$16+$BL97*Assembly!Q$17+$BM97*Assembly!Q$18+$BN97*Assembly!Q$19+$BO97*Assembly!Q$20+$BP97*Assembly!Q$21+$BQ97*Assembly!Q$22+$BR97*Assembly!Q$23+$BS97*Assembly!Q$24</f>
        <v>180</v>
      </c>
      <c r="CJ97" s="507" t="str">
        <f>$AY97*Assembly!R$4+$AZ97*Assembly!R$5+$BA97*Assembly!R$6+$BB97*Assembly!R$7+$BC97*Assembly!R$8+$BD97*Assembly!R$9+$BE97*Assembly!R$10+$BF97*Assembly!R$11+$BG97*Assembly!R$12+$BH97*Assembly!R$13+$BI97*Assembly!R$14+$BJ97*Assembly!R$15+$BK97*Assembly!R$16+$BL97*Assembly!R$17+$BM97*Assembly!R$18+$BN97*Assembly!R$19+$BO97*Assembly!R$20+$BP97*Assembly!R$21+$BQ97*Assembly!R$22+$BR97*Assembly!R$23+$BS97*Assembly!R$24</f>
        <v>100</v>
      </c>
      <c r="CK97" s="504" t="str">
        <f>$AY97*Assembly!S$4+$AZ97*Assembly!S$5+$BA97*Assembly!S$6+$BB97*Assembly!S$7+$BC97*Assembly!S$8+$BD97*Assembly!S$9+$BE97*Assembly!S$10+$BF97*Assembly!S$11+$BG97*Assembly!S$12+$BH97*Assembly!S$13+$BI97*Assembly!S$14+$BJ97*Assembly!S$15+$BK97*Assembly!S$16+$BL97*Assembly!S$17+$BM97*Assembly!S$18+$BN97*Assembly!S$19+$BO97*Assembly!S$20+$BP97*Assembly!S$21+$BQ97*Assembly!S$22+$BR97*Assembly!S$23+$BS97*Assembly!S$24</f>
        <v>2200</v>
      </c>
      <c r="CL97" s="504" t="str">
        <f>$AY97*Assembly!T$4+$AZ97*Assembly!T$5+$BA97*Assembly!T$6+$BB97*Assembly!T$7+$BC97*Assembly!T$8+$BD97*Assembly!T$9+$BE97*Assembly!T$10+$BF97*Assembly!T$11+$BG97*Assembly!T$12+$BH97*Assembly!T$13+$BI97*Assembly!T$14+$BJ97*Assembly!T$15+$BK97*Assembly!T$16+$BL97*Assembly!T$17+$BM97*Assembly!T$18+$BN97*Assembly!T$19+$BO97*Assembly!T$20+$BP97*Assembly!T$21+$BQ97*Assembly!T$22+$BR97*Assembly!T$23+$BS97*Assembly!T$24</f>
        <v>0</v>
      </c>
      <c r="CM97" s="504" t="str">
        <f>$AY97*Assembly!U$4+$AZ97*Assembly!U$5+$BA97*Assembly!U$6+$BB97*Assembly!U$7+$BC97*Assembly!U$8+$BD97*Assembly!U$9+$BE97*Assembly!U$10+$BF97*Assembly!U$11+$BG97*Assembly!U$12+$BH97*Assembly!U$13+$BI97*Assembly!U$14+$BJ97*Assembly!U$15+$BK97*Assembly!U$16+$BL97*Assembly!U$17+$BM97*Assembly!U$18+$BN97*Assembly!U$19+$BO97*Assembly!U$20+$BP97*Assembly!U$21+$BQ97*Assembly!U$22+$BR97*Assembly!U$23+$BS97*Assembly!U$24</f>
        <v>0</v>
      </c>
      <c r="CN97" s="507" t="str">
        <f>$AY97*Assembly!V$4+$AZ97*Assembly!V$5+$BA97*Assembly!V$6+$BB97*Assembly!V$7+$BC97*Assembly!V$8+$BD97*Assembly!V$9+$BE97*Assembly!V$10+$BF97*Assembly!V$11+$BG97*Assembly!V$12+$BH97*Assembly!V$13+$BI97*Assembly!V$14+$BJ97*Assembly!V$15+$BK97*Assembly!V$16+$BL97*Assembly!V$17+$BM97*Assembly!V$18+$BN97*Assembly!V$19+$BO97*Assembly!V$20+$BP97*Assembly!V$21+$BQ97*Assembly!V$22+$BR97*Assembly!V$23+$BS97*Assembly!V$24</f>
        <v>0</v>
      </c>
      <c r="CO97" s="507" t="str">
        <f>CE97*Refining!$F$3</f>
        <v>47,304</v>
      </c>
      <c r="CP97" s="507" t="str">
        <f>CF97*Refining!$F$4</f>
        <v>2,469</v>
      </c>
      <c r="CQ97" s="507" t="str">
        <f>CG97*Refining!$F$5</f>
        <v>18,958</v>
      </c>
      <c r="CR97" s="507" t="str">
        <f>CH97*Refining!$F$6</f>
        <v>0</v>
      </c>
      <c r="CS97" s="507" t="str">
        <f>CI97*Refining!$F$7</f>
        <v>321</v>
      </c>
      <c r="CT97" s="507" t="str">
        <f>CJ97*Refining!$F$8</f>
        <v>1,250</v>
      </c>
      <c r="CU97" s="507" t="str">
        <f>CK97*Refining!$F$9</f>
        <v>275,000</v>
      </c>
      <c r="CV97" s="507" t="str">
        <f>CL97*Refining!$F$10</f>
        <v>0</v>
      </c>
      <c r="CW97" s="507" t="str">
        <f>CM97*Refining!$F$11</f>
        <v>0</v>
      </c>
      <c r="CX97" s="507" t="str">
        <f>CN97*Refining!$F$12</f>
        <v>0</v>
      </c>
      <c r="CY97" s="481" t="str">
        <f t="shared" ref="CY97:DR97" si="391">IF(CE97 = 0, "", CE97)</f>
        <v>26,490</v>
      </c>
      <c r="CZ97" s="482" t="str">
        <f t="shared" si="391"/>
        <v>790</v>
      </c>
      <c r="DA97" s="482" t="str">
        <f t="shared" si="391"/>
        <v>4,550</v>
      </c>
      <c r="DB97" s="483" t="str">
        <f t="shared" si="391"/>
        <v/>
      </c>
      <c r="DC97" s="484" t="str">
        <f t="shared" si="391"/>
        <v>180.0</v>
      </c>
      <c r="DD97" s="482" t="str">
        <f t="shared" si="391"/>
        <v>100</v>
      </c>
      <c r="DE97" s="484" t="str">
        <f t="shared" si="391"/>
        <v>2200.0</v>
      </c>
      <c r="DF97" s="484" t="str">
        <f t="shared" si="391"/>
        <v/>
      </c>
      <c r="DG97" s="482" t="str">
        <f t="shared" si="391"/>
        <v/>
      </c>
      <c r="DH97" s="485" t="str">
        <f t="shared" si="391"/>
        <v/>
      </c>
      <c r="DI97" s="481" t="str">
        <f t="shared" si="391"/>
        <v>47,304</v>
      </c>
      <c r="DJ97" s="482" t="str">
        <f t="shared" si="391"/>
        <v>2,469</v>
      </c>
      <c r="DK97" s="482" t="str">
        <f t="shared" si="391"/>
        <v>18,958</v>
      </c>
      <c r="DL97" s="482" t="str">
        <f t="shared" si="391"/>
        <v/>
      </c>
      <c r="DM97" s="486" t="str">
        <f t="shared" si="391"/>
        <v>321.4</v>
      </c>
      <c r="DN97" s="482" t="str">
        <f t="shared" si="391"/>
        <v>1,250</v>
      </c>
      <c r="DO97" s="482" t="str">
        <f t="shared" si="391"/>
        <v>275,000</v>
      </c>
      <c r="DP97" s="482" t="str">
        <f t="shared" si="391"/>
        <v/>
      </c>
      <c r="DQ97" s="482" t="str">
        <f t="shared" si="391"/>
        <v/>
      </c>
      <c r="DR97" s="485" t="str">
        <f t="shared" si="391"/>
        <v/>
      </c>
      <c r="DS97" s="487" t="str">
        <f t="shared" si="15"/>
        <v>34,310</v>
      </c>
      <c r="DT97" s="488" t="str">
        <f t="shared" si="16"/>
        <v>345,302</v>
      </c>
      <c r="DU97" s="474" t="str">
        <f>CY97*'Ores &amp; Ingots'!$C$3+CZ97*'Ores &amp; Ingots'!$C$4+DA97*'Ores &amp; Ingots'!$C$5+DB97*'Ores &amp; Ingots'!$C$6+DC97*'Ores &amp; Ingots'!$C$7+DD97*'Ores &amp; Ingots'!$C$8+DE97*'Ores &amp; Ingots'!$C$9+DF97*'Ores &amp; Ingots'!$C$10+DG97*'Ores &amp; Ingots'!$C$11+DH97*'Ores &amp; Ingots'!$C$12</f>
        <v>4,163</v>
      </c>
      <c r="DV97" s="474" t="str">
        <f>DI97*'Ores &amp; Ingots'!$B$3+DJ97*'Ores &amp; Ingots'!$B$4+DK97*'Ores &amp; Ingots'!$B$5+DL97*'Ores &amp; Ingots'!$B$6+DM97*'Ores &amp; Ingots'!$B$7+DN97*'Ores &amp; Ingots'!$B$8+DO97*'Ores &amp; Ingots'!$B$9+DP97*'Ores &amp; Ingots'!$B$10+DQ97*'Ores &amp; Ingots'!$B$11+DR97*'Ores &amp; Ingots'!$B$12</f>
        <v>127,762</v>
      </c>
      <c r="DW97" s="488" t="str">
        <f>CY97*Refining!$G$3+CZ97*Refining!$G$4+DA97*Refining!$G$5+DB97*Refining!$G$6+DC97*Refining!$G$7+DD97*Refining!$G$8+DE97*Refining!$G$9+DF97*Refining!$G$10+DG97*Refining!$G$11+DH97*Refining!$G$12</f>
        <v>149,676</v>
      </c>
      <c r="DX97" s="488" t="str">
        <f t="shared" si="17"/>
        <v>23,282,942</v>
      </c>
      <c r="DY97" s="489" t="str">
        <f t="shared" si="18"/>
        <v>23.2829</v>
      </c>
      <c r="DZ97" s="487" t="str">
        <f t="shared" si="19"/>
        <v>158,881</v>
      </c>
      <c r="EA97" s="486" t="str">
        <f t="shared" ref="EA97:EB97" si="392">DZ97/60</f>
        <v>2,648.0</v>
      </c>
      <c r="EB97" s="486" t="str">
        <f t="shared" si="392"/>
        <v>44.1</v>
      </c>
      <c r="EC97" s="490" t="str">
        <f t="shared" si="21"/>
        <v>1.84</v>
      </c>
      <c r="ED97" s="487" t="str">
        <f t="shared" si="22"/>
        <v>24,707,830</v>
      </c>
      <c r="EE97" s="486" t="str">
        <f t="shared" ref="EE97:EF97" si="393">ED97/1000</f>
        <v>24,707.8</v>
      </c>
      <c r="EF97" s="491" t="str">
        <f t="shared" si="393"/>
        <v>24.71</v>
      </c>
      <c r="EG97" s="492" t="str">
        <f t="shared" si="24"/>
        <v>24.7078</v>
      </c>
      <c r="EH97" s="225" t="s">
        <v>12</v>
      </c>
    </row>
    <row r="98">
      <c r="A98" s="191" t="s">
        <v>984</v>
      </c>
      <c r="B98" s="192" t="s">
        <v>985</v>
      </c>
      <c r="C98" s="193" t="s">
        <v>886</v>
      </c>
      <c r="D98" s="193">
        <v>1.0</v>
      </c>
      <c r="E98" s="193">
        <v>1.0</v>
      </c>
      <c r="F98" s="193">
        <v>1.0</v>
      </c>
      <c r="G98" s="511" t="str">
        <f t="shared" si="5"/>
        <v>15.625</v>
      </c>
      <c r="H98" s="512">
        <v>15.0</v>
      </c>
      <c r="I98" s="512">
        <v>15.0</v>
      </c>
      <c r="J98" s="512" t="str">
        <f>H98/Main!$D$9</f>
        <v>15</v>
      </c>
      <c r="K98" s="512" t="str">
        <f>I98/Main!$D$10</f>
        <v>15</v>
      </c>
      <c r="L98" s="513" t="str">
        <f t="shared" si="6"/>
        <v>1.0</v>
      </c>
      <c r="M98" s="513">
        <v>1.0</v>
      </c>
      <c r="N98" s="514" t="s">
        <v>12</v>
      </c>
      <c r="O98" s="515"/>
      <c r="P98" s="515"/>
      <c r="Q98" s="514">
        <v>15625.0</v>
      </c>
      <c r="R98" s="514" t="str">
        <f>Q98*Main!$D$6</f>
        <v>15,625</v>
      </c>
      <c r="S98" s="516"/>
      <c r="T98" s="516"/>
      <c r="U98" s="515"/>
      <c r="V98" s="515"/>
      <c r="W98" s="516"/>
      <c r="X98" s="516"/>
      <c r="Y98" s="515"/>
      <c r="Z98" s="515"/>
      <c r="AA98" s="515"/>
      <c r="AB98" s="515"/>
      <c r="AC98" s="526" t="s">
        <v>920</v>
      </c>
      <c r="AD98" s="401">
        <v>0.0</v>
      </c>
      <c r="AE98" s="401">
        <v>40.0</v>
      </c>
      <c r="AF98" s="401">
        <v>20.0</v>
      </c>
      <c r="AG98" s="401">
        <v>0.0</v>
      </c>
      <c r="AH98" s="401">
        <v>40.0</v>
      </c>
      <c r="AI98" s="401">
        <v>0.0</v>
      </c>
      <c r="AJ98" s="401">
        <v>4.0</v>
      </c>
      <c r="AK98" s="496">
        <v>2.0</v>
      </c>
      <c r="AL98" s="401">
        <v>1.0</v>
      </c>
      <c r="AM98" s="401">
        <v>0.0</v>
      </c>
      <c r="AN98" s="401">
        <v>0.0</v>
      </c>
      <c r="AO98" s="401">
        <v>4.0</v>
      </c>
      <c r="AP98" s="401">
        <v>0.0</v>
      </c>
      <c r="AQ98" s="401">
        <v>0.0</v>
      </c>
      <c r="AR98" s="401">
        <v>0.0</v>
      </c>
      <c r="AS98" s="401">
        <v>0.0</v>
      </c>
      <c r="AT98" s="401">
        <v>0.0</v>
      </c>
      <c r="AU98" s="401">
        <v>0.0</v>
      </c>
      <c r="AV98" s="401">
        <v>0.0</v>
      </c>
      <c r="AW98" s="401">
        <v>0.0</v>
      </c>
      <c r="AX98" s="401">
        <v>0.0</v>
      </c>
      <c r="AY98" s="493" t="str">
        <f t="shared" ref="AY98:BS98" si="394">IF(AD98 = 0, "", AD98)</f>
        <v/>
      </c>
      <c r="AZ98" s="397" t="str">
        <f t="shared" si="394"/>
        <v>40</v>
      </c>
      <c r="BA98" s="397" t="str">
        <f t="shared" si="394"/>
        <v>20</v>
      </c>
      <c r="BB98" s="397" t="str">
        <f t="shared" si="394"/>
        <v/>
      </c>
      <c r="BC98" s="397" t="str">
        <f t="shared" si="394"/>
        <v>40</v>
      </c>
      <c r="BD98" s="397" t="str">
        <f t="shared" si="394"/>
        <v/>
      </c>
      <c r="BE98" s="397" t="str">
        <f t="shared" si="394"/>
        <v>4</v>
      </c>
      <c r="BF98" s="398" t="str">
        <f t="shared" si="394"/>
        <v>2</v>
      </c>
      <c r="BG98" s="397" t="str">
        <f t="shared" si="394"/>
        <v>1</v>
      </c>
      <c r="BH98" s="397" t="str">
        <f t="shared" si="394"/>
        <v/>
      </c>
      <c r="BI98" s="397" t="str">
        <f t="shared" si="394"/>
        <v/>
      </c>
      <c r="BJ98" s="397" t="str">
        <f t="shared" si="394"/>
        <v>4</v>
      </c>
      <c r="BK98" s="397" t="str">
        <f t="shared" si="394"/>
        <v/>
      </c>
      <c r="BL98" s="397" t="str">
        <f t="shared" si="394"/>
        <v/>
      </c>
      <c r="BM98" s="397" t="str">
        <f t="shared" si="394"/>
        <v/>
      </c>
      <c r="BN98" s="397" t="str">
        <f t="shared" si="394"/>
        <v/>
      </c>
      <c r="BO98" s="397" t="str">
        <f t="shared" si="394"/>
        <v/>
      </c>
      <c r="BP98" s="397" t="str">
        <f t="shared" si="394"/>
        <v/>
      </c>
      <c r="BQ98" s="397" t="str">
        <f t="shared" si="394"/>
        <v/>
      </c>
      <c r="BR98" s="397" t="str">
        <f t="shared" si="394"/>
        <v/>
      </c>
      <c r="BS98" s="399" t="str">
        <f t="shared" si="394"/>
        <v/>
      </c>
      <c r="BT98" s="400" t="str">
        <f>$AY98*Assembly!Y$4+$AZ98*Assembly!Y$5+$BA98*Assembly!Y$6+$BB98*Assembly!Y$7+$BC98*Assembly!Y$8+$BD98*Assembly!Y$9+$BE98*Assembly!Y$10+$BF98*Assembly!Y$11+$BG98*Assembly!Y$12+$BH98*Assembly!Y$13+$BI98*Assembly!Y$14+$BJ98*Assembly!Y$15+$BK98*Assembly!Y$16+$BL98*Assembly!Y$17+$BM98*Assembly!Y$18+$BN98*Assembly!Y$19+$BO98*Assembly!Y$20+$BP98*Assembly!Y$21+$BQ98*Assembly!Y$22+$BR98*Assembly!Y$23+$BS98*Assembly!Y$24</f>
        <v>648</v>
      </c>
      <c r="BU98" s="401" t="str">
        <f t="shared" si="8"/>
        <v>41</v>
      </c>
      <c r="BV98" s="401" t="str">
        <f>$AY98*Assembly!AC$4+$AZ98*Assembly!AC$5+$BA98*Assembly!AC$6+$BB98*Assembly!AC$7+$BC98*Assembly!AC$8+$BD98*Assembly!AC$9+$BE98*Assembly!AC$10+$BF98*Assembly!AC$11+$BG98*Assembly!AC$12+$BH98*Assembly!AC$13+$BI98*Assembly!AC$14+$BJ98*Assembly!AC$15+$BK98*Assembly!AC$16+$BL98*Assembly!AC$17+$BM98*Assembly!AC$18+$BN98*Assembly!AC$19+$BO98*Assembly!AC$20+$BP98*Assembly!AC$21+$BQ98*Assembly!AC$22+$BR98*Assembly!AC$23+$BS98*Assembly!AC$24</f>
        <v>2,387</v>
      </c>
      <c r="BW98" s="402" t="str">
        <f t="shared" si="9"/>
        <v>3.68</v>
      </c>
      <c r="BX98" s="403" t="str">
        <f t="shared" si="10"/>
        <v>153</v>
      </c>
      <c r="BY98" s="404" t="str">
        <f t="shared" si="11"/>
        <v>57.5</v>
      </c>
      <c r="BZ98" s="405" t="str">
        <f t="shared" ref="BZ98:BZ104" si="399">IF(R98 = "?", "?", R98/BT98)</f>
        <v>24.1 W</v>
      </c>
      <c r="CA98" s="401" t="str">
        <f>$AY98*Assembly!X$4+$AZ98*Assembly!X$5+$BA98*Assembly!X$6+$BB98*Assembly!X$7+$BC98*Assembly!X$8+$BD98*Assembly!X$9+$BE98*Assembly!X$10+$BF98*Assembly!X$11+$BG98*Assembly!X$12+$BH98*Assembly!X$13+$BI98*Assembly!X$14+$BJ98*Assembly!X$15+$BK98*Assembly!X$16+$BL98*Assembly!X$17+$BM98*Assembly!X$18+$BN98*Assembly!X$19+$BO98*Assembly!X$20+$BP98*Assembly!X$21+$BQ98*Assembly!X$22+$BR98*Assembly!X$23+$BS98*Assembly!X$24</f>
        <v>235</v>
      </c>
      <c r="CB98" s="401" t="str">
        <f t="shared" si="12"/>
        <v>36,556</v>
      </c>
      <c r="CC98" s="406" t="str">
        <f t="shared" si="13"/>
        <v>0.0366</v>
      </c>
      <c r="CD98" s="407" t="str">
        <f>$AY98*Assembly!AB$4+$AZ98*Assembly!AB$5+$BA98*Assembly!AB$6+$BB98*Assembly!AB$7+$BC98*Assembly!AB$8+$BD98*Assembly!AB$9+$BE98*Assembly!AB$10+$BF98*Assembly!AB$11+$BG98*Assembly!AB$12+$BH98*Assembly!AB$13+$BI98*Assembly!AB$14+$BJ98*Assembly!AB$15+$BK98*Assembly!AB$16+$BL98*Assembly!AB$17+$BM98*Assembly!AB$18+$BN98*Assembly!AB$19+$BO98*Assembly!AB$20+$BP98*Assembly!AB$21+$BQ98*Assembly!AB$22+$BR98*Assembly!AB$23+$BS98*Assembly!AB$24</f>
        <v>420</v>
      </c>
      <c r="CE98" s="514" t="str">
        <f>$AY98*Assembly!M$4+$AZ98*Assembly!M$5+$BA98*Assembly!M$6+$BB98*Assembly!M$7+$BC98*Assembly!M$8+$BD98*Assembly!M$9+$BE98*Assembly!M$10+$BF98*Assembly!M$11+$BG98*Assembly!M$12+$BH98*Assembly!M$13+$BI98*Assembly!M$14+$BJ98*Assembly!M$15+$BK98*Assembly!M$16+$BL98*Assembly!M$17+$BM98*Assembly!M$18+$BN98*Assembly!M$19+$BO98*Assembly!M$20+$BP98*Assembly!M$21+$BQ98*Assembly!M$22+$BR98*Assembly!M$23+$BS98*Assembly!M$24</f>
        <v>770</v>
      </c>
      <c r="CF98" s="514" t="str">
        <f>$AY98*Assembly!N$4+$AZ98*Assembly!N$5+$BA98*Assembly!N$6+$BB98*Assembly!N$7+$BC98*Assembly!N$8+$BD98*Assembly!N$9+$BE98*Assembly!N$10+$BF98*Assembly!N$11+$BG98*Assembly!N$12+$BH98*Assembly!N$13+$BI98*Assembly!N$14+$BJ98*Assembly!N$15+$BK98*Assembly!N$16+$BL98*Assembly!N$17+$BM98*Assembly!N$18+$BN98*Assembly!N$19+$BO98*Assembly!N$20+$BP98*Assembly!N$21+$BQ98*Assembly!N$22+$BR98*Assembly!N$23+$BS98*Assembly!N$24</f>
        <v>40</v>
      </c>
      <c r="CG98" s="514" t="str">
        <f>$AY98*Assembly!O$4+$AZ98*Assembly!O$5+$BA98*Assembly!O$6+$BB98*Assembly!O$7+$BC98*Assembly!O$8+$BD98*Assembly!O$9+$BE98*Assembly!O$10+$BF98*Assembly!O$11+$BG98*Assembly!O$12+$BH98*Assembly!O$13+$BI98*Assembly!O$14+$BJ98*Assembly!O$15+$BK98*Assembly!O$16+$BL98*Assembly!O$17+$BM98*Assembly!O$18+$BN98*Assembly!O$19+$BO98*Assembly!O$20+$BP98*Assembly!O$21+$BQ98*Assembly!O$22+$BR98*Assembly!O$23+$BS98*Assembly!O$24</f>
        <v>12</v>
      </c>
      <c r="CH98" s="512" t="str">
        <f>$AY98*Assembly!P$4+$AZ98*Assembly!P$5+$BA98*Assembly!P$6+$BB98*Assembly!P$7+$BC98*Assembly!P$8+$BD98*Assembly!P$9+$BE98*Assembly!P$10+$BF98*Assembly!P$11+$BG98*Assembly!P$12+$BH98*Assembly!P$13+$BI98*Assembly!P$14+$BJ98*Assembly!P$15+$BK98*Assembly!P$16+$BL98*Assembly!P$17+$BM98*Assembly!P$18+$BN98*Assembly!P$19+$BO98*Assembly!P$20+$BP98*Assembly!P$21+$BQ98*Assembly!P$22+$BR98*Assembly!P$23+$BS98*Assembly!P$24</f>
        <v>0</v>
      </c>
      <c r="CI98" s="512" t="str">
        <f>$AY98*Assembly!Q$4+$AZ98*Assembly!Q$5+$BA98*Assembly!Q$6+$BB98*Assembly!Q$7+$BC98*Assembly!Q$8+$BD98*Assembly!Q$9+$BE98*Assembly!Q$10+$BF98*Assembly!Q$11+$BG98*Assembly!Q$12+$BH98*Assembly!Q$13+$BI98*Assembly!Q$14+$BJ98*Assembly!Q$15+$BK98*Assembly!Q$16+$BL98*Assembly!Q$17+$BM98*Assembly!Q$18+$BN98*Assembly!Q$19+$BO98*Assembly!Q$20+$BP98*Assembly!Q$21+$BQ98*Assembly!Q$22+$BR98*Assembly!Q$23+$BS98*Assembly!Q$24</f>
        <v>5.4</v>
      </c>
      <c r="CJ98" s="514" t="str">
        <f>$AY98*Assembly!R$4+$AZ98*Assembly!R$5+$BA98*Assembly!R$6+$BB98*Assembly!R$7+$BC98*Assembly!R$8+$BD98*Assembly!R$9+$BE98*Assembly!R$10+$BF98*Assembly!R$11+$BG98*Assembly!R$12+$BH98*Assembly!R$13+$BI98*Assembly!R$14+$BJ98*Assembly!R$15+$BK98*Assembly!R$16+$BL98*Assembly!R$17+$BM98*Assembly!R$18+$BN98*Assembly!R$19+$BO98*Assembly!R$20+$BP98*Assembly!R$21+$BQ98*Assembly!R$22+$BR98*Assembly!R$23+$BS98*Assembly!R$24</f>
        <v>0</v>
      </c>
      <c r="CK98" s="512" t="str">
        <f>$AY98*Assembly!S$4+$AZ98*Assembly!S$5+$BA98*Assembly!S$6+$BB98*Assembly!S$7+$BC98*Assembly!S$8+$BD98*Assembly!S$9+$BE98*Assembly!S$10+$BF98*Assembly!S$11+$BG98*Assembly!S$12+$BH98*Assembly!S$13+$BI98*Assembly!S$14+$BJ98*Assembly!S$15+$BK98*Assembly!S$16+$BL98*Assembly!S$17+$BM98*Assembly!S$18+$BN98*Assembly!S$19+$BO98*Assembly!S$20+$BP98*Assembly!S$21+$BQ98*Assembly!S$22+$BR98*Assembly!S$23+$BS98*Assembly!S$24</f>
        <v>0</v>
      </c>
      <c r="CL98" s="512" t="str">
        <f>$AY98*Assembly!T$4+$AZ98*Assembly!T$5+$BA98*Assembly!T$6+$BB98*Assembly!T$7+$BC98*Assembly!T$8+$BD98*Assembly!T$9+$BE98*Assembly!T$10+$BF98*Assembly!T$11+$BG98*Assembly!T$12+$BH98*Assembly!T$13+$BI98*Assembly!T$14+$BJ98*Assembly!T$15+$BK98*Assembly!T$16+$BL98*Assembly!T$17+$BM98*Assembly!T$18+$BN98*Assembly!T$19+$BO98*Assembly!T$20+$BP98*Assembly!T$21+$BQ98*Assembly!T$22+$BR98*Assembly!T$23+$BS98*Assembly!T$24</f>
        <v>0</v>
      </c>
      <c r="CM98" s="512" t="str">
        <f>$AY98*Assembly!U$4+$AZ98*Assembly!U$5+$BA98*Assembly!U$6+$BB98*Assembly!U$7+$BC98*Assembly!U$8+$BD98*Assembly!U$9+$BE98*Assembly!U$10+$BF98*Assembly!U$11+$BG98*Assembly!U$12+$BH98*Assembly!U$13+$BI98*Assembly!U$14+$BJ98*Assembly!U$15+$BK98*Assembly!U$16+$BL98*Assembly!U$17+$BM98*Assembly!U$18+$BN98*Assembly!U$19+$BO98*Assembly!U$20+$BP98*Assembly!U$21+$BQ98*Assembly!U$22+$BR98*Assembly!U$23+$BS98*Assembly!U$24</f>
        <v>0</v>
      </c>
      <c r="CN98" s="514" t="str">
        <f>$AY98*Assembly!V$4+$AZ98*Assembly!V$5+$BA98*Assembly!V$6+$BB98*Assembly!V$7+$BC98*Assembly!V$8+$BD98*Assembly!V$9+$BE98*Assembly!V$10+$BF98*Assembly!V$11+$BG98*Assembly!V$12+$BH98*Assembly!V$13+$BI98*Assembly!V$14+$BJ98*Assembly!V$15+$BK98*Assembly!V$16+$BL98*Assembly!V$17+$BM98*Assembly!V$18+$BN98*Assembly!V$19+$BO98*Assembly!V$20+$BP98*Assembly!V$21+$BQ98*Assembly!V$22+$BR98*Assembly!V$23+$BS98*Assembly!V$24</f>
        <v>0</v>
      </c>
      <c r="CO98" s="514" t="str">
        <f>CE98*Refining!$F$3</f>
        <v>1,375</v>
      </c>
      <c r="CP98" s="514" t="str">
        <f>CF98*Refining!$F$4</f>
        <v>125</v>
      </c>
      <c r="CQ98" s="514" t="str">
        <f>CG98*Refining!$F$5</f>
        <v>50</v>
      </c>
      <c r="CR98" s="514" t="str">
        <f>CH98*Refining!$F$6</f>
        <v>0</v>
      </c>
      <c r="CS98" s="514" t="str">
        <f>CI98*Refining!$F$7</f>
        <v>10</v>
      </c>
      <c r="CT98" s="514" t="str">
        <f>CJ98*Refining!$F$8</f>
        <v>0</v>
      </c>
      <c r="CU98" s="514" t="str">
        <f>CK98*Refining!$F$9</f>
        <v>0</v>
      </c>
      <c r="CV98" s="514" t="str">
        <f>CL98*Refining!$F$10</f>
        <v>0</v>
      </c>
      <c r="CW98" s="514" t="str">
        <f>CM98*Refining!$F$11</f>
        <v>0</v>
      </c>
      <c r="CX98" s="514" t="str">
        <f>CN98*Refining!$F$12</f>
        <v>0</v>
      </c>
      <c r="CY98" s="408" t="str">
        <f t="shared" ref="CY98:DR98" si="395">IF(CE98 = 0, "", CE98)</f>
        <v>770</v>
      </c>
      <c r="CZ98" s="409" t="str">
        <f t="shared" si="395"/>
        <v>40</v>
      </c>
      <c r="DA98" s="409" t="str">
        <f t="shared" si="395"/>
        <v>12</v>
      </c>
      <c r="DB98" s="410" t="str">
        <f t="shared" si="395"/>
        <v/>
      </c>
      <c r="DC98" s="411" t="str">
        <f t="shared" si="395"/>
        <v>5.4</v>
      </c>
      <c r="DD98" s="409" t="str">
        <f t="shared" si="395"/>
        <v/>
      </c>
      <c r="DE98" s="411" t="str">
        <f t="shared" si="395"/>
        <v/>
      </c>
      <c r="DF98" s="411" t="str">
        <f t="shared" si="395"/>
        <v/>
      </c>
      <c r="DG98" s="409" t="str">
        <f t="shared" si="395"/>
        <v/>
      </c>
      <c r="DH98" s="412" t="str">
        <f t="shared" si="395"/>
        <v/>
      </c>
      <c r="DI98" s="408" t="str">
        <f t="shared" si="395"/>
        <v>1,375</v>
      </c>
      <c r="DJ98" s="409" t="str">
        <f t="shared" si="395"/>
        <v>125</v>
      </c>
      <c r="DK98" s="409" t="str">
        <f t="shared" si="395"/>
        <v>50</v>
      </c>
      <c r="DL98" s="409" t="str">
        <f t="shared" si="395"/>
        <v/>
      </c>
      <c r="DM98" s="413" t="str">
        <f t="shared" si="395"/>
        <v>9.6</v>
      </c>
      <c r="DN98" s="409" t="str">
        <f t="shared" si="395"/>
        <v/>
      </c>
      <c r="DO98" s="409" t="str">
        <f t="shared" si="395"/>
        <v/>
      </c>
      <c r="DP98" s="409" t="str">
        <f t="shared" si="395"/>
        <v/>
      </c>
      <c r="DQ98" s="409" t="str">
        <f t="shared" si="395"/>
        <v/>
      </c>
      <c r="DR98" s="412" t="str">
        <f t="shared" si="395"/>
        <v/>
      </c>
      <c r="DS98" s="414" t="str">
        <f t="shared" si="15"/>
        <v>827</v>
      </c>
      <c r="DT98" s="415" t="str">
        <f t="shared" si="16"/>
        <v>1,560</v>
      </c>
      <c r="DU98" s="401" t="str">
        <f>CY98*'Ores &amp; Ingots'!$C$3+CZ98*'Ores &amp; Ingots'!$C$4+DA98*'Ores &amp; Ingots'!$C$5+DB98*'Ores &amp; Ingots'!$C$6+DC98*'Ores &amp; Ingots'!$C$7+DD98*'Ores &amp; Ingots'!$C$8+DE98*'Ores &amp; Ingots'!$C$9+DF98*'Ores &amp; Ingots'!$C$10+DG98*'Ores &amp; Ingots'!$C$11+DH98*'Ores &amp; Ingots'!$C$12</f>
        <v>106</v>
      </c>
      <c r="DV98" s="401" t="str">
        <f>DI98*'Ores &amp; Ingots'!$B$3+DJ98*'Ores &amp; Ingots'!$B$4+DK98*'Ores &amp; Ingots'!$B$5+DL98*'Ores &amp; Ingots'!$B$6+DM98*'Ores &amp; Ingots'!$B$7+DN98*'Ores &amp; Ingots'!$B$8+DO98*'Ores &amp; Ingots'!$B$9+DP98*'Ores &amp; Ingots'!$B$10+DQ98*'Ores &amp; Ingots'!$B$11+DR98*'Ores &amp; Ingots'!$B$12</f>
        <v>577</v>
      </c>
      <c r="DW98" s="415" t="str">
        <f>CY98*Refining!$G$3+CZ98*Refining!$G$4+DA98*Refining!$G$5+DB98*Refining!$G$6+DC98*Refining!$G$7+DD98*Refining!$G$8+DE98*Refining!$G$9+DF98*Refining!$G$10+DG98*Refining!$G$11+DH98*Refining!$G$12</f>
        <v>403</v>
      </c>
      <c r="DX98" s="415" t="str">
        <f t="shared" si="17"/>
        <v>62,765</v>
      </c>
      <c r="DY98" s="416" t="str">
        <f t="shared" si="18"/>
        <v>0.0628</v>
      </c>
      <c r="DZ98" s="414" t="str">
        <f t="shared" si="19"/>
        <v>653</v>
      </c>
      <c r="EA98" s="413" t="str">
        <f t="shared" ref="EA98:EB98" si="396">DZ98/60</f>
        <v>10.9</v>
      </c>
      <c r="EB98" s="413" t="str">
        <f t="shared" si="396"/>
        <v>0.2</v>
      </c>
      <c r="EC98" s="417" t="str">
        <f t="shared" si="21"/>
        <v>0.01</v>
      </c>
      <c r="ED98" s="414" t="str">
        <f t="shared" si="22"/>
        <v>99,321</v>
      </c>
      <c r="EE98" s="413" t="str">
        <f t="shared" ref="EE98:EF98" si="397">ED98/1000</f>
        <v>99.3</v>
      </c>
      <c r="EF98" s="418" t="str">
        <f t="shared" si="397"/>
        <v>0.10</v>
      </c>
      <c r="EG98" s="419" t="str">
        <f t="shared" si="24"/>
        <v>0.0993</v>
      </c>
      <c r="EH98" s="225">
        <v>997.0</v>
      </c>
    </row>
    <row r="99">
      <c r="A99" s="33"/>
      <c r="B99" s="226" t="s">
        <v>985</v>
      </c>
      <c r="C99" s="227" t="s">
        <v>885</v>
      </c>
      <c r="D99" s="227">
        <v>1.0</v>
      </c>
      <c r="E99" s="227">
        <v>1.0</v>
      </c>
      <c r="F99" s="227">
        <v>1.0</v>
      </c>
      <c r="G99" s="453" t="str">
        <f t="shared" si="5"/>
        <v>0.125</v>
      </c>
      <c r="H99" s="454">
        <v>6.0</v>
      </c>
      <c r="I99" s="454">
        <v>6.0</v>
      </c>
      <c r="J99" s="454" t="str">
        <f>H99/Main!$D$9</f>
        <v>6</v>
      </c>
      <c r="K99" s="454" t="str">
        <f>I99/Main!$D$10</f>
        <v>6</v>
      </c>
      <c r="L99" s="455" t="str">
        <f t="shared" si="6"/>
        <v>1.0</v>
      </c>
      <c r="M99" s="455">
        <v>1.0</v>
      </c>
      <c r="N99" s="457" t="s">
        <v>12</v>
      </c>
      <c r="O99" s="456"/>
      <c r="P99" s="456"/>
      <c r="Q99" s="457">
        <v>125.0</v>
      </c>
      <c r="R99" s="457" t="str">
        <f>Q99*Main!$D$6</f>
        <v>125</v>
      </c>
      <c r="S99" s="458"/>
      <c r="T99" s="458"/>
      <c r="U99" s="456"/>
      <c r="V99" s="456"/>
      <c r="W99" s="458"/>
      <c r="X99" s="458"/>
      <c r="Y99" s="456"/>
      <c r="Z99" s="456"/>
      <c r="AA99" s="456"/>
      <c r="AB99" s="456"/>
      <c r="AC99" s="524"/>
      <c r="AD99" s="434">
        <v>0.0</v>
      </c>
      <c r="AE99" s="434">
        <v>3.0</v>
      </c>
      <c r="AF99" s="434">
        <v>0.0</v>
      </c>
      <c r="AG99" s="434">
        <v>0.0</v>
      </c>
      <c r="AH99" s="434">
        <v>1.0</v>
      </c>
      <c r="AI99" s="434">
        <v>0.0</v>
      </c>
      <c r="AJ99" s="434">
        <v>1.0</v>
      </c>
      <c r="AK99" s="498">
        <v>1.0</v>
      </c>
      <c r="AL99" s="434">
        <v>1.0</v>
      </c>
      <c r="AM99" s="434">
        <v>0.0</v>
      </c>
      <c r="AN99" s="434">
        <v>0.0</v>
      </c>
      <c r="AO99" s="434">
        <v>0.0</v>
      </c>
      <c r="AP99" s="434">
        <v>0.0</v>
      </c>
      <c r="AQ99" s="434">
        <v>0.0</v>
      </c>
      <c r="AR99" s="434">
        <v>0.0</v>
      </c>
      <c r="AS99" s="434">
        <v>0.0</v>
      </c>
      <c r="AT99" s="434">
        <v>0.0</v>
      </c>
      <c r="AU99" s="434">
        <v>0.0</v>
      </c>
      <c r="AV99" s="434">
        <v>0.0</v>
      </c>
      <c r="AW99" s="434">
        <v>0.0</v>
      </c>
      <c r="AX99" s="434">
        <v>0.0</v>
      </c>
      <c r="AY99" s="429" t="str">
        <f t="shared" ref="AY99:BS99" si="398">IF(AD99 = 0, "", AD99)</f>
        <v/>
      </c>
      <c r="AZ99" s="430" t="str">
        <f t="shared" si="398"/>
        <v>3</v>
      </c>
      <c r="BA99" s="430" t="str">
        <f t="shared" si="398"/>
        <v/>
      </c>
      <c r="BB99" s="430" t="str">
        <f t="shared" si="398"/>
        <v/>
      </c>
      <c r="BC99" s="430" t="str">
        <f t="shared" si="398"/>
        <v>1</v>
      </c>
      <c r="BD99" s="430" t="str">
        <f t="shared" si="398"/>
        <v/>
      </c>
      <c r="BE99" s="430" t="str">
        <f t="shared" si="398"/>
        <v>1</v>
      </c>
      <c r="BF99" s="431" t="str">
        <f t="shared" si="398"/>
        <v>1</v>
      </c>
      <c r="BG99" s="430" t="str">
        <f t="shared" si="398"/>
        <v>1</v>
      </c>
      <c r="BH99" s="430" t="str">
        <f t="shared" si="398"/>
        <v/>
      </c>
      <c r="BI99" s="430" t="str">
        <f t="shared" si="398"/>
        <v/>
      </c>
      <c r="BJ99" s="430" t="str">
        <f t="shared" si="398"/>
        <v/>
      </c>
      <c r="BK99" s="430" t="str">
        <f t="shared" si="398"/>
        <v/>
      </c>
      <c r="BL99" s="430" t="str">
        <f t="shared" si="398"/>
        <v/>
      </c>
      <c r="BM99" s="430" t="str">
        <f t="shared" si="398"/>
        <v/>
      </c>
      <c r="BN99" s="430" t="str">
        <f t="shared" si="398"/>
        <v/>
      </c>
      <c r="BO99" s="430" t="str">
        <f t="shared" si="398"/>
        <v/>
      </c>
      <c r="BP99" s="430" t="str">
        <f t="shared" si="398"/>
        <v/>
      </c>
      <c r="BQ99" s="430" t="str">
        <f t="shared" si="398"/>
        <v/>
      </c>
      <c r="BR99" s="430" t="str">
        <f t="shared" si="398"/>
        <v/>
      </c>
      <c r="BS99" s="432" t="str">
        <f t="shared" si="398"/>
        <v/>
      </c>
      <c r="BT99" s="433" t="str">
        <f>$AY99*Assembly!Y$4+$AZ99*Assembly!Y$5+$BA99*Assembly!Y$6+$BB99*Assembly!Y$7+$BC99*Assembly!Y$8+$BD99*Assembly!Y$9+$BE99*Assembly!Y$10+$BF99*Assembly!Y$11+$BG99*Assembly!Y$12+$BH99*Assembly!Y$13+$BI99*Assembly!Y$14+$BJ99*Assembly!Y$15+$BK99*Assembly!Y$16+$BL99*Assembly!Y$17+$BM99*Assembly!Y$18+$BN99*Assembly!Y$19+$BO99*Assembly!Y$20+$BP99*Assembly!Y$21+$BQ99*Assembly!Y$22+$BR99*Assembly!Y$23+$BS99*Assembly!Y$24</f>
        <v>49</v>
      </c>
      <c r="BU99" s="434" t="str">
        <f t="shared" si="8"/>
        <v>394</v>
      </c>
      <c r="BV99" s="434" t="str">
        <f>$AY99*Assembly!AC$4+$AZ99*Assembly!AC$5+$BA99*Assembly!AC$6+$BB99*Assembly!AC$7+$BC99*Assembly!AC$8+$BD99*Assembly!AC$9+$BE99*Assembly!AC$10+$BF99*Assembly!AC$11+$BG99*Assembly!AC$12+$BH99*Assembly!AC$13+$BI99*Assembly!AC$14+$BJ99*Assembly!AC$15+$BK99*Assembly!AC$16+$BL99*Assembly!AC$17+$BM99*Assembly!AC$18+$BN99*Assembly!AC$19+$BO99*Assembly!AC$20+$BP99*Assembly!AC$21+$BQ99*Assembly!AC$22+$BR99*Assembly!AC$23+$BS99*Assembly!AC$24</f>
        <v>121</v>
      </c>
      <c r="BW99" s="435" t="str">
        <f t="shared" si="9"/>
        <v>2.46</v>
      </c>
      <c r="BX99" s="436" t="str">
        <f t="shared" si="10"/>
        <v>968</v>
      </c>
      <c r="BY99" s="437" t="str">
        <f t="shared" si="11"/>
        <v>0.3</v>
      </c>
      <c r="BZ99" s="438" t="str">
        <f t="shared" si="399"/>
        <v>2.5 W</v>
      </c>
      <c r="CA99" s="434" t="str">
        <f>$AY99*Assembly!X$4+$AZ99*Assembly!X$5+$BA99*Assembly!X$6+$BB99*Assembly!X$7+$BC99*Assembly!X$8+$BD99*Assembly!X$9+$BE99*Assembly!X$10+$BF99*Assembly!X$11+$BG99*Assembly!X$12+$BH99*Assembly!X$13+$BI99*Assembly!X$14+$BJ99*Assembly!X$15+$BK99*Assembly!X$16+$BL99*Assembly!X$17+$BM99*Assembly!X$18+$BN99*Assembly!X$19+$BO99*Assembly!X$20+$BP99*Assembly!X$21+$BQ99*Assembly!X$22+$BR99*Assembly!X$23+$BS99*Assembly!X$24</f>
        <v>10</v>
      </c>
      <c r="CB99" s="434" t="str">
        <f t="shared" si="12"/>
        <v>1,556</v>
      </c>
      <c r="CC99" s="439" t="str">
        <f t="shared" si="13"/>
        <v>0.0016</v>
      </c>
      <c r="CD99" s="440" t="str">
        <f>$AY99*Assembly!AB$4+$AZ99*Assembly!AB$5+$BA99*Assembly!AB$6+$BB99*Assembly!AB$7+$BC99*Assembly!AB$8+$BD99*Assembly!AB$9+$BE99*Assembly!AB$10+$BF99*Assembly!AB$11+$BG99*Assembly!AB$12+$BH99*Assembly!AB$13+$BI99*Assembly!AB$14+$BJ99*Assembly!AB$15+$BK99*Assembly!AB$16+$BL99*Assembly!AB$17+$BM99*Assembly!AB$18+$BN99*Assembly!AB$19+$BO99*Assembly!AB$20+$BP99*Assembly!AB$21+$BQ99*Assembly!AB$22+$BR99*Assembly!AB$23+$BS99*Assembly!AB$24</f>
        <v>32</v>
      </c>
      <c r="CE99" s="457" t="str">
        <f>$AY99*Assembly!M$4+$AZ99*Assembly!M$5+$BA99*Assembly!M$6+$BB99*Assembly!M$7+$BC99*Assembly!M$8+$BD99*Assembly!M$9+$BE99*Assembly!M$10+$BF99*Assembly!M$11+$BG99*Assembly!M$12+$BH99*Assembly!M$13+$BI99*Assembly!M$14+$BJ99*Assembly!M$15+$BK99*Assembly!M$16+$BL99*Assembly!M$17+$BM99*Assembly!M$18+$BN99*Assembly!M$19+$BO99*Assembly!M$20+$BP99*Assembly!M$21+$BQ99*Assembly!M$22+$BR99*Assembly!M$23+$BS99*Assembly!M$24</f>
        <v>42</v>
      </c>
      <c r="CF99" s="457" t="str">
        <f>$AY99*Assembly!N$4+$AZ99*Assembly!N$5+$BA99*Assembly!N$6+$BB99*Assembly!N$7+$BC99*Assembly!N$8+$BD99*Assembly!N$9+$BE99*Assembly!N$10+$BF99*Assembly!N$11+$BG99*Assembly!N$12+$BH99*Assembly!N$13+$BI99*Assembly!N$14+$BJ99*Assembly!N$15+$BK99*Assembly!N$16+$BL99*Assembly!N$17+$BM99*Assembly!N$18+$BN99*Assembly!N$19+$BO99*Assembly!N$20+$BP99*Assembly!N$21+$BQ99*Assembly!N$22+$BR99*Assembly!N$23+$BS99*Assembly!N$24</f>
        <v>5</v>
      </c>
      <c r="CG99" s="457" t="str">
        <f>$AY99*Assembly!O$4+$AZ99*Assembly!O$5+$BA99*Assembly!O$6+$BB99*Assembly!O$7+$BC99*Assembly!O$8+$BD99*Assembly!O$9+$BE99*Assembly!O$10+$BF99*Assembly!O$11+$BG99*Assembly!O$12+$BH99*Assembly!O$13+$BI99*Assembly!O$14+$BJ99*Assembly!O$15+$BK99*Assembly!O$16+$BL99*Assembly!O$17+$BM99*Assembly!O$18+$BN99*Assembly!O$19+$BO99*Assembly!O$20+$BP99*Assembly!O$21+$BQ99*Assembly!O$22+$BR99*Assembly!O$23+$BS99*Assembly!O$24</f>
        <v>0</v>
      </c>
      <c r="CH99" s="454" t="str">
        <f>$AY99*Assembly!P$4+$AZ99*Assembly!P$5+$BA99*Assembly!P$6+$BB99*Assembly!P$7+$BC99*Assembly!P$8+$BD99*Assembly!P$9+$BE99*Assembly!P$10+$BF99*Assembly!P$11+$BG99*Assembly!P$12+$BH99*Assembly!P$13+$BI99*Assembly!P$14+$BJ99*Assembly!P$15+$BK99*Assembly!P$16+$BL99*Assembly!P$17+$BM99*Assembly!P$18+$BN99*Assembly!P$19+$BO99*Assembly!P$20+$BP99*Assembly!P$21+$BQ99*Assembly!P$22+$BR99*Assembly!P$23+$BS99*Assembly!P$24</f>
        <v>0</v>
      </c>
      <c r="CI99" s="454" t="str">
        <f>$AY99*Assembly!Q$4+$AZ99*Assembly!Q$5+$BA99*Assembly!Q$6+$BB99*Assembly!Q$7+$BC99*Assembly!Q$8+$BD99*Assembly!Q$9+$BE99*Assembly!Q$10+$BF99*Assembly!Q$11+$BG99*Assembly!Q$12+$BH99*Assembly!Q$13+$BI99*Assembly!Q$14+$BJ99*Assembly!Q$15+$BK99*Assembly!Q$16+$BL99*Assembly!Q$17+$BM99*Assembly!Q$18+$BN99*Assembly!Q$19+$BO99*Assembly!Q$20+$BP99*Assembly!Q$21+$BQ99*Assembly!Q$22+$BR99*Assembly!Q$23+$BS99*Assembly!Q$24</f>
        <v>5.2</v>
      </c>
      <c r="CJ99" s="457" t="str">
        <f>$AY99*Assembly!R$4+$AZ99*Assembly!R$5+$BA99*Assembly!R$6+$BB99*Assembly!R$7+$BC99*Assembly!R$8+$BD99*Assembly!R$9+$BE99*Assembly!R$10+$BF99*Assembly!R$11+$BG99*Assembly!R$12+$BH99*Assembly!R$13+$BI99*Assembly!R$14+$BJ99*Assembly!R$15+$BK99*Assembly!R$16+$BL99*Assembly!R$17+$BM99*Assembly!R$18+$BN99*Assembly!R$19+$BO99*Assembly!R$20+$BP99*Assembly!R$21+$BQ99*Assembly!R$22+$BR99*Assembly!R$23+$BS99*Assembly!R$24</f>
        <v>0</v>
      </c>
      <c r="CK99" s="454" t="str">
        <f>$AY99*Assembly!S$4+$AZ99*Assembly!S$5+$BA99*Assembly!S$6+$BB99*Assembly!S$7+$BC99*Assembly!S$8+$BD99*Assembly!S$9+$BE99*Assembly!S$10+$BF99*Assembly!S$11+$BG99*Assembly!S$12+$BH99*Assembly!S$13+$BI99*Assembly!S$14+$BJ99*Assembly!S$15+$BK99*Assembly!S$16+$BL99*Assembly!S$17+$BM99*Assembly!S$18+$BN99*Assembly!S$19+$BO99*Assembly!S$20+$BP99*Assembly!S$21+$BQ99*Assembly!S$22+$BR99*Assembly!S$23+$BS99*Assembly!S$24</f>
        <v>0</v>
      </c>
      <c r="CL99" s="454" t="str">
        <f>$AY99*Assembly!T$4+$AZ99*Assembly!T$5+$BA99*Assembly!T$6+$BB99*Assembly!T$7+$BC99*Assembly!T$8+$BD99*Assembly!T$9+$BE99*Assembly!T$10+$BF99*Assembly!T$11+$BG99*Assembly!T$12+$BH99*Assembly!T$13+$BI99*Assembly!T$14+$BJ99*Assembly!T$15+$BK99*Assembly!T$16+$BL99*Assembly!T$17+$BM99*Assembly!T$18+$BN99*Assembly!T$19+$BO99*Assembly!T$20+$BP99*Assembly!T$21+$BQ99*Assembly!T$22+$BR99*Assembly!T$23+$BS99*Assembly!T$24</f>
        <v>0</v>
      </c>
      <c r="CM99" s="454" t="str">
        <f>$AY99*Assembly!U$4+$AZ99*Assembly!U$5+$BA99*Assembly!U$6+$BB99*Assembly!U$7+$BC99*Assembly!U$8+$BD99*Assembly!U$9+$BE99*Assembly!U$10+$BF99*Assembly!U$11+$BG99*Assembly!U$12+$BH99*Assembly!U$13+$BI99*Assembly!U$14+$BJ99*Assembly!U$15+$BK99*Assembly!U$16+$BL99*Assembly!U$17+$BM99*Assembly!U$18+$BN99*Assembly!U$19+$BO99*Assembly!U$20+$BP99*Assembly!U$21+$BQ99*Assembly!U$22+$BR99*Assembly!U$23+$BS99*Assembly!U$24</f>
        <v>0</v>
      </c>
      <c r="CN99" s="457" t="str">
        <f>$AY99*Assembly!V$4+$AZ99*Assembly!V$5+$BA99*Assembly!V$6+$BB99*Assembly!V$7+$BC99*Assembly!V$8+$BD99*Assembly!V$9+$BE99*Assembly!V$10+$BF99*Assembly!V$11+$BG99*Assembly!V$12+$BH99*Assembly!V$13+$BI99*Assembly!V$14+$BJ99*Assembly!V$15+$BK99*Assembly!V$16+$BL99*Assembly!V$17+$BM99*Assembly!V$18+$BN99*Assembly!V$19+$BO99*Assembly!V$20+$BP99*Assembly!V$21+$BQ99*Assembly!V$22+$BR99*Assembly!V$23+$BS99*Assembly!V$24</f>
        <v>0</v>
      </c>
      <c r="CO99" s="457" t="str">
        <f>CE99*Refining!$F$3</f>
        <v>75</v>
      </c>
      <c r="CP99" s="457" t="str">
        <f>CF99*Refining!$F$4</f>
        <v>16</v>
      </c>
      <c r="CQ99" s="457" t="str">
        <f>CG99*Refining!$F$5</f>
        <v>0</v>
      </c>
      <c r="CR99" s="457" t="str">
        <f>CH99*Refining!$F$6</f>
        <v>0</v>
      </c>
      <c r="CS99" s="457" t="str">
        <f>CI99*Refining!$F$7</f>
        <v>9</v>
      </c>
      <c r="CT99" s="457" t="str">
        <f>CJ99*Refining!$F$8</f>
        <v>0</v>
      </c>
      <c r="CU99" s="457" t="str">
        <f>CK99*Refining!$F$9</f>
        <v>0</v>
      </c>
      <c r="CV99" s="457" t="str">
        <f>CL99*Refining!$F$10</f>
        <v>0</v>
      </c>
      <c r="CW99" s="457" t="str">
        <f>CM99*Refining!$F$11</f>
        <v>0</v>
      </c>
      <c r="CX99" s="457" t="str">
        <f>CN99*Refining!$F$12</f>
        <v>0</v>
      </c>
      <c r="CY99" s="441" t="str">
        <f t="shared" ref="CY99:DR99" si="400">IF(CE99 = 0, "", CE99)</f>
        <v>42</v>
      </c>
      <c r="CZ99" s="442" t="str">
        <f t="shared" si="400"/>
        <v>5</v>
      </c>
      <c r="DA99" s="442" t="str">
        <f t="shared" si="400"/>
        <v/>
      </c>
      <c r="DB99" s="443" t="str">
        <f t="shared" si="400"/>
        <v/>
      </c>
      <c r="DC99" s="444" t="str">
        <f t="shared" si="400"/>
        <v>5.2</v>
      </c>
      <c r="DD99" s="442" t="str">
        <f t="shared" si="400"/>
        <v/>
      </c>
      <c r="DE99" s="444" t="str">
        <f t="shared" si="400"/>
        <v/>
      </c>
      <c r="DF99" s="444" t="str">
        <f t="shared" si="400"/>
        <v/>
      </c>
      <c r="DG99" s="442" t="str">
        <f t="shared" si="400"/>
        <v/>
      </c>
      <c r="DH99" s="445" t="str">
        <f t="shared" si="400"/>
        <v/>
      </c>
      <c r="DI99" s="441" t="str">
        <f t="shared" si="400"/>
        <v>75</v>
      </c>
      <c r="DJ99" s="442" t="str">
        <f t="shared" si="400"/>
        <v>16</v>
      </c>
      <c r="DK99" s="442" t="str">
        <f t="shared" si="400"/>
        <v/>
      </c>
      <c r="DL99" s="442" t="str">
        <f t="shared" si="400"/>
        <v/>
      </c>
      <c r="DM99" s="446" t="str">
        <f t="shared" si="400"/>
        <v>9.3</v>
      </c>
      <c r="DN99" s="442" t="str">
        <f t="shared" si="400"/>
        <v/>
      </c>
      <c r="DO99" s="442" t="str">
        <f t="shared" si="400"/>
        <v/>
      </c>
      <c r="DP99" s="442" t="str">
        <f t="shared" si="400"/>
        <v/>
      </c>
      <c r="DQ99" s="442" t="str">
        <f t="shared" si="400"/>
        <v/>
      </c>
      <c r="DR99" s="445" t="str">
        <f t="shared" si="400"/>
        <v/>
      </c>
      <c r="DS99" s="447" t="str">
        <f t="shared" si="15"/>
        <v>52</v>
      </c>
      <c r="DT99" s="448" t="str">
        <f t="shared" si="16"/>
        <v>100</v>
      </c>
      <c r="DU99" s="434" t="str">
        <f>CY99*'Ores &amp; Ingots'!$C$3+CZ99*'Ores &amp; Ingots'!$C$4+DA99*'Ores &amp; Ingots'!$C$5+DB99*'Ores &amp; Ingots'!$C$6+DC99*'Ores &amp; Ingots'!$C$7+DD99*'Ores &amp; Ingots'!$C$8+DE99*'Ores &amp; Ingots'!$C$9+DF99*'Ores &amp; Ingots'!$C$10+DG99*'Ores &amp; Ingots'!$C$11+DH99*'Ores &amp; Ingots'!$C$12</f>
        <v>8</v>
      </c>
      <c r="DV99" s="434" t="str">
        <f>DI99*'Ores &amp; Ingots'!$B$3+DJ99*'Ores &amp; Ingots'!$B$4+DK99*'Ores &amp; Ingots'!$B$5+DL99*'Ores &amp; Ingots'!$B$6+DM99*'Ores &amp; Ingots'!$B$7+DN99*'Ores &amp; Ingots'!$B$8+DO99*'Ores &amp; Ingots'!$B$9+DP99*'Ores &amp; Ingots'!$B$10+DQ99*'Ores &amp; Ingots'!$B$11+DR99*'Ores &amp; Ingots'!$B$12</f>
        <v>37</v>
      </c>
      <c r="DW99" s="448" t="str">
        <f>CY99*Refining!$G$3+CZ99*Refining!$G$4+DA99*Refining!$G$5+DB99*Refining!$G$6+DC99*Refining!$G$7+DD99*Refining!$G$8+DE99*Refining!$G$9+DF99*Refining!$G$10+DG99*Refining!$G$11+DH99*Refining!$G$12</f>
        <v>31</v>
      </c>
      <c r="DX99" s="448" t="str">
        <f t="shared" si="17"/>
        <v>4,855</v>
      </c>
      <c r="DY99" s="449" t="str">
        <f t="shared" si="18"/>
        <v>0.0049</v>
      </c>
      <c r="DZ99" s="447" t="str">
        <f t="shared" si="19"/>
        <v>47</v>
      </c>
      <c r="EA99" s="446" t="str">
        <f t="shared" ref="EA99:EB99" si="401">DZ99/60</f>
        <v>0.8</v>
      </c>
      <c r="EB99" s="446" t="str">
        <f t="shared" si="401"/>
        <v>0.0</v>
      </c>
      <c r="EC99" s="450" t="str">
        <f t="shared" si="21"/>
        <v>0.00</v>
      </c>
      <c r="ED99" s="447" t="str">
        <f t="shared" si="22"/>
        <v>6,410</v>
      </c>
      <c r="EE99" s="446" t="str">
        <f t="shared" ref="EE99:EF99" si="402">ED99/1000</f>
        <v>6.4</v>
      </c>
      <c r="EF99" s="451" t="str">
        <f t="shared" si="402"/>
        <v>0.01</v>
      </c>
      <c r="EG99" s="452" t="str">
        <f t="shared" si="24"/>
        <v>0.0064</v>
      </c>
      <c r="EH99" s="225" t="s">
        <v>12</v>
      </c>
    </row>
    <row r="100">
      <c r="A100" s="33"/>
      <c r="B100" s="226" t="s">
        <v>986</v>
      </c>
      <c r="C100" s="227" t="s">
        <v>885</v>
      </c>
      <c r="D100" s="227">
        <v>3.0</v>
      </c>
      <c r="E100" s="227">
        <v>3.0</v>
      </c>
      <c r="F100" s="227">
        <v>3.0</v>
      </c>
      <c r="G100" s="420" t="str">
        <f t="shared" si="5"/>
        <v>3.375</v>
      </c>
      <c r="H100" s="421">
        <v>14.0</v>
      </c>
      <c r="I100" s="421">
        <v>14.0</v>
      </c>
      <c r="J100" s="421" t="str">
        <f>H100/Main!$D$9</f>
        <v>14</v>
      </c>
      <c r="K100" s="421" t="str">
        <f>I100/Main!$D$10</f>
        <v>14</v>
      </c>
      <c r="L100" s="422" t="str">
        <f t="shared" si="6"/>
        <v>1.0</v>
      </c>
      <c r="M100" s="422">
        <v>1.0</v>
      </c>
      <c r="N100" s="424" t="s">
        <v>12</v>
      </c>
      <c r="O100" s="423"/>
      <c r="P100" s="423"/>
      <c r="Q100" s="424">
        <v>3375.0</v>
      </c>
      <c r="R100" s="424" t="str">
        <f>Q100*Main!$D$6</f>
        <v>3,375</v>
      </c>
      <c r="S100" s="425"/>
      <c r="T100" s="425"/>
      <c r="U100" s="423"/>
      <c r="V100" s="423"/>
      <c r="W100" s="425"/>
      <c r="X100" s="425"/>
      <c r="Y100" s="423"/>
      <c r="Z100" s="423"/>
      <c r="AA100" s="423"/>
      <c r="AB100" s="423"/>
      <c r="AC100" s="523"/>
      <c r="AD100" s="434">
        <v>0.0</v>
      </c>
      <c r="AE100" s="434">
        <v>30.0</v>
      </c>
      <c r="AF100" s="434">
        <v>0.0</v>
      </c>
      <c r="AG100" s="434">
        <v>0.0</v>
      </c>
      <c r="AH100" s="434">
        <v>10.0</v>
      </c>
      <c r="AI100" s="434">
        <v>0.0</v>
      </c>
      <c r="AJ100" s="434">
        <v>4.0</v>
      </c>
      <c r="AK100" s="498">
        <v>4.0</v>
      </c>
      <c r="AL100" s="434">
        <v>1.0</v>
      </c>
      <c r="AM100" s="434">
        <v>0.0</v>
      </c>
      <c r="AN100" s="434">
        <v>0.0</v>
      </c>
      <c r="AO100" s="434">
        <v>0.0</v>
      </c>
      <c r="AP100" s="434">
        <v>0.0</v>
      </c>
      <c r="AQ100" s="434">
        <v>0.0</v>
      </c>
      <c r="AR100" s="434">
        <v>0.0</v>
      </c>
      <c r="AS100" s="434">
        <v>0.0</v>
      </c>
      <c r="AT100" s="434">
        <v>0.0</v>
      </c>
      <c r="AU100" s="434">
        <v>0.0</v>
      </c>
      <c r="AV100" s="434">
        <v>0.0</v>
      </c>
      <c r="AW100" s="434">
        <v>0.0</v>
      </c>
      <c r="AX100" s="434">
        <v>0.0</v>
      </c>
      <c r="AY100" s="429" t="str">
        <f t="shared" ref="AY100:BS100" si="403">IF(AD100 = 0, "", AD100)</f>
        <v/>
      </c>
      <c r="AZ100" s="430" t="str">
        <f t="shared" si="403"/>
        <v>30</v>
      </c>
      <c r="BA100" s="430" t="str">
        <f t="shared" si="403"/>
        <v/>
      </c>
      <c r="BB100" s="430" t="str">
        <f t="shared" si="403"/>
        <v/>
      </c>
      <c r="BC100" s="430" t="str">
        <f t="shared" si="403"/>
        <v>10</v>
      </c>
      <c r="BD100" s="430" t="str">
        <f t="shared" si="403"/>
        <v/>
      </c>
      <c r="BE100" s="430" t="str">
        <f t="shared" si="403"/>
        <v>4</v>
      </c>
      <c r="BF100" s="431" t="str">
        <f t="shared" si="403"/>
        <v>4</v>
      </c>
      <c r="BG100" s="430" t="str">
        <f t="shared" si="403"/>
        <v>1</v>
      </c>
      <c r="BH100" s="430" t="str">
        <f t="shared" si="403"/>
        <v/>
      </c>
      <c r="BI100" s="430" t="str">
        <f t="shared" si="403"/>
        <v/>
      </c>
      <c r="BJ100" s="430" t="str">
        <f t="shared" si="403"/>
        <v/>
      </c>
      <c r="BK100" s="430" t="str">
        <f t="shared" si="403"/>
        <v/>
      </c>
      <c r="BL100" s="430" t="str">
        <f t="shared" si="403"/>
        <v/>
      </c>
      <c r="BM100" s="430" t="str">
        <f t="shared" si="403"/>
        <v/>
      </c>
      <c r="BN100" s="430" t="str">
        <f t="shared" si="403"/>
        <v/>
      </c>
      <c r="BO100" s="430" t="str">
        <f t="shared" si="403"/>
        <v/>
      </c>
      <c r="BP100" s="430" t="str">
        <f t="shared" si="403"/>
        <v/>
      </c>
      <c r="BQ100" s="430" t="str">
        <f t="shared" si="403"/>
        <v/>
      </c>
      <c r="BR100" s="430" t="str">
        <f t="shared" si="403"/>
        <v/>
      </c>
      <c r="BS100" s="432" t="str">
        <f t="shared" si="403"/>
        <v/>
      </c>
      <c r="BT100" s="433" t="str">
        <f>$AY100*Assembly!Y$4+$AZ100*Assembly!Y$5+$BA100*Assembly!Y$6+$BB100*Assembly!Y$7+$BC100*Assembly!Y$8+$BD100*Assembly!Y$9+$BE100*Assembly!Y$10+$BF100*Assembly!Y$11+$BG100*Assembly!Y$12+$BH100*Assembly!Y$13+$BI100*Assembly!Y$14+$BJ100*Assembly!Y$15+$BK100*Assembly!Y$16+$BL100*Assembly!Y$17+$BM100*Assembly!Y$18+$BN100*Assembly!Y$19+$BO100*Assembly!Y$20+$BP100*Assembly!Y$21+$BQ100*Assembly!Y$22+$BR100*Assembly!Y$23+$BS100*Assembly!Y$24</f>
        <v>275</v>
      </c>
      <c r="BU100" s="434" t="str">
        <f t="shared" si="8"/>
        <v>81</v>
      </c>
      <c r="BV100" s="434" t="str">
        <f>$AY100*Assembly!AC$4+$AZ100*Assembly!AC$5+$BA100*Assembly!AC$6+$BB100*Assembly!AC$7+$BC100*Assembly!AC$8+$BD100*Assembly!AC$9+$BE100*Assembly!AC$10+$BF100*Assembly!AC$11+$BG100*Assembly!AC$12+$BH100*Assembly!AC$13+$BI100*Assembly!AC$14+$BJ100*Assembly!AC$15+$BK100*Assembly!AC$16+$BL100*Assembly!AC$17+$BM100*Assembly!AC$18+$BN100*Assembly!AC$19+$BO100*Assembly!AC$20+$BP100*Assembly!AC$21+$BQ100*Assembly!AC$22+$BR100*Assembly!AC$23+$BS100*Assembly!AC$24</f>
        <v>919</v>
      </c>
      <c r="BW100" s="435" t="str">
        <f t="shared" si="9"/>
        <v>3.34</v>
      </c>
      <c r="BX100" s="436" t="str">
        <f t="shared" si="10"/>
        <v>272</v>
      </c>
      <c r="BY100" s="437" t="str">
        <f t="shared" si="11"/>
        <v>11.3</v>
      </c>
      <c r="BZ100" s="438" t="str">
        <f t="shared" si="399"/>
        <v>12.3 W</v>
      </c>
      <c r="CA100" s="434" t="str">
        <f>$AY100*Assembly!X$4+$AZ100*Assembly!X$5+$BA100*Assembly!X$6+$BB100*Assembly!X$7+$BC100*Assembly!X$8+$BD100*Assembly!X$9+$BE100*Assembly!X$10+$BF100*Assembly!X$11+$BG100*Assembly!X$12+$BH100*Assembly!X$13+$BI100*Assembly!X$14+$BJ100*Assembly!X$15+$BK100*Assembly!X$16+$BL100*Assembly!X$17+$BM100*Assembly!X$18+$BN100*Assembly!X$19+$BO100*Assembly!X$20+$BP100*Assembly!X$21+$BQ100*Assembly!X$22+$BR100*Assembly!X$23+$BS100*Assembly!X$24</f>
        <v>79</v>
      </c>
      <c r="CB100" s="434" t="str">
        <f t="shared" si="12"/>
        <v>12,289</v>
      </c>
      <c r="CC100" s="439" t="str">
        <f t="shared" si="13"/>
        <v>0.0123</v>
      </c>
      <c r="CD100" s="440" t="str">
        <f>$AY100*Assembly!AB$4+$AZ100*Assembly!AB$5+$BA100*Assembly!AB$6+$BB100*Assembly!AB$7+$BC100*Assembly!AB$8+$BD100*Assembly!AB$9+$BE100*Assembly!AB$10+$BF100*Assembly!AB$11+$BG100*Assembly!AB$12+$BH100*Assembly!AB$13+$BI100*Assembly!AB$14+$BJ100*Assembly!AB$15+$BK100*Assembly!AB$16+$BL100*Assembly!AB$17+$BM100*Assembly!AB$18+$BN100*Assembly!AB$19+$BO100*Assembly!AB$20+$BP100*Assembly!AB$21+$BQ100*Assembly!AB$22+$BR100*Assembly!AB$23+$BS100*Assembly!AB$24</f>
        <v>212</v>
      </c>
      <c r="CE100" s="424" t="str">
        <f>$AY100*Assembly!M$4+$AZ100*Assembly!M$5+$BA100*Assembly!M$6+$BB100*Assembly!M$7+$BC100*Assembly!M$8+$BD100*Assembly!M$9+$BE100*Assembly!M$10+$BF100*Assembly!M$11+$BG100*Assembly!M$12+$BH100*Assembly!M$13+$BI100*Assembly!M$14+$BJ100*Assembly!M$15+$BK100*Assembly!M$16+$BL100*Assembly!M$17+$BM100*Assembly!M$18+$BN100*Assembly!M$19+$BO100*Assembly!M$20+$BP100*Assembly!M$21+$BQ100*Assembly!M$22+$BR100*Assembly!M$23+$BS100*Assembly!M$24</f>
        <v>288</v>
      </c>
      <c r="CF100" s="424" t="str">
        <f>$AY100*Assembly!N$4+$AZ100*Assembly!N$5+$BA100*Assembly!N$6+$BB100*Assembly!N$7+$BC100*Assembly!N$8+$BD100*Assembly!N$9+$BE100*Assembly!N$10+$BF100*Assembly!N$11+$BG100*Assembly!N$12+$BH100*Assembly!N$13+$BI100*Assembly!N$14+$BJ100*Assembly!N$15+$BK100*Assembly!N$16+$BL100*Assembly!N$17+$BM100*Assembly!N$18+$BN100*Assembly!N$19+$BO100*Assembly!N$20+$BP100*Assembly!N$21+$BQ100*Assembly!N$22+$BR100*Assembly!N$23+$BS100*Assembly!N$24</f>
        <v>20</v>
      </c>
      <c r="CG100" s="424" t="str">
        <f>$AY100*Assembly!O$4+$AZ100*Assembly!O$5+$BA100*Assembly!O$6+$BB100*Assembly!O$7+$BC100*Assembly!O$8+$BD100*Assembly!O$9+$BE100*Assembly!O$10+$BF100*Assembly!O$11+$BG100*Assembly!O$12+$BH100*Assembly!O$13+$BI100*Assembly!O$14+$BJ100*Assembly!O$15+$BK100*Assembly!O$16+$BL100*Assembly!O$17+$BM100*Assembly!O$18+$BN100*Assembly!O$19+$BO100*Assembly!O$20+$BP100*Assembly!O$21+$BQ100*Assembly!O$22+$BR100*Assembly!O$23+$BS100*Assembly!O$24</f>
        <v>0</v>
      </c>
      <c r="CH100" s="421" t="str">
        <f>$AY100*Assembly!P$4+$AZ100*Assembly!P$5+$BA100*Assembly!P$6+$BB100*Assembly!P$7+$BC100*Assembly!P$8+$BD100*Assembly!P$9+$BE100*Assembly!P$10+$BF100*Assembly!P$11+$BG100*Assembly!P$12+$BH100*Assembly!P$13+$BI100*Assembly!P$14+$BJ100*Assembly!P$15+$BK100*Assembly!P$16+$BL100*Assembly!P$17+$BM100*Assembly!P$18+$BN100*Assembly!P$19+$BO100*Assembly!P$20+$BP100*Assembly!P$21+$BQ100*Assembly!P$22+$BR100*Assembly!P$23+$BS100*Assembly!P$24</f>
        <v>0</v>
      </c>
      <c r="CI100" s="421" t="str">
        <f>$AY100*Assembly!Q$4+$AZ100*Assembly!Q$5+$BA100*Assembly!Q$6+$BB100*Assembly!Q$7+$BC100*Assembly!Q$8+$BD100*Assembly!Q$9+$BE100*Assembly!Q$10+$BF100*Assembly!Q$11+$BG100*Assembly!Q$12+$BH100*Assembly!Q$13+$BI100*Assembly!Q$14+$BJ100*Assembly!Q$15+$BK100*Assembly!Q$16+$BL100*Assembly!Q$17+$BM100*Assembly!Q$18+$BN100*Assembly!Q$19+$BO100*Assembly!Q$20+$BP100*Assembly!Q$21+$BQ100*Assembly!Q$22+$BR100*Assembly!Q$23+$BS100*Assembly!Q$24</f>
        <v>5.8</v>
      </c>
      <c r="CJ100" s="424" t="str">
        <f>$AY100*Assembly!R$4+$AZ100*Assembly!R$5+$BA100*Assembly!R$6+$BB100*Assembly!R$7+$BC100*Assembly!R$8+$BD100*Assembly!R$9+$BE100*Assembly!R$10+$BF100*Assembly!R$11+$BG100*Assembly!R$12+$BH100*Assembly!R$13+$BI100*Assembly!R$14+$BJ100*Assembly!R$15+$BK100*Assembly!R$16+$BL100*Assembly!R$17+$BM100*Assembly!R$18+$BN100*Assembly!R$19+$BO100*Assembly!R$20+$BP100*Assembly!R$21+$BQ100*Assembly!R$22+$BR100*Assembly!R$23+$BS100*Assembly!R$24</f>
        <v>0</v>
      </c>
      <c r="CK100" s="421" t="str">
        <f>$AY100*Assembly!S$4+$AZ100*Assembly!S$5+$BA100*Assembly!S$6+$BB100*Assembly!S$7+$BC100*Assembly!S$8+$BD100*Assembly!S$9+$BE100*Assembly!S$10+$BF100*Assembly!S$11+$BG100*Assembly!S$12+$BH100*Assembly!S$13+$BI100*Assembly!S$14+$BJ100*Assembly!S$15+$BK100*Assembly!S$16+$BL100*Assembly!S$17+$BM100*Assembly!S$18+$BN100*Assembly!S$19+$BO100*Assembly!S$20+$BP100*Assembly!S$21+$BQ100*Assembly!S$22+$BR100*Assembly!S$23+$BS100*Assembly!S$24</f>
        <v>0</v>
      </c>
      <c r="CL100" s="421" t="str">
        <f>$AY100*Assembly!T$4+$AZ100*Assembly!T$5+$BA100*Assembly!T$6+$BB100*Assembly!T$7+$BC100*Assembly!T$8+$BD100*Assembly!T$9+$BE100*Assembly!T$10+$BF100*Assembly!T$11+$BG100*Assembly!T$12+$BH100*Assembly!T$13+$BI100*Assembly!T$14+$BJ100*Assembly!T$15+$BK100*Assembly!T$16+$BL100*Assembly!T$17+$BM100*Assembly!T$18+$BN100*Assembly!T$19+$BO100*Assembly!T$20+$BP100*Assembly!T$21+$BQ100*Assembly!T$22+$BR100*Assembly!T$23+$BS100*Assembly!T$24</f>
        <v>0</v>
      </c>
      <c r="CM100" s="421" t="str">
        <f>$AY100*Assembly!U$4+$AZ100*Assembly!U$5+$BA100*Assembly!U$6+$BB100*Assembly!U$7+$BC100*Assembly!U$8+$BD100*Assembly!U$9+$BE100*Assembly!U$10+$BF100*Assembly!U$11+$BG100*Assembly!U$12+$BH100*Assembly!U$13+$BI100*Assembly!U$14+$BJ100*Assembly!U$15+$BK100*Assembly!U$16+$BL100*Assembly!U$17+$BM100*Assembly!U$18+$BN100*Assembly!U$19+$BO100*Assembly!U$20+$BP100*Assembly!U$21+$BQ100*Assembly!U$22+$BR100*Assembly!U$23+$BS100*Assembly!U$24</f>
        <v>0</v>
      </c>
      <c r="CN100" s="424" t="str">
        <f>$AY100*Assembly!V$4+$AZ100*Assembly!V$5+$BA100*Assembly!V$6+$BB100*Assembly!V$7+$BC100*Assembly!V$8+$BD100*Assembly!V$9+$BE100*Assembly!V$10+$BF100*Assembly!V$11+$BG100*Assembly!V$12+$BH100*Assembly!V$13+$BI100*Assembly!V$14+$BJ100*Assembly!V$15+$BK100*Assembly!V$16+$BL100*Assembly!V$17+$BM100*Assembly!V$18+$BN100*Assembly!V$19+$BO100*Assembly!V$20+$BP100*Assembly!V$21+$BQ100*Assembly!V$22+$BR100*Assembly!V$23+$BS100*Assembly!V$24</f>
        <v>0</v>
      </c>
      <c r="CO100" s="424" t="str">
        <f>CE100*Refining!$F$3</f>
        <v>514</v>
      </c>
      <c r="CP100" s="424" t="str">
        <f>CF100*Refining!$F$4</f>
        <v>63</v>
      </c>
      <c r="CQ100" s="424" t="str">
        <f>CG100*Refining!$F$5</f>
        <v>0</v>
      </c>
      <c r="CR100" s="424" t="str">
        <f>CH100*Refining!$F$6</f>
        <v>0</v>
      </c>
      <c r="CS100" s="424" t="str">
        <f>CI100*Refining!$F$7</f>
        <v>10</v>
      </c>
      <c r="CT100" s="424" t="str">
        <f>CJ100*Refining!$F$8</f>
        <v>0</v>
      </c>
      <c r="CU100" s="424" t="str">
        <f>CK100*Refining!$F$9</f>
        <v>0</v>
      </c>
      <c r="CV100" s="424" t="str">
        <f>CL100*Refining!$F$10</f>
        <v>0</v>
      </c>
      <c r="CW100" s="424" t="str">
        <f>CM100*Refining!$F$11</f>
        <v>0</v>
      </c>
      <c r="CX100" s="424" t="str">
        <f>CN100*Refining!$F$12</f>
        <v>0</v>
      </c>
      <c r="CY100" s="441" t="str">
        <f t="shared" ref="CY100:DR100" si="404">IF(CE100 = 0, "", CE100)</f>
        <v>288</v>
      </c>
      <c r="CZ100" s="442" t="str">
        <f t="shared" si="404"/>
        <v>20</v>
      </c>
      <c r="DA100" s="442" t="str">
        <f t="shared" si="404"/>
        <v/>
      </c>
      <c r="DB100" s="443" t="str">
        <f t="shared" si="404"/>
        <v/>
      </c>
      <c r="DC100" s="444" t="str">
        <f t="shared" si="404"/>
        <v>5.8</v>
      </c>
      <c r="DD100" s="442" t="str">
        <f t="shared" si="404"/>
        <v/>
      </c>
      <c r="DE100" s="444" t="str">
        <f t="shared" si="404"/>
        <v/>
      </c>
      <c r="DF100" s="444" t="str">
        <f t="shared" si="404"/>
        <v/>
      </c>
      <c r="DG100" s="442" t="str">
        <f t="shared" si="404"/>
        <v/>
      </c>
      <c r="DH100" s="445" t="str">
        <f t="shared" si="404"/>
        <v/>
      </c>
      <c r="DI100" s="441" t="str">
        <f t="shared" si="404"/>
        <v>514</v>
      </c>
      <c r="DJ100" s="442" t="str">
        <f t="shared" si="404"/>
        <v>63</v>
      </c>
      <c r="DK100" s="442" t="str">
        <f t="shared" si="404"/>
        <v/>
      </c>
      <c r="DL100" s="442" t="str">
        <f t="shared" si="404"/>
        <v/>
      </c>
      <c r="DM100" s="446" t="str">
        <f t="shared" si="404"/>
        <v>10.4</v>
      </c>
      <c r="DN100" s="442" t="str">
        <f t="shared" si="404"/>
        <v/>
      </c>
      <c r="DO100" s="442" t="str">
        <f t="shared" si="404"/>
        <v/>
      </c>
      <c r="DP100" s="442" t="str">
        <f t="shared" si="404"/>
        <v/>
      </c>
      <c r="DQ100" s="442" t="str">
        <f t="shared" si="404"/>
        <v/>
      </c>
      <c r="DR100" s="445" t="str">
        <f t="shared" si="404"/>
        <v/>
      </c>
      <c r="DS100" s="447" t="str">
        <f t="shared" si="15"/>
        <v>314</v>
      </c>
      <c r="DT100" s="448" t="str">
        <f t="shared" si="16"/>
        <v>587</v>
      </c>
      <c r="DU100" s="434" t="str">
        <f>CY100*'Ores &amp; Ingots'!$C$3+CZ100*'Ores &amp; Ingots'!$C$4+DA100*'Ores &amp; Ingots'!$C$5+DB100*'Ores &amp; Ingots'!$C$6+DC100*'Ores &amp; Ingots'!$C$7+DD100*'Ores &amp; Ingots'!$C$8+DE100*'Ores &amp; Ingots'!$C$9+DF100*'Ores &amp; Ingots'!$C$10+DG100*'Ores &amp; Ingots'!$C$11+DH100*'Ores &amp; Ingots'!$C$12</f>
        <v>41</v>
      </c>
      <c r="DV100" s="434" t="str">
        <f>DI100*'Ores &amp; Ingots'!$B$3+DJ100*'Ores &amp; Ingots'!$B$4+DK100*'Ores &amp; Ingots'!$B$5+DL100*'Ores &amp; Ingots'!$B$6+DM100*'Ores &amp; Ingots'!$B$7+DN100*'Ores &amp; Ingots'!$B$8+DO100*'Ores &amp; Ingots'!$B$9+DP100*'Ores &amp; Ingots'!$B$10+DQ100*'Ores &amp; Ingots'!$B$11+DR100*'Ores &amp; Ingots'!$B$12</f>
        <v>217</v>
      </c>
      <c r="DW100" s="448" t="str">
        <f>CY100*Refining!$G$3+CZ100*Refining!$G$4+DA100*Refining!$G$5+DB100*Refining!$G$6+DC100*Refining!$G$7+DD100*Refining!$G$8+DE100*Refining!$G$9+DF100*Refining!$G$10+DG100*Refining!$G$11+DH100*Refining!$G$12</f>
        <v>121</v>
      </c>
      <c r="DX100" s="448" t="str">
        <f t="shared" si="17"/>
        <v>18,778</v>
      </c>
      <c r="DY100" s="449" t="str">
        <f t="shared" si="18"/>
        <v>0.0188</v>
      </c>
      <c r="DZ100" s="447" t="str">
        <f t="shared" si="19"/>
        <v>214</v>
      </c>
      <c r="EA100" s="446" t="str">
        <f t="shared" ref="EA100:EB100" si="405">DZ100/60</f>
        <v>3.6</v>
      </c>
      <c r="EB100" s="446" t="str">
        <f t="shared" si="405"/>
        <v>0.1</v>
      </c>
      <c r="EC100" s="450" t="str">
        <f t="shared" si="21"/>
        <v>0.00</v>
      </c>
      <c r="ED100" s="447" t="str">
        <f t="shared" si="22"/>
        <v>31,067</v>
      </c>
      <c r="EE100" s="446" t="str">
        <f t="shared" ref="EE100:EF100" si="406">ED100/1000</f>
        <v>31.1</v>
      </c>
      <c r="EF100" s="451" t="str">
        <f t="shared" si="406"/>
        <v>0.03</v>
      </c>
      <c r="EG100" s="452" t="str">
        <f t="shared" si="24"/>
        <v>0.0311</v>
      </c>
      <c r="EH100" s="225" t="s">
        <v>12</v>
      </c>
    </row>
    <row r="101">
      <c r="A101" s="33"/>
      <c r="B101" s="226" t="s">
        <v>987</v>
      </c>
      <c r="C101" s="227" t="s">
        <v>886</v>
      </c>
      <c r="D101" s="227">
        <v>3.0</v>
      </c>
      <c r="E101" s="227">
        <v>3.0</v>
      </c>
      <c r="F101" s="227">
        <v>3.0</v>
      </c>
      <c r="G101" s="453" t="str">
        <f t="shared" si="5"/>
        <v>421.875</v>
      </c>
      <c r="H101" s="454">
        <v>45.0</v>
      </c>
      <c r="I101" s="454">
        <v>45.0</v>
      </c>
      <c r="J101" s="454" t="str">
        <f>H101/Main!$D$9</f>
        <v>45</v>
      </c>
      <c r="K101" s="454" t="str">
        <f>I101/Main!$D$10</f>
        <v>45</v>
      </c>
      <c r="L101" s="455" t="str">
        <f t="shared" si="6"/>
        <v>1.0</v>
      </c>
      <c r="M101" s="455">
        <v>1.0</v>
      </c>
      <c r="N101" s="457" t="s">
        <v>12</v>
      </c>
      <c r="O101" s="456"/>
      <c r="P101" s="456"/>
      <c r="Q101" s="457">
        <v>421000.0</v>
      </c>
      <c r="R101" s="457" t="str">
        <f>Q101*Main!$D$6</f>
        <v>421,000</v>
      </c>
      <c r="S101" s="458"/>
      <c r="T101" s="458"/>
      <c r="U101" s="456"/>
      <c r="V101" s="456"/>
      <c r="W101" s="458"/>
      <c r="X101" s="458"/>
      <c r="Y101" s="456"/>
      <c r="Z101" s="456"/>
      <c r="AA101" s="456"/>
      <c r="AB101" s="456"/>
      <c r="AC101" s="524" t="s">
        <v>18</v>
      </c>
      <c r="AD101" s="434">
        <v>0.0</v>
      </c>
      <c r="AE101" s="434">
        <v>360.0</v>
      </c>
      <c r="AF101" s="434">
        <v>60.0</v>
      </c>
      <c r="AG101" s="434">
        <v>0.0</v>
      </c>
      <c r="AH101" s="434">
        <v>80.0</v>
      </c>
      <c r="AI101" s="434">
        <v>0.0</v>
      </c>
      <c r="AJ101" s="434">
        <v>20.0</v>
      </c>
      <c r="AK101" s="498">
        <v>8.0</v>
      </c>
      <c r="AL101" s="434">
        <v>1.0</v>
      </c>
      <c r="AM101" s="434">
        <v>0.0</v>
      </c>
      <c r="AN101" s="434">
        <v>0.0</v>
      </c>
      <c r="AO101" s="434">
        <v>24.0</v>
      </c>
      <c r="AP101" s="434">
        <v>0.0</v>
      </c>
      <c r="AQ101" s="434">
        <v>0.0</v>
      </c>
      <c r="AR101" s="434">
        <v>0.0</v>
      </c>
      <c r="AS101" s="434">
        <v>0.0</v>
      </c>
      <c r="AT101" s="434">
        <v>0.0</v>
      </c>
      <c r="AU101" s="434">
        <v>0.0</v>
      </c>
      <c r="AV101" s="434">
        <v>0.0</v>
      </c>
      <c r="AW101" s="434">
        <v>0.0</v>
      </c>
      <c r="AX101" s="434">
        <v>0.0</v>
      </c>
      <c r="AY101" s="429" t="str">
        <f t="shared" ref="AY101:BS101" si="407">IF(AD101 = 0, "", AD101)</f>
        <v/>
      </c>
      <c r="AZ101" s="430" t="str">
        <f t="shared" si="407"/>
        <v>360</v>
      </c>
      <c r="BA101" s="430" t="str">
        <f t="shared" si="407"/>
        <v>60</v>
      </c>
      <c r="BB101" s="430" t="str">
        <f t="shared" si="407"/>
        <v/>
      </c>
      <c r="BC101" s="430" t="str">
        <f t="shared" si="407"/>
        <v>80</v>
      </c>
      <c r="BD101" s="430" t="str">
        <f t="shared" si="407"/>
        <v/>
      </c>
      <c r="BE101" s="430" t="str">
        <f t="shared" si="407"/>
        <v>20</v>
      </c>
      <c r="BF101" s="431" t="str">
        <f t="shared" si="407"/>
        <v>8</v>
      </c>
      <c r="BG101" s="430" t="str">
        <f t="shared" si="407"/>
        <v>1</v>
      </c>
      <c r="BH101" s="430" t="str">
        <f t="shared" si="407"/>
        <v/>
      </c>
      <c r="BI101" s="430" t="str">
        <f t="shared" si="407"/>
        <v/>
      </c>
      <c r="BJ101" s="430" t="str">
        <f t="shared" si="407"/>
        <v>24</v>
      </c>
      <c r="BK101" s="430" t="str">
        <f t="shared" si="407"/>
        <v/>
      </c>
      <c r="BL101" s="430" t="str">
        <f t="shared" si="407"/>
        <v/>
      </c>
      <c r="BM101" s="430" t="str">
        <f t="shared" si="407"/>
        <v/>
      </c>
      <c r="BN101" s="430" t="str">
        <f t="shared" si="407"/>
        <v/>
      </c>
      <c r="BO101" s="430" t="str">
        <f t="shared" si="407"/>
        <v/>
      </c>
      <c r="BP101" s="430" t="str">
        <f t="shared" si="407"/>
        <v/>
      </c>
      <c r="BQ101" s="430" t="str">
        <f t="shared" si="407"/>
        <v/>
      </c>
      <c r="BR101" s="430" t="str">
        <f t="shared" si="407"/>
        <v/>
      </c>
      <c r="BS101" s="432" t="str">
        <f t="shared" si="407"/>
        <v/>
      </c>
      <c r="BT101" s="433" t="str">
        <f>$AY101*Assembly!Y$4+$AZ101*Assembly!Y$5+$BA101*Assembly!Y$6+$BB101*Assembly!Y$7+$BC101*Assembly!Y$8+$BD101*Assembly!Y$9+$BE101*Assembly!Y$10+$BF101*Assembly!Y$11+$BG101*Assembly!Y$12+$BH101*Assembly!Y$13+$BI101*Assembly!Y$14+$BJ101*Assembly!Y$15+$BK101*Assembly!Y$16+$BL101*Assembly!Y$17+$BM101*Assembly!Y$18+$BN101*Assembly!Y$19+$BO101*Assembly!Y$20+$BP101*Assembly!Y$21+$BQ101*Assembly!Y$22+$BR101*Assembly!Y$23+$BS101*Assembly!Y$24</f>
        <v>2,594</v>
      </c>
      <c r="BU101" s="434" t="str">
        <f t="shared" si="8"/>
        <v>6</v>
      </c>
      <c r="BV101" s="434" t="str">
        <f>$AY101*Assembly!AC$4+$AZ101*Assembly!AC$5+$BA101*Assembly!AC$6+$BB101*Assembly!AC$7+$BC101*Assembly!AC$8+$BD101*Assembly!AC$9+$BE101*Assembly!AC$10+$BF101*Assembly!AC$11+$BG101*Assembly!AC$12+$BH101*Assembly!AC$13+$BI101*Assembly!AC$14+$BJ101*Assembly!AC$15+$BK101*Assembly!AC$16+$BL101*Assembly!AC$17+$BM101*Assembly!AC$18+$BN101*Assembly!AC$19+$BO101*Assembly!AC$20+$BP101*Assembly!AC$21+$BQ101*Assembly!AC$22+$BR101*Assembly!AC$23+$BS101*Assembly!AC$24</f>
        <v>10,233</v>
      </c>
      <c r="BW101" s="435" t="str">
        <f t="shared" si="9"/>
        <v>3.95</v>
      </c>
      <c r="BX101" s="436" t="str">
        <f t="shared" si="10"/>
        <v>24</v>
      </c>
      <c r="BY101" s="437" t="str">
        <f t="shared" si="11"/>
        <v>1664.5</v>
      </c>
      <c r="BZ101" s="438" t="str">
        <f t="shared" si="399"/>
        <v>162.3 W</v>
      </c>
      <c r="CA101" s="434" t="str">
        <f>$AY101*Assembly!X$4+$AZ101*Assembly!X$5+$BA101*Assembly!X$6+$BB101*Assembly!X$7+$BC101*Assembly!X$8+$BD101*Assembly!X$9+$BE101*Assembly!X$10+$BF101*Assembly!X$11+$BG101*Assembly!X$12+$BH101*Assembly!X$13+$BI101*Assembly!X$14+$BJ101*Assembly!X$15+$BK101*Assembly!X$16+$BL101*Assembly!X$17+$BM101*Assembly!X$18+$BN101*Assembly!X$19+$BO101*Assembly!X$20+$BP101*Assembly!X$21+$BQ101*Assembly!X$22+$BR101*Assembly!X$23+$BS101*Assembly!X$24</f>
        <v>817</v>
      </c>
      <c r="CB101" s="434" t="str">
        <f t="shared" si="12"/>
        <v>127,089</v>
      </c>
      <c r="CC101" s="439" t="str">
        <f t="shared" si="13"/>
        <v>0.1271</v>
      </c>
      <c r="CD101" s="440" t="str">
        <f>$AY101*Assembly!AB$4+$AZ101*Assembly!AB$5+$BA101*Assembly!AB$6+$BB101*Assembly!AB$7+$BC101*Assembly!AB$8+$BD101*Assembly!AB$9+$BE101*Assembly!AB$10+$BF101*Assembly!AB$11+$BG101*Assembly!AB$12+$BH101*Assembly!AB$13+$BI101*Assembly!AB$14+$BJ101*Assembly!AB$15+$BK101*Assembly!AB$16+$BL101*Assembly!AB$17+$BM101*Assembly!AB$18+$BN101*Assembly!AB$19+$BO101*Assembly!AB$20+$BP101*Assembly!AB$21+$BQ101*Assembly!AB$22+$BR101*Assembly!AB$23+$BS101*Assembly!AB$24</f>
        <v>2,614</v>
      </c>
      <c r="CE101" s="457" t="str">
        <f>$AY101*Assembly!M$4+$AZ101*Assembly!M$5+$BA101*Assembly!M$6+$BB101*Assembly!M$7+$BC101*Assembly!M$8+$BD101*Assembly!M$9+$BE101*Assembly!M$10+$BF101*Assembly!M$11+$BG101*Assembly!M$12+$BH101*Assembly!M$13+$BI101*Assembly!M$14+$BJ101*Assembly!M$15+$BK101*Assembly!M$16+$BL101*Assembly!M$17+$BM101*Assembly!M$18+$BN101*Assembly!M$19+$BO101*Assembly!M$20+$BP101*Assembly!M$21+$BQ101*Assembly!M$22+$BR101*Assembly!M$23+$BS101*Assembly!M$24</f>
        <v>3,053</v>
      </c>
      <c r="CF101" s="457" t="str">
        <f>$AY101*Assembly!N$4+$AZ101*Assembly!N$5+$BA101*Assembly!N$6+$BB101*Assembly!N$7+$BC101*Assembly!N$8+$BD101*Assembly!N$9+$BE101*Assembly!N$10+$BF101*Assembly!N$11+$BG101*Assembly!N$12+$BH101*Assembly!N$13+$BI101*Assembly!N$14+$BJ101*Assembly!N$15+$BK101*Assembly!N$16+$BL101*Assembly!N$17+$BM101*Assembly!N$18+$BN101*Assembly!N$19+$BO101*Assembly!N$20+$BP101*Assembly!N$21+$BQ101*Assembly!N$22+$BR101*Assembly!N$23+$BS101*Assembly!N$24</f>
        <v>220</v>
      </c>
      <c r="CG101" s="457" t="str">
        <f>$AY101*Assembly!O$4+$AZ101*Assembly!O$5+$BA101*Assembly!O$6+$BB101*Assembly!O$7+$BC101*Assembly!O$8+$BD101*Assembly!O$9+$BE101*Assembly!O$10+$BF101*Assembly!O$11+$BG101*Assembly!O$12+$BH101*Assembly!O$13+$BI101*Assembly!O$14+$BJ101*Assembly!O$15+$BK101*Assembly!O$16+$BL101*Assembly!O$17+$BM101*Assembly!O$18+$BN101*Assembly!O$19+$BO101*Assembly!O$20+$BP101*Assembly!O$21+$BQ101*Assembly!O$22+$BR101*Assembly!O$23+$BS101*Assembly!O$24</f>
        <v>72</v>
      </c>
      <c r="CH101" s="454" t="str">
        <f>$AY101*Assembly!P$4+$AZ101*Assembly!P$5+$BA101*Assembly!P$6+$BB101*Assembly!P$7+$BC101*Assembly!P$8+$BD101*Assembly!P$9+$BE101*Assembly!P$10+$BF101*Assembly!P$11+$BG101*Assembly!P$12+$BH101*Assembly!P$13+$BI101*Assembly!P$14+$BJ101*Assembly!P$15+$BK101*Assembly!P$16+$BL101*Assembly!P$17+$BM101*Assembly!P$18+$BN101*Assembly!P$19+$BO101*Assembly!P$20+$BP101*Assembly!P$21+$BQ101*Assembly!P$22+$BR101*Assembly!P$23+$BS101*Assembly!P$24</f>
        <v>0</v>
      </c>
      <c r="CI101" s="454" t="str">
        <f>$AY101*Assembly!Q$4+$AZ101*Assembly!Q$5+$BA101*Assembly!Q$6+$BB101*Assembly!Q$7+$BC101*Assembly!Q$8+$BD101*Assembly!Q$9+$BE101*Assembly!Q$10+$BF101*Assembly!Q$11+$BG101*Assembly!Q$12+$BH101*Assembly!Q$13+$BI101*Assembly!Q$14+$BJ101*Assembly!Q$15+$BK101*Assembly!Q$16+$BL101*Assembly!Q$17+$BM101*Assembly!Q$18+$BN101*Assembly!Q$19+$BO101*Assembly!Q$20+$BP101*Assembly!Q$21+$BQ101*Assembly!Q$22+$BR101*Assembly!Q$23+$BS101*Assembly!Q$24</f>
        <v>6.6</v>
      </c>
      <c r="CJ101" s="457" t="str">
        <f>$AY101*Assembly!R$4+$AZ101*Assembly!R$5+$BA101*Assembly!R$6+$BB101*Assembly!R$7+$BC101*Assembly!R$8+$BD101*Assembly!R$9+$BE101*Assembly!R$10+$BF101*Assembly!R$11+$BG101*Assembly!R$12+$BH101*Assembly!R$13+$BI101*Assembly!R$14+$BJ101*Assembly!R$15+$BK101*Assembly!R$16+$BL101*Assembly!R$17+$BM101*Assembly!R$18+$BN101*Assembly!R$19+$BO101*Assembly!R$20+$BP101*Assembly!R$21+$BQ101*Assembly!R$22+$BR101*Assembly!R$23+$BS101*Assembly!R$24</f>
        <v>0</v>
      </c>
      <c r="CK101" s="454" t="str">
        <f>$AY101*Assembly!S$4+$AZ101*Assembly!S$5+$BA101*Assembly!S$6+$BB101*Assembly!S$7+$BC101*Assembly!S$8+$BD101*Assembly!S$9+$BE101*Assembly!S$10+$BF101*Assembly!S$11+$BG101*Assembly!S$12+$BH101*Assembly!S$13+$BI101*Assembly!S$14+$BJ101*Assembly!S$15+$BK101*Assembly!S$16+$BL101*Assembly!S$17+$BM101*Assembly!S$18+$BN101*Assembly!S$19+$BO101*Assembly!S$20+$BP101*Assembly!S$21+$BQ101*Assembly!S$22+$BR101*Assembly!S$23+$BS101*Assembly!S$24</f>
        <v>0</v>
      </c>
      <c r="CL101" s="454" t="str">
        <f>$AY101*Assembly!T$4+$AZ101*Assembly!T$5+$BA101*Assembly!T$6+$BB101*Assembly!T$7+$BC101*Assembly!T$8+$BD101*Assembly!T$9+$BE101*Assembly!T$10+$BF101*Assembly!T$11+$BG101*Assembly!T$12+$BH101*Assembly!T$13+$BI101*Assembly!T$14+$BJ101*Assembly!T$15+$BK101*Assembly!T$16+$BL101*Assembly!T$17+$BM101*Assembly!T$18+$BN101*Assembly!T$19+$BO101*Assembly!T$20+$BP101*Assembly!T$21+$BQ101*Assembly!T$22+$BR101*Assembly!T$23+$BS101*Assembly!T$24</f>
        <v>0</v>
      </c>
      <c r="CM101" s="454" t="str">
        <f>$AY101*Assembly!U$4+$AZ101*Assembly!U$5+$BA101*Assembly!U$6+$BB101*Assembly!U$7+$BC101*Assembly!U$8+$BD101*Assembly!U$9+$BE101*Assembly!U$10+$BF101*Assembly!U$11+$BG101*Assembly!U$12+$BH101*Assembly!U$13+$BI101*Assembly!U$14+$BJ101*Assembly!U$15+$BK101*Assembly!U$16+$BL101*Assembly!U$17+$BM101*Assembly!U$18+$BN101*Assembly!U$19+$BO101*Assembly!U$20+$BP101*Assembly!U$21+$BQ101*Assembly!U$22+$BR101*Assembly!U$23+$BS101*Assembly!U$24</f>
        <v>0</v>
      </c>
      <c r="CN101" s="457" t="str">
        <f>$AY101*Assembly!V$4+$AZ101*Assembly!V$5+$BA101*Assembly!V$6+$BB101*Assembly!V$7+$BC101*Assembly!V$8+$BD101*Assembly!V$9+$BE101*Assembly!V$10+$BF101*Assembly!V$11+$BG101*Assembly!V$12+$BH101*Assembly!V$13+$BI101*Assembly!V$14+$BJ101*Assembly!V$15+$BK101*Assembly!V$16+$BL101*Assembly!V$17+$BM101*Assembly!V$18+$BN101*Assembly!V$19+$BO101*Assembly!V$20+$BP101*Assembly!V$21+$BQ101*Assembly!V$22+$BR101*Assembly!V$23+$BS101*Assembly!V$24</f>
        <v>0</v>
      </c>
      <c r="CO101" s="457" t="str">
        <f>CE101*Refining!$F$3</f>
        <v>5,452</v>
      </c>
      <c r="CP101" s="457" t="str">
        <f>CF101*Refining!$F$4</f>
        <v>688</v>
      </c>
      <c r="CQ101" s="457" t="str">
        <f>CG101*Refining!$F$5</f>
        <v>300</v>
      </c>
      <c r="CR101" s="457" t="str">
        <f>CH101*Refining!$F$6</f>
        <v>0</v>
      </c>
      <c r="CS101" s="457" t="str">
        <f>CI101*Refining!$F$7</f>
        <v>12</v>
      </c>
      <c r="CT101" s="457" t="str">
        <f>CJ101*Refining!$F$8</f>
        <v>0</v>
      </c>
      <c r="CU101" s="457" t="str">
        <f>CK101*Refining!$F$9</f>
        <v>0</v>
      </c>
      <c r="CV101" s="457" t="str">
        <f>CL101*Refining!$F$10</f>
        <v>0</v>
      </c>
      <c r="CW101" s="457" t="str">
        <f>CM101*Refining!$F$11</f>
        <v>0</v>
      </c>
      <c r="CX101" s="457" t="str">
        <f>CN101*Refining!$F$12</f>
        <v>0</v>
      </c>
      <c r="CY101" s="441" t="str">
        <f t="shared" ref="CY101:DR101" si="408">IF(CE101 = 0, "", CE101)</f>
        <v>3,053</v>
      </c>
      <c r="CZ101" s="442" t="str">
        <f t="shared" si="408"/>
        <v>220</v>
      </c>
      <c r="DA101" s="442" t="str">
        <f t="shared" si="408"/>
        <v>72</v>
      </c>
      <c r="DB101" s="443" t="str">
        <f t="shared" si="408"/>
        <v/>
      </c>
      <c r="DC101" s="444" t="str">
        <f t="shared" si="408"/>
        <v>6.6</v>
      </c>
      <c r="DD101" s="442" t="str">
        <f t="shared" si="408"/>
        <v/>
      </c>
      <c r="DE101" s="444" t="str">
        <f t="shared" si="408"/>
        <v/>
      </c>
      <c r="DF101" s="444" t="str">
        <f t="shared" si="408"/>
        <v/>
      </c>
      <c r="DG101" s="442" t="str">
        <f t="shared" si="408"/>
        <v/>
      </c>
      <c r="DH101" s="445" t="str">
        <f t="shared" si="408"/>
        <v/>
      </c>
      <c r="DI101" s="441" t="str">
        <f t="shared" si="408"/>
        <v>5,452</v>
      </c>
      <c r="DJ101" s="442" t="str">
        <f t="shared" si="408"/>
        <v>688</v>
      </c>
      <c r="DK101" s="442" t="str">
        <f t="shared" si="408"/>
        <v>300</v>
      </c>
      <c r="DL101" s="442" t="str">
        <f t="shared" si="408"/>
        <v/>
      </c>
      <c r="DM101" s="446" t="str">
        <f t="shared" si="408"/>
        <v>11.8</v>
      </c>
      <c r="DN101" s="442" t="str">
        <f t="shared" si="408"/>
        <v/>
      </c>
      <c r="DO101" s="442" t="str">
        <f t="shared" si="408"/>
        <v/>
      </c>
      <c r="DP101" s="442" t="str">
        <f t="shared" si="408"/>
        <v/>
      </c>
      <c r="DQ101" s="442" t="str">
        <f t="shared" si="408"/>
        <v/>
      </c>
      <c r="DR101" s="445" t="str">
        <f t="shared" si="408"/>
        <v/>
      </c>
      <c r="DS101" s="447" t="str">
        <f t="shared" si="15"/>
        <v>3,352</v>
      </c>
      <c r="DT101" s="448" t="str">
        <f t="shared" si="16"/>
        <v>6,451</v>
      </c>
      <c r="DU101" s="434" t="str">
        <f>CY101*'Ores &amp; Ingots'!$C$3+CZ101*'Ores &amp; Ingots'!$C$4+DA101*'Ores &amp; Ingots'!$C$5+DB101*'Ores &amp; Ingots'!$C$6+DC101*'Ores &amp; Ingots'!$C$7+DD101*'Ores &amp; Ingots'!$C$8+DE101*'Ores &amp; Ingots'!$C$9+DF101*'Ores &amp; Ingots'!$C$10+DG101*'Ores &amp; Ingots'!$C$11+DH101*'Ores &amp; Ingots'!$C$12</f>
        <v>423</v>
      </c>
      <c r="DV101" s="434" t="str">
        <f>DI101*'Ores &amp; Ingots'!$B$3+DJ101*'Ores &amp; Ingots'!$B$4+DK101*'Ores &amp; Ingots'!$B$5+DL101*'Ores &amp; Ingots'!$B$6+DM101*'Ores &amp; Ingots'!$B$7+DN101*'Ores &amp; Ingots'!$B$8+DO101*'Ores &amp; Ingots'!$B$9+DP101*'Ores &amp; Ingots'!$B$10+DQ101*'Ores &amp; Ingots'!$B$11+DR101*'Ores &amp; Ingots'!$B$12</f>
        <v>2,387</v>
      </c>
      <c r="DW101" s="448" t="str">
        <f>CY101*Refining!$G$3+CZ101*Refining!$G$4+DA101*Refining!$G$5+DB101*Refining!$G$6+DC101*Refining!$G$7+DD101*Refining!$G$8+DE101*Refining!$G$9+DF101*Refining!$G$10+DG101*Refining!$G$11+DH101*Refining!$G$12</f>
        <v>2,196</v>
      </c>
      <c r="DX101" s="448" t="str">
        <f t="shared" si="17"/>
        <v>341,583</v>
      </c>
      <c r="DY101" s="449" t="str">
        <f t="shared" si="18"/>
        <v>0.3416</v>
      </c>
      <c r="DZ101" s="447" t="str">
        <f t="shared" si="19"/>
        <v>3,058</v>
      </c>
      <c r="EA101" s="446" t="str">
        <f t="shared" ref="EA101:EB101" si="409">DZ101/60</f>
        <v>51.0</v>
      </c>
      <c r="EB101" s="446" t="str">
        <f t="shared" si="409"/>
        <v>0.8</v>
      </c>
      <c r="EC101" s="450" t="str">
        <f t="shared" si="21"/>
        <v>0.04</v>
      </c>
      <c r="ED101" s="447" t="str">
        <f t="shared" si="22"/>
        <v>468,672</v>
      </c>
      <c r="EE101" s="446" t="str">
        <f t="shared" ref="EE101:EF101" si="410">ED101/1000</f>
        <v>468.7</v>
      </c>
      <c r="EF101" s="451" t="str">
        <f t="shared" si="410"/>
        <v>0.47</v>
      </c>
      <c r="EG101" s="452" t="str">
        <f t="shared" si="24"/>
        <v>0.4687</v>
      </c>
      <c r="EH101" s="225">
        <v>1422.0</v>
      </c>
    </row>
    <row r="102">
      <c r="A102" s="42"/>
      <c r="B102" s="297" t="s">
        <v>987</v>
      </c>
      <c r="C102" s="262" t="s">
        <v>885</v>
      </c>
      <c r="D102" s="262">
        <v>5.0</v>
      </c>
      <c r="E102" s="262">
        <v>5.0</v>
      </c>
      <c r="F102" s="262">
        <v>5.0</v>
      </c>
      <c r="G102" s="460" t="str">
        <f t="shared" si="5"/>
        <v>15.625</v>
      </c>
      <c r="H102" s="461">
        <v>25.0</v>
      </c>
      <c r="I102" s="461">
        <v>25.0</v>
      </c>
      <c r="J102" s="461" t="str">
        <f>H102/Main!$D$9</f>
        <v>25</v>
      </c>
      <c r="K102" s="461" t="str">
        <f>I102/Main!$D$10</f>
        <v>25</v>
      </c>
      <c r="L102" s="462" t="str">
        <f t="shared" si="6"/>
        <v>1.0</v>
      </c>
      <c r="M102" s="462">
        <v>1.0</v>
      </c>
      <c r="N102" s="463" t="s">
        <v>12</v>
      </c>
      <c r="O102" s="464"/>
      <c r="P102" s="464"/>
      <c r="Q102" s="463">
        <v>15625.0</v>
      </c>
      <c r="R102" s="463" t="str">
        <f>Q102*Main!$D$6</f>
        <v>15,625</v>
      </c>
      <c r="S102" s="465"/>
      <c r="T102" s="465"/>
      <c r="U102" s="464"/>
      <c r="V102" s="464"/>
      <c r="W102" s="465"/>
      <c r="X102" s="465"/>
      <c r="Y102" s="464"/>
      <c r="Z102" s="464"/>
      <c r="AA102" s="464"/>
      <c r="AB102" s="464"/>
      <c r="AC102" s="527"/>
      <c r="AD102" s="474">
        <v>0.0</v>
      </c>
      <c r="AE102" s="474">
        <v>75.0</v>
      </c>
      <c r="AF102" s="474">
        <v>0.0</v>
      </c>
      <c r="AG102" s="474">
        <v>0.0</v>
      </c>
      <c r="AH102" s="474">
        <v>25.0</v>
      </c>
      <c r="AI102" s="474">
        <v>0.0</v>
      </c>
      <c r="AJ102" s="474">
        <v>8.0</v>
      </c>
      <c r="AK102" s="510">
        <v>6.0</v>
      </c>
      <c r="AL102" s="474">
        <v>1.0</v>
      </c>
      <c r="AM102" s="474">
        <v>0.0</v>
      </c>
      <c r="AN102" s="474">
        <v>0.0</v>
      </c>
      <c r="AO102" s="474">
        <v>0.0</v>
      </c>
      <c r="AP102" s="474">
        <v>0.0</v>
      </c>
      <c r="AQ102" s="474">
        <v>0.0</v>
      </c>
      <c r="AR102" s="474">
        <v>0.0</v>
      </c>
      <c r="AS102" s="474">
        <v>0.0</v>
      </c>
      <c r="AT102" s="474">
        <v>0.0</v>
      </c>
      <c r="AU102" s="474">
        <v>0.0</v>
      </c>
      <c r="AV102" s="474">
        <v>0.0</v>
      </c>
      <c r="AW102" s="474">
        <v>0.0</v>
      </c>
      <c r="AX102" s="474">
        <v>0.0</v>
      </c>
      <c r="AY102" s="469" t="str">
        <f t="shared" ref="AY102:BS102" si="411">IF(AD102 = 0, "", AD102)</f>
        <v/>
      </c>
      <c r="AZ102" s="470" t="str">
        <f t="shared" si="411"/>
        <v>75</v>
      </c>
      <c r="BA102" s="470" t="str">
        <f t="shared" si="411"/>
        <v/>
      </c>
      <c r="BB102" s="470" t="str">
        <f t="shared" si="411"/>
        <v/>
      </c>
      <c r="BC102" s="470" t="str">
        <f t="shared" si="411"/>
        <v>25</v>
      </c>
      <c r="BD102" s="470" t="str">
        <f t="shared" si="411"/>
        <v/>
      </c>
      <c r="BE102" s="470" t="str">
        <f t="shared" si="411"/>
        <v>8</v>
      </c>
      <c r="BF102" s="471" t="str">
        <f t="shared" si="411"/>
        <v>6</v>
      </c>
      <c r="BG102" s="470" t="str">
        <f t="shared" si="411"/>
        <v>1</v>
      </c>
      <c r="BH102" s="470" t="str">
        <f t="shared" si="411"/>
        <v/>
      </c>
      <c r="BI102" s="470" t="str">
        <f t="shared" si="411"/>
        <v/>
      </c>
      <c r="BJ102" s="470" t="str">
        <f t="shared" si="411"/>
        <v/>
      </c>
      <c r="BK102" s="470" t="str">
        <f t="shared" si="411"/>
        <v/>
      </c>
      <c r="BL102" s="470" t="str">
        <f t="shared" si="411"/>
        <v/>
      </c>
      <c r="BM102" s="470" t="str">
        <f t="shared" si="411"/>
        <v/>
      </c>
      <c r="BN102" s="470" t="str">
        <f t="shared" si="411"/>
        <v/>
      </c>
      <c r="BO102" s="470" t="str">
        <f t="shared" si="411"/>
        <v/>
      </c>
      <c r="BP102" s="470" t="str">
        <f t="shared" si="411"/>
        <v/>
      </c>
      <c r="BQ102" s="470" t="str">
        <f t="shared" si="411"/>
        <v/>
      </c>
      <c r="BR102" s="470" t="str">
        <f t="shared" si="411"/>
        <v/>
      </c>
      <c r="BS102" s="472" t="str">
        <f t="shared" si="411"/>
        <v/>
      </c>
      <c r="BT102" s="473" t="str">
        <f>$AY102*Assembly!Y$4+$AZ102*Assembly!Y$5+$BA102*Assembly!Y$6+$BB102*Assembly!Y$7+$BC102*Assembly!Y$8+$BD102*Assembly!Y$9+$BE102*Assembly!Y$10+$BF102*Assembly!Y$11+$BG102*Assembly!Y$12+$BH102*Assembly!Y$13+$BI102*Assembly!Y$14+$BJ102*Assembly!Y$15+$BK102*Assembly!Y$16+$BL102*Assembly!Y$17+$BM102*Assembly!Y$18+$BN102*Assembly!Y$19+$BO102*Assembly!Y$20+$BP102*Assembly!Y$21+$BQ102*Assembly!Y$22+$BR102*Assembly!Y$23+$BS102*Assembly!Y$24</f>
        <v>626</v>
      </c>
      <c r="BU102" s="474" t="str">
        <f t="shared" si="8"/>
        <v>40</v>
      </c>
      <c r="BV102" s="474" t="str">
        <f>$AY102*Assembly!AC$4+$AZ102*Assembly!AC$5+$BA102*Assembly!AC$6+$BB102*Assembly!AC$7+$BC102*Assembly!AC$8+$BD102*Assembly!AC$9+$BE102*Assembly!AC$10+$BF102*Assembly!AC$11+$BG102*Assembly!AC$12+$BH102*Assembly!AC$13+$BI102*Assembly!AC$14+$BJ102*Assembly!AC$15+$BK102*Assembly!AC$16+$BL102*Assembly!AC$17+$BM102*Assembly!AC$18+$BN102*Assembly!AC$19+$BO102*Assembly!AC$20+$BP102*Assembly!AC$21+$BQ102*Assembly!AC$22+$BR102*Assembly!AC$23+$BS102*Assembly!AC$24</f>
        <v>2,206</v>
      </c>
      <c r="BW102" s="475" t="str">
        <f t="shared" si="9"/>
        <v>3.52</v>
      </c>
      <c r="BX102" s="476" t="str">
        <f t="shared" si="10"/>
        <v>141</v>
      </c>
      <c r="BY102" s="477" t="str">
        <f t="shared" si="11"/>
        <v>55.0</v>
      </c>
      <c r="BZ102" s="478" t="str">
        <f t="shared" si="399"/>
        <v>25.0 W</v>
      </c>
      <c r="CA102" s="474" t="str">
        <f>$AY102*Assembly!X$4+$AZ102*Assembly!X$5+$BA102*Assembly!X$6+$BB102*Assembly!X$7+$BC102*Assembly!X$8+$BD102*Assembly!X$9+$BE102*Assembly!X$10+$BF102*Assembly!X$11+$BG102*Assembly!X$12+$BH102*Assembly!X$13+$BI102*Assembly!X$14+$BJ102*Assembly!X$15+$BK102*Assembly!X$16+$BL102*Assembly!X$17+$BM102*Assembly!X$18+$BN102*Assembly!X$19+$BO102*Assembly!X$20+$BP102*Assembly!X$21+$BQ102*Assembly!X$22+$BR102*Assembly!X$23+$BS102*Assembly!X$24</f>
        <v>190</v>
      </c>
      <c r="CB102" s="474" t="str">
        <f t="shared" si="12"/>
        <v>29,556</v>
      </c>
      <c r="CC102" s="479" t="str">
        <f t="shared" si="13"/>
        <v>0.0296</v>
      </c>
      <c r="CD102" s="480" t="str">
        <f>$AY102*Assembly!AB$4+$AZ102*Assembly!AB$5+$BA102*Assembly!AB$6+$BB102*Assembly!AB$7+$BC102*Assembly!AB$8+$BD102*Assembly!AB$9+$BE102*Assembly!AB$10+$BF102*Assembly!AB$11+$BG102*Assembly!AB$12+$BH102*Assembly!AB$13+$BI102*Assembly!AB$14+$BJ102*Assembly!AB$15+$BK102*Assembly!AB$16+$BL102*Assembly!AB$17+$BM102*Assembly!AB$18+$BN102*Assembly!AB$19+$BO102*Assembly!AB$20+$BP102*Assembly!AB$21+$BQ102*Assembly!AB$22+$BR102*Assembly!AB$23+$BS102*Assembly!AB$24</f>
        <v>501</v>
      </c>
      <c r="CE102" s="463" t="str">
        <f>$AY102*Assembly!M$4+$AZ102*Assembly!M$5+$BA102*Assembly!M$6+$BB102*Assembly!M$7+$BC102*Assembly!M$8+$BD102*Assembly!M$9+$BE102*Assembly!M$10+$BF102*Assembly!M$11+$BG102*Assembly!M$12+$BH102*Assembly!M$13+$BI102*Assembly!M$14+$BJ102*Assembly!M$15+$BK102*Assembly!M$16+$BL102*Assembly!M$17+$BM102*Assembly!M$18+$BN102*Assembly!M$19+$BO102*Assembly!M$20+$BP102*Assembly!M$21+$BQ102*Assembly!M$22+$BR102*Assembly!M$23+$BS102*Assembly!M$24</f>
        <v>677</v>
      </c>
      <c r="CF102" s="463" t="str">
        <f>$AY102*Assembly!N$4+$AZ102*Assembly!N$5+$BA102*Assembly!N$6+$BB102*Assembly!N$7+$BC102*Assembly!N$8+$BD102*Assembly!N$9+$BE102*Assembly!N$10+$BF102*Assembly!N$11+$BG102*Assembly!N$12+$BH102*Assembly!N$13+$BI102*Assembly!N$14+$BJ102*Assembly!N$15+$BK102*Assembly!N$16+$BL102*Assembly!N$17+$BM102*Assembly!N$18+$BN102*Assembly!N$19+$BO102*Assembly!N$20+$BP102*Assembly!N$21+$BQ102*Assembly!N$22+$BR102*Assembly!N$23+$BS102*Assembly!N$24</f>
        <v>40</v>
      </c>
      <c r="CG102" s="463" t="str">
        <f>$AY102*Assembly!O$4+$AZ102*Assembly!O$5+$BA102*Assembly!O$6+$BB102*Assembly!O$7+$BC102*Assembly!O$8+$BD102*Assembly!O$9+$BE102*Assembly!O$10+$BF102*Assembly!O$11+$BG102*Assembly!O$12+$BH102*Assembly!O$13+$BI102*Assembly!O$14+$BJ102*Assembly!O$15+$BK102*Assembly!O$16+$BL102*Assembly!O$17+$BM102*Assembly!O$18+$BN102*Assembly!O$19+$BO102*Assembly!O$20+$BP102*Assembly!O$21+$BQ102*Assembly!O$22+$BR102*Assembly!O$23+$BS102*Assembly!O$24</f>
        <v>0</v>
      </c>
      <c r="CH102" s="461" t="str">
        <f>$AY102*Assembly!P$4+$AZ102*Assembly!P$5+$BA102*Assembly!P$6+$BB102*Assembly!P$7+$BC102*Assembly!P$8+$BD102*Assembly!P$9+$BE102*Assembly!P$10+$BF102*Assembly!P$11+$BG102*Assembly!P$12+$BH102*Assembly!P$13+$BI102*Assembly!P$14+$BJ102*Assembly!P$15+$BK102*Assembly!P$16+$BL102*Assembly!P$17+$BM102*Assembly!P$18+$BN102*Assembly!P$19+$BO102*Assembly!P$20+$BP102*Assembly!P$21+$BQ102*Assembly!P$22+$BR102*Assembly!P$23+$BS102*Assembly!P$24</f>
        <v>0</v>
      </c>
      <c r="CI102" s="461" t="str">
        <f>$AY102*Assembly!Q$4+$AZ102*Assembly!Q$5+$BA102*Assembly!Q$6+$BB102*Assembly!Q$7+$BC102*Assembly!Q$8+$BD102*Assembly!Q$9+$BE102*Assembly!Q$10+$BF102*Assembly!Q$11+$BG102*Assembly!Q$12+$BH102*Assembly!Q$13+$BI102*Assembly!Q$14+$BJ102*Assembly!Q$15+$BK102*Assembly!Q$16+$BL102*Assembly!Q$17+$BM102*Assembly!Q$18+$BN102*Assembly!Q$19+$BO102*Assembly!Q$20+$BP102*Assembly!Q$21+$BQ102*Assembly!Q$22+$BR102*Assembly!Q$23+$BS102*Assembly!Q$24</f>
        <v>6.2</v>
      </c>
      <c r="CJ102" s="463" t="str">
        <f>$AY102*Assembly!R$4+$AZ102*Assembly!R$5+$BA102*Assembly!R$6+$BB102*Assembly!R$7+$BC102*Assembly!R$8+$BD102*Assembly!R$9+$BE102*Assembly!R$10+$BF102*Assembly!R$11+$BG102*Assembly!R$12+$BH102*Assembly!R$13+$BI102*Assembly!R$14+$BJ102*Assembly!R$15+$BK102*Assembly!R$16+$BL102*Assembly!R$17+$BM102*Assembly!R$18+$BN102*Assembly!R$19+$BO102*Assembly!R$20+$BP102*Assembly!R$21+$BQ102*Assembly!R$22+$BR102*Assembly!R$23+$BS102*Assembly!R$24</f>
        <v>0</v>
      </c>
      <c r="CK102" s="461" t="str">
        <f>$AY102*Assembly!S$4+$AZ102*Assembly!S$5+$BA102*Assembly!S$6+$BB102*Assembly!S$7+$BC102*Assembly!S$8+$BD102*Assembly!S$9+$BE102*Assembly!S$10+$BF102*Assembly!S$11+$BG102*Assembly!S$12+$BH102*Assembly!S$13+$BI102*Assembly!S$14+$BJ102*Assembly!S$15+$BK102*Assembly!S$16+$BL102*Assembly!S$17+$BM102*Assembly!S$18+$BN102*Assembly!S$19+$BO102*Assembly!S$20+$BP102*Assembly!S$21+$BQ102*Assembly!S$22+$BR102*Assembly!S$23+$BS102*Assembly!S$24</f>
        <v>0</v>
      </c>
      <c r="CL102" s="461" t="str">
        <f>$AY102*Assembly!T$4+$AZ102*Assembly!T$5+$BA102*Assembly!T$6+$BB102*Assembly!T$7+$BC102*Assembly!T$8+$BD102*Assembly!T$9+$BE102*Assembly!T$10+$BF102*Assembly!T$11+$BG102*Assembly!T$12+$BH102*Assembly!T$13+$BI102*Assembly!T$14+$BJ102*Assembly!T$15+$BK102*Assembly!T$16+$BL102*Assembly!T$17+$BM102*Assembly!T$18+$BN102*Assembly!T$19+$BO102*Assembly!T$20+$BP102*Assembly!T$21+$BQ102*Assembly!T$22+$BR102*Assembly!T$23+$BS102*Assembly!T$24</f>
        <v>0</v>
      </c>
      <c r="CM102" s="461" t="str">
        <f>$AY102*Assembly!U$4+$AZ102*Assembly!U$5+$BA102*Assembly!U$6+$BB102*Assembly!U$7+$BC102*Assembly!U$8+$BD102*Assembly!U$9+$BE102*Assembly!U$10+$BF102*Assembly!U$11+$BG102*Assembly!U$12+$BH102*Assembly!U$13+$BI102*Assembly!U$14+$BJ102*Assembly!U$15+$BK102*Assembly!U$16+$BL102*Assembly!U$17+$BM102*Assembly!U$18+$BN102*Assembly!U$19+$BO102*Assembly!U$20+$BP102*Assembly!U$21+$BQ102*Assembly!U$22+$BR102*Assembly!U$23+$BS102*Assembly!U$24</f>
        <v>0</v>
      </c>
      <c r="CN102" s="463" t="str">
        <f>$AY102*Assembly!V$4+$AZ102*Assembly!V$5+$BA102*Assembly!V$6+$BB102*Assembly!V$7+$BC102*Assembly!V$8+$BD102*Assembly!V$9+$BE102*Assembly!V$10+$BF102*Assembly!V$11+$BG102*Assembly!V$12+$BH102*Assembly!V$13+$BI102*Assembly!V$14+$BJ102*Assembly!V$15+$BK102*Assembly!V$16+$BL102*Assembly!V$17+$BM102*Assembly!V$18+$BN102*Assembly!V$19+$BO102*Assembly!V$20+$BP102*Assembly!V$21+$BQ102*Assembly!V$22+$BR102*Assembly!V$23+$BS102*Assembly!V$24</f>
        <v>0</v>
      </c>
      <c r="CO102" s="463" t="str">
        <f>CE102*Refining!$F$3</f>
        <v>1,208</v>
      </c>
      <c r="CP102" s="463" t="str">
        <f>CF102*Refining!$F$4</f>
        <v>125</v>
      </c>
      <c r="CQ102" s="463" t="str">
        <f>CG102*Refining!$F$5</f>
        <v>0</v>
      </c>
      <c r="CR102" s="463" t="str">
        <f>CH102*Refining!$F$6</f>
        <v>0</v>
      </c>
      <c r="CS102" s="463" t="str">
        <f>CI102*Refining!$F$7</f>
        <v>11</v>
      </c>
      <c r="CT102" s="463" t="str">
        <f>CJ102*Refining!$F$8</f>
        <v>0</v>
      </c>
      <c r="CU102" s="463" t="str">
        <f>CK102*Refining!$F$9</f>
        <v>0</v>
      </c>
      <c r="CV102" s="463" t="str">
        <f>CL102*Refining!$F$10</f>
        <v>0</v>
      </c>
      <c r="CW102" s="463" t="str">
        <f>CM102*Refining!$F$11</f>
        <v>0</v>
      </c>
      <c r="CX102" s="463" t="str">
        <f>CN102*Refining!$F$12</f>
        <v>0</v>
      </c>
      <c r="CY102" s="481" t="str">
        <f t="shared" ref="CY102:DR102" si="412">IF(CE102 = 0, "", CE102)</f>
        <v>677</v>
      </c>
      <c r="CZ102" s="482" t="str">
        <f t="shared" si="412"/>
        <v>40</v>
      </c>
      <c r="DA102" s="482" t="str">
        <f t="shared" si="412"/>
        <v/>
      </c>
      <c r="DB102" s="483" t="str">
        <f t="shared" si="412"/>
        <v/>
      </c>
      <c r="DC102" s="484" t="str">
        <f t="shared" si="412"/>
        <v>6.2</v>
      </c>
      <c r="DD102" s="482" t="str">
        <f t="shared" si="412"/>
        <v/>
      </c>
      <c r="DE102" s="484" t="str">
        <f t="shared" si="412"/>
        <v/>
      </c>
      <c r="DF102" s="484" t="str">
        <f t="shared" si="412"/>
        <v/>
      </c>
      <c r="DG102" s="482" t="str">
        <f t="shared" si="412"/>
        <v/>
      </c>
      <c r="DH102" s="485" t="str">
        <f t="shared" si="412"/>
        <v/>
      </c>
      <c r="DI102" s="481" t="str">
        <f t="shared" si="412"/>
        <v>1,208</v>
      </c>
      <c r="DJ102" s="482" t="str">
        <f t="shared" si="412"/>
        <v>125</v>
      </c>
      <c r="DK102" s="482" t="str">
        <f t="shared" si="412"/>
        <v/>
      </c>
      <c r="DL102" s="482" t="str">
        <f t="shared" si="412"/>
        <v/>
      </c>
      <c r="DM102" s="486" t="str">
        <f t="shared" si="412"/>
        <v>11.1</v>
      </c>
      <c r="DN102" s="482" t="str">
        <f t="shared" si="412"/>
        <v/>
      </c>
      <c r="DO102" s="482" t="str">
        <f t="shared" si="412"/>
        <v/>
      </c>
      <c r="DP102" s="482" t="str">
        <f t="shared" si="412"/>
        <v/>
      </c>
      <c r="DQ102" s="482" t="str">
        <f t="shared" si="412"/>
        <v/>
      </c>
      <c r="DR102" s="485" t="str">
        <f t="shared" si="412"/>
        <v/>
      </c>
      <c r="DS102" s="487" t="str">
        <f t="shared" si="15"/>
        <v>723</v>
      </c>
      <c r="DT102" s="488" t="str">
        <f t="shared" si="16"/>
        <v>1,344</v>
      </c>
      <c r="DU102" s="474" t="str">
        <f>CY102*'Ores &amp; Ingots'!$C$3+CZ102*'Ores &amp; Ingots'!$C$4+DA102*'Ores &amp; Ingots'!$C$5+DB102*'Ores &amp; Ingots'!$C$6+DC102*'Ores &amp; Ingots'!$C$7+DD102*'Ores &amp; Ingots'!$C$8+DE102*'Ores &amp; Ingots'!$C$9+DF102*'Ores &amp; Ingots'!$C$10+DG102*'Ores &amp; Ingots'!$C$11+DH102*'Ores &amp; Ingots'!$C$12</f>
        <v>93</v>
      </c>
      <c r="DV102" s="474" t="str">
        <f>DI102*'Ores &amp; Ingots'!$B$3+DJ102*'Ores &amp; Ingots'!$B$4+DK102*'Ores &amp; Ingots'!$B$5+DL102*'Ores &amp; Ingots'!$B$6+DM102*'Ores &amp; Ingots'!$B$7+DN102*'Ores &amp; Ingots'!$B$8+DO102*'Ores &amp; Ingots'!$B$9+DP102*'Ores &amp; Ingots'!$B$10+DQ102*'Ores &amp; Ingots'!$B$11+DR102*'Ores &amp; Ingots'!$B$12</f>
        <v>497</v>
      </c>
      <c r="DW102" s="488" t="str">
        <f>CY102*Refining!$G$3+CZ102*Refining!$G$4+DA102*Refining!$G$5+DB102*Refining!$G$6+DC102*Refining!$G$7+DD102*Refining!$G$8+DE102*Refining!$G$9+DF102*Refining!$G$10+DG102*Refining!$G$11+DH102*Refining!$G$12</f>
        <v>244</v>
      </c>
      <c r="DX102" s="488" t="str">
        <f t="shared" si="17"/>
        <v>37,937</v>
      </c>
      <c r="DY102" s="489" t="str">
        <f t="shared" si="18"/>
        <v>0.0379</v>
      </c>
      <c r="DZ102" s="487" t="str">
        <f t="shared" si="19"/>
        <v>459</v>
      </c>
      <c r="EA102" s="486" t="str">
        <f t="shared" ref="EA102:EB102" si="413">DZ102/60</f>
        <v>7.6</v>
      </c>
      <c r="EB102" s="486" t="str">
        <f t="shared" si="413"/>
        <v>0.1</v>
      </c>
      <c r="EC102" s="490" t="str">
        <f t="shared" si="21"/>
        <v>0.01</v>
      </c>
      <c r="ED102" s="487" t="str">
        <f t="shared" si="22"/>
        <v>67,493</v>
      </c>
      <c r="EE102" s="486" t="str">
        <f t="shared" ref="EE102:EF102" si="414">ED102/1000</f>
        <v>67.5</v>
      </c>
      <c r="EF102" s="491" t="str">
        <f t="shared" si="414"/>
        <v>0.07</v>
      </c>
      <c r="EG102" s="492" t="str">
        <f t="shared" si="24"/>
        <v>0.0675</v>
      </c>
      <c r="EH102" s="225" t="s">
        <v>12</v>
      </c>
    </row>
    <row r="103">
      <c r="A103" s="299" t="s">
        <v>988</v>
      </c>
      <c r="B103" s="192" t="s">
        <v>989</v>
      </c>
      <c r="C103" s="193" t="s">
        <v>886</v>
      </c>
      <c r="D103" s="193">
        <v>1.0</v>
      </c>
      <c r="E103" s="193">
        <v>2.0</v>
      </c>
      <c r="F103" s="193">
        <v>1.0</v>
      </c>
      <c r="G103" s="385" t="str">
        <f t="shared" si="5"/>
        <v>31.250</v>
      </c>
      <c r="H103" s="386">
        <v>20.0</v>
      </c>
      <c r="I103" s="386">
        <v>20.0</v>
      </c>
      <c r="J103" s="386" t="str">
        <f>H103/Main!$D$9</f>
        <v>20</v>
      </c>
      <c r="K103" s="386" t="str">
        <f>I103/Main!$D$10</f>
        <v>20</v>
      </c>
      <c r="L103" s="387" t="str">
        <f t="shared" si="6"/>
        <v>1.0</v>
      </c>
      <c r="M103" s="387">
        <v>1.0</v>
      </c>
      <c r="N103" s="390">
        <v>1000.0</v>
      </c>
      <c r="O103" s="390">
        <v>330000.0</v>
      </c>
      <c r="P103" s="389"/>
      <c r="Q103" s="390">
        <v>4000.0</v>
      </c>
      <c r="R103" s="390" t="str">
        <f>Q103*Main!$D$6</f>
        <v>4,000</v>
      </c>
      <c r="S103" s="391"/>
      <c r="T103" s="391"/>
      <c r="U103" s="389"/>
      <c r="V103" s="389"/>
      <c r="W103" s="391"/>
      <c r="X103" s="391"/>
      <c r="Y103" s="389"/>
      <c r="Z103" s="389"/>
      <c r="AA103" s="389"/>
      <c r="AB103" s="389"/>
      <c r="AC103" s="528" t="s">
        <v>913</v>
      </c>
      <c r="AD103" s="401">
        <v>120.0</v>
      </c>
      <c r="AE103" s="401">
        <v>0.0</v>
      </c>
      <c r="AF103" s="401">
        <v>0.0</v>
      </c>
      <c r="AG103" s="401">
        <v>2.0</v>
      </c>
      <c r="AH103" s="401">
        <v>5.0</v>
      </c>
      <c r="AI103" s="401">
        <v>0.0</v>
      </c>
      <c r="AJ103" s="401">
        <v>4.0</v>
      </c>
      <c r="AK103" s="496">
        <v>5.0</v>
      </c>
      <c r="AL103" s="401">
        <v>0.0</v>
      </c>
      <c r="AM103" s="401">
        <v>0.0</v>
      </c>
      <c r="AN103" s="401">
        <v>0.0</v>
      </c>
      <c r="AO103" s="401">
        <v>0.0</v>
      </c>
      <c r="AP103" s="401">
        <v>0.0</v>
      </c>
      <c r="AQ103" s="401">
        <v>0.0</v>
      </c>
      <c r="AR103" s="401">
        <v>0.0</v>
      </c>
      <c r="AS103" s="401">
        <v>0.0</v>
      </c>
      <c r="AT103" s="401">
        <v>0.0</v>
      </c>
      <c r="AU103" s="401">
        <v>0.0</v>
      </c>
      <c r="AV103" s="401">
        <v>0.0</v>
      </c>
      <c r="AW103" s="401">
        <v>0.0</v>
      </c>
      <c r="AX103" s="401">
        <v>0.0</v>
      </c>
      <c r="AY103" s="493" t="str">
        <f t="shared" ref="AY103:BS103" si="415">IF(AD103 = 0, "", AD103)</f>
        <v>120</v>
      </c>
      <c r="AZ103" s="397" t="str">
        <f t="shared" si="415"/>
        <v/>
      </c>
      <c r="BA103" s="397" t="str">
        <f t="shared" si="415"/>
        <v/>
      </c>
      <c r="BB103" s="397" t="str">
        <f t="shared" si="415"/>
        <v>2</v>
      </c>
      <c r="BC103" s="397" t="str">
        <f t="shared" si="415"/>
        <v>5</v>
      </c>
      <c r="BD103" s="397" t="str">
        <f t="shared" si="415"/>
        <v/>
      </c>
      <c r="BE103" s="397" t="str">
        <f t="shared" si="415"/>
        <v>4</v>
      </c>
      <c r="BF103" s="398" t="str">
        <f t="shared" si="415"/>
        <v>5</v>
      </c>
      <c r="BG103" s="397" t="str">
        <f t="shared" si="415"/>
        <v/>
      </c>
      <c r="BH103" s="397" t="str">
        <f t="shared" si="415"/>
        <v/>
      </c>
      <c r="BI103" s="397" t="str">
        <f t="shared" si="415"/>
        <v/>
      </c>
      <c r="BJ103" s="397" t="str">
        <f t="shared" si="415"/>
        <v/>
      </c>
      <c r="BK103" s="397" t="str">
        <f t="shared" si="415"/>
        <v/>
      </c>
      <c r="BL103" s="397" t="str">
        <f t="shared" si="415"/>
        <v/>
      </c>
      <c r="BM103" s="397" t="str">
        <f t="shared" si="415"/>
        <v/>
      </c>
      <c r="BN103" s="397" t="str">
        <f t="shared" si="415"/>
        <v/>
      </c>
      <c r="BO103" s="397" t="str">
        <f t="shared" si="415"/>
        <v/>
      </c>
      <c r="BP103" s="397" t="str">
        <f t="shared" si="415"/>
        <v/>
      </c>
      <c r="BQ103" s="397" t="str">
        <f t="shared" si="415"/>
        <v/>
      </c>
      <c r="BR103" s="397" t="str">
        <f t="shared" si="415"/>
        <v/>
      </c>
      <c r="BS103" s="399" t="str">
        <f t="shared" si="415"/>
        <v/>
      </c>
      <c r="BT103" s="400" t="str">
        <f>$AY103*Assembly!Y$4+$AZ103*Assembly!Y$5+$BA103*Assembly!Y$6+$BB103*Assembly!Y$7+$BC103*Assembly!Y$8+$BD103*Assembly!Y$9+$BE103*Assembly!Y$10+$BF103*Assembly!Y$11+$BG103*Assembly!Y$12+$BH103*Assembly!Y$13+$BI103*Assembly!Y$14+$BJ103*Assembly!Y$15+$BK103*Assembly!Y$16+$BL103*Assembly!Y$17+$BM103*Assembly!Y$18+$BN103*Assembly!Y$19+$BO103*Assembly!Y$20+$BP103*Assembly!Y$21+$BQ103*Assembly!Y$22+$BR103*Assembly!Y$23+$BS103*Assembly!Y$24</f>
        <v>2,587</v>
      </c>
      <c r="BU103" s="401" t="str">
        <f t="shared" si="8"/>
        <v>83</v>
      </c>
      <c r="BV103" s="401" t="str">
        <f>$AY103*Assembly!AC$4+$AZ103*Assembly!AC$5+$BA103*Assembly!AC$6+$BB103*Assembly!AC$7+$BC103*Assembly!AC$8+$BD103*Assembly!AC$9+$BE103*Assembly!AC$10+$BF103*Assembly!AC$11+$BG103*Assembly!AC$12+$BH103*Assembly!AC$13+$BI103*Assembly!AC$14+$BJ103*Assembly!AC$15+$BK103*Assembly!AC$16+$BL103*Assembly!AC$17+$BM103*Assembly!AC$18+$BN103*Assembly!AC$19+$BO103*Assembly!AC$20+$BP103*Assembly!AC$21+$BQ103*Assembly!AC$22+$BR103*Assembly!AC$23+$BS103*Assembly!AC$24</f>
        <v>12,435</v>
      </c>
      <c r="BW103" s="402" t="str">
        <f t="shared" si="9"/>
        <v>4.81</v>
      </c>
      <c r="BX103" s="403" t="str">
        <f t="shared" si="10"/>
        <v>398</v>
      </c>
      <c r="BY103" s="404" t="str">
        <f t="shared" si="11"/>
        <v>150.2</v>
      </c>
      <c r="BZ103" s="405" t="str">
        <f t="shared" si="399"/>
        <v>1.5 W</v>
      </c>
      <c r="CA103" s="401" t="str">
        <f>$AY103*Assembly!X$4+$AZ103*Assembly!X$5+$BA103*Assembly!X$6+$BB103*Assembly!X$7+$BC103*Assembly!X$8+$BD103*Assembly!X$9+$BE103*Assembly!X$10+$BF103*Assembly!X$11+$BG103*Assembly!X$12+$BH103*Assembly!X$13+$BI103*Assembly!X$14+$BJ103*Assembly!X$15+$BK103*Assembly!X$16+$BL103*Assembly!X$17+$BM103*Assembly!X$18+$BN103*Assembly!X$19+$BO103*Assembly!X$20+$BP103*Assembly!X$21+$BQ103*Assembly!X$22+$BR103*Assembly!X$23+$BS103*Assembly!X$24</f>
        <v>151</v>
      </c>
      <c r="CB103" s="401" t="str">
        <f t="shared" si="12"/>
        <v>23,489</v>
      </c>
      <c r="CC103" s="406" t="str">
        <f t="shared" si="13"/>
        <v>0.0235</v>
      </c>
      <c r="CD103" s="407" t="str">
        <f>$AY103*Assembly!AB$4+$AZ103*Assembly!AB$5+$BA103*Assembly!AB$6+$BB103*Assembly!AB$7+$BC103*Assembly!AB$8+$BD103*Assembly!AB$9+$BE103*Assembly!AB$10+$BF103*Assembly!AB$11+$BG103*Assembly!AB$12+$BH103*Assembly!AB$13+$BI103*Assembly!AB$14+$BJ103*Assembly!AB$15+$BK103*Assembly!AB$16+$BL103*Assembly!AB$17+$BM103*Assembly!AB$18+$BN103*Assembly!AB$19+$BO103*Assembly!AB$20+$BP103*Assembly!AB$21+$BQ103*Assembly!AB$22+$BR103*Assembly!AB$23+$BS103*Assembly!AB$24</f>
        <v>483</v>
      </c>
      <c r="CE103" s="390" t="str">
        <f>$AY103*Assembly!M$4+$AZ103*Assembly!M$5+$BA103*Assembly!M$6+$BB103*Assembly!M$7+$BC103*Assembly!M$8+$BD103*Assembly!M$9+$BE103*Assembly!M$10+$BF103*Assembly!M$11+$BG103*Assembly!M$12+$BH103*Assembly!M$13+$BI103*Assembly!M$14+$BJ103*Assembly!M$15+$BK103*Assembly!M$16+$BL103*Assembly!M$17+$BM103*Assembly!M$18+$BN103*Assembly!M$19+$BO103*Assembly!M$20+$BP103*Assembly!M$21+$BQ103*Assembly!M$22+$BR103*Assembly!M$23+$BS103*Assembly!M$24</f>
        <v>2,713</v>
      </c>
      <c r="CF103" s="390" t="str">
        <f>$AY103*Assembly!N$4+$AZ103*Assembly!N$5+$BA103*Assembly!N$6+$BB103*Assembly!N$7+$BC103*Assembly!N$8+$BD103*Assembly!N$9+$BE103*Assembly!N$10+$BF103*Assembly!N$11+$BG103*Assembly!N$12+$BH103*Assembly!N$13+$BI103*Assembly!N$14+$BJ103*Assembly!N$15+$BK103*Assembly!N$16+$BL103*Assembly!N$17+$BM103*Assembly!N$18+$BN103*Assembly!N$19+$BO103*Assembly!N$20+$BP103*Assembly!N$21+$BQ103*Assembly!N$22+$BR103*Assembly!N$23+$BS103*Assembly!N$24</f>
        <v>20</v>
      </c>
      <c r="CG103" s="390" t="str">
        <f>$AY103*Assembly!O$4+$AZ103*Assembly!O$5+$BA103*Assembly!O$6+$BB103*Assembly!O$7+$BC103*Assembly!O$8+$BD103*Assembly!O$9+$BE103*Assembly!O$10+$BF103*Assembly!O$11+$BG103*Assembly!O$12+$BH103*Assembly!O$13+$BI103*Assembly!O$14+$BJ103*Assembly!O$15+$BK103*Assembly!O$16+$BL103*Assembly!O$17+$BM103*Assembly!O$18+$BN103*Assembly!O$19+$BO103*Assembly!O$20+$BP103*Assembly!O$21+$BQ103*Assembly!O$22+$BR103*Assembly!O$23+$BS103*Assembly!O$24</f>
        <v>0</v>
      </c>
      <c r="CH103" s="386" t="str">
        <f>$AY103*Assembly!P$4+$AZ103*Assembly!P$5+$BA103*Assembly!P$6+$BB103*Assembly!P$7+$BC103*Assembly!P$8+$BD103*Assembly!P$9+$BE103*Assembly!P$10+$BF103*Assembly!P$11+$BG103*Assembly!P$12+$BH103*Assembly!P$13+$BI103*Assembly!P$14+$BJ103*Assembly!P$15+$BK103*Assembly!P$16+$BL103*Assembly!P$17+$BM103*Assembly!P$18+$BN103*Assembly!P$19+$BO103*Assembly!P$20+$BP103*Assembly!P$21+$BQ103*Assembly!P$22+$BR103*Assembly!P$23+$BS103*Assembly!P$24</f>
        <v>0</v>
      </c>
      <c r="CI103" s="386" t="str">
        <f>$AY103*Assembly!Q$4+$AZ103*Assembly!Q$5+$BA103*Assembly!Q$6+$BB103*Assembly!Q$7+$BC103*Assembly!Q$8+$BD103*Assembly!Q$9+$BE103*Assembly!Q$10+$BF103*Assembly!Q$11+$BG103*Assembly!Q$12+$BH103*Assembly!Q$13+$BI103*Assembly!Q$14+$BJ103*Assembly!Q$15+$BK103*Assembly!Q$16+$BL103*Assembly!Q$17+$BM103*Assembly!Q$18+$BN103*Assembly!Q$19+$BO103*Assembly!Q$20+$BP103*Assembly!Q$21+$BQ103*Assembly!Q$22+$BR103*Assembly!Q$23+$BS103*Assembly!Q$24</f>
        <v>1</v>
      </c>
      <c r="CJ103" s="390" t="str">
        <f>$AY103*Assembly!R$4+$AZ103*Assembly!R$5+$BA103*Assembly!R$6+$BB103*Assembly!R$7+$BC103*Assembly!R$8+$BD103*Assembly!R$9+$BE103*Assembly!R$10+$BF103*Assembly!R$11+$BG103*Assembly!R$12+$BH103*Assembly!R$13+$BI103*Assembly!R$14+$BJ103*Assembly!R$15+$BK103*Assembly!R$16+$BL103*Assembly!R$17+$BM103*Assembly!R$18+$BN103*Assembly!R$19+$BO103*Assembly!R$20+$BP103*Assembly!R$21+$BQ103*Assembly!R$22+$BR103*Assembly!R$23+$BS103*Assembly!R$24</f>
        <v>0</v>
      </c>
      <c r="CK103" s="386" t="str">
        <f>$AY103*Assembly!S$4+$AZ103*Assembly!S$5+$BA103*Assembly!S$6+$BB103*Assembly!S$7+$BC103*Assembly!S$8+$BD103*Assembly!S$9+$BE103*Assembly!S$10+$BF103*Assembly!S$11+$BG103*Assembly!S$12+$BH103*Assembly!S$13+$BI103*Assembly!S$14+$BJ103*Assembly!S$15+$BK103*Assembly!S$16+$BL103*Assembly!S$17+$BM103*Assembly!S$18+$BN103*Assembly!S$19+$BO103*Assembly!S$20+$BP103*Assembly!S$21+$BQ103*Assembly!S$22+$BR103*Assembly!S$23+$BS103*Assembly!S$24</f>
        <v>0</v>
      </c>
      <c r="CL103" s="386" t="str">
        <f>$AY103*Assembly!T$4+$AZ103*Assembly!T$5+$BA103*Assembly!T$6+$BB103*Assembly!T$7+$BC103*Assembly!T$8+$BD103*Assembly!T$9+$BE103*Assembly!T$10+$BF103*Assembly!T$11+$BG103*Assembly!T$12+$BH103*Assembly!T$13+$BI103*Assembly!T$14+$BJ103*Assembly!T$15+$BK103*Assembly!T$16+$BL103*Assembly!T$17+$BM103*Assembly!T$18+$BN103*Assembly!T$19+$BO103*Assembly!T$20+$BP103*Assembly!T$21+$BQ103*Assembly!T$22+$BR103*Assembly!T$23+$BS103*Assembly!T$24</f>
        <v>0</v>
      </c>
      <c r="CM103" s="386" t="str">
        <f>$AY103*Assembly!U$4+$AZ103*Assembly!U$5+$BA103*Assembly!U$6+$BB103*Assembly!U$7+$BC103*Assembly!U$8+$BD103*Assembly!U$9+$BE103*Assembly!U$10+$BF103*Assembly!U$11+$BG103*Assembly!U$12+$BH103*Assembly!U$13+$BI103*Assembly!U$14+$BJ103*Assembly!U$15+$BK103*Assembly!U$16+$BL103*Assembly!U$17+$BM103*Assembly!U$18+$BN103*Assembly!U$19+$BO103*Assembly!U$20+$BP103*Assembly!U$21+$BQ103*Assembly!U$22+$BR103*Assembly!U$23+$BS103*Assembly!U$24</f>
        <v>0</v>
      </c>
      <c r="CN103" s="390" t="str">
        <f>$AY103*Assembly!V$4+$AZ103*Assembly!V$5+$BA103*Assembly!V$6+$BB103*Assembly!V$7+$BC103*Assembly!V$8+$BD103*Assembly!V$9+$BE103*Assembly!V$10+$BF103*Assembly!V$11+$BG103*Assembly!V$12+$BH103*Assembly!V$13+$BI103*Assembly!V$14+$BJ103*Assembly!V$15+$BK103*Assembly!V$16+$BL103*Assembly!V$17+$BM103*Assembly!V$18+$BN103*Assembly!V$19+$BO103*Assembly!V$20+$BP103*Assembly!V$21+$BQ103*Assembly!V$22+$BR103*Assembly!V$23+$BS103*Assembly!V$24</f>
        <v>0</v>
      </c>
      <c r="CO103" s="390" t="str">
        <f>CE103*Refining!$F$3</f>
        <v>4,844</v>
      </c>
      <c r="CP103" s="390" t="str">
        <f>CF103*Refining!$F$4</f>
        <v>63</v>
      </c>
      <c r="CQ103" s="390" t="str">
        <f>CG103*Refining!$F$5</f>
        <v>0</v>
      </c>
      <c r="CR103" s="390" t="str">
        <f>CH103*Refining!$F$6</f>
        <v>0</v>
      </c>
      <c r="CS103" s="390" t="str">
        <f>CI103*Refining!$F$7</f>
        <v>2</v>
      </c>
      <c r="CT103" s="390" t="str">
        <f>CJ103*Refining!$F$8</f>
        <v>0</v>
      </c>
      <c r="CU103" s="390" t="str">
        <f>CK103*Refining!$F$9</f>
        <v>0</v>
      </c>
      <c r="CV103" s="390" t="str">
        <f>CL103*Refining!$F$10</f>
        <v>0</v>
      </c>
      <c r="CW103" s="390" t="str">
        <f>CM103*Refining!$F$11</f>
        <v>0</v>
      </c>
      <c r="CX103" s="390" t="str">
        <f>CN103*Refining!$F$12</f>
        <v>0</v>
      </c>
      <c r="CY103" s="408" t="str">
        <f t="shared" ref="CY103:DR103" si="416">IF(CE103 = 0, "", CE103)</f>
        <v>2,713</v>
      </c>
      <c r="CZ103" s="409" t="str">
        <f t="shared" si="416"/>
        <v>20</v>
      </c>
      <c r="DA103" s="409" t="str">
        <f t="shared" si="416"/>
        <v/>
      </c>
      <c r="DB103" s="410" t="str">
        <f t="shared" si="416"/>
        <v/>
      </c>
      <c r="DC103" s="411" t="str">
        <f t="shared" si="416"/>
        <v>1.0</v>
      </c>
      <c r="DD103" s="409" t="str">
        <f t="shared" si="416"/>
        <v/>
      </c>
      <c r="DE103" s="411" t="str">
        <f t="shared" si="416"/>
        <v/>
      </c>
      <c r="DF103" s="411" t="str">
        <f t="shared" si="416"/>
        <v/>
      </c>
      <c r="DG103" s="409" t="str">
        <f t="shared" si="416"/>
        <v/>
      </c>
      <c r="DH103" s="412" t="str">
        <f t="shared" si="416"/>
        <v/>
      </c>
      <c r="DI103" s="408" t="str">
        <f t="shared" si="416"/>
        <v>4,844</v>
      </c>
      <c r="DJ103" s="409" t="str">
        <f t="shared" si="416"/>
        <v>63</v>
      </c>
      <c r="DK103" s="409" t="str">
        <f t="shared" si="416"/>
        <v/>
      </c>
      <c r="DL103" s="409" t="str">
        <f t="shared" si="416"/>
        <v/>
      </c>
      <c r="DM103" s="413" t="str">
        <f t="shared" si="416"/>
        <v>1.8</v>
      </c>
      <c r="DN103" s="409" t="str">
        <f t="shared" si="416"/>
        <v/>
      </c>
      <c r="DO103" s="409" t="str">
        <f t="shared" si="416"/>
        <v/>
      </c>
      <c r="DP103" s="409" t="str">
        <f t="shared" si="416"/>
        <v/>
      </c>
      <c r="DQ103" s="409" t="str">
        <f t="shared" si="416"/>
        <v/>
      </c>
      <c r="DR103" s="412" t="str">
        <f t="shared" si="416"/>
        <v/>
      </c>
      <c r="DS103" s="414" t="str">
        <f t="shared" si="15"/>
        <v>2,734</v>
      </c>
      <c r="DT103" s="415" t="str">
        <f t="shared" si="16"/>
        <v>4,908</v>
      </c>
      <c r="DU103" s="401" t="str">
        <f>CY103*'Ores &amp; Ingots'!$C$3+CZ103*'Ores &amp; Ingots'!$C$4+DA103*'Ores &amp; Ingots'!$C$5+DB103*'Ores &amp; Ingots'!$C$6+DC103*'Ores &amp; Ingots'!$C$7+DD103*'Ores &amp; Ingots'!$C$8+DE103*'Ores &amp; Ingots'!$C$9+DF103*'Ores &amp; Ingots'!$C$10+DG103*'Ores &amp; Ingots'!$C$11+DH103*'Ores &amp; Ingots'!$C$12</f>
        <v>347</v>
      </c>
      <c r="DV103" s="401" t="str">
        <f>DI103*'Ores &amp; Ingots'!$B$3+DJ103*'Ores &amp; Ingots'!$B$4+DK103*'Ores &amp; Ingots'!$B$5+DL103*'Ores &amp; Ingots'!$B$6+DM103*'Ores &amp; Ingots'!$B$7+DN103*'Ores &amp; Ingots'!$B$8+DO103*'Ores &amp; Ingots'!$B$9+DP103*'Ores &amp; Ingots'!$B$10+DQ103*'Ores &amp; Ingots'!$B$11+DR103*'Ores &amp; Ingots'!$B$12</f>
        <v>1,816</v>
      </c>
      <c r="DW103" s="415" t="str">
        <f>CY103*Refining!$G$3+CZ103*Refining!$G$4+DA103*Refining!$G$5+DB103*Refining!$G$6+DC103*Refining!$G$7+DD103*Refining!$G$8+DE103*Refining!$G$9+DF103*Refining!$G$10+DG103*Refining!$G$11+DH103*Refining!$G$12</f>
        <v>283</v>
      </c>
      <c r="DX103" s="415" t="str">
        <f t="shared" si="17"/>
        <v>44,065</v>
      </c>
      <c r="DY103" s="416" t="str">
        <f t="shared" si="18"/>
        <v>0.0441</v>
      </c>
      <c r="DZ103" s="414" t="str">
        <f t="shared" si="19"/>
        <v>454</v>
      </c>
      <c r="EA103" s="413" t="str">
        <f t="shared" ref="EA103:EB103" si="417">DZ103/60</f>
        <v>7.6</v>
      </c>
      <c r="EB103" s="413" t="str">
        <f t="shared" si="417"/>
        <v>0.1</v>
      </c>
      <c r="EC103" s="417" t="str">
        <f t="shared" si="21"/>
        <v>0.01</v>
      </c>
      <c r="ED103" s="414" t="str">
        <f t="shared" si="22"/>
        <v>67,554</v>
      </c>
      <c r="EE103" s="413" t="str">
        <f t="shared" ref="EE103:EF103" si="418">ED103/1000</f>
        <v>67.6</v>
      </c>
      <c r="EF103" s="418" t="str">
        <f t="shared" si="418"/>
        <v>0.07</v>
      </c>
      <c r="EG103" s="419" t="str">
        <f t="shared" si="24"/>
        <v>0.0676</v>
      </c>
      <c r="EH103" s="225">
        <v>1470.0</v>
      </c>
    </row>
    <row r="104">
      <c r="A104" s="33"/>
      <c r="B104" s="226" t="s">
        <v>989</v>
      </c>
      <c r="C104" s="227" t="s">
        <v>885</v>
      </c>
      <c r="D104" s="227">
        <v>3.0</v>
      </c>
      <c r="E104" s="227">
        <v>3.0</v>
      </c>
      <c r="F104" s="227">
        <v>2.0</v>
      </c>
      <c r="G104" s="420" t="str">
        <f t="shared" si="5"/>
        <v>2.250</v>
      </c>
      <c r="H104" s="421">
        <v>13.0</v>
      </c>
      <c r="I104" s="421">
        <v>13.0</v>
      </c>
      <c r="J104" s="421" t="str">
        <f>H104/Main!$D$9</f>
        <v>13</v>
      </c>
      <c r="K104" s="421" t="str">
        <f>I104/Main!$D$10</f>
        <v>13</v>
      </c>
      <c r="L104" s="422" t="str">
        <f t="shared" si="6"/>
        <v>1.0</v>
      </c>
      <c r="M104" s="422">
        <v>1.0</v>
      </c>
      <c r="N104" s="424">
        <v>1000.0</v>
      </c>
      <c r="O104" s="424">
        <v>100000.0</v>
      </c>
      <c r="P104" s="423"/>
      <c r="Q104" s="424">
        <v>4000.0</v>
      </c>
      <c r="R104" s="424" t="str">
        <f>Q104*Main!$D$6</f>
        <v>4,000</v>
      </c>
      <c r="S104" s="425"/>
      <c r="T104" s="425"/>
      <c r="U104" s="423"/>
      <c r="V104" s="423"/>
      <c r="W104" s="425"/>
      <c r="X104" s="425"/>
      <c r="Y104" s="423"/>
      <c r="Z104" s="423"/>
      <c r="AA104" s="423"/>
      <c r="AB104" s="423"/>
      <c r="AC104" s="523"/>
      <c r="AD104" s="434">
        <v>8.0</v>
      </c>
      <c r="AE104" s="434">
        <v>0.0</v>
      </c>
      <c r="AF104" s="434">
        <v>0.0</v>
      </c>
      <c r="AG104" s="434">
        <v>2.0</v>
      </c>
      <c r="AH104" s="434">
        <v>8.0</v>
      </c>
      <c r="AI104" s="434">
        <v>0.0</v>
      </c>
      <c r="AJ104" s="434">
        <v>1.0</v>
      </c>
      <c r="AK104" s="498">
        <v>3.0</v>
      </c>
      <c r="AL104" s="434">
        <v>0.0</v>
      </c>
      <c r="AM104" s="434">
        <v>0.0</v>
      </c>
      <c r="AN104" s="434">
        <v>0.0</v>
      </c>
      <c r="AO104" s="434">
        <v>0.0</v>
      </c>
      <c r="AP104" s="434">
        <v>0.0</v>
      </c>
      <c r="AQ104" s="434">
        <v>0.0</v>
      </c>
      <c r="AR104" s="434">
        <v>0.0</v>
      </c>
      <c r="AS104" s="434">
        <v>0.0</v>
      </c>
      <c r="AT104" s="434">
        <v>0.0</v>
      </c>
      <c r="AU104" s="434">
        <v>0.0</v>
      </c>
      <c r="AV104" s="434">
        <v>0.0</v>
      </c>
      <c r="AW104" s="434">
        <v>0.0</v>
      </c>
      <c r="AX104" s="434">
        <v>0.0</v>
      </c>
      <c r="AY104" s="429" t="str">
        <f t="shared" ref="AY104:BS104" si="419">IF(AD104 = 0, "", AD104)</f>
        <v>8</v>
      </c>
      <c r="AZ104" s="430" t="str">
        <f t="shared" si="419"/>
        <v/>
      </c>
      <c r="BA104" s="430" t="str">
        <f t="shared" si="419"/>
        <v/>
      </c>
      <c r="BB104" s="430" t="str">
        <f t="shared" si="419"/>
        <v>2</v>
      </c>
      <c r="BC104" s="430" t="str">
        <f t="shared" si="419"/>
        <v>8</v>
      </c>
      <c r="BD104" s="430" t="str">
        <f t="shared" si="419"/>
        <v/>
      </c>
      <c r="BE104" s="430" t="str">
        <f t="shared" si="419"/>
        <v>1</v>
      </c>
      <c r="BF104" s="431" t="str">
        <f t="shared" si="419"/>
        <v>3</v>
      </c>
      <c r="BG104" s="430" t="str">
        <f t="shared" si="419"/>
        <v/>
      </c>
      <c r="BH104" s="430" t="str">
        <f t="shared" si="419"/>
        <v/>
      </c>
      <c r="BI104" s="430" t="str">
        <f t="shared" si="419"/>
        <v/>
      </c>
      <c r="BJ104" s="430" t="str">
        <f t="shared" si="419"/>
        <v/>
      </c>
      <c r="BK104" s="430" t="str">
        <f t="shared" si="419"/>
        <v/>
      </c>
      <c r="BL104" s="430" t="str">
        <f t="shared" si="419"/>
        <v/>
      </c>
      <c r="BM104" s="430" t="str">
        <f t="shared" si="419"/>
        <v/>
      </c>
      <c r="BN104" s="430" t="str">
        <f t="shared" si="419"/>
        <v/>
      </c>
      <c r="BO104" s="430" t="str">
        <f t="shared" si="419"/>
        <v/>
      </c>
      <c r="BP104" s="430" t="str">
        <f t="shared" si="419"/>
        <v/>
      </c>
      <c r="BQ104" s="430" t="str">
        <f t="shared" si="419"/>
        <v/>
      </c>
      <c r="BR104" s="430" t="str">
        <f t="shared" si="419"/>
        <v/>
      </c>
      <c r="BS104" s="432" t="str">
        <f t="shared" si="419"/>
        <v/>
      </c>
      <c r="BT104" s="433" t="str">
        <f>$AY104*Assembly!Y$4+$AZ104*Assembly!Y$5+$BA104*Assembly!Y$6+$BB104*Assembly!Y$7+$BC104*Assembly!Y$8+$BD104*Assembly!Y$9+$BE104*Assembly!Y$10+$BF104*Assembly!Y$11+$BG104*Assembly!Y$12+$BH104*Assembly!Y$13+$BI104*Assembly!Y$14+$BJ104*Assembly!Y$15+$BK104*Assembly!Y$16+$BL104*Assembly!Y$17+$BM104*Assembly!Y$18+$BN104*Assembly!Y$19+$BO104*Assembly!Y$20+$BP104*Assembly!Y$21+$BQ104*Assembly!Y$22+$BR104*Assembly!Y$23+$BS104*Assembly!Y$24</f>
        <v>299</v>
      </c>
      <c r="BU104" s="434" t="str">
        <f t="shared" si="8"/>
        <v>133</v>
      </c>
      <c r="BV104" s="434" t="str">
        <f>$AY104*Assembly!AC$4+$AZ104*Assembly!AC$5+$BA104*Assembly!AC$6+$BB104*Assembly!AC$7+$BC104*Assembly!AC$8+$BD104*Assembly!AC$9+$BE104*Assembly!AC$10+$BF104*Assembly!AC$11+$BG104*Assembly!AC$12+$BH104*Assembly!AC$13+$BI104*Assembly!AC$14+$BJ104*Assembly!AC$15+$BK104*Assembly!AC$16+$BL104*Assembly!AC$17+$BM104*Assembly!AC$18+$BN104*Assembly!AC$19+$BO104*Assembly!AC$20+$BP104*Assembly!AC$21+$BQ104*Assembly!AC$22+$BR104*Assembly!AC$23+$BS104*Assembly!AC$24</f>
        <v>1,203</v>
      </c>
      <c r="BW104" s="435" t="str">
        <f t="shared" si="9"/>
        <v>4.03</v>
      </c>
      <c r="BX104" s="436" t="str">
        <f t="shared" si="10"/>
        <v>535</v>
      </c>
      <c r="BY104" s="437" t="str">
        <f t="shared" si="11"/>
        <v>9.1</v>
      </c>
      <c r="BZ104" s="438" t="str">
        <f t="shared" si="399"/>
        <v>13.4 W</v>
      </c>
      <c r="CA104" s="434" t="str">
        <f>$AY104*Assembly!X$4+$AZ104*Assembly!X$5+$BA104*Assembly!X$6+$BB104*Assembly!X$7+$BC104*Assembly!X$8+$BD104*Assembly!X$9+$BE104*Assembly!X$10+$BF104*Assembly!X$11+$BG104*Assembly!X$12+$BH104*Assembly!X$13+$BI104*Assembly!X$14+$BJ104*Assembly!X$15+$BK104*Assembly!X$16+$BL104*Assembly!X$17+$BM104*Assembly!X$18+$BN104*Assembly!X$19+$BO104*Assembly!X$20+$BP104*Assembly!X$21+$BQ104*Assembly!X$22+$BR104*Assembly!X$23+$BS104*Assembly!X$24</f>
        <v>46</v>
      </c>
      <c r="CB104" s="434" t="str">
        <f t="shared" si="12"/>
        <v>7,156</v>
      </c>
      <c r="CC104" s="439" t="str">
        <f t="shared" si="13"/>
        <v>0.0072</v>
      </c>
      <c r="CD104" s="440" t="str">
        <f>$AY104*Assembly!AB$4+$AZ104*Assembly!AB$5+$BA104*Assembly!AB$6+$BB104*Assembly!AB$7+$BC104*Assembly!AB$8+$BD104*Assembly!AB$9+$BE104*Assembly!AB$10+$BF104*Assembly!AB$11+$BG104*Assembly!AB$12+$BH104*Assembly!AB$13+$BI104*Assembly!AB$14+$BJ104*Assembly!AB$15+$BK104*Assembly!AB$16+$BL104*Assembly!AB$17+$BM104*Assembly!AB$18+$BN104*Assembly!AB$19+$BO104*Assembly!AB$20+$BP104*Assembly!AB$21+$BQ104*Assembly!AB$22+$BR104*Assembly!AB$23+$BS104*Assembly!AB$24</f>
        <v>127</v>
      </c>
      <c r="CE104" s="424" t="str">
        <f>$AY104*Assembly!M$4+$AZ104*Assembly!M$5+$BA104*Assembly!M$6+$BB104*Assembly!M$7+$BC104*Assembly!M$8+$BD104*Assembly!M$9+$BE104*Assembly!M$10+$BF104*Assembly!M$11+$BG104*Assembly!M$12+$BH104*Assembly!M$13+$BI104*Assembly!M$14+$BJ104*Assembly!M$15+$BK104*Assembly!M$16+$BL104*Assembly!M$17+$BM104*Assembly!M$18+$BN104*Assembly!M$19+$BO104*Assembly!M$20+$BP104*Assembly!M$21+$BQ104*Assembly!M$22+$BR104*Assembly!M$23+$BS104*Assembly!M$24</f>
        <v>330</v>
      </c>
      <c r="CF104" s="424" t="str">
        <f>$AY104*Assembly!N$4+$AZ104*Assembly!N$5+$BA104*Assembly!N$6+$BB104*Assembly!N$7+$BC104*Assembly!N$8+$BD104*Assembly!N$9+$BE104*Assembly!N$10+$BF104*Assembly!N$11+$BG104*Assembly!N$12+$BH104*Assembly!N$13+$BI104*Assembly!N$14+$BJ104*Assembly!N$15+$BK104*Assembly!N$16+$BL104*Assembly!N$17+$BM104*Assembly!N$18+$BN104*Assembly!N$19+$BO104*Assembly!N$20+$BP104*Assembly!N$21+$BQ104*Assembly!N$22+$BR104*Assembly!N$23+$BS104*Assembly!N$24</f>
        <v>5</v>
      </c>
      <c r="CG104" s="424" t="str">
        <f>$AY104*Assembly!O$4+$AZ104*Assembly!O$5+$BA104*Assembly!O$6+$BB104*Assembly!O$7+$BC104*Assembly!O$8+$BD104*Assembly!O$9+$BE104*Assembly!O$10+$BF104*Assembly!O$11+$BG104*Assembly!O$12+$BH104*Assembly!O$13+$BI104*Assembly!O$14+$BJ104*Assembly!O$15+$BK104*Assembly!O$16+$BL104*Assembly!O$17+$BM104*Assembly!O$18+$BN104*Assembly!O$19+$BO104*Assembly!O$20+$BP104*Assembly!O$21+$BQ104*Assembly!O$22+$BR104*Assembly!O$23+$BS104*Assembly!O$24</f>
        <v>0</v>
      </c>
      <c r="CH104" s="421" t="str">
        <f>$AY104*Assembly!P$4+$AZ104*Assembly!P$5+$BA104*Assembly!P$6+$BB104*Assembly!P$7+$BC104*Assembly!P$8+$BD104*Assembly!P$9+$BE104*Assembly!P$10+$BF104*Assembly!P$11+$BG104*Assembly!P$12+$BH104*Assembly!P$13+$BI104*Assembly!P$14+$BJ104*Assembly!P$15+$BK104*Assembly!P$16+$BL104*Assembly!P$17+$BM104*Assembly!P$18+$BN104*Assembly!P$19+$BO104*Assembly!P$20+$BP104*Assembly!P$21+$BQ104*Assembly!P$22+$BR104*Assembly!P$23+$BS104*Assembly!P$24</f>
        <v>0</v>
      </c>
      <c r="CI104" s="421" t="str">
        <f>$AY104*Assembly!Q$4+$AZ104*Assembly!Q$5+$BA104*Assembly!Q$6+$BB104*Assembly!Q$7+$BC104*Assembly!Q$8+$BD104*Assembly!Q$9+$BE104*Assembly!Q$10+$BF104*Assembly!Q$11+$BG104*Assembly!Q$12+$BH104*Assembly!Q$13+$BI104*Assembly!Q$14+$BJ104*Assembly!Q$15+$BK104*Assembly!Q$16+$BL104*Assembly!Q$17+$BM104*Assembly!Q$18+$BN104*Assembly!Q$19+$BO104*Assembly!Q$20+$BP104*Assembly!Q$21+$BQ104*Assembly!Q$22+$BR104*Assembly!Q$23+$BS104*Assembly!Q$24</f>
        <v>0.6</v>
      </c>
      <c r="CJ104" s="424" t="str">
        <f>$AY104*Assembly!R$4+$AZ104*Assembly!R$5+$BA104*Assembly!R$6+$BB104*Assembly!R$7+$BC104*Assembly!R$8+$BD104*Assembly!R$9+$BE104*Assembly!R$10+$BF104*Assembly!R$11+$BG104*Assembly!R$12+$BH104*Assembly!R$13+$BI104*Assembly!R$14+$BJ104*Assembly!R$15+$BK104*Assembly!R$16+$BL104*Assembly!R$17+$BM104*Assembly!R$18+$BN104*Assembly!R$19+$BO104*Assembly!R$20+$BP104*Assembly!R$21+$BQ104*Assembly!R$22+$BR104*Assembly!R$23+$BS104*Assembly!R$24</f>
        <v>0</v>
      </c>
      <c r="CK104" s="421" t="str">
        <f>$AY104*Assembly!S$4+$AZ104*Assembly!S$5+$BA104*Assembly!S$6+$BB104*Assembly!S$7+$BC104*Assembly!S$8+$BD104*Assembly!S$9+$BE104*Assembly!S$10+$BF104*Assembly!S$11+$BG104*Assembly!S$12+$BH104*Assembly!S$13+$BI104*Assembly!S$14+$BJ104*Assembly!S$15+$BK104*Assembly!S$16+$BL104*Assembly!S$17+$BM104*Assembly!S$18+$BN104*Assembly!S$19+$BO104*Assembly!S$20+$BP104*Assembly!S$21+$BQ104*Assembly!S$22+$BR104*Assembly!S$23+$BS104*Assembly!S$24</f>
        <v>0</v>
      </c>
      <c r="CL104" s="421" t="str">
        <f>$AY104*Assembly!T$4+$AZ104*Assembly!T$5+$BA104*Assembly!T$6+$BB104*Assembly!T$7+$BC104*Assembly!T$8+$BD104*Assembly!T$9+$BE104*Assembly!T$10+$BF104*Assembly!T$11+$BG104*Assembly!T$12+$BH104*Assembly!T$13+$BI104*Assembly!T$14+$BJ104*Assembly!T$15+$BK104*Assembly!T$16+$BL104*Assembly!T$17+$BM104*Assembly!T$18+$BN104*Assembly!T$19+$BO104*Assembly!T$20+$BP104*Assembly!T$21+$BQ104*Assembly!T$22+$BR104*Assembly!T$23+$BS104*Assembly!T$24</f>
        <v>0</v>
      </c>
      <c r="CM104" s="421" t="str">
        <f>$AY104*Assembly!U$4+$AZ104*Assembly!U$5+$BA104*Assembly!U$6+$BB104*Assembly!U$7+$BC104*Assembly!U$8+$BD104*Assembly!U$9+$BE104*Assembly!U$10+$BF104*Assembly!U$11+$BG104*Assembly!U$12+$BH104*Assembly!U$13+$BI104*Assembly!U$14+$BJ104*Assembly!U$15+$BK104*Assembly!U$16+$BL104*Assembly!U$17+$BM104*Assembly!U$18+$BN104*Assembly!U$19+$BO104*Assembly!U$20+$BP104*Assembly!U$21+$BQ104*Assembly!U$22+$BR104*Assembly!U$23+$BS104*Assembly!U$24</f>
        <v>0</v>
      </c>
      <c r="CN104" s="424" t="str">
        <f>$AY104*Assembly!V$4+$AZ104*Assembly!V$5+$BA104*Assembly!V$6+$BB104*Assembly!V$7+$BC104*Assembly!V$8+$BD104*Assembly!V$9+$BE104*Assembly!V$10+$BF104*Assembly!V$11+$BG104*Assembly!V$12+$BH104*Assembly!V$13+$BI104*Assembly!V$14+$BJ104*Assembly!V$15+$BK104*Assembly!V$16+$BL104*Assembly!V$17+$BM104*Assembly!V$18+$BN104*Assembly!V$19+$BO104*Assembly!V$20+$BP104*Assembly!V$21+$BQ104*Assembly!V$22+$BR104*Assembly!V$23+$BS104*Assembly!V$24</f>
        <v>0</v>
      </c>
      <c r="CO104" s="424" t="str">
        <f>CE104*Refining!$F$3</f>
        <v>588</v>
      </c>
      <c r="CP104" s="424" t="str">
        <f>CF104*Refining!$F$4</f>
        <v>16</v>
      </c>
      <c r="CQ104" s="424" t="str">
        <f>CG104*Refining!$F$5</f>
        <v>0</v>
      </c>
      <c r="CR104" s="424" t="str">
        <f>CH104*Refining!$F$6</f>
        <v>0</v>
      </c>
      <c r="CS104" s="424" t="str">
        <f>CI104*Refining!$F$7</f>
        <v>1</v>
      </c>
      <c r="CT104" s="424" t="str">
        <f>CJ104*Refining!$F$8</f>
        <v>0</v>
      </c>
      <c r="CU104" s="424" t="str">
        <f>CK104*Refining!$F$9</f>
        <v>0</v>
      </c>
      <c r="CV104" s="424" t="str">
        <f>CL104*Refining!$F$10</f>
        <v>0</v>
      </c>
      <c r="CW104" s="424" t="str">
        <f>CM104*Refining!$F$11</f>
        <v>0</v>
      </c>
      <c r="CX104" s="424" t="str">
        <f>CN104*Refining!$F$12</f>
        <v>0</v>
      </c>
      <c r="CY104" s="441" t="str">
        <f t="shared" ref="CY104:DR104" si="420">IF(CE104 = 0, "", CE104)</f>
        <v>330</v>
      </c>
      <c r="CZ104" s="442" t="str">
        <f t="shared" si="420"/>
        <v>5</v>
      </c>
      <c r="DA104" s="442" t="str">
        <f t="shared" si="420"/>
        <v/>
      </c>
      <c r="DB104" s="443" t="str">
        <f t="shared" si="420"/>
        <v/>
      </c>
      <c r="DC104" s="444" t="str">
        <f t="shared" si="420"/>
        <v>0.6</v>
      </c>
      <c r="DD104" s="442" t="str">
        <f t="shared" si="420"/>
        <v/>
      </c>
      <c r="DE104" s="444" t="str">
        <f t="shared" si="420"/>
        <v/>
      </c>
      <c r="DF104" s="444" t="str">
        <f t="shared" si="420"/>
        <v/>
      </c>
      <c r="DG104" s="442" t="str">
        <f t="shared" si="420"/>
        <v/>
      </c>
      <c r="DH104" s="445" t="str">
        <f t="shared" si="420"/>
        <v/>
      </c>
      <c r="DI104" s="441" t="str">
        <f t="shared" si="420"/>
        <v>588</v>
      </c>
      <c r="DJ104" s="442" t="str">
        <f t="shared" si="420"/>
        <v>16</v>
      </c>
      <c r="DK104" s="442" t="str">
        <f t="shared" si="420"/>
        <v/>
      </c>
      <c r="DL104" s="442" t="str">
        <f t="shared" si="420"/>
        <v/>
      </c>
      <c r="DM104" s="446" t="str">
        <f t="shared" si="420"/>
        <v>1.1</v>
      </c>
      <c r="DN104" s="442" t="str">
        <f t="shared" si="420"/>
        <v/>
      </c>
      <c r="DO104" s="442" t="str">
        <f t="shared" si="420"/>
        <v/>
      </c>
      <c r="DP104" s="442" t="str">
        <f t="shared" si="420"/>
        <v/>
      </c>
      <c r="DQ104" s="442" t="str">
        <f t="shared" si="420"/>
        <v/>
      </c>
      <c r="DR104" s="445" t="str">
        <f t="shared" si="420"/>
        <v/>
      </c>
      <c r="DS104" s="447" t="str">
        <f t="shared" si="15"/>
        <v>335</v>
      </c>
      <c r="DT104" s="448" t="str">
        <f t="shared" si="16"/>
        <v>605</v>
      </c>
      <c r="DU104" s="434" t="str">
        <f>CY104*'Ores &amp; Ingots'!$C$3+CZ104*'Ores &amp; Ingots'!$C$4+DA104*'Ores &amp; Ingots'!$C$5+DB104*'Ores &amp; Ingots'!$C$6+DC104*'Ores &amp; Ingots'!$C$7+DD104*'Ores &amp; Ingots'!$C$8+DE104*'Ores &amp; Ingots'!$C$9+DF104*'Ores &amp; Ingots'!$C$10+DG104*'Ores &amp; Ingots'!$C$11+DH104*'Ores &amp; Ingots'!$C$12</f>
        <v>43</v>
      </c>
      <c r="DV104" s="434" t="str">
        <f>DI104*'Ores &amp; Ingots'!$B$3+DJ104*'Ores &amp; Ingots'!$B$4+DK104*'Ores &amp; Ingots'!$B$5+DL104*'Ores &amp; Ingots'!$B$6+DM104*'Ores &amp; Ingots'!$B$7+DN104*'Ores &amp; Ingots'!$B$8+DO104*'Ores &amp; Ingots'!$B$9+DP104*'Ores &amp; Ingots'!$B$10+DQ104*'Ores &amp; Ingots'!$B$11+DR104*'Ores &amp; Ingots'!$B$12</f>
        <v>224</v>
      </c>
      <c r="DW104" s="448" t="str">
        <f>CY104*Refining!$G$3+CZ104*Refining!$G$4+DA104*Refining!$G$5+DB104*Refining!$G$6+DC104*Refining!$G$7+DD104*Refining!$G$8+DE104*Refining!$G$9+DF104*Refining!$G$10+DG104*Refining!$G$11+DH104*Refining!$G$12</f>
        <v>47</v>
      </c>
      <c r="DX104" s="448" t="str">
        <f t="shared" si="17"/>
        <v>7,337</v>
      </c>
      <c r="DY104" s="449" t="str">
        <f t="shared" si="18"/>
        <v>0.0073</v>
      </c>
      <c r="DZ104" s="447" t="str">
        <f t="shared" si="19"/>
        <v>106</v>
      </c>
      <c r="EA104" s="446" t="str">
        <f t="shared" ref="EA104:EB104" si="421">DZ104/60</f>
        <v>1.8</v>
      </c>
      <c r="EB104" s="446" t="str">
        <f t="shared" si="421"/>
        <v>0.0</v>
      </c>
      <c r="EC104" s="450" t="str">
        <f t="shared" si="21"/>
        <v>0.00</v>
      </c>
      <c r="ED104" s="447" t="str">
        <f t="shared" si="22"/>
        <v>14,492</v>
      </c>
      <c r="EE104" s="446" t="str">
        <f t="shared" ref="EE104:EF104" si="422">ED104/1000</f>
        <v>14.5</v>
      </c>
      <c r="EF104" s="451" t="str">
        <f t="shared" si="422"/>
        <v>0.01</v>
      </c>
      <c r="EG104" s="452" t="str">
        <f t="shared" si="24"/>
        <v>0.0145</v>
      </c>
      <c r="EH104" s="225" t="s">
        <v>12</v>
      </c>
    </row>
    <row r="105">
      <c r="A105" s="33"/>
      <c r="B105" s="226" t="s">
        <v>990</v>
      </c>
      <c r="C105" s="227" t="s">
        <v>886</v>
      </c>
      <c r="D105" s="227">
        <v>1.0</v>
      </c>
      <c r="E105" s="227">
        <v>2.0</v>
      </c>
      <c r="F105" s="227">
        <v>1.0</v>
      </c>
      <c r="G105" s="453" t="str">
        <f t="shared" si="5"/>
        <v>31.250</v>
      </c>
      <c r="H105" s="454">
        <v>45.0</v>
      </c>
      <c r="I105" s="454">
        <v>45.0</v>
      </c>
      <c r="J105" s="454" t="str">
        <f>H105/Main!$D$9</f>
        <v>45</v>
      </c>
      <c r="K105" s="454" t="str">
        <f>I105/Main!$D$10</f>
        <v>45</v>
      </c>
      <c r="L105" s="455" t="str">
        <f t="shared" si="6"/>
        <v>1.0</v>
      </c>
      <c r="M105" s="455">
        <v>1.0</v>
      </c>
      <c r="N105" s="457">
        <v>1.0</v>
      </c>
      <c r="O105" s="457">
        <v>1000.0</v>
      </c>
      <c r="P105" s="456"/>
      <c r="Q105" s="457">
        <v>4000.0</v>
      </c>
      <c r="R105" s="457" t="str">
        <f>Q105*Main!$D$6</f>
        <v>4,000</v>
      </c>
      <c r="S105" s="457">
        <v>100000.0</v>
      </c>
      <c r="T105" s="458"/>
      <c r="U105" s="456"/>
      <c r="V105" s="456"/>
      <c r="W105" s="458"/>
      <c r="X105" s="458"/>
      <c r="Y105" s="456"/>
      <c r="Z105" s="456"/>
      <c r="AA105" s="456"/>
      <c r="AB105" s="456"/>
      <c r="AC105" s="524" t="s">
        <v>913</v>
      </c>
      <c r="AD105" s="434">
        <v>80.0</v>
      </c>
      <c r="AE105" s="434">
        <v>0.0</v>
      </c>
      <c r="AF105" s="434">
        <v>60.0</v>
      </c>
      <c r="AG105" s="434">
        <v>40.0</v>
      </c>
      <c r="AH105" s="434">
        <v>40.0</v>
      </c>
      <c r="AI105" s="434">
        <v>0.0</v>
      </c>
      <c r="AJ105" s="434">
        <v>0.0</v>
      </c>
      <c r="AK105" s="498">
        <v>8.0</v>
      </c>
      <c r="AL105" s="434">
        <v>0.0</v>
      </c>
      <c r="AM105" s="434">
        <v>0.0</v>
      </c>
      <c r="AN105" s="434">
        <v>0.0</v>
      </c>
      <c r="AO105" s="434">
        <v>0.0</v>
      </c>
      <c r="AP105" s="434">
        <v>0.0</v>
      </c>
      <c r="AQ105" s="434">
        <v>0.0</v>
      </c>
      <c r="AR105" s="434">
        <v>0.0</v>
      </c>
      <c r="AS105" s="434">
        <v>0.0</v>
      </c>
      <c r="AT105" s="434">
        <v>0.0</v>
      </c>
      <c r="AU105" s="434">
        <v>0.0</v>
      </c>
      <c r="AV105" s="434">
        <v>0.0</v>
      </c>
      <c r="AW105" s="434">
        <v>0.0</v>
      </c>
      <c r="AX105" s="434">
        <v>0.0</v>
      </c>
      <c r="AY105" s="429" t="str">
        <f t="shared" ref="AY105:BS105" si="423">IF(AD105 = 0, "", AD105)</f>
        <v>80</v>
      </c>
      <c r="AZ105" s="430" t="str">
        <f t="shared" si="423"/>
        <v/>
      </c>
      <c r="BA105" s="430" t="str">
        <f t="shared" si="423"/>
        <v>60</v>
      </c>
      <c r="BB105" s="430" t="str">
        <f t="shared" si="423"/>
        <v>40</v>
      </c>
      <c r="BC105" s="430" t="str">
        <f t="shared" si="423"/>
        <v>40</v>
      </c>
      <c r="BD105" s="430" t="str">
        <f t="shared" si="423"/>
        <v/>
      </c>
      <c r="BE105" s="430" t="str">
        <f t="shared" si="423"/>
        <v/>
      </c>
      <c r="BF105" s="431" t="str">
        <f t="shared" si="423"/>
        <v>8</v>
      </c>
      <c r="BG105" s="430" t="str">
        <f t="shared" si="423"/>
        <v/>
      </c>
      <c r="BH105" s="430" t="str">
        <f t="shared" si="423"/>
        <v/>
      </c>
      <c r="BI105" s="430" t="str">
        <f t="shared" si="423"/>
        <v/>
      </c>
      <c r="BJ105" s="430" t="str">
        <f t="shared" si="423"/>
        <v/>
      </c>
      <c r="BK105" s="430" t="str">
        <f t="shared" si="423"/>
        <v/>
      </c>
      <c r="BL105" s="430" t="str">
        <f t="shared" si="423"/>
        <v/>
      </c>
      <c r="BM105" s="430" t="str">
        <f t="shared" si="423"/>
        <v/>
      </c>
      <c r="BN105" s="430" t="str">
        <f t="shared" si="423"/>
        <v/>
      </c>
      <c r="BO105" s="430" t="str">
        <f t="shared" si="423"/>
        <v/>
      </c>
      <c r="BP105" s="430" t="str">
        <f t="shared" si="423"/>
        <v/>
      </c>
      <c r="BQ105" s="430" t="str">
        <f t="shared" si="423"/>
        <v/>
      </c>
      <c r="BR105" s="430" t="str">
        <f t="shared" si="423"/>
        <v/>
      </c>
      <c r="BS105" s="432" t="str">
        <f t="shared" si="423"/>
        <v/>
      </c>
      <c r="BT105" s="433" t="str">
        <f>$AY105*Assembly!Y$4+$AZ105*Assembly!Y$5+$BA105*Assembly!Y$6+$BB105*Assembly!Y$7+$BC105*Assembly!Y$8+$BD105*Assembly!Y$9+$BE105*Assembly!Y$10+$BF105*Assembly!Y$11+$BG105*Assembly!Y$12+$BH105*Assembly!Y$13+$BI105*Assembly!Y$14+$BJ105*Assembly!Y$15+$BK105*Assembly!Y$16+$BL105*Assembly!Y$17+$BM105*Assembly!Y$18+$BN105*Assembly!Y$19+$BO105*Assembly!Y$20+$BP105*Assembly!Y$21+$BQ105*Assembly!Y$22+$BR105*Assembly!Y$23+$BS105*Assembly!Y$24</f>
        <v>3,162</v>
      </c>
      <c r="BU105" s="434" t="str">
        <f t="shared" si="8"/>
        <v>101</v>
      </c>
      <c r="BV105" s="434" t="str">
        <f>$AY105*Assembly!AC$4+$AZ105*Assembly!AC$5+$BA105*Assembly!AC$6+$BB105*Assembly!AC$7+$BC105*Assembly!AC$8+$BD105*Assembly!AC$9+$BE105*Assembly!AC$10+$BF105*Assembly!AC$11+$BG105*Assembly!AC$12+$BH105*Assembly!AC$13+$BI105*Assembly!AC$14+$BJ105*Assembly!AC$15+$BK105*Assembly!AC$16+$BL105*Assembly!AC$17+$BM105*Assembly!AC$18+$BN105*Assembly!AC$19+$BO105*Assembly!AC$20+$BP105*Assembly!AC$21+$BQ105*Assembly!AC$22+$BR105*Assembly!AC$23+$BS105*Assembly!AC$24</f>
        <v>12,508</v>
      </c>
      <c r="BW105" s="435" t="str">
        <f t="shared" si="9"/>
        <v>3.96</v>
      </c>
      <c r="BX105" s="436" t="str">
        <f t="shared" si="10"/>
        <v>400</v>
      </c>
      <c r="BY105" s="437" t="str">
        <f t="shared" si="11"/>
        <v>123.6</v>
      </c>
      <c r="BZ105" s="438" t="str">
        <f t="shared" ref="BZ105:BZ108" si="428">IF(S105 = "?", "?", S105/BT105)</f>
        <v>31.6 W</v>
      </c>
      <c r="CA105" s="434" t="str">
        <f>$AY105*Assembly!X$4+$AZ105*Assembly!X$5+$BA105*Assembly!X$6+$BB105*Assembly!X$7+$BC105*Assembly!X$8+$BD105*Assembly!X$9+$BE105*Assembly!X$10+$BF105*Assembly!X$11+$BG105*Assembly!X$12+$BH105*Assembly!X$13+$BI105*Assembly!X$14+$BJ105*Assembly!X$15+$BK105*Assembly!X$16+$BL105*Assembly!X$17+$BM105*Assembly!X$18+$BN105*Assembly!X$19+$BO105*Assembly!X$20+$BP105*Assembly!X$21+$BQ105*Assembly!X$22+$BR105*Assembly!X$23+$BS105*Assembly!X$24</f>
        <v>348</v>
      </c>
      <c r="CB105" s="434" t="str">
        <f t="shared" si="12"/>
        <v>54,133</v>
      </c>
      <c r="CC105" s="439" t="str">
        <f t="shared" si="13"/>
        <v>0.0541</v>
      </c>
      <c r="CD105" s="440" t="str">
        <f>$AY105*Assembly!AB$4+$AZ105*Assembly!AB$5+$BA105*Assembly!AB$6+$BB105*Assembly!AB$7+$BC105*Assembly!AB$8+$BD105*Assembly!AB$9+$BE105*Assembly!AB$10+$BF105*Assembly!AB$11+$BG105*Assembly!AB$12+$BH105*Assembly!AB$13+$BI105*Assembly!AB$14+$BJ105*Assembly!AB$15+$BK105*Assembly!AB$16+$BL105*Assembly!AB$17+$BM105*Assembly!AB$18+$BN105*Assembly!AB$19+$BO105*Assembly!AB$20+$BP105*Assembly!AB$21+$BQ105*Assembly!AB$22+$BR105*Assembly!AB$23+$BS105*Assembly!AB$24</f>
        <v>1,968</v>
      </c>
      <c r="CE105" s="457" t="str">
        <f>$AY105*Assembly!M$4+$AZ105*Assembly!M$5+$BA105*Assembly!M$6+$BB105*Assembly!M$7+$BC105*Assembly!M$8+$BD105*Assembly!M$9+$BE105*Assembly!M$10+$BF105*Assembly!M$11+$BG105*Assembly!M$12+$BH105*Assembly!M$13+$BI105*Assembly!M$14+$BJ105*Assembly!M$15+$BK105*Assembly!M$16+$BL105*Assembly!M$17+$BM105*Assembly!M$18+$BN105*Assembly!M$19+$BO105*Assembly!M$20+$BP105*Assembly!M$21+$BQ105*Assembly!M$22+$BR105*Assembly!M$23+$BS105*Assembly!M$24</f>
        <v>3,584</v>
      </c>
      <c r="CF105" s="457" t="str">
        <f>$AY105*Assembly!N$4+$AZ105*Assembly!N$5+$BA105*Assembly!N$6+$BB105*Assembly!N$7+$BC105*Assembly!N$8+$BD105*Assembly!N$9+$BE105*Assembly!N$10+$BF105*Assembly!N$11+$BG105*Assembly!N$12+$BH105*Assembly!N$13+$BI105*Assembly!N$14+$BJ105*Assembly!N$15+$BK105*Assembly!N$16+$BL105*Assembly!N$17+$BM105*Assembly!N$18+$BN105*Assembly!N$19+$BO105*Assembly!N$20+$BP105*Assembly!N$21+$BQ105*Assembly!N$22+$BR105*Assembly!N$23+$BS105*Assembly!N$24</f>
        <v>0</v>
      </c>
      <c r="CG105" s="457" t="str">
        <f>$AY105*Assembly!O$4+$AZ105*Assembly!O$5+$BA105*Assembly!O$6+$BB105*Assembly!O$7+$BC105*Assembly!O$8+$BD105*Assembly!O$9+$BE105*Assembly!O$10+$BF105*Assembly!O$11+$BG105*Assembly!O$12+$BH105*Assembly!O$13+$BI105*Assembly!O$14+$BJ105*Assembly!O$15+$BK105*Assembly!O$16+$BL105*Assembly!O$17+$BM105*Assembly!O$18+$BN105*Assembly!O$19+$BO105*Assembly!O$20+$BP105*Assembly!O$21+$BQ105*Assembly!O$22+$BR105*Assembly!O$23+$BS105*Assembly!O$24</f>
        <v>0</v>
      </c>
      <c r="CH105" s="454" t="str">
        <f>$AY105*Assembly!P$4+$AZ105*Assembly!P$5+$BA105*Assembly!P$6+$BB105*Assembly!P$7+$BC105*Assembly!P$8+$BD105*Assembly!P$9+$BE105*Assembly!P$10+$BF105*Assembly!P$11+$BG105*Assembly!P$12+$BH105*Assembly!P$13+$BI105*Assembly!P$14+$BJ105*Assembly!P$15+$BK105*Assembly!P$16+$BL105*Assembly!P$17+$BM105*Assembly!P$18+$BN105*Assembly!P$19+$BO105*Assembly!P$20+$BP105*Assembly!P$21+$BQ105*Assembly!P$22+$BR105*Assembly!P$23+$BS105*Assembly!P$24</f>
        <v>0</v>
      </c>
      <c r="CI105" s="454" t="str">
        <f>$AY105*Assembly!Q$4+$AZ105*Assembly!Q$5+$BA105*Assembly!Q$6+$BB105*Assembly!Q$7+$BC105*Assembly!Q$8+$BD105*Assembly!Q$9+$BE105*Assembly!Q$10+$BF105*Assembly!Q$11+$BG105*Assembly!Q$12+$BH105*Assembly!Q$13+$BI105*Assembly!Q$14+$BJ105*Assembly!Q$15+$BK105*Assembly!Q$16+$BL105*Assembly!Q$17+$BM105*Assembly!Q$18+$BN105*Assembly!Q$19+$BO105*Assembly!Q$20+$BP105*Assembly!Q$21+$BQ105*Assembly!Q$22+$BR105*Assembly!Q$23+$BS105*Assembly!Q$24</f>
        <v>1.6</v>
      </c>
      <c r="CJ105" s="457" t="str">
        <f>$AY105*Assembly!R$4+$AZ105*Assembly!R$5+$BA105*Assembly!R$6+$BB105*Assembly!R$7+$BC105*Assembly!R$8+$BD105*Assembly!R$9+$BE105*Assembly!R$10+$BF105*Assembly!R$11+$BG105*Assembly!R$12+$BH105*Assembly!R$13+$BI105*Assembly!R$14+$BJ105*Assembly!R$15+$BK105*Assembly!R$16+$BL105*Assembly!R$17+$BM105*Assembly!R$18+$BN105*Assembly!R$19+$BO105*Assembly!R$20+$BP105*Assembly!R$21+$BQ105*Assembly!R$22+$BR105*Assembly!R$23+$BS105*Assembly!R$24</f>
        <v>0</v>
      </c>
      <c r="CK105" s="454" t="str">
        <f>$AY105*Assembly!S$4+$AZ105*Assembly!S$5+$BA105*Assembly!S$6+$BB105*Assembly!S$7+$BC105*Assembly!S$8+$BD105*Assembly!S$9+$BE105*Assembly!S$10+$BF105*Assembly!S$11+$BG105*Assembly!S$12+$BH105*Assembly!S$13+$BI105*Assembly!S$14+$BJ105*Assembly!S$15+$BK105*Assembly!S$16+$BL105*Assembly!S$17+$BM105*Assembly!S$18+$BN105*Assembly!S$19+$BO105*Assembly!S$20+$BP105*Assembly!S$21+$BQ105*Assembly!S$22+$BR105*Assembly!S$23+$BS105*Assembly!S$24</f>
        <v>0</v>
      </c>
      <c r="CL105" s="454" t="str">
        <f>$AY105*Assembly!T$4+$AZ105*Assembly!T$5+$BA105*Assembly!T$6+$BB105*Assembly!T$7+$BC105*Assembly!T$8+$BD105*Assembly!T$9+$BE105*Assembly!T$10+$BF105*Assembly!T$11+$BG105*Assembly!T$12+$BH105*Assembly!T$13+$BI105*Assembly!T$14+$BJ105*Assembly!T$15+$BK105*Assembly!T$16+$BL105*Assembly!T$17+$BM105*Assembly!T$18+$BN105*Assembly!T$19+$BO105*Assembly!T$20+$BP105*Assembly!T$21+$BQ105*Assembly!T$22+$BR105*Assembly!T$23+$BS105*Assembly!T$24</f>
        <v>0</v>
      </c>
      <c r="CM105" s="454" t="str">
        <f>$AY105*Assembly!U$4+$AZ105*Assembly!U$5+$BA105*Assembly!U$6+$BB105*Assembly!U$7+$BC105*Assembly!U$8+$BD105*Assembly!U$9+$BE105*Assembly!U$10+$BF105*Assembly!U$11+$BG105*Assembly!U$12+$BH105*Assembly!U$13+$BI105*Assembly!U$14+$BJ105*Assembly!U$15+$BK105*Assembly!U$16+$BL105*Assembly!U$17+$BM105*Assembly!U$18+$BN105*Assembly!U$19+$BO105*Assembly!U$20+$BP105*Assembly!U$21+$BQ105*Assembly!U$22+$BR105*Assembly!U$23+$BS105*Assembly!U$24</f>
        <v>0</v>
      </c>
      <c r="CN105" s="457" t="str">
        <f>$AY105*Assembly!V$4+$AZ105*Assembly!V$5+$BA105*Assembly!V$6+$BB105*Assembly!V$7+$BC105*Assembly!V$8+$BD105*Assembly!V$9+$BE105*Assembly!V$10+$BF105*Assembly!V$11+$BG105*Assembly!V$12+$BH105*Assembly!V$13+$BI105*Assembly!V$14+$BJ105*Assembly!V$15+$BK105*Assembly!V$16+$BL105*Assembly!V$17+$BM105*Assembly!V$18+$BN105*Assembly!V$19+$BO105*Assembly!V$20+$BP105*Assembly!V$21+$BQ105*Assembly!V$22+$BR105*Assembly!V$23+$BS105*Assembly!V$24</f>
        <v>0</v>
      </c>
      <c r="CO105" s="457" t="str">
        <f>CE105*Refining!$F$3</f>
        <v>6,400</v>
      </c>
      <c r="CP105" s="457" t="str">
        <f>CF105*Refining!$F$4</f>
        <v>0</v>
      </c>
      <c r="CQ105" s="457" t="str">
        <f>CG105*Refining!$F$5</f>
        <v>0</v>
      </c>
      <c r="CR105" s="457" t="str">
        <f>CH105*Refining!$F$6</f>
        <v>0</v>
      </c>
      <c r="CS105" s="457" t="str">
        <f>CI105*Refining!$F$7</f>
        <v>3</v>
      </c>
      <c r="CT105" s="457" t="str">
        <f>CJ105*Refining!$F$8</f>
        <v>0</v>
      </c>
      <c r="CU105" s="457" t="str">
        <f>CK105*Refining!$F$9</f>
        <v>0</v>
      </c>
      <c r="CV105" s="457" t="str">
        <f>CL105*Refining!$F$10</f>
        <v>0</v>
      </c>
      <c r="CW105" s="457" t="str">
        <f>CM105*Refining!$F$11</f>
        <v>0</v>
      </c>
      <c r="CX105" s="457" t="str">
        <f>CN105*Refining!$F$12</f>
        <v>0</v>
      </c>
      <c r="CY105" s="441" t="str">
        <f t="shared" ref="CY105:DR105" si="424">IF(CE105 = 0, "", CE105)</f>
        <v>3,584</v>
      </c>
      <c r="CZ105" s="442" t="str">
        <f t="shared" si="424"/>
        <v/>
      </c>
      <c r="DA105" s="442" t="str">
        <f t="shared" si="424"/>
        <v/>
      </c>
      <c r="DB105" s="443" t="str">
        <f t="shared" si="424"/>
        <v/>
      </c>
      <c r="DC105" s="444" t="str">
        <f t="shared" si="424"/>
        <v>1.6</v>
      </c>
      <c r="DD105" s="442" t="str">
        <f t="shared" si="424"/>
        <v/>
      </c>
      <c r="DE105" s="444" t="str">
        <f t="shared" si="424"/>
        <v/>
      </c>
      <c r="DF105" s="444" t="str">
        <f t="shared" si="424"/>
        <v/>
      </c>
      <c r="DG105" s="442" t="str">
        <f t="shared" si="424"/>
        <v/>
      </c>
      <c r="DH105" s="445" t="str">
        <f t="shared" si="424"/>
        <v/>
      </c>
      <c r="DI105" s="441" t="str">
        <f t="shared" si="424"/>
        <v>6,400</v>
      </c>
      <c r="DJ105" s="442" t="str">
        <f t="shared" si="424"/>
        <v/>
      </c>
      <c r="DK105" s="442" t="str">
        <f t="shared" si="424"/>
        <v/>
      </c>
      <c r="DL105" s="442" t="str">
        <f t="shared" si="424"/>
        <v/>
      </c>
      <c r="DM105" s="446" t="str">
        <f t="shared" si="424"/>
        <v>2.9</v>
      </c>
      <c r="DN105" s="442" t="str">
        <f t="shared" si="424"/>
        <v/>
      </c>
      <c r="DO105" s="442" t="str">
        <f t="shared" si="424"/>
        <v/>
      </c>
      <c r="DP105" s="442" t="str">
        <f t="shared" si="424"/>
        <v/>
      </c>
      <c r="DQ105" s="442" t="str">
        <f t="shared" si="424"/>
        <v/>
      </c>
      <c r="DR105" s="445" t="str">
        <f t="shared" si="424"/>
        <v/>
      </c>
      <c r="DS105" s="447" t="str">
        <f t="shared" si="15"/>
        <v>3,586</v>
      </c>
      <c r="DT105" s="448" t="str">
        <f t="shared" si="16"/>
        <v>6,403</v>
      </c>
      <c r="DU105" s="434" t="str">
        <f>CY105*'Ores &amp; Ingots'!$C$3+CZ105*'Ores &amp; Ingots'!$C$4+DA105*'Ores &amp; Ingots'!$C$5+DB105*'Ores &amp; Ingots'!$C$6+DC105*'Ores &amp; Ingots'!$C$7+DD105*'Ores &amp; Ingots'!$C$8+DE105*'Ores &amp; Ingots'!$C$9+DF105*'Ores &amp; Ingots'!$C$10+DG105*'Ores &amp; Ingots'!$C$11+DH105*'Ores &amp; Ingots'!$C$12</f>
        <v>456</v>
      </c>
      <c r="DV105" s="434" t="str">
        <f>DI105*'Ores &amp; Ingots'!$B$3+DJ105*'Ores &amp; Ingots'!$B$4+DK105*'Ores &amp; Ingots'!$B$5+DL105*'Ores &amp; Ingots'!$B$6+DM105*'Ores &amp; Ingots'!$B$7+DN105*'Ores &amp; Ingots'!$B$8+DO105*'Ores &amp; Ingots'!$B$9+DP105*'Ores &amp; Ingots'!$B$10+DQ105*'Ores &amp; Ingots'!$B$11+DR105*'Ores &amp; Ingots'!$B$12</f>
        <v>2,369</v>
      </c>
      <c r="DW105" s="448" t="str">
        <f>CY105*Refining!$G$3+CZ105*Refining!$G$4+DA105*Refining!$G$5+DB105*Refining!$G$6+DC105*Refining!$G$7+DD105*Refining!$G$8+DE105*Refining!$G$9+DF105*Refining!$G$10+DG105*Refining!$G$11+DH105*Refining!$G$12</f>
        <v>247</v>
      </c>
      <c r="DX105" s="448" t="str">
        <f t="shared" si="17"/>
        <v>38,496</v>
      </c>
      <c r="DY105" s="449" t="str">
        <f t="shared" si="18"/>
        <v>0.0385</v>
      </c>
      <c r="DZ105" s="447" t="str">
        <f t="shared" si="19"/>
        <v>640</v>
      </c>
      <c r="EA105" s="446" t="str">
        <f t="shared" ref="EA105:EB105" si="425">DZ105/60</f>
        <v>10.7</v>
      </c>
      <c r="EB105" s="446" t="str">
        <f t="shared" si="425"/>
        <v>0.2</v>
      </c>
      <c r="EC105" s="450" t="str">
        <f t="shared" si="21"/>
        <v>0.01</v>
      </c>
      <c r="ED105" s="447" t="str">
        <f t="shared" si="22"/>
        <v>92,629</v>
      </c>
      <c r="EE105" s="446" t="str">
        <f t="shared" ref="EE105:EF105" si="426">ED105/1000</f>
        <v>92.6</v>
      </c>
      <c r="EF105" s="451" t="str">
        <f t="shared" si="426"/>
        <v>0.09</v>
      </c>
      <c r="EG105" s="452" t="str">
        <f t="shared" si="24"/>
        <v>0.0926</v>
      </c>
      <c r="EH105" s="225">
        <v>974.0</v>
      </c>
    </row>
    <row r="106">
      <c r="A106" s="33"/>
      <c r="B106" s="226" t="s">
        <v>990</v>
      </c>
      <c r="C106" s="227" t="s">
        <v>885</v>
      </c>
      <c r="D106" s="227">
        <v>3.0</v>
      </c>
      <c r="E106" s="227">
        <v>3.0</v>
      </c>
      <c r="F106" s="227">
        <v>3.0</v>
      </c>
      <c r="G106" s="420" t="str">
        <f t="shared" si="5"/>
        <v>3.375</v>
      </c>
      <c r="H106" s="421">
        <v>13.0</v>
      </c>
      <c r="I106" s="421">
        <v>13.0</v>
      </c>
      <c r="J106" s="421" t="str">
        <f>H106/Main!$D$9</f>
        <v>13</v>
      </c>
      <c r="K106" s="421" t="str">
        <f>I106/Main!$D$10</f>
        <v>13</v>
      </c>
      <c r="L106" s="422" t="str">
        <f t="shared" si="6"/>
        <v>1.0</v>
      </c>
      <c r="M106" s="422">
        <v>1.0</v>
      </c>
      <c r="N106" s="424">
        <v>1.0</v>
      </c>
      <c r="O106" s="424">
        <v>1000.0</v>
      </c>
      <c r="P106" s="423"/>
      <c r="Q106" s="424">
        <v>1000.0</v>
      </c>
      <c r="R106" s="424" t="str">
        <f>Q106*Main!$D$6</f>
        <v>1,000</v>
      </c>
      <c r="S106" s="424">
        <v>50000.0</v>
      </c>
      <c r="T106" s="425"/>
      <c r="U106" s="423"/>
      <c r="V106" s="423"/>
      <c r="W106" s="425"/>
      <c r="X106" s="425"/>
      <c r="Y106" s="423"/>
      <c r="Z106" s="423"/>
      <c r="AA106" s="423"/>
      <c r="AB106" s="423"/>
      <c r="AC106" s="523"/>
      <c r="AD106" s="434">
        <v>14.0</v>
      </c>
      <c r="AE106" s="434">
        <v>0.0</v>
      </c>
      <c r="AF106" s="434">
        <v>10.0</v>
      </c>
      <c r="AG106" s="434">
        <v>2.0</v>
      </c>
      <c r="AH106" s="434">
        <v>10.0</v>
      </c>
      <c r="AI106" s="434">
        <v>0.0</v>
      </c>
      <c r="AJ106" s="434">
        <v>0.0</v>
      </c>
      <c r="AK106" s="498">
        <v>3.0</v>
      </c>
      <c r="AL106" s="434">
        <v>0.0</v>
      </c>
      <c r="AM106" s="434">
        <v>0.0</v>
      </c>
      <c r="AN106" s="434">
        <v>0.0</v>
      </c>
      <c r="AO106" s="434">
        <v>0.0</v>
      </c>
      <c r="AP106" s="434">
        <v>0.0</v>
      </c>
      <c r="AQ106" s="434">
        <v>0.0</v>
      </c>
      <c r="AR106" s="434">
        <v>0.0</v>
      </c>
      <c r="AS106" s="434">
        <v>0.0</v>
      </c>
      <c r="AT106" s="434">
        <v>0.0</v>
      </c>
      <c r="AU106" s="434">
        <v>0.0</v>
      </c>
      <c r="AV106" s="434">
        <v>0.0</v>
      </c>
      <c r="AW106" s="434">
        <v>0.0</v>
      </c>
      <c r="AX106" s="434">
        <v>0.0</v>
      </c>
      <c r="AY106" s="429" t="str">
        <f t="shared" ref="AY106:BS106" si="427">IF(AD106 = 0, "", AD106)</f>
        <v>14</v>
      </c>
      <c r="AZ106" s="430" t="str">
        <f t="shared" si="427"/>
        <v/>
      </c>
      <c r="BA106" s="430" t="str">
        <f t="shared" si="427"/>
        <v>10</v>
      </c>
      <c r="BB106" s="430" t="str">
        <f t="shared" si="427"/>
        <v>2</v>
      </c>
      <c r="BC106" s="430" t="str">
        <f t="shared" si="427"/>
        <v>10</v>
      </c>
      <c r="BD106" s="430" t="str">
        <f t="shared" si="427"/>
        <v/>
      </c>
      <c r="BE106" s="430" t="str">
        <f t="shared" si="427"/>
        <v/>
      </c>
      <c r="BF106" s="431" t="str">
        <f t="shared" si="427"/>
        <v>3</v>
      </c>
      <c r="BG106" s="430" t="str">
        <f t="shared" si="427"/>
        <v/>
      </c>
      <c r="BH106" s="430" t="str">
        <f t="shared" si="427"/>
        <v/>
      </c>
      <c r="BI106" s="430" t="str">
        <f t="shared" si="427"/>
        <v/>
      </c>
      <c r="BJ106" s="430" t="str">
        <f t="shared" si="427"/>
        <v/>
      </c>
      <c r="BK106" s="430" t="str">
        <f t="shared" si="427"/>
        <v/>
      </c>
      <c r="BL106" s="430" t="str">
        <f t="shared" si="427"/>
        <v/>
      </c>
      <c r="BM106" s="430" t="str">
        <f t="shared" si="427"/>
        <v/>
      </c>
      <c r="BN106" s="430" t="str">
        <f t="shared" si="427"/>
        <v/>
      </c>
      <c r="BO106" s="430" t="str">
        <f t="shared" si="427"/>
        <v/>
      </c>
      <c r="BP106" s="430" t="str">
        <f t="shared" si="427"/>
        <v/>
      </c>
      <c r="BQ106" s="430" t="str">
        <f t="shared" si="427"/>
        <v/>
      </c>
      <c r="BR106" s="430" t="str">
        <f t="shared" si="427"/>
        <v/>
      </c>
      <c r="BS106" s="432" t="str">
        <f t="shared" si="427"/>
        <v/>
      </c>
      <c r="BT106" s="433" t="str">
        <f>$AY106*Assembly!Y$4+$AZ106*Assembly!Y$5+$BA106*Assembly!Y$6+$BB106*Assembly!Y$7+$BC106*Assembly!Y$8+$BD106*Assembly!Y$9+$BE106*Assembly!Y$10+$BF106*Assembly!Y$11+$BG106*Assembly!Y$12+$BH106*Assembly!Y$13+$BI106*Assembly!Y$14+$BJ106*Assembly!Y$15+$BK106*Assembly!Y$16+$BL106*Assembly!Y$17+$BM106*Assembly!Y$18+$BN106*Assembly!Y$19+$BO106*Assembly!Y$20+$BP106*Assembly!Y$21+$BQ106*Assembly!Y$22+$BR106*Assembly!Y$23+$BS106*Assembly!Y$24</f>
        <v>451</v>
      </c>
      <c r="BU106" s="434" t="str">
        <f t="shared" si="8"/>
        <v>134</v>
      </c>
      <c r="BV106" s="434" t="str">
        <f>$AY106*Assembly!AC$4+$AZ106*Assembly!AC$5+$BA106*Assembly!AC$6+$BB106*Assembly!AC$7+$BC106*Assembly!AC$8+$BD106*Assembly!AC$9+$BE106*Assembly!AC$10+$BF106*Assembly!AC$11+$BG106*Assembly!AC$12+$BH106*Assembly!AC$13+$BI106*Assembly!AC$14+$BJ106*Assembly!AC$15+$BK106*Assembly!AC$16+$BL106*Assembly!AC$17+$BM106*Assembly!AC$18+$BN106*Assembly!AC$19+$BO106*Assembly!AC$20+$BP106*Assembly!AC$21+$BQ106*Assembly!AC$22+$BR106*Assembly!AC$23+$BS106*Assembly!AC$24</f>
        <v>1,973</v>
      </c>
      <c r="BW106" s="435" t="str">
        <f t="shared" si="9"/>
        <v>4.38</v>
      </c>
      <c r="BX106" s="436" t="str">
        <f t="shared" si="10"/>
        <v>585</v>
      </c>
      <c r="BY106" s="437" t="str">
        <f t="shared" si="11"/>
        <v>14.8</v>
      </c>
      <c r="BZ106" s="438" t="str">
        <f t="shared" si="428"/>
        <v>111.0 W</v>
      </c>
      <c r="CA106" s="434" t="str">
        <f>$AY106*Assembly!X$4+$AZ106*Assembly!X$5+$BA106*Assembly!X$6+$BB106*Assembly!X$7+$BC106*Assembly!X$8+$BD106*Assembly!X$9+$BE106*Assembly!X$10+$BF106*Assembly!X$11+$BG106*Assembly!X$12+$BH106*Assembly!X$13+$BI106*Assembly!X$14+$BJ106*Assembly!X$15+$BK106*Assembly!X$16+$BL106*Assembly!X$17+$BM106*Assembly!X$18+$BN106*Assembly!X$19+$BO106*Assembly!X$20+$BP106*Assembly!X$21+$BQ106*Assembly!X$22+$BR106*Assembly!X$23+$BS106*Assembly!X$24</f>
        <v>69</v>
      </c>
      <c r="CB106" s="434" t="str">
        <f t="shared" si="12"/>
        <v>10,733</v>
      </c>
      <c r="CC106" s="439" t="str">
        <f t="shared" si="13"/>
        <v>0.0107</v>
      </c>
      <c r="CD106" s="440" t="str">
        <f>$AY106*Assembly!AB$4+$AZ106*Assembly!AB$5+$BA106*Assembly!AB$6+$BB106*Assembly!AB$7+$BC106*Assembly!AB$8+$BD106*Assembly!AB$9+$BE106*Assembly!AB$10+$BF106*Assembly!AB$11+$BG106*Assembly!AB$12+$BH106*Assembly!AB$13+$BI106*Assembly!AB$14+$BJ106*Assembly!AB$15+$BK106*Assembly!AB$16+$BL106*Assembly!AB$17+$BM106*Assembly!AB$18+$BN106*Assembly!AB$19+$BO106*Assembly!AB$20+$BP106*Assembly!AB$21+$BQ106*Assembly!AB$22+$BR106*Assembly!AB$23+$BS106*Assembly!AB$24</f>
        <v>161</v>
      </c>
      <c r="CE106" s="424" t="str">
        <f>$AY106*Assembly!M$4+$AZ106*Assembly!M$5+$BA106*Assembly!M$6+$BB106*Assembly!M$7+$BC106*Assembly!M$8+$BD106*Assembly!M$9+$BE106*Assembly!M$10+$BF106*Assembly!M$11+$BG106*Assembly!M$12+$BH106*Assembly!M$13+$BI106*Assembly!M$14+$BJ106*Assembly!M$15+$BK106*Assembly!M$16+$BL106*Assembly!M$17+$BM106*Assembly!M$18+$BN106*Assembly!M$19+$BO106*Assembly!M$20+$BP106*Assembly!M$21+$BQ106*Assembly!M$22+$BR106*Assembly!M$23+$BS106*Assembly!M$24</f>
        <v>506</v>
      </c>
      <c r="CF106" s="424" t="str">
        <f>$AY106*Assembly!N$4+$AZ106*Assembly!N$5+$BA106*Assembly!N$6+$BB106*Assembly!N$7+$BC106*Assembly!N$8+$BD106*Assembly!N$9+$BE106*Assembly!N$10+$BF106*Assembly!N$11+$BG106*Assembly!N$12+$BH106*Assembly!N$13+$BI106*Assembly!N$14+$BJ106*Assembly!N$15+$BK106*Assembly!N$16+$BL106*Assembly!N$17+$BM106*Assembly!N$18+$BN106*Assembly!N$19+$BO106*Assembly!N$20+$BP106*Assembly!N$21+$BQ106*Assembly!N$22+$BR106*Assembly!N$23+$BS106*Assembly!N$24</f>
        <v>0</v>
      </c>
      <c r="CG106" s="424" t="str">
        <f>$AY106*Assembly!O$4+$AZ106*Assembly!O$5+$BA106*Assembly!O$6+$BB106*Assembly!O$7+$BC106*Assembly!O$8+$BD106*Assembly!O$9+$BE106*Assembly!O$10+$BF106*Assembly!O$11+$BG106*Assembly!O$12+$BH106*Assembly!O$13+$BI106*Assembly!O$14+$BJ106*Assembly!O$15+$BK106*Assembly!O$16+$BL106*Assembly!O$17+$BM106*Assembly!O$18+$BN106*Assembly!O$19+$BO106*Assembly!O$20+$BP106*Assembly!O$21+$BQ106*Assembly!O$22+$BR106*Assembly!O$23+$BS106*Assembly!O$24</f>
        <v>0</v>
      </c>
      <c r="CH106" s="421" t="str">
        <f>$AY106*Assembly!P$4+$AZ106*Assembly!P$5+$BA106*Assembly!P$6+$BB106*Assembly!P$7+$BC106*Assembly!P$8+$BD106*Assembly!P$9+$BE106*Assembly!P$10+$BF106*Assembly!P$11+$BG106*Assembly!P$12+$BH106*Assembly!P$13+$BI106*Assembly!P$14+$BJ106*Assembly!P$15+$BK106*Assembly!P$16+$BL106*Assembly!P$17+$BM106*Assembly!P$18+$BN106*Assembly!P$19+$BO106*Assembly!P$20+$BP106*Assembly!P$21+$BQ106*Assembly!P$22+$BR106*Assembly!P$23+$BS106*Assembly!P$24</f>
        <v>0</v>
      </c>
      <c r="CI106" s="421" t="str">
        <f>$AY106*Assembly!Q$4+$AZ106*Assembly!Q$5+$BA106*Assembly!Q$6+$BB106*Assembly!Q$7+$BC106*Assembly!Q$8+$BD106*Assembly!Q$9+$BE106*Assembly!Q$10+$BF106*Assembly!Q$11+$BG106*Assembly!Q$12+$BH106*Assembly!Q$13+$BI106*Assembly!Q$14+$BJ106*Assembly!Q$15+$BK106*Assembly!Q$16+$BL106*Assembly!Q$17+$BM106*Assembly!Q$18+$BN106*Assembly!Q$19+$BO106*Assembly!Q$20+$BP106*Assembly!Q$21+$BQ106*Assembly!Q$22+$BR106*Assembly!Q$23+$BS106*Assembly!Q$24</f>
        <v>0.6</v>
      </c>
      <c r="CJ106" s="424" t="str">
        <f>$AY106*Assembly!R$4+$AZ106*Assembly!R$5+$BA106*Assembly!R$6+$BB106*Assembly!R$7+$BC106*Assembly!R$8+$BD106*Assembly!R$9+$BE106*Assembly!R$10+$BF106*Assembly!R$11+$BG106*Assembly!R$12+$BH106*Assembly!R$13+$BI106*Assembly!R$14+$BJ106*Assembly!R$15+$BK106*Assembly!R$16+$BL106*Assembly!R$17+$BM106*Assembly!R$18+$BN106*Assembly!R$19+$BO106*Assembly!R$20+$BP106*Assembly!R$21+$BQ106*Assembly!R$22+$BR106*Assembly!R$23+$BS106*Assembly!R$24</f>
        <v>0</v>
      </c>
      <c r="CK106" s="421" t="str">
        <f>$AY106*Assembly!S$4+$AZ106*Assembly!S$5+$BA106*Assembly!S$6+$BB106*Assembly!S$7+$BC106*Assembly!S$8+$BD106*Assembly!S$9+$BE106*Assembly!S$10+$BF106*Assembly!S$11+$BG106*Assembly!S$12+$BH106*Assembly!S$13+$BI106*Assembly!S$14+$BJ106*Assembly!S$15+$BK106*Assembly!S$16+$BL106*Assembly!S$17+$BM106*Assembly!S$18+$BN106*Assembly!S$19+$BO106*Assembly!S$20+$BP106*Assembly!S$21+$BQ106*Assembly!S$22+$BR106*Assembly!S$23+$BS106*Assembly!S$24</f>
        <v>0</v>
      </c>
      <c r="CL106" s="421" t="str">
        <f>$AY106*Assembly!T$4+$AZ106*Assembly!T$5+$BA106*Assembly!T$6+$BB106*Assembly!T$7+$BC106*Assembly!T$8+$BD106*Assembly!T$9+$BE106*Assembly!T$10+$BF106*Assembly!T$11+$BG106*Assembly!T$12+$BH106*Assembly!T$13+$BI106*Assembly!T$14+$BJ106*Assembly!T$15+$BK106*Assembly!T$16+$BL106*Assembly!T$17+$BM106*Assembly!T$18+$BN106*Assembly!T$19+$BO106*Assembly!T$20+$BP106*Assembly!T$21+$BQ106*Assembly!T$22+$BR106*Assembly!T$23+$BS106*Assembly!T$24</f>
        <v>0</v>
      </c>
      <c r="CM106" s="421" t="str">
        <f>$AY106*Assembly!U$4+$AZ106*Assembly!U$5+$BA106*Assembly!U$6+$BB106*Assembly!U$7+$BC106*Assembly!U$8+$BD106*Assembly!U$9+$BE106*Assembly!U$10+$BF106*Assembly!U$11+$BG106*Assembly!U$12+$BH106*Assembly!U$13+$BI106*Assembly!U$14+$BJ106*Assembly!U$15+$BK106*Assembly!U$16+$BL106*Assembly!U$17+$BM106*Assembly!U$18+$BN106*Assembly!U$19+$BO106*Assembly!U$20+$BP106*Assembly!U$21+$BQ106*Assembly!U$22+$BR106*Assembly!U$23+$BS106*Assembly!U$24</f>
        <v>0</v>
      </c>
      <c r="CN106" s="424" t="str">
        <f>$AY106*Assembly!V$4+$AZ106*Assembly!V$5+$BA106*Assembly!V$6+$BB106*Assembly!V$7+$BC106*Assembly!V$8+$BD106*Assembly!V$9+$BE106*Assembly!V$10+$BF106*Assembly!V$11+$BG106*Assembly!V$12+$BH106*Assembly!V$13+$BI106*Assembly!V$14+$BJ106*Assembly!V$15+$BK106*Assembly!V$16+$BL106*Assembly!V$17+$BM106*Assembly!V$18+$BN106*Assembly!V$19+$BO106*Assembly!V$20+$BP106*Assembly!V$21+$BQ106*Assembly!V$22+$BR106*Assembly!V$23+$BS106*Assembly!V$24</f>
        <v>0</v>
      </c>
      <c r="CO106" s="424" t="str">
        <f>CE106*Refining!$F$3</f>
        <v>903</v>
      </c>
      <c r="CP106" s="424" t="str">
        <f>CF106*Refining!$F$4</f>
        <v>0</v>
      </c>
      <c r="CQ106" s="424" t="str">
        <f>CG106*Refining!$F$5</f>
        <v>0</v>
      </c>
      <c r="CR106" s="424" t="str">
        <f>CH106*Refining!$F$6</f>
        <v>0</v>
      </c>
      <c r="CS106" s="424" t="str">
        <f>CI106*Refining!$F$7</f>
        <v>1</v>
      </c>
      <c r="CT106" s="424" t="str">
        <f>CJ106*Refining!$F$8</f>
        <v>0</v>
      </c>
      <c r="CU106" s="424" t="str">
        <f>CK106*Refining!$F$9</f>
        <v>0</v>
      </c>
      <c r="CV106" s="424" t="str">
        <f>CL106*Refining!$F$10</f>
        <v>0</v>
      </c>
      <c r="CW106" s="424" t="str">
        <f>CM106*Refining!$F$11</f>
        <v>0</v>
      </c>
      <c r="CX106" s="424" t="str">
        <f>CN106*Refining!$F$12</f>
        <v>0</v>
      </c>
      <c r="CY106" s="441" t="str">
        <f t="shared" ref="CY106:DR106" si="429">IF(CE106 = 0, "", CE106)</f>
        <v>506</v>
      </c>
      <c r="CZ106" s="442" t="str">
        <f t="shared" si="429"/>
        <v/>
      </c>
      <c r="DA106" s="442" t="str">
        <f t="shared" si="429"/>
        <v/>
      </c>
      <c r="DB106" s="443" t="str">
        <f t="shared" si="429"/>
        <v/>
      </c>
      <c r="DC106" s="444" t="str">
        <f t="shared" si="429"/>
        <v>0.6</v>
      </c>
      <c r="DD106" s="442" t="str">
        <f t="shared" si="429"/>
        <v/>
      </c>
      <c r="DE106" s="444" t="str">
        <f t="shared" si="429"/>
        <v/>
      </c>
      <c r="DF106" s="444" t="str">
        <f t="shared" si="429"/>
        <v/>
      </c>
      <c r="DG106" s="442" t="str">
        <f t="shared" si="429"/>
        <v/>
      </c>
      <c r="DH106" s="445" t="str">
        <f t="shared" si="429"/>
        <v/>
      </c>
      <c r="DI106" s="441" t="str">
        <f t="shared" si="429"/>
        <v>903</v>
      </c>
      <c r="DJ106" s="442" t="str">
        <f t="shared" si="429"/>
        <v/>
      </c>
      <c r="DK106" s="442" t="str">
        <f t="shared" si="429"/>
        <v/>
      </c>
      <c r="DL106" s="442" t="str">
        <f t="shared" si="429"/>
        <v/>
      </c>
      <c r="DM106" s="446" t="str">
        <f t="shared" si="429"/>
        <v>1.1</v>
      </c>
      <c r="DN106" s="442" t="str">
        <f t="shared" si="429"/>
        <v/>
      </c>
      <c r="DO106" s="442" t="str">
        <f t="shared" si="429"/>
        <v/>
      </c>
      <c r="DP106" s="442" t="str">
        <f t="shared" si="429"/>
        <v/>
      </c>
      <c r="DQ106" s="442" t="str">
        <f t="shared" si="429"/>
        <v/>
      </c>
      <c r="DR106" s="445" t="str">
        <f t="shared" si="429"/>
        <v/>
      </c>
      <c r="DS106" s="447" t="str">
        <f t="shared" si="15"/>
        <v>506</v>
      </c>
      <c r="DT106" s="448" t="str">
        <f t="shared" si="16"/>
        <v>904</v>
      </c>
      <c r="DU106" s="434" t="str">
        <f>CY106*'Ores &amp; Ingots'!$C$3+CZ106*'Ores &amp; Ingots'!$C$4+DA106*'Ores &amp; Ingots'!$C$5+DB106*'Ores &amp; Ingots'!$C$6+DC106*'Ores &amp; Ingots'!$C$7+DD106*'Ores &amp; Ingots'!$C$8+DE106*'Ores &amp; Ingots'!$C$9+DF106*'Ores &amp; Ingots'!$C$10+DG106*'Ores &amp; Ingots'!$C$11+DH106*'Ores &amp; Ingots'!$C$12</f>
        <v>64</v>
      </c>
      <c r="DV106" s="434" t="str">
        <f>DI106*'Ores &amp; Ingots'!$B$3+DJ106*'Ores &amp; Ingots'!$B$4+DK106*'Ores &amp; Ingots'!$B$5+DL106*'Ores &amp; Ingots'!$B$6+DM106*'Ores &amp; Ingots'!$B$7+DN106*'Ores &amp; Ingots'!$B$8+DO106*'Ores &amp; Ingots'!$B$9+DP106*'Ores &amp; Ingots'!$B$10+DQ106*'Ores &amp; Ingots'!$B$11+DR106*'Ores &amp; Ingots'!$B$12</f>
        <v>334</v>
      </c>
      <c r="DW106" s="448" t="str">
        <f>CY106*Refining!$G$3+CZ106*Refining!$G$4+DA106*Refining!$G$5+DB106*Refining!$G$6+DC106*Refining!$G$7+DD106*Refining!$G$8+DE106*Refining!$G$9+DF106*Refining!$G$10+DG106*Refining!$G$11+DH106*Refining!$G$12</f>
        <v>35</v>
      </c>
      <c r="DX106" s="448" t="str">
        <f t="shared" si="17"/>
        <v>5,478</v>
      </c>
      <c r="DY106" s="449" t="str">
        <f t="shared" si="18"/>
        <v>0.0055</v>
      </c>
      <c r="DZ106" s="447" t="str">
        <f t="shared" si="19"/>
        <v>117</v>
      </c>
      <c r="EA106" s="446" t="str">
        <f t="shared" ref="EA106:EB106" si="430">DZ106/60</f>
        <v>2.0</v>
      </c>
      <c r="EB106" s="446" t="str">
        <f t="shared" si="430"/>
        <v>0.0</v>
      </c>
      <c r="EC106" s="450" t="str">
        <f t="shared" si="21"/>
        <v>0.00</v>
      </c>
      <c r="ED106" s="447" t="str">
        <f t="shared" si="22"/>
        <v>16,211</v>
      </c>
      <c r="EE106" s="446" t="str">
        <f t="shared" ref="EE106:EF106" si="431">ED106/1000</f>
        <v>16.2</v>
      </c>
      <c r="EF106" s="451" t="str">
        <f t="shared" si="431"/>
        <v>0.02</v>
      </c>
      <c r="EG106" s="452" t="str">
        <f t="shared" si="24"/>
        <v>0.0162</v>
      </c>
      <c r="EH106" s="225" t="s">
        <v>12</v>
      </c>
    </row>
    <row r="107">
      <c r="A107" s="33"/>
      <c r="B107" s="226" t="s">
        <v>991</v>
      </c>
      <c r="C107" s="227" t="s">
        <v>886</v>
      </c>
      <c r="D107" s="227">
        <v>3.0</v>
      </c>
      <c r="E107" s="227">
        <v>3.0</v>
      </c>
      <c r="F107" s="227">
        <v>3.0</v>
      </c>
      <c r="G107" s="453" t="str">
        <f t="shared" si="5"/>
        <v>421.875</v>
      </c>
      <c r="H107" s="454">
        <v>45.0</v>
      </c>
      <c r="I107" s="454">
        <v>45.0</v>
      </c>
      <c r="J107" s="454" t="str">
        <f>H107/Main!$D$9</f>
        <v>45</v>
      </c>
      <c r="K107" s="454" t="str">
        <f>I107/Main!$D$10</f>
        <v>45</v>
      </c>
      <c r="L107" s="455" t="str">
        <f t="shared" si="6"/>
        <v>1.0</v>
      </c>
      <c r="M107" s="455">
        <v>1.0</v>
      </c>
      <c r="N107" s="457">
        <v>1.0</v>
      </c>
      <c r="O107" s="457">
        <v>1000.0</v>
      </c>
      <c r="P107" s="456"/>
      <c r="Q107" s="457">
        <v>4000.0</v>
      </c>
      <c r="R107" s="457" t="str">
        <f>Q107*Main!$D$6</f>
        <v>4,000</v>
      </c>
      <c r="S107" s="457">
        <v>2500000.0</v>
      </c>
      <c r="T107" s="458"/>
      <c r="U107" s="456"/>
      <c r="V107" s="456"/>
      <c r="W107" s="458"/>
      <c r="X107" s="458"/>
      <c r="Y107" s="456"/>
      <c r="Z107" s="456"/>
      <c r="AA107" s="456"/>
      <c r="AB107" s="456"/>
      <c r="AC107" s="524" t="s">
        <v>6</v>
      </c>
      <c r="AD107" s="434">
        <v>280.0</v>
      </c>
      <c r="AE107" s="434">
        <v>0.0</v>
      </c>
      <c r="AF107" s="434">
        <v>60.0</v>
      </c>
      <c r="AG107" s="434">
        <v>80.0</v>
      </c>
      <c r="AH107" s="434">
        <v>40.0</v>
      </c>
      <c r="AI107" s="434">
        <v>0.0</v>
      </c>
      <c r="AJ107" s="434">
        <v>0.0</v>
      </c>
      <c r="AK107" s="498">
        <v>8.0</v>
      </c>
      <c r="AL107" s="434">
        <v>0.0</v>
      </c>
      <c r="AM107" s="434">
        <v>0.0</v>
      </c>
      <c r="AN107" s="434">
        <v>0.0</v>
      </c>
      <c r="AO107" s="434">
        <v>0.0</v>
      </c>
      <c r="AP107" s="434">
        <v>0.0</v>
      </c>
      <c r="AQ107" s="434">
        <v>0.0</v>
      </c>
      <c r="AR107" s="434">
        <v>0.0</v>
      </c>
      <c r="AS107" s="434">
        <v>0.0</v>
      </c>
      <c r="AT107" s="434">
        <v>0.0</v>
      </c>
      <c r="AU107" s="434">
        <v>0.0</v>
      </c>
      <c r="AV107" s="434">
        <v>0.0</v>
      </c>
      <c r="AW107" s="434">
        <v>0.0</v>
      </c>
      <c r="AX107" s="434">
        <v>0.0</v>
      </c>
      <c r="AY107" s="429" t="str">
        <f t="shared" ref="AY107:BS107" si="432">IF(AD107 = 0, "", AD107)</f>
        <v>280</v>
      </c>
      <c r="AZ107" s="430" t="str">
        <f t="shared" si="432"/>
        <v/>
      </c>
      <c r="BA107" s="430" t="str">
        <f t="shared" si="432"/>
        <v>60</v>
      </c>
      <c r="BB107" s="430" t="str">
        <f t="shared" si="432"/>
        <v>80</v>
      </c>
      <c r="BC107" s="430" t="str">
        <f t="shared" si="432"/>
        <v>40</v>
      </c>
      <c r="BD107" s="430" t="str">
        <f t="shared" si="432"/>
        <v/>
      </c>
      <c r="BE107" s="430" t="str">
        <f t="shared" si="432"/>
        <v/>
      </c>
      <c r="BF107" s="431" t="str">
        <f t="shared" si="432"/>
        <v>8</v>
      </c>
      <c r="BG107" s="430" t="str">
        <f t="shared" si="432"/>
        <v/>
      </c>
      <c r="BH107" s="430" t="str">
        <f t="shared" si="432"/>
        <v/>
      </c>
      <c r="BI107" s="430" t="str">
        <f t="shared" si="432"/>
        <v/>
      </c>
      <c r="BJ107" s="430" t="str">
        <f t="shared" si="432"/>
        <v/>
      </c>
      <c r="BK107" s="430" t="str">
        <f t="shared" si="432"/>
        <v/>
      </c>
      <c r="BL107" s="430" t="str">
        <f t="shared" si="432"/>
        <v/>
      </c>
      <c r="BM107" s="430" t="str">
        <f t="shared" si="432"/>
        <v/>
      </c>
      <c r="BN107" s="430" t="str">
        <f t="shared" si="432"/>
        <v/>
      </c>
      <c r="BO107" s="430" t="str">
        <f t="shared" si="432"/>
        <v/>
      </c>
      <c r="BP107" s="430" t="str">
        <f t="shared" si="432"/>
        <v/>
      </c>
      <c r="BQ107" s="430" t="str">
        <f t="shared" si="432"/>
        <v/>
      </c>
      <c r="BR107" s="430" t="str">
        <f t="shared" si="432"/>
        <v/>
      </c>
      <c r="BS107" s="432" t="str">
        <f t="shared" si="432"/>
        <v/>
      </c>
      <c r="BT107" s="433" t="str">
        <f>$AY107*Assembly!Y$4+$AZ107*Assembly!Y$5+$BA107*Assembly!Y$6+$BB107*Assembly!Y$7+$BC107*Assembly!Y$8+$BD107*Assembly!Y$9+$BE107*Assembly!Y$10+$BF107*Assembly!Y$11+$BG107*Assembly!Y$12+$BH107*Assembly!Y$13+$BI107*Assembly!Y$14+$BJ107*Assembly!Y$15+$BK107*Assembly!Y$16+$BL107*Assembly!Y$17+$BM107*Assembly!Y$18+$BN107*Assembly!Y$19+$BO107*Assembly!Y$20+$BP107*Assembly!Y$21+$BQ107*Assembly!Y$22+$BR107*Assembly!Y$23+$BS107*Assembly!Y$24</f>
        <v>8,162</v>
      </c>
      <c r="BU107" s="434" t="str">
        <f t="shared" si="8"/>
        <v>19</v>
      </c>
      <c r="BV107" s="434" t="str">
        <f>$AY107*Assembly!AC$4+$AZ107*Assembly!AC$5+$BA107*Assembly!AC$6+$BB107*Assembly!AC$7+$BC107*Assembly!AC$8+$BD107*Assembly!AC$9+$BE107*Assembly!AC$10+$BF107*Assembly!AC$11+$BG107*Assembly!AC$12+$BH107*Assembly!AC$13+$BI107*Assembly!AC$14+$BJ107*Assembly!AC$15+$BK107*Assembly!AC$16+$BL107*Assembly!AC$17+$BM107*Assembly!AC$18+$BN107*Assembly!AC$19+$BO107*Assembly!AC$20+$BP107*Assembly!AC$21+$BQ107*Assembly!AC$22+$BR107*Assembly!AC$23+$BS107*Assembly!AC$24</f>
        <v>34,908</v>
      </c>
      <c r="BW107" s="435" t="str">
        <f t="shared" si="9"/>
        <v>4.28</v>
      </c>
      <c r="BX107" s="436" t="str">
        <f t="shared" si="10"/>
        <v>83</v>
      </c>
      <c r="BY107" s="437" t="str">
        <f t="shared" si="11"/>
        <v>1804.4</v>
      </c>
      <c r="BZ107" s="438" t="str">
        <f t="shared" si="428"/>
        <v>306.3 W</v>
      </c>
      <c r="CA107" s="434" t="str">
        <f>$AY107*Assembly!X$4+$AZ107*Assembly!X$5+$BA107*Assembly!X$6+$BB107*Assembly!X$7+$BC107*Assembly!X$8+$BD107*Assembly!X$9+$BE107*Assembly!X$10+$BF107*Assembly!X$11+$BG107*Assembly!X$12+$BH107*Assembly!X$13+$BI107*Assembly!X$14+$BJ107*Assembly!X$15+$BK107*Assembly!X$16+$BL107*Assembly!X$17+$BM107*Assembly!X$18+$BN107*Assembly!X$19+$BO107*Assembly!X$20+$BP107*Assembly!X$21+$BQ107*Assembly!X$22+$BR107*Assembly!X$23+$BS107*Assembly!X$24</f>
        <v>588</v>
      </c>
      <c r="CB107" s="434" t="str">
        <f t="shared" si="12"/>
        <v>91,467</v>
      </c>
      <c r="CC107" s="439" t="str">
        <f t="shared" si="13"/>
        <v>0.0915</v>
      </c>
      <c r="CD107" s="440" t="str">
        <f>$AY107*Assembly!AB$4+$AZ107*Assembly!AB$5+$BA107*Assembly!AB$6+$BB107*Assembly!AB$7+$BC107*Assembly!AB$8+$BD107*Assembly!AB$9+$BE107*Assembly!AB$10+$BF107*Assembly!AB$11+$BG107*Assembly!AB$12+$BH107*Assembly!AB$13+$BI107*Assembly!AB$14+$BJ107*Assembly!AB$15+$BK107*Assembly!AB$16+$BL107*Assembly!AB$17+$BM107*Assembly!AB$18+$BN107*Assembly!AB$19+$BO107*Assembly!AB$20+$BP107*Assembly!AB$21+$BQ107*Assembly!AB$22+$BR107*Assembly!AB$23+$BS107*Assembly!AB$24</f>
        <v>4,088</v>
      </c>
      <c r="CE107" s="457" t="str">
        <f>$AY107*Assembly!M$4+$AZ107*Assembly!M$5+$BA107*Assembly!M$6+$BB107*Assembly!M$7+$BC107*Assembly!M$8+$BD107*Assembly!M$9+$BE107*Assembly!M$10+$BF107*Assembly!M$11+$BG107*Assembly!M$12+$BH107*Assembly!M$13+$BI107*Assembly!M$14+$BJ107*Assembly!M$15+$BK107*Assembly!M$16+$BL107*Assembly!M$17+$BM107*Assembly!M$18+$BN107*Assembly!M$19+$BO107*Assembly!M$20+$BP107*Assembly!M$21+$BQ107*Assembly!M$22+$BR107*Assembly!M$23+$BS107*Assembly!M$24</f>
        <v>8,984</v>
      </c>
      <c r="CF107" s="457" t="str">
        <f>$AY107*Assembly!N$4+$AZ107*Assembly!N$5+$BA107*Assembly!N$6+$BB107*Assembly!N$7+$BC107*Assembly!N$8+$BD107*Assembly!N$9+$BE107*Assembly!N$10+$BF107*Assembly!N$11+$BG107*Assembly!N$12+$BH107*Assembly!N$13+$BI107*Assembly!N$14+$BJ107*Assembly!N$15+$BK107*Assembly!N$16+$BL107*Assembly!N$17+$BM107*Assembly!N$18+$BN107*Assembly!N$19+$BO107*Assembly!N$20+$BP107*Assembly!N$21+$BQ107*Assembly!N$22+$BR107*Assembly!N$23+$BS107*Assembly!N$24</f>
        <v>0</v>
      </c>
      <c r="CG107" s="457" t="str">
        <f>$AY107*Assembly!O$4+$AZ107*Assembly!O$5+$BA107*Assembly!O$6+$BB107*Assembly!O$7+$BC107*Assembly!O$8+$BD107*Assembly!O$9+$BE107*Assembly!O$10+$BF107*Assembly!O$11+$BG107*Assembly!O$12+$BH107*Assembly!O$13+$BI107*Assembly!O$14+$BJ107*Assembly!O$15+$BK107*Assembly!O$16+$BL107*Assembly!O$17+$BM107*Assembly!O$18+$BN107*Assembly!O$19+$BO107*Assembly!O$20+$BP107*Assembly!O$21+$BQ107*Assembly!O$22+$BR107*Assembly!O$23+$BS107*Assembly!O$24</f>
        <v>0</v>
      </c>
      <c r="CH107" s="454" t="str">
        <f>$AY107*Assembly!P$4+$AZ107*Assembly!P$5+$BA107*Assembly!P$6+$BB107*Assembly!P$7+$BC107*Assembly!P$8+$BD107*Assembly!P$9+$BE107*Assembly!P$10+$BF107*Assembly!P$11+$BG107*Assembly!P$12+$BH107*Assembly!P$13+$BI107*Assembly!P$14+$BJ107*Assembly!P$15+$BK107*Assembly!P$16+$BL107*Assembly!P$17+$BM107*Assembly!P$18+$BN107*Assembly!P$19+$BO107*Assembly!P$20+$BP107*Assembly!P$21+$BQ107*Assembly!P$22+$BR107*Assembly!P$23+$BS107*Assembly!P$24</f>
        <v>0</v>
      </c>
      <c r="CI107" s="454" t="str">
        <f>$AY107*Assembly!Q$4+$AZ107*Assembly!Q$5+$BA107*Assembly!Q$6+$BB107*Assembly!Q$7+$BC107*Assembly!Q$8+$BD107*Assembly!Q$9+$BE107*Assembly!Q$10+$BF107*Assembly!Q$11+$BG107*Assembly!Q$12+$BH107*Assembly!Q$13+$BI107*Assembly!Q$14+$BJ107*Assembly!Q$15+$BK107*Assembly!Q$16+$BL107*Assembly!Q$17+$BM107*Assembly!Q$18+$BN107*Assembly!Q$19+$BO107*Assembly!Q$20+$BP107*Assembly!Q$21+$BQ107*Assembly!Q$22+$BR107*Assembly!Q$23+$BS107*Assembly!Q$24</f>
        <v>1.6</v>
      </c>
      <c r="CJ107" s="457" t="str">
        <f>$AY107*Assembly!R$4+$AZ107*Assembly!R$5+$BA107*Assembly!R$6+$BB107*Assembly!R$7+$BC107*Assembly!R$8+$BD107*Assembly!R$9+$BE107*Assembly!R$10+$BF107*Assembly!R$11+$BG107*Assembly!R$12+$BH107*Assembly!R$13+$BI107*Assembly!R$14+$BJ107*Assembly!R$15+$BK107*Assembly!R$16+$BL107*Assembly!R$17+$BM107*Assembly!R$18+$BN107*Assembly!R$19+$BO107*Assembly!R$20+$BP107*Assembly!R$21+$BQ107*Assembly!R$22+$BR107*Assembly!R$23+$BS107*Assembly!R$24</f>
        <v>0</v>
      </c>
      <c r="CK107" s="454" t="str">
        <f>$AY107*Assembly!S$4+$AZ107*Assembly!S$5+$BA107*Assembly!S$6+$BB107*Assembly!S$7+$BC107*Assembly!S$8+$BD107*Assembly!S$9+$BE107*Assembly!S$10+$BF107*Assembly!S$11+$BG107*Assembly!S$12+$BH107*Assembly!S$13+$BI107*Assembly!S$14+$BJ107*Assembly!S$15+$BK107*Assembly!S$16+$BL107*Assembly!S$17+$BM107*Assembly!S$18+$BN107*Assembly!S$19+$BO107*Assembly!S$20+$BP107*Assembly!S$21+$BQ107*Assembly!S$22+$BR107*Assembly!S$23+$BS107*Assembly!S$24</f>
        <v>0</v>
      </c>
      <c r="CL107" s="454" t="str">
        <f>$AY107*Assembly!T$4+$AZ107*Assembly!T$5+$BA107*Assembly!T$6+$BB107*Assembly!T$7+$BC107*Assembly!T$8+$BD107*Assembly!T$9+$BE107*Assembly!T$10+$BF107*Assembly!T$11+$BG107*Assembly!T$12+$BH107*Assembly!T$13+$BI107*Assembly!T$14+$BJ107*Assembly!T$15+$BK107*Assembly!T$16+$BL107*Assembly!T$17+$BM107*Assembly!T$18+$BN107*Assembly!T$19+$BO107*Assembly!T$20+$BP107*Assembly!T$21+$BQ107*Assembly!T$22+$BR107*Assembly!T$23+$BS107*Assembly!T$24</f>
        <v>0</v>
      </c>
      <c r="CM107" s="454" t="str">
        <f>$AY107*Assembly!U$4+$AZ107*Assembly!U$5+$BA107*Assembly!U$6+$BB107*Assembly!U$7+$BC107*Assembly!U$8+$BD107*Assembly!U$9+$BE107*Assembly!U$10+$BF107*Assembly!U$11+$BG107*Assembly!U$12+$BH107*Assembly!U$13+$BI107*Assembly!U$14+$BJ107*Assembly!U$15+$BK107*Assembly!U$16+$BL107*Assembly!U$17+$BM107*Assembly!U$18+$BN107*Assembly!U$19+$BO107*Assembly!U$20+$BP107*Assembly!U$21+$BQ107*Assembly!U$22+$BR107*Assembly!U$23+$BS107*Assembly!U$24</f>
        <v>0</v>
      </c>
      <c r="CN107" s="457" t="str">
        <f>$AY107*Assembly!V$4+$AZ107*Assembly!V$5+$BA107*Assembly!V$6+$BB107*Assembly!V$7+$BC107*Assembly!V$8+$BD107*Assembly!V$9+$BE107*Assembly!V$10+$BF107*Assembly!V$11+$BG107*Assembly!V$12+$BH107*Assembly!V$13+$BI107*Assembly!V$14+$BJ107*Assembly!V$15+$BK107*Assembly!V$16+$BL107*Assembly!V$17+$BM107*Assembly!V$18+$BN107*Assembly!V$19+$BO107*Assembly!V$20+$BP107*Assembly!V$21+$BQ107*Assembly!V$22+$BR107*Assembly!V$23+$BS107*Assembly!V$24</f>
        <v>0</v>
      </c>
      <c r="CO107" s="457" t="str">
        <f>CE107*Refining!$F$3</f>
        <v>16,043</v>
      </c>
      <c r="CP107" s="457" t="str">
        <f>CF107*Refining!$F$4</f>
        <v>0</v>
      </c>
      <c r="CQ107" s="457" t="str">
        <f>CG107*Refining!$F$5</f>
        <v>0</v>
      </c>
      <c r="CR107" s="457" t="str">
        <f>CH107*Refining!$F$6</f>
        <v>0</v>
      </c>
      <c r="CS107" s="457" t="str">
        <f>CI107*Refining!$F$7</f>
        <v>3</v>
      </c>
      <c r="CT107" s="457" t="str">
        <f>CJ107*Refining!$F$8</f>
        <v>0</v>
      </c>
      <c r="CU107" s="457" t="str">
        <f>CK107*Refining!$F$9</f>
        <v>0</v>
      </c>
      <c r="CV107" s="457" t="str">
        <f>CL107*Refining!$F$10</f>
        <v>0</v>
      </c>
      <c r="CW107" s="457" t="str">
        <f>CM107*Refining!$F$11</f>
        <v>0</v>
      </c>
      <c r="CX107" s="457" t="str">
        <f>CN107*Refining!$F$12</f>
        <v>0</v>
      </c>
      <c r="CY107" s="441" t="str">
        <f t="shared" ref="CY107:DR107" si="433">IF(CE107 = 0, "", CE107)</f>
        <v>8,984</v>
      </c>
      <c r="CZ107" s="442" t="str">
        <f t="shared" si="433"/>
        <v/>
      </c>
      <c r="DA107" s="442" t="str">
        <f t="shared" si="433"/>
        <v/>
      </c>
      <c r="DB107" s="443" t="str">
        <f t="shared" si="433"/>
        <v/>
      </c>
      <c r="DC107" s="444" t="str">
        <f t="shared" si="433"/>
        <v>1.6</v>
      </c>
      <c r="DD107" s="442" t="str">
        <f t="shared" si="433"/>
        <v/>
      </c>
      <c r="DE107" s="444" t="str">
        <f t="shared" si="433"/>
        <v/>
      </c>
      <c r="DF107" s="444" t="str">
        <f t="shared" si="433"/>
        <v/>
      </c>
      <c r="DG107" s="442" t="str">
        <f t="shared" si="433"/>
        <v/>
      </c>
      <c r="DH107" s="445" t="str">
        <f t="shared" si="433"/>
        <v/>
      </c>
      <c r="DI107" s="441" t="str">
        <f t="shared" si="433"/>
        <v>16,043</v>
      </c>
      <c r="DJ107" s="442" t="str">
        <f t="shared" si="433"/>
        <v/>
      </c>
      <c r="DK107" s="442" t="str">
        <f t="shared" si="433"/>
        <v/>
      </c>
      <c r="DL107" s="442" t="str">
        <f t="shared" si="433"/>
        <v/>
      </c>
      <c r="DM107" s="446" t="str">
        <f t="shared" si="433"/>
        <v>2.9</v>
      </c>
      <c r="DN107" s="442" t="str">
        <f t="shared" si="433"/>
        <v/>
      </c>
      <c r="DO107" s="442" t="str">
        <f t="shared" si="433"/>
        <v/>
      </c>
      <c r="DP107" s="442" t="str">
        <f t="shared" si="433"/>
        <v/>
      </c>
      <c r="DQ107" s="442" t="str">
        <f t="shared" si="433"/>
        <v/>
      </c>
      <c r="DR107" s="445" t="str">
        <f t="shared" si="433"/>
        <v/>
      </c>
      <c r="DS107" s="447" t="str">
        <f t="shared" si="15"/>
        <v>8,986</v>
      </c>
      <c r="DT107" s="448" t="str">
        <f t="shared" si="16"/>
        <v>16,046</v>
      </c>
      <c r="DU107" s="434" t="str">
        <f>CY107*'Ores &amp; Ingots'!$C$3+CZ107*'Ores &amp; Ingots'!$C$4+DA107*'Ores &amp; Ingots'!$C$5+DB107*'Ores &amp; Ingots'!$C$6+DC107*'Ores &amp; Ingots'!$C$7+DD107*'Ores &amp; Ingots'!$C$8+DE107*'Ores &amp; Ingots'!$C$9+DF107*'Ores &amp; Ingots'!$C$10+DG107*'Ores &amp; Ingots'!$C$11+DH107*'Ores &amp; Ingots'!$C$12</f>
        <v>1,142</v>
      </c>
      <c r="DV107" s="434" t="str">
        <f>DI107*'Ores &amp; Ingots'!$B$3+DJ107*'Ores &amp; Ingots'!$B$4+DK107*'Ores &amp; Ingots'!$B$5+DL107*'Ores &amp; Ingots'!$B$6+DM107*'Ores &amp; Ingots'!$B$7+DN107*'Ores &amp; Ingots'!$B$8+DO107*'Ores &amp; Ingots'!$B$9+DP107*'Ores &amp; Ingots'!$B$10+DQ107*'Ores &amp; Ingots'!$B$11+DR107*'Ores &amp; Ingots'!$B$12</f>
        <v>5,937</v>
      </c>
      <c r="DW107" s="448" t="str">
        <f>CY107*Refining!$G$3+CZ107*Refining!$G$4+DA107*Refining!$G$5+DB107*Refining!$G$6+DC107*Refining!$G$7+DD107*Refining!$G$8+DE107*Refining!$G$9+DF107*Refining!$G$10+DG107*Refining!$G$11+DH107*Refining!$G$12</f>
        <v>618</v>
      </c>
      <c r="DX107" s="448" t="str">
        <f t="shared" si="17"/>
        <v>96,188</v>
      </c>
      <c r="DY107" s="449" t="str">
        <f t="shared" si="18"/>
        <v>0.0962</v>
      </c>
      <c r="DZ107" s="447" t="str">
        <f t="shared" si="19"/>
        <v>1,251</v>
      </c>
      <c r="EA107" s="446" t="str">
        <f t="shared" ref="EA107:EB107" si="434">DZ107/60</f>
        <v>20.9</v>
      </c>
      <c r="EB107" s="446" t="str">
        <f t="shared" si="434"/>
        <v>0.3</v>
      </c>
      <c r="EC107" s="450" t="str">
        <f t="shared" si="21"/>
        <v>0.01</v>
      </c>
      <c r="ED107" s="447" t="str">
        <f t="shared" si="22"/>
        <v>187,655</v>
      </c>
      <c r="EE107" s="446" t="str">
        <f t="shared" ref="EE107:EF107" si="435">ED107/1000</f>
        <v>187.7</v>
      </c>
      <c r="EF107" s="451" t="str">
        <f t="shared" si="435"/>
        <v>0.19</v>
      </c>
      <c r="EG107" s="452" t="str">
        <f t="shared" si="24"/>
        <v>0.1877</v>
      </c>
      <c r="EH107" s="225"/>
    </row>
    <row r="108">
      <c r="A108" s="33"/>
      <c r="B108" s="226" t="s">
        <v>991</v>
      </c>
      <c r="C108" s="227" t="s">
        <v>885</v>
      </c>
      <c r="D108" s="227">
        <v>5.0</v>
      </c>
      <c r="E108" s="227">
        <v>5.0</v>
      </c>
      <c r="F108" s="227">
        <v>5.0</v>
      </c>
      <c r="G108" s="420" t="str">
        <f t="shared" si="5"/>
        <v>15.625</v>
      </c>
      <c r="H108" s="421">
        <v>45.0</v>
      </c>
      <c r="I108" s="421">
        <v>45.0</v>
      </c>
      <c r="J108" s="421" t="str">
        <f>H108/Main!$D$9</f>
        <v>45</v>
      </c>
      <c r="K108" s="421" t="str">
        <f>I108/Main!$D$10</f>
        <v>45</v>
      </c>
      <c r="L108" s="422" t="str">
        <f t="shared" si="6"/>
        <v>1.0</v>
      </c>
      <c r="M108" s="422">
        <v>1.0</v>
      </c>
      <c r="N108" s="424">
        <v>1.0</v>
      </c>
      <c r="O108" s="424">
        <v>1000.0</v>
      </c>
      <c r="P108" s="423"/>
      <c r="Q108" s="424">
        <v>4000.0</v>
      </c>
      <c r="R108" s="424" t="str">
        <f>Q108*Main!$D$6</f>
        <v>4,000</v>
      </c>
      <c r="S108" s="424">
        <v>40000.0</v>
      </c>
      <c r="T108" s="425"/>
      <c r="U108" s="423"/>
      <c r="V108" s="423"/>
      <c r="W108" s="425"/>
      <c r="X108" s="425"/>
      <c r="Y108" s="423"/>
      <c r="Z108" s="423"/>
      <c r="AA108" s="423"/>
      <c r="AB108" s="423"/>
      <c r="AC108" s="523"/>
      <c r="AD108" s="434">
        <v>80.0</v>
      </c>
      <c r="AE108" s="434">
        <v>0.0</v>
      </c>
      <c r="AF108" s="434">
        <v>60.0</v>
      </c>
      <c r="AG108" s="434">
        <v>40.0</v>
      </c>
      <c r="AH108" s="434">
        <v>40.0</v>
      </c>
      <c r="AI108" s="434">
        <v>0.0</v>
      </c>
      <c r="AJ108" s="434">
        <v>0.0</v>
      </c>
      <c r="AK108" s="498">
        <v>8.0</v>
      </c>
      <c r="AL108" s="434">
        <v>0.0</v>
      </c>
      <c r="AM108" s="434">
        <v>0.0</v>
      </c>
      <c r="AN108" s="434">
        <v>0.0</v>
      </c>
      <c r="AO108" s="434">
        <v>0.0</v>
      </c>
      <c r="AP108" s="434">
        <v>0.0</v>
      </c>
      <c r="AQ108" s="434">
        <v>0.0</v>
      </c>
      <c r="AR108" s="434">
        <v>0.0</v>
      </c>
      <c r="AS108" s="434">
        <v>0.0</v>
      </c>
      <c r="AT108" s="434">
        <v>0.0</v>
      </c>
      <c r="AU108" s="434">
        <v>0.0</v>
      </c>
      <c r="AV108" s="434">
        <v>0.0</v>
      </c>
      <c r="AW108" s="434">
        <v>0.0</v>
      </c>
      <c r="AX108" s="434">
        <v>0.0</v>
      </c>
      <c r="AY108" s="429" t="str">
        <f t="shared" ref="AY108:BS108" si="436">IF(AD108 = 0, "", AD108)</f>
        <v>80</v>
      </c>
      <c r="AZ108" s="430" t="str">
        <f t="shared" si="436"/>
        <v/>
      </c>
      <c r="BA108" s="430" t="str">
        <f t="shared" si="436"/>
        <v>60</v>
      </c>
      <c r="BB108" s="430" t="str">
        <f t="shared" si="436"/>
        <v>40</v>
      </c>
      <c r="BC108" s="430" t="str">
        <f t="shared" si="436"/>
        <v>40</v>
      </c>
      <c r="BD108" s="430" t="str">
        <f t="shared" si="436"/>
        <v/>
      </c>
      <c r="BE108" s="430" t="str">
        <f t="shared" si="436"/>
        <v/>
      </c>
      <c r="BF108" s="431" t="str">
        <f t="shared" si="436"/>
        <v>8</v>
      </c>
      <c r="BG108" s="430" t="str">
        <f t="shared" si="436"/>
        <v/>
      </c>
      <c r="BH108" s="430" t="str">
        <f t="shared" si="436"/>
        <v/>
      </c>
      <c r="BI108" s="430" t="str">
        <f t="shared" si="436"/>
        <v/>
      </c>
      <c r="BJ108" s="430" t="str">
        <f t="shared" si="436"/>
        <v/>
      </c>
      <c r="BK108" s="430" t="str">
        <f t="shared" si="436"/>
        <v/>
      </c>
      <c r="BL108" s="430" t="str">
        <f t="shared" si="436"/>
        <v/>
      </c>
      <c r="BM108" s="430" t="str">
        <f t="shared" si="436"/>
        <v/>
      </c>
      <c r="BN108" s="430" t="str">
        <f t="shared" si="436"/>
        <v/>
      </c>
      <c r="BO108" s="430" t="str">
        <f t="shared" si="436"/>
        <v/>
      </c>
      <c r="BP108" s="430" t="str">
        <f t="shared" si="436"/>
        <v/>
      </c>
      <c r="BQ108" s="430" t="str">
        <f t="shared" si="436"/>
        <v/>
      </c>
      <c r="BR108" s="430" t="str">
        <f t="shared" si="436"/>
        <v/>
      </c>
      <c r="BS108" s="432" t="str">
        <f t="shared" si="436"/>
        <v/>
      </c>
      <c r="BT108" s="433" t="str">
        <f>$AY108*Assembly!Y$4+$AZ108*Assembly!Y$5+$BA108*Assembly!Y$6+$BB108*Assembly!Y$7+$BC108*Assembly!Y$8+$BD108*Assembly!Y$9+$BE108*Assembly!Y$10+$BF108*Assembly!Y$11+$BG108*Assembly!Y$12+$BH108*Assembly!Y$13+$BI108*Assembly!Y$14+$BJ108*Assembly!Y$15+$BK108*Assembly!Y$16+$BL108*Assembly!Y$17+$BM108*Assembly!Y$18+$BN108*Assembly!Y$19+$BO108*Assembly!Y$20+$BP108*Assembly!Y$21+$BQ108*Assembly!Y$22+$BR108*Assembly!Y$23+$BS108*Assembly!Y$24</f>
        <v>3,162</v>
      </c>
      <c r="BU108" s="434" t="str">
        <f t="shared" si="8"/>
        <v>202</v>
      </c>
      <c r="BV108" s="434" t="str">
        <f>$AY108*Assembly!AC$4+$AZ108*Assembly!AC$5+$BA108*Assembly!AC$6+$BB108*Assembly!AC$7+$BC108*Assembly!AC$8+$BD108*Assembly!AC$9+$BE108*Assembly!AC$10+$BF108*Assembly!AC$11+$BG108*Assembly!AC$12+$BH108*Assembly!AC$13+$BI108*Assembly!AC$14+$BJ108*Assembly!AC$15+$BK108*Assembly!AC$16+$BL108*Assembly!AC$17+$BM108*Assembly!AC$18+$BN108*Assembly!AC$19+$BO108*Assembly!AC$20+$BP108*Assembly!AC$21+$BQ108*Assembly!AC$22+$BR108*Assembly!AC$23+$BS108*Assembly!AC$24</f>
        <v>12,508</v>
      </c>
      <c r="BW108" s="435" t="str">
        <f t="shared" si="9"/>
        <v>3.96</v>
      </c>
      <c r="BX108" s="436" t="str">
        <f t="shared" si="10"/>
        <v>801</v>
      </c>
      <c r="BY108" s="437" t="str">
        <f t="shared" si="11"/>
        <v>61.8</v>
      </c>
      <c r="BZ108" s="438" t="str">
        <f t="shared" si="428"/>
        <v>12.7 W</v>
      </c>
      <c r="CA108" s="434" t="str">
        <f>$AY108*Assembly!X$4+$AZ108*Assembly!X$5+$BA108*Assembly!X$6+$BB108*Assembly!X$7+$BC108*Assembly!X$8+$BD108*Assembly!X$9+$BE108*Assembly!X$10+$BF108*Assembly!X$11+$BG108*Assembly!X$12+$BH108*Assembly!X$13+$BI108*Assembly!X$14+$BJ108*Assembly!X$15+$BK108*Assembly!X$16+$BL108*Assembly!X$17+$BM108*Assembly!X$18+$BN108*Assembly!X$19+$BO108*Assembly!X$20+$BP108*Assembly!X$21+$BQ108*Assembly!X$22+$BR108*Assembly!X$23+$BS108*Assembly!X$24</f>
        <v>348</v>
      </c>
      <c r="CB108" s="434" t="str">
        <f t="shared" si="12"/>
        <v>54,133</v>
      </c>
      <c r="CC108" s="439" t="str">
        <f t="shared" si="13"/>
        <v>0.0541</v>
      </c>
      <c r="CD108" s="440" t="str">
        <f>$AY108*Assembly!AB$4+$AZ108*Assembly!AB$5+$BA108*Assembly!AB$6+$BB108*Assembly!AB$7+$BC108*Assembly!AB$8+$BD108*Assembly!AB$9+$BE108*Assembly!AB$10+$BF108*Assembly!AB$11+$BG108*Assembly!AB$12+$BH108*Assembly!AB$13+$BI108*Assembly!AB$14+$BJ108*Assembly!AB$15+$BK108*Assembly!AB$16+$BL108*Assembly!AB$17+$BM108*Assembly!AB$18+$BN108*Assembly!AB$19+$BO108*Assembly!AB$20+$BP108*Assembly!AB$21+$BQ108*Assembly!AB$22+$BR108*Assembly!AB$23+$BS108*Assembly!AB$24</f>
        <v>1,968</v>
      </c>
      <c r="CE108" s="424" t="str">
        <f>$AY108*Assembly!M$4+$AZ108*Assembly!M$5+$BA108*Assembly!M$6+$BB108*Assembly!M$7+$BC108*Assembly!M$8+$BD108*Assembly!M$9+$BE108*Assembly!M$10+$BF108*Assembly!M$11+$BG108*Assembly!M$12+$BH108*Assembly!M$13+$BI108*Assembly!M$14+$BJ108*Assembly!M$15+$BK108*Assembly!M$16+$BL108*Assembly!M$17+$BM108*Assembly!M$18+$BN108*Assembly!M$19+$BO108*Assembly!M$20+$BP108*Assembly!M$21+$BQ108*Assembly!M$22+$BR108*Assembly!M$23+$BS108*Assembly!M$24</f>
        <v>3,584</v>
      </c>
      <c r="CF108" s="424" t="str">
        <f>$AY108*Assembly!N$4+$AZ108*Assembly!N$5+$BA108*Assembly!N$6+$BB108*Assembly!N$7+$BC108*Assembly!N$8+$BD108*Assembly!N$9+$BE108*Assembly!N$10+$BF108*Assembly!N$11+$BG108*Assembly!N$12+$BH108*Assembly!N$13+$BI108*Assembly!N$14+$BJ108*Assembly!N$15+$BK108*Assembly!N$16+$BL108*Assembly!N$17+$BM108*Assembly!N$18+$BN108*Assembly!N$19+$BO108*Assembly!N$20+$BP108*Assembly!N$21+$BQ108*Assembly!N$22+$BR108*Assembly!N$23+$BS108*Assembly!N$24</f>
        <v>0</v>
      </c>
      <c r="CG108" s="424" t="str">
        <f>$AY108*Assembly!O$4+$AZ108*Assembly!O$5+$BA108*Assembly!O$6+$BB108*Assembly!O$7+$BC108*Assembly!O$8+$BD108*Assembly!O$9+$BE108*Assembly!O$10+$BF108*Assembly!O$11+$BG108*Assembly!O$12+$BH108*Assembly!O$13+$BI108*Assembly!O$14+$BJ108*Assembly!O$15+$BK108*Assembly!O$16+$BL108*Assembly!O$17+$BM108*Assembly!O$18+$BN108*Assembly!O$19+$BO108*Assembly!O$20+$BP108*Assembly!O$21+$BQ108*Assembly!O$22+$BR108*Assembly!O$23+$BS108*Assembly!O$24</f>
        <v>0</v>
      </c>
      <c r="CH108" s="421" t="str">
        <f>$AY108*Assembly!P$4+$AZ108*Assembly!P$5+$BA108*Assembly!P$6+$BB108*Assembly!P$7+$BC108*Assembly!P$8+$BD108*Assembly!P$9+$BE108*Assembly!P$10+$BF108*Assembly!P$11+$BG108*Assembly!P$12+$BH108*Assembly!P$13+$BI108*Assembly!P$14+$BJ108*Assembly!P$15+$BK108*Assembly!P$16+$BL108*Assembly!P$17+$BM108*Assembly!P$18+$BN108*Assembly!P$19+$BO108*Assembly!P$20+$BP108*Assembly!P$21+$BQ108*Assembly!P$22+$BR108*Assembly!P$23+$BS108*Assembly!P$24</f>
        <v>0</v>
      </c>
      <c r="CI108" s="421" t="str">
        <f>$AY108*Assembly!Q$4+$AZ108*Assembly!Q$5+$BA108*Assembly!Q$6+$BB108*Assembly!Q$7+$BC108*Assembly!Q$8+$BD108*Assembly!Q$9+$BE108*Assembly!Q$10+$BF108*Assembly!Q$11+$BG108*Assembly!Q$12+$BH108*Assembly!Q$13+$BI108*Assembly!Q$14+$BJ108*Assembly!Q$15+$BK108*Assembly!Q$16+$BL108*Assembly!Q$17+$BM108*Assembly!Q$18+$BN108*Assembly!Q$19+$BO108*Assembly!Q$20+$BP108*Assembly!Q$21+$BQ108*Assembly!Q$22+$BR108*Assembly!Q$23+$BS108*Assembly!Q$24</f>
        <v>1.6</v>
      </c>
      <c r="CJ108" s="424" t="str">
        <f>$AY108*Assembly!R$4+$AZ108*Assembly!R$5+$BA108*Assembly!R$6+$BB108*Assembly!R$7+$BC108*Assembly!R$8+$BD108*Assembly!R$9+$BE108*Assembly!R$10+$BF108*Assembly!R$11+$BG108*Assembly!R$12+$BH108*Assembly!R$13+$BI108*Assembly!R$14+$BJ108*Assembly!R$15+$BK108*Assembly!R$16+$BL108*Assembly!R$17+$BM108*Assembly!R$18+$BN108*Assembly!R$19+$BO108*Assembly!R$20+$BP108*Assembly!R$21+$BQ108*Assembly!R$22+$BR108*Assembly!R$23+$BS108*Assembly!R$24</f>
        <v>0</v>
      </c>
      <c r="CK108" s="421" t="str">
        <f>$AY108*Assembly!S$4+$AZ108*Assembly!S$5+$BA108*Assembly!S$6+$BB108*Assembly!S$7+$BC108*Assembly!S$8+$BD108*Assembly!S$9+$BE108*Assembly!S$10+$BF108*Assembly!S$11+$BG108*Assembly!S$12+$BH108*Assembly!S$13+$BI108*Assembly!S$14+$BJ108*Assembly!S$15+$BK108*Assembly!S$16+$BL108*Assembly!S$17+$BM108*Assembly!S$18+$BN108*Assembly!S$19+$BO108*Assembly!S$20+$BP108*Assembly!S$21+$BQ108*Assembly!S$22+$BR108*Assembly!S$23+$BS108*Assembly!S$24</f>
        <v>0</v>
      </c>
      <c r="CL108" s="421" t="str">
        <f>$AY108*Assembly!T$4+$AZ108*Assembly!T$5+$BA108*Assembly!T$6+$BB108*Assembly!T$7+$BC108*Assembly!T$8+$BD108*Assembly!T$9+$BE108*Assembly!T$10+$BF108*Assembly!T$11+$BG108*Assembly!T$12+$BH108*Assembly!T$13+$BI108*Assembly!T$14+$BJ108*Assembly!T$15+$BK108*Assembly!T$16+$BL108*Assembly!T$17+$BM108*Assembly!T$18+$BN108*Assembly!T$19+$BO108*Assembly!T$20+$BP108*Assembly!T$21+$BQ108*Assembly!T$22+$BR108*Assembly!T$23+$BS108*Assembly!T$24</f>
        <v>0</v>
      </c>
      <c r="CM108" s="421" t="str">
        <f>$AY108*Assembly!U$4+$AZ108*Assembly!U$5+$BA108*Assembly!U$6+$BB108*Assembly!U$7+$BC108*Assembly!U$8+$BD108*Assembly!U$9+$BE108*Assembly!U$10+$BF108*Assembly!U$11+$BG108*Assembly!U$12+$BH108*Assembly!U$13+$BI108*Assembly!U$14+$BJ108*Assembly!U$15+$BK108*Assembly!U$16+$BL108*Assembly!U$17+$BM108*Assembly!U$18+$BN108*Assembly!U$19+$BO108*Assembly!U$20+$BP108*Assembly!U$21+$BQ108*Assembly!U$22+$BR108*Assembly!U$23+$BS108*Assembly!U$24</f>
        <v>0</v>
      </c>
      <c r="CN108" s="424" t="str">
        <f>$AY108*Assembly!V$4+$AZ108*Assembly!V$5+$BA108*Assembly!V$6+$BB108*Assembly!V$7+$BC108*Assembly!V$8+$BD108*Assembly!V$9+$BE108*Assembly!V$10+$BF108*Assembly!V$11+$BG108*Assembly!V$12+$BH108*Assembly!V$13+$BI108*Assembly!V$14+$BJ108*Assembly!V$15+$BK108*Assembly!V$16+$BL108*Assembly!V$17+$BM108*Assembly!V$18+$BN108*Assembly!V$19+$BO108*Assembly!V$20+$BP108*Assembly!V$21+$BQ108*Assembly!V$22+$BR108*Assembly!V$23+$BS108*Assembly!V$24</f>
        <v>0</v>
      </c>
      <c r="CO108" s="424" t="str">
        <f>CE108*Refining!$F$3</f>
        <v>6,400</v>
      </c>
      <c r="CP108" s="424" t="str">
        <f>CF108*Refining!$F$4</f>
        <v>0</v>
      </c>
      <c r="CQ108" s="424" t="str">
        <f>CG108*Refining!$F$5</f>
        <v>0</v>
      </c>
      <c r="CR108" s="424" t="str">
        <f>CH108*Refining!$F$6</f>
        <v>0</v>
      </c>
      <c r="CS108" s="424" t="str">
        <f>CI108*Refining!$F$7</f>
        <v>3</v>
      </c>
      <c r="CT108" s="424" t="str">
        <f>CJ108*Refining!$F$8</f>
        <v>0</v>
      </c>
      <c r="CU108" s="424" t="str">
        <f>CK108*Refining!$F$9</f>
        <v>0</v>
      </c>
      <c r="CV108" s="424" t="str">
        <f>CL108*Refining!$F$10</f>
        <v>0</v>
      </c>
      <c r="CW108" s="424" t="str">
        <f>CM108*Refining!$F$11</f>
        <v>0</v>
      </c>
      <c r="CX108" s="424" t="str">
        <f>CN108*Refining!$F$12</f>
        <v>0</v>
      </c>
      <c r="CY108" s="441" t="str">
        <f t="shared" ref="CY108:DR108" si="437">IF(CE108 = 0, "", CE108)</f>
        <v>3,584</v>
      </c>
      <c r="CZ108" s="442" t="str">
        <f t="shared" si="437"/>
        <v/>
      </c>
      <c r="DA108" s="442" t="str">
        <f t="shared" si="437"/>
        <v/>
      </c>
      <c r="DB108" s="443" t="str">
        <f t="shared" si="437"/>
        <v/>
      </c>
      <c r="DC108" s="444" t="str">
        <f t="shared" si="437"/>
        <v>1.6</v>
      </c>
      <c r="DD108" s="442" t="str">
        <f t="shared" si="437"/>
        <v/>
      </c>
      <c r="DE108" s="444" t="str">
        <f t="shared" si="437"/>
        <v/>
      </c>
      <c r="DF108" s="444" t="str">
        <f t="shared" si="437"/>
        <v/>
      </c>
      <c r="DG108" s="442" t="str">
        <f t="shared" si="437"/>
        <v/>
      </c>
      <c r="DH108" s="445" t="str">
        <f t="shared" si="437"/>
        <v/>
      </c>
      <c r="DI108" s="441" t="str">
        <f t="shared" si="437"/>
        <v>6,400</v>
      </c>
      <c r="DJ108" s="442" t="str">
        <f t="shared" si="437"/>
        <v/>
      </c>
      <c r="DK108" s="442" t="str">
        <f t="shared" si="437"/>
        <v/>
      </c>
      <c r="DL108" s="442" t="str">
        <f t="shared" si="437"/>
        <v/>
      </c>
      <c r="DM108" s="446" t="str">
        <f t="shared" si="437"/>
        <v>2.9</v>
      </c>
      <c r="DN108" s="442" t="str">
        <f t="shared" si="437"/>
        <v/>
      </c>
      <c r="DO108" s="442" t="str">
        <f t="shared" si="437"/>
        <v/>
      </c>
      <c r="DP108" s="442" t="str">
        <f t="shared" si="437"/>
        <v/>
      </c>
      <c r="DQ108" s="442" t="str">
        <f t="shared" si="437"/>
        <v/>
      </c>
      <c r="DR108" s="445" t="str">
        <f t="shared" si="437"/>
        <v/>
      </c>
      <c r="DS108" s="447" t="str">
        <f t="shared" si="15"/>
        <v>3,586</v>
      </c>
      <c r="DT108" s="448" t="str">
        <f t="shared" si="16"/>
        <v>6,403</v>
      </c>
      <c r="DU108" s="434" t="str">
        <f>CY108*'Ores &amp; Ingots'!$C$3+CZ108*'Ores &amp; Ingots'!$C$4+DA108*'Ores &amp; Ingots'!$C$5+DB108*'Ores &amp; Ingots'!$C$6+DC108*'Ores &amp; Ingots'!$C$7+DD108*'Ores &amp; Ingots'!$C$8+DE108*'Ores &amp; Ingots'!$C$9+DF108*'Ores &amp; Ingots'!$C$10+DG108*'Ores &amp; Ingots'!$C$11+DH108*'Ores &amp; Ingots'!$C$12</f>
        <v>456</v>
      </c>
      <c r="DV108" s="434" t="str">
        <f>DI108*'Ores &amp; Ingots'!$B$3+DJ108*'Ores &amp; Ingots'!$B$4+DK108*'Ores &amp; Ingots'!$B$5+DL108*'Ores &amp; Ingots'!$B$6+DM108*'Ores &amp; Ingots'!$B$7+DN108*'Ores &amp; Ingots'!$B$8+DO108*'Ores &amp; Ingots'!$B$9+DP108*'Ores &amp; Ingots'!$B$10+DQ108*'Ores &amp; Ingots'!$B$11+DR108*'Ores &amp; Ingots'!$B$12</f>
        <v>2,369</v>
      </c>
      <c r="DW108" s="448" t="str">
        <f>CY108*Refining!$G$3+CZ108*Refining!$G$4+DA108*Refining!$G$5+DB108*Refining!$G$6+DC108*Refining!$G$7+DD108*Refining!$G$8+DE108*Refining!$G$9+DF108*Refining!$G$10+DG108*Refining!$G$11+DH108*Refining!$G$12</f>
        <v>247</v>
      </c>
      <c r="DX108" s="448" t="str">
        <f t="shared" si="17"/>
        <v>38,496</v>
      </c>
      <c r="DY108" s="449" t="str">
        <f t="shared" si="18"/>
        <v>0.0385</v>
      </c>
      <c r="DZ108" s="447" t="str">
        <f t="shared" si="19"/>
        <v>640</v>
      </c>
      <c r="EA108" s="446" t="str">
        <f t="shared" ref="EA108:EB108" si="438">DZ108/60</f>
        <v>10.7</v>
      </c>
      <c r="EB108" s="446" t="str">
        <f t="shared" si="438"/>
        <v>0.2</v>
      </c>
      <c r="EC108" s="450" t="str">
        <f t="shared" si="21"/>
        <v>0.01</v>
      </c>
      <c r="ED108" s="447" t="str">
        <f t="shared" si="22"/>
        <v>92,629</v>
      </c>
      <c r="EE108" s="446" t="str">
        <f t="shared" ref="EE108:EF108" si="439">ED108/1000</f>
        <v>92.6</v>
      </c>
      <c r="EF108" s="451" t="str">
        <f t="shared" si="439"/>
        <v>0.09</v>
      </c>
      <c r="EG108" s="452" t="str">
        <f t="shared" si="24"/>
        <v>0.0926</v>
      </c>
      <c r="EH108" s="225"/>
    </row>
    <row r="109">
      <c r="A109" s="33"/>
      <c r="B109" s="226" t="s">
        <v>992</v>
      </c>
      <c r="C109" s="227" t="s">
        <v>886</v>
      </c>
      <c r="D109" s="227">
        <v>3.0</v>
      </c>
      <c r="E109" s="227">
        <v>1.0</v>
      </c>
      <c r="F109" s="227">
        <v>1.0</v>
      </c>
      <c r="G109" s="453" t="str">
        <f t="shared" si="5"/>
        <v>46.875</v>
      </c>
      <c r="H109" s="454">
        <v>40.0</v>
      </c>
      <c r="I109" s="454">
        <v>40.0</v>
      </c>
      <c r="J109" s="454" t="str">
        <f>H109/Main!$D$9</f>
        <v>40</v>
      </c>
      <c r="K109" s="454" t="str">
        <f>I109/Main!$D$10</f>
        <v>40</v>
      </c>
      <c r="L109" s="455" t="str">
        <f t="shared" si="6"/>
        <v>1.0</v>
      </c>
      <c r="M109" s="455">
        <v>1.0</v>
      </c>
      <c r="N109" s="457"/>
      <c r="O109" s="457">
        <v>1000.0</v>
      </c>
      <c r="P109" s="456"/>
      <c r="Q109" s="457"/>
      <c r="R109" s="456"/>
      <c r="S109" s="456"/>
      <c r="T109" s="458"/>
      <c r="U109" s="456"/>
      <c r="V109" s="456"/>
      <c r="W109" s="458"/>
      <c r="X109" s="458"/>
      <c r="Y109" s="456"/>
      <c r="Z109" s="456"/>
      <c r="AA109" s="456"/>
      <c r="AB109" s="456"/>
      <c r="AC109" s="524" t="s">
        <v>12</v>
      </c>
      <c r="AD109" s="434">
        <v>40.0</v>
      </c>
      <c r="AE109" s="434">
        <v>0.0</v>
      </c>
      <c r="AF109" s="434">
        <v>0.0</v>
      </c>
      <c r="AG109" s="434">
        <v>20.0</v>
      </c>
      <c r="AH109" s="434">
        <v>20.0</v>
      </c>
      <c r="AI109" s="434">
        <v>0.0</v>
      </c>
      <c r="AJ109" s="434">
        <v>0.0</v>
      </c>
      <c r="AK109" s="498">
        <v>20.0</v>
      </c>
      <c r="AL109" s="434">
        <v>0.0</v>
      </c>
      <c r="AM109" s="434">
        <v>0.0</v>
      </c>
      <c r="AN109" s="434">
        <v>0.0</v>
      </c>
      <c r="AO109" s="434">
        <v>10.0</v>
      </c>
      <c r="AP109" s="434">
        <v>100.0</v>
      </c>
      <c r="AQ109" s="434">
        <v>0.0</v>
      </c>
      <c r="AR109" s="434">
        <v>0.0</v>
      </c>
      <c r="AS109" s="434">
        <v>0.0</v>
      </c>
      <c r="AT109" s="434">
        <v>0.0</v>
      </c>
      <c r="AU109" s="434">
        <v>0.0</v>
      </c>
      <c r="AV109" s="434">
        <v>0.0</v>
      </c>
      <c r="AW109" s="434">
        <v>0.0</v>
      </c>
      <c r="AX109" s="434">
        <v>0.0</v>
      </c>
      <c r="AY109" s="429" t="str">
        <f t="shared" ref="AY109:BS109" si="440">IF(AD109 = 0, "", AD109)</f>
        <v>40</v>
      </c>
      <c r="AZ109" s="430" t="str">
        <f t="shared" si="440"/>
        <v/>
      </c>
      <c r="BA109" s="430" t="str">
        <f t="shared" si="440"/>
        <v/>
      </c>
      <c r="BB109" s="430" t="str">
        <f t="shared" si="440"/>
        <v>20</v>
      </c>
      <c r="BC109" s="430" t="str">
        <f t="shared" si="440"/>
        <v>20</v>
      </c>
      <c r="BD109" s="430" t="str">
        <f t="shared" si="440"/>
        <v/>
      </c>
      <c r="BE109" s="430" t="str">
        <f t="shared" si="440"/>
        <v/>
      </c>
      <c r="BF109" s="431" t="str">
        <f t="shared" si="440"/>
        <v>20</v>
      </c>
      <c r="BG109" s="430" t="str">
        <f t="shared" si="440"/>
        <v/>
      </c>
      <c r="BH109" s="430" t="str">
        <f t="shared" si="440"/>
        <v/>
      </c>
      <c r="BI109" s="430" t="str">
        <f t="shared" si="440"/>
        <v/>
      </c>
      <c r="BJ109" s="430" t="str">
        <f t="shared" si="440"/>
        <v>10</v>
      </c>
      <c r="BK109" s="430" t="str">
        <f t="shared" si="440"/>
        <v>100</v>
      </c>
      <c r="BL109" s="430" t="str">
        <f t="shared" si="440"/>
        <v/>
      </c>
      <c r="BM109" s="430" t="str">
        <f t="shared" si="440"/>
        <v/>
      </c>
      <c r="BN109" s="430" t="str">
        <f t="shared" si="440"/>
        <v/>
      </c>
      <c r="BO109" s="430" t="str">
        <f t="shared" si="440"/>
        <v/>
      </c>
      <c r="BP109" s="430" t="str">
        <f t="shared" si="440"/>
        <v/>
      </c>
      <c r="BQ109" s="430" t="str">
        <f t="shared" si="440"/>
        <v/>
      </c>
      <c r="BR109" s="430" t="str">
        <f t="shared" si="440"/>
        <v/>
      </c>
      <c r="BS109" s="432" t="str">
        <f t="shared" si="440"/>
        <v/>
      </c>
      <c r="BT109" s="433" t="str">
        <f>$AY109*Assembly!Y$4+$AZ109*Assembly!Y$5+$BA109*Assembly!Y$6+$BB109*Assembly!Y$7+$BC109*Assembly!Y$8+$BD109*Assembly!Y$9+$BE109*Assembly!Y$10+$BF109*Assembly!Y$11+$BG109*Assembly!Y$12+$BH109*Assembly!Y$13+$BI109*Assembly!Y$14+$BJ109*Assembly!Y$15+$BK109*Assembly!Y$16+$BL109*Assembly!Y$17+$BM109*Assembly!Y$18+$BN109*Assembly!Y$19+$BO109*Assembly!Y$20+$BP109*Assembly!Y$21+$BQ109*Assembly!Y$22+$BR109*Assembly!Y$23+$BS109*Assembly!Y$24</f>
        <v>3,024</v>
      </c>
      <c r="BU109" s="434" t="str">
        <f t="shared" si="8"/>
        <v>65</v>
      </c>
      <c r="BV109" s="434" t="str">
        <f>$AY109*Assembly!AC$4+$AZ109*Assembly!AC$5+$BA109*Assembly!AC$6+$BB109*Assembly!AC$7+$BC109*Assembly!AC$8+$BD109*Assembly!AC$9+$BE109*Assembly!AC$10+$BF109*Assembly!AC$11+$BG109*Assembly!AC$12+$BH109*Assembly!AC$13+$BI109*Assembly!AC$14+$BJ109*Assembly!AC$15+$BK109*Assembly!AC$16+$BL109*Assembly!AC$17+$BM109*Assembly!AC$18+$BN109*Assembly!AC$19+$BO109*Assembly!AC$20+$BP109*Assembly!AC$21+$BQ109*Assembly!AC$22+$BR109*Assembly!AC$23+$BS109*Assembly!AC$24</f>
        <v>12,120</v>
      </c>
      <c r="BW109" s="435" t="str">
        <f t="shared" si="9"/>
        <v>4.01</v>
      </c>
      <c r="BX109" s="436" t="str">
        <f t="shared" si="10"/>
        <v>259</v>
      </c>
      <c r="BY109" s="437" t="str">
        <f t="shared" si="11"/>
        <v>187.9</v>
      </c>
      <c r="BZ109" s="438"/>
      <c r="CA109" s="434" t="str">
        <f>$AY109*Assembly!X$4+$AZ109*Assembly!X$5+$BA109*Assembly!X$6+$BB109*Assembly!X$7+$BC109*Assembly!X$8+$BD109*Assembly!X$9+$BE109*Assembly!X$10+$BF109*Assembly!X$11+$BG109*Assembly!X$12+$BH109*Assembly!X$13+$BI109*Assembly!X$14+$BJ109*Assembly!X$15+$BK109*Assembly!X$16+$BL109*Assembly!X$17+$BM109*Assembly!X$18+$BN109*Assembly!X$19+$BO109*Assembly!X$20+$BP109*Assembly!X$21+$BQ109*Assembly!X$22+$BR109*Assembly!X$23+$BS109*Assembly!X$24</f>
        <v>280</v>
      </c>
      <c r="CB109" s="434" t="str">
        <f t="shared" si="12"/>
        <v>43,556</v>
      </c>
      <c r="CC109" s="439" t="str">
        <f t="shared" si="13"/>
        <v>0.0436</v>
      </c>
      <c r="CD109" s="440" t="str">
        <f>$AY109*Assembly!AB$4+$AZ109*Assembly!AB$5+$BA109*Assembly!AB$6+$BB109*Assembly!AB$7+$BC109*Assembly!AB$8+$BD109*Assembly!AB$9+$BE109*Assembly!AB$10+$BF109*Assembly!AB$11+$BG109*Assembly!AB$12+$BH109*Assembly!AB$13+$BI109*Assembly!AB$14+$BJ109*Assembly!AB$15+$BK109*Assembly!AB$16+$BL109*Assembly!AB$17+$BM109*Assembly!AB$18+$BN109*Assembly!AB$19+$BO109*Assembly!AB$20+$BP109*Assembly!AB$21+$BQ109*Assembly!AB$22+$BR109*Assembly!AB$23+$BS109*Assembly!AB$24</f>
        <v>1,890</v>
      </c>
      <c r="CE109" s="457" t="str">
        <f>$AY109*Assembly!M$4+$AZ109*Assembly!M$5+$BA109*Assembly!M$6+$BB109*Assembly!M$7+$BC109*Assembly!M$8+$BD109*Assembly!M$9+$BE109*Assembly!M$10+$BF109*Assembly!M$11+$BG109*Assembly!M$12+$BH109*Assembly!M$13+$BI109*Assembly!M$14+$BJ109*Assembly!M$15+$BK109*Assembly!M$16+$BL109*Assembly!M$17+$BM109*Assembly!M$18+$BN109*Assembly!M$19+$BO109*Assembly!M$20+$BP109*Assembly!M$21+$BQ109*Assembly!M$22+$BR109*Assembly!M$23+$BS109*Assembly!M$24</f>
        <v>1,770</v>
      </c>
      <c r="CF109" s="457" t="str">
        <f>$AY109*Assembly!N$4+$AZ109*Assembly!N$5+$BA109*Assembly!N$6+$BB109*Assembly!N$7+$BC109*Assembly!N$8+$BD109*Assembly!N$9+$BE109*Assembly!N$10+$BF109*Assembly!N$11+$BG109*Assembly!N$12+$BH109*Assembly!N$13+$BI109*Assembly!N$14+$BJ109*Assembly!N$15+$BK109*Assembly!N$16+$BL109*Assembly!N$17+$BM109*Assembly!N$18+$BN109*Assembly!N$19+$BO109*Assembly!N$20+$BP109*Assembly!N$21+$BQ109*Assembly!N$22+$BR109*Assembly!N$23+$BS109*Assembly!N$24</f>
        <v>50</v>
      </c>
      <c r="CG109" s="457" t="str">
        <f>$AY109*Assembly!O$4+$AZ109*Assembly!O$5+$BA109*Assembly!O$6+$BB109*Assembly!O$7+$BC109*Assembly!O$8+$BD109*Assembly!O$9+$BE109*Assembly!O$10+$BF109*Assembly!O$11+$BG109*Assembly!O$12+$BH109*Assembly!O$13+$BI109*Assembly!O$14+$BJ109*Assembly!O$15+$BK109*Assembly!O$16+$BL109*Assembly!O$17+$BM109*Assembly!O$18+$BN109*Assembly!O$19+$BO109*Assembly!O$20+$BP109*Assembly!O$21+$BQ109*Assembly!O$22+$BR109*Assembly!O$23+$BS109*Assembly!O$24</f>
        <v>30</v>
      </c>
      <c r="CH109" s="454" t="str">
        <f>$AY109*Assembly!P$4+$AZ109*Assembly!P$5+$BA109*Assembly!P$6+$BB109*Assembly!P$7+$BC109*Assembly!P$8+$BD109*Assembly!P$9+$BE109*Assembly!P$10+$BF109*Assembly!P$11+$BG109*Assembly!P$12+$BH109*Assembly!P$13+$BI109*Assembly!P$14+$BJ109*Assembly!P$15+$BK109*Assembly!P$16+$BL109*Assembly!P$17+$BM109*Assembly!P$18+$BN109*Assembly!P$19+$BO109*Assembly!P$20+$BP109*Assembly!P$21+$BQ109*Assembly!P$22+$BR109*Assembly!P$23+$BS109*Assembly!P$24</f>
        <v>0</v>
      </c>
      <c r="CI109" s="454" t="str">
        <f>$AY109*Assembly!Q$4+$AZ109*Assembly!Q$5+$BA109*Assembly!Q$6+$BB109*Assembly!Q$7+$BC109*Assembly!Q$8+$BD109*Assembly!Q$9+$BE109*Assembly!Q$10+$BF109*Assembly!Q$11+$BG109*Assembly!Q$12+$BH109*Assembly!Q$13+$BI109*Assembly!Q$14+$BJ109*Assembly!Q$15+$BK109*Assembly!Q$16+$BL109*Assembly!Q$17+$BM109*Assembly!Q$18+$BN109*Assembly!Q$19+$BO109*Assembly!Q$20+$BP109*Assembly!Q$21+$BQ109*Assembly!Q$22+$BR109*Assembly!Q$23+$BS109*Assembly!Q$24</f>
        <v>1504</v>
      </c>
      <c r="CJ109" s="457" t="str">
        <f>$AY109*Assembly!R$4+$AZ109*Assembly!R$5+$BA109*Assembly!R$6+$BB109*Assembly!R$7+$BC109*Assembly!R$8+$BD109*Assembly!R$9+$BE109*Assembly!R$10+$BF109*Assembly!R$11+$BG109*Assembly!R$12+$BH109*Assembly!R$13+$BI109*Assembly!R$14+$BJ109*Assembly!R$15+$BK109*Assembly!R$16+$BL109*Assembly!R$17+$BM109*Assembly!R$18+$BN109*Assembly!R$19+$BO109*Assembly!R$20+$BP109*Assembly!R$21+$BQ109*Assembly!R$22+$BR109*Assembly!R$23+$BS109*Assembly!R$24</f>
        <v>0</v>
      </c>
      <c r="CK109" s="454" t="str">
        <f>$AY109*Assembly!S$4+$AZ109*Assembly!S$5+$BA109*Assembly!S$6+$BB109*Assembly!S$7+$BC109*Assembly!S$8+$BD109*Assembly!S$9+$BE109*Assembly!S$10+$BF109*Assembly!S$11+$BG109*Assembly!S$12+$BH109*Assembly!S$13+$BI109*Assembly!S$14+$BJ109*Assembly!S$15+$BK109*Assembly!S$16+$BL109*Assembly!S$17+$BM109*Assembly!S$18+$BN109*Assembly!S$19+$BO109*Assembly!S$20+$BP109*Assembly!S$21+$BQ109*Assembly!S$22+$BR109*Assembly!S$23+$BS109*Assembly!S$24</f>
        <v>0</v>
      </c>
      <c r="CL109" s="454" t="str">
        <f>$AY109*Assembly!T$4+$AZ109*Assembly!T$5+$BA109*Assembly!T$6+$BB109*Assembly!T$7+$BC109*Assembly!T$8+$BD109*Assembly!T$9+$BE109*Assembly!T$10+$BF109*Assembly!T$11+$BG109*Assembly!T$12+$BH109*Assembly!T$13+$BI109*Assembly!T$14+$BJ109*Assembly!T$15+$BK109*Assembly!T$16+$BL109*Assembly!T$17+$BM109*Assembly!T$18+$BN109*Assembly!T$19+$BO109*Assembly!T$20+$BP109*Assembly!T$21+$BQ109*Assembly!T$22+$BR109*Assembly!T$23+$BS109*Assembly!T$24</f>
        <v>0</v>
      </c>
      <c r="CM109" s="454" t="str">
        <f>$AY109*Assembly!U$4+$AZ109*Assembly!U$5+$BA109*Assembly!U$6+$BB109*Assembly!U$7+$BC109*Assembly!U$8+$BD109*Assembly!U$9+$BE109*Assembly!U$10+$BF109*Assembly!U$11+$BG109*Assembly!U$12+$BH109*Assembly!U$13+$BI109*Assembly!U$14+$BJ109*Assembly!U$15+$BK109*Assembly!U$16+$BL109*Assembly!U$17+$BM109*Assembly!U$18+$BN109*Assembly!U$19+$BO109*Assembly!U$20+$BP109*Assembly!U$21+$BQ109*Assembly!U$22+$BR109*Assembly!U$23+$BS109*Assembly!U$24</f>
        <v>0</v>
      </c>
      <c r="CN109" s="457" t="str">
        <f>$AY109*Assembly!V$4+$AZ109*Assembly!V$5+$BA109*Assembly!V$6+$BB109*Assembly!V$7+$BC109*Assembly!V$8+$BD109*Assembly!V$9+$BE109*Assembly!V$10+$BF109*Assembly!V$11+$BG109*Assembly!V$12+$BH109*Assembly!V$13+$BI109*Assembly!V$14+$BJ109*Assembly!V$15+$BK109*Assembly!V$16+$BL109*Assembly!V$17+$BM109*Assembly!V$18+$BN109*Assembly!V$19+$BO109*Assembly!V$20+$BP109*Assembly!V$21+$BQ109*Assembly!V$22+$BR109*Assembly!V$23+$BS109*Assembly!V$24</f>
        <v>0</v>
      </c>
      <c r="CO109" s="457" t="str">
        <f>CE109*Refining!$F$3</f>
        <v>3,161</v>
      </c>
      <c r="CP109" s="457" t="str">
        <f>CF109*Refining!$F$4</f>
        <v>156</v>
      </c>
      <c r="CQ109" s="457" t="str">
        <f>CG109*Refining!$F$5</f>
        <v>125</v>
      </c>
      <c r="CR109" s="457" t="str">
        <f>CH109*Refining!$F$6</f>
        <v>0</v>
      </c>
      <c r="CS109" s="457" t="str">
        <f>CI109*Refining!$F$7</f>
        <v>2,686</v>
      </c>
      <c r="CT109" s="457" t="str">
        <f>CJ109*Refining!$F$8</f>
        <v>0</v>
      </c>
      <c r="CU109" s="457" t="str">
        <f>CK109*Refining!$F$9</f>
        <v>0</v>
      </c>
      <c r="CV109" s="457" t="str">
        <f>CL109*Refining!$F$10</f>
        <v>0</v>
      </c>
      <c r="CW109" s="457" t="str">
        <f>CM109*Refining!$F$11</f>
        <v>0</v>
      </c>
      <c r="CX109" s="457" t="str">
        <f>CN109*Refining!$F$12</f>
        <v>0</v>
      </c>
      <c r="CY109" s="441" t="str">
        <f t="shared" ref="CY109:DR109" si="441">IF(CE109 = 0, "", CE109)</f>
        <v>1,770</v>
      </c>
      <c r="CZ109" s="442" t="str">
        <f t="shared" si="441"/>
        <v>50</v>
      </c>
      <c r="DA109" s="442" t="str">
        <f t="shared" si="441"/>
        <v>30</v>
      </c>
      <c r="DB109" s="443" t="str">
        <f t="shared" si="441"/>
        <v/>
      </c>
      <c r="DC109" s="444" t="str">
        <f t="shared" si="441"/>
        <v>1504.0</v>
      </c>
      <c r="DD109" s="442" t="str">
        <f t="shared" si="441"/>
        <v/>
      </c>
      <c r="DE109" s="444" t="str">
        <f t="shared" si="441"/>
        <v/>
      </c>
      <c r="DF109" s="444" t="str">
        <f t="shared" si="441"/>
        <v/>
      </c>
      <c r="DG109" s="442" t="str">
        <f t="shared" si="441"/>
        <v/>
      </c>
      <c r="DH109" s="445" t="str">
        <f t="shared" si="441"/>
        <v/>
      </c>
      <c r="DI109" s="441" t="str">
        <f t="shared" si="441"/>
        <v>3,161</v>
      </c>
      <c r="DJ109" s="442" t="str">
        <f t="shared" si="441"/>
        <v>156</v>
      </c>
      <c r="DK109" s="442" t="str">
        <f t="shared" si="441"/>
        <v>125</v>
      </c>
      <c r="DL109" s="442" t="str">
        <f t="shared" si="441"/>
        <v/>
      </c>
      <c r="DM109" s="446" t="str">
        <f t="shared" si="441"/>
        <v>2,685.7</v>
      </c>
      <c r="DN109" s="442" t="str">
        <f t="shared" si="441"/>
        <v/>
      </c>
      <c r="DO109" s="442" t="str">
        <f t="shared" si="441"/>
        <v/>
      </c>
      <c r="DP109" s="442" t="str">
        <f t="shared" si="441"/>
        <v/>
      </c>
      <c r="DQ109" s="442" t="str">
        <f t="shared" si="441"/>
        <v/>
      </c>
      <c r="DR109" s="445" t="str">
        <f t="shared" si="441"/>
        <v/>
      </c>
      <c r="DS109" s="447" t="str">
        <f t="shared" si="15"/>
        <v>3,354</v>
      </c>
      <c r="DT109" s="448" t="str">
        <f t="shared" si="16"/>
        <v>6,128</v>
      </c>
      <c r="DU109" s="434" t="str">
        <f>CY109*'Ores &amp; Ingots'!$C$3+CZ109*'Ores &amp; Ingots'!$C$4+DA109*'Ores &amp; Ingots'!$C$5+DB109*'Ores &amp; Ingots'!$C$6+DC109*'Ores &amp; Ingots'!$C$7+DD109*'Ores &amp; Ingots'!$C$8+DE109*'Ores &amp; Ingots'!$C$9+DF109*'Ores &amp; Ingots'!$C$10+DG109*'Ores &amp; Ingots'!$C$11+DH109*'Ores &amp; Ingots'!$C$12</f>
        <v>879</v>
      </c>
      <c r="DV109" s="434" t="str">
        <f>DI109*'Ores &amp; Ingots'!$B$3+DJ109*'Ores &amp; Ingots'!$B$4+DK109*'Ores &amp; Ingots'!$B$5+DL109*'Ores &amp; Ingots'!$B$6+DM109*'Ores &amp; Ingots'!$B$7+DN109*'Ores &amp; Ingots'!$B$8+DO109*'Ores &amp; Ingots'!$B$9+DP109*'Ores &amp; Ingots'!$B$10+DQ109*'Ores &amp; Ingots'!$B$11+DR109*'Ores &amp; Ingots'!$B$12</f>
        <v>2,267</v>
      </c>
      <c r="DW109" s="448" t="str">
        <f>CY109*Refining!$G$3+CZ109*Refining!$G$4+DA109*Refining!$G$5+DB109*Refining!$G$6+DC109*Refining!$G$7+DD109*Refining!$G$8+DE109*Refining!$G$9+DF109*Refining!$G$10+DG109*Refining!$G$11+DH109*Refining!$G$12</f>
        <v>1,986</v>
      </c>
      <c r="DX109" s="448" t="str">
        <f t="shared" si="17"/>
        <v>308,953</v>
      </c>
      <c r="DY109" s="449" t="str">
        <f t="shared" si="18"/>
        <v>0.3090</v>
      </c>
      <c r="DZ109" s="447" t="str">
        <f t="shared" si="19"/>
        <v>2,306</v>
      </c>
      <c r="EA109" s="446" t="str">
        <f t="shared" ref="EA109:EB109" si="442">DZ109/60</f>
        <v>38.4</v>
      </c>
      <c r="EB109" s="446" t="str">
        <f t="shared" si="442"/>
        <v>0.6</v>
      </c>
      <c r="EC109" s="450" t="str">
        <f t="shared" si="21"/>
        <v>0.03</v>
      </c>
      <c r="ED109" s="447" t="str">
        <f t="shared" si="22"/>
        <v>352,509</v>
      </c>
      <c r="EE109" s="446" t="str">
        <f t="shared" ref="EE109:EF109" si="443">ED109/1000</f>
        <v>352.5</v>
      </c>
      <c r="EF109" s="451" t="str">
        <f t="shared" si="443"/>
        <v>0.35</v>
      </c>
      <c r="EG109" s="452" t="str">
        <f t="shared" si="24"/>
        <v>0.3525</v>
      </c>
      <c r="EH109" s="225" t="s">
        <v>12</v>
      </c>
    </row>
    <row r="110">
      <c r="A110" s="33"/>
      <c r="B110" s="226" t="s">
        <v>993</v>
      </c>
      <c r="C110" s="227" t="s">
        <v>886</v>
      </c>
      <c r="D110" s="227">
        <v>1.0</v>
      </c>
      <c r="E110" s="227">
        <v>1.0</v>
      </c>
      <c r="F110" s="227">
        <v>1.0</v>
      </c>
      <c r="G110" s="420" t="str">
        <f t="shared" si="5"/>
        <v>15.625</v>
      </c>
      <c r="H110" s="421">
        <v>50.0</v>
      </c>
      <c r="I110" s="421">
        <v>50.0</v>
      </c>
      <c r="J110" s="421" t="str">
        <f>H110/Main!$D$9</f>
        <v>50</v>
      </c>
      <c r="K110" s="421" t="str">
        <f>I110/Main!$D$10</f>
        <v>50</v>
      </c>
      <c r="L110" s="422" t="str">
        <f t="shared" si="6"/>
        <v>1.0</v>
      </c>
      <c r="M110" s="422">
        <v>1.0</v>
      </c>
      <c r="N110" s="424">
        <v>1000.0</v>
      </c>
      <c r="O110" s="424">
        <v>330000.0</v>
      </c>
      <c r="P110" s="423"/>
      <c r="Q110" s="424"/>
      <c r="R110" s="423"/>
      <c r="S110" s="425"/>
      <c r="T110" s="425"/>
      <c r="U110" s="423"/>
      <c r="V110" s="423"/>
      <c r="W110" s="425"/>
      <c r="X110" s="425"/>
      <c r="Y110" s="423"/>
      <c r="Z110" s="423"/>
      <c r="AA110" s="423"/>
      <c r="AB110" s="423"/>
      <c r="AC110" s="523" t="s">
        <v>920</v>
      </c>
      <c r="AD110" s="434">
        <v>80.0</v>
      </c>
      <c r="AE110" s="434">
        <v>0.0</v>
      </c>
      <c r="AF110" s="434">
        <v>0.0</v>
      </c>
      <c r="AG110" s="434">
        <v>0.0</v>
      </c>
      <c r="AH110" s="434">
        <v>30.0</v>
      </c>
      <c r="AI110" s="434">
        <v>0.0</v>
      </c>
      <c r="AJ110" s="434">
        <v>0.0</v>
      </c>
      <c r="AK110" s="498">
        <v>5.0</v>
      </c>
      <c r="AL110" s="434">
        <v>0.0</v>
      </c>
      <c r="AM110" s="434">
        <v>0.0</v>
      </c>
      <c r="AN110" s="434">
        <v>0.0</v>
      </c>
      <c r="AO110" s="434">
        <v>5.0</v>
      </c>
      <c r="AP110" s="434">
        <v>0.0</v>
      </c>
      <c r="AQ110" s="434">
        <v>0.0</v>
      </c>
      <c r="AR110" s="434">
        <v>0.0</v>
      </c>
      <c r="AS110" s="434">
        <v>0.0</v>
      </c>
      <c r="AT110" s="434">
        <v>0.0</v>
      </c>
      <c r="AU110" s="434">
        <v>0.0</v>
      </c>
      <c r="AV110" s="434">
        <v>0.0</v>
      </c>
      <c r="AW110" s="434">
        <v>0.0</v>
      </c>
      <c r="AX110" s="434">
        <v>0.0</v>
      </c>
      <c r="AY110" s="429" t="str">
        <f t="shared" ref="AY110:BS110" si="444">IF(AD110 = 0, "", AD110)</f>
        <v>80</v>
      </c>
      <c r="AZ110" s="430" t="str">
        <f t="shared" si="444"/>
        <v/>
      </c>
      <c r="BA110" s="430" t="str">
        <f t="shared" si="444"/>
        <v/>
      </c>
      <c r="BB110" s="430" t="str">
        <f t="shared" si="444"/>
        <v/>
      </c>
      <c r="BC110" s="430" t="str">
        <f t="shared" si="444"/>
        <v>30</v>
      </c>
      <c r="BD110" s="430" t="str">
        <f t="shared" si="444"/>
        <v/>
      </c>
      <c r="BE110" s="430" t="str">
        <f t="shared" si="444"/>
        <v/>
      </c>
      <c r="BF110" s="431" t="str">
        <f t="shared" si="444"/>
        <v>5</v>
      </c>
      <c r="BG110" s="430" t="str">
        <f t="shared" si="444"/>
        <v/>
      </c>
      <c r="BH110" s="430" t="str">
        <f t="shared" si="444"/>
        <v/>
      </c>
      <c r="BI110" s="430" t="str">
        <f t="shared" si="444"/>
        <v/>
      </c>
      <c r="BJ110" s="430" t="str">
        <f t="shared" si="444"/>
        <v>5</v>
      </c>
      <c r="BK110" s="430" t="str">
        <f t="shared" si="444"/>
        <v/>
      </c>
      <c r="BL110" s="430" t="str">
        <f t="shared" si="444"/>
        <v/>
      </c>
      <c r="BM110" s="430" t="str">
        <f t="shared" si="444"/>
        <v/>
      </c>
      <c r="BN110" s="430" t="str">
        <f t="shared" si="444"/>
        <v/>
      </c>
      <c r="BO110" s="430" t="str">
        <f t="shared" si="444"/>
        <v/>
      </c>
      <c r="BP110" s="430" t="str">
        <f t="shared" si="444"/>
        <v/>
      </c>
      <c r="BQ110" s="430" t="str">
        <f t="shared" si="444"/>
        <v/>
      </c>
      <c r="BR110" s="430" t="str">
        <f t="shared" si="444"/>
        <v/>
      </c>
      <c r="BS110" s="432" t="str">
        <f t="shared" si="444"/>
        <v/>
      </c>
      <c r="BT110" s="433" t="str">
        <f>$AY110*Assembly!Y$4+$AZ110*Assembly!Y$5+$BA110*Assembly!Y$6+$BB110*Assembly!Y$7+$BC110*Assembly!Y$8+$BD110*Assembly!Y$9+$BE110*Assembly!Y$10+$BF110*Assembly!Y$11+$BG110*Assembly!Y$12+$BH110*Assembly!Y$13+$BI110*Assembly!Y$14+$BJ110*Assembly!Y$15+$BK110*Assembly!Y$16+$BL110*Assembly!Y$17+$BM110*Assembly!Y$18+$BN110*Assembly!Y$19+$BO110*Assembly!Y$20+$BP110*Assembly!Y$21+$BQ110*Assembly!Y$22+$BR110*Assembly!Y$23+$BS110*Assembly!Y$24</f>
        <v>1,871</v>
      </c>
      <c r="BU110" s="434" t="str">
        <f t="shared" si="8"/>
        <v>120</v>
      </c>
      <c r="BV110" s="434" t="str">
        <f>$AY110*Assembly!AC$4+$AZ110*Assembly!AC$5+$BA110*Assembly!AC$6+$BB110*Assembly!AC$7+$BC110*Assembly!AC$8+$BD110*Assembly!AC$9+$BE110*Assembly!AC$10+$BF110*Assembly!AC$11+$BG110*Assembly!AC$12+$BH110*Assembly!AC$13+$BI110*Assembly!AC$14+$BJ110*Assembly!AC$15+$BK110*Assembly!AC$16+$BL110*Assembly!AC$17+$BM110*Assembly!AC$18+$BN110*Assembly!AC$19+$BO110*Assembly!AC$20+$BP110*Assembly!AC$21+$BQ110*Assembly!AC$22+$BR110*Assembly!AC$23+$BS110*Assembly!AC$24</f>
        <v>9,055</v>
      </c>
      <c r="BW110" s="435" t="str">
        <f t="shared" si="9"/>
        <v>4.84</v>
      </c>
      <c r="BX110" s="436" t="str">
        <f t="shared" si="10"/>
        <v>580</v>
      </c>
      <c r="BY110" s="437" t="str">
        <f t="shared" si="11"/>
        <v>75.6</v>
      </c>
      <c r="BZ110" s="438"/>
      <c r="CA110" s="434" t="str">
        <f>$AY110*Assembly!X$4+$AZ110*Assembly!X$5+$BA110*Assembly!X$6+$BB110*Assembly!X$7+$BC110*Assembly!X$8+$BD110*Assembly!X$9+$BE110*Assembly!X$10+$BF110*Assembly!X$11+$BG110*Assembly!X$12+$BH110*Assembly!X$13+$BI110*Assembly!X$14+$BJ110*Assembly!X$15+$BK110*Assembly!X$16+$BL110*Assembly!X$17+$BM110*Assembly!X$18+$BN110*Assembly!X$19+$BO110*Assembly!X$20+$BP110*Assembly!X$21+$BQ110*Assembly!X$22+$BR110*Assembly!X$23+$BS110*Assembly!X$24</f>
        <v>215</v>
      </c>
      <c r="CB110" s="434" t="str">
        <f t="shared" si="12"/>
        <v>33,444</v>
      </c>
      <c r="CC110" s="439" t="str">
        <f t="shared" si="13"/>
        <v>0.0334</v>
      </c>
      <c r="CD110" s="440" t="str">
        <f>$AY110*Assembly!AB$4+$AZ110*Assembly!AB$5+$BA110*Assembly!AB$6+$BB110*Assembly!AB$7+$BC110*Assembly!AB$8+$BD110*Assembly!AB$9+$BE110*Assembly!AB$10+$BF110*Assembly!AB$11+$BG110*Assembly!AB$12+$BH110*Assembly!AB$13+$BI110*Assembly!AB$14+$BJ110*Assembly!AB$15+$BK110*Assembly!AB$16+$BL110*Assembly!AB$17+$BM110*Assembly!AB$18+$BN110*Assembly!AB$19+$BO110*Assembly!AB$20+$BP110*Assembly!AB$21+$BQ110*Assembly!AB$22+$BR110*Assembly!AB$23+$BS110*Assembly!AB$24</f>
        <v>380</v>
      </c>
      <c r="CE110" s="424" t="str">
        <f>$AY110*Assembly!M$4+$AZ110*Assembly!M$5+$BA110*Assembly!M$6+$BB110*Assembly!M$7+$BC110*Assembly!M$8+$BD110*Assembly!M$9+$BE110*Assembly!M$10+$BF110*Assembly!M$11+$BG110*Assembly!M$12+$BH110*Assembly!M$13+$BI110*Assembly!M$14+$BJ110*Assembly!M$15+$BK110*Assembly!M$16+$BL110*Assembly!M$17+$BM110*Assembly!M$18+$BN110*Assembly!M$19+$BO110*Assembly!M$20+$BP110*Assembly!M$21+$BQ110*Assembly!M$22+$BR110*Assembly!M$23+$BS110*Assembly!M$24</f>
        <v>2,043</v>
      </c>
      <c r="CF110" s="424" t="str">
        <f>$AY110*Assembly!N$4+$AZ110*Assembly!N$5+$BA110*Assembly!N$6+$BB110*Assembly!N$7+$BC110*Assembly!N$8+$BD110*Assembly!N$9+$BE110*Assembly!N$10+$BF110*Assembly!N$11+$BG110*Assembly!N$12+$BH110*Assembly!N$13+$BI110*Assembly!N$14+$BJ110*Assembly!N$15+$BK110*Assembly!N$16+$BL110*Assembly!N$17+$BM110*Assembly!N$18+$BN110*Assembly!N$19+$BO110*Assembly!N$20+$BP110*Assembly!N$21+$BQ110*Assembly!N$22+$BR110*Assembly!N$23+$BS110*Assembly!N$24</f>
        <v>25</v>
      </c>
      <c r="CG110" s="424" t="str">
        <f>$AY110*Assembly!O$4+$AZ110*Assembly!O$5+$BA110*Assembly!O$6+$BB110*Assembly!O$7+$BC110*Assembly!O$8+$BD110*Assembly!O$9+$BE110*Assembly!O$10+$BF110*Assembly!O$11+$BG110*Assembly!O$12+$BH110*Assembly!O$13+$BI110*Assembly!O$14+$BJ110*Assembly!O$15+$BK110*Assembly!O$16+$BL110*Assembly!O$17+$BM110*Assembly!O$18+$BN110*Assembly!O$19+$BO110*Assembly!O$20+$BP110*Assembly!O$21+$BQ110*Assembly!O$22+$BR110*Assembly!O$23+$BS110*Assembly!O$24</f>
        <v>15</v>
      </c>
      <c r="CH110" s="421" t="str">
        <f>$AY110*Assembly!P$4+$AZ110*Assembly!P$5+$BA110*Assembly!P$6+$BB110*Assembly!P$7+$BC110*Assembly!P$8+$BD110*Assembly!P$9+$BE110*Assembly!P$10+$BF110*Assembly!P$11+$BG110*Assembly!P$12+$BH110*Assembly!P$13+$BI110*Assembly!P$14+$BJ110*Assembly!P$15+$BK110*Assembly!P$16+$BL110*Assembly!P$17+$BM110*Assembly!P$18+$BN110*Assembly!P$19+$BO110*Assembly!P$20+$BP110*Assembly!P$21+$BQ110*Assembly!P$22+$BR110*Assembly!P$23+$BS110*Assembly!P$24</f>
        <v>0</v>
      </c>
      <c r="CI110" s="421" t="str">
        <f>$AY110*Assembly!Q$4+$AZ110*Assembly!Q$5+$BA110*Assembly!Q$6+$BB110*Assembly!Q$7+$BC110*Assembly!Q$8+$BD110*Assembly!Q$9+$BE110*Assembly!Q$10+$BF110*Assembly!Q$11+$BG110*Assembly!Q$12+$BH110*Assembly!Q$13+$BI110*Assembly!Q$14+$BJ110*Assembly!Q$15+$BK110*Assembly!Q$16+$BL110*Assembly!Q$17+$BM110*Assembly!Q$18+$BN110*Assembly!Q$19+$BO110*Assembly!Q$20+$BP110*Assembly!Q$21+$BQ110*Assembly!Q$22+$BR110*Assembly!Q$23+$BS110*Assembly!Q$24</f>
        <v>1</v>
      </c>
      <c r="CJ110" s="424" t="str">
        <f>$AY110*Assembly!R$4+$AZ110*Assembly!R$5+$BA110*Assembly!R$6+$BB110*Assembly!R$7+$BC110*Assembly!R$8+$BD110*Assembly!R$9+$BE110*Assembly!R$10+$BF110*Assembly!R$11+$BG110*Assembly!R$12+$BH110*Assembly!R$13+$BI110*Assembly!R$14+$BJ110*Assembly!R$15+$BK110*Assembly!R$16+$BL110*Assembly!R$17+$BM110*Assembly!R$18+$BN110*Assembly!R$19+$BO110*Assembly!R$20+$BP110*Assembly!R$21+$BQ110*Assembly!R$22+$BR110*Assembly!R$23+$BS110*Assembly!R$24</f>
        <v>0</v>
      </c>
      <c r="CK110" s="421" t="str">
        <f>$AY110*Assembly!S$4+$AZ110*Assembly!S$5+$BA110*Assembly!S$6+$BB110*Assembly!S$7+$BC110*Assembly!S$8+$BD110*Assembly!S$9+$BE110*Assembly!S$10+$BF110*Assembly!S$11+$BG110*Assembly!S$12+$BH110*Assembly!S$13+$BI110*Assembly!S$14+$BJ110*Assembly!S$15+$BK110*Assembly!S$16+$BL110*Assembly!S$17+$BM110*Assembly!S$18+$BN110*Assembly!S$19+$BO110*Assembly!S$20+$BP110*Assembly!S$21+$BQ110*Assembly!S$22+$BR110*Assembly!S$23+$BS110*Assembly!S$24</f>
        <v>0</v>
      </c>
      <c r="CL110" s="421" t="str">
        <f>$AY110*Assembly!T$4+$AZ110*Assembly!T$5+$BA110*Assembly!T$6+$BB110*Assembly!T$7+$BC110*Assembly!T$8+$BD110*Assembly!T$9+$BE110*Assembly!T$10+$BF110*Assembly!T$11+$BG110*Assembly!T$12+$BH110*Assembly!T$13+$BI110*Assembly!T$14+$BJ110*Assembly!T$15+$BK110*Assembly!T$16+$BL110*Assembly!T$17+$BM110*Assembly!T$18+$BN110*Assembly!T$19+$BO110*Assembly!T$20+$BP110*Assembly!T$21+$BQ110*Assembly!T$22+$BR110*Assembly!T$23+$BS110*Assembly!T$24</f>
        <v>0</v>
      </c>
      <c r="CM110" s="421" t="str">
        <f>$AY110*Assembly!U$4+$AZ110*Assembly!U$5+$BA110*Assembly!U$6+$BB110*Assembly!U$7+$BC110*Assembly!U$8+$BD110*Assembly!U$9+$BE110*Assembly!U$10+$BF110*Assembly!U$11+$BG110*Assembly!U$12+$BH110*Assembly!U$13+$BI110*Assembly!U$14+$BJ110*Assembly!U$15+$BK110*Assembly!U$16+$BL110*Assembly!U$17+$BM110*Assembly!U$18+$BN110*Assembly!U$19+$BO110*Assembly!U$20+$BP110*Assembly!U$21+$BQ110*Assembly!U$22+$BR110*Assembly!U$23+$BS110*Assembly!U$24</f>
        <v>0</v>
      </c>
      <c r="CN110" s="424" t="str">
        <f>$AY110*Assembly!V$4+$AZ110*Assembly!V$5+$BA110*Assembly!V$6+$BB110*Assembly!V$7+$BC110*Assembly!V$8+$BD110*Assembly!V$9+$BE110*Assembly!V$10+$BF110*Assembly!V$11+$BG110*Assembly!V$12+$BH110*Assembly!V$13+$BI110*Assembly!V$14+$BJ110*Assembly!V$15+$BK110*Assembly!V$16+$BL110*Assembly!V$17+$BM110*Assembly!V$18+$BN110*Assembly!V$19+$BO110*Assembly!V$20+$BP110*Assembly!V$21+$BQ110*Assembly!V$22+$BR110*Assembly!V$23+$BS110*Assembly!V$24</f>
        <v>0</v>
      </c>
      <c r="CO110" s="424" t="str">
        <f>CE110*Refining!$F$3</f>
        <v>3,647</v>
      </c>
      <c r="CP110" s="424" t="str">
        <f>CF110*Refining!$F$4</f>
        <v>78</v>
      </c>
      <c r="CQ110" s="424" t="str">
        <f>CG110*Refining!$F$5</f>
        <v>63</v>
      </c>
      <c r="CR110" s="424" t="str">
        <f>CH110*Refining!$F$6</f>
        <v>0</v>
      </c>
      <c r="CS110" s="424" t="str">
        <f>CI110*Refining!$F$7</f>
        <v>2</v>
      </c>
      <c r="CT110" s="424" t="str">
        <f>CJ110*Refining!$F$8</f>
        <v>0</v>
      </c>
      <c r="CU110" s="424" t="str">
        <f>CK110*Refining!$F$9</f>
        <v>0</v>
      </c>
      <c r="CV110" s="424" t="str">
        <f>CL110*Refining!$F$10</f>
        <v>0</v>
      </c>
      <c r="CW110" s="424" t="str">
        <f>CM110*Refining!$F$11</f>
        <v>0</v>
      </c>
      <c r="CX110" s="424" t="str">
        <f>CN110*Refining!$F$12</f>
        <v>0</v>
      </c>
      <c r="CY110" s="441" t="str">
        <f t="shared" ref="CY110:DR110" si="445">IF(CE110 = 0, "", CE110)</f>
        <v>2,043</v>
      </c>
      <c r="CZ110" s="442" t="str">
        <f t="shared" si="445"/>
        <v>25</v>
      </c>
      <c r="DA110" s="442" t="str">
        <f t="shared" si="445"/>
        <v>15</v>
      </c>
      <c r="DB110" s="443" t="str">
        <f t="shared" si="445"/>
        <v/>
      </c>
      <c r="DC110" s="444" t="str">
        <f t="shared" si="445"/>
        <v>1.0</v>
      </c>
      <c r="DD110" s="442" t="str">
        <f t="shared" si="445"/>
        <v/>
      </c>
      <c r="DE110" s="444" t="str">
        <f t="shared" si="445"/>
        <v/>
      </c>
      <c r="DF110" s="444" t="str">
        <f t="shared" si="445"/>
        <v/>
      </c>
      <c r="DG110" s="442" t="str">
        <f t="shared" si="445"/>
        <v/>
      </c>
      <c r="DH110" s="445" t="str">
        <f t="shared" si="445"/>
        <v/>
      </c>
      <c r="DI110" s="441" t="str">
        <f t="shared" si="445"/>
        <v>3,647</v>
      </c>
      <c r="DJ110" s="442" t="str">
        <f t="shared" si="445"/>
        <v>78</v>
      </c>
      <c r="DK110" s="442" t="str">
        <f t="shared" si="445"/>
        <v>63</v>
      </c>
      <c r="DL110" s="442" t="str">
        <f t="shared" si="445"/>
        <v/>
      </c>
      <c r="DM110" s="446" t="str">
        <f t="shared" si="445"/>
        <v>1.8</v>
      </c>
      <c r="DN110" s="442" t="str">
        <f t="shared" si="445"/>
        <v/>
      </c>
      <c r="DO110" s="442" t="str">
        <f t="shared" si="445"/>
        <v/>
      </c>
      <c r="DP110" s="442" t="str">
        <f t="shared" si="445"/>
        <v/>
      </c>
      <c r="DQ110" s="442" t="str">
        <f t="shared" si="445"/>
        <v/>
      </c>
      <c r="DR110" s="445" t="str">
        <f t="shared" si="445"/>
        <v/>
      </c>
      <c r="DS110" s="447" t="str">
        <f t="shared" si="15"/>
        <v>2,084</v>
      </c>
      <c r="DT110" s="448" t="str">
        <f t="shared" si="16"/>
        <v>3,790</v>
      </c>
      <c r="DU110" s="434" t="str">
        <f>CY110*'Ores &amp; Ingots'!$C$3+CZ110*'Ores &amp; Ingots'!$C$4+DA110*'Ores &amp; Ingots'!$C$5+DB110*'Ores &amp; Ingots'!$C$6+DC110*'Ores &amp; Ingots'!$C$7+DD110*'Ores &amp; Ingots'!$C$8+DE110*'Ores &amp; Ingots'!$C$9+DF110*'Ores &amp; Ingots'!$C$10+DG110*'Ores &amp; Ingots'!$C$11+DH110*'Ores &amp; Ingots'!$C$12</f>
        <v>264</v>
      </c>
      <c r="DV110" s="434" t="str">
        <f>DI110*'Ores &amp; Ingots'!$B$3+DJ110*'Ores &amp; Ingots'!$B$4+DK110*'Ores &amp; Ingots'!$B$5+DL110*'Ores &amp; Ingots'!$B$6+DM110*'Ores &amp; Ingots'!$B$7+DN110*'Ores &amp; Ingots'!$B$8+DO110*'Ores &amp; Ingots'!$B$9+DP110*'Ores &amp; Ingots'!$B$10+DQ110*'Ores &amp; Ingots'!$B$11+DR110*'Ores &amp; Ingots'!$B$12</f>
        <v>1,402</v>
      </c>
      <c r="DW110" s="448" t="str">
        <f>CY110*Refining!$G$3+CZ110*Refining!$G$4+DA110*Refining!$G$5+DB110*Refining!$G$6+DC110*Refining!$G$7+DD110*Refining!$G$8+DE110*Refining!$G$9+DF110*Refining!$G$10+DG110*Refining!$G$11+DH110*Refining!$G$12</f>
        <v>454</v>
      </c>
      <c r="DX110" s="448" t="str">
        <f t="shared" si="17"/>
        <v>70,561</v>
      </c>
      <c r="DY110" s="449" t="str">
        <f t="shared" si="18"/>
        <v>0.0706</v>
      </c>
      <c r="DZ110" s="447" t="str">
        <f t="shared" si="19"/>
        <v>719</v>
      </c>
      <c r="EA110" s="446" t="str">
        <f t="shared" ref="EA110:EB110" si="446">DZ110/60</f>
        <v>12.0</v>
      </c>
      <c r="EB110" s="446" t="str">
        <f t="shared" si="446"/>
        <v>0.2</v>
      </c>
      <c r="EC110" s="450" t="str">
        <f t="shared" si="21"/>
        <v>0.01</v>
      </c>
      <c r="ED110" s="447" t="str">
        <f t="shared" si="22"/>
        <v>104,005</v>
      </c>
      <c r="EE110" s="446" t="str">
        <f t="shared" ref="EE110:EF110" si="447">ED110/1000</f>
        <v>104.0</v>
      </c>
      <c r="EF110" s="451" t="str">
        <f t="shared" si="447"/>
        <v>0.10</v>
      </c>
      <c r="EG110" s="452" t="str">
        <f t="shared" si="24"/>
        <v>0.1040</v>
      </c>
      <c r="EH110" s="225">
        <v>584.0</v>
      </c>
    </row>
    <row r="111">
      <c r="A111" s="42"/>
      <c r="B111" s="297" t="s">
        <v>993</v>
      </c>
      <c r="C111" s="262" t="s">
        <v>885</v>
      </c>
      <c r="D111" s="262">
        <v>1.0</v>
      </c>
      <c r="E111" s="262">
        <v>1.0</v>
      </c>
      <c r="F111" s="262">
        <v>1.0</v>
      </c>
      <c r="G111" s="503" t="str">
        <f t="shared" si="5"/>
        <v>0.125</v>
      </c>
      <c r="H111" s="504">
        <v>50.0</v>
      </c>
      <c r="I111" s="504">
        <v>50.0</v>
      </c>
      <c r="J111" s="504" t="str">
        <f>H111/Main!$D$9</f>
        <v>50</v>
      </c>
      <c r="K111" s="504" t="str">
        <f>I111/Main!$D$10</f>
        <v>50</v>
      </c>
      <c r="L111" s="505" t="str">
        <f t="shared" si="6"/>
        <v>1.0</v>
      </c>
      <c r="M111" s="505">
        <v>1.0</v>
      </c>
      <c r="N111" s="507">
        <v>1000.0</v>
      </c>
      <c r="O111" s="507">
        <v>330000.0</v>
      </c>
      <c r="P111" s="506"/>
      <c r="Q111" s="507"/>
      <c r="R111" s="506"/>
      <c r="S111" s="508"/>
      <c r="T111" s="508"/>
      <c r="U111" s="506"/>
      <c r="V111" s="506"/>
      <c r="W111" s="508"/>
      <c r="X111" s="508"/>
      <c r="Y111" s="506"/>
      <c r="Z111" s="506"/>
      <c r="AA111" s="506"/>
      <c r="AB111" s="506"/>
      <c r="AC111" s="525"/>
      <c r="AD111" s="474">
        <v>8.0</v>
      </c>
      <c r="AE111" s="474">
        <v>0.0</v>
      </c>
      <c r="AF111" s="474">
        <v>0.0</v>
      </c>
      <c r="AG111" s="474">
        <v>0.0</v>
      </c>
      <c r="AH111" s="474">
        <v>10.0</v>
      </c>
      <c r="AI111" s="474">
        <v>0.0</v>
      </c>
      <c r="AJ111" s="474">
        <v>0.0</v>
      </c>
      <c r="AK111" s="510">
        <v>5.0</v>
      </c>
      <c r="AL111" s="474">
        <v>0.0</v>
      </c>
      <c r="AM111" s="474">
        <v>0.0</v>
      </c>
      <c r="AN111" s="474">
        <v>0.0</v>
      </c>
      <c r="AO111" s="474">
        <v>2.0</v>
      </c>
      <c r="AP111" s="474">
        <v>0.0</v>
      </c>
      <c r="AQ111" s="474">
        <v>0.0</v>
      </c>
      <c r="AR111" s="474">
        <v>0.0</v>
      </c>
      <c r="AS111" s="474">
        <v>0.0</v>
      </c>
      <c r="AT111" s="474">
        <v>0.0</v>
      </c>
      <c r="AU111" s="474">
        <v>0.0</v>
      </c>
      <c r="AV111" s="474">
        <v>0.0</v>
      </c>
      <c r="AW111" s="474">
        <v>0.0</v>
      </c>
      <c r="AX111" s="474">
        <v>0.0</v>
      </c>
      <c r="AY111" s="469" t="str">
        <f t="shared" ref="AY111:BS111" si="448">IF(AD111 = 0, "", AD111)</f>
        <v>8</v>
      </c>
      <c r="AZ111" s="470" t="str">
        <f t="shared" si="448"/>
        <v/>
      </c>
      <c r="BA111" s="470" t="str">
        <f t="shared" si="448"/>
        <v/>
      </c>
      <c r="BB111" s="470" t="str">
        <f t="shared" si="448"/>
        <v/>
      </c>
      <c r="BC111" s="470" t="str">
        <f t="shared" si="448"/>
        <v>10</v>
      </c>
      <c r="BD111" s="470" t="str">
        <f t="shared" si="448"/>
        <v/>
      </c>
      <c r="BE111" s="470" t="str">
        <f t="shared" si="448"/>
        <v/>
      </c>
      <c r="BF111" s="471" t="str">
        <f t="shared" si="448"/>
        <v>5</v>
      </c>
      <c r="BG111" s="470" t="str">
        <f t="shared" si="448"/>
        <v/>
      </c>
      <c r="BH111" s="470" t="str">
        <f t="shared" si="448"/>
        <v/>
      </c>
      <c r="BI111" s="470" t="str">
        <f t="shared" si="448"/>
        <v/>
      </c>
      <c r="BJ111" s="470" t="str">
        <f t="shared" si="448"/>
        <v>2</v>
      </c>
      <c r="BK111" s="470" t="str">
        <f t="shared" si="448"/>
        <v/>
      </c>
      <c r="BL111" s="470" t="str">
        <f t="shared" si="448"/>
        <v/>
      </c>
      <c r="BM111" s="470" t="str">
        <f t="shared" si="448"/>
        <v/>
      </c>
      <c r="BN111" s="470" t="str">
        <f t="shared" si="448"/>
        <v/>
      </c>
      <c r="BO111" s="470" t="str">
        <f t="shared" si="448"/>
        <v/>
      </c>
      <c r="BP111" s="470" t="str">
        <f t="shared" si="448"/>
        <v/>
      </c>
      <c r="BQ111" s="470" t="str">
        <f t="shared" si="448"/>
        <v/>
      </c>
      <c r="BR111" s="470" t="str">
        <f t="shared" si="448"/>
        <v/>
      </c>
      <c r="BS111" s="472" t="str">
        <f t="shared" si="448"/>
        <v/>
      </c>
      <c r="BT111" s="473" t="str">
        <f>$AY111*Assembly!Y$4+$AZ111*Assembly!Y$5+$BA111*Assembly!Y$6+$BB111*Assembly!Y$7+$BC111*Assembly!Y$8+$BD111*Assembly!Y$9+$BE111*Assembly!Y$10+$BF111*Assembly!Y$11+$BG111*Assembly!Y$12+$BH111*Assembly!Y$13+$BI111*Assembly!Y$14+$BJ111*Assembly!Y$15+$BK111*Assembly!Y$16+$BL111*Assembly!Y$17+$BM111*Assembly!Y$18+$BN111*Assembly!Y$19+$BO111*Assembly!Y$20+$BP111*Assembly!Y$21+$BQ111*Assembly!Y$22+$BR111*Assembly!Y$23+$BS111*Assembly!Y$24</f>
        <v>253</v>
      </c>
      <c r="BU111" s="474" t="str">
        <f t="shared" si="8"/>
        <v>2,024</v>
      </c>
      <c r="BV111" s="474" t="str">
        <f>$AY111*Assembly!AC$4+$AZ111*Assembly!AC$5+$BA111*Assembly!AC$6+$BB111*Assembly!AC$7+$BC111*Assembly!AC$8+$BD111*Assembly!AC$9+$BE111*Assembly!AC$10+$BF111*Assembly!AC$11+$BG111*Assembly!AC$12+$BH111*Assembly!AC$13+$BI111*Assembly!AC$14+$BJ111*Assembly!AC$15+$BK111*Assembly!AC$16+$BL111*Assembly!AC$17+$BM111*Assembly!AC$18+$BN111*Assembly!AC$19+$BO111*Assembly!AC$20+$BP111*Assembly!AC$21+$BQ111*Assembly!AC$22+$BR111*Assembly!AC$23+$BS111*Assembly!AC$24</f>
        <v>1,165</v>
      </c>
      <c r="BW111" s="475" t="str">
        <f t="shared" si="9"/>
        <v>4.60</v>
      </c>
      <c r="BX111" s="476" t="str">
        <f t="shared" si="10"/>
        <v>9320</v>
      </c>
      <c r="BY111" s="477" t="str">
        <f t="shared" si="11"/>
        <v>0.6</v>
      </c>
      <c r="BZ111" s="478"/>
      <c r="CA111" s="474" t="str">
        <f>$AY111*Assembly!X$4+$AZ111*Assembly!X$5+$BA111*Assembly!X$6+$BB111*Assembly!X$7+$BC111*Assembly!X$8+$BD111*Assembly!X$9+$BE111*Assembly!X$10+$BF111*Assembly!X$11+$BG111*Assembly!X$12+$BH111*Assembly!X$13+$BI111*Assembly!X$14+$BJ111*Assembly!X$15+$BK111*Assembly!X$16+$BL111*Assembly!X$17+$BM111*Assembly!X$18+$BN111*Assembly!X$19+$BO111*Assembly!X$20+$BP111*Assembly!X$21+$BQ111*Assembly!X$22+$BR111*Assembly!X$23+$BS111*Assembly!X$24</f>
        <v>57</v>
      </c>
      <c r="CB111" s="474" t="str">
        <f t="shared" si="12"/>
        <v>8,867</v>
      </c>
      <c r="CC111" s="479" t="str">
        <f t="shared" si="13"/>
        <v>0.0089</v>
      </c>
      <c r="CD111" s="480" t="str">
        <f>$AY111*Assembly!AB$4+$AZ111*Assembly!AB$5+$BA111*Assembly!AB$6+$BB111*Assembly!AB$7+$BC111*Assembly!AB$8+$BD111*Assembly!AB$9+$BE111*Assembly!AB$10+$BF111*Assembly!AB$11+$BG111*Assembly!AB$12+$BH111*Assembly!AB$13+$BI111*Assembly!AB$14+$BJ111*Assembly!AB$15+$BK111*Assembly!AB$16+$BL111*Assembly!AB$17+$BM111*Assembly!AB$18+$BN111*Assembly!AB$19+$BO111*Assembly!AB$20+$BP111*Assembly!AB$21+$BQ111*Assembly!AB$22+$BR111*Assembly!AB$23+$BS111*Assembly!AB$24</f>
        <v>79</v>
      </c>
      <c r="CE111" s="507" t="str">
        <f>$AY111*Assembly!M$4+$AZ111*Assembly!M$5+$BA111*Assembly!M$6+$BB111*Assembly!M$7+$BC111*Assembly!M$8+$BD111*Assembly!M$9+$BE111*Assembly!M$10+$BF111*Assembly!M$11+$BG111*Assembly!M$12+$BH111*Assembly!M$13+$BI111*Assembly!M$14+$BJ111*Assembly!M$15+$BK111*Assembly!M$16+$BL111*Assembly!M$17+$BM111*Assembly!M$18+$BN111*Assembly!M$19+$BO111*Assembly!M$20+$BP111*Assembly!M$21+$BQ111*Assembly!M$22+$BR111*Assembly!M$23+$BS111*Assembly!M$24</f>
        <v>295</v>
      </c>
      <c r="CF111" s="507" t="str">
        <f>$AY111*Assembly!N$4+$AZ111*Assembly!N$5+$BA111*Assembly!N$6+$BB111*Assembly!N$7+$BC111*Assembly!N$8+$BD111*Assembly!N$9+$BE111*Assembly!N$10+$BF111*Assembly!N$11+$BG111*Assembly!N$12+$BH111*Assembly!N$13+$BI111*Assembly!N$14+$BJ111*Assembly!N$15+$BK111*Assembly!N$16+$BL111*Assembly!N$17+$BM111*Assembly!N$18+$BN111*Assembly!N$19+$BO111*Assembly!N$20+$BP111*Assembly!N$21+$BQ111*Assembly!N$22+$BR111*Assembly!N$23+$BS111*Assembly!N$24</f>
        <v>10</v>
      </c>
      <c r="CG111" s="507" t="str">
        <f>$AY111*Assembly!O$4+$AZ111*Assembly!O$5+$BA111*Assembly!O$6+$BB111*Assembly!O$7+$BC111*Assembly!O$8+$BD111*Assembly!O$9+$BE111*Assembly!O$10+$BF111*Assembly!O$11+$BG111*Assembly!O$12+$BH111*Assembly!O$13+$BI111*Assembly!O$14+$BJ111*Assembly!O$15+$BK111*Assembly!O$16+$BL111*Assembly!O$17+$BM111*Assembly!O$18+$BN111*Assembly!O$19+$BO111*Assembly!O$20+$BP111*Assembly!O$21+$BQ111*Assembly!O$22+$BR111*Assembly!O$23+$BS111*Assembly!O$24</f>
        <v>6</v>
      </c>
      <c r="CH111" s="504" t="str">
        <f>$AY111*Assembly!P$4+$AZ111*Assembly!P$5+$BA111*Assembly!P$6+$BB111*Assembly!P$7+$BC111*Assembly!P$8+$BD111*Assembly!P$9+$BE111*Assembly!P$10+$BF111*Assembly!P$11+$BG111*Assembly!P$12+$BH111*Assembly!P$13+$BI111*Assembly!P$14+$BJ111*Assembly!P$15+$BK111*Assembly!P$16+$BL111*Assembly!P$17+$BM111*Assembly!P$18+$BN111*Assembly!P$19+$BO111*Assembly!P$20+$BP111*Assembly!P$21+$BQ111*Assembly!P$22+$BR111*Assembly!P$23+$BS111*Assembly!P$24</f>
        <v>0</v>
      </c>
      <c r="CI111" s="504" t="str">
        <f>$AY111*Assembly!Q$4+$AZ111*Assembly!Q$5+$BA111*Assembly!Q$6+$BB111*Assembly!Q$7+$BC111*Assembly!Q$8+$BD111*Assembly!Q$9+$BE111*Assembly!Q$10+$BF111*Assembly!Q$11+$BG111*Assembly!Q$12+$BH111*Assembly!Q$13+$BI111*Assembly!Q$14+$BJ111*Assembly!Q$15+$BK111*Assembly!Q$16+$BL111*Assembly!Q$17+$BM111*Assembly!Q$18+$BN111*Assembly!Q$19+$BO111*Assembly!Q$20+$BP111*Assembly!Q$21+$BQ111*Assembly!Q$22+$BR111*Assembly!Q$23+$BS111*Assembly!Q$24</f>
        <v>1</v>
      </c>
      <c r="CJ111" s="507" t="str">
        <f>$AY111*Assembly!R$4+$AZ111*Assembly!R$5+$BA111*Assembly!R$6+$BB111*Assembly!R$7+$BC111*Assembly!R$8+$BD111*Assembly!R$9+$BE111*Assembly!R$10+$BF111*Assembly!R$11+$BG111*Assembly!R$12+$BH111*Assembly!R$13+$BI111*Assembly!R$14+$BJ111*Assembly!R$15+$BK111*Assembly!R$16+$BL111*Assembly!R$17+$BM111*Assembly!R$18+$BN111*Assembly!R$19+$BO111*Assembly!R$20+$BP111*Assembly!R$21+$BQ111*Assembly!R$22+$BR111*Assembly!R$23+$BS111*Assembly!R$24</f>
        <v>0</v>
      </c>
      <c r="CK111" s="504" t="str">
        <f>$AY111*Assembly!S$4+$AZ111*Assembly!S$5+$BA111*Assembly!S$6+$BB111*Assembly!S$7+$BC111*Assembly!S$8+$BD111*Assembly!S$9+$BE111*Assembly!S$10+$BF111*Assembly!S$11+$BG111*Assembly!S$12+$BH111*Assembly!S$13+$BI111*Assembly!S$14+$BJ111*Assembly!S$15+$BK111*Assembly!S$16+$BL111*Assembly!S$17+$BM111*Assembly!S$18+$BN111*Assembly!S$19+$BO111*Assembly!S$20+$BP111*Assembly!S$21+$BQ111*Assembly!S$22+$BR111*Assembly!S$23+$BS111*Assembly!S$24</f>
        <v>0</v>
      </c>
      <c r="CL111" s="504" t="str">
        <f>$AY111*Assembly!T$4+$AZ111*Assembly!T$5+$BA111*Assembly!T$6+$BB111*Assembly!T$7+$BC111*Assembly!T$8+$BD111*Assembly!T$9+$BE111*Assembly!T$10+$BF111*Assembly!T$11+$BG111*Assembly!T$12+$BH111*Assembly!T$13+$BI111*Assembly!T$14+$BJ111*Assembly!T$15+$BK111*Assembly!T$16+$BL111*Assembly!T$17+$BM111*Assembly!T$18+$BN111*Assembly!T$19+$BO111*Assembly!T$20+$BP111*Assembly!T$21+$BQ111*Assembly!T$22+$BR111*Assembly!T$23+$BS111*Assembly!T$24</f>
        <v>0</v>
      </c>
      <c r="CM111" s="504" t="str">
        <f>$AY111*Assembly!U$4+$AZ111*Assembly!U$5+$BA111*Assembly!U$6+$BB111*Assembly!U$7+$BC111*Assembly!U$8+$BD111*Assembly!U$9+$BE111*Assembly!U$10+$BF111*Assembly!U$11+$BG111*Assembly!U$12+$BH111*Assembly!U$13+$BI111*Assembly!U$14+$BJ111*Assembly!U$15+$BK111*Assembly!U$16+$BL111*Assembly!U$17+$BM111*Assembly!U$18+$BN111*Assembly!U$19+$BO111*Assembly!U$20+$BP111*Assembly!U$21+$BQ111*Assembly!U$22+$BR111*Assembly!U$23+$BS111*Assembly!U$24</f>
        <v>0</v>
      </c>
      <c r="CN111" s="507" t="str">
        <f>$AY111*Assembly!V$4+$AZ111*Assembly!V$5+$BA111*Assembly!V$6+$BB111*Assembly!V$7+$BC111*Assembly!V$8+$BD111*Assembly!V$9+$BE111*Assembly!V$10+$BF111*Assembly!V$11+$BG111*Assembly!V$12+$BH111*Assembly!V$13+$BI111*Assembly!V$14+$BJ111*Assembly!V$15+$BK111*Assembly!V$16+$BL111*Assembly!V$17+$BM111*Assembly!V$18+$BN111*Assembly!V$19+$BO111*Assembly!V$20+$BP111*Assembly!V$21+$BQ111*Assembly!V$22+$BR111*Assembly!V$23+$BS111*Assembly!V$24</f>
        <v>0</v>
      </c>
      <c r="CO111" s="507" t="str">
        <f>CE111*Refining!$F$3</f>
        <v>526</v>
      </c>
      <c r="CP111" s="507" t="str">
        <f>CF111*Refining!$F$4</f>
        <v>31</v>
      </c>
      <c r="CQ111" s="507" t="str">
        <f>CG111*Refining!$F$5</f>
        <v>25</v>
      </c>
      <c r="CR111" s="507" t="str">
        <f>CH111*Refining!$F$6</f>
        <v>0</v>
      </c>
      <c r="CS111" s="507" t="str">
        <f>CI111*Refining!$F$7</f>
        <v>2</v>
      </c>
      <c r="CT111" s="507" t="str">
        <f>CJ111*Refining!$F$8</f>
        <v>0</v>
      </c>
      <c r="CU111" s="507" t="str">
        <f>CK111*Refining!$F$9</f>
        <v>0</v>
      </c>
      <c r="CV111" s="507" t="str">
        <f>CL111*Refining!$F$10</f>
        <v>0</v>
      </c>
      <c r="CW111" s="507" t="str">
        <f>CM111*Refining!$F$11</f>
        <v>0</v>
      </c>
      <c r="CX111" s="507" t="str">
        <f>CN111*Refining!$F$12</f>
        <v>0</v>
      </c>
      <c r="CY111" s="481" t="str">
        <f t="shared" ref="CY111:DR111" si="449">IF(CE111 = 0, "", CE111)</f>
        <v>295</v>
      </c>
      <c r="CZ111" s="482" t="str">
        <f t="shared" si="449"/>
        <v>10</v>
      </c>
      <c r="DA111" s="482" t="str">
        <f t="shared" si="449"/>
        <v>6</v>
      </c>
      <c r="DB111" s="483" t="str">
        <f t="shared" si="449"/>
        <v/>
      </c>
      <c r="DC111" s="484" t="str">
        <f t="shared" si="449"/>
        <v>1.0</v>
      </c>
      <c r="DD111" s="482" t="str">
        <f t="shared" si="449"/>
        <v/>
      </c>
      <c r="DE111" s="484" t="str">
        <f t="shared" si="449"/>
        <v/>
      </c>
      <c r="DF111" s="484" t="str">
        <f t="shared" si="449"/>
        <v/>
      </c>
      <c r="DG111" s="482" t="str">
        <f t="shared" si="449"/>
        <v/>
      </c>
      <c r="DH111" s="485" t="str">
        <f t="shared" si="449"/>
        <v/>
      </c>
      <c r="DI111" s="481" t="str">
        <f t="shared" si="449"/>
        <v>526</v>
      </c>
      <c r="DJ111" s="482" t="str">
        <f t="shared" si="449"/>
        <v>31</v>
      </c>
      <c r="DK111" s="482" t="str">
        <f t="shared" si="449"/>
        <v>25</v>
      </c>
      <c r="DL111" s="482" t="str">
        <f t="shared" si="449"/>
        <v/>
      </c>
      <c r="DM111" s="486" t="str">
        <f t="shared" si="449"/>
        <v>1.8</v>
      </c>
      <c r="DN111" s="482" t="str">
        <f t="shared" si="449"/>
        <v/>
      </c>
      <c r="DO111" s="482" t="str">
        <f t="shared" si="449"/>
        <v/>
      </c>
      <c r="DP111" s="482" t="str">
        <f t="shared" si="449"/>
        <v/>
      </c>
      <c r="DQ111" s="482" t="str">
        <f t="shared" si="449"/>
        <v/>
      </c>
      <c r="DR111" s="485" t="str">
        <f t="shared" si="449"/>
        <v/>
      </c>
      <c r="DS111" s="487" t="str">
        <f t="shared" si="15"/>
        <v>312</v>
      </c>
      <c r="DT111" s="488" t="str">
        <f t="shared" si="16"/>
        <v>584</v>
      </c>
      <c r="DU111" s="474" t="str">
        <f>CY111*'Ores &amp; Ingots'!$C$3+CZ111*'Ores &amp; Ingots'!$C$4+DA111*'Ores &amp; Ingots'!$C$5+DB111*'Ores &amp; Ingots'!$C$6+DC111*'Ores &amp; Ingots'!$C$7+DD111*'Ores &amp; Ingots'!$C$8+DE111*'Ores &amp; Ingots'!$C$9+DF111*'Ores &amp; Ingots'!$C$10+DG111*'Ores &amp; Ingots'!$C$11+DH111*'Ores &amp; Ingots'!$C$12</f>
        <v>40</v>
      </c>
      <c r="DV111" s="474" t="str">
        <f>DI111*'Ores &amp; Ingots'!$B$3+DJ111*'Ores &amp; Ingots'!$B$4+DK111*'Ores &amp; Ingots'!$B$5+DL111*'Ores &amp; Ingots'!$B$6+DM111*'Ores &amp; Ingots'!$B$7+DN111*'Ores &amp; Ingots'!$B$8+DO111*'Ores &amp; Ingots'!$B$9+DP111*'Ores &amp; Ingots'!$B$10+DQ111*'Ores &amp; Ingots'!$B$11+DR111*'Ores &amp; Ingots'!$B$12</f>
        <v>216</v>
      </c>
      <c r="DW111" s="488" t="str">
        <f>CY111*Refining!$G$3+CZ111*Refining!$G$4+DA111*Refining!$G$5+DB111*Refining!$G$6+DC111*Refining!$G$7+DD111*Refining!$G$8+DE111*Refining!$G$9+DF111*Refining!$G$10+DG111*Refining!$G$11+DH111*Refining!$G$12</f>
        <v>146</v>
      </c>
      <c r="DX111" s="488" t="str">
        <f t="shared" si="17"/>
        <v>22,719</v>
      </c>
      <c r="DY111" s="489" t="str">
        <f t="shared" si="18"/>
        <v>0.0227</v>
      </c>
      <c r="DZ111" s="487" t="str">
        <f t="shared" si="19"/>
        <v>253</v>
      </c>
      <c r="EA111" s="486" t="str">
        <f t="shared" ref="EA111:EB111" si="450">DZ111/60</f>
        <v>4.2</v>
      </c>
      <c r="EB111" s="486" t="str">
        <f t="shared" si="450"/>
        <v>0.1</v>
      </c>
      <c r="EC111" s="490" t="str">
        <f t="shared" si="21"/>
        <v>0.00</v>
      </c>
      <c r="ED111" s="487" t="str">
        <f t="shared" si="22"/>
        <v>31,586</v>
      </c>
      <c r="EE111" s="486" t="str">
        <f t="shared" ref="EE111:EF111" si="451">ED111/1000</f>
        <v>31.6</v>
      </c>
      <c r="EF111" s="491" t="str">
        <f t="shared" si="451"/>
        <v>0.03</v>
      </c>
      <c r="EG111" s="492" t="str">
        <f t="shared" si="24"/>
        <v>0.0316</v>
      </c>
      <c r="EH111" s="225"/>
    </row>
    <row r="112">
      <c r="A112" s="341" t="s">
        <v>994</v>
      </c>
      <c r="B112" s="192" t="s">
        <v>995</v>
      </c>
      <c r="C112" s="193" t="s">
        <v>886</v>
      </c>
      <c r="D112" s="193">
        <v>1.0</v>
      </c>
      <c r="E112" s="193">
        <v>1.0</v>
      </c>
      <c r="F112" s="193">
        <v>1.0</v>
      </c>
      <c r="G112" s="511" t="str">
        <f t="shared" si="5"/>
        <v>15.625</v>
      </c>
      <c r="H112" s="512">
        <v>20.0</v>
      </c>
      <c r="I112" s="512">
        <v>20.0</v>
      </c>
      <c r="J112" s="512" t="str">
        <f>H112/Main!$D$9</f>
        <v>20</v>
      </c>
      <c r="K112" s="512" t="str">
        <f>I112/Main!$D$10</f>
        <v>20</v>
      </c>
      <c r="L112" s="513" t="str">
        <f t="shared" si="6"/>
        <v>1.0</v>
      </c>
      <c r="M112" s="513">
        <v>1.0</v>
      </c>
      <c r="N112" s="514"/>
      <c r="O112" s="514">
        <v>30000.0</v>
      </c>
      <c r="P112" s="515"/>
      <c r="Q112" s="514"/>
      <c r="R112" s="515"/>
      <c r="S112" s="516"/>
      <c r="T112" s="516"/>
      <c r="U112" s="515"/>
      <c r="V112" s="515"/>
      <c r="W112" s="516"/>
      <c r="X112" s="516"/>
      <c r="Y112" s="515"/>
      <c r="Z112" s="515"/>
      <c r="AA112" s="515"/>
      <c r="AB112" s="515"/>
      <c r="AC112" s="526" t="s">
        <v>913</v>
      </c>
      <c r="AD112" s="401">
        <v>5.0</v>
      </c>
      <c r="AE112" s="401">
        <v>2.0</v>
      </c>
      <c r="AF112" s="401">
        <v>0.0</v>
      </c>
      <c r="AG112" s="401">
        <v>0.0</v>
      </c>
      <c r="AH112" s="401">
        <v>5.0</v>
      </c>
      <c r="AI112" s="401">
        <v>0.0</v>
      </c>
      <c r="AJ112" s="401">
        <v>0.0</v>
      </c>
      <c r="AK112" s="401">
        <v>6.0</v>
      </c>
      <c r="AL112" s="401">
        <v>0.0</v>
      </c>
      <c r="AM112" s="401">
        <v>0.0</v>
      </c>
      <c r="AN112" s="401">
        <v>0.0</v>
      </c>
      <c r="AO112" s="401">
        <v>0.0</v>
      </c>
      <c r="AP112" s="401">
        <v>0.0</v>
      </c>
      <c r="AQ112" s="401">
        <v>0.0</v>
      </c>
      <c r="AR112" s="401">
        <v>0.0</v>
      </c>
      <c r="AS112" s="401">
        <v>0.0</v>
      </c>
      <c r="AT112" s="401">
        <v>0.0</v>
      </c>
      <c r="AU112" s="401">
        <v>6.0</v>
      </c>
      <c r="AV112" s="401">
        <v>0.0</v>
      </c>
      <c r="AW112" s="496">
        <v>6.0</v>
      </c>
      <c r="AX112" s="401">
        <v>0.0</v>
      </c>
      <c r="AY112" s="493" t="str">
        <f t="shared" ref="AY112:BS112" si="452">IF(AD112 = 0, "", AD112)</f>
        <v>5</v>
      </c>
      <c r="AZ112" s="397" t="str">
        <f t="shared" si="452"/>
        <v>2</v>
      </c>
      <c r="BA112" s="397" t="str">
        <f t="shared" si="452"/>
        <v/>
      </c>
      <c r="BB112" s="397" t="str">
        <f t="shared" si="452"/>
        <v/>
      </c>
      <c r="BC112" s="397" t="str">
        <f t="shared" si="452"/>
        <v>5</v>
      </c>
      <c r="BD112" s="397" t="str">
        <f t="shared" si="452"/>
        <v/>
      </c>
      <c r="BE112" s="397" t="str">
        <f t="shared" si="452"/>
        <v/>
      </c>
      <c r="BF112" s="397" t="str">
        <f t="shared" si="452"/>
        <v>6</v>
      </c>
      <c r="BG112" s="397" t="str">
        <f t="shared" si="452"/>
        <v/>
      </c>
      <c r="BH112" s="397" t="str">
        <f t="shared" si="452"/>
        <v/>
      </c>
      <c r="BI112" s="397" t="str">
        <f t="shared" si="452"/>
        <v/>
      </c>
      <c r="BJ112" s="397" t="str">
        <f t="shared" si="452"/>
        <v/>
      </c>
      <c r="BK112" s="397" t="str">
        <f t="shared" si="452"/>
        <v/>
      </c>
      <c r="BL112" s="397" t="str">
        <f t="shared" si="452"/>
        <v/>
      </c>
      <c r="BM112" s="397" t="str">
        <f t="shared" si="452"/>
        <v/>
      </c>
      <c r="BN112" s="397" t="str">
        <f t="shared" si="452"/>
        <v/>
      </c>
      <c r="BO112" s="397" t="str">
        <f t="shared" si="452"/>
        <v/>
      </c>
      <c r="BP112" s="397" t="str">
        <f t="shared" si="452"/>
        <v>6</v>
      </c>
      <c r="BQ112" s="397" t="str">
        <f t="shared" si="452"/>
        <v/>
      </c>
      <c r="BR112" s="398" t="str">
        <f t="shared" si="452"/>
        <v>6</v>
      </c>
      <c r="BS112" s="399" t="str">
        <f t="shared" si="452"/>
        <v/>
      </c>
      <c r="BT112" s="400" t="str">
        <f>$AY112*Assembly!Y$4+$AZ112*Assembly!Y$5+$BA112*Assembly!Y$6+$BB112*Assembly!Y$7+$BC112*Assembly!Y$8+$BD112*Assembly!Y$9+$BE112*Assembly!Y$10+$BF112*Assembly!Y$11+$BG112*Assembly!Y$12+$BH112*Assembly!Y$13+$BI112*Assembly!Y$14+$BJ112*Assembly!Y$15+$BK112*Assembly!Y$16+$BL112*Assembly!Y$17+$BM112*Assembly!Y$18+$BN112*Assembly!Y$19+$BO112*Assembly!Y$20+$BP112*Assembly!Y$21+$BQ112*Assembly!Y$22+$BR112*Assembly!Y$23+$BS112*Assembly!Y$24</f>
        <v>225</v>
      </c>
      <c r="BU112" s="401" t="str">
        <f t="shared" si="8"/>
        <v>14</v>
      </c>
      <c r="BV112" s="401" t="str">
        <f>$AY112*Assembly!AC$4+$AZ112*Assembly!AC$5+$BA112*Assembly!AC$6+$BB112*Assembly!AC$7+$BC112*Assembly!AC$8+$BD112*Assembly!AC$9+$BE112*Assembly!AC$10+$BF112*Assembly!AC$11+$BG112*Assembly!AC$12+$BH112*Assembly!AC$13+$BI112*Assembly!AC$14+$BJ112*Assembly!AC$15+$BK112*Assembly!AC$16+$BL112*Assembly!AC$17+$BM112*Assembly!AC$18+$BN112*Assembly!AC$19+$BO112*Assembly!AC$20+$BP112*Assembly!AC$21+$BQ112*Assembly!AC$22+$BR112*Assembly!AC$23+$BS112*Assembly!AC$24</f>
        <v>800</v>
      </c>
      <c r="BW112" s="402" t="str">
        <f t="shared" si="9"/>
        <v>3.55</v>
      </c>
      <c r="BX112" s="403" t="str">
        <f t="shared" si="10"/>
        <v>51</v>
      </c>
      <c r="BY112" s="404" t="str">
        <f t="shared" si="11"/>
        <v>55.5</v>
      </c>
      <c r="BZ112" s="405"/>
      <c r="CA112" s="401" t="str">
        <f>$AY112*Assembly!X$4+$AZ112*Assembly!X$5+$BA112*Assembly!X$6+$BB112*Assembly!X$7+$BC112*Assembly!X$8+$BD112*Assembly!X$9+$BE112*Assembly!X$10+$BF112*Assembly!X$11+$BG112*Assembly!X$12+$BH112*Assembly!X$13+$BI112*Assembly!X$14+$BJ112*Assembly!X$15+$BK112*Assembly!X$16+$BL112*Assembly!X$17+$BM112*Assembly!X$18+$BN112*Assembly!X$19+$BO112*Assembly!X$20+$BP112*Assembly!X$21+$BQ112*Assembly!X$22+$BR112*Assembly!X$23+$BS112*Assembly!X$24</f>
        <v>45</v>
      </c>
      <c r="CB112" s="401" t="str">
        <f t="shared" si="12"/>
        <v>7,000</v>
      </c>
      <c r="CC112" s="406" t="str">
        <f t="shared" si="13"/>
        <v>0.0070</v>
      </c>
      <c r="CD112" s="407" t="str">
        <f>$AY112*Assembly!AB$4+$AZ112*Assembly!AB$5+$BA112*Assembly!AB$6+$BB112*Assembly!AB$7+$BC112*Assembly!AB$8+$BD112*Assembly!AB$9+$BE112*Assembly!AB$10+$BF112*Assembly!AB$11+$BG112*Assembly!AB$12+$BH112*Assembly!AB$13+$BI112*Assembly!AB$14+$BJ112*Assembly!AB$15+$BK112*Assembly!AB$16+$BL112*Assembly!AB$17+$BM112*Assembly!AB$18+$BN112*Assembly!AB$19+$BO112*Assembly!AB$20+$BP112*Assembly!AB$21+$BQ112*Assembly!AB$22+$BR112*Assembly!AB$23+$BS112*Assembly!AB$24</f>
        <v>497</v>
      </c>
      <c r="CE112" s="514" t="str">
        <f>$AY112*Assembly!M$4+$AZ112*Assembly!M$5+$BA112*Assembly!M$6+$BB112*Assembly!M$7+$BC112*Assembly!M$8+$BD112*Assembly!M$9+$BE112*Assembly!M$10+$BF112*Assembly!M$11+$BG112*Assembly!M$12+$BH112*Assembly!M$13+$BI112*Assembly!M$14+$BJ112*Assembly!M$15+$BK112*Assembly!M$16+$BL112*Assembly!M$17+$BM112*Assembly!M$18+$BN112*Assembly!M$19+$BO112*Assembly!M$20+$BP112*Assembly!M$21+$BQ112*Assembly!M$22+$BR112*Assembly!M$23+$BS112*Assembly!M$24</f>
        <v>243</v>
      </c>
      <c r="CF112" s="514" t="str">
        <f>$AY112*Assembly!N$4+$AZ112*Assembly!N$5+$BA112*Assembly!N$6+$BB112*Assembly!N$7+$BC112*Assembly!N$8+$BD112*Assembly!N$9+$BE112*Assembly!N$10+$BF112*Assembly!N$11+$BG112*Assembly!N$12+$BH112*Assembly!N$13+$BI112*Assembly!N$14+$BJ112*Assembly!N$15+$BK112*Assembly!N$16+$BL112*Assembly!N$17+$BM112*Assembly!N$18+$BN112*Assembly!N$19+$BO112*Assembly!N$20+$BP112*Assembly!N$21+$BQ112*Assembly!N$22+$BR112*Assembly!N$23+$BS112*Assembly!N$24</f>
        <v>90</v>
      </c>
      <c r="CG112" s="514" t="str">
        <f>$AY112*Assembly!O$4+$AZ112*Assembly!O$5+$BA112*Assembly!O$6+$BB112*Assembly!O$7+$BC112*Assembly!O$8+$BD112*Assembly!O$9+$BE112*Assembly!O$10+$BF112*Assembly!O$11+$BG112*Assembly!O$12+$BH112*Assembly!O$13+$BI112*Assembly!O$14+$BJ112*Assembly!O$15+$BK112*Assembly!O$16+$BL112*Assembly!O$17+$BM112*Assembly!O$18+$BN112*Assembly!O$19+$BO112*Assembly!O$20+$BP112*Assembly!O$21+$BQ112*Assembly!O$22+$BR112*Assembly!O$23+$BS112*Assembly!O$24</f>
        <v>0</v>
      </c>
      <c r="CH112" s="512" t="str">
        <f>$AY112*Assembly!P$4+$AZ112*Assembly!P$5+$BA112*Assembly!P$6+$BB112*Assembly!P$7+$BC112*Assembly!P$8+$BD112*Assembly!P$9+$BE112*Assembly!P$10+$BF112*Assembly!P$11+$BG112*Assembly!P$12+$BH112*Assembly!P$13+$BI112*Assembly!P$14+$BJ112*Assembly!P$15+$BK112*Assembly!P$16+$BL112*Assembly!P$17+$BM112*Assembly!P$18+$BN112*Assembly!P$19+$BO112*Assembly!P$20+$BP112*Assembly!P$21+$BQ112*Assembly!P$22+$BR112*Assembly!P$23+$BS112*Assembly!P$24</f>
        <v>0</v>
      </c>
      <c r="CI112" s="512" t="str">
        <f>$AY112*Assembly!Q$4+$AZ112*Assembly!Q$5+$BA112*Assembly!Q$6+$BB112*Assembly!Q$7+$BC112*Assembly!Q$8+$BD112*Assembly!Q$9+$BE112*Assembly!Q$10+$BF112*Assembly!Q$11+$BG112*Assembly!Q$12+$BH112*Assembly!Q$13+$BI112*Assembly!Q$14+$BJ112*Assembly!Q$15+$BK112*Assembly!Q$16+$BL112*Assembly!Q$17+$BM112*Assembly!Q$18+$BN112*Assembly!Q$19+$BO112*Assembly!Q$20+$BP112*Assembly!Q$21+$BQ112*Assembly!Q$22+$BR112*Assembly!Q$23+$BS112*Assembly!Q$24</f>
        <v>7.2</v>
      </c>
      <c r="CJ112" s="514" t="str">
        <f>$AY112*Assembly!R$4+$AZ112*Assembly!R$5+$BA112*Assembly!R$6+$BB112*Assembly!R$7+$BC112*Assembly!R$8+$BD112*Assembly!R$9+$BE112*Assembly!R$10+$BF112*Assembly!R$11+$BG112*Assembly!R$12+$BH112*Assembly!R$13+$BI112*Assembly!R$14+$BJ112*Assembly!R$15+$BK112*Assembly!R$16+$BL112*Assembly!R$17+$BM112*Assembly!R$18+$BN112*Assembly!R$19+$BO112*Assembly!R$20+$BP112*Assembly!R$21+$BQ112*Assembly!R$22+$BR112*Assembly!R$23+$BS112*Assembly!R$24</f>
        <v>0</v>
      </c>
      <c r="CK112" s="512" t="str">
        <f>$AY112*Assembly!S$4+$AZ112*Assembly!S$5+$BA112*Assembly!S$6+$BB112*Assembly!S$7+$BC112*Assembly!S$8+$BD112*Assembly!S$9+$BE112*Assembly!S$10+$BF112*Assembly!S$11+$BG112*Assembly!S$12+$BH112*Assembly!S$13+$BI112*Assembly!S$14+$BJ112*Assembly!S$15+$BK112*Assembly!S$16+$BL112*Assembly!S$17+$BM112*Assembly!S$18+$BN112*Assembly!S$19+$BO112*Assembly!S$20+$BP112*Assembly!S$21+$BQ112*Assembly!S$22+$BR112*Assembly!S$23+$BS112*Assembly!S$24</f>
        <v>0</v>
      </c>
      <c r="CL112" s="512" t="str">
        <f>$AY112*Assembly!T$4+$AZ112*Assembly!T$5+$BA112*Assembly!T$6+$BB112*Assembly!T$7+$BC112*Assembly!T$8+$BD112*Assembly!T$9+$BE112*Assembly!T$10+$BF112*Assembly!T$11+$BG112*Assembly!T$12+$BH112*Assembly!T$13+$BI112*Assembly!T$14+$BJ112*Assembly!T$15+$BK112*Assembly!T$16+$BL112*Assembly!T$17+$BM112*Assembly!T$18+$BN112*Assembly!T$19+$BO112*Assembly!T$20+$BP112*Assembly!T$21+$BQ112*Assembly!T$22+$BR112*Assembly!T$23+$BS112*Assembly!T$24</f>
        <v>0</v>
      </c>
      <c r="CM112" s="512" t="str">
        <f>$AY112*Assembly!U$4+$AZ112*Assembly!U$5+$BA112*Assembly!U$6+$BB112*Assembly!U$7+$BC112*Assembly!U$8+$BD112*Assembly!U$9+$BE112*Assembly!U$10+$BF112*Assembly!U$11+$BG112*Assembly!U$12+$BH112*Assembly!U$13+$BI112*Assembly!U$14+$BJ112*Assembly!U$15+$BK112*Assembly!U$16+$BL112*Assembly!U$17+$BM112*Assembly!U$18+$BN112*Assembly!U$19+$BO112*Assembly!U$20+$BP112*Assembly!U$21+$BQ112*Assembly!U$22+$BR112*Assembly!U$23+$BS112*Assembly!U$24</f>
        <v>0</v>
      </c>
      <c r="CN112" s="514" t="str">
        <f>$AY112*Assembly!V$4+$AZ112*Assembly!V$5+$BA112*Assembly!V$6+$BB112*Assembly!V$7+$BC112*Assembly!V$8+$BD112*Assembly!V$9+$BE112*Assembly!V$10+$BF112*Assembly!V$11+$BG112*Assembly!V$12+$BH112*Assembly!V$13+$BI112*Assembly!V$14+$BJ112*Assembly!V$15+$BK112*Assembly!V$16+$BL112*Assembly!V$17+$BM112*Assembly!V$18+$BN112*Assembly!V$19+$BO112*Assembly!V$20+$BP112*Assembly!V$21+$BQ112*Assembly!V$22+$BR112*Assembly!V$23+$BS112*Assembly!V$24</f>
        <v>0</v>
      </c>
      <c r="CO112" s="514" t="str">
        <f>CE112*Refining!$F$3</f>
        <v>434</v>
      </c>
      <c r="CP112" s="514" t="str">
        <f>CF112*Refining!$F$4</f>
        <v>281</v>
      </c>
      <c r="CQ112" s="514" t="str">
        <f>CG112*Refining!$F$5</f>
        <v>0</v>
      </c>
      <c r="CR112" s="514" t="str">
        <f>CH112*Refining!$F$6</f>
        <v>0</v>
      </c>
      <c r="CS112" s="514" t="str">
        <f>CI112*Refining!$F$7</f>
        <v>13</v>
      </c>
      <c r="CT112" s="514" t="str">
        <f>CJ112*Refining!$F$8</f>
        <v>0</v>
      </c>
      <c r="CU112" s="514" t="str">
        <f>CK112*Refining!$F$9</f>
        <v>0</v>
      </c>
      <c r="CV112" s="514" t="str">
        <f>CL112*Refining!$F$10</f>
        <v>0</v>
      </c>
      <c r="CW112" s="514" t="str">
        <f>CM112*Refining!$F$11</f>
        <v>0</v>
      </c>
      <c r="CX112" s="514" t="str">
        <f>CN112*Refining!$F$12</f>
        <v>0</v>
      </c>
      <c r="CY112" s="408" t="str">
        <f t="shared" ref="CY112:DR112" si="453">IF(CE112 = 0, "", CE112)</f>
        <v>243</v>
      </c>
      <c r="CZ112" s="409" t="str">
        <f t="shared" si="453"/>
        <v>90</v>
      </c>
      <c r="DA112" s="409" t="str">
        <f t="shared" si="453"/>
        <v/>
      </c>
      <c r="DB112" s="410" t="str">
        <f t="shared" si="453"/>
        <v/>
      </c>
      <c r="DC112" s="411" t="str">
        <f t="shared" si="453"/>
        <v>7.2</v>
      </c>
      <c r="DD112" s="409" t="str">
        <f t="shared" si="453"/>
        <v/>
      </c>
      <c r="DE112" s="411" t="str">
        <f t="shared" si="453"/>
        <v/>
      </c>
      <c r="DF112" s="411" t="str">
        <f t="shared" si="453"/>
        <v/>
      </c>
      <c r="DG112" s="409" t="str">
        <f t="shared" si="453"/>
        <v/>
      </c>
      <c r="DH112" s="412" t="str">
        <f t="shared" si="453"/>
        <v/>
      </c>
      <c r="DI112" s="408" t="str">
        <f t="shared" si="453"/>
        <v>434</v>
      </c>
      <c r="DJ112" s="409" t="str">
        <f t="shared" si="453"/>
        <v>281</v>
      </c>
      <c r="DK112" s="409" t="str">
        <f t="shared" si="453"/>
        <v/>
      </c>
      <c r="DL112" s="409" t="str">
        <f t="shared" si="453"/>
        <v/>
      </c>
      <c r="DM112" s="413" t="str">
        <f t="shared" si="453"/>
        <v>12.9</v>
      </c>
      <c r="DN112" s="409" t="str">
        <f t="shared" si="453"/>
        <v/>
      </c>
      <c r="DO112" s="409" t="str">
        <f t="shared" si="453"/>
        <v/>
      </c>
      <c r="DP112" s="409" t="str">
        <f t="shared" si="453"/>
        <v/>
      </c>
      <c r="DQ112" s="409" t="str">
        <f t="shared" si="453"/>
        <v/>
      </c>
      <c r="DR112" s="412" t="str">
        <f t="shared" si="453"/>
        <v/>
      </c>
      <c r="DS112" s="414" t="str">
        <f t="shared" si="15"/>
        <v>340</v>
      </c>
      <c r="DT112" s="415" t="str">
        <f t="shared" si="16"/>
        <v>728</v>
      </c>
      <c r="DU112" s="401" t="str">
        <f>CY112*'Ores &amp; Ingots'!$C$3+CZ112*'Ores &amp; Ingots'!$C$4+DA112*'Ores &amp; Ingots'!$C$5+DB112*'Ores &amp; Ingots'!$C$6+DC112*'Ores &amp; Ingots'!$C$7+DD112*'Ores &amp; Ingots'!$C$8+DE112*'Ores &amp; Ingots'!$C$9+DF112*'Ores &amp; Ingots'!$C$10+DG112*'Ores &amp; Ingots'!$C$11+DH112*'Ores &amp; Ingots'!$C$12</f>
        <v>44</v>
      </c>
      <c r="DV112" s="401" t="str">
        <f>DI112*'Ores &amp; Ingots'!$B$3+DJ112*'Ores &amp; Ingots'!$B$4+DK112*'Ores &amp; Ingots'!$B$5+DL112*'Ores &amp; Ingots'!$B$6+DM112*'Ores &amp; Ingots'!$B$7+DN112*'Ores &amp; Ingots'!$B$8+DO112*'Ores &amp; Ingots'!$B$9+DP112*'Ores &amp; Ingots'!$B$10+DQ112*'Ores &amp; Ingots'!$B$11+DR112*'Ores &amp; Ingots'!$B$12</f>
        <v>269</v>
      </c>
      <c r="DW112" s="415" t="str">
        <f>CY112*Refining!$G$3+CZ112*Refining!$G$4+DA112*Refining!$G$5+DB112*Refining!$G$6+DC112*Refining!$G$7+DD112*Refining!$G$8+DE112*Refining!$G$9+DF112*Refining!$G$10+DG112*Refining!$G$11+DH112*Refining!$G$12</f>
        <v>455</v>
      </c>
      <c r="DX112" s="415" t="str">
        <f t="shared" si="17"/>
        <v>70,827</v>
      </c>
      <c r="DY112" s="416" t="str">
        <f t="shared" si="18"/>
        <v>0.0708</v>
      </c>
      <c r="DZ112" s="414" t="str">
        <f t="shared" si="19"/>
        <v>520</v>
      </c>
      <c r="EA112" s="413" t="str">
        <f t="shared" ref="EA112:EB112" si="454">DZ112/60</f>
        <v>8.7</v>
      </c>
      <c r="EB112" s="413" t="str">
        <f t="shared" si="454"/>
        <v>0.1</v>
      </c>
      <c r="EC112" s="417" t="str">
        <f t="shared" si="21"/>
        <v>0.01</v>
      </c>
      <c r="ED112" s="414" t="str">
        <f t="shared" si="22"/>
        <v>77,827</v>
      </c>
      <c r="EE112" s="413" t="str">
        <f t="shared" ref="EE112:EF112" si="455">ED112/1000</f>
        <v>77.8</v>
      </c>
      <c r="EF112" s="418" t="str">
        <f t="shared" si="455"/>
        <v>0.08</v>
      </c>
      <c r="EG112" s="419" t="str">
        <f t="shared" si="24"/>
        <v>0.0778</v>
      </c>
      <c r="EH112" s="225">
        <v>284.0</v>
      </c>
    </row>
    <row r="113">
      <c r="A113" s="33"/>
      <c r="B113" s="226" t="s">
        <v>995</v>
      </c>
      <c r="C113" s="227" t="s">
        <v>885</v>
      </c>
      <c r="D113" s="227">
        <v>1.0</v>
      </c>
      <c r="E113" s="227">
        <v>1.0</v>
      </c>
      <c r="F113" s="227">
        <v>1.0</v>
      </c>
      <c r="G113" s="453" t="str">
        <f t="shared" si="5"/>
        <v>0.125</v>
      </c>
      <c r="H113" s="454">
        <v>20.0</v>
      </c>
      <c r="I113" s="454">
        <v>20.0</v>
      </c>
      <c r="J113" s="454" t="str">
        <f>H113/Main!$D$9</f>
        <v>20</v>
      </c>
      <c r="K113" s="454" t="str">
        <f>I113/Main!$D$10</f>
        <v>20</v>
      </c>
      <c r="L113" s="455" t="str">
        <f t="shared" si="6"/>
        <v>1.0</v>
      </c>
      <c r="M113" s="455">
        <v>1.0</v>
      </c>
      <c r="N113" s="457"/>
      <c r="O113" s="457">
        <v>30000.0</v>
      </c>
      <c r="P113" s="456"/>
      <c r="Q113" s="457"/>
      <c r="R113" s="456"/>
      <c r="S113" s="458"/>
      <c r="T113" s="458"/>
      <c r="U113" s="456"/>
      <c r="V113" s="456"/>
      <c r="W113" s="458"/>
      <c r="X113" s="458"/>
      <c r="Y113" s="456"/>
      <c r="Z113" s="456"/>
      <c r="AA113" s="456"/>
      <c r="AB113" s="456"/>
      <c r="AC113" s="524"/>
      <c r="AD113" s="434">
        <v>5.0</v>
      </c>
      <c r="AE113" s="434">
        <v>2.0</v>
      </c>
      <c r="AF113" s="434">
        <v>0.0</v>
      </c>
      <c r="AG113" s="434">
        <v>0.0</v>
      </c>
      <c r="AH113" s="434">
        <v>5.0</v>
      </c>
      <c r="AI113" s="434">
        <v>0.0</v>
      </c>
      <c r="AJ113" s="434">
        <v>0.0</v>
      </c>
      <c r="AK113" s="434">
        <v>6.0</v>
      </c>
      <c r="AL113" s="434">
        <v>0.0</v>
      </c>
      <c r="AM113" s="434">
        <v>0.0</v>
      </c>
      <c r="AN113" s="434">
        <v>0.0</v>
      </c>
      <c r="AO113" s="434">
        <v>0.0</v>
      </c>
      <c r="AP113" s="434">
        <v>0.0</v>
      </c>
      <c r="AQ113" s="434">
        <v>0.0</v>
      </c>
      <c r="AR113" s="434">
        <v>0.0</v>
      </c>
      <c r="AS113" s="434">
        <v>0.0</v>
      </c>
      <c r="AT113" s="434">
        <v>0.0</v>
      </c>
      <c r="AU113" s="434">
        <v>6.0</v>
      </c>
      <c r="AV113" s="434">
        <v>0.0</v>
      </c>
      <c r="AW113" s="498">
        <v>6.0</v>
      </c>
      <c r="AX113" s="434">
        <v>0.0</v>
      </c>
      <c r="AY113" s="429" t="str">
        <f t="shared" ref="AY113:BS113" si="456">IF(AD113 = 0, "", AD113)</f>
        <v>5</v>
      </c>
      <c r="AZ113" s="430" t="str">
        <f t="shared" si="456"/>
        <v>2</v>
      </c>
      <c r="BA113" s="430" t="str">
        <f t="shared" si="456"/>
        <v/>
      </c>
      <c r="BB113" s="430" t="str">
        <f t="shared" si="456"/>
        <v/>
      </c>
      <c r="BC113" s="430" t="str">
        <f t="shared" si="456"/>
        <v>5</v>
      </c>
      <c r="BD113" s="430" t="str">
        <f t="shared" si="456"/>
        <v/>
      </c>
      <c r="BE113" s="430" t="str">
        <f t="shared" si="456"/>
        <v/>
      </c>
      <c r="BF113" s="430" t="str">
        <f t="shared" si="456"/>
        <v>6</v>
      </c>
      <c r="BG113" s="430" t="str">
        <f t="shared" si="456"/>
        <v/>
      </c>
      <c r="BH113" s="430" t="str">
        <f t="shared" si="456"/>
        <v/>
      </c>
      <c r="BI113" s="430" t="str">
        <f t="shared" si="456"/>
        <v/>
      </c>
      <c r="BJ113" s="430" t="str">
        <f t="shared" si="456"/>
        <v/>
      </c>
      <c r="BK113" s="430" t="str">
        <f t="shared" si="456"/>
        <v/>
      </c>
      <c r="BL113" s="430" t="str">
        <f t="shared" si="456"/>
        <v/>
      </c>
      <c r="BM113" s="430" t="str">
        <f t="shared" si="456"/>
        <v/>
      </c>
      <c r="BN113" s="430" t="str">
        <f t="shared" si="456"/>
        <v/>
      </c>
      <c r="BO113" s="430" t="str">
        <f t="shared" si="456"/>
        <v/>
      </c>
      <c r="BP113" s="430" t="str">
        <f t="shared" si="456"/>
        <v>6</v>
      </c>
      <c r="BQ113" s="430" t="str">
        <f t="shared" si="456"/>
        <v/>
      </c>
      <c r="BR113" s="431" t="str">
        <f t="shared" si="456"/>
        <v>6</v>
      </c>
      <c r="BS113" s="432" t="str">
        <f t="shared" si="456"/>
        <v/>
      </c>
      <c r="BT113" s="433" t="str">
        <f>$AY113*Assembly!Y$4+$AZ113*Assembly!Y$5+$BA113*Assembly!Y$6+$BB113*Assembly!Y$7+$BC113*Assembly!Y$8+$BD113*Assembly!Y$9+$BE113*Assembly!Y$10+$BF113*Assembly!Y$11+$BG113*Assembly!Y$12+$BH113*Assembly!Y$13+$BI113*Assembly!Y$14+$BJ113*Assembly!Y$15+$BK113*Assembly!Y$16+$BL113*Assembly!Y$17+$BM113*Assembly!Y$18+$BN113*Assembly!Y$19+$BO113*Assembly!Y$20+$BP113*Assembly!Y$21+$BQ113*Assembly!Y$22+$BR113*Assembly!Y$23+$BS113*Assembly!Y$24</f>
        <v>225</v>
      </c>
      <c r="BU113" s="434" t="str">
        <f t="shared" si="8"/>
        <v>1,802</v>
      </c>
      <c r="BV113" s="434" t="str">
        <f>$AY113*Assembly!AC$4+$AZ113*Assembly!AC$5+$BA113*Assembly!AC$6+$BB113*Assembly!AC$7+$BC113*Assembly!AC$8+$BD113*Assembly!AC$9+$BE113*Assembly!AC$10+$BF113*Assembly!AC$11+$BG113*Assembly!AC$12+$BH113*Assembly!AC$13+$BI113*Assembly!AC$14+$BJ113*Assembly!AC$15+$BK113*Assembly!AC$16+$BL113*Assembly!AC$17+$BM113*Assembly!AC$18+$BN113*Assembly!AC$19+$BO113*Assembly!AC$20+$BP113*Assembly!AC$21+$BQ113*Assembly!AC$22+$BR113*Assembly!AC$23+$BS113*Assembly!AC$24</f>
        <v>800</v>
      </c>
      <c r="BW113" s="435" t="str">
        <f t="shared" si="9"/>
        <v>3.55</v>
      </c>
      <c r="BX113" s="436" t="str">
        <f t="shared" si="10"/>
        <v>6400</v>
      </c>
      <c r="BY113" s="437" t="str">
        <f t="shared" si="11"/>
        <v>0.4</v>
      </c>
      <c r="BZ113" s="438"/>
      <c r="CA113" s="434" t="str">
        <f>$AY113*Assembly!X$4+$AZ113*Assembly!X$5+$BA113*Assembly!X$6+$BB113*Assembly!X$7+$BC113*Assembly!X$8+$BD113*Assembly!X$9+$BE113*Assembly!X$10+$BF113*Assembly!X$11+$BG113*Assembly!X$12+$BH113*Assembly!X$13+$BI113*Assembly!X$14+$BJ113*Assembly!X$15+$BK113*Assembly!X$16+$BL113*Assembly!X$17+$BM113*Assembly!X$18+$BN113*Assembly!X$19+$BO113*Assembly!X$20+$BP113*Assembly!X$21+$BQ113*Assembly!X$22+$BR113*Assembly!X$23+$BS113*Assembly!X$24</f>
        <v>45</v>
      </c>
      <c r="CB113" s="434" t="str">
        <f t="shared" si="12"/>
        <v>7,000</v>
      </c>
      <c r="CC113" s="439" t="str">
        <f t="shared" si="13"/>
        <v>0.0070</v>
      </c>
      <c r="CD113" s="440" t="str">
        <f>$AY113*Assembly!AB$4+$AZ113*Assembly!AB$5+$BA113*Assembly!AB$6+$BB113*Assembly!AB$7+$BC113*Assembly!AB$8+$BD113*Assembly!AB$9+$BE113*Assembly!AB$10+$BF113*Assembly!AB$11+$BG113*Assembly!AB$12+$BH113*Assembly!AB$13+$BI113*Assembly!AB$14+$BJ113*Assembly!AB$15+$BK113*Assembly!AB$16+$BL113*Assembly!AB$17+$BM113*Assembly!AB$18+$BN113*Assembly!AB$19+$BO113*Assembly!AB$20+$BP113*Assembly!AB$21+$BQ113*Assembly!AB$22+$BR113*Assembly!AB$23+$BS113*Assembly!AB$24</f>
        <v>497</v>
      </c>
      <c r="CE113" s="457" t="str">
        <f>$AY113*Assembly!M$4+$AZ113*Assembly!M$5+$BA113*Assembly!M$6+$BB113*Assembly!M$7+$BC113*Assembly!M$8+$BD113*Assembly!M$9+$BE113*Assembly!M$10+$BF113*Assembly!M$11+$BG113*Assembly!M$12+$BH113*Assembly!M$13+$BI113*Assembly!M$14+$BJ113*Assembly!M$15+$BK113*Assembly!M$16+$BL113*Assembly!M$17+$BM113*Assembly!M$18+$BN113*Assembly!M$19+$BO113*Assembly!M$20+$BP113*Assembly!M$21+$BQ113*Assembly!M$22+$BR113*Assembly!M$23+$BS113*Assembly!M$24</f>
        <v>243</v>
      </c>
      <c r="CF113" s="457" t="str">
        <f>$AY113*Assembly!N$4+$AZ113*Assembly!N$5+$BA113*Assembly!N$6+$BB113*Assembly!N$7+$BC113*Assembly!N$8+$BD113*Assembly!N$9+$BE113*Assembly!N$10+$BF113*Assembly!N$11+$BG113*Assembly!N$12+$BH113*Assembly!N$13+$BI113*Assembly!N$14+$BJ113*Assembly!N$15+$BK113*Assembly!N$16+$BL113*Assembly!N$17+$BM113*Assembly!N$18+$BN113*Assembly!N$19+$BO113*Assembly!N$20+$BP113*Assembly!N$21+$BQ113*Assembly!N$22+$BR113*Assembly!N$23+$BS113*Assembly!N$24</f>
        <v>90</v>
      </c>
      <c r="CG113" s="457" t="str">
        <f>$AY113*Assembly!O$4+$AZ113*Assembly!O$5+$BA113*Assembly!O$6+$BB113*Assembly!O$7+$BC113*Assembly!O$8+$BD113*Assembly!O$9+$BE113*Assembly!O$10+$BF113*Assembly!O$11+$BG113*Assembly!O$12+$BH113*Assembly!O$13+$BI113*Assembly!O$14+$BJ113*Assembly!O$15+$BK113*Assembly!O$16+$BL113*Assembly!O$17+$BM113*Assembly!O$18+$BN113*Assembly!O$19+$BO113*Assembly!O$20+$BP113*Assembly!O$21+$BQ113*Assembly!O$22+$BR113*Assembly!O$23+$BS113*Assembly!O$24</f>
        <v>0</v>
      </c>
      <c r="CH113" s="454" t="str">
        <f>$AY113*Assembly!P$4+$AZ113*Assembly!P$5+$BA113*Assembly!P$6+$BB113*Assembly!P$7+$BC113*Assembly!P$8+$BD113*Assembly!P$9+$BE113*Assembly!P$10+$BF113*Assembly!P$11+$BG113*Assembly!P$12+$BH113*Assembly!P$13+$BI113*Assembly!P$14+$BJ113*Assembly!P$15+$BK113*Assembly!P$16+$BL113*Assembly!P$17+$BM113*Assembly!P$18+$BN113*Assembly!P$19+$BO113*Assembly!P$20+$BP113*Assembly!P$21+$BQ113*Assembly!P$22+$BR113*Assembly!P$23+$BS113*Assembly!P$24</f>
        <v>0</v>
      </c>
      <c r="CI113" s="454" t="str">
        <f>$AY113*Assembly!Q$4+$AZ113*Assembly!Q$5+$BA113*Assembly!Q$6+$BB113*Assembly!Q$7+$BC113*Assembly!Q$8+$BD113*Assembly!Q$9+$BE113*Assembly!Q$10+$BF113*Assembly!Q$11+$BG113*Assembly!Q$12+$BH113*Assembly!Q$13+$BI113*Assembly!Q$14+$BJ113*Assembly!Q$15+$BK113*Assembly!Q$16+$BL113*Assembly!Q$17+$BM113*Assembly!Q$18+$BN113*Assembly!Q$19+$BO113*Assembly!Q$20+$BP113*Assembly!Q$21+$BQ113*Assembly!Q$22+$BR113*Assembly!Q$23+$BS113*Assembly!Q$24</f>
        <v>7.2</v>
      </c>
      <c r="CJ113" s="457" t="str">
        <f>$AY113*Assembly!R$4+$AZ113*Assembly!R$5+$BA113*Assembly!R$6+$BB113*Assembly!R$7+$BC113*Assembly!R$8+$BD113*Assembly!R$9+$BE113*Assembly!R$10+$BF113*Assembly!R$11+$BG113*Assembly!R$12+$BH113*Assembly!R$13+$BI113*Assembly!R$14+$BJ113*Assembly!R$15+$BK113*Assembly!R$16+$BL113*Assembly!R$17+$BM113*Assembly!R$18+$BN113*Assembly!R$19+$BO113*Assembly!R$20+$BP113*Assembly!R$21+$BQ113*Assembly!R$22+$BR113*Assembly!R$23+$BS113*Assembly!R$24</f>
        <v>0</v>
      </c>
      <c r="CK113" s="454" t="str">
        <f>$AY113*Assembly!S$4+$AZ113*Assembly!S$5+$BA113*Assembly!S$6+$BB113*Assembly!S$7+$BC113*Assembly!S$8+$BD113*Assembly!S$9+$BE113*Assembly!S$10+$BF113*Assembly!S$11+$BG113*Assembly!S$12+$BH113*Assembly!S$13+$BI113*Assembly!S$14+$BJ113*Assembly!S$15+$BK113*Assembly!S$16+$BL113*Assembly!S$17+$BM113*Assembly!S$18+$BN113*Assembly!S$19+$BO113*Assembly!S$20+$BP113*Assembly!S$21+$BQ113*Assembly!S$22+$BR113*Assembly!S$23+$BS113*Assembly!S$24</f>
        <v>0</v>
      </c>
      <c r="CL113" s="454" t="str">
        <f>$AY113*Assembly!T$4+$AZ113*Assembly!T$5+$BA113*Assembly!T$6+$BB113*Assembly!T$7+$BC113*Assembly!T$8+$BD113*Assembly!T$9+$BE113*Assembly!T$10+$BF113*Assembly!T$11+$BG113*Assembly!T$12+$BH113*Assembly!T$13+$BI113*Assembly!T$14+$BJ113*Assembly!T$15+$BK113*Assembly!T$16+$BL113*Assembly!T$17+$BM113*Assembly!T$18+$BN113*Assembly!T$19+$BO113*Assembly!T$20+$BP113*Assembly!T$21+$BQ113*Assembly!T$22+$BR113*Assembly!T$23+$BS113*Assembly!T$24</f>
        <v>0</v>
      </c>
      <c r="CM113" s="454" t="str">
        <f>$AY113*Assembly!U$4+$AZ113*Assembly!U$5+$BA113*Assembly!U$6+$BB113*Assembly!U$7+$BC113*Assembly!U$8+$BD113*Assembly!U$9+$BE113*Assembly!U$10+$BF113*Assembly!U$11+$BG113*Assembly!U$12+$BH113*Assembly!U$13+$BI113*Assembly!U$14+$BJ113*Assembly!U$15+$BK113*Assembly!U$16+$BL113*Assembly!U$17+$BM113*Assembly!U$18+$BN113*Assembly!U$19+$BO113*Assembly!U$20+$BP113*Assembly!U$21+$BQ113*Assembly!U$22+$BR113*Assembly!U$23+$BS113*Assembly!U$24</f>
        <v>0</v>
      </c>
      <c r="CN113" s="457" t="str">
        <f>$AY113*Assembly!V$4+$AZ113*Assembly!V$5+$BA113*Assembly!V$6+$BB113*Assembly!V$7+$BC113*Assembly!V$8+$BD113*Assembly!V$9+$BE113*Assembly!V$10+$BF113*Assembly!V$11+$BG113*Assembly!V$12+$BH113*Assembly!V$13+$BI113*Assembly!V$14+$BJ113*Assembly!V$15+$BK113*Assembly!V$16+$BL113*Assembly!V$17+$BM113*Assembly!V$18+$BN113*Assembly!V$19+$BO113*Assembly!V$20+$BP113*Assembly!V$21+$BQ113*Assembly!V$22+$BR113*Assembly!V$23+$BS113*Assembly!V$24</f>
        <v>0</v>
      </c>
      <c r="CO113" s="457" t="str">
        <f>CE113*Refining!$F$3</f>
        <v>434</v>
      </c>
      <c r="CP113" s="457" t="str">
        <f>CF113*Refining!$F$4</f>
        <v>281</v>
      </c>
      <c r="CQ113" s="457" t="str">
        <f>CG113*Refining!$F$5</f>
        <v>0</v>
      </c>
      <c r="CR113" s="457" t="str">
        <f>CH113*Refining!$F$6</f>
        <v>0</v>
      </c>
      <c r="CS113" s="457" t="str">
        <f>CI113*Refining!$F$7</f>
        <v>13</v>
      </c>
      <c r="CT113" s="457" t="str">
        <f>CJ113*Refining!$F$8</f>
        <v>0</v>
      </c>
      <c r="CU113" s="457" t="str">
        <f>CK113*Refining!$F$9</f>
        <v>0</v>
      </c>
      <c r="CV113" s="457" t="str">
        <f>CL113*Refining!$F$10</f>
        <v>0</v>
      </c>
      <c r="CW113" s="457" t="str">
        <f>CM113*Refining!$F$11</f>
        <v>0</v>
      </c>
      <c r="CX113" s="457" t="str">
        <f>CN113*Refining!$F$12</f>
        <v>0</v>
      </c>
      <c r="CY113" s="441" t="str">
        <f t="shared" ref="CY113:DR113" si="457">IF(CE113 = 0, "", CE113)</f>
        <v>243</v>
      </c>
      <c r="CZ113" s="442" t="str">
        <f t="shared" si="457"/>
        <v>90</v>
      </c>
      <c r="DA113" s="442" t="str">
        <f t="shared" si="457"/>
        <v/>
      </c>
      <c r="DB113" s="443" t="str">
        <f t="shared" si="457"/>
        <v/>
      </c>
      <c r="DC113" s="444" t="str">
        <f t="shared" si="457"/>
        <v>7.2</v>
      </c>
      <c r="DD113" s="442" t="str">
        <f t="shared" si="457"/>
        <v/>
      </c>
      <c r="DE113" s="444" t="str">
        <f t="shared" si="457"/>
        <v/>
      </c>
      <c r="DF113" s="444" t="str">
        <f t="shared" si="457"/>
        <v/>
      </c>
      <c r="DG113" s="442" t="str">
        <f t="shared" si="457"/>
        <v/>
      </c>
      <c r="DH113" s="445" t="str">
        <f t="shared" si="457"/>
        <v/>
      </c>
      <c r="DI113" s="441" t="str">
        <f t="shared" si="457"/>
        <v>434</v>
      </c>
      <c r="DJ113" s="442" t="str">
        <f t="shared" si="457"/>
        <v>281</v>
      </c>
      <c r="DK113" s="442" t="str">
        <f t="shared" si="457"/>
        <v/>
      </c>
      <c r="DL113" s="442" t="str">
        <f t="shared" si="457"/>
        <v/>
      </c>
      <c r="DM113" s="446" t="str">
        <f t="shared" si="457"/>
        <v>12.9</v>
      </c>
      <c r="DN113" s="442" t="str">
        <f t="shared" si="457"/>
        <v/>
      </c>
      <c r="DO113" s="442" t="str">
        <f t="shared" si="457"/>
        <v/>
      </c>
      <c r="DP113" s="442" t="str">
        <f t="shared" si="457"/>
        <v/>
      </c>
      <c r="DQ113" s="442" t="str">
        <f t="shared" si="457"/>
        <v/>
      </c>
      <c r="DR113" s="445" t="str">
        <f t="shared" si="457"/>
        <v/>
      </c>
      <c r="DS113" s="447" t="str">
        <f t="shared" si="15"/>
        <v>340</v>
      </c>
      <c r="DT113" s="448" t="str">
        <f t="shared" si="16"/>
        <v>728</v>
      </c>
      <c r="DU113" s="434" t="str">
        <f>CY113*'Ores &amp; Ingots'!$C$3+CZ113*'Ores &amp; Ingots'!$C$4+DA113*'Ores &amp; Ingots'!$C$5+DB113*'Ores &amp; Ingots'!$C$6+DC113*'Ores &amp; Ingots'!$C$7+DD113*'Ores &amp; Ingots'!$C$8+DE113*'Ores &amp; Ingots'!$C$9+DF113*'Ores &amp; Ingots'!$C$10+DG113*'Ores &amp; Ingots'!$C$11+DH113*'Ores &amp; Ingots'!$C$12</f>
        <v>44</v>
      </c>
      <c r="DV113" s="434" t="str">
        <f>DI113*'Ores &amp; Ingots'!$B$3+DJ113*'Ores &amp; Ingots'!$B$4+DK113*'Ores &amp; Ingots'!$B$5+DL113*'Ores &amp; Ingots'!$B$6+DM113*'Ores &amp; Ingots'!$B$7+DN113*'Ores &amp; Ingots'!$B$8+DO113*'Ores &amp; Ingots'!$B$9+DP113*'Ores &amp; Ingots'!$B$10+DQ113*'Ores &amp; Ingots'!$B$11+DR113*'Ores &amp; Ingots'!$B$12</f>
        <v>269</v>
      </c>
      <c r="DW113" s="448" t="str">
        <f>CY113*Refining!$G$3+CZ113*Refining!$G$4+DA113*Refining!$G$5+DB113*Refining!$G$6+DC113*Refining!$G$7+DD113*Refining!$G$8+DE113*Refining!$G$9+DF113*Refining!$G$10+DG113*Refining!$G$11+DH113*Refining!$G$12</f>
        <v>455</v>
      </c>
      <c r="DX113" s="448" t="str">
        <f t="shared" si="17"/>
        <v>70,827</v>
      </c>
      <c r="DY113" s="449" t="str">
        <f t="shared" si="18"/>
        <v>0.0708</v>
      </c>
      <c r="DZ113" s="447" t="str">
        <f t="shared" si="19"/>
        <v>520</v>
      </c>
      <c r="EA113" s="446" t="str">
        <f t="shared" ref="EA113:EB113" si="458">DZ113/60</f>
        <v>8.7</v>
      </c>
      <c r="EB113" s="446" t="str">
        <f t="shared" si="458"/>
        <v>0.1</v>
      </c>
      <c r="EC113" s="450" t="str">
        <f t="shared" si="21"/>
        <v>0.01</v>
      </c>
      <c r="ED113" s="447" t="str">
        <f t="shared" si="22"/>
        <v>77,827</v>
      </c>
      <c r="EE113" s="446" t="str">
        <f t="shared" ref="EE113:EF113" si="459">ED113/1000</f>
        <v>77.8</v>
      </c>
      <c r="EF113" s="451" t="str">
        <f t="shared" si="459"/>
        <v>0.08</v>
      </c>
      <c r="EG113" s="452" t="str">
        <f t="shared" si="24"/>
        <v>0.0778</v>
      </c>
      <c r="EH113" s="225" t="s">
        <v>12</v>
      </c>
    </row>
    <row r="114">
      <c r="A114" s="33"/>
      <c r="B114" s="226" t="s">
        <v>996</v>
      </c>
      <c r="C114" s="227" t="s">
        <v>886</v>
      </c>
      <c r="D114" s="227">
        <v>1.0</v>
      </c>
      <c r="E114" s="227">
        <v>1.0</v>
      </c>
      <c r="F114" s="227">
        <v>1.0</v>
      </c>
      <c r="G114" s="420" t="str">
        <f t="shared" si="5"/>
        <v>15.625</v>
      </c>
      <c r="H114" s="421">
        <v>20.0</v>
      </c>
      <c r="I114" s="421">
        <v>20.0</v>
      </c>
      <c r="J114" s="421" t="str">
        <f>H114/Main!$D$9</f>
        <v>20</v>
      </c>
      <c r="K114" s="421" t="str">
        <f>I114/Main!$D$10</f>
        <v>20</v>
      </c>
      <c r="L114" s="422" t="str">
        <f t="shared" si="6"/>
        <v>1.0</v>
      </c>
      <c r="M114" s="422">
        <v>1.0</v>
      </c>
      <c r="N114" s="424" t="s">
        <v>12</v>
      </c>
      <c r="O114" s="424">
        <v>200.0</v>
      </c>
      <c r="P114" s="423"/>
      <c r="Q114" s="424"/>
      <c r="R114" s="423"/>
      <c r="S114" s="425"/>
      <c r="T114" s="425"/>
      <c r="U114" s="423"/>
      <c r="V114" s="423"/>
      <c r="W114" s="425"/>
      <c r="X114" s="425"/>
      <c r="Y114" s="423"/>
      <c r="Z114" s="423"/>
      <c r="AA114" s="423"/>
      <c r="AB114" s="423"/>
      <c r="AC114" s="523" t="s">
        <v>913</v>
      </c>
      <c r="AD114" s="434">
        <v>0.0</v>
      </c>
      <c r="AE114" s="434">
        <v>15.0</v>
      </c>
      <c r="AF114" s="434">
        <v>0.0</v>
      </c>
      <c r="AG114" s="434">
        <v>0.0</v>
      </c>
      <c r="AH114" s="434">
        <v>10.0</v>
      </c>
      <c r="AI114" s="434">
        <v>0.0</v>
      </c>
      <c r="AJ114" s="434">
        <v>0.0</v>
      </c>
      <c r="AK114" s="498">
        <v>15.0</v>
      </c>
      <c r="AL114" s="434">
        <v>0.0</v>
      </c>
      <c r="AM114" s="434">
        <v>0.0</v>
      </c>
      <c r="AN114" s="434">
        <v>0.0</v>
      </c>
      <c r="AO114" s="434">
        <v>0.0</v>
      </c>
      <c r="AP114" s="434">
        <v>0.0</v>
      </c>
      <c r="AQ114" s="434">
        <v>0.0</v>
      </c>
      <c r="AR114" s="434">
        <v>0.0</v>
      </c>
      <c r="AS114" s="434">
        <v>0.0</v>
      </c>
      <c r="AT114" s="434">
        <v>0.0</v>
      </c>
      <c r="AU114" s="434">
        <v>0.0</v>
      </c>
      <c r="AV114" s="434">
        <v>0.0</v>
      </c>
      <c r="AW114" s="434">
        <v>0.0</v>
      </c>
      <c r="AX114" s="434">
        <v>0.0</v>
      </c>
      <c r="AY114" s="429" t="str">
        <f t="shared" ref="AY114:BS114" si="460">IF(AD114 = 0, "", AD114)</f>
        <v/>
      </c>
      <c r="AZ114" s="430" t="str">
        <f t="shared" si="460"/>
        <v>15</v>
      </c>
      <c r="BA114" s="430" t="str">
        <f t="shared" si="460"/>
        <v/>
      </c>
      <c r="BB114" s="430" t="str">
        <f t="shared" si="460"/>
        <v/>
      </c>
      <c r="BC114" s="430" t="str">
        <f t="shared" si="460"/>
        <v>10</v>
      </c>
      <c r="BD114" s="430" t="str">
        <f t="shared" si="460"/>
        <v/>
      </c>
      <c r="BE114" s="430" t="str">
        <f t="shared" si="460"/>
        <v/>
      </c>
      <c r="BF114" s="431" t="str">
        <f t="shared" si="460"/>
        <v>15</v>
      </c>
      <c r="BG114" s="430" t="str">
        <f t="shared" si="460"/>
        <v/>
      </c>
      <c r="BH114" s="430" t="str">
        <f t="shared" si="460"/>
        <v/>
      </c>
      <c r="BI114" s="430" t="str">
        <f t="shared" si="460"/>
        <v/>
      </c>
      <c r="BJ114" s="430" t="str">
        <f t="shared" si="460"/>
        <v/>
      </c>
      <c r="BK114" s="430" t="str">
        <f t="shared" si="460"/>
        <v/>
      </c>
      <c r="BL114" s="430" t="str">
        <f t="shared" si="460"/>
        <v/>
      </c>
      <c r="BM114" s="430" t="str">
        <f t="shared" si="460"/>
        <v/>
      </c>
      <c r="BN114" s="430" t="str">
        <f t="shared" si="460"/>
        <v/>
      </c>
      <c r="BO114" s="430" t="str">
        <f t="shared" si="460"/>
        <v/>
      </c>
      <c r="BP114" s="430" t="str">
        <f t="shared" si="460"/>
        <v/>
      </c>
      <c r="BQ114" s="430" t="str">
        <f t="shared" si="460"/>
        <v/>
      </c>
      <c r="BR114" s="430" t="str">
        <f t="shared" si="460"/>
        <v/>
      </c>
      <c r="BS114" s="432" t="str">
        <f t="shared" si="460"/>
        <v/>
      </c>
      <c r="BT114" s="433" t="str">
        <f>$AY114*Assembly!Y$4+$AZ114*Assembly!Y$5+$BA114*Assembly!Y$6+$BB114*Assembly!Y$7+$BC114*Assembly!Y$8+$BD114*Assembly!Y$9+$BE114*Assembly!Y$10+$BF114*Assembly!Y$11+$BG114*Assembly!Y$12+$BH114*Assembly!Y$13+$BI114*Assembly!Y$14+$BJ114*Assembly!Y$15+$BK114*Assembly!Y$16+$BL114*Assembly!Y$17+$BM114*Assembly!Y$18+$BN114*Assembly!Y$19+$BO114*Assembly!Y$20+$BP114*Assembly!Y$21+$BQ114*Assembly!Y$22+$BR114*Assembly!Y$23+$BS114*Assembly!Y$24</f>
        <v>128</v>
      </c>
      <c r="BU114" s="434" t="str">
        <f t="shared" si="8"/>
        <v>8</v>
      </c>
      <c r="BV114" s="434" t="str">
        <f>$AY114*Assembly!AC$4+$AZ114*Assembly!AC$5+$BA114*Assembly!AC$6+$BB114*Assembly!AC$7+$BC114*Assembly!AC$8+$BD114*Assembly!AC$9+$BE114*Assembly!AC$10+$BF114*Assembly!AC$11+$BG114*Assembly!AC$12+$BH114*Assembly!AC$13+$BI114*Assembly!AC$14+$BJ114*Assembly!AC$15+$BK114*Assembly!AC$16+$BL114*Assembly!AC$17+$BM114*Assembly!AC$18+$BN114*Assembly!AC$19+$BO114*Assembly!AC$20+$BP114*Assembly!AC$21+$BQ114*Assembly!AC$22+$BR114*Assembly!AC$23+$BS114*Assembly!AC$24</f>
        <v>540</v>
      </c>
      <c r="BW114" s="435" t="str">
        <f t="shared" si="9"/>
        <v>4.22</v>
      </c>
      <c r="BX114" s="436" t="str">
        <f t="shared" si="10"/>
        <v>35</v>
      </c>
      <c r="BY114" s="437" t="str">
        <f t="shared" si="11"/>
        <v>65.9</v>
      </c>
      <c r="BZ114" s="438"/>
      <c r="CA114" s="434" t="str">
        <f>$AY114*Assembly!X$4+$AZ114*Assembly!X$5+$BA114*Assembly!X$6+$BB114*Assembly!X$7+$BC114*Assembly!X$8+$BD114*Assembly!X$9+$BE114*Assembly!X$10+$BF114*Assembly!X$11+$BG114*Assembly!X$12+$BH114*Assembly!X$13+$BI114*Assembly!X$14+$BJ114*Assembly!X$15+$BK114*Assembly!X$16+$BL114*Assembly!X$17+$BM114*Assembly!X$18+$BN114*Assembly!X$19+$BO114*Assembly!X$20+$BP114*Assembly!X$21+$BQ114*Assembly!X$22+$BR114*Assembly!X$23+$BS114*Assembly!X$24</f>
        <v>70</v>
      </c>
      <c r="CB114" s="434" t="str">
        <f t="shared" si="12"/>
        <v>10,889</v>
      </c>
      <c r="CC114" s="439" t="str">
        <f t="shared" si="13"/>
        <v>0.0109</v>
      </c>
      <c r="CD114" s="440" t="str">
        <f>$AY114*Assembly!AB$4+$AZ114*Assembly!AB$5+$BA114*Assembly!AB$6+$BB114*Assembly!AB$7+$BC114*Assembly!AB$8+$BD114*Assembly!AB$9+$BE114*Assembly!AB$10+$BF114*Assembly!AB$11+$BG114*Assembly!AB$12+$BH114*Assembly!AB$13+$BI114*Assembly!AB$14+$BJ114*Assembly!AB$15+$BK114*Assembly!AB$16+$BL114*Assembly!AB$17+$BM114*Assembly!AB$18+$BN114*Assembly!AB$19+$BO114*Assembly!AB$20+$BP114*Assembly!AB$21+$BQ114*Assembly!AB$22+$BR114*Assembly!AB$23+$BS114*Assembly!AB$24</f>
        <v>110</v>
      </c>
      <c r="CE114" s="424" t="str">
        <f>$AY114*Assembly!M$4+$AZ114*Assembly!M$5+$BA114*Assembly!M$6+$BB114*Assembly!M$7+$BC114*Assembly!M$8+$BD114*Assembly!M$9+$BE114*Assembly!M$10+$BF114*Assembly!M$11+$BG114*Assembly!M$12+$BH114*Assembly!M$13+$BI114*Assembly!M$14+$BJ114*Assembly!M$15+$BK114*Assembly!M$16+$BL114*Assembly!M$17+$BM114*Assembly!M$18+$BN114*Assembly!M$19+$BO114*Assembly!M$20+$BP114*Assembly!M$21+$BQ114*Assembly!M$22+$BR114*Assembly!M$23+$BS114*Assembly!M$24</f>
        <v>160</v>
      </c>
      <c r="CF114" s="424" t="str">
        <f>$AY114*Assembly!N$4+$AZ114*Assembly!N$5+$BA114*Assembly!N$6+$BB114*Assembly!N$7+$BC114*Assembly!N$8+$BD114*Assembly!N$9+$BE114*Assembly!N$10+$BF114*Assembly!N$11+$BG114*Assembly!N$12+$BH114*Assembly!N$13+$BI114*Assembly!N$14+$BJ114*Assembly!N$15+$BK114*Assembly!N$16+$BL114*Assembly!N$17+$BM114*Assembly!N$18+$BN114*Assembly!N$19+$BO114*Assembly!N$20+$BP114*Assembly!N$21+$BQ114*Assembly!N$22+$BR114*Assembly!N$23+$BS114*Assembly!N$24</f>
        <v>0</v>
      </c>
      <c r="CG114" s="424" t="str">
        <f>$AY114*Assembly!O$4+$AZ114*Assembly!O$5+$BA114*Assembly!O$6+$BB114*Assembly!O$7+$BC114*Assembly!O$8+$BD114*Assembly!O$9+$BE114*Assembly!O$10+$BF114*Assembly!O$11+$BG114*Assembly!O$12+$BH114*Assembly!O$13+$BI114*Assembly!O$14+$BJ114*Assembly!O$15+$BK114*Assembly!O$16+$BL114*Assembly!O$17+$BM114*Assembly!O$18+$BN114*Assembly!O$19+$BO114*Assembly!O$20+$BP114*Assembly!O$21+$BQ114*Assembly!O$22+$BR114*Assembly!O$23+$BS114*Assembly!O$24</f>
        <v>0</v>
      </c>
      <c r="CH114" s="421" t="str">
        <f>$AY114*Assembly!P$4+$AZ114*Assembly!P$5+$BA114*Assembly!P$6+$BB114*Assembly!P$7+$BC114*Assembly!P$8+$BD114*Assembly!P$9+$BE114*Assembly!P$10+$BF114*Assembly!P$11+$BG114*Assembly!P$12+$BH114*Assembly!P$13+$BI114*Assembly!P$14+$BJ114*Assembly!P$15+$BK114*Assembly!P$16+$BL114*Assembly!P$17+$BM114*Assembly!P$18+$BN114*Assembly!P$19+$BO114*Assembly!P$20+$BP114*Assembly!P$21+$BQ114*Assembly!P$22+$BR114*Assembly!P$23+$BS114*Assembly!P$24</f>
        <v>0</v>
      </c>
      <c r="CI114" s="421" t="str">
        <f>$AY114*Assembly!Q$4+$AZ114*Assembly!Q$5+$BA114*Assembly!Q$6+$BB114*Assembly!Q$7+$BC114*Assembly!Q$8+$BD114*Assembly!Q$9+$BE114*Assembly!Q$10+$BF114*Assembly!Q$11+$BG114*Assembly!Q$12+$BH114*Assembly!Q$13+$BI114*Assembly!Q$14+$BJ114*Assembly!Q$15+$BK114*Assembly!Q$16+$BL114*Assembly!Q$17+$BM114*Assembly!Q$18+$BN114*Assembly!Q$19+$BO114*Assembly!Q$20+$BP114*Assembly!Q$21+$BQ114*Assembly!Q$22+$BR114*Assembly!Q$23+$BS114*Assembly!Q$24</f>
        <v>3</v>
      </c>
      <c r="CJ114" s="424" t="str">
        <f>$AY114*Assembly!R$4+$AZ114*Assembly!R$5+$BA114*Assembly!R$6+$BB114*Assembly!R$7+$BC114*Assembly!R$8+$BD114*Assembly!R$9+$BE114*Assembly!R$10+$BF114*Assembly!R$11+$BG114*Assembly!R$12+$BH114*Assembly!R$13+$BI114*Assembly!R$14+$BJ114*Assembly!R$15+$BK114*Assembly!R$16+$BL114*Assembly!R$17+$BM114*Assembly!R$18+$BN114*Assembly!R$19+$BO114*Assembly!R$20+$BP114*Assembly!R$21+$BQ114*Assembly!R$22+$BR114*Assembly!R$23+$BS114*Assembly!R$24</f>
        <v>0</v>
      </c>
      <c r="CK114" s="421" t="str">
        <f>$AY114*Assembly!S$4+$AZ114*Assembly!S$5+$BA114*Assembly!S$6+$BB114*Assembly!S$7+$BC114*Assembly!S$8+$BD114*Assembly!S$9+$BE114*Assembly!S$10+$BF114*Assembly!S$11+$BG114*Assembly!S$12+$BH114*Assembly!S$13+$BI114*Assembly!S$14+$BJ114*Assembly!S$15+$BK114*Assembly!S$16+$BL114*Assembly!S$17+$BM114*Assembly!S$18+$BN114*Assembly!S$19+$BO114*Assembly!S$20+$BP114*Assembly!S$21+$BQ114*Assembly!S$22+$BR114*Assembly!S$23+$BS114*Assembly!S$24</f>
        <v>0</v>
      </c>
      <c r="CL114" s="421" t="str">
        <f>$AY114*Assembly!T$4+$AZ114*Assembly!T$5+$BA114*Assembly!T$6+$BB114*Assembly!T$7+$BC114*Assembly!T$8+$BD114*Assembly!T$9+$BE114*Assembly!T$10+$BF114*Assembly!T$11+$BG114*Assembly!T$12+$BH114*Assembly!T$13+$BI114*Assembly!T$14+$BJ114*Assembly!T$15+$BK114*Assembly!T$16+$BL114*Assembly!T$17+$BM114*Assembly!T$18+$BN114*Assembly!T$19+$BO114*Assembly!T$20+$BP114*Assembly!T$21+$BQ114*Assembly!T$22+$BR114*Assembly!T$23+$BS114*Assembly!T$24</f>
        <v>0</v>
      </c>
      <c r="CM114" s="421" t="str">
        <f>$AY114*Assembly!U$4+$AZ114*Assembly!U$5+$BA114*Assembly!U$6+$BB114*Assembly!U$7+$BC114*Assembly!U$8+$BD114*Assembly!U$9+$BE114*Assembly!U$10+$BF114*Assembly!U$11+$BG114*Assembly!U$12+$BH114*Assembly!U$13+$BI114*Assembly!U$14+$BJ114*Assembly!U$15+$BK114*Assembly!U$16+$BL114*Assembly!U$17+$BM114*Assembly!U$18+$BN114*Assembly!U$19+$BO114*Assembly!U$20+$BP114*Assembly!U$21+$BQ114*Assembly!U$22+$BR114*Assembly!U$23+$BS114*Assembly!U$24</f>
        <v>0</v>
      </c>
      <c r="CN114" s="424" t="str">
        <f>$AY114*Assembly!V$4+$AZ114*Assembly!V$5+$BA114*Assembly!V$6+$BB114*Assembly!V$7+$BC114*Assembly!V$8+$BD114*Assembly!V$9+$BE114*Assembly!V$10+$BF114*Assembly!V$11+$BG114*Assembly!V$12+$BH114*Assembly!V$13+$BI114*Assembly!V$14+$BJ114*Assembly!V$15+$BK114*Assembly!V$16+$BL114*Assembly!V$17+$BM114*Assembly!V$18+$BN114*Assembly!V$19+$BO114*Assembly!V$20+$BP114*Assembly!V$21+$BQ114*Assembly!V$22+$BR114*Assembly!V$23+$BS114*Assembly!V$24</f>
        <v>0</v>
      </c>
      <c r="CO114" s="424" t="str">
        <f>CE114*Refining!$F$3</f>
        <v>286</v>
      </c>
      <c r="CP114" s="424" t="str">
        <f>CF114*Refining!$F$4</f>
        <v>0</v>
      </c>
      <c r="CQ114" s="424" t="str">
        <f>CG114*Refining!$F$5</f>
        <v>0</v>
      </c>
      <c r="CR114" s="424" t="str">
        <f>CH114*Refining!$F$6</f>
        <v>0</v>
      </c>
      <c r="CS114" s="424" t="str">
        <f>CI114*Refining!$F$7</f>
        <v>5</v>
      </c>
      <c r="CT114" s="424" t="str">
        <f>CJ114*Refining!$F$8</f>
        <v>0</v>
      </c>
      <c r="CU114" s="424" t="str">
        <f>CK114*Refining!$F$9</f>
        <v>0</v>
      </c>
      <c r="CV114" s="424" t="str">
        <f>CL114*Refining!$F$10</f>
        <v>0</v>
      </c>
      <c r="CW114" s="424" t="str">
        <f>CM114*Refining!$F$11</f>
        <v>0</v>
      </c>
      <c r="CX114" s="424" t="str">
        <f>CN114*Refining!$F$12</f>
        <v>0</v>
      </c>
      <c r="CY114" s="441" t="str">
        <f t="shared" ref="CY114:DR114" si="461">IF(CE114 = 0, "", CE114)</f>
        <v>160</v>
      </c>
      <c r="CZ114" s="442" t="str">
        <f t="shared" si="461"/>
        <v/>
      </c>
      <c r="DA114" s="442" t="str">
        <f t="shared" si="461"/>
        <v/>
      </c>
      <c r="DB114" s="443" t="str">
        <f t="shared" si="461"/>
        <v/>
      </c>
      <c r="DC114" s="444" t="str">
        <f t="shared" si="461"/>
        <v>3.0</v>
      </c>
      <c r="DD114" s="442" t="str">
        <f t="shared" si="461"/>
        <v/>
      </c>
      <c r="DE114" s="444" t="str">
        <f t="shared" si="461"/>
        <v/>
      </c>
      <c r="DF114" s="444" t="str">
        <f t="shared" si="461"/>
        <v/>
      </c>
      <c r="DG114" s="442" t="str">
        <f t="shared" si="461"/>
        <v/>
      </c>
      <c r="DH114" s="445" t="str">
        <f t="shared" si="461"/>
        <v/>
      </c>
      <c r="DI114" s="441" t="str">
        <f t="shared" si="461"/>
        <v>286</v>
      </c>
      <c r="DJ114" s="442" t="str">
        <f t="shared" si="461"/>
        <v/>
      </c>
      <c r="DK114" s="442" t="str">
        <f t="shared" si="461"/>
        <v/>
      </c>
      <c r="DL114" s="442" t="str">
        <f t="shared" si="461"/>
        <v/>
      </c>
      <c r="DM114" s="446" t="str">
        <f t="shared" si="461"/>
        <v>5.4</v>
      </c>
      <c r="DN114" s="442" t="str">
        <f t="shared" si="461"/>
        <v/>
      </c>
      <c r="DO114" s="442" t="str">
        <f t="shared" si="461"/>
        <v/>
      </c>
      <c r="DP114" s="442" t="str">
        <f t="shared" si="461"/>
        <v/>
      </c>
      <c r="DQ114" s="442" t="str">
        <f t="shared" si="461"/>
        <v/>
      </c>
      <c r="DR114" s="445" t="str">
        <f t="shared" si="461"/>
        <v/>
      </c>
      <c r="DS114" s="447" t="str">
        <f t="shared" si="15"/>
        <v>163</v>
      </c>
      <c r="DT114" s="448" t="str">
        <f t="shared" si="16"/>
        <v>291</v>
      </c>
      <c r="DU114" s="434" t="str">
        <f>CY114*'Ores &amp; Ingots'!$C$3+CZ114*'Ores &amp; Ingots'!$C$4+DA114*'Ores &amp; Ingots'!$C$5+DB114*'Ores &amp; Ingots'!$C$6+DC114*'Ores &amp; Ingots'!$C$7+DD114*'Ores &amp; Ingots'!$C$8+DE114*'Ores &amp; Ingots'!$C$9+DF114*'Ores &amp; Ingots'!$C$10+DG114*'Ores &amp; Ingots'!$C$11+DH114*'Ores &amp; Ingots'!$C$12</f>
        <v>22</v>
      </c>
      <c r="DV114" s="434" t="str">
        <f>DI114*'Ores &amp; Ingots'!$B$3+DJ114*'Ores &amp; Ingots'!$B$4+DK114*'Ores &amp; Ingots'!$B$5+DL114*'Ores &amp; Ingots'!$B$6+DM114*'Ores &amp; Ingots'!$B$7+DN114*'Ores &amp; Ingots'!$B$8+DO114*'Ores &amp; Ingots'!$B$9+DP114*'Ores &amp; Ingots'!$B$10+DQ114*'Ores &amp; Ingots'!$B$11+DR114*'Ores &amp; Ingots'!$B$12</f>
        <v>108</v>
      </c>
      <c r="DW114" s="448" t="str">
        <f>CY114*Refining!$G$3+CZ114*Refining!$G$4+DA114*Refining!$G$5+DB114*Refining!$G$6+DC114*Refining!$G$7+DD114*Refining!$G$8+DE114*Refining!$G$9+DF114*Refining!$G$10+DG114*Refining!$G$11+DH114*Refining!$G$12</f>
        <v>13</v>
      </c>
      <c r="DX114" s="448" t="str">
        <f t="shared" si="17"/>
        <v>2,094</v>
      </c>
      <c r="DY114" s="449" t="str">
        <f t="shared" si="18"/>
        <v>0.0021</v>
      </c>
      <c r="DZ114" s="447" t="str">
        <f t="shared" si="19"/>
        <v>103</v>
      </c>
      <c r="EA114" s="446" t="str">
        <f t="shared" ref="EA114:EB114" si="462">DZ114/60</f>
        <v>1.7</v>
      </c>
      <c r="EB114" s="446" t="str">
        <f t="shared" si="462"/>
        <v>0.0</v>
      </c>
      <c r="EC114" s="450" t="str">
        <f t="shared" si="21"/>
        <v>0.00</v>
      </c>
      <c r="ED114" s="447" t="str">
        <f t="shared" si="22"/>
        <v>12,983</v>
      </c>
      <c r="EE114" s="446" t="str">
        <f t="shared" ref="EE114:EF114" si="463">ED114/1000</f>
        <v>13.0</v>
      </c>
      <c r="EF114" s="451" t="str">
        <f t="shared" si="463"/>
        <v>0.01</v>
      </c>
      <c r="EG114" s="452" t="str">
        <f t="shared" si="24"/>
        <v>0.0130</v>
      </c>
      <c r="EH114" s="225">
        <v>384.0</v>
      </c>
    </row>
    <row r="115">
      <c r="A115" s="33"/>
      <c r="B115" s="226" t="s">
        <v>996</v>
      </c>
      <c r="C115" s="227" t="s">
        <v>885</v>
      </c>
      <c r="D115" s="227">
        <v>1.0</v>
      </c>
      <c r="E115" s="227">
        <v>1.0</v>
      </c>
      <c r="F115" s="227">
        <v>1.0</v>
      </c>
      <c r="G115" s="453" t="str">
        <f t="shared" si="5"/>
        <v>0.125</v>
      </c>
      <c r="H115" s="454">
        <v>20.0</v>
      </c>
      <c r="I115" s="454">
        <v>20.0</v>
      </c>
      <c r="J115" s="454" t="str">
        <f>H115/Main!$D$9</f>
        <v>20</v>
      </c>
      <c r="K115" s="454" t="str">
        <f>I115/Main!$D$10</f>
        <v>20</v>
      </c>
      <c r="L115" s="455" t="str">
        <f t="shared" si="6"/>
        <v>1.0</v>
      </c>
      <c r="M115" s="455">
        <v>1.0</v>
      </c>
      <c r="N115" s="457" t="s">
        <v>12</v>
      </c>
      <c r="O115" s="457">
        <v>200.0</v>
      </c>
      <c r="P115" s="456"/>
      <c r="Q115" s="457"/>
      <c r="R115" s="456"/>
      <c r="S115" s="458"/>
      <c r="T115" s="458"/>
      <c r="U115" s="456"/>
      <c r="V115" s="456"/>
      <c r="W115" s="458"/>
      <c r="X115" s="458"/>
      <c r="Y115" s="456"/>
      <c r="Z115" s="456"/>
      <c r="AA115" s="456"/>
      <c r="AB115" s="456"/>
      <c r="AC115" s="524"/>
      <c r="AD115" s="434">
        <v>0.0</v>
      </c>
      <c r="AE115" s="434">
        <v>4.0</v>
      </c>
      <c r="AF115" s="434">
        <v>0.0</v>
      </c>
      <c r="AG115" s="434">
        <v>0.0</v>
      </c>
      <c r="AH115" s="434">
        <v>6.0</v>
      </c>
      <c r="AI115" s="434">
        <v>0.0</v>
      </c>
      <c r="AJ115" s="434">
        <v>0.0</v>
      </c>
      <c r="AK115" s="498">
        <v>3.0</v>
      </c>
      <c r="AL115" s="434">
        <v>0.0</v>
      </c>
      <c r="AM115" s="434">
        <v>0.0</v>
      </c>
      <c r="AN115" s="434">
        <v>0.0</v>
      </c>
      <c r="AO115" s="434">
        <v>0.0</v>
      </c>
      <c r="AP115" s="434">
        <v>0.0</v>
      </c>
      <c r="AQ115" s="434">
        <v>0.0</v>
      </c>
      <c r="AR115" s="434">
        <v>0.0</v>
      </c>
      <c r="AS115" s="434">
        <v>0.0</v>
      </c>
      <c r="AT115" s="434">
        <v>0.0</v>
      </c>
      <c r="AU115" s="434">
        <v>0.0</v>
      </c>
      <c r="AV115" s="434">
        <v>0.0</v>
      </c>
      <c r="AW115" s="434">
        <v>0.0</v>
      </c>
      <c r="AX115" s="434">
        <v>0.0</v>
      </c>
      <c r="AY115" s="429" t="str">
        <f t="shared" ref="AY115:BS115" si="464">IF(AD115 = 0, "", AD115)</f>
        <v/>
      </c>
      <c r="AZ115" s="430" t="str">
        <f t="shared" si="464"/>
        <v>4</v>
      </c>
      <c r="BA115" s="430" t="str">
        <f t="shared" si="464"/>
        <v/>
      </c>
      <c r="BB115" s="430" t="str">
        <f t="shared" si="464"/>
        <v/>
      </c>
      <c r="BC115" s="430" t="str">
        <f t="shared" si="464"/>
        <v>6</v>
      </c>
      <c r="BD115" s="430" t="str">
        <f t="shared" si="464"/>
        <v/>
      </c>
      <c r="BE115" s="430" t="str">
        <f t="shared" si="464"/>
        <v/>
      </c>
      <c r="BF115" s="431" t="str">
        <f t="shared" si="464"/>
        <v>3</v>
      </c>
      <c r="BG115" s="430" t="str">
        <f t="shared" si="464"/>
        <v/>
      </c>
      <c r="BH115" s="430" t="str">
        <f t="shared" si="464"/>
        <v/>
      </c>
      <c r="BI115" s="430" t="str">
        <f t="shared" si="464"/>
        <v/>
      </c>
      <c r="BJ115" s="430" t="str">
        <f t="shared" si="464"/>
        <v/>
      </c>
      <c r="BK115" s="430" t="str">
        <f t="shared" si="464"/>
        <v/>
      </c>
      <c r="BL115" s="430" t="str">
        <f t="shared" si="464"/>
        <v/>
      </c>
      <c r="BM115" s="430" t="str">
        <f t="shared" si="464"/>
        <v/>
      </c>
      <c r="BN115" s="430" t="str">
        <f t="shared" si="464"/>
        <v/>
      </c>
      <c r="BO115" s="430" t="str">
        <f t="shared" si="464"/>
        <v/>
      </c>
      <c r="BP115" s="430" t="str">
        <f t="shared" si="464"/>
        <v/>
      </c>
      <c r="BQ115" s="430" t="str">
        <f t="shared" si="464"/>
        <v/>
      </c>
      <c r="BR115" s="430" t="str">
        <f t="shared" si="464"/>
        <v/>
      </c>
      <c r="BS115" s="432" t="str">
        <f t="shared" si="464"/>
        <v/>
      </c>
      <c r="BT115" s="433" t="str">
        <f>$AY115*Assembly!Y$4+$AZ115*Assembly!Y$5+$BA115*Assembly!Y$6+$BB115*Assembly!Y$7+$BC115*Assembly!Y$8+$BD115*Assembly!Y$9+$BE115*Assembly!Y$10+$BF115*Assembly!Y$11+$BG115*Assembly!Y$12+$BH115*Assembly!Y$13+$BI115*Assembly!Y$14+$BJ115*Assembly!Y$15+$BK115*Assembly!Y$16+$BL115*Assembly!Y$17+$BM115*Assembly!Y$18+$BN115*Assembly!Y$19+$BO115*Assembly!Y$20+$BP115*Assembly!Y$21+$BQ115*Assembly!Y$22+$BR115*Assembly!Y$23+$BS115*Assembly!Y$24</f>
        <v>61</v>
      </c>
      <c r="BU115" s="434" t="str">
        <f t="shared" si="8"/>
        <v>485</v>
      </c>
      <c r="BV115" s="434" t="str">
        <f>$AY115*Assembly!AC$4+$AZ115*Assembly!AC$5+$BA115*Assembly!AC$6+$BB115*Assembly!AC$7+$BC115*Assembly!AC$8+$BD115*Assembly!AC$9+$BE115*Assembly!AC$10+$BF115*Assembly!AC$11+$BG115*Assembly!AC$12+$BH115*Assembly!AC$13+$BI115*Assembly!AC$14+$BJ115*Assembly!AC$15+$BK115*Assembly!AC$16+$BL115*Assembly!AC$17+$BM115*Assembly!AC$18+$BN115*Assembly!AC$19+$BO115*Assembly!AC$20+$BP115*Assembly!AC$21+$BQ115*Assembly!AC$22+$BR115*Assembly!AC$23+$BS115*Assembly!AC$24</f>
        <v>243</v>
      </c>
      <c r="BW115" s="435" t="str">
        <f t="shared" si="9"/>
        <v>4.01</v>
      </c>
      <c r="BX115" s="436" t="str">
        <f t="shared" si="10"/>
        <v>1944</v>
      </c>
      <c r="BY115" s="437" t="str">
        <f t="shared" si="11"/>
        <v>0.5</v>
      </c>
      <c r="BZ115" s="438"/>
      <c r="CA115" s="434" t="str">
        <f>$AY115*Assembly!X$4+$AZ115*Assembly!X$5+$BA115*Assembly!X$6+$BB115*Assembly!X$7+$BC115*Assembly!X$8+$BD115*Assembly!X$9+$BE115*Assembly!X$10+$BF115*Assembly!X$11+$BG115*Assembly!X$12+$BH115*Assembly!X$13+$BI115*Assembly!X$14+$BJ115*Assembly!X$15+$BK115*Assembly!X$16+$BL115*Assembly!X$17+$BM115*Assembly!X$18+$BN115*Assembly!X$19+$BO115*Assembly!X$20+$BP115*Assembly!X$21+$BQ115*Assembly!X$22+$BR115*Assembly!X$23+$BS115*Assembly!X$24</f>
        <v>31</v>
      </c>
      <c r="CB115" s="434" t="str">
        <f t="shared" si="12"/>
        <v>4,822</v>
      </c>
      <c r="CC115" s="439" t="str">
        <f t="shared" si="13"/>
        <v>0.0048</v>
      </c>
      <c r="CD115" s="440" t="str">
        <f>$AY115*Assembly!AB$4+$AZ115*Assembly!AB$5+$BA115*Assembly!AB$6+$BB115*Assembly!AB$7+$BC115*Assembly!AB$8+$BD115*Assembly!AB$9+$BE115*Assembly!AB$10+$BF115*Assembly!AB$11+$BG115*Assembly!AB$12+$BH115*Assembly!AB$13+$BI115*Assembly!AB$14+$BJ115*Assembly!AB$15+$BK115*Assembly!AB$16+$BL115*Assembly!AB$17+$BM115*Assembly!AB$18+$BN115*Assembly!AB$19+$BO115*Assembly!AB$20+$BP115*Assembly!AB$21+$BQ115*Assembly!AB$22+$BR115*Assembly!AB$23+$BS115*Assembly!AB$24</f>
        <v>35</v>
      </c>
      <c r="CE115" s="457" t="str">
        <f>$AY115*Assembly!M$4+$AZ115*Assembly!M$5+$BA115*Assembly!M$6+$BB115*Assembly!M$7+$BC115*Assembly!M$8+$BD115*Assembly!M$9+$BE115*Assembly!M$10+$BF115*Assembly!M$11+$BG115*Assembly!M$12+$BH115*Assembly!M$13+$BI115*Assembly!M$14+$BJ115*Assembly!M$15+$BK115*Assembly!M$16+$BL115*Assembly!M$17+$BM115*Assembly!M$18+$BN115*Assembly!M$19+$BO115*Assembly!M$20+$BP115*Assembly!M$21+$BQ115*Assembly!M$22+$BR115*Assembly!M$23+$BS115*Assembly!M$24</f>
        <v>76</v>
      </c>
      <c r="CF115" s="457" t="str">
        <f>$AY115*Assembly!N$4+$AZ115*Assembly!N$5+$BA115*Assembly!N$6+$BB115*Assembly!N$7+$BC115*Assembly!N$8+$BD115*Assembly!N$9+$BE115*Assembly!N$10+$BF115*Assembly!N$11+$BG115*Assembly!N$12+$BH115*Assembly!N$13+$BI115*Assembly!N$14+$BJ115*Assembly!N$15+$BK115*Assembly!N$16+$BL115*Assembly!N$17+$BM115*Assembly!N$18+$BN115*Assembly!N$19+$BO115*Assembly!N$20+$BP115*Assembly!N$21+$BQ115*Assembly!N$22+$BR115*Assembly!N$23+$BS115*Assembly!N$24</f>
        <v>0</v>
      </c>
      <c r="CG115" s="457" t="str">
        <f>$AY115*Assembly!O$4+$AZ115*Assembly!O$5+$BA115*Assembly!O$6+$BB115*Assembly!O$7+$BC115*Assembly!O$8+$BD115*Assembly!O$9+$BE115*Assembly!O$10+$BF115*Assembly!O$11+$BG115*Assembly!O$12+$BH115*Assembly!O$13+$BI115*Assembly!O$14+$BJ115*Assembly!O$15+$BK115*Assembly!O$16+$BL115*Assembly!O$17+$BM115*Assembly!O$18+$BN115*Assembly!O$19+$BO115*Assembly!O$20+$BP115*Assembly!O$21+$BQ115*Assembly!O$22+$BR115*Assembly!O$23+$BS115*Assembly!O$24</f>
        <v>0</v>
      </c>
      <c r="CH115" s="454" t="str">
        <f>$AY115*Assembly!P$4+$AZ115*Assembly!P$5+$BA115*Assembly!P$6+$BB115*Assembly!P$7+$BC115*Assembly!P$8+$BD115*Assembly!P$9+$BE115*Assembly!P$10+$BF115*Assembly!P$11+$BG115*Assembly!P$12+$BH115*Assembly!P$13+$BI115*Assembly!P$14+$BJ115*Assembly!P$15+$BK115*Assembly!P$16+$BL115*Assembly!P$17+$BM115*Assembly!P$18+$BN115*Assembly!P$19+$BO115*Assembly!P$20+$BP115*Assembly!P$21+$BQ115*Assembly!P$22+$BR115*Assembly!P$23+$BS115*Assembly!P$24</f>
        <v>0</v>
      </c>
      <c r="CI115" s="454" t="str">
        <f>$AY115*Assembly!Q$4+$AZ115*Assembly!Q$5+$BA115*Assembly!Q$6+$BB115*Assembly!Q$7+$BC115*Assembly!Q$8+$BD115*Assembly!Q$9+$BE115*Assembly!Q$10+$BF115*Assembly!Q$11+$BG115*Assembly!Q$12+$BH115*Assembly!Q$13+$BI115*Assembly!Q$14+$BJ115*Assembly!Q$15+$BK115*Assembly!Q$16+$BL115*Assembly!Q$17+$BM115*Assembly!Q$18+$BN115*Assembly!Q$19+$BO115*Assembly!Q$20+$BP115*Assembly!Q$21+$BQ115*Assembly!Q$22+$BR115*Assembly!Q$23+$BS115*Assembly!Q$24</f>
        <v>0.6</v>
      </c>
      <c r="CJ115" s="457" t="str">
        <f>$AY115*Assembly!R$4+$AZ115*Assembly!R$5+$BA115*Assembly!R$6+$BB115*Assembly!R$7+$BC115*Assembly!R$8+$BD115*Assembly!R$9+$BE115*Assembly!R$10+$BF115*Assembly!R$11+$BG115*Assembly!R$12+$BH115*Assembly!R$13+$BI115*Assembly!R$14+$BJ115*Assembly!R$15+$BK115*Assembly!R$16+$BL115*Assembly!R$17+$BM115*Assembly!R$18+$BN115*Assembly!R$19+$BO115*Assembly!R$20+$BP115*Assembly!R$21+$BQ115*Assembly!R$22+$BR115*Assembly!R$23+$BS115*Assembly!R$24</f>
        <v>0</v>
      </c>
      <c r="CK115" s="454" t="str">
        <f>$AY115*Assembly!S$4+$AZ115*Assembly!S$5+$BA115*Assembly!S$6+$BB115*Assembly!S$7+$BC115*Assembly!S$8+$BD115*Assembly!S$9+$BE115*Assembly!S$10+$BF115*Assembly!S$11+$BG115*Assembly!S$12+$BH115*Assembly!S$13+$BI115*Assembly!S$14+$BJ115*Assembly!S$15+$BK115*Assembly!S$16+$BL115*Assembly!S$17+$BM115*Assembly!S$18+$BN115*Assembly!S$19+$BO115*Assembly!S$20+$BP115*Assembly!S$21+$BQ115*Assembly!S$22+$BR115*Assembly!S$23+$BS115*Assembly!S$24</f>
        <v>0</v>
      </c>
      <c r="CL115" s="454" t="str">
        <f>$AY115*Assembly!T$4+$AZ115*Assembly!T$5+$BA115*Assembly!T$6+$BB115*Assembly!T$7+$BC115*Assembly!T$8+$BD115*Assembly!T$9+$BE115*Assembly!T$10+$BF115*Assembly!T$11+$BG115*Assembly!T$12+$BH115*Assembly!T$13+$BI115*Assembly!T$14+$BJ115*Assembly!T$15+$BK115*Assembly!T$16+$BL115*Assembly!T$17+$BM115*Assembly!T$18+$BN115*Assembly!T$19+$BO115*Assembly!T$20+$BP115*Assembly!T$21+$BQ115*Assembly!T$22+$BR115*Assembly!T$23+$BS115*Assembly!T$24</f>
        <v>0</v>
      </c>
      <c r="CM115" s="454" t="str">
        <f>$AY115*Assembly!U$4+$AZ115*Assembly!U$5+$BA115*Assembly!U$6+$BB115*Assembly!U$7+$BC115*Assembly!U$8+$BD115*Assembly!U$9+$BE115*Assembly!U$10+$BF115*Assembly!U$11+$BG115*Assembly!U$12+$BH115*Assembly!U$13+$BI115*Assembly!U$14+$BJ115*Assembly!U$15+$BK115*Assembly!U$16+$BL115*Assembly!U$17+$BM115*Assembly!U$18+$BN115*Assembly!U$19+$BO115*Assembly!U$20+$BP115*Assembly!U$21+$BQ115*Assembly!U$22+$BR115*Assembly!U$23+$BS115*Assembly!U$24</f>
        <v>0</v>
      </c>
      <c r="CN115" s="457" t="str">
        <f>$AY115*Assembly!V$4+$AZ115*Assembly!V$5+$BA115*Assembly!V$6+$BB115*Assembly!V$7+$BC115*Assembly!V$8+$BD115*Assembly!V$9+$BE115*Assembly!V$10+$BF115*Assembly!V$11+$BG115*Assembly!V$12+$BH115*Assembly!V$13+$BI115*Assembly!V$14+$BJ115*Assembly!V$15+$BK115*Assembly!V$16+$BL115*Assembly!V$17+$BM115*Assembly!V$18+$BN115*Assembly!V$19+$BO115*Assembly!V$20+$BP115*Assembly!V$21+$BQ115*Assembly!V$22+$BR115*Assembly!V$23+$BS115*Assembly!V$24</f>
        <v>0</v>
      </c>
      <c r="CO115" s="457" t="str">
        <f>CE115*Refining!$F$3</f>
        <v>135</v>
      </c>
      <c r="CP115" s="457" t="str">
        <f>CF115*Refining!$F$4</f>
        <v>0</v>
      </c>
      <c r="CQ115" s="457" t="str">
        <f>CG115*Refining!$F$5</f>
        <v>0</v>
      </c>
      <c r="CR115" s="457" t="str">
        <f>CH115*Refining!$F$6</f>
        <v>0</v>
      </c>
      <c r="CS115" s="457" t="str">
        <f>CI115*Refining!$F$7</f>
        <v>1</v>
      </c>
      <c r="CT115" s="457" t="str">
        <f>CJ115*Refining!$F$8</f>
        <v>0</v>
      </c>
      <c r="CU115" s="457" t="str">
        <f>CK115*Refining!$F$9</f>
        <v>0</v>
      </c>
      <c r="CV115" s="457" t="str">
        <f>CL115*Refining!$F$10</f>
        <v>0</v>
      </c>
      <c r="CW115" s="457" t="str">
        <f>CM115*Refining!$F$11</f>
        <v>0</v>
      </c>
      <c r="CX115" s="457" t="str">
        <f>CN115*Refining!$F$12</f>
        <v>0</v>
      </c>
      <c r="CY115" s="441" t="str">
        <f t="shared" ref="CY115:DR115" si="465">IF(CE115 = 0, "", CE115)</f>
        <v>76</v>
      </c>
      <c r="CZ115" s="442" t="str">
        <f t="shared" si="465"/>
        <v/>
      </c>
      <c r="DA115" s="442" t="str">
        <f t="shared" si="465"/>
        <v/>
      </c>
      <c r="DB115" s="443" t="str">
        <f t="shared" si="465"/>
        <v/>
      </c>
      <c r="DC115" s="444" t="str">
        <f t="shared" si="465"/>
        <v>0.6</v>
      </c>
      <c r="DD115" s="442" t="str">
        <f t="shared" si="465"/>
        <v/>
      </c>
      <c r="DE115" s="444" t="str">
        <f t="shared" si="465"/>
        <v/>
      </c>
      <c r="DF115" s="444" t="str">
        <f t="shared" si="465"/>
        <v/>
      </c>
      <c r="DG115" s="442" t="str">
        <f t="shared" si="465"/>
        <v/>
      </c>
      <c r="DH115" s="445" t="str">
        <f t="shared" si="465"/>
        <v/>
      </c>
      <c r="DI115" s="441" t="str">
        <f t="shared" si="465"/>
        <v>135</v>
      </c>
      <c r="DJ115" s="442" t="str">
        <f t="shared" si="465"/>
        <v/>
      </c>
      <c r="DK115" s="442" t="str">
        <f t="shared" si="465"/>
        <v/>
      </c>
      <c r="DL115" s="442" t="str">
        <f t="shared" si="465"/>
        <v/>
      </c>
      <c r="DM115" s="446" t="str">
        <f t="shared" si="465"/>
        <v>1.1</v>
      </c>
      <c r="DN115" s="442" t="str">
        <f t="shared" si="465"/>
        <v/>
      </c>
      <c r="DO115" s="442" t="str">
        <f t="shared" si="465"/>
        <v/>
      </c>
      <c r="DP115" s="442" t="str">
        <f t="shared" si="465"/>
        <v/>
      </c>
      <c r="DQ115" s="442" t="str">
        <f t="shared" si="465"/>
        <v/>
      </c>
      <c r="DR115" s="445" t="str">
        <f t="shared" si="465"/>
        <v/>
      </c>
      <c r="DS115" s="447" t="str">
        <f t="shared" si="15"/>
        <v>76</v>
      </c>
      <c r="DT115" s="448" t="str">
        <f t="shared" si="16"/>
        <v>136</v>
      </c>
      <c r="DU115" s="434" t="str">
        <f>CY115*'Ores &amp; Ingots'!$C$3+CZ115*'Ores &amp; Ingots'!$C$4+DA115*'Ores &amp; Ingots'!$C$5+DB115*'Ores &amp; Ingots'!$C$6+DC115*'Ores &amp; Ingots'!$C$7+DD115*'Ores &amp; Ingots'!$C$8+DE115*'Ores &amp; Ingots'!$C$9+DF115*'Ores &amp; Ingots'!$C$10+DG115*'Ores &amp; Ingots'!$C$11+DH115*'Ores &amp; Ingots'!$C$12</f>
        <v>10</v>
      </c>
      <c r="DV115" s="434" t="str">
        <f>DI115*'Ores &amp; Ingots'!$B$3+DJ115*'Ores &amp; Ingots'!$B$4+DK115*'Ores &amp; Ingots'!$B$5+DL115*'Ores &amp; Ingots'!$B$6+DM115*'Ores &amp; Ingots'!$B$7+DN115*'Ores &amp; Ingots'!$B$8+DO115*'Ores &amp; Ingots'!$B$9+DP115*'Ores &amp; Ingots'!$B$10+DQ115*'Ores &amp; Ingots'!$B$11+DR115*'Ores &amp; Ingots'!$B$12</f>
        <v>50</v>
      </c>
      <c r="DW115" s="448" t="str">
        <f>CY115*Refining!$G$3+CZ115*Refining!$G$4+DA115*Refining!$G$5+DB115*Refining!$G$6+DC115*Refining!$G$7+DD115*Refining!$G$8+DE115*Refining!$G$9+DF115*Refining!$G$10+DG115*Refining!$G$11+DH115*Refining!$G$12</f>
        <v>6</v>
      </c>
      <c r="DX115" s="448" t="str">
        <f t="shared" si="17"/>
        <v>884</v>
      </c>
      <c r="DY115" s="449" t="str">
        <f t="shared" si="18"/>
        <v>0.0009</v>
      </c>
      <c r="DZ115" s="447" t="str">
        <f t="shared" si="19"/>
        <v>57</v>
      </c>
      <c r="EA115" s="446" t="str">
        <f t="shared" ref="EA115:EB115" si="466">DZ115/60</f>
        <v>0.9</v>
      </c>
      <c r="EB115" s="446" t="str">
        <f t="shared" si="466"/>
        <v>0.0</v>
      </c>
      <c r="EC115" s="450" t="str">
        <f t="shared" si="21"/>
        <v>0.00</v>
      </c>
      <c r="ED115" s="447" t="str">
        <f t="shared" si="22"/>
        <v>5,706</v>
      </c>
      <c r="EE115" s="446" t="str">
        <f t="shared" ref="EE115:EF115" si="467">ED115/1000</f>
        <v>5.7</v>
      </c>
      <c r="EF115" s="451" t="str">
        <f t="shared" si="467"/>
        <v>0.01</v>
      </c>
      <c r="EG115" s="452" t="str">
        <f t="shared" si="24"/>
        <v>0.0057</v>
      </c>
      <c r="EH115" s="225" t="s">
        <v>12</v>
      </c>
    </row>
    <row r="116">
      <c r="A116" s="33"/>
      <c r="B116" s="226" t="s">
        <v>997</v>
      </c>
      <c r="C116" s="227" t="s">
        <v>886</v>
      </c>
      <c r="D116" s="227">
        <v>1.0</v>
      </c>
      <c r="E116" s="227">
        <v>1.0</v>
      </c>
      <c r="F116" s="227">
        <v>1.0</v>
      </c>
      <c r="G116" s="420" t="str">
        <f t="shared" si="5"/>
        <v>15.625</v>
      </c>
      <c r="H116" s="421">
        <v>10.0</v>
      </c>
      <c r="I116" s="421">
        <v>10.0</v>
      </c>
      <c r="J116" s="421" t="str">
        <f>H116/Main!$D$9</f>
        <v>10</v>
      </c>
      <c r="K116" s="421" t="str">
        <f>I116/Main!$D$10</f>
        <v>10</v>
      </c>
      <c r="L116" s="422" t="str">
        <f t="shared" si="6"/>
        <v>1.0</v>
      </c>
      <c r="M116" s="422">
        <v>1.0</v>
      </c>
      <c r="N116" s="424">
        <v>30.0</v>
      </c>
      <c r="O116" s="424">
        <v>30.0</v>
      </c>
      <c r="P116" s="423"/>
      <c r="Q116" s="424"/>
      <c r="R116" s="423"/>
      <c r="S116" s="425"/>
      <c r="T116" s="425"/>
      <c r="U116" s="423"/>
      <c r="V116" s="423"/>
      <c r="W116" s="425"/>
      <c r="X116" s="425"/>
      <c r="Y116" s="423"/>
      <c r="Z116" s="423"/>
      <c r="AA116" s="423"/>
      <c r="AB116" s="423"/>
      <c r="AC116" s="523" t="s">
        <v>913</v>
      </c>
      <c r="AD116" s="434">
        <v>2.0</v>
      </c>
      <c r="AE116" s="434">
        <v>0.0</v>
      </c>
      <c r="AF116" s="434">
        <v>0.0</v>
      </c>
      <c r="AG116" s="434">
        <v>0.0</v>
      </c>
      <c r="AH116" s="434">
        <v>0.0</v>
      </c>
      <c r="AI116" s="434">
        <v>0.0</v>
      </c>
      <c r="AJ116" s="434">
        <v>0.0</v>
      </c>
      <c r="AK116" s="498">
        <v>3.0</v>
      </c>
      <c r="AL116" s="434">
        <v>0.0</v>
      </c>
      <c r="AM116" s="434">
        <v>0.0</v>
      </c>
      <c r="AN116" s="434">
        <v>0.0</v>
      </c>
      <c r="AO116" s="434">
        <v>0.0</v>
      </c>
      <c r="AP116" s="434">
        <v>0.0</v>
      </c>
      <c r="AQ116" s="434">
        <v>0.0</v>
      </c>
      <c r="AR116" s="434">
        <v>0.0</v>
      </c>
      <c r="AS116" s="434">
        <v>0.0</v>
      </c>
      <c r="AT116" s="434">
        <v>0.0</v>
      </c>
      <c r="AU116" s="434">
        <v>0.0</v>
      </c>
      <c r="AV116" s="434">
        <v>0.0</v>
      </c>
      <c r="AW116" s="434">
        <v>0.0</v>
      </c>
      <c r="AX116" s="434">
        <v>0.0</v>
      </c>
      <c r="AY116" s="429" t="str">
        <f t="shared" ref="AY116:BS116" si="468">IF(AD116 = 0, "", AD116)</f>
        <v>2</v>
      </c>
      <c r="AZ116" s="430" t="str">
        <f t="shared" si="468"/>
        <v/>
      </c>
      <c r="BA116" s="430" t="str">
        <f t="shared" si="468"/>
        <v/>
      </c>
      <c r="BB116" s="430" t="str">
        <f t="shared" si="468"/>
        <v/>
      </c>
      <c r="BC116" s="430" t="str">
        <f t="shared" si="468"/>
        <v/>
      </c>
      <c r="BD116" s="430" t="str">
        <f t="shared" si="468"/>
        <v/>
      </c>
      <c r="BE116" s="430" t="str">
        <f t="shared" si="468"/>
        <v/>
      </c>
      <c r="BF116" s="431" t="str">
        <f t="shared" si="468"/>
        <v>3</v>
      </c>
      <c r="BG116" s="430" t="str">
        <f t="shared" si="468"/>
        <v/>
      </c>
      <c r="BH116" s="430" t="str">
        <f t="shared" si="468"/>
        <v/>
      </c>
      <c r="BI116" s="430" t="str">
        <f t="shared" si="468"/>
        <v/>
      </c>
      <c r="BJ116" s="430" t="str">
        <f t="shared" si="468"/>
        <v/>
      </c>
      <c r="BK116" s="430" t="str">
        <f t="shared" si="468"/>
        <v/>
      </c>
      <c r="BL116" s="430" t="str">
        <f t="shared" si="468"/>
        <v/>
      </c>
      <c r="BM116" s="430" t="str">
        <f t="shared" si="468"/>
        <v/>
      </c>
      <c r="BN116" s="430" t="str">
        <f t="shared" si="468"/>
        <v/>
      </c>
      <c r="BO116" s="430" t="str">
        <f t="shared" si="468"/>
        <v/>
      </c>
      <c r="BP116" s="430" t="str">
        <f t="shared" si="468"/>
        <v/>
      </c>
      <c r="BQ116" s="430" t="str">
        <f t="shared" si="468"/>
        <v/>
      </c>
      <c r="BR116" s="430" t="str">
        <f t="shared" si="468"/>
        <v/>
      </c>
      <c r="BS116" s="432" t="str">
        <f t="shared" si="468"/>
        <v/>
      </c>
      <c r="BT116" s="433" t="str">
        <f>$AY116*Assembly!Y$4+$AZ116*Assembly!Y$5+$BA116*Assembly!Y$6+$BB116*Assembly!Y$7+$BC116*Assembly!Y$8+$BD116*Assembly!Y$9+$BE116*Assembly!Y$10+$BF116*Assembly!Y$11+$BG116*Assembly!Y$12+$BH116*Assembly!Y$13+$BI116*Assembly!Y$14+$BJ116*Assembly!Y$15+$BK116*Assembly!Y$16+$BL116*Assembly!Y$17+$BM116*Assembly!Y$18+$BN116*Assembly!Y$19+$BO116*Assembly!Y$20+$BP116*Assembly!Y$21+$BQ116*Assembly!Y$22+$BR116*Assembly!Y$23+$BS116*Assembly!Y$24</f>
        <v>41</v>
      </c>
      <c r="BU116" s="434" t="str">
        <f t="shared" si="8"/>
        <v>3</v>
      </c>
      <c r="BV116" s="434" t="str">
        <f>$AY116*Assembly!AC$4+$AZ116*Assembly!AC$5+$BA116*Assembly!AC$6+$BB116*Assembly!AC$7+$BC116*Assembly!AC$8+$BD116*Assembly!AC$9+$BE116*Assembly!AC$10+$BF116*Assembly!AC$11+$BG116*Assembly!AC$12+$BH116*Assembly!AC$13+$BI116*Assembly!AC$14+$BJ116*Assembly!AC$15+$BK116*Assembly!AC$16+$BL116*Assembly!AC$17+$BM116*Assembly!AC$18+$BN116*Assembly!AC$19+$BO116*Assembly!AC$20+$BP116*Assembly!AC$21+$BQ116*Assembly!AC$22+$BR116*Assembly!AC$23+$BS116*Assembly!AC$24</f>
        <v>203</v>
      </c>
      <c r="BW116" s="435" t="str">
        <f t="shared" si="9"/>
        <v>5.00</v>
      </c>
      <c r="BX116" s="436" t="str">
        <f t="shared" si="10"/>
        <v>13</v>
      </c>
      <c r="BY116" s="437" t="str">
        <f t="shared" si="11"/>
        <v>78.1</v>
      </c>
      <c r="BZ116" s="438"/>
      <c r="CA116" s="434" t="str">
        <f>$AY116*Assembly!X$4+$AZ116*Assembly!X$5+$BA116*Assembly!X$6+$BB116*Assembly!X$7+$BC116*Assembly!X$8+$BD116*Assembly!X$9+$BE116*Assembly!X$10+$BF116*Assembly!X$11+$BG116*Assembly!X$12+$BH116*Assembly!X$13+$BI116*Assembly!X$14+$BJ116*Assembly!X$15+$BK116*Assembly!X$16+$BL116*Assembly!X$17+$BM116*Assembly!X$18+$BN116*Assembly!X$19+$BO116*Assembly!X$20+$BP116*Assembly!X$21+$BQ116*Assembly!X$22+$BR116*Assembly!X$23+$BS116*Assembly!X$24</f>
        <v>5</v>
      </c>
      <c r="CB116" s="434" t="str">
        <f t="shared" si="12"/>
        <v>778</v>
      </c>
      <c r="CC116" s="439" t="str">
        <f t="shared" si="13"/>
        <v>0.0008</v>
      </c>
      <c r="CD116" s="440" t="str">
        <f>$AY116*Assembly!AB$4+$AZ116*Assembly!AB$5+$BA116*Assembly!AB$6+$BB116*Assembly!AB$7+$BC116*Assembly!AB$8+$BD116*Assembly!AB$9+$BE116*Assembly!AB$10+$BF116*Assembly!AB$11+$BG116*Assembly!AB$12+$BH116*Assembly!AB$13+$BI116*Assembly!AB$14+$BJ116*Assembly!AB$15+$BK116*Assembly!AB$16+$BL116*Assembly!AB$17+$BM116*Assembly!AB$18+$BN116*Assembly!AB$19+$BO116*Assembly!AB$20+$BP116*Assembly!AB$21+$BQ116*Assembly!AB$22+$BR116*Assembly!AB$23+$BS116*Assembly!AB$24</f>
        <v>9</v>
      </c>
      <c r="CE116" s="424" t="str">
        <f>$AY116*Assembly!M$4+$AZ116*Assembly!M$5+$BA116*Assembly!M$6+$BB116*Assembly!M$7+$BC116*Assembly!M$8+$BD116*Assembly!M$9+$BE116*Assembly!M$10+$BF116*Assembly!M$11+$BG116*Assembly!M$12+$BH116*Assembly!M$13+$BI116*Assembly!M$14+$BJ116*Assembly!M$15+$BK116*Assembly!M$16+$BL116*Assembly!M$17+$BM116*Assembly!M$18+$BN116*Assembly!M$19+$BO116*Assembly!M$20+$BP116*Assembly!M$21+$BQ116*Assembly!M$22+$BR116*Assembly!M$23+$BS116*Assembly!M$24</f>
        <v>44</v>
      </c>
      <c r="CF116" s="424" t="str">
        <f>$AY116*Assembly!N$4+$AZ116*Assembly!N$5+$BA116*Assembly!N$6+$BB116*Assembly!N$7+$BC116*Assembly!N$8+$BD116*Assembly!N$9+$BE116*Assembly!N$10+$BF116*Assembly!N$11+$BG116*Assembly!N$12+$BH116*Assembly!N$13+$BI116*Assembly!N$14+$BJ116*Assembly!N$15+$BK116*Assembly!N$16+$BL116*Assembly!N$17+$BM116*Assembly!N$18+$BN116*Assembly!N$19+$BO116*Assembly!N$20+$BP116*Assembly!N$21+$BQ116*Assembly!N$22+$BR116*Assembly!N$23+$BS116*Assembly!N$24</f>
        <v>0</v>
      </c>
      <c r="CG116" s="424" t="str">
        <f>$AY116*Assembly!O$4+$AZ116*Assembly!O$5+$BA116*Assembly!O$6+$BB116*Assembly!O$7+$BC116*Assembly!O$8+$BD116*Assembly!O$9+$BE116*Assembly!O$10+$BF116*Assembly!O$11+$BG116*Assembly!O$12+$BH116*Assembly!O$13+$BI116*Assembly!O$14+$BJ116*Assembly!O$15+$BK116*Assembly!O$16+$BL116*Assembly!O$17+$BM116*Assembly!O$18+$BN116*Assembly!O$19+$BO116*Assembly!O$20+$BP116*Assembly!O$21+$BQ116*Assembly!O$22+$BR116*Assembly!O$23+$BS116*Assembly!O$24</f>
        <v>0</v>
      </c>
      <c r="CH116" s="421" t="str">
        <f>$AY116*Assembly!P$4+$AZ116*Assembly!P$5+$BA116*Assembly!P$6+$BB116*Assembly!P$7+$BC116*Assembly!P$8+$BD116*Assembly!P$9+$BE116*Assembly!P$10+$BF116*Assembly!P$11+$BG116*Assembly!P$12+$BH116*Assembly!P$13+$BI116*Assembly!P$14+$BJ116*Assembly!P$15+$BK116*Assembly!P$16+$BL116*Assembly!P$17+$BM116*Assembly!P$18+$BN116*Assembly!P$19+$BO116*Assembly!P$20+$BP116*Assembly!P$21+$BQ116*Assembly!P$22+$BR116*Assembly!P$23+$BS116*Assembly!P$24</f>
        <v>0</v>
      </c>
      <c r="CI116" s="421" t="str">
        <f>$AY116*Assembly!Q$4+$AZ116*Assembly!Q$5+$BA116*Assembly!Q$6+$BB116*Assembly!Q$7+$BC116*Assembly!Q$8+$BD116*Assembly!Q$9+$BE116*Assembly!Q$10+$BF116*Assembly!Q$11+$BG116*Assembly!Q$12+$BH116*Assembly!Q$13+$BI116*Assembly!Q$14+$BJ116*Assembly!Q$15+$BK116*Assembly!Q$16+$BL116*Assembly!Q$17+$BM116*Assembly!Q$18+$BN116*Assembly!Q$19+$BO116*Assembly!Q$20+$BP116*Assembly!Q$21+$BQ116*Assembly!Q$22+$BR116*Assembly!Q$23+$BS116*Assembly!Q$24</f>
        <v>0.6</v>
      </c>
      <c r="CJ116" s="424" t="str">
        <f>$AY116*Assembly!R$4+$AZ116*Assembly!R$5+$BA116*Assembly!R$6+$BB116*Assembly!R$7+$BC116*Assembly!R$8+$BD116*Assembly!R$9+$BE116*Assembly!R$10+$BF116*Assembly!R$11+$BG116*Assembly!R$12+$BH116*Assembly!R$13+$BI116*Assembly!R$14+$BJ116*Assembly!R$15+$BK116*Assembly!R$16+$BL116*Assembly!R$17+$BM116*Assembly!R$18+$BN116*Assembly!R$19+$BO116*Assembly!R$20+$BP116*Assembly!R$21+$BQ116*Assembly!R$22+$BR116*Assembly!R$23+$BS116*Assembly!R$24</f>
        <v>0</v>
      </c>
      <c r="CK116" s="421" t="str">
        <f>$AY116*Assembly!S$4+$AZ116*Assembly!S$5+$BA116*Assembly!S$6+$BB116*Assembly!S$7+$BC116*Assembly!S$8+$BD116*Assembly!S$9+$BE116*Assembly!S$10+$BF116*Assembly!S$11+$BG116*Assembly!S$12+$BH116*Assembly!S$13+$BI116*Assembly!S$14+$BJ116*Assembly!S$15+$BK116*Assembly!S$16+$BL116*Assembly!S$17+$BM116*Assembly!S$18+$BN116*Assembly!S$19+$BO116*Assembly!S$20+$BP116*Assembly!S$21+$BQ116*Assembly!S$22+$BR116*Assembly!S$23+$BS116*Assembly!S$24</f>
        <v>0</v>
      </c>
      <c r="CL116" s="421" t="str">
        <f>$AY116*Assembly!T$4+$AZ116*Assembly!T$5+$BA116*Assembly!T$6+$BB116*Assembly!T$7+$BC116*Assembly!T$8+$BD116*Assembly!T$9+$BE116*Assembly!T$10+$BF116*Assembly!T$11+$BG116*Assembly!T$12+$BH116*Assembly!T$13+$BI116*Assembly!T$14+$BJ116*Assembly!T$15+$BK116*Assembly!T$16+$BL116*Assembly!T$17+$BM116*Assembly!T$18+$BN116*Assembly!T$19+$BO116*Assembly!T$20+$BP116*Assembly!T$21+$BQ116*Assembly!T$22+$BR116*Assembly!T$23+$BS116*Assembly!T$24</f>
        <v>0</v>
      </c>
      <c r="CM116" s="421" t="str">
        <f>$AY116*Assembly!U$4+$AZ116*Assembly!U$5+$BA116*Assembly!U$6+$BB116*Assembly!U$7+$BC116*Assembly!U$8+$BD116*Assembly!U$9+$BE116*Assembly!U$10+$BF116*Assembly!U$11+$BG116*Assembly!U$12+$BH116*Assembly!U$13+$BI116*Assembly!U$14+$BJ116*Assembly!U$15+$BK116*Assembly!U$16+$BL116*Assembly!U$17+$BM116*Assembly!U$18+$BN116*Assembly!U$19+$BO116*Assembly!U$20+$BP116*Assembly!U$21+$BQ116*Assembly!U$22+$BR116*Assembly!U$23+$BS116*Assembly!U$24</f>
        <v>0</v>
      </c>
      <c r="CN116" s="424" t="str">
        <f>$AY116*Assembly!V$4+$AZ116*Assembly!V$5+$BA116*Assembly!V$6+$BB116*Assembly!V$7+$BC116*Assembly!V$8+$BD116*Assembly!V$9+$BE116*Assembly!V$10+$BF116*Assembly!V$11+$BG116*Assembly!V$12+$BH116*Assembly!V$13+$BI116*Assembly!V$14+$BJ116*Assembly!V$15+$BK116*Assembly!V$16+$BL116*Assembly!V$17+$BM116*Assembly!V$18+$BN116*Assembly!V$19+$BO116*Assembly!V$20+$BP116*Assembly!V$21+$BQ116*Assembly!V$22+$BR116*Assembly!V$23+$BS116*Assembly!V$24</f>
        <v>0</v>
      </c>
      <c r="CO116" s="424" t="str">
        <f>CE116*Refining!$F$3</f>
        <v>78</v>
      </c>
      <c r="CP116" s="424" t="str">
        <f>CF116*Refining!$F$4</f>
        <v>0</v>
      </c>
      <c r="CQ116" s="424" t="str">
        <f>CG116*Refining!$F$5</f>
        <v>0</v>
      </c>
      <c r="CR116" s="424" t="str">
        <f>CH116*Refining!$F$6</f>
        <v>0</v>
      </c>
      <c r="CS116" s="424" t="str">
        <f>CI116*Refining!$F$7</f>
        <v>1</v>
      </c>
      <c r="CT116" s="424" t="str">
        <f>CJ116*Refining!$F$8</f>
        <v>0</v>
      </c>
      <c r="CU116" s="424" t="str">
        <f>CK116*Refining!$F$9</f>
        <v>0</v>
      </c>
      <c r="CV116" s="424" t="str">
        <f>CL116*Refining!$F$10</f>
        <v>0</v>
      </c>
      <c r="CW116" s="424" t="str">
        <f>CM116*Refining!$F$11</f>
        <v>0</v>
      </c>
      <c r="CX116" s="424" t="str">
        <f>CN116*Refining!$F$12</f>
        <v>0</v>
      </c>
      <c r="CY116" s="441" t="str">
        <f t="shared" ref="CY116:DR116" si="469">IF(CE116 = 0, "", CE116)</f>
        <v>44</v>
      </c>
      <c r="CZ116" s="442" t="str">
        <f t="shared" si="469"/>
        <v/>
      </c>
      <c r="DA116" s="442" t="str">
        <f t="shared" si="469"/>
        <v/>
      </c>
      <c r="DB116" s="443" t="str">
        <f t="shared" si="469"/>
        <v/>
      </c>
      <c r="DC116" s="444" t="str">
        <f t="shared" si="469"/>
        <v>0.6</v>
      </c>
      <c r="DD116" s="442" t="str">
        <f t="shared" si="469"/>
        <v/>
      </c>
      <c r="DE116" s="444" t="str">
        <f t="shared" si="469"/>
        <v/>
      </c>
      <c r="DF116" s="444" t="str">
        <f t="shared" si="469"/>
        <v/>
      </c>
      <c r="DG116" s="442" t="str">
        <f t="shared" si="469"/>
        <v/>
      </c>
      <c r="DH116" s="445" t="str">
        <f t="shared" si="469"/>
        <v/>
      </c>
      <c r="DI116" s="441" t="str">
        <f t="shared" si="469"/>
        <v>78</v>
      </c>
      <c r="DJ116" s="442" t="str">
        <f t="shared" si="469"/>
        <v/>
      </c>
      <c r="DK116" s="442" t="str">
        <f t="shared" si="469"/>
        <v/>
      </c>
      <c r="DL116" s="442" t="str">
        <f t="shared" si="469"/>
        <v/>
      </c>
      <c r="DM116" s="446" t="str">
        <f t="shared" si="469"/>
        <v>1.1</v>
      </c>
      <c r="DN116" s="442" t="str">
        <f t="shared" si="469"/>
        <v/>
      </c>
      <c r="DO116" s="442" t="str">
        <f t="shared" si="469"/>
        <v/>
      </c>
      <c r="DP116" s="442" t="str">
        <f t="shared" si="469"/>
        <v/>
      </c>
      <c r="DQ116" s="442" t="str">
        <f t="shared" si="469"/>
        <v/>
      </c>
      <c r="DR116" s="445" t="str">
        <f t="shared" si="469"/>
        <v/>
      </c>
      <c r="DS116" s="447" t="str">
        <f t="shared" si="15"/>
        <v>44</v>
      </c>
      <c r="DT116" s="448" t="str">
        <f t="shared" si="16"/>
        <v>79</v>
      </c>
      <c r="DU116" s="434" t="str">
        <f>CY116*'Ores &amp; Ingots'!$C$3+CZ116*'Ores &amp; Ingots'!$C$4+DA116*'Ores &amp; Ingots'!$C$5+DB116*'Ores &amp; Ingots'!$C$6+DC116*'Ores &amp; Ingots'!$C$7+DD116*'Ores &amp; Ingots'!$C$8+DE116*'Ores &amp; Ingots'!$C$9+DF116*'Ores &amp; Ingots'!$C$10+DG116*'Ores &amp; Ingots'!$C$11+DH116*'Ores &amp; Ingots'!$C$12</f>
        <v>6</v>
      </c>
      <c r="DV116" s="434" t="str">
        <f>DI116*'Ores &amp; Ingots'!$B$3+DJ116*'Ores &amp; Ingots'!$B$4+DK116*'Ores &amp; Ingots'!$B$5+DL116*'Ores &amp; Ingots'!$B$6+DM116*'Ores &amp; Ingots'!$B$7+DN116*'Ores &amp; Ingots'!$B$8+DO116*'Ores &amp; Ingots'!$B$9+DP116*'Ores &amp; Ingots'!$B$10+DQ116*'Ores &amp; Ingots'!$B$11+DR116*'Ores &amp; Ingots'!$B$12</f>
        <v>29</v>
      </c>
      <c r="DW116" s="448" t="str">
        <f>CY116*Refining!$G$3+CZ116*Refining!$G$4+DA116*Refining!$G$5+DB116*Refining!$G$6+DC116*Refining!$G$7+DD116*Refining!$G$8+DE116*Refining!$G$9+DF116*Refining!$G$10+DG116*Refining!$G$11+DH116*Refining!$G$12</f>
        <v>3</v>
      </c>
      <c r="DX116" s="448" t="str">
        <f t="shared" si="17"/>
        <v>542</v>
      </c>
      <c r="DY116" s="449" t="str">
        <f t="shared" si="18"/>
        <v>0.0005</v>
      </c>
      <c r="DZ116" s="447" t="str">
        <f t="shared" si="19"/>
        <v>18</v>
      </c>
      <c r="EA116" s="446" t="str">
        <f t="shared" ref="EA116:EB116" si="470">DZ116/60</f>
        <v>0.3</v>
      </c>
      <c r="EB116" s="446" t="str">
        <f t="shared" si="470"/>
        <v>0.0</v>
      </c>
      <c r="EC116" s="450" t="str">
        <f t="shared" si="21"/>
        <v>0.00</v>
      </c>
      <c r="ED116" s="447" t="str">
        <f t="shared" si="22"/>
        <v>1,319</v>
      </c>
      <c r="EE116" s="446" t="str">
        <f t="shared" ref="EE116:EF116" si="471">ED116/1000</f>
        <v>1.3</v>
      </c>
      <c r="EF116" s="451" t="str">
        <f t="shared" si="471"/>
        <v>0.00</v>
      </c>
      <c r="EG116" s="452" t="str">
        <f t="shared" si="24"/>
        <v>0.0013</v>
      </c>
      <c r="EH116" s="225">
        <v>342.0</v>
      </c>
    </row>
    <row r="117">
      <c r="A117" s="33"/>
      <c r="B117" s="226" t="s">
        <v>997</v>
      </c>
      <c r="C117" s="227" t="s">
        <v>885</v>
      </c>
      <c r="D117" s="227">
        <v>1.0</v>
      </c>
      <c r="E117" s="227">
        <v>1.0</v>
      </c>
      <c r="F117" s="227">
        <v>1.0</v>
      </c>
      <c r="G117" s="453" t="str">
        <f t="shared" si="5"/>
        <v>0.125</v>
      </c>
      <c r="H117" s="454">
        <v>10.0</v>
      </c>
      <c r="I117" s="454">
        <v>10.0</v>
      </c>
      <c r="J117" s="454" t="str">
        <f>H117/Main!$D$9</f>
        <v>10</v>
      </c>
      <c r="K117" s="454" t="str">
        <f>I117/Main!$D$10</f>
        <v>10</v>
      </c>
      <c r="L117" s="455" t="str">
        <f t="shared" si="6"/>
        <v>1.0</v>
      </c>
      <c r="M117" s="455">
        <v>1.0</v>
      </c>
      <c r="N117" s="457">
        <v>30.0</v>
      </c>
      <c r="O117" s="457">
        <v>30.0</v>
      </c>
      <c r="P117" s="456"/>
      <c r="Q117" s="457"/>
      <c r="R117" s="456"/>
      <c r="S117" s="458"/>
      <c r="T117" s="458"/>
      <c r="U117" s="456"/>
      <c r="V117" s="456"/>
      <c r="W117" s="458"/>
      <c r="X117" s="458"/>
      <c r="Y117" s="456"/>
      <c r="Z117" s="456"/>
      <c r="AA117" s="456"/>
      <c r="AB117" s="456"/>
      <c r="AC117" s="524"/>
      <c r="AD117" s="434">
        <v>2.0</v>
      </c>
      <c r="AE117" s="434">
        <v>0.0</v>
      </c>
      <c r="AF117" s="434">
        <v>0.0</v>
      </c>
      <c r="AG117" s="434">
        <v>0.0</v>
      </c>
      <c r="AH117" s="434">
        <v>0.0</v>
      </c>
      <c r="AI117" s="434">
        <v>0.0</v>
      </c>
      <c r="AJ117" s="434">
        <v>0.0</v>
      </c>
      <c r="AK117" s="498">
        <v>3.0</v>
      </c>
      <c r="AL117" s="434">
        <v>0.0</v>
      </c>
      <c r="AM117" s="434">
        <v>0.0</v>
      </c>
      <c r="AN117" s="434">
        <v>0.0</v>
      </c>
      <c r="AO117" s="434">
        <v>0.0</v>
      </c>
      <c r="AP117" s="434">
        <v>0.0</v>
      </c>
      <c r="AQ117" s="434">
        <v>0.0</v>
      </c>
      <c r="AR117" s="434">
        <v>0.0</v>
      </c>
      <c r="AS117" s="434">
        <v>0.0</v>
      </c>
      <c r="AT117" s="434">
        <v>0.0</v>
      </c>
      <c r="AU117" s="434">
        <v>0.0</v>
      </c>
      <c r="AV117" s="434">
        <v>0.0</v>
      </c>
      <c r="AW117" s="434">
        <v>0.0</v>
      </c>
      <c r="AX117" s="434">
        <v>0.0</v>
      </c>
      <c r="AY117" s="429" t="str">
        <f t="shared" ref="AY117:BS117" si="472">IF(AD117 = 0, "", AD117)</f>
        <v>2</v>
      </c>
      <c r="AZ117" s="430" t="str">
        <f t="shared" si="472"/>
        <v/>
      </c>
      <c r="BA117" s="430" t="str">
        <f t="shared" si="472"/>
        <v/>
      </c>
      <c r="BB117" s="430" t="str">
        <f t="shared" si="472"/>
        <v/>
      </c>
      <c r="BC117" s="430" t="str">
        <f t="shared" si="472"/>
        <v/>
      </c>
      <c r="BD117" s="430" t="str">
        <f t="shared" si="472"/>
        <v/>
      </c>
      <c r="BE117" s="430" t="str">
        <f t="shared" si="472"/>
        <v/>
      </c>
      <c r="BF117" s="431" t="str">
        <f t="shared" si="472"/>
        <v>3</v>
      </c>
      <c r="BG117" s="430" t="str">
        <f t="shared" si="472"/>
        <v/>
      </c>
      <c r="BH117" s="430" t="str">
        <f t="shared" si="472"/>
        <v/>
      </c>
      <c r="BI117" s="430" t="str">
        <f t="shared" si="472"/>
        <v/>
      </c>
      <c r="BJ117" s="430" t="str">
        <f t="shared" si="472"/>
        <v/>
      </c>
      <c r="BK117" s="430" t="str">
        <f t="shared" si="472"/>
        <v/>
      </c>
      <c r="BL117" s="430" t="str">
        <f t="shared" si="472"/>
        <v/>
      </c>
      <c r="BM117" s="430" t="str">
        <f t="shared" si="472"/>
        <v/>
      </c>
      <c r="BN117" s="430" t="str">
        <f t="shared" si="472"/>
        <v/>
      </c>
      <c r="BO117" s="430" t="str">
        <f t="shared" si="472"/>
        <v/>
      </c>
      <c r="BP117" s="430" t="str">
        <f t="shared" si="472"/>
        <v/>
      </c>
      <c r="BQ117" s="430" t="str">
        <f t="shared" si="472"/>
        <v/>
      </c>
      <c r="BR117" s="430" t="str">
        <f t="shared" si="472"/>
        <v/>
      </c>
      <c r="BS117" s="432" t="str">
        <f t="shared" si="472"/>
        <v/>
      </c>
      <c r="BT117" s="433" t="str">
        <f>$AY117*Assembly!Y$4+$AZ117*Assembly!Y$5+$BA117*Assembly!Y$6+$BB117*Assembly!Y$7+$BC117*Assembly!Y$8+$BD117*Assembly!Y$9+$BE117*Assembly!Y$10+$BF117*Assembly!Y$11+$BG117*Assembly!Y$12+$BH117*Assembly!Y$13+$BI117*Assembly!Y$14+$BJ117*Assembly!Y$15+$BK117*Assembly!Y$16+$BL117*Assembly!Y$17+$BM117*Assembly!Y$18+$BN117*Assembly!Y$19+$BO117*Assembly!Y$20+$BP117*Assembly!Y$21+$BQ117*Assembly!Y$22+$BR117*Assembly!Y$23+$BS117*Assembly!Y$24</f>
        <v>41</v>
      </c>
      <c r="BU117" s="434" t="str">
        <f t="shared" si="8"/>
        <v>325</v>
      </c>
      <c r="BV117" s="434" t="str">
        <f>$AY117*Assembly!AC$4+$AZ117*Assembly!AC$5+$BA117*Assembly!AC$6+$BB117*Assembly!AC$7+$BC117*Assembly!AC$8+$BD117*Assembly!AC$9+$BE117*Assembly!AC$10+$BF117*Assembly!AC$11+$BG117*Assembly!AC$12+$BH117*Assembly!AC$13+$BI117*Assembly!AC$14+$BJ117*Assembly!AC$15+$BK117*Assembly!AC$16+$BL117*Assembly!AC$17+$BM117*Assembly!AC$18+$BN117*Assembly!AC$19+$BO117*Assembly!AC$20+$BP117*Assembly!AC$21+$BQ117*Assembly!AC$22+$BR117*Assembly!AC$23+$BS117*Assembly!AC$24</f>
        <v>203</v>
      </c>
      <c r="BW117" s="435" t="str">
        <f t="shared" si="9"/>
        <v>5.00</v>
      </c>
      <c r="BX117" s="436" t="str">
        <f t="shared" si="10"/>
        <v>1624</v>
      </c>
      <c r="BY117" s="437" t="str">
        <f t="shared" si="11"/>
        <v>0.6</v>
      </c>
      <c r="BZ117" s="438"/>
      <c r="CA117" s="434" t="str">
        <f>$AY117*Assembly!X$4+$AZ117*Assembly!X$5+$BA117*Assembly!X$6+$BB117*Assembly!X$7+$BC117*Assembly!X$8+$BD117*Assembly!X$9+$BE117*Assembly!X$10+$BF117*Assembly!X$11+$BG117*Assembly!X$12+$BH117*Assembly!X$13+$BI117*Assembly!X$14+$BJ117*Assembly!X$15+$BK117*Assembly!X$16+$BL117*Assembly!X$17+$BM117*Assembly!X$18+$BN117*Assembly!X$19+$BO117*Assembly!X$20+$BP117*Assembly!X$21+$BQ117*Assembly!X$22+$BR117*Assembly!X$23+$BS117*Assembly!X$24</f>
        <v>5</v>
      </c>
      <c r="CB117" s="434" t="str">
        <f t="shared" si="12"/>
        <v>778</v>
      </c>
      <c r="CC117" s="439" t="str">
        <f t="shared" si="13"/>
        <v>0.0008</v>
      </c>
      <c r="CD117" s="440" t="str">
        <f>$AY117*Assembly!AB$4+$AZ117*Assembly!AB$5+$BA117*Assembly!AB$6+$BB117*Assembly!AB$7+$BC117*Assembly!AB$8+$BD117*Assembly!AB$9+$BE117*Assembly!AB$10+$BF117*Assembly!AB$11+$BG117*Assembly!AB$12+$BH117*Assembly!AB$13+$BI117*Assembly!AB$14+$BJ117*Assembly!AB$15+$BK117*Assembly!AB$16+$BL117*Assembly!AB$17+$BM117*Assembly!AB$18+$BN117*Assembly!AB$19+$BO117*Assembly!AB$20+$BP117*Assembly!AB$21+$BQ117*Assembly!AB$22+$BR117*Assembly!AB$23+$BS117*Assembly!AB$24</f>
        <v>9</v>
      </c>
      <c r="CE117" s="457" t="str">
        <f>$AY117*Assembly!M$4+$AZ117*Assembly!M$5+$BA117*Assembly!M$6+$BB117*Assembly!M$7+$BC117*Assembly!M$8+$BD117*Assembly!M$9+$BE117*Assembly!M$10+$BF117*Assembly!M$11+$BG117*Assembly!M$12+$BH117*Assembly!M$13+$BI117*Assembly!M$14+$BJ117*Assembly!M$15+$BK117*Assembly!M$16+$BL117*Assembly!M$17+$BM117*Assembly!M$18+$BN117*Assembly!M$19+$BO117*Assembly!M$20+$BP117*Assembly!M$21+$BQ117*Assembly!M$22+$BR117*Assembly!M$23+$BS117*Assembly!M$24</f>
        <v>44</v>
      </c>
      <c r="CF117" s="457" t="str">
        <f>$AY117*Assembly!N$4+$AZ117*Assembly!N$5+$BA117*Assembly!N$6+$BB117*Assembly!N$7+$BC117*Assembly!N$8+$BD117*Assembly!N$9+$BE117*Assembly!N$10+$BF117*Assembly!N$11+$BG117*Assembly!N$12+$BH117*Assembly!N$13+$BI117*Assembly!N$14+$BJ117*Assembly!N$15+$BK117*Assembly!N$16+$BL117*Assembly!N$17+$BM117*Assembly!N$18+$BN117*Assembly!N$19+$BO117*Assembly!N$20+$BP117*Assembly!N$21+$BQ117*Assembly!N$22+$BR117*Assembly!N$23+$BS117*Assembly!N$24</f>
        <v>0</v>
      </c>
      <c r="CG117" s="457" t="str">
        <f>$AY117*Assembly!O$4+$AZ117*Assembly!O$5+$BA117*Assembly!O$6+$BB117*Assembly!O$7+$BC117*Assembly!O$8+$BD117*Assembly!O$9+$BE117*Assembly!O$10+$BF117*Assembly!O$11+$BG117*Assembly!O$12+$BH117*Assembly!O$13+$BI117*Assembly!O$14+$BJ117*Assembly!O$15+$BK117*Assembly!O$16+$BL117*Assembly!O$17+$BM117*Assembly!O$18+$BN117*Assembly!O$19+$BO117*Assembly!O$20+$BP117*Assembly!O$21+$BQ117*Assembly!O$22+$BR117*Assembly!O$23+$BS117*Assembly!O$24</f>
        <v>0</v>
      </c>
      <c r="CH117" s="454" t="str">
        <f>$AY117*Assembly!P$4+$AZ117*Assembly!P$5+$BA117*Assembly!P$6+$BB117*Assembly!P$7+$BC117*Assembly!P$8+$BD117*Assembly!P$9+$BE117*Assembly!P$10+$BF117*Assembly!P$11+$BG117*Assembly!P$12+$BH117*Assembly!P$13+$BI117*Assembly!P$14+$BJ117*Assembly!P$15+$BK117*Assembly!P$16+$BL117*Assembly!P$17+$BM117*Assembly!P$18+$BN117*Assembly!P$19+$BO117*Assembly!P$20+$BP117*Assembly!P$21+$BQ117*Assembly!P$22+$BR117*Assembly!P$23+$BS117*Assembly!P$24</f>
        <v>0</v>
      </c>
      <c r="CI117" s="454" t="str">
        <f>$AY117*Assembly!Q$4+$AZ117*Assembly!Q$5+$BA117*Assembly!Q$6+$BB117*Assembly!Q$7+$BC117*Assembly!Q$8+$BD117*Assembly!Q$9+$BE117*Assembly!Q$10+$BF117*Assembly!Q$11+$BG117*Assembly!Q$12+$BH117*Assembly!Q$13+$BI117*Assembly!Q$14+$BJ117*Assembly!Q$15+$BK117*Assembly!Q$16+$BL117*Assembly!Q$17+$BM117*Assembly!Q$18+$BN117*Assembly!Q$19+$BO117*Assembly!Q$20+$BP117*Assembly!Q$21+$BQ117*Assembly!Q$22+$BR117*Assembly!Q$23+$BS117*Assembly!Q$24</f>
        <v>0.6</v>
      </c>
      <c r="CJ117" s="457" t="str">
        <f>$AY117*Assembly!R$4+$AZ117*Assembly!R$5+$BA117*Assembly!R$6+$BB117*Assembly!R$7+$BC117*Assembly!R$8+$BD117*Assembly!R$9+$BE117*Assembly!R$10+$BF117*Assembly!R$11+$BG117*Assembly!R$12+$BH117*Assembly!R$13+$BI117*Assembly!R$14+$BJ117*Assembly!R$15+$BK117*Assembly!R$16+$BL117*Assembly!R$17+$BM117*Assembly!R$18+$BN117*Assembly!R$19+$BO117*Assembly!R$20+$BP117*Assembly!R$21+$BQ117*Assembly!R$22+$BR117*Assembly!R$23+$BS117*Assembly!R$24</f>
        <v>0</v>
      </c>
      <c r="CK117" s="454" t="str">
        <f>$AY117*Assembly!S$4+$AZ117*Assembly!S$5+$BA117*Assembly!S$6+$BB117*Assembly!S$7+$BC117*Assembly!S$8+$BD117*Assembly!S$9+$BE117*Assembly!S$10+$BF117*Assembly!S$11+$BG117*Assembly!S$12+$BH117*Assembly!S$13+$BI117*Assembly!S$14+$BJ117*Assembly!S$15+$BK117*Assembly!S$16+$BL117*Assembly!S$17+$BM117*Assembly!S$18+$BN117*Assembly!S$19+$BO117*Assembly!S$20+$BP117*Assembly!S$21+$BQ117*Assembly!S$22+$BR117*Assembly!S$23+$BS117*Assembly!S$24</f>
        <v>0</v>
      </c>
      <c r="CL117" s="454" t="str">
        <f>$AY117*Assembly!T$4+$AZ117*Assembly!T$5+$BA117*Assembly!T$6+$BB117*Assembly!T$7+$BC117*Assembly!T$8+$BD117*Assembly!T$9+$BE117*Assembly!T$10+$BF117*Assembly!T$11+$BG117*Assembly!T$12+$BH117*Assembly!T$13+$BI117*Assembly!T$14+$BJ117*Assembly!T$15+$BK117*Assembly!T$16+$BL117*Assembly!T$17+$BM117*Assembly!T$18+$BN117*Assembly!T$19+$BO117*Assembly!T$20+$BP117*Assembly!T$21+$BQ117*Assembly!T$22+$BR117*Assembly!T$23+$BS117*Assembly!T$24</f>
        <v>0</v>
      </c>
      <c r="CM117" s="454" t="str">
        <f>$AY117*Assembly!U$4+$AZ117*Assembly!U$5+$BA117*Assembly!U$6+$BB117*Assembly!U$7+$BC117*Assembly!U$8+$BD117*Assembly!U$9+$BE117*Assembly!U$10+$BF117*Assembly!U$11+$BG117*Assembly!U$12+$BH117*Assembly!U$13+$BI117*Assembly!U$14+$BJ117*Assembly!U$15+$BK117*Assembly!U$16+$BL117*Assembly!U$17+$BM117*Assembly!U$18+$BN117*Assembly!U$19+$BO117*Assembly!U$20+$BP117*Assembly!U$21+$BQ117*Assembly!U$22+$BR117*Assembly!U$23+$BS117*Assembly!U$24</f>
        <v>0</v>
      </c>
      <c r="CN117" s="457" t="str">
        <f>$AY117*Assembly!V$4+$AZ117*Assembly!V$5+$BA117*Assembly!V$6+$BB117*Assembly!V$7+$BC117*Assembly!V$8+$BD117*Assembly!V$9+$BE117*Assembly!V$10+$BF117*Assembly!V$11+$BG117*Assembly!V$12+$BH117*Assembly!V$13+$BI117*Assembly!V$14+$BJ117*Assembly!V$15+$BK117*Assembly!V$16+$BL117*Assembly!V$17+$BM117*Assembly!V$18+$BN117*Assembly!V$19+$BO117*Assembly!V$20+$BP117*Assembly!V$21+$BQ117*Assembly!V$22+$BR117*Assembly!V$23+$BS117*Assembly!V$24</f>
        <v>0</v>
      </c>
      <c r="CO117" s="457" t="str">
        <f>CE117*Refining!$F$3</f>
        <v>78</v>
      </c>
      <c r="CP117" s="457" t="str">
        <f>CF117*Refining!$F$4</f>
        <v>0</v>
      </c>
      <c r="CQ117" s="457" t="str">
        <f>CG117*Refining!$F$5</f>
        <v>0</v>
      </c>
      <c r="CR117" s="457" t="str">
        <f>CH117*Refining!$F$6</f>
        <v>0</v>
      </c>
      <c r="CS117" s="457" t="str">
        <f>CI117*Refining!$F$7</f>
        <v>1</v>
      </c>
      <c r="CT117" s="457" t="str">
        <f>CJ117*Refining!$F$8</f>
        <v>0</v>
      </c>
      <c r="CU117" s="457" t="str">
        <f>CK117*Refining!$F$9</f>
        <v>0</v>
      </c>
      <c r="CV117" s="457" t="str">
        <f>CL117*Refining!$F$10</f>
        <v>0</v>
      </c>
      <c r="CW117" s="457" t="str">
        <f>CM117*Refining!$F$11</f>
        <v>0</v>
      </c>
      <c r="CX117" s="457" t="str">
        <f>CN117*Refining!$F$12</f>
        <v>0</v>
      </c>
      <c r="CY117" s="441" t="str">
        <f t="shared" ref="CY117:DR117" si="473">IF(CE117 = 0, "", CE117)</f>
        <v>44</v>
      </c>
      <c r="CZ117" s="442" t="str">
        <f t="shared" si="473"/>
        <v/>
      </c>
      <c r="DA117" s="442" t="str">
        <f t="shared" si="473"/>
        <v/>
      </c>
      <c r="DB117" s="443" t="str">
        <f t="shared" si="473"/>
        <v/>
      </c>
      <c r="DC117" s="444" t="str">
        <f t="shared" si="473"/>
        <v>0.6</v>
      </c>
      <c r="DD117" s="442" t="str">
        <f t="shared" si="473"/>
        <v/>
      </c>
      <c r="DE117" s="444" t="str">
        <f t="shared" si="473"/>
        <v/>
      </c>
      <c r="DF117" s="444" t="str">
        <f t="shared" si="473"/>
        <v/>
      </c>
      <c r="DG117" s="442" t="str">
        <f t="shared" si="473"/>
        <v/>
      </c>
      <c r="DH117" s="445" t="str">
        <f t="shared" si="473"/>
        <v/>
      </c>
      <c r="DI117" s="441" t="str">
        <f t="shared" si="473"/>
        <v>78</v>
      </c>
      <c r="DJ117" s="442" t="str">
        <f t="shared" si="473"/>
        <v/>
      </c>
      <c r="DK117" s="442" t="str">
        <f t="shared" si="473"/>
        <v/>
      </c>
      <c r="DL117" s="442" t="str">
        <f t="shared" si="473"/>
        <v/>
      </c>
      <c r="DM117" s="446" t="str">
        <f t="shared" si="473"/>
        <v>1.1</v>
      </c>
      <c r="DN117" s="442" t="str">
        <f t="shared" si="473"/>
        <v/>
      </c>
      <c r="DO117" s="442" t="str">
        <f t="shared" si="473"/>
        <v/>
      </c>
      <c r="DP117" s="442" t="str">
        <f t="shared" si="473"/>
        <v/>
      </c>
      <c r="DQ117" s="442" t="str">
        <f t="shared" si="473"/>
        <v/>
      </c>
      <c r="DR117" s="445" t="str">
        <f t="shared" si="473"/>
        <v/>
      </c>
      <c r="DS117" s="447" t="str">
        <f t="shared" si="15"/>
        <v>44</v>
      </c>
      <c r="DT117" s="448" t="str">
        <f t="shared" si="16"/>
        <v>79</v>
      </c>
      <c r="DU117" s="434" t="str">
        <f>CY117*'Ores &amp; Ingots'!$C$3+CZ117*'Ores &amp; Ingots'!$C$4+DA117*'Ores &amp; Ingots'!$C$5+DB117*'Ores &amp; Ingots'!$C$6+DC117*'Ores &amp; Ingots'!$C$7+DD117*'Ores &amp; Ingots'!$C$8+DE117*'Ores &amp; Ingots'!$C$9+DF117*'Ores &amp; Ingots'!$C$10+DG117*'Ores &amp; Ingots'!$C$11+DH117*'Ores &amp; Ingots'!$C$12</f>
        <v>6</v>
      </c>
      <c r="DV117" s="434" t="str">
        <f>DI117*'Ores &amp; Ingots'!$B$3+DJ117*'Ores &amp; Ingots'!$B$4+DK117*'Ores &amp; Ingots'!$B$5+DL117*'Ores &amp; Ingots'!$B$6+DM117*'Ores &amp; Ingots'!$B$7+DN117*'Ores &amp; Ingots'!$B$8+DO117*'Ores &amp; Ingots'!$B$9+DP117*'Ores &amp; Ingots'!$B$10+DQ117*'Ores &amp; Ingots'!$B$11+DR117*'Ores &amp; Ingots'!$B$12</f>
        <v>29</v>
      </c>
      <c r="DW117" s="448" t="str">
        <f>CY117*Refining!$G$3+CZ117*Refining!$G$4+DA117*Refining!$G$5+DB117*Refining!$G$6+DC117*Refining!$G$7+DD117*Refining!$G$8+DE117*Refining!$G$9+DF117*Refining!$G$10+DG117*Refining!$G$11+DH117*Refining!$G$12</f>
        <v>3</v>
      </c>
      <c r="DX117" s="448" t="str">
        <f t="shared" si="17"/>
        <v>542</v>
      </c>
      <c r="DY117" s="449" t="str">
        <f t="shared" si="18"/>
        <v>0.0005</v>
      </c>
      <c r="DZ117" s="447" t="str">
        <f t="shared" si="19"/>
        <v>18</v>
      </c>
      <c r="EA117" s="446" t="str">
        <f t="shared" ref="EA117:EB117" si="474">DZ117/60</f>
        <v>0.3</v>
      </c>
      <c r="EB117" s="446" t="str">
        <f t="shared" si="474"/>
        <v>0.0</v>
      </c>
      <c r="EC117" s="450" t="str">
        <f t="shared" si="21"/>
        <v>0.00</v>
      </c>
      <c r="ED117" s="447" t="str">
        <f t="shared" si="22"/>
        <v>1,319</v>
      </c>
      <c r="EE117" s="446" t="str">
        <f t="shared" ref="EE117:EF117" si="475">ED117/1000</f>
        <v>1.3</v>
      </c>
      <c r="EF117" s="451" t="str">
        <f t="shared" si="475"/>
        <v>0.00</v>
      </c>
      <c r="EG117" s="452" t="str">
        <f t="shared" si="24"/>
        <v>0.0013</v>
      </c>
      <c r="EH117" s="225" t="s">
        <v>12</v>
      </c>
    </row>
    <row r="118">
      <c r="A118" s="33"/>
      <c r="B118" s="226" t="s">
        <v>998</v>
      </c>
      <c r="C118" s="227" t="s">
        <v>886</v>
      </c>
      <c r="D118" s="227">
        <v>1.0</v>
      </c>
      <c r="E118" s="227">
        <v>1.0</v>
      </c>
      <c r="F118" s="227">
        <v>1.0</v>
      </c>
      <c r="G118" s="420" t="str">
        <f t="shared" si="5"/>
        <v>15.625</v>
      </c>
      <c r="H118" s="421">
        <v>10.0</v>
      </c>
      <c r="I118" s="421">
        <v>10.0</v>
      </c>
      <c r="J118" s="421" t="str">
        <f>H118/Main!$D$9</f>
        <v>10</v>
      </c>
      <c r="K118" s="421" t="str">
        <f>I118/Main!$D$10</f>
        <v>10</v>
      </c>
      <c r="L118" s="422" t="str">
        <f t="shared" si="6"/>
        <v>1.0</v>
      </c>
      <c r="M118" s="422">
        <v>1.0</v>
      </c>
      <c r="N118" s="424">
        <v>100.0</v>
      </c>
      <c r="O118" s="424">
        <v>100.0</v>
      </c>
      <c r="P118" s="423"/>
      <c r="Q118" s="424"/>
      <c r="R118" s="423"/>
      <c r="S118" s="425"/>
      <c r="T118" s="425"/>
      <c r="U118" s="423"/>
      <c r="V118" s="423"/>
      <c r="W118" s="425"/>
      <c r="X118" s="425"/>
      <c r="Y118" s="423"/>
      <c r="Z118" s="423"/>
      <c r="AA118" s="423"/>
      <c r="AB118" s="423"/>
      <c r="AC118" s="523" t="s">
        <v>913</v>
      </c>
      <c r="AD118" s="434">
        <v>0.0</v>
      </c>
      <c r="AE118" s="434">
        <v>10.0</v>
      </c>
      <c r="AF118" s="434">
        <v>0.0</v>
      </c>
      <c r="AG118" s="434">
        <v>0.0</v>
      </c>
      <c r="AH118" s="434">
        <v>20.0</v>
      </c>
      <c r="AI118" s="434">
        <v>0.0</v>
      </c>
      <c r="AJ118" s="434">
        <v>0.0</v>
      </c>
      <c r="AK118" s="498">
        <v>20.0</v>
      </c>
      <c r="AL118" s="434">
        <v>0.0</v>
      </c>
      <c r="AM118" s="434">
        <v>0.0</v>
      </c>
      <c r="AN118" s="434">
        <v>0.0</v>
      </c>
      <c r="AO118" s="434">
        <v>0.0</v>
      </c>
      <c r="AP118" s="434">
        <v>0.0</v>
      </c>
      <c r="AQ118" s="434">
        <v>0.0</v>
      </c>
      <c r="AR118" s="434">
        <v>0.0</v>
      </c>
      <c r="AS118" s="434">
        <v>0.0</v>
      </c>
      <c r="AT118" s="434">
        <v>0.0</v>
      </c>
      <c r="AU118" s="434">
        <v>0.0</v>
      </c>
      <c r="AV118" s="434">
        <v>0.0</v>
      </c>
      <c r="AW118" s="434">
        <v>0.0</v>
      </c>
      <c r="AX118" s="434">
        <v>0.0</v>
      </c>
      <c r="AY118" s="429" t="str">
        <f t="shared" ref="AY118:BS118" si="476">IF(AD118 = 0, "", AD118)</f>
        <v/>
      </c>
      <c r="AZ118" s="430" t="str">
        <f t="shared" si="476"/>
        <v>10</v>
      </c>
      <c r="BA118" s="430" t="str">
        <f t="shared" si="476"/>
        <v/>
      </c>
      <c r="BB118" s="430" t="str">
        <f t="shared" si="476"/>
        <v/>
      </c>
      <c r="BC118" s="430" t="str">
        <f t="shared" si="476"/>
        <v>20</v>
      </c>
      <c r="BD118" s="430" t="str">
        <f t="shared" si="476"/>
        <v/>
      </c>
      <c r="BE118" s="430" t="str">
        <f t="shared" si="476"/>
        <v/>
      </c>
      <c r="BF118" s="431" t="str">
        <f t="shared" si="476"/>
        <v>20</v>
      </c>
      <c r="BG118" s="430" t="str">
        <f t="shared" si="476"/>
        <v/>
      </c>
      <c r="BH118" s="430" t="str">
        <f t="shared" si="476"/>
        <v/>
      </c>
      <c r="BI118" s="430" t="str">
        <f t="shared" si="476"/>
        <v/>
      </c>
      <c r="BJ118" s="430" t="str">
        <f t="shared" si="476"/>
        <v/>
      </c>
      <c r="BK118" s="430" t="str">
        <f t="shared" si="476"/>
        <v/>
      </c>
      <c r="BL118" s="430" t="str">
        <f t="shared" si="476"/>
        <v/>
      </c>
      <c r="BM118" s="430" t="str">
        <f t="shared" si="476"/>
        <v/>
      </c>
      <c r="BN118" s="430" t="str">
        <f t="shared" si="476"/>
        <v/>
      </c>
      <c r="BO118" s="430" t="str">
        <f t="shared" si="476"/>
        <v/>
      </c>
      <c r="BP118" s="430" t="str">
        <f t="shared" si="476"/>
        <v/>
      </c>
      <c r="BQ118" s="430" t="str">
        <f t="shared" si="476"/>
        <v/>
      </c>
      <c r="BR118" s="430" t="str">
        <f t="shared" si="476"/>
        <v/>
      </c>
      <c r="BS118" s="432" t="str">
        <f t="shared" si="476"/>
        <v/>
      </c>
      <c r="BT118" s="433" t="str">
        <f>$AY118*Assembly!Y$4+$AZ118*Assembly!Y$5+$BA118*Assembly!Y$6+$BB118*Assembly!Y$7+$BC118*Assembly!Y$8+$BD118*Assembly!Y$9+$BE118*Assembly!Y$10+$BF118*Assembly!Y$11+$BG118*Assembly!Y$12+$BH118*Assembly!Y$13+$BI118*Assembly!Y$14+$BJ118*Assembly!Y$15+$BK118*Assembly!Y$16+$BL118*Assembly!Y$17+$BM118*Assembly!Y$18+$BN118*Assembly!Y$19+$BO118*Assembly!Y$20+$BP118*Assembly!Y$21+$BQ118*Assembly!Y$22+$BR118*Assembly!Y$23+$BS118*Assembly!Y$24</f>
        <v>194</v>
      </c>
      <c r="BU118" s="434" t="str">
        <f t="shared" si="8"/>
        <v>12</v>
      </c>
      <c r="BV118" s="434" t="str">
        <f>$AY118*Assembly!AC$4+$AZ118*Assembly!AC$5+$BA118*Assembly!AC$6+$BB118*Assembly!AC$7+$BC118*Assembly!AC$8+$BD118*Assembly!AC$9+$BE118*Assembly!AC$10+$BF118*Assembly!AC$11+$BG118*Assembly!AC$12+$BH118*Assembly!AC$13+$BI118*Assembly!AC$14+$BJ118*Assembly!AC$15+$BK118*Assembly!AC$16+$BL118*Assembly!AC$17+$BM118*Assembly!AC$18+$BN118*Assembly!AC$19+$BO118*Assembly!AC$20+$BP118*Assembly!AC$21+$BQ118*Assembly!AC$22+$BR118*Assembly!AC$23+$BS118*Assembly!AC$24</f>
        <v>770</v>
      </c>
      <c r="BW118" s="435" t="str">
        <f t="shared" si="9"/>
        <v>3.97</v>
      </c>
      <c r="BX118" s="436" t="str">
        <f t="shared" si="10"/>
        <v>49</v>
      </c>
      <c r="BY118" s="437" t="str">
        <f t="shared" si="11"/>
        <v>62.0</v>
      </c>
      <c r="BZ118" s="438"/>
      <c r="CA118" s="434" t="str">
        <f>$AY118*Assembly!X$4+$AZ118*Assembly!X$5+$BA118*Assembly!X$6+$BB118*Assembly!X$7+$BC118*Assembly!X$8+$BD118*Assembly!X$9+$BE118*Assembly!X$10+$BF118*Assembly!X$11+$BG118*Assembly!X$12+$BH118*Assembly!X$13+$BI118*Assembly!X$14+$BJ118*Assembly!X$15+$BK118*Assembly!X$16+$BL118*Assembly!X$17+$BM118*Assembly!X$18+$BN118*Assembly!X$19+$BO118*Assembly!X$20+$BP118*Assembly!X$21+$BQ118*Assembly!X$22+$BR118*Assembly!X$23+$BS118*Assembly!X$24</f>
        <v>110</v>
      </c>
      <c r="CB118" s="434" t="str">
        <f t="shared" si="12"/>
        <v>17,111</v>
      </c>
      <c r="CC118" s="439" t="str">
        <f t="shared" si="13"/>
        <v>0.0171</v>
      </c>
      <c r="CD118" s="440" t="str">
        <f>$AY118*Assembly!AB$4+$AZ118*Assembly!AB$5+$BA118*Assembly!AB$6+$BB118*Assembly!AB$7+$BC118*Assembly!AB$8+$BD118*Assembly!AB$9+$BE118*Assembly!AB$10+$BF118*Assembly!AB$11+$BG118*Assembly!AB$12+$BH118*Assembly!AB$13+$BI118*Assembly!AB$14+$BJ118*Assembly!AB$15+$BK118*Assembly!AB$16+$BL118*Assembly!AB$17+$BM118*Assembly!AB$18+$BN118*Assembly!AB$19+$BO118*Assembly!AB$20+$BP118*Assembly!AB$21+$BQ118*Assembly!AB$22+$BR118*Assembly!AB$23+$BS118*Assembly!AB$24</f>
        <v>110</v>
      </c>
      <c r="CE118" s="424" t="str">
        <f>$AY118*Assembly!M$4+$AZ118*Assembly!M$5+$BA118*Assembly!M$6+$BB118*Assembly!M$7+$BC118*Assembly!M$8+$BD118*Assembly!M$9+$BE118*Assembly!M$10+$BF118*Assembly!M$11+$BG118*Assembly!M$12+$BH118*Assembly!M$13+$BI118*Assembly!M$14+$BJ118*Assembly!M$15+$BK118*Assembly!M$16+$BL118*Assembly!M$17+$BM118*Assembly!M$18+$BN118*Assembly!M$19+$BO118*Assembly!M$20+$BP118*Assembly!M$21+$BQ118*Assembly!M$22+$BR118*Assembly!M$23+$BS118*Assembly!M$24</f>
        <v>245</v>
      </c>
      <c r="CF118" s="424" t="str">
        <f>$AY118*Assembly!N$4+$AZ118*Assembly!N$5+$BA118*Assembly!N$6+$BB118*Assembly!N$7+$BC118*Assembly!N$8+$BD118*Assembly!N$9+$BE118*Assembly!N$10+$BF118*Assembly!N$11+$BG118*Assembly!N$12+$BH118*Assembly!N$13+$BI118*Assembly!N$14+$BJ118*Assembly!N$15+$BK118*Assembly!N$16+$BL118*Assembly!N$17+$BM118*Assembly!N$18+$BN118*Assembly!N$19+$BO118*Assembly!N$20+$BP118*Assembly!N$21+$BQ118*Assembly!N$22+$BR118*Assembly!N$23+$BS118*Assembly!N$24</f>
        <v>0</v>
      </c>
      <c r="CG118" s="424" t="str">
        <f>$AY118*Assembly!O$4+$AZ118*Assembly!O$5+$BA118*Assembly!O$6+$BB118*Assembly!O$7+$BC118*Assembly!O$8+$BD118*Assembly!O$9+$BE118*Assembly!O$10+$BF118*Assembly!O$11+$BG118*Assembly!O$12+$BH118*Assembly!O$13+$BI118*Assembly!O$14+$BJ118*Assembly!O$15+$BK118*Assembly!O$16+$BL118*Assembly!O$17+$BM118*Assembly!O$18+$BN118*Assembly!O$19+$BO118*Assembly!O$20+$BP118*Assembly!O$21+$BQ118*Assembly!O$22+$BR118*Assembly!O$23+$BS118*Assembly!O$24</f>
        <v>0</v>
      </c>
      <c r="CH118" s="421" t="str">
        <f>$AY118*Assembly!P$4+$AZ118*Assembly!P$5+$BA118*Assembly!P$6+$BB118*Assembly!P$7+$BC118*Assembly!P$8+$BD118*Assembly!P$9+$BE118*Assembly!P$10+$BF118*Assembly!P$11+$BG118*Assembly!P$12+$BH118*Assembly!P$13+$BI118*Assembly!P$14+$BJ118*Assembly!P$15+$BK118*Assembly!P$16+$BL118*Assembly!P$17+$BM118*Assembly!P$18+$BN118*Assembly!P$19+$BO118*Assembly!P$20+$BP118*Assembly!P$21+$BQ118*Assembly!P$22+$BR118*Assembly!P$23+$BS118*Assembly!P$24</f>
        <v>0</v>
      </c>
      <c r="CI118" s="421" t="str">
        <f>$AY118*Assembly!Q$4+$AZ118*Assembly!Q$5+$BA118*Assembly!Q$6+$BB118*Assembly!Q$7+$BC118*Assembly!Q$8+$BD118*Assembly!Q$9+$BE118*Assembly!Q$10+$BF118*Assembly!Q$11+$BG118*Assembly!Q$12+$BH118*Assembly!Q$13+$BI118*Assembly!Q$14+$BJ118*Assembly!Q$15+$BK118*Assembly!Q$16+$BL118*Assembly!Q$17+$BM118*Assembly!Q$18+$BN118*Assembly!Q$19+$BO118*Assembly!Q$20+$BP118*Assembly!Q$21+$BQ118*Assembly!Q$22+$BR118*Assembly!Q$23+$BS118*Assembly!Q$24</f>
        <v>4</v>
      </c>
      <c r="CJ118" s="424" t="str">
        <f>$AY118*Assembly!R$4+$AZ118*Assembly!R$5+$BA118*Assembly!R$6+$BB118*Assembly!R$7+$BC118*Assembly!R$8+$BD118*Assembly!R$9+$BE118*Assembly!R$10+$BF118*Assembly!R$11+$BG118*Assembly!R$12+$BH118*Assembly!R$13+$BI118*Assembly!R$14+$BJ118*Assembly!R$15+$BK118*Assembly!R$16+$BL118*Assembly!R$17+$BM118*Assembly!R$18+$BN118*Assembly!R$19+$BO118*Assembly!R$20+$BP118*Assembly!R$21+$BQ118*Assembly!R$22+$BR118*Assembly!R$23+$BS118*Assembly!R$24</f>
        <v>0</v>
      </c>
      <c r="CK118" s="421" t="str">
        <f>$AY118*Assembly!S$4+$AZ118*Assembly!S$5+$BA118*Assembly!S$6+$BB118*Assembly!S$7+$BC118*Assembly!S$8+$BD118*Assembly!S$9+$BE118*Assembly!S$10+$BF118*Assembly!S$11+$BG118*Assembly!S$12+$BH118*Assembly!S$13+$BI118*Assembly!S$14+$BJ118*Assembly!S$15+$BK118*Assembly!S$16+$BL118*Assembly!S$17+$BM118*Assembly!S$18+$BN118*Assembly!S$19+$BO118*Assembly!S$20+$BP118*Assembly!S$21+$BQ118*Assembly!S$22+$BR118*Assembly!S$23+$BS118*Assembly!S$24</f>
        <v>0</v>
      </c>
      <c r="CL118" s="421" t="str">
        <f>$AY118*Assembly!T$4+$AZ118*Assembly!T$5+$BA118*Assembly!T$6+$BB118*Assembly!T$7+$BC118*Assembly!T$8+$BD118*Assembly!T$9+$BE118*Assembly!T$10+$BF118*Assembly!T$11+$BG118*Assembly!T$12+$BH118*Assembly!T$13+$BI118*Assembly!T$14+$BJ118*Assembly!T$15+$BK118*Assembly!T$16+$BL118*Assembly!T$17+$BM118*Assembly!T$18+$BN118*Assembly!T$19+$BO118*Assembly!T$20+$BP118*Assembly!T$21+$BQ118*Assembly!T$22+$BR118*Assembly!T$23+$BS118*Assembly!T$24</f>
        <v>0</v>
      </c>
      <c r="CM118" s="421" t="str">
        <f>$AY118*Assembly!U$4+$AZ118*Assembly!U$5+$BA118*Assembly!U$6+$BB118*Assembly!U$7+$BC118*Assembly!U$8+$BD118*Assembly!U$9+$BE118*Assembly!U$10+$BF118*Assembly!U$11+$BG118*Assembly!U$12+$BH118*Assembly!U$13+$BI118*Assembly!U$14+$BJ118*Assembly!U$15+$BK118*Assembly!U$16+$BL118*Assembly!U$17+$BM118*Assembly!U$18+$BN118*Assembly!U$19+$BO118*Assembly!U$20+$BP118*Assembly!U$21+$BQ118*Assembly!U$22+$BR118*Assembly!U$23+$BS118*Assembly!U$24</f>
        <v>0</v>
      </c>
      <c r="CN118" s="424" t="str">
        <f>$AY118*Assembly!V$4+$AZ118*Assembly!V$5+$BA118*Assembly!V$6+$BB118*Assembly!V$7+$BC118*Assembly!V$8+$BD118*Assembly!V$9+$BE118*Assembly!V$10+$BF118*Assembly!V$11+$BG118*Assembly!V$12+$BH118*Assembly!V$13+$BI118*Assembly!V$14+$BJ118*Assembly!V$15+$BK118*Assembly!V$16+$BL118*Assembly!V$17+$BM118*Assembly!V$18+$BN118*Assembly!V$19+$BO118*Assembly!V$20+$BP118*Assembly!V$21+$BQ118*Assembly!V$22+$BR118*Assembly!V$23+$BS118*Assembly!V$24</f>
        <v>0</v>
      </c>
      <c r="CO118" s="424" t="str">
        <f>CE118*Refining!$F$3</f>
        <v>438</v>
      </c>
      <c r="CP118" s="424" t="str">
        <f>CF118*Refining!$F$4</f>
        <v>0</v>
      </c>
      <c r="CQ118" s="424" t="str">
        <f>CG118*Refining!$F$5</f>
        <v>0</v>
      </c>
      <c r="CR118" s="424" t="str">
        <f>CH118*Refining!$F$6</f>
        <v>0</v>
      </c>
      <c r="CS118" s="424" t="str">
        <f>CI118*Refining!$F$7</f>
        <v>7</v>
      </c>
      <c r="CT118" s="424" t="str">
        <f>CJ118*Refining!$F$8</f>
        <v>0</v>
      </c>
      <c r="CU118" s="424" t="str">
        <f>CK118*Refining!$F$9</f>
        <v>0</v>
      </c>
      <c r="CV118" s="424" t="str">
        <f>CL118*Refining!$F$10</f>
        <v>0</v>
      </c>
      <c r="CW118" s="424" t="str">
        <f>CM118*Refining!$F$11</f>
        <v>0</v>
      </c>
      <c r="CX118" s="424" t="str">
        <f>CN118*Refining!$F$12</f>
        <v>0</v>
      </c>
      <c r="CY118" s="441" t="str">
        <f t="shared" ref="CY118:DR118" si="477">IF(CE118 = 0, "", CE118)</f>
        <v>245</v>
      </c>
      <c r="CZ118" s="442" t="str">
        <f t="shared" si="477"/>
        <v/>
      </c>
      <c r="DA118" s="442" t="str">
        <f t="shared" si="477"/>
        <v/>
      </c>
      <c r="DB118" s="443" t="str">
        <f t="shared" si="477"/>
        <v/>
      </c>
      <c r="DC118" s="444" t="str">
        <f t="shared" si="477"/>
        <v>4.0</v>
      </c>
      <c r="DD118" s="442" t="str">
        <f t="shared" si="477"/>
        <v/>
      </c>
      <c r="DE118" s="444" t="str">
        <f t="shared" si="477"/>
        <v/>
      </c>
      <c r="DF118" s="444" t="str">
        <f t="shared" si="477"/>
        <v/>
      </c>
      <c r="DG118" s="442" t="str">
        <f t="shared" si="477"/>
        <v/>
      </c>
      <c r="DH118" s="445" t="str">
        <f t="shared" si="477"/>
        <v/>
      </c>
      <c r="DI118" s="441" t="str">
        <f t="shared" si="477"/>
        <v>438</v>
      </c>
      <c r="DJ118" s="442" t="str">
        <f t="shared" si="477"/>
        <v/>
      </c>
      <c r="DK118" s="442" t="str">
        <f t="shared" si="477"/>
        <v/>
      </c>
      <c r="DL118" s="442" t="str">
        <f t="shared" si="477"/>
        <v/>
      </c>
      <c r="DM118" s="446" t="str">
        <f t="shared" si="477"/>
        <v>7.1</v>
      </c>
      <c r="DN118" s="442" t="str">
        <f t="shared" si="477"/>
        <v/>
      </c>
      <c r="DO118" s="442" t="str">
        <f t="shared" si="477"/>
        <v/>
      </c>
      <c r="DP118" s="442" t="str">
        <f t="shared" si="477"/>
        <v/>
      </c>
      <c r="DQ118" s="442" t="str">
        <f t="shared" si="477"/>
        <v/>
      </c>
      <c r="DR118" s="445" t="str">
        <f t="shared" si="477"/>
        <v/>
      </c>
      <c r="DS118" s="447" t="str">
        <f t="shared" si="15"/>
        <v>249</v>
      </c>
      <c r="DT118" s="448" t="str">
        <f t="shared" si="16"/>
        <v>445</v>
      </c>
      <c r="DU118" s="434" t="str">
        <f>CY118*'Ores &amp; Ingots'!$C$3+CZ118*'Ores &amp; Ingots'!$C$4+DA118*'Ores &amp; Ingots'!$C$5+DB118*'Ores &amp; Ingots'!$C$6+DC118*'Ores &amp; Ingots'!$C$7+DD118*'Ores &amp; Ingots'!$C$8+DE118*'Ores &amp; Ingots'!$C$9+DF118*'Ores &amp; Ingots'!$C$10+DG118*'Ores &amp; Ingots'!$C$11+DH118*'Ores &amp; Ingots'!$C$12</f>
        <v>33</v>
      </c>
      <c r="DV118" s="434" t="str">
        <f>DI118*'Ores &amp; Ingots'!$B$3+DJ118*'Ores &amp; Ingots'!$B$4+DK118*'Ores &amp; Ingots'!$B$5+DL118*'Ores &amp; Ingots'!$B$6+DM118*'Ores &amp; Ingots'!$B$7+DN118*'Ores &amp; Ingots'!$B$8+DO118*'Ores &amp; Ingots'!$B$9+DP118*'Ores &amp; Ingots'!$B$10+DQ118*'Ores &amp; Ingots'!$B$11+DR118*'Ores &amp; Ingots'!$B$12</f>
        <v>165</v>
      </c>
      <c r="DW118" s="448" t="str">
        <f>CY118*Refining!$G$3+CZ118*Refining!$G$4+DA118*Refining!$G$5+DB118*Refining!$G$6+DC118*Refining!$G$7+DD118*Refining!$G$8+DE118*Refining!$G$9+DF118*Refining!$G$10+DG118*Refining!$G$11+DH118*Refining!$G$12</f>
        <v>20</v>
      </c>
      <c r="DX118" s="448" t="str">
        <f t="shared" si="17"/>
        <v>3,130</v>
      </c>
      <c r="DY118" s="449" t="str">
        <f t="shared" si="18"/>
        <v>0.0031</v>
      </c>
      <c r="DZ118" s="447" t="str">
        <f t="shared" si="19"/>
        <v>140</v>
      </c>
      <c r="EA118" s="446" t="str">
        <f t="shared" ref="EA118:EB118" si="478">DZ118/60</f>
        <v>2.3</v>
      </c>
      <c r="EB118" s="446" t="str">
        <f t="shared" si="478"/>
        <v>0.0</v>
      </c>
      <c r="EC118" s="450" t="str">
        <f t="shared" si="21"/>
        <v>0.00</v>
      </c>
      <c r="ED118" s="447" t="str">
        <f t="shared" si="22"/>
        <v>20,241</v>
      </c>
      <c r="EE118" s="446" t="str">
        <f t="shared" ref="EE118:EF118" si="479">ED118/1000</f>
        <v>20.2</v>
      </c>
      <c r="EF118" s="451" t="str">
        <f t="shared" si="479"/>
        <v>0.02</v>
      </c>
      <c r="EG118" s="452" t="str">
        <f t="shared" si="24"/>
        <v>0.0202</v>
      </c>
      <c r="EH118" s="225">
        <v>162.0</v>
      </c>
    </row>
    <row r="119">
      <c r="A119" s="33"/>
      <c r="B119" s="226" t="s">
        <v>998</v>
      </c>
      <c r="C119" s="227" t="s">
        <v>885</v>
      </c>
      <c r="D119" s="227">
        <v>1.0</v>
      </c>
      <c r="E119" s="227">
        <v>1.0</v>
      </c>
      <c r="F119" s="227">
        <v>1.0</v>
      </c>
      <c r="G119" s="453" t="str">
        <f t="shared" si="5"/>
        <v>0.125</v>
      </c>
      <c r="H119" s="454">
        <v>10.0</v>
      </c>
      <c r="I119" s="454">
        <v>10.0</v>
      </c>
      <c r="J119" s="454" t="str">
        <f>H119/Main!$D$9</f>
        <v>10</v>
      </c>
      <c r="K119" s="454" t="str">
        <f>I119/Main!$D$10</f>
        <v>10</v>
      </c>
      <c r="L119" s="455" t="str">
        <f t="shared" si="6"/>
        <v>1.0</v>
      </c>
      <c r="M119" s="455">
        <v>1.0</v>
      </c>
      <c r="N119" s="457">
        <v>100.0</v>
      </c>
      <c r="O119" s="457">
        <v>100.0</v>
      </c>
      <c r="P119" s="456"/>
      <c r="Q119" s="457"/>
      <c r="R119" s="456"/>
      <c r="S119" s="458"/>
      <c r="T119" s="458"/>
      <c r="U119" s="456"/>
      <c r="V119" s="456"/>
      <c r="W119" s="458"/>
      <c r="X119" s="458"/>
      <c r="Y119" s="456"/>
      <c r="Z119" s="456"/>
      <c r="AA119" s="456"/>
      <c r="AB119" s="456"/>
      <c r="AC119" s="524"/>
      <c r="AD119" s="434">
        <v>2.0</v>
      </c>
      <c r="AE119" s="434">
        <v>1.0</v>
      </c>
      <c r="AF119" s="434">
        <v>0.0</v>
      </c>
      <c r="AG119" s="434">
        <v>0.0</v>
      </c>
      <c r="AH119" s="434"/>
      <c r="AI119" s="434">
        <v>0.0</v>
      </c>
      <c r="AJ119" s="434">
        <v>0.0</v>
      </c>
      <c r="AK119" s="498">
        <v>1.0</v>
      </c>
      <c r="AL119" s="434">
        <v>0.0</v>
      </c>
      <c r="AM119" s="434">
        <v>0.0</v>
      </c>
      <c r="AN119" s="434">
        <v>0.0</v>
      </c>
      <c r="AO119" s="434">
        <v>0.0</v>
      </c>
      <c r="AP119" s="434">
        <v>0.0</v>
      </c>
      <c r="AQ119" s="434">
        <v>0.0</v>
      </c>
      <c r="AR119" s="434">
        <v>0.0</v>
      </c>
      <c r="AS119" s="434">
        <v>0.0</v>
      </c>
      <c r="AT119" s="434">
        <v>0.0</v>
      </c>
      <c r="AU119" s="434">
        <v>0.0</v>
      </c>
      <c r="AV119" s="434">
        <v>0.0</v>
      </c>
      <c r="AW119" s="434">
        <v>0.0</v>
      </c>
      <c r="AX119" s="434">
        <v>0.0</v>
      </c>
      <c r="AY119" s="429" t="str">
        <f t="shared" ref="AY119:BS119" si="480">IF(AD119 = 0, "", AD119)</f>
        <v>2</v>
      </c>
      <c r="AZ119" s="430" t="str">
        <f t="shared" si="480"/>
        <v>1</v>
      </c>
      <c r="BA119" s="430" t="str">
        <f t="shared" si="480"/>
        <v/>
      </c>
      <c r="BB119" s="430" t="str">
        <f t="shared" si="480"/>
        <v/>
      </c>
      <c r="BC119" s="430" t="str">
        <f t="shared" si="480"/>
        <v/>
      </c>
      <c r="BD119" s="430" t="str">
        <f t="shared" si="480"/>
        <v/>
      </c>
      <c r="BE119" s="430" t="str">
        <f t="shared" si="480"/>
        <v/>
      </c>
      <c r="BF119" s="431" t="str">
        <f t="shared" si="480"/>
        <v>1</v>
      </c>
      <c r="BG119" s="430" t="str">
        <f t="shared" si="480"/>
        <v/>
      </c>
      <c r="BH119" s="430" t="str">
        <f t="shared" si="480"/>
        <v/>
      </c>
      <c r="BI119" s="430" t="str">
        <f t="shared" si="480"/>
        <v/>
      </c>
      <c r="BJ119" s="430" t="str">
        <f t="shared" si="480"/>
        <v/>
      </c>
      <c r="BK119" s="430" t="str">
        <f t="shared" si="480"/>
        <v/>
      </c>
      <c r="BL119" s="430" t="str">
        <f t="shared" si="480"/>
        <v/>
      </c>
      <c r="BM119" s="430" t="str">
        <f t="shared" si="480"/>
        <v/>
      </c>
      <c r="BN119" s="430" t="str">
        <f t="shared" si="480"/>
        <v/>
      </c>
      <c r="BO119" s="430" t="str">
        <f t="shared" si="480"/>
        <v/>
      </c>
      <c r="BP119" s="430" t="str">
        <f t="shared" si="480"/>
        <v/>
      </c>
      <c r="BQ119" s="430" t="str">
        <f t="shared" si="480"/>
        <v/>
      </c>
      <c r="BR119" s="430" t="str">
        <f t="shared" si="480"/>
        <v/>
      </c>
      <c r="BS119" s="432" t="str">
        <f t="shared" si="480"/>
        <v/>
      </c>
      <c r="BT119" s="433" t="str">
        <f>$AY119*Assembly!Y$4+$AZ119*Assembly!Y$5+$BA119*Assembly!Y$6+$BB119*Assembly!Y$7+$BC119*Assembly!Y$8+$BD119*Assembly!Y$9+$BE119*Assembly!Y$10+$BF119*Assembly!Y$11+$BG119*Assembly!Y$12+$BH119*Assembly!Y$13+$BI119*Assembly!Y$14+$BJ119*Assembly!Y$15+$BK119*Assembly!Y$16+$BL119*Assembly!Y$17+$BM119*Assembly!Y$18+$BN119*Assembly!Y$19+$BO119*Assembly!Y$20+$BP119*Assembly!Y$21+$BQ119*Assembly!Y$22+$BR119*Assembly!Y$23+$BS119*Assembly!Y$24</f>
        <v>43</v>
      </c>
      <c r="BU119" s="434" t="str">
        <f t="shared" si="8"/>
        <v>346</v>
      </c>
      <c r="BV119" s="434" t="str">
        <f>$AY119*Assembly!AC$4+$AZ119*Assembly!AC$5+$BA119*Assembly!AC$6+$BB119*Assembly!AC$7+$BC119*Assembly!AC$8+$BD119*Assembly!AC$9+$BE119*Assembly!AC$10+$BF119*Assembly!AC$11+$BG119*Assembly!AC$12+$BH119*Assembly!AC$13+$BI119*Assembly!AC$14+$BJ119*Assembly!AC$15+$BK119*Assembly!AC$16+$BL119*Assembly!AC$17+$BM119*Assembly!AC$18+$BN119*Assembly!AC$19+$BO119*Assembly!AC$20+$BP119*Assembly!AC$21+$BQ119*Assembly!AC$22+$BR119*Assembly!AC$23+$BS119*Assembly!AC$24</f>
        <v>216</v>
      </c>
      <c r="BW119" s="435" t="str">
        <f t="shared" si="9"/>
        <v>5.00</v>
      </c>
      <c r="BX119" s="436" t="str">
        <f t="shared" si="10"/>
        <v>1728</v>
      </c>
      <c r="BY119" s="437" t="str">
        <f t="shared" si="11"/>
        <v>0.6</v>
      </c>
      <c r="BZ119" s="438"/>
      <c r="CA119" s="434" t="str">
        <f>$AY119*Assembly!X$4+$AZ119*Assembly!X$5+$BA119*Assembly!X$6+$BB119*Assembly!X$7+$BC119*Assembly!X$8+$BD119*Assembly!X$9+$BE119*Assembly!X$10+$BF119*Assembly!X$11+$BG119*Assembly!X$12+$BH119*Assembly!X$13+$BI119*Assembly!X$14+$BJ119*Assembly!X$15+$BK119*Assembly!X$16+$BL119*Assembly!X$17+$BM119*Assembly!X$18+$BN119*Assembly!X$19+$BO119*Assembly!X$20+$BP119*Assembly!X$21+$BQ119*Assembly!X$22+$BR119*Assembly!X$23+$BS119*Assembly!X$24</f>
        <v>4</v>
      </c>
      <c r="CB119" s="434" t="str">
        <f t="shared" si="12"/>
        <v>622</v>
      </c>
      <c r="CC119" s="439" t="str">
        <f t="shared" si="13"/>
        <v>0.0006</v>
      </c>
      <c r="CD119" s="440" t="str">
        <f>$AY119*Assembly!AB$4+$AZ119*Assembly!AB$5+$BA119*Assembly!AB$6+$BB119*Assembly!AB$7+$BC119*Assembly!AB$8+$BD119*Assembly!AB$9+$BE119*Assembly!AB$10+$BF119*Assembly!AB$11+$BG119*Assembly!AB$12+$BH119*Assembly!AB$13+$BI119*Assembly!AB$14+$BJ119*Assembly!AB$15+$BK119*Assembly!AB$16+$BL119*Assembly!AB$17+$BM119*Assembly!AB$18+$BN119*Assembly!AB$19+$BO119*Assembly!AB$20+$BP119*Assembly!AB$21+$BQ119*Assembly!AB$22+$BR119*Assembly!AB$23+$BS119*Assembly!AB$24</f>
        <v>12</v>
      </c>
      <c r="CE119" s="457" t="str">
        <f>$AY119*Assembly!M$4+$AZ119*Assembly!M$5+$BA119*Assembly!M$6+$BB119*Assembly!M$7+$BC119*Assembly!M$8+$BD119*Assembly!M$9+$BE119*Assembly!M$10+$BF119*Assembly!M$11+$BG119*Assembly!M$12+$BH119*Assembly!M$13+$BI119*Assembly!M$14+$BJ119*Assembly!M$15+$BK119*Assembly!M$16+$BL119*Assembly!M$17+$BM119*Assembly!M$18+$BN119*Assembly!M$19+$BO119*Assembly!M$20+$BP119*Assembly!M$21+$BQ119*Assembly!M$22+$BR119*Assembly!M$23+$BS119*Assembly!M$24</f>
        <v>46</v>
      </c>
      <c r="CF119" s="457" t="str">
        <f>$AY119*Assembly!N$4+$AZ119*Assembly!N$5+$BA119*Assembly!N$6+$BB119*Assembly!N$7+$BC119*Assembly!N$8+$BD119*Assembly!N$9+$BE119*Assembly!N$10+$BF119*Assembly!N$11+$BG119*Assembly!N$12+$BH119*Assembly!N$13+$BI119*Assembly!N$14+$BJ119*Assembly!N$15+$BK119*Assembly!N$16+$BL119*Assembly!N$17+$BM119*Assembly!N$18+$BN119*Assembly!N$19+$BO119*Assembly!N$20+$BP119*Assembly!N$21+$BQ119*Assembly!N$22+$BR119*Assembly!N$23+$BS119*Assembly!N$24</f>
        <v>0</v>
      </c>
      <c r="CG119" s="457" t="str">
        <f>$AY119*Assembly!O$4+$AZ119*Assembly!O$5+$BA119*Assembly!O$6+$BB119*Assembly!O$7+$BC119*Assembly!O$8+$BD119*Assembly!O$9+$BE119*Assembly!O$10+$BF119*Assembly!O$11+$BG119*Assembly!O$12+$BH119*Assembly!O$13+$BI119*Assembly!O$14+$BJ119*Assembly!O$15+$BK119*Assembly!O$16+$BL119*Assembly!O$17+$BM119*Assembly!O$18+$BN119*Assembly!O$19+$BO119*Assembly!O$20+$BP119*Assembly!O$21+$BQ119*Assembly!O$22+$BR119*Assembly!O$23+$BS119*Assembly!O$24</f>
        <v>0</v>
      </c>
      <c r="CH119" s="454" t="str">
        <f>$AY119*Assembly!P$4+$AZ119*Assembly!P$5+$BA119*Assembly!P$6+$BB119*Assembly!P$7+$BC119*Assembly!P$8+$BD119*Assembly!P$9+$BE119*Assembly!P$10+$BF119*Assembly!P$11+$BG119*Assembly!P$12+$BH119*Assembly!P$13+$BI119*Assembly!P$14+$BJ119*Assembly!P$15+$BK119*Assembly!P$16+$BL119*Assembly!P$17+$BM119*Assembly!P$18+$BN119*Assembly!P$19+$BO119*Assembly!P$20+$BP119*Assembly!P$21+$BQ119*Assembly!P$22+$BR119*Assembly!P$23+$BS119*Assembly!P$24</f>
        <v>0</v>
      </c>
      <c r="CI119" s="454" t="str">
        <f>$AY119*Assembly!Q$4+$AZ119*Assembly!Q$5+$BA119*Assembly!Q$6+$BB119*Assembly!Q$7+$BC119*Assembly!Q$8+$BD119*Assembly!Q$9+$BE119*Assembly!Q$10+$BF119*Assembly!Q$11+$BG119*Assembly!Q$12+$BH119*Assembly!Q$13+$BI119*Assembly!Q$14+$BJ119*Assembly!Q$15+$BK119*Assembly!Q$16+$BL119*Assembly!Q$17+$BM119*Assembly!Q$18+$BN119*Assembly!Q$19+$BO119*Assembly!Q$20+$BP119*Assembly!Q$21+$BQ119*Assembly!Q$22+$BR119*Assembly!Q$23+$BS119*Assembly!Q$24</f>
        <v>0.2</v>
      </c>
      <c r="CJ119" s="457" t="str">
        <f>$AY119*Assembly!R$4+$AZ119*Assembly!R$5+$BA119*Assembly!R$6+$BB119*Assembly!R$7+$BC119*Assembly!R$8+$BD119*Assembly!R$9+$BE119*Assembly!R$10+$BF119*Assembly!R$11+$BG119*Assembly!R$12+$BH119*Assembly!R$13+$BI119*Assembly!R$14+$BJ119*Assembly!R$15+$BK119*Assembly!R$16+$BL119*Assembly!R$17+$BM119*Assembly!R$18+$BN119*Assembly!R$19+$BO119*Assembly!R$20+$BP119*Assembly!R$21+$BQ119*Assembly!R$22+$BR119*Assembly!R$23+$BS119*Assembly!R$24</f>
        <v>0</v>
      </c>
      <c r="CK119" s="454" t="str">
        <f>$AY119*Assembly!S$4+$AZ119*Assembly!S$5+$BA119*Assembly!S$6+$BB119*Assembly!S$7+$BC119*Assembly!S$8+$BD119*Assembly!S$9+$BE119*Assembly!S$10+$BF119*Assembly!S$11+$BG119*Assembly!S$12+$BH119*Assembly!S$13+$BI119*Assembly!S$14+$BJ119*Assembly!S$15+$BK119*Assembly!S$16+$BL119*Assembly!S$17+$BM119*Assembly!S$18+$BN119*Assembly!S$19+$BO119*Assembly!S$20+$BP119*Assembly!S$21+$BQ119*Assembly!S$22+$BR119*Assembly!S$23+$BS119*Assembly!S$24</f>
        <v>0</v>
      </c>
      <c r="CL119" s="454" t="str">
        <f>$AY119*Assembly!T$4+$AZ119*Assembly!T$5+$BA119*Assembly!T$6+$BB119*Assembly!T$7+$BC119*Assembly!T$8+$BD119*Assembly!T$9+$BE119*Assembly!T$10+$BF119*Assembly!T$11+$BG119*Assembly!T$12+$BH119*Assembly!T$13+$BI119*Assembly!T$14+$BJ119*Assembly!T$15+$BK119*Assembly!T$16+$BL119*Assembly!T$17+$BM119*Assembly!T$18+$BN119*Assembly!T$19+$BO119*Assembly!T$20+$BP119*Assembly!T$21+$BQ119*Assembly!T$22+$BR119*Assembly!T$23+$BS119*Assembly!T$24</f>
        <v>0</v>
      </c>
      <c r="CM119" s="454" t="str">
        <f>$AY119*Assembly!U$4+$AZ119*Assembly!U$5+$BA119*Assembly!U$6+$BB119*Assembly!U$7+$BC119*Assembly!U$8+$BD119*Assembly!U$9+$BE119*Assembly!U$10+$BF119*Assembly!U$11+$BG119*Assembly!U$12+$BH119*Assembly!U$13+$BI119*Assembly!U$14+$BJ119*Assembly!U$15+$BK119*Assembly!U$16+$BL119*Assembly!U$17+$BM119*Assembly!U$18+$BN119*Assembly!U$19+$BO119*Assembly!U$20+$BP119*Assembly!U$21+$BQ119*Assembly!U$22+$BR119*Assembly!U$23+$BS119*Assembly!U$24</f>
        <v>0</v>
      </c>
      <c r="CN119" s="457" t="str">
        <f>$AY119*Assembly!V$4+$AZ119*Assembly!V$5+$BA119*Assembly!V$6+$BB119*Assembly!V$7+$BC119*Assembly!V$8+$BD119*Assembly!V$9+$BE119*Assembly!V$10+$BF119*Assembly!V$11+$BG119*Assembly!V$12+$BH119*Assembly!V$13+$BI119*Assembly!V$14+$BJ119*Assembly!V$15+$BK119*Assembly!V$16+$BL119*Assembly!V$17+$BM119*Assembly!V$18+$BN119*Assembly!V$19+$BO119*Assembly!V$20+$BP119*Assembly!V$21+$BQ119*Assembly!V$22+$BR119*Assembly!V$23+$BS119*Assembly!V$24</f>
        <v>0</v>
      </c>
      <c r="CO119" s="457" t="str">
        <f>CE119*Refining!$F$3</f>
        <v>82</v>
      </c>
      <c r="CP119" s="457" t="str">
        <f>CF119*Refining!$F$4</f>
        <v>0</v>
      </c>
      <c r="CQ119" s="457" t="str">
        <f>CG119*Refining!$F$5</f>
        <v>0</v>
      </c>
      <c r="CR119" s="457" t="str">
        <f>CH119*Refining!$F$6</f>
        <v>0</v>
      </c>
      <c r="CS119" s="457" t="str">
        <f>CI119*Refining!$F$7</f>
        <v>0</v>
      </c>
      <c r="CT119" s="457" t="str">
        <f>CJ119*Refining!$F$8</f>
        <v>0</v>
      </c>
      <c r="CU119" s="457" t="str">
        <f>CK119*Refining!$F$9</f>
        <v>0</v>
      </c>
      <c r="CV119" s="457" t="str">
        <f>CL119*Refining!$F$10</f>
        <v>0</v>
      </c>
      <c r="CW119" s="457" t="str">
        <f>CM119*Refining!$F$11</f>
        <v>0</v>
      </c>
      <c r="CX119" s="457" t="str">
        <f>CN119*Refining!$F$12</f>
        <v>0</v>
      </c>
      <c r="CY119" s="441" t="str">
        <f t="shared" ref="CY119:DR119" si="481">IF(CE119 = 0, "", CE119)</f>
        <v>46</v>
      </c>
      <c r="CZ119" s="442" t="str">
        <f t="shared" si="481"/>
        <v/>
      </c>
      <c r="DA119" s="442" t="str">
        <f t="shared" si="481"/>
        <v/>
      </c>
      <c r="DB119" s="443" t="str">
        <f t="shared" si="481"/>
        <v/>
      </c>
      <c r="DC119" s="444" t="str">
        <f t="shared" si="481"/>
        <v>0.2</v>
      </c>
      <c r="DD119" s="442" t="str">
        <f t="shared" si="481"/>
        <v/>
      </c>
      <c r="DE119" s="444" t="str">
        <f t="shared" si="481"/>
        <v/>
      </c>
      <c r="DF119" s="444" t="str">
        <f t="shared" si="481"/>
        <v/>
      </c>
      <c r="DG119" s="442" t="str">
        <f t="shared" si="481"/>
        <v/>
      </c>
      <c r="DH119" s="445" t="str">
        <f t="shared" si="481"/>
        <v/>
      </c>
      <c r="DI119" s="441" t="str">
        <f t="shared" si="481"/>
        <v>82</v>
      </c>
      <c r="DJ119" s="442" t="str">
        <f t="shared" si="481"/>
        <v/>
      </c>
      <c r="DK119" s="442" t="str">
        <f t="shared" si="481"/>
        <v/>
      </c>
      <c r="DL119" s="442" t="str">
        <f t="shared" si="481"/>
        <v/>
      </c>
      <c r="DM119" s="446" t="str">
        <f t="shared" si="481"/>
        <v>0.4</v>
      </c>
      <c r="DN119" s="442" t="str">
        <f t="shared" si="481"/>
        <v/>
      </c>
      <c r="DO119" s="442" t="str">
        <f t="shared" si="481"/>
        <v/>
      </c>
      <c r="DP119" s="442" t="str">
        <f t="shared" si="481"/>
        <v/>
      </c>
      <c r="DQ119" s="442" t="str">
        <f t="shared" si="481"/>
        <v/>
      </c>
      <c r="DR119" s="445" t="str">
        <f t="shared" si="481"/>
        <v/>
      </c>
      <c r="DS119" s="447" t="str">
        <f t="shared" si="15"/>
        <v>46</v>
      </c>
      <c r="DT119" s="448" t="str">
        <f t="shared" si="16"/>
        <v>83</v>
      </c>
      <c r="DU119" s="434" t="str">
        <f>CY119*'Ores &amp; Ingots'!$C$3+CZ119*'Ores &amp; Ingots'!$C$4+DA119*'Ores &amp; Ingots'!$C$5+DB119*'Ores &amp; Ingots'!$C$6+DC119*'Ores &amp; Ingots'!$C$7+DD119*'Ores &amp; Ingots'!$C$8+DE119*'Ores &amp; Ingots'!$C$9+DF119*'Ores &amp; Ingots'!$C$10+DG119*'Ores &amp; Ingots'!$C$11+DH119*'Ores &amp; Ingots'!$C$12</f>
        <v>6</v>
      </c>
      <c r="DV119" s="434" t="str">
        <f>DI119*'Ores &amp; Ingots'!$B$3+DJ119*'Ores &amp; Ingots'!$B$4+DK119*'Ores &amp; Ingots'!$B$5+DL119*'Ores &amp; Ingots'!$B$6+DM119*'Ores &amp; Ingots'!$B$7+DN119*'Ores &amp; Ingots'!$B$8+DO119*'Ores &amp; Ingots'!$B$9+DP119*'Ores &amp; Ingots'!$B$10+DQ119*'Ores &amp; Ingots'!$B$11+DR119*'Ores &amp; Ingots'!$B$12</f>
        <v>31</v>
      </c>
      <c r="DW119" s="448" t="str">
        <f>CY119*Refining!$G$3+CZ119*Refining!$G$4+DA119*Refining!$G$5+DB119*Refining!$G$6+DC119*Refining!$G$7+DD119*Refining!$G$8+DE119*Refining!$G$9+DF119*Refining!$G$10+DG119*Refining!$G$11+DH119*Refining!$G$12</f>
        <v>3</v>
      </c>
      <c r="DX119" s="448" t="str">
        <f t="shared" si="17"/>
        <v>517</v>
      </c>
      <c r="DY119" s="449" t="str">
        <f t="shared" si="18"/>
        <v>0.0005</v>
      </c>
      <c r="DZ119" s="447" t="str">
        <f t="shared" si="19"/>
        <v>17</v>
      </c>
      <c r="EA119" s="446" t="str">
        <f t="shared" ref="EA119:EB119" si="482">DZ119/60</f>
        <v>0.3</v>
      </c>
      <c r="EB119" s="446" t="str">
        <f t="shared" si="482"/>
        <v>0.0</v>
      </c>
      <c r="EC119" s="450" t="str">
        <f t="shared" si="21"/>
        <v>0.00</v>
      </c>
      <c r="ED119" s="447" t="str">
        <f t="shared" si="22"/>
        <v>1,139</v>
      </c>
      <c r="EE119" s="446" t="str">
        <f t="shared" ref="EE119:EF119" si="483">ED119/1000</f>
        <v>1.1</v>
      </c>
      <c r="EF119" s="451" t="str">
        <f t="shared" si="483"/>
        <v>0.00</v>
      </c>
      <c r="EG119" s="452" t="str">
        <f t="shared" si="24"/>
        <v>0.0011</v>
      </c>
      <c r="EH119" s="225" t="s">
        <v>12</v>
      </c>
    </row>
    <row r="120">
      <c r="A120" s="33"/>
      <c r="B120" s="226" t="s">
        <v>999</v>
      </c>
      <c r="C120" s="227" t="s">
        <v>886</v>
      </c>
      <c r="D120" s="227">
        <v>1.0</v>
      </c>
      <c r="E120" s="227">
        <v>1.0</v>
      </c>
      <c r="F120" s="227">
        <v>1.0</v>
      </c>
      <c r="G120" s="420" t="str">
        <f t="shared" si="5"/>
        <v>15.625</v>
      </c>
      <c r="H120" s="421">
        <v>10.0</v>
      </c>
      <c r="I120" s="421">
        <v>10.0</v>
      </c>
      <c r="J120" s="421" t="str">
        <f>H120/Main!$D$9</f>
        <v>10</v>
      </c>
      <c r="K120" s="421" t="str">
        <f>I120/Main!$D$10</f>
        <v>10</v>
      </c>
      <c r="L120" s="422" t="str">
        <f t="shared" si="6"/>
        <v>1.0</v>
      </c>
      <c r="M120" s="422">
        <v>1.0</v>
      </c>
      <c r="N120" s="424" t="s">
        <v>12</v>
      </c>
      <c r="O120" s="424" t="s">
        <v>12</v>
      </c>
      <c r="P120" s="423"/>
      <c r="Q120" s="424"/>
      <c r="R120" s="423"/>
      <c r="S120" s="425"/>
      <c r="T120" s="425"/>
      <c r="U120" s="423"/>
      <c r="V120" s="423"/>
      <c r="W120" s="425"/>
      <c r="X120" s="425"/>
      <c r="Y120" s="423"/>
      <c r="Z120" s="423"/>
      <c r="AA120" s="423"/>
      <c r="AB120" s="423"/>
      <c r="AC120" s="523" t="s">
        <v>913</v>
      </c>
      <c r="AD120" s="434">
        <v>0.0</v>
      </c>
      <c r="AE120" s="434">
        <v>6.0</v>
      </c>
      <c r="AF120" s="434">
        <v>0.0</v>
      </c>
      <c r="AG120" s="434">
        <v>0.0</v>
      </c>
      <c r="AH120" s="434">
        <v>30.0</v>
      </c>
      <c r="AI120" s="434">
        <v>0.0</v>
      </c>
      <c r="AJ120" s="434">
        <v>0.0</v>
      </c>
      <c r="AK120" s="498">
        <v>5.0</v>
      </c>
      <c r="AL120" s="434">
        <v>0.0</v>
      </c>
      <c r="AM120" s="434">
        <v>0.0</v>
      </c>
      <c r="AN120" s="434">
        <v>0.0</v>
      </c>
      <c r="AO120" s="434">
        <v>0.0</v>
      </c>
      <c r="AP120" s="434">
        <v>0.0</v>
      </c>
      <c r="AQ120" s="434">
        <v>0.0</v>
      </c>
      <c r="AR120" s="434">
        <v>0.0</v>
      </c>
      <c r="AS120" s="434">
        <v>0.0</v>
      </c>
      <c r="AT120" s="434">
        <v>0.0</v>
      </c>
      <c r="AU120" s="434">
        <v>0.0</v>
      </c>
      <c r="AV120" s="434">
        <v>0.0</v>
      </c>
      <c r="AW120" s="434">
        <v>0.0</v>
      </c>
      <c r="AX120" s="434">
        <v>0.0</v>
      </c>
      <c r="AY120" s="429" t="str">
        <f t="shared" ref="AY120:BS120" si="484">IF(AD120 = 0, "", AD120)</f>
        <v/>
      </c>
      <c r="AZ120" s="430" t="str">
        <f t="shared" si="484"/>
        <v>6</v>
      </c>
      <c r="BA120" s="430" t="str">
        <f t="shared" si="484"/>
        <v/>
      </c>
      <c r="BB120" s="430" t="str">
        <f t="shared" si="484"/>
        <v/>
      </c>
      <c r="BC120" s="430" t="str">
        <f t="shared" si="484"/>
        <v>30</v>
      </c>
      <c r="BD120" s="430" t="str">
        <f t="shared" si="484"/>
        <v/>
      </c>
      <c r="BE120" s="430" t="str">
        <f t="shared" si="484"/>
        <v/>
      </c>
      <c r="BF120" s="431" t="str">
        <f t="shared" si="484"/>
        <v>5</v>
      </c>
      <c r="BG120" s="430" t="str">
        <f t="shared" si="484"/>
        <v/>
      </c>
      <c r="BH120" s="430" t="str">
        <f t="shared" si="484"/>
        <v/>
      </c>
      <c r="BI120" s="430" t="str">
        <f t="shared" si="484"/>
        <v/>
      </c>
      <c r="BJ120" s="430" t="str">
        <f t="shared" si="484"/>
        <v/>
      </c>
      <c r="BK120" s="430" t="str">
        <f t="shared" si="484"/>
        <v/>
      </c>
      <c r="BL120" s="430" t="str">
        <f t="shared" si="484"/>
        <v/>
      </c>
      <c r="BM120" s="430" t="str">
        <f t="shared" si="484"/>
        <v/>
      </c>
      <c r="BN120" s="430" t="str">
        <f t="shared" si="484"/>
        <v/>
      </c>
      <c r="BO120" s="430" t="str">
        <f t="shared" si="484"/>
        <v/>
      </c>
      <c r="BP120" s="430" t="str">
        <f t="shared" si="484"/>
        <v/>
      </c>
      <c r="BQ120" s="430" t="str">
        <f t="shared" si="484"/>
        <v/>
      </c>
      <c r="BR120" s="430" t="str">
        <f t="shared" si="484"/>
        <v/>
      </c>
      <c r="BS120" s="432" t="str">
        <f t="shared" si="484"/>
        <v/>
      </c>
      <c r="BT120" s="433" t="str">
        <f>$AY120*Assembly!Y$4+$AZ120*Assembly!Y$5+$BA120*Assembly!Y$6+$BB120*Assembly!Y$7+$BC120*Assembly!Y$8+$BD120*Assembly!Y$9+$BE120*Assembly!Y$10+$BF120*Assembly!Y$11+$BG120*Assembly!Y$12+$BH120*Assembly!Y$13+$BI120*Assembly!Y$14+$BJ120*Assembly!Y$15+$BK120*Assembly!Y$16+$BL120*Assembly!Y$17+$BM120*Assembly!Y$18+$BN120*Assembly!Y$19+$BO120*Assembly!Y$20+$BP120*Assembly!Y$21+$BQ120*Assembly!Y$22+$BR120*Assembly!Y$23+$BS120*Assembly!Y$24</f>
        <v>259</v>
      </c>
      <c r="BU120" s="434" t="str">
        <f t="shared" si="8"/>
        <v>17</v>
      </c>
      <c r="BV120" s="434" t="str">
        <f>$AY120*Assembly!AC$4+$AZ120*Assembly!AC$5+$BA120*Assembly!AC$6+$BB120*Assembly!AC$7+$BC120*Assembly!AC$8+$BD120*Assembly!AC$9+$BE120*Assembly!AC$10+$BF120*Assembly!AC$11+$BG120*Assembly!AC$12+$BH120*Assembly!AC$13+$BI120*Assembly!AC$14+$BJ120*Assembly!AC$15+$BK120*Assembly!AC$16+$BL120*Assembly!AC$17+$BM120*Assembly!AC$18+$BN120*Assembly!AC$19+$BO120*Assembly!AC$20+$BP120*Assembly!AC$21+$BQ120*Assembly!AC$22+$BR120*Assembly!AC$23+$BS120*Assembly!AC$24</f>
        <v>995</v>
      </c>
      <c r="BW120" s="435" t="str">
        <f t="shared" si="9"/>
        <v>3.84</v>
      </c>
      <c r="BX120" s="436" t="str">
        <f t="shared" si="10"/>
        <v>64</v>
      </c>
      <c r="BY120" s="437" t="str">
        <f t="shared" si="11"/>
        <v>60.0</v>
      </c>
      <c r="BZ120" s="438"/>
      <c r="CA120" s="434" t="str">
        <f>$AY120*Assembly!X$4+$AZ120*Assembly!X$5+$BA120*Assembly!X$6+$BB120*Assembly!X$7+$BC120*Assembly!X$8+$BD120*Assembly!X$9+$BE120*Assembly!X$10+$BF120*Assembly!X$11+$BG120*Assembly!X$12+$BH120*Assembly!X$13+$BI120*Assembly!X$14+$BJ120*Assembly!X$15+$BK120*Assembly!X$16+$BL120*Assembly!X$17+$BM120*Assembly!X$18+$BN120*Assembly!X$19+$BO120*Assembly!X$20+$BP120*Assembly!X$21+$BQ120*Assembly!X$22+$BR120*Assembly!X$23+$BS120*Assembly!X$24</f>
        <v>131</v>
      </c>
      <c r="CB120" s="434" t="str">
        <f t="shared" si="12"/>
        <v>20,378</v>
      </c>
      <c r="CC120" s="439" t="str">
        <f t="shared" si="13"/>
        <v>0.0204</v>
      </c>
      <c r="CD120" s="440" t="str">
        <f>$AY120*Assembly!AB$4+$AZ120*Assembly!AB$5+$BA120*Assembly!AB$6+$BB120*Assembly!AB$7+$BC120*Assembly!AB$8+$BD120*Assembly!AB$9+$BE120*Assembly!AB$10+$BF120*Assembly!AB$11+$BG120*Assembly!AB$12+$BH120*Assembly!AB$13+$BI120*Assembly!AB$14+$BJ120*Assembly!AB$15+$BK120*Assembly!AB$16+$BL120*Assembly!AB$17+$BM120*Assembly!AB$18+$BN120*Assembly!AB$19+$BO120*Assembly!AB$20+$BP120*Assembly!AB$21+$BQ120*Assembly!AB$22+$BR120*Assembly!AB$23+$BS120*Assembly!AB$24</f>
        <v>95</v>
      </c>
      <c r="CE120" s="424" t="str">
        <f>$AY120*Assembly!M$4+$AZ120*Assembly!M$5+$BA120*Assembly!M$6+$BB120*Assembly!M$7+$BC120*Assembly!M$8+$BD120*Assembly!M$9+$BE120*Assembly!M$10+$BF120*Assembly!M$11+$BG120*Assembly!M$12+$BH120*Assembly!M$13+$BI120*Assembly!M$14+$BJ120*Assembly!M$15+$BK120*Assembly!M$16+$BL120*Assembly!M$17+$BM120*Assembly!M$18+$BN120*Assembly!M$19+$BO120*Assembly!M$20+$BP120*Assembly!M$21+$BQ120*Assembly!M$22+$BR120*Assembly!M$23+$BS120*Assembly!M$24</f>
        <v>324</v>
      </c>
      <c r="CF120" s="424" t="str">
        <f>$AY120*Assembly!N$4+$AZ120*Assembly!N$5+$BA120*Assembly!N$6+$BB120*Assembly!N$7+$BC120*Assembly!N$8+$BD120*Assembly!N$9+$BE120*Assembly!N$10+$BF120*Assembly!N$11+$BG120*Assembly!N$12+$BH120*Assembly!N$13+$BI120*Assembly!N$14+$BJ120*Assembly!N$15+$BK120*Assembly!N$16+$BL120*Assembly!N$17+$BM120*Assembly!N$18+$BN120*Assembly!N$19+$BO120*Assembly!N$20+$BP120*Assembly!N$21+$BQ120*Assembly!N$22+$BR120*Assembly!N$23+$BS120*Assembly!N$24</f>
        <v>0</v>
      </c>
      <c r="CG120" s="424" t="str">
        <f>$AY120*Assembly!O$4+$AZ120*Assembly!O$5+$BA120*Assembly!O$6+$BB120*Assembly!O$7+$BC120*Assembly!O$8+$BD120*Assembly!O$9+$BE120*Assembly!O$10+$BF120*Assembly!O$11+$BG120*Assembly!O$12+$BH120*Assembly!O$13+$BI120*Assembly!O$14+$BJ120*Assembly!O$15+$BK120*Assembly!O$16+$BL120*Assembly!O$17+$BM120*Assembly!O$18+$BN120*Assembly!O$19+$BO120*Assembly!O$20+$BP120*Assembly!O$21+$BQ120*Assembly!O$22+$BR120*Assembly!O$23+$BS120*Assembly!O$24</f>
        <v>0</v>
      </c>
      <c r="CH120" s="421" t="str">
        <f>$AY120*Assembly!P$4+$AZ120*Assembly!P$5+$BA120*Assembly!P$6+$BB120*Assembly!P$7+$BC120*Assembly!P$8+$BD120*Assembly!P$9+$BE120*Assembly!P$10+$BF120*Assembly!P$11+$BG120*Assembly!P$12+$BH120*Assembly!P$13+$BI120*Assembly!P$14+$BJ120*Assembly!P$15+$BK120*Assembly!P$16+$BL120*Assembly!P$17+$BM120*Assembly!P$18+$BN120*Assembly!P$19+$BO120*Assembly!P$20+$BP120*Assembly!P$21+$BQ120*Assembly!P$22+$BR120*Assembly!P$23+$BS120*Assembly!P$24</f>
        <v>0</v>
      </c>
      <c r="CI120" s="421" t="str">
        <f>$AY120*Assembly!Q$4+$AZ120*Assembly!Q$5+$BA120*Assembly!Q$6+$BB120*Assembly!Q$7+$BC120*Assembly!Q$8+$BD120*Assembly!Q$9+$BE120*Assembly!Q$10+$BF120*Assembly!Q$11+$BG120*Assembly!Q$12+$BH120*Assembly!Q$13+$BI120*Assembly!Q$14+$BJ120*Assembly!Q$15+$BK120*Assembly!Q$16+$BL120*Assembly!Q$17+$BM120*Assembly!Q$18+$BN120*Assembly!Q$19+$BO120*Assembly!Q$20+$BP120*Assembly!Q$21+$BQ120*Assembly!Q$22+$BR120*Assembly!Q$23+$BS120*Assembly!Q$24</f>
        <v>1</v>
      </c>
      <c r="CJ120" s="424" t="str">
        <f>$AY120*Assembly!R$4+$AZ120*Assembly!R$5+$BA120*Assembly!R$6+$BB120*Assembly!R$7+$BC120*Assembly!R$8+$BD120*Assembly!R$9+$BE120*Assembly!R$10+$BF120*Assembly!R$11+$BG120*Assembly!R$12+$BH120*Assembly!R$13+$BI120*Assembly!R$14+$BJ120*Assembly!R$15+$BK120*Assembly!R$16+$BL120*Assembly!R$17+$BM120*Assembly!R$18+$BN120*Assembly!R$19+$BO120*Assembly!R$20+$BP120*Assembly!R$21+$BQ120*Assembly!R$22+$BR120*Assembly!R$23+$BS120*Assembly!R$24</f>
        <v>0</v>
      </c>
      <c r="CK120" s="421" t="str">
        <f>$AY120*Assembly!S$4+$AZ120*Assembly!S$5+$BA120*Assembly!S$6+$BB120*Assembly!S$7+$BC120*Assembly!S$8+$BD120*Assembly!S$9+$BE120*Assembly!S$10+$BF120*Assembly!S$11+$BG120*Assembly!S$12+$BH120*Assembly!S$13+$BI120*Assembly!S$14+$BJ120*Assembly!S$15+$BK120*Assembly!S$16+$BL120*Assembly!S$17+$BM120*Assembly!S$18+$BN120*Assembly!S$19+$BO120*Assembly!S$20+$BP120*Assembly!S$21+$BQ120*Assembly!S$22+$BR120*Assembly!S$23+$BS120*Assembly!S$24</f>
        <v>0</v>
      </c>
      <c r="CL120" s="421" t="str">
        <f>$AY120*Assembly!T$4+$AZ120*Assembly!T$5+$BA120*Assembly!T$6+$BB120*Assembly!T$7+$BC120*Assembly!T$8+$BD120*Assembly!T$9+$BE120*Assembly!T$10+$BF120*Assembly!T$11+$BG120*Assembly!T$12+$BH120*Assembly!T$13+$BI120*Assembly!T$14+$BJ120*Assembly!T$15+$BK120*Assembly!T$16+$BL120*Assembly!T$17+$BM120*Assembly!T$18+$BN120*Assembly!T$19+$BO120*Assembly!T$20+$BP120*Assembly!T$21+$BQ120*Assembly!T$22+$BR120*Assembly!T$23+$BS120*Assembly!T$24</f>
        <v>0</v>
      </c>
      <c r="CM120" s="421" t="str">
        <f>$AY120*Assembly!U$4+$AZ120*Assembly!U$5+$BA120*Assembly!U$6+$BB120*Assembly!U$7+$BC120*Assembly!U$8+$BD120*Assembly!U$9+$BE120*Assembly!U$10+$BF120*Assembly!U$11+$BG120*Assembly!U$12+$BH120*Assembly!U$13+$BI120*Assembly!U$14+$BJ120*Assembly!U$15+$BK120*Assembly!U$16+$BL120*Assembly!U$17+$BM120*Assembly!U$18+$BN120*Assembly!U$19+$BO120*Assembly!U$20+$BP120*Assembly!U$21+$BQ120*Assembly!U$22+$BR120*Assembly!U$23+$BS120*Assembly!U$24</f>
        <v>0</v>
      </c>
      <c r="CN120" s="424" t="str">
        <f>$AY120*Assembly!V$4+$AZ120*Assembly!V$5+$BA120*Assembly!V$6+$BB120*Assembly!V$7+$BC120*Assembly!V$8+$BD120*Assembly!V$9+$BE120*Assembly!V$10+$BF120*Assembly!V$11+$BG120*Assembly!V$12+$BH120*Assembly!V$13+$BI120*Assembly!V$14+$BJ120*Assembly!V$15+$BK120*Assembly!V$16+$BL120*Assembly!V$17+$BM120*Assembly!V$18+$BN120*Assembly!V$19+$BO120*Assembly!V$20+$BP120*Assembly!V$21+$BQ120*Assembly!V$22+$BR120*Assembly!V$23+$BS120*Assembly!V$24</f>
        <v>0</v>
      </c>
      <c r="CO120" s="424" t="str">
        <f>CE120*Refining!$F$3</f>
        <v>578</v>
      </c>
      <c r="CP120" s="424" t="str">
        <f>CF120*Refining!$F$4</f>
        <v>0</v>
      </c>
      <c r="CQ120" s="424" t="str">
        <f>CG120*Refining!$F$5</f>
        <v>0</v>
      </c>
      <c r="CR120" s="424" t="str">
        <f>CH120*Refining!$F$6</f>
        <v>0</v>
      </c>
      <c r="CS120" s="424" t="str">
        <f>CI120*Refining!$F$7</f>
        <v>2</v>
      </c>
      <c r="CT120" s="424" t="str">
        <f>CJ120*Refining!$F$8</f>
        <v>0</v>
      </c>
      <c r="CU120" s="424" t="str">
        <f>CK120*Refining!$F$9</f>
        <v>0</v>
      </c>
      <c r="CV120" s="424" t="str">
        <f>CL120*Refining!$F$10</f>
        <v>0</v>
      </c>
      <c r="CW120" s="424" t="str">
        <f>CM120*Refining!$F$11</f>
        <v>0</v>
      </c>
      <c r="CX120" s="424" t="str">
        <f>CN120*Refining!$F$12</f>
        <v>0</v>
      </c>
      <c r="CY120" s="441" t="str">
        <f t="shared" ref="CY120:DR120" si="485">IF(CE120 = 0, "", CE120)</f>
        <v>324</v>
      </c>
      <c r="CZ120" s="442" t="str">
        <f t="shared" si="485"/>
        <v/>
      </c>
      <c r="DA120" s="442" t="str">
        <f t="shared" si="485"/>
        <v/>
      </c>
      <c r="DB120" s="443" t="str">
        <f t="shared" si="485"/>
        <v/>
      </c>
      <c r="DC120" s="444" t="str">
        <f t="shared" si="485"/>
        <v>1.0</v>
      </c>
      <c r="DD120" s="442" t="str">
        <f t="shared" si="485"/>
        <v/>
      </c>
      <c r="DE120" s="444" t="str">
        <f t="shared" si="485"/>
        <v/>
      </c>
      <c r="DF120" s="444" t="str">
        <f t="shared" si="485"/>
        <v/>
      </c>
      <c r="DG120" s="442" t="str">
        <f t="shared" si="485"/>
        <v/>
      </c>
      <c r="DH120" s="445" t="str">
        <f t="shared" si="485"/>
        <v/>
      </c>
      <c r="DI120" s="441" t="str">
        <f t="shared" si="485"/>
        <v>578</v>
      </c>
      <c r="DJ120" s="442" t="str">
        <f t="shared" si="485"/>
        <v/>
      </c>
      <c r="DK120" s="442" t="str">
        <f t="shared" si="485"/>
        <v/>
      </c>
      <c r="DL120" s="442" t="str">
        <f t="shared" si="485"/>
        <v/>
      </c>
      <c r="DM120" s="446" t="str">
        <f t="shared" si="485"/>
        <v>1.8</v>
      </c>
      <c r="DN120" s="442" t="str">
        <f t="shared" si="485"/>
        <v/>
      </c>
      <c r="DO120" s="442" t="str">
        <f t="shared" si="485"/>
        <v/>
      </c>
      <c r="DP120" s="442" t="str">
        <f t="shared" si="485"/>
        <v/>
      </c>
      <c r="DQ120" s="442" t="str">
        <f t="shared" si="485"/>
        <v/>
      </c>
      <c r="DR120" s="445" t="str">
        <f t="shared" si="485"/>
        <v/>
      </c>
      <c r="DS120" s="447" t="str">
        <f t="shared" si="15"/>
        <v>325</v>
      </c>
      <c r="DT120" s="448" t="str">
        <f t="shared" si="16"/>
        <v>579</v>
      </c>
      <c r="DU120" s="434" t="str">
        <f>CY120*'Ores &amp; Ingots'!$C$3+CZ120*'Ores &amp; Ingots'!$C$4+DA120*'Ores &amp; Ingots'!$C$5+DB120*'Ores &amp; Ingots'!$C$6+DC120*'Ores &amp; Ingots'!$C$7+DD120*'Ores &amp; Ingots'!$C$8+DE120*'Ores &amp; Ingots'!$C$9+DF120*'Ores &amp; Ingots'!$C$10+DG120*'Ores &amp; Ingots'!$C$11+DH120*'Ores &amp; Ingots'!$C$12</f>
        <v>42</v>
      </c>
      <c r="DV120" s="434" t="str">
        <f>DI120*'Ores &amp; Ingots'!$B$3+DJ120*'Ores &amp; Ingots'!$B$4+DK120*'Ores &amp; Ingots'!$B$5+DL120*'Ores &amp; Ingots'!$B$6+DM120*'Ores &amp; Ingots'!$B$7+DN120*'Ores &amp; Ingots'!$B$8+DO120*'Ores &amp; Ingots'!$B$9+DP120*'Ores &amp; Ingots'!$B$10+DQ120*'Ores &amp; Ingots'!$B$11+DR120*'Ores &amp; Ingots'!$B$12</f>
        <v>214</v>
      </c>
      <c r="DW120" s="448" t="str">
        <f>CY120*Refining!$G$3+CZ120*Refining!$G$4+DA120*Refining!$G$5+DB120*Refining!$G$6+DC120*Refining!$G$7+DD120*Refining!$G$8+DE120*Refining!$G$9+DF120*Refining!$G$10+DG120*Refining!$G$11+DH120*Refining!$G$12</f>
        <v>23</v>
      </c>
      <c r="DX120" s="448" t="str">
        <f t="shared" si="17"/>
        <v>3,584</v>
      </c>
      <c r="DY120" s="449" t="str">
        <f t="shared" si="18"/>
        <v>0.0036</v>
      </c>
      <c r="DZ120" s="447" t="str">
        <f t="shared" si="19"/>
        <v>164</v>
      </c>
      <c r="EA120" s="446" t="str">
        <f t="shared" ref="EA120:EB120" si="486">DZ120/60</f>
        <v>2.7</v>
      </c>
      <c r="EB120" s="446" t="str">
        <f t="shared" si="486"/>
        <v>0.0</v>
      </c>
      <c r="EC120" s="450" t="str">
        <f t="shared" si="21"/>
        <v>0.00</v>
      </c>
      <c r="ED120" s="447" t="str">
        <f t="shared" si="22"/>
        <v>23,962</v>
      </c>
      <c r="EE120" s="446" t="str">
        <f t="shared" ref="EE120:EF120" si="487">ED120/1000</f>
        <v>24.0</v>
      </c>
      <c r="EF120" s="451" t="str">
        <f t="shared" si="487"/>
        <v>0.02</v>
      </c>
      <c r="EG120" s="452" t="str">
        <f t="shared" si="24"/>
        <v>0.0240</v>
      </c>
      <c r="EH120" s="225">
        <v>1454.0</v>
      </c>
    </row>
    <row r="121">
      <c r="A121" s="33"/>
      <c r="B121" s="226" t="s">
        <v>999</v>
      </c>
      <c r="C121" s="227" t="s">
        <v>885</v>
      </c>
      <c r="D121" s="227">
        <v>1.0</v>
      </c>
      <c r="E121" s="227">
        <v>1.0</v>
      </c>
      <c r="F121" s="227">
        <v>1.0</v>
      </c>
      <c r="G121" s="453" t="str">
        <f t="shared" si="5"/>
        <v>0.125</v>
      </c>
      <c r="H121" s="454">
        <v>2.0</v>
      </c>
      <c r="I121" s="454">
        <v>2.0</v>
      </c>
      <c r="J121" s="454" t="str">
        <f>H121/Main!$D$9</f>
        <v>2</v>
      </c>
      <c r="K121" s="454" t="str">
        <f>I121/Main!$D$10</f>
        <v>2</v>
      </c>
      <c r="L121" s="455" t="str">
        <f t="shared" si="6"/>
        <v>1.0</v>
      </c>
      <c r="M121" s="455">
        <v>1.0</v>
      </c>
      <c r="N121" s="457" t="s">
        <v>12</v>
      </c>
      <c r="O121" s="457" t="s">
        <v>12</v>
      </c>
      <c r="P121" s="456"/>
      <c r="Q121" s="457"/>
      <c r="R121" s="456"/>
      <c r="S121" s="458"/>
      <c r="T121" s="458"/>
      <c r="U121" s="456"/>
      <c r="V121" s="456"/>
      <c r="W121" s="458"/>
      <c r="X121" s="458"/>
      <c r="Y121" s="456"/>
      <c r="Z121" s="456"/>
      <c r="AA121" s="456"/>
      <c r="AB121" s="456"/>
      <c r="AC121" s="524"/>
      <c r="AD121" s="434">
        <v>0.0</v>
      </c>
      <c r="AE121" s="434">
        <v>2.0</v>
      </c>
      <c r="AF121" s="434">
        <v>0.0</v>
      </c>
      <c r="AG121" s="434">
        <v>0.0</v>
      </c>
      <c r="AH121" s="434">
        <v>3.0</v>
      </c>
      <c r="AI121" s="434">
        <v>0.0</v>
      </c>
      <c r="AJ121" s="434">
        <v>0.0</v>
      </c>
      <c r="AK121" s="498">
        <v>1.0</v>
      </c>
      <c r="AL121" s="434">
        <v>0.0</v>
      </c>
      <c r="AM121" s="434">
        <v>0.0</v>
      </c>
      <c r="AN121" s="434">
        <v>0.0</v>
      </c>
      <c r="AO121" s="434">
        <v>0.0</v>
      </c>
      <c r="AP121" s="434">
        <v>0.0</v>
      </c>
      <c r="AQ121" s="434">
        <v>0.0</v>
      </c>
      <c r="AR121" s="434">
        <v>0.0</v>
      </c>
      <c r="AS121" s="434">
        <v>0.0</v>
      </c>
      <c r="AT121" s="434">
        <v>0.0</v>
      </c>
      <c r="AU121" s="434">
        <v>0.0</v>
      </c>
      <c r="AV121" s="434">
        <v>0.0</v>
      </c>
      <c r="AW121" s="434">
        <v>0.0</v>
      </c>
      <c r="AX121" s="434">
        <v>0.0</v>
      </c>
      <c r="AY121" s="429" t="str">
        <f t="shared" ref="AY121:BS121" si="488">IF(AD121 = 0, "", AD121)</f>
        <v/>
      </c>
      <c r="AZ121" s="430" t="str">
        <f t="shared" si="488"/>
        <v>2</v>
      </c>
      <c r="BA121" s="430" t="str">
        <f t="shared" si="488"/>
        <v/>
      </c>
      <c r="BB121" s="430" t="str">
        <f t="shared" si="488"/>
        <v/>
      </c>
      <c r="BC121" s="430" t="str">
        <f t="shared" si="488"/>
        <v>3</v>
      </c>
      <c r="BD121" s="430" t="str">
        <f t="shared" si="488"/>
        <v/>
      </c>
      <c r="BE121" s="430" t="str">
        <f t="shared" si="488"/>
        <v/>
      </c>
      <c r="BF121" s="431" t="str">
        <f t="shared" si="488"/>
        <v>1</v>
      </c>
      <c r="BG121" s="430" t="str">
        <f t="shared" si="488"/>
        <v/>
      </c>
      <c r="BH121" s="430" t="str">
        <f t="shared" si="488"/>
        <v/>
      </c>
      <c r="BI121" s="430" t="str">
        <f t="shared" si="488"/>
        <v/>
      </c>
      <c r="BJ121" s="430" t="str">
        <f t="shared" si="488"/>
        <v/>
      </c>
      <c r="BK121" s="430" t="str">
        <f t="shared" si="488"/>
        <v/>
      </c>
      <c r="BL121" s="430" t="str">
        <f t="shared" si="488"/>
        <v/>
      </c>
      <c r="BM121" s="430" t="str">
        <f t="shared" si="488"/>
        <v/>
      </c>
      <c r="BN121" s="430" t="str">
        <f t="shared" si="488"/>
        <v/>
      </c>
      <c r="BO121" s="430" t="str">
        <f t="shared" si="488"/>
        <v/>
      </c>
      <c r="BP121" s="430" t="str">
        <f t="shared" si="488"/>
        <v/>
      </c>
      <c r="BQ121" s="430" t="str">
        <f t="shared" si="488"/>
        <v/>
      </c>
      <c r="BR121" s="430" t="str">
        <f t="shared" si="488"/>
        <v/>
      </c>
      <c r="BS121" s="432" t="str">
        <f t="shared" si="488"/>
        <v/>
      </c>
      <c r="BT121" s="433" t="str">
        <f>$AY121*Assembly!Y$4+$AZ121*Assembly!Y$5+$BA121*Assembly!Y$6+$BB121*Assembly!Y$7+$BC121*Assembly!Y$8+$BD121*Assembly!Y$9+$BE121*Assembly!Y$10+$BF121*Assembly!Y$11+$BG121*Assembly!Y$12+$BH121*Assembly!Y$13+$BI121*Assembly!Y$14+$BJ121*Assembly!Y$15+$BK121*Assembly!Y$16+$BL121*Assembly!Y$17+$BM121*Assembly!Y$18+$BN121*Assembly!Y$19+$BO121*Assembly!Y$20+$BP121*Assembly!Y$21+$BQ121*Assembly!Y$22+$BR121*Assembly!Y$23+$BS121*Assembly!Y$24</f>
        <v>30</v>
      </c>
      <c r="BU121" s="434" t="str">
        <f t="shared" si="8"/>
        <v>242</v>
      </c>
      <c r="BV121" s="434" t="str">
        <f>$AY121*Assembly!AC$4+$AZ121*Assembly!AC$5+$BA121*Assembly!AC$6+$BB121*Assembly!AC$7+$BC121*Assembly!AC$8+$BD121*Assembly!AC$9+$BE121*Assembly!AC$10+$BF121*Assembly!AC$11+$BG121*Assembly!AC$12+$BH121*Assembly!AC$13+$BI121*Assembly!AC$14+$BJ121*Assembly!AC$15+$BK121*Assembly!AC$16+$BL121*Assembly!AC$17+$BM121*Assembly!AC$18+$BN121*Assembly!AC$19+$BO121*Assembly!AC$20+$BP121*Assembly!AC$21+$BQ121*Assembly!AC$22+$BR121*Assembly!AC$23+$BS121*Assembly!AC$24</f>
        <v>121</v>
      </c>
      <c r="BW121" s="435" t="str">
        <f t="shared" si="9"/>
        <v>4.01</v>
      </c>
      <c r="BX121" s="436" t="str">
        <f t="shared" si="10"/>
        <v>968</v>
      </c>
      <c r="BY121" s="437" t="str">
        <f t="shared" si="11"/>
        <v>0.5</v>
      </c>
      <c r="BZ121" s="438"/>
      <c r="CA121" s="434" t="str">
        <f>$AY121*Assembly!X$4+$AZ121*Assembly!X$5+$BA121*Assembly!X$6+$BB121*Assembly!X$7+$BC121*Assembly!X$8+$BD121*Assembly!X$9+$BE121*Assembly!X$10+$BF121*Assembly!X$11+$BG121*Assembly!X$12+$BH121*Assembly!X$13+$BI121*Assembly!X$14+$BJ121*Assembly!X$15+$BK121*Assembly!X$16+$BL121*Assembly!X$17+$BM121*Assembly!X$18+$BN121*Assembly!X$19+$BO121*Assembly!X$20+$BP121*Assembly!X$21+$BQ121*Assembly!X$22+$BR121*Assembly!X$23+$BS121*Assembly!X$24</f>
        <v>15</v>
      </c>
      <c r="CB121" s="434" t="str">
        <f t="shared" si="12"/>
        <v>2,333</v>
      </c>
      <c r="CC121" s="439" t="str">
        <f t="shared" si="13"/>
        <v>0.0023</v>
      </c>
      <c r="CD121" s="440" t="str">
        <f>$AY121*Assembly!AB$4+$AZ121*Assembly!AB$5+$BA121*Assembly!AB$6+$BB121*Assembly!AB$7+$BC121*Assembly!AB$8+$BD121*Assembly!AB$9+$BE121*Assembly!AB$10+$BF121*Assembly!AB$11+$BG121*Assembly!AB$12+$BH121*Assembly!AB$13+$BI121*Assembly!AB$14+$BJ121*Assembly!AB$15+$BK121*Assembly!AB$16+$BL121*Assembly!AB$17+$BM121*Assembly!AB$18+$BN121*Assembly!AB$19+$BO121*Assembly!AB$20+$BP121*Assembly!AB$21+$BQ121*Assembly!AB$22+$BR121*Assembly!AB$23+$BS121*Assembly!AB$24</f>
        <v>17</v>
      </c>
      <c r="CE121" s="457" t="str">
        <f>$AY121*Assembly!M$4+$AZ121*Assembly!M$5+$BA121*Assembly!M$6+$BB121*Assembly!M$7+$BC121*Assembly!M$8+$BD121*Assembly!M$9+$BE121*Assembly!M$10+$BF121*Assembly!M$11+$BG121*Assembly!M$12+$BH121*Assembly!M$13+$BI121*Assembly!M$14+$BJ121*Assembly!M$15+$BK121*Assembly!M$16+$BL121*Assembly!M$17+$BM121*Assembly!M$18+$BN121*Assembly!M$19+$BO121*Assembly!M$20+$BP121*Assembly!M$21+$BQ121*Assembly!M$22+$BR121*Assembly!M$23+$BS121*Assembly!M$24</f>
        <v>38</v>
      </c>
      <c r="CF121" s="457" t="str">
        <f>$AY121*Assembly!N$4+$AZ121*Assembly!N$5+$BA121*Assembly!N$6+$BB121*Assembly!N$7+$BC121*Assembly!N$8+$BD121*Assembly!N$9+$BE121*Assembly!N$10+$BF121*Assembly!N$11+$BG121*Assembly!N$12+$BH121*Assembly!N$13+$BI121*Assembly!N$14+$BJ121*Assembly!N$15+$BK121*Assembly!N$16+$BL121*Assembly!N$17+$BM121*Assembly!N$18+$BN121*Assembly!N$19+$BO121*Assembly!N$20+$BP121*Assembly!N$21+$BQ121*Assembly!N$22+$BR121*Assembly!N$23+$BS121*Assembly!N$24</f>
        <v>0</v>
      </c>
      <c r="CG121" s="457" t="str">
        <f>$AY121*Assembly!O$4+$AZ121*Assembly!O$5+$BA121*Assembly!O$6+$BB121*Assembly!O$7+$BC121*Assembly!O$8+$BD121*Assembly!O$9+$BE121*Assembly!O$10+$BF121*Assembly!O$11+$BG121*Assembly!O$12+$BH121*Assembly!O$13+$BI121*Assembly!O$14+$BJ121*Assembly!O$15+$BK121*Assembly!O$16+$BL121*Assembly!O$17+$BM121*Assembly!O$18+$BN121*Assembly!O$19+$BO121*Assembly!O$20+$BP121*Assembly!O$21+$BQ121*Assembly!O$22+$BR121*Assembly!O$23+$BS121*Assembly!O$24</f>
        <v>0</v>
      </c>
      <c r="CH121" s="454" t="str">
        <f>$AY121*Assembly!P$4+$AZ121*Assembly!P$5+$BA121*Assembly!P$6+$BB121*Assembly!P$7+$BC121*Assembly!P$8+$BD121*Assembly!P$9+$BE121*Assembly!P$10+$BF121*Assembly!P$11+$BG121*Assembly!P$12+$BH121*Assembly!P$13+$BI121*Assembly!P$14+$BJ121*Assembly!P$15+$BK121*Assembly!P$16+$BL121*Assembly!P$17+$BM121*Assembly!P$18+$BN121*Assembly!P$19+$BO121*Assembly!P$20+$BP121*Assembly!P$21+$BQ121*Assembly!P$22+$BR121*Assembly!P$23+$BS121*Assembly!P$24</f>
        <v>0</v>
      </c>
      <c r="CI121" s="454" t="str">
        <f>$AY121*Assembly!Q$4+$AZ121*Assembly!Q$5+$BA121*Assembly!Q$6+$BB121*Assembly!Q$7+$BC121*Assembly!Q$8+$BD121*Assembly!Q$9+$BE121*Assembly!Q$10+$BF121*Assembly!Q$11+$BG121*Assembly!Q$12+$BH121*Assembly!Q$13+$BI121*Assembly!Q$14+$BJ121*Assembly!Q$15+$BK121*Assembly!Q$16+$BL121*Assembly!Q$17+$BM121*Assembly!Q$18+$BN121*Assembly!Q$19+$BO121*Assembly!Q$20+$BP121*Assembly!Q$21+$BQ121*Assembly!Q$22+$BR121*Assembly!Q$23+$BS121*Assembly!Q$24</f>
        <v>0.2</v>
      </c>
      <c r="CJ121" s="457" t="str">
        <f>$AY121*Assembly!R$4+$AZ121*Assembly!R$5+$BA121*Assembly!R$6+$BB121*Assembly!R$7+$BC121*Assembly!R$8+$BD121*Assembly!R$9+$BE121*Assembly!R$10+$BF121*Assembly!R$11+$BG121*Assembly!R$12+$BH121*Assembly!R$13+$BI121*Assembly!R$14+$BJ121*Assembly!R$15+$BK121*Assembly!R$16+$BL121*Assembly!R$17+$BM121*Assembly!R$18+$BN121*Assembly!R$19+$BO121*Assembly!R$20+$BP121*Assembly!R$21+$BQ121*Assembly!R$22+$BR121*Assembly!R$23+$BS121*Assembly!R$24</f>
        <v>0</v>
      </c>
      <c r="CK121" s="454" t="str">
        <f>$AY121*Assembly!S$4+$AZ121*Assembly!S$5+$BA121*Assembly!S$6+$BB121*Assembly!S$7+$BC121*Assembly!S$8+$BD121*Assembly!S$9+$BE121*Assembly!S$10+$BF121*Assembly!S$11+$BG121*Assembly!S$12+$BH121*Assembly!S$13+$BI121*Assembly!S$14+$BJ121*Assembly!S$15+$BK121*Assembly!S$16+$BL121*Assembly!S$17+$BM121*Assembly!S$18+$BN121*Assembly!S$19+$BO121*Assembly!S$20+$BP121*Assembly!S$21+$BQ121*Assembly!S$22+$BR121*Assembly!S$23+$BS121*Assembly!S$24</f>
        <v>0</v>
      </c>
      <c r="CL121" s="454" t="str">
        <f>$AY121*Assembly!T$4+$AZ121*Assembly!T$5+$BA121*Assembly!T$6+$BB121*Assembly!T$7+$BC121*Assembly!T$8+$BD121*Assembly!T$9+$BE121*Assembly!T$10+$BF121*Assembly!T$11+$BG121*Assembly!T$12+$BH121*Assembly!T$13+$BI121*Assembly!T$14+$BJ121*Assembly!T$15+$BK121*Assembly!T$16+$BL121*Assembly!T$17+$BM121*Assembly!T$18+$BN121*Assembly!T$19+$BO121*Assembly!T$20+$BP121*Assembly!T$21+$BQ121*Assembly!T$22+$BR121*Assembly!T$23+$BS121*Assembly!T$24</f>
        <v>0</v>
      </c>
      <c r="CM121" s="454" t="str">
        <f>$AY121*Assembly!U$4+$AZ121*Assembly!U$5+$BA121*Assembly!U$6+$BB121*Assembly!U$7+$BC121*Assembly!U$8+$BD121*Assembly!U$9+$BE121*Assembly!U$10+$BF121*Assembly!U$11+$BG121*Assembly!U$12+$BH121*Assembly!U$13+$BI121*Assembly!U$14+$BJ121*Assembly!U$15+$BK121*Assembly!U$16+$BL121*Assembly!U$17+$BM121*Assembly!U$18+$BN121*Assembly!U$19+$BO121*Assembly!U$20+$BP121*Assembly!U$21+$BQ121*Assembly!U$22+$BR121*Assembly!U$23+$BS121*Assembly!U$24</f>
        <v>0</v>
      </c>
      <c r="CN121" s="457" t="str">
        <f>$AY121*Assembly!V$4+$AZ121*Assembly!V$5+$BA121*Assembly!V$6+$BB121*Assembly!V$7+$BC121*Assembly!V$8+$BD121*Assembly!V$9+$BE121*Assembly!V$10+$BF121*Assembly!V$11+$BG121*Assembly!V$12+$BH121*Assembly!V$13+$BI121*Assembly!V$14+$BJ121*Assembly!V$15+$BK121*Assembly!V$16+$BL121*Assembly!V$17+$BM121*Assembly!V$18+$BN121*Assembly!V$19+$BO121*Assembly!V$20+$BP121*Assembly!V$21+$BQ121*Assembly!V$22+$BR121*Assembly!V$23+$BS121*Assembly!V$24</f>
        <v>0</v>
      </c>
      <c r="CO121" s="457" t="str">
        <f>CE121*Refining!$F$3</f>
        <v>67</v>
      </c>
      <c r="CP121" s="457" t="str">
        <f>CF121*Refining!$F$4</f>
        <v>0</v>
      </c>
      <c r="CQ121" s="457" t="str">
        <f>CG121*Refining!$F$5</f>
        <v>0</v>
      </c>
      <c r="CR121" s="457" t="str">
        <f>CH121*Refining!$F$6</f>
        <v>0</v>
      </c>
      <c r="CS121" s="457" t="str">
        <f>CI121*Refining!$F$7</f>
        <v>0</v>
      </c>
      <c r="CT121" s="457" t="str">
        <f>CJ121*Refining!$F$8</f>
        <v>0</v>
      </c>
      <c r="CU121" s="457" t="str">
        <f>CK121*Refining!$F$9</f>
        <v>0</v>
      </c>
      <c r="CV121" s="457" t="str">
        <f>CL121*Refining!$F$10</f>
        <v>0</v>
      </c>
      <c r="CW121" s="457" t="str">
        <f>CM121*Refining!$F$11</f>
        <v>0</v>
      </c>
      <c r="CX121" s="457" t="str">
        <f>CN121*Refining!$F$12</f>
        <v>0</v>
      </c>
      <c r="CY121" s="441" t="str">
        <f t="shared" ref="CY121:DR121" si="489">IF(CE121 = 0, "", CE121)</f>
        <v>38</v>
      </c>
      <c r="CZ121" s="442" t="str">
        <f t="shared" si="489"/>
        <v/>
      </c>
      <c r="DA121" s="442" t="str">
        <f t="shared" si="489"/>
        <v/>
      </c>
      <c r="DB121" s="443" t="str">
        <f t="shared" si="489"/>
        <v/>
      </c>
      <c r="DC121" s="444" t="str">
        <f t="shared" si="489"/>
        <v>0.2</v>
      </c>
      <c r="DD121" s="442" t="str">
        <f t="shared" si="489"/>
        <v/>
      </c>
      <c r="DE121" s="444" t="str">
        <f t="shared" si="489"/>
        <v/>
      </c>
      <c r="DF121" s="444" t="str">
        <f t="shared" si="489"/>
        <v/>
      </c>
      <c r="DG121" s="442" t="str">
        <f t="shared" si="489"/>
        <v/>
      </c>
      <c r="DH121" s="445" t="str">
        <f t="shared" si="489"/>
        <v/>
      </c>
      <c r="DI121" s="441" t="str">
        <f t="shared" si="489"/>
        <v>67</v>
      </c>
      <c r="DJ121" s="442" t="str">
        <f t="shared" si="489"/>
        <v/>
      </c>
      <c r="DK121" s="442" t="str">
        <f t="shared" si="489"/>
        <v/>
      </c>
      <c r="DL121" s="442" t="str">
        <f t="shared" si="489"/>
        <v/>
      </c>
      <c r="DM121" s="446" t="str">
        <f t="shared" si="489"/>
        <v>0.4</v>
      </c>
      <c r="DN121" s="442" t="str">
        <f t="shared" si="489"/>
        <v/>
      </c>
      <c r="DO121" s="442" t="str">
        <f t="shared" si="489"/>
        <v/>
      </c>
      <c r="DP121" s="442" t="str">
        <f t="shared" si="489"/>
        <v/>
      </c>
      <c r="DQ121" s="442" t="str">
        <f t="shared" si="489"/>
        <v/>
      </c>
      <c r="DR121" s="445" t="str">
        <f t="shared" si="489"/>
        <v/>
      </c>
      <c r="DS121" s="447" t="str">
        <f t="shared" si="15"/>
        <v>38</v>
      </c>
      <c r="DT121" s="448" t="str">
        <f t="shared" si="16"/>
        <v>67</v>
      </c>
      <c r="DU121" s="434" t="str">
        <f>CY121*'Ores &amp; Ingots'!$C$3+CZ121*'Ores &amp; Ingots'!$C$4+DA121*'Ores &amp; Ingots'!$C$5+DB121*'Ores &amp; Ingots'!$C$6+DC121*'Ores &amp; Ingots'!$C$7+DD121*'Ores &amp; Ingots'!$C$8+DE121*'Ores &amp; Ingots'!$C$9+DF121*'Ores &amp; Ingots'!$C$10+DG121*'Ores &amp; Ingots'!$C$11+DH121*'Ores &amp; Ingots'!$C$12</f>
        <v>5</v>
      </c>
      <c r="DV121" s="434" t="str">
        <f>DI121*'Ores &amp; Ingots'!$B$3+DJ121*'Ores &amp; Ingots'!$B$4+DK121*'Ores &amp; Ingots'!$B$5+DL121*'Ores &amp; Ingots'!$B$6+DM121*'Ores &amp; Ingots'!$B$7+DN121*'Ores &amp; Ingots'!$B$8+DO121*'Ores &amp; Ingots'!$B$9+DP121*'Ores &amp; Ingots'!$B$10+DQ121*'Ores &amp; Ingots'!$B$11+DR121*'Ores &amp; Ingots'!$B$12</f>
        <v>25</v>
      </c>
      <c r="DW121" s="448" t="str">
        <f>CY121*Refining!$G$3+CZ121*Refining!$G$4+DA121*Refining!$G$5+DB121*Refining!$G$6+DC121*Refining!$G$7+DD121*Refining!$G$8+DE121*Refining!$G$9+DF121*Refining!$G$10+DG121*Refining!$G$11+DH121*Refining!$G$12</f>
        <v>3</v>
      </c>
      <c r="DX121" s="448" t="str">
        <f t="shared" si="17"/>
        <v>426</v>
      </c>
      <c r="DY121" s="449" t="str">
        <f t="shared" si="18"/>
        <v>0.0004</v>
      </c>
      <c r="DZ121" s="447" t="str">
        <f t="shared" si="19"/>
        <v>20</v>
      </c>
      <c r="EA121" s="446" t="str">
        <f t="shared" ref="EA121:EB121" si="490">DZ121/60</f>
        <v>0.3</v>
      </c>
      <c r="EB121" s="446" t="str">
        <f t="shared" si="490"/>
        <v>0.0</v>
      </c>
      <c r="EC121" s="450" t="str">
        <f t="shared" si="21"/>
        <v>0.00</v>
      </c>
      <c r="ED121" s="447" t="str">
        <f t="shared" si="22"/>
        <v>2,760</v>
      </c>
      <c r="EE121" s="446" t="str">
        <f t="shared" ref="EE121:EF121" si="491">ED121/1000</f>
        <v>2.8</v>
      </c>
      <c r="EF121" s="451" t="str">
        <f t="shared" si="491"/>
        <v>0.00</v>
      </c>
      <c r="EG121" s="452" t="str">
        <f t="shared" si="24"/>
        <v>0.0028</v>
      </c>
      <c r="EH121" s="225" t="s">
        <v>12</v>
      </c>
    </row>
    <row r="122">
      <c r="A122" s="33"/>
      <c r="B122" s="226" t="s">
        <v>1000</v>
      </c>
      <c r="C122" s="227" t="s">
        <v>886</v>
      </c>
      <c r="D122" s="227">
        <v>1.0</v>
      </c>
      <c r="E122" s="227">
        <v>1.0</v>
      </c>
      <c r="F122" s="227">
        <v>1.0</v>
      </c>
      <c r="G122" s="420" t="str">
        <f t="shared" si="5"/>
        <v>15.625</v>
      </c>
      <c r="H122" s="421">
        <v>50.0</v>
      </c>
      <c r="I122" s="421">
        <v>50.0</v>
      </c>
      <c r="J122" s="421" t="str">
        <f>H122/Main!$D$9</f>
        <v>50</v>
      </c>
      <c r="K122" s="421" t="str">
        <f>I122/Main!$D$10</f>
        <v>50</v>
      </c>
      <c r="L122" s="422" t="str">
        <f t="shared" si="6"/>
        <v>1.0</v>
      </c>
      <c r="M122" s="422">
        <v>1.0</v>
      </c>
      <c r="N122" s="424">
        <v>300.0</v>
      </c>
      <c r="O122" s="424">
        <v>300.0</v>
      </c>
      <c r="P122" s="423"/>
      <c r="Q122" s="424"/>
      <c r="R122" s="423"/>
      <c r="S122" s="425"/>
      <c r="T122" s="425"/>
      <c r="U122" s="423"/>
      <c r="V122" s="423"/>
      <c r="W122" s="425"/>
      <c r="X122" s="425"/>
      <c r="Y122" s="423"/>
      <c r="Z122" s="423"/>
      <c r="AA122" s="423"/>
      <c r="AB122" s="423"/>
      <c r="AC122" s="523" t="s">
        <v>18</v>
      </c>
      <c r="AD122" s="434">
        <v>0.0</v>
      </c>
      <c r="AE122" s="434">
        <v>10.0</v>
      </c>
      <c r="AF122" s="434">
        <v>0.0</v>
      </c>
      <c r="AG122" s="434">
        <v>0.0</v>
      </c>
      <c r="AH122" s="434">
        <v>10.0</v>
      </c>
      <c r="AI122" s="434">
        <v>0.0</v>
      </c>
      <c r="AJ122" s="434">
        <v>1.0</v>
      </c>
      <c r="AK122" s="498">
        <v>15.0</v>
      </c>
      <c r="AL122" s="434">
        <v>0.0</v>
      </c>
      <c r="AM122" s="434">
        <v>0.0</v>
      </c>
      <c r="AN122" s="434">
        <v>0.0</v>
      </c>
      <c r="AO122" s="434">
        <v>0.0</v>
      </c>
      <c r="AP122" s="434">
        <v>0.0</v>
      </c>
      <c r="AQ122" s="434">
        <v>0.0</v>
      </c>
      <c r="AR122" s="434">
        <v>0.0</v>
      </c>
      <c r="AS122" s="434">
        <v>0.0</v>
      </c>
      <c r="AT122" s="434">
        <v>0.0</v>
      </c>
      <c r="AU122" s="434">
        <v>0.0</v>
      </c>
      <c r="AV122" s="434">
        <v>0.0</v>
      </c>
      <c r="AW122" s="434">
        <v>0.0</v>
      </c>
      <c r="AX122" s="434">
        <v>0.0</v>
      </c>
      <c r="AY122" s="429" t="str">
        <f t="shared" ref="AY122:BS122" si="492">IF(AD122 = 0, "", AD122)</f>
        <v/>
      </c>
      <c r="AZ122" s="430" t="str">
        <f t="shared" si="492"/>
        <v>10</v>
      </c>
      <c r="BA122" s="430" t="str">
        <f t="shared" si="492"/>
        <v/>
      </c>
      <c r="BB122" s="430" t="str">
        <f t="shared" si="492"/>
        <v/>
      </c>
      <c r="BC122" s="430" t="str">
        <f t="shared" si="492"/>
        <v>10</v>
      </c>
      <c r="BD122" s="430" t="str">
        <f t="shared" si="492"/>
        <v/>
      </c>
      <c r="BE122" s="430" t="str">
        <f t="shared" si="492"/>
        <v>1</v>
      </c>
      <c r="BF122" s="431" t="str">
        <f t="shared" si="492"/>
        <v>15</v>
      </c>
      <c r="BG122" s="430" t="str">
        <f t="shared" si="492"/>
        <v/>
      </c>
      <c r="BH122" s="430" t="str">
        <f t="shared" si="492"/>
        <v/>
      </c>
      <c r="BI122" s="430" t="str">
        <f t="shared" si="492"/>
        <v/>
      </c>
      <c r="BJ122" s="430" t="str">
        <f t="shared" si="492"/>
        <v/>
      </c>
      <c r="BK122" s="430" t="str">
        <f t="shared" si="492"/>
        <v/>
      </c>
      <c r="BL122" s="430" t="str">
        <f t="shared" si="492"/>
        <v/>
      </c>
      <c r="BM122" s="430" t="str">
        <f t="shared" si="492"/>
        <v/>
      </c>
      <c r="BN122" s="430" t="str">
        <f t="shared" si="492"/>
        <v/>
      </c>
      <c r="BO122" s="430" t="str">
        <f t="shared" si="492"/>
        <v/>
      </c>
      <c r="BP122" s="430" t="str">
        <f t="shared" si="492"/>
        <v/>
      </c>
      <c r="BQ122" s="430" t="str">
        <f t="shared" si="492"/>
        <v/>
      </c>
      <c r="BR122" s="430" t="str">
        <f t="shared" si="492"/>
        <v/>
      </c>
      <c r="BS122" s="432" t="str">
        <f t="shared" si="492"/>
        <v/>
      </c>
      <c r="BT122" s="433" t="str">
        <f>$AY122*Assembly!Y$4+$AZ122*Assembly!Y$5+$BA122*Assembly!Y$6+$BB122*Assembly!Y$7+$BC122*Assembly!Y$8+$BD122*Assembly!Y$9+$BE122*Assembly!Y$10+$BF122*Assembly!Y$11+$BG122*Assembly!Y$12+$BH122*Assembly!Y$13+$BI122*Assembly!Y$14+$BJ122*Assembly!Y$15+$BK122*Assembly!Y$16+$BL122*Assembly!Y$17+$BM122*Assembly!Y$18+$BN122*Assembly!Y$19+$BO122*Assembly!Y$20+$BP122*Assembly!Y$21+$BQ122*Assembly!Y$22+$BR122*Assembly!Y$23+$BS122*Assembly!Y$24</f>
        <v>137</v>
      </c>
      <c r="BU122" s="434" t="str">
        <f t="shared" si="8"/>
        <v>9</v>
      </c>
      <c r="BV122" s="434" t="str">
        <f>$AY122*Assembly!AC$4+$AZ122*Assembly!AC$5+$BA122*Assembly!AC$6+$BB122*Assembly!AC$7+$BC122*Assembly!AC$8+$BD122*Assembly!AC$9+$BE122*Assembly!AC$10+$BF122*Assembly!AC$11+$BG122*Assembly!AC$12+$BH122*Assembly!AC$13+$BI122*Assembly!AC$14+$BJ122*Assembly!AC$15+$BK122*Assembly!AC$16+$BL122*Assembly!AC$17+$BM122*Assembly!AC$18+$BN122*Assembly!AC$19+$BO122*Assembly!AC$20+$BP122*Assembly!AC$21+$BQ122*Assembly!AC$22+$BR122*Assembly!AC$23+$BS122*Assembly!AC$24</f>
        <v>505</v>
      </c>
      <c r="BW122" s="435" t="str">
        <f t="shared" si="9"/>
        <v>3.69</v>
      </c>
      <c r="BX122" s="436" t="str">
        <f t="shared" si="10"/>
        <v>32</v>
      </c>
      <c r="BY122" s="437" t="str">
        <f t="shared" si="11"/>
        <v>57.6</v>
      </c>
      <c r="BZ122" s="438"/>
      <c r="CA122" s="434" t="str">
        <f>$AY122*Assembly!X$4+$AZ122*Assembly!X$5+$BA122*Assembly!X$6+$BB122*Assembly!X$7+$BC122*Assembly!X$8+$BD122*Assembly!X$9+$BE122*Assembly!X$10+$BF122*Assembly!X$11+$BG122*Assembly!X$12+$BH122*Assembly!X$13+$BI122*Assembly!X$14+$BJ122*Assembly!X$15+$BK122*Assembly!X$16+$BL122*Assembly!X$17+$BM122*Assembly!X$18+$BN122*Assembly!X$19+$BO122*Assembly!X$20+$BP122*Assembly!X$21+$BQ122*Assembly!X$22+$BR122*Assembly!X$23+$BS122*Assembly!X$24</f>
        <v>66</v>
      </c>
      <c r="CB122" s="434" t="str">
        <f t="shared" si="12"/>
        <v>10,267</v>
      </c>
      <c r="CC122" s="439" t="str">
        <f t="shared" si="13"/>
        <v>0.0103</v>
      </c>
      <c r="CD122" s="440" t="str">
        <f>$AY122*Assembly!AB$4+$AZ122*Assembly!AB$5+$BA122*Assembly!AB$6+$BB122*Assembly!AB$7+$BC122*Assembly!AB$8+$BD122*Assembly!AB$9+$BE122*Assembly!AB$10+$BF122*Assembly!AB$11+$BG122*Assembly!AB$12+$BH122*Assembly!AB$13+$BI122*Assembly!AB$14+$BJ122*Assembly!AB$15+$BK122*Assembly!AB$16+$BL122*Assembly!AB$17+$BM122*Assembly!AB$18+$BN122*Assembly!AB$19+$BO122*Assembly!AB$20+$BP122*Assembly!AB$21+$BQ122*Assembly!AB$22+$BR122*Assembly!AB$23+$BS122*Assembly!AB$24</f>
        <v>93</v>
      </c>
      <c r="CE122" s="424" t="str">
        <f>$AY122*Assembly!M$4+$AZ122*Assembly!M$5+$BA122*Assembly!M$6+$BB122*Assembly!M$7+$BC122*Assembly!M$8+$BD122*Assembly!M$9+$BE122*Assembly!M$10+$BF122*Assembly!M$11+$BG122*Assembly!M$12+$BH122*Assembly!M$13+$BI122*Assembly!M$14+$BJ122*Assembly!M$15+$BK122*Assembly!M$16+$BL122*Assembly!M$17+$BM122*Assembly!M$18+$BN122*Assembly!M$19+$BO122*Assembly!M$20+$BP122*Assembly!M$21+$BQ122*Assembly!M$22+$BR122*Assembly!M$23+$BS122*Assembly!M$24</f>
        <v>163</v>
      </c>
      <c r="CF122" s="424" t="str">
        <f>$AY122*Assembly!N$4+$AZ122*Assembly!N$5+$BA122*Assembly!N$6+$BB122*Assembly!N$7+$BC122*Assembly!N$8+$BD122*Assembly!N$9+$BE122*Assembly!N$10+$BF122*Assembly!N$11+$BG122*Assembly!N$12+$BH122*Assembly!N$13+$BI122*Assembly!N$14+$BJ122*Assembly!N$15+$BK122*Assembly!N$16+$BL122*Assembly!N$17+$BM122*Assembly!N$18+$BN122*Assembly!N$19+$BO122*Assembly!N$20+$BP122*Assembly!N$21+$BQ122*Assembly!N$22+$BR122*Assembly!N$23+$BS122*Assembly!N$24</f>
        <v>5</v>
      </c>
      <c r="CG122" s="424" t="str">
        <f>$AY122*Assembly!O$4+$AZ122*Assembly!O$5+$BA122*Assembly!O$6+$BB122*Assembly!O$7+$BC122*Assembly!O$8+$BD122*Assembly!O$9+$BE122*Assembly!O$10+$BF122*Assembly!O$11+$BG122*Assembly!O$12+$BH122*Assembly!O$13+$BI122*Assembly!O$14+$BJ122*Assembly!O$15+$BK122*Assembly!O$16+$BL122*Assembly!O$17+$BM122*Assembly!O$18+$BN122*Assembly!O$19+$BO122*Assembly!O$20+$BP122*Assembly!O$21+$BQ122*Assembly!O$22+$BR122*Assembly!O$23+$BS122*Assembly!O$24</f>
        <v>0</v>
      </c>
      <c r="CH122" s="421" t="str">
        <f>$AY122*Assembly!P$4+$AZ122*Assembly!P$5+$BA122*Assembly!P$6+$BB122*Assembly!P$7+$BC122*Assembly!P$8+$BD122*Assembly!P$9+$BE122*Assembly!P$10+$BF122*Assembly!P$11+$BG122*Assembly!P$12+$BH122*Assembly!P$13+$BI122*Assembly!P$14+$BJ122*Assembly!P$15+$BK122*Assembly!P$16+$BL122*Assembly!P$17+$BM122*Assembly!P$18+$BN122*Assembly!P$19+$BO122*Assembly!P$20+$BP122*Assembly!P$21+$BQ122*Assembly!P$22+$BR122*Assembly!P$23+$BS122*Assembly!P$24</f>
        <v>0</v>
      </c>
      <c r="CI122" s="421" t="str">
        <f>$AY122*Assembly!Q$4+$AZ122*Assembly!Q$5+$BA122*Assembly!Q$6+$BB122*Assembly!Q$7+$BC122*Assembly!Q$8+$BD122*Assembly!Q$9+$BE122*Assembly!Q$10+$BF122*Assembly!Q$11+$BG122*Assembly!Q$12+$BH122*Assembly!Q$13+$BI122*Assembly!Q$14+$BJ122*Assembly!Q$15+$BK122*Assembly!Q$16+$BL122*Assembly!Q$17+$BM122*Assembly!Q$18+$BN122*Assembly!Q$19+$BO122*Assembly!Q$20+$BP122*Assembly!Q$21+$BQ122*Assembly!Q$22+$BR122*Assembly!Q$23+$BS122*Assembly!Q$24</f>
        <v>3</v>
      </c>
      <c r="CJ122" s="424" t="str">
        <f>$AY122*Assembly!R$4+$AZ122*Assembly!R$5+$BA122*Assembly!R$6+$BB122*Assembly!R$7+$BC122*Assembly!R$8+$BD122*Assembly!R$9+$BE122*Assembly!R$10+$BF122*Assembly!R$11+$BG122*Assembly!R$12+$BH122*Assembly!R$13+$BI122*Assembly!R$14+$BJ122*Assembly!R$15+$BK122*Assembly!R$16+$BL122*Assembly!R$17+$BM122*Assembly!R$18+$BN122*Assembly!R$19+$BO122*Assembly!R$20+$BP122*Assembly!R$21+$BQ122*Assembly!R$22+$BR122*Assembly!R$23+$BS122*Assembly!R$24</f>
        <v>0</v>
      </c>
      <c r="CK122" s="421" t="str">
        <f>$AY122*Assembly!S$4+$AZ122*Assembly!S$5+$BA122*Assembly!S$6+$BB122*Assembly!S$7+$BC122*Assembly!S$8+$BD122*Assembly!S$9+$BE122*Assembly!S$10+$BF122*Assembly!S$11+$BG122*Assembly!S$12+$BH122*Assembly!S$13+$BI122*Assembly!S$14+$BJ122*Assembly!S$15+$BK122*Assembly!S$16+$BL122*Assembly!S$17+$BM122*Assembly!S$18+$BN122*Assembly!S$19+$BO122*Assembly!S$20+$BP122*Assembly!S$21+$BQ122*Assembly!S$22+$BR122*Assembly!S$23+$BS122*Assembly!S$24</f>
        <v>0</v>
      </c>
      <c r="CL122" s="421" t="str">
        <f>$AY122*Assembly!T$4+$AZ122*Assembly!T$5+$BA122*Assembly!T$6+$BB122*Assembly!T$7+$BC122*Assembly!T$8+$BD122*Assembly!T$9+$BE122*Assembly!T$10+$BF122*Assembly!T$11+$BG122*Assembly!T$12+$BH122*Assembly!T$13+$BI122*Assembly!T$14+$BJ122*Assembly!T$15+$BK122*Assembly!T$16+$BL122*Assembly!T$17+$BM122*Assembly!T$18+$BN122*Assembly!T$19+$BO122*Assembly!T$20+$BP122*Assembly!T$21+$BQ122*Assembly!T$22+$BR122*Assembly!T$23+$BS122*Assembly!T$24</f>
        <v>0</v>
      </c>
      <c r="CM122" s="421" t="str">
        <f>$AY122*Assembly!U$4+$AZ122*Assembly!U$5+$BA122*Assembly!U$6+$BB122*Assembly!U$7+$BC122*Assembly!U$8+$BD122*Assembly!U$9+$BE122*Assembly!U$10+$BF122*Assembly!U$11+$BG122*Assembly!U$12+$BH122*Assembly!U$13+$BI122*Assembly!U$14+$BJ122*Assembly!U$15+$BK122*Assembly!U$16+$BL122*Assembly!U$17+$BM122*Assembly!U$18+$BN122*Assembly!U$19+$BO122*Assembly!U$20+$BP122*Assembly!U$21+$BQ122*Assembly!U$22+$BR122*Assembly!U$23+$BS122*Assembly!U$24</f>
        <v>0</v>
      </c>
      <c r="CN122" s="424" t="str">
        <f>$AY122*Assembly!V$4+$AZ122*Assembly!V$5+$BA122*Assembly!V$6+$BB122*Assembly!V$7+$BC122*Assembly!V$8+$BD122*Assembly!V$9+$BE122*Assembly!V$10+$BF122*Assembly!V$11+$BG122*Assembly!V$12+$BH122*Assembly!V$13+$BI122*Assembly!V$14+$BJ122*Assembly!V$15+$BK122*Assembly!V$16+$BL122*Assembly!V$17+$BM122*Assembly!V$18+$BN122*Assembly!V$19+$BO122*Assembly!V$20+$BP122*Assembly!V$21+$BQ122*Assembly!V$22+$BR122*Assembly!V$23+$BS122*Assembly!V$24</f>
        <v>0</v>
      </c>
      <c r="CO122" s="424" t="str">
        <f>CE122*Refining!$F$3</f>
        <v>290</v>
      </c>
      <c r="CP122" s="424" t="str">
        <f>CF122*Refining!$F$4</f>
        <v>16</v>
      </c>
      <c r="CQ122" s="424" t="str">
        <f>CG122*Refining!$F$5</f>
        <v>0</v>
      </c>
      <c r="CR122" s="424" t="str">
        <f>CH122*Refining!$F$6</f>
        <v>0</v>
      </c>
      <c r="CS122" s="424" t="str">
        <f>CI122*Refining!$F$7</f>
        <v>5</v>
      </c>
      <c r="CT122" s="424" t="str">
        <f>CJ122*Refining!$F$8</f>
        <v>0</v>
      </c>
      <c r="CU122" s="424" t="str">
        <f>CK122*Refining!$F$9</f>
        <v>0</v>
      </c>
      <c r="CV122" s="424" t="str">
        <f>CL122*Refining!$F$10</f>
        <v>0</v>
      </c>
      <c r="CW122" s="424" t="str">
        <f>CM122*Refining!$F$11</f>
        <v>0</v>
      </c>
      <c r="CX122" s="424" t="str">
        <f>CN122*Refining!$F$12</f>
        <v>0</v>
      </c>
      <c r="CY122" s="441" t="str">
        <f t="shared" ref="CY122:DR122" si="493">IF(CE122 = 0, "", CE122)</f>
        <v>163</v>
      </c>
      <c r="CZ122" s="442" t="str">
        <f t="shared" si="493"/>
        <v>5</v>
      </c>
      <c r="DA122" s="442" t="str">
        <f t="shared" si="493"/>
        <v/>
      </c>
      <c r="DB122" s="443" t="str">
        <f t="shared" si="493"/>
        <v/>
      </c>
      <c r="DC122" s="444" t="str">
        <f t="shared" si="493"/>
        <v>3.0</v>
      </c>
      <c r="DD122" s="442" t="str">
        <f t="shared" si="493"/>
        <v/>
      </c>
      <c r="DE122" s="444" t="str">
        <f t="shared" si="493"/>
        <v/>
      </c>
      <c r="DF122" s="444" t="str">
        <f t="shared" si="493"/>
        <v/>
      </c>
      <c r="DG122" s="442" t="str">
        <f t="shared" si="493"/>
        <v/>
      </c>
      <c r="DH122" s="445" t="str">
        <f t="shared" si="493"/>
        <v/>
      </c>
      <c r="DI122" s="441" t="str">
        <f t="shared" si="493"/>
        <v>290</v>
      </c>
      <c r="DJ122" s="442" t="str">
        <f t="shared" si="493"/>
        <v>16</v>
      </c>
      <c r="DK122" s="442" t="str">
        <f t="shared" si="493"/>
        <v/>
      </c>
      <c r="DL122" s="442" t="str">
        <f t="shared" si="493"/>
        <v/>
      </c>
      <c r="DM122" s="446" t="str">
        <f t="shared" si="493"/>
        <v>5.4</v>
      </c>
      <c r="DN122" s="442" t="str">
        <f t="shared" si="493"/>
        <v/>
      </c>
      <c r="DO122" s="442" t="str">
        <f t="shared" si="493"/>
        <v/>
      </c>
      <c r="DP122" s="442" t="str">
        <f t="shared" si="493"/>
        <v/>
      </c>
      <c r="DQ122" s="442" t="str">
        <f t="shared" si="493"/>
        <v/>
      </c>
      <c r="DR122" s="445" t="str">
        <f t="shared" si="493"/>
        <v/>
      </c>
      <c r="DS122" s="447" t="str">
        <f t="shared" si="15"/>
        <v>171</v>
      </c>
      <c r="DT122" s="448" t="str">
        <f t="shared" si="16"/>
        <v>311</v>
      </c>
      <c r="DU122" s="434" t="str">
        <f>CY122*'Ores &amp; Ingots'!$C$3+CZ122*'Ores &amp; Ingots'!$C$4+DA122*'Ores &amp; Ingots'!$C$5+DB122*'Ores &amp; Ingots'!$C$6+DC122*'Ores &amp; Ingots'!$C$7+DD122*'Ores &amp; Ingots'!$C$8+DE122*'Ores &amp; Ingots'!$C$9+DF122*'Ores &amp; Ingots'!$C$10+DG122*'Ores &amp; Ingots'!$C$11+DH122*'Ores &amp; Ingots'!$C$12</f>
        <v>22</v>
      </c>
      <c r="DV122" s="434" t="str">
        <f>DI122*'Ores &amp; Ingots'!$B$3+DJ122*'Ores &amp; Ingots'!$B$4+DK122*'Ores &amp; Ingots'!$B$5+DL122*'Ores &amp; Ingots'!$B$6+DM122*'Ores &amp; Ingots'!$B$7+DN122*'Ores &amp; Ingots'!$B$8+DO122*'Ores &amp; Ingots'!$B$9+DP122*'Ores &amp; Ingots'!$B$10+DQ122*'Ores &amp; Ingots'!$B$11+DR122*'Ores &amp; Ingots'!$B$12</f>
        <v>115</v>
      </c>
      <c r="DW122" s="448" t="str">
        <f>CY122*Refining!$G$3+CZ122*Refining!$G$4+DA122*Refining!$G$5+DB122*Refining!$G$6+DC122*Refining!$G$7+DD122*Refining!$G$8+DE122*Refining!$G$9+DF122*Refining!$G$10+DG122*Refining!$G$11+DH122*Refining!$G$12</f>
        <v>38</v>
      </c>
      <c r="DX122" s="448" t="str">
        <f t="shared" si="17"/>
        <v>5,860</v>
      </c>
      <c r="DY122" s="449" t="str">
        <f t="shared" si="18"/>
        <v>0.0059</v>
      </c>
      <c r="DZ122" s="447" t="str">
        <f t="shared" si="19"/>
        <v>154</v>
      </c>
      <c r="EA122" s="446" t="str">
        <f t="shared" ref="EA122:EB122" si="494">DZ122/60</f>
        <v>2.6</v>
      </c>
      <c r="EB122" s="446" t="str">
        <f t="shared" si="494"/>
        <v>0.0</v>
      </c>
      <c r="EC122" s="450" t="str">
        <f t="shared" si="21"/>
        <v>0.00</v>
      </c>
      <c r="ED122" s="447" t="str">
        <f t="shared" si="22"/>
        <v>16,127</v>
      </c>
      <c r="EE122" s="446" t="str">
        <f t="shared" ref="EE122:EF122" si="495">ED122/1000</f>
        <v>16.1</v>
      </c>
      <c r="EF122" s="451" t="str">
        <f t="shared" si="495"/>
        <v>0.02</v>
      </c>
      <c r="EG122" s="452" t="str">
        <f t="shared" si="24"/>
        <v>0.0161</v>
      </c>
      <c r="EH122" s="225">
        <v>404.0</v>
      </c>
    </row>
    <row r="123">
      <c r="A123" s="33"/>
      <c r="B123" s="226" t="s">
        <v>1000</v>
      </c>
      <c r="C123" s="227" t="s">
        <v>885</v>
      </c>
      <c r="D123" s="227">
        <v>1.0</v>
      </c>
      <c r="E123" s="227">
        <v>1.0</v>
      </c>
      <c r="F123" s="227">
        <v>1.0</v>
      </c>
      <c r="G123" s="453" t="str">
        <f t="shared" si="5"/>
        <v>0.125</v>
      </c>
      <c r="H123" s="454">
        <v>20.0</v>
      </c>
      <c r="I123" s="454">
        <v>20.0</v>
      </c>
      <c r="J123" s="454" t="str">
        <f>H123/Main!$D$9</f>
        <v>20</v>
      </c>
      <c r="K123" s="454" t="str">
        <f>I123/Main!$D$10</f>
        <v>20</v>
      </c>
      <c r="L123" s="455" t="str">
        <f t="shared" si="6"/>
        <v>1.0</v>
      </c>
      <c r="M123" s="455">
        <v>1.0</v>
      </c>
      <c r="N123" s="457">
        <v>300.0</v>
      </c>
      <c r="O123" s="457">
        <v>300.0</v>
      </c>
      <c r="P123" s="456"/>
      <c r="Q123" s="457"/>
      <c r="R123" s="456"/>
      <c r="S123" s="458"/>
      <c r="T123" s="458"/>
      <c r="U123" s="456"/>
      <c r="V123" s="456"/>
      <c r="W123" s="458"/>
      <c r="X123" s="458"/>
      <c r="Y123" s="456"/>
      <c r="Z123" s="456"/>
      <c r="AA123" s="456"/>
      <c r="AB123" s="456"/>
      <c r="AC123" s="524"/>
      <c r="AD123" s="434">
        <v>0.0</v>
      </c>
      <c r="AE123" s="434">
        <v>2.0</v>
      </c>
      <c r="AF123" s="434">
        <v>0.0</v>
      </c>
      <c r="AG123" s="434">
        <v>0.0</v>
      </c>
      <c r="AH123" s="434">
        <v>1.0</v>
      </c>
      <c r="AI123" s="434">
        <v>0.0</v>
      </c>
      <c r="AJ123" s="434">
        <v>1.0</v>
      </c>
      <c r="AK123" s="498">
        <v>1.0</v>
      </c>
      <c r="AL123" s="434">
        <v>0.0</v>
      </c>
      <c r="AM123" s="434">
        <v>0.0</v>
      </c>
      <c r="AN123" s="434">
        <v>0.0</v>
      </c>
      <c r="AO123" s="434">
        <v>0.0</v>
      </c>
      <c r="AP123" s="434">
        <v>0.0</v>
      </c>
      <c r="AQ123" s="434">
        <v>0.0</v>
      </c>
      <c r="AR123" s="434">
        <v>0.0</v>
      </c>
      <c r="AS123" s="434">
        <v>0.0</v>
      </c>
      <c r="AT123" s="434">
        <v>0.0</v>
      </c>
      <c r="AU123" s="434">
        <v>0.0</v>
      </c>
      <c r="AV123" s="434">
        <v>0.0</v>
      </c>
      <c r="AW123" s="434">
        <v>0.0</v>
      </c>
      <c r="AX123" s="434">
        <v>0.0</v>
      </c>
      <c r="AY123" s="429" t="str">
        <f t="shared" ref="AY123:BS123" si="496">IF(AD123 = 0, "", AD123)</f>
        <v/>
      </c>
      <c r="AZ123" s="430" t="str">
        <f t="shared" si="496"/>
        <v>2</v>
      </c>
      <c r="BA123" s="430" t="str">
        <f t="shared" si="496"/>
        <v/>
      </c>
      <c r="BB123" s="430" t="str">
        <f t="shared" si="496"/>
        <v/>
      </c>
      <c r="BC123" s="430" t="str">
        <f t="shared" si="496"/>
        <v>1</v>
      </c>
      <c r="BD123" s="430" t="str">
        <f t="shared" si="496"/>
        <v/>
      </c>
      <c r="BE123" s="430" t="str">
        <f t="shared" si="496"/>
        <v>1</v>
      </c>
      <c r="BF123" s="431" t="str">
        <f t="shared" si="496"/>
        <v>1</v>
      </c>
      <c r="BG123" s="430" t="str">
        <f t="shared" si="496"/>
        <v/>
      </c>
      <c r="BH123" s="430" t="str">
        <f t="shared" si="496"/>
        <v/>
      </c>
      <c r="BI123" s="430" t="str">
        <f t="shared" si="496"/>
        <v/>
      </c>
      <c r="BJ123" s="430" t="str">
        <f t="shared" si="496"/>
        <v/>
      </c>
      <c r="BK123" s="430" t="str">
        <f t="shared" si="496"/>
        <v/>
      </c>
      <c r="BL123" s="430" t="str">
        <f t="shared" si="496"/>
        <v/>
      </c>
      <c r="BM123" s="430" t="str">
        <f t="shared" si="496"/>
        <v/>
      </c>
      <c r="BN123" s="430" t="str">
        <f t="shared" si="496"/>
        <v/>
      </c>
      <c r="BO123" s="430" t="str">
        <f t="shared" si="496"/>
        <v/>
      </c>
      <c r="BP123" s="430" t="str">
        <f t="shared" si="496"/>
        <v/>
      </c>
      <c r="BQ123" s="430" t="str">
        <f t="shared" si="496"/>
        <v/>
      </c>
      <c r="BR123" s="430" t="str">
        <f t="shared" si="496"/>
        <v/>
      </c>
      <c r="BS123" s="432" t="str">
        <f t="shared" si="496"/>
        <v/>
      </c>
      <c r="BT123" s="433" t="str">
        <f>$AY123*Assembly!Y$4+$AZ123*Assembly!Y$5+$BA123*Assembly!Y$6+$BB123*Assembly!Y$7+$BC123*Assembly!Y$8+$BD123*Assembly!Y$9+$BE123*Assembly!Y$10+$BF123*Assembly!Y$11+$BG123*Assembly!Y$12+$BH123*Assembly!Y$13+$BI123*Assembly!Y$14+$BJ123*Assembly!Y$15+$BK123*Assembly!Y$16+$BL123*Assembly!Y$17+$BM123*Assembly!Y$18+$BN123*Assembly!Y$19+$BO123*Assembly!Y$20+$BP123*Assembly!Y$21+$BQ123*Assembly!Y$22+$BR123*Assembly!Y$23+$BS123*Assembly!Y$24</f>
        <v>38</v>
      </c>
      <c r="BU123" s="434" t="str">
        <f t="shared" si="8"/>
        <v>306</v>
      </c>
      <c r="BV123" s="434" t="str">
        <f>$AY123*Assembly!AC$4+$AZ123*Assembly!AC$5+$BA123*Assembly!AC$6+$BB123*Assembly!AC$7+$BC123*Assembly!AC$8+$BD123*Assembly!AC$9+$BE123*Assembly!AC$10+$BF123*Assembly!AC$11+$BG123*Assembly!AC$12+$BH123*Assembly!AC$13+$BI123*Assembly!AC$14+$BJ123*Assembly!AC$15+$BK123*Assembly!AC$16+$BL123*Assembly!AC$17+$BM123*Assembly!AC$18+$BN123*Assembly!AC$19+$BO123*Assembly!AC$20+$BP123*Assembly!AC$21+$BQ123*Assembly!AC$22+$BR123*Assembly!AC$23+$BS123*Assembly!AC$24</f>
        <v>101</v>
      </c>
      <c r="BW123" s="435" t="str">
        <f t="shared" si="9"/>
        <v>2.64</v>
      </c>
      <c r="BX123" s="436" t="str">
        <f t="shared" si="10"/>
        <v>808</v>
      </c>
      <c r="BY123" s="437" t="str">
        <f t="shared" si="11"/>
        <v>0.3</v>
      </c>
      <c r="BZ123" s="438"/>
      <c r="CA123" s="434" t="str">
        <f>$AY123*Assembly!X$4+$AZ123*Assembly!X$5+$BA123*Assembly!X$6+$BB123*Assembly!X$7+$BC123*Assembly!X$8+$BD123*Assembly!X$9+$BE123*Assembly!X$10+$BF123*Assembly!X$11+$BG123*Assembly!X$12+$BH123*Assembly!X$13+$BI123*Assembly!X$14+$BJ123*Assembly!X$15+$BK123*Assembly!X$16+$BL123*Assembly!X$17+$BM123*Assembly!X$18+$BN123*Assembly!X$19+$BO123*Assembly!X$20+$BP123*Assembly!X$21+$BQ123*Assembly!X$22+$BR123*Assembly!X$23+$BS123*Assembly!X$24</f>
        <v>8</v>
      </c>
      <c r="CB123" s="434" t="str">
        <f t="shared" si="12"/>
        <v>1,244</v>
      </c>
      <c r="CC123" s="439" t="str">
        <f t="shared" si="13"/>
        <v>0.0012</v>
      </c>
      <c r="CD123" s="440" t="str">
        <f>$AY123*Assembly!AB$4+$AZ123*Assembly!AB$5+$BA123*Assembly!AB$6+$BB123*Assembly!AB$7+$BC123*Assembly!AB$8+$BD123*Assembly!AB$9+$BE123*Assembly!AB$10+$BF123*Assembly!AB$11+$BG123*Assembly!AB$12+$BH123*Assembly!AB$13+$BI123*Assembly!AB$14+$BJ123*Assembly!AB$15+$BK123*Assembly!AB$16+$BL123*Assembly!AB$17+$BM123*Assembly!AB$18+$BN123*Assembly!AB$19+$BO123*Assembly!AB$20+$BP123*Assembly!AB$21+$BQ123*Assembly!AB$22+$BR123*Assembly!AB$23+$BS123*Assembly!AB$24</f>
        <v>21</v>
      </c>
      <c r="CE123" s="457" t="str">
        <f>$AY123*Assembly!M$4+$AZ123*Assembly!M$5+$BA123*Assembly!M$6+$BB123*Assembly!M$7+$BC123*Assembly!M$8+$BD123*Assembly!M$9+$BE123*Assembly!M$10+$BF123*Assembly!M$11+$BG123*Assembly!M$12+$BH123*Assembly!M$13+$BI123*Assembly!M$14+$BJ123*Assembly!M$15+$BK123*Assembly!M$16+$BL123*Assembly!M$17+$BM123*Assembly!M$18+$BN123*Assembly!M$19+$BO123*Assembly!M$20+$BP123*Assembly!M$21+$BQ123*Assembly!M$22+$BR123*Assembly!M$23+$BS123*Assembly!M$24</f>
        <v>38</v>
      </c>
      <c r="CF123" s="457" t="str">
        <f>$AY123*Assembly!N$4+$AZ123*Assembly!N$5+$BA123*Assembly!N$6+$BB123*Assembly!N$7+$BC123*Assembly!N$8+$BD123*Assembly!N$9+$BE123*Assembly!N$10+$BF123*Assembly!N$11+$BG123*Assembly!N$12+$BH123*Assembly!N$13+$BI123*Assembly!N$14+$BJ123*Assembly!N$15+$BK123*Assembly!N$16+$BL123*Assembly!N$17+$BM123*Assembly!N$18+$BN123*Assembly!N$19+$BO123*Assembly!N$20+$BP123*Assembly!N$21+$BQ123*Assembly!N$22+$BR123*Assembly!N$23+$BS123*Assembly!N$24</f>
        <v>5</v>
      </c>
      <c r="CG123" s="457" t="str">
        <f>$AY123*Assembly!O$4+$AZ123*Assembly!O$5+$BA123*Assembly!O$6+$BB123*Assembly!O$7+$BC123*Assembly!O$8+$BD123*Assembly!O$9+$BE123*Assembly!O$10+$BF123*Assembly!O$11+$BG123*Assembly!O$12+$BH123*Assembly!O$13+$BI123*Assembly!O$14+$BJ123*Assembly!O$15+$BK123*Assembly!O$16+$BL123*Assembly!O$17+$BM123*Assembly!O$18+$BN123*Assembly!O$19+$BO123*Assembly!O$20+$BP123*Assembly!O$21+$BQ123*Assembly!O$22+$BR123*Assembly!O$23+$BS123*Assembly!O$24</f>
        <v>0</v>
      </c>
      <c r="CH123" s="454" t="str">
        <f>$AY123*Assembly!P$4+$AZ123*Assembly!P$5+$BA123*Assembly!P$6+$BB123*Assembly!P$7+$BC123*Assembly!P$8+$BD123*Assembly!P$9+$BE123*Assembly!P$10+$BF123*Assembly!P$11+$BG123*Assembly!P$12+$BH123*Assembly!P$13+$BI123*Assembly!P$14+$BJ123*Assembly!P$15+$BK123*Assembly!P$16+$BL123*Assembly!P$17+$BM123*Assembly!P$18+$BN123*Assembly!P$19+$BO123*Assembly!P$20+$BP123*Assembly!P$21+$BQ123*Assembly!P$22+$BR123*Assembly!P$23+$BS123*Assembly!P$24</f>
        <v>0</v>
      </c>
      <c r="CI123" s="454" t="str">
        <f>$AY123*Assembly!Q$4+$AZ123*Assembly!Q$5+$BA123*Assembly!Q$6+$BB123*Assembly!Q$7+$BC123*Assembly!Q$8+$BD123*Assembly!Q$9+$BE123*Assembly!Q$10+$BF123*Assembly!Q$11+$BG123*Assembly!Q$12+$BH123*Assembly!Q$13+$BI123*Assembly!Q$14+$BJ123*Assembly!Q$15+$BK123*Assembly!Q$16+$BL123*Assembly!Q$17+$BM123*Assembly!Q$18+$BN123*Assembly!Q$19+$BO123*Assembly!Q$20+$BP123*Assembly!Q$21+$BQ123*Assembly!Q$22+$BR123*Assembly!Q$23+$BS123*Assembly!Q$24</f>
        <v>0.2</v>
      </c>
      <c r="CJ123" s="457" t="str">
        <f>$AY123*Assembly!R$4+$AZ123*Assembly!R$5+$BA123*Assembly!R$6+$BB123*Assembly!R$7+$BC123*Assembly!R$8+$BD123*Assembly!R$9+$BE123*Assembly!R$10+$BF123*Assembly!R$11+$BG123*Assembly!R$12+$BH123*Assembly!R$13+$BI123*Assembly!R$14+$BJ123*Assembly!R$15+$BK123*Assembly!R$16+$BL123*Assembly!R$17+$BM123*Assembly!R$18+$BN123*Assembly!R$19+$BO123*Assembly!R$20+$BP123*Assembly!R$21+$BQ123*Assembly!R$22+$BR123*Assembly!R$23+$BS123*Assembly!R$24</f>
        <v>0</v>
      </c>
      <c r="CK123" s="454" t="str">
        <f>$AY123*Assembly!S$4+$AZ123*Assembly!S$5+$BA123*Assembly!S$6+$BB123*Assembly!S$7+$BC123*Assembly!S$8+$BD123*Assembly!S$9+$BE123*Assembly!S$10+$BF123*Assembly!S$11+$BG123*Assembly!S$12+$BH123*Assembly!S$13+$BI123*Assembly!S$14+$BJ123*Assembly!S$15+$BK123*Assembly!S$16+$BL123*Assembly!S$17+$BM123*Assembly!S$18+$BN123*Assembly!S$19+$BO123*Assembly!S$20+$BP123*Assembly!S$21+$BQ123*Assembly!S$22+$BR123*Assembly!S$23+$BS123*Assembly!S$24</f>
        <v>0</v>
      </c>
      <c r="CL123" s="454" t="str">
        <f>$AY123*Assembly!T$4+$AZ123*Assembly!T$5+$BA123*Assembly!T$6+$BB123*Assembly!T$7+$BC123*Assembly!T$8+$BD123*Assembly!T$9+$BE123*Assembly!T$10+$BF123*Assembly!T$11+$BG123*Assembly!T$12+$BH123*Assembly!T$13+$BI123*Assembly!T$14+$BJ123*Assembly!T$15+$BK123*Assembly!T$16+$BL123*Assembly!T$17+$BM123*Assembly!T$18+$BN123*Assembly!T$19+$BO123*Assembly!T$20+$BP123*Assembly!T$21+$BQ123*Assembly!T$22+$BR123*Assembly!T$23+$BS123*Assembly!T$24</f>
        <v>0</v>
      </c>
      <c r="CM123" s="454" t="str">
        <f>$AY123*Assembly!U$4+$AZ123*Assembly!U$5+$BA123*Assembly!U$6+$BB123*Assembly!U$7+$BC123*Assembly!U$8+$BD123*Assembly!U$9+$BE123*Assembly!U$10+$BF123*Assembly!U$11+$BG123*Assembly!U$12+$BH123*Assembly!U$13+$BI123*Assembly!U$14+$BJ123*Assembly!U$15+$BK123*Assembly!U$16+$BL123*Assembly!U$17+$BM123*Assembly!U$18+$BN123*Assembly!U$19+$BO123*Assembly!U$20+$BP123*Assembly!U$21+$BQ123*Assembly!U$22+$BR123*Assembly!U$23+$BS123*Assembly!U$24</f>
        <v>0</v>
      </c>
      <c r="CN123" s="457" t="str">
        <f>$AY123*Assembly!V$4+$AZ123*Assembly!V$5+$BA123*Assembly!V$6+$BB123*Assembly!V$7+$BC123*Assembly!V$8+$BD123*Assembly!V$9+$BE123*Assembly!V$10+$BF123*Assembly!V$11+$BG123*Assembly!V$12+$BH123*Assembly!V$13+$BI123*Assembly!V$14+$BJ123*Assembly!V$15+$BK123*Assembly!V$16+$BL123*Assembly!V$17+$BM123*Assembly!V$18+$BN123*Assembly!V$19+$BO123*Assembly!V$20+$BP123*Assembly!V$21+$BQ123*Assembly!V$22+$BR123*Assembly!V$23+$BS123*Assembly!V$24</f>
        <v>0</v>
      </c>
      <c r="CO123" s="457" t="str">
        <f>CE123*Refining!$F$3</f>
        <v>67</v>
      </c>
      <c r="CP123" s="457" t="str">
        <f>CF123*Refining!$F$4</f>
        <v>16</v>
      </c>
      <c r="CQ123" s="457" t="str">
        <f>CG123*Refining!$F$5</f>
        <v>0</v>
      </c>
      <c r="CR123" s="457" t="str">
        <f>CH123*Refining!$F$6</f>
        <v>0</v>
      </c>
      <c r="CS123" s="457" t="str">
        <f>CI123*Refining!$F$7</f>
        <v>0</v>
      </c>
      <c r="CT123" s="457" t="str">
        <f>CJ123*Refining!$F$8</f>
        <v>0</v>
      </c>
      <c r="CU123" s="457" t="str">
        <f>CK123*Refining!$F$9</f>
        <v>0</v>
      </c>
      <c r="CV123" s="457" t="str">
        <f>CL123*Refining!$F$10</f>
        <v>0</v>
      </c>
      <c r="CW123" s="457" t="str">
        <f>CM123*Refining!$F$11</f>
        <v>0</v>
      </c>
      <c r="CX123" s="457" t="str">
        <f>CN123*Refining!$F$12</f>
        <v>0</v>
      </c>
      <c r="CY123" s="441" t="str">
        <f t="shared" ref="CY123:DR123" si="497">IF(CE123 = 0, "", CE123)</f>
        <v>38</v>
      </c>
      <c r="CZ123" s="442" t="str">
        <f t="shared" si="497"/>
        <v>5</v>
      </c>
      <c r="DA123" s="442" t="str">
        <f t="shared" si="497"/>
        <v/>
      </c>
      <c r="DB123" s="443" t="str">
        <f t="shared" si="497"/>
        <v/>
      </c>
      <c r="DC123" s="444" t="str">
        <f t="shared" si="497"/>
        <v>0.2</v>
      </c>
      <c r="DD123" s="442" t="str">
        <f t="shared" si="497"/>
        <v/>
      </c>
      <c r="DE123" s="444" t="str">
        <f t="shared" si="497"/>
        <v/>
      </c>
      <c r="DF123" s="444" t="str">
        <f t="shared" si="497"/>
        <v/>
      </c>
      <c r="DG123" s="442" t="str">
        <f t="shared" si="497"/>
        <v/>
      </c>
      <c r="DH123" s="445" t="str">
        <f t="shared" si="497"/>
        <v/>
      </c>
      <c r="DI123" s="441" t="str">
        <f t="shared" si="497"/>
        <v>67</v>
      </c>
      <c r="DJ123" s="442" t="str">
        <f t="shared" si="497"/>
        <v>16</v>
      </c>
      <c r="DK123" s="442" t="str">
        <f t="shared" si="497"/>
        <v/>
      </c>
      <c r="DL123" s="442" t="str">
        <f t="shared" si="497"/>
        <v/>
      </c>
      <c r="DM123" s="446" t="str">
        <f t="shared" si="497"/>
        <v>0.4</v>
      </c>
      <c r="DN123" s="442" t="str">
        <f t="shared" si="497"/>
        <v/>
      </c>
      <c r="DO123" s="442" t="str">
        <f t="shared" si="497"/>
        <v/>
      </c>
      <c r="DP123" s="442" t="str">
        <f t="shared" si="497"/>
        <v/>
      </c>
      <c r="DQ123" s="442" t="str">
        <f t="shared" si="497"/>
        <v/>
      </c>
      <c r="DR123" s="445" t="str">
        <f t="shared" si="497"/>
        <v/>
      </c>
      <c r="DS123" s="447" t="str">
        <f t="shared" si="15"/>
        <v>43</v>
      </c>
      <c r="DT123" s="448" t="str">
        <f t="shared" si="16"/>
        <v>83</v>
      </c>
      <c r="DU123" s="434" t="str">
        <f>CY123*'Ores &amp; Ingots'!$C$3+CZ123*'Ores &amp; Ingots'!$C$4+DA123*'Ores &amp; Ingots'!$C$5+DB123*'Ores &amp; Ingots'!$C$6+DC123*'Ores &amp; Ingots'!$C$7+DD123*'Ores &amp; Ingots'!$C$8+DE123*'Ores &amp; Ingots'!$C$9+DF123*'Ores &amp; Ingots'!$C$10+DG123*'Ores &amp; Ingots'!$C$11+DH123*'Ores &amp; Ingots'!$C$12</f>
        <v>5</v>
      </c>
      <c r="DV123" s="434" t="str">
        <f>DI123*'Ores &amp; Ingots'!$B$3+DJ123*'Ores &amp; Ingots'!$B$4+DK123*'Ores &amp; Ingots'!$B$5+DL123*'Ores &amp; Ingots'!$B$6+DM123*'Ores &amp; Ingots'!$B$7+DN123*'Ores &amp; Ingots'!$B$8+DO123*'Ores &amp; Ingots'!$B$9+DP123*'Ores &amp; Ingots'!$B$10+DQ123*'Ores &amp; Ingots'!$B$11+DR123*'Ores &amp; Ingots'!$B$12</f>
        <v>31</v>
      </c>
      <c r="DW123" s="448" t="str">
        <f>CY123*Refining!$G$3+CZ123*Refining!$G$4+DA123*Refining!$G$5+DB123*Refining!$G$6+DC123*Refining!$G$7+DD123*Refining!$G$8+DE123*Refining!$G$9+DF123*Refining!$G$10+DG123*Refining!$G$11+DH123*Refining!$G$12</f>
        <v>27</v>
      </c>
      <c r="DX123" s="448" t="str">
        <f t="shared" si="17"/>
        <v>4,166</v>
      </c>
      <c r="DY123" s="449" t="str">
        <f t="shared" si="18"/>
        <v>0.0042</v>
      </c>
      <c r="DZ123" s="447" t="str">
        <f t="shared" si="19"/>
        <v>55</v>
      </c>
      <c r="EA123" s="446" t="str">
        <f t="shared" ref="EA123:EB123" si="498">DZ123/60</f>
        <v>0.9</v>
      </c>
      <c r="EB123" s="446" t="str">
        <f t="shared" si="498"/>
        <v>0.0</v>
      </c>
      <c r="EC123" s="450" t="str">
        <f t="shared" si="21"/>
        <v>0.00</v>
      </c>
      <c r="ED123" s="447" t="str">
        <f t="shared" si="22"/>
        <v>5,410</v>
      </c>
      <c r="EE123" s="446" t="str">
        <f t="shared" ref="EE123:EF123" si="499">ED123/1000</f>
        <v>5.4</v>
      </c>
      <c r="EF123" s="451" t="str">
        <f t="shared" si="499"/>
        <v>0.01</v>
      </c>
      <c r="EG123" s="452" t="str">
        <f t="shared" si="24"/>
        <v>0.0054</v>
      </c>
      <c r="EH123" s="225" t="s">
        <v>12</v>
      </c>
    </row>
    <row r="124">
      <c r="A124" s="33"/>
      <c r="B124" s="226" t="s">
        <v>1001</v>
      </c>
      <c r="C124" s="227" t="s">
        <v>886</v>
      </c>
      <c r="D124" s="227">
        <v>1.0</v>
      </c>
      <c r="E124" s="227">
        <v>1.0</v>
      </c>
      <c r="F124" s="227">
        <v>1.0</v>
      </c>
      <c r="G124" s="420" t="str">
        <f t="shared" si="5"/>
        <v>15.625</v>
      </c>
      <c r="H124" s="421">
        <v>20.0</v>
      </c>
      <c r="I124" s="421">
        <v>20.0</v>
      </c>
      <c r="J124" s="421" t="str">
        <f>H124/Main!$D$9</f>
        <v>20</v>
      </c>
      <c r="K124" s="421" t="str">
        <f>I124/Main!$D$10</f>
        <v>20</v>
      </c>
      <c r="L124" s="422" t="str">
        <f t="shared" si="6"/>
        <v>1.0</v>
      </c>
      <c r="M124" s="422">
        <v>1.0</v>
      </c>
      <c r="N124" s="424">
        <v>500.0</v>
      </c>
      <c r="O124" s="424">
        <v>500.0</v>
      </c>
      <c r="P124" s="423"/>
      <c r="Q124" s="424"/>
      <c r="R124" s="423"/>
      <c r="S124" s="425"/>
      <c r="T124" s="425"/>
      <c r="U124" s="423"/>
      <c r="V124" s="423"/>
      <c r="W124" s="425"/>
      <c r="X124" s="425"/>
      <c r="Y124" s="423"/>
      <c r="Z124" s="423"/>
      <c r="AA124" s="423"/>
      <c r="AB124" s="423"/>
      <c r="AC124" s="523" t="s">
        <v>913</v>
      </c>
      <c r="AD124" s="434">
        <v>21.0</v>
      </c>
      <c r="AE124" s="434">
        <v>0.0</v>
      </c>
      <c r="AF124" s="434">
        <v>0.0</v>
      </c>
      <c r="AG124" s="434">
        <v>2.0</v>
      </c>
      <c r="AH124" s="434">
        <v>4.0</v>
      </c>
      <c r="AI124" s="434">
        <v>0.0</v>
      </c>
      <c r="AJ124" s="434">
        <v>1.0</v>
      </c>
      <c r="AK124" s="498">
        <v>2.0</v>
      </c>
      <c r="AL124" s="434">
        <v>1.0</v>
      </c>
      <c r="AM124" s="434">
        <v>0.0</v>
      </c>
      <c r="AN124" s="434">
        <v>0.0</v>
      </c>
      <c r="AO124" s="434">
        <v>0.0</v>
      </c>
      <c r="AP124" s="434">
        <v>0.0</v>
      </c>
      <c r="AQ124" s="434">
        <v>0.0</v>
      </c>
      <c r="AR124" s="434">
        <v>0.0</v>
      </c>
      <c r="AS124" s="434">
        <v>0.0</v>
      </c>
      <c r="AT124" s="434">
        <v>0.0</v>
      </c>
      <c r="AU124" s="434">
        <v>0.0</v>
      </c>
      <c r="AV124" s="434">
        <v>0.0</v>
      </c>
      <c r="AW124" s="434">
        <v>0.0</v>
      </c>
      <c r="AX124" s="434">
        <v>0.0</v>
      </c>
      <c r="AY124" s="429" t="str">
        <f t="shared" ref="AY124:BS124" si="500">IF(AD124 = 0, "", AD124)</f>
        <v>21</v>
      </c>
      <c r="AZ124" s="430" t="str">
        <f t="shared" si="500"/>
        <v/>
      </c>
      <c r="BA124" s="430" t="str">
        <f t="shared" si="500"/>
        <v/>
      </c>
      <c r="BB124" s="430" t="str">
        <f t="shared" si="500"/>
        <v>2</v>
      </c>
      <c r="BC124" s="430" t="str">
        <f t="shared" si="500"/>
        <v>4</v>
      </c>
      <c r="BD124" s="430" t="str">
        <f t="shared" si="500"/>
        <v/>
      </c>
      <c r="BE124" s="430" t="str">
        <f t="shared" si="500"/>
        <v>1</v>
      </c>
      <c r="BF124" s="431" t="str">
        <f t="shared" si="500"/>
        <v>2</v>
      </c>
      <c r="BG124" s="430" t="str">
        <f t="shared" si="500"/>
        <v>1</v>
      </c>
      <c r="BH124" s="430" t="str">
        <f t="shared" si="500"/>
        <v/>
      </c>
      <c r="BI124" s="430" t="str">
        <f t="shared" si="500"/>
        <v/>
      </c>
      <c r="BJ124" s="430" t="str">
        <f t="shared" si="500"/>
        <v/>
      </c>
      <c r="BK124" s="430" t="str">
        <f t="shared" si="500"/>
        <v/>
      </c>
      <c r="BL124" s="430" t="str">
        <f t="shared" si="500"/>
        <v/>
      </c>
      <c r="BM124" s="430" t="str">
        <f t="shared" si="500"/>
        <v/>
      </c>
      <c r="BN124" s="430" t="str">
        <f t="shared" si="500"/>
        <v/>
      </c>
      <c r="BO124" s="430" t="str">
        <f t="shared" si="500"/>
        <v/>
      </c>
      <c r="BP124" s="430" t="str">
        <f t="shared" si="500"/>
        <v/>
      </c>
      <c r="BQ124" s="430" t="str">
        <f t="shared" si="500"/>
        <v/>
      </c>
      <c r="BR124" s="430" t="str">
        <f t="shared" si="500"/>
        <v/>
      </c>
      <c r="BS124" s="432" t="str">
        <f t="shared" si="500"/>
        <v/>
      </c>
      <c r="BT124" s="433" t="str">
        <f>$AY124*Assembly!Y$4+$AZ124*Assembly!Y$5+$BA124*Assembly!Y$6+$BB124*Assembly!Y$7+$BC124*Assembly!Y$8+$BD124*Assembly!Y$9+$BE124*Assembly!Y$10+$BF124*Assembly!Y$11+$BG124*Assembly!Y$12+$BH124*Assembly!Y$13+$BI124*Assembly!Y$14+$BJ124*Assembly!Y$15+$BK124*Assembly!Y$16+$BL124*Assembly!Y$17+$BM124*Assembly!Y$18+$BN124*Assembly!Y$19+$BO124*Assembly!Y$20+$BP124*Assembly!Y$21+$BQ124*Assembly!Y$22+$BR124*Assembly!Y$23+$BS124*Assembly!Y$24</f>
        <v>534</v>
      </c>
      <c r="BU124" s="434" t="str">
        <f t="shared" si="8"/>
        <v>34</v>
      </c>
      <c r="BV124" s="434" t="str">
        <f>$AY124*Assembly!AC$4+$AZ124*Assembly!AC$5+$BA124*Assembly!AC$6+$BB124*Assembly!AC$7+$BC124*Assembly!AC$8+$BD124*Assembly!AC$9+$BE124*Assembly!AC$10+$BF124*Assembly!AC$11+$BG124*Assembly!AC$12+$BH124*Assembly!AC$13+$BI124*Assembly!AC$14+$BJ124*Assembly!AC$15+$BK124*Assembly!AC$16+$BL124*Assembly!AC$17+$BM124*Assembly!AC$18+$BN124*Assembly!AC$19+$BO124*Assembly!AC$20+$BP124*Assembly!AC$21+$BQ124*Assembly!AC$22+$BR124*Assembly!AC$23+$BS124*Assembly!AC$24</f>
        <v>2,387</v>
      </c>
      <c r="BW124" s="435" t="str">
        <f t="shared" si="9"/>
        <v>4.47</v>
      </c>
      <c r="BX124" s="436" t="str">
        <f t="shared" si="10"/>
        <v>153</v>
      </c>
      <c r="BY124" s="437" t="str">
        <f t="shared" si="11"/>
        <v>69.8</v>
      </c>
      <c r="BZ124" s="438"/>
      <c r="CA124" s="434" t="str">
        <f>$AY124*Assembly!X$4+$AZ124*Assembly!X$5+$BA124*Assembly!X$6+$BB124*Assembly!X$7+$BC124*Assembly!X$8+$BD124*Assembly!X$9+$BE124*Assembly!X$10+$BF124*Assembly!X$11+$BG124*Assembly!X$12+$BH124*Assembly!X$13+$BI124*Assembly!X$14+$BJ124*Assembly!X$15+$BK124*Assembly!X$16+$BL124*Assembly!X$17+$BM124*Assembly!X$18+$BN124*Assembly!X$19+$BO124*Assembly!X$20+$BP124*Assembly!X$21+$BQ124*Assembly!X$22+$BR124*Assembly!X$23+$BS124*Assembly!X$24</f>
        <v>43</v>
      </c>
      <c r="CB124" s="434" t="str">
        <f t="shared" si="12"/>
        <v>6,689</v>
      </c>
      <c r="CC124" s="439" t="str">
        <f t="shared" si="13"/>
        <v>0.0067</v>
      </c>
      <c r="CD124" s="440" t="str">
        <f>$AY124*Assembly!AB$4+$AZ124*Assembly!AB$5+$BA124*Assembly!AB$6+$BB124*Assembly!AB$7+$BC124*Assembly!AB$8+$BD124*Assembly!AB$9+$BE124*Assembly!AB$10+$BF124*Assembly!AB$11+$BG124*Assembly!AB$12+$BH124*Assembly!AB$13+$BI124*Assembly!AB$14+$BJ124*Assembly!AB$15+$BK124*Assembly!AB$16+$BL124*Assembly!AB$17+$BM124*Assembly!AB$18+$BN124*Assembly!AB$19+$BO124*Assembly!AB$20+$BP124*Assembly!AB$21+$BQ124*Assembly!AB$22+$BR124*Assembly!AB$23+$BS124*Assembly!AB$24</f>
        <v>163</v>
      </c>
      <c r="CE124" s="424" t="str">
        <f>$AY124*Assembly!M$4+$AZ124*Assembly!M$5+$BA124*Assembly!M$6+$BB124*Assembly!M$7+$BC124*Assembly!M$8+$BD124*Assembly!M$9+$BE124*Assembly!M$10+$BF124*Assembly!M$11+$BG124*Assembly!M$12+$BH124*Assembly!M$13+$BI124*Assembly!M$14+$BJ124*Assembly!M$15+$BK124*Assembly!M$16+$BL124*Assembly!M$17+$BM124*Assembly!M$18+$BN124*Assembly!M$19+$BO124*Assembly!M$20+$BP124*Assembly!M$21+$BQ124*Assembly!M$22+$BR124*Assembly!M$23+$BS124*Assembly!M$24</f>
        <v>563</v>
      </c>
      <c r="CF124" s="424" t="str">
        <f>$AY124*Assembly!N$4+$AZ124*Assembly!N$5+$BA124*Assembly!N$6+$BB124*Assembly!N$7+$BC124*Assembly!N$8+$BD124*Assembly!N$9+$BE124*Assembly!N$10+$BF124*Assembly!N$11+$BG124*Assembly!N$12+$BH124*Assembly!N$13+$BI124*Assembly!N$14+$BJ124*Assembly!N$15+$BK124*Assembly!N$16+$BL124*Assembly!N$17+$BM124*Assembly!N$18+$BN124*Assembly!N$19+$BO124*Assembly!N$20+$BP124*Assembly!N$21+$BQ124*Assembly!N$22+$BR124*Assembly!N$23+$BS124*Assembly!N$24</f>
        <v>5</v>
      </c>
      <c r="CG124" s="424" t="str">
        <f>$AY124*Assembly!O$4+$AZ124*Assembly!O$5+$BA124*Assembly!O$6+$BB124*Assembly!O$7+$BC124*Assembly!O$8+$BD124*Assembly!O$9+$BE124*Assembly!O$10+$BF124*Assembly!O$11+$BG124*Assembly!O$12+$BH124*Assembly!O$13+$BI124*Assembly!O$14+$BJ124*Assembly!O$15+$BK124*Assembly!O$16+$BL124*Assembly!O$17+$BM124*Assembly!O$18+$BN124*Assembly!O$19+$BO124*Assembly!O$20+$BP124*Assembly!O$21+$BQ124*Assembly!O$22+$BR124*Assembly!O$23+$BS124*Assembly!O$24</f>
        <v>0</v>
      </c>
      <c r="CH124" s="421" t="str">
        <f>$AY124*Assembly!P$4+$AZ124*Assembly!P$5+$BA124*Assembly!P$6+$BB124*Assembly!P$7+$BC124*Assembly!P$8+$BD124*Assembly!P$9+$BE124*Assembly!P$10+$BF124*Assembly!P$11+$BG124*Assembly!P$12+$BH124*Assembly!P$13+$BI124*Assembly!P$14+$BJ124*Assembly!P$15+$BK124*Assembly!P$16+$BL124*Assembly!P$17+$BM124*Assembly!P$18+$BN124*Assembly!P$19+$BO124*Assembly!P$20+$BP124*Assembly!P$21+$BQ124*Assembly!P$22+$BR124*Assembly!P$23+$BS124*Assembly!P$24</f>
        <v>0</v>
      </c>
      <c r="CI124" s="421" t="str">
        <f>$AY124*Assembly!Q$4+$AZ124*Assembly!Q$5+$BA124*Assembly!Q$6+$BB124*Assembly!Q$7+$BC124*Assembly!Q$8+$BD124*Assembly!Q$9+$BE124*Assembly!Q$10+$BF124*Assembly!Q$11+$BG124*Assembly!Q$12+$BH124*Assembly!Q$13+$BI124*Assembly!Q$14+$BJ124*Assembly!Q$15+$BK124*Assembly!Q$16+$BL124*Assembly!Q$17+$BM124*Assembly!Q$18+$BN124*Assembly!Q$19+$BO124*Assembly!Q$20+$BP124*Assembly!Q$21+$BQ124*Assembly!Q$22+$BR124*Assembly!Q$23+$BS124*Assembly!Q$24</f>
        <v>5.4</v>
      </c>
      <c r="CJ124" s="424" t="str">
        <f>$AY124*Assembly!R$4+$AZ124*Assembly!R$5+$BA124*Assembly!R$6+$BB124*Assembly!R$7+$BC124*Assembly!R$8+$BD124*Assembly!R$9+$BE124*Assembly!R$10+$BF124*Assembly!R$11+$BG124*Assembly!R$12+$BH124*Assembly!R$13+$BI124*Assembly!R$14+$BJ124*Assembly!R$15+$BK124*Assembly!R$16+$BL124*Assembly!R$17+$BM124*Assembly!R$18+$BN124*Assembly!R$19+$BO124*Assembly!R$20+$BP124*Assembly!R$21+$BQ124*Assembly!R$22+$BR124*Assembly!R$23+$BS124*Assembly!R$24</f>
        <v>0</v>
      </c>
      <c r="CK124" s="421" t="str">
        <f>$AY124*Assembly!S$4+$AZ124*Assembly!S$5+$BA124*Assembly!S$6+$BB124*Assembly!S$7+$BC124*Assembly!S$8+$BD124*Assembly!S$9+$BE124*Assembly!S$10+$BF124*Assembly!S$11+$BG124*Assembly!S$12+$BH124*Assembly!S$13+$BI124*Assembly!S$14+$BJ124*Assembly!S$15+$BK124*Assembly!S$16+$BL124*Assembly!S$17+$BM124*Assembly!S$18+$BN124*Assembly!S$19+$BO124*Assembly!S$20+$BP124*Assembly!S$21+$BQ124*Assembly!S$22+$BR124*Assembly!S$23+$BS124*Assembly!S$24</f>
        <v>0</v>
      </c>
      <c r="CL124" s="421" t="str">
        <f>$AY124*Assembly!T$4+$AZ124*Assembly!T$5+$BA124*Assembly!T$6+$BB124*Assembly!T$7+$BC124*Assembly!T$8+$BD124*Assembly!T$9+$BE124*Assembly!T$10+$BF124*Assembly!T$11+$BG124*Assembly!T$12+$BH124*Assembly!T$13+$BI124*Assembly!T$14+$BJ124*Assembly!T$15+$BK124*Assembly!T$16+$BL124*Assembly!T$17+$BM124*Assembly!T$18+$BN124*Assembly!T$19+$BO124*Assembly!T$20+$BP124*Assembly!T$21+$BQ124*Assembly!T$22+$BR124*Assembly!T$23+$BS124*Assembly!T$24</f>
        <v>0</v>
      </c>
      <c r="CM124" s="421" t="str">
        <f>$AY124*Assembly!U$4+$AZ124*Assembly!U$5+$BA124*Assembly!U$6+$BB124*Assembly!U$7+$BC124*Assembly!U$8+$BD124*Assembly!U$9+$BE124*Assembly!U$10+$BF124*Assembly!U$11+$BG124*Assembly!U$12+$BH124*Assembly!U$13+$BI124*Assembly!U$14+$BJ124*Assembly!U$15+$BK124*Assembly!U$16+$BL124*Assembly!U$17+$BM124*Assembly!U$18+$BN124*Assembly!U$19+$BO124*Assembly!U$20+$BP124*Assembly!U$21+$BQ124*Assembly!U$22+$BR124*Assembly!U$23+$BS124*Assembly!U$24</f>
        <v>0</v>
      </c>
      <c r="CN124" s="424" t="str">
        <f>$AY124*Assembly!V$4+$AZ124*Assembly!V$5+$BA124*Assembly!V$6+$BB124*Assembly!V$7+$BC124*Assembly!V$8+$BD124*Assembly!V$9+$BE124*Assembly!V$10+$BF124*Assembly!V$11+$BG124*Assembly!V$12+$BH124*Assembly!V$13+$BI124*Assembly!V$14+$BJ124*Assembly!V$15+$BK124*Assembly!V$16+$BL124*Assembly!V$17+$BM124*Assembly!V$18+$BN124*Assembly!V$19+$BO124*Assembly!V$20+$BP124*Assembly!V$21+$BQ124*Assembly!V$22+$BR124*Assembly!V$23+$BS124*Assembly!V$24</f>
        <v>0</v>
      </c>
      <c r="CO124" s="424" t="str">
        <f>CE124*Refining!$F$3</f>
        <v>1,005</v>
      </c>
      <c r="CP124" s="424" t="str">
        <f>CF124*Refining!$F$4</f>
        <v>16</v>
      </c>
      <c r="CQ124" s="424" t="str">
        <f>CG124*Refining!$F$5</f>
        <v>0</v>
      </c>
      <c r="CR124" s="424" t="str">
        <f>CH124*Refining!$F$6</f>
        <v>0</v>
      </c>
      <c r="CS124" s="424" t="str">
        <f>CI124*Refining!$F$7</f>
        <v>10</v>
      </c>
      <c r="CT124" s="424" t="str">
        <f>CJ124*Refining!$F$8</f>
        <v>0</v>
      </c>
      <c r="CU124" s="424" t="str">
        <f>CK124*Refining!$F$9</f>
        <v>0</v>
      </c>
      <c r="CV124" s="424" t="str">
        <f>CL124*Refining!$F$10</f>
        <v>0</v>
      </c>
      <c r="CW124" s="424" t="str">
        <f>CM124*Refining!$F$11</f>
        <v>0</v>
      </c>
      <c r="CX124" s="424" t="str">
        <f>CN124*Refining!$F$12</f>
        <v>0</v>
      </c>
      <c r="CY124" s="441" t="str">
        <f t="shared" ref="CY124:DR124" si="501">IF(CE124 = 0, "", CE124)</f>
        <v>563</v>
      </c>
      <c r="CZ124" s="442" t="str">
        <f t="shared" si="501"/>
        <v>5</v>
      </c>
      <c r="DA124" s="442" t="str">
        <f t="shared" si="501"/>
        <v/>
      </c>
      <c r="DB124" s="443" t="str">
        <f t="shared" si="501"/>
        <v/>
      </c>
      <c r="DC124" s="444" t="str">
        <f t="shared" si="501"/>
        <v>5.4</v>
      </c>
      <c r="DD124" s="442" t="str">
        <f t="shared" si="501"/>
        <v/>
      </c>
      <c r="DE124" s="444" t="str">
        <f t="shared" si="501"/>
        <v/>
      </c>
      <c r="DF124" s="444" t="str">
        <f t="shared" si="501"/>
        <v/>
      </c>
      <c r="DG124" s="442" t="str">
        <f t="shared" si="501"/>
        <v/>
      </c>
      <c r="DH124" s="445" t="str">
        <f t="shared" si="501"/>
        <v/>
      </c>
      <c r="DI124" s="441" t="str">
        <f t="shared" si="501"/>
        <v>1,005</v>
      </c>
      <c r="DJ124" s="442" t="str">
        <f t="shared" si="501"/>
        <v>16</v>
      </c>
      <c r="DK124" s="442" t="str">
        <f t="shared" si="501"/>
        <v/>
      </c>
      <c r="DL124" s="442" t="str">
        <f t="shared" si="501"/>
        <v/>
      </c>
      <c r="DM124" s="446" t="str">
        <f t="shared" si="501"/>
        <v>9.6</v>
      </c>
      <c r="DN124" s="442" t="str">
        <f t="shared" si="501"/>
        <v/>
      </c>
      <c r="DO124" s="442" t="str">
        <f t="shared" si="501"/>
        <v/>
      </c>
      <c r="DP124" s="442" t="str">
        <f t="shared" si="501"/>
        <v/>
      </c>
      <c r="DQ124" s="442" t="str">
        <f t="shared" si="501"/>
        <v/>
      </c>
      <c r="DR124" s="445" t="str">
        <f t="shared" si="501"/>
        <v/>
      </c>
      <c r="DS124" s="447" t="str">
        <f t="shared" si="15"/>
        <v>573</v>
      </c>
      <c r="DT124" s="448" t="str">
        <f t="shared" si="16"/>
        <v>1,031</v>
      </c>
      <c r="DU124" s="434" t="str">
        <f>CY124*'Ores &amp; Ingots'!$C$3+CZ124*'Ores &amp; Ingots'!$C$4+DA124*'Ores &amp; Ingots'!$C$5+DB124*'Ores &amp; Ingots'!$C$6+DC124*'Ores &amp; Ingots'!$C$7+DD124*'Ores &amp; Ingots'!$C$8+DE124*'Ores &amp; Ingots'!$C$9+DF124*'Ores &amp; Ingots'!$C$10+DG124*'Ores &amp; Ingots'!$C$11+DH124*'Ores &amp; Ingots'!$C$12</f>
        <v>74</v>
      </c>
      <c r="DV124" s="434" t="str">
        <f>DI124*'Ores &amp; Ingots'!$B$3+DJ124*'Ores &amp; Ingots'!$B$4+DK124*'Ores &amp; Ingots'!$B$5+DL124*'Ores &amp; Ingots'!$B$6+DM124*'Ores &amp; Ingots'!$B$7+DN124*'Ores &amp; Ingots'!$B$8+DO124*'Ores &amp; Ingots'!$B$9+DP124*'Ores &amp; Ingots'!$B$10+DQ124*'Ores &amp; Ingots'!$B$11+DR124*'Ores &amp; Ingots'!$B$12</f>
        <v>381</v>
      </c>
      <c r="DW124" s="448" t="str">
        <f>CY124*Refining!$G$3+CZ124*Refining!$G$4+DA124*Refining!$G$5+DB124*Refining!$G$6+DC124*Refining!$G$7+DD124*Refining!$G$8+DE124*Refining!$G$9+DF124*Refining!$G$10+DG124*Refining!$G$11+DH124*Refining!$G$12</f>
        <v>67</v>
      </c>
      <c r="DX124" s="448" t="str">
        <f t="shared" si="17"/>
        <v>10,447</v>
      </c>
      <c r="DY124" s="449" t="str">
        <f t="shared" si="18"/>
        <v>0.0104</v>
      </c>
      <c r="DZ124" s="447" t="str">
        <f t="shared" si="19"/>
        <v>130</v>
      </c>
      <c r="EA124" s="446" t="str">
        <f t="shared" ref="EA124:EB124" si="502">DZ124/60</f>
        <v>2.2</v>
      </c>
      <c r="EB124" s="446" t="str">
        <f t="shared" si="502"/>
        <v>0.0</v>
      </c>
      <c r="EC124" s="450" t="str">
        <f t="shared" si="21"/>
        <v>0.00</v>
      </c>
      <c r="ED124" s="447" t="str">
        <f t="shared" si="22"/>
        <v>17,135</v>
      </c>
      <c r="EE124" s="446" t="str">
        <f t="shared" ref="EE124:EF124" si="503">ED124/1000</f>
        <v>17.1</v>
      </c>
      <c r="EF124" s="451" t="str">
        <f t="shared" si="503"/>
        <v>0.02</v>
      </c>
      <c r="EG124" s="452" t="str">
        <f t="shared" si="24"/>
        <v>0.0171</v>
      </c>
      <c r="EH124" s="225">
        <v>1180.0</v>
      </c>
    </row>
    <row r="125">
      <c r="A125" s="42"/>
      <c r="B125" s="297" t="s">
        <v>1001</v>
      </c>
      <c r="C125" s="262" t="s">
        <v>885</v>
      </c>
      <c r="D125" s="262">
        <v>1.0</v>
      </c>
      <c r="E125" s="262">
        <v>1.0</v>
      </c>
      <c r="F125" s="262">
        <v>1.0</v>
      </c>
      <c r="G125" s="503" t="str">
        <f t="shared" si="5"/>
        <v>0.125</v>
      </c>
      <c r="H125" s="504">
        <v>20.0</v>
      </c>
      <c r="I125" s="504">
        <v>20.0</v>
      </c>
      <c r="J125" s="504" t="str">
        <f>H125/Main!$D$9</f>
        <v>20</v>
      </c>
      <c r="K125" s="504" t="str">
        <f>I125/Main!$D$10</f>
        <v>20</v>
      </c>
      <c r="L125" s="505" t="str">
        <f t="shared" si="6"/>
        <v>1.0</v>
      </c>
      <c r="M125" s="505">
        <v>1.0</v>
      </c>
      <c r="N125" s="507">
        <v>500.0</v>
      </c>
      <c r="O125" s="507">
        <v>500.0</v>
      </c>
      <c r="P125" s="506"/>
      <c r="Q125" s="507"/>
      <c r="R125" s="506"/>
      <c r="S125" s="508"/>
      <c r="T125" s="508"/>
      <c r="U125" s="506"/>
      <c r="V125" s="506"/>
      <c r="W125" s="508"/>
      <c r="X125" s="508"/>
      <c r="Y125" s="506"/>
      <c r="Z125" s="506"/>
      <c r="AA125" s="506"/>
      <c r="AB125" s="506"/>
      <c r="AC125" s="525"/>
      <c r="AD125" s="474">
        <v>2.0</v>
      </c>
      <c r="AE125" s="474">
        <v>0.0</v>
      </c>
      <c r="AF125" s="474">
        <v>0.0</v>
      </c>
      <c r="AG125" s="474">
        <v>2.0</v>
      </c>
      <c r="AH125" s="474">
        <v>1.0</v>
      </c>
      <c r="AI125" s="474">
        <v>0.0</v>
      </c>
      <c r="AJ125" s="474">
        <v>1.0</v>
      </c>
      <c r="AK125" s="510">
        <v>2.0</v>
      </c>
      <c r="AL125" s="474">
        <v>1.0</v>
      </c>
      <c r="AM125" s="474">
        <v>0.0</v>
      </c>
      <c r="AN125" s="474">
        <v>0.0</v>
      </c>
      <c r="AO125" s="474">
        <v>0.0</v>
      </c>
      <c r="AP125" s="474">
        <v>0.0</v>
      </c>
      <c r="AQ125" s="474">
        <v>0.0</v>
      </c>
      <c r="AR125" s="474">
        <v>0.0</v>
      </c>
      <c r="AS125" s="474">
        <v>0.0</v>
      </c>
      <c r="AT125" s="474">
        <v>0.0</v>
      </c>
      <c r="AU125" s="474">
        <v>0.0</v>
      </c>
      <c r="AV125" s="474">
        <v>0.0</v>
      </c>
      <c r="AW125" s="474">
        <v>0.0</v>
      </c>
      <c r="AX125" s="474">
        <v>0.0</v>
      </c>
      <c r="AY125" s="469" t="str">
        <f t="shared" ref="AY125:BS125" si="504">IF(AD125 = 0, "", AD125)</f>
        <v>2</v>
      </c>
      <c r="AZ125" s="470" t="str">
        <f t="shared" si="504"/>
        <v/>
      </c>
      <c r="BA125" s="470" t="str">
        <f t="shared" si="504"/>
        <v/>
      </c>
      <c r="BB125" s="470" t="str">
        <f t="shared" si="504"/>
        <v>2</v>
      </c>
      <c r="BC125" s="470" t="str">
        <f t="shared" si="504"/>
        <v>1</v>
      </c>
      <c r="BD125" s="470" t="str">
        <f t="shared" si="504"/>
        <v/>
      </c>
      <c r="BE125" s="470" t="str">
        <f t="shared" si="504"/>
        <v>1</v>
      </c>
      <c r="BF125" s="471" t="str">
        <f t="shared" si="504"/>
        <v>2</v>
      </c>
      <c r="BG125" s="470" t="str">
        <f t="shared" si="504"/>
        <v>1</v>
      </c>
      <c r="BH125" s="470" t="str">
        <f t="shared" si="504"/>
        <v/>
      </c>
      <c r="BI125" s="470" t="str">
        <f t="shared" si="504"/>
        <v/>
      </c>
      <c r="BJ125" s="470" t="str">
        <f t="shared" si="504"/>
        <v/>
      </c>
      <c r="BK125" s="470" t="str">
        <f t="shared" si="504"/>
        <v/>
      </c>
      <c r="BL125" s="470" t="str">
        <f t="shared" si="504"/>
        <v/>
      </c>
      <c r="BM125" s="470" t="str">
        <f t="shared" si="504"/>
        <v/>
      </c>
      <c r="BN125" s="470" t="str">
        <f t="shared" si="504"/>
        <v/>
      </c>
      <c r="BO125" s="470" t="str">
        <f t="shared" si="504"/>
        <v/>
      </c>
      <c r="BP125" s="470" t="str">
        <f t="shared" si="504"/>
        <v/>
      </c>
      <c r="BQ125" s="470" t="str">
        <f t="shared" si="504"/>
        <v/>
      </c>
      <c r="BR125" s="470" t="str">
        <f t="shared" si="504"/>
        <v/>
      </c>
      <c r="BS125" s="472" t="str">
        <f t="shared" si="504"/>
        <v/>
      </c>
      <c r="BT125" s="473" t="str">
        <f>$AY125*Assembly!Y$4+$AZ125*Assembly!Y$5+$BA125*Assembly!Y$6+$BB125*Assembly!Y$7+$BC125*Assembly!Y$8+$BD125*Assembly!Y$9+$BE125*Assembly!Y$10+$BF125*Assembly!Y$11+$BG125*Assembly!Y$12+$BH125*Assembly!Y$13+$BI125*Assembly!Y$14+$BJ125*Assembly!Y$15+$BK125*Assembly!Y$16+$BL125*Assembly!Y$17+$BM125*Assembly!Y$18+$BN125*Assembly!Y$19+$BO125*Assembly!Y$20+$BP125*Assembly!Y$21+$BQ125*Assembly!Y$22+$BR125*Assembly!Y$23+$BS125*Assembly!Y$24</f>
        <v>130</v>
      </c>
      <c r="BU125" s="474" t="str">
        <f t="shared" si="8"/>
        <v>1,043</v>
      </c>
      <c r="BV125" s="474" t="str">
        <f>$AY125*Assembly!AC$4+$AZ125*Assembly!AC$5+$BA125*Assembly!AC$6+$BB125*Assembly!AC$7+$BC125*Assembly!AC$8+$BD125*Assembly!AC$9+$BE125*Assembly!AC$10+$BF125*Assembly!AC$11+$BG125*Assembly!AC$12+$BH125*Assembly!AC$13+$BI125*Assembly!AC$14+$BJ125*Assembly!AC$15+$BK125*Assembly!AC$16+$BL125*Assembly!AC$17+$BM125*Assembly!AC$18+$BN125*Assembly!AC$19+$BO125*Assembly!AC$20+$BP125*Assembly!AC$21+$BQ125*Assembly!AC$22+$BR125*Assembly!AC$23+$BS125*Assembly!AC$24</f>
        <v>397</v>
      </c>
      <c r="BW125" s="475" t="str">
        <f t="shared" si="9"/>
        <v>3.04</v>
      </c>
      <c r="BX125" s="476" t="str">
        <f t="shared" si="10"/>
        <v>3176</v>
      </c>
      <c r="BY125" s="477" t="str">
        <f t="shared" si="11"/>
        <v>0.4</v>
      </c>
      <c r="BZ125" s="478"/>
      <c r="CA125" s="474" t="str">
        <f>$AY125*Assembly!X$4+$AZ125*Assembly!X$5+$BA125*Assembly!X$6+$BB125*Assembly!X$7+$BC125*Assembly!X$8+$BD125*Assembly!X$9+$BE125*Assembly!X$10+$BF125*Assembly!X$11+$BG125*Assembly!X$12+$BH125*Assembly!X$13+$BI125*Assembly!X$14+$BJ125*Assembly!X$15+$BK125*Assembly!X$16+$BL125*Assembly!X$17+$BM125*Assembly!X$18+$BN125*Assembly!X$19+$BO125*Assembly!X$20+$BP125*Assembly!X$21+$BQ125*Assembly!X$22+$BR125*Assembly!X$23+$BS125*Assembly!X$24</f>
        <v>12</v>
      </c>
      <c r="CB125" s="474" t="str">
        <f t="shared" si="12"/>
        <v>1,867</v>
      </c>
      <c r="CC125" s="479" t="str">
        <f t="shared" si="13"/>
        <v>0.0019</v>
      </c>
      <c r="CD125" s="480" t="str">
        <f>$AY125*Assembly!AB$4+$AZ125*Assembly!AB$5+$BA125*Assembly!AB$6+$BB125*Assembly!AB$7+$BC125*Assembly!AB$8+$BD125*Assembly!AB$9+$BE125*Assembly!AB$10+$BF125*Assembly!AB$11+$BG125*Assembly!AB$12+$BH125*Assembly!AB$13+$BI125*Assembly!AB$14+$BJ125*Assembly!AB$15+$BK125*Assembly!AB$16+$BL125*Assembly!AB$17+$BM125*Assembly!AB$18+$BN125*Assembly!AB$19+$BO125*Assembly!AB$20+$BP125*Assembly!AB$21+$BQ125*Assembly!AB$22+$BR125*Assembly!AB$23+$BS125*Assembly!AB$24</f>
        <v>100</v>
      </c>
      <c r="CE125" s="507" t="str">
        <f>$AY125*Assembly!M$4+$AZ125*Assembly!M$5+$BA125*Assembly!M$6+$BB125*Assembly!M$7+$BC125*Assembly!M$8+$BD125*Assembly!M$9+$BE125*Assembly!M$10+$BF125*Assembly!M$11+$BG125*Assembly!M$12+$BH125*Assembly!M$13+$BI125*Assembly!M$14+$BJ125*Assembly!M$15+$BK125*Assembly!M$16+$BL125*Assembly!M$17+$BM125*Assembly!M$18+$BN125*Assembly!M$19+$BO125*Assembly!M$20+$BP125*Assembly!M$21+$BQ125*Assembly!M$22+$BR125*Assembly!M$23+$BS125*Assembly!M$24</f>
        <v>134</v>
      </c>
      <c r="CF125" s="507" t="str">
        <f>$AY125*Assembly!N$4+$AZ125*Assembly!N$5+$BA125*Assembly!N$6+$BB125*Assembly!N$7+$BC125*Assembly!N$8+$BD125*Assembly!N$9+$BE125*Assembly!N$10+$BF125*Assembly!N$11+$BG125*Assembly!N$12+$BH125*Assembly!N$13+$BI125*Assembly!N$14+$BJ125*Assembly!N$15+$BK125*Assembly!N$16+$BL125*Assembly!N$17+$BM125*Assembly!N$18+$BN125*Assembly!N$19+$BO125*Assembly!N$20+$BP125*Assembly!N$21+$BQ125*Assembly!N$22+$BR125*Assembly!N$23+$BS125*Assembly!N$24</f>
        <v>5</v>
      </c>
      <c r="CG125" s="507" t="str">
        <f>$AY125*Assembly!O$4+$AZ125*Assembly!O$5+$BA125*Assembly!O$6+$BB125*Assembly!O$7+$BC125*Assembly!O$8+$BD125*Assembly!O$9+$BE125*Assembly!O$10+$BF125*Assembly!O$11+$BG125*Assembly!O$12+$BH125*Assembly!O$13+$BI125*Assembly!O$14+$BJ125*Assembly!O$15+$BK125*Assembly!O$16+$BL125*Assembly!O$17+$BM125*Assembly!O$18+$BN125*Assembly!O$19+$BO125*Assembly!O$20+$BP125*Assembly!O$21+$BQ125*Assembly!O$22+$BR125*Assembly!O$23+$BS125*Assembly!O$24</f>
        <v>0</v>
      </c>
      <c r="CH125" s="504" t="str">
        <f>$AY125*Assembly!P$4+$AZ125*Assembly!P$5+$BA125*Assembly!P$6+$BB125*Assembly!P$7+$BC125*Assembly!P$8+$BD125*Assembly!P$9+$BE125*Assembly!P$10+$BF125*Assembly!P$11+$BG125*Assembly!P$12+$BH125*Assembly!P$13+$BI125*Assembly!P$14+$BJ125*Assembly!P$15+$BK125*Assembly!P$16+$BL125*Assembly!P$17+$BM125*Assembly!P$18+$BN125*Assembly!P$19+$BO125*Assembly!P$20+$BP125*Assembly!P$21+$BQ125*Assembly!P$22+$BR125*Assembly!P$23+$BS125*Assembly!P$24</f>
        <v>0</v>
      </c>
      <c r="CI125" s="504" t="str">
        <f>$AY125*Assembly!Q$4+$AZ125*Assembly!Q$5+$BA125*Assembly!Q$6+$BB125*Assembly!Q$7+$BC125*Assembly!Q$8+$BD125*Assembly!Q$9+$BE125*Assembly!Q$10+$BF125*Assembly!Q$11+$BG125*Assembly!Q$12+$BH125*Assembly!Q$13+$BI125*Assembly!Q$14+$BJ125*Assembly!Q$15+$BK125*Assembly!Q$16+$BL125*Assembly!Q$17+$BM125*Assembly!Q$18+$BN125*Assembly!Q$19+$BO125*Assembly!Q$20+$BP125*Assembly!Q$21+$BQ125*Assembly!Q$22+$BR125*Assembly!Q$23+$BS125*Assembly!Q$24</f>
        <v>5.4</v>
      </c>
      <c r="CJ125" s="507" t="str">
        <f>$AY125*Assembly!R$4+$AZ125*Assembly!R$5+$BA125*Assembly!R$6+$BB125*Assembly!R$7+$BC125*Assembly!R$8+$BD125*Assembly!R$9+$BE125*Assembly!R$10+$BF125*Assembly!R$11+$BG125*Assembly!R$12+$BH125*Assembly!R$13+$BI125*Assembly!R$14+$BJ125*Assembly!R$15+$BK125*Assembly!R$16+$BL125*Assembly!R$17+$BM125*Assembly!R$18+$BN125*Assembly!R$19+$BO125*Assembly!R$20+$BP125*Assembly!R$21+$BQ125*Assembly!R$22+$BR125*Assembly!R$23+$BS125*Assembly!R$24</f>
        <v>0</v>
      </c>
      <c r="CK125" s="504" t="str">
        <f>$AY125*Assembly!S$4+$AZ125*Assembly!S$5+$BA125*Assembly!S$6+$BB125*Assembly!S$7+$BC125*Assembly!S$8+$BD125*Assembly!S$9+$BE125*Assembly!S$10+$BF125*Assembly!S$11+$BG125*Assembly!S$12+$BH125*Assembly!S$13+$BI125*Assembly!S$14+$BJ125*Assembly!S$15+$BK125*Assembly!S$16+$BL125*Assembly!S$17+$BM125*Assembly!S$18+$BN125*Assembly!S$19+$BO125*Assembly!S$20+$BP125*Assembly!S$21+$BQ125*Assembly!S$22+$BR125*Assembly!S$23+$BS125*Assembly!S$24</f>
        <v>0</v>
      </c>
      <c r="CL125" s="504" t="str">
        <f>$AY125*Assembly!T$4+$AZ125*Assembly!T$5+$BA125*Assembly!T$6+$BB125*Assembly!T$7+$BC125*Assembly!T$8+$BD125*Assembly!T$9+$BE125*Assembly!T$10+$BF125*Assembly!T$11+$BG125*Assembly!T$12+$BH125*Assembly!T$13+$BI125*Assembly!T$14+$BJ125*Assembly!T$15+$BK125*Assembly!T$16+$BL125*Assembly!T$17+$BM125*Assembly!T$18+$BN125*Assembly!T$19+$BO125*Assembly!T$20+$BP125*Assembly!T$21+$BQ125*Assembly!T$22+$BR125*Assembly!T$23+$BS125*Assembly!T$24</f>
        <v>0</v>
      </c>
      <c r="CM125" s="504" t="str">
        <f>$AY125*Assembly!U$4+$AZ125*Assembly!U$5+$BA125*Assembly!U$6+$BB125*Assembly!U$7+$BC125*Assembly!U$8+$BD125*Assembly!U$9+$BE125*Assembly!U$10+$BF125*Assembly!U$11+$BG125*Assembly!U$12+$BH125*Assembly!U$13+$BI125*Assembly!U$14+$BJ125*Assembly!U$15+$BK125*Assembly!U$16+$BL125*Assembly!U$17+$BM125*Assembly!U$18+$BN125*Assembly!U$19+$BO125*Assembly!U$20+$BP125*Assembly!U$21+$BQ125*Assembly!U$22+$BR125*Assembly!U$23+$BS125*Assembly!U$24</f>
        <v>0</v>
      </c>
      <c r="CN125" s="507" t="str">
        <f>$AY125*Assembly!V$4+$AZ125*Assembly!V$5+$BA125*Assembly!V$6+$BB125*Assembly!V$7+$BC125*Assembly!V$8+$BD125*Assembly!V$9+$BE125*Assembly!V$10+$BF125*Assembly!V$11+$BG125*Assembly!V$12+$BH125*Assembly!V$13+$BI125*Assembly!V$14+$BJ125*Assembly!V$15+$BK125*Assembly!V$16+$BL125*Assembly!V$17+$BM125*Assembly!V$18+$BN125*Assembly!V$19+$BO125*Assembly!V$20+$BP125*Assembly!V$21+$BQ125*Assembly!V$22+$BR125*Assembly!V$23+$BS125*Assembly!V$24</f>
        <v>0</v>
      </c>
      <c r="CO125" s="507" t="str">
        <f>CE125*Refining!$F$3</f>
        <v>239</v>
      </c>
      <c r="CP125" s="507" t="str">
        <f>CF125*Refining!$F$4</f>
        <v>16</v>
      </c>
      <c r="CQ125" s="507" t="str">
        <f>CG125*Refining!$F$5</f>
        <v>0</v>
      </c>
      <c r="CR125" s="507" t="str">
        <f>CH125*Refining!$F$6</f>
        <v>0</v>
      </c>
      <c r="CS125" s="507" t="str">
        <f>CI125*Refining!$F$7</f>
        <v>10</v>
      </c>
      <c r="CT125" s="507" t="str">
        <f>CJ125*Refining!$F$8</f>
        <v>0</v>
      </c>
      <c r="CU125" s="507" t="str">
        <f>CK125*Refining!$F$9</f>
        <v>0</v>
      </c>
      <c r="CV125" s="507" t="str">
        <f>CL125*Refining!$F$10</f>
        <v>0</v>
      </c>
      <c r="CW125" s="507" t="str">
        <f>CM125*Refining!$F$11</f>
        <v>0</v>
      </c>
      <c r="CX125" s="507" t="str">
        <f>CN125*Refining!$F$12</f>
        <v>0</v>
      </c>
      <c r="CY125" s="481" t="str">
        <f t="shared" ref="CY125:DR125" si="505">IF(CE125 = 0, "", CE125)</f>
        <v>134</v>
      </c>
      <c r="CZ125" s="482" t="str">
        <f t="shared" si="505"/>
        <v>5</v>
      </c>
      <c r="DA125" s="482" t="str">
        <f t="shared" si="505"/>
        <v/>
      </c>
      <c r="DB125" s="483" t="str">
        <f t="shared" si="505"/>
        <v/>
      </c>
      <c r="DC125" s="484" t="str">
        <f t="shared" si="505"/>
        <v>5.4</v>
      </c>
      <c r="DD125" s="482" t="str">
        <f t="shared" si="505"/>
        <v/>
      </c>
      <c r="DE125" s="484" t="str">
        <f t="shared" si="505"/>
        <v/>
      </c>
      <c r="DF125" s="484" t="str">
        <f t="shared" si="505"/>
        <v/>
      </c>
      <c r="DG125" s="482" t="str">
        <f t="shared" si="505"/>
        <v/>
      </c>
      <c r="DH125" s="485" t="str">
        <f t="shared" si="505"/>
        <v/>
      </c>
      <c r="DI125" s="481" t="str">
        <f t="shared" si="505"/>
        <v>239</v>
      </c>
      <c r="DJ125" s="482" t="str">
        <f t="shared" si="505"/>
        <v>16</v>
      </c>
      <c r="DK125" s="482" t="str">
        <f t="shared" si="505"/>
        <v/>
      </c>
      <c r="DL125" s="482" t="str">
        <f t="shared" si="505"/>
        <v/>
      </c>
      <c r="DM125" s="486" t="str">
        <f t="shared" si="505"/>
        <v>9.6</v>
      </c>
      <c r="DN125" s="482" t="str">
        <f t="shared" si="505"/>
        <v/>
      </c>
      <c r="DO125" s="482" t="str">
        <f t="shared" si="505"/>
        <v/>
      </c>
      <c r="DP125" s="482" t="str">
        <f t="shared" si="505"/>
        <v/>
      </c>
      <c r="DQ125" s="482" t="str">
        <f t="shared" si="505"/>
        <v/>
      </c>
      <c r="DR125" s="485" t="str">
        <f t="shared" si="505"/>
        <v/>
      </c>
      <c r="DS125" s="487" t="str">
        <f t="shared" si="15"/>
        <v>144</v>
      </c>
      <c r="DT125" s="488" t="str">
        <f t="shared" si="16"/>
        <v>265</v>
      </c>
      <c r="DU125" s="474" t="str">
        <f>CY125*'Ores &amp; Ingots'!$C$3+CZ125*'Ores &amp; Ingots'!$C$4+DA125*'Ores &amp; Ingots'!$C$5+DB125*'Ores &amp; Ingots'!$C$6+DC125*'Ores &amp; Ingots'!$C$7+DD125*'Ores &amp; Ingots'!$C$8+DE125*'Ores &amp; Ingots'!$C$9+DF125*'Ores &amp; Ingots'!$C$10+DG125*'Ores &amp; Ingots'!$C$11+DH125*'Ores &amp; Ingots'!$C$12</f>
        <v>20</v>
      </c>
      <c r="DV125" s="474" t="str">
        <f>DI125*'Ores &amp; Ingots'!$B$3+DJ125*'Ores &amp; Ingots'!$B$4+DK125*'Ores &amp; Ingots'!$B$5+DL125*'Ores &amp; Ingots'!$B$6+DM125*'Ores &amp; Ingots'!$B$7+DN125*'Ores &amp; Ingots'!$B$8+DO125*'Ores &amp; Ingots'!$B$9+DP125*'Ores &amp; Ingots'!$B$10+DQ125*'Ores &amp; Ingots'!$B$11+DR125*'Ores &amp; Ingots'!$B$12</f>
        <v>98</v>
      </c>
      <c r="DW125" s="488" t="str">
        <f>CY125*Refining!$G$3+CZ125*Refining!$G$4+DA125*Refining!$G$5+DB125*Refining!$G$6+DC125*Refining!$G$7+DD125*Refining!$G$8+DE125*Refining!$G$9+DF125*Refining!$G$10+DG125*Refining!$G$11+DH125*Refining!$G$12</f>
        <v>38</v>
      </c>
      <c r="DX125" s="488" t="str">
        <f t="shared" si="17"/>
        <v>5,863</v>
      </c>
      <c r="DY125" s="489" t="str">
        <f t="shared" si="18"/>
        <v>0.0059</v>
      </c>
      <c r="DZ125" s="487" t="str">
        <f t="shared" si="19"/>
        <v>70</v>
      </c>
      <c r="EA125" s="486" t="str">
        <f t="shared" ref="EA125:EB125" si="506">DZ125/60</f>
        <v>1.2</v>
      </c>
      <c r="EB125" s="486" t="str">
        <f t="shared" si="506"/>
        <v>0.0</v>
      </c>
      <c r="EC125" s="490" t="str">
        <f t="shared" si="21"/>
        <v>0.00</v>
      </c>
      <c r="ED125" s="487" t="str">
        <f t="shared" si="22"/>
        <v>7,730</v>
      </c>
      <c r="EE125" s="486" t="str">
        <f t="shared" ref="EE125:EF125" si="507">ED125/1000</f>
        <v>7.7</v>
      </c>
      <c r="EF125" s="491" t="str">
        <f t="shared" si="507"/>
        <v>0.01</v>
      </c>
      <c r="EG125" s="492" t="str">
        <f t="shared" si="24"/>
        <v>0.0077</v>
      </c>
      <c r="EH125" s="225" t="s">
        <v>12</v>
      </c>
    </row>
    <row r="126">
      <c r="A126" s="348" t="s">
        <v>1002</v>
      </c>
      <c r="B126" s="192" t="s">
        <v>1003</v>
      </c>
      <c r="C126" s="193" t="s">
        <v>886</v>
      </c>
      <c r="D126" s="193">
        <v>1.0</v>
      </c>
      <c r="E126" s="193">
        <v>1.0</v>
      </c>
      <c r="F126" s="193">
        <v>1.0</v>
      </c>
      <c r="G126" s="511" t="str">
        <f t="shared" si="5"/>
        <v>15.625</v>
      </c>
      <c r="H126" s="512">
        <v>24.0</v>
      </c>
      <c r="I126" s="512">
        <v>24.0</v>
      </c>
      <c r="J126" s="512" t="str">
        <f>H126/Main!$D$9</f>
        <v>24</v>
      </c>
      <c r="K126" s="512" t="str">
        <f>I126/Main!$D$10</f>
        <v>24</v>
      </c>
      <c r="L126" s="513" t="str">
        <f t="shared" si="6"/>
        <v>1.0</v>
      </c>
      <c r="M126" s="513">
        <v>1.0</v>
      </c>
      <c r="N126" s="514" t="s">
        <v>12</v>
      </c>
      <c r="O126" s="515"/>
      <c r="P126" s="515"/>
      <c r="Q126" s="514"/>
      <c r="R126" s="515"/>
      <c r="S126" s="516"/>
      <c r="T126" s="516"/>
      <c r="U126" s="515"/>
      <c r="V126" s="515"/>
      <c r="W126" s="516"/>
      <c r="X126" s="516"/>
      <c r="Y126" s="515"/>
      <c r="Z126" s="515"/>
      <c r="AA126" s="515"/>
      <c r="AB126" s="515"/>
      <c r="AC126" s="526" t="s">
        <v>920</v>
      </c>
      <c r="AD126" s="401">
        <v>0.0</v>
      </c>
      <c r="AE126" s="401">
        <v>20.0</v>
      </c>
      <c r="AF126" s="401">
        <v>20.0</v>
      </c>
      <c r="AG126" s="401">
        <v>0.0</v>
      </c>
      <c r="AH126" s="401">
        <v>30.0</v>
      </c>
      <c r="AI126" s="401">
        <v>0.0</v>
      </c>
      <c r="AJ126" s="496">
        <v>6.0</v>
      </c>
      <c r="AK126" s="401">
        <v>0.0</v>
      </c>
      <c r="AL126" s="401">
        <v>0.0</v>
      </c>
      <c r="AM126" s="401">
        <v>0.0</v>
      </c>
      <c r="AN126" s="401">
        <v>0.0</v>
      </c>
      <c r="AO126" s="401">
        <v>0.0</v>
      </c>
      <c r="AP126" s="401">
        <v>0.0</v>
      </c>
      <c r="AQ126" s="401">
        <v>0.0</v>
      </c>
      <c r="AR126" s="401">
        <v>0.0</v>
      </c>
      <c r="AS126" s="401">
        <v>0.0</v>
      </c>
      <c r="AT126" s="401">
        <v>0.0</v>
      </c>
      <c r="AU126" s="401">
        <v>0.0</v>
      </c>
      <c r="AV126" s="401">
        <v>0.0</v>
      </c>
      <c r="AW126" s="401">
        <v>0.0</v>
      </c>
      <c r="AX126" s="401">
        <v>0.0</v>
      </c>
      <c r="AY126" s="493" t="str">
        <f t="shared" ref="AY126:BS126" si="508">IF(AD126 = 0, "", AD126)</f>
        <v/>
      </c>
      <c r="AZ126" s="397" t="str">
        <f t="shared" si="508"/>
        <v>20</v>
      </c>
      <c r="BA126" s="397" t="str">
        <f t="shared" si="508"/>
        <v>20</v>
      </c>
      <c r="BB126" s="397" t="str">
        <f t="shared" si="508"/>
        <v/>
      </c>
      <c r="BC126" s="397" t="str">
        <f t="shared" si="508"/>
        <v>30</v>
      </c>
      <c r="BD126" s="397" t="str">
        <f t="shared" si="508"/>
        <v/>
      </c>
      <c r="BE126" s="398" t="str">
        <f t="shared" si="508"/>
        <v>6</v>
      </c>
      <c r="BF126" s="397" t="str">
        <f t="shared" si="508"/>
        <v/>
      </c>
      <c r="BG126" s="397" t="str">
        <f t="shared" si="508"/>
        <v/>
      </c>
      <c r="BH126" s="397" t="str">
        <f t="shared" si="508"/>
        <v/>
      </c>
      <c r="BI126" s="397" t="str">
        <f t="shared" si="508"/>
        <v/>
      </c>
      <c r="BJ126" s="397" t="str">
        <f t="shared" si="508"/>
        <v/>
      </c>
      <c r="BK126" s="397" t="str">
        <f t="shared" si="508"/>
        <v/>
      </c>
      <c r="BL126" s="397" t="str">
        <f t="shared" si="508"/>
        <v/>
      </c>
      <c r="BM126" s="397" t="str">
        <f t="shared" si="508"/>
        <v/>
      </c>
      <c r="BN126" s="397" t="str">
        <f t="shared" si="508"/>
        <v/>
      </c>
      <c r="BO126" s="397" t="str">
        <f t="shared" si="508"/>
        <v/>
      </c>
      <c r="BP126" s="397" t="str">
        <f t="shared" si="508"/>
        <v/>
      </c>
      <c r="BQ126" s="397" t="str">
        <f t="shared" si="508"/>
        <v/>
      </c>
      <c r="BR126" s="397" t="str">
        <f t="shared" si="508"/>
        <v/>
      </c>
      <c r="BS126" s="399" t="str">
        <f t="shared" si="508"/>
        <v/>
      </c>
      <c r="BT126" s="400" t="str">
        <f>$AY126*Assembly!Y$4+$AZ126*Assembly!Y$5+$BA126*Assembly!Y$6+$BB126*Assembly!Y$7+$BC126*Assembly!Y$8+$BD126*Assembly!Y$9+$BE126*Assembly!Y$10+$BF126*Assembly!Y$11+$BG126*Assembly!Y$12+$BH126*Assembly!Y$13+$BI126*Assembly!Y$14+$BJ126*Assembly!Y$15+$BK126*Assembly!Y$16+$BL126*Assembly!Y$17+$BM126*Assembly!Y$18+$BN126*Assembly!Y$19+$BO126*Assembly!Y$20+$BP126*Assembly!Y$21+$BQ126*Assembly!Y$22+$BR126*Assembly!Y$23+$BS126*Assembly!Y$24</f>
        <v>524</v>
      </c>
      <c r="BU126" s="401" t="str">
        <f t="shared" si="8"/>
        <v>34</v>
      </c>
      <c r="BV126" s="401" t="str">
        <f>$AY126*Assembly!AC$4+$AZ126*Assembly!AC$5+$BA126*Assembly!AC$6+$BB126*Assembly!AC$7+$BC126*Assembly!AC$8+$BD126*Assembly!AC$9+$BE126*Assembly!AC$10+$BF126*Assembly!AC$11+$BG126*Assembly!AC$12+$BH126*Assembly!AC$13+$BI126*Assembly!AC$14+$BJ126*Assembly!AC$15+$BK126*Assembly!AC$16+$BL126*Assembly!AC$17+$BM126*Assembly!AC$18+$BN126*Assembly!AC$19+$BO126*Assembly!AC$20+$BP126*Assembly!AC$21+$BQ126*Assembly!AC$22+$BR126*Assembly!AC$23+$BS126*Assembly!AC$24</f>
        <v>1,740</v>
      </c>
      <c r="BW126" s="402" t="str">
        <f t="shared" si="9"/>
        <v>3.32</v>
      </c>
      <c r="BX126" s="403" t="str">
        <f t="shared" si="10"/>
        <v>111</v>
      </c>
      <c r="BY126" s="404" t="str">
        <f t="shared" si="11"/>
        <v>51.9</v>
      </c>
      <c r="BZ126" s="405"/>
      <c r="CA126" s="401" t="str">
        <f>$AY126*Assembly!X$4+$AZ126*Assembly!X$5+$BA126*Assembly!X$6+$BB126*Assembly!X$7+$BC126*Assembly!X$8+$BD126*Assembly!X$9+$BE126*Assembly!X$10+$BF126*Assembly!X$11+$BG126*Assembly!X$12+$BH126*Assembly!X$13+$BI126*Assembly!X$14+$BJ126*Assembly!X$15+$BK126*Assembly!X$16+$BL126*Assembly!X$17+$BM126*Assembly!X$18+$BN126*Assembly!X$19+$BO126*Assembly!X$20+$BP126*Assembly!X$21+$BQ126*Assembly!X$22+$BR126*Assembly!X$23+$BS126*Assembly!X$24</f>
        <v>166</v>
      </c>
      <c r="CB126" s="401" t="str">
        <f t="shared" si="12"/>
        <v>25,822</v>
      </c>
      <c r="CC126" s="406" t="str">
        <f t="shared" si="13"/>
        <v>0.0258</v>
      </c>
      <c r="CD126" s="407" t="str">
        <f>$AY126*Assembly!AB$4+$AZ126*Assembly!AB$5+$BA126*Assembly!AB$6+$BB126*Assembly!AB$7+$BC126*Assembly!AB$8+$BD126*Assembly!AB$9+$BE126*Assembly!AB$10+$BF126*Assembly!AB$11+$BG126*Assembly!AB$12+$BH126*Assembly!AB$13+$BI126*Assembly!AB$14+$BJ126*Assembly!AB$15+$BK126*Assembly!AB$16+$BL126*Assembly!AB$17+$BM126*Assembly!AB$18+$BN126*Assembly!AB$19+$BO126*Assembly!AB$20+$BP126*Assembly!AB$21+$BQ126*Assembly!AB$22+$BR126*Assembly!AB$23+$BS126*Assembly!AB$24</f>
        <v>248</v>
      </c>
      <c r="CE126" s="514" t="str">
        <f>$AY126*Assembly!M$4+$AZ126*Assembly!M$5+$BA126*Assembly!M$6+$BB126*Assembly!M$7+$BC126*Assembly!M$8+$BD126*Assembly!M$9+$BE126*Assembly!M$10+$BF126*Assembly!M$11+$BG126*Assembly!M$12+$BH126*Assembly!M$13+$BI126*Assembly!M$14+$BJ126*Assembly!M$15+$BK126*Assembly!M$16+$BL126*Assembly!M$17+$BM126*Assembly!M$18+$BN126*Assembly!M$19+$BO126*Assembly!M$20+$BP126*Assembly!M$21+$BQ126*Assembly!M$22+$BR126*Assembly!M$23+$BS126*Assembly!M$24</f>
        <v>590</v>
      </c>
      <c r="CF126" s="514" t="str">
        <f>$AY126*Assembly!N$4+$AZ126*Assembly!N$5+$BA126*Assembly!N$6+$BB126*Assembly!N$7+$BC126*Assembly!N$8+$BD126*Assembly!N$9+$BE126*Assembly!N$10+$BF126*Assembly!N$11+$BG126*Assembly!N$12+$BH126*Assembly!N$13+$BI126*Assembly!N$14+$BJ126*Assembly!N$15+$BK126*Assembly!N$16+$BL126*Assembly!N$17+$BM126*Assembly!N$18+$BN126*Assembly!N$19+$BO126*Assembly!N$20+$BP126*Assembly!N$21+$BQ126*Assembly!N$22+$BR126*Assembly!N$23+$BS126*Assembly!N$24</f>
        <v>30</v>
      </c>
      <c r="CG126" s="514" t="str">
        <f>$AY126*Assembly!O$4+$AZ126*Assembly!O$5+$BA126*Assembly!O$6+$BB126*Assembly!O$7+$BC126*Assembly!O$8+$BD126*Assembly!O$9+$BE126*Assembly!O$10+$BF126*Assembly!O$11+$BG126*Assembly!O$12+$BH126*Assembly!O$13+$BI126*Assembly!O$14+$BJ126*Assembly!O$15+$BK126*Assembly!O$16+$BL126*Assembly!O$17+$BM126*Assembly!O$18+$BN126*Assembly!O$19+$BO126*Assembly!O$20+$BP126*Assembly!O$21+$BQ126*Assembly!O$22+$BR126*Assembly!O$23+$BS126*Assembly!O$24</f>
        <v>0</v>
      </c>
      <c r="CH126" s="512" t="str">
        <f>$AY126*Assembly!P$4+$AZ126*Assembly!P$5+$BA126*Assembly!P$6+$BB126*Assembly!P$7+$BC126*Assembly!P$8+$BD126*Assembly!P$9+$BE126*Assembly!P$10+$BF126*Assembly!P$11+$BG126*Assembly!P$12+$BH126*Assembly!P$13+$BI126*Assembly!P$14+$BJ126*Assembly!P$15+$BK126*Assembly!P$16+$BL126*Assembly!P$17+$BM126*Assembly!P$18+$BN126*Assembly!P$19+$BO126*Assembly!P$20+$BP126*Assembly!P$21+$BQ126*Assembly!P$22+$BR126*Assembly!P$23+$BS126*Assembly!P$24</f>
        <v>0</v>
      </c>
      <c r="CI126" s="512" t="str">
        <f>$AY126*Assembly!Q$4+$AZ126*Assembly!Q$5+$BA126*Assembly!Q$6+$BB126*Assembly!Q$7+$BC126*Assembly!Q$8+$BD126*Assembly!Q$9+$BE126*Assembly!Q$10+$BF126*Assembly!Q$11+$BG126*Assembly!Q$12+$BH126*Assembly!Q$13+$BI126*Assembly!Q$14+$BJ126*Assembly!Q$15+$BK126*Assembly!Q$16+$BL126*Assembly!Q$17+$BM126*Assembly!Q$18+$BN126*Assembly!Q$19+$BO126*Assembly!Q$20+$BP126*Assembly!Q$21+$BQ126*Assembly!Q$22+$BR126*Assembly!Q$23+$BS126*Assembly!Q$24</f>
        <v>0</v>
      </c>
      <c r="CJ126" s="514" t="str">
        <f>$AY126*Assembly!R$4+$AZ126*Assembly!R$5+$BA126*Assembly!R$6+$BB126*Assembly!R$7+$BC126*Assembly!R$8+$BD126*Assembly!R$9+$BE126*Assembly!R$10+$BF126*Assembly!R$11+$BG126*Assembly!R$12+$BH126*Assembly!R$13+$BI126*Assembly!R$14+$BJ126*Assembly!R$15+$BK126*Assembly!R$16+$BL126*Assembly!R$17+$BM126*Assembly!R$18+$BN126*Assembly!R$19+$BO126*Assembly!R$20+$BP126*Assembly!R$21+$BQ126*Assembly!R$22+$BR126*Assembly!R$23+$BS126*Assembly!R$24</f>
        <v>0</v>
      </c>
      <c r="CK126" s="512" t="str">
        <f>$AY126*Assembly!S$4+$AZ126*Assembly!S$5+$BA126*Assembly!S$6+$BB126*Assembly!S$7+$BC126*Assembly!S$8+$BD126*Assembly!S$9+$BE126*Assembly!S$10+$BF126*Assembly!S$11+$BG126*Assembly!S$12+$BH126*Assembly!S$13+$BI126*Assembly!S$14+$BJ126*Assembly!S$15+$BK126*Assembly!S$16+$BL126*Assembly!S$17+$BM126*Assembly!S$18+$BN126*Assembly!S$19+$BO126*Assembly!S$20+$BP126*Assembly!S$21+$BQ126*Assembly!S$22+$BR126*Assembly!S$23+$BS126*Assembly!S$24</f>
        <v>0</v>
      </c>
      <c r="CL126" s="512" t="str">
        <f>$AY126*Assembly!T$4+$AZ126*Assembly!T$5+$BA126*Assembly!T$6+$BB126*Assembly!T$7+$BC126*Assembly!T$8+$BD126*Assembly!T$9+$BE126*Assembly!T$10+$BF126*Assembly!T$11+$BG126*Assembly!T$12+$BH126*Assembly!T$13+$BI126*Assembly!T$14+$BJ126*Assembly!T$15+$BK126*Assembly!T$16+$BL126*Assembly!T$17+$BM126*Assembly!T$18+$BN126*Assembly!T$19+$BO126*Assembly!T$20+$BP126*Assembly!T$21+$BQ126*Assembly!T$22+$BR126*Assembly!T$23+$BS126*Assembly!T$24</f>
        <v>0</v>
      </c>
      <c r="CM126" s="512" t="str">
        <f>$AY126*Assembly!U$4+$AZ126*Assembly!U$5+$BA126*Assembly!U$6+$BB126*Assembly!U$7+$BC126*Assembly!U$8+$BD126*Assembly!U$9+$BE126*Assembly!U$10+$BF126*Assembly!U$11+$BG126*Assembly!U$12+$BH126*Assembly!U$13+$BI126*Assembly!U$14+$BJ126*Assembly!U$15+$BK126*Assembly!U$16+$BL126*Assembly!U$17+$BM126*Assembly!U$18+$BN126*Assembly!U$19+$BO126*Assembly!U$20+$BP126*Assembly!U$21+$BQ126*Assembly!U$22+$BR126*Assembly!U$23+$BS126*Assembly!U$24</f>
        <v>0</v>
      </c>
      <c r="CN126" s="514" t="str">
        <f>$AY126*Assembly!V$4+$AZ126*Assembly!V$5+$BA126*Assembly!V$6+$BB126*Assembly!V$7+$BC126*Assembly!V$8+$BD126*Assembly!V$9+$BE126*Assembly!V$10+$BF126*Assembly!V$11+$BG126*Assembly!V$12+$BH126*Assembly!V$13+$BI126*Assembly!V$14+$BJ126*Assembly!V$15+$BK126*Assembly!V$16+$BL126*Assembly!V$17+$BM126*Assembly!V$18+$BN126*Assembly!V$19+$BO126*Assembly!V$20+$BP126*Assembly!V$21+$BQ126*Assembly!V$22+$BR126*Assembly!V$23+$BS126*Assembly!V$24</f>
        <v>0</v>
      </c>
      <c r="CO126" s="514" t="str">
        <f>CE126*Refining!$F$3</f>
        <v>1,054</v>
      </c>
      <c r="CP126" s="514" t="str">
        <f>CF126*Refining!$F$4</f>
        <v>94</v>
      </c>
      <c r="CQ126" s="514" t="str">
        <f>CG126*Refining!$F$5</f>
        <v>0</v>
      </c>
      <c r="CR126" s="514" t="str">
        <f>CH126*Refining!$F$6</f>
        <v>0</v>
      </c>
      <c r="CS126" s="514" t="str">
        <f>CI126*Refining!$F$7</f>
        <v>0</v>
      </c>
      <c r="CT126" s="514" t="str">
        <f>CJ126*Refining!$F$8</f>
        <v>0</v>
      </c>
      <c r="CU126" s="514" t="str">
        <f>CK126*Refining!$F$9</f>
        <v>0</v>
      </c>
      <c r="CV126" s="514" t="str">
        <f>CL126*Refining!$F$10</f>
        <v>0</v>
      </c>
      <c r="CW126" s="514" t="str">
        <f>CM126*Refining!$F$11</f>
        <v>0</v>
      </c>
      <c r="CX126" s="514" t="str">
        <f>CN126*Refining!$F$12</f>
        <v>0</v>
      </c>
      <c r="CY126" s="408" t="str">
        <f t="shared" ref="CY126:DR126" si="509">IF(CE126 = 0, "", CE126)</f>
        <v>590</v>
      </c>
      <c r="CZ126" s="409" t="str">
        <f t="shared" si="509"/>
        <v>30</v>
      </c>
      <c r="DA126" s="409" t="str">
        <f t="shared" si="509"/>
        <v/>
      </c>
      <c r="DB126" s="410" t="str">
        <f t="shared" si="509"/>
        <v/>
      </c>
      <c r="DC126" s="411" t="str">
        <f t="shared" si="509"/>
        <v/>
      </c>
      <c r="DD126" s="409" t="str">
        <f t="shared" si="509"/>
        <v/>
      </c>
      <c r="DE126" s="411" t="str">
        <f t="shared" si="509"/>
        <v/>
      </c>
      <c r="DF126" s="411" t="str">
        <f t="shared" si="509"/>
        <v/>
      </c>
      <c r="DG126" s="409" t="str">
        <f t="shared" si="509"/>
        <v/>
      </c>
      <c r="DH126" s="412" t="str">
        <f t="shared" si="509"/>
        <v/>
      </c>
      <c r="DI126" s="408" t="str">
        <f t="shared" si="509"/>
        <v>1,054</v>
      </c>
      <c r="DJ126" s="409" t="str">
        <f t="shared" si="509"/>
        <v>94</v>
      </c>
      <c r="DK126" s="409" t="str">
        <f t="shared" si="509"/>
        <v/>
      </c>
      <c r="DL126" s="409" t="str">
        <f t="shared" si="509"/>
        <v/>
      </c>
      <c r="DM126" s="413" t="str">
        <f t="shared" si="509"/>
        <v/>
      </c>
      <c r="DN126" s="409" t="str">
        <f t="shared" si="509"/>
        <v/>
      </c>
      <c r="DO126" s="409" t="str">
        <f t="shared" si="509"/>
        <v/>
      </c>
      <c r="DP126" s="409" t="str">
        <f t="shared" si="509"/>
        <v/>
      </c>
      <c r="DQ126" s="409" t="str">
        <f t="shared" si="509"/>
        <v/>
      </c>
      <c r="DR126" s="412" t="str">
        <f t="shared" si="509"/>
        <v/>
      </c>
      <c r="DS126" s="414" t="str">
        <f t="shared" si="15"/>
        <v>620</v>
      </c>
      <c r="DT126" s="415" t="str">
        <f t="shared" si="16"/>
        <v>1,147</v>
      </c>
      <c r="DU126" s="401" t="str">
        <f>CY126*'Ores &amp; Ingots'!$C$3+CZ126*'Ores &amp; Ingots'!$C$4+DA126*'Ores &amp; Ingots'!$C$5+DB126*'Ores &amp; Ingots'!$C$6+DC126*'Ores &amp; Ingots'!$C$7+DD126*'Ores &amp; Ingots'!$C$8+DE126*'Ores &amp; Ingots'!$C$9+DF126*'Ores &amp; Ingots'!$C$10+DG126*'Ores &amp; Ingots'!$C$11+DH126*'Ores &amp; Ingots'!$C$12</f>
        <v>78</v>
      </c>
      <c r="DV126" s="401" t="str">
        <f>DI126*'Ores &amp; Ingots'!$B$3+DJ126*'Ores &amp; Ingots'!$B$4+DK126*'Ores &amp; Ingots'!$B$5+DL126*'Ores &amp; Ingots'!$B$6+DM126*'Ores &amp; Ingots'!$B$7+DN126*'Ores &amp; Ingots'!$B$8+DO126*'Ores &amp; Ingots'!$B$9+DP126*'Ores &amp; Ingots'!$B$10+DQ126*'Ores &amp; Ingots'!$B$11+DR126*'Ores &amp; Ingots'!$B$12</f>
        <v>425</v>
      </c>
      <c r="DW126" s="415" t="str">
        <f>CY126*Refining!$G$3+CZ126*Refining!$G$4+DA126*Refining!$G$5+DB126*Refining!$G$6+DC126*Refining!$G$7+DD126*Refining!$G$8+DE126*Refining!$G$9+DF126*Refining!$G$10+DG126*Refining!$G$11+DH126*Refining!$G$12</f>
        <v>185</v>
      </c>
      <c r="DX126" s="415" t="str">
        <f t="shared" si="17"/>
        <v>28,739</v>
      </c>
      <c r="DY126" s="416" t="str">
        <f t="shared" si="18"/>
        <v>0.0287</v>
      </c>
      <c r="DZ126" s="414" t="str">
        <f t="shared" si="19"/>
        <v>375</v>
      </c>
      <c r="EA126" s="413" t="str">
        <f t="shared" ref="EA126:EB126" si="510">DZ126/60</f>
        <v>6.2</v>
      </c>
      <c r="EB126" s="413" t="str">
        <f t="shared" si="510"/>
        <v>0.1</v>
      </c>
      <c r="EC126" s="417" t="str">
        <f t="shared" si="21"/>
        <v>0.00</v>
      </c>
      <c r="ED126" s="414" t="str">
        <f t="shared" si="22"/>
        <v>54,562</v>
      </c>
      <c r="EE126" s="413" t="str">
        <f t="shared" ref="EE126:EF126" si="511">ED126/1000</f>
        <v>54.6</v>
      </c>
      <c r="EF126" s="418" t="str">
        <f t="shared" si="511"/>
        <v>0.05</v>
      </c>
      <c r="EG126" s="419" t="str">
        <f t="shared" si="24"/>
        <v>0.0546</v>
      </c>
      <c r="EH126" s="225">
        <v>686.0</v>
      </c>
    </row>
    <row r="127">
      <c r="A127" s="33"/>
      <c r="B127" s="226" t="s">
        <v>1003</v>
      </c>
      <c r="C127" s="227" t="s">
        <v>885</v>
      </c>
      <c r="D127" s="227">
        <v>3.0</v>
      </c>
      <c r="E127" s="227">
        <v>3.0</v>
      </c>
      <c r="F127" s="227">
        <v>3.0</v>
      </c>
      <c r="G127" s="453" t="str">
        <f t="shared" si="5"/>
        <v>3.375</v>
      </c>
      <c r="H127" s="454">
        <v>25.0</v>
      </c>
      <c r="I127" s="454">
        <v>25.0</v>
      </c>
      <c r="J127" s="454" t="str">
        <f>H127/Main!$D$9</f>
        <v>25</v>
      </c>
      <c r="K127" s="454" t="str">
        <f>I127/Main!$D$10</f>
        <v>25</v>
      </c>
      <c r="L127" s="455" t="str">
        <f t="shared" si="6"/>
        <v>1.0</v>
      </c>
      <c r="M127" s="455">
        <v>1.0</v>
      </c>
      <c r="N127" s="457" t="s">
        <v>12</v>
      </c>
      <c r="O127" s="456"/>
      <c r="P127" s="456"/>
      <c r="Q127" s="457"/>
      <c r="R127" s="456"/>
      <c r="S127" s="458"/>
      <c r="T127" s="458"/>
      <c r="U127" s="456"/>
      <c r="V127" s="456"/>
      <c r="W127" s="458"/>
      <c r="X127" s="458"/>
      <c r="Y127" s="456"/>
      <c r="Z127" s="456"/>
      <c r="AA127" s="456"/>
      <c r="AB127" s="456"/>
      <c r="AC127" s="524"/>
      <c r="AD127" s="434">
        <v>0.0</v>
      </c>
      <c r="AE127" s="434">
        <v>25.0</v>
      </c>
      <c r="AF127" s="434">
        <v>25.0</v>
      </c>
      <c r="AG127" s="434">
        <v>0.0</v>
      </c>
      <c r="AH127" s="434">
        <v>70.0</v>
      </c>
      <c r="AI127" s="434">
        <v>0.0</v>
      </c>
      <c r="AJ127" s="498">
        <v>2.0</v>
      </c>
      <c r="AK127" s="434">
        <v>0.0</v>
      </c>
      <c r="AL127" s="434">
        <v>0.0</v>
      </c>
      <c r="AM127" s="434">
        <v>0.0</v>
      </c>
      <c r="AN127" s="434">
        <v>0.0</v>
      </c>
      <c r="AO127" s="434">
        <v>0.0</v>
      </c>
      <c r="AP127" s="434">
        <v>0.0</v>
      </c>
      <c r="AQ127" s="434">
        <v>0.0</v>
      </c>
      <c r="AR127" s="434">
        <v>0.0</v>
      </c>
      <c r="AS127" s="434">
        <v>0.0</v>
      </c>
      <c r="AT127" s="434">
        <v>0.0</v>
      </c>
      <c r="AU127" s="434">
        <v>0.0</v>
      </c>
      <c r="AV127" s="434">
        <v>0.0</v>
      </c>
      <c r="AW127" s="434">
        <v>0.0</v>
      </c>
      <c r="AX127" s="434">
        <v>0.0</v>
      </c>
      <c r="AY127" s="429" t="str">
        <f t="shared" ref="AY127:BS127" si="512">IF(AD127 = 0, "", AD127)</f>
        <v/>
      </c>
      <c r="AZ127" s="430" t="str">
        <f t="shared" si="512"/>
        <v>25</v>
      </c>
      <c r="BA127" s="430" t="str">
        <f t="shared" si="512"/>
        <v>25</v>
      </c>
      <c r="BB127" s="430" t="str">
        <f t="shared" si="512"/>
        <v/>
      </c>
      <c r="BC127" s="430" t="str">
        <f t="shared" si="512"/>
        <v>70</v>
      </c>
      <c r="BD127" s="430" t="str">
        <f t="shared" si="512"/>
        <v/>
      </c>
      <c r="BE127" s="431" t="str">
        <f t="shared" si="512"/>
        <v>2</v>
      </c>
      <c r="BF127" s="430" t="str">
        <f t="shared" si="512"/>
        <v/>
      </c>
      <c r="BG127" s="430" t="str">
        <f t="shared" si="512"/>
        <v/>
      </c>
      <c r="BH127" s="430" t="str">
        <f t="shared" si="512"/>
        <v/>
      </c>
      <c r="BI127" s="430" t="str">
        <f t="shared" si="512"/>
        <v/>
      </c>
      <c r="BJ127" s="430" t="str">
        <f t="shared" si="512"/>
        <v/>
      </c>
      <c r="BK127" s="430" t="str">
        <f t="shared" si="512"/>
        <v/>
      </c>
      <c r="BL127" s="430" t="str">
        <f t="shared" si="512"/>
        <v/>
      </c>
      <c r="BM127" s="430" t="str">
        <f t="shared" si="512"/>
        <v/>
      </c>
      <c r="BN127" s="430" t="str">
        <f t="shared" si="512"/>
        <v/>
      </c>
      <c r="BO127" s="430" t="str">
        <f t="shared" si="512"/>
        <v/>
      </c>
      <c r="BP127" s="430" t="str">
        <f t="shared" si="512"/>
        <v/>
      </c>
      <c r="BQ127" s="430" t="str">
        <f t="shared" si="512"/>
        <v/>
      </c>
      <c r="BR127" s="430" t="str">
        <f t="shared" si="512"/>
        <v/>
      </c>
      <c r="BS127" s="432" t="str">
        <f t="shared" si="512"/>
        <v/>
      </c>
      <c r="BT127" s="433" t="str">
        <f>$AY127*Assembly!Y$4+$AZ127*Assembly!Y$5+$BA127*Assembly!Y$6+$BB127*Assembly!Y$7+$BC127*Assembly!Y$8+$BD127*Assembly!Y$9+$BE127*Assembly!Y$10+$BF127*Assembly!Y$11+$BG127*Assembly!Y$12+$BH127*Assembly!Y$13+$BI127*Assembly!Y$14+$BJ127*Assembly!Y$15+$BK127*Assembly!Y$16+$BL127*Assembly!Y$17+$BM127*Assembly!Y$18+$BN127*Assembly!Y$19+$BO127*Assembly!Y$20+$BP127*Assembly!Y$21+$BQ127*Assembly!Y$22+$BR127*Assembly!Y$23+$BS127*Assembly!Y$24</f>
        <v>783</v>
      </c>
      <c r="BU127" s="434" t="str">
        <f t="shared" si="8"/>
        <v>232</v>
      </c>
      <c r="BV127" s="434" t="str">
        <f>$AY127*Assembly!AC$4+$AZ127*Assembly!AC$5+$BA127*Assembly!AC$6+$BB127*Assembly!AC$7+$BC127*Assembly!AC$8+$BD127*Assembly!AC$9+$BE127*Assembly!AC$10+$BF127*Assembly!AC$11+$BG127*Assembly!AC$12+$BH127*Assembly!AC$13+$BI127*Assembly!AC$14+$BJ127*Assembly!AC$15+$BK127*Assembly!AC$16+$BL127*Assembly!AC$17+$BM127*Assembly!AC$18+$BN127*Assembly!AC$19+$BO127*Assembly!AC$20+$BP127*Assembly!AC$21+$BQ127*Assembly!AC$22+$BR127*Assembly!AC$23+$BS127*Assembly!AC$24</f>
        <v>2,930</v>
      </c>
      <c r="BW127" s="435" t="str">
        <f t="shared" si="9"/>
        <v>3.74</v>
      </c>
      <c r="BX127" s="436" t="str">
        <f t="shared" si="10"/>
        <v>868</v>
      </c>
      <c r="BY127" s="437" t="str">
        <f t="shared" si="11"/>
        <v>12.6</v>
      </c>
      <c r="BZ127" s="438"/>
      <c r="CA127" s="434" t="str">
        <f>$AY127*Assembly!X$4+$AZ127*Assembly!X$5+$BA127*Assembly!X$6+$BB127*Assembly!X$7+$BC127*Assembly!X$8+$BD127*Assembly!X$9+$BE127*Assembly!X$10+$BF127*Assembly!X$11+$BG127*Assembly!X$12+$BH127*Assembly!X$13+$BI127*Assembly!X$14+$BJ127*Assembly!X$15+$BK127*Assembly!X$16+$BL127*Assembly!X$17+$BM127*Assembly!X$18+$BN127*Assembly!X$19+$BO127*Assembly!X$20+$BP127*Assembly!X$21+$BQ127*Assembly!X$22+$BR127*Assembly!X$23+$BS127*Assembly!X$24</f>
        <v>332</v>
      </c>
      <c r="CB127" s="434" t="str">
        <f t="shared" si="12"/>
        <v>51,644</v>
      </c>
      <c r="CC127" s="439" t="str">
        <f t="shared" si="13"/>
        <v>0.0516</v>
      </c>
      <c r="CD127" s="440" t="str">
        <f>$AY127*Assembly!AB$4+$AZ127*Assembly!AB$5+$BA127*Assembly!AB$6+$BB127*Assembly!AB$7+$BC127*Assembly!AB$8+$BD127*Assembly!AB$9+$BE127*Assembly!AB$10+$BF127*Assembly!AB$11+$BG127*Assembly!AB$12+$BH127*Assembly!AB$13+$BI127*Assembly!AB$14+$BJ127*Assembly!AB$15+$BK127*Assembly!AB$16+$BL127*Assembly!AB$17+$BM127*Assembly!AB$18+$BN127*Assembly!AB$19+$BO127*Assembly!AB$20+$BP127*Assembly!AB$21+$BQ127*Assembly!AB$22+$BR127*Assembly!AB$23+$BS127*Assembly!AB$24</f>
        <v>331</v>
      </c>
      <c r="CE127" s="457" t="str">
        <f>$AY127*Assembly!M$4+$AZ127*Assembly!M$5+$BA127*Assembly!M$6+$BB127*Assembly!M$7+$BC127*Assembly!M$8+$BD127*Assembly!M$9+$BE127*Assembly!M$10+$BF127*Assembly!M$11+$BG127*Assembly!M$12+$BH127*Assembly!M$13+$BI127*Assembly!M$14+$BJ127*Assembly!M$15+$BK127*Assembly!M$16+$BL127*Assembly!M$17+$BM127*Assembly!M$18+$BN127*Assembly!M$19+$BO127*Assembly!M$20+$BP127*Assembly!M$21+$BQ127*Assembly!M$22+$BR127*Assembly!M$23+$BS127*Assembly!M$24</f>
        <v>953</v>
      </c>
      <c r="CF127" s="457" t="str">
        <f>$AY127*Assembly!N$4+$AZ127*Assembly!N$5+$BA127*Assembly!N$6+$BB127*Assembly!N$7+$BC127*Assembly!N$8+$BD127*Assembly!N$9+$BE127*Assembly!N$10+$BF127*Assembly!N$11+$BG127*Assembly!N$12+$BH127*Assembly!N$13+$BI127*Assembly!N$14+$BJ127*Assembly!N$15+$BK127*Assembly!N$16+$BL127*Assembly!N$17+$BM127*Assembly!N$18+$BN127*Assembly!N$19+$BO127*Assembly!N$20+$BP127*Assembly!N$21+$BQ127*Assembly!N$22+$BR127*Assembly!N$23+$BS127*Assembly!N$24</f>
        <v>10</v>
      </c>
      <c r="CG127" s="457" t="str">
        <f>$AY127*Assembly!O$4+$AZ127*Assembly!O$5+$BA127*Assembly!O$6+$BB127*Assembly!O$7+$BC127*Assembly!O$8+$BD127*Assembly!O$9+$BE127*Assembly!O$10+$BF127*Assembly!O$11+$BG127*Assembly!O$12+$BH127*Assembly!O$13+$BI127*Assembly!O$14+$BJ127*Assembly!O$15+$BK127*Assembly!O$16+$BL127*Assembly!O$17+$BM127*Assembly!O$18+$BN127*Assembly!O$19+$BO127*Assembly!O$20+$BP127*Assembly!O$21+$BQ127*Assembly!O$22+$BR127*Assembly!O$23+$BS127*Assembly!O$24</f>
        <v>0</v>
      </c>
      <c r="CH127" s="454" t="str">
        <f>$AY127*Assembly!P$4+$AZ127*Assembly!P$5+$BA127*Assembly!P$6+$BB127*Assembly!P$7+$BC127*Assembly!P$8+$BD127*Assembly!P$9+$BE127*Assembly!P$10+$BF127*Assembly!P$11+$BG127*Assembly!P$12+$BH127*Assembly!P$13+$BI127*Assembly!P$14+$BJ127*Assembly!P$15+$BK127*Assembly!P$16+$BL127*Assembly!P$17+$BM127*Assembly!P$18+$BN127*Assembly!P$19+$BO127*Assembly!P$20+$BP127*Assembly!P$21+$BQ127*Assembly!P$22+$BR127*Assembly!P$23+$BS127*Assembly!P$24</f>
        <v>0</v>
      </c>
      <c r="CI127" s="454" t="str">
        <f>$AY127*Assembly!Q$4+$AZ127*Assembly!Q$5+$BA127*Assembly!Q$6+$BB127*Assembly!Q$7+$BC127*Assembly!Q$8+$BD127*Assembly!Q$9+$BE127*Assembly!Q$10+$BF127*Assembly!Q$11+$BG127*Assembly!Q$12+$BH127*Assembly!Q$13+$BI127*Assembly!Q$14+$BJ127*Assembly!Q$15+$BK127*Assembly!Q$16+$BL127*Assembly!Q$17+$BM127*Assembly!Q$18+$BN127*Assembly!Q$19+$BO127*Assembly!Q$20+$BP127*Assembly!Q$21+$BQ127*Assembly!Q$22+$BR127*Assembly!Q$23+$BS127*Assembly!Q$24</f>
        <v>0</v>
      </c>
      <c r="CJ127" s="457" t="str">
        <f>$AY127*Assembly!R$4+$AZ127*Assembly!R$5+$BA127*Assembly!R$6+$BB127*Assembly!R$7+$BC127*Assembly!R$8+$BD127*Assembly!R$9+$BE127*Assembly!R$10+$BF127*Assembly!R$11+$BG127*Assembly!R$12+$BH127*Assembly!R$13+$BI127*Assembly!R$14+$BJ127*Assembly!R$15+$BK127*Assembly!R$16+$BL127*Assembly!R$17+$BM127*Assembly!R$18+$BN127*Assembly!R$19+$BO127*Assembly!R$20+$BP127*Assembly!R$21+$BQ127*Assembly!R$22+$BR127*Assembly!R$23+$BS127*Assembly!R$24</f>
        <v>0</v>
      </c>
      <c r="CK127" s="454" t="str">
        <f>$AY127*Assembly!S$4+$AZ127*Assembly!S$5+$BA127*Assembly!S$6+$BB127*Assembly!S$7+$BC127*Assembly!S$8+$BD127*Assembly!S$9+$BE127*Assembly!S$10+$BF127*Assembly!S$11+$BG127*Assembly!S$12+$BH127*Assembly!S$13+$BI127*Assembly!S$14+$BJ127*Assembly!S$15+$BK127*Assembly!S$16+$BL127*Assembly!S$17+$BM127*Assembly!S$18+$BN127*Assembly!S$19+$BO127*Assembly!S$20+$BP127*Assembly!S$21+$BQ127*Assembly!S$22+$BR127*Assembly!S$23+$BS127*Assembly!S$24</f>
        <v>0</v>
      </c>
      <c r="CL127" s="454" t="str">
        <f>$AY127*Assembly!T$4+$AZ127*Assembly!T$5+$BA127*Assembly!T$6+$BB127*Assembly!T$7+$BC127*Assembly!T$8+$BD127*Assembly!T$9+$BE127*Assembly!T$10+$BF127*Assembly!T$11+$BG127*Assembly!T$12+$BH127*Assembly!T$13+$BI127*Assembly!T$14+$BJ127*Assembly!T$15+$BK127*Assembly!T$16+$BL127*Assembly!T$17+$BM127*Assembly!T$18+$BN127*Assembly!T$19+$BO127*Assembly!T$20+$BP127*Assembly!T$21+$BQ127*Assembly!T$22+$BR127*Assembly!T$23+$BS127*Assembly!T$24</f>
        <v>0</v>
      </c>
      <c r="CM127" s="454" t="str">
        <f>$AY127*Assembly!U$4+$AZ127*Assembly!U$5+$BA127*Assembly!U$6+$BB127*Assembly!U$7+$BC127*Assembly!U$8+$BD127*Assembly!U$9+$BE127*Assembly!U$10+$BF127*Assembly!U$11+$BG127*Assembly!U$12+$BH127*Assembly!U$13+$BI127*Assembly!U$14+$BJ127*Assembly!U$15+$BK127*Assembly!U$16+$BL127*Assembly!U$17+$BM127*Assembly!U$18+$BN127*Assembly!U$19+$BO127*Assembly!U$20+$BP127*Assembly!U$21+$BQ127*Assembly!U$22+$BR127*Assembly!U$23+$BS127*Assembly!U$24</f>
        <v>0</v>
      </c>
      <c r="CN127" s="457" t="str">
        <f>$AY127*Assembly!V$4+$AZ127*Assembly!V$5+$BA127*Assembly!V$6+$BB127*Assembly!V$7+$BC127*Assembly!V$8+$BD127*Assembly!V$9+$BE127*Assembly!V$10+$BF127*Assembly!V$11+$BG127*Assembly!V$12+$BH127*Assembly!V$13+$BI127*Assembly!V$14+$BJ127*Assembly!V$15+$BK127*Assembly!V$16+$BL127*Assembly!V$17+$BM127*Assembly!V$18+$BN127*Assembly!V$19+$BO127*Assembly!V$20+$BP127*Assembly!V$21+$BQ127*Assembly!V$22+$BR127*Assembly!V$23+$BS127*Assembly!V$24</f>
        <v>0</v>
      </c>
      <c r="CO127" s="457" t="str">
        <f>CE127*Refining!$F$3</f>
        <v>1,701</v>
      </c>
      <c r="CP127" s="457" t="str">
        <f>CF127*Refining!$F$4</f>
        <v>31</v>
      </c>
      <c r="CQ127" s="457" t="str">
        <f>CG127*Refining!$F$5</f>
        <v>0</v>
      </c>
      <c r="CR127" s="457" t="str">
        <f>CH127*Refining!$F$6</f>
        <v>0</v>
      </c>
      <c r="CS127" s="457" t="str">
        <f>CI127*Refining!$F$7</f>
        <v>0</v>
      </c>
      <c r="CT127" s="457" t="str">
        <f>CJ127*Refining!$F$8</f>
        <v>0</v>
      </c>
      <c r="CU127" s="457" t="str">
        <f>CK127*Refining!$F$9</f>
        <v>0</v>
      </c>
      <c r="CV127" s="457" t="str">
        <f>CL127*Refining!$F$10</f>
        <v>0</v>
      </c>
      <c r="CW127" s="457" t="str">
        <f>CM127*Refining!$F$11</f>
        <v>0</v>
      </c>
      <c r="CX127" s="457" t="str">
        <f>CN127*Refining!$F$12</f>
        <v>0</v>
      </c>
      <c r="CY127" s="441" t="str">
        <f t="shared" ref="CY127:DR127" si="513">IF(CE127 = 0, "", CE127)</f>
        <v>953</v>
      </c>
      <c r="CZ127" s="442" t="str">
        <f t="shared" si="513"/>
        <v>10</v>
      </c>
      <c r="DA127" s="442" t="str">
        <f t="shared" si="513"/>
        <v/>
      </c>
      <c r="DB127" s="443" t="str">
        <f t="shared" si="513"/>
        <v/>
      </c>
      <c r="DC127" s="444" t="str">
        <f t="shared" si="513"/>
        <v/>
      </c>
      <c r="DD127" s="442" t="str">
        <f t="shared" si="513"/>
        <v/>
      </c>
      <c r="DE127" s="444" t="str">
        <f t="shared" si="513"/>
        <v/>
      </c>
      <c r="DF127" s="444" t="str">
        <f t="shared" si="513"/>
        <v/>
      </c>
      <c r="DG127" s="442" t="str">
        <f t="shared" si="513"/>
        <v/>
      </c>
      <c r="DH127" s="445" t="str">
        <f t="shared" si="513"/>
        <v/>
      </c>
      <c r="DI127" s="441" t="str">
        <f t="shared" si="513"/>
        <v>1,701</v>
      </c>
      <c r="DJ127" s="442" t="str">
        <f t="shared" si="513"/>
        <v>31</v>
      </c>
      <c r="DK127" s="442" t="str">
        <f t="shared" si="513"/>
        <v/>
      </c>
      <c r="DL127" s="442" t="str">
        <f t="shared" si="513"/>
        <v/>
      </c>
      <c r="DM127" s="446" t="str">
        <f t="shared" si="513"/>
        <v/>
      </c>
      <c r="DN127" s="442" t="str">
        <f t="shared" si="513"/>
        <v/>
      </c>
      <c r="DO127" s="442" t="str">
        <f t="shared" si="513"/>
        <v/>
      </c>
      <c r="DP127" s="442" t="str">
        <f t="shared" si="513"/>
        <v/>
      </c>
      <c r="DQ127" s="442" t="str">
        <f t="shared" si="513"/>
        <v/>
      </c>
      <c r="DR127" s="445" t="str">
        <f t="shared" si="513"/>
        <v/>
      </c>
      <c r="DS127" s="447" t="str">
        <f t="shared" si="15"/>
        <v>963</v>
      </c>
      <c r="DT127" s="448" t="str">
        <f t="shared" si="16"/>
        <v>1,732</v>
      </c>
      <c r="DU127" s="434" t="str">
        <f>CY127*'Ores &amp; Ingots'!$C$3+CZ127*'Ores &amp; Ingots'!$C$4+DA127*'Ores &amp; Ingots'!$C$5+DB127*'Ores &amp; Ingots'!$C$6+DC127*'Ores &amp; Ingots'!$C$7+DD127*'Ores &amp; Ingots'!$C$8+DE127*'Ores &amp; Ingots'!$C$9+DF127*'Ores &amp; Ingots'!$C$10+DG127*'Ores &amp; Ingots'!$C$11+DH127*'Ores &amp; Ingots'!$C$12</f>
        <v>122</v>
      </c>
      <c r="DV127" s="434" t="str">
        <f>DI127*'Ores &amp; Ingots'!$B$3+DJ127*'Ores &amp; Ingots'!$B$4+DK127*'Ores &amp; Ingots'!$B$5+DL127*'Ores &amp; Ingots'!$B$6+DM127*'Ores &amp; Ingots'!$B$7+DN127*'Ores &amp; Ingots'!$B$8+DO127*'Ores &amp; Ingots'!$B$9+DP127*'Ores &amp; Ingots'!$B$10+DQ127*'Ores &amp; Ingots'!$B$11+DR127*'Ores &amp; Ingots'!$B$12</f>
        <v>641</v>
      </c>
      <c r="DW127" s="448" t="str">
        <f>CY127*Refining!$G$3+CZ127*Refining!$G$4+DA127*Refining!$G$5+DB127*Refining!$G$6+DC127*Refining!$G$7+DD127*Refining!$G$8+DE127*Refining!$G$9+DF127*Refining!$G$10+DG127*Refining!$G$11+DH127*Refining!$G$12</f>
        <v>113</v>
      </c>
      <c r="DX127" s="448" t="str">
        <f t="shared" si="17"/>
        <v>17,655</v>
      </c>
      <c r="DY127" s="449" t="str">
        <f t="shared" si="18"/>
        <v>0.0177</v>
      </c>
      <c r="DZ127" s="447" t="str">
        <f t="shared" si="19"/>
        <v>470</v>
      </c>
      <c r="EA127" s="446" t="str">
        <f t="shared" ref="EA127:EB127" si="514">DZ127/60</f>
        <v>7.8</v>
      </c>
      <c r="EB127" s="446" t="str">
        <f t="shared" si="514"/>
        <v>0.1</v>
      </c>
      <c r="EC127" s="450" t="str">
        <f t="shared" si="21"/>
        <v>0.01</v>
      </c>
      <c r="ED127" s="447" t="str">
        <f t="shared" si="22"/>
        <v>69,299</v>
      </c>
      <c r="EE127" s="446" t="str">
        <f t="shared" ref="EE127:EF127" si="515">ED127/1000</f>
        <v>69.3</v>
      </c>
      <c r="EF127" s="451" t="str">
        <f t="shared" si="515"/>
        <v>0.07</v>
      </c>
      <c r="EG127" s="452" t="str">
        <f t="shared" si="24"/>
        <v>0.0693</v>
      </c>
      <c r="EH127" s="225" t="s">
        <v>12</v>
      </c>
    </row>
    <row r="128">
      <c r="A128" s="33"/>
      <c r="B128" s="226" t="s">
        <v>1003</v>
      </c>
      <c r="C128" s="227" t="s">
        <v>885</v>
      </c>
      <c r="D128" s="227">
        <v>1.0</v>
      </c>
      <c r="E128" s="227">
        <v>1.0</v>
      </c>
      <c r="F128" s="227">
        <v>1.0</v>
      </c>
      <c r="G128" s="420" t="str">
        <f t="shared" si="5"/>
        <v>0.125</v>
      </c>
      <c r="H128" s="421">
        <v>10.0</v>
      </c>
      <c r="I128" s="421">
        <v>10.0</v>
      </c>
      <c r="J128" s="421" t="str">
        <f>H128/Main!$D$9</f>
        <v>10</v>
      </c>
      <c r="K128" s="421" t="str">
        <f>I128/Main!$D$10</f>
        <v>10</v>
      </c>
      <c r="L128" s="422" t="str">
        <f t="shared" si="6"/>
        <v>1.0</v>
      </c>
      <c r="M128" s="422">
        <v>1.0</v>
      </c>
      <c r="N128" s="424" t="s">
        <v>12</v>
      </c>
      <c r="O128" s="423"/>
      <c r="P128" s="423"/>
      <c r="Q128" s="424"/>
      <c r="R128" s="423"/>
      <c r="S128" s="425"/>
      <c r="T128" s="425"/>
      <c r="U128" s="423"/>
      <c r="V128" s="423"/>
      <c r="W128" s="425"/>
      <c r="X128" s="425"/>
      <c r="Y128" s="423"/>
      <c r="Z128" s="423"/>
      <c r="AA128" s="423"/>
      <c r="AB128" s="423"/>
      <c r="AC128" s="523"/>
      <c r="AD128" s="434">
        <v>0.0</v>
      </c>
      <c r="AE128" s="434">
        <v>4.0</v>
      </c>
      <c r="AF128" s="434">
        <v>0.0</v>
      </c>
      <c r="AG128" s="434">
        <v>0.0</v>
      </c>
      <c r="AH128" s="434">
        <v>4.0</v>
      </c>
      <c r="AI128" s="434">
        <v>0.0</v>
      </c>
      <c r="AJ128" s="498">
        <v>1.0</v>
      </c>
      <c r="AK128" s="434">
        <v>0.0</v>
      </c>
      <c r="AL128" s="434">
        <v>0.0</v>
      </c>
      <c r="AM128" s="434">
        <v>0.0</v>
      </c>
      <c r="AN128" s="434">
        <v>0.0</v>
      </c>
      <c r="AO128" s="434">
        <v>0.0</v>
      </c>
      <c r="AP128" s="434">
        <v>0.0</v>
      </c>
      <c r="AQ128" s="434">
        <v>0.0</v>
      </c>
      <c r="AR128" s="434">
        <v>0.0</v>
      </c>
      <c r="AS128" s="434">
        <v>0.0</v>
      </c>
      <c r="AT128" s="434">
        <v>0.0</v>
      </c>
      <c r="AU128" s="434">
        <v>0.0</v>
      </c>
      <c r="AV128" s="434">
        <v>0.0</v>
      </c>
      <c r="AW128" s="434">
        <v>0.0</v>
      </c>
      <c r="AX128" s="434">
        <v>0.0</v>
      </c>
      <c r="AY128" s="429" t="str">
        <f t="shared" ref="AY128:BS128" si="516">IF(AD128 = 0, "", AD128)</f>
        <v/>
      </c>
      <c r="AZ128" s="430" t="str">
        <f t="shared" si="516"/>
        <v>4</v>
      </c>
      <c r="BA128" s="430" t="str">
        <f t="shared" si="516"/>
        <v/>
      </c>
      <c r="BB128" s="430" t="str">
        <f t="shared" si="516"/>
        <v/>
      </c>
      <c r="BC128" s="430" t="str">
        <f t="shared" si="516"/>
        <v>4</v>
      </c>
      <c r="BD128" s="430" t="str">
        <f t="shared" si="516"/>
        <v/>
      </c>
      <c r="BE128" s="431" t="str">
        <f t="shared" si="516"/>
        <v>1</v>
      </c>
      <c r="BF128" s="430" t="str">
        <f t="shared" si="516"/>
        <v/>
      </c>
      <c r="BG128" s="430" t="str">
        <f t="shared" si="516"/>
        <v/>
      </c>
      <c r="BH128" s="430" t="str">
        <f t="shared" si="516"/>
        <v/>
      </c>
      <c r="BI128" s="430" t="str">
        <f t="shared" si="516"/>
        <v/>
      </c>
      <c r="BJ128" s="430" t="str">
        <f t="shared" si="516"/>
        <v/>
      </c>
      <c r="BK128" s="430" t="str">
        <f t="shared" si="516"/>
        <v/>
      </c>
      <c r="BL128" s="430" t="str">
        <f t="shared" si="516"/>
        <v/>
      </c>
      <c r="BM128" s="430" t="str">
        <f t="shared" si="516"/>
        <v/>
      </c>
      <c r="BN128" s="430" t="str">
        <f t="shared" si="516"/>
        <v/>
      </c>
      <c r="BO128" s="430" t="str">
        <f t="shared" si="516"/>
        <v/>
      </c>
      <c r="BP128" s="430" t="str">
        <f t="shared" si="516"/>
        <v/>
      </c>
      <c r="BQ128" s="430" t="str">
        <f t="shared" si="516"/>
        <v/>
      </c>
      <c r="BR128" s="430" t="str">
        <f t="shared" si="516"/>
        <v/>
      </c>
      <c r="BS128" s="432" t="str">
        <f t="shared" si="516"/>
        <v/>
      </c>
      <c r="BT128" s="433" t="str">
        <f>$AY128*Assembly!Y$4+$AZ128*Assembly!Y$5+$BA128*Assembly!Y$6+$BB128*Assembly!Y$7+$BC128*Assembly!Y$8+$BD128*Assembly!Y$9+$BE128*Assembly!Y$10+$BF128*Assembly!Y$11+$BG128*Assembly!Y$12+$BH128*Assembly!Y$13+$BI128*Assembly!Y$14+$BJ128*Assembly!Y$15+$BK128*Assembly!Y$16+$BL128*Assembly!Y$17+$BM128*Assembly!Y$18+$BN128*Assembly!Y$19+$BO128*Assembly!Y$20+$BP128*Assembly!Y$21+$BQ128*Assembly!Y$22+$BR128*Assembly!Y$23+$BS128*Assembly!Y$24</f>
        <v>68</v>
      </c>
      <c r="BU128" s="434" t="str">
        <f t="shared" si="8"/>
        <v>544</v>
      </c>
      <c r="BV128" s="434" t="str">
        <f>$AY128*Assembly!AC$4+$AZ128*Assembly!AC$5+$BA128*Assembly!AC$6+$BB128*Assembly!AC$7+$BC128*Assembly!AC$8+$BD128*Assembly!AC$9+$BE128*Assembly!AC$10+$BF128*Assembly!AC$11+$BG128*Assembly!AC$12+$BH128*Assembly!AC$13+$BI128*Assembly!AC$14+$BJ128*Assembly!AC$15+$BK128*Assembly!AC$16+$BL128*Assembly!AC$17+$BM128*Assembly!AC$18+$BN128*Assembly!AC$19+$BO128*Assembly!AC$20+$BP128*Assembly!AC$21+$BQ128*Assembly!AC$22+$BR128*Assembly!AC$23+$BS128*Assembly!AC$24</f>
        <v>220</v>
      </c>
      <c r="BW128" s="435" t="str">
        <f t="shared" si="9"/>
        <v>3.24</v>
      </c>
      <c r="BX128" s="436" t="str">
        <f t="shared" si="10"/>
        <v>1760</v>
      </c>
      <c r="BY128" s="437" t="str">
        <f t="shared" si="11"/>
        <v>0.4</v>
      </c>
      <c r="BZ128" s="438"/>
      <c r="CA128" s="434" t="str">
        <f>$AY128*Assembly!X$4+$AZ128*Assembly!X$5+$BA128*Assembly!X$6+$BB128*Assembly!X$7+$BC128*Assembly!X$8+$BD128*Assembly!X$9+$BE128*Assembly!X$10+$BF128*Assembly!X$11+$BG128*Assembly!X$12+$BH128*Assembly!X$13+$BI128*Assembly!X$14+$BJ128*Assembly!X$15+$BK128*Assembly!X$16+$BL128*Assembly!X$17+$BM128*Assembly!X$18+$BN128*Assembly!X$19+$BO128*Assembly!X$20+$BP128*Assembly!X$21+$BQ128*Assembly!X$22+$BR128*Assembly!X$23+$BS128*Assembly!X$24</f>
        <v>21</v>
      </c>
      <c r="CB128" s="434" t="str">
        <f t="shared" si="12"/>
        <v>3,267</v>
      </c>
      <c r="CC128" s="439" t="str">
        <f t="shared" si="13"/>
        <v>0.0033</v>
      </c>
      <c r="CD128" s="440" t="str">
        <f>$AY128*Assembly!AB$4+$AZ128*Assembly!AB$5+$BA128*Assembly!AB$6+$BB128*Assembly!AB$7+$BC128*Assembly!AB$8+$BD128*Assembly!AB$9+$BE128*Assembly!AB$10+$BF128*Assembly!AB$11+$BG128*Assembly!AB$12+$BH128*Assembly!AB$13+$BI128*Assembly!AB$14+$BJ128*Assembly!AB$15+$BK128*Assembly!AB$16+$BL128*Assembly!AB$17+$BM128*Assembly!AB$18+$BN128*Assembly!AB$19+$BO128*Assembly!AB$20+$BP128*Assembly!AB$21+$BQ128*Assembly!AB$22+$BR128*Assembly!AB$23+$BS128*Assembly!AB$24</f>
        <v>36</v>
      </c>
      <c r="CE128" s="424" t="str">
        <f>$AY128*Assembly!M$4+$AZ128*Assembly!M$5+$BA128*Assembly!M$6+$BB128*Assembly!M$7+$BC128*Assembly!M$8+$BD128*Assembly!M$9+$BE128*Assembly!M$10+$BF128*Assembly!M$11+$BG128*Assembly!M$12+$BH128*Assembly!M$13+$BI128*Assembly!M$14+$BJ128*Assembly!M$15+$BK128*Assembly!M$16+$BL128*Assembly!M$17+$BM128*Assembly!M$18+$BN128*Assembly!M$19+$BO128*Assembly!M$20+$BP128*Assembly!M$21+$BQ128*Assembly!M$22+$BR128*Assembly!M$23+$BS128*Assembly!M$24</f>
        <v>74</v>
      </c>
      <c r="CF128" s="424" t="str">
        <f>$AY128*Assembly!N$4+$AZ128*Assembly!N$5+$BA128*Assembly!N$6+$BB128*Assembly!N$7+$BC128*Assembly!N$8+$BD128*Assembly!N$9+$BE128*Assembly!N$10+$BF128*Assembly!N$11+$BG128*Assembly!N$12+$BH128*Assembly!N$13+$BI128*Assembly!N$14+$BJ128*Assembly!N$15+$BK128*Assembly!N$16+$BL128*Assembly!N$17+$BM128*Assembly!N$18+$BN128*Assembly!N$19+$BO128*Assembly!N$20+$BP128*Assembly!N$21+$BQ128*Assembly!N$22+$BR128*Assembly!N$23+$BS128*Assembly!N$24</f>
        <v>5</v>
      </c>
      <c r="CG128" s="424" t="str">
        <f>$AY128*Assembly!O$4+$AZ128*Assembly!O$5+$BA128*Assembly!O$6+$BB128*Assembly!O$7+$BC128*Assembly!O$8+$BD128*Assembly!O$9+$BE128*Assembly!O$10+$BF128*Assembly!O$11+$BG128*Assembly!O$12+$BH128*Assembly!O$13+$BI128*Assembly!O$14+$BJ128*Assembly!O$15+$BK128*Assembly!O$16+$BL128*Assembly!O$17+$BM128*Assembly!O$18+$BN128*Assembly!O$19+$BO128*Assembly!O$20+$BP128*Assembly!O$21+$BQ128*Assembly!O$22+$BR128*Assembly!O$23+$BS128*Assembly!O$24</f>
        <v>0</v>
      </c>
      <c r="CH128" s="421" t="str">
        <f>$AY128*Assembly!P$4+$AZ128*Assembly!P$5+$BA128*Assembly!P$6+$BB128*Assembly!P$7+$BC128*Assembly!P$8+$BD128*Assembly!P$9+$BE128*Assembly!P$10+$BF128*Assembly!P$11+$BG128*Assembly!P$12+$BH128*Assembly!P$13+$BI128*Assembly!P$14+$BJ128*Assembly!P$15+$BK128*Assembly!P$16+$BL128*Assembly!P$17+$BM128*Assembly!P$18+$BN128*Assembly!P$19+$BO128*Assembly!P$20+$BP128*Assembly!P$21+$BQ128*Assembly!P$22+$BR128*Assembly!P$23+$BS128*Assembly!P$24</f>
        <v>0</v>
      </c>
      <c r="CI128" s="421" t="str">
        <f>$AY128*Assembly!Q$4+$AZ128*Assembly!Q$5+$BA128*Assembly!Q$6+$BB128*Assembly!Q$7+$BC128*Assembly!Q$8+$BD128*Assembly!Q$9+$BE128*Assembly!Q$10+$BF128*Assembly!Q$11+$BG128*Assembly!Q$12+$BH128*Assembly!Q$13+$BI128*Assembly!Q$14+$BJ128*Assembly!Q$15+$BK128*Assembly!Q$16+$BL128*Assembly!Q$17+$BM128*Assembly!Q$18+$BN128*Assembly!Q$19+$BO128*Assembly!Q$20+$BP128*Assembly!Q$21+$BQ128*Assembly!Q$22+$BR128*Assembly!Q$23+$BS128*Assembly!Q$24</f>
        <v>0</v>
      </c>
      <c r="CJ128" s="424" t="str">
        <f>$AY128*Assembly!R$4+$AZ128*Assembly!R$5+$BA128*Assembly!R$6+$BB128*Assembly!R$7+$BC128*Assembly!R$8+$BD128*Assembly!R$9+$BE128*Assembly!R$10+$BF128*Assembly!R$11+$BG128*Assembly!R$12+$BH128*Assembly!R$13+$BI128*Assembly!R$14+$BJ128*Assembly!R$15+$BK128*Assembly!R$16+$BL128*Assembly!R$17+$BM128*Assembly!R$18+$BN128*Assembly!R$19+$BO128*Assembly!R$20+$BP128*Assembly!R$21+$BQ128*Assembly!R$22+$BR128*Assembly!R$23+$BS128*Assembly!R$24</f>
        <v>0</v>
      </c>
      <c r="CK128" s="421" t="str">
        <f>$AY128*Assembly!S$4+$AZ128*Assembly!S$5+$BA128*Assembly!S$6+$BB128*Assembly!S$7+$BC128*Assembly!S$8+$BD128*Assembly!S$9+$BE128*Assembly!S$10+$BF128*Assembly!S$11+$BG128*Assembly!S$12+$BH128*Assembly!S$13+$BI128*Assembly!S$14+$BJ128*Assembly!S$15+$BK128*Assembly!S$16+$BL128*Assembly!S$17+$BM128*Assembly!S$18+$BN128*Assembly!S$19+$BO128*Assembly!S$20+$BP128*Assembly!S$21+$BQ128*Assembly!S$22+$BR128*Assembly!S$23+$BS128*Assembly!S$24</f>
        <v>0</v>
      </c>
      <c r="CL128" s="421" t="str">
        <f>$AY128*Assembly!T$4+$AZ128*Assembly!T$5+$BA128*Assembly!T$6+$BB128*Assembly!T$7+$BC128*Assembly!T$8+$BD128*Assembly!T$9+$BE128*Assembly!T$10+$BF128*Assembly!T$11+$BG128*Assembly!T$12+$BH128*Assembly!T$13+$BI128*Assembly!T$14+$BJ128*Assembly!T$15+$BK128*Assembly!T$16+$BL128*Assembly!T$17+$BM128*Assembly!T$18+$BN128*Assembly!T$19+$BO128*Assembly!T$20+$BP128*Assembly!T$21+$BQ128*Assembly!T$22+$BR128*Assembly!T$23+$BS128*Assembly!T$24</f>
        <v>0</v>
      </c>
      <c r="CM128" s="421" t="str">
        <f>$AY128*Assembly!U$4+$AZ128*Assembly!U$5+$BA128*Assembly!U$6+$BB128*Assembly!U$7+$BC128*Assembly!U$8+$BD128*Assembly!U$9+$BE128*Assembly!U$10+$BF128*Assembly!U$11+$BG128*Assembly!U$12+$BH128*Assembly!U$13+$BI128*Assembly!U$14+$BJ128*Assembly!U$15+$BK128*Assembly!U$16+$BL128*Assembly!U$17+$BM128*Assembly!U$18+$BN128*Assembly!U$19+$BO128*Assembly!U$20+$BP128*Assembly!U$21+$BQ128*Assembly!U$22+$BR128*Assembly!U$23+$BS128*Assembly!U$24</f>
        <v>0</v>
      </c>
      <c r="CN128" s="424" t="str">
        <f>$AY128*Assembly!V$4+$AZ128*Assembly!V$5+$BA128*Assembly!V$6+$BB128*Assembly!V$7+$BC128*Assembly!V$8+$BD128*Assembly!V$9+$BE128*Assembly!V$10+$BF128*Assembly!V$11+$BG128*Assembly!V$12+$BH128*Assembly!V$13+$BI128*Assembly!V$14+$BJ128*Assembly!V$15+$BK128*Assembly!V$16+$BL128*Assembly!V$17+$BM128*Assembly!V$18+$BN128*Assembly!V$19+$BO128*Assembly!V$20+$BP128*Assembly!V$21+$BQ128*Assembly!V$22+$BR128*Assembly!V$23+$BS128*Assembly!V$24</f>
        <v>0</v>
      </c>
      <c r="CO128" s="424" t="str">
        <f>CE128*Refining!$F$3</f>
        <v>132</v>
      </c>
      <c r="CP128" s="424" t="str">
        <f>CF128*Refining!$F$4</f>
        <v>16</v>
      </c>
      <c r="CQ128" s="424" t="str">
        <f>CG128*Refining!$F$5</f>
        <v>0</v>
      </c>
      <c r="CR128" s="424" t="str">
        <f>CH128*Refining!$F$6</f>
        <v>0</v>
      </c>
      <c r="CS128" s="424" t="str">
        <f>CI128*Refining!$F$7</f>
        <v>0</v>
      </c>
      <c r="CT128" s="424" t="str">
        <f>CJ128*Refining!$F$8</f>
        <v>0</v>
      </c>
      <c r="CU128" s="424" t="str">
        <f>CK128*Refining!$F$9</f>
        <v>0</v>
      </c>
      <c r="CV128" s="424" t="str">
        <f>CL128*Refining!$F$10</f>
        <v>0</v>
      </c>
      <c r="CW128" s="424" t="str">
        <f>CM128*Refining!$F$11</f>
        <v>0</v>
      </c>
      <c r="CX128" s="424" t="str">
        <f>CN128*Refining!$F$12</f>
        <v>0</v>
      </c>
      <c r="CY128" s="441" t="str">
        <f t="shared" ref="CY128:DR128" si="517">IF(CE128 = 0, "", CE128)</f>
        <v>74</v>
      </c>
      <c r="CZ128" s="442" t="str">
        <f t="shared" si="517"/>
        <v>5</v>
      </c>
      <c r="DA128" s="442" t="str">
        <f t="shared" si="517"/>
        <v/>
      </c>
      <c r="DB128" s="443" t="str">
        <f t="shared" si="517"/>
        <v/>
      </c>
      <c r="DC128" s="444" t="str">
        <f t="shared" si="517"/>
        <v/>
      </c>
      <c r="DD128" s="442" t="str">
        <f t="shared" si="517"/>
        <v/>
      </c>
      <c r="DE128" s="444" t="str">
        <f t="shared" si="517"/>
        <v/>
      </c>
      <c r="DF128" s="444" t="str">
        <f t="shared" si="517"/>
        <v/>
      </c>
      <c r="DG128" s="442" t="str">
        <f t="shared" si="517"/>
        <v/>
      </c>
      <c r="DH128" s="445" t="str">
        <f t="shared" si="517"/>
        <v/>
      </c>
      <c r="DI128" s="441" t="str">
        <f t="shared" si="517"/>
        <v>132</v>
      </c>
      <c r="DJ128" s="442" t="str">
        <f t="shared" si="517"/>
        <v>16</v>
      </c>
      <c r="DK128" s="442" t="str">
        <f t="shared" si="517"/>
        <v/>
      </c>
      <c r="DL128" s="442" t="str">
        <f t="shared" si="517"/>
        <v/>
      </c>
      <c r="DM128" s="446" t="str">
        <f t="shared" si="517"/>
        <v/>
      </c>
      <c r="DN128" s="442" t="str">
        <f t="shared" si="517"/>
        <v/>
      </c>
      <c r="DO128" s="442" t="str">
        <f t="shared" si="517"/>
        <v/>
      </c>
      <c r="DP128" s="442" t="str">
        <f t="shared" si="517"/>
        <v/>
      </c>
      <c r="DQ128" s="442" t="str">
        <f t="shared" si="517"/>
        <v/>
      </c>
      <c r="DR128" s="445" t="str">
        <f t="shared" si="517"/>
        <v/>
      </c>
      <c r="DS128" s="447" t="str">
        <f t="shared" si="15"/>
        <v>79</v>
      </c>
      <c r="DT128" s="448" t="str">
        <f t="shared" si="16"/>
        <v>148</v>
      </c>
      <c r="DU128" s="434" t="str">
        <f>CY128*'Ores &amp; Ingots'!$C$3+CZ128*'Ores &amp; Ingots'!$C$4+DA128*'Ores &amp; Ingots'!$C$5+DB128*'Ores &amp; Ingots'!$C$6+DC128*'Ores &amp; Ingots'!$C$7+DD128*'Ores &amp; Ingots'!$C$8+DE128*'Ores &amp; Ingots'!$C$9+DF128*'Ores &amp; Ingots'!$C$10+DG128*'Ores &amp; Ingots'!$C$11+DH128*'Ores &amp; Ingots'!$C$12</f>
        <v>10</v>
      </c>
      <c r="DV128" s="434" t="str">
        <f>DI128*'Ores &amp; Ingots'!$B$3+DJ128*'Ores &amp; Ingots'!$B$4+DK128*'Ores &amp; Ingots'!$B$5+DL128*'Ores &amp; Ingots'!$B$6+DM128*'Ores &amp; Ingots'!$B$7+DN128*'Ores &amp; Ingots'!$B$8+DO128*'Ores &amp; Ingots'!$B$9+DP128*'Ores &amp; Ingots'!$B$10+DQ128*'Ores &amp; Ingots'!$B$11+DR128*'Ores &amp; Ingots'!$B$12</f>
        <v>55</v>
      </c>
      <c r="DW128" s="448" t="str">
        <f>CY128*Refining!$G$3+CZ128*Refining!$G$4+DA128*Refining!$G$5+DB128*Refining!$G$6+DC128*Refining!$G$7+DD128*Refining!$G$8+DE128*Refining!$G$9+DF128*Refining!$G$10+DG128*Refining!$G$11+DH128*Refining!$G$12</f>
        <v>29</v>
      </c>
      <c r="DX128" s="448" t="str">
        <f t="shared" si="17"/>
        <v>4,530</v>
      </c>
      <c r="DY128" s="449" t="str">
        <f t="shared" si="18"/>
        <v>0.0045</v>
      </c>
      <c r="DZ128" s="447" t="str">
        <f t="shared" si="19"/>
        <v>60</v>
      </c>
      <c r="EA128" s="446" t="str">
        <f t="shared" ref="EA128:EB128" si="518">DZ128/60</f>
        <v>1.0</v>
      </c>
      <c r="EB128" s="446" t="str">
        <f t="shared" si="518"/>
        <v>0.0</v>
      </c>
      <c r="EC128" s="450" t="str">
        <f t="shared" si="21"/>
        <v>0.00</v>
      </c>
      <c r="ED128" s="447" t="str">
        <f t="shared" si="22"/>
        <v>7,797</v>
      </c>
      <c r="EE128" s="446" t="str">
        <f t="shared" ref="EE128:EF128" si="519">ED128/1000</f>
        <v>7.8</v>
      </c>
      <c r="EF128" s="451" t="str">
        <f t="shared" si="519"/>
        <v>0.01</v>
      </c>
      <c r="EG128" s="452" t="str">
        <f t="shared" si="24"/>
        <v>0.0078</v>
      </c>
      <c r="EH128" s="225" t="s">
        <v>12</v>
      </c>
    </row>
    <row r="129">
      <c r="A129" s="33"/>
      <c r="B129" s="226" t="s">
        <v>1004</v>
      </c>
      <c r="C129" s="227" t="s">
        <v>886</v>
      </c>
      <c r="D129" s="227">
        <v>1.0</v>
      </c>
      <c r="E129" s="227">
        <v>1.0</v>
      </c>
      <c r="F129" s="227">
        <v>1.0</v>
      </c>
      <c r="G129" s="453" t="str">
        <f t="shared" si="5"/>
        <v>15.625</v>
      </c>
      <c r="H129" s="454">
        <v>7.0</v>
      </c>
      <c r="I129" s="454">
        <v>7.0</v>
      </c>
      <c r="J129" s="454" t="str">
        <f>H129/Main!$D$9</f>
        <v>7</v>
      </c>
      <c r="K129" s="454" t="str">
        <f>I129/Main!$D$10</f>
        <v>7</v>
      </c>
      <c r="L129" s="455" t="str">
        <f t="shared" si="6"/>
        <v>1.0</v>
      </c>
      <c r="M129" s="455">
        <v>1.0</v>
      </c>
      <c r="N129" s="457" t="s">
        <v>12</v>
      </c>
      <c r="O129" s="456"/>
      <c r="P129" s="456"/>
      <c r="Q129" s="457"/>
      <c r="R129" s="456"/>
      <c r="S129" s="458"/>
      <c r="T129" s="458"/>
      <c r="U129" s="456"/>
      <c r="V129" s="456"/>
      <c r="W129" s="458"/>
      <c r="X129" s="458"/>
      <c r="Y129" s="456"/>
      <c r="Z129" s="456"/>
      <c r="AA129" s="456"/>
      <c r="AB129" s="456"/>
      <c r="AC129" s="524" t="s">
        <v>913</v>
      </c>
      <c r="AD129" s="434">
        <v>14.0</v>
      </c>
      <c r="AE129" s="434">
        <v>0.0</v>
      </c>
      <c r="AF129" s="434">
        <v>12.0</v>
      </c>
      <c r="AG129" s="434">
        <v>0.0</v>
      </c>
      <c r="AH129" s="434">
        <v>40.0</v>
      </c>
      <c r="AI129" s="434">
        <v>0.0</v>
      </c>
      <c r="AJ129" s="498">
        <v>6.0</v>
      </c>
      <c r="AK129" s="434">
        <v>0.0</v>
      </c>
      <c r="AL129" s="434">
        <v>0.0</v>
      </c>
      <c r="AM129" s="434">
        <v>0.0</v>
      </c>
      <c r="AN129" s="434">
        <v>0.0</v>
      </c>
      <c r="AO129" s="434">
        <v>0.0</v>
      </c>
      <c r="AP129" s="434">
        <v>0.0</v>
      </c>
      <c r="AQ129" s="434">
        <v>0.0</v>
      </c>
      <c r="AR129" s="434">
        <v>0.0</v>
      </c>
      <c r="AS129" s="434">
        <v>0.0</v>
      </c>
      <c r="AT129" s="434">
        <v>0.0</v>
      </c>
      <c r="AU129" s="434">
        <v>0.0</v>
      </c>
      <c r="AV129" s="434">
        <v>0.0</v>
      </c>
      <c r="AW129" s="434">
        <v>0.0</v>
      </c>
      <c r="AX129" s="434">
        <v>0.0</v>
      </c>
      <c r="AY129" s="429" t="str">
        <f t="shared" ref="AY129:BS129" si="520">IF(AD129 = 0, "", AD129)</f>
        <v>14</v>
      </c>
      <c r="AZ129" s="430" t="str">
        <f t="shared" si="520"/>
        <v/>
      </c>
      <c r="BA129" s="430" t="str">
        <f t="shared" si="520"/>
        <v>12</v>
      </c>
      <c r="BB129" s="430" t="str">
        <f t="shared" si="520"/>
        <v/>
      </c>
      <c r="BC129" s="430" t="str">
        <f t="shared" si="520"/>
        <v>40</v>
      </c>
      <c r="BD129" s="430" t="str">
        <f t="shared" si="520"/>
        <v/>
      </c>
      <c r="BE129" s="431" t="str">
        <f t="shared" si="520"/>
        <v>6</v>
      </c>
      <c r="BF129" s="430" t="str">
        <f t="shared" si="520"/>
        <v/>
      </c>
      <c r="BG129" s="430" t="str">
        <f t="shared" si="520"/>
        <v/>
      </c>
      <c r="BH129" s="430" t="str">
        <f t="shared" si="520"/>
        <v/>
      </c>
      <c r="BI129" s="430" t="str">
        <f t="shared" si="520"/>
        <v/>
      </c>
      <c r="BJ129" s="430" t="str">
        <f t="shared" si="520"/>
        <v/>
      </c>
      <c r="BK129" s="430" t="str">
        <f t="shared" si="520"/>
        <v/>
      </c>
      <c r="BL129" s="430" t="str">
        <f t="shared" si="520"/>
        <v/>
      </c>
      <c r="BM129" s="430" t="str">
        <f t="shared" si="520"/>
        <v/>
      </c>
      <c r="BN129" s="430" t="str">
        <f t="shared" si="520"/>
        <v/>
      </c>
      <c r="BO129" s="430" t="str">
        <f t="shared" si="520"/>
        <v/>
      </c>
      <c r="BP129" s="430" t="str">
        <f t="shared" si="520"/>
        <v/>
      </c>
      <c r="BQ129" s="430" t="str">
        <f t="shared" si="520"/>
        <v/>
      </c>
      <c r="BR129" s="430" t="str">
        <f t="shared" si="520"/>
        <v/>
      </c>
      <c r="BS129" s="432" t="str">
        <f t="shared" si="520"/>
        <v/>
      </c>
      <c r="BT129" s="433" t="str">
        <f>$AY129*Assembly!Y$4+$AZ129*Assembly!Y$5+$BA129*Assembly!Y$6+$BB129*Assembly!Y$7+$BC129*Assembly!Y$8+$BD129*Assembly!Y$9+$BE129*Assembly!Y$10+$BF129*Assembly!Y$11+$BG129*Assembly!Y$12+$BH129*Assembly!Y$13+$BI129*Assembly!Y$14+$BJ129*Assembly!Y$15+$BK129*Assembly!Y$16+$BL129*Assembly!Y$17+$BM129*Assembly!Y$18+$BN129*Assembly!Y$19+$BO129*Assembly!Y$20+$BP129*Assembly!Y$21+$BQ129*Assembly!Y$22+$BR129*Assembly!Y$23+$BS129*Assembly!Y$24</f>
        <v>792</v>
      </c>
      <c r="BU129" s="434" t="str">
        <f t="shared" si="8"/>
        <v>51</v>
      </c>
      <c r="BV129" s="434" t="str">
        <f>$AY129*Assembly!AC$4+$AZ129*Assembly!AC$5+$BA129*Assembly!AC$6+$BB129*Assembly!AC$7+$BC129*Assembly!AC$8+$BD129*Assembly!AC$9+$BE129*Assembly!AC$10+$BF129*Assembly!AC$11+$BG129*Assembly!AC$12+$BH129*Assembly!AC$13+$BI129*Assembly!AC$14+$BJ129*Assembly!AC$15+$BK129*Assembly!AC$16+$BL129*Assembly!AC$17+$BM129*Assembly!AC$18+$BN129*Assembly!AC$19+$BO129*Assembly!AC$20+$BP129*Assembly!AC$21+$BQ129*Assembly!AC$22+$BR129*Assembly!AC$23+$BS129*Assembly!AC$24</f>
        <v>3,020</v>
      </c>
      <c r="BW129" s="435" t="str">
        <f t="shared" si="9"/>
        <v>3.81</v>
      </c>
      <c r="BX129" s="436" t="str">
        <f t="shared" si="10"/>
        <v>193</v>
      </c>
      <c r="BY129" s="437" t="str">
        <f t="shared" si="11"/>
        <v>59.6</v>
      </c>
      <c r="BZ129" s="438"/>
      <c r="CA129" s="434" t="str">
        <f>$AY129*Assembly!X$4+$AZ129*Assembly!X$5+$BA129*Assembly!X$6+$BB129*Assembly!X$7+$BC129*Assembly!X$8+$BD129*Assembly!X$9+$BE129*Assembly!X$10+$BF129*Assembly!X$11+$BG129*Assembly!X$12+$BH129*Assembly!X$13+$BI129*Assembly!X$14+$BJ129*Assembly!X$15+$BK129*Assembly!X$16+$BL129*Assembly!X$17+$BM129*Assembly!X$18+$BN129*Assembly!X$19+$BO129*Assembly!X$20+$BP129*Assembly!X$21+$BQ129*Assembly!X$22+$BR129*Assembly!X$23+$BS129*Assembly!X$24</f>
        <v>192</v>
      </c>
      <c r="CB129" s="434" t="str">
        <f t="shared" si="12"/>
        <v>29,867</v>
      </c>
      <c r="CC129" s="439" t="str">
        <f t="shared" si="13"/>
        <v>0.0299</v>
      </c>
      <c r="CD129" s="440" t="str">
        <f>$AY129*Assembly!AB$4+$AZ129*Assembly!AB$5+$BA129*Assembly!AB$6+$BB129*Assembly!AB$7+$BC129*Assembly!AB$8+$BD129*Assembly!AB$9+$BE129*Assembly!AB$10+$BF129*Assembly!AB$11+$BG129*Assembly!AB$12+$BH129*Assembly!AB$13+$BI129*Assembly!AB$14+$BJ129*Assembly!AB$15+$BK129*Assembly!AB$16+$BL129*Assembly!AB$17+$BM129*Assembly!AB$18+$BN129*Assembly!AB$19+$BO129*Assembly!AB$20+$BP129*Assembly!AB$21+$BQ129*Assembly!AB$22+$BR129*Assembly!AB$23+$BS129*Assembly!AB$24</f>
        <v>194</v>
      </c>
      <c r="CE129" s="457" t="str">
        <f>$AY129*Assembly!M$4+$AZ129*Assembly!M$5+$BA129*Assembly!M$6+$BB129*Assembly!M$7+$BC129*Assembly!M$8+$BD129*Assembly!M$9+$BE129*Assembly!M$10+$BF129*Assembly!M$11+$BG129*Assembly!M$12+$BH129*Assembly!M$13+$BI129*Assembly!M$14+$BJ129*Assembly!M$15+$BK129*Assembly!M$16+$BL129*Assembly!M$17+$BM129*Assembly!M$18+$BN129*Assembly!M$19+$BO129*Assembly!M$20+$BP129*Assembly!M$21+$BQ129*Assembly!M$22+$BR129*Assembly!M$23+$BS129*Assembly!M$24</f>
        <v>874</v>
      </c>
      <c r="CF129" s="457" t="str">
        <f>$AY129*Assembly!N$4+$AZ129*Assembly!N$5+$BA129*Assembly!N$6+$BB129*Assembly!N$7+$BC129*Assembly!N$8+$BD129*Assembly!N$9+$BE129*Assembly!N$10+$BF129*Assembly!N$11+$BG129*Assembly!N$12+$BH129*Assembly!N$13+$BI129*Assembly!N$14+$BJ129*Assembly!N$15+$BK129*Assembly!N$16+$BL129*Assembly!N$17+$BM129*Assembly!N$18+$BN129*Assembly!N$19+$BO129*Assembly!N$20+$BP129*Assembly!N$21+$BQ129*Assembly!N$22+$BR129*Assembly!N$23+$BS129*Assembly!N$24</f>
        <v>30</v>
      </c>
      <c r="CG129" s="457" t="str">
        <f>$AY129*Assembly!O$4+$AZ129*Assembly!O$5+$BA129*Assembly!O$6+$BB129*Assembly!O$7+$BC129*Assembly!O$8+$BD129*Assembly!O$9+$BE129*Assembly!O$10+$BF129*Assembly!O$11+$BG129*Assembly!O$12+$BH129*Assembly!O$13+$BI129*Assembly!O$14+$BJ129*Assembly!O$15+$BK129*Assembly!O$16+$BL129*Assembly!O$17+$BM129*Assembly!O$18+$BN129*Assembly!O$19+$BO129*Assembly!O$20+$BP129*Assembly!O$21+$BQ129*Assembly!O$22+$BR129*Assembly!O$23+$BS129*Assembly!O$24</f>
        <v>0</v>
      </c>
      <c r="CH129" s="454" t="str">
        <f>$AY129*Assembly!P$4+$AZ129*Assembly!P$5+$BA129*Assembly!P$6+$BB129*Assembly!P$7+$BC129*Assembly!P$8+$BD129*Assembly!P$9+$BE129*Assembly!P$10+$BF129*Assembly!P$11+$BG129*Assembly!P$12+$BH129*Assembly!P$13+$BI129*Assembly!P$14+$BJ129*Assembly!P$15+$BK129*Assembly!P$16+$BL129*Assembly!P$17+$BM129*Assembly!P$18+$BN129*Assembly!P$19+$BO129*Assembly!P$20+$BP129*Assembly!P$21+$BQ129*Assembly!P$22+$BR129*Assembly!P$23+$BS129*Assembly!P$24</f>
        <v>0</v>
      </c>
      <c r="CI129" s="454" t="str">
        <f>$AY129*Assembly!Q$4+$AZ129*Assembly!Q$5+$BA129*Assembly!Q$6+$BB129*Assembly!Q$7+$BC129*Assembly!Q$8+$BD129*Assembly!Q$9+$BE129*Assembly!Q$10+$BF129*Assembly!Q$11+$BG129*Assembly!Q$12+$BH129*Assembly!Q$13+$BI129*Assembly!Q$14+$BJ129*Assembly!Q$15+$BK129*Assembly!Q$16+$BL129*Assembly!Q$17+$BM129*Assembly!Q$18+$BN129*Assembly!Q$19+$BO129*Assembly!Q$20+$BP129*Assembly!Q$21+$BQ129*Assembly!Q$22+$BR129*Assembly!Q$23+$BS129*Assembly!Q$24</f>
        <v>0</v>
      </c>
      <c r="CJ129" s="457" t="str">
        <f>$AY129*Assembly!R$4+$AZ129*Assembly!R$5+$BA129*Assembly!R$6+$BB129*Assembly!R$7+$BC129*Assembly!R$8+$BD129*Assembly!R$9+$BE129*Assembly!R$10+$BF129*Assembly!R$11+$BG129*Assembly!R$12+$BH129*Assembly!R$13+$BI129*Assembly!R$14+$BJ129*Assembly!R$15+$BK129*Assembly!R$16+$BL129*Assembly!R$17+$BM129*Assembly!R$18+$BN129*Assembly!R$19+$BO129*Assembly!R$20+$BP129*Assembly!R$21+$BQ129*Assembly!R$22+$BR129*Assembly!R$23+$BS129*Assembly!R$24</f>
        <v>0</v>
      </c>
      <c r="CK129" s="454" t="str">
        <f>$AY129*Assembly!S$4+$AZ129*Assembly!S$5+$BA129*Assembly!S$6+$BB129*Assembly!S$7+$BC129*Assembly!S$8+$BD129*Assembly!S$9+$BE129*Assembly!S$10+$BF129*Assembly!S$11+$BG129*Assembly!S$12+$BH129*Assembly!S$13+$BI129*Assembly!S$14+$BJ129*Assembly!S$15+$BK129*Assembly!S$16+$BL129*Assembly!S$17+$BM129*Assembly!S$18+$BN129*Assembly!S$19+$BO129*Assembly!S$20+$BP129*Assembly!S$21+$BQ129*Assembly!S$22+$BR129*Assembly!S$23+$BS129*Assembly!S$24</f>
        <v>0</v>
      </c>
      <c r="CL129" s="454" t="str">
        <f>$AY129*Assembly!T$4+$AZ129*Assembly!T$5+$BA129*Assembly!T$6+$BB129*Assembly!T$7+$BC129*Assembly!T$8+$BD129*Assembly!T$9+$BE129*Assembly!T$10+$BF129*Assembly!T$11+$BG129*Assembly!T$12+$BH129*Assembly!T$13+$BI129*Assembly!T$14+$BJ129*Assembly!T$15+$BK129*Assembly!T$16+$BL129*Assembly!T$17+$BM129*Assembly!T$18+$BN129*Assembly!T$19+$BO129*Assembly!T$20+$BP129*Assembly!T$21+$BQ129*Assembly!T$22+$BR129*Assembly!T$23+$BS129*Assembly!T$24</f>
        <v>0</v>
      </c>
      <c r="CM129" s="454" t="str">
        <f>$AY129*Assembly!U$4+$AZ129*Assembly!U$5+$BA129*Assembly!U$6+$BB129*Assembly!U$7+$BC129*Assembly!U$8+$BD129*Assembly!U$9+$BE129*Assembly!U$10+$BF129*Assembly!U$11+$BG129*Assembly!U$12+$BH129*Assembly!U$13+$BI129*Assembly!U$14+$BJ129*Assembly!U$15+$BK129*Assembly!U$16+$BL129*Assembly!U$17+$BM129*Assembly!U$18+$BN129*Assembly!U$19+$BO129*Assembly!U$20+$BP129*Assembly!U$21+$BQ129*Assembly!U$22+$BR129*Assembly!U$23+$BS129*Assembly!U$24</f>
        <v>0</v>
      </c>
      <c r="CN129" s="457" t="str">
        <f>$AY129*Assembly!V$4+$AZ129*Assembly!V$5+$BA129*Assembly!V$6+$BB129*Assembly!V$7+$BC129*Assembly!V$8+$BD129*Assembly!V$9+$BE129*Assembly!V$10+$BF129*Assembly!V$11+$BG129*Assembly!V$12+$BH129*Assembly!V$13+$BI129*Assembly!V$14+$BJ129*Assembly!V$15+$BK129*Assembly!V$16+$BL129*Assembly!V$17+$BM129*Assembly!V$18+$BN129*Assembly!V$19+$BO129*Assembly!V$20+$BP129*Assembly!V$21+$BQ129*Assembly!V$22+$BR129*Assembly!V$23+$BS129*Assembly!V$24</f>
        <v>0</v>
      </c>
      <c r="CO129" s="457" t="str">
        <f>CE129*Refining!$F$3</f>
        <v>1,561</v>
      </c>
      <c r="CP129" s="457" t="str">
        <f>CF129*Refining!$F$4</f>
        <v>94</v>
      </c>
      <c r="CQ129" s="457" t="str">
        <f>CG129*Refining!$F$5</f>
        <v>0</v>
      </c>
      <c r="CR129" s="457" t="str">
        <f>CH129*Refining!$F$6</f>
        <v>0</v>
      </c>
      <c r="CS129" s="457" t="str">
        <f>CI129*Refining!$F$7</f>
        <v>0</v>
      </c>
      <c r="CT129" s="457" t="str">
        <f>CJ129*Refining!$F$8</f>
        <v>0</v>
      </c>
      <c r="CU129" s="457" t="str">
        <f>CK129*Refining!$F$9</f>
        <v>0</v>
      </c>
      <c r="CV129" s="457" t="str">
        <f>CL129*Refining!$F$10</f>
        <v>0</v>
      </c>
      <c r="CW129" s="457" t="str">
        <f>CM129*Refining!$F$11</f>
        <v>0</v>
      </c>
      <c r="CX129" s="457" t="str">
        <f>CN129*Refining!$F$12</f>
        <v>0</v>
      </c>
      <c r="CY129" s="441" t="str">
        <f t="shared" ref="CY129:DR129" si="521">IF(CE129 = 0, "", CE129)</f>
        <v>874</v>
      </c>
      <c r="CZ129" s="442" t="str">
        <f t="shared" si="521"/>
        <v>30</v>
      </c>
      <c r="DA129" s="442" t="str">
        <f t="shared" si="521"/>
        <v/>
      </c>
      <c r="DB129" s="443" t="str">
        <f t="shared" si="521"/>
        <v/>
      </c>
      <c r="DC129" s="444" t="str">
        <f t="shared" si="521"/>
        <v/>
      </c>
      <c r="DD129" s="442" t="str">
        <f t="shared" si="521"/>
        <v/>
      </c>
      <c r="DE129" s="444" t="str">
        <f t="shared" si="521"/>
        <v/>
      </c>
      <c r="DF129" s="444" t="str">
        <f t="shared" si="521"/>
        <v/>
      </c>
      <c r="DG129" s="442" t="str">
        <f t="shared" si="521"/>
        <v/>
      </c>
      <c r="DH129" s="445" t="str">
        <f t="shared" si="521"/>
        <v/>
      </c>
      <c r="DI129" s="441" t="str">
        <f t="shared" si="521"/>
        <v>1,561</v>
      </c>
      <c r="DJ129" s="442" t="str">
        <f t="shared" si="521"/>
        <v>94</v>
      </c>
      <c r="DK129" s="442" t="str">
        <f t="shared" si="521"/>
        <v/>
      </c>
      <c r="DL129" s="442" t="str">
        <f t="shared" si="521"/>
        <v/>
      </c>
      <c r="DM129" s="446" t="str">
        <f t="shared" si="521"/>
        <v/>
      </c>
      <c r="DN129" s="442" t="str">
        <f t="shared" si="521"/>
        <v/>
      </c>
      <c r="DO129" s="442" t="str">
        <f t="shared" si="521"/>
        <v/>
      </c>
      <c r="DP129" s="442" t="str">
        <f t="shared" si="521"/>
        <v/>
      </c>
      <c r="DQ129" s="442" t="str">
        <f t="shared" si="521"/>
        <v/>
      </c>
      <c r="DR129" s="445" t="str">
        <f t="shared" si="521"/>
        <v/>
      </c>
      <c r="DS129" s="447" t="str">
        <f t="shared" si="15"/>
        <v>904</v>
      </c>
      <c r="DT129" s="448" t="str">
        <f t="shared" si="16"/>
        <v>1,654</v>
      </c>
      <c r="DU129" s="434" t="str">
        <f>CY129*'Ores &amp; Ingots'!$C$3+CZ129*'Ores &amp; Ingots'!$C$4+DA129*'Ores &amp; Ingots'!$C$5+DB129*'Ores &amp; Ingots'!$C$6+DC129*'Ores &amp; Ingots'!$C$7+DD129*'Ores &amp; Ingots'!$C$8+DE129*'Ores &amp; Ingots'!$C$9+DF129*'Ores &amp; Ingots'!$C$10+DG129*'Ores &amp; Ingots'!$C$11+DH129*'Ores &amp; Ingots'!$C$12</f>
        <v>114</v>
      </c>
      <c r="DV129" s="434" t="str">
        <f>DI129*'Ores &amp; Ingots'!$B$3+DJ129*'Ores &amp; Ingots'!$B$4+DK129*'Ores &amp; Ingots'!$B$5+DL129*'Ores &amp; Ingots'!$B$6+DM129*'Ores &amp; Ingots'!$B$7+DN129*'Ores &amp; Ingots'!$B$8+DO129*'Ores &amp; Ingots'!$B$9+DP129*'Ores &amp; Ingots'!$B$10+DQ129*'Ores &amp; Ingots'!$B$11+DR129*'Ores &amp; Ingots'!$B$12</f>
        <v>612</v>
      </c>
      <c r="DW129" s="448" t="str">
        <f>CY129*Refining!$G$3+CZ129*Refining!$G$4+DA129*Refining!$G$5+DB129*Refining!$G$6+DC129*Refining!$G$7+DD129*Refining!$G$8+DE129*Refining!$G$9+DF129*Refining!$G$10+DG129*Refining!$G$11+DH129*Refining!$G$12</f>
        <v>204</v>
      </c>
      <c r="DX129" s="448" t="str">
        <f t="shared" si="17"/>
        <v>31,774</v>
      </c>
      <c r="DY129" s="449" t="str">
        <f t="shared" si="18"/>
        <v>0.0318</v>
      </c>
      <c r="DZ129" s="447" t="str">
        <f t="shared" si="19"/>
        <v>403</v>
      </c>
      <c r="EA129" s="446" t="str">
        <f t="shared" ref="EA129:EB129" si="522">DZ129/60</f>
        <v>6.7</v>
      </c>
      <c r="EB129" s="446" t="str">
        <f t="shared" si="522"/>
        <v>0.1</v>
      </c>
      <c r="EC129" s="450" t="str">
        <f t="shared" si="21"/>
        <v>0.00</v>
      </c>
      <c r="ED129" s="447" t="str">
        <f t="shared" si="22"/>
        <v>61,640</v>
      </c>
      <c r="EE129" s="446" t="str">
        <f t="shared" ref="EE129:EF129" si="523">ED129/1000</f>
        <v>61.6</v>
      </c>
      <c r="EF129" s="451" t="str">
        <f t="shared" si="523"/>
        <v>0.06</v>
      </c>
      <c r="EG129" s="452" t="str">
        <f t="shared" si="24"/>
        <v>0.0616</v>
      </c>
      <c r="EH129" s="225" t="s">
        <v>1005</v>
      </c>
    </row>
    <row r="130">
      <c r="A130" s="33"/>
      <c r="B130" s="226" t="s">
        <v>1006</v>
      </c>
      <c r="C130" s="227" t="s">
        <v>885</v>
      </c>
      <c r="D130" s="227">
        <v>3.0</v>
      </c>
      <c r="E130" s="227">
        <v>3.0</v>
      </c>
      <c r="F130" s="227">
        <v>3.0</v>
      </c>
      <c r="G130" s="420" t="str">
        <f t="shared" si="5"/>
        <v>3.375</v>
      </c>
      <c r="H130" s="421">
        <v>7.0</v>
      </c>
      <c r="I130" s="421">
        <v>7.0</v>
      </c>
      <c r="J130" s="421" t="str">
        <f>H130/Main!$D$9</f>
        <v>7</v>
      </c>
      <c r="K130" s="421" t="str">
        <f>I130/Main!$D$10</f>
        <v>7</v>
      </c>
      <c r="L130" s="422" t="str">
        <f t="shared" si="6"/>
        <v>1.0</v>
      </c>
      <c r="M130" s="422">
        <v>1.0</v>
      </c>
      <c r="N130" s="424" t="s">
        <v>12</v>
      </c>
      <c r="O130" s="423"/>
      <c r="P130" s="423"/>
      <c r="Q130" s="424"/>
      <c r="R130" s="423"/>
      <c r="S130" s="425"/>
      <c r="T130" s="425"/>
      <c r="U130" s="423"/>
      <c r="V130" s="423"/>
      <c r="W130" s="425"/>
      <c r="X130" s="425"/>
      <c r="Y130" s="423"/>
      <c r="Z130" s="423"/>
      <c r="AA130" s="423"/>
      <c r="AB130" s="423"/>
      <c r="AC130" s="523"/>
      <c r="AD130" s="434">
        <v>8.0</v>
      </c>
      <c r="AE130" s="434">
        <v>0.0</v>
      </c>
      <c r="AF130" s="498">
        <v>10.0</v>
      </c>
      <c r="AG130" s="434">
        <v>0.0</v>
      </c>
      <c r="AH130" s="434">
        <v>30.0</v>
      </c>
      <c r="AI130" s="434">
        <v>0.0</v>
      </c>
      <c r="AJ130" s="434">
        <v>6.0</v>
      </c>
      <c r="AK130" s="434">
        <v>0.0</v>
      </c>
      <c r="AL130" s="434">
        <v>0.0</v>
      </c>
      <c r="AM130" s="434">
        <v>0.0</v>
      </c>
      <c r="AN130" s="434">
        <v>0.0</v>
      </c>
      <c r="AO130" s="434">
        <v>0.0</v>
      </c>
      <c r="AP130" s="434">
        <v>0.0</v>
      </c>
      <c r="AQ130" s="434">
        <v>0.0</v>
      </c>
      <c r="AR130" s="434">
        <v>0.0</v>
      </c>
      <c r="AS130" s="434">
        <v>0.0</v>
      </c>
      <c r="AT130" s="434">
        <v>0.0</v>
      </c>
      <c r="AU130" s="434">
        <v>0.0</v>
      </c>
      <c r="AV130" s="434">
        <v>0.0</v>
      </c>
      <c r="AW130" s="434">
        <v>0.0</v>
      </c>
      <c r="AX130" s="434">
        <v>0.0</v>
      </c>
      <c r="AY130" s="429" t="str">
        <f t="shared" ref="AY130:BS130" si="524">IF(AD130 = 0, "", AD130)</f>
        <v>8</v>
      </c>
      <c r="AZ130" s="430" t="str">
        <f t="shared" si="524"/>
        <v/>
      </c>
      <c r="BA130" s="431" t="str">
        <f t="shared" si="524"/>
        <v>10</v>
      </c>
      <c r="BB130" s="430" t="str">
        <f t="shared" si="524"/>
        <v/>
      </c>
      <c r="BC130" s="430" t="str">
        <f t="shared" si="524"/>
        <v>30</v>
      </c>
      <c r="BD130" s="430" t="str">
        <f t="shared" si="524"/>
        <v/>
      </c>
      <c r="BE130" s="430" t="str">
        <f t="shared" si="524"/>
        <v>6</v>
      </c>
      <c r="BF130" s="430" t="str">
        <f t="shared" si="524"/>
        <v/>
      </c>
      <c r="BG130" s="430" t="str">
        <f t="shared" si="524"/>
        <v/>
      </c>
      <c r="BH130" s="430" t="str">
        <f t="shared" si="524"/>
        <v/>
      </c>
      <c r="BI130" s="430" t="str">
        <f t="shared" si="524"/>
        <v/>
      </c>
      <c r="BJ130" s="430" t="str">
        <f t="shared" si="524"/>
        <v/>
      </c>
      <c r="BK130" s="430" t="str">
        <f t="shared" si="524"/>
        <v/>
      </c>
      <c r="BL130" s="430" t="str">
        <f t="shared" si="524"/>
        <v/>
      </c>
      <c r="BM130" s="430" t="str">
        <f t="shared" si="524"/>
        <v/>
      </c>
      <c r="BN130" s="430" t="str">
        <f t="shared" si="524"/>
        <v/>
      </c>
      <c r="BO130" s="430" t="str">
        <f t="shared" si="524"/>
        <v/>
      </c>
      <c r="BP130" s="430" t="str">
        <f t="shared" si="524"/>
        <v/>
      </c>
      <c r="BQ130" s="430" t="str">
        <f t="shared" si="524"/>
        <v/>
      </c>
      <c r="BR130" s="430" t="str">
        <f t="shared" si="524"/>
        <v/>
      </c>
      <c r="BS130" s="432" t="str">
        <f t="shared" si="524"/>
        <v/>
      </c>
      <c r="BT130" s="433" t="str">
        <f>$AY130*Assembly!Y$4+$AZ130*Assembly!Y$5+$BA130*Assembly!Y$6+$BB130*Assembly!Y$7+$BC130*Assembly!Y$8+$BD130*Assembly!Y$9+$BE130*Assembly!Y$10+$BF130*Assembly!Y$11+$BG130*Assembly!Y$12+$BH130*Assembly!Y$13+$BI130*Assembly!Y$14+$BJ130*Assembly!Y$15+$BK130*Assembly!Y$16+$BL130*Assembly!Y$17+$BM130*Assembly!Y$18+$BN130*Assembly!Y$19+$BO130*Assembly!Y$20+$BP130*Assembly!Y$21+$BQ130*Assembly!Y$22+$BR130*Assembly!Y$23+$BS130*Assembly!Y$24</f>
        <v>584</v>
      </c>
      <c r="BU130" s="434" t="str">
        <f t="shared" si="8"/>
        <v>173</v>
      </c>
      <c r="BV130" s="434" t="str">
        <f>$AY130*Assembly!AC$4+$AZ130*Assembly!AC$5+$BA130*Assembly!AC$6+$BB130*Assembly!AC$7+$BC130*Assembly!AC$8+$BD130*Assembly!AC$9+$BE130*Assembly!AC$10+$BF130*Assembly!AC$11+$BG130*Assembly!AC$12+$BH130*Assembly!AC$13+$BI130*Assembly!AC$14+$BJ130*Assembly!AC$15+$BK130*Assembly!AC$16+$BL130*Assembly!AC$17+$BM130*Assembly!AC$18+$BN130*Assembly!AC$19+$BO130*Assembly!AC$20+$BP130*Assembly!AC$21+$BQ130*Assembly!AC$22+$BR130*Assembly!AC$23+$BS130*Assembly!AC$24</f>
        <v>2,090</v>
      </c>
      <c r="BW130" s="435" t="str">
        <f t="shared" si="9"/>
        <v>3.58</v>
      </c>
      <c r="BX130" s="436" t="str">
        <f t="shared" si="10"/>
        <v>619</v>
      </c>
      <c r="BY130" s="437" t="str">
        <f t="shared" si="11"/>
        <v>12.1</v>
      </c>
      <c r="BZ130" s="438"/>
      <c r="CA130" s="434" t="str">
        <f>$AY130*Assembly!X$4+$AZ130*Assembly!X$5+$BA130*Assembly!X$6+$BB130*Assembly!X$7+$BC130*Assembly!X$8+$BD130*Assembly!X$9+$BE130*Assembly!X$10+$BF130*Assembly!X$11+$BG130*Assembly!X$12+$BH130*Assembly!X$13+$BI130*Assembly!X$14+$BJ130*Assembly!X$15+$BK130*Assembly!X$16+$BL130*Assembly!X$17+$BM130*Assembly!X$18+$BN130*Assembly!X$19+$BO130*Assembly!X$20+$BP130*Assembly!X$21+$BQ130*Assembly!X$22+$BR130*Assembly!X$23+$BS130*Assembly!X$24</f>
        <v>144</v>
      </c>
      <c r="CB130" s="434" t="str">
        <f t="shared" si="12"/>
        <v>22,400</v>
      </c>
      <c r="CC130" s="439" t="str">
        <f t="shared" si="13"/>
        <v>0.0224</v>
      </c>
      <c r="CD130" s="440" t="str">
        <f>$AY130*Assembly!AB$4+$AZ130*Assembly!AB$5+$BA130*Assembly!AB$6+$BB130*Assembly!AB$7+$BC130*Assembly!AB$8+$BD130*Assembly!AB$9+$BE130*Assembly!AB$10+$BF130*Assembly!AB$11+$BG130*Assembly!AB$12+$BH130*Assembly!AB$13+$BI130*Assembly!AB$14+$BJ130*Assembly!AB$15+$BK130*Assembly!AB$16+$BL130*Assembly!AB$17+$BM130*Assembly!AB$18+$BN130*Assembly!AB$19+$BO130*Assembly!AB$20+$BP130*Assembly!AB$21+$BQ130*Assembly!AB$22+$BR130*Assembly!AB$23+$BS130*Assembly!AB$24</f>
        <v>152</v>
      </c>
      <c r="CE130" s="424" t="str">
        <f>$AY130*Assembly!M$4+$AZ130*Assembly!M$5+$BA130*Assembly!M$6+$BB130*Assembly!M$7+$BC130*Assembly!M$8+$BD130*Assembly!M$9+$BE130*Assembly!M$10+$BF130*Assembly!M$11+$BG130*Assembly!M$12+$BH130*Assembly!M$13+$BI130*Assembly!M$14+$BJ130*Assembly!M$15+$BK130*Assembly!M$16+$BL130*Assembly!M$17+$BM130*Assembly!M$18+$BN130*Assembly!M$19+$BO130*Assembly!M$20+$BP130*Assembly!M$21+$BQ130*Assembly!M$22+$BR130*Assembly!M$23+$BS130*Assembly!M$24</f>
        <v>638</v>
      </c>
      <c r="CF130" s="424" t="str">
        <f>$AY130*Assembly!N$4+$AZ130*Assembly!N$5+$BA130*Assembly!N$6+$BB130*Assembly!N$7+$BC130*Assembly!N$8+$BD130*Assembly!N$9+$BE130*Assembly!N$10+$BF130*Assembly!N$11+$BG130*Assembly!N$12+$BH130*Assembly!N$13+$BI130*Assembly!N$14+$BJ130*Assembly!N$15+$BK130*Assembly!N$16+$BL130*Assembly!N$17+$BM130*Assembly!N$18+$BN130*Assembly!N$19+$BO130*Assembly!N$20+$BP130*Assembly!N$21+$BQ130*Assembly!N$22+$BR130*Assembly!N$23+$BS130*Assembly!N$24</f>
        <v>30</v>
      </c>
      <c r="CG130" s="424" t="str">
        <f>$AY130*Assembly!O$4+$AZ130*Assembly!O$5+$BA130*Assembly!O$6+$BB130*Assembly!O$7+$BC130*Assembly!O$8+$BD130*Assembly!O$9+$BE130*Assembly!O$10+$BF130*Assembly!O$11+$BG130*Assembly!O$12+$BH130*Assembly!O$13+$BI130*Assembly!O$14+$BJ130*Assembly!O$15+$BK130*Assembly!O$16+$BL130*Assembly!O$17+$BM130*Assembly!O$18+$BN130*Assembly!O$19+$BO130*Assembly!O$20+$BP130*Assembly!O$21+$BQ130*Assembly!O$22+$BR130*Assembly!O$23+$BS130*Assembly!O$24</f>
        <v>0</v>
      </c>
      <c r="CH130" s="421" t="str">
        <f>$AY130*Assembly!P$4+$AZ130*Assembly!P$5+$BA130*Assembly!P$6+$BB130*Assembly!P$7+$BC130*Assembly!P$8+$BD130*Assembly!P$9+$BE130*Assembly!P$10+$BF130*Assembly!P$11+$BG130*Assembly!P$12+$BH130*Assembly!P$13+$BI130*Assembly!P$14+$BJ130*Assembly!P$15+$BK130*Assembly!P$16+$BL130*Assembly!P$17+$BM130*Assembly!P$18+$BN130*Assembly!P$19+$BO130*Assembly!P$20+$BP130*Assembly!P$21+$BQ130*Assembly!P$22+$BR130*Assembly!P$23+$BS130*Assembly!P$24</f>
        <v>0</v>
      </c>
      <c r="CI130" s="421" t="str">
        <f>$AY130*Assembly!Q$4+$AZ130*Assembly!Q$5+$BA130*Assembly!Q$6+$BB130*Assembly!Q$7+$BC130*Assembly!Q$8+$BD130*Assembly!Q$9+$BE130*Assembly!Q$10+$BF130*Assembly!Q$11+$BG130*Assembly!Q$12+$BH130*Assembly!Q$13+$BI130*Assembly!Q$14+$BJ130*Assembly!Q$15+$BK130*Assembly!Q$16+$BL130*Assembly!Q$17+$BM130*Assembly!Q$18+$BN130*Assembly!Q$19+$BO130*Assembly!Q$20+$BP130*Assembly!Q$21+$BQ130*Assembly!Q$22+$BR130*Assembly!Q$23+$BS130*Assembly!Q$24</f>
        <v>0</v>
      </c>
      <c r="CJ130" s="424" t="str">
        <f>$AY130*Assembly!R$4+$AZ130*Assembly!R$5+$BA130*Assembly!R$6+$BB130*Assembly!R$7+$BC130*Assembly!R$8+$BD130*Assembly!R$9+$BE130*Assembly!R$10+$BF130*Assembly!R$11+$BG130*Assembly!R$12+$BH130*Assembly!R$13+$BI130*Assembly!R$14+$BJ130*Assembly!R$15+$BK130*Assembly!R$16+$BL130*Assembly!R$17+$BM130*Assembly!R$18+$BN130*Assembly!R$19+$BO130*Assembly!R$20+$BP130*Assembly!R$21+$BQ130*Assembly!R$22+$BR130*Assembly!R$23+$BS130*Assembly!R$24</f>
        <v>0</v>
      </c>
      <c r="CK130" s="421" t="str">
        <f>$AY130*Assembly!S$4+$AZ130*Assembly!S$5+$BA130*Assembly!S$6+$BB130*Assembly!S$7+$BC130*Assembly!S$8+$BD130*Assembly!S$9+$BE130*Assembly!S$10+$BF130*Assembly!S$11+$BG130*Assembly!S$12+$BH130*Assembly!S$13+$BI130*Assembly!S$14+$BJ130*Assembly!S$15+$BK130*Assembly!S$16+$BL130*Assembly!S$17+$BM130*Assembly!S$18+$BN130*Assembly!S$19+$BO130*Assembly!S$20+$BP130*Assembly!S$21+$BQ130*Assembly!S$22+$BR130*Assembly!S$23+$BS130*Assembly!S$24</f>
        <v>0</v>
      </c>
      <c r="CL130" s="421" t="str">
        <f>$AY130*Assembly!T$4+$AZ130*Assembly!T$5+$BA130*Assembly!T$6+$BB130*Assembly!T$7+$BC130*Assembly!T$8+$BD130*Assembly!T$9+$BE130*Assembly!T$10+$BF130*Assembly!T$11+$BG130*Assembly!T$12+$BH130*Assembly!T$13+$BI130*Assembly!T$14+$BJ130*Assembly!T$15+$BK130*Assembly!T$16+$BL130*Assembly!T$17+$BM130*Assembly!T$18+$BN130*Assembly!T$19+$BO130*Assembly!T$20+$BP130*Assembly!T$21+$BQ130*Assembly!T$22+$BR130*Assembly!T$23+$BS130*Assembly!T$24</f>
        <v>0</v>
      </c>
      <c r="CM130" s="421" t="str">
        <f>$AY130*Assembly!U$4+$AZ130*Assembly!U$5+$BA130*Assembly!U$6+$BB130*Assembly!U$7+$BC130*Assembly!U$8+$BD130*Assembly!U$9+$BE130*Assembly!U$10+$BF130*Assembly!U$11+$BG130*Assembly!U$12+$BH130*Assembly!U$13+$BI130*Assembly!U$14+$BJ130*Assembly!U$15+$BK130*Assembly!U$16+$BL130*Assembly!U$17+$BM130*Assembly!U$18+$BN130*Assembly!U$19+$BO130*Assembly!U$20+$BP130*Assembly!U$21+$BQ130*Assembly!U$22+$BR130*Assembly!U$23+$BS130*Assembly!U$24</f>
        <v>0</v>
      </c>
      <c r="CN130" s="424" t="str">
        <f>$AY130*Assembly!V$4+$AZ130*Assembly!V$5+$BA130*Assembly!V$6+$BB130*Assembly!V$7+$BC130*Assembly!V$8+$BD130*Assembly!V$9+$BE130*Assembly!V$10+$BF130*Assembly!V$11+$BG130*Assembly!V$12+$BH130*Assembly!V$13+$BI130*Assembly!V$14+$BJ130*Assembly!V$15+$BK130*Assembly!V$16+$BL130*Assembly!V$17+$BM130*Assembly!V$18+$BN130*Assembly!V$19+$BO130*Assembly!V$20+$BP130*Assembly!V$21+$BQ130*Assembly!V$22+$BR130*Assembly!V$23+$BS130*Assembly!V$24</f>
        <v>0</v>
      </c>
      <c r="CO130" s="424" t="str">
        <f>CE130*Refining!$F$3</f>
        <v>1,139</v>
      </c>
      <c r="CP130" s="424" t="str">
        <f>CF130*Refining!$F$4</f>
        <v>94</v>
      </c>
      <c r="CQ130" s="424" t="str">
        <f>CG130*Refining!$F$5</f>
        <v>0</v>
      </c>
      <c r="CR130" s="424" t="str">
        <f>CH130*Refining!$F$6</f>
        <v>0</v>
      </c>
      <c r="CS130" s="424" t="str">
        <f>CI130*Refining!$F$7</f>
        <v>0</v>
      </c>
      <c r="CT130" s="424" t="str">
        <f>CJ130*Refining!$F$8</f>
        <v>0</v>
      </c>
      <c r="CU130" s="424" t="str">
        <f>CK130*Refining!$F$9</f>
        <v>0</v>
      </c>
      <c r="CV130" s="424" t="str">
        <f>CL130*Refining!$F$10</f>
        <v>0</v>
      </c>
      <c r="CW130" s="424" t="str">
        <f>CM130*Refining!$F$11</f>
        <v>0</v>
      </c>
      <c r="CX130" s="424" t="str">
        <f>CN130*Refining!$F$12</f>
        <v>0</v>
      </c>
      <c r="CY130" s="441" t="str">
        <f t="shared" ref="CY130:DR130" si="525">IF(CE130 = 0, "", CE130)</f>
        <v>638</v>
      </c>
      <c r="CZ130" s="442" t="str">
        <f t="shared" si="525"/>
        <v>30</v>
      </c>
      <c r="DA130" s="442" t="str">
        <f t="shared" si="525"/>
        <v/>
      </c>
      <c r="DB130" s="443" t="str">
        <f t="shared" si="525"/>
        <v/>
      </c>
      <c r="DC130" s="444" t="str">
        <f t="shared" si="525"/>
        <v/>
      </c>
      <c r="DD130" s="442" t="str">
        <f t="shared" si="525"/>
        <v/>
      </c>
      <c r="DE130" s="444" t="str">
        <f t="shared" si="525"/>
        <v/>
      </c>
      <c r="DF130" s="444" t="str">
        <f t="shared" si="525"/>
        <v/>
      </c>
      <c r="DG130" s="442" t="str">
        <f t="shared" si="525"/>
        <v/>
      </c>
      <c r="DH130" s="445" t="str">
        <f t="shared" si="525"/>
        <v/>
      </c>
      <c r="DI130" s="441" t="str">
        <f t="shared" si="525"/>
        <v>1,139</v>
      </c>
      <c r="DJ130" s="442" t="str">
        <f t="shared" si="525"/>
        <v>94</v>
      </c>
      <c r="DK130" s="442" t="str">
        <f t="shared" si="525"/>
        <v/>
      </c>
      <c r="DL130" s="442" t="str">
        <f t="shared" si="525"/>
        <v/>
      </c>
      <c r="DM130" s="446" t="str">
        <f t="shared" si="525"/>
        <v/>
      </c>
      <c r="DN130" s="442" t="str">
        <f t="shared" si="525"/>
        <v/>
      </c>
      <c r="DO130" s="442" t="str">
        <f t="shared" si="525"/>
        <v/>
      </c>
      <c r="DP130" s="442" t="str">
        <f t="shared" si="525"/>
        <v/>
      </c>
      <c r="DQ130" s="442" t="str">
        <f t="shared" si="525"/>
        <v/>
      </c>
      <c r="DR130" s="445" t="str">
        <f t="shared" si="525"/>
        <v/>
      </c>
      <c r="DS130" s="447" t="str">
        <f t="shared" si="15"/>
        <v>668</v>
      </c>
      <c r="DT130" s="448" t="str">
        <f t="shared" si="16"/>
        <v>1,233</v>
      </c>
      <c r="DU130" s="434" t="str">
        <f>CY130*'Ores &amp; Ingots'!$C$3+CZ130*'Ores &amp; Ingots'!$C$4+DA130*'Ores &amp; Ingots'!$C$5+DB130*'Ores &amp; Ingots'!$C$6+DC130*'Ores &amp; Ingots'!$C$7+DD130*'Ores &amp; Ingots'!$C$8+DE130*'Ores &amp; Ingots'!$C$9+DF130*'Ores &amp; Ingots'!$C$10+DG130*'Ores &amp; Ingots'!$C$11+DH130*'Ores &amp; Ingots'!$C$12</f>
        <v>84</v>
      </c>
      <c r="DV130" s="434" t="str">
        <f>DI130*'Ores &amp; Ingots'!$B$3+DJ130*'Ores &amp; Ingots'!$B$4+DK130*'Ores &amp; Ingots'!$B$5+DL130*'Ores &amp; Ingots'!$B$6+DM130*'Ores &amp; Ingots'!$B$7+DN130*'Ores &amp; Ingots'!$B$8+DO130*'Ores &amp; Ingots'!$B$9+DP130*'Ores &amp; Ingots'!$B$10+DQ130*'Ores &amp; Ingots'!$B$11+DR130*'Ores &amp; Ingots'!$B$12</f>
        <v>456</v>
      </c>
      <c r="DW130" s="448" t="str">
        <f>CY130*Refining!$G$3+CZ130*Refining!$G$4+DA130*Refining!$G$5+DB130*Refining!$G$6+DC130*Refining!$G$7+DD130*Refining!$G$8+DE130*Refining!$G$9+DF130*Refining!$G$10+DG130*Refining!$G$11+DH130*Refining!$G$12</f>
        <v>188</v>
      </c>
      <c r="DX130" s="448" t="str">
        <f t="shared" si="17"/>
        <v>29,252</v>
      </c>
      <c r="DY130" s="449" t="str">
        <f t="shared" si="18"/>
        <v>0.0293</v>
      </c>
      <c r="DZ130" s="447" t="str">
        <f t="shared" si="19"/>
        <v>339</v>
      </c>
      <c r="EA130" s="446" t="str">
        <f t="shared" ref="EA130:EB130" si="526">DZ130/60</f>
        <v>5.7</v>
      </c>
      <c r="EB130" s="446" t="str">
        <f t="shared" si="526"/>
        <v>0.1</v>
      </c>
      <c r="EC130" s="450" t="str">
        <f t="shared" si="21"/>
        <v>0.00</v>
      </c>
      <c r="ED130" s="447" t="str">
        <f t="shared" si="22"/>
        <v>51,652</v>
      </c>
      <c r="EE130" s="446" t="str">
        <f t="shared" ref="EE130:EF130" si="527">ED130/1000</f>
        <v>51.7</v>
      </c>
      <c r="EF130" s="451" t="str">
        <f t="shared" si="527"/>
        <v>0.05</v>
      </c>
      <c r="EG130" s="452" t="str">
        <f t="shared" si="24"/>
        <v>0.0517</v>
      </c>
      <c r="EH130" s="225" t="s">
        <v>12</v>
      </c>
    </row>
    <row r="131">
      <c r="A131" s="33"/>
      <c r="B131" s="226" t="s">
        <v>1007</v>
      </c>
      <c r="C131" s="227" t="s">
        <v>885</v>
      </c>
      <c r="D131" s="227">
        <v>3.0</v>
      </c>
      <c r="E131" s="227">
        <v>3.0</v>
      </c>
      <c r="F131" s="227">
        <v>3.0</v>
      </c>
      <c r="G131" s="453" t="str">
        <f t="shared" si="5"/>
        <v>3.375</v>
      </c>
      <c r="H131" s="454">
        <v>7.0</v>
      </c>
      <c r="I131" s="454">
        <v>7.0</v>
      </c>
      <c r="J131" s="454" t="str">
        <f>H131/Main!$D$9</f>
        <v>7</v>
      </c>
      <c r="K131" s="454" t="str">
        <f>I131/Main!$D$10</f>
        <v>7</v>
      </c>
      <c r="L131" s="455" t="str">
        <f t="shared" si="6"/>
        <v>1.0</v>
      </c>
      <c r="M131" s="455">
        <v>1.0</v>
      </c>
      <c r="N131" s="457" t="s">
        <v>12</v>
      </c>
      <c r="O131" s="456"/>
      <c r="P131" s="456"/>
      <c r="Q131" s="457"/>
      <c r="R131" s="456"/>
      <c r="S131" s="458"/>
      <c r="T131" s="458"/>
      <c r="U131" s="456"/>
      <c r="V131" s="456"/>
      <c r="W131" s="458"/>
      <c r="X131" s="458"/>
      <c r="Y131" s="456"/>
      <c r="Z131" s="456"/>
      <c r="AA131" s="456"/>
      <c r="AB131" s="456"/>
      <c r="AC131" s="524"/>
      <c r="AD131" s="434">
        <v>7.0</v>
      </c>
      <c r="AE131" s="434">
        <v>0.0</v>
      </c>
      <c r="AF131" s="498">
        <v>10.0</v>
      </c>
      <c r="AG131" s="434">
        <v>0.0</v>
      </c>
      <c r="AH131" s="434">
        <v>30.0</v>
      </c>
      <c r="AI131" s="434">
        <v>0.0</v>
      </c>
      <c r="AJ131" s="434">
        <v>6.0</v>
      </c>
      <c r="AK131" s="434">
        <v>0.0</v>
      </c>
      <c r="AL131" s="434">
        <v>0.0</v>
      </c>
      <c r="AM131" s="434">
        <v>0.0</v>
      </c>
      <c r="AN131" s="434">
        <v>0.0</v>
      </c>
      <c r="AO131" s="434">
        <v>0.0</v>
      </c>
      <c r="AP131" s="434">
        <v>0.0</v>
      </c>
      <c r="AQ131" s="434">
        <v>0.0</v>
      </c>
      <c r="AR131" s="434">
        <v>0.0</v>
      </c>
      <c r="AS131" s="434">
        <v>0.0</v>
      </c>
      <c r="AT131" s="434">
        <v>0.0</v>
      </c>
      <c r="AU131" s="434">
        <v>0.0</v>
      </c>
      <c r="AV131" s="434">
        <v>0.0</v>
      </c>
      <c r="AW131" s="434">
        <v>0.0</v>
      </c>
      <c r="AX131" s="434">
        <v>0.0</v>
      </c>
      <c r="AY131" s="429" t="str">
        <f t="shared" ref="AY131:BS131" si="528">IF(AD131 = 0, "", AD131)</f>
        <v>7</v>
      </c>
      <c r="AZ131" s="430" t="str">
        <f t="shared" si="528"/>
        <v/>
      </c>
      <c r="BA131" s="431" t="str">
        <f t="shared" si="528"/>
        <v>10</v>
      </c>
      <c r="BB131" s="430" t="str">
        <f t="shared" si="528"/>
        <v/>
      </c>
      <c r="BC131" s="430" t="str">
        <f t="shared" si="528"/>
        <v>30</v>
      </c>
      <c r="BD131" s="430" t="str">
        <f t="shared" si="528"/>
        <v/>
      </c>
      <c r="BE131" s="430" t="str">
        <f t="shared" si="528"/>
        <v>6</v>
      </c>
      <c r="BF131" s="430" t="str">
        <f t="shared" si="528"/>
        <v/>
      </c>
      <c r="BG131" s="430" t="str">
        <f t="shared" si="528"/>
        <v/>
      </c>
      <c r="BH131" s="430" t="str">
        <f t="shared" si="528"/>
        <v/>
      </c>
      <c r="BI131" s="430" t="str">
        <f t="shared" si="528"/>
        <v/>
      </c>
      <c r="BJ131" s="430" t="str">
        <f t="shared" si="528"/>
        <v/>
      </c>
      <c r="BK131" s="430" t="str">
        <f t="shared" si="528"/>
        <v/>
      </c>
      <c r="BL131" s="430" t="str">
        <f t="shared" si="528"/>
        <v/>
      </c>
      <c r="BM131" s="430" t="str">
        <f t="shared" si="528"/>
        <v/>
      </c>
      <c r="BN131" s="430" t="str">
        <f t="shared" si="528"/>
        <v/>
      </c>
      <c r="BO131" s="430" t="str">
        <f t="shared" si="528"/>
        <v/>
      </c>
      <c r="BP131" s="430" t="str">
        <f t="shared" si="528"/>
        <v/>
      </c>
      <c r="BQ131" s="430" t="str">
        <f t="shared" si="528"/>
        <v/>
      </c>
      <c r="BR131" s="430" t="str">
        <f t="shared" si="528"/>
        <v/>
      </c>
      <c r="BS131" s="432" t="str">
        <f t="shared" si="528"/>
        <v/>
      </c>
      <c r="BT131" s="433" t="str">
        <f>$AY131*Assembly!Y$4+$AZ131*Assembly!Y$5+$BA131*Assembly!Y$6+$BB131*Assembly!Y$7+$BC131*Assembly!Y$8+$BD131*Assembly!Y$9+$BE131*Assembly!Y$10+$BF131*Assembly!Y$11+$BG131*Assembly!Y$12+$BH131*Assembly!Y$13+$BI131*Assembly!Y$14+$BJ131*Assembly!Y$15+$BK131*Assembly!Y$16+$BL131*Assembly!Y$17+$BM131*Assembly!Y$18+$BN131*Assembly!Y$19+$BO131*Assembly!Y$20+$BP131*Assembly!Y$21+$BQ131*Assembly!Y$22+$BR131*Assembly!Y$23+$BS131*Assembly!Y$24</f>
        <v>564</v>
      </c>
      <c r="BU131" s="434" t="str">
        <f t="shared" si="8"/>
        <v>167</v>
      </c>
      <c r="BV131" s="434" t="str">
        <f>$AY131*Assembly!AC$4+$AZ131*Assembly!AC$5+$BA131*Assembly!AC$6+$BB131*Assembly!AC$7+$BC131*Assembly!AC$8+$BD131*Assembly!AC$9+$BE131*Assembly!AC$10+$BF131*Assembly!AC$11+$BG131*Assembly!AC$12+$BH131*Assembly!AC$13+$BI131*Assembly!AC$14+$BJ131*Assembly!AC$15+$BK131*Assembly!AC$16+$BL131*Assembly!AC$17+$BM131*Assembly!AC$18+$BN131*Assembly!AC$19+$BO131*Assembly!AC$20+$BP131*Assembly!AC$21+$BQ131*Assembly!AC$22+$BR131*Assembly!AC$23+$BS131*Assembly!AC$24</f>
        <v>1,990</v>
      </c>
      <c r="BW131" s="435" t="str">
        <f t="shared" si="9"/>
        <v>3.53</v>
      </c>
      <c r="BX131" s="436" t="str">
        <f t="shared" si="10"/>
        <v>590</v>
      </c>
      <c r="BY131" s="437" t="str">
        <f t="shared" si="11"/>
        <v>11.9</v>
      </c>
      <c r="BZ131" s="438"/>
      <c r="CA131" s="434" t="str">
        <f>$AY131*Assembly!X$4+$AZ131*Assembly!X$5+$BA131*Assembly!X$6+$BB131*Assembly!X$7+$BC131*Assembly!X$8+$BD131*Assembly!X$9+$BE131*Assembly!X$10+$BF131*Assembly!X$11+$BG131*Assembly!X$12+$BH131*Assembly!X$13+$BI131*Assembly!X$14+$BJ131*Assembly!X$15+$BK131*Assembly!X$16+$BL131*Assembly!X$17+$BM131*Assembly!X$18+$BN131*Assembly!X$19+$BO131*Assembly!X$20+$BP131*Assembly!X$21+$BQ131*Assembly!X$22+$BR131*Assembly!X$23+$BS131*Assembly!X$24</f>
        <v>143</v>
      </c>
      <c r="CB131" s="434" t="str">
        <f t="shared" si="12"/>
        <v>22,244</v>
      </c>
      <c r="CC131" s="439" t="str">
        <f t="shared" si="13"/>
        <v>0.0222</v>
      </c>
      <c r="CD131" s="440" t="str">
        <f>$AY131*Assembly!AB$4+$AZ131*Assembly!AB$5+$BA131*Assembly!AB$6+$BB131*Assembly!AB$7+$BC131*Assembly!AB$8+$BD131*Assembly!AB$9+$BE131*Assembly!AB$10+$BF131*Assembly!AB$11+$BG131*Assembly!AB$12+$BH131*Assembly!AB$13+$BI131*Assembly!AB$14+$BJ131*Assembly!AB$15+$BK131*Assembly!AB$16+$BL131*Assembly!AB$17+$BM131*Assembly!AB$18+$BN131*Assembly!AB$19+$BO131*Assembly!AB$20+$BP131*Assembly!AB$21+$BQ131*Assembly!AB$22+$BR131*Assembly!AB$23+$BS131*Assembly!AB$24</f>
        <v>149</v>
      </c>
      <c r="CE131" s="457" t="str">
        <f>$AY131*Assembly!M$4+$AZ131*Assembly!M$5+$BA131*Assembly!M$6+$BB131*Assembly!M$7+$BC131*Assembly!M$8+$BD131*Assembly!M$9+$BE131*Assembly!M$10+$BF131*Assembly!M$11+$BG131*Assembly!M$12+$BH131*Assembly!M$13+$BI131*Assembly!M$14+$BJ131*Assembly!M$15+$BK131*Assembly!M$16+$BL131*Assembly!M$17+$BM131*Assembly!M$18+$BN131*Assembly!M$19+$BO131*Assembly!M$20+$BP131*Assembly!M$21+$BQ131*Assembly!M$22+$BR131*Assembly!M$23+$BS131*Assembly!M$24</f>
        <v>617</v>
      </c>
      <c r="CF131" s="457" t="str">
        <f>$AY131*Assembly!N$4+$AZ131*Assembly!N$5+$BA131*Assembly!N$6+$BB131*Assembly!N$7+$BC131*Assembly!N$8+$BD131*Assembly!N$9+$BE131*Assembly!N$10+$BF131*Assembly!N$11+$BG131*Assembly!N$12+$BH131*Assembly!N$13+$BI131*Assembly!N$14+$BJ131*Assembly!N$15+$BK131*Assembly!N$16+$BL131*Assembly!N$17+$BM131*Assembly!N$18+$BN131*Assembly!N$19+$BO131*Assembly!N$20+$BP131*Assembly!N$21+$BQ131*Assembly!N$22+$BR131*Assembly!N$23+$BS131*Assembly!N$24</f>
        <v>30</v>
      </c>
      <c r="CG131" s="457" t="str">
        <f>$AY131*Assembly!O$4+$AZ131*Assembly!O$5+$BA131*Assembly!O$6+$BB131*Assembly!O$7+$BC131*Assembly!O$8+$BD131*Assembly!O$9+$BE131*Assembly!O$10+$BF131*Assembly!O$11+$BG131*Assembly!O$12+$BH131*Assembly!O$13+$BI131*Assembly!O$14+$BJ131*Assembly!O$15+$BK131*Assembly!O$16+$BL131*Assembly!O$17+$BM131*Assembly!O$18+$BN131*Assembly!O$19+$BO131*Assembly!O$20+$BP131*Assembly!O$21+$BQ131*Assembly!O$22+$BR131*Assembly!O$23+$BS131*Assembly!O$24</f>
        <v>0</v>
      </c>
      <c r="CH131" s="454" t="str">
        <f>$AY131*Assembly!P$4+$AZ131*Assembly!P$5+$BA131*Assembly!P$6+$BB131*Assembly!P$7+$BC131*Assembly!P$8+$BD131*Assembly!P$9+$BE131*Assembly!P$10+$BF131*Assembly!P$11+$BG131*Assembly!P$12+$BH131*Assembly!P$13+$BI131*Assembly!P$14+$BJ131*Assembly!P$15+$BK131*Assembly!P$16+$BL131*Assembly!P$17+$BM131*Assembly!P$18+$BN131*Assembly!P$19+$BO131*Assembly!P$20+$BP131*Assembly!P$21+$BQ131*Assembly!P$22+$BR131*Assembly!P$23+$BS131*Assembly!P$24</f>
        <v>0</v>
      </c>
      <c r="CI131" s="454" t="str">
        <f>$AY131*Assembly!Q$4+$AZ131*Assembly!Q$5+$BA131*Assembly!Q$6+$BB131*Assembly!Q$7+$BC131*Assembly!Q$8+$BD131*Assembly!Q$9+$BE131*Assembly!Q$10+$BF131*Assembly!Q$11+$BG131*Assembly!Q$12+$BH131*Assembly!Q$13+$BI131*Assembly!Q$14+$BJ131*Assembly!Q$15+$BK131*Assembly!Q$16+$BL131*Assembly!Q$17+$BM131*Assembly!Q$18+$BN131*Assembly!Q$19+$BO131*Assembly!Q$20+$BP131*Assembly!Q$21+$BQ131*Assembly!Q$22+$BR131*Assembly!Q$23+$BS131*Assembly!Q$24</f>
        <v>0</v>
      </c>
      <c r="CJ131" s="457" t="str">
        <f>$AY131*Assembly!R$4+$AZ131*Assembly!R$5+$BA131*Assembly!R$6+$BB131*Assembly!R$7+$BC131*Assembly!R$8+$BD131*Assembly!R$9+$BE131*Assembly!R$10+$BF131*Assembly!R$11+$BG131*Assembly!R$12+$BH131*Assembly!R$13+$BI131*Assembly!R$14+$BJ131*Assembly!R$15+$BK131*Assembly!R$16+$BL131*Assembly!R$17+$BM131*Assembly!R$18+$BN131*Assembly!R$19+$BO131*Assembly!R$20+$BP131*Assembly!R$21+$BQ131*Assembly!R$22+$BR131*Assembly!R$23+$BS131*Assembly!R$24</f>
        <v>0</v>
      </c>
      <c r="CK131" s="454" t="str">
        <f>$AY131*Assembly!S$4+$AZ131*Assembly!S$5+$BA131*Assembly!S$6+$BB131*Assembly!S$7+$BC131*Assembly!S$8+$BD131*Assembly!S$9+$BE131*Assembly!S$10+$BF131*Assembly!S$11+$BG131*Assembly!S$12+$BH131*Assembly!S$13+$BI131*Assembly!S$14+$BJ131*Assembly!S$15+$BK131*Assembly!S$16+$BL131*Assembly!S$17+$BM131*Assembly!S$18+$BN131*Assembly!S$19+$BO131*Assembly!S$20+$BP131*Assembly!S$21+$BQ131*Assembly!S$22+$BR131*Assembly!S$23+$BS131*Assembly!S$24</f>
        <v>0</v>
      </c>
      <c r="CL131" s="454" t="str">
        <f>$AY131*Assembly!T$4+$AZ131*Assembly!T$5+$BA131*Assembly!T$6+$BB131*Assembly!T$7+$BC131*Assembly!T$8+$BD131*Assembly!T$9+$BE131*Assembly!T$10+$BF131*Assembly!T$11+$BG131*Assembly!T$12+$BH131*Assembly!T$13+$BI131*Assembly!T$14+$BJ131*Assembly!T$15+$BK131*Assembly!T$16+$BL131*Assembly!T$17+$BM131*Assembly!T$18+$BN131*Assembly!T$19+$BO131*Assembly!T$20+$BP131*Assembly!T$21+$BQ131*Assembly!T$22+$BR131*Assembly!T$23+$BS131*Assembly!T$24</f>
        <v>0</v>
      </c>
      <c r="CM131" s="454" t="str">
        <f>$AY131*Assembly!U$4+$AZ131*Assembly!U$5+$BA131*Assembly!U$6+$BB131*Assembly!U$7+$BC131*Assembly!U$8+$BD131*Assembly!U$9+$BE131*Assembly!U$10+$BF131*Assembly!U$11+$BG131*Assembly!U$12+$BH131*Assembly!U$13+$BI131*Assembly!U$14+$BJ131*Assembly!U$15+$BK131*Assembly!U$16+$BL131*Assembly!U$17+$BM131*Assembly!U$18+$BN131*Assembly!U$19+$BO131*Assembly!U$20+$BP131*Assembly!U$21+$BQ131*Assembly!U$22+$BR131*Assembly!U$23+$BS131*Assembly!U$24</f>
        <v>0</v>
      </c>
      <c r="CN131" s="457" t="str">
        <f>$AY131*Assembly!V$4+$AZ131*Assembly!V$5+$BA131*Assembly!V$6+$BB131*Assembly!V$7+$BC131*Assembly!V$8+$BD131*Assembly!V$9+$BE131*Assembly!V$10+$BF131*Assembly!V$11+$BG131*Assembly!V$12+$BH131*Assembly!V$13+$BI131*Assembly!V$14+$BJ131*Assembly!V$15+$BK131*Assembly!V$16+$BL131*Assembly!V$17+$BM131*Assembly!V$18+$BN131*Assembly!V$19+$BO131*Assembly!V$20+$BP131*Assembly!V$21+$BQ131*Assembly!V$22+$BR131*Assembly!V$23+$BS131*Assembly!V$24</f>
        <v>0</v>
      </c>
      <c r="CO131" s="457" t="str">
        <f>CE131*Refining!$F$3</f>
        <v>1,102</v>
      </c>
      <c r="CP131" s="457" t="str">
        <f>CF131*Refining!$F$4</f>
        <v>94</v>
      </c>
      <c r="CQ131" s="457" t="str">
        <f>CG131*Refining!$F$5</f>
        <v>0</v>
      </c>
      <c r="CR131" s="457" t="str">
        <f>CH131*Refining!$F$6</f>
        <v>0</v>
      </c>
      <c r="CS131" s="457" t="str">
        <f>CI131*Refining!$F$7</f>
        <v>0</v>
      </c>
      <c r="CT131" s="457" t="str">
        <f>CJ131*Refining!$F$8</f>
        <v>0</v>
      </c>
      <c r="CU131" s="457" t="str">
        <f>CK131*Refining!$F$9</f>
        <v>0</v>
      </c>
      <c r="CV131" s="457" t="str">
        <f>CL131*Refining!$F$10</f>
        <v>0</v>
      </c>
      <c r="CW131" s="457" t="str">
        <f>CM131*Refining!$F$11</f>
        <v>0</v>
      </c>
      <c r="CX131" s="457" t="str">
        <f>CN131*Refining!$F$12</f>
        <v>0</v>
      </c>
      <c r="CY131" s="441" t="str">
        <f t="shared" ref="CY131:DR131" si="529">IF(CE131 = 0, "", CE131)</f>
        <v>617</v>
      </c>
      <c r="CZ131" s="442" t="str">
        <f t="shared" si="529"/>
        <v>30</v>
      </c>
      <c r="DA131" s="442" t="str">
        <f t="shared" si="529"/>
        <v/>
      </c>
      <c r="DB131" s="443" t="str">
        <f t="shared" si="529"/>
        <v/>
      </c>
      <c r="DC131" s="444" t="str">
        <f t="shared" si="529"/>
        <v/>
      </c>
      <c r="DD131" s="442" t="str">
        <f t="shared" si="529"/>
        <v/>
      </c>
      <c r="DE131" s="444" t="str">
        <f t="shared" si="529"/>
        <v/>
      </c>
      <c r="DF131" s="444" t="str">
        <f t="shared" si="529"/>
        <v/>
      </c>
      <c r="DG131" s="442" t="str">
        <f t="shared" si="529"/>
        <v/>
      </c>
      <c r="DH131" s="445" t="str">
        <f t="shared" si="529"/>
        <v/>
      </c>
      <c r="DI131" s="441" t="str">
        <f t="shared" si="529"/>
        <v>1,102</v>
      </c>
      <c r="DJ131" s="442" t="str">
        <f t="shared" si="529"/>
        <v>94</v>
      </c>
      <c r="DK131" s="442" t="str">
        <f t="shared" si="529"/>
        <v/>
      </c>
      <c r="DL131" s="442" t="str">
        <f t="shared" si="529"/>
        <v/>
      </c>
      <c r="DM131" s="446" t="str">
        <f t="shared" si="529"/>
        <v/>
      </c>
      <c r="DN131" s="442" t="str">
        <f t="shared" si="529"/>
        <v/>
      </c>
      <c r="DO131" s="442" t="str">
        <f t="shared" si="529"/>
        <v/>
      </c>
      <c r="DP131" s="442" t="str">
        <f t="shared" si="529"/>
        <v/>
      </c>
      <c r="DQ131" s="442" t="str">
        <f t="shared" si="529"/>
        <v/>
      </c>
      <c r="DR131" s="445" t="str">
        <f t="shared" si="529"/>
        <v/>
      </c>
      <c r="DS131" s="447" t="str">
        <f t="shared" si="15"/>
        <v>647</v>
      </c>
      <c r="DT131" s="448" t="str">
        <f t="shared" si="16"/>
        <v>1,196</v>
      </c>
      <c r="DU131" s="434" t="str">
        <f>CY131*'Ores &amp; Ingots'!$C$3+CZ131*'Ores &amp; Ingots'!$C$4+DA131*'Ores &amp; Ingots'!$C$5+DB131*'Ores &amp; Ingots'!$C$6+DC131*'Ores &amp; Ingots'!$C$7+DD131*'Ores &amp; Ingots'!$C$8+DE131*'Ores &amp; Ingots'!$C$9+DF131*'Ores &amp; Ingots'!$C$10+DG131*'Ores &amp; Ingots'!$C$11+DH131*'Ores &amp; Ingots'!$C$12</f>
        <v>82</v>
      </c>
      <c r="DV131" s="434" t="str">
        <f>DI131*'Ores &amp; Ingots'!$B$3+DJ131*'Ores &amp; Ingots'!$B$4+DK131*'Ores &amp; Ingots'!$B$5+DL131*'Ores &amp; Ingots'!$B$6+DM131*'Ores &amp; Ingots'!$B$7+DN131*'Ores &amp; Ingots'!$B$8+DO131*'Ores &amp; Ingots'!$B$9+DP131*'Ores &amp; Ingots'!$B$10+DQ131*'Ores &amp; Ingots'!$B$11+DR131*'Ores &amp; Ingots'!$B$12</f>
        <v>442</v>
      </c>
      <c r="DW131" s="448" t="str">
        <f>CY131*Refining!$G$3+CZ131*Refining!$G$4+DA131*Refining!$G$5+DB131*Refining!$G$6+DC131*Refining!$G$7+DD131*Refining!$G$8+DE131*Refining!$G$9+DF131*Refining!$G$10+DG131*Refining!$G$11+DH131*Refining!$G$12</f>
        <v>187</v>
      </c>
      <c r="DX131" s="448" t="str">
        <f t="shared" si="17"/>
        <v>29,028</v>
      </c>
      <c r="DY131" s="449" t="str">
        <f t="shared" si="18"/>
        <v>0.0290</v>
      </c>
      <c r="DZ131" s="447" t="str">
        <f t="shared" si="19"/>
        <v>337</v>
      </c>
      <c r="EA131" s="446" t="str">
        <f t="shared" ref="EA131:EB131" si="530">DZ131/60</f>
        <v>5.6</v>
      </c>
      <c r="EB131" s="446" t="str">
        <f t="shared" si="530"/>
        <v>0.1</v>
      </c>
      <c r="EC131" s="450" t="str">
        <f t="shared" si="21"/>
        <v>0.00</v>
      </c>
      <c r="ED131" s="447" t="str">
        <f t="shared" si="22"/>
        <v>51,272</v>
      </c>
      <c r="EE131" s="446" t="str">
        <f t="shared" ref="EE131:EF131" si="531">ED131/1000</f>
        <v>51.3</v>
      </c>
      <c r="EF131" s="451" t="str">
        <f t="shared" si="531"/>
        <v>0.05</v>
      </c>
      <c r="EG131" s="452" t="str">
        <f t="shared" si="24"/>
        <v>0.0513</v>
      </c>
      <c r="EH131" s="225" t="s">
        <v>12</v>
      </c>
    </row>
    <row r="132">
      <c r="A132" s="33"/>
      <c r="B132" s="226" t="s">
        <v>1004</v>
      </c>
      <c r="C132" s="227" t="s">
        <v>885</v>
      </c>
      <c r="D132" s="227">
        <v>1.0</v>
      </c>
      <c r="E132" s="227">
        <v>1.0</v>
      </c>
      <c r="F132" s="227">
        <v>1.0</v>
      </c>
      <c r="G132" s="420" t="str">
        <f t="shared" si="5"/>
        <v>0.125</v>
      </c>
      <c r="H132" s="421">
        <v>3.0</v>
      </c>
      <c r="I132" s="421">
        <v>3.0</v>
      </c>
      <c r="J132" s="421" t="str">
        <f>H132/Main!$D$9</f>
        <v>3</v>
      </c>
      <c r="K132" s="421" t="str">
        <f>I132/Main!$D$10</f>
        <v>3</v>
      </c>
      <c r="L132" s="422" t="str">
        <f t="shared" si="6"/>
        <v>1.0</v>
      </c>
      <c r="M132" s="422">
        <v>1.0</v>
      </c>
      <c r="N132" s="424" t="s">
        <v>12</v>
      </c>
      <c r="O132" s="423"/>
      <c r="P132" s="423"/>
      <c r="Q132" s="424"/>
      <c r="R132" s="423"/>
      <c r="S132" s="425"/>
      <c r="T132" s="425"/>
      <c r="U132" s="423"/>
      <c r="V132" s="423"/>
      <c r="W132" s="425"/>
      <c r="X132" s="425"/>
      <c r="Y132" s="423"/>
      <c r="Z132" s="423"/>
      <c r="AA132" s="423"/>
      <c r="AB132" s="423"/>
      <c r="AC132" s="523"/>
      <c r="AD132" s="434">
        <v>0.0</v>
      </c>
      <c r="AE132" s="434">
        <v>1.0</v>
      </c>
      <c r="AF132" s="434">
        <v>0.0</v>
      </c>
      <c r="AG132" s="434">
        <v>0.0</v>
      </c>
      <c r="AH132" s="498">
        <v>1.0</v>
      </c>
      <c r="AI132" s="434">
        <v>0.0</v>
      </c>
      <c r="AJ132" s="434">
        <v>1.0</v>
      </c>
      <c r="AK132" s="434">
        <v>0.0</v>
      </c>
      <c r="AL132" s="434">
        <v>0.0</v>
      </c>
      <c r="AM132" s="434">
        <v>0.0</v>
      </c>
      <c r="AN132" s="434">
        <v>0.0</v>
      </c>
      <c r="AO132" s="434">
        <v>0.0</v>
      </c>
      <c r="AP132" s="434">
        <v>0.0</v>
      </c>
      <c r="AQ132" s="434">
        <v>0.0</v>
      </c>
      <c r="AR132" s="434">
        <v>0.0</v>
      </c>
      <c r="AS132" s="434">
        <v>0.0</v>
      </c>
      <c r="AT132" s="434">
        <v>0.0</v>
      </c>
      <c r="AU132" s="434">
        <v>0.0</v>
      </c>
      <c r="AV132" s="434">
        <v>0.0</v>
      </c>
      <c r="AW132" s="434">
        <v>0.0</v>
      </c>
      <c r="AX132" s="434">
        <v>0.0</v>
      </c>
      <c r="AY132" s="429" t="str">
        <f t="shared" ref="AY132:BS132" si="532">IF(AD132 = 0, "", AD132)</f>
        <v/>
      </c>
      <c r="AZ132" s="430" t="str">
        <f t="shared" si="532"/>
        <v>1</v>
      </c>
      <c r="BA132" s="430" t="str">
        <f t="shared" si="532"/>
        <v/>
      </c>
      <c r="BB132" s="430" t="str">
        <f t="shared" si="532"/>
        <v/>
      </c>
      <c r="BC132" s="431" t="str">
        <f t="shared" si="532"/>
        <v>1</v>
      </c>
      <c r="BD132" s="430" t="str">
        <f t="shared" si="532"/>
        <v/>
      </c>
      <c r="BE132" s="430" t="str">
        <f t="shared" si="532"/>
        <v>1</v>
      </c>
      <c r="BF132" s="430" t="str">
        <f t="shared" si="532"/>
        <v/>
      </c>
      <c r="BG132" s="430" t="str">
        <f t="shared" si="532"/>
        <v/>
      </c>
      <c r="BH132" s="430" t="str">
        <f t="shared" si="532"/>
        <v/>
      </c>
      <c r="BI132" s="430" t="str">
        <f t="shared" si="532"/>
        <v/>
      </c>
      <c r="BJ132" s="430" t="str">
        <f t="shared" si="532"/>
        <v/>
      </c>
      <c r="BK132" s="430" t="str">
        <f t="shared" si="532"/>
        <v/>
      </c>
      <c r="BL132" s="430" t="str">
        <f t="shared" si="532"/>
        <v/>
      </c>
      <c r="BM132" s="430" t="str">
        <f t="shared" si="532"/>
        <v/>
      </c>
      <c r="BN132" s="430" t="str">
        <f t="shared" si="532"/>
        <v/>
      </c>
      <c r="BO132" s="430" t="str">
        <f t="shared" si="532"/>
        <v/>
      </c>
      <c r="BP132" s="430" t="str">
        <f t="shared" si="532"/>
        <v/>
      </c>
      <c r="BQ132" s="430" t="str">
        <f t="shared" si="532"/>
        <v/>
      </c>
      <c r="BR132" s="430" t="str">
        <f t="shared" si="532"/>
        <v/>
      </c>
      <c r="BS132" s="432" t="str">
        <f t="shared" si="532"/>
        <v/>
      </c>
      <c r="BT132" s="433" t="str">
        <f>$AY132*Assembly!Y$4+$AZ132*Assembly!Y$5+$BA132*Assembly!Y$6+$BB132*Assembly!Y$7+$BC132*Assembly!Y$8+$BD132*Assembly!Y$9+$BE132*Assembly!Y$10+$BF132*Assembly!Y$11+$BG132*Assembly!Y$12+$BH132*Assembly!Y$13+$BI132*Assembly!Y$14+$BJ132*Assembly!Y$15+$BK132*Assembly!Y$16+$BL132*Assembly!Y$17+$BM132*Assembly!Y$18+$BN132*Assembly!Y$19+$BO132*Assembly!Y$20+$BP132*Assembly!Y$21+$BQ132*Assembly!Y$22+$BR132*Assembly!Y$23+$BS132*Assembly!Y$24</f>
        <v>35</v>
      </c>
      <c r="BU132" s="434" t="str">
        <f t="shared" si="8"/>
        <v>280</v>
      </c>
      <c r="BV132" s="434" t="str">
        <f>$AY132*Assembly!AC$4+$AZ132*Assembly!AC$5+$BA132*Assembly!AC$6+$BB132*Assembly!AC$7+$BC132*Assembly!AC$8+$BD132*Assembly!AC$9+$BE132*Assembly!AC$10+$BF132*Assembly!AC$11+$BG132*Assembly!AC$12+$BH132*Assembly!AC$13+$BI132*Assembly!AC$14+$BJ132*Assembly!AC$15+$BK132*Assembly!AC$16+$BL132*Assembly!AC$17+$BM132*Assembly!AC$18+$BN132*Assembly!AC$19+$BO132*Assembly!AC$20+$BP132*Assembly!AC$21+$BQ132*Assembly!AC$22+$BR132*Assembly!AC$23+$BS132*Assembly!AC$24</f>
        <v>85</v>
      </c>
      <c r="BW132" s="435" t="str">
        <f t="shared" si="9"/>
        <v>2.43</v>
      </c>
      <c r="BX132" s="436" t="str">
        <f t="shared" si="10"/>
        <v>680</v>
      </c>
      <c r="BY132" s="437" t="str">
        <f t="shared" si="11"/>
        <v>0.3</v>
      </c>
      <c r="BZ132" s="438"/>
      <c r="CA132" s="434" t="str">
        <f>$AY132*Assembly!X$4+$AZ132*Assembly!X$5+$BA132*Assembly!X$6+$BB132*Assembly!X$7+$BC132*Assembly!X$8+$BD132*Assembly!X$9+$BE132*Assembly!X$10+$BF132*Assembly!X$11+$BG132*Assembly!X$12+$BH132*Assembly!X$13+$BI132*Assembly!X$14+$BJ132*Assembly!X$15+$BK132*Assembly!X$16+$BL132*Assembly!X$17+$BM132*Assembly!X$18+$BN132*Assembly!X$19+$BO132*Assembly!X$20+$BP132*Assembly!X$21+$BQ132*Assembly!X$22+$BR132*Assembly!X$23+$BS132*Assembly!X$24</f>
        <v>6</v>
      </c>
      <c r="CB132" s="434" t="str">
        <f t="shared" si="12"/>
        <v>933</v>
      </c>
      <c r="CC132" s="439" t="str">
        <f t="shared" si="13"/>
        <v>0.0009</v>
      </c>
      <c r="CD132" s="440" t="str">
        <f>$AY132*Assembly!AB$4+$AZ132*Assembly!AB$5+$BA132*Assembly!AB$6+$BB132*Assembly!AB$7+$BC132*Assembly!AB$8+$BD132*Assembly!AB$9+$BE132*Assembly!AB$10+$BF132*Assembly!AB$11+$BG132*Assembly!AB$12+$BH132*Assembly!AB$13+$BI132*Assembly!AB$14+$BJ132*Assembly!AB$15+$BK132*Assembly!AB$16+$BL132*Assembly!AB$17+$BM132*Assembly!AB$18+$BN132*Assembly!AB$19+$BO132*Assembly!AB$20+$BP132*Assembly!AB$21+$BQ132*Assembly!AB$22+$BR132*Assembly!AB$23+$BS132*Assembly!AB$24</f>
        <v>15</v>
      </c>
      <c r="CE132" s="424" t="str">
        <f>$AY132*Assembly!M$4+$AZ132*Assembly!M$5+$BA132*Assembly!M$6+$BB132*Assembly!M$7+$BC132*Assembly!M$8+$BD132*Assembly!M$9+$BE132*Assembly!M$10+$BF132*Assembly!M$11+$BG132*Assembly!M$12+$BH132*Assembly!M$13+$BI132*Assembly!M$14+$BJ132*Assembly!M$15+$BK132*Assembly!M$16+$BL132*Assembly!M$17+$BM132*Assembly!M$18+$BN132*Assembly!M$19+$BO132*Assembly!M$20+$BP132*Assembly!M$21+$BQ132*Assembly!M$22+$BR132*Assembly!M$23+$BS132*Assembly!M$24</f>
        <v>34</v>
      </c>
      <c r="CF132" s="424" t="str">
        <f>$AY132*Assembly!N$4+$AZ132*Assembly!N$5+$BA132*Assembly!N$6+$BB132*Assembly!N$7+$BC132*Assembly!N$8+$BD132*Assembly!N$9+$BE132*Assembly!N$10+$BF132*Assembly!N$11+$BG132*Assembly!N$12+$BH132*Assembly!N$13+$BI132*Assembly!N$14+$BJ132*Assembly!N$15+$BK132*Assembly!N$16+$BL132*Assembly!N$17+$BM132*Assembly!N$18+$BN132*Assembly!N$19+$BO132*Assembly!N$20+$BP132*Assembly!N$21+$BQ132*Assembly!N$22+$BR132*Assembly!N$23+$BS132*Assembly!N$24</f>
        <v>5</v>
      </c>
      <c r="CG132" s="424" t="str">
        <f>$AY132*Assembly!O$4+$AZ132*Assembly!O$5+$BA132*Assembly!O$6+$BB132*Assembly!O$7+$BC132*Assembly!O$8+$BD132*Assembly!O$9+$BE132*Assembly!O$10+$BF132*Assembly!O$11+$BG132*Assembly!O$12+$BH132*Assembly!O$13+$BI132*Assembly!O$14+$BJ132*Assembly!O$15+$BK132*Assembly!O$16+$BL132*Assembly!O$17+$BM132*Assembly!O$18+$BN132*Assembly!O$19+$BO132*Assembly!O$20+$BP132*Assembly!O$21+$BQ132*Assembly!O$22+$BR132*Assembly!O$23+$BS132*Assembly!O$24</f>
        <v>0</v>
      </c>
      <c r="CH132" s="421" t="str">
        <f>$AY132*Assembly!P$4+$AZ132*Assembly!P$5+$BA132*Assembly!P$6+$BB132*Assembly!P$7+$BC132*Assembly!P$8+$BD132*Assembly!P$9+$BE132*Assembly!P$10+$BF132*Assembly!P$11+$BG132*Assembly!P$12+$BH132*Assembly!P$13+$BI132*Assembly!P$14+$BJ132*Assembly!P$15+$BK132*Assembly!P$16+$BL132*Assembly!P$17+$BM132*Assembly!P$18+$BN132*Assembly!P$19+$BO132*Assembly!P$20+$BP132*Assembly!P$21+$BQ132*Assembly!P$22+$BR132*Assembly!P$23+$BS132*Assembly!P$24</f>
        <v>0</v>
      </c>
      <c r="CI132" s="421" t="str">
        <f>$AY132*Assembly!Q$4+$AZ132*Assembly!Q$5+$BA132*Assembly!Q$6+$BB132*Assembly!Q$7+$BC132*Assembly!Q$8+$BD132*Assembly!Q$9+$BE132*Assembly!Q$10+$BF132*Assembly!Q$11+$BG132*Assembly!Q$12+$BH132*Assembly!Q$13+$BI132*Assembly!Q$14+$BJ132*Assembly!Q$15+$BK132*Assembly!Q$16+$BL132*Assembly!Q$17+$BM132*Assembly!Q$18+$BN132*Assembly!Q$19+$BO132*Assembly!Q$20+$BP132*Assembly!Q$21+$BQ132*Assembly!Q$22+$BR132*Assembly!Q$23+$BS132*Assembly!Q$24</f>
        <v>0</v>
      </c>
      <c r="CJ132" s="424" t="str">
        <f>$AY132*Assembly!R$4+$AZ132*Assembly!R$5+$BA132*Assembly!R$6+$BB132*Assembly!R$7+$BC132*Assembly!R$8+$BD132*Assembly!R$9+$BE132*Assembly!R$10+$BF132*Assembly!R$11+$BG132*Assembly!R$12+$BH132*Assembly!R$13+$BI132*Assembly!R$14+$BJ132*Assembly!R$15+$BK132*Assembly!R$16+$BL132*Assembly!R$17+$BM132*Assembly!R$18+$BN132*Assembly!R$19+$BO132*Assembly!R$20+$BP132*Assembly!R$21+$BQ132*Assembly!R$22+$BR132*Assembly!R$23+$BS132*Assembly!R$24</f>
        <v>0</v>
      </c>
      <c r="CK132" s="421" t="str">
        <f>$AY132*Assembly!S$4+$AZ132*Assembly!S$5+$BA132*Assembly!S$6+$BB132*Assembly!S$7+$BC132*Assembly!S$8+$BD132*Assembly!S$9+$BE132*Assembly!S$10+$BF132*Assembly!S$11+$BG132*Assembly!S$12+$BH132*Assembly!S$13+$BI132*Assembly!S$14+$BJ132*Assembly!S$15+$BK132*Assembly!S$16+$BL132*Assembly!S$17+$BM132*Assembly!S$18+$BN132*Assembly!S$19+$BO132*Assembly!S$20+$BP132*Assembly!S$21+$BQ132*Assembly!S$22+$BR132*Assembly!S$23+$BS132*Assembly!S$24</f>
        <v>0</v>
      </c>
      <c r="CL132" s="421" t="str">
        <f>$AY132*Assembly!T$4+$AZ132*Assembly!T$5+$BA132*Assembly!T$6+$BB132*Assembly!T$7+$BC132*Assembly!T$8+$BD132*Assembly!T$9+$BE132*Assembly!T$10+$BF132*Assembly!T$11+$BG132*Assembly!T$12+$BH132*Assembly!T$13+$BI132*Assembly!T$14+$BJ132*Assembly!T$15+$BK132*Assembly!T$16+$BL132*Assembly!T$17+$BM132*Assembly!T$18+$BN132*Assembly!T$19+$BO132*Assembly!T$20+$BP132*Assembly!T$21+$BQ132*Assembly!T$22+$BR132*Assembly!T$23+$BS132*Assembly!T$24</f>
        <v>0</v>
      </c>
      <c r="CM132" s="421" t="str">
        <f>$AY132*Assembly!U$4+$AZ132*Assembly!U$5+$BA132*Assembly!U$6+$BB132*Assembly!U$7+$BC132*Assembly!U$8+$BD132*Assembly!U$9+$BE132*Assembly!U$10+$BF132*Assembly!U$11+$BG132*Assembly!U$12+$BH132*Assembly!U$13+$BI132*Assembly!U$14+$BJ132*Assembly!U$15+$BK132*Assembly!U$16+$BL132*Assembly!U$17+$BM132*Assembly!U$18+$BN132*Assembly!U$19+$BO132*Assembly!U$20+$BP132*Assembly!U$21+$BQ132*Assembly!U$22+$BR132*Assembly!U$23+$BS132*Assembly!U$24</f>
        <v>0</v>
      </c>
      <c r="CN132" s="424" t="str">
        <f>$AY132*Assembly!V$4+$AZ132*Assembly!V$5+$BA132*Assembly!V$6+$BB132*Assembly!V$7+$BC132*Assembly!V$8+$BD132*Assembly!V$9+$BE132*Assembly!V$10+$BF132*Assembly!V$11+$BG132*Assembly!V$12+$BH132*Assembly!V$13+$BI132*Assembly!V$14+$BJ132*Assembly!V$15+$BK132*Assembly!V$16+$BL132*Assembly!V$17+$BM132*Assembly!V$18+$BN132*Assembly!V$19+$BO132*Assembly!V$20+$BP132*Assembly!V$21+$BQ132*Assembly!V$22+$BR132*Assembly!V$23+$BS132*Assembly!V$24</f>
        <v>0</v>
      </c>
      <c r="CO132" s="424" t="str">
        <f>CE132*Refining!$F$3</f>
        <v>60</v>
      </c>
      <c r="CP132" s="424" t="str">
        <f>CF132*Refining!$F$4</f>
        <v>16</v>
      </c>
      <c r="CQ132" s="424" t="str">
        <f>CG132*Refining!$F$5</f>
        <v>0</v>
      </c>
      <c r="CR132" s="424" t="str">
        <f>CH132*Refining!$F$6</f>
        <v>0</v>
      </c>
      <c r="CS132" s="424" t="str">
        <f>CI132*Refining!$F$7</f>
        <v>0</v>
      </c>
      <c r="CT132" s="424" t="str">
        <f>CJ132*Refining!$F$8</f>
        <v>0</v>
      </c>
      <c r="CU132" s="424" t="str">
        <f>CK132*Refining!$F$9</f>
        <v>0</v>
      </c>
      <c r="CV132" s="424" t="str">
        <f>CL132*Refining!$F$10</f>
        <v>0</v>
      </c>
      <c r="CW132" s="424" t="str">
        <f>CM132*Refining!$F$11</f>
        <v>0</v>
      </c>
      <c r="CX132" s="424" t="str">
        <f>CN132*Refining!$F$12</f>
        <v>0</v>
      </c>
      <c r="CY132" s="441" t="str">
        <f t="shared" ref="CY132:DR132" si="533">IF(CE132 = 0, "", CE132)</f>
        <v>34</v>
      </c>
      <c r="CZ132" s="442" t="str">
        <f t="shared" si="533"/>
        <v>5</v>
      </c>
      <c r="DA132" s="442" t="str">
        <f t="shared" si="533"/>
        <v/>
      </c>
      <c r="DB132" s="443" t="str">
        <f t="shared" si="533"/>
        <v/>
      </c>
      <c r="DC132" s="444" t="str">
        <f t="shared" si="533"/>
        <v/>
      </c>
      <c r="DD132" s="442" t="str">
        <f t="shared" si="533"/>
        <v/>
      </c>
      <c r="DE132" s="444" t="str">
        <f t="shared" si="533"/>
        <v/>
      </c>
      <c r="DF132" s="444" t="str">
        <f t="shared" si="533"/>
        <v/>
      </c>
      <c r="DG132" s="442" t="str">
        <f t="shared" si="533"/>
        <v/>
      </c>
      <c r="DH132" s="445" t="str">
        <f t="shared" si="533"/>
        <v/>
      </c>
      <c r="DI132" s="441" t="str">
        <f t="shared" si="533"/>
        <v>60</v>
      </c>
      <c r="DJ132" s="442" t="str">
        <f t="shared" si="533"/>
        <v>16</v>
      </c>
      <c r="DK132" s="442" t="str">
        <f t="shared" si="533"/>
        <v/>
      </c>
      <c r="DL132" s="442" t="str">
        <f t="shared" si="533"/>
        <v/>
      </c>
      <c r="DM132" s="446" t="str">
        <f t="shared" si="533"/>
        <v/>
      </c>
      <c r="DN132" s="442" t="str">
        <f t="shared" si="533"/>
        <v/>
      </c>
      <c r="DO132" s="442" t="str">
        <f t="shared" si="533"/>
        <v/>
      </c>
      <c r="DP132" s="442" t="str">
        <f t="shared" si="533"/>
        <v/>
      </c>
      <c r="DQ132" s="442" t="str">
        <f t="shared" si="533"/>
        <v/>
      </c>
      <c r="DR132" s="445" t="str">
        <f t="shared" si="533"/>
        <v/>
      </c>
      <c r="DS132" s="447" t="str">
        <f t="shared" si="15"/>
        <v>39</v>
      </c>
      <c r="DT132" s="448" t="str">
        <f t="shared" si="16"/>
        <v>75</v>
      </c>
      <c r="DU132" s="434" t="str">
        <f>CY132*'Ores &amp; Ingots'!$C$3+CZ132*'Ores &amp; Ingots'!$C$4+DA132*'Ores &amp; Ingots'!$C$5+DB132*'Ores &amp; Ingots'!$C$6+DC132*'Ores &amp; Ingots'!$C$7+DD132*'Ores &amp; Ingots'!$C$8+DE132*'Ores &amp; Ingots'!$C$9+DF132*'Ores &amp; Ingots'!$C$10+DG132*'Ores &amp; Ingots'!$C$11+DH132*'Ores &amp; Ingots'!$C$12</f>
        <v>5</v>
      </c>
      <c r="DV132" s="434" t="str">
        <f>DI132*'Ores &amp; Ingots'!$B$3+DJ132*'Ores &amp; Ingots'!$B$4+DK132*'Ores &amp; Ingots'!$B$5+DL132*'Ores &amp; Ingots'!$B$6+DM132*'Ores &amp; Ingots'!$B$7+DN132*'Ores &amp; Ingots'!$B$8+DO132*'Ores &amp; Ingots'!$B$9+DP132*'Ores &amp; Ingots'!$B$10+DQ132*'Ores &amp; Ingots'!$B$11+DR132*'Ores &amp; Ingots'!$B$12</f>
        <v>28</v>
      </c>
      <c r="DW132" s="448" t="str">
        <f>CY132*Refining!$G$3+CZ132*Refining!$G$4+DA132*Refining!$G$5+DB132*Refining!$G$6+DC132*Refining!$G$7+DD132*Refining!$G$8+DE132*Refining!$G$9+DF132*Refining!$G$10+DG132*Refining!$G$11+DH132*Refining!$G$12</f>
        <v>26</v>
      </c>
      <c r="DX132" s="448" t="str">
        <f t="shared" si="17"/>
        <v>4,097</v>
      </c>
      <c r="DY132" s="449" t="str">
        <f t="shared" si="18"/>
        <v>0.0041</v>
      </c>
      <c r="DZ132" s="447" t="str">
        <f t="shared" si="19"/>
        <v>35</v>
      </c>
      <c r="EA132" s="446" t="str">
        <f t="shared" ref="EA132:EB132" si="534">DZ132/60</f>
        <v>0.6</v>
      </c>
      <c r="EB132" s="446" t="str">
        <f t="shared" si="534"/>
        <v>0.0</v>
      </c>
      <c r="EC132" s="450" t="str">
        <f t="shared" si="21"/>
        <v>0.00</v>
      </c>
      <c r="ED132" s="447" t="str">
        <f t="shared" si="22"/>
        <v>5,031</v>
      </c>
      <c r="EE132" s="446" t="str">
        <f t="shared" ref="EE132:EF132" si="535">ED132/1000</f>
        <v>5.0</v>
      </c>
      <c r="EF132" s="451" t="str">
        <f t="shared" si="535"/>
        <v>0.01</v>
      </c>
      <c r="EG132" s="452" t="str">
        <f t="shared" si="24"/>
        <v>0.0050</v>
      </c>
      <c r="EH132" s="225" t="s">
        <v>12</v>
      </c>
    </row>
    <row r="133">
      <c r="A133" s="33"/>
      <c r="B133" s="336" t="s">
        <v>1008</v>
      </c>
      <c r="C133" s="227" t="s">
        <v>886</v>
      </c>
      <c r="D133" s="227">
        <v>1.0</v>
      </c>
      <c r="E133" s="227">
        <v>1.0</v>
      </c>
      <c r="F133" s="227">
        <v>1.0</v>
      </c>
      <c r="G133" s="453" t="str">
        <f t="shared" si="5"/>
        <v>15.625</v>
      </c>
      <c r="H133" s="454">
        <v>25.0</v>
      </c>
      <c r="I133" s="454">
        <v>25.0</v>
      </c>
      <c r="J133" s="454" t="str">
        <f>H133/Main!$D$9</f>
        <v>25</v>
      </c>
      <c r="K133" s="454" t="str">
        <f>I133/Main!$D$10</f>
        <v>25</v>
      </c>
      <c r="L133" s="455" t="str">
        <f t="shared" si="6"/>
        <v>1.0</v>
      </c>
      <c r="M133" s="455">
        <v>1.0</v>
      </c>
      <c r="N133" s="457">
        <v>2000.0</v>
      </c>
      <c r="O133" s="457">
        <v>2000.0</v>
      </c>
      <c r="P133" s="456"/>
      <c r="Q133" s="457">
        <v>6250.0</v>
      </c>
      <c r="R133" s="457" t="str">
        <f>Q133*Main!$D$6</f>
        <v>6,250</v>
      </c>
      <c r="S133" s="458"/>
      <c r="T133" s="458"/>
      <c r="U133" s="456"/>
      <c r="V133" s="456"/>
      <c r="W133" s="458"/>
      <c r="X133" s="458"/>
      <c r="Y133" s="456"/>
      <c r="Z133" s="456"/>
      <c r="AA133" s="456"/>
      <c r="AB133" s="456"/>
      <c r="AC133" s="524" t="s">
        <v>920</v>
      </c>
      <c r="AD133" s="434">
        <v>45.0</v>
      </c>
      <c r="AE133" s="434">
        <v>0.0</v>
      </c>
      <c r="AF133" s="434">
        <v>12.0</v>
      </c>
      <c r="AG133" s="434">
        <v>0.0</v>
      </c>
      <c r="AH133" s="434">
        <v>50.0</v>
      </c>
      <c r="AI133" s="434">
        <v>0.0</v>
      </c>
      <c r="AJ133" s="434">
        <v>8.0</v>
      </c>
      <c r="AK133" s="498">
        <v>10.0</v>
      </c>
      <c r="AL133" s="434">
        <v>4.0</v>
      </c>
      <c r="AM133" s="434">
        <v>0.0</v>
      </c>
      <c r="AN133" s="434">
        <v>0.0</v>
      </c>
      <c r="AO133" s="434">
        <v>0.0</v>
      </c>
      <c r="AP133" s="434">
        <v>0.0</v>
      </c>
      <c r="AQ133" s="434">
        <v>0.0</v>
      </c>
      <c r="AR133" s="434">
        <v>0.0</v>
      </c>
      <c r="AS133" s="434">
        <v>0.0</v>
      </c>
      <c r="AT133" s="434">
        <v>0.0</v>
      </c>
      <c r="AU133" s="434">
        <v>0.0</v>
      </c>
      <c r="AV133" s="434">
        <v>0.0</v>
      </c>
      <c r="AW133" s="434">
        <v>0.0</v>
      </c>
      <c r="AX133" s="434">
        <v>0.0</v>
      </c>
      <c r="AY133" s="429" t="str">
        <f t="shared" ref="AY133:BS133" si="536">IF(AD133 = 0, "", AD133)</f>
        <v>45</v>
      </c>
      <c r="AZ133" s="430" t="str">
        <f t="shared" si="536"/>
        <v/>
      </c>
      <c r="BA133" s="430" t="str">
        <f t="shared" si="536"/>
        <v>12</v>
      </c>
      <c r="BB133" s="430" t="str">
        <f t="shared" si="536"/>
        <v/>
      </c>
      <c r="BC133" s="430" t="str">
        <f t="shared" si="536"/>
        <v>50</v>
      </c>
      <c r="BD133" s="430" t="str">
        <f t="shared" si="536"/>
        <v/>
      </c>
      <c r="BE133" s="430" t="str">
        <f t="shared" si="536"/>
        <v>8</v>
      </c>
      <c r="BF133" s="431" t="str">
        <f t="shared" si="536"/>
        <v>10</v>
      </c>
      <c r="BG133" s="430" t="str">
        <f t="shared" si="536"/>
        <v>4</v>
      </c>
      <c r="BH133" s="430" t="str">
        <f t="shared" si="536"/>
        <v/>
      </c>
      <c r="BI133" s="430" t="str">
        <f t="shared" si="536"/>
        <v/>
      </c>
      <c r="BJ133" s="430" t="str">
        <f t="shared" si="536"/>
        <v/>
      </c>
      <c r="BK133" s="430" t="str">
        <f t="shared" si="536"/>
        <v/>
      </c>
      <c r="BL133" s="430" t="str">
        <f t="shared" si="536"/>
        <v/>
      </c>
      <c r="BM133" s="430" t="str">
        <f t="shared" si="536"/>
        <v/>
      </c>
      <c r="BN133" s="430" t="str">
        <f t="shared" si="536"/>
        <v/>
      </c>
      <c r="BO133" s="430" t="str">
        <f t="shared" si="536"/>
        <v/>
      </c>
      <c r="BP133" s="430" t="str">
        <f t="shared" si="536"/>
        <v/>
      </c>
      <c r="BQ133" s="430" t="str">
        <f t="shared" si="536"/>
        <v/>
      </c>
      <c r="BR133" s="430" t="str">
        <f t="shared" si="536"/>
        <v/>
      </c>
      <c r="BS133" s="432" t="str">
        <f t="shared" si="536"/>
        <v/>
      </c>
      <c r="BT133" s="433" t="str">
        <f>$AY133*Assembly!Y$4+$AZ133*Assembly!Y$5+$BA133*Assembly!Y$6+$BB133*Assembly!Y$7+$BC133*Assembly!Y$8+$BD133*Assembly!Y$9+$BE133*Assembly!Y$10+$BF133*Assembly!Y$11+$BG133*Assembly!Y$12+$BH133*Assembly!Y$13+$BI133*Assembly!Y$14+$BJ133*Assembly!Y$15+$BK133*Assembly!Y$16+$BL133*Assembly!Y$17+$BM133*Assembly!Y$18+$BN133*Assembly!Y$19+$BO133*Assembly!Y$20+$BP133*Assembly!Y$21+$BQ133*Assembly!Y$22+$BR133*Assembly!Y$23+$BS133*Assembly!Y$24</f>
        <v>1,574</v>
      </c>
      <c r="BU133" s="434" t="str">
        <f t="shared" si="8"/>
        <v>101</v>
      </c>
      <c r="BV133" s="434" t="str">
        <f>$AY133*Assembly!AC$4+$AZ133*Assembly!AC$5+$BA133*Assembly!AC$6+$BB133*Assembly!AC$7+$BC133*Assembly!AC$8+$BD133*Assembly!AC$9+$BE133*Assembly!AC$10+$BF133*Assembly!AC$11+$BG133*Assembly!AC$12+$BH133*Assembly!AC$13+$BI133*Assembly!AC$14+$BJ133*Assembly!AC$15+$BK133*Assembly!AC$16+$BL133*Assembly!AC$17+$BM133*Assembly!AC$18+$BN133*Assembly!AC$19+$BO133*Assembly!AC$20+$BP133*Assembly!AC$21+$BQ133*Assembly!AC$22+$BR133*Assembly!AC$23+$BS133*Assembly!AC$24</f>
        <v>6,530</v>
      </c>
      <c r="BW133" s="435" t="str">
        <f t="shared" si="9"/>
        <v>4.15</v>
      </c>
      <c r="BX133" s="436" t="str">
        <f t="shared" si="10"/>
        <v>418</v>
      </c>
      <c r="BY133" s="437" t="str">
        <f t="shared" si="11"/>
        <v>64.8</v>
      </c>
      <c r="BZ133" s="438" t="str">
        <f t="shared" ref="BZ133:BZ137" si="541">IF(R133 = "?", "?", R133/BT133)</f>
        <v>4.0 W</v>
      </c>
      <c r="CA133" s="434" t="str">
        <f>$AY133*Assembly!X$4+$AZ133*Assembly!X$5+$BA133*Assembly!X$6+$BB133*Assembly!X$7+$BC133*Assembly!X$8+$BD133*Assembly!X$9+$BE133*Assembly!X$10+$BF133*Assembly!X$11+$BG133*Assembly!X$12+$BH133*Assembly!X$13+$BI133*Assembly!X$14+$BJ133*Assembly!X$15+$BK133*Assembly!X$16+$BL133*Assembly!X$17+$BM133*Assembly!X$18+$BN133*Assembly!X$19+$BO133*Assembly!X$20+$BP133*Assembly!X$21+$BQ133*Assembly!X$22+$BR133*Assembly!X$23+$BS133*Assembly!X$24</f>
        <v>279</v>
      </c>
      <c r="CB133" s="434" t="str">
        <f t="shared" si="12"/>
        <v>43,400</v>
      </c>
      <c r="CC133" s="439" t="str">
        <f t="shared" si="13"/>
        <v>0.0434</v>
      </c>
      <c r="CD133" s="440" t="str">
        <f>$AY133*Assembly!AB$4+$AZ133*Assembly!AB$5+$BA133*Assembly!AB$6+$BB133*Assembly!AB$7+$BC133*Assembly!AB$8+$BD133*Assembly!AB$9+$BE133*Assembly!AB$10+$BF133*Assembly!AB$11+$BG133*Assembly!AB$12+$BH133*Assembly!AB$13+$BI133*Assembly!AB$14+$BJ133*Assembly!AB$15+$BK133*Assembly!AB$16+$BL133*Assembly!AB$17+$BM133*Assembly!AB$18+$BN133*Assembly!AB$19+$BO133*Assembly!AB$20+$BP133*Assembly!AB$21+$BQ133*Assembly!AB$22+$BR133*Assembly!AB$23+$BS133*Assembly!AB$24</f>
        <v>357</v>
      </c>
      <c r="CE133" s="457" t="str">
        <f>$AY133*Assembly!M$4+$AZ133*Assembly!M$5+$BA133*Assembly!M$6+$BB133*Assembly!M$7+$BC133*Assembly!M$8+$BD133*Assembly!M$9+$BE133*Assembly!M$10+$BF133*Assembly!M$11+$BG133*Assembly!M$12+$BH133*Assembly!M$13+$BI133*Assembly!M$14+$BJ133*Assembly!M$15+$BK133*Assembly!M$16+$BL133*Assembly!M$17+$BM133*Assembly!M$18+$BN133*Assembly!M$19+$BO133*Assembly!M$20+$BP133*Assembly!M$21+$BQ133*Assembly!M$22+$BR133*Assembly!M$23+$BS133*Assembly!M$24</f>
        <v>1,674</v>
      </c>
      <c r="CF133" s="457" t="str">
        <f>$AY133*Assembly!N$4+$AZ133*Assembly!N$5+$BA133*Assembly!N$6+$BB133*Assembly!N$7+$BC133*Assembly!N$8+$BD133*Assembly!N$9+$BE133*Assembly!N$10+$BF133*Assembly!N$11+$BG133*Assembly!N$12+$BH133*Assembly!N$13+$BI133*Assembly!N$14+$BJ133*Assembly!N$15+$BK133*Assembly!N$16+$BL133*Assembly!N$17+$BM133*Assembly!N$18+$BN133*Assembly!N$19+$BO133*Assembly!N$20+$BP133*Assembly!N$21+$BQ133*Assembly!N$22+$BR133*Assembly!N$23+$BS133*Assembly!N$24</f>
        <v>40</v>
      </c>
      <c r="CG133" s="457" t="str">
        <f>$AY133*Assembly!O$4+$AZ133*Assembly!O$5+$BA133*Assembly!O$6+$BB133*Assembly!O$7+$BC133*Assembly!O$8+$BD133*Assembly!O$9+$BE133*Assembly!O$10+$BF133*Assembly!O$11+$BG133*Assembly!O$12+$BH133*Assembly!O$13+$BI133*Assembly!O$14+$BJ133*Assembly!O$15+$BK133*Assembly!O$16+$BL133*Assembly!O$17+$BM133*Assembly!O$18+$BN133*Assembly!O$19+$BO133*Assembly!O$20+$BP133*Assembly!O$21+$BQ133*Assembly!O$22+$BR133*Assembly!O$23+$BS133*Assembly!O$24</f>
        <v>0</v>
      </c>
      <c r="CH133" s="454" t="str">
        <f>$AY133*Assembly!P$4+$AZ133*Assembly!P$5+$BA133*Assembly!P$6+$BB133*Assembly!P$7+$BC133*Assembly!P$8+$BD133*Assembly!P$9+$BE133*Assembly!P$10+$BF133*Assembly!P$11+$BG133*Assembly!P$12+$BH133*Assembly!P$13+$BI133*Assembly!P$14+$BJ133*Assembly!P$15+$BK133*Assembly!P$16+$BL133*Assembly!P$17+$BM133*Assembly!P$18+$BN133*Assembly!P$19+$BO133*Assembly!P$20+$BP133*Assembly!P$21+$BQ133*Assembly!P$22+$BR133*Assembly!P$23+$BS133*Assembly!P$24</f>
        <v>0</v>
      </c>
      <c r="CI133" s="454" t="str">
        <f>$AY133*Assembly!Q$4+$AZ133*Assembly!Q$5+$BA133*Assembly!Q$6+$BB133*Assembly!Q$7+$BC133*Assembly!Q$8+$BD133*Assembly!Q$9+$BE133*Assembly!Q$10+$BF133*Assembly!Q$11+$BG133*Assembly!Q$12+$BH133*Assembly!Q$13+$BI133*Assembly!Q$14+$BJ133*Assembly!Q$15+$BK133*Assembly!Q$16+$BL133*Assembly!Q$17+$BM133*Assembly!Q$18+$BN133*Assembly!Q$19+$BO133*Assembly!Q$20+$BP133*Assembly!Q$21+$BQ133*Assembly!Q$22+$BR133*Assembly!Q$23+$BS133*Assembly!Q$24</f>
        <v>22</v>
      </c>
      <c r="CJ133" s="457" t="str">
        <f>$AY133*Assembly!R$4+$AZ133*Assembly!R$5+$BA133*Assembly!R$6+$BB133*Assembly!R$7+$BC133*Assembly!R$8+$BD133*Assembly!R$9+$BE133*Assembly!R$10+$BF133*Assembly!R$11+$BG133*Assembly!R$12+$BH133*Assembly!R$13+$BI133*Assembly!R$14+$BJ133*Assembly!R$15+$BK133*Assembly!R$16+$BL133*Assembly!R$17+$BM133*Assembly!R$18+$BN133*Assembly!R$19+$BO133*Assembly!R$20+$BP133*Assembly!R$21+$BQ133*Assembly!R$22+$BR133*Assembly!R$23+$BS133*Assembly!R$24</f>
        <v>0</v>
      </c>
      <c r="CK133" s="454" t="str">
        <f>$AY133*Assembly!S$4+$AZ133*Assembly!S$5+$BA133*Assembly!S$6+$BB133*Assembly!S$7+$BC133*Assembly!S$8+$BD133*Assembly!S$9+$BE133*Assembly!S$10+$BF133*Assembly!S$11+$BG133*Assembly!S$12+$BH133*Assembly!S$13+$BI133*Assembly!S$14+$BJ133*Assembly!S$15+$BK133*Assembly!S$16+$BL133*Assembly!S$17+$BM133*Assembly!S$18+$BN133*Assembly!S$19+$BO133*Assembly!S$20+$BP133*Assembly!S$21+$BQ133*Assembly!S$22+$BR133*Assembly!S$23+$BS133*Assembly!S$24</f>
        <v>0</v>
      </c>
      <c r="CL133" s="454" t="str">
        <f>$AY133*Assembly!T$4+$AZ133*Assembly!T$5+$BA133*Assembly!T$6+$BB133*Assembly!T$7+$BC133*Assembly!T$8+$BD133*Assembly!T$9+$BE133*Assembly!T$10+$BF133*Assembly!T$11+$BG133*Assembly!T$12+$BH133*Assembly!T$13+$BI133*Assembly!T$14+$BJ133*Assembly!T$15+$BK133*Assembly!T$16+$BL133*Assembly!T$17+$BM133*Assembly!T$18+$BN133*Assembly!T$19+$BO133*Assembly!T$20+$BP133*Assembly!T$21+$BQ133*Assembly!T$22+$BR133*Assembly!T$23+$BS133*Assembly!T$24</f>
        <v>0</v>
      </c>
      <c r="CM133" s="454" t="str">
        <f>$AY133*Assembly!U$4+$AZ133*Assembly!U$5+$BA133*Assembly!U$6+$BB133*Assembly!U$7+$BC133*Assembly!U$8+$BD133*Assembly!U$9+$BE133*Assembly!U$10+$BF133*Assembly!U$11+$BG133*Assembly!U$12+$BH133*Assembly!U$13+$BI133*Assembly!U$14+$BJ133*Assembly!U$15+$BK133*Assembly!U$16+$BL133*Assembly!U$17+$BM133*Assembly!U$18+$BN133*Assembly!U$19+$BO133*Assembly!U$20+$BP133*Assembly!U$21+$BQ133*Assembly!U$22+$BR133*Assembly!U$23+$BS133*Assembly!U$24</f>
        <v>0</v>
      </c>
      <c r="CN133" s="457" t="str">
        <f>$AY133*Assembly!V$4+$AZ133*Assembly!V$5+$BA133*Assembly!V$6+$BB133*Assembly!V$7+$BC133*Assembly!V$8+$BD133*Assembly!V$9+$BE133*Assembly!V$10+$BF133*Assembly!V$11+$BG133*Assembly!V$12+$BH133*Assembly!V$13+$BI133*Assembly!V$14+$BJ133*Assembly!V$15+$BK133*Assembly!V$16+$BL133*Assembly!V$17+$BM133*Assembly!V$18+$BN133*Assembly!V$19+$BO133*Assembly!V$20+$BP133*Assembly!V$21+$BQ133*Assembly!V$22+$BR133*Assembly!V$23+$BS133*Assembly!V$24</f>
        <v>0</v>
      </c>
      <c r="CO133" s="457" t="str">
        <f>CE133*Refining!$F$3</f>
        <v>2,989</v>
      </c>
      <c r="CP133" s="457" t="str">
        <f>CF133*Refining!$F$4</f>
        <v>125</v>
      </c>
      <c r="CQ133" s="457" t="str">
        <f>CG133*Refining!$F$5</f>
        <v>0</v>
      </c>
      <c r="CR133" s="457" t="str">
        <f>CH133*Refining!$F$6</f>
        <v>0</v>
      </c>
      <c r="CS133" s="457" t="str">
        <f>CI133*Refining!$F$7</f>
        <v>39</v>
      </c>
      <c r="CT133" s="457" t="str">
        <f>CJ133*Refining!$F$8</f>
        <v>0</v>
      </c>
      <c r="CU133" s="457" t="str">
        <f>CK133*Refining!$F$9</f>
        <v>0</v>
      </c>
      <c r="CV133" s="457" t="str">
        <f>CL133*Refining!$F$10</f>
        <v>0</v>
      </c>
      <c r="CW133" s="457" t="str">
        <f>CM133*Refining!$F$11</f>
        <v>0</v>
      </c>
      <c r="CX133" s="457" t="str">
        <f>CN133*Refining!$F$12</f>
        <v>0</v>
      </c>
      <c r="CY133" s="441" t="str">
        <f t="shared" ref="CY133:DR133" si="537">IF(CE133 = 0, "", CE133)</f>
        <v>1,674</v>
      </c>
      <c r="CZ133" s="442" t="str">
        <f t="shared" si="537"/>
        <v>40</v>
      </c>
      <c r="DA133" s="442" t="str">
        <f t="shared" si="537"/>
        <v/>
      </c>
      <c r="DB133" s="443" t="str">
        <f t="shared" si="537"/>
        <v/>
      </c>
      <c r="DC133" s="444" t="str">
        <f t="shared" si="537"/>
        <v>22.0</v>
      </c>
      <c r="DD133" s="442" t="str">
        <f t="shared" si="537"/>
        <v/>
      </c>
      <c r="DE133" s="444" t="str">
        <f t="shared" si="537"/>
        <v/>
      </c>
      <c r="DF133" s="444" t="str">
        <f t="shared" si="537"/>
        <v/>
      </c>
      <c r="DG133" s="442" t="str">
        <f t="shared" si="537"/>
        <v/>
      </c>
      <c r="DH133" s="445" t="str">
        <f t="shared" si="537"/>
        <v/>
      </c>
      <c r="DI133" s="441" t="str">
        <f t="shared" si="537"/>
        <v>2,989</v>
      </c>
      <c r="DJ133" s="442" t="str">
        <f t="shared" si="537"/>
        <v>125</v>
      </c>
      <c r="DK133" s="442" t="str">
        <f t="shared" si="537"/>
        <v/>
      </c>
      <c r="DL133" s="442" t="str">
        <f t="shared" si="537"/>
        <v/>
      </c>
      <c r="DM133" s="446" t="str">
        <f t="shared" si="537"/>
        <v>39.3</v>
      </c>
      <c r="DN133" s="442" t="str">
        <f t="shared" si="537"/>
        <v/>
      </c>
      <c r="DO133" s="442" t="str">
        <f t="shared" si="537"/>
        <v/>
      </c>
      <c r="DP133" s="442" t="str">
        <f t="shared" si="537"/>
        <v/>
      </c>
      <c r="DQ133" s="442" t="str">
        <f t="shared" si="537"/>
        <v/>
      </c>
      <c r="DR133" s="445" t="str">
        <f t="shared" si="537"/>
        <v/>
      </c>
      <c r="DS133" s="447" t="str">
        <f t="shared" si="15"/>
        <v>1,736</v>
      </c>
      <c r="DT133" s="448" t="str">
        <f t="shared" si="16"/>
        <v>3,154</v>
      </c>
      <c r="DU133" s="434" t="str">
        <f>CY133*'Ores &amp; Ingots'!$C$3+CZ133*'Ores &amp; Ingots'!$C$4+DA133*'Ores &amp; Ingots'!$C$5+DB133*'Ores &amp; Ingots'!$C$6+DC133*'Ores &amp; Ingots'!$C$7+DD133*'Ores &amp; Ingots'!$C$8+DE133*'Ores &amp; Ingots'!$C$9+DF133*'Ores &amp; Ingots'!$C$10+DG133*'Ores &amp; Ingots'!$C$11+DH133*'Ores &amp; Ingots'!$C$12</f>
        <v>227</v>
      </c>
      <c r="DV133" s="434" t="str">
        <f>DI133*'Ores &amp; Ingots'!$B$3+DJ133*'Ores &amp; Ingots'!$B$4+DK133*'Ores &amp; Ingots'!$B$5+DL133*'Ores &amp; Ingots'!$B$6+DM133*'Ores &amp; Ingots'!$B$7+DN133*'Ores &amp; Ingots'!$B$8+DO133*'Ores &amp; Ingots'!$B$9+DP133*'Ores &amp; Ingots'!$B$10+DQ133*'Ores &amp; Ingots'!$B$11+DR133*'Ores &amp; Ingots'!$B$12</f>
        <v>1,167</v>
      </c>
      <c r="DW133" s="448" t="str">
        <f>CY133*Refining!$G$3+CZ133*Refining!$G$4+DA133*Refining!$G$5+DB133*Refining!$G$6+DC133*Refining!$G$7+DD133*Refining!$G$8+DE133*Refining!$G$9+DF133*Refining!$G$10+DG133*Refining!$G$11+DH133*Refining!$G$12</f>
        <v>325</v>
      </c>
      <c r="DX133" s="448" t="str">
        <f t="shared" si="17"/>
        <v>50,620</v>
      </c>
      <c r="DY133" s="449" t="str">
        <f t="shared" si="18"/>
        <v>0.0506</v>
      </c>
      <c r="DZ133" s="447" t="str">
        <f t="shared" si="19"/>
        <v>629</v>
      </c>
      <c r="EA133" s="446" t="str">
        <f t="shared" ref="EA133:EB133" si="538">DZ133/60</f>
        <v>10.5</v>
      </c>
      <c r="EB133" s="446" t="str">
        <f t="shared" si="538"/>
        <v>0.2</v>
      </c>
      <c r="EC133" s="450" t="str">
        <f t="shared" si="21"/>
        <v>0.01</v>
      </c>
      <c r="ED133" s="447" t="str">
        <f t="shared" si="22"/>
        <v>94,020</v>
      </c>
      <c r="EE133" s="446" t="str">
        <f t="shared" ref="EE133:EF133" si="539">ED133/1000</f>
        <v>94.0</v>
      </c>
      <c r="EF133" s="451" t="str">
        <f t="shared" si="539"/>
        <v>0.09</v>
      </c>
      <c r="EG133" s="452" t="str">
        <f t="shared" si="24"/>
        <v>0.0940</v>
      </c>
      <c r="EH133" s="225">
        <v>202.0</v>
      </c>
    </row>
    <row r="134">
      <c r="A134" s="33"/>
      <c r="B134" s="226" t="s">
        <v>1008</v>
      </c>
      <c r="C134" s="227" t="s">
        <v>885</v>
      </c>
      <c r="D134" s="227">
        <v>3.0</v>
      </c>
      <c r="E134" s="227">
        <v>3.0</v>
      </c>
      <c r="F134" s="227">
        <v>3.0</v>
      </c>
      <c r="G134" s="420" t="str">
        <f t="shared" si="5"/>
        <v>3.375</v>
      </c>
      <c r="H134" s="421">
        <v>15.0</v>
      </c>
      <c r="I134" s="421">
        <v>15.0</v>
      </c>
      <c r="J134" s="421" t="str">
        <f>H134/Main!$D$9</f>
        <v>15</v>
      </c>
      <c r="K134" s="421" t="str">
        <f>I134/Main!$D$10</f>
        <v>15</v>
      </c>
      <c r="L134" s="422" t="str">
        <f t="shared" si="6"/>
        <v>1.0</v>
      </c>
      <c r="M134" s="422">
        <v>1.0</v>
      </c>
      <c r="N134" s="424">
        <v>2000.0</v>
      </c>
      <c r="O134" s="424">
        <v>2000.0</v>
      </c>
      <c r="P134" s="423"/>
      <c r="Q134" s="424">
        <v>1575.0</v>
      </c>
      <c r="R134" s="424" t="str">
        <f>Q134*Main!$D$6</f>
        <v>1,575</v>
      </c>
      <c r="S134" s="425"/>
      <c r="T134" s="425"/>
      <c r="U134" s="423"/>
      <c r="V134" s="423"/>
      <c r="W134" s="425"/>
      <c r="X134" s="425"/>
      <c r="Y134" s="423"/>
      <c r="Z134" s="423"/>
      <c r="AA134" s="423"/>
      <c r="AB134" s="423"/>
      <c r="AC134" s="523"/>
      <c r="AD134" s="434">
        <v>35.0</v>
      </c>
      <c r="AE134" s="434">
        <v>0.0</v>
      </c>
      <c r="AF134" s="434">
        <v>12.0</v>
      </c>
      <c r="AG134" s="434">
        <v>0.0</v>
      </c>
      <c r="AH134" s="434">
        <v>35.0</v>
      </c>
      <c r="AI134" s="434">
        <v>0.0</v>
      </c>
      <c r="AJ134" s="434">
        <v>8.0</v>
      </c>
      <c r="AK134" s="498">
        <v>8.0</v>
      </c>
      <c r="AL134" s="434">
        <v>2.0</v>
      </c>
      <c r="AM134" s="434">
        <v>0.0</v>
      </c>
      <c r="AN134" s="434">
        <v>0.0</v>
      </c>
      <c r="AO134" s="434">
        <v>0.0</v>
      </c>
      <c r="AP134" s="434">
        <v>0.0</v>
      </c>
      <c r="AQ134" s="434">
        <v>0.0</v>
      </c>
      <c r="AR134" s="434">
        <v>0.0</v>
      </c>
      <c r="AS134" s="434">
        <v>0.0</v>
      </c>
      <c r="AT134" s="434">
        <v>0.0</v>
      </c>
      <c r="AU134" s="434">
        <v>0.0</v>
      </c>
      <c r="AV134" s="434">
        <v>0.0</v>
      </c>
      <c r="AW134" s="434">
        <v>0.0</v>
      </c>
      <c r="AX134" s="434">
        <v>0.0</v>
      </c>
      <c r="AY134" s="429" t="str">
        <f t="shared" ref="AY134:BS134" si="540">IF(AD134 = 0, "", AD134)</f>
        <v>35</v>
      </c>
      <c r="AZ134" s="430" t="str">
        <f t="shared" si="540"/>
        <v/>
      </c>
      <c r="BA134" s="430" t="str">
        <f t="shared" si="540"/>
        <v>12</v>
      </c>
      <c r="BB134" s="430" t="str">
        <f t="shared" si="540"/>
        <v/>
      </c>
      <c r="BC134" s="430" t="str">
        <f t="shared" si="540"/>
        <v>35</v>
      </c>
      <c r="BD134" s="430" t="str">
        <f t="shared" si="540"/>
        <v/>
      </c>
      <c r="BE134" s="430" t="str">
        <f t="shared" si="540"/>
        <v>8</v>
      </c>
      <c r="BF134" s="431" t="str">
        <f t="shared" si="540"/>
        <v>8</v>
      </c>
      <c r="BG134" s="430" t="str">
        <f t="shared" si="540"/>
        <v>2</v>
      </c>
      <c r="BH134" s="430" t="str">
        <f t="shared" si="540"/>
        <v/>
      </c>
      <c r="BI134" s="430" t="str">
        <f t="shared" si="540"/>
        <v/>
      </c>
      <c r="BJ134" s="430" t="str">
        <f t="shared" si="540"/>
        <v/>
      </c>
      <c r="BK134" s="430" t="str">
        <f t="shared" si="540"/>
        <v/>
      </c>
      <c r="BL134" s="430" t="str">
        <f t="shared" si="540"/>
        <v/>
      </c>
      <c r="BM134" s="430" t="str">
        <f t="shared" si="540"/>
        <v/>
      </c>
      <c r="BN134" s="430" t="str">
        <f t="shared" si="540"/>
        <v/>
      </c>
      <c r="BO134" s="430" t="str">
        <f t="shared" si="540"/>
        <v/>
      </c>
      <c r="BP134" s="430" t="str">
        <f t="shared" si="540"/>
        <v/>
      </c>
      <c r="BQ134" s="430" t="str">
        <f t="shared" si="540"/>
        <v/>
      </c>
      <c r="BR134" s="430" t="str">
        <f t="shared" si="540"/>
        <v/>
      </c>
      <c r="BS134" s="432" t="str">
        <f t="shared" si="540"/>
        <v/>
      </c>
      <c r="BT134" s="433" t="str">
        <f>$AY134*Assembly!Y$4+$AZ134*Assembly!Y$5+$BA134*Assembly!Y$6+$BB134*Assembly!Y$7+$BC134*Assembly!Y$8+$BD134*Assembly!Y$9+$BE134*Assembly!Y$10+$BF134*Assembly!Y$11+$BG134*Assembly!Y$12+$BH134*Assembly!Y$13+$BI134*Assembly!Y$14+$BJ134*Assembly!Y$15+$BK134*Assembly!Y$16+$BL134*Assembly!Y$17+$BM134*Assembly!Y$18+$BN134*Assembly!Y$19+$BO134*Assembly!Y$20+$BP134*Assembly!Y$21+$BQ134*Assembly!Y$22+$BR134*Assembly!Y$23+$BS134*Assembly!Y$24</f>
        <v>1,238</v>
      </c>
      <c r="BU134" s="434" t="str">
        <f t="shared" si="8"/>
        <v>367</v>
      </c>
      <c r="BV134" s="434" t="str">
        <f>$AY134*Assembly!AC$4+$AZ134*Assembly!AC$5+$BA134*Assembly!AC$6+$BB134*Assembly!AC$7+$BC134*Assembly!AC$8+$BD134*Assembly!AC$9+$BE134*Assembly!AC$10+$BF134*Assembly!AC$11+$BG134*Assembly!AC$12+$BH134*Assembly!AC$13+$BI134*Assembly!AC$14+$BJ134*Assembly!AC$15+$BK134*Assembly!AC$16+$BL134*Assembly!AC$17+$BM134*Assembly!AC$18+$BN134*Assembly!AC$19+$BO134*Assembly!AC$20+$BP134*Assembly!AC$21+$BQ134*Assembly!AC$22+$BR134*Assembly!AC$23+$BS134*Assembly!AC$24</f>
        <v>5,068</v>
      </c>
      <c r="BW134" s="435" t="str">
        <f t="shared" si="9"/>
        <v>4.10</v>
      </c>
      <c r="BX134" s="436" t="str">
        <f t="shared" si="10"/>
        <v>1502</v>
      </c>
      <c r="BY134" s="437" t="str">
        <f t="shared" si="11"/>
        <v>13.8</v>
      </c>
      <c r="BZ134" s="438" t="str">
        <f t="shared" si="541"/>
        <v>1.3 W</v>
      </c>
      <c r="CA134" s="434" t="str">
        <f>$AY134*Assembly!X$4+$AZ134*Assembly!X$5+$BA134*Assembly!X$6+$BB134*Assembly!X$7+$BC134*Assembly!X$8+$BD134*Assembly!X$9+$BE134*Assembly!X$10+$BF134*Assembly!X$11+$BG134*Assembly!X$12+$BH134*Assembly!X$13+$BI134*Assembly!X$14+$BJ134*Assembly!X$15+$BK134*Assembly!X$16+$BL134*Assembly!X$17+$BM134*Assembly!X$18+$BN134*Assembly!X$19+$BO134*Assembly!X$20+$BP134*Assembly!X$21+$BQ134*Assembly!X$22+$BR134*Assembly!X$23+$BS134*Assembly!X$24</f>
        <v>205</v>
      </c>
      <c r="CB134" s="434" t="str">
        <f t="shared" si="12"/>
        <v>31,889</v>
      </c>
      <c r="CC134" s="439" t="str">
        <f t="shared" si="13"/>
        <v>0.0319</v>
      </c>
      <c r="CD134" s="440" t="str">
        <f>$AY134*Assembly!AB$4+$AZ134*Assembly!AB$5+$BA134*Assembly!AB$6+$BB134*Assembly!AB$7+$BC134*Assembly!AB$8+$BD134*Assembly!AB$9+$BE134*Assembly!AB$10+$BF134*Assembly!AB$11+$BG134*Assembly!AB$12+$BH134*Assembly!AB$13+$BI134*Assembly!AB$14+$BJ134*Assembly!AB$15+$BK134*Assembly!AB$16+$BL134*Assembly!AB$17+$BM134*Assembly!AB$18+$BN134*Assembly!AB$19+$BO134*Assembly!AB$20+$BP134*Assembly!AB$21+$BQ134*Assembly!AB$22+$BR134*Assembly!AB$23+$BS134*Assembly!AB$24</f>
        <v>283</v>
      </c>
      <c r="CE134" s="424" t="str">
        <f>$AY134*Assembly!M$4+$AZ134*Assembly!M$5+$BA134*Assembly!M$6+$BB134*Assembly!M$7+$BC134*Assembly!M$8+$BD134*Assembly!M$9+$BE134*Assembly!M$10+$BF134*Assembly!M$11+$BG134*Assembly!M$12+$BH134*Assembly!M$13+$BI134*Assembly!M$14+$BJ134*Assembly!M$15+$BK134*Assembly!M$16+$BL134*Assembly!M$17+$BM134*Assembly!M$18+$BN134*Assembly!M$19+$BO134*Assembly!M$20+$BP134*Assembly!M$21+$BQ134*Assembly!M$22+$BR134*Assembly!M$23+$BS134*Assembly!M$24</f>
        <v>1,311</v>
      </c>
      <c r="CF134" s="424" t="str">
        <f>$AY134*Assembly!N$4+$AZ134*Assembly!N$5+$BA134*Assembly!N$6+$BB134*Assembly!N$7+$BC134*Assembly!N$8+$BD134*Assembly!N$9+$BE134*Assembly!N$10+$BF134*Assembly!N$11+$BG134*Assembly!N$12+$BH134*Assembly!N$13+$BI134*Assembly!N$14+$BJ134*Assembly!N$15+$BK134*Assembly!N$16+$BL134*Assembly!N$17+$BM134*Assembly!N$18+$BN134*Assembly!N$19+$BO134*Assembly!N$20+$BP134*Assembly!N$21+$BQ134*Assembly!N$22+$BR134*Assembly!N$23+$BS134*Assembly!N$24</f>
        <v>40</v>
      </c>
      <c r="CG134" s="424" t="str">
        <f>$AY134*Assembly!O$4+$AZ134*Assembly!O$5+$BA134*Assembly!O$6+$BB134*Assembly!O$7+$BC134*Assembly!O$8+$BD134*Assembly!O$9+$BE134*Assembly!O$10+$BF134*Assembly!O$11+$BG134*Assembly!O$12+$BH134*Assembly!O$13+$BI134*Assembly!O$14+$BJ134*Assembly!O$15+$BK134*Assembly!O$16+$BL134*Assembly!O$17+$BM134*Assembly!O$18+$BN134*Assembly!O$19+$BO134*Assembly!O$20+$BP134*Assembly!O$21+$BQ134*Assembly!O$22+$BR134*Assembly!O$23+$BS134*Assembly!O$24</f>
        <v>0</v>
      </c>
      <c r="CH134" s="421" t="str">
        <f>$AY134*Assembly!P$4+$AZ134*Assembly!P$5+$BA134*Assembly!P$6+$BB134*Assembly!P$7+$BC134*Assembly!P$8+$BD134*Assembly!P$9+$BE134*Assembly!P$10+$BF134*Assembly!P$11+$BG134*Assembly!P$12+$BH134*Assembly!P$13+$BI134*Assembly!P$14+$BJ134*Assembly!P$15+$BK134*Assembly!P$16+$BL134*Assembly!P$17+$BM134*Assembly!P$18+$BN134*Assembly!P$19+$BO134*Assembly!P$20+$BP134*Assembly!P$21+$BQ134*Assembly!P$22+$BR134*Assembly!P$23+$BS134*Assembly!P$24</f>
        <v>0</v>
      </c>
      <c r="CI134" s="421" t="str">
        <f>$AY134*Assembly!Q$4+$AZ134*Assembly!Q$5+$BA134*Assembly!Q$6+$BB134*Assembly!Q$7+$BC134*Assembly!Q$8+$BD134*Assembly!Q$9+$BE134*Assembly!Q$10+$BF134*Assembly!Q$11+$BG134*Assembly!Q$12+$BH134*Assembly!Q$13+$BI134*Assembly!Q$14+$BJ134*Assembly!Q$15+$BK134*Assembly!Q$16+$BL134*Assembly!Q$17+$BM134*Assembly!Q$18+$BN134*Assembly!Q$19+$BO134*Assembly!Q$20+$BP134*Assembly!Q$21+$BQ134*Assembly!Q$22+$BR134*Assembly!Q$23+$BS134*Assembly!Q$24</f>
        <v>11.6</v>
      </c>
      <c r="CJ134" s="424" t="str">
        <f>$AY134*Assembly!R$4+$AZ134*Assembly!R$5+$BA134*Assembly!R$6+$BB134*Assembly!R$7+$BC134*Assembly!R$8+$BD134*Assembly!R$9+$BE134*Assembly!R$10+$BF134*Assembly!R$11+$BG134*Assembly!R$12+$BH134*Assembly!R$13+$BI134*Assembly!R$14+$BJ134*Assembly!R$15+$BK134*Assembly!R$16+$BL134*Assembly!R$17+$BM134*Assembly!R$18+$BN134*Assembly!R$19+$BO134*Assembly!R$20+$BP134*Assembly!R$21+$BQ134*Assembly!R$22+$BR134*Assembly!R$23+$BS134*Assembly!R$24</f>
        <v>0</v>
      </c>
      <c r="CK134" s="421" t="str">
        <f>$AY134*Assembly!S$4+$AZ134*Assembly!S$5+$BA134*Assembly!S$6+$BB134*Assembly!S$7+$BC134*Assembly!S$8+$BD134*Assembly!S$9+$BE134*Assembly!S$10+$BF134*Assembly!S$11+$BG134*Assembly!S$12+$BH134*Assembly!S$13+$BI134*Assembly!S$14+$BJ134*Assembly!S$15+$BK134*Assembly!S$16+$BL134*Assembly!S$17+$BM134*Assembly!S$18+$BN134*Assembly!S$19+$BO134*Assembly!S$20+$BP134*Assembly!S$21+$BQ134*Assembly!S$22+$BR134*Assembly!S$23+$BS134*Assembly!S$24</f>
        <v>0</v>
      </c>
      <c r="CL134" s="421" t="str">
        <f>$AY134*Assembly!T$4+$AZ134*Assembly!T$5+$BA134*Assembly!T$6+$BB134*Assembly!T$7+$BC134*Assembly!T$8+$BD134*Assembly!T$9+$BE134*Assembly!T$10+$BF134*Assembly!T$11+$BG134*Assembly!T$12+$BH134*Assembly!T$13+$BI134*Assembly!T$14+$BJ134*Assembly!T$15+$BK134*Assembly!T$16+$BL134*Assembly!T$17+$BM134*Assembly!T$18+$BN134*Assembly!T$19+$BO134*Assembly!T$20+$BP134*Assembly!T$21+$BQ134*Assembly!T$22+$BR134*Assembly!T$23+$BS134*Assembly!T$24</f>
        <v>0</v>
      </c>
      <c r="CM134" s="421" t="str">
        <f>$AY134*Assembly!U$4+$AZ134*Assembly!U$5+$BA134*Assembly!U$6+$BB134*Assembly!U$7+$BC134*Assembly!U$8+$BD134*Assembly!U$9+$BE134*Assembly!U$10+$BF134*Assembly!U$11+$BG134*Assembly!U$12+$BH134*Assembly!U$13+$BI134*Assembly!U$14+$BJ134*Assembly!U$15+$BK134*Assembly!U$16+$BL134*Assembly!U$17+$BM134*Assembly!U$18+$BN134*Assembly!U$19+$BO134*Assembly!U$20+$BP134*Assembly!U$21+$BQ134*Assembly!U$22+$BR134*Assembly!U$23+$BS134*Assembly!U$24</f>
        <v>0</v>
      </c>
      <c r="CN134" s="424" t="str">
        <f>$AY134*Assembly!V$4+$AZ134*Assembly!V$5+$BA134*Assembly!V$6+$BB134*Assembly!V$7+$BC134*Assembly!V$8+$BD134*Assembly!V$9+$BE134*Assembly!V$10+$BF134*Assembly!V$11+$BG134*Assembly!V$12+$BH134*Assembly!V$13+$BI134*Assembly!V$14+$BJ134*Assembly!V$15+$BK134*Assembly!V$16+$BL134*Assembly!V$17+$BM134*Assembly!V$18+$BN134*Assembly!V$19+$BO134*Assembly!V$20+$BP134*Assembly!V$21+$BQ134*Assembly!V$22+$BR134*Assembly!V$23+$BS134*Assembly!V$24</f>
        <v>0</v>
      </c>
      <c r="CO134" s="424" t="str">
        <f>CE134*Refining!$F$3</f>
        <v>2,341</v>
      </c>
      <c r="CP134" s="424" t="str">
        <f>CF134*Refining!$F$4</f>
        <v>125</v>
      </c>
      <c r="CQ134" s="424" t="str">
        <f>CG134*Refining!$F$5</f>
        <v>0</v>
      </c>
      <c r="CR134" s="424" t="str">
        <f>CH134*Refining!$F$6</f>
        <v>0</v>
      </c>
      <c r="CS134" s="424" t="str">
        <f>CI134*Refining!$F$7</f>
        <v>21</v>
      </c>
      <c r="CT134" s="424" t="str">
        <f>CJ134*Refining!$F$8</f>
        <v>0</v>
      </c>
      <c r="CU134" s="424" t="str">
        <f>CK134*Refining!$F$9</f>
        <v>0</v>
      </c>
      <c r="CV134" s="424" t="str">
        <f>CL134*Refining!$F$10</f>
        <v>0</v>
      </c>
      <c r="CW134" s="424" t="str">
        <f>CM134*Refining!$F$11</f>
        <v>0</v>
      </c>
      <c r="CX134" s="424" t="str">
        <f>CN134*Refining!$F$12</f>
        <v>0</v>
      </c>
      <c r="CY134" s="441" t="str">
        <f t="shared" ref="CY134:DR134" si="542">IF(CE134 = 0, "", CE134)</f>
        <v>1,311</v>
      </c>
      <c r="CZ134" s="442" t="str">
        <f t="shared" si="542"/>
        <v>40</v>
      </c>
      <c r="DA134" s="442" t="str">
        <f t="shared" si="542"/>
        <v/>
      </c>
      <c r="DB134" s="443" t="str">
        <f t="shared" si="542"/>
        <v/>
      </c>
      <c r="DC134" s="444" t="str">
        <f t="shared" si="542"/>
        <v>11.6</v>
      </c>
      <c r="DD134" s="442" t="str">
        <f t="shared" si="542"/>
        <v/>
      </c>
      <c r="DE134" s="444" t="str">
        <f t="shared" si="542"/>
        <v/>
      </c>
      <c r="DF134" s="444" t="str">
        <f t="shared" si="542"/>
        <v/>
      </c>
      <c r="DG134" s="442" t="str">
        <f t="shared" si="542"/>
        <v/>
      </c>
      <c r="DH134" s="445" t="str">
        <f t="shared" si="542"/>
        <v/>
      </c>
      <c r="DI134" s="441" t="str">
        <f t="shared" si="542"/>
        <v>2,341</v>
      </c>
      <c r="DJ134" s="442" t="str">
        <f t="shared" si="542"/>
        <v>125</v>
      </c>
      <c r="DK134" s="442" t="str">
        <f t="shared" si="542"/>
        <v/>
      </c>
      <c r="DL134" s="442" t="str">
        <f t="shared" si="542"/>
        <v/>
      </c>
      <c r="DM134" s="446" t="str">
        <f t="shared" si="542"/>
        <v>20.7</v>
      </c>
      <c r="DN134" s="442" t="str">
        <f t="shared" si="542"/>
        <v/>
      </c>
      <c r="DO134" s="442" t="str">
        <f t="shared" si="542"/>
        <v/>
      </c>
      <c r="DP134" s="442" t="str">
        <f t="shared" si="542"/>
        <v/>
      </c>
      <c r="DQ134" s="442" t="str">
        <f t="shared" si="542"/>
        <v/>
      </c>
      <c r="DR134" s="445" t="str">
        <f t="shared" si="542"/>
        <v/>
      </c>
      <c r="DS134" s="447" t="str">
        <f t="shared" si="15"/>
        <v>1,363</v>
      </c>
      <c r="DT134" s="448" t="str">
        <f t="shared" si="16"/>
        <v>2,487</v>
      </c>
      <c r="DU134" s="434" t="str">
        <f>CY134*'Ores &amp; Ingots'!$C$3+CZ134*'Ores &amp; Ingots'!$C$4+DA134*'Ores &amp; Ingots'!$C$5+DB134*'Ores &amp; Ingots'!$C$6+DC134*'Ores &amp; Ingots'!$C$7+DD134*'Ores &amp; Ingots'!$C$8+DE134*'Ores &amp; Ingots'!$C$9+DF134*'Ores &amp; Ingots'!$C$10+DG134*'Ores &amp; Ingots'!$C$11+DH134*'Ores &amp; Ingots'!$C$12</f>
        <v>176</v>
      </c>
      <c r="DV134" s="434" t="str">
        <f>DI134*'Ores &amp; Ingots'!$B$3+DJ134*'Ores &amp; Ingots'!$B$4+DK134*'Ores &amp; Ingots'!$B$5+DL134*'Ores &amp; Ingots'!$B$6+DM134*'Ores &amp; Ingots'!$B$7+DN134*'Ores &amp; Ingots'!$B$8+DO134*'Ores &amp; Ingots'!$B$9+DP134*'Ores &amp; Ingots'!$B$10+DQ134*'Ores &amp; Ingots'!$B$11+DR134*'Ores &amp; Ingots'!$B$12</f>
        <v>920</v>
      </c>
      <c r="DW134" s="448" t="str">
        <f>CY134*Refining!$G$3+CZ134*Refining!$G$4+DA134*Refining!$G$5+DB134*Refining!$G$6+DC134*Refining!$G$7+DD134*Refining!$G$8+DE134*Refining!$G$9+DF134*Refining!$G$10+DG134*Refining!$G$11+DH134*Refining!$G$12</f>
        <v>292</v>
      </c>
      <c r="DX134" s="448" t="str">
        <f t="shared" si="17"/>
        <v>45,408</v>
      </c>
      <c r="DY134" s="449" t="str">
        <f t="shared" si="18"/>
        <v>0.0454</v>
      </c>
      <c r="DZ134" s="447" t="str">
        <f t="shared" si="19"/>
        <v>512</v>
      </c>
      <c r="EA134" s="446" t="str">
        <f t="shared" ref="EA134:EB134" si="543">DZ134/60</f>
        <v>8.5</v>
      </c>
      <c r="EB134" s="446" t="str">
        <f t="shared" si="543"/>
        <v>0.1</v>
      </c>
      <c r="EC134" s="450" t="str">
        <f t="shared" si="21"/>
        <v>0.01</v>
      </c>
      <c r="ED134" s="447" t="str">
        <f t="shared" si="22"/>
        <v>77,297</v>
      </c>
      <c r="EE134" s="446" t="str">
        <f t="shared" ref="EE134:EF134" si="544">ED134/1000</f>
        <v>77.3</v>
      </c>
      <c r="EF134" s="451" t="str">
        <f t="shared" si="544"/>
        <v>0.08</v>
      </c>
      <c r="EG134" s="452" t="str">
        <f t="shared" si="24"/>
        <v>0.0773</v>
      </c>
      <c r="EH134" s="225" t="s">
        <v>12</v>
      </c>
    </row>
    <row r="135">
      <c r="A135" s="33"/>
      <c r="B135" s="226" t="s">
        <v>1009</v>
      </c>
      <c r="C135" s="227" t="s">
        <v>886</v>
      </c>
      <c r="D135" s="227">
        <v>1.0</v>
      </c>
      <c r="E135" s="227">
        <v>1.0</v>
      </c>
      <c r="F135" s="227">
        <v>1.0</v>
      </c>
      <c r="G135" s="453" t="str">
        <f t="shared" si="5"/>
        <v>15.625</v>
      </c>
      <c r="H135" s="454">
        <v>35.0</v>
      </c>
      <c r="I135" s="454">
        <v>35.0</v>
      </c>
      <c r="J135" s="454" t="str">
        <f>H135/Main!$D$9</f>
        <v>35</v>
      </c>
      <c r="K135" s="454" t="str">
        <f>I135/Main!$D$10</f>
        <v>35</v>
      </c>
      <c r="L135" s="455" t="str">
        <f t="shared" si="6"/>
        <v>1.0</v>
      </c>
      <c r="M135" s="455">
        <v>1.0</v>
      </c>
      <c r="N135" s="457">
        <v>5000.0</v>
      </c>
      <c r="O135" s="457">
        <v>5000.0</v>
      </c>
      <c r="P135" s="456"/>
      <c r="Q135" s="457">
        <v>8000.0</v>
      </c>
      <c r="R135" s="457" t="str">
        <f>Q135*Main!$D$6</f>
        <v>8,000</v>
      </c>
      <c r="S135" s="458"/>
      <c r="T135" s="458"/>
      <c r="U135" s="456"/>
      <c r="V135" s="456"/>
      <c r="W135" s="458"/>
      <c r="X135" s="458"/>
      <c r="Y135" s="456"/>
      <c r="Z135" s="456"/>
      <c r="AA135" s="456"/>
      <c r="AB135" s="456"/>
      <c r="AC135" s="524" t="s">
        <v>913</v>
      </c>
      <c r="AD135" s="434">
        <v>150.0</v>
      </c>
      <c r="AE135" s="434">
        <v>0.0</v>
      </c>
      <c r="AF135" s="434">
        <v>12.0</v>
      </c>
      <c r="AG135" s="434">
        <v>0.0</v>
      </c>
      <c r="AH135" s="434">
        <v>40.0</v>
      </c>
      <c r="AI135" s="434">
        <v>0.0</v>
      </c>
      <c r="AJ135" s="434">
        <v>8.0</v>
      </c>
      <c r="AK135" s="498">
        <v>20.0</v>
      </c>
      <c r="AL135" s="434">
        <v>0.0</v>
      </c>
      <c r="AM135" s="434">
        <v>0.0</v>
      </c>
      <c r="AN135" s="434">
        <v>0.0</v>
      </c>
      <c r="AO135" s="434">
        <v>0.0</v>
      </c>
      <c r="AP135" s="434">
        <v>0.0</v>
      </c>
      <c r="AQ135" s="434">
        <v>0.0</v>
      </c>
      <c r="AR135" s="434">
        <v>0.0</v>
      </c>
      <c r="AS135" s="434">
        <v>0.0</v>
      </c>
      <c r="AT135" s="434">
        <v>0.0</v>
      </c>
      <c r="AU135" s="434">
        <v>0.0</v>
      </c>
      <c r="AV135" s="434">
        <v>0.0</v>
      </c>
      <c r="AW135" s="434">
        <v>0.0</v>
      </c>
      <c r="AX135" s="434">
        <v>0.0</v>
      </c>
      <c r="AY135" s="429" t="str">
        <f t="shared" ref="AY135:BS135" si="545">IF(AD135 = 0, "", AD135)</f>
        <v>150</v>
      </c>
      <c r="AZ135" s="430" t="str">
        <f t="shared" si="545"/>
        <v/>
      </c>
      <c r="BA135" s="430" t="str">
        <f t="shared" si="545"/>
        <v>12</v>
      </c>
      <c r="BB135" s="430" t="str">
        <f t="shared" si="545"/>
        <v/>
      </c>
      <c r="BC135" s="430" t="str">
        <f t="shared" si="545"/>
        <v>40</v>
      </c>
      <c r="BD135" s="430" t="str">
        <f t="shared" si="545"/>
        <v/>
      </c>
      <c r="BE135" s="430" t="str">
        <f t="shared" si="545"/>
        <v>8</v>
      </c>
      <c r="BF135" s="431" t="str">
        <f t="shared" si="545"/>
        <v>20</v>
      </c>
      <c r="BG135" s="430" t="str">
        <f t="shared" si="545"/>
        <v/>
      </c>
      <c r="BH135" s="430" t="str">
        <f t="shared" si="545"/>
        <v/>
      </c>
      <c r="BI135" s="430" t="str">
        <f t="shared" si="545"/>
        <v/>
      </c>
      <c r="BJ135" s="430" t="str">
        <f t="shared" si="545"/>
        <v/>
      </c>
      <c r="BK135" s="430" t="str">
        <f t="shared" si="545"/>
        <v/>
      </c>
      <c r="BL135" s="430" t="str">
        <f t="shared" si="545"/>
        <v/>
      </c>
      <c r="BM135" s="430" t="str">
        <f t="shared" si="545"/>
        <v/>
      </c>
      <c r="BN135" s="430" t="str">
        <f t="shared" si="545"/>
        <v/>
      </c>
      <c r="BO135" s="430" t="str">
        <f t="shared" si="545"/>
        <v/>
      </c>
      <c r="BP135" s="430" t="str">
        <f t="shared" si="545"/>
        <v/>
      </c>
      <c r="BQ135" s="430" t="str">
        <f t="shared" si="545"/>
        <v/>
      </c>
      <c r="BR135" s="430" t="str">
        <f t="shared" si="545"/>
        <v/>
      </c>
      <c r="BS135" s="432" t="str">
        <f t="shared" si="545"/>
        <v/>
      </c>
      <c r="BT135" s="433" t="str">
        <f>$AY135*Assembly!Y$4+$AZ135*Assembly!Y$5+$BA135*Assembly!Y$6+$BB135*Assembly!Y$7+$BC135*Assembly!Y$8+$BD135*Assembly!Y$9+$BE135*Assembly!Y$10+$BF135*Assembly!Y$11+$BG135*Assembly!Y$12+$BH135*Assembly!Y$13+$BI135*Assembly!Y$14+$BJ135*Assembly!Y$15+$BK135*Assembly!Y$16+$BL135*Assembly!Y$17+$BM135*Assembly!Y$18+$BN135*Assembly!Y$19+$BO135*Assembly!Y$20+$BP135*Assembly!Y$21+$BQ135*Assembly!Y$22+$BR135*Assembly!Y$23+$BS135*Assembly!Y$24</f>
        <v>3,564</v>
      </c>
      <c r="BU135" s="434" t="str">
        <f t="shared" si="8"/>
        <v>228</v>
      </c>
      <c r="BV135" s="434" t="str">
        <f>$AY135*Assembly!AC$4+$AZ135*Assembly!AC$5+$BA135*Assembly!AC$6+$BB135*Assembly!AC$7+$BC135*Assembly!AC$8+$BD135*Assembly!AC$9+$BE135*Assembly!AC$10+$BF135*Assembly!AC$11+$BG135*Assembly!AC$12+$BH135*Assembly!AC$13+$BI135*Assembly!AC$14+$BJ135*Assembly!AC$15+$BK135*Assembly!AC$16+$BL135*Assembly!AC$17+$BM135*Assembly!AC$18+$BN135*Assembly!AC$19+$BO135*Assembly!AC$20+$BP135*Assembly!AC$21+$BQ135*Assembly!AC$22+$BR135*Assembly!AC$23+$BS135*Assembly!AC$24</f>
        <v>16,720</v>
      </c>
      <c r="BW135" s="435" t="str">
        <f t="shared" si="9"/>
        <v>4.69</v>
      </c>
      <c r="BX135" s="436" t="str">
        <f t="shared" si="10"/>
        <v>1070</v>
      </c>
      <c r="BY135" s="437" t="str">
        <f t="shared" si="11"/>
        <v>73.3</v>
      </c>
      <c r="BZ135" s="438" t="str">
        <f t="shared" si="541"/>
        <v>2.2 W</v>
      </c>
      <c r="CA135" s="434" t="str">
        <f>$AY135*Assembly!X$4+$AZ135*Assembly!X$5+$BA135*Assembly!X$6+$BB135*Assembly!X$7+$BC135*Assembly!X$8+$BD135*Assembly!X$9+$BE135*Assembly!X$10+$BF135*Assembly!X$11+$BG135*Assembly!X$12+$BH135*Assembly!X$13+$BI135*Assembly!X$14+$BJ135*Assembly!X$15+$BK135*Assembly!X$16+$BL135*Assembly!X$17+$BM135*Assembly!X$18+$BN135*Assembly!X$19+$BO135*Assembly!X$20+$BP135*Assembly!X$21+$BQ135*Assembly!X$22+$BR135*Assembly!X$23+$BS135*Assembly!X$24</f>
        <v>350</v>
      </c>
      <c r="CB135" s="434" t="str">
        <f t="shared" si="12"/>
        <v>54,444</v>
      </c>
      <c r="CC135" s="439" t="str">
        <f t="shared" si="13"/>
        <v>0.0544</v>
      </c>
      <c r="CD135" s="440" t="str">
        <f>$AY135*Assembly!AB$4+$AZ135*Assembly!AB$5+$BA135*Assembly!AB$6+$BB135*Assembly!AB$7+$BC135*Assembly!AB$8+$BD135*Assembly!AB$9+$BE135*Assembly!AB$10+$BF135*Assembly!AB$11+$BG135*Assembly!AB$12+$BH135*Assembly!AB$13+$BI135*Assembly!AB$14+$BJ135*Assembly!AB$15+$BK135*Assembly!AB$16+$BL135*Assembly!AB$17+$BM135*Assembly!AB$18+$BN135*Assembly!AB$19+$BO135*Assembly!AB$20+$BP135*Assembly!AB$21+$BQ135*Assembly!AB$22+$BR135*Assembly!AB$23+$BS135*Assembly!AB$24</f>
        <v>638</v>
      </c>
      <c r="CE135" s="457" t="str">
        <f>$AY135*Assembly!M$4+$AZ135*Assembly!M$5+$BA135*Assembly!M$6+$BB135*Assembly!M$7+$BC135*Assembly!M$8+$BD135*Assembly!M$9+$BE135*Assembly!M$10+$BF135*Assembly!M$11+$BG135*Assembly!M$12+$BH135*Assembly!M$13+$BI135*Assembly!M$14+$BJ135*Assembly!M$15+$BK135*Assembly!M$16+$BL135*Assembly!M$17+$BM135*Assembly!M$18+$BN135*Assembly!M$19+$BO135*Assembly!M$20+$BP135*Assembly!M$21+$BQ135*Assembly!M$22+$BR135*Assembly!M$23+$BS135*Assembly!M$24</f>
        <v>3,780</v>
      </c>
      <c r="CF135" s="457" t="str">
        <f>$AY135*Assembly!N$4+$AZ135*Assembly!N$5+$BA135*Assembly!N$6+$BB135*Assembly!N$7+$BC135*Assembly!N$8+$BD135*Assembly!N$9+$BE135*Assembly!N$10+$BF135*Assembly!N$11+$BG135*Assembly!N$12+$BH135*Assembly!N$13+$BI135*Assembly!N$14+$BJ135*Assembly!N$15+$BK135*Assembly!N$16+$BL135*Assembly!N$17+$BM135*Assembly!N$18+$BN135*Assembly!N$19+$BO135*Assembly!N$20+$BP135*Assembly!N$21+$BQ135*Assembly!N$22+$BR135*Assembly!N$23+$BS135*Assembly!N$24</f>
        <v>40</v>
      </c>
      <c r="CG135" s="457" t="str">
        <f>$AY135*Assembly!O$4+$AZ135*Assembly!O$5+$BA135*Assembly!O$6+$BB135*Assembly!O$7+$BC135*Assembly!O$8+$BD135*Assembly!O$9+$BE135*Assembly!O$10+$BF135*Assembly!O$11+$BG135*Assembly!O$12+$BH135*Assembly!O$13+$BI135*Assembly!O$14+$BJ135*Assembly!O$15+$BK135*Assembly!O$16+$BL135*Assembly!O$17+$BM135*Assembly!O$18+$BN135*Assembly!O$19+$BO135*Assembly!O$20+$BP135*Assembly!O$21+$BQ135*Assembly!O$22+$BR135*Assembly!O$23+$BS135*Assembly!O$24</f>
        <v>0</v>
      </c>
      <c r="CH135" s="454" t="str">
        <f>$AY135*Assembly!P$4+$AZ135*Assembly!P$5+$BA135*Assembly!P$6+$BB135*Assembly!P$7+$BC135*Assembly!P$8+$BD135*Assembly!P$9+$BE135*Assembly!P$10+$BF135*Assembly!P$11+$BG135*Assembly!P$12+$BH135*Assembly!P$13+$BI135*Assembly!P$14+$BJ135*Assembly!P$15+$BK135*Assembly!P$16+$BL135*Assembly!P$17+$BM135*Assembly!P$18+$BN135*Assembly!P$19+$BO135*Assembly!P$20+$BP135*Assembly!P$21+$BQ135*Assembly!P$22+$BR135*Assembly!P$23+$BS135*Assembly!P$24</f>
        <v>0</v>
      </c>
      <c r="CI135" s="454" t="str">
        <f>$AY135*Assembly!Q$4+$AZ135*Assembly!Q$5+$BA135*Assembly!Q$6+$BB135*Assembly!Q$7+$BC135*Assembly!Q$8+$BD135*Assembly!Q$9+$BE135*Assembly!Q$10+$BF135*Assembly!Q$11+$BG135*Assembly!Q$12+$BH135*Assembly!Q$13+$BI135*Assembly!Q$14+$BJ135*Assembly!Q$15+$BK135*Assembly!Q$16+$BL135*Assembly!Q$17+$BM135*Assembly!Q$18+$BN135*Assembly!Q$19+$BO135*Assembly!Q$20+$BP135*Assembly!Q$21+$BQ135*Assembly!Q$22+$BR135*Assembly!Q$23+$BS135*Assembly!Q$24</f>
        <v>4</v>
      </c>
      <c r="CJ135" s="457" t="str">
        <f>$AY135*Assembly!R$4+$AZ135*Assembly!R$5+$BA135*Assembly!R$6+$BB135*Assembly!R$7+$BC135*Assembly!R$8+$BD135*Assembly!R$9+$BE135*Assembly!R$10+$BF135*Assembly!R$11+$BG135*Assembly!R$12+$BH135*Assembly!R$13+$BI135*Assembly!R$14+$BJ135*Assembly!R$15+$BK135*Assembly!R$16+$BL135*Assembly!R$17+$BM135*Assembly!R$18+$BN135*Assembly!R$19+$BO135*Assembly!R$20+$BP135*Assembly!R$21+$BQ135*Assembly!R$22+$BR135*Assembly!R$23+$BS135*Assembly!R$24</f>
        <v>0</v>
      </c>
      <c r="CK135" s="454" t="str">
        <f>$AY135*Assembly!S$4+$AZ135*Assembly!S$5+$BA135*Assembly!S$6+$BB135*Assembly!S$7+$BC135*Assembly!S$8+$BD135*Assembly!S$9+$BE135*Assembly!S$10+$BF135*Assembly!S$11+$BG135*Assembly!S$12+$BH135*Assembly!S$13+$BI135*Assembly!S$14+$BJ135*Assembly!S$15+$BK135*Assembly!S$16+$BL135*Assembly!S$17+$BM135*Assembly!S$18+$BN135*Assembly!S$19+$BO135*Assembly!S$20+$BP135*Assembly!S$21+$BQ135*Assembly!S$22+$BR135*Assembly!S$23+$BS135*Assembly!S$24</f>
        <v>0</v>
      </c>
      <c r="CL135" s="454" t="str">
        <f>$AY135*Assembly!T$4+$AZ135*Assembly!T$5+$BA135*Assembly!T$6+$BB135*Assembly!T$7+$BC135*Assembly!T$8+$BD135*Assembly!T$9+$BE135*Assembly!T$10+$BF135*Assembly!T$11+$BG135*Assembly!T$12+$BH135*Assembly!T$13+$BI135*Assembly!T$14+$BJ135*Assembly!T$15+$BK135*Assembly!T$16+$BL135*Assembly!T$17+$BM135*Assembly!T$18+$BN135*Assembly!T$19+$BO135*Assembly!T$20+$BP135*Assembly!T$21+$BQ135*Assembly!T$22+$BR135*Assembly!T$23+$BS135*Assembly!T$24</f>
        <v>0</v>
      </c>
      <c r="CM135" s="454" t="str">
        <f>$AY135*Assembly!U$4+$AZ135*Assembly!U$5+$BA135*Assembly!U$6+$BB135*Assembly!U$7+$BC135*Assembly!U$8+$BD135*Assembly!U$9+$BE135*Assembly!U$10+$BF135*Assembly!U$11+$BG135*Assembly!U$12+$BH135*Assembly!U$13+$BI135*Assembly!U$14+$BJ135*Assembly!U$15+$BK135*Assembly!U$16+$BL135*Assembly!U$17+$BM135*Assembly!U$18+$BN135*Assembly!U$19+$BO135*Assembly!U$20+$BP135*Assembly!U$21+$BQ135*Assembly!U$22+$BR135*Assembly!U$23+$BS135*Assembly!U$24</f>
        <v>0</v>
      </c>
      <c r="CN135" s="457" t="str">
        <f>$AY135*Assembly!V$4+$AZ135*Assembly!V$5+$BA135*Assembly!V$6+$BB135*Assembly!V$7+$BC135*Assembly!V$8+$BD135*Assembly!V$9+$BE135*Assembly!V$10+$BF135*Assembly!V$11+$BG135*Assembly!V$12+$BH135*Assembly!V$13+$BI135*Assembly!V$14+$BJ135*Assembly!V$15+$BK135*Assembly!V$16+$BL135*Assembly!V$17+$BM135*Assembly!V$18+$BN135*Assembly!V$19+$BO135*Assembly!V$20+$BP135*Assembly!V$21+$BQ135*Assembly!V$22+$BR135*Assembly!V$23+$BS135*Assembly!V$24</f>
        <v>0</v>
      </c>
      <c r="CO135" s="457" t="str">
        <f>CE135*Refining!$F$3</f>
        <v>6,750</v>
      </c>
      <c r="CP135" s="457" t="str">
        <f>CF135*Refining!$F$4</f>
        <v>125</v>
      </c>
      <c r="CQ135" s="457" t="str">
        <f>CG135*Refining!$F$5</f>
        <v>0</v>
      </c>
      <c r="CR135" s="457" t="str">
        <f>CH135*Refining!$F$6</f>
        <v>0</v>
      </c>
      <c r="CS135" s="457" t="str">
        <f>CI135*Refining!$F$7</f>
        <v>7</v>
      </c>
      <c r="CT135" s="457" t="str">
        <f>CJ135*Refining!$F$8</f>
        <v>0</v>
      </c>
      <c r="CU135" s="457" t="str">
        <f>CK135*Refining!$F$9</f>
        <v>0</v>
      </c>
      <c r="CV135" s="457" t="str">
        <f>CL135*Refining!$F$10</f>
        <v>0</v>
      </c>
      <c r="CW135" s="457" t="str">
        <f>CM135*Refining!$F$11</f>
        <v>0</v>
      </c>
      <c r="CX135" s="457" t="str">
        <f>CN135*Refining!$F$12</f>
        <v>0</v>
      </c>
      <c r="CY135" s="441" t="str">
        <f t="shared" ref="CY135:DR135" si="546">IF(CE135 = 0, "", CE135)</f>
        <v>3,780</v>
      </c>
      <c r="CZ135" s="442" t="str">
        <f t="shared" si="546"/>
        <v>40</v>
      </c>
      <c r="DA135" s="442" t="str">
        <f t="shared" si="546"/>
        <v/>
      </c>
      <c r="DB135" s="443" t="str">
        <f t="shared" si="546"/>
        <v/>
      </c>
      <c r="DC135" s="444" t="str">
        <f t="shared" si="546"/>
        <v>4.0</v>
      </c>
      <c r="DD135" s="442" t="str">
        <f t="shared" si="546"/>
        <v/>
      </c>
      <c r="DE135" s="444" t="str">
        <f t="shared" si="546"/>
        <v/>
      </c>
      <c r="DF135" s="444" t="str">
        <f t="shared" si="546"/>
        <v/>
      </c>
      <c r="DG135" s="442" t="str">
        <f t="shared" si="546"/>
        <v/>
      </c>
      <c r="DH135" s="445" t="str">
        <f t="shared" si="546"/>
        <v/>
      </c>
      <c r="DI135" s="441" t="str">
        <f t="shared" si="546"/>
        <v>6,750</v>
      </c>
      <c r="DJ135" s="442" t="str">
        <f t="shared" si="546"/>
        <v>125</v>
      </c>
      <c r="DK135" s="442" t="str">
        <f t="shared" si="546"/>
        <v/>
      </c>
      <c r="DL135" s="442" t="str">
        <f t="shared" si="546"/>
        <v/>
      </c>
      <c r="DM135" s="446" t="str">
        <f t="shared" si="546"/>
        <v>7.1</v>
      </c>
      <c r="DN135" s="442" t="str">
        <f t="shared" si="546"/>
        <v/>
      </c>
      <c r="DO135" s="442" t="str">
        <f t="shared" si="546"/>
        <v/>
      </c>
      <c r="DP135" s="442" t="str">
        <f t="shared" si="546"/>
        <v/>
      </c>
      <c r="DQ135" s="442" t="str">
        <f t="shared" si="546"/>
        <v/>
      </c>
      <c r="DR135" s="445" t="str">
        <f t="shared" si="546"/>
        <v/>
      </c>
      <c r="DS135" s="447" t="str">
        <f t="shared" si="15"/>
        <v>3,824</v>
      </c>
      <c r="DT135" s="448" t="str">
        <f t="shared" si="16"/>
        <v>6,882</v>
      </c>
      <c r="DU135" s="434" t="str">
        <f>CY135*'Ores &amp; Ingots'!$C$3+CZ135*'Ores &amp; Ingots'!$C$4+DA135*'Ores &amp; Ingots'!$C$5+DB135*'Ores &amp; Ingots'!$C$6+DC135*'Ores &amp; Ingots'!$C$7+DD135*'Ores &amp; Ingots'!$C$8+DE135*'Ores &amp; Ingots'!$C$9+DF135*'Ores &amp; Ingots'!$C$10+DG135*'Ores &amp; Ingots'!$C$11+DH135*'Ores &amp; Ingots'!$C$12</f>
        <v>486</v>
      </c>
      <c r="DV135" s="434" t="str">
        <f>DI135*'Ores &amp; Ingots'!$B$3+DJ135*'Ores &amp; Ingots'!$B$4+DK135*'Ores &amp; Ingots'!$B$5+DL135*'Ores &amp; Ingots'!$B$6+DM135*'Ores &amp; Ingots'!$B$7+DN135*'Ores &amp; Ingots'!$B$8+DO135*'Ores &amp; Ingots'!$B$9+DP135*'Ores &amp; Ingots'!$B$10+DQ135*'Ores &amp; Ingots'!$B$11+DR135*'Ores &amp; Ingots'!$B$12</f>
        <v>2,546</v>
      </c>
      <c r="DW135" s="448" t="str">
        <f>CY135*Refining!$G$3+CZ135*Refining!$G$4+DA135*Refining!$G$5+DB135*Refining!$G$6+DC135*Refining!$G$7+DD135*Refining!$G$8+DE135*Refining!$G$9+DF135*Refining!$G$10+DG135*Refining!$G$11+DH135*Refining!$G$12</f>
        <v>455</v>
      </c>
      <c r="DX135" s="448" t="str">
        <f t="shared" si="17"/>
        <v>70,812</v>
      </c>
      <c r="DY135" s="449" t="str">
        <f t="shared" si="18"/>
        <v>0.0708</v>
      </c>
      <c r="DZ135" s="447" t="str">
        <f t="shared" si="19"/>
        <v>840</v>
      </c>
      <c r="EA135" s="446" t="str">
        <f t="shared" ref="EA135:EB135" si="547">DZ135/60</f>
        <v>14.0</v>
      </c>
      <c r="EB135" s="446" t="str">
        <f t="shared" si="547"/>
        <v>0.2</v>
      </c>
      <c r="EC135" s="450" t="str">
        <f t="shared" si="21"/>
        <v>0.01</v>
      </c>
      <c r="ED135" s="447" t="str">
        <f t="shared" si="22"/>
        <v>125,256</v>
      </c>
      <c r="EE135" s="446" t="str">
        <f t="shared" ref="EE135:EF135" si="548">ED135/1000</f>
        <v>125.3</v>
      </c>
      <c r="EF135" s="451" t="str">
        <f t="shared" si="548"/>
        <v>0.13</v>
      </c>
      <c r="EG135" s="452" t="str">
        <f t="shared" si="24"/>
        <v>0.1253</v>
      </c>
      <c r="EH135" s="225">
        <v>829.0</v>
      </c>
    </row>
    <row r="136">
      <c r="A136" s="33"/>
      <c r="B136" s="226" t="s">
        <v>1009</v>
      </c>
      <c r="C136" s="227" t="s">
        <v>885</v>
      </c>
      <c r="D136" s="227">
        <v>3.0</v>
      </c>
      <c r="E136" s="227">
        <v>3.0</v>
      </c>
      <c r="F136" s="227">
        <v>3.0</v>
      </c>
      <c r="G136" s="420" t="str">
        <f t="shared" si="5"/>
        <v>3.375</v>
      </c>
      <c r="H136" s="421">
        <v>25.0</v>
      </c>
      <c r="I136" s="421">
        <v>25.0</v>
      </c>
      <c r="J136" s="421" t="str">
        <f>H136/Main!$D$9</f>
        <v>25</v>
      </c>
      <c r="K136" s="421" t="str">
        <f>I136/Main!$D$10</f>
        <v>25</v>
      </c>
      <c r="L136" s="422" t="str">
        <f t="shared" si="6"/>
        <v>1.0</v>
      </c>
      <c r="M136" s="422">
        <v>1.0</v>
      </c>
      <c r="N136" s="424">
        <v>50.0</v>
      </c>
      <c r="O136" s="424">
        <v>50.0</v>
      </c>
      <c r="P136" s="423"/>
      <c r="Q136" s="424">
        <v>1152.0</v>
      </c>
      <c r="R136" s="424" t="str">
        <f>Q136*Main!$D$6</f>
        <v>1,152</v>
      </c>
      <c r="S136" s="425"/>
      <c r="T136" s="425"/>
      <c r="U136" s="423"/>
      <c r="V136" s="423"/>
      <c r="W136" s="425"/>
      <c r="X136" s="425"/>
      <c r="Y136" s="423"/>
      <c r="Z136" s="423"/>
      <c r="AA136" s="423"/>
      <c r="AB136" s="423"/>
      <c r="AC136" s="523"/>
      <c r="AD136" s="434">
        <v>21.0</v>
      </c>
      <c r="AE136" s="434">
        <v>0.0</v>
      </c>
      <c r="AF136" s="434">
        <v>6.0</v>
      </c>
      <c r="AG136" s="434">
        <v>0.0</v>
      </c>
      <c r="AH136" s="434">
        <v>12.0</v>
      </c>
      <c r="AI136" s="434">
        <v>0.0</v>
      </c>
      <c r="AJ136" s="434">
        <v>6.0</v>
      </c>
      <c r="AK136" s="498">
        <v>6.0</v>
      </c>
      <c r="AL136" s="434">
        <v>0.0</v>
      </c>
      <c r="AM136" s="434">
        <v>0.0</v>
      </c>
      <c r="AN136" s="434">
        <v>0.0</v>
      </c>
      <c r="AO136" s="434">
        <v>0.0</v>
      </c>
      <c r="AP136" s="434">
        <v>0.0</v>
      </c>
      <c r="AQ136" s="434">
        <v>0.0</v>
      </c>
      <c r="AR136" s="434">
        <v>0.0</v>
      </c>
      <c r="AS136" s="434">
        <v>0.0</v>
      </c>
      <c r="AT136" s="434">
        <v>0.0</v>
      </c>
      <c r="AU136" s="434">
        <v>0.0</v>
      </c>
      <c r="AV136" s="434">
        <v>0.0</v>
      </c>
      <c r="AW136" s="434">
        <v>0.0</v>
      </c>
      <c r="AX136" s="434">
        <v>0.0</v>
      </c>
      <c r="AY136" s="429" t="str">
        <f t="shared" ref="AY136:BS136" si="549">IF(AD136 = 0, "", AD136)</f>
        <v>21</v>
      </c>
      <c r="AZ136" s="430" t="str">
        <f t="shared" si="549"/>
        <v/>
      </c>
      <c r="BA136" s="430" t="str">
        <f t="shared" si="549"/>
        <v>6</v>
      </c>
      <c r="BB136" s="430" t="str">
        <f t="shared" si="549"/>
        <v/>
      </c>
      <c r="BC136" s="430" t="str">
        <f t="shared" si="549"/>
        <v>12</v>
      </c>
      <c r="BD136" s="430" t="str">
        <f t="shared" si="549"/>
        <v/>
      </c>
      <c r="BE136" s="430" t="str">
        <f t="shared" si="549"/>
        <v>6</v>
      </c>
      <c r="BF136" s="431" t="str">
        <f t="shared" si="549"/>
        <v>6</v>
      </c>
      <c r="BG136" s="430" t="str">
        <f t="shared" si="549"/>
        <v/>
      </c>
      <c r="BH136" s="430" t="str">
        <f t="shared" si="549"/>
        <v/>
      </c>
      <c r="BI136" s="430" t="str">
        <f t="shared" si="549"/>
        <v/>
      </c>
      <c r="BJ136" s="430" t="str">
        <f t="shared" si="549"/>
        <v/>
      </c>
      <c r="BK136" s="430" t="str">
        <f t="shared" si="549"/>
        <v/>
      </c>
      <c r="BL136" s="430" t="str">
        <f t="shared" si="549"/>
        <v/>
      </c>
      <c r="BM136" s="430" t="str">
        <f t="shared" si="549"/>
        <v/>
      </c>
      <c r="BN136" s="430" t="str">
        <f t="shared" si="549"/>
        <v/>
      </c>
      <c r="BO136" s="430" t="str">
        <f t="shared" si="549"/>
        <v/>
      </c>
      <c r="BP136" s="430" t="str">
        <f t="shared" si="549"/>
        <v/>
      </c>
      <c r="BQ136" s="430" t="str">
        <f t="shared" si="549"/>
        <v/>
      </c>
      <c r="BR136" s="430" t="str">
        <f t="shared" si="549"/>
        <v/>
      </c>
      <c r="BS136" s="432" t="str">
        <f t="shared" si="549"/>
        <v/>
      </c>
      <c r="BT136" s="433" t="str">
        <f>$AY136*Assembly!Y$4+$AZ136*Assembly!Y$5+$BA136*Assembly!Y$6+$BB136*Assembly!Y$7+$BC136*Assembly!Y$8+$BD136*Assembly!Y$9+$BE136*Assembly!Y$10+$BF136*Assembly!Y$11+$BG136*Assembly!Y$12+$BH136*Assembly!Y$13+$BI136*Assembly!Y$14+$BJ136*Assembly!Y$15+$BK136*Assembly!Y$16+$BL136*Assembly!Y$17+$BM136*Assembly!Y$18+$BN136*Assembly!Y$19+$BO136*Assembly!Y$20+$BP136*Assembly!Y$21+$BQ136*Assembly!Y$22+$BR136*Assembly!Y$23+$BS136*Assembly!Y$24</f>
        <v>685</v>
      </c>
      <c r="BU136" s="434" t="str">
        <f t="shared" si="8"/>
        <v>203</v>
      </c>
      <c r="BV136" s="434" t="str">
        <f>$AY136*Assembly!AC$4+$AZ136*Assembly!AC$5+$BA136*Assembly!AC$6+$BB136*Assembly!AC$7+$BC136*Assembly!AC$8+$BD136*Assembly!AC$9+$BE136*Assembly!AC$10+$BF136*Assembly!AC$11+$BG136*Assembly!AC$12+$BH136*Assembly!AC$13+$BI136*Assembly!AC$14+$BJ136*Assembly!AC$15+$BK136*Assembly!AC$16+$BL136*Assembly!AC$17+$BM136*Assembly!AC$18+$BN136*Assembly!AC$19+$BO136*Assembly!AC$20+$BP136*Assembly!AC$21+$BQ136*Assembly!AC$22+$BR136*Assembly!AC$23+$BS136*Assembly!AC$24</f>
        <v>2,796</v>
      </c>
      <c r="BW136" s="435" t="str">
        <f t="shared" si="9"/>
        <v>4.08</v>
      </c>
      <c r="BX136" s="436" t="str">
        <f t="shared" si="10"/>
        <v>828</v>
      </c>
      <c r="BY136" s="437" t="str">
        <f t="shared" si="11"/>
        <v>13.8</v>
      </c>
      <c r="BZ136" s="438" t="str">
        <f t="shared" si="541"/>
        <v>1.7 W</v>
      </c>
      <c r="CA136" s="434" t="str">
        <f>$AY136*Assembly!X$4+$AZ136*Assembly!X$5+$BA136*Assembly!X$6+$BB136*Assembly!X$7+$BC136*Assembly!X$8+$BD136*Assembly!X$9+$BE136*Assembly!X$10+$BF136*Assembly!X$11+$BG136*Assembly!X$12+$BH136*Assembly!X$13+$BI136*Assembly!X$14+$BJ136*Assembly!X$15+$BK136*Assembly!X$16+$BL136*Assembly!X$17+$BM136*Assembly!X$18+$BN136*Assembly!X$19+$BO136*Assembly!X$20+$BP136*Assembly!X$21+$BQ136*Assembly!X$22+$BR136*Assembly!X$23+$BS136*Assembly!X$24</f>
        <v>87</v>
      </c>
      <c r="CB136" s="434" t="str">
        <f t="shared" si="12"/>
        <v>13,533</v>
      </c>
      <c r="CC136" s="439" t="str">
        <f t="shared" si="13"/>
        <v>0.0135</v>
      </c>
      <c r="CD136" s="440" t="str">
        <f>$AY136*Assembly!AB$4+$AZ136*Assembly!AB$5+$BA136*Assembly!AB$6+$BB136*Assembly!AB$7+$BC136*Assembly!AB$8+$BD136*Assembly!AB$9+$BE136*Assembly!AB$10+$BF136*Assembly!AB$11+$BG136*Assembly!AB$12+$BH136*Assembly!AB$13+$BI136*Assembly!AB$14+$BJ136*Assembly!AB$15+$BK136*Assembly!AB$16+$BL136*Assembly!AB$17+$BM136*Assembly!AB$18+$BN136*Assembly!AB$19+$BO136*Assembly!AB$20+$BP136*Assembly!AB$21+$BQ136*Assembly!AB$22+$BR136*Assembly!AB$23+$BS136*Assembly!AB$24</f>
        <v>153</v>
      </c>
      <c r="CE136" s="424" t="str">
        <f>$AY136*Assembly!M$4+$AZ136*Assembly!M$5+$BA136*Assembly!M$6+$BB136*Assembly!M$7+$BC136*Assembly!M$8+$BD136*Assembly!M$9+$BE136*Assembly!M$10+$BF136*Assembly!M$11+$BG136*Assembly!M$12+$BH136*Assembly!M$13+$BI136*Assembly!M$14+$BJ136*Assembly!M$15+$BK136*Assembly!M$16+$BL136*Assembly!M$17+$BM136*Assembly!M$18+$BN136*Assembly!M$19+$BO136*Assembly!M$20+$BP136*Assembly!M$21+$BQ136*Assembly!M$22+$BR136*Assembly!M$23+$BS136*Assembly!M$24</f>
        <v>714</v>
      </c>
      <c r="CF136" s="424" t="str">
        <f>$AY136*Assembly!N$4+$AZ136*Assembly!N$5+$BA136*Assembly!N$6+$BB136*Assembly!N$7+$BC136*Assembly!N$8+$BD136*Assembly!N$9+$BE136*Assembly!N$10+$BF136*Assembly!N$11+$BG136*Assembly!N$12+$BH136*Assembly!N$13+$BI136*Assembly!N$14+$BJ136*Assembly!N$15+$BK136*Assembly!N$16+$BL136*Assembly!N$17+$BM136*Assembly!N$18+$BN136*Assembly!N$19+$BO136*Assembly!N$20+$BP136*Assembly!N$21+$BQ136*Assembly!N$22+$BR136*Assembly!N$23+$BS136*Assembly!N$24</f>
        <v>30</v>
      </c>
      <c r="CG136" s="424" t="str">
        <f>$AY136*Assembly!O$4+$AZ136*Assembly!O$5+$BA136*Assembly!O$6+$BB136*Assembly!O$7+$BC136*Assembly!O$8+$BD136*Assembly!O$9+$BE136*Assembly!O$10+$BF136*Assembly!O$11+$BG136*Assembly!O$12+$BH136*Assembly!O$13+$BI136*Assembly!O$14+$BJ136*Assembly!O$15+$BK136*Assembly!O$16+$BL136*Assembly!O$17+$BM136*Assembly!O$18+$BN136*Assembly!O$19+$BO136*Assembly!O$20+$BP136*Assembly!O$21+$BQ136*Assembly!O$22+$BR136*Assembly!O$23+$BS136*Assembly!O$24</f>
        <v>0</v>
      </c>
      <c r="CH136" s="421" t="str">
        <f>$AY136*Assembly!P$4+$AZ136*Assembly!P$5+$BA136*Assembly!P$6+$BB136*Assembly!P$7+$BC136*Assembly!P$8+$BD136*Assembly!P$9+$BE136*Assembly!P$10+$BF136*Assembly!P$11+$BG136*Assembly!P$12+$BH136*Assembly!P$13+$BI136*Assembly!P$14+$BJ136*Assembly!P$15+$BK136*Assembly!P$16+$BL136*Assembly!P$17+$BM136*Assembly!P$18+$BN136*Assembly!P$19+$BO136*Assembly!P$20+$BP136*Assembly!P$21+$BQ136*Assembly!P$22+$BR136*Assembly!P$23+$BS136*Assembly!P$24</f>
        <v>0</v>
      </c>
      <c r="CI136" s="421" t="str">
        <f>$AY136*Assembly!Q$4+$AZ136*Assembly!Q$5+$BA136*Assembly!Q$6+$BB136*Assembly!Q$7+$BC136*Assembly!Q$8+$BD136*Assembly!Q$9+$BE136*Assembly!Q$10+$BF136*Assembly!Q$11+$BG136*Assembly!Q$12+$BH136*Assembly!Q$13+$BI136*Assembly!Q$14+$BJ136*Assembly!Q$15+$BK136*Assembly!Q$16+$BL136*Assembly!Q$17+$BM136*Assembly!Q$18+$BN136*Assembly!Q$19+$BO136*Assembly!Q$20+$BP136*Assembly!Q$21+$BQ136*Assembly!Q$22+$BR136*Assembly!Q$23+$BS136*Assembly!Q$24</f>
        <v>1.2</v>
      </c>
      <c r="CJ136" s="424" t="str">
        <f>$AY136*Assembly!R$4+$AZ136*Assembly!R$5+$BA136*Assembly!R$6+$BB136*Assembly!R$7+$BC136*Assembly!R$8+$BD136*Assembly!R$9+$BE136*Assembly!R$10+$BF136*Assembly!R$11+$BG136*Assembly!R$12+$BH136*Assembly!R$13+$BI136*Assembly!R$14+$BJ136*Assembly!R$15+$BK136*Assembly!R$16+$BL136*Assembly!R$17+$BM136*Assembly!R$18+$BN136*Assembly!R$19+$BO136*Assembly!R$20+$BP136*Assembly!R$21+$BQ136*Assembly!R$22+$BR136*Assembly!R$23+$BS136*Assembly!R$24</f>
        <v>0</v>
      </c>
      <c r="CK136" s="421" t="str">
        <f>$AY136*Assembly!S$4+$AZ136*Assembly!S$5+$BA136*Assembly!S$6+$BB136*Assembly!S$7+$BC136*Assembly!S$8+$BD136*Assembly!S$9+$BE136*Assembly!S$10+$BF136*Assembly!S$11+$BG136*Assembly!S$12+$BH136*Assembly!S$13+$BI136*Assembly!S$14+$BJ136*Assembly!S$15+$BK136*Assembly!S$16+$BL136*Assembly!S$17+$BM136*Assembly!S$18+$BN136*Assembly!S$19+$BO136*Assembly!S$20+$BP136*Assembly!S$21+$BQ136*Assembly!S$22+$BR136*Assembly!S$23+$BS136*Assembly!S$24</f>
        <v>0</v>
      </c>
      <c r="CL136" s="421" t="str">
        <f>$AY136*Assembly!T$4+$AZ136*Assembly!T$5+$BA136*Assembly!T$6+$BB136*Assembly!T$7+$BC136*Assembly!T$8+$BD136*Assembly!T$9+$BE136*Assembly!T$10+$BF136*Assembly!T$11+$BG136*Assembly!T$12+$BH136*Assembly!T$13+$BI136*Assembly!T$14+$BJ136*Assembly!T$15+$BK136*Assembly!T$16+$BL136*Assembly!T$17+$BM136*Assembly!T$18+$BN136*Assembly!T$19+$BO136*Assembly!T$20+$BP136*Assembly!T$21+$BQ136*Assembly!T$22+$BR136*Assembly!T$23+$BS136*Assembly!T$24</f>
        <v>0</v>
      </c>
      <c r="CM136" s="421" t="str">
        <f>$AY136*Assembly!U$4+$AZ136*Assembly!U$5+$BA136*Assembly!U$6+$BB136*Assembly!U$7+$BC136*Assembly!U$8+$BD136*Assembly!U$9+$BE136*Assembly!U$10+$BF136*Assembly!U$11+$BG136*Assembly!U$12+$BH136*Assembly!U$13+$BI136*Assembly!U$14+$BJ136*Assembly!U$15+$BK136*Assembly!U$16+$BL136*Assembly!U$17+$BM136*Assembly!U$18+$BN136*Assembly!U$19+$BO136*Assembly!U$20+$BP136*Assembly!U$21+$BQ136*Assembly!U$22+$BR136*Assembly!U$23+$BS136*Assembly!U$24</f>
        <v>0</v>
      </c>
      <c r="CN136" s="424" t="str">
        <f>$AY136*Assembly!V$4+$AZ136*Assembly!V$5+$BA136*Assembly!V$6+$BB136*Assembly!V$7+$BC136*Assembly!V$8+$BD136*Assembly!V$9+$BE136*Assembly!V$10+$BF136*Assembly!V$11+$BG136*Assembly!V$12+$BH136*Assembly!V$13+$BI136*Assembly!V$14+$BJ136*Assembly!V$15+$BK136*Assembly!V$16+$BL136*Assembly!V$17+$BM136*Assembly!V$18+$BN136*Assembly!V$19+$BO136*Assembly!V$20+$BP136*Assembly!V$21+$BQ136*Assembly!V$22+$BR136*Assembly!V$23+$BS136*Assembly!V$24</f>
        <v>0</v>
      </c>
      <c r="CO136" s="424" t="str">
        <f>CE136*Refining!$F$3</f>
        <v>1,275</v>
      </c>
      <c r="CP136" s="424" t="str">
        <f>CF136*Refining!$F$4</f>
        <v>94</v>
      </c>
      <c r="CQ136" s="424" t="str">
        <f>CG136*Refining!$F$5</f>
        <v>0</v>
      </c>
      <c r="CR136" s="424" t="str">
        <f>CH136*Refining!$F$6</f>
        <v>0</v>
      </c>
      <c r="CS136" s="424" t="str">
        <f>CI136*Refining!$F$7</f>
        <v>2</v>
      </c>
      <c r="CT136" s="424" t="str">
        <f>CJ136*Refining!$F$8</f>
        <v>0</v>
      </c>
      <c r="CU136" s="424" t="str">
        <f>CK136*Refining!$F$9</f>
        <v>0</v>
      </c>
      <c r="CV136" s="424" t="str">
        <f>CL136*Refining!$F$10</f>
        <v>0</v>
      </c>
      <c r="CW136" s="424" t="str">
        <f>CM136*Refining!$F$11</f>
        <v>0</v>
      </c>
      <c r="CX136" s="424" t="str">
        <f>CN136*Refining!$F$12</f>
        <v>0</v>
      </c>
      <c r="CY136" s="441" t="str">
        <f t="shared" ref="CY136:DR136" si="550">IF(CE136 = 0, "", CE136)</f>
        <v>714</v>
      </c>
      <c r="CZ136" s="442" t="str">
        <f t="shared" si="550"/>
        <v>30</v>
      </c>
      <c r="DA136" s="442" t="str">
        <f t="shared" si="550"/>
        <v/>
      </c>
      <c r="DB136" s="443" t="str">
        <f t="shared" si="550"/>
        <v/>
      </c>
      <c r="DC136" s="444" t="str">
        <f t="shared" si="550"/>
        <v>1.2</v>
      </c>
      <c r="DD136" s="442" t="str">
        <f t="shared" si="550"/>
        <v/>
      </c>
      <c r="DE136" s="444" t="str">
        <f t="shared" si="550"/>
        <v/>
      </c>
      <c r="DF136" s="444" t="str">
        <f t="shared" si="550"/>
        <v/>
      </c>
      <c r="DG136" s="442" t="str">
        <f t="shared" si="550"/>
        <v/>
      </c>
      <c r="DH136" s="445" t="str">
        <f t="shared" si="550"/>
        <v/>
      </c>
      <c r="DI136" s="441" t="str">
        <f t="shared" si="550"/>
        <v>1,275</v>
      </c>
      <c r="DJ136" s="442" t="str">
        <f t="shared" si="550"/>
        <v>94</v>
      </c>
      <c r="DK136" s="442" t="str">
        <f t="shared" si="550"/>
        <v/>
      </c>
      <c r="DL136" s="442" t="str">
        <f t="shared" si="550"/>
        <v/>
      </c>
      <c r="DM136" s="446" t="str">
        <f t="shared" si="550"/>
        <v>2.1</v>
      </c>
      <c r="DN136" s="442" t="str">
        <f t="shared" si="550"/>
        <v/>
      </c>
      <c r="DO136" s="442" t="str">
        <f t="shared" si="550"/>
        <v/>
      </c>
      <c r="DP136" s="442" t="str">
        <f t="shared" si="550"/>
        <v/>
      </c>
      <c r="DQ136" s="442" t="str">
        <f t="shared" si="550"/>
        <v/>
      </c>
      <c r="DR136" s="445" t="str">
        <f t="shared" si="550"/>
        <v/>
      </c>
      <c r="DS136" s="447" t="str">
        <f t="shared" si="15"/>
        <v>745</v>
      </c>
      <c r="DT136" s="448" t="str">
        <f t="shared" si="16"/>
        <v>1,371</v>
      </c>
      <c r="DU136" s="434" t="str">
        <f>CY136*'Ores &amp; Ingots'!$C$3+CZ136*'Ores &amp; Ingots'!$C$4+DA136*'Ores &amp; Ingots'!$C$5+DB136*'Ores &amp; Ingots'!$C$6+DC136*'Ores &amp; Ingots'!$C$7+DD136*'Ores &amp; Ingots'!$C$8+DE136*'Ores &amp; Ingots'!$C$9+DF136*'Ores &amp; Ingots'!$C$10+DG136*'Ores &amp; Ingots'!$C$11+DH136*'Ores &amp; Ingots'!$C$12</f>
        <v>95</v>
      </c>
      <c r="DV136" s="434" t="str">
        <f>DI136*'Ores &amp; Ingots'!$B$3+DJ136*'Ores &amp; Ingots'!$B$4+DK136*'Ores &amp; Ingots'!$B$5+DL136*'Ores &amp; Ingots'!$B$6+DM136*'Ores &amp; Ingots'!$B$7+DN136*'Ores &amp; Ingots'!$B$8+DO136*'Ores &amp; Ingots'!$B$9+DP136*'Ores &amp; Ingots'!$B$10+DQ136*'Ores &amp; Ingots'!$B$11+DR136*'Ores &amp; Ingots'!$B$12</f>
        <v>507</v>
      </c>
      <c r="DW136" s="448" t="str">
        <f>CY136*Refining!$G$3+CZ136*Refining!$G$4+DA136*Refining!$G$5+DB136*Refining!$G$6+DC136*Refining!$G$7+DD136*Refining!$G$8+DE136*Refining!$G$9+DF136*Refining!$G$10+DG136*Refining!$G$11+DH136*Refining!$G$12</f>
        <v>194</v>
      </c>
      <c r="DX136" s="448" t="str">
        <f t="shared" si="17"/>
        <v>30,218</v>
      </c>
      <c r="DY136" s="449" t="str">
        <f t="shared" si="18"/>
        <v>0.0302</v>
      </c>
      <c r="DZ136" s="447" t="str">
        <f t="shared" si="19"/>
        <v>306</v>
      </c>
      <c r="EA136" s="446" t="str">
        <f t="shared" ref="EA136:EB136" si="551">DZ136/60</f>
        <v>5.1</v>
      </c>
      <c r="EB136" s="446" t="str">
        <f t="shared" si="551"/>
        <v>0.1</v>
      </c>
      <c r="EC136" s="450" t="str">
        <f t="shared" si="21"/>
        <v>0.00</v>
      </c>
      <c r="ED136" s="447" t="str">
        <f t="shared" si="22"/>
        <v>43,751</v>
      </c>
      <c r="EE136" s="446" t="str">
        <f t="shared" ref="EE136:EF136" si="552">ED136/1000</f>
        <v>43.8</v>
      </c>
      <c r="EF136" s="451" t="str">
        <f t="shared" si="552"/>
        <v>0.04</v>
      </c>
      <c r="EG136" s="452" t="str">
        <f t="shared" si="24"/>
        <v>0.0438</v>
      </c>
      <c r="EH136" s="225" t="s">
        <v>12</v>
      </c>
    </row>
    <row r="137">
      <c r="A137" s="33"/>
      <c r="B137" s="226" t="s">
        <v>1010</v>
      </c>
      <c r="C137" s="227" t="s">
        <v>885</v>
      </c>
      <c r="D137" s="227">
        <v>1.0</v>
      </c>
      <c r="E137" s="227">
        <v>1.0</v>
      </c>
      <c r="F137" s="227">
        <v>1.0</v>
      </c>
      <c r="G137" s="453" t="str">
        <f t="shared" si="5"/>
        <v>0.125</v>
      </c>
      <c r="H137" s="454">
        <v>15.0</v>
      </c>
      <c r="I137" s="454">
        <v>15.0</v>
      </c>
      <c r="J137" s="454" t="str">
        <f>H137/Main!$D$9</f>
        <v>15</v>
      </c>
      <c r="K137" s="454" t="str">
        <f>I137/Main!$D$10</f>
        <v>15</v>
      </c>
      <c r="L137" s="455" t="str">
        <f t="shared" si="6"/>
        <v>1.0</v>
      </c>
      <c r="M137" s="455">
        <v>1.0</v>
      </c>
      <c r="N137" s="457" t="s">
        <v>12</v>
      </c>
      <c r="O137" s="457" t="s">
        <v>12</v>
      </c>
      <c r="P137" s="456"/>
      <c r="Q137" s="457">
        <v>64.0</v>
      </c>
      <c r="R137" s="457" t="str">
        <f>Q137*Main!$D$6</f>
        <v>64</v>
      </c>
      <c r="S137" s="458"/>
      <c r="T137" s="458"/>
      <c r="U137" s="456"/>
      <c r="V137" s="456"/>
      <c r="W137" s="458"/>
      <c r="X137" s="458"/>
      <c r="Y137" s="456"/>
      <c r="Z137" s="456"/>
      <c r="AA137" s="456"/>
      <c r="AB137" s="456"/>
      <c r="AC137" s="524"/>
      <c r="AD137" s="434">
        <v>7.0</v>
      </c>
      <c r="AE137" s="434">
        <v>0.0</v>
      </c>
      <c r="AF137" s="434">
        <v>2.0</v>
      </c>
      <c r="AG137" s="434">
        <v>0.0</v>
      </c>
      <c r="AH137" s="434">
        <v>4.0</v>
      </c>
      <c r="AI137" s="434">
        <v>0.0</v>
      </c>
      <c r="AJ137" s="434">
        <v>1.0</v>
      </c>
      <c r="AK137" s="498">
        <v>4.0</v>
      </c>
      <c r="AL137" s="434">
        <v>0.0</v>
      </c>
      <c r="AM137" s="434">
        <v>0.0</v>
      </c>
      <c r="AN137" s="434">
        <v>0.0</v>
      </c>
      <c r="AO137" s="434">
        <v>0.0</v>
      </c>
      <c r="AP137" s="434">
        <v>0.0</v>
      </c>
      <c r="AQ137" s="434">
        <v>0.0</v>
      </c>
      <c r="AR137" s="434">
        <v>0.0</v>
      </c>
      <c r="AS137" s="434">
        <v>0.0</v>
      </c>
      <c r="AT137" s="434">
        <v>0.0</v>
      </c>
      <c r="AU137" s="434">
        <v>0.0</v>
      </c>
      <c r="AV137" s="434">
        <v>0.0</v>
      </c>
      <c r="AW137" s="434">
        <v>0.0</v>
      </c>
      <c r="AX137" s="434">
        <v>0.0</v>
      </c>
      <c r="AY137" s="429" t="str">
        <f t="shared" ref="AY137:BS137" si="553">IF(AD137 = 0, "", AD137)</f>
        <v>7</v>
      </c>
      <c r="AZ137" s="430" t="str">
        <f t="shared" si="553"/>
        <v/>
      </c>
      <c r="BA137" s="430" t="str">
        <f t="shared" si="553"/>
        <v>2</v>
      </c>
      <c r="BB137" s="430" t="str">
        <f t="shared" si="553"/>
        <v/>
      </c>
      <c r="BC137" s="430" t="str">
        <f t="shared" si="553"/>
        <v>4</v>
      </c>
      <c r="BD137" s="430" t="str">
        <f t="shared" si="553"/>
        <v/>
      </c>
      <c r="BE137" s="430" t="str">
        <f t="shared" si="553"/>
        <v>1</v>
      </c>
      <c r="BF137" s="431" t="str">
        <f t="shared" si="553"/>
        <v>4</v>
      </c>
      <c r="BG137" s="430" t="str">
        <f t="shared" si="553"/>
        <v/>
      </c>
      <c r="BH137" s="430" t="str">
        <f t="shared" si="553"/>
        <v/>
      </c>
      <c r="BI137" s="430" t="str">
        <f t="shared" si="553"/>
        <v/>
      </c>
      <c r="BJ137" s="430" t="str">
        <f t="shared" si="553"/>
        <v/>
      </c>
      <c r="BK137" s="430" t="str">
        <f t="shared" si="553"/>
        <v/>
      </c>
      <c r="BL137" s="430" t="str">
        <f t="shared" si="553"/>
        <v/>
      </c>
      <c r="BM137" s="430" t="str">
        <f t="shared" si="553"/>
        <v/>
      </c>
      <c r="BN137" s="430" t="str">
        <f t="shared" si="553"/>
        <v/>
      </c>
      <c r="BO137" s="430" t="str">
        <f t="shared" si="553"/>
        <v/>
      </c>
      <c r="BP137" s="430" t="str">
        <f t="shared" si="553"/>
        <v/>
      </c>
      <c r="BQ137" s="430" t="str">
        <f t="shared" si="553"/>
        <v/>
      </c>
      <c r="BR137" s="430" t="str">
        <f t="shared" si="553"/>
        <v/>
      </c>
      <c r="BS137" s="432" t="str">
        <f t="shared" si="553"/>
        <v/>
      </c>
      <c r="BT137" s="433" t="str">
        <f>$AY137*Assembly!Y$4+$AZ137*Assembly!Y$5+$BA137*Assembly!Y$6+$BB137*Assembly!Y$7+$BC137*Assembly!Y$8+$BD137*Assembly!Y$9+$BE137*Assembly!Y$10+$BF137*Assembly!Y$11+$BG137*Assembly!Y$12+$BH137*Assembly!Y$13+$BI137*Assembly!Y$14+$BJ137*Assembly!Y$15+$BK137*Assembly!Y$16+$BL137*Assembly!Y$17+$BM137*Assembly!Y$18+$BN137*Assembly!Y$19+$BO137*Assembly!Y$20+$BP137*Assembly!Y$21+$BQ137*Assembly!Y$22+$BR137*Assembly!Y$23+$BS137*Assembly!Y$24</f>
        <v>205</v>
      </c>
      <c r="BU137" s="434" t="str">
        <f t="shared" si="8"/>
        <v>1,638</v>
      </c>
      <c r="BV137" s="434" t="str">
        <f>$AY137*Assembly!AC$4+$AZ137*Assembly!AC$5+$BA137*Assembly!AC$6+$BB137*Assembly!AC$7+$BC137*Assembly!AC$8+$BD137*Assembly!AC$9+$BE137*Assembly!AC$10+$BF137*Assembly!AC$11+$BG137*Assembly!AC$12+$BH137*Assembly!AC$13+$BI137*Assembly!AC$14+$BJ137*Assembly!AC$15+$BK137*Assembly!AC$16+$BL137*Assembly!AC$17+$BM137*Assembly!AC$18+$BN137*Assembly!AC$19+$BO137*Assembly!AC$20+$BP137*Assembly!AC$21+$BQ137*Assembly!AC$22+$BR137*Assembly!AC$23+$BS137*Assembly!AC$24</f>
        <v>894</v>
      </c>
      <c r="BW137" s="435" t="str">
        <f t="shared" si="9"/>
        <v>4.37</v>
      </c>
      <c r="BX137" s="436" t="str">
        <f t="shared" si="10"/>
        <v>7152</v>
      </c>
      <c r="BY137" s="437" t="str">
        <f t="shared" si="11"/>
        <v>0.5</v>
      </c>
      <c r="BZ137" s="438" t="str">
        <f t="shared" si="541"/>
        <v>0.3 W</v>
      </c>
      <c r="CA137" s="434" t="str">
        <f>$AY137*Assembly!X$4+$AZ137*Assembly!X$5+$BA137*Assembly!X$6+$BB137*Assembly!X$7+$BC137*Assembly!X$8+$BD137*Assembly!X$9+$BE137*Assembly!X$10+$BF137*Assembly!X$11+$BG137*Assembly!X$12+$BH137*Assembly!X$13+$BI137*Assembly!X$14+$BJ137*Assembly!X$15+$BK137*Assembly!X$16+$BL137*Assembly!X$17+$BM137*Assembly!X$18+$BN137*Assembly!X$19+$BO137*Assembly!X$20+$BP137*Assembly!X$21+$BQ137*Assembly!X$22+$BR137*Assembly!X$23+$BS137*Assembly!X$24</f>
        <v>30</v>
      </c>
      <c r="CB137" s="434" t="str">
        <f t="shared" si="12"/>
        <v>4,667</v>
      </c>
      <c r="CC137" s="439" t="str">
        <f t="shared" si="13"/>
        <v>0.0047</v>
      </c>
      <c r="CD137" s="440" t="str">
        <f>$AY137*Assembly!AB$4+$AZ137*Assembly!AB$5+$BA137*Assembly!AB$6+$BB137*Assembly!AB$7+$BC137*Assembly!AB$8+$BD137*Assembly!AB$9+$BE137*Assembly!AB$10+$BF137*Assembly!AB$11+$BG137*Assembly!AB$12+$BH137*Assembly!AB$13+$BI137*Assembly!AB$14+$BJ137*Assembly!AB$15+$BK137*Assembly!AB$16+$BL137*Assembly!AB$17+$BM137*Assembly!AB$18+$BN137*Assembly!AB$19+$BO137*Assembly!AB$20+$BP137*Assembly!AB$21+$BQ137*Assembly!AB$22+$BR137*Assembly!AB$23+$BS137*Assembly!AB$24</f>
        <v>45</v>
      </c>
      <c r="CE137" s="457" t="str">
        <f>$AY137*Assembly!M$4+$AZ137*Assembly!M$5+$BA137*Assembly!M$6+$BB137*Assembly!M$7+$BC137*Assembly!M$8+$BD137*Assembly!M$9+$BE137*Assembly!M$10+$BF137*Assembly!M$11+$BG137*Assembly!M$12+$BH137*Assembly!M$13+$BI137*Assembly!M$14+$BJ137*Assembly!M$15+$BK137*Assembly!M$16+$BL137*Assembly!M$17+$BM137*Assembly!M$18+$BN137*Assembly!M$19+$BO137*Assembly!M$20+$BP137*Assembly!M$21+$BQ137*Assembly!M$22+$BR137*Assembly!M$23+$BS137*Assembly!M$24</f>
        <v>219</v>
      </c>
      <c r="CF137" s="457" t="str">
        <f>$AY137*Assembly!N$4+$AZ137*Assembly!N$5+$BA137*Assembly!N$6+$BB137*Assembly!N$7+$BC137*Assembly!N$8+$BD137*Assembly!N$9+$BE137*Assembly!N$10+$BF137*Assembly!N$11+$BG137*Assembly!N$12+$BH137*Assembly!N$13+$BI137*Assembly!N$14+$BJ137*Assembly!N$15+$BK137*Assembly!N$16+$BL137*Assembly!N$17+$BM137*Assembly!N$18+$BN137*Assembly!N$19+$BO137*Assembly!N$20+$BP137*Assembly!N$21+$BQ137*Assembly!N$22+$BR137*Assembly!N$23+$BS137*Assembly!N$24</f>
        <v>5</v>
      </c>
      <c r="CG137" s="457" t="str">
        <f>$AY137*Assembly!O$4+$AZ137*Assembly!O$5+$BA137*Assembly!O$6+$BB137*Assembly!O$7+$BC137*Assembly!O$8+$BD137*Assembly!O$9+$BE137*Assembly!O$10+$BF137*Assembly!O$11+$BG137*Assembly!O$12+$BH137*Assembly!O$13+$BI137*Assembly!O$14+$BJ137*Assembly!O$15+$BK137*Assembly!O$16+$BL137*Assembly!O$17+$BM137*Assembly!O$18+$BN137*Assembly!O$19+$BO137*Assembly!O$20+$BP137*Assembly!O$21+$BQ137*Assembly!O$22+$BR137*Assembly!O$23+$BS137*Assembly!O$24</f>
        <v>0</v>
      </c>
      <c r="CH137" s="454" t="str">
        <f>$AY137*Assembly!P$4+$AZ137*Assembly!P$5+$BA137*Assembly!P$6+$BB137*Assembly!P$7+$BC137*Assembly!P$8+$BD137*Assembly!P$9+$BE137*Assembly!P$10+$BF137*Assembly!P$11+$BG137*Assembly!P$12+$BH137*Assembly!P$13+$BI137*Assembly!P$14+$BJ137*Assembly!P$15+$BK137*Assembly!P$16+$BL137*Assembly!P$17+$BM137*Assembly!P$18+$BN137*Assembly!P$19+$BO137*Assembly!P$20+$BP137*Assembly!P$21+$BQ137*Assembly!P$22+$BR137*Assembly!P$23+$BS137*Assembly!P$24</f>
        <v>0</v>
      </c>
      <c r="CI137" s="454" t="str">
        <f>$AY137*Assembly!Q$4+$AZ137*Assembly!Q$5+$BA137*Assembly!Q$6+$BB137*Assembly!Q$7+$BC137*Assembly!Q$8+$BD137*Assembly!Q$9+$BE137*Assembly!Q$10+$BF137*Assembly!Q$11+$BG137*Assembly!Q$12+$BH137*Assembly!Q$13+$BI137*Assembly!Q$14+$BJ137*Assembly!Q$15+$BK137*Assembly!Q$16+$BL137*Assembly!Q$17+$BM137*Assembly!Q$18+$BN137*Assembly!Q$19+$BO137*Assembly!Q$20+$BP137*Assembly!Q$21+$BQ137*Assembly!Q$22+$BR137*Assembly!Q$23+$BS137*Assembly!Q$24</f>
        <v>0.8</v>
      </c>
      <c r="CJ137" s="457" t="str">
        <f>$AY137*Assembly!R$4+$AZ137*Assembly!R$5+$BA137*Assembly!R$6+$BB137*Assembly!R$7+$BC137*Assembly!R$8+$BD137*Assembly!R$9+$BE137*Assembly!R$10+$BF137*Assembly!R$11+$BG137*Assembly!R$12+$BH137*Assembly!R$13+$BI137*Assembly!R$14+$BJ137*Assembly!R$15+$BK137*Assembly!R$16+$BL137*Assembly!R$17+$BM137*Assembly!R$18+$BN137*Assembly!R$19+$BO137*Assembly!R$20+$BP137*Assembly!R$21+$BQ137*Assembly!R$22+$BR137*Assembly!R$23+$BS137*Assembly!R$24</f>
        <v>0</v>
      </c>
      <c r="CK137" s="454" t="str">
        <f>$AY137*Assembly!S$4+$AZ137*Assembly!S$5+$BA137*Assembly!S$6+$BB137*Assembly!S$7+$BC137*Assembly!S$8+$BD137*Assembly!S$9+$BE137*Assembly!S$10+$BF137*Assembly!S$11+$BG137*Assembly!S$12+$BH137*Assembly!S$13+$BI137*Assembly!S$14+$BJ137*Assembly!S$15+$BK137*Assembly!S$16+$BL137*Assembly!S$17+$BM137*Assembly!S$18+$BN137*Assembly!S$19+$BO137*Assembly!S$20+$BP137*Assembly!S$21+$BQ137*Assembly!S$22+$BR137*Assembly!S$23+$BS137*Assembly!S$24</f>
        <v>0</v>
      </c>
      <c r="CL137" s="454" t="str">
        <f>$AY137*Assembly!T$4+$AZ137*Assembly!T$5+$BA137*Assembly!T$6+$BB137*Assembly!T$7+$BC137*Assembly!T$8+$BD137*Assembly!T$9+$BE137*Assembly!T$10+$BF137*Assembly!T$11+$BG137*Assembly!T$12+$BH137*Assembly!T$13+$BI137*Assembly!T$14+$BJ137*Assembly!T$15+$BK137*Assembly!T$16+$BL137*Assembly!T$17+$BM137*Assembly!T$18+$BN137*Assembly!T$19+$BO137*Assembly!T$20+$BP137*Assembly!T$21+$BQ137*Assembly!T$22+$BR137*Assembly!T$23+$BS137*Assembly!T$24</f>
        <v>0</v>
      </c>
      <c r="CM137" s="454" t="str">
        <f>$AY137*Assembly!U$4+$AZ137*Assembly!U$5+$BA137*Assembly!U$6+$BB137*Assembly!U$7+$BC137*Assembly!U$8+$BD137*Assembly!U$9+$BE137*Assembly!U$10+$BF137*Assembly!U$11+$BG137*Assembly!U$12+$BH137*Assembly!U$13+$BI137*Assembly!U$14+$BJ137*Assembly!U$15+$BK137*Assembly!U$16+$BL137*Assembly!U$17+$BM137*Assembly!U$18+$BN137*Assembly!U$19+$BO137*Assembly!U$20+$BP137*Assembly!U$21+$BQ137*Assembly!U$22+$BR137*Assembly!U$23+$BS137*Assembly!U$24</f>
        <v>0</v>
      </c>
      <c r="CN137" s="457" t="str">
        <f>$AY137*Assembly!V$4+$AZ137*Assembly!V$5+$BA137*Assembly!V$6+$BB137*Assembly!V$7+$BC137*Assembly!V$8+$BD137*Assembly!V$9+$BE137*Assembly!V$10+$BF137*Assembly!V$11+$BG137*Assembly!V$12+$BH137*Assembly!V$13+$BI137*Assembly!V$14+$BJ137*Assembly!V$15+$BK137*Assembly!V$16+$BL137*Assembly!V$17+$BM137*Assembly!V$18+$BN137*Assembly!V$19+$BO137*Assembly!V$20+$BP137*Assembly!V$21+$BQ137*Assembly!V$22+$BR137*Assembly!V$23+$BS137*Assembly!V$24</f>
        <v>0</v>
      </c>
      <c r="CO137" s="457" t="str">
        <f>CE137*Refining!$F$3</f>
        <v>391</v>
      </c>
      <c r="CP137" s="457" t="str">
        <f>CF137*Refining!$F$4</f>
        <v>16</v>
      </c>
      <c r="CQ137" s="457" t="str">
        <f>CG137*Refining!$F$5</f>
        <v>0</v>
      </c>
      <c r="CR137" s="457" t="str">
        <f>CH137*Refining!$F$6</f>
        <v>0</v>
      </c>
      <c r="CS137" s="457" t="str">
        <f>CI137*Refining!$F$7</f>
        <v>1</v>
      </c>
      <c r="CT137" s="457" t="str">
        <f>CJ137*Refining!$F$8</f>
        <v>0</v>
      </c>
      <c r="CU137" s="457" t="str">
        <f>CK137*Refining!$F$9</f>
        <v>0</v>
      </c>
      <c r="CV137" s="457" t="str">
        <f>CL137*Refining!$F$10</f>
        <v>0</v>
      </c>
      <c r="CW137" s="457" t="str">
        <f>CM137*Refining!$F$11</f>
        <v>0</v>
      </c>
      <c r="CX137" s="457" t="str">
        <f>CN137*Refining!$F$12</f>
        <v>0</v>
      </c>
      <c r="CY137" s="441" t="str">
        <f t="shared" ref="CY137:DR137" si="554">IF(CE137 = 0, "", CE137)</f>
        <v>219</v>
      </c>
      <c r="CZ137" s="442" t="str">
        <f t="shared" si="554"/>
        <v>5</v>
      </c>
      <c r="DA137" s="442" t="str">
        <f t="shared" si="554"/>
        <v/>
      </c>
      <c r="DB137" s="443" t="str">
        <f t="shared" si="554"/>
        <v/>
      </c>
      <c r="DC137" s="444" t="str">
        <f t="shared" si="554"/>
        <v>0.8</v>
      </c>
      <c r="DD137" s="442" t="str">
        <f t="shared" si="554"/>
        <v/>
      </c>
      <c r="DE137" s="444" t="str">
        <f t="shared" si="554"/>
        <v/>
      </c>
      <c r="DF137" s="444" t="str">
        <f t="shared" si="554"/>
        <v/>
      </c>
      <c r="DG137" s="442" t="str">
        <f t="shared" si="554"/>
        <v/>
      </c>
      <c r="DH137" s="445" t="str">
        <f t="shared" si="554"/>
        <v/>
      </c>
      <c r="DI137" s="441" t="str">
        <f t="shared" si="554"/>
        <v>391</v>
      </c>
      <c r="DJ137" s="442" t="str">
        <f t="shared" si="554"/>
        <v>16</v>
      </c>
      <c r="DK137" s="442" t="str">
        <f t="shared" si="554"/>
        <v/>
      </c>
      <c r="DL137" s="442" t="str">
        <f t="shared" si="554"/>
        <v/>
      </c>
      <c r="DM137" s="446" t="str">
        <f t="shared" si="554"/>
        <v>1.4</v>
      </c>
      <c r="DN137" s="442" t="str">
        <f t="shared" si="554"/>
        <v/>
      </c>
      <c r="DO137" s="442" t="str">
        <f t="shared" si="554"/>
        <v/>
      </c>
      <c r="DP137" s="442" t="str">
        <f t="shared" si="554"/>
        <v/>
      </c>
      <c r="DQ137" s="442" t="str">
        <f t="shared" si="554"/>
        <v/>
      </c>
      <c r="DR137" s="445" t="str">
        <f t="shared" si="554"/>
        <v/>
      </c>
      <c r="DS137" s="447" t="str">
        <f t="shared" si="15"/>
        <v>225</v>
      </c>
      <c r="DT137" s="448" t="str">
        <f t="shared" si="16"/>
        <v>408</v>
      </c>
      <c r="DU137" s="434" t="str">
        <f>CY137*'Ores &amp; Ingots'!$C$3+CZ137*'Ores &amp; Ingots'!$C$4+DA137*'Ores &amp; Ingots'!$C$5+DB137*'Ores &amp; Ingots'!$C$6+DC137*'Ores &amp; Ingots'!$C$7+DD137*'Ores &amp; Ingots'!$C$8+DE137*'Ores &amp; Ingots'!$C$9+DF137*'Ores &amp; Ingots'!$C$10+DG137*'Ores &amp; Ingots'!$C$11+DH137*'Ores &amp; Ingots'!$C$12</f>
        <v>29</v>
      </c>
      <c r="DV137" s="434" t="str">
        <f>DI137*'Ores &amp; Ingots'!$B$3+DJ137*'Ores &amp; Ingots'!$B$4+DK137*'Ores &amp; Ingots'!$B$5+DL137*'Ores &amp; Ingots'!$B$6+DM137*'Ores &amp; Ingots'!$B$7+DN137*'Ores &amp; Ingots'!$B$8+DO137*'Ores &amp; Ingots'!$B$9+DP137*'Ores &amp; Ingots'!$B$10+DQ137*'Ores &amp; Ingots'!$B$11+DR137*'Ores &amp; Ingots'!$B$12</f>
        <v>151</v>
      </c>
      <c r="DW137" s="448" t="str">
        <f>CY137*Refining!$G$3+CZ137*Refining!$G$4+DA137*Refining!$G$5+DB137*Refining!$G$6+DC137*Refining!$G$7+DD137*Refining!$G$8+DE137*Refining!$G$9+DF137*Refining!$G$10+DG137*Refining!$G$11+DH137*Refining!$G$12</f>
        <v>40</v>
      </c>
      <c r="DX137" s="448" t="str">
        <f t="shared" si="17"/>
        <v>6,182</v>
      </c>
      <c r="DY137" s="449" t="str">
        <f t="shared" si="18"/>
        <v>0.0062</v>
      </c>
      <c r="DZ137" s="447" t="str">
        <f t="shared" si="19"/>
        <v>85</v>
      </c>
      <c r="EA137" s="446" t="str">
        <f t="shared" ref="EA137:EB137" si="555">DZ137/60</f>
        <v>1.4</v>
      </c>
      <c r="EB137" s="446" t="str">
        <f t="shared" si="555"/>
        <v>0.0</v>
      </c>
      <c r="EC137" s="450" t="str">
        <f t="shared" si="21"/>
        <v>0.00</v>
      </c>
      <c r="ED137" s="447" t="str">
        <f t="shared" si="22"/>
        <v>10,848</v>
      </c>
      <c r="EE137" s="446" t="str">
        <f t="shared" ref="EE137:EF137" si="556">ED137/1000</f>
        <v>10.8</v>
      </c>
      <c r="EF137" s="451" t="str">
        <f t="shared" si="556"/>
        <v>0.01</v>
      </c>
      <c r="EG137" s="452" t="str">
        <f t="shared" si="24"/>
        <v>0.0108</v>
      </c>
      <c r="EH137" s="225" t="s">
        <v>12</v>
      </c>
    </row>
    <row r="138">
      <c r="A138" s="33"/>
      <c r="B138" s="226" t="s">
        <v>1011</v>
      </c>
      <c r="C138" s="227" t="s">
        <v>885</v>
      </c>
      <c r="D138" s="227">
        <v>1.0</v>
      </c>
      <c r="E138" s="227">
        <v>3.0</v>
      </c>
      <c r="F138" s="227">
        <v>3.0</v>
      </c>
      <c r="G138" s="420" t="str">
        <f t="shared" si="5"/>
        <v>1.125</v>
      </c>
      <c r="H138" s="421">
        <v>3.0</v>
      </c>
      <c r="I138" s="421">
        <v>3.0</v>
      </c>
      <c r="J138" s="421" t="str">
        <f>H138/Main!$D$9</f>
        <v>3</v>
      </c>
      <c r="K138" s="421" t="str">
        <f>I138/Main!$D$10</f>
        <v>3</v>
      </c>
      <c r="L138" s="422" t="str">
        <f t="shared" si="6"/>
        <v>1.0</v>
      </c>
      <c r="M138" s="422">
        <v>1.0</v>
      </c>
      <c r="N138" s="423"/>
      <c r="O138" s="423"/>
      <c r="P138" s="423"/>
      <c r="Q138" s="424"/>
      <c r="R138" s="423"/>
      <c r="S138" s="425"/>
      <c r="T138" s="425"/>
      <c r="U138" s="423"/>
      <c r="V138" s="423"/>
      <c r="W138" s="425"/>
      <c r="X138" s="425"/>
      <c r="Y138" s="423"/>
      <c r="Z138" s="423"/>
      <c r="AA138" s="423"/>
      <c r="AB138" s="423"/>
      <c r="AC138" s="523"/>
      <c r="AD138" s="434">
        <v>4.0</v>
      </c>
      <c r="AE138" s="434">
        <v>0.0</v>
      </c>
      <c r="AF138" s="434">
        <v>5.0</v>
      </c>
      <c r="AG138" s="434">
        <v>0.0</v>
      </c>
      <c r="AH138" s="434">
        <v>12.0</v>
      </c>
      <c r="AI138" s="434">
        <v>0.0</v>
      </c>
      <c r="AJ138" s="498">
        <v>2.0</v>
      </c>
      <c r="AK138" s="434">
        <v>0.0</v>
      </c>
      <c r="AL138" s="434">
        <v>0.0</v>
      </c>
      <c r="AM138" s="434">
        <v>0.0</v>
      </c>
      <c r="AN138" s="434">
        <v>0.0</v>
      </c>
      <c r="AO138" s="434">
        <v>0.0</v>
      </c>
      <c r="AP138" s="434">
        <v>0.0</v>
      </c>
      <c r="AQ138" s="434">
        <v>0.0</v>
      </c>
      <c r="AR138" s="434">
        <v>0.0</v>
      </c>
      <c r="AS138" s="434">
        <v>0.0</v>
      </c>
      <c r="AT138" s="434">
        <v>0.0</v>
      </c>
      <c r="AU138" s="434">
        <v>0.0</v>
      </c>
      <c r="AV138" s="434">
        <v>0.0</v>
      </c>
      <c r="AW138" s="434">
        <v>0.0</v>
      </c>
      <c r="AX138" s="434">
        <v>0.0</v>
      </c>
      <c r="AY138" s="429" t="str">
        <f t="shared" ref="AY138:BS138" si="557">IF(AD138 = 0, "", AD138)</f>
        <v>4</v>
      </c>
      <c r="AZ138" s="430" t="str">
        <f t="shared" si="557"/>
        <v/>
      </c>
      <c r="BA138" s="430" t="str">
        <f t="shared" si="557"/>
        <v>5</v>
      </c>
      <c r="BB138" s="430" t="str">
        <f t="shared" si="557"/>
        <v/>
      </c>
      <c r="BC138" s="430" t="str">
        <f t="shared" si="557"/>
        <v>12</v>
      </c>
      <c r="BD138" s="430" t="str">
        <f t="shared" si="557"/>
        <v/>
      </c>
      <c r="BE138" s="431" t="str">
        <f t="shared" si="557"/>
        <v>2</v>
      </c>
      <c r="BF138" s="430" t="str">
        <f t="shared" si="557"/>
        <v/>
      </c>
      <c r="BG138" s="430" t="str">
        <f t="shared" si="557"/>
        <v/>
      </c>
      <c r="BH138" s="430" t="str">
        <f t="shared" si="557"/>
        <v/>
      </c>
      <c r="BI138" s="430" t="str">
        <f t="shared" si="557"/>
        <v/>
      </c>
      <c r="BJ138" s="430" t="str">
        <f t="shared" si="557"/>
        <v/>
      </c>
      <c r="BK138" s="430" t="str">
        <f t="shared" si="557"/>
        <v/>
      </c>
      <c r="BL138" s="430" t="str">
        <f t="shared" si="557"/>
        <v/>
      </c>
      <c r="BM138" s="430" t="str">
        <f t="shared" si="557"/>
        <v/>
      </c>
      <c r="BN138" s="430" t="str">
        <f t="shared" si="557"/>
        <v/>
      </c>
      <c r="BO138" s="430" t="str">
        <f t="shared" si="557"/>
        <v/>
      </c>
      <c r="BP138" s="430" t="str">
        <f t="shared" si="557"/>
        <v/>
      </c>
      <c r="BQ138" s="430" t="str">
        <f t="shared" si="557"/>
        <v/>
      </c>
      <c r="BR138" s="430" t="str">
        <f t="shared" si="557"/>
        <v/>
      </c>
      <c r="BS138" s="432" t="str">
        <f t="shared" si="557"/>
        <v/>
      </c>
      <c r="BT138" s="433" t="str">
        <f>$AY138*Assembly!Y$4+$AZ138*Assembly!Y$5+$BA138*Assembly!Y$6+$BB138*Assembly!Y$7+$BC138*Assembly!Y$8+$BD138*Assembly!Y$9+$BE138*Assembly!Y$10+$BF138*Assembly!Y$11+$BG138*Assembly!Y$12+$BH138*Assembly!Y$13+$BI138*Assembly!Y$14+$BJ138*Assembly!Y$15+$BK138*Assembly!Y$16+$BL138*Assembly!Y$17+$BM138*Assembly!Y$18+$BN138*Assembly!Y$19+$BO138*Assembly!Y$20+$BP138*Assembly!Y$21+$BQ138*Assembly!Y$22+$BR138*Assembly!Y$23+$BS138*Assembly!Y$24</f>
        <v>244</v>
      </c>
      <c r="BU138" s="434" t="str">
        <f t="shared" si="8"/>
        <v>217</v>
      </c>
      <c r="BV138" s="434" t="str">
        <f>$AY138*Assembly!AC$4+$AZ138*Assembly!AC$5+$BA138*Assembly!AC$6+$BB138*Assembly!AC$7+$BC138*Assembly!AC$8+$BD138*Assembly!AC$9+$BE138*Assembly!AC$10+$BF138*Assembly!AC$11+$BG138*Assembly!AC$12+$BH138*Assembly!AC$13+$BI138*Assembly!AC$14+$BJ138*Assembly!AC$15+$BK138*Assembly!AC$16+$BL138*Assembly!AC$17+$BM138*Assembly!AC$18+$BN138*Assembly!AC$19+$BO138*Assembly!AC$20+$BP138*Assembly!AC$21+$BQ138*Assembly!AC$22+$BR138*Assembly!AC$23+$BS138*Assembly!AC$24</f>
        <v>915</v>
      </c>
      <c r="BW138" s="435" t="str">
        <f t="shared" si="9"/>
        <v>3.75</v>
      </c>
      <c r="BX138" s="436" t="str">
        <f t="shared" si="10"/>
        <v>813</v>
      </c>
      <c r="BY138" s="437" t="str">
        <f t="shared" si="11"/>
        <v>4.2</v>
      </c>
      <c r="BZ138" s="438"/>
      <c r="CA138" s="434" t="str">
        <f>$AY138*Assembly!X$4+$AZ138*Assembly!X$5+$BA138*Assembly!X$6+$BB138*Assembly!X$7+$BC138*Assembly!X$8+$BD138*Assembly!X$9+$BE138*Assembly!X$10+$BF138*Assembly!X$11+$BG138*Assembly!X$12+$BH138*Assembly!X$13+$BI138*Assembly!X$14+$BJ138*Assembly!X$15+$BK138*Assembly!X$16+$BL138*Assembly!X$17+$BM138*Assembly!X$18+$BN138*Assembly!X$19+$BO138*Assembly!X$20+$BP138*Assembly!X$21+$BQ138*Assembly!X$22+$BR138*Assembly!X$23+$BS138*Assembly!X$24</f>
        <v>59</v>
      </c>
      <c r="CB138" s="434" t="str">
        <f t="shared" si="12"/>
        <v>9,178</v>
      </c>
      <c r="CC138" s="439" t="str">
        <f t="shared" si="13"/>
        <v>0.0092</v>
      </c>
      <c r="CD138" s="440" t="str">
        <f>$AY138*Assembly!AB$4+$AZ138*Assembly!AB$5+$BA138*Assembly!AB$6+$BB138*Assembly!AB$7+$BC138*Assembly!AB$8+$BD138*Assembly!AB$9+$BE138*Assembly!AB$10+$BF138*Assembly!AB$11+$BG138*Assembly!AB$12+$BH138*Assembly!AB$13+$BI138*Assembly!AB$14+$BJ138*Assembly!AB$15+$BK138*Assembly!AB$16+$BL138*Assembly!AB$17+$BM138*Assembly!AB$18+$BN138*Assembly!AB$19+$BO138*Assembly!AB$20+$BP138*Assembly!AB$21+$BQ138*Assembly!AB$22+$BR138*Assembly!AB$23+$BS138*Assembly!AB$24</f>
        <v>62</v>
      </c>
      <c r="CE138" s="424" t="str">
        <f>$AY138*Assembly!M$4+$AZ138*Assembly!M$5+$BA138*Assembly!M$6+$BB138*Assembly!M$7+$BC138*Assembly!M$8+$BD138*Assembly!M$9+$BE138*Assembly!M$10+$BF138*Assembly!M$11+$BG138*Assembly!M$12+$BH138*Assembly!M$13+$BI138*Assembly!M$14+$BJ138*Assembly!M$15+$BK138*Assembly!M$16+$BL138*Assembly!M$17+$BM138*Assembly!M$18+$BN138*Assembly!M$19+$BO138*Assembly!M$20+$BP138*Assembly!M$21+$BQ138*Assembly!M$22+$BR138*Assembly!M$23+$BS138*Assembly!M$24</f>
        <v>269</v>
      </c>
      <c r="CF138" s="424" t="str">
        <f>$AY138*Assembly!N$4+$AZ138*Assembly!N$5+$BA138*Assembly!N$6+$BB138*Assembly!N$7+$BC138*Assembly!N$8+$BD138*Assembly!N$9+$BE138*Assembly!N$10+$BF138*Assembly!N$11+$BG138*Assembly!N$12+$BH138*Assembly!N$13+$BI138*Assembly!N$14+$BJ138*Assembly!N$15+$BK138*Assembly!N$16+$BL138*Assembly!N$17+$BM138*Assembly!N$18+$BN138*Assembly!N$19+$BO138*Assembly!N$20+$BP138*Assembly!N$21+$BQ138*Assembly!N$22+$BR138*Assembly!N$23+$BS138*Assembly!N$24</f>
        <v>10</v>
      </c>
      <c r="CG138" s="424" t="str">
        <f>$AY138*Assembly!O$4+$AZ138*Assembly!O$5+$BA138*Assembly!O$6+$BB138*Assembly!O$7+$BC138*Assembly!O$8+$BD138*Assembly!O$9+$BE138*Assembly!O$10+$BF138*Assembly!O$11+$BG138*Assembly!O$12+$BH138*Assembly!O$13+$BI138*Assembly!O$14+$BJ138*Assembly!O$15+$BK138*Assembly!O$16+$BL138*Assembly!O$17+$BM138*Assembly!O$18+$BN138*Assembly!O$19+$BO138*Assembly!O$20+$BP138*Assembly!O$21+$BQ138*Assembly!O$22+$BR138*Assembly!O$23+$BS138*Assembly!O$24</f>
        <v>0</v>
      </c>
      <c r="CH138" s="421" t="str">
        <f>$AY138*Assembly!P$4+$AZ138*Assembly!P$5+$BA138*Assembly!P$6+$BB138*Assembly!P$7+$BC138*Assembly!P$8+$BD138*Assembly!P$9+$BE138*Assembly!P$10+$BF138*Assembly!P$11+$BG138*Assembly!P$12+$BH138*Assembly!P$13+$BI138*Assembly!P$14+$BJ138*Assembly!P$15+$BK138*Assembly!P$16+$BL138*Assembly!P$17+$BM138*Assembly!P$18+$BN138*Assembly!P$19+$BO138*Assembly!P$20+$BP138*Assembly!P$21+$BQ138*Assembly!P$22+$BR138*Assembly!P$23+$BS138*Assembly!P$24</f>
        <v>0</v>
      </c>
      <c r="CI138" s="421" t="str">
        <f>$AY138*Assembly!Q$4+$AZ138*Assembly!Q$5+$BA138*Assembly!Q$6+$BB138*Assembly!Q$7+$BC138*Assembly!Q$8+$BD138*Assembly!Q$9+$BE138*Assembly!Q$10+$BF138*Assembly!Q$11+$BG138*Assembly!Q$12+$BH138*Assembly!Q$13+$BI138*Assembly!Q$14+$BJ138*Assembly!Q$15+$BK138*Assembly!Q$16+$BL138*Assembly!Q$17+$BM138*Assembly!Q$18+$BN138*Assembly!Q$19+$BO138*Assembly!Q$20+$BP138*Assembly!Q$21+$BQ138*Assembly!Q$22+$BR138*Assembly!Q$23+$BS138*Assembly!Q$24</f>
        <v>0</v>
      </c>
      <c r="CJ138" s="424" t="str">
        <f>$AY138*Assembly!R$4+$AZ138*Assembly!R$5+$BA138*Assembly!R$6+$BB138*Assembly!R$7+$BC138*Assembly!R$8+$BD138*Assembly!R$9+$BE138*Assembly!R$10+$BF138*Assembly!R$11+$BG138*Assembly!R$12+$BH138*Assembly!R$13+$BI138*Assembly!R$14+$BJ138*Assembly!R$15+$BK138*Assembly!R$16+$BL138*Assembly!R$17+$BM138*Assembly!R$18+$BN138*Assembly!R$19+$BO138*Assembly!R$20+$BP138*Assembly!R$21+$BQ138*Assembly!R$22+$BR138*Assembly!R$23+$BS138*Assembly!R$24</f>
        <v>0</v>
      </c>
      <c r="CK138" s="421" t="str">
        <f>$AY138*Assembly!S$4+$AZ138*Assembly!S$5+$BA138*Assembly!S$6+$BB138*Assembly!S$7+$BC138*Assembly!S$8+$BD138*Assembly!S$9+$BE138*Assembly!S$10+$BF138*Assembly!S$11+$BG138*Assembly!S$12+$BH138*Assembly!S$13+$BI138*Assembly!S$14+$BJ138*Assembly!S$15+$BK138*Assembly!S$16+$BL138*Assembly!S$17+$BM138*Assembly!S$18+$BN138*Assembly!S$19+$BO138*Assembly!S$20+$BP138*Assembly!S$21+$BQ138*Assembly!S$22+$BR138*Assembly!S$23+$BS138*Assembly!S$24</f>
        <v>0</v>
      </c>
      <c r="CL138" s="421" t="str">
        <f>$AY138*Assembly!T$4+$AZ138*Assembly!T$5+$BA138*Assembly!T$6+$BB138*Assembly!T$7+$BC138*Assembly!T$8+$BD138*Assembly!T$9+$BE138*Assembly!T$10+$BF138*Assembly!T$11+$BG138*Assembly!T$12+$BH138*Assembly!T$13+$BI138*Assembly!T$14+$BJ138*Assembly!T$15+$BK138*Assembly!T$16+$BL138*Assembly!T$17+$BM138*Assembly!T$18+$BN138*Assembly!T$19+$BO138*Assembly!T$20+$BP138*Assembly!T$21+$BQ138*Assembly!T$22+$BR138*Assembly!T$23+$BS138*Assembly!T$24</f>
        <v>0</v>
      </c>
      <c r="CM138" s="421" t="str">
        <f>$AY138*Assembly!U$4+$AZ138*Assembly!U$5+$BA138*Assembly!U$6+$BB138*Assembly!U$7+$BC138*Assembly!U$8+$BD138*Assembly!U$9+$BE138*Assembly!U$10+$BF138*Assembly!U$11+$BG138*Assembly!U$12+$BH138*Assembly!U$13+$BI138*Assembly!U$14+$BJ138*Assembly!U$15+$BK138*Assembly!U$16+$BL138*Assembly!U$17+$BM138*Assembly!U$18+$BN138*Assembly!U$19+$BO138*Assembly!U$20+$BP138*Assembly!U$21+$BQ138*Assembly!U$22+$BR138*Assembly!U$23+$BS138*Assembly!U$24</f>
        <v>0</v>
      </c>
      <c r="CN138" s="424" t="str">
        <f>$AY138*Assembly!V$4+$AZ138*Assembly!V$5+$BA138*Assembly!V$6+$BB138*Assembly!V$7+$BC138*Assembly!V$8+$BD138*Assembly!V$9+$BE138*Assembly!V$10+$BF138*Assembly!V$11+$BG138*Assembly!V$12+$BH138*Assembly!V$13+$BI138*Assembly!V$14+$BJ138*Assembly!V$15+$BK138*Assembly!V$16+$BL138*Assembly!V$17+$BM138*Assembly!V$18+$BN138*Assembly!V$19+$BO138*Assembly!V$20+$BP138*Assembly!V$21+$BQ138*Assembly!V$22+$BR138*Assembly!V$23+$BS138*Assembly!V$24</f>
        <v>0</v>
      </c>
      <c r="CO138" s="424" t="str">
        <f>CE138*Refining!$F$3</f>
        <v>480</v>
      </c>
      <c r="CP138" s="424" t="str">
        <f>CF138*Refining!$F$4</f>
        <v>31</v>
      </c>
      <c r="CQ138" s="424" t="str">
        <f>CG138*Refining!$F$5</f>
        <v>0</v>
      </c>
      <c r="CR138" s="424" t="str">
        <f>CH138*Refining!$F$6</f>
        <v>0</v>
      </c>
      <c r="CS138" s="424" t="str">
        <f>CI138*Refining!$F$7</f>
        <v>0</v>
      </c>
      <c r="CT138" s="424" t="str">
        <f>CJ138*Refining!$F$8</f>
        <v>0</v>
      </c>
      <c r="CU138" s="424" t="str">
        <f>CK138*Refining!$F$9</f>
        <v>0</v>
      </c>
      <c r="CV138" s="424" t="str">
        <f>CL138*Refining!$F$10</f>
        <v>0</v>
      </c>
      <c r="CW138" s="424" t="str">
        <f>CM138*Refining!$F$11</f>
        <v>0</v>
      </c>
      <c r="CX138" s="424" t="str">
        <f>CN138*Refining!$F$12</f>
        <v>0</v>
      </c>
      <c r="CY138" s="441" t="str">
        <f t="shared" ref="CY138:DR138" si="558">IF(CE138 = 0, "", CE138)</f>
        <v>269</v>
      </c>
      <c r="CZ138" s="442" t="str">
        <f t="shared" si="558"/>
        <v>10</v>
      </c>
      <c r="DA138" s="442" t="str">
        <f t="shared" si="558"/>
        <v/>
      </c>
      <c r="DB138" s="443" t="str">
        <f t="shared" si="558"/>
        <v/>
      </c>
      <c r="DC138" s="444" t="str">
        <f t="shared" si="558"/>
        <v/>
      </c>
      <c r="DD138" s="442" t="str">
        <f t="shared" si="558"/>
        <v/>
      </c>
      <c r="DE138" s="444" t="str">
        <f t="shared" si="558"/>
        <v/>
      </c>
      <c r="DF138" s="444" t="str">
        <f t="shared" si="558"/>
        <v/>
      </c>
      <c r="DG138" s="442" t="str">
        <f t="shared" si="558"/>
        <v/>
      </c>
      <c r="DH138" s="445" t="str">
        <f t="shared" si="558"/>
        <v/>
      </c>
      <c r="DI138" s="441" t="str">
        <f t="shared" si="558"/>
        <v>480</v>
      </c>
      <c r="DJ138" s="442" t="str">
        <f t="shared" si="558"/>
        <v>31</v>
      </c>
      <c r="DK138" s="442" t="str">
        <f t="shared" si="558"/>
        <v/>
      </c>
      <c r="DL138" s="442" t="str">
        <f t="shared" si="558"/>
        <v/>
      </c>
      <c r="DM138" s="446" t="str">
        <f t="shared" si="558"/>
        <v/>
      </c>
      <c r="DN138" s="442" t="str">
        <f t="shared" si="558"/>
        <v/>
      </c>
      <c r="DO138" s="442" t="str">
        <f t="shared" si="558"/>
        <v/>
      </c>
      <c r="DP138" s="442" t="str">
        <f t="shared" si="558"/>
        <v/>
      </c>
      <c r="DQ138" s="442" t="str">
        <f t="shared" si="558"/>
        <v/>
      </c>
      <c r="DR138" s="445" t="str">
        <f t="shared" si="558"/>
        <v/>
      </c>
      <c r="DS138" s="447" t="str">
        <f t="shared" si="15"/>
        <v>279</v>
      </c>
      <c r="DT138" s="448" t="str">
        <f t="shared" si="16"/>
        <v>512</v>
      </c>
      <c r="DU138" s="434" t="str">
        <f>CY138*'Ores &amp; Ingots'!$C$3+CZ138*'Ores &amp; Ingots'!$C$4+DA138*'Ores &amp; Ingots'!$C$5+DB138*'Ores &amp; Ingots'!$C$6+DC138*'Ores &amp; Ingots'!$C$7+DD138*'Ores &amp; Ingots'!$C$8+DE138*'Ores &amp; Ingots'!$C$9+DF138*'Ores &amp; Ingots'!$C$10+DG138*'Ores &amp; Ingots'!$C$11+DH138*'Ores &amp; Ingots'!$C$12</f>
        <v>35</v>
      </c>
      <c r="DV138" s="434" t="str">
        <f>DI138*'Ores &amp; Ingots'!$B$3+DJ138*'Ores &amp; Ingots'!$B$4+DK138*'Ores &amp; Ingots'!$B$5+DL138*'Ores &amp; Ingots'!$B$6+DM138*'Ores &amp; Ingots'!$B$7+DN138*'Ores &amp; Ingots'!$B$8+DO138*'Ores &amp; Ingots'!$B$9+DP138*'Ores &amp; Ingots'!$B$10+DQ138*'Ores &amp; Ingots'!$B$11+DR138*'Ores &amp; Ingots'!$B$12</f>
        <v>189</v>
      </c>
      <c r="DW138" s="448" t="str">
        <f>CY138*Refining!$G$3+CZ138*Refining!$G$4+DA138*Refining!$G$5+DB138*Refining!$G$6+DC138*Refining!$G$7+DD138*Refining!$G$8+DE138*Refining!$G$9+DF138*Refining!$G$10+DG138*Refining!$G$11+DH138*Refining!$G$12</f>
        <v>67</v>
      </c>
      <c r="DX138" s="448" t="str">
        <f t="shared" si="17"/>
        <v>10,353</v>
      </c>
      <c r="DY138" s="449" t="str">
        <f t="shared" si="18"/>
        <v>0.0104</v>
      </c>
      <c r="DZ138" s="447" t="str">
        <f t="shared" si="19"/>
        <v>129</v>
      </c>
      <c r="EA138" s="446" t="str">
        <f t="shared" ref="EA138:EB138" si="559">DZ138/60</f>
        <v>2.1</v>
      </c>
      <c r="EB138" s="446" t="str">
        <f t="shared" si="559"/>
        <v>0.0</v>
      </c>
      <c r="EC138" s="450" t="str">
        <f t="shared" si="21"/>
        <v>0.00</v>
      </c>
      <c r="ED138" s="447" t="str">
        <f t="shared" si="22"/>
        <v>19,530</v>
      </c>
      <c r="EE138" s="446" t="str">
        <f t="shared" ref="EE138:EF138" si="560">ED138/1000</f>
        <v>19.5</v>
      </c>
      <c r="EF138" s="451" t="str">
        <f t="shared" si="560"/>
        <v>0.02</v>
      </c>
      <c r="EG138" s="452" t="str">
        <f t="shared" si="24"/>
        <v>0.0195</v>
      </c>
      <c r="EH138" s="225" t="s">
        <v>12</v>
      </c>
    </row>
    <row r="139">
      <c r="A139" s="33"/>
      <c r="B139" s="226" t="s">
        <v>1012</v>
      </c>
      <c r="C139" s="227" t="s">
        <v>886</v>
      </c>
      <c r="D139" s="227">
        <v>1.0</v>
      </c>
      <c r="E139" s="227">
        <v>1.0</v>
      </c>
      <c r="F139" s="227">
        <v>1.0</v>
      </c>
      <c r="G139" s="453" t="str">
        <f t="shared" si="5"/>
        <v>15.625</v>
      </c>
      <c r="H139" s="454">
        <v>24.0</v>
      </c>
      <c r="I139" s="454">
        <v>24.0</v>
      </c>
      <c r="J139" s="454" t="str">
        <f>H139/Main!$D$9</f>
        <v>24</v>
      </c>
      <c r="K139" s="454" t="str">
        <f>I139/Main!$D$10</f>
        <v>24</v>
      </c>
      <c r="L139" s="455" t="str">
        <f t="shared" si="6"/>
        <v>1.0</v>
      </c>
      <c r="M139" s="455">
        <v>1.0</v>
      </c>
      <c r="N139" s="457" t="str">
        <f>1000000*0.00025</f>
        <v>250</v>
      </c>
      <c r="O139" s="457">
        <v>250.0</v>
      </c>
      <c r="P139" s="456"/>
      <c r="Q139" s="457"/>
      <c r="R139" s="456"/>
      <c r="S139" s="458"/>
      <c r="T139" s="458"/>
      <c r="U139" s="456"/>
      <c r="V139" s="456"/>
      <c r="W139" s="458"/>
      <c r="X139" s="458"/>
      <c r="Y139" s="456"/>
      <c r="Z139" s="456"/>
      <c r="AA139" s="456"/>
      <c r="AB139" s="456"/>
      <c r="AC139" s="524" t="s">
        <v>913</v>
      </c>
      <c r="AD139" s="434">
        <v>0.0</v>
      </c>
      <c r="AE139" s="434">
        <v>50.0</v>
      </c>
      <c r="AF139" s="434">
        <v>50.0</v>
      </c>
      <c r="AG139" s="434">
        <v>0.0</v>
      </c>
      <c r="AH139" s="434">
        <v>120.0</v>
      </c>
      <c r="AI139" s="434">
        <v>0.0</v>
      </c>
      <c r="AJ139" s="498">
        <v>2.0</v>
      </c>
      <c r="AK139" s="434">
        <v>20.0</v>
      </c>
      <c r="AL139" s="434">
        <v>0.0</v>
      </c>
      <c r="AM139" s="434">
        <v>0.0</v>
      </c>
      <c r="AN139" s="434">
        <v>0.0</v>
      </c>
      <c r="AO139" s="434">
        <v>0.0</v>
      </c>
      <c r="AP139" s="434">
        <v>0.0</v>
      </c>
      <c r="AQ139" s="434">
        <v>0.0</v>
      </c>
      <c r="AR139" s="434">
        <v>0.0</v>
      </c>
      <c r="AS139" s="434">
        <v>0.0</v>
      </c>
      <c r="AT139" s="434">
        <v>0.0</v>
      </c>
      <c r="AU139" s="434">
        <v>0.0</v>
      </c>
      <c r="AV139" s="434">
        <v>0.0</v>
      </c>
      <c r="AW139" s="434">
        <v>0.0</v>
      </c>
      <c r="AX139" s="434">
        <v>0.0</v>
      </c>
      <c r="AY139" s="429" t="str">
        <f t="shared" ref="AY139:BS139" si="561">IF(AD139 = 0, "", AD139)</f>
        <v/>
      </c>
      <c r="AZ139" s="430" t="str">
        <f t="shared" si="561"/>
        <v>50</v>
      </c>
      <c r="BA139" s="430" t="str">
        <f t="shared" si="561"/>
        <v>50</v>
      </c>
      <c r="BB139" s="430" t="str">
        <f t="shared" si="561"/>
        <v/>
      </c>
      <c r="BC139" s="430" t="str">
        <f t="shared" si="561"/>
        <v>120</v>
      </c>
      <c r="BD139" s="430" t="str">
        <f t="shared" si="561"/>
        <v/>
      </c>
      <c r="BE139" s="431" t="str">
        <f t="shared" si="561"/>
        <v>2</v>
      </c>
      <c r="BF139" s="430" t="str">
        <f t="shared" si="561"/>
        <v>20</v>
      </c>
      <c r="BG139" s="430" t="str">
        <f t="shared" si="561"/>
        <v/>
      </c>
      <c r="BH139" s="430" t="str">
        <f t="shared" si="561"/>
        <v/>
      </c>
      <c r="BI139" s="430" t="str">
        <f t="shared" si="561"/>
        <v/>
      </c>
      <c r="BJ139" s="430" t="str">
        <f t="shared" si="561"/>
        <v/>
      </c>
      <c r="BK139" s="430" t="str">
        <f t="shared" si="561"/>
        <v/>
      </c>
      <c r="BL139" s="430" t="str">
        <f t="shared" si="561"/>
        <v/>
      </c>
      <c r="BM139" s="430" t="str">
        <f t="shared" si="561"/>
        <v/>
      </c>
      <c r="BN139" s="430" t="str">
        <f t="shared" si="561"/>
        <v/>
      </c>
      <c r="BO139" s="430" t="str">
        <f t="shared" si="561"/>
        <v/>
      </c>
      <c r="BP139" s="430" t="str">
        <f t="shared" si="561"/>
        <v/>
      </c>
      <c r="BQ139" s="430" t="str">
        <f t="shared" si="561"/>
        <v/>
      </c>
      <c r="BR139" s="430" t="str">
        <f t="shared" si="561"/>
        <v/>
      </c>
      <c r="BS139" s="432" t="str">
        <f t="shared" si="561"/>
        <v/>
      </c>
      <c r="BT139" s="433" t="str">
        <f>$AY139*Assembly!Y$4+$AZ139*Assembly!Y$5+$BA139*Assembly!Y$6+$BB139*Assembly!Y$7+$BC139*Assembly!Y$8+$BD139*Assembly!Y$9+$BE139*Assembly!Y$10+$BF139*Assembly!Y$11+$BG139*Assembly!Y$12+$BH139*Assembly!Y$13+$BI139*Assembly!Y$14+$BJ139*Assembly!Y$15+$BK139*Assembly!Y$16+$BL139*Assembly!Y$17+$BM139*Assembly!Y$18+$BN139*Assembly!Y$19+$BO139*Assembly!Y$20+$BP139*Assembly!Y$21+$BQ139*Assembly!Y$22+$BR139*Assembly!Y$23+$BS139*Assembly!Y$24</f>
        <v>1,362</v>
      </c>
      <c r="BU139" s="434" t="str">
        <f t="shared" si="8"/>
        <v>87</v>
      </c>
      <c r="BV139" s="434" t="str">
        <f>$AY139*Assembly!AC$4+$AZ139*Assembly!AC$5+$BA139*Assembly!AC$6+$BB139*Assembly!AC$7+$BC139*Assembly!AC$8+$BD139*Assembly!AC$9+$BE139*Assembly!AC$10+$BF139*Assembly!AC$11+$BG139*Assembly!AC$12+$BH139*Assembly!AC$13+$BI139*Assembly!AC$14+$BJ139*Assembly!AC$15+$BK139*Assembly!AC$16+$BL139*Assembly!AC$17+$BM139*Assembly!AC$18+$BN139*Assembly!AC$19+$BO139*Assembly!AC$20+$BP139*Assembly!AC$21+$BQ139*Assembly!AC$22+$BR139*Assembly!AC$23+$BS139*Assembly!AC$24</f>
        <v>5,200</v>
      </c>
      <c r="BW139" s="435" t="str">
        <f t="shared" si="9"/>
        <v>3.82</v>
      </c>
      <c r="BX139" s="436" t="str">
        <f t="shared" si="10"/>
        <v>333</v>
      </c>
      <c r="BY139" s="437" t="str">
        <f t="shared" si="11"/>
        <v>59.7</v>
      </c>
      <c r="BZ139" s="438"/>
      <c r="CA139" s="434" t="str">
        <f>$AY139*Assembly!X$4+$AZ139*Assembly!X$5+$BA139*Assembly!X$6+$BB139*Assembly!X$7+$BC139*Assembly!X$8+$BD139*Assembly!X$9+$BE139*Assembly!X$10+$BF139*Assembly!X$11+$BG139*Assembly!X$12+$BH139*Assembly!X$13+$BI139*Assembly!X$14+$BJ139*Assembly!X$15+$BK139*Assembly!X$16+$BL139*Assembly!X$17+$BM139*Assembly!X$18+$BN139*Assembly!X$19+$BO139*Assembly!X$20+$BP139*Assembly!X$21+$BQ139*Assembly!X$22+$BR139*Assembly!X$23+$BS139*Assembly!X$24</f>
        <v>602</v>
      </c>
      <c r="CB139" s="434" t="str">
        <f t="shared" si="12"/>
        <v>93,644</v>
      </c>
      <c r="CC139" s="439" t="str">
        <f t="shared" si="13"/>
        <v>0.0936</v>
      </c>
      <c r="CD139" s="440" t="str">
        <f>$AY139*Assembly!AB$4+$AZ139*Assembly!AB$5+$BA139*Assembly!AB$6+$BB139*Assembly!AB$7+$BC139*Assembly!AB$8+$BD139*Assembly!AB$9+$BE139*Assembly!AB$10+$BF139*Assembly!AB$11+$BG139*Assembly!AB$12+$BH139*Assembly!AB$13+$BI139*Assembly!AB$14+$BJ139*Assembly!AB$15+$BK139*Assembly!AB$16+$BL139*Assembly!AB$17+$BM139*Assembly!AB$18+$BN139*Assembly!AB$19+$BO139*Assembly!AB$20+$BP139*Assembly!AB$21+$BQ139*Assembly!AB$22+$BR139*Assembly!AB$23+$BS139*Assembly!AB$24</f>
        <v>626</v>
      </c>
      <c r="CE139" s="457" t="str">
        <f>$AY139*Assembly!M$4+$AZ139*Assembly!M$5+$BA139*Assembly!M$6+$BB139*Assembly!M$7+$BC139*Assembly!M$8+$BD139*Assembly!M$9+$BE139*Assembly!M$10+$BF139*Assembly!M$11+$BG139*Assembly!M$12+$BH139*Assembly!M$13+$BI139*Assembly!M$14+$BJ139*Assembly!M$15+$BK139*Assembly!M$16+$BL139*Assembly!M$17+$BM139*Assembly!M$18+$BN139*Assembly!M$19+$BO139*Assembly!M$20+$BP139*Assembly!M$21+$BQ139*Assembly!M$22+$BR139*Assembly!M$23+$BS139*Assembly!M$24</f>
        <v>1,675</v>
      </c>
      <c r="CF139" s="457" t="str">
        <f>$AY139*Assembly!N$4+$AZ139*Assembly!N$5+$BA139*Assembly!N$6+$BB139*Assembly!N$7+$BC139*Assembly!N$8+$BD139*Assembly!N$9+$BE139*Assembly!N$10+$BF139*Assembly!N$11+$BG139*Assembly!N$12+$BH139*Assembly!N$13+$BI139*Assembly!N$14+$BJ139*Assembly!N$15+$BK139*Assembly!N$16+$BL139*Assembly!N$17+$BM139*Assembly!N$18+$BN139*Assembly!N$19+$BO139*Assembly!N$20+$BP139*Assembly!N$21+$BQ139*Assembly!N$22+$BR139*Assembly!N$23+$BS139*Assembly!N$24</f>
        <v>10</v>
      </c>
      <c r="CG139" s="457" t="str">
        <f>$AY139*Assembly!O$4+$AZ139*Assembly!O$5+$BA139*Assembly!O$6+$BB139*Assembly!O$7+$BC139*Assembly!O$8+$BD139*Assembly!O$9+$BE139*Assembly!O$10+$BF139*Assembly!O$11+$BG139*Assembly!O$12+$BH139*Assembly!O$13+$BI139*Assembly!O$14+$BJ139*Assembly!O$15+$BK139*Assembly!O$16+$BL139*Assembly!O$17+$BM139*Assembly!O$18+$BN139*Assembly!O$19+$BO139*Assembly!O$20+$BP139*Assembly!O$21+$BQ139*Assembly!O$22+$BR139*Assembly!O$23+$BS139*Assembly!O$24</f>
        <v>0</v>
      </c>
      <c r="CH139" s="454" t="str">
        <f>$AY139*Assembly!P$4+$AZ139*Assembly!P$5+$BA139*Assembly!P$6+$BB139*Assembly!P$7+$BC139*Assembly!P$8+$BD139*Assembly!P$9+$BE139*Assembly!P$10+$BF139*Assembly!P$11+$BG139*Assembly!P$12+$BH139*Assembly!P$13+$BI139*Assembly!P$14+$BJ139*Assembly!P$15+$BK139*Assembly!P$16+$BL139*Assembly!P$17+$BM139*Assembly!P$18+$BN139*Assembly!P$19+$BO139*Assembly!P$20+$BP139*Assembly!P$21+$BQ139*Assembly!P$22+$BR139*Assembly!P$23+$BS139*Assembly!P$24</f>
        <v>0</v>
      </c>
      <c r="CI139" s="454" t="str">
        <f>$AY139*Assembly!Q$4+$AZ139*Assembly!Q$5+$BA139*Assembly!Q$6+$BB139*Assembly!Q$7+$BC139*Assembly!Q$8+$BD139*Assembly!Q$9+$BE139*Assembly!Q$10+$BF139*Assembly!Q$11+$BG139*Assembly!Q$12+$BH139*Assembly!Q$13+$BI139*Assembly!Q$14+$BJ139*Assembly!Q$15+$BK139*Assembly!Q$16+$BL139*Assembly!Q$17+$BM139*Assembly!Q$18+$BN139*Assembly!Q$19+$BO139*Assembly!Q$20+$BP139*Assembly!Q$21+$BQ139*Assembly!Q$22+$BR139*Assembly!Q$23+$BS139*Assembly!Q$24</f>
        <v>4</v>
      </c>
      <c r="CJ139" s="457" t="str">
        <f>$AY139*Assembly!R$4+$AZ139*Assembly!R$5+$BA139*Assembly!R$6+$BB139*Assembly!R$7+$BC139*Assembly!R$8+$BD139*Assembly!R$9+$BE139*Assembly!R$10+$BF139*Assembly!R$11+$BG139*Assembly!R$12+$BH139*Assembly!R$13+$BI139*Assembly!R$14+$BJ139*Assembly!R$15+$BK139*Assembly!R$16+$BL139*Assembly!R$17+$BM139*Assembly!R$18+$BN139*Assembly!R$19+$BO139*Assembly!R$20+$BP139*Assembly!R$21+$BQ139*Assembly!R$22+$BR139*Assembly!R$23+$BS139*Assembly!R$24</f>
        <v>0</v>
      </c>
      <c r="CK139" s="454" t="str">
        <f>$AY139*Assembly!S$4+$AZ139*Assembly!S$5+$BA139*Assembly!S$6+$BB139*Assembly!S$7+$BC139*Assembly!S$8+$BD139*Assembly!S$9+$BE139*Assembly!S$10+$BF139*Assembly!S$11+$BG139*Assembly!S$12+$BH139*Assembly!S$13+$BI139*Assembly!S$14+$BJ139*Assembly!S$15+$BK139*Assembly!S$16+$BL139*Assembly!S$17+$BM139*Assembly!S$18+$BN139*Assembly!S$19+$BO139*Assembly!S$20+$BP139*Assembly!S$21+$BQ139*Assembly!S$22+$BR139*Assembly!S$23+$BS139*Assembly!S$24</f>
        <v>0</v>
      </c>
      <c r="CL139" s="454" t="str">
        <f>$AY139*Assembly!T$4+$AZ139*Assembly!T$5+$BA139*Assembly!T$6+$BB139*Assembly!T$7+$BC139*Assembly!T$8+$BD139*Assembly!T$9+$BE139*Assembly!T$10+$BF139*Assembly!T$11+$BG139*Assembly!T$12+$BH139*Assembly!T$13+$BI139*Assembly!T$14+$BJ139*Assembly!T$15+$BK139*Assembly!T$16+$BL139*Assembly!T$17+$BM139*Assembly!T$18+$BN139*Assembly!T$19+$BO139*Assembly!T$20+$BP139*Assembly!T$21+$BQ139*Assembly!T$22+$BR139*Assembly!T$23+$BS139*Assembly!T$24</f>
        <v>0</v>
      </c>
      <c r="CM139" s="454" t="str">
        <f>$AY139*Assembly!U$4+$AZ139*Assembly!U$5+$BA139*Assembly!U$6+$BB139*Assembly!U$7+$BC139*Assembly!U$8+$BD139*Assembly!U$9+$BE139*Assembly!U$10+$BF139*Assembly!U$11+$BG139*Assembly!U$12+$BH139*Assembly!U$13+$BI139*Assembly!U$14+$BJ139*Assembly!U$15+$BK139*Assembly!U$16+$BL139*Assembly!U$17+$BM139*Assembly!U$18+$BN139*Assembly!U$19+$BO139*Assembly!U$20+$BP139*Assembly!U$21+$BQ139*Assembly!U$22+$BR139*Assembly!U$23+$BS139*Assembly!U$24</f>
        <v>0</v>
      </c>
      <c r="CN139" s="457" t="str">
        <f>$AY139*Assembly!V$4+$AZ139*Assembly!V$5+$BA139*Assembly!V$6+$BB139*Assembly!V$7+$BC139*Assembly!V$8+$BD139*Assembly!V$9+$BE139*Assembly!V$10+$BF139*Assembly!V$11+$BG139*Assembly!V$12+$BH139*Assembly!V$13+$BI139*Assembly!V$14+$BJ139*Assembly!V$15+$BK139*Assembly!V$16+$BL139*Assembly!V$17+$BM139*Assembly!V$18+$BN139*Assembly!V$19+$BO139*Assembly!V$20+$BP139*Assembly!V$21+$BQ139*Assembly!V$22+$BR139*Assembly!V$23+$BS139*Assembly!V$24</f>
        <v>0</v>
      </c>
      <c r="CO139" s="457" t="str">
        <f>CE139*Refining!$F$3</f>
        <v>2,991</v>
      </c>
      <c r="CP139" s="457" t="str">
        <f>CF139*Refining!$F$4</f>
        <v>31</v>
      </c>
      <c r="CQ139" s="457" t="str">
        <f>CG139*Refining!$F$5</f>
        <v>0</v>
      </c>
      <c r="CR139" s="457" t="str">
        <f>CH139*Refining!$F$6</f>
        <v>0</v>
      </c>
      <c r="CS139" s="457" t="str">
        <f>CI139*Refining!$F$7</f>
        <v>7</v>
      </c>
      <c r="CT139" s="457" t="str">
        <f>CJ139*Refining!$F$8</f>
        <v>0</v>
      </c>
      <c r="CU139" s="457" t="str">
        <f>CK139*Refining!$F$9</f>
        <v>0</v>
      </c>
      <c r="CV139" s="457" t="str">
        <f>CL139*Refining!$F$10</f>
        <v>0</v>
      </c>
      <c r="CW139" s="457" t="str">
        <f>CM139*Refining!$F$11</f>
        <v>0</v>
      </c>
      <c r="CX139" s="457" t="str">
        <f>CN139*Refining!$F$12</f>
        <v>0</v>
      </c>
      <c r="CY139" s="441" t="str">
        <f t="shared" ref="CY139:DR139" si="562">IF(CE139 = 0, "", CE139)</f>
        <v>1,675</v>
      </c>
      <c r="CZ139" s="442" t="str">
        <f t="shared" si="562"/>
        <v>10</v>
      </c>
      <c r="DA139" s="442" t="str">
        <f t="shared" si="562"/>
        <v/>
      </c>
      <c r="DB139" s="443" t="str">
        <f t="shared" si="562"/>
        <v/>
      </c>
      <c r="DC139" s="444" t="str">
        <f t="shared" si="562"/>
        <v>4.0</v>
      </c>
      <c r="DD139" s="442" t="str">
        <f t="shared" si="562"/>
        <v/>
      </c>
      <c r="DE139" s="444" t="str">
        <f t="shared" si="562"/>
        <v/>
      </c>
      <c r="DF139" s="444" t="str">
        <f t="shared" si="562"/>
        <v/>
      </c>
      <c r="DG139" s="442" t="str">
        <f t="shared" si="562"/>
        <v/>
      </c>
      <c r="DH139" s="445" t="str">
        <f t="shared" si="562"/>
        <v/>
      </c>
      <c r="DI139" s="441" t="str">
        <f t="shared" si="562"/>
        <v>2,991</v>
      </c>
      <c r="DJ139" s="442" t="str">
        <f t="shared" si="562"/>
        <v>31</v>
      </c>
      <c r="DK139" s="442" t="str">
        <f t="shared" si="562"/>
        <v/>
      </c>
      <c r="DL139" s="442" t="str">
        <f t="shared" si="562"/>
        <v/>
      </c>
      <c r="DM139" s="446" t="str">
        <f t="shared" si="562"/>
        <v>7.1</v>
      </c>
      <c r="DN139" s="442" t="str">
        <f t="shared" si="562"/>
        <v/>
      </c>
      <c r="DO139" s="442" t="str">
        <f t="shared" si="562"/>
        <v/>
      </c>
      <c r="DP139" s="442" t="str">
        <f t="shared" si="562"/>
        <v/>
      </c>
      <c r="DQ139" s="442" t="str">
        <f t="shared" si="562"/>
        <v/>
      </c>
      <c r="DR139" s="445" t="str">
        <f t="shared" si="562"/>
        <v/>
      </c>
      <c r="DS139" s="447" t="str">
        <f t="shared" si="15"/>
        <v>1,689</v>
      </c>
      <c r="DT139" s="448" t="str">
        <f t="shared" si="16"/>
        <v>3,029</v>
      </c>
      <c r="DU139" s="434" t="str">
        <f>CY139*'Ores &amp; Ingots'!$C$3+CZ139*'Ores &amp; Ingots'!$C$4+DA139*'Ores &amp; Ingots'!$C$5+DB139*'Ores &amp; Ingots'!$C$6+DC139*'Ores &amp; Ingots'!$C$7+DD139*'Ores &amp; Ingots'!$C$8+DE139*'Ores &amp; Ingots'!$C$9+DF139*'Ores &amp; Ingots'!$C$10+DG139*'Ores &amp; Ingots'!$C$11+DH139*'Ores &amp; Ingots'!$C$12</f>
        <v>216</v>
      </c>
      <c r="DV139" s="434" t="str">
        <f>DI139*'Ores &amp; Ingots'!$B$3+DJ139*'Ores &amp; Ingots'!$B$4+DK139*'Ores &amp; Ingots'!$B$5+DL139*'Ores &amp; Ingots'!$B$6+DM139*'Ores &amp; Ingots'!$B$7+DN139*'Ores &amp; Ingots'!$B$8+DO139*'Ores &amp; Ingots'!$B$9+DP139*'Ores &amp; Ingots'!$B$10+DQ139*'Ores &amp; Ingots'!$B$11+DR139*'Ores &amp; Ingots'!$B$12</f>
        <v>1,121</v>
      </c>
      <c r="DW139" s="448" t="str">
        <f>CY139*Refining!$G$3+CZ139*Refining!$G$4+DA139*Refining!$G$5+DB139*Refining!$G$6+DC139*Refining!$G$7+DD139*Refining!$G$8+DE139*Refining!$G$9+DF139*Refining!$G$10+DG139*Refining!$G$11+DH139*Refining!$G$12</f>
        <v>166</v>
      </c>
      <c r="DX139" s="448" t="str">
        <f t="shared" si="17"/>
        <v>25,887</v>
      </c>
      <c r="DY139" s="449" t="str">
        <f t="shared" si="18"/>
        <v>0.0259</v>
      </c>
      <c r="DZ139" s="447" t="str">
        <f t="shared" si="19"/>
        <v>792</v>
      </c>
      <c r="EA139" s="446" t="str">
        <f t="shared" ref="EA139:EB139" si="563">DZ139/60</f>
        <v>13.2</v>
      </c>
      <c r="EB139" s="446" t="str">
        <f t="shared" si="563"/>
        <v>0.2</v>
      </c>
      <c r="EC139" s="450" t="str">
        <f t="shared" si="21"/>
        <v>0.01</v>
      </c>
      <c r="ED139" s="447" t="str">
        <f t="shared" si="22"/>
        <v>119,531</v>
      </c>
      <c r="EE139" s="446" t="str">
        <f t="shared" ref="EE139:EF139" si="564">ED139/1000</f>
        <v>119.5</v>
      </c>
      <c r="EF139" s="451" t="str">
        <f t="shared" si="564"/>
        <v>0.12</v>
      </c>
      <c r="EG139" s="452" t="str">
        <f t="shared" si="24"/>
        <v>0.1195</v>
      </c>
      <c r="EH139" s="225">
        <v>534.0</v>
      </c>
    </row>
    <row r="140">
      <c r="A140" s="33"/>
      <c r="B140" s="226" t="s">
        <v>1012</v>
      </c>
      <c r="C140" s="227" t="s">
        <v>885</v>
      </c>
      <c r="D140" s="227">
        <v>3.0</v>
      </c>
      <c r="E140" s="227">
        <v>3.0</v>
      </c>
      <c r="F140" s="227">
        <v>1.0</v>
      </c>
      <c r="G140" s="420" t="str">
        <f t="shared" si="5"/>
        <v>1.125</v>
      </c>
      <c r="H140" s="421">
        <v>24.0</v>
      </c>
      <c r="I140" s="421">
        <v>24.0</v>
      </c>
      <c r="J140" s="421" t="str">
        <f>H140/Main!$D$9</f>
        <v>24</v>
      </c>
      <c r="K140" s="421" t="str">
        <f>I140/Main!$D$10</f>
        <v>24</v>
      </c>
      <c r="L140" s="422" t="str">
        <f t="shared" si="6"/>
        <v>1.0</v>
      </c>
      <c r="M140" s="422">
        <v>1.0</v>
      </c>
      <c r="N140" s="424" t="str">
        <f t="shared" ref="N140:N141" si="569">1000000*0.0001</f>
        <v>100</v>
      </c>
      <c r="O140" s="424">
        <v>100.0</v>
      </c>
      <c r="P140" s="423"/>
      <c r="Q140" s="424"/>
      <c r="R140" s="423"/>
      <c r="S140" s="425"/>
      <c r="T140" s="425"/>
      <c r="U140" s="423"/>
      <c r="V140" s="423"/>
      <c r="W140" s="425"/>
      <c r="X140" s="425"/>
      <c r="Y140" s="423"/>
      <c r="Z140" s="423"/>
      <c r="AA140" s="423"/>
      <c r="AB140" s="423"/>
      <c r="AC140" s="523"/>
      <c r="AD140" s="434">
        <v>0.0</v>
      </c>
      <c r="AE140" s="434">
        <v>5.0</v>
      </c>
      <c r="AF140" s="434">
        <v>5.0</v>
      </c>
      <c r="AG140" s="434">
        <v>0.0</v>
      </c>
      <c r="AH140" s="434">
        <v>12.0</v>
      </c>
      <c r="AI140" s="434">
        <v>0.0</v>
      </c>
      <c r="AJ140" s="498">
        <v>2.0</v>
      </c>
      <c r="AK140" s="434">
        <v>5.0</v>
      </c>
      <c r="AL140" s="434">
        <v>0.0</v>
      </c>
      <c r="AM140" s="434">
        <v>0.0</v>
      </c>
      <c r="AN140" s="434">
        <v>0.0</v>
      </c>
      <c r="AO140" s="434">
        <v>0.0</v>
      </c>
      <c r="AP140" s="434">
        <v>0.0</v>
      </c>
      <c r="AQ140" s="434">
        <v>0.0</v>
      </c>
      <c r="AR140" s="434">
        <v>0.0</v>
      </c>
      <c r="AS140" s="434">
        <v>0.0</v>
      </c>
      <c r="AT140" s="434">
        <v>0.0</v>
      </c>
      <c r="AU140" s="434">
        <v>0.0</v>
      </c>
      <c r="AV140" s="434">
        <v>0.0</v>
      </c>
      <c r="AW140" s="434">
        <v>0.0</v>
      </c>
      <c r="AX140" s="434">
        <v>0.0</v>
      </c>
      <c r="AY140" s="429" t="str">
        <f t="shared" ref="AY140:BS140" si="565">IF(AD140 = 0, "", AD140)</f>
        <v/>
      </c>
      <c r="AZ140" s="430" t="str">
        <f t="shared" si="565"/>
        <v>5</v>
      </c>
      <c r="BA140" s="430" t="str">
        <f t="shared" si="565"/>
        <v>5</v>
      </c>
      <c r="BB140" s="430" t="str">
        <f t="shared" si="565"/>
        <v/>
      </c>
      <c r="BC140" s="430" t="str">
        <f t="shared" si="565"/>
        <v>12</v>
      </c>
      <c r="BD140" s="430" t="str">
        <f t="shared" si="565"/>
        <v/>
      </c>
      <c r="BE140" s="431" t="str">
        <f t="shared" si="565"/>
        <v>2</v>
      </c>
      <c r="BF140" s="430" t="str">
        <f t="shared" si="565"/>
        <v>5</v>
      </c>
      <c r="BG140" s="430" t="str">
        <f t="shared" si="565"/>
        <v/>
      </c>
      <c r="BH140" s="430" t="str">
        <f t="shared" si="565"/>
        <v/>
      </c>
      <c r="BI140" s="430" t="str">
        <f t="shared" si="565"/>
        <v/>
      </c>
      <c r="BJ140" s="430" t="str">
        <f t="shared" si="565"/>
        <v/>
      </c>
      <c r="BK140" s="430" t="str">
        <f t="shared" si="565"/>
        <v/>
      </c>
      <c r="BL140" s="430" t="str">
        <f t="shared" si="565"/>
        <v/>
      </c>
      <c r="BM140" s="430" t="str">
        <f t="shared" si="565"/>
        <v/>
      </c>
      <c r="BN140" s="430" t="str">
        <f t="shared" si="565"/>
        <v/>
      </c>
      <c r="BO140" s="430" t="str">
        <f t="shared" si="565"/>
        <v/>
      </c>
      <c r="BP140" s="430" t="str">
        <f t="shared" si="565"/>
        <v/>
      </c>
      <c r="BQ140" s="430" t="str">
        <f t="shared" si="565"/>
        <v/>
      </c>
      <c r="BR140" s="430" t="str">
        <f t="shared" si="565"/>
        <v/>
      </c>
      <c r="BS140" s="432" t="str">
        <f t="shared" si="565"/>
        <v/>
      </c>
      <c r="BT140" s="433" t="str">
        <f>$AY140*Assembly!Y$4+$AZ140*Assembly!Y$5+$BA140*Assembly!Y$6+$BB140*Assembly!Y$7+$BC140*Assembly!Y$8+$BD140*Assembly!Y$9+$BE140*Assembly!Y$10+$BF140*Assembly!Y$11+$BG140*Assembly!Y$12+$BH140*Assembly!Y$13+$BI140*Assembly!Y$14+$BJ140*Assembly!Y$15+$BK140*Assembly!Y$16+$BL140*Assembly!Y$17+$BM140*Assembly!Y$18+$BN140*Assembly!Y$19+$BO140*Assembly!Y$20+$BP140*Assembly!Y$21+$BQ140*Assembly!Y$22+$BR140*Assembly!Y$23+$BS140*Assembly!Y$24</f>
        <v>180</v>
      </c>
      <c r="BU140" s="434" t="str">
        <f t="shared" si="8"/>
        <v>160</v>
      </c>
      <c r="BV140" s="434" t="str">
        <f>$AY140*Assembly!AC$4+$AZ140*Assembly!AC$5+$BA140*Assembly!AC$6+$BB140*Assembly!AC$7+$BC140*Assembly!AC$8+$BD140*Assembly!AC$9+$BE140*Assembly!AC$10+$BF140*Assembly!AC$11+$BG140*Assembly!AC$12+$BH140*Assembly!AC$13+$BI140*Assembly!AC$14+$BJ140*Assembly!AC$15+$BK140*Assembly!AC$16+$BL140*Assembly!AC$17+$BM140*Assembly!AC$18+$BN140*Assembly!AC$19+$BO140*Assembly!AC$20+$BP140*Assembly!AC$21+$BQ140*Assembly!AC$22+$BR140*Assembly!AC$23+$BS140*Assembly!AC$24</f>
        <v>595</v>
      </c>
      <c r="BW140" s="435" t="str">
        <f t="shared" si="9"/>
        <v>3.31</v>
      </c>
      <c r="BX140" s="436" t="str">
        <f t="shared" si="10"/>
        <v>529</v>
      </c>
      <c r="BY140" s="437" t="str">
        <f t="shared" si="11"/>
        <v>3.7</v>
      </c>
      <c r="BZ140" s="438"/>
      <c r="CA140" s="434" t="str">
        <f>$AY140*Assembly!X$4+$AZ140*Assembly!X$5+$BA140*Assembly!X$6+$BB140*Assembly!X$7+$BC140*Assembly!X$8+$BD140*Assembly!X$9+$BE140*Assembly!X$10+$BF140*Assembly!X$11+$BG140*Assembly!X$12+$BH140*Assembly!X$13+$BI140*Assembly!X$14+$BJ140*Assembly!X$15+$BK140*Assembly!X$16+$BL140*Assembly!X$17+$BM140*Assembly!X$18+$BN140*Assembly!X$19+$BO140*Assembly!X$20+$BP140*Assembly!X$21+$BQ140*Assembly!X$22+$BR140*Assembly!X$23+$BS140*Assembly!X$24</f>
        <v>65</v>
      </c>
      <c r="CB140" s="434" t="str">
        <f t="shared" si="12"/>
        <v>10,111</v>
      </c>
      <c r="CC140" s="439" t="str">
        <f t="shared" si="13"/>
        <v>0.0101</v>
      </c>
      <c r="CD140" s="440" t="str">
        <f>$AY140*Assembly!AB$4+$AZ140*Assembly!AB$5+$BA140*Assembly!AB$6+$BB140*Assembly!AB$7+$BC140*Assembly!AB$8+$BD140*Assembly!AB$9+$BE140*Assembly!AB$10+$BF140*Assembly!AB$11+$BG140*Assembly!AB$12+$BH140*Assembly!AB$13+$BI140*Assembly!AB$14+$BJ140*Assembly!AB$15+$BK140*Assembly!AB$16+$BL140*Assembly!AB$17+$BM140*Assembly!AB$18+$BN140*Assembly!AB$19+$BO140*Assembly!AB$20+$BP140*Assembly!AB$21+$BQ140*Assembly!AB$22+$BR140*Assembly!AB$23+$BS140*Assembly!AB$24</f>
        <v>80</v>
      </c>
      <c r="CE140" s="424" t="str">
        <f>$AY140*Assembly!M$4+$AZ140*Assembly!M$5+$BA140*Assembly!M$6+$BB140*Assembly!M$7+$BC140*Assembly!M$8+$BD140*Assembly!M$9+$BE140*Assembly!M$10+$BF140*Assembly!M$11+$BG140*Assembly!M$12+$BH140*Assembly!M$13+$BI140*Assembly!M$14+$BJ140*Assembly!M$15+$BK140*Assembly!M$16+$BL140*Assembly!M$17+$BM140*Assembly!M$18+$BN140*Assembly!M$19+$BO140*Assembly!M$20+$BP140*Assembly!M$21+$BQ140*Assembly!M$22+$BR140*Assembly!M$23+$BS140*Assembly!M$24</f>
        <v>205</v>
      </c>
      <c r="CF140" s="424" t="str">
        <f>$AY140*Assembly!N$4+$AZ140*Assembly!N$5+$BA140*Assembly!N$6+$BB140*Assembly!N$7+$BC140*Assembly!N$8+$BD140*Assembly!N$9+$BE140*Assembly!N$10+$BF140*Assembly!N$11+$BG140*Assembly!N$12+$BH140*Assembly!N$13+$BI140*Assembly!N$14+$BJ140*Assembly!N$15+$BK140*Assembly!N$16+$BL140*Assembly!N$17+$BM140*Assembly!N$18+$BN140*Assembly!N$19+$BO140*Assembly!N$20+$BP140*Assembly!N$21+$BQ140*Assembly!N$22+$BR140*Assembly!N$23+$BS140*Assembly!N$24</f>
        <v>10</v>
      </c>
      <c r="CG140" s="424" t="str">
        <f>$AY140*Assembly!O$4+$AZ140*Assembly!O$5+$BA140*Assembly!O$6+$BB140*Assembly!O$7+$BC140*Assembly!O$8+$BD140*Assembly!O$9+$BE140*Assembly!O$10+$BF140*Assembly!O$11+$BG140*Assembly!O$12+$BH140*Assembly!O$13+$BI140*Assembly!O$14+$BJ140*Assembly!O$15+$BK140*Assembly!O$16+$BL140*Assembly!O$17+$BM140*Assembly!O$18+$BN140*Assembly!O$19+$BO140*Assembly!O$20+$BP140*Assembly!O$21+$BQ140*Assembly!O$22+$BR140*Assembly!O$23+$BS140*Assembly!O$24</f>
        <v>0</v>
      </c>
      <c r="CH140" s="421" t="str">
        <f>$AY140*Assembly!P$4+$AZ140*Assembly!P$5+$BA140*Assembly!P$6+$BB140*Assembly!P$7+$BC140*Assembly!P$8+$BD140*Assembly!P$9+$BE140*Assembly!P$10+$BF140*Assembly!P$11+$BG140*Assembly!P$12+$BH140*Assembly!P$13+$BI140*Assembly!P$14+$BJ140*Assembly!P$15+$BK140*Assembly!P$16+$BL140*Assembly!P$17+$BM140*Assembly!P$18+$BN140*Assembly!P$19+$BO140*Assembly!P$20+$BP140*Assembly!P$21+$BQ140*Assembly!P$22+$BR140*Assembly!P$23+$BS140*Assembly!P$24</f>
        <v>0</v>
      </c>
      <c r="CI140" s="421" t="str">
        <f>$AY140*Assembly!Q$4+$AZ140*Assembly!Q$5+$BA140*Assembly!Q$6+$BB140*Assembly!Q$7+$BC140*Assembly!Q$8+$BD140*Assembly!Q$9+$BE140*Assembly!Q$10+$BF140*Assembly!Q$11+$BG140*Assembly!Q$12+$BH140*Assembly!Q$13+$BI140*Assembly!Q$14+$BJ140*Assembly!Q$15+$BK140*Assembly!Q$16+$BL140*Assembly!Q$17+$BM140*Assembly!Q$18+$BN140*Assembly!Q$19+$BO140*Assembly!Q$20+$BP140*Assembly!Q$21+$BQ140*Assembly!Q$22+$BR140*Assembly!Q$23+$BS140*Assembly!Q$24</f>
        <v>1</v>
      </c>
      <c r="CJ140" s="424" t="str">
        <f>$AY140*Assembly!R$4+$AZ140*Assembly!R$5+$BA140*Assembly!R$6+$BB140*Assembly!R$7+$BC140*Assembly!R$8+$BD140*Assembly!R$9+$BE140*Assembly!R$10+$BF140*Assembly!R$11+$BG140*Assembly!R$12+$BH140*Assembly!R$13+$BI140*Assembly!R$14+$BJ140*Assembly!R$15+$BK140*Assembly!R$16+$BL140*Assembly!R$17+$BM140*Assembly!R$18+$BN140*Assembly!R$19+$BO140*Assembly!R$20+$BP140*Assembly!R$21+$BQ140*Assembly!R$22+$BR140*Assembly!R$23+$BS140*Assembly!R$24</f>
        <v>0</v>
      </c>
      <c r="CK140" s="421" t="str">
        <f>$AY140*Assembly!S$4+$AZ140*Assembly!S$5+$BA140*Assembly!S$6+$BB140*Assembly!S$7+$BC140*Assembly!S$8+$BD140*Assembly!S$9+$BE140*Assembly!S$10+$BF140*Assembly!S$11+$BG140*Assembly!S$12+$BH140*Assembly!S$13+$BI140*Assembly!S$14+$BJ140*Assembly!S$15+$BK140*Assembly!S$16+$BL140*Assembly!S$17+$BM140*Assembly!S$18+$BN140*Assembly!S$19+$BO140*Assembly!S$20+$BP140*Assembly!S$21+$BQ140*Assembly!S$22+$BR140*Assembly!S$23+$BS140*Assembly!S$24</f>
        <v>0</v>
      </c>
      <c r="CL140" s="421" t="str">
        <f>$AY140*Assembly!T$4+$AZ140*Assembly!T$5+$BA140*Assembly!T$6+$BB140*Assembly!T$7+$BC140*Assembly!T$8+$BD140*Assembly!T$9+$BE140*Assembly!T$10+$BF140*Assembly!T$11+$BG140*Assembly!T$12+$BH140*Assembly!T$13+$BI140*Assembly!T$14+$BJ140*Assembly!T$15+$BK140*Assembly!T$16+$BL140*Assembly!T$17+$BM140*Assembly!T$18+$BN140*Assembly!T$19+$BO140*Assembly!T$20+$BP140*Assembly!T$21+$BQ140*Assembly!T$22+$BR140*Assembly!T$23+$BS140*Assembly!T$24</f>
        <v>0</v>
      </c>
      <c r="CM140" s="421" t="str">
        <f>$AY140*Assembly!U$4+$AZ140*Assembly!U$5+$BA140*Assembly!U$6+$BB140*Assembly!U$7+$BC140*Assembly!U$8+$BD140*Assembly!U$9+$BE140*Assembly!U$10+$BF140*Assembly!U$11+$BG140*Assembly!U$12+$BH140*Assembly!U$13+$BI140*Assembly!U$14+$BJ140*Assembly!U$15+$BK140*Assembly!U$16+$BL140*Assembly!U$17+$BM140*Assembly!U$18+$BN140*Assembly!U$19+$BO140*Assembly!U$20+$BP140*Assembly!U$21+$BQ140*Assembly!U$22+$BR140*Assembly!U$23+$BS140*Assembly!U$24</f>
        <v>0</v>
      </c>
      <c r="CN140" s="424" t="str">
        <f>$AY140*Assembly!V$4+$AZ140*Assembly!V$5+$BA140*Assembly!V$6+$BB140*Assembly!V$7+$BC140*Assembly!V$8+$BD140*Assembly!V$9+$BE140*Assembly!V$10+$BF140*Assembly!V$11+$BG140*Assembly!V$12+$BH140*Assembly!V$13+$BI140*Assembly!V$14+$BJ140*Assembly!V$15+$BK140*Assembly!V$16+$BL140*Assembly!V$17+$BM140*Assembly!V$18+$BN140*Assembly!V$19+$BO140*Assembly!V$20+$BP140*Assembly!V$21+$BQ140*Assembly!V$22+$BR140*Assembly!V$23+$BS140*Assembly!V$24</f>
        <v>0</v>
      </c>
      <c r="CO140" s="424" t="str">
        <f>CE140*Refining!$F$3</f>
        <v>366</v>
      </c>
      <c r="CP140" s="424" t="str">
        <f>CF140*Refining!$F$4</f>
        <v>31</v>
      </c>
      <c r="CQ140" s="424" t="str">
        <f>CG140*Refining!$F$5</f>
        <v>0</v>
      </c>
      <c r="CR140" s="424" t="str">
        <f>CH140*Refining!$F$6</f>
        <v>0</v>
      </c>
      <c r="CS140" s="424" t="str">
        <f>CI140*Refining!$F$7</f>
        <v>2</v>
      </c>
      <c r="CT140" s="424" t="str">
        <f>CJ140*Refining!$F$8</f>
        <v>0</v>
      </c>
      <c r="CU140" s="424" t="str">
        <f>CK140*Refining!$F$9</f>
        <v>0</v>
      </c>
      <c r="CV140" s="424" t="str">
        <f>CL140*Refining!$F$10</f>
        <v>0</v>
      </c>
      <c r="CW140" s="424" t="str">
        <f>CM140*Refining!$F$11</f>
        <v>0</v>
      </c>
      <c r="CX140" s="424" t="str">
        <f>CN140*Refining!$F$12</f>
        <v>0</v>
      </c>
      <c r="CY140" s="441" t="str">
        <f t="shared" ref="CY140:DR140" si="566">IF(CE140 = 0, "", CE140)</f>
        <v>205</v>
      </c>
      <c r="CZ140" s="442" t="str">
        <f t="shared" si="566"/>
        <v>10</v>
      </c>
      <c r="DA140" s="442" t="str">
        <f t="shared" si="566"/>
        <v/>
      </c>
      <c r="DB140" s="443" t="str">
        <f t="shared" si="566"/>
        <v/>
      </c>
      <c r="DC140" s="444" t="str">
        <f t="shared" si="566"/>
        <v>1.0</v>
      </c>
      <c r="DD140" s="442" t="str">
        <f t="shared" si="566"/>
        <v/>
      </c>
      <c r="DE140" s="444" t="str">
        <f t="shared" si="566"/>
        <v/>
      </c>
      <c r="DF140" s="444" t="str">
        <f t="shared" si="566"/>
        <v/>
      </c>
      <c r="DG140" s="442" t="str">
        <f t="shared" si="566"/>
        <v/>
      </c>
      <c r="DH140" s="445" t="str">
        <f t="shared" si="566"/>
        <v/>
      </c>
      <c r="DI140" s="441" t="str">
        <f t="shared" si="566"/>
        <v>366</v>
      </c>
      <c r="DJ140" s="442" t="str">
        <f t="shared" si="566"/>
        <v>31</v>
      </c>
      <c r="DK140" s="442" t="str">
        <f t="shared" si="566"/>
        <v/>
      </c>
      <c r="DL140" s="442" t="str">
        <f t="shared" si="566"/>
        <v/>
      </c>
      <c r="DM140" s="446" t="str">
        <f t="shared" si="566"/>
        <v>1.8</v>
      </c>
      <c r="DN140" s="442" t="str">
        <f t="shared" si="566"/>
        <v/>
      </c>
      <c r="DO140" s="442" t="str">
        <f t="shared" si="566"/>
        <v/>
      </c>
      <c r="DP140" s="442" t="str">
        <f t="shared" si="566"/>
        <v/>
      </c>
      <c r="DQ140" s="442" t="str">
        <f t="shared" si="566"/>
        <v/>
      </c>
      <c r="DR140" s="445" t="str">
        <f t="shared" si="566"/>
        <v/>
      </c>
      <c r="DS140" s="447" t="str">
        <f t="shared" si="15"/>
        <v>216</v>
      </c>
      <c r="DT140" s="448" t="str">
        <f t="shared" si="16"/>
        <v>399</v>
      </c>
      <c r="DU140" s="434" t="str">
        <f>CY140*'Ores &amp; Ingots'!$C$3+CZ140*'Ores &amp; Ingots'!$C$4+DA140*'Ores &amp; Ingots'!$C$5+DB140*'Ores &amp; Ingots'!$C$6+DC140*'Ores &amp; Ingots'!$C$7+DD140*'Ores &amp; Ingots'!$C$8+DE140*'Ores &amp; Ingots'!$C$9+DF140*'Ores &amp; Ingots'!$C$10+DG140*'Ores &amp; Ingots'!$C$11+DH140*'Ores &amp; Ingots'!$C$12</f>
        <v>28</v>
      </c>
      <c r="DV140" s="434" t="str">
        <f>DI140*'Ores &amp; Ingots'!$B$3+DJ140*'Ores &amp; Ingots'!$B$4+DK140*'Ores &amp; Ingots'!$B$5+DL140*'Ores &amp; Ingots'!$B$6+DM140*'Ores &amp; Ingots'!$B$7+DN140*'Ores &amp; Ingots'!$B$8+DO140*'Ores &amp; Ingots'!$B$9+DP140*'Ores &amp; Ingots'!$B$10+DQ140*'Ores &amp; Ingots'!$B$11+DR140*'Ores &amp; Ingots'!$B$12</f>
        <v>148</v>
      </c>
      <c r="DW140" s="448" t="str">
        <f>CY140*Refining!$G$3+CZ140*Refining!$G$4+DA140*Refining!$G$5+DB140*Refining!$G$6+DC140*Refining!$G$7+DD140*Refining!$G$8+DE140*Refining!$G$9+DF140*Refining!$G$10+DG140*Refining!$G$11+DH140*Refining!$G$12</f>
        <v>63</v>
      </c>
      <c r="DX140" s="448" t="str">
        <f t="shared" si="17"/>
        <v>9,797</v>
      </c>
      <c r="DY140" s="449" t="str">
        <f t="shared" si="18"/>
        <v>0.0098</v>
      </c>
      <c r="DZ140" s="447" t="str">
        <f t="shared" si="19"/>
        <v>152</v>
      </c>
      <c r="EA140" s="446" t="str">
        <f t="shared" ref="EA140:EB140" si="567">DZ140/60</f>
        <v>2.5</v>
      </c>
      <c r="EB140" s="446" t="str">
        <f t="shared" si="567"/>
        <v>0.0</v>
      </c>
      <c r="EC140" s="450" t="str">
        <f t="shared" si="21"/>
        <v>0.00</v>
      </c>
      <c r="ED140" s="447" t="str">
        <f t="shared" si="22"/>
        <v>19,908</v>
      </c>
      <c r="EE140" s="446" t="str">
        <f t="shared" ref="EE140:EF140" si="568">ED140/1000</f>
        <v>19.9</v>
      </c>
      <c r="EF140" s="451" t="str">
        <f t="shared" si="568"/>
        <v>0.02</v>
      </c>
      <c r="EG140" s="452" t="str">
        <f t="shared" si="24"/>
        <v>0.0199</v>
      </c>
      <c r="EH140" s="225" t="s">
        <v>12</v>
      </c>
    </row>
    <row r="141">
      <c r="A141" s="42"/>
      <c r="B141" s="297" t="s">
        <v>1012</v>
      </c>
      <c r="C141" s="262" t="s">
        <v>885</v>
      </c>
      <c r="D141" s="262">
        <v>1.0</v>
      </c>
      <c r="E141" s="262">
        <v>1.0</v>
      </c>
      <c r="F141" s="262">
        <v>1.0</v>
      </c>
      <c r="G141" s="503" t="str">
        <f t="shared" si="5"/>
        <v>0.125</v>
      </c>
      <c r="H141" s="504">
        <v>24.0</v>
      </c>
      <c r="I141" s="504">
        <v>24.0</v>
      </c>
      <c r="J141" s="504" t="str">
        <f>H141/Main!$D$9</f>
        <v>24</v>
      </c>
      <c r="K141" s="504" t="str">
        <f>I141/Main!$D$10</f>
        <v>24</v>
      </c>
      <c r="L141" s="505" t="str">
        <f t="shared" si="6"/>
        <v>1.0</v>
      </c>
      <c r="M141" s="505">
        <v>1.0</v>
      </c>
      <c r="N141" s="507" t="str">
        <f t="shared" si="569"/>
        <v>100</v>
      </c>
      <c r="O141" s="507">
        <v>100.0</v>
      </c>
      <c r="P141" s="506"/>
      <c r="Q141" s="507"/>
      <c r="R141" s="506"/>
      <c r="S141" s="508"/>
      <c r="T141" s="508"/>
      <c r="U141" s="506"/>
      <c r="V141" s="506"/>
      <c r="W141" s="508"/>
      <c r="X141" s="508"/>
      <c r="Y141" s="506"/>
      <c r="Z141" s="506"/>
      <c r="AA141" s="506"/>
      <c r="AB141" s="506"/>
      <c r="AC141" s="525"/>
      <c r="AD141" s="474">
        <v>0.0</v>
      </c>
      <c r="AE141" s="474">
        <v>5.0</v>
      </c>
      <c r="AF141" s="474">
        <v>5.0</v>
      </c>
      <c r="AG141" s="474">
        <v>0.0</v>
      </c>
      <c r="AH141" s="474">
        <v>12.0</v>
      </c>
      <c r="AI141" s="474">
        <v>0.0</v>
      </c>
      <c r="AJ141" s="510">
        <v>2.0</v>
      </c>
      <c r="AK141" s="474">
        <v>5.0</v>
      </c>
      <c r="AL141" s="474">
        <v>0.0</v>
      </c>
      <c r="AM141" s="474">
        <v>0.0</v>
      </c>
      <c r="AN141" s="474">
        <v>0.0</v>
      </c>
      <c r="AO141" s="474">
        <v>0.0</v>
      </c>
      <c r="AP141" s="474">
        <v>0.0</v>
      </c>
      <c r="AQ141" s="474">
        <v>0.0</v>
      </c>
      <c r="AR141" s="474">
        <v>0.0</v>
      </c>
      <c r="AS141" s="474">
        <v>0.0</v>
      </c>
      <c r="AT141" s="474">
        <v>0.0</v>
      </c>
      <c r="AU141" s="474">
        <v>0.0</v>
      </c>
      <c r="AV141" s="474">
        <v>0.0</v>
      </c>
      <c r="AW141" s="474">
        <v>0.0</v>
      </c>
      <c r="AX141" s="474">
        <v>0.0</v>
      </c>
      <c r="AY141" s="469" t="str">
        <f t="shared" ref="AY141:BS141" si="570">IF(AD141 = 0, "", AD141)</f>
        <v/>
      </c>
      <c r="AZ141" s="470" t="str">
        <f t="shared" si="570"/>
        <v>5</v>
      </c>
      <c r="BA141" s="470" t="str">
        <f t="shared" si="570"/>
        <v>5</v>
      </c>
      <c r="BB141" s="470" t="str">
        <f t="shared" si="570"/>
        <v/>
      </c>
      <c r="BC141" s="470" t="str">
        <f t="shared" si="570"/>
        <v>12</v>
      </c>
      <c r="BD141" s="470" t="str">
        <f t="shared" si="570"/>
        <v/>
      </c>
      <c r="BE141" s="471" t="str">
        <f t="shared" si="570"/>
        <v>2</v>
      </c>
      <c r="BF141" s="470" t="str">
        <f t="shared" si="570"/>
        <v>5</v>
      </c>
      <c r="BG141" s="470" t="str">
        <f t="shared" si="570"/>
        <v/>
      </c>
      <c r="BH141" s="470" t="str">
        <f t="shared" si="570"/>
        <v/>
      </c>
      <c r="BI141" s="470" t="str">
        <f t="shared" si="570"/>
        <v/>
      </c>
      <c r="BJ141" s="470" t="str">
        <f t="shared" si="570"/>
        <v/>
      </c>
      <c r="BK141" s="470" t="str">
        <f t="shared" si="570"/>
        <v/>
      </c>
      <c r="BL141" s="470" t="str">
        <f t="shared" si="570"/>
        <v/>
      </c>
      <c r="BM141" s="470" t="str">
        <f t="shared" si="570"/>
        <v/>
      </c>
      <c r="BN141" s="470" t="str">
        <f t="shared" si="570"/>
        <v/>
      </c>
      <c r="BO141" s="470" t="str">
        <f t="shared" si="570"/>
        <v/>
      </c>
      <c r="BP141" s="470" t="str">
        <f t="shared" si="570"/>
        <v/>
      </c>
      <c r="BQ141" s="470" t="str">
        <f t="shared" si="570"/>
        <v/>
      </c>
      <c r="BR141" s="470" t="str">
        <f t="shared" si="570"/>
        <v/>
      </c>
      <c r="BS141" s="472" t="str">
        <f t="shared" si="570"/>
        <v/>
      </c>
      <c r="BT141" s="473" t="str">
        <f>$AY141*Assembly!Y$4+$AZ141*Assembly!Y$5+$BA141*Assembly!Y$6+$BB141*Assembly!Y$7+$BC141*Assembly!Y$8+$BD141*Assembly!Y$9+$BE141*Assembly!Y$10+$BF141*Assembly!Y$11+$BG141*Assembly!Y$12+$BH141*Assembly!Y$13+$BI141*Assembly!Y$14+$BJ141*Assembly!Y$15+$BK141*Assembly!Y$16+$BL141*Assembly!Y$17+$BM141*Assembly!Y$18+$BN141*Assembly!Y$19+$BO141*Assembly!Y$20+$BP141*Assembly!Y$21+$BQ141*Assembly!Y$22+$BR141*Assembly!Y$23+$BS141*Assembly!Y$24</f>
        <v>180</v>
      </c>
      <c r="BU141" s="474" t="str">
        <f t="shared" si="8"/>
        <v>1,440</v>
      </c>
      <c r="BV141" s="474" t="str">
        <f>$AY141*Assembly!AC$4+$AZ141*Assembly!AC$5+$BA141*Assembly!AC$6+$BB141*Assembly!AC$7+$BC141*Assembly!AC$8+$BD141*Assembly!AC$9+$BE141*Assembly!AC$10+$BF141*Assembly!AC$11+$BG141*Assembly!AC$12+$BH141*Assembly!AC$13+$BI141*Assembly!AC$14+$BJ141*Assembly!AC$15+$BK141*Assembly!AC$16+$BL141*Assembly!AC$17+$BM141*Assembly!AC$18+$BN141*Assembly!AC$19+$BO141*Assembly!AC$20+$BP141*Assembly!AC$21+$BQ141*Assembly!AC$22+$BR141*Assembly!AC$23+$BS141*Assembly!AC$24</f>
        <v>595</v>
      </c>
      <c r="BW141" s="475" t="str">
        <f t="shared" si="9"/>
        <v>3.31</v>
      </c>
      <c r="BX141" s="476" t="str">
        <f t="shared" si="10"/>
        <v>4760</v>
      </c>
      <c r="BY141" s="477" t="str">
        <f t="shared" si="11"/>
        <v>0.4</v>
      </c>
      <c r="BZ141" s="478"/>
      <c r="CA141" s="474" t="str">
        <f>$AY141*Assembly!X$4+$AZ141*Assembly!X$5+$BA141*Assembly!X$6+$BB141*Assembly!X$7+$BC141*Assembly!X$8+$BD141*Assembly!X$9+$BE141*Assembly!X$10+$BF141*Assembly!X$11+$BG141*Assembly!X$12+$BH141*Assembly!X$13+$BI141*Assembly!X$14+$BJ141*Assembly!X$15+$BK141*Assembly!X$16+$BL141*Assembly!X$17+$BM141*Assembly!X$18+$BN141*Assembly!X$19+$BO141*Assembly!X$20+$BP141*Assembly!X$21+$BQ141*Assembly!X$22+$BR141*Assembly!X$23+$BS141*Assembly!X$24</f>
        <v>65</v>
      </c>
      <c r="CB141" s="474" t="str">
        <f t="shared" si="12"/>
        <v>10,111</v>
      </c>
      <c r="CC141" s="479" t="str">
        <f t="shared" si="13"/>
        <v>0.0101</v>
      </c>
      <c r="CD141" s="480" t="str">
        <f>$AY141*Assembly!AB$4+$AZ141*Assembly!AB$5+$BA141*Assembly!AB$6+$BB141*Assembly!AB$7+$BC141*Assembly!AB$8+$BD141*Assembly!AB$9+$BE141*Assembly!AB$10+$BF141*Assembly!AB$11+$BG141*Assembly!AB$12+$BH141*Assembly!AB$13+$BI141*Assembly!AB$14+$BJ141*Assembly!AB$15+$BK141*Assembly!AB$16+$BL141*Assembly!AB$17+$BM141*Assembly!AB$18+$BN141*Assembly!AB$19+$BO141*Assembly!AB$20+$BP141*Assembly!AB$21+$BQ141*Assembly!AB$22+$BR141*Assembly!AB$23+$BS141*Assembly!AB$24</f>
        <v>80</v>
      </c>
      <c r="CE141" s="507" t="str">
        <f>$AY141*Assembly!M$4+$AZ141*Assembly!M$5+$BA141*Assembly!M$6+$BB141*Assembly!M$7+$BC141*Assembly!M$8+$BD141*Assembly!M$9+$BE141*Assembly!M$10+$BF141*Assembly!M$11+$BG141*Assembly!M$12+$BH141*Assembly!M$13+$BI141*Assembly!M$14+$BJ141*Assembly!M$15+$BK141*Assembly!M$16+$BL141*Assembly!M$17+$BM141*Assembly!M$18+$BN141*Assembly!M$19+$BO141*Assembly!M$20+$BP141*Assembly!M$21+$BQ141*Assembly!M$22+$BR141*Assembly!M$23+$BS141*Assembly!M$24</f>
        <v>205</v>
      </c>
      <c r="CF141" s="507" t="str">
        <f>$AY141*Assembly!N$4+$AZ141*Assembly!N$5+$BA141*Assembly!N$6+$BB141*Assembly!N$7+$BC141*Assembly!N$8+$BD141*Assembly!N$9+$BE141*Assembly!N$10+$BF141*Assembly!N$11+$BG141*Assembly!N$12+$BH141*Assembly!N$13+$BI141*Assembly!N$14+$BJ141*Assembly!N$15+$BK141*Assembly!N$16+$BL141*Assembly!N$17+$BM141*Assembly!N$18+$BN141*Assembly!N$19+$BO141*Assembly!N$20+$BP141*Assembly!N$21+$BQ141*Assembly!N$22+$BR141*Assembly!N$23+$BS141*Assembly!N$24</f>
        <v>10</v>
      </c>
      <c r="CG141" s="507" t="str">
        <f>$AY141*Assembly!O$4+$AZ141*Assembly!O$5+$BA141*Assembly!O$6+$BB141*Assembly!O$7+$BC141*Assembly!O$8+$BD141*Assembly!O$9+$BE141*Assembly!O$10+$BF141*Assembly!O$11+$BG141*Assembly!O$12+$BH141*Assembly!O$13+$BI141*Assembly!O$14+$BJ141*Assembly!O$15+$BK141*Assembly!O$16+$BL141*Assembly!O$17+$BM141*Assembly!O$18+$BN141*Assembly!O$19+$BO141*Assembly!O$20+$BP141*Assembly!O$21+$BQ141*Assembly!O$22+$BR141*Assembly!O$23+$BS141*Assembly!O$24</f>
        <v>0</v>
      </c>
      <c r="CH141" s="504" t="str">
        <f>$AY141*Assembly!P$4+$AZ141*Assembly!P$5+$BA141*Assembly!P$6+$BB141*Assembly!P$7+$BC141*Assembly!P$8+$BD141*Assembly!P$9+$BE141*Assembly!P$10+$BF141*Assembly!P$11+$BG141*Assembly!P$12+$BH141*Assembly!P$13+$BI141*Assembly!P$14+$BJ141*Assembly!P$15+$BK141*Assembly!P$16+$BL141*Assembly!P$17+$BM141*Assembly!P$18+$BN141*Assembly!P$19+$BO141*Assembly!P$20+$BP141*Assembly!P$21+$BQ141*Assembly!P$22+$BR141*Assembly!P$23+$BS141*Assembly!P$24</f>
        <v>0</v>
      </c>
      <c r="CI141" s="504" t="str">
        <f>$AY141*Assembly!Q$4+$AZ141*Assembly!Q$5+$BA141*Assembly!Q$6+$BB141*Assembly!Q$7+$BC141*Assembly!Q$8+$BD141*Assembly!Q$9+$BE141*Assembly!Q$10+$BF141*Assembly!Q$11+$BG141*Assembly!Q$12+$BH141*Assembly!Q$13+$BI141*Assembly!Q$14+$BJ141*Assembly!Q$15+$BK141*Assembly!Q$16+$BL141*Assembly!Q$17+$BM141*Assembly!Q$18+$BN141*Assembly!Q$19+$BO141*Assembly!Q$20+$BP141*Assembly!Q$21+$BQ141*Assembly!Q$22+$BR141*Assembly!Q$23+$BS141*Assembly!Q$24</f>
        <v>1</v>
      </c>
      <c r="CJ141" s="507" t="str">
        <f>$AY141*Assembly!R$4+$AZ141*Assembly!R$5+$BA141*Assembly!R$6+$BB141*Assembly!R$7+$BC141*Assembly!R$8+$BD141*Assembly!R$9+$BE141*Assembly!R$10+$BF141*Assembly!R$11+$BG141*Assembly!R$12+$BH141*Assembly!R$13+$BI141*Assembly!R$14+$BJ141*Assembly!R$15+$BK141*Assembly!R$16+$BL141*Assembly!R$17+$BM141*Assembly!R$18+$BN141*Assembly!R$19+$BO141*Assembly!R$20+$BP141*Assembly!R$21+$BQ141*Assembly!R$22+$BR141*Assembly!R$23+$BS141*Assembly!R$24</f>
        <v>0</v>
      </c>
      <c r="CK141" s="504" t="str">
        <f>$AY141*Assembly!S$4+$AZ141*Assembly!S$5+$BA141*Assembly!S$6+$BB141*Assembly!S$7+$BC141*Assembly!S$8+$BD141*Assembly!S$9+$BE141*Assembly!S$10+$BF141*Assembly!S$11+$BG141*Assembly!S$12+$BH141*Assembly!S$13+$BI141*Assembly!S$14+$BJ141*Assembly!S$15+$BK141*Assembly!S$16+$BL141*Assembly!S$17+$BM141*Assembly!S$18+$BN141*Assembly!S$19+$BO141*Assembly!S$20+$BP141*Assembly!S$21+$BQ141*Assembly!S$22+$BR141*Assembly!S$23+$BS141*Assembly!S$24</f>
        <v>0</v>
      </c>
      <c r="CL141" s="504" t="str">
        <f>$AY141*Assembly!T$4+$AZ141*Assembly!T$5+$BA141*Assembly!T$6+$BB141*Assembly!T$7+$BC141*Assembly!T$8+$BD141*Assembly!T$9+$BE141*Assembly!T$10+$BF141*Assembly!T$11+$BG141*Assembly!T$12+$BH141*Assembly!T$13+$BI141*Assembly!T$14+$BJ141*Assembly!T$15+$BK141*Assembly!T$16+$BL141*Assembly!T$17+$BM141*Assembly!T$18+$BN141*Assembly!T$19+$BO141*Assembly!T$20+$BP141*Assembly!T$21+$BQ141*Assembly!T$22+$BR141*Assembly!T$23+$BS141*Assembly!T$24</f>
        <v>0</v>
      </c>
      <c r="CM141" s="504" t="str">
        <f>$AY141*Assembly!U$4+$AZ141*Assembly!U$5+$BA141*Assembly!U$6+$BB141*Assembly!U$7+$BC141*Assembly!U$8+$BD141*Assembly!U$9+$BE141*Assembly!U$10+$BF141*Assembly!U$11+$BG141*Assembly!U$12+$BH141*Assembly!U$13+$BI141*Assembly!U$14+$BJ141*Assembly!U$15+$BK141*Assembly!U$16+$BL141*Assembly!U$17+$BM141*Assembly!U$18+$BN141*Assembly!U$19+$BO141*Assembly!U$20+$BP141*Assembly!U$21+$BQ141*Assembly!U$22+$BR141*Assembly!U$23+$BS141*Assembly!U$24</f>
        <v>0</v>
      </c>
      <c r="CN141" s="507" t="str">
        <f>$AY141*Assembly!V$4+$AZ141*Assembly!V$5+$BA141*Assembly!V$6+$BB141*Assembly!V$7+$BC141*Assembly!V$8+$BD141*Assembly!V$9+$BE141*Assembly!V$10+$BF141*Assembly!V$11+$BG141*Assembly!V$12+$BH141*Assembly!V$13+$BI141*Assembly!V$14+$BJ141*Assembly!V$15+$BK141*Assembly!V$16+$BL141*Assembly!V$17+$BM141*Assembly!V$18+$BN141*Assembly!V$19+$BO141*Assembly!V$20+$BP141*Assembly!V$21+$BQ141*Assembly!V$22+$BR141*Assembly!V$23+$BS141*Assembly!V$24</f>
        <v>0</v>
      </c>
      <c r="CO141" s="507" t="str">
        <f>CE141*Refining!$F$3</f>
        <v>366</v>
      </c>
      <c r="CP141" s="507" t="str">
        <f>CF141*Refining!$F$4</f>
        <v>31</v>
      </c>
      <c r="CQ141" s="507" t="str">
        <f>CG141*Refining!$F$5</f>
        <v>0</v>
      </c>
      <c r="CR141" s="507" t="str">
        <f>CH141*Refining!$F$6</f>
        <v>0</v>
      </c>
      <c r="CS141" s="507" t="str">
        <f>CI141*Refining!$F$7</f>
        <v>2</v>
      </c>
      <c r="CT141" s="507" t="str">
        <f>CJ141*Refining!$F$8</f>
        <v>0</v>
      </c>
      <c r="CU141" s="507" t="str">
        <f>CK141*Refining!$F$9</f>
        <v>0</v>
      </c>
      <c r="CV141" s="507" t="str">
        <f>CL141*Refining!$F$10</f>
        <v>0</v>
      </c>
      <c r="CW141" s="507" t="str">
        <f>CM141*Refining!$F$11</f>
        <v>0</v>
      </c>
      <c r="CX141" s="507" t="str">
        <f>CN141*Refining!$F$12</f>
        <v>0</v>
      </c>
      <c r="CY141" s="481" t="str">
        <f t="shared" ref="CY141:DR141" si="571">IF(CE141 = 0, "", CE141)</f>
        <v>205</v>
      </c>
      <c r="CZ141" s="482" t="str">
        <f t="shared" si="571"/>
        <v>10</v>
      </c>
      <c r="DA141" s="482" t="str">
        <f t="shared" si="571"/>
        <v/>
      </c>
      <c r="DB141" s="483" t="str">
        <f t="shared" si="571"/>
        <v/>
      </c>
      <c r="DC141" s="484" t="str">
        <f t="shared" si="571"/>
        <v>1.0</v>
      </c>
      <c r="DD141" s="482" t="str">
        <f t="shared" si="571"/>
        <v/>
      </c>
      <c r="DE141" s="484" t="str">
        <f t="shared" si="571"/>
        <v/>
      </c>
      <c r="DF141" s="484" t="str">
        <f t="shared" si="571"/>
        <v/>
      </c>
      <c r="DG141" s="482" t="str">
        <f t="shared" si="571"/>
        <v/>
      </c>
      <c r="DH141" s="485" t="str">
        <f t="shared" si="571"/>
        <v/>
      </c>
      <c r="DI141" s="481" t="str">
        <f t="shared" si="571"/>
        <v>366</v>
      </c>
      <c r="DJ141" s="482" t="str">
        <f t="shared" si="571"/>
        <v>31</v>
      </c>
      <c r="DK141" s="482" t="str">
        <f t="shared" si="571"/>
        <v/>
      </c>
      <c r="DL141" s="482" t="str">
        <f t="shared" si="571"/>
        <v/>
      </c>
      <c r="DM141" s="486" t="str">
        <f t="shared" si="571"/>
        <v>1.8</v>
      </c>
      <c r="DN141" s="482" t="str">
        <f t="shared" si="571"/>
        <v/>
      </c>
      <c r="DO141" s="482" t="str">
        <f t="shared" si="571"/>
        <v/>
      </c>
      <c r="DP141" s="482" t="str">
        <f t="shared" si="571"/>
        <v/>
      </c>
      <c r="DQ141" s="482" t="str">
        <f t="shared" si="571"/>
        <v/>
      </c>
      <c r="DR141" s="485" t="str">
        <f t="shared" si="571"/>
        <v/>
      </c>
      <c r="DS141" s="487" t="str">
        <f t="shared" si="15"/>
        <v>216</v>
      </c>
      <c r="DT141" s="488" t="str">
        <f t="shared" si="16"/>
        <v>399</v>
      </c>
      <c r="DU141" s="474" t="str">
        <f>CY141*'Ores &amp; Ingots'!$C$3+CZ141*'Ores &amp; Ingots'!$C$4+DA141*'Ores &amp; Ingots'!$C$5+DB141*'Ores &amp; Ingots'!$C$6+DC141*'Ores &amp; Ingots'!$C$7+DD141*'Ores &amp; Ingots'!$C$8+DE141*'Ores &amp; Ingots'!$C$9+DF141*'Ores &amp; Ingots'!$C$10+DG141*'Ores &amp; Ingots'!$C$11+DH141*'Ores &amp; Ingots'!$C$12</f>
        <v>28</v>
      </c>
      <c r="DV141" s="474" t="str">
        <f>DI141*'Ores &amp; Ingots'!$B$3+DJ141*'Ores &amp; Ingots'!$B$4+DK141*'Ores &amp; Ingots'!$B$5+DL141*'Ores &amp; Ingots'!$B$6+DM141*'Ores &amp; Ingots'!$B$7+DN141*'Ores &amp; Ingots'!$B$8+DO141*'Ores &amp; Ingots'!$B$9+DP141*'Ores &amp; Ingots'!$B$10+DQ141*'Ores &amp; Ingots'!$B$11+DR141*'Ores &amp; Ingots'!$B$12</f>
        <v>148</v>
      </c>
      <c r="DW141" s="488" t="str">
        <f>CY141*Refining!$G$3+CZ141*Refining!$G$4+DA141*Refining!$G$5+DB141*Refining!$G$6+DC141*Refining!$G$7+DD141*Refining!$G$8+DE141*Refining!$G$9+DF141*Refining!$G$10+DG141*Refining!$G$11+DH141*Refining!$G$12</f>
        <v>63</v>
      </c>
      <c r="DX141" s="488" t="str">
        <f t="shared" si="17"/>
        <v>9,797</v>
      </c>
      <c r="DY141" s="489" t="str">
        <f t="shared" si="18"/>
        <v>0.0098</v>
      </c>
      <c r="DZ141" s="487" t="str">
        <f t="shared" si="19"/>
        <v>152</v>
      </c>
      <c r="EA141" s="486" t="str">
        <f t="shared" ref="EA141:EB141" si="572">DZ141/60</f>
        <v>2.5</v>
      </c>
      <c r="EB141" s="486" t="str">
        <f t="shared" si="572"/>
        <v>0.0</v>
      </c>
      <c r="EC141" s="490" t="str">
        <f t="shared" si="21"/>
        <v>0.00</v>
      </c>
      <c r="ED141" s="487" t="str">
        <f t="shared" si="22"/>
        <v>19,908</v>
      </c>
      <c r="EE141" s="486" t="str">
        <f t="shared" ref="EE141:EF141" si="573">ED141/1000</f>
        <v>19.9</v>
      </c>
      <c r="EF141" s="491" t="str">
        <f t="shared" si="573"/>
        <v>0.02</v>
      </c>
      <c r="EG141" s="492" t="str">
        <f t="shared" si="24"/>
        <v>0.0199</v>
      </c>
      <c r="EH141" s="225" t="s">
        <v>12</v>
      </c>
    </row>
    <row r="142">
      <c r="A142" s="299" t="s">
        <v>136</v>
      </c>
      <c r="B142" s="192" t="s">
        <v>1013</v>
      </c>
      <c r="C142" s="193" t="s">
        <v>886</v>
      </c>
      <c r="D142" s="193">
        <v>1.0</v>
      </c>
      <c r="E142" s="193">
        <v>1.0</v>
      </c>
      <c r="F142" s="193">
        <v>1.0</v>
      </c>
      <c r="G142" s="511" t="str">
        <f t="shared" si="5"/>
        <v>15.625</v>
      </c>
      <c r="H142" s="512">
        <v>20.0</v>
      </c>
      <c r="I142" s="512">
        <v>20.0</v>
      </c>
      <c r="J142" s="512" t="str">
        <f>H142/Main!$D$9</f>
        <v>20</v>
      </c>
      <c r="K142" s="512" t="str">
        <f>I142/Main!$D$10</f>
        <v>20</v>
      </c>
      <c r="L142" s="513" t="str">
        <f t="shared" si="6"/>
        <v>1.0</v>
      </c>
      <c r="M142" s="513">
        <v>1.0</v>
      </c>
      <c r="N142" s="514" t="s">
        <v>12</v>
      </c>
      <c r="O142" s="514" t="s">
        <v>12</v>
      </c>
      <c r="P142" s="515"/>
      <c r="Q142" s="514"/>
      <c r="R142" s="515"/>
      <c r="S142" s="516"/>
      <c r="T142" s="516"/>
      <c r="U142" s="515"/>
      <c r="V142" s="515"/>
      <c r="W142" s="516"/>
      <c r="X142" s="516"/>
      <c r="Y142" s="515"/>
      <c r="Z142" s="515"/>
      <c r="AA142" s="515"/>
      <c r="AB142" s="515"/>
      <c r="AC142" s="526" t="s">
        <v>913</v>
      </c>
      <c r="AD142" s="401">
        <v>13.0</v>
      </c>
      <c r="AE142" s="401">
        <v>0.0</v>
      </c>
      <c r="AF142" s="401">
        <v>6.0</v>
      </c>
      <c r="AG142" s="401">
        <v>1.0</v>
      </c>
      <c r="AH142" s="401">
        <v>17.0</v>
      </c>
      <c r="AI142" s="401">
        <v>0.0</v>
      </c>
      <c r="AJ142" s="401">
        <v>2.0</v>
      </c>
      <c r="AK142" s="496">
        <v>2.0</v>
      </c>
      <c r="AL142" s="401">
        <v>0.0</v>
      </c>
      <c r="AM142" s="401">
        <v>0.0</v>
      </c>
      <c r="AN142" s="401">
        <v>0.0</v>
      </c>
      <c r="AO142" s="401">
        <v>0.0</v>
      </c>
      <c r="AP142" s="401">
        <v>0.0</v>
      </c>
      <c r="AQ142" s="401">
        <v>0.0</v>
      </c>
      <c r="AR142" s="401">
        <v>0.0</v>
      </c>
      <c r="AS142" s="401">
        <v>0.0</v>
      </c>
      <c r="AT142" s="401">
        <v>0.0</v>
      </c>
      <c r="AU142" s="401">
        <v>0.0</v>
      </c>
      <c r="AV142" s="401">
        <v>0.0</v>
      </c>
      <c r="AW142" s="401">
        <v>0.0</v>
      </c>
      <c r="AX142" s="401">
        <v>0.0</v>
      </c>
      <c r="AY142" s="493" t="str">
        <f t="shared" ref="AY142:BS142" si="574">IF(AD142 = 0, "", AD142)</f>
        <v>13</v>
      </c>
      <c r="AZ142" s="397" t="str">
        <f t="shared" si="574"/>
        <v/>
      </c>
      <c r="BA142" s="397" t="str">
        <f t="shared" si="574"/>
        <v>6</v>
      </c>
      <c r="BB142" s="397" t="str">
        <f t="shared" si="574"/>
        <v>1</v>
      </c>
      <c r="BC142" s="397" t="str">
        <f t="shared" si="574"/>
        <v>17</v>
      </c>
      <c r="BD142" s="397" t="str">
        <f t="shared" si="574"/>
        <v/>
      </c>
      <c r="BE142" s="397" t="str">
        <f t="shared" si="574"/>
        <v>2</v>
      </c>
      <c r="BF142" s="398" t="str">
        <f t="shared" si="574"/>
        <v>2</v>
      </c>
      <c r="BG142" s="397" t="str">
        <f t="shared" si="574"/>
        <v/>
      </c>
      <c r="BH142" s="397" t="str">
        <f t="shared" si="574"/>
        <v/>
      </c>
      <c r="BI142" s="397" t="str">
        <f t="shared" si="574"/>
        <v/>
      </c>
      <c r="BJ142" s="397" t="str">
        <f t="shared" si="574"/>
        <v/>
      </c>
      <c r="BK142" s="397" t="str">
        <f t="shared" si="574"/>
        <v/>
      </c>
      <c r="BL142" s="397" t="str">
        <f t="shared" si="574"/>
        <v/>
      </c>
      <c r="BM142" s="397" t="str">
        <f t="shared" si="574"/>
        <v/>
      </c>
      <c r="BN142" s="397" t="str">
        <f t="shared" si="574"/>
        <v/>
      </c>
      <c r="BO142" s="397" t="str">
        <f t="shared" si="574"/>
        <v/>
      </c>
      <c r="BP142" s="397" t="str">
        <f t="shared" si="574"/>
        <v/>
      </c>
      <c r="BQ142" s="397" t="str">
        <f t="shared" si="574"/>
        <v/>
      </c>
      <c r="BR142" s="397" t="str">
        <f t="shared" si="574"/>
        <v/>
      </c>
      <c r="BS142" s="399" t="str">
        <f t="shared" si="574"/>
        <v/>
      </c>
      <c r="BT142" s="400" t="str">
        <f>$AY142*Assembly!Y$4+$AZ142*Assembly!Y$5+$BA142*Assembly!Y$6+$BB142*Assembly!Y$7+$BC142*Assembly!Y$8+$BD142*Assembly!Y$9+$BE142*Assembly!Y$10+$BF142*Assembly!Y$11+$BG142*Assembly!Y$12+$BH142*Assembly!Y$13+$BI142*Assembly!Y$14+$BJ142*Assembly!Y$15+$BK142*Assembly!Y$16+$BL142*Assembly!Y$17+$BM142*Assembly!Y$18+$BN142*Assembly!Y$19+$BO142*Assembly!Y$20+$BP142*Assembly!Y$21+$BQ142*Assembly!Y$22+$BR142*Assembly!Y$23+$BS142*Assembly!Y$24</f>
        <v>493</v>
      </c>
      <c r="BU142" s="401" t="str">
        <f t="shared" si="8"/>
        <v>32</v>
      </c>
      <c r="BV142" s="401" t="str">
        <f>$AY142*Assembly!AC$4+$AZ142*Assembly!AC$5+$BA142*Assembly!AC$6+$BB142*Assembly!AC$7+$BC142*Assembly!AC$8+$BD142*Assembly!AC$9+$BE142*Assembly!AC$10+$BF142*Assembly!AC$11+$BG142*Assembly!AC$12+$BH142*Assembly!AC$13+$BI142*Assembly!AC$14+$BJ142*Assembly!AC$15+$BK142*Assembly!AC$16+$BL142*Assembly!AC$17+$BM142*Assembly!AC$18+$BN142*Assembly!AC$19+$BO142*Assembly!AC$20+$BP142*Assembly!AC$21+$BQ142*Assembly!AC$22+$BR142*Assembly!AC$23+$BS142*Assembly!AC$24</f>
        <v>2,042</v>
      </c>
      <c r="BW142" s="402" t="str">
        <f t="shared" si="9"/>
        <v>4.14</v>
      </c>
      <c r="BX142" s="403" t="str">
        <f t="shared" si="10"/>
        <v>131</v>
      </c>
      <c r="BY142" s="404" t="str">
        <f t="shared" si="11"/>
        <v>64.7</v>
      </c>
      <c r="BZ142" s="405"/>
      <c r="CA142" s="401" t="str">
        <f>$AY142*Assembly!X$4+$AZ142*Assembly!X$5+$BA142*Assembly!X$6+$BB142*Assembly!X$7+$BC142*Assembly!X$8+$BD142*Assembly!X$9+$BE142*Assembly!X$10+$BF142*Assembly!X$11+$BG142*Assembly!X$12+$BH142*Assembly!X$13+$BI142*Assembly!X$14+$BJ142*Assembly!X$15+$BK142*Assembly!X$16+$BL142*Assembly!X$17+$BM142*Assembly!X$18+$BN142*Assembly!X$19+$BO142*Assembly!X$20+$BP142*Assembly!X$21+$BQ142*Assembly!X$22+$BR142*Assembly!X$23+$BS142*Assembly!X$24</f>
        <v>92</v>
      </c>
      <c r="CB142" s="401" t="str">
        <f t="shared" si="12"/>
        <v>14,311</v>
      </c>
      <c r="CC142" s="406" t="str">
        <f t="shared" si="13"/>
        <v>0.0143</v>
      </c>
      <c r="CD142" s="407" t="str">
        <f>$AY142*Assembly!AB$4+$AZ142*Assembly!AB$5+$BA142*Assembly!AB$6+$BB142*Assembly!AB$7+$BC142*Assembly!AB$8+$BD142*Assembly!AB$9+$BE142*Assembly!AB$10+$BF142*Assembly!AB$11+$BG142*Assembly!AB$12+$BH142*Assembly!AB$13+$BI142*Assembly!AB$14+$BJ142*Assembly!AB$15+$BK142*Assembly!AB$16+$BL142*Assembly!AB$17+$BM142*Assembly!AB$18+$BN142*Assembly!AB$19+$BO142*Assembly!AB$20+$BP142*Assembly!AB$21+$BQ142*Assembly!AB$22+$BR142*Assembly!AB$23+$BS142*Assembly!AB$24</f>
        <v>141</v>
      </c>
      <c r="CE142" s="514" t="str">
        <f>$AY142*Assembly!M$4+$AZ142*Assembly!M$5+$BA142*Assembly!M$6+$BB142*Assembly!M$7+$BC142*Assembly!M$8+$BD142*Assembly!M$9+$BE142*Assembly!M$10+$BF142*Assembly!M$11+$BG142*Assembly!M$12+$BH142*Assembly!M$13+$BI142*Assembly!M$14+$BJ142*Assembly!M$15+$BK142*Assembly!M$16+$BL142*Assembly!M$17+$BM142*Assembly!M$18+$BN142*Assembly!M$19+$BO142*Assembly!M$20+$BP142*Assembly!M$21+$BQ142*Assembly!M$22+$BR142*Assembly!M$23+$BS142*Assembly!M$24</f>
        <v>544</v>
      </c>
      <c r="CF142" s="514" t="str">
        <f>$AY142*Assembly!N$4+$AZ142*Assembly!N$5+$BA142*Assembly!N$6+$BB142*Assembly!N$7+$BC142*Assembly!N$8+$BD142*Assembly!N$9+$BE142*Assembly!N$10+$BF142*Assembly!N$11+$BG142*Assembly!N$12+$BH142*Assembly!N$13+$BI142*Assembly!N$14+$BJ142*Assembly!N$15+$BK142*Assembly!N$16+$BL142*Assembly!N$17+$BM142*Assembly!N$18+$BN142*Assembly!N$19+$BO142*Assembly!N$20+$BP142*Assembly!N$21+$BQ142*Assembly!N$22+$BR142*Assembly!N$23+$BS142*Assembly!N$24</f>
        <v>10</v>
      </c>
      <c r="CG142" s="514" t="str">
        <f>$AY142*Assembly!O$4+$AZ142*Assembly!O$5+$BA142*Assembly!O$6+$BB142*Assembly!O$7+$BC142*Assembly!O$8+$BD142*Assembly!O$9+$BE142*Assembly!O$10+$BF142*Assembly!O$11+$BG142*Assembly!O$12+$BH142*Assembly!O$13+$BI142*Assembly!O$14+$BJ142*Assembly!O$15+$BK142*Assembly!O$16+$BL142*Assembly!O$17+$BM142*Assembly!O$18+$BN142*Assembly!O$19+$BO142*Assembly!O$20+$BP142*Assembly!O$21+$BQ142*Assembly!O$22+$BR142*Assembly!O$23+$BS142*Assembly!O$24</f>
        <v>0</v>
      </c>
      <c r="CH142" s="512" t="str">
        <f>$AY142*Assembly!P$4+$AZ142*Assembly!P$5+$BA142*Assembly!P$6+$BB142*Assembly!P$7+$BC142*Assembly!P$8+$BD142*Assembly!P$9+$BE142*Assembly!P$10+$BF142*Assembly!P$11+$BG142*Assembly!P$12+$BH142*Assembly!P$13+$BI142*Assembly!P$14+$BJ142*Assembly!P$15+$BK142*Assembly!P$16+$BL142*Assembly!P$17+$BM142*Assembly!P$18+$BN142*Assembly!P$19+$BO142*Assembly!P$20+$BP142*Assembly!P$21+$BQ142*Assembly!P$22+$BR142*Assembly!P$23+$BS142*Assembly!P$24</f>
        <v>0</v>
      </c>
      <c r="CI142" s="512" t="str">
        <f>$AY142*Assembly!Q$4+$AZ142*Assembly!Q$5+$BA142*Assembly!Q$6+$BB142*Assembly!Q$7+$BC142*Assembly!Q$8+$BD142*Assembly!Q$9+$BE142*Assembly!Q$10+$BF142*Assembly!Q$11+$BG142*Assembly!Q$12+$BH142*Assembly!Q$13+$BI142*Assembly!Q$14+$BJ142*Assembly!Q$15+$BK142*Assembly!Q$16+$BL142*Assembly!Q$17+$BM142*Assembly!Q$18+$BN142*Assembly!Q$19+$BO142*Assembly!Q$20+$BP142*Assembly!Q$21+$BQ142*Assembly!Q$22+$BR142*Assembly!Q$23+$BS142*Assembly!Q$24</f>
        <v>0.4</v>
      </c>
      <c r="CJ142" s="514" t="str">
        <f>$AY142*Assembly!R$4+$AZ142*Assembly!R$5+$BA142*Assembly!R$6+$BB142*Assembly!R$7+$BC142*Assembly!R$8+$BD142*Assembly!R$9+$BE142*Assembly!R$10+$BF142*Assembly!R$11+$BG142*Assembly!R$12+$BH142*Assembly!R$13+$BI142*Assembly!R$14+$BJ142*Assembly!R$15+$BK142*Assembly!R$16+$BL142*Assembly!R$17+$BM142*Assembly!R$18+$BN142*Assembly!R$19+$BO142*Assembly!R$20+$BP142*Assembly!R$21+$BQ142*Assembly!R$22+$BR142*Assembly!R$23+$BS142*Assembly!R$24</f>
        <v>0</v>
      </c>
      <c r="CK142" s="512" t="str">
        <f>$AY142*Assembly!S$4+$AZ142*Assembly!S$5+$BA142*Assembly!S$6+$BB142*Assembly!S$7+$BC142*Assembly!S$8+$BD142*Assembly!S$9+$BE142*Assembly!S$10+$BF142*Assembly!S$11+$BG142*Assembly!S$12+$BH142*Assembly!S$13+$BI142*Assembly!S$14+$BJ142*Assembly!S$15+$BK142*Assembly!S$16+$BL142*Assembly!S$17+$BM142*Assembly!S$18+$BN142*Assembly!S$19+$BO142*Assembly!S$20+$BP142*Assembly!S$21+$BQ142*Assembly!S$22+$BR142*Assembly!S$23+$BS142*Assembly!S$24</f>
        <v>0</v>
      </c>
      <c r="CL142" s="512" t="str">
        <f>$AY142*Assembly!T$4+$AZ142*Assembly!T$5+$BA142*Assembly!T$6+$BB142*Assembly!T$7+$BC142*Assembly!T$8+$BD142*Assembly!T$9+$BE142*Assembly!T$10+$BF142*Assembly!T$11+$BG142*Assembly!T$12+$BH142*Assembly!T$13+$BI142*Assembly!T$14+$BJ142*Assembly!T$15+$BK142*Assembly!T$16+$BL142*Assembly!T$17+$BM142*Assembly!T$18+$BN142*Assembly!T$19+$BO142*Assembly!T$20+$BP142*Assembly!T$21+$BQ142*Assembly!T$22+$BR142*Assembly!T$23+$BS142*Assembly!T$24</f>
        <v>0</v>
      </c>
      <c r="CM142" s="512" t="str">
        <f>$AY142*Assembly!U$4+$AZ142*Assembly!U$5+$BA142*Assembly!U$6+$BB142*Assembly!U$7+$BC142*Assembly!U$8+$BD142*Assembly!U$9+$BE142*Assembly!U$10+$BF142*Assembly!U$11+$BG142*Assembly!U$12+$BH142*Assembly!U$13+$BI142*Assembly!U$14+$BJ142*Assembly!U$15+$BK142*Assembly!U$16+$BL142*Assembly!U$17+$BM142*Assembly!U$18+$BN142*Assembly!U$19+$BO142*Assembly!U$20+$BP142*Assembly!U$21+$BQ142*Assembly!U$22+$BR142*Assembly!U$23+$BS142*Assembly!U$24</f>
        <v>0</v>
      </c>
      <c r="CN142" s="514" t="str">
        <f>$AY142*Assembly!V$4+$AZ142*Assembly!V$5+$BA142*Assembly!V$6+$BB142*Assembly!V$7+$BC142*Assembly!V$8+$BD142*Assembly!V$9+$BE142*Assembly!V$10+$BF142*Assembly!V$11+$BG142*Assembly!V$12+$BH142*Assembly!V$13+$BI142*Assembly!V$14+$BJ142*Assembly!V$15+$BK142*Assembly!V$16+$BL142*Assembly!V$17+$BM142*Assembly!V$18+$BN142*Assembly!V$19+$BO142*Assembly!V$20+$BP142*Assembly!V$21+$BQ142*Assembly!V$22+$BR142*Assembly!V$23+$BS142*Assembly!V$24</f>
        <v>0</v>
      </c>
      <c r="CO142" s="514" t="str">
        <f>CE142*Refining!$F$3</f>
        <v>971</v>
      </c>
      <c r="CP142" s="514" t="str">
        <f>CF142*Refining!$F$4</f>
        <v>31</v>
      </c>
      <c r="CQ142" s="514" t="str">
        <f>CG142*Refining!$F$5</f>
        <v>0</v>
      </c>
      <c r="CR142" s="514" t="str">
        <f>CH142*Refining!$F$6</f>
        <v>0</v>
      </c>
      <c r="CS142" s="514" t="str">
        <f>CI142*Refining!$F$7</f>
        <v>1</v>
      </c>
      <c r="CT142" s="514" t="str">
        <f>CJ142*Refining!$F$8</f>
        <v>0</v>
      </c>
      <c r="CU142" s="514" t="str">
        <f>CK142*Refining!$F$9</f>
        <v>0</v>
      </c>
      <c r="CV142" s="514" t="str">
        <f>CL142*Refining!$F$10</f>
        <v>0</v>
      </c>
      <c r="CW142" s="514" t="str">
        <f>CM142*Refining!$F$11</f>
        <v>0</v>
      </c>
      <c r="CX142" s="514" t="str">
        <f>CN142*Refining!$F$12</f>
        <v>0</v>
      </c>
      <c r="CY142" s="408" t="str">
        <f t="shared" ref="CY142:DR142" si="575">IF(CE142 = 0, "", CE142)</f>
        <v>544</v>
      </c>
      <c r="CZ142" s="409" t="str">
        <f t="shared" si="575"/>
        <v>10</v>
      </c>
      <c r="DA142" s="409" t="str">
        <f t="shared" si="575"/>
        <v/>
      </c>
      <c r="DB142" s="410" t="str">
        <f t="shared" si="575"/>
        <v/>
      </c>
      <c r="DC142" s="411" t="str">
        <f t="shared" si="575"/>
        <v>0.4</v>
      </c>
      <c r="DD142" s="409" t="str">
        <f t="shared" si="575"/>
        <v/>
      </c>
      <c r="DE142" s="411" t="str">
        <f t="shared" si="575"/>
        <v/>
      </c>
      <c r="DF142" s="411" t="str">
        <f t="shared" si="575"/>
        <v/>
      </c>
      <c r="DG142" s="409" t="str">
        <f t="shared" si="575"/>
        <v/>
      </c>
      <c r="DH142" s="412" t="str">
        <f t="shared" si="575"/>
        <v/>
      </c>
      <c r="DI142" s="408" t="str">
        <f t="shared" si="575"/>
        <v>971</v>
      </c>
      <c r="DJ142" s="409" t="str">
        <f t="shared" si="575"/>
        <v>31</v>
      </c>
      <c r="DK142" s="409" t="str">
        <f t="shared" si="575"/>
        <v/>
      </c>
      <c r="DL142" s="409" t="str">
        <f t="shared" si="575"/>
        <v/>
      </c>
      <c r="DM142" s="413" t="str">
        <f t="shared" si="575"/>
        <v>0.7</v>
      </c>
      <c r="DN142" s="409" t="str">
        <f t="shared" si="575"/>
        <v/>
      </c>
      <c r="DO142" s="409" t="str">
        <f t="shared" si="575"/>
        <v/>
      </c>
      <c r="DP142" s="409" t="str">
        <f t="shared" si="575"/>
        <v/>
      </c>
      <c r="DQ142" s="409" t="str">
        <f t="shared" si="575"/>
        <v/>
      </c>
      <c r="DR142" s="412" t="str">
        <f t="shared" si="575"/>
        <v/>
      </c>
      <c r="DS142" s="414" t="str">
        <f t="shared" si="15"/>
        <v>554</v>
      </c>
      <c r="DT142" s="415" t="str">
        <f t="shared" si="16"/>
        <v>1,003</v>
      </c>
      <c r="DU142" s="401" t="str">
        <f>CY142*'Ores &amp; Ingots'!$C$3+CZ142*'Ores &amp; Ingots'!$C$4+DA142*'Ores &amp; Ingots'!$C$5+DB142*'Ores &amp; Ingots'!$C$6+DC142*'Ores &amp; Ingots'!$C$7+DD142*'Ores &amp; Ingots'!$C$8+DE142*'Ores &amp; Ingots'!$C$9+DF142*'Ores &amp; Ingots'!$C$10+DG142*'Ores &amp; Ingots'!$C$11+DH142*'Ores &amp; Ingots'!$C$12</f>
        <v>70</v>
      </c>
      <c r="DV142" s="401" t="str">
        <f>DI142*'Ores &amp; Ingots'!$B$3+DJ142*'Ores &amp; Ingots'!$B$4+DK142*'Ores &amp; Ingots'!$B$5+DL142*'Ores &amp; Ingots'!$B$6+DM142*'Ores &amp; Ingots'!$B$7+DN142*'Ores &amp; Ingots'!$B$8+DO142*'Ores &amp; Ingots'!$B$9+DP142*'Ores &amp; Ingots'!$B$10+DQ142*'Ores &amp; Ingots'!$B$11+DR142*'Ores &amp; Ingots'!$B$12</f>
        <v>371</v>
      </c>
      <c r="DW142" s="415" t="str">
        <f>CY142*Refining!$G$3+CZ142*Refining!$G$4+DA142*Refining!$G$5+DB142*Refining!$G$6+DC142*Refining!$G$7+DD142*Refining!$G$8+DE142*Refining!$G$9+DF142*Refining!$G$10+DG142*Refining!$G$11+DH142*Refining!$G$12</f>
        <v>86</v>
      </c>
      <c r="DX142" s="415" t="str">
        <f t="shared" si="17"/>
        <v>13,342</v>
      </c>
      <c r="DY142" s="416" t="str">
        <f t="shared" si="18"/>
        <v>0.0133</v>
      </c>
      <c r="DZ142" s="414" t="str">
        <f t="shared" si="19"/>
        <v>198</v>
      </c>
      <c r="EA142" s="413" t="str">
        <f t="shared" ref="EA142:EB142" si="576">DZ142/60</f>
        <v>3.3</v>
      </c>
      <c r="EB142" s="413" t="str">
        <f t="shared" si="576"/>
        <v>0.1</v>
      </c>
      <c r="EC142" s="417" t="str">
        <f t="shared" si="21"/>
        <v>0.00</v>
      </c>
      <c r="ED142" s="414" t="str">
        <f t="shared" si="22"/>
        <v>27,653</v>
      </c>
      <c r="EE142" s="413" t="str">
        <f t="shared" ref="EE142:EF142" si="577">ED142/1000</f>
        <v>27.7</v>
      </c>
      <c r="EF142" s="418" t="str">
        <f t="shared" si="577"/>
        <v>0.03</v>
      </c>
      <c r="EG142" s="419" t="str">
        <f t="shared" si="24"/>
        <v>0.0277</v>
      </c>
      <c r="EH142" s="225">
        <v>230.0</v>
      </c>
    </row>
    <row r="143">
      <c r="A143" s="33"/>
      <c r="B143" s="226" t="s">
        <v>1013</v>
      </c>
      <c r="C143" s="227" t="s">
        <v>885</v>
      </c>
      <c r="D143" s="227">
        <v>1.0</v>
      </c>
      <c r="E143" s="227">
        <v>3.0</v>
      </c>
      <c r="F143" s="227">
        <v>3.0</v>
      </c>
      <c r="G143" s="453" t="str">
        <f t="shared" si="5"/>
        <v>1.125</v>
      </c>
      <c r="H143" s="454">
        <v>12.0</v>
      </c>
      <c r="I143" s="454">
        <v>12.0</v>
      </c>
      <c r="J143" s="454" t="str">
        <f>H143/Main!$D$9</f>
        <v>12</v>
      </c>
      <c r="K143" s="454" t="str">
        <f>I143/Main!$D$10</f>
        <v>12</v>
      </c>
      <c r="L143" s="455" t="str">
        <f t="shared" si="6"/>
        <v>1.0</v>
      </c>
      <c r="M143" s="455">
        <v>1.0</v>
      </c>
      <c r="N143" s="457" t="s">
        <v>12</v>
      </c>
      <c r="O143" s="457" t="s">
        <v>12</v>
      </c>
      <c r="P143" s="456"/>
      <c r="Q143" s="457"/>
      <c r="R143" s="456"/>
      <c r="S143" s="458"/>
      <c r="T143" s="458"/>
      <c r="U143" s="456"/>
      <c r="V143" s="456"/>
      <c r="W143" s="458"/>
      <c r="X143" s="458"/>
      <c r="Y143" s="456"/>
      <c r="Z143" s="456"/>
      <c r="AA143" s="456"/>
      <c r="AB143" s="456"/>
      <c r="AC143" s="524"/>
      <c r="AD143" s="434">
        <v>4.0</v>
      </c>
      <c r="AE143" s="434">
        <v>0.0</v>
      </c>
      <c r="AF143" s="434">
        <v>2.0</v>
      </c>
      <c r="AG143" s="434">
        <v>0.0</v>
      </c>
      <c r="AH143" s="434">
        <v>5.0</v>
      </c>
      <c r="AI143" s="434">
        <v>0.0</v>
      </c>
      <c r="AJ143" s="434">
        <v>1.0</v>
      </c>
      <c r="AK143" s="498">
        <v>1.0</v>
      </c>
      <c r="AL143" s="434">
        <v>0.0</v>
      </c>
      <c r="AM143" s="434">
        <v>0.0</v>
      </c>
      <c r="AN143" s="434">
        <v>0.0</v>
      </c>
      <c r="AO143" s="434">
        <v>0.0</v>
      </c>
      <c r="AP143" s="434">
        <v>0.0</v>
      </c>
      <c r="AQ143" s="434">
        <v>0.0</v>
      </c>
      <c r="AR143" s="434">
        <v>0.0</v>
      </c>
      <c r="AS143" s="434">
        <v>0.0</v>
      </c>
      <c r="AT143" s="434">
        <v>0.0</v>
      </c>
      <c r="AU143" s="434">
        <v>0.0</v>
      </c>
      <c r="AV143" s="434">
        <v>0.0</v>
      </c>
      <c r="AW143" s="434">
        <v>0.0</v>
      </c>
      <c r="AX143" s="434">
        <v>0.0</v>
      </c>
      <c r="AY143" s="429" t="str">
        <f t="shared" ref="AY143:BS143" si="578">IF(AD143 = 0, "", AD143)</f>
        <v>4</v>
      </c>
      <c r="AZ143" s="430" t="str">
        <f t="shared" si="578"/>
        <v/>
      </c>
      <c r="BA143" s="430" t="str">
        <f t="shared" si="578"/>
        <v>2</v>
      </c>
      <c r="BB143" s="430" t="str">
        <f t="shared" si="578"/>
        <v/>
      </c>
      <c r="BC143" s="430" t="str">
        <f t="shared" si="578"/>
        <v>5</v>
      </c>
      <c r="BD143" s="430" t="str">
        <f t="shared" si="578"/>
        <v/>
      </c>
      <c r="BE143" s="430" t="str">
        <f t="shared" si="578"/>
        <v>1</v>
      </c>
      <c r="BF143" s="431" t="str">
        <f t="shared" si="578"/>
        <v>1</v>
      </c>
      <c r="BG143" s="430" t="str">
        <f t="shared" si="578"/>
        <v/>
      </c>
      <c r="BH143" s="430" t="str">
        <f t="shared" si="578"/>
        <v/>
      </c>
      <c r="BI143" s="430" t="str">
        <f t="shared" si="578"/>
        <v/>
      </c>
      <c r="BJ143" s="430" t="str">
        <f t="shared" si="578"/>
        <v/>
      </c>
      <c r="BK143" s="430" t="str">
        <f t="shared" si="578"/>
        <v/>
      </c>
      <c r="BL143" s="430" t="str">
        <f t="shared" si="578"/>
        <v/>
      </c>
      <c r="BM143" s="430" t="str">
        <f t="shared" si="578"/>
        <v/>
      </c>
      <c r="BN143" s="430" t="str">
        <f t="shared" si="578"/>
        <v/>
      </c>
      <c r="BO143" s="430" t="str">
        <f t="shared" si="578"/>
        <v/>
      </c>
      <c r="BP143" s="430" t="str">
        <f t="shared" si="578"/>
        <v/>
      </c>
      <c r="BQ143" s="430" t="str">
        <f t="shared" si="578"/>
        <v/>
      </c>
      <c r="BR143" s="430" t="str">
        <f t="shared" si="578"/>
        <v/>
      </c>
      <c r="BS143" s="432" t="str">
        <f t="shared" si="578"/>
        <v/>
      </c>
      <c r="BT143" s="433" t="str">
        <f>$AY143*Assembly!Y$4+$AZ143*Assembly!Y$5+$BA143*Assembly!Y$6+$BB143*Assembly!Y$7+$BC143*Assembly!Y$8+$BD143*Assembly!Y$9+$BE143*Assembly!Y$10+$BF143*Assembly!Y$11+$BG143*Assembly!Y$12+$BH143*Assembly!Y$13+$BI143*Assembly!Y$14+$BJ143*Assembly!Y$15+$BK143*Assembly!Y$16+$BL143*Assembly!Y$17+$BM143*Assembly!Y$18+$BN143*Assembly!Y$19+$BO143*Assembly!Y$20+$BP143*Assembly!Y$21+$BQ143*Assembly!Y$22+$BR143*Assembly!Y$23+$BS143*Assembly!Y$24</f>
        <v>152</v>
      </c>
      <c r="BU143" s="434" t="str">
        <f t="shared" si="8"/>
        <v>135</v>
      </c>
      <c r="BV143" s="434" t="str">
        <f>$AY143*Assembly!AC$4+$AZ143*Assembly!AC$5+$BA143*Assembly!AC$6+$BB143*Assembly!AC$7+$BC143*Assembly!AC$8+$BD143*Assembly!AC$9+$BE143*Assembly!AC$10+$BF143*Assembly!AC$11+$BG143*Assembly!AC$12+$BH143*Assembly!AC$13+$BI143*Assembly!AC$14+$BJ143*Assembly!AC$15+$BK143*Assembly!AC$16+$BL143*Assembly!AC$17+$BM143*Assembly!AC$18+$BN143*Assembly!AC$19+$BO143*Assembly!AC$20+$BP143*Assembly!AC$21+$BQ143*Assembly!AC$22+$BR143*Assembly!AC$23+$BS143*Assembly!AC$24</f>
        <v>621</v>
      </c>
      <c r="BW143" s="435" t="str">
        <f t="shared" si="9"/>
        <v>4.08</v>
      </c>
      <c r="BX143" s="436" t="str">
        <f t="shared" si="10"/>
        <v>552</v>
      </c>
      <c r="BY143" s="437" t="str">
        <f t="shared" si="11"/>
        <v>4.6</v>
      </c>
      <c r="BZ143" s="438"/>
      <c r="CA143" s="434" t="str">
        <f>$AY143*Assembly!X$4+$AZ143*Assembly!X$5+$BA143*Assembly!X$6+$BB143*Assembly!X$7+$BC143*Assembly!X$8+$BD143*Assembly!X$9+$BE143*Assembly!X$10+$BF143*Assembly!X$11+$BG143*Assembly!X$12+$BH143*Assembly!X$13+$BI143*Assembly!X$14+$BJ143*Assembly!X$15+$BK143*Assembly!X$16+$BL143*Assembly!X$17+$BM143*Assembly!X$18+$BN143*Assembly!X$19+$BO143*Assembly!X$20+$BP143*Assembly!X$21+$BQ143*Assembly!X$22+$BR143*Assembly!X$23+$BS143*Assembly!X$24</f>
        <v>28</v>
      </c>
      <c r="CB143" s="434" t="str">
        <f t="shared" si="12"/>
        <v>4,356</v>
      </c>
      <c r="CC143" s="439" t="str">
        <f t="shared" si="13"/>
        <v>0.0044</v>
      </c>
      <c r="CD143" s="440" t="str">
        <f>$AY143*Assembly!AB$4+$AZ143*Assembly!AB$5+$BA143*Assembly!AB$6+$BB143*Assembly!AB$7+$BC143*Assembly!AB$8+$BD143*Assembly!AB$9+$BE143*Assembly!AB$10+$BF143*Assembly!AB$11+$BG143*Assembly!AB$12+$BH143*Assembly!AB$13+$BI143*Assembly!AB$14+$BJ143*Assembly!AB$15+$BK143*Assembly!AB$16+$BL143*Assembly!AB$17+$BM143*Assembly!AB$18+$BN143*Assembly!AB$19+$BO143*Assembly!AB$20+$BP143*Assembly!AB$21+$BQ143*Assembly!AB$22+$BR143*Assembly!AB$23+$BS143*Assembly!AB$24</f>
        <v>35</v>
      </c>
      <c r="CE143" s="457" t="str">
        <f>$AY143*Assembly!M$4+$AZ143*Assembly!M$5+$BA143*Assembly!M$6+$BB143*Assembly!M$7+$BC143*Assembly!M$8+$BD143*Assembly!M$9+$BE143*Assembly!M$10+$BF143*Assembly!M$11+$BG143*Assembly!M$12+$BH143*Assembly!M$13+$BI143*Assembly!M$14+$BJ143*Assembly!M$15+$BK143*Assembly!M$16+$BL143*Assembly!M$17+$BM143*Assembly!M$18+$BN143*Assembly!M$19+$BO143*Assembly!M$20+$BP143*Assembly!M$21+$BQ143*Assembly!M$22+$BR143*Assembly!M$23+$BS143*Assembly!M$24</f>
        <v>165</v>
      </c>
      <c r="CF143" s="457" t="str">
        <f>$AY143*Assembly!N$4+$AZ143*Assembly!N$5+$BA143*Assembly!N$6+$BB143*Assembly!N$7+$BC143*Assembly!N$8+$BD143*Assembly!N$9+$BE143*Assembly!N$10+$BF143*Assembly!N$11+$BG143*Assembly!N$12+$BH143*Assembly!N$13+$BI143*Assembly!N$14+$BJ143*Assembly!N$15+$BK143*Assembly!N$16+$BL143*Assembly!N$17+$BM143*Assembly!N$18+$BN143*Assembly!N$19+$BO143*Assembly!N$20+$BP143*Assembly!N$21+$BQ143*Assembly!N$22+$BR143*Assembly!N$23+$BS143*Assembly!N$24</f>
        <v>5</v>
      </c>
      <c r="CG143" s="457" t="str">
        <f>$AY143*Assembly!O$4+$AZ143*Assembly!O$5+$BA143*Assembly!O$6+$BB143*Assembly!O$7+$BC143*Assembly!O$8+$BD143*Assembly!O$9+$BE143*Assembly!O$10+$BF143*Assembly!O$11+$BG143*Assembly!O$12+$BH143*Assembly!O$13+$BI143*Assembly!O$14+$BJ143*Assembly!O$15+$BK143*Assembly!O$16+$BL143*Assembly!O$17+$BM143*Assembly!O$18+$BN143*Assembly!O$19+$BO143*Assembly!O$20+$BP143*Assembly!O$21+$BQ143*Assembly!O$22+$BR143*Assembly!O$23+$BS143*Assembly!O$24</f>
        <v>0</v>
      </c>
      <c r="CH143" s="454" t="str">
        <f>$AY143*Assembly!P$4+$AZ143*Assembly!P$5+$BA143*Assembly!P$6+$BB143*Assembly!P$7+$BC143*Assembly!P$8+$BD143*Assembly!P$9+$BE143*Assembly!P$10+$BF143*Assembly!P$11+$BG143*Assembly!P$12+$BH143*Assembly!P$13+$BI143*Assembly!P$14+$BJ143*Assembly!P$15+$BK143*Assembly!P$16+$BL143*Assembly!P$17+$BM143*Assembly!P$18+$BN143*Assembly!P$19+$BO143*Assembly!P$20+$BP143*Assembly!P$21+$BQ143*Assembly!P$22+$BR143*Assembly!P$23+$BS143*Assembly!P$24</f>
        <v>0</v>
      </c>
      <c r="CI143" s="454" t="str">
        <f>$AY143*Assembly!Q$4+$AZ143*Assembly!Q$5+$BA143*Assembly!Q$6+$BB143*Assembly!Q$7+$BC143*Assembly!Q$8+$BD143*Assembly!Q$9+$BE143*Assembly!Q$10+$BF143*Assembly!Q$11+$BG143*Assembly!Q$12+$BH143*Assembly!Q$13+$BI143*Assembly!Q$14+$BJ143*Assembly!Q$15+$BK143*Assembly!Q$16+$BL143*Assembly!Q$17+$BM143*Assembly!Q$18+$BN143*Assembly!Q$19+$BO143*Assembly!Q$20+$BP143*Assembly!Q$21+$BQ143*Assembly!Q$22+$BR143*Assembly!Q$23+$BS143*Assembly!Q$24</f>
        <v>0.2</v>
      </c>
      <c r="CJ143" s="457" t="str">
        <f>$AY143*Assembly!R$4+$AZ143*Assembly!R$5+$BA143*Assembly!R$6+$BB143*Assembly!R$7+$BC143*Assembly!R$8+$BD143*Assembly!R$9+$BE143*Assembly!R$10+$BF143*Assembly!R$11+$BG143*Assembly!R$12+$BH143*Assembly!R$13+$BI143*Assembly!R$14+$BJ143*Assembly!R$15+$BK143*Assembly!R$16+$BL143*Assembly!R$17+$BM143*Assembly!R$18+$BN143*Assembly!R$19+$BO143*Assembly!R$20+$BP143*Assembly!R$21+$BQ143*Assembly!R$22+$BR143*Assembly!R$23+$BS143*Assembly!R$24</f>
        <v>0</v>
      </c>
      <c r="CK143" s="454" t="str">
        <f>$AY143*Assembly!S$4+$AZ143*Assembly!S$5+$BA143*Assembly!S$6+$BB143*Assembly!S$7+$BC143*Assembly!S$8+$BD143*Assembly!S$9+$BE143*Assembly!S$10+$BF143*Assembly!S$11+$BG143*Assembly!S$12+$BH143*Assembly!S$13+$BI143*Assembly!S$14+$BJ143*Assembly!S$15+$BK143*Assembly!S$16+$BL143*Assembly!S$17+$BM143*Assembly!S$18+$BN143*Assembly!S$19+$BO143*Assembly!S$20+$BP143*Assembly!S$21+$BQ143*Assembly!S$22+$BR143*Assembly!S$23+$BS143*Assembly!S$24</f>
        <v>0</v>
      </c>
      <c r="CL143" s="454" t="str">
        <f>$AY143*Assembly!T$4+$AZ143*Assembly!T$5+$BA143*Assembly!T$6+$BB143*Assembly!T$7+$BC143*Assembly!T$8+$BD143*Assembly!T$9+$BE143*Assembly!T$10+$BF143*Assembly!T$11+$BG143*Assembly!T$12+$BH143*Assembly!T$13+$BI143*Assembly!T$14+$BJ143*Assembly!T$15+$BK143*Assembly!T$16+$BL143*Assembly!T$17+$BM143*Assembly!T$18+$BN143*Assembly!T$19+$BO143*Assembly!T$20+$BP143*Assembly!T$21+$BQ143*Assembly!T$22+$BR143*Assembly!T$23+$BS143*Assembly!T$24</f>
        <v>0</v>
      </c>
      <c r="CM143" s="454" t="str">
        <f>$AY143*Assembly!U$4+$AZ143*Assembly!U$5+$BA143*Assembly!U$6+$BB143*Assembly!U$7+$BC143*Assembly!U$8+$BD143*Assembly!U$9+$BE143*Assembly!U$10+$BF143*Assembly!U$11+$BG143*Assembly!U$12+$BH143*Assembly!U$13+$BI143*Assembly!U$14+$BJ143*Assembly!U$15+$BK143*Assembly!U$16+$BL143*Assembly!U$17+$BM143*Assembly!U$18+$BN143*Assembly!U$19+$BO143*Assembly!U$20+$BP143*Assembly!U$21+$BQ143*Assembly!U$22+$BR143*Assembly!U$23+$BS143*Assembly!U$24</f>
        <v>0</v>
      </c>
      <c r="CN143" s="457" t="str">
        <f>$AY143*Assembly!V$4+$AZ143*Assembly!V$5+$BA143*Assembly!V$6+$BB143*Assembly!V$7+$BC143*Assembly!V$8+$BD143*Assembly!V$9+$BE143*Assembly!V$10+$BF143*Assembly!V$11+$BG143*Assembly!V$12+$BH143*Assembly!V$13+$BI143*Assembly!V$14+$BJ143*Assembly!V$15+$BK143*Assembly!V$16+$BL143*Assembly!V$17+$BM143*Assembly!V$18+$BN143*Assembly!V$19+$BO143*Assembly!V$20+$BP143*Assembly!V$21+$BQ143*Assembly!V$22+$BR143*Assembly!V$23+$BS143*Assembly!V$24</f>
        <v>0</v>
      </c>
      <c r="CO143" s="457" t="str">
        <f>CE143*Refining!$F$3</f>
        <v>294</v>
      </c>
      <c r="CP143" s="457" t="str">
        <f>CF143*Refining!$F$4</f>
        <v>16</v>
      </c>
      <c r="CQ143" s="457" t="str">
        <f>CG143*Refining!$F$5</f>
        <v>0</v>
      </c>
      <c r="CR143" s="457" t="str">
        <f>CH143*Refining!$F$6</f>
        <v>0</v>
      </c>
      <c r="CS143" s="457" t="str">
        <f>CI143*Refining!$F$7</f>
        <v>0</v>
      </c>
      <c r="CT143" s="457" t="str">
        <f>CJ143*Refining!$F$8</f>
        <v>0</v>
      </c>
      <c r="CU143" s="457" t="str">
        <f>CK143*Refining!$F$9</f>
        <v>0</v>
      </c>
      <c r="CV143" s="457" t="str">
        <f>CL143*Refining!$F$10</f>
        <v>0</v>
      </c>
      <c r="CW143" s="457" t="str">
        <f>CM143*Refining!$F$11</f>
        <v>0</v>
      </c>
      <c r="CX143" s="457" t="str">
        <f>CN143*Refining!$F$12</f>
        <v>0</v>
      </c>
      <c r="CY143" s="441" t="str">
        <f t="shared" ref="CY143:DR143" si="579">IF(CE143 = 0, "", CE143)</f>
        <v>165</v>
      </c>
      <c r="CZ143" s="442" t="str">
        <f t="shared" si="579"/>
        <v>5</v>
      </c>
      <c r="DA143" s="442" t="str">
        <f t="shared" si="579"/>
        <v/>
      </c>
      <c r="DB143" s="443" t="str">
        <f t="shared" si="579"/>
        <v/>
      </c>
      <c r="DC143" s="444" t="str">
        <f t="shared" si="579"/>
        <v>0.2</v>
      </c>
      <c r="DD143" s="442" t="str">
        <f t="shared" si="579"/>
        <v/>
      </c>
      <c r="DE143" s="444" t="str">
        <f t="shared" si="579"/>
        <v/>
      </c>
      <c r="DF143" s="444" t="str">
        <f t="shared" si="579"/>
        <v/>
      </c>
      <c r="DG143" s="442" t="str">
        <f t="shared" si="579"/>
        <v/>
      </c>
      <c r="DH143" s="445" t="str">
        <f t="shared" si="579"/>
        <v/>
      </c>
      <c r="DI143" s="441" t="str">
        <f t="shared" si="579"/>
        <v>294</v>
      </c>
      <c r="DJ143" s="442" t="str">
        <f t="shared" si="579"/>
        <v>16</v>
      </c>
      <c r="DK143" s="442" t="str">
        <f t="shared" si="579"/>
        <v/>
      </c>
      <c r="DL143" s="442" t="str">
        <f t="shared" si="579"/>
        <v/>
      </c>
      <c r="DM143" s="446" t="str">
        <f t="shared" si="579"/>
        <v>0.4</v>
      </c>
      <c r="DN143" s="442" t="str">
        <f t="shared" si="579"/>
        <v/>
      </c>
      <c r="DO143" s="442" t="str">
        <f t="shared" si="579"/>
        <v/>
      </c>
      <c r="DP143" s="442" t="str">
        <f t="shared" si="579"/>
        <v/>
      </c>
      <c r="DQ143" s="442" t="str">
        <f t="shared" si="579"/>
        <v/>
      </c>
      <c r="DR143" s="445" t="str">
        <f t="shared" si="579"/>
        <v/>
      </c>
      <c r="DS143" s="447" t="str">
        <f t="shared" si="15"/>
        <v>170</v>
      </c>
      <c r="DT143" s="448" t="str">
        <f t="shared" si="16"/>
        <v>310</v>
      </c>
      <c r="DU143" s="434" t="str">
        <f>CY143*'Ores &amp; Ingots'!$C$3+CZ143*'Ores &amp; Ingots'!$C$4+DA143*'Ores &amp; Ingots'!$C$5+DB143*'Ores &amp; Ingots'!$C$6+DC143*'Ores &amp; Ingots'!$C$7+DD143*'Ores &amp; Ingots'!$C$8+DE143*'Ores &amp; Ingots'!$C$9+DF143*'Ores &amp; Ingots'!$C$10+DG143*'Ores &amp; Ingots'!$C$11+DH143*'Ores &amp; Ingots'!$C$12</f>
        <v>22</v>
      </c>
      <c r="DV143" s="434" t="str">
        <f>DI143*'Ores &amp; Ingots'!$B$3+DJ143*'Ores &amp; Ingots'!$B$4+DK143*'Ores &amp; Ingots'!$B$5+DL143*'Ores &amp; Ingots'!$B$6+DM143*'Ores &amp; Ingots'!$B$7+DN143*'Ores &amp; Ingots'!$B$8+DO143*'Ores &amp; Ingots'!$B$9+DP143*'Ores &amp; Ingots'!$B$10+DQ143*'Ores &amp; Ingots'!$B$11+DR143*'Ores &amp; Ingots'!$B$12</f>
        <v>115</v>
      </c>
      <c r="DW143" s="448" t="str">
        <f>CY143*Refining!$G$3+CZ143*Refining!$G$4+DA143*Refining!$G$5+DB143*Refining!$G$6+DC143*Refining!$G$7+DD143*Refining!$G$8+DE143*Refining!$G$9+DF143*Refining!$G$10+DG143*Refining!$G$11+DH143*Refining!$G$12</f>
        <v>36</v>
      </c>
      <c r="DX143" s="448" t="str">
        <f t="shared" si="17"/>
        <v>5,522</v>
      </c>
      <c r="DY143" s="449" t="str">
        <f t="shared" si="18"/>
        <v>0.0055</v>
      </c>
      <c r="DZ143" s="447" t="str">
        <f t="shared" si="19"/>
        <v>76</v>
      </c>
      <c r="EA143" s="446" t="str">
        <f t="shared" ref="EA143:EB143" si="580">DZ143/60</f>
        <v>1.3</v>
      </c>
      <c r="EB143" s="446" t="str">
        <f t="shared" si="580"/>
        <v>0.0</v>
      </c>
      <c r="EC143" s="450" t="str">
        <f t="shared" si="21"/>
        <v>0.00</v>
      </c>
      <c r="ED143" s="447" t="str">
        <f t="shared" si="22"/>
        <v>9,878</v>
      </c>
      <c r="EE143" s="446" t="str">
        <f t="shared" ref="EE143:EF143" si="581">ED143/1000</f>
        <v>9.9</v>
      </c>
      <c r="EF143" s="451" t="str">
        <f t="shared" si="581"/>
        <v>0.01</v>
      </c>
      <c r="EG143" s="452" t="str">
        <f t="shared" si="24"/>
        <v>0.0099</v>
      </c>
      <c r="EH143" s="225" t="s">
        <v>12</v>
      </c>
    </row>
    <row r="144">
      <c r="A144" s="33"/>
      <c r="B144" s="226" t="s">
        <v>1014</v>
      </c>
      <c r="C144" s="227" t="s">
        <v>886</v>
      </c>
      <c r="D144" s="227">
        <v>1.0</v>
      </c>
      <c r="E144" s="227">
        <v>3.0</v>
      </c>
      <c r="F144" s="227">
        <v>1.0</v>
      </c>
      <c r="G144" s="420" t="str">
        <f t="shared" si="5"/>
        <v>46.875</v>
      </c>
      <c r="H144" s="421">
        <v>24.0</v>
      </c>
      <c r="I144" s="421">
        <v>24.0</v>
      </c>
      <c r="J144" s="421" t="str">
        <f>H144/Main!$D$9</f>
        <v>24</v>
      </c>
      <c r="K144" s="421" t="str">
        <f>I144/Main!$D$10</f>
        <v>24</v>
      </c>
      <c r="L144" s="422" t="str">
        <f t="shared" si="6"/>
        <v>1.0</v>
      </c>
      <c r="M144" s="422">
        <v>1.0</v>
      </c>
      <c r="N144" s="424">
        <v>10.0</v>
      </c>
      <c r="O144" s="424">
        <v>1000.0</v>
      </c>
      <c r="P144" s="423"/>
      <c r="Q144" s="424"/>
      <c r="R144" s="423"/>
      <c r="S144" s="425"/>
      <c r="T144" s="425"/>
      <c r="U144" s="423"/>
      <c r="V144" s="423"/>
      <c r="W144" s="425"/>
      <c r="X144" s="425"/>
      <c r="Y144" s="423"/>
      <c r="Z144" s="423"/>
      <c r="AA144" s="423"/>
      <c r="AB144" s="423"/>
      <c r="AC144" s="523" t="s">
        <v>920</v>
      </c>
      <c r="AD144" s="434">
        <v>350.0</v>
      </c>
      <c r="AE144" s="434">
        <v>0.0</v>
      </c>
      <c r="AF144" s="434">
        <v>40.0</v>
      </c>
      <c r="AG144" s="434">
        <v>0.0</v>
      </c>
      <c r="AH144" s="434">
        <v>40.0</v>
      </c>
      <c r="AI144" s="434">
        <v>0.0</v>
      </c>
      <c r="AJ144" s="434">
        <v>16.0</v>
      </c>
      <c r="AK144" s="498">
        <v>2.0</v>
      </c>
      <c r="AL144" s="434">
        <v>0.0</v>
      </c>
      <c r="AM144" s="434">
        <v>0.0</v>
      </c>
      <c r="AN144" s="434">
        <v>0.0</v>
      </c>
      <c r="AO144" s="434">
        <v>0.0</v>
      </c>
      <c r="AP144" s="434">
        <v>0.0</v>
      </c>
      <c r="AQ144" s="434">
        <v>0.0</v>
      </c>
      <c r="AR144" s="434">
        <v>0.0</v>
      </c>
      <c r="AS144" s="434">
        <v>0.0</v>
      </c>
      <c r="AT144" s="434">
        <v>0.0</v>
      </c>
      <c r="AU144" s="434">
        <v>0.0</v>
      </c>
      <c r="AV144" s="434">
        <v>0.0</v>
      </c>
      <c r="AW144" s="434">
        <v>0.0</v>
      </c>
      <c r="AX144" s="434">
        <v>0.0</v>
      </c>
      <c r="AY144" s="429" t="str">
        <f t="shared" ref="AY144:BS144" si="582">IF(AD144 = 0, "", AD144)</f>
        <v>350</v>
      </c>
      <c r="AZ144" s="430" t="str">
        <f t="shared" si="582"/>
        <v/>
      </c>
      <c r="BA144" s="430" t="str">
        <f t="shared" si="582"/>
        <v>40</v>
      </c>
      <c r="BB144" s="430" t="str">
        <f t="shared" si="582"/>
        <v/>
      </c>
      <c r="BC144" s="430" t="str">
        <f t="shared" si="582"/>
        <v>40</v>
      </c>
      <c r="BD144" s="430" t="str">
        <f t="shared" si="582"/>
        <v/>
      </c>
      <c r="BE144" s="430" t="str">
        <f t="shared" si="582"/>
        <v>16</v>
      </c>
      <c r="BF144" s="431" t="str">
        <f t="shared" si="582"/>
        <v>2</v>
      </c>
      <c r="BG144" s="430" t="str">
        <f t="shared" si="582"/>
        <v/>
      </c>
      <c r="BH144" s="430" t="str">
        <f t="shared" si="582"/>
        <v/>
      </c>
      <c r="BI144" s="430" t="str">
        <f t="shared" si="582"/>
        <v/>
      </c>
      <c r="BJ144" s="430" t="str">
        <f t="shared" si="582"/>
        <v/>
      </c>
      <c r="BK144" s="430" t="str">
        <f t="shared" si="582"/>
        <v/>
      </c>
      <c r="BL144" s="430" t="str">
        <f t="shared" si="582"/>
        <v/>
      </c>
      <c r="BM144" s="430" t="str">
        <f t="shared" si="582"/>
        <v/>
      </c>
      <c r="BN144" s="430" t="str">
        <f t="shared" si="582"/>
        <v/>
      </c>
      <c r="BO144" s="430" t="str">
        <f t="shared" si="582"/>
        <v/>
      </c>
      <c r="BP144" s="430" t="str">
        <f t="shared" si="582"/>
        <v/>
      </c>
      <c r="BQ144" s="430" t="str">
        <f t="shared" si="582"/>
        <v/>
      </c>
      <c r="BR144" s="430" t="str">
        <f t="shared" si="582"/>
        <v/>
      </c>
      <c r="BS144" s="432" t="str">
        <f t="shared" si="582"/>
        <v/>
      </c>
      <c r="BT144" s="433" t="str">
        <f>$AY144*Assembly!Y$4+$AZ144*Assembly!Y$5+$BA144*Assembly!Y$6+$BB144*Assembly!Y$7+$BC144*Assembly!Y$8+$BD144*Assembly!Y$9+$BE144*Assembly!Y$10+$BF144*Assembly!Y$11+$BG144*Assembly!Y$12+$BH144*Assembly!Y$13+$BI144*Assembly!Y$14+$BJ144*Assembly!Y$15+$BK144*Assembly!Y$16+$BL144*Assembly!Y$17+$BM144*Assembly!Y$18+$BN144*Assembly!Y$19+$BO144*Assembly!Y$20+$BP144*Assembly!Y$21+$BQ144*Assembly!Y$22+$BR144*Assembly!Y$23+$BS144*Assembly!Y$24</f>
        <v>7,864</v>
      </c>
      <c r="BU144" s="434" t="str">
        <f t="shared" si="8"/>
        <v>168</v>
      </c>
      <c r="BV144" s="434" t="str">
        <f>$AY144*Assembly!AC$4+$AZ144*Assembly!AC$5+$BA144*Assembly!AC$6+$BB144*Assembly!AC$7+$BC144*Assembly!AC$8+$BD144*Assembly!AC$9+$BE144*Assembly!AC$10+$BF144*Assembly!AC$11+$BG144*Assembly!AC$12+$BH144*Assembly!AC$13+$BI144*Assembly!AC$14+$BJ144*Assembly!AC$15+$BK144*Assembly!AC$16+$BL144*Assembly!AC$17+$BM144*Assembly!AC$18+$BN144*Assembly!AC$19+$BO144*Assembly!AC$20+$BP144*Assembly!AC$21+$BQ144*Assembly!AC$22+$BR144*Assembly!AC$23+$BS144*Assembly!AC$24</f>
        <v>37,442</v>
      </c>
      <c r="BW144" s="435" t="str">
        <f t="shared" si="9"/>
        <v>4.76</v>
      </c>
      <c r="BX144" s="436" t="str">
        <f t="shared" si="10"/>
        <v>799</v>
      </c>
      <c r="BY144" s="437" t="str">
        <f t="shared" si="11"/>
        <v>223.2</v>
      </c>
      <c r="BZ144" s="438"/>
      <c r="CA144" s="434" t="str">
        <f>$AY144*Assembly!X$4+$AZ144*Assembly!X$5+$BA144*Assembly!X$6+$BB144*Assembly!X$7+$BC144*Assembly!X$8+$BD144*Assembly!X$9+$BE144*Assembly!X$10+$BF144*Assembly!X$11+$BG144*Assembly!X$12+$BH144*Assembly!X$13+$BI144*Assembly!X$14+$BJ144*Assembly!X$15+$BK144*Assembly!X$16+$BL144*Assembly!X$17+$BM144*Assembly!X$18+$BN144*Assembly!X$19+$BO144*Assembly!X$20+$BP144*Assembly!X$21+$BQ144*Assembly!X$22+$BR144*Assembly!X$23+$BS144*Assembly!X$24</f>
        <v>568</v>
      </c>
      <c r="CB144" s="434" t="str">
        <f t="shared" si="12"/>
        <v>88,356</v>
      </c>
      <c r="CC144" s="439" t="str">
        <f t="shared" si="13"/>
        <v>0.0884</v>
      </c>
      <c r="CD144" s="440" t="str">
        <f>$AY144*Assembly!AB$4+$AZ144*Assembly!AB$5+$BA144*Assembly!AB$6+$BB144*Assembly!AB$7+$BC144*Assembly!AB$8+$BD144*Assembly!AB$9+$BE144*Assembly!AB$10+$BF144*Assembly!AB$11+$BG144*Assembly!AB$12+$BH144*Assembly!AB$13+$BI144*Assembly!AB$14+$BJ144*Assembly!AB$15+$BK144*Assembly!AB$16+$BL144*Assembly!AB$17+$BM144*Assembly!AB$18+$BN144*Assembly!AB$19+$BO144*Assembly!AB$20+$BP144*Assembly!AB$21+$BQ144*Assembly!AB$22+$BR144*Assembly!AB$23+$BS144*Assembly!AB$24</f>
        <v>1,340</v>
      </c>
      <c r="CE144" s="424" t="str">
        <f>$AY144*Assembly!M$4+$AZ144*Assembly!M$5+$BA144*Assembly!M$6+$BB144*Assembly!M$7+$BC144*Assembly!M$8+$BD144*Assembly!M$9+$BE144*Assembly!M$10+$BF144*Assembly!M$11+$BG144*Assembly!M$12+$BH144*Assembly!M$13+$BI144*Assembly!M$14+$BJ144*Assembly!M$15+$BK144*Assembly!M$16+$BL144*Assembly!M$17+$BM144*Assembly!M$18+$BN144*Assembly!M$19+$BO144*Assembly!M$20+$BP144*Assembly!M$21+$BQ144*Assembly!M$22+$BR144*Assembly!M$23+$BS144*Assembly!M$24</f>
        <v>8,271</v>
      </c>
      <c r="CF144" s="424" t="str">
        <f>$AY144*Assembly!N$4+$AZ144*Assembly!N$5+$BA144*Assembly!N$6+$BB144*Assembly!N$7+$BC144*Assembly!N$8+$BD144*Assembly!N$9+$BE144*Assembly!N$10+$BF144*Assembly!N$11+$BG144*Assembly!N$12+$BH144*Assembly!N$13+$BI144*Assembly!N$14+$BJ144*Assembly!N$15+$BK144*Assembly!N$16+$BL144*Assembly!N$17+$BM144*Assembly!N$18+$BN144*Assembly!N$19+$BO144*Assembly!N$20+$BP144*Assembly!N$21+$BQ144*Assembly!N$22+$BR144*Assembly!N$23+$BS144*Assembly!N$24</f>
        <v>80</v>
      </c>
      <c r="CG144" s="424" t="str">
        <f>$AY144*Assembly!O$4+$AZ144*Assembly!O$5+$BA144*Assembly!O$6+$BB144*Assembly!O$7+$BC144*Assembly!O$8+$BD144*Assembly!O$9+$BE144*Assembly!O$10+$BF144*Assembly!O$11+$BG144*Assembly!O$12+$BH144*Assembly!O$13+$BI144*Assembly!O$14+$BJ144*Assembly!O$15+$BK144*Assembly!O$16+$BL144*Assembly!O$17+$BM144*Assembly!O$18+$BN144*Assembly!O$19+$BO144*Assembly!O$20+$BP144*Assembly!O$21+$BQ144*Assembly!O$22+$BR144*Assembly!O$23+$BS144*Assembly!O$24</f>
        <v>0</v>
      </c>
      <c r="CH144" s="421" t="str">
        <f>$AY144*Assembly!P$4+$AZ144*Assembly!P$5+$BA144*Assembly!P$6+$BB144*Assembly!P$7+$BC144*Assembly!P$8+$BD144*Assembly!P$9+$BE144*Assembly!P$10+$BF144*Assembly!P$11+$BG144*Assembly!P$12+$BH144*Assembly!P$13+$BI144*Assembly!P$14+$BJ144*Assembly!P$15+$BK144*Assembly!P$16+$BL144*Assembly!P$17+$BM144*Assembly!P$18+$BN144*Assembly!P$19+$BO144*Assembly!P$20+$BP144*Assembly!P$21+$BQ144*Assembly!P$22+$BR144*Assembly!P$23+$BS144*Assembly!P$24</f>
        <v>0</v>
      </c>
      <c r="CI144" s="421" t="str">
        <f>$AY144*Assembly!Q$4+$AZ144*Assembly!Q$5+$BA144*Assembly!Q$6+$BB144*Assembly!Q$7+$BC144*Assembly!Q$8+$BD144*Assembly!Q$9+$BE144*Assembly!Q$10+$BF144*Assembly!Q$11+$BG144*Assembly!Q$12+$BH144*Assembly!Q$13+$BI144*Assembly!Q$14+$BJ144*Assembly!Q$15+$BK144*Assembly!Q$16+$BL144*Assembly!Q$17+$BM144*Assembly!Q$18+$BN144*Assembly!Q$19+$BO144*Assembly!Q$20+$BP144*Assembly!Q$21+$BQ144*Assembly!Q$22+$BR144*Assembly!Q$23+$BS144*Assembly!Q$24</f>
        <v>0.4</v>
      </c>
      <c r="CJ144" s="424" t="str">
        <f>$AY144*Assembly!R$4+$AZ144*Assembly!R$5+$BA144*Assembly!R$6+$BB144*Assembly!R$7+$BC144*Assembly!R$8+$BD144*Assembly!R$9+$BE144*Assembly!R$10+$BF144*Assembly!R$11+$BG144*Assembly!R$12+$BH144*Assembly!R$13+$BI144*Assembly!R$14+$BJ144*Assembly!R$15+$BK144*Assembly!R$16+$BL144*Assembly!R$17+$BM144*Assembly!R$18+$BN144*Assembly!R$19+$BO144*Assembly!R$20+$BP144*Assembly!R$21+$BQ144*Assembly!R$22+$BR144*Assembly!R$23+$BS144*Assembly!R$24</f>
        <v>0</v>
      </c>
      <c r="CK144" s="421" t="str">
        <f>$AY144*Assembly!S$4+$AZ144*Assembly!S$5+$BA144*Assembly!S$6+$BB144*Assembly!S$7+$BC144*Assembly!S$8+$BD144*Assembly!S$9+$BE144*Assembly!S$10+$BF144*Assembly!S$11+$BG144*Assembly!S$12+$BH144*Assembly!S$13+$BI144*Assembly!S$14+$BJ144*Assembly!S$15+$BK144*Assembly!S$16+$BL144*Assembly!S$17+$BM144*Assembly!S$18+$BN144*Assembly!S$19+$BO144*Assembly!S$20+$BP144*Assembly!S$21+$BQ144*Assembly!S$22+$BR144*Assembly!S$23+$BS144*Assembly!S$24</f>
        <v>0</v>
      </c>
      <c r="CL144" s="421" t="str">
        <f>$AY144*Assembly!T$4+$AZ144*Assembly!T$5+$BA144*Assembly!T$6+$BB144*Assembly!T$7+$BC144*Assembly!T$8+$BD144*Assembly!T$9+$BE144*Assembly!T$10+$BF144*Assembly!T$11+$BG144*Assembly!T$12+$BH144*Assembly!T$13+$BI144*Assembly!T$14+$BJ144*Assembly!T$15+$BK144*Assembly!T$16+$BL144*Assembly!T$17+$BM144*Assembly!T$18+$BN144*Assembly!T$19+$BO144*Assembly!T$20+$BP144*Assembly!T$21+$BQ144*Assembly!T$22+$BR144*Assembly!T$23+$BS144*Assembly!T$24</f>
        <v>0</v>
      </c>
      <c r="CM144" s="421" t="str">
        <f>$AY144*Assembly!U$4+$AZ144*Assembly!U$5+$BA144*Assembly!U$6+$BB144*Assembly!U$7+$BC144*Assembly!U$8+$BD144*Assembly!U$9+$BE144*Assembly!U$10+$BF144*Assembly!U$11+$BG144*Assembly!U$12+$BH144*Assembly!U$13+$BI144*Assembly!U$14+$BJ144*Assembly!U$15+$BK144*Assembly!U$16+$BL144*Assembly!U$17+$BM144*Assembly!U$18+$BN144*Assembly!U$19+$BO144*Assembly!U$20+$BP144*Assembly!U$21+$BQ144*Assembly!U$22+$BR144*Assembly!U$23+$BS144*Assembly!U$24</f>
        <v>0</v>
      </c>
      <c r="CN144" s="424" t="str">
        <f>$AY144*Assembly!V$4+$AZ144*Assembly!V$5+$BA144*Assembly!V$6+$BB144*Assembly!V$7+$BC144*Assembly!V$8+$BD144*Assembly!V$9+$BE144*Assembly!V$10+$BF144*Assembly!V$11+$BG144*Assembly!V$12+$BH144*Assembly!V$13+$BI144*Assembly!V$14+$BJ144*Assembly!V$15+$BK144*Assembly!V$16+$BL144*Assembly!V$17+$BM144*Assembly!V$18+$BN144*Assembly!V$19+$BO144*Assembly!V$20+$BP144*Assembly!V$21+$BQ144*Assembly!V$22+$BR144*Assembly!V$23+$BS144*Assembly!V$24</f>
        <v>0</v>
      </c>
      <c r="CO144" s="424" t="str">
        <f>CE144*Refining!$F$3</f>
        <v>14,770</v>
      </c>
      <c r="CP144" s="424" t="str">
        <f>CF144*Refining!$F$4</f>
        <v>250</v>
      </c>
      <c r="CQ144" s="424" t="str">
        <f>CG144*Refining!$F$5</f>
        <v>0</v>
      </c>
      <c r="CR144" s="424" t="str">
        <f>CH144*Refining!$F$6</f>
        <v>0</v>
      </c>
      <c r="CS144" s="424" t="str">
        <f>CI144*Refining!$F$7</f>
        <v>1</v>
      </c>
      <c r="CT144" s="424" t="str">
        <f>CJ144*Refining!$F$8</f>
        <v>0</v>
      </c>
      <c r="CU144" s="424" t="str">
        <f>CK144*Refining!$F$9</f>
        <v>0</v>
      </c>
      <c r="CV144" s="424" t="str">
        <f>CL144*Refining!$F$10</f>
        <v>0</v>
      </c>
      <c r="CW144" s="424" t="str">
        <f>CM144*Refining!$F$11</f>
        <v>0</v>
      </c>
      <c r="CX144" s="424" t="str">
        <f>CN144*Refining!$F$12</f>
        <v>0</v>
      </c>
      <c r="CY144" s="441" t="str">
        <f t="shared" ref="CY144:DR144" si="583">IF(CE144 = 0, "", CE144)</f>
        <v>8,271</v>
      </c>
      <c r="CZ144" s="442" t="str">
        <f t="shared" si="583"/>
        <v>80</v>
      </c>
      <c r="DA144" s="442" t="str">
        <f t="shared" si="583"/>
        <v/>
      </c>
      <c r="DB144" s="443" t="str">
        <f t="shared" si="583"/>
        <v/>
      </c>
      <c r="DC144" s="444" t="str">
        <f t="shared" si="583"/>
        <v>0.4</v>
      </c>
      <c r="DD144" s="442" t="str">
        <f t="shared" si="583"/>
        <v/>
      </c>
      <c r="DE144" s="444" t="str">
        <f t="shared" si="583"/>
        <v/>
      </c>
      <c r="DF144" s="444" t="str">
        <f t="shared" si="583"/>
        <v/>
      </c>
      <c r="DG144" s="442" t="str">
        <f t="shared" si="583"/>
        <v/>
      </c>
      <c r="DH144" s="445" t="str">
        <f t="shared" si="583"/>
        <v/>
      </c>
      <c r="DI144" s="441" t="str">
        <f t="shared" si="583"/>
        <v>14,770</v>
      </c>
      <c r="DJ144" s="442" t="str">
        <f t="shared" si="583"/>
        <v>250</v>
      </c>
      <c r="DK144" s="442" t="str">
        <f t="shared" si="583"/>
        <v/>
      </c>
      <c r="DL144" s="442" t="str">
        <f t="shared" si="583"/>
        <v/>
      </c>
      <c r="DM144" s="446" t="str">
        <f t="shared" si="583"/>
        <v>0.7</v>
      </c>
      <c r="DN144" s="442" t="str">
        <f t="shared" si="583"/>
        <v/>
      </c>
      <c r="DO144" s="442" t="str">
        <f t="shared" si="583"/>
        <v/>
      </c>
      <c r="DP144" s="442" t="str">
        <f t="shared" si="583"/>
        <v/>
      </c>
      <c r="DQ144" s="442" t="str">
        <f t="shared" si="583"/>
        <v/>
      </c>
      <c r="DR144" s="445" t="str">
        <f t="shared" si="583"/>
        <v/>
      </c>
      <c r="DS144" s="447" t="str">
        <f t="shared" si="15"/>
        <v>8,351</v>
      </c>
      <c r="DT144" s="448" t="str">
        <f t="shared" si="16"/>
        <v>15,020</v>
      </c>
      <c r="DU144" s="434" t="str">
        <f>CY144*'Ores &amp; Ingots'!$C$3+CZ144*'Ores &amp; Ingots'!$C$4+DA144*'Ores &amp; Ingots'!$C$5+DB144*'Ores &amp; Ingots'!$C$6+DC144*'Ores &amp; Ingots'!$C$7+DD144*'Ores &amp; Ingots'!$C$8+DE144*'Ores &amp; Ingots'!$C$9+DF144*'Ores &amp; Ingots'!$C$10+DG144*'Ores &amp; Ingots'!$C$11+DH144*'Ores &amp; Ingots'!$C$12</f>
        <v>1,060</v>
      </c>
      <c r="DV144" s="434" t="str">
        <f>DI144*'Ores &amp; Ingots'!$B$3+DJ144*'Ores &amp; Ingots'!$B$4+DK144*'Ores &amp; Ingots'!$B$5+DL144*'Ores &amp; Ingots'!$B$6+DM144*'Ores &amp; Ingots'!$B$7+DN144*'Ores &amp; Ingots'!$B$8+DO144*'Ores &amp; Ingots'!$B$9+DP144*'Ores &amp; Ingots'!$B$10+DQ144*'Ores &amp; Ingots'!$B$11+DR144*'Ores &amp; Ingots'!$B$12</f>
        <v>5,558</v>
      </c>
      <c r="DW144" s="448" t="str">
        <f>CY144*Refining!$G$3+CZ144*Refining!$G$4+DA144*Refining!$G$5+DB144*Refining!$G$6+DC144*Refining!$G$7+DD144*Refining!$G$8+DE144*Refining!$G$9+DF144*Refining!$G$10+DG144*Refining!$G$11+DH144*Refining!$G$12</f>
        <v>953</v>
      </c>
      <c r="DX144" s="448" t="str">
        <f t="shared" si="17"/>
        <v>148,246</v>
      </c>
      <c r="DY144" s="449" t="str">
        <f t="shared" si="18"/>
        <v>0.1482</v>
      </c>
      <c r="DZ144" s="447" t="str">
        <f t="shared" si="19"/>
        <v>1,545</v>
      </c>
      <c r="EA144" s="446" t="str">
        <f t="shared" ref="EA144:EB144" si="584">DZ144/60</f>
        <v>25.8</v>
      </c>
      <c r="EB144" s="446" t="str">
        <f t="shared" si="584"/>
        <v>0.4</v>
      </c>
      <c r="EC144" s="450" t="str">
        <f t="shared" si="21"/>
        <v>0.02</v>
      </c>
      <c r="ED144" s="447" t="str">
        <f t="shared" si="22"/>
        <v>236,601</v>
      </c>
      <c r="EE144" s="446" t="str">
        <f t="shared" ref="EE144:EF144" si="585">ED144/1000</f>
        <v>236.6</v>
      </c>
      <c r="EF144" s="451" t="str">
        <f t="shared" si="585"/>
        <v>0.24</v>
      </c>
      <c r="EG144" s="452" t="str">
        <f t="shared" si="24"/>
        <v>0.2366</v>
      </c>
      <c r="EH144" s="225">
        <v>562.0</v>
      </c>
    </row>
    <row r="145">
      <c r="A145" s="33"/>
      <c r="B145" s="226" t="s">
        <v>1015</v>
      </c>
      <c r="C145" s="227" t="s">
        <v>886</v>
      </c>
      <c r="D145" s="227">
        <v>2.0</v>
      </c>
      <c r="E145" s="227">
        <v>1.0</v>
      </c>
      <c r="F145" s="227">
        <v>2.0</v>
      </c>
      <c r="G145" s="453" t="str">
        <f t="shared" si="5"/>
        <v>62.500</v>
      </c>
      <c r="H145" s="454">
        <v>50.0</v>
      </c>
      <c r="I145" s="454">
        <v>50.0</v>
      </c>
      <c r="J145" s="454" t="str">
        <f>H145/Main!$D$9</f>
        <v>50</v>
      </c>
      <c r="K145" s="454" t="str">
        <f>I145/Main!$D$10</f>
        <v>50</v>
      </c>
      <c r="L145" s="455" t="str">
        <f t="shared" si="6"/>
        <v>1.0</v>
      </c>
      <c r="M145" s="455">
        <v>1.0</v>
      </c>
      <c r="N145" s="457"/>
      <c r="O145" s="457">
        <v>2000.0</v>
      </c>
      <c r="P145" s="456"/>
      <c r="Q145" s="457"/>
      <c r="R145" s="456"/>
      <c r="S145" s="458"/>
      <c r="T145" s="458"/>
      <c r="U145" s="456"/>
      <c r="V145" s="456"/>
      <c r="W145" s="458"/>
      <c r="X145" s="458"/>
      <c r="Y145" s="456"/>
      <c r="Z145" s="456"/>
      <c r="AA145" s="456"/>
      <c r="AB145" s="456"/>
      <c r="AC145" s="524" t="s">
        <v>913</v>
      </c>
      <c r="AD145" s="434">
        <v>0.0</v>
      </c>
      <c r="AE145" s="434">
        <v>240.0</v>
      </c>
      <c r="AF145" s="434">
        <v>20.0</v>
      </c>
      <c r="AG145" s="434">
        <v>5.0</v>
      </c>
      <c r="AH145" s="434">
        <v>80.0</v>
      </c>
      <c r="AI145" s="434">
        <v>0.0</v>
      </c>
      <c r="AJ145" s="434">
        <v>0.0</v>
      </c>
      <c r="AK145" s="434">
        <v>10.0</v>
      </c>
      <c r="AL145" s="434">
        <v>10.0</v>
      </c>
      <c r="AM145" s="434">
        <v>0.0</v>
      </c>
      <c r="AN145" s="434">
        <v>0.0</v>
      </c>
      <c r="AO145" s="434">
        <v>60.0</v>
      </c>
      <c r="AP145" s="434">
        <v>0.0</v>
      </c>
      <c r="AQ145" s="434">
        <v>0.0</v>
      </c>
      <c r="AR145" s="434">
        <v>0.0</v>
      </c>
      <c r="AS145" s="434">
        <v>0.0</v>
      </c>
      <c r="AT145" s="434">
        <v>0.0</v>
      </c>
      <c r="AU145" s="434">
        <v>0.0</v>
      </c>
      <c r="AV145" s="498">
        <v>15.0</v>
      </c>
      <c r="AW145" s="434">
        <v>0.0</v>
      </c>
      <c r="AX145" s="434">
        <v>0.0</v>
      </c>
      <c r="AY145" s="429" t="str">
        <f t="shared" ref="AY145:BS145" si="586">IF(AD145 = 0, "", AD145)</f>
        <v/>
      </c>
      <c r="AZ145" s="430" t="str">
        <f t="shared" si="586"/>
        <v>240</v>
      </c>
      <c r="BA145" s="430" t="str">
        <f t="shared" si="586"/>
        <v>20</v>
      </c>
      <c r="BB145" s="430" t="str">
        <f t="shared" si="586"/>
        <v>5</v>
      </c>
      <c r="BC145" s="430" t="str">
        <f t="shared" si="586"/>
        <v>80</v>
      </c>
      <c r="BD145" s="430" t="str">
        <f t="shared" si="586"/>
        <v/>
      </c>
      <c r="BE145" s="430" t="str">
        <f t="shared" si="586"/>
        <v/>
      </c>
      <c r="BF145" s="430" t="str">
        <f t="shared" si="586"/>
        <v>10</v>
      </c>
      <c r="BG145" s="430" t="str">
        <f t="shared" si="586"/>
        <v>10</v>
      </c>
      <c r="BH145" s="430" t="str">
        <f t="shared" si="586"/>
        <v/>
      </c>
      <c r="BI145" s="430" t="str">
        <f t="shared" si="586"/>
        <v/>
      </c>
      <c r="BJ145" s="430" t="str">
        <f t="shared" si="586"/>
        <v>60</v>
      </c>
      <c r="BK145" s="430" t="str">
        <f t="shared" si="586"/>
        <v/>
      </c>
      <c r="BL145" s="430" t="str">
        <f t="shared" si="586"/>
        <v/>
      </c>
      <c r="BM145" s="430" t="str">
        <f t="shared" si="586"/>
        <v/>
      </c>
      <c r="BN145" s="430" t="str">
        <f t="shared" si="586"/>
        <v/>
      </c>
      <c r="BO145" s="430" t="str">
        <f t="shared" si="586"/>
        <v/>
      </c>
      <c r="BP145" s="430" t="str">
        <f t="shared" si="586"/>
        <v/>
      </c>
      <c r="BQ145" s="431" t="str">
        <f t="shared" si="586"/>
        <v>15</v>
      </c>
      <c r="BR145" s="430" t="str">
        <f t="shared" si="586"/>
        <v/>
      </c>
      <c r="BS145" s="432" t="str">
        <f t="shared" si="586"/>
        <v/>
      </c>
      <c r="BT145" s="433" t="str">
        <f>$AY145*Assembly!Y$4+$AZ145*Assembly!Y$5+$BA145*Assembly!Y$6+$BB145*Assembly!Y$7+$BC145*Assembly!Y$8+$BD145*Assembly!Y$9+$BE145*Assembly!Y$10+$BF145*Assembly!Y$11+$BG145*Assembly!Y$12+$BH145*Assembly!Y$13+$BI145*Assembly!Y$14+$BJ145*Assembly!Y$15+$BK145*Assembly!Y$16+$BL145*Assembly!Y$17+$BM145*Assembly!Y$18+$BN145*Assembly!Y$19+$BO145*Assembly!Y$20+$BP145*Assembly!Y$21+$BQ145*Assembly!Y$22+$BR145*Assembly!Y$23+$BS145*Assembly!Y$24</f>
        <v>4,257</v>
      </c>
      <c r="BU145" s="434" t="str">
        <f t="shared" si="8"/>
        <v>68</v>
      </c>
      <c r="BV145" s="434" t="str">
        <f>$AY145*Assembly!AC$4+$AZ145*Assembly!AC$5+$BA145*Assembly!AC$6+$BB145*Assembly!AC$7+$BC145*Assembly!AC$8+$BD145*Assembly!AC$9+$BE145*Assembly!AC$10+$BF145*Assembly!AC$11+$BG145*Assembly!AC$12+$BH145*Assembly!AC$13+$BI145*Assembly!AC$14+$BJ145*Assembly!AC$15+$BK145*Assembly!AC$16+$BL145*Assembly!AC$17+$BM145*Assembly!AC$18+$BN145*Assembly!AC$19+$BO145*Assembly!AC$20+$BP145*Assembly!AC$21+$BQ145*Assembly!AC$22+$BR145*Assembly!AC$23+$BS145*Assembly!AC$24</f>
        <v>9,510</v>
      </c>
      <c r="BW145" s="435" t="str">
        <f t="shared" si="9"/>
        <v>2.23</v>
      </c>
      <c r="BX145" s="436" t="str">
        <f t="shared" si="10"/>
        <v>152</v>
      </c>
      <c r="BY145" s="437" t="str">
        <f t="shared" si="11"/>
        <v>139.6</v>
      </c>
      <c r="BZ145" s="438"/>
      <c r="CA145" s="434" t="str">
        <f>$AY145*Assembly!X$4+$AZ145*Assembly!X$5+$BA145*Assembly!X$6+$BB145*Assembly!X$7+$BC145*Assembly!X$8+$BD145*Assembly!X$9+$BE145*Assembly!X$10+$BF145*Assembly!X$11+$BG145*Assembly!X$12+$BH145*Assembly!X$13+$BI145*Assembly!X$14+$BJ145*Assembly!X$15+$BK145*Assembly!X$16+$BL145*Assembly!X$17+$BM145*Assembly!X$18+$BN145*Assembly!X$19+$BO145*Assembly!X$20+$BP145*Assembly!X$21+$BQ145*Assembly!X$22+$BR145*Assembly!X$23+$BS145*Assembly!X$24</f>
        <v>740</v>
      </c>
      <c r="CB145" s="434" t="str">
        <f t="shared" si="12"/>
        <v>115,111</v>
      </c>
      <c r="CC145" s="439" t="str">
        <f t="shared" si="13"/>
        <v>0.1151</v>
      </c>
      <c r="CD145" s="440" t="str">
        <f>$AY145*Assembly!AB$4+$AZ145*Assembly!AB$5+$BA145*Assembly!AB$6+$BB145*Assembly!AB$7+$BC145*Assembly!AB$8+$BD145*Assembly!AB$9+$BE145*Assembly!AB$10+$BF145*Assembly!AB$11+$BG145*Assembly!AB$12+$BH145*Assembly!AB$13+$BI145*Assembly!AB$14+$BJ145*Assembly!AB$15+$BK145*Assembly!AB$16+$BL145*Assembly!AB$17+$BM145*Assembly!AB$18+$BN145*Assembly!AB$19+$BO145*Assembly!AB$20+$BP145*Assembly!AB$21+$BQ145*Assembly!AB$22+$BR145*Assembly!AB$23+$BS145*Assembly!AB$24</f>
        <v>4,960</v>
      </c>
      <c r="CE145" s="457" t="str">
        <f>$AY145*Assembly!M$4+$AZ145*Assembly!M$5+$BA145*Assembly!M$6+$BB145*Assembly!M$7+$BC145*Assembly!M$8+$BD145*Assembly!M$9+$BE145*Assembly!M$10+$BF145*Assembly!M$11+$BG145*Assembly!M$12+$BH145*Assembly!M$13+$BI145*Assembly!M$14+$BJ145*Assembly!M$15+$BK145*Assembly!M$16+$BL145*Assembly!M$17+$BM145*Assembly!M$18+$BN145*Assembly!M$19+$BO145*Assembly!M$20+$BP145*Assembly!M$21+$BQ145*Assembly!M$22+$BR145*Assembly!M$23+$BS145*Assembly!M$24</f>
        <v>3,525</v>
      </c>
      <c r="CF145" s="457" t="str">
        <f>$AY145*Assembly!N$4+$AZ145*Assembly!N$5+$BA145*Assembly!N$6+$BB145*Assembly!N$7+$BC145*Assembly!N$8+$BD145*Assembly!N$9+$BE145*Assembly!N$10+$BF145*Assembly!N$11+$BG145*Assembly!N$12+$BH145*Assembly!N$13+$BI145*Assembly!N$14+$BJ145*Assembly!N$15+$BK145*Assembly!N$16+$BL145*Assembly!N$17+$BM145*Assembly!N$18+$BN145*Assembly!N$19+$BO145*Assembly!N$20+$BP145*Assembly!N$21+$BQ145*Assembly!N$22+$BR145*Assembly!N$23+$BS145*Assembly!N$24</f>
        <v>1,350</v>
      </c>
      <c r="CG145" s="457" t="str">
        <f>$AY145*Assembly!O$4+$AZ145*Assembly!O$5+$BA145*Assembly!O$6+$BB145*Assembly!O$7+$BC145*Assembly!O$8+$BD145*Assembly!O$9+$BE145*Assembly!O$10+$BF145*Assembly!O$11+$BG145*Assembly!O$12+$BH145*Assembly!O$13+$BI145*Assembly!O$14+$BJ145*Assembly!O$15+$BK145*Assembly!O$16+$BL145*Assembly!O$17+$BM145*Assembly!O$18+$BN145*Assembly!O$19+$BO145*Assembly!O$20+$BP145*Assembly!O$21+$BQ145*Assembly!O$22+$BR145*Assembly!O$23+$BS145*Assembly!O$24</f>
        <v>180</v>
      </c>
      <c r="CH145" s="454" t="str">
        <f>$AY145*Assembly!P$4+$AZ145*Assembly!P$5+$BA145*Assembly!P$6+$BB145*Assembly!P$7+$BC145*Assembly!P$8+$BD145*Assembly!P$9+$BE145*Assembly!P$10+$BF145*Assembly!P$11+$BG145*Assembly!P$12+$BH145*Assembly!P$13+$BI145*Assembly!P$14+$BJ145*Assembly!P$15+$BK145*Assembly!P$16+$BL145*Assembly!P$17+$BM145*Assembly!P$18+$BN145*Assembly!P$19+$BO145*Assembly!P$20+$BP145*Assembly!P$21+$BQ145*Assembly!P$22+$BR145*Assembly!P$23+$BS145*Assembly!P$24</f>
        <v>0</v>
      </c>
      <c r="CI145" s="454" t="str">
        <f>$AY145*Assembly!Q$4+$AZ145*Assembly!Q$5+$BA145*Assembly!Q$6+$BB145*Assembly!Q$7+$BC145*Assembly!Q$8+$BD145*Assembly!Q$9+$BE145*Assembly!Q$10+$BF145*Assembly!Q$11+$BG145*Assembly!Q$12+$BH145*Assembly!Q$13+$BI145*Assembly!Q$14+$BJ145*Assembly!Q$15+$BK145*Assembly!Q$16+$BL145*Assembly!Q$17+$BM145*Assembly!Q$18+$BN145*Assembly!Q$19+$BO145*Assembly!Q$20+$BP145*Assembly!Q$21+$BQ145*Assembly!Q$22+$BR145*Assembly!Q$23+$BS145*Assembly!Q$24</f>
        <v>52</v>
      </c>
      <c r="CJ145" s="457" t="str">
        <f>$AY145*Assembly!R$4+$AZ145*Assembly!R$5+$BA145*Assembly!R$6+$BB145*Assembly!R$7+$BC145*Assembly!R$8+$BD145*Assembly!R$9+$BE145*Assembly!R$10+$BF145*Assembly!R$11+$BG145*Assembly!R$12+$BH145*Assembly!R$13+$BI145*Assembly!R$14+$BJ145*Assembly!R$15+$BK145*Assembly!R$16+$BL145*Assembly!R$17+$BM145*Assembly!R$18+$BN145*Assembly!R$19+$BO145*Assembly!R$20+$BP145*Assembly!R$21+$BQ145*Assembly!R$22+$BR145*Assembly!R$23+$BS145*Assembly!R$24</f>
        <v>300</v>
      </c>
      <c r="CK145" s="454" t="str">
        <f>$AY145*Assembly!S$4+$AZ145*Assembly!S$5+$BA145*Assembly!S$6+$BB145*Assembly!S$7+$BC145*Assembly!S$8+$BD145*Assembly!S$9+$BE145*Assembly!S$10+$BF145*Assembly!S$11+$BG145*Assembly!S$12+$BH145*Assembly!S$13+$BI145*Assembly!S$14+$BJ145*Assembly!S$15+$BK145*Assembly!S$16+$BL145*Assembly!S$17+$BM145*Assembly!S$18+$BN145*Assembly!S$19+$BO145*Assembly!S$20+$BP145*Assembly!S$21+$BQ145*Assembly!S$22+$BR145*Assembly!S$23+$BS145*Assembly!S$24</f>
        <v>0</v>
      </c>
      <c r="CL145" s="454" t="str">
        <f>$AY145*Assembly!T$4+$AZ145*Assembly!T$5+$BA145*Assembly!T$6+$BB145*Assembly!T$7+$BC145*Assembly!T$8+$BD145*Assembly!T$9+$BE145*Assembly!T$10+$BF145*Assembly!T$11+$BG145*Assembly!T$12+$BH145*Assembly!T$13+$BI145*Assembly!T$14+$BJ145*Assembly!T$15+$BK145*Assembly!T$16+$BL145*Assembly!T$17+$BM145*Assembly!T$18+$BN145*Assembly!T$19+$BO145*Assembly!T$20+$BP145*Assembly!T$21+$BQ145*Assembly!T$22+$BR145*Assembly!T$23+$BS145*Assembly!T$24</f>
        <v>0</v>
      </c>
      <c r="CM145" s="454" t="str">
        <f>$AY145*Assembly!U$4+$AZ145*Assembly!U$5+$BA145*Assembly!U$6+$BB145*Assembly!U$7+$BC145*Assembly!U$8+$BD145*Assembly!U$9+$BE145*Assembly!U$10+$BF145*Assembly!U$11+$BG145*Assembly!U$12+$BH145*Assembly!U$13+$BI145*Assembly!U$14+$BJ145*Assembly!U$15+$BK145*Assembly!U$16+$BL145*Assembly!U$17+$BM145*Assembly!U$18+$BN145*Assembly!U$19+$BO145*Assembly!U$20+$BP145*Assembly!U$21+$BQ145*Assembly!U$22+$BR145*Assembly!U$23+$BS145*Assembly!U$24</f>
        <v>0</v>
      </c>
      <c r="CN145" s="457" t="str">
        <f>$AY145*Assembly!V$4+$AZ145*Assembly!V$5+$BA145*Assembly!V$6+$BB145*Assembly!V$7+$BC145*Assembly!V$8+$BD145*Assembly!V$9+$BE145*Assembly!V$10+$BF145*Assembly!V$11+$BG145*Assembly!V$12+$BH145*Assembly!V$13+$BI145*Assembly!V$14+$BJ145*Assembly!V$15+$BK145*Assembly!V$16+$BL145*Assembly!V$17+$BM145*Assembly!V$18+$BN145*Assembly!V$19+$BO145*Assembly!V$20+$BP145*Assembly!V$21+$BQ145*Assembly!V$22+$BR145*Assembly!V$23+$BS145*Assembly!V$24</f>
        <v>0</v>
      </c>
      <c r="CO145" s="457" t="str">
        <f>CE145*Refining!$F$3</f>
        <v>6,295</v>
      </c>
      <c r="CP145" s="457" t="str">
        <f>CF145*Refining!$F$4</f>
        <v>4,219</v>
      </c>
      <c r="CQ145" s="457" t="str">
        <f>CG145*Refining!$F$5</f>
        <v>750</v>
      </c>
      <c r="CR145" s="457" t="str">
        <f>CH145*Refining!$F$6</f>
        <v>0</v>
      </c>
      <c r="CS145" s="457" t="str">
        <f>CI145*Refining!$F$7</f>
        <v>93</v>
      </c>
      <c r="CT145" s="457" t="str">
        <f>CJ145*Refining!$F$8</f>
        <v>3,750</v>
      </c>
      <c r="CU145" s="457" t="str">
        <f>CK145*Refining!$F$9</f>
        <v>0</v>
      </c>
      <c r="CV145" s="457" t="str">
        <f>CL145*Refining!$F$10</f>
        <v>0</v>
      </c>
      <c r="CW145" s="457" t="str">
        <f>CM145*Refining!$F$11</f>
        <v>0</v>
      </c>
      <c r="CX145" s="457" t="str">
        <f>CN145*Refining!$F$12</f>
        <v>0</v>
      </c>
      <c r="CY145" s="441" t="str">
        <f t="shared" ref="CY145:DR145" si="587">IF(CE145 = 0, "", CE145)</f>
        <v>3,525</v>
      </c>
      <c r="CZ145" s="442" t="str">
        <f t="shared" si="587"/>
        <v>1,350</v>
      </c>
      <c r="DA145" s="442" t="str">
        <f t="shared" si="587"/>
        <v>180</v>
      </c>
      <c r="DB145" s="443" t="str">
        <f t="shared" si="587"/>
        <v/>
      </c>
      <c r="DC145" s="444" t="str">
        <f t="shared" si="587"/>
        <v>52.0</v>
      </c>
      <c r="DD145" s="442" t="str">
        <f t="shared" si="587"/>
        <v>300</v>
      </c>
      <c r="DE145" s="444" t="str">
        <f t="shared" si="587"/>
        <v/>
      </c>
      <c r="DF145" s="444" t="str">
        <f t="shared" si="587"/>
        <v/>
      </c>
      <c r="DG145" s="442" t="str">
        <f t="shared" si="587"/>
        <v/>
      </c>
      <c r="DH145" s="445" t="str">
        <f t="shared" si="587"/>
        <v/>
      </c>
      <c r="DI145" s="441" t="str">
        <f t="shared" si="587"/>
        <v>6,295</v>
      </c>
      <c r="DJ145" s="442" t="str">
        <f t="shared" si="587"/>
        <v>4,219</v>
      </c>
      <c r="DK145" s="442" t="str">
        <f t="shared" si="587"/>
        <v>750</v>
      </c>
      <c r="DL145" s="442" t="str">
        <f t="shared" si="587"/>
        <v/>
      </c>
      <c r="DM145" s="446" t="str">
        <f t="shared" si="587"/>
        <v>92.9</v>
      </c>
      <c r="DN145" s="442" t="str">
        <f t="shared" si="587"/>
        <v>3,750</v>
      </c>
      <c r="DO145" s="442" t="str">
        <f t="shared" si="587"/>
        <v/>
      </c>
      <c r="DP145" s="442" t="str">
        <f t="shared" si="587"/>
        <v/>
      </c>
      <c r="DQ145" s="442" t="str">
        <f t="shared" si="587"/>
        <v/>
      </c>
      <c r="DR145" s="445" t="str">
        <f t="shared" si="587"/>
        <v/>
      </c>
      <c r="DS145" s="447" t="str">
        <f t="shared" si="15"/>
        <v>5,407</v>
      </c>
      <c r="DT145" s="448" t="str">
        <f t="shared" si="16"/>
        <v>15,106</v>
      </c>
      <c r="DU145" s="434" t="str">
        <f>CY145*'Ores &amp; Ingots'!$C$3+CZ145*'Ores &amp; Ingots'!$C$4+DA145*'Ores &amp; Ingots'!$C$5+DB145*'Ores &amp; Ingots'!$C$6+DC145*'Ores &amp; Ingots'!$C$7+DD145*'Ores &amp; Ingots'!$C$8+DE145*'Ores &amp; Ingots'!$C$9+DF145*'Ores &amp; Ingots'!$C$10+DG145*'Ores &amp; Ingots'!$C$11+DH145*'Ores &amp; Ingots'!$C$12</f>
        <v>670</v>
      </c>
      <c r="DV145" s="434" t="str">
        <f>DI145*'Ores &amp; Ingots'!$B$3+DJ145*'Ores &amp; Ingots'!$B$4+DK145*'Ores &amp; Ingots'!$B$5+DL145*'Ores &amp; Ingots'!$B$6+DM145*'Ores &amp; Ingots'!$B$7+DN145*'Ores &amp; Ingots'!$B$8+DO145*'Ores &amp; Ingots'!$B$9+DP145*'Ores &amp; Ingots'!$B$10+DQ145*'Ores &amp; Ingots'!$B$11+DR145*'Ores &amp; Ingots'!$B$12</f>
        <v>5,589</v>
      </c>
      <c r="DW145" s="448" t="str">
        <f>CY145*Refining!$G$3+CZ145*Refining!$G$4+DA145*Refining!$G$5+DB145*Refining!$G$6+DC145*Refining!$G$7+DD145*Refining!$G$8+DE145*Refining!$G$9+DF145*Refining!$G$10+DG145*Refining!$G$11+DH145*Refining!$G$12</f>
        <v>11,968</v>
      </c>
      <c r="DX145" s="448" t="str">
        <f t="shared" si="17"/>
        <v>1,861,635</v>
      </c>
      <c r="DY145" s="449" t="str">
        <f t="shared" si="18"/>
        <v>1.8616</v>
      </c>
      <c r="DZ145" s="447" t="str">
        <f t="shared" si="19"/>
        <v>12,758</v>
      </c>
      <c r="EA145" s="446" t="str">
        <f t="shared" ref="EA145:EB145" si="588">DZ145/60</f>
        <v>212.6</v>
      </c>
      <c r="EB145" s="446" t="str">
        <f t="shared" si="588"/>
        <v>3.5</v>
      </c>
      <c r="EC145" s="450" t="str">
        <f t="shared" si="21"/>
        <v>0.15</v>
      </c>
      <c r="ED145" s="447" t="str">
        <f t="shared" si="22"/>
        <v>1,976,746</v>
      </c>
      <c r="EE145" s="446" t="str">
        <f t="shared" ref="EE145:EF145" si="589">ED145/1000</f>
        <v>1,976.7</v>
      </c>
      <c r="EF145" s="451" t="str">
        <f t="shared" si="589"/>
        <v>1.98</v>
      </c>
      <c r="EG145" s="452" t="str">
        <f t="shared" si="24"/>
        <v>1.9767</v>
      </c>
      <c r="EH145" s="225">
        <v>2174.0</v>
      </c>
    </row>
    <row r="146">
      <c r="A146" s="33"/>
      <c r="B146" s="226" t="s">
        <v>1016</v>
      </c>
      <c r="C146" s="227" t="s">
        <v>886</v>
      </c>
      <c r="D146" s="227">
        <v>1.0</v>
      </c>
      <c r="E146" s="227">
        <v>1.0</v>
      </c>
      <c r="F146" s="227">
        <v>1.0</v>
      </c>
      <c r="G146" s="420" t="str">
        <f t="shared" si="5"/>
        <v>15.625</v>
      </c>
      <c r="H146" s="421">
        <v>50.0</v>
      </c>
      <c r="I146" s="421">
        <v>50.0</v>
      </c>
      <c r="J146" s="421" t="str">
        <f>H146/Main!$D$9</f>
        <v>50</v>
      </c>
      <c r="K146" s="421" t="str">
        <f>I146/Main!$D$10</f>
        <v>50</v>
      </c>
      <c r="L146" s="422" t="str">
        <f t="shared" si="6"/>
        <v>1.0</v>
      </c>
      <c r="M146" s="422">
        <v>1.0</v>
      </c>
      <c r="N146" s="423"/>
      <c r="O146" s="424">
        <v>567130.0</v>
      </c>
      <c r="P146" s="423"/>
      <c r="Q146" s="424"/>
      <c r="R146" s="423"/>
      <c r="S146" s="425"/>
      <c r="T146" s="425"/>
      <c r="U146" s="423"/>
      <c r="V146" s="423"/>
      <c r="W146" s="421">
        <v>150.0</v>
      </c>
      <c r="X146" s="425"/>
      <c r="Y146" s="423"/>
      <c r="Z146" s="423"/>
      <c r="AA146" s="423"/>
      <c r="AB146" s="423"/>
      <c r="AC146" s="523" t="s">
        <v>913</v>
      </c>
      <c r="AD146" s="434">
        <v>150.0</v>
      </c>
      <c r="AE146" s="434">
        <v>0.0</v>
      </c>
      <c r="AF146" s="434">
        <v>0.0</v>
      </c>
      <c r="AG146" s="434">
        <v>4.0</v>
      </c>
      <c r="AH146" s="434">
        <v>60.0</v>
      </c>
      <c r="AI146" s="434">
        <v>0.0</v>
      </c>
      <c r="AJ146" s="434">
        <v>6.0</v>
      </c>
      <c r="AK146" s="498">
        <v>40.0</v>
      </c>
      <c r="AL146" s="434">
        <v>0.0</v>
      </c>
      <c r="AM146" s="434">
        <v>0.0</v>
      </c>
      <c r="AN146" s="434">
        <v>0.0</v>
      </c>
      <c r="AO146" s="434">
        <v>0.0</v>
      </c>
      <c r="AP146" s="434">
        <v>0.0</v>
      </c>
      <c r="AQ146" s="434">
        <v>0.0</v>
      </c>
      <c r="AR146" s="434">
        <v>0.0</v>
      </c>
      <c r="AS146" s="434">
        <v>0.0</v>
      </c>
      <c r="AT146" s="434">
        <v>6.0</v>
      </c>
      <c r="AU146" s="434">
        <v>0.0</v>
      </c>
      <c r="AV146" s="434">
        <v>0.0</v>
      </c>
      <c r="AW146" s="434">
        <v>0.0</v>
      </c>
      <c r="AX146" s="434">
        <v>0.0</v>
      </c>
      <c r="AY146" s="429" t="str">
        <f t="shared" ref="AY146:BS146" si="590">IF(AD146 = 0, "", AD146)</f>
        <v>150</v>
      </c>
      <c r="AZ146" s="430" t="str">
        <f t="shared" si="590"/>
        <v/>
      </c>
      <c r="BA146" s="430" t="str">
        <f t="shared" si="590"/>
        <v/>
      </c>
      <c r="BB146" s="430" t="str">
        <f t="shared" si="590"/>
        <v>4</v>
      </c>
      <c r="BC146" s="430" t="str">
        <f t="shared" si="590"/>
        <v>60</v>
      </c>
      <c r="BD146" s="430" t="str">
        <f t="shared" si="590"/>
        <v/>
      </c>
      <c r="BE146" s="430" t="str">
        <f t="shared" si="590"/>
        <v>6</v>
      </c>
      <c r="BF146" s="431" t="str">
        <f t="shared" si="590"/>
        <v>40</v>
      </c>
      <c r="BG146" s="430" t="str">
        <f t="shared" si="590"/>
        <v/>
      </c>
      <c r="BH146" s="430" t="str">
        <f t="shared" si="590"/>
        <v/>
      </c>
      <c r="BI146" s="430" t="str">
        <f t="shared" si="590"/>
        <v/>
      </c>
      <c r="BJ146" s="430" t="str">
        <f t="shared" si="590"/>
        <v/>
      </c>
      <c r="BK146" s="430" t="str">
        <f t="shared" si="590"/>
        <v/>
      </c>
      <c r="BL146" s="430" t="str">
        <f t="shared" si="590"/>
        <v/>
      </c>
      <c r="BM146" s="430" t="str">
        <f t="shared" si="590"/>
        <v/>
      </c>
      <c r="BN146" s="430" t="str">
        <f t="shared" si="590"/>
        <v/>
      </c>
      <c r="BO146" s="430" t="str">
        <f t="shared" si="590"/>
        <v>6</v>
      </c>
      <c r="BP146" s="430" t="str">
        <f t="shared" si="590"/>
        <v/>
      </c>
      <c r="BQ146" s="430" t="str">
        <f t="shared" si="590"/>
        <v/>
      </c>
      <c r="BR146" s="430" t="str">
        <f t="shared" si="590"/>
        <v/>
      </c>
      <c r="BS146" s="432" t="str">
        <f t="shared" si="590"/>
        <v/>
      </c>
      <c r="BT146" s="433" t="str">
        <f>$AY146*Assembly!Y$4+$AZ146*Assembly!Y$5+$BA146*Assembly!Y$6+$BB146*Assembly!Y$7+$BC146*Assembly!Y$8+$BD146*Assembly!Y$9+$BE146*Assembly!Y$10+$BF146*Assembly!Y$11+$BG146*Assembly!Y$12+$BH146*Assembly!Y$13+$BI146*Assembly!Y$14+$BJ146*Assembly!Y$15+$BK146*Assembly!Y$16+$BL146*Assembly!Y$17+$BM146*Assembly!Y$18+$BN146*Assembly!Y$19+$BO146*Assembly!Y$20+$BP146*Assembly!Y$21+$BQ146*Assembly!Y$22+$BR146*Assembly!Y$23+$BS146*Assembly!Y$24</f>
        <v>8,532</v>
      </c>
      <c r="BU146" s="434" t="str">
        <f t="shared" si="8"/>
        <v>546</v>
      </c>
      <c r="BV146" s="434" t="str">
        <f>$AY146*Assembly!AC$4+$AZ146*Assembly!AC$5+$BA146*Assembly!AC$6+$BB146*Assembly!AC$7+$BC146*Assembly!AC$8+$BD146*Assembly!AC$9+$BE146*Assembly!AC$10+$BF146*Assembly!AC$11+$BG146*Assembly!AC$12+$BH146*Assembly!AC$13+$BI146*Assembly!AC$14+$BJ146*Assembly!AC$15+$BK146*Assembly!AC$16+$BL146*Assembly!AC$17+$BM146*Assembly!AC$18+$BN146*Assembly!AC$19+$BO146*Assembly!AC$20+$BP146*Assembly!AC$21+$BQ146*Assembly!AC$22+$BR146*Assembly!AC$23+$BS146*Assembly!AC$24</f>
        <v>20,320</v>
      </c>
      <c r="BW146" s="435" t="str">
        <f t="shared" si="9"/>
        <v>2.38</v>
      </c>
      <c r="BX146" s="436" t="str">
        <f t="shared" si="10"/>
        <v>1300</v>
      </c>
      <c r="BY146" s="437" t="str">
        <f t="shared" si="11"/>
        <v>37.2</v>
      </c>
      <c r="BZ146" s="438"/>
      <c r="CA146" s="434" t="str">
        <f>$AY146*Assembly!X$4+$AZ146*Assembly!X$5+$BA146*Assembly!X$6+$BB146*Assembly!X$7+$BC146*Assembly!X$8+$BD146*Assembly!X$9+$BE146*Assembly!X$10+$BF146*Assembly!X$11+$BG146*Assembly!X$12+$BH146*Assembly!X$13+$BI146*Assembly!X$14+$BJ146*Assembly!X$15+$BK146*Assembly!X$16+$BL146*Assembly!X$17+$BM146*Assembly!X$18+$BN146*Assembly!X$19+$BO146*Assembly!X$20+$BP146*Assembly!X$21+$BQ146*Assembly!X$22+$BR146*Assembly!X$23+$BS146*Assembly!X$24</f>
        <v>446</v>
      </c>
      <c r="CB146" s="434" t="str">
        <f t="shared" si="12"/>
        <v>69,378</v>
      </c>
      <c r="CC146" s="439" t="str">
        <f t="shared" si="13"/>
        <v>0.0694</v>
      </c>
      <c r="CD146" s="440" t="str">
        <f>$AY146*Assembly!AB$4+$AZ146*Assembly!AB$5+$BA146*Assembly!AB$6+$BB146*Assembly!AB$7+$BC146*Assembly!AB$8+$BD146*Assembly!AB$9+$BE146*Assembly!AB$10+$BF146*Assembly!AB$11+$BG146*Assembly!AB$12+$BH146*Assembly!AB$13+$BI146*Assembly!AB$14+$BJ146*Assembly!AB$15+$BK146*Assembly!AB$16+$BL146*Assembly!AB$17+$BM146*Assembly!AB$18+$BN146*Assembly!AB$19+$BO146*Assembly!AB$20+$BP146*Assembly!AB$21+$BQ146*Assembly!AB$22+$BR146*Assembly!AB$23+$BS146*Assembly!AB$24</f>
        <v>2,010</v>
      </c>
      <c r="CE146" s="424" t="str">
        <f>$AY146*Assembly!M$4+$AZ146*Assembly!M$5+$BA146*Assembly!M$6+$BB146*Assembly!M$7+$BC146*Assembly!M$8+$BD146*Assembly!M$9+$BE146*Assembly!M$10+$BF146*Assembly!M$11+$BG146*Assembly!M$12+$BH146*Assembly!M$13+$BI146*Assembly!M$14+$BJ146*Assembly!M$15+$BK146*Assembly!M$16+$BL146*Assembly!M$17+$BM146*Assembly!M$18+$BN146*Assembly!M$19+$BO146*Assembly!M$20+$BP146*Assembly!M$21+$BQ146*Assembly!M$22+$BR146*Assembly!M$23+$BS146*Assembly!M$24</f>
        <v>7,610</v>
      </c>
      <c r="CF146" s="424" t="str">
        <f>$AY146*Assembly!N$4+$AZ146*Assembly!N$5+$BA146*Assembly!N$6+$BB146*Assembly!N$7+$BC146*Assembly!N$8+$BD146*Assembly!N$9+$BE146*Assembly!N$10+$BF146*Assembly!N$11+$BG146*Assembly!N$12+$BH146*Assembly!N$13+$BI146*Assembly!N$14+$BJ146*Assembly!N$15+$BK146*Assembly!N$16+$BL146*Assembly!N$17+$BM146*Assembly!N$18+$BN146*Assembly!N$19+$BO146*Assembly!N$20+$BP146*Assembly!N$21+$BQ146*Assembly!N$22+$BR146*Assembly!N$23+$BS146*Assembly!N$24</f>
        <v>30</v>
      </c>
      <c r="CG146" s="424" t="str">
        <f>$AY146*Assembly!O$4+$AZ146*Assembly!O$5+$BA146*Assembly!O$6+$BB146*Assembly!O$7+$BC146*Assembly!O$8+$BD146*Assembly!O$9+$BE146*Assembly!O$10+$BF146*Assembly!O$11+$BG146*Assembly!O$12+$BH146*Assembly!O$13+$BI146*Assembly!O$14+$BJ146*Assembly!O$15+$BK146*Assembly!O$16+$BL146*Assembly!O$17+$BM146*Assembly!O$18+$BN146*Assembly!O$19+$BO146*Assembly!O$20+$BP146*Assembly!O$21+$BQ146*Assembly!O$22+$BR146*Assembly!O$23+$BS146*Assembly!O$24</f>
        <v>1,320</v>
      </c>
      <c r="CH146" s="421" t="str">
        <f>$AY146*Assembly!P$4+$AZ146*Assembly!P$5+$BA146*Assembly!P$6+$BB146*Assembly!P$7+$BC146*Assembly!P$8+$BD146*Assembly!P$9+$BE146*Assembly!P$10+$BF146*Assembly!P$11+$BG146*Assembly!P$12+$BH146*Assembly!P$13+$BI146*Assembly!P$14+$BJ146*Assembly!P$15+$BK146*Assembly!P$16+$BL146*Assembly!P$17+$BM146*Assembly!P$18+$BN146*Assembly!P$19+$BO146*Assembly!P$20+$BP146*Assembly!P$21+$BQ146*Assembly!P$22+$BR146*Assembly!P$23+$BS146*Assembly!P$24</f>
        <v>0</v>
      </c>
      <c r="CI146" s="421" t="str">
        <f>$AY146*Assembly!Q$4+$AZ146*Assembly!Q$5+$BA146*Assembly!Q$6+$BB146*Assembly!Q$7+$BC146*Assembly!Q$8+$BD146*Assembly!Q$9+$BE146*Assembly!Q$10+$BF146*Assembly!Q$11+$BG146*Assembly!Q$12+$BH146*Assembly!Q$13+$BI146*Assembly!Q$14+$BJ146*Assembly!Q$15+$BK146*Assembly!Q$16+$BL146*Assembly!Q$17+$BM146*Assembly!Q$18+$BN146*Assembly!Q$19+$BO146*Assembly!Q$20+$BP146*Assembly!Q$21+$BQ146*Assembly!Q$22+$BR146*Assembly!Q$23+$BS146*Assembly!Q$24</f>
        <v>8</v>
      </c>
      <c r="CJ146" s="424" t="str">
        <f>$AY146*Assembly!R$4+$AZ146*Assembly!R$5+$BA146*Assembly!R$6+$BB146*Assembly!R$7+$BC146*Assembly!R$8+$BD146*Assembly!R$9+$BE146*Assembly!R$10+$BF146*Assembly!R$11+$BG146*Assembly!R$12+$BH146*Assembly!R$13+$BI146*Assembly!R$14+$BJ146*Assembly!R$15+$BK146*Assembly!R$16+$BL146*Assembly!R$17+$BM146*Assembly!R$18+$BN146*Assembly!R$19+$BO146*Assembly!R$20+$BP146*Assembly!R$21+$BQ146*Assembly!R$22+$BR146*Assembly!R$23+$BS146*Assembly!R$24</f>
        <v>30</v>
      </c>
      <c r="CK146" s="421" t="str">
        <f>$AY146*Assembly!S$4+$AZ146*Assembly!S$5+$BA146*Assembly!S$6+$BB146*Assembly!S$7+$BC146*Assembly!S$8+$BD146*Assembly!S$9+$BE146*Assembly!S$10+$BF146*Assembly!S$11+$BG146*Assembly!S$12+$BH146*Assembly!S$13+$BI146*Assembly!S$14+$BJ146*Assembly!S$15+$BK146*Assembly!S$16+$BL146*Assembly!S$17+$BM146*Assembly!S$18+$BN146*Assembly!S$19+$BO146*Assembly!S$20+$BP146*Assembly!S$21+$BQ146*Assembly!S$22+$BR146*Assembly!S$23+$BS146*Assembly!S$24</f>
        <v>60</v>
      </c>
      <c r="CL146" s="421" t="str">
        <f>$AY146*Assembly!T$4+$AZ146*Assembly!T$5+$BA146*Assembly!T$6+$BB146*Assembly!T$7+$BC146*Assembly!T$8+$BD146*Assembly!T$9+$BE146*Assembly!T$10+$BF146*Assembly!T$11+$BG146*Assembly!T$12+$BH146*Assembly!T$13+$BI146*Assembly!T$14+$BJ146*Assembly!T$15+$BK146*Assembly!T$16+$BL146*Assembly!T$17+$BM146*Assembly!T$18+$BN146*Assembly!T$19+$BO146*Assembly!T$20+$BP146*Assembly!T$21+$BQ146*Assembly!T$22+$BR146*Assembly!T$23+$BS146*Assembly!T$24</f>
        <v>0</v>
      </c>
      <c r="CM146" s="421" t="str">
        <f>$AY146*Assembly!U$4+$AZ146*Assembly!U$5+$BA146*Assembly!U$6+$BB146*Assembly!U$7+$BC146*Assembly!U$8+$BD146*Assembly!U$9+$BE146*Assembly!U$10+$BF146*Assembly!U$11+$BG146*Assembly!U$12+$BH146*Assembly!U$13+$BI146*Assembly!U$14+$BJ146*Assembly!U$15+$BK146*Assembly!U$16+$BL146*Assembly!U$17+$BM146*Assembly!U$18+$BN146*Assembly!U$19+$BO146*Assembly!U$20+$BP146*Assembly!U$21+$BQ146*Assembly!U$22+$BR146*Assembly!U$23+$BS146*Assembly!U$24</f>
        <v>0</v>
      </c>
      <c r="CN146" s="424" t="str">
        <f>$AY146*Assembly!V$4+$AZ146*Assembly!V$5+$BA146*Assembly!V$6+$BB146*Assembly!V$7+$BC146*Assembly!V$8+$BD146*Assembly!V$9+$BE146*Assembly!V$10+$BF146*Assembly!V$11+$BG146*Assembly!V$12+$BH146*Assembly!V$13+$BI146*Assembly!V$14+$BJ146*Assembly!V$15+$BK146*Assembly!V$16+$BL146*Assembly!V$17+$BM146*Assembly!V$18+$BN146*Assembly!V$19+$BO146*Assembly!V$20+$BP146*Assembly!V$21+$BQ146*Assembly!V$22+$BR146*Assembly!V$23+$BS146*Assembly!V$24</f>
        <v>0</v>
      </c>
      <c r="CO146" s="424" t="str">
        <f>CE146*Refining!$F$3</f>
        <v>13,589</v>
      </c>
      <c r="CP146" s="424" t="str">
        <f>CF146*Refining!$F$4</f>
        <v>94</v>
      </c>
      <c r="CQ146" s="424" t="str">
        <f>CG146*Refining!$F$5</f>
        <v>5,500</v>
      </c>
      <c r="CR146" s="424" t="str">
        <f>CH146*Refining!$F$6</f>
        <v>0</v>
      </c>
      <c r="CS146" s="424" t="str">
        <f>CI146*Refining!$F$7</f>
        <v>14</v>
      </c>
      <c r="CT146" s="424" t="str">
        <f>CJ146*Refining!$F$8</f>
        <v>375</v>
      </c>
      <c r="CU146" s="424" t="str">
        <f>CK146*Refining!$F$9</f>
        <v>7,500</v>
      </c>
      <c r="CV146" s="424" t="str">
        <f>CL146*Refining!$F$10</f>
        <v>0</v>
      </c>
      <c r="CW146" s="424" t="str">
        <f>CM146*Refining!$F$11</f>
        <v>0</v>
      </c>
      <c r="CX146" s="424" t="str">
        <f>CN146*Refining!$F$12</f>
        <v>0</v>
      </c>
      <c r="CY146" s="441" t="str">
        <f t="shared" ref="CY146:DR146" si="591">IF(CE146 = 0, "", CE146)</f>
        <v>7,610</v>
      </c>
      <c r="CZ146" s="442" t="str">
        <f t="shared" si="591"/>
        <v>30</v>
      </c>
      <c r="DA146" s="442" t="str">
        <f t="shared" si="591"/>
        <v>1,320</v>
      </c>
      <c r="DB146" s="443" t="str">
        <f t="shared" si="591"/>
        <v/>
      </c>
      <c r="DC146" s="444" t="str">
        <f t="shared" si="591"/>
        <v>8.0</v>
      </c>
      <c r="DD146" s="442" t="str">
        <f t="shared" si="591"/>
        <v>30</v>
      </c>
      <c r="DE146" s="444" t="str">
        <f t="shared" si="591"/>
        <v>60.0</v>
      </c>
      <c r="DF146" s="444" t="str">
        <f t="shared" si="591"/>
        <v/>
      </c>
      <c r="DG146" s="442" t="str">
        <f t="shared" si="591"/>
        <v/>
      </c>
      <c r="DH146" s="445" t="str">
        <f t="shared" si="591"/>
        <v/>
      </c>
      <c r="DI146" s="441" t="str">
        <f t="shared" si="591"/>
        <v>13,589</v>
      </c>
      <c r="DJ146" s="442" t="str">
        <f t="shared" si="591"/>
        <v>94</v>
      </c>
      <c r="DK146" s="442" t="str">
        <f t="shared" si="591"/>
        <v>5,500</v>
      </c>
      <c r="DL146" s="442" t="str">
        <f t="shared" si="591"/>
        <v/>
      </c>
      <c r="DM146" s="446" t="str">
        <f t="shared" si="591"/>
        <v>14.3</v>
      </c>
      <c r="DN146" s="442" t="str">
        <f t="shared" si="591"/>
        <v>375</v>
      </c>
      <c r="DO146" s="442" t="str">
        <f t="shared" si="591"/>
        <v>7,500</v>
      </c>
      <c r="DP146" s="442" t="str">
        <f t="shared" si="591"/>
        <v/>
      </c>
      <c r="DQ146" s="442" t="str">
        <f t="shared" si="591"/>
        <v/>
      </c>
      <c r="DR146" s="445" t="str">
        <f t="shared" si="591"/>
        <v/>
      </c>
      <c r="DS146" s="447" t="str">
        <f t="shared" si="15"/>
        <v>9,058</v>
      </c>
      <c r="DT146" s="448" t="str">
        <f t="shared" si="16"/>
        <v>27,072</v>
      </c>
      <c r="DU146" s="434" t="str">
        <f>CY146*'Ores &amp; Ingots'!$C$3+CZ146*'Ores &amp; Ingots'!$C$4+DA146*'Ores &amp; Ingots'!$C$5+DB146*'Ores &amp; Ingots'!$C$6+DC146*'Ores &amp; Ingots'!$C$7+DD146*'Ores &amp; Ingots'!$C$8+DE146*'Ores &amp; Ingots'!$C$9+DF146*'Ores &amp; Ingots'!$C$10+DG146*'Ores &amp; Ingots'!$C$11+DH146*'Ores &amp; Ingots'!$C$12</f>
        <v>1,127</v>
      </c>
      <c r="DV146" s="434" t="str">
        <f>DI146*'Ores &amp; Ingots'!$B$3+DJ146*'Ores &amp; Ingots'!$B$4+DK146*'Ores &amp; Ingots'!$B$5+DL146*'Ores &amp; Ingots'!$B$6+DM146*'Ores &amp; Ingots'!$B$7+DN146*'Ores &amp; Ingots'!$B$8+DO146*'Ores &amp; Ingots'!$B$9+DP146*'Ores &amp; Ingots'!$B$10+DQ146*'Ores &amp; Ingots'!$B$11+DR146*'Ores &amp; Ingots'!$B$12</f>
        <v>10,017</v>
      </c>
      <c r="DW146" s="448" t="str">
        <f>CY146*Refining!$G$3+CZ146*Refining!$G$4+DA146*Refining!$G$5+DB146*Refining!$G$6+DC146*Refining!$G$7+DD146*Refining!$G$8+DE146*Refining!$G$9+DF146*Refining!$G$10+DG146*Refining!$G$11+DH146*Refining!$G$12</f>
        <v>20,193</v>
      </c>
      <c r="DX146" s="448" t="str">
        <f t="shared" si="17"/>
        <v>3,141,090</v>
      </c>
      <c r="DY146" s="449" t="str">
        <f t="shared" si="18"/>
        <v>3.1411</v>
      </c>
      <c r="DZ146" s="447" t="str">
        <f t="shared" si="19"/>
        <v>20,689</v>
      </c>
      <c r="EA146" s="446" t="str">
        <f t="shared" ref="EA146:EB146" si="592">DZ146/60</f>
        <v>344.8</v>
      </c>
      <c r="EB146" s="446" t="str">
        <f t="shared" si="592"/>
        <v>5.7</v>
      </c>
      <c r="EC146" s="450" t="str">
        <f t="shared" si="21"/>
        <v>0.24</v>
      </c>
      <c r="ED146" s="447" t="str">
        <f t="shared" si="22"/>
        <v>3,210,468</v>
      </c>
      <c r="EE146" s="446" t="str">
        <f t="shared" ref="EE146:EF146" si="593">ED146/1000</f>
        <v>3,210.5</v>
      </c>
      <c r="EF146" s="451" t="str">
        <f t="shared" si="593"/>
        <v>3.21</v>
      </c>
      <c r="EG146" s="452" t="str">
        <f t="shared" si="24"/>
        <v>3.2105</v>
      </c>
      <c r="EH146" s="225">
        <v>2532.0</v>
      </c>
    </row>
    <row r="147">
      <c r="A147" s="33"/>
      <c r="B147" s="226" t="s">
        <v>1017</v>
      </c>
      <c r="C147" s="227" t="s">
        <v>886</v>
      </c>
      <c r="D147" s="227">
        <v>1.0</v>
      </c>
      <c r="E147" s="227">
        <v>1.0</v>
      </c>
      <c r="F147" s="227">
        <v>1.0</v>
      </c>
      <c r="G147" s="453" t="str">
        <f t="shared" si="5"/>
        <v>15.625</v>
      </c>
      <c r="H147" s="454">
        <v>50.0</v>
      </c>
      <c r="I147" s="454">
        <v>50.0</v>
      </c>
      <c r="J147" s="454" t="str">
        <f>H147/Main!$D$9</f>
        <v>50</v>
      </c>
      <c r="K147" s="454" t="str">
        <f>I147/Main!$D$10</f>
        <v>50</v>
      </c>
      <c r="L147" s="455" t="str">
        <f t="shared" si="6"/>
        <v>1.0</v>
      </c>
      <c r="M147" s="455">
        <v>1.0</v>
      </c>
      <c r="N147" s="456"/>
      <c r="O147" s="457">
        <v>4.48E7</v>
      </c>
      <c r="P147" s="456"/>
      <c r="Q147" s="457"/>
      <c r="R147" s="456"/>
      <c r="S147" s="458"/>
      <c r="T147" s="458"/>
      <c r="U147" s="456"/>
      <c r="V147" s="456"/>
      <c r="W147" s="454">
        <v>400.0</v>
      </c>
      <c r="X147" s="458"/>
      <c r="Y147" s="456"/>
      <c r="Z147" s="456"/>
      <c r="AA147" s="456"/>
      <c r="AB147" s="456"/>
      <c r="AC147" s="524" t="s">
        <v>913</v>
      </c>
      <c r="AD147" s="434">
        <v>150.0</v>
      </c>
      <c r="AE147" s="434">
        <v>0.0</v>
      </c>
      <c r="AF147" s="434">
        <v>0.0</v>
      </c>
      <c r="AG147" s="434">
        <v>4.0</v>
      </c>
      <c r="AH147" s="434">
        <v>60.0</v>
      </c>
      <c r="AI147" s="434">
        <v>0.0</v>
      </c>
      <c r="AJ147" s="434">
        <v>6.0</v>
      </c>
      <c r="AK147" s="498">
        <v>40.0</v>
      </c>
      <c r="AL147" s="434">
        <v>0.0</v>
      </c>
      <c r="AM147" s="434">
        <v>0.0</v>
      </c>
      <c r="AN147" s="434">
        <v>0.0</v>
      </c>
      <c r="AO147" s="434">
        <v>0.0</v>
      </c>
      <c r="AP147" s="434">
        <v>0.0</v>
      </c>
      <c r="AQ147" s="434">
        <v>0.0</v>
      </c>
      <c r="AR147" s="434">
        <v>0.0</v>
      </c>
      <c r="AS147" s="434">
        <v>0.0</v>
      </c>
      <c r="AT147" s="434">
        <v>6.0</v>
      </c>
      <c r="AU147" s="434">
        <v>0.0</v>
      </c>
      <c r="AV147" s="434">
        <v>0.0</v>
      </c>
      <c r="AW147" s="434">
        <v>0.0</v>
      </c>
      <c r="AX147" s="434">
        <v>0.0</v>
      </c>
      <c r="AY147" s="429" t="str">
        <f t="shared" ref="AY147:BS147" si="594">IF(AD147 = 0, "", AD147)</f>
        <v>150</v>
      </c>
      <c r="AZ147" s="430" t="str">
        <f t="shared" si="594"/>
        <v/>
      </c>
      <c r="BA147" s="430" t="str">
        <f t="shared" si="594"/>
        <v/>
      </c>
      <c r="BB147" s="430" t="str">
        <f t="shared" si="594"/>
        <v>4</v>
      </c>
      <c r="BC147" s="430" t="str">
        <f t="shared" si="594"/>
        <v>60</v>
      </c>
      <c r="BD147" s="430" t="str">
        <f t="shared" si="594"/>
        <v/>
      </c>
      <c r="BE147" s="430" t="str">
        <f t="shared" si="594"/>
        <v>6</v>
      </c>
      <c r="BF147" s="431" t="str">
        <f t="shared" si="594"/>
        <v>40</v>
      </c>
      <c r="BG147" s="430" t="str">
        <f t="shared" si="594"/>
        <v/>
      </c>
      <c r="BH147" s="430" t="str">
        <f t="shared" si="594"/>
        <v/>
      </c>
      <c r="BI147" s="430" t="str">
        <f t="shared" si="594"/>
        <v/>
      </c>
      <c r="BJ147" s="430" t="str">
        <f t="shared" si="594"/>
        <v/>
      </c>
      <c r="BK147" s="430" t="str">
        <f t="shared" si="594"/>
        <v/>
      </c>
      <c r="BL147" s="430" t="str">
        <f t="shared" si="594"/>
        <v/>
      </c>
      <c r="BM147" s="430" t="str">
        <f t="shared" si="594"/>
        <v/>
      </c>
      <c r="BN147" s="430" t="str">
        <f t="shared" si="594"/>
        <v/>
      </c>
      <c r="BO147" s="430" t="str">
        <f t="shared" si="594"/>
        <v>6</v>
      </c>
      <c r="BP147" s="430" t="str">
        <f t="shared" si="594"/>
        <v/>
      </c>
      <c r="BQ147" s="430" t="str">
        <f t="shared" si="594"/>
        <v/>
      </c>
      <c r="BR147" s="430" t="str">
        <f t="shared" si="594"/>
        <v/>
      </c>
      <c r="BS147" s="432" t="str">
        <f t="shared" si="594"/>
        <v/>
      </c>
      <c r="BT147" s="433" t="str">
        <f>$AY147*Assembly!Y$4+$AZ147*Assembly!Y$5+$BA147*Assembly!Y$6+$BB147*Assembly!Y$7+$BC147*Assembly!Y$8+$BD147*Assembly!Y$9+$BE147*Assembly!Y$10+$BF147*Assembly!Y$11+$BG147*Assembly!Y$12+$BH147*Assembly!Y$13+$BI147*Assembly!Y$14+$BJ147*Assembly!Y$15+$BK147*Assembly!Y$16+$BL147*Assembly!Y$17+$BM147*Assembly!Y$18+$BN147*Assembly!Y$19+$BO147*Assembly!Y$20+$BP147*Assembly!Y$21+$BQ147*Assembly!Y$22+$BR147*Assembly!Y$23+$BS147*Assembly!Y$24</f>
        <v>8,532</v>
      </c>
      <c r="BU147" s="434" t="str">
        <f t="shared" si="8"/>
        <v>546</v>
      </c>
      <c r="BV147" s="434" t="str">
        <f>$AY147*Assembly!AC$4+$AZ147*Assembly!AC$5+$BA147*Assembly!AC$6+$BB147*Assembly!AC$7+$BC147*Assembly!AC$8+$BD147*Assembly!AC$9+$BE147*Assembly!AC$10+$BF147*Assembly!AC$11+$BG147*Assembly!AC$12+$BH147*Assembly!AC$13+$BI147*Assembly!AC$14+$BJ147*Assembly!AC$15+$BK147*Assembly!AC$16+$BL147*Assembly!AC$17+$BM147*Assembly!AC$18+$BN147*Assembly!AC$19+$BO147*Assembly!AC$20+$BP147*Assembly!AC$21+$BQ147*Assembly!AC$22+$BR147*Assembly!AC$23+$BS147*Assembly!AC$24</f>
        <v>20,320</v>
      </c>
      <c r="BW147" s="435" t="str">
        <f t="shared" si="9"/>
        <v>2.38</v>
      </c>
      <c r="BX147" s="436" t="str">
        <f t="shared" si="10"/>
        <v>1300</v>
      </c>
      <c r="BY147" s="437" t="str">
        <f t="shared" si="11"/>
        <v>37.2</v>
      </c>
      <c r="BZ147" s="438"/>
      <c r="CA147" s="434" t="str">
        <f>$AY147*Assembly!X$4+$AZ147*Assembly!X$5+$BA147*Assembly!X$6+$BB147*Assembly!X$7+$BC147*Assembly!X$8+$BD147*Assembly!X$9+$BE147*Assembly!X$10+$BF147*Assembly!X$11+$BG147*Assembly!X$12+$BH147*Assembly!X$13+$BI147*Assembly!X$14+$BJ147*Assembly!X$15+$BK147*Assembly!X$16+$BL147*Assembly!X$17+$BM147*Assembly!X$18+$BN147*Assembly!X$19+$BO147*Assembly!X$20+$BP147*Assembly!X$21+$BQ147*Assembly!X$22+$BR147*Assembly!X$23+$BS147*Assembly!X$24</f>
        <v>446</v>
      </c>
      <c r="CB147" s="434" t="str">
        <f t="shared" si="12"/>
        <v>69,378</v>
      </c>
      <c r="CC147" s="439" t="str">
        <f t="shared" si="13"/>
        <v>0.0694</v>
      </c>
      <c r="CD147" s="440" t="str">
        <f>$AY147*Assembly!AB$4+$AZ147*Assembly!AB$5+$BA147*Assembly!AB$6+$BB147*Assembly!AB$7+$BC147*Assembly!AB$8+$BD147*Assembly!AB$9+$BE147*Assembly!AB$10+$BF147*Assembly!AB$11+$BG147*Assembly!AB$12+$BH147*Assembly!AB$13+$BI147*Assembly!AB$14+$BJ147*Assembly!AB$15+$BK147*Assembly!AB$16+$BL147*Assembly!AB$17+$BM147*Assembly!AB$18+$BN147*Assembly!AB$19+$BO147*Assembly!AB$20+$BP147*Assembly!AB$21+$BQ147*Assembly!AB$22+$BR147*Assembly!AB$23+$BS147*Assembly!AB$24</f>
        <v>2,010</v>
      </c>
      <c r="CE147" s="457" t="str">
        <f>$AY147*Assembly!M$4+$AZ147*Assembly!M$5+$BA147*Assembly!M$6+$BB147*Assembly!M$7+$BC147*Assembly!M$8+$BD147*Assembly!M$9+$BE147*Assembly!M$10+$BF147*Assembly!M$11+$BG147*Assembly!M$12+$BH147*Assembly!M$13+$BI147*Assembly!M$14+$BJ147*Assembly!M$15+$BK147*Assembly!M$16+$BL147*Assembly!M$17+$BM147*Assembly!M$18+$BN147*Assembly!M$19+$BO147*Assembly!M$20+$BP147*Assembly!M$21+$BQ147*Assembly!M$22+$BR147*Assembly!M$23+$BS147*Assembly!M$24</f>
        <v>7,610</v>
      </c>
      <c r="CF147" s="457" t="str">
        <f>$AY147*Assembly!N$4+$AZ147*Assembly!N$5+$BA147*Assembly!N$6+$BB147*Assembly!N$7+$BC147*Assembly!N$8+$BD147*Assembly!N$9+$BE147*Assembly!N$10+$BF147*Assembly!N$11+$BG147*Assembly!N$12+$BH147*Assembly!N$13+$BI147*Assembly!N$14+$BJ147*Assembly!N$15+$BK147*Assembly!N$16+$BL147*Assembly!N$17+$BM147*Assembly!N$18+$BN147*Assembly!N$19+$BO147*Assembly!N$20+$BP147*Assembly!N$21+$BQ147*Assembly!N$22+$BR147*Assembly!N$23+$BS147*Assembly!N$24</f>
        <v>30</v>
      </c>
      <c r="CG147" s="457" t="str">
        <f>$AY147*Assembly!O$4+$AZ147*Assembly!O$5+$BA147*Assembly!O$6+$BB147*Assembly!O$7+$BC147*Assembly!O$8+$BD147*Assembly!O$9+$BE147*Assembly!O$10+$BF147*Assembly!O$11+$BG147*Assembly!O$12+$BH147*Assembly!O$13+$BI147*Assembly!O$14+$BJ147*Assembly!O$15+$BK147*Assembly!O$16+$BL147*Assembly!O$17+$BM147*Assembly!O$18+$BN147*Assembly!O$19+$BO147*Assembly!O$20+$BP147*Assembly!O$21+$BQ147*Assembly!O$22+$BR147*Assembly!O$23+$BS147*Assembly!O$24</f>
        <v>1,320</v>
      </c>
      <c r="CH147" s="454" t="str">
        <f>$AY147*Assembly!P$4+$AZ147*Assembly!P$5+$BA147*Assembly!P$6+$BB147*Assembly!P$7+$BC147*Assembly!P$8+$BD147*Assembly!P$9+$BE147*Assembly!P$10+$BF147*Assembly!P$11+$BG147*Assembly!P$12+$BH147*Assembly!P$13+$BI147*Assembly!P$14+$BJ147*Assembly!P$15+$BK147*Assembly!P$16+$BL147*Assembly!P$17+$BM147*Assembly!P$18+$BN147*Assembly!P$19+$BO147*Assembly!P$20+$BP147*Assembly!P$21+$BQ147*Assembly!P$22+$BR147*Assembly!P$23+$BS147*Assembly!P$24</f>
        <v>0</v>
      </c>
      <c r="CI147" s="454" t="str">
        <f>$AY147*Assembly!Q$4+$AZ147*Assembly!Q$5+$BA147*Assembly!Q$6+$BB147*Assembly!Q$7+$BC147*Assembly!Q$8+$BD147*Assembly!Q$9+$BE147*Assembly!Q$10+$BF147*Assembly!Q$11+$BG147*Assembly!Q$12+$BH147*Assembly!Q$13+$BI147*Assembly!Q$14+$BJ147*Assembly!Q$15+$BK147*Assembly!Q$16+$BL147*Assembly!Q$17+$BM147*Assembly!Q$18+$BN147*Assembly!Q$19+$BO147*Assembly!Q$20+$BP147*Assembly!Q$21+$BQ147*Assembly!Q$22+$BR147*Assembly!Q$23+$BS147*Assembly!Q$24</f>
        <v>8</v>
      </c>
      <c r="CJ147" s="457" t="str">
        <f>$AY147*Assembly!R$4+$AZ147*Assembly!R$5+$BA147*Assembly!R$6+$BB147*Assembly!R$7+$BC147*Assembly!R$8+$BD147*Assembly!R$9+$BE147*Assembly!R$10+$BF147*Assembly!R$11+$BG147*Assembly!R$12+$BH147*Assembly!R$13+$BI147*Assembly!R$14+$BJ147*Assembly!R$15+$BK147*Assembly!R$16+$BL147*Assembly!R$17+$BM147*Assembly!R$18+$BN147*Assembly!R$19+$BO147*Assembly!R$20+$BP147*Assembly!R$21+$BQ147*Assembly!R$22+$BR147*Assembly!R$23+$BS147*Assembly!R$24</f>
        <v>30</v>
      </c>
      <c r="CK147" s="454" t="str">
        <f>$AY147*Assembly!S$4+$AZ147*Assembly!S$5+$BA147*Assembly!S$6+$BB147*Assembly!S$7+$BC147*Assembly!S$8+$BD147*Assembly!S$9+$BE147*Assembly!S$10+$BF147*Assembly!S$11+$BG147*Assembly!S$12+$BH147*Assembly!S$13+$BI147*Assembly!S$14+$BJ147*Assembly!S$15+$BK147*Assembly!S$16+$BL147*Assembly!S$17+$BM147*Assembly!S$18+$BN147*Assembly!S$19+$BO147*Assembly!S$20+$BP147*Assembly!S$21+$BQ147*Assembly!S$22+$BR147*Assembly!S$23+$BS147*Assembly!S$24</f>
        <v>60</v>
      </c>
      <c r="CL147" s="454" t="str">
        <f>$AY147*Assembly!T$4+$AZ147*Assembly!T$5+$BA147*Assembly!T$6+$BB147*Assembly!T$7+$BC147*Assembly!T$8+$BD147*Assembly!T$9+$BE147*Assembly!T$10+$BF147*Assembly!T$11+$BG147*Assembly!T$12+$BH147*Assembly!T$13+$BI147*Assembly!T$14+$BJ147*Assembly!T$15+$BK147*Assembly!T$16+$BL147*Assembly!T$17+$BM147*Assembly!T$18+$BN147*Assembly!T$19+$BO147*Assembly!T$20+$BP147*Assembly!T$21+$BQ147*Assembly!T$22+$BR147*Assembly!T$23+$BS147*Assembly!T$24</f>
        <v>0</v>
      </c>
      <c r="CM147" s="454" t="str">
        <f>$AY147*Assembly!U$4+$AZ147*Assembly!U$5+$BA147*Assembly!U$6+$BB147*Assembly!U$7+$BC147*Assembly!U$8+$BD147*Assembly!U$9+$BE147*Assembly!U$10+$BF147*Assembly!U$11+$BG147*Assembly!U$12+$BH147*Assembly!U$13+$BI147*Assembly!U$14+$BJ147*Assembly!U$15+$BK147*Assembly!U$16+$BL147*Assembly!U$17+$BM147*Assembly!U$18+$BN147*Assembly!U$19+$BO147*Assembly!U$20+$BP147*Assembly!U$21+$BQ147*Assembly!U$22+$BR147*Assembly!U$23+$BS147*Assembly!U$24</f>
        <v>0</v>
      </c>
      <c r="CN147" s="457" t="str">
        <f>$AY147*Assembly!V$4+$AZ147*Assembly!V$5+$BA147*Assembly!V$6+$BB147*Assembly!V$7+$BC147*Assembly!V$8+$BD147*Assembly!V$9+$BE147*Assembly!V$10+$BF147*Assembly!V$11+$BG147*Assembly!V$12+$BH147*Assembly!V$13+$BI147*Assembly!V$14+$BJ147*Assembly!V$15+$BK147*Assembly!V$16+$BL147*Assembly!V$17+$BM147*Assembly!V$18+$BN147*Assembly!V$19+$BO147*Assembly!V$20+$BP147*Assembly!V$21+$BQ147*Assembly!V$22+$BR147*Assembly!V$23+$BS147*Assembly!V$24</f>
        <v>0</v>
      </c>
      <c r="CO147" s="457" t="str">
        <f>CE147*Refining!$F$3</f>
        <v>13,589</v>
      </c>
      <c r="CP147" s="457" t="str">
        <f>CF147*Refining!$F$4</f>
        <v>94</v>
      </c>
      <c r="CQ147" s="457" t="str">
        <f>CG147*Refining!$F$5</f>
        <v>5,500</v>
      </c>
      <c r="CR147" s="457" t="str">
        <f>CH147*Refining!$F$6</f>
        <v>0</v>
      </c>
      <c r="CS147" s="457" t="str">
        <f>CI147*Refining!$F$7</f>
        <v>14</v>
      </c>
      <c r="CT147" s="457" t="str">
        <f>CJ147*Refining!$F$8</f>
        <v>375</v>
      </c>
      <c r="CU147" s="457" t="str">
        <f>CK147*Refining!$F$9</f>
        <v>7,500</v>
      </c>
      <c r="CV147" s="457" t="str">
        <f>CL147*Refining!$F$10</f>
        <v>0</v>
      </c>
      <c r="CW147" s="457" t="str">
        <f>CM147*Refining!$F$11</f>
        <v>0</v>
      </c>
      <c r="CX147" s="457" t="str">
        <f>CN147*Refining!$F$12</f>
        <v>0</v>
      </c>
      <c r="CY147" s="441" t="str">
        <f t="shared" ref="CY147:DR147" si="595">IF(CE147 = 0, "", CE147)</f>
        <v>7,610</v>
      </c>
      <c r="CZ147" s="442" t="str">
        <f t="shared" si="595"/>
        <v>30</v>
      </c>
      <c r="DA147" s="442" t="str">
        <f t="shared" si="595"/>
        <v>1,320</v>
      </c>
      <c r="DB147" s="443" t="str">
        <f t="shared" si="595"/>
        <v/>
      </c>
      <c r="DC147" s="444" t="str">
        <f t="shared" si="595"/>
        <v>8.0</v>
      </c>
      <c r="DD147" s="442" t="str">
        <f t="shared" si="595"/>
        <v>30</v>
      </c>
      <c r="DE147" s="444" t="str">
        <f t="shared" si="595"/>
        <v>60.0</v>
      </c>
      <c r="DF147" s="444" t="str">
        <f t="shared" si="595"/>
        <v/>
      </c>
      <c r="DG147" s="442" t="str">
        <f t="shared" si="595"/>
        <v/>
      </c>
      <c r="DH147" s="445" t="str">
        <f t="shared" si="595"/>
        <v/>
      </c>
      <c r="DI147" s="441" t="str">
        <f t="shared" si="595"/>
        <v>13,589</v>
      </c>
      <c r="DJ147" s="442" t="str">
        <f t="shared" si="595"/>
        <v>94</v>
      </c>
      <c r="DK147" s="442" t="str">
        <f t="shared" si="595"/>
        <v>5,500</v>
      </c>
      <c r="DL147" s="442" t="str">
        <f t="shared" si="595"/>
        <v/>
      </c>
      <c r="DM147" s="446" t="str">
        <f t="shared" si="595"/>
        <v>14.3</v>
      </c>
      <c r="DN147" s="442" t="str">
        <f t="shared" si="595"/>
        <v>375</v>
      </c>
      <c r="DO147" s="442" t="str">
        <f t="shared" si="595"/>
        <v>7,500</v>
      </c>
      <c r="DP147" s="442" t="str">
        <f t="shared" si="595"/>
        <v/>
      </c>
      <c r="DQ147" s="442" t="str">
        <f t="shared" si="595"/>
        <v/>
      </c>
      <c r="DR147" s="445" t="str">
        <f t="shared" si="595"/>
        <v/>
      </c>
      <c r="DS147" s="447" t="str">
        <f t="shared" si="15"/>
        <v>9,058</v>
      </c>
      <c r="DT147" s="448" t="str">
        <f t="shared" si="16"/>
        <v>27,072</v>
      </c>
      <c r="DU147" s="434" t="str">
        <f>CY147*'Ores &amp; Ingots'!$C$3+CZ147*'Ores &amp; Ingots'!$C$4+DA147*'Ores &amp; Ingots'!$C$5+DB147*'Ores &amp; Ingots'!$C$6+DC147*'Ores &amp; Ingots'!$C$7+DD147*'Ores &amp; Ingots'!$C$8+DE147*'Ores &amp; Ingots'!$C$9+DF147*'Ores &amp; Ingots'!$C$10+DG147*'Ores &amp; Ingots'!$C$11+DH147*'Ores &amp; Ingots'!$C$12</f>
        <v>1,127</v>
      </c>
      <c r="DV147" s="434" t="str">
        <f>DI147*'Ores &amp; Ingots'!$B$3+DJ147*'Ores &amp; Ingots'!$B$4+DK147*'Ores &amp; Ingots'!$B$5+DL147*'Ores &amp; Ingots'!$B$6+DM147*'Ores &amp; Ingots'!$B$7+DN147*'Ores &amp; Ingots'!$B$8+DO147*'Ores &amp; Ingots'!$B$9+DP147*'Ores &amp; Ingots'!$B$10+DQ147*'Ores &amp; Ingots'!$B$11+DR147*'Ores &amp; Ingots'!$B$12</f>
        <v>10,017</v>
      </c>
      <c r="DW147" s="448" t="str">
        <f>CY147*Refining!$G$3+CZ147*Refining!$G$4+DA147*Refining!$G$5+DB147*Refining!$G$6+DC147*Refining!$G$7+DD147*Refining!$G$8+DE147*Refining!$G$9+DF147*Refining!$G$10+DG147*Refining!$G$11+DH147*Refining!$G$12</f>
        <v>20,193</v>
      </c>
      <c r="DX147" s="448" t="str">
        <f t="shared" si="17"/>
        <v>3,141,090</v>
      </c>
      <c r="DY147" s="449" t="str">
        <f t="shared" si="18"/>
        <v>3.1411</v>
      </c>
      <c r="DZ147" s="447" t="str">
        <f t="shared" si="19"/>
        <v>20,689</v>
      </c>
      <c r="EA147" s="446" t="str">
        <f t="shared" ref="EA147:EB147" si="596">DZ147/60</f>
        <v>344.8</v>
      </c>
      <c r="EB147" s="446" t="str">
        <f t="shared" si="596"/>
        <v>5.7</v>
      </c>
      <c r="EC147" s="450" t="str">
        <f t="shared" si="21"/>
        <v>0.24</v>
      </c>
      <c r="ED147" s="447" t="str">
        <f t="shared" si="22"/>
        <v>3,210,468</v>
      </c>
      <c r="EE147" s="446" t="str">
        <f t="shared" ref="EE147:EF147" si="597">ED147/1000</f>
        <v>3,210.5</v>
      </c>
      <c r="EF147" s="451" t="str">
        <f t="shared" si="597"/>
        <v>3.21</v>
      </c>
      <c r="EG147" s="452" t="str">
        <f t="shared" si="24"/>
        <v>3.2105</v>
      </c>
      <c r="EH147" s="225">
        <v>2508.0</v>
      </c>
    </row>
    <row r="148">
      <c r="A148" s="33"/>
      <c r="B148" s="226" t="s">
        <v>1018</v>
      </c>
      <c r="C148" s="227" t="s">
        <v>886</v>
      </c>
      <c r="D148" s="227">
        <v>1.0</v>
      </c>
      <c r="E148" s="227">
        <v>1.0</v>
      </c>
      <c r="F148" s="227">
        <v>1.0</v>
      </c>
      <c r="G148" s="420" t="str">
        <f t="shared" si="5"/>
        <v>15.625</v>
      </c>
      <c r="H148" s="421">
        <v>15.0</v>
      </c>
      <c r="I148" s="421">
        <v>15.0</v>
      </c>
      <c r="J148" s="421" t="str">
        <f>H148/Main!$D$9</f>
        <v>15</v>
      </c>
      <c r="K148" s="421" t="str">
        <f>I148/Main!$D$10</f>
        <v>15</v>
      </c>
      <c r="L148" s="422" t="str">
        <f t="shared" si="6"/>
        <v>1.0</v>
      </c>
      <c r="M148" s="422">
        <v>1.0</v>
      </c>
      <c r="N148" s="423"/>
      <c r="O148" s="423"/>
      <c r="P148" s="423"/>
      <c r="Q148" s="424"/>
      <c r="R148" s="423"/>
      <c r="S148" s="425"/>
      <c r="T148" s="425"/>
      <c r="U148" s="423"/>
      <c r="V148" s="423"/>
      <c r="W148" s="425"/>
      <c r="X148" s="425"/>
      <c r="Y148" s="423"/>
      <c r="Z148" s="423"/>
      <c r="AA148" s="424" t="s">
        <v>920</v>
      </c>
      <c r="AB148" s="424" t="s">
        <v>913</v>
      </c>
      <c r="AC148" s="523" t="s">
        <v>913</v>
      </c>
      <c r="AD148" s="434">
        <v>0.0</v>
      </c>
      <c r="AE148" s="434">
        <v>20.0</v>
      </c>
      <c r="AF148" s="434">
        <v>0.0</v>
      </c>
      <c r="AG148" s="434">
        <v>0.0</v>
      </c>
      <c r="AH148" s="498">
        <v>20.0</v>
      </c>
      <c r="AI148" s="434">
        <v>0.0</v>
      </c>
      <c r="AJ148" s="434">
        <v>0.0</v>
      </c>
      <c r="AK148" s="434">
        <v>0.0</v>
      </c>
      <c r="AL148" s="434">
        <v>0.0</v>
      </c>
      <c r="AM148" s="434">
        <v>0.0</v>
      </c>
      <c r="AN148" s="434">
        <v>0.0</v>
      </c>
      <c r="AO148" s="434">
        <v>0.0</v>
      </c>
      <c r="AP148" s="434">
        <v>0.0</v>
      </c>
      <c r="AQ148" s="434">
        <v>0.0</v>
      </c>
      <c r="AR148" s="434">
        <v>0.0</v>
      </c>
      <c r="AS148" s="434">
        <v>0.0</v>
      </c>
      <c r="AT148" s="434">
        <v>0.0</v>
      </c>
      <c r="AU148" s="434">
        <v>0.0</v>
      </c>
      <c r="AV148" s="434">
        <v>0.0</v>
      </c>
      <c r="AW148" s="434">
        <v>0.0</v>
      </c>
      <c r="AX148" s="434">
        <v>0.0</v>
      </c>
      <c r="AY148" s="429" t="str">
        <f t="shared" ref="AY148:BS148" si="598">IF(AD148 = 0, "", AD148)</f>
        <v/>
      </c>
      <c r="AZ148" s="430" t="str">
        <f t="shared" si="598"/>
        <v>20</v>
      </c>
      <c r="BA148" s="430" t="str">
        <f t="shared" si="598"/>
        <v/>
      </c>
      <c r="BB148" s="430" t="str">
        <f t="shared" si="598"/>
        <v/>
      </c>
      <c r="BC148" s="431" t="str">
        <f t="shared" si="598"/>
        <v>20</v>
      </c>
      <c r="BD148" s="430" t="str">
        <f t="shared" si="598"/>
        <v/>
      </c>
      <c r="BE148" s="430" t="str">
        <f t="shared" si="598"/>
        <v/>
      </c>
      <c r="BF148" s="430" t="str">
        <f t="shared" si="598"/>
        <v/>
      </c>
      <c r="BG148" s="430" t="str">
        <f t="shared" si="598"/>
        <v/>
      </c>
      <c r="BH148" s="430" t="str">
        <f t="shared" si="598"/>
        <v/>
      </c>
      <c r="BI148" s="430" t="str">
        <f t="shared" si="598"/>
        <v/>
      </c>
      <c r="BJ148" s="430" t="str">
        <f t="shared" si="598"/>
        <v/>
      </c>
      <c r="BK148" s="430" t="str">
        <f t="shared" si="598"/>
        <v/>
      </c>
      <c r="BL148" s="430" t="str">
        <f t="shared" si="598"/>
        <v/>
      </c>
      <c r="BM148" s="430" t="str">
        <f t="shared" si="598"/>
        <v/>
      </c>
      <c r="BN148" s="430" t="str">
        <f t="shared" si="598"/>
        <v/>
      </c>
      <c r="BO148" s="430" t="str">
        <f t="shared" si="598"/>
        <v/>
      </c>
      <c r="BP148" s="430" t="str">
        <f t="shared" si="598"/>
        <v/>
      </c>
      <c r="BQ148" s="430" t="str">
        <f t="shared" si="598"/>
        <v/>
      </c>
      <c r="BR148" s="430" t="str">
        <f t="shared" si="598"/>
        <v/>
      </c>
      <c r="BS148" s="432" t="str">
        <f t="shared" si="598"/>
        <v/>
      </c>
      <c r="BT148" s="433" t="str">
        <f>$AY148*Assembly!Y$4+$AZ148*Assembly!Y$5+$BA148*Assembly!Y$6+$BB148*Assembly!Y$7+$BC148*Assembly!Y$8+$BD148*Assembly!Y$9+$BE148*Assembly!Y$10+$BF148*Assembly!Y$11+$BG148*Assembly!Y$12+$BH148*Assembly!Y$13+$BI148*Assembly!Y$14+$BJ148*Assembly!Y$15+$BK148*Assembly!Y$16+$BL148*Assembly!Y$17+$BM148*Assembly!Y$18+$BN148*Assembly!Y$19+$BO148*Assembly!Y$20+$BP148*Assembly!Y$21+$BQ148*Assembly!Y$22+$BR148*Assembly!Y$23+$BS148*Assembly!Y$24</f>
        <v>220</v>
      </c>
      <c r="BU148" s="434" t="str">
        <f t="shared" si="8"/>
        <v>14</v>
      </c>
      <c r="BV148" s="434" t="str">
        <f>$AY148*Assembly!AC$4+$AZ148*Assembly!AC$5+$BA148*Assembly!AC$6+$BB148*Assembly!AC$7+$BC148*Assembly!AC$8+$BD148*Assembly!AC$9+$BE148*Assembly!AC$10+$BF148*Assembly!AC$11+$BG148*Assembly!AC$12+$BH148*Assembly!AC$13+$BI148*Assembly!AC$14+$BJ148*Assembly!AC$15+$BK148*Assembly!AC$16+$BL148*Assembly!AC$17+$BM148*Assembly!AC$18+$BN148*Assembly!AC$19+$BO148*Assembly!AC$20+$BP148*Assembly!AC$21+$BQ148*Assembly!AC$22+$BR148*Assembly!AC$23+$BS148*Assembly!AC$24</f>
        <v>900</v>
      </c>
      <c r="BW148" s="435" t="str">
        <f t="shared" si="9"/>
        <v>4.09</v>
      </c>
      <c r="BX148" s="436" t="str">
        <f t="shared" si="10"/>
        <v>58</v>
      </c>
      <c r="BY148" s="437" t="str">
        <f t="shared" si="11"/>
        <v>63.9</v>
      </c>
      <c r="BZ148" s="438"/>
      <c r="CA148" s="434" t="str">
        <f>$AY148*Assembly!X$4+$AZ148*Assembly!X$5+$BA148*Assembly!X$6+$BB148*Assembly!X$7+$BC148*Assembly!X$8+$BD148*Assembly!X$9+$BE148*Assembly!X$10+$BF148*Assembly!X$11+$BG148*Assembly!X$12+$BH148*Assembly!X$13+$BI148*Assembly!X$14+$BJ148*Assembly!X$15+$BK148*Assembly!X$16+$BL148*Assembly!X$17+$BM148*Assembly!X$18+$BN148*Assembly!X$19+$BO148*Assembly!X$20+$BP148*Assembly!X$21+$BQ148*Assembly!X$22+$BR148*Assembly!X$23+$BS148*Assembly!X$24</f>
        <v>100</v>
      </c>
      <c r="CB148" s="434" t="str">
        <f t="shared" si="12"/>
        <v>15,556</v>
      </c>
      <c r="CC148" s="439" t="str">
        <f t="shared" si="13"/>
        <v>0.0156</v>
      </c>
      <c r="CD148" s="440" t="str">
        <f>$AY148*Assembly!AB$4+$AZ148*Assembly!AB$5+$BA148*Assembly!AB$6+$BB148*Assembly!AB$7+$BC148*Assembly!AB$8+$BD148*Assembly!AB$9+$BE148*Assembly!AB$10+$BF148*Assembly!AB$11+$BG148*Assembly!AB$12+$BH148*Assembly!AB$13+$BI148*Assembly!AB$14+$BJ148*Assembly!AB$15+$BK148*Assembly!AB$16+$BL148*Assembly!AB$17+$BM148*Assembly!AB$18+$BN148*Assembly!AB$19+$BO148*Assembly!AB$20+$BP148*Assembly!AB$21+$BQ148*Assembly!AB$22+$BR148*Assembly!AB$23+$BS148*Assembly!AB$24</f>
        <v>140</v>
      </c>
      <c r="CE148" s="424" t="str">
        <f>$AY148*Assembly!M$4+$AZ148*Assembly!M$5+$BA148*Assembly!M$6+$BB148*Assembly!M$7+$BC148*Assembly!M$8+$BD148*Assembly!M$9+$BE148*Assembly!M$10+$BF148*Assembly!M$11+$BG148*Assembly!M$12+$BH148*Assembly!M$13+$BI148*Assembly!M$14+$BJ148*Assembly!M$15+$BK148*Assembly!M$16+$BL148*Assembly!M$17+$BM148*Assembly!M$18+$BN148*Assembly!M$19+$BO148*Assembly!M$20+$BP148*Assembly!M$21+$BQ148*Assembly!M$22+$BR148*Assembly!M$23+$BS148*Assembly!M$24</f>
        <v>270</v>
      </c>
      <c r="CF148" s="424" t="str">
        <f>$AY148*Assembly!N$4+$AZ148*Assembly!N$5+$BA148*Assembly!N$6+$BB148*Assembly!N$7+$BC148*Assembly!N$8+$BD148*Assembly!N$9+$BE148*Assembly!N$10+$BF148*Assembly!N$11+$BG148*Assembly!N$12+$BH148*Assembly!N$13+$BI148*Assembly!N$14+$BJ148*Assembly!N$15+$BK148*Assembly!N$16+$BL148*Assembly!N$17+$BM148*Assembly!N$18+$BN148*Assembly!N$19+$BO148*Assembly!N$20+$BP148*Assembly!N$21+$BQ148*Assembly!N$22+$BR148*Assembly!N$23+$BS148*Assembly!N$24</f>
        <v>0</v>
      </c>
      <c r="CG148" s="424" t="str">
        <f>$AY148*Assembly!O$4+$AZ148*Assembly!O$5+$BA148*Assembly!O$6+$BB148*Assembly!O$7+$BC148*Assembly!O$8+$BD148*Assembly!O$9+$BE148*Assembly!O$10+$BF148*Assembly!O$11+$BG148*Assembly!O$12+$BH148*Assembly!O$13+$BI148*Assembly!O$14+$BJ148*Assembly!O$15+$BK148*Assembly!O$16+$BL148*Assembly!O$17+$BM148*Assembly!O$18+$BN148*Assembly!O$19+$BO148*Assembly!O$20+$BP148*Assembly!O$21+$BQ148*Assembly!O$22+$BR148*Assembly!O$23+$BS148*Assembly!O$24</f>
        <v>0</v>
      </c>
      <c r="CH148" s="421" t="str">
        <f>$AY148*Assembly!P$4+$AZ148*Assembly!P$5+$BA148*Assembly!P$6+$BB148*Assembly!P$7+$BC148*Assembly!P$8+$BD148*Assembly!P$9+$BE148*Assembly!P$10+$BF148*Assembly!P$11+$BG148*Assembly!P$12+$BH148*Assembly!P$13+$BI148*Assembly!P$14+$BJ148*Assembly!P$15+$BK148*Assembly!P$16+$BL148*Assembly!P$17+$BM148*Assembly!P$18+$BN148*Assembly!P$19+$BO148*Assembly!P$20+$BP148*Assembly!P$21+$BQ148*Assembly!P$22+$BR148*Assembly!P$23+$BS148*Assembly!P$24</f>
        <v>0</v>
      </c>
      <c r="CI148" s="421" t="str">
        <f>$AY148*Assembly!Q$4+$AZ148*Assembly!Q$5+$BA148*Assembly!Q$6+$BB148*Assembly!Q$7+$BC148*Assembly!Q$8+$BD148*Assembly!Q$9+$BE148*Assembly!Q$10+$BF148*Assembly!Q$11+$BG148*Assembly!Q$12+$BH148*Assembly!Q$13+$BI148*Assembly!Q$14+$BJ148*Assembly!Q$15+$BK148*Assembly!Q$16+$BL148*Assembly!Q$17+$BM148*Assembly!Q$18+$BN148*Assembly!Q$19+$BO148*Assembly!Q$20+$BP148*Assembly!Q$21+$BQ148*Assembly!Q$22+$BR148*Assembly!Q$23+$BS148*Assembly!Q$24</f>
        <v>0</v>
      </c>
      <c r="CJ148" s="424" t="str">
        <f>$AY148*Assembly!R$4+$AZ148*Assembly!R$5+$BA148*Assembly!R$6+$BB148*Assembly!R$7+$BC148*Assembly!R$8+$BD148*Assembly!R$9+$BE148*Assembly!R$10+$BF148*Assembly!R$11+$BG148*Assembly!R$12+$BH148*Assembly!R$13+$BI148*Assembly!R$14+$BJ148*Assembly!R$15+$BK148*Assembly!R$16+$BL148*Assembly!R$17+$BM148*Assembly!R$18+$BN148*Assembly!R$19+$BO148*Assembly!R$20+$BP148*Assembly!R$21+$BQ148*Assembly!R$22+$BR148*Assembly!R$23+$BS148*Assembly!R$24</f>
        <v>0</v>
      </c>
      <c r="CK148" s="421" t="str">
        <f>$AY148*Assembly!S$4+$AZ148*Assembly!S$5+$BA148*Assembly!S$6+$BB148*Assembly!S$7+$BC148*Assembly!S$8+$BD148*Assembly!S$9+$BE148*Assembly!S$10+$BF148*Assembly!S$11+$BG148*Assembly!S$12+$BH148*Assembly!S$13+$BI148*Assembly!S$14+$BJ148*Assembly!S$15+$BK148*Assembly!S$16+$BL148*Assembly!S$17+$BM148*Assembly!S$18+$BN148*Assembly!S$19+$BO148*Assembly!S$20+$BP148*Assembly!S$21+$BQ148*Assembly!S$22+$BR148*Assembly!S$23+$BS148*Assembly!S$24</f>
        <v>0</v>
      </c>
      <c r="CL148" s="421" t="str">
        <f>$AY148*Assembly!T$4+$AZ148*Assembly!T$5+$BA148*Assembly!T$6+$BB148*Assembly!T$7+$BC148*Assembly!T$8+$BD148*Assembly!T$9+$BE148*Assembly!T$10+$BF148*Assembly!T$11+$BG148*Assembly!T$12+$BH148*Assembly!T$13+$BI148*Assembly!T$14+$BJ148*Assembly!T$15+$BK148*Assembly!T$16+$BL148*Assembly!T$17+$BM148*Assembly!T$18+$BN148*Assembly!T$19+$BO148*Assembly!T$20+$BP148*Assembly!T$21+$BQ148*Assembly!T$22+$BR148*Assembly!T$23+$BS148*Assembly!T$24</f>
        <v>0</v>
      </c>
      <c r="CM148" s="421" t="str">
        <f>$AY148*Assembly!U$4+$AZ148*Assembly!U$5+$BA148*Assembly!U$6+$BB148*Assembly!U$7+$BC148*Assembly!U$8+$BD148*Assembly!U$9+$BE148*Assembly!U$10+$BF148*Assembly!U$11+$BG148*Assembly!U$12+$BH148*Assembly!U$13+$BI148*Assembly!U$14+$BJ148*Assembly!U$15+$BK148*Assembly!U$16+$BL148*Assembly!U$17+$BM148*Assembly!U$18+$BN148*Assembly!U$19+$BO148*Assembly!U$20+$BP148*Assembly!U$21+$BQ148*Assembly!U$22+$BR148*Assembly!U$23+$BS148*Assembly!U$24</f>
        <v>0</v>
      </c>
      <c r="CN148" s="424" t="str">
        <f>$AY148*Assembly!V$4+$AZ148*Assembly!V$5+$BA148*Assembly!V$6+$BB148*Assembly!V$7+$BC148*Assembly!V$8+$BD148*Assembly!V$9+$BE148*Assembly!V$10+$BF148*Assembly!V$11+$BG148*Assembly!V$12+$BH148*Assembly!V$13+$BI148*Assembly!V$14+$BJ148*Assembly!V$15+$BK148*Assembly!V$16+$BL148*Assembly!V$17+$BM148*Assembly!V$18+$BN148*Assembly!V$19+$BO148*Assembly!V$20+$BP148*Assembly!V$21+$BQ148*Assembly!V$22+$BR148*Assembly!V$23+$BS148*Assembly!V$24</f>
        <v>0</v>
      </c>
      <c r="CO148" s="424" t="str">
        <f>CE148*Refining!$F$3</f>
        <v>482</v>
      </c>
      <c r="CP148" s="424" t="str">
        <f>CF148*Refining!$F$4</f>
        <v>0</v>
      </c>
      <c r="CQ148" s="424" t="str">
        <f>CG148*Refining!$F$5</f>
        <v>0</v>
      </c>
      <c r="CR148" s="424" t="str">
        <f>CH148*Refining!$F$6</f>
        <v>0</v>
      </c>
      <c r="CS148" s="424" t="str">
        <f>CI148*Refining!$F$7</f>
        <v>0</v>
      </c>
      <c r="CT148" s="424" t="str">
        <f>CJ148*Refining!$F$8</f>
        <v>0</v>
      </c>
      <c r="CU148" s="424" t="str">
        <f>CK148*Refining!$F$9</f>
        <v>0</v>
      </c>
      <c r="CV148" s="424" t="str">
        <f>CL148*Refining!$F$10</f>
        <v>0</v>
      </c>
      <c r="CW148" s="424" t="str">
        <f>CM148*Refining!$F$11</f>
        <v>0</v>
      </c>
      <c r="CX148" s="424" t="str">
        <f>CN148*Refining!$F$12</f>
        <v>0</v>
      </c>
      <c r="CY148" s="441" t="str">
        <f t="shared" ref="CY148:DR148" si="599">IF(CE148 = 0, "", CE148)</f>
        <v>270</v>
      </c>
      <c r="CZ148" s="442" t="str">
        <f t="shared" si="599"/>
        <v/>
      </c>
      <c r="DA148" s="442" t="str">
        <f t="shared" si="599"/>
        <v/>
      </c>
      <c r="DB148" s="443" t="str">
        <f t="shared" si="599"/>
        <v/>
      </c>
      <c r="DC148" s="444" t="str">
        <f t="shared" si="599"/>
        <v/>
      </c>
      <c r="DD148" s="442" t="str">
        <f t="shared" si="599"/>
        <v/>
      </c>
      <c r="DE148" s="444" t="str">
        <f t="shared" si="599"/>
        <v/>
      </c>
      <c r="DF148" s="444" t="str">
        <f t="shared" si="599"/>
        <v/>
      </c>
      <c r="DG148" s="442" t="str">
        <f t="shared" si="599"/>
        <v/>
      </c>
      <c r="DH148" s="445" t="str">
        <f t="shared" si="599"/>
        <v/>
      </c>
      <c r="DI148" s="441" t="str">
        <f t="shared" si="599"/>
        <v>482</v>
      </c>
      <c r="DJ148" s="442" t="str">
        <f t="shared" si="599"/>
        <v/>
      </c>
      <c r="DK148" s="442" t="str">
        <f t="shared" si="599"/>
        <v/>
      </c>
      <c r="DL148" s="442" t="str">
        <f t="shared" si="599"/>
        <v/>
      </c>
      <c r="DM148" s="446" t="str">
        <f t="shared" si="599"/>
        <v/>
      </c>
      <c r="DN148" s="442" t="str">
        <f t="shared" si="599"/>
        <v/>
      </c>
      <c r="DO148" s="442" t="str">
        <f t="shared" si="599"/>
        <v/>
      </c>
      <c r="DP148" s="442" t="str">
        <f t="shared" si="599"/>
        <v/>
      </c>
      <c r="DQ148" s="442" t="str">
        <f t="shared" si="599"/>
        <v/>
      </c>
      <c r="DR148" s="445" t="str">
        <f t="shared" si="599"/>
        <v/>
      </c>
      <c r="DS148" s="447" t="str">
        <f t="shared" si="15"/>
        <v>270</v>
      </c>
      <c r="DT148" s="448" t="str">
        <f t="shared" si="16"/>
        <v>482</v>
      </c>
      <c r="DU148" s="434" t="str">
        <f>CY148*'Ores &amp; Ingots'!$C$3+CZ148*'Ores &amp; Ingots'!$C$4+DA148*'Ores &amp; Ingots'!$C$5+DB148*'Ores &amp; Ingots'!$C$6+DC148*'Ores &amp; Ingots'!$C$7+DD148*'Ores &amp; Ingots'!$C$8+DE148*'Ores &amp; Ingots'!$C$9+DF148*'Ores &amp; Ingots'!$C$10+DG148*'Ores &amp; Ingots'!$C$11+DH148*'Ores &amp; Ingots'!$C$12</f>
        <v>34</v>
      </c>
      <c r="DV148" s="434" t="str">
        <f>DI148*'Ores &amp; Ingots'!$B$3+DJ148*'Ores &amp; Ingots'!$B$4+DK148*'Ores &amp; Ingots'!$B$5+DL148*'Ores &amp; Ingots'!$B$6+DM148*'Ores &amp; Ingots'!$B$7+DN148*'Ores &amp; Ingots'!$B$8+DO148*'Ores &amp; Ingots'!$B$9+DP148*'Ores &amp; Ingots'!$B$10+DQ148*'Ores &amp; Ingots'!$B$11+DR148*'Ores &amp; Ingots'!$B$12</f>
        <v>178</v>
      </c>
      <c r="DW148" s="448" t="str">
        <f>CY148*Refining!$G$3+CZ148*Refining!$G$4+DA148*Refining!$G$5+DB148*Refining!$G$6+DC148*Refining!$G$7+DD148*Refining!$G$8+DE148*Refining!$G$9+DF148*Refining!$G$10+DG148*Refining!$G$11+DH148*Refining!$G$12</f>
        <v>19</v>
      </c>
      <c r="DX148" s="448" t="str">
        <f t="shared" si="17"/>
        <v>2,885</v>
      </c>
      <c r="DY148" s="449" t="str">
        <f t="shared" si="18"/>
        <v>0.0029</v>
      </c>
      <c r="DZ148" s="447" t="str">
        <f t="shared" si="19"/>
        <v>134</v>
      </c>
      <c r="EA148" s="446" t="str">
        <f t="shared" ref="EA148:EB148" si="600">DZ148/60</f>
        <v>2.2</v>
      </c>
      <c r="EB148" s="446" t="str">
        <f t="shared" si="600"/>
        <v>0.0</v>
      </c>
      <c r="EC148" s="450" t="str">
        <f t="shared" si="21"/>
        <v>0.00</v>
      </c>
      <c r="ED148" s="447" t="str">
        <f t="shared" si="22"/>
        <v>18,440</v>
      </c>
      <c r="EE148" s="446" t="str">
        <f t="shared" ref="EE148:EF148" si="601">ED148/1000</f>
        <v>18.4</v>
      </c>
      <c r="EF148" s="451" t="str">
        <f t="shared" si="601"/>
        <v>0.02</v>
      </c>
      <c r="EG148" s="452" t="str">
        <f t="shared" si="24"/>
        <v>0.0184</v>
      </c>
      <c r="EH148" s="225">
        <v>504.0</v>
      </c>
    </row>
    <row r="149">
      <c r="A149" s="33"/>
      <c r="B149" s="226" t="s">
        <v>1018</v>
      </c>
      <c r="C149" s="227" t="s">
        <v>885</v>
      </c>
      <c r="D149" s="227">
        <v>3.0</v>
      </c>
      <c r="E149" s="227">
        <v>3.0</v>
      </c>
      <c r="F149" s="227">
        <v>3.0</v>
      </c>
      <c r="G149" s="453" t="str">
        <f t="shared" si="5"/>
        <v>3.375</v>
      </c>
      <c r="H149" s="454">
        <v>15.0</v>
      </c>
      <c r="I149" s="454">
        <v>15.0</v>
      </c>
      <c r="J149" s="454" t="str">
        <f>H149/Main!$D$9</f>
        <v>15</v>
      </c>
      <c r="K149" s="454" t="str">
        <f>I149/Main!$D$10</f>
        <v>15</v>
      </c>
      <c r="L149" s="455" t="str">
        <f t="shared" si="6"/>
        <v>1.0</v>
      </c>
      <c r="M149" s="455">
        <v>1.0</v>
      </c>
      <c r="N149" s="456"/>
      <c r="O149" s="456"/>
      <c r="P149" s="456"/>
      <c r="Q149" s="457"/>
      <c r="R149" s="456"/>
      <c r="S149" s="458"/>
      <c r="T149" s="458"/>
      <c r="U149" s="456"/>
      <c r="V149" s="456"/>
      <c r="W149" s="530"/>
      <c r="X149" s="458"/>
      <c r="Y149" s="456"/>
      <c r="Z149" s="456"/>
      <c r="AA149" s="457" t="s">
        <v>920</v>
      </c>
      <c r="AB149" s="457" t="s">
        <v>913</v>
      </c>
      <c r="AC149" s="531"/>
      <c r="AD149" s="434">
        <v>0.0</v>
      </c>
      <c r="AE149" s="434">
        <v>20.0</v>
      </c>
      <c r="AF149" s="434">
        <v>0.0</v>
      </c>
      <c r="AG149" s="434">
        <v>0.0</v>
      </c>
      <c r="AH149" s="498">
        <v>20.0</v>
      </c>
      <c r="AI149" s="434">
        <v>0.0</v>
      </c>
      <c r="AJ149" s="434">
        <v>0.0</v>
      </c>
      <c r="AK149" s="434">
        <v>0.0</v>
      </c>
      <c r="AL149" s="434">
        <v>0.0</v>
      </c>
      <c r="AM149" s="434">
        <v>0.0</v>
      </c>
      <c r="AN149" s="434">
        <v>0.0</v>
      </c>
      <c r="AO149" s="434">
        <v>0.0</v>
      </c>
      <c r="AP149" s="434">
        <v>0.0</v>
      </c>
      <c r="AQ149" s="434">
        <v>0.0</v>
      </c>
      <c r="AR149" s="434">
        <v>0.0</v>
      </c>
      <c r="AS149" s="434">
        <v>0.0</v>
      </c>
      <c r="AT149" s="434">
        <v>0.0</v>
      </c>
      <c r="AU149" s="434">
        <v>0.0</v>
      </c>
      <c r="AV149" s="434">
        <v>0.0</v>
      </c>
      <c r="AW149" s="434">
        <v>0.0</v>
      </c>
      <c r="AX149" s="434">
        <v>0.0</v>
      </c>
      <c r="AY149" s="429" t="str">
        <f t="shared" ref="AY149:BS149" si="602">IF(AD149 = 0, "", AD149)</f>
        <v/>
      </c>
      <c r="AZ149" s="430" t="str">
        <f t="shared" si="602"/>
        <v>20</v>
      </c>
      <c r="BA149" s="430" t="str">
        <f t="shared" si="602"/>
        <v/>
      </c>
      <c r="BB149" s="430" t="str">
        <f t="shared" si="602"/>
        <v/>
      </c>
      <c r="BC149" s="431" t="str">
        <f t="shared" si="602"/>
        <v>20</v>
      </c>
      <c r="BD149" s="430" t="str">
        <f t="shared" si="602"/>
        <v/>
      </c>
      <c r="BE149" s="430" t="str">
        <f t="shared" si="602"/>
        <v/>
      </c>
      <c r="BF149" s="430" t="str">
        <f t="shared" si="602"/>
        <v/>
      </c>
      <c r="BG149" s="430" t="str">
        <f t="shared" si="602"/>
        <v/>
      </c>
      <c r="BH149" s="430" t="str">
        <f t="shared" si="602"/>
        <v/>
      </c>
      <c r="BI149" s="430" t="str">
        <f t="shared" si="602"/>
        <v/>
      </c>
      <c r="BJ149" s="430" t="str">
        <f t="shared" si="602"/>
        <v/>
      </c>
      <c r="BK149" s="430" t="str">
        <f t="shared" si="602"/>
        <v/>
      </c>
      <c r="BL149" s="430" t="str">
        <f t="shared" si="602"/>
        <v/>
      </c>
      <c r="BM149" s="430" t="str">
        <f t="shared" si="602"/>
        <v/>
      </c>
      <c r="BN149" s="430" t="str">
        <f t="shared" si="602"/>
        <v/>
      </c>
      <c r="BO149" s="430" t="str">
        <f t="shared" si="602"/>
        <v/>
      </c>
      <c r="BP149" s="430" t="str">
        <f t="shared" si="602"/>
        <v/>
      </c>
      <c r="BQ149" s="430" t="str">
        <f t="shared" si="602"/>
        <v/>
      </c>
      <c r="BR149" s="430" t="str">
        <f t="shared" si="602"/>
        <v/>
      </c>
      <c r="BS149" s="432" t="str">
        <f t="shared" si="602"/>
        <v/>
      </c>
      <c r="BT149" s="433" t="str">
        <f>$AY149*Assembly!Y$4+$AZ149*Assembly!Y$5+$BA149*Assembly!Y$6+$BB149*Assembly!Y$7+$BC149*Assembly!Y$8+$BD149*Assembly!Y$9+$BE149*Assembly!Y$10+$BF149*Assembly!Y$11+$BG149*Assembly!Y$12+$BH149*Assembly!Y$13+$BI149*Assembly!Y$14+$BJ149*Assembly!Y$15+$BK149*Assembly!Y$16+$BL149*Assembly!Y$17+$BM149*Assembly!Y$18+$BN149*Assembly!Y$19+$BO149*Assembly!Y$20+$BP149*Assembly!Y$21+$BQ149*Assembly!Y$22+$BR149*Assembly!Y$23+$BS149*Assembly!Y$24</f>
        <v>220</v>
      </c>
      <c r="BU149" s="434" t="str">
        <f t="shared" si="8"/>
        <v>65</v>
      </c>
      <c r="BV149" s="434" t="str">
        <f>$AY149*Assembly!AC$4+$AZ149*Assembly!AC$5+$BA149*Assembly!AC$6+$BB149*Assembly!AC$7+$BC149*Assembly!AC$8+$BD149*Assembly!AC$9+$BE149*Assembly!AC$10+$BF149*Assembly!AC$11+$BG149*Assembly!AC$12+$BH149*Assembly!AC$13+$BI149*Assembly!AC$14+$BJ149*Assembly!AC$15+$BK149*Assembly!AC$16+$BL149*Assembly!AC$17+$BM149*Assembly!AC$18+$BN149*Assembly!AC$19+$BO149*Assembly!AC$20+$BP149*Assembly!AC$21+$BQ149*Assembly!AC$22+$BR149*Assembly!AC$23+$BS149*Assembly!AC$24</f>
        <v>900</v>
      </c>
      <c r="BW149" s="435" t="str">
        <f t="shared" si="9"/>
        <v>4.09</v>
      </c>
      <c r="BX149" s="436" t="str">
        <f t="shared" si="10"/>
        <v>267</v>
      </c>
      <c r="BY149" s="437" t="str">
        <f t="shared" si="11"/>
        <v>13.8</v>
      </c>
      <c r="BZ149" s="438"/>
      <c r="CA149" s="434" t="str">
        <f>$AY149*Assembly!X$4+$AZ149*Assembly!X$5+$BA149*Assembly!X$6+$BB149*Assembly!X$7+$BC149*Assembly!X$8+$BD149*Assembly!X$9+$BE149*Assembly!X$10+$BF149*Assembly!X$11+$BG149*Assembly!X$12+$BH149*Assembly!X$13+$BI149*Assembly!X$14+$BJ149*Assembly!X$15+$BK149*Assembly!X$16+$BL149*Assembly!X$17+$BM149*Assembly!X$18+$BN149*Assembly!X$19+$BO149*Assembly!X$20+$BP149*Assembly!X$21+$BQ149*Assembly!X$22+$BR149*Assembly!X$23+$BS149*Assembly!X$24</f>
        <v>100</v>
      </c>
      <c r="CB149" s="434" t="str">
        <f t="shared" si="12"/>
        <v>15,556</v>
      </c>
      <c r="CC149" s="439" t="str">
        <f t="shared" si="13"/>
        <v>0.0156</v>
      </c>
      <c r="CD149" s="440" t="str">
        <f>$AY149*Assembly!AB$4+$AZ149*Assembly!AB$5+$BA149*Assembly!AB$6+$BB149*Assembly!AB$7+$BC149*Assembly!AB$8+$BD149*Assembly!AB$9+$BE149*Assembly!AB$10+$BF149*Assembly!AB$11+$BG149*Assembly!AB$12+$BH149*Assembly!AB$13+$BI149*Assembly!AB$14+$BJ149*Assembly!AB$15+$BK149*Assembly!AB$16+$BL149*Assembly!AB$17+$BM149*Assembly!AB$18+$BN149*Assembly!AB$19+$BO149*Assembly!AB$20+$BP149*Assembly!AB$21+$BQ149*Assembly!AB$22+$BR149*Assembly!AB$23+$BS149*Assembly!AB$24</f>
        <v>140</v>
      </c>
      <c r="CE149" s="457" t="str">
        <f>$AY149*Assembly!M$4+$AZ149*Assembly!M$5+$BA149*Assembly!M$6+$BB149*Assembly!M$7+$BC149*Assembly!M$8+$BD149*Assembly!M$9+$BE149*Assembly!M$10+$BF149*Assembly!M$11+$BG149*Assembly!M$12+$BH149*Assembly!M$13+$BI149*Assembly!M$14+$BJ149*Assembly!M$15+$BK149*Assembly!M$16+$BL149*Assembly!M$17+$BM149*Assembly!M$18+$BN149*Assembly!M$19+$BO149*Assembly!M$20+$BP149*Assembly!M$21+$BQ149*Assembly!M$22+$BR149*Assembly!M$23+$BS149*Assembly!M$24</f>
        <v>270</v>
      </c>
      <c r="CF149" s="457" t="str">
        <f>$AY149*Assembly!N$4+$AZ149*Assembly!N$5+$BA149*Assembly!N$6+$BB149*Assembly!N$7+$BC149*Assembly!N$8+$BD149*Assembly!N$9+$BE149*Assembly!N$10+$BF149*Assembly!N$11+$BG149*Assembly!N$12+$BH149*Assembly!N$13+$BI149*Assembly!N$14+$BJ149*Assembly!N$15+$BK149*Assembly!N$16+$BL149*Assembly!N$17+$BM149*Assembly!N$18+$BN149*Assembly!N$19+$BO149*Assembly!N$20+$BP149*Assembly!N$21+$BQ149*Assembly!N$22+$BR149*Assembly!N$23+$BS149*Assembly!N$24</f>
        <v>0</v>
      </c>
      <c r="CG149" s="457" t="str">
        <f>$AY149*Assembly!O$4+$AZ149*Assembly!O$5+$BA149*Assembly!O$6+$BB149*Assembly!O$7+$BC149*Assembly!O$8+$BD149*Assembly!O$9+$BE149*Assembly!O$10+$BF149*Assembly!O$11+$BG149*Assembly!O$12+$BH149*Assembly!O$13+$BI149*Assembly!O$14+$BJ149*Assembly!O$15+$BK149*Assembly!O$16+$BL149*Assembly!O$17+$BM149*Assembly!O$18+$BN149*Assembly!O$19+$BO149*Assembly!O$20+$BP149*Assembly!O$21+$BQ149*Assembly!O$22+$BR149*Assembly!O$23+$BS149*Assembly!O$24</f>
        <v>0</v>
      </c>
      <c r="CH149" s="454" t="str">
        <f>$AY149*Assembly!P$4+$AZ149*Assembly!P$5+$BA149*Assembly!P$6+$BB149*Assembly!P$7+$BC149*Assembly!P$8+$BD149*Assembly!P$9+$BE149*Assembly!P$10+$BF149*Assembly!P$11+$BG149*Assembly!P$12+$BH149*Assembly!P$13+$BI149*Assembly!P$14+$BJ149*Assembly!P$15+$BK149*Assembly!P$16+$BL149*Assembly!P$17+$BM149*Assembly!P$18+$BN149*Assembly!P$19+$BO149*Assembly!P$20+$BP149*Assembly!P$21+$BQ149*Assembly!P$22+$BR149*Assembly!P$23+$BS149*Assembly!P$24</f>
        <v>0</v>
      </c>
      <c r="CI149" s="454" t="str">
        <f>$AY149*Assembly!Q$4+$AZ149*Assembly!Q$5+$BA149*Assembly!Q$6+$BB149*Assembly!Q$7+$BC149*Assembly!Q$8+$BD149*Assembly!Q$9+$BE149*Assembly!Q$10+$BF149*Assembly!Q$11+$BG149*Assembly!Q$12+$BH149*Assembly!Q$13+$BI149*Assembly!Q$14+$BJ149*Assembly!Q$15+$BK149*Assembly!Q$16+$BL149*Assembly!Q$17+$BM149*Assembly!Q$18+$BN149*Assembly!Q$19+$BO149*Assembly!Q$20+$BP149*Assembly!Q$21+$BQ149*Assembly!Q$22+$BR149*Assembly!Q$23+$BS149*Assembly!Q$24</f>
        <v>0</v>
      </c>
      <c r="CJ149" s="457" t="str">
        <f>$AY149*Assembly!R$4+$AZ149*Assembly!R$5+$BA149*Assembly!R$6+$BB149*Assembly!R$7+$BC149*Assembly!R$8+$BD149*Assembly!R$9+$BE149*Assembly!R$10+$BF149*Assembly!R$11+$BG149*Assembly!R$12+$BH149*Assembly!R$13+$BI149*Assembly!R$14+$BJ149*Assembly!R$15+$BK149*Assembly!R$16+$BL149*Assembly!R$17+$BM149*Assembly!R$18+$BN149*Assembly!R$19+$BO149*Assembly!R$20+$BP149*Assembly!R$21+$BQ149*Assembly!R$22+$BR149*Assembly!R$23+$BS149*Assembly!R$24</f>
        <v>0</v>
      </c>
      <c r="CK149" s="454" t="str">
        <f>$AY149*Assembly!S$4+$AZ149*Assembly!S$5+$BA149*Assembly!S$6+$BB149*Assembly!S$7+$BC149*Assembly!S$8+$BD149*Assembly!S$9+$BE149*Assembly!S$10+$BF149*Assembly!S$11+$BG149*Assembly!S$12+$BH149*Assembly!S$13+$BI149*Assembly!S$14+$BJ149*Assembly!S$15+$BK149*Assembly!S$16+$BL149*Assembly!S$17+$BM149*Assembly!S$18+$BN149*Assembly!S$19+$BO149*Assembly!S$20+$BP149*Assembly!S$21+$BQ149*Assembly!S$22+$BR149*Assembly!S$23+$BS149*Assembly!S$24</f>
        <v>0</v>
      </c>
      <c r="CL149" s="454" t="str">
        <f>$AY149*Assembly!T$4+$AZ149*Assembly!T$5+$BA149*Assembly!T$6+$BB149*Assembly!T$7+$BC149*Assembly!T$8+$BD149*Assembly!T$9+$BE149*Assembly!T$10+$BF149*Assembly!T$11+$BG149*Assembly!T$12+$BH149*Assembly!T$13+$BI149*Assembly!T$14+$BJ149*Assembly!T$15+$BK149*Assembly!T$16+$BL149*Assembly!T$17+$BM149*Assembly!T$18+$BN149*Assembly!T$19+$BO149*Assembly!T$20+$BP149*Assembly!T$21+$BQ149*Assembly!T$22+$BR149*Assembly!T$23+$BS149*Assembly!T$24</f>
        <v>0</v>
      </c>
      <c r="CM149" s="454" t="str">
        <f>$AY149*Assembly!U$4+$AZ149*Assembly!U$5+$BA149*Assembly!U$6+$BB149*Assembly!U$7+$BC149*Assembly!U$8+$BD149*Assembly!U$9+$BE149*Assembly!U$10+$BF149*Assembly!U$11+$BG149*Assembly!U$12+$BH149*Assembly!U$13+$BI149*Assembly!U$14+$BJ149*Assembly!U$15+$BK149*Assembly!U$16+$BL149*Assembly!U$17+$BM149*Assembly!U$18+$BN149*Assembly!U$19+$BO149*Assembly!U$20+$BP149*Assembly!U$21+$BQ149*Assembly!U$22+$BR149*Assembly!U$23+$BS149*Assembly!U$24</f>
        <v>0</v>
      </c>
      <c r="CN149" s="457" t="str">
        <f>$AY149*Assembly!V$4+$AZ149*Assembly!V$5+$BA149*Assembly!V$6+$BB149*Assembly!V$7+$BC149*Assembly!V$8+$BD149*Assembly!V$9+$BE149*Assembly!V$10+$BF149*Assembly!V$11+$BG149*Assembly!V$12+$BH149*Assembly!V$13+$BI149*Assembly!V$14+$BJ149*Assembly!V$15+$BK149*Assembly!V$16+$BL149*Assembly!V$17+$BM149*Assembly!V$18+$BN149*Assembly!V$19+$BO149*Assembly!V$20+$BP149*Assembly!V$21+$BQ149*Assembly!V$22+$BR149*Assembly!V$23+$BS149*Assembly!V$24</f>
        <v>0</v>
      </c>
      <c r="CO149" s="457" t="str">
        <f>CE149*Refining!$F$3</f>
        <v>482</v>
      </c>
      <c r="CP149" s="457" t="str">
        <f>CF149*Refining!$F$4</f>
        <v>0</v>
      </c>
      <c r="CQ149" s="457" t="str">
        <f>CG149*Refining!$F$5</f>
        <v>0</v>
      </c>
      <c r="CR149" s="457" t="str">
        <f>CH149*Refining!$F$6</f>
        <v>0</v>
      </c>
      <c r="CS149" s="457" t="str">
        <f>CI149*Refining!$F$7</f>
        <v>0</v>
      </c>
      <c r="CT149" s="457" t="str">
        <f>CJ149*Refining!$F$8</f>
        <v>0</v>
      </c>
      <c r="CU149" s="457" t="str">
        <f>CK149*Refining!$F$9</f>
        <v>0</v>
      </c>
      <c r="CV149" s="457" t="str">
        <f>CL149*Refining!$F$10</f>
        <v>0</v>
      </c>
      <c r="CW149" s="457" t="str">
        <f>CM149*Refining!$F$11</f>
        <v>0</v>
      </c>
      <c r="CX149" s="457" t="str">
        <f>CN149*Refining!$F$12</f>
        <v>0</v>
      </c>
      <c r="CY149" s="441" t="str">
        <f t="shared" ref="CY149:DR149" si="603">IF(CE149 = 0, "", CE149)</f>
        <v>270</v>
      </c>
      <c r="CZ149" s="442" t="str">
        <f t="shared" si="603"/>
        <v/>
      </c>
      <c r="DA149" s="442" t="str">
        <f t="shared" si="603"/>
        <v/>
      </c>
      <c r="DB149" s="443" t="str">
        <f t="shared" si="603"/>
        <v/>
      </c>
      <c r="DC149" s="444" t="str">
        <f t="shared" si="603"/>
        <v/>
      </c>
      <c r="DD149" s="442" t="str">
        <f t="shared" si="603"/>
        <v/>
      </c>
      <c r="DE149" s="444" t="str">
        <f t="shared" si="603"/>
        <v/>
      </c>
      <c r="DF149" s="444" t="str">
        <f t="shared" si="603"/>
        <v/>
      </c>
      <c r="DG149" s="442" t="str">
        <f t="shared" si="603"/>
        <v/>
      </c>
      <c r="DH149" s="445" t="str">
        <f t="shared" si="603"/>
        <v/>
      </c>
      <c r="DI149" s="441" t="str">
        <f t="shared" si="603"/>
        <v>482</v>
      </c>
      <c r="DJ149" s="442" t="str">
        <f t="shared" si="603"/>
        <v/>
      </c>
      <c r="DK149" s="442" t="str">
        <f t="shared" si="603"/>
        <v/>
      </c>
      <c r="DL149" s="442" t="str">
        <f t="shared" si="603"/>
        <v/>
      </c>
      <c r="DM149" s="446" t="str">
        <f t="shared" si="603"/>
        <v/>
      </c>
      <c r="DN149" s="442" t="str">
        <f t="shared" si="603"/>
        <v/>
      </c>
      <c r="DO149" s="442" t="str">
        <f t="shared" si="603"/>
        <v/>
      </c>
      <c r="DP149" s="442" t="str">
        <f t="shared" si="603"/>
        <v/>
      </c>
      <c r="DQ149" s="442" t="str">
        <f t="shared" si="603"/>
        <v/>
      </c>
      <c r="DR149" s="445" t="str">
        <f t="shared" si="603"/>
        <v/>
      </c>
      <c r="DS149" s="447" t="str">
        <f t="shared" si="15"/>
        <v>270</v>
      </c>
      <c r="DT149" s="448" t="str">
        <f t="shared" si="16"/>
        <v>482</v>
      </c>
      <c r="DU149" s="434" t="str">
        <f>CY149*'Ores &amp; Ingots'!$C$3+CZ149*'Ores &amp; Ingots'!$C$4+DA149*'Ores &amp; Ingots'!$C$5+DB149*'Ores &amp; Ingots'!$C$6+DC149*'Ores &amp; Ingots'!$C$7+DD149*'Ores &amp; Ingots'!$C$8+DE149*'Ores &amp; Ingots'!$C$9+DF149*'Ores &amp; Ingots'!$C$10+DG149*'Ores &amp; Ingots'!$C$11+DH149*'Ores &amp; Ingots'!$C$12</f>
        <v>34</v>
      </c>
      <c r="DV149" s="434" t="str">
        <f>DI149*'Ores &amp; Ingots'!$B$3+DJ149*'Ores &amp; Ingots'!$B$4+DK149*'Ores &amp; Ingots'!$B$5+DL149*'Ores &amp; Ingots'!$B$6+DM149*'Ores &amp; Ingots'!$B$7+DN149*'Ores &amp; Ingots'!$B$8+DO149*'Ores &amp; Ingots'!$B$9+DP149*'Ores &amp; Ingots'!$B$10+DQ149*'Ores &amp; Ingots'!$B$11+DR149*'Ores &amp; Ingots'!$B$12</f>
        <v>178</v>
      </c>
      <c r="DW149" s="448" t="str">
        <f>CY149*Refining!$G$3+CZ149*Refining!$G$4+DA149*Refining!$G$5+DB149*Refining!$G$6+DC149*Refining!$G$7+DD149*Refining!$G$8+DE149*Refining!$G$9+DF149*Refining!$G$10+DG149*Refining!$G$11+DH149*Refining!$G$12</f>
        <v>19</v>
      </c>
      <c r="DX149" s="448" t="str">
        <f t="shared" si="17"/>
        <v>2,885</v>
      </c>
      <c r="DY149" s="449" t="str">
        <f t="shared" si="18"/>
        <v>0.0029</v>
      </c>
      <c r="DZ149" s="447" t="str">
        <f t="shared" si="19"/>
        <v>134</v>
      </c>
      <c r="EA149" s="446" t="str">
        <f t="shared" ref="EA149:EB149" si="604">DZ149/60</f>
        <v>2.2</v>
      </c>
      <c r="EB149" s="446" t="str">
        <f t="shared" si="604"/>
        <v>0.0</v>
      </c>
      <c r="EC149" s="450" t="str">
        <f t="shared" si="21"/>
        <v>0.00</v>
      </c>
      <c r="ED149" s="447" t="str">
        <f t="shared" si="22"/>
        <v>18,440</v>
      </c>
      <c r="EE149" s="446" t="str">
        <f t="shared" ref="EE149:EF149" si="605">ED149/1000</f>
        <v>18.4</v>
      </c>
      <c r="EF149" s="451" t="str">
        <f t="shared" si="605"/>
        <v>0.02</v>
      </c>
      <c r="EG149" s="452" t="str">
        <f t="shared" si="24"/>
        <v>0.0184</v>
      </c>
      <c r="EH149" s="225" t="s">
        <v>12</v>
      </c>
    </row>
    <row r="150">
      <c r="A150" s="33"/>
      <c r="B150" s="226" t="s">
        <v>1019</v>
      </c>
      <c r="C150" s="227" t="s">
        <v>886</v>
      </c>
      <c r="D150" s="227">
        <v>1.0</v>
      </c>
      <c r="E150" s="227">
        <v>1.0</v>
      </c>
      <c r="F150" s="227">
        <v>1.0</v>
      </c>
      <c r="G150" s="420" t="str">
        <f t="shared" si="5"/>
        <v>15.625</v>
      </c>
      <c r="H150" s="421">
        <v>15.0</v>
      </c>
      <c r="I150" s="421">
        <v>15.0</v>
      </c>
      <c r="J150" s="421" t="str">
        <f>H150/Main!$D$9</f>
        <v>15</v>
      </c>
      <c r="K150" s="421" t="str">
        <f>I150/Main!$D$10</f>
        <v>15</v>
      </c>
      <c r="L150" s="422" t="str">
        <f t="shared" si="6"/>
        <v>1.0</v>
      </c>
      <c r="M150" s="422">
        <v>1.0</v>
      </c>
      <c r="N150" s="424">
        <v>30.0</v>
      </c>
      <c r="O150" s="424">
        <v>30.0</v>
      </c>
      <c r="P150" s="423"/>
      <c r="Q150" s="424"/>
      <c r="R150" s="423"/>
      <c r="S150" s="425"/>
      <c r="T150" s="425"/>
      <c r="U150" s="423"/>
      <c r="V150" s="423"/>
      <c r="W150" s="425"/>
      <c r="X150" s="425"/>
      <c r="Y150" s="423"/>
      <c r="Z150" s="423"/>
      <c r="AA150" s="424" t="s">
        <v>920</v>
      </c>
      <c r="AB150" s="424" t="s">
        <v>913</v>
      </c>
      <c r="AC150" s="523" t="s">
        <v>913</v>
      </c>
      <c r="AD150" s="434">
        <v>0.0</v>
      </c>
      <c r="AE150" s="434">
        <v>40.0</v>
      </c>
      <c r="AF150" s="434">
        <v>0.0</v>
      </c>
      <c r="AG150" s="434">
        <v>0.0</v>
      </c>
      <c r="AH150" s="434">
        <v>20.0</v>
      </c>
      <c r="AI150" s="434">
        <v>0.0</v>
      </c>
      <c r="AJ150" s="434">
        <v>8.0</v>
      </c>
      <c r="AK150" s="498">
        <v>30.0</v>
      </c>
      <c r="AL150" s="434">
        <v>8.0</v>
      </c>
      <c r="AM150" s="434">
        <v>0.0</v>
      </c>
      <c r="AN150" s="434">
        <v>0.0</v>
      </c>
      <c r="AO150" s="434">
        <v>0.0</v>
      </c>
      <c r="AP150" s="434">
        <v>10.0</v>
      </c>
      <c r="AQ150" s="434">
        <v>0.0</v>
      </c>
      <c r="AR150" s="434">
        <v>0.0</v>
      </c>
      <c r="AS150" s="434">
        <v>0.0</v>
      </c>
      <c r="AT150" s="434">
        <v>0.0</v>
      </c>
      <c r="AU150" s="434">
        <v>0.0</v>
      </c>
      <c r="AV150" s="434">
        <v>0.0</v>
      </c>
      <c r="AW150" s="434">
        <v>0.0</v>
      </c>
      <c r="AX150" s="434">
        <v>0.0</v>
      </c>
      <c r="AY150" s="429" t="str">
        <f t="shared" ref="AY150:BS150" si="606">IF(AD150 = 0, "", AD150)</f>
        <v/>
      </c>
      <c r="AZ150" s="430" t="str">
        <f t="shared" si="606"/>
        <v>40</v>
      </c>
      <c r="BA150" s="430" t="str">
        <f t="shared" si="606"/>
        <v/>
      </c>
      <c r="BB150" s="430" t="str">
        <f t="shared" si="606"/>
        <v/>
      </c>
      <c r="BC150" s="430" t="str">
        <f t="shared" si="606"/>
        <v>20</v>
      </c>
      <c r="BD150" s="430" t="str">
        <f t="shared" si="606"/>
        <v/>
      </c>
      <c r="BE150" s="430" t="str">
        <f t="shared" si="606"/>
        <v>8</v>
      </c>
      <c r="BF150" s="431" t="str">
        <f t="shared" si="606"/>
        <v>30</v>
      </c>
      <c r="BG150" s="430" t="str">
        <f t="shared" si="606"/>
        <v>8</v>
      </c>
      <c r="BH150" s="430" t="str">
        <f t="shared" si="606"/>
        <v/>
      </c>
      <c r="BI150" s="430" t="str">
        <f t="shared" si="606"/>
        <v/>
      </c>
      <c r="BJ150" s="430" t="str">
        <f t="shared" si="606"/>
        <v/>
      </c>
      <c r="BK150" s="430" t="str">
        <f t="shared" si="606"/>
        <v>10</v>
      </c>
      <c r="BL150" s="430" t="str">
        <f t="shared" si="606"/>
        <v/>
      </c>
      <c r="BM150" s="430" t="str">
        <f t="shared" si="606"/>
        <v/>
      </c>
      <c r="BN150" s="430" t="str">
        <f t="shared" si="606"/>
        <v/>
      </c>
      <c r="BO150" s="430" t="str">
        <f t="shared" si="606"/>
        <v/>
      </c>
      <c r="BP150" s="430" t="str">
        <f t="shared" si="606"/>
        <v/>
      </c>
      <c r="BQ150" s="430" t="str">
        <f t="shared" si="606"/>
        <v/>
      </c>
      <c r="BR150" s="430" t="str">
        <f t="shared" si="606"/>
        <v/>
      </c>
      <c r="BS150" s="432" t="str">
        <f t="shared" si="606"/>
        <v/>
      </c>
      <c r="BT150" s="433" t="str">
        <f>$AY150*Assembly!Y$4+$AZ150*Assembly!Y$5+$BA150*Assembly!Y$6+$BB150*Assembly!Y$7+$BC150*Assembly!Y$8+$BD150*Assembly!Y$9+$BE150*Assembly!Y$10+$BF150*Assembly!Y$11+$BG150*Assembly!Y$12+$BH150*Assembly!Y$13+$BI150*Assembly!Y$14+$BJ150*Assembly!Y$15+$BK150*Assembly!Y$16+$BL150*Assembly!Y$17+$BM150*Assembly!Y$18+$BN150*Assembly!Y$19+$BO150*Assembly!Y$20+$BP150*Assembly!Y$21+$BQ150*Assembly!Y$22+$BR150*Assembly!Y$23+$BS150*Assembly!Y$24</f>
        <v>692</v>
      </c>
      <c r="BU150" s="434" t="str">
        <f t="shared" si="8"/>
        <v>44</v>
      </c>
      <c r="BV150" s="434" t="str">
        <f>$AY150*Assembly!AC$4+$AZ150*Assembly!AC$5+$BA150*Assembly!AC$6+$BB150*Assembly!AC$7+$BC150*Assembly!AC$8+$BD150*Assembly!AC$9+$BE150*Assembly!AC$10+$BF150*Assembly!AC$11+$BG150*Assembly!AC$12+$BH150*Assembly!AC$13+$BI150*Assembly!AC$14+$BJ150*Assembly!AC$15+$BK150*Assembly!AC$16+$BL150*Assembly!AC$17+$BM150*Assembly!AC$18+$BN150*Assembly!AC$19+$BO150*Assembly!AC$20+$BP150*Assembly!AC$21+$BQ150*Assembly!AC$22+$BR150*Assembly!AC$23+$BS150*Assembly!AC$24</f>
        <v>2,190</v>
      </c>
      <c r="BW150" s="435" t="str">
        <f t="shared" si="9"/>
        <v>3.16</v>
      </c>
      <c r="BX150" s="436" t="str">
        <f t="shared" si="10"/>
        <v>140</v>
      </c>
      <c r="BY150" s="437" t="str">
        <f t="shared" si="11"/>
        <v>49.4</v>
      </c>
      <c r="BZ150" s="438"/>
      <c r="CA150" s="434" t="str">
        <f>$AY150*Assembly!X$4+$AZ150*Assembly!X$5+$BA150*Assembly!X$6+$BB150*Assembly!X$7+$BC150*Assembly!X$8+$BD150*Assembly!X$9+$BE150*Assembly!X$10+$BF150*Assembly!X$11+$BG150*Assembly!X$12+$BH150*Assembly!X$13+$BI150*Assembly!X$14+$BJ150*Assembly!X$15+$BK150*Assembly!X$16+$BL150*Assembly!X$17+$BM150*Assembly!X$18+$BN150*Assembly!X$19+$BO150*Assembly!X$20+$BP150*Assembly!X$21+$BQ150*Assembly!X$22+$BR150*Assembly!X$23+$BS150*Assembly!X$24</f>
        <v>176</v>
      </c>
      <c r="CB150" s="434" t="str">
        <f t="shared" si="12"/>
        <v>27,378</v>
      </c>
      <c r="CC150" s="439" t="str">
        <f t="shared" si="13"/>
        <v>0.0274</v>
      </c>
      <c r="CD150" s="440" t="str">
        <f>$AY150*Assembly!AB$4+$AZ150*Assembly!AB$5+$BA150*Assembly!AB$6+$BB150*Assembly!AB$7+$BC150*Assembly!AB$8+$BD150*Assembly!AB$9+$BE150*Assembly!AB$10+$BF150*Assembly!AB$11+$BG150*Assembly!AB$12+$BH150*Assembly!AB$13+$BI150*Assembly!AB$14+$BJ150*Assembly!AB$15+$BK150*Assembly!AB$16+$BL150*Assembly!AB$17+$BM150*Assembly!AB$18+$BN150*Assembly!AB$19+$BO150*Assembly!AB$20+$BP150*Assembly!AB$21+$BQ150*Assembly!AB$22+$BR150*Assembly!AB$23+$BS150*Assembly!AB$24</f>
        <v>462</v>
      </c>
      <c r="CE150" s="424" t="str">
        <f>$AY150*Assembly!M$4+$AZ150*Assembly!M$5+$BA150*Assembly!M$6+$BB150*Assembly!M$7+$BC150*Assembly!M$8+$BD150*Assembly!M$9+$BE150*Assembly!M$10+$BF150*Assembly!M$11+$BG150*Assembly!M$12+$BH150*Assembly!M$13+$BI150*Assembly!M$14+$BJ150*Assembly!M$15+$BK150*Assembly!M$16+$BL150*Assembly!M$17+$BM150*Assembly!M$18+$BN150*Assembly!M$19+$BO150*Assembly!M$20+$BP150*Assembly!M$21+$BQ150*Assembly!M$22+$BR150*Assembly!M$23+$BS150*Assembly!M$24</f>
        <v>523</v>
      </c>
      <c r="CF150" s="424" t="str">
        <f>$AY150*Assembly!N$4+$AZ150*Assembly!N$5+$BA150*Assembly!N$6+$BB150*Assembly!N$7+$BC150*Assembly!N$8+$BD150*Assembly!N$9+$BE150*Assembly!N$10+$BF150*Assembly!N$11+$BG150*Assembly!N$12+$BH150*Assembly!N$13+$BI150*Assembly!N$14+$BJ150*Assembly!N$15+$BK150*Assembly!N$16+$BL150*Assembly!N$17+$BM150*Assembly!N$18+$BN150*Assembly!N$19+$BO150*Assembly!N$20+$BP150*Assembly!N$21+$BQ150*Assembly!N$22+$BR150*Assembly!N$23+$BS150*Assembly!N$24</f>
        <v>40</v>
      </c>
      <c r="CG150" s="424" t="str">
        <f>$AY150*Assembly!O$4+$AZ150*Assembly!O$5+$BA150*Assembly!O$6+$BB150*Assembly!O$7+$BC150*Assembly!O$8+$BD150*Assembly!O$9+$BE150*Assembly!O$10+$BF150*Assembly!O$11+$BG150*Assembly!O$12+$BH150*Assembly!O$13+$BI150*Assembly!O$14+$BJ150*Assembly!O$15+$BK150*Assembly!O$16+$BL150*Assembly!O$17+$BM150*Assembly!O$18+$BN150*Assembly!O$19+$BO150*Assembly!O$20+$BP150*Assembly!O$21+$BQ150*Assembly!O$22+$BR150*Assembly!O$23+$BS150*Assembly!O$24</f>
        <v>0</v>
      </c>
      <c r="CH150" s="421" t="str">
        <f>$AY150*Assembly!P$4+$AZ150*Assembly!P$5+$BA150*Assembly!P$6+$BB150*Assembly!P$7+$BC150*Assembly!P$8+$BD150*Assembly!P$9+$BE150*Assembly!P$10+$BF150*Assembly!P$11+$BG150*Assembly!P$12+$BH150*Assembly!P$13+$BI150*Assembly!P$14+$BJ150*Assembly!P$15+$BK150*Assembly!P$16+$BL150*Assembly!P$17+$BM150*Assembly!P$18+$BN150*Assembly!P$19+$BO150*Assembly!P$20+$BP150*Assembly!P$21+$BQ150*Assembly!P$22+$BR150*Assembly!P$23+$BS150*Assembly!P$24</f>
        <v>0</v>
      </c>
      <c r="CI150" s="421" t="str">
        <f>$AY150*Assembly!Q$4+$AZ150*Assembly!Q$5+$BA150*Assembly!Q$6+$BB150*Assembly!Q$7+$BC150*Assembly!Q$8+$BD150*Assembly!Q$9+$BE150*Assembly!Q$10+$BF150*Assembly!Q$11+$BG150*Assembly!Q$12+$BH150*Assembly!Q$13+$BI150*Assembly!Q$14+$BJ150*Assembly!Q$15+$BK150*Assembly!Q$16+$BL150*Assembly!Q$17+$BM150*Assembly!Q$18+$BN150*Assembly!Q$19+$BO150*Assembly!Q$20+$BP150*Assembly!Q$21+$BQ150*Assembly!Q$22+$BR150*Assembly!Q$23+$BS150*Assembly!Q$24</f>
        <v>196</v>
      </c>
      <c r="CJ150" s="424" t="str">
        <f>$AY150*Assembly!R$4+$AZ150*Assembly!R$5+$BA150*Assembly!R$6+$BB150*Assembly!R$7+$BC150*Assembly!R$8+$BD150*Assembly!R$9+$BE150*Assembly!R$10+$BF150*Assembly!R$11+$BG150*Assembly!R$12+$BH150*Assembly!R$13+$BI150*Assembly!R$14+$BJ150*Assembly!R$15+$BK150*Assembly!R$16+$BL150*Assembly!R$17+$BM150*Assembly!R$18+$BN150*Assembly!R$19+$BO150*Assembly!R$20+$BP150*Assembly!R$21+$BQ150*Assembly!R$22+$BR150*Assembly!R$23+$BS150*Assembly!R$24</f>
        <v>0</v>
      </c>
      <c r="CK150" s="421" t="str">
        <f>$AY150*Assembly!S$4+$AZ150*Assembly!S$5+$BA150*Assembly!S$6+$BB150*Assembly!S$7+$BC150*Assembly!S$8+$BD150*Assembly!S$9+$BE150*Assembly!S$10+$BF150*Assembly!S$11+$BG150*Assembly!S$12+$BH150*Assembly!S$13+$BI150*Assembly!S$14+$BJ150*Assembly!S$15+$BK150*Assembly!S$16+$BL150*Assembly!S$17+$BM150*Assembly!S$18+$BN150*Assembly!S$19+$BO150*Assembly!S$20+$BP150*Assembly!S$21+$BQ150*Assembly!S$22+$BR150*Assembly!S$23+$BS150*Assembly!S$24</f>
        <v>0</v>
      </c>
      <c r="CL150" s="421" t="str">
        <f>$AY150*Assembly!T$4+$AZ150*Assembly!T$5+$BA150*Assembly!T$6+$BB150*Assembly!T$7+$BC150*Assembly!T$8+$BD150*Assembly!T$9+$BE150*Assembly!T$10+$BF150*Assembly!T$11+$BG150*Assembly!T$12+$BH150*Assembly!T$13+$BI150*Assembly!T$14+$BJ150*Assembly!T$15+$BK150*Assembly!T$16+$BL150*Assembly!T$17+$BM150*Assembly!T$18+$BN150*Assembly!T$19+$BO150*Assembly!T$20+$BP150*Assembly!T$21+$BQ150*Assembly!T$22+$BR150*Assembly!T$23+$BS150*Assembly!T$24</f>
        <v>0</v>
      </c>
      <c r="CM150" s="421" t="str">
        <f>$AY150*Assembly!U$4+$AZ150*Assembly!U$5+$BA150*Assembly!U$6+$BB150*Assembly!U$7+$BC150*Assembly!U$8+$BD150*Assembly!U$9+$BE150*Assembly!U$10+$BF150*Assembly!U$11+$BG150*Assembly!U$12+$BH150*Assembly!U$13+$BI150*Assembly!U$14+$BJ150*Assembly!U$15+$BK150*Assembly!U$16+$BL150*Assembly!U$17+$BM150*Assembly!U$18+$BN150*Assembly!U$19+$BO150*Assembly!U$20+$BP150*Assembly!U$21+$BQ150*Assembly!U$22+$BR150*Assembly!U$23+$BS150*Assembly!U$24</f>
        <v>0</v>
      </c>
      <c r="CN150" s="424" t="str">
        <f>$AY150*Assembly!V$4+$AZ150*Assembly!V$5+$BA150*Assembly!V$6+$BB150*Assembly!V$7+$BC150*Assembly!V$8+$BD150*Assembly!V$9+$BE150*Assembly!V$10+$BF150*Assembly!V$11+$BG150*Assembly!V$12+$BH150*Assembly!V$13+$BI150*Assembly!V$14+$BJ150*Assembly!V$15+$BK150*Assembly!V$16+$BL150*Assembly!V$17+$BM150*Assembly!V$18+$BN150*Assembly!V$19+$BO150*Assembly!V$20+$BP150*Assembly!V$21+$BQ150*Assembly!V$22+$BR150*Assembly!V$23+$BS150*Assembly!V$24</f>
        <v>0</v>
      </c>
      <c r="CO150" s="424" t="str">
        <f>CE150*Refining!$F$3</f>
        <v>934</v>
      </c>
      <c r="CP150" s="424" t="str">
        <f>CF150*Refining!$F$4</f>
        <v>125</v>
      </c>
      <c r="CQ150" s="424" t="str">
        <f>CG150*Refining!$F$5</f>
        <v>0</v>
      </c>
      <c r="CR150" s="424" t="str">
        <f>CH150*Refining!$F$6</f>
        <v>0</v>
      </c>
      <c r="CS150" s="424" t="str">
        <f>CI150*Refining!$F$7</f>
        <v>350</v>
      </c>
      <c r="CT150" s="424" t="str">
        <f>CJ150*Refining!$F$8</f>
        <v>0</v>
      </c>
      <c r="CU150" s="424" t="str">
        <f>CK150*Refining!$F$9</f>
        <v>0</v>
      </c>
      <c r="CV150" s="424" t="str">
        <f>CL150*Refining!$F$10</f>
        <v>0</v>
      </c>
      <c r="CW150" s="424" t="str">
        <f>CM150*Refining!$F$11</f>
        <v>0</v>
      </c>
      <c r="CX150" s="424" t="str">
        <f>CN150*Refining!$F$12</f>
        <v>0</v>
      </c>
      <c r="CY150" s="441" t="str">
        <f t="shared" ref="CY150:DR150" si="607">IF(CE150 = 0, "", CE150)</f>
        <v>523</v>
      </c>
      <c r="CZ150" s="442" t="str">
        <f t="shared" si="607"/>
        <v>40</v>
      </c>
      <c r="DA150" s="442" t="str">
        <f t="shared" si="607"/>
        <v/>
      </c>
      <c r="DB150" s="443" t="str">
        <f t="shared" si="607"/>
        <v/>
      </c>
      <c r="DC150" s="444" t="str">
        <f t="shared" si="607"/>
        <v>196.0</v>
      </c>
      <c r="DD150" s="442" t="str">
        <f t="shared" si="607"/>
        <v/>
      </c>
      <c r="DE150" s="444" t="str">
        <f t="shared" si="607"/>
        <v/>
      </c>
      <c r="DF150" s="444" t="str">
        <f t="shared" si="607"/>
        <v/>
      </c>
      <c r="DG150" s="442" t="str">
        <f t="shared" si="607"/>
        <v/>
      </c>
      <c r="DH150" s="445" t="str">
        <f t="shared" si="607"/>
        <v/>
      </c>
      <c r="DI150" s="441" t="str">
        <f t="shared" si="607"/>
        <v>934</v>
      </c>
      <c r="DJ150" s="442" t="str">
        <f t="shared" si="607"/>
        <v>125</v>
      </c>
      <c r="DK150" s="442" t="str">
        <f t="shared" si="607"/>
        <v/>
      </c>
      <c r="DL150" s="442" t="str">
        <f t="shared" si="607"/>
        <v/>
      </c>
      <c r="DM150" s="446" t="str">
        <f t="shared" si="607"/>
        <v>350.0</v>
      </c>
      <c r="DN150" s="442" t="str">
        <f t="shared" si="607"/>
        <v/>
      </c>
      <c r="DO150" s="442" t="str">
        <f t="shared" si="607"/>
        <v/>
      </c>
      <c r="DP150" s="442" t="str">
        <f t="shared" si="607"/>
        <v/>
      </c>
      <c r="DQ150" s="442" t="str">
        <f t="shared" si="607"/>
        <v/>
      </c>
      <c r="DR150" s="445" t="str">
        <f t="shared" si="607"/>
        <v/>
      </c>
      <c r="DS150" s="447" t="str">
        <f t="shared" si="15"/>
        <v>759</v>
      </c>
      <c r="DT150" s="448" t="str">
        <f t="shared" si="16"/>
        <v>1,409</v>
      </c>
      <c r="DU150" s="434" t="str">
        <f>CY150*'Ores &amp; Ingots'!$C$3+CZ150*'Ores &amp; Ingots'!$C$4+DA150*'Ores &amp; Ingots'!$C$5+DB150*'Ores &amp; Ingots'!$C$6+DC150*'Ores &amp; Ingots'!$C$7+DD150*'Ores &amp; Ingots'!$C$8+DE150*'Ores &amp; Ingots'!$C$9+DF150*'Ores &amp; Ingots'!$C$10+DG150*'Ores &amp; Ingots'!$C$11+DH150*'Ores &amp; Ingots'!$C$12</f>
        <v>155</v>
      </c>
      <c r="DV150" s="434" t="str">
        <f>DI150*'Ores &amp; Ingots'!$B$3+DJ150*'Ores &amp; Ingots'!$B$4+DK150*'Ores &amp; Ingots'!$B$5+DL150*'Ores &amp; Ingots'!$B$6+DM150*'Ores &amp; Ingots'!$B$7+DN150*'Ores &amp; Ingots'!$B$8+DO150*'Ores &amp; Ingots'!$B$9+DP150*'Ores &amp; Ingots'!$B$10+DQ150*'Ores &amp; Ingots'!$B$11+DR150*'Ores &amp; Ingots'!$B$12</f>
        <v>521</v>
      </c>
      <c r="DW150" s="448" t="str">
        <f>CY150*Refining!$G$3+CZ150*Refining!$G$4+DA150*Refining!$G$5+DB150*Refining!$G$6+DC150*Refining!$G$7+DD150*Refining!$G$8+DE150*Refining!$G$9+DF150*Refining!$G$10+DG150*Refining!$G$11+DH150*Refining!$G$12</f>
        <v>390</v>
      </c>
      <c r="DX150" s="448" t="str">
        <f t="shared" si="17"/>
        <v>60,630</v>
      </c>
      <c r="DY150" s="449" t="str">
        <f t="shared" si="18"/>
        <v>0.0606</v>
      </c>
      <c r="DZ150" s="447" t="str">
        <f t="shared" si="19"/>
        <v>581</v>
      </c>
      <c r="EA150" s="446" t="str">
        <f t="shared" ref="EA150:EB150" si="608">DZ150/60</f>
        <v>9.7</v>
      </c>
      <c r="EB150" s="446" t="str">
        <f t="shared" si="608"/>
        <v>0.2</v>
      </c>
      <c r="EC150" s="450" t="str">
        <f t="shared" si="21"/>
        <v>0.01</v>
      </c>
      <c r="ED150" s="447" t="str">
        <f t="shared" si="22"/>
        <v>88,008</v>
      </c>
      <c r="EE150" s="446" t="str">
        <f t="shared" ref="EE150:EF150" si="609">ED150/1000</f>
        <v>88.0</v>
      </c>
      <c r="EF150" s="451" t="str">
        <f t="shared" si="609"/>
        <v>0.09</v>
      </c>
      <c r="EG150" s="452" t="str">
        <f t="shared" si="24"/>
        <v>0.0880</v>
      </c>
      <c r="EH150" s="225" t="s">
        <v>12</v>
      </c>
    </row>
    <row r="151">
      <c r="A151" s="33"/>
      <c r="B151" s="226" t="s">
        <v>1020</v>
      </c>
      <c r="C151" s="227" t="s">
        <v>886</v>
      </c>
      <c r="D151" s="227">
        <v>1.0</v>
      </c>
      <c r="E151" s="227">
        <v>1.0</v>
      </c>
      <c r="F151" s="227">
        <v>1.0</v>
      </c>
      <c r="G151" s="453" t="str">
        <f t="shared" si="5"/>
        <v>15.625</v>
      </c>
      <c r="H151" s="454">
        <v>10.0</v>
      </c>
      <c r="I151" s="454">
        <v>10.0</v>
      </c>
      <c r="J151" s="454" t="str">
        <f>H151/Main!$D$9</f>
        <v>10</v>
      </c>
      <c r="K151" s="454" t="str">
        <f>I151/Main!$D$10</f>
        <v>10</v>
      </c>
      <c r="L151" s="455" t="str">
        <f t="shared" si="6"/>
        <v>1.0</v>
      </c>
      <c r="M151" s="455">
        <v>1.0</v>
      </c>
      <c r="N151" s="456"/>
      <c r="O151" s="456"/>
      <c r="P151" s="456"/>
      <c r="Q151" s="457"/>
      <c r="R151" s="456"/>
      <c r="S151" s="458"/>
      <c r="T151" s="458"/>
      <c r="U151" s="456"/>
      <c r="V151" s="457">
        <v>20000.0</v>
      </c>
      <c r="W151" s="530"/>
      <c r="X151" s="458"/>
      <c r="Y151" s="456"/>
      <c r="Z151" s="456"/>
      <c r="AA151" s="456"/>
      <c r="AB151" s="456"/>
      <c r="AC151" s="531" t="s">
        <v>12</v>
      </c>
      <c r="AD151" s="434">
        <v>225.0</v>
      </c>
      <c r="AE151" s="434">
        <v>0.0</v>
      </c>
      <c r="AF151" s="434">
        <v>0.0</v>
      </c>
      <c r="AG151" s="434">
        <v>0.0</v>
      </c>
      <c r="AH151" s="434">
        <v>30.0</v>
      </c>
      <c r="AI151" s="434">
        <v>0.0</v>
      </c>
      <c r="AJ151" s="434">
        <v>0.0</v>
      </c>
      <c r="AK151" s="434">
        <v>20.0</v>
      </c>
      <c r="AL151" s="434">
        <v>0.0</v>
      </c>
      <c r="AM151" s="434">
        <v>0.0</v>
      </c>
      <c r="AN151" s="434">
        <v>0.0</v>
      </c>
      <c r="AO151" s="434">
        <v>0.0</v>
      </c>
      <c r="AP151" s="434">
        <v>0.0</v>
      </c>
      <c r="AQ151" s="434">
        <v>0.0</v>
      </c>
      <c r="AR151" s="434">
        <v>0.0</v>
      </c>
      <c r="AS151" s="434">
        <v>0.0</v>
      </c>
      <c r="AT151" s="498">
        <v>3.0</v>
      </c>
      <c r="AU151" s="434">
        <v>0.0</v>
      </c>
      <c r="AV151" s="434">
        <v>0.0</v>
      </c>
      <c r="AW151" s="434">
        <v>0.0</v>
      </c>
      <c r="AX151" s="434">
        <v>0.0</v>
      </c>
      <c r="AY151" s="429" t="str">
        <f t="shared" ref="AY151:BS151" si="610">IF(AD151 = 0, "", AD151)</f>
        <v>225</v>
      </c>
      <c r="AZ151" s="430" t="str">
        <f t="shared" si="610"/>
        <v/>
      </c>
      <c r="BA151" s="430" t="str">
        <f t="shared" si="610"/>
        <v/>
      </c>
      <c r="BB151" s="430" t="str">
        <f t="shared" si="610"/>
        <v/>
      </c>
      <c r="BC151" s="430" t="str">
        <f t="shared" si="610"/>
        <v>30</v>
      </c>
      <c r="BD151" s="430" t="str">
        <f t="shared" si="610"/>
        <v/>
      </c>
      <c r="BE151" s="430" t="str">
        <f t="shared" si="610"/>
        <v/>
      </c>
      <c r="BF151" s="430" t="str">
        <f t="shared" si="610"/>
        <v>20</v>
      </c>
      <c r="BG151" s="430" t="str">
        <f t="shared" si="610"/>
        <v/>
      </c>
      <c r="BH151" s="430" t="str">
        <f t="shared" si="610"/>
        <v/>
      </c>
      <c r="BI151" s="430" t="str">
        <f t="shared" si="610"/>
        <v/>
      </c>
      <c r="BJ151" s="430" t="str">
        <f t="shared" si="610"/>
        <v/>
      </c>
      <c r="BK151" s="430" t="str">
        <f t="shared" si="610"/>
        <v/>
      </c>
      <c r="BL151" s="430" t="str">
        <f t="shared" si="610"/>
        <v/>
      </c>
      <c r="BM151" s="430" t="str">
        <f t="shared" si="610"/>
        <v/>
      </c>
      <c r="BN151" s="430" t="str">
        <f t="shared" si="610"/>
        <v/>
      </c>
      <c r="BO151" s="431" t="str">
        <f t="shared" si="610"/>
        <v>3</v>
      </c>
      <c r="BP151" s="430" t="str">
        <f t="shared" si="610"/>
        <v/>
      </c>
      <c r="BQ151" s="430" t="str">
        <f t="shared" si="610"/>
        <v/>
      </c>
      <c r="BR151" s="430" t="str">
        <f t="shared" si="610"/>
        <v/>
      </c>
      <c r="BS151" s="432" t="str">
        <f t="shared" si="610"/>
        <v/>
      </c>
      <c r="BT151" s="433" t="str">
        <f>$AY151*Assembly!Y$4+$AZ151*Assembly!Y$5+$BA151*Assembly!Y$6+$BB151*Assembly!Y$7+$BC151*Assembly!Y$8+$BD151*Assembly!Y$9+$BE151*Assembly!Y$10+$BF151*Assembly!Y$11+$BG151*Assembly!Y$12+$BH151*Assembly!Y$13+$BI151*Assembly!Y$14+$BJ151*Assembly!Y$15+$BK151*Assembly!Y$16+$BL151*Assembly!Y$17+$BM151*Assembly!Y$18+$BN151*Assembly!Y$19+$BO151*Assembly!Y$20+$BP151*Assembly!Y$21+$BQ151*Assembly!Y$22+$BR151*Assembly!Y$23+$BS151*Assembly!Y$24</f>
        <v>7,144</v>
      </c>
      <c r="BU151" s="434" t="str">
        <f t="shared" si="8"/>
        <v>457</v>
      </c>
      <c r="BV151" s="434" t="str">
        <f>$AY151*Assembly!AC$4+$AZ151*Assembly!AC$5+$BA151*Assembly!AC$6+$BB151*Assembly!AC$7+$BC151*Assembly!AC$8+$BD151*Assembly!AC$9+$BE151*Assembly!AC$10+$BF151*Assembly!AC$11+$BG151*Assembly!AC$12+$BH151*Assembly!AC$13+$BI151*Assembly!AC$14+$BJ151*Assembly!AC$15+$BK151*Assembly!AC$16+$BL151*Assembly!AC$17+$BM151*Assembly!AC$18+$BN151*Assembly!AC$19+$BO151*Assembly!AC$20+$BP151*Assembly!AC$21+$BQ151*Assembly!AC$22+$BR151*Assembly!AC$23+$BS151*Assembly!AC$24</f>
        <v>24,920</v>
      </c>
      <c r="BW151" s="435" t="str">
        <f t="shared" si="9"/>
        <v>3.49</v>
      </c>
      <c r="BX151" s="436" t="str">
        <f t="shared" si="10"/>
        <v>1595</v>
      </c>
      <c r="BY151" s="437" t="str">
        <f t="shared" si="11"/>
        <v>54.5</v>
      </c>
      <c r="BZ151" s="438"/>
      <c r="CA151" s="434" t="str">
        <f>$AY151*Assembly!X$4+$AZ151*Assembly!X$5+$BA151*Assembly!X$6+$BB151*Assembly!X$7+$BC151*Assembly!X$8+$BD151*Assembly!X$9+$BE151*Assembly!X$10+$BF151*Assembly!X$11+$BG151*Assembly!X$12+$BH151*Assembly!X$13+$BI151*Assembly!X$14+$BJ151*Assembly!X$15+$BK151*Assembly!X$16+$BL151*Assembly!X$17+$BM151*Assembly!X$18+$BN151*Assembly!X$19+$BO151*Assembly!X$20+$BP151*Assembly!X$21+$BQ151*Assembly!X$22+$BR151*Assembly!X$23+$BS151*Assembly!X$24</f>
        <v>368</v>
      </c>
      <c r="CB151" s="434" t="str">
        <f t="shared" si="12"/>
        <v>57,244</v>
      </c>
      <c r="CC151" s="439" t="str">
        <f t="shared" si="13"/>
        <v>0.0572</v>
      </c>
      <c r="CD151" s="440" t="str">
        <f>$AY151*Assembly!AB$4+$AZ151*Assembly!AB$5+$BA151*Assembly!AB$6+$BB151*Assembly!AB$7+$BC151*Assembly!AB$8+$BD151*Assembly!AB$9+$BE151*Assembly!AB$10+$BF151*Assembly!AB$11+$BG151*Assembly!AB$12+$BH151*Assembly!AB$13+$BI151*Assembly!AB$14+$BJ151*Assembly!AB$15+$BK151*Assembly!AB$16+$BL151*Assembly!AB$17+$BM151*Assembly!AB$18+$BN151*Assembly!AB$19+$BO151*Assembly!AB$20+$BP151*Assembly!AB$21+$BQ151*Assembly!AB$22+$BR151*Assembly!AB$23+$BS151*Assembly!AB$24</f>
        <v>1,355</v>
      </c>
      <c r="CE151" s="457" t="str">
        <f>$AY151*Assembly!M$4+$AZ151*Assembly!M$5+$BA151*Assembly!M$6+$BB151*Assembly!M$7+$BC151*Assembly!M$8+$BD151*Assembly!M$9+$BE151*Assembly!M$10+$BF151*Assembly!M$11+$BG151*Assembly!M$12+$BH151*Assembly!M$13+$BI151*Assembly!M$14+$BJ151*Assembly!M$15+$BK151*Assembly!M$16+$BL151*Assembly!M$17+$BM151*Assembly!M$18+$BN151*Assembly!M$19+$BO151*Assembly!M$20+$BP151*Assembly!M$21+$BQ151*Assembly!M$22+$BR151*Assembly!M$23+$BS151*Assembly!M$24</f>
        <v>6,835</v>
      </c>
      <c r="CF151" s="457" t="str">
        <f>$AY151*Assembly!N$4+$AZ151*Assembly!N$5+$BA151*Assembly!N$6+$BB151*Assembly!N$7+$BC151*Assembly!N$8+$BD151*Assembly!N$9+$BE151*Assembly!N$10+$BF151*Assembly!N$11+$BG151*Assembly!N$12+$BH151*Assembly!N$13+$BI151*Assembly!N$14+$BJ151*Assembly!N$15+$BK151*Assembly!N$16+$BL151*Assembly!N$17+$BM151*Assembly!N$18+$BN151*Assembly!N$19+$BO151*Assembly!N$20+$BP151*Assembly!N$21+$BQ151*Assembly!N$22+$BR151*Assembly!N$23+$BS151*Assembly!N$24</f>
        <v>0</v>
      </c>
      <c r="CG151" s="457" t="str">
        <f>$AY151*Assembly!O$4+$AZ151*Assembly!O$5+$BA151*Assembly!O$6+$BB151*Assembly!O$7+$BC151*Assembly!O$8+$BD151*Assembly!O$9+$BE151*Assembly!O$10+$BF151*Assembly!O$11+$BG151*Assembly!O$12+$BH151*Assembly!O$13+$BI151*Assembly!O$14+$BJ151*Assembly!O$15+$BK151*Assembly!O$16+$BL151*Assembly!O$17+$BM151*Assembly!O$18+$BN151*Assembly!O$19+$BO151*Assembly!O$20+$BP151*Assembly!O$21+$BQ151*Assembly!O$22+$BR151*Assembly!O$23+$BS151*Assembly!O$24</f>
        <v>660</v>
      </c>
      <c r="CH151" s="454" t="str">
        <f>$AY151*Assembly!P$4+$AZ151*Assembly!P$5+$BA151*Assembly!P$6+$BB151*Assembly!P$7+$BC151*Assembly!P$8+$BD151*Assembly!P$9+$BE151*Assembly!P$10+$BF151*Assembly!P$11+$BG151*Assembly!P$12+$BH151*Assembly!P$13+$BI151*Assembly!P$14+$BJ151*Assembly!P$15+$BK151*Assembly!P$16+$BL151*Assembly!P$17+$BM151*Assembly!P$18+$BN151*Assembly!P$19+$BO151*Assembly!P$20+$BP151*Assembly!P$21+$BQ151*Assembly!P$22+$BR151*Assembly!P$23+$BS151*Assembly!P$24</f>
        <v>0</v>
      </c>
      <c r="CI151" s="454" t="str">
        <f>$AY151*Assembly!Q$4+$AZ151*Assembly!Q$5+$BA151*Assembly!Q$6+$BB151*Assembly!Q$7+$BC151*Assembly!Q$8+$BD151*Assembly!Q$9+$BE151*Assembly!Q$10+$BF151*Assembly!Q$11+$BG151*Assembly!Q$12+$BH151*Assembly!Q$13+$BI151*Assembly!Q$14+$BJ151*Assembly!Q$15+$BK151*Assembly!Q$16+$BL151*Assembly!Q$17+$BM151*Assembly!Q$18+$BN151*Assembly!Q$19+$BO151*Assembly!Q$20+$BP151*Assembly!Q$21+$BQ151*Assembly!Q$22+$BR151*Assembly!Q$23+$BS151*Assembly!Q$24</f>
        <v>4</v>
      </c>
      <c r="CJ151" s="457" t="str">
        <f>$AY151*Assembly!R$4+$AZ151*Assembly!R$5+$BA151*Assembly!R$6+$BB151*Assembly!R$7+$BC151*Assembly!R$8+$BD151*Assembly!R$9+$BE151*Assembly!R$10+$BF151*Assembly!R$11+$BG151*Assembly!R$12+$BH151*Assembly!R$13+$BI151*Assembly!R$14+$BJ151*Assembly!R$15+$BK151*Assembly!R$16+$BL151*Assembly!R$17+$BM151*Assembly!R$18+$BN151*Assembly!R$19+$BO151*Assembly!R$20+$BP151*Assembly!R$21+$BQ151*Assembly!R$22+$BR151*Assembly!R$23+$BS151*Assembly!R$24</f>
        <v>15</v>
      </c>
      <c r="CK151" s="454" t="str">
        <f>$AY151*Assembly!S$4+$AZ151*Assembly!S$5+$BA151*Assembly!S$6+$BB151*Assembly!S$7+$BC151*Assembly!S$8+$BD151*Assembly!S$9+$BE151*Assembly!S$10+$BF151*Assembly!S$11+$BG151*Assembly!S$12+$BH151*Assembly!S$13+$BI151*Assembly!S$14+$BJ151*Assembly!S$15+$BK151*Assembly!S$16+$BL151*Assembly!S$17+$BM151*Assembly!S$18+$BN151*Assembly!S$19+$BO151*Assembly!S$20+$BP151*Assembly!S$21+$BQ151*Assembly!S$22+$BR151*Assembly!S$23+$BS151*Assembly!S$24</f>
        <v>30</v>
      </c>
      <c r="CL151" s="454" t="str">
        <f>$AY151*Assembly!T$4+$AZ151*Assembly!T$5+$BA151*Assembly!T$6+$BB151*Assembly!T$7+$BC151*Assembly!T$8+$BD151*Assembly!T$9+$BE151*Assembly!T$10+$BF151*Assembly!T$11+$BG151*Assembly!T$12+$BH151*Assembly!T$13+$BI151*Assembly!T$14+$BJ151*Assembly!T$15+$BK151*Assembly!T$16+$BL151*Assembly!T$17+$BM151*Assembly!T$18+$BN151*Assembly!T$19+$BO151*Assembly!T$20+$BP151*Assembly!T$21+$BQ151*Assembly!T$22+$BR151*Assembly!T$23+$BS151*Assembly!T$24</f>
        <v>0</v>
      </c>
      <c r="CM151" s="454" t="str">
        <f>$AY151*Assembly!U$4+$AZ151*Assembly!U$5+$BA151*Assembly!U$6+$BB151*Assembly!U$7+$BC151*Assembly!U$8+$BD151*Assembly!U$9+$BE151*Assembly!U$10+$BF151*Assembly!U$11+$BG151*Assembly!U$12+$BH151*Assembly!U$13+$BI151*Assembly!U$14+$BJ151*Assembly!U$15+$BK151*Assembly!U$16+$BL151*Assembly!U$17+$BM151*Assembly!U$18+$BN151*Assembly!U$19+$BO151*Assembly!U$20+$BP151*Assembly!U$21+$BQ151*Assembly!U$22+$BR151*Assembly!U$23+$BS151*Assembly!U$24</f>
        <v>0</v>
      </c>
      <c r="CN151" s="457" t="str">
        <f>$AY151*Assembly!V$4+$AZ151*Assembly!V$5+$BA151*Assembly!V$6+$BB151*Assembly!V$7+$BC151*Assembly!V$8+$BD151*Assembly!V$9+$BE151*Assembly!V$10+$BF151*Assembly!V$11+$BG151*Assembly!V$12+$BH151*Assembly!V$13+$BI151*Assembly!V$14+$BJ151*Assembly!V$15+$BK151*Assembly!V$16+$BL151*Assembly!V$17+$BM151*Assembly!V$18+$BN151*Assembly!V$19+$BO151*Assembly!V$20+$BP151*Assembly!V$21+$BQ151*Assembly!V$22+$BR151*Assembly!V$23+$BS151*Assembly!V$24</f>
        <v>0</v>
      </c>
      <c r="CO151" s="457" t="str">
        <f>CE151*Refining!$F$3</f>
        <v>12,205</v>
      </c>
      <c r="CP151" s="457" t="str">
        <f>CF151*Refining!$F$4</f>
        <v>0</v>
      </c>
      <c r="CQ151" s="457" t="str">
        <f>CG151*Refining!$F$5</f>
        <v>2,750</v>
      </c>
      <c r="CR151" s="457" t="str">
        <f>CH151*Refining!$F$6</f>
        <v>0</v>
      </c>
      <c r="CS151" s="457" t="str">
        <f>CI151*Refining!$F$7</f>
        <v>7</v>
      </c>
      <c r="CT151" s="457" t="str">
        <f>CJ151*Refining!$F$8</f>
        <v>188</v>
      </c>
      <c r="CU151" s="457" t="str">
        <f>CK151*Refining!$F$9</f>
        <v>3,750</v>
      </c>
      <c r="CV151" s="457" t="str">
        <f>CL151*Refining!$F$10</f>
        <v>0</v>
      </c>
      <c r="CW151" s="457" t="str">
        <f>CM151*Refining!$F$11</f>
        <v>0</v>
      </c>
      <c r="CX151" s="457" t="str">
        <f>CN151*Refining!$F$12</f>
        <v>0</v>
      </c>
      <c r="CY151" s="441" t="str">
        <f t="shared" ref="CY151:DR151" si="611">IF(CE151 = 0, "", CE151)</f>
        <v>6,835</v>
      </c>
      <c r="CZ151" s="442" t="str">
        <f t="shared" si="611"/>
        <v/>
      </c>
      <c r="DA151" s="442" t="str">
        <f t="shared" si="611"/>
        <v>660</v>
      </c>
      <c r="DB151" s="443" t="str">
        <f t="shared" si="611"/>
        <v/>
      </c>
      <c r="DC151" s="444" t="str">
        <f t="shared" si="611"/>
        <v>4.0</v>
      </c>
      <c r="DD151" s="442" t="str">
        <f t="shared" si="611"/>
        <v>15</v>
      </c>
      <c r="DE151" s="444" t="str">
        <f t="shared" si="611"/>
        <v>30.0</v>
      </c>
      <c r="DF151" s="444" t="str">
        <f t="shared" si="611"/>
        <v/>
      </c>
      <c r="DG151" s="442" t="str">
        <f t="shared" si="611"/>
        <v/>
      </c>
      <c r="DH151" s="445" t="str">
        <f t="shared" si="611"/>
        <v/>
      </c>
      <c r="DI151" s="441" t="str">
        <f t="shared" si="611"/>
        <v>12,205</v>
      </c>
      <c r="DJ151" s="442" t="str">
        <f t="shared" si="611"/>
        <v/>
      </c>
      <c r="DK151" s="442" t="str">
        <f t="shared" si="611"/>
        <v>2,750</v>
      </c>
      <c r="DL151" s="442" t="str">
        <f t="shared" si="611"/>
        <v/>
      </c>
      <c r="DM151" s="446" t="str">
        <f t="shared" si="611"/>
        <v>7.1</v>
      </c>
      <c r="DN151" s="442" t="str">
        <f t="shared" si="611"/>
        <v>188</v>
      </c>
      <c r="DO151" s="442" t="str">
        <f t="shared" si="611"/>
        <v>3,750</v>
      </c>
      <c r="DP151" s="442" t="str">
        <f t="shared" si="611"/>
        <v/>
      </c>
      <c r="DQ151" s="442" t="str">
        <f t="shared" si="611"/>
        <v/>
      </c>
      <c r="DR151" s="445" t="str">
        <f t="shared" si="611"/>
        <v/>
      </c>
      <c r="DS151" s="447" t="str">
        <f t="shared" si="15"/>
        <v>7,544</v>
      </c>
      <c r="DT151" s="448" t="str">
        <f t="shared" si="16"/>
        <v>18,900</v>
      </c>
      <c r="DU151" s="434" t="str">
        <f>CY151*'Ores &amp; Ingots'!$C$3+CZ151*'Ores &amp; Ingots'!$C$4+DA151*'Ores &amp; Ingots'!$C$5+DB151*'Ores &amp; Ingots'!$C$6+DC151*'Ores &amp; Ingots'!$C$7+DD151*'Ores &amp; Ingots'!$C$8+DE151*'Ores &amp; Ingots'!$C$9+DF151*'Ores &amp; Ingots'!$C$10+DG151*'Ores &amp; Ingots'!$C$11+DH151*'Ores &amp; Ingots'!$C$12</f>
        <v>947</v>
      </c>
      <c r="DV151" s="434" t="str">
        <f>DI151*'Ores &amp; Ingots'!$B$3+DJ151*'Ores &amp; Ingots'!$B$4+DK151*'Ores &amp; Ingots'!$B$5+DL151*'Ores &amp; Ingots'!$B$6+DM151*'Ores &amp; Ingots'!$B$7+DN151*'Ores &amp; Ingots'!$B$8+DO151*'Ores &amp; Ingots'!$B$9+DP151*'Ores &amp; Ingots'!$B$10+DQ151*'Ores &amp; Ingots'!$B$11+DR151*'Ores &amp; Ingots'!$B$12</f>
        <v>6,993</v>
      </c>
      <c r="DW151" s="448" t="str">
        <f>CY151*Refining!$G$3+CZ151*Refining!$G$4+DA151*Refining!$G$5+DB151*Refining!$G$6+DC151*Refining!$G$7+DD151*Refining!$G$8+DE151*Refining!$G$9+DF151*Refining!$G$10+DG151*Refining!$G$11+DH151*Refining!$G$12</f>
        <v>10,232</v>
      </c>
      <c r="DX151" s="448" t="str">
        <f t="shared" si="17"/>
        <v>1,591,699</v>
      </c>
      <c r="DY151" s="449" t="str">
        <f t="shared" si="18"/>
        <v>1.5917</v>
      </c>
      <c r="DZ151" s="447" t="str">
        <f t="shared" si="19"/>
        <v>10,610</v>
      </c>
      <c r="EA151" s="446" t="str">
        <f t="shared" ref="EA151:EB151" si="612">DZ151/60</f>
        <v>176.8</v>
      </c>
      <c r="EB151" s="446" t="str">
        <f t="shared" si="612"/>
        <v>2.9</v>
      </c>
      <c r="EC151" s="450" t="str">
        <f t="shared" si="21"/>
        <v>0.12</v>
      </c>
      <c r="ED151" s="447" t="str">
        <f t="shared" si="22"/>
        <v>1,648,943</v>
      </c>
      <c r="EE151" s="446" t="str">
        <f t="shared" ref="EE151:EF151" si="613">ED151/1000</f>
        <v>1,648.9</v>
      </c>
      <c r="EF151" s="451" t="str">
        <f t="shared" si="613"/>
        <v>1.65</v>
      </c>
      <c r="EG151" s="452" t="str">
        <f t="shared" si="24"/>
        <v>1.6489</v>
      </c>
      <c r="EH151" s="225" t="s">
        <v>12</v>
      </c>
    </row>
    <row r="152">
      <c r="A152" s="42"/>
      <c r="B152" s="297" t="s">
        <v>1020</v>
      </c>
      <c r="C152" s="262" t="s">
        <v>885</v>
      </c>
      <c r="D152" s="262">
        <v>1.0</v>
      </c>
      <c r="E152" s="262">
        <v>1.0</v>
      </c>
      <c r="F152" s="262">
        <v>1.0</v>
      </c>
      <c r="G152" s="460" t="str">
        <f t="shared" si="5"/>
        <v>0.125</v>
      </c>
      <c r="H152" s="461">
        <v>3.0</v>
      </c>
      <c r="I152" s="461">
        <v>3.0</v>
      </c>
      <c r="J152" s="461" t="str">
        <f>H152/Main!$D$9</f>
        <v>3</v>
      </c>
      <c r="K152" s="461" t="str">
        <f>I152/Main!$D$10</f>
        <v>3</v>
      </c>
      <c r="L152" s="462" t="str">
        <f t="shared" si="6"/>
        <v>1.0</v>
      </c>
      <c r="M152" s="462">
        <v>1.0</v>
      </c>
      <c r="N152" s="464"/>
      <c r="O152" s="464"/>
      <c r="P152" s="464"/>
      <c r="Q152" s="463"/>
      <c r="R152" s="464"/>
      <c r="S152" s="465"/>
      <c r="T152" s="465"/>
      <c r="U152" s="464"/>
      <c r="V152" s="463">
        <v>5000.0</v>
      </c>
      <c r="W152" s="465"/>
      <c r="X152" s="465"/>
      <c r="Y152" s="464"/>
      <c r="Z152" s="464"/>
      <c r="AA152" s="464"/>
      <c r="AB152" s="464"/>
      <c r="AC152" s="527"/>
      <c r="AD152" s="474">
        <v>70.0</v>
      </c>
      <c r="AE152" s="474">
        <v>0.0</v>
      </c>
      <c r="AF152" s="474">
        <v>0.0</v>
      </c>
      <c r="AG152" s="474">
        <v>0.0</v>
      </c>
      <c r="AH152" s="474">
        <v>10.0</v>
      </c>
      <c r="AI152" s="474">
        <v>0.0</v>
      </c>
      <c r="AJ152" s="474">
        <v>0.0</v>
      </c>
      <c r="AK152" s="474">
        <v>7.0</v>
      </c>
      <c r="AL152" s="474">
        <v>0.0</v>
      </c>
      <c r="AM152" s="474">
        <v>0.0</v>
      </c>
      <c r="AN152" s="474">
        <v>0.0</v>
      </c>
      <c r="AO152" s="474">
        <v>0.0</v>
      </c>
      <c r="AP152" s="474">
        <v>0.0</v>
      </c>
      <c r="AQ152" s="474">
        <v>0.0</v>
      </c>
      <c r="AR152" s="474">
        <v>0.0</v>
      </c>
      <c r="AS152" s="474">
        <v>0.0</v>
      </c>
      <c r="AT152" s="510">
        <v>1.0</v>
      </c>
      <c r="AU152" s="474">
        <v>0.0</v>
      </c>
      <c r="AV152" s="474">
        <v>0.0</v>
      </c>
      <c r="AW152" s="474">
        <v>0.0</v>
      </c>
      <c r="AX152" s="474">
        <v>0.0</v>
      </c>
      <c r="AY152" s="469" t="str">
        <f t="shared" ref="AY152:BS152" si="614">IF(AD152 = 0, "", AD152)</f>
        <v>70</v>
      </c>
      <c r="AZ152" s="470" t="str">
        <f t="shared" si="614"/>
        <v/>
      </c>
      <c r="BA152" s="470" t="str">
        <f t="shared" si="614"/>
        <v/>
      </c>
      <c r="BB152" s="470" t="str">
        <f t="shared" si="614"/>
        <v/>
      </c>
      <c r="BC152" s="470" t="str">
        <f t="shared" si="614"/>
        <v>10</v>
      </c>
      <c r="BD152" s="470" t="str">
        <f t="shared" si="614"/>
        <v/>
      </c>
      <c r="BE152" s="470" t="str">
        <f t="shared" si="614"/>
        <v/>
      </c>
      <c r="BF152" s="470" t="str">
        <f t="shared" si="614"/>
        <v>7</v>
      </c>
      <c r="BG152" s="470" t="str">
        <f t="shared" si="614"/>
        <v/>
      </c>
      <c r="BH152" s="470" t="str">
        <f t="shared" si="614"/>
        <v/>
      </c>
      <c r="BI152" s="470" t="str">
        <f t="shared" si="614"/>
        <v/>
      </c>
      <c r="BJ152" s="470" t="str">
        <f t="shared" si="614"/>
        <v/>
      </c>
      <c r="BK152" s="470" t="str">
        <f t="shared" si="614"/>
        <v/>
      </c>
      <c r="BL152" s="470" t="str">
        <f t="shared" si="614"/>
        <v/>
      </c>
      <c r="BM152" s="470" t="str">
        <f t="shared" si="614"/>
        <v/>
      </c>
      <c r="BN152" s="470" t="str">
        <f t="shared" si="614"/>
        <v/>
      </c>
      <c r="BO152" s="471" t="str">
        <f t="shared" si="614"/>
        <v>1</v>
      </c>
      <c r="BP152" s="470" t="str">
        <f t="shared" si="614"/>
        <v/>
      </c>
      <c r="BQ152" s="470" t="str">
        <f t="shared" si="614"/>
        <v/>
      </c>
      <c r="BR152" s="470" t="str">
        <f t="shared" si="614"/>
        <v/>
      </c>
      <c r="BS152" s="472" t="str">
        <f t="shared" si="614"/>
        <v/>
      </c>
      <c r="BT152" s="473" t="str">
        <f>$AY152*Assembly!Y$4+$AZ152*Assembly!Y$5+$BA152*Assembly!Y$6+$BB152*Assembly!Y$7+$BC152*Assembly!Y$8+$BD152*Assembly!Y$9+$BE152*Assembly!Y$10+$BF152*Assembly!Y$11+$BG152*Assembly!Y$12+$BH152*Assembly!Y$13+$BI152*Assembly!Y$14+$BJ152*Assembly!Y$15+$BK152*Assembly!Y$16+$BL152*Assembly!Y$17+$BM152*Assembly!Y$18+$BN152*Assembly!Y$19+$BO152*Assembly!Y$20+$BP152*Assembly!Y$21+$BQ152*Assembly!Y$22+$BR152*Assembly!Y$23+$BS152*Assembly!Y$24</f>
        <v>2,281</v>
      </c>
      <c r="BU152" s="474" t="str">
        <f t="shared" si="8"/>
        <v>18,251</v>
      </c>
      <c r="BV152" s="474" t="str">
        <f>$AY152*Assembly!AC$4+$AZ152*Assembly!AC$5+$BA152*Assembly!AC$6+$BB152*Assembly!AC$7+$BC152*Assembly!AC$8+$BD152*Assembly!AC$9+$BE152*Assembly!AC$10+$BF152*Assembly!AC$11+$BG152*Assembly!AC$12+$BH152*Assembly!AC$13+$BI152*Assembly!AC$14+$BJ152*Assembly!AC$15+$BK152*Assembly!AC$16+$BL152*Assembly!AC$17+$BM152*Assembly!AC$18+$BN152*Assembly!AC$19+$BO152*Assembly!AC$20+$BP152*Assembly!AC$21+$BQ152*Assembly!AC$22+$BR152*Assembly!AC$23+$BS152*Assembly!AC$24</f>
        <v>7,807</v>
      </c>
      <c r="BW152" s="475" t="str">
        <f t="shared" si="9"/>
        <v>3.42</v>
      </c>
      <c r="BX152" s="476" t="str">
        <f t="shared" si="10"/>
        <v>62456</v>
      </c>
      <c r="BY152" s="477" t="str">
        <f t="shared" si="11"/>
        <v>0.4</v>
      </c>
      <c r="BZ152" s="478"/>
      <c r="CA152" s="474" t="str">
        <f>$AY152*Assembly!X$4+$AZ152*Assembly!X$5+$BA152*Assembly!X$6+$BB152*Assembly!X$7+$BC152*Assembly!X$8+$BD152*Assembly!X$9+$BE152*Assembly!X$10+$BF152*Assembly!X$11+$BG152*Assembly!X$12+$BH152*Assembly!X$13+$BI152*Assembly!X$14+$BJ152*Assembly!X$15+$BK152*Assembly!X$16+$BL152*Assembly!X$17+$BM152*Assembly!X$18+$BN152*Assembly!X$19+$BO152*Assembly!X$20+$BP152*Assembly!X$21+$BQ152*Assembly!X$22+$BR152*Assembly!X$23+$BS152*Assembly!X$24</f>
        <v>118</v>
      </c>
      <c r="CB152" s="474" t="str">
        <f t="shared" si="12"/>
        <v>18,356</v>
      </c>
      <c r="CC152" s="479" t="str">
        <f t="shared" si="13"/>
        <v>0.0184</v>
      </c>
      <c r="CD152" s="480" t="str">
        <f>$AY152*Assembly!AB$4+$AZ152*Assembly!AB$5+$BA152*Assembly!AB$6+$BB152*Assembly!AB$7+$BC152*Assembly!AB$8+$BD152*Assembly!AB$9+$BE152*Assembly!AB$10+$BF152*Assembly!AB$11+$BG152*Assembly!AB$12+$BH152*Assembly!AB$13+$BI152*Assembly!AB$14+$BJ152*Assembly!AB$15+$BK152*Assembly!AB$16+$BL152*Assembly!AB$17+$BM152*Assembly!AB$18+$BN152*Assembly!AB$19+$BO152*Assembly!AB$20+$BP152*Assembly!AB$21+$BQ152*Assembly!AB$22+$BR152*Assembly!AB$23+$BS152*Assembly!AB$24</f>
        <v>437</v>
      </c>
      <c r="CE152" s="463" t="str">
        <f>$AY152*Assembly!M$4+$AZ152*Assembly!M$5+$BA152*Assembly!M$6+$BB152*Assembly!M$7+$BC152*Assembly!M$8+$BD152*Assembly!M$9+$BE152*Assembly!M$10+$BF152*Assembly!M$11+$BG152*Assembly!M$12+$BH152*Assembly!M$13+$BI152*Assembly!M$14+$BJ152*Assembly!M$15+$BK152*Assembly!M$16+$BL152*Assembly!M$17+$BM152*Assembly!M$18+$BN152*Assembly!M$19+$BO152*Assembly!M$20+$BP152*Assembly!M$21+$BQ152*Assembly!M$22+$BR152*Assembly!M$23+$BS152*Assembly!M$24</f>
        <v>2,174</v>
      </c>
      <c r="CF152" s="463" t="str">
        <f>$AY152*Assembly!N$4+$AZ152*Assembly!N$5+$BA152*Assembly!N$6+$BB152*Assembly!N$7+$BC152*Assembly!N$8+$BD152*Assembly!N$9+$BE152*Assembly!N$10+$BF152*Assembly!N$11+$BG152*Assembly!N$12+$BH152*Assembly!N$13+$BI152*Assembly!N$14+$BJ152*Assembly!N$15+$BK152*Assembly!N$16+$BL152*Assembly!N$17+$BM152*Assembly!N$18+$BN152*Assembly!N$19+$BO152*Assembly!N$20+$BP152*Assembly!N$21+$BQ152*Assembly!N$22+$BR152*Assembly!N$23+$BS152*Assembly!N$24</f>
        <v>0</v>
      </c>
      <c r="CG152" s="463" t="str">
        <f>$AY152*Assembly!O$4+$AZ152*Assembly!O$5+$BA152*Assembly!O$6+$BB152*Assembly!O$7+$BC152*Assembly!O$8+$BD152*Assembly!O$9+$BE152*Assembly!O$10+$BF152*Assembly!O$11+$BG152*Assembly!O$12+$BH152*Assembly!O$13+$BI152*Assembly!O$14+$BJ152*Assembly!O$15+$BK152*Assembly!O$16+$BL152*Assembly!O$17+$BM152*Assembly!O$18+$BN152*Assembly!O$19+$BO152*Assembly!O$20+$BP152*Assembly!O$21+$BQ152*Assembly!O$22+$BR152*Assembly!O$23+$BS152*Assembly!O$24</f>
        <v>220</v>
      </c>
      <c r="CH152" s="461" t="str">
        <f>$AY152*Assembly!P$4+$AZ152*Assembly!P$5+$BA152*Assembly!P$6+$BB152*Assembly!P$7+$BC152*Assembly!P$8+$BD152*Assembly!P$9+$BE152*Assembly!P$10+$BF152*Assembly!P$11+$BG152*Assembly!P$12+$BH152*Assembly!P$13+$BI152*Assembly!P$14+$BJ152*Assembly!P$15+$BK152*Assembly!P$16+$BL152*Assembly!P$17+$BM152*Assembly!P$18+$BN152*Assembly!P$19+$BO152*Assembly!P$20+$BP152*Assembly!P$21+$BQ152*Assembly!P$22+$BR152*Assembly!P$23+$BS152*Assembly!P$24</f>
        <v>0</v>
      </c>
      <c r="CI152" s="461" t="str">
        <f>$AY152*Assembly!Q$4+$AZ152*Assembly!Q$5+$BA152*Assembly!Q$6+$BB152*Assembly!Q$7+$BC152*Assembly!Q$8+$BD152*Assembly!Q$9+$BE152*Assembly!Q$10+$BF152*Assembly!Q$11+$BG152*Assembly!Q$12+$BH152*Assembly!Q$13+$BI152*Assembly!Q$14+$BJ152*Assembly!Q$15+$BK152*Assembly!Q$16+$BL152*Assembly!Q$17+$BM152*Assembly!Q$18+$BN152*Assembly!Q$19+$BO152*Assembly!Q$20+$BP152*Assembly!Q$21+$BQ152*Assembly!Q$22+$BR152*Assembly!Q$23+$BS152*Assembly!Q$24</f>
        <v>1.4</v>
      </c>
      <c r="CJ152" s="463" t="str">
        <f>$AY152*Assembly!R$4+$AZ152*Assembly!R$5+$BA152*Assembly!R$6+$BB152*Assembly!R$7+$BC152*Assembly!R$8+$BD152*Assembly!R$9+$BE152*Assembly!R$10+$BF152*Assembly!R$11+$BG152*Assembly!R$12+$BH152*Assembly!R$13+$BI152*Assembly!R$14+$BJ152*Assembly!R$15+$BK152*Assembly!R$16+$BL152*Assembly!R$17+$BM152*Assembly!R$18+$BN152*Assembly!R$19+$BO152*Assembly!R$20+$BP152*Assembly!R$21+$BQ152*Assembly!R$22+$BR152*Assembly!R$23+$BS152*Assembly!R$24</f>
        <v>5</v>
      </c>
      <c r="CK152" s="461" t="str">
        <f>$AY152*Assembly!S$4+$AZ152*Assembly!S$5+$BA152*Assembly!S$6+$BB152*Assembly!S$7+$BC152*Assembly!S$8+$BD152*Assembly!S$9+$BE152*Assembly!S$10+$BF152*Assembly!S$11+$BG152*Assembly!S$12+$BH152*Assembly!S$13+$BI152*Assembly!S$14+$BJ152*Assembly!S$15+$BK152*Assembly!S$16+$BL152*Assembly!S$17+$BM152*Assembly!S$18+$BN152*Assembly!S$19+$BO152*Assembly!S$20+$BP152*Assembly!S$21+$BQ152*Assembly!S$22+$BR152*Assembly!S$23+$BS152*Assembly!S$24</f>
        <v>10</v>
      </c>
      <c r="CL152" s="461" t="str">
        <f>$AY152*Assembly!T$4+$AZ152*Assembly!T$5+$BA152*Assembly!T$6+$BB152*Assembly!T$7+$BC152*Assembly!T$8+$BD152*Assembly!T$9+$BE152*Assembly!T$10+$BF152*Assembly!T$11+$BG152*Assembly!T$12+$BH152*Assembly!T$13+$BI152*Assembly!T$14+$BJ152*Assembly!T$15+$BK152*Assembly!T$16+$BL152*Assembly!T$17+$BM152*Assembly!T$18+$BN152*Assembly!T$19+$BO152*Assembly!T$20+$BP152*Assembly!T$21+$BQ152*Assembly!T$22+$BR152*Assembly!T$23+$BS152*Assembly!T$24</f>
        <v>0</v>
      </c>
      <c r="CM152" s="461" t="str">
        <f>$AY152*Assembly!U$4+$AZ152*Assembly!U$5+$BA152*Assembly!U$6+$BB152*Assembly!U$7+$BC152*Assembly!U$8+$BD152*Assembly!U$9+$BE152*Assembly!U$10+$BF152*Assembly!U$11+$BG152*Assembly!U$12+$BH152*Assembly!U$13+$BI152*Assembly!U$14+$BJ152*Assembly!U$15+$BK152*Assembly!U$16+$BL152*Assembly!U$17+$BM152*Assembly!U$18+$BN152*Assembly!U$19+$BO152*Assembly!U$20+$BP152*Assembly!U$21+$BQ152*Assembly!U$22+$BR152*Assembly!U$23+$BS152*Assembly!U$24</f>
        <v>0</v>
      </c>
      <c r="CN152" s="463" t="str">
        <f>$AY152*Assembly!V$4+$AZ152*Assembly!V$5+$BA152*Assembly!V$6+$BB152*Assembly!V$7+$BC152*Assembly!V$8+$BD152*Assembly!V$9+$BE152*Assembly!V$10+$BF152*Assembly!V$11+$BG152*Assembly!V$12+$BH152*Assembly!V$13+$BI152*Assembly!V$14+$BJ152*Assembly!V$15+$BK152*Assembly!V$16+$BL152*Assembly!V$17+$BM152*Assembly!V$18+$BN152*Assembly!V$19+$BO152*Assembly!V$20+$BP152*Assembly!V$21+$BQ152*Assembly!V$22+$BR152*Assembly!V$23+$BS152*Assembly!V$24</f>
        <v>0</v>
      </c>
      <c r="CO152" s="463" t="str">
        <f>CE152*Refining!$F$3</f>
        <v>3,881</v>
      </c>
      <c r="CP152" s="463" t="str">
        <f>CF152*Refining!$F$4</f>
        <v>0</v>
      </c>
      <c r="CQ152" s="463" t="str">
        <f>CG152*Refining!$F$5</f>
        <v>917</v>
      </c>
      <c r="CR152" s="463" t="str">
        <f>CH152*Refining!$F$6</f>
        <v>0</v>
      </c>
      <c r="CS152" s="463" t="str">
        <f>CI152*Refining!$F$7</f>
        <v>3</v>
      </c>
      <c r="CT152" s="463" t="str">
        <f>CJ152*Refining!$F$8</f>
        <v>63</v>
      </c>
      <c r="CU152" s="463" t="str">
        <f>CK152*Refining!$F$9</f>
        <v>1,250</v>
      </c>
      <c r="CV152" s="463" t="str">
        <f>CL152*Refining!$F$10</f>
        <v>0</v>
      </c>
      <c r="CW152" s="463" t="str">
        <f>CM152*Refining!$F$11</f>
        <v>0</v>
      </c>
      <c r="CX152" s="463" t="str">
        <f>CN152*Refining!$F$12</f>
        <v>0</v>
      </c>
      <c r="CY152" s="481" t="str">
        <f t="shared" ref="CY152:DR152" si="615">IF(CE152 = 0, "", CE152)</f>
        <v>2,174</v>
      </c>
      <c r="CZ152" s="482" t="str">
        <f t="shared" si="615"/>
        <v/>
      </c>
      <c r="DA152" s="482" t="str">
        <f t="shared" si="615"/>
        <v>220</v>
      </c>
      <c r="DB152" s="483" t="str">
        <f t="shared" si="615"/>
        <v/>
      </c>
      <c r="DC152" s="484" t="str">
        <f t="shared" si="615"/>
        <v>1.4</v>
      </c>
      <c r="DD152" s="482" t="str">
        <f t="shared" si="615"/>
        <v>5</v>
      </c>
      <c r="DE152" s="484" t="str">
        <f t="shared" si="615"/>
        <v>10.0</v>
      </c>
      <c r="DF152" s="484" t="str">
        <f t="shared" si="615"/>
        <v/>
      </c>
      <c r="DG152" s="482" t="str">
        <f t="shared" si="615"/>
        <v/>
      </c>
      <c r="DH152" s="485" t="str">
        <f t="shared" si="615"/>
        <v/>
      </c>
      <c r="DI152" s="481" t="str">
        <f t="shared" si="615"/>
        <v>3,881</v>
      </c>
      <c r="DJ152" s="482" t="str">
        <f t="shared" si="615"/>
        <v/>
      </c>
      <c r="DK152" s="482" t="str">
        <f t="shared" si="615"/>
        <v>917</v>
      </c>
      <c r="DL152" s="482" t="str">
        <f t="shared" si="615"/>
        <v/>
      </c>
      <c r="DM152" s="486" t="str">
        <f t="shared" si="615"/>
        <v>2.5</v>
      </c>
      <c r="DN152" s="482" t="str">
        <f t="shared" si="615"/>
        <v>63</v>
      </c>
      <c r="DO152" s="482" t="str">
        <f t="shared" si="615"/>
        <v>1,250</v>
      </c>
      <c r="DP152" s="482" t="str">
        <f t="shared" si="615"/>
        <v/>
      </c>
      <c r="DQ152" s="482" t="str">
        <f t="shared" si="615"/>
        <v/>
      </c>
      <c r="DR152" s="485" t="str">
        <f t="shared" si="615"/>
        <v/>
      </c>
      <c r="DS152" s="487" t="str">
        <f t="shared" si="15"/>
        <v>2,410</v>
      </c>
      <c r="DT152" s="488" t="str">
        <f t="shared" si="16"/>
        <v>6,113</v>
      </c>
      <c r="DU152" s="474" t="str">
        <f>CY152*'Ores &amp; Ingots'!$C$3+CZ152*'Ores &amp; Ingots'!$C$4+DA152*'Ores &amp; Ingots'!$C$5+DB152*'Ores &amp; Ingots'!$C$6+DC152*'Ores &amp; Ingots'!$C$7+DD152*'Ores &amp; Ingots'!$C$8+DE152*'Ores &amp; Ingots'!$C$9+DF152*'Ores &amp; Ingots'!$C$10+DG152*'Ores &amp; Ingots'!$C$11+DH152*'Ores &amp; Ingots'!$C$12</f>
        <v>302</v>
      </c>
      <c r="DV152" s="474" t="str">
        <f>DI152*'Ores &amp; Ingots'!$B$3+DJ152*'Ores &amp; Ingots'!$B$4+DK152*'Ores &amp; Ingots'!$B$5+DL152*'Ores &amp; Ingots'!$B$6+DM152*'Ores &amp; Ingots'!$B$7+DN152*'Ores &amp; Ingots'!$B$8+DO152*'Ores &amp; Ingots'!$B$9+DP152*'Ores &amp; Ingots'!$B$10+DQ152*'Ores &amp; Ingots'!$B$11+DR152*'Ores &amp; Ingots'!$B$12</f>
        <v>2,262</v>
      </c>
      <c r="DW152" s="488" t="str">
        <f>CY152*Refining!$G$3+CZ152*Refining!$G$4+DA152*Refining!$G$5+DB152*Refining!$G$6+DC152*Refining!$G$7+DD152*Refining!$G$8+DE152*Refining!$G$9+DF152*Refining!$G$10+DG152*Refining!$G$11+DH152*Refining!$G$12</f>
        <v>3,404</v>
      </c>
      <c r="DX152" s="488" t="str">
        <f t="shared" si="17"/>
        <v>529,455</v>
      </c>
      <c r="DY152" s="489" t="str">
        <f t="shared" si="18"/>
        <v>0.5295</v>
      </c>
      <c r="DZ152" s="487" t="str">
        <f t="shared" si="19"/>
        <v>3,525</v>
      </c>
      <c r="EA152" s="486" t="str">
        <f t="shared" ref="EA152:EB152" si="616">DZ152/60</f>
        <v>58.7</v>
      </c>
      <c r="EB152" s="486" t="str">
        <f t="shared" si="616"/>
        <v>1.0</v>
      </c>
      <c r="EC152" s="490" t="str">
        <f t="shared" si="21"/>
        <v>0.04</v>
      </c>
      <c r="ED152" s="487" t="str">
        <f t="shared" si="22"/>
        <v>547,810</v>
      </c>
      <c r="EE152" s="486" t="str">
        <f t="shared" ref="EE152:EF152" si="617">ED152/1000</f>
        <v>547.8</v>
      </c>
      <c r="EF152" s="491" t="str">
        <f t="shared" si="617"/>
        <v>0.55</v>
      </c>
      <c r="EG152" s="492" t="str">
        <f t="shared" si="24"/>
        <v>0.5478</v>
      </c>
      <c r="EH152" s="225">
        <v>440.0</v>
      </c>
    </row>
    <row r="153">
      <c r="A153" s="191" t="s">
        <v>1021</v>
      </c>
      <c r="B153" s="192" t="s">
        <v>1022</v>
      </c>
      <c r="C153" s="193" t="s">
        <v>886</v>
      </c>
      <c r="D153" s="193">
        <v>1.0</v>
      </c>
      <c r="E153" s="193">
        <v>2.0</v>
      </c>
      <c r="F153" s="193">
        <v>1.0</v>
      </c>
      <c r="G153" s="385" t="str">
        <f t="shared" si="5"/>
        <v>31.250</v>
      </c>
      <c r="H153" s="386">
        <v>20.0</v>
      </c>
      <c r="I153" s="386">
        <v>20.0</v>
      </c>
      <c r="J153" s="386" t="str">
        <f>H153/Main!$D$9</f>
        <v>20</v>
      </c>
      <c r="K153" s="386" t="str">
        <f>I153/Main!$D$10</f>
        <v>20</v>
      </c>
      <c r="L153" s="387" t="str">
        <f t="shared" si="6"/>
        <v>1.0</v>
      </c>
      <c r="M153" s="387">
        <v>1.0</v>
      </c>
      <c r="N153" s="390" t="s">
        <v>12</v>
      </c>
      <c r="O153" s="390">
        <v>2000.0</v>
      </c>
      <c r="P153" s="389"/>
      <c r="Q153" s="390"/>
      <c r="R153" s="389"/>
      <c r="S153" s="391"/>
      <c r="T153" s="391"/>
      <c r="U153" s="390">
        <v>700.0</v>
      </c>
      <c r="V153" s="389"/>
      <c r="W153" s="532"/>
      <c r="X153" s="391"/>
      <c r="Y153" s="389"/>
      <c r="Z153" s="389"/>
      <c r="AA153" s="389"/>
      <c r="AB153" s="389"/>
      <c r="AC153" s="533" t="s">
        <v>913</v>
      </c>
      <c r="AD153" s="401">
        <v>25.0</v>
      </c>
      <c r="AE153" s="401">
        <v>0.0</v>
      </c>
      <c r="AF153" s="401">
        <v>12.0</v>
      </c>
      <c r="AG153" s="401">
        <v>6.0</v>
      </c>
      <c r="AH153" s="401">
        <v>15.0</v>
      </c>
      <c r="AI153" s="401">
        <v>0.0</v>
      </c>
      <c r="AJ153" s="496">
        <v>6.0</v>
      </c>
      <c r="AK153" s="401">
        <v>0.0</v>
      </c>
      <c r="AL153" s="401">
        <v>0.0</v>
      </c>
      <c r="AM153" s="401">
        <v>0.0</v>
      </c>
      <c r="AN153" s="401">
        <v>0.0</v>
      </c>
      <c r="AO153" s="401">
        <v>0.0</v>
      </c>
      <c r="AP153" s="401">
        <v>0.0</v>
      </c>
      <c r="AQ153" s="401">
        <v>0.0</v>
      </c>
      <c r="AR153" s="401">
        <v>0.0</v>
      </c>
      <c r="AS153" s="401">
        <v>0.0</v>
      </c>
      <c r="AT153" s="401">
        <v>0.0</v>
      </c>
      <c r="AU153" s="401">
        <v>0.0</v>
      </c>
      <c r="AV153" s="401">
        <v>0.0</v>
      </c>
      <c r="AW153" s="401">
        <v>0.0</v>
      </c>
      <c r="AX153" s="401">
        <v>0.0</v>
      </c>
      <c r="AY153" s="493" t="str">
        <f t="shared" ref="AY153:BS153" si="618">IF(AD153 = 0, "", AD153)</f>
        <v>25</v>
      </c>
      <c r="AZ153" s="397" t="str">
        <f t="shared" si="618"/>
        <v/>
      </c>
      <c r="BA153" s="397" t="str">
        <f t="shared" si="618"/>
        <v>12</v>
      </c>
      <c r="BB153" s="397" t="str">
        <f t="shared" si="618"/>
        <v>6</v>
      </c>
      <c r="BC153" s="397" t="str">
        <f t="shared" si="618"/>
        <v>15</v>
      </c>
      <c r="BD153" s="397" t="str">
        <f t="shared" si="618"/>
        <v/>
      </c>
      <c r="BE153" s="398" t="str">
        <f t="shared" si="618"/>
        <v>6</v>
      </c>
      <c r="BF153" s="397" t="str">
        <f t="shared" si="618"/>
        <v/>
      </c>
      <c r="BG153" s="397" t="str">
        <f t="shared" si="618"/>
        <v/>
      </c>
      <c r="BH153" s="397" t="str">
        <f t="shared" si="618"/>
        <v/>
      </c>
      <c r="BI153" s="397" t="str">
        <f t="shared" si="618"/>
        <v/>
      </c>
      <c r="BJ153" s="397" t="str">
        <f t="shared" si="618"/>
        <v/>
      </c>
      <c r="BK153" s="397" t="str">
        <f t="shared" si="618"/>
        <v/>
      </c>
      <c r="BL153" s="397" t="str">
        <f t="shared" si="618"/>
        <v/>
      </c>
      <c r="BM153" s="397" t="str">
        <f t="shared" si="618"/>
        <v/>
      </c>
      <c r="BN153" s="397" t="str">
        <f t="shared" si="618"/>
        <v/>
      </c>
      <c r="BO153" s="397" t="str">
        <f t="shared" si="618"/>
        <v/>
      </c>
      <c r="BP153" s="397" t="str">
        <f t="shared" si="618"/>
        <v/>
      </c>
      <c r="BQ153" s="397" t="str">
        <f t="shared" si="618"/>
        <v/>
      </c>
      <c r="BR153" s="397" t="str">
        <f t="shared" si="618"/>
        <v/>
      </c>
      <c r="BS153" s="399" t="str">
        <f t="shared" si="618"/>
        <v/>
      </c>
      <c r="BT153" s="400" t="str">
        <f>$AY153*Assembly!Y$4+$AZ153*Assembly!Y$5+$BA153*Assembly!Y$6+$BB153*Assembly!Y$7+$BC153*Assembly!Y$8+$BD153*Assembly!Y$9+$BE153*Assembly!Y$10+$BF153*Assembly!Y$11+$BG153*Assembly!Y$12+$BH153*Assembly!Y$13+$BI153*Assembly!Y$14+$BJ153*Assembly!Y$15+$BK153*Assembly!Y$16+$BL153*Assembly!Y$17+$BM153*Assembly!Y$18+$BN153*Assembly!Y$19+$BO153*Assembly!Y$20+$BP153*Assembly!Y$21+$BQ153*Assembly!Y$22+$BR153*Assembly!Y$23+$BS153*Assembly!Y$24</f>
        <v>962</v>
      </c>
      <c r="BU153" s="401" t="str">
        <f t="shared" si="8"/>
        <v>31</v>
      </c>
      <c r="BV153" s="401" t="str">
        <f>$AY153*Assembly!AC$4+$AZ153*Assembly!AC$5+$BA153*Assembly!AC$6+$BB153*Assembly!AC$7+$BC153*Assembly!AC$8+$BD153*Assembly!AC$9+$BE153*Assembly!AC$10+$BF153*Assembly!AC$11+$BG153*Assembly!AC$12+$BH153*Assembly!AC$13+$BI153*Assembly!AC$14+$BJ153*Assembly!AC$15+$BK153*Assembly!AC$16+$BL153*Assembly!AC$17+$BM153*Assembly!AC$18+$BN153*Assembly!AC$19+$BO153*Assembly!AC$20+$BP153*Assembly!AC$21+$BQ153*Assembly!AC$22+$BR153*Assembly!AC$23+$BS153*Assembly!AC$24</f>
        <v>3,730</v>
      </c>
      <c r="BW153" s="402" t="str">
        <f t="shared" si="9"/>
        <v>3.88</v>
      </c>
      <c r="BX153" s="403" t="str">
        <f t="shared" si="10"/>
        <v>119</v>
      </c>
      <c r="BY153" s="404" t="str">
        <f t="shared" si="11"/>
        <v>121.2</v>
      </c>
      <c r="BZ153" s="405" t="str">
        <f t="shared" ref="BZ153:BZ164" si="623">IF(U153 = "?", "?", U153/BT153)</f>
        <v>0.7 W</v>
      </c>
      <c r="CA153" s="401" t="str">
        <f>$AY153*Assembly!X$4+$AZ153*Assembly!X$5+$BA153*Assembly!X$6+$BB153*Assembly!X$7+$BC153*Assembly!X$8+$BD153*Assembly!X$9+$BE153*Assembly!X$10+$BF153*Assembly!X$11+$BG153*Assembly!X$12+$BH153*Assembly!X$13+$BI153*Assembly!X$14+$BJ153*Assembly!X$15+$BK153*Assembly!X$16+$BL153*Assembly!X$17+$BM153*Assembly!X$18+$BN153*Assembly!X$19+$BO153*Assembly!X$20+$BP153*Assembly!X$21+$BQ153*Assembly!X$22+$BR153*Assembly!X$23+$BS153*Assembly!X$24</f>
        <v>109</v>
      </c>
      <c r="CB153" s="401" t="str">
        <f t="shared" si="12"/>
        <v>16,956</v>
      </c>
      <c r="CC153" s="406" t="str">
        <f t="shared" si="13"/>
        <v>0.0170</v>
      </c>
      <c r="CD153" s="407" t="str">
        <f>$AY153*Assembly!AB$4+$AZ153*Assembly!AB$5+$BA153*Assembly!AB$6+$BB153*Assembly!AB$7+$BC153*Assembly!AB$8+$BD153*Assembly!AB$9+$BE153*Assembly!AB$10+$BF153*Assembly!AB$11+$BG153*Assembly!AB$12+$BH153*Assembly!AB$13+$BI153*Assembly!AB$14+$BJ153*Assembly!AB$15+$BK153*Assembly!AB$16+$BL153*Assembly!AB$17+$BM153*Assembly!AB$18+$BN153*Assembly!AB$19+$BO153*Assembly!AB$20+$BP153*Assembly!AB$21+$BQ153*Assembly!AB$22+$BR153*Assembly!AB$23+$BS153*Assembly!AB$24</f>
        <v>405</v>
      </c>
      <c r="CE153" s="390" t="str">
        <f>$AY153*Assembly!M$4+$AZ153*Assembly!M$5+$BA153*Assembly!M$6+$BB153*Assembly!M$7+$BC153*Assembly!M$8+$BD153*Assembly!M$9+$BE153*Assembly!M$10+$BF153*Assembly!M$11+$BG153*Assembly!M$12+$BH153*Assembly!M$13+$BI153*Assembly!M$14+$BJ153*Assembly!M$15+$BK153*Assembly!M$16+$BL153*Assembly!M$17+$BM153*Assembly!M$18+$BN153*Assembly!M$19+$BO153*Assembly!M$20+$BP153*Assembly!M$21+$BQ153*Assembly!M$22+$BR153*Assembly!M$23+$BS153*Assembly!M$24</f>
        <v>1,035</v>
      </c>
      <c r="CF153" s="390" t="str">
        <f>$AY153*Assembly!N$4+$AZ153*Assembly!N$5+$BA153*Assembly!N$6+$BB153*Assembly!N$7+$BC153*Assembly!N$8+$BD153*Assembly!N$9+$BE153*Assembly!N$10+$BF153*Assembly!N$11+$BG153*Assembly!N$12+$BH153*Assembly!N$13+$BI153*Assembly!N$14+$BJ153*Assembly!N$15+$BK153*Assembly!N$16+$BL153*Assembly!N$17+$BM153*Assembly!N$18+$BN153*Assembly!N$19+$BO153*Assembly!N$20+$BP153*Assembly!N$21+$BQ153*Assembly!N$22+$BR153*Assembly!N$23+$BS153*Assembly!N$24</f>
        <v>30</v>
      </c>
      <c r="CG153" s="390" t="str">
        <f>$AY153*Assembly!O$4+$AZ153*Assembly!O$5+$BA153*Assembly!O$6+$BB153*Assembly!O$7+$BC153*Assembly!O$8+$BD153*Assembly!O$9+$BE153*Assembly!O$10+$BF153*Assembly!O$11+$BG153*Assembly!O$12+$BH153*Assembly!O$13+$BI153*Assembly!O$14+$BJ153*Assembly!O$15+$BK153*Assembly!O$16+$BL153*Assembly!O$17+$BM153*Assembly!O$18+$BN153*Assembly!O$19+$BO153*Assembly!O$20+$BP153*Assembly!O$21+$BQ153*Assembly!O$22+$BR153*Assembly!O$23+$BS153*Assembly!O$24</f>
        <v>0</v>
      </c>
      <c r="CH153" s="386" t="str">
        <f>$AY153*Assembly!P$4+$AZ153*Assembly!P$5+$BA153*Assembly!P$6+$BB153*Assembly!P$7+$BC153*Assembly!P$8+$BD153*Assembly!P$9+$BE153*Assembly!P$10+$BF153*Assembly!P$11+$BG153*Assembly!P$12+$BH153*Assembly!P$13+$BI153*Assembly!P$14+$BJ153*Assembly!P$15+$BK153*Assembly!P$16+$BL153*Assembly!P$17+$BM153*Assembly!P$18+$BN153*Assembly!P$19+$BO153*Assembly!P$20+$BP153*Assembly!P$21+$BQ153*Assembly!P$22+$BR153*Assembly!P$23+$BS153*Assembly!P$24</f>
        <v>0</v>
      </c>
      <c r="CI153" s="386" t="str">
        <f>$AY153*Assembly!Q$4+$AZ153*Assembly!Q$5+$BA153*Assembly!Q$6+$BB153*Assembly!Q$7+$BC153*Assembly!Q$8+$BD153*Assembly!Q$9+$BE153*Assembly!Q$10+$BF153*Assembly!Q$11+$BG153*Assembly!Q$12+$BH153*Assembly!Q$13+$BI153*Assembly!Q$14+$BJ153*Assembly!Q$15+$BK153*Assembly!Q$16+$BL153*Assembly!Q$17+$BM153*Assembly!Q$18+$BN153*Assembly!Q$19+$BO153*Assembly!Q$20+$BP153*Assembly!Q$21+$BQ153*Assembly!Q$22+$BR153*Assembly!Q$23+$BS153*Assembly!Q$24</f>
        <v>0</v>
      </c>
      <c r="CJ153" s="390" t="str">
        <f>$AY153*Assembly!R$4+$AZ153*Assembly!R$5+$BA153*Assembly!R$6+$BB153*Assembly!R$7+$BC153*Assembly!R$8+$BD153*Assembly!R$9+$BE153*Assembly!R$10+$BF153*Assembly!R$11+$BG153*Assembly!R$12+$BH153*Assembly!R$13+$BI153*Assembly!R$14+$BJ153*Assembly!R$15+$BK153*Assembly!R$16+$BL153*Assembly!R$17+$BM153*Assembly!R$18+$BN153*Assembly!R$19+$BO153*Assembly!R$20+$BP153*Assembly!R$21+$BQ153*Assembly!R$22+$BR153*Assembly!R$23+$BS153*Assembly!R$24</f>
        <v>0</v>
      </c>
      <c r="CK153" s="386" t="str">
        <f>$AY153*Assembly!S$4+$AZ153*Assembly!S$5+$BA153*Assembly!S$6+$BB153*Assembly!S$7+$BC153*Assembly!S$8+$BD153*Assembly!S$9+$BE153*Assembly!S$10+$BF153*Assembly!S$11+$BG153*Assembly!S$12+$BH153*Assembly!S$13+$BI153*Assembly!S$14+$BJ153*Assembly!S$15+$BK153*Assembly!S$16+$BL153*Assembly!S$17+$BM153*Assembly!S$18+$BN153*Assembly!S$19+$BO153*Assembly!S$20+$BP153*Assembly!S$21+$BQ153*Assembly!S$22+$BR153*Assembly!S$23+$BS153*Assembly!S$24</f>
        <v>0</v>
      </c>
      <c r="CL153" s="386" t="str">
        <f>$AY153*Assembly!T$4+$AZ153*Assembly!T$5+$BA153*Assembly!T$6+$BB153*Assembly!T$7+$BC153*Assembly!T$8+$BD153*Assembly!T$9+$BE153*Assembly!T$10+$BF153*Assembly!T$11+$BG153*Assembly!T$12+$BH153*Assembly!T$13+$BI153*Assembly!T$14+$BJ153*Assembly!T$15+$BK153*Assembly!T$16+$BL153*Assembly!T$17+$BM153*Assembly!T$18+$BN153*Assembly!T$19+$BO153*Assembly!T$20+$BP153*Assembly!T$21+$BQ153*Assembly!T$22+$BR153*Assembly!T$23+$BS153*Assembly!T$24</f>
        <v>0</v>
      </c>
      <c r="CM153" s="386" t="str">
        <f>$AY153*Assembly!U$4+$AZ153*Assembly!U$5+$BA153*Assembly!U$6+$BB153*Assembly!U$7+$BC153*Assembly!U$8+$BD153*Assembly!U$9+$BE153*Assembly!U$10+$BF153*Assembly!U$11+$BG153*Assembly!U$12+$BH153*Assembly!U$13+$BI153*Assembly!U$14+$BJ153*Assembly!U$15+$BK153*Assembly!U$16+$BL153*Assembly!U$17+$BM153*Assembly!U$18+$BN153*Assembly!U$19+$BO153*Assembly!U$20+$BP153*Assembly!U$21+$BQ153*Assembly!U$22+$BR153*Assembly!U$23+$BS153*Assembly!U$24</f>
        <v>0</v>
      </c>
      <c r="CN153" s="390" t="str">
        <f>$AY153*Assembly!V$4+$AZ153*Assembly!V$5+$BA153*Assembly!V$6+$BB153*Assembly!V$7+$BC153*Assembly!V$8+$BD153*Assembly!V$9+$BE153*Assembly!V$10+$BF153*Assembly!V$11+$BG153*Assembly!V$12+$BH153*Assembly!V$13+$BI153*Assembly!V$14+$BJ153*Assembly!V$15+$BK153*Assembly!V$16+$BL153*Assembly!V$17+$BM153*Assembly!V$18+$BN153*Assembly!V$19+$BO153*Assembly!V$20+$BP153*Assembly!V$21+$BQ153*Assembly!V$22+$BR153*Assembly!V$23+$BS153*Assembly!V$24</f>
        <v>0</v>
      </c>
      <c r="CO153" s="390" t="str">
        <f>CE153*Refining!$F$3</f>
        <v>1,848</v>
      </c>
      <c r="CP153" s="390" t="str">
        <f>CF153*Refining!$F$4</f>
        <v>94</v>
      </c>
      <c r="CQ153" s="390" t="str">
        <f>CG153*Refining!$F$5</f>
        <v>0</v>
      </c>
      <c r="CR153" s="390" t="str">
        <f>CH153*Refining!$F$6</f>
        <v>0</v>
      </c>
      <c r="CS153" s="390" t="str">
        <f>CI153*Refining!$F$7</f>
        <v>0</v>
      </c>
      <c r="CT153" s="390" t="str">
        <f>CJ153*Refining!$F$8</f>
        <v>0</v>
      </c>
      <c r="CU153" s="390" t="str">
        <f>CK153*Refining!$F$9</f>
        <v>0</v>
      </c>
      <c r="CV153" s="390" t="str">
        <f>CL153*Refining!$F$10</f>
        <v>0</v>
      </c>
      <c r="CW153" s="390" t="str">
        <f>CM153*Refining!$F$11</f>
        <v>0</v>
      </c>
      <c r="CX153" s="390" t="str">
        <f>CN153*Refining!$F$12</f>
        <v>0</v>
      </c>
      <c r="CY153" s="408" t="str">
        <f t="shared" ref="CY153:DR153" si="619">IF(CE153 = 0, "", CE153)</f>
        <v>1,035</v>
      </c>
      <c r="CZ153" s="409" t="str">
        <f t="shared" si="619"/>
        <v>30</v>
      </c>
      <c r="DA153" s="409" t="str">
        <f t="shared" si="619"/>
        <v/>
      </c>
      <c r="DB153" s="410" t="str">
        <f t="shared" si="619"/>
        <v/>
      </c>
      <c r="DC153" s="411" t="str">
        <f t="shared" si="619"/>
        <v/>
      </c>
      <c r="DD153" s="409" t="str">
        <f t="shared" si="619"/>
        <v/>
      </c>
      <c r="DE153" s="411" t="str">
        <f t="shared" si="619"/>
        <v/>
      </c>
      <c r="DF153" s="411" t="str">
        <f t="shared" si="619"/>
        <v/>
      </c>
      <c r="DG153" s="409" t="str">
        <f t="shared" si="619"/>
        <v/>
      </c>
      <c r="DH153" s="412" t="str">
        <f t="shared" si="619"/>
        <v/>
      </c>
      <c r="DI153" s="408" t="str">
        <f t="shared" si="619"/>
        <v>1,848</v>
      </c>
      <c r="DJ153" s="409" t="str">
        <f t="shared" si="619"/>
        <v>94</v>
      </c>
      <c r="DK153" s="409" t="str">
        <f t="shared" si="619"/>
        <v/>
      </c>
      <c r="DL153" s="409" t="str">
        <f t="shared" si="619"/>
        <v/>
      </c>
      <c r="DM153" s="413" t="str">
        <f t="shared" si="619"/>
        <v/>
      </c>
      <c r="DN153" s="409" t="str">
        <f t="shared" si="619"/>
        <v/>
      </c>
      <c r="DO153" s="409" t="str">
        <f t="shared" si="619"/>
        <v/>
      </c>
      <c r="DP153" s="409" t="str">
        <f t="shared" si="619"/>
        <v/>
      </c>
      <c r="DQ153" s="409" t="str">
        <f t="shared" si="619"/>
        <v/>
      </c>
      <c r="DR153" s="412" t="str">
        <f t="shared" si="619"/>
        <v/>
      </c>
      <c r="DS153" s="414" t="str">
        <f t="shared" si="15"/>
        <v>1,065</v>
      </c>
      <c r="DT153" s="415" t="str">
        <f t="shared" si="16"/>
        <v>1,942</v>
      </c>
      <c r="DU153" s="401" t="str">
        <f>CY153*'Ores &amp; Ingots'!$C$3+CZ153*'Ores &amp; Ingots'!$C$4+DA153*'Ores &amp; Ingots'!$C$5+DB153*'Ores &amp; Ingots'!$C$6+DC153*'Ores &amp; Ingots'!$C$7+DD153*'Ores &amp; Ingots'!$C$8+DE153*'Ores &amp; Ingots'!$C$9+DF153*'Ores &amp; Ingots'!$C$10+DG153*'Ores &amp; Ingots'!$C$11+DH153*'Ores &amp; Ingots'!$C$12</f>
        <v>135</v>
      </c>
      <c r="DV153" s="401" t="str">
        <f>DI153*'Ores &amp; Ingots'!$B$3+DJ153*'Ores &amp; Ingots'!$B$4+DK153*'Ores &amp; Ingots'!$B$5+DL153*'Ores &amp; Ingots'!$B$6+DM153*'Ores &amp; Ingots'!$B$7+DN153*'Ores &amp; Ingots'!$B$8+DO153*'Ores &amp; Ingots'!$B$9+DP153*'Ores &amp; Ingots'!$B$10+DQ153*'Ores &amp; Ingots'!$B$11+DR153*'Ores &amp; Ingots'!$B$12</f>
        <v>719</v>
      </c>
      <c r="DW153" s="415" t="str">
        <f>CY153*Refining!$G$3+CZ153*Refining!$G$4+DA153*Refining!$G$5+DB153*Refining!$G$6+DC153*Refining!$G$7+DD153*Refining!$G$8+DE153*Refining!$G$9+DF153*Refining!$G$10+DG153*Refining!$G$11+DH153*Refining!$G$12</f>
        <v>215</v>
      </c>
      <c r="DX153" s="415" t="str">
        <f t="shared" si="17"/>
        <v>33,494</v>
      </c>
      <c r="DY153" s="416" t="str">
        <f t="shared" si="18"/>
        <v>0.0335</v>
      </c>
      <c r="DZ153" s="414" t="str">
        <f t="shared" si="19"/>
        <v>344</v>
      </c>
      <c r="EA153" s="413" t="str">
        <f t="shared" ref="EA153:EB153" si="620">DZ153/60</f>
        <v>5.7</v>
      </c>
      <c r="EB153" s="413" t="str">
        <f t="shared" si="620"/>
        <v>0.1</v>
      </c>
      <c r="EC153" s="417" t="str">
        <f t="shared" si="21"/>
        <v>0.00</v>
      </c>
      <c r="ED153" s="414" t="str">
        <f t="shared" si="22"/>
        <v>50,449</v>
      </c>
      <c r="EE153" s="413" t="str">
        <f t="shared" ref="EE153:EF153" si="621">ED153/1000</f>
        <v>50.4</v>
      </c>
      <c r="EF153" s="418" t="str">
        <f t="shared" si="621"/>
        <v>0.05</v>
      </c>
      <c r="EG153" s="419" t="str">
        <f t="shared" si="24"/>
        <v>0.0504</v>
      </c>
      <c r="EH153" s="225" t="s">
        <v>12</v>
      </c>
    </row>
    <row r="154">
      <c r="A154" s="33"/>
      <c r="B154" s="226" t="s">
        <v>1022</v>
      </c>
      <c r="C154" s="227" t="s">
        <v>885</v>
      </c>
      <c r="D154" s="227">
        <v>1.0</v>
      </c>
      <c r="E154" s="227">
        <v>2.0</v>
      </c>
      <c r="F154" s="227">
        <v>1.0</v>
      </c>
      <c r="G154" s="420" t="str">
        <f t="shared" si="5"/>
        <v>0.250</v>
      </c>
      <c r="H154" s="421">
        <v>10.0</v>
      </c>
      <c r="I154" s="421">
        <v>10.0</v>
      </c>
      <c r="J154" s="421" t="str">
        <f>H154/Main!$D$9</f>
        <v>10</v>
      </c>
      <c r="K154" s="421" t="str">
        <f>I154/Main!$D$10</f>
        <v>10</v>
      </c>
      <c r="L154" s="422" t="str">
        <f t="shared" si="6"/>
        <v>1.0</v>
      </c>
      <c r="M154" s="422">
        <v>1.0</v>
      </c>
      <c r="N154" s="424" t="s">
        <v>12</v>
      </c>
      <c r="O154" s="424">
        <v>2000.0</v>
      </c>
      <c r="P154" s="423"/>
      <c r="Q154" s="424"/>
      <c r="R154" s="423"/>
      <c r="S154" s="425"/>
      <c r="T154" s="425"/>
      <c r="U154" s="424">
        <v>60.0</v>
      </c>
      <c r="V154" s="423"/>
      <c r="W154" s="425"/>
      <c r="X154" s="425"/>
      <c r="Y154" s="423"/>
      <c r="Z154" s="423"/>
      <c r="AA154" s="423"/>
      <c r="AB154" s="423"/>
      <c r="AC154" s="523"/>
      <c r="AD154" s="434">
        <v>8.0</v>
      </c>
      <c r="AE154" s="434">
        <v>0.0</v>
      </c>
      <c r="AF154" s="434">
        <v>2.0</v>
      </c>
      <c r="AG154" s="434">
        <v>0.0</v>
      </c>
      <c r="AH154" s="434">
        <v>7.0</v>
      </c>
      <c r="AI154" s="434">
        <v>0.0</v>
      </c>
      <c r="AJ154" s="498">
        <v>1.0</v>
      </c>
      <c r="AK154" s="434">
        <v>0.0</v>
      </c>
      <c r="AL154" s="434">
        <v>0.0</v>
      </c>
      <c r="AM154" s="434">
        <v>0.0</v>
      </c>
      <c r="AN154" s="434">
        <v>0.0</v>
      </c>
      <c r="AO154" s="434">
        <v>0.0</v>
      </c>
      <c r="AP154" s="434">
        <v>0.0</v>
      </c>
      <c r="AQ154" s="434">
        <v>0.0</v>
      </c>
      <c r="AR154" s="434">
        <v>0.0</v>
      </c>
      <c r="AS154" s="434">
        <v>0.0</v>
      </c>
      <c r="AT154" s="434">
        <v>0.0</v>
      </c>
      <c r="AU154" s="434">
        <v>0.0</v>
      </c>
      <c r="AV154" s="434">
        <v>0.0</v>
      </c>
      <c r="AW154" s="434">
        <v>0.0</v>
      </c>
      <c r="AX154" s="434">
        <v>0.0</v>
      </c>
      <c r="AY154" s="429" t="str">
        <f t="shared" ref="AY154:BS154" si="622">IF(AD154 = 0, "", AD154)</f>
        <v>8</v>
      </c>
      <c r="AZ154" s="430" t="str">
        <f t="shared" si="622"/>
        <v/>
      </c>
      <c r="BA154" s="430" t="str">
        <f t="shared" si="622"/>
        <v>2</v>
      </c>
      <c r="BB154" s="430" t="str">
        <f t="shared" si="622"/>
        <v/>
      </c>
      <c r="BC154" s="430" t="str">
        <f t="shared" si="622"/>
        <v>7</v>
      </c>
      <c r="BD154" s="430" t="str">
        <f t="shared" si="622"/>
        <v/>
      </c>
      <c r="BE154" s="431" t="str">
        <f t="shared" si="622"/>
        <v>1</v>
      </c>
      <c r="BF154" s="430" t="str">
        <f t="shared" si="622"/>
        <v/>
      </c>
      <c r="BG154" s="430" t="str">
        <f t="shared" si="622"/>
        <v/>
      </c>
      <c r="BH154" s="430" t="str">
        <f t="shared" si="622"/>
        <v/>
      </c>
      <c r="BI154" s="430" t="str">
        <f t="shared" si="622"/>
        <v/>
      </c>
      <c r="BJ154" s="430" t="str">
        <f t="shared" si="622"/>
        <v/>
      </c>
      <c r="BK154" s="430" t="str">
        <f t="shared" si="622"/>
        <v/>
      </c>
      <c r="BL154" s="430" t="str">
        <f t="shared" si="622"/>
        <v/>
      </c>
      <c r="BM154" s="430" t="str">
        <f t="shared" si="622"/>
        <v/>
      </c>
      <c r="BN154" s="430" t="str">
        <f t="shared" si="622"/>
        <v/>
      </c>
      <c r="BO154" s="430" t="str">
        <f t="shared" si="622"/>
        <v/>
      </c>
      <c r="BP154" s="430" t="str">
        <f t="shared" si="622"/>
        <v/>
      </c>
      <c r="BQ154" s="430" t="str">
        <f t="shared" si="622"/>
        <v/>
      </c>
      <c r="BR154" s="430" t="str">
        <f t="shared" si="622"/>
        <v/>
      </c>
      <c r="BS154" s="432" t="str">
        <f t="shared" si="622"/>
        <v/>
      </c>
      <c r="BT154" s="433" t="str">
        <f>$AY154*Assembly!Y$4+$AZ154*Assembly!Y$5+$BA154*Assembly!Y$6+$BB154*Assembly!Y$7+$BC154*Assembly!Y$8+$BD154*Assembly!Y$9+$BE154*Assembly!Y$10+$BF154*Assembly!Y$11+$BG154*Assembly!Y$12+$BH154*Assembly!Y$13+$BI154*Assembly!Y$14+$BJ154*Assembly!Y$15+$BK154*Assembly!Y$16+$BL154*Assembly!Y$17+$BM154*Assembly!Y$18+$BN154*Assembly!Y$19+$BO154*Assembly!Y$20+$BP154*Assembly!Y$21+$BQ154*Assembly!Y$22+$BR154*Assembly!Y$23+$BS154*Assembly!Y$24</f>
        <v>248</v>
      </c>
      <c r="BU154" s="434" t="str">
        <f t="shared" si="8"/>
        <v>992</v>
      </c>
      <c r="BV154" s="434" t="str">
        <f>$AY154*Assembly!AC$4+$AZ154*Assembly!AC$5+$BA154*Assembly!AC$6+$BB154*Assembly!AC$7+$BC154*Assembly!AC$8+$BD154*Assembly!AC$9+$BE154*Assembly!AC$10+$BF154*Assembly!AC$11+$BG154*Assembly!AC$12+$BH154*Assembly!AC$13+$BI154*Assembly!AC$14+$BJ154*Assembly!AC$15+$BK154*Assembly!AC$16+$BL154*Assembly!AC$17+$BM154*Assembly!AC$18+$BN154*Assembly!AC$19+$BO154*Assembly!AC$20+$BP154*Assembly!AC$21+$BQ154*Assembly!AC$22+$BR154*Assembly!AC$23+$BS154*Assembly!AC$24</f>
        <v>1,080</v>
      </c>
      <c r="BW154" s="435" t="str">
        <f t="shared" si="9"/>
        <v>4.35</v>
      </c>
      <c r="BX154" s="436" t="str">
        <f t="shared" si="10"/>
        <v>4320</v>
      </c>
      <c r="BY154" s="437" t="str">
        <f t="shared" si="11"/>
        <v>1.1</v>
      </c>
      <c r="BZ154" s="438" t="str">
        <f t="shared" si="623"/>
        <v>0.2 W</v>
      </c>
      <c r="CA154" s="434" t="str">
        <f>$AY154*Assembly!X$4+$AZ154*Assembly!X$5+$BA154*Assembly!X$6+$BB154*Assembly!X$7+$BC154*Assembly!X$8+$BD154*Assembly!X$9+$BE154*Assembly!X$10+$BF154*Assembly!X$11+$BG154*Assembly!X$12+$BH154*Assembly!X$13+$BI154*Assembly!X$14+$BJ154*Assembly!X$15+$BK154*Assembly!X$16+$BL154*Assembly!X$17+$BM154*Assembly!X$18+$BN154*Assembly!X$19+$BO154*Assembly!X$20+$BP154*Assembly!X$21+$BQ154*Assembly!X$22+$BR154*Assembly!X$23+$BS154*Assembly!X$24</f>
        <v>39</v>
      </c>
      <c r="CB154" s="434" t="str">
        <f t="shared" si="12"/>
        <v>6,067</v>
      </c>
      <c r="CC154" s="439" t="str">
        <f t="shared" si="13"/>
        <v>0.0061</v>
      </c>
      <c r="CD154" s="440" t="str">
        <f>$AY154*Assembly!AB$4+$AZ154*Assembly!AB$5+$BA154*Assembly!AB$6+$BB154*Assembly!AB$7+$BC154*Assembly!AB$8+$BD154*Assembly!AB$9+$BE154*Assembly!AB$10+$BF154*Assembly!AB$11+$BG154*Assembly!AB$12+$BH154*Assembly!AB$13+$BI154*Assembly!AB$14+$BJ154*Assembly!AB$15+$BK154*Assembly!AB$16+$BL154*Assembly!AB$17+$BM154*Assembly!AB$18+$BN154*Assembly!AB$19+$BO154*Assembly!AB$20+$BP154*Assembly!AB$21+$BQ154*Assembly!AB$22+$BR154*Assembly!AB$23+$BS154*Assembly!AB$24</f>
        <v>50</v>
      </c>
      <c r="CE154" s="424" t="str">
        <f>$AY154*Assembly!M$4+$AZ154*Assembly!M$5+$BA154*Assembly!M$6+$BB154*Assembly!M$7+$BC154*Assembly!M$8+$BD154*Assembly!M$9+$BE154*Assembly!M$10+$BF154*Assembly!M$11+$BG154*Assembly!M$12+$BH154*Assembly!M$13+$BI154*Assembly!M$14+$BJ154*Assembly!M$15+$BK154*Assembly!M$16+$BL154*Assembly!M$17+$BM154*Assembly!M$18+$BN154*Assembly!M$19+$BO154*Assembly!M$20+$BP154*Assembly!M$21+$BQ154*Assembly!M$22+$BR154*Assembly!M$23+$BS154*Assembly!M$24</f>
        <v>268</v>
      </c>
      <c r="CF154" s="424" t="str">
        <f>$AY154*Assembly!N$4+$AZ154*Assembly!N$5+$BA154*Assembly!N$6+$BB154*Assembly!N$7+$BC154*Assembly!N$8+$BD154*Assembly!N$9+$BE154*Assembly!N$10+$BF154*Assembly!N$11+$BG154*Assembly!N$12+$BH154*Assembly!N$13+$BI154*Assembly!N$14+$BJ154*Assembly!N$15+$BK154*Assembly!N$16+$BL154*Assembly!N$17+$BM154*Assembly!N$18+$BN154*Assembly!N$19+$BO154*Assembly!N$20+$BP154*Assembly!N$21+$BQ154*Assembly!N$22+$BR154*Assembly!N$23+$BS154*Assembly!N$24</f>
        <v>5</v>
      </c>
      <c r="CG154" s="424" t="str">
        <f>$AY154*Assembly!O$4+$AZ154*Assembly!O$5+$BA154*Assembly!O$6+$BB154*Assembly!O$7+$BC154*Assembly!O$8+$BD154*Assembly!O$9+$BE154*Assembly!O$10+$BF154*Assembly!O$11+$BG154*Assembly!O$12+$BH154*Assembly!O$13+$BI154*Assembly!O$14+$BJ154*Assembly!O$15+$BK154*Assembly!O$16+$BL154*Assembly!O$17+$BM154*Assembly!O$18+$BN154*Assembly!O$19+$BO154*Assembly!O$20+$BP154*Assembly!O$21+$BQ154*Assembly!O$22+$BR154*Assembly!O$23+$BS154*Assembly!O$24</f>
        <v>0</v>
      </c>
      <c r="CH154" s="421" t="str">
        <f>$AY154*Assembly!P$4+$AZ154*Assembly!P$5+$BA154*Assembly!P$6+$BB154*Assembly!P$7+$BC154*Assembly!P$8+$BD154*Assembly!P$9+$BE154*Assembly!P$10+$BF154*Assembly!P$11+$BG154*Assembly!P$12+$BH154*Assembly!P$13+$BI154*Assembly!P$14+$BJ154*Assembly!P$15+$BK154*Assembly!P$16+$BL154*Assembly!P$17+$BM154*Assembly!P$18+$BN154*Assembly!P$19+$BO154*Assembly!P$20+$BP154*Assembly!P$21+$BQ154*Assembly!P$22+$BR154*Assembly!P$23+$BS154*Assembly!P$24</f>
        <v>0</v>
      </c>
      <c r="CI154" s="421" t="str">
        <f>$AY154*Assembly!Q$4+$AZ154*Assembly!Q$5+$BA154*Assembly!Q$6+$BB154*Assembly!Q$7+$BC154*Assembly!Q$8+$BD154*Assembly!Q$9+$BE154*Assembly!Q$10+$BF154*Assembly!Q$11+$BG154*Assembly!Q$12+$BH154*Assembly!Q$13+$BI154*Assembly!Q$14+$BJ154*Assembly!Q$15+$BK154*Assembly!Q$16+$BL154*Assembly!Q$17+$BM154*Assembly!Q$18+$BN154*Assembly!Q$19+$BO154*Assembly!Q$20+$BP154*Assembly!Q$21+$BQ154*Assembly!Q$22+$BR154*Assembly!Q$23+$BS154*Assembly!Q$24</f>
        <v>0</v>
      </c>
      <c r="CJ154" s="424" t="str">
        <f>$AY154*Assembly!R$4+$AZ154*Assembly!R$5+$BA154*Assembly!R$6+$BB154*Assembly!R$7+$BC154*Assembly!R$8+$BD154*Assembly!R$9+$BE154*Assembly!R$10+$BF154*Assembly!R$11+$BG154*Assembly!R$12+$BH154*Assembly!R$13+$BI154*Assembly!R$14+$BJ154*Assembly!R$15+$BK154*Assembly!R$16+$BL154*Assembly!R$17+$BM154*Assembly!R$18+$BN154*Assembly!R$19+$BO154*Assembly!R$20+$BP154*Assembly!R$21+$BQ154*Assembly!R$22+$BR154*Assembly!R$23+$BS154*Assembly!R$24</f>
        <v>0</v>
      </c>
      <c r="CK154" s="421" t="str">
        <f>$AY154*Assembly!S$4+$AZ154*Assembly!S$5+$BA154*Assembly!S$6+$BB154*Assembly!S$7+$BC154*Assembly!S$8+$BD154*Assembly!S$9+$BE154*Assembly!S$10+$BF154*Assembly!S$11+$BG154*Assembly!S$12+$BH154*Assembly!S$13+$BI154*Assembly!S$14+$BJ154*Assembly!S$15+$BK154*Assembly!S$16+$BL154*Assembly!S$17+$BM154*Assembly!S$18+$BN154*Assembly!S$19+$BO154*Assembly!S$20+$BP154*Assembly!S$21+$BQ154*Assembly!S$22+$BR154*Assembly!S$23+$BS154*Assembly!S$24</f>
        <v>0</v>
      </c>
      <c r="CL154" s="421" t="str">
        <f>$AY154*Assembly!T$4+$AZ154*Assembly!T$5+$BA154*Assembly!T$6+$BB154*Assembly!T$7+$BC154*Assembly!T$8+$BD154*Assembly!T$9+$BE154*Assembly!T$10+$BF154*Assembly!T$11+$BG154*Assembly!T$12+$BH154*Assembly!T$13+$BI154*Assembly!T$14+$BJ154*Assembly!T$15+$BK154*Assembly!T$16+$BL154*Assembly!T$17+$BM154*Assembly!T$18+$BN154*Assembly!T$19+$BO154*Assembly!T$20+$BP154*Assembly!T$21+$BQ154*Assembly!T$22+$BR154*Assembly!T$23+$BS154*Assembly!T$24</f>
        <v>0</v>
      </c>
      <c r="CM154" s="421" t="str">
        <f>$AY154*Assembly!U$4+$AZ154*Assembly!U$5+$BA154*Assembly!U$6+$BB154*Assembly!U$7+$BC154*Assembly!U$8+$BD154*Assembly!U$9+$BE154*Assembly!U$10+$BF154*Assembly!U$11+$BG154*Assembly!U$12+$BH154*Assembly!U$13+$BI154*Assembly!U$14+$BJ154*Assembly!U$15+$BK154*Assembly!U$16+$BL154*Assembly!U$17+$BM154*Assembly!U$18+$BN154*Assembly!U$19+$BO154*Assembly!U$20+$BP154*Assembly!U$21+$BQ154*Assembly!U$22+$BR154*Assembly!U$23+$BS154*Assembly!U$24</f>
        <v>0</v>
      </c>
      <c r="CN154" s="424" t="str">
        <f>$AY154*Assembly!V$4+$AZ154*Assembly!V$5+$BA154*Assembly!V$6+$BB154*Assembly!V$7+$BC154*Assembly!V$8+$BD154*Assembly!V$9+$BE154*Assembly!V$10+$BF154*Assembly!V$11+$BG154*Assembly!V$12+$BH154*Assembly!V$13+$BI154*Assembly!V$14+$BJ154*Assembly!V$15+$BK154*Assembly!V$16+$BL154*Assembly!V$17+$BM154*Assembly!V$18+$BN154*Assembly!V$19+$BO154*Assembly!V$20+$BP154*Assembly!V$21+$BQ154*Assembly!V$22+$BR154*Assembly!V$23+$BS154*Assembly!V$24</f>
        <v>0</v>
      </c>
      <c r="CO154" s="424" t="str">
        <f>CE154*Refining!$F$3</f>
        <v>479</v>
      </c>
      <c r="CP154" s="424" t="str">
        <f>CF154*Refining!$F$4</f>
        <v>16</v>
      </c>
      <c r="CQ154" s="424" t="str">
        <f>CG154*Refining!$F$5</f>
        <v>0</v>
      </c>
      <c r="CR154" s="424" t="str">
        <f>CH154*Refining!$F$6</f>
        <v>0</v>
      </c>
      <c r="CS154" s="424" t="str">
        <f>CI154*Refining!$F$7</f>
        <v>0</v>
      </c>
      <c r="CT154" s="424" t="str">
        <f>CJ154*Refining!$F$8</f>
        <v>0</v>
      </c>
      <c r="CU154" s="424" t="str">
        <f>CK154*Refining!$F$9</f>
        <v>0</v>
      </c>
      <c r="CV154" s="424" t="str">
        <f>CL154*Refining!$F$10</f>
        <v>0</v>
      </c>
      <c r="CW154" s="424" t="str">
        <f>CM154*Refining!$F$11</f>
        <v>0</v>
      </c>
      <c r="CX154" s="424" t="str">
        <f>CN154*Refining!$F$12</f>
        <v>0</v>
      </c>
      <c r="CY154" s="441" t="str">
        <f t="shared" ref="CY154:DR154" si="624">IF(CE154 = 0, "", CE154)</f>
        <v>268</v>
      </c>
      <c r="CZ154" s="442" t="str">
        <f t="shared" si="624"/>
        <v>5</v>
      </c>
      <c r="DA154" s="442" t="str">
        <f t="shared" si="624"/>
        <v/>
      </c>
      <c r="DB154" s="443" t="str">
        <f t="shared" si="624"/>
        <v/>
      </c>
      <c r="DC154" s="444" t="str">
        <f t="shared" si="624"/>
        <v/>
      </c>
      <c r="DD154" s="442" t="str">
        <f t="shared" si="624"/>
        <v/>
      </c>
      <c r="DE154" s="444" t="str">
        <f t="shared" si="624"/>
        <v/>
      </c>
      <c r="DF154" s="444" t="str">
        <f t="shared" si="624"/>
        <v/>
      </c>
      <c r="DG154" s="442" t="str">
        <f t="shared" si="624"/>
        <v/>
      </c>
      <c r="DH154" s="445" t="str">
        <f t="shared" si="624"/>
        <v/>
      </c>
      <c r="DI154" s="441" t="str">
        <f t="shared" si="624"/>
        <v>479</v>
      </c>
      <c r="DJ154" s="442" t="str">
        <f t="shared" si="624"/>
        <v>16</v>
      </c>
      <c r="DK154" s="442" t="str">
        <f t="shared" si="624"/>
        <v/>
      </c>
      <c r="DL154" s="442" t="str">
        <f t="shared" si="624"/>
        <v/>
      </c>
      <c r="DM154" s="446" t="str">
        <f t="shared" si="624"/>
        <v/>
      </c>
      <c r="DN154" s="442" t="str">
        <f t="shared" si="624"/>
        <v/>
      </c>
      <c r="DO154" s="442" t="str">
        <f t="shared" si="624"/>
        <v/>
      </c>
      <c r="DP154" s="442" t="str">
        <f t="shared" si="624"/>
        <v/>
      </c>
      <c r="DQ154" s="442" t="str">
        <f t="shared" si="624"/>
        <v/>
      </c>
      <c r="DR154" s="445" t="str">
        <f t="shared" si="624"/>
        <v/>
      </c>
      <c r="DS154" s="447" t="str">
        <f t="shared" si="15"/>
        <v>273</v>
      </c>
      <c r="DT154" s="448" t="str">
        <f t="shared" si="16"/>
        <v>494</v>
      </c>
      <c r="DU154" s="434" t="str">
        <f>CY154*'Ores &amp; Ingots'!$C$3+CZ154*'Ores &amp; Ingots'!$C$4+DA154*'Ores &amp; Ingots'!$C$5+DB154*'Ores &amp; Ingots'!$C$6+DC154*'Ores &amp; Ingots'!$C$7+DD154*'Ores &amp; Ingots'!$C$8+DE154*'Ores &amp; Ingots'!$C$9+DF154*'Ores &amp; Ingots'!$C$10+DG154*'Ores &amp; Ingots'!$C$11+DH154*'Ores &amp; Ingots'!$C$12</f>
        <v>35</v>
      </c>
      <c r="DV154" s="434" t="str">
        <f>DI154*'Ores &amp; Ingots'!$B$3+DJ154*'Ores &amp; Ingots'!$B$4+DK154*'Ores &amp; Ingots'!$B$5+DL154*'Ores &amp; Ingots'!$B$6+DM154*'Ores &amp; Ingots'!$B$7+DN154*'Ores &amp; Ingots'!$B$8+DO154*'Ores &amp; Ingots'!$B$9+DP154*'Ores &amp; Ingots'!$B$10+DQ154*'Ores &amp; Ingots'!$B$11+DR154*'Ores &amp; Ingots'!$B$12</f>
        <v>183</v>
      </c>
      <c r="DW154" s="448" t="str">
        <f>CY154*Refining!$G$3+CZ154*Refining!$G$4+DA154*Refining!$G$5+DB154*Refining!$G$6+DC154*Refining!$G$7+DD154*Refining!$G$8+DE154*Refining!$G$9+DF154*Refining!$G$10+DG154*Refining!$G$11+DH154*Refining!$G$12</f>
        <v>42</v>
      </c>
      <c r="DX154" s="448" t="str">
        <f t="shared" si="17"/>
        <v>6,603</v>
      </c>
      <c r="DY154" s="449" t="str">
        <f t="shared" si="18"/>
        <v>0.0066</v>
      </c>
      <c r="DZ154" s="447" t="str">
        <f t="shared" si="19"/>
        <v>91</v>
      </c>
      <c r="EA154" s="446" t="str">
        <f t="shared" ref="EA154:EB154" si="625">DZ154/60</f>
        <v>1.5</v>
      </c>
      <c r="EB154" s="446" t="str">
        <f t="shared" si="625"/>
        <v>0.0</v>
      </c>
      <c r="EC154" s="450" t="str">
        <f t="shared" si="21"/>
        <v>0.00</v>
      </c>
      <c r="ED154" s="447" t="str">
        <f t="shared" si="22"/>
        <v>12,669</v>
      </c>
      <c r="EE154" s="446" t="str">
        <f t="shared" ref="EE154:EF154" si="626">ED154/1000</f>
        <v>12.7</v>
      </c>
      <c r="EF154" s="451" t="str">
        <f t="shared" si="626"/>
        <v>0.01</v>
      </c>
      <c r="EG154" s="452" t="str">
        <f t="shared" si="24"/>
        <v>0.0127</v>
      </c>
      <c r="EH154" s="225">
        <v>440.0</v>
      </c>
    </row>
    <row r="155">
      <c r="A155" s="33"/>
      <c r="B155" s="226" t="s">
        <v>1023</v>
      </c>
      <c r="C155" s="227" t="s">
        <v>886</v>
      </c>
      <c r="D155" s="227">
        <v>1.0</v>
      </c>
      <c r="E155" s="227">
        <v>2.0</v>
      </c>
      <c r="F155" s="227">
        <v>1.0</v>
      </c>
      <c r="G155" s="453" t="str">
        <f t="shared" si="5"/>
        <v>31.250</v>
      </c>
      <c r="H155" s="454">
        <v>20.0</v>
      </c>
      <c r="I155" s="454">
        <v>20.0</v>
      </c>
      <c r="J155" s="454" t="str">
        <f>H155/Main!$D$9</f>
        <v>20</v>
      </c>
      <c r="K155" s="454" t="str">
        <f>I155/Main!$D$10</f>
        <v>20</v>
      </c>
      <c r="L155" s="455" t="str">
        <f t="shared" si="6"/>
        <v>1.0</v>
      </c>
      <c r="M155" s="455">
        <v>1.0</v>
      </c>
      <c r="N155" s="457" t="s">
        <v>12</v>
      </c>
      <c r="O155" s="457">
        <v>2000.0</v>
      </c>
      <c r="P155" s="456"/>
      <c r="Q155" s="457"/>
      <c r="R155" s="456"/>
      <c r="S155" s="458"/>
      <c r="T155" s="458"/>
      <c r="U155" s="457" t="s">
        <v>12</v>
      </c>
      <c r="V155" s="456"/>
      <c r="W155" s="530"/>
      <c r="X155" s="458"/>
      <c r="Y155" s="456"/>
      <c r="Z155" s="456"/>
      <c r="AA155" s="456"/>
      <c r="AB155" s="456"/>
      <c r="AC155" s="531" t="s">
        <v>913</v>
      </c>
      <c r="AD155" s="434">
        <v>25.0</v>
      </c>
      <c r="AE155" s="434">
        <v>0.0</v>
      </c>
      <c r="AF155" s="434">
        <v>12.0</v>
      </c>
      <c r="AG155" s="434">
        <v>6.0</v>
      </c>
      <c r="AH155" s="434">
        <v>15.0</v>
      </c>
      <c r="AI155" s="434">
        <v>0.0</v>
      </c>
      <c r="AJ155" s="498">
        <v>6.0</v>
      </c>
      <c r="AK155" s="434">
        <v>0.0</v>
      </c>
      <c r="AL155" s="434">
        <v>0.0</v>
      </c>
      <c r="AM155" s="434">
        <v>0.0</v>
      </c>
      <c r="AN155" s="434">
        <v>0.0</v>
      </c>
      <c r="AO155" s="434">
        <v>0.0</v>
      </c>
      <c r="AP155" s="434">
        <v>0.0</v>
      </c>
      <c r="AQ155" s="434">
        <v>0.0</v>
      </c>
      <c r="AR155" s="434">
        <v>0.0</v>
      </c>
      <c r="AS155" s="434">
        <v>0.0</v>
      </c>
      <c r="AT155" s="434">
        <v>0.0</v>
      </c>
      <c r="AU155" s="434">
        <v>0.0</v>
      </c>
      <c r="AV155" s="434">
        <v>0.0</v>
      </c>
      <c r="AW155" s="434">
        <v>0.0</v>
      </c>
      <c r="AX155" s="434">
        <v>0.0</v>
      </c>
      <c r="AY155" s="429" t="str">
        <f t="shared" ref="AY155:BS155" si="627">IF(AD155 = 0, "", AD155)</f>
        <v>25</v>
      </c>
      <c r="AZ155" s="430" t="str">
        <f t="shared" si="627"/>
        <v/>
      </c>
      <c r="BA155" s="430" t="str">
        <f t="shared" si="627"/>
        <v>12</v>
      </c>
      <c r="BB155" s="430" t="str">
        <f t="shared" si="627"/>
        <v>6</v>
      </c>
      <c r="BC155" s="430" t="str">
        <f t="shared" si="627"/>
        <v>15</v>
      </c>
      <c r="BD155" s="430" t="str">
        <f t="shared" si="627"/>
        <v/>
      </c>
      <c r="BE155" s="431" t="str">
        <f t="shared" si="627"/>
        <v>6</v>
      </c>
      <c r="BF155" s="430" t="str">
        <f t="shared" si="627"/>
        <v/>
      </c>
      <c r="BG155" s="430" t="str">
        <f t="shared" si="627"/>
        <v/>
      </c>
      <c r="BH155" s="430" t="str">
        <f t="shared" si="627"/>
        <v/>
      </c>
      <c r="BI155" s="430" t="str">
        <f t="shared" si="627"/>
        <v/>
      </c>
      <c r="BJ155" s="430" t="str">
        <f t="shared" si="627"/>
        <v/>
      </c>
      <c r="BK155" s="430" t="str">
        <f t="shared" si="627"/>
        <v/>
      </c>
      <c r="BL155" s="430" t="str">
        <f t="shared" si="627"/>
        <v/>
      </c>
      <c r="BM155" s="430" t="str">
        <f t="shared" si="627"/>
        <v/>
      </c>
      <c r="BN155" s="430" t="str">
        <f t="shared" si="627"/>
        <v/>
      </c>
      <c r="BO155" s="430" t="str">
        <f t="shared" si="627"/>
        <v/>
      </c>
      <c r="BP155" s="430" t="str">
        <f t="shared" si="627"/>
        <v/>
      </c>
      <c r="BQ155" s="430" t="str">
        <f t="shared" si="627"/>
        <v/>
      </c>
      <c r="BR155" s="430" t="str">
        <f t="shared" si="627"/>
        <v/>
      </c>
      <c r="BS155" s="432" t="str">
        <f t="shared" si="627"/>
        <v/>
      </c>
      <c r="BT155" s="433" t="str">
        <f>$AY155*Assembly!Y$4+$AZ155*Assembly!Y$5+$BA155*Assembly!Y$6+$BB155*Assembly!Y$7+$BC155*Assembly!Y$8+$BD155*Assembly!Y$9+$BE155*Assembly!Y$10+$BF155*Assembly!Y$11+$BG155*Assembly!Y$12+$BH155*Assembly!Y$13+$BI155*Assembly!Y$14+$BJ155*Assembly!Y$15+$BK155*Assembly!Y$16+$BL155*Assembly!Y$17+$BM155*Assembly!Y$18+$BN155*Assembly!Y$19+$BO155*Assembly!Y$20+$BP155*Assembly!Y$21+$BQ155*Assembly!Y$22+$BR155*Assembly!Y$23+$BS155*Assembly!Y$24</f>
        <v>962</v>
      </c>
      <c r="BU155" s="434" t="str">
        <f t="shared" si="8"/>
        <v>31</v>
      </c>
      <c r="BV155" s="434" t="str">
        <f>$AY155*Assembly!AC$4+$AZ155*Assembly!AC$5+$BA155*Assembly!AC$6+$BB155*Assembly!AC$7+$BC155*Assembly!AC$8+$BD155*Assembly!AC$9+$BE155*Assembly!AC$10+$BF155*Assembly!AC$11+$BG155*Assembly!AC$12+$BH155*Assembly!AC$13+$BI155*Assembly!AC$14+$BJ155*Assembly!AC$15+$BK155*Assembly!AC$16+$BL155*Assembly!AC$17+$BM155*Assembly!AC$18+$BN155*Assembly!AC$19+$BO155*Assembly!AC$20+$BP155*Assembly!AC$21+$BQ155*Assembly!AC$22+$BR155*Assembly!AC$23+$BS155*Assembly!AC$24</f>
        <v>3,730</v>
      </c>
      <c r="BW155" s="435" t="str">
        <f t="shared" si="9"/>
        <v>3.88</v>
      </c>
      <c r="BX155" s="436" t="str">
        <f t="shared" si="10"/>
        <v>119</v>
      </c>
      <c r="BY155" s="437" t="str">
        <f t="shared" si="11"/>
        <v>121.2</v>
      </c>
      <c r="BZ155" s="438" t="str">
        <f t="shared" si="623"/>
        <v>?</v>
      </c>
      <c r="CA155" s="434" t="str">
        <f>$AY155*Assembly!X$4+$AZ155*Assembly!X$5+$BA155*Assembly!X$6+$BB155*Assembly!X$7+$BC155*Assembly!X$8+$BD155*Assembly!X$9+$BE155*Assembly!X$10+$BF155*Assembly!X$11+$BG155*Assembly!X$12+$BH155*Assembly!X$13+$BI155*Assembly!X$14+$BJ155*Assembly!X$15+$BK155*Assembly!X$16+$BL155*Assembly!X$17+$BM155*Assembly!X$18+$BN155*Assembly!X$19+$BO155*Assembly!X$20+$BP155*Assembly!X$21+$BQ155*Assembly!X$22+$BR155*Assembly!X$23+$BS155*Assembly!X$24</f>
        <v>109</v>
      </c>
      <c r="CB155" s="434" t="str">
        <f t="shared" si="12"/>
        <v>16,956</v>
      </c>
      <c r="CC155" s="439" t="str">
        <f t="shared" si="13"/>
        <v>0.0170</v>
      </c>
      <c r="CD155" s="440" t="str">
        <f>$AY155*Assembly!AB$4+$AZ155*Assembly!AB$5+$BA155*Assembly!AB$6+$BB155*Assembly!AB$7+$BC155*Assembly!AB$8+$BD155*Assembly!AB$9+$BE155*Assembly!AB$10+$BF155*Assembly!AB$11+$BG155*Assembly!AB$12+$BH155*Assembly!AB$13+$BI155*Assembly!AB$14+$BJ155*Assembly!AB$15+$BK155*Assembly!AB$16+$BL155*Assembly!AB$17+$BM155*Assembly!AB$18+$BN155*Assembly!AB$19+$BO155*Assembly!AB$20+$BP155*Assembly!AB$21+$BQ155*Assembly!AB$22+$BR155*Assembly!AB$23+$BS155*Assembly!AB$24</f>
        <v>405</v>
      </c>
      <c r="CE155" s="457" t="str">
        <f>$AY155*Assembly!M$4+$AZ155*Assembly!M$5+$BA155*Assembly!M$6+$BB155*Assembly!M$7+$BC155*Assembly!M$8+$BD155*Assembly!M$9+$BE155*Assembly!M$10+$BF155*Assembly!M$11+$BG155*Assembly!M$12+$BH155*Assembly!M$13+$BI155*Assembly!M$14+$BJ155*Assembly!M$15+$BK155*Assembly!M$16+$BL155*Assembly!M$17+$BM155*Assembly!M$18+$BN155*Assembly!M$19+$BO155*Assembly!M$20+$BP155*Assembly!M$21+$BQ155*Assembly!M$22+$BR155*Assembly!M$23+$BS155*Assembly!M$24</f>
        <v>1,035</v>
      </c>
      <c r="CF155" s="457" t="str">
        <f>$AY155*Assembly!N$4+$AZ155*Assembly!N$5+$BA155*Assembly!N$6+$BB155*Assembly!N$7+$BC155*Assembly!N$8+$BD155*Assembly!N$9+$BE155*Assembly!N$10+$BF155*Assembly!N$11+$BG155*Assembly!N$12+$BH155*Assembly!N$13+$BI155*Assembly!N$14+$BJ155*Assembly!N$15+$BK155*Assembly!N$16+$BL155*Assembly!N$17+$BM155*Assembly!N$18+$BN155*Assembly!N$19+$BO155*Assembly!N$20+$BP155*Assembly!N$21+$BQ155*Assembly!N$22+$BR155*Assembly!N$23+$BS155*Assembly!N$24</f>
        <v>30</v>
      </c>
      <c r="CG155" s="457" t="str">
        <f>$AY155*Assembly!O$4+$AZ155*Assembly!O$5+$BA155*Assembly!O$6+$BB155*Assembly!O$7+$BC155*Assembly!O$8+$BD155*Assembly!O$9+$BE155*Assembly!O$10+$BF155*Assembly!O$11+$BG155*Assembly!O$12+$BH155*Assembly!O$13+$BI155*Assembly!O$14+$BJ155*Assembly!O$15+$BK155*Assembly!O$16+$BL155*Assembly!O$17+$BM155*Assembly!O$18+$BN155*Assembly!O$19+$BO155*Assembly!O$20+$BP155*Assembly!O$21+$BQ155*Assembly!O$22+$BR155*Assembly!O$23+$BS155*Assembly!O$24</f>
        <v>0</v>
      </c>
      <c r="CH155" s="454" t="str">
        <f>$AY155*Assembly!P$4+$AZ155*Assembly!P$5+$BA155*Assembly!P$6+$BB155*Assembly!P$7+$BC155*Assembly!P$8+$BD155*Assembly!P$9+$BE155*Assembly!P$10+$BF155*Assembly!P$11+$BG155*Assembly!P$12+$BH155*Assembly!P$13+$BI155*Assembly!P$14+$BJ155*Assembly!P$15+$BK155*Assembly!P$16+$BL155*Assembly!P$17+$BM155*Assembly!P$18+$BN155*Assembly!P$19+$BO155*Assembly!P$20+$BP155*Assembly!P$21+$BQ155*Assembly!P$22+$BR155*Assembly!P$23+$BS155*Assembly!P$24</f>
        <v>0</v>
      </c>
      <c r="CI155" s="454" t="str">
        <f>$AY155*Assembly!Q$4+$AZ155*Assembly!Q$5+$BA155*Assembly!Q$6+$BB155*Assembly!Q$7+$BC155*Assembly!Q$8+$BD155*Assembly!Q$9+$BE155*Assembly!Q$10+$BF155*Assembly!Q$11+$BG155*Assembly!Q$12+$BH155*Assembly!Q$13+$BI155*Assembly!Q$14+$BJ155*Assembly!Q$15+$BK155*Assembly!Q$16+$BL155*Assembly!Q$17+$BM155*Assembly!Q$18+$BN155*Assembly!Q$19+$BO155*Assembly!Q$20+$BP155*Assembly!Q$21+$BQ155*Assembly!Q$22+$BR155*Assembly!Q$23+$BS155*Assembly!Q$24</f>
        <v>0</v>
      </c>
      <c r="CJ155" s="457" t="str">
        <f>$AY155*Assembly!R$4+$AZ155*Assembly!R$5+$BA155*Assembly!R$6+$BB155*Assembly!R$7+$BC155*Assembly!R$8+$BD155*Assembly!R$9+$BE155*Assembly!R$10+$BF155*Assembly!R$11+$BG155*Assembly!R$12+$BH155*Assembly!R$13+$BI155*Assembly!R$14+$BJ155*Assembly!R$15+$BK155*Assembly!R$16+$BL155*Assembly!R$17+$BM155*Assembly!R$18+$BN155*Assembly!R$19+$BO155*Assembly!R$20+$BP155*Assembly!R$21+$BQ155*Assembly!R$22+$BR155*Assembly!R$23+$BS155*Assembly!R$24</f>
        <v>0</v>
      </c>
      <c r="CK155" s="454" t="str">
        <f>$AY155*Assembly!S$4+$AZ155*Assembly!S$5+$BA155*Assembly!S$6+$BB155*Assembly!S$7+$BC155*Assembly!S$8+$BD155*Assembly!S$9+$BE155*Assembly!S$10+$BF155*Assembly!S$11+$BG155*Assembly!S$12+$BH155*Assembly!S$13+$BI155*Assembly!S$14+$BJ155*Assembly!S$15+$BK155*Assembly!S$16+$BL155*Assembly!S$17+$BM155*Assembly!S$18+$BN155*Assembly!S$19+$BO155*Assembly!S$20+$BP155*Assembly!S$21+$BQ155*Assembly!S$22+$BR155*Assembly!S$23+$BS155*Assembly!S$24</f>
        <v>0</v>
      </c>
      <c r="CL155" s="454" t="str">
        <f>$AY155*Assembly!T$4+$AZ155*Assembly!T$5+$BA155*Assembly!T$6+$BB155*Assembly!T$7+$BC155*Assembly!T$8+$BD155*Assembly!T$9+$BE155*Assembly!T$10+$BF155*Assembly!T$11+$BG155*Assembly!T$12+$BH155*Assembly!T$13+$BI155*Assembly!T$14+$BJ155*Assembly!T$15+$BK155*Assembly!T$16+$BL155*Assembly!T$17+$BM155*Assembly!T$18+$BN155*Assembly!T$19+$BO155*Assembly!T$20+$BP155*Assembly!T$21+$BQ155*Assembly!T$22+$BR155*Assembly!T$23+$BS155*Assembly!T$24</f>
        <v>0</v>
      </c>
      <c r="CM155" s="454" t="str">
        <f>$AY155*Assembly!U$4+$AZ155*Assembly!U$5+$BA155*Assembly!U$6+$BB155*Assembly!U$7+$BC155*Assembly!U$8+$BD155*Assembly!U$9+$BE155*Assembly!U$10+$BF155*Assembly!U$11+$BG155*Assembly!U$12+$BH155*Assembly!U$13+$BI155*Assembly!U$14+$BJ155*Assembly!U$15+$BK155*Assembly!U$16+$BL155*Assembly!U$17+$BM155*Assembly!U$18+$BN155*Assembly!U$19+$BO155*Assembly!U$20+$BP155*Assembly!U$21+$BQ155*Assembly!U$22+$BR155*Assembly!U$23+$BS155*Assembly!U$24</f>
        <v>0</v>
      </c>
      <c r="CN155" s="457" t="str">
        <f>$AY155*Assembly!V$4+$AZ155*Assembly!V$5+$BA155*Assembly!V$6+$BB155*Assembly!V$7+$BC155*Assembly!V$8+$BD155*Assembly!V$9+$BE155*Assembly!V$10+$BF155*Assembly!V$11+$BG155*Assembly!V$12+$BH155*Assembly!V$13+$BI155*Assembly!V$14+$BJ155*Assembly!V$15+$BK155*Assembly!V$16+$BL155*Assembly!V$17+$BM155*Assembly!V$18+$BN155*Assembly!V$19+$BO155*Assembly!V$20+$BP155*Assembly!V$21+$BQ155*Assembly!V$22+$BR155*Assembly!V$23+$BS155*Assembly!V$24</f>
        <v>0</v>
      </c>
      <c r="CO155" s="457" t="str">
        <f>CE155*Refining!$F$3</f>
        <v>1,848</v>
      </c>
      <c r="CP155" s="457" t="str">
        <f>CF155*Refining!$F$4</f>
        <v>94</v>
      </c>
      <c r="CQ155" s="457" t="str">
        <f>CG155*Refining!$F$5</f>
        <v>0</v>
      </c>
      <c r="CR155" s="457" t="str">
        <f>CH155*Refining!$F$6</f>
        <v>0</v>
      </c>
      <c r="CS155" s="457" t="str">
        <f>CI155*Refining!$F$7</f>
        <v>0</v>
      </c>
      <c r="CT155" s="457" t="str">
        <f>CJ155*Refining!$F$8</f>
        <v>0</v>
      </c>
      <c r="CU155" s="457" t="str">
        <f>CK155*Refining!$F$9</f>
        <v>0</v>
      </c>
      <c r="CV155" s="457" t="str">
        <f>CL155*Refining!$F$10</f>
        <v>0</v>
      </c>
      <c r="CW155" s="457" t="str">
        <f>CM155*Refining!$F$11</f>
        <v>0</v>
      </c>
      <c r="CX155" s="457" t="str">
        <f>CN155*Refining!$F$12</f>
        <v>0</v>
      </c>
      <c r="CY155" s="441" t="str">
        <f t="shared" ref="CY155:DR155" si="628">IF(CE155 = 0, "", CE155)</f>
        <v>1,035</v>
      </c>
      <c r="CZ155" s="442" t="str">
        <f t="shared" si="628"/>
        <v>30</v>
      </c>
      <c r="DA155" s="442" t="str">
        <f t="shared" si="628"/>
        <v/>
      </c>
      <c r="DB155" s="443" t="str">
        <f t="shared" si="628"/>
        <v/>
      </c>
      <c r="DC155" s="444" t="str">
        <f t="shared" si="628"/>
        <v/>
      </c>
      <c r="DD155" s="442" t="str">
        <f t="shared" si="628"/>
        <v/>
      </c>
      <c r="DE155" s="444" t="str">
        <f t="shared" si="628"/>
        <v/>
      </c>
      <c r="DF155" s="444" t="str">
        <f t="shared" si="628"/>
        <v/>
      </c>
      <c r="DG155" s="442" t="str">
        <f t="shared" si="628"/>
        <v/>
      </c>
      <c r="DH155" s="445" t="str">
        <f t="shared" si="628"/>
        <v/>
      </c>
      <c r="DI155" s="441" t="str">
        <f t="shared" si="628"/>
        <v>1,848</v>
      </c>
      <c r="DJ155" s="442" t="str">
        <f t="shared" si="628"/>
        <v>94</v>
      </c>
      <c r="DK155" s="442" t="str">
        <f t="shared" si="628"/>
        <v/>
      </c>
      <c r="DL155" s="442" t="str">
        <f t="shared" si="628"/>
        <v/>
      </c>
      <c r="DM155" s="446" t="str">
        <f t="shared" si="628"/>
        <v/>
      </c>
      <c r="DN155" s="442" t="str">
        <f t="shared" si="628"/>
        <v/>
      </c>
      <c r="DO155" s="442" t="str">
        <f t="shared" si="628"/>
        <v/>
      </c>
      <c r="DP155" s="442" t="str">
        <f t="shared" si="628"/>
        <v/>
      </c>
      <c r="DQ155" s="442" t="str">
        <f t="shared" si="628"/>
        <v/>
      </c>
      <c r="DR155" s="445" t="str">
        <f t="shared" si="628"/>
        <v/>
      </c>
      <c r="DS155" s="447" t="str">
        <f t="shared" si="15"/>
        <v>1,065</v>
      </c>
      <c r="DT155" s="448" t="str">
        <f t="shared" si="16"/>
        <v>1,942</v>
      </c>
      <c r="DU155" s="434" t="str">
        <f>CY155*'Ores &amp; Ingots'!$C$3+CZ155*'Ores &amp; Ingots'!$C$4+DA155*'Ores &amp; Ingots'!$C$5+DB155*'Ores &amp; Ingots'!$C$6+DC155*'Ores &amp; Ingots'!$C$7+DD155*'Ores &amp; Ingots'!$C$8+DE155*'Ores &amp; Ingots'!$C$9+DF155*'Ores &amp; Ingots'!$C$10+DG155*'Ores &amp; Ingots'!$C$11+DH155*'Ores &amp; Ingots'!$C$12</f>
        <v>135</v>
      </c>
      <c r="DV155" s="434" t="str">
        <f>DI155*'Ores &amp; Ingots'!$B$3+DJ155*'Ores &amp; Ingots'!$B$4+DK155*'Ores &amp; Ingots'!$B$5+DL155*'Ores &amp; Ingots'!$B$6+DM155*'Ores &amp; Ingots'!$B$7+DN155*'Ores &amp; Ingots'!$B$8+DO155*'Ores &amp; Ingots'!$B$9+DP155*'Ores &amp; Ingots'!$B$10+DQ155*'Ores &amp; Ingots'!$B$11+DR155*'Ores &amp; Ingots'!$B$12</f>
        <v>719</v>
      </c>
      <c r="DW155" s="448" t="str">
        <f>CY155*Refining!$G$3+CZ155*Refining!$G$4+DA155*Refining!$G$5+DB155*Refining!$G$6+DC155*Refining!$G$7+DD155*Refining!$G$8+DE155*Refining!$G$9+DF155*Refining!$G$10+DG155*Refining!$G$11+DH155*Refining!$G$12</f>
        <v>215</v>
      </c>
      <c r="DX155" s="448" t="str">
        <f t="shared" si="17"/>
        <v>33,494</v>
      </c>
      <c r="DY155" s="449" t="str">
        <f t="shared" si="18"/>
        <v>0.0335</v>
      </c>
      <c r="DZ155" s="447" t="str">
        <f t="shared" si="19"/>
        <v>344</v>
      </c>
      <c r="EA155" s="446" t="str">
        <f t="shared" ref="EA155:EB155" si="629">DZ155/60</f>
        <v>5.7</v>
      </c>
      <c r="EB155" s="446" t="str">
        <f t="shared" si="629"/>
        <v>0.1</v>
      </c>
      <c r="EC155" s="450" t="str">
        <f t="shared" si="21"/>
        <v>0.00</v>
      </c>
      <c r="ED155" s="447" t="str">
        <f t="shared" si="22"/>
        <v>50,449</v>
      </c>
      <c r="EE155" s="446" t="str">
        <f t="shared" ref="EE155:EF155" si="630">ED155/1000</f>
        <v>50.4</v>
      </c>
      <c r="EF155" s="451" t="str">
        <f t="shared" si="630"/>
        <v>0.05</v>
      </c>
      <c r="EG155" s="452" t="str">
        <f t="shared" si="24"/>
        <v>0.0504</v>
      </c>
      <c r="EH155" s="225" t="s">
        <v>12</v>
      </c>
    </row>
    <row r="156">
      <c r="A156" s="33"/>
      <c r="B156" s="226" t="s">
        <v>1023</v>
      </c>
      <c r="C156" s="227" t="s">
        <v>885</v>
      </c>
      <c r="D156" s="227">
        <v>1.0</v>
      </c>
      <c r="E156" s="227">
        <v>2.0</v>
      </c>
      <c r="F156" s="227">
        <v>1.0</v>
      </c>
      <c r="G156" s="420" t="str">
        <f t="shared" si="5"/>
        <v>0.250</v>
      </c>
      <c r="H156" s="421">
        <v>10.0</v>
      </c>
      <c r="I156" s="421">
        <v>10.0</v>
      </c>
      <c r="J156" s="421" t="str">
        <f>H156/Main!$D$9</f>
        <v>10</v>
      </c>
      <c r="K156" s="421" t="str">
        <f>I156/Main!$D$10</f>
        <v>10</v>
      </c>
      <c r="L156" s="422" t="str">
        <f t="shared" si="6"/>
        <v>1.0</v>
      </c>
      <c r="M156" s="422">
        <v>1.0</v>
      </c>
      <c r="N156" s="424" t="s">
        <v>12</v>
      </c>
      <c r="O156" s="424">
        <v>2000.0</v>
      </c>
      <c r="P156" s="423"/>
      <c r="Q156" s="424"/>
      <c r="R156" s="423"/>
      <c r="S156" s="425"/>
      <c r="T156" s="425"/>
      <c r="U156" s="424">
        <v>960.0</v>
      </c>
      <c r="V156" s="423"/>
      <c r="W156" s="425"/>
      <c r="X156" s="425"/>
      <c r="Y156" s="423"/>
      <c r="Z156" s="423"/>
      <c r="AA156" s="423"/>
      <c r="AB156" s="423"/>
      <c r="AC156" s="523"/>
      <c r="AD156" s="434">
        <v>8.0</v>
      </c>
      <c r="AE156" s="434">
        <v>0.0</v>
      </c>
      <c r="AF156" s="434">
        <v>2.0</v>
      </c>
      <c r="AG156" s="434">
        <v>0.0</v>
      </c>
      <c r="AH156" s="434">
        <v>7.0</v>
      </c>
      <c r="AI156" s="434">
        <v>0.0</v>
      </c>
      <c r="AJ156" s="498">
        <v>1.0</v>
      </c>
      <c r="AK156" s="434">
        <v>0.0</v>
      </c>
      <c r="AL156" s="434">
        <v>0.0</v>
      </c>
      <c r="AM156" s="434">
        <v>0.0</v>
      </c>
      <c r="AN156" s="434">
        <v>0.0</v>
      </c>
      <c r="AO156" s="434">
        <v>0.0</v>
      </c>
      <c r="AP156" s="434">
        <v>0.0</v>
      </c>
      <c r="AQ156" s="434">
        <v>0.0</v>
      </c>
      <c r="AR156" s="434">
        <v>0.0</v>
      </c>
      <c r="AS156" s="434">
        <v>0.0</v>
      </c>
      <c r="AT156" s="434">
        <v>0.0</v>
      </c>
      <c r="AU156" s="434">
        <v>0.0</v>
      </c>
      <c r="AV156" s="434">
        <v>0.0</v>
      </c>
      <c r="AW156" s="434">
        <v>0.0</v>
      </c>
      <c r="AX156" s="434">
        <v>0.0</v>
      </c>
      <c r="AY156" s="429" t="str">
        <f t="shared" ref="AY156:BS156" si="631">IF(AD156 = 0, "", AD156)</f>
        <v>8</v>
      </c>
      <c r="AZ156" s="430" t="str">
        <f t="shared" si="631"/>
        <v/>
      </c>
      <c r="BA156" s="430" t="str">
        <f t="shared" si="631"/>
        <v>2</v>
      </c>
      <c r="BB156" s="430" t="str">
        <f t="shared" si="631"/>
        <v/>
      </c>
      <c r="BC156" s="430" t="str">
        <f t="shared" si="631"/>
        <v>7</v>
      </c>
      <c r="BD156" s="430" t="str">
        <f t="shared" si="631"/>
        <v/>
      </c>
      <c r="BE156" s="431" t="str">
        <f t="shared" si="631"/>
        <v>1</v>
      </c>
      <c r="BF156" s="430" t="str">
        <f t="shared" si="631"/>
        <v/>
      </c>
      <c r="BG156" s="430" t="str">
        <f t="shared" si="631"/>
        <v/>
      </c>
      <c r="BH156" s="430" t="str">
        <f t="shared" si="631"/>
        <v/>
      </c>
      <c r="BI156" s="430" t="str">
        <f t="shared" si="631"/>
        <v/>
      </c>
      <c r="BJ156" s="430" t="str">
        <f t="shared" si="631"/>
        <v/>
      </c>
      <c r="BK156" s="430" t="str">
        <f t="shared" si="631"/>
        <v/>
      </c>
      <c r="BL156" s="430" t="str">
        <f t="shared" si="631"/>
        <v/>
      </c>
      <c r="BM156" s="430" t="str">
        <f t="shared" si="631"/>
        <v/>
      </c>
      <c r="BN156" s="430" t="str">
        <f t="shared" si="631"/>
        <v/>
      </c>
      <c r="BO156" s="430" t="str">
        <f t="shared" si="631"/>
        <v/>
      </c>
      <c r="BP156" s="430" t="str">
        <f t="shared" si="631"/>
        <v/>
      </c>
      <c r="BQ156" s="430" t="str">
        <f t="shared" si="631"/>
        <v/>
      </c>
      <c r="BR156" s="430" t="str">
        <f t="shared" si="631"/>
        <v/>
      </c>
      <c r="BS156" s="432" t="str">
        <f t="shared" si="631"/>
        <v/>
      </c>
      <c r="BT156" s="433" t="str">
        <f>$AY156*Assembly!Y$4+$AZ156*Assembly!Y$5+$BA156*Assembly!Y$6+$BB156*Assembly!Y$7+$BC156*Assembly!Y$8+$BD156*Assembly!Y$9+$BE156*Assembly!Y$10+$BF156*Assembly!Y$11+$BG156*Assembly!Y$12+$BH156*Assembly!Y$13+$BI156*Assembly!Y$14+$BJ156*Assembly!Y$15+$BK156*Assembly!Y$16+$BL156*Assembly!Y$17+$BM156*Assembly!Y$18+$BN156*Assembly!Y$19+$BO156*Assembly!Y$20+$BP156*Assembly!Y$21+$BQ156*Assembly!Y$22+$BR156*Assembly!Y$23+$BS156*Assembly!Y$24</f>
        <v>248</v>
      </c>
      <c r="BU156" s="434" t="str">
        <f t="shared" si="8"/>
        <v>992</v>
      </c>
      <c r="BV156" s="434" t="str">
        <f>$AY156*Assembly!AC$4+$AZ156*Assembly!AC$5+$BA156*Assembly!AC$6+$BB156*Assembly!AC$7+$BC156*Assembly!AC$8+$BD156*Assembly!AC$9+$BE156*Assembly!AC$10+$BF156*Assembly!AC$11+$BG156*Assembly!AC$12+$BH156*Assembly!AC$13+$BI156*Assembly!AC$14+$BJ156*Assembly!AC$15+$BK156*Assembly!AC$16+$BL156*Assembly!AC$17+$BM156*Assembly!AC$18+$BN156*Assembly!AC$19+$BO156*Assembly!AC$20+$BP156*Assembly!AC$21+$BQ156*Assembly!AC$22+$BR156*Assembly!AC$23+$BS156*Assembly!AC$24</f>
        <v>1,080</v>
      </c>
      <c r="BW156" s="435" t="str">
        <f t="shared" si="9"/>
        <v>4.35</v>
      </c>
      <c r="BX156" s="436" t="str">
        <f t="shared" si="10"/>
        <v>4320</v>
      </c>
      <c r="BY156" s="437" t="str">
        <f t="shared" si="11"/>
        <v>1.1</v>
      </c>
      <c r="BZ156" s="438" t="str">
        <f t="shared" si="623"/>
        <v>3.9 W</v>
      </c>
      <c r="CA156" s="434" t="str">
        <f>$AY156*Assembly!X$4+$AZ156*Assembly!X$5+$BA156*Assembly!X$6+$BB156*Assembly!X$7+$BC156*Assembly!X$8+$BD156*Assembly!X$9+$BE156*Assembly!X$10+$BF156*Assembly!X$11+$BG156*Assembly!X$12+$BH156*Assembly!X$13+$BI156*Assembly!X$14+$BJ156*Assembly!X$15+$BK156*Assembly!X$16+$BL156*Assembly!X$17+$BM156*Assembly!X$18+$BN156*Assembly!X$19+$BO156*Assembly!X$20+$BP156*Assembly!X$21+$BQ156*Assembly!X$22+$BR156*Assembly!X$23+$BS156*Assembly!X$24</f>
        <v>39</v>
      </c>
      <c r="CB156" s="434" t="str">
        <f t="shared" si="12"/>
        <v>6,067</v>
      </c>
      <c r="CC156" s="439" t="str">
        <f t="shared" si="13"/>
        <v>0.0061</v>
      </c>
      <c r="CD156" s="440" t="str">
        <f>$AY156*Assembly!AB$4+$AZ156*Assembly!AB$5+$BA156*Assembly!AB$6+$BB156*Assembly!AB$7+$BC156*Assembly!AB$8+$BD156*Assembly!AB$9+$BE156*Assembly!AB$10+$BF156*Assembly!AB$11+$BG156*Assembly!AB$12+$BH156*Assembly!AB$13+$BI156*Assembly!AB$14+$BJ156*Assembly!AB$15+$BK156*Assembly!AB$16+$BL156*Assembly!AB$17+$BM156*Assembly!AB$18+$BN156*Assembly!AB$19+$BO156*Assembly!AB$20+$BP156*Assembly!AB$21+$BQ156*Assembly!AB$22+$BR156*Assembly!AB$23+$BS156*Assembly!AB$24</f>
        <v>50</v>
      </c>
      <c r="CE156" s="424" t="str">
        <f>$AY156*Assembly!M$4+$AZ156*Assembly!M$5+$BA156*Assembly!M$6+$BB156*Assembly!M$7+$BC156*Assembly!M$8+$BD156*Assembly!M$9+$BE156*Assembly!M$10+$BF156*Assembly!M$11+$BG156*Assembly!M$12+$BH156*Assembly!M$13+$BI156*Assembly!M$14+$BJ156*Assembly!M$15+$BK156*Assembly!M$16+$BL156*Assembly!M$17+$BM156*Assembly!M$18+$BN156*Assembly!M$19+$BO156*Assembly!M$20+$BP156*Assembly!M$21+$BQ156*Assembly!M$22+$BR156*Assembly!M$23+$BS156*Assembly!M$24</f>
        <v>268</v>
      </c>
      <c r="CF156" s="424" t="str">
        <f>$AY156*Assembly!N$4+$AZ156*Assembly!N$5+$BA156*Assembly!N$6+$BB156*Assembly!N$7+$BC156*Assembly!N$8+$BD156*Assembly!N$9+$BE156*Assembly!N$10+$BF156*Assembly!N$11+$BG156*Assembly!N$12+$BH156*Assembly!N$13+$BI156*Assembly!N$14+$BJ156*Assembly!N$15+$BK156*Assembly!N$16+$BL156*Assembly!N$17+$BM156*Assembly!N$18+$BN156*Assembly!N$19+$BO156*Assembly!N$20+$BP156*Assembly!N$21+$BQ156*Assembly!N$22+$BR156*Assembly!N$23+$BS156*Assembly!N$24</f>
        <v>5</v>
      </c>
      <c r="CG156" s="424" t="str">
        <f>$AY156*Assembly!O$4+$AZ156*Assembly!O$5+$BA156*Assembly!O$6+$BB156*Assembly!O$7+$BC156*Assembly!O$8+$BD156*Assembly!O$9+$BE156*Assembly!O$10+$BF156*Assembly!O$11+$BG156*Assembly!O$12+$BH156*Assembly!O$13+$BI156*Assembly!O$14+$BJ156*Assembly!O$15+$BK156*Assembly!O$16+$BL156*Assembly!O$17+$BM156*Assembly!O$18+$BN156*Assembly!O$19+$BO156*Assembly!O$20+$BP156*Assembly!O$21+$BQ156*Assembly!O$22+$BR156*Assembly!O$23+$BS156*Assembly!O$24</f>
        <v>0</v>
      </c>
      <c r="CH156" s="421" t="str">
        <f>$AY156*Assembly!P$4+$AZ156*Assembly!P$5+$BA156*Assembly!P$6+$BB156*Assembly!P$7+$BC156*Assembly!P$8+$BD156*Assembly!P$9+$BE156*Assembly!P$10+$BF156*Assembly!P$11+$BG156*Assembly!P$12+$BH156*Assembly!P$13+$BI156*Assembly!P$14+$BJ156*Assembly!P$15+$BK156*Assembly!P$16+$BL156*Assembly!P$17+$BM156*Assembly!P$18+$BN156*Assembly!P$19+$BO156*Assembly!P$20+$BP156*Assembly!P$21+$BQ156*Assembly!P$22+$BR156*Assembly!P$23+$BS156*Assembly!P$24</f>
        <v>0</v>
      </c>
      <c r="CI156" s="421" t="str">
        <f>$AY156*Assembly!Q$4+$AZ156*Assembly!Q$5+$BA156*Assembly!Q$6+$BB156*Assembly!Q$7+$BC156*Assembly!Q$8+$BD156*Assembly!Q$9+$BE156*Assembly!Q$10+$BF156*Assembly!Q$11+$BG156*Assembly!Q$12+$BH156*Assembly!Q$13+$BI156*Assembly!Q$14+$BJ156*Assembly!Q$15+$BK156*Assembly!Q$16+$BL156*Assembly!Q$17+$BM156*Assembly!Q$18+$BN156*Assembly!Q$19+$BO156*Assembly!Q$20+$BP156*Assembly!Q$21+$BQ156*Assembly!Q$22+$BR156*Assembly!Q$23+$BS156*Assembly!Q$24</f>
        <v>0</v>
      </c>
      <c r="CJ156" s="424" t="str">
        <f>$AY156*Assembly!R$4+$AZ156*Assembly!R$5+$BA156*Assembly!R$6+$BB156*Assembly!R$7+$BC156*Assembly!R$8+$BD156*Assembly!R$9+$BE156*Assembly!R$10+$BF156*Assembly!R$11+$BG156*Assembly!R$12+$BH156*Assembly!R$13+$BI156*Assembly!R$14+$BJ156*Assembly!R$15+$BK156*Assembly!R$16+$BL156*Assembly!R$17+$BM156*Assembly!R$18+$BN156*Assembly!R$19+$BO156*Assembly!R$20+$BP156*Assembly!R$21+$BQ156*Assembly!R$22+$BR156*Assembly!R$23+$BS156*Assembly!R$24</f>
        <v>0</v>
      </c>
      <c r="CK156" s="421" t="str">
        <f>$AY156*Assembly!S$4+$AZ156*Assembly!S$5+$BA156*Assembly!S$6+$BB156*Assembly!S$7+$BC156*Assembly!S$8+$BD156*Assembly!S$9+$BE156*Assembly!S$10+$BF156*Assembly!S$11+$BG156*Assembly!S$12+$BH156*Assembly!S$13+$BI156*Assembly!S$14+$BJ156*Assembly!S$15+$BK156*Assembly!S$16+$BL156*Assembly!S$17+$BM156*Assembly!S$18+$BN156*Assembly!S$19+$BO156*Assembly!S$20+$BP156*Assembly!S$21+$BQ156*Assembly!S$22+$BR156*Assembly!S$23+$BS156*Assembly!S$24</f>
        <v>0</v>
      </c>
      <c r="CL156" s="421" t="str">
        <f>$AY156*Assembly!T$4+$AZ156*Assembly!T$5+$BA156*Assembly!T$6+$BB156*Assembly!T$7+$BC156*Assembly!T$8+$BD156*Assembly!T$9+$BE156*Assembly!T$10+$BF156*Assembly!T$11+$BG156*Assembly!T$12+$BH156*Assembly!T$13+$BI156*Assembly!T$14+$BJ156*Assembly!T$15+$BK156*Assembly!T$16+$BL156*Assembly!T$17+$BM156*Assembly!T$18+$BN156*Assembly!T$19+$BO156*Assembly!T$20+$BP156*Assembly!T$21+$BQ156*Assembly!T$22+$BR156*Assembly!T$23+$BS156*Assembly!T$24</f>
        <v>0</v>
      </c>
      <c r="CM156" s="421" t="str">
        <f>$AY156*Assembly!U$4+$AZ156*Assembly!U$5+$BA156*Assembly!U$6+$BB156*Assembly!U$7+$BC156*Assembly!U$8+$BD156*Assembly!U$9+$BE156*Assembly!U$10+$BF156*Assembly!U$11+$BG156*Assembly!U$12+$BH156*Assembly!U$13+$BI156*Assembly!U$14+$BJ156*Assembly!U$15+$BK156*Assembly!U$16+$BL156*Assembly!U$17+$BM156*Assembly!U$18+$BN156*Assembly!U$19+$BO156*Assembly!U$20+$BP156*Assembly!U$21+$BQ156*Assembly!U$22+$BR156*Assembly!U$23+$BS156*Assembly!U$24</f>
        <v>0</v>
      </c>
      <c r="CN156" s="424" t="str">
        <f>$AY156*Assembly!V$4+$AZ156*Assembly!V$5+$BA156*Assembly!V$6+$BB156*Assembly!V$7+$BC156*Assembly!V$8+$BD156*Assembly!V$9+$BE156*Assembly!V$10+$BF156*Assembly!V$11+$BG156*Assembly!V$12+$BH156*Assembly!V$13+$BI156*Assembly!V$14+$BJ156*Assembly!V$15+$BK156*Assembly!V$16+$BL156*Assembly!V$17+$BM156*Assembly!V$18+$BN156*Assembly!V$19+$BO156*Assembly!V$20+$BP156*Assembly!V$21+$BQ156*Assembly!V$22+$BR156*Assembly!V$23+$BS156*Assembly!V$24</f>
        <v>0</v>
      </c>
      <c r="CO156" s="424" t="str">
        <f>CE156*Refining!$F$3</f>
        <v>479</v>
      </c>
      <c r="CP156" s="424" t="str">
        <f>CF156*Refining!$F$4</f>
        <v>16</v>
      </c>
      <c r="CQ156" s="424" t="str">
        <f>CG156*Refining!$F$5</f>
        <v>0</v>
      </c>
      <c r="CR156" s="424" t="str">
        <f>CH156*Refining!$F$6</f>
        <v>0</v>
      </c>
      <c r="CS156" s="424" t="str">
        <f>CI156*Refining!$F$7</f>
        <v>0</v>
      </c>
      <c r="CT156" s="424" t="str">
        <f>CJ156*Refining!$F$8</f>
        <v>0</v>
      </c>
      <c r="CU156" s="424" t="str">
        <f>CK156*Refining!$F$9</f>
        <v>0</v>
      </c>
      <c r="CV156" s="424" t="str">
        <f>CL156*Refining!$F$10</f>
        <v>0</v>
      </c>
      <c r="CW156" s="424" t="str">
        <f>CM156*Refining!$F$11</f>
        <v>0</v>
      </c>
      <c r="CX156" s="424" t="str">
        <f>CN156*Refining!$F$12</f>
        <v>0</v>
      </c>
      <c r="CY156" s="441" t="str">
        <f t="shared" ref="CY156:DR156" si="632">IF(CE156 = 0, "", CE156)</f>
        <v>268</v>
      </c>
      <c r="CZ156" s="442" t="str">
        <f t="shared" si="632"/>
        <v>5</v>
      </c>
      <c r="DA156" s="442" t="str">
        <f t="shared" si="632"/>
        <v/>
      </c>
      <c r="DB156" s="443" t="str">
        <f t="shared" si="632"/>
        <v/>
      </c>
      <c r="DC156" s="444" t="str">
        <f t="shared" si="632"/>
        <v/>
      </c>
      <c r="DD156" s="442" t="str">
        <f t="shared" si="632"/>
        <v/>
      </c>
      <c r="DE156" s="444" t="str">
        <f t="shared" si="632"/>
        <v/>
      </c>
      <c r="DF156" s="444" t="str">
        <f t="shared" si="632"/>
        <v/>
      </c>
      <c r="DG156" s="442" t="str">
        <f t="shared" si="632"/>
        <v/>
      </c>
      <c r="DH156" s="445" t="str">
        <f t="shared" si="632"/>
        <v/>
      </c>
      <c r="DI156" s="441" t="str">
        <f t="shared" si="632"/>
        <v>479</v>
      </c>
      <c r="DJ156" s="442" t="str">
        <f t="shared" si="632"/>
        <v>16</v>
      </c>
      <c r="DK156" s="442" t="str">
        <f t="shared" si="632"/>
        <v/>
      </c>
      <c r="DL156" s="442" t="str">
        <f t="shared" si="632"/>
        <v/>
      </c>
      <c r="DM156" s="446" t="str">
        <f t="shared" si="632"/>
        <v/>
      </c>
      <c r="DN156" s="442" t="str">
        <f t="shared" si="632"/>
        <v/>
      </c>
      <c r="DO156" s="442" t="str">
        <f t="shared" si="632"/>
        <v/>
      </c>
      <c r="DP156" s="442" t="str">
        <f t="shared" si="632"/>
        <v/>
      </c>
      <c r="DQ156" s="442" t="str">
        <f t="shared" si="632"/>
        <v/>
      </c>
      <c r="DR156" s="445" t="str">
        <f t="shared" si="632"/>
        <v/>
      </c>
      <c r="DS156" s="447" t="str">
        <f t="shared" si="15"/>
        <v>273</v>
      </c>
      <c r="DT156" s="448" t="str">
        <f t="shared" si="16"/>
        <v>494</v>
      </c>
      <c r="DU156" s="434" t="str">
        <f>CY156*'Ores &amp; Ingots'!$C$3+CZ156*'Ores &amp; Ingots'!$C$4+DA156*'Ores &amp; Ingots'!$C$5+DB156*'Ores &amp; Ingots'!$C$6+DC156*'Ores &amp; Ingots'!$C$7+DD156*'Ores &amp; Ingots'!$C$8+DE156*'Ores &amp; Ingots'!$C$9+DF156*'Ores &amp; Ingots'!$C$10+DG156*'Ores &amp; Ingots'!$C$11+DH156*'Ores &amp; Ingots'!$C$12</f>
        <v>35</v>
      </c>
      <c r="DV156" s="434" t="str">
        <f>DI156*'Ores &amp; Ingots'!$B$3+DJ156*'Ores &amp; Ingots'!$B$4+DK156*'Ores &amp; Ingots'!$B$5+DL156*'Ores &amp; Ingots'!$B$6+DM156*'Ores &amp; Ingots'!$B$7+DN156*'Ores &amp; Ingots'!$B$8+DO156*'Ores &amp; Ingots'!$B$9+DP156*'Ores &amp; Ingots'!$B$10+DQ156*'Ores &amp; Ingots'!$B$11+DR156*'Ores &amp; Ingots'!$B$12</f>
        <v>183</v>
      </c>
      <c r="DW156" s="448" t="str">
        <f>CY156*Refining!$G$3+CZ156*Refining!$G$4+DA156*Refining!$G$5+DB156*Refining!$G$6+DC156*Refining!$G$7+DD156*Refining!$G$8+DE156*Refining!$G$9+DF156*Refining!$G$10+DG156*Refining!$G$11+DH156*Refining!$G$12</f>
        <v>42</v>
      </c>
      <c r="DX156" s="448" t="str">
        <f t="shared" si="17"/>
        <v>6,603</v>
      </c>
      <c r="DY156" s="449" t="str">
        <f t="shared" si="18"/>
        <v>0.0066</v>
      </c>
      <c r="DZ156" s="447" t="str">
        <f t="shared" si="19"/>
        <v>91</v>
      </c>
      <c r="EA156" s="446" t="str">
        <f t="shared" ref="EA156:EB156" si="633">DZ156/60</f>
        <v>1.5</v>
      </c>
      <c r="EB156" s="446" t="str">
        <f t="shared" si="633"/>
        <v>0.0</v>
      </c>
      <c r="EC156" s="450" t="str">
        <f t="shared" si="21"/>
        <v>0.00</v>
      </c>
      <c r="ED156" s="447" t="str">
        <f t="shared" si="22"/>
        <v>12,669</v>
      </c>
      <c r="EE156" s="446" t="str">
        <f t="shared" ref="EE156:EF156" si="634">ED156/1000</f>
        <v>12.7</v>
      </c>
      <c r="EF156" s="451" t="str">
        <f t="shared" si="634"/>
        <v>0.01</v>
      </c>
      <c r="EG156" s="452" t="str">
        <f t="shared" si="24"/>
        <v>0.0127</v>
      </c>
      <c r="EH156" s="225">
        <v>454.0</v>
      </c>
    </row>
    <row r="157">
      <c r="A157" s="33"/>
      <c r="B157" s="226" t="s">
        <v>1024</v>
      </c>
      <c r="C157" s="227" t="s">
        <v>886</v>
      </c>
      <c r="D157" s="227">
        <v>2.0</v>
      </c>
      <c r="E157" s="227">
        <v>3.0</v>
      </c>
      <c r="F157" s="227">
        <v>2.0</v>
      </c>
      <c r="G157" s="453" t="str">
        <f t="shared" si="5"/>
        <v>187.500</v>
      </c>
      <c r="H157" s="454">
        <v>30.0</v>
      </c>
      <c r="I157" s="454">
        <v>30.0</v>
      </c>
      <c r="J157" s="454" t="str">
        <f>H157/Main!$D$9</f>
        <v>30</v>
      </c>
      <c r="K157" s="454" t="str">
        <f>I157/Main!$D$10</f>
        <v>30</v>
      </c>
      <c r="L157" s="455" t="str">
        <f t="shared" si="6"/>
        <v>1.0</v>
      </c>
      <c r="M157" s="455">
        <v>1.0</v>
      </c>
      <c r="N157" s="457" t="s">
        <v>12</v>
      </c>
      <c r="O157" s="457">
        <v>2000.0</v>
      </c>
      <c r="P157" s="456"/>
      <c r="Q157" s="457"/>
      <c r="R157" s="456"/>
      <c r="S157" s="458"/>
      <c r="T157" s="458"/>
      <c r="U157" s="457" t="s">
        <v>12</v>
      </c>
      <c r="V157" s="456"/>
      <c r="W157" s="530"/>
      <c r="X157" s="458"/>
      <c r="Y157" s="456"/>
      <c r="Z157" s="456"/>
      <c r="AA157" s="456"/>
      <c r="AB157" s="456"/>
      <c r="AC157" s="531" t="s">
        <v>913</v>
      </c>
      <c r="AD157" s="434">
        <v>70.0</v>
      </c>
      <c r="AE157" s="434">
        <v>0.0</v>
      </c>
      <c r="AF157" s="434">
        <v>30.0</v>
      </c>
      <c r="AG157" s="434">
        <v>20.0</v>
      </c>
      <c r="AH157" s="434">
        <v>40.0</v>
      </c>
      <c r="AI157" s="434">
        <v>0.0</v>
      </c>
      <c r="AJ157" s="498">
        <v>20.0</v>
      </c>
      <c r="AK157" s="434">
        <v>0.0</v>
      </c>
      <c r="AL157" s="434">
        <v>0.0</v>
      </c>
      <c r="AM157" s="434">
        <v>0.0</v>
      </c>
      <c r="AN157" s="434">
        <v>0.0</v>
      </c>
      <c r="AO157" s="434">
        <v>0.0</v>
      </c>
      <c r="AP157" s="434">
        <v>0.0</v>
      </c>
      <c r="AQ157" s="434">
        <v>0.0</v>
      </c>
      <c r="AR157" s="434">
        <v>0.0</v>
      </c>
      <c r="AS157" s="434">
        <v>0.0</v>
      </c>
      <c r="AT157" s="434">
        <v>0.0</v>
      </c>
      <c r="AU157" s="434">
        <v>0.0</v>
      </c>
      <c r="AV157" s="434">
        <v>0.0</v>
      </c>
      <c r="AW157" s="434">
        <v>0.0</v>
      </c>
      <c r="AX157" s="434">
        <v>0.0</v>
      </c>
      <c r="AY157" s="429" t="str">
        <f t="shared" ref="AY157:BS157" si="635">IF(AD157 = 0, "", AD157)</f>
        <v>70</v>
      </c>
      <c r="AZ157" s="430" t="str">
        <f t="shared" si="635"/>
        <v/>
      </c>
      <c r="BA157" s="430" t="str">
        <f t="shared" si="635"/>
        <v>30</v>
      </c>
      <c r="BB157" s="430" t="str">
        <f t="shared" si="635"/>
        <v>20</v>
      </c>
      <c r="BC157" s="430" t="str">
        <f t="shared" si="635"/>
        <v>40</v>
      </c>
      <c r="BD157" s="430" t="str">
        <f t="shared" si="635"/>
        <v/>
      </c>
      <c r="BE157" s="431" t="str">
        <f t="shared" si="635"/>
        <v>20</v>
      </c>
      <c r="BF157" s="430" t="str">
        <f t="shared" si="635"/>
        <v/>
      </c>
      <c r="BG157" s="430" t="str">
        <f t="shared" si="635"/>
        <v/>
      </c>
      <c r="BH157" s="430" t="str">
        <f t="shared" si="635"/>
        <v/>
      </c>
      <c r="BI157" s="430" t="str">
        <f t="shared" si="635"/>
        <v/>
      </c>
      <c r="BJ157" s="430" t="str">
        <f t="shared" si="635"/>
        <v/>
      </c>
      <c r="BK157" s="430" t="str">
        <f t="shared" si="635"/>
        <v/>
      </c>
      <c r="BL157" s="430" t="str">
        <f t="shared" si="635"/>
        <v/>
      </c>
      <c r="BM157" s="430" t="str">
        <f t="shared" si="635"/>
        <v/>
      </c>
      <c r="BN157" s="430" t="str">
        <f t="shared" si="635"/>
        <v/>
      </c>
      <c r="BO157" s="430" t="str">
        <f t="shared" si="635"/>
        <v/>
      </c>
      <c r="BP157" s="430" t="str">
        <f t="shared" si="635"/>
        <v/>
      </c>
      <c r="BQ157" s="430" t="str">
        <f t="shared" si="635"/>
        <v/>
      </c>
      <c r="BR157" s="430" t="str">
        <f t="shared" si="635"/>
        <v/>
      </c>
      <c r="BS157" s="432" t="str">
        <f t="shared" si="635"/>
        <v/>
      </c>
      <c r="BT157" s="433" t="str">
        <f>$AY157*Assembly!Y$4+$AZ157*Assembly!Y$5+$BA157*Assembly!Y$6+$BB157*Assembly!Y$7+$BC157*Assembly!Y$8+$BD157*Assembly!Y$9+$BE157*Assembly!Y$10+$BF157*Assembly!Y$11+$BG157*Assembly!Y$12+$BH157*Assembly!Y$13+$BI157*Assembly!Y$14+$BJ157*Assembly!Y$15+$BK157*Assembly!Y$16+$BL157*Assembly!Y$17+$BM157*Assembly!Y$18+$BN157*Assembly!Y$19+$BO157*Assembly!Y$20+$BP157*Assembly!Y$21+$BQ157*Assembly!Y$22+$BR157*Assembly!Y$23+$BS157*Assembly!Y$24</f>
        <v>2,820</v>
      </c>
      <c r="BU157" s="434" t="str">
        <f t="shared" si="8"/>
        <v>15</v>
      </c>
      <c r="BV157" s="434" t="str">
        <f>$AY157*Assembly!AC$4+$AZ157*Assembly!AC$5+$BA157*Assembly!AC$6+$BB157*Assembly!AC$7+$BC157*Assembly!AC$8+$BD157*Assembly!AC$9+$BE157*Assembly!AC$10+$BF157*Assembly!AC$11+$BG157*Assembly!AC$12+$BH157*Assembly!AC$13+$BI157*Assembly!AC$14+$BJ157*Assembly!AC$15+$BK157*Assembly!AC$16+$BL157*Assembly!AC$17+$BM157*Assembly!AC$18+$BN157*Assembly!AC$19+$BO157*Assembly!AC$20+$BP157*Assembly!AC$21+$BQ157*Assembly!AC$22+$BR157*Assembly!AC$23+$BS157*Assembly!AC$24</f>
        <v>10,650</v>
      </c>
      <c r="BW157" s="435" t="str">
        <f t="shared" si="9"/>
        <v>3.78</v>
      </c>
      <c r="BX157" s="436" t="str">
        <f t="shared" si="10"/>
        <v>57</v>
      </c>
      <c r="BY157" s="437" t="str">
        <f t="shared" si="11"/>
        <v>708.1</v>
      </c>
      <c r="BZ157" s="438" t="str">
        <f t="shared" si="623"/>
        <v>?</v>
      </c>
      <c r="CA157" s="434" t="str">
        <f>$AY157*Assembly!X$4+$AZ157*Assembly!X$5+$BA157*Assembly!X$6+$BB157*Assembly!X$7+$BC157*Assembly!X$8+$BD157*Assembly!X$9+$BE157*Assembly!X$10+$BF157*Assembly!X$11+$BG157*Assembly!X$12+$BH157*Assembly!X$13+$BI157*Assembly!X$14+$BJ157*Assembly!X$15+$BK157*Assembly!X$16+$BL157*Assembly!X$17+$BM157*Assembly!X$18+$BN157*Assembly!X$19+$BO157*Assembly!X$20+$BP157*Assembly!X$21+$BQ157*Assembly!X$22+$BR157*Assembly!X$23+$BS157*Assembly!X$24</f>
        <v>300</v>
      </c>
      <c r="CB157" s="434" t="str">
        <f t="shared" si="12"/>
        <v>46,667</v>
      </c>
      <c r="CC157" s="439" t="str">
        <f t="shared" si="13"/>
        <v>0.0467</v>
      </c>
      <c r="CD157" s="440" t="str">
        <f>$AY157*Assembly!AB$4+$AZ157*Assembly!AB$5+$BA157*Assembly!AB$6+$BB157*Assembly!AB$7+$BC157*Assembly!AB$8+$BD157*Assembly!AB$9+$BE157*Assembly!AB$10+$BF157*Assembly!AB$11+$BG157*Assembly!AB$12+$BH157*Assembly!AB$13+$BI157*Assembly!AB$14+$BJ157*Assembly!AB$15+$BK157*Assembly!AB$16+$BL157*Assembly!AB$17+$BM157*Assembly!AB$18+$BN157*Assembly!AB$19+$BO157*Assembly!AB$20+$BP157*Assembly!AB$21+$BQ157*Assembly!AB$22+$BR157*Assembly!AB$23+$BS157*Assembly!AB$24</f>
        <v>1,270</v>
      </c>
      <c r="CE157" s="457" t="str">
        <f>$AY157*Assembly!M$4+$AZ157*Assembly!M$5+$BA157*Assembly!M$6+$BB157*Assembly!M$7+$BC157*Assembly!M$8+$BD157*Assembly!M$9+$BE157*Assembly!M$10+$BF157*Assembly!M$11+$BG157*Assembly!M$12+$BH157*Assembly!M$13+$BI157*Assembly!M$14+$BJ157*Assembly!M$15+$BK157*Assembly!M$16+$BL157*Assembly!M$17+$BM157*Assembly!M$18+$BN157*Assembly!M$19+$BO157*Assembly!M$20+$BP157*Assembly!M$21+$BQ157*Assembly!M$22+$BR157*Assembly!M$23+$BS157*Assembly!M$24</f>
        <v>3,020</v>
      </c>
      <c r="CF157" s="457" t="str">
        <f>$AY157*Assembly!N$4+$AZ157*Assembly!N$5+$BA157*Assembly!N$6+$BB157*Assembly!N$7+$BC157*Assembly!N$8+$BD157*Assembly!N$9+$BE157*Assembly!N$10+$BF157*Assembly!N$11+$BG157*Assembly!N$12+$BH157*Assembly!N$13+$BI157*Assembly!N$14+$BJ157*Assembly!N$15+$BK157*Assembly!N$16+$BL157*Assembly!N$17+$BM157*Assembly!N$18+$BN157*Assembly!N$19+$BO157*Assembly!N$20+$BP157*Assembly!N$21+$BQ157*Assembly!N$22+$BR157*Assembly!N$23+$BS157*Assembly!N$24</f>
        <v>100</v>
      </c>
      <c r="CG157" s="457" t="str">
        <f>$AY157*Assembly!O$4+$AZ157*Assembly!O$5+$BA157*Assembly!O$6+$BB157*Assembly!O$7+$BC157*Assembly!O$8+$BD157*Assembly!O$9+$BE157*Assembly!O$10+$BF157*Assembly!O$11+$BG157*Assembly!O$12+$BH157*Assembly!O$13+$BI157*Assembly!O$14+$BJ157*Assembly!O$15+$BK157*Assembly!O$16+$BL157*Assembly!O$17+$BM157*Assembly!O$18+$BN157*Assembly!O$19+$BO157*Assembly!O$20+$BP157*Assembly!O$21+$BQ157*Assembly!O$22+$BR157*Assembly!O$23+$BS157*Assembly!O$24</f>
        <v>0</v>
      </c>
      <c r="CH157" s="454" t="str">
        <f>$AY157*Assembly!P$4+$AZ157*Assembly!P$5+$BA157*Assembly!P$6+$BB157*Assembly!P$7+$BC157*Assembly!P$8+$BD157*Assembly!P$9+$BE157*Assembly!P$10+$BF157*Assembly!P$11+$BG157*Assembly!P$12+$BH157*Assembly!P$13+$BI157*Assembly!P$14+$BJ157*Assembly!P$15+$BK157*Assembly!P$16+$BL157*Assembly!P$17+$BM157*Assembly!P$18+$BN157*Assembly!P$19+$BO157*Assembly!P$20+$BP157*Assembly!P$21+$BQ157*Assembly!P$22+$BR157*Assembly!P$23+$BS157*Assembly!P$24</f>
        <v>0</v>
      </c>
      <c r="CI157" s="454" t="str">
        <f>$AY157*Assembly!Q$4+$AZ157*Assembly!Q$5+$BA157*Assembly!Q$6+$BB157*Assembly!Q$7+$BC157*Assembly!Q$8+$BD157*Assembly!Q$9+$BE157*Assembly!Q$10+$BF157*Assembly!Q$11+$BG157*Assembly!Q$12+$BH157*Assembly!Q$13+$BI157*Assembly!Q$14+$BJ157*Assembly!Q$15+$BK157*Assembly!Q$16+$BL157*Assembly!Q$17+$BM157*Assembly!Q$18+$BN157*Assembly!Q$19+$BO157*Assembly!Q$20+$BP157*Assembly!Q$21+$BQ157*Assembly!Q$22+$BR157*Assembly!Q$23+$BS157*Assembly!Q$24</f>
        <v>0</v>
      </c>
      <c r="CJ157" s="457" t="str">
        <f>$AY157*Assembly!R$4+$AZ157*Assembly!R$5+$BA157*Assembly!R$6+$BB157*Assembly!R$7+$BC157*Assembly!R$8+$BD157*Assembly!R$9+$BE157*Assembly!R$10+$BF157*Assembly!R$11+$BG157*Assembly!R$12+$BH157*Assembly!R$13+$BI157*Assembly!R$14+$BJ157*Assembly!R$15+$BK157*Assembly!R$16+$BL157*Assembly!R$17+$BM157*Assembly!R$18+$BN157*Assembly!R$19+$BO157*Assembly!R$20+$BP157*Assembly!R$21+$BQ157*Assembly!R$22+$BR157*Assembly!R$23+$BS157*Assembly!R$24</f>
        <v>0</v>
      </c>
      <c r="CK157" s="454" t="str">
        <f>$AY157*Assembly!S$4+$AZ157*Assembly!S$5+$BA157*Assembly!S$6+$BB157*Assembly!S$7+$BC157*Assembly!S$8+$BD157*Assembly!S$9+$BE157*Assembly!S$10+$BF157*Assembly!S$11+$BG157*Assembly!S$12+$BH157*Assembly!S$13+$BI157*Assembly!S$14+$BJ157*Assembly!S$15+$BK157*Assembly!S$16+$BL157*Assembly!S$17+$BM157*Assembly!S$18+$BN157*Assembly!S$19+$BO157*Assembly!S$20+$BP157*Assembly!S$21+$BQ157*Assembly!S$22+$BR157*Assembly!S$23+$BS157*Assembly!S$24</f>
        <v>0</v>
      </c>
      <c r="CL157" s="454" t="str">
        <f>$AY157*Assembly!T$4+$AZ157*Assembly!T$5+$BA157*Assembly!T$6+$BB157*Assembly!T$7+$BC157*Assembly!T$8+$BD157*Assembly!T$9+$BE157*Assembly!T$10+$BF157*Assembly!T$11+$BG157*Assembly!T$12+$BH157*Assembly!T$13+$BI157*Assembly!T$14+$BJ157*Assembly!T$15+$BK157*Assembly!T$16+$BL157*Assembly!T$17+$BM157*Assembly!T$18+$BN157*Assembly!T$19+$BO157*Assembly!T$20+$BP157*Assembly!T$21+$BQ157*Assembly!T$22+$BR157*Assembly!T$23+$BS157*Assembly!T$24</f>
        <v>0</v>
      </c>
      <c r="CM157" s="454" t="str">
        <f>$AY157*Assembly!U$4+$AZ157*Assembly!U$5+$BA157*Assembly!U$6+$BB157*Assembly!U$7+$BC157*Assembly!U$8+$BD157*Assembly!U$9+$BE157*Assembly!U$10+$BF157*Assembly!U$11+$BG157*Assembly!U$12+$BH157*Assembly!U$13+$BI157*Assembly!U$14+$BJ157*Assembly!U$15+$BK157*Assembly!U$16+$BL157*Assembly!U$17+$BM157*Assembly!U$18+$BN157*Assembly!U$19+$BO157*Assembly!U$20+$BP157*Assembly!U$21+$BQ157*Assembly!U$22+$BR157*Assembly!U$23+$BS157*Assembly!U$24</f>
        <v>0</v>
      </c>
      <c r="CN157" s="457" t="str">
        <f>$AY157*Assembly!V$4+$AZ157*Assembly!V$5+$BA157*Assembly!V$6+$BB157*Assembly!V$7+$BC157*Assembly!V$8+$BD157*Assembly!V$9+$BE157*Assembly!V$10+$BF157*Assembly!V$11+$BG157*Assembly!V$12+$BH157*Assembly!V$13+$BI157*Assembly!V$14+$BJ157*Assembly!V$15+$BK157*Assembly!V$16+$BL157*Assembly!V$17+$BM157*Assembly!V$18+$BN157*Assembly!V$19+$BO157*Assembly!V$20+$BP157*Assembly!V$21+$BQ157*Assembly!V$22+$BR157*Assembly!V$23+$BS157*Assembly!V$24</f>
        <v>0</v>
      </c>
      <c r="CO157" s="457" t="str">
        <f>CE157*Refining!$F$3</f>
        <v>5,393</v>
      </c>
      <c r="CP157" s="457" t="str">
        <f>CF157*Refining!$F$4</f>
        <v>313</v>
      </c>
      <c r="CQ157" s="457" t="str">
        <f>CG157*Refining!$F$5</f>
        <v>0</v>
      </c>
      <c r="CR157" s="457" t="str">
        <f>CH157*Refining!$F$6</f>
        <v>0</v>
      </c>
      <c r="CS157" s="457" t="str">
        <f>CI157*Refining!$F$7</f>
        <v>0</v>
      </c>
      <c r="CT157" s="457" t="str">
        <f>CJ157*Refining!$F$8</f>
        <v>0</v>
      </c>
      <c r="CU157" s="457" t="str">
        <f>CK157*Refining!$F$9</f>
        <v>0</v>
      </c>
      <c r="CV157" s="457" t="str">
        <f>CL157*Refining!$F$10</f>
        <v>0</v>
      </c>
      <c r="CW157" s="457" t="str">
        <f>CM157*Refining!$F$11</f>
        <v>0</v>
      </c>
      <c r="CX157" s="457" t="str">
        <f>CN157*Refining!$F$12</f>
        <v>0</v>
      </c>
      <c r="CY157" s="441" t="str">
        <f t="shared" ref="CY157:DR157" si="636">IF(CE157 = 0, "", CE157)</f>
        <v>3,020</v>
      </c>
      <c r="CZ157" s="442" t="str">
        <f t="shared" si="636"/>
        <v>100</v>
      </c>
      <c r="DA157" s="442" t="str">
        <f t="shared" si="636"/>
        <v/>
      </c>
      <c r="DB157" s="443" t="str">
        <f t="shared" si="636"/>
        <v/>
      </c>
      <c r="DC157" s="444" t="str">
        <f t="shared" si="636"/>
        <v/>
      </c>
      <c r="DD157" s="442" t="str">
        <f t="shared" si="636"/>
        <v/>
      </c>
      <c r="DE157" s="444" t="str">
        <f t="shared" si="636"/>
        <v/>
      </c>
      <c r="DF157" s="444" t="str">
        <f t="shared" si="636"/>
        <v/>
      </c>
      <c r="DG157" s="442" t="str">
        <f t="shared" si="636"/>
        <v/>
      </c>
      <c r="DH157" s="445" t="str">
        <f t="shared" si="636"/>
        <v/>
      </c>
      <c r="DI157" s="441" t="str">
        <f t="shared" si="636"/>
        <v>5,393</v>
      </c>
      <c r="DJ157" s="442" t="str">
        <f t="shared" si="636"/>
        <v>313</v>
      </c>
      <c r="DK157" s="442" t="str">
        <f t="shared" si="636"/>
        <v/>
      </c>
      <c r="DL157" s="442" t="str">
        <f t="shared" si="636"/>
        <v/>
      </c>
      <c r="DM157" s="446" t="str">
        <f t="shared" si="636"/>
        <v/>
      </c>
      <c r="DN157" s="442" t="str">
        <f t="shared" si="636"/>
        <v/>
      </c>
      <c r="DO157" s="442" t="str">
        <f t="shared" si="636"/>
        <v/>
      </c>
      <c r="DP157" s="442" t="str">
        <f t="shared" si="636"/>
        <v/>
      </c>
      <c r="DQ157" s="442" t="str">
        <f t="shared" si="636"/>
        <v/>
      </c>
      <c r="DR157" s="445" t="str">
        <f t="shared" si="636"/>
        <v/>
      </c>
      <c r="DS157" s="447" t="str">
        <f t="shared" si="15"/>
        <v>3,120</v>
      </c>
      <c r="DT157" s="448" t="str">
        <f t="shared" si="16"/>
        <v>5,705</v>
      </c>
      <c r="DU157" s="434" t="str">
        <f>CY157*'Ores &amp; Ingots'!$C$3+CZ157*'Ores &amp; Ingots'!$C$4+DA157*'Ores &amp; Ingots'!$C$5+DB157*'Ores &amp; Ingots'!$C$6+DC157*'Ores &amp; Ingots'!$C$7+DD157*'Ores &amp; Ingots'!$C$8+DE157*'Ores &amp; Ingots'!$C$9+DF157*'Ores &amp; Ingots'!$C$10+DG157*'Ores &amp; Ingots'!$C$11+DH157*'Ores &amp; Ingots'!$C$12</f>
        <v>395</v>
      </c>
      <c r="DV157" s="434" t="str">
        <f>DI157*'Ores &amp; Ingots'!$B$3+DJ157*'Ores &amp; Ingots'!$B$4+DK157*'Ores &amp; Ingots'!$B$5+DL157*'Ores &amp; Ingots'!$B$6+DM157*'Ores &amp; Ingots'!$B$7+DN157*'Ores &amp; Ingots'!$B$8+DO157*'Ores &amp; Ingots'!$B$9+DP157*'Ores &amp; Ingots'!$B$10+DQ157*'Ores &amp; Ingots'!$B$11+DR157*'Ores &amp; Ingots'!$B$12</f>
        <v>2,111</v>
      </c>
      <c r="DW157" s="448" t="str">
        <f>CY157*Refining!$G$3+CZ157*Refining!$G$4+DA157*Refining!$G$5+DB157*Refining!$G$6+DC157*Refining!$G$7+DD157*Refining!$G$8+DE157*Refining!$G$9+DF157*Refining!$G$10+DG157*Refining!$G$11+DH157*Refining!$G$12</f>
        <v>688</v>
      </c>
      <c r="DX157" s="448" t="str">
        <f t="shared" si="17"/>
        <v>107,051</v>
      </c>
      <c r="DY157" s="449" t="str">
        <f t="shared" si="18"/>
        <v>0.1071</v>
      </c>
      <c r="DZ157" s="447" t="str">
        <f t="shared" si="19"/>
        <v>1,018</v>
      </c>
      <c r="EA157" s="446" t="str">
        <f t="shared" ref="EA157:EB157" si="637">DZ157/60</f>
        <v>17.0</v>
      </c>
      <c r="EB157" s="446" t="str">
        <f t="shared" si="637"/>
        <v>0.3</v>
      </c>
      <c r="EC157" s="450" t="str">
        <f t="shared" si="21"/>
        <v>0.01</v>
      </c>
      <c r="ED157" s="447" t="str">
        <f t="shared" si="22"/>
        <v>153,718</v>
      </c>
      <c r="EE157" s="446" t="str">
        <f t="shared" ref="EE157:EF157" si="638">ED157/1000</f>
        <v>153.7</v>
      </c>
      <c r="EF157" s="451" t="str">
        <f t="shared" si="638"/>
        <v>0.15</v>
      </c>
      <c r="EG157" s="452" t="str">
        <f t="shared" si="24"/>
        <v>0.1537</v>
      </c>
      <c r="EH157" s="225" t="s">
        <v>12</v>
      </c>
    </row>
    <row r="158">
      <c r="A158" s="33"/>
      <c r="B158" s="226" t="s">
        <v>1024</v>
      </c>
      <c r="C158" s="227" t="s">
        <v>885</v>
      </c>
      <c r="D158" s="227">
        <v>2.0</v>
      </c>
      <c r="E158" s="227">
        <v>3.0</v>
      </c>
      <c r="F158" s="227">
        <v>2.0</v>
      </c>
      <c r="G158" s="420" t="str">
        <f t="shared" si="5"/>
        <v>1.500</v>
      </c>
      <c r="H158" s="421">
        <v>15.0</v>
      </c>
      <c r="I158" s="421">
        <v>15.0</v>
      </c>
      <c r="J158" s="421" t="str">
        <f>H158/Main!$D$9</f>
        <v>15</v>
      </c>
      <c r="K158" s="421" t="str">
        <f>I158/Main!$D$10</f>
        <v>15</v>
      </c>
      <c r="L158" s="422" t="str">
        <f t="shared" si="6"/>
        <v>1.0</v>
      </c>
      <c r="M158" s="422">
        <v>1.0</v>
      </c>
      <c r="N158" s="424" t="s">
        <v>12</v>
      </c>
      <c r="O158" s="424">
        <v>2000.0</v>
      </c>
      <c r="P158" s="423"/>
      <c r="Q158" s="424"/>
      <c r="R158" s="423"/>
      <c r="S158" s="425"/>
      <c r="T158" s="425"/>
      <c r="U158" s="424">
        <v>2400.0</v>
      </c>
      <c r="V158" s="423"/>
      <c r="W158" s="425"/>
      <c r="X158" s="425"/>
      <c r="Y158" s="423"/>
      <c r="Z158" s="423"/>
      <c r="AA158" s="423"/>
      <c r="AB158" s="423"/>
      <c r="AC158" s="523"/>
      <c r="AD158" s="434">
        <v>16.0</v>
      </c>
      <c r="AE158" s="434">
        <v>0.0</v>
      </c>
      <c r="AF158" s="434">
        <v>4.0</v>
      </c>
      <c r="AG158" s="434">
        <v>0.0</v>
      </c>
      <c r="AH158" s="434">
        <v>12.0</v>
      </c>
      <c r="AI158" s="434">
        <v>0.0</v>
      </c>
      <c r="AJ158" s="498">
        <v>2.0</v>
      </c>
      <c r="AK158" s="434">
        <v>0.0</v>
      </c>
      <c r="AL158" s="434">
        <v>0.0</v>
      </c>
      <c r="AM158" s="434">
        <v>0.0</v>
      </c>
      <c r="AN158" s="434">
        <v>0.0</v>
      </c>
      <c r="AO158" s="434">
        <v>0.0</v>
      </c>
      <c r="AP158" s="434">
        <v>0.0</v>
      </c>
      <c r="AQ158" s="434">
        <v>0.0</v>
      </c>
      <c r="AR158" s="434">
        <v>0.0</v>
      </c>
      <c r="AS158" s="434">
        <v>0.0</v>
      </c>
      <c r="AT158" s="434">
        <v>0.0</v>
      </c>
      <c r="AU158" s="434">
        <v>0.0</v>
      </c>
      <c r="AV158" s="434">
        <v>0.0</v>
      </c>
      <c r="AW158" s="434">
        <v>0.0</v>
      </c>
      <c r="AX158" s="434">
        <v>0.0</v>
      </c>
      <c r="AY158" s="429" t="str">
        <f t="shared" ref="AY158:BS158" si="639">IF(AD158 = 0, "", AD158)</f>
        <v>16</v>
      </c>
      <c r="AZ158" s="430" t="str">
        <f t="shared" si="639"/>
        <v/>
      </c>
      <c r="BA158" s="430" t="str">
        <f t="shared" si="639"/>
        <v>4</v>
      </c>
      <c r="BB158" s="430" t="str">
        <f t="shared" si="639"/>
        <v/>
      </c>
      <c r="BC158" s="430" t="str">
        <f t="shared" si="639"/>
        <v>12</v>
      </c>
      <c r="BD158" s="430" t="str">
        <f t="shared" si="639"/>
        <v/>
      </c>
      <c r="BE158" s="431" t="str">
        <f t="shared" si="639"/>
        <v>2</v>
      </c>
      <c r="BF158" s="430" t="str">
        <f t="shared" si="639"/>
        <v/>
      </c>
      <c r="BG158" s="430" t="str">
        <f t="shared" si="639"/>
        <v/>
      </c>
      <c r="BH158" s="430" t="str">
        <f t="shared" si="639"/>
        <v/>
      </c>
      <c r="BI158" s="430" t="str">
        <f t="shared" si="639"/>
        <v/>
      </c>
      <c r="BJ158" s="430" t="str">
        <f t="shared" si="639"/>
        <v/>
      </c>
      <c r="BK158" s="430" t="str">
        <f t="shared" si="639"/>
        <v/>
      </c>
      <c r="BL158" s="430" t="str">
        <f t="shared" si="639"/>
        <v/>
      </c>
      <c r="BM158" s="430" t="str">
        <f t="shared" si="639"/>
        <v/>
      </c>
      <c r="BN158" s="430" t="str">
        <f t="shared" si="639"/>
        <v/>
      </c>
      <c r="BO158" s="430" t="str">
        <f t="shared" si="639"/>
        <v/>
      </c>
      <c r="BP158" s="430" t="str">
        <f t="shared" si="639"/>
        <v/>
      </c>
      <c r="BQ158" s="430" t="str">
        <f t="shared" si="639"/>
        <v/>
      </c>
      <c r="BR158" s="430" t="str">
        <f t="shared" si="639"/>
        <v/>
      </c>
      <c r="BS158" s="432" t="str">
        <f t="shared" si="639"/>
        <v/>
      </c>
      <c r="BT158" s="433" t="str">
        <f>$AY158*Assembly!Y$4+$AZ158*Assembly!Y$5+$BA158*Assembly!Y$6+$BB158*Assembly!Y$7+$BC158*Assembly!Y$8+$BD158*Assembly!Y$9+$BE158*Assembly!Y$10+$BF158*Assembly!Y$11+$BG158*Assembly!Y$12+$BH158*Assembly!Y$13+$BI158*Assembly!Y$14+$BJ158*Assembly!Y$15+$BK158*Assembly!Y$16+$BL158*Assembly!Y$17+$BM158*Assembly!Y$18+$BN158*Assembly!Y$19+$BO158*Assembly!Y$20+$BP158*Assembly!Y$21+$BQ158*Assembly!Y$22+$BR158*Assembly!Y$23+$BS158*Assembly!Y$24</f>
        <v>480</v>
      </c>
      <c r="BU158" s="434" t="str">
        <f t="shared" si="8"/>
        <v>320</v>
      </c>
      <c r="BV158" s="434" t="str">
        <f>$AY158*Assembly!AC$4+$AZ158*Assembly!AC$5+$BA158*Assembly!AC$6+$BB158*Assembly!AC$7+$BC158*Assembly!AC$8+$BD158*Assembly!AC$9+$BE158*Assembly!AC$10+$BF158*Assembly!AC$11+$BG158*Assembly!AC$12+$BH158*Assembly!AC$13+$BI158*Assembly!AC$14+$BJ158*Assembly!AC$15+$BK158*Assembly!AC$16+$BL158*Assembly!AC$17+$BM158*Assembly!AC$18+$BN158*Assembly!AC$19+$BO158*Assembly!AC$20+$BP158*Assembly!AC$21+$BQ158*Assembly!AC$22+$BR158*Assembly!AC$23+$BS158*Assembly!AC$24</f>
        <v>2,100</v>
      </c>
      <c r="BW158" s="435" t="str">
        <f t="shared" si="9"/>
        <v>4.38</v>
      </c>
      <c r="BX158" s="436" t="str">
        <f t="shared" si="10"/>
        <v>1400</v>
      </c>
      <c r="BY158" s="437" t="str">
        <f t="shared" si="11"/>
        <v>6.6</v>
      </c>
      <c r="BZ158" s="438" t="str">
        <f t="shared" si="623"/>
        <v>5.0 W</v>
      </c>
      <c r="CA158" s="434" t="str">
        <f>$AY158*Assembly!X$4+$AZ158*Assembly!X$5+$BA158*Assembly!X$6+$BB158*Assembly!X$7+$BC158*Assembly!X$8+$BD158*Assembly!X$9+$BE158*Assembly!X$10+$BF158*Assembly!X$11+$BG158*Assembly!X$12+$BH158*Assembly!X$13+$BI158*Assembly!X$14+$BJ158*Assembly!X$15+$BK158*Assembly!X$16+$BL158*Assembly!X$17+$BM158*Assembly!X$18+$BN158*Assembly!X$19+$BO158*Assembly!X$20+$BP158*Assembly!X$21+$BQ158*Assembly!X$22+$BR158*Assembly!X$23+$BS158*Assembly!X$24</f>
        <v>70</v>
      </c>
      <c r="CB158" s="434" t="str">
        <f t="shared" si="12"/>
        <v>10,889</v>
      </c>
      <c r="CC158" s="439" t="str">
        <f t="shared" si="13"/>
        <v>0.0109</v>
      </c>
      <c r="CD158" s="440" t="str">
        <f>$AY158*Assembly!AB$4+$AZ158*Assembly!AB$5+$BA158*Assembly!AB$6+$BB158*Assembly!AB$7+$BC158*Assembly!AB$8+$BD158*Assembly!AB$9+$BE158*Assembly!AB$10+$BF158*Assembly!AB$11+$BG158*Assembly!AB$12+$BH158*Assembly!AB$13+$BI158*Assembly!AB$14+$BJ158*Assembly!AB$15+$BK158*Assembly!AB$16+$BL158*Assembly!AB$17+$BM158*Assembly!AB$18+$BN158*Assembly!AB$19+$BO158*Assembly!AB$20+$BP158*Assembly!AB$21+$BQ158*Assembly!AB$22+$BR158*Assembly!AB$23+$BS158*Assembly!AB$24</f>
        <v>96</v>
      </c>
      <c r="CE158" s="424" t="str">
        <f>$AY158*Assembly!M$4+$AZ158*Assembly!M$5+$BA158*Assembly!M$6+$BB158*Assembly!M$7+$BC158*Assembly!M$8+$BD158*Assembly!M$9+$BE158*Assembly!M$10+$BF158*Assembly!M$11+$BG158*Assembly!M$12+$BH158*Assembly!M$13+$BI158*Assembly!M$14+$BJ158*Assembly!M$15+$BK158*Assembly!M$16+$BL158*Assembly!M$17+$BM158*Assembly!M$18+$BN158*Assembly!M$19+$BO158*Assembly!M$20+$BP158*Assembly!M$21+$BQ158*Assembly!M$22+$BR158*Assembly!M$23+$BS158*Assembly!M$24</f>
        <v>516</v>
      </c>
      <c r="CF158" s="424" t="str">
        <f>$AY158*Assembly!N$4+$AZ158*Assembly!N$5+$BA158*Assembly!N$6+$BB158*Assembly!N$7+$BC158*Assembly!N$8+$BD158*Assembly!N$9+$BE158*Assembly!N$10+$BF158*Assembly!N$11+$BG158*Assembly!N$12+$BH158*Assembly!N$13+$BI158*Assembly!N$14+$BJ158*Assembly!N$15+$BK158*Assembly!N$16+$BL158*Assembly!N$17+$BM158*Assembly!N$18+$BN158*Assembly!N$19+$BO158*Assembly!N$20+$BP158*Assembly!N$21+$BQ158*Assembly!N$22+$BR158*Assembly!N$23+$BS158*Assembly!N$24</f>
        <v>10</v>
      </c>
      <c r="CG158" s="424" t="str">
        <f>$AY158*Assembly!O$4+$AZ158*Assembly!O$5+$BA158*Assembly!O$6+$BB158*Assembly!O$7+$BC158*Assembly!O$8+$BD158*Assembly!O$9+$BE158*Assembly!O$10+$BF158*Assembly!O$11+$BG158*Assembly!O$12+$BH158*Assembly!O$13+$BI158*Assembly!O$14+$BJ158*Assembly!O$15+$BK158*Assembly!O$16+$BL158*Assembly!O$17+$BM158*Assembly!O$18+$BN158*Assembly!O$19+$BO158*Assembly!O$20+$BP158*Assembly!O$21+$BQ158*Assembly!O$22+$BR158*Assembly!O$23+$BS158*Assembly!O$24</f>
        <v>0</v>
      </c>
      <c r="CH158" s="421" t="str">
        <f>$AY158*Assembly!P$4+$AZ158*Assembly!P$5+$BA158*Assembly!P$6+$BB158*Assembly!P$7+$BC158*Assembly!P$8+$BD158*Assembly!P$9+$BE158*Assembly!P$10+$BF158*Assembly!P$11+$BG158*Assembly!P$12+$BH158*Assembly!P$13+$BI158*Assembly!P$14+$BJ158*Assembly!P$15+$BK158*Assembly!P$16+$BL158*Assembly!P$17+$BM158*Assembly!P$18+$BN158*Assembly!P$19+$BO158*Assembly!P$20+$BP158*Assembly!P$21+$BQ158*Assembly!P$22+$BR158*Assembly!P$23+$BS158*Assembly!P$24</f>
        <v>0</v>
      </c>
      <c r="CI158" s="421" t="str">
        <f>$AY158*Assembly!Q$4+$AZ158*Assembly!Q$5+$BA158*Assembly!Q$6+$BB158*Assembly!Q$7+$BC158*Assembly!Q$8+$BD158*Assembly!Q$9+$BE158*Assembly!Q$10+$BF158*Assembly!Q$11+$BG158*Assembly!Q$12+$BH158*Assembly!Q$13+$BI158*Assembly!Q$14+$BJ158*Assembly!Q$15+$BK158*Assembly!Q$16+$BL158*Assembly!Q$17+$BM158*Assembly!Q$18+$BN158*Assembly!Q$19+$BO158*Assembly!Q$20+$BP158*Assembly!Q$21+$BQ158*Assembly!Q$22+$BR158*Assembly!Q$23+$BS158*Assembly!Q$24</f>
        <v>0</v>
      </c>
      <c r="CJ158" s="424" t="str">
        <f>$AY158*Assembly!R$4+$AZ158*Assembly!R$5+$BA158*Assembly!R$6+$BB158*Assembly!R$7+$BC158*Assembly!R$8+$BD158*Assembly!R$9+$BE158*Assembly!R$10+$BF158*Assembly!R$11+$BG158*Assembly!R$12+$BH158*Assembly!R$13+$BI158*Assembly!R$14+$BJ158*Assembly!R$15+$BK158*Assembly!R$16+$BL158*Assembly!R$17+$BM158*Assembly!R$18+$BN158*Assembly!R$19+$BO158*Assembly!R$20+$BP158*Assembly!R$21+$BQ158*Assembly!R$22+$BR158*Assembly!R$23+$BS158*Assembly!R$24</f>
        <v>0</v>
      </c>
      <c r="CK158" s="421" t="str">
        <f>$AY158*Assembly!S$4+$AZ158*Assembly!S$5+$BA158*Assembly!S$6+$BB158*Assembly!S$7+$BC158*Assembly!S$8+$BD158*Assembly!S$9+$BE158*Assembly!S$10+$BF158*Assembly!S$11+$BG158*Assembly!S$12+$BH158*Assembly!S$13+$BI158*Assembly!S$14+$BJ158*Assembly!S$15+$BK158*Assembly!S$16+$BL158*Assembly!S$17+$BM158*Assembly!S$18+$BN158*Assembly!S$19+$BO158*Assembly!S$20+$BP158*Assembly!S$21+$BQ158*Assembly!S$22+$BR158*Assembly!S$23+$BS158*Assembly!S$24</f>
        <v>0</v>
      </c>
      <c r="CL158" s="421" t="str">
        <f>$AY158*Assembly!T$4+$AZ158*Assembly!T$5+$BA158*Assembly!T$6+$BB158*Assembly!T$7+$BC158*Assembly!T$8+$BD158*Assembly!T$9+$BE158*Assembly!T$10+$BF158*Assembly!T$11+$BG158*Assembly!T$12+$BH158*Assembly!T$13+$BI158*Assembly!T$14+$BJ158*Assembly!T$15+$BK158*Assembly!T$16+$BL158*Assembly!T$17+$BM158*Assembly!T$18+$BN158*Assembly!T$19+$BO158*Assembly!T$20+$BP158*Assembly!T$21+$BQ158*Assembly!T$22+$BR158*Assembly!T$23+$BS158*Assembly!T$24</f>
        <v>0</v>
      </c>
      <c r="CM158" s="421" t="str">
        <f>$AY158*Assembly!U$4+$AZ158*Assembly!U$5+$BA158*Assembly!U$6+$BB158*Assembly!U$7+$BC158*Assembly!U$8+$BD158*Assembly!U$9+$BE158*Assembly!U$10+$BF158*Assembly!U$11+$BG158*Assembly!U$12+$BH158*Assembly!U$13+$BI158*Assembly!U$14+$BJ158*Assembly!U$15+$BK158*Assembly!U$16+$BL158*Assembly!U$17+$BM158*Assembly!U$18+$BN158*Assembly!U$19+$BO158*Assembly!U$20+$BP158*Assembly!U$21+$BQ158*Assembly!U$22+$BR158*Assembly!U$23+$BS158*Assembly!U$24</f>
        <v>0</v>
      </c>
      <c r="CN158" s="424" t="str">
        <f>$AY158*Assembly!V$4+$AZ158*Assembly!V$5+$BA158*Assembly!V$6+$BB158*Assembly!V$7+$BC158*Assembly!V$8+$BD158*Assembly!V$9+$BE158*Assembly!V$10+$BF158*Assembly!V$11+$BG158*Assembly!V$12+$BH158*Assembly!V$13+$BI158*Assembly!V$14+$BJ158*Assembly!V$15+$BK158*Assembly!V$16+$BL158*Assembly!V$17+$BM158*Assembly!V$18+$BN158*Assembly!V$19+$BO158*Assembly!V$20+$BP158*Assembly!V$21+$BQ158*Assembly!V$22+$BR158*Assembly!V$23+$BS158*Assembly!V$24</f>
        <v>0</v>
      </c>
      <c r="CO158" s="424" t="str">
        <f>CE158*Refining!$F$3</f>
        <v>921</v>
      </c>
      <c r="CP158" s="424" t="str">
        <f>CF158*Refining!$F$4</f>
        <v>31</v>
      </c>
      <c r="CQ158" s="424" t="str">
        <f>CG158*Refining!$F$5</f>
        <v>0</v>
      </c>
      <c r="CR158" s="424" t="str">
        <f>CH158*Refining!$F$6</f>
        <v>0</v>
      </c>
      <c r="CS158" s="424" t="str">
        <f>CI158*Refining!$F$7</f>
        <v>0</v>
      </c>
      <c r="CT158" s="424" t="str">
        <f>CJ158*Refining!$F$8</f>
        <v>0</v>
      </c>
      <c r="CU158" s="424" t="str">
        <f>CK158*Refining!$F$9</f>
        <v>0</v>
      </c>
      <c r="CV158" s="424" t="str">
        <f>CL158*Refining!$F$10</f>
        <v>0</v>
      </c>
      <c r="CW158" s="424" t="str">
        <f>CM158*Refining!$F$11</f>
        <v>0</v>
      </c>
      <c r="CX158" s="424" t="str">
        <f>CN158*Refining!$F$12</f>
        <v>0</v>
      </c>
      <c r="CY158" s="441" t="str">
        <f t="shared" ref="CY158:DR158" si="640">IF(CE158 = 0, "", CE158)</f>
        <v>516</v>
      </c>
      <c r="CZ158" s="442" t="str">
        <f t="shared" si="640"/>
        <v>10</v>
      </c>
      <c r="DA158" s="442" t="str">
        <f t="shared" si="640"/>
        <v/>
      </c>
      <c r="DB158" s="443" t="str">
        <f t="shared" si="640"/>
        <v/>
      </c>
      <c r="DC158" s="444" t="str">
        <f t="shared" si="640"/>
        <v/>
      </c>
      <c r="DD158" s="442" t="str">
        <f t="shared" si="640"/>
        <v/>
      </c>
      <c r="DE158" s="444" t="str">
        <f t="shared" si="640"/>
        <v/>
      </c>
      <c r="DF158" s="444" t="str">
        <f t="shared" si="640"/>
        <v/>
      </c>
      <c r="DG158" s="442" t="str">
        <f t="shared" si="640"/>
        <v/>
      </c>
      <c r="DH158" s="445" t="str">
        <f t="shared" si="640"/>
        <v/>
      </c>
      <c r="DI158" s="441" t="str">
        <f t="shared" si="640"/>
        <v>921</v>
      </c>
      <c r="DJ158" s="442" t="str">
        <f t="shared" si="640"/>
        <v>31</v>
      </c>
      <c r="DK158" s="442" t="str">
        <f t="shared" si="640"/>
        <v/>
      </c>
      <c r="DL158" s="442" t="str">
        <f t="shared" si="640"/>
        <v/>
      </c>
      <c r="DM158" s="446" t="str">
        <f t="shared" si="640"/>
        <v/>
      </c>
      <c r="DN158" s="442" t="str">
        <f t="shared" si="640"/>
        <v/>
      </c>
      <c r="DO158" s="442" t="str">
        <f t="shared" si="640"/>
        <v/>
      </c>
      <c r="DP158" s="442" t="str">
        <f t="shared" si="640"/>
        <v/>
      </c>
      <c r="DQ158" s="442" t="str">
        <f t="shared" si="640"/>
        <v/>
      </c>
      <c r="DR158" s="445" t="str">
        <f t="shared" si="640"/>
        <v/>
      </c>
      <c r="DS158" s="447" t="str">
        <f t="shared" si="15"/>
        <v>526</v>
      </c>
      <c r="DT158" s="448" t="str">
        <f t="shared" si="16"/>
        <v>953</v>
      </c>
      <c r="DU158" s="434" t="str">
        <f>CY158*'Ores &amp; Ingots'!$C$3+CZ158*'Ores &amp; Ingots'!$C$4+DA158*'Ores &amp; Ingots'!$C$5+DB158*'Ores &amp; Ingots'!$C$6+DC158*'Ores &amp; Ingots'!$C$7+DD158*'Ores &amp; Ingots'!$C$8+DE158*'Ores &amp; Ingots'!$C$9+DF158*'Ores &amp; Ingots'!$C$10+DG158*'Ores &amp; Ingots'!$C$11+DH158*'Ores &amp; Ingots'!$C$12</f>
        <v>67</v>
      </c>
      <c r="DV158" s="434" t="str">
        <f>DI158*'Ores &amp; Ingots'!$B$3+DJ158*'Ores &amp; Ingots'!$B$4+DK158*'Ores &amp; Ingots'!$B$5+DL158*'Ores &amp; Ingots'!$B$6+DM158*'Ores &amp; Ingots'!$B$7+DN158*'Ores &amp; Ingots'!$B$8+DO158*'Ores &amp; Ingots'!$B$9+DP158*'Ores &amp; Ingots'!$B$10+DQ158*'Ores &amp; Ingots'!$B$11+DR158*'Ores &amp; Ingots'!$B$12</f>
        <v>352</v>
      </c>
      <c r="DW158" s="448" t="str">
        <f>CY158*Refining!$G$3+CZ158*Refining!$G$4+DA158*Refining!$G$5+DB158*Refining!$G$6+DC158*Refining!$G$7+DD158*Refining!$G$8+DE158*Refining!$G$9+DF158*Refining!$G$10+DG158*Refining!$G$11+DH158*Refining!$G$12</f>
        <v>84</v>
      </c>
      <c r="DX158" s="448" t="str">
        <f t="shared" si="17"/>
        <v>12,991</v>
      </c>
      <c r="DY158" s="449" t="str">
        <f t="shared" si="18"/>
        <v>0.0130</v>
      </c>
      <c r="DZ158" s="447" t="str">
        <f t="shared" si="19"/>
        <v>169</v>
      </c>
      <c r="EA158" s="446" t="str">
        <f t="shared" ref="EA158:EB158" si="641">DZ158/60</f>
        <v>2.8</v>
      </c>
      <c r="EB158" s="446" t="str">
        <f t="shared" si="641"/>
        <v>0.0</v>
      </c>
      <c r="EC158" s="450" t="str">
        <f t="shared" si="21"/>
        <v>0.00</v>
      </c>
      <c r="ED158" s="447" t="str">
        <f t="shared" si="22"/>
        <v>23,880</v>
      </c>
      <c r="EE158" s="446" t="str">
        <f t="shared" ref="EE158:EF158" si="642">ED158/1000</f>
        <v>23.9</v>
      </c>
      <c r="EF158" s="451" t="str">
        <f t="shared" si="642"/>
        <v>0.02</v>
      </c>
      <c r="EG158" s="452" t="str">
        <f t="shared" si="24"/>
        <v>0.0239</v>
      </c>
      <c r="EH158" s="225" t="s">
        <v>12</v>
      </c>
    </row>
    <row r="159">
      <c r="A159" s="33"/>
      <c r="B159" s="226" t="s">
        <v>1025</v>
      </c>
      <c r="C159" s="227" t="s">
        <v>886</v>
      </c>
      <c r="D159" s="227">
        <v>1.0</v>
      </c>
      <c r="E159" s="227">
        <v>1.0</v>
      </c>
      <c r="F159" s="227">
        <v>1.0</v>
      </c>
      <c r="G159" s="453" t="str">
        <f t="shared" si="5"/>
        <v>15.625</v>
      </c>
      <c r="H159" s="454">
        <v>15.0</v>
      </c>
      <c r="I159" s="454">
        <v>15.0</v>
      </c>
      <c r="J159" s="454" t="str">
        <f>H159/Main!$D$9</f>
        <v>15</v>
      </c>
      <c r="K159" s="454" t="str">
        <f>I159/Main!$D$10</f>
        <v>15</v>
      </c>
      <c r="L159" s="455" t="str">
        <f t="shared" si="6"/>
        <v>1.0</v>
      </c>
      <c r="M159" s="455">
        <v>0.3</v>
      </c>
      <c r="N159" s="456"/>
      <c r="O159" s="456"/>
      <c r="P159" s="456"/>
      <c r="Q159" s="457"/>
      <c r="R159" s="456"/>
      <c r="S159" s="458"/>
      <c r="T159" s="458"/>
      <c r="U159" s="457">
        <v>10000.0</v>
      </c>
      <c r="V159" s="456"/>
      <c r="W159" s="530"/>
      <c r="X159" s="458"/>
      <c r="Y159" s="456"/>
      <c r="Z159" s="456"/>
      <c r="AA159" s="456"/>
      <c r="AB159" s="456"/>
      <c r="AC159" s="531" t="s">
        <v>913</v>
      </c>
      <c r="AD159" s="434">
        <v>8.0</v>
      </c>
      <c r="AE159" s="434">
        <v>0.0</v>
      </c>
      <c r="AF159" s="434">
        <v>0.0</v>
      </c>
      <c r="AG159" s="498">
        <v>4.0</v>
      </c>
      <c r="AH159" s="434">
        <v>20.0</v>
      </c>
      <c r="AI159" s="434">
        <v>0.0</v>
      </c>
      <c r="AJ159" s="434">
        <v>0.0</v>
      </c>
      <c r="AK159" s="434">
        <v>0.0</v>
      </c>
      <c r="AL159" s="434">
        <v>0.0</v>
      </c>
      <c r="AM159" s="434">
        <v>0.0</v>
      </c>
      <c r="AN159" s="434">
        <v>0.0</v>
      </c>
      <c r="AO159" s="434">
        <v>0.0</v>
      </c>
      <c r="AP159" s="434">
        <v>0.0</v>
      </c>
      <c r="AQ159" s="434">
        <v>0.0</v>
      </c>
      <c r="AR159" s="434">
        <v>0.0</v>
      </c>
      <c r="AS159" s="434">
        <v>0.0</v>
      </c>
      <c r="AT159" s="434">
        <v>0.0</v>
      </c>
      <c r="AU159" s="434">
        <v>0.0</v>
      </c>
      <c r="AV159" s="434">
        <v>0.0</v>
      </c>
      <c r="AW159" s="434">
        <v>0.0</v>
      </c>
      <c r="AX159" s="434">
        <v>0.0</v>
      </c>
      <c r="AY159" s="429" t="str">
        <f t="shared" ref="AY159:BS159" si="643">IF(AD159 = 0, "", AD159)</f>
        <v>8</v>
      </c>
      <c r="AZ159" s="430" t="str">
        <f t="shared" si="643"/>
        <v/>
      </c>
      <c r="BA159" s="430" t="str">
        <f t="shared" si="643"/>
        <v/>
      </c>
      <c r="BB159" s="431" t="str">
        <f t="shared" si="643"/>
        <v>4</v>
      </c>
      <c r="BC159" s="430" t="str">
        <f t="shared" si="643"/>
        <v>20</v>
      </c>
      <c r="BD159" s="430" t="str">
        <f t="shared" si="643"/>
        <v/>
      </c>
      <c r="BE159" s="430" t="str">
        <f t="shared" si="643"/>
        <v/>
      </c>
      <c r="BF159" s="430" t="str">
        <f t="shared" si="643"/>
        <v/>
      </c>
      <c r="BG159" s="430" t="str">
        <f t="shared" si="643"/>
        <v/>
      </c>
      <c r="BH159" s="430" t="str">
        <f t="shared" si="643"/>
        <v/>
      </c>
      <c r="BI159" s="430" t="str">
        <f t="shared" si="643"/>
        <v/>
      </c>
      <c r="BJ159" s="430" t="str">
        <f t="shared" si="643"/>
        <v/>
      </c>
      <c r="BK159" s="430" t="str">
        <f t="shared" si="643"/>
        <v/>
      </c>
      <c r="BL159" s="430" t="str">
        <f t="shared" si="643"/>
        <v/>
      </c>
      <c r="BM159" s="430" t="str">
        <f t="shared" si="643"/>
        <v/>
      </c>
      <c r="BN159" s="430" t="str">
        <f t="shared" si="643"/>
        <v/>
      </c>
      <c r="BO159" s="430" t="str">
        <f t="shared" si="643"/>
        <v/>
      </c>
      <c r="BP159" s="430" t="str">
        <f t="shared" si="643"/>
        <v/>
      </c>
      <c r="BQ159" s="430" t="str">
        <f t="shared" si="643"/>
        <v/>
      </c>
      <c r="BR159" s="430" t="str">
        <f t="shared" si="643"/>
        <v/>
      </c>
      <c r="BS159" s="432" t="str">
        <f t="shared" si="643"/>
        <v/>
      </c>
      <c r="BT159" s="433" t="str">
        <f>$AY159*Assembly!Y$4+$AZ159*Assembly!Y$5+$BA159*Assembly!Y$6+$BB159*Assembly!Y$7+$BC159*Assembly!Y$8+$BD159*Assembly!Y$9+$BE159*Assembly!Y$10+$BF159*Assembly!Y$11+$BG159*Assembly!Y$12+$BH159*Assembly!Y$13+$BI159*Assembly!Y$14+$BJ159*Assembly!Y$15+$BK159*Assembly!Y$16+$BL159*Assembly!Y$17+$BM159*Assembly!Y$18+$BN159*Assembly!Y$19+$BO159*Assembly!Y$20+$BP159*Assembly!Y$21+$BQ159*Assembly!Y$22+$BR159*Assembly!Y$23+$BS159*Assembly!Y$24</f>
        <v>420</v>
      </c>
      <c r="BU159" s="434" t="str">
        <f t="shared" si="8"/>
        <v>27</v>
      </c>
      <c r="BV159" s="434" t="str">
        <f>$AY159*Assembly!AC$4+$AZ159*Assembly!AC$5+$BA159*Assembly!AC$6+$BB159*Assembly!AC$7+$BC159*Assembly!AC$8+$BD159*Assembly!AC$9+$BE159*Assembly!AC$10+$BF159*Assembly!AC$11+$BG159*Assembly!AC$12+$BH159*Assembly!AC$13+$BI159*Assembly!AC$14+$BJ159*Assembly!AC$15+$BK159*Assembly!AC$16+$BL159*Assembly!AC$17+$BM159*Assembly!AC$18+$BN159*Assembly!AC$19+$BO159*Assembly!AC$20+$BP159*Assembly!AC$21+$BQ159*Assembly!AC$22+$BR159*Assembly!AC$23+$BS159*Assembly!AC$24</f>
        <v>1,640</v>
      </c>
      <c r="BW159" s="435" t="str">
        <f t="shared" si="9"/>
        <v>3.90</v>
      </c>
      <c r="BX159" s="436" t="str">
        <f t="shared" si="10"/>
        <v>105</v>
      </c>
      <c r="BY159" s="437" t="str">
        <f t="shared" si="11"/>
        <v>61.0</v>
      </c>
      <c r="BZ159" s="438" t="str">
        <f t="shared" si="623"/>
        <v>23.8 W</v>
      </c>
      <c r="CA159" s="434" t="str">
        <f>$AY159*Assembly!X$4+$AZ159*Assembly!X$5+$BA159*Assembly!X$6+$BB159*Assembly!X$7+$BC159*Assembly!X$8+$BD159*Assembly!X$9+$BE159*Assembly!X$10+$BF159*Assembly!X$11+$BG159*Assembly!X$12+$BH159*Assembly!X$13+$BI159*Assembly!X$14+$BJ159*Assembly!X$15+$BK159*Assembly!X$16+$BL159*Assembly!X$17+$BM159*Assembly!X$18+$BN159*Assembly!X$19+$BO159*Assembly!X$20+$BP159*Assembly!X$21+$BQ159*Assembly!X$22+$BR159*Assembly!X$23+$BS159*Assembly!X$24</f>
        <v>92</v>
      </c>
      <c r="CB159" s="434" t="str">
        <f t="shared" si="12"/>
        <v>14,311</v>
      </c>
      <c r="CC159" s="439" t="str">
        <f t="shared" si="13"/>
        <v>0.0143</v>
      </c>
      <c r="CD159" s="440" t="str">
        <f>$AY159*Assembly!AB$4+$AZ159*Assembly!AB$5+$BA159*Assembly!AB$6+$BB159*Assembly!AB$7+$BC159*Assembly!AB$8+$BD159*Assembly!AB$9+$BE159*Assembly!AB$10+$BF159*Assembly!AB$11+$BG159*Assembly!AB$12+$BH159*Assembly!AB$13+$BI159*Assembly!AB$14+$BJ159*Assembly!AB$15+$BK159*Assembly!AB$16+$BL159*Assembly!AB$17+$BM159*Assembly!AB$18+$BN159*Assembly!AB$19+$BO159*Assembly!AB$20+$BP159*Assembly!AB$21+$BQ159*Assembly!AB$22+$BR159*Assembly!AB$23+$BS159*Assembly!AB$24</f>
        <v>216</v>
      </c>
      <c r="CE159" s="457" t="str">
        <f>$AY159*Assembly!M$4+$AZ159*Assembly!M$5+$BA159*Assembly!M$6+$BB159*Assembly!M$7+$BC159*Assembly!M$8+$BD159*Assembly!M$9+$BE159*Assembly!M$10+$BF159*Assembly!M$11+$BG159*Assembly!M$12+$BH159*Assembly!M$13+$BI159*Assembly!M$14+$BJ159*Assembly!M$15+$BK159*Assembly!M$16+$BL159*Assembly!M$17+$BM159*Assembly!M$18+$BN159*Assembly!M$19+$BO159*Assembly!M$20+$BP159*Assembly!M$21+$BQ159*Assembly!M$22+$BR159*Assembly!M$23+$BS159*Assembly!M$24</f>
        <v>488</v>
      </c>
      <c r="CF159" s="457" t="str">
        <f>$AY159*Assembly!N$4+$AZ159*Assembly!N$5+$BA159*Assembly!N$6+$BB159*Assembly!N$7+$BC159*Assembly!N$8+$BD159*Assembly!N$9+$BE159*Assembly!N$10+$BF159*Assembly!N$11+$BG159*Assembly!N$12+$BH159*Assembly!N$13+$BI159*Assembly!N$14+$BJ159*Assembly!N$15+$BK159*Assembly!N$16+$BL159*Assembly!N$17+$BM159*Assembly!N$18+$BN159*Assembly!N$19+$BO159*Assembly!N$20+$BP159*Assembly!N$21+$BQ159*Assembly!N$22+$BR159*Assembly!N$23+$BS159*Assembly!N$24</f>
        <v>0</v>
      </c>
      <c r="CG159" s="457" t="str">
        <f>$AY159*Assembly!O$4+$AZ159*Assembly!O$5+$BA159*Assembly!O$6+$BB159*Assembly!O$7+$BC159*Assembly!O$8+$BD159*Assembly!O$9+$BE159*Assembly!O$10+$BF159*Assembly!O$11+$BG159*Assembly!O$12+$BH159*Assembly!O$13+$BI159*Assembly!O$14+$BJ159*Assembly!O$15+$BK159*Assembly!O$16+$BL159*Assembly!O$17+$BM159*Assembly!O$18+$BN159*Assembly!O$19+$BO159*Assembly!O$20+$BP159*Assembly!O$21+$BQ159*Assembly!O$22+$BR159*Assembly!O$23+$BS159*Assembly!O$24</f>
        <v>0</v>
      </c>
      <c r="CH159" s="454" t="str">
        <f>$AY159*Assembly!P$4+$AZ159*Assembly!P$5+$BA159*Assembly!P$6+$BB159*Assembly!P$7+$BC159*Assembly!P$8+$BD159*Assembly!P$9+$BE159*Assembly!P$10+$BF159*Assembly!P$11+$BG159*Assembly!P$12+$BH159*Assembly!P$13+$BI159*Assembly!P$14+$BJ159*Assembly!P$15+$BK159*Assembly!P$16+$BL159*Assembly!P$17+$BM159*Assembly!P$18+$BN159*Assembly!P$19+$BO159*Assembly!P$20+$BP159*Assembly!P$21+$BQ159*Assembly!P$22+$BR159*Assembly!P$23+$BS159*Assembly!P$24</f>
        <v>0</v>
      </c>
      <c r="CI159" s="454" t="str">
        <f>$AY159*Assembly!Q$4+$AZ159*Assembly!Q$5+$BA159*Assembly!Q$6+$BB159*Assembly!Q$7+$BC159*Assembly!Q$8+$BD159*Assembly!Q$9+$BE159*Assembly!Q$10+$BF159*Assembly!Q$11+$BG159*Assembly!Q$12+$BH159*Assembly!Q$13+$BI159*Assembly!Q$14+$BJ159*Assembly!Q$15+$BK159*Assembly!Q$16+$BL159*Assembly!Q$17+$BM159*Assembly!Q$18+$BN159*Assembly!Q$19+$BO159*Assembly!Q$20+$BP159*Assembly!Q$21+$BQ159*Assembly!Q$22+$BR159*Assembly!Q$23+$BS159*Assembly!Q$24</f>
        <v>0</v>
      </c>
      <c r="CJ159" s="457" t="str">
        <f>$AY159*Assembly!R$4+$AZ159*Assembly!R$5+$BA159*Assembly!R$6+$BB159*Assembly!R$7+$BC159*Assembly!R$8+$BD159*Assembly!R$9+$BE159*Assembly!R$10+$BF159*Assembly!R$11+$BG159*Assembly!R$12+$BH159*Assembly!R$13+$BI159*Assembly!R$14+$BJ159*Assembly!R$15+$BK159*Assembly!R$16+$BL159*Assembly!R$17+$BM159*Assembly!R$18+$BN159*Assembly!R$19+$BO159*Assembly!R$20+$BP159*Assembly!R$21+$BQ159*Assembly!R$22+$BR159*Assembly!R$23+$BS159*Assembly!R$24</f>
        <v>0</v>
      </c>
      <c r="CK159" s="454" t="str">
        <f>$AY159*Assembly!S$4+$AZ159*Assembly!S$5+$BA159*Assembly!S$6+$BB159*Assembly!S$7+$BC159*Assembly!S$8+$BD159*Assembly!S$9+$BE159*Assembly!S$10+$BF159*Assembly!S$11+$BG159*Assembly!S$12+$BH159*Assembly!S$13+$BI159*Assembly!S$14+$BJ159*Assembly!S$15+$BK159*Assembly!S$16+$BL159*Assembly!S$17+$BM159*Assembly!S$18+$BN159*Assembly!S$19+$BO159*Assembly!S$20+$BP159*Assembly!S$21+$BQ159*Assembly!S$22+$BR159*Assembly!S$23+$BS159*Assembly!S$24</f>
        <v>0</v>
      </c>
      <c r="CL159" s="454" t="str">
        <f>$AY159*Assembly!T$4+$AZ159*Assembly!T$5+$BA159*Assembly!T$6+$BB159*Assembly!T$7+$BC159*Assembly!T$8+$BD159*Assembly!T$9+$BE159*Assembly!T$10+$BF159*Assembly!T$11+$BG159*Assembly!T$12+$BH159*Assembly!T$13+$BI159*Assembly!T$14+$BJ159*Assembly!T$15+$BK159*Assembly!T$16+$BL159*Assembly!T$17+$BM159*Assembly!T$18+$BN159*Assembly!T$19+$BO159*Assembly!T$20+$BP159*Assembly!T$21+$BQ159*Assembly!T$22+$BR159*Assembly!T$23+$BS159*Assembly!T$24</f>
        <v>0</v>
      </c>
      <c r="CM159" s="454" t="str">
        <f>$AY159*Assembly!U$4+$AZ159*Assembly!U$5+$BA159*Assembly!U$6+$BB159*Assembly!U$7+$BC159*Assembly!U$8+$BD159*Assembly!U$9+$BE159*Assembly!U$10+$BF159*Assembly!U$11+$BG159*Assembly!U$12+$BH159*Assembly!U$13+$BI159*Assembly!U$14+$BJ159*Assembly!U$15+$BK159*Assembly!U$16+$BL159*Assembly!U$17+$BM159*Assembly!U$18+$BN159*Assembly!U$19+$BO159*Assembly!U$20+$BP159*Assembly!U$21+$BQ159*Assembly!U$22+$BR159*Assembly!U$23+$BS159*Assembly!U$24</f>
        <v>0</v>
      </c>
      <c r="CN159" s="457" t="str">
        <f>$AY159*Assembly!V$4+$AZ159*Assembly!V$5+$BA159*Assembly!V$6+$BB159*Assembly!V$7+$BC159*Assembly!V$8+$BD159*Assembly!V$9+$BE159*Assembly!V$10+$BF159*Assembly!V$11+$BG159*Assembly!V$12+$BH159*Assembly!V$13+$BI159*Assembly!V$14+$BJ159*Assembly!V$15+$BK159*Assembly!V$16+$BL159*Assembly!V$17+$BM159*Assembly!V$18+$BN159*Assembly!V$19+$BO159*Assembly!V$20+$BP159*Assembly!V$21+$BQ159*Assembly!V$22+$BR159*Assembly!V$23+$BS159*Assembly!V$24</f>
        <v>0</v>
      </c>
      <c r="CO159" s="457" t="str">
        <f>CE159*Refining!$F$3</f>
        <v>871</v>
      </c>
      <c r="CP159" s="457" t="str">
        <f>CF159*Refining!$F$4</f>
        <v>0</v>
      </c>
      <c r="CQ159" s="457" t="str">
        <f>CG159*Refining!$F$5</f>
        <v>0</v>
      </c>
      <c r="CR159" s="457" t="str">
        <f>CH159*Refining!$F$6</f>
        <v>0</v>
      </c>
      <c r="CS159" s="457" t="str">
        <f>CI159*Refining!$F$7</f>
        <v>0</v>
      </c>
      <c r="CT159" s="457" t="str">
        <f>CJ159*Refining!$F$8</f>
        <v>0</v>
      </c>
      <c r="CU159" s="457" t="str">
        <f>CK159*Refining!$F$9</f>
        <v>0</v>
      </c>
      <c r="CV159" s="457" t="str">
        <f>CL159*Refining!$F$10</f>
        <v>0</v>
      </c>
      <c r="CW159" s="457" t="str">
        <f>CM159*Refining!$F$11</f>
        <v>0</v>
      </c>
      <c r="CX159" s="457" t="str">
        <f>CN159*Refining!$F$12</f>
        <v>0</v>
      </c>
      <c r="CY159" s="441" t="str">
        <f t="shared" ref="CY159:DR159" si="644">IF(CE159 = 0, "", CE159)</f>
        <v>488</v>
      </c>
      <c r="CZ159" s="442" t="str">
        <f t="shared" si="644"/>
        <v/>
      </c>
      <c r="DA159" s="442" t="str">
        <f t="shared" si="644"/>
        <v/>
      </c>
      <c r="DB159" s="443" t="str">
        <f t="shared" si="644"/>
        <v/>
      </c>
      <c r="DC159" s="444" t="str">
        <f t="shared" si="644"/>
        <v/>
      </c>
      <c r="DD159" s="442" t="str">
        <f t="shared" si="644"/>
        <v/>
      </c>
      <c r="DE159" s="444" t="str">
        <f t="shared" si="644"/>
        <v/>
      </c>
      <c r="DF159" s="444" t="str">
        <f t="shared" si="644"/>
        <v/>
      </c>
      <c r="DG159" s="442" t="str">
        <f t="shared" si="644"/>
        <v/>
      </c>
      <c r="DH159" s="445" t="str">
        <f t="shared" si="644"/>
        <v/>
      </c>
      <c r="DI159" s="441" t="str">
        <f t="shared" si="644"/>
        <v>871</v>
      </c>
      <c r="DJ159" s="442" t="str">
        <f t="shared" si="644"/>
        <v/>
      </c>
      <c r="DK159" s="442" t="str">
        <f t="shared" si="644"/>
        <v/>
      </c>
      <c r="DL159" s="442" t="str">
        <f t="shared" si="644"/>
        <v/>
      </c>
      <c r="DM159" s="446" t="str">
        <f t="shared" si="644"/>
        <v/>
      </c>
      <c r="DN159" s="442" t="str">
        <f t="shared" si="644"/>
        <v/>
      </c>
      <c r="DO159" s="442" t="str">
        <f t="shared" si="644"/>
        <v/>
      </c>
      <c r="DP159" s="442" t="str">
        <f t="shared" si="644"/>
        <v/>
      </c>
      <c r="DQ159" s="442" t="str">
        <f t="shared" si="644"/>
        <v/>
      </c>
      <c r="DR159" s="445" t="str">
        <f t="shared" si="644"/>
        <v/>
      </c>
      <c r="DS159" s="447" t="str">
        <f t="shared" si="15"/>
        <v>488</v>
      </c>
      <c r="DT159" s="448" t="str">
        <f t="shared" si="16"/>
        <v>871</v>
      </c>
      <c r="DU159" s="434" t="str">
        <f>CY159*'Ores &amp; Ingots'!$C$3+CZ159*'Ores &amp; Ingots'!$C$4+DA159*'Ores &amp; Ingots'!$C$5+DB159*'Ores &amp; Ingots'!$C$6+DC159*'Ores &amp; Ingots'!$C$7+DD159*'Ores &amp; Ingots'!$C$8+DE159*'Ores &amp; Ingots'!$C$9+DF159*'Ores &amp; Ingots'!$C$10+DG159*'Ores &amp; Ingots'!$C$11+DH159*'Ores &amp; Ingots'!$C$12</f>
        <v>62</v>
      </c>
      <c r="DV159" s="434" t="str">
        <f>DI159*'Ores &amp; Ingots'!$B$3+DJ159*'Ores &amp; Ingots'!$B$4+DK159*'Ores &amp; Ingots'!$B$5+DL159*'Ores &amp; Ingots'!$B$6+DM159*'Ores &amp; Ingots'!$B$7+DN159*'Ores &amp; Ingots'!$B$8+DO159*'Ores &amp; Ingots'!$B$9+DP159*'Ores &amp; Ingots'!$B$10+DQ159*'Ores &amp; Ingots'!$B$11+DR159*'Ores &amp; Ingots'!$B$12</f>
        <v>322</v>
      </c>
      <c r="DW159" s="448" t="str">
        <f>CY159*Refining!$G$3+CZ159*Refining!$G$4+DA159*Refining!$G$5+DB159*Refining!$G$6+DC159*Refining!$G$7+DD159*Refining!$G$8+DE159*Refining!$G$9+DF159*Refining!$G$10+DG159*Refining!$G$11+DH159*Refining!$G$12</f>
        <v>34</v>
      </c>
      <c r="DX159" s="448" t="str">
        <f t="shared" si="17"/>
        <v>5,214</v>
      </c>
      <c r="DY159" s="449" t="str">
        <f t="shared" si="18"/>
        <v>0.0052</v>
      </c>
      <c r="DZ159" s="447" t="str">
        <f t="shared" si="19"/>
        <v>141</v>
      </c>
      <c r="EA159" s="446" t="str">
        <f t="shared" ref="EA159:EB159" si="645">DZ159/60</f>
        <v>2.3</v>
      </c>
      <c r="EB159" s="446" t="str">
        <f t="shared" si="645"/>
        <v>0.0</v>
      </c>
      <c r="EC159" s="450" t="str">
        <f t="shared" si="21"/>
        <v>0.00</v>
      </c>
      <c r="ED159" s="447" t="str">
        <f t="shared" si="22"/>
        <v>19,525</v>
      </c>
      <c r="EE159" s="446" t="str">
        <f t="shared" ref="EE159:EF159" si="646">ED159/1000</f>
        <v>19.5</v>
      </c>
      <c r="EF159" s="451" t="str">
        <f t="shared" si="646"/>
        <v>0.02</v>
      </c>
      <c r="EG159" s="452" t="str">
        <f t="shared" si="24"/>
        <v>0.0195</v>
      </c>
      <c r="EH159" s="225" t="s">
        <v>12</v>
      </c>
    </row>
    <row r="160">
      <c r="A160" s="33"/>
      <c r="B160" s="226" t="s">
        <v>1025</v>
      </c>
      <c r="C160" s="227" t="s">
        <v>885</v>
      </c>
      <c r="D160" s="227">
        <v>1.0</v>
      </c>
      <c r="E160" s="227">
        <v>1.0</v>
      </c>
      <c r="F160" s="227">
        <v>1.0</v>
      </c>
      <c r="G160" s="420" t="str">
        <f t="shared" si="5"/>
        <v>0.125</v>
      </c>
      <c r="H160" s="421">
        <v>10.0</v>
      </c>
      <c r="I160" s="421">
        <v>10.0</v>
      </c>
      <c r="J160" s="421" t="str">
        <f>H160/Main!$D$9</f>
        <v>10</v>
      </c>
      <c r="K160" s="421" t="str">
        <f>I160/Main!$D$10</f>
        <v>10</v>
      </c>
      <c r="L160" s="422" t="str">
        <f t="shared" si="6"/>
        <v>1.0</v>
      </c>
      <c r="M160" s="422">
        <v>0.3</v>
      </c>
      <c r="N160" s="423"/>
      <c r="O160" s="423"/>
      <c r="P160" s="423"/>
      <c r="Q160" s="424"/>
      <c r="R160" s="423"/>
      <c r="S160" s="425"/>
      <c r="T160" s="425"/>
      <c r="U160" s="424" t="s">
        <v>12</v>
      </c>
      <c r="V160" s="423"/>
      <c r="W160" s="425"/>
      <c r="X160" s="425"/>
      <c r="Y160" s="423"/>
      <c r="Z160" s="423"/>
      <c r="AA160" s="423"/>
      <c r="AB160" s="423"/>
      <c r="AC160" s="523"/>
      <c r="AD160" s="434">
        <v>2.0</v>
      </c>
      <c r="AE160" s="434">
        <v>0.0</v>
      </c>
      <c r="AF160" s="434">
        <v>0.0</v>
      </c>
      <c r="AG160" s="498">
        <v>1.0</v>
      </c>
      <c r="AH160" s="434">
        <v>5.0</v>
      </c>
      <c r="AI160" s="434">
        <v>0.0</v>
      </c>
      <c r="AJ160" s="434">
        <v>0.0</v>
      </c>
      <c r="AK160" s="434">
        <v>0.0</v>
      </c>
      <c r="AL160" s="434">
        <v>0.0</v>
      </c>
      <c r="AM160" s="434">
        <v>0.0</v>
      </c>
      <c r="AN160" s="434">
        <v>0.0</v>
      </c>
      <c r="AO160" s="434">
        <v>0.0</v>
      </c>
      <c r="AP160" s="434">
        <v>0.0</v>
      </c>
      <c r="AQ160" s="434">
        <v>0.0</v>
      </c>
      <c r="AR160" s="434">
        <v>0.0</v>
      </c>
      <c r="AS160" s="434">
        <v>0.0</v>
      </c>
      <c r="AT160" s="434">
        <v>0.0</v>
      </c>
      <c r="AU160" s="434">
        <v>0.0</v>
      </c>
      <c r="AV160" s="434">
        <v>0.0</v>
      </c>
      <c r="AW160" s="434">
        <v>0.0</v>
      </c>
      <c r="AX160" s="434">
        <v>0.0</v>
      </c>
      <c r="AY160" s="429" t="str">
        <f t="shared" ref="AY160:BS160" si="647">IF(AD160 = 0, "", AD160)</f>
        <v>2</v>
      </c>
      <c r="AZ160" s="430" t="str">
        <f t="shared" si="647"/>
        <v/>
      </c>
      <c r="BA160" s="430" t="str">
        <f t="shared" si="647"/>
        <v/>
      </c>
      <c r="BB160" s="431" t="str">
        <f t="shared" si="647"/>
        <v>1</v>
      </c>
      <c r="BC160" s="430" t="str">
        <f t="shared" si="647"/>
        <v>5</v>
      </c>
      <c r="BD160" s="430" t="str">
        <f t="shared" si="647"/>
        <v/>
      </c>
      <c r="BE160" s="430" t="str">
        <f t="shared" si="647"/>
        <v/>
      </c>
      <c r="BF160" s="430" t="str">
        <f t="shared" si="647"/>
        <v/>
      </c>
      <c r="BG160" s="430" t="str">
        <f t="shared" si="647"/>
        <v/>
      </c>
      <c r="BH160" s="430" t="str">
        <f t="shared" si="647"/>
        <v/>
      </c>
      <c r="BI160" s="430" t="str">
        <f t="shared" si="647"/>
        <v/>
      </c>
      <c r="BJ160" s="430" t="str">
        <f t="shared" si="647"/>
        <v/>
      </c>
      <c r="BK160" s="430" t="str">
        <f t="shared" si="647"/>
        <v/>
      </c>
      <c r="BL160" s="430" t="str">
        <f t="shared" si="647"/>
        <v/>
      </c>
      <c r="BM160" s="430" t="str">
        <f t="shared" si="647"/>
        <v/>
      </c>
      <c r="BN160" s="430" t="str">
        <f t="shared" si="647"/>
        <v/>
      </c>
      <c r="BO160" s="430" t="str">
        <f t="shared" si="647"/>
        <v/>
      </c>
      <c r="BP160" s="430" t="str">
        <f t="shared" si="647"/>
        <v/>
      </c>
      <c r="BQ160" s="430" t="str">
        <f t="shared" si="647"/>
        <v/>
      </c>
      <c r="BR160" s="430" t="str">
        <f t="shared" si="647"/>
        <v/>
      </c>
      <c r="BS160" s="432" t="str">
        <f t="shared" si="647"/>
        <v/>
      </c>
      <c r="BT160" s="433" t="str">
        <f>$AY160*Assembly!Y$4+$AZ160*Assembly!Y$5+$BA160*Assembly!Y$6+$BB160*Assembly!Y$7+$BC160*Assembly!Y$8+$BD160*Assembly!Y$9+$BE160*Assembly!Y$10+$BF160*Assembly!Y$11+$BG160*Assembly!Y$12+$BH160*Assembly!Y$13+$BI160*Assembly!Y$14+$BJ160*Assembly!Y$15+$BK160*Assembly!Y$16+$BL160*Assembly!Y$17+$BM160*Assembly!Y$18+$BN160*Assembly!Y$19+$BO160*Assembly!Y$20+$BP160*Assembly!Y$21+$BQ160*Assembly!Y$22+$BR160*Assembly!Y$23+$BS160*Assembly!Y$24</f>
        <v>105</v>
      </c>
      <c r="BU160" s="434" t="str">
        <f t="shared" si="8"/>
        <v>840</v>
      </c>
      <c r="BV160" s="434" t="str">
        <f>$AY160*Assembly!AC$4+$AZ160*Assembly!AC$5+$BA160*Assembly!AC$6+$BB160*Assembly!AC$7+$BC160*Assembly!AC$8+$BD160*Assembly!AC$9+$BE160*Assembly!AC$10+$BF160*Assembly!AC$11+$BG160*Assembly!AC$12+$BH160*Assembly!AC$13+$BI160*Assembly!AC$14+$BJ160*Assembly!AC$15+$BK160*Assembly!AC$16+$BL160*Assembly!AC$17+$BM160*Assembly!AC$18+$BN160*Assembly!AC$19+$BO160*Assembly!AC$20+$BP160*Assembly!AC$21+$BQ160*Assembly!AC$22+$BR160*Assembly!AC$23+$BS160*Assembly!AC$24</f>
        <v>410</v>
      </c>
      <c r="BW160" s="435" t="str">
        <f t="shared" si="9"/>
        <v>3.90</v>
      </c>
      <c r="BX160" s="436" t="str">
        <f t="shared" si="10"/>
        <v>3280</v>
      </c>
      <c r="BY160" s="437" t="str">
        <f t="shared" si="11"/>
        <v>0.5</v>
      </c>
      <c r="BZ160" s="438" t="str">
        <f t="shared" si="623"/>
        <v>?</v>
      </c>
      <c r="CA160" s="434" t="str">
        <f>$AY160*Assembly!X$4+$AZ160*Assembly!X$5+$BA160*Assembly!X$6+$BB160*Assembly!X$7+$BC160*Assembly!X$8+$BD160*Assembly!X$9+$BE160*Assembly!X$10+$BF160*Assembly!X$11+$BG160*Assembly!X$12+$BH160*Assembly!X$13+$BI160*Assembly!X$14+$BJ160*Assembly!X$15+$BK160*Assembly!X$16+$BL160*Assembly!X$17+$BM160*Assembly!X$18+$BN160*Assembly!X$19+$BO160*Assembly!X$20+$BP160*Assembly!X$21+$BQ160*Assembly!X$22+$BR160*Assembly!X$23+$BS160*Assembly!X$24</f>
        <v>23</v>
      </c>
      <c r="CB160" s="434" t="str">
        <f t="shared" si="12"/>
        <v>3,578</v>
      </c>
      <c r="CC160" s="439" t="str">
        <f t="shared" si="13"/>
        <v>0.0036</v>
      </c>
      <c r="CD160" s="440" t="str">
        <f>$AY160*Assembly!AB$4+$AZ160*Assembly!AB$5+$BA160*Assembly!AB$6+$BB160*Assembly!AB$7+$BC160*Assembly!AB$8+$BD160*Assembly!AB$9+$BE160*Assembly!AB$10+$BF160*Assembly!AB$11+$BG160*Assembly!AB$12+$BH160*Assembly!AB$13+$BI160*Assembly!AB$14+$BJ160*Assembly!AB$15+$BK160*Assembly!AB$16+$BL160*Assembly!AB$17+$BM160*Assembly!AB$18+$BN160*Assembly!AB$19+$BO160*Assembly!AB$20+$BP160*Assembly!AB$21+$BQ160*Assembly!AB$22+$BR160*Assembly!AB$23+$BS160*Assembly!AB$24</f>
        <v>54</v>
      </c>
      <c r="CE160" s="424" t="str">
        <f>$AY160*Assembly!M$4+$AZ160*Assembly!M$5+$BA160*Assembly!M$6+$BB160*Assembly!M$7+$BC160*Assembly!M$8+$BD160*Assembly!M$9+$BE160*Assembly!M$10+$BF160*Assembly!M$11+$BG160*Assembly!M$12+$BH160*Assembly!M$13+$BI160*Assembly!M$14+$BJ160*Assembly!M$15+$BK160*Assembly!M$16+$BL160*Assembly!M$17+$BM160*Assembly!M$18+$BN160*Assembly!M$19+$BO160*Assembly!M$20+$BP160*Assembly!M$21+$BQ160*Assembly!M$22+$BR160*Assembly!M$23+$BS160*Assembly!M$24</f>
        <v>122</v>
      </c>
      <c r="CF160" s="424" t="str">
        <f>$AY160*Assembly!N$4+$AZ160*Assembly!N$5+$BA160*Assembly!N$6+$BB160*Assembly!N$7+$BC160*Assembly!N$8+$BD160*Assembly!N$9+$BE160*Assembly!N$10+$BF160*Assembly!N$11+$BG160*Assembly!N$12+$BH160*Assembly!N$13+$BI160*Assembly!N$14+$BJ160*Assembly!N$15+$BK160*Assembly!N$16+$BL160*Assembly!N$17+$BM160*Assembly!N$18+$BN160*Assembly!N$19+$BO160*Assembly!N$20+$BP160*Assembly!N$21+$BQ160*Assembly!N$22+$BR160*Assembly!N$23+$BS160*Assembly!N$24</f>
        <v>0</v>
      </c>
      <c r="CG160" s="424" t="str">
        <f>$AY160*Assembly!O$4+$AZ160*Assembly!O$5+$BA160*Assembly!O$6+$BB160*Assembly!O$7+$BC160*Assembly!O$8+$BD160*Assembly!O$9+$BE160*Assembly!O$10+$BF160*Assembly!O$11+$BG160*Assembly!O$12+$BH160*Assembly!O$13+$BI160*Assembly!O$14+$BJ160*Assembly!O$15+$BK160*Assembly!O$16+$BL160*Assembly!O$17+$BM160*Assembly!O$18+$BN160*Assembly!O$19+$BO160*Assembly!O$20+$BP160*Assembly!O$21+$BQ160*Assembly!O$22+$BR160*Assembly!O$23+$BS160*Assembly!O$24</f>
        <v>0</v>
      </c>
      <c r="CH160" s="421" t="str">
        <f>$AY160*Assembly!P$4+$AZ160*Assembly!P$5+$BA160*Assembly!P$6+$BB160*Assembly!P$7+$BC160*Assembly!P$8+$BD160*Assembly!P$9+$BE160*Assembly!P$10+$BF160*Assembly!P$11+$BG160*Assembly!P$12+$BH160*Assembly!P$13+$BI160*Assembly!P$14+$BJ160*Assembly!P$15+$BK160*Assembly!P$16+$BL160*Assembly!P$17+$BM160*Assembly!P$18+$BN160*Assembly!P$19+$BO160*Assembly!P$20+$BP160*Assembly!P$21+$BQ160*Assembly!P$22+$BR160*Assembly!P$23+$BS160*Assembly!P$24</f>
        <v>0</v>
      </c>
      <c r="CI160" s="421" t="str">
        <f>$AY160*Assembly!Q$4+$AZ160*Assembly!Q$5+$BA160*Assembly!Q$6+$BB160*Assembly!Q$7+$BC160*Assembly!Q$8+$BD160*Assembly!Q$9+$BE160*Assembly!Q$10+$BF160*Assembly!Q$11+$BG160*Assembly!Q$12+$BH160*Assembly!Q$13+$BI160*Assembly!Q$14+$BJ160*Assembly!Q$15+$BK160*Assembly!Q$16+$BL160*Assembly!Q$17+$BM160*Assembly!Q$18+$BN160*Assembly!Q$19+$BO160*Assembly!Q$20+$BP160*Assembly!Q$21+$BQ160*Assembly!Q$22+$BR160*Assembly!Q$23+$BS160*Assembly!Q$24</f>
        <v>0</v>
      </c>
      <c r="CJ160" s="424" t="str">
        <f>$AY160*Assembly!R$4+$AZ160*Assembly!R$5+$BA160*Assembly!R$6+$BB160*Assembly!R$7+$BC160*Assembly!R$8+$BD160*Assembly!R$9+$BE160*Assembly!R$10+$BF160*Assembly!R$11+$BG160*Assembly!R$12+$BH160*Assembly!R$13+$BI160*Assembly!R$14+$BJ160*Assembly!R$15+$BK160*Assembly!R$16+$BL160*Assembly!R$17+$BM160*Assembly!R$18+$BN160*Assembly!R$19+$BO160*Assembly!R$20+$BP160*Assembly!R$21+$BQ160*Assembly!R$22+$BR160*Assembly!R$23+$BS160*Assembly!R$24</f>
        <v>0</v>
      </c>
      <c r="CK160" s="421" t="str">
        <f>$AY160*Assembly!S$4+$AZ160*Assembly!S$5+$BA160*Assembly!S$6+$BB160*Assembly!S$7+$BC160*Assembly!S$8+$BD160*Assembly!S$9+$BE160*Assembly!S$10+$BF160*Assembly!S$11+$BG160*Assembly!S$12+$BH160*Assembly!S$13+$BI160*Assembly!S$14+$BJ160*Assembly!S$15+$BK160*Assembly!S$16+$BL160*Assembly!S$17+$BM160*Assembly!S$18+$BN160*Assembly!S$19+$BO160*Assembly!S$20+$BP160*Assembly!S$21+$BQ160*Assembly!S$22+$BR160*Assembly!S$23+$BS160*Assembly!S$24</f>
        <v>0</v>
      </c>
      <c r="CL160" s="421" t="str">
        <f>$AY160*Assembly!T$4+$AZ160*Assembly!T$5+$BA160*Assembly!T$6+$BB160*Assembly!T$7+$BC160*Assembly!T$8+$BD160*Assembly!T$9+$BE160*Assembly!T$10+$BF160*Assembly!T$11+$BG160*Assembly!T$12+$BH160*Assembly!T$13+$BI160*Assembly!T$14+$BJ160*Assembly!T$15+$BK160*Assembly!T$16+$BL160*Assembly!T$17+$BM160*Assembly!T$18+$BN160*Assembly!T$19+$BO160*Assembly!T$20+$BP160*Assembly!T$21+$BQ160*Assembly!T$22+$BR160*Assembly!T$23+$BS160*Assembly!T$24</f>
        <v>0</v>
      </c>
      <c r="CM160" s="421" t="str">
        <f>$AY160*Assembly!U$4+$AZ160*Assembly!U$5+$BA160*Assembly!U$6+$BB160*Assembly!U$7+$BC160*Assembly!U$8+$BD160*Assembly!U$9+$BE160*Assembly!U$10+$BF160*Assembly!U$11+$BG160*Assembly!U$12+$BH160*Assembly!U$13+$BI160*Assembly!U$14+$BJ160*Assembly!U$15+$BK160*Assembly!U$16+$BL160*Assembly!U$17+$BM160*Assembly!U$18+$BN160*Assembly!U$19+$BO160*Assembly!U$20+$BP160*Assembly!U$21+$BQ160*Assembly!U$22+$BR160*Assembly!U$23+$BS160*Assembly!U$24</f>
        <v>0</v>
      </c>
      <c r="CN160" s="424" t="str">
        <f>$AY160*Assembly!V$4+$AZ160*Assembly!V$5+$BA160*Assembly!V$6+$BB160*Assembly!V$7+$BC160*Assembly!V$8+$BD160*Assembly!V$9+$BE160*Assembly!V$10+$BF160*Assembly!V$11+$BG160*Assembly!V$12+$BH160*Assembly!V$13+$BI160*Assembly!V$14+$BJ160*Assembly!V$15+$BK160*Assembly!V$16+$BL160*Assembly!V$17+$BM160*Assembly!V$18+$BN160*Assembly!V$19+$BO160*Assembly!V$20+$BP160*Assembly!V$21+$BQ160*Assembly!V$22+$BR160*Assembly!V$23+$BS160*Assembly!V$24</f>
        <v>0</v>
      </c>
      <c r="CO160" s="424" t="str">
        <f>CE160*Refining!$F$3</f>
        <v>218</v>
      </c>
      <c r="CP160" s="424" t="str">
        <f>CF160*Refining!$F$4</f>
        <v>0</v>
      </c>
      <c r="CQ160" s="424" t="str">
        <f>CG160*Refining!$F$5</f>
        <v>0</v>
      </c>
      <c r="CR160" s="424" t="str">
        <f>CH160*Refining!$F$6</f>
        <v>0</v>
      </c>
      <c r="CS160" s="424" t="str">
        <f>CI160*Refining!$F$7</f>
        <v>0</v>
      </c>
      <c r="CT160" s="424" t="str">
        <f>CJ160*Refining!$F$8</f>
        <v>0</v>
      </c>
      <c r="CU160" s="424" t="str">
        <f>CK160*Refining!$F$9</f>
        <v>0</v>
      </c>
      <c r="CV160" s="424" t="str">
        <f>CL160*Refining!$F$10</f>
        <v>0</v>
      </c>
      <c r="CW160" s="424" t="str">
        <f>CM160*Refining!$F$11</f>
        <v>0</v>
      </c>
      <c r="CX160" s="424" t="str">
        <f>CN160*Refining!$F$12</f>
        <v>0</v>
      </c>
      <c r="CY160" s="441" t="str">
        <f t="shared" ref="CY160:DR160" si="648">IF(CE160 = 0, "", CE160)</f>
        <v>122</v>
      </c>
      <c r="CZ160" s="442" t="str">
        <f t="shared" si="648"/>
        <v/>
      </c>
      <c r="DA160" s="442" t="str">
        <f t="shared" si="648"/>
        <v/>
      </c>
      <c r="DB160" s="443" t="str">
        <f t="shared" si="648"/>
        <v/>
      </c>
      <c r="DC160" s="444" t="str">
        <f t="shared" si="648"/>
        <v/>
      </c>
      <c r="DD160" s="442" t="str">
        <f t="shared" si="648"/>
        <v/>
      </c>
      <c r="DE160" s="444" t="str">
        <f t="shared" si="648"/>
        <v/>
      </c>
      <c r="DF160" s="444" t="str">
        <f t="shared" si="648"/>
        <v/>
      </c>
      <c r="DG160" s="442" t="str">
        <f t="shared" si="648"/>
        <v/>
      </c>
      <c r="DH160" s="445" t="str">
        <f t="shared" si="648"/>
        <v/>
      </c>
      <c r="DI160" s="441" t="str">
        <f t="shared" si="648"/>
        <v>218</v>
      </c>
      <c r="DJ160" s="442" t="str">
        <f t="shared" si="648"/>
        <v/>
      </c>
      <c r="DK160" s="442" t="str">
        <f t="shared" si="648"/>
        <v/>
      </c>
      <c r="DL160" s="442" t="str">
        <f t="shared" si="648"/>
        <v/>
      </c>
      <c r="DM160" s="446" t="str">
        <f t="shared" si="648"/>
        <v/>
      </c>
      <c r="DN160" s="442" t="str">
        <f t="shared" si="648"/>
        <v/>
      </c>
      <c r="DO160" s="442" t="str">
        <f t="shared" si="648"/>
        <v/>
      </c>
      <c r="DP160" s="442" t="str">
        <f t="shared" si="648"/>
        <v/>
      </c>
      <c r="DQ160" s="442" t="str">
        <f t="shared" si="648"/>
        <v/>
      </c>
      <c r="DR160" s="445" t="str">
        <f t="shared" si="648"/>
        <v/>
      </c>
      <c r="DS160" s="447" t="str">
        <f t="shared" si="15"/>
        <v>122</v>
      </c>
      <c r="DT160" s="448" t="str">
        <f t="shared" si="16"/>
        <v>218</v>
      </c>
      <c r="DU160" s="434" t="str">
        <f>CY160*'Ores &amp; Ingots'!$C$3+CZ160*'Ores &amp; Ingots'!$C$4+DA160*'Ores &amp; Ingots'!$C$5+DB160*'Ores &amp; Ingots'!$C$6+DC160*'Ores &amp; Ingots'!$C$7+DD160*'Ores &amp; Ingots'!$C$8+DE160*'Ores &amp; Ingots'!$C$9+DF160*'Ores &amp; Ingots'!$C$10+DG160*'Ores &amp; Ingots'!$C$11+DH160*'Ores &amp; Ingots'!$C$12</f>
        <v>15</v>
      </c>
      <c r="DV160" s="434" t="str">
        <f>DI160*'Ores &amp; Ingots'!$B$3+DJ160*'Ores &amp; Ingots'!$B$4+DK160*'Ores &amp; Ingots'!$B$5+DL160*'Ores &amp; Ingots'!$B$6+DM160*'Ores &amp; Ingots'!$B$7+DN160*'Ores &amp; Ingots'!$B$8+DO160*'Ores &amp; Ingots'!$B$9+DP160*'Ores &amp; Ingots'!$B$10+DQ160*'Ores &amp; Ingots'!$B$11+DR160*'Ores &amp; Ingots'!$B$12</f>
        <v>81</v>
      </c>
      <c r="DW160" s="448" t="str">
        <f>CY160*Refining!$G$3+CZ160*Refining!$G$4+DA160*Refining!$G$5+DB160*Refining!$G$6+DC160*Refining!$G$7+DD160*Refining!$G$8+DE160*Refining!$G$9+DF160*Refining!$G$10+DG160*Refining!$G$11+DH160*Refining!$G$12</f>
        <v>8</v>
      </c>
      <c r="DX160" s="448" t="str">
        <f t="shared" si="17"/>
        <v>1,303</v>
      </c>
      <c r="DY160" s="449" t="str">
        <f t="shared" si="18"/>
        <v>0.0013</v>
      </c>
      <c r="DZ160" s="447" t="str">
        <f t="shared" si="19"/>
        <v>41</v>
      </c>
      <c r="EA160" s="446" t="str">
        <f t="shared" ref="EA160:EB160" si="649">DZ160/60</f>
        <v>0.7</v>
      </c>
      <c r="EB160" s="446" t="str">
        <f t="shared" si="649"/>
        <v>0.0</v>
      </c>
      <c r="EC160" s="450" t="str">
        <f t="shared" si="21"/>
        <v>0.00</v>
      </c>
      <c r="ED160" s="447" t="str">
        <f t="shared" si="22"/>
        <v>4,881</v>
      </c>
      <c r="EE160" s="446" t="str">
        <f t="shared" ref="EE160:EF160" si="650">ED160/1000</f>
        <v>4.9</v>
      </c>
      <c r="EF160" s="451" t="str">
        <f t="shared" si="650"/>
        <v>0.00</v>
      </c>
      <c r="EG160" s="452" t="str">
        <f t="shared" si="24"/>
        <v>0.0049</v>
      </c>
      <c r="EH160" s="225" t="s">
        <v>12</v>
      </c>
    </row>
    <row r="161">
      <c r="A161" s="33"/>
      <c r="B161" s="226" t="s">
        <v>1026</v>
      </c>
      <c r="C161" s="227" t="s">
        <v>886</v>
      </c>
      <c r="D161" s="227">
        <v>3.0</v>
      </c>
      <c r="E161" s="227">
        <v>2.0</v>
      </c>
      <c r="F161" s="227">
        <v>3.0</v>
      </c>
      <c r="G161" s="453" t="str">
        <f t="shared" si="5"/>
        <v>281.250</v>
      </c>
      <c r="H161" s="454">
        <v>20.0</v>
      </c>
      <c r="I161" s="454">
        <v>20.0</v>
      </c>
      <c r="J161" s="454" t="str">
        <f>H161/Main!$D$9</f>
        <v>20</v>
      </c>
      <c r="K161" s="454" t="str">
        <f>I161/Main!$D$10</f>
        <v>20</v>
      </c>
      <c r="L161" s="455" t="str">
        <f t="shared" si="6"/>
        <v>1.0</v>
      </c>
      <c r="M161" s="455">
        <v>0.3</v>
      </c>
      <c r="N161" s="456"/>
      <c r="O161" s="456"/>
      <c r="P161" s="456"/>
      <c r="Q161" s="457"/>
      <c r="R161" s="456"/>
      <c r="S161" s="458"/>
      <c r="T161" s="458"/>
      <c r="U161" s="457">
        <v>30000.0</v>
      </c>
      <c r="V161" s="456"/>
      <c r="W161" s="530"/>
      <c r="X161" s="458"/>
      <c r="Y161" s="456"/>
      <c r="Z161" s="456"/>
      <c r="AA161" s="456"/>
      <c r="AB161" s="456"/>
      <c r="AC161" s="531" t="s">
        <v>913</v>
      </c>
      <c r="AD161" s="434">
        <v>12.0</v>
      </c>
      <c r="AE161" s="434">
        <v>0.0</v>
      </c>
      <c r="AF161" s="434">
        <v>0.0</v>
      </c>
      <c r="AG161" s="498">
        <v>6.0</v>
      </c>
      <c r="AH161" s="434">
        <v>25.0</v>
      </c>
      <c r="AI161" s="434">
        <v>0.0</v>
      </c>
      <c r="AJ161" s="434">
        <v>0.0</v>
      </c>
      <c r="AK161" s="434">
        <v>0.0</v>
      </c>
      <c r="AL161" s="434">
        <v>0.0</v>
      </c>
      <c r="AM161" s="434">
        <v>0.0</v>
      </c>
      <c r="AN161" s="434">
        <v>0.0</v>
      </c>
      <c r="AO161" s="434">
        <v>0.0</v>
      </c>
      <c r="AP161" s="434">
        <v>0.0</v>
      </c>
      <c r="AQ161" s="434">
        <v>0.0</v>
      </c>
      <c r="AR161" s="434">
        <v>0.0</v>
      </c>
      <c r="AS161" s="434">
        <v>0.0</v>
      </c>
      <c r="AT161" s="434">
        <v>0.0</v>
      </c>
      <c r="AU161" s="434">
        <v>0.0</v>
      </c>
      <c r="AV161" s="434">
        <v>0.0</v>
      </c>
      <c r="AW161" s="434">
        <v>0.0</v>
      </c>
      <c r="AX161" s="434">
        <v>0.0</v>
      </c>
      <c r="AY161" s="429" t="str">
        <f t="shared" ref="AY161:BS161" si="651">IF(AD161 = 0, "", AD161)</f>
        <v>12</v>
      </c>
      <c r="AZ161" s="430" t="str">
        <f t="shared" si="651"/>
        <v/>
      </c>
      <c r="BA161" s="430" t="str">
        <f t="shared" si="651"/>
        <v/>
      </c>
      <c r="BB161" s="431" t="str">
        <f t="shared" si="651"/>
        <v>6</v>
      </c>
      <c r="BC161" s="430" t="str">
        <f t="shared" si="651"/>
        <v>25</v>
      </c>
      <c r="BD161" s="430" t="str">
        <f t="shared" si="651"/>
        <v/>
      </c>
      <c r="BE161" s="430" t="str">
        <f t="shared" si="651"/>
        <v/>
      </c>
      <c r="BF161" s="430" t="str">
        <f t="shared" si="651"/>
        <v/>
      </c>
      <c r="BG161" s="430" t="str">
        <f t="shared" si="651"/>
        <v/>
      </c>
      <c r="BH161" s="430" t="str">
        <f t="shared" si="651"/>
        <v/>
      </c>
      <c r="BI161" s="430" t="str">
        <f t="shared" si="651"/>
        <v/>
      </c>
      <c r="BJ161" s="430" t="str">
        <f t="shared" si="651"/>
        <v/>
      </c>
      <c r="BK161" s="430" t="str">
        <f t="shared" si="651"/>
        <v/>
      </c>
      <c r="BL161" s="430" t="str">
        <f t="shared" si="651"/>
        <v/>
      </c>
      <c r="BM161" s="430" t="str">
        <f t="shared" si="651"/>
        <v/>
      </c>
      <c r="BN161" s="430" t="str">
        <f t="shared" si="651"/>
        <v/>
      </c>
      <c r="BO161" s="430" t="str">
        <f t="shared" si="651"/>
        <v/>
      </c>
      <c r="BP161" s="430" t="str">
        <f t="shared" si="651"/>
        <v/>
      </c>
      <c r="BQ161" s="430" t="str">
        <f t="shared" si="651"/>
        <v/>
      </c>
      <c r="BR161" s="430" t="str">
        <f t="shared" si="651"/>
        <v/>
      </c>
      <c r="BS161" s="432" t="str">
        <f t="shared" si="651"/>
        <v/>
      </c>
      <c r="BT161" s="433" t="str">
        <f>$AY161*Assembly!Y$4+$AZ161*Assembly!Y$5+$BA161*Assembly!Y$6+$BB161*Assembly!Y$7+$BC161*Assembly!Y$8+$BD161*Assembly!Y$9+$BE161*Assembly!Y$10+$BF161*Assembly!Y$11+$BG161*Assembly!Y$12+$BH161*Assembly!Y$13+$BI161*Assembly!Y$14+$BJ161*Assembly!Y$15+$BK161*Assembly!Y$16+$BL161*Assembly!Y$17+$BM161*Assembly!Y$18+$BN161*Assembly!Y$19+$BO161*Assembly!Y$20+$BP161*Assembly!Y$21+$BQ161*Assembly!Y$22+$BR161*Assembly!Y$23+$BS161*Assembly!Y$24</f>
        <v>590</v>
      </c>
      <c r="BU161" s="434" t="str">
        <f t="shared" si="8"/>
        <v>2</v>
      </c>
      <c r="BV161" s="434" t="str">
        <f>$AY161*Assembly!AC$4+$AZ161*Assembly!AC$5+$BA161*Assembly!AC$6+$BB161*Assembly!AC$7+$BC161*Assembly!AC$8+$BD161*Assembly!AC$9+$BE161*Assembly!AC$10+$BF161*Assembly!AC$11+$BG161*Assembly!AC$12+$BH161*Assembly!AC$13+$BI161*Assembly!AC$14+$BJ161*Assembly!AC$15+$BK161*Assembly!AC$16+$BL161*Assembly!AC$17+$BM161*Assembly!AC$18+$BN161*Assembly!AC$19+$BO161*Assembly!AC$20+$BP161*Assembly!AC$21+$BQ161*Assembly!AC$22+$BR161*Assembly!AC$23+$BS161*Assembly!AC$24</f>
        <v>2,310</v>
      </c>
      <c r="BW161" s="435" t="str">
        <f t="shared" si="9"/>
        <v>3.92</v>
      </c>
      <c r="BX161" s="436" t="str">
        <f t="shared" si="10"/>
        <v>8</v>
      </c>
      <c r="BY161" s="437" t="str">
        <f t="shared" si="11"/>
        <v>1101.2</v>
      </c>
      <c r="BZ161" s="438" t="str">
        <f t="shared" si="623"/>
        <v>50.8 W</v>
      </c>
      <c r="CA161" s="434" t="str">
        <f>$AY161*Assembly!X$4+$AZ161*Assembly!X$5+$BA161*Assembly!X$6+$BB161*Assembly!X$7+$BC161*Assembly!X$8+$BD161*Assembly!X$9+$BE161*Assembly!X$10+$BF161*Assembly!X$11+$BG161*Assembly!X$12+$BH161*Assembly!X$13+$BI161*Assembly!X$14+$BJ161*Assembly!X$15+$BK161*Assembly!X$16+$BL161*Assembly!X$17+$BM161*Assembly!X$18+$BN161*Assembly!X$19+$BO161*Assembly!X$20+$BP161*Assembly!X$21+$BQ161*Assembly!X$22+$BR161*Assembly!X$23+$BS161*Assembly!X$24</f>
        <v>118</v>
      </c>
      <c r="CB161" s="434" t="str">
        <f t="shared" si="12"/>
        <v>18,356</v>
      </c>
      <c r="CC161" s="439" t="str">
        <f t="shared" si="13"/>
        <v>0.0184</v>
      </c>
      <c r="CD161" s="440" t="str">
        <f>$AY161*Assembly!AB$4+$AZ161*Assembly!AB$5+$BA161*Assembly!AB$6+$BB161*Assembly!AB$7+$BC161*Assembly!AB$8+$BD161*Assembly!AB$9+$BE161*Assembly!AB$10+$BF161*Assembly!AB$11+$BG161*Assembly!AB$12+$BH161*Assembly!AB$13+$BI161*Assembly!AB$14+$BJ161*Assembly!AB$15+$BK161*Assembly!AB$16+$BL161*Assembly!AB$17+$BM161*Assembly!AB$18+$BN161*Assembly!AB$19+$BO161*Assembly!AB$20+$BP161*Assembly!AB$21+$BQ161*Assembly!AB$22+$BR161*Assembly!AB$23+$BS161*Assembly!AB$24</f>
        <v>314</v>
      </c>
      <c r="CE161" s="457" t="str">
        <f>$AY161*Assembly!M$4+$AZ161*Assembly!M$5+$BA161*Assembly!M$6+$BB161*Assembly!M$7+$BC161*Assembly!M$8+$BD161*Assembly!M$9+$BE161*Assembly!M$10+$BF161*Assembly!M$11+$BG161*Assembly!M$12+$BH161*Assembly!M$13+$BI161*Assembly!M$14+$BJ161*Assembly!M$15+$BK161*Assembly!M$16+$BL161*Assembly!M$17+$BM161*Assembly!M$18+$BN161*Assembly!M$19+$BO161*Assembly!M$20+$BP161*Assembly!M$21+$BQ161*Assembly!M$22+$BR161*Assembly!M$23+$BS161*Assembly!M$24</f>
        <v>682</v>
      </c>
      <c r="CF161" s="457" t="str">
        <f>$AY161*Assembly!N$4+$AZ161*Assembly!N$5+$BA161*Assembly!N$6+$BB161*Assembly!N$7+$BC161*Assembly!N$8+$BD161*Assembly!N$9+$BE161*Assembly!N$10+$BF161*Assembly!N$11+$BG161*Assembly!N$12+$BH161*Assembly!N$13+$BI161*Assembly!N$14+$BJ161*Assembly!N$15+$BK161*Assembly!N$16+$BL161*Assembly!N$17+$BM161*Assembly!N$18+$BN161*Assembly!N$19+$BO161*Assembly!N$20+$BP161*Assembly!N$21+$BQ161*Assembly!N$22+$BR161*Assembly!N$23+$BS161*Assembly!N$24</f>
        <v>0</v>
      </c>
      <c r="CG161" s="457" t="str">
        <f>$AY161*Assembly!O$4+$AZ161*Assembly!O$5+$BA161*Assembly!O$6+$BB161*Assembly!O$7+$BC161*Assembly!O$8+$BD161*Assembly!O$9+$BE161*Assembly!O$10+$BF161*Assembly!O$11+$BG161*Assembly!O$12+$BH161*Assembly!O$13+$BI161*Assembly!O$14+$BJ161*Assembly!O$15+$BK161*Assembly!O$16+$BL161*Assembly!O$17+$BM161*Assembly!O$18+$BN161*Assembly!O$19+$BO161*Assembly!O$20+$BP161*Assembly!O$21+$BQ161*Assembly!O$22+$BR161*Assembly!O$23+$BS161*Assembly!O$24</f>
        <v>0</v>
      </c>
      <c r="CH161" s="454" t="str">
        <f>$AY161*Assembly!P$4+$AZ161*Assembly!P$5+$BA161*Assembly!P$6+$BB161*Assembly!P$7+$BC161*Assembly!P$8+$BD161*Assembly!P$9+$BE161*Assembly!P$10+$BF161*Assembly!P$11+$BG161*Assembly!P$12+$BH161*Assembly!P$13+$BI161*Assembly!P$14+$BJ161*Assembly!P$15+$BK161*Assembly!P$16+$BL161*Assembly!P$17+$BM161*Assembly!P$18+$BN161*Assembly!P$19+$BO161*Assembly!P$20+$BP161*Assembly!P$21+$BQ161*Assembly!P$22+$BR161*Assembly!P$23+$BS161*Assembly!P$24</f>
        <v>0</v>
      </c>
      <c r="CI161" s="454" t="str">
        <f>$AY161*Assembly!Q$4+$AZ161*Assembly!Q$5+$BA161*Assembly!Q$6+$BB161*Assembly!Q$7+$BC161*Assembly!Q$8+$BD161*Assembly!Q$9+$BE161*Assembly!Q$10+$BF161*Assembly!Q$11+$BG161*Assembly!Q$12+$BH161*Assembly!Q$13+$BI161*Assembly!Q$14+$BJ161*Assembly!Q$15+$BK161*Assembly!Q$16+$BL161*Assembly!Q$17+$BM161*Assembly!Q$18+$BN161*Assembly!Q$19+$BO161*Assembly!Q$20+$BP161*Assembly!Q$21+$BQ161*Assembly!Q$22+$BR161*Assembly!Q$23+$BS161*Assembly!Q$24</f>
        <v>0</v>
      </c>
      <c r="CJ161" s="457" t="str">
        <f>$AY161*Assembly!R$4+$AZ161*Assembly!R$5+$BA161*Assembly!R$6+$BB161*Assembly!R$7+$BC161*Assembly!R$8+$BD161*Assembly!R$9+$BE161*Assembly!R$10+$BF161*Assembly!R$11+$BG161*Assembly!R$12+$BH161*Assembly!R$13+$BI161*Assembly!R$14+$BJ161*Assembly!R$15+$BK161*Assembly!R$16+$BL161*Assembly!R$17+$BM161*Assembly!R$18+$BN161*Assembly!R$19+$BO161*Assembly!R$20+$BP161*Assembly!R$21+$BQ161*Assembly!R$22+$BR161*Assembly!R$23+$BS161*Assembly!R$24</f>
        <v>0</v>
      </c>
      <c r="CK161" s="454" t="str">
        <f>$AY161*Assembly!S$4+$AZ161*Assembly!S$5+$BA161*Assembly!S$6+$BB161*Assembly!S$7+$BC161*Assembly!S$8+$BD161*Assembly!S$9+$BE161*Assembly!S$10+$BF161*Assembly!S$11+$BG161*Assembly!S$12+$BH161*Assembly!S$13+$BI161*Assembly!S$14+$BJ161*Assembly!S$15+$BK161*Assembly!S$16+$BL161*Assembly!S$17+$BM161*Assembly!S$18+$BN161*Assembly!S$19+$BO161*Assembly!S$20+$BP161*Assembly!S$21+$BQ161*Assembly!S$22+$BR161*Assembly!S$23+$BS161*Assembly!S$24</f>
        <v>0</v>
      </c>
      <c r="CL161" s="454" t="str">
        <f>$AY161*Assembly!T$4+$AZ161*Assembly!T$5+$BA161*Assembly!T$6+$BB161*Assembly!T$7+$BC161*Assembly!T$8+$BD161*Assembly!T$9+$BE161*Assembly!T$10+$BF161*Assembly!T$11+$BG161*Assembly!T$12+$BH161*Assembly!T$13+$BI161*Assembly!T$14+$BJ161*Assembly!T$15+$BK161*Assembly!T$16+$BL161*Assembly!T$17+$BM161*Assembly!T$18+$BN161*Assembly!T$19+$BO161*Assembly!T$20+$BP161*Assembly!T$21+$BQ161*Assembly!T$22+$BR161*Assembly!T$23+$BS161*Assembly!T$24</f>
        <v>0</v>
      </c>
      <c r="CM161" s="454" t="str">
        <f>$AY161*Assembly!U$4+$AZ161*Assembly!U$5+$BA161*Assembly!U$6+$BB161*Assembly!U$7+$BC161*Assembly!U$8+$BD161*Assembly!U$9+$BE161*Assembly!U$10+$BF161*Assembly!U$11+$BG161*Assembly!U$12+$BH161*Assembly!U$13+$BI161*Assembly!U$14+$BJ161*Assembly!U$15+$BK161*Assembly!U$16+$BL161*Assembly!U$17+$BM161*Assembly!U$18+$BN161*Assembly!U$19+$BO161*Assembly!U$20+$BP161*Assembly!U$21+$BQ161*Assembly!U$22+$BR161*Assembly!U$23+$BS161*Assembly!U$24</f>
        <v>0</v>
      </c>
      <c r="CN161" s="457" t="str">
        <f>$AY161*Assembly!V$4+$AZ161*Assembly!V$5+$BA161*Assembly!V$6+$BB161*Assembly!V$7+$BC161*Assembly!V$8+$BD161*Assembly!V$9+$BE161*Assembly!V$10+$BF161*Assembly!V$11+$BG161*Assembly!V$12+$BH161*Assembly!V$13+$BI161*Assembly!V$14+$BJ161*Assembly!V$15+$BK161*Assembly!V$16+$BL161*Assembly!V$17+$BM161*Assembly!V$18+$BN161*Assembly!V$19+$BO161*Assembly!V$20+$BP161*Assembly!V$21+$BQ161*Assembly!V$22+$BR161*Assembly!V$23+$BS161*Assembly!V$24</f>
        <v>0</v>
      </c>
      <c r="CO161" s="457" t="str">
        <f>CE161*Refining!$F$3</f>
        <v>1,218</v>
      </c>
      <c r="CP161" s="457" t="str">
        <f>CF161*Refining!$F$4</f>
        <v>0</v>
      </c>
      <c r="CQ161" s="457" t="str">
        <f>CG161*Refining!$F$5</f>
        <v>0</v>
      </c>
      <c r="CR161" s="457" t="str">
        <f>CH161*Refining!$F$6</f>
        <v>0</v>
      </c>
      <c r="CS161" s="457" t="str">
        <f>CI161*Refining!$F$7</f>
        <v>0</v>
      </c>
      <c r="CT161" s="457" t="str">
        <f>CJ161*Refining!$F$8</f>
        <v>0</v>
      </c>
      <c r="CU161" s="457" t="str">
        <f>CK161*Refining!$F$9</f>
        <v>0</v>
      </c>
      <c r="CV161" s="457" t="str">
        <f>CL161*Refining!$F$10</f>
        <v>0</v>
      </c>
      <c r="CW161" s="457" t="str">
        <f>CM161*Refining!$F$11</f>
        <v>0</v>
      </c>
      <c r="CX161" s="457" t="str">
        <f>CN161*Refining!$F$12</f>
        <v>0</v>
      </c>
      <c r="CY161" s="441" t="str">
        <f t="shared" ref="CY161:DR161" si="652">IF(CE161 = 0, "", CE161)</f>
        <v>682</v>
      </c>
      <c r="CZ161" s="442" t="str">
        <f t="shared" si="652"/>
        <v/>
      </c>
      <c r="DA161" s="442" t="str">
        <f t="shared" si="652"/>
        <v/>
      </c>
      <c r="DB161" s="443" t="str">
        <f t="shared" si="652"/>
        <v/>
      </c>
      <c r="DC161" s="444" t="str">
        <f t="shared" si="652"/>
        <v/>
      </c>
      <c r="DD161" s="442" t="str">
        <f t="shared" si="652"/>
        <v/>
      </c>
      <c r="DE161" s="444" t="str">
        <f t="shared" si="652"/>
        <v/>
      </c>
      <c r="DF161" s="444" t="str">
        <f t="shared" si="652"/>
        <v/>
      </c>
      <c r="DG161" s="442" t="str">
        <f t="shared" si="652"/>
        <v/>
      </c>
      <c r="DH161" s="445" t="str">
        <f t="shared" si="652"/>
        <v/>
      </c>
      <c r="DI161" s="441" t="str">
        <f t="shared" si="652"/>
        <v>1,218</v>
      </c>
      <c r="DJ161" s="442" t="str">
        <f t="shared" si="652"/>
        <v/>
      </c>
      <c r="DK161" s="442" t="str">
        <f t="shared" si="652"/>
        <v/>
      </c>
      <c r="DL161" s="442" t="str">
        <f t="shared" si="652"/>
        <v/>
      </c>
      <c r="DM161" s="446" t="str">
        <f t="shared" si="652"/>
        <v/>
      </c>
      <c r="DN161" s="442" t="str">
        <f t="shared" si="652"/>
        <v/>
      </c>
      <c r="DO161" s="442" t="str">
        <f t="shared" si="652"/>
        <v/>
      </c>
      <c r="DP161" s="442" t="str">
        <f t="shared" si="652"/>
        <v/>
      </c>
      <c r="DQ161" s="442" t="str">
        <f t="shared" si="652"/>
        <v/>
      </c>
      <c r="DR161" s="445" t="str">
        <f t="shared" si="652"/>
        <v/>
      </c>
      <c r="DS161" s="447" t="str">
        <f t="shared" si="15"/>
        <v>682</v>
      </c>
      <c r="DT161" s="448" t="str">
        <f t="shared" si="16"/>
        <v>1,218</v>
      </c>
      <c r="DU161" s="434" t="str">
        <f>CY161*'Ores &amp; Ingots'!$C$3+CZ161*'Ores &amp; Ingots'!$C$4+DA161*'Ores &amp; Ingots'!$C$5+DB161*'Ores &amp; Ingots'!$C$6+DC161*'Ores &amp; Ingots'!$C$7+DD161*'Ores &amp; Ingots'!$C$8+DE161*'Ores &amp; Ingots'!$C$9+DF161*'Ores &amp; Ingots'!$C$10+DG161*'Ores &amp; Ingots'!$C$11+DH161*'Ores &amp; Ingots'!$C$12</f>
        <v>87</v>
      </c>
      <c r="DV161" s="434" t="str">
        <f>DI161*'Ores &amp; Ingots'!$B$3+DJ161*'Ores &amp; Ingots'!$B$4+DK161*'Ores &amp; Ingots'!$B$5+DL161*'Ores &amp; Ingots'!$B$6+DM161*'Ores &amp; Ingots'!$B$7+DN161*'Ores &amp; Ingots'!$B$8+DO161*'Ores &amp; Ingots'!$B$9+DP161*'Ores &amp; Ingots'!$B$10+DQ161*'Ores &amp; Ingots'!$B$11+DR161*'Ores &amp; Ingots'!$B$12</f>
        <v>451</v>
      </c>
      <c r="DW161" s="448" t="str">
        <f>CY161*Refining!$G$3+CZ161*Refining!$G$4+DA161*Refining!$G$5+DB161*Refining!$G$6+DC161*Refining!$G$7+DD161*Refining!$G$8+DE161*Refining!$G$9+DF161*Refining!$G$10+DG161*Refining!$G$11+DH161*Refining!$G$12</f>
        <v>47</v>
      </c>
      <c r="DX161" s="448" t="str">
        <f t="shared" si="17"/>
        <v>7,286</v>
      </c>
      <c r="DY161" s="449" t="str">
        <f t="shared" si="18"/>
        <v>0.0073</v>
      </c>
      <c r="DZ161" s="447" t="str">
        <f t="shared" si="19"/>
        <v>185</v>
      </c>
      <c r="EA161" s="446" t="str">
        <f t="shared" ref="EA161:EB161" si="653">DZ161/60</f>
        <v>3.1</v>
      </c>
      <c r="EB161" s="446" t="str">
        <f t="shared" si="653"/>
        <v>0.1</v>
      </c>
      <c r="EC161" s="450" t="str">
        <f t="shared" si="21"/>
        <v>0.00</v>
      </c>
      <c r="ED161" s="447" t="str">
        <f t="shared" si="22"/>
        <v>25,642</v>
      </c>
      <c r="EE161" s="446" t="str">
        <f t="shared" ref="EE161:EF161" si="654">ED161/1000</f>
        <v>25.6</v>
      </c>
      <c r="EF161" s="451" t="str">
        <f t="shared" si="654"/>
        <v>0.03</v>
      </c>
      <c r="EG161" s="452" t="str">
        <f t="shared" si="24"/>
        <v>0.0256</v>
      </c>
      <c r="EH161" s="225" t="s">
        <v>12</v>
      </c>
    </row>
    <row r="162">
      <c r="A162" s="33"/>
      <c r="B162" s="226" t="s">
        <v>1026</v>
      </c>
      <c r="C162" s="227" t="s">
        <v>885</v>
      </c>
      <c r="D162" s="227">
        <v>3.0</v>
      </c>
      <c r="E162" s="227">
        <v>2.0</v>
      </c>
      <c r="F162" s="227">
        <v>3.0</v>
      </c>
      <c r="G162" s="420" t="str">
        <f t="shared" si="5"/>
        <v>2.250</v>
      </c>
      <c r="H162" s="421">
        <v>15.0</v>
      </c>
      <c r="I162" s="421">
        <v>15.0</v>
      </c>
      <c r="J162" s="421" t="str">
        <f>H162/Main!$D$9</f>
        <v>15</v>
      </c>
      <c r="K162" s="421" t="str">
        <f>I162/Main!$D$10</f>
        <v>15</v>
      </c>
      <c r="L162" s="422" t="str">
        <f t="shared" si="6"/>
        <v>1.0</v>
      </c>
      <c r="M162" s="422">
        <v>0.3</v>
      </c>
      <c r="N162" s="423"/>
      <c r="O162" s="423"/>
      <c r="P162" s="423"/>
      <c r="Q162" s="424"/>
      <c r="R162" s="423"/>
      <c r="S162" s="425"/>
      <c r="T162" s="425"/>
      <c r="U162" s="424" t="s">
        <v>12</v>
      </c>
      <c r="V162" s="423"/>
      <c r="W162" s="425"/>
      <c r="X162" s="425"/>
      <c r="Y162" s="423"/>
      <c r="Z162" s="423"/>
      <c r="AA162" s="423"/>
      <c r="AB162" s="423"/>
      <c r="AC162" s="523"/>
      <c r="AD162" s="434">
        <v>5.0</v>
      </c>
      <c r="AE162" s="434">
        <v>0.0</v>
      </c>
      <c r="AF162" s="434">
        <v>0.0</v>
      </c>
      <c r="AG162" s="498">
        <v>1.0</v>
      </c>
      <c r="AH162" s="434">
        <v>10.0</v>
      </c>
      <c r="AI162" s="434">
        <v>0.0</v>
      </c>
      <c r="AJ162" s="434">
        <v>0.0</v>
      </c>
      <c r="AK162" s="434">
        <v>0.0</v>
      </c>
      <c r="AL162" s="434">
        <v>0.0</v>
      </c>
      <c r="AM162" s="434">
        <v>0.0</v>
      </c>
      <c r="AN162" s="434">
        <v>0.0</v>
      </c>
      <c r="AO162" s="434">
        <v>0.0</v>
      </c>
      <c r="AP162" s="434">
        <v>0.0</v>
      </c>
      <c r="AQ162" s="434">
        <v>0.0</v>
      </c>
      <c r="AR162" s="434">
        <v>0.0</v>
      </c>
      <c r="AS162" s="434">
        <v>0.0</v>
      </c>
      <c r="AT162" s="434">
        <v>0.0</v>
      </c>
      <c r="AU162" s="434">
        <v>0.0</v>
      </c>
      <c r="AV162" s="434">
        <v>0.0</v>
      </c>
      <c r="AW162" s="434">
        <v>0.0</v>
      </c>
      <c r="AX162" s="434">
        <v>0.0</v>
      </c>
      <c r="AY162" s="429" t="str">
        <f t="shared" ref="AY162:BS162" si="655">IF(AD162 = 0, "", AD162)</f>
        <v>5</v>
      </c>
      <c r="AZ162" s="430" t="str">
        <f t="shared" si="655"/>
        <v/>
      </c>
      <c r="BA162" s="430" t="str">
        <f t="shared" si="655"/>
        <v/>
      </c>
      <c r="BB162" s="431" t="str">
        <f t="shared" si="655"/>
        <v>1</v>
      </c>
      <c r="BC162" s="430" t="str">
        <f t="shared" si="655"/>
        <v>10</v>
      </c>
      <c r="BD162" s="430" t="str">
        <f t="shared" si="655"/>
        <v/>
      </c>
      <c r="BE162" s="430" t="str">
        <f t="shared" si="655"/>
        <v/>
      </c>
      <c r="BF162" s="430" t="str">
        <f t="shared" si="655"/>
        <v/>
      </c>
      <c r="BG162" s="430" t="str">
        <f t="shared" si="655"/>
        <v/>
      </c>
      <c r="BH162" s="430" t="str">
        <f t="shared" si="655"/>
        <v/>
      </c>
      <c r="BI162" s="430" t="str">
        <f t="shared" si="655"/>
        <v/>
      </c>
      <c r="BJ162" s="430" t="str">
        <f t="shared" si="655"/>
        <v/>
      </c>
      <c r="BK162" s="430" t="str">
        <f t="shared" si="655"/>
        <v/>
      </c>
      <c r="BL162" s="430" t="str">
        <f t="shared" si="655"/>
        <v/>
      </c>
      <c r="BM162" s="430" t="str">
        <f t="shared" si="655"/>
        <v/>
      </c>
      <c r="BN162" s="430" t="str">
        <f t="shared" si="655"/>
        <v/>
      </c>
      <c r="BO162" s="430" t="str">
        <f t="shared" si="655"/>
        <v/>
      </c>
      <c r="BP162" s="430" t="str">
        <f t="shared" si="655"/>
        <v/>
      </c>
      <c r="BQ162" s="430" t="str">
        <f t="shared" si="655"/>
        <v/>
      </c>
      <c r="BR162" s="430" t="str">
        <f t="shared" si="655"/>
        <v/>
      </c>
      <c r="BS162" s="432" t="str">
        <f t="shared" si="655"/>
        <v/>
      </c>
      <c r="BT162" s="433" t="str">
        <f>$AY162*Assembly!Y$4+$AZ162*Assembly!Y$5+$BA162*Assembly!Y$6+$BB162*Assembly!Y$7+$BC162*Assembly!Y$8+$BD162*Assembly!Y$9+$BE162*Assembly!Y$10+$BF162*Assembly!Y$11+$BG162*Assembly!Y$12+$BH162*Assembly!Y$13+$BI162*Assembly!Y$14+$BJ162*Assembly!Y$15+$BK162*Assembly!Y$16+$BL162*Assembly!Y$17+$BM162*Assembly!Y$18+$BN162*Assembly!Y$19+$BO162*Assembly!Y$20+$BP162*Assembly!Y$21+$BQ162*Assembly!Y$22+$BR162*Assembly!Y$23+$BS162*Assembly!Y$24</f>
        <v>205</v>
      </c>
      <c r="BU162" s="434" t="str">
        <f t="shared" si="8"/>
        <v>91</v>
      </c>
      <c r="BV162" s="434" t="str">
        <f>$AY162*Assembly!AC$4+$AZ162*Assembly!AC$5+$BA162*Assembly!AC$6+$BB162*Assembly!AC$7+$BC162*Assembly!AC$8+$BD162*Assembly!AC$9+$BE162*Assembly!AC$10+$BF162*Assembly!AC$11+$BG162*Assembly!AC$12+$BH162*Assembly!AC$13+$BI162*Assembly!AC$14+$BJ162*Assembly!AC$15+$BK162*Assembly!AC$16+$BL162*Assembly!AC$17+$BM162*Assembly!AC$18+$BN162*Assembly!AC$19+$BO162*Assembly!AC$20+$BP162*Assembly!AC$21+$BQ162*Assembly!AC$22+$BR162*Assembly!AC$23+$BS162*Assembly!AC$24</f>
        <v>860</v>
      </c>
      <c r="BW162" s="435" t="str">
        <f t="shared" si="9"/>
        <v>4.20</v>
      </c>
      <c r="BX162" s="436" t="str">
        <f t="shared" si="10"/>
        <v>382</v>
      </c>
      <c r="BY162" s="437" t="str">
        <f t="shared" si="11"/>
        <v>9.4</v>
      </c>
      <c r="BZ162" s="438" t="str">
        <f t="shared" si="623"/>
        <v>?</v>
      </c>
      <c r="CA162" s="434" t="str">
        <f>$AY162*Assembly!X$4+$AZ162*Assembly!X$5+$BA162*Assembly!X$6+$BB162*Assembly!X$7+$BC162*Assembly!X$8+$BD162*Assembly!X$9+$BE162*Assembly!X$10+$BF162*Assembly!X$11+$BG162*Assembly!X$12+$BH162*Assembly!X$13+$BI162*Assembly!X$14+$BJ162*Assembly!X$15+$BK162*Assembly!X$16+$BL162*Assembly!X$17+$BM162*Assembly!X$18+$BN162*Assembly!X$19+$BO162*Assembly!X$20+$BP162*Assembly!X$21+$BQ162*Assembly!X$22+$BR162*Assembly!X$23+$BS162*Assembly!X$24</f>
        <v>46</v>
      </c>
      <c r="CB162" s="434" t="str">
        <f t="shared" si="12"/>
        <v>7,156</v>
      </c>
      <c r="CC162" s="439" t="str">
        <f t="shared" si="13"/>
        <v>0.0072</v>
      </c>
      <c r="CD162" s="440" t="str">
        <f>$AY162*Assembly!AB$4+$AZ162*Assembly!AB$5+$BA162*Assembly!AB$6+$BB162*Assembly!AB$7+$BC162*Assembly!AB$8+$BD162*Assembly!AB$9+$BE162*Assembly!AB$10+$BF162*Assembly!AB$11+$BG162*Assembly!AB$12+$BH162*Assembly!AB$13+$BI162*Assembly!AB$14+$BJ162*Assembly!AB$15+$BK162*Assembly!AB$16+$BL162*Assembly!AB$17+$BM162*Assembly!AB$18+$BN162*Assembly!AB$19+$BO162*Assembly!AB$20+$BP162*Assembly!AB$21+$BQ162*Assembly!AB$22+$BR162*Assembly!AB$23+$BS162*Assembly!AB$24</f>
        <v>73</v>
      </c>
      <c r="CE162" s="424" t="str">
        <f>$AY162*Assembly!M$4+$AZ162*Assembly!M$5+$BA162*Assembly!M$6+$BB162*Assembly!M$7+$BC162*Assembly!M$8+$BD162*Assembly!M$9+$BE162*Assembly!M$10+$BF162*Assembly!M$11+$BG162*Assembly!M$12+$BH162*Assembly!M$13+$BI162*Assembly!M$14+$BJ162*Assembly!M$15+$BK162*Assembly!M$16+$BL162*Assembly!M$17+$BM162*Assembly!M$18+$BN162*Assembly!M$19+$BO162*Assembly!M$20+$BP162*Assembly!M$21+$BQ162*Assembly!M$22+$BR162*Assembly!M$23+$BS162*Assembly!M$24</f>
        <v>235</v>
      </c>
      <c r="CF162" s="424" t="str">
        <f>$AY162*Assembly!N$4+$AZ162*Assembly!N$5+$BA162*Assembly!N$6+$BB162*Assembly!N$7+$BC162*Assembly!N$8+$BD162*Assembly!N$9+$BE162*Assembly!N$10+$BF162*Assembly!N$11+$BG162*Assembly!N$12+$BH162*Assembly!N$13+$BI162*Assembly!N$14+$BJ162*Assembly!N$15+$BK162*Assembly!N$16+$BL162*Assembly!N$17+$BM162*Assembly!N$18+$BN162*Assembly!N$19+$BO162*Assembly!N$20+$BP162*Assembly!N$21+$BQ162*Assembly!N$22+$BR162*Assembly!N$23+$BS162*Assembly!N$24</f>
        <v>0</v>
      </c>
      <c r="CG162" s="424" t="str">
        <f>$AY162*Assembly!O$4+$AZ162*Assembly!O$5+$BA162*Assembly!O$6+$BB162*Assembly!O$7+$BC162*Assembly!O$8+$BD162*Assembly!O$9+$BE162*Assembly!O$10+$BF162*Assembly!O$11+$BG162*Assembly!O$12+$BH162*Assembly!O$13+$BI162*Assembly!O$14+$BJ162*Assembly!O$15+$BK162*Assembly!O$16+$BL162*Assembly!O$17+$BM162*Assembly!O$18+$BN162*Assembly!O$19+$BO162*Assembly!O$20+$BP162*Assembly!O$21+$BQ162*Assembly!O$22+$BR162*Assembly!O$23+$BS162*Assembly!O$24</f>
        <v>0</v>
      </c>
      <c r="CH162" s="421" t="str">
        <f>$AY162*Assembly!P$4+$AZ162*Assembly!P$5+$BA162*Assembly!P$6+$BB162*Assembly!P$7+$BC162*Assembly!P$8+$BD162*Assembly!P$9+$BE162*Assembly!P$10+$BF162*Assembly!P$11+$BG162*Assembly!P$12+$BH162*Assembly!P$13+$BI162*Assembly!P$14+$BJ162*Assembly!P$15+$BK162*Assembly!P$16+$BL162*Assembly!P$17+$BM162*Assembly!P$18+$BN162*Assembly!P$19+$BO162*Assembly!P$20+$BP162*Assembly!P$21+$BQ162*Assembly!P$22+$BR162*Assembly!P$23+$BS162*Assembly!P$24</f>
        <v>0</v>
      </c>
      <c r="CI162" s="421" t="str">
        <f>$AY162*Assembly!Q$4+$AZ162*Assembly!Q$5+$BA162*Assembly!Q$6+$BB162*Assembly!Q$7+$BC162*Assembly!Q$8+$BD162*Assembly!Q$9+$BE162*Assembly!Q$10+$BF162*Assembly!Q$11+$BG162*Assembly!Q$12+$BH162*Assembly!Q$13+$BI162*Assembly!Q$14+$BJ162*Assembly!Q$15+$BK162*Assembly!Q$16+$BL162*Assembly!Q$17+$BM162*Assembly!Q$18+$BN162*Assembly!Q$19+$BO162*Assembly!Q$20+$BP162*Assembly!Q$21+$BQ162*Assembly!Q$22+$BR162*Assembly!Q$23+$BS162*Assembly!Q$24</f>
        <v>0</v>
      </c>
      <c r="CJ162" s="424" t="str">
        <f>$AY162*Assembly!R$4+$AZ162*Assembly!R$5+$BA162*Assembly!R$6+$BB162*Assembly!R$7+$BC162*Assembly!R$8+$BD162*Assembly!R$9+$BE162*Assembly!R$10+$BF162*Assembly!R$11+$BG162*Assembly!R$12+$BH162*Assembly!R$13+$BI162*Assembly!R$14+$BJ162*Assembly!R$15+$BK162*Assembly!R$16+$BL162*Assembly!R$17+$BM162*Assembly!R$18+$BN162*Assembly!R$19+$BO162*Assembly!R$20+$BP162*Assembly!R$21+$BQ162*Assembly!R$22+$BR162*Assembly!R$23+$BS162*Assembly!R$24</f>
        <v>0</v>
      </c>
      <c r="CK162" s="421" t="str">
        <f>$AY162*Assembly!S$4+$AZ162*Assembly!S$5+$BA162*Assembly!S$6+$BB162*Assembly!S$7+$BC162*Assembly!S$8+$BD162*Assembly!S$9+$BE162*Assembly!S$10+$BF162*Assembly!S$11+$BG162*Assembly!S$12+$BH162*Assembly!S$13+$BI162*Assembly!S$14+$BJ162*Assembly!S$15+$BK162*Assembly!S$16+$BL162*Assembly!S$17+$BM162*Assembly!S$18+$BN162*Assembly!S$19+$BO162*Assembly!S$20+$BP162*Assembly!S$21+$BQ162*Assembly!S$22+$BR162*Assembly!S$23+$BS162*Assembly!S$24</f>
        <v>0</v>
      </c>
      <c r="CL162" s="421" t="str">
        <f>$AY162*Assembly!T$4+$AZ162*Assembly!T$5+$BA162*Assembly!T$6+$BB162*Assembly!T$7+$BC162*Assembly!T$8+$BD162*Assembly!T$9+$BE162*Assembly!T$10+$BF162*Assembly!T$11+$BG162*Assembly!T$12+$BH162*Assembly!T$13+$BI162*Assembly!T$14+$BJ162*Assembly!T$15+$BK162*Assembly!T$16+$BL162*Assembly!T$17+$BM162*Assembly!T$18+$BN162*Assembly!T$19+$BO162*Assembly!T$20+$BP162*Assembly!T$21+$BQ162*Assembly!T$22+$BR162*Assembly!T$23+$BS162*Assembly!T$24</f>
        <v>0</v>
      </c>
      <c r="CM162" s="421" t="str">
        <f>$AY162*Assembly!U$4+$AZ162*Assembly!U$5+$BA162*Assembly!U$6+$BB162*Assembly!U$7+$BC162*Assembly!U$8+$BD162*Assembly!U$9+$BE162*Assembly!U$10+$BF162*Assembly!U$11+$BG162*Assembly!U$12+$BH162*Assembly!U$13+$BI162*Assembly!U$14+$BJ162*Assembly!U$15+$BK162*Assembly!U$16+$BL162*Assembly!U$17+$BM162*Assembly!U$18+$BN162*Assembly!U$19+$BO162*Assembly!U$20+$BP162*Assembly!U$21+$BQ162*Assembly!U$22+$BR162*Assembly!U$23+$BS162*Assembly!U$24</f>
        <v>0</v>
      </c>
      <c r="CN162" s="424" t="str">
        <f>$AY162*Assembly!V$4+$AZ162*Assembly!V$5+$BA162*Assembly!V$6+$BB162*Assembly!V$7+$BC162*Assembly!V$8+$BD162*Assembly!V$9+$BE162*Assembly!V$10+$BF162*Assembly!V$11+$BG162*Assembly!V$12+$BH162*Assembly!V$13+$BI162*Assembly!V$14+$BJ162*Assembly!V$15+$BK162*Assembly!V$16+$BL162*Assembly!V$17+$BM162*Assembly!V$18+$BN162*Assembly!V$19+$BO162*Assembly!V$20+$BP162*Assembly!V$21+$BQ162*Assembly!V$22+$BR162*Assembly!V$23+$BS162*Assembly!V$24</f>
        <v>0</v>
      </c>
      <c r="CO162" s="424" t="str">
        <f>CE162*Refining!$F$3</f>
        <v>420</v>
      </c>
      <c r="CP162" s="424" t="str">
        <f>CF162*Refining!$F$4</f>
        <v>0</v>
      </c>
      <c r="CQ162" s="424" t="str">
        <f>CG162*Refining!$F$5</f>
        <v>0</v>
      </c>
      <c r="CR162" s="424" t="str">
        <f>CH162*Refining!$F$6</f>
        <v>0</v>
      </c>
      <c r="CS162" s="424" t="str">
        <f>CI162*Refining!$F$7</f>
        <v>0</v>
      </c>
      <c r="CT162" s="424" t="str">
        <f>CJ162*Refining!$F$8</f>
        <v>0</v>
      </c>
      <c r="CU162" s="424" t="str">
        <f>CK162*Refining!$F$9</f>
        <v>0</v>
      </c>
      <c r="CV162" s="424" t="str">
        <f>CL162*Refining!$F$10</f>
        <v>0</v>
      </c>
      <c r="CW162" s="424" t="str">
        <f>CM162*Refining!$F$11</f>
        <v>0</v>
      </c>
      <c r="CX162" s="424" t="str">
        <f>CN162*Refining!$F$12</f>
        <v>0</v>
      </c>
      <c r="CY162" s="441" t="str">
        <f t="shared" ref="CY162:DR162" si="656">IF(CE162 = 0, "", CE162)</f>
        <v>235</v>
      </c>
      <c r="CZ162" s="442" t="str">
        <f t="shared" si="656"/>
        <v/>
      </c>
      <c r="DA162" s="442" t="str">
        <f t="shared" si="656"/>
        <v/>
      </c>
      <c r="DB162" s="443" t="str">
        <f t="shared" si="656"/>
        <v/>
      </c>
      <c r="DC162" s="444" t="str">
        <f t="shared" si="656"/>
        <v/>
      </c>
      <c r="DD162" s="442" t="str">
        <f t="shared" si="656"/>
        <v/>
      </c>
      <c r="DE162" s="444" t="str">
        <f t="shared" si="656"/>
        <v/>
      </c>
      <c r="DF162" s="444" t="str">
        <f t="shared" si="656"/>
        <v/>
      </c>
      <c r="DG162" s="442" t="str">
        <f t="shared" si="656"/>
        <v/>
      </c>
      <c r="DH162" s="445" t="str">
        <f t="shared" si="656"/>
        <v/>
      </c>
      <c r="DI162" s="441" t="str">
        <f t="shared" si="656"/>
        <v>420</v>
      </c>
      <c r="DJ162" s="442" t="str">
        <f t="shared" si="656"/>
        <v/>
      </c>
      <c r="DK162" s="442" t="str">
        <f t="shared" si="656"/>
        <v/>
      </c>
      <c r="DL162" s="442" t="str">
        <f t="shared" si="656"/>
        <v/>
      </c>
      <c r="DM162" s="446" t="str">
        <f t="shared" si="656"/>
        <v/>
      </c>
      <c r="DN162" s="442" t="str">
        <f t="shared" si="656"/>
        <v/>
      </c>
      <c r="DO162" s="442" t="str">
        <f t="shared" si="656"/>
        <v/>
      </c>
      <c r="DP162" s="442" t="str">
        <f t="shared" si="656"/>
        <v/>
      </c>
      <c r="DQ162" s="442" t="str">
        <f t="shared" si="656"/>
        <v/>
      </c>
      <c r="DR162" s="445" t="str">
        <f t="shared" si="656"/>
        <v/>
      </c>
      <c r="DS162" s="447" t="str">
        <f t="shared" si="15"/>
        <v>235</v>
      </c>
      <c r="DT162" s="448" t="str">
        <f t="shared" si="16"/>
        <v>420</v>
      </c>
      <c r="DU162" s="434" t="str">
        <f>CY162*'Ores &amp; Ingots'!$C$3+CZ162*'Ores &amp; Ingots'!$C$4+DA162*'Ores &amp; Ingots'!$C$5+DB162*'Ores &amp; Ingots'!$C$6+DC162*'Ores &amp; Ingots'!$C$7+DD162*'Ores &amp; Ingots'!$C$8+DE162*'Ores &amp; Ingots'!$C$9+DF162*'Ores &amp; Ingots'!$C$10+DG162*'Ores &amp; Ingots'!$C$11+DH162*'Ores &amp; Ingots'!$C$12</f>
        <v>30</v>
      </c>
      <c r="DV162" s="434" t="str">
        <f>DI162*'Ores &amp; Ingots'!$B$3+DJ162*'Ores &amp; Ingots'!$B$4+DK162*'Ores &amp; Ingots'!$B$5+DL162*'Ores &amp; Ingots'!$B$6+DM162*'Ores &amp; Ingots'!$B$7+DN162*'Ores &amp; Ingots'!$B$8+DO162*'Ores &amp; Ingots'!$B$9+DP162*'Ores &amp; Ingots'!$B$10+DQ162*'Ores &amp; Ingots'!$B$11+DR162*'Ores &amp; Ingots'!$B$12</f>
        <v>155</v>
      </c>
      <c r="DW162" s="448" t="str">
        <f>CY162*Refining!$G$3+CZ162*Refining!$G$4+DA162*Refining!$G$5+DB162*Refining!$G$6+DC162*Refining!$G$7+DD162*Refining!$G$8+DE162*Refining!$G$9+DF162*Refining!$G$10+DG162*Refining!$G$11+DH162*Refining!$G$12</f>
        <v>16</v>
      </c>
      <c r="DX162" s="448" t="str">
        <f t="shared" si="17"/>
        <v>2,511</v>
      </c>
      <c r="DY162" s="449" t="str">
        <f t="shared" si="18"/>
        <v>0.0025</v>
      </c>
      <c r="DZ162" s="447" t="str">
        <f t="shared" si="19"/>
        <v>77</v>
      </c>
      <c r="EA162" s="446" t="str">
        <f t="shared" ref="EA162:EB162" si="657">DZ162/60</f>
        <v>1.3</v>
      </c>
      <c r="EB162" s="446" t="str">
        <f t="shared" si="657"/>
        <v>0.0</v>
      </c>
      <c r="EC162" s="450" t="str">
        <f t="shared" si="21"/>
        <v>0.00</v>
      </c>
      <c r="ED162" s="447" t="str">
        <f t="shared" si="22"/>
        <v>9,666</v>
      </c>
      <c r="EE162" s="446" t="str">
        <f t="shared" ref="EE162:EF162" si="658">ED162/1000</f>
        <v>9.7</v>
      </c>
      <c r="EF162" s="451" t="str">
        <f t="shared" si="658"/>
        <v>0.01</v>
      </c>
      <c r="EG162" s="452" t="str">
        <f t="shared" si="24"/>
        <v>0.0097</v>
      </c>
      <c r="EH162" s="225" t="s">
        <v>12</v>
      </c>
    </row>
    <row r="163">
      <c r="A163" s="33"/>
      <c r="B163" s="226" t="s">
        <v>1027</v>
      </c>
      <c r="C163" s="227" t="s">
        <v>886</v>
      </c>
      <c r="D163" s="227">
        <v>5.0</v>
      </c>
      <c r="E163" s="227">
        <v>3.0</v>
      </c>
      <c r="F163" s="227">
        <v>5.0</v>
      </c>
      <c r="G163" s="453" t="str">
        <f t="shared" si="5"/>
        <v>1,171.875</v>
      </c>
      <c r="H163" s="454">
        <v>30.0</v>
      </c>
      <c r="I163" s="454">
        <v>30.0</v>
      </c>
      <c r="J163" s="454" t="str">
        <f>H163/Main!$D$9</f>
        <v>30</v>
      </c>
      <c r="K163" s="454" t="str">
        <f>I163/Main!$D$10</f>
        <v>30</v>
      </c>
      <c r="L163" s="455" t="str">
        <f t="shared" si="6"/>
        <v>1.0</v>
      </c>
      <c r="M163" s="455">
        <v>0.3</v>
      </c>
      <c r="N163" s="456"/>
      <c r="O163" s="456"/>
      <c r="P163" s="456"/>
      <c r="Q163" s="457"/>
      <c r="R163" s="456"/>
      <c r="S163" s="458"/>
      <c r="T163" s="458"/>
      <c r="U163" s="457">
        <v>50000.0</v>
      </c>
      <c r="V163" s="456"/>
      <c r="W163" s="530"/>
      <c r="X163" s="458"/>
      <c r="Y163" s="456"/>
      <c r="Z163" s="456"/>
      <c r="AA163" s="456"/>
      <c r="AB163" s="456"/>
      <c r="AC163" s="531" t="s">
        <v>913</v>
      </c>
      <c r="AD163" s="434">
        <v>120.0</v>
      </c>
      <c r="AE163" s="434">
        <v>0.0</v>
      </c>
      <c r="AF163" s="434">
        <v>0.0</v>
      </c>
      <c r="AG163" s="498">
        <v>60.0</v>
      </c>
      <c r="AH163" s="434">
        <v>400.0</v>
      </c>
      <c r="AI163" s="434">
        <v>0.0</v>
      </c>
      <c r="AJ163" s="434">
        <v>0.0</v>
      </c>
      <c r="AK163" s="434">
        <v>0.0</v>
      </c>
      <c r="AL163" s="434">
        <v>0.0</v>
      </c>
      <c r="AM163" s="434">
        <v>0.0</v>
      </c>
      <c r="AN163" s="434">
        <v>0.0</v>
      </c>
      <c r="AO163" s="434">
        <v>0.0</v>
      </c>
      <c r="AP163" s="434">
        <v>0.0</v>
      </c>
      <c r="AQ163" s="434">
        <v>0.0</v>
      </c>
      <c r="AR163" s="434">
        <v>0.0</v>
      </c>
      <c r="AS163" s="434">
        <v>0.0</v>
      </c>
      <c r="AT163" s="434">
        <v>0.0</v>
      </c>
      <c r="AU163" s="434">
        <v>0.0</v>
      </c>
      <c r="AV163" s="434">
        <v>0.0</v>
      </c>
      <c r="AW163" s="434">
        <v>0.0</v>
      </c>
      <c r="AX163" s="434">
        <v>0.0</v>
      </c>
      <c r="AY163" s="429" t="str">
        <f t="shared" ref="AY163:BS163" si="659">IF(AD163 = 0, "", AD163)</f>
        <v>120</v>
      </c>
      <c r="AZ163" s="430" t="str">
        <f t="shared" si="659"/>
        <v/>
      </c>
      <c r="BA163" s="430" t="str">
        <f t="shared" si="659"/>
        <v/>
      </c>
      <c r="BB163" s="431" t="str">
        <f t="shared" si="659"/>
        <v>60</v>
      </c>
      <c r="BC163" s="430" t="str">
        <f t="shared" si="659"/>
        <v>400</v>
      </c>
      <c r="BD163" s="430" t="str">
        <f t="shared" si="659"/>
        <v/>
      </c>
      <c r="BE163" s="430" t="str">
        <f t="shared" si="659"/>
        <v/>
      </c>
      <c r="BF163" s="430" t="str">
        <f t="shared" si="659"/>
        <v/>
      </c>
      <c r="BG163" s="430" t="str">
        <f t="shared" si="659"/>
        <v/>
      </c>
      <c r="BH163" s="430" t="str">
        <f t="shared" si="659"/>
        <v/>
      </c>
      <c r="BI163" s="430" t="str">
        <f t="shared" si="659"/>
        <v/>
      </c>
      <c r="BJ163" s="430" t="str">
        <f t="shared" si="659"/>
        <v/>
      </c>
      <c r="BK163" s="430" t="str">
        <f t="shared" si="659"/>
        <v/>
      </c>
      <c r="BL163" s="430" t="str">
        <f t="shared" si="659"/>
        <v/>
      </c>
      <c r="BM163" s="430" t="str">
        <f t="shared" si="659"/>
        <v/>
      </c>
      <c r="BN163" s="430" t="str">
        <f t="shared" si="659"/>
        <v/>
      </c>
      <c r="BO163" s="430" t="str">
        <f t="shared" si="659"/>
        <v/>
      </c>
      <c r="BP163" s="430" t="str">
        <f t="shared" si="659"/>
        <v/>
      </c>
      <c r="BQ163" s="430" t="str">
        <f t="shared" si="659"/>
        <v/>
      </c>
      <c r="BR163" s="430" t="str">
        <f t="shared" si="659"/>
        <v/>
      </c>
      <c r="BS163" s="432" t="str">
        <f t="shared" si="659"/>
        <v/>
      </c>
      <c r="BT163" s="433" t="str">
        <f>$AY163*Assembly!Y$4+$AZ163*Assembly!Y$5+$BA163*Assembly!Y$6+$BB163*Assembly!Y$7+$BC163*Assembly!Y$8+$BD163*Assembly!Y$9+$BE163*Assembly!Y$10+$BF163*Assembly!Y$11+$BG163*Assembly!Y$12+$BH163*Assembly!Y$13+$BI163*Assembly!Y$14+$BJ163*Assembly!Y$15+$BK163*Assembly!Y$16+$BL163*Assembly!Y$17+$BM163*Assembly!Y$18+$BN163*Assembly!Y$19+$BO163*Assembly!Y$20+$BP163*Assembly!Y$21+$BQ163*Assembly!Y$22+$BR163*Assembly!Y$23+$BS163*Assembly!Y$24</f>
        <v>7,100</v>
      </c>
      <c r="BU163" s="434" t="str">
        <f t="shared" si="8"/>
        <v>6</v>
      </c>
      <c r="BV163" s="434" t="str">
        <f>$AY163*Assembly!AC$4+$AZ163*Assembly!AC$5+$BA163*Assembly!AC$6+$BB163*Assembly!AC$7+$BC163*Assembly!AC$8+$BD163*Assembly!AC$9+$BE163*Assembly!AC$10+$BF163*Assembly!AC$11+$BG163*Assembly!AC$12+$BH163*Assembly!AC$13+$BI163*Assembly!AC$14+$BJ163*Assembly!AC$15+$BK163*Assembly!AC$16+$BL163*Assembly!AC$17+$BM163*Assembly!AC$18+$BN163*Assembly!AC$19+$BO163*Assembly!AC$20+$BP163*Assembly!AC$21+$BQ163*Assembly!AC$22+$BR163*Assembly!AC$23+$BS163*Assembly!AC$24</f>
        <v>27,600</v>
      </c>
      <c r="BW163" s="435" t="str">
        <f t="shared" si="9"/>
        <v>3.89</v>
      </c>
      <c r="BX163" s="436" t="str">
        <f t="shared" si="10"/>
        <v>24</v>
      </c>
      <c r="BY163" s="437" t="str">
        <f t="shared" si="11"/>
        <v>4555.5</v>
      </c>
      <c r="BZ163" s="438" t="str">
        <f t="shared" si="623"/>
        <v>7.0 W</v>
      </c>
      <c r="CA163" s="434" t="str">
        <f>$AY163*Assembly!X$4+$AZ163*Assembly!X$5+$BA163*Assembly!X$6+$BB163*Assembly!X$7+$BC163*Assembly!X$8+$BD163*Assembly!X$9+$BE163*Assembly!X$10+$BF163*Assembly!X$11+$BG163*Assembly!X$12+$BH163*Assembly!X$13+$BI163*Assembly!X$14+$BJ163*Assembly!X$15+$BK163*Assembly!X$16+$BL163*Assembly!X$17+$BM163*Assembly!X$18+$BN163*Assembly!X$19+$BO163*Assembly!X$20+$BP163*Assembly!X$21+$BQ163*Assembly!X$22+$BR163*Assembly!X$23+$BS163*Assembly!X$24</f>
        <v>1,780</v>
      </c>
      <c r="CB163" s="434" t="str">
        <f t="shared" si="12"/>
        <v>276,889</v>
      </c>
      <c r="CC163" s="439" t="str">
        <f t="shared" si="13"/>
        <v>0.2769</v>
      </c>
      <c r="CD163" s="440" t="str">
        <f>$AY163*Assembly!AB$4+$AZ163*Assembly!AB$5+$BA163*Assembly!AB$6+$BB163*Assembly!AB$7+$BC163*Assembly!AB$8+$BD163*Assembly!AB$9+$BE163*Assembly!AB$10+$BF163*Assembly!AB$11+$BG163*Assembly!AB$12+$BH163*Assembly!AB$13+$BI163*Assembly!AB$14+$BJ163*Assembly!AB$15+$BK163*Assembly!AB$16+$BL163*Assembly!AB$17+$BM163*Assembly!AB$18+$BN163*Assembly!AB$19+$BO163*Assembly!AB$20+$BP163*Assembly!AB$21+$BQ163*Assembly!AB$22+$BR163*Assembly!AB$23+$BS163*Assembly!AB$24</f>
        <v>3,440</v>
      </c>
      <c r="CE163" s="457" t="str">
        <f>$AY163*Assembly!M$4+$AZ163*Assembly!M$5+$BA163*Assembly!M$6+$BB163*Assembly!M$7+$BC163*Assembly!M$8+$BD163*Assembly!M$9+$BE163*Assembly!M$10+$BF163*Assembly!M$11+$BG163*Assembly!M$12+$BH163*Assembly!M$13+$BI163*Assembly!M$14+$BJ163*Assembly!M$15+$BK163*Assembly!M$16+$BL163*Assembly!M$17+$BM163*Assembly!M$18+$BN163*Assembly!M$19+$BO163*Assembly!M$20+$BP163*Assembly!M$21+$BQ163*Assembly!M$22+$BR163*Assembly!M$23+$BS163*Assembly!M$24</f>
        <v>8,320</v>
      </c>
      <c r="CF163" s="457" t="str">
        <f>$AY163*Assembly!N$4+$AZ163*Assembly!N$5+$BA163*Assembly!N$6+$BB163*Assembly!N$7+$BC163*Assembly!N$8+$BD163*Assembly!N$9+$BE163*Assembly!N$10+$BF163*Assembly!N$11+$BG163*Assembly!N$12+$BH163*Assembly!N$13+$BI163*Assembly!N$14+$BJ163*Assembly!N$15+$BK163*Assembly!N$16+$BL163*Assembly!N$17+$BM163*Assembly!N$18+$BN163*Assembly!N$19+$BO163*Assembly!N$20+$BP163*Assembly!N$21+$BQ163*Assembly!N$22+$BR163*Assembly!N$23+$BS163*Assembly!N$24</f>
        <v>0</v>
      </c>
      <c r="CG163" s="457" t="str">
        <f>$AY163*Assembly!O$4+$AZ163*Assembly!O$5+$BA163*Assembly!O$6+$BB163*Assembly!O$7+$BC163*Assembly!O$8+$BD163*Assembly!O$9+$BE163*Assembly!O$10+$BF163*Assembly!O$11+$BG163*Assembly!O$12+$BH163*Assembly!O$13+$BI163*Assembly!O$14+$BJ163*Assembly!O$15+$BK163*Assembly!O$16+$BL163*Assembly!O$17+$BM163*Assembly!O$18+$BN163*Assembly!O$19+$BO163*Assembly!O$20+$BP163*Assembly!O$21+$BQ163*Assembly!O$22+$BR163*Assembly!O$23+$BS163*Assembly!O$24</f>
        <v>0</v>
      </c>
      <c r="CH163" s="454" t="str">
        <f>$AY163*Assembly!P$4+$AZ163*Assembly!P$5+$BA163*Assembly!P$6+$BB163*Assembly!P$7+$BC163*Assembly!P$8+$BD163*Assembly!P$9+$BE163*Assembly!P$10+$BF163*Assembly!P$11+$BG163*Assembly!P$12+$BH163*Assembly!P$13+$BI163*Assembly!P$14+$BJ163*Assembly!P$15+$BK163*Assembly!P$16+$BL163*Assembly!P$17+$BM163*Assembly!P$18+$BN163*Assembly!P$19+$BO163*Assembly!P$20+$BP163*Assembly!P$21+$BQ163*Assembly!P$22+$BR163*Assembly!P$23+$BS163*Assembly!P$24</f>
        <v>0</v>
      </c>
      <c r="CI163" s="454" t="str">
        <f>$AY163*Assembly!Q$4+$AZ163*Assembly!Q$5+$BA163*Assembly!Q$6+$BB163*Assembly!Q$7+$BC163*Assembly!Q$8+$BD163*Assembly!Q$9+$BE163*Assembly!Q$10+$BF163*Assembly!Q$11+$BG163*Assembly!Q$12+$BH163*Assembly!Q$13+$BI163*Assembly!Q$14+$BJ163*Assembly!Q$15+$BK163*Assembly!Q$16+$BL163*Assembly!Q$17+$BM163*Assembly!Q$18+$BN163*Assembly!Q$19+$BO163*Assembly!Q$20+$BP163*Assembly!Q$21+$BQ163*Assembly!Q$22+$BR163*Assembly!Q$23+$BS163*Assembly!Q$24</f>
        <v>0</v>
      </c>
      <c r="CJ163" s="457" t="str">
        <f>$AY163*Assembly!R$4+$AZ163*Assembly!R$5+$BA163*Assembly!R$6+$BB163*Assembly!R$7+$BC163*Assembly!R$8+$BD163*Assembly!R$9+$BE163*Assembly!R$10+$BF163*Assembly!R$11+$BG163*Assembly!R$12+$BH163*Assembly!R$13+$BI163*Assembly!R$14+$BJ163*Assembly!R$15+$BK163*Assembly!R$16+$BL163*Assembly!R$17+$BM163*Assembly!R$18+$BN163*Assembly!R$19+$BO163*Assembly!R$20+$BP163*Assembly!R$21+$BQ163*Assembly!R$22+$BR163*Assembly!R$23+$BS163*Assembly!R$24</f>
        <v>0</v>
      </c>
      <c r="CK163" s="454" t="str">
        <f>$AY163*Assembly!S$4+$AZ163*Assembly!S$5+$BA163*Assembly!S$6+$BB163*Assembly!S$7+$BC163*Assembly!S$8+$BD163*Assembly!S$9+$BE163*Assembly!S$10+$BF163*Assembly!S$11+$BG163*Assembly!S$12+$BH163*Assembly!S$13+$BI163*Assembly!S$14+$BJ163*Assembly!S$15+$BK163*Assembly!S$16+$BL163*Assembly!S$17+$BM163*Assembly!S$18+$BN163*Assembly!S$19+$BO163*Assembly!S$20+$BP163*Assembly!S$21+$BQ163*Assembly!S$22+$BR163*Assembly!S$23+$BS163*Assembly!S$24</f>
        <v>0</v>
      </c>
      <c r="CL163" s="454" t="str">
        <f>$AY163*Assembly!T$4+$AZ163*Assembly!T$5+$BA163*Assembly!T$6+$BB163*Assembly!T$7+$BC163*Assembly!T$8+$BD163*Assembly!T$9+$BE163*Assembly!T$10+$BF163*Assembly!T$11+$BG163*Assembly!T$12+$BH163*Assembly!T$13+$BI163*Assembly!T$14+$BJ163*Assembly!T$15+$BK163*Assembly!T$16+$BL163*Assembly!T$17+$BM163*Assembly!T$18+$BN163*Assembly!T$19+$BO163*Assembly!T$20+$BP163*Assembly!T$21+$BQ163*Assembly!T$22+$BR163*Assembly!T$23+$BS163*Assembly!T$24</f>
        <v>0</v>
      </c>
      <c r="CM163" s="454" t="str">
        <f>$AY163*Assembly!U$4+$AZ163*Assembly!U$5+$BA163*Assembly!U$6+$BB163*Assembly!U$7+$BC163*Assembly!U$8+$BD163*Assembly!U$9+$BE163*Assembly!U$10+$BF163*Assembly!U$11+$BG163*Assembly!U$12+$BH163*Assembly!U$13+$BI163*Assembly!U$14+$BJ163*Assembly!U$15+$BK163*Assembly!U$16+$BL163*Assembly!U$17+$BM163*Assembly!U$18+$BN163*Assembly!U$19+$BO163*Assembly!U$20+$BP163*Assembly!U$21+$BQ163*Assembly!U$22+$BR163*Assembly!U$23+$BS163*Assembly!U$24</f>
        <v>0</v>
      </c>
      <c r="CN163" s="457" t="str">
        <f>$AY163*Assembly!V$4+$AZ163*Assembly!V$5+$BA163*Assembly!V$6+$BB163*Assembly!V$7+$BC163*Assembly!V$8+$BD163*Assembly!V$9+$BE163*Assembly!V$10+$BF163*Assembly!V$11+$BG163*Assembly!V$12+$BH163*Assembly!V$13+$BI163*Assembly!V$14+$BJ163*Assembly!V$15+$BK163*Assembly!V$16+$BL163*Assembly!V$17+$BM163*Assembly!V$18+$BN163*Assembly!V$19+$BO163*Assembly!V$20+$BP163*Assembly!V$21+$BQ163*Assembly!V$22+$BR163*Assembly!V$23+$BS163*Assembly!V$24</f>
        <v>0</v>
      </c>
      <c r="CO163" s="457" t="str">
        <f>CE163*Refining!$F$3</f>
        <v>14,857</v>
      </c>
      <c r="CP163" s="457" t="str">
        <f>CF163*Refining!$F$4</f>
        <v>0</v>
      </c>
      <c r="CQ163" s="457" t="str">
        <f>CG163*Refining!$F$5</f>
        <v>0</v>
      </c>
      <c r="CR163" s="457" t="str">
        <f>CH163*Refining!$F$6</f>
        <v>0</v>
      </c>
      <c r="CS163" s="457" t="str">
        <f>CI163*Refining!$F$7</f>
        <v>0</v>
      </c>
      <c r="CT163" s="457" t="str">
        <f>CJ163*Refining!$F$8</f>
        <v>0</v>
      </c>
      <c r="CU163" s="457" t="str">
        <f>CK163*Refining!$F$9</f>
        <v>0</v>
      </c>
      <c r="CV163" s="457" t="str">
        <f>CL163*Refining!$F$10</f>
        <v>0</v>
      </c>
      <c r="CW163" s="457" t="str">
        <f>CM163*Refining!$F$11</f>
        <v>0</v>
      </c>
      <c r="CX163" s="457" t="str">
        <f>CN163*Refining!$F$12</f>
        <v>0</v>
      </c>
      <c r="CY163" s="441" t="str">
        <f t="shared" ref="CY163:DR163" si="660">IF(CE163 = 0, "", CE163)</f>
        <v>8,320</v>
      </c>
      <c r="CZ163" s="442" t="str">
        <f t="shared" si="660"/>
        <v/>
      </c>
      <c r="DA163" s="442" t="str">
        <f t="shared" si="660"/>
        <v/>
      </c>
      <c r="DB163" s="443" t="str">
        <f t="shared" si="660"/>
        <v/>
      </c>
      <c r="DC163" s="444" t="str">
        <f t="shared" si="660"/>
        <v/>
      </c>
      <c r="DD163" s="442" t="str">
        <f t="shared" si="660"/>
        <v/>
      </c>
      <c r="DE163" s="444" t="str">
        <f t="shared" si="660"/>
        <v/>
      </c>
      <c r="DF163" s="444" t="str">
        <f t="shared" si="660"/>
        <v/>
      </c>
      <c r="DG163" s="442" t="str">
        <f t="shared" si="660"/>
        <v/>
      </c>
      <c r="DH163" s="445" t="str">
        <f t="shared" si="660"/>
        <v/>
      </c>
      <c r="DI163" s="441" t="str">
        <f t="shared" si="660"/>
        <v>14,857</v>
      </c>
      <c r="DJ163" s="442" t="str">
        <f t="shared" si="660"/>
        <v/>
      </c>
      <c r="DK163" s="442" t="str">
        <f t="shared" si="660"/>
        <v/>
      </c>
      <c r="DL163" s="442" t="str">
        <f t="shared" si="660"/>
        <v/>
      </c>
      <c r="DM163" s="446" t="str">
        <f t="shared" si="660"/>
        <v/>
      </c>
      <c r="DN163" s="442" t="str">
        <f t="shared" si="660"/>
        <v/>
      </c>
      <c r="DO163" s="442" t="str">
        <f t="shared" si="660"/>
        <v/>
      </c>
      <c r="DP163" s="442" t="str">
        <f t="shared" si="660"/>
        <v/>
      </c>
      <c r="DQ163" s="442" t="str">
        <f t="shared" si="660"/>
        <v/>
      </c>
      <c r="DR163" s="445" t="str">
        <f t="shared" si="660"/>
        <v/>
      </c>
      <c r="DS163" s="447" t="str">
        <f t="shared" si="15"/>
        <v>8,320</v>
      </c>
      <c r="DT163" s="448" t="str">
        <f t="shared" si="16"/>
        <v>14,857</v>
      </c>
      <c r="DU163" s="434" t="str">
        <f>CY163*'Ores &amp; Ingots'!$C$3+CZ163*'Ores &amp; Ingots'!$C$4+DA163*'Ores &amp; Ingots'!$C$5+DB163*'Ores &amp; Ingots'!$C$6+DC163*'Ores &amp; Ingots'!$C$7+DD163*'Ores &amp; Ingots'!$C$8+DE163*'Ores &amp; Ingots'!$C$9+DF163*'Ores &amp; Ingots'!$C$10+DG163*'Ores &amp; Ingots'!$C$11+DH163*'Ores &amp; Ingots'!$C$12</f>
        <v>1,057</v>
      </c>
      <c r="DV163" s="434" t="str">
        <f>DI163*'Ores &amp; Ingots'!$B$3+DJ163*'Ores &amp; Ingots'!$B$4+DK163*'Ores &amp; Ingots'!$B$5+DL163*'Ores &amp; Ingots'!$B$6+DM163*'Ores &amp; Ingots'!$B$7+DN163*'Ores &amp; Ingots'!$B$8+DO163*'Ores &amp; Ingots'!$B$9+DP163*'Ores &amp; Ingots'!$B$10+DQ163*'Ores &amp; Ingots'!$B$11+DR163*'Ores &amp; Ingots'!$B$12</f>
        <v>5,497</v>
      </c>
      <c r="DW163" s="448" t="str">
        <f>CY163*Refining!$G$3+CZ163*Refining!$G$4+DA163*Refining!$G$5+DB163*Refining!$G$6+DC163*Refining!$G$7+DD163*Refining!$G$8+DE163*Refining!$G$9+DF163*Refining!$G$10+DG163*Refining!$G$11+DH163*Refining!$G$12</f>
        <v>571</v>
      </c>
      <c r="DX163" s="448" t="str">
        <f t="shared" si="17"/>
        <v>88,889</v>
      </c>
      <c r="DY163" s="449" t="str">
        <f t="shared" si="18"/>
        <v>0.0889</v>
      </c>
      <c r="DZ163" s="447" t="str">
        <f t="shared" si="19"/>
        <v>2,381</v>
      </c>
      <c r="EA163" s="446" t="str">
        <f t="shared" ref="EA163:EB163" si="661">DZ163/60</f>
        <v>39.7</v>
      </c>
      <c r="EB163" s="446" t="str">
        <f t="shared" si="661"/>
        <v>0.7</v>
      </c>
      <c r="EC163" s="450" t="str">
        <f t="shared" si="21"/>
        <v>0.03</v>
      </c>
      <c r="ED163" s="447" t="str">
        <f t="shared" si="22"/>
        <v>365,778</v>
      </c>
      <c r="EE163" s="446" t="str">
        <f t="shared" ref="EE163:EF163" si="662">ED163/1000</f>
        <v>365.8</v>
      </c>
      <c r="EF163" s="451" t="str">
        <f t="shared" si="662"/>
        <v>0.37</v>
      </c>
      <c r="EG163" s="452" t="str">
        <f t="shared" si="24"/>
        <v>0.3658</v>
      </c>
      <c r="EH163" s="225" t="s">
        <v>12</v>
      </c>
    </row>
    <row r="164">
      <c r="A164" s="33"/>
      <c r="B164" s="226" t="s">
        <v>1027</v>
      </c>
      <c r="C164" s="227" t="s">
        <v>885</v>
      </c>
      <c r="D164" s="227">
        <v>5.0</v>
      </c>
      <c r="E164" s="227">
        <v>3.0</v>
      </c>
      <c r="F164" s="227">
        <v>5.0</v>
      </c>
      <c r="G164" s="420" t="str">
        <f t="shared" si="5"/>
        <v>9.375</v>
      </c>
      <c r="H164" s="421">
        <v>20.0</v>
      </c>
      <c r="I164" s="421">
        <v>20.0</v>
      </c>
      <c r="J164" s="421" t="str">
        <f>H164/Main!$D$9</f>
        <v>20</v>
      </c>
      <c r="K164" s="421" t="str">
        <f>I164/Main!$D$10</f>
        <v>20</v>
      </c>
      <c r="L164" s="422" t="str">
        <f t="shared" si="6"/>
        <v>1.0</v>
      </c>
      <c r="M164" s="422">
        <v>0.3</v>
      </c>
      <c r="N164" s="423"/>
      <c r="O164" s="423"/>
      <c r="P164" s="423"/>
      <c r="Q164" s="424"/>
      <c r="R164" s="423"/>
      <c r="S164" s="425"/>
      <c r="T164" s="425"/>
      <c r="U164" s="424" t="s">
        <v>12</v>
      </c>
      <c r="V164" s="423"/>
      <c r="W164" s="425"/>
      <c r="X164" s="425"/>
      <c r="Y164" s="423"/>
      <c r="Z164" s="423"/>
      <c r="AA164" s="423"/>
      <c r="AB164" s="423"/>
      <c r="AC164" s="523"/>
      <c r="AD164" s="434">
        <v>7.0</v>
      </c>
      <c r="AE164" s="434">
        <v>0.0</v>
      </c>
      <c r="AF164" s="434">
        <v>0.0</v>
      </c>
      <c r="AG164" s="498">
        <v>2.0</v>
      </c>
      <c r="AH164" s="434">
        <v>15.0</v>
      </c>
      <c r="AI164" s="434">
        <v>0.0</v>
      </c>
      <c r="AJ164" s="434">
        <v>0.0</v>
      </c>
      <c r="AK164" s="434">
        <v>0.0</v>
      </c>
      <c r="AL164" s="434">
        <v>0.0</v>
      </c>
      <c r="AM164" s="434">
        <v>0.0</v>
      </c>
      <c r="AN164" s="434">
        <v>0.0</v>
      </c>
      <c r="AO164" s="434">
        <v>0.0</v>
      </c>
      <c r="AP164" s="434">
        <v>0.0</v>
      </c>
      <c r="AQ164" s="434">
        <v>0.0</v>
      </c>
      <c r="AR164" s="434">
        <v>0.0</v>
      </c>
      <c r="AS164" s="434">
        <v>0.0</v>
      </c>
      <c r="AT164" s="434">
        <v>0.0</v>
      </c>
      <c r="AU164" s="434">
        <v>0.0</v>
      </c>
      <c r="AV164" s="434">
        <v>0.0</v>
      </c>
      <c r="AW164" s="434">
        <v>0.0</v>
      </c>
      <c r="AX164" s="434">
        <v>0.0</v>
      </c>
      <c r="AY164" s="429" t="str">
        <f t="shared" ref="AY164:BS164" si="663">IF(AD164 = 0, "", AD164)</f>
        <v>7</v>
      </c>
      <c r="AZ164" s="430" t="str">
        <f t="shared" si="663"/>
        <v/>
      </c>
      <c r="BA164" s="430" t="str">
        <f t="shared" si="663"/>
        <v/>
      </c>
      <c r="BB164" s="431" t="str">
        <f t="shared" si="663"/>
        <v>2</v>
      </c>
      <c r="BC164" s="430" t="str">
        <f t="shared" si="663"/>
        <v>15</v>
      </c>
      <c r="BD164" s="430" t="str">
        <f t="shared" si="663"/>
        <v/>
      </c>
      <c r="BE164" s="430" t="str">
        <f t="shared" si="663"/>
        <v/>
      </c>
      <c r="BF164" s="430" t="str">
        <f t="shared" si="663"/>
        <v/>
      </c>
      <c r="BG164" s="430" t="str">
        <f t="shared" si="663"/>
        <v/>
      </c>
      <c r="BH164" s="430" t="str">
        <f t="shared" si="663"/>
        <v/>
      </c>
      <c r="BI164" s="430" t="str">
        <f t="shared" si="663"/>
        <v/>
      </c>
      <c r="BJ164" s="430" t="str">
        <f t="shared" si="663"/>
        <v/>
      </c>
      <c r="BK164" s="430" t="str">
        <f t="shared" si="663"/>
        <v/>
      </c>
      <c r="BL164" s="430" t="str">
        <f t="shared" si="663"/>
        <v/>
      </c>
      <c r="BM164" s="430" t="str">
        <f t="shared" si="663"/>
        <v/>
      </c>
      <c r="BN164" s="430" t="str">
        <f t="shared" si="663"/>
        <v/>
      </c>
      <c r="BO164" s="430" t="str">
        <f t="shared" si="663"/>
        <v/>
      </c>
      <c r="BP164" s="430" t="str">
        <f t="shared" si="663"/>
        <v/>
      </c>
      <c r="BQ164" s="430" t="str">
        <f t="shared" si="663"/>
        <v/>
      </c>
      <c r="BR164" s="430" t="str">
        <f t="shared" si="663"/>
        <v/>
      </c>
      <c r="BS164" s="432" t="str">
        <f t="shared" si="663"/>
        <v/>
      </c>
      <c r="BT164" s="433" t="str">
        <f>$AY164*Assembly!Y$4+$AZ164*Assembly!Y$5+$BA164*Assembly!Y$6+$BB164*Assembly!Y$7+$BC164*Assembly!Y$8+$BD164*Assembly!Y$9+$BE164*Assembly!Y$10+$BF164*Assembly!Y$11+$BG164*Assembly!Y$12+$BH164*Assembly!Y$13+$BI164*Assembly!Y$14+$BJ164*Assembly!Y$15+$BK164*Assembly!Y$16+$BL164*Assembly!Y$17+$BM164*Assembly!Y$18+$BN164*Assembly!Y$19+$BO164*Assembly!Y$20+$BP164*Assembly!Y$21+$BQ164*Assembly!Y$22+$BR164*Assembly!Y$23+$BS164*Assembly!Y$24</f>
        <v>310</v>
      </c>
      <c r="BU164" s="434" t="str">
        <f t="shared" si="8"/>
        <v>33</v>
      </c>
      <c r="BV164" s="434" t="str">
        <f>$AY164*Assembly!AC$4+$AZ164*Assembly!AC$5+$BA164*Assembly!AC$6+$BB164*Assembly!AC$7+$BC164*Assembly!AC$8+$BD164*Assembly!AC$9+$BE164*Assembly!AC$10+$BF164*Assembly!AC$11+$BG164*Assembly!AC$12+$BH164*Assembly!AC$13+$BI164*Assembly!AC$14+$BJ164*Assembly!AC$15+$BK164*Assembly!AC$16+$BL164*Assembly!AC$17+$BM164*Assembly!AC$18+$BN164*Assembly!AC$19+$BO164*Assembly!AC$20+$BP164*Assembly!AC$21+$BQ164*Assembly!AC$22+$BR164*Assembly!AC$23+$BS164*Assembly!AC$24</f>
        <v>1,270</v>
      </c>
      <c r="BW164" s="435" t="str">
        <f t="shared" si="9"/>
        <v>4.10</v>
      </c>
      <c r="BX164" s="436" t="str">
        <f t="shared" si="10"/>
        <v>135</v>
      </c>
      <c r="BY164" s="437" t="str">
        <f t="shared" si="11"/>
        <v>38.4</v>
      </c>
      <c r="BZ164" s="438" t="str">
        <f t="shared" si="623"/>
        <v>?</v>
      </c>
      <c r="CA164" s="434" t="str">
        <f>$AY164*Assembly!X$4+$AZ164*Assembly!X$5+$BA164*Assembly!X$6+$BB164*Assembly!X$7+$BC164*Assembly!X$8+$BD164*Assembly!X$9+$BE164*Assembly!X$10+$BF164*Assembly!X$11+$BG164*Assembly!X$12+$BH164*Assembly!X$13+$BI164*Assembly!X$14+$BJ164*Assembly!X$15+$BK164*Assembly!X$16+$BL164*Assembly!X$17+$BM164*Assembly!X$18+$BN164*Assembly!X$19+$BO164*Assembly!X$20+$BP164*Assembly!X$21+$BQ164*Assembly!X$22+$BR164*Assembly!X$23+$BS164*Assembly!X$24</f>
        <v>69</v>
      </c>
      <c r="CB164" s="434" t="str">
        <f t="shared" si="12"/>
        <v>10,733</v>
      </c>
      <c r="CC164" s="439" t="str">
        <f t="shared" si="13"/>
        <v>0.0107</v>
      </c>
      <c r="CD164" s="440" t="str">
        <f>$AY164*Assembly!AB$4+$AZ164*Assembly!AB$5+$BA164*Assembly!AB$6+$BB164*Assembly!AB$7+$BC164*Assembly!AB$8+$BD164*Assembly!AB$9+$BE164*Assembly!AB$10+$BF164*Assembly!AB$11+$BG164*Assembly!AB$12+$BH164*Assembly!AB$13+$BI164*Assembly!AB$14+$BJ164*Assembly!AB$15+$BK164*Assembly!AB$16+$BL164*Assembly!AB$17+$BM164*Assembly!AB$18+$BN164*Assembly!AB$19+$BO164*Assembly!AB$20+$BP164*Assembly!AB$21+$BQ164*Assembly!AB$22+$BR164*Assembly!AB$23+$BS164*Assembly!AB$24</f>
        <v>127</v>
      </c>
      <c r="CE164" s="424" t="str">
        <f>$AY164*Assembly!M$4+$AZ164*Assembly!M$5+$BA164*Assembly!M$6+$BB164*Assembly!M$7+$BC164*Assembly!M$8+$BD164*Assembly!M$9+$BE164*Assembly!M$10+$BF164*Assembly!M$11+$BG164*Assembly!M$12+$BH164*Assembly!M$13+$BI164*Assembly!M$14+$BJ164*Assembly!M$15+$BK164*Assembly!M$16+$BL164*Assembly!M$17+$BM164*Assembly!M$18+$BN164*Assembly!M$19+$BO164*Assembly!M$20+$BP164*Assembly!M$21+$BQ164*Assembly!M$22+$BR164*Assembly!M$23+$BS164*Assembly!M$24</f>
        <v>357</v>
      </c>
      <c r="CF164" s="424" t="str">
        <f>$AY164*Assembly!N$4+$AZ164*Assembly!N$5+$BA164*Assembly!N$6+$BB164*Assembly!N$7+$BC164*Assembly!N$8+$BD164*Assembly!N$9+$BE164*Assembly!N$10+$BF164*Assembly!N$11+$BG164*Assembly!N$12+$BH164*Assembly!N$13+$BI164*Assembly!N$14+$BJ164*Assembly!N$15+$BK164*Assembly!N$16+$BL164*Assembly!N$17+$BM164*Assembly!N$18+$BN164*Assembly!N$19+$BO164*Assembly!N$20+$BP164*Assembly!N$21+$BQ164*Assembly!N$22+$BR164*Assembly!N$23+$BS164*Assembly!N$24</f>
        <v>0</v>
      </c>
      <c r="CG164" s="424" t="str">
        <f>$AY164*Assembly!O$4+$AZ164*Assembly!O$5+$BA164*Assembly!O$6+$BB164*Assembly!O$7+$BC164*Assembly!O$8+$BD164*Assembly!O$9+$BE164*Assembly!O$10+$BF164*Assembly!O$11+$BG164*Assembly!O$12+$BH164*Assembly!O$13+$BI164*Assembly!O$14+$BJ164*Assembly!O$15+$BK164*Assembly!O$16+$BL164*Assembly!O$17+$BM164*Assembly!O$18+$BN164*Assembly!O$19+$BO164*Assembly!O$20+$BP164*Assembly!O$21+$BQ164*Assembly!O$22+$BR164*Assembly!O$23+$BS164*Assembly!O$24</f>
        <v>0</v>
      </c>
      <c r="CH164" s="421" t="str">
        <f>$AY164*Assembly!P$4+$AZ164*Assembly!P$5+$BA164*Assembly!P$6+$BB164*Assembly!P$7+$BC164*Assembly!P$8+$BD164*Assembly!P$9+$BE164*Assembly!P$10+$BF164*Assembly!P$11+$BG164*Assembly!P$12+$BH164*Assembly!P$13+$BI164*Assembly!P$14+$BJ164*Assembly!P$15+$BK164*Assembly!P$16+$BL164*Assembly!P$17+$BM164*Assembly!P$18+$BN164*Assembly!P$19+$BO164*Assembly!P$20+$BP164*Assembly!P$21+$BQ164*Assembly!P$22+$BR164*Assembly!P$23+$BS164*Assembly!P$24</f>
        <v>0</v>
      </c>
      <c r="CI164" s="421" t="str">
        <f>$AY164*Assembly!Q$4+$AZ164*Assembly!Q$5+$BA164*Assembly!Q$6+$BB164*Assembly!Q$7+$BC164*Assembly!Q$8+$BD164*Assembly!Q$9+$BE164*Assembly!Q$10+$BF164*Assembly!Q$11+$BG164*Assembly!Q$12+$BH164*Assembly!Q$13+$BI164*Assembly!Q$14+$BJ164*Assembly!Q$15+$BK164*Assembly!Q$16+$BL164*Assembly!Q$17+$BM164*Assembly!Q$18+$BN164*Assembly!Q$19+$BO164*Assembly!Q$20+$BP164*Assembly!Q$21+$BQ164*Assembly!Q$22+$BR164*Assembly!Q$23+$BS164*Assembly!Q$24</f>
        <v>0</v>
      </c>
      <c r="CJ164" s="424" t="str">
        <f>$AY164*Assembly!R$4+$AZ164*Assembly!R$5+$BA164*Assembly!R$6+$BB164*Assembly!R$7+$BC164*Assembly!R$8+$BD164*Assembly!R$9+$BE164*Assembly!R$10+$BF164*Assembly!R$11+$BG164*Assembly!R$12+$BH164*Assembly!R$13+$BI164*Assembly!R$14+$BJ164*Assembly!R$15+$BK164*Assembly!R$16+$BL164*Assembly!R$17+$BM164*Assembly!R$18+$BN164*Assembly!R$19+$BO164*Assembly!R$20+$BP164*Assembly!R$21+$BQ164*Assembly!R$22+$BR164*Assembly!R$23+$BS164*Assembly!R$24</f>
        <v>0</v>
      </c>
      <c r="CK164" s="421" t="str">
        <f>$AY164*Assembly!S$4+$AZ164*Assembly!S$5+$BA164*Assembly!S$6+$BB164*Assembly!S$7+$BC164*Assembly!S$8+$BD164*Assembly!S$9+$BE164*Assembly!S$10+$BF164*Assembly!S$11+$BG164*Assembly!S$12+$BH164*Assembly!S$13+$BI164*Assembly!S$14+$BJ164*Assembly!S$15+$BK164*Assembly!S$16+$BL164*Assembly!S$17+$BM164*Assembly!S$18+$BN164*Assembly!S$19+$BO164*Assembly!S$20+$BP164*Assembly!S$21+$BQ164*Assembly!S$22+$BR164*Assembly!S$23+$BS164*Assembly!S$24</f>
        <v>0</v>
      </c>
      <c r="CL164" s="421" t="str">
        <f>$AY164*Assembly!T$4+$AZ164*Assembly!T$5+$BA164*Assembly!T$6+$BB164*Assembly!T$7+$BC164*Assembly!T$8+$BD164*Assembly!T$9+$BE164*Assembly!T$10+$BF164*Assembly!T$11+$BG164*Assembly!T$12+$BH164*Assembly!T$13+$BI164*Assembly!T$14+$BJ164*Assembly!T$15+$BK164*Assembly!T$16+$BL164*Assembly!T$17+$BM164*Assembly!T$18+$BN164*Assembly!T$19+$BO164*Assembly!T$20+$BP164*Assembly!T$21+$BQ164*Assembly!T$22+$BR164*Assembly!T$23+$BS164*Assembly!T$24</f>
        <v>0</v>
      </c>
      <c r="CM164" s="421" t="str">
        <f>$AY164*Assembly!U$4+$AZ164*Assembly!U$5+$BA164*Assembly!U$6+$BB164*Assembly!U$7+$BC164*Assembly!U$8+$BD164*Assembly!U$9+$BE164*Assembly!U$10+$BF164*Assembly!U$11+$BG164*Assembly!U$12+$BH164*Assembly!U$13+$BI164*Assembly!U$14+$BJ164*Assembly!U$15+$BK164*Assembly!U$16+$BL164*Assembly!U$17+$BM164*Assembly!U$18+$BN164*Assembly!U$19+$BO164*Assembly!U$20+$BP164*Assembly!U$21+$BQ164*Assembly!U$22+$BR164*Assembly!U$23+$BS164*Assembly!U$24</f>
        <v>0</v>
      </c>
      <c r="CN164" s="424" t="str">
        <f>$AY164*Assembly!V$4+$AZ164*Assembly!V$5+$BA164*Assembly!V$6+$BB164*Assembly!V$7+$BC164*Assembly!V$8+$BD164*Assembly!V$9+$BE164*Assembly!V$10+$BF164*Assembly!V$11+$BG164*Assembly!V$12+$BH164*Assembly!V$13+$BI164*Assembly!V$14+$BJ164*Assembly!V$15+$BK164*Assembly!V$16+$BL164*Assembly!V$17+$BM164*Assembly!V$18+$BN164*Assembly!V$19+$BO164*Assembly!V$20+$BP164*Assembly!V$21+$BQ164*Assembly!V$22+$BR164*Assembly!V$23+$BS164*Assembly!V$24</f>
        <v>0</v>
      </c>
      <c r="CO164" s="424" t="str">
        <f>CE164*Refining!$F$3</f>
        <v>638</v>
      </c>
      <c r="CP164" s="424" t="str">
        <f>CF164*Refining!$F$4</f>
        <v>0</v>
      </c>
      <c r="CQ164" s="424" t="str">
        <f>CG164*Refining!$F$5</f>
        <v>0</v>
      </c>
      <c r="CR164" s="424" t="str">
        <f>CH164*Refining!$F$6</f>
        <v>0</v>
      </c>
      <c r="CS164" s="424" t="str">
        <f>CI164*Refining!$F$7</f>
        <v>0</v>
      </c>
      <c r="CT164" s="424" t="str">
        <f>CJ164*Refining!$F$8</f>
        <v>0</v>
      </c>
      <c r="CU164" s="424" t="str">
        <f>CK164*Refining!$F$9</f>
        <v>0</v>
      </c>
      <c r="CV164" s="424" t="str">
        <f>CL164*Refining!$F$10</f>
        <v>0</v>
      </c>
      <c r="CW164" s="424" t="str">
        <f>CM164*Refining!$F$11</f>
        <v>0</v>
      </c>
      <c r="CX164" s="424" t="str">
        <f>CN164*Refining!$F$12</f>
        <v>0</v>
      </c>
      <c r="CY164" s="441" t="str">
        <f t="shared" ref="CY164:DR164" si="664">IF(CE164 = 0, "", CE164)</f>
        <v>357</v>
      </c>
      <c r="CZ164" s="442" t="str">
        <f t="shared" si="664"/>
        <v/>
      </c>
      <c r="DA164" s="442" t="str">
        <f t="shared" si="664"/>
        <v/>
      </c>
      <c r="DB164" s="443" t="str">
        <f t="shared" si="664"/>
        <v/>
      </c>
      <c r="DC164" s="444" t="str">
        <f t="shared" si="664"/>
        <v/>
      </c>
      <c r="DD164" s="442" t="str">
        <f t="shared" si="664"/>
        <v/>
      </c>
      <c r="DE164" s="444" t="str">
        <f t="shared" si="664"/>
        <v/>
      </c>
      <c r="DF164" s="444" t="str">
        <f t="shared" si="664"/>
        <v/>
      </c>
      <c r="DG164" s="442" t="str">
        <f t="shared" si="664"/>
        <v/>
      </c>
      <c r="DH164" s="445" t="str">
        <f t="shared" si="664"/>
        <v/>
      </c>
      <c r="DI164" s="441" t="str">
        <f t="shared" si="664"/>
        <v>638</v>
      </c>
      <c r="DJ164" s="442" t="str">
        <f t="shared" si="664"/>
        <v/>
      </c>
      <c r="DK164" s="442" t="str">
        <f t="shared" si="664"/>
        <v/>
      </c>
      <c r="DL164" s="442" t="str">
        <f t="shared" si="664"/>
        <v/>
      </c>
      <c r="DM164" s="446" t="str">
        <f t="shared" si="664"/>
        <v/>
      </c>
      <c r="DN164" s="442" t="str">
        <f t="shared" si="664"/>
        <v/>
      </c>
      <c r="DO164" s="442" t="str">
        <f t="shared" si="664"/>
        <v/>
      </c>
      <c r="DP164" s="442" t="str">
        <f t="shared" si="664"/>
        <v/>
      </c>
      <c r="DQ164" s="442" t="str">
        <f t="shared" si="664"/>
        <v/>
      </c>
      <c r="DR164" s="445" t="str">
        <f t="shared" si="664"/>
        <v/>
      </c>
      <c r="DS164" s="447" t="str">
        <f t="shared" si="15"/>
        <v>357</v>
      </c>
      <c r="DT164" s="448" t="str">
        <f t="shared" si="16"/>
        <v>638</v>
      </c>
      <c r="DU164" s="434" t="str">
        <f>CY164*'Ores &amp; Ingots'!$C$3+CZ164*'Ores &amp; Ingots'!$C$4+DA164*'Ores &amp; Ingots'!$C$5+DB164*'Ores &amp; Ingots'!$C$6+DC164*'Ores &amp; Ingots'!$C$7+DD164*'Ores &amp; Ingots'!$C$8+DE164*'Ores &amp; Ingots'!$C$9+DF164*'Ores &amp; Ingots'!$C$10+DG164*'Ores &amp; Ingots'!$C$11+DH164*'Ores &amp; Ingots'!$C$12</f>
        <v>45</v>
      </c>
      <c r="DV164" s="434" t="str">
        <f>DI164*'Ores &amp; Ingots'!$B$3+DJ164*'Ores &amp; Ingots'!$B$4+DK164*'Ores &amp; Ingots'!$B$5+DL164*'Ores &amp; Ingots'!$B$6+DM164*'Ores &amp; Ingots'!$B$7+DN164*'Ores &amp; Ingots'!$B$8+DO164*'Ores &amp; Ingots'!$B$9+DP164*'Ores &amp; Ingots'!$B$10+DQ164*'Ores &amp; Ingots'!$B$11+DR164*'Ores &amp; Ingots'!$B$12</f>
        <v>236</v>
      </c>
      <c r="DW164" s="448" t="str">
        <f>CY164*Refining!$G$3+CZ164*Refining!$G$4+DA164*Refining!$G$5+DB164*Refining!$G$6+DC164*Refining!$G$7+DD164*Refining!$G$8+DE164*Refining!$G$9+DF164*Refining!$G$10+DG164*Refining!$G$11+DH164*Refining!$G$12</f>
        <v>25</v>
      </c>
      <c r="DX164" s="448" t="str">
        <f t="shared" si="17"/>
        <v>3,814</v>
      </c>
      <c r="DY164" s="449" t="str">
        <f t="shared" si="18"/>
        <v>0.0038</v>
      </c>
      <c r="DZ164" s="447" t="str">
        <f t="shared" si="19"/>
        <v>114</v>
      </c>
      <c r="EA164" s="446" t="str">
        <f t="shared" ref="EA164:EB164" si="665">DZ164/60</f>
        <v>1.9</v>
      </c>
      <c r="EB164" s="446" t="str">
        <f t="shared" si="665"/>
        <v>0.0</v>
      </c>
      <c r="EC164" s="450" t="str">
        <f t="shared" si="21"/>
        <v>0.00</v>
      </c>
      <c r="ED164" s="447" t="str">
        <f t="shared" si="22"/>
        <v>14,547</v>
      </c>
      <c r="EE164" s="446" t="str">
        <f t="shared" ref="EE164:EF164" si="666">ED164/1000</f>
        <v>14.5</v>
      </c>
      <c r="EF164" s="451" t="str">
        <f t="shared" si="666"/>
        <v>0.01</v>
      </c>
      <c r="EG164" s="452" t="str">
        <f t="shared" si="24"/>
        <v>0.0145</v>
      </c>
      <c r="EH164" s="225" t="s">
        <v>12</v>
      </c>
    </row>
    <row r="165">
      <c r="A165" s="33"/>
      <c r="B165" s="226" t="s">
        <v>1028</v>
      </c>
      <c r="C165" s="227" t="s">
        <v>886</v>
      </c>
      <c r="D165" s="227">
        <v>1.0</v>
      </c>
      <c r="E165" s="227">
        <v>1.0</v>
      </c>
      <c r="F165" s="227">
        <v>1.0</v>
      </c>
      <c r="G165" s="453" t="str">
        <f t="shared" si="5"/>
        <v>15.625</v>
      </c>
      <c r="H165" s="454">
        <v>15.0</v>
      </c>
      <c r="I165" s="454">
        <v>15.0</v>
      </c>
      <c r="J165" s="454" t="str">
        <f>H165/Main!$D$9</f>
        <v>15</v>
      </c>
      <c r="K165" s="454" t="str">
        <f>I165/Main!$D$10</f>
        <v>15</v>
      </c>
      <c r="L165" s="455" t="str">
        <f t="shared" si="6"/>
        <v>1.0</v>
      </c>
      <c r="M165" s="455">
        <v>0.3</v>
      </c>
      <c r="N165" s="456"/>
      <c r="O165" s="456"/>
      <c r="P165" s="456"/>
      <c r="Q165" s="457"/>
      <c r="R165" s="456"/>
      <c r="S165" s="458"/>
      <c r="T165" s="458"/>
      <c r="U165" s="456"/>
      <c r="V165" s="456"/>
      <c r="W165" s="530"/>
      <c r="X165" s="458"/>
      <c r="Y165" s="456"/>
      <c r="Z165" s="456"/>
      <c r="AA165" s="456"/>
      <c r="AB165" s="456"/>
      <c r="AC165" s="531" t="s">
        <v>913</v>
      </c>
      <c r="AD165" s="434">
        <v>8.0</v>
      </c>
      <c r="AE165" s="434">
        <v>0.0</v>
      </c>
      <c r="AF165" s="434">
        <v>0.0</v>
      </c>
      <c r="AG165" s="498">
        <v>4.0</v>
      </c>
      <c r="AH165" s="434">
        <v>40.0</v>
      </c>
      <c r="AI165" s="434">
        <v>0.0</v>
      </c>
      <c r="AJ165" s="434">
        <v>0.0</v>
      </c>
      <c r="AK165" s="434">
        <v>0.0</v>
      </c>
      <c r="AL165" s="434">
        <v>0.0</v>
      </c>
      <c r="AM165" s="434">
        <v>0.0</v>
      </c>
      <c r="AN165" s="434">
        <v>0.0</v>
      </c>
      <c r="AO165" s="434">
        <v>8.0</v>
      </c>
      <c r="AP165" s="434">
        <v>0.0</v>
      </c>
      <c r="AQ165" s="434">
        <v>0.0</v>
      </c>
      <c r="AR165" s="434">
        <v>0.0</v>
      </c>
      <c r="AS165" s="434">
        <v>0.0</v>
      </c>
      <c r="AT165" s="434">
        <v>0.0</v>
      </c>
      <c r="AU165" s="434">
        <v>0.0</v>
      </c>
      <c r="AV165" s="434">
        <v>0.0</v>
      </c>
      <c r="AW165" s="434">
        <v>0.0</v>
      </c>
      <c r="AX165" s="434">
        <v>0.0</v>
      </c>
      <c r="AY165" s="429" t="str">
        <f t="shared" ref="AY165:BS165" si="667">IF(AD165 = 0, "", AD165)</f>
        <v>8</v>
      </c>
      <c r="AZ165" s="430" t="str">
        <f t="shared" si="667"/>
        <v/>
      </c>
      <c r="BA165" s="430" t="str">
        <f t="shared" si="667"/>
        <v/>
      </c>
      <c r="BB165" s="431" t="str">
        <f t="shared" si="667"/>
        <v>4</v>
      </c>
      <c r="BC165" s="430" t="str">
        <f t="shared" si="667"/>
        <v>40</v>
      </c>
      <c r="BD165" s="430" t="str">
        <f t="shared" si="667"/>
        <v/>
      </c>
      <c r="BE165" s="430" t="str">
        <f t="shared" si="667"/>
        <v/>
      </c>
      <c r="BF165" s="430" t="str">
        <f t="shared" si="667"/>
        <v/>
      </c>
      <c r="BG165" s="430" t="str">
        <f t="shared" si="667"/>
        <v/>
      </c>
      <c r="BH165" s="430" t="str">
        <f t="shared" si="667"/>
        <v/>
      </c>
      <c r="BI165" s="430" t="str">
        <f t="shared" si="667"/>
        <v/>
      </c>
      <c r="BJ165" s="430" t="str">
        <f t="shared" si="667"/>
        <v>8</v>
      </c>
      <c r="BK165" s="430" t="str">
        <f t="shared" si="667"/>
        <v/>
      </c>
      <c r="BL165" s="430" t="str">
        <f t="shared" si="667"/>
        <v/>
      </c>
      <c r="BM165" s="430" t="str">
        <f t="shared" si="667"/>
        <v/>
      </c>
      <c r="BN165" s="430" t="str">
        <f t="shared" si="667"/>
        <v/>
      </c>
      <c r="BO165" s="430" t="str">
        <f t="shared" si="667"/>
        <v/>
      </c>
      <c r="BP165" s="430" t="str">
        <f t="shared" si="667"/>
        <v/>
      </c>
      <c r="BQ165" s="430" t="str">
        <f t="shared" si="667"/>
        <v/>
      </c>
      <c r="BR165" s="430" t="str">
        <f t="shared" si="667"/>
        <v/>
      </c>
      <c r="BS165" s="432" t="str">
        <f t="shared" si="667"/>
        <v/>
      </c>
      <c r="BT165" s="433" t="str">
        <f>$AY165*Assembly!Y$4+$AZ165*Assembly!Y$5+$BA165*Assembly!Y$6+$BB165*Assembly!Y$7+$BC165*Assembly!Y$8+$BD165*Assembly!Y$9+$BE165*Assembly!Y$10+$BF165*Assembly!Y$11+$BG165*Assembly!Y$12+$BH165*Assembly!Y$13+$BI165*Assembly!Y$14+$BJ165*Assembly!Y$15+$BK165*Assembly!Y$16+$BL165*Assembly!Y$17+$BM165*Assembly!Y$18+$BN165*Assembly!Y$19+$BO165*Assembly!Y$20+$BP165*Assembly!Y$21+$BQ165*Assembly!Y$22+$BR165*Assembly!Y$23+$BS165*Assembly!Y$24</f>
        <v>628</v>
      </c>
      <c r="BU165" s="434" t="str">
        <f t="shared" si="8"/>
        <v>40</v>
      </c>
      <c r="BV165" s="434" t="str">
        <f>$AY165*Assembly!AC$4+$AZ165*Assembly!AC$5+$BA165*Assembly!AC$6+$BB165*Assembly!AC$7+$BC165*Assembly!AC$8+$BD165*Assembly!AC$9+$BE165*Assembly!AC$10+$BF165*Assembly!AC$11+$BG165*Assembly!AC$12+$BH165*Assembly!AC$13+$BI165*Assembly!AC$14+$BJ165*Assembly!AC$15+$BK165*Assembly!AC$16+$BL165*Assembly!AC$17+$BM165*Assembly!AC$18+$BN165*Assembly!AC$19+$BO165*Assembly!AC$20+$BP165*Assembly!AC$21+$BQ165*Assembly!AC$22+$BR165*Assembly!AC$23+$BS165*Assembly!AC$24</f>
        <v>2,480</v>
      </c>
      <c r="BW165" s="435" t="str">
        <f t="shared" si="9"/>
        <v>3.95</v>
      </c>
      <c r="BX165" s="436" t="str">
        <f t="shared" si="10"/>
        <v>159</v>
      </c>
      <c r="BY165" s="437" t="str">
        <f t="shared" si="11"/>
        <v>61.7</v>
      </c>
      <c r="BZ165" s="438"/>
      <c r="CA165" s="434" t="str">
        <f>$AY165*Assembly!X$4+$AZ165*Assembly!X$5+$BA165*Assembly!X$6+$BB165*Assembly!X$7+$BC165*Assembly!X$8+$BD165*Assembly!X$9+$BE165*Assembly!X$10+$BF165*Assembly!X$11+$BG165*Assembly!X$12+$BH165*Assembly!X$13+$BI165*Assembly!X$14+$BJ165*Assembly!X$15+$BK165*Assembly!X$16+$BL165*Assembly!X$17+$BM165*Assembly!X$18+$BN165*Assembly!X$19+$BO165*Assembly!X$20+$BP165*Assembly!X$21+$BQ165*Assembly!X$22+$BR165*Assembly!X$23+$BS165*Assembly!X$24</f>
        <v>188</v>
      </c>
      <c r="CB165" s="434" t="str">
        <f t="shared" si="12"/>
        <v>29,244</v>
      </c>
      <c r="CC165" s="439" t="str">
        <f t="shared" si="13"/>
        <v>0.0292</v>
      </c>
      <c r="CD165" s="440" t="str">
        <f>$AY165*Assembly!AB$4+$AZ165*Assembly!AB$5+$BA165*Assembly!AB$6+$BB165*Assembly!AB$7+$BC165*Assembly!AB$8+$BD165*Assembly!AB$9+$BE165*Assembly!AB$10+$BF165*Assembly!AB$11+$BG165*Assembly!AB$12+$BH165*Assembly!AB$13+$BI165*Assembly!AB$14+$BJ165*Assembly!AB$15+$BK165*Assembly!AB$16+$BL165*Assembly!AB$17+$BM165*Assembly!AB$18+$BN165*Assembly!AB$19+$BO165*Assembly!AB$20+$BP165*Assembly!AB$21+$BQ165*Assembly!AB$22+$BR165*Assembly!AB$23+$BS165*Assembly!AB$24</f>
        <v>376</v>
      </c>
      <c r="CE165" s="457" t="str">
        <f>$AY165*Assembly!M$4+$AZ165*Assembly!M$5+$BA165*Assembly!M$6+$BB165*Assembly!M$7+$BC165*Assembly!M$8+$BD165*Assembly!M$9+$BE165*Assembly!M$10+$BF165*Assembly!M$11+$BG165*Assembly!M$12+$BH165*Assembly!M$13+$BI165*Assembly!M$14+$BJ165*Assembly!M$15+$BK165*Assembly!M$16+$BL165*Assembly!M$17+$BM165*Assembly!M$18+$BN165*Assembly!M$19+$BO165*Assembly!M$20+$BP165*Assembly!M$21+$BQ165*Assembly!M$22+$BR165*Assembly!M$23+$BS165*Assembly!M$24</f>
        <v>784</v>
      </c>
      <c r="CF165" s="457" t="str">
        <f>$AY165*Assembly!N$4+$AZ165*Assembly!N$5+$BA165*Assembly!N$6+$BB165*Assembly!N$7+$BC165*Assembly!N$8+$BD165*Assembly!N$9+$BE165*Assembly!N$10+$BF165*Assembly!N$11+$BG165*Assembly!N$12+$BH165*Assembly!N$13+$BI165*Assembly!N$14+$BJ165*Assembly!N$15+$BK165*Assembly!N$16+$BL165*Assembly!N$17+$BM165*Assembly!N$18+$BN165*Assembly!N$19+$BO165*Assembly!N$20+$BP165*Assembly!N$21+$BQ165*Assembly!N$22+$BR165*Assembly!N$23+$BS165*Assembly!N$24</f>
        <v>40</v>
      </c>
      <c r="CG165" s="457" t="str">
        <f>$AY165*Assembly!O$4+$AZ165*Assembly!O$5+$BA165*Assembly!O$6+$BB165*Assembly!O$7+$BC165*Assembly!O$8+$BD165*Assembly!O$9+$BE165*Assembly!O$10+$BF165*Assembly!O$11+$BG165*Assembly!O$12+$BH165*Assembly!O$13+$BI165*Assembly!O$14+$BJ165*Assembly!O$15+$BK165*Assembly!O$16+$BL165*Assembly!O$17+$BM165*Assembly!O$18+$BN165*Assembly!O$19+$BO165*Assembly!O$20+$BP165*Assembly!O$21+$BQ165*Assembly!O$22+$BR165*Assembly!O$23+$BS165*Assembly!O$24</f>
        <v>24</v>
      </c>
      <c r="CH165" s="454" t="str">
        <f>$AY165*Assembly!P$4+$AZ165*Assembly!P$5+$BA165*Assembly!P$6+$BB165*Assembly!P$7+$BC165*Assembly!P$8+$BD165*Assembly!P$9+$BE165*Assembly!P$10+$BF165*Assembly!P$11+$BG165*Assembly!P$12+$BH165*Assembly!P$13+$BI165*Assembly!P$14+$BJ165*Assembly!P$15+$BK165*Assembly!P$16+$BL165*Assembly!P$17+$BM165*Assembly!P$18+$BN165*Assembly!P$19+$BO165*Assembly!P$20+$BP165*Assembly!P$21+$BQ165*Assembly!P$22+$BR165*Assembly!P$23+$BS165*Assembly!P$24</f>
        <v>0</v>
      </c>
      <c r="CI165" s="454" t="str">
        <f>$AY165*Assembly!Q$4+$AZ165*Assembly!Q$5+$BA165*Assembly!Q$6+$BB165*Assembly!Q$7+$BC165*Assembly!Q$8+$BD165*Assembly!Q$9+$BE165*Assembly!Q$10+$BF165*Assembly!Q$11+$BG165*Assembly!Q$12+$BH165*Assembly!Q$13+$BI165*Assembly!Q$14+$BJ165*Assembly!Q$15+$BK165*Assembly!Q$16+$BL165*Assembly!Q$17+$BM165*Assembly!Q$18+$BN165*Assembly!Q$19+$BO165*Assembly!Q$20+$BP165*Assembly!Q$21+$BQ165*Assembly!Q$22+$BR165*Assembly!Q$23+$BS165*Assembly!Q$24</f>
        <v>0</v>
      </c>
      <c r="CJ165" s="457" t="str">
        <f>$AY165*Assembly!R$4+$AZ165*Assembly!R$5+$BA165*Assembly!R$6+$BB165*Assembly!R$7+$BC165*Assembly!R$8+$BD165*Assembly!R$9+$BE165*Assembly!R$10+$BF165*Assembly!R$11+$BG165*Assembly!R$12+$BH165*Assembly!R$13+$BI165*Assembly!R$14+$BJ165*Assembly!R$15+$BK165*Assembly!R$16+$BL165*Assembly!R$17+$BM165*Assembly!R$18+$BN165*Assembly!R$19+$BO165*Assembly!R$20+$BP165*Assembly!R$21+$BQ165*Assembly!R$22+$BR165*Assembly!R$23+$BS165*Assembly!R$24</f>
        <v>0</v>
      </c>
      <c r="CK165" s="454" t="str">
        <f>$AY165*Assembly!S$4+$AZ165*Assembly!S$5+$BA165*Assembly!S$6+$BB165*Assembly!S$7+$BC165*Assembly!S$8+$BD165*Assembly!S$9+$BE165*Assembly!S$10+$BF165*Assembly!S$11+$BG165*Assembly!S$12+$BH165*Assembly!S$13+$BI165*Assembly!S$14+$BJ165*Assembly!S$15+$BK165*Assembly!S$16+$BL165*Assembly!S$17+$BM165*Assembly!S$18+$BN165*Assembly!S$19+$BO165*Assembly!S$20+$BP165*Assembly!S$21+$BQ165*Assembly!S$22+$BR165*Assembly!S$23+$BS165*Assembly!S$24</f>
        <v>0</v>
      </c>
      <c r="CL165" s="454" t="str">
        <f>$AY165*Assembly!T$4+$AZ165*Assembly!T$5+$BA165*Assembly!T$6+$BB165*Assembly!T$7+$BC165*Assembly!T$8+$BD165*Assembly!T$9+$BE165*Assembly!T$10+$BF165*Assembly!T$11+$BG165*Assembly!T$12+$BH165*Assembly!T$13+$BI165*Assembly!T$14+$BJ165*Assembly!T$15+$BK165*Assembly!T$16+$BL165*Assembly!T$17+$BM165*Assembly!T$18+$BN165*Assembly!T$19+$BO165*Assembly!T$20+$BP165*Assembly!T$21+$BQ165*Assembly!T$22+$BR165*Assembly!T$23+$BS165*Assembly!T$24</f>
        <v>0</v>
      </c>
      <c r="CM165" s="454" t="str">
        <f>$AY165*Assembly!U$4+$AZ165*Assembly!U$5+$BA165*Assembly!U$6+$BB165*Assembly!U$7+$BC165*Assembly!U$8+$BD165*Assembly!U$9+$BE165*Assembly!U$10+$BF165*Assembly!U$11+$BG165*Assembly!U$12+$BH165*Assembly!U$13+$BI165*Assembly!U$14+$BJ165*Assembly!U$15+$BK165*Assembly!U$16+$BL165*Assembly!U$17+$BM165*Assembly!U$18+$BN165*Assembly!U$19+$BO165*Assembly!U$20+$BP165*Assembly!U$21+$BQ165*Assembly!U$22+$BR165*Assembly!U$23+$BS165*Assembly!U$24</f>
        <v>0</v>
      </c>
      <c r="CN165" s="457" t="str">
        <f>$AY165*Assembly!V$4+$AZ165*Assembly!V$5+$BA165*Assembly!V$6+$BB165*Assembly!V$7+$BC165*Assembly!V$8+$BD165*Assembly!V$9+$BE165*Assembly!V$10+$BF165*Assembly!V$11+$BG165*Assembly!V$12+$BH165*Assembly!V$13+$BI165*Assembly!V$14+$BJ165*Assembly!V$15+$BK165*Assembly!V$16+$BL165*Assembly!V$17+$BM165*Assembly!V$18+$BN165*Assembly!V$19+$BO165*Assembly!V$20+$BP165*Assembly!V$21+$BQ165*Assembly!V$22+$BR165*Assembly!V$23+$BS165*Assembly!V$24</f>
        <v>0</v>
      </c>
      <c r="CO165" s="457" t="str">
        <f>CE165*Refining!$F$3</f>
        <v>1,400</v>
      </c>
      <c r="CP165" s="457" t="str">
        <f>CF165*Refining!$F$4</f>
        <v>125</v>
      </c>
      <c r="CQ165" s="457" t="str">
        <f>CG165*Refining!$F$5</f>
        <v>100</v>
      </c>
      <c r="CR165" s="457" t="str">
        <f>CH165*Refining!$F$6</f>
        <v>0</v>
      </c>
      <c r="CS165" s="457" t="str">
        <f>CI165*Refining!$F$7</f>
        <v>0</v>
      </c>
      <c r="CT165" s="457" t="str">
        <f>CJ165*Refining!$F$8</f>
        <v>0</v>
      </c>
      <c r="CU165" s="457" t="str">
        <f>CK165*Refining!$F$9</f>
        <v>0</v>
      </c>
      <c r="CV165" s="457" t="str">
        <f>CL165*Refining!$F$10</f>
        <v>0</v>
      </c>
      <c r="CW165" s="457" t="str">
        <f>CM165*Refining!$F$11</f>
        <v>0</v>
      </c>
      <c r="CX165" s="457" t="str">
        <f>CN165*Refining!$F$12</f>
        <v>0</v>
      </c>
      <c r="CY165" s="441" t="str">
        <f t="shared" ref="CY165:DR165" si="668">IF(CE165 = 0, "", CE165)</f>
        <v>784</v>
      </c>
      <c r="CZ165" s="442" t="str">
        <f t="shared" si="668"/>
        <v>40</v>
      </c>
      <c r="DA165" s="442" t="str">
        <f t="shared" si="668"/>
        <v>24</v>
      </c>
      <c r="DB165" s="443" t="str">
        <f t="shared" si="668"/>
        <v/>
      </c>
      <c r="DC165" s="444" t="str">
        <f t="shared" si="668"/>
        <v/>
      </c>
      <c r="DD165" s="442" t="str">
        <f t="shared" si="668"/>
        <v/>
      </c>
      <c r="DE165" s="444" t="str">
        <f t="shared" si="668"/>
        <v/>
      </c>
      <c r="DF165" s="444" t="str">
        <f t="shared" si="668"/>
        <v/>
      </c>
      <c r="DG165" s="442" t="str">
        <f t="shared" si="668"/>
        <v/>
      </c>
      <c r="DH165" s="445" t="str">
        <f t="shared" si="668"/>
        <v/>
      </c>
      <c r="DI165" s="441" t="str">
        <f t="shared" si="668"/>
        <v>1,400</v>
      </c>
      <c r="DJ165" s="442" t="str">
        <f t="shared" si="668"/>
        <v>125</v>
      </c>
      <c r="DK165" s="442" t="str">
        <f t="shared" si="668"/>
        <v>100</v>
      </c>
      <c r="DL165" s="442" t="str">
        <f t="shared" si="668"/>
        <v/>
      </c>
      <c r="DM165" s="446" t="str">
        <f t="shared" si="668"/>
        <v/>
      </c>
      <c r="DN165" s="442" t="str">
        <f t="shared" si="668"/>
        <v/>
      </c>
      <c r="DO165" s="442" t="str">
        <f t="shared" si="668"/>
        <v/>
      </c>
      <c r="DP165" s="442" t="str">
        <f t="shared" si="668"/>
        <v/>
      </c>
      <c r="DQ165" s="442" t="str">
        <f t="shared" si="668"/>
        <v/>
      </c>
      <c r="DR165" s="445" t="str">
        <f t="shared" si="668"/>
        <v/>
      </c>
      <c r="DS165" s="447" t="str">
        <f t="shared" si="15"/>
        <v>848</v>
      </c>
      <c r="DT165" s="448" t="str">
        <f t="shared" si="16"/>
        <v>1,625</v>
      </c>
      <c r="DU165" s="434" t="str">
        <f>CY165*'Ores &amp; Ingots'!$C$3+CZ165*'Ores &amp; Ingots'!$C$4+DA165*'Ores &amp; Ingots'!$C$5+DB165*'Ores &amp; Ingots'!$C$6+DC165*'Ores &amp; Ingots'!$C$7+DD165*'Ores &amp; Ingots'!$C$8+DE165*'Ores &amp; Ingots'!$C$9+DF165*'Ores &amp; Ingots'!$C$10+DG165*'Ores &amp; Ingots'!$C$11+DH165*'Ores &amp; Ingots'!$C$12</f>
        <v>107</v>
      </c>
      <c r="DV165" s="434" t="str">
        <f>DI165*'Ores &amp; Ingots'!$B$3+DJ165*'Ores &amp; Ingots'!$B$4+DK165*'Ores &amp; Ingots'!$B$5+DL165*'Ores &amp; Ingots'!$B$6+DM165*'Ores &amp; Ingots'!$B$7+DN165*'Ores &amp; Ingots'!$B$8+DO165*'Ores &amp; Ingots'!$B$9+DP165*'Ores &amp; Ingots'!$B$10+DQ165*'Ores &amp; Ingots'!$B$11+DR165*'Ores &amp; Ingots'!$B$12</f>
        <v>601</v>
      </c>
      <c r="DW165" s="448" t="str">
        <f>CY165*Refining!$G$3+CZ165*Refining!$G$4+DA165*Refining!$G$5+DB165*Refining!$G$6+DC165*Refining!$G$7+DD165*Refining!$G$8+DE165*Refining!$G$9+DF165*Refining!$G$10+DG165*Refining!$G$11+DH165*Refining!$G$12</f>
        <v>554</v>
      </c>
      <c r="DX165" s="448" t="str">
        <f t="shared" si="17"/>
        <v>86,154</v>
      </c>
      <c r="DY165" s="449" t="str">
        <f t="shared" si="18"/>
        <v>0.0862</v>
      </c>
      <c r="DZ165" s="447" t="str">
        <f t="shared" si="19"/>
        <v>757</v>
      </c>
      <c r="EA165" s="446" t="str">
        <f t="shared" ref="EA165:EB165" si="669">DZ165/60</f>
        <v>12.6</v>
      </c>
      <c r="EB165" s="446" t="str">
        <f t="shared" si="669"/>
        <v>0.2</v>
      </c>
      <c r="EC165" s="450" t="str">
        <f t="shared" si="21"/>
        <v>0.01</v>
      </c>
      <c r="ED165" s="447" t="str">
        <f t="shared" si="22"/>
        <v>115,398</v>
      </c>
      <c r="EE165" s="446" t="str">
        <f t="shared" ref="EE165:EF165" si="670">ED165/1000</f>
        <v>115.4</v>
      </c>
      <c r="EF165" s="451" t="str">
        <f t="shared" si="670"/>
        <v>0.12</v>
      </c>
      <c r="EG165" s="452" t="str">
        <f t="shared" si="24"/>
        <v>0.1154</v>
      </c>
      <c r="EH165" s="225">
        <v>1088.0</v>
      </c>
    </row>
    <row r="166">
      <c r="A166" s="33"/>
      <c r="B166" s="226" t="s">
        <v>1028</v>
      </c>
      <c r="C166" s="227" t="s">
        <v>885</v>
      </c>
      <c r="D166" s="227">
        <v>1.0</v>
      </c>
      <c r="E166" s="227">
        <v>1.0</v>
      </c>
      <c r="F166" s="227">
        <v>1.0</v>
      </c>
      <c r="G166" s="420" t="str">
        <f t="shared" si="5"/>
        <v>0.125</v>
      </c>
      <c r="H166" s="421">
        <v>10.0</v>
      </c>
      <c r="I166" s="421">
        <v>10.0</v>
      </c>
      <c r="J166" s="421" t="str">
        <f>H166/Main!$D$9</f>
        <v>10</v>
      </c>
      <c r="K166" s="421" t="str">
        <f>I166/Main!$D$10</f>
        <v>10</v>
      </c>
      <c r="L166" s="422" t="str">
        <f t="shared" si="6"/>
        <v>1.0</v>
      </c>
      <c r="M166" s="422">
        <v>0.3</v>
      </c>
      <c r="N166" s="423"/>
      <c r="O166" s="423"/>
      <c r="P166" s="423"/>
      <c r="Q166" s="424"/>
      <c r="R166" s="423"/>
      <c r="S166" s="425"/>
      <c r="T166" s="425"/>
      <c r="U166" s="423"/>
      <c r="V166" s="423"/>
      <c r="W166" s="425"/>
      <c r="X166" s="425"/>
      <c r="Y166" s="423"/>
      <c r="Z166" s="423"/>
      <c r="AA166" s="423"/>
      <c r="AB166" s="423"/>
      <c r="AC166" s="523"/>
      <c r="AD166" s="434">
        <v>2.0</v>
      </c>
      <c r="AE166" s="434">
        <v>0.0</v>
      </c>
      <c r="AF166" s="434">
        <v>0.0</v>
      </c>
      <c r="AG166" s="498">
        <v>1.0</v>
      </c>
      <c r="AH166" s="434">
        <v>5.0</v>
      </c>
      <c r="AI166" s="434">
        <v>0.0</v>
      </c>
      <c r="AJ166" s="434">
        <v>0.0</v>
      </c>
      <c r="AK166" s="434">
        <v>0.0</v>
      </c>
      <c r="AL166" s="434">
        <v>0.0</v>
      </c>
      <c r="AM166" s="434">
        <v>0.0</v>
      </c>
      <c r="AN166" s="434">
        <v>0.0</v>
      </c>
      <c r="AO166" s="434">
        <v>2.0</v>
      </c>
      <c r="AP166" s="434">
        <v>0.0</v>
      </c>
      <c r="AQ166" s="434">
        <v>0.0</v>
      </c>
      <c r="AR166" s="434">
        <v>0.0</v>
      </c>
      <c r="AS166" s="434">
        <v>0.0</v>
      </c>
      <c r="AT166" s="434">
        <v>0.0</v>
      </c>
      <c r="AU166" s="434">
        <v>0.0</v>
      </c>
      <c r="AV166" s="434">
        <v>0.0</v>
      </c>
      <c r="AW166" s="434">
        <v>0.0</v>
      </c>
      <c r="AX166" s="434">
        <v>0.0</v>
      </c>
      <c r="AY166" s="429" t="str">
        <f t="shared" ref="AY166:BS166" si="671">IF(AD166 = 0, "", AD166)</f>
        <v>2</v>
      </c>
      <c r="AZ166" s="430" t="str">
        <f t="shared" si="671"/>
        <v/>
      </c>
      <c r="BA166" s="430" t="str">
        <f t="shared" si="671"/>
        <v/>
      </c>
      <c r="BB166" s="431" t="str">
        <f t="shared" si="671"/>
        <v>1</v>
      </c>
      <c r="BC166" s="430" t="str">
        <f t="shared" si="671"/>
        <v>5</v>
      </c>
      <c r="BD166" s="430" t="str">
        <f t="shared" si="671"/>
        <v/>
      </c>
      <c r="BE166" s="430" t="str">
        <f t="shared" si="671"/>
        <v/>
      </c>
      <c r="BF166" s="430" t="str">
        <f t="shared" si="671"/>
        <v/>
      </c>
      <c r="BG166" s="430" t="str">
        <f t="shared" si="671"/>
        <v/>
      </c>
      <c r="BH166" s="430" t="str">
        <f t="shared" si="671"/>
        <v/>
      </c>
      <c r="BI166" s="430" t="str">
        <f t="shared" si="671"/>
        <v/>
      </c>
      <c r="BJ166" s="430" t="str">
        <f t="shared" si="671"/>
        <v>2</v>
      </c>
      <c r="BK166" s="430" t="str">
        <f t="shared" si="671"/>
        <v/>
      </c>
      <c r="BL166" s="430" t="str">
        <f t="shared" si="671"/>
        <v/>
      </c>
      <c r="BM166" s="430" t="str">
        <f t="shared" si="671"/>
        <v/>
      </c>
      <c r="BN166" s="430" t="str">
        <f t="shared" si="671"/>
        <v/>
      </c>
      <c r="BO166" s="430" t="str">
        <f t="shared" si="671"/>
        <v/>
      </c>
      <c r="BP166" s="430" t="str">
        <f t="shared" si="671"/>
        <v/>
      </c>
      <c r="BQ166" s="430" t="str">
        <f t="shared" si="671"/>
        <v/>
      </c>
      <c r="BR166" s="430" t="str">
        <f t="shared" si="671"/>
        <v/>
      </c>
      <c r="BS166" s="432" t="str">
        <f t="shared" si="671"/>
        <v/>
      </c>
      <c r="BT166" s="433" t="str">
        <f>$AY166*Assembly!Y$4+$AZ166*Assembly!Y$5+$BA166*Assembly!Y$6+$BB166*Assembly!Y$7+$BC166*Assembly!Y$8+$BD166*Assembly!Y$9+$BE166*Assembly!Y$10+$BF166*Assembly!Y$11+$BG166*Assembly!Y$12+$BH166*Assembly!Y$13+$BI166*Assembly!Y$14+$BJ166*Assembly!Y$15+$BK166*Assembly!Y$16+$BL166*Assembly!Y$17+$BM166*Assembly!Y$18+$BN166*Assembly!Y$19+$BO166*Assembly!Y$20+$BP166*Assembly!Y$21+$BQ166*Assembly!Y$22+$BR166*Assembly!Y$23+$BS166*Assembly!Y$24</f>
        <v>117</v>
      </c>
      <c r="BU166" s="434" t="str">
        <f t="shared" si="8"/>
        <v>936</v>
      </c>
      <c r="BV166" s="434" t="str">
        <f>$AY166*Assembly!AC$4+$AZ166*Assembly!AC$5+$BA166*Assembly!AC$6+$BB166*Assembly!AC$7+$BC166*Assembly!AC$8+$BD166*Assembly!AC$9+$BE166*Assembly!AC$10+$BF166*Assembly!AC$11+$BG166*Assembly!AC$12+$BH166*Assembly!AC$13+$BI166*Assembly!AC$14+$BJ166*Assembly!AC$15+$BK166*Assembly!AC$16+$BL166*Assembly!AC$17+$BM166*Assembly!AC$18+$BN166*Assembly!AC$19+$BO166*Assembly!AC$20+$BP166*Assembly!AC$21+$BQ166*Assembly!AC$22+$BR166*Assembly!AC$23+$BS166*Assembly!AC$24</f>
        <v>470</v>
      </c>
      <c r="BW166" s="435" t="str">
        <f t="shared" si="9"/>
        <v>4.02</v>
      </c>
      <c r="BX166" s="436" t="str">
        <f t="shared" si="10"/>
        <v>3760</v>
      </c>
      <c r="BY166" s="437" t="str">
        <f t="shared" si="11"/>
        <v>0.5</v>
      </c>
      <c r="BZ166" s="438"/>
      <c r="CA166" s="434" t="str">
        <f>$AY166*Assembly!X$4+$AZ166*Assembly!X$5+$BA166*Assembly!X$6+$BB166*Assembly!X$7+$BC166*Assembly!X$8+$BD166*Assembly!X$9+$BE166*Assembly!X$10+$BF166*Assembly!X$11+$BG166*Assembly!X$12+$BH166*Assembly!X$13+$BI166*Assembly!X$14+$BJ166*Assembly!X$15+$BK166*Assembly!X$16+$BL166*Assembly!X$17+$BM166*Assembly!X$18+$BN166*Assembly!X$19+$BO166*Assembly!X$20+$BP166*Assembly!X$21+$BQ166*Assembly!X$22+$BR166*Assembly!X$23+$BS166*Assembly!X$24</f>
        <v>27</v>
      </c>
      <c r="CB166" s="434" t="str">
        <f t="shared" si="12"/>
        <v>4,200</v>
      </c>
      <c r="CC166" s="439" t="str">
        <f t="shared" si="13"/>
        <v>0.0042</v>
      </c>
      <c r="CD166" s="440" t="str">
        <f>$AY166*Assembly!AB$4+$AZ166*Assembly!AB$5+$BA166*Assembly!AB$6+$BB166*Assembly!AB$7+$BC166*Assembly!AB$8+$BD166*Assembly!AB$9+$BE166*Assembly!AB$10+$BF166*Assembly!AB$11+$BG166*Assembly!AB$12+$BH166*Assembly!AB$13+$BI166*Assembly!AB$14+$BJ166*Assembly!AB$15+$BK166*Assembly!AB$16+$BL166*Assembly!AB$17+$BM166*Assembly!AB$18+$BN166*Assembly!AB$19+$BO166*Assembly!AB$20+$BP166*Assembly!AB$21+$BQ166*Assembly!AB$22+$BR166*Assembly!AB$23+$BS166*Assembly!AB$24</f>
        <v>84</v>
      </c>
      <c r="CE166" s="424" t="str">
        <f>$AY166*Assembly!M$4+$AZ166*Assembly!M$5+$BA166*Assembly!M$6+$BB166*Assembly!M$7+$BC166*Assembly!M$8+$BD166*Assembly!M$9+$BE166*Assembly!M$10+$BF166*Assembly!M$11+$BG166*Assembly!M$12+$BH166*Assembly!M$13+$BI166*Assembly!M$14+$BJ166*Assembly!M$15+$BK166*Assembly!M$16+$BL166*Assembly!M$17+$BM166*Assembly!M$18+$BN166*Assembly!M$19+$BO166*Assembly!M$20+$BP166*Assembly!M$21+$BQ166*Assembly!M$22+$BR166*Assembly!M$23+$BS166*Assembly!M$24</f>
        <v>146</v>
      </c>
      <c r="CF166" s="424" t="str">
        <f>$AY166*Assembly!N$4+$AZ166*Assembly!N$5+$BA166*Assembly!N$6+$BB166*Assembly!N$7+$BC166*Assembly!N$8+$BD166*Assembly!N$9+$BE166*Assembly!N$10+$BF166*Assembly!N$11+$BG166*Assembly!N$12+$BH166*Assembly!N$13+$BI166*Assembly!N$14+$BJ166*Assembly!N$15+$BK166*Assembly!N$16+$BL166*Assembly!N$17+$BM166*Assembly!N$18+$BN166*Assembly!N$19+$BO166*Assembly!N$20+$BP166*Assembly!N$21+$BQ166*Assembly!N$22+$BR166*Assembly!N$23+$BS166*Assembly!N$24</f>
        <v>10</v>
      </c>
      <c r="CG166" s="424" t="str">
        <f>$AY166*Assembly!O$4+$AZ166*Assembly!O$5+$BA166*Assembly!O$6+$BB166*Assembly!O$7+$BC166*Assembly!O$8+$BD166*Assembly!O$9+$BE166*Assembly!O$10+$BF166*Assembly!O$11+$BG166*Assembly!O$12+$BH166*Assembly!O$13+$BI166*Assembly!O$14+$BJ166*Assembly!O$15+$BK166*Assembly!O$16+$BL166*Assembly!O$17+$BM166*Assembly!O$18+$BN166*Assembly!O$19+$BO166*Assembly!O$20+$BP166*Assembly!O$21+$BQ166*Assembly!O$22+$BR166*Assembly!O$23+$BS166*Assembly!O$24</f>
        <v>6</v>
      </c>
      <c r="CH166" s="421" t="str">
        <f>$AY166*Assembly!P$4+$AZ166*Assembly!P$5+$BA166*Assembly!P$6+$BB166*Assembly!P$7+$BC166*Assembly!P$8+$BD166*Assembly!P$9+$BE166*Assembly!P$10+$BF166*Assembly!P$11+$BG166*Assembly!P$12+$BH166*Assembly!P$13+$BI166*Assembly!P$14+$BJ166*Assembly!P$15+$BK166*Assembly!P$16+$BL166*Assembly!P$17+$BM166*Assembly!P$18+$BN166*Assembly!P$19+$BO166*Assembly!P$20+$BP166*Assembly!P$21+$BQ166*Assembly!P$22+$BR166*Assembly!P$23+$BS166*Assembly!P$24</f>
        <v>0</v>
      </c>
      <c r="CI166" s="421" t="str">
        <f>$AY166*Assembly!Q$4+$AZ166*Assembly!Q$5+$BA166*Assembly!Q$6+$BB166*Assembly!Q$7+$BC166*Assembly!Q$8+$BD166*Assembly!Q$9+$BE166*Assembly!Q$10+$BF166*Assembly!Q$11+$BG166*Assembly!Q$12+$BH166*Assembly!Q$13+$BI166*Assembly!Q$14+$BJ166*Assembly!Q$15+$BK166*Assembly!Q$16+$BL166*Assembly!Q$17+$BM166*Assembly!Q$18+$BN166*Assembly!Q$19+$BO166*Assembly!Q$20+$BP166*Assembly!Q$21+$BQ166*Assembly!Q$22+$BR166*Assembly!Q$23+$BS166*Assembly!Q$24</f>
        <v>0</v>
      </c>
      <c r="CJ166" s="424" t="str">
        <f>$AY166*Assembly!R$4+$AZ166*Assembly!R$5+$BA166*Assembly!R$6+$BB166*Assembly!R$7+$BC166*Assembly!R$8+$BD166*Assembly!R$9+$BE166*Assembly!R$10+$BF166*Assembly!R$11+$BG166*Assembly!R$12+$BH166*Assembly!R$13+$BI166*Assembly!R$14+$BJ166*Assembly!R$15+$BK166*Assembly!R$16+$BL166*Assembly!R$17+$BM166*Assembly!R$18+$BN166*Assembly!R$19+$BO166*Assembly!R$20+$BP166*Assembly!R$21+$BQ166*Assembly!R$22+$BR166*Assembly!R$23+$BS166*Assembly!R$24</f>
        <v>0</v>
      </c>
      <c r="CK166" s="421" t="str">
        <f>$AY166*Assembly!S$4+$AZ166*Assembly!S$5+$BA166*Assembly!S$6+$BB166*Assembly!S$7+$BC166*Assembly!S$8+$BD166*Assembly!S$9+$BE166*Assembly!S$10+$BF166*Assembly!S$11+$BG166*Assembly!S$12+$BH166*Assembly!S$13+$BI166*Assembly!S$14+$BJ166*Assembly!S$15+$BK166*Assembly!S$16+$BL166*Assembly!S$17+$BM166*Assembly!S$18+$BN166*Assembly!S$19+$BO166*Assembly!S$20+$BP166*Assembly!S$21+$BQ166*Assembly!S$22+$BR166*Assembly!S$23+$BS166*Assembly!S$24</f>
        <v>0</v>
      </c>
      <c r="CL166" s="421" t="str">
        <f>$AY166*Assembly!T$4+$AZ166*Assembly!T$5+$BA166*Assembly!T$6+$BB166*Assembly!T$7+$BC166*Assembly!T$8+$BD166*Assembly!T$9+$BE166*Assembly!T$10+$BF166*Assembly!T$11+$BG166*Assembly!T$12+$BH166*Assembly!T$13+$BI166*Assembly!T$14+$BJ166*Assembly!T$15+$BK166*Assembly!T$16+$BL166*Assembly!T$17+$BM166*Assembly!T$18+$BN166*Assembly!T$19+$BO166*Assembly!T$20+$BP166*Assembly!T$21+$BQ166*Assembly!T$22+$BR166*Assembly!T$23+$BS166*Assembly!T$24</f>
        <v>0</v>
      </c>
      <c r="CM166" s="421" t="str">
        <f>$AY166*Assembly!U$4+$AZ166*Assembly!U$5+$BA166*Assembly!U$6+$BB166*Assembly!U$7+$BC166*Assembly!U$8+$BD166*Assembly!U$9+$BE166*Assembly!U$10+$BF166*Assembly!U$11+$BG166*Assembly!U$12+$BH166*Assembly!U$13+$BI166*Assembly!U$14+$BJ166*Assembly!U$15+$BK166*Assembly!U$16+$BL166*Assembly!U$17+$BM166*Assembly!U$18+$BN166*Assembly!U$19+$BO166*Assembly!U$20+$BP166*Assembly!U$21+$BQ166*Assembly!U$22+$BR166*Assembly!U$23+$BS166*Assembly!U$24</f>
        <v>0</v>
      </c>
      <c r="CN166" s="424" t="str">
        <f>$AY166*Assembly!V$4+$AZ166*Assembly!V$5+$BA166*Assembly!V$6+$BB166*Assembly!V$7+$BC166*Assembly!V$8+$BD166*Assembly!V$9+$BE166*Assembly!V$10+$BF166*Assembly!V$11+$BG166*Assembly!V$12+$BH166*Assembly!V$13+$BI166*Assembly!V$14+$BJ166*Assembly!V$15+$BK166*Assembly!V$16+$BL166*Assembly!V$17+$BM166*Assembly!V$18+$BN166*Assembly!V$19+$BO166*Assembly!V$20+$BP166*Assembly!V$21+$BQ166*Assembly!V$22+$BR166*Assembly!V$23+$BS166*Assembly!V$24</f>
        <v>0</v>
      </c>
      <c r="CO166" s="424" t="str">
        <f>CE166*Refining!$F$3</f>
        <v>261</v>
      </c>
      <c r="CP166" s="424" t="str">
        <f>CF166*Refining!$F$4</f>
        <v>31</v>
      </c>
      <c r="CQ166" s="424" t="str">
        <f>CG166*Refining!$F$5</f>
        <v>25</v>
      </c>
      <c r="CR166" s="424" t="str">
        <f>CH166*Refining!$F$6</f>
        <v>0</v>
      </c>
      <c r="CS166" s="424" t="str">
        <f>CI166*Refining!$F$7</f>
        <v>0</v>
      </c>
      <c r="CT166" s="424" t="str">
        <f>CJ166*Refining!$F$8</f>
        <v>0</v>
      </c>
      <c r="CU166" s="424" t="str">
        <f>CK166*Refining!$F$9</f>
        <v>0</v>
      </c>
      <c r="CV166" s="424" t="str">
        <f>CL166*Refining!$F$10</f>
        <v>0</v>
      </c>
      <c r="CW166" s="424" t="str">
        <f>CM166*Refining!$F$11</f>
        <v>0</v>
      </c>
      <c r="CX166" s="424" t="str">
        <f>CN166*Refining!$F$12</f>
        <v>0</v>
      </c>
      <c r="CY166" s="441" t="str">
        <f t="shared" ref="CY166:DR166" si="672">IF(CE166 = 0, "", CE166)</f>
        <v>146</v>
      </c>
      <c r="CZ166" s="442" t="str">
        <f t="shared" si="672"/>
        <v>10</v>
      </c>
      <c r="DA166" s="442" t="str">
        <f t="shared" si="672"/>
        <v>6</v>
      </c>
      <c r="DB166" s="443" t="str">
        <f t="shared" si="672"/>
        <v/>
      </c>
      <c r="DC166" s="444" t="str">
        <f t="shared" si="672"/>
        <v/>
      </c>
      <c r="DD166" s="442" t="str">
        <f t="shared" si="672"/>
        <v/>
      </c>
      <c r="DE166" s="444" t="str">
        <f t="shared" si="672"/>
        <v/>
      </c>
      <c r="DF166" s="444" t="str">
        <f t="shared" si="672"/>
        <v/>
      </c>
      <c r="DG166" s="442" t="str">
        <f t="shared" si="672"/>
        <v/>
      </c>
      <c r="DH166" s="445" t="str">
        <f t="shared" si="672"/>
        <v/>
      </c>
      <c r="DI166" s="441" t="str">
        <f t="shared" si="672"/>
        <v>261</v>
      </c>
      <c r="DJ166" s="442" t="str">
        <f t="shared" si="672"/>
        <v>31</v>
      </c>
      <c r="DK166" s="442" t="str">
        <f t="shared" si="672"/>
        <v>25</v>
      </c>
      <c r="DL166" s="442" t="str">
        <f t="shared" si="672"/>
        <v/>
      </c>
      <c r="DM166" s="446" t="str">
        <f t="shared" si="672"/>
        <v/>
      </c>
      <c r="DN166" s="442" t="str">
        <f t="shared" si="672"/>
        <v/>
      </c>
      <c r="DO166" s="442" t="str">
        <f t="shared" si="672"/>
        <v/>
      </c>
      <c r="DP166" s="442" t="str">
        <f t="shared" si="672"/>
        <v/>
      </c>
      <c r="DQ166" s="442" t="str">
        <f t="shared" si="672"/>
        <v/>
      </c>
      <c r="DR166" s="445" t="str">
        <f t="shared" si="672"/>
        <v/>
      </c>
      <c r="DS166" s="447" t="str">
        <f t="shared" si="15"/>
        <v>162</v>
      </c>
      <c r="DT166" s="448" t="str">
        <f t="shared" si="16"/>
        <v>317</v>
      </c>
      <c r="DU166" s="434" t="str">
        <f>CY166*'Ores &amp; Ingots'!$C$3+CZ166*'Ores &amp; Ingots'!$C$4+DA166*'Ores &amp; Ingots'!$C$5+DB166*'Ores &amp; Ingots'!$C$6+DC166*'Ores &amp; Ingots'!$C$7+DD166*'Ores &amp; Ingots'!$C$8+DE166*'Ores &amp; Ingots'!$C$9+DF166*'Ores &amp; Ingots'!$C$10+DG166*'Ores &amp; Ingots'!$C$11+DH166*'Ores &amp; Ingots'!$C$12</f>
        <v>20</v>
      </c>
      <c r="DV166" s="434" t="str">
        <f>DI166*'Ores &amp; Ingots'!$B$3+DJ166*'Ores &amp; Ingots'!$B$4+DK166*'Ores &amp; Ingots'!$B$5+DL166*'Ores &amp; Ingots'!$B$6+DM166*'Ores &amp; Ingots'!$B$7+DN166*'Ores &amp; Ingots'!$B$8+DO166*'Ores &amp; Ingots'!$B$9+DP166*'Ores &amp; Ingots'!$B$10+DQ166*'Ores &amp; Ingots'!$B$11+DR166*'Ores &amp; Ingots'!$B$12</f>
        <v>117</v>
      </c>
      <c r="DW166" s="448" t="str">
        <f>CY166*Refining!$G$3+CZ166*Refining!$G$4+DA166*Refining!$G$5+DB166*Refining!$G$6+DC166*Refining!$G$7+DD166*Refining!$G$8+DE166*Refining!$G$9+DF166*Refining!$G$10+DG166*Refining!$G$11+DH166*Refining!$G$12</f>
        <v>135</v>
      </c>
      <c r="DX166" s="448" t="str">
        <f t="shared" si="17"/>
        <v>21,004</v>
      </c>
      <c r="DY166" s="449" t="str">
        <f t="shared" si="18"/>
        <v>0.0210</v>
      </c>
      <c r="DZ166" s="447" t="str">
        <f t="shared" si="19"/>
        <v>172</v>
      </c>
      <c r="EA166" s="446" t="str">
        <f t="shared" ref="EA166:EB166" si="673">DZ166/60</f>
        <v>2.9</v>
      </c>
      <c r="EB166" s="446" t="str">
        <f t="shared" si="673"/>
        <v>0.0</v>
      </c>
      <c r="EC166" s="450" t="str">
        <f t="shared" si="21"/>
        <v>0.00</v>
      </c>
      <c r="ED166" s="447" t="str">
        <f t="shared" si="22"/>
        <v>25,204</v>
      </c>
      <c r="EE166" s="446" t="str">
        <f t="shared" ref="EE166:EF166" si="674">ED166/1000</f>
        <v>25.2</v>
      </c>
      <c r="EF166" s="451" t="str">
        <f t="shared" si="674"/>
        <v>0.03</v>
      </c>
      <c r="EG166" s="452" t="str">
        <f t="shared" si="24"/>
        <v>0.0252</v>
      </c>
      <c r="EH166" s="225" t="s">
        <v>12</v>
      </c>
    </row>
    <row r="167">
      <c r="A167" s="33"/>
      <c r="B167" s="226" t="s">
        <v>1029</v>
      </c>
      <c r="C167" s="227" t="s">
        <v>886</v>
      </c>
      <c r="D167" s="227">
        <v>3.0</v>
      </c>
      <c r="E167" s="227">
        <v>1.0</v>
      </c>
      <c r="F167" s="227">
        <v>3.0</v>
      </c>
      <c r="G167" s="453" t="str">
        <f t="shared" si="5"/>
        <v>140.625</v>
      </c>
      <c r="H167" s="454">
        <v>20.0</v>
      </c>
      <c r="I167" s="454">
        <v>20.0</v>
      </c>
      <c r="J167" s="454" t="str">
        <f>H167/Main!$D$9</f>
        <v>20</v>
      </c>
      <c r="K167" s="454" t="str">
        <f>I167/Main!$D$10</f>
        <v>20</v>
      </c>
      <c r="L167" s="455" t="str">
        <f t="shared" si="6"/>
        <v>1.0</v>
      </c>
      <c r="M167" s="455">
        <v>0.3</v>
      </c>
      <c r="N167" s="456"/>
      <c r="O167" s="456"/>
      <c r="P167" s="456"/>
      <c r="Q167" s="457"/>
      <c r="R167" s="456"/>
      <c r="S167" s="458"/>
      <c r="T167" s="458"/>
      <c r="U167" s="456"/>
      <c r="V167" s="456"/>
      <c r="W167" s="530"/>
      <c r="X167" s="458"/>
      <c r="Y167" s="456"/>
      <c r="Z167" s="456"/>
      <c r="AA167" s="456"/>
      <c r="AB167" s="456"/>
      <c r="AC167" s="531" t="s">
        <v>913</v>
      </c>
      <c r="AD167" s="434">
        <v>20.0</v>
      </c>
      <c r="AE167" s="434">
        <v>0.0</v>
      </c>
      <c r="AF167" s="434">
        <v>0.0</v>
      </c>
      <c r="AG167" s="498">
        <v>10.0</v>
      </c>
      <c r="AH167" s="434">
        <v>80.0</v>
      </c>
      <c r="AI167" s="434">
        <v>0.0</v>
      </c>
      <c r="AJ167" s="434">
        <v>0.0</v>
      </c>
      <c r="AK167" s="434">
        <v>0.0</v>
      </c>
      <c r="AL167" s="434">
        <v>0.0</v>
      </c>
      <c r="AM167" s="434">
        <v>0.0</v>
      </c>
      <c r="AN167" s="434">
        <v>0.0</v>
      </c>
      <c r="AO167" s="434">
        <v>20.0</v>
      </c>
      <c r="AP167" s="434">
        <v>0.0</v>
      </c>
      <c r="AQ167" s="434">
        <v>0.0</v>
      </c>
      <c r="AR167" s="434">
        <v>0.0</v>
      </c>
      <c r="AS167" s="434">
        <v>0.0</v>
      </c>
      <c r="AT167" s="434">
        <v>0.0</v>
      </c>
      <c r="AU167" s="434">
        <v>0.0</v>
      </c>
      <c r="AV167" s="434">
        <v>0.0</v>
      </c>
      <c r="AW167" s="434">
        <v>0.0</v>
      </c>
      <c r="AX167" s="434">
        <v>0.0</v>
      </c>
      <c r="AY167" s="429" t="str">
        <f t="shared" ref="AY167:BS167" si="675">IF(AD167 = 0, "", AD167)</f>
        <v>20</v>
      </c>
      <c r="AZ167" s="430" t="str">
        <f t="shared" si="675"/>
        <v/>
      </c>
      <c r="BA167" s="430" t="str">
        <f t="shared" si="675"/>
        <v/>
      </c>
      <c r="BB167" s="431" t="str">
        <f t="shared" si="675"/>
        <v>10</v>
      </c>
      <c r="BC167" s="430" t="str">
        <f t="shared" si="675"/>
        <v>80</v>
      </c>
      <c r="BD167" s="430" t="str">
        <f t="shared" si="675"/>
        <v/>
      </c>
      <c r="BE167" s="430" t="str">
        <f t="shared" si="675"/>
        <v/>
      </c>
      <c r="BF167" s="430" t="str">
        <f t="shared" si="675"/>
        <v/>
      </c>
      <c r="BG167" s="430" t="str">
        <f t="shared" si="675"/>
        <v/>
      </c>
      <c r="BH167" s="430" t="str">
        <f t="shared" si="675"/>
        <v/>
      </c>
      <c r="BI167" s="430" t="str">
        <f t="shared" si="675"/>
        <v/>
      </c>
      <c r="BJ167" s="430" t="str">
        <f t="shared" si="675"/>
        <v>20</v>
      </c>
      <c r="BK167" s="430" t="str">
        <f t="shared" si="675"/>
        <v/>
      </c>
      <c r="BL167" s="430" t="str">
        <f t="shared" si="675"/>
        <v/>
      </c>
      <c r="BM167" s="430" t="str">
        <f t="shared" si="675"/>
        <v/>
      </c>
      <c r="BN167" s="430" t="str">
        <f t="shared" si="675"/>
        <v/>
      </c>
      <c r="BO167" s="430" t="str">
        <f t="shared" si="675"/>
        <v/>
      </c>
      <c r="BP167" s="430" t="str">
        <f t="shared" si="675"/>
        <v/>
      </c>
      <c r="BQ167" s="430" t="str">
        <f t="shared" si="675"/>
        <v/>
      </c>
      <c r="BR167" s="430" t="str">
        <f t="shared" si="675"/>
        <v/>
      </c>
      <c r="BS167" s="432" t="str">
        <f t="shared" si="675"/>
        <v/>
      </c>
      <c r="BT167" s="433" t="str">
        <f>$AY167*Assembly!Y$4+$AZ167*Assembly!Y$5+$BA167*Assembly!Y$6+$BB167*Assembly!Y$7+$BC167*Assembly!Y$8+$BD167*Assembly!Y$9+$BE167*Assembly!Y$10+$BF167*Assembly!Y$11+$BG167*Assembly!Y$12+$BH167*Assembly!Y$13+$BI167*Assembly!Y$14+$BJ167*Assembly!Y$15+$BK167*Assembly!Y$16+$BL167*Assembly!Y$17+$BM167*Assembly!Y$18+$BN167*Assembly!Y$19+$BO167*Assembly!Y$20+$BP167*Assembly!Y$21+$BQ167*Assembly!Y$22+$BR167*Assembly!Y$23+$BS167*Assembly!Y$24</f>
        <v>1,410</v>
      </c>
      <c r="BU167" s="434" t="str">
        <f t="shared" si="8"/>
        <v>10</v>
      </c>
      <c r="BV167" s="434" t="str">
        <f>$AY167*Assembly!AC$4+$AZ167*Assembly!AC$5+$BA167*Assembly!AC$6+$BB167*Assembly!AC$7+$BC167*Assembly!AC$8+$BD167*Assembly!AC$9+$BE167*Assembly!AC$10+$BF167*Assembly!AC$11+$BG167*Assembly!AC$12+$BH167*Assembly!AC$13+$BI167*Assembly!AC$14+$BJ167*Assembly!AC$15+$BK167*Assembly!AC$16+$BL167*Assembly!AC$17+$BM167*Assembly!AC$18+$BN167*Assembly!AC$19+$BO167*Assembly!AC$20+$BP167*Assembly!AC$21+$BQ167*Assembly!AC$22+$BR167*Assembly!AC$23+$BS167*Assembly!AC$24</f>
        <v>5,600</v>
      </c>
      <c r="BW167" s="435" t="str">
        <f t="shared" si="9"/>
        <v>3.97</v>
      </c>
      <c r="BX167" s="436" t="str">
        <f t="shared" si="10"/>
        <v>40</v>
      </c>
      <c r="BY167" s="437" t="str">
        <f t="shared" si="11"/>
        <v>558.5</v>
      </c>
      <c r="BZ167" s="438"/>
      <c r="CA167" s="434" t="str">
        <f>$AY167*Assembly!X$4+$AZ167*Assembly!X$5+$BA167*Assembly!X$6+$BB167*Assembly!X$7+$BC167*Assembly!X$8+$BD167*Assembly!X$9+$BE167*Assembly!X$10+$BF167*Assembly!X$11+$BG167*Assembly!X$12+$BH167*Assembly!X$13+$BI167*Assembly!X$14+$BJ167*Assembly!X$15+$BK167*Assembly!X$16+$BL167*Assembly!X$17+$BM167*Assembly!X$18+$BN167*Assembly!X$19+$BO167*Assembly!X$20+$BP167*Assembly!X$21+$BQ167*Assembly!X$22+$BR167*Assembly!X$23+$BS167*Assembly!X$24</f>
        <v>390</v>
      </c>
      <c r="CB167" s="434" t="str">
        <f t="shared" si="12"/>
        <v>60,667</v>
      </c>
      <c r="CC167" s="439" t="str">
        <f t="shared" si="13"/>
        <v>0.0607</v>
      </c>
      <c r="CD167" s="440" t="str">
        <f>$AY167*Assembly!AB$4+$AZ167*Assembly!AB$5+$BA167*Assembly!AB$6+$BB167*Assembly!AB$7+$BC167*Assembly!AB$8+$BD167*Assembly!AB$9+$BE167*Assembly!AB$10+$BF167*Assembly!AB$11+$BG167*Assembly!AB$12+$BH167*Assembly!AB$13+$BI167*Assembly!AB$14+$BJ167*Assembly!AB$15+$BK167*Assembly!AB$16+$BL167*Assembly!AB$17+$BM167*Assembly!AB$18+$BN167*Assembly!AB$19+$BO167*Assembly!AB$20+$BP167*Assembly!AB$21+$BQ167*Assembly!AB$22+$BR167*Assembly!AB$23+$BS167*Assembly!AB$24</f>
        <v>900</v>
      </c>
      <c r="CE167" s="457" t="str">
        <f>$AY167*Assembly!M$4+$AZ167*Assembly!M$5+$BA167*Assembly!M$6+$BB167*Assembly!M$7+$BC167*Assembly!M$8+$BD167*Assembly!M$9+$BE167*Assembly!M$10+$BF167*Assembly!M$11+$BG167*Assembly!M$12+$BH167*Assembly!M$13+$BI167*Assembly!M$14+$BJ167*Assembly!M$15+$BK167*Assembly!M$16+$BL167*Assembly!M$17+$BM167*Assembly!M$18+$BN167*Assembly!M$19+$BO167*Assembly!M$20+$BP167*Assembly!M$21+$BQ167*Assembly!M$22+$BR167*Assembly!M$23+$BS167*Assembly!M$24</f>
        <v>1,760</v>
      </c>
      <c r="CF167" s="457" t="str">
        <f>$AY167*Assembly!N$4+$AZ167*Assembly!N$5+$BA167*Assembly!N$6+$BB167*Assembly!N$7+$BC167*Assembly!N$8+$BD167*Assembly!N$9+$BE167*Assembly!N$10+$BF167*Assembly!N$11+$BG167*Assembly!N$12+$BH167*Assembly!N$13+$BI167*Assembly!N$14+$BJ167*Assembly!N$15+$BK167*Assembly!N$16+$BL167*Assembly!N$17+$BM167*Assembly!N$18+$BN167*Assembly!N$19+$BO167*Assembly!N$20+$BP167*Assembly!N$21+$BQ167*Assembly!N$22+$BR167*Assembly!N$23+$BS167*Assembly!N$24</f>
        <v>100</v>
      </c>
      <c r="CG167" s="457" t="str">
        <f>$AY167*Assembly!O$4+$AZ167*Assembly!O$5+$BA167*Assembly!O$6+$BB167*Assembly!O$7+$BC167*Assembly!O$8+$BD167*Assembly!O$9+$BE167*Assembly!O$10+$BF167*Assembly!O$11+$BG167*Assembly!O$12+$BH167*Assembly!O$13+$BI167*Assembly!O$14+$BJ167*Assembly!O$15+$BK167*Assembly!O$16+$BL167*Assembly!O$17+$BM167*Assembly!O$18+$BN167*Assembly!O$19+$BO167*Assembly!O$20+$BP167*Assembly!O$21+$BQ167*Assembly!O$22+$BR167*Assembly!O$23+$BS167*Assembly!O$24</f>
        <v>60</v>
      </c>
      <c r="CH167" s="454" t="str">
        <f>$AY167*Assembly!P$4+$AZ167*Assembly!P$5+$BA167*Assembly!P$6+$BB167*Assembly!P$7+$BC167*Assembly!P$8+$BD167*Assembly!P$9+$BE167*Assembly!P$10+$BF167*Assembly!P$11+$BG167*Assembly!P$12+$BH167*Assembly!P$13+$BI167*Assembly!P$14+$BJ167*Assembly!P$15+$BK167*Assembly!P$16+$BL167*Assembly!P$17+$BM167*Assembly!P$18+$BN167*Assembly!P$19+$BO167*Assembly!P$20+$BP167*Assembly!P$21+$BQ167*Assembly!P$22+$BR167*Assembly!P$23+$BS167*Assembly!P$24</f>
        <v>0</v>
      </c>
      <c r="CI167" s="454" t="str">
        <f>$AY167*Assembly!Q$4+$AZ167*Assembly!Q$5+$BA167*Assembly!Q$6+$BB167*Assembly!Q$7+$BC167*Assembly!Q$8+$BD167*Assembly!Q$9+$BE167*Assembly!Q$10+$BF167*Assembly!Q$11+$BG167*Assembly!Q$12+$BH167*Assembly!Q$13+$BI167*Assembly!Q$14+$BJ167*Assembly!Q$15+$BK167*Assembly!Q$16+$BL167*Assembly!Q$17+$BM167*Assembly!Q$18+$BN167*Assembly!Q$19+$BO167*Assembly!Q$20+$BP167*Assembly!Q$21+$BQ167*Assembly!Q$22+$BR167*Assembly!Q$23+$BS167*Assembly!Q$24</f>
        <v>0</v>
      </c>
      <c r="CJ167" s="457" t="str">
        <f>$AY167*Assembly!R$4+$AZ167*Assembly!R$5+$BA167*Assembly!R$6+$BB167*Assembly!R$7+$BC167*Assembly!R$8+$BD167*Assembly!R$9+$BE167*Assembly!R$10+$BF167*Assembly!R$11+$BG167*Assembly!R$12+$BH167*Assembly!R$13+$BI167*Assembly!R$14+$BJ167*Assembly!R$15+$BK167*Assembly!R$16+$BL167*Assembly!R$17+$BM167*Assembly!R$18+$BN167*Assembly!R$19+$BO167*Assembly!R$20+$BP167*Assembly!R$21+$BQ167*Assembly!R$22+$BR167*Assembly!R$23+$BS167*Assembly!R$24</f>
        <v>0</v>
      </c>
      <c r="CK167" s="454" t="str">
        <f>$AY167*Assembly!S$4+$AZ167*Assembly!S$5+$BA167*Assembly!S$6+$BB167*Assembly!S$7+$BC167*Assembly!S$8+$BD167*Assembly!S$9+$BE167*Assembly!S$10+$BF167*Assembly!S$11+$BG167*Assembly!S$12+$BH167*Assembly!S$13+$BI167*Assembly!S$14+$BJ167*Assembly!S$15+$BK167*Assembly!S$16+$BL167*Assembly!S$17+$BM167*Assembly!S$18+$BN167*Assembly!S$19+$BO167*Assembly!S$20+$BP167*Assembly!S$21+$BQ167*Assembly!S$22+$BR167*Assembly!S$23+$BS167*Assembly!S$24</f>
        <v>0</v>
      </c>
      <c r="CL167" s="454" t="str">
        <f>$AY167*Assembly!T$4+$AZ167*Assembly!T$5+$BA167*Assembly!T$6+$BB167*Assembly!T$7+$BC167*Assembly!T$8+$BD167*Assembly!T$9+$BE167*Assembly!T$10+$BF167*Assembly!T$11+$BG167*Assembly!T$12+$BH167*Assembly!T$13+$BI167*Assembly!T$14+$BJ167*Assembly!T$15+$BK167*Assembly!T$16+$BL167*Assembly!T$17+$BM167*Assembly!T$18+$BN167*Assembly!T$19+$BO167*Assembly!T$20+$BP167*Assembly!T$21+$BQ167*Assembly!T$22+$BR167*Assembly!T$23+$BS167*Assembly!T$24</f>
        <v>0</v>
      </c>
      <c r="CM167" s="454" t="str">
        <f>$AY167*Assembly!U$4+$AZ167*Assembly!U$5+$BA167*Assembly!U$6+$BB167*Assembly!U$7+$BC167*Assembly!U$8+$BD167*Assembly!U$9+$BE167*Assembly!U$10+$BF167*Assembly!U$11+$BG167*Assembly!U$12+$BH167*Assembly!U$13+$BI167*Assembly!U$14+$BJ167*Assembly!U$15+$BK167*Assembly!U$16+$BL167*Assembly!U$17+$BM167*Assembly!U$18+$BN167*Assembly!U$19+$BO167*Assembly!U$20+$BP167*Assembly!U$21+$BQ167*Assembly!U$22+$BR167*Assembly!U$23+$BS167*Assembly!U$24</f>
        <v>0</v>
      </c>
      <c r="CN167" s="457" t="str">
        <f>$AY167*Assembly!V$4+$AZ167*Assembly!V$5+$BA167*Assembly!V$6+$BB167*Assembly!V$7+$BC167*Assembly!V$8+$BD167*Assembly!V$9+$BE167*Assembly!V$10+$BF167*Assembly!V$11+$BG167*Assembly!V$12+$BH167*Assembly!V$13+$BI167*Assembly!V$14+$BJ167*Assembly!V$15+$BK167*Assembly!V$16+$BL167*Assembly!V$17+$BM167*Assembly!V$18+$BN167*Assembly!V$19+$BO167*Assembly!V$20+$BP167*Assembly!V$21+$BQ167*Assembly!V$22+$BR167*Assembly!V$23+$BS167*Assembly!V$24</f>
        <v>0</v>
      </c>
      <c r="CO167" s="457" t="str">
        <f>CE167*Refining!$F$3</f>
        <v>3,143</v>
      </c>
      <c r="CP167" s="457" t="str">
        <f>CF167*Refining!$F$4</f>
        <v>313</v>
      </c>
      <c r="CQ167" s="457" t="str">
        <f>CG167*Refining!$F$5</f>
        <v>250</v>
      </c>
      <c r="CR167" s="457" t="str">
        <f>CH167*Refining!$F$6</f>
        <v>0</v>
      </c>
      <c r="CS167" s="457" t="str">
        <f>CI167*Refining!$F$7</f>
        <v>0</v>
      </c>
      <c r="CT167" s="457" t="str">
        <f>CJ167*Refining!$F$8</f>
        <v>0</v>
      </c>
      <c r="CU167" s="457" t="str">
        <f>CK167*Refining!$F$9</f>
        <v>0</v>
      </c>
      <c r="CV167" s="457" t="str">
        <f>CL167*Refining!$F$10</f>
        <v>0</v>
      </c>
      <c r="CW167" s="457" t="str">
        <f>CM167*Refining!$F$11</f>
        <v>0</v>
      </c>
      <c r="CX167" s="457" t="str">
        <f>CN167*Refining!$F$12</f>
        <v>0</v>
      </c>
      <c r="CY167" s="441" t="str">
        <f t="shared" ref="CY167:DR167" si="676">IF(CE167 = 0, "", CE167)</f>
        <v>1,760</v>
      </c>
      <c r="CZ167" s="442" t="str">
        <f t="shared" si="676"/>
        <v>100</v>
      </c>
      <c r="DA167" s="442" t="str">
        <f t="shared" si="676"/>
        <v>60</v>
      </c>
      <c r="DB167" s="443" t="str">
        <f t="shared" si="676"/>
        <v/>
      </c>
      <c r="DC167" s="444" t="str">
        <f t="shared" si="676"/>
        <v/>
      </c>
      <c r="DD167" s="442" t="str">
        <f t="shared" si="676"/>
        <v/>
      </c>
      <c r="DE167" s="444" t="str">
        <f t="shared" si="676"/>
        <v/>
      </c>
      <c r="DF167" s="444" t="str">
        <f t="shared" si="676"/>
        <v/>
      </c>
      <c r="DG167" s="442" t="str">
        <f t="shared" si="676"/>
        <v/>
      </c>
      <c r="DH167" s="445" t="str">
        <f t="shared" si="676"/>
        <v/>
      </c>
      <c r="DI167" s="441" t="str">
        <f t="shared" si="676"/>
        <v>3,143</v>
      </c>
      <c r="DJ167" s="442" t="str">
        <f t="shared" si="676"/>
        <v>313</v>
      </c>
      <c r="DK167" s="442" t="str">
        <f t="shared" si="676"/>
        <v>250</v>
      </c>
      <c r="DL167" s="442" t="str">
        <f t="shared" si="676"/>
        <v/>
      </c>
      <c r="DM167" s="446" t="str">
        <f t="shared" si="676"/>
        <v/>
      </c>
      <c r="DN167" s="442" t="str">
        <f t="shared" si="676"/>
        <v/>
      </c>
      <c r="DO167" s="442" t="str">
        <f t="shared" si="676"/>
        <v/>
      </c>
      <c r="DP167" s="442" t="str">
        <f t="shared" si="676"/>
        <v/>
      </c>
      <c r="DQ167" s="442" t="str">
        <f t="shared" si="676"/>
        <v/>
      </c>
      <c r="DR167" s="445" t="str">
        <f t="shared" si="676"/>
        <v/>
      </c>
      <c r="DS167" s="447" t="str">
        <f t="shared" si="15"/>
        <v>1,920</v>
      </c>
      <c r="DT167" s="448" t="str">
        <f t="shared" si="16"/>
        <v>3,705</v>
      </c>
      <c r="DU167" s="434" t="str">
        <f>CY167*'Ores &amp; Ingots'!$C$3+CZ167*'Ores &amp; Ingots'!$C$4+DA167*'Ores &amp; Ingots'!$C$5+DB167*'Ores &amp; Ingots'!$C$6+DC167*'Ores &amp; Ingots'!$C$7+DD167*'Ores &amp; Ingots'!$C$8+DE167*'Ores &amp; Ingots'!$C$9+DF167*'Ores &amp; Ingots'!$C$10+DG167*'Ores &amp; Ingots'!$C$11+DH167*'Ores &amp; Ingots'!$C$12</f>
        <v>241</v>
      </c>
      <c r="DV167" s="434" t="str">
        <f>DI167*'Ores &amp; Ingots'!$B$3+DJ167*'Ores &amp; Ingots'!$B$4+DK167*'Ores &amp; Ingots'!$B$5+DL167*'Ores &amp; Ingots'!$B$6+DM167*'Ores &amp; Ingots'!$B$7+DN167*'Ores &amp; Ingots'!$B$8+DO167*'Ores &amp; Ingots'!$B$9+DP167*'Ores &amp; Ingots'!$B$10+DQ167*'Ores &amp; Ingots'!$B$11+DR167*'Ores &amp; Ingots'!$B$12</f>
        <v>1,371</v>
      </c>
      <c r="DW167" s="448" t="str">
        <f>CY167*Refining!$G$3+CZ167*Refining!$G$4+DA167*Refining!$G$5+DB167*Refining!$G$6+DC167*Refining!$G$7+DD167*Refining!$G$8+DE167*Refining!$G$9+DF167*Refining!$G$10+DG167*Refining!$G$11+DH167*Refining!$G$12</f>
        <v>1,371</v>
      </c>
      <c r="DX167" s="448" t="str">
        <f t="shared" si="17"/>
        <v>213,248</v>
      </c>
      <c r="DY167" s="449" t="str">
        <f t="shared" si="18"/>
        <v>0.2132</v>
      </c>
      <c r="DZ167" s="447" t="str">
        <f t="shared" si="19"/>
        <v>1,781</v>
      </c>
      <c r="EA167" s="446" t="str">
        <f t="shared" ref="EA167:EB167" si="677">DZ167/60</f>
        <v>29.7</v>
      </c>
      <c r="EB167" s="446" t="str">
        <f t="shared" si="677"/>
        <v>0.5</v>
      </c>
      <c r="EC167" s="450" t="str">
        <f t="shared" si="21"/>
        <v>0.02</v>
      </c>
      <c r="ED167" s="447" t="str">
        <f t="shared" si="22"/>
        <v>273,915</v>
      </c>
      <c r="EE167" s="446" t="str">
        <f t="shared" ref="EE167:EF167" si="678">ED167/1000</f>
        <v>273.9</v>
      </c>
      <c r="EF167" s="451" t="str">
        <f t="shared" si="678"/>
        <v>0.27</v>
      </c>
      <c r="EG167" s="452" t="str">
        <f t="shared" si="24"/>
        <v>0.2739</v>
      </c>
      <c r="EH167" s="225">
        <v>1728.0</v>
      </c>
    </row>
    <row r="168">
      <c r="A168" s="33"/>
      <c r="B168" s="226" t="s">
        <v>1029</v>
      </c>
      <c r="C168" s="227" t="s">
        <v>885</v>
      </c>
      <c r="D168" s="227">
        <v>3.0</v>
      </c>
      <c r="E168" s="227">
        <v>1.0</v>
      </c>
      <c r="F168" s="227">
        <v>3.0</v>
      </c>
      <c r="G168" s="420" t="str">
        <f t="shared" si="5"/>
        <v>1.125</v>
      </c>
      <c r="H168" s="421">
        <v>15.0</v>
      </c>
      <c r="I168" s="421">
        <v>15.0</v>
      </c>
      <c r="J168" s="421" t="str">
        <f>H168/Main!$D$9</f>
        <v>15</v>
      </c>
      <c r="K168" s="421" t="str">
        <f>I168/Main!$D$10</f>
        <v>15</v>
      </c>
      <c r="L168" s="422" t="str">
        <f t="shared" si="6"/>
        <v>1.0</v>
      </c>
      <c r="M168" s="422">
        <v>0.3</v>
      </c>
      <c r="N168" s="423"/>
      <c r="O168" s="423"/>
      <c r="P168" s="423"/>
      <c r="Q168" s="424"/>
      <c r="R168" s="423"/>
      <c r="S168" s="425"/>
      <c r="T168" s="425"/>
      <c r="U168" s="423"/>
      <c r="V168" s="423"/>
      <c r="W168" s="425"/>
      <c r="X168" s="425"/>
      <c r="Y168" s="423"/>
      <c r="Z168" s="423"/>
      <c r="AA168" s="423"/>
      <c r="AB168" s="423"/>
      <c r="AC168" s="523"/>
      <c r="AD168" s="434">
        <v>4.0</v>
      </c>
      <c r="AE168" s="434">
        <v>0.0</v>
      </c>
      <c r="AF168" s="434">
        <v>0.0</v>
      </c>
      <c r="AG168" s="498">
        <v>2.0</v>
      </c>
      <c r="AH168" s="434">
        <v>15.0</v>
      </c>
      <c r="AI168" s="434">
        <v>0.0</v>
      </c>
      <c r="AJ168" s="434">
        <v>0.0</v>
      </c>
      <c r="AK168" s="434">
        <v>0.0</v>
      </c>
      <c r="AL168" s="434">
        <v>0.0</v>
      </c>
      <c r="AM168" s="434">
        <v>0.0</v>
      </c>
      <c r="AN168" s="434">
        <v>0.0</v>
      </c>
      <c r="AO168" s="434">
        <v>3.0</v>
      </c>
      <c r="AP168" s="434">
        <v>0.0</v>
      </c>
      <c r="AQ168" s="434">
        <v>0.0</v>
      </c>
      <c r="AR168" s="434">
        <v>0.0</v>
      </c>
      <c r="AS168" s="434">
        <v>0.0</v>
      </c>
      <c r="AT168" s="434">
        <v>0.0</v>
      </c>
      <c r="AU168" s="434">
        <v>0.0</v>
      </c>
      <c r="AV168" s="434">
        <v>0.0</v>
      </c>
      <c r="AW168" s="434">
        <v>0.0</v>
      </c>
      <c r="AX168" s="434">
        <v>0.0</v>
      </c>
      <c r="AY168" s="429" t="str">
        <f t="shared" ref="AY168:BS168" si="679">IF(AD168 = 0, "", AD168)</f>
        <v>4</v>
      </c>
      <c r="AZ168" s="430" t="str">
        <f t="shared" si="679"/>
        <v/>
      </c>
      <c r="BA168" s="430" t="str">
        <f t="shared" si="679"/>
        <v/>
      </c>
      <c r="BB168" s="431" t="str">
        <f t="shared" si="679"/>
        <v>2</v>
      </c>
      <c r="BC168" s="430" t="str">
        <f t="shared" si="679"/>
        <v>15</v>
      </c>
      <c r="BD168" s="430" t="str">
        <f t="shared" si="679"/>
        <v/>
      </c>
      <c r="BE168" s="430" t="str">
        <f t="shared" si="679"/>
        <v/>
      </c>
      <c r="BF168" s="430" t="str">
        <f t="shared" si="679"/>
        <v/>
      </c>
      <c r="BG168" s="430" t="str">
        <f t="shared" si="679"/>
        <v/>
      </c>
      <c r="BH168" s="430" t="str">
        <f t="shared" si="679"/>
        <v/>
      </c>
      <c r="BI168" s="430" t="str">
        <f t="shared" si="679"/>
        <v/>
      </c>
      <c r="BJ168" s="430" t="str">
        <f t="shared" si="679"/>
        <v>3</v>
      </c>
      <c r="BK168" s="430" t="str">
        <f t="shared" si="679"/>
        <v/>
      </c>
      <c r="BL168" s="430" t="str">
        <f t="shared" si="679"/>
        <v/>
      </c>
      <c r="BM168" s="430" t="str">
        <f t="shared" si="679"/>
        <v/>
      </c>
      <c r="BN168" s="430" t="str">
        <f t="shared" si="679"/>
        <v/>
      </c>
      <c r="BO168" s="430" t="str">
        <f t="shared" si="679"/>
        <v/>
      </c>
      <c r="BP168" s="430" t="str">
        <f t="shared" si="679"/>
        <v/>
      </c>
      <c r="BQ168" s="430" t="str">
        <f t="shared" si="679"/>
        <v/>
      </c>
      <c r="BR168" s="430" t="str">
        <f t="shared" si="679"/>
        <v/>
      </c>
      <c r="BS168" s="432" t="str">
        <f t="shared" si="679"/>
        <v/>
      </c>
      <c r="BT168" s="433" t="str">
        <f>$AY168*Assembly!Y$4+$AZ168*Assembly!Y$5+$BA168*Assembly!Y$6+$BB168*Assembly!Y$7+$BC168*Assembly!Y$8+$BD168*Assembly!Y$9+$BE168*Assembly!Y$10+$BF168*Assembly!Y$11+$BG168*Assembly!Y$12+$BH168*Assembly!Y$13+$BI168*Assembly!Y$14+$BJ168*Assembly!Y$15+$BK168*Assembly!Y$16+$BL168*Assembly!Y$17+$BM168*Assembly!Y$18+$BN168*Assembly!Y$19+$BO168*Assembly!Y$20+$BP168*Assembly!Y$21+$BQ168*Assembly!Y$22+$BR168*Assembly!Y$23+$BS168*Assembly!Y$24</f>
        <v>268</v>
      </c>
      <c r="BU168" s="434" t="str">
        <f t="shared" si="8"/>
        <v>238</v>
      </c>
      <c r="BV168" s="434" t="str">
        <f>$AY168*Assembly!AC$4+$AZ168*Assembly!AC$5+$BA168*Assembly!AC$6+$BB168*Assembly!AC$7+$BC168*Assembly!AC$8+$BD168*Assembly!AC$9+$BE168*Assembly!AC$10+$BF168*Assembly!AC$11+$BG168*Assembly!AC$12+$BH168*Assembly!AC$13+$BI168*Assembly!AC$14+$BJ168*Assembly!AC$15+$BK168*Assembly!AC$16+$BL168*Assembly!AC$17+$BM168*Assembly!AC$18+$BN168*Assembly!AC$19+$BO168*Assembly!AC$20+$BP168*Assembly!AC$21+$BQ168*Assembly!AC$22+$BR168*Assembly!AC$23+$BS168*Assembly!AC$24</f>
        <v>1,060</v>
      </c>
      <c r="BW168" s="435" t="str">
        <f t="shared" si="9"/>
        <v>3.96</v>
      </c>
      <c r="BX168" s="436" t="str">
        <f t="shared" si="10"/>
        <v>942</v>
      </c>
      <c r="BY168" s="437" t="str">
        <f t="shared" si="11"/>
        <v>4.4</v>
      </c>
      <c r="BZ168" s="438"/>
      <c r="CA168" s="434" t="str">
        <f>$AY168*Assembly!X$4+$AZ168*Assembly!X$5+$BA168*Assembly!X$6+$BB168*Assembly!X$7+$BC168*Assembly!X$8+$BD168*Assembly!X$9+$BE168*Assembly!X$10+$BF168*Assembly!X$11+$BG168*Assembly!X$12+$BH168*Assembly!X$13+$BI168*Assembly!X$14+$BJ168*Assembly!X$15+$BK168*Assembly!X$16+$BL168*Assembly!X$17+$BM168*Assembly!X$18+$BN168*Assembly!X$19+$BO168*Assembly!X$20+$BP168*Assembly!X$21+$BQ168*Assembly!X$22+$BR168*Assembly!X$23+$BS168*Assembly!X$24</f>
        <v>72</v>
      </c>
      <c r="CB168" s="434" t="str">
        <f t="shared" si="12"/>
        <v>11,200</v>
      </c>
      <c r="CC168" s="439" t="str">
        <f t="shared" si="13"/>
        <v>0.0112</v>
      </c>
      <c r="CD168" s="440" t="str">
        <f>$AY168*Assembly!AB$4+$AZ168*Assembly!AB$5+$BA168*Assembly!AB$6+$BB168*Assembly!AB$7+$BC168*Assembly!AB$8+$BD168*Assembly!AB$9+$BE168*Assembly!AB$10+$BF168*Assembly!AB$11+$BG168*Assembly!AB$12+$BH168*Assembly!AB$13+$BI168*Assembly!AB$14+$BJ168*Assembly!AB$15+$BK168*Assembly!AB$16+$BL168*Assembly!AB$17+$BM168*Assembly!AB$18+$BN168*Assembly!AB$19+$BO168*Assembly!AB$20+$BP168*Assembly!AB$21+$BQ168*Assembly!AB$22+$BR168*Assembly!AB$23+$BS168*Assembly!AB$24</f>
        <v>163</v>
      </c>
      <c r="CE168" s="424" t="str">
        <f>$AY168*Assembly!M$4+$AZ168*Assembly!M$5+$BA168*Assembly!M$6+$BB168*Assembly!M$7+$BC168*Assembly!M$8+$BD168*Assembly!M$9+$BE168*Assembly!M$10+$BF168*Assembly!M$11+$BG168*Assembly!M$12+$BH168*Assembly!M$13+$BI168*Assembly!M$14+$BJ168*Assembly!M$15+$BK168*Assembly!M$16+$BL168*Assembly!M$17+$BM168*Assembly!M$18+$BN168*Assembly!M$19+$BO168*Assembly!M$20+$BP168*Assembly!M$21+$BQ168*Assembly!M$22+$BR168*Assembly!M$23+$BS168*Assembly!M$24</f>
        <v>330</v>
      </c>
      <c r="CF168" s="424" t="str">
        <f>$AY168*Assembly!N$4+$AZ168*Assembly!N$5+$BA168*Assembly!N$6+$BB168*Assembly!N$7+$BC168*Assembly!N$8+$BD168*Assembly!N$9+$BE168*Assembly!N$10+$BF168*Assembly!N$11+$BG168*Assembly!N$12+$BH168*Assembly!N$13+$BI168*Assembly!N$14+$BJ168*Assembly!N$15+$BK168*Assembly!N$16+$BL168*Assembly!N$17+$BM168*Assembly!N$18+$BN168*Assembly!N$19+$BO168*Assembly!N$20+$BP168*Assembly!N$21+$BQ168*Assembly!N$22+$BR168*Assembly!N$23+$BS168*Assembly!N$24</f>
        <v>15</v>
      </c>
      <c r="CG168" s="424" t="str">
        <f>$AY168*Assembly!O$4+$AZ168*Assembly!O$5+$BA168*Assembly!O$6+$BB168*Assembly!O$7+$BC168*Assembly!O$8+$BD168*Assembly!O$9+$BE168*Assembly!O$10+$BF168*Assembly!O$11+$BG168*Assembly!O$12+$BH168*Assembly!O$13+$BI168*Assembly!O$14+$BJ168*Assembly!O$15+$BK168*Assembly!O$16+$BL168*Assembly!O$17+$BM168*Assembly!O$18+$BN168*Assembly!O$19+$BO168*Assembly!O$20+$BP168*Assembly!O$21+$BQ168*Assembly!O$22+$BR168*Assembly!O$23+$BS168*Assembly!O$24</f>
        <v>9</v>
      </c>
      <c r="CH168" s="421" t="str">
        <f>$AY168*Assembly!P$4+$AZ168*Assembly!P$5+$BA168*Assembly!P$6+$BB168*Assembly!P$7+$BC168*Assembly!P$8+$BD168*Assembly!P$9+$BE168*Assembly!P$10+$BF168*Assembly!P$11+$BG168*Assembly!P$12+$BH168*Assembly!P$13+$BI168*Assembly!P$14+$BJ168*Assembly!P$15+$BK168*Assembly!P$16+$BL168*Assembly!P$17+$BM168*Assembly!P$18+$BN168*Assembly!P$19+$BO168*Assembly!P$20+$BP168*Assembly!P$21+$BQ168*Assembly!P$22+$BR168*Assembly!P$23+$BS168*Assembly!P$24</f>
        <v>0</v>
      </c>
      <c r="CI168" s="421" t="str">
        <f>$AY168*Assembly!Q$4+$AZ168*Assembly!Q$5+$BA168*Assembly!Q$6+$BB168*Assembly!Q$7+$BC168*Assembly!Q$8+$BD168*Assembly!Q$9+$BE168*Assembly!Q$10+$BF168*Assembly!Q$11+$BG168*Assembly!Q$12+$BH168*Assembly!Q$13+$BI168*Assembly!Q$14+$BJ168*Assembly!Q$15+$BK168*Assembly!Q$16+$BL168*Assembly!Q$17+$BM168*Assembly!Q$18+$BN168*Assembly!Q$19+$BO168*Assembly!Q$20+$BP168*Assembly!Q$21+$BQ168*Assembly!Q$22+$BR168*Assembly!Q$23+$BS168*Assembly!Q$24</f>
        <v>0</v>
      </c>
      <c r="CJ168" s="424" t="str">
        <f>$AY168*Assembly!R$4+$AZ168*Assembly!R$5+$BA168*Assembly!R$6+$BB168*Assembly!R$7+$BC168*Assembly!R$8+$BD168*Assembly!R$9+$BE168*Assembly!R$10+$BF168*Assembly!R$11+$BG168*Assembly!R$12+$BH168*Assembly!R$13+$BI168*Assembly!R$14+$BJ168*Assembly!R$15+$BK168*Assembly!R$16+$BL168*Assembly!R$17+$BM168*Assembly!R$18+$BN168*Assembly!R$19+$BO168*Assembly!R$20+$BP168*Assembly!R$21+$BQ168*Assembly!R$22+$BR168*Assembly!R$23+$BS168*Assembly!R$24</f>
        <v>0</v>
      </c>
      <c r="CK168" s="421" t="str">
        <f>$AY168*Assembly!S$4+$AZ168*Assembly!S$5+$BA168*Assembly!S$6+$BB168*Assembly!S$7+$BC168*Assembly!S$8+$BD168*Assembly!S$9+$BE168*Assembly!S$10+$BF168*Assembly!S$11+$BG168*Assembly!S$12+$BH168*Assembly!S$13+$BI168*Assembly!S$14+$BJ168*Assembly!S$15+$BK168*Assembly!S$16+$BL168*Assembly!S$17+$BM168*Assembly!S$18+$BN168*Assembly!S$19+$BO168*Assembly!S$20+$BP168*Assembly!S$21+$BQ168*Assembly!S$22+$BR168*Assembly!S$23+$BS168*Assembly!S$24</f>
        <v>0</v>
      </c>
      <c r="CL168" s="421" t="str">
        <f>$AY168*Assembly!T$4+$AZ168*Assembly!T$5+$BA168*Assembly!T$6+$BB168*Assembly!T$7+$BC168*Assembly!T$8+$BD168*Assembly!T$9+$BE168*Assembly!T$10+$BF168*Assembly!T$11+$BG168*Assembly!T$12+$BH168*Assembly!T$13+$BI168*Assembly!T$14+$BJ168*Assembly!T$15+$BK168*Assembly!T$16+$BL168*Assembly!T$17+$BM168*Assembly!T$18+$BN168*Assembly!T$19+$BO168*Assembly!T$20+$BP168*Assembly!T$21+$BQ168*Assembly!T$22+$BR168*Assembly!T$23+$BS168*Assembly!T$24</f>
        <v>0</v>
      </c>
      <c r="CM168" s="421" t="str">
        <f>$AY168*Assembly!U$4+$AZ168*Assembly!U$5+$BA168*Assembly!U$6+$BB168*Assembly!U$7+$BC168*Assembly!U$8+$BD168*Assembly!U$9+$BE168*Assembly!U$10+$BF168*Assembly!U$11+$BG168*Assembly!U$12+$BH168*Assembly!U$13+$BI168*Assembly!U$14+$BJ168*Assembly!U$15+$BK168*Assembly!U$16+$BL168*Assembly!U$17+$BM168*Assembly!U$18+$BN168*Assembly!U$19+$BO168*Assembly!U$20+$BP168*Assembly!U$21+$BQ168*Assembly!U$22+$BR168*Assembly!U$23+$BS168*Assembly!U$24</f>
        <v>0</v>
      </c>
      <c r="CN168" s="424" t="str">
        <f>$AY168*Assembly!V$4+$AZ168*Assembly!V$5+$BA168*Assembly!V$6+$BB168*Assembly!V$7+$BC168*Assembly!V$8+$BD168*Assembly!V$9+$BE168*Assembly!V$10+$BF168*Assembly!V$11+$BG168*Assembly!V$12+$BH168*Assembly!V$13+$BI168*Assembly!V$14+$BJ168*Assembly!V$15+$BK168*Assembly!V$16+$BL168*Assembly!V$17+$BM168*Assembly!V$18+$BN168*Assembly!V$19+$BO168*Assembly!V$20+$BP168*Assembly!V$21+$BQ168*Assembly!V$22+$BR168*Assembly!V$23+$BS168*Assembly!V$24</f>
        <v>0</v>
      </c>
      <c r="CO168" s="424" t="str">
        <f>CE168*Refining!$F$3</f>
        <v>589</v>
      </c>
      <c r="CP168" s="424" t="str">
        <f>CF168*Refining!$F$4</f>
        <v>47</v>
      </c>
      <c r="CQ168" s="424" t="str">
        <f>CG168*Refining!$F$5</f>
        <v>38</v>
      </c>
      <c r="CR168" s="424" t="str">
        <f>CH168*Refining!$F$6</f>
        <v>0</v>
      </c>
      <c r="CS168" s="424" t="str">
        <f>CI168*Refining!$F$7</f>
        <v>0</v>
      </c>
      <c r="CT168" s="424" t="str">
        <f>CJ168*Refining!$F$8</f>
        <v>0</v>
      </c>
      <c r="CU168" s="424" t="str">
        <f>CK168*Refining!$F$9</f>
        <v>0</v>
      </c>
      <c r="CV168" s="424" t="str">
        <f>CL168*Refining!$F$10</f>
        <v>0</v>
      </c>
      <c r="CW168" s="424" t="str">
        <f>CM168*Refining!$F$11</f>
        <v>0</v>
      </c>
      <c r="CX168" s="424" t="str">
        <f>CN168*Refining!$F$12</f>
        <v>0</v>
      </c>
      <c r="CY168" s="441" t="str">
        <f t="shared" ref="CY168:DR168" si="680">IF(CE168 = 0, "", CE168)</f>
        <v>330</v>
      </c>
      <c r="CZ168" s="442" t="str">
        <f t="shared" si="680"/>
        <v>15</v>
      </c>
      <c r="DA168" s="442" t="str">
        <f t="shared" si="680"/>
        <v>9</v>
      </c>
      <c r="DB168" s="443" t="str">
        <f t="shared" si="680"/>
        <v/>
      </c>
      <c r="DC168" s="444" t="str">
        <f t="shared" si="680"/>
        <v/>
      </c>
      <c r="DD168" s="442" t="str">
        <f t="shared" si="680"/>
        <v/>
      </c>
      <c r="DE168" s="444" t="str">
        <f t="shared" si="680"/>
        <v/>
      </c>
      <c r="DF168" s="444" t="str">
        <f t="shared" si="680"/>
        <v/>
      </c>
      <c r="DG168" s="442" t="str">
        <f t="shared" si="680"/>
        <v/>
      </c>
      <c r="DH168" s="445" t="str">
        <f t="shared" si="680"/>
        <v/>
      </c>
      <c r="DI168" s="441" t="str">
        <f t="shared" si="680"/>
        <v>589</v>
      </c>
      <c r="DJ168" s="442" t="str">
        <f t="shared" si="680"/>
        <v>47</v>
      </c>
      <c r="DK168" s="442" t="str">
        <f t="shared" si="680"/>
        <v>38</v>
      </c>
      <c r="DL168" s="442" t="str">
        <f t="shared" si="680"/>
        <v/>
      </c>
      <c r="DM168" s="446" t="str">
        <f t="shared" si="680"/>
        <v/>
      </c>
      <c r="DN168" s="442" t="str">
        <f t="shared" si="680"/>
        <v/>
      </c>
      <c r="DO168" s="442" t="str">
        <f t="shared" si="680"/>
        <v/>
      </c>
      <c r="DP168" s="442" t="str">
        <f t="shared" si="680"/>
        <v/>
      </c>
      <c r="DQ168" s="442" t="str">
        <f t="shared" si="680"/>
        <v/>
      </c>
      <c r="DR168" s="445" t="str">
        <f t="shared" si="680"/>
        <v/>
      </c>
      <c r="DS168" s="447" t="str">
        <f t="shared" si="15"/>
        <v>354</v>
      </c>
      <c r="DT168" s="448" t="str">
        <f t="shared" si="16"/>
        <v>674</v>
      </c>
      <c r="DU168" s="434" t="str">
        <f>CY168*'Ores &amp; Ingots'!$C$3+CZ168*'Ores &amp; Ingots'!$C$4+DA168*'Ores &amp; Ingots'!$C$5+DB168*'Ores &amp; Ingots'!$C$6+DC168*'Ores &amp; Ingots'!$C$7+DD168*'Ores &amp; Ingots'!$C$8+DE168*'Ores &amp; Ingots'!$C$9+DF168*'Ores &amp; Ingots'!$C$10+DG168*'Ores &amp; Ingots'!$C$11+DH168*'Ores &amp; Ingots'!$C$12</f>
        <v>45</v>
      </c>
      <c r="DV168" s="434" t="str">
        <f>DI168*'Ores &amp; Ingots'!$B$3+DJ168*'Ores &amp; Ingots'!$B$4+DK168*'Ores &amp; Ingots'!$B$5+DL168*'Ores &amp; Ingots'!$B$6+DM168*'Ores &amp; Ingots'!$B$7+DN168*'Ores &amp; Ingots'!$B$8+DO168*'Ores &amp; Ingots'!$B$9+DP168*'Ores &amp; Ingots'!$B$10+DQ168*'Ores &amp; Ingots'!$B$11+DR168*'Ores &amp; Ingots'!$B$12</f>
        <v>249</v>
      </c>
      <c r="DW168" s="448" t="str">
        <f>CY168*Refining!$G$3+CZ168*Refining!$G$4+DA168*Refining!$G$5+DB168*Refining!$G$6+DC168*Refining!$G$7+DD168*Refining!$G$8+DE168*Refining!$G$9+DF168*Refining!$G$10+DG168*Refining!$G$11+DH168*Refining!$G$12</f>
        <v>210</v>
      </c>
      <c r="DX168" s="448" t="str">
        <f t="shared" si="17"/>
        <v>32,692</v>
      </c>
      <c r="DY168" s="449" t="str">
        <f t="shared" si="18"/>
        <v>0.0327</v>
      </c>
      <c r="DZ168" s="447" t="str">
        <f t="shared" si="19"/>
        <v>297</v>
      </c>
      <c r="EA168" s="446" t="str">
        <f t="shared" ref="EA168:EB168" si="681">DZ168/60</f>
        <v>5.0</v>
      </c>
      <c r="EB168" s="446" t="str">
        <f t="shared" si="681"/>
        <v>0.1</v>
      </c>
      <c r="EC168" s="450" t="str">
        <f t="shared" si="21"/>
        <v>0.00</v>
      </c>
      <c r="ED168" s="447" t="str">
        <f t="shared" si="22"/>
        <v>43,892</v>
      </c>
      <c r="EE168" s="446" t="str">
        <f t="shared" ref="EE168:EF168" si="682">ED168/1000</f>
        <v>43.9</v>
      </c>
      <c r="EF168" s="451" t="str">
        <f t="shared" si="682"/>
        <v>0.04</v>
      </c>
      <c r="EG168" s="452" t="str">
        <f t="shared" si="24"/>
        <v>0.0439</v>
      </c>
      <c r="EH168" s="225" t="s">
        <v>12</v>
      </c>
    </row>
    <row r="169">
      <c r="A169" s="33"/>
      <c r="B169" s="226" t="s">
        <v>1030</v>
      </c>
      <c r="C169" s="227" t="s">
        <v>886</v>
      </c>
      <c r="D169" s="227">
        <v>5.0</v>
      </c>
      <c r="E169" s="227">
        <v>2.0</v>
      </c>
      <c r="F169" s="227">
        <v>5.0</v>
      </c>
      <c r="G169" s="453" t="str">
        <f t="shared" si="5"/>
        <v>781.250</v>
      </c>
      <c r="H169" s="454">
        <v>30.0</v>
      </c>
      <c r="I169" s="454">
        <v>30.0</v>
      </c>
      <c r="J169" s="454" t="str">
        <f>H169/Main!$D$9</f>
        <v>30</v>
      </c>
      <c r="K169" s="454" t="str">
        <f>I169/Main!$D$10</f>
        <v>30</v>
      </c>
      <c r="L169" s="455" t="str">
        <f t="shared" si="6"/>
        <v>1.0</v>
      </c>
      <c r="M169" s="455">
        <v>0.3</v>
      </c>
      <c r="N169" s="456"/>
      <c r="O169" s="456"/>
      <c r="P169" s="456"/>
      <c r="Q169" s="457"/>
      <c r="R169" s="456"/>
      <c r="S169" s="458"/>
      <c r="T169" s="458"/>
      <c r="U169" s="456"/>
      <c r="V169" s="456"/>
      <c r="W169" s="530"/>
      <c r="X169" s="458"/>
      <c r="Y169" s="456"/>
      <c r="Z169" s="456"/>
      <c r="AA169" s="456"/>
      <c r="AB169" s="456"/>
      <c r="AC169" s="531" t="s">
        <v>913</v>
      </c>
      <c r="AD169" s="434">
        <v>80.0</v>
      </c>
      <c r="AE169" s="434">
        <v>0.0</v>
      </c>
      <c r="AF169" s="434">
        <v>0.0</v>
      </c>
      <c r="AG169" s="498">
        <v>40.0</v>
      </c>
      <c r="AH169" s="434">
        <v>280.0</v>
      </c>
      <c r="AI169" s="434">
        <v>0.0</v>
      </c>
      <c r="AJ169" s="434">
        <v>0.0</v>
      </c>
      <c r="AK169" s="434">
        <v>0.0</v>
      </c>
      <c r="AL169" s="434">
        <v>0.0</v>
      </c>
      <c r="AM169" s="434">
        <v>0.0</v>
      </c>
      <c r="AN169" s="434">
        <v>0.0</v>
      </c>
      <c r="AO169" s="434">
        <v>80.0</v>
      </c>
      <c r="AP169" s="434">
        <v>0.0</v>
      </c>
      <c r="AQ169" s="434">
        <v>0.0</v>
      </c>
      <c r="AR169" s="434">
        <v>0.0</v>
      </c>
      <c r="AS169" s="434">
        <v>0.0</v>
      </c>
      <c r="AT169" s="434">
        <v>0.0</v>
      </c>
      <c r="AU169" s="434">
        <v>0.0</v>
      </c>
      <c r="AV169" s="434">
        <v>0.0</v>
      </c>
      <c r="AW169" s="434">
        <v>0.0</v>
      </c>
      <c r="AX169" s="434">
        <v>0.0</v>
      </c>
      <c r="AY169" s="429" t="str">
        <f t="shared" ref="AY169:BS169" si="683">IF(AD169 = 0, "", AD169)</f>
        <v>80</v>
      </c>
      <c r="AZ169" s="430" t="str">
        <f t="shared" si="683"/>
        <v/>
      </c>
      <c r="BA169" s="430" t="str">
        <f t="shared" si="683"/>
        <v/>
      </c>
      <c r="BB169" s="431" t="str">
        <f t="shared" si="683"/>
        <v>40</v>
      </c>
      <c r="BC169" s="430" t="str">
        <f t="shared" si="683"/>
        <v>280</v>
      </c>
      <c r="BD169" s="430" t="str">
        <f t="shared" si="683"/>
        <v/>
      </c>
      <c r="BE169" s="430" t="str">
        <f t="shared" si="683"/>
        <v/>
      </c>
      <c r="BF169" s="430" t="str">
        <f t="shared" si="683"/>
        <v/>
      </c>
      <c r="BG169" s="430" t="str">
        <f t="shared" si="683"/>
        <v/>
      </c>
      <c r="BH169" s="430" t="str">
        <f t="shared" si="683"/>
        <v/>
      </c>
      <c r="BI169" s="430" t="str">
        <f t="shared" si="683"/>
        <v/>
      </c>
      <c r="BJ169" s="430" t="str">
        <f t="shared" si="683"/>
        <v>80</v>
      </c>
      <c r="BK169" s="430" t="str">
        <f t="shared" si="683"/>
        <v/>
      </c>
      <c r="BL169" s="430" t="str">
        <f t="shared" si="683"/>
        <v/>
      </c>
      <c r="BM169" s="430" t="str">
        <f t="shared" si="683"/>
        <v/>
      </c>
      <c r="BN169" s="430" t="str">
        <f t="shared" si="683"/>
        <v/>
      </c>
      <c r="BO169" s="430" t="str">
        <f t="shared" si="683"/>
        <v/>
      </c>
      <c r="BP169" s="430" t="str">
        <f t="shared" si="683"/>
        <v/>
      </c>
      <c r="BQ169" s="430" t="str">
        <f t="shared" si="683"/>
        <v/>
      </c>
      <c r="BR169" s="430" t="str">
        <f t="shared" si="683"/>
        <v/>
      </c>
      <c r="BS169" s="432" t="str">
        <f t="shared" si="683"/>
        <v/>
      </c>
      <c r="BT169" s="433" t="str">
        <f>$AY169*Assembly!Y$4+$AZ169*Assembly!Y$5+$BA169*Assembly!Y$6+$BB169*Assembly!Y$7+$BC169*Assembly!Y$8+$BD169*Assembly!Y$9+$BE169*Assembly!Y$10+$BF169*Assembly!Y$11+$BG169*Assembly!Y$12+$BH169*Assembly!Y$13+$BI169*Assembly!Y$14+$BJ169*Assembly!Y$15+$BK169*Assembly!Y$16+$BL169*Assembly!Y$17+$BM169*Assembly!Y$18+$BN169*Assembly!Y$19+$BO169*Assembly!Y$20+$BP169*Assembly!Y$21+$BQ169*Assembly!Y$22+$BR169*Assembly!Y$23+$BS169*Assembly!Y$24</f>
        <v>5,320</v>
      </c>
      <c r="BU169" s="434" t="str">
        <f t="shared" si="8"/>
        <v>7</v>
      </c>
      <c r="BV169" s="434" t="str">
        <f>$AY169*Assembly!AC$4+$AZ169*Assembly!AC$5+$BA169*Assembly!AC$6+$BB169*Assembly!AC$7+$BC169*Assembly!AC$8+$BD169*Assembly!AC$9+$BE169*Assembly!AC$10+$BF169*Assembly!AC$11+$BG169*Assembly!AC$12+$BH169*Assembly!AC$13+$BI169*Assembly!AC$14+$BJ169*Assembly!AC$15+$BK169*Assembly!AC$16+$BL169*Assembly!AC$17+$BM169*Assembly!AC$18+$BN169*Assembly!AC$19+$BO169*Assembly!AC$20+$BP169*Assembly!AC$21+$BQ169*Assembly!AC$22+$BR169*Assembly!AC$23+$BS169*Assembly!AC$24</f>
        <v>21,200</v>
      </c>
      <c r="BW169" s="435" t="str">
        <f t="shared" si="9"/>
        <v>3.98</v>
      </c>
      <c r="BX169" s="436" t="str">
        <f t="shared" si="10"/>
        <v>27</v>
      </c>
      <c r="BY169" s="437" t="str">
        <f t="shared" si="11"/>
        <v>3113.3</v>
      </c>
      <c r="BZ169" s="438"/>
      <c r="CA169" s="434" t="str">
        <f>$AY169*Assembly!X$4+$AZ169*Assembly!X$5+$BA169*Assembly!X$6+$BB169*Assembly!X$7+$BC169*Assembly!X$8+$BD169*Assembly!X$9+$BE169*Assembly!X$10+$BF169*Assembly!X$11+$BG169*Assembly!X$12+$BH169*Assembly!X$13+$BI169*Assembly!X$14+$BJ169*Assembly!X$15+$BK169*Assembly!X$16+$BL169*Assembly!X$17+$BM169*Assembly!X$18+$BN169*Assembly!X$19+$BO169*Assembly!X$20+$BP169*Assembly!X$21+$BQ169*Assembly!X$22+$BR169*Assembly!X$23+$BS169*Assembly!X$24</f>
        <v>1,400</v>
      </c>
      <c r="CB169" s="434" t="str">
        <f t="shared" si="12"/>
        <v>217,778</v>
      </c>
      <c r="CC169" s="439" t="str">
        <f t="shared" si="13"/>
        <v>0.2178</v>
      </c>
      <c r="CD169" s="440" t="str">
        <f>$AY169*Assembly!AB$4+$AZ169*Assembly!AB$5+$BA169*Assembly!AB$6+$BB169*Assembly!AB$7+$BC169*Assembly!AB$8+$BD169*Assembly!AB$9+$BE169*Assembly!AB$10+$BF169*Assembly!AB$11+$BG169*Assembly!AB$12+$BH169*Assembly!AB$13+$BI169*Assembly!AB$14+$BJ169*Assembly!AB$15+$BK169*Assembly!AB$16+$BL169*Assembly!AB$17+$BM169*Assembly!AB$18+$BN169*Assembly!AB$19+$BO169*Assembly!AB$20+$BP169*Assembly!AB$21+$BQ169*Assembly!AB$22+$BR169*Assembly!AB$23+$BS169*Assembly!AB$24</f>
        <v>3,520</v>
      </c>
      <c r="CE169" s="457" t="str">
        <f>$AY169*Assembly!M$4+$AZ169*Assembly!M$5+$BA169*Assembly!M$6+$BB169*Assembly!M$7+$BC169*Assembly!M$8+$BD169*Assembly!M$9+$BE169*Assembly!M$10+$BF169*Assembly!M$11+$BG169*Assembly!M$12+$BH169*Assembly!M$13+$BI169*Assembly!M$14+$BJ169*Assembly!M$15+$BK169*Assembly!M$16+$BL169*Assembly!M$17+$BM169*Assembly!M$18+$BN169*Assembly!M$19+$BO169*Assembly!M$20+$BP169*Assembly!M$21+$BQ169*Assembly!M$22+$BR169*Assembly!M$23+$BS169*Assembly!M$24</f>
        <v>6,640</v>
      </c>
      <c r="CF169" s="457" t="str">
        <f>$AY169*Assembly!N$4+$AZ169*Assembly!N$5+$BA169*Assembly!N$6+$BB169*Assembly!N$7+$BC169*Assembly!N$8+$BD169*Assembly!N$9+$BE169*Assembly!N$10+$BF169*Assembly!N$11+$BG169*Assembly!N$12+$BH169*Assembly!N$13+$BI169*Assembly!N$14+$BJ169*Assembly!N$15+$BK169*Assembly!N$16+$BL169*Assembly!N$17+$BM169*Assembly!N$18+$BN169*Assembly!N$19+$BO169*Assembly!N$20+$BP169*Assembly!N$21+$BQ169*Assembly!N$22+$BR169*Assembly!N$23+$BS169*Assembly!N$24</f>
        <v>400</v>
      </c>
      <c r="CG169" s="457" t="str">
        <f>$AY169*Assembly!O$4+$AZ169*Assembly!O$5+$BA169*Assembly!O$6+$BB169*Assembly!O$7+$BC169*Assembly!O$8+$BD169*Assembly!O$9+$BE169*Assembly!O$10+$BF169*Assembly!O$11+$BG169*Assembly!O$12+$BH169*Assembly!O$13+$BI169*Assembly!O$14+$BJ169*Assembly!O$15+$BK169*Assembly!O$16+$BL169*Assembly!O$17+$BM169*Assembly!O$18+$BN169*Assembly!O$19+$BO169*Assembly!O$20+$BP169*Assembly!O$21+$BQ169*Assembly!O$22+$BR169*Assembly!O$23+$BS169*Assembly!O$24</f>
        <v>240</v>
      </c>
      <c r="CH169" s="454" t="str">
        <f>$AY169*Assembly!P$4+$AZ169*Assembly!P$5+$BA169*Assembly!P$6+$BB169*Assembly!P$7+$BC169*Assembly!P$8+$BD169*Assembly!P$9+$BE169*Assembly!P$10+$BF169*Assembly!P$11+$BG169*Assembly!P$12+$BH169*Assembly!P$13+$BI169*Assembly!P$14+$BJ169*Assembly!P$15+$BK169*Assembly!P$16+$BL169*Assembly!P$17+$BM169*Assembly!P$18+$BN169*Assembly!P$19+$BO169*Assembly!P$20+$BP169*Assembly!P$21+$BQ169*Assembly!P$22+$BR169*Assembly!P$23+$BS169*Assembly!P$24</f>
        <v>0</v>
      </c>
      <c r="CI169" s="454" t="str">
        <f>$AY169*Assembly!Q$4+$AZ169*Assembly!Q$5+$BA169*Assembly!Q$6+$BB169*Assembly!Q$7+$BC169*Assembly!Q$8+$BD169*Assembly!Q$9+$BE169*Assembly!Q$10+$BF169*Assembly!Q$11+$BG169*Assembly!Q$12+$BH169*Assembly!Q$13+$BI169*Assembly!Q$14+$BJ169*Assembly!Q$15+$BK169*Assembly!Q$16+$BL169*Assembly!Q$17+$BM169*Assembly!Q$18+$BN169*Assembly!Q$19+$BO169*Assembly!Q$20+$BP169*Assembly!Q$21+$BQ169*Assembly!Q$22+$BR169*Assembly!Q$23+$BS169*Assembly!Q$24</f>
        <v>0</v>
      </c>
      <c r="CJ169" s="457" t="str">
        <f>$AY169*Assembly!R$4+$AZ169*Assembly!R$5+$BA169*Assembly!R$6+$BB169*Assembly!R$7+$BC169*Assembly!R$8+$BD169*Assembly!R$9+$BE169*Assembly!R$10+$BF169*Assembly!R$11+$BG169*Assembly!R$12+$BH169*Assembly!R$13+$BI169*Assembly!R$14+$BJ169*Assembly!R$15+$BK169*Assembly!R$16+$BL169*Assembly!R$17+$BM169*Assembly!R$18+$BN169*Assembly!R$19+$BO169*Assembly!R$20+$BP169*Assembly!R$21+$BQ169*Assembly!R$22+$BR169*Assembly!R$23+$BS169*Assembly!R$24</f>
        <v>0</v>
      </c>
      <c r="CK169" s="454" t="str">
        <f>$AY169*Assembly!S$4+$AZ169*Assembly!S$5+$BA169*Assembly!S$6+$BB169*Assembly!S$7+$BC169*Assembly!S$8+$BD169*Assembly!S$9+$BE169*Assembly!S$10+$BF169*Assembly!S$11+$BG169*Assembly!S$12+$BH169*Assembly!S$13+$BI169*Assembly!S$14+$BJ169*Assembly!S$15+$BK169*Assembly!S$16+$BL169*Assembly!S$17+$BM169*Assembly!S$18+$BN169*Assembly!S$19+$BO169*Assembly!S$20+$BP169*Assembly!S$21+$BQ169*Assembly!S$22+$BR169*Assembly!S$23+$BS169*Assembly!S$24</f>
        <v>0</v>
      </c>
      <c r="CL169" s="454" t="str">
        <f>$AY169*Assembly!T$4+$AZ169*Assembly!T$5+$BA169*Assembly!T$6+$BB169*Assembly!T$7+$BC169*Assembly!T$8+$BD169*Assembly!T$9+$BE169*Assembly!T$10+$BF169*Assembly!T$11+$BG169*Assembly!T$12+$BH169*Assembly!T$13+$BI169*Assembly!T$14+$BJ169*Assembly!T$15+$BK169*Assembly!T$16+$BL169*Assembly!T$17+$BM169*Assembly!T$18+$BN169*Assembly!T$19+$BO169*Assembly!T$20+$BP169*Assembly!T$21+$BQ169*Assembly!T$22+$BR169*Assembly!T$23+$BS169*Assembly!T$24</f>
        <v>0</v>
      </c>
      <c r="CM169" s="454" t="str">
        <f>$AY169*Assembly!U$4+$AZ169*Assembly!U$5+$BA169*Assembly!U$6+$BB169*Assembly!U$7+$BC169*Assembly!U$8+$BD169*Assembly!U$9+$BE169*Assembly!U$10+$BF169*Assembly!U$11+$BG169*Assembly!U$12+$BH169*Assembly!U$13+$BI169*Assembly!U$14+$BJ169*Assembly!U$15+$BK169*Assembly!U$16+$BL169*Assembly!U$17+$BM169*Assembly!U$18+$BN169*Assembly!U$19+$BO169*Assembly!U$20+$BP169*Assembly!U$21+$BQ169*Assembly!U$22+$BR169*Assembly!U$23+$BS169*Assembly!U$24</f>
        <v>0</v>
      </c>
      <c r="CN169" s="457" t="str">
        <f>$AY169*Assembly!V$4+$AZ169*Assembly!V$5+$BA169*Assembly!V$6+$BB169*Assembly!V$7+$BC169*Assembly!V$8+$BD169*Assembly!V$9+$BE169*Assembly!V$10+$BF169*Assembly!V$11+$BG169*Assembly!V$12+$BH169*Assembly!V$13+$BI169*Assembly!V$14+$BJ169*Assembly!V$15+$BK169*Assembly!V$16+$BL169*Assembly!V$17+$BM169*Assembly!V$18+$BN169*Assembly!V$19+$BO169*Assembly!V$20+$BP169*Assembly!V$21+$BQ169*Assembly!V$22+$BR169*Assembly!V$23+$BS169*Assembly!V$24</f>
        <v>0</v>
      </c>
      <c r="CO169" s="457" t="str">
        <f>CE169*Refining!$F$3</f>
        <v>11,857</v>
      </c>
      <c r="CP169" s="457" t="str">
        <f>CF169*Refining!$F$4</f>
        <v>1,250</v>
      </c>
      <c r="CQ169" s="457" t="str">
        <f>CG169*Refining!$F$5</f>
        <v>1,000</v>
      </c>
      <c r="CR169" s="457" t="str">
        <f>CH169*Refining!$F$6</f>
        <v>0</v>
      </c>
      <c r="CS169" s="457" t="str">
        <f>CI169*Refining!$F$7</f>
        <v>0</v>
      </c>
      <c r="CT169" s="457" t="str">
        <f>CJ169*Refining!$F$8</f>
        <v>0</v>
      </c>
      <c r="CU169" s="457" t="str">
        <f>CK169*Refining!$F$9</f>
        <v>0</v>
      </c>
      <c r="CV169" s="457" t="str">
        <f>CL169*Refining!$F$10</f>
        <v>0</v>
      </c>
      <c r="CW169" s="457" t="str">
        <f>CM169*Refining!$F$11</f>
        <v>0</v>
      </c>
      <c r="CX169" s="457" t="str">
        <f>CN169*Refining!$F$12</f>
        <v>0</v>
      </c>
      <c r="CY169" s="441" t="str">
        <f t="shared" ref="CY169:DR169" si="684">IF(CE169 = 0, "", CE169)</f>
        <v>6,640</v>
      </c>
      <c r="CZ169" s="442" t="str">
        <f t="shared" si="684"/>
        <v>400</v>
      </c>
      <c r="DA169" s="442" t="str">
        <f t="shared" si="684"/>
        <v>240</v>
      </c>
      <c r="DB169" s="443" t="str">
        <f t="shared" si="684"/>
        <v/>
      </c>
      <c r="DC169" s="444" t="str">
        <f t="shared" si="684"/>
        <v/>
      </c>
      <c r="DD169" s="442" t="str">
        <f t="shared" si="684"/>
        <v/>
      </c>
      <c r="DE169" s="444" t="str">
        <f t="shared" si="684"/>
        <v/>
      </c>
      <c r="DF169" s="444" t="str">
        <f t="shared" si="684"/>
        <v/>
      </c>
      <c r="DG169" s="442" t="str">
        <f t="shared" si="684"/>
        <v/>
      </c>
      <c r="DH169" s="445" t="str">
        <f t="shared" si="684"/>
        <v/>
      </c>
      <c r="DI169" s="441" t="str">
        <f t="shared" si="684"/>
        <v>11,857</v>
      </c>
      <c r="DJ169" s="442" t="str">
        <f t="shared" si="684"/>
        <v>1,250</v>
      </c>
      <c r="DK169" s="442" t="str">
        <f t="shared" si="684"/>
        <v>1,000</v>
      </c>
      <c r="DL169" s="442" t="str">
        <f t="shared" si="684"/>
        <v/>
      </c>
      <c r="DM169" s="446" t="str">
        <f t="shared" si="684"/>
        <v/>
      </c>
      <c r="DN169" s="442" t="str">
        <f t="shared" si="684"/>
        <v/>
      </c>
      <c r="DO169" s="442" t="str">
        <f t="shared" si="684"/>
        <v/>
      </c>
      <c r="DP169" s="442" t="str">
        <f t="shared" si="684"/>
        <v/>
      </c>
      <c r="DQ169" s="442" t="str">
        <f t="shared" si="684"/>
        <v/>
      </c>
      <c r="DR169" s="445" t="str">
        <f t="shared" si="684"/>
        <v/>
      </c>
      <c r="DS169" s="447" t="str">
        <f t="shared" si="15"/>
        <v>7,280</v>
      </c>
      <c r="DT169" s="448" t="str">
        <f t="shared" si="16"/>
        <v>14,107</v>
      </c>
      <c r="DU169" s="434" t="str">
        <f>CY169*'Ores &amp; Ingots'!$C$3+CZ169*'Ores &amp; Ingots'!$C$4+DA169*'Ores &amp; Ingots'!$C$5+DB169*'Ores &amp; Ingots'!$C$6+DC169*'Ores &amp; Ingots'!$C$7+DD169*'Ores &amp; Ingots'!$C$8+DE169*'Ores &amp; Ingots'!$C$9+DF169*'Ores &amp; Ingots'!$C$10+DG169*'Ores &amp; Ingots'!$C$11+DH169*'Ores &amp; Ingots'!$C$12</f>
        <v>915</v>
      </c>
      <c r="DV169" s="434" t="str">
        <f>DI169*'Ores &amp; Ingots'!$B$3+DJ169*'Ores &amp; Ingots'!$B$4+DK169*'Ores &amp; Ingots'!$B$5+DL169*'Ores &amp; Ingots'!$B$6+DM169*'Ores &amp; Ingots'!$B$7+DN169*'Ores &amp; Ingots'!$B$8+DO169*'Ores &amp; Ingots'!$B$9+DP169*'Ores &amp; Ingots'!$B$10+DQ169*'Ores &amp; Ingots'!$B$11+DR169*'Ores &amp; Ingots'!$B$12</f>
        <v>5,220</v>
      </c>
      <c r="DW169" s="448" t="str">
        <f>CY169*Refining!$G$3+CZ169*Refining!$G$4+DA169*Refining!$G$5+DB169*Refining!$G$6+DC169*Refining!$G$7+DD169*Refining!$G$8+DE169*Refining!$G$9+DF169*Refining!$G$10+DG169*Refining!$G$11+DH169*Refining!$G$12</f>
        <v>5,456</v>
      </c>
      <c r="DX169" s="448" t="str">
        <f t="shared" si="17"/>
        <v>848,718</v>
      </c>
      <c r="DY169" s="449" t="str">
        <f t="shared" si="18"/>
        <v>0.8487</v>
      </c>
      <c r="DZ169" s="447" t="str">
        <f t="shared" si="19"/>
        <v>6,886</v>
      </c>
      <c r="EA169" s="446" t="str">
        <f t="shared" ref="EA169:EB169" si="685">DZ169/60</f>
        <v>114.8</v>
      </c>
      <c r="EB169" s="446" t="str">
        <f t="shared" si="685"/>
        <v>1.9</v>
      </c>
      <c r="EC169" s="450" t="str">
        <f t="shared" si="21"/>
        <v>0.08</v>
      </c>
      <c r="ED169" s="447" t="str">
        <f t="shared" si="22"/>
        <v>1,066,496</v>
      </c>
      <c r="EE169" s="446" t="str">
        <f t="shared" ref="EE169:EF169" si="686">ED169/1000</f>
        <v>1,066.5</v>
      </c>
      <c r="EF169" s="451" t="str">
        <f t="shared" si="686"/>
        <v>1.07</v>
      </c>
      <c r="EG169" s="452" t="str">
        <f t="shared" si="24"/>
        <v>1.0665</v>
      </c>
      <c r="EH169" s="225">
        <v>1728.0</v>
      </c>
    </row>
    <row r="170">
      <c r="A170" s="42"/>
      <c r="B170" s="297" t="s">
        <v>1030</v>
      </c>
      <c r="C170" s="262" t="s">
        <v>885</v>
      </c>
      <c r="D170" s="262">
        <v>5.0</v>
      </c>
      <c r="E170" s="262">
        <v>2.0</v>
      </c>
      <c r="F170" s="262">
        <v>5.0</v>
      </c>
      <c r="G170" s="460" t="str">
        <f t="shared" si="5"/>
        <v>6.250</v>
      </c>
      <c r="H170" s="461">
        <v>20.0</v>
      </c>
      <c r="I170" s="461">
        <v>20.0</v>
      </c>
      <c r="J170" s="461" t="str">
        <f>H170/Main!$D$9</f>
        <v>20</v>
      </c>
      <c r="K170" s="461" t="str">
        <f>I170/Main!$D$10</f>
        <v>20</v>
      </c>
      <c r="L170" s="462" t="str">
        <f t="shared" si="6"/>
        <v>1.0</v>
      </c>
      <c r="M170" s="462">
        <v>0.3</v>
      </c>
      <c r="N170" s="464"/>
      <c r="O170" s="464"/>
      <c r="P170" s="464"/>
      <c r="Q170" s="463"/>
      <c r="R170" s="464"/>
      <c r="S170" s="465"/>
      <c r="T170" s="465"/>
      <c r="U170" s="464"/>
      <c r="V170" s="464"/>
      <c r="W170" s="465"/>
      <c r="X170" s="465"/>
      <c r="Y170" s="464"/>
      <c r="Z170" s="464"/>
      <c r="AA170" s="464"/>
      <c r="AB170" s="464"/>
      <c r="AC170" s="527"/>
      <c r="AD170" s="474">
        <v>6.0</v>
      </c>
      <c r="AE170" s="474">
        <v>0.0</v>
      </c>
      <c r="AF170" s="474">
        <v>0.0</v>
      </c>
      <c r="AG170" s="510">
        <v>3.0</v>
      </c>
      <c r="AH170" s="474">
        <v>30.0</v>
      </c>
      <c r="AI170" s="474">
        <v>0.0</v>
      </c>
      <c r="AJ170" s="474">
        <v>0.0</v>
      </c>
      <c r="AK170" s="474">
        <v>0.0</v>
      </c>
      <c r="AL170" s="474">
        <v>0.0</v>
      </c>
      <c r="AM170" s="474">
        <v>0.0</v>
      </c>
      <c r="AN170" s="474">
        <v>0.0</v>
      </c>
      <c r="AO170" s="474">
        <v>6.0</v>
      </c>
      <c r="AP170" s="474">
        <v>0.0</v>
      </c>
      <c r="AQ170" s="474">
        <v>0.0</v>
      </c>
      <c r="AR170" s="474">
        <v>0.0</v>
      </c>
      <c r="AS170" s="474">
        <v>0.0</v>
      </c>
      <c r="AT170" s="474">
        <v>0.0</v>
      </c>
      <c r="AU170" s="474">
        <v>0.0</v>
      </c>
      <c r="AV170" s="474">
        <v>0.0</v>
      </c>
      <c r="AW170" s="474">
        <v>0.0</v>
      </c>
      <c r="AX170" s="474">
        <v>0.0</v>
      </c>
      <c r="AY170" s="469" t="str">
        <f t="shared" ref="AY170:BS170" si="687">IF(AD170 = 0, "", AD170)</f>
        <v>6</v>
      </c>
      <c r="AZ170" s="470" t="str">
        <f t="shared" si="687"/>
        <v/>
      </c>
      <c r="BA170" s="470" t="str">
        <f t="shared" si="687"/>
        <v/>
      </c>
      <c r="BB170" s="471" t="str">
        <f t="shared" si="687"/>
        <v>3</v>
      </c>
      <c r="BC170" s="470" t="str">
        <f t="shared" si="687"/>
        <v>30</v>
      </c>
      <c r="BD170" s="470" t="str">
        <f t="shared" si="687"/>
        <v/>
      </c>
      <c r="BE170" s="470" t="str">
        <f t="shared" si="687"/>
        <v/>
      </c>
      <c r="BF170" s="470" t="str">
        <f t="shared" si="687"/>
        <v/>
      </c>
      <c r="BG170" s="470" t="str">
        <f t="shared" si="687"/>
        <v/>
      </c>
      <c r="BH170" s="470" t="str">
        <f t="shared" si="687"/>
        <v/>
      </c>
      <c r="BI170" s="470" t="str">
        <f t="shared" si="687"/>
        <v/>
      </c>
      <c r="BJ170" s="470" t="str">
        <f t="shared" si="687"/>
        <v>6</v>
      </c>
      <c r="BK170" s="470" t="str">
        <f t="shared" si="687"/>
        <v/>
      </c>
      <c r="BL170" s="470" t="str">
        <f t="shared" si="687"/>
        <v/>
      </c>
      <c r="BM170" s="470" t="str">
        <f t="shared" si="687"/>
        <v/>
      </c>
      <c r="BN170" s="470" t="str">
        <f t="shared" si="687"/>
        <v/>
      </c>
      <c r="BO170" s="470" t="str">
        <f t="shared" si="687"/>
        <v/>
      </c>
      <c r="BP170" s="470" t="str">
        <f t="shared" si="687"/>
        <v/>
      </c>
      <c r="BQ170" s="470" t="str">
        <f t="shared" si="687"/>
        <v/>
      </c>
      <c r="BR170" s="470" t="str">
        <f t="shared" si="687"/>
        <v/>
      </c>
      <c r="BS170" s="472" t="str">
        <f t="shared" si="687"/>
        <v/>
      </c>
      <c r="BT170" s="473" t="str">
        <f>$AY170*Assembly!Y$4+$AZ170*Assembly!Y$5+$BA170*Assembly!Y$6+$BB170*Assembly!Y$7+$BC170*Assembly!Y$8+$BD170*Assembly!Y$9+$BE170*Assembly!Y$10+$BF170*Assembly!Y$11+$BG170*Assembly!Y$12+$BH170*Assembly!Y$13+$BI170*Assembly!Y$14+$BJ170*Assembly!Y$15+$BK170*Assembly!Y$16+$BL170*Assembly!Y$17+$BM170*Assembly!Y$18+$BN170*Assembly!Y$19+$BO170*Assembly!Y$20+$BP170*Assembly!Y$21+$BQ170*Assembly!Y$22+$BR170*Assembly!Y$23+$BS170*Assembly!Y$24</f>
        <v>471</v>
      </c>
      <c r="BU170" s="474" t="str">
        <f t="shared" si="8"/>
        <v>75</v>
      </c>
      <c r="BV170" s="474" t="str">
        <f>$AY170*Assembly!AC$4+$AZ170*Assembly!AC$5+$BA170*Assembly!AC$6+$BB170*Assembly!AC$7+$BC170*Assembly!AC$8+$BD170*Assembly!AC$9+$BE170*Assembly!AC$10+$BF170*Assembly!AC$11+$BG170*Assembly!AC$12+$BH170*Assembly!AC$13+$BI170*Assembly!AC$14+$BJ170*Assembly!AC$15+$BK170*Assembly!AC$16+$BL170*Assembly!AC$17+$BM170*Assembly!AC$18+$BN170*Assembly!AC$19+$BO170*Assembly!AC$20+$BP170*Assembly!AC$21+$BQ170*Assembly!AC$22+$BR170*Assembly!AC$23+$BS170*Assembly!AC$24</f>
        <v>1,860</v>
      </c>
      <c r="BW170" s="475" t="str">
        <f t="shared" si="9"/>
        <v>3.95</v>
      </c>
      <c r="BX170" s="476" t="str">
        <f t="shared" si="10"/>
        <v>298</v>
      </c>
      <c r="BY170" s="477" t="str">
        <f t="shared" si="11"/>
        <v>24.7</v>
      </c>
      <c r="BZ170" s="478"/>
      <c r="CA170" s="474" t="str">
        <f>$AY170*Assembly!X$4+$AZ170*Assembly!X$5+$BA170*Assembly!X$6+$BB170*Assembly!X$7+$BC170*Assembly!X$8+$BD170*Assembly!X$9+$BE170*Assembly!X$10+$BF170*Assembly!X$11+$BG170*Assembly!X$12+$BH170*Assembly!X$13+$BI170*Assembly!X$14+$BJ170*Assembly!X$15+$BK170*Assembly!X$16+$BL170*Assembly!X$17+$BM170*Assembly!X$18+$BN170*Assembly!X$19+$BO170*Assembly!X$20+$BP170*Assembly!X$21+$BQ170*Assembly!X$22+$BR170*Assembly!X$23+$BS170*Assembly!X$24</f>
        <v>141</v>
      </c>
      <c r="CB170" s="474" t="str">
        <f t="shared" si="12"/>
        <v>21,933</v>
      </c>
      <c r="CC170" s="479" t="str">
        <f t="shared" si="13"/>
        <v>0.0219</v>
      </c>
      <c r="CD170" s="480" t="str">
        <f>$AY170*Assembly!AB$4+$AZ170*Assembly!AB$5+$BA170*Assembly!AB$6+$BB170*Assembly!AB$7+$BC170*Assembly!AB$8+$BD170*Assembly!AB$9+$BE170*Assembly!AB$10+$BF170*Assembly!AB$11+$BG170*Assembly!AB$12+$BH170*Assembly!AB$13+$BI170*Assembly!AB$14+$BJ170*Assembly!AB$15+$BK170*Assembly!AB$16+$BL170*Assembly!AB$17+$BM170*Assembly!AB$18+$BN170*Assembly!AB$19+$BO170*Assembly!AB$20+$BP170*Assembly!AB$21+$BQ170*Assembly!AB$22+$BR170*Assembly!AB$23+$BS170*Assembly!AB$24</f>
        <v>282</v>
      </c>
      <c r="CE170" s="463" t="str">
        <f>$AY170*Assembly!M$4+$AZ170*Assembly!M$5+$BA170*Assembly!M$6+$BB170*Assembly!M$7+$BC170*Assembly!M$8+$BD170*Assembly!M$9+$BE170*Assembly!M$10+$BF170*Assembly!M$11+$BG170*Assembly!M$12+$BH170*Assembly!M$13+$BI170*Assembly!M$14+$BJ170*Assembly!M$15+$BK170*Assembly!M$16+$BL170*Assembly!M$17+$BM170*Assembly!M$18+$BN170*Assembly!M$19+$BO170*Assembly!M$20+$BP170*Assembly!M$21+$BQ170*Assembly!M$22+$BR170*Assembly!M$23+$BS170*Assembly!M$24</f>
        <v>588</v>
      </c>
      <c r="CF170" s="463" t="str">
        <f>$AY170*Assembly!N$4+$AZ170*Assembly!N$5+$BA170*Assembly!N$6+$BB170*Assembly!N$7+$BC170*Assembly!N$8+$BD170*Assembly!N$9+$BE170*Assembly!N$10+$BF170*Assembly!N$11+$BG170*Assembly!N$12+$BH170*Assembly!N$13+$BI170*Assembly!N$14+$BJ170*Assembly!N$15+$BK170*Assembly!N$16+$BL170*Assembly!N$17+$BM170*Assembly!N$18+$BN170*Assembly!N$19+$BO170*Assembly!N$20+$BP170*Assembly!N$21+$BQ170*Assembly!N$22+$BR170*Assembly!N$23+$BS170*Assembly!N$24</f>
        <v>30</v>
      </c>
      <c r="CG170" s="463" t="str">
        <f>$AY170*Assembly!O$4+$AZ170*Assembly!O$5+$BA170*Assembly!O$6+$BB170*Assembly!O$7+$BC170*Assembly!O$8+$BD170*Assembly!O$9+$BE170*Assembly!O$10+$BF170*Assembly!O$11+$BG170*Assembly!O$12+$BH170*Assembly!O$13+$BI170*Assembly!O$14+$BJ170*Assembly!O$15+$BK170*Assembly!O$16+$BL170*Assembly!O$17+$BM170*Assembly!O$18+$BN170*Assembly!O$19+$BO170*Assembly!O$20+$BP170*Assembly!O$21+$BQ170*Assembly!O$22+$BR170*Assembly!O$23+$BS170*Assembly!O$24</f>
        <v>18</v>
      </c>
      <c r="CH170" s="461" t="str">
        <f>$AY170*Assembly!P$4+$AZ170*Assembly!P$5+$BA170*Assembly!P$6+$BB170*Assembly!P$7+$BC170*Assembly!P$8+$BD170*Assembly!P$9+$BE170*Assembly!P$10+$BF170*Assembly!P$11+$BG170*Assembly!P$12+$BH170*Assembly!P$13+$BI170*Assembly!P$14+$BJ170*Assembly!P$15+$BK170*Assembly!P$16+$BL170*Assembly!P$17+$BM170*Assembly!P$18+$BN170*Assembly!P$19+$BO170*Assembly!P$20+$BP170*Assembly!P$21+$BQ170*Assembly!P$22+$BR170*Assembly!P$23+$BS170*Assembly!P$24</f>
        <v>0</v>
      </c>
      <c r="CI170" s="461" t="str">
        <f>$AY170*Assembly!Q$4+$AZ170*Assembly!Q$5+$BA170*Assembly!Q$6+$BB170*Assembly!Q$7+$BC170*Assembly!Q$8+$BD170*Assembly!Q$9+$BE170*Assembly!Q$10+$BF170*Assembly!Q$11+$BG170*Assembly!Q$12+$BH170*Assembly!Q$13+$BI170*Assembly!Q$14+$BJ170*Assembly!Q$15+$BK170*Assembly!Q$16+$BL170*Assembly!Q$17+$BM170*Assembly!Q$18+$BN170*Assembly!Q$19+$BO170*Assembly!Q$20+$BP170*Assembly!Q$21+$BQ170*Assembly!Q$22+$BR170*Assembly!Q$23+$BS170*Assembly!Q$24</f>
        <v>0</v>
      </c>
      <c r="CJ170" s="463" t="str">
        <f>$AY170*Assembly!R$4+$AZ170*Assembly!R$5+$BA170*Assembly!R$6+$BB170*Assembly!R$7+$BC170*Assembly!R$8+$BD170*Assembly!R$9+$BE170*Assembly!R$10+$BF170*Assembly!R$11+$BG170*Assembly!R$12+$BH170*Assembly!R$13+$BI170*Assembly!R$14+$BJ170*Assembly!R$15+$BK170*Assembly!R$16+$BL170*Assembly!R$17+$BM170*Assembly!R$18+$BN170*Assembly!R$19+$BO170*Assembly!R$20+$BP170*Assembly!R$21+$BQ170*Assembly!R$22+$BR170*Assembly!R$23+$BS170*Assembly!R$24</f>
        <v>0</v>
      </c>
      <c r="CK170" s="461" t="str">
        <f>$AY170*Assembly!S$4+$AZ170*Assembly!S$5+$BA170*Assembly!S$6+$BB170*Assembly!S$7+$BC170*Assembly!S$8+$BD170*Assembly!S$9+$BE170*Assembly!S$10+$BF170*Assembly!S$11+$BG170*Assembly!S$12+$BH170*Assembly!S$13+$BI170*Assembly!S$14+$BJ170*Assembly!S$15+$BK170*Assembly!S$16+$BL170*Assembly!S$17+$BM170*Assembly!S$18+$BN170*Assembly!S$19+$BO170*Assembly!S$20+$BP170*Assembly!S$21+$BQ170*Assembly!S$22+$BR170*Assembly!S$23+$BS170*Assembly!S$24</f>
        <v>0</v>
      </c>
      <c r="CL170" s="461" t="str">
        <f>$AY170*Assembly!T$4+$AZ170*Assembly!T$5+$BA170*Assembly!T$6+$BB170*Assembly!T$7+$BC170*Assembly!T$8+$BD170*Assembly!T$9+$BE170*Assembly!T$10+$BF170*Assembly!T$11+$BG170*Assembly!T$12+$BH170*Assembly!T$13+$BI170*Assembly!T$14+$BJ170*Assembly!T$15+$BK170*Assembly!T$16+$BL170*Assembly!T$17+$BM170*Assembly!T$18+$BN170*Assembly!T$19+$BO170*Assembly!T$20+$BP170*Assembly!T$21+$BQ170*Assembly!T$22+$BR170*Assembly!T$23+$BS170*Assembly!T$24</f>
        <v>0</v>
      </c>
      <c r="CM170" s="461" t="str">
        <f>$AY170*Assembly!U$4+$AZ170*Assembly!U$5+$BA170*Assembly!U$6+$BB170*Assembly!U$7+$BC170*Assembly!U$8+$BD170*Assembly!U$9+$BE170*Assembly!U$10+$BF170*Assembly!U$11+$BG170*Assembly!U$12+$BH170*Assembly!U$13+$BI170*Assembly!U$14+$BJ170*Assembly!U$15+$BK170*Assembly!U$16+$BL170*Assembly!U$17+$BM170*Assembly!U$18+$BN170*Assembly!U$19+$BO170*Assembly!U$20+$BP170*Assembly!U$21+$BQ170*Assembly!U$22+$BR170*Assembly!U$23+$BS170*Assembly!U$24</f>
        <v>0</v>
      </c>
      <c r="CN170" s="463" t="str">
        <f>$AY170*Assembly!V$4+$AZ170*Assembly!V$5+$BA170*Assembly!V$6+$BB170*Assembly!V$7+$BC170*Assembly!V$8+$BD170*Assembly!V$9+$BE170*Assembly!V$10+$BF170*Assembly!V$11+$BG170*Assembly!V$12+$BH170*Assembly!V$13+$BI170*Assembly!V$14+$BJ170*Assembly!V$15+$BK170*Assembly!V$16+$BL170*Assembly!V$17+$BM170*Assembly!V$18+$BN170*Assembly!V$19+$BO170*Assembly!V$20+$BP170*Assembly!V$21+$BQ170*Assembly!V$22+$BR170*Assembly!V$23+$BS170*Assembly!V$24</f>
        <v>0</v>
      </c>
      <c r="CO170" s="463" t="str">
        <f>CE170*Refining!$F$3</f>
        <v>1,050</v>
      </c>
      <c r="CP170" s="463" t="str">
        <f>CF170*Refining!$F$4</f>
        <v>94</v>
      </c>
      <c r="CQ170" s="463" t="str">
        <f>CG170*Refining!$F$5</f>
        <v>75</v>
      </c>
      <c r="CR170" s="463" t="str">
        <f>CH170*Refining!$F$6</f>
        <v>0</v>
      </c>
      <c r="CS170" s="463" t="str">
        <f>CI170*Refining!$F$7</f>
        <v>0</v>
      </c>
      <c r="CT170" s="463" t="str">
        <f>CJ170*Refining!$F$8</f>
        <v>0</v>
      </c>
      <c r="CU170" s="463" t="str">
        <f>CK170*Refining!$F$9</f>
        <v>0</v>
      </c>
      <c r="CV170" s="463" t="str">
        <f>CL170*Refining!$F$10</f>
        <v>0</v>
      </c>
      <c r="CW170" s="463" t="str">
        <f>CM170*Refining!$F$11</f>
        <v>0</v>
      </c>
      <c r="CX170" s="463" t="str">
        <f>CN170*Refining!$F$12</f>
        <v>0</v>
      </c>
      <c r="CY170" s="481" t="str">
        <f t="shared" ref="CY170:DR170" si="688">IF(CE170 = 0, "", CE170)</f>
        <v>588</v>
      </c>
      <c r="CZ170" s="482" t="str">
        <f t="shared" si="688"/>
        <v>30</v>
      </c>
      <c r="DA170" s="482" t="str">
        <f t="shared" si="688"/>
        <v>18</v>
      </c>
      <c r="DB170" s="483" t="str">
        <f t="shared" si="688"/>
        <v/>
      </c>
      <c r="DC170" s="484" t="str">
        <f t="shared" si="688"/>
        <v/>
      </c>
      <c r="DD170" s="482" t="str">
        <f t="shared" si="688"/>
        <v/>
      </c>
      <c r="DE170" s="484" t="str">
        <f t="shared" si="688"/>
        <v/>
      </c>
      <c r="DF170" s="484" t="str">
        <f t="shared" si="688"/>
        <v/>
      </c>
      <c r="DG170" s="482" t="str">
        <f t="shared" si="688"/>
        <v/>
      </c>
      <c r="DH170" s="485" t="str">
        <f t="shared" si="688"/>
        <v/>
      </c>
      <c r="DI170" s="481" t="str">
        <f t="shared" si="688"/>
        <v>1,050</v>
      </c>
      <c r="DJ170" s="482" t="str">
        <f t="shared" si="688"/>
        <v>94</v>
      </c>
      <c r="DK170" s="482" t="str">
        <f t="shared" si="688"/>
        <v>75</v>
      </c>
      <c r="DL170" s="482" t="str">
        <f t="shared" si="688"/>
        <v/>
      </c>
      <c r="DM170" s="486" t="str">
        <f t="shared" si="688"/>
        <v/>
      </c>
      <c r="DN170" s="482" t="str">
        <f t="shared" si="688"/>
        <v/>
      </c>
      <c r="DO170" s="482" t="str">
        <f t="shared" si="688"/>
        <v/>
      </c>
      <c r="DP170" s="482" t="str">
        <f t="shared" si="688"/>
        <v/>
      </c>
      <c r="DQ170" s="482" t="str">
        <f t="shared" si="688"/>
        <v/>
      </c>
      <c r="DR170" s="485" t="str">
        <f t="shared" si="688"/>
        <v/>
      </c>
      <c r="DS170" s="487" t="str">
        <f t="shared" si="15"/>
        <v>636</v>
      </c>
      <c r="DT170" s="488" t="str">
        <f t="shared" si="16"/>
        <v>1,219</v>
      </c>
      <c r="DU170" s="474" t="str">
        <f>CY170*'Ores &amp; Ingots'!$C$3+CZ170*'Ores &amp; Ingots'!$C$4+DA170*'Ores &amp; Ingots'!$C$5+DB170*'Ores &amp; Ingots'!$C$6+DC170*'Ores &amp; Ingots'!$C$7+DD170*'Ores &amp; Ingots'!$C$8+DE170*'Ores &amp; Ingots'!$C$9+DF170*'Ores &amp; Ingots'!$C$10+DG170*'Ores &amp; Ingots'!$C$11+DH170*'Ores &amp; Ingots'!$C$12</f>
        <v>80</v>
      </c>
      <c r="DV170" s="474" t="str">
        <f>DI170*'Ores &amp; Ingots'!$B$3+DJ170*'Ores &amp; Ingots'!$B$4+DK170*'Ores &amp; Ingots'!$B$5+DL170*'Ores &amp; Ingots'!$B$6+DM170*'Ores &amp; Ingots'!$B$7+DN170*'Ores &amp; Ingots'!$B$8+DO170*'Ores &amp; Ingots'!$B$9+DP170*'Ores &amp; Ingots'!$B$10+DQ170*'Ores &amp; Ingots'!$B$11+DR170*'Ores &amp; Ingots'!$B$12</f>
        <v>451</v>
      </c>
      <c r="DW170" s="488" t="str">
        <f>CY170*Refining!$G$3+CZ170*Refining!$G$4+DA170*Refining!$G$5+DB170*Refining!$G$6+DC170*Refining!$G$7+DD170*Refining!$G$8+DE170*Refining!$G$9+DF170*Refining!$G$10+DG170*Refining!$G$11+DH170*Refining!$G$12</f>
        <v>415</v>
      </c>
      <c r="DX170" s="488" t="str">
        <f t="shared" si="17"/>
        <v>64,615</v>
      </c>
      <c r="DY170" s="489" t="str">
        <f t="shared" si="18"/>
        <v>0.0646</v>
      </c>
      <c r="DZ170" s="487" t="str">
        <f t="shared" si="19"/>
        <v>576</v>
      </c>
      <c r="EA170" s="486" t="str">
        <f t="shared" ref="EA170:EB170" si="689">DZ170/60</f>
        <v>9.6</v>
      </c>
      <c r="EB170" s="486" t="str">
        <f t="shared" si="689"/>
        <v>0.2</v>
      </c>
      <c r="EC170" s="490" t="str">
        <f t="shared" si="21"/>
        <v>0.01</v>
      </c>
      <c r="ED170" s="487" t="str">
        <f t="shared" si="22"/>
        <v>86,549</v>
      </c>
      <c r="EE170" s="486" t="str">
        <f t="shared" ref="EE170:EF170" si="690">ED170/1000</f>
        <v>86.5</v>
      </c>
      <c r="EF170" s="491" t="str">
        <f t="shared" si="690"/>
        <v>0.09</v>
      </c>
      <c r="EG170" s="492" t="str">
        <f t="shared" si="24"/>
        <v>0.0865</v>
      </c>
      <c r="EH170" s="225" t="s">
        <v>12</v>
      </c>
    </row>
    <row r="171">
      <c r="A171" s="47" t="s">
        <v>1031</v>
      </c>
      <c r="B171" s="192" t="s">
        <v>1032</v>
      </c>
      <c r="C171" s="193" t="s">
        <v>886</v>
      </c>
      <c r="D171" s="193">
        <v>1.0</v>
      </c>
      <c r="E171" s="193">
        <v>1.0</v>
      </c>
      <c r="F171" s="193">
        <v>1.0</v>
      </c>
      <c r="G171" s="385" t="str">
        <f t="shared" si="5"/>
        <v>15.625</v>
      </c>
      <c r="H171" s="386">
        <v>6.0</v>
      </c>
      <c r="I171" s="386">
        <v>6.0</v>
      </c>
      <c r="J171" s="386" t="str">
        <f>H171/Main!$D$9</f>
        <v>6</v>
      </c>
      <c r="K171" s="386" t="str">
        <f>I171/Main!$D$10</f>
        <v>6</v>
      </c>
      <c r="L171" s="387" t="str">
        <f t="shared" si="6"/>
        <v>1.0</v>
      </c>
      <c r="M171" s="387">
        <v>1.0</v>
      </c>
      <c r="N171" s="389"/>
      <c r="O171" s="389"/>
      <c r="P171" s="389"/>
      <c r="Q171" s="390"/>
      <c r="R171" s="389"/>
      <c r="S171" s="391"/>
      <c r="T171" s="391"/>
      <c r="U171" s="389"/>
      <c r="V171" s="389"/>
      <c r="W171" s="532"/>
      <c r="X171" s="391"/>
      <c r="Y171" s="389"/>
      <c r="Z171" s="389"/>
      <c r="AA171" s="389"/>
      <c r="AB171" s="389"/>
      <c r="AC171" s="533" t="s">
        <v>18</v>
      </c>
      <c r="AD171" s="401">
        <v>0.0</v>
      </c>
      <c r="AE171" s="401">
        <v>0.0</v>
      </c>
      <c r="AF171" s="401">
        <v>0.0</v>
      </c>
      <c r="AG171" s="401">
        <v>0.0</v>
      </c>
      <c r="AH171" s="401">
        <v>0.0</v>
      </c>
      <c r="AI171" s="401">
        <v>12.0</v>
      </c>
      <c r="AJ171" s="401">
        <v>0.0</v>
      </c>
      <c r="AK171" s="401">
        <v>0.0</v>
      </c>
      <c r="AL171" s="401">
        <v>0.0</v>
      </c>
      <c r="AM171" s="401">
        <v>0.0</v>
      </c>
      <c r="AN171" s="401">
        <v>0.0</v>
      </c>
      <c r="AO171" s="401">
        <v>0.0</v>
      </c>
      <c r="AP171" s="496">
        <v>35.0</v>
      </c>
      <c r="AQ171" s="401">
        <v>0.0</v>
      </c>
      <c r="AR171" s="401">
        <v>0.0</v>
      </c>
      <c r="AS171" s="401">
        <v>0.0</v>
      </c>
      <c r="AT171" s="401">
        <v>0.0</v>
      </c>
      <c r="AU171" s="401">
        <v>0.0</v>
      </c>
      <c r="AV171" s="401">
        <v>0.0</v>
      </c>
      <c r="AW171" s="401">
        <v>0.0</v>
      </c>
      <c r="AX171" s="401">
        <v>0.0</v>
      </c>
      <c r="AY171" s="493" t="str">
        <f t="shared" ref="AY171:BS171" si="691">IF(AD171 = 0, "", AD171)</f>
        <v/>
      </c>
      <c r="AZ171" s="397" t="str">
        <f t="shared" si="691"/>
        <v/>
      </c>
      <c r="BA171" s="397" t="str">
        <f t="shared" si="691"/>
        <v/>
      </c>
      <c r="BB171" s="397" t="str">
        <f t="shared" si="691"/>
        <v/>
      </c>
      <c r="BC171" s="397" t="str">
        <f t="shared" si="691"/>
        <v/>
      </c>
      <c r="BD171" s="397" t="str">
        <f t="shared" si="691"/>
        <v>12</v>
      </c>
      <c r="BE171" s="397" t="str">
        <f t="shared" si="691"/>
        <v/>
      </c>
      <c r="BF171" s="397" t="str">
        <f t="shared" si="691"/>
        <v/>
      </c>
      <c r="BG171" s="397" t="str">
        <f t="shared" si="691"/>
        <v/>
      </c>
      <c r="BH171" s="397" t="str">
        <f t="shared" si="691"/>
        <v/>
      </c>
      <c r="BI171" s="397" t="str">
        <f t="shared" si="691"/>
        <v/>
      </c>
      <c r="BJ171" s="397" t="str">
        <f t="shared" si="691"/>
        <v/>
      </c>
      <c r="BK171" s="398" t="str">
        <f t="shared" si="691"/>
        <v>35</v>
      </c>
      <c r="BL171" s="397" t="str">
        <f t="shared" si="691"/>
        <v/>
      </c>
      <c r="BM171" s="397" t="str">
        <f t="shared" si="691"/>
        <v/>
      </c>
      <c r="BN171" s="397" t="str">
        <f t="shared" si="691"/>
        <v/>
      </c>
      <c r="BO171" s="397" t="str">
        <f t="shared" si="691"/>
        <v/>
      </c>
      <c r="BP171" s="397" t="str">
        <f t="shared" si="691"/>
        <v/>
      </c>
      <c r="BQ171" s="397" t="str">
        <f t="shared" si="691"/>
        <v/>
      </c>
      <c r="BR171" s="397" t="str">
        <f t="shared" si="691"/>
        <v/>
      </c>
      <c r="BS171" s="399" t="str">
        <f t="shared" si="691"/>
        <v/>
      </c>
      <c r="BT171" s="400" t="str">
        <f>$AY171*Assembly!Y$4+$AZ171*Assembly!Y$5+$BA171*Assembly!Y$6+$BB171*Assembly!Y$7+$BC171*Assembly!Y$8+$BD171*Assembly!Y$9+$BE171*Assembly!Y$10+$BF171*Assembly!Y$11+$BG171*Assembly!Y$12+$BH171*Assembly!Y$13+$BI171*Assembly!Y$14+$BJ171*Assembly!Y$15+$BK171*Assembly!Y$16+$BL171*Assembly!Y$17+$BM171*Assembly!Y$18+$BN171*Assembly!Y$19+$BO171*Assembly!Y$20+$BP171*Assembly!Y$21+$BQ171*Assembly!Y$22+$BR171*Assembly!Y$23+$BS171*Assembly!Y$24</f>
        <v>597</v>
      </c>
      <c r="BU171" s="401" t="str">
        <f t="shared" si="8"/>
        <v>38</v>
      </c>
      <c r="BV171" s="401" t="str">
        <f>$AY171*Assembly!AC$4+$AZ171*Assembly!AC$5+$BA171*Assembly!AC$6+$BB171*Assembly!AC$7+$BC171*Assembly!AC$8+$BD171*Assembly!AC$9+$BE171*Assembly!AC$10+$BF171*Assembly!AC$11+$BG171*Assembly!AC$12+$BH171*Assembly!AC$13+$BI171*Assembly!AC$14+$BJ171*Assembly!AC$15+$BK171*Assembly!AC$16+$BL171*Assembly!AC$17+$BM171*Assembly!AC$18+$BN171*Assembly!AC$19+$BO171*Assembly!AC$20+$BP171*Assembly!AC$21+$BQ171*Assembly!AC$22+$BR171*Assembly!AC$23+$BS171*Assembly!AC$24</f>
        <v>2,280</v>
      </c>
      <c r="BW171" s="402" t="str">
        <f t="shared" si="9"/>
        <v>3.82</v>
      </c>
      <c r="BX171" s="403" t="str">
        <f t="shared" si="10"/>
        <v>146</v>
      </c>
      <c r="BY171" s="404" t="str">
        <f t="shared" si="11"/>
        <v>59.7</v>
      </c>
      <c r="BZ171" s="405"/>
      <c r="CA171" s="401" t="str">
        <f>$AY171*Assembly!X$4+$AZ171*Assembly!X$5+$BA171*Assembly!X$6+$BB171*Assembly!X$7+$BC171*Assembly!X$8+$BD171*Assembly!X$9+$BE171*Assembly!X$10+$BF171*Assembly!X$11+$BG171*Assembly!X$12+$BH171*Assembly!X$13+$BI171*Assembly!X$14+$BJ171*Assembly!X$15+$BK171*Assembly!X$16+$BL171*Assembly!X$17+$BM171*Assembly!X$18+$BN171*Assembly!X$19+$BO171*Assembly!X$20+$BP171*Assembly!X$21+$BQ171*Assembly!X$22+$BR171*Assembly!X$23+$BS171*Assembly!X$24</f>
        <v>47</v>
      </c>
      <c r="CB171" s="401" t="str">
        <f t="shared" si="12"/>
        <v>7,311</v>
      </c>
      <c r="CC171" s="406" t="str">
        <f t="shared" si="13"/>
        <v>0.0073</v>
      </c>
      <c r="CD171" s="407" t="str">
        <f>$AY171*Assembly!AB$4+$AZ171*Assembly!AB$5+$BA171*Assembly!AB$6+$BB171*Assembly!AB$7+$BC171*Assembly!AB$8+$BD171*Assembly!AB$9+$BE171*Assembly!AB$10+$BF171*Assembly!AB$11+$BG171*Assembly!AB$12+$BH171*Assembly!AB$13+$BI171*Assembly!AB$14+$BJ171*Assembly!AB$15+$BK171*Assembly!AB$16+$BL171*Assembly!AB$17+$BM171*Assembly!AB$18+$BN171*Assembly!AB$19+$BO171*Assembly!AB$20+$BP171*Assembly!AB$21+$BQ171*Assembly!AB$22+$BR171*Assembly!AB$23+$BS171*Assembly!AB$24</f>
        <v>304</v>
      </c>
      <c r="CE171" s="390" t="str">
        <f>$AY171*Assembly!M$4+$AZ171*Assembly!M$5+$BA171*Assembly!M$6+$BB171*Assembly!M$7+$BC171*Assembly!M$8+$BD171*Assembly!M$9+$BE171*Assembly!M$10+$BF171*Assembly!M$11+$BG171*Assembly!M$12+$BH171*Assembly!M$13+$BI171*Assembly!M$14+$BJ171*Assembly!M$15+$BK171*Assembly!M$16+$BL171*Assembly!M$17+$BM171*Assembly!M$18+$BN171*Assembly!M$19+$BO171*Assembly!M$20+$BP171*Assembly!M$21+$BQ171*Assembly!M$22+$BR171*Assembly!M$23+$BS171*Assembly!M$24</f>
        <v>84</v>
      </c>
      <c r="CF171" s="390" t="str">
        <f>$AY171*Assembly!N$4+$AZ171*Assembly!N$5+$BA171*Assembly!N$6+$BB171*Assembly!N$7+$BC171*Assembly!N$8+$BD171*Assembly!N$9+$BE171*Assembly!N$10+$BF171*Assembly!N$11+$BG171*Assembly!N$12+$BH171*Assembly!N$13+$BI171*Assembly!N$14+$BJ171*Assembly!N$15+$BK171*Assembly!N$16+$BL171*Assembly!N$17+$BM171*Assembly!N$18+$BN171*Assembly!N$19+$BO171*Assembly!N$20+$BP171*Assembly!N$21+$BQ171*Assembly!N$22+$BR171*Assembly!N$23+$BS171*Assembly!N$24</f>
        <v>0</v>
      </c>
      <c r="CG171" s="390" t="str">
        <f>$AY171*Assembly!O$4+$AZ171*Assembly!O$5+$BA171*Assembly!O$6+$BB171*Assembly!O$7+$BC171*Assembly!O$8+$BD171*Assembly!O$9+$BE171*Assembly!O$10+$BF171*Assembly!O$11+$BG171*Assembly!O$12+$BH171*Assembly!O$13+$BI171*Assembly!O$14+$BJ171*Assembly!O$15+$BK171*Assembly!O$16+$BL171*Assembly!O$17+$BM171*Assembly!O$18+$BN171*Assembly!O$19+$BO171*Assembly!O$20+$BP171*Assembly!O$21+$BQ171*Assembly!O$22+$BR171*Assembly!O$23+$BS171*Assembly!O$24</f>
        <v>0</v>
      </c>
      <c r="CH171" s="386" t="str">
        <f>$AY171*Assembly!P$4+$AZ171*Assembly!P$5+$BA171*Assembly!P$6+$BB171*Assembly!P$7+$BC171*Assembly!P$8+$BD171*Assembly!P$9+$BE171*Assembly!P$10+$BF171*Assembly!P$11+$BG171*Assembly!P$12+$BH171*Assembly!P$13+$BI171*Assembly!P$14+$BJ171*Assembly!P$15+$BK171*Assembly!P$16+$BL171*Assembly!P$17+$BM171*Assembly!P$18+$BN171*Assembly!P$19+$BO171*Assembly!P$20+$BP171*Assembly!P$21+$BQ171*Assembly!P$22+$BR171*Assembly!P$23+$BS171*Assembly!P$24</f>
        <v>0</v>
      </c>
      <c r="CI171" s="386" t="str">
        <f>$AY171*Assembly!Q$4+$AZ171*Assembly!Q$5+$BA171*Assembly!Q$6+$BB171*Assembly!Q$7+$BC171*Assembly!Q$8+$BD171*Assembly!Q$9+$BE171*Assembly!Q$10+$BF171*Assembly!Q$11+$BG171*Assembly!Q$12+$BH171*Assembly!Q$13+$BI171*Assembly!Q$14+$BJ171*Assembly!Q$15+$BK171*Assembly!Q$16+$BL171*Assembly!Q$17+$BM171*Assembly!Q$18+$BN171*Assembly!Q$19+$BO171*Assembly!Q$20+$BP171*Assembly!Q$21+$BQ171*Assembly!Q$22+$BR171*Assembly!Q$23+$BS171*Assembly!Q$24</f>
        <v>525</v>
      </c>
      <c r="CJ171" s="390" t="str">
        <f>$AY171*Assembly!R$4+$AZ171*Assembly!R$5+$BA171*Assembly!R$6+$BB171*Assembly!R$7+$BC171*Assembly!R$8+$BD171*Assembly!R$9+$BE171*Assembly!R$10+$BF171*Assembly!R$11+$BG171*Assembly!R$12+$BH171*Assembly!R$13+$BI171*Assembly!R$14+$BJ171*Assembly!R$15+$BK171*Assembly!R$16+$BL171*Assembly!R$17+$BM171*Assembly!R$18+$BN171*Assembly!R$19+$BO171*Assembly!R$20+$BP171*Assembly!R$21+$BQ171*Assembly!R$22+$BR171*Assembly!R$23+$BS171*Assembly!R$24</f>
        <v>0</v>
      </c>
      <c r="CK171" s="386" t="str">
        <f>$AY171*Assembly!S$4+$AZ171*Assembly!S$5+$BA171*Assembly!S$6+$BB171*Assembly!S$7+$BC171*Assembly!S$8+$BD171*Assembly!S$9+$BE171*Assembly!S$10+$BF171*Assembly!S$11+$BG171*Assembly!S$12+$BH171*Assembly!S$13+$BI171*Assembly!S$14+$BJ171*Assembly!S$15+$BK171*Assembly!S$16+$BL171*Assembly!S$17+$BM171*Assembly!S$18+$BN171*Assembly!S$19+$BO171*Assembly!S$20+$BP171*Assembly!S$21+$BQ171*Assembly!S$22+$BR171*Assembly!S$23+$BS171*Assembly!S$24</f>
        <v>0</v>
      </c>
      <c r="CL171" s="386" t="str">
        <f>$AY171*Assembly!T$4+$AZ171*Assembly!T$5+$BA171*Assembly!T$6+$BB171*Assembly!T$7+$BC171*Assembly!T$8+$BD171*Assembly!T$9+$BE171*Assembly!T$10+$BF171*Assembly!T$11+$BG171*Assembly!T$12+$BH171*Assembly!T$13+$BI171*Assembly!T$14+$BJ171*Assembly!T$15+$BK171*Assembly!T$16+$BL171*Assembly!T$17+$BM171*Assembly!T$18+$BN171*Assembly!T$19+$BO171*Assembly!T$20+$BP171*Assembly!T$21+$BQ171*Assembly!T$22+$BR171*Assembly!T$23+$BS171*Assembly!T$24</f>
        <v>0</v>
      </c>
      <c r="CM171" s="386" t="str">
        <f>$AY171*Assembly!U$4+$AZ171*Assembly!U$5+$BA171*Assembly!U$6+$BB171*Assembly!U$7+$BC171*Assembly!U$8+$BD171*Assembly!U$9+$BE171*Assembly!U$10+$BF171*Assembly!U$11+$BG171*Assembly!U$12+$BH171*Assembly!U$13+$BI171*Assembly!U$14+$BJ171*Assembly!U$15+$BK171*Assembly!U$16+$BL171*Assembly!U$17+$BM171*Assembly!U$18+$BN171*Assembly!U$19+$BO171*Assembly!U$20+$BP171*Assembly!U$21+$BQ171*Assembly!U$22+$BR171*Assembly!U$23+$BS171*Assembly!U$24</f>
        <v>0</v>
      </c>
      <c r="CN171" s="390" t="str">
        <f>$AY171*Assembly!V$4+$AZ171*Assembly!V$5+$BA171*Assembly!V$6+$BB171*Assembly!V$7+$BC171*Assembly!V$8+$BD171*Assembly!V$9+$BE171*Assembly!V$10+$BF171*Assembly!V$11+$BG171*Assembly!V$12+$BH171*Assembly!V$13+$BI171*Assembly!V$14+$BJ171*Assembly!V$15+$BK171*Assembly!V$16+$BL171*Assembly!V$17+$BM171*Assembly!V$18+$BN171*Assembly!V$19+$BO171*Assembly!V$20+$BP171*Assembly!V$21+$BQ171*Assembly!V$22+$BR171*Assembly!V$23+$BS171*Assembly!V$24</f>
        <v>0</v>
      </c>
      <c r="CO171" s="390" t="str">
        <f>CE171*Refining!$F$3</f>
        <v>150</v>
      </c>
      <c r="CP171" s="390" t="str">
        <f>CF171*Refining!$F$4</f>
        <v>0</v>
      </c>
      <c r="CQ171" s="390" t="str">
        <f>CG171*Refining!$F$5</f>
        <v>0</v>
      </c>
      <c r="CR171" s="390" t="str">
        <f>CH171*Refining!$F$6</f>
        <v>0</v>
      </c>
      <c r="CS171" s="390" t="str">
        <f>CI171*Refining!$F$7</f>
        <v>938</v>
      </c>
      <c r="CT171" s="390" t="str">
        <f>CJ171*Refining!$F$8</f>
        <v>0</v>
      </c>
      <c r="CU171" s="390" t="str">
        <f>CK171*Refining!$F$9</f>
        <v>0</v>
      </c>
      <c r="CV171" s="390" t="str">
        <f>CL171*Refining!$F$10</f>
        <v>0</v>
      </c>
      <c r="CW171" s="390" t="str">
        <f>CM171*Refining!$F$11</f>
        <v>0</v>
      </c>
      <c r="CX171" s="390" t="str">
        <f>CN171*Refining!$F$12</f>
        <v>0</v>
      </c>
      <c r="CY171" s="408" t="str">
        <f t="shared" ref="CY171:DR171" si="692">IF(CE171 = 0, "", CE171)</f>
        <v>84</v>
      </c>
      <c r="CZ171" s="409" t="str">
        <f t="shared" si="692"/>
        <v/>
      </c>
      <c r="DA171" s="409" t="str">
        <f t="shared" si="692"/>
        <v/>
      </c>
      <c r="DB171" s="410" t="str">
        <f t="shared" si="692"/>
        <v/>
      </c>
      <c r="DC171" s="411" t="str">
        <f t="shared" si="692"/>
        <v>525.0</v>
      </c>
      <c r="DD171" s="409" t="str">
        <f t="shared" si="692"/>
        <v/>
      </c>
      <c r="DE171" s="411" t="str">
        <f t="shared" si="692"/>
        <v/>
      </c>
      <c r="DF171" s="411" t="str">
        <f t="shared" si="692"/>
        <v/>
      </c>
      <c r="DG171" s="409" t="str">
        <f t="shared" si="692"/>
        <v/>
      </c>
      <c r="DH171" s="412" t="str">
        <f t="shared" si="692"/>
        <v/>
      </c>
      <c r="DI171" s="408" t="str">
        <f t="shared" si="692"/>
        <v>150</v>
      </c>
      <c r="DJ171" s="409" t="str">
        <f t="shared" si="692"/>
        <v/>
      </c>
      <c r="DK171" s="409" t="str">
        <f t="shared" si="692"/>
        <v/>
      </c>
      <c r="DL171" s="409" t="str">
        <f t="shared" si="692"/>
        <v/>
      </c>
      <c r="DM171" s="413" t="str">
        <f t="shared" si="692"/>
        <v>937.5</v>
      </c>
      <c r="DN171" s="409" t="str">
        <f t="shared" si="692"/>
        <v/>
      </c>
      <c r="DO171" s="409" t="str">
        <f t="shared" si="692"/>
        <v/>
      </c>
      <c r="DP171" s="409" t="str">
        <f t="shared" si="692"/>
        <v/>
      </c>
      <c r="DQ171" s="409" t="str">
        <f t="shared" si="692"/>
        <v/>
      </c>
      <c r="DR171" s="412" t="str">
        <f t="shared" si="692"/>
        <v/>
      </c>
      <c r="DS171" s="414" t="str">
        <f t="shared" si="15"/>
        <v>609</v>
      </c>
      <c r="DT171" s="415" t="str">
        <f t="shared" si="16"/>
        <v>1,088</v>
      </c>
      <c r="DU171" s="401" t="str">
        <f>CY171*'Ores &amp; Ingots'!$C$3+CZ171*'Ores &amp; Ingots'!$C$4+DA171*'Ores &amp; Ingots'!$C$5+DB171*'Ores &amp; Ingots'!$C$6+DC171*'Ores &amp; Ingots'!$C$7+DD171*'Ores &amp; Ingots'!$C$8+DE171*'Ores &amp; Ingots'!$C$9+DF171*'Ores &amp; Ingots'!$C$10+DG171*'Ores &amp; Ingots'!$C$11+DH171*'Ores &amp; Ingots'!$C$12</f>
        <v>236</v>
      </c>
      <c r="DV171" s="401" t="str">
        <f>DI171*'Ores &amp; Ingots'!$B$3+DJ171*'Ores &amp; Ingots'!$B$4+DK171*'Ores &amp; Ingots'!$B$5+DL171*'Ores &amp; Ingots'!$B$6+DM171*'Ores &amp; Ingots'!$B$7+DN171*'Ores &amp; Ingots'!$B$8+DO171*'Ores &amp; Ingots'!$B$9+DP171*'Ores &amp; Ingots'!$B$10+DQ171*'Ores &amp; Ingots'!$B$11+DR171*'Ores &amp; Ingots'!$B$12</f>
        <v>402</v>
      </c>
      <c r="DW171" s="415" t="str">
        <f>CY171*Refining!$G$3+CZ171*Refining!$G$4+DA171*Refining!$G$5+DB171*Refining!$G$6+DC171*Refining!$G$7+DD171*Refining!$G$8+DE171*Refining!$G$9+DF171*Refining!$G$10+DG171*Refining!$G$11+DH171*Refining!$G$12</f>
        <v>438</v>
      </c>
      <c r="DX171" s="415" t="str">
        <f t="shared" si="17"/>
        <v>68,205</v>
      </c>
      <c r="DY171" s="416" t="str">
        <f t="shared" si="18"/>
        <v>0.0682</v>
      </c>
      <c r="DZ171" s="414" t="str">
        <f t="shared" si="19"/>
        <v>491</v>
      </c>
      <c r="EA171" s="413" t="str">
        <f t="shared" ref="EA171:EB171" si="693">DZ171/60</f>
        <v>8.2</v>
      </c>
      <c r="EB171" s="413" t="str">
        <f t="shared" si="693"/>
        <v>0.1</v>
      </c>
      <c r="EC171" s="417" t="str">
        <f t="shared" si="21"/>
        <v>0.01</v>
      </c>
      <c r="ED171" s="414" t="str">
        <f t="shared" si="22"/>
        <v>75,516</v>
      </c>
      <c r="EE171" s="413" t="str">
        <f t="shared" ref="EE171:EF171" si="694">ED171/1000</f>
        <v>75.5</v>
      </c>
      <c r="EF171" s="418" t="str">
        <f t="shared" si="694"/>
        <v>0.08</v>
      </c>
      <c r="EG171" s="419" t="str">
        <f t="shared" si="24"/>
        <v>0.0755</v>
      </c>
      <c r="EH171" s="225">
        <v>120.0</v>
      </c>
    </row>
    <row r="172">
      <c r="A172" s="33"/>
      <c r="B172" s="226" t="s">
        <v>1032</v>
      </c>
      <c r="C172" s="227" t="s">
        <v>886</v>
      </c>
      <c r="D172" s="227">
        <v>1.0</v>
      </c>
      <c r="E172" s="227">
        <v>1.0</v>
      </c>
      <c r="F172" s="227">
        <v>2.0</v>
      </c>
      <c r="G172" s="420" t="str">
        <f t="shared" si="5"/>
        <v>31.250</v>
      </c>
      <c r="H172" s="421">
        <v>8.0</v>
      </c>
      <c r="I172" s="421">
        <v>8.0</v>
      </c>
      <c r="J172" s="421" t="str">
        <f>H172/Main!$D$9</f>
        <v>8</v>
      </c>
      <c r="K172" s="421" t="str">
        <f>I172/Main!$D$10</f>
        <v>8</v>
      </c>
      <c r="L172" s="422" t="str">
        <f t="shared" si="6"/>
        <v>1.0</v>
      </c>
      <c r="M172" s="422">
        <v>1.0</v>
      </c>
      <c r="N172" s="423"/>
      <c r="O172" s="423"/>
      <c r="P172" s="423"/>
      <c r="Q172" s="424"/>
      <c r="R172" s="423"/>
      <c r="S172" s="425"/>
      <c r="T172" s="425"/>
      <c r="U172" s="423"/>
      <c r="V172" s="423"/>
      <c r="W172" s="425"/>
      <c r="X172" s="425"/>
      <c r="Y172" s="423"/>
      <c r="Z172" s="423"/>
      <c r="AA172" s="423"/>
      <c r="AB172" s="423"/>
      <c r="AC172" s="523" t="s">
        <v>18</v>
      </c>
      <c r="AD172" s="434">
        <v>0.0</v>
      </c>
      <c r="AE172" s="434">
        <v>0.0</v>
      </c>
      <c r="AF172" s="434">
        <v>0.0</v>
      </c>
      <c r="AG172" s="434">
        <v>0.0</v>
      </c>
      <c r="AH172" s="434">
        <v>0.0</v>
      </c>
      <c r="AI172" s="434">
        <v>16.0</v>
      </c>
      <c r="AJ172" s="434">
        <v>0.0</v>
      </c>
      <c r="AK172" s="434">
        <v>0.0</v>
      </c>
      <c r="AL172" s="434">
        <v>0.0</v>
      </c>
      <c r="AM172" s="434">
        <v>0.0</v>
      </c>
      <c r="AN172" s="434">
        <v>0.0</v>
      </c>
      <c r="AO172" s="434">
        <v>0.0</v>
      </c>
      <c r="AP172" s="498">
        <v>55.0</v>
      </c>
      <c r="AQ172" s="434">
        <v>0.0</v>
      </c>
      <c r="AR172" s="434">
        <v>0.0</v>
      </c>
      <c r="AS172" s="434">
        <v>0.0</v>
      </c>
      <c r="AT172" s="434">
        <v>0.0</v>
      </c>
      <c r="AU172" s="434">
        <v>0.0</v>
      </c>
      <c r="AV172" s="434">
        <v>0.0</v>
      </c>
      <c r="AW172" s="434">
        <v>0.0</v>
      </c>
      <c r="AX172" s="434">
        <v>0.0</v>
      </c>
      <c r="AY172" s="429" t="str">
        <f t="shared" ref="AY172:BS172" si="695">IF(AD172 = 0, "", AD172)</f>
        <v/>
      </c>
      <c r="AZ172" s="430" t="str">
        <f t="shared" si="695"/>
        <v/>
      </c>
      <c r="BA172" s="430" t="str">
        <f t="shared" si="695"/>
        <v/>
      </c>
      <c r="BB172" s="430" t="str">
        <f t="shared" si="695"/>
        <v/>
      </c>
      <c r="BC172" s="430" t="str">
        <f t="shared" si="695"/>
        <v/>
      </c>
      <c r="BD172" s="430" t="str">
        <f t="shared" si="695"/>
        <v>16</v>
      </c>
      <c r="BE172" s="430" t="str">
        <f t="shared" si="695"/>
        <v/>
      </c>
      <c r="BF172" s="430" t="str">
        <f t="shared" si="695"/>
        <v/>
      </c>
      <c r="BG172" s="430" t="str">
        <f t="shared" si="695"/>
        <v/>
      </c>
      <c r="BH172" s="430" t="str">
        <f t="shared" si="695"/>
        <v/>
      </c>
      <c r="BI172" s="430" t="str">
        <f t="shared" si="695"/>
        <v/>
      </c>
      <c r="BJ172" s="430" t="str">
        <f t="shared" si="695"/>
        <v/>
      </c>
      <c r="BK172" s="431" t="str">
        <f t="shared" si="695"/>
        <v>55</v>
      </c>
      <c r="BL172" s="430" t="str">
        <f t="shared" si="695"/>
        <v/>
      </c>
      <c r="BM172" s="430" t="str">
        <f t="shared" si="695"/>
        <v/>
      </c>
      <c r="BN172" s="430" t="str">
        <f t="shared" si="695"/>
        <v/>
      </c>
      <c r="BO172" s="430" t="str">
        <f t="shared" si="695"/>
        <v/>
      </c>
      <c r="BP172" s="430" t="str">
        <f t="shared" si="695"/>
        <v/>
      </c>
      <c r="BQ172" s="430" t="str">
        <f t="shared" si="695"/>
        <v/>
      </c>
      <c r="BR172" s="430" t="str">
        <f t="shared" si="695"/>
        <v/>
      </c>
      <c r="BS172" s="432" t="str">
        <f t="shared" si="695"/>
        <v/>
      </c>
      <c r="BT172" s="433" t="str">
        <f>$AY172*Assembly!Y$4+$AZ172*Assembly!Y$5+$BA172*Assembly!Y$6+$BB172*Assembly!Y$7+$BC172*Assembly!Y$8+$BD172*Assembly!Y$9+$BE172*Assembly!Y$10+$BF172*Assembly!Y$11+$BG172*Assembly!Y$12+$BH172*Assembly!Y$13+$BI172*Assembly!Y$14+$BJ172*Assembly!Y$15+$BK172*Assembly!Y$16+$BL172*Assembly!Y$17+$BM172*Assembly!Y$18+$BN172*Assembly!Y$19+$BO172*Assembly!Y$20+$BP172*Assembly!Y$21+$BQ172*Assembly!Y$22+$BR172*Assembly!Y$23+$BS172*Assembly!Y$24</f>
        <v>921</v>
      </c>
      <c r="BU172" s="434" t="str">
        <f t="shared" si="8"/>
        <v>29</v>
      </c>
      <c r="BV172" s="434" t="str">
        <f>$AY172*Assembly!AC$4+$AZ172*Assembly!AC$5+$BA172*Assembly!AC$6+$BB172*Assembly!AC$7+$BC172*Assembly!AC$8+$BD172*Assembly!AC$9+$BE172*Assembly!AC$10+$BF172*Assembly!AC$11+$BG172*Assembly!AC$12+$BH172*Assembly!AC$13+$BI172*Assembly!AC$14+$BJ172*Assembly!AC$15+$BK172*Assembly!AC$16+$BL172*Assembly!AC$17+$BM172*Assembly!AC$18+$BN172*Assembly!AC$19+$BO172*Assembly!AC$20+$BP172*Assembly!AC$21+$BQ172*Assembly!AC$22+$BR172*Assembly!AC$23+$BS172*Assembly!AC$24</f>
        <v>3,540</v>
      </c>
      <c r="BW172" s="435" t="str">
        <f t="shared" si="9"/>
        <v>3.84</v>
      </c>
      <c r="BX172" s="436" t="str">
        <f t="shared" si="10"/>
        <v>113</v>
      </c>
      <c r="BY172" s="437" t="str">
        <f t="shared" si="11"/>
        <v>120.1</v>
      </c>
      <c r="BZ172" s="438"/>
      <c r="CA172" s="434" t="str">
        <f>$AY172*Assembly!X$4+$AZ172*Assembly!X$5+$BA172*Assembly!X$6+$BB172*Assembly!X$7+$BC172*Assembly!X$8+$BD172*Assembly!X$9+$BE172*Assembly!X$10+$BF172*Assembly!X$11+$BG172*Assembly!X$12+$BH172*Assembly!X$13+$BI172*Assembly!X$14+$BJ172*Assembly!X$15+$BK172*Assembly!X$16+$BL172*Assembly!X$17+$BM172*Assembly!X$18+$BN172*Assembly!X$19+$BO172*Assembly!X$20+$BP172*Assembly!X$21+$BQ172*Assembly!X$22+$BR172*Assembly!X$23+$BS172*Assembly!X$24</f>
        <v>71</v>
      </c>
      <c r="CB172" s="434" t="str">
        <f t="shared" si="12"/>
        <v>11,044</v>
      </c>
      <c r="CC172" s="439" t="str">
        <f t="shared" si="13"/>
        <v>0.0110</v>
      </c>
      <c r="CD172" s="440" t="str">
        <f>$AY172*Assembly!AB$4+$AZ172*Assembly!AB$5+$BA172*Assembly!AB$6+$BB172*Assembly!AB$7+$BC172*Assembly!AB$8+$BD172*Assembly!AB$9+$BE172*Assembly!AB$10+$BF172*Assembly!AB$11+$BG172*Assembly!AB$12+$BH172*Assembly!AB$13+$BI172*Assembly!AB$14+$BJ172*Assembly!AB$15+$BK172*Assembly!AB$16+$BL172*Assembly!AB$17+$BM172*Assembly!AB$18+$BN172*Assembly!AB$19+$BO172*Assembly!AB$20+$BP172*Assembly!AB$21+$BQ172*Assembly!AB$22+$BR172*Assembly!AB$23+$BS172*Assembly!AB$24</f>
        <v>472</v>
      </c>
      <c r="CE172" s="424" t="str">
        <f>$AY172*Assembly!M$4+$AZ172*Assembly!M$5+$BA172*Assembly!M$6+$BB172*Assembly!M$7+$BC172*Assembly!M$8+$BD172*Assembly!M$9+$BE172*Assembly!M$10+$BF172*Assembly!M$11+$BG172*Assembly!M$12+$BH172*Assembly!M$13+$BI172*Assembly!M$14+$BJ172*Assembly!M$15+$BK172*Assembly!M$16+$BL172*Assembly!M$17+$BM172*Assembly!M$18+$BN172*Assembly!M$19+$BO172*Assembly!M$20+$BP172*Assembly!M$21+$BQ172*Assembly!M$22+$BR172*Assembly!M$23+$BS172*Assembly!M$24</f>
        <v>112</v>
      </c>
      <c r="CF172" s="424" t="str">
        <f>$AY172*Assembly!N$4+$AZ172*Assembly!N$5+$BA172*Assembly!N$6+$BB172*Assembly!N$7+$BC172*Assembly!N$8+$BD172*Assembly!N$9+$BE172*Assembly!N$10+$BF172*Assembly!N$11+$BG172*Assembly!N$12+$BH172*Assembly!N$13+$BI172*Assembly!N$14+$BJ172*Assembly!N$15+$BK172*Assembly!N$16+$BL172*Assembly!N$17+$BM172*Assembly!N$18+$BN172*Assembly!N$19+$BO172*Assembly!N$20+$BP172*Assembly!N$21+$BQ172*Assembly!N$22+$BR172*Assembly!N$23+$BS172*Assembly!N$24</f>
        <v>0</v>
      </c>
      <c r="CG172" s="424" t="str">
        <f>$AY172*Assembly!O$4+$AZ172*Assembly!O$5+$BA172*Assembly!O$6+$BB172*Assembly!O$7+$BC172*Assembly!O$8+$BD172*Assembly!O$9+$BE172*Assembly!O$10+$BF172*Assembly!O$11+$BG172*Assembly!O$12+$BH172*Assembly!O$13+$BI172*Assembly!O$14+$BJ172*Assembly!O$15+$BK172*Assembly!O$16+$BL172*Assembly!O$17+$BM172*Assembly!O$18+$BN172*Assembly!O$19+$BO172*Assembly!O$20+$BP172*Assembly!O$21+$BQ172*Assembly!O$22+$BR172*Assembly!O$23+$BS172*Assembly!O$24</f>
        <v>0</v>
      </c>
      <c r="CH172" s="421" t="str">
        <f>$AY172*Assembly!P$4+$AZ172*Assembly!P$5+$BA172*Assembly!P$6+$BB172*Assembly!P$7+$BC172*Assembly!P$8+$BD172*Assembly!P$9+$BE172*Assembly!P$10+$BF172*Assembly!P$11+$BG172*Assembly!P$12+$BH172*Assembly!P$13+$BI172*Assembly!P$14+$BJ172*Assembly!P$15+$BK172*Assembly!P$16+$BL172*Assembly!P$17+$BM172*Assembly!P$18+$BN172*Assembly!P$19+$BO172*Assembly!P$20+$BP172*Assembly!P$21+$BQ172*Assembly!P$22+$BR172*Assembly!P$23+$BS172*Assembly!P$24</f>
        <v>0</v>
      </c>
      <c r="CI172" s="421" t="str">
        <f>$AY172*Assembly!Q$4+$AZ172*Assembly!Q$5+$BA172*Assembly!Q$6+$BB172*Assembly!Q$7+$BC172*Assembly!Q$8+$BD172*Assembly!Q$9+$BE172*Assembly!Q$10+$BF172*Assembly!Q$11+$BG172*Assembly!Q$12+$BH172*Assembly!Q$13+$BI172*Assembly!Q$14+$BJ172*Assembly!Q$15+$BK172*Assembly!Q$16+$BL172*Assembly!Q$17+$BM172*Assembly!Q$18+$BN172*Assembly!Q$19+$BO172*Assembly!Q$20+$BP172*Assembly!Q$21+$BQ172*Assembly!Q$22+$BR172*Assembly!Q$23+$BS172*Assembly!Q$24</f>
        <v>825</v>
      </c>
      <c r="CJ172" s="424" t="str">
        <f>$AY172*Assembly!R$4+$AZ172*Assembly!R$5+$BA172*Assembly!R$6+$BB172*Assembly!R$7+$BC172*Assembly!R$8+$BD172*Assembly!R$9+$BE172*Assembly!R$10+$BF172*Assembly!R$11+$BG172*Assembly!R$12+$BH172*Assembly!R$13+$BI172*Assembly!R$14+$BJ172*Assembly!R$15+$BK172*Assembly!R$16+$BL172*Assembly!R$17+$BM172*Assembly!R$18+$BN172*Assembly!R$19+$BO172*Assembly!R$20+$BP172*Assembly!R$21+$BQ172*Assembly!R$22+$BR172*Assembly!R$23+$BS172*Assembly!R$24</f>
        <v>0</v>
      </c>
      <c r="CK172" s="421" t="str">
        <f>$AY172*Assembly!S$4+$AZ172*Assembly!S$5+$BA172*Assembly!S$6+$BB172*Assembly!S$7+$BC172*Assembly!S$8+$BD172*Assembly!S$9+$BE172*Assembly!S$10+$BF172*Assembly!S$11+$BG172*Assembly!S$12+$BH172*Assembly!S$13+$BI172*Assembly!S$14+$BJ172*Assembly!S$15+$BK172*Assembly!S$16+$BL172*Assembly!S$17+$BM172*Assembly!S$18+$BN172*Assembly!S$19+$BO172*Assembly!S$20+$BP172*Assembly!S$21+$BQ172*Assembly!S$22+$BR172*Assembly!S$23+$BS172*Assembly!S$24</f>
        <v>0</v>
      </c>
      <c r="CL172" s="421" t="str">
        <f>$AY172*Assembly!T$4+$AZ172*Assembly!T$5+$BA172*Assembly!T$6+$BB172*Assembly!T$7+$BC172*Assembly!T$8+$BD172*Assembly!T$9+$BE172*Assembly!T$10+$BF172*Assembly!T$11+$BG172*Assembly!T$12+$BH172*Assembly!T$13+$BI172*Assembly!T$14+$BJ172*Assembly!T$15+$BK172*Assembly!T$16+$BL172*Assembly!T$17+$BM172*Assembly!T$18+$BN172*Assembly!T$19+$BO172*Assembly!T$20+$BP172*Assembly!T$21+$BQ172*Assembly!T$22+$BR172*Assembly!T$23+$BS172*Assembly!T$24</f>
        <v>0</v>
      </c>
      <c r="CM172" s="421" t="str">
        <f>$AY172*Assembly!U$4+$AZ172*Assembly!U$5+$BA172*Assembly!U$6+$BB172*Assembly!U$7+$BC172*Assembly!U$8+$BD172*Assembly!U$9+$BE172*Assembly!U$10+$BF172*Assembly!U$11+$BG172*Assembly!U$12+$BH172*Assembly!U$13+$BI172*Assembly!U$14+$BJ172*Assembly!U$15+$BK172*Assembly!U$16+$BL172*Assembly!U$17+$BM172*Assembly!U$18+$BN172*Assembly!U$19+$BO172*Assembly!U$20+$BP172*Assembly!U$21+$BQ172*Assembly!U$22+$BR172*Assembly!U$23+$BS172*Assembly!U$24</f>
        <v>0</v>
      </c>
      <c r="CN172" s="424" t="str">
        <f>$AY172*Assembly!V$4+$AZ172*Assembly!V$5+$BA172*Assembly!V$6+$BB172*Assembly!V$7+$BC172*Assembly!V$8+$BD172*Assembly!V$9+$BE172*Assembly!V$10+$BF172*Assembly!V$11+$BG172*Assembly!V$12+$BH172*Assembly!V$13+$BI172*Assembly!V$14+$BJ172*Assembly!V$15+$BK172*Assembly!V$16+$BL172*Assembly!V$17+$BM172*Assembly!V$18+$BN172*Assembly!V$19+$BO172*Assembly!V$20+$BP172*Assembly!V$21+$BQ172*Assembly!V$22+$BR172*Assembly!V$23+$BS172*Assembly!V$24</f>
        <v>0</v>
      </c>
      <c r="CO172" s="424" t="str">
        <f>CE172*Refining!$F$3</f>
        <v>200</v>
      </c>
      <c r="CP172" s="424" t="str">
        <f>CF172*Refining!$F$4</f>
        <v>0</v>
      </c>
      <c r="CQ172" s="424" t="str">
        <f>CG172*Refining!$F$5</f>
        <v>0</v>
      </c>
      <c r="CR172" s="424" t="str">
        <f>CH172*Refining!$F$6</f>
        <v>0</v>
      </c>
      <c r="CS172" s="424" t="str">
        <f>CI172*Refining!$F$7</f>
        <v>1,473</v>
      </c>
      <c r="CT172" s="424" t="str">
        <f>CJ172*Refining!$F$8</f>
        <v>0</v>
      </c>
      <c r="CU172" s="424" t="str">
        <f>CK172*Refining!$F$9</f>
        <v>0</v>
      </c>
      <c r="CV172" s="424" t="str">
        <f>CL172*Refining!$F$10</f>
        <v>0</v>
      </c>
      <c r="CW172" s="424" t="str">
        <f>CM172*Refining!$F$11</f>
        <v>0</v>
      </c>
      <c r="CX172" s="424" t="str">
        <f>CN172*Refining!$F$12</f>
        <v>0</v>
      </c>
      <c r="CY172" s="441" t="str">
        <f t="shared" ref="CY172:DR172" si="696">IF(CE172 = 0, "", CE172)</f>
        <v>112</v>
      </c>
      <c r="CZ172" s="442" t="str">
        <f t="shared" si="696"/>
        <v/>
      </c>
      <c r="DA172" s="442" t="str">
        <f t="shared" si="696"/>
        <v/>
      </c>
      <c r="DB172" s="443" t="str">
        <f t="shared" si="696"/>
        <v/>
      </c>
      <c r="DC172" s="444" t="str">
        <f t="shared" si="696"/>
        <v>825.0</v>
      </c>
      <c r="DD172" s="442" t="str">
        <f t="shared" si="696"/>
        <v/>
      </c>
      <c r="DE172" s="444" t="str">
        <f t="shared" si="696"/>
        <v/>
      </c>
      <c r="DF172" s="444" t="str">
        <f t="shared" si="696"/>
        <v/>
      </c>
      <c r="DG172" s="442" t="str">
        <f t="shared" si="696"/>
        <v/>
      </c>
      <c r="DH172" s="445" t="str">
        <f t="shared" si="696"/>
        <v/>
      </c>
      <c r="DI172" s="441" t="str">
        <f t="shared" si="696"/>
        <v>200</v>
      </c>
      <c r="DJ172" s="442" t="str">
        <f t="shared" si="696"/>
        <v/>
      </c>
      <c r="DK172" s="442" t="str">
        <f t="shared" si="696"/>
        <v/>
      </c>
      <c r="DL172" s="442" t="str">
        <f t="shared" si="696"/>
        <v/>
      </c>
      <c r="DM172" s="446" t="str">
        <f t="shared" si="696"/>
        <v>1,473.2</v>
      </c>
      <c r="DN172" s="442" t="str">
        <f t="shared" si="696"/>
        <v/>
      </c>
      <c r="DO172" s="442" t="str">
        <f t="shared" si="696"/>
        <v/>
      </c>
      <c r="DP172" s="442" t="str">
        <f t="shared" si="696"/>
        <v/>
      </c>
      <c r="DQ172" s="442" t="str">
        <f t="shared" si="696"/>
        <v/>
      </c>
      <c r="DR172" s="445" t="str">
        <f t="shared" si="696"/>
        <v/>
      </c>
      <c r="DS172" s="447" t="str">
        <f t="shared" si="15"/>
        <v>937</v>
      </c>
      <c r="DT172" s="448" t="str">
        <f t="shared" si="16"/>
        <v>1,673</v>
      </c>
      <c r="DU172" s="434" t="str">
        <f>CY172*'Ores &amp; Ingots'!$C$3+CZ172*'Ores &amp; Ingots'!$C$4+DA172*'Ores &amp; Ingots'!$C$5+DB172*'Ores &amp; Ingots'!$C$6+DC172*'Ores &amp; Ingots'!$C$7+DD172*'Ores &amp; Ingots'!$C$8+DE172*'Ores &amp; Ingots'!$C$9+DF172*'Ores &amp; Ingots'!$C$10+DG172*'Ores &amp; Ingots'!$C$11+DH172*'Ores &amp; Ingots'!$C$12</f>
        <v>368</v>
      </c>
      <c r="DV172" s="434" t="str">
        <f>DI172*'Ores &amp; Ingots'!$B$3+DJ172*'Ores &amp; Ingots'!$B$4+DK172*'Ores &amp; Ingots'!$B$5+DL172*'Ores &amp; Ingots'!$B$6+DM172*'Ores &amp; Ingots'!$B$7+DN172*'Ores &amp; Ingots'!$B$8+DO172*'Ores &amp; Ingots'!$B$9+DP172*'Ores &amp; Ingots'!$B$10+DQ172*'Ores &amp; Ingots'!$B$11+DR172*'Ores &amp; Ingots'!$B$12</f>
        <v>619</v>
      </c>
      <c r="DW172" s="448" t="str">
        <f>CY172*Refining!$G$3+CZ172*Refining!$G$4+DA172*Refining!$G$5+DB172*Refining!$G$6+DC172*Refining!$G$7+DD172*Refining!$G$8+DE172*Refining!$G$9+DF172*Refining!$G$10+DG172*Refining!$G$11+DH172*Refining!$G$12</f>
        <v>688</v>
      </c>
      <c r="DX172" s="448" t="str">
        <f t="shared" si="17"/>
        <v>106,966</v>
      </c>
      <c r="DY172" s="449" t="str">
        <f t="shared" si="18"/>
        <v>0.1070</v>
      </c>
      <c r="DZ172" s="447" t="str">
        <f t="shared" si="19"/>
        <v>767</v>
      </c>
      <c r="EA172" s="446" t="str">
        <f t="shared" ref="EA172:EB172" si="697">DZ172/60</f>
        <v>12.8</v>
      </c>
      <c r="EB172" s="446" t="str">
        <f t="shared" si="697"/>
        <v>0.2</v>
      </c>
      <c r="EC172" s="450" t="str">
        <f t="shared" si="21"/>
        <v>0.01</v>
      </c>
      <c r="ED172" s="447" t="str">
        <f t="shared" si="22"/>
        <v>118,010</v>
      </c>
      <c r="EE172" s="446" t="str">
        <f t="shared" ref="EE172:EF172" si="698">ED172/1000</f>
        <v>118.0</v>
      </c>
      <c r="EF172" s="451" t="str">
        <f t="shared" si="698"/>
        <v>0.12</v>
      </c>
      <c r="EG172" s="452" t="str">
        <f t="shared" si="24"/>
        <v>0.1180</v>
      </c>
      <c r="EH172" s="225">
        <v>78.0</v>
      </c>
    </row>
    <row r="173">
      <c r="A173" s="33"/>
      <c r="B173" s="226" t="s">
        <v>1033</v>
      </c>
      <c r="C173" s="227" t="s">
        <v>886</v>
      </c>
      <c r="D173" s="227">
        <v>1.0</v>
      </c>
      <c r="E173" s="227">
        <v>1.0</v>
      </c>
      <c r="F173" s="227">
        <v>1.0</v>
      </c>
      <c r="G173" s="453" t="str">
        <f t="shared" si="5"/>
        <v>15.625</v>
      </c>
      <c r="H173" s="454">
        <v>6.0</v>
      </c>
      <c r="I173" s="454">
        <v>6.0</v>
      </c>
      <c r="J173" s="454" t="str">
        <f>H173/Main!$D$9</f>
        <v>6</v>
      </c>
      <c r="K173" s="454" t="str">
        <f>I173/Main!$D$10</f>
        <v>6</v>
      </c>
      <c r="L173" s="455" t="str">
        <f t="shared" si="6"/>
        <v>1.0</v>
      </c>
      <c r="M173" s="455">
        <v>1.0</v>
      </c>
      <c r="N173" s="456"/>
      <c r="O173" s="456"/>
      <c r="P173" s="456"/>
      <c r="Q173" s="457"/>
      <c r="R173" s="456"/>
      <c r="S173" s="458"/>
      <c r="T173" s="458"/>
      <c r="U173" s="456"/>
      <c r="V173" s="456"/>
      <c r="W173" s="530"/>
      <c r="X173" s="458"/>
      <c r="Y173" s="456"/>
      <c r="Z173" s="456"/>
      <c r="AA173" s="456"/>
      <c r="AB173" s="456"/>
      <c r="AC173" s="531" t="s">
        <v>18</v>
      </c>
      <c r="AD173" s="434">
        <v>0.0</v>
      </c>
      <c r="AE173" s="434">
        <v>0.0</v>
      </c>
      <c r="AF173" s="434">
        <v>0.0</v>
      </c>
      <c r="AG173" s="434">
        <v>0.0</v>
      </c>
      <c r="AH173" s="434">
        <v>0.0</v>
      </c>
      <c r="AI173" s="434">
        <v>11.0</v>
      </c>
      <c r="AJ173" s="434">
        <v>0.0</v>
      </c>
      <c r="AK173" s="434">
        <v>0.0</v>
      </c>
      <c r="AL173" s="434">
        <v>0.0</v>
      </c>
      <c r="AM173" s="434">
        <v>0.0</v>
      </c>
      <c r="AN173" s="434">
        <v>0.0</v>
      </c>
      <c r="AO173" s="434">
        <v>0.0</v>
      </c>
      <c r="AP173" s="498">
        <v>24.0</v>
      </c>
      <c r="AQ173" s="434">
        <v>0.0</v>
      </c>
      <c r="AR173" s="434">
        <v>0.0</v>
      </c>
      <c r="AS173" s="434">
        <v>0.0</v>
      </c>
      <c r="AT173" s="434">
        <v>0.0</v>
      </c>
      <c r="AU173" s="434">
        <v>0.0</v>
      </c>
      <c r="AV173" s="434">
        <v>0.0</v>
      </c>
      <c r="AW173" s="434">
        <v>0.0</v>
      </c>
      <c r="AX173" s="434">
        <v>0.0</v>
      </c>
      <c r="AY173" s="429" t="str">
        <f t="shared" ref="AY173:BS173" si="699">IF(AD173 = 0, "", AD173)</f>
        <v/>
      </c>
      <c r="AZ173" s="430" t="str">
        <f t="shared" si="699"/>
        <v/>
      </c>
      <c r="BA173" s="430" t="str">
        <f t="shared" si="699"/>
        <v/>
      </c>
      <c r="BB173" s="430" t="str">
        <f t="shared" si="699"/>
        <v/>
      </c>
      <c r="BC173" s="430" t="str">
        <f t="shared" si="699"/>
        <v/>
      </c>
      <c r="BD173" s="430" t="str">
        <f t="shared" si="699"/>
        <v>11</v>
      </c>
      <c r="BE173" s="430" t="str">
        <f t="shared" si="699"/>
        <v/>
      </c>
      <c r="BF173" s="430" t="str">
        <f t="shared" si="699"/>
        <v/>
      </c>
      <c r="BG173" s="430" t="str">
        <f t="shared" si="699"/>
        <v/>
      </c>
      <c r="BH173" s="430" t="str">
        <f t="shared" si="699"/>
        <v/>
      </c>
      <c r="BI173" s="430" t="str">
        <f t="shared" si="699"/>
        <v/>
      </c>
      <c r="BJ173" s="430" t="str">
        <f t="shared" si="699"/>
        <v/>
      </c>
      <c r="BK173" s="431" t="str">
        <f t="shared" si="699"/>
        <v>24</v>
      </c>
      <c r="BL173" s="430" t="str">
        <f t="shared" si="699"/>
        <v/>
      </c>
      <c r="BM173" s="430" t="str">
        <f t="shared" si="699"/>
        <v/>
      </c>
      <c r="BN173" s="430" t="str">
        <f t="shared" si="699"/>
        <v/>
      </c>
      <c r="BO173" s="430" t="str">
        <f t="shared" si="699"/>
        <v/>
      </c>
      <c r="BP173" s="430" t="str">
        <f t="shared" si="699"/>
        <v/>
      </c>
      <c r="BQ173" s="430" t="str">
        <f t="shared" si="699"/>
        <v/>
      </c>
      <c r="BR173" s="430" t="str">
        <f t="shared" si="699"/>
        <v/>
      </c>
      <c r="BS173" s="432" t="str">
        <f t="shared" si="699"/>
        <v/>
      </c>
      <c r="BT173" s="433" t="str">
        <f>$AY173*Assembly!Y$4+$AZ173*Assembly!Y$5+$BA173*Assembly!Y$6+$BB173*Assembly!Y$7+$BC173*Assembly!Y$8+$BD173*Assembly!Y$9+$BE173*Assembly!Y$10+$BF173*Assembly!Y$11+$BG173*Assembly!Y$12+$BH173*Assembly!Y$13+$BI173*Assembly!Y$14+$BJ173*Assembly!Y$15+$BK173*Assembly!Y$16+$BL173*Assembly!Y$17+$BM173*Assembly!Y$18+$BN173*Assembly!Y$19+$BO173*Assembly!Y$20+$BP173*Assembly!Y$21+$BQ173*Assembly!Y$22+$BR173*Assembly!Y$23+$BS173*Assembly!Y$24</f>
        <v>426</v>
      </c>
      <c r="BU173" s="434" t="str">
        <f t="shared" si="8"/>
        <v>27</v>
      </c>
      <c r="BV173" s="434" t="str">
        <f>$AY173*Assembly!AC$4+$AZ173*Assembly!AC$5+$BA173*Assembly!AC$6+$BB173*Assembly!AC$7+$BC173*Assembly!AC$8+$BD173*Assembly!AC$9+$BE173*Assembly!AC$10+$BF173*Assembly!AC$11+$BG173*Assembly!AC$12+$BH173*Assembly!AC$13+$BI173*Assembly!AC$14+$BJ173*Assembly!AC$15+$BK173*Assembly!AC$16+$BL173*Assembly!AC$17+$BM173*Assembly!AC$18+$BN173*Assembly!AC$19+$BO173*Assembly!AC$20+$BP173*Assembly!AC$21+$BQ173*Assembly!AC$22+$BR173*Assembly!AC$23+$BS173*Assembly!AC$24</f>
        <v>1,605</v>
      </c>
      <c r="BW173" s="435" t="str">
        <f t="shared" si="9"/>
        <v>3.77</v>
      </c>
      <c r="BX173" s="436" t="str">
        <f t="shared" si="10"/>
        <v>103</v>
      </c>
      <c r="BY173" s="437" t="str">
        <f t="shared" si="11"/>
        <v>58.9</v>
      </c>
      <c r="BZ173" s="438"/>
      <c r="CA173" s="434" t="str">
        <f>$AY173*Assembly!X$4+$AZ173*Assembly!X$5+$BA173*Assembly!X$6+$BB173*Assembly!X$7+$BC173*Assembly!X$8+$BD173*Assembly!X$9+$BE173*Assembly!X$10+$BF173*Assembly!X$11+$BG173*Assembly!X$12+$BH173*Assembly!X$13+$BI173*Assembly!X$14+$BJ173*Assembly!X$15+$BK173*Assembly!X$16+$BL173*Assembly!X$17+$BM173*Assembly!X$18+$BN173*Assembly!X$19+$BO173*Assembly!X$20+$BP173*Assembly!X$21+$BQ173*Assembly!X$22+$BR173*Assembly!X$23+$BS173*Assembly!X$24</f>
        <v>35</v>
      </c>
      <c r="CB173" s="434" t="str">
        <f t="shared" si="12"/>
        <v>5,444</v>
      </c>
      <c r="CC173" s="439" t="str">
        <f t="shared" si="13"/>
        <v>0.0054</v>
      </c>
      <c r="CD173" s="440" t="str">
        <f>$AY173*Assembly!AB$4+$AZ173*Assembly!AB$5+$BA173*Assembly!AB$6+$BB173*Assembly!AB$7+$BC173*Assembly!AB$8+$BD173*Assembly!AB$9+$BE173*Assembly!AB$10+$BF173*Assembly!AB$11+$BG173*Assembly!AB$12+$BH173*Assembly!AB$13+$BI173*Assembly!AB$14+$BJ173*Assembly!AB$15+$BK173*Assembly!AB$16+$BL173*Assembly!AB$17+$BM173*Assembly!AB$18+$BN173*Assembly!AB$19+$BO173*Assembly!AB$20+$BP173*Assembly!AB$21+$BQ173*Assembly!AB$22+$BR173*Assembly!AB$23+$BS173*Assembly!AB$24</f>
        <v>214</v>
      </c>
      <c r="CE173" s="457" t="str">
        <f>$AY173*Assembly!M$4+$AZ173*Assembly!M$5+$BA173*Assembly!M$6+$BB173*Assembly!M$7+$BC173*Assembly!M$8+$BD173*Assembly!M$9+$BE173*Assembly!M$10+$BF173*Assembly!M$11+$BG173*Assembly!M$12+$BH173*Assembly!M$13+$BI173*Assembly!M$14+$BJ173*Assembly!M$15+$BK173*Assembly!M$16+$BL173*Assembly!M$17+$BM173*Assembly!M$18+$BN173*Assembly!M$19+$BO173*Assembly!M$20+$BP173*Assembly!M$21+$BQ173*Assembly!M$22+$BR173*Assembly!M$23+$BS173*Assembly!M$24</f>
        <v>77</v>
      </c>
      <c r="CF173" s="457" t="str">
        <f>$AY173*Assembly!N$4+$AZ173*Assembly!N$5+$BA173*Assembly!N$6+$BB173*Assembly!N$7+$BC173*Assembly!N$8+$BD173*Assembly!N$9+$BE173*Assembly!N$10+$BF173*Assembly!N$11+$BG173*Assembly!N$12+$BH173*Assembly!N$13+$BI173*Assembly!N$14+$BJ173*Assembly!N$15+$BK173*Assembly!N$16+$BL173*Assembly!N$17+$BM173*Assembly!N$18+$BN173*Assembly!N$19+$BO173*Assembly!N$20+$BP173*Assembly!N$21+$BQ173*Assembly!N$22+$BR173*Assembly!N$23+$BS173*Assembly!N$24</f>
        <v>0</v>
      </c>
      <c r="CG173" s="457" t="str">
        <f>$AY173*Assembly!O$4+$AZ173*Assembly!O$5+$BA173*Assembly!O$6+$BB173*Assembly!O$7+$BC173*Assembly!O$8+$BD173*Assembly!O$9+$BE173*Assembly!O$10+$BF173*Assembly!O$11+$BG173*Assembly!O$12+$BH173*Assembly!O$13+$BI173*Assembly!O$14+$BJ173*Assembly!O$15+$BK173*Assembly!O$16+$BL173*Assembly!O$17+$BM173*Assembly!O$18+$BN173*Assembly!O$19+$BO173*Assembly!O$20+$BP173*Assembly!O$21+$BQ173*Assembly!O$22+$BR173*Assembly!O$23+$BS173*Assembly!O$24</f>
        <v>0</v>
      </c>
      <c r="CH173" s="454" t="str">
        <f>$AY173*Assembly!P$4+$AZ173*Assembly!P$5+$BA173*Assembly!P$6+$BB173*Assembly!P$7+$BC173*Assembly!P$8+$BD173*Assembly!P$9+$BE173*Assembly!P$10+$BF173*Assembly!P$11+$BG173*Assembly!P$12+$BH173*Assembly!P$13+$BI173*Assembly!P$14+$BJ173*Assembly!P$15+$BK173*Assembly!P$16+$BL173*Assembly!P$17+$BM173*Assembly!P$18+$BN173*Assembly!P$19+$BO173*Assembly!P$20+$BP173*Assembly!P$21+$BQ173*Assembly!P$22+$BR173*Assembly!P$23+$BS173*Assembly!P$24</f>
        <v>0</v>
      </c>
      <c r="CI173" s="454" t="str">
        <f>$AY173*Assembly!Q$4+$AZ173*Assembly!Q$5+$BA173*Assembly!Q$6+$BB173*Assembly!Q$7+$BC173*Assembly!Q$8+$BD173*Assembly!Q$9+$BE173*Assembly!Q$10+$BF173*Assembly!Q$11+$BG173*Assembly!Q$12+$BH173*Assembly!Q$13+$BI173*Assembly!Q$14+$BJ173*Assembly!Q$15+$BK173*Assembly!Q$16+$BL173*Assembly!Q$17+$BM173*Assembly!Q$18+$BN173*Assembly!Q$19+$BO173*Assembly!Q$20+$BP173*Assembly!Q$21+$BQ173*Assembly!Q$22+$BR173*Assembly!Q$23+$BS173*Assembly!Q$24</f>
        <v>360</v>
      </c>
      <c r="CJ173" s="457" t="str">
        <f>$AY173*Assembly!R$4+$AZ173*Assembly!R$5+$BA173*Assembly!R$6+$BB173*Assembly!R$7+$BC173*Assembly!R$8+$BD173*Assembly!R$9+$BE173*Assembly!R$10+$BF173*Assembly!R$11+$BG173*Assembly!R$12+$BH173*Assembly!R$13+$BI173*Assembly!R$14+$BJ173*Assembly!R$15+$BK173*Assembly!R$16+$BL173*Assembly!R$17+$BM173*Assembly!R$18+$BN173*Assembly!R$19+$BO173*Assembly!R$20+$BP173*Assembly!R$21+$BQ173*Assembly!R$22+$BR173*Assembly!R$23+$BS173*Assembly!R$24</f>
        <v>0</v>
      </c>
      <c r="CK173" s="454" t="str">
        <f>$AY173*Assembly!S$4+$AZ173*Assembly!S$5+$BA173*Assembly!S$6+$BB173*Assembly!S$7+$BC173*Assembly!S$8+$BD173*Assembly!S$9+$BE173*Assembly!S$10+$BF173*Assembly!S$11+$BG173*Assembly!S$12+$BH173*Assembly!S$13+$BI173*Assembly!S$14+$BJ173*Assembly!S$15+$BK173*Assembly!S$16+$BL173*Assembly!S$17+$BM173*Assembly!S$18+$BN173*Assembly!S$19+$BO173*Assembly!S$20+$BP173*Assembly!S$21+$BQ173*Assembly!S$22+$BR173*Assembly!S$23+$BS173*Assembly!S$24</f>
        <v>0</v>
      </c>
      <c r="CL173" s="454" t="str">
        <f>$AY173*Assembly!T$4+$AZ173*Assembly!T$5+$BA173*Assembly!T$6+$BB173*Assembly!T$7+$BC173*Assembly!T$8+$BD173*Assembly!T$9+$BE173*Assembly!T$10+$BF173*Assembly!T$11+$BG173*Assembly!T$12+$BH173*Assembly!T$13+$BI173*Assembly!T$14+$BJ173*Assembly!T$15+$BK173*Assembly!T$16+$BL173*Assembly!T$17+$BM173*Assembly!T$18+$BN173*Assembly!T$19+$BO173*Assembly!T$20+$BP173*Assembly!T$21+$BQ173*Assembly!T$22+$BR173*Assembly!T$23+$BS173*Assembly!T$24</f>
        <v>0</v>
      </c>
      <c r="CM173" s="454" t="str">
        <f>$AY173*Assembly!U$4+$AZ173*Assembly!U$5+$BA173*Assembly!U$6+$BB173*Assembly!U$7+$BC173*Assembly!U$8+$BD173*Assembly!U$9+$BE173*Assembly!U$10+$BF173*Assembly!U$11+$BG173*Assembly!U$12+$BH173*Assembly!U$13+$BI173*Assembly!U$14+$BJ173*Assembly!U$15+$BK173*Assembly!U$16+$BL173*Assembly!U$17+$BM173*Assembly!U$18+$BN173*Assembly!U$19+$BO173*Assembly!U$20+$BP173*Assembly!U$21+$BQ173*Assembly!U$22+$BR173*Assembly!U$23+$BS173*Assembly!U$24</f>
        <v>0</v>
      </c>
      <c r="CN173" s="457" t="str">
        <f>$AY173*Assembly!V$4+$AZ173*Assembly!V$5+$BA173*Assembly!V$6+$BB173*Assembly!V$7+$BC173*Assembly!V$8+$BD173*Assembly!V$9+$BE173*Assembly!V$10+$BF173*Assembly!V$11+$BG173*Assembly!V$12+$BH173*Assembly!V$13+$BI173*Assembly!V$14+$BJ173*Assembly!V$15+$BK173*Assembly!V$16+$BL173*Assembly!V$17+$BM173*Assembly!V$18+$BN173*Assembly!V$19+$BO173*Assembly!V$20+$BP173*Assembly!V$21+$BQ173*Assembly!V$22+$BR173*Assembly!V$23+$BS173*Assembly!V$24</f>
        <v>0</v>
      </c>
      <c r="CO173" s="457" t="str">
        <f>CE173*Refining!$F$3</f>
        <v>138</v>
      </c>
      <c r="CP173" s="457" t="str">
        <f>CF173*Refining!$F$4</f>
        <v>0</v>
      </c>
      <c r="CQ173" s="457" t="str">
        <f>CG173*Refining!$F$5</f>
        <v>0</v>
      </c>
      <c r="CR173" s="457" t="str">
        <f>CH173*Refining!$F$6</f>
        <v>0</v>
      </c>
      <c r="CS173" s="457" t="str">
        <f>CI173*Refining!$F$7</f>
        <v>643</v>
      </c>
      <c r="CT173" s="457" t="str">
        <f>CJ173*Refining!$F$8</f>
        <v>0</v>
      </c>
      <c r="CU173" s="457" t="str">
        <f>CK173*Refining!$F$9</f>
        <v>0</v>
      </c>
      <c r="CV173" s="457" t="str">
        <f>CL173*Refining!$F$10</f>
        <v>0</v>
      </c>
      <c r="CW173" s="457" t="str">
        <f>CM173*Refining!$F$11</f>
        <v>0</v>
      </c>
      <c r="CX173" s="457" t="str">
        <f>CN173*Refining!$F$12</f>
        <v>0</v>
      </c>
      <c r="CY173" s="441" t="str">
        <f t="shared" ref="CY173:DR173" si="700">IF(CE173 = 0, "", CE173)</f>
        <v>77</v>
      </c>
      <c r="CZ173" s="442" t="str">
        <f t="shared" si="700"/>
        <v/>
      </c>
      <c r="DA173" s="442" t="str">
        <f t="shared" si="700"/>
        <v/>
      </c>
      <c r="DB173" s="443" t="str">
        <f t="shared" si="700"/>
        <v/>
      </c>
      <c r="DC173" s="444" t="str">
        <f t="shared" si="700"/>
        <v>360.0</v>
      </c>
      <c r="DD173" s="442" t="str">
        <f t="shared" si="700"/>
        <v/>
      </c>
      <c r="DE173" s="444" t="str">
        <f t="shared" si="700"/>
        <v/>
      </c>
      <c r="DF173" s="444" t="str">
        <f t="shared" si="700"/>
        <v/>
      </c>
      <c r="DG173" s="442" t="str">
        <f t="shared" si="700"/>
        <v/>
      </c>
      <c r="DH173" s="445" t="str">
        <f t="shared" si="700"/>
        <v/>
      </c>
      <c r="DI173" s="441" t="str">
        <f t="shared" si="700"/>
        <v>138</v>
      </c>
      <c r="DJ173" s="442" t="str">
        <f t="shared" si="700"/>
        <v/>
      </c>
      <c r="DK173" s="442" t="str">
        <f t="shared" si="700"/>
        <v/>
      </c>
      <c r="DL173" s="442" t="str">
        <f t="shared" si="700"/>
        <v/>
      </c>
      <c r="DM173" s="446" t="str">
        <f t="shared" si="700"/>
        <v>642.9</v>
      </c>
      <c r="DN173" s="442" t="str">
        <f t="shared" si="700"/>
        <v/>
      </c>
      <c r="DO173" s="442" t="str">
        <f t="shared" si="700"/>
        <v/>
      </c>
      <c r="DP173" s="442" t="str">
        <f t="shared" si="700"/>
        <v/>
      </c>
      <c r="DQ173" s="442" t="str">
        <f t="shared" si="700"/>
        <v/>
      </c>
      <c r="DR173" s="445" t="str">
        <f t="shared" si="700"/>
        <v/>
      </c>
      <c r="DS173" s="447" t="str">
        <f t="shared" si="15"/>
        <v>437</v>
      </c>
      <c r="DT173" s="448" t="str">
        <f t="shared" si="16"/>
        <v>780</v>
      </c>
      <c r="DU173" s="434" t="str">
        <f>CY173*'Ores &amp; Ingots'!$C$3+CZ173*'Ores &amp; Ingots'!$C$4+DA173*'Ores &amp; Ingots'!$C$5+DB173*'Ores &amp; Ingots'!$C$6+DC173*'Ores &amp; Ingots'!$C$7+DD173*'Ores &amp; Ingots'!$C$8+DE173*'Ores &amp; Ingots'!$C$9+DF173*'Ores &amp; Ingots'!$C$10+DG173*'Ores &amp; Ingots'!$C$11+DH173*'Ores &amp; Ingots'!$C$12</f>
        <v>164</v>
      </c>
      <c r="DV173" s="434" t="str">
        <f>DI173*'Ores &amp; Ingots'!$B$3+DJ173*'Ores &amp; Ingots'!$B$4+DK173*'Ores &amp; Ingots'!$B$5+DL173*'Ores &amp; Ingots'!$B$6+DM173*'Ores &amp; Ingots'!$B$7+DN173*'Ores &amp; Ingots'!$B$8+DO173*'Ores &amp; Ingots'!$B$9+DP173*'Ores &amp; Ingots'!$B$10+DQ173*'Ores &amp; Ingots'!$B$11+DR173*'Ores &amp; Ingots'!$B$12</f>
        <v>289</v>
      </c>
      <c r="DW173" s="448" t="str">
        <f>CY173*Refining!$G$3+CZ173*Refining!$G$4+DA173*Refining!$G$5+DB173*Refining!$G$6+DC173*Refining!$G$7+DD173*Refining!$G$8+DE173*Refining!$G$9+DF173*Refining!$G$10+DG173*Refining!$G$11+DH173*Refining!$G$12</f>
        <v>302</v>
      </c>
      <c r="DX173" s="448" t="str">
        <f t="shared" si="17"/>
        <v>46,976</v>
      </c>
      <c r="DY173" s="449" t="str">
        <f t="shared" si="18"/>
        <v>0.0470</v>
      </c>
      <c r="DZ173" s="447" t="str">
        <f t="shared" si="19"/>
        <v>343</v>
      </c>
      <c r="EA173" s="446" t="str">
        <f t="shared" ref="EA173:EB173" si="701">DZ173/60</f>
        <v>5.7</v>
      </c>
      <c r="EB173" s="446" t="str">
        <f t="shared" si="701"/>
        <v>0.1</v>
      </c>
      <c r="EC173" s="450" t="str">
        <f t="shared" si="21"/>
        <v>0.00</v>
      </c>
      <c r="ED173" s="447" t="str">
        <f t="shared" si="22"/>
        <v>52,421</v>
      </c>
      <c r="EE173" s="446" t="str">
        <f t="shared" ref="EE173:EF173" si="702">ED173/1000</f>
        <v>52.4</v>
      </c>
      <c r="EF173" s="451" t="str">
        <f t="shared" si="702"/>
        <v>0.05</v>
      </c>
      <c r="EG173" s="452" t="str">
        <f t="shared" si="24"/>
        <v>0.0524</v>
      </c>
      <c r="EH173" s="225">
        <v>61.0</v>
      </c>
    </row>
    <row r="174">
      <c r="A174" s="33"/>
      <c r="B174" s="226" t="s">
        <v>1033</v>
      </c>
      <c r="C174" s="227" t="s">
        <v>886</v>
      </c>
      <c r="D174" s="227">
        <v>1.0</v>
      </c>
      <c r="E174" s="227">
        <v>1.0</v>
      </c>
      <c r="F174" s="227">
        <v>2.0</v>
      </c>
      <c r="G174" s="420" t="str">
        <f t="shared" si="5"/>
        <v>31.250</v>
      </c>
      <c r="H174" s="421">
        <v>8.0</v>
      </c>
      <c r="I174" s="421">
        <v>8.0</v>
      </c>
      <c r="J174" s="421" t="str">
        <f>H174/Main!$D$9</f>
        <v>8</v>
      </c>
      <c r="K174" s="421" t="str">
        <f>I174/Main!$D$10</f>
        <v>8</v>
      </c>
      <c r="L174" s="422" t="str">
        <f t="shared" si="6"/>
        <v>1.0</v>
      </c>
      <c r="M174" s="422">
        <v>1.0</v>
      </c>
      <c r="N174" s="423"/>
      <c r="O174" s="423"/>
      <c r="P174" s="423"/>
      <c r="Q174" s="424"/>
      <c r="R174" s="423"/>
      <c r="S174" s="425"/>
      <c r="T174" s="425"/>
      <c r="U174" s="423"/>
      <c r="V174" s="423"/>
      <c r="W174" s="425"/>
      <c r="X174" s="425"/>
      <c r="Y174" s="423"/>
      <c r="Z174" s="423"/>
      <c r="AA174" s="423"/>
      <c r="AB174" s="423"/>
      <c r="AC174" s="523" t="s">
        <v>18</v>
      </c>
      <c r="AD174" s="434">
        <v>0.0</v>
      </c>
      <c r="AE174" s="434">
        <v>0.0</v>
      </c>
      <c r="AF174" s="434">
        <v>0.0</v>
      </c>
      <c r="AG174" s="434">
        <v>0.0</v>
      </c>
      <c r="AH174" s="434">
        <v>0.0</v>
      </c>
      <c r="AI174" s="434">
        <v>15.0</v>
      </c>
      <c r="AJ174" s="434">
        <v>0.0</v>
      </c>
      <c r="AK174" s="434">
        <v>0.0</v>
      </c>
      <c r="AL174" s="434">
        <v>0.0</v>
      </c>
      <c r="AM174" s="434">
        <v>0.0</v>
      </c>
      <c r="AN174" s="434">
        <v>0.0</v>
      </c>
      <c r="AO174" s="434">
        <v>0.0</v>
      </c>
      <c r="AP174" s="498">
        <v>40.0</v>
      </c>
      <c r="AQ174" s="434">
        <v>0.0</v>
      </c>
      <c r="AR174" s="434">
        <v>0.0</v>
      </c>
      <c r="AS174" s="434">
        <v>0.0</v>
      </c>
      <c r="AT174" s="434">
        <v>0.0</v>
      </c>
      <c r="AU174" s="434">
        <v>0.0</v>
      </c>
      <c r="AV174" s="434">
        <v>0.0</v>
      </c>
      <c r="AW174" s="434">
        <v>0.0</v>
      </c>
      <c r="AX174" s="434">
        <v>0.0</v>
      </c>
      <c r="AY174" s="429" t="str">
        <f t="shared" ref="AY174:BS174" si="703">IF(AD174 = 0, "", AD174)</f>
        <v/>
      </c>
      <c r="AZ174" s="430" t="str">
        <f t="shared" si="703"/>
        <v/>
      </c>
      <c r="BA174" s="430" t="str">
        <f t="shared" si="703"/>
        <v/>
      </c>
      <c r="BB174" s="430" t="str">
        <f t="shared" si="703"/>
        <v/>
      </c>
      <c r="BC174" s="430" t="str">
        <f t="shared" si="703"/>
        <v/>
      </c>
      <c r="BD174" s="430" t="str">
        <f t="shared" si="703"/>
        <v>15</v>
      </c>
      <c r="BE174" s="430" t="str">
        <f t="shared" si="703"/>
        <v/>
      </c>
      <c r="BF174" s="430" t="str">
        <f t="shared" si="703"/>
        <v/>
      </c>
      <c r="BG174" s="430" t="str">
        <f t="shared" si="703"/>
        <v/>
      </c>
      <c r="BH174" s="430" t="str">
        <f t="shared" si="703"/>
        <v/>
      </c>
      <c r="BI174" s="430" t="str">
        <f t="shared" si="703"/>
        <v/>
      </c>
      <c r="BJ174" s="430" t="str">
        <f t="shared" si="703"/>
        <v/>
      </c>
      <c r="BK174" s="431" t="str">
        <f t="shared" si="703"/>
        <v>40</v>
      </c>
      <c r="BL174" s="430" t="str">
        <f t="shared" si="703"/>
        <v/>
      </c>
      <c r="BM174" s="430" t="str">
        <f t="shared" si="703"/>
        <v/>
      </c>
      <c r="BN174" s="430" t="str">
        <f t="shared" si="703"/>
        <v/>
      </c>
      <c r="BO174" s="430" t="str">
        <f t="shared" si="703"/>
        <v/>
      </c>
      <c r="BP174" s="430" t="str">
        <f t="shared" si="703"/>
        <v/>
      </c>
      <c r="BQ174" s="430" t="str">
        <f t="shared" si="703"/>
        <v/>
      </c>
      <c r="BR174" s="430" t="str">
        <f t="shared" si="703"/>
        <v/>
      </c>
      <c r="BS174" s="432" t="str">
        <f t="shared" si="703"/>
        <v/>
      </c>
      <c r="BT174" s="433" t="str">
        <f>$AY174*Assembly!Y$4+$AZ174*Assembly!Y$5+$BA174*Assembly!Y$6+$BB174*Assembly!Y$7+$BC174*Assembly!Y$8+$BD174*Assembly!Y$9+$BE174*Assembly!Y$10+$BF174*Assembly!Y$11+$BG174*Assembly!Y$12+$BH174*Assembly!Y$13+$BI174*Assembly!Y$14+$BJ174*Assembly!Y$15+$BK174*Assembly!Y$16+$BL174*Assembly!Y$17+$BM174*Assembly!Y$18+$BN174*Assembly!Y$19+$BO174*Assembly!Y$20+$BP174*Assembly!Y$21+$BQ174*Assembly!Y$22+$BR174*Assembly!Y$23+$BS174*Assembly!Y$24</f>
        <v>690</v>
      </c>
      <c r="BU174" s="434" t="str">
        <f t="shared" si="8"/>
        <v>22</v>
      </c>
      <c r="BV174" s="434" t="str">
        <f>$AY174*Assembly!AC$4+$AZ174*Assembly!AC$5+$BA174*Assembly!AC$6+$BB174*Assembly!AC$7+$BC174*Assembly!AC$8+$BD174*Assembly!AC$9+$BE174*Assembly!AC$10+$BF174*Assembly!AC$11+$BG174*Assembly!AC$12+$BH174*Assembly!AC$13+$BI174*Assembly!AC$14+$BJ174*Assembly!AC$15+$BK174*Assembly!AC$16+$BL174*Assembly!AC$17+$BM174*Assembly!AC$18+$BN174*Assembly!AC$19+$BO174*Assembly!AC$20+$BP174*Assembly!AC$21+$BQ174*Assembly!AC$22+$BR174*Assembly!AC$23+$BS174*Assembly!AC$24</f>
        <v>2,625</v>
      </c>
      <c r="BW174" s="435" t="str">
        <f t="shared" si="9"/>
        <v>3.80</v>
      </c>
      <c r="BX174" s="436" t="str">
        <f t="shared" si="10"/>
        <v>84</v>
      </c>
      <c r="BY174" s="437" t="str">
        <f t="shared" si="11"/>
        <v>118.9</v>
      </c>
      <c r="BZ174" s="438"/>
      <c r="CA174" s="434" t="str">
        <f>$AY174*Assembly!X$4+$AZ174*Assembly!X$5+$BA174*Assembly!X$6+$BB174*Assembly!X$7+$BC174*Assembly!X$8+$BD174*Assembly!X$9+$BE174*Assembly!X$10+$BF174*Assembly!X$11+$BG174*Assembly!X$12+$BH174*Assembly!X$13+$BI174*Assembly!X$14+$BJ174*Assembly!X$15+$BK174*Assembly!X$16+$BL174*Assembly!X$17+$BM174*Assembly!X$18+$BN174*Assembly!X$19+$BO174*Assembly!X$20+$BP174*Assembly!X$21+$BQ174*Assembly!X$22+$BR174*Assembly!X$23+$BS174*Assembly!X$24</f>
        <v>55</v>
      </c>
      <c r="CB174" s="434" t="str">
        <f t="shared" si="12"/>
        <v>8,556</v>
      </c>
      <c r="CC174" s="439" t="str">
        <f t="shared" si="13"/>
        <v>0.0086</v>
      </c>
      <c r="CD174" s="440" t="str">
        <f>$AY174*Assembly!AB$4+$AZ174*Assembly!AB$5+$BA174*Assembly!AB$6+$BB174*Assembly!AB$7+$BC174*Assembly!AB$8+$BD174*Assembly!AB$9+$BE174*Assembly!AB$10+$BF174*Assembly!AB$11+$BG174*Assembly!AB$12+$BH174*Assembly!AB$13+$BI174*Assembly!AB$14+$BJ174*Assembly!AB$15+$BK174*Assembly!AB$16+$BL174*Assembly!AB$17+$BM174*Assembly!AB$18+$BN174*Assembly!AB$19+$BO174*Assembly!AB$20+$BP174*Assembly!AB$21+$BQ174*Assembly!AB$22+$BR174*Assembly!AB$23+$BS174*Assembly!AB$24</f>
        <v>350</v>
      </c>
      <c r="CE174" s="424" t="str">
        <f>$AY174*Assembly!M$4+$AZ174*Assembly!M$5+$BA174*Assembly!M$6+$BB174*Assembly!M$7+$BC174*Assembly!M$8+$BD174*Assembly!M$9+$BE174*Assembly!M$10+$BF174*Assembly!M$11+$BG174*Assembly!M$12+$BH174*Assembly!M$13+$BI174*Assembly!M$14+$BJ174*Assembly!M$15+$BK174*Assembly!M$16+$BL174*Assembly!M$17+$BM174*Assembly!M$18+$BN174*Assembly!M$19+$BO174*Assembly!M$20+$BP174*Assembly!M$21+$BQ174*Assembly!M$22+$BR174*Assembly!M$23+$BS174*Assembly!M$24</f>
        <v>105</v>
      </c>
      <c r="CF174" s="424" t="str">
        <f>$AY174*Assembly!N$4+$AZ174*Assembly!N$5+$BA174*Assembly!N$6+$BB174*Assembly!N$7+$BC174*Assembly!N$8+$BD174*Assembly!N$9+$BE174*Assembly!N$10+$BF174*Assembly!N$11+$BG174*Assembly!N$12+$BH174*Assembly!N$13+$BI174*Assembly!N$14+$BJ174*Assembly!N$15+$BK174*Assembly!N$16+$BL174*Assembly!N$17+$BM174*Assembly!N$18+$BN174*Assembly!N$19+$BO174*Assembly!N$20+$BP174*Assembly!N$21+$BQ174*Assembly!N$22+$BR174*Assembly!N$23+$BS174*Assembly!N$24</f>
        <v>0</v>
      </c>
      <c r="CG174" s="424" t="str">
        <f>$AY174*Assembly!O$4+$AZ174*Assembly!O$5+$BA174*Assembly!O$6+$BB174*Assembly!O$7+$BC174*Assembly!O$8+$BD174*Assembly!O$9+$BE174*Assembly!O$10+$BF174*Assembly!O$11+$BG174*Assembly!O$12+$BH174*Assembly!O$13+$BI174*Assembly!O$14+$BJ174*Assembly!O$15+$BK174*Assembly!O$16+$BL174*Assembly!O$17+$BM174*Assembly!O$18+$BN174*Assembly!O$19+$BO174*Assembly!O$20+$BP174*Assembly!O$21+$BQ174*Assembly!O$22+$BR174*Assembly!O$23+$BS174*Assembly!O$24</f>
        <v>0</v>
      </c>
      <c r="CH174" s="421" t="str">
        <f>$AY174*Assembly!P$4+$AZ174*Assembly!P$5+$BA174*Assembly!P$6+$BB174*Assembly!P$7+$BC174*Assembly!P$8+$BD174*Assembly!P$9+$BE174*Assembly!P$10+$BF174*Assembly!P$11+$BG174*Assembly!P$12+$BH174*Assembly!P$13+$BI174*Assembly!P$14+$BJ174*Assembly!P$15+$BK174*Assembly!P$16+$BL174*Assembly!P$17+$BM174*Assembly!P$18+$BN174*Assembly!P$19+$BO174*Assembly!P$20+$BP174*Assembly!P$21+$BQ174*Assembly!P$22+$BR174*Assembly!P$23+$BS174*Assembly!P$24</f>
        <v>0</v>
      </c>
      <c r="CI174" s="421" t="str">
        <f>$AY174*Assembly!Q$4+$AZ174*Assembly!Q$5+$BA174*Assembly!Q$6+$BB174*Assembly!Q$7+$BC174*Assembly!Q$8+$BD174*Assembly!Q$9+$BE174*Assembly!Q$10+$BF174*Assembly!Q$11+$BG174*Assembly!Q$12+$BH174*Assembly!Q$13+$BI174*Assembly!Q$14+$BJ174*Assembly!Q$15+$BK174*Assembly!Q$16+$BL174*Assembly!Q$17+$BM174*Assembly!Q$18+$BN174*Assembly!Q$19+$BO174*Assembly!Q$20+$BP174*Assembly!Q$21+$BQ174*Assembly!Q$22+$BR174*Assembly!Q$23+$BS174*Assembly!Q$24</f>
        <v>600</v>
      </c>
      <c r="CJ174" s="424" t="str">
        <f>$AY174*Assembly!R$4+$AZ174*Assembly!R$5+$BA174*Assembly!R$6+$BB174*Assembly!R$7+$BC174*Assembly!R$8+$BD174*Assembly!R$9+$BE174*Assembly!R$10+$BF174*Assembly!R$11+$BG174*Assembly!R$12+$BH174*Assembly!R$13+$BI174*Assembly!R$14+$BJ174*Assembly!R$15+$BK174*Assembly!R$16+$BL174*Assembly!R$17+$BM174*Assembly!R$18+$BN174*Assembly!R$19+$BO174*Assembly!R$20+$BP174*Assembly!R$21+$BQ174*Assembly!R$22+$BR174*Assembly!R$23+$BS174*Assembly!R$24</f>
        <v>0</v>
      </c>
      <c r="CK174" s="421" t="str">
        <f>$AY174*Assembly!S$4+$AZ174*Assembly!S$5+$BA174*Assembly!S$6+$BB174*Assembly!S$7+$BC174*Assembly!S$8+$BD174*Assembly!S$9+$BE174*Assembly!S$10+$BF174*Assembly!S$11+$BG174*Assembly!S$12+$BH174*Assembly!S$13+$BI174*Assembly!S$14+$BJ174*Assembly!S$15+$BK174*Assembly!S$16+$BL174*Assembly!S$17+$BM174*Assembly!S$18+$BN174*Assembly!S$19+$BO174*Assembly!S$20+$BP174*Assembly!S$21+$BQ174*Assembly!S$22+$BR174*Assembly!S$23+$BS174*Assembly!S$24</f>
        <v>0</v>
      </c>
      <c r="CL174" s="421" t="str">
        <f>$AY174*Assembly!T$4+$AZ174*Assembly!T$5+$BA174*Assembly!T$6+$BB174*Assembly!T$7+$BC174*Assembly!T$8+$BD174*Assembly!T$9+$BE174*Assembly!T$10+$BF174*Assembly!T$11+$BG174*Assembly!T$12+$BH174*Assembly!T$13+$BI174*Assembly!T$14+$BJ174*Assembly!T$15+$BK174*Assembly!T$16+$BL174*Assembly!T$17+$BM174*Assembly!T$18+$BN174*Assembly!T$19+$BO174*Assembly!T$20+$BP174*Assembly!T$21+$BQ174*Assembly!T$22+$BR174*Assembly!T$23+$BS174*Assembly!T$24</f>
        <v>0</v>
      </c>
      <c r="CM174" s="421" t="str">
        <f>$AY174*Assembly!U$4+$AZ174*Assembly!U$5+$BA174*Assembly!U$6+$BB174*Assembly!U$7+$BC174*Assembly!U$8+$BD174*Assembly!U$9+$BE174*Assembly!U$10+$BF174*Assembly!U$11+$BG174*Assembly!U$12+$BH174*Assembly!U$13+$BI174*Assembly!U$14+$BJ174*Assembly!U$15+$BK174*Assembly!U$16+$BL174*Assembly!U$17+$BM174*Assembly!U$18+$BN174*Assembly!U$19+$BO174*Assembly!U$20+$BP174*Assembly!U$21+$BQ174*Assembly!U$22+$BR174*Assembly!U$23+$BS174*Assembly!U$24</f>
        <v>0</v>
      </c>
      <c r="CN174" s="424" t="str">
        <f>$AY174*Assembly!V$4+$AZ174*Assembly!V$5+$BA174*Assembly!V$6+$BB174*Assembly!V$7+$BC174*Assembly!V$8+$BD174*Assembly!V$9+$BE174*Assembly!V$10+$BF174*Assembly!V$11+$BG174*Assembly!V$12+$BH174*Assembly!V$13+$BI174*Assembly!V$14+$BJ174*Assembly!V$15+$BK174*Assembly!V$16+$BL174*Assembly!V$17+$BM174*Assembly!V$18+$BN174*Assembly!V$19+$BO174*Assembly!V$20+$BP174*Assembly!V$21+$BQ174*Assembly!V$22+$BR174*Assembly!V$23+$BS174*Assembly!V$24</f>
        <v>0</v>
      </c>
      <c r="CO174" s="424" t="str">
        <f>CE174*Refining!$F$3</f>
        <v>188</v>
      </c>
      <c r="CP174" s="424" t="str">
        <f>CF174*Refining!$F$4</f>
        <v>0</v>
      </c>
      <c r="CQ174" s="424" t="str">
        <f>CG174*Refining!$F$5</f>
        <v>0</v>
      </c>
      <c r="CR174" s="424" t="str">
        <f>CH174*Refining!$F$6</f>
        <v>0</v>
      </c>
      <c r="CS174" s="424" t="str">
        <f>CI174*Refining!$F$7</f>
        <v>1,071</v>
      </c>
      <c r="CT174" s="424" t="str">
        <f>CJ174*Refining!$F$8</f>
        <v>0</v>
      </c>
      <c r="CU174" s="424" t="str">
        <f>CK174*Refining!$F$9</f>
        <v>0</v>
      </c>
      <c r="CV174" s="424" t="str">
        <f>CL174*Refining!$F$10</f>
        <v>0</v>
      </c>
      <c r="CW174" s="424" t="str">
        <f>CM174*Refining!$F$11</f>
        <v>0</v>
      </c>
      <c r="CX174" s="424" t="str">
        <f>CN174*Refining!$F$12</f>
        <v>0</v>
      </c>
      <c r="CY174" s="441" t="str">
        <f t="shared" ref="CY174:DR174" si="704">IF(CE174 = 0, "", CE174)</f>
        <v>105</v>
      </c>
      <c r="CZ174" s="442" t="str">
        <f t="shared" si="704"/>
        <v/>
      </c>
      <c r="DA174" s="442" t="str">
        <f t="shared" si="704"/>
        <v/>
      </c>
      <c r="DB174" s="443" t="str">
        <f t="shared" si="704"/>
        <v/>
      </c>
      <c r="DC174" s="444" t="str">
        <f t="shared" si="704"/>
        <v>600.0</v>
      </c>
      <c r="DD174" s="442" t="str">
        <f t="shared" si="704"/>
        <v/>
      </c>
      <c r="DE174" s="444" t="str">
        <f t="shared" si="704"/>
        <v/>
      </c>
      <c r="DF174" s="444" t="str">
        <f t="shared" si="704"/>
        <v/>
      </c>
      <c r="DG174" s="442" t="str">
        <f t="shared" si="704"/>
        <v/>
      </c>
      <c r="DH174" s="445" t="str">
        <f t="shared" si="704"/>
        <v/>
      </c>
      <c r="DI174" s="441" t="str">
        <f t="shared" si="704"/>
        <v>188</v>
      </c>
      <c r="DJ174" s="442" t="str">
        <f t="shared" si="704"/>
        <v/>
      </c>
      <c r="DK174" s="442" t="str">
        <f t="shared" si="704"/>
        <v/>
      </c>
      <c r="DL174" s="442" t="str">
        <f t="shared" si="704"/>
        <v/>
      </c>
      <c r="DM174" s="446" t="str">
        <f t="shared" si="704"/>
        <v>1,071.4</v>
      </c>
      <c r="DN174" s="442" t="str">
        <f t="shared" si="704"/>
        <v/>
      </c>
      <c r="DO174" s="442" t="str">
        <f t="shared" si="704"/>
        <v/>
      </c>
      <c r="DP174" s="442" t="str">
        <f t="shared" si="704"/>
        <v/>
      </c>
      <c r="DQ174" s="442" t="str">
        <f t="shared" si="704"/>
        <v/>
      </c>
      <c r="DR174" s="445" t="str">
        <f t="shared" si="704"/>
        <v/>
      </c>
      <c r="DS174" s="447" t="str">
        <f t="shared" si="15"/>
        <v>705</v>
      </c>
      <c r="DT174" s="448" t="str">
        <f t="shared" si="16"/>
        <v>1,259</v>
      </c>
      <c r="DU174" s="434" t="str">
        <f>CY174*'Ores &amp; Ingots'!$C$3+CZ174*'Ores &amp; Ingots'!$C$4+DA174*'Ores &amp; Ingots'!$C$5+DB174*'Ores &amp; Ingots'!$C$6+DC174*'Ores &amp; Ingots'!$C$7+DD174*'Ores &amp; Ingots'!$C$8+DE174*'Ores &amp; Ingots'!$C$9+DF174*'Ores &amp; Ingots'!$C$10+DG174*'Ores &amp; Ingots'!$C$11+DH174*'Ores &amp; Ingots'!$C$12</f>
        <v>271</v>
      </c>
      <c r="DV174" s="434" t="str">
        <f>DI174*'Ores &amp; Ingots'!$B$3+DJ174*'Ores &amp; Ingots'!$B$4+DK174*'Ores &amp; Ingots'!$B$5+DL174*'Ores &amp; Ingots'!$B$6+DM174*'Ores &amp; Ingots'!$B$7+DN174*'Ores &amp; Ingots'!$B$8+DO174*'Ores &amp; Ingots'!$B$9+DP174*'Ores &amp; Ingots'!$B$10+DQ174*'Ores &amp; Ingots'!$B$11+DR174*'Ores &amp; Ingots'!$B$12</f>
        <v>466</v>
      </c>
      <c r="DW174" s="448" t="str">
        <f>CY174*Refining!$G$3+CZ174*Refining!$G$4+DA174*Refining!$G$5+DB174*Refining!$G$6+DC174*Refining!$G$7+DD174*Refining!$G$8+DE174*Refining!$G$9+DF174*Refining!$G$10+DG174*Refining!$G$11+DH174*Refining!$G$12</f>
        <v>502</v>
      </c>
      <c r="DX174" s="448" t="str">
        <f t="shared" si="17"/>
        <v>78,045</v>
      </c>
      <c r="DY174" s="449" t="str">
        <f t="shared" si="18"/>
        <v>0.0780</v>
      </c>
      <c r="DZ174" s="447" t="str">
        <f t="shared" si="19"/>
        <v>565</v>
      </c>
      <c r="EA174" s="446" t="str">
        <f t="shared" ref="EA174:EB174" si="705">DZ174/60</f>
        <v>9.4</v>
      </c>
      <c r="EB174" s="446" t="str">
        <f t="shared" si="705"/>
        <v>0.2</v>
      </c>
      <c r="EC174" s="450" t="str">
        <f t="shared" si="21"/>
        <v>0.01</v>
      </c>
      <c r="ED174" s="447" t="str">
        <f t="shared" si="22"/>
        <v>86,600</v>
      </c>
      <c r="EE174" s="446" t="str">
        <f t="shared" ref="EE174:EF174" si="706">ED174/1000</f>
        <v>86.6</v>
      </c>
      <c r="EF174" s="451" t="str">
        <f t="shared" si="706"/>
        <v>0.09</v>
      </c>
      <c r="EG174" s="452" t="str">
        <f t="shared" si="24"/>
        <v>0.0866</v>
      </c>
      <c r="EH174" s="225">
        <v>55.0</v>
      </c>
    </row>
    <row r="175">
      <c r="A175" s="33"/>
      <c r="B175" s="226" t="s">
        <v>1034</v>
      </c>
      <c r="C175" s="227" t="s">
        <v>886</v>
      </c>
      <c r="D175" s="227">
        <v>1.0</v>
      </c>
      <c r="E175" s="227">
        <v>1.0</v>
      </c>
      <c r="F175" s="227">
        <v>1.0</v>
      </c>
      <c r="G175" s="453" t="str">
        <f t="shared" si="5"/>
        <v>15.625</v>
      </c>
      <c r="H175" s="454">
        <v>5.0</v>
      </c>
      <c r="I175" s="454">
        <v>5.0</v>
      </c>
      <c r="J175" s="454" t="str">
        <f>H175/Main!$D$9</f>
        <v>5</v>
      </c>
      <c r="K175" s="454" t="str">
        <f>I175/Main!$D$10</f>
        <v>5</v>
      </c>
      <c r="L175" s="455" t="str">
        <f t="shared" si="6"/>
        <v>1.0</v>
      </c>
      <c r="M175" s="455">
        <v>1.0</v>
      </c>
      <c r="N175" s="456"/>
      <c r="O175" s="456"/>
      <c r="P175" s="456"/>
      <c r="Q175" s="457"/>
      <c r="R175" s="456"/>
      <c r="S175" s="458"/>
      <c r="T175" s="458"/>
      <c r="U175" s="456"/>
      <c r="V175" s="456"/>
      <c r="W175" s="530"/>
      <c r="X175" s="458"/>
      <c r="Y175" s="456"/>
      <c r="Z175" s="456"/>
      <c r="AA175" s="456"/>
      <c r="AB175" s="456"/>
      <c r="AC175" s="531" t="s">
        <v>18</v>
      </c>
      <c r="AD175" s="434">
        <v>0.0</v>
      </c>
      <c r="AE175" s="434">
        <v>0.0</v>
      </c>
      <c r="AF175" s="434">
        <v>0.0</v>
      </c>
      <c r="AG175" s="434">
        <v>0.0</v>
      </c>
      <c r="AH175" s="434">
        <v>0.0</v>
      </c>
      <c r="AI175" s="434">
        <v>11.0</v>
      </c>
      <c r="AJ175" s="434">
        <v>0.0</v>
      </c>
      <c r="AK175" s="434">
        <v>0.0</v>
      </c>
      <c r="AL175" s="434">
        <v>0.0</v>
      </c>
      <c r="AM175" s="434">
        <v>0.0</v>
      </c>
      <c r="AN175" s="434">
        <v>0.0</v>
      </c>
      <c r="AO175" s="434">
        <v>0.0</v>
      </c>
      <c r="AP175" s="498">
        <v>24.0</v>
      </c>
      <c r="AQ175" s="434">
        <v>0.0</v>
      </c>
      <c r="AR175" s="434">
        <v>0.0</v>
      </c>
      <c r="AS175" s="434">
        <v>0.0</v>
      </c>
      <c r="AT175" s="434">
        <v>0.0</v>
      </c>
      <c r="AU175" s="434">
        <v>0.0</v>
      </c>
      <c r="AV175" s="434">
        <v>0.0</v>
      </c>
      <c r="AW175" s="434">
        <v>0.0</v>
      </c>
      <c r="AX175" s="434">
        <v>0.0</v>
      </c>
      <c r="AY175" s="429" t="str">
        <f t="shared" ref="AY175:BS175" si="707">IF(AD175 = 0, "", AD175)</f>
        <v/>
      </c>
      <c r="AZ175" s="430" t="str">
        <f t="shared" si="707"/>
        <v/>
      </c>
      <c r="BA175" s="430" t="str">
        <f t="shared" si="707"/>
        <v/>
      </c>
      <c r="BB175" s="430" t="str">
        <f t="shared" si="707"/>
        <v/>
      </c>
      <c r="BC175" s="430" t="str">
        <f t="shared" si="707"/>
        <v/>
      </c>
      <c r="BD175" s="430" t="str">
        <f t="shared" si="707"/>
        <v>11</v>
      </c>
      <c r="BE175" s="430" t="str">
        <f t="shared" si="707"/>
        <v/>
      </c>
      <c r="BF175" s="430" t="str">
        <f t="shared" si="707"/>
        <v/>
      </c>
      <c r="BG175" s="430" t="str">
        <f t="shared" si="707"/>
        <v/>
      </c>
      <c r="BH175" s="430" t="str">
        <f t="shared" si="707"/>
        <v/>
      </c>
      <c r="BI175" s="430" t="str">
        <f t="shared" si="707"/>
        <v/>
      </c>
      <c r="BJ175" s="430" t="str">
        <f t="shared" si="707"/>
        <v/>
      </c>
      <c r="BK175" s="431" t="str">
        <f t="shared" si="707"/>
        <v>24</v>
      </c>
      <c r="BL175" s="430" t="str">
        <f t="shared" si="707"/>
        <v/>
      </c>
      <c r="BM175" s="430" t="str">
        <f t="shared" si="707"/>
        <v/>
      </c>
      <c r="BN175" s="430" t="str">
        <f t="shared" si="707"/>
        <v/>
      </c>
      <c r="BO175" s="430" t="str">
        <f t="shared" si="707"/>
        <v/>
      </c>
      <c r="BP175" s="430" t="str">
        <f t="shared" si="707"/>
        <v/>
      </c>
      <c r="BQ175" s="430" t="str">
        <f t="shared" si="707"/>
        <v/>
      </c>
      <c r="BR175" s="430" t="str">
        <f t="shared" si="707"/>
        <v/>
      </c>
      <c r="BS175" s="432" t="str">
        <f t="shared" si="707"/>
        <v/>
      </c>
      <c r="BT175" s="433" t="str">
        <f>$AY175*Assembly!Y$4+$AZ175*Assembly!Y$5+$BA175*Assembly!Y$6+$BB175*Assembly!Y$7+$BC175*Assembly!Y$8+$BD175*Assembly!Y$9+$BE175*Assembly!Y$10+$BF175*Assembly!Y$11+$BG175*Assembly!Y$12+$BH175*Assembly!Y$13+$BI175*Assembly!Y$14+$BJ175*Assembly!Y$15+$BK175*Assembly!Y$16+$BL175*Assembly!Y$17+$BM175*Assembly!Y$18+$BN175*Assembly!Y$19+$BO175*Assembly!Y$20+$BP175*Assembly!Y$21+$BQ175*Assembly!Y$22+$BR175*Assembly!Y$23+$BS175*Assembly!Y$24</f>
        <v>426</v>
      </c>
      <c r="BU175" s="434" t="str">
        <f t="shared" si="8"/>
        <v>27</v>
      </c>
      <c r="BV175" s="434" t="str">
        <f>$AY175*Assembly!AC$4+$AZ175*Assembly!AC$5+$BA175*Assembly!AC$6+$BB175*Assembly!AC$7+$BC175*Assembly!AC$8+$BD175*Assembly!AC$9+$BE175*Assembly!AC$10+$BF175*Assembly!AC$11+$BG175*Assembly!AC$12+$BH175*Assembly!AC$13+$BI175*Assembly!AC$14+$BJ175*Assembly!AC$15+$BK175*Assembly!AC$16+$BL175*Assembly!AC$17+$BM175*Assembly!AC$18+$BN175*Assembly!AC$19+$BO175*Assembly!AC$20+$BP175*Assembly!AC$21+$BQ175*Assembly!AC$22+$BR175*Assembly!AC$23+$BS175*Assembly!AC$24</f>
        <v>1,605</v>
      </c>
      <c r="BW175" s="435" t="str">
        <f t="shared" si="9"/>
        <v>3.77</v>
      </c>
      <c r="BX175" s="436" t="str">
        <f t="shared" si="10"/>
        <v>103</v>
      </c>
      <c r="BY175" s="437" t="str">
        <f t="shared" si="11"/>
        <v>58.9</v>
      </c>
      <c r="BZ175" s="438"/>
      <c r="CA175" s="434" t="str">
        <f>$AY175*Assembly!X$4+$AZ175*Assembly!X$5+$BA175*Assembly!X$6+$BB175*Assembly!X$7+$BC175*Assembly!X$8+$BD175*Assembly!X$9+$BE175*Assembly!X$10+$BF175*Assembly!X$11+$BG175*Assembly!X$12+$BH175*Assembly!X$13+$BI175*Assembly!X$14+$BJ175*Assembly!X$15+$BK175*Assembly!X$16+$BL175*Assembly!X$17+$BM175*Assembly!X$18+$BN175*Assembly!X$19+$BO175*Assembly!X$20+$BP175*Assembly!X$21+$BQ175*Assembly!X$22+$BR175*Assembly!X$23+$BS175*Assembly!X$24</f>
        <v>35</v>
      </c>
      <c r="CB175" s="434" t="str">
        <f t="shared" si="12"/>
        <v>5,444</v>
      </c>
      <c r="CC175" s="439" t="str">
        <f t="shared" si="13"/>
        <v>0.0054</v>
      </c>
      <c r="CD175" s="440" t="str">
        <f>$AY175*Assembly!AB$4+$AZ175*Assembly!AB$5+$BA175*Assembly!AB$6+$BB175*Assembly!AB$7+$BC175*Assembly!AB$8+$BD175*Assembly!AB$9+$BE175*Assembly!AB$10+$BF175*Assembly!AB$11+$BG175*Assembly!AB$12+$BH175*Assembly!AB$13+$BI175*Assembly!AB$14+$BJ175*Assembly!AB$15+$BK175*Assembly!AB$16+$BL175*Assembly!AB$17+$BM175*Assembly!AB$18+$BN175*Assembly!AB$19+$BO175*Assembly!AB$20+$BP175*Assembly!AB$21+$BQ175*Assembly!AB$22+$BR175*Assembly!AB$23+$BS175*Assembly!AB$24</f>
        <v>214</v>
      </c>
      <c r="CE175" s="457" t="str">
        <f>$AY175*Assembly!M$4+$AZ175*Assembly!M$5+$BA175*Assembly!M$6+$BB175*Assembly!M$7+$BC175*Assembly!M$8+$BD175*Assembly!M$9+$BE175*Assembly!M$10+$BF175*Assembly!M$11+$BG175*Assembly!M$12+$BH175*Assembly!M$13+$BI175*Assembly!M$14+$BJ175*Assembly!M$15+$BK175*Assembly!M$16+$BL175*Assembly!M$17+$BM175*Assembly!M$18+$BN175*Assembly!M$19+$BO175*Assembly!M$20+$BP175*Assembly!M$21+$BQ175*Assembly!M$22+$BR175*Assembly!M$23+$BS175*Assembly!M$24</f>
        <v>77</v>
      </c>
      <c r="CF175" s="457" t="str">
        <f>$AY175*Assembly!N$4+$AZ175*Assembly!N$5+$BA175*Assembly!N$6+$BB175*Assembly!N$7+$BC175*Assembly!N$8+$BD175*Assembly!N$9+$BE175*Assembly!N$10+$BF175*Assembly!N$11+$BG175*Assembly!N$12+$BH175*Assembly!N$13+$BI175*Assembly!N$14+$BJ175*Assembly!N$15+$BK175*Assembly!N$16+$BL175*Assembly!N$17+$BM175*Assembly!N$18+$BN175*Assembly!N$19+$BO175*Assembly!N$20+$BP175*Assembly!N$21+$BQ175*Assembly!N$22+$BR175*Assembly!N$23+$BS175*Assembly!N$24</f>
        <v>0</v>
      </c>
      <c r="CG175" s="457" t="str">
        <f>$AY175*Assembly!O$4+$AZ175*Assembly!O$5+$BA175*Assembly!O$6+$BB175*Assembly!O$7+$BC175*Assembly!O$8+$BD175*Assembly!O$9+$BE175*Assembly!O$10+$BF175*Assembly!O$11+$BG175*Assembly!O$12+$BH175*Assembly!O$13+$BI175*Assembly!O$14+$BJ175*Assembly!O$15+$BK175*Assembly!O$16+$BL175*Assembly!O$17+$BM175*Assembly!O$18+$BN175*Assembly!O$19+$BO175*Assembly!O$20+$BP175*Assembly!O$21+$BQ175*Assembly!O$22+$BR175*Assembly!O$23+$BS175*Assembly!O$24</f>
        <v>0</v>
      </c>
      <c r="CH175" s="454" t="str">
        <f>$AY175*Assembly!P$4+$AZ175*Assembly!P$5+$BA175*Assembly!P$6+$BB175*Assembly!P$7+$BC175*Assembly!P$8+$BD175*Assembly!P$9+$BE175*Assembly!P$10+$BF175*Assembly!P$11+$BG175*Assembly!P$12+$BH175*Assembly!P$13+$BI175*Assembly!P$14+$BJ175*Assembly!P$15+$BK175*Assembly!P$16+$BL175*Assembly!P$17+$BM175*Assembly!P$18+$BN175*Assembly!P$19+$BO175*Assembly!P$20+$BP175*Assembly!P$21+$BQ175*Assembly!P$22+$BR175*Assembly!P$23+$BS175*Assembly!P$24</f>
        <v>0</v>
      </c>
      <c r="CI175" s="454" t="str">
        <f>$AY175*Assembly!Q$4+$AZ175*Assembly!Q$5+$BA175*Assembly!Q$6+$BB175*Assembly!Q$7+$BC175*Assembly!Q$8+$BD175*Assembly!Q$9+$BE175*Assembly!Q$10+$BF175*Assembly!Q$11+$BG175*Assembly!Q$12+$BH175*Assembly!Q$13+$BI175*Assembly!Q$14+$BJ175*Assembly!Q$15+$BK175*Assembly!Q$16+$BL175*Assembly!Q$17+$BM175*Assembly!Q$18+$BN175*Assembly!Q$19+$BO175*Assembly!Q$20+$BP175*Assembly!Q$21+$BQ175*Assembly!Q$22+$BR175*Assembly!Q$23+$BS175*Assembly!Q$24</f>
        <v>360</v>
      </c>
      <c r="CJ175" s="457" t="str">
        <f>$AY175*Assembly!R$4+$AZ175*Assembly!R$5+$BA175*Assembly!R$6+$BB175*Assembly!R$7+$BC175*Assembly!R$8+$BD175*Assembly!R$9+$BE175*Assembly!R$10+$BF175*Assembly!R$11+$BG175*Assembly!R$12+$BH175*Assembly!R$13+$BI175*Assembly!R$14+$BJ175*Assembly!R$15+$BK175*Assembly!R$16+$BL175*Assembly!R$17+$BM175*Assembly!R$18+$BN175*Assembly!R$19+$BO175*Assembly!R$20+$BP175*Assembly!R$21+$BQ175*Assembly!R$22+$BR175*Assembly!R$23+$BS175*Assembly!R$24</f>
        <v>0</v>
      </c>
      <c r="CK175" s="454" t="str">
        <f>$AY175*Assembly!S$4+$AZ175*Assembly!S$5+$BA175*Assembly!S$6+$BB175*Assembly!S$7+$BC175*Assembly!S$8+$BD175*Assembly!S$9+$BE175*Assembly!S$10+$BF175*Assembly!S$11+$BG175*Assembly!S$12+$BH175*Assembly!S$13+$BI175*Assembly!S$14+$BJ175*Assembly!S$15+$BK175*Assembly!S$16+$BL175*Assembly!S$17+$BM175*Assembly!S$18+$BN175*Assembly!S$19+$BO175*Assembly!S$20+$BP175*Assembly!S$21+$BQ175*Assembly!S$22+$BR175*Assembly!S$23+$BS175*Assembly!S$24</f>
        <v>0</v>
      </c>
      <c r="CL175" s="454" t="str">
        <f>$AY175*Assembly!T$4+$AZ175*Assembly!T$5+$BA175*Assembly!T$6+$BB175*Assembly!T$7+$BC175*Assembly!T$8+$BD175*Assembly!T$9+$BE175*Assembly!T$10+$BF175*Assembly!T$11+$BG175*Assembly!T$12+$BH175*Assembly!T$13+$BI175*Assembly!T$14+$BJ175*Assembly!T$15+$BK175*Assembly!T$16+$BL175*Assembly!T$17+$BM175*Assembly!T$18+$BN175*Assembly!T$19+$BO175*Assembly!T$20+$BP175*Assembly!T$21+$BQ175*Assembly!T$22+$BR175*Assembly!T$23+$BS175*Assembly!T$24</f>
        <v>0</v>
      </c>
      <c r="CM175" s="454" t="str">
        <f>$AY175*Assembly!U$4+$AZ175*Assembly!U$5+$BA175*Assembly!U$6+$BB175*Assembly!U$7+$BC175*Assembly!U$8+$BD175*Assembly!U$9+$BE175*Assembly!U$10+$BF175*Assembly!U$11+$BG175*Assembly!U$12+$BH175*Assembly!U$13+$BI175*Assembly!U$14+$BJ175*Assembly!U$15+$BK175*Assembly!U$16+$BL175*Assembly!U$17+$BM175*Assembly!U$18+$BN175*Assembly!U$19+$BO175*Assembly!U$20+$BP175*Assembly!U$21+$BQ175*Assembly!U$22+$BR175*Assembly!U$23+$BS175*Assembly!U$24</f>
        <v>0</v>
      </c>
      <c r="CN175" s="457" t="str">
        <f>$AY175*Assembly!V$4+$AZ175*Assembly!V$5+$BA175*Assembly!V$6+$BB175*Assembly!V$7+$BC175*Assembly!V$8+$BD175*Assembly!V$9+$BE175*Assembly!V$10+$BF175*Assembly!V$11+$BG175*Assembly!V$12+$BH175*Assembly!V$13+$BI175*Assembly!V$14+$BJ175*Assembly!V$15+$BK175*Assembly!V$16+$BL175*Assembly!V$17+$BM175*Assembly!V$18+$BN175*Assembly!V$19+$BO175*Assembly!V$20+$BP175*Assembly!V$21+$BQ175*Assembly!V$22+$BR175*Assembly!V$23+$BS175*Assembly!V$24</f>
        <v>0</v>
      </c>
      <c r="CO175" s="457" t="str">
        <f>CE175*Refining!$F$3</f>
        <v>138</v>
      </c>
      <c r="CP175" s="457" t="str">
        <f>CF175*Refining!$F$4</f>
        <v>0</v>
      </c>
      <c r="CQ175" s="457" t="str">
        <f>CG175*Refining!$F$5</f>
        <v>0</v>
      </c>
      <c r="CR175" s="457" t="str">
        <f>CH175*Refining!$F$6</f>
        <v>0</v>
      </c>
      <c r="CS175" s="457" t="str">
        <f>CI175*Refining!$F$7</f>
        <v>643</v>
      </c>
      <c r="CT175" s="457" t="str">
        <f>CJ175*Refining!$F$8</f>
        <v>0</v>
      </c>
      <c r="CU175" s="457" t="str">
        <f>CK175*Refining!$F$9</f>
        <v>0</v>
      </c>
      <c r="CV175" s="457" t="str">
        <f>CL175*Refining!$F$10</f>
        <v>0</v>
      </c>
      <c r="CW175" s="457" t="str">
        <f>CM175*Refining!$F$11</f>
        <v>0</v>
      </c>
      <c r="CX175" s="457" t="str">
        <f>CN175*Refining!$F$12</f>
        <v>0</v>
      </c>
      <c r="CY175" s="441" t="str">
        <f t="shared" ref="CY175:DR175" si="708">IF(CE175 = 0, "", CE175)</f>
        <v>77</v>
      </c>
      <c r="CZ175" s="442" t="str">
        <f t="shared" si="708"/>
        <v/>
      </c>
      <c r="DA175" s="442" t="str">
        <f t="shared" si="708"/>
        <v/>
      </c>
      <c r="DB175" s="443" t="str">
        <f t="shared" si="708"/>
        <v/>
      </c>
      <c r="DC175" s="444" t="str">
        <f t="shared" si="708"/>
        <v>360.0</v>
      </c>
      <c r="DD175" s="442" t="str">
        <f t="shared" si="708"/>
        <v/>
      </c>
      <c r="DE175" s="444" t="str">
        <f t="shared" si="708"/>
        <v/>
      </c>
      <c r="DF175" s="444" t="str">
        <f t="shared" si="708"/>
        <v/>
      </c>
      <c r="DG175" s="442" t="str">
        <f t="shared" si="708"/>
        <v/>
      </c>
      <c r="DH175" s="445" t="str">
        <f t="shared" si="708"/>
        <v/>
      </c>
      <c r="DI175" s="441" t="str">
        <f t="shared" si="708"/>
        <v>138</v>
      </c>
      <c r="DJ175" s="442" t="str">
        <f t="shared" si="708"/>
        <v/>
      </c>
      <c r="DK175" s="442" t="str">
        <f t="shared" si="708"/>
        <v/>
      </c>
      <c r="DL175" s="442" t="str">
        <f t="shared" si="708"/>
        <v/>
      </c>
      <c r="DM175" s="446" t="str">
        <f t="shared" si="708"/>
        <v>642.9</v>
      </c>
      <c r="DN175" s="442" t="str">
        <f t="shared" si="708"/>
        <v/>
      </c>
      <c r="DO175" s="442" t="str">
        <f t="shared" si="708"/>
        <v/>
      </c>
      <c r="DP175" s="442" t="str">
        <f t="shared" si="708"/>
        <v/>
      </c>
      <c r="DQ175" s="442" t="str">
        <f t="shared" si="708"/>
        <v/>
      </c>
      <c r="DR175" s="445" t="str">
        <f t="shared" si="708"/>
        <v/>
      </c>
      <c r="DS175" s="447" t="str">
        <f t="shared" si="15"/>
        <v>437</v>
      </c>
      <c r="DT175" s="448" t="str">
        <f t="shared" si="16"/>
        <v>780</v>
      </c>
      <c r="DU175" s="434" t="str">
        <f>CY175*'Ores &amp; Ingots'!$C$3+CZ175*'Ores &amp; Ingots'!$C$4+DA175*'Ores &amp; Ingots'!$C$5+DB175*'Ores &amp; Ingots'!$C$6+DC175*'Ores &amp; Ingots'!$C$7+DD175*'Ores &amp; Ingots'!$C$8+DE175*'Ores &amp; Ingots'!$C$9+DF175*'Ores &amp; Ingots'!$C$10+DG175*'Ores &amp; Ingots'!$C$11+DH175*'Ores &amp; Ingots'!$C$12</f>
        <v>164</v>
      </c>
      <c r="DV175" s="434" t="str">
        <f>DI175*'Ores &amp; Ingots'!$B$3+DJ175*'Ores &amp; Ingots'!$B$4+DK175*'Ores &amp; Ingots'!$B$5+DL175*'Ores &amp; Ingots'!$B$6+DM175*'Ores &amp; Ingots'!$B$7+DN175*'Ores &amp; Ingots'!$B$8+DO175*'Ores &amp; Ingots'!$B$9+DP175*'Ores &amp; Ingots'!$B$10+DQ175*'Ores &amp; Ingots'!$B$11+DR175*'Ores &amp; Ingots'!$B$12</f>
        <v>289</v>
      </c>
      <c r="DW175" s="448" t="str">
        <f>CY175*Refining!$G$3+CZ175*Refining!$G$4+DA175*Refining!$G$5+DB175*Refining!$G$6+DC175*Refining!$G$7+DD175*Refining!$G$8+DE175*Refining!$G$9+DF175*Refining!$G$10+DG175*Refining!$G$11+DH175*Refining!$G$12</f>
        <v>302</v>
      </c>
      <c r="DX175" s="448" t="str">
        <f t="shared" si="17"/>
        <v>46,976</v>
      </c>
      <c r="DY175" s="449" t="str">
        <f t="shared" si="18"/>
        <v>0.0470</v>
      </c>
      <c r="DZ175" s="447" t="str">
        <f t="shared" si="19"/>
        <v>342</v>
      </c>
      <c r="EA175" s="446" t="str">
        <f t="shared" ref="EA175:EB175" si="709">DZ175/60</f>
        <v>5.7</v>
      </c>
      <c r="EB175" s="446" t="str">
        <f t="shared" si="709"/>
        <v>0.1</v>
      </c>
      <c r="EC175" s="450" t="str">
        <f t="shared" si="21"/>
        <v>0.00</v>
      </c>
      <c r="ED175" s="447" t="str">
        <f t="shared" si="22"/>
        <v>52,421</v>
      </c>
      <c r="EE175" s="446" t="str">
        <f t="shared" ref="EE175:EF175" si="710">ED175/1000</f>
        <v>52.4</v>
      </c>
      <c r="EF175" s="451" t="str">
        <f t="shared" si="710"/>
        <v>0.05</v>
      </c>
      <c r="EG175" s="452" t="str">
        <f t="shared" si="24"/>
        <v>0.0524</v>
      </c>
      <c r="EH175" s="225">
        <v>61.0</v>
      </c>
    </row>
    <row r="176">
      <c r="A176" s="33"/>
      <c r="B176" s="226" t="s">
        <v>1034</v>
      </c>
      <c r="C176" s="227" t="s">
        <v>886</v>
      </c>
      <c r="D176" s="227">
        <v>1.0</v>
      </c>
      <c r="E176" s="227">
        <v>1.0</v>
      </c>
      <c r="F176" s="227">
        <v>2.0</v>
      </c>
      <c r="G176" s="420" t="str">
        <f t="shared" si="5"/>
        <v>31.250</v>
      </c>
      <c r="H176" s="421">
        <v>6.0</v>
      </c>
      <c r="I176" s="421">
        <v>6.0</v>
      </c>
      <c r="J176" s="421" t="str">
        <f>H176/Main!$D$9</f>
        <v>6</v>
      </c>
      <c r="K176" s="421" t="str">
        <f>I176/Main!$D$10</f>
        <v>6</v>
      </c>
      <c r="L176" s="422" t="str">
        <f t="shared" si="6"/>
        <v>1.0</v>
      </c>
      <c r="M176" s="422">
        <v>1.0</v>
      </c>
      <c r="N176" s="423"/>
      <c r="O176" s="423"/>
      <c r="P176" s="423"/>
      <c r="Q176" s="424"/>
      <c r="R176" s="423"/>
      <c r="S176" s="425"/>
      <c r="T176" s="425"/>
      <c r="U176" s="423"/>
      <c r="V176" s="423"/>
      <c r="W176" s="425"/>
      <c r="X176" s="425"/>
      <c r="Y176" s="423"/>
      <c r="Z176" s="423"/>
      <c r="AA176" s="423"/>
      <c r="AB176" s="423"/>
      <c r="AC176" s="523" t="s">
        <v>18</v>
      </c>
      <c r="AD176" s="434">
        <v>0.0</v>
      </c>
      <c r="AE176" s="434">
        <v>0.0</v>
      </c>
      <c r="AF176" s="434">
        <v>0.0</v>
      </c>
      <c r="AG176" s="434">
        <v>0.0</v>
      </c>
      <c r="AH176" s="434">
        <v>0.0</v>
      </c>
      <c r="AI176" s="434">
        <v>15.0</v>
      </c>
      <c r="AJ176" s="434">
        <v>0.0</v>
      </c>
      <c r="AK176" s="434">
        <v>0.0</v>
      </c>
      <c r="AL176" s="434">
        <v>0.0</v>
      </c>
      <c r="AM176" s="434">
        <v>0.0</v>
      </c>
      <c r="AN176" s="434">
        <v>0.0</v>
      </c>
      <c r="AO176" s="434">
        <v>0.0</v>
      </c>
      <c r="AP176" s="498">
        <v>40.0</v>
      </c>
      <c r="AQ176" s="434">
        <v>0.0</v>
      </c>
      <c r="AR176" s="434">
        <v>0.0</v>
      </c>
      <c r="AS176" s="434">
        <v>0.0</v>
      </c>
      <c r="AT176" s="434">
        <v>0.0</v>
      </c>
      <c r="AU176" s="434">
        <v>0.0</v>
      </c>
      <c r="AV176" s="434">
        <v>0.0</v>
      </c>
      <c r="AW176" s="434">
        <v>0.0</v>
      </c>
      <c r="AX176" s="434">
        <v>0.0</v>
      </c>
      <c r="AY176" s="429" t="str">
        <f t="shared" ref="AY176:BS176" si="711">IF(AD176 = 0, "", AD176)</f>
        <v/>
      </c>
      <c r="AZ176" s="430" t="str">
        <f t="shared" si="711"/>
        <v/>
      </c>
      <c r="BA176" s="430" t="str">
        <f t="shared" si="711"/>
        <v/>
      </c>
      <c r="BB176" s="430" t="str">
        <f t="shared" si="711"/>
        <v/>
      </c>
      <c r="BC176" s="430" t="str">
        <f t="shared" si="711"/>
        <v/>
      </c>
      <c r="BD176" s="430" t="str">
        <f t="shared" si="711"/>
        <v>15</v>
      </c>
      <c r="BE176" s="430" t="str">
        <f t="shared" si="711"/>
        <v/>
      </c>
      <c r="BF176" s="430" t="str">
        <f t="shared" si="711"/>
        <v/>
      </c>
      <c r="BG176" s="430" t="str">
        <f t="shared" si="711"/>
        <v/>
      </c>
      <c r="BH176" s="430" t="str">
        <f t="shared" si="711"/>
        <v/>
      </c>
      <c r="BI176" s="430" t="str">
        <f t="shared" si="711"/>
        <v/>
      </c>
      <c r="BJ176" s="430" t="str">
        <f t="shared" si="711"/>
        <v/>
      </c>
      <c r="BK176" s="431" t="str">
        <f t="shared" si="711"/>
        <v>40</v>
      </c>
      <c r="BL176" s="430" t="str">
        <f t="shared" si="711"/>
        <v/>
      </c>
      <c r="BM176" s="430" t="str">
        <f t="shared" si="711"/>
        <v/>
      </c>
      <c r="BN176" s="430" t="str">
        <f t="shared" si="711"/>
        <v/>
      </c>
      <c r="BO176" s="430" t="str">
        <f t="shared" si="711"/>
        <v/>
      </c>
      <c r="BP176" s="430" t="str">
        <f t="shared" si="711"/>
        <v/>
      </c>
      <c r="BQ176" s="430" t="str">
        <f t="shared" si="711"/>
        <v/>
      </c>
      <c r="BR176" s="430" t="str">
        <f t="shared" si="711"/>
        <v/>
      </c>
      <c r="BS176" s="432" t="str">
        <f t="shared" si="711"/>
        <v/>
      </c>
      <c r="BT176" s="433" t="str">
        <f>$AY176*Assembly!Y$4+$AZ176*Assembly!Y$5+$BA176*Assembly!Y$6+$BB176*Assembly!Y$7+$BC176*Assembly!Y$8+$BD176*Assembly!Y$9+$BE176*Assembly!Y$10+$BF176*Assembly!Y$11+$BG176*Assembly!Y$12+$BH176*Assembly!Y$13+$BI176*Assembly!Y$14+$BJ176*Assembly!Y$15+$BK176*Assembly!Y$16+$BL176*Assembly!Y$17+$BM176*Assembly!Y$18+$BN176*Assembly!Y$19+$BO176*Assembly!Y$20+$BP176*Assembly!Y$21+$BQ176*Assembly!Y$22+$BR176*Assembly!Y$23+$BS176*Assembly!Y$24</f>
        <v>690</v>
      </c>
      <c r="BU176" s="434" t="str">
        <f t="shared" si="8"/>
        <v>22</v>
      </c>
      <c r="BV176" s="434" t="str">
        <f>$AY176*Assembly!AC$4+$AZ176*Assembly!AC$5+$BA176*Assembly!AC$6+$BB176*Assembly!AC$7+$BC176*Assembly!AC$8+$BD176*Assembly!AC$9+$BE176*Assembly!AC$10+$BF176*Assembly!AC$11+$BG176*Assembly!AC$12+$BH176*Assembly!AC$13+$BI176*Assembly!AC$14+$BJ176*Assembly!AC$15+$BK176*Assembly!AC$16+$BL176*Assembly!AC$17+$BM176*Assembly!AC$18+$BN176*Assembly!AC$19+$BO176*Assembly!AC$20+$BP176*Assembly!AC$21+$BQ176*Assembly!AC$22+$BR176*Assembly!AC$23+$BS176*Assembly!AC$24</f>
        <v>2,625</v>
      </c>
      <c r="BW176" s="435" t="str">
        <f t="shared" si="9"/>
        <v>3.80</v>
      </c>
      <c r="BX176" s="436" t="str">
        <f t="shared" si="10"/>
        <v>84</v>
      </c>
      <c r="BY176" s="437" t="str">
        <f t="shared" si="11"/>
        <v>118.9</v>
      </c>
      <c r="BZ176" s="438"/>
      <c r="CA176" s="434" t="str">
        <f>$AY176*Assembly!X$4+$AZ176*Assembly!X$5+$BA176*Assembly!X$6+$BB176*Assembly!X$7+$BC176*Assembly!X$8+$BD176*Assembly!X$9+$BE176*Assembly!X$10+$BF176*Assembly!X$11+$BG176*Assembly!X$12+$BH176*Assembly!X$13+$BI176*Assembly!X$14+$BJ176*Assembly!X$15+$BK176*Assembly!X$16+$BL176*Assembly!X$17+$BM176*Assembly!X$18+$BN176*Assembly!X$19+$BO176*Assembly!X$20+$BP176*Assembly!X$21+$BQ176*Assembly!X$22+$BR176*Assembly!X$23+$BS176*Assembly!X$24</f>
        <v>55</v>
      </c>
      <c r="CB176" s="434" t="str">
        <f t="shared" si="12"/>
        <v>8,556</v>
      </c>
      <c r="CC176" s="439" t="str">
        <f t="shared" si="13"/>
        <v>0.0086</v>
      </c>
      <c r="CD176" s="440" t="str">
        <f>$AY176*Assembly!AB$4+$AZ176*Assembly!AB$5+$BA176*Assembly!AB$6+$BB176*Assembly!AB$7+$BC176*Assembly!AB$8+$BD176*Assembly!AB$9+$BE176*Assembly!AB$10+$BF176*Assembly!AB$11+$BG176*Assembly!AB$12+$BH176*Assembly!AB$13+$BI176*Assembly!AB$14+$BJ176*Assembly!AB$15+$BK176*Assembly!AB$16+$BL176*Assembly!AB$17+$BM176*Assembly!AB$18+$BN176*Assembly!AB$19+$BO176*Assembly!AB$20+$BP176*Assembly!AB$21+$BQ176*Assembly!AB$22+$BR176*Assembly!AB$23+$BS176*Assembly!AB$24</f>
        <v>350</v>
      </c>
      <c r="CE176" s="424" t="str">
        <f>$AY176*Assembly!M$4+$AZ176*Assembly!M$5+$BA176*Assembly!M$6+$BB176*Assembly!M$7+$BC176*Assembly!M$8+$BD176*Assembly!M$9+$BE176*Assembly!M$10+$BF176*Assembly!M$11+$BG176*Assembly!M$12+$BH176*Assembly!M$13+$BI176*Assembly!M$14+$BJ176*Assembly!M$15+$BK176*Assembly!M$16+$BL176*Assembly!M$17+$BM176*Assembly!M$18+$BN176*Assembly!M$19+$BO176*Assembly!M$20+$BP176*Assembly!M$21+$BQ176*Assembly!M$22+$BR176*Assembly!M$23+$BS176*Assembly!M$24</f>
        <v>105</v>
      </c>
      <c r="CF176" s="424" t="str">
        <f>$AY176*Assembly!N$4+$AZ176*Assembly!N$5+$BA176*Assembly!N$6+$BB176*Assembly!N$7+$BC176*Assembly!N$8+$BD176*Assembly!N$9+$BE176*Assembly!N$10+$BF176*Assembly!N$11+$BG176*Assembly!N$12+$BH176*Assembly!N$13+$BI176*Assembly!N$14+$BJ176*Assembly!N$15+$BK176*Assembly!N$16+$BL176*Assembly!N$17+$BM176*Assembly!N$18+$BN176*Assembly!N$19+$BO176*Assembly!N$20+$BP176*Assembly!N$21+$BQ176*Assembly!N$22+$BR176*Assembly!N$23+$BS176*Assembly!N$24</f>
        <v>0</v>
      </c>
      <c r="CG176" s="424" t="str">
        <f>$AY176*Assembly!O$4+$AZ176*Assembly!O$5+$BA176*Assembly!O$6+$BB176*Assembly!O$7+$BC176*Assembly!O$8+$BD176*Assembly!O$9+$BE176*Assembly!O$10+$BF176*Assembly!O$11+$BG176*Assembly!O$12+$BH176*Assembly!O$13+$BI176*Assembly!O$14+$BJ176*Assembly!O$15+$BK176*Assembly!O$16+$BL176*Assembly!O$17+$BM176*Assembly!O$18+$BN176*Assembly!O$19+$BO176*Assembly!O$20+$BP176*Assembly!O$21+$BQ176*Assembly!O$22+$BR176*Assembly!O$23+$BS176*Assembly!O$24</f>
        <v>0</v>
      </c>
      <c r="CH176" s="421" t="str">
        <f>$AY176*Assembly!P$4+$AZ176*Assembly!P$5+$BA176*Assembly!P$6+$BB176*Assembly!P$7+$BC176*Assembly!P$8+$BD176*Assembly!P$9+$BE176*Assembly!P$10+$BF176*Assembly!P$11+$BG176*Assembly!P$12+$BH176*Assembly!P$13+$BI176*Assembly!P$14+$BJ176*Assembly!P$15+$BK176*Assembly!P$16+$BL176*Assembly!P$17+$BM176*Assembly!P$18+$BN176*Assembly!P$19+$BO176*Assembly!P$20+$BP176*Assembly!P$21+$BQ176*Assembly!P$22+$BR176*Assembly!P$23+$BS176*Assembly!P$24</f>
        <v>0</v>
      </c>
      <c r="CI176" s="421" t="str">
        <f>$AY176*Assembly!Q$4+$AZ176*Assembly!Q$5+$BA176*Assembly!Q$6+$BB176*Assembly!Q$7+$BC176*Assembly!Q$8+$BD176*Assembly!Q$9+$BE176*Assembly!Q$10+$BF176*Assembly!Q$11+$BG176*Assembly!Q$12+$BH176*Assembly!Q$13+$BI176*Assembly!Q$14+$BJ176*Assembly!Q$15+$BK176*Assembly!Q$16+$BL176*Assembly!Q$17+$BM176*Assembly!Q$18+$BN176*Assembly!Q$19+$BO176*Assembly!Q$20+$BP176*Assembly!Q$21+$BQ176*Assembly!Q$22+$BR176*Assembly!Q$23+$BS176*Assembly!Q$24</f>
        <v>600</v>
      </c>
      <c r="CJ176" s="424" t="str">
        <f>$AY176*Assembly!R$4+$AZ176*Assembly!R$5+$BA176*Assembly!R$6+$BB176*Assembly!R$7+$BC176*Assembly!R$8+$BD176*Assembly!R$9+$BE176*Assembly!R$10+$BF176*Assembly!R$11+$BG176*Assembly!R$12+$BH176*Assembly!R$13+$BI176*Assembly!R$14+$BJ176*Assembly!R$15+$BK176*Assembly!R$16+$BL176*Assembly!R$17+$BM176*Assembly!R$18+$BN176*Assembly!R$19+$BO176*Assembly!R$20+$BP176*Assembly!R$21+$BQ176*Assembly!R$22+$BR176*Assembly!R$23+$BS176*Assembly!R$24</f>
        <v>0</v>
      </c>
      <c r="CK176" s="421" t="str">
        <f>$AY176*Assembly!S$4+$AZ176*Assembly!S$5+$BA176*Assembly!S$6+$BB176*Assembly!S$7+$BC176*Assembly!S$8+$BD176*Assembly!S$9+$BE176*Assembly!S$10+$BF176*Assembly!S$11+$BG176*Assembly!S$12+$BH176*Assembly!S$13+$BI176*Assembly!S$14+$BJ176*Assembly!S$15+$BK176*Assembly!S$16+$BL176*Assembly!S$17+$BM176*Assembly!S$18+$BN176*Assembly!S$19+$BO176*Assembly!S$20+$BP176*Assembly!S$21+$BQ176*Assembly!S$22+$BR176*Assembly!S$23+$BS176*Assembly!S$24</f>
        <v>0</v>
      </c>
      <c r="CL176" s="421" t="str">
        <f>$AY176*Assembly!T$4+$AZ176*Assembly!T$5+$BA176*Assembly!T$6+$BB176*Assembly!T$7+$BC176*Assembly!T$8+$BD176*Assembly!T$9+$BE176*Assembly!T$10+$BF176*Assembly!T$11+$BG176*Assembly!T$12+$BH176*Assembly!T$13+$BI176*Assembly!T$14+$BJ176*Assembly!T$15+$BK176*Assembly!T$16+$BL176*Assembly!T$17+$BM176*Assembly!T$18+$BN176*Assembly!T$19+$BO176*Assembly!T$20+$BP176*Assembly!T$21+$BQ176*Assembly!T$22+$BR176*Assembly!T$23+$BS176*Assembly!T$24</f>
        <v>0</v>
      </c>
      <c r="CM176" s="421" t="str">
        <f>$AY176*Assembly!U$4+$AZ176*Assembly!U$5+$BA176*Assembly!U$6+$BB176*Assembly!U$7+$BC176*Assembly!U$8+$BD176*Assembly!U$9+$BE176*Assembly!U$10+$BF176*Assembly!U$11+$BG176*Assembly!U$12+$BH176*Assembly!U$13+$BI176*Assembly!U$14+$BJ176*Assembly!U$15+$BK176*Assembly!U$16+$BL176*Assembly!U$17+$BM176*Assembly!U$18+$BN176*Assembly!U$19+$BO176*Assembly!U$20+$BP176*Assembly!U$21+$BQ176*Assembly!U$22+$BR176*Assembly!U$23+$BS176*Assembly!U$24</f>
        <v>0</v>
      </c>
      <c r="CN176" s="424" t="str">
        <f>$AY176*Assembly!V$4+$AZ176*Assembly!V$5+$BA176*Assembly!V$6+$BB176*Assembly!V$7+$BC176*Assembly!V$8+$BD176*Assembly!V$9+$BE176*Assembly!V$10+$BF176*Assembly!V$11+$BG176*Assembly!V$12+$BH176*Assembly!V$13+$BI176*Assembly!V$14+$BJ176*Assembly!V$15+$BK176*Assembly!V$16+$BL176*Assembly!V$17+$BM176*Assembly!V$18+$BN176*Assembly!V$19+$BO176*Assembly!V$20+$BP176*Assembly!V$21+$BQ176*Assembly!V$22+$BR176*Assembly!V$23+$BS176*Assembly!V$24</f>
        <v>0</v>
      </c>
      <c r="CO176" s="424" t="str">
        <f>CE176*Refining!$F$3</f>
        <v>188</v>
      </c>
      <c r="CP176" s="424" t="str">
        <f>CF176*Refining!$F$4</f>
        <v>0</v>
      </c>
      <c r="CQ176" s="424" t="str">
        <f>CG176*Refining!$F$5</f>
        <v>0</v>
      </c>
      <c r="CR176" s="424" t="str">
        <f>CH176*Refining!$F$6</f>
        <v>0</v>
      </c>
      <c r="CS176" s="424" t="str">
        <f>CI176*Refining!$F$7</f>
        <v>1,071</v>
      </c>
      <c r="CT176" s="424" t="str">
        <f>CJ176*Refining!$F$8</f>
        <v>0</v>
      </c>
      <c r="CU176" s="424" t="str">
        <f>CK176*Refining!$F$9</f>
        <v>0</v>
      </c>
      <c r="CV176" s="424" t="str">
        <f>CL176*Refining!$F$10</f>
        <v>0</v>
      </c>
      <c r="CW176" s="424" t="str">
        <f>CM176*Refining!$F$11</f>
        <v>0</v>
      </c>
      <c r="CX176" s="424" t="str">
        <f>CN176*Refining!$F$12</f>
        <v>0</v>
      </c>
      <c r="CY176" s="441" t="str">
        <f t="shared" ref="CY176:DR176" si="712">IF(CE176 = 0, "", CE176)</f>
        <v>105</v>
      </c>
      <c r="CZ176" s="442" t="str">
        <f t="shared" si="712"/>
        <v/>
      </c>
      <c r="DA176" s="442" t="str">
        <f t="shared" si="712"/>
        <v/>
      </c>
      <c r="DB176" s="443" t="str">
        <f t="shared" si="712"/>
        <v/>
      </c>
      <c r="DC176" s="444" t="str">
        <f t="shared" si="712"/>
        <v>600.0</v>
      </c>
      <c r="DD176" s="442" t="str">
        <f t="shared" si="712"/>
        <v/>
      </c>
      <c r="DE176" s="444" t="str">
        <f t="shared" si="712"/>
        <v/>
      </c>
      <c r="DF176" s="444" t="str">
        <f t="shared" si="712"/>
        <v/>
      </c>
      <c r="DG176" s="442" t="str">
        <f t="shared" si="712"/>
        <v/>
      </c>
      <c r="DH176" s="445" t="str">
        <f t="shared" si="712"/>
        <v/>
      </c>
      <c r="DI176" s="441" t="str">
        <f t="shared" si="712"/>
        <v>188</v>
      </c>
      <c r="DJ176" s="442" t="str">
        <f t="shared" si="712"/>
        <v/>
      </c>
      <c r="DK176" s="442" t="str">
        <f t="shared" si="712"/>
        <v/>
      </c>
      <c r="DL176" s="442" t="str">
        <f t="shared" si="712"/>
        <v/>
      </c>
      <c r="DM176" s="446" t="str">
        <f t="shared" si="712"/>
        <v>1,071.4</v>
      </c>
      <c r="DN176" s="442" t="str">
        <f t="shared" si="712"/>
        <v/>
      </c>
      <c r="DO176" s="442" t="str">
        <f t="shared" si="712"/>
        <v/>
      </c>
      <c r="DP176" s="442" t="str">
        <f t="shared" si="712"/>
        <v/>
      </c>
      <c r="DQ176" s="442" t="str">
        <f t="shared" si="712"/>
        <v/>
      </c>
      <c r="DR176" s="445" t="str">
        <f t="shared" si="712"/>
        <v/>
      </c>
      <c r="DS176" s="447" t="str">
        <f t="shared" si="15"/>
        <v>705</v>
      </c>
      <c r="DT176" s="448" t="str">
        <f t="shared" si="16"/>
        <v>1,259</v>
      </c>
      <c r="DU176" s="434" t="str">
        <f>CY176*'Ores &amp; Ingots'!$C$3+CZ176*'Ores &amp; Ingots'!$C$4+DA176*'Ores &amp; Ingots'!$C$5+DB176*'Ores &amp; Ingots'!$C$6+DC176*'Ores &amp; Ingots'!$C$7+DD176*'Ores &amp; Ingots'!$C$8+DE176*'Ores &amp; Ingots'!$C$9+DF176*'Ores &amp; Ingots'!$C$10+DG176*'Ores &amp; Ingots'!$C$11+DH176*'Ores &amp; Ingots'!$C$12</f>
        <v>271</v>
      </c>
      <c r="DV176" s="434" t="str">
        <f>DI176*'Ores &amp; Ingots'!$B$3+DJ176*'Ores &amp; Ingots'!$B$4+DK176*'Ores &amp; Ingots'!$B$5+DL176*'Ores &amp; Ingots'!$B$6+DM176*'Ores &amp; Ingots'!$B$7+DN176*'Ores &amp; Ingots'!$B$8+DO176*'Ores &amp; Ingots'!$B$9+DP176*'Ores &amp; Ingots'!$B$10+DQ176*'Ores &amp; Ingots'!$B$11+DR176*'Ores &amp; Ingots'!$B$12</f>
        <v>466</v>
      </c>
      <c r="DW176" s="448" t="str">
        <f>CY176*Refining!$G$3+CZ176*Refining!$G$4+DA176*Refining!$G$5+DB176*Refining!$G$6+DC176*Refining!$G$7+DD176*Refining!$G$8+DE176*Refining!$G$9+DF176*Refining!$G$10+DG176*Refining!$G$11+DH176*Refining!$G$12</f>
        <v>502</v>
      </c>
      <c r="DX176" s="448" t="str">
        <f t="shared" si="17"/>
        <v>78,045</v>
      </c>
      <c r="DY176" s="449" t="str">
        <f t="shared" si="18"/>
        <v>0.0780</v>
      </c>
      <c r="DZ176" s="447" t="str">
        <f t="shared" si="19"/>
        <v>563</v>
      </c>
      <c r="EA176" s="446" t="str">
        <f t="shared" ref="EA176:EB176" si="713">DZ176/60</f>
        <v>9.4</v>
      </c>
      <c r="EB176" s="446" t="str">
        <f t="shared" si="713"/>
        <v>0.2</v>
      </c>
      <c r="EC176" s="450" t="str">
        <f t="shared" si="21"/>
        <v>0.01</v>
      </c>
      <c r="ED176" s="447" t="str">
        <f t="shared" si="22"/>
        <v>86,600</v>
      </c>
      <c r="EE176" s="446" t="str">
        <f t="shared" ref="EE176:EF176" si="714">ED176/1000</f>
        <v>86.6</v>
      </c>
      <c r="EF176" s="451" t="str">
        <f t="shared" si="714"/>
        <v>0.09</v>
      </c>
      <c r="EG176" s="452" t="str">
        <f t="shared" si="24"/>
        <v>0.0866</v>
      </c>
      <c r="EH176" s="225">
        <v>55.0</v>
      </c>
    </row>
    <row r="177">
      <c r="A177" s="33"/>
      <c r="B177" s="226" t="s">
        <v>1035</v>
      </c>
      <c r="C177" s="227" t="s">
        <v>886</v>
      </c>
      <c r="D177" s="227">
        <v>1.0</v>
      </c>
      <c r="E177" s="227">
        <v>1.0</v>
      </c>
      <c r="F177" s="227">
        <v>1.0</v>
      </c>
      <c r="G177" s="453" t="str">
        <f t="shared" si="5"/>
        <v>15.625</v>
      </c>
      <c r="H177" s="454">
        <v>6.0</v>
      </c>
      <c r="I177" s="454">
        <v>6.0</v>
      </c>
      <c r="J177" s="454" t="str">
        <f>H177/Main!$D$9</f>
        <v>6</v>
      </c>
      <c r="K177" s="454" t="str">
        <f>I177/Main!$D$10</f>
        <v>6</v>
      </c>
      <c r="L177" s="455" t="str">
        <f t="shared" si="6"/>
        <v>1.0</v>
      </c>
      <c r="M177" s="455">
        <v>1.0</v>
      </c>
      <c r="N177" s="456"/>
      <c r="O177" s="456"/>
      <c r="P177" s="456"/>
      <c r="Q177" s="457"/>
      <c r="R177" s="456"/>
      <c r="S177" s="458"/>
      <c r="T177" s="458"/>
      <c r="U177" s="456"/>
      <c r="V177" s="456"/>
      <c r="W177" s="530"/>
      <c r="X177" s="458"/>
      <c r="Y177" s="456"/>
      <c r="Z177" s="456"/>
      <c r="AA177" s="456"/>
      <c r="AB177" s="456"/>
      <c r="AC177" s="531" t="s">
        <v>18</v>
      </c>
      <c r="AD177" s="434">
        <v>0.0</v>
      </c>
      <c r="AE177" s="434">
        <v>0.0</v>
      </c>
      <c r="AF177" s="434">
        <v>0.0</v>
      </c>
      <c r="AG177" s="434">
        <v>0.0</v>
      </c>
      <c r="AH177" s="434">
        <v>0.0</v>
      </c>
      <c r="AI177" s="434">
        <v>9.0</v>
      </c>
      <c r="AJ177" s="434">
        <v>0.0</v>
      </c>
      <c r="AK177" s="434">
        <v>0.0</v>
      </c>
      <c r="AL177" s="434">
        <v>0.0</v>
      </c>
      <c r="AM177" s="434">
        <v>0.0</v>
      </c>
      <c r="AN177" s="434">
        <v>0.0</v>
      </c>
      <c r="AO177" s="434">
        <v>0.0</v>
      </c>
      <c r="AP177" s="498">
        <v>17.0</v>
      </c>
      <c r="AQ177" s="434">
        <v>0.0</v>
      </c>
      <c r="AR177" s="434">
        <v>0.0</v>
      </c>
      <c r="AS177" s="434">
        <v>0.0</v>
      </c>
      <c r="AT177" s="434">
        <v>0.0</v>
      </c>
      <c r="AU177" s="434">
        <v>0.0</v>
      </c>
      <c r="AV177" s="434">
        <v>0.0</v>
      </c>
      <c r="AW177" s="434">
        <v>0.0</v>
      </c>
      <c r="AX177" s="434">
        <v>0.0</v>
      </c>
      <c r="AY177" s="429" t="str">
        <f t="shared" ref="AY177:BS177" si="715">IF(AD177 = 0, "", AD177)</f>
        <v/>
      </c>
      <c r="AZ177" s="430" t="str">
        <f t="shared" si="715"/>
        <v/>
      </c>
      <c r="BA177" s="430" t="str">
        <f t="shared" si="715"/>
        <v/>
      </c>
      <c r="BB177" s="430" t="str">
        <f t="shared" si="715"/>
        <v/>
      </c>
      <c r="BC177" s="430" t="str">
        <f t="shared" si="715"/>
        <v/>
      </c>
      <c r="BD177" s="430" t="str">
        <f t="shared" si="715"/>
        <v>9</v>
      </c>
      <c r="BE177" s="430" t="str">
        <f t="shared" si="715"/>
        <v/>
      </c>
      <c r="BF177" s="430" t="str">
        <f t="shared" si="715"/>
        <v/>
      </c>
      <c r="BG177" s="430" t="str">
        <f t="shared" si="715"/>
        <v/>
      </c>
      <c r="BH177" s="430" t="str">
        <f t="shared" si="715"/>
        <v/>
      </c>
      <c r="BI177" s="430" t="str">
        <f t="shared" si="715"/>
        <v/>
      </c>
      <c r="BJ177" s="430" t="str">
        <f t="shared" si="715"/>
        <v/>
      </c>
      <c r="BK177" s="431" t="str">
        <f t="shared" si="715"/>
        <v>17</v>
      </c>
      <c r="BL177" s="430" t="str">
        <f t="shared" si="715"/>
        <v/>
      </c>
      <c r="BM177" s="430" t="str">
        <f t="shared" si="715"/>
        <v/>
      </c>
      <c r="BN177" s="430" t="str">
        <f t="shared" si="715"/>
        <v/>
      </c>
      <c r="BO177" s="430" t="str">
        <f t="shared" si="715"/>
        <v/>
      </c>
      <c r="BP177" s="430" t="str">
        <f t="shared" si="715"/>
        <v/>
      </c>
      <c r="BQ177" s="430" t="str">
        <f t="shared" si="715"/>
        <v/>
      </c>
      <c r="BR177" s="430" t="str">
        <f t="shared" si="715"/>
        <v/>
      </c>
      <c r="BS177" s="432" t="str">
        <f t="shared" si="715"/>
        <v/>
      </c>
      <c r="BT177" s="433" t="str">
        <f>$AY177*Assembly!Y$4+$AZ177*Assembly!Y$5+$BA177*Assembly!Y$6+$BB177*Assembly!Y$7+$BC177*Assembly!Y$8+$BD177*Assembly!Y$9+$BE177*Assembly!Y$10+$BF177*Assembly!Y$11+$BG177*Assembly!Y$12+$BH177*Assembly!Y$13+$BI177*Assembly!Y$14+$BJ177*Assembly!Y$15+$BK177*Assembly!Y$16+$BL177*Assembly!Y$17+$BM177*Assembly!Y$18+$BN177*Assembly!Y$19+$BO177*Assembly!Y$20+$BP177*Assembly!Y$21+$BQ177*Assembly!Y$22+$BR177*Assembly!Y$23+$BS177*Assembly!Y$24</f>
        <v>309</v>
      </c>
      <c r="BU177" s="434" t="str">
        <f t="shared" si="8"/>
        <v>20</v>
      </c>
      <c r="BV177" s="434" t="str">
        <f>$AY177*Assembly!AC$4+$AZ177*Assembly!AC$5+$BA177*Assembly!AC$6+$BB177*Assembly!AC$7+$BC177*Assembly!AC$8+$BD177*Assembly!AC$9+$BE177*Assembly!AC$10+$BF177*Assembly!AC$11+$BG177*Assembly!AC$12+$BH177*Assembly!AC$13+$BI177*Assembly!AC$14+$BJ177*Assembly!AC$15+$BK177*Assembly!AC$16+$BL177*Assembly!AC$17+$BM177*Assembly!AC$18+$BN177*Assembly!AC$19+$BO177*Assembly!AC$20+$BP177*Assembly!AC$21+$BQ177*Assembly!AC$22+$BR177*Assembly!AC$23+$BS177*Assembly!AC$24</f>
        <v>1,155</v>
      </c>
      <c r="BW177" s="435" t="str">
        <f t="shared" si="9"/>
        <v>3.74</v>
      </c>
      <c r="BX177" s="436" t="str">
        <f t="shared" si="10"/>
        <v>74</v>
      </c>
      <c r="BY177" s="437" t="str">
        <f t="shared" si="11"/>
        <v>58.4</v>
      </c>
      <c r="BZ177" s="438"/>
      <c r="CA177" s="434" t="str">
        <f>$AY177*Assembly!X$4+$AZ177*Assembly!X$5+$BA177*Assembly!X$6+$BB177*Assembly!X$7+$BC177*Assembly!X$8+$BD177*Assembly!X$9+$BE177*Assembly!X$10+$BF177*Assembly!X$11+$BG177*Assembly!X$12+$BH177*Assembly!X$13+$BI177*Assembly!X$14+$BJ177*Assembly!X$15+$BK177*Assembly!X$16+$BL177*Assembly!X$17+$BM177*Assembly!X$18+$BN177*Assembly!X$19+$BO177*Assembly!X$20+$BP177*Assembly!X$21+$BQ177*Assembly!X$22+$BR177*Assembly!X$23+$BS177*Assembly!X$24</f>
        <v>26</v>
      </c>
      <c r="CB177" s="434" t="str">
        <f t="shared" si="12"/>
        <v>4,044</v>
      </c>
      <c r="CC177" s="439" t="str">
        <f t="shared" si="13"/>
        <v>0.0040</v>
      </c>
      <c r="CD177" s="440" t="str">
        <f>$AY177*Assembly!AB$4+$AZ177*Assembly!AB$5+$BA177*Assembly!AB$6+$BB177*Assembly!AB$7+$BC177*Assembly!AB$8+$BD177*Assembly!AB$9+$BE177*Assembly!AB$10+$BF177*Assembly!AB$11+$BG177*Assembly!AB$12+$BH177*Assembly!AB$13+$BI177*Assembly!AB$14+$BJ177*Assembly!AB$15+$BK177*Assembly!AB$16+$BL177*Assembly!AB$17+$BM177*Assembly!AB$18+$BN177*Assembly!AB$19+$BO177*Assembly!AB$20+$BP177*Assembly!AB$21+$BQ177*Assembly!AB$22+$BR177*Assembly!AB$23+$BS177*Assembly!AB$24</f>
        <v>154</v>
      </c>
      <c r="CE177" s="457" t="str">
        <f>$AY177*Assembly!M$4+$AZ177*Assembly!M$5+$BA177*Assembly!M$6+$BB177*Assembly!M$7+$BC177*Assembly!M$8+$BD177*Assembly!M$9+$BE177*Assembly!M$10+$BF177*Assembly!M$11+$BG177*Assembly!M$12+$BH177*Assembly!M$13+$BI177*Assembly!M$14+$BJ177*Assembly!M$15+$BK177*Assembly!M$16+$BL177*Assembly!M$17+$BM177*Assembly!M$18+$BN177*Assembly!M$19+$BO177*Assembly!M$20+$BP177*Assembly!M$21+$BQ177*Assembly!M$22+$BR177*Assembly!M$23+$BS177*Assembly!M$24</f>
        <v>63</v>
      </c>
      <c r="CF177" s="457" t="str">
        <f>$AY177*Assembly!N$4+$AZ177*Assembly!N$5+$BA177*Assembly!N$6+$BB177*Assembly!N$7+$BC177*Assembly!N$8+$BD177*Assembly!N$9+$BE177*Assembly!N$10+$BF177*Assembly!N$11+$BG177*Assembly!N$12+$BH177*Assembly!N$13+$BI177*Assembly!N$14+$BJ177*Assembly!N$15+$BK177*Assembly!N$16+$BL177*Assembly!N$17+$BM177*Assembly!N$18+$BN177*Assembly!N$19+$BO177*Assembly!N$20+$BP177*Assembly!N$21+$BQ177*Assembly!N$22+$BR177*Assembly!N$23+$BS177*Assembly!N$24</f>
        <v>0</v>
      </c>
      <c r="CG177" s="457" t="str">
        <f>$AY177*Assembly!O$4+$AZ177*Assembly!O$5+$BA177*Assembly!O$6+$BB177*Assembly!O$7+$BC177*Assembly!O$8+$BD177*Assembly!O$9+$BE177*Assembly!O$10+$BF177*Assembly!O$11+$BG177*Assembly!O$12+$BH177*Assembly!O$13+$BI177*Assembly!O$14+$BJ177*Assembly!O$15+$BK177*Assembly!O$16+$BL177*Assembly!O$17+$BM177*Assembly!O$18+$BN177*Assembly!O$19+$BO177*Assembly!O$20+$BP177*Assembly!O$21+$BQ177*Assembly!O$22+$BR177*Assembly!O$23+$BS177*Assembly!O$24</f>
        <v>0</v>
      </c>
      <c r="CH177" s="454" t="str">
        <f>$AY177*Assembly!P$4+$AZ177*Assembly!P$5+$BA177*Assembly!P$6+$BB177*Assembly!P$7+$BC177*Assembly!P$8+$BD177*Assembly!P$9+$BE177*Assembly!P$10+$BF177*Assembly!P$11+$BG177*Assembly!P$12+$BH177*Assembly!P$13+$BI177*Assembly!P$14+$BJ177*Assembly!P$15+$BK177*Assembly!P$16+$BL177*Assembly!P$17+$BM177*Assembly!P$18+$BN177*Assembly!P$19+$BO177*Assembly!P$20+$BP177*Assembly!P$21+$BQ177*Assembly!P$22+$BR177*Assembly!P$23+$BS177*Assembly!P$24</f>
        <v>0</v>
      </c>
      <c r="CI177" s="454" t="str">
        <f>$AY177*Assembly!Q$4+$AZ177*Assembly!Q$5+$BA177*Assembly!Q$6+$BB177*Assembly!Q$7+$BC177*Assembly!Q$8+$BD177*Assembly!Q$9+$BE177*Assembly!Q$10+$BF177*Assembly!Q$11+$BG177*Assembly!Q$12+$BH177*Assembly!Q$13+$BI177*Assembly!Q$14+$BJ177*Assembly!Q$15+$BK177*Assembly!Q$16+$BL177*Assembly!Q$17+$BM177*Assembly!Q$18+$BN177*Assembly!Q$19+$BO177*Assembly!Q$20+$BP177*Assembly!Q$21+$BQ177*Assembly!Q$22+$BR177*Assembly!Q$23+$BS177*Assembly!Q$24</f>
        <v>255</v>
      </c>
      <c r="CJ177" s="457" t="str">
        <f>$AY177*Assembly!R$4+$AZ177*Assembly!R$5+$BA177*Assembly!R$6+$BB177*Assembly!R$7+$BC177*Assembly!R$8+$BD177*Assembly!R$9+$BE177*Assembly!R$10+$BF177*Assembly!R$11+$BG177*Assembly!R$12+$BH177*Assembly!R$13+$BI177*Assembly!R$14+$BJ177*Assembly!R$15+$BK177*Assembly!R$16+$BL177*Assembly!R$17+$BM177*Assembly!R$18+$BN177*Assembly!R$19+$BO177*Assembly!R$20+$BP177*Assembly!R$21+$BQ177*Assembly!R$22+$BR177*Assembly!R$23+$BS177*Assembly!R$24</f>
        <v>0</v>
      </c>
      <c r="CK177" s="454" t="str">
        <f>$AY177*Assembly!S$4+$AZ177*Assembly!S$5+$BA177*Assembly!S$6+$BB177*Assembly!S$7+$BC177*Assembly!S$8+$BD177*Assembly!S$9+$BE177*Assembly!S$10+$BF177*Assembly!S$11+$BG177*Assembly!S$12+$BH177*Assembly!S$13+$BI177*Assembly!S$14+$BJ177*Assembly!S$15+$BK177*Assembly!S$16+$BL177*Assembly!S$17+$BM177*Assembly!S$18+$BN177*Assembly!S$19+$BO177*Assembly!S$20+$BP177*Assembly!S$21+$BQ177*Assembly!S$22+$BR177*Assembly!S$23+$BS177*Assembly!S$24</f>
        <v>0</v>
      </c>
      <c r="CL177" s="454" t="str">
        <f>$AY177*Assembly!T$4+$AZ177*Assembly!T$5+$BA177*Assembly!T$6+$BB177*Assembly!T$7+$BC177*Assembly!T$8+$BD177*Assembly!T$9+$BE177*Assembly!T$10+$BF177*Assembly!T$11+$BG177*Assembly!T$12+$BH177*Assembly!T$13+$BI177*Assembly!T$14+$BJ177*Assembly!T$15+$BK177*Assembly!T$16+$BL177*Assembly!T$17+$BM177*Assembly!T$18+$BN177*Assembly!T$19+$BO177*Assembly!T$20+$BP177*Assembly!T$21+$BQ177*Assembly!T$22+$BR177*Assembly!T$23+$BS177*Assembly!T$24</f>
        <v>0</v>
      </c>
      <c r="CM177" s="454" t="str">
        <f>$AY177*Assembly!U$4+$AZ177*Assembly!U$5+$BA177*Assembly!U$6+$BB177*Assembly!U$7+$BC177*Assembly!U$8+$BD177*Assembly!U$9+$BE177*Assembly!U$10+$BF177*Assembly!U$11+$BG177*Assembly!U$12+$BH177*Assembly!U$13+$BI177*Assembly!U$14+$BJ177*Assembly!U$15+$BK177*Assembly!U$16+$BL177*Assembly!U$17+$BM177*Assembly!U$18+$BN177*Assembly!U$19+$BO177*Assembly!U$20+$BP177*Assembly!U$21+$BQ177*Assembly!U$22+$BR177*Assembly!U$23+$BS177*Assembly!U$24</f>
        <v>0</v>
      </c>
      <c r="CN177" s="457" t="str">
        <f>$AY177*Assembly!V$4+$AZ177*Assembly!V$5+$BA177*Assembly!V$6+$BB177*Assembly!V$7+$BC177*Assembly!V$8+$BD177*Assembly!V$9+$BE177*Assembly!V$10+$BF177*Assembly!V$11+$BG177*Assembly!V$12+$BH177*Assembly!V$13+$BI177*Assembly!V$14+$BJ177*Assembly!V$15+$BK177*Assembly!V$16+$BL177*Assembly!V$17+$BM177*Assembly!V$18+$BN177*Assembly!V$19+$BO177*Assembly!V$20+$BP177*Assembly!V$21+$BQ177*Assembly!V$22+$BR177*Assembly!V$23+$BS177*Assembly!V$24</f>
        <v>0</v>
      </c>
      <c r="CO177" s="457" t="str">
        <f>CE177*Refining!$F$3</f>
        <v>113</v>
      </c>
      <c r="CP177" s="457" t="str">
        <f>CF177*Refining!$F$4</f>
        <v>0</v>
      </c>
      <c r="CQ177" s="457" t="str">
        <f>CG177*Refining!$F$5</f>
        <v>0</v>
      </c>
      <c r="CR177" s="457" t="str">
        <f>CH177*Refining!$F$6</f>
        <v>0</v>
      </c>
      <c r="CS177" s="457" t="str">
        <f>CI177*Refining!$F$7</f>
        <v>455</v>
      </c>
      <c r="CT177" s="457" t="str">
        <f>CJ177*Refining!$F$8</f>
        <v>0</v>
      </c>
      <c r="CU177" s="457" t="str">
        <f>CK177*Refining!$F$9</f>
        <v>0</v>
      </c>
      <c r="CV177" s="457" t="str">
        <f>CL177*Refining!$F$10</f>
        <v>0</v>
      </c>
      <c r="CW177" s="457" t="str">
        <f>CM177*Refining!$F$11</f>
        <v>0</v>
      </c>
      <c r="CX177" s="457" t="str">
        <f>CN177*Refining!$F$12</f>
        <v>0</v>
      </c>
      <c r="CY177" s="441" t="str">
        <f t="shared" ref="CY177:DR177" si="716">IF(CE177 = 0, "", CE177)</f>
        <v>63</v>
      </c>
      <c r="CZ177" s="442" t="str">
        <f t="shared" si="716"/>
        <v/>
      </c>
      <c r="DA177" s="442" t="str">
        <f t="shared" si="716"/>
        <v/>
      </c>
      <c r="DB177" s="443" t="str">
        <f t="shared" si="716"/>
        <v/>
      </c>
      <c r="DC177" s="444" t="str">
        <f t="shared" si="716"/>
        <v>255.0</v>
      </c>
      <c r="DD177" s="442" t="str">
        <f t="shared" si="716"/>
        <v/>
      </c>
      <c r="DE177" s="444" t="str">
        <f t="shared" si="716"/>
        <v/>
      </c>
      <c r="DF177" s="444" t="str">
        <f t="shared" si="716"/>
        <v/>
      </c>
      <c r="DG177" s="442" t="str">
        <f t="shared" si="716"/>
        <v/>
      </c>
      <c r="DH177" s="445" t="str">
        <f t="shared" si="716"/>
        <v/>
      </c>
      <c r="DI177" s="441" t="str">
        <f t="shared" si="716"/>
        <v>113</v>
      </c>
      <c r="DJ177" s="442" t="str">
        <f t="shared" si="716"/>
        <v/>
      </c>
      <c r="DK177" s="442" t="str">
        <f t="shared" si="716"/>
        <v/>
      </c>
      <c r="DL177" s="442" t="str">
        <f t="shared" si="716"/>
        <v/>
      </c>
      <c r="DM177" s="446" t="str">
        <f t="shared" si="716"/>
        <v>455.4</v>
      </c>
      <c r="DN177" s="442" t="str">
        <f t="shared" si="716"/>
        <v/>
      </c>
      <c r="DO177" s="442" t="str">
        <f t="shared" si="716"/>
        <v/>
      </c>
      <c r="DP177" s="442" t="str">
        <f t="shared" si="716"/>
        <v/>
      </c>
      <c r="DQ177" s="442" t="str">
        <f t="shared" si="716"/>
        <v/>
      </c>
      <c r="DR177" s="445" t="str">
        <f t="shared" si="716"/>
        <v/>
      </c>
      <c r="DS177" s="447" t="str">
        <f t="shared" si="15"/>
        <v>318</v>
      </c>
      <c r="DT177" s="448" t="str">
        <f t="shared" si="16"/>
        <v>568</v>
      </c>
      <c r="DU177" s="434" t="str">
        <f>CY177*'Ores &amp; Ingots'!$C$3+CZ177*'Ores &amp; Ingots'!$C$4+DA177*'Ores &amp; Ingots'!$C$5+DB177*'Ores &amp; Ingots'!$C$6+DC177*'Ores &amp; Ingots'!$C$7+DD177*'Ores &amp; Ingots'!$C$8+DE177*'Ores &amp; Ingots'!$C$9+DF177*'Ores &amp; Ingots'!$C$10+DG177*'Ores &amp; Ingots'!$C$11+DH177*'Ores &amp; Ingots'!$C$12</f>
        <v>117</v>
      </c>
      <c r="DV177" s="434" t="str">
        <f>DI177*'Ores &amp; Ingots'!$B$3+DJ177*'Ores &amp; Ingots'!$B$4+DK177*'Ores &amp; Ingots'!$B$5+DL177*'Ores &amp; Ingots'!$B$6+DM177*'Ores &amp; Ingots'!$B$7+DN177*'Ores &amp; Ingots'!$B$8+DO177*'Ores &amp; Ingots'!$B$9+DP177*'Ores &amp; Ingots'!$B$10+DQ177*'Ores &amp; Ingots'!$B$11+DR177*'Ores &amp; Ingots'!$B$12</f>
        <v>210</v>
      </c>
      <c r="DW177" s="448" t="str">
        <f>CY177*Refining!$G$3+CZ177*Refining!$G$4+DA177*Refining!$G$5+DB177*Refining!$G$6+DC177*Refining!$G$7+DD177*Refining!$G$8+DE177*Refining!$G$9+DF177*Refining!$G$10+DG177*Refining!$G$11+DH177*Refining!$G$12</f>
        <v>214</v>
      </c>
      <c r="DX177" s="448" t="str">
        <f t="shared" si="17"/>
        <v>33,365</v>
      </c>
      <c r="DY177" s="449" t="str">
        <f t="shared" si="18"/>
        <v>0.0334</v>
      </c>
      <c r="DZ177" s="447" t="str">
        <f t="shared" si="19"/>
        <v>246</v>
      </c>
      <c r="EA177" s="446" t="str">
        <f t="shared" ref="EA177:EB177" si="717">DZ177/60</f>
        <v>4.1</v>
      </c>
      <c r="EB177" s="446" t="str">
        <f t="shared" si="717"/>
        <v>0.1</v>
      </c>
      <c r="EC177" s="450" t="str">
        <f t="shared" si="21"/>
        <v>0.00</v>
      </c>
      <c r="ED177" s="447" t="str">
        <f t="shared" si="22"/>
        <v>37,410</v>
      </c>
      <c r="EE177" s="446" t="str">
        <f t="shared" ref="EE177:EF177" si="718">ED177/1000</f>
        <v>37.4</v>
      </c>
      <c r="EF177" s="451" t="str">
        <f t="shared" si="718"/>
        <v>0.04</v>
      </c>
      <c r="EG177" s="452" t="str">
        <f t="shared" si="24"/>
        <v>0.0374</v>
      </c>
      <c r="EH177" s="225">
        <v>55.0</v>
      </c>
    </row>
    <row r="178">
      <c r="A178" s="33"/>
      <c r="B178" s="226" t="s">
        <v>1036</v>
      </c>
      <c r="C178" s="227" t="s">
        <v>886</v>
      </c>
      <c r="D178" s="227">
        <v>1.0</v>
      </c>
      <c r="E178" s="227">
        <v>1.0</v>
      </c>
      <c r="F178" s="227">
        <v>2.0</v>
      </c>
      <c r="G178" s="420" t="str">
        <f t="shared" si="5"/>
        <v>31.250</v>
      </c>
      <c r="H178" s="421">
        <v>8.0</v>
      </c>
      <c r="I178" s="421">
        <v>8.0</v>
      </c>
      <c r="J178" s="421" t="str">
        <f>H178/Main!$D$9</f>
        <v>8</v>
      </c>
      <c r="K178" s="421" t="str">
        <f>I178/Main!$D$10</f>
        <v>8</v>
      </c>
      <c r="L178" s="422" t="str">
        <f t="shared" si="6"/>
        <v>1.0</v>
      </c>
      <c r="M178" s="422">
        <v>1.0</v>
      </c>
      <c r="N178" s="423"/>
      <c r="O178" s="423"/>
      <c r="P178" s="423"/>
      <c r="Q178" s="424"/>
      <c r="R178" s="423"/>
      <c r="S178" s="425"/>
      <c r="T178" s="425"/>
      <c r="U178" s="423"/>
      <c r="V178" s="423"/>
      <c r="W178" s="425"/>
      <c r="X178" s="425"/>
      <c r="Y178" s="423"/>
      <c r="Z178" s="423"/>
      <c r="AA178" s="423"/>
      <c r="AB178" s="423"/>
      <c r="AC178" s="523" t="s">
        <v>18</v>
      </c>
      <c r="AD178" s="434">
        <v>0.0</v>
      </c>
      <c r="AE178" s="434">
        <v>0.0</v>
      </c>
      <c r="AF178" s="434">
        <v>0.0</v>
      </c>
      <c r="AG178" s="434">
        <v>0.0</v>
      </c>
      <c r="AH178" s="434">
        <v>0.0</v>
      </c>
      <c r="AI178" s="434">
        <v>13.0</v>
      </c>
      <c r="AJ178" s="434">
        <v>0.0</v>
      </c>
      <c r="AK178" s="434">
        <v>0.0</v>
      </c>
      <c r="AL178" s="434">
        <v>0.0</v>
      </c>
      <c r="AM178" s="434">
        <v>0.0</v>
      </c>
      <c r="AN178" s="434">
        <v>0.0</v>
      </c>
      <c r="AO178" s="434">
        <v>0.0</v>
      </c>
      <c r="AP178" s="498">
        <v>26.0</v>
      </c>
      <c r="AQ178" s="434">
        <v>0.0</v>
      </c>
      <c r="AR178" s="434">
        <v>0.0</v>
      </c>
      <c r="AS178" s="434">
        <v>0.0</v>
      </c>
      <c r="AT178" s="434">
        <v>0.0</v>
      </c>
      <c r="AU178" s="434">
        <v>0.0</v>
      </c>
      <c r="AV178" s="434">
        <v>0.0</v>
      </c>
      <c r="AW178" s="434">
        <v>0.0</v>
      </c>
      <c r="AX178" s="434">
        <v>0.0</v>
      </c>
      <c r="AY178" s="429" t="str">
        <f t="shared" ref="AY178:BS178" si="719">IF(AD178 = 0, "", AD178)</f>
        <v/>
      </c>
      <c r="AZ178" s="430" t="str">
        <f t="shared" si="719"/>
        <v/>
      </c>
      <c r="BA178" s="430" t="str">
        <f t="shared" si="719"/>
        <v/>
      </c>
      <c r="BB178" s="430" t="str">
        <f t="shared" si="719"/>
        <v/>
      </c>
      <c r="BC178" s="430" t="str">
        <f t="shared" si="719"/>
        <v/>
      </c>
      <c r="BD178" s="430" t="str">
        <f t="shared" si="719"/>
        <v>13</v>
      </c>
      <c r="BE178" s="430" t="str">
        <f t="shared" si="719"/>
        <v/>
      </c>
      <c r="BF178" s="430" t="str">
        <f t="shared" si="719"/>
        <v/>
      </c>
      <c r="BG178" s="430" t="str">
        <f t="shared" si="719"/>
        <v/>
      </c>
      <c r="BH178" s="430" t="str">
        <f t="shared" si="719"/>
        <v/>
      </c>
      <c r="BI178" s="430" t="str">
        <f t="shared" si="719"/>
        <v/>
      </c>
      <c r="BJ178" s="430" t="str">
        <f t="shared" si="719"/>
        <v/>
      </c>
      <c r="BK178" s="431" t="str">
        <f t="shared" si="719"/>
        <v>26</v>
      </c>
      <c r="BL178" s="430" t="str">
        <f t="shared" si="719"/>
        <v/>
      </c>
      <c r="BM178" s="430" t="str">
        <f t="shared" si="719"/>
        <v/>
      </c>
      <c r="BN178" s="430" t="str">
        <f t="shared" si="719"/>
        <v/>
      </c>
      <c r="BO178" s="430" t="str">
        <f t="shared" si="719"/>
        <v/>
      </c>
      <c r="BP178" s="430" t="str">
        <f t="shared" si="719"/>
        <v/>
      </c>
      <c r="BQ178" s="430" t="str">
        <f t="shared" si="719"/>
        <v/>
      </c>
      <c r="BR178" s="430" t="str">
        <f t="shared" si="719"/>
        <v/>
      </c>
      <c r="BS178" s="432" t="str">
        <f t="shared" si="719"/>
        <v/>
      </c>
      <c r="BT178" s="433" t="str">
        <f>$AY178*Assembly!Y$4+$AZ178*Assembly!Y$5+$BA178*Assembly!Y$6+$BB178*Assembly!Y$7+$BC178*Assembly!Y$8+$BD178*Assembly!Y$9+$BE178*Assembly!Y$10+$BF178*Assembly!Y$11+$BG178*Assembly!Y$12+$BH178*Assembly!Y$13+$BI178*Assembly!Y$14+$BJ178*Assembly!Y$15+$BK178*Assembly!Y$16+$BL178*Assembly!Y$17+$BM178*Assembly!Y$18+$BN178*Assembly!Y$19+$BO178*Assembly!Y$20+$BP178*Assembly!Y$21+$BQ178*Assembly!Y$22+$BR178*Assembly!Y$23+$BS178*Assembly!Y$24</f>
        <v>468</v>
      </c>
      <c r="BU178" s="434" t="str">
        <f t="shared" si="8"/>
        <v>15</v>
      </c>
      <c r="BV178" s="434" t="str">
        <f>$AY178*Assembly!AC$4+$AZ178*Assembly!AC$5+$BA178*Assembly!AC$6+$BB178*Assembly!AC$7+$BC178*Assembly!AC$8+$BD178*Assembly!AC$9+$BE178*Assembly!AC$10+$BF178*Assembly!AC$11+$BG178*Assembly!AC$12+$BH178*Assembly!AC$13+$BI178*Assembly!AC$14+$BJ178*Assembly!AC$15+$BK178*Assembly!AC$16+$BL178*Assembly!AC$17+$BM178*Assembly!AC$18+$BN178*Assembly!AC$19+$BO178*Assembly!AC$20+$BP178*Assembly!AC$21+$BQ178*Assembly!AC$22+$BR178*Assembly!AC$23+$BS178*Assembly!AC$24</f>
        <v>1,755</v>
      </c>
      <c r="BW178" s="435" t="str">
        <f t="shared" si="9"/>
        <v>3.75</v>
      </c>
      <c r="BX178" s="436" t="str">
        <f t="shared" si="10"/>
        <v>56</v>
      </c>
      <c r="BY178" s="437" t="str">
        <f t="shared" si="11"/>
        <v>117.2</v>
      </c>
      <c r="BZ178" s="438"/>
      <c r="CA178" s="434" t="str">
        <f>$AY178*Assembly!X$4+$AZ178*Assembly!X$5+$BA178*Assembly!X$6+$BB178*Assembly!X$7+$BC178*Assembly!X$8+$BD178*Assembly!X$9+$BE178*Assembly!X$10+$BF178*Assembly!X$11+$BG178*Assembly!X$12+$BH178*Assembly!X$13+$BI178*Assembly!X$14+$BJ178*Assembly!X$15+$BK178*Assembly!X$16+$BL178*Assembly!X$17+$BM178*Assembly!X$18+$BN178*Assembly!X$19+$BO178*Assembly!X$20+$BP178*Assembly!X$21+$BQ178*Assembly!X$22+$BR178*Assembly!X$23+$BS178*Assembly!X$24</f>
        <v>39</v>
      </c>
      <c r="CB178" s="434" t="str">
        <f t="shared" si="12"/>
        <v>6,067</v>
      </c>
      <c r="CC178" s="439" t="str">
        <f t="shared" si="13"/>
        <v>0.0061</v>
      </c>
      <c r="CD178" s="440" t="str">
        <f>$AY178*Assembly!AB$4+$AZ178*Assembly!AB$5+$BA178*Assembly!AB$6+$BB178*Assembly!AB$7+$BC178*Assembly!AB$8+$BD178*Assembly!AB$9+$BE178*Assembly!AB$10+$BF178*Assembly!AB$11+$BG178*Assembly!AB$12+$BH178*Assembly!AB$13+$BI178*Assembly!AB$14+$BJ178*Assembly!AB$15+$BK178*Assembly!AB$16+$BL178*Assembly!AB$17+$BM178*Assembly!AB$18+$BN178*Assembly!AB$19+$BO178*Assembly!AB$20+$BP178*Assembly!AB$21+$BQ178*Assembly!AB$22+$BR178*Assembly!AB$23+$BS178*Assembly!AB$24</f>
        <v>234</v>
      </c>
      <c r="CE178" s="424" t="str">
        <f>$AY178*Assembly!M$4+$AZ178*Assembly!M$5+$BA178*Assembly!M$6+$BB178*Assembly!M$7+$BC178*Assembly!M$8+$BD178*Assembly!M$9+$BE178*Assembly!M$10+$BF178*Assembly!M$11+$BG178*Assembly!M$12+$BH178*Assembly!M$13+$BI178*Assembly!M$14+$BJ178*Assembly!M$15+$BK178*Assembly!M$16+$BL178*Assembly!M$17+$BM178*Assembly!M$18+$BN178*Assembly!M$19+$BO178*Assembly!M$20+$BP178*Assembly!M$21+$BQ178*Assembly!M$22+$BR178*Assembly!M$23+$BS178*Assembly!M$24</f>
        <v>91</v>
      </c>
      <c r="CF178" s="424" t="str">
        <f>$AY178*Assembly!N$4+$AZ178*Assembly!N$5+$BA178*Assembly!N$6+$BB178*Assembly!N$7+$BC178*Assembly!N$8+$BD178*Assembly!N$9+$BE178*Assembly!N$10+$BF178*Assembly!N$11+$BG178*Assembly!N$12+$BH178*Assembly!N$13+$BI178*Assembly!N$14+$BJ178*Assembly!N$15+$BK178*Assembly!N$16+$BL178*Assembly!N$17+$BM178*Assembly!N$18+$BN178*Assembly!N$19+$BO178*Assembly!N$20+$BP178*Assembly!N$21+$BQ178*Assembly!N$22+$BR178*Assembly!N$23+$BS178*Assembly!N$24</f>
        <v>0</v>
      </c>
      <c r="CG178" s="424" t="str">
        <f>$AY178*Assembly!O$4+$AZ178*Assembly!O$5+$BA178*Assembly!O$6+$BB178*Assembly!O$7+$BC178*Assembly!O$8+$BD178*Assembly!O$9+$BE178*Assembly!O$10+$BF178*Assembly!O$11+$BG178*Assembly!O$12+$BH178*Assembly!O$13+$BI178*Assembly!O$14+$BJ178*Assembly!O$15+$BK178*Assembly!O$16+$BL178*Assembly!O$17+$BM178*Assembly!O$18+$BN178*Assembly!O$19+$BO178*Assembly!O$20+$BP178*Assembly!O$21+$BQ178*Assembly!O$22+$BR178*Assembly!O$23+$BS178*Assembly!O$24</f>
        <v>0</v>
      </c>
      <c r="CH178" s="421" t="str">
        <f>$AY178*Assembly!P$4+$AZ178*Assembly!P$5+$BA178*Assembly!P$6+$BB178*Assembly!P$7+$BC178*Assembly!P$8+$BD178*Assembly!P$9+$BE178*Assembly!P$10+$BF178*Assembly!P$11+$BG178*Assembly!P$12+$BH178*Assembly!P$13+$BI178*Assembly!P$14+$BJ178*Assembly!P$15+$BK178*Assembly!P$16+$BL178*Assembly!P$17+$BM178*Assembly!P$18+$BN178*Assembly!P$19+$BO178*Assembly!P$20+$BP178*Assembly!P$21+$BQ178*Assembly!P$22+$BR178*Assembly!P$23+$BS178*Assembly!P$24</f>
        <v>0</v>
      </c>
      <c r="CI178" s="421" t="str">
        <f>$AY178*Assembly!Q$4+$AZ178*Assembly!Q$5+$BA178*Assembly!Q$6+$BB178*Assembly!Q$7+$BC178*Assembly!Q$8+$BD178*Assembly!Q$9+$BE178*Assembly!Q$10+$BF178*Assembly!Q$11+$BG178*Assembly!Q$12+$BH178*Assembly!Q$13+$BI178*Assembly!Q$14+$BJ178*Assembly!Q$15+$BK178*Assembly!Q$16+$BL178*Assembly!Q$17+$BM178*Assembly!Q$18+$BN178*Assembly!Q$19+$BO178*Assembly!Q$20+$BP178*Assembly!Q$21+$BQ178*Assembly!Q$22+$BR178*Assembly!Q$23+$BS178*Assembly!Q$24</f>
        <v>390</v>
      </c>
      <c r="CJ178" s="424" t="str">
        <f>$AY178*Assembly!R$4+$AZ178*Assembly!R$5+$BA178*Assembly!R$6+$BB178*Assembly!R$7+$BC178*Assembly!R$8+$BD178*Assembly!R$9+$BE178*Assembly!R$10+$BF178*Assembly!R$11+$BG178*Assembly!R$12+$BH178*Assembly!R$13+$BI178*Assembly!R$14+$BJ178*Assembly!R$15+$BK178*Assembly!R$16+$BL178*Assembly!R$17+$BM178*Assembly!R$18+$BN178*Assembly!R$19+$BO178*Assembly!R$20+$BP178*Assembly!R$21+$BQ178*Assembly!R$22+$BR178*Assembly!R$23+$BS178*Assembly!R$24</f>
        <v>0</v>
      </c>
      <c r="CK178" s="421" t="str">
        <f>$AY178*Assembly!S$4+$AZ178*Assembly!S$5+$BA178*Assembly!S$6+$BB178*Assembly!S$7+$BC178*Assembly!S$8+$BD178*Assembly!S$9+$BE178*Assembly!S$10+$BF178*Assembly!S$11+$BG178*Assembly!S$12+$BH178*Assembly!S$13+$BI178*Assembly!S$14+$BJ178*Assembly!S$15+$BK178*Assembly!S$16+$BL178*Assembly!S$17+$BM178*Assembly!S$18+$BN178*Assembly!S$19+$BO178*Assembly!S$20+$BP178*Assembly!S$21+$BQ178*Assembly!S$22+$BR178*Assembly!S$23+$BS178*Assembly!S$24</f>
        <v>0</v>
      </c>
      <c r="CL178" s="421" t="str">
        <f>$AY178*Assembly!T$4+$AZ178*Assembly!T$5+$BA178*Assembly!T$6+$BB178*Assembly!T$7+$BC178*Assembly!T$8+$BD178*Assembly!T$9+$BE178*Assembly!T$10+$BF178*Assembly!T$11+$BG178*Assembly!T$12+$BH178*Assembly!T$13+$BI178*Assembly!T$14+$BJ178*Assembly!T$15+$BK178*Assembly!T$16+$BL178*Assembly!T$17+$BM178*Assembly!T$18+$BN178*Assembly!T$19+$BO178*Assembly!T$20+$BP178*Assembly!T$21+$BQ178*Assembly!T$22+$BR178*Assembly!T$23+$BS178*Assembly!T$24</f>
        <v>0</v>
      </c>
      <c r="CM178" s="421" t="str">
        <f>$AY178*Assembly!U$4+$AZ178*Assembly!U$5+$BA178*Assembly!U$6+$BB178*Assembly!U$7+$BC178*Assembly!U$8+$BD178*Assembly!U$9+$BE178*Assembly!U$10+$BF178*Assembly!U$11+$BG178*Assembly!U$12+$BH178*Assembly!U$13+$BI178*Assembly!U$14+$BJ178*Assembly!U$15+$BK178*Assembly!U$16+$BL178*Assembly!U$17+$BM178*Assembly!U$18+$BN178*Assembly!U$19+$BO178*Assembly!U$20+$BP178*Assembly!U$21+$BQ178*Assembly!U$22+$BR178*Assembly!U$23+$BS178*Assembly!U$24</f>
        <v>0</v>
      </c>
      <c r="CN178" s="424" t="str">
        <f>$AY178*Assembly!V$4+$AZ178*Assembly!V$5+$BA178*Assembly!V$6+$BB178*Assembly!V$7+$BC178*Assembly!V$8+$BD178*Assembly!V$9+$BE178*Assembly!V$10+$BF178*Assembly!V$11+$BG178*Assembly!V$12+$BH178*Assembly!V$13+$BI178*Assembly!V$14+$BJ178*Assembly!V$15+$BK178*Assembly!V$16+$BL178*Assembly!V$17+$BM178*Assembly!V$18+$BN178*Assembly!V$19+$BO178*Assembly!V$20+$BP178*Assembly!V$21+$BQ178*Assembly!V$22+$BR178*Assembly!V$23+$BS178*Assembly!V$24</f>
        <v>0</v>
      </c>
      <c r="CO178" s="424" t="str">
        <f>CE178*Refining!$F$3</f>
        <v>163</v>
      </c>
      <c r="CP178" s="424" t="str">
        <f>CF178*Refining!$F$4</f>
        <v>0</v>
      </c>
      <c r="CQ178" s="424" t="str">
        <f>CG178*Refining!$F$5</f>
        <v>0</v>
      </c>
      <c r="CR178" s="424" t="str">
        <f>CH178*Refining!$F$6</f>
        <v>0</v>
      </c>
      <c r="CS178" s="424" t="str">
        <f>CI178*Refining!$F$7</f>
        <v>696</v>
      </c>
      <c r="CT178" s="424" t="str">
        <f>CJ178*Refining!$F$8</f>
        <v>0</v>
      </c>
      <c r="CU178" s="424" t="str">
        <f>CK178*Refining!$F$9</f>
        <v>0</v>
      </c>
      <c r="CV178" s="424" t="str">
        <f>CL178*Refining!$F$10</f>
        <v>0</v>
      </c>
      <c r="CW178" s="424" t="str">
        <f>CM178*Refining!$F$11</f>
        <v>0</v>
      </c>
      <c r="CX178" s="424" t="str">
        <f>CN178*Refining!$F$12</f>
        <v>0</v>
      </c>
      <c r="CY178" s="441" t="str">
        <f t="shared" ref="CY178:DR178" si="720">IF(CE178 = 0, "", CE178)</f>
        <v>91</v>
      </c>
      <c r="CZ178" s="442" t="str">
        <f t="shared" si="720"/>
        <v/>
      </c>
      <c r="DA178" s="442" t="str">
        <f t="shared" si="720"/>
        <v/>
      </c>
      <c r="DB178" s="443" t="str">
        <f t="shared" si="720"/>
        <v/>
      </c>
      <c r="DC178" s="444" t="str">
        <f t="shared" si="720"/>
        <v>390.0</v>
      </c>
      <c r="DD178" s="442" t="str">
        <f t="shared" si="720"/>
        <v/>
      </c>
      <c r="DE178" s="444" t="str">
        <f t="shared" si="720"/>
        <v/>
      </c>
      <c r="DF178" s="444" t="str">
        <f t="shared" si="720"/>
        <v/>
      </c>
      <c r="DG178" s="442" t="str">
        <f t="shared" si="720"/>
        <v/>
      </c>
      <c r="DH178" s="445" t="str">
        <f t="shared" si="720"/>
        <v/>
      </c>
      <c r="DI178" s="441" t="str">
        <f t="shared" si="720"/>
        <v>163</v>
      </c>
      <c r="DJ178" s="442" t="str">
        <f t="shared" si="720"/>
        <v/>
      </c>
      <c r="DK178" s="442" t="str">
        <f t="shared" si="720"/>
        <v/>
      </c>
      <c r="DL178" s="442" t="str">
        <f t="shared" si="720"/>
        <v/>
      </c>
      <c r="DM178" s="446" t="str">
        <f t="shared" si="720"/>
        <v>696.4</v>
      </c>
      <c r="DN178" s="442" t="str">
        <f t="shared" si="720"/>
        <v/>
      </c>
      <c r="DO178" s="442" t="str">
        <f t="shared" si="720"/>
        <v/>
      </c>
      <c r="DP178" s="442" t="str">
        <f t="shared" si="720"/>
        <v/>
      </c>
      <c r="DQ178" s="442" t="str">
        <f t="shared" si="720"/>
        <v/>
      </c>
      <c r="DR178" s="445" t="str">
        <f t="shared" si="720"/>
        <v/>
      </c>
      <c r="DS178" s="447" t="str">
        <f t="shared" si="15"/>
        <v>481</v>
      </c>
      <c r="DT178" s="448" t="str">
        <f t="shared" si="16"/>
        <v>859</v>
      </c>
      <c r="DU178" s="434" t="str">
        <f>CY178*'Ores &amp; Ingots'!$C$3+CZ178*'Ores &amp; Ingots'!$C$4+DA178*'Ores &amp; Ingots'!$C$5+DB178*'Ores &amp; Ingots'!$C$6+DC178*'Ores &amp; Ingots'!$C$7+DD178*'Ores &amp; Ingots'!$C$8+DE178*'Ores &amp; Ingots'!$C$9+DF178*'Ores &amp; Ingots'!$C$10+DG178*'Ores &amp; Ingots'!$C$11+DH178*'Ores &amp; Ingots'!$C$12</f>
        <v>179</v>
      </c>
      <c r="DV178" s="434" t="str">
        <f>DI178*'Ores &amp; Ingots'!$B$3+DJ178*'Ores &amp; Ingots'!$B$4+DK178*'Ores &amp; Ingots'!$B$5+DL178*'Ores &amp; Ingots'!$B$6+DM178*'Ores &amp; Ingots'!$B$7+DN178*'Ores &amp; Ingots'!$B$8+DO178*'Ores &amp; Ingots'!$B$9+DP178*'Ores &amp; Ingots'!$B$10+DQ178*'Ores &amp; Ingots'!$B$11+DR178*'Ores &amp; Ingots'!$B$12</f>
        <v>318</v>
      </c>
      <c r="DW178" s="448" t="str">
        <f>CY178*Refining!$G$3+CZ178*Refining!$G$4+DA178*Refining!$G$5+DB178*Refining!$G$6+DC178*Refining!$G$7+DD178*Refining!$G$8+DE178*Refining!$G$9+DF178*Refining!$G$10+DG178*Refining!$G$11+DH178*Refining!$G$12</f>
        <v>328</v>
      </c>
      <c r="DX178" s="448" t="str">
        <f t="shared" si="17"/>
        <v>50,972</v>
      </c>
      <c r="DY178" s="449" t="str">
        <f t="shared" si="18"/>
        <v>0.0510</v>
      </c>
      <c r="DZ178" s="447" t="str">
        <f t="shared" si="19"/>
        <v>375</v>
      </c>
      <c r="EA178" s="446" t="str">
        <f t="shared" ref="EA178:EB178" si="721">DZ178/60</f>
        <v>6.2</v>
      </c>
      <c r="EB178" s="446" t="str">
        <f t="shared" si="721"/>
        <v>0.1</v>
      </c>
      <c r="EC178" s="450" t="str">
        <f t="shared" si="21"/>
        <v>0.00</v>
      </c>
      <c r="ED178" s="447" t="str">
        <f t="shared" si="22"/>
        <v>57,039</v>
      </c>
      <c r="EE178" s="446" t="str">
        <f t="shared" ref="EE178:EF178" si="722">ED178/1000</f>
        <v>57.0</v>
      </c>
      <c r="EF178" s="451" t="str">
        <f t="shared" si="722"/>
        <v>0.06</v>
      </c>
      <c r="EG178" s="452" t="str">
        <f t="shared" si="24"/>
        <v>0.0570</v>
      </c>
      <c r="EH178" s="225">
        <v>55.0</v>
      </c>
    </row>
    <row r="179">
      <c r="A179" s="33"/>
      <c r="B179" s="226" t="s">
        <v>1037</v>
      </c>
      <c r="C179" s="227" t="s">
        <v>886</v>
      </c>
      <c r="D179" s="227">
        <v>1.0</v>
      </c>
      <c r="E179" s="227">
        <v>1.0</v>
      </c>
      <c r="F179" s="227">
        <v>2.0</v>
      </c>
      <c r="G179" s="453" t="str">
        <f t="shared" si="5"/>
        <v>31.250</v>
      </c>
      <c r="H179" s="454">
        <v>8.0</v>
      </c>
      <c r="I179" s="454">
        <v>8.0</v>
      </c>
      <c r="J179" s="454" t="str">
        <f>H179/Main!$D$9</f>
        <v>8</v>
      </c>
      <c r="K179" s="454" t="str">
        <f>I179/Main!$D$10</f>
        <v>8</v>
      </c>
      <c r="L179" s="455" t="str">
        <f t="shared" si="6"/>
        <v>1.0</v>
      </c>
      <c r="M179" s="455">
        <v>1.0</v>
      </c>
      <c r="N179" s="456"/>
      <c r="O179" s="456"/>
      <c r="P179" s="456"/>
      <c r="Q179" s="457"/>
      <c r="R179" s="456"/>
      <c r="S179" s="458"/>
      <c r="T179" s="458"/>
      <c r="U179" s="456"/>
      <c r="V179" s="456"/>
      <c r="W179" s="530"/>
      <c r="X179" s="458"/>
      <c r="Y179" s="456"/>
      <c r="Z179" s="456"/>
      <c r="AA179" s="456"/>
      <c r="AB179" s="456"/>
      <c r="AC179" s="531" t="s">
        <v>18</v>
      </c>
      <c r="AD179" s="434">
        <v>0.0</v>
      </c>
      <c r="AE179" s="434">
        <v>0.0</v>
      </c>
      <c r="AF179" s="434">
        <v>0.0</v>
      </c>
      <c r="AG179" s="434">
        <v>0.0</v>
      </c>
      <c r="AH179" s="434">
        <v>0.0</v>
      </c>
      <c r="AI179" s="434">
        <v>13.0</v>
      </c>
      <c r="AJ179" s="434">
        <v>0.0</v>
      </c>
      <c r="AK179" s="434">
        <v>0.0</v>
      </c>
      <c r="AL179" s="434">
        <v>0.0</v>
      </c>
      <c r="AM179" s="434">
        <v>0.0</v>
      </c>
      <c r="AN179" s="434">
        <v>0.0</v>
      </c>
      <c r="AO179" s="434">
        <v>0.0</v>
      </c>
      <c r="AP179" s="498">
        <v>26.0</v>
      </c>
      <c r="AQ179" s="434">
        <v>0.0</v>
      </c>
      <c r="AR179" s="434">
        <v>0.0</v>
      </c>
      <c r="AS179" s="434">
        <v>0.0</v>
      </c>
      <c r="AT179" s="434">
        <v>0.0</v>
      </c>
      <c r="AU179" s="434">
        <v>0.0</v>
      </c>
      <c r="AV179" s="434">
        <v>0.0</v>
      </c>
      <c r="AW179" s="434">
        <v>0.0</v>
      </c>
      <c r="AX179" s="434">
        <v>0.0</v>
      </c>
      <c r="AY179" s="429" t="str">
        <f t="shared" ref="AY179:BS179" si="723">IF(AD179 = 0, "", AD179)</f>
        <v/>
      </c>
      <c r="AZ179" s="430" t="str">
        <f t="shared" si="723"/>
        <v/>
      </c>
      <c r="BA179" s="430" t="str">
        <f t="shared" si="723"/>
        <v/>
      </c>
      <c r="BB179" s="430" t="str">
        <f t="shared" si="723"/>
        <v/>
      </c>
      <c r="BC179" s="430" t="str">
        <f t="shared" si="723"/>
        <v/>
      </c>
      <c r="BD179" s="430" t="str">
        <f t="shared" si="723"/>
        <v>13</v>
      </c>
      <c r="BE179" s="430" t="str">
        <f t="shared" si="723"/>
        <v/>
      </c>
      <c r="BF179" s="430" t="str">
        <f t="shared" si="723"/>
        <v/>
      </c>
      <c r="BG179" s="430" t="str">
        <f t="shared" si="723"/>
        <v/>
      </c>
      <c r="BH179" s="430" t="str">
        <f t="shared" si="723"/>
        <v/>
      </c>
      <c r="BI179" s="430" t="str">
        <f t="shared" si="723"/>
        <v/>
      </c>
      <c r="BJ179" s="430" t="str">
        <f t="shared" si="723"/>
        <v/>
      </c>
      <c r="BK179" s="431" t="str">
        <f t="shared" si="723"/>
        <v>26</v>
      </c>
      <c r="BL179" s="430" t="str">
        <f t="shared" si="723"/>
        <v/>
      </c>
      <c r="BM179" s="430" t="str">
        <f t="shared" si="723"/>
        <v/>
      </c>
      <c r="BN179" s="430" t="str">
        <f t="shared" si="723"/>
        <v/>
      </c>
      <c r="BO179" s="430" t="str">
        <f t="shared" si="723"/>
        <v/>
      </c>
      <c r="BP179" s="430" t="str">
        <f t="shared" si="723"/>
        <v/>
      </c>
      <c r="BQ179" s="430" t="str">
        <f t="shared" si="723"/>
        <v/>
      </c>
      <c r="BR179" s="430" t="str">
        <f t="shared" si="723"/>
        <v/>
      </c>
      <c r="BS179" s="432" t="str">
        <f t="shared" si="723"/>
        <v/>
      </c>
      <c r="BT179" s="433" t="str">
        <f>$AY179*Assembly!Y$4+$AZ179*Assembly!Y$5+$BA179*Assembly!Y$6+$BB179*Assembly!Y$7+$BC179*Assembly!Y$8+$BD179*Assembly!Y$9+$BE179*Assembly!Y$10+$BF179*Assembly!Y$11+$BG179*Assembly!Y$12+$BH179*Assembly!Y$13+$BI179*Assembly!Y$14+$BJ179*Assembly!Y$15+$BK179*Assembly!Y$16+$BL179*Assembly!Y$17+$BM179*Assembly!Y$18+$BN179*Assembly!Y$19+$BO179*Assembly!Y$20+$BP179*Assembly!Y$21+$BQ179*Assembly!Y$22+$BR179*Assembly!Y$23+$BS179*Assembly!Y$24</f>
        <v>468</v>
      </c>
      <c r="BU179" s="434" t="str">
        <f t="shared" si="8"/>
        <v>15</v>
      </c>
      <c r="BV179" s="434" t="str">
        <f>$AY179*Assembly!AC$4+$AZ179*Assembly!AC$5+$BA179*Assembly!AC$6+$BB179*Assembly!AC$7+$BC179*Assembly!AC$8+$BD179*Assembly!AC$9+$BE179*Assembly!AC$10+$BF179*Assembly!AC$11+$BG179*Assembly!AC$12+$BH179*Assembly!AC$13+$BI179*Assembly!AC$14+$BJ179*Assembly!AC$15+$BK179*Assembly!AC$16+$BL179*Assembly!AC$17+$BM179*Assembly!AC$18+$BN179*Assembly!AC$19+$BO179*Assembly!AC$20+$BP179*Assembly!AC$21+$BQ179*Assembly!AC$22+$BR179*Assembly!AC$23+$BS179*Assembly!AC$24</f>
        <v>1,755</v>
      </c>
      <c r="BW179" s="435" t="str">
        <f t="shared" si="9"/>
        <v>3.75</v>
      </c>
      <c r="BX179" s="436" t="str">
        <f t="shared" si="10"/>
        <v>56</v>
      </c>
      <c r="BY179" s="437" t="str">
        <f t="shared" si="11"/>
        <v>117.2</v>
      </c>
      <c r="BZ179" s="438"/>
      <c r="CA179" s="434" t="str">
        <f>$AY179*Assembly!X$4+$AZ179*Assembly!X$5+$BA179*Assembly!X$6+$BB179*Assembly!X$7+$BC179*Assembly!X$8+$BD179*Assembly!X$9+$BE179*Assembly!X$10+$BF179*Assembly!X$11+$BG179*Assembly!X$12+$BH179*Assembly!X$13+$BI179*Assembly!X$14+$BJ179*Assembly!X$15+$BK179*Assembly!X$16+$BL179*Assembly!X$17+$BM179*Assembly!X$18+$BN179*Assembly!X$19+$BO179*Assembly!X$20+$BP179*Assembly!X$21+$BQ179*Assembly!X$22+$BR179*Assembly!X$23+$BS179*Assembly!X$24</f>
        <v>39</v>
      </c>
      <c r="CB179" s="434" t="str">
        <f t="shared" si="12"/>
        <v>6,067</v>
      </c>
      <c r="CC179" s="439" t="str">
        <f t="shared" si="13"/>
        <v>0.0061</v>
      </c>
      <c r="CD179" s="440" t="str">
        <f>$AY179*Assembly!AB$4+$AZ179*Assembly!AB$5+$BA179*Assembly!AB$6+$BB179*Assembly!AB$7+$BC179*Assembly!AB$8+$BD179*Assembly!AB$9+$BE179*Assembly!AB$10+$BF179*Assembly!AB$11+$BG179*Assembly!AB$12+$BH179*Assembly!AB$13+$BI179*Assembly!AB$14+$BJ179*Assembly!AB$15+$BK179*Assembly!AB$16+$BL179*Assembly!AB$17+$BM179*Assembly!AB$18+$BN179*Assembly!AB$19+$BO179*Assembly!AB$20+$BP179*Assembly!AB$21+$BQ179*Assembly!AB$22+$BR179*Assembly!AB$23+$BS179*Assembly!AB$24</f>
        <v>234</v>
      </c>
      <c r="CE179" s="457" t="str">
        <f>$AY179*Assembly!M$4+$AZ179*Assembly!M$5+$BA179*Assembly!M$6+$BB179*Assembly!M$7+$BC179*Assembly!M$8+$BD179*Assembly!M$9+$BE179*Assembly!M$10+$BF179*Assembly!M$11+$BG179*Assembly!M$12+$BH179*Assembly!M$13+$BI179*Assembly!M$14+$BJ179*Assembly!M$15+$BK179*Assembly!M$16+$BL179*Assembly!M$17+$BM179*Assembly!M$18+$BN179*Assembly!M$19+$BO179*Assembly!M$20+$BP179*Assembly!M$21+$BQ179*Assembly!M$22+$BR179*Assembly!M$23+$BS179*Assembly!M$24</f>
        <v>91</v>
      </c>
      <c r="CF179" s="457" t="str">
        <f>$AY179*Assembly!N$4+$AZ179*Assembly!N$5+$BA179*Assembly!N$6+$BB179*Assembly!N$7+$BC179*Assembly!N$8+$BD179*Assembly!N$9+$BE179*Assembly!N$10+$BF179*Assembly!N$11+$BG179*Assembly!N$12+$BH179*Assembly!N$13+$BI179*Assembly!N$14+$BJ179*Assembly!N$15+$BK179*Assembly!N$16+$BL179*Assembly!N$17+$BM179*Assembly!N$18+$BN179*Assembly!N$19+$BO179*Assembly!N$20+$BP179*Assembly!N$21+$BQ179*Assembly!N$22+$BR179*Assembly!N$23+$BS179*Assembly!N$24</f>
        <v>0</v>
      </c>
      <c r="CG179" s="457" t="str">
        <f>$AY179*Assembly!O$4+$AZ179*Assembly!O$5+$BA179*Assembly!O$6+$BB179*Assembly!O$7+$BC179*Assembly!O$8+$BD179*Assembly!O$9+$BE179*Assembly!O$10+$BF179*Assembly!O$11+$BG179*Assembly!O$12+$BH179*Assembly!O$13+$BI179*Assembly!O$14+$BJ179*Assembly!O$15+$BK179*Assembly!O$16+$BL179*Assembly!O$17+$BM179*Assembly!O$18+$BN179*Assembly!O$19+$BO179*Assembly!O$20+$BP179*Assembly!O$21+$BQ179*Assembly!O$22+$BR179*Assembly!O$23+$BS179*Assembly!O$24</f>
        <v>0</v>
      </c>
      <c r="CH179" s="454" t="str">
        <f>$AY179*Assembly!P$4+$AZ179*Assembly!P$5+$BA179*Assembly!P$6+$BB179*Assembly!P$7+$BC179*Assembly!P$8+$BD179*Assembly!P$9+$BE179*Assembly!P$10+$BF179*Assembly!P$11+$BG179*Assembly!P$12+$BH179*Assembly!P$13+$BI179*Assembly!P$14+$BJ179*Assembly!P$15+$BK179*Assembly!P$16+$BL179*Assembly!P$17+$BM179*Assembly!P$18+$BN179*Assembly!P$19+$BO179*Assembly!P$20+$BP179*Assembly!P$21+$BQ179*Assembly!P$22+$BR179*Assembly!P$23+$BS179*Assembly!P$24</f>
        <v>0</v>
      </c>
      <c r="CI179" s="454" t="str">
        <f>$AY179*Assembly!Q$4+$AZ179*Assembly!Q$5+$BA179*Assembly!Q$6+$BB179*Assembly!Q$7+$BC179*Assembly!Q$8+$BD179*Assembly!Q$9+$BE179*Assembly!Q$10+$BF179*Assembly!Q$11+$BG179*Assembly!Q$12+$BH179*Assembly!Q$13+$BI179*Assembly!Q$14+$BJ179*Assembly!Q$15+$BK179*Assembly!Q$16+$BL179*Assembly!Q$17+$BM179*Assembly!Q$18+$BN179*Assembly!Q$19+$BO179*Assembly!Q$20+$BP179*Assembly!Q$21+$BQ179*Assembly!Q$22+$BR179*Assembly!Q$23+$BS179*Assembly!Q$24</f>
        <v>390</v>
      </c>
      <c r="CJ179" s="457" t="str">
        <f>$AY179*Assembly!R$4+$AZ179*Assembly!R$5+$BA179*Assembly!R$6+$BB179*Assembly!R$7+$BC179*Assembly!R$8+$BD179*Assembly!R$9+$BE179*Assembly!R$10+$BF179*Assembly!R$11+$BG179*Assembly!R$12+$BH179*Assembly!R$13+$BI179*Assembly!R$14+$BJ179*Assembly!R$15+$BK179*Assembly!R$16+$BL179*Assembly!R$17+$BM179*Assembly!R$18+$BN179*Assembly!R$19+$BO179*Assembly!R$20+$BP179*Assembly!R$21+$BQ179*Assembly!R$22+$BR179*Assembly!R$23+$BS179*Assembly!R$24</f>
        <v>0</v>
      </c>
      <c r="CK179" s="454" t="str">
        <f>$AY179*Assembly!S$4+$AZ179*Assembly!S$5+$BA179*Assembly!S$6+$BB179*Assembly!S$7+$BC179*Assembly!S$8+$BD179*Assembly!S$9+$BE179*Assembly!S$10+$BF179*Assembly!S$11+$BG179*Assembly!S$12+$BH179*Assembly!S$13+$BI179*Assembly!S$14+$BJ179*Assembly!S$15+$BK179*Assembly!S$16+$BL179*Assembly!S$17+$BM179*Assembly!S$18+$BN179*Assembly!S$19+$BO179*Assembly!S$20+$BP179*Assembly!S$21+$BQ179*Assembly!S$22+$BR179*Assembly!S$23+$BS179*Assembly!S$24</f>
        <v>0</v>
      </c>
      <c r="CL179" s="454" t="str">
        <f>$AY179*Assembly!T$4+$AZ179*Assembly!T$5+$BA179*Assembly!T$6+$BB179*Assembly!T$7+$BC179*Assembly!T$8+$BD179*Assembly!T$9+$BE179*Assembly!T$10+$BF179*Assembly!T$11+$BG179*Assembly!T$12+$BH179*Assembly!T$13+$BI179*Assembly!T$14+$BJ179*Assembly!T$15+$BK179*Assembly!T$16+$BL179*Assembly!T$17+$BM179*Assembly!T$18+$BN179*Assembly!T$19+$BO179*Assembly!T$20+$BP179*Assembly!T$21+$BQ179*Assembly!T$22+$BR179*Assembly!T$23+$BS179*Assembly!T$24</f>
        <v>0</v>
      </c>
      <c r="CM179" s="454" t="str">
        <f>$AY179*Assembly!U$4+$AZ179*Assembly!U$5+$BA179*Assembly!U$6+$BB179*Assembly!U$7+$BC179*Assembly!U$8+$BD179*Assembly!U$9+$BE179*Assembly!U$10+$BF179*Assembly!U$11+$BG179*Assembly!U$12+$BH179*Assembly!U$13+$BI179*Assembly!U$14+$BJ179*Assembly!U$15+$BK179*Assembly!U$16+$BL179*Assembly!U$17+$BM179*Assembly!U$18+$BN179*Assembly!U$19+$BO179*Assembly!U$20+$BP179*Assembly!U$21+$BQ179*Assembly!U$22+$BR179*Assembly!U$23+$BS179*Assembly!U$24</f>
        <v>0</v>
      </c>
      <c r="CN179" s="457" t="str">
        <f>$AY179*Assembly!V$4+$AZ179*Assembly!V$5+$BA179*Assembly!V$6+$BB179*Assembly!V$7+$BC179*Assembly!V$8+$BD179*Assembly!V$9+$BE179*Assembly!V$10+$BF179*Assembly!V$11+$BG179*Assembly!V$12+$BH179*Assembly!V$13+$BI179*Assembly!V$14+$BJ179*Assembly!V$15+$BK179*Assembly!V$16+$BL179*Assembly!V$17+$BM179*Assembly!V$18+$BN179*Assembly!V$19+$BO179*Assembly!V$20+$BP179*Assembly!V$21+$BQ179*Assembly!V$22+$BR179*Assembly!V$23+$BS179*Assembly!V$24</f>
        <v>0</v>
      </c>
      <c r="CO179" s="457" t="str">
        <f>CE179*Refining!$F$3</f>
        <v>163</v>
      </c>
      <c r="CP179" s="457" t="str">
        <f>CF179*Refining!$F$4</f>
        <v>0</v>
      </c>
      <c r="CQ179" s="457" t="str">
        <f>CG179*Refining!$F$5</f>
        <v>0</v>
      </c>
      <c r="CR179" s="457" t="str">
        <f>CH179*Refining!$F$6</f>
        <v>0</v>
      </c>
      <c r="CS179" s="457" t="str">
        <f>CI179*Refining!$F$7</f>
        <v>696</v>
      </c>
      <c r="CT179" s="457" t="str">
        <f>CJ179*Refining!$F$8</f>
        <v>0</v>
      </c>
      <c r="CU179" s="457" t="str">
        <f>CK179*Refining!$F$9</f>
        <v>0</v>
      </c>
      <c r="CV179" s="457" t="str">
        <f>CL179*Refining!$F$10</f>
        <v>0</v>
      </c>
      <c r="CW179" s="457" t="str">
        <f>CM179*Refining!$F$11</f>
        <v>0</v>
      </c>
      <c r="CX179" s="457" t="str">
        <f>CN179*Refining!$F$12</f>
        <v>0</v>
      </c>
      <c r="CY179" s="441" t="str">
        <f t="shared" ref="CY179:DR179" si="724">IF(CE179 = 0, "", CE179)</f>
        <v>91</v>
      </c>
      <c r="CZ179" s="442" t="str">
        <f t="shared" si="724"/>
        <v/>
      </c>
      <c r="DA179" s="442" t="str">
        <f t="shared" si="724"/>
        <v/>
      </c>
      <c r="DB179" s="443" t="str">
        <f t="shared" si="724"/>
        <v/>
      </c>
      <c r="DC179" s="444" t="str">
        <f t="shared" si="724"/>
        <v>390.0</v>
      </c>
      <c r="DD179" s="442" t="str">
        <f t="shared" si="724"/>
        <v/>
      </c>
      <c r="DE179" s="444" t="str">
        <f t="shared" si="724"/>
        <v/>
      </c>
      <c r="DF179" s="444" t="str">
        <f t="shared" si="724"/>
        <v/>
      </c>
      <c r="DG179" s="442" t="str">
        <f t="shared" si="724"/>
        <v/>
      </c>
      <c r="DH179" s="445" t="str">
        <f t="shared" si="724"/>
        <v/>
      </c>
      <c r="DI179" s="441" t="str">
        <f t="shared" si="724"/>
        <v>163</v>
      </c>
      <c r="DJ179" s="442" t="str">
        <f t="shared" si="724"/>
        <v/>
      </c>
      <c r="DK179" s="442" t="str">
        <f t="shared" si="724"/>
        <v/>
      </c>
      <c r="DL179" s="442" t="str">
        <f t="shared" si="724"/>
        <v/>
      </c>
      <c r="DM179" s="446" t="str">
        <f t="shared" si="724"/>
        <v>696.4</v>
      </c>
      <c r="DN179" s="442" t="str">
        <f t="shared" si="724"/>
        <v/>
      </c>
      <c r="DO179" s="442" t="str">
        <f t="shared" si="724"/>
        <v/>
      </c>
      <c r="DP179" s="442" t="str">
        <f t="shared" si="724"/>
        <v/>
      </c>
      <c r="DQ179" s="442" t="str">
        <f t="shared" si="724"/>
        <v/>
      </c>
      <c r="DR179" s="445" t="str">
        <f t="shared" si="724"/>
        <v/>
      </c>
      <c r="DS179" s="447" t="str">
        <f t="shared" si="15"/>
        <v>481</v>
      </c>
      <c r="DT179" s="448" t="str">
        <f t="shared" si="16"/>
        <v>859</v>
      </c>
      <c r="DU179" s="434" t="str">
        <f>CY179*'Ores &amp; Ingots'!$C$3+CZ179*'Ores &amp; Ingots'!$C$4+DA179*'Ores &amp; Ingots'!$C$5+DB179*'Ores &amp; Ingots'!$C$6+DC179*'Ores &amp; Ingots'!$C$7+DD179*'Ores &amp; Ingots'!$C$8+DE179*'Ores &amp; Ingots'!$C$9+DF179*'Ores &amp; Ingots'!$C$10+DG179*'Ores &amp; Ingots'!$C$11+DH179*'Ores &amp; Ingots'!$C$12</f>
        <v>179</v>
      </c>
      <c r="DV179" s="434" t="str">
        <f>DI179*'Ores &amp; Ingots'!$B$3+DJ179*'Ores &amp; Ingots'!$B$4+DK179*'Ores &amp; Ingots'!$B$5+DL179*'Ores &amp; Ingots'!$B$6+DM179*'Ores &amp; Ingots'!$B$7+DN179*'Ores &amp; Ingots'!$B$8+DO179*'Ores &amp; Ingots'!$B$9+DP179*'Ores &amp; Ingots'!$B$10+DQ179*'Ores &amp; Ingots'!$B$11+DR179*'Ores &amp; Ingots'!$B$12</f>
        <v>318</v>
      </c>
      <c r="DW179" s="448" t="str">
        <f>CY179*Refining!$G$3+CZ179*Refining!$G$4+DA179*Refining!$G$5+DB179*Refining!$G$6+DC179*Refining!$G$7+DD179*Refining!$G$8+DE179*Refining!$G$9+DF179*Refining!$G$10+DG179*Refining!$G$11+DH179*Refining!$G$12</f>
        <v>328</v>
      </c>
      <c r="DX179" s="448" t="str">
        <f t="shared" si="17"/>
        <v>50,972</v>
      </c>
      <c r="DY179" s="449" t="str">
        <f t="shared" si="18"/>
        <v>0.0510</v>
      </c>
      <c r="DZ179" s="447" t="str">
        <f t="shared" si="19"/>
        <v>375</v>
      </c>
      <c r="EA179" s="446" t="str">
        <f t="shared" ref="EA179:EB179" si="725">DZ179/60</f>
        <v>6.2</v>
      </c>
      <c r="EB179" s="446" t="str">
        <f t="shared" si="725"/>
        <v>0.1</v>
      </c>
      <c r="EC179" s="450" t="str">
        <f t="shared" si="21"/>
        <v>0.00</v>
      </c>
      <c r="ED179" s="447" t="str">
        <f t="shared" si="22"/>
        <v>57,039</v>
      </c>
      <c r="EE179" s="446" t="str">
        <f t="shared" ref="EE179:EF179" si="726">ED179/1000</f>
        <v>57.0</v>
      </c>
      <c r="EF179" s="451" t="str">
        <f t="shared" si="726"/>
        <v>0.06</v>
      </c>
      <c r="EG179" s="452" t="str">
        <f t="shared" si="24"/>
        <v>0.0570</v>
      </c>
      <c r="EH179" s="225">
        <v>55.0</v>
      </c>
    </row>
    <row r="180">
      <c r="A180" s="33"/>
      <c r="B180" s="226" t="s">
        <v>1038</v>
      </c>
      <c r="C180" s="227" t="s">
        <v>886</v>
      </c>
      <c r="D180" s="227">
        <v>1.0</v>
      </c>
      <c r="E180" s="227">
        <v>1.0</v>
      </c>
      <c r="F180" s="227">
        <v>1.0</v>
      </c>
      <c r="G180" s="420" t="str">
        <f t="shared" si="5"/>
        <v>15.625</v>
      </c>
      <c r="H180" s="421">
        <v>6.0</v>
      </c>
      <c r="I180" s="421">
        <v>6.0</v>
      </c>
      <c r="J180" s="421" t="str">
        <f>H180/Main!$D$9</f>
        <v>6</v>
      </c>
      <c r="K180" s="421" t="str">
        <f>I180/Main!$D$10</f>
        <v>6</v>
      </c>
      <c r="L180" s="422" t="str">
        <f t="shared" si="6"/>
        <v>1.0</v>
      </c>
      <c r="M180" s="422">
        <v>1.0</v>
      </c>
      <c r="N180" s="423"/>
      <c r="O180" s="423"/>
      <c r="P180" s="423"/>
      <c r="Q180" s="424"/>
      <c r="R180" s="423"/>
      <c r="S180" s="425"/>
      <c r="T180" s="425"/>
      <c r="U180" s="423"/>
      <c r="V180" s="423"/>
      <c r="W180" s="425"/>
      <c r="X180" s="425"/>
      <c r="Y180" s="423"/>
      <c r="Z180" s="423"/>
      <c r="AA180" s="423"/>
      <c r="AB180" s="423"/>
      <c r="AC180" s="523" t="s">
        <v>18</v>
      </c>
      <c r="AD180" s="434">
        <v>0.0</v>
      </c>
      <c r="AE180" s="434">
        <v>0.0</v>
      </c>
      <c r="AF180" s="434">
        <v>0.0</v>
      </c>
      <c r="AG180" s="434">
        <v>0.0</v>
      </c>
      <c r="AH180" s="434">
        <v>0.0</v>
      </c>
      <c r="AI180" s="434">
        <v>10.0</v>
      </c>
      <c r="AJ180" s="434">
        <v>0.0</v>
      </c>
      <c r="AK180" s="434">
        <v>0.0</v>
      </c>
      <c r="AL180" s="434">
        <v>0.0</v>
      </c>
      <c r="AM180" s="434">
        <v>0.0</v>
      </c>
      <c r="AN180" s="434">
        <v>0.0</v>
      </c>
      <c r="AO180" s="434">
        <v>0.0</v>
      </c>
      <c r="AP180" s="498">
        <v>25.0</v>
      </c>
      <c r="AQ180" s="434">
        <v>0.0</v>
      </c>
      <c r="AR180" s="434">
        <v>0.0</v>
      </c>
      <c r="AS180" s="434">
        <v>0.0</v>
      </c>
      <c r="AT180" s="434">
        <v>0.0</v>
      </c>
      <c r="AU180" s="434">
        <v>0.0</v>
      </c>
      <c r="AV180" s="434">
        <v>0.0</v>
      </c>
      <c r="AW180" s="434">
        <v>0.0</v>
      </c>
      <c r="AX180" s="434">
        <v>0.0</v>
      </c>
      <c r="AY180" s="429" t="str">
        <f t="shared" ref="AY180:BS180" si="727">IF(AD180 = 0, "", AD180)</f>
        <v/>
      </c>
      <c r="AZ180" s="430" t="str">
        <f t="shared" si="727"/>
        <v/>
      </c>
      <c r="BA180" s="430" t="str">
        <f t="shared" si="727"/>
        <v/>
      </c>
      <c r="BB180" s="430" t="str">
        <f t="shared" si="727"/>
        <v/>
      </c>
      <c r="BC180" s="430" t="str">
        <f t="shared" si="727"/>
        <v/>
      </c>
      <c r="BD180" s="430" t="str">
        <f t="shared" si="727"/>
        <v>10</v>
      </c>
      <c r="BE180" s="430" t="str">
        <f t="shared" si="727"/>
        <v/>
      </c>
      <c r="BF180" s="430" t="str">
        <f t="shared" si="727"/>
        <v/>
      </c>
      <c r="BG180" s="430" t="str">
        <f t="shared" si="727"/>
        <v/>
      </c>
      <c r="BH180" s="430" t="str">
        <f t="shared" si="727"/>
        <v/>
      </c>
      <c r="BI180" s="430" t="str">
        <f t="shared" si="727"/>
        <v/>
      </c>
      <c r="BJ180" s="430" t="str">
        <f t="shared" si="727"/>
        <v/>
      </c>
      <c r="BK180" s="431" t="str">
        <f t="shared" si="727"/>
        <v>25</v>
      </c>
      <c r="BL180" s="430" t="str">
        <f t="shared" si="727"/>
        <v/>
      </c>
      <c r="BM180" s="430" t="str">
        <f t="shared" si="727"/>
        <v/>
      </c>
      <c r="BN180" s="430" t="str">
        <f t="shared" si="727"/>
        <v/>
      </c>
      <c r="BO180" s="430" t="str">
        <f t="shared" si="727"/>
        <v/>
      </c>
      <c r="BP180" s="430" t="str">
        <f t="shared" si="727"/>
        <v/>
      </c>
      <c r="BQ180" s="430" t="str">
        <f t="shared" si="727"/>
        <v/>
      </c>
      <c r="BR180" s="430" t="str">
        <f t="shared" si="727"/>
        <v/>
      </c>
      <c r="BS180" s="432" t="str">
        <f t="shared" si="727"/>
        <v/>
      </c>
      <c r="BT180" s="433" t="str">
        <f>$AY180*Assembly!Y$4+$AZ180*Assembly!Y$5+$BA180*Assembly!Y$6+$BB180*Assembly!Y$7+$BC180*Assembly!Y$8+$BD180*Assembly!Y$9+$BE180*Assembly!Y$10+$BF180*Assembly!Y$11+$BG180*Assembly!Y$12+$BH180*Assembly!Y$13+$BI180*Assembly!Y$14+$BJ180*Assembly!Y$15+$BK180*Assembly!Y$16+$BL180*Assembly!Y$17+$BM180*Assembly!Y$18+$BN180*Assembly!Y$19+$BO180*Assembly!Y$20+$BP180*Assembly!Y$21+$BQ180*Assembly!Y$22+$BR180*Assembly!Y$23+$BS180*Assembly!Y$24</f>
        <v>435</v>
      </c>
      <c r="BU180" s="434" t="str">
        <f t="shared" si="8"/>
        <v>28</v>
      </c>
      <c r="BV180" s="434" t="str">
        <f>$AY180*Assembly!AC$4+$AZ180*Assembly!AC$5+$BA180*Assembly!AC$6+$BB180*Assembly!AC$7+$BC180*Assembly!AC$8+$BD180*Assembly!AC$9+$BE180*Assembly!AC$10+$BF180*Assembly!AC$11+$BG180*Assembly!AC$12+$BH180*Assembly!AC$13+$BI180*Assembly!AC$14+$BJ180*Assembly!AC$15+$BK180*Assembly!AC$16+$BL180*Assembly!AC$17+$BM180*Assembly!AC$18+$BN180*Assembly!AC$19+$BO180*Assembly!AC$20+$BP180*Assembly!AC$21+$BQ180*Assembly!AC$22+$BR180*Assembly!AC$23+$BS180*Assembly!AC$24</f>
        <v>1,650</v>
      </c>
      <c r="BW180" s="435" t="str">
        <f t="shared" si="9"/>
        <v>3.79</v>
      </c>
      <c r="BX180" s="436" t="str">
        <f t="shared" si="10"/>
        <v>106</v>
      </c>
      <c r="BY180" s="437" t="str">
        <f t="shared" si="11"/>
        <v>59.3</v>
      </c>
      <c r="BZ180" s="438"/>
      <c r="CA180" s="434" t="str">
        <f>$AY180*Assembly!X$4+$AZ180*Assembly!X$5+$BA180*Assembly!X$6+$BB180*Assembly!X$7+$BC180*Assembly!X$8+$BD180*Assembly!X$9+$BE180*Assembly!X$10+$BF180*Assembly!X$11+$BG180*Assembly!X$12+$BH180*Assembly!X$13+$BI180*Assembly!X$14+$BJ180*Assembly!X$15+$BK180*Assembly!X$16+$BL180*Assembly!X$17+$BM180*Assembly!X$18+$BN180*Assembly!X$19+$BO180*Assembly!X$20+$BP180*Assembly!X$21+$BQ180*Assembly!X$22+$BR180*Assembly!X$23+$BS180*Assembly!X$24</f>
        <v>35</v>
      </c>
      <c r="CB180" s="434" t="str">
        <f t="shared" si="12"/>
        <v>5,444</v>
      </c>
      <c r="CC180" s="439" t="str">
        <f t="shared" si="13"/>
        <v>0.0054</v>
      </c>
      <c r="CD180" s="440" t="str">
        <f>$AY180*Assembly!AB$4+$AZ180*Assembly!AB$5+$BA180*Assembly!AB$6+$BB180*Assembly!AB$7+$BC180*Assembly!AB$8+$BD180*Assembly!AB$9+$BE180*Assembly!AB$10+$BF180*Assembly!AB$11+$BG180*Assembly!AB$12+$BH180*Assembly!AB$13+$BI180*Assembly!AB$14+$BJ180*Assembly!AB$15+$BK180*Assembly!AB$16+$BL180*Assembly!AB$17+$BM180*Assembly!AB$18+$BN180*Assembly!AB$19+$BO180*Assembly!AB$20+$BP180*Assembly!AB$21+$BQ180*Assembly!AB$22+$BR180*Assembly!AB$23+$BS180*Assembly!AB$24</f>
        <v>220</v>
      </c>
      <c r="CE180" s="424" t="str">
        <f>$AY180*Assembly!M$4+$AZ180*Assembly!M$5+$BA180*Assembly!M$6+$BB180*Assembly!M$7+$BC180*Assembly!M$8+$BD180*Assembly!M$9+$BE180*Assembly!M$10+$BF180*Assembly!M$11+$BG180*Assembly!M$12+$BH180*Assembly!M$13+$BI180*Assembly!M$14+$BJ180*Assembly!M$15+$BK180*Assembly!M$16+$BL180*Assembly!M$17+$BM180*Assembly!M$18+$BN180*Assembly!M$19+$BO180*Assembly!M$20+$BP180*Assembly!M$21+$BQ180*Assembly!M$22+$BR180*Assembly!M$23+$BS180*Assembly!M$24</f>
        <v>70</v>
      </c>
      <c r="CF180" s="424" t="str">
        <f>$AY180*Assembly!N$4+$AZ180*Assembly!N$5+$BA180*Assembly!N$6+$BB180*Assembly!N$7+$BC180*Assembly!N$8+$BD180*Assembly!N$9+$BE180*Assembly!N$10+$BF180*Assembly!N$11+$BG180*Assembly!N$12+$BH180*Assembly!N$13+$BI180*Assembly!N$14+$BJ180*Assembly!N$15+$BK180*Assembly!N$16+$BL180*Assembly!N$17+$BM180*Assembly!N$18+$BN180*Assembly!N$19+$BO180*Assembly!N$20+$BP180*Assembly!N$21+$BQ180*Assembly!N$22+$BR180*Assembly!N$23+$BS180*Assembly!N$24</f>
        <v>0</v>
      </c>
      <c r="CG180" s="424" t="str">
        <f>$AY180*Assembly!O$4+$AZ180*Assembly!O$5+$BA180*Assembly!O$6+$BB180*Assembly!O$7+$BC180*Assembly!O$8+$BD180*Assembly!O$9+$BE180*Assembly!O$10+$BF180*Assembly!O$11+$BG180*Assembly!O$12+$BH180*Assembly!O$13+$BI180*Assembly!O$14+$BJ180*Assembly!O$15+$BK180*Assembly!O$16+$BL180*Assembly!O$17+$BM180*Assembly!O$18+$BN180*Assembly!O$19+$BO180*Assembly!O$20+$BP180*Assembly!O$21+$BQ180*Assembly!O$22+$BR180*Assembly!O$23+$BS180*Assembly!O$24</f>
        <v>0</v>
      </c>
      <c r="CH180" s="421" t="str">
        <f>$AY180*Assembly!P$4+$AZ180*Assembly!P$5+$BA180*Assembly!P$6+$BB180*Assembly!P$7+$BC180*Assembly!P$8+$BD180*Assembly!P$9+$BE180*Assembly!P$10+$BF180*Assembly!P$11+$BG180*Assembly!P$12+$BH180*Assembly!P$13+$BI180*Assembly!P$14+$BJ180*Assembly!P$15+$BK180*Assembly!P$16+$BL180*Assembly!P$17+$BM180*Assembly!P$18+$BN180*Assembly!P$19+$BO180*Assembly!P$20+$BP180*Assembly!P$21+$BQ180*Assembly!P$22+$BR180*Assembly!P$23+$BS180*Assembly!P$24</f>
        <v>0</v>
      </c>
      <c r="CI180" s="421" t="str">
        <f>$AY180*Assembly!Q$4+$AZ180*Assembly!Q$5+$BA180*Assembly!Q$6+$BB180*Assembly!Q$7+$BC180*Assembly!Q$8+$BD180*Assembly!Q$9+$BE180*Assembly!Q$10+$BF180*Assembly!Q$11+$BG180*Assembly!Q$12+$BH180*Assembly!Q$13+$BI180*Assembly!Q$14+$BJ180*Assembly!Q$15+$BK180*Assembly!Q$16+$BL180*Assembly!Q$17+$BM180*Assembly!Q$18+$BN180*Assembly!Q$19+$BO180*Assembly!Q$20+$BP180*Assembly!Q$21+$BQ180*Assembly!Q$22+$BR180*Assembly!Q$23+$BS180*Assembly!Q$24</f>
        <v>375</v>
      </c>
      <c r="CJ180" s="424" t="str">
        <f>$AY180*Assembly!R$4+$AZ180*Assembly!R$5+$BA180*Assembly!R$6+$BB180*Assembly!R$7+$BC180*Assembly!R$8+$BD180*Assembly!R$9+$BE180*Assembly!R$10+$BF180*Assembly!R$11+$BG180*Assembly!R$12+$BH180*Assembly!R$13+$BI180*Assembly!R$14+$BJ180*Assembly!R$15+$BK180*Assembly!R$16+$BL180*Assembly!R$17+$BM180*Assembly!R$18+$BN180*Assembly!R$19+$BO180*Assembly!R$20+$BP180*Assembly!R$21+$BQ180*Assembly!R$22+$BR180*Assembly!R$23+$BS180*Assembly!R$24</f>
        <v>0</v>
      </c>
      <c r="CK180" s="421" t="str">
        <f>$AY180*Assembly!S$4+$AZ180*Assembly!S$5+$BA180*Assembly!S$6+$BB180*Assembly!S$7+$BC180*Assembly!S$8+$BD180*Assembly!S$9+$BE180*Assembly!S$10+$BF180*Assembly!S$11+$BG180*Assembly!S$12+$BH180*Assembly!S$13+$BI180*Assembly!S$14+$BJ180*Assembly!S$15+$BK180*Assembly!S$16+$BL180*Assembly!S$17+$BM180*Assembly!S$18+$BN180*Assembly!S$19+$BO180*Assembly!S$20+$BP180*Assembly!S$21+$BQ180*Assembly!S$22+$BR180*Assembly!S$23+$BS180*Assembly!S$24</f>
        <v>0</v>
      </c>
      <c r="CL180" s="421" t="str">
        <f>$AY180*Assembly!T$4+$AZ180*Assembly!T$5+$BA180*Assembly!T$6+$BB180*Assembly!T$7+$BC180*Assembly!T$8+$BD180*Assembly!T$9+$BE180*Assembly!T$10+$BF180*Assembly!T$11+$BG180*Assembly!T$12+$BH180*Assembly!T$13+$BI180*Assembly!T$14+$BJ180*Assembly!T$15+$BK180*Assembly!T$16+$BL180*Assembly!T$17+$BM180*Assembly!T$18+$BN180*Assembly!T$19+$BO180*Assembly!T$20+$BP180*Assembly!T$21+$BQ180*Assembly!T$22+$BR180*Assembly!T$23+$BS180*Assembly!T$24</f>
        <v>0</v>
      </c>
      <c r="CM180" s="421" t="str">
        <f>$AY180*Assembly!U$4+$AZ180*Assembly!U$5+$BA180*Assembly!U$6+$BB180*Assembly!U$7+$BC180*Assembly!U$8+$BD180*Assembly!U$9+$BE180*Assembly!U$10+$BF180*Assembly!U$11+$BG180*Assembly!U$12+$BH180*Assembly!U$13+$BI180*Assembly!U$14+$BJ180*Assembly!U$15+$BK180*Assembly!U$16+$BL180*Assembly!U$17+$BM180*Assembly!U$18+$BN180*Assembly!U$19+$BO180*Assembly!U$20+$BP180*Assembly!U$21+$BQ180*Assembly!U$22+$BR180*Assembly!U$23+$BS180*Assembly!U$24</f>
        <v>0</v>
      </c>
      <c r="CN180" s="424" t="str">
        <f>$AY180*Assembly!V$4+$AZ180*Assembly!V$5+$BA180*Assembly!V$6+$BB180*Assembly!V$7+$BC180*Assembly!V$8+$BD180*Assembly!V$9+$BE180*Assembly!V$10+$BF180*Assembly!V$11+$BG180*Assembly!V$12+$BH180*Assembly!V$13+$BI180*Assembly!V$14+$BJ180*Assembly!V$15+$BK180*Assembly!V$16+$BL180*Assembly!V$17+$BM180*Assembly!V$18+$BN180*Assembly!V$19+$BO180*Assembly!V$20+$BP180*Assembly!V$21+$BQ180*Assembly!V$22+$BR180*Assembly!V$23+$BS180*Assembly!V$24</f>
        <v>0</v>
      </c>
      <c r="CO180" s="424" t="str">
        <f>CE180*Refining!$F$3</f>
        <v>125</v>
      </c>
      <c r="CP180" s="424" t="str">
        <f>CF180*Refining!$F$4</f>
        <v>0</v>
      </c>
      <c r="CQ180" s="424" t="str">
        <f>CG180*Refining!$F$5</f>
        <v>0</v>
      </c>
      <c r="CR180" s="424" t="str">
        <f>CH180*Refining!$F$6</f>
        <v>0</v>
      </c>
      <c r="CS180" s="424" t="str">
        <f>CI180*Refining!$F$7</f>
        <v>670</v>
      </c>
      <c r="CT180" s="424" t="str">
        <f>CJ180*Refining!$F$8</f>
        <v>0</v>
      </c>
      <c r="CU180" s="424" t="str">
        <f>CK180*Refining!$F$9</f>
        <v>0</v>
      </c>
      <c r="CV180" s="424" t="str">
        <f>CL180*Refining!$F$10</f>
        <v>0</v>
      </c>
      <c r="CW180" s="424" t="str">
        <f>CM180*Refining!$F$11</f>
        <v>0</v>
      </c>
      <c r="CX180" s="424" t="str">
        <f>CN180*Refining!$F$12</f>
        <v>0</v>
      </c>
      <c r="CY180" s="441" t="str">
        <f t="shared" ref="CY180:DR180" si="728">IF(CE180 = 0, "", CE180)</f>
        <v>70</v>
      </c>
      <c r="CZ180" s="442" t="str">
        <f t="shared" si="728"/>
        <v/>
      </c>
      <c r="DA180" s="442" t="str">
        <f t="shared" si="728"/>
        <v/>
      </c>
      <c r="DB180" s="443" t="str">
        <f t="shared" si="728"/>
        <v/>
      </c>
      <c r="DC180" s="444" t="str">
        <f t="shared" si="728"/>
        <v>375.0</v>
      </c>
      <c r="DD180" s="442" t="str">
        <f t="shared" si="728"/>
        <v/>
      </c>
      <c r="DE180" s="444" t="str">
        <f t="shared" si="728"/>
        <v/>
      </c>
      <c r="DF180" s="444" t="str">
        <f t="shared" si="728"/>
        <v/>
      </c>
      <c r="DG180" s="442" t="str">
        <f t="shared" si="728"/>
        <v/>
      </c>
      <c r="DH180" s="445" t="str">
        <f t="shared" si="728"/>
        <v/>
      </c>
      <c r="DI180" s="441" t="str">
        <f t="shared" si="728"/>
        <v>125</v>
      </c>
      <c r="DJ180" s="442" t="str">
        <f t="shared" si="728"/>
        <v/>
      </c>
      <c r="DK180" s="442" t="str">
        <f t="shared" si="728"/>
        <v/>
      </c>
      <c r="DL180" s="442" t="str">
        <f t="shared" si="728"/>
        <v/>
      </c>
      <c r="DM180" s="446" t="str">
        <f t="shared" si="728"/>
        <v>669.6</v>
      </c>
      <c r="DN180" s="442" t="str">
        <f t="shared" si="728"/>
        <v/>
      </c>
      <c r="DO180" s="442" t="str">
        <f t="shared" si="728"/>
        <v/>
      </c>
      <c r="DP180" s="442" t="str">
        <f t="shared" si="728"/>
        <v/>
      </c>
      <c r="DQ180" s="442" t="str">
        <f t="shared" si="728"/>
        <v/>
      </c>
      <c r="DR180" s="445" t="str">
        <f t="shared" si="728"/>
        <v/>
      </c>
      <c r="DS180" s="447" t="str">
        <f t="shared" si="15"/>
        <v>445</v>
      </c>
      <c r="DT180" s="448" t="str">
        <f t="shared" si="16"/>
        <v>795</v>
      </c>
      <c r="DU180" s="434" t="str">
        <f>CY180*'Ores &amp; Ingots'!$C$3+CZ180*'Ores &amp; Ingots'!$C$4+DA180*'Ores &amp; Ingots'!$C$5+DB180*'Ores &amp; Ingots'!$C$6+DC180*'Ores &amp; Ingots'!$C$7+DD180*'Ores &amp; Ingots'!$C$8+DE180*'Ores &amp; Ingots'!$C$9+DF180*'Ores &amp; Ingots'!$C$10+DG180*'Ores &amp; Ingots'!$C$11+DH180*'Ores &amp; Ingots'!$C$12</f>
        <v>170</v>
      </c>
      <c r="DV180" s="434" t="str">
        <f>DI180*'Ores &amp; Ingots'!$B$3+DJ180*'Ores &amp; Ingots'!$B$4+DK180*'Ores &amp; Ingots'!$B$5+DL180*'Ores &amp; Ingots'!$B$6+DM180*'Ores &amp; Ingots'!$B$7+DN180*'Ores &amp; Ingots'!$B$8+DO180*'Ores &amp; Ingots'!$B$9+DP180*'Ores &amp; Ingots'!$B$10+DQ180*'Ores &amp; Ingots'!$B$11+DR180*'Ores &amp; Ingots'!$B$12</f>
        <v>294</v>
      </c>
      <c r="DW180" s="448" t="str">
        <f>CY180*Refining!$G$3+CZ180*Refining!$G$4+DA180*Refining!$G$5+DB180*Refining!$G$6+DC180*Refining!$G$7+DD180*Refining!$G$8+DE180*Refining!$G$9+DF180*Refining!$G$10+DG180*Refining!$G$11+DH180*Refining!$G$12</f>
        <v>314</v>
      </c>
      <c r="DX180" s="448" t="str">
        <f t="shared" si="17"/>
        <v>48,825</v>
      </c>
      <c r="DY180" s="449" t="str">
        <f t="shared" si="18"/>
        <v>0.0488</v>
      </c>
      <c r="DZ180" s="447" t="str">
        <f t="shared" si="19"/>
        <v>355</v>
      </c>
      <c r="EA180" s="446" t="str">
        <f t="shared" ref="EA180:EB180" si="729">DZ180/60</f>
        <v>5.9</v>
      </c>
      <c r="EB180" s="446" t="str">
        <f t="shared" si="729"/>
        <v>0.1</v>
      </c>
      <c r="EC180" s="450" t="str">
        <f t="shared" si="21"/>
        <v>0.00</v>
      </c>
      <c r="ED180" s="447" t="str">
        <f t="shared" si="22"/>
        <v>54,269</v>
      </c>
      <c r="EE180" s="446" t="str">
        <f t="shared" ref="EE180:EF180" si="730">ED180/1000</f>
        <v>54.3</v>
      </c>
      <c r="EF180" s="451" t="str">
        <f t="shared" si="730"/>
        <v>0.05</v>
      </c>
      <c r="EG180" s="452" t="str">
        <f t="shared" si="24"/>
        <v>0.0543</v>
      </c>
      <c r="EH180" s="225">
        <v>90.0</v>
      </c>
    </row>
    <row r="181">
      <c r="A181" s="33"/>
      <c r="B181" s="226" t="s">
        <v>1038</v>
      </c>
      <c r="C181" s="227" t="s">
        <v>886</v>
      </c>
      <c r="D181" s="227">
        <v>1.0</v>
      </c>
      <c r="E181" s="227">
        <v>1.0</v>
      </c>
      <c r="F181" s="227">
        <v>2.0</v>
      </c>
      <c r="G181" s="453" t="str">
        <f t="shared" si="5"/>
        <v>31.250</v>
      </c>
      <c r="H181" s="454">
        <v>8.0</v>
      </c>
      <c r="I181" s="454">
        <v>8.0</v>
      </c>
      <c r="J181" s="454" t="str">
        <f>H181/Main!$D$9</f>
        <v>8</v>
      </c>
      <c r="K181" s="454" t="str">
        <f>I181/Main!$D$10</f>
        <v>8</v>
      </c>
      <c r="L181" s="455" t="str">
        <f t="shared" si="6"/>
        <v>1.0</v>
      </c>
      <c r="M181" s="455">
        <v>1.0</v>
      </c>
      <c r="N181" s="456"/>
      <c r="O181" s="456"/>
      <c r="P181" s="456"/>
      <c r="Q181" s="457"/>
      <c r="R181" s="456"/>
      <c r="S181" s="458"/>
      <c r="T181" s="458"/>
      <c r="U181" s="456"/>
      <c r="V181" s="456"/>
      <c r="W181" s="530"/>
      <c r="X181" s="458"/>
      <c r="Y181" s="456"/>
      <c r="Z181" s="456"/>
      <c r="AA181" s="456"/>
      <c r="AB181" s="456"/>
      <c r="AC181" s="531" t="s">
        <v>18</v>
      </c>
      <c r="AD181" s="434">
        <v>0.0</v>
      </c>
      <c r="AE181" s="434">
        <v>0.0</v>
      </c>
      <c r="AF181" s="434">
        <v>0.0</v>
      </c>
      <c r="AG181" s="434">
        <v>0.0</v>
      </c>
      <c r="AH181" s="434">
        <v>0.0</v>
      </c>
      <c r="AI181" s="434">
        <v>15.0</v>
      </c>
      <c r="AJ181" s="434">
        <v>0.0</v>
      </c>
      <c r="AK181" s="434">
        <v>0.0</v>
      </c>
      <c r="AL181" s="434">
        <v>0.0</v>
      </c>
      <c r="AM181" s="434">
        <v>0.0</v>
      </c>
      <c r="AN181" s="434">
        <v>0.0</v>
      </c>
      <c r="AO181" s="434">
        <v>0.0</v>
      </c>
      <c r="AP181" s="498">
        <v>50.0</v>
      </c>
      <c r="AQ181" s="434">
        <v>0.0</v>
      </c>
      <c r="AR181" s="434">
        <v>0.0</v>
      </c>
      <c r="AS181" s="434">
        <v>0.0</v>
      </c>
      <c r="AT181" s="434">
        <v>0.0</v>
      </c>
      <c r="AU181" s="434">
        <v>0.0</v>
      </c>
      <c r="AV181" s="434">
        <v>0.0</v>
      </c>
      <c r="AW181" s="434">
        <v>0.0</v>
      </c>
      <c r="AX181" s="434">
        <v>0.0</v>
      </c>
      <c r="AY181" s="429" t="str">
        <f t="shared" ref="AY181:BS181" si="731">IF(AD181 = 0, "", AD181)</f>
        <v/>
      </c>
      <c r="AZ181" s="430" t="str">
        <f t="shared" si="731"/>
        <v/>
      </c>
      <c r="BA181" s="430" t="str">
        <f t="shared" si="731"/>
        <v/>
      </c>
      <c r="BB181" s="430" t="str">
        <f t="shared" si="731"/>
        <v/>
      </c>
      <c r="BC181" s="430" t="str">
        <f t="shared" si="731"/>
        <v/>
      </c>
      <c r="BD181" s="430" t="str">
        <f t="shared" si="731"/>
        <v>15</v>
      </c>
      <c r="BE181" s="430" t="str">
        <f t="shared" si="731"/>
        <v/>
      </c>
      <c r="BF181" s="430" t="str">
        <f t="shared" si="731"/>
        <v/>
      </c>
      <c r="BG181" s="430" t="str">
        <f t="shared" si="731"/>
        <v/>
      </c>
      <c r="BH181" s="430" t="str">
        <f t="shared" si="731"/>
        <v/>
      </c>
      <c r="BI181" s="430" t="str">
        <f t="shared" si="731"/>
        <v/>
      </c>
      <c r="BJ181" s="430" t="str">
        <f t="shared" si="731"/>
        <v/>
      </c>
      <c r="BK181" s="431" t="str">
        <f t="shared" si="731"/>
        <v>50</v>
      </c>
      <c r="BL181" s="430" t="str">
        <f t="shared" si="731"/>
        <v/>
      </c>
      <c r="BM181" s="430" t="str">
        <f t="shared" si="731"/>
        <v/>
      </c>
      <c r="BN181" s="430" t="str">
        <f t="shared" si="731"/>
        <v/>
      </c>
      <c r="BO181" s="430" t="str">
        <f t="shared" si="731"/>
        <v/>
      </c>
      <c r="BP181" s="430" t="str">
        <f t="shared" si="731"/>
        <v/>
      </c>
      <c r="BQ181" s="430" t="str">
        <f t="shared" si="731"/>
        <v/>
      </c>
      <c r="BR181" s="430" t="str">
        <f t="shared" si="731"/>
        <v/>
      </c>
      <c r="BS181" s="432" t="str">
        <f t="shared" si="731"/>
        <v/>
      </c>
      <c r="BT181" s="433" t="str">
        <f>$AY181*Assembly!Y$4+$AZ181*Assembly!Y$5+$BA181*Assembly!Y$6+$BB181*Assembly!Y$7+$BC181*Assembly!Y$8+$BD181*Assembly!Y$9+$BE181*Assembly!Y$10+$BF181*Assembly!Y$11+$BG181*Assembly!Y$12+$BH181*Assembly!Y$13+$BI181*Assembly!Y$14+$BJ181*Assembly!Y$15+$BK181*Assembly!Y$16+$BL181*Assembly!Y$17+$BM181*Assembly!Y$18+$BN181*Assembly!Y$19+$BO181*Assembly!Y$20+$BP181*Assembly!Y$21+$BQ181*Assembly!Y$22+$BR181*Assembly!Y$23+$BS181*Assembly!Y$24</f>
        <v>840</v>
      </c>
      <c r="BU181" s="434" t="str">
        <f t="shared" si="8"/>
        <v>27</v>
      </c>
      <c r="BV181" s="434" t="str">
        <f>$AY181*Assembly!AC$4+$AZ181*Assembly!AC$5+$BA181*Assembly!AC$6+$BB181*Assembly!AC$7+$BC181*Assembly!AC$8+$BD181*Assembly!AC$9+$BE181*Assembly!AC$10+$BF181*Assembly!AC$11+$BG181*Assembly!AC$12+$BH181*Assembly!AC$13+$BI181*Assembly!AC$14+$BJ181*Assembly!AC$15+$BK181*Assembly!AC$16+$BL181*Assembly!AC$17+$BM181*Assembly!AC$18+$BN181*Assembly!AC$19+$BO181*Assembly!AC$20+$BP181*Assembly!AC$21+$BQ181*Assembly!AC$22+$BR181*Assembly!AC$23+$BS181*Assembly!AC$24</f>
        <v>3,225</v>
      </c>
      <c r="BW181" s="435" t="str">
        <f t="shared" si="9"/>
        <v>3.84</v>
      </c>
      <c r="BX181" s="436" t="str">
        <f t="shared" si="10"/>
        <v>103</v>
      </c>
      <c r="BY181" s="437" t="str">
        <f t="shared" si="11"/>
        <v>120.0</v>
      </c>
      <c r="BZ181" s="438"/>
      <c r="CA181" s="434" t="str">
        <f>$AY181*Assembly!X$4+$AZ181*Assembly!X$5+$BA181*Assembly!X$6+$BB181*Assembly!X$7+$BC181*Assembly!X$8+$BD181*Assembly!X$9+$BE181*Assembly!X$10+$BF181*Assembly!X$11+$BG181*Assembly!X$12+$BH181*Assembly!X$13+$BI181*Assembly!X$14+$BJ181*Assembly!X$15+$BK181*Assembly!X$16+$BL181*Assembly!X$17+$BM181*Assembly!X$18+$BN181*Assembly!X$19+$BO181*Assembly!X$20+$BP181*Assembly!X$21+$BQ181*Assembly!X$22+$BR181*Assembly!X$23+$BS181*Assembly!X$24</f>
        <v>65</v>
      </c>
      <c r="CB181" s="434" t="str">
        <f t="shared" si="12"/>
        <v>10,111</v>
      </c>
      <c r="CC181" s="439" t="str">
        <f t="shared" si="13"/>
        <v>0.0101</v>
      </c>
      <c r="CD181" s="440" t="str">
        <f>$AY181*Assembly!AB$4+$AZ181*Assembly!AB$5+$BA181*Assembly!AB$6+$BB181*Assembly!AB$7+$BC181*Assembly!AB$8+$BD181*Assembly!AB$9+$BE181*Assembly!AB$10+$BF181*Assembly!AB$11+$BG181*Assembly!AB$12+$BH181*Assembly!AB$13+$BI181*Assembly!AB$14+$BJ181*Assembly!AB$15+$BK181*Assembly!AB$16+$BL181*Assembly!AB$17+$BM181*Assembly!AB$18+$BN181*Assembly!AB$19+$BO181*Assembly!AB$20+$BP181*Assembly!AB$21+$BQ181*Assembly!AB$22+$BR181*Assembly!AB$23+$BS181*Assembly!AB$24</f>
        <v>430</v>
      </c>
      <c r="CE181" s="457" t="str">
        <f>$AY181*Assembly!M$4+$AZ181*Assembly!M$5+$BA181*Assembly!M$6+$BB181*Assembly!M$7+$BC181*Assembly!M$8+$BD181*Assembly!M$9+$BE181*Assembly!M$10+$BF181*Assembly!M$11+$BG181*Assembly!M$12+$BH181*Assembly!M$13+$BI181*Assembly!M$14+$BJ181*Assembly!M$15+$BK181*Assembly!M$16+$BL181*Assembly!M$17+$BM181*Assembly!M$18+$BN181*Assembly!M$19+$BO181*Assembly!M$20+$BP181*Assembly!M$21+$BQ181*Assembly!M$22+$BR181*Assembly!M$23+$BS181*Assembly!M$24</f>
        <v>105</v>
      </c>
      <c r="CF181" s="457" t="str">
        <f>$AY181*Assembly!N$4+$AZ181*Assembly!N$5+$BA181*Assembly!N$6+$BB181*Assembly!N$7+$BC181*Assembly!N$8+$BD181*Assembly!N$9+$BE181*Assembly!N$10+$BF181*Assembly!N$11+$BG181*Assembly!N$12+$BH181*Assembly!N$13+$BI181*Assembly!N$14+$BJ181*Assembly!N$15+$BK181*Assembly!N$16+$BL181*Assembly!N$17+$BM181*Assembly!N$18+$BN181*Assembly!N$19+$BO181*Assembly!N$20+$BP181*Assembly!N$21+$BQ181*Assembly!N$22+$BR181*Assembly!N$23+$BS181*Assembly!N$24</f>
        <v>0</v>
      </c>
      <c r="CG181" s="457" t="str">
        <f>$AY181*Assembly!O$4+$AZ181*Assembly!O$5+$BA181*Assembly!O$6+$BB181*Assembly!O$7+$BC181*Assembly!O$8+$BD181*Assembly!O$9+$BE181*Assembly!O$10+$BF181*Assembly!O$11+$BG181*Assembly!O$12+$BH181*Assembly!O$13+$BI181*Assembly!O$14+$BJ181*Assembly!O$15+$BK181*Assembly!O$16+$BL181*Assembly!O$17+$BM181*Assembly!O$18+$BN181*Assembly!O$19+$BO181*Assembly!O$20+$BP181*Assembly!O$21+$BQ181*Assembly!O$22+$BR181*Assembly!O$23+$BS181*Assembly!O$24</f>
        <v>0</v>
      </c>
      <c r="CH181" s="454" t="str">
        <f>$AY181*Assembly!P$4+$AZ181*Assembly!P$5+$BA181*Assembly!P$6+$BB181*Assembly!P$7+$BC181*Assembly!P$8+$BD181*Assembly!P$9+$BE181*Assembly!P$10+$BF181*Assembly!P$11+$BG181*Assembly!P$12+$BH181*Assembly!P$13+$BI181*Assembly!P$14+$BJ181*Assembly!P$15+$BK181*Assembly!P$16+$BL181*Assembly!P$17+$BM181*Assembly!P$18+$BN181*Assembly!P$19+$BO181*Assembly!P$20+$BP181*Assembly!P$21+$BQ181*Assembly!P$22+$BR181*Assembly!P$23+$BS181*Assembly!P$24</f>
        <v>0</v>
      </c>
      <c r="CI181" s="454" t="str">
        <f>$AY181*Assembly!Q$4+$AZ181*Assembly!Q$5+$BA181*Assembly!Q$6+$BB181*Assembly!Q$7+$BC181*Assembly!Q$8+$BD181*Assembly!Q$9+$BE181*Assembly!Q$10+$BF181*Assembly!Q$11+$BG181*Assembly!Q$12+$BH181*Assembly!Q$13+$BI181*Assembly!Q$14+$BJ181*Assembly!Q$15+$BK181*Assembly!Q$16+$BL181*Assembly!Q$17+$BM181*Assembly!Q$18+$BN181*Assembly!Q$19+$BO181*Assembly!Q$20+$BP181*Assembly!Q$21+$BQ181*Assembly!Q$22+$BR181*Assembly!Q$23+$BS181*Assembly!Q$24</f>
        <v>750</v>
      </c>
      <c r="CJ181" s="457" t="str">
        <f>$AY181*Assembly!R$4+$AZ181*Assembly!R$5+$BA181*Assembly!R$6+$BB181*Assembly!R$7+$BC181*Assembly!R$8+$BD181*Assembly!R$9+$BE181*Assembly!R$10+$BF181*Assembly!R$11+$BG181*Assembly!R$12+$BH181*Assembly!R$13+$BI181*Assembly!R$14+$BJ181*Assembly!R$15+$BK181*Assembly!R$16+$BL181*Assembly!R$17+$BM181*Assembly!R$18+$BN181*Assembly!R$19+$BO181*Assembly!R$20+$BP181*Assembly!R$21+$BQ181*Assembly!R$22+$BR181*Assembly!R$23+$BS181*Assembly!R$24</f>
        <v>0</v>
      </c>
      <c r="CK181" s="454" t="str">
        <f>$AY181*Assembly!S$4+$AZ181*Assembly!S$5+$BA181*Assembly!S$6+$BB181*Assembly!S$7+$BC181*Assembly!S$8+$BD181*Assembly!S$9+$BE181*Assembly!S$10+$BF181*Assembly!S$11+$BG181*Assembly!S$12+$BH181*Assembly!S$13+$BI181*Assembly!S$14+$BJ181*Assembly!S$15+$BK181*Assembly!S$16+$BL181*Assembly!S$17+$BM181*Assembly!S$18+$BN181*Assembly!S$19+$BO181*Assembly!S$20+$BP181*Assembly!S$21+$BQ181*Assembly!S$22+$BR181*Assembly!S$23+$BS181*Assembly!S$24</f>
        <v>0</v>
      </c>
      <c r="CL181" s="454" t="str">
        <f>$AY181*Assembly!T$4+$AZ181*Assembly!T$5+$BA181*Assembly!T$6+$BB181*Assembly!T$7+$BC181*Assembly!T$8+$BD181*Assembly!T$9+$BE181*Assembly!T$10+$BF181*Assembly!T$11+$BG181*Assembly!T$12+$BH181*Assembly!T$13+$BI181*Assembly!T$14+$BJ181*Assembly!T$15+$BK181*Assembly!T$16+$BL181*Assembly!T$17+$BM181*Assembly!T$18+$BN181*Assembly!T$19+$BO181*Assembly!T$20+$BP181*Assembly!T$21+$BQ181*Assembly!T$22+$BR181*Assembly!T$23+$BS181*Assembly!T$24</f>
        <v>0</v>
      </c>
      <c r="CM181" s="454" t="str">
        <f>$AY181*Assembly!U$4+$AZ181*Assembly!U$5+$BA181*Assembly!U$6+$BB181*Assembly!U$7+$BC181*Assembly!U$8+$BD181*Assembly!U$9+$BE181*Assembly!U$10+$BF181*Assembly!U$11+$BG181*Assembly!U$12+$BH181*Assembly!U$13+$BI181*Assembly!U$14+$BJ181*Assembly!U$15+$BK181*Assembly!U$16+$BL181*Assembly!U$17+$BM181*Assembly!U$18+$BN181*Assembly!U$19+$BO181*Assembly!U$20+$BP181*Assembly!U$21+$BQ181*Assembly!U$22+$BR181*Assembly!U$23+$BS181*Assembly!U$24</f>
        <v>0</v>
      </c>
      <c r="CN181" s="457" t="str">
        <f>$AY181*Assembly!V$4+$AZ181*Assembly!V$5+$BA181*Assembly!V$6+$BB181*Assembly!V$7+$BC181*Assembly!V$8+$BD181*Assembly!V$9+$BE181*Assembly!V$10+$BF181*Assembly!V$11+$BG181*Assembly!V$12+$BH181*Assembly!V$13+$BI181*Assembly!V$14+$BJ181*Assembly!V$15+$BK181*Assembly!V$16+$BL181*Assembly!V$17+$BM181*Assembly!V$18+$BN181*Assembly!V$19+$BO181*Assembly!V$20+$BP181*Assembly!V$21+$BQ181*Assembly!V$22+$BR181*Assembly!V$23+$BS181*Assembly!V$24</f>
        <v>0</v>
      </c>
      <c r="CO181" s="457" t="str">
        <f>CE181*Refining!$F$3</f>
        <v>188</v>
      </c>
      <c r="CP181" s="457" t="str">
        <f>CF181*Refining!$F$4</f>
        <v>0</v>
      </c>
      <c r="CQ181" s="457" t="str">
        <f>CG181*Refining!$F$5</f>
        <v>0</v>
      </c>
      <c r="CR181" s="457" t="str">
        <f>CH181*Refining!$F$6</f>
        <v>0</v>
      </c>
      <c r="CS181" s="457" t="str">
        <f>CI181*Refining!$F$7</f>
        <v>1,339</v>
      </c>
      <c r="CT181" s="457" t="str">
        <f>CJ181*Refining!$F$8</f>
        <v>0</v>
      </c>
      <c r="CU181" s="457" t="str">
        <f>CK181*Refining!$F$9</f>
        <v>0</v>
      </c>
      <c r="CV181" s="457" t="str">
        <f>CL181*Refining!$F$10</f>
        <v>0</v>
      </c>
      <c r="CW181" s="457" t="str">
        <f>CM181*Refining!$F$11</f>
        <v>0</v>
      </c>
      <c r="CX181" s="457" t="str">
        <f>CN181*Refining!$F$12</f>
        <v>0</v>
      </c>
      <c r="CY181" s="441" t="str">
        <f t="shared" ref="CY181:DR181" si="732">IF(CE181 = 0, "", CE181)</f>
        <v>105</v>
      </c>
      <c r="CZ181" s="442" t="str">
        <f t="shared" si="732"/>
        <v/>
      </c>
      <c r="DA181" s="442" t="str">
        <f t="shared" si="732"/>
        <v/>
      </c>
      <c r="DB181" s="443" t="str">
        <f t="shared" si="732"/>
        <v/>
      </c>
      <c r="DC181" s="444" t="str">
        <f t="shared" si="732"/>
        <v>750.0</v>
      </c>
      <c r="DD181" s="442" t="str">
        <f t="shared" si="732"/>
        <v/>
      </c>
      <c r="DE181" s="444" t="str">
        <f t="shared" si="732"/>
        <v/>
      </c>
      <c r="DF181" s="444" t="str">
        <f t="shared" si="732"/>
        <v/>
      </c>
      <c r="DG181" s="442" t="str">
        <f t="shared" si="732"/>
        <v/>
      </c>
      <c r="DH181" s="445" t="str">
        <f t="shared" si="732"/>
        <v/>
      </c>
      <c r="DI181" s="441" t="str">
        <f t="shared" si="732"/>
        <v>188</v>
      </c>
      <c r="DJ181" s="442" t="str">
        <f t="shared" si="732"/>
        <v/>
      </c>
      <c r="DK181" s="442" t="str">
        <f t="shared" si="732"/>
        <v/>
      </c>
      <c r="DL181" s="442" t="str">
        <f t="shared" si="732"/>
        <v/>
      </c>
      <c r="DM181" s="446" t="str">
        <f t="shared" si="732"/>
        <v>1,339.3</v>
      </c>
      <c r="DN181" s="442" t="str">
        <f t="shared" si="732"/>
        <v/>
      </c>
      <c r="DO181" s="442" t="str">
        <f t="shared" si="732"/>
        <v/>
      </c>
      <c r="DP181" s="442" t="str">
        <f t="shared" si="732"/>
        <v/>
      </c>
      <c r="DQ181" s="442" t="str">
        <f t="shared" si="732"/>
        <v/>
      </c>
      <c r="DR181" s="445" t="str">
        <f t="shared" si="732"/>
        <v/>
      </c>
      <c r="DS181" s="447" t="str">
        <f t="shared" si="15"/>
        <v>855</v>
      </c>
      <c r="DT181" s="448" t="str">
        <f t="shared" si="16"/>
        <v>1,527</v>
      </c>
      <c r="DU181" s="434" t="str">
        <f>CY181*'Ores &amp; Ingots'!$C$3+CZ181*'Ores &amp; Ingots'!$C$4+DA181*'Ores &amp; Ingots'!$C$5+DB181*'Ores &amp; Ingots'!$C$6+DC181*'Ores &amp; Ingots'!$C$7+DD181*'Ores &amp; Ingots'!$C$8+DE181*'Ores &amp; Ingots'!$C$9+DF181*'Ores &amp; Ingots'!$C$10+DG181*'Ores &amp; Ingots'!$C$11+DH181*'Ores &amp; Ingots'!$C$12</f>
        <v>335</v>
      </c>
      <c r="DV181" s="434" t="str">
        <f>DI181*'Ores &amp; Ingots'!$B$3+DJ181*'Ores &amp; Ingots'!$B$4+DK181*'Ores &amp; Ingots'!$B$5+DL181*'Ores &amp; Ingots'!$B$6+DM181*'Ores &amp; Ingots'!$B$7+DN181*'Ores &amp; Ingots'!$B$8+DO181*'Ores &amp; Ingots'!$B$9+DP181*'Ores &amp; Ingots'!$B$10+DQ181*'Ores &amp; Ingots'!$B$11+DR181*'Ores &amp; Ingots'!$B$12</f>
        <v>565</v>
      </c>
      <c r="DW181" s="448" t="str">
        <f>CY181*Refining!$G$3+CZ181*Refining!$G$4+DA181*Refining!$G$5+DB181*Refining!$G$6+DC181*Refining!$G$7+DD181*Refining!$G$8+DE181*Refining!$G$9+DF181*Refining!$G$10+DG181*Refining!$G$11+DH181*Refining!$G$12</f>
        <v>625</v>
      </c>
      <c r="DX181" s="448" t="str">
        <f t="shared" si="17"/>
        <v>97,276</v>
      </c>
      <c r="DY181" s="449" t="str">
        <f t="shared" si="18"/>
        <v>0.0973</v>
      </c>
      <c r="DZ181" s="447" t="str">
        <f t="shared" si="19"/>
        <v>698</v>
      </c>
      <c r="EA181" s="446" t="str">
        <f t="shared" ref="EA181:EB181" si="733">DZ181/60</f>
        <v>11.6</v>
      </c>
      <c r="EB181" s="446" t="str">
        <f t="shared" si="733"/>
        <v>0.2</v>
      </c>
      <c r="EC181" s="450" t="str">
        <f t="shared" si="21"/>
        <v>0.01</v>
      </c>
      <c r="ED181" s="447" t="str">
        <f t="shared" si="22"/>
        <v>107,387</v>
      </c>
      <c r="EE181" s="446" t="str">
        <f t="shared" ref="EE181:EF181" si="734">ED181/1000</f>
        <v>107.4</v>
      </c>
      <c r="EF181" s="451" t="str">
        <f t="shared" si="734"/>
        <v>0.11</v>
      </c>
      <c r="EG181" s="452" t="str">
        <f t="shared" si="24"/>
        <v>0.1074</v>
      </c>
      <c r="EH181" s="225">
        <v>74.0</v>
      </c>
    </row>
    <row r="182">
      <c r="A182" s="33"/>
      <c r="B182" s="226" t="s">
        <v>1038</v>
      </c>
      <c r="C182" s="227" t="s">
        <v>886</v>
      </c>
      <c r="D182" s="227">
        <v>1.0</v>
      </c>
      <c r="E182" s="227">
        <v>2.0</v>
      </c>
      <c r="F182" s="227">
        <v>3.0</v>
      </c>
      <c r="G182" s="420" t="str">
        <f t="shared" si="5"/>
        <v>93.750</v>
      </c>
      <c r="H182" s="421">
        <v>20.0</v>
      </c>
      <c r="I182" s="421">
        <v>20.0</v>
      </c>
      <c r="J182" s="421" t="str">
        <f>H182/Main!$D$9</f>
        <v>20</v>
      </c>
      <c r="K182" s="421" t="str">
        <f>I182/Main!$D$10</f>
        <v>20</v>
      </c>
      <c r="L182" s="422" t="str">
        <f t="shared" si="6"/>
        <v>1.0</v>
      </c>
      <c r="M182" s="422">
        <v>1.0</v>
      </c>
      <c r="N182" s="423"/>
      <c r="O182" s="423"/>
      <c r="P182" s="423"/>
      <c r="Q182" s="424"/>
      <c r="R182" s="423"/>
      <c r="S182" s="425"/>
      <c r="T182" s="425"/>
      <c r="U182" s="423"/>
      <c r="V182" s="423"/>
      <c r="W182" s="425"/>
      <c r="X182" s="425"/>
      <c r="Y182" s="423"/>
      <c r="Z182" s="423"/>
      <c r="AA182" s="423"/>
      <c r="AB182" s="423"/>
      <c r="AC182" s="523" t="s">
        <v>18</v>
      </c>
      <c r="AD182" s="434">
        <v>0.0</v>
      </c>
      <c r="AE182" s="434">
        <v>0.0</v>
      </c>
      <c r="AF182" s="434">
        <v>0.0</v>
      </c>
      <c r="AG182" s="434">
        <v>0.0</v>
      </c>
      <c r="AH182" s="434">
        <v>0.0</v>
      </c>
      <c r="AI182" s="434">
        <v>25.0</v>
      </c>
      <c r="AJ182" s="434">
        <v>0.0</v>
      </c>
      <c r="AK182" s="434">
        <v>0.0</v>
      </c>
      <c r="AL182" s="434">
        <v>0.0</v>
      </c>
      <c r="AM182" s="434">
        <v>0.0</v>
      </c>
      <c r="AN182" s="434">
        <v>0.0</v>
      </c>
      <c r="AO182" s="434">
        <v>0.0</v>
      </c>
      <c r="AP182" s="498">
        <v>140.0</v>
      </c>
      <c r="AQ182" s="434">
        <v>0.0</v>
      </c>
      <c r="AR182" s="434">
        <v>0.0</v>
      </c>
      <c r="AS182" s="434">
        <v>0.0</v>
      </c>
      <c r="AT182" s="434">
        <v>0.0</v>
      </c>
      <c r="AU182" s="434">
        <v>0.0</v>
      </c>
      <c r="AV182" s="434">
        <v>0.0</v>
      </c>
      <c r="AW182" s="434">
        <v>0.0</v>
      </c>
      <c r="AX182" s="434">
        <v>0.0</v>
      </c>
      <c r="AY182" s="429" t="str">
        <f t="shared" ref="AY182:BS182" si="735">IF(AD182 = 0, "", AD182)</f>
        <v/>
      </c>
      <c r="AZ182" s="430" t="str">
        <f t="shared" si="735"/>
        <v/>
      </c>
      <c r="BA182" s="430" t="str">
        <f t="shared" si="735"/>
        <v/>
      </c>
      <c r="BB182" s="430" t="str">
        <f t="shared" si="735"/>
        <v/>
      </c>
      <c r="BC182" s="430" t="str">
        <f t="shared" si="735"/>
        <v/>
      </c>
      <c r="BD182" s="430" t="str">
        <f t="shared" si="735"/>
        <v>25</v>
      </c>
      <c r="BE182" s="430" t="str">
        <f t="shared" si="735"/>
        <v/>
      </c>
      <c r="BF182" s="430" t="str">
        <f t="shared" si="735"/>
        <v/>
      </c>
      <c r="BG182" s="430" t="str">
        <f t="shared" si="735"/>
        <v/>
      </c>
      <c r="BH182" s="430" t="str">
        <f t="shared" si="735"/>
        <v/>
      </c>
      <c r="BI182" s="430" t="str">
        <f t="shared" si="735"/>
        <v/>
      </c>
      <c r="BJ182" s="430" t="str">
        <f t="shared" si="735"/>
        <v/>
      </c>
      <c r="BK182" s="431" t="str">
        <f t="shared" si="735"/>
        <v>140</v>
      </c>
      <c r="BL182" s="430" t="str">
        <f t="shared" si="735"/>
        <v/>
      </c>
      <c r="BM182" s="430" t="str">
        <f t="shared" si="735"/>
        <v/>
      </c>
      <c r="BN182" s="430" t="str">
        <f t="shared" si="735"/>
        <v/>
      </c>
      <c r="BO182" s="430" t="str">
        <f t="shared" si="735"/>
        <v/>
      </c>
      <c r="BP182" s="430" t="str">
        <f t="shared" si="735"/>
        <v/>
      </c>
      <c r="BQ182" s="430" t="str">
        <f t="shared" si="735"/>
        <v/>
      </c>
      <c r="BR182" s="430" t="str">
        <f t="shared" si="735"/>
        <v/>
      </c>
      <c r="BS182" s="432" t="str">
        <f t="shared" si="735"/>
        <v/>
      </c>
      <c r="BT182" s="433" t="str">
        <f>$AY182*Assembly!Y$4+$AZ182*Assembly!Y$5+$BA182*Assembly!Y$6+$BB182*Assembly!Y$7+$BC182*Assembly!Y$8+$BD182*Assembly!Y$9+$BE182*Assembly!Y$10+$BF182*Assembly!Y$11+$BG182*Assembly!Y$12+$BH182*Assembly!Y$13+$BI182*Assembly!Y$14+$BJ182*Assembly!Y$15+$BK182*Assembly!Y$16+$BL182*Assembly!Y$17+$BM182*Assembly!Y$18+$BN182*Assembly!Y$19+$BO182*Assembly!Y$20+$BP182*Assembly!Y$21+$BQ182*Assembly!Y$22+$BR182*Assembly!Y$23+$BS182*Assembly!Y$24</f>
        <v>2,250</v>
      </c>
      <c r="BU182" s="434" t="str">
        <f t="shared" si="8"/>
        <v>24</v>
      </c>
      <c r="BV182" s="434" t="str">
        <f>$AY182*Assembly!AC$4+$AZ182*Assembly!AC$5+$BA182*Assembly!AC$6+$BB182*Assembly!AC$7+$BC182*Assembly!AC$8+$BD182*Assembly!AC$9+$BE182*Assembly!AC$10+$BF182*Assembly!AC$11+$BG182*Assembly!AC$12+$BH182*Assembly!AC$13+$BI182*Assembly!AC$14+$BJ182*Assembly!AC$15+$BK182*Assembly!AC$16+$BL182*Assembly!AC$17+$BM182*Assembly!AC$18+$BN182*Assembly!AC$19+$BO182*Assembly!AC$20+$BP182*Assembly!AC$21+$BQ182*Assembly!AC$22+$BR182*Assembly!AC$23+$BS182*Assembly!AC$24</f>
        <v>8,775</v>
      </c>
      <c r="BW182" s="435" t="str">
        <f t="shared" si="9"/>
        <v>3.90</v>
      </c>
      <c r="BX182" s="436" t="str">
        <f t="shared" si="10"/>
        <v>94</v>
      </c>
      <c r="BY182" s="437" t="str">
        <f t="shared" si="11"/>
        <v>365.6</v>
      </c>
      <c r="BZ182" s="438"/>
      <c r="CA182" s="434" t="str">
        <f>$AY182*Assembly!X$4+$AZ182*Assembly!X$5+$BA182*Assembly!X$6+$BB182*Assembly!X$7+$BC182*Assembly!X$8+$BD182*Assembly!X$9+$BE182*Assembly!X$10+$BF182*Assembly!X$11+$BG182*Assembly!X$12+$BH182*Assembly!X$13+$BI182*Assembly!X$14+$BJ182*Assembly!X$15+$BK182*Assembly!X$16+$BL182*Assembly!X$17+$BM182*Assembly!X$18+$BN182*Assembly!X$19+$BO182*Assembly!X$20+$BP182*Assembly!X$21+$BQ182*Assembly!X$22+$BR182*Assembly!X$23+$BS182*Assembly!X$24</f>
        <v>165</v>
      </c>
      <c r="CB182" s="434" t="str">
        <f t="shared" si="12"/>
        <v>25,667</v>
      </c>
      <c r="CC182" s="439" t="str">
        <f t="shared" si="13"/>
        <v>0.0257</v>
      </c>
      <c r="CD182" s="440" t="str">
        <f>$AY182*Assembly!AB$4+$AZ182*Assembly!AB$5+$BA182*Assembly!AB$6+$BB182*Assembly!AB$7+$BC182*Assembly!AB$8+$BD182*Assembly!AB$9+$BE182*Assembly!AB$10+$BF182*Assembly!AB$11+$BG182*Assembly!AB$12+$BH182*Assembly!AB$13+$BI182*Assembly!AB$14+$BJ182*Assembly!AB$15+$BK182*Assembly!AB$16+$BL182*Assembly!AB$17+$BM182*Assembly!AB$18+$BN182*Assembly!AB$19+$BO182*Assembly!AB$20+$BP182*Assembly!AB$21+$BQ182*Assembly!AB$22+$BR182*Assembly!AB$23+$BS182*Assembly!AB$24</f>
        <v>1,170</v>
      </c>
      <c r="CE182" s="424" t="str">
        <f>$AY182*Assembly!M$4+$AZ182*Assembly!M$5+$BA182*Assembly!M$6+$BB182*Assembly!M$7+$BC182*Assembly!M$8+$BD182*Assembly!M$9+$BE182*Assembly!M$10+$BF182*Assembly!M$11+$BG182*Assembly!M$12+$BH182*Assembly!M$13+$BI182*Assembly!M$14+$BJ182*Assembly!M$15+$BK182*Assembly!M$16+$BL182*Assembly!M$17+$BM182*Assembly!M$18+$BN182*Assembly!M$19+$BO182*Assembly!M$20+$BP182*Assembly!M$21+$BQ182*Assembly!M$22+$BR182*Assembly!M$23+$BS182*Assembly!M$24</f>
        <v>175</v>
      </c>
      <c r="CF182" s="424" t="str">
        <f>$AY182*Assembly!N$4+$AZ182*Assembly!N$5+$BA182*Assembly!N$6+$BB182*Assembly!N$7+$BC182*Assembly!N$8+$BD182*Assembly!N$9+$BE182*Assembly!N$10+$BF182*Assembly!N$11+$BG182*Assembly!N$12+$BH182*Assembly!N$13+$BI182*Assembly!N$14+$BJ182*Assembly!N$15+$BK182*Assembly!N$16+$BL182*Assembly!N$17+$BM182*Assembly!N$18+$BN182*Assembly!N$19+$BO182*Assembly!N$20+$BP182*Assembly!N$21+$BQ182*Assembly!N$22+$BR182*Assembly!N$23+$BS182*Assembly!N$24</f>
        <v>0</v>
      </c>
      <c r="CG182" s="424" t="str">
        <f>$AY182*Assembly!O$4+$AZ182*Assembly!O$5+$BA182*Assembly!O$6+$BB182*Assembly!O$7+$BC182*Assembly!O$8+$BD182*Assembly!O$9+$BE182*Assembly!O$10+$BF182*Assembly!O$11+$BG182*Assembly!O$12+$BH182*Assembly!O$13+$BI182*Assembly!O$14+$BJ182*Assembly!O$15+$BK182*Assembly!O$16+$BL182*Assembly!O$17+$BM182*Assembly!O$18+$BN182*Assembly!O$19+$BO182*Assembly!O$20+$BP182*Assembly!O$21+$BQ182*Assembly!O$22+$BR182*Assembly!O$23+$BS182*Assembly!O$24</f>
        <v>0</v>
      </c>
      <c r="CH182" s="421" t="str">
        <f>$AY182*Assembly!P$4+$AZ182*Assembly!P$5+$BA182*Assembly!P$6+$BB182*Assembly!P$7+$BC182*Assembly!P$8+$BD182*Assembly!P$9+$BE182*Assembly!P$10+$BF182*Assembly!P$11+$BG182*Assembly!P$12+$BH182*Assembly!P$13+$BI182*Assembly!P$14+$BJ182*Assembly!P$15+$BK182*Assembly!P$16+$BL182*Assembly!P$17+$BM182*Assembly!P$18+$BN182*Assembly!P$19+$BO182*Assembly!P$20+$BP182*Assembly!P$21+$BQ182*Assembly!P$22+$BR182*Assembly!P$23+$BS182*Assembly!P$24</f>
        <v>0</v>
      </c>
      <c r="CI182" s="421" t="str">
        <f>$AY182*Assembly!Q$4+$AZ182*Assembly!Q$5+$BA182*Assembly!Q$6+$BB182*Assembly!Q$7+$BC182*Assembly!Q$8+$BD182*Assembly!Q$9+$BE182*Assembly!Q$10+$BF182*Assembly!Q$11+$BG182*Assembly!Q$12+$BH182*Assembly!Q$13+$BI182*Assembly!Q$14+$BJ182*Assembly!Q$15+$BK182*Assembly!Q$16+$BL182*Assembly!Q$17+$BM182*Assembly!Q$18+$BN182*Assembly!Q$19+$BO182*Assembly!Q$20+$BP182*Assembly!Q$21+$BQ182*Assembly!Q$22+$BR182*Assembly!Q$23+$BS182*Assembly!Q$24</f>
        <v>2100</v>
      </c>
      <c r="CJ182" s="424" t="str">
        <f>$AY182*Assembly!R$4+$AZ182*Assembly!R$5+$BA182*Assembly!R$6+$BB182*Assembly!R$7+$BC182*Assembly!R$8+$BD182*Assembly!R$9+$BE182*Assembly!R$10+$BF182*Assembly!R$11+$BG182*Assembly!R$12+$BH182*Assembly!R$13+$BI182*Assembly!R$14+$BJ182*Assembly!R$15+$BK182*Assembly!R$16+$BL182*Assembly!R$17+$BM182*Assembly!R$18+$BN182*Assembly!R$19+$BO182*Assembly!R$20+$BP182*Assembly!R$21+$BQ182*Assembly!R$22+$BR182*Assembly!R$23+$BS182*Assembly!R$24</f>
        <v>0</v>
      </c>
      <c r="CK182" s="421" t="str">
        <f>$AY182*Assembly!S$4+$AZ182*Assembly!S$5+$BA182*Assembly!S$6+$BB182*Assembly!S$7+$BC182*Assembly!S$8+$BD182*Assembly!S$9+$BE182*Assembly!S$10+$BF182*Assembly!S$11+$BG182*Assembly!S$12+$BH182*Assembly!S$13+$BI182*Assembly!S$14+$BJ182*Assembly!S$15+$BK182*Assembly!S$16+$BL182*Assembly!S$17+$BM182*Assembly!S$18+$BN182*Assembly!S$19+$BO182*Assembly!S$20+$BP182*Assembly!S$21+$BQ182*Assembly!S$22+$BR182*Assembly!S$23+$BS182*Assembly!S$24</f>
        <v>0</v>
      </c>
      <c r="CL182" s="421" t="str">
        <f>$AY182*Assembly!T$4+$AZ182*Assembly!T$5+$BA182*Assembly!T$6+$BB182*Assembly!T$7+$BC182*Assembly!T$8+$BD182*Assembly!T$9+$BE182*Assembly!T$10+$BF182*Assembly!T$11+$BG182*Assembly!T$12+$BH182*Assembly!T$13+$BI182*Assembly!T$14+$BJ182*Assembly!T$15+$BK182*Assembly!T$16+$BL182*Assembly!T$17+$BM182*Assembly!T$18+$BN182*Assembly!T$19+$BO182*Assembly!T$20+$BP182*Assembly!T$21+$BQ182*Assembly!T$22+$BR182*Assembly!T$23+$BS182*Assembly!T$24</f>
        <v>0</v>
      </c>
      <c r="CM182" s="421" t="str">
        <f>$AY182*Assembly!U$4+$AZ182*Assembly!U$5+$BA182*Assembly!U$6+$BB182*Assembly!U$7+$BC182*Assembly!U$8+$BD182*Assembly!U$9+$BE182*Assembly!U$10+$BF182*Assembly!U$11+$BG182*Assembly!U$12+$BH182*Assembly!U$13+$BI182*Assembly!U$14+$BJ182*Assembly!U$15+$BK182*Assembly!U$16+$BL182*Assembly!U$17+$BM182*Assembly!U$18+$BN182*Assembly!U$19+$BO182*Assembly!U$20+$BP182*Assembly!U$21+$BQ182*Assembly!U$22+$BR182*Assembly!U$23+$BS182*Assembly!U$24</f>
        <v>0</v>
      </c>
      <c r="CN182" s="424" t="str">
        <f>$AY182*Assembly!V$4+$AZ182*Assembly!V$5+$BA182*Assembly!V$6+$BB182*Assembly!V$7+$BC182*Assembly!V$8+$BD182*Assembly!V$9+$BE182*Assembly!V$10+$BF182*Assembly!V$11+$BG182*Assembly!V$12+$BH182*Assembly!V$13+$BI182*Assembly!V$14+$BJ182*Assembly!V$15+$BK182*Assembly!V$16+$BL182*Assembly!V$17+$BM182*Assembly!V$18+$BN182*Assembly!V$19+$BO182*Assembly!V$20+$BP182*Assembly!V$21+$BQ182*Assembly!V$22+$BR182*Assembly!V$23+$BS182*Assembly!V$24</f>
        <v>0</v>
      </c>
      <c r="CO182" s="424" t="str">
        <f>CE182*Refining!$F$3</f>
        <v>313</v>
      </c>
      <c r="CP182" s="424" t="str">
        <f>CF182*Refining!$F$4</f>
        <v>0</v>
      </c>
      <c r="CQ182" s="424" t="str">
        <f>CG182*Refining!$F$5</f>
        <v>0</v>
      </c>
      <c r="CR182" s="424" t="str">
        <f>CH182*Refining!$F$6</f>
        <v>0</v>
      </c>
      <c r="CS182" s="424" t="str">
        <f>CI182*Refining!$F$7</f>
        <v>3,750</v>
      </c>
      <c r="CT182" s="424" t="str">
        <f>CJ182*Refining!$F$8</f>
        <v>0</v>
      </c>
      <c r="CU182" s="424" t="str">
        <f>CK182*Refining!$F$9</f>
        <v>0</v>
      </c>
      <c r="CV182" s="424" t="str">
        <f>CL182*Refining!$F$10</f>
        <v>0</v>
      </c>
      <c r="CW182" s="424" t="str">
        <f>CM182*Refining!$F$11</f>
        <v>0</v>
      </c>
      <c r="CX182" s="424" t="str">
        <f>CN182*Refining!$F$12</f>
        <v>0</v>
      </c>
      <c r="CY182" s="441" t="str">
        <f t="shared" ref="CY182:DR182" si="736">IF(CE182 = 0, "", CE182)</f>
        <v>175</v>
      </c>
      <c r="CZ182" s="442" t="str">
        <f t="shared" si="736"/>
        <v/>
      </c>
      <c r="DA182" s="442" t="str">
        <f t="shared" si="736"/>
        <v/>
      </c>
      <c r="DB182" s="443" t="str">
        <f t="shared" si="736"/>
        <v/>
      </c>
      <c r="DC182" s="444" t="str">
        <f t="shared" si="736"/>
        <v>2100.0</v>
      </c>
      <c r="DD182" s="442" t="str">
        <f t="shared" si="736"/>
        <v/>
      </c>
      <c r="DE182" s="444" t="str">
        <f t="shared" si="736"/>
        <v/>
      </c>
      <c r="DF182" s="444" t="str">
        <f t="shared" si="736"/>
        <v/>
      </c>
      <c r="DG182" s="442" t="str">
        <f t="shared" si="736"/>
        <v/>
      </c>
      <c r="DH182" s="445" t="str">
        <f t="shared" si="736"/>
        <v/>
      </c>
      <c r="DI182" s="441" t="str">
        <f t="shared" si="736"/>
        <v>313</v>
      </c>
      <c r="DJ182" s="442" t="str">
        <f t="shared" si="736"/>
        <v/>
      </c>
      <c r="DK182" s="442" t="str">
        <f t="shared" si="736"/>
        <v/>
      </c>
      <c r="DL182" s="442" t="str">
        <f t="shared" si="736"/>
        <v/>
      </c>
      <c r="DM182" s="446" t="str">
        <f t="shared" si="736"/>
        <v>3,750.0</v>
      </c>
      <c r="DN182" s="442" t="str">
        <f t="shared" si="736"/>
        <v/>
      </c>
      <c r="DO182" s="442" t="str">
        <f t="shared" si="736"/>
        <v/>
      </c>
      <c r="DP182" s="442" t="str">
        <f t="shared" si="736"/>
        <v/>
      </c>
      <c r="DQ182" s="442" t="str">
        <f t="shared" si="736"/>
        <v/>
      </c>
      <c r="DR182" s="445" t="str">
        <f t="shared" si="736"/>
        <v/>
      </c>
      <c r="DS182" s="447" t="str">
        <f t="shared" si="15"/>
        <v>2,275</v>
      </c>
      <c r="DT182" s="448" t="str">
        <f t="shared" si="16"/>
        <v>4,063</v>
      </c>
      <c r="DU182" s="434" t="str">
        <f>CY182*'Ores &amp; Ingots'!$C$3+CZ182*'Ores &amp; Ingots'!$C$4+DA182*'Ores &amp; Ingots'!$C$5+DB182*'Ores &amp; Ingots'!$C$6+DC182*'Ores &amp; Ingots'!$C$7+DD182*'Ores &amp; Ingots'!$C$8+DE182*'Ores &amp; Ingots'!$C$9+DF182*'Ores &amp; Ingots'!$C$10+DG182*'Ores &amp; Ingots'!$C$11+DH182*'Ores &amp; Ingots'!$C$12</f>
        <v>923</v>
      </c>
      <c r="DV182" s="434" t="str">
        <f>DI182*'Ores &amp; Ingots'!$B$3+DJ182*'Ores &amp; Ingots'!$B$4+DK182*'Ores &amp; Ingots'!$B$5+DL182*'Ores &amp; Ingots'!$B$6+DM182*'Ores &amp; Ingots'!$B$7+DN182*'Ores &amp; Ingots'!$B$8+DO182*'Ores &amp; Ingots'!$B$9+DP182*'Ores &amp; Ingots'!$B$10+DQ182*'Ores &amp; Ingots'!$B$11+DR182*'Ores &amp; Ingots'!$B$12</f>
        <v>1,503</v>
      </c>
      <c r="DW182" s="448" t="str">
        <f>CY182*Refining!$G$3+CZ182*Refining!$G$4+DA182*Refining!$G$5+DB182*Refining!$G$6+DC182*Refining!$G$7+DD182*Refining!$G$8+DE182*Refining!$G$9+DF182*Refining!$G$10+DG182*Refining!$G$11+DH182*Refining!$G$12</f>
        <v>1,743</v>
      </c>
      <c r="DX182" s="448" t="str">
        <f t="shared" si="17"/>
        <v>271,100</v>
      </c>
      <c r="DY182" s="449" t="str">
        <f t="shared" si="18"/>
        <v>0.2711</v>
      </c>
      <c r="DZ182" s="447" t="str">
        <f t="shared" si="19"/>
        <v>1,928</v>
      </c>
      <c r="EA182" s="446" t="str">
        <f t="shared" ref="EA182:EB182" si="737">DZ182/60</f>
        <v>32.1</v>
      </c>
      <c r="EB182" s="446" t="str">
        <f t="shared" si="737"/>
        <v>0.5</v>
      </c>
      <c r="EC182" s="450" t="str">
        <f t="shared" si="21"/>
        <v>0.02</v>
      </c>
      <c r="ED182" s="447" t="str">
        <f t="shared" si="22"/>
        <v>296,767</v>
      </c>
      <c r="EE182" s="446" t="str">
        <f t="shared" ref="EE182:EF182" si="738">ED182/1000</f>
        <v>296.8</v>
      </c>
      <c r="EF182" s="451" t="str">
        <f t="shared" si="738"/>
        <v>0.30</v>
      </c>
      <c r="EG182" s="452" t="str">
        <f t="shared" si="24"/>
        <v>0.2968</v>
      </c>
      <c r="EH182" s="225">
        <v>74.0</v>
      </c>
    </row>
    <row r="183">
      <c r="A183" s="33"/>
      <c r="B183" s="226" t="s">
        <v>1038</v>
      </c>
      <c r="C183" s="227" t="s">
        <v>886</v>
      </c>
      <c r="D183" s="227">
        <v>1.0</v>
      </c>
      <c r="E183" s="227">
        <v>3.0</v>
      </c>
      <c r="F183" s="227">
        <v>3.0</v>
      </c>
      <c r="G183" s="453" t="str">
        <f t="shared" si="5"/>
        <v>140.625</v>
      </c>
      <c r="H183" s="454">
        <v>25.0</v>
      </c>
      <c r="I183" s="454">
        <v>25.0</v>
      </c>
      <c r="J183" s="454" t="str">
        <f>H183/Main!$D$9</f>
        <v>25</v>
      </c>
      <c r="K183" s="454" t="str">
        <f>I183/Main!$D$10</f>
        <v>25</v>
      </c>
      <c r="L183" s="455" t="str">
        <f t="shared" si="6"/>
        <v>1.0</v>
      </c>
      <c r="M183" s="455">
        <v>1.0</v>
      </c>
      <c r="N183" s="456"/>
      <c r="O183" s="456"/>
      <c r="P183" s="456"/>
      <c r="Q183" s="457"/>
      <c r="R183" s="456"/>
      <c r="S183" s="458"/>
      <c r="T183" s="458"/>
      <c r="U183" s="456"/>
      <c r="V183" s="456"/>
      <c r="W183" s="530"/>
      <c r="X183" s="458"/>
      <c r="Y183" s="456"/>
      <c r="Z183" s="456"/>
      <c r="AA183" s="456"/>
      <c r="AB183" s="456"/>
      <c r="AC183" s="531" t="s">
        <v>18</v>
      </c>
      <c r="AD183" s="434">
        <v>0.0</v>
      </c>
      <c r="AE183" s="434">
        <v>0.0</v>
      </c>
      <c r="AF183" s="434">
        <v>0.0</v>
      </c>
      <c r="AG183" s="434">
        <v>0.0</v>
      </c>
      <c r="AH183" s="434">
        <v>0.0</v>
      </c>
      <c r="AI183" s="434">
        <v>40.0</v>
      </c>
      <c r="AJ183" s="434">
        <v>0.0</v>
      </c>
      <c r="AK183" s="434">
        <v>0.0</v>
      </c>
      <c r="AL183" s="434">
        <v>0.0</v>
      </c>
      <c r="AM183" s="434">
        <v>0.0</v>
      </c>
      <c r="AN183" s="434">
        <v>0.0</v>
      </c>
      <c r="AO183" s="434">
        <v>0.0</v>
      </c>
      <c r="AP183" s="498">
        <v>196.0</v>
      </c>
      <c r="AQ183" s="434">
        <v>0.0</v>
      </c>
      <c r="AR183" s="434">
        <v>0.0</v>
      </c>
      <c r="AS183" s="434">
        <v>0.0</v>
      </c>
      <c r="AT183" s="434">
        <v>0.0</v>
      </c>
      <c r="AU183" s="434">
        <v>0.0</v>
      </c>
      <c r="AV183" s="434">
        <v>0.0</v>
      </c>
      <c r="AW183" s="434">
        <v>0.0</v>
      </c>
      <c r="AX183" s="434">
        <v>0.0</v>
      </c>
      <c r="AY183" s="429" t="str">
        <f t="shared" ref="AY183:BS183" si="739">IF(AD183 = 0, "", AD183)</f>
        <v/>
      </c>
      <c r="AZ183" s="430" t="str">
        <f t="shared" si="739"/>
        <v/>
      </c>
      <c r="BA183" s="430" t="str">
        <f t="shared" si="739"/>
        <v/>
      </c>
      <c r="BB183" s="430" t="str">
        <f t="shared" si="739"/>
        <v/>
      </c>
      <c r="BC183" s="430" t="str">
        <f t="shared" si="739"/>
        <v/>
      </c>
      <c r="BD183" s="430" t="str">
        <f t="shared" si="739"/>
        <v>40</v>
      </c>
      <c r="BE183" s="430" t="str">
        <f t="shared" si="739"/>
        <v/>
      </c>
      <c r="BF183" s="430" t="str">
        <f t="shared" si="739"/>
        <v/>
      </c>
      <c r="BG183" s="430" t="str">
        <f t="shared" si="739"/>
        <v/>
      </c>
      <c r="BH183" s="430" t="str">
        <f t="shared" si="739"/>
        <v/>
      </c>
      <c r="BI183" s="430" t="str">
        <f t="shared" si="739"/>
        <v/>
      </c>
      <c r="BJ183" s="430" t="str">
        <f t="shared" si="739"/>
        <v/>
      </c>
      <c r="BK183" s="431" t="str">
        <f t="shared" si="739"/>
        <v>196</v>
      </c>
      <c r="BL183" s="430" t="str">
        <f t="shared" si="739"/>
        <v/>
      </c>
      <c r="BM183" s="430" t="str">
        <f t="shared" si="739"/>
        <v/>
      </c>
      <c r="BN183" s="430" t="str">
        <f t="shared" si="739"/>
        <v/>
      </c>
      <c r="BO183" s="430" t="str">
        <f t="shared" si="739"/>
        <v/>
      </c>
      <c r="BP183" s="430" t="str">
        <f t="shared" si="739"/>
        <v/>
      </c>
      <c r="BQ183" s="430" t="str">
        <f t="shared" si="739"/>
        <v/>
      </c>
      <c r="BR183" s="430" t="str">
        <f t="shared" si="739"/>
        <v/>
      </c>
      <c r="BS183" s="432" t="str">
        <f t="shared" si="739"/>
        <v/>
      </c>
      <c r="BT183" s="433" t="str">
        <f>$AY183*Assembly!Y$4+$AZ183*Assembly!Y$5+$BA183*Assembly!Y$6+$BB183*Assembly!Y$7+$BC183*Assembly!Y$8+$BD183*Assembly!Y$9+$BE183*Assembly!Y$10+$BF183*Assembly!Y$11+$BG183*Assembly!Y$12+$BH183*Assembly!Y$13+$BI183*Assembly!Y$14+$BJ183*Assembly!Y$15+$BK183*Assembly!Y$16+$BL183*Assembly!Y$17+$BM183*Assembly!Y$18+$BN183*Assembly!Y$19+$BO183*Assembly!Y$20+$BP183*Assembly!Y$21+$BQ183*Assembly!Y$22+$BR183*Assembly!Y$23+$BS183*Assembly!Y$24</f>
        <v>3,180</v>
      </c>
      <c r="BU183" s="434" t="str">
        <f t="shared" si="8"/>
        <v>23</v>
      </c>
      <c r="BV183" s="434" t="str">
        <f>$AY183*Assembly!AC$4+$AZ183*Assembly!AC$5+$BA183*Assembly!AC$6+$BB183*Assembly!AC$7+$BC183*Assembly!AC$8+$BD183*Assembly!AC$9+$BE183*Assembly!AC$10+$BF183*Assembly!AC$11+$BG183*Assembly!AC$12+$BH183*Assembly!AC$13+$BI183*Assembly!AC$14+$BJ183*Assembly!AC$15+$BK183*Assembly!AC$16+$BL183*Assembly!AC$17+$BM183*Assembly!AC$18+$BN183*Assembly!AC$19+$BO183*Assembly!AC$20+$BP183*Assembly!AC$21+$BQ183*Assembly!AC$22+$BR183*Assembly!AC$23+$BS183*Assembly!AC$24</f>
        <v>12,360</v>
      </c>
      <c r="BW183" s="435" t="str">
        <f t="shared" si="9"/>
        <v>3.89</v>
      </c>
      <c r="BX183" s="436" t="str">
        <f t="shared" si="10"/>
        <v>88</v>
      </c>
      <c r="BY183" s="437" t="str">
        <f t="shared" si="11"/>
        <v>546.6</v>
      </c>
      <c r="BZ183" s="438"/>
      <c r="CA183" s="434" t="str">
        <f>$AY183*Assembly!X$4+$AZ183*Assembly!X$5+$BA183*Assembly!X$6+$BB183*Assembly!X$7+$BC183*Assembly!X$8+$BD183*Assembly!X$9+$BE183*Assembly!X$10+$BF183*Assembly!X$11+$BG183*Assembly!X$12+$BH183*Assembly!X$13+$BI183*Assembly!X$14+$BJ183*Assembly!X$15+$BK183*Assembly!X$16+$BL183*Assembly!X$17+$BM183*Assembly!X$18+$BN183*Assembly!X$19+$BO183*Assembly!X$20+$BP183*Assembly!X$21+$BQ183*Assembly!X$22+$BR183*Assembly!X$23+$BS183*Assembly!X$24</f>
        <v>236</v>
      </c>
      <c r="CB183" s="434" t="str">
        <f t="shared" si="12"/>
        <v>36,711</v>
      </c>
      <c r="CC183" s="439" t="str">
        <f t="shared" si="13"/>
        <v>0.0367</v>
      </c>
      <c r="CD183" s="440" t="str">
        <f>$AY183*Assembly!AB$4+$AZ183*Assembly!AB$5+$BA183*Assembly!AB$6+$BB183*Assembly!AB$7+$BC183*Assembly!AB$8+$BD183*Assembly!AB$9+$BE183*Assembly!AB$10+$BF183*Assembly!AB$11+$BG183*Assembly!AB$12+$BH183*Assembly!AB$13+$BI183*Assembly!AB$14+$BJ183*Assembly!AB$15+$BK183*Assembly!AB$16+$BL183*Assembly!AB$17+$BM183*Assembly!AB$18+$BN183*Assembly!AB$19+$BO183*Assembly!AB$20+$BP183*Assembly!AB$21+$BQ183*Assembly!AB$22+$BR183*Assembly!AB$23+$BS183*Assembly!AB$24</f>
        <v>1,648</v>
      </c>
      <c r="CE183" s="457" t="str">
        <f>$AY183*Assembly!M$4+$AZ183*Assembly!M$5+$BA183*Assembly!M$6+$BB183*Assembly!M$7+$BC183*Assembly!M$8+$BD183*Assembly!M$9+$BE183*Assembly!M$10+$BF183*Assembly!M$11+$BG183*Assembly!M$12+$BH183*Assembly!M$13+$BI183*Assembly!M$14+$BJ183*Assembly!M$15+$BK183*Assembly!M$16+$BL183*Assembly!M$17+$BM183*Assembly!M$18+$BN183*Assembly!M$19+$BO183*Assembly!M$20+$BP183*Assembly!M$21+$BQ183*Assembly!M$22+$BR183*Assembly!M$23+$BS183*Assembly!M$24</f>
        <v>280</v>
      </c>
      <c r="CF183" s="457" t="str">
        <f>$AY183*Assembly!N$4+$AZ183*Assembly!N$5+$BA183*Assembly!N$6+$BB183*Assembly!N$7+$BC183*Assembly!N$8+$BD183*Assembly!N$9+$BE183*Assembly!N$10+$BF183*Assembly!N$11+$BG183*Assembly!N$12+$BH183*Assembly!N$13+$BI183*Assembly!N$14+$BJ183*Assembly!N$15+$BK183*Assembly!N$16+$BL183*Assembly!N$17+$BM183*Assembly!N$18+$BN183*Assembly!N$19+$BO183*Assembly!N$20+$BP183*Assembly!N$21+$BQ183*Assembly!N$22+$BR183*Assembly!N$23+$BS183*Assembly!N$24</f>
        <v>0</v>
      </c>
      <c r="CG183" s="457" t="str">
        <f>$AY183*Assembly!O$4+$AZ183*Assembly!O$5+$BA183*Assembly!O$6+$BB183*Assembly!O$7+$BC183*Assembly!O$8+$BD183*Assembly!O$9+$BE183*Assembly!O$10+$BF183*Assembly!O$11+$BG183*Assembly!O$12+$BH183*Assembly!O$13+$BI183*Assembly!O$14+$BJ183*Assembly!O$15+$BK183*Assembly!O$16+$BL183*Assembly!O$17+$BM183*Assembly!O$18+$BN183*Assembly!O$19+$BO183*Assembly!O$20+$BP183*Assembly!O$21+$BQ183*Assembly!O$22+$BR183*Assembly!O$23+$BS183*Assembly!O$24</f>
        <v>0</v>
      </c>
      <c r="CH183" s="454" t="str">
        <f>$AY183*Assembly!P$4+$AZ183*Assembly!P$5+$BA183*Assembly!P$6+$BB183*Assembly!P$7+$BC183*Assembly!P$8+$BD183*Assembly!P$9+$BE183*Assembly!P$10+$BF183*Assembly!P$11+$BG183*Assembly!P$12+$BH183*Assembly!P$13+$BI183*Assembly!P$14+$BJ183*Assembly!P$15+$BK183*Assembly!P$16+$BL183*Assembly!P$17+$BM183*Assembly!P$18+$BN183*Assembly!P$19+$BO183*Assembly!P$20+$BP183*Assembly!P$21+$BQ183*Assembly!P$22+$BR183*Assembly!P$23+$BS183*Assembly!P$24</f>
        <v>0</v>
      </c>
      <c r="CI183" s="454" t="str">
        <f>$AY183*Assembly!Q$4+$AZ183*Assembly!Q$5+$BA183*Assembly!Q$6+$BB183*Assembly!Q$7+$BC183*Assembly!Q$8+$BD183*Assembly!Q$9+$BE183*Assembly!Q$10+$BF183*Assembly!Q$11+$BG183*Assembly!Q$12+$BH183*Assembly!Q$13+$BI183*Assembly!Q$14+$BJ183*Assembly!Q$15+$BK183*Assembly!Q$16+$BL183*Assembly!Q$17+$BM183*Assembly!Q$18+$BN183*Assembly!Q$19+$BO183*Assembly!Q$20+$BP183*Assembly!Q$21+$BQ183*Assembly!Q$22+$BR183*Assembly!Q$23+$BS183*Assembly!Q$24</f>
        <v>2940</v>
      </c>
      <c r="CJ183" s="457" t="str">
        <f>$AY183*Assembly!R$4+$AZ183*Assembly!R$5+$BA183*Assembly!R$6+$BB183*Assembly!R$7+$BC183*Assembly!R$8+$BD183*Assembly!R$9+$BE183*Assembly!R$10+$BF183*Assembly!R$11+$BG183*Assembly!R$12+$BH183*Assembly!R$13+$BI183*Assembly!R$14+$BJ183*Assembly!R$15+$BK183*Assembly!R$16+$BL183*Assembly!R$17+$BM183*Assembly!R$18+$BN183*Assembly!R$19+$BO183*Assembly!R$20+$BP183*Assembly!R$21+$BQ183*Assembly!R$22+$BR183*Assembly!R$23+$BS183*Assembly!R$24</f>
        <v>0</v>
      </c>
      <c r="CK183" s="454" t="str">
        <f>$AY183*Assembly!S$4+$AZ183*Assembly!S$5+$BA183*Assembly!S$6+$BB183*Assembly!S$7+$BC183*Assembly!S$8+$BD183*Assembly!S$9+$BE183*Assembly!S$10+$BF183*Assembly!S$11+$BG183*Assembly!S$12+$BH183*Assembly!S$13+$BI183*Assembly!S$14+$BJ183*Assembly!S$15+$BK183*Assembly!S$16+$BL183*Assembly!S$17+$BM183*Assembly!S$18+$BN183*Assembly!S$19+$BO183*Assembly!S$20+$BP183*Assembly!S$21+$BQ183*Assembly!S$22+$BR183*Assembly!S$23+$BS183*Assembly!S$24</f>
        <v>0</v>
      </c>
      <c r="CL183" s="454" t="str">
        <f>$AY183*Assembly!T$4+$AZ183*Assembly!T$5+$BA183*Assembly!T$6+$BB183*Assembly!T$7+$BC183*Assembly!T$8+$BD183*Assembly!T$9+$BE183*Assembly!T$10+$BF183*Assembly!T$11+$BG183*Assembly!T$12+$BH183*Assembly!T$13+$BI183*Assembly!T$14+$BJ183*Assembly!T$15+$BK183*Assembly!T$16+$BL183*Assembly!T$17+$BM183*Assembly!T$18+$BN183*Assembly!T$19+$BO183*Assembly!T$20+$BP183*Assembly!T$21+$BQ183*Assembly!T$22+$BR183*Assembly!T$23+$BS183*Assembly!T$24</f>
        <v>0</v>
      </c>
      <c r="CM183" s="454" t="str">
        <f>$AY183*Assembly!U$4+$AZ183*Assembly!U$5+$BA183*Assembly!U$6+$BB183*Assembly!U$7+$BC183*Assembly!U$8+$BD183*Assembly!U$9+$BE183*Assembly!U$10+$BF183*Assembly!U$11+$BG183*Assembly!U$12+$BH183*Assembly!U$13+$BI183*Assembly!U$14+$BJ183*Assembly!U$15+$BK183*Assembly!U$16+$BL183*Assembly!U$17+$BM183*Assembly!U$18+$BN183*Assembly!U$19+$BO183*Assembly!U$20+$BP183*Assembly!U$21+$BQ183*Assembly!U$22+$BR183*Assembly!U$23+$BS183*Assembly!U$24</f>
        <v>0</v>
      </c>
      <c r="CN183" s="457" t="str">
        <f>$AY183*Assembly!V$4+$AZ183*Assembly!V$5+$BA183*Assembly!V$6+$BB183*Assembly!V$7+$BC183*Assembly!V$8+$BD183*Assembly!V$9+$BE183*Assembly!V$10+$BF183*Assembly!V$11+$BG183*Assembly!V$12+$BH183*Assembly!V$13+$BI183*Assembly!V$14+$BJ183*Assembly!V$15+$BK183*Assembly!V$16+$BL183*Assembly!V$17+$BM183*Assembly!V$18+$BN183*Assembly!V$19+$BO183*Assembly!V$20+$BP183*Assembly!V$21+$BQ183*Assembly!V$22+$BR183*Assembly!V$23+$BS183*Assembly!V$24</f>
        <v>0</v>
      </c>
      <c r="CO183" s="457" t="str">
        <f>CE183*Refining!$F$3</f>
        <v>500</v>
      </c>
      <c r="CP183" s="457" t="str">
        <f>CF183*Refining!$F$4</f>
        <v>0</v>
      </c>
      <c r="CQ183" s="457" t="str">
        <f>CG183*Refining!$F$5</f>
        <v>0</v>
      </c>
      <c r="CR183" s="457" t="str">
        <f>CH183*Refining!$F$6</f>
        <v>0</v>
      </c>
      <c r="CS183" s="457" t="str">
        <f>CI183*Refining!$F$7</f>
        <v>5,250</v>
      </c>
      <c r="CT183" s="457" t="str">
        <f>CJ183*Refining!$F$8</f>
        <v>0</v>
      </c>
      <c r="CU183" s="457" t="str">
        <f>CK183*Refining!$F$9</f>
        <v>0</v>
      </c>
      <c r="CV183" s="457" t="str">
        <f>CL183*Refining!$F$10</f>
        <v>0</v>
      </c>
      <c r="CW183" s="457" t="str">
        <f>CM183*Refining!$F$11</f>
        <v>0</v>
      </c>
      <c r="CX183" s="457" t="str">
        <f>CN183*Refining!$F$12</f>
        <v>0</v>
      </c>
      <c r="CY183" s="441" t="str">
        <f t="shared" ref="CY183:DR183" si="740">IF(CE183 = 0, "", CE183)</f>
        <v>280</v>
      </c>
      <c r="CZ183" s="442" t="str">
        <f t="shared" si="740"/>
        <v/>
      </c>
      <c r="DA183" s="442" t="str">
        <f t="shared" si="740"/>
        <v/>
      </c>
      <c r="DB183" s="443" t="str">
        <f t="shared" si="740"/>
        <v/>
      </c>
      <c r="DC183" s="444" t="str">
        <f t="shared" si="740"/>
        <v>2940.0</v>
      </c>
      <c r="DD183" s="442" t="str">
        <f t="shared" si="740"/>
        <v/>
      </c>
      <c r="DE183" s="444" t="str">
        <f t="shared" si="740"/>
        <v/>
      </c>
      <c r="DF183" s="444" t="str">
        <f t="shared" si="740"/>
        <v/>
      </c>
      <c r="DG183" s="442" t="str">
        <f t="shared" si="740"/>
        <v/>
      </c>
      <c r="DH183" s="445" t="str">
        <f t="shared" si="740"/>
        <v/>
      </c>
      <c r="DI183" s="441" t="str">
        <f t="shared" si="740"/>
        <v>500</v>
      </c>
      <c r="DJ183" s="442" t="str">
        <f t="shared" si="740"/>
        <v/>
      </c>
      <c r="DK183" s="442" t="str">
        <f t="shared" si="740"/>
        <v/>
      </c>
      <c r="DL183" s="442" t="str">
        <f t="shared" si="740"/>
        <v/>
      </c>
      <c r="DM183" s="446" t="str">
        <f t="shared" si="740"/>
        <v>5,250.0</v>
      </c>
      <c r="DN183" s="442" t="str">
        <f t="shared" si="740"/>
        <v/>
      </c>
      <c r="DO183" s="442" t="str">
        <f t="shared" si="740"/>
        <v/>
      </c>
      <c r="DP183" s="442" t="str">
        <f t="shared" si="740"/>
        <v/>
      </c>
      <c r="DQ183" s="442" t="str">
        <f t="shared" si="740"/>
        <v/>
      </c>
      <c r="DR183" s="445" t="str">
        <f t="shared" si="740"/>
        <v/>
      </c>
      <c r="DS183" s="447" t="str">
        <f t="shared" si="15"/>
        <v>3,220</v>
      </c>
      <c r="DT183" s="448" t="str">
        <f t="shared" si="16"/>
        <v>5,750</v>
      </c>
      <c r="DU183" s="434" t="str">
        <f>CY183*'Ores &amp; Ingots'!$C$3+CZ183*'Ores &amp; Ingots'!$C$4+DA183*'Ores &amp; Ingots'!$C$5+DB183*'Ores &amp; Ingots'!$C$6+DC183*'Ores &amp; Ingots'!$C$7+DD183*'Ores &amp; Ingots'!$C$8+DE183*'Ores &amp; Ingots'!$C$9+DF183*'Ores &amp; Ingots'!$C$10+DG183*'Ores &amp; Ingots'!$C$11+DH183*'Ores &amp; Ingots'!$C$12</f>
        <v>1,297</v>
      </c>
      <c r="DV183" s="434" t="str">
        <f>DI183*'Ores &amp; Ingots'!$B$3+DJ183*'Ores &amp; Ingots'!$B$4+DK183*'Ores &amp; Ingots'!$B$5+DL183*'Ores &amp; Ingots'!$B$6+DM183*'Ores &amp; Ingots'!$B$7+DN183*'Ores &amp; Ingots'!$B$8+DO183*'Ores &amp; Ingots'!$B$9+DP183*'Ores &amp; Ingots'!$B$10+DQ183*'Ores &amp; Ingots'!$B$11+DR183*'Ores &amp; Ingots'!$B$12</f>
        <v>2,128</v>
      </c>
      <c r="DW183" s="448" t="str">
        <f>CY183*Refining!$G$3+CZ183*Refining!$G$4+DA183*Refining!$G$5+DB183*Refining!$G$6+DC183*Refining!$G$7+DD183*Refining!$G$8+DE183*Refining!$G$9+DF183*Refining!$G$10+DG183*Refining!$G$11+DH183*Refining!$G$12</f>
        <v>2,442</v>
      </c>
      <c r="DX183" s="448" t="str">
        <f t="shared" si="17"/>
        <v>379,915</v>
      </c>
      <c r="DY183" s="449" t="str">
        <f t="shared" si="18"/>
        <v>0.3799</v>
      </c>
      <c r="DZ183" s="447" t="str">
        <f t="shared" si="19"/>
        <v>2,703</v>
      </c>
      <c r="EA183" s="446" t="str">
        <f t="shared" ref="EA183:EB183" si="741">DZ183/60</f>
        <v>45.1</v>
      </c>
      <c r="EB183" s="446" t="str">
        <f t="shared" si="741"/>
        <v>0.8</v>
      </c>
      <c r="EC183" s="450" t="str">
        <f t="shared" si="21"/>
        <v>0.03</v>
      </c>
      <c r="ED183" s="447" t="str">
        <f t="shared" si="22"/>
        <v>416,626</v>
      </c>
      <c r="EE183" s="446" t="str">
        <f t="shared" ref="EE183:EF183" si="742">ED183/1000</f>
        <v>416.6</v>
      </c>
      <c r="EF183" s="451" t="str">
        <f t="shared" si="742"/>
        <v>0.42</v>
      </c>
      <c r="EG183" s="452" t="str">
        <f t="shared" si="24"/>
        <v>0.4166</v>
      </c>
      <c r="EH183" s="225">
        <v>74.0</v>
      </c>
    </row>
    <row r="184">
      <c r="A184" s="33"/>
      <c r="B184" s="226" t="s">
        <v>1039</v>
      </c>
      <c r="C184" s="227" t="s">
        <v>886</v>
      </c>
      <c r="D184" s="227">
        <v>1.0</v>
      </c>
      <c r="E184" s="227">
        <v>1.0</v>
      </c>
      <c r="F184" s="227">
        <v>1.0</v>
      </c>
      <c r="G184" s="420" t="str">
        <f t="shared" si="5"/>
        <v>15.625</v>
      </c>
      <c r="H184" s="421">
        <v>6.0</v>
      </c>
      <c r="I184" s="421">
        <v>6.0</v>
      </c>
      <c r="J184" s="421" t="str">
        <f>H184/Main!$D$9</f>
        <v>6</v>
      </c>
      <c r="K184" s="421" t="str">
        <f>I184/Main!$D$10</f>
        <v>6</v>
      </c>
      <c r="L184" s="422" t="str">
        <f t="shared" si="6"/>
        <v>1.0</v>
      </c>
      <c r="M184" s="422">
        <v>1.0</v>
      </c>
      <c r="N184" s="423"/>
      <c r="O184" s="423"/>
      <c r="P184" s="423"/>
      <c r="Q184" s="424"/>
      <c r="R184" s="423"/>
      <c r="S184" s="425"/>
      <c r="T184" s="425"/>
      <c r="U184" s="423"/>
      <c r="V184" s="423"/>
      <c r="W184" s="425"/>
      <c r="X184" s="425"/>
      <c r="Y184" s="423"/>
      <c r="Z184" s="423"/>
      <c r="AA184" s="423"/>
      <c r="AB184" s="423"/>
      <c r="AC184" s="523" t="s">
        <v>18</v>
      </c>
      <c r="AD184" s="434">
        <v>0.0</v>
      </c>
      <c r="AE184" s="434">
        <v>0.0</v>
      </c>
      <c r="AF184" s="434">
        <v>0.0</v>
      </c>
      <c r="AG184" s="434">
        <v>0.0</v>
      </c>
      <c r="AH184" s="434">
        <v>0.0</v>
      </c>
      <c r="AI184" s="434">
        <v>10.0</v>
      </c>
      <c r="AJ184" s="434">
        <v>0.0</v>
      </c>
      <c r="AK184" s="434">
        <v>0.0</v>
      </c>
      <c r="AL184" s="434">
        <v>0.0</v>
      </c>
      <c r="AM184" s="434">
        <v>0.0</v>
      </c>
      <c r="AN184" s="434">
        <v>0.0</v>
      </c>
      <c r="AO184" s="434">
        <v>0.0</v>
      </c>
      <c r="AP184" s="498">
        <v>25.0</v>
      </c>
      <c r="AQ184" s="434">
        <v>0.0</v>
      </c>
      <c r="AR184" s="434">
        <v>0.0</v>
      </c>
      <c r="AS184" s="434">
        <v>0.0</v>
      </c>
      <c r="AT184" s="434">
        <v>0.0</v>
      </c>
      <c r="AU184" s="434">
        <v>0.0</v>
      </c>
      <c r="AV184" s="434">
        <v>0.0</v>
      </c>
      <c r="AW184" s="434">
        <v>0.0</v>
      </c>
      <c r="AX184" s="434">
        <v>0.0</v>
      </c>
      <c r="AY184" s="429" t="str">
        <f t="shared" ref="AY184:BS184" si="743">IF(AD184 = 0, "", AD184)</f>
        <v/>
      </c>
      <c r="AZ184" s="430" t="str">
        <f t="shared" si="743"/>
        <v/>
      </c>
      <c r="BA184" s="430" t="str">
        <f t="shared" si="743"/>
        <v/>
      </c>
      <c r="BB184" s="430" t="str">
        <f t="shared" si="743"/>
        <v/>
      </c>
      <c r="BC184" s="430" t="str">
        <f t="shared" si="743"/>
        <v/>
      </c>
      <c r="BD184" s="430" t="str">
        <f t="shared" si="743"/>
        <v>10</v>
      </c>
      <c r="BE184" s="430" t="str">
        <f t="shared" si="743"/>
        <v/>
      </c>
      <c r="BF184" s="430" t="str">
        <f t="shared" si="743"/>
        <v/>
      </c>
      <c r="BG184" s="430" t="str">
        <f t="shared" si="743"/>
        <v/>
      </c>
      <c r="BH184" s="430" t="str">
        <f t="shared" si="743"/>
        <v/>
      </c>
      <c r="BI184" s="430" t="str">
        <f t="shared" si="743"/>
        <v/>
      </c>
      <c r="BJ184" s="430" t="str">
        <f t="shared" si="743"/>
        <v/>
      </c>
      <c r="BK184" s="431" t="str">
        <f t="shared" si="743"/>
        <v>25</v>
      </c>
      <c r="BL184" s="430" t="str">
        <f t="shared" si="743"/>
        <v/>
      </c>
      <c r="BM184" s="430" t="str">
        <f t="shared" si="743"/>
        <v/>
      </c>
      <c r="BN184" s="430" t="str">
        <f t="shared" si="743"/>
        <v/>
      </c>
      <c r="BO184" s="430" t="str">
        <f t="shared" si="743"/>
        <v/>
      </c>
      <c r="BP184" s="430" t="str">
        <f t="shared" si="743"/>
        <v/>
      </c>
      <c r="BQ184" s="430" t="str">
        <f t="shared" si="743"/>
        <v/>
      </c>
      <c r="BR184" s="430" t="str">
        <f t="shared" si="743"/>
        <v/>
      </c>
      <c r="BS184" s="432" t="str">
        <f t="shared" si="743"/>
        <v/>
      </c>
      <c r="BT184" s="433" t="str">
        <f>$AY184*Assembly!Y$4+$AZ184*Assembly!Y$5+$BA184*Assembly!Y$6+$BB184*Assembly!Y$7+$BC184*Assembly!Y$8+$BD184*Assembly!Y$9+$BE184*Assembly!Y$10+$BF184*Assembly!Y$11+$BG184*Assembly!Y$12+$BH184*Assembly!Y$13+$BI184*Assembly!Y$14+$BJ184*Assembly!Y$15+$BK184*Assembly!Y$16+$BL184*Assembly!Y$17+$BM184*Assembly!Y$18+$BN184*Assembly!Y$19+$BO184*Assembly!Y$20+$BP184*Assembly!Y$21+$BQ184*Assembly!Y$22+$BR184*Assembly!Y$23+$BS184*Assembly!Y$24</f>
        <v>435</v>
      </c>
      <c r="BU184" s="434" t="str">
        <f t="shared" si="8"/>
        <v>28</v>
      </c>
      <c r="BV184" s="434" t="str">
        <f>$AY184*Assembly!AC$4+$AZ184*Assembly!AC$5+$BA184*Assembly!AC$6+$BB184*Assembly!AC$7+$BC184*Assembly!AC$8+$BD184*Assembly!AC$9+$BE184*Assembly!AC$10+$BF184*Assembly!AC$11+$BG184*Assembly!AC$12+$BH184*Assembly!AC$13+$BI184*Assembly!AC$14+$BJ184*Assembly!AC$15+$BK184*Assembly!AC$16+$BL184*Assembly!AC$17+$BM184*Assembly!AC$18+$BN184*Assembly!AC$19+$BO184*Assembly!AC$20+$BP184*Assembly!AC$21+$BQ184*Assembly!AC$22+$BR184*Assembly!AC$23+$BS184*Assembly!AC$24</f>
        <v>1,650</v>
      </c>
      <c r="BW184" s="435" t="str">
        <f t="shared" si="9"/>
        <v>3.79</v>
      </c>
      <c r="BX184" s="436" t="str">
        <f t="shared" si="10"/>
        <v>106</v>
      </c>
      <c r="BY184" s="437" t="str">
        <f t="shared" si="11"/>
        <v>59.3</v>
      </c>
      <c r="BZ184" s="438"/>
      <c r="CA184" s="434" t="str">
        <f>$AY184*Assembly!X$4+$AZ184*Assembly!X$5+$BA184*Assembly!X$6+$BB184*Assembly!X$7+$BC184*Assembly!X$8+$BD184*Assembly!X$9+$BE184*Assembly!X$10+$BF184*Assembly!X$11+$BG184*Assembly!X$12+$BH184*Assembly!X$13+$BI184*Assembly!X$14+$BJ184*Assembly!X$15+$BK184*Assembly!X$16+$BL184*Assembly!X$17+$BM184*Assembly!X$18+$BN184*Assembly!X$19+$BO184*Assembly!X$20+$BP184*Assembly!X$21+$BQ184*Assembly!X$22+$BR184*Assembly!X$23+$BS184*Assembly!X$24</f>
        <v>35</v>
      </c>
      <c r="CB184" s="434" t="str">
        <f t="shared" si="12"/>
        <v>5,444</v>
      </c>
      <c r="CC184" s="439" t="str">
        <f t="shared" si="13"/>
        <v>0.0054</v>
      </c>
      <c r="CD184" s="440" t="str">
        <f>$AY184*Assembly!AB$4+$AZ184*Assembly!AB$5+$BA184*Assembly!AB$6+$BB184*Assembly!AB$7+$BC184*Assembly!AB$8+$BD184*Assembly!AB$9+$BE184*Assembly!AB$10+$BF184*Assembly!AB$11+$BG184*Assembly!AB$12+$BH184*Assembly!AB$13+$BI184*Assembly!AB$14+$BJ184*Assembly!AB$15+$BK184*Assembly!AB$16+$BL184*Assembly!AB$17+$BM184*Assembly!AB$18+$BN184*Assembly!AB$19+$BO184*Assembly!AB$20+$BP184*Assembly!AB$21+$BQ184*Assembly!AB$22+$BR184*Assembly!AB$23+$BS184*Assembly!AB$24</f>
        <v>220</v>
      </c>
      <c r="CE184" s="424" t="str">
        <f>$AY184*Assembly!M$4+$AZ184*Assembly!M$5+$BA184*Assembly!M$6+$BB184*Assembly!M$7+$BC184*Assembly!M$8+$BD184*Assembly!M$9+$BE184*Assembly!M$10+$BF184*Assembly!M$11+$BG184*Assembly!M$12+$BH184*Assembly!M$13+$BI184*Assembly!M$14+$BJ184*Assembly!M$15+$BK184*Assembly!M$16+$BL184*Assembly!M$17+$BM184*Assembly!M$18+$BN184*Assembly!M$19+$BO184*Assembly!M$20+$BP184*Assembly!M$21+$BQ184*Assembly!M$22+$BR184*Assembly!M$23+$BS184*Assembly!M$24</f>
        <v>70</v>
      </c>
      <c r="CF184" s="424" t="str">
        <f>$AY184*Assembly!N$4+$AZ184*Assembly!N$5+$BA184*Assembly!N$6+$BB184*Assembly!N$7+$BC184*Assembly!N$8+$BD184*Assembly!N$9+$BE184*Assembly!N$10+$BF184*Assembly!N$11+$BG184*Assembly!N$12+$BH184*Assembly!N$13+$BI184*Assembly!N$14+$BJ184*Assembly!N$15+$BK184*Assembly!N$16+$BL184*Assembly!N$17+$BM184*Assembly!N$18+$BN184*Assembly!N$19+$BO184*Assembly!N$20+$BP184*Assembly!N$21+$BQ184*Assembly!N$22+$BR184*Assembly!N$23+$BS184*Assembly!N$24</f>
        <v>0</v>
      </c>
      <c r="CG184" s="424" t="str">
        <f>$AY184*Assembly!O$4+$AZ184*Assembly!O$5+$BA184*Assembly!O$6+$BB184*Assembly!O$7+$BC184*Assembly!O$8+$BD184*Assembly!O$9+$BE184*Assembly!O$10+$BF184*Assembly!O$11+$BG184*Assembly!O$12+$BH184*Assembly!O$13+$BI184*Assembly!O$14+$BJ184*Assembly!O$15+$BK184*Assembly!O$16+$BL184*Assembly!O$17+$BM184*Assembly!O$18+$BN184*Assembly!O$19+$BO184*Assembly!O$20+$BP184*Assembly!O$21+$BQ184*Assembly!O$22+$BR184*Assembly!O$23+$BS184*Assembly!O$24</f>
        <v>0</v>
      </c>
      <c r="CH184" s="421" t="str">
        <f>$AY184*Assembly!P$4+$AZ184*Assembly!P$5+$BA184*Assembly!P$6+$BB184*Assembly!P$7+$BC184*Assembly!P$8+$BD184*Assembly!P$9+$BE184*Assembly!P$10+$BF184*Assembly!P$11+$BG184*Assembly!P$12+$BH184*Assembly!P$13+$BI184*Assembly!P$14+$BJ184*Assembly!P$15+$BK184*Assembly!P$16+$BL184*Assembly!P$17+$BM184*Assembly!P$18+$BN184*Assembly!P$19+$BO184*Assembly!P$20+$BP184*Assembly!P$21+$BQ184*Assembly!P$22+$BR184*Assembly!P$23+$BS184*Assembly!P$24</f>
        <v>0</v>
      </c>
      <c r="CI184" s="421" t="str">
        <f>$AY184*Assembly!Q$4+$AZ184*Assembly!Q$5+$BA184*Assembly!Q$6+$BB184*Assembly!Q$7+$BC184*Assembly!Q$8+$BD184*Assembly!Q$9+$BE184*Assembly!Q$10+$BF184*Assembly!Q$11+$BG184*Assembly!Q$12+$BH184*Assembly!Q$13+$BI184*Assembly!Q$14+$BJ184*Assembly!Q$15+$BK184*Assembly!Q$16+$BL184*Assembly!Q$17+$BM184*Assembly!Q$18+$BN184*Assembly!Q$19+$BO184*Assembly!Q$20+$BP184*Assembly!Q$21+$BQ184*Assembly!Q$22+$BR184*Assembly!Q$23+$BS184*Assembly!Q$24</f>
        <v>375</v>
      </c>
      <c r="CJ184" s="424" t="str">
        <f>$AY184*Assembly!R$4+$AZ184*Assembly!R$5+$BA184*Assembly!R$6+$BB184*Assembly!R$7+$BC184*Assembly!R$8+$BD184*Assembly!R$9+$BE184*Assembly!R$10+$BF184*Assembly!R$11+$BG184*Assembly!R$12+$BH184*Assembly!R$13+$BI184*Assembly!R$14+$BJ184*Assembly!R$15+$BK184*Assembly!R$16+$BL184*Assembly!R$17+$BM184*Assembly!R$18+$BN184*Assembly!R$19+$BO184*Assembly!R$20+$BP184*Assembly!R$21+$BQ184*Assembly!R$22+$BR184*Assembly!R$23+$BS184*Assembly!R$24</f>
        <v>0</v>
      </c>
      <c r="CK184" s="421" t="str">
        <f>$AY184*Assembly!S$4+$AZ184*Assembly!S$5+$BA184*Assembly!S$6+$BB184*Assembly!S$7+$BC184*Assembly!S$8+$BD184*Assembly!S$9+$BE184*Assembly!S$10+$BF184*Assembly!S$11+$BG184*Assembly!S$12+$BH184*Assembly!S$13+$BI184*Assembly!S$14+$BJ184*Assembly!S$15+$BK184*Assembly!S$16+$BL184*Assembly!S$17+$BM184*Assembly!S$18+$BN184*Assembly!S$19+$BO184*Assembly!S$20+$BP184*Assembly!S$21+$BQ184*Assembly!S$22+$BR184*Assembly!S$23+$BS184*Assembly!S$24</f>
        <v>0</v>
      </c>
      <c r="CL184" s="421" t="str">
        <f>$AY184*Assembly!T$4+$AZ184*Assembly!T$5+$BA184*Assembly!T$6+$BB184*Assembly!T$7+$BC184*Assembly!T$8+$BD184*Assembly!T$9+$BE184*Assembly!T$10+$BF184*Assembly!T$11+$BG184*Assembly!T$12+$BH184*Assembly!T$13+$BI184*Assembly!T$14+$BJ184*Assembly!T$15+$BK184*Assembly!T$16+$BL184*Assembly!T$17+$BM184*Assembly!T$18+$BN184*Assembly!T$19+$BO184*Assembly!T$20+$BP184*Assembly!T$21+$BQ184*Assembly!T$22+$BR184*Assembly!T$23+$BS184*Assembly!T$24</f>
        <v>0</v>
      </c>
      <c r="CM184" s="421" t="str">
        <f>$AY184*Assembly!U$4+$AZ184*Assembly!U$5+$BA184*Assembly!U$6+$BB184*Assembly!U$7+$BC184*Assembly!U$8+$BD184*Assembly!U$9+$BE184*Assembly!U$10+$BF184*Assembly!U$11+$BG184*Assembly!U$12+$BH184*Assembly!U$13+$BI184*Assembly!U$14+$BJ184*Assembly!U$15+$BK184*Assembly!U$16+$BL184*Assembly!U$17+$BM184*Assembly!U$18+$BN184*Assembly!U$19+$BO184*Assembly!U$20+$BP184*Assembly!U$21+$BQ184*Assembly!U$22+$BR184*Assembly!U$23+$BS184*Assembly!U$24</f>
        <v>0</v>
      </c>
      <c r="CN184" s="424" t="str">
        <f>$AY184*Assembly!V$4+$AZ184*Assembly!V$5+$BA184*Assembly!V$6+$BB184*Assembly!V$7+$BC184*Assembly!V$8+$BD184*Assembly!V$9+$BE184*Assembly!V$10+$BF184*Assembly!V$11+$BG184*Assembly!V$12+$BH184*Assembly!V$13+$BI184*Assembly!V$14+$BJ184*Assembly!V$15+$BK184*Assembly!V$16+$BL184*Assembly!V$17+$BM184*Assembly!V$18+$BN184*Assembly!V$19+$BO184*Assembly!V$20+$BP184*Assembly!V$21+$BQ184*Assembly!V$22+$BR184*Assembly!V$23+$BS184*Assembly!V$24</f>
        <v>0</v>
      </c>
      <c r="CO184" s="424" t="str">
        <f>CE184*Refining!$F$3</f>
        <v>125</v>
      </c>
      <c r="CP184" s="424" t="str">
        <f>CF184*Refining!$F$4</f>
        <v>0</v>
      </c>
      <c r="CQ184" s="424" t="str">
        <f>CG184*Refining!$F$5</f>
        <v>0</v>
      </c>
      <c r="CR184" s="424" t="str">
        <f>CH184*Refining!$F$6</f>
        <v>0</v>
      </c>
      <c r="CS184" s="424" t="str">
        <f>CI184*Refining!$F$7</f>
        <v>670</v>
      </c>
      <c r="CT184" s="424" t="str">
        <f>CJ184*Refining!$F$8</f>
        <v>0</v>
      </c>
      <c r="CU184" s="424" t="str">
        <f>CK184*Refining!$F$9</f>
        <v>0</v>
      </c>
      <c r="CV184" s="424" t="str">
        <f>CL184*Refining!$F$10</f>
        <v>0</v>
      </c>
      <c r="CW184" s="424" t="str">
        <f>CM184*Refining!$F$11</f>
        <v>0</v>
      </c>
      <c r="CX184" s="424" t="str">
        <f>CN184*Refining!$F$12</f>
        <v>0</v>
      </c>
      <c r="CY184" s="441" t="str">
        <f t="shared" ref="CY184:DR184" si="744">IF(CE184 = 0, "", CE184)</f>
        <v>70</v>
      </c>
      <c r="CZ184" s="442" t="str">
        <f t="shared" si="744"/>
        <v/>
      </c>
      <c r="DA184" s="442" t="str">
        <f t="shared" si="744"/>
        <v/>
      </c>
      <c r="DB184" s="443" t="str">
        <f t="shared" si="744"/>
        <v/>
      </c>
      <c r="DC184" s="444" t="str">
        <f t="shared" si="744"/>
        <v>375.0</v>
      </c>
      <c r="DD184" s="442" t="str">
        <f t="shared" si="744"/>
        <v/>
      </c>
      <c r="DE184" s="444" t="str">
        <f t="shared" si="744"/>
        <v/>
      </c>
      <c r="DF184" s="444" t="str">
        <f t="shared" si="744"/>
        <v/>
      </c>
      <c r="DG184" s="442" t="str">
        <f t="shared" si="744"/>
        <v/>
      </c>
      <c r="DH184" s="445" t="str">
        <f t="shared" si="744"/>
        <v/>
      </c>
      <c r="DI184" s="441" t="str">
        <f t="shared" si="744"/>
        <v>125</v>
      </c>
      <c r="DJ184" s="442" t="str">
        <f t="shared" si="744"/>
        <v/>
      </c>
      <c r="DK184" s="442" t="str">
        <f t="shared" si="744"/>
        <v/>
      </c>
      <c r="DL184" s="442" t="str">
        <f t="shared" si="744"/>
        <v/>
      </c>
      <c r="DM184" s="446" t="str">
        <f t="shared" si="744"/>
        <v>669.6</v>
      </c>
      <c r="DN184" s="442" t="str">
        <f t="shared" si="744"/>
        <v/>
      </c>
      <c r="DO184" s="442" t="str">
        <f t="shared" si="744"/>
        <v/>
      </c>
      <c r="DP184" s="442" t="str">
        <f t="shared" si="744"/>
        <v/>
      </c>
      <c r="DQ184" s="442" t="str">
        <f t="shared" si="744"/>
        <v/>
      </c>
      <c r="DR184" s="445" t="str">
        <f t="shared" si="744"/>
        <v/>
      </c>
      <c r="DS184" s="447" t="str">
        <f t="shared" si="15"/>
        <v>445</v>
      </c>
      <c r="DT184" s="448" t="str">
        <f t="shared" si="16"/>
        <v>795</v>
      </c>
      <c r="DU184" s="434" t="str">
        <f>CY184*'Ores &amp; Ingots'!$C$3+CZ184*'Ores &amp; Ingots'!$C$4+DA184*'Ores &amp; Ingots'!$C$5+DB184*'Ores &amp; Ingots'!$C$6+DC184*'Ores &amp; Ingots'!$C$7+DD184*'Ores &amp; Ingots'!$C$8+DE184*'Ores &amp; Ingots'!$C$9+DF184*'Ores &amp; Ingots'!$C$10+DG184*'Ores &amp; Ingots'!$C$11+DH184*'Ores &amp; Ingots'!$C$12</f>
        <v>170</v>
      </c>
      <c r="DV184" s="434" t="str">
        <f>DI184*'Ores &amp; Ingots'!$B$3+DJ184*'Ores &amp; Ingots'!$B$4+DK184*'Ores &amp; Ingots'!$B$5+DL184*'Ores &amp; Ingots'!$B$6+DM184*'Ores &amp; Ingots'!$B$7+DN184*'Ores &amp; Ingots'!$B$8+DO184*'Ores &amp; Ingots'!$B$9+DP184*'Ores &amp; Ingots'!$B$10+DQ184*'Ores &amp; Ingots'!$B$11+DR184*'Ores &amp; Ingots'!$B$12</f>
        <v>294</v>
      </c>
      <c r="DW184" s="448" t="str">
        <f>CY184*Refining!$G$3+CZ184*Refining!$G$4+DA184*Refining!$G$5+DB184*Refining!$G$6+DC184*Refining!$G$7+DD184*Refining!$G$8+DE184*Refining!$G$9+DF184*Refining!$G$10+DG184*Refining!$G$11+DH184*Refining!$G$12</f>
        <v>314</v>
      </c>
      <c r="DX184" s="448" t="str">
        <f t="shared" si="17"/>
        <v>48,825</v>
      </c>
      <c r="DY184" s="449" t="str">
        <f t="shared" si="18"/>
        <v>0.0488</v>
      </c>
      <c r="DZ184" s="447" t="str">
        <f t="shared" si="19"/>
        <v>355</v>
      </c>
      <c r="EA184" s="446" t="str">
        <f t="shared" ref="EA184:EB184" si="745">DZ184/60</f>
        <v>5.9</v>
      </c>
      <c r="EB184" s="446" t="str">
        <f t="shared" si="745"/>
        <v>0.1</v>
      </c>
      <c r="EC184" s="450" t="str">
        <f t="shared" si="21"/>
        <v>0.00</v>
      </c>
      <c r="ED184" s="447" t="str">
        <f t="shared" si="22"/>
        <v>54,269</v>
      </c>
      <c r="EE184" s="446" t="str">
        <f t="shared" ref="EE184:EF184" si="746">ED184/1000</f>
        <v>54.3</v>
      </c>
      <c r="EF184" s="451" t="str">
        <f t="shared" si="746"/>
        <v>0.05</v>
      </c>
      <c r="EG184" s="452" t="str">
        <f t="shared" si="24"/>
        <v>0.0543</v>
      </c>
      <c r="EH184" s="225" t="s">
        <v>12</v>
      </c>
    </row>
    <row r="185">
      <c r="A185" s="33"/>
      <c r="B185" s="226" t="s">
        <v>1039</v>
      </c>
      <c r="C185" s="227" t="s">
        <v>886</v>
      </c>
      <c r="D185" s="227">
        <v>1.0</v>
      </c>
      <c r="E185" s="227">
        <v>1.0</v>
      </c>
      <c r="F185" s="227">
        <v>2.0</v>
      </c>
      <c r="G185" s="453" t="str">
        <f t="shared" si="5"/>
        <v>31.250</v>
      </c>
      <c r="H185" s="454">
        <v>8.0</v>
      </c>
      <c r="I185" s="454">
        <v>8.0</v>
      </c>
      <c r="J185" s="454" t="str">
        <f>H185/Main!$D$9</f>
        <v>8</v>
      </c>
      <c r="K185" s="454" t="str">
        <f>I185/Main!$D$10</f>
        <v>8</v>
      </c>
      <c r="L185" s="455" t="str">
        <f t="shared" si="6"/>
        <v>1.0</v>
      </c>
      <c r="M185" s="455">
        <v>1.0</v>
      </c>
      <c r="N185" s="456"/>
      <c r="O185" s="456"/>
      <c r="P185" s="456"/>
      <c r="Q185" s="457"/>
      <c r="R185" s="456"/>
      <c r="S185" s="458"/>
      <c r="T185" s="458"/>
      <c r="U185" s="456"/>
      <c r="V185" s="456"/>
      <c r="W185" s="530"/>
      <c r="X185" s="458"/>
      <c r="Y185" s="456"/>
      <c r="Z185" s="456"/>
      <c r="AA185" s="456"/>
      <c r="AB185" s="456"/>
      <c r="AC185" s="531" t="s">
        <v>18</v>
      </c>
      <c r="AD185" s="434">
        <v>0.0</v>
      </c>
      <c r="AE185" s="434">
        <v>0.0</v>
      </c>
      <c r="AF185" s="434">
        <v>0.0</v>
      </c>
      <c r="AG185" s="434">
        <v>0.0</v>
      </c>
      <c r="AH185" s="434">
        <v>0.0</v>
      </c>
      <c r="AI185" s="434">
        <v>15.0</v>
      </c>
      <c r="AJ185" s="434">
        <v>0.0</v>
      </c>
      <c r="AK185" s="434">
        <v>0.0</v>
      </c>
      <c r="AL185" s="434">
        <v>0.0</v>
      </c>
      <c r="AM185" s="434">
        <v>0.0</v>
      </c>
      <c r="AN185" s="434">
        <v>0.0</v>
      </c>
      <c r="AO185" s="434">
        <v>0.0</v>
      </c>
      <c r="AP185" s="498">
        <v>40.0</v>
      </c>
      <c r="AQ185" s="434">
        <v>0.0</v>
      </c>
      <c r="AR185" s="434">
        <v>0.0</v>
      </c>
      <c r="AS185" s="434">
        <v>0.0</v>
      </c>
      <c r="AT185" s="434">
        <v>0.0</v>
      </c>
      <c r="AU185" s="434">
        <v>0.0</v>
      </c>
      <c r="AV185" s="434">
        <v>0.0</v>
      </c>
      <c r="AW185" s="434">
        <v>0.0</v>
      </c>
      <c r="AX185" s="434">
        <v>0.0</v>
      </c>
      <c r="AY185" s="429" t="str">
        <f t="shared" ref="AY185:BS185" si="747">IF(AD185 = 0, "", AD185)</f>
        <v/>
      </c>
      <c r="AZ185" s="430" t="str">
        <f t="shared" si="747"/>
        <v/>
      </c>
      <c r="BA185" s="430" t="str">
        <f t="shared" si="747"/>
        <v/>
      </c>
      <c r="BB185" s="430" t="str">
        <f t="shared" si="747"/>
        <v/>
      </c>
      <c r="BC185" s="430" t="str">
        <f t="shared" si="747"/>
        <v/>
      </c>
      <c r="BD185" s="430" t="str">
        <f t="shared" si="747"/>
        <v>15</v>
      </c>
      <c r="BE185" s="430" t="str">
        <f t="shared" si="747"/>
        <v/>
      </c>
      <c r="BF185" s="430" t="str">
        <f t="shared" si="747"/>
        <v/>
      </c>
      <c r="BG185" s="430" t="str">
        <f t="shared" si="747"/>
        <v/>
      </c>
      <c r="BH185" s="430" t="str">
        <f t="shared" si="747"/>
        <v/>
      </c>
      <c r="BI185" s="430" t="str">
        <f t="shared" si="747"/>
        <v/>
      </c>
      <c r="BJ185" s="430" t="str">
        <f t="shared" si="747"/>
        <v/>
      </c>
      <c r="BK185" s="431" t="str">
        <f t="shared" si="747"/>
        <v>40</v>
      </c>
      <c r="BL185" s="430" t="str">
        <f t="shared" si="747"/>
        <v/>
      </c>
      <c r="BM185" s="430" t="str">
        <f t="shared" si="747"/>
        <v/>
      </c>
      <c r="BN185" s="430" t="str">
        <f t="shared" si="747"/>
        <v/>
      </c>
      <c r="BO185" s="430" t="str">
        <f t="shared" si="747"/>
        <v/>
      </c>
      <c r="BP185" s="430" t="str">
        <f t="shared" si="747"/>
        <v/>
      </c>
      <c r="BQ185" s="430" t="str">
        <f t="shared" si="747"/>
        <v/>
      </c>
      <c r="BR185" s="430" t="str">
        <f t="shared" si="747"/>
        <v/>
      </c>
      <c r="BS185" s="432" t="str">
        <f t="shared" si="747"/>
        <v/>
      </c>
      <c r="BT185" s="433" t="str">
        <f>$AY185*Assembly!Y$4+$AZ185*Assembly!Y$5+$BA185*Assembly!Y$6+$BB185*Assembly!Y$7+$BC185*Assembly!Y$8+$BD185*Assembly!Y$9+$BE185*Assembly!Y$10+$BF185*Assembly!Y$11+$BG185*Assembly!Y$12+$BH185*Assembly!Y$13+$BI185*Assembly!Y$14+$BJ185*Assembly!Y$15+$BK185*Assembly!Y$16+$BL185*Assembly!Y$17+$BM185*Assembly!Y$18+$BN185*Assembly!Y$19+$BO185*Assembly!Y$20+$BP185*Assembly!Y$21+$BQ185*Assembly!Y$22+$BR185*Assembly!Y$23+$BS185*Assembly!Y$24</f>
        <v>690</v>
      </c>
      <c r="BU185" s="434" t="str">
        <f t="shared" si="8"/>
        <v>22</v>
      </c>
      <c r="BV185" s="434" t="str">
        <f>$AY185*Assembly!AC$4+$AZ185*Assembly!AC$5+$BA185*Assembly!AC$6+$BB185*Assembly!AC$7+$BC185*Assembly!AC$8+$BD185*Assembly!AC$9+$BE185*Assembly!AC$10+$BF185*Assembly!AC$11+$BG185*Assembly!AC$12+$BH185*Assembly!AC$13+$BI185*Assembly!AC$14+$BJ185*Assembly!AC$15+$BK185*Assembly!AC$16+$BL185*Assembly!AC$17+$BM185*Assembly!AC$18+$BN185*Assembly!AC$19+$BO185*Assembly!AC$20+$BP185*Assembly!AC$21+$BQ185*Assembly!AC$22+$BR185*Assembly!AC$23+$BS185*Assembly!AC$24</f>
        <v>2,625</v>
      </c>
      <c r="BW185" s="435" t="str">
        <f t="shared" si="9"/>
        <v>3.80</v>
      </c>
      <c r="BX185" s="436" t="str">
        <f t="shared" si="10"/>
        <v>84</v>
      </c>
      <c r="BY185" s="437" t="str">
        <f t="shared" si="11"/>
        <v>118.9</v>
      </c>
      <c r="BZ185" s="438"/>
      <c r="CA185" s="434" t="str">
        <f>$AY185*Assembly!X$4+$AZ185*Assembly!X$5+$BA185*Assembly!X$6+$BB185*Assembly!X$7+$BC185*Assembly!X$8+$BD185*Assembly!X$9+$BE185*Assembly!X$10+$BF185*Assembly!X$11+$BG185*Assembly!X$12+$BH185*Assembly!X$13+$BI185*Assembly!X$14+$BJ185*Assembly!X$15+$BK185*Assembly!X$16+$BL185*Assembly!X$17+$BM185*Assembly!X$18+$BN185*Assembly!X$19+$BO185*Assembly!X$20+$BP185*Assembly!X$21+$BQ185*Assembly!X$22+$BR185*Assembly!X$23+$BS185*Assembly!X$24</f>
        <v>55</v>
      </c>
      <c r="CB185" s="434" t="str">
        <f t="shared" si="12"/>
        <v>8,556</v>
      </c>
      <c r="CC185" s="439" t="str">
        <f t="shared" si="13"/>
        <v>0.0086</v>
      </c>
      <c r="CD185" s="440" t="str">
        <f>$AY185*Assembly!AB$4+$AZ185*Assembly!AB$5+$BA185*Assembly!AB$6+$BB185*Assembly!AB$7+$BC185*Assembly!AB$8+$BD185*Assembly!AB$9+$BE185*Assembly!AB$10+$BF185*Assembly!AB$11+$BG185*Assembly!AB$12+$BH185*Assembly!AB$13+$BI185*Assembly!AB$14+$BJ185*Assembly!AB$15+$BK185*Assembly!AB$16+$BL185*Assembly!AB$17+$BM185*Assembly!AB$18+$BN185*Assembly!AB$19+$BO185*Assembly!AB$20+$BP185*Assembly!AB$21+$BQ185*Assembly!AB$22+$BR185*Assembly!AB$23+$BS185*Assembly!AB$24</f>
        <v>350</v>
      </c>
      <c r="CE185" s="457" t="str">
        <f>$AY185*Assembly!M$4+$AZ185*Assembly!M$5+$BA185*Assembly!M$6+$BB185*Assembly!M$7+$BC185*Assembly!M$8+$BD185*Assembly!M$9+$BE185*Assembly!M$10+$BF185*Assembly!M$11+$BG185*Assembly!M$12+$BH185*Assembly!M$13+$BI185*Assembly!M$14+$BJ185*Assembly!M$15+$BK185*Assembly!M$16+$BL185*Assembly!M$17+$BM185*Assembly!M$18+$BN185*Assembly!M$19+$BO185*Assembly!M$20+$BP185*Assembly!M$21+$BQ185*Assembly!M$22+$BR185*Assembly!M$23+$BS185*Assembly!M$24</f>
        <v>105</v>
      </c>
      <c r="CF185" s="457" t="str">
        <f>$AY185*Assembly!N$4+$AZ185*Assembly!N$5+$BA185*Assembly!N$6+$BB185*Assembly!N$7+$BC185*Assembly!N$8+$BD185*Assembly!N$9+$BE185*Assembly!N$10+$BF185*Assembly!N$11+$BG185*Assembly!N$12+$BH185*Assembly!N$13+$BI185*Assembly!N$14+$BJ185*Assembly!N$15+$BK185*Assembly!N$16+$BL185*Assembly!N$17+$BM185*Assembly!N$18+$BN185*Assembly!N$19+$BO185*Assembly!N$20+$BP185*Assembly!N$21+$BQ185*Assembly!N$22+$BR185*Assembly!N$23+$BS185*Assembly!N$24</f>
        <v>0</v>
      </c>
      <c r="CG185" s="457" t="str">
        <f>$AY185*Assembly!O$4+$AZ185*Assembly!O$5+$BA185*Assembly!O$6+$BB185*Assembly!O$7+$BC185*Assembly!O$8+$BD185*Assembly!O$9+$BE185*Assembly!O$10+$BF185*Assembly!O$11+$BG185*Assembly!O$12+$BH185*Assembly!O$13+$BI185*Assembly!O$14+$BJ185*Assembly!O$15+$BK185*Assembly!O$16+$BL185*Assembly!O$17+$BM185*Assembly!O$18+$BN185*Assembly!O$19+$BO185*Assembly!O$20+$BP185*Assembly!O$21+$BQ185*Assembly!O$22+$BR185*Assembly!O$23+$BS185*Assembly!O$24</f>
        <v>0</v>
      </c>
      <c r="CH185" s="454" t="str">
        <f>$AY185*Assembly!P$4+$AZ185*Assembly!P$5+$BA185*Assembly!P$6+$BB185*Assembly!P$7+$BC185*Assembly!P$8+$BD185*Assembly!P$9+$BE185*Assembly!P$10+$BF185*Assembly!P$11+$BG185*Assembly!P$12+$BH185*Assembly!P$13+$BI185*Assembly!P$14+$BJ185*Assembly!P$15+$BK185*Assembly!P$16+$BL185*Assembly!P$17+$BM185*Assembly!P$18+$BN185*Assembly!P$19+$BO185*Assembly!P$20+$BP185*Assembly!P$21+$BQ185*Assembly!P$22+$BR185*Assembly!P$23+$BS185*Assembly!P$24</f>
        <v>0</v>
      </c>
      <c r="CI185" s="454" t="str">
        <f>$AY185*Assembly!Q$4+$AZ185*Assembly!Q$5+$BA185*Assembly!Q$6+$BB185*Assembly!Q$7+$BC185*Assembly!Q$8+$BD185*Assembly!Q$9+$BE185*Assembly!Q$10+$BF185*Assembly!Q$11+$BG185*Assembly!Q$12+$BH185*Assembly!Q$13+$BI185*Assembly!Q$14+$BJ185*Assembly!Q$15+$BK185*Assembly!Q$16+$BL185*Assembly!Q$17+$BM185*Assembly!Q$18+$BN185*Assembly!Q$19+$BO185*Assembly!Q$20+$BP185*Assembly!Q$21+$BQ185*Assembly!Q$22+$BR185*Assembly!Q$23+$BS185*Assembly!Q$24</f>
        <v>600</v>
      </c>
      <c r="CJ185" s="457" t="str">
        <f>$AY185*Assembly!R$4+$AZ185*Assembly!R$5+$BA185*Assembly!R$6+$BB185*Assembly!R$7+$BC185*Assembly!R$8+$BD185*Assembly!R$9+$BE185*Assembly!R$10+$BF185*Assembly!R$11+$BG185*Assembly!R$12+$BH185*Assembly!R$13+$BI185*Assembly!R$14+$BJ185*Assembly!R$15+$BK185*Assembly!R$16+$BL185*Assembly!R$17+$BM185*Assembly!R$18+$BN185*Assembly!R$19+$BO185*Assembly!R$20+$BP185*Assembly!R$21+$BQ185*Assembly!R$22+$BR185*Assembly!R$23+$BS185*Assembly!R$24</f>
        <v>0</v>
      </c>
      <c r="CK185" s="454" t="str">
        <f>$AY185*Assembly!S$4+$AZ185*Assembly!S$5+$BA185*Assembly!S$6+$BB185*Assembly!S$7+$BC185*Assembly!S$8+$BD185*Assembly!S$9+$BE185*Assembly!S$10+$BF185*Assembly!S$11+$BG185*Assembly!S$12+$BH185*Assembly!S$13+$BI185*Assembly!S$14+$BJ185*Assembly!S$15+$BK185*Assembly!S$16+$BL185*Assembly!S$17+$BM185*Assembly!S$18+$BN185*Assembly!S$19+$BO185*Assembly!S$20+$BP185*Assembly!S$21+$BQ185*Assembly!S$22+$BR185*Assembly!S$23+$BS185*Assembly!S$24</f>
        <v>0</v>
      </c>
      <c r="CL185" s="454" t="str">
        <f>$AY185*Assembly!T$4+$AZ185*Assembly!T$5+$BA185*Assembly!T$6+$BB185*Assembly!T$7+$BC185*Assembly!T$8+$BD185*Assembly!T$9+$BE185*Assembly!T$10+$BF185*Assembly!T$11+$BG185*Assembly!T$12+$BH185*Assembly!T$13+$BI185*Assembly!T$14+$BJ185*Assembly!T$15+$BK185*Assembly!T$16+$BL185*Assembly!T$17+$BM185*Assembly!T$18+$BN185*Assembly!T$19+$BO185*Assembly!T$20+$BP185*Assembly!T$21+$BQ185*Assembly!T$22+$BR185*Assembly!T$23+$BS185*Assembly!T$24</f>
        <v>0</v>
      </c>
      <c r="CM185" s="454" t="str">
        <f>$AY185*Assembly!U$4+$AZ185*Assembly!U$5+$BA185*Assembly!U$6+$BB185*Assembly!U$7+$BC185*Assembly!U$8+$BD185*Assembly!U$9+$BE185*Assembly!U$10+$BF185*Assembly!U$11+$BG185*Assembly!U$12+$BH185*Assembly!U$13+$BI185*Assembly!U$14+$BJ185*Assembly!U$15+$BK185*Assembly!U$16+$BL185*Assembly!U$17+$BM185*Assembly!U$18+$BN185*Assembly!U$19+$BO185*Assembly!U$20+$BP185*Assembly!U$21+$BQ185*Assembly!U$22+$BR185*Assembly!U$23+$BS185*Assembly!U$24</f>
        <v>0</v>
      </c>
      <c r="CN185" s="457" t="str">
        <f>$AY185*Assembly!V$4+$AZ185*Assembly!V$5+$BA185*Assembly!V$6+$BB185*Assembly!V$7+$BC185*Assembly!V$8+$BD185*Assembly!V$9+$BE185*Assembly!V$10+$BF185*Assembly!V$11+$BG185*Assembly!V$12+$BH185*Assembly!V$13+$BI185*Assembly!V$14+$BJ185*Assembly!V$15+$BK185*Assembly!V$16+$BL185*Assembly!V$17+$BM185*Assembly!V$18+$BN185*Assembly!V$19+$BO185*Assembly!V$20+$BP185*Assembly!V$21+$BQ185*Assembly!V$22+$BR185*Assembly!V$23+$BS185*Assembly!V$24</f>
        <v>0</v>
      </c>
      <c r="CO185" s="457" t="str">
        <f>CE185*Refining!$F$3</f>
        <v>188</v>
      </c>
      <c r="CP185" s="457" t="str">
        <f>CF185*Refining!$F$4</f>
        <v>0</v>
      </c>
      <c r="CQ185" s="457" t="str">
        <f>CG185*Refining!$F$5</f>
        <v>0</v>
      </c>
      <c r="CR185" s="457" t="str">
        <f>CH185*Refining!$F$6</f>
        <v>0</v>
      </c>
      <c r="CS185" s="457" t="str">
        <f>CI185*Refining!$F$7</f>
        <v>1,071</v>
      </c>
      <c r="CT185" s="457" t="str">
        <f>CJ185*Refining!$F$8</f>
        <v>0</v>
      </c>
      <c r="CU185" s="457" t="str">
        <f>CK185*Refining!$F$9</f>
        <v>0</v>
      </c>
      <c r="CV185" s="457" t="str">
        <f>CL185*Refining!$F$10</f>
        <v>0</v>
      </c>
      <c r="CW185" s="457" t="str">
        <f>CM185*Refining!$F$11</f>
        <v>0</v>
      </c>
      <c r="CX185" s="457" t="str">
        <f>CN185*Refining!$F$12</f>
        <v>0</v>
      </c>
      <c r="CY185" s="441" t="str">
        <f t="shared" ref="CY185:DR185" si="748">IF(CE185 = 0, "", CE185)</f>
        <v>105</v>
      </c>
      <c r="CZ185" s="442" t="str">
        <f t="shared" si="748"/>
        <v/>
      </c>
      <c r="DA185" s="442" t="str">
        <f t="shared" si="748"/>
        <v/>
      </c>
      <c r="DB185" s="443" t="str">
        <f t="shared" si="748"/>
        <v/>
      </c>
      <c r="DC185" s="444" t="str">
        <f t="shared" si="748"/>
        <v>600.0</v>
      </c>
      <c r="DD185" s="442" t="str">
        <f t="shared" si="748"/>
        <v/>
      </c>
      <c r="DE185" s="444" t="str">
        <f t="shared" si="748"/>
        <v/>
      </c>
      <c r="DF185" s="444" t="str">
        <f t="shared" si="748"/>
        <v/>
      </c>
      <c r="DG185" s="442" t="str">
        <f t="shared" si="748"/>
        <v/>
      </c>
      <c r="DH185" s="445" t="str">
        <f t="shared" si="748"/>
        <v/>
      </c>
      <c r="DI185" s="441" t="str">
        <f t="shared" si="748"/>
        <v>188</v>
      </c>
      <c r="DJ185" s="442" t="str">
        <f t="shared" si="748"/>
        <v/>
      </c>
      <c r="DK185" s="442" t="str">
        <f t="shared" si="748"/>
        <v/>
      </c>
      <c r="DL185" s="442" t="str">
        <f t="shared" si="748"/>
        <v/>
      </c>
      <c r="DM185" s="446" t="str">
        <f t="shared" si="748"/>
        <v>1,071.4</v>
      </c>
      <c r="DN185" s="442" t="str">
        <f t="shared" si="748"/>
        <v/>
      </c>
      <c r="DO185" s="442" t="str">
        <f t="shared" si="748"/>
        <v/>
      </c>
      <c r="DP185" s="442" t="str">
        <f t="shared" si="748"/>
        <v/>
      </c>
      <c r="DQ185" s="442" t="str">
        <f t="shared" si="748"/>
        <v/>
      </c>
      <c r="DR185" s="445" t="str">
        <f t="shared" si="748"/>
        <v/>
      </c>
      <c r="DS185" s="447" t="str">
        <f t="shared" si="15"/>
        <v>705</v>
      </c>
      <c r="DT185" s="448" t="str">
        <f t="shared" si="16"/>
        <v>1,259</v>
      </c>
      <c r="DU185" s="434" t="str">
        <f>CY185*'Ores &amp; Ingots'!$C$3+CZ185*'Ores &amp; Ingots'!$C$4+DA185*'Ores &amp; Ingots'!$C$5+DB185*'Ores &amp; Ingots'!$C$6+DC185*'Ores &amp; Ingots'!$C$7+DD185*'Ores &amp; Ingots'!$C$8+DE185*'Ores &amp; Ingots'!$C$9+DF185*'Ores &amp; Ingots'!$C$10+DG185*'Ores &amp; Ingots'!$C$11+DH185*'Ores &amp; Ingots'!$C$12</f>
        <v>271</v>
      </c>
      <c r="DV185" s="434" t="str">
        <f>DI185*'Ores &amp; Ingots'!$B$3+DJ185*'Ores &amp; Ingots'!$B$4+DK185*'Ores &amp; Ingots'!$B$5+DL185*'Ores &amp; Ingots'!$B$6+DM185*'Ores &amp; Ingots'!$B$7+DN185*'Ores &amp; Ingots'!$B$8+DO185*'Ores &amp; Ingots'!$B$9+DP185*'Ores &amp; Ingots'!$B$10+DQ185*'Ores &amp; Ingots'!$B$11+DR185*'Ores &amp; Ingots'!$B$12</f>
        <v>466</v>
      </c>
      <c r="DW185" s="448" t="str">
        <f>CY185*Refining!$G$3+CZ185*Refining!$G$4+DA185*Refining!$G$5+DB185*Refining!$G$6+DC185*Refining!$G$7+DD185*Refining!$G$8+DE185*Refining!$G$9+DF185*Refining!$G$10+DG185*Refining!$G$11+DH185*Refining!$G$12</f>
        <v>502</v>
      </c>
      <c r="DX185" s="448" t="str">
        <f t="shared" si="17"/>
        <v>78,045</v>
      </c>
      <c r="DY185" s="449" t="str">
        <f t="shared" si="18"/>
        <v>0.0780</v>
      </c>
      <c r="DZ185" s="447" t="str">
        <f t="shared" si="19"/>
        <v>565</v>
      </c>
      <c r="EA185" s="446" t="str">
        <f t="shared" ref="EA185:EB185" si="749">DZ185/60</f>
        <v>9.4</v>
      </c>
      <c r="EB185" s="446" t="str">
        <f t="shared" si="749"/>
        <v>0.2</v>
      </c>
      <c r="EC185" s="450" t="str">
        <f t="shared" si="21"/>
        <v>0.01</v>
      </c>
      <c r="ED185" s="447" t="str">
        <f t="shared" si="22"/>
        <v>86,600</v>
      </c>
      <c r="EE185" s="446" t="str">
        <f t="shared" ref="EE185:EF185" si="750">ED185/1000</f>
        <v>86.6</v>
      </c>
      <c r="EF185" s="451" t="str">
        <f t="shared" si="750"/>
        <v>0.09</v>
      </c>
      <c r="EG185" s="452" t="str">
        <f t="shared" si="24"/>
        <v>0.0866</v>
      </c>
      <c r="EH185" s="225" t="s">
        <v>12</v>
      </c>
    </row>
    <row r="186">
      <c r="A186" s="33"/>
      <c r="B186" s="226" t="s">
        <v>1039</v>
      </c>
      <c r="C186" s="227" t="s">
        <v>886</v>
      </c>
      <c r="D186" s="227">
        <v>1.0</v>
      </c>
      <c r="E186" s="227">
        <v>2.0</v>
      </c>
      <c r="F186" s="227">
        <v>3.0</v>
      </c>
      <c r="G186" s="420" t="str">
        <f t="shared" si="5"/>
        <v>93.750</v>
      </c>
      <c r="H186" s="421">
        <v>20.0</v>
      </c>
      <c r="I186" s="421">
        <v>20.0</v>
      </c>
      <c r="J186" s="421" t="str">
        <f>H186/Main!$D$9</f>
        <v>20</v>
      </c>
      <c r="K186" s="421" t="str">
        <f>I186/Main!$D$10</f>
        <v>20</v>
      </c>
      <c r="L186" s="422" t="str">
        <f t="shared" si="6"/>
        <v>1.0</v>
      </c>
      <c r="M186" s="422">
        <v>1.0</v>
      </c>
      <c r="N186" s="423"/>
      <c r="O186" s="423"/>
      <c r="P186" s="423"/>
      <c r="Q186" s="424"/>
      <c r="R186" s="423"/>
      <c r="S186" s="425"/>
      <c r="T186" s="425"/>
      <c r="U186" s="423"/>
      <c r="V186" s="423"/>
      <c r="W186" s="425"/>
      <c r="X186" s="425"/>
      <c r="Y186" s="423"/>
      <c r="Z186" s="423"/>
      <c r="AA186" s="423"/>
      <c r="AB186" s="423"/>
      <c r="AC186" s="523" t="s">
        <v>18</v>
      </c>
      <c r="AD186" s="434">
        <v>0.0</v>
      </c>
      <c r="AE186" s="434">
        <v>0.0</v>
      </c>
      <c r="AF186" s="434">
        <v>0.0</v>
      </c>
      <c r="AG186" s="434">
        <v>0.0</v>
      </c>
      <c r="AH186" s="434">
        <v>0.0</v>
      </c>
      <c r="AI186" s="434">
        <v>25.0</v>
      </c>
      <c r="AJ186" s="434">
        <v>0.0</v>
      </c>
      <c r="AK186" s="434">
        <v>0.0</v>
      </c>
      <c r="AL186" s="434">
        <v>0.0</v>
      </c>
      <c r="AM186" s="434">
        <v>0.0</v>
      </c>
      <c r="AN186" s="434">
        <v>0.0</v>
      </c>
      <c r="AO186" s="434">
        <v>0.0</v>
      </c>
      <c r="AP186" s="498">
        <v>140.0</v>
      </c>
      <c r="AQ186" s="434">
        <v>0.0</v>
      </c>
      <c r="AR186" s="434">
        <v>0.0</v>
      </c>
      <c r="AS186" s="434">
        <v>0.0</v>
      </c>
      <c r="AT186" s="434">
        <v>0.0</v>
      </c>
      <c r="AU186" s="434">
        <v>0.0</v>
      </c>
      <c r="AV186" s="434">
        <v>0.0</v>
      </c>
      <c r="AW186" s="434">
        <v>0.0</v>
      </c>
      <c r="AX186" s="434">
        <v>0.0</v>
      </c>
      <c r="AY186" s="429" t="str">
        <f t="shared" ref="AY186:BS186" si="751">IF(AD186 = 0, "", AD186)</f>
        <v/>
      </c>
      <c r="AZ186" s="430" t="str">
        <f t="shared" si="751"/>
        <v/>
      </c>
      <c r="BA186" s="430" t="str">
        <f t="shared" si="751"/>
        <v/>
      </c>
      <c r="BB186" s="430" t="str">
        <f t="shared" si="751"/>
        <v/>
      </c>
      <c r="BC186" s="430" t="str">
        <f t="shared" si="751"/>
        <v/>
      </c>
      <c r="BD186" s="430" t="str">
        <f t="shared" si="751"/>
        <v>25</v>
      </c>
      <c r="BE186" s="430" t="str">
        <f t="shared" si="751"/>
        <v/>
      </c>
      <c r="BF186" s="430" t="str">
        <f t="shared" si="751"/>
        <v/>
      </c>
      <c r="BG186" s="430" t="str">
        <f t="shared" si="751"/>
        <v/>
      </c>
      <c r="BH186" s="430" t="str">
        <f t="shared" si="751"/>
        <v/>
      </c>
      <c r="BI186" s="430" t="str">
        <f t="shared" si="751"/>
        <v/>
      </c>
      <c r="BJ186" s="430" t="str">
        <f t="shared" si="751"/>
        <v/>
      </c>
      <c r="BK186" s="431" t="str">
        <f t="shared" si="751"/>
        <v>140</v>
      </c>
      <c r="BL186" s="430" t="str">
        <f t="shared" si="751"/>
        <v/>
      </c>
      <c r="BM186" s="430" t="str">
        <f t="shared" si="751"/>
        <v/>
      </c>
      <c r="BN186" s="430" t="str">
        <f t="shared" si="751"/>
        <v/>
      </c>
      <c r="BO186" s="430" t="str">
        <f t="shared" si="751"/>
        <v/>
      </c>
      <c r="BP186" s="430" t="str">
        <f t="shared" si="751"/>
        <v/>
      </c>
      <c r="BQ186" s="430" t="str">
        <f t="shared" si="751"/>
        <v/>
      </c>
      <c r="BR186" s="430" t="str">
        <f t="shared" si="751"/>
        <v/>
      </c>
      <c r="BS186" s="432" t="str">
        <f t="shared" si="751"/>
        <v/>
      </c>
      <c r="BT186" s="433" t="str">
        <f>$AY186*Assembly!Y$4+$AZ186*Assembly!Y$5+$BA186*Assembly!Y$6+$BB186*Assembly!Y$7+$BC186*Assembly!Y$8+$BD186*Assembly!Y$9+$BE186*Assembly!Y$10+$BF186*Assembly!Y$11+$BG186*Assembly!Y$12+$BH186*Assembly!Y$13+$BI186*Assembly!Y$14+$BJ186*Assembly!Y$15+$BK186*Assembly!Y$16+$BL186*Assembly!Y$17+$BM186*Assembly!Y$18+$BN186*Assembly!Y$19+$BO186*Assembly!Y$20+$BP186*Assembly!Y$21+$BQ186*Assembly!Y$22+$BR186*Assembly!Y$23+$BS186*Assembly!Y$24</f>
        <v>2,250</v>
      </c>
      <c r="BU186" s="434" t="str">
        <f t="shared" si="8"/>
        <v>24</v>
      </c>
      <c r="BV186" s="434" t="str">
        <f>$AY186*Assembly!AC$4+$AZ186*Assembly!AC$5+$BA186*Assembly!AC$6+$BB186*Assembly!AC$7+$BC186*Assembly!AC$8+$BD186*Assembly!AC$9+$BE186*Assembly!AC$10+$BF186*Assembly!AC$11+$BG186*Assembly!AC$12+$BH186*Assembly!AC$13+$BI186*Assembly!AC$14+$BJ186*Assembly!AC$15+$BK186*Assembly!AC$16+$BL186*Assembly!AC$17+$BM186*Assembly!AC$18+$BN186*Assembly!AC$19+$BO186*Assembly!AC$20+$BP186*Assembly!AC$21+$BQ186*Assembly!AC$22+$BR186*Assembly!AC$23+$BS186*Assembly!AC$24</f>
        <v>8,775</v>
      </c>
      <c r="BW186" s="435" t="str">
        <f t="shared" si="9"/>
        <v>3.90</v>
      </c>
      <c r="BX186" s="436" t="str">
        <f t="shared" si="10"/>
        <v>94</v>
      </c>
      <c r="BY186" s="437" t="str">
        <f t="shared" si="11"/>
        <v>365.6</v>
      </c>
      <c r="BZ186" s="438"/>
      <c r="CA186" s="434" t="str">
        <f>$AY186*Assembly!X$4+$AZ186*Assembly!X$5+$BA186*Assembly!X$6+$BB186*Assembly!X$7+$BC186*Assembly!X$8+$BD186*Assembly!X$9+$BE186*Assembly!X$10+$BF186*Assembly!X$11+$BG186*Assembly!X$12+$BH186*Assembly!X$13+$BI186*Assembly!X$14+$BJ186*Assembly!X$15+$BK186*Assembly!X$16+$BL186*Assembly!X$17+$BM186*Assembly!X$18+$BN186*Assembly!X$19+$BO186*Assembly!X$20+$BP186*Assembly!X$21+$BQ186*Assembly!X$22+$BR186*Assembly!X$23+$BS186*Assembly!X$24</f>
        <v>165</v>
      </c>
      <c r="CB186" s="434" t="str">
        <f t="shared" si="12"/>
        <v>25,667</v>
      </c>
      <c r="CC186" s="439" t="str">
        <f t="shared" si="13"/>
        <v>0.0257</v>
      </c>
      <c r="CD186" s="440" t="str">
        <f>$AY186*Assembly!AB$4+$AZ186*Assembly!AB$5+$BA186*Assembly!AB$6+$BB186*Assembly!AB$7+$BC186*Assembly!AB$8+$BD186*Assembly!AB$9+$BE186*Assembly!AB$10+$BF186*Assembly!AB$11+$BG186*Assembly!AB$12+$BH186*Assembly!AB$13+$BI186*Assembly!AB$14+$BJ186*Assembly!AB$15+$BK186*Assembly!AB$16+$BL186*Assembly!AB$17+$BM186*Assembly!AB$18+$BN186*Assembly!AB$19+$BO186*Assembly!AB$20+$BP186*Assembly!AB$21+$BQ186*Assembly!AB$22+$BR186*Assembly!AB$23+$BS186*Assembly!AB$24</f>
        <v>1,170</v>
      </c>
      <c r="CE186" s="424" t="str">
        <f>$AY186*Assembly!M$4+$AZ186*Assembly!M$5+$BA186*Assembly!M$6+$BB186*Assembly!M$7+$BC186*Assembly!M$8+$BD186*Assembly!M$9+$BE186*Assembly!M$10+$BF186*Assembly!M$11+$BG186*Assembly!M$12+$BH186*Assembly!M$13+$BI186*Assembly!M$14+$BJ186*Assembly!M$15+$BK186*Assembly!M$16+$BL186*Assembly!M$17+$BM186*Assembly!M$18+$BN186*Assembly!M$19+$BO186*Assembly!M$20+$BP186*Assembly!M$21+$BQ186*Assembly!M$22+$BR186*Assembly!M$23+$BS186*Assembly!M$24</f>
        <v>175</v>
      </c>
      <c r="CF186" s="424" t="str">
        <f>$AY186*Assembly!N$4+$AZ186*Assembly!N$5+$BA186*Assembly!N$6+$BB186*Assembly!N$7+$BC186*Assembly!N$8+$BD186*Assembly!N$9+$BE186*Assembly!N$10+$BF186*Assembly!N$11+$BG186*Assembly!N$12+$BH186*Assembly!N$13+$BI186*Assembly!N$14+$BJ186*Assembly!N$15+$BK186*Assembly!N$16+$BL186*Assembly!N$17+$BM186*Assembly!N$18+$BN186*Assembly!N$19+$BO186*Assembly!N$20+$BP186*Assembly!N$21+$BQ186*Assembly!N$22+$BR186*Assembly!N$23+$BS186*Assembly!N$24</f>
        <v>0</v>
      </c>
      <c r="CG186" s="424" t="str">
        <f>$AY186*Assembly!O$4+$AZ186*Assembly!O$5+$BA186*Assembly!O$6+$BB186*Assembly!O$7+$BC186*Assembly!O$8+$BD186*Assembly!O$9+$BE186*Assembly!O$10+$BF186*Assembly!O$11+$BG186*Assembly!O$12+$BH186*Assembly!O$13+$BI186*Assembly!O$14+$BJ186*Assembly!O$15+$BK186*Assembly!O$16+$BL186*Assembly!O$17+$BM186*Assembly!O$18+$BN186*Assembly!O$19+$BO186*Assembly!O$20+$BP186*Assembly!O$21+$BQ186*Assembly!O$22+$BR186*Assembly!O$23+$BS186*Assembly!O$24</f>
        <v>0</v>
      </c>
      <c r="CH186" s="421" t="str">
        <f>$AY186*Assembly!P$4+$AZ186*Assembly!P$5+$BA186*Assembly!P$6+$BB186*Assembly!P$7+$BC186*Assembly!P$8+$BD186*Assembly!P$9+$BE186*Assembly!P$10+$BF186*Assembly!P$11+$BG186*Assembly!P$12+$BH186*Assembly!P$13+$BI186*Assembly!P$14+$BJ186*Assembly!P$15+$BK186*Assembly!P$16+$BL186*Assembly!P$17+$BM186*Assembly!P$18+$BN186*Assembly!P$19+$BO186*Assembly!P$20+$BP186*Assembly!P$21+$BQ186*Assembly!P$22+$BR186*Assembly!P$23+$BS186*Assembly!P$24</f>
        <v>0</v>
      </c>
      <c r="CI186" s="421" t="str">
        <f>$AY186*Assembly!Q$4+$AZ186*Assembly!Q$5+$BA186*Assembly!Q$6+$BB186*Assembly!Q$7+$BC186*Assembly!Q$8+$BD186*Assembly!Q$9+$BE186*Assembly!Q$10+$BF186*Assembly!Q$11+$BG186*Assembly!Q$12+$BH186*Assembly!Q$13+$BI186*Assembly!Q$14+$BJ186*Assembly!Q$15+$BK186*Assembly!Q$16+$BL186*Assembly!Q$17+$BM186*Assembly!Q$18+$BN186*Assembly!Q$19+$BO186*Assembly!Q$20+$BP186*Assembly!Q$21+$BQ186*Assembly!Q$22+$BR186*Assembly!Q$23+$BS186*Assembly!Q$24</f>
        <v>2100</v>
      </c>
      <c r="CJ186" s="424" t="str">
        <f>$AY186*Assembly!R$4+$AZ186*Assembly!R$5+$BA186*Assembly!R$6+$BB186*Assembly!R$7+$BC186*Assembly!R$8+$BD186*Assembly!R$9+$BE186*Assembly!R$10+$BF186*Assembly!R$11+$BG186*Assembly!R$12+$BH186*Assembly!R$13+$BI186*Assembly!R$14+$BJ186*Assembly!R$15+$BK186*Assembly!R$16+$BL186*Assembly!R$17+$BM186*Assembly!R$18+$BN186*Assembly!R$19+$BO186*Assembly!R$20+$BP186*Assembly!R$21+$BQ186*Assembly!R$22+$BR186*Assembly!R$23+$BS186*Assembly!R$24</f>
        <v>0</v>
      </c>
      <c r="CK186" s="421" t="str">
        <f>$AY186*Assembly!S$4+$AZ186*Assembly!S$5+$BA186*Assembly!S$6+$BB186*Assembly!S$7+$BC186*Assembly!S$8+$BD186*Assembly!S$9+$BE186*Assembly!S$10+$BF186*Assembly!S$11+$BG186*Assembly!S$12+$BH186*Assembly!S$13+$BI186*Assembly!S$14+$BJ186*Assembly!S$15+$BK186*Assembly!S$16+$BL186*Assembly!S$17+$BM186*Assembly!S$18+$BN186*Assembly!S$19+$BO186*Assembly!S$20+$BP186*Assembly!S$21+$BQ186*Assembly!S$22+$BR186*Assembly!S$23+$BS186*Assembly!S$24</f>
        <v>0</v>
      </c>
      <c r="CL186" s="421" t="str">
        <f>$AY186*Assembly!T$4+$AZ186*Assembly!T$5+$BA186*Assembly!T$6+$BB186*Assembly!T$7+$BC186*Assembly!T$8+$BD186*Assembly!T$9+$BE186*Assembly!T$10+$BF186*Assembly!T$11+$BG186*Assembly!T$12+$BH186*Assembly!T$13+$BI186*Assembly!T$14+$BJ186*Assembly!T$15+$BK186*Assembly!T$16+$BL186*Assembly!T$17+$BM186*Assembly!T$18+$BN186*Assembly!T$19+$BO186*Assembly!T$20+$BP186*Assembly!T$21+$BQ186*Assembly!T$22+$BR186*Assembly!T$23+$BS186*Assembly!T$24</f>
        <v>0</v>
      </c>
      <c r="CM186" s="421" t="str">
        <f>$AY186*Assembly!U$4+$AZ186*Assembly!U$5+$BA186*Assembly!U$6+$BB186*Assembly!U$7+$BC186*Assembly!U$8+$BD186*Assembly!U$9+$BE186*Assembly!U$10+$BF186*Assembly!U$11+$BG186*Assembly!U$12+$BH186*Assembly!U$13+$BI186*Assembly!U$14+$BJ186*Assembly!U$15+$BK186*Assembly!U$16+$BL186*Assembly!U$17+$BM186*Assembly!U$18+$BN186*Assembly!U$19+$BO186*Assembly!U$20+$BP186*Assembly!U$21+$BQ186*Assembly!U$22+$BR186*Assembly!U$23+$BS186*Assembly!U$24</f>
        <v>0</v>
      </c>
      <c r="CN186" s="424" t="str">
        <f>$AY186*Assembly!V$4+$AZ186*Assembly!V$5+$BA186*Assembly!V$6+$BB186*Assembly!V$7+$BC186*Assembly!V$8+$BD186*Assembly!V$9+$BE186*Assembly!V$10+$BF186*Assembly!V$11+$BG186*Assembly!V$12+$BH186*Assembly!V$13+$BI186*Assembly!V$14+$BJ186*Assembly!V$15+$BK186*Assembly!V$16+$BL186*Assembly!V$17+$BM186*Assembly!V$18+$BN186*Assembly!V$19+$BO186*Assembly!V$20+$BP186*Assembly!V$21+$BQ186*Assembly!V$22+$BR186*Assembly!V$23+$BS186*Assembly!V$24</f>
        <v>0</v>
      </c>
      <c r="CO186" s="424" t="str">
        <f>CE186*Refining!$F$3</f>
        <v>313</v>
      </c>
      <c r="CP186" s="424" t="str">
        <f>CF186*Refining!$F$4</f>
        <v>0</v>
      </c>
      <c r="CQ186" s="424" t="str">
        <f>CG186*Refining!$F$5</f>
        <v>0</v>
      </c>
      <c r="CR186" s="424" t="str">
        <f>CH186*Refining!$F$6</f>
        <v>0</v>
      </c>
      <c r="CS186" s="424" t="str">
        <f>CI186*Refining!$F$7</f>
        <v>3,750</v>
      </c>
      <c r="CT186" s="424" t="str">
        <f>CJ186*Refining!$F$8</f>
        <v>0</v>
      </c>
      <c r="CU186" s="424" t="str">
        <f>CK186*Refining!$F$9</f>
        <v>0</v>
      </c>
      <c r="CV186" s="424" t="str">
        <f>CL186*Refining!$F$10</f>
        <v>0</v>
      </c>
      <c r="CW186" s="424" t="str">
        <f>CM186*Refining!$F$11</f>
        <v>0</v>
      </c>
      <c r="CX186" s="424" t="str">
        <f>CN186*Refining!$F$12</f>
        <v>0</v>
      </c>
      <c r="CY186" s="441" t="str">
        <f t="shared" ref="CY186:DR186" si="752">IF(CE186 = 0, "", CE186)</f>
        <v>175</v>
      </c>
      <c r="CZ186" s="442" t="str">
        <f t="shared" si="752"/>
        <v/>
      </c>
      <c r="DA186" s="442" t="str">
        <f t="shared" si="752"/>
        <v/>
      </c>
      <c r="DB186" s="443" t="str">
        <f t="shared" si="752"/>
        <v/>
      </c>
      <c r="DC186" s="444" t="str">
        <f t="shared" si="752"/>
        <v>2100.0</v>
      </c>
      <c r="DD186" s="442" t="str">
        <f t="shared" si="752"/>
        <v/>
      </c>
      <c r="DE186" s="444" t="str">
        <f t="shared" si="752"/>
        <v/>
      </c>
      <c r="DF186" s="444" t="str">
        <f t="shared" si="752"/>
        <v/>
      </c>
      <c r="DG186" s="442" t="str">
        <f t="shared" si="752"/>
        <v/>
      </c>
      <c r="DH186" s="445" t="str">
        <f t="shared" si="752"/>
        <v/>
      </c>
      <c r="DI186" s="441" t="str">
        <f t="shared" si="752"/>
        <v>313</v>
      </c>
      <c r="DJ186" s="442" t="str">
        <f t="shared" si="752"/>
        <v/>
      </c>
      <c r="DK186" s="442" t="str">
        <f t="shared" si="752"/>
        <v/>
      </c>
      <c r="DL186" s="442" t="str">
        <f t="shared" si="752"/>
        <v/>
      </c>
      <c r="DM186" s="446" t="str">
        <f t="shared" si="752"/>
        <v>3,750.0</v>
      </c>
      <c r="DN186" s="442" t="str">
        <f t="shared" si="752"/>
        <v/>
      </c>
      <c r="DO186" s="442" t="str">
        <f t="shared" si="752"/>
        <v/>
      </c>
      <c r="DP186" s="442" t="str">
        <f t="shared" si="752"/>
        <v/>
      </c>
      <c r="DQ186" s="442" t="str">
        <f t="shared" si="752"/>
        <v/>
      </c>
      <c r="DR186" s="445" t="str">
        <f t="shared" si="752"/>
        <v/>
      </c>
      <c r="DS186" s="447" t="str">
        <f t="shared" si="15"/>
        <v>2,275</v>
      </c>
      <c r="DT186" s="448" t="str">
        <f t="shared" si="16"/>
        <v>4,063</v>
      </c>
      <c r="DU186" s="434" t="str">
        <f>CY186*'Ores &amp; Ingots'!$C$3+CZ186*'Ores &amp; Ingots'!$C$4+DA186*'Ores &amp; Ingots'!$C$5+DB186*'Ores &amp; Ingots'!$C$6+DC186*'Ores &amp; Ingots'!$C$7+DD186*'Ores &amp; Ingots'!$C$8+DE186*'Ores &amp; Ingots'!$C$9+DF186*'Ores &amp; Ingots'!$C$10+DG186*'Ores &amp; Ingots'!$C$11+DH186*'Ores &amp; Ingots'!$C$12</f>
        <v>923</v>
      </c>
      <c r="DV186" s="434" t="str">
        <f>DI186*'Ores &amp; Ingots'!$B$3+DJ186*'Ores &amp; Ingots'!$B$4+DK186*'Ores &amp; Ingots'!$B$5+DL186*'Ores &amp; Ingots'!$B$6+DM186*'Ores &amp; Ingots'!$B$7+DN186*'Ores &amp; Ingots'!$B$8+DO186*'Ores &amp; Ingots'!$B$9+DP186*'Ores &amp; Ingots'!$B$10+DQ186*'Ores &amp; Ingots'!$B$11+DR186*'Ores &amp; Ingots'!$B$12</f>
        <v>1,503</v>
      </c>
      <c r="DW186" s="448" t="str">
        <f>CY186*Refining!$G$3+CZ186*Refining!$G$4+DA186*Refining!$G$5+DB186*Refining!$G$6+DC186*Refining!$G$7+DD186*Refining!$G$8+DE186*Refining!$G$9+DF186*Refining!$G$10+DG186*Refining!$G$11+DH186*Refining!$G$12</f>
        <v>1,743</v>
      </c>
      <c r="DX186" s="448" t="str">
        <f t="shared" si="17"/>
        <v>271,100</v>
      </c>
      <c r="DY186" s="449" t="str">
        <f t="shared" si="18"/>
        <v>0.2711</v>
      </c>
      <c r="DZ186" s="447" t="str">
        <f t="shared" si="19"/>
        <v>1,928</v>
      </c>
      <c r="EA186" s="446" t="str">
        <f t="shared" ref="EA186:EB186" si="753">DZ186/60</f>
        <v>32.1</v>
      </c>
      <c r="EB186" s="446" t="str">
        <f t="shared" si="753"/>
        <v>0.5</v>
      </c>
      <c r="EC186" s="450" t="str">
        <f t="shared" si="21"/>
        <v>0.02</v>
      </c>
      <c r="ED186" s="447" t="str">
        <f t="shared" si="22"/>
        <v>296,767</v>
      </c>
      <c r="EE186" s="446" t="str">
        <f t="shared" ref="EE186:EF186" si="754">ED186/1000</f>
        <v>296.8</v>
      </c>
      <c r="EF186" s="451" t="str">
        <f t="shared" si="754"/>
        <v>0.30</v>
      </c>
      <c r="EG186" s="452" t="str">
        <f t="shared" si="24"/>
        <v>0.2968</v>
      </c>
      <c r="EH186" s="225" t="s">
        <v>12</v>
      </c>
    </row>
    <row r="187">
      <c r="A187" s="42"/>
      <c r="B187" s="297" t="s">
        <v>1039</v>
      </c>
      <c r="C187" s="262" t="s">
        <v>886</v>
      </c>
      <c r="D187" s="262">
        <v>1.0</v>
      </c>
      <c r="E187" s="262">
        <v>3.0</v>
      </c>
      <c r="F187" s="262">
        <v>3.0</v>
      </c>
      <c r="G187" s="503" t="str">
        <f t="shared" si="5"/>
        <v>140.625</v>
      </c>
      <c r="H187" s="504">
        <v>25.0</v>
      </c>
      <c r="I187" s="504">
        <v>25.0</v>
      </c>
      <c r="J187" s="504" t="str">
        <f>H187/Main!$D$9</f>
        <v>25</v>
      </c>
      <c r="K187" s="504" t="str">
        <f>I187/Main!$D$10</f>
        <v>25</v>
      </c>
      <c r="L187" s="505" t="str">
        <f t="shared" si="6"/>
        <v>1.0</v>
      </c>
      <c r="M187" s="505">
        <v>1.0</v>
      </c>
      <c r="N187" s="506"/>
      <c r="O187" s="506"/>
      <c r="P187" s="506"/>
      <c r="Q187" s="507"/>
      <c r="R187" s="506"/>
      <c r="S187" s="508"/>
      <c r="T187" s="508"/>
      <c r="U187" s="506"/>
      <c r="V187" s="506"/>
      <c r="W187" s="534"/>
      <c r="X187" s="508"/>
      <c r="Y187" s="506"/>
      <c r="Z187" s="506"/>
      <c r="AA187" s="506"/>
      <c r="AB187" s="506"/>
      <c r="AC187" s="535" t="s">
        <v>18</v>
      </c>
      <c r="AD187" s="474">
        <v>0.0</v>
      </c>
      <c r="AE187" s="474">
        <v>0.0</v>
      </c>
      <c r="AF187" s="474">
        <v>0.0</v>
      </c>
      <c r="AG187" s="474">
        <v>0.0</v>
      </c>
      <c r="AH187" s="474">
        <v>0.0</v>
      </c>
      <c r="AI187" s="474">
        <v>40.0</v>
      </c>
      <c r="AJ187" s="474">
        <v>0.0</v>
      </c>
      <c r="AK187" s="474">
        <v>0.0</v>
      </c>
      <c r="AL187" s="474">
        <v>0.0</v>
      </c>
      <c r="AM187" s="474">
        <v>0.0</v>
      </c>
      <c r="AN187" s="474">
        <v>0.0</v>
      </c>
      <c r="AO187" s="474">
        <v>0.0</v>
      </c>
      <c r="AP187" s="510">
        <v>196.0</v>
      </c>
      <c r="AQ187" s="474">
        <v>0.0</v>
      </c>
      <c r="AR187" s="474">
        <v>0.0</v>
      </c>
      <c r="AS187" s="474">
        <v>0.0</v>
      </c>
      <c r="AT187" s="474">
        <v>0.0</v>
      </c>
      <c r="AU187" s="474">
        <v>0.0</v>
      </c>
      <c r="AV187" s="474">
        <v>0.0</v>
      </c>
      <c r="AW187" s="474">
        <v>0.0</v>
      </c>
      <c r="AX187" s="474">
        <v>0.0</v>
      </c>
      <c r="AY187" s="469" t="str">
        <f t="shared" ref="AY187:BS187" si="755">IF(AD187 = 0, "", AD187)</f>
        <v/>
      </c>
      <c r="AZ187" s="470" t="str">
        <f t="shared" si="755"/>
        <v/>
      </c>
      <c r="BA187" s="470" t="str">
        <f t="shared" si="755"/>
        <v/>
      </c>
      <c r="BB187" s="470" t="str">
        <f t="shared" si="755"/>
        <v/>
      </c>
      <c r="BC187" s="470" t="str">
        <f t="shared" si="755"/>
        <v/>
      </c>
      <c r="BD187" s="470" t="str">
        <f t="shared" si="755"/>
        <v>40</v>
      </c>
      <c r="BE187" s="470" t="str">
        <f t="shared" si="755"/>
        <v/>
      </c>
      <c r="BF187" s="470" t="str">
        <f t="shared" si="755"/>
        <v/>
      </c>
      <c r="BG187" s="470" t="str">
        <f t="shared" si="755"/>
        <v/>
      </c>
      <c r="BH187" s="470" t="str">
        <f t="shared" si="755"/>
        <v/>
      </c>
      <c r="BI187" s="470" t="str">
        <f t="shared" si="755"/>
        <v/>
      </c>
      <c r="BJ187" s="470" t="str">
        <f t="shared" si="755"/>
        <v/>
      </c>
      <c r="BK187" s="471" t="str">
        <f t="shared" si="755"/>
        <v>196</v>
      </c>
      <c r="BL187" s="470" t="str">
        <f t="shared" si="755"/>
        <v/>
      </c>
      <c r="BM187" s="470" t="str">
        <f t="shared" si="755"/>
        <v/>
      </c>
      <c r="BN187" s="470" t="str">
        <f t="shared" si="755"/>
        <v/>
      </c>
      <c r="BO187" s="470" t="str">
        <f t="shared" si="755"/>
        <v/>
      </c>
      <c r="BP187" s="470" t="str">
        <f t="shared" si="755"/>
        <v/>
      </c>
      <c r="BQ187" s="470" t="str">
        <f t="shared" si="755"/>
        <v/>
      </c>
      <c r="BR187" s="470" t="str">
        <f t="shared" si="755"/>
        <v/>
      </c>
      <c r="BS187" s="472" t="str">
        <f t="shared" si="755"/>
        <v/>
      </c>
      <c r="BT187" s="473" t="str">
        <f>$AY187*Assembly!Y$4+$AZ187*Assembly!Y$5+$BA187*Assembly!Y$6+$BB187*Assembly!Y$7+$BC187*Assembly!Y$8+$BD187*Assembly!Y$9+$BE187*Assembly!Y$10+$BF187*Assembly!Y$11+$BG187*Assembly!Y$12+$BH187*Assembly!Y$13+$BI187*Assembly!Y$14+$BJ187*Assembly!Y$15+$BK187*Assembly!Y$16+$BL187*Assembly!Y$17+$BM187*Assembly!Y$18+$BN187*Assembly!Y$19+$BO187*Assembly!Y$20+$BP187*Assembly!Y$21+$BQ187*Assembly!Y$22+$BR187*Assembly!Y$23+$BS187*Assembly!Y$24</f>
        <v>3,180</v>
      </c>
      <c r="BU187" s="474" t="str">
        <f t="shared" si="8"/>
        <v>23</v>
      </c>
      <c r="BV187" s="474" t="str">
        <f>$AY187*Assembly!AC$4+$AZ187*Assembly!AC$5+$BA187*Assembly!AC$6+$BB187*Assembly!AC$7+$BC187*Assembly!AC$8+$BD187*Assembly!AC$9+$BE187*Assembly!AC$10+$BF187*Assembly!AC$11+$BG187*Assembly!AC$12+$BH187*Assembly!AC$13+$BI187*Assembly!AC$14+$BJ187*Assembly!AC$15+$BK187*Assembly!AC$16+$BL187*Assembly!AC$17+$BM187*Assembly!AC$18+$BN187*Assembly!AC$19+$BO187*Assembly!AC$20+$BP187*Assembly!AC$21+$BQ187*Assembly!AC$22+$BR187*Assembly!AC$23+$BS187*Assembly!AC$24</f>
        <v>12,360</v>
      </c>
      <c r="BW187" s="475" t="str">
        <f t="shared" si="9"/>
        <v>3.89</v>
      </c>
      <c r="BX187" s="476" t="str">
        <f t="shared" si="10"/>
        <v>88</v>
      </c>
      <c r="BY187" s="477" t="str">
        <f t="shared" si="11"/>
        <v>546.6</v>
      </c>
      <c r="BZ187" s="478"/>
      <c r="CA187" s="474" t="str">
        <f>$AY187*Assembly!X$4+$AZ187*Assembly!X$5+$BA187*Assembly!X$6+$BB187*Assembly!X$7+$BC187*Assembly!X$8+$BD187*Assembly!X$9+$BE187*Assembly!X$10+$BF187*Assembly!X$11+$BG187*Assembly!X$12+$BH187*Assembly!X$13+$BI187*Assembly!X$14+$BJ187*Assembly!X$15+$BK187*Assembly!X$16+$BL187*Assembly!X$17+$BM187*Assembly!X$18+$BN187*Assembly!X$19+$BO187*Assembly!X$20+$BP187*Assembly!X$21+$BQ187*Assembly!X$22+$BR187*Assembly!X$23+$BS187*Assembly!X$24</f>
        <v>236</v>
      </c>
      <c r="CB187" s="474" t="str">
        <f t="shared" si="12"/>
        <v>36,711</v>
      </c>
      <c r="CC187" s="479" t="str">
        <f t="shared" si="13"/>
        <v>0.0367</v>
      </c>
      <c r="CD187" s="480" t="str">
        <f>$AY187*Assembly!AB$4+$AZ187*Assembly!AB$5+$BA187*Assembly!AB$6+$BB187*Assembly!AB$7+$BC187*Assembly!AB$8+$BD187*Assembly!AB$9+$BE187*Assembly!AB$10+$BF187*Assembly!AB$11+$BG187*Assembly!AB$12+$BH187*Assembly!AB$13+$BI187*Assembly!AB$14+$BJ187*Assembly!AB$15+$BK187*Assembly!AB$16+$BL187*Assembly!AB$17+$BM187*Assembly!AB$18+$BN187*Assembly!AB$19+$BO187*Assembly!AB$20+$BP187*Assembly!AB$21+$BQ187*Assembly!AB$22+$BR187*Assembly!AB$23+$BS187*Assembly!AB$24</f>
        <v>1,648</v>
      </c>
      <c r="CE187" s="507" t="str">
        <f>$AY187*Assembly!M$4+$AZ187*Assembly!M$5+$BA187*Assembly!M$6+$BB187*Assembly!M$7+$BC187*Assembly!M$8+$BD187*Assembly!M$9+$BE187*Assembly!M$10+$BF187*Assembly!M$11+$BG187*Assembly!M$12+$BH187*Assembly!M$13+$BI187*Assembly!M$14+$BJ187*Assembly!M$15+$BK187*Assembly!M$16+$BL187*Assembly!M$17+$BM187*Assembly!M$18+$BN187*Assembly!M$19+$BO187*Assembly!M$20+$BP187*Assembly!M$21+$BQ187*Assembly!M$22+$BR187*Assembly!M$23+$BS187*Assembly!M$24</f>
        <v>280</v>
      </c>
      <c r="CF187" s="507" t="str">
        <f>$AY187*Assembly!N$4+$AZ187*Assembly!N$5+$BA187*Assembly!N$6+$BB187*Assembly!N$7+$BC187*Assembly!N$8+$BD187*Assembly!N$9+$BE187*Assembly!N$10+$BF187*Assembly!N$11+$BG187*Assembly!N$12+$BH187*Assembly!N$13+$BI187*Assembly!N$14+$BJ187*Assembly!N$15+$BK187*Assembly!N$16+$BL187*Assembly!N$17+$BM187*Assembly!N$18+$BN187*Assembly!N$19+$BO187*Assembly!N$20+$BP187*Assembly!N$21+$BQ187*Assembly!N$22+$BR187*Assembly!N$23+$BS187*Assembly!N$24</f>
        <v>0</v>
      </c>
      <c r="CG187" s="507" t="str">
        <f>$AY187*Assembly!O$4+$AZ187*Assembly!O$5+$BA187*Assembly!O$6+$BB187*Assembly!O$7+$BC187*Assembly!O$8+$BD187*Assembly!O$9+$BE187*Assembly!O$10+$BF187*Assembly!O$11+$BG187*Assembly!O$12+$BH187*Assembly!O$13+$BI187*Assembly!O$14+$BJ187*Assembly!O$15+$BK187*Assembly!O$16+$BL187*Assembly!O$17+$BM187*Assembly!O$18+$BN187*Assembly!O$19+$BO187*Assembly!O$20+$BP187*Assembly!O$21+$BQ187*Assembly!O$22+$BR187*Assembly!O$23+$BS187*Assembly!O$24</f>
        <v>0</v>
      </c>
      <c r="CH187" s="504" t="str">
        <f>$AY187*Assembly!P$4+$AZ187*Assembly!P$5+$BA187*Assembly!P$6+$BB187*Assembly!P$7+$BC187*Assembly!P$8+$BD187*Assembly!P$9+$BE187*Assembly!P$10+$BF187*Assembly!P$11+$BG187*Assembly!P$12+$BH187*Assembly!P$13+$BI187*Assembly!P$14+$BJ187*Assembly!P$15+$BK187*Assembly!P$16+$BL187*Assembly!P$17+$BM187*Assembly!P$18+$BN187*Assembly!P$19+$BO187*Assembly!P$20+$BP187*Assembly!P$21+$BQ187*Assembly!P$22+$BR187*Assembly!P$23+$BS187*Assembly!P$24</f>
        <v>0</v>
      </c>
      <c r="CI187" s="504" t="str">
        <f>$AY187*Assembly!Q$4+$AZ187*Assembly!Q$5+$BA187*Assembly!Q$6+$BB187*Assembly!Q$7+$BC187*Assembly!Q$8+$BD187*Assembly!Q$9+$BE187*Assembly!Q$10+$BF187*Assembly!Q$11+$BG187*Assembly!Q$12+$BH187*Assembly!Q$13+$BI187*Assembly!Q$14+$BJ187*Assembly!Q$15+$BK187*Assembly!Q$16+$BL187*Assembly!Q$17+$BM187*Assembly!Q$18+$BN187*Assembly!Q$19+$BO187*Assembly!Q$20+$BP187*Assembly!Q$21+$BQ187*Assembly!Q$22+$BR187*Assembly!Q$23+$BS187*Assembly!Q$24</f>
        <v>2940</v>
      </c>
      <c r="CJ187" s="507" t="str">
        <f>$AY187*Assembly!R$4+$AZ187*Assembly!R$5+$BA187*Assembly!R$6+$BB187*Assembly!R$7+$BC187*Assembly!R$8+$BD187*Assembly!R$9+$BE187*Assembly!R$10+$BF187*Assembly!R$11+$BG187*Assembly!R$12+$BH187*Assembly!R$13+$BI187*Assembly!R$14+$BJ187*Assembly!R$15+$BK187*Assembly!R$16+$BL187*Assembly!R$17+$BM187*Assembly!R$18+$BN187*Assembly!R$19+$BO187*Assembly!R$20+$BP187*Assembly!R$21+$BQ187*Assembly!R$22+$BR187*Assembly!R$23+$BS187*Assembly!R$24</f>
        <v>0</v>
      </c>
      <c r="CK187" s="504" t="str">
        <f>$AY187*Assembly!S$4+$AZ187*Assembly!S$5+$BA187*Assembly!S$6+$BB187*Assembly!S$7+$BC187*Assembly!S$8+$BD187*Assembly!S$9+$BE187*Assembly!S$10+$BF187*Assembly!S$11+$BG187*Assembly!S$12+$BH187*Assembly!S$13+$BI187*Assembly!S$14+$BJ187*Assembly!S$15+$BK187*Assembly!S$16+$BL187*Assembly!S$17+$BM187*Assembly!S$18+$BN187*Assembly!S$19+$BO187*Assembly!S$20+$BP187*Assembly!S$21+$BQ187*Assembly!S$22+$BR187*Assembly!S$23+$BS187*Assembly!S$24</f>
        <v>0</v>
      </c>
      <c r="CL187" s="504" t="str">
        <f>$AY187*Assembly!T$4+$AZ187*Assembly!T$5+$BA187*Assembly!T$6+$BB187*Assembly!T$7+$BC187*Assembly!T$8+$BD187*Assembly!T$9+$BE187*Assembly!T$10+$BF187*Assembly!T$11+$BG187*Assembly!T$12+$BH187*Assembly!T$13+$BI187*Assembly!T$14+$BJ187*Assembly!T$15+$BK187*Assembly!T$16+$BL187*Assembly!T$17+$BM187*Assembly!T$18+$BN187*Assembly!T$19+$BO187*Assembly!T$20+$BP187*Assembly!T$21+$BQ187*Assembly!T$22+$BR187*Assembly!T$23+$BS187*Assembly!T$24</f>
        <v>0</v>
      </c>
      <c r="CM187" s="504" t="str">
        <f>$AY187*Assembly!U$4+$AZ187*Assembly!U$5+$BA187*Assembly!U$6+$BB187*Assembly!U$7+$BC187*Assembly!U$8+$BD187*Assembly!U$9+$BE187*Assembly!U$10+$BF187*Assembly!U$11+$BG187*Assembly!U$12+$BH187*Assembly!U$13+$BI187*Assembly!U$14+$BJ187*Assembly!U$15+$BK187*Assembly!U$16+$BL187*Assembly!U$17+$BM187*Assembly!U$18+$BN187*Assembly!U$19+$BO187*Assembly!U$20+$BP187*Assembly!U$21+$BQ187*Assembly!U$22+$BR187*Assembly!U$23+$BS187*Assembly!U$24</f>
        <v>0</v>
      </c>
      <c r="CN187" s="507" t="str">
        <f>$AY187*Assembly!V$4+$AZ187*Assembly!V$5+$BA187*Assembly!V$6+$BB187*Assembly!V$7+$BC187*Assembly!V$8+$BD187*Assembly!V$9+$BE187*Assembly!V$10+$BF187*Assembly!V$11+$BG187*Assembly!V$12+$BH187*Assembly!V$13+$BI187*Assembly!V$14+$BJ187*Assembly!V$15+$BK187*Assembly!V$16+$BL187*Assembly!V$17+$BM187*Assembly!V$18+$BN187*Assembly!V$19+$BO187*Assembly!V$20+$BP187*Assembly!V$21+$BQ187*Assembly!V$22+$BR187*Assembly!V$23+$BS187*Assembly!V$24</f>
        <v>0</v>
      </c>
      <c r="CO187" s="507" t="str">
        <f>CE187*Refining!$F$3</f>
        <v>500</v>
      </c>
      <c r="CP187" s="507" t="str">
        <f>CF187*Refining!$F$4</f>
        <v>0</v>
      </c>
      <c r="CQ187" s="507" t="str">
        <f>CG187*Refining!$F$5</f>
        <v>0</v>
      </c>
      <c r="CR187" s="507" t="str">
        <f>CH187*Refining!$F$6</f>
        <v>0</v>
      </c>
      <c r="CS187" s="507" t="str">
        <f>CI187*Refining!$F$7</f>
        <v>5,250</v>
      </c>
      <c r="CT187" s="507" t="str">
        <f>CJ187*Refining!$F$8</f>
        <v>0</v>
      </c>
      <c r="CU187" s="507" t="str">
        <f>CK187*Refining!$F$9</f>
        <v>0</v>
      </c>
      <c r="CV187" s="507" t="str">
        <f>CL187*Refining!$F$10</f>
        <v>0</v>
      </c>
      <c r="CW187" s="507" t="str">
        <f>CM187*Refining!$F$11</f>
        <v>0</v>
      </c>
      <c r="CX187" s="507" t="str">
        <f>CN187*Refining!$F$12</f>
        <v>0</v>
      </c>
      <c r="CY187" s="481" t="str">
        <f t="shared" ref="CY187:DR187" si="756">IF(CE187 = 0, "", CE187)</f>
        <v>280</v>
      </c>
      <c r="CZ187" s="482" t="str">
        <f t="shared" si="756"/>
        <v/>
      </c>
      <c r="DA187" s="482" t="str">
        <f t="shared" si="756"/>
        <v/>
      </c>
      <c r="DB187" s="483" t="str">
        <f t="shared" si="756"/>
        <v/>
      </c>
      <c r="DC187" s="484" t="str">
        <f t="shared" si="756"/>
        <v>2940.0</v>
      </c>
      <c r="DD187" s="482" t="str">
        <f t="shared" si="756"/>
        <v/>
      </c>
      <c r="DE187" s="484" t="str">
        <f t="shared" si="756"/>
        <v/>
      </c>
      <c r="DF187" s="484" t="str">
        <f t="shared" si="756"/>
        <v/>
      </c>
      <c r="DG187" s="482" t="str">
        <f t="shared" si="756"/>
        <v/>
      </c>
      <c r="DH187" s="485" t="str">
        <f t="shared" si="756"/>
        <v/>
      </c>
      <c r="DI187" s="481" t="str">
        <f t="shared" si="756"/>
        <v>500</v>
      </c>
      <c r="DJ187" s="482" t="str">
        <f t="shared" si="756"/>
        <v/>
      </c>
      <c r="DK187" s="482" t="str">
        <f t="shared" si="756"/>
        <v/>
      </c>
      <c r="DL187" s="482" t="str">
        <f t="shared" si="756"/>
        <v/>
      </c>
      <c r="DM187" s="486" t="str">
        <f t="shared" si="756"/>
        <v>5,250.0</v>
      </c>
      <c r="DN187" s="482" t="str">
        <f t="shared" si="756"/>
        <v/>
      </c>
      <c r="DO187" s="482" t="str">
        <f t="shared" si="756"/>
        <v/>
      </c>
      <c r="DP187" s="482" t="str">
        <f t="shared" si="756"/>
        <v/>
      </c>
      <c r="DQ187" s="482" t="str">
        <f t="shared" si="756"/>
        <v/>
      </c>
      <c r="DR187" s="485" t="str">
        <f t="shared" si="756"/>
        <v/>
      </c>
      <c r="DS187" s="487" t="str">
        <f t="shared" si="15"/>
        <v>3,220</v>
      </c>
      <c r="DT187" s="488" t="str">
        <f t="shared" si="16"/>
        <v>5,750</v>
      </c>
      <c r="DU187" s="474" t="str">
        <f>CY187*'Ores &amp; Ingots'!$C$3+CZ187*'Ores &amp; Ingots'!$C$4+DA187*'Ores &amp; Ingots'!$C$5+DB187*'Ores &amp; Ingots'!$C$6+DC187*'Ores &amp; Ingots'!$C$7+DD187*'Ores &amp; Ingots'!$C$8+DE187*'Ores &amp; Ingots'!$C$9+DF187*'Ores &amp; Ingots'!$C$10+DG187*'Ores &amp; Ingots'!$C$11+DH187*'Ores &amp; Ingots'!$C$12</f>
        <v>1,297</v>
      </c>
      <c r="DV187" s="474" t="str">
        <f>DI187*'Ores &amp; Ingots'!$B$3+DJ187*'Ores &amp; Ingots'!$B$4+DK187*'Ores &amp; Ingots'!$B$5+DL187*'Ores &amp; Ingots'!$B$6+DM187*'Ores &amp; Ingots'!$B$7+DN187*'Ores &amp; Ingots'!$B$8+DO187*'Ores &amp; Ingots'!$B$9+DP187*'Ores &amp; Ingots'!$B$10+DQ187*'Ores &amp; Ingots'!$B$11+DR187*'Ores &amp; Ingots'!$B$12</f>
        <v>2,128</v>
      </c>
      <c r="DW187" s="488" t="str">
        <f>CY187*Refining!$G$3+CZ187*Refining!$G$4+DA187*Refining!$G$5+DB187*Refining!$G$6+DC187*Refining!$G$7+DD187*Refining!$G$8+DE187*Refining!$G$9+DF187*Refining!$G$10+DG187*Refining!$G$11+DH187*Refining!$G$12</f>
        <v>2,442</v>
      </c>
      <c r="DX187" s="488" t="str">
        <f t="shared" si="17"/>
        <v>379,915</v>
      </c>
      <c r="DY187" s="489" t="str">
        <f t="shared" si="18"/>
        <v>0.3799</v>
      </c>
      <c r="DZ187" s="487" t="str">
        <f t="shared" si="19"/>
        <v>2,703</v>
      </c>
      <c r="EA187" s="486" t="str">
        <f t="shared" ref="EA187:EB187" si="757">DZ187/60</f>
        <v>45.1</v>
      </c>
      <c r="EB187" s="486" t="str">
        <f t="shared" si="757"/>
        <v>0.8</v>
      </c>
      <c r="EC187" s="490" t="str">
        <f t="shared" si="21"/>
        <v>0.03</v>
      </c>
      <c r="ED187" s="487" t="str">
        <f t="shared" si="22"/>
        <v>416,626</v>
      </c>
      <c r="EE187" s="486" t="str">
        <f t="shared" ref="EE187:EF187" si="758">ED187/1000</f>
        <v>416.6</v>
      </c>
      <c r="EF187" s="491" t="str">
        <f t="shared" si="758"/>
        <v>0.42</v>
      </c>
      <c r="EG187" s="492" t="str">
        <f t="shared" si="24"/>
        <v>0.4166</v>
      </c>
      <c r="EH187" s="225" t="s">
        <v>12</v>
      </c>
    </row>
    <row r="188">
      <c r="A188" s="291" t="s">
        <v>1040</v>
      </c>
      <c r="B188" s="192" t="s">
        <v>1041</v>
      </c>
      <c r="C188" s="193" t="s">
        <v>886</v>
      </c>
      <c r="D188" s="193">
        <v>1.0</v>
      </c>
      <c r="E188" s="193">
        <v>1.0</v>
      </c>
      <c r="F188" s="193">
        <v>1.0</v>
      </c>
      <c r="G188" s="511" t="str">
        <f t="shared" si="5"/>
        <v>15.625</v>
      </c>
      <c r="H188" s="512">
        <v>24.0</v>
      </c>
      <c r="I188" s="512">
        <v>72.0</v>
      </c>
      <c r="J188" s="512" t="str">
        <f>H188/Main!$D$9</f>
        <v>24</v>
      </c>
      <c r="K188" s="512" t="str">
        <f>I188/Main!$D$10</f>
        <v>72</v>
      </c>
      <c r="L188" s="513" t="str">
        <f t="shared" si="6"/>
        <v>3.0</v>
      </c>
      <c r="M188" s="513">
        <v>0.2</v>
      </c>
      <c r="N188" s="515"/>
      <c r="O188" s="515"/>
      <c r="P188" s="515"/>
      <c r="Q188" s="514"/>
      <c r="R188" s="515"/>
      <c r="S188" s="516"/>
      <c r="T188" s="516"/>
      <c r="U188" s="515"/>
      <c r="V188" s="515"/>
      <c r="W188" s="516"/>
      <c r="X188" s="516"/>
      <c r="Y188" s="515"/>
      <c r="Z188" s="515"/>
      <c r="AA188" s="515"/>
      <c r="AB188" s="515"/>
      <c r="AC188" s="526" t="s">
        <v>913</v>
      </c>
      <c r="AD188" s="496">
        <v>140.0</v>
      </c>
      <c r="AE188" s="401">
        <v>0.0</v>
      </c>
      <c r="AF188" s="401">
        <v>0.0</v>
      </c>
      <c r="AG188" s="401">
        <v>0.0</v>
      </c>
      <c r="AH188" s="401">
        <v>0.0</v>
      </c>
      <c r="AI188" s="401">
        <v>0.0</v>
      </c>
      <c r="AJ188" s="401">
        <v>0.0</v>
      </c>
      <c r="AK188" s="401">
        <v>0.0</v>
      </c>
      <c r="AL188" s="401">
        <v>0.0</v>
      </c>
      <c r="AM188" s="401">
        <v>0.0</v>
      </c>
      <c r="AN188" s="401">
        <v>0.0</v>
      </c>
      <c r="AO188" s="401">
        <v>0.0</v>
      </c>
      <c r="AP188" s="401">
        <v>0.0</v>
      </c>
      <c r="AQ188" s="401">
        <v>0.0</v>
      </c>
      <c r="AR188" s="401">
        <v>0.0</v>
      </c>
      <c r="AS188" s="401">
        <v>0.0</v>
      </c>
      <c r="AT188" s="401">
        <v>0.0</v>
      </c>
      <c r="AU188" s="401">
        <v>0.0</v>
      </c>
      <c r="AV188" s="401">
        <v>0.0</v>
      </c>
      <c r="AW188" s="401">
        <v>0.0</v>
      </c>
      <c r="AX188" s="401">
        <v>0.0</v>
      </c>
      <c r="AY188" s="536" t="str">
        <f t="shared" ref="AY188:BS188" si="759">IF(AD188 = 0, "", AD188)</f>
        <v>140</v>
      </c>
      <c r="AZ188" s="397" t="str">
        <f t="shared" si="759"/>
        <v/>
      </c>
      <c r="BA188" s="397" t="str">
        <f t="shared" si="759"/>
        <v/>
      </c>
      <c r="BB188" s="397" t="str">
        <f t="shared" si="759"/>
        <v/>
      </c>
      <c r="BC188" s="397" t="str">
        <f t="shared" si="759"/>
        <v/>
      </c>
      <c r="BD188" s="397" t="str">
        <f t="shared" si="759"/>
        <v/>
      </c>
      <c r="BE188" s="397" t="str">
        <f t="shared" si="759"/>
        <v/>
      </c>
      <c r="BF188" s="397" t="str">
        <f t="shared" si="759"/>
        <v/>
      </c>
      <c r="BG188" s="397" t="str">
        <f t="shared" si="759"/>
        <v/>
      </c>
      <c r="BH188" s="397" t="str">
        <f t="shared" si="759"/>
        <v/>
      </c>
      <c r="BI188" s="397" t="str">
        <f t="shared" si="759"/>
        <v/>
      </c>
      <c r="BJ188" s="397" t="str">
        <f t="shared" si="759"/>
        <v/>
      </c>
      <c r="BK188" s="397" t="str">
        <f t="shared" si="759"/>
        <v/>
      </c>
      <c r="BL188" s="397" t="str">
        <f t="shared" si="759"/>
        <v/>
      </c>
      <c r="BM188" s="397" t="str">
        <f t="shared" si="759"/>
        <v/>
      </c>
      <c r="BN188" s="397" t="str">
        <f t="shared" si="759"/>
        <v/>
      </c>
      <c r="BO188" s="397" t="str">
        <f t="shared" si="759"/>
        <v/>
      </c>
      <c r="BP188" s="397" t="str">
        <f t="shared" si="759"/>
        <v/>
      </c>
      <c r="BQ188" s="397" t="str">
        <f t="shared" si="759"/>
        <v/>
      </c>
      <c r="BR188" s="397" t="str">
        <f t="shared" si="759"/>
        <v/>
      </c>
      <c r="BS188" s="399" t="str">
        <f t="shared" si="759"/>
        <v/>
      </c>
      <c r="BT188" s="400" t="str">
        <f>$AY188*Assembly!Y$4+$AZ188*Assembly!Y$5+$BA188*Assembly!Y$6+$BB188*Assembly!Y$7+$BC188*Assembly!Y$8+$BD188*Assembly!Y$9+$BE188*Assembly!Y$10+$BF188*Assembly!Y$11+$BG188*Assembly!Y$12+$BH188*Assembly!Y$13+$BI188*Assembly!Y$14+$BJ188*Assembly!Y$15+$BK188*Assembly!Y$16+$BL188*Assembly!Y$17+$BM188*Assembly!Y$18+$BN188*Assembly!Y$19+$BO188*Assembly!Y$20+$BP188*Assembly!Y$21+$BQ188*Assembly!Y$22+$BR188*Assembly!Y$23+$BS188*Assembly!Y$24</f>
        <v>2,800</v>
      </c>
      <c r="BU188" s="401" t="str">
        <f t="shared" si="8"/>
        <v>179</v>
      </c>
      <c r="BV188" s="401" t="str">
        <f>$AY188*Assembly!AC$4+$AZ188*Assembly!AC$5+$BA188*Assembly!AC$6+$BB188*Assembly!AC$7+$BC188*Assembly!AC$8+$BD188*Assembly!AC$9+$BE188*Assembly!AC$10+$BF188*Assembly!AC$11+$BG188*Assembly!AC$12+$BH188*Assembly!AC$13+$BI188*Assembly!AC$14+$BJ188*Assembly!AC$15+$BK188*Assembly!AC$16+$BL188*Assembly!AC$17+$BM188*Assembly!AC$18+$BN188*Assembly!AC$19+$BO188*Assembly!AC$20+$BP188*Assembly!AC$21+$BQ188*Assembly!AC$22+$BR188*Assembly!AC$23+$BS188*Assembly!AC$24</f>
        <v>14,000</v>
      </c>
      <c r="BW188" s="402" t="str">
        <f t="shared" si="9"/>
        <v>5.00</v>
      </c>
      <c r="BX188" s="403" t="str">
        <f t="shared" si="10"/>
        <v>896</v>
      </c>
      <c r="BY188" s="404" t="str">
        <f t="shared" si="11"/>
        <v>78.1</v>
      </c>
      <c r="BZ188" s="405"/>
      <c r="CA188" s="401" t="str">
        <f>$AY188*Assembly!X$4+$AZ188*Assembly!X$5+$BA188*Assembly!X$6+$BB188*Assembly!X$7+$BC188*Assembly!X$8+$BD188*Assembly!X$9+$BE188*Assembly!X$10+$BF188*Assembly!X$11+$BG188*Assembly!X$12+$BH188*Assembly!X$13+$BI188*Assembly!X$14+$BJ188*Assembly!X$15+$BK188*Assembly!X$16+$BL188*Assembly!X$17+$BM188*Assembly!X$18+$BN188*Assembly!X$19+$BO188*Assembly!X$20+$BP188*Assembly!X$21+$BQ188*Assembly!X$22+$BR188*Assembly!X$23+$BS188*Assembly!X$24</f>
        <v>140</v>
      </c>
      <c r="CB188" s="401" t="str">
        <f t="shared" si="12"/>
        <v>21,778</v>
      </c>
      <c r="CC188" s="406" t="str">
        <f t="shared" si="13"/>
        <v>0.0218</v>
      </c>
      <c r="CD188" s="407" t="str">
        <f>$AY188*Assembly!AB$4+$AZ188*Assembly!AB$5+$BA188*Assembly!AB$6+$BB188*Assembly!AB$7+$BC188*Assembly!AB$8+$BD188*Assembly!AB$9+$BE188*Assembly!AB$10+$BF188*Assembly!AB$11+$BG188*Assembly!AB$12+$BH188*Assembly!AB$13+$BI188*Assembly!AB$14+$BJ188*Assembly!AB$15+$BK188*Assembly!AB$16+$BL188*Assembly!AB$17+$BM188*Assembly!AB$18+$BN188*Assembly!AB$19+$BO188*Assembly!AB$20+$BP188*Assembly!AB$21+$BQ188*Assembly!AB$22+$BR188*Assembly!AB$23+$BS188*Assembly!AB$24</f>
        <v>420</v>
      </c>
      <c r="CE188" s="514" t="str">
        <f>$AY188*Assembly!M$4+$AZ188*Assembly!M$5+$BA188*Assembly!M$6+$BB188*Assembly!M$7+$BC188*Assembly!M$8+$BD188*Assembly!M$9+$BE188*Assembly!M$10+$BF188*Assembly!M$11+$BG188*Assembly!M$12+$BH188*Assembly!M$13+$BI188*Assembly!M$14+$BJ188*Assembly!M$15+$BK188*Assembly!M$16+$BL188*Assembly!M$17+$BM188*Assembly!M$18+$BN188*Assembly!M$19+$BO188*Assembly!M$20+$BP188*Assembly!M$21+$BQ188*Assembly!M$22+$BR188*Assembly!M$23+$BS188*Assembly!M$24</f>
        <v>2,940</v>
      </c>
      <c r="CF188" s="514" t="str">
        <f>$AY188*Assembly!N$4+$AZ188*Assembly!N$5+$BA188*Assembly!N$6+$BB188*Assembly!N$7+$BC188*Assembly!N$8+$BD188*Assembly!N$9+$BE188*Assembly!N$10+$BF188*Assembly!N$11+$BG188*Assembly!N$12+$BH188*Assembly!N$13+$BI188*Assembly!N$14+$BJ188*Assembly!N$15+$BK188*Assembly!N$16+$BL188*Assembly!N$17+$BM188*Assembly!N$18+$BN188*Assembly!N$19+$BO188*Assembly!N$20+$BP188*Assembly!N$21+$BQ188*Assembly!N$22+$BR188*Assembly!N$23+$BS188*Assembly!N$24</f>
        <v>0</v>
      </c>
      <c r="CG188" s="514" t="str">
        <f>$AY188*Assembly!O$4+$AZ188*Assembly!O$5+$BA188*Assembly!O$6+$BB188*Assembly!O$7+$BC188*Assembly!O$8+$BD188*Assembly!O$9+$BE188*Assembly!O$10+$BF188*Assembly!O$11+$BG188*Assembly!O$12+$BH188*Assembly!O$13+$BI188*Assembly!O$14+$BJ188*Assembly!O$15+$BK188*Assembly!O$16+$BL188*Assembly!O$17+$BM188*Assembly!O$18+$BN188*Assembly!O$19+$BO188*Assembly!O$20+$BP188*Assembly!O$21+$BQ188*Assembly!O$22+$BR188*Assembly!O$23+$BS188*Assembly!O$24</f>
        <v>0</v>
      </c>
      <c r="CH188" s="512" t="str">
        <f>$AY188*Assembly!P$4+$AZ188*Assembly!P$5+$BA188*Assembly!P$6+$BB188*Assembly!P$7+$BC188*Assembly!P$8+$BD188*Assembly!P$9+$BE188*Assembly!P$10+$BF188*Assembly!P$11+$BG188*Assembly!P$12+$BH188*Assembly!P$13+$BI188*Assembly!P$14+$BJ188*Assembly!P$15+$BK188*Assembly!P$16+$BL188*Assembly!P$17+$BM188*Assembly!P$18+$BN188*Assembly!P$19+$BO188*Assembly!P$20+$BP188*Assembly!P$21+$BQ188*Assembly!P$22+$BR188*Assembly!P$23+$BS188*Assembly!P$24</f>
        <v>0</v>
      </c>
      <c r="CI188" s="512" t="str">
        <f>$AY188*Assembly!Q$4+$AZ188*Assembly!Q$5+$BA188*Assembly!Q$6+$BB188*Assembly!Q$7+$BC188*Assembly!Q$8+$BD188*Assembly!Q$9+$BE188*Assembly!Q$10+$BF188*Assembly!Q$11+$BG188*Assembly!Q$12+$BH188*Assembly!Q$13+$BI188*Assembly!Q$14+$BJ188*Assembly!Q$15+$BK188*Assembly!Q$16+$BL188*Assembly!Q$17+$BM188*Assembly!Q$18+$BN188*Assembly!Q$19+$BO188*Assembly!Q$20+$BP188*Assembly!Q$21+$BQ188*Assembly!Q$22+$BR188*Assembly!Q$23+$BS188*Assembly!Q$24</f>
        <v>0</v>
      </c>
      <c r="CJ188" s="514" t="str">
        <f>$AY188*Assembly!R$4+$AZ188*Assembly!R$5+$BA188*Assembly!R$6+$BB188*Assembly!R$7+$BC188*Assembly!R$8+$BD188*Assembly!R$9+$BE188*Assembly!R$10+$BF188*Assembly!R$11+$BG188*Assembly!R$12+$BH188*Assembly!R$13+$BI188*Assembly!R$14+$BJ188*Assembly!R$15+$BK188*Assembly!R$16+$BL188*Assembly!R$17+$BM188*Assembly!R$18+$BN188*Assembly!R$19+$BO188*Assembly!R$20+$BP188*Assembly!R$21+$BQ188*Assembly!R$22+$BR188*Assembly!R$23+$BS188*Assembly!R$24</f>
        <v>0</v>
      </c>
      <c r="CK188" s="512" t="str">
        <f>$AY188*Assembly!S$4+$AZ188*Assembly!S$5+$BA188*Assembly!S$6+$BB188*Assembly!S$7+$BC188*Assembly!S$8+$BD188*Assembly!S$9+$BE188*Assembly!S$10+$BF188*Assembly!S$11+$BG188*Assembly!S$12+$BH188*Assembly!S$13+$BI188*Assembly!S$14+$BJ188*Assembly!S$15+$BK188*Assembly!S$16+$BL188*Assembly!S$17+$BM188*Assembly!S$18+$BN188*Assembly!S$19+$BO188*Assembly!S$20+$BP188*Assembly!S$21+$BQ188*Assembly!S$22+$BR188*Assembly!S$23+$BS188*Assembly!S$24</f>
        <v>0</v>
      </c>
      <c r="CL188" s="512" t="str">
        <f>$AY188*Assembly!T$4+$AZ188*Assembly!T$5+$BA188*Assembly!T$6+$BB188*Assembly!T$7+$BC188*Assembly!T$8+$BD188*Assembly!T$9+$BE188*Assembly!T$10+$BF188*Assembly!T$11+$BG188*Assembly!T$12+$BH188*Assembly!T$13+$BI188*Assembly!T$14+$BJ188*Assembly!T$15+$BK188*Assembly!T$16+$BL188*Assembly!T$17+$BM188*Assembly!T$18+$BN188*Assembly!T$19+$BO188*Assembly!T$20+$BP188*Assembly!T$21+$BQ188*Assembly!T$22+$BR188*Assembly!T$23+$BS188*Assembly!T$24</f>
        <v>0</v>
      </c>
      <c r="CM188" s="512" t="str">
        <f>$AY188*Assembly!U$4+$AZ188*Assembly!U$5+$BA188*Assembly!U$6+$BB188*Assembly!U$7+$BC188*Assembly!U$8+$BD188*Assembly!U$9+$BE188*Assembly!U$10+$BF188*Assembly!U$11+$BG188*Assembly!U$12+$BH188*Assembly!U$13+$BI188*Assembly!U$14+$BJ188*Assembly!U$15+$BK188*Assembly!U$16+$BL188*Assembly!U$17+$BM188*Assembly!U$18+$BN188*Assembly!U$19+$BO188*Assembly!U$20+$BP188*Assembly!U$21+$BQ188*Assembly!U$22+$BR188*Assembly!U$23+$BS188*Assembly!U$24</f>
        <v>0</v>
      </c>
      <c r="CN188" s="514" t="str">
        <f>$AY188*Assembly!V$4+$AZ188*Assembly!V$5+$BA188*Assembly!V$6+$BB188*Assembly!V$7+$BC188*Assembly!V$8+$BD188*Assembly!V$9+$BE188*Assembly!V$10+$BF188*Assembly!V$11+$BG188*Assembly!V$12+$BH188*Assembly!V$13+$BI188*Assembly!V$14+$BJ188*Assembly!V$15+$BK188*Assembly!V$16+$BL188*Assembly!V$17+$BM188*Assembly!V$18+$BN188*Assembly!V$19+$BO188*Assembly!V$20+$BP188*Assembly!V$21+$BQ188*Assembly!V$22+$BR188*Assembly!V$23+$BS188*Assembly!V$24</f>
        <v>0</v>
      </c>
      <c r="CO188" s="514" t="str">
        <f>CE188*Refining!$F$3</f>
        <v>5,250</v>
      </c>
      <c r="CP188" s="514" t="str">
        <f>CF188*Refining!$F$4</f>
        <v>0</v>
      </c>
      <c r="CQ188" s="514" t="str">
        <f>CG188*Refining!$F$5</f>
        <v>0</v>
      </c>
      <c r="CR188" s="514" t="str">
        <f>CH188*Refining!$F$6</f>
        <v>0</v>
      </c>
      <c r="CS188" s="514" t="str">
        <f>CI188*Refining!$F$7</f>
        <v>0</v>
      </c>
      <c r="CT188" s="514" t="str">
        <f>CJ188*Refining!$F$8</f>
        <v>0</v>
      </c>
      <c r="CU188" s="514" t="str">
        <f>CK188*Refining!$F$9</f>
        <v>0</v>
      </c>
      <c r="CV188" s="514" t="str">
        <f>CL188*Refining!$F$10</f>
        <v>0</v>
      </c>
      <c r="CW188" s="514" t="str">
        <f>CM188*Refining!$F$11</f>
        <v>0</v>
      </c>
      <c r="CX188" s="514" t="str">
        <f>CN188*Refining!$F$12</f>
        <v>0</v>
      </c>
      <c r="CY188" s="408" t="str">
        <f t="shared" ref="CY188:DR188" si="760">IF(CE188 = 0, "", CE188)</f>
        <v>2,940</v>
      </c>
      <c r="CZ188" s="409" t="str">
        <f t="shared" si="760"/>
        <v/>
      </c>
      <c r="DA188" s="409" t="str">
        <f t="shared" si="760"/>
        <v/>
      </c>
      <c r="DB188" s="410" t="str">
        <f t="shared" si="760"/>
        <v/>
      </c>
      <c r="DC188" s="411" t="str">
        <f t="shared" si="760"/>
        <v/>
      </c>
      <c r="DD188" s="409" t="str">
        <f t="shared" si="760"/>
        <v/>
      </c>
      <c r="DE188" s="411" t="str">
        <f t="shared" si="760"/>
        <v/>
      </c>
      <c r="DF188" s="411" t="str">
        <f t="shared" si="760"/>
        <v/>
      </c>
      <c r="DG188" s="409" t="str">
        <f t="shared" si="760"/>
        <v/>
      </c>
      <c r="DH188" s="412" t="str">
        <f t="shared" si="760"/>
        <v/>
      </c>
      <c r="DI188" s="408" t="str">
        <f t="shared" si="760"/>
        <v>5,250</v>
      </c>
      <c r="DJ188" s="409" t="str">
        <f t="shared" si="760"/>
        <v/>
      </c>
      <c r="DK188" s="409" t="str">
        <f t="shared" si="760"/>
        <v/>
      </c>
      <c r="DL188" s="409" t="str">
        <f t="shared" si="760"/>
        <v/>
      </c>
      <c r="DM188" s="413" t="str">
        <f t="shared" si="760"/>
        <v/>
      </c>
      <c r="DN188" s="409" t="str">
        <f t="shared" si="760"/>
        <v/>
      </c>
      <c r="DO188" s="409" t="str">
        <f t="shared" si="760"/>
        <v/>
      </c>
      <c r="DP188" s="409" t="str">
        <f t="shared" si="760"/>
        <v/>
      </c>
      <c r="DQ188" s="409" t="str">
        <f t="shared" si="760"/>
        <v/>
      </c>
      <c r="DR188" s="412" t="str">
        <f t="shared" si="760"/>
        <v/>
      </c>
      <c r="DS188" s="414" t="str">
        <f t="shared" si="15"/>
        <v>2,940</v>
      </c>
      <c r="DT188" s="415" t="str">
        <f t="shared" si="16"/>
        <v>5,250</v>
      </c>
      <c r="DU188" s="401" t="str">
        <f>CY188*'Ores &amp; Ingots'!$C$3+CZ188*'Ores &amp; Ingots'!$C$4+DA188*'Ores &amp; Ingots'!$C$5+DB188*'Ores &amp; Ingots'!$C$6+DC188*'Ores &amp; Ingots'!$C$7+DD188*'Ores &amp; Ingots'!$C$8+DE188*'Ores &amp; Ingots'!$C$9+DF188*'Ores &amp; Ingots'!$C$10+DG188*'Ores &amp; Ingots'!$C$11+DH188*'Ores &amp; Ingots'!$C$12</f>
        <v>373</v>
      </c>
      <c r="DV188" s="401" t="str">
        <f>DI188*'Ores &amp; Ingots'!$B$3+DJ188*'Ores &amp; Ingots'!$B$4+DK188*'Ores &amp; Ingots'!$B$5+DL188*'Ores &amp; Ingots'!$B$6+DM188*'Ores &amp; Ingots'!$B$7+DN188*'Ores &amp; Ingots'!$B$8+DO188*'Ores &amp; Ingots'!$B$9+DP188*'Ores &amp; Ingots'!$B$10+DQ188*'Ores &amp; Ingots'!$B$11+DR188*'Ores &amp; Ingots'!$B$12</f>
        <v>1,943</v>
      </c>
      <c r="DW188" s="415" t="str">
        <f>CY188*Refining!$G$3+CZ188*Refining!$G$4+DA188*Refining!$G$5+DB188*Refining!$G$6+DC188*Refining!$G$7+DD188*Refining!$G$8+DE188*Refining!$G$9+DF188*Refining!$G$10+DG188*Refining!$G$11+DH188*Refining!$G$12</f>
        <v>202</v>
      </c>
      <c r="DX188" s="415" t="str">
        <f t="shared" si="17"/>
        <v>31,410</v>
      </c>
      <c r="DY188" s="416" t="str">
        <f t="shared" si="18"/>
        <v>0.0314</v>
      </c>
      <c r="DZ188" s="414" t="str">
        <f t="shared" si="19"/>
        <v>366</v>
      </c>
      <c r="EA188" s="413" t="str">
        <f t="shared" ref="EA188:EB188" si="761">DZ188/60</f>
        <v>6.1</v>
      </c>
      <c r="EB188" s="413" t="str">
        <f t="shared" si="761"/>
        <v>0.1</v>
      </c>
      <c r="EC188" s="417" t="str">
        <f t="shared" si="21"/>
        <v>0.00</v>
      </c>
      <c r="ED188" s="414" t="str">
        <f t="shared" si="22"/>
        <v>53,188</v>
      </c>
      <c r="EE188" s="413" t="str">
        <f t="shared" ref="EE188:EF188" si="762">ED188/1000</f>
        <v>53.2</v>
      </c>
      <c r="EF188" s="418" t="str">
        <f t="shared" si="762"/>
        <v>0.05</v>
      </c>
      <c r="EG188" s="419" t="str">
        <f t="shared" si="24"/>
        <v>0.0532</v>
      </c>
      <c r="EH188" s="225">
        <v>12.0</v>
      </c>
    </row>
    <row r="189">
      <c r="A189" s="33"/>
      <c r="B189" s="226" t="s">
        <v>1042</v>
      </c>
      <c r="C189" s="227" t="s">
        <v>886</v>
      </c>
      <c r="D189" s="227">
        <v>1.0</v>
      </c>
      <c r="E189" s="227">
        <v>1.0</v>
      </c>
      <c r="F189" s="227">
        <v>1.0</v>
      </c>
      <c r="G189" s="453" t="str">
        <f t="shared" si="5"/>
        <v>15.625</v>
      </c>
      <c r="H189" s="454">
        <v>24.0</v>
      </c>
      <c r="I189" s="454">
        <v>72.0</v>
      </c>
      <c r="J189" s="454" t="str">
        <f>H189/Main!$D$9</f>
        <v>24</v>
      </c>
      <c r="K189" s="454" t="str">
        <f>I189/Main!$D$10</f>
        <v>72</v>
      </c>
      <c r="L189" s="455" t="str">
        <f t="shared" si="6"/>
        <v>3.0</v>
      </c>
      <c r="M189" s="455">
        <v>0.2</v>
      </c>
      <c r="N189" s="456"/>
      <c r="O189" s="456"/>
      <c r="P189" s="456"/>
      <c r="Q189" s="457"/>
      <c r="R189" s="456"/>
      <c r="S189" s="458"/>
      <c r="T189" s="458"/>
      <c r="U189" s="456"/>
      <c r="V189" s="456"/>
      <c r="W189" s="530"/>
      <c r="X189" s="458"/>
      <c r="Y189" s="456"/>
      <c r="Z189" s="456"/>
      <c r="AA189" s="456"/>
      <c r="AB189" s="456"/>
      <c r="AC189" s="531" t="s">
        <v>913</v>
      </c>
      <c r="AD189" s="498">
        <v>130.0</v>
      </c>
      <c r="AE189" s="434">
        <v>0.0</v>
      </c>
      <c r="AF189" s="434">
        <v>0.0</v>
      </c>
      <c r="AG189" s="434">
        <v>0.0</v>
      </c>
      <c r="AH189" s="434">
        <v>0.0</v>
      </c>
      <c r="AI189" s="434">
        <v>0.0</v>
      </c>
      <c r="AJ189" s="434">
        <v>0.0</v>
      </c>
      <c r="AK189" s="434">
        <v>0.0</v>
      </c>
      <c r="AL189" s="434">
        <v>0.0</v>
      </c>
      <c r="AM189" s="434">
        <v>0.0</v>
      </c>
      <c r="AN189" s="434">
        <v>0.0</v>
      </c>
      <c r="AO189" s="434">
        <v>0.0</v>
      </c>
      <c r="AP189" s="434">
        <v>0.0</v>
      </c>
      <c r="AQ189" s="434">
        <v>0.0</v>
      </c>
      <c r="AR189" s="434">
        <v>0.0</v>
      </c>
      <c r="AS189" s="434">
        <v>0.0</v>
      </c>
      <c r="AT189" s="434">
        <v>0.0</v>
      </c>
      <c r="AU189" s="434">
        <v>0.0</v>
      </c>
      <c r="AV189" s="434">
        <v>0.0</v>
      </c>
      <c r="AW189" s="434">
        <v>0.0</v>
      </c>
      <c r="AX189" s="434">
        <v>0.0</v>
      </c>
      <c r="AY189" s="537" t="str">
        <f t="shared" ref="AY189:BS189" si="763">IF(AD189 = 0, "", AD189)</f>
        <v>130</v>
      </c>
      <c r="AZ189" s="430" t="str">
        <f t="shared" si="763"/>
        <v/>
      </c>
      <c r="BA189" s="430" t="str">
        <f t="shared" si="763"/>
        <v/>
      </c>
      <c r="BB189" s="430" t="str">
        <f t="shared" si="763"/>
        <v/>
      </c>
      <c r="BC189" s="430" t="str">
        <f t="shared" si="763"/>
        <v/>
      </c>
      <c r="BD189" s="430" t="str">
        <f t="shared" si="763"/>
        <v/>
      </c>
      <c r="BE189" s="430" t="str">
        <f t="shared" si="763"/>
        <v/>
      </c>
      <c r="BF189" s="430" t="str">
        <f t="shared" si="763"/>
        <v/>
      </c>
      <c r="BG189" s="430" t="str">
        <f t="shared" si="763"/>
        <v/>
      </c>
      <c r="BH189" s="430" t="str">
        <f t="shared" si="763"/>
        <v/>
      </c>
      <c r="BI189" s="430" t="str">
        <f t="shared" si="763"/>
        <v/>
      </c>
      <c r="BJ189" s="430" t="str">
        <f t="shared" si="763"/>
        <v/>
      </c>
      <c r="BK189" s="430" t="str">
        <f t="shared" si="763"/>
        <v/>
      </c>
      <c r="BL189" s="430" t="str">
        <f t="shared" si="763"/>
        <v/>
      </c>
      <c r="BM189" s="430" t="str">
        <f t="shared" si="763"/>
        <v/>
      </c>
      <c r="BN189" s="430" t="str">
        <f t="shared" si="763"/>
        <v/>
      </c>
      <c r="BO189" s="430" t="str">
        <f t="shared" si="763"/>
        <v/>
      </c>
      <c r="BP189" s="430" t="str">
        <f t="shared" si="763"/>
        <v/>
      </c>
      <c r="BQ189" s="430" t="str">
        <f t="shared" si="763"/>
        <v/>
      </c>
      <c r="BR189" s="430" t="str">
        <f t="shared" si="763"/>
        <v/>
      </c>
      <c r="BS189" s="432" t="str">
        <f t="shared" si="763"/>
        <v/>
      </c>
      <c r="BT189" s="433" t="str">
        <f>$AY189*Assembly!Y$4+$AZ189*Assembly!Y$5+$BA189*Assembly!Y$6+$BB189*Assembly!Y$7+$BC189*Assembly!Y$8+$BD189*Assembly!Y$9+$BE189*Assembly!Y$10+$BF189*Assembly!Y$11+$BG189*Assembly!Y$12+$BH189*Assembly!Y$13+$BI189*Assembly!Y$14+$BJ189*Assembly!Y$15+$BK189*Assembly!Y$16+$BL189*Assembly!Y$17+$BM189*Assembly!Y$18+$BN189*Assembly!Y$19+$BO189*Assembly!Y$20+$BP189*Assembly!Y$21+$BQ189*Assembly!Y$22+$BR189*Assembly!Y$23+$BS189*Assembly!Y$24</f>
        <v>2,600</v>
      </c>
      <c r="BU189" s="434" t="str">
        <f t="shared" si="8"/>
        <v>166</v>
      </c>
      <c r="BV189" s="434" t="str">
        <f>$AY189*Assembly!AC$4+$AZ189*Assembly!AC$5+$BA189*Assembly!AC$6+$BB189*Assembly!AC$7+$BC189*Assembly!AC$8+$BD189*Assembly!AC$9+$BE189*Assembly!AC$10+$BF189*Assembly!AC$11+$BG189*Assembly!AC$12+$BH189*Assembly!AC$13+$BI189*Assembly!AC$14+$BJ189*Assembly!AC$15+$BK189*Assembly!AC$16+$BL189*Assembly!AC$17+$BM189*Assembly!AC$18+$BN189*Assembly!AC$19+$BO189*Assembly!AC$20+$BP189*Assembly!AC$21+$BQ189*Assembly!AC$22+$BR189*Assembly!AC$23+$BS189*Assembly!AC$24</f>
        <v>13,000</v>
      </c>
      <c r="BW189" s="435" t="str">
        <f t="shared" si="9"/>
        <v>5.00</v>
      </c>
      <c r="BX189" s="436" t="str">
        <f t="shared" si="10"/>
        <v>832</v>
      </c>
      <c r="BY189" s="437" t="str">
        <f t="shared" si="11"/>
        <v>78.1</v>
      </c>
      <c r="BZ189" s="438"/>
      <c r="CA189" s="434" t="str">
        <f>$AY189*Assembly!X$4+$AZ189*Assembly!X$5+$BA189*Assembly!X$6+$BB189*Assembly!X$7+$BC189*Assembly!X$8+$BD189*Assembly!X$9+$BE189*Assembly!X$10+$BF189*Assembly!X$11+$BG189*Assembly!X$12+$BH189*Assembly!X$13+$BI189*Assembly!X$14+$BJ189*Assembly!X$15+$BK189*Assembly!X$16+$BL189*Assembly!X$17+$BM189*Assembly!X$18+$BN189*Assembly!X$19+$BO189*Assembly!X$20+$BP189*Assembly!X$21+$BQ189*Assembly!X$22+$BR189*Assembly!X$23+$BS189*Assembly!X$24</f>
        <v>130</v>
      </c>
      <c r="CB189" s="434" t="str">
        <f t="shared" si="12"/>
        <v>20,222</v>
      </c>
      <c r="CC189" s="439" t="str">
        <f t="shared" si="13"/>
        <v>0.0202</v>
      </c>
      <c r="CD189" s="440" t="str">
        <f>$AY189*Assembly!AB$4+$AZ189*Assembly!AB$5+$BA189*Assembly!AB$6+$BB189*Assembly!AB$7+$BC189*Assembly!AB$8+$BD189*Assembly!AB$9+$BE189*Assembly!AB$10+$BF189*Assembly!AB$11+$BG189*Assembly!AB$12+$BH189*Assembly!AB$13+$BI189*Assembly!AB$14+$BJ189*Assembly!AB$15+$BK189*Assembly!AB$16+$BL189*Assembly!AB$17+$BM189*Assembly!AB$18+$BN189*Assembly!AB$19+$BO189*Assembly!AB$20+$BP189*Assembly!AB$21+$BQ189*Assembly!AB$22+$BR189*Assembly!AB$23+$BS189*Assembly!AB$24</f>
        <v>390</v>
      </c>
      <c r="CE189" s="457" t="str">
        <f>$AY189*Assembly!M$4+$AZ189*Assembly!M$5+$BA189*Assembly!M$6+$BB189*Assembly!M$7+$BC189*Assembly!M$8+$BD189*Assembly!M$9+$BE189*Assembly!M$10+$BF189*Assembly!M$11+$BG189*Assembly!M$12+$BH189*Assembly!M$13+$BI189*Assembly!M$14+$BJ189*Assembly!M$15+$BK189*Assembly!M$16+$BL189*Assembly!M$17+$BM189*Assembly!M$18+$BN189*Assembly!M$19+$BO189*Assembly!M$20+$BP189*Assembly!M$21+$BQ189*Assembly!M$22+$BR189*Assembly!M$23+$BS189*Assembly!M$24</f>
        <v>2,730</v>
      </c>
      <c r="CF189" s="457" t="str">
        <f>$AY189*Assembly!N$4+$AZ189*Assembly!N$5+$BA189*Assembly!N$6+$BB189*Assembly!N$7+$BC189*Assembly!N$8+$BD189*Assembly!N$9+$BE189*Assembly!N$10+$BF189*Assembly!N$11+$BG189*Assembly!N$12+$BH189*Assembly!N$13+$BI189*Assembly!N$14+$BJ189*Assembly!N$15+$BK189*Assembly!N$16+$BL189*Assembly!N$17+$BM189*Assembly!N$18+$BN189*Assembly!N$19+$BO189*Assembly!N$20+$BP189*Assembly!N$21+$BQ189*Assembly!N$22+$BR189*Assembly!N$23+$BS189*Assembly!N$24</f>
        <v>0</v>
      </c>
      <c r="CG189" s="457" t="str">
        <f>$AY189*Assembly!O$4+$AZ189*Assembly!O$5+$BA189*Assembly!O$6+$BB189*Assembly!O$7+$BC189*Assembly!O$8+$BD189*Assembly!O$9+$BE189*Assembly!O$10+$BF189*Assembly!O$11+$BG189*Assembly!O$12+$BH189*Assembly!O$13+$BI189*Assembly!O$14+$BJ189*Assembly!O$15+$BK189*Assembly!O$16+$BL189*Assembly!O$17+$BM189*Assembly!O$18+$BN189*Assembly!O$19+$BO189*Assembly!O$20+$BP189*Assembly!O$21+$BQ189*Assembly!O$22+$BR189*Assembly!O$23+$BS189*Assembly!O$24</f>
        <v>0</v>
      </c>
      <c r="CH189" s="454" t="str">
        <f>$AY189*Assembly!P$4+$AZ189*Assembly!P$5+$BA189*Assembly!P$6+$BB189*Assembly!P$7+$BC189*Assembly!P$8+$BD189*Assembly!P$9+$BE189*Assembly!P$10+$BF189*Assembly!P$11+$BG189*Assembly!P$12+$BH189*Assembly!P$13+$BI189*Assembly!P$14+$BJ189*Assembly!P$15+$BK189*Assembly!P$16+$BL189*Assembly!P$17+$BM189*Assembly!P$18+$BN189*Assembly!P$19+$BO189*Assembly!P$20+$BP189*Assembly!P$21+$BQ189*Assembly!P$22+$BR189*Assembly!P$23+$BS189*Assembly!P$24</f>
        <v>0</v>
      </c>
      <c r="CI189" s="454" t="str">
        <f>$AY189*Assembly!Q$4+$AZ189*Assembly!Q$5+$BA189*Assembly!Q$6+$BB189*Assembly!Q$7+$BC189*Assembly!Q$8+$BD189*Assembly!Q$9+$BE189*Assembly!Q$10+$BF189*Assembly!Q$11+$BG189*Assembly!Q$12+$BH189*Assembly!Q$13+$BI189*Assembly!Q$14+$BJ189*Assembly!Q$15+$BK189*Assembly!Q$16+$BL189*Assembly!Q$17+$BM189*Assembly!Q$18+$BN189*Assembly!Q$19+$BO189*Assembly!Q$20+$BP189*Assembly!Q$21+$BQ189*Assembly!Q$22+$BR189*Assembly!Q$23+$BS189*Assembly!Q$24</f>
        <v>0</v>
      </c>
      <c r="CJ189" s="457" t="str">
        <f>$AY189*Assembly!R$4+$AZ189*Assembly!R$5+$BA189*Assembly!R$6+$BB189*Assembly!R$7+$BC189*Assembly!R$8+$BD189*Assembly!R$9+$BE189*Assembly!R$10+$BF189*Assembly!R$11+$BG189*Assembly!R$12+$BH189*Assembly!R$13+$BI189*Assembly!R$14+$BJ189*Assembly!R$15+$BK189*Assembly!R$16+$BL189*Assembly!R$17+$BM189*Assembly!R$18+$BN189*Assembly!R$19+$BO189*Assembly!R$20+$BP189*Assembly!R$21+$BQ189*Assembly!R$22+$BR189*Assembly!R$23+$BS189*Assembly!R$24</f>
        <v>0</v>
      </c>
      <c r="CK189" s="454" t="str">
        <f>$AY189*Assembly!S$4+$AZ189*Assembly!S$5+$BA189*Assembly!S$6+$BB189*Assembly!S$7+$BC189*Assembly!S$8+$BD189*Assembly!S$9+$BE189*Assembly!S$10+$BF189*Assembly!S$11+$BG189*Assembly!S$12+$BH189*Assembly!S$13+$BI189*Assembly!S$14+$BJ189*Assembly!S$15+$BK189*Assembly!S$16+$BL189*Assembly!S$17+$BM189*Assembly!S$18+$BN189*Assembly!S$19+$BO189*Assembly!S$20+$BP189*Assembly!S$21+$BQ189*Assembly!S$22+$BR189*Assembly!S$23+$BS189*Assembly!S$24</f>
        <v>0</v>
      </c>
      <c r="CL189" s="454" t="str">
        <f>$AY189*Assembly!T$4+$AZ189*Assembly!T$5+$BA189*Assembly!T$6+$BB189*Assembly!T$7+$BC189*Assembly!T$8+$BD189*Assembly!T$9+$BE189*Assembly!T$10+$BF189*Assembly!T$11+$BG189*Assembly!T$12+$BH189*Assembly!T$13+$BI189*Assembly!T$14+$BJ189*Assembly!T$15+$BK189*Assembly!T$16+$BL189*Assembly!T$17+$BM189*Assembly!T$18+$BN189*Assembly!T$19+$BO189*Assembly!T$20+$BP189*Assembly!T$21+$BQ189*Assembly!T$22+$BR189*Assembly!T$23+$BS189*Assembly!T$24</f>
        <v>0</v>
      </c>
      <c r="CM189" s="454" t="str">
        <f>$AY189*Assembly!U$4+$AZ189*Assembly!U$5+$BA189*Assembly!U$6+$BB189*Assembly!U$7+$BC189*Assembly!U$8+$BD189*Assembly!U$9+$BE189*Assembly!U$10+$BF189*Assembly!U$11+$BG189*Assembly!U$12+$BH189*Assembly!U$13+$BI189*Assembly!U$14+$BJ189*Assembly!U$15+$BK189*Assembly!U$16+$BL189*Assembly!U$17+$BM189*Assembly!U$18+$BN189*Assembly!U$19+$BO189*Assembly!U$20+$BP189*Assembly!U$21+$BQ189*Assembly!U$22+$BR189*Assembly!U$23+$BS189*Assembly!U$24</f>
        <v>0</v>
      </c>
      <c r="CN189" s="457" t="str">
        <f>$AY189*Assembly!V$4+$AZ189*Assembly!V$5+$BA189*Assembly!V$6+$BB189*Assembly!V$7+$BC189*Assembly!V$8+$BD189*Assembly!V$9+$BE189*Assembly!V$10+$BF189*Assembly!V$11+$BG189*Assembly!V$12+$BH189*Assembly!V$13+$BI189*Assembly!V$14+$BJ189*Assembly!V$15+$BK189*Assembly!V$16+$BL189*Assembly!V$17+$BM189*Assembly!V$18+$BN189*Assembly!V$19+$BO189*Assembly!V$20+$BP189*Assembly!V$21+$BQ189*Assembly!V$22+$BR189*Assembly!V$23+$BS189*Assembly!V$24</f>
        <v>0</v>
      </c>
      <c r="CO189" s="457" t="str">
        <f>CE189*Refining!$F$3</f>
        <v>4,875</v>
      </c>
      <c r="CP189" s="457" t="str">
        <f>CF189*Refining!$F$4</f>
        <v>0</v>
      </c>
      <c r="CQ189" s="457" t="str">
        <f>CG189*Refining!$F$5</f>
        <v>0</v>
      </c>
      <c r="CR189" s="457" t="str">
        <f>CH189*Refining!$F$6</f>
        <v>0</v>
      </c>
      <c r="CS189" s="457" t="str">
        <f>CI189*Refining!$F$7</f>
        <v>0</v>
      </c>
      <c r="CT189" s="457" t="str">
        <f>CJ189*Refining!$F$8</f>
        <v>0</v>
      </c>
      <c r="CU189" s="457" t="str">
        <f>CK189*Refining!$F$9</f>
        <v>0</v>
      </c>
      <c r="CV189" s="457" t="str">
        <f>CL189*Refining!$F$10</f>
        <v>0</v>
      </c>
      <c r="CW189" s="457" t="str">
        <f>CM189*Refining!$F$11</f>
        <v>0</v>
      </c>
      <c r="CX189" s="457" t="str">
        <f>CN189*Refining!$F$12</f>
        <v>0</v>
      </c>
      <c r="CY189" s="441" t="str">
        <f t="shared" ref="CY189:DR189" si="764">IF(CE189 = 0, "", CE189)</f>
        <v>2,730</v>
      </c>
      <c r="CZ189" s="442" t="str">
        <f t="shared" si="764"/>
        <v/>
      </c>
      <c r="DA189" s="442" t="str">
        <f t="shared" si="764"/>
        <v/>
      </c>
      <c r="DB189" s="443" t="str">
        <f t="shared" si="764"/>
        <v/>
      </c>
      <c r="DC189" s="444" t="str">
        <f t="shared" si="764"/>
        <v/>
      </c>
      <c r="DD189" s="442" t="str">
        <f t="shared" si="764"/>
        <v/>
      </c>
      <c r="DE189" s="444" t="str">
        <f t="shared" si="764"/>
        <v/>
      </c>
      <c r="DF189" s="444" t="str">
        <f t="shared" si="764"/>
        <v/>
      </c>
      <c r="DG189" s="442" t="str">
        <f t="shared" si="764"/>
        <v/>
      </c>
      <c r="DH189" s="445" t="str">
        <f t="shared" si="764"/>
        <v/>
      </c>
      <c r="DI189" s="441" t="str">
        <f t="shared" si="764"/>
        <v>4,875</v>
      </c>
      <c r="DJ189" s="442" t="str">
        <f t="shared" si="764"/>
        <v/>
      </c>
      <c r="DK189" s="442" t="str">
        <f t="shared" si="764"/>
        <v/>
      </c>
      <c r="DL189" s="442" t="str">
        <f t="shared" si="764"/>
        <v/>
      </c>
      <c r="DM189" s="446" t="str">
        <f t="shared" si="764"/>
        <v/>
      </c>
      <c r="DN189" s="442" t="str">
        <f t="shared" si="764"/>
        <v/>
      </c>
      <c r="DO189" s="442" t="str">
        <f t="shared" si="764"/>
        <v/>
      </c>
      <c r="DP189" s="442" t="str">
        <f t="shared" si="764"/>
        <v/>
      </c>
      <c r="DQ189" s="442" t="str">
        <f t="shared" si="764"/>
        <v/>
      </c>
      <c r="DR189" s="445" t="str">
        <f t="shared" si="764"/>
        <v/>
      </c>
      <c r="DS189" s="447" t="str">
        <f t="shared" si="15"/>
        <v>2,730</v>
      </c>
      <c r="DT189" s="448" t="str">
        <f t="shared" si="16"/>
        <v>4,875</v>
      </c>
      <c r="DU189" s="434" t="str">
        <f>CY189*'Ores &amp; Ingots'!$C$3+CZ189*'Ores &amp; Ingots'!$C$4+DA189*'Ores &amp; Ingots'!$C$5+DB189*'Ores &amp; Ingots'!$C$6+DC189*'Ores &amp; Ingots'!$C$7+DD189*'Ores &amp; Ingots'!$C$8+DE189*'Ores &amp; Ingots'!$C$9+DF189*'Ores &amp; Ingots'!$C$10+DG189*'Ores &amp; Ingots'!$C$11+DH189*'Ores &amp; Ingots'!$C$12</f>
        <v>347</v>
      </c>
      <c r="DV189" s="434" t="str">
        <f>DI189*'Ores &amp; Ingots'!$B$3+DJ189*'Ores &amp; Ingots'!$B$4+DK189*'Ores &amp; Ingots'!$B$5+DL189*'Ores &amp; Ingots'!$B$6+DM189*'Ores &amp; Ingots'!$B$7+DN189*'Ores &amp; Ingots'!$B$8+DO189*'Ores &amp; Ingots'!$B$9+DP189*'Ores &amp; Ingots'!$B$10+DQ189*'Ores &amp; Ingots'!$B$11+DR189*'Ores &amp; Ingots'!$B$12</f>
        <v>1,804</v>
      </c>
      <c r="DW189" s="448" t="str">
        <f>CY189*Refining!$G$3+CZ189*Refining!$G$4+DA189*Refining!$G$5+DB189*Refining!$G$6+DC189*Refining!$G$7+DD189*Refining!$G$8+DE189*Refining!$G$9+DF189*Refining!$G$10+DG189*Refining!$G$11+DH189*Refining!$G$12</f>
        <v>188</v>
      </c>
      <c r="DX189" s="448" t="str">
        <f t="shared" si="17"/>
        <v>29,167</v>
      </c>
      <c r="DY189" s="449" t="str">
        <f t="shared" si="18"/>
        <v>0.0292</v>
      </c>
      <c r="DZ189" s="447" t="str">
        <f t="shared" si="19"/>
        <v>342</v>
      </c>
      <c r="EA189" s="446" t="str">
        <f t="shared" ref="EA189:EB189" si="765">DZ189/60</f>
        <v>5.7</v>
      </c>
      <c r="EB189" s="446" t="str">
        <f t="shared" si="765"/>
        <v>0.1</v>
      </c>
      <c r="EC189" s="450" t="str">
        <f t="shared" si="21"/>
        <v>0.00</v>
      </c>
      <c r="ED189" s="447" t="str">
        <f t="shared" si="22"/>
        <v>49,389</v>
      </c>
      <c r="EE189" s="446" t="str">
        <f t="shared" ref="EE189:EF189" si="766">ED189/1000</f>
        <v>49.4</v>
      </c>
      <c r="EF189" s="451" t="str">
        <f t="shared" si="766"/>
        <v>0.05</v>
      </c>
      <c r="EG189" s="452" t="str">
        <f t="shared" si="24"/>
        <v>0.0494</v>
      </c>
      <c r="EH189" s="225">
        <v>20.0</v>
      </c>
    </row>
    <row r="190">
      <c r="A190" s="33"/>
      <c r="B190" s="226" t="s">
        <v>1043</v>
      </c>
      <c r="C190" s="227" t="s">
        <v>886</v>
      </c>
      <c r="D190" s="227">
        <v>1.0</v>
      </c>
      <c r="E190" s="227">
        <v>1.0</v>
      </c>
      <c r="F190" s="227">
        <v>1.0</v>
      </c>
      <c r="G190" s="420" t="str">
        <f t="shared" si="5"/>
        <v>15.625</v>
      </c>
      <c r="H190" s="421">
        <v>24.0</v>
      </c>
      <c r="I190" s="421">
        <v>72.0</v>
      </c>
      <c r="J190" s="421" t="str">
        <f>H190/Main!$D$9</f>
        <v>24</v>
      </c>
      <c r="K190" s="421" t="str">
        <f>I190/Main!$D$10</f>
        <v>72</v>
      </c>
      <c r="L190" s="422" t="str">
        <f t="shared" si="6"/>
        <v>3.0</v>
      </c>
      <c r="M190" s="422">
        <v>0.2</v>
      </c>
      <c r="N190" s="423"/>
      <c r="O190" s="423"/>
      <c r="P190" s="423"/>
      <c r="Q190" s="424"/>
      <c r="R190" s="423"/>
      <c r="S190" s="425"/>
      <c r="T190" s="425"/>
      <c r="U190" s="423"/>
      <c r="V190" s="423"/>
      <c r="W190" s="425"/>
      <c r="X190" s="425"/>
      <c r="Y190" s="423"/>
      <c r="Z190" s="423"/>
      <c r="AA190" s="423"/>
      <c r="AB190" s="423"/>
      <c r="AC190" s="523" t="s">
        <v>913</v>
      </c>
      <c r="AD190" s="498">
        <v>120.0</v>
      </c>
      <c r="AE190" s="434">
        <v>0.0</v>
      </c>
      <c r="AF190" s="434">
        <v>0.0</v>
      </c>
      <c r="AG190" s="434">
        <v>0.0</v>
      </c>
      <c r="AH190" s="434">
        <v>0.0</v>
      </c>
      <c r="AI190" s="434">
        <v>0.0</v>
      </c>
      <c r="AJ190" s="434">
        <v>0.0</v>
      </c>
      <c r="AK190" s="434">
        <v>0.0</v>
      </c>
      <c r="AL190" s="434">
        <v>0.0</v>
      </c>
      <c r="AM190" s="434">
        <v>0.0</v>
      </c>
      <c r="AN190" s="434">
        <v>0.0</v>
      </c>
      <c r="AO190" s="434">
        <v>0.0</v>
      </c>
      <c r="AP190" s="434">
        <v>0.0</v>
      </c>
      <c r="AQ190" s="434">
        <v>0.0</v>
      </c>
      <c r="AR190" s="434">
        <v>0.0</v>
      </c>
      <c r="AS190" s="434">
        <v>0.0</v>
      </c>
      <c r="AT190" s="434">
        <v>0.0</v>
      </c>
      <c r="AU190" s="434">
        <v>0.0</v>
      </c>
      <c r="AV190" s="434">
        <v>0.0</v>
      </c>
      <c r="AW190" s="434">
        <v>0.0</v>
      </c>
      <c r="AX190" s="434">
        <v>0.0</v>
      </c>
      <c r="AY190" s="537" t="str">
        <f t="shared" ref="AY190:BS190" si="767">IF(AD190 = 0, "", AD190)</f>
        <v>120</v>
      </c>
      <c r="AZ190" s="430" t="str">
        <f t="shared" si="767"/>
        <v/>
      </c>
      <c r="BA190" s="430" t="str">
        <f t="shared" si="767"/>
        <v/>
      </c>
      <c r="BB190" s="430" t="str">
        <f t="shared" si="767"/>
        <v/>
      </c>
      <c r="BC190" s="430" t="str">
        <f t="shared" si="767"/>
        <v/>
      </c>
      <c r="BD190" s="430" t="str">
        <f t="shared" si="767"/>
        <v/>
      </c>
      <c r="BE190" s="430" t="str">
        <f t="shared" si="767"/>
        <v/>
      </c>
      <c r="BF190" s="430" t="str">
        <f t="shared" si="767"/>
        <v/>
      </c>
      <c r="BG190" s="430" t="str">
        <f t="shared" si="767"/>
        <v/>
      </c>
      <c r="BH190" s="430" t="str">
        <f t="shared" si="767"/>
        <v/>
      </c>
      <c r="BI190" s="430" t="str">
        <f t="shared" si="767"/>
        <v/>
      </c>
      <c r="BJ190" s="430" t="str">
        <f t="shared" si="767"/>
        <v/>
      </c>
      <c r="BK190" s="430" t="str">
        <f t="shared" si="767"/>
        <v/>
      </c>
      <c r="BL190" s="430" t="str">
        <f t="shared" si="767"/>
        <v/>
      </c>
      <c r="BM190" s="430" t="str">
        <f t="shared" si="767"/>
        <v/>
      </c>
      <c r="BN190" s="430" t="str">
        <f t="shared" si="767"/>
        <v/>
      </c>
      <c r="BO190" s="430" t="str">
        <f t="shared" si="767"/>
        <v/>
      </c>
      <c r="BP190" s="430" t="str">
        <f t="shared" si="767"/>
        <v/>
      </c>
      <c r="BQ190" s="430" t="str">
        <f t="shared" si="767"/>
        <v/>
      </c>
      <c r="BR190" s="430" t="str">
        <f t="shared" si="767"/>
        <v/>
      </c>
      <c r="BS190" s="432" t="str">
        <f t="shared" si="767"/>
        <v/>
      </c>
      <c r="BT190" s="433" t="str">
        <f>$AY190*Assembly!Y$4+$AZ190*Assembly!Y$5+$BA190*Assembly!Y$6+$BB190*Assembly!Y$7+$BC190*Assembly!Y$8+$BD190*Assembly!Y$9+$BE190*Assembly!Y$10+$BF190*Assembly!Y$11+$BG190*Assembly!Y$12+$BH190*Assembly!Y$13+$BI190*Assembly!Y$14+$BJ190*Assembly!Y$15+$BK190*Assembly!Y$16+$BL190*Assembly!Y$17+$BM190*Assembly!Y$18+$BN190*Assembly!Y$19+$BO190*Assembly!Y$20+$BP190*Assembly!Y$21+$BQ190*Assembly!Y$22+$BR190*Assembly!Y$23+$BS190*Assembly!Y$24</f>
        <v>2,400</v>
      </c>
      <c r="BU190" s="434" t="str">
        <f t="shared" si="8"/>
        <v>154</v>
      </c>
      <c r="BV190" s="434" t="str">
        <f>$AY190*Assembly!AC$4+$AZ190*Assembly!AC$5+$BA190*Assembly!AC$6+$BB190*Assembly!AC$7+$BC190*Assembly!AC$8+$BD190*Assembly!AC$9+$BE190*Assembly!AC$10+$BF190*Assembly!AC$11+$BG190*Assembly!AC$12+$BH190*Assembly!AC$13+$BI190*Assembly!AC$14+$BJ190*Assembly!AC$15+$BK190*Assembly!AC$16+$BL190*Assembly!AC$17+$BM190*Assembly!AC$18+$BN190*Assembly!AC$19+$BO190*Assembly!AC$20+$BP190*Assembly!AC$21+$BQ190*Assembly!AC$22+$BR190*Assembly!AC$23+$BS190*Assembly!AC$24</f>
        <v>12,000</v>
      </c>
      <c r="BW190" s="435" t="str">
        <f t="shared" si="9"/>
        <v>5.00</v>
      </c>
      <c r="BX190" s="436" t="str">
        <f t="shared" si="10"/>
        <v>768</v>
      </c>
      <c r="BY190" s="437" t="str">
        <f t="shared" si="11"/>
        <v>78.1</v>
      </c>
      <c r="BZ190" s="438"/>
      <c r="CA190" s="434" t="str">
        <f>$AY190*Assembly!X$4+$AZ190*Assembly!X$5+$BA190*Assembly!X$6+$BB190*Assembly!X$7+$BC190*Assembly!X$8+$BD190*Assembly!X$9+$BE190*Assembly!X$10+$BF190*Assembly!X$11+$BG190*Assembly!X$12+$BH190*Assembly!X$13+$BI190*Assembly!X$14+$BJ190*Assembly!X$15+$BK190*Assembly!X$16+$BL190*Assembly!X$17+$BM190*Assembly!X$18+$BN190*Assembly!X$19+$BO190*Assembly!X$20+$BP190*Assembly!X$21+$BQ190*Assembly!X$22+$BR190*Assembly!X$23+$BS190*Assembly!X$24</f>
        <v>120</v>
      </c>
      <c r="CB190" s="434" t="str">
        <f t="shared" si="12"/>
        <v>18,667</v>
      </c>
      <c r="CC190" s="439" t="str">
        <f t="shared" si="13"/>
        <v>0.0187</v>
      </c>
      <c r="CD190" s="440" t="str">
        <f>$AY190*Assembly!AB$4+$AZ190*Assembly!AB$5+$BA190*Assembly!AB$6+$BB190*Assembly!AB$7+$BC190*Assembly!AB$8+$BD190*Assembly!AB$9+$BE190*Assembly!AB$10+$BF190*Assembly!AB$11+$BG190*Assembly!AB$12+$BH190*Assembly!AB$13+$BI190*Assembly!AB$14+$BJ190*Assembly!AB$15+$BK190*Assembly!AB$16+$BL190*Assembly!AB$17+$BM190*Assembly!AB$18+$BN190*Assembly!AB$19+$BO190*Assembly!AB$20+$BP190*Assembly!AB$21+$BQ190*Assembly!AB$22+$BR190*Assembly!AB$23+$BS190*Assembly!AB$24</f>
        <v>360</v>
      </c>
      <c r="CE190" s="424" t="str">
        <f>$AY190*Assembly!M$4+$AZ190*Assembly!M$5+$BA190*Assembly!M$6+$BB190*Assembly!M$7+$BC190*Assembly!M$8+$BD190*Assembly!M$9+$BE190*Assembly!M$10+$BF190*Assembly!M$11+$BG190*Assembly!M$12+$BH190*Assembly!M$13+$BI190*Assembly!M$14+$BJ190*Assembly!M$15+$BK190*Assembly!M$16+$BL190*Assembly!M$17+$BM190*Assembly!M$18+$BN190*Assembly!M$19+$BO190*Assembly!M$20+$BP190*Assembly!M$21+$BQ190*Assembly!M$22+$BR190*Assembly!M$23+$BS190*Assembly!M$24</f>
        <v>2,520</v>
      </c>
      <c r="CF190" s="424" t="str">
        <f>$AY190*Assembly!N$4+$AZ190*Assembly!N$5+$BA190*Assembly!N$6+$BB190*Assembly!N$7+$BC190*Assembly!N$8+$BD190*Assembly!N$9+$BE190*Assembly!N$10+$BF190*Assembly!N$11+$BG190*Assembly!N$12+$BH190*Assembly!N$13+$BI190*Assembly!N$14+$BJ190*Assembly!N$15+$BK190*Assembly!N$16+$BL190*Assembly!N$17+$BM190*Assembly!N$18+$BN190*Assembly!N$19+$BO190*Assembly!N$20+$BP190*Assembly!N$21+$BQ190*Assembly!N$22+$BR190*Assembly!N$23+$BS190*Assembly!N$24</f>
        <v>0</v>
      </c>
      <c r="CG190" s="424" t="str">
        <f>$AY190*Assembly!O$4+$AZ190*Assembly!O$5+$BA190*Assembly!O$6+$BB190*Assembly!O$7+$BC190*Assembly!O$8+$BD190*Assembly!O$9+$BE190*Assembly!O$10+$BF190*Assembly!O$11+$BG190*Assembly!O$12+$BH190*Assembly!O$13+$BI190*Assembly!O$14+$BJ190*Assembly!O$15+$BK190*Assembly!O$16+$BL190*Assembly!O$17+$BM190*Assembly!O$18+$BN190*Assembly!O$19+$BO190*Assembly!O$20+$BP190*Assembly!O$21+$BQ190*Assembly!O$22+$BR190*Assembly!O$23+$BS190*Assembly!O$24</f>
        <v>0</v>
      </c>
      <c r="CH190" s="421" t="str">
        <f>$AY190*Assembly!P$4+$AZ190*Assembly!P$5+$BA190*Assembly!P$6+$BB190*Assembly!P$7+$BC190*Assembly!P$8+$BD190*Assembly!P$9+$BE190*Assembly!P$10+$BF190*Assembly!P$11+$BG190*Assembly!P$12+$BH190*Assembly!P$13+$BI190*Assembly!P$14+$BJ190*Assembly!P$15+$BK190*Assembly!P$16+$BL190*Assembly!P$17+$BM190*Assembly!P$18+$BN190*Assembly!P$19+$BO190*Assembly!P$20+$BP190*Assembly!P$21+$BQ190*Assembly!P$22+$BR190*Assembly!P$23+$BS190*Assembly!P$24</f>
        <v>0</v>
      </c>
      <c r="CI190" s="421" t="str">
        <f>$AY190*Assembly!Q$4+$AZ190*Assembly!Q$5+$BA190*Assembly!Q$6+$BB190*Assembly!Q$7+$BC190*Assembly!Q$8+$BD190*Assembly!Q$9+$BE190*Assembly!Q$10+$BF190*Assembly!Q$11+$BG190*Assembly!Q$12+$BH190*Assembly!Q$13+$BI190*Assembly!Q$14+$BJ190*Assembly!Q$15+$BK190*Assembly!Q$16+$BL190*Assembly!Q$17+$BM190*Assembly!Q$18+$BN190*Assembly!Q$19+$BO190*Assembly!Q$20+$BP190*Assembly!Q$21+$BQ190*Assembly!Q$22+$BR190*Assembly!Q$23+$BS190*Assembly!Q$24</f>
        <v>0</v>
      </c>
      <c r="CJ190" s="424" t="str">
        <f>$AY190*Assembly!R$4+$AZ190*Assembly!R$5+$BA190*Assembly!R$6+$BB190*Assembly!R$7+$BC190*Assembly!R$8+$BD190*Assembly!R$9+$BE190*Assembly!R$10+$BF190*Assembly!R$11+$BG190*Assembly!R$12+$BH190*Assembly!R$13+$BI190*Assembly!R$14+$BJ190*Assembly!R$15+$BK190*Assembly!R$16+$BL190*Assembly!R$17+$BM190*Assembly!R$18+$BN190*Assembly!R$19+$BO190*Assembly!R$20+$BP190*Assembly!R$21+$BQ190*Assembly!R$22+$BR190*Assembly!R$23+$BS190*Assembly!R$24</f>
        <v>0</v>
      </c>
      <c r="CK190" s="421" t="str">
        <f>$AY190*Assembly!S$4+$AZ190*Assembly!S$5+$BA190*Assembly!S$6+$BB190*Assembly!S$7+$BC190*Assembly!S$8+$BD190*Assembly!S$9+$BE190*Assembly!S$10+$BF190*Assembly!S$11+$BG190*Assembly!S$12+$BH190*Assembly!S$13+$BI190*Assembly!S$14+$BJ190*Assembly!S$15+$BK190*Assembly!S$16+$BL190*Assembly!S$17+$BM190*Assembly!S$18+$BN190*Assembly!S$19+$BO190*Assembly!S$20+$BP190*Assembly!S$21+$BQ190*Assembly!S$22+$BR190*Assembly!S$23+$BS190*Assembly!S$24</f>
        <v>0</v>
      </c>
      <c r="CL190" s="421" t="str">
        <f>$AY190*Assembly!T$4+$AZ190*Assembly!T$5+$BA190*Assembly!T$6+$BB190*Assembly!T$7+$BC190*Assembly!T$8+$BD190*Assembly!T$9+$BE190*Assembly!T$10+$BF190*Assembly!T$11+$BG190*Assembly!T$12+$BH190*Assembly!T$13+$BI190*Assembly!T$14+$BJ190*Assembly!T$15+$BK190*Assembly!T$16+$BL190*Assembly!T$17+$BM190*Assembly!T$18+$BN190*Assembly!T$19+$BO190*Assembly!T$20+$BP190*Assembly!T$21+$BQ190*Assembly!T$22+$BR190*Assembly!T$23+$BS190*Assembly!T$24</f>
        <v>0</v>
      </c>
      <c r="CM190" s="421" t="str">
        <f>$AY190*Assembly!U$4+$AZ190*Assembly!U$5+$BA190*Assembly!U$6+$BB190*Assembly!U$7+$BC190*Assembly!U$8+$BD190*Assembly!U$9+$BE190*Assembly!U$10+$BF190*Assembly!U$11+$BG190*Assembly!U$12+$BH190*Assembly!U$13+$BI190*Assembly!U$14+$BJ190*Assembly!U$15+$BK190*Assembly!U$16+$BL190*Assembly!U$17+$BM190*Assembly!U$18+$BN190*Assembly!U$19+$BO190*Assembly!U$20+$BP190*Assembly!U$21+$BQ190*Assembly!U$22+$BR190*Assembly!U$23+$BS190*Assembly!U$24</f>
        <v>0</v>
      </c>
      <c r="CN190" s="424" t="str">
        <f>$AY190*Assembly!V$4+$AZ190*Assembly!V$5+$BA190*Assembly!V$6+$BB190*Assembly!V$7+$BC190*Assembly!V$8+$BD190*Assembly!V$9+$BE190*Assembly!V$10+$BF190*Assembly!V$11+$BG190*Assembly!V$12+$BH190*Assembly!V$13+$BI190*Assembly!V$14+$BJ190*Assembly!V$15+$BK190*Assembly!V$16+$BL190*Assembly!V$17+$BM190*Assembly!V$18+$BN190*Assembly!V$19+$BO190*Assembly!V$20+$BP190*Assembly!V$21+$BQ190*Assembly!V$22+$BR190*Assembly!V$23+$BS190*Assembly!V$24</f>
        <v>0</v>
      </c>
      <c r="CO190" s="424" t="str">
        <f>CE190*Refining!$F$3</f>
        <v>4,500</v>
      </c>
      <c r="CP190" s="424" t="str">
        <f>CF190*Refining!$F$4</f>
        <v>0</v>
      </c>
      <c r="CQ190" s="424" t="str">
        <f>CG190*Refining!$F$5</f>
        <v>0</v>
      </c>
      <c r="CR190" s="424" t="str">
        <f>CH190*Refining!$F$6</f>
        <v>0</v>
      </c>
      <c r="CS190" s="424" t="str">
        <f>CI190*Refining!$F$7</f>
        <v>0</v>
      </c>
      <c r="CT190" s="424" t="str">
        <f>CJ190*Refining!$F$8</f>
        <v>0</v>
      </c>
      <c r="CU190" s="424" t="str">
        <f>CK190*Refining!$F$9</f>
        <v>0</v>
      </c>
      <c r="CV190" s="424" t="str">
        <f>CL190*Refining!$F$10</f>
        <v>0</v>
      </c>
      <c r="CW190" s="424" t="str">
        <f>CM190*Refining!$F$11</f>
        <v>0</v>
      </c>
      <c r="CX190" s="424" t="str">
        <f>CN190*Refining!$F$12</f>
        <v>0</v>
      </c>
      <c r="CY190" s="441" t="str">
        <f t="shared" ref="CY190:DR190" si="768">IF(CE190 = 0, "", CE190)</f>
        <v>2,520</v>
      </c>
      <c r="CZ190" s="442" t="str">
        <f t="shared" si="768"/>
        <v/>
      </c>
      <c r="DA190" s="442" t="str">
        <f t="shared" si="768"/>
        <v/>
      </c>
      <c r="DB190" s="443" t="str">
        <f t="shared" si="768"/>
        <v/>
      </c>
      <c r="DC190" s="444" t="str">
        <f t="shared" si="768"/>
        <v/>
      </c>
      <c r="DD190" s="442" t="str">
        <f t="shared" si="768"/>
        <v/>
      </c>
      <c r="DE190" s="444" t="str">
        <f t="shared" si="768"/>
        <v/>
      </c>
      <c r="DF190" s="444" t="str">
        <f t="shared" si="768"/>
        <v/>
      </c>
      <c r="DG190" s="442" t="str">
        <f t="shared" si="768"/>
        <v/>
      </c>
      <c r="DH190" s="445" t="str">
        <f t="shared" si="768"/>
        <v/>
      </c>
      <c r="DI190" s="441" t="str">
        <f t="shared" si="768"/>
        <v>4,500</v>
      </c>
      <c r="DJ190" s="442" t="str">
        <f t="shared" si="768"/>
        <v/>
      </c>
      <c r="DK190" s="442" t="str">
        <f t="shared" si="768"/>
        <v/>
      </c>
      <c r="DL190" s="442" t="str">
        <f t="shared" si="768"/>
        <v/>
      </c>
      <c r="DM190" s="446" t="str">
        <f t="shared" si="768"/>
        <v/>
      </c>
      <c r="DN190" s="442" t="str">
        <f t="shared" si="768"/>
        <v/>
      </c>
      <c r="DO190" s="442" t="str">
        <f t="shared" si="768"/>
        <v/>
      </c>
      <c r="DP190" s="442" t="str">
        <f t="shared" si="768"/>
        <v/>
      </c>
      <c r="DQ190" s="442" t="str">
        <f t="shared" si="768"/>
        <v/>
      </c>
      <c r="DR190" s="445" t="str">
        <f t="shared" si="768"/>
        <v/>
      </c>
      <c r="DS190" s="447" t="str">
        <f t="shared" si="15"/>
        <v>2,520</v>
      </c>
      <c r="DT190" s="448" t="str">
        <f t="shared" si="16"/>
        <v>4,500</v>
      </c>
      <c r="DU190" s="434" t="str">
        <f>CY190*'Ores &amp; Ingots'!$C$3+CZ190*'Ores &amp; Ingots'!$C$4+DA190*'Ores &amp; Ingots'!$C$5+DB190*'Ores &amp; Ingots'!$C$6+DC190*'Ores &amp; Ingots'!$C$7+DD190*'Ores &amp; Ingots'!$C$8+DE190*'Ores &amp; Ingots'!$C$9+DF190*'Ores &amp; Ingots'!$C$10+DG190*'Ores &amp; Ingots'!$C$11+DH190*'Ores &amp; Ingots'!$C$12</f>
        <v>320</v>
      </c>
      <c r="DV190" s="434" t="str">
        <f>DI190*'Ores &amp; Ingots'!$B$3+DJ190*'Ores &amp; Ingots'!$B$4+DK190*'Ores &amp; Ingots'!$B$5+DL190*'Ores &amp; Ingots'!$B$6+DM190*'Ores &amp; Ingots'!$B$7+DN190*'Ores &amp; Ingots'!$B$8+DO190*'Ores &amp; Ingots'!$B$9+DP190*'Ores &amp; Ingots'!$B$10+DQ190*'Ores &amp; Ingots'!$B$11+DR190*'Ores &amp; Ingots'!$B$12</f>
        <v>1,665</v>
      </c>
      <c r="DW190" s="448" t="str">
        <f>CY190*Refining!$G$3+CZ190*Refining!$G$4+DA190*Refining!$G$5+DB190*Refining!$G$6+DC190*Refining!$G$7+DD190*Refining!$G$8+DE190*Refining!$G$9+DF190*Refining!$G$10+DG190*Refining!$G$11+DH190*Refining!$G$12</f>
        <v>173</v>
      </c>
      <c r="DX190" s="448" t="str">
        <f t="shared" si="17"/>
        <v>26,923</v>
      </c>
      <c r="DY190" s="449" t="str">
        <f t="shared" si="18"/>
        <v>0.0269</v>
      </c>
      <c r="DZ190" s="447" t="str">
        <f t="shared" si="19"/>
        <v>317</v>
      </c>
      <c r="EA190" s="446" t="str">
        <f t="shared" ref="EA190:EB190" si="769">DZ190/60</f>
        <v>5.3</v>
      </c>
      <c r="EB190" s="446" t="str">
        <f t="shared" si="769"/>
        <v>0.1</v>
      </c>
      <c r="EC190" s="450" t="str">
        <f t="shared" si="21"/>
        <v>0.00</v>
      </c>
      <c r="ED190" s="447" t="str">
        <f t="shared" si="22"/>
        <v>45,590</v>
      </c>
      <c r="EE190" s="446" t="str">
        <f t="shared" ref="EE190:EF190" si="770">ED190/1000</f>
        <v>45.6</v>
      </c>
      <c r="EF190" s="451" t="str">
        <f t="shared" si="770"/>
        <v>0.05</v>
      </c>
      <c r="EG190" s="452" t="str">
        <f t="shared" si="24"/>
        <v>0.0456</v>
      </c>
      <c r="EH190" s="225">
        <v>24.0</v>
      </c>
    </row>
    <row r="191">
      <c r="A191" s="42"/>
      <c r="B191" s="297" t="s">
        <v>1044</v>
      </c>
      <c r="C191" s="262" t="s">
        <v>886</v>
      </c>
      <c r="D191" s="262">
        <v>1.0</v>
      </c>
      <c r="E191" s="262">
        <v>1.0</v>
      </c>
      <c r="F191" s="262">
        <v>1.0</v>
      </c>
      <c r="G191" s="503" t="str">
        <f t="shared" si="5"/>
        <v>15.625</v>
      </c>
      <c r="H191" s="504">
        <v>24.0</v>
      </c>
      <c r="I191" s="504">
        <v>72.0</v>
      </c>
      <c r="J191" s="504" t="str">
        <f>H191/Main!$D$9</f>
        <v>24</v>
      </c>
      <c r="K191" s="504" t="str">
        <f>I191/Main!$D$10</f>
        <v>72</v>
      </c>
      <c r="L191" s="505" t="str">
        <f t="shared" si="6"/>
        <v>3.0</v>
      </c>
      <c r="M191" s="505">
        <v>0.2</v>
      </c>
      <c r="N191" s="506"/>
      <c r="O191" s="506"/>
      <c r="P191" s="506"/>
      <c r="Q191" s="507"/>
      <c r="R191" s="506"/>
      <c r="S191" s="508"/>
      <c r="T191" s="508"/>
      <c r="U191" s="506"/>
      <c r="V191" s="506"/>
      <c r="W191" s="534"/>
      <c r="X191" s="508"/>
      <c r="Y191" s="506"/>
      <c r="Z191" s="506"/>
      <c r="AA191" s="506"/>
      <c r="AB191" s="506"/>
      <c r="AC191" s="535" t="s">
        <v>913</v>
      </c>
      <c r="AD191" s="510">
        <v>135.0</v>
      </c>
      <c r="AE191" s="474">
        <v>0.0</v>
      </c>
      <c r="AF191" s="474">
        <v>0.0</v>
      </c>
      <c r="AG191" s="474">
        <v>0.0</v>
      </c>
      <c r="AH191" s="474">
        <v>0.0</v>
      </c>
      <c r="AI191" s="474">
        <v>0.0</v>
      </c>
      <c r="AJ191" s="474">
        <v>0.0</v>
      </c>
      <c r="AK191" s="474">
        <v>0.0</v>
      </c>
      <c r="AL191" s="474">
        <v>0.0</v>
      </c>
      <c r="AM191" s="474">
        <v>0.0</v>
      </c>
      <c r="AN191" s="474">
        <v>0.0</v>
      </c>
      <c r="AO191" s="474">
        <v>0.0</v>
      </c>
      <c r="AP191" s="474">
        <v>0.0</v>
      </c>
      <c r="AQ191" s="474">
        <v>0.0</v>
      </c>
      <c r="AR191" s="474">
        <v>0.0</v>
      </c>
      <c r="AS191" s="474">
        <v>0.0</v>
      </c>
      <c r="AT191" s="474">
        <v>0.0</v>
      </c>
      <c r="AU191" s="474">
        <v>0.0</v>
      </c>
      <c r="AV191" s="474">
        <v>0.0</v>
      </c>
      <c r="AW191" s="474">
        <v>0.0</v>
      </c>
      <c r="AX191" s="474">
        <v>0.0</v>
      </c>
      <c r="AY191" s="538" t="str">
        <f t="shared" ref="AY191:BS191" si="771">IF(AD191 = 0, "", AD191)</f>
        <v>135</v>
      </c>
      <c r="AZ191" s="470" t="str">
        <f t="shared" si="771"/>
        <v/>
      </c>
      <c r="BA191" s="470" t="str">
        <f t="shared" si="771"/>
        <v/>
      </c>
      <c r="BB191" s="470" t="str">
        <f t="shared" si="771"/>
        <v/>
      </c>
      <c r="BC191" s="470" t="str">
        <f t="shared" si="771"/>
        <v/>
      </c>
      <c r="BD191" s="470" t="str">
        <f t="shared" si="771"/>
        <v/>
      </c>
      <c r="BE191" s="470" t="str">
        <f t="shared" si="771"/>
        <v/>
      </c>
      <c r="BF191" s="470" t="str">
        <f t="shared" si="771"/>
        <v/>
      </c>
      <c r="BG191" s="470" t="str">
        <f t="shared" si="771"/>
        <v/>
      </c>
      <c r="BH191" s="470" t="str">
        <f t="shared" si="771"/>
        <v/>
      </c>
      <c r="BI191" s="470" t="str">
        <f t="shared" si="771"/>
        <v/>
      </c>
      <c r="BJ191" s="470" t="str">
        <f t="shared" si="771"/>
        <v/>
      </c>
      <c r="BK191" s="470" t="str">
        <f t="shared" si="771"/>
        <v/>
      </c>
      <c r="BL191" s="470" t="str">
        <f t="shared" si="771"/>
        <v/>
      </c>
      <c r="BM191" s="470" t="str">
        <f t="shared" si="771"/>
        <v/>
      </c>
      <c r="BN191" s="470" t="str">
        <f t="shared" si="771"/>
        <v/>
      </c>
      <c r="BO191" s="470" t="str">
        <f t="shared" si="771"/>
        <v/>
      </c>
      <c r="BP191" s="470" t="str">
        <f t="shared" si="771"/>
        <v/>
      </c>
      <c r="BQ191" s="470" t="str">
        <f t="shared" si="771"/>
        <v/>
      </c>
      <c r="BR191" s="470" t="str">
        <f t="shared" si="771"/>
        <v/>
      </c>
      <c r="BS191" s="472" t="str">
        <f t="shared" si="771"/>
        <v/>
      </c>
      <c r="BT191" s="473" t="str">
        <f>$AY191*Assembly!Y$4+$AZ191*Assembly!Y$5+$BA191*Assembly!Y$6+$BB191*Assembly!Y$7+$BC191*Assembly!Y$8+$BD191*Assembly!Y$9+$BE191*Assembly!Y$10+$BF191*Assembly!Y$11+$BG191*Assembly!Y$12+$BH191*Assembly!Y$13+$BI191*Assembly!Y$14+$BJ191*Assembly!Y$15+$BK191*Assembly!Y$16+$BL191*Assembly!Y$17+$BM191*Assembly!Y$18+$BN191*Assembly!Y$19+$BO191*Assembly!Y$20+$BP191*Assembly!Y$21+$BQ191*Assembly!Y$22+$BR191*Assembly!Y$23+$BS191*Assembly!Y$24</f>
        <v>2,700</v>
      </c>
      <c r="BU191" s="474" t="str">
        <f t="shared" si="8"/>
        <v>173</v>
      </c>
      <c r="BV191" s="474" t="str">
        <f>$AY191*Assembly!AC$4+$AZ191*Assembly!AC$5+$BA191*Assembly!AC$6+$BB191*Assembly!AC$7+$BC191*Assembly!AC$8+$BD191*Assembly!AC$9+$BE191*Assembly!AC$10+$BF191*Assembly!AC$11+$BG191*Assembly!AC$12+$BH191*Assembly!AC$13+$BI191*Assembly!AC$14+$BJ191*Assembly!AC$15+$BK191*Assembly!AC$16+$BL191*Assembly!AC$17+$BM191*Assembly!AC$18+$BN191*Assembly!AC$19+$BO191*Assembly!AC$20+$BP191*Assembly!AC$21+$BQ191*Assembly!AC$22+$BR191*Assembly!AC$23+$BS191*Assembly!AC$24</f>
        <v>13,500</v>
      </c>
      <c r="BW191" s="475" t="str">
        <f t="shared" si="9"/>
        <v>5.00</v>
      </c>
      <c r="BX191" s="476" t="str">
        <f t="shared" si="10"/>
        <v>864</v>
      </c>
      <c r="BY191" s="477" t="str">
        <f t="shared" si="11"/>
        <v>78.1</v>
      </c>
      <c r="BZ191" s="478"/>
      <c r="CA191" s="474" t="str">
        <f>$AY191*Assembly!X$4+$AZ191*Assembly!X$5+$BA191*Assembly!X$6+$BB191*Assembly!X$7+$BC191*Assembly!X$8+$BD191*Assembly!X$9+$BE191*Assembly!X$10+$BF191*Assembly!X$11+$BG191*Assembly!X$12+$BH191*Assembly!X$13+$BI191*Assembly!X$14+$BJ191*Assembly!X$15+$BK191*Assembly!X$16+$BL191*Assembly!X$17+$BM191*Assembly!X$18+$BN191*Assembly!X$19+$BO191*Assembly!X$20+$BP191*Assembly!X$21+$BQ191*Assembly!X$22+$BR191*Assembly!X$23+$BS191*Assembly!X$24</f>
        <v>135</v>
      </c>
      <c r="CB191" s="474" t="str">
        <f t="shared" si="12"/>
        <v>21,000</v>
      </c>
      <c r="CC191" s="479" t="str">
        <f t="shared" si="13"/>
        <v>0.0210</v>
      </c>
      <c r="CD191" s="480" t="str">
        <f>$AY191*Assembly!AB$4+$AZ191*Assembly!AB$5+$BA191*Assembly!AB$6+$BB191*Assembly!AB$7+$BC191*Assembly!AB$8+$BD191*Assembly!AB$9+$BE191*Assembly!AB$10+$BF191*Assembly!AB$11+$BG191*Assembly!AB$12+$BH191*Assembly!AB$13+$BI191*Assembly!AB$14+$BJ191*Assembly!AB$15+$BK191*Assembly!AB$16+$BL191*Assembly!AB$17+$BM191*Assembly!AB$18+$BN191*Assembly!AB$19+$BO191*Assembly!AB$20+$BP191*Assembly!AB$21+$BQ191*Assembly!AB$22+$BR191*Assembly!AB$23+$BS191*Assembly!AB$24</f>
        <v>405</v>
      </c>
      <c r="CE191" s="507" t="str">
        <f>$AY191*Assembly!M$4+$AZ191*Assembly!M$5+$BA191*Assembly!M$6+$BB191*Assembly!M$7+$BC191*Assembly!M$8+$BD191*Assembly!M$9+$BE191*Assembly!M$10+$BF191*Assembly!M$11+$BG191*Assembly!M$12+$BH191*Assembly!M$13+$BI191*Assembly!M$14+$BJ191*Assembly!M$15+$BK191*Assembly!M$16+$BL191*Assembly!M$17+$BM191*Assembly!M$18+$BN191*Assembly!M$19+$BO191*Assembly!M$20+$BP191*Assembly!M$21+$BQ191*Assembly!M$22+$BR191*Assembly!M$23+$BS191*Assembly!M$24</f>
        <v>2,835</v>
      </c>
      <c r="CF191" s="507" t="str">
        <f>$AY191*Assembly!N$4+$AZ191*Assembly!N$5+$BA191*Assembly!N$6+$BB191*Assembly!N$7+$BC191*Assembly!N$8+$BD191*Assembly!N$9+$BE191*Assembly!N$10+$BF191*Assembly!N$11+$BG191*Assembly!N$12+$BH191*Assembly!N$13+$BI191*Assembly!N$14+$BJ191*Assembly!N$15+$BK191*Assembly!N$16+$BL191*Assembly!N$17+$BM191*Assembly!N$18+$BN191*Assembly!N$19+$BO191*Assembly!N$20+$BP191*Assembly!N$21+$BQ191*Assembly!N$22+$BR191*Assembly!N$23+$BS191*Assembly!N$24</f>
        <v>0</v>
      </c>
      <c r="CG191" s="507" t="str">
        <f>$AY191*Assembly!O$4+$AZ191*Assembly!O$5+$BA191*Assembly!O$6+$BB191*Assembly!O$7+$BC191*Assembly!O$8+$BD191*Assembly!O$9+$BE191*Assembly!O$10+$BF191*Assembly!O$11+$BG191*Assembly!O$12+$BH191*Assembly!O$13+$BI191*Assembly!O$14+$BJ191*Assembly!O$15+$BK191*Assembly!O$16+$BL191*Assembly!O$17+$BM191*Assembly!O$18+$BN191*Assembly!O$19+$BO191*Assembly!O$20+$BP191*Assembly!O$21+$BQ191*Assembly!O$22+$BR191*Assembly!O$23+$BS191*Assembly!O$24</f>
        <v>0</v>
      </c>
      <c r="CH191" s="504" t="str">
        <f>$AY191*Assembly!P$4+$AZ191*Assembly!P$5+$BA191*Assembly!P$6+$BB191*Assembly!P$7+$BC191*Assembly!P$8+$BD191*Assembly!P$9+$BE191*Assembly!P$10+$BF191*Assembly!P$11+$BG191*Assembly!P$12+$BH191*Assembly!P$13+$BI191*Assembly!P$14+$BJ191*Assembly!P$15+$BK191*Assembly!P$16+$BL191*Assembly!P$17+$BM191*Assembly!P$18+$BN191*Assembly!P$19+$BO191*Assembly!P$20+$BP191*Assembly!P$21+$BQ191*Assembly!P$22+$BR191*Assembly!P$23+$BS191*Assembly!P$24</f>
        <v>0</v>
      </c>
      <c r="CI191" s="504" t="str">
        <f>$AY191*Assembly!Q$4+$AZ191*Assembly!Q$5+$BA191*Assembly!Q$6+$BB191*Assembly!Q$7+$BC191*Assembly!Q$8+$BD191*Assembly!Q$9+$BE191*Assembly!Q$10+$BF191*Assembly!Q$11+$BG191*Assembly!Q$12+$BH191*Assembly!Q$13+$BI191*Assembly!Q$14+$BJ191*Assembly!Q$15+$BK191*Assembly!Q$16+$BL191*Assembly!Q$17+$BM191*Assembly!Q$18+$BN191*Assembly!Q$19+$BO191*Assembly!Q$20+$BP191*Assembly!Q$21+$BQ191*Assembly!Q$22+$BR191*Assembly!Q$23+$BS191*Assembly!Q$24</f>
        <v>0</v>
      </c>
      <c r="CJ191" s="507" t="str">
        <f>$AY191*Assembly!R$4+$AZ191*Assembly!R$5+$BA191*Assembly!R$6+$BB191*Assembly!R$7+$BC191*Assembly!R$8+$BD191*Assembly!R$9+$BE191*Assembly!R$10+$BF191*Assembly!R$11+$BG191*Assembly!R$12+$BH191*Assembly!R$13+$BI191*Assembly!R$14+$BJ191*Assembly!R$15+$BK191*Assembly!R$16+$BL191*Assembly!R$17+$BM191*Assembly!R$18+$BN191*Assembly!R$19+$BO191*Assembly!R$20+$BP191*Assembly!R$21+$BQ191*Assembly!R$22+$BR191*Assembly!R$23+$BS191*Assembly!R$24</f>
        <v>0</v>
      </c>
      <c r="CK191" s="504" t="str">
        <f>$AY191*Assembly!S$4+$AZ191*Assembly!S$5+$BA191*Assembly!S$6+$BB191*Assembly!S$7+$BC191*Assembly!S$8+$BD191*Assembly!S$9+$BE191*Assembly!S$10+$BF191*Assembly!S$11+$BG191*Assembly!S$12+$BH191*Assembly!S$13+$BI191*Assembly!S$14+$BJ191*Assembly!S$15+$BK191*Assembly!S$16+$BL191*Assembly!S$17+$BM191*Assembly!S$18+$BN191*Assembly!S$19+$BO191*Assembly!S$20+$BP191*Assembly!S$21+$BQ191*Assembly!S$22+$BR191*Assembly!S$23+$BS191*Assembly!S$24</f>
        <v>0</v>
      </c>
      <c r="CL191" s="504" t="str">
        <f>$AY191*Assembly!T$4+$AZ191*Assembly!T$5+$BA191*Assembly!T$6+$BB191*Assembly!T$7+$BC191*Assembly!T$8+$BD191*Assembly!T$9+$BE191*Assembly!T$10+$BF191*Assembly!T$11+$BG191*Assembly!T$12+$BH191*Assembly!T$13+$BI191*Assembly!T$14+$BJ191*Assembly!T$15+$BK191*Assembly!T$16+$BL191*Assembly!T$17+$BM191*Assembly!T$18+$BN191*Assembly!T$19+$BO191*Assembly!T$20+$BP191*Assembly!T$21+$BQ191*Assembly!T$22+$BR191*Assembly!T$23+$BS191*Assembly!T$24</f>
        <v>0</v>
      </c>
      <c r="CM191" s="504" t="str">
        <f>$AY191*Assembly!U$4+$AZ191*Assembly!U$5+$BA191*Assembly!U$6+$BB191*Assembly!U$7+$BC191*Assembly!U$8+$BD191*Assembly!U$9+$BE191*Assembly!U$10+$BF191*Assembly!U$11+$BG191*Assembly!U$12+$BH191*Assembly!U$13+$BI191*Assembly!U$14+$BJ191*Assembly!U$15+$BK191*Assembly!U$16+$BL191*Assembly!U$17+$BM191*Assembly!U$18+$BN191*Assembly!U$19+$BO191*Assembly!U$20+$BP191*Assembly!U$21+$BQ191*Assembly!U$22+$BR191*Assembly!U$23+$BS191*Assembly!U$24</f>
        <v>0</v>
      </c>
      <c r="CN191" s="507" t="str">
        <f>$AY191*Assembly!V$4+$AZ191*Assembly!V$5+$BA191*Assembly!V$6+$BB191*Assembly!V$7+$BC191*Assembly!V$8+$BD191*Assembly!V$9+$BE191*Assembly!V$10+$BF191*Assembly!V$11+$BG191*Assembly!V$12+$BH191*Assembly!V$13+$BI191*Assembly!V$14+$BJ191*Assembly!V$15+$BK191*Assembly!V$16+$BL191*Assembly!V$17+$BM191*Assembly!V$18+$BN191*Assembly!V$19+$BO191*Assembly!V$20+$BP191*Assembly!V$21+$BQ191*Assembly!V$22+$BR191*Assembly!V$23+$BS191*Assembly!V$24</f>
        <v>0</v>
      </c>
      <c r="CO191" s="507" t="str">
        <f>CE191*Refining!$F$3</f>
        <v>5,063</v>
      </c>
      <c r="CP191" s="507" t="str">
        <f>CF191*Refining!$F$4</f>
        <v>0</v>
      </c>
      <c r="CQ191" s="507" t="str">
        <f>CG191*Refining!$F$5</f>
        <v>0</v>
      </c>
      <c r="CR191" s="507" t="str">
        <f>CH191*Refining!$F$6</f>
        <v>0</v>
      </c>
      <c r="CS191" s="507" t="str">
        <f>CI191*Refining!$F$7</f>
        <v>0</v>
      </c>
      <c r="CT191" s="507" t="str">
        <f>CJ191*Refining!$F$8</f>
        <v>0</v>
      </c>
      <c r="CU191" s="507" t="str">
        <f>CK191*Refining!$F$9</f>
        <v>0</v>
      </c>
      <c r="CV191" s="507" t="str">
        <f>CL191*Refining!$F$10</f>
        <v>0</v>
      </c>
      <c r="CW191" s="507" t="str">
        <f>CM191*Refining!$F$11</f>
        <v>0</v>
      </c>
      <c r="CX191" s="507" t="str">
        <f>CN191*Refining!$F$12</f>
        <v>0</v>
      </c>
      <c r="CY191" s="481" t="str">
        <f t="shared" ref="CY191:DR191" si="772">IF(CE191 = 0, "", CE191)</f>
        <v>2,835</v>
      </c>
      <c r="CZ191" s="482" t="str">
        <f t="shared" si="772"/>
        <v/>
      </c>
      <c r="DA191" s="482" t="str">
        <f t="shared" si="772"/>
        <v/>
      </c>
      <c r="DB191" s="483" t="str">
        <f t="shared" si="772"/>
        <v/>
      </c>
      <c r="DC191" s="484" t="str">
        <f t="shared" si="772"/>
        <v/>
      </c>
      <c r="DD191" s="482" t="str">
        <f t="shared" si="772"/>
        <v/>
      </c>
      <c r="DE191" s="484" t="str">
        <f t="shared" si="772"/>
        <v/>
      </c>
      <c r="DF191" s="484" t="str">
        <f t="shared" si="772"/>
        <v/>
      </c>
      <c r="DG191" s="482" t="str">
        <f t="shared" si="772"/>
        <v/>
      </c>
      <c r="DH191" s="485" t="str">
        <f t="shared" si="772"/>
        <v/>
      </c>
      <c r="DI191" s="481" t="str">
        <f t="shared" si="772"/>
        <v>5,063</v>
      </c>
      <c r="DJ191" s="482" t="str">
        <f t="shared" si="772"/>
        <v/>
      </c>
      <c r="DK191" s="482" t="str">
        <f t="shared" si="772"/>
        <v/>
      </c>
      <c r="DL191" s="482" t="str">
        <f t="shared" si="772"/>
        <v/>
      </c>
      <c r="DM191" s="486" t="str">
        <f t="shared" si="772"/>
        <v/>
      </c>
      <c r="DN191" s="482" t="str">
        <f t="shared" si="772"/>
        <v/>
      </c>
      <c r="DO191" s="482" t="str">
        <f t="shared" si="772"/>
        <v/>
      </c>
      <c r="DP191" s="482" t="str">
        <f t="shared" si="772"/>
        <v/>
      </c>
      <c r="DQ191" s="482" t="str">
        <f t="shared" si="772"/>
        <v/>
      </c>
      <c r="DR191" s="485" t="str">
        <f t="shared" si="772"/>
        <v/>
      </c>
      <c r="DS191" s="487" t="str">
        <f t="shared" si="15"/>
        <v>2,835</v>
      </c>
      <c r="DT191" s="488" t="str">
        <f t="shared" si="16"/>
        <v>5,063</v>
      </c>
      <c r="DU191" s="474" t="str">
        <f>CY191*'Ores &amp; Ingots'!$C$3+CZ191*'Ores &amp; Ingots'!$C$4+DA191*'Ores &amp; Ingots'!$C$5+DB191*'Ores &amp; Ingots'!$C$6+DC191*'Ores &amp; Ingots'!$C$7+DD191*'Ores &amp; Ingots'!$C$8+DE191*'Ores &amp; Ingots'!$C$9+DF191*'Ores &amp; Ingots'!$C$10+DG191*'Ores &amp; Ingots'!$C$11+DH191*'Ores &amp; Ingots'!$C$12</f>
        <v>360</v>
      </c>
      <c r="DV191" s="474" t="str">
        <f>DI191*'Ores &amp; Ingots'!$B$3+DJ191*'Ores &amp; Ingots'!$B$4+DK191*'Ores &amp; Ingots'!$B$5+DL191*'Ores &amp; Ingots'!$B$6+DM191*'Ores &amp; Ingots'!$B$7+DN191*'Ores &amp; Ingots'!$B$8+DO191*'Ores &amp; Ingots'!$B$9+DP191*'Ores &amp; Ingots'!$B$10+DQ191*'Ores &amp; Ingots'!$B$11+DR191*'Ores &amp; Ingots'!$B$12</f>
        <v>1,873</v>
      </c>
      <c r="DW191" s="488" t="str">
        <f>CY191*Refining!$G$3+CZ191*Refining!$G$4+DA191*Refining!$G$5+DB191*Refining!$G$6+DC191*Refining!$G$7+DD191*Refining!$G$8+DE191*Refining!$G$9+DF191*Refining!$G$10+DG191*Refining!$G$11+DH191*Refining!$G$12</f>
        <v>195</v>
      </c>
      <c r="DX191" s="488" t="str">
        <f t="shared" si="17"/>
        <v>30,288</v>
      </c>
      <c r="DY191" s="489" t="str">
        <f t="shared" si="18"/>
        <v>0.0303</v>
      </c>
      <c r="DZ191" s="487" t="str">
        <f t="shared" si="19"/>
        <v>354</v>
      </c>
      <c r="EA191" s="486" t="str">
        <f t="shared" ref="EA191:EB191" si="773">DZ191/60</f>
        <v>5.9</v>
      </c>
      <c r="EB191" s="486" t="str">
        <f t="shared" si="773"/>
        <v>0.1</v>
      </c>
      <c r="EC191" s="490" t="str">
        <f t="shared" si="21"/>
        <v>0.00</v>
      </c>
      <c r="ED191" s="487" t="str">
        <f t="shared" si="22"/>
        <v>51,288</v>
      </c>
      <c r="EE191" s="486" t="str">
        <f t="shared" ref="EE191:EF191" si="774">ED191/1000</f>
        <v>51.3</v>
      </c>
      <c r="EF191" s="491" t="str">
        <f t="shared" si="774"/>
        <v>0.05</v>
      </c>
      <c r="EG191" s="492" t="str">
        <f t="shared" si="24"/>
        <v>0.0513</v>
      </c>
      <c r="EH191" s="225">
        <v>24.0</v>
      </c>
    </row>
    <row r="192">
      <c r="A192" s="323" t="s">
        <v>1045</v>
      </c>
      <c r="B192" s="192" t="s">
        <v>1046</v>
      </c>
      <c r="C192" s="193" t="s">
        <v>886</v>
      </c>
      <c r="D192" s="193">
        <v>1.0</v>
      </c>
      <c r="E192" s="193">
        <v>1.0</v>
      </c>
      <c r="F192" s="193">
        <v>1.0</v>
      </c>
      <c r="G192" s="511" t="str">
        <f t="shared" si="5"/>
        <v>15.625</v>
      </c>
      <c r="H192" s="512">
        <v>8.0</v>
      </c>
      <c r="I192" s="512">
        <v>20.0</v>
      </c>
      <c r="J192" s="512" t="str">
        <f>H192/Main!$D$9</f>
        <v>8</v>
      </c>
      <c r="K192" s="512" t="str">
        <f>I192/Main!$D$10</f>
        <v>20</v>
      </c>
      <c r="L192" s="513" t="str">
        <f t="shared" si="6"/>
        <v>2.5</v>
      </c>
      <c r="M192" s="513">
        <v>1.0</v>
      </c>
      <c r="N192" s="515"/>
      <c r="O192" s="515"/>
      <c r="P192" s="515"/>
      <c r="Q192" s="514"/>
      <c r="R192" s="515"/>
      <c r="S192" s="516"/>
      <c r="T192" s="516"/>
      <c r="U192" s="515"/>
      <c r="V192" s="515"/>
      <c r="W192" s="516"/>
      <c r="X192" s="516"/>
      <c r="Y192" s="515"/>
      <c r="Z192" s="515"/>
      <c r="AA192" s="515"/>
      <c r="AB192" s="515"/>
      <c r="AC192" s="526" t="s">
        <v>920</v>
      </c>
      <c r="AD192" s="496">
        <v>25.0</v>
      </c>
      <c r="AE192" s="401">
        <v>0.0</v>
      </c>
      <c r="AF192" s="401">
        <v>0.0</v>
      </c>
      <c r="AG192" s="401">
        <v>0.0</v>
      </c>
      <c r="AH192" s="401">
        <v>0.0</v>
      </c>
      <c r="AI192" s="401">
        <v>0.0</v>
      </c>
      <c r="AJ192" s="401">
        <v>0.0</v>
      </c>
      <c r="AK192" s="401">
        <v>0.0</v>
      </c>
      <c r="AL192" s="401">
        <v>0.0</v>
      </c>
      <c r="AM192" s="401">
        <v>0.0</v>
      </c>
      <c r="AN192" s="401">
        <v>0.0</v>
      </c>
      <c r="AO192" s="401">
        <v>0.0</v>
      </c>
      <c r="AP192" s="401">
        <v>0.0</v>
      </c>
      <c r="AQ192" s="401">
        <v>0.0</v>
      </c>
      <c r="AR192" s="401">
        <v>0.0</v>
      </c>
      <c r="AS192" s="401">
        <v>0.0</v>
      </c>
      <c r="AT192" s="401">
        <v>0.0</v>
      </c>
      <c r="AU192" s="401">
        <v>0.0</v>
      </c>
      <c r="AV192" s="401">
        <v>0.0</v>
      </c>
      <c r="AW192" s="401">
        <v>0.0</v>
      </c>
      <c r="AX192" s="401">
        <v>0.0</v>
      </c>
      <c r="AY192" s="536" t="str">
        <f t="shared" ref="AY192:BS192" si="775">IF(AD192 = 0, "", AD192)</f>
        <v>25</v>
      </c>
      <c r="AZ192" s="397" t="str">
        <f t="shared" si="775"/>
        <v/>
      </c>
      <c r="BA192" s="397" t="str">
        <f t="shared" si="775"/>
        <v/>
      </c>
      <c r="BB192" s="397" t="str">
        <f t="shared" si="775"/>
        <v/>
      </c>
      <c r="BC192" s="397" t="str">
        <f t="shared" si="775"/>
        <v/>
      </c>
      <c r="BD192" s="397" t="str">
        <f t="shared" si="775"/>
        <v/>
      </c>
      <c r="BE192" s="397" t="str">
        <f t="shared" si="775"/>
        <v/>
      </c>
      <c r="BF192" s="397" t="str">
        <f t="shared" si="775"/>
        <v/>
      </c>
      <c r="BG192" s="397" t="str">
        <f t="shared" si="775"/>
        <v/>
      </c>
      <c r="BH192" s="397" t="str">
        <f t="shared" si="775"/>
        <v/>
      </c>
      <c r="BI192" s="397" t="str">
        <f t="shared" si="775"/>
        <v/>
      </c>
      <c r="BJ192" s="397" t="str">
        <f t="shared" si="775"/>
        <v/>
      </c>
      <c r="BK192" s="397" t="str">
        <f t="shared" si="775"/>
        <v/>
      </c>
      <c r="BL192" s="397" t="str">
        <f t="shared" si="775"/>
        <v/>
      </c>
      <c r="BM192" s="397" t="str">
        <f t="shared" si="775"/>
        <v/>
      </c>
      <c r="BN192" s="397" t="str">
        <f t="shared" si="775"/>
        <v/>
      </c>
      <c r="BO192" s="397" t="str">
        <f t="shared" si="775"/>
        <v/>
      </c>
      <c r="BP192" s="397" t="str">
        <f t="shared" si="775"/>
        <v/>
      </c>
      <c r="BQ192" s="397" t="str">
        <f t="shared" si="775"/>
        <v/>
      </c>
      <c r="BR192" s="397" t="str">
        <f t="shared" si="775"/>
        <v/>
      </c>
      <c r="BS192" s="399" t="str">
        <f t="shared" si="775"/>
        <v/>
      </c>
      <c r="BT192" s="400" t="str">
        <f>$AY192*Assembly!Y$4+$AZ192*Assembly!Y$5+$BA192*Assembly!Y$6+$BB192*Assembly!Y$7+$BC192*Assembly!Y$8+$BD192*Assembly!Y$9+$BE192*Assembly!Y$10+$BF192*Assembly!Y$11+$BG192*Assembly!Y$12+$BH192*Assembly!Y$13+$BI192*Assembly!Y$14+$BJ192*Assembly!Y$15+$BK192*Assembly!Y$16+$BL192*Assembly!Y$17+$BM192*Assembly!Y$18+$BN192*Assembly!Y$19+$BO192*Assembly!Y$20+$BP192*Assembly!Y$21+$BQ192*Assembly!Y$22+$BR192*Assembly!Y$23+$BS192*Assembly!Y$24</f>
        <v>500</v>
      </c>
      <c r="BU192" s="401" t="str">
        <f t="shared" si="8"/>
        <v>32</v>
      </c>
      <c r="BV192" s="401" t="str">
        <f>$AY192*Assembly!AC$4+$AZ192*Assembly!AC$5+$BA192*Assembly!AC$6+$BB192*Assembly!AC$7+$BC192*Assembly!AC$8+$BD192*Assembly!AC$9+$BE192*Assembly!AC$10+$BF192*Assembly!AC$11+$BG192*Assembly!AC$12+$BH192*Assembly!AC$13+$BI192*Assembly!AC$14+$BJ192*Assembly!AC$15+$BK192*Assembly!AC$16+$BL192*Assembly!AC$17+$BM192*Assembly!AC$18+$BN192*Assembly!AC$19+$BO192*Assembly!AC$20+$BP192*Assembly!AC$21+$BQ192*Assembly!AC$22+$BR192*Assembly!AC$23+$BS192*Assembly!AC$24</f>
        <v>2,500</v>
      </c>
      <c r="BW192" s="402" t="str">
        <f t="shared" si="9"/>
        <v>5.00</v>
      </c>
      <c r="BX192" s="403" t="str">
        <f t="shared" si="10"/>
        <v>160</v>
      </c>
      <c r="BY192" s="404" t="str">
        <f t="shared" si="11"/>
        <v>78.1</v>
      </c>
      <c r="BZ192" s="405"/>
      <c r="CA192" s="401" t="str">
        <f>$AY192*Assembly!X$4+$AZ192*Assembly!X$5+$BA192*Assembly!X$6+$BB192*Assembly!X$7+$BC192*Assembly!X$8+$BD192*Assembly!X$9+$BE192*Assembly!X$10+$BF192*Assembly!X$11+$BG192*Assembly!X$12+$BH192*Assembly!X$13+$BI192*Assembly!X$14+$BJ192*Assembly!X$15+$BK192*Assembly!X$16+$BL192*Assembly!X$17+$BM192*Assembly!X$18+$BN192*Assembly!X$19+$BO192*Assembly!X$20+$BP192*Assembly!X$21+$BQ192*Assembly!X$22+$BR192*Assembly!X$23+$BS192*Assembly!X$24</f>
        <v>25</v>
      </c>
      <c r="CB192" s="401" t="str">
        <f t="shared" si="12"/>
        <v>3,889</v>
      </c>
      <c r="CC192" s="406" t="str">
        <f t="shared" si="13"/>
        <v>0.0039</v>
      </c>
      <c r="CD192" s="407" t="str">
        <f>$AY192*Assembly!AB$4+$AZ192*Assembly!AB$5+$BA192*Assembly!AB$6+$BB192*Assembly!AB$7+$BC192*Assembly!AB$8+$BD192*Assembly!AB$9+$BE192*Assembly!AB$10+$BF192*Assembly!AB$11+$BG192*Assembly!AB$12+$BH192*Assembly!AB$13+$BI192*Assembly!AB$14+$BJ192*Assembly!AB$15+$BK192*Assembly!AB$16+$BL192*Assembly!AB$17+$BM192*Assembly!AB$18+$BN192*Assembly!AB$19+$BO192*Assembly!AB$20+$BP192*Assembly!AB$21+$BQ192*Assembly!AB$22+$BR192*Assembly!AB$23+$BS192*Assembly!AB$24</f>
        <v>75</v>
      </c>
      <c r="CE192" s="514" t="str">
        <f>$AY192*Assembly!M$4+$AZ192*Assembly!M$5+$BA192*Assembly!M$6+$BB192*Assembly!M$7+$BC192*Assembly!M$8+$BD192*Assembly!M$9+$BE192*Assembly!M$10+$BF192*Assembly!M$11+$BG192*Assembly!M$12+$BH192*Assembly!M$13+$BI192*Assembly!M$14+$BJ192*Assembly!M$15+$BK192*Assembly!M$16+$BL192*Assembly!M$17+$BM192*Assembly!M$18+$BN192*Assembly!M$19+$BO192*Assembly!M$20+$BP192*Assembly!M$21+$BQ192*Assembly!M$22+$BR192*Assembly!M$23+$BS192*Assembly!M$24</f>
        <v>525</v>
      </c>
      <c r="CF192" s="514" t="str">
        <f>$AY192*Assembly!N$4+$AZ192*Assembly!N$5+$BA192*Assembly!N$6+$BB192*Assembly!N$7+$BC192*Assembly!N$8+$BD192*Assembly!N$9+$BE192*Assembly!N$10+$BF192*Assembly!N$11+$BG192*Assembly!N$12+$BH192*Assembly!N$13+$BI192*Assembly!N$14+$BJ192*Assembly!N$15+$BK192*Assembly!N$16+$BL192*Assembly!N$17+$BM192*Assembly!N$18+$BN192*Assembly!N$19+$BO192*Assembly!N$20+$BP192*Assembly!N$21+$BQ192*Assembly!N$22+$BR192*Assembly!N$23+$BS192*Assembly!N$24</f>
        <v>0</v>
      </c>
      <c r="CG192" s="514" t="str">
        <f>$AY192*Assembly!O$4+$AZ192*Assembly!O$5+$BA192*Assembly!O$6+$BB192*Assembly!O$7+$BC192*Assembly!O$8+$BD192*Assembly!O$9+$BE192*Assembly!O$10+$BF192*Assembly!O$11+$BG192*Assembly!O$12+$BH192*Assembly!O$13+$BI192*Assembly!O$14+$BJ192*Assembly!O$15+$BK192*Assembly!O$16+$BL192*Assembly!O$17+$BM192*Assembly!O$18+$BN192*Assembly!O$19+$BO192*Assembly!O$20+$BP192*Assembly!O$21+$BQ192*Assembly!O$22+$BR192*Assembly!O$23+$BS192*Assembly!O$24</f>
        <v>0</v>
      </c>
      <c r="CH192" s="512" t="str">
        <f>$AY192*Assembly!P$4+$AZ192*Assembly!P$5+$BA192*Assembly!P$6+$BB192*Assembly!P$7+$BC192*Assembly!P$8+$BD192*Assembly!P$9+$BE192*Assembly!P$10+$BF192*Assembly!P$11+$BG192*Assembly!P$12+$BH192*Assembly!P$13+$BI192*Assembly!P$14+$BJ192*Assembly!P$15+$BK192*Assembly!P$16+$BL192*Assembly!P$17+$BM192*Assembly!P$18+$BN192*Assembly!P$19+$BO192*Assembly!P$20+$BP192*Assembly!P$21+$BQ192*Assembly!P$22+$BR192*Assembly!P$23+$BS192*Assembly!P$24</f>
        <v>0</v>
      </c>
      <c r="CI192" s="512" t="str">
        <f>$AY192*Assembly!Q$4+$AZ192*Assembly!Q$5+$BA192*Assembly!Q$6+$BB192*Assembly!Q$7+$BC192*Assembly!Q$8+$BD192*Assembly!Q$9+$BE192*Assembly!Q$10+$BF192*Assembly!Q$11+$BG192*Assembly!Q$12+$BH192*Assembly!Q$13+$BI192*Assembly!Q$14+$BJ192*Assembly!Q$15+$BK192*Assembly!Q$16+$BL192*Assembly!Q$17+$BM192*Assembly!Q$18+$BN192*Assembly!Q$19+$BO192*Assembly!Q$20+$BP192*Assembly!Q$21+$BQ192*Assembly!Q$22+$BR192*Assembly!Q$23+$BS192*Assembly!Q$24</f>
        <v>0</v>
      </c>
      <c r="CJ192" s="514" t="str">
        <f>$AY192*Assembly!R$4+$AZ192*Assembly!R$5+$BA192*Assembly!R$6+$BB192*Assembly!R$7+$BC192*Assembly!R$8+$BD192*Assembly!R$9+$BE192*Assembly!R$10+$BF192*Assembly!R$11+$BG192*Assembly!R$12+$BH192*Assembly!R$13+$BI192*Assembly!R$14+$BJ192*Assembly!R$15+$BK192*Assembly!R$16+$BL192*Assembly!R$17+$BM192*Assembly!R$18+$BN192*Assembly!R$19+$BO192*Assembly!R$20+$BP192*Assembly!R$21+$BQ192*Assembly!R$22+$BR192*Assembly!R$23+$BS192*Assembly!R$24</f>
        <v>0</v>
      </c>
      <c r="CK192" s="512" t="str">
        <f>$AY192*Assembly!S$4+$AZ192*Assembly!S$5+$BA192*Assembly!S$6+$BB192*Assembly!S$7+$BC192*Assembly!S$8+$BD192*Assembly!S$9+$BE192*Assembly!S$10+$BF192*Assembly!S$11+$BG192*Assembly!S$12+$BH192*Assembly!S$13+$BI192*Assembly!S$14+$BJ192*Assembly!S$15+$BK192*Assembly!S$16+$BL192*Assembly!S$17+$BM192*Assembly!S$18+$BN192*Assembly!S$19+$BO192*Assembly!S$20+$BP192*Assembly!S$21+$BQ192*Assembly!S$22+$BR192*Assembly!S$23+$BS192*Assembly!S$24</f>
        <v>0</v>
      </c>
      <c r="CL192" s="512" t="str">
        <f>$AY192*Assembly!T$4+$AZ192*Assembly!T$5+$BA192*Assembly!T$6+$BB192*Assembly!T$7+$BC192*Assembly!T$8+$BD192*Assembly!T$9+$BE192*Assembly!T$10+$BF192*Assembly!T$11+$BG192*Assembly!T$12+$BH192*Assembly!T$13+$BI192*Assembly!T$14+$BJ192*Assembly!T$15+$BK192*Assembly!T$16+$BL192*Assembly!T$17+$BM192*Assembly!T$18+$BN192*Assembly!T$19+$BO192*Assembly!T$20+$BP192*Assembly!T$21+$BQ192*Assembly!T$22+$BR192*Assembly!T$23+$BS192*Assembly!T$24</f>
        <v>0</v>
      </c>
      <c r="CM192" s="512" t="str">
        <f>$AY192*Assembly!U$4+$AZ192*Assembly!U$5+$BA192*Assembly!U$6+$BB192*Assembly!U$7+$BC192*Assembly!U$8+$BD192*Assembly!U$9+$BE192*Assembly!U$10+$BF192*Assembly!U$11+$BG192*Assembly!U$12+$BH192*Assembly!U$13+$BI192*Assembly!U$14+$BJ192*Assembly!U$15+$BK192*Assembly!U$16+$BL192*Assembly!U$17+$BM192*Assembly!U$18+$BN192*Assembly!U$19+$BO192*Assembly!U$20+$BP192*Assembly!U$21+$BQ192*Assembly!U$22+$BR192*Assembly!U$23+$BS192*Assembly!U$24</f>
        <v>0</v>
      </c>
      <c r="CN192" s="514" t="str">
        <f>$AY192*Assembly!V$4+$AZ192*Assembly!V$5+$BA192*Assembly!V$6+$BB192*Assembly!V$7+$BC192*Assembly!V$8+$BD192*Assembly!V$9+$BE192*Assembly!V$10+$BF192*Assembly!V$11+$BG192*Assembly!V$12+$BH192*Assembly!V$13+$BI192*Assembly!V$14+$BJ192*Assembly!V$15+$BK192*Assembly!V$16+$BL192*Assembly!V$17+$BM192*Assembly!V$18+$BN192*Assembly!V$19+$BO192*Assembly!V$20+$BP192*Assembly!V$21+$BQ192*Assembly!V$22+$BR192*Assembly!V$23+$BS192*Assembly!V$24</f>
        <v>0</v>
      </c>
      <c r="CO192" s="514" t="str">
        <f>CE192*Refining!$F$3</f>
        <v>938</v>
      </c>
      <c r="CP192" s="514" t="str">
        <f>CF192*Refining!$F$4</f>
        <v>0</v>
      </c>
      <c r="CQ192" s="514" t="str">
        <f>CG192*Refining!$F$5</f>
        <v>0</v>
      </c>
      <c r="CR192" s="514" t="str">
        <f>CH192*Refining!$F$6</f>
        <v>0</v>
      </c>
      <c r="CS192" s="514" t="str">
        <f>CI192*Refining!$F$7</f>
        <v>0</v>
      </c>
      <c r="CT192" s="514" t="str">
        <f>CJ192*Refining!$F$8</f>
        <v>0</v>
      </c>
      <c r="CU192" s="514" t="str">
        <f>CK192*Refining!$F$9</f>
        <v>0</v>
      </c>
      <c r="CV192" s="514" t="str">
        <f>CL192*Refining!$F$10</f>
        <v>0</v>
      </c>
      <c r="CW192" s="514" t="str">
        <f>CM192*Refining!$F$11</f>
        <v>0</v>
      </c>
      <c r="CX192" s="514" t="str">
        <f>CN192*Refining!$F$12</f>
        <v>0</v>
      </c>
      <c r="CY192" s="408" t="str">
        <f t="shared" ref="CY192:DR192" si="776">IF(CE192 = 0, "", CE192)</f>
        <v>525</v>
      </c>
      <c r="CZ192" s="409" t="str">
        <f t="shared" si="776"/>
        <v/>
      </c>
      <c r="DA192" s="409" t="str">
        <f t="shared" si="776"/>
        <v/>
      </c>
      <c r="DB192" s="410" t="str">
        <f t="shared" si="776"/>
        <v/>
      </c>
      <c r="DC192" s="411" t="str">
        <f t="shared" si="776"/>
        <v/>
      </c>
      <c r="DD192" s="409" t="str">
        <f t="shared" si="776"/>
        <v/>
      </c>
      <c r="DE192" s="411" t="str">
        <f t="shared" si="776"/>
        <v/>
      </c>
      <c r="DF192" s="411" t="str">
        <f t="shared" si="776"/>
        <v/>
      </c>
      <c r="DG192" s="409" t="str">
        <f t="shared" si="776"/>
        <v/>
      </c>
      <c r="DH192" s="412" t="str">
        <f t="shared" si="776"/>
        <v/>
      </c>
      <c r="DI192" s="408" t="str">
        <f t="shared" si="776"/>
        <v>938</v>
      </c>
      <c r="DJ192" s="409" t="str">
        <f t="shared" si="776"/>
        <v/>
      </c>
      <c r="DK192" s="409" t="str">
        <f t="shared" si="776"/>
        <v/>
      </c>
      <c r="DL192" s="409" t="str">
        <f t="shared" si="776"/>
        <v/>
      </c>
      <c r="DM192" s="413" t="str">
        <f t="shared" si="776"/>
        <v/>
      </c>
      <c r="DN192" s="409" t="str">
        <f t="shared" si="776"/>
        <v/>
      </c>
      <c r="DO192" s="409" t="str">
        <f t="shared" si="776"/>
        <v/>
      </c>
      <c r="DP192" s="409" t="str">
        <f t="shared" si="776"/>
        <v/>
      </c>
      <c r="DQ192" s="409" t="str">
        <f t="shared" si="776"/>
        <v/>
      </c>
      <c r="DR192" s="412" t="str">
        <f t="shared" si="776"/>
        <v/>
      </c>
      <c r="DS192" s="414" t="str">
        <f t="shared" si="15"/>
        <v>525</v>
      </c>
      <c r="DT192" s="415" t="str">
        <f t="shared" si="16"/>
        <v>938</v>
      </c>
      <c r="DU192" s="401" t="str">
        <f>CY192*'Ores &amp; Ingots'!$C$3+CZ192*'Ores &amp; Ingots'!$C$4+DA192*'Ores &amp; Ingots'!$C$5+DB192*'Ores &amp; Ingots'!$C$6+DC192*'Ores &amp; Ingots'!$C$7+DD192*'Ores &amp; Ingots'!$C$8+DE192*'Ores &amp; Ingots'!$C$9+DF192*'Ores &amp; Ingots'!$C$10+DG192*'Ores &amp; Ingots'!$C$11+DH192*'Ores &amp; Ingots'!$C$12</f>
        <v>67</v>
      </c>
      <c r="DV192" s="401" t="str">
        <f>DI192*'Ores &amp; Ingots'!$B$3+DJ192*'Ores &amp; Ingots'!$B$4+DK192*'Ores &amp; Ingots'!$B$5+DL192*'Ores &amp; Ingots'!$B$6+DM192*'Ores &amp; Ingots'!$B$7+DN192*'Ores &amp; Ingots'!$B$8+DO192*'Ores &amp; Ingots'!$B$9+DP192*'Ores &amp; Ingots'!$B$10+DQ192*'Ores &amp; Ingots'!$B$11+DR192*'Ores &amp; Ingots'!$B$12</f>
        <v>347</v>
      </c>
      <c r="DW192" s="415" t="str">
        <f>CY192*Refining!$G$3+CZ192*Refining!$G$4+DA192*Refining!$G$5+DB192*Refining!$G$6+DC192*Refining!$G$7+DD192*Refining!$G$8+DE192*Refining!$G$9+DF192*Refining!$G$10+DG192*Refining!$G$11+DH192*Refining!$G$12</f>
        <v>36</v>
      </c>
      <c r="DX192" s="415" t="str">
        <f t="shared" si="17"/>
        <v>5,609</v>
      </c>
      <c r="DY192" s="416" t="str">
        <f t="shared" si="18"/>
        <v>0.0056</v>
      </c>
      <c r="DZ192" s="414" t="str">
        <f t="shared" si="19"/>
        <v>69</v>
      </c>
      <c r="EA192" s="413" t="str">
        <f t="shared" ref="EA192:EB192" si="777">DZ192/60</f>
        <v>1.2</v>
      </c>
      <c r="EB192" s="413" t="str">
        <f t="shared" si="777"/>
        <v>0.0</v>
      </c>
      <c r="EC192" s="417" t="str">
        <f t="shared" si="21"/>
        <v>0.00</v>
      </c>
      <c r="ED192" s="414" t="str">
        <f t="shared" si="22"/>
        <v>9,498</v>
      </c>
      <c r="EE192" s="413" t="str">
        <f t="shared" ref="EE192:EF192" si="778">ED192/1000</f>
        <v>9.5</v>
      </c>
      <c r="EF192" s="418" t="str">
        <f t="shared" si="778"/>
        <v>0.01</v>
      </c>
      <c r="EG192" s="419" t="str">
        <f t="shared" si="24"/>
        <v>0.0095</v>
      </c>
      <c r="EH192" s="225">
        <v>48.0</v>
      </c>
    </row>
    <row r="193">
      <c r="A193" s="33"/>
      <c r="B193" s="226" t="s">
        <v>1047</v>
      </c>
      <c r="C193" s="227" t="s">
        <v>886</v>
      </c>
      <c r="D193" s="227">
        <v>1.0</v>
      </c>
      <c r="E193" s="227">
        <v>1.0</v>
      </c>
      <c r="F193" s="227">
        <v>1.0</v>
      </c>
      <c r="G193" s="453" t="str">
        <f t="shared" si="5"/>
        <v>15.625</v>
      </c>
      <c r="H193" s="454">
        <v>5.0</v>
      </c>
      <c r="I193" s="454">
        <v>12.5</v>
      </c>
      <c r="J193" s="454" t="str">
        <f>H193/Main!$D$9</f>
        <v>5</v>
      </c>
      <c r="K193" s="454" t="str">
        <f>I193/Main!$D$10</f>
        <v>12.5</v>
      </c>
      <c r="L193" s="455" t="str">
        <f t="shared" si="6"/>
        <v>2.5</v>
      </c>
      <c r="M193" s="455">
        <v>1.0</v>
      </c>
      <c r="N193" s="456"/>
      <c r="O193" s="456"/>
      <c r="P193" s="456"/>
      <c r="Q193" s="457"/>
      <c r="R193" s="456"/>
      <c r="S193" s="458"/>
      <c r="T193" s="458"/>
      <c r="U193" s="456"/>
      <c r="V193" s="456"/>
      <c r="W193" s="530"/>
      <c r="X193" s="458"/>
      <c r="Y193" s="456"/>
      <c r="Z193" s="456"/>
      <c r="AA193" s="456"/>
      <c r="AB193" s="456"/>
      <c r="AC193" s="531" t="s">
        <v>18</v>
      </c>
      <c r="AD193" s="498">
        <v>13.0</v>
      </c>
      <c r="AE193" s="434">
        <v>0.0</v>
      </c>
      <c r="AF193" s="434">
        <v>0.0</v>
      </c>
      <c r="AG193" s="434">
        <v>0.0</v>
      </c>
      <c r="AH193" s="434">
        <v>0.0</v>
      </c>
      <c r="AI193" s="434">
        <v>0.0</v>
      </c>
      <c r="AJ193" s="434">
        <v>0.0</v>
      </c>
      <c r="AK193" s="434">
        <v>0.0</v>
      </c>
      <c r="AL193" s="434">
        <v>0.0</v>
      </c>
      <c r="AM193" s="434">
        <v>0.0</v>
      </c>
      <c r="AN193" s="434">
        <v>0.0</v>
      </c>
      <c r="AO193" s="434">
        <v>0.0</v>
      </c>
      <c r="AP193" s="434">
        <v>0.0</v>
      </c>
      <c r="AQ193" s="434">
        <v>0.0</v>
      </c>
      <c r="AR193" s="434">
        <v>0.0</v>
      </c>
      <c r="AS193" s="434">
        <v>0.0</v>
      </c>
      <c r="AT193" s="434">
        <v>0.0</v>
      </c>
      <c r="AU193" s="434">
        <v>0.0</v>
      </c>
      <c r="AV193" s="434">
        <v>0.0</v>
      </c>
      <c r="AW193" s="434">
        <v>0.0</v>
      </c>
      <c r="AX193" s="434">
        <v>0.0</v>
      </c>
      <c r="AY193" s="537" t="str">
        <f t="shared" ref="AY193:BS193" si="779">IF(AD193 = 0, "", AD193)</f>
        <v>13</v>
      </c>
      <c r="AZ193" s="430" t="str">
        <f t="shared" si="779"/>
        <v/>
      </c>
      <c r="BA193" s="430" t="str">
        <f t="shared" si="779"/>
        <v/>
      </c>
      <c r="BB193" s="430" t="str">
        <f t="shared" si="779"/>
        <v/>
      </c>
      <c r="BC193" s="430" t="str">
        <f t="shared" si="779"/>
        <v/>
      </c>
      <c r="BD193" s="430" t="str">
        <f t="shared" si="779"/>
        <v/>
      </c>
      <c r="BE193" s="430" t="str">
        <f t="shared" si="779"/>
        <v/>
      </c>
      <c r="BF193" s="430" t="str">
        <f t="shared" si="779"/>
        <v/>
      </c>
      <c r="BG193" s="430" t="str">
        <f t="shared" si="779"/>
        <v/>
      </c>
      <c r="BH193" s="430" t="str">
        <f t="shared" si="779"/>
        <v/>
      </c>
      <c r="BI193" s="430" t="str">
        <f t="shared" si="779"/>
        <v/>
      </c>
      <c r="BJ193" s="430" t="str">
        <f t="shared" si="779"/>
        <v/>
      </c>
      <c r="BK193" s="430" t="str">
        <f t="shared" si="779"/>
        <v/>
      </c>
      <c r="BL193" s="430" t="str">
        <f t="shared" si="779"/>
        <v/>
      </c>
      <c r="BM193" s="430" t="str">
        <f t="shared" si="779"/>
        <v/>
      </c>
      <c r="BN193" s="430" t="str">
        <f t="shared" si="779"/>
        <v/>
      </c>
      <c r="BO193" s="430" t="str">
        <f t="shared" si="779"/>
        <v/>
      </c>
      <c r="BP193" s="430" t="str">
        <f t="shared" si="779"/>
        <v/>
      </c>
      <c r="BQ193" s="430" t="str">
        <f t="shared" si="779"/>
        <v/>
      </c>
      <c r="BR193" s="430" t="str">
        <f t="shared" si="779"/>
        <v/>
      </c>
      <c r="BS193" s="432" t="str">
        <f t="shared" si="779"/>
        <v/>
      </c>
      <c r="BT193" s="433" t="str">
        <f>$AY193*Assembly!Y$4+$AZ193*Assembly!Y$5+$BA193*Assembly!Y$6+$BB193*Assembly!Y$7+$BC193*Assembly!Y$8+$BD193*Assembly!Y$9+$BE193*Assembly!Y$10+$BF193*Assembly!Y$11+$BG193*Assembly!Y$12+$BH193*Assembly!Y$13+$BI193*Assembly!Y$14+$BJ193*Assembly!Y$15+$BK193*Assembly!Y$16+$BL193*Assembly!Y$17+$BM193*Assembly!Y$18+$BN193*Assembly!Y$19+$BO193*Assembly!Y$20+$BP193*Assembly!Y$21+$BQ193*Assembly!Y$22+$BR193*Assembly!Y$23+$BS193*Assembly!Y$24</f>
        <v>260</v>
      </c>
      <c r="BU193" s="434" t="str">
        <f t="shared" si="8"/>
        <v>17</v>
      </c>
      <c r="BV193" s="434" t="str">
        <f>$AY193*Assembly!AC$4+$AZ193*Assembly!AC$5+$BA193*Assembly!AC$6+$BB193*Assembly!AC$7+$BC193*Assembly!AC$8+$BD193*Assembly!AC$9+$BE193*Assembly!AC$10+$BF193*Assembly!AC$11+$BG193*Assembly!AC$12+$BH193*Assembly!AC$13+$BI193*Assembly!AC$14+$BJ193*Assembly!AC$15+$BK193*Assembly!AC$16+$BL193*Assembly!AC$17+$BM193*Assembly!AC$18+$BN193*Assembly!AC$19+$BO193*Assembly!AC$20+$BP193*Assembly!AC$21+$BQ193*Assembly!AC$22+$BR193*Assembly!AC$23+$BS193*Assembly!AC$24</f>
        <v>1,300</v>
      </c>
      <c r="BW193" s="435" t="str">
        <f t="shared" si="9"/>
        <v>5.00</v>
      </c>
      <c r="BX193" s="436" t="str">
        <f t="shared" si="10"/>
        <v>83</v>
      </c>
      <c r="BY193" s="437" t="str">
        <f t="shared" si="11"/>
        <v>78.1</v>
      </c>
      <c r="BZ193" s="438"/>
      <c r="CA193" s="434" t="str">
        <f>$AY193*Assembly!X$4+$AZ193*Assembly!X$5+$BA193*Assembly!X$6+$BB193*Assembly!X$7+$BC193*Assembly!X$8+$BD193*Assembly!X$9+$BE193*Assembly!X$10+$BF193*Assembly!X$11+$BG193*Assembly!X$12+$BH193*Assembly!X$13+$BI193*Assembly!X$14+$BJ193*Assembly!X$15+$BK193*Assembly!X$16+$BL193*Assembly!X$17+$BM193*Assembly!X$18+$BN193*Assembly!X$19+$BO193*Assembly!X$20+$BP193*Assembly!X$21+$BQ193*Assembly!X$22+$BR193*Assembly!X$23+$BS193*Assembly!X$24</f>
        <v>13</v>
      </c>
      <c r="CB193" s="434" t="str">
        <f t="shared" si="12"/>
        <v>2,022</v>
      </c>
      <c r="CC193" s="439" t="str">
        <f t="shared" si="13"/>
        <v>0.0020</v>
      </c>
      <c r="CD193" s="440" t="str">
        <f>$AY193*Assembly!AB$4+$AZ193*Assembly!AB$5+$BA193*Assembly!AB$6+$BB193*Assembly!AB$7+$BC193*Assembly!AB$8+$BD193*Assembly!AB$9+$BE193*Assembly!AB$10+$BF193*Assembly!AB$11+$BG193*Assembly!AB$12+$BH193*Assembly!AB$13+$BI193*Assembly!AB$14+$BJ193*Assembly!AB$15+$BK193*Assembly!AB$16+$BL193*Assembly!AB$17+$BM193*Assembly!AB$18+$BN193*Assembly!AB$19+$BO193*Assembly!AB$20+$BP193*Assembly!AB$21+$BQ193*Assembly!AB$22+$BR193*Assembly!AB$23+$BS193*Assembly!AB$24</f>
        <v>39</v>
      </c>
      <c r="CE193" s="457" t="str">
        <f>$AY193*Assembly!M$4+$AZ193*Assembly!M$5+$BA193*Assembly!M$6+$BB193*Assembly!M$7+$BC193*Assembly!M$8+$BD193*Assembly!M$9+$BE193*Assembly!M$10+$BF193*Assembly!M$11+$BG193*Assembly!M$12+$BH193*Assembly!M$13+$BI193*Assembly!M$14+$BJ193*Assembly!M$15+$BK193*Assembly!M$16+$BL193*Assembly!M$17+$BM193*Assembly!M$18+$BN193*Assembly!M$19+$BO193*Assembly!M$20+$BP193*Assembly!M$21+$BQ193*Assembly!M$22+$BR193*Assembly!M$23+$BS193*Assembly!M$24</f>
        <v>273</v>
      </c>
      <c r="CF193" s="457" t="str">
        <f>$AY193*Assembly!N$4+$AZ193*Assembly!N$5+$BA193*Assembly!N$6+$BB193*Assembly!N$7+$BC193*Assembly!N$8+$BD193*Assembly!N$9+$BE193*Assembly!N$10+$BF193*Assembly!N$11+$BG193*Assembly!N$12+$BH193*Assembly!N$13+$BI193*Assembly!N$14+$BJ193*Assembly!N$15+$BK193*Assembly!N$16+$BL193*Assembly!N$17+$BM193*Assembly!N$18+$BN193*Assembly!N$19+$BO193*Assembly!N$20+$BP193*Assembly!N$21+$BQ193*Assembly!N$22+$BR193*Assembly!N$23+$BS193*Assembly!N$24</f>
        <v>0</v>
      </c>
      <c r="CG193" s="457" t="str">
        <f>$AY193*Assembly!O$4+$AZ193*Assembly!O$5+$BA193*Assembly!O$6+$BB193*Assembly!O$7+$BC193*Assembly!O$8+$BD193*Assembly!O$9+$BE193*Assembly!O$10+$BF193*Assembly!O$11+$BG193*Assembly!O$12+$BH193*Assembly!O$13+$BI193*Assembly!O$14+$BJ193*Assembly!O$15+$BK193*Assembly!O$16+$BL193*Assembly!O$17+$BM193*Assembly!O$18+$BN193*Assembly!O$19+$BO193*Assembly!O$20+$BP193*Assembly!O$21+$BQ193*Assembly!O$22+$BR193*Assembly!O$23+$BS193*Assembly!O$24</f>
        <v>0</v>
      </c>
      <c r="CH193" s="454" t="str">
        <f>$AY193*Assembly!P$4+$AZ193*Assembly!P$5+$BA193*Assembly!P$6+$BB193*Assembly!P$7+$BC193*Assembly!P$8+$BD193*Assembly!P$9+$BE193*Assembly!P$10+$BF193*Assembly!P$11+$BG193*Assembly!P$12+$BH193*Assembly!P$13+$BI193*Assembly!P$14+$BJ193*Assembly!P$15+$BK193*Assembly!P$16+$BL193*Assembly!P$17+$BM193*Assembly!P$18+$BN193*Assembly!P$19+$BO193*Assembly!P$20+$BP193*Assembly!P$21+$BQ193*Assembly!P$22+$BR193*Assembly!P$23+$BS193*Assembly!P$24</f>
        <v>0</v>
      </c>
      <c r="CI193" s="454" t="str">
        <f>$AY193*Assembly!Q$4+$AZ193*Assembly!Q$5+$BA193*Assembly!Q$6+$BB193*Assembly!Q$7+$BC193*Assembly!Q$8+$BD193*Assembly!Q$9+$BE193*Assembly!Q$10+$BF193*Assembly!Q$11+$BG193*Assembly!Q$12+$BH193*Assembly!Q$13+$BI193*Assembly!Q$14+$BJ193*Assembly!Q$15+$BK193*Assembly!Q$16+$BL193*Assembly!Q$17+$BM193*Assembly!Q$18+$BN193*Assembly!Q$19+$BO193*Assembly!Q$20+$BP193*Assembly!Q$21+$BQ193*Assembly!Q$22+$BR193*Assembly!Q$23+$BS193*Assembly!Q$24</f>
        <v>0</v>
      </c>
      <c r="CJ193" s="457" t="str">
        <f>$AY193*Assembly!R$4+$AZ193*Assembly!R$5+$BA193*Assembly!R$6+$BB193*Assembly!R$7+$BC193*Assembly!R$8+$BD193*Assembly!R$9+$BE193*Assembly!R$10+$BF193*Assembly!R$11+$BG193*Assembly!R$12+$BH193*Assembly!R$13+$BI193*Assembly!R$14+$BJ193*Assembly!R$15+$BK193*Assembly!R$16+$BL193*Assembly!R$17+$BM193*Assembly!R$18+$BN193*Assembly!R$19+$BO193*Assembly!R$20+$BP193*Assembly!R$21+$BQ193*Assembly!R$22+$BR193*Assembly!R$23+$BS193*Assembly!R$24</f>
        <v>0</v>
      </c>
      <c r="CK193" s="454" t="str">
        <f>$AY193*Assembly!S$4+$AZ193*Assembly!S$5+$BA193*Assembly!S$6+$BB193*Assembly!S$7+$BC193*Assembly!S$8+$BD193*Assembly!S$9+$BE193*Assembly!S$10+$BF193*Assembly!S$11+$BG193*Assembly!S$12+$BH193*Assembly!S$13+$BI193*Assembly!S$14+$BJ193*Assembly!S$15+$BK193*Assembly!S$16+$BL193*Assembly!S$17+$BM193*Assembly!S$18+$BN193*Assembly!S$19+$BO193*Assembly!S$20+$BP193*Assembly!S$21+$BQ193*Assembly!S$22+$BR193*Assembly!S$23+$BS193*Assembly!S$24</f>
        <v>0</v>
      </c>
      <c r="CL193" s="454" t="str">
        <f>$AY193*Assembly!T$4+$AZ193*Assembly!T$5+$BA193*Assembly!T$6+$BB193*Assembly!T$7+$BC193*Assembly!T$8+$BD193*Assembly!T$9+$BE193*Assembly!T$10+$BF193*Assembly!T$11+$BG193*Assembly!T$12+$BH193*Assembly!T$13+$BI193*Assembly!T$14+$BJ193*Assembly!T$15+$BK193*Assembly!T$16+$BL193*Assembly!T$17+$BM193*Assembly!T$18+$BN193*Assembly!T$19+$BO193*Assembly!T$20+$BP193*Assembly!T$21+$BQ193*Assembly!T$22+$BR193*Assembly!T$23+$BS193*Assembly!T$24</f>
        <v>0</v>
      </c>
      <c r="CM193" s="454" t="str">
        <f>$AY193*Assembly!U$4+$AZ193*Assembly!U$5+$BA193*Assembly!U$6+$BB193*Assembly!U$7+$BC193*Assembly!U$8+$BD193*Assembly!U$9+$BE193*Assembly!U$10+$BF193*Assembly!U$11+$BG193*Assembly!U$12+$BH193*Assembly!U$13+$BI193*Assembly!U$14+$BJ193*Assembly!U$15+$BK193*Assembly!U$16+$BL193*Assembly!U$17+$BM193*Assembly!U$18+$BN193*Assembly!U$19+$BO193*Assembly!U$20+$BP193*Assembly!U$21+$BQ193*Assembly!U$22+$BR193*Assembly!U$23+$BS193*Assembly!U$24</f>
        <v>0</v>
      </c>
      <c r="CN193" s="457" t="str">
        <f>$AY193*Assembly!V$4+$AZ193*Assembly!V$5+$BA193*Assembly!V$6+$BB193*Assembly!V$7+$BC193*Assembly!V$8+$BD193*Assembly!V$9+$BE193*Assembly!V$10+$BF193*Assembly!V$11+$BG193*Assembly!V$12+$BH193*Assembly!V$13+$BI193*Assembly!V$14+$BJ193*Assembly!V$15+$BK193*Assembly!V$16+$BL193*Assembly!V$17+$BM193*Assembly!V$18+$BN193*Assembly!V$19+$BO193*Assembly!V$20+$BP193*Assembly!V$21+$BQ193*Assembly!V$22+$BR193*Assembly!V$23+$BS193*Assembly!V$24</f>
        <v>0</v>
      </c>
      <c r="CO193" s="457" t="str">
        <f>CE193*Refining!$F$3</f>
        <v>488</v>
      </c>
      <c r="CP193" s="457" t="str">
        <f>CF193*Refining!$F$4</f>
        <v>0</v>
      </c>
      <c r="CQ193" s="457" t="str">
        <f>CG193*Refining!$F$5</f>
        <v>0</v>
      </c>
      <c r="CR193" s="457" t="str">
        <f>CH193*Refining!$F$6</f>
        <v>0</v>
      </c>
      <c r="CS193" s="457" t="str">
        <f>CI193*Refining!$F$7</f>
        <v>0</v>
      </c>
      <c r="CT193" s="457" t="str">
        <f>CJ193*Refining!$F$8</f>
        <v>0</v>
      </c>
      <c r="CU193" s="457" t="str">
        <f>CK193*Refining!$F$9</f>
        <v>0</v>
      </c>
      <c r="CV193" s="457" t="str">
        <f>CL193*Refining!$F$10</f>
        <v>0</v>
      </c>
      <c r="CW193" s="457" t="str">
        <f>CM193*Refining!$F$11</f>
        <v>0</v>
      </c>
      <c r="CX193" s="457" t="str">
        <f>CN193*Refining!$F$12</f>
        <v>0</v>
      </c>
      <c r="CY193" s="441" t="str">
        <f t="shared" ref="CY193:DR193" si="780">IF(CE193 = 0, "", CE193)</f>
        <v>273</v>
      </c>
      <c r="CZ193" s="442" t="str">
        <f t="shared" si="780"/>
        <v/>
      </c>
      <c r="DA193" s="442" t="str">
        <f t="shared" si="780"/>
        <v/>
      </c>
      <c r="DB193" s="443" t="str">
        <f t="shared" si="780"/>
        <v/>
      </c>
      <c r="DC193" s="444" t="str">
        <f t="shared" si="780"/>
        <v/>
      </c>
      <c r="DD193" s="442" t="str">
        <f t="shared" si="780"/>
        <v/>
      </c>
      <c r="DE193" s="444" t="str">
        <f t="shared" si="780"/>
        <v/>
      </c>
      <c r="DF193" s="444" t="str">
        <f t="shared" si="780"/>
        <v/>
      </c>
      <c r="DG193" s="442" t="str">
        <f t="shared" si="780"/>
        <v/>
      </c>
      <c r="DH193" s="445" t="str">
        <f t="shared" si="780"/>
        <v/>
      </c>
      <c r="DI193" s="441" t="str">
        <f t="shared" si="780"/>
        <v>488</v>
      </c>
      <c r="DJ193" s="442" t="str">
        <f t="shared" si="780"/>
        <v/>
      </c>
      <c r="DK193" s="442" t="str">
        <f t="shared" si="780"/>
        <v/>
      </c>
      <c r="DL193" s="442" t="str">
        <f t="shared" si="780"/>
        <v/>
      </c>
      <c r="DM193" s="446" t="str">
        <f t="shared" si="780"/>
        <v/>
      </c>
      <c r="DN193" s="442" t="str">
        <f t="shared" si="780"/>
        <v/>
      </c>
      <c r="DO193" s="442" t="str">
        <f t="shared" si="780"/>
        <v/>
      </c>
      <c r="DP193" s="442" t="str">
        <f t="shared" si="780"/>
        <v/>
      </c>
      <c r="DQ193" s="442" t="str">
        <f t="shared" si="780"/>
        <v/>
      </c>
      <c r="DR193" s="445" t="str">
        <f t="shared" si="780"/>
        <v/>
      </c>
      <c r="DS193" s="447" t="str">
        <f t="shared" si="15"/>
        <v>273</v>
      </c>
      <c r="DT193" s="448" t="str">
        <f t="shared" si="16"/>
        <v>488</v>
      </c>
      <c r="DU193" s="434" t="str">
        <f>CY193*'Ores &amp; Ingots'!$C$3+CZ193*'Ores &amp; Ingots'!$C$4+DA193*'Ores &amp; Ingots'!$C$5+DB193*'Ores &amp; Ingots'!$C$6+DC193*'Ores &amp; Ingots'!$C$7+DD193*'Ores &amp; Ingots'!$C$8+DE193*'Ores &amp; Ingots'!$C$9+DF193*'Ores &amp; Ingots'!$C$10+DG193*'Ores &amp; Ingots'!$C$11+DH193*'Ores &amp; Ingots'!$C$12</f>
        <v>35</v>
      </c>
      <c r="DV193" s="434" t="str">
        <f>DI193*'Ores &amp; Ingots'!$B$3+DJ193*'Ores &amp; Ingots'!$B$4+DK193*'Ores &amp; Ingots'!$B$5+DL193*'Ores &amp; Ingots'!$B$6+DM193*'Ores &amp; Ingots'!$B$7+DN193*'Ores &amp; Ingots'!$B$8+DO193*'Ores &amp; Ingots'!$B$9+DP193*'Ores &amp; Ingots'!$B$10+DQ193*'Ores &amp; Ingots'!$B$11+DR193*'Ores &amp; Ingots'!$B$12</f>
        <v>180</v>
      </c>
      <c r="DW193" s="448" t="str">
        <f>CY193*Refining!$G$3+CZ193*Refining!$G$4+DA193*Refining!$G$5+DB193*Refining!$G$6+DC193*Refining!$G$7+DD193*Refining!$G$8+DE193*Refining!$G$9+DF193*Refining!$G$10+DG193*Refining!$G$11+DH193*Refining!$G$12</f>
        <v>19</v>
      </c>
      <c r="DX193" s="448" t="str">
        <f t="shared" si="17"/>
        <v>2,917</v>
      </c>
      <c r="DY193" s="449" t="str">
        <f t="shared" si="18"/>
        <v>0.0029</v>
      </c>
      <c r="DZ193" s="447" t="str">
        <f t="shared" si="19"/>
        <v>37</v>
      </c>
      <c r="EA193" s="446" t="str">
        <f t="shared" ref="EA193:EB193" si="781">DZ193/60</f>
        <v>0.6</v>
      </c>
      <c r="EB193" s="446" t="str">
        <f t="shared" si="781"/>
        <v>0.0</v>
      </c>
      <c r="EC193" s="450" t="str">
        <f t="shared" si="21"/>
        <v>0.00</v>
      </c>
      <c r="ED193" s="447" t="str">
        <f t="shared" si="22"/>
        <v>4,939</v>
      </c>
      <c r="EE193" s="446" t="str">
        <f t="shared" ref="EE193:EF193" si="782">ED193/1000</f>
        <v>4.9</v>
      </c>
      <c r="EF193" s="451" t="str">
        <f t="shared" si="782"/>
        <v>0.00</v>
      </c>
      <c r="EG193" s="452" t="str">
        <f t="shared" si="24"/>
        <v>0.0049</v>
      </c>
      <c r="EH193" s="225">
        <v>32.0</v>
      </c>
    </row>
    <row r="194">
      <c r="A194" s="33"/>
      <c r="B194" s="226" t="s">
        <v>1048</v>
      </c>
      <c r="C194" s="227" t="s">
        <v>886</v>
      </c>
      <c r="D194" s="227">
        <v>1.0</v>
      </c>
      <c r="E194" s="227">
        <v>1.0</v>
      </c>
      <c r="F194" s="227">
        <v>1.0</v>
      </c>
      <c r="G194" s="420" t="str">
        <f t="shared" si="5"/>
        <v>15.625</v>
      </c>
      <c r="H194" s="421">
        <v>8.0</v>
      </c>
      <c r="I194" s="421">
        <v>20.0</v>
      </c>
      <c r="J194" s="421" t="str">
        <f>H194/Main!$D$9</f>
        <v>8</v>
      </c>
      <c r="K194" s="421" t="str">
        <f>I194/Main!$D$10</f>
        <v>20</v>
      </c>
      <c r="L194" s="422" t="str">
        <f t="shared" si="6"/>
        <v>2.5</v>
      </c>
      <c r="M194" s="422">
        <v>1.0</v>
      </c>
      <c r="N194" s="423"/>
      <c r="O194" s="423"/>
      <c r="P194" s="423"/>
      <c r="Q194" s="424"/>
      <c r="R194" s="423"/>
      <c r="S194" s="425"/>
      <c r="T194" s="425"/>
      <c r="U194" s="423"/>
      <c r="V194" s="423"/>
      <c r="W194" s="425"/>
      <c r="X194" s="425"/>
      <c r="Y194" s="423"/>
      <c r="Z194" s="423"/>
      <c r="AA194" s="423"/>
      <c r="AB194" s="423"/>
      <c r="AC194" s="523" t="s">
        <v>18</v>
      </c>
      <c r="AD194" s="498">
        <v>25.0</v>
      </c>
      <c r="AE194" s="434">
        <v>0.0</v>
      </c>
      <c r="AF194" s="434">
        <v>0.0</v>
      </c>
      <c r="AG194" s="434">
        <v>0.0</v>
      </c>
      <c r="AH194" s="434">
        <v>0.0</v>
      </c>
      <c r="AI194" s="434">
        <v>0.0</v>
      </c>
      <c r="AJ194" s="434">
        <v>0.0</v>
      </c>
      <c r="AK194" s="434">
        <v>0.0</v>
      </c>
      <c r="AL194" s="434">
        <v>0.0</v>
      </c>
      <c r="AM194" s="434">
        <v>0.0</v>
      </c>
      <c r="AN194" s="434">
        <v>0.0</v>
      </c>
      <c r="AO194" s="434">
        <v>0.0</v>
      </c>
      <c r="AP194" s="434">
        <v>0.0</v>
      </c>
      <c r="AQ194" s="434">
        <v>0.0</v>
      </c>
      <c r="AR194" s="434">
        <v>0.0</v>
      </c>
      <c r="AS194" s="434">
        <v>0.0</v>
      </c>
      <c r="AT194" s="434">
        <v>0.0</v>
      </c>
      <c r="AU194" s="434">
        <v>0.0</v>
      </c>
      <c r="AV194" s="434">
        <v>0.0</v>
      </c>
      <c r="AW194" s="434">
        <v>0.0</v>
      </c>
      <c r="AX194" s="434">
        <v>0.0</v>
      </c>
      <c r="AY194" s="537" t="str">
        <f t="shared" ref="AY194:BS194" si="783">IF(AD194 = 0, "", AD194)</f>
        <v>25</v>
      </c>
      <c r="AZ194" s="430" t="str">
        <f t="shared" si="783"/>
        <v/>
      </c>
      <c r="BA194" s="430" t="str">
        <f t="shared" si="783"/>
        <v/>
      </c>
      <c r="BB194" s="430" t="str">
        <f t="shared" si="783"/>
        <v/>
      </c>
      <c r="BC194" s="430" t="str">
        <f t="shared" si="783"/>
        <v/>
      </c>
      <c r="BD194" s="430" t="str">
        <f t="shared" si="783"/>
        <v/>
      </c>
      <c r="BE194" s="430" t="str">
        <f t="shared" si="783"/>
        <v/>
      </c>
      <c r="BF194" s="430" t="str">
        <f t="shared" si="783"/>
        <v/>
      </c>
      <c r="BG194" s="430" t="str">
        <f t="shared" si="783"/>
        <v/>
      </c>
      <c r="BH194" s="430" t="str">
        <f t="shared" si="783"/>
        <v/>
      </c>
      <c r="BI194" s="430" t="str">
        <f t="shared" si="783"/>
        <v/>
      </c>
      <c r="BJ194" s="430" t="str">
        <f t="shared" si="783"/>
        <v/>
      </c>
      <c r="BK194" s="430" t="str">
        <f t="shared" si="783"/>
        <v/>
      </c>
      <c r="BL194" s="430" t="str">
        <f t="shared" si="783"/>
        <v/>
      </c>
      <c r="BM194" s="430" t="str">
        <f t="shared" si="783"/>
        <v/>
      </c>
      <c r="BN194" s="430" t="str">
        <f t="shared" si="783"/>
        <v/>
      </c>
      <c r="BO194" s="430" t="str">
        <f t="shared" si="783"/>
        <v/>
      </c>
      <c r="BP194" s="430" t="str">
        <f t="shared" si="783"/>
        <v/>
      </c>
      <c r="BQ194" s="430" t="str">
        <f t="shared" si="783"/>
        <v/>
      </c>
      <c r="BR194" s="430" t="str">
        <f t="shared" si="783"/>
        <v/>
      </c>
      <c r="BS194" s="432" t="str">
        <f t="shared" si="783"/>
        <v/>
      </c>
      <c r="BT194" s="433" t="str">
        <f>$AY194*Assembly!Y$4+$AZ194*Assembly!Y$5+$BA194*Assembly!Y$6+$BB194*Assembly!Y$7+$BC194*Assembly!Y$8+$BD194*Assembly!Y$9+$BE194*Assembly!Y$10+$BF194*Assembly!Y$11+$BG194*Assembly!Y$12+$BH194*Assembly!Y$13+$BI194*Assembly!Y$14+$BJ194*Assembly!Y$15+$BK194*Assembly!Y$16+$BL194*Assembly!Y$17+$BM194*Assembly!Y$18+$BN194*Assembly!Y$19+$BO194*Assembly!Y$20+$BP194*Assembly!Y$21+$BQ194*Assembly!Y$22+$BR194*Assembly!Y$23+$BS194*Assembly!Y$24</f>
        <v>500</v>
      </c>
      <c r="BU194" s="434" t="str">
        <f t="shared" si="8"/>
        <v>32</v>
      </c>
      <c r="BV194" s="434" t="str">
        <f>$AY194*Assembly!AC$4+$AZ194*Assembly!AC$5+$BA194*Assembly!AC$6+$BB194*Assembly!AC$7+$BC194*Assembly!AC$8+$BD194*Assembly!AC$9+$BE194*Assembly!AC$10+$BF194*Assembly!AC$11+$BG194*Assembly!AC$12+$BH194*Assembly!AC$13+$BI194*Assembly!AC$14+$BJ194*Assembly!AC$15+$BK194*Assembly!AC$16+$BL194*Assembly!AC$17+$BM194*Assembly!AC$18+$BN194*Assembly!AC$19+$BO194*Assembly!AC$20+$BP194*Assembly!AC$21+$BQ194*Assembly!AC$22+$BR194*Assembly!AC$23+$BS194*Assembly!AC$24</f>
        <v>2,500</v>
      </c>
      <c r="BW194" s="435" t="str">
        <f t="shared" si="9"/>
        <v>5.00</v>
      </c>
      <c r="BX194" s="436" t="str">
        <f t="shared" si="10"/>
        <v>160</v>
      </c>
      <c r="BY194" s="437" t="str">
        <f t="shared" si="11"/>
        <v>78.1</v>
      </c>
      <c r="BZ194" s="438"/>
      <c r="CA194" s="434" t="str">
        <f>$AY194*Assembly!X$4+$AZ194*Assembly!X$5+$BA194*Assembly!X$6+$BB194*Assembly!X$7+$BC194*Assembly!X$8+$BD194*Assembly!X$9+$BE194*Assembly!X$10+$BF194*Assembly!X$11+$BG194*Assembly!X$12+$BH194*Assembly!X$13+$BI194*Assembly!X$14+$BJ194*Assembly!X$15+$BK194*Assembly!X$16+$BL194*Assembly!X$17+$BM194*Assembly!X$18+$BN194*Assembly!X$19+$BO194*Assembly!X$20+$BP194*Assembly!X$21+$BQ194*Assembly!X$22+$BR194*Assembly!X$23+$BS194*Assembly!X$24</f>
        <v>25</v>
      </c>
      <c r="CB194" s="434" t="str">
        <f t="shared" si="12"/>
        <v>3,889</v>
      </c>
      <c r="CC194" s="439" t="str">
        <f t="shared" si="13"/>
        <v>0.0039</v>
      </c>
      <c r="CD194" s="440" t="str">
        <f>$AY194*Assembly!AB$4+$AZ194*Assembly!AB$5+$BA194*Assembly!AB$6+$BB194*Assembly!AB$7+$BC194*Assembly!AB$8+$BD194*Assembly!AB$9+$BE194*Assembly!AB$10+$BF194*Assembly!AB$11+$BG194*Assembly!AB$12+$BH194*Assembly!AB$13+$BI194*Assembly!AB$14+$BJ194*Assembly!AB$15+$BK194*Assembly!AB$16+$BL194*Assembly!AB$17+$BM194*Assembly!AB$18+$BN194*Assembly!AB$19+$BO194*Assembly!AB$20+$BP194*Assembly!AB$21+$BQ194*Assembly!AB$22+$BR194*Assembly!AB$23+$BS194*Assembly!AB$24</f>
        <v>75</v>
      </c>
      <c r="CE194" s="424" t="str">
        <f>$AY194*Assembly!M$4+$AZ194*Assembly!M$5+$BA194*Assembly!M$6+$BB194*Assembly!M$7+$BC194*Assembly!M$8+$BD194*Assembly!M$9+$BE194*Assembly!M$10+$BF194*Assembly!M$11+$BG194*Assembly!M$12+$BH194*Assembly!M$13+$BI194*Assembly!M$14+$BJ194*Assembly!M$15+$BK194*Assembly!M$16+$BL194*Assembly!M$17+$BM194*Assembly!M$18+$BN194*Assembly!M$19+$BO194*Assembly!M$20+$BP194*Assembly!M$21+$BQ194*Assembly!M$22+$BR194*Assembly!M$23+$BS194*Assembly!M$24</f>
        <v>525</v>
      </c>
      <c r="CF194" s="424" t="str">
        <f>$AY194*Assembly!N$4+$AZ194*Assembly!N$5+$BA194*Assembly!N$6+$BB194*Assembly!N$7+$BC194*Assembly!N$8+$BD194*Assembly!N$9+$BE194*Assembly!N$10+$BF194*Assembly!N$11+$BG194*Assembly!N$12+$BH194*Assembly!N$13+$BI194*Assembly!N$14+$BJ194*Assembly!N$15+$BK194*Assembly!N$16+$BL194*Assembly!N$17+$BM194*Assembly!N$18+$BN194*Assembly!N$19+$BO194*Assembly!N$20+$BP194*Assembly!N$21+$BQ194*Assembly!N$22+$BR194*Assembly!N$23+$BS194*Assembly!N$24</f>
        <v>0</v>
      </c>
      <c r="CG194" s="424" t="str">
        <f>$AY194*Assembly!O$4+$AZ194*Assembly!O$5+$BA194*Assembly!O$6+$BB194*Assembly!O$7+$BC194*Assembly!O$8+$BD194*Assembly!O$9+$BE194*Assembly!O$10+$BF194*Assembly!O$11+$BG194*Assembly!O$12+$BH194*Assembly!O$13+$BI194*Assembly!O$14+$BJ194*Assembly!O$15+$BK194*Assembly!O$16+$BL194*Assembly!O$17+$BM194*Assembly!O$18+$BN194*Assembly!O$19+$BO194*Assembly!O$20+$BP194*Assembly!O$21+$BQ194*Assembly!O$22+$BR194*Assembly!O$23+$BS194*Assembly!O$24</f>
        <v>0</v>
      </c>
      <c r="CH194" s="421" t="str">
        <f>$AY194*Assembly!P$4+$AZ194*Assembly!P$5+$BA194*Assembly!P$6+$BB194*Assembly!P$7+$BC194*Assembly!P$8+$BD194*Assembly!P$9+$BE194*Assembly!P$10+$BF194*Assembly!P$11+$BG194*Assembly!P$12+$BH194*Assembly!P$13+$BI194*Assembly!P$14+$BJ194*Assembly!P$15+$BK194*Assembly!P$16+$BL194*Assembly!P$17+$BM194*Assembly!P$18+$BN194*Assembly!P$19+$BO194*Assembly!P$20+$BP194*Assembly!P$21+$BQ194*Assembly!P$22+$BR194*Assembly!P$23+$BS194*Assembly!P$24</f>
        <v>0</v>
      </c>
      <c r="CI194" s="421" t="str">
        <f>$AY194*Assembly!Q$4+$AZ194*Assembly!Q$5+$BA194*Assembly!Q$6+$BB194*Assembly!Q$7+$BC194*Assembly!Q$8+$BD194*Assembly!Q$9+$BE194*Assembly!Q$10+$BF194*Assembly!Q$11+$BG194*Assembly!Q$12+$BH194*Assembly!Q$13+$BI194*Assembly!Q$14+$BJ194*Assembly!Q$15+$BK194*Assembly!Q$16+$BL194*Assembly!Q$17+$BM194*Assembly!Q$18+$BN194*Assembly!Q$19+$BO194*Assembly!Q$20+$BP194*Assembly!Q$21+$BQ194*Assembly!Q$22+$BR194*Assembly!Q$23+$BS194*Assembly!Q$24</f>
        <v>0</v>
      </c>
      <c r="CJ194" s="424" t="str">
        <f>$AY194*Assembly!R$4+$AZ194*Assembly!R$5+$BA194*Assembly!R$6+$BB194*Assembly!R$7+$BC194*Assembly!R$8+$BD194*Assembly!R$9+$BE194*Assembly!R$10+$BF194*Assembly!R$11+$BG194*Assembly!R$12+$BH194*Assembly!R$13+$BI194*Assembly!R$14+$BJ194*Assembly!R$15+$BK194*Assembly!R$16+$BL194*Assembly!R$17+$BM194*Assembly!R$18+$BN194*Assembly!R$19+$BO194*Assembly!R$20+$BP194*Assembly!R$21+$BQ194*Assembly!R$22+$BR194*Assembly!R$23+$BS194*Assembly!R$24</f>
        <v>0</v>
      </c>
      <c r="CK194" s="421" t="str">
        <f>$AY194*Assembly!S$4+$AZ194*Assembly!S$5+$BA194*Assembly!S$6+$BB194*Assembly!S$7+$BC194*Assembly!S$8+$BD194*Assembly!S$9+$BE194*Assembly!S$10+$BF194*Assembly!S$11+$BG194*Assembly!S$12+$BH194*Assembly!S$13+$BI194*Assembly!S$14+$BJ194*Assembly!S$15+$BK194*Assembly!S$16+$BL194*Assembly!S$17+$BM194*Assembly!S$18+$BN194*Assembly!S$19+$BO194*Assembly!S$20+$BP194*Assembly!S$21+$BQ194*Assembly!S$22+$BR194*Assembly!S$23+$BS194*Assembly!S$24</f>
        <v>0</v>
      </c>
      <c r="CL194" s="421" t="str">
        <f>$AY194*Assembly!T$4+$AZ194*Assembly!T$5+$BA194*Assembly!T$6+$BB194*Assembly!T$7+$BC194*Assembly!T$8+$BD194*Assembly!T$9+$BE194*Assembly!T$10+$BF194*Assembly!T$11+$BG194*Assembly!T$12+$BH194*Assembly!T$13+$BI194*Assembly!T$14+$BJ194*Assembly!T$15+$BK194*Assembly!T$16+$BL194*Assembly!T$17+$BM194*Assembly!T$18+$BN194*Assembly!T$19+$BO194*Assembly!T$20+$BP194*Assembly!T$21+$BQ194*Assembly!T$22+$BR194*Assembly!T$23+$BS194*Assembly!T$24</f>
        <v>0</v>
      </c>
      <c r="CM194" s="421" t="str">
        <f>$AY194*Assembly!U$4+$AZ194*Assembly!U$5+$BA194*Assembly!U$6+$BB194*Assembly!U$7+$BC194*Assembly!U$8+$BD194*Assembly!U$9+$BE194*Assembly!U$10+$BF194*Assembly!U$11+$BG194*Assembly!U$12+$BH194*Assembly!U$13+$BI194*Assembly!U$14+$BJ194*Assembly!U$15+$BK194*Assembly!U$16+$BL194*Assembly!U$17+$BM194*Assembly!U$18+$BN194*Assembly!U$19+$BO194*Assembly!U$20+$BP194*Assembly!U$21+$BQ194*Assembly!U$22+$BR194*Assembly!U$23+$BS194*Assembly!U$24</f>
        <v>0</v>
      </c>
      <c r="CN194" s="424" t="str">
        <f>$AY194*Assembly!V$4+$AZ194*Assembly!V$5+$BA194*Assembly!V$6+$BB194*Assembly!V$7+$BC194*Assembly!V$8+$BD194*Assembly!V$9+$BE194*Assembly!V$10+$BF194*Assembly!V$11+$BG194*Assembly!V$12+$BH194*Assembly!V$13+$BI194*Assembly!V$14+$BJ194*Assembly!V$15+$BK194*Assembly!V$16+$BL194*Assembly!V$17+$BM194*Assembly!V$18+$BN194*Assembly!V$19+$BO194*Assembly!V$20+$BP194*Assembly!V$21+$BQ194*Assembly!V$22+$BR194*Assembly!V$23+$BS194*Assembly!V$24</f>
        <v>0</v>
      </c>
      <c r="CO194" s="424" t="str">
        <f>CE194*Refining!$F$3</f>
        <v>938</v>
      </c>
      <c r="CP194" s="424" t="str">
        <f>CF194*Refining!$F$4</f>
        <v>0</v>
      </c>
      <c r="CQ194" s="424" t="str">
        <f>CG194*Refining!$F$5</f>
        <v>0</v>
      </c>
      <c r="CR194" s="424" t="str">
        <f>CH194*Refining!$F$6</f>
        <v>0</v>
      </c>
      <c r="CS194" s="424" t="str">
        <f>CI194*Refining!$F$7</f>
        <v>0</v>
      </c>
      <c r="CT194" s="424" t="str">
        <f>CJ194*Refining!$F$8</f>
        <v>0</v>
      </c>
      <c r="CU194" s="424" t="str">
        <f>CK194*Refining!$F$9</f>
        <v>0</v>
      </c>
      <c r="CV194" s="424" t="str">
        <f>CL194*Refining!$F$10</f>
        <v>0</v>
      </c>
      <c r="CW194" s="424" t="str">
        <f>CM194*Refining!$F$11</f>
        <v>0</v>
      </c>
      <c r="CX194" s="424" t="str">
        <f>CN194*Refining!$F$12</f>
        <v>0</v>
      </c>
      <c r="CY194" s="441" t="str">
        <f t="shared" ref="CY194:DR194" si="784">IF(CE194 = 0, "", CE194)</f>
        <v>525</v>
      </c>
      <c r="CZ194" s="442" t="str">
        <f t="shared" si="784"/>
        <v/>
      </c>
      <c r="DA194" s="442" t="str">
        <f t="shared" si="784"/>
        <v/>
      </c>
      <c r="DB194" s="443" t="str">
        <f t="shared" si="784"/>
        <v/>
      </c>
      <c r="DC194" s="444" t="str">
        <f t="shared" si="784"/>
        <v/>
      </c>
      <c r="DD194" s="442" t="str">
        <f t="shared" si="784"/>
        <v/>
      </c>
      <c r="DE194" s="444" t="str">
        <f t="shared" si="784"/>
        <v/>
      </c>
      <c r="DF194" s="444" t="str">
        <f t="shared" si="784"/>
        <v/>
      </c>
      <c r="DG194" s="442" t="str">
        <f t="shared" si="784"/>
        <v/>
      </c>
      <c r="DH194" s="445" t="str">
        <f t="shared" si="784"/>
        <v/>
      </c>
      <c r="DI194" s="441" t="str">
        <f t="shared" si="784"/>
        <v>938</v>
      </c>
      <c r="DJ194" s="442" t="str">
        <f t="shared" si="784"/>
        <v/>
      </c>
      <c r="DK194" s="442" t="str">
        <f t="shared" si="784"/>
        <v/>
      </c>
      <c r="DL194" s="442" t="str">
        <f t="shared" si="784"/>
        <v/>
      </c>
      <c r="DM194" s="446" t="str">
        <f t="shared" si="784"/>
        <v/>
      </c>
      <c r="DN194" s="442" t="str">
        <f t="shared" si="784"/>
        <v/>
      </c>
      <c r="DO194" s="442" t="str">
        <f t="shared" si="784"/>
        <v/>
      </c>
      <c r="DP194" s="442" t="str">
        <f t="shared" si="784"/>
        <v/>
      </c>
      <c r="DQ194" s="442" t="str">
        <f t="shared" si="784"/>
        <v/>
      </c>
      <c r="DR194" s="445" t="str">
        <f t="shared" si="784"/>
        <v/>
      </c>
      <c r="DS194" s="447" t="str">
        <f t="shared" si="15"/>
        <v>525</v>
      </c>
      <c r="DT194" s="448" t="str">
        <f t="shared" si="16"/>
        <v>938</v>
      </c>
      <c r="DU194" s="434" t="str">
        <f>CY194*'Ores &amp; Ingots'!$C$3+CZ194*'Ores &amp; Ingots'!$C$4+DA194*'Ores &amp; Ingots'!$C$5+DB194*'Ores &amp; Ingots'!$C$6+DC194*'Ores &amp; Ingots'!$C$7+DD194*'Ores &amp; Ingots'!$C$8+DE194*'Ores &amp; Ingots'!$C$9+DF194*'Ores &amp; Ingots'!$C$10+DG194*'Ores &amp; Ingots'!$C$11+DH194*'Ores &amp; Ingots'!$C$12</f>
        <v>67</v>
      </c>
      <c r="DV194" s="434" t="str">
        <f>DI194*'Ores &amp; Ingots'!$B$3+DJ194*'Ores &amp; Ingots'!$B$4+DK194*'Ores &amp; Ingots'!$B$5+DL194*'Ores &amp; Ingots'!$B$6+DM194*'Ores &amp; Ingots'!$B$7+DN194*'Ores &amp; Ingots'!$B$8+DO194*'Ores &amp; Ingots'!$B$9+DP194*'Ores &amp; Ingots'!$B$10+DQ194*'Ores &amp; Ingots'!$B$11+DR194*'Ores &amp; Ingots'!$B$12</f>
        <v>347</v>
      </c>
      <c r="DW194" s="448" t="str">
        <f>CY194*Refining!$G$3+CZ194*Refining!$G$4+DA194*Refining!$G$5+DB194*Refining!$G$6+DC194*Refining!$G$7+DD194*Refining!$G$8+DE194*Refining!$G$9+DF194*Refining!$G$10+DG194*Refining!$G$11+DH194*Refining!$G$12</f>
        <v>36</v>
      </c>
      <c r="DX194" s="448" t="str">
        <f t="shared" si="17"/>
        <v>5,609</v>
      </c>
      <c r="DY194" s="449" t="str">
        <f t="shared" si="18"/>
        <v>0.0056</v>
      </c>
      <c r="DZ194" s="447" t="str">
        <f t="shared" si="19"/>
        <v>69</v>
      </c>
      <c r="EA194" s="446" t="str">
        <f t="shared" ref="EA194:EB194" si="785">DZ194/60</f>
        <v>1.2</v>
      </c>
      <c r="EB194" s="446" t="str">
        <f t="shared" si="785"/>
        <v>0.0</v>
      </c>
      <c r="EC194" s="450" t="str">
        <f t="shared" si="21"/>
        <v>0.00</v>
      </c>
      <c r="ED194" s="447" t="str">
        <f t="shared" si="22"/>
        <v>9,498</v>
      </c>
      <c r="EE194" s="446" t="str">
        <f t="shared" ref="EE194:EF194" si="786">ED194/1000</f>
        <v>9.5</v>
      </c>
      <c r="EF194" s="451" t="str">
        <f t="shared" si="786"/>
        <v>0.01</v>
      </c>
      <c r="EG194" s="452" t="str">
        <f t="shared" si="24"/>
        <v>0.0095</v>
      </c>
      <c r="EH194" s="225">
        <v>48.0</v>
      </c>
    </row>
    <row r="195">
      <c r="A195" s="33"/>
      <c r="B195" s="226" t="s">
        <v>1049</v>
      </c>
      <c r="C195" s="227" t="s">
        <v>886</v>
      </c>
      <c r="D195" s="227">
        <v>1.0</v>
      </c>
      <c r="E195" s="227">
        <v>1.0</v>
      </c>
      <c r="F195" s="227">
        <v>1.0</v>
      </c>
      <c r="G195" s="453" t="str">
        <f t="shared" si="5"/>
        <v>15.625</v>
      </c>
      <c r="H195" s="454">
        <v>5.0</v>
      </c>
      <c r="I195" s="454">
        <v>12.5</v>
      </c>
      <c r="J195" s="454" t="str">
        <f>H195/Main!$D$9</f>
        <v>5</v>
      </c>
      <c r="K195" s="454" t="str">
        <f>I195/Main!$D$10</f>
        <v>12.5</v>
      </c>
      <c r="L195" s="455" t="str">
        <f t="shared" si="6"/>
        <v>2.5</v>
      </c>
      <c r="M195" s="455">
        <v>1.0</v>
      </c>
      <c r="N195" s="456"/>
      <c r="O195" s="456"/>
      <c r="P195" s="456"/>
      <c r="Q195" s="457"/>
      <c r="R195" s="456"/>
      <c r="S195" s="458"/>
      <c r="T195" s="458"/>
      <c r="U195" s="456"/>
      <c r="V195" s="456"/>
      <c r="W195" s="530"/>
      <c r="X195" s="458"/>
      <c r="Y195" s="456"/>
      <c r="Z195" s="456"/>
      <c r="AA195" s="456"/>
      <c r="AB195" s="456"/>
      <c r="AC195" s="531" t="s">
        <v>18</v>
      </c>
      <c r="AD195" s="498">
        <v>13.0</v>
      </c>
      <c r="AE195" s="434">
        <v>0.0</v>
      </c>
      <c r="AF195" s="434">
        <v>0.0</v>
      </c>
      <c r="AG195" s="434">
        <v>0.0</v>
      </c>
      <c r="AH195" s="434">
        <v>0.0</v>
      </c>
      <c r="AI195" s="434">
        <v>0.0</v>
      </c>
      <c r="AJ195" s="434">
        <v>0.0</v>
      </c>
      <c r="AK195" s="434">
        <v>0.0</v>
      </c>
      <c r="AL195" s="434">
        <v>0.0</v>
      </c>
      <c r="AM195" s="434">
        <v>0.0</v>
      </c>
      <c r="AN195" s="434">
        <v>0.0</v>
      </c>
      <c r="AO195" s="434">
        <v>0.0</v>
      </c>
      <c r="AP195" s="434">
        <v>0.0</v>
      </c>
      <c r="AQ195" s="434">
        <v>0.0</v>
      </c>
      <c r="AR195" s="434">
        <v>0.0</v>
      </c>
      <c r="AS195" s="434">
        <v>0.0</v>
      </c>
      <c r="AT195" s="434">
        <v>0.0</v>
      </c>
      <c r="AU195" s="434">
        <v>0.0</v>
      </c>
      <c r="AV195" s="434">
        <v>0.0</v>
      </c>
      <c r="AW195" s="434">
        <v>0.0</v>
      </c>
      <c r="AX195" s="434">
        <v>0.0</v>
      </c>
      <c r="AY195" s="537" t="str">
        <f t="shared" ref="AY195:BS195" si="787">IF(AD195 = 0, "", AD195)</f>
        <v>13</v>
      </c>
      <c r="AZ195" s="430" t="str">
        <f t="shared" si="787"/>
        <v/>
      </c>
      <c r="BA195" s="430" t="str">
        <f t="shared" si="787"/>
        <v/>
      </c>
      <c r="BB195" s="430" t="str">
        <f t="shared" si="787"/>
        <v/>
      </c>
      <c r="BC195" s="430" t="str">
        <f t="shared" si="787"/>
        <v/>
      </c>
      <c r="BD195" s="430" t="str">
        <f t="shared" si="787"/>
        <v/>
      </c>
      <c r="BE195" s="430" t="str">
        <f t="shared" si="787"/>
        <v/>
      </c>
      <c r="BF195" s="430" t="str">
        <f t="shared" si="787"/>
        <v/>
      </c>
      <c r="BG195" s="430" t="str">
        <f t="shared" si="787"/>
        <v/>
      </c>
      <c r="BH195" s="430" t="str">
        <f t="shared" si="787"/>
        <v/>
      </c>
      <c r="BI195" s="430" t="str">
        <f t="shared" si="787"/>
        <v/>
      </c>
      <c r="BJ195" s="430" t="str">
        <f t="shared" si="787"/>
        <v/>
      </c>
      <c r="BK195" s="430" t="str">
        <f t="shared" si="787"/>
        <v/>
      </c>
      <c r="BL195" s="430" t="str">
        <f t="shared" si="787"/>
        <v/>
      </c>
      <c r="BM195" s="430" t="str">
        <f t="shared" si="787"/>
        <v/>
      </c>
      <c r="BN195" s="430" t="str">
        <f t="shared" si="787"/>
        <v/>
      </c>
      <c r="BO195" s="430" t="str">
        <f t="shared" si="787"/>
        <v/>
      </c>
      <c r="BP195" s="430" t="str">
        <f t="shared" si="787"/>
        <v/>
      </c>
      <c r="BQ195" s="430" t="str">
        <f t="shared" si="787"/>
        <v/>
      </c>
      <c r="BR195" s="430" t="str">
        <f t="shared" si="787"/>
        <v/>
      </c>
      <c r="BS195" s="432" t="str">
        <f t="shared" si="787"/>
        <v/>
      </c>
      <c r="BT195" s="433" t="str">
        <f>$AY195*Assembly!Y$4+$AZ195*Assembly!Y$5+$BA195*Assembly!Y$6+$BB195*Assembly!Y$7+$BC195*Assembly!Y$8+$BD195*Assembly!Y$9+$BE195*Assembly!Y$10+$BF195*Assembly!Y$11+$BG195*Assembly!Y$12+$BH195*Assembly!Y$13+$BI195*Assembly!Y$14+$BJ195*Assembly!Y$15+$BK195*Assembly!Y$16+$BL195*Assembly!Y$17+$BM195*Assembly!Y$18+$BN195*Assembly!Y$19+$BO195*Assembly!Y$20+$BP195*Assembly!Y$21+$BQ195*Assembly!Y$22+$BR195*Assembly!Y$23+$BS195*Assembly!Y$24</f>
        <v>260</v>
      </c>
      <c r="BU195" s="434" t="str">
        <f t="shared" si="8"/>
        <v>17</v>
      </c>
      <c r="BV195" s="434" t="str">
        <f>$AY195*Assembly!AC$4+$AZ195*Assembly!AC$5+$BA195*Assembly!AC$6+$BB195*Assembly!AC$7+$BC195*Assembly!AC$8+$BD195*Assembly!AC$9+$BE195*Assembly!AC$10+$BF195*Assembly!AC$11+$BG195*Assembly!AC$12+$BH195*Assembly!AC$13+$BI195*Assembly!AC$14+$BJ195*Assembly!AC$15+$BK195*Assembly!AC$16+$BL195*Assembly!AC$17+$BM195*Assembly!AC$18+$BN195*Assembly!AC$19+$BO195*Assembly!AC$20+$BP195*Assembly!AC$21+$BQ195*Assembly!AC$22+$BR195*Assembly!AC$23+$BS195*Assembly!AC$24</f>
        <v>1,300</v>
      </c>
      <c r="BW195" s="435" t="str">
        <f t="shared" si="9"/>
        <v>5.00</v>
      </c>
      <c r="BX195" s="436" t="str">
        <f t="shared" si="10"/>
        <v>83</v>
      </c>
      <c r="BY195" s="437" t="str">
        <f t="shared" si="11"/>
        <v>78.1</v>
      </c>
      <c r="BZ195" s="438"/>
      <c r="CA195" s="434" t="str">
        <f>$AY195*Assembly!X$4+$AZ195*Assembly!X$5+$BA195*Assembly!X$6+$BB195*Assembly!X$7+$BC195*Assembly!X$8+$BD195*Assembly!X$9+$BE195*Assembly!X$10+$BF195*Assembly!X$11+$BG195*Assembly!X$12+$BH195*Assembly!X$13+$BI195*Assembly!X$14+$BJ195*Assembly!X$15+$BK195*Assembly!X$16+$BL195*Assembly!X$17+$BM195*Assembly!X$18+$BN195*Assembly!X$19+$BO195*Assembly!X$20+$BP195*Assembly!X$21+$BQ195*Assembly!X$22+$BR195*Assembly!X$23+$BS195*Assembly!X$24</f>
        <v>13</v>
      </c>
      <c r="CB195" s="434" t="str">
        <f t="shared" si="12"/>
        <v>2,022</v>
      </c>
      <c r="CC195" s="439" t="str">
        <f t="shared" si="13"/>
        <v>0.0020</v>
      </c>
      <c r="CD195" s="440" t="str">
        <f>$AY195*Assembly!AB$4+$AZ195*Assembly!AB$5+$BA195*Assembly!AB$6+$BB195*Assembly!AB$7+$BC195*Assembly!AB$8+$BD195*Assembly!AB$9+$BE195*Assembly!AB$10+$BF195*Assembly!AB$11+$BG195*Assembly!AB$12+$BH195*Assembly!AB$13+$BI195*Assembly!AB$14+$BJ195*Assembly!AB$15+$BK195*Assembly!AB$16+$BL195*Assembly!AB$17+$BM195*Assembly!AB$18+$BN195*Assembly!AB$19+$BO195*Assembly!AB$20+$BP195*Assembly!AB$21+$BQ195*Assembly!AB$22+$BR195*Assembly!AB$23+$BS195*Assembly!AB$24</f>
        <v>39</v>
      </c>
      <c r="CE195" s="457" t="str">
        <f>$AY195*Assembly!M$4+$AZ195*Assembly!M$5+$BA195*Assembly!M$6+$BB195*Assembly!M$7+$BC195*Assembly!M$8+$BD195*Assembly!M$9+$BE195*Assembly!M$10+$BF195*Assembly!M$11+$BG195*Assembly!M$12+$BH195*Assembly!M$13+$BI195*Assembly!M$14+$BJ195*Assembly!M$15+$BK195*Assembly!M$16+$BL195*Assembly!M$17+$BM195*Assembly!M$18+$BN195*Assembly!M$19+$BO195*Assembly!M$20+$BP195*Assembly!M$21+$BQ195*Assembly!M$22+$BR195*Assembly!M$23+$BS195*Assembly!M$24</f>
        <v>273</v>
      </c>
      <c r="CF195" s="457" t="str">
        <f>$AY195*Assembly!N$4+$AZ195*Assembly!N$5+$BA195*Assembly!N$6+$BB195*Assembly!N$7+$BC195*Assembly!N$8+$BD195*Assembly!N$9+$BE195*Assembly!N$10+$BF195*Assembly!N$11+$BG195*Assembly!N$12+$BH195*Assembly!N$13+$BI195*Assembly!N$14+$BJ195*Assembly!N$15+$BK195*Assembly!N$16+$BL195*Assembly!N$17+$BM195*Assembly!N$18+$BN195*Assembly!N$19+$BO195*Assembly!N$20+$BP195*Assembly!N$21+$BQ195*Assembly!N$22+$BR195*Assembly!N$23+$BS195*Assembly!N$24</f>
        <v>0</v>
      </c>
      <c r="CG195" s="457" t="str">
        <f>$AY195*Assembly!O$4+$AZ195*Assembly!O$5+$BA195*Assembly!O$6+$BB195*Assembly!O$7+$BC195*Assembly!O$8+$BD195*Assembly!O$9+$BE195*Assembly!O$10+$BF195*Assembly!O$11+$BG195*Assembly!O$12+$BH195*Assembly!O$13+$BI195*Assembly!O$14+$BJ195*Assembly!O$15+$BK195*Assembly!O$16+$BL195*Assembly!O$17+$BM195*Assembly!O$18+$BN195*Assembly!O$19+$BO195*Assembly!O$20+$BP195*Assembly!O$21+$BQ195*Assembly!O$22+$BR195*Assembly!O$23+$BS195*Assembly!O$24</f>
        <v>0</v>
      </c>
      <c r="CH195" s="454" t="str">
        <f>$AY195*Assembly!P$4+$AZ195*Assembly!P$5+$BA195*Assembly!P$6+$BB195*Assembly!P$7+$BC195*Assembly!P$8+$BD195*Assembly!P$9+$BE195*Assembly!P$10+$BF195*Assembly!P$11+$BG195*Assembly!P$12+$BH195*Assembly!P$13+$BI195*Assembly!P$14+$BJ195*Assembly!P$15+$BK195*Assembly!P$16+$BL195*Assembly!P$17+$BM195*Assembly!P$18+$BN195*Assembly!P$19+$BO195*Assembly!P$20+$BP195*Assembly!P$21+$BQ195*Assembly!P$22+$BR195*Assembly!P$23+$BS195*Assembly!P$24</f>
        <v>0</v>
      </c>
      <c r="CI195" s="454" t="str">
        <f>$AY195*Assembly!Q$4+$AZ195*Assembly!Q$5+$BA195*Assembly!Q$6+$BB195*Assembly!Q$7+$BC195*Assembly!Q$8+$BD195*Assembly!Q$9+$BE195*Assembly!Q$10+$BF195*Assembly!Q$11+$BG195*Assembly!Q$12+$BH195*Assembly!Q$13+$BI195*Assembly!Q$14+$BJ195*Assembly!Q$15+$BK195*Assembly!Q$16+$BL195*Assembly!Q$17+$BM195*Assembly!Q$18+$BN195*Assembly!Q$19+$BO195*Assembly!Q$20+$BP195*Assembly!Q$21+$BQ195*Assembly!Q$22+$BR195*Assembly!Q$23+$BS195*Assembly!Q$24</f>
        <v>0</v>
      </c>
      <c r="CJ195" s="457" t="str">
        <f>$AY195*Assembly!R$4+$AZ195*Assembly!R$5+$BA195*Assembly!R$6+$BB195*Assembly!R$7+$BC195*Assembly!R$8+$BD195*Assembly!R$9+$BE195*Assembly!R$10+$BF195*Assembly!R$11+$BG195*Assembly!R$12+$BH195*Assembly!R$13+$BI195*Assembly!R$14+$BJ195*Assembly!R$15+$BK195*Assembly!R$16+$BL195*Assembly!R$17+$BM195*Assembly!R$18+$BN195*Assembly!R$19+$BO195*Assembly!R$20+$BP195*Assembly!R$21+$BQ195*Assembly!R$22+$BR195*Assembly!R$23+$BS195*Assembly!R$24</f>
        <v>0</v>
      </c>
      <c r="CK195" s="454" t="str">
        <f>$AY195*Assembly!S$4+$AZ195*Assembly!S$5+$BA195*Assembly!S$6+$BB195*Assembly!S$7+$BC195*Assembly!S$8+$BD195*Assembly!S$9+$BE195*Assembly!S$10+$BF195*Assembly!S$11+$BG195*Assembly!S$12+$BH195*Assembly!S$13+$BI195*Assembly!S$14+$BJ195*Assembly!S$15+$BK195*Assembly!S$16+$BL195*Assembly!S$17+$BM195*Assembly!S$18+$BN195*Assembly!S$19+$BO195*Assembly!S$20+$BP195*Assembly!S$21+$BQ195*Assembly!S$22+$BR195*Assembly!S$23+$BS195*Assembly!S$24</f>
        <v>0</v>
      </c>
      <c r="CL195" s="454" t="str">
        <f>$AY195*Assembly!T$4+$AZ195*Assembly!T$5+$BA195*Assembly!T$6+$BB195*Assembly!T$7+$BC195*Assembly!T$8+$BD195*Assembly!T$9+$BE195*Assembly!T$10+$BF195*Assembly!T$11+$BG195*Assembly!T$12+$BH195*Assembly!T$13+$BI195*Assembly!T$14+$BJ195*Assembly!T$15+$BK195*Assembly!T$16+$BL195*Assembly!T$17+$BM195*Assembly!T$18+$BN195*Assembly!T$19+$BO195*Assembly!T$20+$BP195*Assembly!T$21+$BQ195*Assembly!T$22+$BR195*Assembly!T$23+$BS195*Assembly!T$24</f>
        <v>0</v>
      </c>
      <c r="CM195" s="454" t="str">
        <f>$AY195*Assembly!U$4+$AZ195*Assembly!U$5+$BA195*Assembly!U$6+$BB195*Assembly!U$7+$BC195*Assembly!U$8+$BD195*Assembly!U$9+$BE195*Assembly!U$10+$BF195*Assembly!U$11+$BG195*Assembly!U$12+$BH195*Assembly!U$13+$BI195*Assembly!U$14+$BJ195*Assembly!U$15+$BK195*Assembly!U$16+$BL195*Assembly!U$17+$BM195*Assembly!U$18+$BN195*Assembly!U$19+$BO195*Assembly!U$20+$BP195*Assembly!U$21+$BQ195*Assembly!U$22+$BR195*Assembly!U$23+$BS195*Assembly!U$24</f>
        <v>0</v>
      </c>
      <c r="CN195" s="457" t="str">
        <f>$AY195*Assembly!V$4+$AZ195*Assembly!V$5+$BA195*Assembly!V$6+$BB195*Assembly!V$7+$BC195*Assembly!V$8+$BD195*Assembly!V$9+$BE195*Assembly!V$10+$BF195*Assembly!V$11+$BG195*Assembly!V$12+$BH195*Assembly!V$13+$BI195*Assembly!V$14+$BJ195*Assembly!V$15+$BK195*Assembly!V$16+$BL195*Assembly!V$17+$BM195*Assembly!V$18+$BN195*Assembly!V$19+$BO195*Assembly!V$20+$BP195*Assembly!V$21+$BQ195*Assembly!V$22+$BR195*Assembly!V$23+$BS195*Assembly!V$24</f>
        <v>0</v>
      </c>
      <c r="CO195" s="457" t="str">
        <f>CE195*Refining!$F$3</f>
        <v>488</v>
      </c>
      <c r="CP195" s="457" t="str">
        <f>CF195*Refining!$F$4</f>
        <v>0</v>
      </c>
      <c r="CQ195" s="457" t="str">
        <f>CG195*Refining!$F$5</f>
        <v>0</v>
      </c>
      <c r="CR195" s="457" t="str">
        <f>CH195*Refining!$F$6</f>
        <v>0</v>
      </c>
      <c r="CS195" s="457" t="str">
        <f>CI195*Refining!$F$7</f>
        <v>0</v>
      </c>
      <c r="CT195" s="457" t="str">
        <f>CJ195*Refining!$F$8</f>
        <v>0</v>
      </c>
      <c r="CU195" s="457" t="str">
        <f>CK195*Refining!$F$9</f>
        <v>0</v>
      </c>
      <c r="CV195" s="457" t="str">
        <f>CL195*Refining!$F$10</f>
        <v>0</v>
      </c>
      <c r="CW195" s="457" t="str">
        <f>CM195*Refining!$F$11</f>
        <v>0</v>
      </c>
      <c r="CX195" s="457" t="str">
        <f>CN195*Refining!$F$12</f>
        <v>0</v>
      </c>
      <c r="CY195" s="441" t="str">
        <f t="shared" ref="CY195:DR195" si="788">IF(CE195 = 0, "", CE195)</f>
        <v>273</v>
      </c>
      <c r="CZ195" s="442" t="str">
        <f t="shared" si="788"/>
        <v/>
      </c>
      <c r="DA195" s="442" t="str">
        <f t="shared" si="788"/>
        <v/>
      </c>
      <c r="DB195" s="443" t="str">
        <f t="shared" si="788"/>
        <v/>
      </c>
      <c r="DC195" s="444" t="str">
        <f t="shared" si="788"/>
        <v/>
      </c>
      <c r="DD195" s="442" t="str">
        <f t="shared" si="788"/>
        <v/>
      </c>
      <c r="DE195" s="444" t="str">
        <f t="shared" si="788"/>
        <v/>
      </c>
      <c r="DF195" s="444" t="str">
        <f t="shared" si="788"/>
        <v/>
      </c>
      <c r="DG195" s="442" t="str">
        <f t="shared" si="788"/>
        <v/>
      </c>
      <c r="DH195" s="445" t="str">
        <f t="shared" si="788"/>
        <v/>
      </c>
      <c r="DI195" s="441" t="str">
        <f t="shared" si="788"/>
        <v>488</v>
      </c>
      <c r="DJ195" s="442" t="str">
        <f t="shared" si="788"/>
        <v/>
      </c>
      <c r="DK195" s="442" t="str">
        <f t="shared" si="788"/>
        <v/>
      </c>
      <c r="DL195" s="442" t="str">
        <f t="shared" si="788"/>
        <v/>
      </c>
      <c r="DM195" s="446" t="str">
        <f t="shared" si="788"/>
        <v/>
      </c>
      <c r="DN195" s="442" t="str">
        <f t="shared" si="788"/>
        <v/>
      </c>
      <c r="DO195" s="442" t="str">
        <f t="shared" si="788"/>
        <v/>
      </c>
      <c r="DP195" s="442" t="str">
        <f t="shared" si="788"/>
        <v/>
      </c>
      <c r="DQ195" s="442" t="str">
        <f t="shared" si="788"/>
        <v/>
      </c>
      <c r="DR195" s="445" t="str">
        <f t="shared" si="788"/>
        <v/>
      </c>
      <c r="DS195" s="447" t="str">
        <f t="shared" si="15"/>
        <v>273</v>
      </c>
      <c r="DT195" s="448" t="str">
        <f t="shared" si="16"/>
        <v>488</v>
      </c>
      <c r="DU195" s="434" t="str">
        <f>CY195*'Ores &amp; Ingots'!$C$3+CZ195*'Ores &amp; Ingots'!$C$4+DA195*'Ores &amp; Ingots'!$C$5+DB195*'Ores &amp; Ingots'!$C$6+DC195*'Ores &amp; Ingots'!$C$7+DD195*'Ores &amp; Ingots'!$C$8+DE195*'Ores &amp; Ingots'!$C$9+DF195*'Ores &amp; Ingots'!$C$10+DG195*'Ores &amp; Ingots'!$C$11+DH195*'Ores &amp; Ingots'!$C$12</f>
        <v>35</v>
      </c>
      <c r="DV195" s="434" t="str">
        <f>DI195*'Ores &amp; Ingots'!$B$3+DJ195*'Ores &amp; Ingots'!$B$4+DK195*'Ores &amp; Ingots'!$B$5+DL195*'Ores &amp; Ingots'!$B$6+DM195*'Ores &amp; Ingots'!$B$7+DN195*'Ores &amp; Ingots'!$B$8+DO195*'Ores &amp; Ingots'!$B$9+DP195*'Ores &amp; Ingots'!$B$10+DQ195*'Ores &amp; Ingots'!$B$11+DR195*'Ores &amp; Ingots'!$B$12</f>
        <v>180</v>
      </c>
      <c r="DW195" s="448" t="str">
        <f>CY195*Refining!$G$3+CZ195*Refining!$G$4+DA195*Refining!$G$5+DB195*Refining!$G$6+DC195*Refining!$G$7+DD195*Refining!$G$8+DE195*Refining!$G$9+DF195*Refining!$G$10+DG195*Refining!$G$11+DH195*Refining!$G$12</f>
        <v>19</v>
      </c>
      <c r="DX195" s="448" t="str">
        <f t="shared" si="17"/>
        <v>2,917</v>
      </c>
      <c r="DY195" s="449" t="str">
        <f t="shared" si="18"/>
        <v>0.0029</v>
      </c>
      <c r="DZ195" s="447" t="str">
        <f t="shared" si="19"/>
        <v>37</v>
      </c>
      <c r="EA195" s="446" t="str">
        <f t="shared" ref="EA195:EB195" si="789">DZ195/60</f>
        <v>0.6</v>
      </c>
      <c r="EB195" s="446" t="str">
        <f t="shared" si="789"/>
        <v>0.0</v>
      </c>
      <c r="EC195" s="450" t="str">
        <f t="shared" si="21"/>
        <v>0.00</v>
      </c>
      <c r="ED195" s="447" t="str">
        <f t="shared" si="22"/>
        <v>4,939</v>
      </c>
      <c r="EE195" s="446" t="str">
        <f t="shared" ref="EE195:EF195" si="790">ED195/1000</f>
        <v>4.9</v>
      </c>
      <c r="EF195" s="451" t="str">
        <f t="shared" si="790"/>
        <v>0.00</v>
      </c>
      <c r="EG195" s="452" t="str">
        <f t="shared" si="24"/>
        <v>0.0049</v>
      </c>
      <c r="EH195" s="225" t="s">
        <v>12</v>
      </c>
    </row>
    <row r="196">
      <c r="A196" s="33"/>
      <c r="B196" s="336" t="s">
        <v>1050</v>
      </c>
      <c r="C196" s="227" t="s">
        <v>886</v>
      </c>
      <c r="D196" s="227">
        <v>1.0</v>
      </c>
      <c r="E196" s="227">
        <v>1.0</v>
      </c>
      <c r="F196" s="227">
        <v>1.0</v>
      </c>
      <c r="G196" s="420" t="str">
        <f t="shared" si="5"/>
        <v>15.625</v>
      </c>
      <c r="H196" s="421">
        <v>8.0</v>
      </c>
      <c r="I196" s="421">
        <v>20.0</v>
      </c>
      <c r="J196" s="421" t="str">
        <f>H196/Main!$D$9</f>
        <v>8</v>
      </c>
      <c r="K196" s="421" t="str">
        <f>I196/Main!$D$10</f>
        <v>20</v>
      </c>
      <c r="L196" s="422" t="str">
        <f t="shared" si="6"/>
        <v>2.5</v>
      </c>
      <c r="M196" s="422">
        <v>1.0</v>
      </c>
      <c r="N196" s="423"/>
      <c r="O196" s="423"/>
      <c r="P196" s="423"/>
      <c r="Q196" s="424"/>
      <c r="R196" s="423"/>
      <c r="S196" s="425"/>
      <c r="T196" s="425"/>
      <c r="U196" s="423"/>
      <c r="V196" s="423"/>
      <c r="W196" s="425"/>
      <c r="X196" s="425"/>
      <c r="Y196" s="423"/>
      <c r="Z196" s="423"/>
      <c r="AA196" s="423"/>
      <c r="AB196" s="423"/>
      <c r="AC196" s="523" t="s">
        <v>12</v>
      </c>
      <c r="AD196" s="498">
        <v>19.0</v>
      </c>
      <c r="AE196" s="434">
        <v>0.0</v>
      </c>
      <c r="AF196" s="434">
        <v>0.0</v>
      </c>
      <c r="AG196" s="434">
        <v>0.0</v>
      </c>
      <c r="AH196" s="434">
        <v>0.0</v>
      </c>
      <c r="AI196" s="434">
        <v>0.0</v>
      </c>
      <c r="AJ196" s="434">
        <v>0.0</v>
      </c>
      <c r="AK196" s="434">
        <v>0.0</v>
      </c>
      <c r="AL196" s="434">
        <v>0.0</v>
      </c>
      <c r="AM196" s="434">
        <v>0.0</v>
      </c>
      <c r="AN196" s="434">
        <v>0.0</v>
      </c>
      <c r="AO196" s="434">
        <v>0.0</v>
      </c>
      <c r="AP196" s="434">
        <v>0.0</v>
      </c>
      <c r="AQ196" s="434">
        <v>0.0</v>
      </c>
      <c r="AR196" s="434">
        <v>0.0</v>
      </c>
      <c r="AS196" s="434">
        <v>0.0</v>
      </c>
      <c r="AT196" s="434">
        <v>0.0</v>
      </c>
      <c r="AU196" s="434">
        <v>0.0</v>
      </c>
      <c r="AV196" s="434">
        <v>0.0</v>
      </c>
      <c r="AW196" s="434">
        <v>0.0</v>
      </c>
      <c r="AX196" s="434">
        <v>0.0</v>
      </c>
      <c r="AY196" s="537" t="str">
        <f t="shared" ref="AY196:BS196" si="791">IF(AD196 = 0, "", AD196)</f>
        <v>19</v>
      </c>
      <c r="AZ196" s="430" t="str">
        <f t="shared" si="791"/>
        <v/>
      </c>
      <c r="BA196" s="430" t="str">
        <f t="shared" si="791"/>
        <v/>
      </c>
      <c r="BB196" s="430" t="str">
        <f t="shared" si="791"/>
        <v/>
      </c>
      <c r="BC196" s="430" t="str">
        <f t="shared" si="791"/>
        <v/>
      </c>
      <c r="BD196" s="430" t="str">
        <f t="shared" si="791"/>
        <v/>
      </c>
      <c r="BE196" s="430" t="str">
        <f t="shared" si="791"/>
        <v/>
      </c>
      <c r="BF196" s="430" t="str">
        <f t="shared" si="791"/>
        <v/>
      </c>
      <c r="BG196" s="430" t="str">
        <f t="shared" si="791"/>
        <v/>
      </c>
      <c r="BH196" s="430" t="str">
        <f t="shared" si="791"/>
        <v/>
      </c>
      <c r="BI196" s="430" t="str">
        <f t="shared" si="791"/>
        <v/>
      </c>
      <c r="BJ196" s="430" t="str">
        <f t="shared" si="791"/>
        <v/>
      </c>
      <c r="BK196" s="430" t="str">
        <f t="shared" si="791"/>
        <v/>
      </c>
      <c r="BL196" s="430" t="str">
        <f t="shared" si="791"/>
        <v/>
      </c>
      <c r="BM196" s="430" t="str">
        <f t="shared" si="791"/>
        <v/>
      </c>
      <c r="BN196" s="430" t="str">
        <f t="shared" si="791"/>
        <v/>
      </c>
      <c r="BO196" s="430" t="str">
        <f t="shared" si="791"/>
        <v/>
      </c>
      <c r="BP196" s="430" t="str">
        <f t="shared" si="791"/>
        <v/>
      </c>
      <c r="BQ196" s="430" t="str">
        <f t="shared" si="791"/>
        <v/>
      </c>
      <c r="BR196" s="430" t="str">
        <f t="shared" si="791"/>
        <v/>
      </c>
      <c r="BS196" s="432" t="str">
        <f t="shared" si="791"/>
        <v/>
      </c>
      <c r="BT196" s="433" t="str">
        <f>$AY196*Assembly!Y$4+$AZ196*Assembly!Y$5+$BA196*Assembly!Y$6+$BB196*Assembly!Y$7+$BC196*Assembly!Y$8+$BD196*Assembly!Y$9+$BE196*Assembly!Y$10+$BF196*Assembly!Y$11+$BG196*Assembly!Y$12+$BH196*Assembly!Y$13+$BI196*Assembly!Y$14+$BJ196*Assembly!Y$15+$BK196*Assembly!Y$16+$BL196*Assembly!Y$17+$BM196*Assembly!Y$18+$BN196*Assembly!Y$19+$BO196*Assembly!Y$20+$BP196*Assembly!Y$21+$BQ196*Assembly!Y$22+$BR196*Assembly!Y$23+$BS196*Assembly!Y$24</f>
        <v>380</v>
      </c>
      <c r="BU196" s="434" t="str">
        <f t="shared" si="8"/>
        <v>24</v>
      </c>
      <c r="BV196" s="434" t="str">
        <f>$AY196*Assembly!AC$4+$AZ196*Assembly!AC$5+$BA196*Assembly!AC$6+$BB196*Assembly!AC$7+$BC196*Assembly!AC$8+$BD196*Assembly!AC$9+$BE196*Assembly!AC$10+$BF196*Assembly!AC$11+$BG196*Assembly!AC$12+$BH196*Assembly!AC$13+$BI196*Assembly!AC$14+$BJ196*Assembly!AC$15+$BK196*Assembly!AC$16+$BL196*Assembly!AC$17+$BM196*Assembly!AC$18+$BN196*Assembly!AC$19+$BO196*Assembly!AC$20+$BP196*Assembly!AC$21+$BQ196*Assembly!AC$22+$BR196*Assembly!AC$23+$BS196*Assembly!AC$24</f>
        <v>1,900</v>
      </c>
      <c r="BW196" s="435" t="str">
        <f t="shared" si="9"/>
        <v>5.00</v>
      </c>
      <c r="BX196" s="436" t="str">
        <f t="shared" si="10"/>
        <v>122</v>
      </c>
      <c r="BY196" s="437" t="str">
        <f t="shared" si="11"/>
        <v>78.1</v>
      </c>
      <c r="BZ196" s="438"/>
      <c r="CA196" s="434" t="str">
        <f>$AY196*Assembly!X$4+$AZ196*Assembly!X$5+$BA196*Assembly!X$6+$BB196*Assembly!X$7+$BC196*Assembly!X$8+$BD196*Assembly!X$9+$BE196*Assembly!X$10+$BF196*Assembly!X$11+$BG196*Assembly!X$12+$BH196*Assembly!X$13+$BI196*Assembly!X$14+$BJ196*Assembly!X$15+$BK196*Assembly!X$16+$BL196*Assembly!X$17+$BM196*Assembly!X$18+$BN196*Assembly!X$19+$BO196*Assembly!X$20+$BP196*Assembly!X$21+$BQ196*Assembly!X$22+$BR196*Assembly!X$23+$BS196*Assembly!X$24</f>
        <v>19</v>
      </c>
      <c r="CB196" s="434" t="str">
        <f t="shared" si="12"/>
        <v>2,956</v>
      </c>
      <c r="CC196" s="439" t="str">
        <f t="shared" si="13"/>
        <v>0.0030</v>
      </c>
      <c r="CD196" s="440" t="str">
        <f>$AY196*Assembly!AB$4+$AZ196*Assembly!AB$5+$BA196*Assembly!AB$6+$BB196*Assembly!AB$7+$BC196*Assembly!AB$8+$BD196*Assembly!AB$9+$BE196*Assembly!AB$10+$BF196*Assembly!AB$11+$BG196*Assembly!AB$12+$BH196*Assembly!AB$13+$BI196*Assembly!AB$14+$BJ196*Assembly!AB$15+$BK196*Assembly!AB$16+$BL196*Assembly!AB$17+$BM196*Assembly!AB$18+$BN196*Assembly!AB$19+$BO196*Assembly!AB$20+$BP196*Assembly!AB$21+$BQ196*Assembly!AB$22+$BR196*Assembly!AB$23+$BS196*Assembly!AB$24</f>
        <v>57</v>
      </c>
      <c r="CE196" s="424" t="str">
        <f>$AY196*Assembly!M$4+$AZ196*Assembly!M$5+$BA196*Assembly!M$6+$BB196*Assembly!M$7+$BC196*Assembly!M$8+$BD196*Assembly!M$9+$BE196*Assembly!M$10+$BF196*Assembly!M$11+$BG196*Assembly!M$12+$BH196*Assembly!M$13+$BI196*Assembly!M$14+$BJ196*Assembly!M$15+$BK196*Assembly!M$16+$BL196*Assembly!M$17+$BM196*Assembly!M$18+$BN196*Assembly!M$19+$BO196*Assembly!M$20+$BP196*Assembly!M$21+$BQ196*Assembly!M$22+$BR196*Assembly!M$23+$BS196*Assembly!M$24</f>
        <v>399</v>
      </c>
      <c r="CF196" s="424" t="str">
        <f>$AY196*Assembly!N$4+$AZ196*Assembly!N$5+$BA196*Assembly!N$6+$BB196*Assembly!N$7+$BC196*Assembly!N$8+$BD196*Assembly!N$9+$BE196*Assembly!N$10+$BF196*Assembly!N$11+$BG196*Assembly!N$12+$BH196*Assembly!N$13+$BI196*Assembly!N$14+$BJ196*Assembly!N$15+$BK196*Assembly!N$16+$BL196*Assembly!N$17+$BM196*Assembly!N$18+$BN196*Assembly!N$19+$BO196*Assembly!N$20+$BP196*Assembly!N$21+$BQ196*Assembly!N$22+$BR196*Assembly!N$23+$BS196*Assembly!N$24</f>
        <v>0</v>
      </c>
      <c r="CG196" s="424" t="str">
        <f>$AY196*Assembly!O$4+$AZ196*Assembly!O$5+$BA196*Assembly!O$6+$BB196*Assembly!O$7+$BC196*Assembly!O$8+$BD196*Assembly!O$9+$BE196*Assembly!O$10+$BF196*Assembly!O$11+$BG196*Assembly!O$12+$BH196*Assembly!O$13+$BI196*Assembly!O$14+$BJ196*Assembly!O$15+$BK196*Assembly!O$16+$BL196*Assembly!O$17+$BM196*Assembly!O$18+$BN196*Assembly!O$19+$BO196*Assembly!O$20+$BP196*Assembly!O$21+$BQ196*Assembly!O$22+$BR196*Assembly!O$23+$BS196*Assembly!O$24</f>
        <v>0</v>
      </c>
      <c r="CH196" s="421" t="str">
        <f>$AY196*Assembly!P$4+$AZ196*Assembly!P$5+$BA196*Assembly!P$6+$BB196*Assembly!P$7+$BC196*Assembly!P$8+$BD196*Assembly!P$9+$BE196*Assembly!P$10+$BF196*Assembly!P$11+$BG196*Assembly!P$12+$BH196*Assembly!P$13+$BI196*Assembly!P$14+$BJ196*Assembly!P$15+$BK196*Assembly!P$16+$BL196*Assembly!P$17+$BM196*Assembly!P$18+$BN196*Assembly!P$19+$BO196*Assembly!P$20+$BP196*Assembly!P$21+$BQ196*Assembly!P$22+$BR196*Assembly!P$23+$BS196*Assembly!P$24</f>
        <v>0</v>
      </c>
      <c r="CI196" s="421" t="str">
        <f>$AY196*Assembly!Q$4+$AZ196*Assembly!Q$5+$BA196*Assembly!Q$6+$BB196*Assembly!Q$7+$BC196*Assembly!Q$8+$BD196*Assembly!Q$9+$BE196*Assembly!Q$10+$BF196*Assembly!Q$11+$BG196*Assembly!Q$12+$BH196*Assembly!Q$13+$BI196*Assembly!Q$14+$BJ196*Assembly!Q$15+$BK196*Assembly!Q$16+$BL196*Assembly!Q$17+$BM196*Assembly!Q$18+$BN196*Assembly!Q$19+$BO196*Assembly!Q$20+$BP196*Assembly!Q$21+$BQ196*Assembly!Q$22+$BR196*Assembly!Q$23+$BS196*Assembly!Q$24</f>
        <v>0</v>
      </c>
      <c r="CJ196" s="424" t="str">
        <f>$AY196*Assembly!R$4+$AZ196*Assembly!R$5+$BA196*Assembly!R$6+$BB196*Assembly!R$7+$BC196*Assembly!R$8+$BD196*Assembly!R$9+$BE196*Assembly!R$10+$BF196*Assembly!R$11+$BG196*Assembly!R$12+$BH196*Assembly!R$13+$BI196*Assembly!R$14+$BJ196*Assembly!R$15+$BK196*Assembly!R$16+$BL196*Assembly!R$17+$BM196*Assembly!R$18+$BN196*Assembly!R$19+$BO196*Assembly!R$20+$BP196*Assembly!R$21+$BQ196*Assembly!R$22+$BR196*Assembly!R$23+$BS196*Assembly!R$24</f>
        <v>0</v>
      </c>
      <c r="CK196" s="421" t="str">
        <f>$AY196*Assembly!S$4+$AZ196*Assembly!S$5+$BA196*Assembly!S$6+$BB196*Assembly!S$7+$BC196*Assembly!S$8+$BD196*Assembly!S$9+$BE196*Assembly!S$10+$BF196*Assembly!S$11+$BG196*Assembly!S$12+$BH196*Assembly!S$13+$BI196*Assembly!S$14+$BJ196*Assembly!S$15+$BK196*Assembly!S$16+$BL196*Assembly!S$17+$BM196*Assembly!S$18+$BN196*Assembly!S$19+$BO196*Assembly!S$20+$BP196*Assembly!S$21+$BQ196*Assembly!S$22+$BR196*Assembly!S$23+$BS196*Assembly!S$24</f>
        <v>0</v>
      </c>
      <c r="CL196" s="421" t="str">
        <f>$AY196*Assembly!T$4+$AZ196*Assembly!T$5+$BA196*Assembly!T$6+$BB196*Assembly!T$7+$BC196*Assembly!T$8+$BD196*Assembly!T$9+$BE196*Assembly!T$10+$BF196*Assembly!T$11+$BG196*Assembly!T$12+$BH196*Assembly!T$13+$BI196*Assembly!T$14+$BJ196*Assembly!T$15+$BK196*Assembly!T$16+$BL196*Assembly!T$17+$BM196*Assembly!T$18+$BN196*Assembly!T$19+$BO196*Assembly!T$20+$BP196*Assembly!T$21+$BQ196*Assembly!T$22+$BR196*Assembly!T$23+$BS196*Assembly!T$24</f>
        <v>0</v>
      </c>
      <c r="CM196" s="421" t="str">
        <f>$AY196*Assembly!U$4+$AZ196*Assembly!U$5+$BA196*Assembly!U$6+$BB196*Assembly!U$7+$BC196*Assembly!U$8+$BD196*Assembly!U$9+$BE196*Assembly!U$10+$BF196*Assembly!U$11+$BG196*Assembly!U$12+$BH196*Assembly!U$13+$BI196*Assembly!U$14+$BJ196*Assembly!U$15+$BK196*Assembly!U$16+$BL196*Assembly!U$17+$BM196*Assembly!U$18+$BN196*Assembly!U$19+$BO196*Assembly!U$20+$BP196*Assembly!U$21+$BQ196*Assembly!U$22+$BR196*Assembly!U$23+$BS196*Assembly!U$24</f>
        <v>0</v>
      </c>
      <c r="CN196" s="424" t="str">
        <f>$AY196*Assembly!V$4+$AZ196*Assembly!V$5+$BA196*Assembly!V$6+$BB196*Assembly!V$7+$BC196*Assembly!V$8+$BD196*Assembly!V$9+$BE196*Assembly!V$10+$BF196*Assembly!V$11+$BG196*Assembly!V$12+$BH196*Assembly!V$13+$BI196*Assembly!V$14+$BJ196*Assembly!V$15+$BK196*Assembly!V$16+$BL196*Assembly!V$17+$BM196*Assembly!V$18+$BN196*Assembly!V$19+$BO196*Assembly!V$20+$BP196*Assembly!V$21+$BQ196*Assembly!V$22+$BR196*Assembly!V$23+$BS196*Assembly!V$24</f>
        <v>0</v>
      </c>
      <c r="CO196" s="424" t="str">
        <f>CE196*Refining!$F$3</f>
        <v>713</v>
      </c>
      <c r="CP196" s="424" t="str">
        <f>CF196*Refining!$F$4</f>
        <v>0</v>
      </c>
      <c r="CQ196" s="424" t="str">
        <f>CG196*Refining!$F$5</f>
        <v>0</v>
      </c>
      <c r="CR196" s="424" t="str">
        <f>CH196*Refining!$F$6</f>
        <v>0</v>
      </c>
      <c r="CS196" s="424" t="str">
        <f>CI196*Refining!$F$7</f>
        <v>0</v>
      </c>
      <c r="CT196" s="424" t="str">
        <f>CJ196*Refining!$F$8</f>
        <v>0</v>
      </c>
      <c r="CU196" s="424" t="str">
        <f>CK196*Refining!$F$9</f>
        <v>0</v>
      </c>
      <c r="CV196" s="424" t="str">
        <f>CL196*Refining!$F$10</f>
        <v>0</v>
      </c>
      <c r="CW196" s="424" t="str">
        <f>CM196*Refining!$F$11</f>
        <v>0</v>
      </c>
      <c r="CX196" s="424" t="str">
        <f>CN196*Refining!$F$12</f>
        <v>0</v>
      </c>
      <c r="CY196" s="441" t="str">
        <f t="shared" ref="CY196:DR196" si="792">IF(CE196 = 0, "", CE196)</f>
        <v>399</v>
      </c>
      <c r="CZ196" s="442" t="str">
        <f t="shared" si="792"/>
        <v/>
      </c>
      <c r="DA196" s="442" t="str">
        <f t="shared" si="792"/>
        <v/>
      </c>
      <c r="DB196" s="443" t="str">
        <f t="shared" si="792"/>
        <v/>
      </c>
      <c r="DC196" s="444" t="str">
        <f t="shared" si="792"/>
        <v/>
      </c>
      <c r="DD196" s="442" t="str">
        <f t="shared" si="792"/>
        <v/>
      </c>
      <c r="DE196" s="444" t="str">
        <f t="shared" si="792"/>
        <v/>
      </c>
      <c r="DF196" s="444" t="str">
        <f t="shared" si="792"/>
        <v/>
      </c>
      <c r="DG196" s="442" t="str">
        <f t="shared" si="792"/>
        <v/>
      </c>
      <c r="DH196" s="445" t="str">
        <f t="shared" si="792"/>
        <v/>
      </c>
      <c r="DI196" s="441" t="str">
        <f t="shared" si="792"/>
        <v>713</v>
      </c>
      <c r="DJ196" s="442" t="str">
        <f t="shared" si="792"/>
        <v/>
      </c>
      <c r="DK196" s="442" t="str">
        <f t="shared" si="792"/>
        <v/>
      </c>
      <c r="DL196" s="442" t="str">
        <f t="shared" si="792"/>
        <v/>
      </c>
      <c r="DM196" s="446" t="str">
        <f t="shared" si="792"/>
        <v/>
      </c>
      <c r="DN196" s="442" t="str">
        <f t="shared" si="792"/>
        <v/>
      </c>
      <c r="DO196" s="442" t="str">
        <f t="shared" si="792"/>
        <v/>
      </c>
      <c r="DP196" s="442" t="str">
        <f t="shared" si="792"/>
        <v/>
      </c>
      <c r="DQ196" s="442" t="str">
        <f t="shared" si="792"/>
        <v/>
      </c>
      <c r="DR196" s="445" t="str">
        <f t="shared" si="792"/>
        <v/>
      </c>
      <c r="DS196" s="447" t="str">
        <f t="shared" si="15"/>
        <v>399</v>
      </c>
      <c r="DT196" s="448" t="str">
        <f t="shared" si="16"/>
        <v>713</v>
      </c>
      <c r="DU196" s="434" t="str">
        <f>CY196*'Ores &amp; Ingots'!$C$3+CZ196*'Ores &amp; Ingots'!$C$4+DA196*'Ores &amp; Ingots'!$C$5+DB196*'Ores &amp; Ingots'!$C$6+DC196*'Ores &amp; Ingots'!$C$7+DD196*'Ores &amp; Ingots'!$C$8+DE196*'Ores &amp; Ingots'!$C$9+DF196*'Ores &amp; Ingots'!$C$10+DG196*'Ores &amp; Ingots'!$C$11+DH196*'Ores &amp; Ingots'!$C$12</f>
        <v>51</v>
      </c>
      <c r="DV196" s="434" t="str">
        <f>DI196*'Ores &amp; Ingots'!$B$3+DJ196*'Ores &amp; Ingots'!$B$4+DK196*'Ores &amp; Ingots'!$B$5+DL196*'Ores &amp; Ingots'!$B$6+DM196*'Ores &amp; Ingots'!$B$7+DN196*'Ores &amp; Ingots'!$B$8+DO196*'Ores &amp; Ingots'!$B$9+DP196*'Ores &amp; Ingots'!$B$10+DQ196*'Ores &amp; Ingots'!$B$11+DR196*'Ores &amp; Ingots'!$B$12</f>
        <v>264</v>
      </c>
      <c r="DW196" s="448" t="str">
        <f>CY196*Refining!$G$3+CZ196*Refining!$G$4+DA196*Refining!$G$5+DB196*Refining!$G$6+DC196*Refining!$G$7+DD196*Refining!$G$8+DE196*Refining!$G$9+DF196*Refining!$G$10+DG196*Refining!$G$11+DH196*Refining!$G$12</f>
        <v>27</v>
      </c>
      <c r="DX196" s="448" t="str">
        <f t="shared" si="17"/>
        <v>4,263</v>
      </c>
      <c r="DY196" s="449" t="str">
        <f t="shared" si="18"/>
        <v>0.0043</v>
      </c>
      <c r="DZ196" s="447" t="str">
        <f t="shared" si="19"/>
        <v>54</v>
      </c>
      <c r="EA196" s="446" t="str">
        <f t="shared" ref="EA196:EB196" si="793">DZ196/60</f>
        <v>0.9</v>
      </c>
      <c r="EB196" s="446" t="str">
        <f t="shared" si="793"/>
        <v>0.0</v>
      </c>
      <c r="EC196" s="450" t="str">
        <f t="shared" si="21"/>
        <v>0.00</v>
      </c>
      <c r="ED196" s="447" t="str">
        <f t="shared" si="22"/>
        <v>7,218</v>
      </c>
      <c r="EE196" s="446" t="str">
        <f t="shared" ref="EE196:EF196" si="794">ED196/1000</f>
        <v>7.2</v>
      </c>
      <c r="EF196" s="451" t="str">
        <f t="shared" si="794"/>
        <v>0.01</v>
      </c>
      <c r="EG196" s="452" t="str">
        <f t="shared" si="24"/>
        <v>0.0072</v>
      </c>
      <c r="EH196" s="225" t="s">
        <v>12</v>
      </c>
    </row>
    <row r="197">
      <c r="A197" s="33"/>
      <c r="B197" s="336" t="s">
        <v>1051</v>
      </c>
      <c r="C197" s="227" t="s">
        <v>886</v>
      </c>
      <c r="D197" s="227">
        <v>1.0</v>
      </c>
      <c r="E197" s="227">
        <v>1.0</v>
      </c>
      <c r="F197" s="227">
        <v>1.0</v>
      </c>
      <c r="G197" s="453" t="str">
        <f t="shared" si="5"/>
        <v>15.625</v>
      </c>
      <c r="H197" s="454">
        <v>5.0</v>
      </c>
      <c r="I197" s="454">
        <v>12.5</v>
      </c>
      <c r="J197" s="454" t="str">
        <f>H197/Main!$D$9</f>
        <v>5</v>
      </c>
      <c r="K197" s="454" t="str">
        <f>I197/Main!$D$10</f>
        <v>12.5</v>
      </c>
      <c r="L197" s="455" t="str">
        <f t="shared" si="6"/>
        <v>2.5</v>
      </c>
      <c r="M197" s="455">
        <v>1.0</v>
      </c>
      <c r="N197" s="456"/>
      <c r="O197" s="456"/>
      <c r="P197" s="456"/>
      <c r="Q197" s="457"/>
      <c r="R197" s="456"/>
      <c r="S197" s="458"/>
      <c r="T197" s="458"/>
      <c r="U197" s="456"/>
      <c r="V197" s="456"/>
      <c r="W197" s="530"/>
      <c r="X197" s="458"/>
      <c r="Y197" s="456"/>
      <c r="Z197" s="456"/>
      <c r="AA197" s="456"/>
      <c r="AB197" s="456"/>
      <c r="AC197" s="531" t="s">
        <v>12</v>
      </c>
      <c r="AD197" s="498">
        <v>7.0</v>
      </c>
      <c r="AE197" s="434">
        <v>0.0</v>
      </c>
      <c r="AF197" s="434">
        <v>0.0</v>
      </c>
      <c r="AG197" s="434">
        <v>0.0</v>
      </c>
      <c r="AH197" s="434">
        <v>0.0</v>
      </c>
      <c r="AI197" s="434">
        <v>0.0</v>
      </c>
      <c r="AJ197" s="434">
        <v>0.0</v>
      </c>
      <c r="AK197" s="434">
        <v>0.0</v>
      </c>
      <c r="AL197" s="434">
        <v>0.0</v>
      </c>
      <c r="AM197" s="434">
        <v>0.0</v>
      </c>
      <c r="AN197" s="434">
        <v>0.0</v>
      </c>
      <c r="AO197" s="434">
        <v>0.0</v>
      </c>
      <c r="AP197" s="434">
        <v>0.0</v>
      </c>
      <c r="AQ197" s="434">
        <v>0.0</v>
      </c>
      <c r="AR197" s="434">
        <v>0.0</v>
      </c>
      <c r="AS197" s="434">
        <v>0.0</v>
      </c>
      <c r="AT197" s="434">
        <v>0.0</v>
      </c>
      <c r="AU197" s="434">
        <v>0.0</v>
      </c>
      <c r="AV197" s="434">
        <v>0.0</v>
      </c>
      <c r="AW197" s="434">
        <v>0.0</v>
      </c>
      <c r="AX197" s="434">
        <v>0.0</v>
      </c>
      <c r="AY197" s="537" t="str">
        <f t="shared" ref="AY197:BS197" si="795">IF(AD197 = 0, "", AD197)</f>
        <v>7</v>
      </c>
      <c r="AZ197" s="430" t="str">
        <f t="shared" si="795"/>
        <v/>
      </c>
      <c r="BA197" s="430" t="str">
        <f t="shared" si="795"/>
        <v/>
      </c>
      <c r="BB197" s="430" t="str">
        <f t="shared" si="795"/>
        <v/>
      </c>
      <c r="BC197" s="430" t="str">
        <f t="shared" si="795"/>
        <v/>
      </c>
      <c r="BD197" s="430" t="str">
        <f t="shared" si="795"/>
        <v/>
      </c>
      <c r="BE197" s="430" t="str">
        <f t="shared" si="795"/>
        <v/>
      </c>
      <c r="BF197" s="430" t="str">
        <f t="shared" si="795"/>
        <v/>
      </c>
      <c r="BG197" s="430" t="str">
        <f t="shared" si="795"/>
        <v/>
      </c>
      <c r="BH197" s="430" t="str">
        <f t="shared" si="795"/>
        <v/>
      </c>
      <c r="BI197" s="430" t="str">
        <f t="shared" si="795"/>
        <v/>
      </c>
      <c r="BJ197" s="430" t="str">
        <f t="shared" si="795"/>
        <v/>
      </c>
      <c r="BK197" s="430" t="str">
        <f t="shared" si="795"/>
        <v/>
      </c>
      <c r="BL197" s="430" t="str">
        <f t="shared" si="795"/>
        <v/>
      </c>
      <c r="BM197" s="430" t="str">
        <f t="shared" si="795"/>
        <v/>
      </c>
      <c r="BN197" s="430" t="str">
        <f t="shared" si="795"/>
        <v/>
      </c>
      <c r="BO197" s="430" t="str">
        <f t="shared" si="795"/>
        <v/>
      </c>
      <c r="BP197" s="430" t="str">
        <f t="shared" si="795"/>
        <v/>
      </c>
      <c r="BQ197" s="430" t="str">
        <f t="shared" si="795"/>
        <v/>
      </c>
      <c r="BR197" s="430" t="str">
        <f t="shared" si="795"/>
        <v/>
      </c>
      <c r="BS197" s="432" t="str">
        <f t="shared" si="795"/>
        <v/>
      </c>
      <c r="BT197" s="433" t="str">
        <f>$AY197*Assembly!Y$4+$AZ197*Assembly!Y$5+$BA197*Assembly!Y$6+$BB197*Assembly!Y$7+$BC197*Assembly!Y$8+$BD197*Assembly!Y$9+$BE197*Assembly!Y$10+$BF197*Assembly!Y$11+$BG197*Assembly!Y$12+$BH197*Assembly!Y$13+$BI197*Assembly!Y$14+$BJ197*Assembly!Y$15+$BK197*Assembly!Y$16+$BL197*Assembly!Y$17+$BM197*Assembly!Y$18+$BN197*Assembly!Y$19+$BO197*Assembly!Y$20+$BP197*Assembly!Y$21+$BQ197*Assembly!Y$22+$BR197*Assembly!Y$23+$BS197*Assembly!Y$24</f>
        <v>140</v>
      </c>
      <c r="BU197" s="434" t="str">
        <f t="shared" si="8"/>
        <v>9</v>
      </c>
      <c r="BV197" s="434" t="str">
        <f>$AY197*Assembly!AC$4+$AZ197*Assembly!AC$5+$BA197*Assembly!AC$6+$BB197*Assembly!AC$7+$BC197*Assembly!AC$8+$BD197*Assembly!AC$9+$BE197*Assembly!AC$10+$BF197*Assembly!AC$11+$BG197*Assembly!AC$12+$BH197*Assembly!AC$13+$BI197*Assembly!AC$14+$BJ197*Assembly!AC$15+$BK197*Assembly!AC$16+$BL197*Assembly!AC$17+$BM197*Assembly!AC$18+$BN197*Assembly!AC$19+$BO197*Assembly!AC$20+$BP197*Assembly!AC$21+$BQ197*Assembly!AC$22+$BR197*Assembly!AC$23+$BS197*Assembly!AC$24</f>
        <v>700</v>
      </c>
      <c r="BW197" s="435" t="str">
        <f t="shared" si="9"/>
        <v>5.00</v>
      </c>
      <c r="BX197" s="436" t="str">
        <f t="shared" si="10"/>
        <v>45</v>
      </c>
      <c r="BY197" s="437" t="str">
        <f t="shared" si="11"/>
        <v>78.1</v>
      </c>
      <c r="BZ197" s="438"/>
      <c r="CA197" s="434" t="str">
        <f>$AY197*Assembly!X$4+$AZ197*Assembly!X$5+$BA197*Assembly!X$6+$BB197*Assembly!X$7+$BC197*Assembly!X$8+$BD197*Assembly!X$9+$BE197*Assembly!X$10+$BF197*Assembly!X$11+$BG197*Assembly!X$12+$BH197*Assembly!X$13+$BI197*Assembly!X$14+$BJ197*Assembly!X$15+$BK197*Assembly!X$16+$BL197*Assembly!X$17+$BM197*Assembly!X$18+$BN197*Assembly!X$19+$BO197*Assembly!X$20+$BP197*Assembly!X$21+$BQ197*Assembly!X$22+$BR197*Assembly!X$23+$BS197*Assembly!X$24</f>
        <v>7</v>
      </c>
      <c r="CB197" s="434" t="str">
        <f t="shared" si="12"/>
        <v>1,089</v>
      </c>
      <c r="CC197" s="439" t="str">
        <f t="shared" si="13"/>
        <v>0.0011</v>
      </c>
      <c r="CD197" s="440" t="str">
        <f>$AY197*Assembly!AB$4+$AZ197*Assembly!AB$5+$BA197*Assembly!AB$6+$BB197*Assembly!AB$7+$BC197*Assembly!AB$8+$BD197*Assembly!AB$9+$BE197*Assembly!AB$10+$BF197*Assembly!AB$11+$BG197*Assembly!AB$12+$BH197*Assembly!AB$13+$BI197*Assembly!AB$14+$BJ197*Assembly!AB$15+$BK197*Assembly!AB$16+$BL197*Assembly!AB$17+$BM197*Assembly!AB$18+$BN197*Assembly!AB$19+$BO197*Assembly!AB$20+$BP197*Assembly!AB$21+$BQ197*Assembly!AB$22+$BR197*Assembly!AB$23+$BS197*Assembly!AB$24</f>
        <v>21</v>
      </c>
      <c r="CE197" s="457" t="str">
        <f>$AY197*Assembly!M$4+$AZ197*Assembly!M$5+$BA197*Assembly!M$6+$BB197*Assembly!M$7+$BC197*Assembly!M$8+$BD197*Assembly!M$9+$BE197*Assembly!M$10+$BF197*Assembly!M$11+$BG197*Assembly!M$12+$BH197*Assembly!M$13+$BI197*Assembly!M$14+$BJ197*Assembly!M$15+$BK197*Assembly!M$16+$BL197*Assembly!M$17+$BM197*Assembly!M$18+$BN197*Assembly!M$19+$BO197*Assembly!M$20+$BP197*Assembly!M$21+$BQ197*Assembly!M$22+$BR197*Assembly!M$23+$BS197*Assembly!M$24</f>
        <v>147</v>
      </c>
      <c r="CF197" s="457" t="str">
        <f>$AY197*Assembly!N$4+$AZ197*Assembly!N$5+$BA197*Assembly!N$6+$BB197*Assembly!N$7+$BC197*Assembly!N$8+$BD197*Assembly!N$9+$BE197*Assembly!N$10+$BF197*Assembly!N$11+$BG197*Assembly!N$12+$BH197*Assembly!N$13+$BI197*Assembly!N$14+$BJ197*Assembly!N$15+$BK197*Assembly!N$16+$BL197*Assembly!N$17+$BM197*Assembly!N$18+$BN197*Assembly!N$19+$BO197*Assembly!N$20+$BP197*Assembly!N$21+$BQ197*Assembly!N$22+$BR197*Assembly!N$23+$BS197*Assembly!N$24</f>
        <v>0</v>
      </c>
      <c r="CG197" s="457" t="str">
        <f>$AY197*Assembly!O$4+$AZ197*Assembly!O$5+$BA197*Assembly!O$6+$BB197*Assembly!O$7+$BC197*Assembly!O$8+$BD197*Assembly!O$9+$BE197*Assembly!O$10+$BF197*Assembly!O$11+$BG197*Assembly!O$12+$BH197*Assembly!O$13+$BI197*Assembly!O$14+$BJ197*Assembly!O$15+$BK197*Assembly!O$16+$BL197*Assembly!O$17+$BM197*Assembly!O$18+$BN197*Assembly!O$19+$BO197*Assembly!O$20+$BP197*Assembly!O$21+$BQ197*Assembly!O$22+$BR197*Assembly!O$23+$BS197*Assembly!O$24</f>
        <v>0</v>
      </c>
      <c r="CH197" s="454" t="str">
        <f>$AY197*Assembly!P$4+$AZ197*Assembly!P$5+$BA197*Assembly!P$6+$BB197*Assembly!P$7+$BC197*Assembly!P$8+$BD197*Assembly!P$9+$BE197*Assembly!P$10+$BF197*Assembly!P$11+$BG197*Assembly!P$12+$BH197*Assembly!P$13+$BI197*Assembly!P$14+$BJ197*Assembly!P$15+$BK197*Assembly!P$16+$BL197*Assembly!P$17+$BM197*Assembly!P$18+$BN197*Assembly!P$19+$BO197*Assembly!P$20+$BP197*Assembly!P$21+$BQ197*Assembly!P$22+$BR197*Assembly!P$23+$BS197*Assembly!P$24</f>
        <v>0</v>
      </c>
      <c r="CI197" s="454" t="str">
        <f>$AY197*Assembly!Q$4+$AZ197*Assembly!Q$5+$BA197*Assembly!Q$6+$BB197*Assembly!Q$7+$BC197*Assembly!Q$8+$BD197*Assembly!Q$9+$BE197*Assembly!Q$10+$BF197*Assembly!Q$11+$BG197*Assembly!Q$12+$BH197*Assembly!Q$13+$BI197*Assembly!Q$14+$BJ197*Assembly!Q$15+$BK197*Assembly!Q$16+$BL197*Assembly!Q$17+$BM197*Assembly!Q$18+$BN197*Assembly!Q$19+$BO197*Assembly!Q$20+$BP197*Assembly!Q$21+$BQ197*Assembly!Q$22+$BR197*Assembly!Q$23+$BS197*Assembly!Q$24</f>
        <v>0</v>
      </c>
      <c r="CJ197" s="457" t="str">
        <f>$AY197*Assembly!R$4+$AZ197*Assembly!R$5+$BA197*Assembly!R$6+$BB197*Assembly!R$7+$BC197*Assembly!R$8+$BD197*Assembly!R$9+$BE197*Assembly!R$10+$BF197*Assembly!R$11+$BG197*Assembly!R$12+$BH197*Assembly!R$13+$BI197*Assembly!R$14+$BJ197*Assembly!R$15+$BK197*Assembly!R$16+$BL197*Assembly!R$17+$BM197*Assembly!R$18+$BN197*Assembly!R$19+$BO197*Assembly!R$20+$BP197*Assembly!R$21+$BQ197*Assembly!R$22+$BR197*Assembly!R$23+$BS197*Assembly!R$24</f>
        <v>0</v>
      </c>
      <c r="CK197" s="454" t="str">
        <f>$AY197*Assembly!S$4+$AZ197*Assembly!S$5+$BA197*Assembly!S$6+$BB197*Assembly!S$7+$BC197*Assembly!S$8+$BD197*Assembly!S$9+$BE197*Assembly!S$10+$BF197*Assembly!S$11+$BG197*Assembly!S$12+$BH197*Assembly!S$13+$BI197*Assembly!S$14+$BJ197*Assembly!S$15+$BK197*Assembly!S$16+$BL197*Assembly!S$17+$BM197*Assembly!S$18+$BN197*Assembly!S$19+$BO197*Assembly!S$20+$BP197*Assembly!S$21+$BQ197*Assembly!S$22+$BR197*Assembly!S$23+$BS197*Assembly!S$24</f>
        <v>0</v>
      </c>
      <c r="CL197" s="454" t="str">
        <f>$AY197*Assembly!T$4+$AZ197*Assembly!T$5+$BA197*Assembly!T$6+$BB197*Assembly!T$7+$BC197*Assembly!T$8+$BD197*Assembly!T$9+$BE197*Assembly!T$10+$BF197*Assembly!T$11+$BG197*Assembly!T$12+$BH197*Assembly!T$13+$BI197*Assembly!T$14+$BJ197*Assembly!T$15+$BK197*Assembly!T$16+$BL197*Assembly!T$17+$BM197*Assembly!T$18+$BN197*Assembly!T$19+$BO197*Assembly!T$20+$BP197*Assembly!T$21+$BQ197*Assembly!T$22+$BR197*Assembly!T$23+$BS197*Assembly!T$24</f>
        <v>0</v>
      </c>
      <c r="CM197" s="454" t="str">
        <f>$AY197*Assembly!U$4+$AZ197*Assembly!U$5+$BA197*Assembly!U$6+$BB197*Assembly!U$7+$BC197*Assembly!U$8+$BD197*Assembly!U$9+$BE197*Assembly!U$10+$BF197*Assembly!U$11+$BG197*Assembly!U$12+$BH197*Assembly!U$13+$BI197*Assembly!U$14+$BJ197*Assembly!U$15+$BK197*Assembly!U$16+$BL197*Assembly!U$17+$BM197*Assembly!U$18+$BN197*Assembly!U$19+$BO197*Assembly!U$20+$BP197*Assembly!U$21+$BQ197*Assembly!U$22+$BR197*Assembly!U$23+$BS197*Assembly!U$24</f>
        <v>0</v>
      </c>
      <c r="CN197" s="457" t="str">
        <f>$AY197*Assembly!V$4+$AZ197*Assembly!V$5+$BA197*Assembly!V$6+$BB197*Assembly!V$7+$BC197*Assembly!V$8+$BD197*Assembly!V$9+$BE197*Assembly!V$10+$BF197*Assembly!V$11+$BG197*Assembly!V$12+$BH197*Assembly!V$13+$BI197*Assembly!V$14+$BJ197*Assembly!V$15+$BK197*Assembly!V$16+$BL197*Assembly!V$17+$BM197*Assembly!V$18+$BN197*Assembly!V$19+$BO197*Assembly!V$20+$BP197*Assembly!V$21+$BQ197*Assembly!V$22+$BR197*Assembly!V$23+$BS197*Assembly!V$24</f>
        <v>0</v>
      </c>
      <c r="CO197" s="457" t="str">
        <f>CE197*Refining!$F$3</f>
        <v>263</v>
      </c>
      <c r="CP197" s="457" t="str">
        <f>CF197*Refining!$F$4</f>
        <v>0</v>
      </c>
      <c r="CQ197" s="457" t="str">
        <f>CG197*Refining!$F$5</f>
        <v>0</v>
      </c>
      <c r="CR197" s="457" t="str">
        <f>CH197*Refining!$F$6</f>
        <v>0</v>
      </c>
      <c r="CS197" s="457" t="str">
        <f>CI197*Refining!$F$7</f>
        <v>0</v>
      </c>
      <c r="CT197" s="457" t="str">
        <f>CJ197*Refining!$F$8</f>
        <v>0</v>
      </c>
      <c r="CU197" s="457" t="str">
        <f>CK197*Refining!$F$9</f>
        <v>0</v>
      </c>
      <c r="CV197" s="457" t="str">
        <f>CL197*Refining!$F$10</f>
        <v>0</v>
      </c>
      <c r="CW197" s="457" t="str">
        <f>CM197*Refining!$F$11</f>
        <v>0</v>
      </c>
      <c r="CX197" s="457" t="str">
        <f>CN197*Refining!$F$12</f>
        <v>0</v>
      </c>
      <c r="CY197" s="441" t="str">
        <f t="shared" ref="CY197:DR197" si="796">IF(CE197 = 0, "", CE197)</f>
        <v>147</v>
      </c>
      <c r="CZ197" s="442" t="str">
        <f t="shared" si="796"/>
        <v/>
      </c>
      <c r="DA197" s="442" t="str">
        <f t="shared" si="796"/>
        <v/>
      </c>
      <c r="DB197" s="443" t="str">
        <f t="shared" si="796"/>
        <v/>
      </c>
      <c r="DC197" s="444" t="str">
        <f t="shared" si="796"/>
        <v/>
      </c>
      <c r="DD197" s="442" t="str">
        <f t="shared" si="796"/>
        <v/>
      </c>
      <c r="DE197" s="444" t="str">
        <f t="shared" si="796"/>
        <v/>
      </c>
      <c r="DF197" s="444" t="str">
        <f t="shared" si="796"/>
        <v/>
      </c>
      <c r="DG197" s="442" t="str">
        <f t="shared" si="796"/>
        <v/>
      </c>
      <c r="DH197" s="445" t="str">
        <f t="shared" si="796"/>
        <v/>
      </c>
      <c r="DI197" s="441" t="str">
        <f t="shared" si="796"/>
        <v>263</v>
      </c>
      <c r="DJ197" s="442" t="str">
        <f t="shared" si="796"/>
        <v/>
      </c>
      <c r="DK197" s="442" t="str">
        <f t="shared" si="796"/>
        <v/>
      </c>
      <c r="DL197" s="442" t="str">
        <f t="shared" si="796"/>
        <v/>
      </c>
      <c r="DM197" s="446" t="str">
        <f t="shared" si="796"/>
        <v/>
      </c>
      <c r="DN197" s="442" t="str">
        <f t="shared" si="796"/>
        <v/>
      </c>
      <c r="DO197" s="442" t="str">
        <f t="shared" si="796"/>
        <v/>
      </c>
      <c r="DP197" s="442" t="str">
        <f t="shared" si="796"/>
        <v/>
      </c>
      <c r="DQ197" s="442" t="str">
        <f t="shared" si="796"/>
        <v/>
      </c>
      <c r="DR197" s="445" t="str">
        <f t="shared" si="796"/>
        <v/>
      </c>
      <c r="DS197" s="447" t="str">
        <f t="shared" si="15"/>
        <v>147</v>
      </c>
      <c r="DT197" s="448" t="str">
        <f t="shared" si="16"/>
        <v>263</v>
      </c>
      <c r="DU197" s="434" t="str">
        <f>CY197*'Ores &amp; Ingots'!$C$3+CZ197*'Ores &amp; Ingots'!$C$4+DA197*'Ores &amp; Ingots'!$C$5+DB197*'Ores &amp; Ingots'!$C$6+DC197*'Ores &amp; Ingots'!$C$7+DD197*'Ores &amp; Ingots'!$C$8+DE197*'Ores &amp; Ingots'!$C$9+DF197*'Ores &amp; Ingots'!$C$10+DG197*'Ores &amp; Ingots'!$C$11+DH197*'Ores &amp; Ingots'!$C$12</f>
        <v>19</v>
      </c>
      <c r="DV197" s="434" t="str">
        <f>DI197*'Ores &amp; Ingots'!$B$3+DJ197*'Ores &amp; Ingots'!$B$4+DK197*'Ores &amp; Ingots'!$B$5+DL197*'Ores &amp; Ingots'!$B$6+DM197*'Ores &amp; Ingots'!$B$7+DN197*'Ores &amp; Ingots'!$B$8+DO197*'Ores &amp; Ingots'!$B$9+DP197*'Ores &amp; Ingots'!$B$10+DQ197*'Ores &amp; Ingots'!$B$11+DR197*'Ores &amp; Ingots'!$B$12</f>
        <v>97</v>
      </c>
      <c r="DW197" s="448" t="str">
        <f>CY197*Refining!$G$3+CZ197*Refining!$G$4+DA197*Refining!$G$5+DB197*Refining!$G$6+DC197*Refining!$G$7+DD197*Refining!$G$8+DE197*Refining!$G$9+DF197*Refining!$G$10+DG197*Refining!$G$11+DH197*Refining!$G$12</f>
        <v>10</v>
      </c>
      <c r="DX197" s="448" t="str">
        <f t="shared" si="17"/>
        <v>1,571</v>
      </c>
      <c r="DY197" s="449" t="str">
        <f t="shared" si="18"/>
        <v>0.0016</v>
      </c>
      <c r="DZ197" s="447" t="str">
        <f t="shared" si="19"/>
        <v>22</v>
      </c>
      <c r="EA197" s="446" t="str">
        <f t="shared" ref="EA197:EB197" si="797">DZ197/60</f>
        <v>0.4</v>
      </c>
      <c r="EB197" s="446" t="str">
        <f t="shared" si="797"/>
        <v>0.0</v>
      </c>
      <c r="EC197" s="450" t="str">
        <f t="shared" si="21"/>
        <v>0.00</v>
      </c>
      <c r="ED197" s="447" t="str">
        <f t="shared" si="22"/>
        <v>2,659</v>
      </c>
      <c r="EE197" s="446" t="str">
        <f t="shared" ref="EE197:EF197" si="798">ED197/1000</f>
        <v>2.7</v>
      </c>
      <c r="EF197" s="451" t="str">
        <f t="shared" si="798"/>
        <v>0.00</v>
      </c>
      <c r="EG197" s="452" t="str">
        <f t="shared" si="24"/>
        <v>0.0027</v>
      </c>
      <c r="EH197" s="225" t="s">
        <v>12</v>
      </c>
    </row>
    <row r="198">
      <c r="A198" s="33"/>
      <c r="B198" s="336" t="s">
        <v>1052</v>
      </c>
      <c r="C198" s="227" t="s">
        <v>886</v>
      </c>
      <c r="D198" s="227">
        <v>1.0</v>
      </c>
      <c r="E198" s="227">
        <v>1.0</v>
      </c>
      <c r="F198" s="227">
        <v>1.0</v>
      </c>
      <c r="G198" s="420" t="str">
        <f t="shared" si="5"/>
        <v>15.625</v>
      </c>
      <c r="H198" s="421">
        <v>8.0</v>
      </c>
      <c r="I198" s="421">
        <v>20.0</v>
      </c>
      <c r="J198" s="421" t="str">
        <f>H198/Main!$D$9</f>
        <v>8</v>
      </c>
      <c r="K198" s="421" t="str">
        <f>I198/Main!$D$10</f>
        <v>20</v>
      </c>
      <c r="L198" s="422" t="str">
        <f t="shared" si="6"/>
        <v>2.5</v>
      </c>
      <c r="M198" s="422">
        <v>1.0</v>
      </c>
      <c r="N198" s="423"/>
      <c r="O198" s="423"/>
      <c r="P198" s="423"/>
      <c r="Q198" s="424"/>
      <c r="R198" s="423"/>
      <c r="S198" s="425"/>
      <c r="T198" s="425"/>
      <c r="U198" s="423"/>
      <c r="V198" s="423"/>
      <c r="W198" s="425"/>
      <c r="X198" s="425"/>
      <c r="Y198" s="423"/>
      <c r="Z198" s="423"/>
      <c r="AA198" s="423"/>
      <c r="AB198" s="423"/>
      <c r="AC198" s="523" t="s">
        <v>12</v>
      </c>
      <c r="AD198" s="498">
        <v>19.0</v>
      </c>
      <c r="AE198" s="434">
        <v>0.0</v>
      </c>
      <c r="AF198" s="434">
        <v>0.0</v>
      </c>
      <c r="AG198" s="434">
        <v>0.0</v>
      </c>
      <c r="AH198" s="434">
        <v>0.0</v>
      </c>
      <c r="AI198" s="434">
        <v>0.0</v>
      </c>
      <c r="AJ198" s="434">
        <v>0.0</v>
      </c>
      <c r="AK198" s="434">
        <v>0.0</v>
      </c>
      <c r="AL198" s="434">
        <v>0.0</v>
      </c>
      <c r="AM198" s="434">
        <v>0.0</v>
      </c>
      <c r="AN198" s="434">
        <v>0.0</v>
      </c>
      <c r="AO198" s="434">
        <v>0.0</v>
      </c>
      <c r="AP198" s="434">
        <v>0.0</v>
      </c>
      <c r="AQ198" s="434">
        <v>0.0</v>
      </c>
      <c r="AR198" s="434">
        <v>0.0</v>
      </c>
      <c r="AS198" s="434">
        <v>0.0</v>
      </c>
      <c r="AT198" s="434">
        <v>0.0</v>
      </c>
      <c r="AU198" s="434">
        <v>0.0</v>
      </c>
      <c r="AV198" s="434">
        <v>0.0</v>
      </c>
      <c r="AW198" s="434">
        <v>0.0</v>
      </c>
      <c r="AX198" s="434">
        <v>0.0</v>
      </c>
      <c r="AY198" s="537" t="str">
        <f t="shared" ref="AY198:BS198" si="799">IF(AD198 = 0, "", AD198)</f>
        <v>19</v>
      </c>
      <c r="AZ198" s="430" t="str">
        <f t="shared" si="799"/>
        <v/>
      </c>
      <c r="BA198" s="430" t="str">
        <f t="shared" si="799"/>
        <v/>
      </c>
      <c r="BB198" s="430" t="str">
        <f t="shared" si="799"/>
        <v/>
      </c>
      <c r="BC198" s="430" t="str">
        <f t="shared" si="799"/>
        <v/>
      </c>
      <c r="BD198" s="430" t="str">
        <f t="shared" si="799"/>
        <v/>
      </c>
      <c r="BE198" s="430" t="str">
        <f t="shared" si="799"/>
        <v/>
      </c>
      <c r="BF198" s="430" t="str">
        <f t="shared" si="799"/>
        <v/>
      </c>
      <c r="BG198" s="430" t="str">
        <f t="shared" si="799"/>
        <v/>
      </c>
      <c r="BH198" s="430" t="str">
        <f t="shared" si="799"/>
        <v/>
      </c>
      <c r="BI198" s="430" t="str">
        <f t="shared" si="799"/>
        <v/>
      </c>
      <c r="BJ198" s="430" t="str">
        <f t="shared" si="799"/>
        <v/>
      </c>
      <c r="BK198" s="430" t="str">
        <f t="shared" si="799"/>
        <v/>
      </c>
      <c r="BL198" s="430" t="str">
        <f t="shared" si="799"/>
        <v/>
      </c>
      <c r="BM198" s="430" t="str">
        <f t="shared" si="799"/>
        <v/>
      </c>
      <c r="BN198" s="430" t="str">
        <f t="shared" si="799"/>
        <v/>
      </c>
      <c r="BO198" s="430" t="str">
        <f t="shared" si="799"/>
        <v/>
      </c>
      <c r="BP198" s="430" t="str">
        <f t="shared" si="799"/>
        <v/>
      </c>
      <c r="BQ198" s="430" t="str">
        <f t="shared" si="799"/>
        <v/>
      </c>
      <c r="BR198" s="430" t="str">
        <f t="shared" si="799"/>
        <v/>
      </c>
      <c r="BS198" s="432" t="str">
        <f t="shared" si="799"/>
        <v/>
      </c>
      <c r="BT198" s="433" t="str">
        <f>$AY198*Assembly!Y$4+$AZ198*Assembly!Y$5+$BA198*Assembly!Y$6+$BB198*Assembly!Y$7+$BC198*Assembly!Y$8+$BD198*Assembly!Y$9+$BE198*Assembly!Y$10+$BF198*Assembly!Y$11+$BG198*Assembly!Y$12+$BH198*Assembly!Y$13+$BI198*Assembly!Y$14+$BJ198*Assembly!Y$15+$BK198*Assembly!Y$16+$BL198*Assembly!Y$17+$BM198*Assembly!Y$18+$BN198*Assembly!Y$19+$BO198*Assembly!Y$20+$BP198*Assembly!Y$21+$BQ198*Assembly!Y$22+$BR198*Assembly!Y$23+$BS198*Assembly!Y$24</f>
        <v>380</v>
      </c>
      <c r="BU198" s="434" t="str">
        <f t="shared" si="8"/>
        <v>24</v>
      </c>
      <c r="BV198" s="434" t="str">
        <f>$AY198*Assembly!AC$4+$AZ198*Assembly!AC$5+$BA198*Assembly!AC$6+$BB198*Assembly!AC$7+$BC198*Assembly!AC$8+$BD198*Assembly!AC$9+$BE198*Assembly!AC$10+$BF198*Assembly!AC$11+$BG198*Assembly!AC$12+$BH198*Assembly!AC$13+$BI198*Assembly!AC$14+$BJ198*Assembly!AC$15+$BK198*Assembly!AC$16+$BL198*Assembly!AC$17+$BM198*Assembly!AC$18+$BN198*Assembly!AC$19+$BO198*Assembly!AC$20+$BP198*Assembly!AC$21+$BQ198*Assembly!AC$22+$BR198*Assembly!AC$23+$BS198*Assembly!AC$24</f>
        <v>1,900</v>
      </c>
      <c r="BW198" s="435" t="str">
        <f t="shared" si="9"/>
        <v>5.00</v>
      </c>
      <c r="BX198" s="436" t="str">
        <f t="shared" si="10"/>
        <v>122</v>
      </c>
      <c r="BY198" s="437" t="str">
        <f t="shared" si="11"/>
        <v>78.1</v>
      </c>
      <c r="BZ198" s="438"/>
      <c r="CA198" s="434" t="str">
        <f>$AY198*Assembly!X$4+$AZ198*Assembly!X$5+$BA198*Assembly!X$6+$BB198*Assembly!X$7+$BC198*Assembly!X$8+$BD198*Assembly!X$9+$BE198*Assembly!X$10+$BF198*Assembly!X$11+$BG198*Assembly!X$12+$BH198*Assembly!X$13+$BI198*Assembly!X$14+$BJ198*Assembly!X$15+$BK198*Assembly!X$16+$BL198*Assembly!X$17+$BM198*Assembly!X$18+$BN198*Assembly!X$19+$BO198*Assembly!X$20+$BP198*Assembly!X$21+$BQ198*Assembly!X$22+$BR198*Assembly!X$23+$BS198*Assembly!X$24</f>
        <v>19</v>
      </c>
      <c r="CB198" s="434" t="str">
        <f t="shared" si="12"/>
        <v>2,956</v>
      </c>
      <c r="CC198" s="439" t="str">
        <f t="shared" si="13"/>
        <v>0.0030</v>
      </c>
      <c r="CD198" s="440" t="str">
        <f>$AY198*Assembly!AB$4+$AZ198*Assembly!AB$5+$BA198*Assembly!AB$6+$BB198*Assembly!AB$7+$BC198*Assembly!AB$8+$BD198*Assembly!AB$9+$BE198*Assembly!AB$10+$BF198*Assembly!AB$11+$BG198*Assembly!AB$12+$BH198*Assembly!AB$13+$BI198*Assembly!AB$14+$BJ198*Assembly!AB$15+$BK198*Assembly!AB$16+$BL198*Assembly!AB$17+$BM198*Assembly!AB$18+$BN198*Assembly!AB$19+$BO198*Assembly!AB$20+$BP198*Assembly!AB$21+$BQ198*Assembly!AB$22+$BR198*Assembly!AB$23+$BS198*Assembly!AB$24</f>
        <v>57</v>
      </c>
      <c r="CE198" s="424" t="str">
        <f>$AY198*Assembly!M$4+$AZ198*Assembly!M$5+$BA198*Assembly!M$6+$BB198*Assembly!M$7+$BC198*Assembly!M$8+$BD198*Assembly!M$9+$BE198*Assembly!M$10+$BF198*Assembly!M$11+$BG198*Assembly!M$12+$BH198*Assembly!M$13+$BI198*Assembly!M$14+$BJ198*Assembly!M$15+$BK198*Assembly!M$16+$BL198*Assembly!M$17+$BM198*Assembly!M$18+$BN198*Assembly!M$19+$BO198*Assembly!M$20+$BP198*Assembly!M$21+$BQ198*Assembly!M$22+$BR198*Assembly!M$23+$BS198*Assembly!M$24</f>
        <v>399</v>
      </c>
      <c r="CF198" s="424" t="str">
        <f>$AY198*Assembly!N$4+$AZ198*Assembly!N$5+$BA198*Assembly!N$6+$BB198*Assembly!N$7+$BC198*Assembly!N$8+$BD198*Assembly!N$9+$BE198*Assembly!N$10+$BF198*Assembly!N$11+$BG198*Assembly!N$12+$BH198*Assembly!N$13+$BI198*Assembly!N$14+$BJ198*Assembly!N$15+$BK198*Assembly!N$16+$BL198*Assembly!N$17+$BM198*Assembly!N$18+$BN198*Assembly!N$19+$BO198*Assembly!N$20+$BP198*Assembly!N$21+$BQ198*Assembly!N$22+$BR198*Assembly!N$23+$BS198*Assembly!N$24</f>
        <v>0</v>
      </c>
      <c r="CG198" s="424" t="str">
        <f>$AY198*Assembly!O$4+$AZ198*Assembly!O$5+$BA198*Assembly!O$6+$BB198*Assembly!O$7+$BC198*Assembly!O$8+$BD198*Assembly!O$9+$BE198*Assembly!O$10+$BF198*Assembly!O$11+$BG198*Assembly!O$12+$BH198*Assembly!O$13+$BI198*Assembly!O$14+$BJ198*Assembly!O$15+$BK198*Assembly!O$16+$BL198*Assembly!O$17+$BM198*Assembly!O$18+$BN198*Assembly!O$19+$BO198*Assembly!O$20+$BP198*Assembly!O$21+$BQ198*Assembly!O$22+$BR198*Assembly!O$23+$BS198*Assembly!O$24</f>
        <v>0</v>
      </c>
      <c r="CH198" s="421" t="str">
        <f>$AY198*Assembly!P$4+$AZ198*Assembly!P$5+$BA198*Assembly!P$6+$BB198*Assembly!P$7+$BC198*Assembly!P$8+$BD198*Assembly!P$9+$BE198*Assembly!P$10+$BF198*Assembly!P$11+$BG198*Assembly!P$12+$BH198*Assembly!P$13+$BI198*Assembly!P$14+$BJ198*Assembly!P$15+$BK198*Assembly!P$16+$BL198*Assembly!P$17+$BM198*Assembly!P$18+$BN198*Assembly!P$19+$BO198*Assembly!P$20+$BP198*Assembly!P$21+$BQ198*Assembly!P$22+$BR198*Assembly!P$23+$BS198*Assembly!P$24</f>
        <v>0</v>
      </c>
      <c r="CI198" s="421" t="str">
        <f>$AY198*Assembly!Q$4+$AZ198*Assembly!Q$5+$BA198*Assembly!Q$6+$BB198*Assembly!Q$7+$BC198*Assembly!Q$8+$BD198*Assembly!Q$9+$BE198*Assembly!Q$10+$BF198*Assembly!Q$11+$BG198*Assembly!Q$12+$BH198*Assembly!Q$13+$BI198*Assembly!Q$14+$BJ198*Assembly!Q$15+$BK198*Assembly!Q$16+$BL198*Assembly!Q$17+$BM198*Assembly!Q$18+$BN198*Assembly!Q$19+$BO198*Assembly!Q$20+$BP198*Assembly!Q$21+$BQ198*Assembly!Q$22+$BR198*Assembly!Q$23+$BS198*Assembly!Q$24</f>
        <v>0</v>
      </c>
      <c r="CJ198" s="424" t="str">
        <f>$AY198*Assembly!R$4+$AZ198*Assembly!R$5+$BA198*Assembly!R$6+$BB198*Assembly!R$7+$BC198*Assembly!R$8+$BD198*Assembly!R$9+$BE198*Assembly!R$10+$BF198*Assembly!R$11+$BG198*Assembly!R$12+$BH198*Assembly!R$13+$BI198*Assembly!R$14+$BJ198*Assembly!R$15+$BK198*Assembly!R$16+$BL198*Assembly!R$17+$BM198*Assembly!R$18+$BN198*Assembly!R$19+$BO198*Assembly!R$20+$BP198*Assembly!R$21+$BQ198*Assembly!R$22+$BR198*Assembly!R$23+$BS198*Assembly!R$24</f>
        <v>0</v>
      </c>
      <c r="CK198" s="421" t="str">
        <f>$AY198*Assembly!S$4+$AZ198*Assembly!S$5+$BA198*Assembly!S$6+$BB198*Assembly!S$7+$BC198*Assembly!S$8+$BD198*Assembly!S$9+$BE198*Assembly!S$10+$BF198*Assembly!S$11+$BG198*Assembly!S$12+$BH198*Assembly!S$13+$BI198*Assembly!S$14+$BJ198*Assembly!S$15+$BK198*Assembly!S$16+$BL198*Assembly!S$17+$BM198*Assembly!S$18+$BN198*Assembly!S$19+$BO198*Assembly!S$20+$BP198*Assembly!S$21+$BQ198*Assembly!S$22+$BR198*Assembly!S$23+$BS198*Assembly!S$24</f>
        <v>0</v>
      </c>
      <c r="CL198" s="421" t="str">
        <f>$AY198*Assembly!T$4+$AZ198*Assembly!T$5+$BA198*Assembly!T$6+$BB198*Assembly!T$7+$BC198*Assembly!T$8+$BD198*Assembly!T$9+$BE198*Assembly!T$10+$BF198*Assembly!T$11+$BG198*Assembly!T$12+$BH198*Assembly!T$13+$BI198*Assembly!T$14+$BJ198*Assembly!T$15+$BK198*Assembly!T$16+$BL198*Assembly!T$17+$BM198*Assembly!T$18+$BN198*Assembly!T$19+$BO198*Assembly!T$20+$BP198*Assembly!T$21+$BQ198*Assembly!T$22+$BR198*Assembly!T$23+$BS198*Assembly!T$24</f>
        <v>0</v>
      </c>
      <c r="CM198" s="421" t="str">
        <f>$AY198*Assembly!U$4+$AZ198*Assembly!U$5+$BA198*Assembly!U$6+$BB198*Assembly!U$7+$BC198*Assembly!U$8+$BD198*Assembly!U$9+$BE198*Assembly!U$10+$BF198*Assembly!U$11+$BG198*Assembly!U$12+$BH198*Assembly!U$13+$BI198*Assembly!U$14+$BJ198*Assembly!U$15+$BK198*Assembly!U$16+$BL198*Assembly!U$17+$BM198*Assembly!U$18+$BN198*Assembly!U$19+$BO198*Assembly!U$20+$BP198*Assembly!U$21+$BQ198*Assembly!U$22+$BR198*Assembly!U$23+$BS198*Assembly!U$24</f>
        <v>0</v>
      </c>
      <c r="CN198" s="424" t="str">
        <f>$AY198*Assembly!V$4+$AZ198*Assembly!V$5+$BA198*Assembly!V$6+$BB198*Assembly!V$7+$BC198*Assembly!V$8+$BD198*Assembly!V$9+$BE198*Assembly!V$10+$BF198*Assembly!V$11+$BG198*Assembly!V$12+$BH198*Assembly!V$13+$BI198*Assembly!V$14+$BJ198*Assembly!V$15+$BK198*Assembly!V$16+$BL198*Assembly!V$17+$BM198*Assembly!V$18+$BN198*Assembly!V$19+$BO198*Assembly!V$20+$BP198*Assembly!V$21+$BQ198*Assembly!V$22+$BR198*Assembly!V$23+$BS198*Assembly!V$24</f>
        <v>0</v>
      </c>
      <c r="CO198" s="424" t="str">
        <f>CE198*Refining!$F$3</f>
        <v>713</v>
      </c>
      <c r="CP198" s="424" t="str">
        <f>CF198*Refining!$F$4</f>
        <v>0</v>
      </c>
      <c r="CQ198" s="424" t="str">
        <f>CG198*Refining!$F$5</f>
        <v>0</v>
      </c>
      <c r="CR198" s="424" t="str">
        <f>CH198*Refining!$F$6</f>
        <v>0</v>
      </c>
      <c r="CS198" s="424" t="str">
        <f>CI198*Refining!$F$7</f>
        <v>0</v>
      </c>
      <c r="CT198" s="424" t="str">
        <f>CJ198*Refining!$F$8</f>
        <v>0</v>
      </c>
      <c r="CU198" s="424" t="str">
        <f>CK198*Refining!$F$9</f>
        <v>0</v>
      </c>
      <c r="CV198" s="424" t="str">
        <f>CL198*Refining!$F$10</f>
        <v>0</v>
      </c>
      <c r="CW198" s="424" t="str">
        <f>CM198*Refining!$F$11</f>
        <v>0</v>
      </c>
      <c r="CX198" s="424" t="str">
        <f>CN198*Refining!$F$12</f>
        <v>0</v>
      </c>
      <c r="CY198" s="441" t="str">
        <f t="shared" ref="CY198:DR198" si="800">IF(CE198 = 0, "", CE198)</f>
        <v>399</v>
      </c>
      <c r="CZ198" s="442" t="str">
        <f t="shared" si="800"/>
        <v/>
      </c>
      <c r="DA198" s="442" t="str">
        <f t="shared" si="800"/>
        <v/>
      </c>
      <c r="DB198" s="443" t="str">
        <f t="shared" si="800"/>
        <v/>
      </c>
      <c r="DC198" s="444" t="str">
        <f t="shared" si="800"/>
        <v/>
      </c>
      <c r="DD198" s="442" t="str">
        <f t="shared" si="800"/>
        <v/>
      </c>
      <c r="DE198" s="444" t="str">
        <f t="shared" si="800"/>
        <v/>
      </c>
      <c r="DF198" s="444" t="str">
        <f t="shared" si="800"/>
        <v/>
      </c>
      <c r="DG198" s="442" t="str">
        <f t="shared" si="800"/>
        <v/>
      </c>
      <c r="DH198" s="445" t="str">
        <f t="shared" si="800"/>
        <v/>
      </c>
      <c r="DI198" s="441" t="str">
        <f t="shared" si="800"/>
        <v>713</v>
      </c>
      <c r="DJ198" s="442" t="str">
        <f t="shared" si="800"/>
        <v/>
      </c>
      <c r="DK198" s="442" t="str">
        <f t="shared" si="800"/>
        <v/>
      </c>
      <c r="DL198" s="442" t="str">
        <f t="shared" si="800"/>
        <v/>
      </c>
      <c r="DM198" s="446" t="str">
        <f t="shared" si="800"/>
        <v/>
      </c>
      <c r="DN198" s="442" t="str">
        <f t="shared" si="800"/>
        <v/>
      </c>
      <c r="DO198" s="442" t="str">
        <f t="shared" si="800"/>
        <v/>
      </c>
      <c r="DP198" s="442" t="str">
        <f t="shared" si="800"/>
        <v/>
      </c>
      <c r="DQ198" s="442" t="str">
        <f t="shared" si="800"/>
        <v/>
      </c>
      <c r="DR198" s="445" t="str">
        <f t="shared" si="800"/>
        <v/>
      </c>
      <c r="DS198" s="447" t="str">
        <f t="shared" si="15"/>
        <v>399</v>
      </c>
      <c r="DT198" s="448" t="str">
        <f t="shared" si="16"/>
        <v>713</v>
      </c>
      <c r="DU198" s="434" t="str">
        <f>CY198*'Ores &amp; Ingots'!$C$3+CZ198*'Ores &amp; Ingots'!$C$4+DA198*'Ores &amp; Ingots'!$C$5+DB198*'Ores &amp; Ingots'!$C$6+DC198*'Ores &amp; Ingots'!$C$7+DD198*'Ores &amp; Ingots'!$C$8+DE198*'Ores &amp; Ingots'!$C$9+DF198*'Ores &amp; Ingots'!$C$10+DG198*'Ores &amp; Ingots'!$C$11+DH198*'Ores &amp; Ingots'!$C$12</f>
        <v>51</v>
      </c>
      <c r="DV198" s="434" t="str">
        <f>DI198*'Ores &amp; Ingots'!$B$3+DJ198*'Ores &amp; Ingots'!$B$4+DK198*'Ores &amp; Ingots'!$B$5+DL198*'Ores &amp; Ingots'!$B$6+DM198*'Ores &amp; Ingots'!$B$7+DN198*'Ores &amp; Ingots'!$B$8+DO198*'Ores &amp; Ingots'!$B$9+DP198*'Ores &amp; Ingots'!$B$10+DQ198*'Ores &amp; Ingots'!$B$11+DR198*'Ores &amp; Ingots'!$B$12</f>
        <v>264</v>
      </c>
      <c r="DW198" s="448" t="str">
        <f>CY198*Refining!$G$3+CZ198*Refining!$G$4+DA198*Refining!$G$5+DB198*Refining!$G$6+DC198*Refining!$G$7+DD198*Refining!$G$8+DE198*Refining!$G$9+DF198*Refining!$G$10+DG198*Refining!$G$11+DH198*Refining!$G$12</f>
        <v>27</v>
      </c>
      <c r="DX198" s="448" t="str">
        <f t="shared" si="17"/>
        <v>4,263</v>
      </c>
      <c r="DY198" s="449" t="str">
        <f t="shared" si="18"/>
        <v>0.0043</v>
      </c>
      <c r="DZ198" s="447" t="str">
        <f t="shared" si="19"/>
        <v>54</v>
      </c>
      <c r="EA198" s="446" t="str">
        <f t="shared" ref="EA198:EB198" si="801">DZ198/60</f>
        <v>0.9</v>
      </c>
      <c r="EB198" s="446" t="str">
        <f t="shared" si="801"/>
        <v>0.0</v>
      </c>
      <c r="EC198" s="450" t="str">
        <f t="shared" si="21"/>
        <v>0.00</v>
      </c>
      <c r="ED198" s="447" t="str">
        <f t="shared" si="22"/>
        <v>7,218</v>
      </c>
      <c r="EE198" s="446" t="str">
        <f t="shared" ref="EE198:EF198" si="802">ED198/1000</f>
        <v>7.2</v>
      </c>
      <c r="EF198" s="451" t="str">
        <f t="shared" si="802"/>
        <v>0.01</v>
      </c>
      <c r="EG198" s="452" t="str">
        <f t="shared" si="24"/>
        <v>0.0072</v>
      </c>
      <c r="EH198" s="225" t="s">
        <v>12</v>
      </c>
    </row>
    <row r="199">
      <c r="A199" s="33"/>
      <c r="B199" s="336" t="s">
        <v>1053</v>
      </c>
      <c r="C199" s="227" t="s">
        <v>886</v>
      </c>
      <c r="D199" s="227">
        <v>1.0</v>
      </c>
      <c r="E199" s="227">
        <v>1.0</v>
      </c>
      <c r="F199" s="227">
        <v>1.0</v>
      </c>
      <c r="G199" s="453" t="str">
        <f t="shared" si="5"/>
        <v>15.625</v>
      </c>
      <c r="H199" s="454">
        <v>5.0</v>
      </c>
      <c r="I199" s="454">
        <v>12.5</v>
      </c>
      <c r="J199" s="454" t="str">
        <f>H199/Main!$D$9</f>
        <v>5</v>
      </c>
      <c r="K199" s="454" t="str">
        <f>I199/Main!$D$10</f>
        <v>12.5</v>
      </c>
      <c r="L199" s="455" t="str">
        <f t="shared" si="6"/>
        <v>2.5</v>
      </c>
      <c r="M199" s="455">
        <v>1.0</v>
      </c>
      <c r="N199" s="456"/>
      <c r="O199" s="456"/>
      <c r="P199" s="456"/>
      <c r="Q199" s="457"/>
      <c r="R199" s="456"/>
      <c r="S199" s="458"/>
      <c r="T199" s="458"/>
      <c r="U199" s="456"/>
      <c r="V199" s="456"/>
      <c r="W199" s="530"/>
      <c r="X199" s="458"/>
      <c r="Y199" s="456"/>
      <c r="Z199" s="456"/>
      <c r="AA199" s="456"/>
      <c r="AB199" s="456"/>
      <c r="AC199" s="531" t="s">
        <v>12</v>
      </c>
      <c r="AD199" s="498">
        <v>7.0</v>
      </c>
      <c r="AE199" s="434">
        <v>0.0</v>
      </c>
      <c r="AF199" s="434">
        <v>0.0</v>
      </c>
      <c r="AG199" s="434">
        <v>0.0</v>
      </c>
      <c r="AH199" s="434">
        <v>0.0</v>
      </c>
      <c r="AI199" s="434">
        <v>0.0</v>
      </c>
      <c r="AJ199" s="434">
        <v>0.0</v>
      </c>
      <c r="AK199" s="434">
        <v>0.0</v>
      </c>
      <c r="AL199" s="434">
        <v>0.0</v>
      </c>
      <c r="AM199" s="434">
        <v>0.0</v>
      </c>
      <c r="AN199" s="434">
        <v>0.0</v>
      </c>
      <c r="AO199" s="434">
        <v>0.0</v>
      </c>
      <c r="AP199" s="434">
        <v>0.0</v>
      </c>
      <c r="AQ199" s="434">
        <v>0.0</v>
      </c>
      <c r="AR199" s="434">
        <v>0.0</v>
      </c>
      <c r="AS199" s="434">
        <v>0.0</v>
      </c>
      <c r="AT199" s="434">
        <v>0.0</v>
      </c>
      <c r="AU199" s="434">
        <v>0.0</v>
      </c>
      <c r="AV199" s="434">
        <v>0.0</v>
      </c>
      <c r="AW199" s="434">
        <v>0.0</v>
      </c>
      <c r="AX199" s="434">
        <v>0.0</v>
      </c>
      <c r="AY199" s="537" t="str">
        <f t="shared" ref="AY199:BS199" si="803">IF(AD199 = 0, "", AD199)</f>
        <v>7</v>
      </c>
      <c r="AZ199" s="430" t="str">
        <f t="shared" si="803"/>
        <v/>
      </c>
      <c r="BA199" s="430" t="str">
        <f t="shared" si="803"/>
        <v/>
      </c>
      <c r="BB199" s="430" t="str">
        <f t="shared" si="803"/>
        <v/>
      </c>
      <c r="BC199" s="430" t="str">
        <f t="shared" si="803"/>
        <v/>
      </c>
      <c r="BD199" s="430" t="str">
        <f t="shared" si="803"/>
        <v/>
      </c>
      <c r="BE199" s="430" t="str">
        <f t="shared" si="803"/>
        <v/>
      </c>
      <c r="BF199" s="430" t="str">
        <f t="shared" si="803"/>
        <v/>
      </c>
      <c r="BG199" s="430" t="str">
        <f t="shared" si="803"/>
        <v/>
      </c>
      <c r="BH199" s="430" t="str">
        <f t="shared" si="803"/>
        <v/>
      </c>
      <c r="BI199" s="430" t="str">
        <f t="shared" si="803"/>
        <v/>
      </c>
      <c r="BJ199" s="430" t="str">
        <f t="shared" si="803"/>
        <v/>
      </c>
      <c r="BK199" s="430" t="str">
        <f t="shared" si="803"/>
        <v/>
      </c>
      <c r="BL199" s="430" t="str">
        <f t="shared" si="803"/>
        <v/>
      </c>
      <c r="BM199" s="430" t="str">
        <f t="shared" si="803"/>
        <v/>
      </c>
      <c r="BN199" s="430" t="str">
        <f t="shared" si="803"/>
        <v/>
      </c>
      <c r="BO199" s="430" t="str">
        <f t="shared" si="803"/>
        <v/>
      </c>
      <c r="BP199" s="430" t="str">
        <f t="shared" si="803"/>
        <v/>
      </c>
      <c r="BQ199" s="430" t="str">
        <f t="shared" si="803"/>
        <v/>
      </c>
      <c r="BR199" s="430" t="str">
        <f t="shared" si="803"/>
        <v/>
      </c>
      <c r="BS199" s="432" t="str">
        <f t="shared" si="803"/>
        <v/>
      </c>
      <c r="BT199" s="433" t="str">
        <f>$AY199*Assembly!Y$4+$AZ199*Assembly!Y$5+$BA199*Assembly!Y$6+$BB199*Assembly!Y$7+$BC199*Assembly!Y$8+$BD199*Assembly!Y$9+$BE199*Assembly!Y$10+$BF199*Assembly!Y$11+$BG199*Assembly!Y$12+$BH199*Assembly!Y$13+$BI199*Assembly!Y$14+$BJ199*Assembly!Y$15+$BK199*Assembly!Y$16+$BL199*Assembly!Y$17+$BM199*Assembly!Y$18+$BN199*Assembly!Y$19+$BO199*Assembly!Y$20+$BP199*Assembly!Y$21+$BQ199*Assembly!Y$22+$BR199*Assembly!Y$23+$BS199*Assembly!Y$24</f>
        <v>140</v>
      </c>
      <c r="BU199" s="434" t="str">
        <f t="shared" si="8"/>
        <v>9</v>
      </c>
      <c r="BV199" s="434" t="str">
        <f>$AY199*Assembly!AC$4+$AZ199*Assembly!AC$5+$BA199*Assembly!AC$6+$BB199*Assembly!AC$7+$BC199*Assembly!AC$8+$BD199*Assembly!AC$9+$BE199*Assembly!AC$10+$BF199*Assembly!AC$11+$BG199*Assembly!AC$12+$BH199*Assembly!AC$13+$BI199*Assembly!AC$14+$BJ199*Assembly!AC$15+$BK199*Assembly!AC$16+$BL199*Assembly!AC$17+$BM199*Assembly!AC$18+$BN199*Assembly!AC$19+$BO199*Assembly!AC$20+$BP199*Assembly!AC$21+$BQ199*Assembly!AC$22+$BR199*Assembly!AC$23+$BS199*Assembly!AC$24</f>
        <v>700</v>
      </c>
      <c r="BW199" s="435" t="str">
        <f t="shared" si="9"/>
        <v>5.00</v>
      </c>
      <c r="BX199" s="436" t="str">
        <f t="shared" si="10"/>
        <v>45</v>
      </c>
      <c r="BY199" s="437" t="str">
        <f t="shared" si="11"/>
        <v>78.1</v>
      </c>
      <c r="BZ199" s="438"/>
      <c r="CA199" s="434" t="str">
        <f>$AY199*Assembly!X$4+$AZ199*Assembly!X$5+$BA199*Assembly!X$6+$BB199*Assembly!X$7+$BC199*Assembly!X$8+$BD199*Assembly!X$9+$BE199*Assembly!X$10+$BF199*Assembly!X$11+$BG199*Assembly!X$12+$BH199*Assembly!X$13+$BI199*Assembly!X$14+$BJ199*Assembly!X$15+$BK199*Assembly!X$16+$BL199*Assembly!X$17+$BM199*Assembly!X$18+$BN199*Assembly!X$19+$BO199*Assembly!X$20+$BP199*Assembly!X$21+$BQ199*Assembly!X$22+$BR199*Assembly!X$23+$BS199*Assembly!X$24</f>
        <v>7</v>
      </c>
      <c r="CB199" s="434" t="str">
        <f t="shared" si="12"/>
        <v>1,089</v>
      </c>
      <c r="CC199" s="439" t="str">
        <f t="shared" si="13"/>
        <v>0.0011</v>
      </c>
      <c r="CD199" s="440" t="str">
        <f>$AY199*Assembly!AB$4+$AZ199*Assembly!AB$5+$BA199*Assembly!AB$6+$BB199*Assembly!AB$7+$BC199*Assembly!AB$8+$BD199*Assembly!AB$9+$BE199*Assembly!AB$10+$BF199*Assembly!AB$11+$BG199*Assembly!AB$12+$BH199*Assembly!AB$13+$BI199*Assembly!AB$14+$BJ199*Assembly!AB$15+$BK199*Assembly!AB$16+$BL199*Assembly!AB$17+$BM199*Assembly!AB$18+$BN199*Assembly!AB$19+$BO199*Assembly!AB$20+$BP199*Assembly!AB$21+$BQ199*Assembly!AB$22+$BR199*Assembly!AB$23+$BS199*Assembly!AB$24</f>
        <v>21</v>
      </c>
      <c r="CE199" s="457" t="str">
        <f>$AY199*Assembly!M$4+$AZ199*Assembly!M$5+$BA199*Assembly!M$6+$BB199*Assembly!M$7+$BC199*Assembly!M$8+$BD199*Assembly!M$9+$BE199*Assembly!M$10+$BF199*Assembly!M$11+$BG199*Assembly!M$12+$BH199*Assembly!M$13+$BI199*Assembly!M$14+$BJ199*Assembly!M$15+$BK199*Assembly!M$16+$BL199*Assembly!M$17+$BM199*Assembly!M$18+$BN199*Assembly!M$19+$BO199*Assembly!M$20+$BP199*Assembly!M$21+$BQ199*Assembly!M$22+$BR199*Assembly!M$23+$BS199*Assembly!M$24</f>
        <v>147</v>
      </c>
      <c r="CF199" s="457" t="str">
        <f>$AY199*Assembly!N$4+$AZ199*Assembly!N$5+$BA199*Assembly!N$6+$BB199*Assembly!N$7+$BC199*Assembly!N$8+$BD199*Assembly!N$9+$BE199*Assembly!N$10+$BF199*Assembly!N$11+$BG199*Assembly!N$12+$BH199*Assembly!N$13+$BI199*Assembly!N$14+$BJ199*Assembly!N$15+$BK199*Assembly!N$16+$BL199*Assembly!N$17+$BM199*Assembly!N$18+$BN199*Assembly!N$19+$BO199*Assembly!N$20+$BP199*Assembly!N$21+$BQ199*Assembly!N$22+$BR199*Assembly!N$23+$BS199*Assembly!N$24</f>
        <v>0</v>
      </c>
      <c r="CG199" s="457" t="str">
        <f>$AY199*Assembly!O$4+$AZ199*Assembly!O$5+$BA199*Assembly!O$6+$BB199*Assembly!O$7+$BC199*Assembly!O$8+$BD199*Assembly!O$9+$BE199*Assembly!O$10+$BF199*Assembly!O$11+$BG199*Assembly!O$12+$BH199*Assembly!O$13+$BI199*Assembly!O$14+$BJ199*Assembly!O$15+$BK199*Assembly!O$16+$BL199*Assembly!O$17+$BM199*Assembly!O$18+$BN199*Assembly!O$19+$BO199*Assembly!O$20+$BP199*Assembly!O$21+$BQ199*Assembly!O$22+$BR199*Assembly!O$23+$BS199*Assembly!O$24</f>
        <v>0</v>
      </c>
      <c r="CH199" s="454" t="str">
        <f>$AY199*Assembly!P$4+$AZ199*Assembly!P$5+$BA199*Assembly!P$6+$BB199*Assembly!P$7+$BC199*Assembly!P$8+$BD199*Assembly!P$9+$BE199*Assembly!P$10+$BF199*Assembly!P$11+$BG199*Assembly!P$12+$BH199*Assembly!P$13+$BI199*Assembly!P$14+$BJ199*Assembly!P$15+$BK199*Assembly!P$16+$BL199*Assembly!P$17+$BM199*Assembly!P$18+$BN199*Assembly!P$19+$BO199*Assembly!P$20+$BP199*Assembly!P$21+$BQ199*Assembly!P$22+$BR199*Assembly!P$23+$BS199*Assembly!P$24</f>
        <v>0</v>
      </c>
      <c r="CI199" s="454" t="str">
        <f>$AY199*Assembly!Q$4+$AZ199*Assembly!Q$5+$BA199*Assembly!Q$6+$BB199*Assembly!Q$7+$BC199*Assembly!Q$8+$BD199*Assembly!Q$9+$BE199*Assembly!Q$10+$BF199*Assembly!Q$11+$BG199*Assembly!Q$12+$BH199*Assembly!Q$13+$BI199*Assembly!Q$14+$BJ199*Assembly!Q$15+$BK199*Assembly!Q$16+$BL199*Assembly!Q$17+$BM199*Assembly!Q$18+$BN199*Assembly!Q$19+$BO199*Assembly!Q$20+$BP199*Assembly!Q$21+$BQ199*Assembly!Q$22+$BR199*Assembly!Q$23+$BS199*Assembly!Q$24</f>
        <v>0</v>
      </c>
      <c r="CJ199" s="457" t="str">
        <f>$AY199*Assembly!R$4+$AZ199*Assembly!R$5+$BA199*Assembly!R$6+$BB199*Assembly!R$7+$BC199*Assembly!R$8+$BD199*Assembly!R$9+$BE199*Assembly!R$10+$BF199*Assembly!R$11+$BG199*Assembly!R$12+$BH199*Assembly!R$13+$BI199*Assembly!R$14+$BJ199*Assembly!R$15+$BK199*Assembly!R$16+$BL199*Assembly!R$17+$BM199*Assembly!R$18+$BN199*Assembly!R$19+$BO199*Assembly!R$20+$BP199*Assembly!R$21+$BQ199*Assembly!R$22+$BR199*Assembly!R$23+$BS199*Assembly!R$24</f>
        <v>0</v>
      </c>
      <c r="CK199" s="454" t="str">
        <f>$AY199*Assembly!S$4+$AZ199*Assembly!S$5+$BA199*Assembly!S$6+$BB199*Assembly!S$7+$BC199*Assembly!S$8+$BD199*Assembly!S$9+$BE199*Assembly!S$10+$BF199*Assembly!S$11+$BG199*Assembly!S$12+$BH199*Assembly!S$13+$BI199*Assembly!S$14+$BJ199*Assembly!S$15+$BK199*Assembly!S$16+$BL199*Assembly!S$17+$BM199*Assembly!S$18+$BN199*Assembly!S$19+$BO199*Assembly!S$20+$BP199*Assembly!S$21+$BQ199*Assembly!S$22+$BR199*Assembly!S$23+$BS199*Assembly!S$24</f>
        <v>0</v>
      </c>
      <c r="CL199" s="454" t="str">
        <f>$AY199*Assembly!T$4+$AZ199*Assembly!T$5+$BA199*Assembly!T$6+$BB199*Assembly!T$7+$BC199*Assembly!T$8+$BD199*Assembly!T$9+$BE199*Assembly!T$10+$BF199*Assembly!T$11+$BG199*Assembly!T$12+$BH199*Assembly!T$13+$BI199*Assembly!T$14+$BJ199*Assembly!T$15+$BK199*Assembly!T$16+$BL199*Assembly!T$17+$BM199*Assembly!T$18+$BN199*Assembly!T$19+$BO199*Assembly!T$20+$BP199*Assembly!T$21+$BQ199*Assembly!T$22+$BR199*Assembly!T$23+$BS199*Assembly!T$24</f>
        <v>0</v>
      </c>
      <c r="CM199" s="454" t="str">
        <f>$AY199*Assembly!U$4+$AZ199*Assembly!U$5+$BA199*Assembly!U$6+$BB199*Assembly!U$7+$BC199*Assembly!U$8+$BD199*Assembly!U$9+$BE199*Assembly!U$10+$BF199*Assembly!U$11+$BG199*Assembly!U$12+$BH199*Assembly!U$13+$BI199*Assembly!U$14+$BJ199*Assembly!U$15+$BK199*Assembly!U$16+$BL199*Assembly!U$17+$BM199*Assembly!U$18+$BN199*Assembly!U$19+$BO199*Assembly!U$20+$BP199*Assembly!U$21+$BQ199*Assembly!U$22+$BR199*Assembly!U$23+$BS199*Assembly!U$24</f>
        <v>0</v>
      </c>
      <c r="CN199" s="457" t="str">
        <f>$AY199*Assembly!V$4+$AZ199*Assembly!V$5+$BA199*Assembly!V$6+$BB199*Assembly!V$7+$BC199*Assembly!V$8+$BD199*Assembly!V$9+$BE199*Assembly!V$10+$BF199*Assembly!V$11+$BG199*Assembly!V$12+$BH199*Assembly!V$13+$BI199*Assembly!V$14+$BJ199*Assembly!V$15+$BK199*Assembly!V$16+$BL199*Assembly!V$17+$BM199*Assembly!V$18+$BN199*Assembly!V$19+$BO199*Assembly!V$20+$BP199*Assembly!V$21+$BQ199*Assembly!V$22+$BR199*Assembly!V$23+$BS199*Assembly!V$24</f>
        <v>0</v>
      </c>
      <c r="CO199" s="457" t="str">
        <f>CE199*Refining!$F$3</f>
        <v>263</v>
      </c>
      <c r="CP199" s="457" t="str">
        <f>CF199*Refining!$F$4</f>
        <v>0</v>
      </c>
      <c r="CQ199" s="457" t="str">
        <f>CG199*Refining!$F$5</f>
        <v>0</v>
      </c>
      <c r="CR199" s="457" t="str">
        <f>CH199*Refining!$F$6</f>
        <v>0</v>
      </c>
      <c r="CS199" s="457" t="str">
        <f>CI199*Refining!$F$7</f>
        <v>0</v>
      </c>
      <c r="CT199" s="457" t="str">
        <f>CJ199*Refining!$F$8</f>
        <v>0</v>
      </c>
      <c r="CU199" s="457" t="str">
        <f>CK199*Refining!$F$9</f>
        <v>0</v>
      </c>
      <c r="CV199" s="457" t="str">
        <f>CL199*Refining!$F$10</f>
        <v>0</v>
      </c>
      <c r="CW199" s="457" t="str">
        <f>CM199*Refining!$F$11</f>
        <v>0</v>
      </c>
      <c r="CX199" s="457" t="str">
        <f>CN199*Refining!$F$12</f>
        <v>0</v>
      </c>
      <c r="CY199" s="441" t="str">
        <f t="shared" ref="CY199:DR199" si="804">IF(CE199 = 0, "", CE199)</f>
        <v>147</v>
      </c>
      <c r="CZ199" s="442" t="str">
        <f t="shared" si="804"/>
        <v/>
      </c>
      <c r="DA199" s="442" t="str">
        <f t="shared" si="804"/>
        <v/>
      </c>
      <c r="DB199" s="443" t="str">
        <f t="shared" si="804"/>
        <v/>
      </c>
      <c r="DC199" s="444" t="str">
        <f t="shared" si="804"/>
        <v/>
      </c>
      <c r="DD199" s="442" t="str">
        <f t="shared" si="804"/>
        <v/>
      </c>
      <c r="DE199" s="444" t="str">
        <f t="shared" si="804"/>
        <v/>
      </c>
      <c r="DF199" s="444" t="str">
        <f t="shared" si="804"/>
        <v/>
      </c>
      <c r="DG199" s="442" t="str">
        <f t="shared" si="804"/>
        <v/>
      </c>
      <c r="DH199" s="445" t="str">
        <f t="shared" si="804"/>
        <v/>
      </c>
      <c r="DI199" s="441" t="str">
        <f t="shared" si="804"/>
        <v>263</v>
      </c>
      <c r="DJ199" s="442" t="str">
        <f t="shared" si="804"/>
        <v/>
      </c>
      <c r="DK199" s="442" t="str">
        <f t="shared" si="804"/>
        <v/>
      </c>
      <c r="DL199" s="442" t="str">
        <f t="shared" si="804"/>
        <v/>
      </c>
      <c r="DM199" s="446" t="str">
        <f t="shared" si="804"/>
        <v/>
      </c>
      <c r="DN199" s="442" t="str">
        <f t="shared" si="804"/>
        <v/>
      </c>
      <c r="DO199" s="442" t="str">
        <f t="shared" si="804"/>
        <v/>
      </c>
      <c r="DP199" s="442" t="str">
        <f t="shared" si="804"/>
        <v/>
      </c>
      <c r="DQ199" s="442" t="str">
        <f t="shared" si="804"/>
        <v/>
      </c>
      <c r="DR199" s="445" t="str">
        <f t="shared" si="804"/>
        <v/>
      </c>
      <c r="DS199" s="447" t="str">
        <f t="shared" si="15"/>
        <v>147</v>
      </c>
      <c r="DT199" s="448" t="str">
        <f t="shared" si="16"/>
        <v>263</v>
      </c>
      <c r="DU199" s="434" t="str">
        <f>CY199*'Ores &amp; Ingots'!$C$3+CZ199*'Ores &amp; Ingots'!$C$4+DA199*'Ores &amp; Ingots'!$C$5+DB199*'Ores &amp; Ingots'!$C$6+DC199*'Ores &amp; Ingots'!$C$7+DD199*'Ores &amp; Ingots'!$C$8+DE199*'Ores &amp; Ingots'!$C$9+DF199*'Ores &amp; Ingots'!$C$10+DG199*'Ores &amp; Ingots'!$C$11+DH199*'Ores &amp; Ingots'!$C$12</f>
        <v>19</v>
      </c>
      <c r="DV199" s="434" t="str">
        <f>DI199*'Ores &amp; Ingots'!$B$3+DJ199*'Ores &amp; Ingots'!$B$4+DK199*'Ores &amp; Ingots'!$B$5+DL199*'Ores &amp; Ingots'!$B$6+DM199*'Ores &amp; Ingots'!$B$7+DN199*'Ores &amp; Ingots'!$B$8+DO199*'Ores &amp; Ingots'!$B$9+DP199*'Ores &amp; Ingots'!$B$10+DQ199*'Ores &amp; Ingots'!$B$11+DR199*'Ores &amp; Ingots'!$B$12</f>
        <v>97</v>
      </c>
      <c r="DW199" s="448" t="str">
        <f>CY199*Refining!$G$3+CZ199*Refining!$G$4+DA199*Refining!$G$5+DB199*Refining!$G$6+DC199*Refining!$G$7+DD199*Refining!$G$8+DE199*Refining!$G$9+DF199*Refining!$G$10+DG199*Refining!$G$11+DH199*Refining!$G$12</f>
        <v>10</v>
      </c>
      <c r="DX199" s="448" t="str">
        <f t="shared" si="17"/>
        <v>1,571</v>
      </c>
      <c r="DY199" s="449" t="str">
        <f t="shared" si="18"/>
        <v>0.0016</v>
      </c>
      <c r="DZ199" s="447" t="str">
        <f t="shared" si="19"/>
        <v>22</v>
      </c>
      <c r="EA199" s="446" t="str">
        <f t="shared" ref="EA199:EB199" si="805">DZ199/60</f>
        <v>0.4</v>
      </c>
      <c r="EB199" s="446" t="str">
        <f t="shared" si="805"/>
        <v>0.0</v>
      </c>
      <c r="EC199" s="450" t="str">
        <f t="shared" si="21"/>
        <v>0.00</v>
      </c>
      <c r="ED199" s="447" t="str">
        <f t="shared" si="22"/>
        <v>2,659</v>
      </c>
      <c r="EE199" s="446" t="str">
        <f t="shared" ref="EE199:EF199" si="806">ED199/1000</f>
        <v>2.7</v>
      </c>
      <c r="EF199" s="451" t="str">
        <f t="shared" si="806"/>
        <v>0.00</v>
      </c>
      <c r="EG199" s="452" t="str">
        <f t="shared" si="24"/>
        <v>0.0027</v>
      </c>
      <c r="EH199" s="225" t="s">
        <v>12</v>
      </c>
    </row>
    <row r="200">
      <c r="A200" s="33"/>
      <c r="B200" s="226" t="s">
        <v>1054</v>
      </c>
      <c r="C200" s="227" t="s">
        <v>886</v>
      </c>
      <c r="D200" s="227">
        <v>1.0</v>
      </c>
      <c r="E200" s="227">
        <v>1.0</v>
      </c>
      <c r="F200" s="227">
        <v>1.0</v>
      </c>
      <c r="G200" s="420" t="str">
        <f t="shared" si="5"/>
        <v>15.625</v>
      </c>
      <c r="H200" s="421">
        <v>3.0</v>
      </c>
      <c r="I200" s="421">
        <v>7.5</v>
      </c>
      <c r="J200" s="421" t="str">
        <f>H200/Main!$D$9</f>
        <v>3</v>
      </c>
      <c r="K200" s="421" t="str">
        <f>I200/Main!$D$10</f>
        <v>7.5</v>
      </c>
      <c r="L200" s="422" t="str">
        <f t="shared" si="6"/>
        <v>2.5</v>
      </c>
      <c r="M200" s="422">
        <v>1.0</v>
      </c>
      <c r="N200" s="423"/>
      <c r="O200" s="423"/>
      <c r="P200" s="423"/>
      <c r="Q200" s="424"/>
      <c r="R200" s="423"/>
      <c r="S200" s="425"/>
      <c r="T200" s="425"/>
      <c r="U200" s="423"/>
      <c r="V200" s="423"/>
      <c r="W200" s="425"/>
      <c r="X200" s="425"/>
      <c r="Y200" s="423"/>
      <c r="Z200" s="423"/>
      <c r="AA200" s="423"/>
      <c r="AB200" s="423"/>
      <c r="AC200" s="523" t="s">
        <v>913</v>
      </c>
      <c r="AD200" s="498">
        <v>4.0</v>
      </c>
      <c r="AE200" s="434">
        <v>0.0</v>
      </c>
      <c r="AF200" s="434">
        <v>0.0</v>
      </c>
      <c r="AG200" s="434">
        <v>0.0</v>
      </c>
      <c r="AH200" s="434">
        <v>0.0</v>
      </c>
      <c r="AI200" s="434">
        <v>0.0</v>
      </c>
      <c r="AJ200" s="434">
        <v>0.0</v>
      </c>
      <c r="AK200" s="434">
        <v>0.0</v>
      </c>
      <c r="AL200" s="434">
        <v>0.0</v>
      </c>
      <c r="AM200" s="434">
        <v>0.0</v>
      </c>
      <c r="AN200" s="434">
        <v>0.0</v>
      </c>
      <c r="AO200" s="434">
        <v>0.0</v>
      </c>
      <c r="AP200" s="434">
        <v>0.0</v>
      </c>
      <c r="AQ200" s="434">
        <v>0.0</v>
      </c>
      <c r="AR200" s="434">
        <v>0.0</v>
      </c>
      <c r="AS200" s="434">
        <v>0.0</v>
      </c>
      <c r="AT200" s="434">
        <v>0.0</v>
      </c>
      <c r="AU200" s="434">
        <v>0.0</v>
      </c>
      <c r="AV200" s="434">
        <v>0.0</v>
      </c>
      <c r="AW200" s="434">
        <v>0.0</v>
      </c>
      <c r="AX200" s="434">
        <v>0.0</v>
      </c>
      <c r="AY200" s="537" t="str">
        <f t="shared" ref="AY200:BS200" si="807">IF(AD200 = 0, "", AD200)</f>
        <v>4</v>
      </c>
      <c r="AZ200" s="430" t="str">
        <f t="shared" si="807"/>
        <v/>
      </c>
      <c r="BA200" s="430" t="str">
        <f t="shared" si="807"/>
        <v/>
      </c>
      <c r="BB200" s="430" t="str">
        <f t="shared" si="807"/>
        <v/>
      </c>
      <c r="BC200" s="430" t="str">
        <f t="shared" si="807"/>
        <v/>
      </c>
      <c r="BD200" s="430" t="str">
        <f t="shared" si="807"/>
        <v/>
      </c>
      <c r="BE200" s="430" t="str">
        <f t="shared" si="807"/>
        <v/>
      </c>
      <c r="BF200" s="430" t="str">
        <f t="shared" si="807"/>
        <v/>
      </c>
      <c r="BG200" s="430" t="str">
        <f t="shared" si="807"/>
        <v/>
      </c>
      <c r="BH200" s="430" t="str">
        <f t="shared" si="807"/>
        <v/>
      </c>
      <c r="BI200" s="430" t="str">
        <f t="shared" si="807"/>
        <v/>
      </c>
      <c r="BJ200" s="430" t="str">
        <f t="shared" si="807"/>
        <v/>
      </c>
      <c r="BK200" s="430" t="str">
        <f t="shared" si="807"/>
        <v/>
      </c>
      <c r="BL200" s="430" t="str">
        <f t="shared" si="807"/>
        <v/>
      </c>
      <c r="BM200" s="430" t="str">
        <f t="shared" si="807"/>
        <v/>
      </c>
      <c r="BN200" s="430" t="str">
        <f t="shared" si="807"/>
        <v/>
      </c>
      <c r="BO200" s="430" t="str">
        <f t="shared" si="807"/>
        <v/>
      </c>
      <c r="BP200" s="430" t="str">
        <f t="shared" si="807"/>
        <v/>
      </c>
      <c r="BQ200" s="430" t="str">
        <f t="shared" si="807"/>
        <v/>
      </c>
      <c r="BR200" s="430" t="str">
        <f t="shared" si="807"/>
        <v/>
      </c>
      <c r="BS200" s="432" t="str">
        <f t="shared" si="807"/>
        <v/>
      </c>
      <c r="BT200" s="433" t="str">
        <f>$AY200*Assembly!Y$4+$AZ200*Assembly!Y$5+$BA200*Assembly!Y$6+$BB200*Assembly!Y$7+$BC200*Assembly!Y$8+$BD200*Assembly!Y$9+$BE200*Assembly!Y$10+$BF200*Assembly!Y$11+$BG200*Assembly!Y$12+$BH200*Assembly!Y$13+$BI200*Assembly!Y$14+$BJ200*Assembly!Y$15+$BK200*Assembly!Y$16+$BL200*Assembly!Y$17+$BM200*Assembly!Y$18+$BN200*Assembly!Y$19+$BO200*Assembly!Y$20+$BP200*Assembly!Y$21+$BQ200*Assembly!Y$22+$BR200*Assembly!Y$23+$BS200*Assembly!Y$24</f>
        <v>80</v>
      </c>
      <c r="BU200" s="434" t="str">
        <f t="shared" si="8"/>
        <v>5</v>
      </c>
      <c r="BV200" s="434" t="str">
        <f>$AY200*Assembly!AC$4+$AZ200*Assembly!AC$5+$BA200*Assembly!AC$6+$BB200*Assembly!AC$7+$BC200*Assembly!AC$8+$BD200*Assembly!AC$9+$BE200*Assembly!AC$10+$BF200*Assembly!AC$11+$BG200*Assembly!AC$12+$BH200*Assembly!AC$13+$BI200*Assembly!AC$14+$BJ200*Assembly!AC$15+$BK200*Assembly!AC$16+$BL200*Assembly!AC$17+$BM200*Assembly!AC$18+$BN200*Assembly!AC$19+$BO200*Assembly!AC$20+$BP200*Assembly!AC$21+$BQ200*Assembly!AC$22+$BR200*Assembly!AC$23+$BS200*Assembly!AC$24</f>
        <v>400</v>
      </c>
      <c r="BW200" s="435" t="str">
        <f t="shared" si="9"/>
        <v>5.00</v>
      </c>
      <c r="BX200" s="436" t="str">
        <f t="shared" si="10"/>
        <v>26</v>
      </c>
      <c r="BY200" s="437" t="str">
        <f t="shared" si="11"/>
        <v>78.1</v>
      </c>
      <c r="BZ200" s="438"/>
      <c r="CA200" s="434" t="str">
        <f>$AY200*Assembly!X$4+$AZ200*Assembly!X$5+$BA200*Assembly!X$6+$BB200*Assembly!X$7+$BC200*Assembly!X$8+$BD200*Assembly!X$9+$BE200*Assembly!X$10+$BF200*Assembly!X$11+$BG200*Assembly!X$12+$BH200*Assembly!X$13+$BI200*Assembly!X$14+$BJ200*Assembly!X$15+$BK200*Assembly!X$16+$BL200*Assembly!X$17+$BM200*Assembly!X$18+$BN200*Assembly!X$19+$BO200*Assembly!X$20+$BP200*Assembly!X$21+$BQ200*Assembly!X$22+$BR200*Assembly!X$23+$BS200*Assembly!X$24</f>
        <v>4</v>
      </c>
      <c r="CB200" s="434" t="str">
        <f t="shared" si="12"/>
        <v>622</v>
      </c>
      <c r="CC200" s="439" t="str">
        <f t="shared" si="13"/>
        <v>0.0006</v>
      </c>
      <c r="CD200" s="440" t="str">
        <f>$AY200*Assembly!AB$4+$AZ200*Assembly!AB$5+$BA200*Assembly!AB$6+$BB200*Assembly!AB$7+$BC200*Assembly!AB$8+$BD200*Assembly!AB$9+$BE200*Assembly!AB$10+$BF200*Assembly!AB$11+$BG200*Assembly!AB$12+$BH200*Assembly!AB$13+$BI200*Assembly!AB$14+$BJ200*Assembly!AB$15+$BK200*Assembly!AB$16+$BL200*Assembly!AB$17+$BM200*Assembly!AB$18+$BN200*Assembly!AB$19+$BO200*Assembly!AB$20+$BP200*Assembly!AB$21+$BQ200*Assembly!AB$22+$BR200*Assembly!AB$23+$BS200*Assembly!AB$24</f>
        <v>12</v>
      </c>
      <c r="CE200" s="424" t="str">
        <f>$AY200*Assembly!M$4+$AZ200*Assembly!M$5+$BA200*Assembly!M$6+$BB200*Assembly!M$7+$BC200*Assembly!M$8+$BD200*Assembly!M$9+$BE200*Assembly!M$10+$BF200*Assembly!M$11+$BG200*Assembly!M$12+$BH200*Assembly!M$13+$BI200*Assembly!M$14+$BJ200*Assembly!M$15+$BK200*Assembly!M$16+$BL200*Assembly!M$17+$BM200*Assembly!M$18+$BN200*Assembly!M$19+$BO200*Assembly!M$20+$BP200*Assembly!M$21+$BQ200*Assembly!M$22+$BR200*Assembly!M$23+$BS200*Assembly!M$24</f>
        <v>84</v>
      </c>
      <c r="CF200" s="424" t="str">
        <f>$AY200*Assembly!N$4+$AZ200*Assembly!N$5+$BA200*Assembly!N$6+$BB200*Assembly!N$7+$BC200*Assembly!N$8+$BD200*Assembly!N$9+$BE200*Assembly!N$10+$BF200*Assembly!N$11+$BG200*Assembly!N$12+$BH200*Assembly!N$13+$BI200*Assembly!N$14+$BJ200*Assembly!N$15+$BK200*Assembly!N$16+$BL200*Assembly!N$17+$BM200*Assembly!N$18+$BN200*Assembly!N$19+$BO200*Assembly!N$20+$BP200*Assembly!N$21+$BQ200*Assembly!N$22+$BR200*Assembly!N$23+$BS200*Assembly!N$24</f>
        <v>0</v>
      </c>
      <c r="CG200" s="424" t="str">
        <f>$AY200*Assembly!O$4+$AZ200*Assembly!O$5+$BA200*Assembly!O$6+$BB200*Assembly!O$7+$BC200*Assembly!O$8+$BD200*Assembly!O$9+$BE200*Assembly!O$10+$BF200*Assembly!O$11+$BG200*Assembly!O$12+$BH200*Assembly!O$13+$BI200*Assembly!O$14+$BJ200*Assembly!O$15+$BK200*Assembly!O$16+$BL200*Assembly!O$17+$BM200*Assembly!O$18+$BN200*Assembly!O$19+$BO200*Assembly!O$20+$BP200*Assembly!O$21+$BQ200*Assembly!O$22+$BR200*Assembly!O$23+$BS200*Assembly!O$24</f>
        <v>0</v>
      </c>
      <c r="CH200" s="421" t="str">
        <f>$AY200*Assembly!P$4+$AZ200*Assembly!P$5+$BA200*Assembly!P$6+$BB200*Assembly!P$7+$BC200*Assembly!P$8+$BD200*Assembly!P$9+$BE200*Assembly!P$10+$BF200*Assembly!P$11+$BG200*Assembly!P$12+$BH200*Assembly!P$13+$BI200*Assembly!P$14+$BJ200*Assembly!P$15+$BK200*Assembly!P$16+$BL200*Assembly!P$17+$BM200*Assembly!P$18+$BN200*Assembly!P$19+$BO200*Assembly!P$20+$BP200*Assembly!P$21+$BQ200*Assembly!P$22+$BR200*Assembly!P$23+$BS200*Assembly!P$24</f>
        <v>0</v>
      </c>
      <c r="CI200" s="421" t="str">
        <f>$AY200*Assembly!Q$4+$AZ200*Assembly!Q$5+$BA200*Assembly!Q$6+$BB200*Assembly!Q$7+$BC200*Assembly!Q$8+$BD200*Assembly!Q$9+$BE200*Assembly!Q$10+$BF200*Assembly!Q$11+$BG200*Assembly!Q$12+$BH200*Assembly!Q$13+$BI200*Assembly!Q$14+$BJ200*Assembly!Q$15+$BK200*Assembly!Q$16+$BL200*Assembly!Q$17+$BM200*Assembly!Q$18+$BN200*Assembly!Q$19+$BO200*Assembly!Q$20+$BP200*Assembly!Q$21+$BQ200*Assembly!Q$22+$BR200*Assembly!Q$23+$BS200*Assembly!Q$24</f>
        <v>0</v>
      </c>
      <c r="CJ200" s="424" t="str">
        <f>$AY200*Assembly!R$4+$AZ200*Assembly!R$5+$BA200*Assembly!R$6+$BB200*Assembly!R$7+$BC200*Assembly!R$8+$BD200*Assembly!R$9+$BE200*Assembly!R$10+$BF200*Assembly!R$11+$BG200*Assembly!R$12+$BH200*Assembly!R$13+$BI200*Assembly!R$14+$BJ200*Assembly!R$15+$BK200*Assembly!R$16+$BL200*Assembly!R$17+$BM200*Assembly!R$18+$BN200*Assembly!R$19+$BO200*Assembly!R$20+$BP200*Assembly!R$21+$BQ200*Assembly!R$22+$BR200*Assembly!R$23+$BS200*Assembly!R$24</f>
        <v>0</v>
      </c>
      <c r="CK200" s="421" t="str">
        <f>$AY200*Assembly!S$4+$AZ200*Assembly!S$5+$BA200*Assembly!S$6+$BB200*Assembly!S$7+$BC200*Assembly!S$8+$BD200*Assembly!S$9+$BE200*Assembly!S$10+$BF200*Assembly!S$11+$BG200*Assembly!S$12+$BH200*Assembly!S$13+$BI200*Assembly!S$14+$BJ200*Assembly!S$15+$BK200*Assembly!S$16+$BL200*Assembly!S$17+$BM200*Assembly!S$18+$BN200*Assembly!S$19+$BO200*Assembly!S$20+$BP200*Assembly!S$21+$BQ200*Assembly!S$22+$BR200*Assembly!S$23+$BS200*Assembly!S$24</f>
        <v>0</v>
      </c>
      <c r="CL200" s="421" t="str">
        <f>$AY200*Assembly!T$4+$AZ200*Assembly!T$5+$BA200*Assembly!T$6+$BB200*Assembly!T$7+$BC200*Assembly!T$8+$BD200*Assembly!T$9+$BE200*Assembly!T$10+$BF200*Assembly!T$11+$BG200*Assembly!T$12+$BH200*Assembly!T$13+$BI200*Assembly!T$14+$BJ200*Assembly!T$15+$BK200*Assembly!T$16+$BL200*Assembly!T$17+$BM200*Assembly!T$18+$BN200*Assembly!T$19+$BO200*Assembly!T$20+$BP200*Assembly!T$21+$BQ200*Assembly!T$22+$BR200*Assembly!T$23+$BS200*Assembly!T$24</f>
        <v>0</v>
      </c>
      <c r="CM200" s="421" t="str">
        <f>$AY200*Assembly!U$4+$AZ200*Assembly!U$5+$BA200*Assembly!U$6+$BB200*Assembly!U$7+$BC200*Assembly!U$8+$BD200*Assembly!U$9+$BE200*Assembly!U$10+$BF200*Assembly!U$11+$BG200*Assembly!U$12+$BH200*Assembly!U$13+$BI200*Assembly!U$14+$BJ200*Assembly!U$15+$BK200*Assembly!U$16+$BL200*Assembly!U$17+$BM200*Assembly!U$18+$BN200*Assembly!U$19+$BO200*Assembly!U$20+$BP200*Assembly!U$21+$BQ200*Assembly!U$22+$BR200*Assembly!U$23+$BS200*Assembly!U$24</f>
        <v>0</v>
      </c>
      <c r="CN200" s="424" t="str">
        <f>$AY200*Assembly!V$4+$AZ200*Assembly!V$5+$BA200*Assembly!V$6+$BB200*Assembly!V$7+$BC200*Assembly!V$8+$BD200*Assembly!V$9+$BE200*Assembly!V$10+$BF200*Assembly!V$11+$BG200*Assembly!V$12+$BH200*Assembly!V$13+$BI200*Assembly!V$14+$BJ200*Assembly!V$15+$BK200*Assembly!V$16+$BL200*Assembly!V$17+$BM200*Assembly!V$18+$BN200*Assembly!V$19+$BO200*Assembly!V$20+$BP200*Assembly!V$21+$BQ200*Assembly!V$22+$BR200*Assembly!V$23+$BS200*Assembly!V$24</f>
        <v>0</v>
      </c>
      <c r="CO200" s="424" t="str">
        <f>CE200*Refining!$F$3</f>
        <v>150</v>
      </c>
      <c r="CP200" s="424" t="str">
        <f>CF200*Refining!$F$4</f>
        <v>0</v>
      </c>
      <c r="CQ200" s="424" t="str">
        <f>CG200*Refining!$F$5</f>
        <v>0</v>
      </c>
      <c r="CR200" s="424" t="str">
        <f>CH200*Refining!$F$6</f>
        <v>0</v>
      </c>
      <c r="CS200" s="424" t="str">
        <f>CI200*Refining!$F$7</f>
        <v>0</v>
      </c>
      <c r="CT200" s="424" t="str">
        <f>CJ200*Refining!$F$8</f>
        <v>0</v>
      </c>
      <c r="CU200" s="424" t="str">
        <f>CK200*Refining!$F$9</f>
        <v>0</v>
      </c>
      <c r="CV200" s="424" t="str">
        <f>CL200*Refining!$F$10</f>
        <v>0</v>
      </c>
      <c r="CW200" s="424" t="str">
        <f>CM200*Refining!$F$11</f>
        <v>0</v>
      </c>
      <c r="CX200" s="424" t="str">
        <f>CN200*Refining!$F$12</f>
        <v>0</v>
      </c>
      <c r="CY200" s="441" t="str">
        <f t="shared" ref="CY200:DR200" si="808">IF(CE200 = 0, "", CE200)</f>
        <v>84</v>
      </c>
      <c r="CZ200" s="442" t="str">
        <f t="shared" si="808"/>
        <v/>
      </c>
      <c r="DA200" s="442" t="str">
        <f t="shared" si="808"/>
        <v/>
      </c>
      <c r="DB200" s="443" t="str">
        <f t="shared" si="808"/>
        <v/>
      </c>
      <c r="DC200" s="444" t="str">
        <f t="shared" si="808"/>
        <v/>
      </c>
      <c r="DD200" s="442" t="str">
        <f t="shared" si="808"/>
        <v/>
      </c>
      <c r="DE200" s="444" t="str">
        <f t="shared" si="808"/>
        <v/>
      </c>
      <c r="DF200" s="444" t="str">
        <f t="shared" si="808"/>
        <v/>
      </c>
      <c r="DG200" s="442" t="str">
        <f t="shared" si="808"/>
        <v/>
      </c>
      <c r="DH200" s="445" t="str">
        <f t="shared" si="808"/>
        <v/>
      </c>
      <c r="DI200" s="441" t="str">
        <f t="shared" si="808"/>
        <v>150</v>
      </c>
      <c r="DJ200" s="442" t="str">
        <f t="shared" si="808"/>
        <v/>
      </c>
      <c r="DK200" s="442" t="str">
        <f t="shared" si="808"/>
        <v/>
      </c>
      <c r="DL200" s="442" t="str">
        <f t="shared" si="808"/>
        <v/>
      </c>
      <c r="DM200" s="446" t="str">
        <f t="shared" si="808"/>
        <v/>
      </c>
      <c r="DN200" s="442" t="str">
        <f t="shared" si="808"/>
        <v/>
      </c>
      <c r="DO200" s="442" t="str">
        <f t="shared" si="808"/>
        <v/>
      </c>
      <c r="DP200" s="442" t="str">
        <f t="shared" si="808"/>
        <v/>
      </c>
      <c r="DQ200" s="442" t="str">
        <f t="shared" si="808"/>
        <v/>
      </c>
      <c r="DR200" s="445" t="str">
        <f t="shared" si="808"/>
        <v/>
      </c>
      <c r="DS200" s="447" t="str">
        <f t="shared" si="15"/>
        <v>84</v>
      </c>
      <c r="DT200" s="448" t="str">
        <f t="shared" si="16"/>
        <v>150</v>
      </c>
      <c r="DU200" s="434" t="str">
        <f>CY200*'Ores &amp; Ingots'!$C$3+CZ200*'Ores &amp; Ingots'!$C$4+DA200*'Ores &amp; Ingots'!$C$5+DB200*'Ores &amp; Ingots'!$C$6+DC200*'Ores &amp; Ingots'!$C$7+DD200*'Ores &amp; Ingots'!$C$8+DE200*'Ores &amp; Ingots'!$C$9+DF200*'Ores &amp; Ingots'!$C$10+DG200*'Ores &amp; Ingots'!$C$11+DH200*'Ores &amp; Ingots'!$C$12</f>
        <v>11</v>
      </c>
      <c r="DV200" s="434" t="str">
        <f>DI200*'Ores &amp; Ingots'!$B$3+DJ200*'Ores &amp; Ingots'!$B$4+DK200*'Ores &amp; Ingots'!$B$5+DL200*'Ores &amp; Ingots'!$B$6+DM200*'Ores &amp; Ingots'!$B$7+DN200*'Ores &amp; Ingots'!$B$8+DO200*'Ores &amp; Ingots'!$B$9+DP200*'Ores &amp; Ingots'!$B$10+DQ200*'Ores &amp; Ingots'!$B$11+DR200*'Ores &amp; Ingots'!$B$12</f>
        <v>56</v>
      </c>
      <c r="DW200" s="448" t="str">
        <f>CY200*Refining!$G$3+CZ200*Refining!$G$4+DA200*Refining!$G$5+DB200*Refining!$G$6+DC200*Refining!$G$7+DD200*Refining!$G$8+DE200*Refining!$G$9+DF200*Refining!$G$10+DG200*Refining!$G$11+DH200*Refining!$G$12</f>
        <v>6</v>
      </c>
      <c r="DX200" s="448" t="str">
        <f t="shared" si="17"/>
        <v>897</v>
      </c>
      <c r="DY200" s="449" t="str">
        <f t="shared" si="18"/>
        <v>0.0009</v>
      </c>
      <c r="DZ200" s="447" t="str">
        <f t="shared" si="19"/>
        <v>13</v>
      </c>
      <c r="EA200" s="446" t="str">
        <f t="shared" ref="EA200:EB200" si="809">DZ200/60</f>
        <v>0.2</v>
      </c>
      <c r="EB200" s="446" t="str">
        <f t="shared" si="809"/>
        <v>0.0</v>
      </c>
      <c r="EC200" s="450" t="str">
        <f t="shared" si="21"/>
        <v>0.00</v>
      </c>
      <c r="ED200" s="447" t="str">
        <f t="shared" si="22"/>
        <v>1,520</v>
      </c>
      <c r="EE200" s="446" t="str">
        <f t="shared" ref="EE200:EF200" si="810">ED200/1000</f>
        <v>1.5</v>
      </c>
      <c r="EF200" s="451" t="str">
        <f t="shared" si="810"/>
        <v>0.00</v>
      </c>
      <c r="EG200" s="452" t="str">
        <f t="shared" si="24"/>
        <v>0.0015</v>
      </c>
      <c r="EH200" s="225">
        <v>16.0</v>
      </c>
    </row>
    <row r="201">
      <c r="A201" s="33"/>
      <c r="B201" s="226" t="s">
        <v>1055</v>
      </c>
      <c r="C201" s="227" t="s">
        <v>886</v>
      </c>
      <c r="D201" s="227">
        <v>1.0</v>
      </c>
      <c r="E201" s="227">
        <v>1.0</v>
      </c>
      <c r="F201" s="227">
        <v>1.0</v>
      </c>
      <c r="G201" s="453" t="str">
        <f t="shared" si="5"/>
        <v>15.625</v>
      </c>
      <c r="H201" s="454">
        <v>8.0</v>
      </c>
      <c r="I201" s="454">
        <v>20.0</v>
      </c>
      <c r="J201" s="454" t="str">
        <f>H201/Main!$D$9</f>
        <v>8</v>
      </c>
      <c r="K201" s="454" t="str">
        <f>I201/Main!$D$10</f>
        <v>20</v>
      </c>
      <c r="L201" s="455" t="str">
        <f t="shared" si="6"/>
        <v>2.5</v>
      </c>
      <c r="M201" s="455">
        <v>1.0</v>
      </c>
      <c r="N201" s="456"/>
      <c r="O201" s="456"/>
      <c r="P201" s="456"/>
      <c r="Q201" s="457"/>
      <c r="R201" s="456"/>
      <c r="S201" s="458"/>
      <c r="T201" s="458"/>
      <c r="U201" s="456"/>
      <c r="V201" s="456"/>
      <c r="W201" s="530"/>
      <c r="X201" s="458"/>
      <c r="Y201" s="456"/>
      <c r="Z201" s="456"/>
      <c r="AA201" s="456"/>
      <c r="AB201" s="456"/>
      <c r="AC201" s="531" t="s">
        <v>18</v>
      </c>
      <c r="AD201" s="498">
        <v>25.0</v>
      </c>
      <c r="AE201" s="434">
        <v>0.0</v>
      </c>
      <c r="AF201" s="434">
        <v>0.0</v>
      </c>
      <c r="AG201" s="434">
        <v>0.0</v>
      </c>
      <c r="AH201" s="434">
        <v>0.0</v>
      </c>
      <c r="AI201" s="434">
        <v>0.0</v>
      </c>
      <c r="AJ201" s="434">
        <v>0.0</v>
      </c>
      <c r="AK201" s="434">
        <v>0.0</v>
      </c>
      <c r="AL201" s="434">
        <v>0.0</v>
      </c>
      <c r="AM201" s="434">
        <v>0.0</v>
      </c>
      <c r="AN201" s="434">
        <v>0.0</v>
      </c>
      <c r="AO201" s="434">
        <v>0.0</v>
      </c>
      <c r="AP201" s="434">
        <v>0.0</v>
      </c>
      <c r="AQ201" s="434">
        <v>0.0</v>
      </c>
      <c r="AR201" s="434">
        <v>0.0</v>
      </c>
      <c r="AS201" s="434">
        <v>0.0</v>
      </c>
      <c r="AT201" s="434">
        <v>0.0</v>
      </c>
      <c r="AU201" s="434">
        <v>0.0</v>
      </c>
      <c r="AV201" s="434">
        <v>0.0</v>
      </c>
      <c r="AW201" s="434">
        <v>0.0</v>
      </c>
      <c r="AX201" s="434">
        <v>0.0</v>
      </c>
      <c r="AY201" s="537" t="str">
        <f t="shared" ref="AY201:BS201" si="811">IF(AD201 = 0, "", AD201)</f>
        <v>25</v>
      </c>
      <c r="AZ201" s="430" t="str">
        <f t="shared" si="811"/>
        <v/>
      </c>
      <c r="BA201" s="430" t="str">
        <f t="shared" si="811"/>
        <v/>
      </c>
      <c r="BB201" s="430" t="str">
        <f t="shared" si="811"/>
        <v/>
      </c>
      <c r="BC201" s="430" t="str">
        <f t="shared" si="811"/>
        <v/>
      </c>
      <c r="BD201" s="430" t="str">
        <f t="shared" si="811"/>
        <v/>
      </c>
      <c r="BE201" s="430" t="str">
        <f t="shared" si="811"/>
        <v/>
      </c>
      <c r="BF201" s="430" t="str">
        <f t="shared" si="811"/>
        <v/>
      </c>
      <c r="BG201" s="430" t="str">
        <f t="shared" si="811"/>
        <v/>
      </c>
      <c r="BH201" s="430" t="str">
        <f t="shared" si="811"/>
        <v/>
      </c>
      <c r="BI201" s="430" t="str">
        <f t="shared" si="811"/>
        <v/>
      </c>
      <c r="BJ201" s="430" t="str">
        <f t="shared" si="811"/>
        <v/>
      </c>
      <c r="BK201" s="430" t="str">
        <f t="shared" si="811"/>
        <v/>
      </c>
      <c r="BL201" s="430" t="str">
        <f t="shared" si="811"/>
        <v/>
      </c>
      <c r="BM201" s="430" t="str">
        <f t="shared" si="811"/>
        <v/>
      </c>
      <c r="BN201" s="430" t="str">
        <f t="shared" si="811"/>
        <v/>
      </c>
      <c r="BO201" s="430" t="str">
        <f t="shared" si="811"/>
        <v/>
      </c>
      <c r="BP201" s="430" t="str">
        <f t="shared" si="811"/>
        <v/>
      </c>
      <c r="BQ201" s="430" t="str">
        <f t="shared" si="811"/>
        <v/>
      </c>
      <c r="BR201" s="430" t="str">
        <f t="shared" si="811"/>
        <v/>
      </c>
      <c r="BS201" s="432" t="str">
        <f t="shared" si="811"/>
        <v/>
      </c>
      <c r="BT201" s="433" t="str">
        <f>$AY201*Assembly!Y$4+$AZ201*Assembly!Y$5+$BA201*Assembly!Y$6+$BB201*Assembly!Y$7+$BC201*Assembly!Y$8+$BD201*Assembly!Y$9+$BE201*Assembly!Y$10+$BF201*Assembly!Y$11+$BG201*Assembly!Y$12+$BH201*Assembly!Y$13+$BI201*Assembly!Y$14+$BJ201*Assembly!Y$15+$BK201*Assembly!Y$16+$BL201*Assembly!Y$17+$BM201*Assembly!Y$18+$BN201*Assembly!Y$19+$BO201*Assembly!Y$20+$BP201*Assembly!Y$21+$BQ201*Assembly!Y$22+$BR201*Assembly!Y$23+$BS201*Assembly!Y$24</f>
        <v>500</v>
      </c>
      <c r="BU201" s="434" t="str">
        <f t="shared" si="8"/>
        <v>32</v>
      </c>
      <c r="BV201" s="434" t="str">
        <f>$AY201*Assembly!AC$4+$AZ201*Assembly!AC$5+$BA201*Assembly!AC$6+$BB201*Assembly!AC$7+$BC201*Assembly!AC$8+$BD201*Assembly!AC$9+$BE201*Assembly!AC$10+$BF201*Assembly!AC$11+$BG201*Assembly!AC$12+$BH201*Assembly!AC$13+$BI201*Assembly!AC$14+$BJ201*Assembly!AC$15+$BK201*Assembly!AC$16+$BL201*Assembly!AC$17+$BM201*Assembly!AC$18+$BN201*Assembly!AC$19+$BO201*Assembly!AC$20+$BP201*Assembly!AC$21+$BQ201*Assembly!AC$22+$BR201*Assembly!AC$23+$BS201*Assembly!AC$24</f>
        <v>2,500</v>
      </c>
      <c r="BW201" s="435" t="str">
        <f t="shared" si="9"/>
        <v>5.00</v>
      </c>
      <c r="BX201" s="436" t="str">
        <f t="shared" si="10"/>
        <v>160</v>
      </c>
      <c r="BY201" s="437" t="str">
        <f t="shared" si="11"/>
        <v>78.1</v>
      </c>
      <c r="BZ201" s="438"/>
      <c r="CA201" s="434" t="str">
        <f>$AY201*Assembly!X$4+$AZ201*Assembly!X$5+$BA201*Assembly!X$6+$BB201*Assembly!X$7+$BC201*Assembly!X$8+$BD201*Assembly!X$9+$BE201*Assembly!X$10+$BF201*Assembly!X$11+$BG201*Assembly!X$12+$BH201*Assembly!X$13+$BI201*Assembly!X$14+$BJ201*Assembly!X$15+$BK201*Assembly!X$16+$BL201*Assembly!X$17+$BM201*Assembly!X$18+$BN201*Assembly!X$19+$BO201*Assembly!X$20+$BP201*Assembly!X$21+$BQ201*Assembly!X$22+$BR201*Assembly!X$23+$BS201*Assembly!X$24</f>
        <v>25</v>
      </c>
      <c r="CB201" s="434" t="str">
        <f t="shared" si="12"/>
        <v>3,889</v>
      </c>
      <c r="CC201" s="439" t="str">
        <f t="shared" si="13"/>
        <v>0.0039</v>
      </c>
      <c r="CD201" s="440" t="str">
        <f>$AY201*Assembly!AB$4+$AZ201*Assembly!AB$5+$BA201*Assembly!AB$6+$BB201*Assembly!AB$7+$BC201*Assembly!AB$8+$BD201*Assembly!AB$9+$BE201*Assembly!AB$10+$BF201*Assembly!AB$11+$BG201*Assembly!AB$12+$BH201*Assembly!AB$13+$BI201*Assembly!AB$14+$BJ201*Assembly!AB$15+$BK201*Assembly!AB$16+$BL201*Assembly!AB$17+$BM201*Assembly!AB$18+$BN201*Assembly!AB$19+$BO201*Assembly!AB$20+$BP201*Assembly!AB$21+$BQ201*Assembly!AB$22+$BR201*Assembly!AB$23+$BS201*Assembly!AB$24</f>
        <v>75</v>
      </c>
      <c r="CE201" s="457" t="str">
        <f>$AY201*Assembly!M$4+$AZ201*Assembly!M$5+$BA201*Assembly!M$6+$BB201*Assembly!M$7+$BC201*Assembly!M$8+$BD201*Assembly!M$9+$BE201*Assembly!M$10+$BF201*Assembly!M$11+$BG201*Assembly!M$12+$BH201*Assembly!M$13+$BI201*Assembly!M$14+$BJ201*Assembly!M$15+$BK201*Assembly!M$16+$BL201*Assembly!M$17+$BM201*Assembly!M$18+$BN201*Assembly!M$19+$BO201*Assembly!M$20+$BP201*Assembly!M$21+$BQ201*Assembly!M$22+$BR201*Assembly!M$23+$BS201*Assembly!M$24</f>
        <v>525</v>
      </c>
      <c r="CF201" s="457" t="str">
        <f>$AY201*Assembly!N$4+$AZ201*Assembly!N$5+$BA201*Assembly!N$6+$BB201*Assembly!N$7+$BC201*Assembly!N$8+$BD201*Assembly!N$9+$BE201*Assembly!N$10+$BF201*Assembly!N$11+$BG201*Assembly!N$12+$BH201*Assembly!N$13+$BI201*Assembly!N$14+$BJ201*Assembly!N$15+$BK201*Assembly!N$16+$BL201*Assembly!N$17+$BM201*Assembly!N$18+$BN201*Assembly!N$19+$BO201*Assembly!N$20+$BP201*Assembly!N$21+$BQ201*Assembly!N$22+$BR201*Assembly!N$23+$BS201*Assembly!N$24</f>
        <v>0</v>
      </c>
      <c r="CG201" s="457" t="str">
        <f>$AY201*Assembly!O$4+$AZ201*Assembly!O$5+$BA201*Assembly!O$6+$BB201*Assembly!O$7+$BC201*Assembly!O$8+$BD201*Assembly!O$9+$BE201*Assembly!O$10+$BF201*Assembly!O$11+$BG201*Assembly!O$12+$BH201*Assembly!O$13+$BI201*Assembly!O$14+$BJ201*Assembly!O$15+$BK201*Assembly!O$16+$BL201*Assembly!O$17+$BM201*Assembly!O$18+$BN201*Assembly!O$19+$BO201*Assembly!O$20+$BP201*Assembly!O$21+$BQ201*Assembly!O$22+$BR201*Assembly!O$23+$BS201*Assembly!O$24</f>
        <v>0</v>
      </c>
      <c r="CH201" s="454" t="str">
        <f>$AY201*Assembly!P$4+$AZ201*Assembly!P$5+$BA201*Assembly!P$6+$BB201*Assembly!P$7+$BC201*Assembly!P$8+$BD201*Assembly!P$9+$BE201*Assembly!P$10+$BF201*Assembly!P$11+$BG201*Assembly!P$12+$BH201*Assembly!P$13+$BI201*Assembly!P$14+$BJ201*Assembly!P$15+$BK201*Assembly!P$16+$BL201*Assembly!P$17+$BM201*Assembly!P$18+$BN201*Assembly!P$19+$BO201*Assembly!P$20+$BP201*Assembly!P$21+$BQ201*Assembly!P$22+$BR201*Assembly!P$23+$BS201*Assembly!P$24</f>
        <v>0</v>
      </c>
      <c r="CI201" s="454" t="str">
        <f>$AY201*Assembly!Q$4+$AZ201*Assembly!Q$5+$BA201*Assembly!Q$6+$BB201*Assembly!Q$7+$BC201*Assembly!Q$8+$BD201*Assembly!Q$9+$BE201*Assembly!Q$10+$BF201*Assembly!Q$11+$BG201*Assembly!Q$12+$BH201*Assembly!Q$13+$BI201*Assembly!Q$14+$BJ201*Assembly!Q$15+$BK201*Assembly!Q$16+$BL201*Assembly!Q$17+$BM201*Assembly!Q$18+$BN201*Assembly!Q$19+$BO201*Assembly!Q$20+$BP201*Assembly!Q$21+$BQ201*Assembly!Q$22+$BR201*Assembly!Q$23+$BS201*Assembly!Q$24</f>
        <v>0</v>
      </c>
      <c r="CJ201" s="457" t="str">
        <f>$AY201*Assembly!R$4+$AZ201*Assembly!R$5+$BA201*Assembly!R$6+$BB201*Assembly!R$7+$BC201*Assembly!R$8+$BD201*Assembly!R$9+$BE201*Assembly!R$10+$BF201*Assembly!R$11+$BG201*Assembly!R$12+$BH201*Assembly!R$13+$BI201*Assembly!R$14+$BJ201*Assembly!R$15+$BK201*Assembly!R$16+$BL201*Assembly!R$17+$BM201*Assembly!R$18+$BN201*Assembly!R$19+$BO201*Assembly!R$20+$BP201*Assembly!R$21+$BQ201*Assembly!R$22+$BR201*Assembly!R$23+$BS201*Assembly!R$24</f>
        <v>0</v>
      </c>
      <c r="CK201" s="454" t="str">
        <f>$AY201*Assembly!S$4+$AZ201*Assembly!S$5+$BA201*Assembly!S$6+$BB201*Assembly!S$7+$BC201*Assembly!S$8+$BD201*Assembly!S$9+$BE201*Assembly!S$10+$BF201*Assembly!S$11+$BG201*Assembly!S$12+$BH201*Assembly!S$13+$BI201*Assembly!S$14+$BJ201*Assembly!S$15+$BK201*Assembly!S$16+$BL201*Assembly!S$17+$BM201*Assembly!S$18+$BN201*Assembly!S$19+$BO201*Assembly!S$20+$BP201*Assembly!S$21+$BQ201*Assembly!S$22+$BR201*Assembly!S$23+$BS201*Assembly!S$24</f>
        <v>0</v>
      </c>
      <c r="CL201" s="454" t="str">
        <f>$AY201*Assembly!T$4+$AZ201*Assembly!T$5+$BA201*Assembly!T$6+$BB201*Assembly!T$7+$BC201*Assembly!T$8+$BD201*Assembly!T$9+$BE201*Assembly!T$10+$BF201*Assembly!T$11+$BG201*Assembly!T$12+$BH201*Assembly!T$13+$BI201*Assembly!T$14+$BJ201*Assembly!T$15+$BK201*Assembly!T$16+$BL201*Assembly!T$17+$BM201*Assembly!T$18+$BN201*Assembly!T$19+$BO201*Assembly!T$20+$BP201*Assembly!T$21+$BQ201*Assembly!T$22+$BR201*Assembly!T$23+$BS201*Assembly!T$24</f>
        <v>0</v>
      </c>
      <c r="CM201" s="454" t="str">
        <f>$AY201*Assembly!U$4+$AZ201*Assembly!U$5+$BA201*Assembly!U$6+$BB201*Assembly!U$7+$BC201*Assembly!U$8+$BD201*Assembly!U$9+$BE201*Assembly!U$10+$BF201*Assembly!U$11+$BG201*Assembly!U$12+$BH201*Assembly!U$13+$BI201*Assembly!U$14+$BJ201*Assembly!U$15+$BK201*Assembly!U$16+$BL201*Assembly!U$17+$BM201*Assembly!U$18+$BN201*Assembly!U$19+$BO201*Assembly!U$20+$BP201*Assembly!U$21+$BQ201*Assembly!U$22+$BR201*Assembly!U$23+$BS201*Assembly!U$24</f>
        <v>0</v>
      </c>
      <c r="CN201" s="457" t="str">
        <f>$AY201*Assembly!V$4+$AZ201*Assembly!V$5+$BA201*Assembly!V$6+$BB201*Assembly!V$7+$BC201*Assembly!V$8+$BD201*Assembly!V$9+$BE201*Assembly!V$10+$BF201*Assembly!V$11+$BG201*Assembly!V$12+$BH201*Assembly!V$13+$BI201*Assembly!V$14+$BJ201*Assembly!V$15+$BK201*Assembly!V$16+$BL201*Assembly!V$17+$BM201*Assembly!V$18+$BN201*Assembly!V$19+$BO201*Assembly!V$20+$BP201*Assembly!V$21+$BQ201*Assembly!V$22+$BR201*Assembly!V$23+$BS201*Assembly!V$24</f>
        <v>0</v>
      </c>
      <c r="CO201" s="457" t="str">
        <f>CE201*Refining!$F$3</f>
        <v>938</v>
      </c>
      <c r="CP201" s="457" t="str">
        <f>CF201*Refining!$F$4</f>
        <v>0</v>
      </c>
      <c r="CQ201" s="457" t="str">
        <f>CG201*Refining!$F$5</f>
        <v>0</v>
      </c>
      <c r="CR201" s="457" t="str">
        <f>CH201*Refining!$F$6</f>
        <v>0</v>
      </c>
      <c r="CS201" s="457" t="str">
        <f>CI201*Refining!$F$7</f>
        <v>0</v>
      </c>
      <c r="CT201" s="457" t="str">
        <f>CJ201*Refining!$F$8</f>
        <v>0</v>
      </c>
      <c r="CU201" s="457" t="str">
        <f>CK201*Refining!$F$9</f>
        <v>0</v>
      </c>
      <c r="CV201" s="457" t="str">
        <f>CL201*Refining!$F$10</f>
        <v>0</v>
      </c>
      <c r="CW201" s="457" t="str">
        <f>CM201*Refining!$F$11</f>
        <v>0</v>
      </c>
      <c r="CX201" s="457" t="str">
        <f>CN201*Refining!$F$12</f>
        <v>0</v>
      </c>
      <c r="CY201" s="441" t="str">
        <f t="shared" ref="CY201:DR201" si="812">IF(CE201 = 0, "", CE201)</f>
        <v>525</v>
      </c>
      <c r="CZ201" s="442" t="str">
        <f t="shared" si="812"/>
        <v/>
      </c>
      <c r="DA201" s="442" t="str">
        <f t="shared" si="812"/>
        <v/>
      </c>
      <c r="DB201" s="443" t="str">
        <f t="shared" si="812"/>
        <v/>
      </c>
      <c r="DC201" s="444" t="str">
        <f t="shared" si="812"/>
        <v/>
      </c>
      <c r="DD201" s="442" t="str">
        <f t="shared" si="812"/>
        <v/>
      </c>
      <c r="DE201" s="444" t="str">
        <f t="shared" si="812"/>
        <v/>
      </c>
      <c r="DF201" s="444" t="str">
        <f t="shared" si="812"/>
        <v/>
      </c>
      <c r="DG201" s="442" t="str">
        <f t="shared" si="812"/>
        <v/>
      </c>
      <c r="DH201" s="445" t="str">
        <f t="shared" si="812"/>
        <v/>
      </c>
      <c r="DI201" s="441" t="str">
        <f t="shared" si="812"/>
        <v>938</v>
      </c>
      <c r="DJ201" s="442" t="str">
        <f t="shared" si="812"/>
        <v/>
      </c>
      <c r="DK201" s="442" t="str">
        <f t="shared" si="812"/>
        <v/>
      </c>
      <c r="DL201" s="442" t="str">
        <f t="shared" si="812"/>
        <v/>
      </c>
      <c r="DM201" s="446" t="str">
        <f t="shared" si="812"/>
        <v/>
      </c>
      <c r="DN201" s="442" t="str">
        <f t="shared" si="812"/>
        <v/>
      </c>
      <c r="DO201" s="442" t="str">
        <f t="shared" si="812"/>
        <v/>
      </c>
      <c r="DP201" s="442" t="str">
        <f t="shared" si="812"/>
        <v/>
      </c>
      <c r="DQ201" s="442" t="str">
        <f t="shared" si="812"/>
        <v/>
      </c>
      <c r="DR201" s="445" t="str">
        <f t="shared" si="812"/>
        <v/>
      </c>
      <c r="DS201" s="447" t="str">
        <f t="shared" si="15"/>
        <v>525</v>
      </c>
      <c r="DT201" s="448" t="str">
        <f t="shared" si="16"/>
        <v>938</v>
      </c>
      <c r="DU201" s="434" t="str">
        <f>CY201*'Ores &amp; Ingots'!$C$3+CZ201*'Ores &amp; Ingots'!$C$4+DA201*'Ores &amp; Ingots'!$C$5+DB201*'Ores &amp; Ingots'!$C$6+DC201*'Ores &amp; Ingots'!$C$7+DD201*'Ores &amp; Ingots'!$C$8+DE201*'Ores &amp; Ingots'!$C$9+DF201*'Ores &amp; Ingots'!$C$10+DG201*'Ores &amp; Ingots'!$C$11+DH201*'Ores &amp; Ingots'!$C$12</f>
        <v>67</v>
      </c>
      <c r="DV201" s="434" t="str">
        <f>DI201*'Ores &amp; Ingots'!$B$3+DJ201*'Ores &amp; Ingots'!$B$4+DK201*'Ores &amp; Ingots'!$B$5+DL201*'Ores &amp; Ingots'!$B$6+DM201*'Ores &amp; Ingots'!$B$7+DN201*'Ores &amp; Ingots'!$B$8+DO201*'Ores &amp; Ingots'!$B$9+DP201*'Ores &amp; Ingots'!$B$10+DQ201*'Ores &amp; Ingots'!$B$11+DR201*'Ores &amp; Ingots'!$B$12</f>
        <v>347</v>
      </c>
      <c r="DW201" s="448" t="str">
        <f>CY201*Refining!$G$3+CZ201*Refining!$G$4+DA201*Refining!$G$5+DB201*Refining!$G$6+DC201*Refining!$G$7+DD201*Refining!$G$8+DE201*Refining!$G$9+DF201*Refining!$G$10+DG201*Refining!$G$11+DH201*Refining!$G$12</f>
        <v>36</v>
      </c>
      <c r="DX201" s="448" t="str">
        <f t="shared" si="17"/>
        <v>5,609</v>
      </c>
      <c r="DY201" s="449" t="str">
        <f t="shared" si="18"/>
        <v>0.0056</v>
      </c>
      <c r="DZ201" s="447" t="str">
        <f t="shared" si="19"/>
        <v>69</v>
      </c>
      <c r="EA201" s="446" t="str">
        <f t="shared" ref="EA201:EB201" si="813">DZ201/60</f>
        <v>1.2</v>
      </c>
      <c r="EB201" s="446" t="str">
        <f t="shared" si="813"/>
        <v>0.0</v>
      </c>
      <c r="EC201" s="450" t="str">
        <f t="shared" si="21"/>
        <v>0.00</v>
      </c>
      <c r="ED201" s="447" t="str">
        <f t="shared" si="22"/>
        <v>9,498</v>
      </c>
      <c r="EE201" s="446" t="str">
        <f t="shared" ref="EE201:EF201" si="814">ED201/1000</f>
        <v>9.5</v>
      </c>
      <c r="EF201" s="451" t="str">
        <f t="shared" si="814"/>
        <v>0.01</v>
      </c>
      <c r="EG201" s="452" t="str">
        <f t="shared" si="24"/>
        <v>0.0095</v>
      </c>
      <c r="EH201" s="225">
        <v>16.0</v>
      </c>
    </row>
    <row r="202">
      <c r="A202" s="33"/>
      <c r="B202" s="226" t="s">
        <v>1056</v>
      </c>
      <c r="C202" s="227" t="s">
        <v>886</v>
      </c>
      <c r="D202" s="227">
        <v>1.0</v>
      </c>
      <c r="E202" s="227">
        <v>1.0</v>
      </c>
      <c r="F202" s="227">
        <v>1.0</v>
      </c>
      <c r="G202" s="420" t="str">
        <f t="shared" si="5"/>
        <v>15.625</v>
      </c>
      <c r="H202" s="421">
        <v>3.0</v>
      </c>
      <c r="I202" s="421">
        <v>7.5</v>
      </c>
      <c r="J202" s="421" t="str">
        <f>H202/Main!$D$9</f>
        <v>3</v>
      </c>
      <c r="K202" s="421" t="str">
        <f>I202/Main!$D$10</f>
        <v>7.5</v>
      </c>
      <c r="L202" s="422" t="str">
        <f t="shared" si="6"/>
        <v>2.5</v>
      </c>
      <c r="M202" s="422">
        <v>1.0</v>
      </c>
      <c r="N202" s="423"/>
      <c r="O202" s="423"/>
      <c r="P202" s="423"/>
      <c r="Q202" s="424"/>
      <c r="R202" s="423"/>
      <c r="S202" s="425"/>
      <c r="T202" s="425"/>
      <c r="U202" s="423"/>
      <c r="V202" s="423"/>
      <c r="W202" s="425"/>
      <c r="X202" s="425"/>
      <c r="Y202" s="423"/>
      <c r="Z202" s="423"/>
      <c r="AA202" s="423"/>
      <c r="AB202" s="423"/>
      <c r="AC202" s="523" t="s">
        <v>12</v>
      </c>
      <c r="AD202" s="498">
        <v>4.0</v>
      </c>
      <c r="AE202" s="434">
        <v>0.0</v>
      </c>
      <c r="AF202" s="434">
        <v>0.0</v>
      </c>
      <c r="AG202" s="434">
        <v>0.0</v>
      </c>
      <c r="AH202" s="434">
        <v>0.0</v>
      </c>
      <c r="AI202" s="434">
        <v>0.0</v>
      </c>
      <c r="AJ202" s="434">
        <v>0.0</v>
      </c>
      <c r="AK202" s="434">
        <v>0.0</v>
      </c>
      <c r="AL202" s="434">
        <v>0.0</v>
      </c>
      <c r="AM202" s="434">
        <v>0.0</v>
      </c>
      <c r="AN202" s="434">
        <v>0.0</v>
      </c>
      <c r="AO202" s="434">
        <v>0.0</v>
      </c>
      <c r="AP202" s="434">
        <v>0.0</v>
      </c>
      <c r="AQ202" s="434">
        <v>0.0</v>
      </c>
      <c r="AR202" s="434">
        <v>0.0</v>
      </c>
      <c r="AS202" s="434">
        <v>0.0</v>
      </c>
      <c r="AT202" s="434">
        <v>0.0</v>
      </c>
      <c r="AU202" s="434">
        <v>0.0</v>
      </c>
      <c r="AV202" s="434">
        <v>0.0</v>
      </c>
      <c r="AW202" s="434">
        <v>0.0</v>
      </c>
      <c r="AX202" s="434">
        <v>0.0</v>
      </c>
      <c r="AY202" s="537" t="str">
        <f t="shared" ref="AY202:BS202" si="815">IF(AD202 = 0, "", AD202)</f>
        <v>4</v>
      </c>
      <c r="AZ202" s="430" t="str">
        <f t="shared" si="815"/>
        <v/>
      </c>
      <c r="BA202" s="430" t="str">
        <f t="shared" si="815"/>
        <v/>
      </c>
      <c r="BB202" s="430" t="str">
        <f t="shared" si="815"/>
        <v/>
      </c>
      <c r="BC202" s="430" t="str">
        <f t="shared" si="815"/>
        <v/>
      </c>
      <c r="BD202" s="430" t="str">
        <f t="shared" si="815"/>
        <v/>
      </c>
      <c r="BE202" s="430" t="str">
        <f t="shared" si="815"/>
        <v/>
      </c>
      <c r="BF202" s="430" t="str">
        <f t="shared" si="815"/>
        <v/>
      </c>
      <c r="BG202" s="430" t="str">
        <f t="shared" si="815"/>
        <v/>
      </c>
      <c r="BH202" s="430" t="str">
        <f t="shared" si="815"/>
        <v/>
      </c>
      <c r="BI202" s="430" t="str">
        <f t="shared" si="815"/>
        <v/>
      </c>
      <c r="BJ202" s="430" t="str">
        <f t="shared" si="815"/>
        <v/>
      </c>
      <c r="BK202" s="430" t="str">
        <f t="shared" si="815"/>
        <v/>
      </c>
      <c r="BL202" s="430" t="str">
        <f t="shared" si="815"/>
        <v/>
      </c>
      <c r="BM202" s="430" t="str">
        <f t="shared" si="815"/>
        <v/>
      </c>
      <c r="BN202" s="430" t="str">
        <f t="shared" si="815"/>
        <v/>
      </c>
      <c r="BO202" s="430" t="str">
        <f t="shared" si="815"/>
        <v/>
      </c>
      <c r="BP202" s="430" t="str">
        <f t="shared" si="815"/>
        <v/>
      </c>
      <c r="BQ202" s="430" t="str">
        <f t="shared" si="815"/>
        <v/>
      </c>
      <c r="BR202" s="430" t="str">
        <f t="shared" si="815"/>
        <v/>
      </c>
      <c r="BS202" s="432" t="str">
        <f t="shared" si="815"/>
        <v/>
      </c>
      <c r="BT202" s="433" t="str">
        <f>$AY202*Assembly!Y$4+$AZ202*Assembly!Y$5+$BA202*Assembly!Y$6+$BB202*Assembly!Y$7+$BC202*Assembly!Y$8+$BD202*Assembly!Y$9+$BE202*Assembly!Y$10+$BF202*Assembly!Y$11+$BG202*Assembly!Y$12+$BH202*Assembly!Y$13+$BI202*Assembly!Y$14+$BJ202*Assembly!Y$15+$BK202*Assembly!Y$16+$BL202*Assembly!Y$17+$BM202*Assembly!Y$18+$BN202*Assembly!Y$19+$BO202*Assembly!Y$20+$BP202*Assembly!Y$21+$BQ202*Assembly!Y$22+$BR202*Assembly!Y$23+$BS202*Assembly!Y$24</f>
        <v>80</v>
      </c>
      <c r="BU202" s="434" t="str">
        <f t="shared" si="8"/>
        <v>5</v>
      </c>
      <c r="BV202" s="434" t="str">
        <f>$AY202*Assembly!AC$4+$AZ202*Assembly!AC$5+$BA202*Assembly!AC$6+$BB202*Assembly!AC$7+$BC202*Assembly!AC$8+$BD202*Assembly!AC$9+$BE202*Assembly!AC$10+$BF202*Assembly!AC$11+$BG202*Assembly!AC$12+$BH202*Assembly!AC$13+$BI202*Assembly!AC$14+$BJ202*Assembly!AC$15+$BK202*Assembly!AC$16+$BL202*Assembly!AC$17+$BM202*Assembly!AC$18+$BN202*Assembly!AC$19+$BO202*Assembly!AC$20+$BP202*Assembly!AC$21+$BQ202*Assembly!AC$22+$BR202*Assembly!AC$23+$BS202*Assembly!AC$24</f>
        <v>400</v>
      </c>
      <c r="BW202" s="435" t="str">
        <f t="shared" si="9"/>
        <v>5.00</v>
      </c>
      <c r="BX202" s="436" t="str">
        <f t="shared" si="10"/>
        <v>26</v>
      </c>
      <c r="BY202" s="437" t="str">
        <f t="shared" si="11"/>
        <v>78.1</v>
      </c>
      <c r="BZ202" s="438"/>
      <c r="CA202" s="434" t="str">
        <f>$AY202*Assembly!X$4+$AZ202*Assembly!X$5+$BA202*Assembly!X$6+$BB202*Assembly!X$7+$BC202*Assembly!X$8+$BD202*Assembly!X$9+$BE202*Assembly!X$10+$BF202*Assembly!X$11+$BG202*Assembly!X$12+$BH202*Assembly!X$13+$BI202*Assembly!X$14+$BJ202*Assembly!X$15+$BK202*Assembly!X$16+$BL202*Assembly!X$17+$BM202*Assembly!X$18+$BN202*Assembly!X$19+$BO202*Assembly!X$20+$BP202*Assembly!X$21+$BQ202*Assembly!X$22+$BR202*Assembly!X$23+$BS202*Assembly!X$24</f>
        <v>4</v>
      </c>
      <c r="CB202" s="434" t="str">
        <f t="shared" si="12"/>
        <v>622</v>
      </c>
      <c r="CC202" s="439" t="str">
        <f t="shared" si="13"/>
        <v>0.0006</v>
      </c>
      <c r="CD202" s="440" t="str">
        <f>$AY202*Assembly!AB$4+$AZ202*Assembly!AB$5+$BA202*Assembly!AB$6+$BB202*Assembly!AB$7+$BC202*Assembly!AB$8+$BD202*Assembly!AB$9+$BE202*Assembly!AB$10+$BF202*Assembly!AB$11+$BG202*Assembly!AB$12+$BH202*Assembly!AB$13+$BI202*Assembly!AB$14+$BJ202*Assembly!AB$15+$BK202*Assembly!AB$16+$BL202*Assembly!AB$17+$BM202*Assembly!AB$18+$BN202*Assembly!AB$19+$BO202*Assembly!AB$20+$BP202*Assembly!AB$21+$BQ202*Assembly!AB$22+$BR202*Assembly!AB$23+$BS202*Assembly!AB$24</f>
        <v>12</v>
      </c>
      <c r="CE202" s="424" t="str">
        <f>$AY202*Assembly!M$4+$AZ202*Assembly!M$5+$BA202*Assembly!M$6+$BB202*Assembly!M$7+$BC202*Assembly!M$8+$BD202*Assembly!M$9+$BE202*Assembly!M$10+$BF202*Assembly!M$11+$BG202*Assembly!M$12+$BH202*Assembly!M$13+$BI202*Assembly!M$14+$BJ202*Assembly!M$15+$BK202*Assembly!M$16+$BL202*Assembly!M$17+$BM202*Assembly!M$18+$BN202*Assembly!M$19+$BO202*Assembly!M$20+$BP202*Assembly!M$21+$BQ202*Assembly!M$22+$BR202*Assembly!M$23+$BS202*Assembly!M$24</f>
        <v>84</v>
      </c>
      <c r="CF202" s="424" t="str">
        <f>$AY202*Assembly!N$4+$AZ202*Assembly!N$5+$BA202*Assembly!N$6+$BB202*Assembly!N$7+$BC202*Assembly!N$8+$BD202*Assembly!N$9+$BE202*Assembly!N$10+$BF202*Assembly!N$11+$BG202*Assembly!N$12+$BH202*Assembly!N$13+$BI202*Assembly!N$14+$BJ202*Assembly!N$15+$BK202*Assembly!N$16+$BL202*Assembly!N$17+$BM202*Assembly!N$18+$BN202*Assembly!N$19+$BO202*Assembly!N$20+$BP202*Assembly!N$21+$BQ202*Assembly!N$22+$BR202*Assembly!N$23+$BS202*Assembly!N$24</f>
        <v>0</v>
      </c>
      <c r="CG202" s="424" t="str">
        <f>$AY202*Assembly!O$4+$AZ202*Assembly!O$5+$BA202*Assembly!O$6+$BB202*Assembly!O$7+$BC202*Assembly!O$8+$BD202*Assembly!O$9+$BE202*Assembly!O$10+$BF202*Assembly!O$11+$BG202*Assembly!O$12+$BH202*Assembly!O$13+$BI202*Assembly!O$14+$BJ202*Assembly!O$15+$BK202*Assembly!O$16+$BL202*Assembly!O$17+$BM202*Assembly!O$18+$BN202*Assembly!O$19+$BO202*Assembly!O$20+$BP202*Assembly!O$21+$BQ202*Assembly!O$22+$BR202*Assembly!O$23+$BS202*Assembly!O$24</f>
        <v>0</v>
      </c>
      <c r="CH202" s="421" t="str">
        <f>$AY202*Assembly!P$4+$AZ202*Assembly!P$5+$BA202*Assembly!P$6+$BB202*Assembly!P$7+$BC202*Assembly!P$8+$BD202*Assembly!P$9+$BE202*Assembly!P$10+$BF202*Assembly!P$11+$BG202*Assembly!P$12+$BH202*Assembly!P$13+$BI202*Assembly!P$14+$BJ202*Assembly!P$15+$BK202*Assembly!P$16+$BL202*Assembly!P$17+$BM202*Assembly!P$18+$BN202*Assembly!P$19+$BO202*Assembly!P$20+$BP202*Assembly!P$21+$BQ202*Assembly!P$22+$BR202*Assembly!P$23+$BS202*Assembly!P$24</f>
        <v>0</v>
      </c>
      <c r="CI202" s="421" t="str">
        <f>$AY202*Assembly!Q$4+$AZ202*Assembly!Q$5+$BA202*Assembly!Q$6+$BB202*Assembly!Q$7+$BC202*Assembly!Q$8+$BD202*Assembly!Q$9+$BE202*Assembly!Q$10+$BF202*Assembly!Q$11+$BG202*Assembly!Q$12+$BH202*Assembly!Q$13+$BI202*Assembly!Q$14+$BJ202*Assembly!Q$15+$BK202*Assembly!Q$16+$BL202*Assembly!Q$17+$BM202*Assembly!Q$18+$BN202*Assembly!Q$19+$BO202*Assembly!Q$20+$BP202*Assembly!Q$21+$BQ202*Assembly!Q$22+$BR202*Assembly!Q$23+$BS202*Assembly!Q$24</f>
        <v>0</v>
      </c>
      <c r="CJ202" s="424" t="str">
        <f>$AY202*Assembly!R$4+$AZ202*Assembly!R$5+$BA202*Assembly!R$6+$BB202*Assembly!R$7+$BC202*Assembly!R$8+$BD202*Assembly!R$9+$BE202*Assembly!R$10+$BF202*Assembly!R$11+$BG202*Assembly!R$12+$BH202*Assembly!R$13+$BI202*Assembly!R$14+$BJ202*Assembly!R$15+$BK202*Assembly!R$16+$BL202*Assembly!R$17+$BM202*Assembly!R$18+$BN202*Assembly!R$19+$BO202*Assembly!R$20+$BP202*Assembly!R$21+$BQ202*Assembly!R$22+$BR202*Assembly!R$23+$BS202*Assembly!R$24</f>
        <v>0</v>
      </c>
      <c r="CK202" s="421" t="str">
        <f>$AY202*Assembly!S$4+$AZ202*Assembly!S$5+$BA202*Assembly!S$6+$BB202*Assembly!S$7+$BC202*Assembly!S$8+$BD202*Assembly!S$9+$BE202*Assembly!S$10+$BF202*Assembly!S$11+$BG202*Assembly!S$12+$BH202*Assembly!S$13+$BI202*Assembly!S$14+$BJ202*Assembly!S$15+$BK202*Assembly!S$16+$BL202*Assembly!S$17+$BM202*Assembly!S$18+$BN202*Assembly!S$19+$BO202*Assembly!S$20+$BP202*Assembly!S$21+$BQ202*Assembly!S$22+$BR202*Assembly!S$23+$BS202*Assembly!S$24</f>
        <v>0</v>
      </c>
      <c r="CL202" s="421" t="str">
        <f>$AY202*Assembly!T$4+$AZ202*Assembly!T$5+$BA202*Assembly!T$6+$BB202*Assembly!T$7+$BC202*Assembly!T$8+$BD202*Assembly!T$9+$BE202*Assembly!T$10+$BF202*Assembly!T$11+$BG202*Assembly!T$12+$BH202*Assembly!T$13+$BI202*Assembly!T$14+$BJ202*Assembly!T$15+$BK202*Assembly!T$16+$BL202*Assembly!T$17+$BM202*Assembly!T$18+$BN202*Assembly!T$19+$BO202*Assembly!T$20+$BP202*Assembly!T$21+$BQ202*Assembly!T$22+$BR202*Assembly!T$23+$BS202*Assembly!T$24</f>
        <v>0</v>
      </c>
      <c r="CM202" s="421" t="str">
        <f>$AY202*Assembly!U$4+$AZ202*Assembly!U$5+$BA202*Assembly!U$6+$BB202*Assembly!U$7+$BC202*Assembly!U$8+$BD202*Assembly!U$9+$BE202*Assembly!U$10+$BF202*Assembly!U$11+$BG202*Assembly!U$12+$BH202*Assembly!U$13+$BI202*Assembly!U$14+$BJ202*Assembly!U$15+$BK202*Assembly!U$16+$BL202*Assembly!U$17+$BM202*Assembly!U$18+$BN202*Assembly!U$19+$BO202*Assembly!U$20+$BP202*Assembly!U$21+$BQ202*Assembly!U$22+$BR202*Assembly!U$23+$BS202*Assembly!U$24</f>
        <v>0</v>
      </c>
      <c r="CN202" s="424" t="str">
        <f>$AY202*Assembly!V$4+$AZ202*Assembly!V$5+$BA202*Assembly!V$6+$BB202*Assembly!V$7+$BC202*Assembly!V$8+$BD202*Assembly!V$9+$BE202*Assembly!V$10+$BF202*Assembly!V$11+$BG202*Assembly!V$12+$BH202*Assembly!V$13+$BI202*Assembly!V$14+$BJ202*Assembly!V$15+$BK202*Assembly!V$16+$BL202*Assembly!V$17+$BM202*Assembly!V$18+$BN202*Assembly!V$19+$BO202*Assembly!V$20+$BP202*Assembly!V$21+$BQ202*Assembly!V$22+$BR202*Assembly!V$23+$BS202*Assembly!V$24</f>
        <v>0</v>
      </c>
      <c r="CO202" s="424" t="str">
        <f>CE202*Refining!$F$3</f>
        <v>150</v>
      </c>
      <c r="CP202" s="424" t="str">
        <f>CF202*Refining!$F$4</f>
        <v>0</v>
      </c>
      <c r="CQ202" s="424" t="str">
        <f>CG202*Refining!$F$5</f>
        <v>0</v>
      </c>
      <c r="CR202" s="424" t="str">
        <f>CH202*Refining!$F$6</f>
        <v>0</v>
      </c>
      <c r="CS202" s="424" t="str">
        <f>CI202*Refining!$F$7</f>
        <v>0</v>
      </c>
      <c r="CT202" s="424" t="str">
        <f>CJ202*Refining!$F$8</f>
        <v>0</v>
      </c>
      <c r="CU202" s="424" t="str">
        <f>CK202*Refining!$F$9</f>
        <v>0</v>
      </c>
      <c r="CV202" s="424" t="str">
        <f>CL202*Refining!$F$10</f>
        <v>0</v>
      </c>
      <c r="CW202" s="424" t="str">
        <f>CM202*Refining!$F$11</f>
        <v>0</v>
      </c>
      <c r="CX202" s="424" t="str">
        <f>CN202*Refining!$F$12</f>
        <v>0</v>
      </c>
      <c r="CY202" s="441" t="str">
        <f t="shared" ref="CY202:DR202" si="816">IF(CE202 = 0, "", CE202)</f>
        <v>84</v>
      </c>
      <c r="CZ202" s="442" t="str">
        <f t="shared" si="816"/>
        <v/>
      </c>
      <c r="DA202" s="442" t="str">
        <f t="shared" si="816"/>
        <v/>
      </c>
      <c r="DB202" s="443" t="str">
        <f t="shared" si="816"/>
        <v/>
      </c>
      <c r="DC202" s="444" t="str">
        <f t="shared" si="816"/>
        <v/>
      </c>
      <c r="DD202" s="442" t="str">
        <f t="shared" si="816"/>
        <v/>
      </c>
      <c r="DE202" s="444" t="str">
        <f t="shared" si="816"/>
        <v/>
      </c>
      <c r="DF202" s="444" t="str">
        <f t="shared" si="816"/>
        <v/>
      </c>
      <c r="DG202" s="442" t="str">
        <f t="shared" si="816"/>
        <v/>
      </c>
      <c r="DH202" s="445" t="str">
        <f t="shared" si="816"/>
        <v/>
      </c>
      <c r="DI202" s="441" t="str">
        <f t="shared" si="816"/>
        <v>150</v>
      </c>
      <c r="DJ202" s="442" t="str">
        <f t="shared" si="816"/>
        <v/>
      </c>
      <c r="DK202" s="442" t="str">
        <f t="shared" si="816"/>
        <v/>
      </c>
      <c r="DL202" s="442" t="str">
        <f t="shared" si="816"/>
        <v/>
      </c>
      <c r="DM202" s="446" t="str">
        <f t="shared" si="816"/>
        <v/>
      </c>
      <c r="DN202" s="442" t="str">
        <f t="shared" si="816"/>
        <v/>
      </c>
      <c r="DO202" s="442" t="str">
        <f t="shared" si="816"/>
        <v/>
      </c>
      <c r="DP202" s="442" t="str">
        <f t="shared" si="816"/>
        <v/>
      </c>
      <c r="DQ202" s="442" t="str">
        <f t="shared" si="816"/>
        <v/>
      </c>
      <c r="DR202" s="445" t="str">
        <f t="shared" si="816"/>
        <v/>
      </c>
      <c r="DS202" s="447" t="str">
        <f t="shared" si="15"/>
        <v>84</v>
      </c>
      <c r="DT202" s="448" t="str">
        <f t="shared" si="16"/>
        <v>150</v>
      </c>
      <c r="DU202" s="434" t="str">
        <f>CY202*'Ores &amp; Ingots'!$C$3+CZ202*'Ores &amp; Ingots'!$C$4+DA202*'Ores &amp; Ingots'!$C$5+DB202*'Ores &amp; Ingots'!$C$6+DC202*'Ores &amp; Ingots'!$C$7+DD202*'Ores &amp; Ingots'!$C$8+DE202*'Ores &amp; Ingots'!$C$9+DF202*'Ores &amp; Ingots'!$C$10+DG202*'Ores &amp; Ingots'!$C$11+DH202*'Ores &amp; Ingots'!$C$12</f>
        <v>11</v>
      </c>
      <c r="DV202" s="434" t="str">
        <f>DI202*'Ores &amp; Ingots'!$B$3+DJ202*'Ores &amp; Ingots'!$B$4+DK202*'Ores &amp; Ingots'!$B$5+DL202*'Ores &amp; Ingots'!$B$6+DM202*'Ores &amp; Ingots'!$B$7+DN202*'Ores &amp; Ingots'!$B$8+DO202*'Ores &amp; Ingots'!$B$9+DP202*'Ores &amp; Ingots'!$B$10+DQ202*'Ores &amp; Ingots'!$B$11+DR202*'Ores &amp; Ingots'!$B$12</f>
        <v>56</v>
      </c>
      <c r="DW202" s="448" t="str">
        <f>CY202*Refining!$G$3+CZ202*Refining!$G$4+DA202*Refining!$G$5+DB202*Refining!$G$6+DC202*Refining!$G$7+DD202*Refining!$G$8+DE202*Refining!$G$9+DF202*Refining!$G$10+DG202*Refining!$G$11+DH202*Refining!$G$12</f>
        <v>6</v>
      </c>
      <c r="DX202" s="448" t="str">
        <f t="shared" si="17"/>
        <v>897</v>
      </c>
      <c r="DY202" s="449" t="str">
        <f t="shared" si="18"/>
        <v>0.0009</v>
      </c>
      <c r="DZ202" s="447" t="str">
        <f t="shared" si="19"/>
        <v>13</v>
      </c>
      <c r="EA202" s="446" t="str">
        <f t="shared" ref="EA202:EB202" si="817">DZ202/60</f>
        <v>0.2</v>
      </c>
      <c r="EB202" s="446" t="str">
        <f t="shared" si="817"/>
        <v>0.0</v>
      </c>
      <c r="EC202" s="450" t="str">
        <f t="shared" si="21"/>
        <v>0.00</v>
      </c>
      <c r="ED202" s="447" t="str">
        <f t="shared" si="22"/>
        <v>1,520</v>
      </c>
      <c r="EE202" s="446" t="str">
        <f t="shared" ref="EE202:EF202" si="818">ED202/1000</f>
        <v>1.5</v>
      </c>
      <c r="EF202" s="451" t="str">
        <f t="shared" si="818"/>
        <v>0.00</v>
      </c>
      <c r="EG202" s="452" t="str">
        <f t="shared" si="24"/>
        <v>0.0015</v>
      </c>
      <c r="EH202" s="225" t="s">
        <v>12</v>
      </c>
    </row>
    <row r="203">
      <c r="A203" s="33"/>
      <c r="B203" s="336" t="s">
        <v>1057</v>
      </c>
      <c r="C203" s="227" t="s">
        <v>886</v>
      </c>
      <c r="D203" s="227">
        <v>1.0</v>
      </c>
      <c r="E203" s="227">
        <v>1.0</v>
      </c>
      <c r="F203" s="227">
        <v>1.0</v>
      </c>
      <c r="G203" s="453" t="str">
        <f t="shared" si="5"/>
        <v>15.625</v>
      </c>
      <c r="H203" s="454">
        <v>5.0</v>
      </c>
      <c r="I203" s="454">
        <v>12.5</v>
      </c>
      <c r="J203" s="454" t="str">
        <f>H203/Main!$D$9</f>
        <v>5</v>
      </c>
      <c r="K203" s="454" t="str">
        <f>I203/Main!$D$10</f>
        <v>12.5</v>
      </c>
      <c r="L203" s="455" t="str">
        <f t="shared" si="6"/>
        <v>2.5</v>
      </c>
      <c r="M203" s="455">
        <v>1.0</v>
      </c>
      <c r="N203" s="456"/>
      <c r="O203" s="456"/>
      <c r="P203" s="456"/>
      <c r="Q203" s="457"/>
      <c r="R203" s="456"/>
      <c r="S203" s="458"/>
      <c r="T203" s="458"/>
      <c r="U203" s="456"/>
      <c r="V203" s="456"/>
      <c r="W203" s="530"/>
      <c r="X203" s="458"/>
      <c r="Y203" s="456"/>
      <c r="Z203" s="456"/>
      <c r="AA203" s="456"/>
      <c r="AB203" s="456"/>
      <c r="AC203" s="531" t="s">
        <v>12</v>
      </c>
      <c r="AD203" s="498">
        <v>10.0</v>
      </c>
      <c r="AE203" s="434">
        <v>0.0</v>
      </c>
      <c r="AF203" s="434">
        <v>0.0</v>
      </c>
      <c r="AG203" s="434">
        <v>0.0</v>
      </c>
      <c r="AH203" s="434">
        <v>0.0</v>
      </c>
      <c r="AI203" s="434">
        <v>0.0</v>
      </c>
      <c r="AJ203" s="434">
        <v>0.0</v>
      </c>
      <c r="AK203" s="434">
        <v>0.0</v>
      </c>
      <c r="AL203" s="434">
        <v>0.0</v>
      </c>
      <c r="AM203" s="434">
        <v>0.0</v>
      </c>
      <c r="AN203" s="434">
        <v>0.0</v>
      </c>
      <c r="AO203" s="434">
        <v>0.0</v>
      </c>
      <c r="AP203" s="434">
        <v>0.0</v>
      </c>
      <c r="AQ203" s="434">
        <v>0.0</v>
      </c>
      <c r="AR203" s="434">
        <v>0.0</v>
      </c>
      <c r="AS203" s="434">
        <v>0.0</v>
      </c>
      <c r="AT203" s="434">
        <v>0.0</v>
      </c>
      <c r="AU203" s="434">
        <v>0.0</v>
      </c>
      <c r="AV203" s="434">
        <v>0.0</v>
      </c>
      <c r="AW203" s="434">
        <v>0.0</v>
      </c>
      <c r="AX203" s="434">
        <v>0.0</v>
      </c>
      <c r="AY203" s="537" t="str">
        <f t="shared" ref="AY203:BS203" si="819">IF(AD203 = 0, "", AD203)</f>
        <v>10</v>
      </c>
      <c r="AZ203" s="430" t="str">
        <f t="shared" si="819"/>
        <v/>
      </c>
      <c r="BA203" s="430" t="str">
        <f t="shared" si="819"/>
        <v/>
      </c>
      <c r="BB203" s="430" t="str">
        <f t="shared" si="819"/>
        <v/>
      </c>
      <c r="BC203" s="430" t="str">
        <f t="shared" si="819"/>
        <v/>
      </c>
      <c r="BD203" s="430" t="str">
        <f t="shared" si="819"/>
        <v/>
      </c>
      <c r="BE203" s="430" t="str">
        <f t="shared" si="819"/>
        <v/>
      </c>
      <c r="BF203" s="430" t="str">
        <f t="shared" si="819"/>
        <v/>
      </c>
      <c r="BG203" s="430" t="str">
        <f t="shared" si="819"/>
        <v/>
      </c>
      <c r="BH203" s="430" t="str">
        <f t="shared" si="819"/>
        <v/>
      </c>
      <c r="BI203" s="430" t="str">
        <f t="shared" si="819"/>
        <v/>
      </c>
      <c r="BJ203" s="430" t="str">
        <f t="shared" si="819"/>
        <v/>
      </c>
      <c r="BK203" s="430" t="str">
        <f t="shared" si="819"/>
        <v/>
      </c>
      <c r="BL203" s="430" t="str">
        <f t="shared" si="819"/>
        <v/>
      </c>
      <c r="BM203" s="430" t="str">
        <f t="shared" si="819"/>
        <v/>
      </c>
      <c r="BN203" s="430" t="str">
        <f t="shared" si="819"/>
        <v/>
      </c>
      <c r="BO203" s="430" t="str">
        <f t="shared" si="819"/>
        <v/>
      </c>
      <c r="BP203" s="430" t="str">
        <f t="shared" si="819"/>
        <v/>
      </c>
      <c r="BQ203" s="430" t="str">
        <f t="shared" si="819"/>
        <v/>
      </c>
      <c r="BR203" s="430" t="str">
        <f t="shared" si="819"/>
        <v/>
      </c>
      <c r="BS203" s="432" t="str">
        <f t="shared" si="819"/>
        <v/>
      </c>
      <c r="BT203" s="433" t="str">
        <f>$AY203*Assembly!Y$4+$AZ203*Assembly!Y$5+$BA203*Assembly!Y$6+$BB203*Assembly!Y$7+$BC203*Assembly!Y$8+$BD203*Assembly!Y$9+$BE203*Assembly!Y$10+$BF203*Assembly!Y$11+$BG203*Assembly!Y$12+$BH203*Assembly!Y$13+$BI203*Assembly!Y$14+$BJ203*Assembly!Y$15+$BK203*Assembly!Y$16+$BL203*Assembly!Y$17+$BM203*Assembly!Y$18+$BN203*Assembly!Y$19+$BO203*Assembly!Y$20+$BP203*Assembly!Y$21+$BQ203*Assembly!Y$22+$BR203*Assembly!Y$23+$BS203*Assembly!Y$24</f>
        <v>200</v>
      </c>
      <c r="BU203" s="434" t="str">
        <f t="shared" si="8"/>
        <v>13</v>
      </c>
      <c r="BV203" s="434" t="str">
        <f>$AY203*Assembly!AC$4+$AZ203*Assembly!AC$5+$BA203*Assembly!AC$6+$BB203*Assembly!AC$7+$BC203*Assembly!AC$8+$BD203*Assembly!AC$9+$BE203*Assembly!AC$10+$BF203*Assembly!AC$11+$BG203*Assembly!AC$12+$BH203*Assembly!AC$13+$BI203*Assembly!AC$14+$BJ203*Assembly!AC$15+$BK203*Assembly!AC$16+$BL203*Assembly!AC$17+$BM203*Assembly!AC$18+$BN203*Assembly!AC$19+$BO203*Assembly!AC$20+$BP203*Assembly!AC$21+$BQ203*Assembly!AC$22+$BR203*Assembly!AC$23+$BS203*Assembly!AC$24</f>
        <v>1,000</v>
      </c>
      <c r="BW203" s="435" t="str">
        <f t="shared" si="9"/>
        <v>5.00</v>
      </c>
      <c r="BX203" s="436" t="str">
        <f t="shared" si="10"/>
        <v>64</v>
      </c>
      <c r="BY203" s="437" t="str">
        <f t="shared" si="11"/>
        <v>78.1</v>
      </c>
      <c r="BZ203" s="438"/>
      <c r="CA203" s="434" t="str">
        <f>$AY203*Assembly!X$4+$AZ203*Assembly!X$5+$BA203*Assembly!X$6+$BB203*Assembly!X$7+$BC203*Assembly!X$8+$BD203*Assembly!X$9+$BE203*Assembly!X$10+$BF203*Assembly!X$11+$BG203*Assembly!X$12+$BH203*Assembly!X$13+$BI203*Assembly!X$14+$BJ203*Assembly!X$15+$BK203*Assembly!X$16+$BL203*Assembly!X$17+$BM203*Assembly!X$18+$BN203*Assembly!X$19+$BO203*Assembly!X$20+$BP203*Assembly!X$21+$BQ203*Assembly!X$22+$BR203*Assembly!X$23+$BS203*Assembly!X$24</f>
        <v>10</v>
      </c>
      <c r="CB203" s="434" t="str">
        <f t="shared" si="12"/>
        <v>1,556</v>
      </c>
      <c r="CC203" s="439" t="str">
        <f t="shared" si="13"/>
        <v>0.0016</v>
      </c>
      <c r="CD203" s="440" t="str">
        <f>$AY203*Assembly!AB$4+$AZ203*Assembly!AB$5+$BA203*Assembly!AB$6+$BB203*Assembly!AB$7+$BC203*Assembly!AB$8+$BD203*Assembly!AB$9+$BE203*Assembly!AB$10+$BF203*Assembly!AB$11+$BG203*Assembly!AB$12+$BH203*Assembly!AB$13+$BI203*Assembly!AB$14+$BJ203*Assembly!AB$15+$BK203*Assembly!AB$16+$BL203*Assembly!AB$17+$BM203*Assembly!AB$18+$BN203*Assembly!AB$19+$BO203*Assembly!AB$20+$BP203*Assembly!AB$21+$BQ203*Assembly!AB$22+$BR203*Assembly!AB$23+$BS203*Assembly!AB$24</f>
        <v>30</v>
      </c>
      <c r="CE203" s="457" t="str">
        <f>$AY203*Assembly!M$4+$AZ203*Assembly!M$5+$BA203*Assembly!M$6+$BB203*Assembly!M$7+$BC203*Assembly!M$8+$BD203*Assembly!M$9+$BE203*Assembly!M$10+$BF203*Assembly!M$11+$BG203*Assembly!M$12+$BH203*Assembly!M$13+$BI203*Assembly!M$14+$BJ203*Assembly!M$15+$BK203*Assembly!M$16+$BL203*Assembly!M$17+$BM203*Assembly!M$18+$BN203*Assembly!M$19+$BO203*Assembly!M$20+$BP203*Assembly!M$21+$BQ203*Assembly!M$22+$BR203*Assembly!M$23+$BS203*Assembly!M$24</f>
        <v>210</v>
      </c>
      <c r="CF203" s="457" t="str">
        <f>$AY203*Assembly!N$4+$AZ203*Assembly!N$5+$BA203*Assembly!N$6+$BB203*Assembly!N$7+$BC203*Assembly!N$8+$BD203*Assembly!N$9+$BE203*Assembly!N$10+$BF203*Assembly!N$11+$BG203*Assembly!N$12+$BH203*Assembly!N$13+$BI203*Assembly!N$14+$BJ203*Assembly!N$15+$BK203*Assembly!N$16+$BL203*Assembly!N$17+$BM203*Assembly!N$18+$BN203*Assembly!N$19+$BO203*Assembly!N$20+$BP203*Assembly!N$21+$BQ203*Assembly!N$22+$BR203*Assembly!N$23+$BS203*Assembly!N$24</f>
        <v>0</v>
      </c>
      <c r="CG203" s="457" t="str">
        <f>$AY203*Assembly!O$4+$AZ203*Assembly!O$5+$BA203*Assembly!O$6+$BB203*Assembly!O$7+$BC203*Assembly!O$8+$BD203*Assembly!O$9+$BE203*Assembly!O$10+$BF203*Assembly!O$11+$BG203*Assembly!O$12+$BH203*Assembly!O$13+$BI203*Assembly!O$14+$BJ203*Assembly!O$15+$BK203*Assembly!O$16+$BL203*Assembly!O$17+$BM203*Assembly!O$18+$BN203*Assembly!O$19+$BO203*Assembly!O$20+$BP203*Assembly!O$21+$BQ203*Assembly!O$22+$BR203*Assembly!O$23+$BS203*Assembly!O$24</f>
        <v>0</v>
      </c>
      <c r="CH203" s="454" t="str">
        <f>$AY203*Assembly!P$4+$AZ203*Assembly!P$5+$BA203*Assembly!P$6+$BB203*Assembly!P$7+$BC203*Assembly!P$8+$BD203*Assembly!P$9+$BE203*Assembly!P$10+$BF203*Assembly!P$11+$BG203*Assembly!P$12+$BH203*Assembly!P$13+$BI203*Assembly!P$14+$BJ203*Assembly!P$15+$BK203*Assembly!P$16+$BL203*Assembly!P$17+$BM203*Assembly!P$18+$BN203*Assembly!P$19+$BO203*Assembly!P$20+$BP203*Assembly!P$21+$BQ203*Assembly!P$22+$BR203*Assembly!P$23+$BS203*Assembly!P$24</f>
        <v>0</v>
      </c>
      <c r="CI203" s="454" t="str">
        <f>$AY203*Assembly!Q$4+$AZ203*Assembly!Q$5+$BA203*Assembly!Q$6+$BB203*Assembly!Q$7+$BC203*Assembly!Q$8+$BD203*Assembly!Q$9+$BE203*Assembly!Q$10+$BF203*Assembly!Q$11+$BG203*Assembly!Q$12+$BH203*Assembly!Q$13+$BI203*Assembly!Q$14+$BJ203*Assembly!Q$15+$BK203*Assembly!Q$16+$BL203*Assembly!Q$17+$BM203*Assembly!Q$18+$BN203*Assembly!Q$19+$BO203*Assembly!Q$20+$BP203*Assembly!Q$21+$BQ203*Assembly!Q$22+$BR203*Assembly!Q$23+$BS203*Assembly!Q$24</f>
        <v>0</v>
      </c>
      <c r="CJ203" s="457" t="str">
        <f>$AY203*Assembly!R$4+$AZ203*Assembly!R$5+$BA203*Assembly!R$6+$BB203*Assembly!R$7+$BC203*Assembly!R$8+$BD203*Assembly!R$9+$BE203*Assembly!R$10+$BF203*Assembly!R$11+$BG203*Assembly!R$12+$BH203*Assembly!R$13+$BI203*Assembly!R$14+$BJ203*Assembly!R$15+$BK203*Assembly!R$16+$BL203*Assembly!R$17+$BM203*Assembly!R$18+$BN203*Assembly!R$19+$BO203*Assembly!R$20+$BP203*Assembly!R$21+$BQ203*Assembly!R$22+$BR203*Assembly!R$23+$BS203*Assembly!R$24</f>
        <v>0</v>
      </c>
      <c r="CK203" s="454" t="str">
        <f>$AY203*Assembly!S$4+$AZ203*Assembly!S$5+$BA203*Assembly!S$6+$BB203*Assembly!S$7+$BC203*Assembly!S$8+$BD203*Assembly!S$9+$BE203*Assembly!S$10+$BF203*Assembly!S$11+$BG203*Assembly!S$12+$BH203*Assembly!S$13+$BI203*Assembly!S$14+$BJ203*Assembly!S$15+$BK203*Assembly!S$16+$BL203*Assembly!S$17+$BM203*Assembly!S$18+$BN203*Assembly!S$19+$BO203*Assembly!S$20+$BP203*Assembly!S$21+$BQ203*Assembly!S$22+$BR203*Assembly!S$23+$BS203*Assembly!S$24</f>
        <v>0</v>
      </c>
      <c r="CL203" s="454" t="str">
        <f>$AY203*Assembly!T$4+$AZ203*Assembly!T$5+$BA203*Assembly!T$6+$BB203*Assembly!T$7+$BC203*Assembly!T$8+$BD203*Assembly!T$9+$BE203*Assembly!T$10+$BF203*Assembly!T$11+$BG203*Assembly!T$12+$BH203*Assembly!T$13+$BI203*Assembly!T$14+$BJ203*Assembly!T$15+$BK203*Assembly!T$16+$BL203*Assembly!T$17+$BM203*Assembly!T$18+$BN203*Assembly!T$19+$BO203*Assembly!T$20+$BP203*Assembly!T$21+$BQ203*Assembly!T$22+$BR203*Assembly!T$23+$BS203*Assembly!T$24</f>
        <v>0</v>
      </c>
      <c r="CM203" s="454" t="str">
        <f>$AY203*Assembly!U$4+$AZ203*Assembly!U$5+$BA203*Assembly!U$6+$BB203*Assembly!U$7+$BC203*Assembly!U$8+$BD203*Assembly!U$9+$BE203*Assembly!U$10+$BF203*Assembly!U$11+$BG203*Assembly!U$12+$BH203*Assembly!U$13+$BI203*Assembly!U$14+$BJ203*Assembly!U$15+$BK203*Assembly!U$16+$BL203*Assembly!U$17+$BM203*Assembly!U$18+$BN203*Assembly!U$19+$BO203*Assembly!U$20+$BP203*Assembly!U$21+$BQ203*Assembly!U$22+$BR203*Assembly!U$23+$BS203*Assembly!U$24</f>
        <v>0</v>
      </c>
      <c r="CN203" s="457" t="str">
        <f>$AY203*Assembly!V$4+$AZ203*Assembly!V$5+$BA203*Assembly!V$6+$BB203*Assembly!V$7+$BC203*Assembly!V$8+$BD203*Assembly!V$9+$BE203*Assembly!V$10+$BF203*Assembly!V$11+$BG203*Assembly!V$12+$BH203*Assembly!V$13+$BI203*Assembly!V$14+$BJ203*Assembly!V$15+$BK203*Assembly!V$16+$BL203*Assembly!V$17+$BM203*Assembly!V$18+$BN203*Assembly!V$19+$BO203*Assembly!V$20+$BP203*Assembly!V$21+$BQ203*Assembly!V$22+$BR203*Assembly!V$23+$BS203*Assembly!V$24</f>
        <v>0</v>
      </c>
      <c r="CO203" s="457" t="str">
        <f>CE203*Refining!$F$3</f>
        <v>375</v>
      </c>
      <c r="CP203" s="457" t="str">
        <f>CF203*Refining!$F$4</f>
        <v>0</v>
      </c>
      <c r="CQ203" s="457" t="str">
        <f>CG203*Refining!$F$5</f>
        <v>0</v>
      </c>
      <c r="CR203" s="457" t="str">
        <f>CH203*Refining!$F$6</f>
        <v>0</v>
      </c>
      <c r="CS203" s="457" t="str">
        <f>CI203*Refining!$F$7</f>
        <v>0</v>
      </c>
      <c r="CT203" s="457" t="str">
        <f>CJ203*Refining!$F$8</f>
        <v>0</v>
      </c>
      <c r="CU203" s="457" t="str">
        <f>CK203*Refining!$F$9</f>
        <v>0</v>
      </c>
      <c r="CV203" s="457" t="str">
        <f>CL203*Refining!$F$10</f>
        <v>0</v>
      </c>
      <c r="CW203" s="457" t="str">
        <f>CM203*Refining!$F$11</f>
        <v>0</v>
      </c>
      <c r="CX203" s="457" t="str">
        <f>CN203*Refining!$F$12</f>
        <v>0</v>
      </c>
      <c r="CY203" s="441" t="str">
        <f t="shared" ref="CY203:DR203" si="820">IF(CE203 = 0, "", CE203)</f>
        <v>210</v>
      </c>
      <c r="CZ203" s="442" t="str">
        <f t="shared" si="820"/>
        <v/>
      </c>
      <c r="DA203" s="442" t="str">
        <f t="shared" si="820"/>
        <v/>
      </c>
      <c r="DB203" s="443" t="str">
        <f t="shared" si="820"/>
        <v/>
      </c>
      <c r="DC203" s="444" t="str">
        <f t="shared" si="820"/>
        <v/>
      </c>
      <c r="DD203" s="442" t="str">
        <f t="shared" si="820"/>
        <v/>
      </c>
      <c r="DE203" s="444" t="str">
        <f t="shared" si="820"/>
        <v/>
      </c>
      <c r="DF203" s="444" t="str">
        <f t="shared" si="820"/>
        <v/>
      </c>
      <c r="DG203" s="442" t="str">
        <f t="shared" si="820"/>
        <v/>
      </c>
      <c r="DH203" s="445" t="str">
        <f t="shared" si="820"/>
        <v/>
      </c>
      <c r="DI203" s="441" t="str">
        <f t="shared" si="820"/>
        <v>375</v>
      </c>
      <c r="DJ203" s="442" t="str">
        <f t="shared" si="820"/>
        <v/>
      </c>
      <c r="DK203" s="442" t="str">
        <f t="shared" si="820"/>
        <v/>
      </c>
      <c r="DL203" s="442" t="str">
        <f t="shared" si="820"/>
        <v/>
      </c>
      <c r="DM203" s="446" t="str">
        <f t="shared" si="820"/>
        <v/>
      </c>
      <c r="DN203" s="442" t="str">
        <f t="shared" si="820"/>
        <v/>
      </c>
      <c r="DO203" s="442" t="str">
        <f t="shared" si="820"/>
        <v/>
      </c>
      <c r="DP203" s="442" t="str">
        <f t="shared" si="820"/>
        <v/>
      </c>
      <c r="DQ203" s="442" t="str">
        <f t="shared" si="820"/>
        <v/>
      </c>
      <c r="DR203" s="445" t="str">
        <f t="shared" si="820"/>
        <v/>
      </c>
      <c r="DS203" s="447" t="str">
        <f t="shared" si="15"/>
        <v>210</v>
      </c>
      <c r="DT203" s="448" t="str">
        <f t="shared" si="16"/>
        <v>375</v>
      </c>
      <c r="DU203" s="434" t="str">
        <f>CY203*'Ores &amp; Ingots'!$C$3+CZ203*'Ores &amp; Ingots'!$C$4+DA203*'Ores &amp; Ingots'!$C$5+DB203*'Ores &amp; Ingots'!$C$6+DC203*'Ores &amp; Ingots'!$C$7+DD203*'Ores &amp; Ingots'!$C$8+DE203*'Ores &amp; Ingots'!$C$9+DF203*'Ores &amp; Ingots'!$C$10+DG203*'Ores &amp; Ingots'!$C$11+DH203*'Ores &amp; Ingots'!$C$12</f>
        <v>27</v>
      </c>
      <c r="DV203" s="434" t="str">
        <f>DI203*'Ores &amp; Ingots'!$B$3+DJ203*'Ores &amp; Ingots'!$B$4+DK203*'Ores &amp; Ingots'!$B$5+DL203*'Ores &amp; Ingots'!$B$6+DM203*'Ores &amp; Ingots'!$B$7+DN203*'Ores &amp; Ingots'!$B$8+DO203*'Ores &amp; Ingots'!$B$9+DP203*'Ores &amp; Ingots'!$B$10+DQ203*'Ores &amp; Ingots'!$B$11+DR203*'Ores &amp; Ingots'!$B$12</f>
        <v>139</v>
      </c>
      <c r="DW203" s="448" t="str">
        <f>CY203*Refining!$G$3+CZ203*Refining!$G$4+DA203*Refining!$G$5+DB203*Refining!$G$6+DC203*Refining!$G$7+DD203*Refining!$G$8+DE203*Refining!$G$9+DF203*Refining!$G$10+DG203*Refining!$G$11+DH203*Refining!$G$12</f>
        <v>14</v>
      </c>
      <c r="DX203" s="448" t="str">
        <f t="shared" si="17"/>
        <v>2,244</v>
      </c>
      <c r="DY203" s="449" t="str">
        <f t="shared" si="18"/>
        <v>0.0022</v>
      </c>
      <c r="DZ203" s="447" t="str">
        <f t="shared" si="19"/>
        <v>29</v>
      </c>
      <c r="EA203" s="446" t="str">
        <f t="shared" ref="EA203:EB203" si="821">DZ203/60</f>
        <v>0.5</v>
      </c>
      <c r="EB203" s="446" t="str">
        <f t="shared" si="821"/>
        <v>0.0</v>
      </c>
      <c r="EC203" s="450" t="str">
        <f t="shared" si="21"/>
        <v>0.00</v>
      </c>
      <c r="ED203" s="447" t="str">
        <f t="shared" si="22"/>
        <v>3,799</v>
      </c>
      <c r="EE203" s="446" t="str">
        <f t="shared" ref="EE203:EF203" si="822">ED203/1000</f>
        <v>3.8</v>
      </c>
      <c r="EF203" s="451" t="str">
        <f t="shared" si="822"/>
        <v>0.00</v>
      </c>
      <c r="EG203" s="452" t="str">
        <f t="shared" si="24"/>
        <v>0.0038</v>
      </c>
      <c r="EH203" s="225" t="s">
        <v>12</v>
      </c>
    </row>
    <row r="204">
      <c r="A204" s="33"/>
      <c r="B204" s="336" t="s">
        <v>1058</v>
      </c>
      <c r="C204" s="227" t="s">
        <v>886</v>
      </c>
      <c r="D204" s="227">
        <v>1.0</v>
      </c>
      <c r="E204" s="227">
        <v>1.0</v>
      </c>
      <c r="F204" s="227">
        <v>1.0</v>
      </c>
      <c r="G204" s="420" t="str">
        <f t="shared" si="5"/>
        <v>15.625</v>
      </c>
      <c r="H204" s="421">
        <v>3.0</v>
      </c>
      <c r="I204" s="421">
        <v>7.5</v>
      </c>
      <c r="J204" s="421" t="str">
        <f>H204/Main!$D$9</f>
        <v>3</v>
      </c>
      <c r="K204" s="421" t="str">
        <f>I204/Main!$D$10</f>
        <v>7.5</v>
      </c>
      <c r="L204" s="422" t="str">
        <f t="shared" si="6"/>
        <v>2.5</v>
      </c>
      <c r="M204" s="422">
        <v>1.0</v>
      </c>
      <c r="N204" s="423"/>
      <c r="O204" s="423"/>
      <c r="P204" s="423"/>
      <c r="Q204" s="424"/>
      <c r="R204" s="423"/>
      <c r="S204" s="425"/>
      <c r="T204" s="425"/>
      <c r="U204" s="423"/>
      <c r="V204" s="423"/>
      <c r="W204" s="425"/>
      <c r="X204" s="425"/>
      <c r="Y204" s="423"/>
      <c r="Z204" s="423"/>
      <c r="AA204" s="423"/>
      <c r="AB204" s="423"/>
      <c r="AC204" s="523" t="s">
        <v>12</v>
      </c>
      <c r="AD204" s="498">
        <v>4.0</v>
      </c>
      <c r="AE204" s="434">
        <v>0.0</v>
      </c>
      <c r="AF204" s="434">
        <v>0.0</v>
      </c>
      <c r="AG204" s="434">
        <v>0.0</v>
      </c>
      <c r="AH204" s="434">
        <v>0.0</v>
      </c>
      <c r="AI204" s="434">
        <v>0.0</v>
      </c>
      <c r="AJ204" s="434">
        <v>0.0</v>
      </c>
      <c r="AK204" s="434">
        <v>0.0</v>
      </c>
      <c r="AL204" s="434">
        <v>0.0</v>
      </c>
      <c r="AM204" s="434">
        <v>0.0</v>
      </c>
      <c r="AN204" s="434">
        <v>0.0</v>
      </c>
      <c r="AO204" s="434">
        <v>0.0</v>
      </c>
      <c r="AP204" s="434">
        <v>0.0</v>
      </c>
      <c r="AQ204" s="434">
        <v>0.0</v>
      </c>
      <c r="AR204" s="434">
        <v>0.0</v>
      </c>
      <c r="AS204" s="434">
        <v>0.0</v>
      </c>
      <c r="AT204" s="434">
        <v>0.0</v>
      </c>
      <c r="AU204" s="434">
        <v>0.0</v>
      </c>
      <c r="AV204" s="434">
        <v>0.0</v>
      </c>
      <c r="AW204" s="434">
        <v>0.0</v>
      </c>
      <c r="AX204" s="434">
        <v>0.0</v>
      </c>
      <c r="AY204" s="537" t="str">
        <f t="shared" ref="AY204:BS204" si="823">IF(AD204 = 0, "", AD204)</f>
        <v>4</v>
      </c>
      <c r="AZ204" s="430" t="str">
        <f t="shared" si="823"/>
        <v/>
      </c>
      <c r="BA204" s="430" t="str">
        <f t="shared" si="823"/>
        <v/>
      </c>
      <c r="BB204" s="430" t="str">
        <f t="shared" si="823"/>
        <v/>
      </c>
      <c r="BC204" s="430" t="str">
        <f t="shared" si="823"/>
        <v/>
      </c>
      <c r="BD204" s="430" t="str">
        <f t="shared" si="823"/>
        <v/>
      </c>
      <c r="BE204" s="430" t="str">
        <f t="shared" si="823"/>
        <v/>
      </c>
      <c r="BF204" s="430" t="str">
        <f t="shared" si="823"/>
        <v/>
      </c>
      <c r="BG204" s="430" t="str">
        <f t="shared" si="823"/>
        <v/>
      </c>
      <c r="BH204" s="430" t="str">
        <f t="shared" si="823"/>
        <v/>
      </c>
      <c r="BI204" s="430" t="str">
        <f t="shared" si="823"/>
        <v/>
      </c>
      <c r="BJ204" s="430" t="str">
        <f t="shared" si="823"/>
        <v/>
      </c>
      <c r="BK204" s="430" t="str">
        <f t="shared" si="823"/>
        <v/>
      </c>
      <c r="BL204" s="430" t="str">
        <f t="shared" si="823"/>
        <v/>
      </c>
      <c r="BM204" s="430" t="str">
        <f t="shared" si="823"/>
        <v/>
      </c>
      <c r="BN204" s="430" t="str">
        <f t="shared" si="823"/>
        <v/>
      </c>
      <c r="BO204" s="430" t="str">
        <f t="shared" si="823"/>
        <v/>
      </c>
      <c r="BP204" s="430" t="str">
        <f t="shared" si="823"/>
        <v/>
      </c>
      <c r="BQ204" s="430" t="str">
        <f t="shared" si="823"/>
        <v/>
      </c>
      <c r="BR204" s="430" t="str">
        <f t="shared" si="823"/>
        <v/>
      </c>
      <c r="BS204" s="432" t="str">
        <f t="shared" si="823"/>
        <v/>
      </c>
      <c r="BT204" s="433" t="str">
        <f>$AY204*Assembly!Y$4+$AZ204*Assembly!Y$5+$BA204*Assembly!Y$6+$BB204*Assembly!Y$7+$BC204*Assembly!Y$8+$BD204*Assembly!Y$9+$BE204*Assembly!Y$10+$BF204*Assembly!Y$11+$BG204*Assembly!Y$12+$BH204*Assembly!Y$13+$BI204*Assembly!Y$14+$BJ204*Assembly!Y$15+$BK204*Assembly!Y$16+$BL204*Assembly!Y$17+$BM204*Assembly!Y$18+$BN204*Assembly!Y$19+$BO204*Assembly!Y$20+$BP204*Assembly!Y$21+$BQ204*Assembly!Y$22+$BR204*Assembly!Y$23+$BS204*Assembly!Y$24</f>
        <v>80</v>
      </c>
      <c r="BU204" s="434" t="str">
        <f t="shared" si="8"/>
        <v>5</v>
      </c>
      <c r="BV204" s="434" t="str">
        <f>$AY204*Assembly!AC$4+$AZ204*Assembly!AC$5+$BA204*Assembly!AC$6+$BB204*Assembly!AC$7+$BC204*Assembly!AC$8+$BD204*Assembly!AC$9+$BE204*Assembly!AC$10+$BF204*Assembly!AC$11+$BG204*Assembly!AC$12+$BH204*Assembly!AC$13+$BI204*Assembly!AC$14+$BJ204*Assembly!AC$15+$BK204*Assembly!AC$16+$BL204*Assembly!AC$17+$BM204*Assembly!AC$18+$BN204*Assembly!AC$19+$BO204*Assembly!AC$20+$BP204*Assembly!AC$21+$BQ204*Assembly!AC$22+$BR204*Assembly!AC$23+$BS204*Assembly!AC$24</f>
        <v>400</v>
      </c>
      <c r="BW204" s="435" t="str">
        <f t="shared" si="9"/>
        <v>5.00</v>
      </c>
      <c r="BX204" s="436" t="str">
        <f t="shared" si="10"/>
        <v>26</v>
      </c>
      <c r="BY204" s="437" t="str">
        <f t="shared" si="11"/>
        <v>78.1</v>
      </c>
      <c r="BZ204" s="438"/>
      <c r="CA204" s="434" t="str">
        <f>$AY204*Assembly!X$4+$AZ204*Assembly!X$5+$BA204*Assembly!X$6+$BB204*Assembly!X$7+$BC204*Assembly!X$8+$BD204*Assembly!X$9+$BE204*Assembly!X$10+$BF204*Assembly!X$11+$BG204*Assembly!X$12+$BH204*Assembly!X$13+$BI204*Assembly!X$14+$BJ204*Assembly!X$15+$BK204*Assembly!X$16+$BL204*Assembly!X$17+$BM204*Assembly!X$18+$BN204*Assembly!X$19+$BO204*Assembly!X$20+$BP204*Assembly!X$21+$BQ204*Assembly!X$22+$BR204*Assembly!X$23+$BS204*Assembly!X$24</f>
        <v>4</v>
      </c>
      <c r="CB204" s="434" t="str">
        <f t="shared" si="12"/>
        <v>622</v>
      </c>
      <c r="CC204" s="439" t="str">
        <f t="shared" si="13"/>
        <v>0.0006</v>
      </c>
      <c r="CD204" s="440" t="str">
        <f>$AY204*Assembly!AB$4+$AZ204*Assembly!AB$5+$BA204*Assembly!AB$6+$BB204*Assembly!AB$7+$BC204*Assembly!AB$8+$BD204*Assembly!AB$9+$BE204*Assembly!AB$10+$BF204*Assembly!AB$11+$BG204*Assembly!AB$12+$BH204*Assembly!AB$13+$BI204*Assembly!AB$14+$BJ204*Assembly!AB$15+$BK204*Assembly!AB$16+$BL204*Assembly!AB$17+$BM204*Assembly!AB$18+$BN204*Assembly!AB$19+$BO204*Assembly!AB$20+$BP204*Assembly!AB$21+$BQ204*Assembly!AB$22+$BR204*Assembly!AB$23+$BS204*Assembly!AB$24</f>
        <v>12</v>
      </c>
      <c r="CE204" s="424" t="str">
        <f>$AY204*Assembly!M$4+$AZ204*Assembly!M$5+$BA204*Assembly!M$6+$BB204*Assembly!M$7+$BC204*Assembly!M$8+$BD204*Assembly!M$9+$BE204*Assembly!M$10+$BF204*Assembly!M$11+$BG204*Assembly!M$12+$BH204*Assembly!M$13+$BI204*Assembly!M$14+$BJ204*Assembly!M$15+$BK204*Assembly!M$16+$BL204*Assembly!M$17+$BM204*Assembly!M$18+$BN204*Assembly!M$19+$BO204*Assembly!M$20+$BP204*Assembly!M$21+$BQ204*Assembly!M$22+$BR204*Assembly!M$23+$BS204*Assembly!M$24</f>
        <v>84</v>
      </c>
      <c r="CF204" s="424" t="str">
        <f>$AY204*Assembly!N$4+$AZ204*Assembly!N$5+$BA204*Assembly!N$6+$BB204*Assembly!N$7+$BC204*Assembly!N$8+$BD204*Assembly!N$9+$BE204*Assembly!N$10+$BF204*Assembly!N$11+$BG204*Assembly!N$12+$BH204*Assembly!N$13+$BI204*Assembly!N$14+$BJ204*Assembly!N$15+$BK204*Assembly!N$16+$BL204*Assembly!N$17+$BM204*Assembly!N$18+$BN204*Assembly!N$19+$BO204*Assembly!N$20+$BP204*Assembly!N$21+$BQ204*Assembly!N$22+$BR204*Assembly!N$23+$BS204*Assembly!N$24</f>
        <v>0</v>
      </c>
      <c r="CG204" s="424" t="str">
        <f>$AY204*Assembly!O$4+$AZ204*Assembly!O$5+$BA204*Assembly!O$6+$BB204*Assembly!O$7+$BC204*Assembly!O$8+$BD204*Assembly!O$9+$BE204*Assembly!O$10+$BF204*Assembly!O$11+$BG204*Assembly!O$12+$BH204*Assembly!O$13+$BI204*Assembly!O$14+$BJ204*Assembly!O$15+$BK204*Assembly!O$16+$BL204*Assembly!O$17+$BM204*Assembly!O$18+$BN204*Assembly!O$19+$BO204*Assembly!O$20+$BP204*Assembly!O$21+$BQ204*Assembly!O$22+$BR204*Assembly!O$23+$BS204*Assembly!O$24</f>
        <v>0</v>
      </c>
      <c r="CH204" s="421" t="str">
        <f>$AY204*Assembly!P$4+$AZ204*Assembly!P$5+$BA204*Assembly!P$6+$BB204*Assembly!P$7+$BC204*Assembly!P$8+$BD204*Assembly!P$9+$BE204*Assembly!P$10+$BF204*Assembly!P$11+$BG204*Assembly!P$12+$BH204*Assembly!P$13+$BI204*Assembly!P$14+$BJ204*Assembly!P$15+$BK204*Assembly!P$16+$BL204*Assembly!P$17+$BM204*Assembly!P$18+$BN204*Assembly!P$19+$BO204*Assembly!P$20+$BP204*Assembly!P$21+$BQ204*Assembly!P$22+$BR204*Assembly!P$23+$BS204*Assembly!P$24</f>
        <v>0</v>
      </c>
      <c r="CI204" s="421" t="str">
        <f>$AY204*Assembly!Q$4+$AZ204*Assembly!Q$5+$BA204*Assembly!Q$6+$BB204*Assembly!Q$7+$BC204*Assembly!Q$8+$BD204*Assembly!Q$9+$BE204*Assembly!Q$10+$BF204*Assembly!Q$11+$BG204*Assembly!Q$12+$BH204*Assembly!Q$13+$BI204*Assembly!Q$14+$BJ204*Assembly!Q$15+$BK204*Assembly!Q$16+$BL204*Assembly!Q$17+$BM204*Assembly!Q$18+$BN204*Assembly!Q$19+$BO204*Assembly!Q$20+$BP204*Assembly!Q$21+$BQ204*Assembly!Q$22+$BR204*Assembly!Q$23+$BS204*Assembly!Q$24</f>
        <v>0</v>
      </c>
      <c r="CJ204" s="424" t="str">
        <f>$AY204*Assembly!R$4+$AZ204*Assembly!R$5+$BA204*Assembly!R$6+$BB204*Assembly!R$7+$BC204*Assembly!R$8+$BD204*Assembly!R$9+$BE204*Assembly!R$10+$BF204*Assembly!R$11+$BG204*Assembly!R$12+$BH204*Assembly!R$13+$BI204*Assembly!R$14+$BJ204*Assembly!R$15+$BK204*Assembly!R$16+$BL204*Assembly!R$17+$BM204*Assembly!R$18+$BN204*Assembly!R$19+$BO204*Assembly!R$20+$BP204*Assembly!R$21+$BQ204*Assembly!R$22+$BR204*Assembly!R$23+$BS204*Assembly!R$24</f>
        <v>0</v>
      </c>
      <c r="CK204" s="421" t="str">
        <f>$AY204*Assembly!S$4+$AZ204*Assembly!S$5+$BA204*Assembly!S$6+$BB204*Assembly!S$7+$BC204*Assembly!S$8+$BD204*Assembly!S$9+$BE204*Assembly!S$10+$BF204*Assembly!S$11+$BG204*Assembly!S$12+$BH204*Assembly!S$13+$BI204*Assembly!S$14+$BJ204*Assembly!S$15+$BK204*Assembly!S$16+$BL204*Assembly!S$17+$BM204*Assembly!S$18+$BN204*Assembly!S$19+$BO204*Assembly!S$20+$BP204*Assembly!S$21+$BQ204*Assembly!S$22+$BR204*Assembly!S$23+$BS204*Assembly!S$24</f>
        <v>0</v>
      </c>
      <c r="CL204" s="421" t="str">
        <f>$AY204*Assembly!T$4+$AZ204*Assembly!T$5+$BA204*Assembly!T$6+$BB204*Assembly!T$7+$BC204*Assembly!T$8+$BD204*Assembly!T$9+$BE204*Assembly!T$10+$BF204*Assembly!T$11+$BG204*Assembly!T$12+$BH204*Assembly!T$13+$BI204*Assembly!T$14+$BJ204*Assembly!T$15+$BK204*Assembly!T$16+$BL204*Assembly!T$17+$BM204*Assembly!T$18+$BN204*Assembly!T$19+$BO204*Assembly!T$20+$BP204*Assembly!T$21+$BQ204*Assembly!T$22+$BR204*Assembly!T$23+$BS204*Assembly!T$24</f>
        <v>0</v>
      </c>
      <c r="CM204" s="421" t="str">
        <f>$AY204*Assembly!U$4+$AZ204*Assembly!U$5+$BA204*Assembly!U$6+$BB204*Assembly!U$7+$BC204*Assembly!U$8+$BD204*Assembly!U$9+$BE204*Assembly!U$10+$BF204*Assembly!U$11+$BG204*Assembly!U$12+$BH204*Assembly!U$13+$BI204*Assembly!U$14+$BJ204*Assembly!U$15+$BK204*Assembly!U$16+$BL204*Assembly!U$17+$BM204*Assembly!U$18+$BN204*Assembly!U$19+$BO204*Assembly!U$20+$BP204*Assembly!U$21+$BQ204*Assembly!U$22+$BR204*Assembly!U$23+$BS204*Assembly!U$24</f>
        <v>0</v>
      </c>
      <c r="CN204" s="424" t="str">
        <f>$AY204*Assembly!V$4+$AZ204*Assembly!V$5+$BA204*Assembly!V$6+$BB204*Assembly!V$7+$BC204*Assembly!V$8+$BD204*Assembly!V$9+$BE204*Assembly!V$10+$BF204*Assembly!V$11+$BG204*Assembly!V$12+$BH204*Assembly!V$13+$BI204*Assembly!V$14+$BJ204*Assembly!V$15+$BK204*Assembly!V$16+$BL204*Assembly!V$17+$BM204*Assembly!V$18+$BN204*Assembly!V$19+$BO204*Assembly!V$20+$BP204*Assembly!V$21+$BQ204*Assembly!V$22+$BR204*Assembly!V$23+$BS204*Assembly!V$24</f>
        <v>0</v>
      </c>
      <c r="CO204" s="424" t="str">
        <f>CE204*Refining!$F$3</f>
        <v>150</v>
      </c>
      <c r="CP204" s="424" t="str">
        <f>CF204*Refining!$F$4</f>
        <v>0</v>
      </c>
      <c r="CQ204" s="424" t="str">
        <f>CG204*Refining!$F$5</f>
        <v>0</v>
      </c>
      <c r="CR204" s="424" t="str">
        <f>CH204*Refining!$F$6</f>
        <v>0</v>
      </c>
      <c r="CS204" s="424" t="str">
        <f>CI204*Refining!$F$7</f>
        <v>0</v>
      </c>
      <c r="CT204" s="424" t="str">
        <f>CJ204*Refining!$F$8</f>
        <v>0</v>
      </c>
      <c r="CU204" s="424" t="str">
        <f>CK204*Refining!$F$9</f>
        <v>0</v>
      </c>
      <c r="CV204" s="424" t="str">
        <f>CL204*Refining!$F$10</f>
        <v>0</v>
      </c>
      <c r="CW204" s="424" t="str">
        <f>CM204*Refining!$F$11</f>
        <v>0</v>
      </c>
      <c r="CX204" s="424" t="str">
        <f>CN204*Refining!$F$12</f>
        <v>0</v>
      </c>
      <c r="CY204" s="441" t="str">
        <f t="shared" ref="CY204:DR204" si="824">IF(CE204 = 0, "", CE204)</f>
        <v>84</v>
      </c>
      <c r="CZ204" s="442" t="str">
        <f t="shared" si="824"/>
        <v/>
      </c>
      <c r="DA204" s="442" t="str">
        <f t="shared" si="824"/>
        <v/>
      </c>
      <c r="DB204" s="443" t="str">
        <f t="shared" si="824"/>
        <v/>
      </c>
      <c r="DC204" s="444" t="str">
        <f t="shared" si="824"/>
        <v/>
      </c>
      <c r="DD204" s="442" t="str">
        <f t="shared" si="824"/>
        <v/>
      </c>
      <c r="DE204" s="444" t="str">
        <f t="shared" si="824"/>
        <v/>
      </c>
      <c r="DF204" s="444" t="str">
        <f t="shared" si="824"/>
        <v/>
      </c>
      <c r="DG204" s="442" t="str">
        <f t="shared" si="824"/>
        <v/>
      </c>
      <c r="DH204" s="445" t="str">
        <f t="shared" si="824"/>
        <v/>
      </c>
      <c r="DI204" s="441" t="str">
        <f t="shared" si="824"/>
        <v>150</v>
      </c>
      <c r="DJ204" s="442" t="str">
        <f t="shared" si="824"/>
        <v/>
      </c>
      <c r="DK204" s="442" t="str">
        <f t="shared" si="824"/>
        <v/>
      </c>
      <c r="DL204" s="442" t="str">
        <f t="shared" si="824"/>
        <v/>
      </c>
      <c r="DM204" s="446" t="str">
        <f t="shared" si="824"/>
        <v/>
      </c>
      <c r="DN204" s="442" t="str">
        <f t="shared" si="824"/>
        <v/>
      </c>
      <c r="DO204" s="442" t="str">
        <f t="shared" si="824"/>
        <v/>
      </c>
      <c r="DP204" s="442" t="str">
        <f t="shared" si="824"/>
        <v/>
      </c>
      <c r="DQ204" s="442" t="str">
        <f t="shared" si="824"/>
        <v/>
      </c>
      <c r="DR204" s="445" t="str">
        <f t="shared" si="824"/>
        <v/>
      </c>
      <c r="DS204" s="447" t="str">
        <f t="shared" si="15"/>
        <v>84</v>
      </c>
      <c r="DT204" s="448" t="str">
        <f t="shared" si="16"/>
        <v>150</v>
      </c>
      <c r="DU204" s="434" t="str">
        <f>CY204*'Ores &amp; Ingots'!$C$3+CZ204*'Ores &amp; Ingots'!$C$4+DA204*'Ores &amp; Ingots'!$C$5+DB204*'Ores &amp; Ingots'!$C$6+DC204*'Ores &amp; Ingots'!$C$7+DD204*'Ores &amp; Ingots'!$C$8+DE204*'Ores &amp; Ingots'!$C$9+DF204*'Ores &amp; Ingots'!$C$10+DG204*'Ores &amp; Ingots'!$C$11+DH204*'Ores &amp; Ingots'!$C$12</f>
        <v>11</v>
      </c>
      <c r="DV204" s="434" t="str">
        <f>DI204*'Ores &amp; Ingots'!$B$3+DJ204*'Ores &amp; Ingots'!$B$4+DK204*'Ores &amp; Ingots'!$B$5+DL204*'Ores &amp; Ingots'!$B$6+DM204*'Ores &amp; Ingots'!$B$7+DN204*'Ores &amp; Ingots'!$B$8+DO204*'Ores &amp; Ingots'!$B$9+DP204*'Ores &amp; Ingots'!$B$10+DQ204*'Ores &amp; Ingots'!$B$11+DR204*'Ores &amp; Ingots'!$B$12</f>
        <v>56</v>
      </c>
      <c r="DW204" s="448" t="str">
        <f>CY204*Refining!$G$3+CZ204*Refining!$G$4+DA204*Refining!$G$5+DB204*Refining!$G$6+DC204*Refining!$G$7+DD204*Refining!$G$8+DE204*Refining!$G$9+DF204*Refining!$G$10+DG204*Refining!$G$11+DH204*Refining!$G$12</f>
        <v>6</v>
      </c>
      <c r="DX204" s="448" t="str">
        <f t="shared" si="17"/>
        <v>897</v>
      </c>
      <c r="DY204" s="449" t="str">
        <f t="shared" si="18"/>
        <v>0.0009</v>
      </c>
      <c r="DZ204" s="447" t="str">
        <f t="shared" si="19"/>
        <v>13</v>
      </c>
      <c r="EA204" s="446" t="str">
        <f t="shared" ref="EA204:EB204" si="825">DZ204/60</f>
        <v>0.2</v>
      </c>
      <c r="EB204" s="446" t="str">
        <f t="shared" si="825"/>
        <v>0.0</v>
      </c>
      <c r="EC204" s="450" t="str">
        <f t="shared" si="21"/>
        <v>0.00</v>
      </c>
      <c r="ED204" s="447" t="str">
        <f t="shared" si="22"/>
        <v>1,520</v>
      </c>
      <c r="EE204" s="446" t="str">
        <f t="shared" ref="EE204:EF204" si="826">ED204/1000</f>
        <v>1.5</v>
      </c>
      <c r="EF204" s="451" t="str">
        <f t="shared" si="826"/>
        <v>0.00</v>
      </c>
      <c r="EG204" s="452" t="str">
        <f t="shared" si="24"/>
        <v>0.0015</v>
      </c>
      <c r="EH204" s="225" t="s">
        <v>12</v>
      </c>
    </row>
    <row r="205">
      <c r="A205" s="33"/>
      <c r="B205" s="336" t="s">
        <v>1059</v>
      </c>
      <c r="C205" s="227" t="s">
        <v>886</v>
      </c>
      <c r="D205" s="227">
        <v>1.0</v>
      </c>
      <c r="E205" s="227">
        <v>1.0</v>
      </c>
      <c r="F205" s="227">
        <v>1.0</v>
      </c>
      <c r="G205" s="453" t="str">
        <f t="shared" si="5"/>
        <v>15.625</v>
      </c>
      <c r="H205" s="454">
        <v>5.0</v>
      </c>
      <c r="I205" s="454">
        <v>12.5</v>
      </c>
      <c r="J205" s="454" t="str">
        <f>H205/Main!$D$9</f>
        <v>5</v>
      </c>
      <c r="K205" s="454" t="str">
        <f>I205/Main!$D$10</f>
        <v>12.5</v>
      </c>
      <c r="L205" s="455" t="str">
        <f t="shared" si="6"/>
        <v>2.5</v>
      </c>
      <c r="M205" s="455">
        <v>1.0</v>
      </c>
      <c r="N205" s="456"/>
      <c r="O205" s="456"/>
      <c r="P205" s="456"/>
      <c r="Q205" s="457"/>
      <c r="R205" s="456"/>
      <c r="S205" s="458"/>
      <c r="T205" s="458"/>
      <c r="U205" s="456"/>
      <c r="V205" s="456"/>
      <c r="W205" s="530"/>
      <c r="X205" s="458"/>
      <c r="Y205" s="456"/>
      <c r="Z205" s="456"/>
      <c r="AA205" s="456"/>
      <c r="AB205" s="456"/>
      <c r="AC205" s="531" t="s">
        <v>12</v>
      </c>
      <c r="AD205" s="498">
        <v>10.0</v>
      </c>
      <c r="AE205" s="434">
        <v>0.0</v>
      </c>
      <c r="AF205" s="434">
        <v>0.0</v>
      </c>
      <c r="AG205" s="434">
        <v>0.0</v>
      </c>
      <c r="AH205" s="434">
        <v>0.0</v>
      </c>
      <c r="AI205" s="434">
        <v>0.0</v>
      </c>
      <c r="AJ205" s="434">
        <v>0.0</v>
      </c>
      <c r="AK205" s="434">
        <v>0.0</v>
      </c>
      <c r="AL205" s="434">
        <v>0.0</v>
      </c>
      <c r="AM205" s="434">
        <v>0.0</v>
      </c>
      <c r="AN205" s="434">
        <v>0.0</v>
      </c>
      <c r="AO205" s="434">
        <v>0.0</v>
      </c>
      <c r="AP205" s="434">
        <v>0.0</v>
      </c>
      <c r="AQ205" s="434">
        <v>0.0</v>
      </c>
      <c r="AR205" s="434">
        <v>0.0</v>
      </c>
      <c r="AS205" s="434">
        <v>0.0</v>
      </c>
      <c r="AT205" s="434">
        <v>0.0</v>
      </c>
      <c r="AU205" s="434">
        <v>0.0</v>
      </c>
      <c r="AV205" s="434">
        <v>0.0</v>
      </c>
      <c r="AW205" s="434">
        <v>0.0</v>
      </c>
      <c r="AX205" s="434">
        <v>0.0</v>
      </c>
      <c r="AY205" s="537" t="str">
        <f t="shared" ref="AY205:BS205" si="827">IF(AD205 = 0, "", AD205)</f>
        <v>10</v>
      </c>
      <c r="AZ205" s="430" t="str">
        <f t="shared" si="827"/>
        <v/>
      </c>
      <c r="BA205" s="430" t="str">
        <f t="shared" si="827"/>
        <v/>
      </c>
      <c r="BB205" s="430" t="str">
        <f t="shared" si="827"/>
        <v/>
      </c>
      <c r="BC205" s="430" t="str">
        <f t="shared" si="827"/>
        <v/>
      </c>
      <c r="BD205" s="430" t="str">
        <f t="shared" si="827"/>
        <v/>
      </c>
      <c r="BE205" s="430" t="str">
        <f t="shared" si="827"/>
        <v/>
      </c>
      <c r="BF205" s="430" t="str">
        <f t="shared" si="827"/>
        <v/>
      </c>
      <c r="BG205" s="430" t="str">
        <f t="shared" si="827"/>
        <v/>
      </c>
      <c r="BH205" s="430" t="str">
        <f t="shared" si="827"/>
        <v/>
      </c>
      <c r="BI205" s="430" t="str">
        <f t="shared" si="827"/>
        <v/>
      </c>
      <c r="BJ205" s="430" t="str">
        <f t="shared" si="827"/>
        <v/>
      </c>
      <c r="BK205" s="430" t="str">
        <f t="shared" si="827"/>
        <v/>
      </c>
      <c r="BL205" s="430" t="str">
        <f t="shared" si="827"/>
        <v/>
      </c>
      <c r="BM205" s="430" t="str">
        <f t="shared" si="827"/>
        <v/>
      </c>
      <c r="BN205" s="430" t="str">
        <f t="shared" si="827"/>
        <v/>
      </c>
      <c r="BO205" s="430" t="str">
        <f t="shared" si="827"/>
        <v/>
      </c>
      <c r="BP205" s="430" t="str">
        <f t="shared" si="827"/>
        <v/>
      </c>
      <c r="BQ205" s="430" t="str">
        <f t="shared" si="827"/>
        <v/>
      </c>
      <c r="BR205" s="430" t="str">
        <f t="shared" si="827"/>
        <v/>
      </c>
      <c r="BS205" s="432" t="str">
        <f t="shared" si="827"/>
        <v/>
      </c>
      <c r="BT205" s="433" t="str">
        <f>$AY205*Assembly!Y$4+$AZ205*Assembly!Y$5+$BA205*Assembly!Y$6+$BB205*Assembly!Y$7+$BC205*Assembly!Y$8+$BD205*Assembly!Y$9+$BE205*Assembly!Y$10+$BF205*Assembly!Y$11+$BG205*Assembly!Y$12+$BH205*Assembly!Y$13+$BI205*Assembly!Y$14+$BJ205*Assembly!Y$15+$BK205*Assembly!Y$16+$BL205*Assembly!Y$17+$BM205*Assembly!Y$18+$BN205*Assembly!Y$19+$BO205*Assembly!Y$20+$BP205*Assembly!Y$21+$BQ205*Assembly!Y$22+$BR205*Assembly!Y$23+$BS205*Assembly!Y$24</f>
        <v>200</v>
      </c>
      <c r="BU205" s="434" t="str">
        <f t="shared" si="8"/>
        <v>13</v>
      </c>
      <c r="BV205" s="434" t="str">
        <f>$AY205*Assembly!AC$4+$AZ205*Assembly!AC$5+$BA205*Assembly!AC$6+$BB205*Assembly!AC$7+$BC205*Assembly!AC$8+$BD205*Assembly!AC$9+$BE205*Assembly!AC$10+$BF205*Assembly!AC$11+$BG205*Assembly!AC$12+$BH205*Assembly!AC$13+$BI205*Assembly!AC$14+$BJ205*Assembly!AC$15+$BK205*Assembly!AC$16+$BL205*Assembly!AC$17+$BM205*Assembly!AC$18+$BN205*Assembly!AC$19+$BO205*Assembly!AC$20+$BP205*Assembly!AC$21+$BQ205*Assembly!AC$22+$BR205*Assembly!AC$23+$BS205*Assembly!AC$24</f>
        <v>1,000</v>
      </c>
      <c r="BW205" s="435" t="str">
        <f t="shared" si="9"/>
        <v>5.00</v>
      </c>
      <c r="BX205" s="436" t="str">
        <f t="shared" si="10"/>
        <v>64</v>
      </c>
      <c r="BY205" s="437" t="str">
        <f t="shared" si="11"/>
        <v>78.1</v>
      </c>
      <c r="BZ205" s="438"/>
      <c r="CA205" s="434" t="str">
        <f>$AY205*Assembly!X$4+$AZ205*Assembly!X$5+$BA205*Assembly!X$6+$BB205*Assembly!X$7+$BC205*Assembly!X$8+$BD205*Assembly!X$9+$BE205*Assembly!X$10+$BF205*Assembly!X$11+$BG205*Assembly!X$12+$BH205*Assembly!X$13+$BI205*Assembly!X$14+$BJ205*Assembly!X$15+$BK205*Assembly!X$16+$BL205*Assembly!X$17+$BM205*Assembly!X$18+$BN205*Assembly!X$19+$BO205*Assembly!X$20+$BP205*Assembly!X$21+$BQ205*Assembly!X$22+$BR205*Assembly!X$23+$BS205*Assembly!X$24</f>
        <v>10</v>
      </c>
      <c r="CB205" s="434" t="str">
        <f t="shared" si="12"/>
        <v>1,556</v>
      </c>
      <c r="CC205" s="439" t="str">
        <f t="shared" si="13"/>
        <v>0.0016</v>
      </c>
      <c r="CD205" s="440" t="str">
        <f>$AY205*Assembly!AB$4+$AZ205*Assembly!AB$5+$BA205*Assembly!AB$6+$BB205*Assembly!AB$7+$BC205*Assembly!AB$8+$BD205*Assembly!AB$9+$BE205*Assembly!AB$10+$BF205*Assembly!AB$11+$BG205*Assembly!AB$12+$BH205*Assembly!AB$13+$BI205*Assembly!AB$14+$BJ205*Assembly!AB$15+$BK205*Assembly!AB$16+$BL205*Assembly!AB$17+$BM205*Assembly!AB$18+$BN205*Assembly!AB$19+$BO205*Assembly!AB$20+$BP205*Assembly!AB$21+$BQ205*Assembly!AB$22+$BR205*Assembly!AB$23+$BS205*Assembly!AB$24</f>
        <v>30</v>
      </c>
      <c r="CE205" s="457" t="str">
        <f>$AY205*Assembly!M$4+$AZ205*Assembly!M$5+$BA205*Assembly!M$6+$BB205*Assembly!M$7+$BC205*Assembly!M$8+$BD205*Assembly!M$9+$BE205*Assembly!M$10+$BF205*Assembly!M$11+$BG205*Assembly!M$12+$BH205*Assembly!M$13+$BI205*Assembly!M$14+$BJ205*Assembly!M$15+$BK205*Assembly!M$16+$BL205*Assembly!M$17+$BM205*Assembly!M$18+$BN205*Assembly!M$19+$BO205*Assembly!M$20+$BP205*Assembly!M$21+$BQ205*Assembly!M$22+$BR205*Assembly!M$23+$BS205*Assembly!M$24</f>
        <v>210</v>
      </c>
      <c r="CF205" s="457" t="str">
        <f>$AY205*Assembly!N$4+$AZ205*Assembly!N$5+$BA205*Assembly!N$6+$BB205*Assembly!N$7+$BC205*Assembly!N$8+$BD205*Assembly!N$9+$BE205*Assembly!N$10+$BF205*Assembly!N$11+$BG205*Assembly!N$12+$BH205*Assembly!N$13+$BI205*Assembly!N$14+$BJ205*Assembly!N$15+$BK205*Assembly!N$16+$BL205*Assembly!N$17+$BM205*Assembly!N$18+$BN205*Assembly!N$19+$BO205*Assembly!N$20+$BP205*Assembly!N$21+$BQ205*Assembly!N$22+$BR205*Assembly!N$23+$BS205*Assembly!N$24</f>
        <v>0</v>
      </c>
      <c r="CG205" s="457" t="str">
        <f>$AY205*Assembly!O$4+$AZ205*Assembly!O$5+$BA205*Assembly!O$6+$BB205*Assembly!O$7+$BC205*Assembly!O$8+$BD205*Assembly!O$9+$BE205*Assembly!O$10+$BF205*Assembly!O$11+$BG205*Assembly!O$12+$BH205*Assembly!O$13+$BI205*Assembly!O$14+$BJ205*Assembly!O$15+$BK205*Assembly!O$16+$BL205*Assembly!O$17+$BM205*Assembly!O$18+$BN205*Assembly!O$19+$BO205*Assembly!O$20+$BP205*Assembly!O$21+$BQ205*Assembly!O$22+$BR205*Assembly!O$23+$BS205*Assembly!O$24</f>
        <v>0</v>
      </c>
      <c r="CH205" s="454" t="str">
        <f>$AY205*Assembly!P$4+$AZ205*Assembly!P$5+$BA205*Assembly!P$6+$BB205*Assembly!P$7+$BC205*Assembly!P$8+$BD205*Assembly!P$9+$BE205*Assembly!P$10+$BF205*Assembly!P$11+$BG205*Assembly!P$12+$BH205*Assembly!P$13+$BI205*Assembly!P$14+$BJ205*Assembly!P$15+$BK205*Assembly!P$16+$BL205*Assembly!P$17+$BM205*Assembly!P$18+$BN205*Assembly!P$19+$BO205*Assembly!P$20+$BP205*Assembly!P$21+$BQ205*Assembly!P$22+$BR205*Assembly!P$23+$BS205*Assembly!P$24</f>
        <v>0</v>
      </c>
      <c r="CI205" s="454" t="str">
        <f>$AY205*Assembly!Q$4+$AZ205*Assembly!Q$5+$BA205*Assembly!Q$6+$BB205*Assembly!Q$7+$BC205*Assembly!Q$8+$BD205*Assembly!Q$9+$BE205*Assembly!Q$10+$BF205*Assembly!Q$11+$BG205*Assembly!Q$12+$BH205*Assembly!Q$13+$BI205*Assembly!Q$14+$BJ205*Assembly!Q$15+$BK205*Assembly!Q$16+$BL205*Assembly!Q$17+$BM205*Assembly!Q$18+$BN205*Assembly!Q$19+$BO205*Assembly!Q$20+$BP205*Assembly!Q$21+$BQ205*Assembly!Q$22+$BR205*Assembly!Q$23+$BS205*Assembly!Q$24</f>
        <v>0</v>
      </c>
      <c r="CJ205" s="457" t="str">
        <f>$AY205*Assembly!R$4+$AZ205*Assembly!R$5+$BA205*Assembly!R$6+$BB205*Assembly!R$7+$BC205*Assembly!R$8+$BD205*Assembly!R$9+$BE205*Assembly!R$10+$BF205*Assembly!R$11+$BG205*Assembly!R$12+$BH205*Assembly!R$13+$BI205*Assembly!R$14+$BJ205*Assembly!R$15+$BK205*Assembly!R$16+$BL205*Assembly!R$17+$BM205*Assembly!R$18+$BN205*Assembly!R$19+$BO205*Assembly!R$20+$BP205*Assembly!R$21+$BQ205*Assembly!R$22+$BR205*Assembly!R$23+$BS205*Assembly!R$24</f>
        <v>0</v>
      </c>
      <c r="CK205" s="454" t="str">
        <f>$AY205*Assembly!S$4+$AZ205*Assembly!S$5+$BA205*Assembly!S$6+$BB205*Assembly!S$7+$BC205*Assembly!S$8+$BD205*Assembly!S$9+$BE205*Assembly!S$10+$BF205*Assembly!S$11+$BG205*Assembly!S$12+$BH205*Assembly!S$13+$BI205*Assembly!S$14+$BJ205*Assembly!S$15+$BK205*Assembly!S$16+$BL205*Assembly!S$17+$BM205*Assembly!S$18+$BN205*Assembly!S$19+$BO205*Assembly!S$20+$BP205*Assembly!S$21+$BQ205*Assembly!S$22+$BR205*Assembly!S$23+$BS205*Assembly!S$24</f>
        <v>0</v>
      </c>
      <c r="CL205" s="454" t="str">
        <f>$AY205*Assembly!T$4+$AZ205*Assembly!T$5+$BA205*Assembly!T$6+$BB205*Assembly!T$7+$BC205*Assembly!T$8+$BD205*Assembly!T$9+$BE205*Assembly!T$10+$BF205*Assembly!T$11+$BG205*Assembly!T$12+$BH205*Assembly!T$13+$BI205*Assembly!T$14+$BJ205*Assembly!T$15+$BK205*Assembly!T$16+$BL205*Assembly!T$17+$BM205*Assembly!T$18+$BN205*Assembly!T$19+$BO205*Assembly!T$20+$BP205*Assembly!T$21+$BQ205*Assembly!T$22+$BR205*Assembly!T$23+$BS205*Assembly!T$24</f>
        <v>0</v>
      </c>
      <c r="CM205" s="454" t="str">
        <f>$AY205*Assembly!U$4+$AZ205*Assembly!U$5+$BA205*Assembly!U$6+$BB205*Assembly!U$7+$BC205*Assembly!U$8+$BD205*Assembly!U$9+$BE205*Assembly!U$10+$BF205*Assembly!U$11+$BG205*Assembly!U$12+$BH205*Assembly!U$13+$BI205*Assembly!U$14+$BJ205*Assembly!U$15+$BK205*Assembly!U$16+$BL205*Assembly!U$17+$BM205*Assembly!U$18+$BN205*Assembly!U$19+$BO205*Assembly!U$20+$BP205*Assembly!U$21+$BQ205*Assembly!U$22+$BR205*Assembly!U$23+$BS205*Assembly!U$24</f>
        <v>0</v>
      </c>
      <c r="CN205" s="457" t="str">
        <f>$AY205*Assembly!V$4+$AZ205*Assembly!V$5+$BA205*Assembly!V$6+$BB205*Assembly!V$7+$BC205*Assembly!V$8+$BD205*Assembly!V$9+$BE205*Assembly!V$10+$BF205*Assembly!V$11+$BG205*Assembly!V$12+$BH205*Assembly!V$13+$BI205*Assembly!V$14+$BJ205*Assembly!V$15+$BK205*Assembly!V$16+$BL205*Assembly!V$17+$BM205*Assembly!V$18+$BN205*Assembly!V$19+$BO205*Assembly!V$20+$BP205*Assembly!V$21+$BQ205*Assembly!V$22+$BR205*Assembly!V$23+$BS205*Assembly!V$24</f>
        <v>0</v>
      </c>
      <c r="CO205" s="457" t="str">
        <f>CE205*Refining!$F$3</f>
        <v>375</v>
      </c>
      <c r="CP205" s="457" t="str">
        <f>CF205*Refining!$F$4</f>
        <v>0</v>
      </c>
      <c r="CQ205" s="457" t="str">
        <f>CG205*Refining!$F$5</f>
        <v>0</v>
      </c>
      <c r="CR205" s="457" t="str">
        <f>CH205*Refining!$F$6</f>
        <v>0</v>
      </c>
      <c r="CS205" s="457" t="str">
        <f>CI205*Refining!$F$7</f>
        <v>0</v>
      </c>
      <c r="CT205" s="457" t="str">
        <f>CJ205*Refining!$F$8</f>
        <v>0</v>
      </c>
      <c r="CU205" s="457" t="str">
        <f>CK205*Refining!$F$9</f>
        <v>0</v>
      </c>
      <c r="CV205" s="457" t="str">
        <f>CL205*Refining!$F$10</f>
        <v>0</v>
      </c>
      <c r="CW205" s="457" t="str">
        <f>CM205*Refining!$F$11</f>
        <v>0</v>
      </c>
      <c r="CX205" s="457" t="str">
        <f>CN205*Refining!$F$12</f>
        <v>0</v>
      </c>
      <c r="CY205" s="441" t="str">
        <f t="shared" ref="CY205:DR205" si="828">IF(CE205 = 0, "", CE205)</f>
        <v>210</v>
      </c>
      <c r="CZ205" s="442" t="str">
        <f t="shared" si="828"/>
        <v/>
      </c>
      <c r="DA205" s="442" t="str">
        <f t="shared" si="828"/>
        <v/>
      </c>
      <c r="DB205" s="443" t="str">
        <f t="shared" si="828"/>
        <v/>
      </c>
      <c r="DC205" s="444" t="str">
        <f t="shared" si="828"/>
        <v/>
      </c>
      <c r="DD205" s="442" t="str">
        <f t="shared" si="828"/>
        <v/>
      </c>
      <c r="DE205" s="444" t="str">
        <f t="shared" si="828"/>
        <v/>
      </c>
      <c r="DF205" s="444" t="str">
        <f t="shared" si="828"/>
        <v/>
      </c>
      <c r="DG205" s="442" t="str">
        <f t="shared" si="828"/>
        <v/>
      </c>
      <c r="DH205" s="445" t="str">
        <f t="shared" si="828"/>
        <v/>
      </c>
      <c r="DI205" s="441" t="str">
        <f t="shared" si="828"/>
        <v>375</v>
      </c>
      <c r="DJ205" s="442" t="str">
        <f t="shared" si="828"/>
        <v/>
      </c>
      <c r="DK205" s="442" t="str">
        <f t="shared" si="828"/>
        <v/>
      </c>
      <c r="DL205" s="442" t="str">
        <f t="shared" si="828"/>
        <v/>
      </c>
      <c r="DM205" s="446" t="str">
        <f t="shared" si="828"/>
        <v/>
      </c>
      <c r="DN205" s="442" t="str">
        <f t="shared" si="828"/>
        <v/>
      </c>
      <c r="DO205" s="442" t="str">
        <f t="shared" si="828"/>
        <v/>
      </c>
      <c r="DP205" s="442" t="str">
        <f t="shared" si="828"/>
        <v/>
      </c>
      <c r="DQ205" s="442" t="str">
        <f t="shared" si="828"/>
        <v/>
      </c>
      <c r="DR205" s="445" t="str">
        <f t="shared" si="828"/>
        <v/>
      </c>
      <c r="DS205" s="447" t="str">
        <f t="shared" si="15"/>
        <v>210</v>
      </c>
      <c r="DT205" s="448" t="str">
        <f t="shared" si="16"/>
        <v>375</v>
      </c>
      <c r="DU205" s="434" t="str">
        <f>CY205*'Ores &amp; Ingots'!$C$3+CZ205*'Ores &amp; Ingots'!$C$4+DA205*'Ores &amp; Ingots'!$C$5+DB205*'Ores &amp; Ingots'!$C$6+DC205*'Ores &amp; Ingots'!$C$7+DD205*'Ores &amp; Ingots'!$C$8+DE205*'Ores &amp; Ingots'!$C$9+DF205*'Ores &amp; Ingots'!$C$10+DG205*'Ores &amp; Ingots'!$C$11+DH205*'Ores &amp; Ingots'!$C$12</f>
        <v>27</v>
      </c>
      <c r="DV205" s="434" t="str">
        <f>DI205*'Ores &amp; Ingots'!$B$3+DJ205*'Ores &amp; Ingots'!$B$4+DK205*'Ores &amp; Ingots'!$B$5+DL205*'Ores &amp; Ingots'!$B$6+DM205*'Ores &amp; Ingots'!$B$7+DN205*'Ores &amp; Ingots'!$B$8+DO205*'Ores &amp; Ingots'!$B$9+DP205*'Ores &amp; Ingots'!$B$10+DQ205*'Ores &amp; Ingots'!$B$11+DR205*'Ores &amp; Ingots'!$B$12</f>
        <v>139</v>
      </c>
      <c r="DW205" s="448" t="str">
        <f>CY205*Refining!$G$3+CZ205*Refining!$G$4+DA205*Refining!$G$5+DB205*Refining!$G$6+DC205*Refining!$G$7+DD205*Refining!$G$8+DE205*Refining!$G$9+DF205*Refining!$G$10+DG205*Refining!$G$11+DH205*Refining!$G$12</f>
        <v>14</v>
      </c>
      <c r="DX205" s="448" t="str">
        <f t="shared" si="17"/>
        <v>2,244</v>
      </c>
      <c r="DY205" s="449" t="str">
        <f t="shared" si="18"/>
        <v>0.0022</v>
      </c>
      <c r="DZ205" s="447" t="str">
        <f t="shared" si="19"/>
        <v>29</v>
      </c>
      <c r="EA205" s="446" t="str">
        <f t="shared" ref="EA205:EB205" si="829">DZ205/60</f>
        <v>0.5</v>
      </c>
      <c r="EB205" s="446" t="str">
        <f t="shared" si="829"/>
        <v>0.0</v>
      </c>
      <c r="EC205" s="450" t="str">
        <f t="shared" si="21"/>
        <v>0.00</v>
      </c>
      <c r="ED205" s="447" t="str">
        <f t="shared" si="22"/>
        <v>3,799</v>
      </c>
      <c r="EE205" s="446" t="str">
        <f t="shared" ref="EE205:EF205" si="830">ED205/1000</f>
        <v>3.8</v>
      </c>
      <c r="EF205" s="451" t="str">
        <f t="shared" si="830"/>
        <v>0.00</v>
      </c>
      <c r="EG205" s="452" t="str">
        <f t="shared" si="24"/>
        <v>0.0038</v>
      </c>
      <c r="EH205" s="225" t="s">
        <v>12</v>
      </c>
    </row>
    <row r="206">
      <c r="A206" s="33"/>
      <c r="B206" s="336" t="s">
        <v>1060</v>
      </c>
      <c r="C206" s="227" t="s">
        <v>886</v>
      </c>
      <c r="D206" s="227">
        <v>1.0</v>
      </c>
      <c r="E206" s="227">
        <v>1.0</v>
      </c>
      <c r="F206" s="227">
        <v>1.0</v>
      </c>
      <c r="G206" s="420" t="str">
        <f t="shared" si="5"/>
        <v>15.625</v>
      </c>
      <c r="H206" s="421">
        <v>3.0</v>
      </c>
      <c r="I206" s="421">
        <v>7.5</v>
      </c>
      <c r="J206" s="421" t="str">
        <f>H206/Main!$D$9</f>
        <v>3</v>
      </c>
      <c r="K206" s="421" t="str">
        <f>I206/Main!$D$10</f>
        <v>7.5</v>
      </c>
      <c r="L206" s="422" t="str">
        <f t="shared" si="6"/>
        <v>2.5</v>
      </c>
      <c r="M206" s="422">
        <v>1.0</v>
      </c>
      <c r="N206" s="423"/>
      <c r="O206" s="423"/>
      <c r="P206" s="423"/>
      <c r="Q206" s="424"/>
      <c r="R206" s="423"/>
      <c r="S206" s="425"/>
      <c r="T206" s="425"/>
      <c r="U206" s="423"/>
      <c r="V206" s="423"/>
      <c r="W206" s="425"/>
      <c r="X206" s="425"/>
      <c r="Y206" s="423"/>
      <c r="Z206" s="423"/>
      <c r="AA206" s="423"/>
      <c r="AB206" s="423"/>
      <c r="AC206" s="523" t="s">
        <v>12</v>
      </c>
      <c r="AD206" s="498">
        <v>4.0</v>
      </c>
      <c r="AE206" s="434">
        <v>0.0</v>
      </c>
      <c r="AF206" s="434">
        <v>0.0</v>
      </c>
      <c r="AG206" s="434">
        <v>0.0</v>
      </c>
      <c r="AH206" s="434">
        <v>0.0</v>
      </c>
      <c r="AI206" s="434">
        <v>0.0</v>
      </c>
      <c r="AJ206" s="434">
        <v>0.0</v>
      </c>
      <c r="AK206" s="434">
        <v>0.0</v>
      </c>
      <c r="AL206" s="434">
        <v>0.0</v>
      </c>
      <c r="AM206" s="434">
        <v>0.0</v>
      </c>
      <c r="AN206" s="434">
        <v>0.0</v>
      </c>
      <c r="AO206" s="434">
        <v>0.0</v>
      </c>
      <c r="AP206" s="434">
        <v>0.0</v>
      </c>
      <c r="AQ206" s="434">
        <v>0.0</v>
      </c>
      <c r="AR206" s="434">
        <v>0.0</v>
      </c>
      <c r="AS206" s="434">
        <v>0.0</v>
      </c>
      <c r="AT206" s="434">
        <v>0.0</v>
      </c>
      <c r="AU206" s="434">
        <v>0.0</v>
      </c>
      <c r="AV206" s="434">
        <v>0.0</v>
      </c>
      <c r="AW206" s="434">
        <v>0.0</v>
      </c>
      <c r="AX206" s="434">
        <v>0.0</v>
      </c>
      <c r="AY206" s="537" t="str">
        <f t="shared" ref="AY206:BS206" si="831">IF(AD206 = 0, "", AD206)</f>
        <v>4</v>
      </c>
      <c r="AZ206" s="430" t="str">
        <f t="shared" si="831"/>
        <v/>
      </c>
      <c r="BA206" s="430" t="str">
        <f t="shared" si="831"/>
        <v/>
      </c>
      <c r="BB206" s="430" t="str">
        <f t="shared" si="831"/>
        <v/>
      </c>
      <c r="BC206" s="430" t="str">
        <f t="shared" si="831"/>
        <v/>
      </c>
      <c r="BD206" s="430" t="str">
        <f t="shared" si="831"/>
        <v/>
      </c>
      <c r="BE206" s="430" t="str">
        <f t="shared" si="831"/>
        <v/>
      </c>
      <c r="BF206" s="430" t="str">
        <f t="shared" si="831"/>
        <v/>
      </c>
      <c r="BG206" s="430" t="str">
        <f t="shared" si="831"/>
        <v/>
      </c>
      <c r="BH206" s="430" t="str">
        <f t="shared" si="831"/>
        <v/>
      </c>
      <c r="BI206" s="430" t="str">
        <f t="shared" si="831"/>
        <v/>
      </c>
      <c r="BJ206" s="430" t="str">
        <f t="shared" si="831"/>
        <v/>
      </c>
      <c r="BK206" s="430" t="str">
        <f t="shared" si="831"/>
        <v/>
      </c>
      <c r="BL206" s="430" t="str">
        <f t="shared" si="831"/>
        <v/>
      </c>
      <c r="BM206" s="430" t="str">
        <f t="shared" si="831"/>
        <v/>
      </c>
      <c r="BN206" s="430" t="str">
        <f t="shared" si="831"/>
        <v/>
      </c>
      <c r="BO206" s="430" t="str">
        <f t="shared" si="831"/>
        <v/>
      </c>
      <c r="BP206" s="430" t="str">
        <f t="shared" si="831"/>
        <v/>
      </c>
      <c r="BQ206" s="430" t="str">
        <f t="shared" si="831"/>
        <v/>
      </c>
      <c r="BR206" s="430" t="str">
        <f t="shared" si="831"/>
        <v/>
      </c>
      <c r="BS206" s="432" t="str">
        <f t="shared" si="831"/>
        <v/>
      </c>
      <c r="BT206" s="433" t="str">
        <f>$AY206*Assembly!Y$4+$AZ206*Assembly!Y$5+$BA206*Assembly!Y$6+$BB206*Assembly!Y$7+$BC206*Assembly!Y$8+$BD206*Assembly!Y$9+$BE206*Assembly!Y$10+$BF206*Assembly!Y$11+$BG206*Assembly!Y$12+$BH206*Assembly!Y$13+$BI206*Assembly!Y$14+$BJ206*Assembly!Y$15+$BK206*Assembly!Y$16+$BL206*Assembly!Y$17+$BM206*Assembly!Y$18+$BN206*Assembly!Y$19+$BO206*Assembly!Y$20+$BP206*Assembly!Y$21+$BQ206*Assembly!Y$22+$BR206*Assembly!Y$23+$BS206*Assembly!Y$24</f>
        <v>80</v>
      </c>
      <c r="BU206" s="434" t="str">
        <f t="shared" si="8"/>
        <v>5</v>
      </c>
      <c r="BV206" s="434" t="str">
        <f>$AY206*Assembly!AC$4+$AZ206*Assembly!AC$5+$BA206*Assembly!AC$6+$BB206*Assembly!AC$7+$BC206*Assembly!AC$8+$BD206*Assembly!AC$9+$BE206*Assembly!AC$10+$BF206*Assembly!AC$11+$BG206*Assembly!AC$12+$BH206*Assembly!AC$13+$BI206*Assembly!AC$14+$BJ206*Assembly!AC$15+$BK206*Assembly!AC$16+$BL206*Assembly!AC$17+$BM206*Assembly!AC$18+$BN206*Assembly!AC$19+$BO206*Assembly!AC$20+$BP206*Assembly!AC$21+$BQ206*Assembly!AC$22+$BR206*Assembly!AC$23+$BS206*Assembly!AC$24</f>
        <v>400</v>
      </c>
      <c r="BW206" s="435" t="str">
        <f t="shared" si="9"/>
        <v>5.00</v>
      </c>
      <c r="BX206" s="436" t="str">
        <f t="shared" si="10"/>
        <v>26</v>
      </c>
      <c r="BY206" s="437" t="str">
        <f t="shared" si="11"/>
        <v>78.1</v>
      </c>
      <c r="BZ206" s="438"/>
      <c r="CA206" s="434" t="str">
        <f>$AY206*Assembly!X$4+$AZ206*Assembly!X$5+$BA206*Assembly!X$6+$BB206*Assembly!X$7+$BC206*Assembly!X$8+$BD206*Assembly!X$9+$BE206*Assembly!X$10+$BF206*Assembly!X$11+$BG206*Assembly!X$12+$BH206*Assembly!X$13+$BI206*Assembly!X$14+$BJ206*Assembly!X$15+$BK206*Assembly!X$16+$BL206*Assembly!X$17+$BM206*Assembly!X$18+$BN206*Assembly!X$19+$BO206*Assembly!X$20+$BP206*Assembly!X$21+$BQ206*Assembly!X$22+$BR206*Assembly!X$23+$BS206*Assembly!X$24</f>
        <v>4</v>
      </c>
      <c r="CB206" s="434" t="str">
        <f t="shared" si="12"/>
        <v>622</v>
      </c>
      <c r="CC206" s="439" t="str">
        <f t="shared" si="13"/>
        <v>0.0006</v>
      </c>
      <c r="CD206" s="440" t="str">
        <f>$AY206*Assembly!AB$4+$AZ206*Assembly!AB$5+$BA206*Assembly!AB$6+$BB206*Assembly!AB$7+$BC206*Assembly!AB$8+$BD206*Assembly!AB$9+$BE206*Assembly!AB$10+$BF206*Assembly!AB$11+$BG206*Assembly!AB$12+$BH206*Assembly!AB$13+$BI206*Assembly!AB$14+$BJ206*Assembly!AB$15+$BK206*Assembly!AB$16+$BL206*Assembly!AB$17+$BM206*Assembly!AB$18+$BN206*Assembly!AB$19+$BO206*Assembly!AB$20+$BP206*Assembly!AB$21+$BQ206*Assembly!AB$22+$BR206*Assembly!AB$23+$BS206*Assembly!AB$24</f>
        <v>12</v>
      </c>
      <c r="CE206" s="424" t="str">
        <f>$AY206*Assembly!M$4+$AZ206*Assembly!M$5+$BA206*Assembly!M$6+$BB206*Assembly!M$7+$BC206*Assembly!M$8+$BD206*Assembly!M$9+$BE206*Assembly!M$10+$BF206*Assembly!M$11+$BG206*Assembly!M$12+$BH206*Assembly!M$13+$BI206*Assembly!M$14+$BJ206*Assembly!M$15+$BK206*Assembly!M$16+$BL206*Assembly!M$17+$BM206*Assembly!M$18+$BN206*Assembly!M$19+$BO206*Assembly!M$20+$BP206*Assembly!M$21+$BQ206*Assembly!M$22+$BR206*Assembly!M$23+$BS206*Assembly!M$24</f>
        <v>84</v>
      </c>
      <c r="CF206" s="424" t="str">
        <f>$AY206*Assembly!N$4+$AZ206*Assembly!N$5+$BA206*Assembly!N$6+$BB206*Assembly!N$7+$BC206*Assembly!N$8+$BD206*Assembly!N$9+$BE206*Assembly!N$10+$BF206*Assembly!N$11+$BG206*Assembly!N$12+$BH206*Assembly!N$13+$BI206*Assembly!N$14+$BJ206*Assembly!N$15+$BK206*Assembly!N$16+$BL206*Assembly!N$17+$BM206*Assembly!N$18+$BN206*Assembly!N$19+$BO206*Assembly!N$20+$BP206*Assembly!N$21+$BQ206*Assembly!N$22+$BR206*Assembly!N$23+$BS206*Assembly!N$24</f>
        <v>0</v>
      </c>
      <c r="CG206" s="424" t="str">
        <f>$AY206*Assembly!O$4+$AZ206*Assembly!O$5+$BA206*Assembly!O$6+$BB206*Assembly!O$7+$BC206*Assembly!O$8+$BD206*Assembly!O$9+$BE206*Assembly!O$10+$BF206*Assembly!O$11+$BG206*Assembly!O$12+$BH206*Assembly!O$13+$BI206*Assembly!O$14+$BJ206*Assembly!O$15+$BK206*Assembly!O$16+$BL206*Assembly!O$17+$BM206*Assembly!O$18+$BN206*Assembly!O$19+$BO206*Assembly!O$20+$BP206*Assembly!O$21+$BQ206*Assembly!O$22+$BR206*Assembly!O$23+$BS206*Assembly!O$24</f>
        <v>0</v>
      </c>
      <c r="CH206" s="421" t="str">
        <f>$AY206*Assembly!P$4+$AZ206*Assembly!P$5+$BA206*Assembly!P$6+$BB206*Assembly!P$7+$BC206*Assembly!P$8+$BD206*Assembly!P$9+$BE206*Assembly!P$10+$BF206*Assembly!P$11+$BG206*Assembly!P$12+$BH206*Assembly!P$13+$BI206*Assembly!P$14+$BJ206*Assembly!P$15+$BK206*Assembly!P$16+$BL206*Assembly!P$17+$BM206*Assembly!P$18+$BN206*Assembly!P$19+$BO206*Assembly!P$20+$BP206*Assembly!P$21+$BQ206*Assembly!P$22+$BR206*Assembly!P$23+$BS206*Assembly!P$24</f>
        <v>0</v>
      </c>
      <c r="CI206" s="421" t="str">
        <f>$AY206*Assembly!Q$4+$AZ206*Assembly!Q$5+$BA206*Assembly!Q$6+$BB206*Assembly!Q$7+$BC206*Assembly!Q$8+$BD206*Assembly!Q$9+$BE206*Assembly!Q$10+$BF206*Assembly!Q$11+$BG206*Assembly!Q$12+$BH206*Assembly!Q$13+$BI206*Assembly!Q$14+$BJ206*Assembly!Q$15+$BK206*Assembly!Q$16+$BL206*Assembly!Q$17+$BM206*Assembly!Q$18+$BN206*Assembly!Q$19+$BO206*Assembly!Q$20+$BP206*Assembly!Q$21+$BQ206*Assembly!Q$22+$BR206*Assembly!Q$23+$BS206*Assembly!Q$24</f>
        <v>0</v>
      </c>
      <c r="CJ206" s="424" t="str">
        <f>$AY206*Assembly!R$4+$AZ206*Assembly!R$5+$BA206*Assembly!R$6+$BB206*Assembly!R$7+$BC206*Assembly!R$8+$BD206*Assembly!R$9+$BE206*Assembly!R$10+$BF206*Assembly!R$11+$BG206*Assembly!R$12+$BH206*Assembly!R$13+$BI206*Assembly!R$14+$BJ206*Assembly!R$15+$BK206*Assembly!R$16+$BL206*Assembly!R$17+$BM206*Assembly!R$18+$BN206*Assembly!R$19+$BO206*Assembly!R$20+$BP206*Assembly!R$21+$BQ206*Assembly!R$22+$BR206*Assembly!R$23+$BS206*Assembly!R$24</f>
        <v>0</v>
      </c>
      <c r="CK206" s="421" t="str">
        <f>$AY206*Assembly!S$4+$AZ206*Assembly!S$5+$BA206*Assembly!S$6+$BB206*Assembly!S$7+$BC206*Assembly!S$8+$BD206*Assembly!S$9+$BE206*Assembly!S$10+$BF206*Assembly!S$11+$BG206*Assembly!S$12+$BH206*Assembly!S$13+$BI206*Assembly!S$14+$BJ206*Assembly!S$15+$BK206*Assembly!S$16+$BL206*Assembly!S$17+$BM206*Assembly!S$18+$BN206*Assembly!S$19+$BO206*Assembly!S$20+$BP206*Assembly!S$21+$BQ206*Assembly!S$22+$BR206*Assembly!S$23+$BS206*Assembly!S$24</f>
        <v>0</v>
      </c>
      <c r="CL206" s="421" t="str">
        <f>$AY206*Assembly!T$4+$AZ206*Assembly!T$5+$BA206*Assembly!T$6+$BB206*Assembly!T$7+$BC206*Assembly!T$8+$BD206*Assembly!T$9+$BE206*Assembly!T$10+$BF206*Assembly!T$11+$BG206*Assembly!T$12+$BH206*Assembly!T$13+$BI206*Assembly!T$14+$BJ206*Assembly!T$15+$BK206*Assembly!T$16+$BL206*Assembly!T$17+$BM206*Assembly!T$18+$BN206*Assembly!T$19+$BO206*Assembly!T$20+$BP206*Assembly!T$21+$BQ206*Assembly!T$22+$BR206*Assembly!T$23+$BS206*Assembly!T$24</f>
        <v>0</v>
      </c>
      <c r="CM206" s="421" t="str">
        <f>$AY206*Assembly!U$4+$AZ206*Assembly!U$5+$BA206*Assembly!U$6+$BB206*Assembly!U$7+$BC206*Assembly!U$8+$BD206*Assembly!U$9+$BE206*Assembly!U$10+$BF206*Assembly!U$11+$BG206*Assembly!U$12+$BH206*Assembly!U$13+$BI206*Assembly!U$14+$BJ206*Assembly!U$15+$BK206*Assembly!U$16+$BL206*Assembly!U$17+$BM206*Assembly!U$18+$BN206*Assembly!U$19+$BO206*Assembly!U$20+$BP206*Assembly!U$21+$BQ206*Assembly!U$22+$BR206*Assembly!U$23+$BS206*Assembly!U$24</f>
        <v>0</v>
      </c>
      <c r="CN206" s="424" t="str">
        <f>$AY206*Assembly!V$4+$AZ206*Assembly!V$5+$BA206*Assembly!V$6+$BB206*Assembly!V$7+$BC206*Assembly!V$8+$BD206*Assembly!V$9+$BE206*Assembly!V$10+$BF206*Assembly!V$11+$BG206*Assembly!V$12+$BH206*Assembly!V$13+$BI206*Assembly!V$14+$BJ206*Assembly!V$15+$BK206*Assembly!V$16+$BL206*Assembly!V$17+$BM206*Assembly!V$18+$BN206*Assembly!V$19+$BO206*Assembly!V$20+$BP206*Assembly!V$21+$BQ206*Assembly!V$22+$BR206*Assembly!V$23+$BS206*Assembly!V$24</f>
        <v>0</v>
      </c>
      <c r="CO206" s="424" t="str">
        <f>CE206*Refining!$F$3</f>
        <v>150</v>
      </c>
      <c r="CP206" s="424" t="str">
        <f>CF206*Refining!$F$4</f>
        <v>0</v>
      </c>
      <c r="CQ206" s="424" t="str">
        <f>CG206*Refining!$F$5</f>
        <v>0</v>
      </c>
      <c r="CR206" s="424" t="str">
        <f>CH206*Refining!$F$6</f>
        <v>0</v>
      </c>
      <c r="CS206" s="424" t="str">
        <f>CI206*Refining!$F$7</f>
        <v>0</v>
      </c>
      <c r="CT206" s="424" t="str">
        <f>CJ206*Refining!$F$8</f>
        <v>0</v>
      </c>
      <c r="CU206" s="424" t="str">
        <f>CK206*Refining!$F$9</f>
        <v>0</v>
      </c>
      <c r="CV206" s="424" t="str">
        <f>CL206*Refining!$F$10</f>
        <v>0</v>
      </c>
      <c r="CW206" s="424" t="str">
        <f>CM206*Refining!$F$11</f>
        <v>0</v>
      </c>
      <c r="CX206" s="424" t="str">
        <f>CN206*Refining!$F$12</f>
        <v>0</v>
      </c>
      <c r="CY206" s="441" t="str">
        <f t="shared" ref="CY206:DR206" si="832">IF(CE206 = 0, "", CE206)</f>
        <v>84</v>
      </c>
      <c r="CZ206" s="442" t="str">
        <f t="shared" si="832"/>
        <v/>
      </c>
      <c r="DA206" s="442" t="str">
        <f t="shared" si="832"/>
        <v/>
      </c>
      <c r="DB206" s="443" t="str">
        <f t="shared" si="832"/>
        <v/>
      </c>
      <c r="DC206" s="444" t="str">
        <f t="shared" si="832"/>
        <v/>
      </c>
      <c r="DD206" s="442" t="str">
        <f t="shared" si="832"/>
        <v/>
      </c>
      <c r="DE206" s="444" t="str">
        <f t="shared" si="832"/>
        <v/>
      </c>
      <c r="DF206" s="444" t="str">
        <f t="shared" si="832"/>
        <v/>
      </c>
      <c r="DG206" s="442" t="str">
        <f t="shared" si="832"/>
        <v/>
      </c>
      <c r="DH206" s="445" t="str">
        <f t="shared" si="832"/>
        <v/>
      </c>
      <c r="DI206" s="441" t="str">
        <f t="shared" si="832"/>
        <v>150</v>
      </c>
      <c r="DJ206" s="442" t="str">
        <f t="shared" si="832"/>
        <v/>
      </c>
      <c r="DK206" s="442" t="str">
        <f t="shared" si="832"/>
        <v/>
      </c>
      <c r="DL206" s="442" t="str">
        <f t="shared" si="832"/>
        <v/>
      </c>
      <c r="DM206" s="446" t="str">
        <f t="shared" si="832"/>
        <v/>
      </c>
      <c r="DN206" s="442" t="str">
        <f t="shared" si="832"/>
        <v/>
      </c>
      <c r="DO206" s="442" t="str">
        <f t="shared" si="832"/>
        <v/>
      </c>
      <c r="DP206" s="442" t="str">
        <f t="shared" si="832"/>
        <v/>
      </c>
      <c r="DQ206" s="442" t="str">
        <f t="shared" si="832"/>
        <v/>
      </c>
      <c r="DR206" s="445" t="str">
        <f t="shared" si="832"/>
        <v/>
      </c>
      <c r="DS206" s="447" t="str">
        <f t="shared" si="15"/>
        <v>84</v>
      </c>
      <c r="DT206" s="448" t="str">
        <f t="shared" si="16"/>
        <v>150</v>
      </c>
      <c r="DU206" s="434" t="str">
        <f>CY206*'Ores &amp; Ingots'!$C$3+CZ206*'Ores &amp; Ingots'!$C$4+DA206*'Ores &amp; Ingots'!$C$5+DB206*'Ores &amp; Ingots'!$C$6+DC206*'Ores &amp; Ingots'!$C$7+DD206*'Ores &amp; Ingots'!$C$8+DE206*'Ores &amp; Ingots'!$C$9+DF206*'Ores &amp; Ingots'!$C$10+DG206*'Ores &amp; Ingots'!$C$11+DH206*'Ores &amp; Ingots'!$C$12</f>
        <v>11</v>
      </c>
      <c r="DV206" s="434" t="str">
        <f>DI206*'Ores &amp; Ingots'!$B$3+DJ206*'Ores &amp; Ingots'!$B$4+DK206*'Ores &amp; Ingots'!$B$5+DL206*'Ores &amp; Ingots'!$B$6+DM206*'Ores &amp; Ingots'!$B$7+DN206*'Ores &amp; Ingots'!$B$8+DO206*'Ores &amp; Ingots'!$B$9+DP206*'Ores &amp; Ingots'!$B$10+DQ206*'Ores &amp; Ingots'!$B$11+DR206*'Ores &amp; Ingots'!$B$12</f>
        <v>56</v>
      </c>
      <c r="DW206" s="448" t="str">
        <f>CY206*Refining!$G$3+CZ206*Refining!$G$4+DA206*Refining!$G$5+DB206*Refining!$G$6+DC206*Refining!$G$7+DD206*Refining!$G$8+DE206*Refining!$G$9+DF206*Refining!$G$10+DG206*Refining!$G$11+DH206*Refining!$G$12</f>
        <v>6</v>
      </c>
      <c r="DX206" s="448" t="str">
        <f t="shared" si="17"/>
        <v>897</v>
      </c>
      <c r="DY206" s="449" t="str">
        <f t="shared" si="18"/>
        <v>0.0009</v>
      </c>
      <c r="DZ206" s="447" t="str">
        <f t="shared" si="19"/>
        <v>13</v>
      </c>
      <c r="EA206" s="446" t="str">
        <f t="shared" ref="EA206:EB206" si="833">DZ206/60</f>
        <v>0.2</v>
      </c>
      <c r="EB206" s="446" t="str">
        <f t="shared" si="833"/>
        <v>0.0</v>
      </c>
      <c r="EC206" s="450" t="str">
        <f t="shared" si="21"/>
        <v>0.00</v>
      </c>
      <c r="ED206" s="447" t="str">
        <f t="shared" si="22"/>
        <v>1,520</v>
      </c>
      <c r="EE206" s="446" t="str">
        <f t="shared" ref="EE206:EF206" si="834">ED206/1000</f>
        <v>1.5</v>
      </c>
      <c r="EF206" s="451" t="str">
        <f t="shared" si="834"/>
        <v>0.00</v>
      </c>
      <c r="EG206" s="452" t="str">
        <f t="shared" si="24"/>
        <v>0.0015</v>
      </c>
      <c r="EH206" s="225" t="s">
        <v>12</v>
      </c>
    </row>
    <row r="207">
      <c r="A207" s="33"/>
      <c r="B207" s="226" t="s">
        <v>1061</v>
      </c>
      <c r="C207" s="227" t="s">
        <v>886</v>
      </c>
      <c r="D207" s="227">
        <v>1.0</v>
      </c>
      <c r="E207" s="227">
        <v>1.0</v>
      </c>
      <c r="F207" s="227">
        <v>1.0</v>
      </c>
      <c r="G207" s="453" t="str">
        <f t="shared" si="5"/>
        <v>15.625</v>
      </c>
      <c r="H207" s="454">
        <v>7.0</v>
      </c>
      <c r="I207" s="454">
        <v>17.5</v>
      </c>
      <c r="J207" s="454" t="str">
        <f>H207/Main!$D$9</f>
        <v>7</v>
      </c>
      <c r="K207" s="454" t="str">
        <f>I207/Main!$D$10</f>
        <v>17.5</v>
      </c>
      <c r="L207" s="455" t="str">
        <f t="shared" si="6"/>
        <v>2.5</v>
      </c>
      <c r="M207" s="455">
        <v>1.0</v>
      </c>
      <c r="N207" s="456"/>
      <c r="O207" s="456"/>
      <c r="P207" s="456"/>
      <c r="Q207" s="457"/>
      <c r="R207" s="456"/>
      <c r="S207" s="458"/>
      <c r="T207" s="458"/>
      <c r="U207" s="456"/>
      <c r="V207" s="456"/>
      <c r="W207" s="530"/>
      <c r="X207" s="458"/>
      <c r="Y207" s="456"/>
      <c r="Z207" s="456"/>
      <c r="AA207" s="456"/>
      <c r="AB207" s="456"/>
      <c r="AC207" s="531" t="s">
        <v>18</v>
      </c>
      <c r="AD207" s="498">
        <v>21.0</v>
      </c>
      <c r="AE207" s="434">
        <v>0.0</v>
      </c>
      <c r="AF207" s="434">
        <v>0.0</v>
      </c>
      <c r="AG207" s="434">
        <v>0.0</v>
      </c>
      <c r="AH207" s="434">
        <v>0.0</v>
      </c>
      <c r="AI207" s="434">
        <v>0.0</v>
      </c>
      <c r="AJ207" s="434">
        <v>0.0</v>
      </c>
      <c r="AK207" s="434">
        <v>0.0</v>
      </c>
      <c r="AL207" s="434">
        <v>0.0</v>
      </c>
      <c r="AM207" s="434">
        <v>0.0</v>
      </c>
      <c r="AN207" s="434">
        <v>0.0</v>
      </c>
      <c r="AO207" s="434">
        <v>0.0</v>
      </c>
      <c r="AP207" s="434">
        <v>0.0</v>
      </c>
      <c r="AQ207" s="434">
        <v>0.0</v>
      </c>
      <c r="AR207" s="434">
        <v>0.0</v>
      </c>
      <c r="AS207" s="434">
        <v>0.0</v>
      </c>
      <c r="AT207" s="434">
        <v>0.0</v>
      </c>
      <c r="AU207" s="434">
        <v>0.0</v>
      </c>
      <c r="AV207" s="434">
        <v>0.0</v>
      </c>
      <c r="AW207" s="434">
        <v>0.0</v>
      </c>
      <c r="AX207" s="434">
        <v>0.0</v>
      </c>
      <c r="AY207" s="537" t="str">
        <f t="shared" ref="AY207:BS207" si="835">IF(AD207 = 0, "", AD207)</f>
        <v>21</v>
      </c>
      <c r="AZ207" s="430" t="str">
        <f t="shared" si="835"/>
        <v/>
      </c>
      <c r="BA207" s="430" t="str">
        <f t="shared" si="835"/>
        <v/>
      </c>
      <c r="BB207" s="430" t="str">
        <f t="shared" si="835"/>
        <v/>
      </c>
      <c r="BC207" s="430" t="str">
        <f t="shared" si="835"/>
        <v/>
      </c>
      <c r="BD207" s="430" t="str">
        <f t="shared" si="835"/>
        <v/>
      </c>
      <c r="BE207" s="430" t="str">
        <f t="shared" si="835"/>
        <v/>
      </c>
      <c r="BF207" s="430" t="str">
        <f t="shared" si="835"/>
        <v/>
      </c>
      <c r="BG207" s="430" t="str">
        <f t="shared" si="835"/>
        <v/>
      </c>
      <c r="BH207" s="430" t="str">
        <f t="shared" si="835"/>
        <v/>
      </c>
      <c r="BI207" s="430" t="str">
        <f t="shared" si="835"/>
        <v/>
      </c>
      <c r="BJ207" s="430" t="str">
        <f t="shared" si="835"/>
        <v/>
      </c>
      <c r="BK207" s="430" t="str">
        <f t="shared" si="835"/>
        <v/>
      </c>
      <c r="BL207" s="430" t="str">
        <f t="shared" si="835"/>
        <v/>
      </c>
      <c r="BM207" s="430" t="str">
        <f t="shared" si="835"/>
        <v/>
      </c>
      <c r="BN207" s="430" t="str">
        <f t="shared" si="835"/>
        <v/>
      </c>
      <c r="BO207" s="430" t="str">
        <f t="shared" si="835"/>
        <v/>
      </c>
      <c r="BP207" s="430" t="str">
        <f t="shared" si="835"/>
        <v/>
      </c>
      <c r="BQ207" s="430" t="str">
        <f t="shared" si="835"/>
        <v/>
      </c>
      <c r="BR207" s="430" t="str">
        <f t="shared" si="835"/>
        <v/>
      </c>
      <c r="BS207" s="432" t="str">
        <f t="shared" si="835"/>
        <v/>
      </c>
      <c r="BT207" s="433" t="str">
        <f>$AY207*Assembly!Y$4+$AZ207*Assembly!Y$5+$BA207*Assembly!Y$6+$BB207*Assembly!Y$7+$BC207*Assembly!Y$8+$BD207*Assembly!Y$9+$BE207*Assembly!Y$10+$BF207*Assembly!Y$11+$BG207*Assembly!Y$12+$BH207*Assembly!Y$13+$BI207*Assembly!Y$14+$BJ207*Assembly!Y$15+$BK207*Assembly!Y$16+$BL207*Assembly!Y$17+$BM207*Assembly!Y$18+$BN207*Assembly!Y$19+$BO207*Assembly!Y$20+$BP207*Assembly!Y$21+$BQ207*Assembly!Y$22+$BR207*Assembly!Y$23+$BS207*Assembly!Y$24</f>
        <v>420</v>
      </c>
      <c r="BU207" s="434" t="str">
        <f t="shared" si="8"/>
        <v>27</v>
      </c>
      <c r="BV207" s="434" t="str">
        <f>$AY207*Assembly!AC$4+$AZ207*Assembly!AC$5+$BA207*Assembly!AC$6+$BB207*Assembly!AC$7+$BC207*Assembly!AC$8+$BD207*Assembly!AC$9+$BE207*Assembly!AC$10+$BF207*Assembly!AC$11+$BG207*Assembly!AC$12+$BH207*Assembly!AC$13+$BI207*Assembly!AC$14+$BJ207*Assembly!AC$15+$BK207*Assembly!AC$16+$BL207*Assembly!AC$17+$BM207*Assembly!AC$18+$BN207*Assembly!AC$19+$BO207*Assembly!AC$20+$BP207*Assembly!AC$21+$BQ207*Assembly!AC$22+$BR207*Assembly!AC$23+$BS207*Assembly!AC$24</f>
        <v>2,100</v>
      </c>
      <c r="BW207" s="435" t="str">
        <f t="shared" si="9"/>
        <v>5.00</v>
      </c>
      <c r="BX207" s="436" t="str">
        <f t="shared" si="10"/>
        <v>134</v>
      </c>
      <c r="BY207" s="437" t="str">
        <f t="shared" si="11"/>
        <v>78.1</v>
      </c>
      <c r="BZ207" s="438"/>
      <c r="CA207" s="434" t="str">
        <f>$AY207*Assembly!X$4+$AZ207*Assembly!X$5+$BA207*Assembly!X$6+$BB207*Assembly!X$7+$BC207*Assembly!X$8+$BD207*Assembly!X$9+$BE207*Assembly!X$10+$BF207*Assembly!X$11+$BG207*Assembly!X$12+$BH207*Assembly!X$13+$BI207*Assembly!X$14+$BJ207*Assembly!X$15+$BK207*Assembly!X$16+$BL207*Assembly!X$17+$BM207*Assembly!X$18+$BN207*Assembly!X$19+$BO207*Assembly!X$20+$BP207*Assembly!X$21+$BQ207*Assembly!X$22+$BR207*Assembly!X$23+$BS207*Assembly!X$24</f>
        <v>21</v>
      </c>
      <c r="CB207" s="434" t="str">
        <f t="shared" si="12"/>
        <v>3,267</v>
      </c>
      <c r="CC207" s="439" t="str">
        <f t="shared" si="13"/>
        <v>0.0033</v>
      </c>
      <c r="CD207" s="440" t="str">
        <f>$AY207*Assembly!AB$4+$AZ207*Assembly!AB$5+$BA207*Assembly!AB$6+$BB207*Assembly!AB$7+$BC207*Assembly!AB$8+$BD207*Assembly!AB$9+$BE207*Assembly!AB$10+$BF207*Assembly!AB$11+$BG207*Assembly!AB$12+$BH207*Assembly!AB$13+$BI207*Assembly!AB$14+$BJ207*Assembly!AB$15+$BK207*Assembly!AB$16+$BL207*Assembly!AB$17+$BM207*Assembly!AB$18+$BN207*Assembly!AB$19+$BO207*Assembly!AB$20+$BP207*Assembly!AB$21+$BQ207*Assembly!AB$22+$BR207*Assembly!AB$23+$BS207*Assembly!AB$24</f>
        <v>63</v>
      </c>
      <c r="CE207" s="457" t="str">
        <f>$AY207*Assembly!M$4+$AZ207*Assembly!M$5+$BA207*Assembly!M$6+$BB207*Assembly!M$7+$BC207*Assembly!M$8+$BD207*Assembly!M$9+$BE207*Assembly!M$10+$BF207*Assembly!M$11+$BG207*Assembly!M$12+$BH207*Assembly!M$13+$BI207*Assembly!M$14+$BJ207*Assembly!M$15+$BK207*Assembly!M$16+$BL207*Assembly!M$17+$BM207*Assembly!M$18+$BN207*Assembly!M$19+$BO207*Assembly!M$20+$BP207*Assembly!M$21+$BQ207*Assembly!M$22+$BR207*Assembly!M$23+$BS207*Assembly!M$24</f>
        <v>441</v>
      </c>
      <c r="CF207" s="457" t="str">
        <f>$AY207*Assembly!N$4+$AZ207*Assembly!N$5+$BA207*Assembly!N$6+$BB207*Assembly!N$7+$BC207*Assembly!N$8+$BD207*Assembly!N$9+$BE207*Assembly!N$10+$BF207*Assembly!N$11+$BG207*Assembly!N$12+$BH207*Assembly!N$13+$BI207*Assembly!N$14+$BJ207*Assembly!N$15+$BK207*Assembly!N$16+$BL207*Assembly!N$17+$BM207*Assembly!N$18+$BN207*Assembly!N$19+$BO207*Assembly!N$20+$BP207*Assembly!N$21+$BQ207*Assembly!N$22+$BR207*Assembly!N$23+$BS207*Assembly!N$24</f>
        <v>0</v>
      </c>
      <c r="CG207" s="457" t="str">
        <f>$AY207*Assembly!O$4+$AZ207*Assembly!O$5+$BA207*Assembly!O$6+$BB207*Assembly!O$7+$BC207*Assembly!O$8+$BD207*Assembly!O$9+$BE207*Assembly!O$10+$BF207*Assembly!O$11+$BG207*Assembly!O$12+$BH207*Assembly!O$13+$BI207*Assembly!O$14+$BJ207*Assembly!O$15+$BK207*Assembly!O$16+$BL207*Assembly!O$17+$BM207*Assembly!O$18+$BN207*Assembly!O$19+$BO207*Assembly!O$20+$BP207*Assembly!O$21+$BQ207*Assembly!O$22+$BR207*Assembly!O$23+$BS207*Assembly!O$24</f>
        <v>0</v>
      </c>
      <c r="CH207" s="454" t="str">
        <f>$AY207*Assembly!P$4+$AZ207*Assembly!P$5+$BA207*Assembly!P$6+$BB207*Assembly!P$7+$BC207*Assembly!P$8+$BD207*Assembly!P$9+$BE207*Assembly!P$10+$BF207*Assembly!P$11+$BG207*Assembly!P$12+$BH207*Assembly!P$13+$BI207*Assembly!P$14+$BJ207*Assembly!P$15+$BK207*Assembly!P$16+$BL207*Assembly!P$17+$BM207*Assembly!P$18+$BN207*Assembly!P$19+$BO207*Assembly!P$20+$BP207*Assembly!P$21+$BQ207*Assembly!P$22+$BR207*Assembly!P$23+$BS207*Assembly!P$24</f>
        <v>0</v>
      </c>
      <c r="CI207" s="454" t="str">
        <f>$AY207*Assembly!Q$4+$AZ207*Assembly!Q$5+$BA207*Assembly!Q$6+$BB207*Assembly!Q$7+$BC207*Assembly!Q$8+$BD207*Assembly!Q$9+$BE207*Assembly!Q$10+$BF207*Assembly!Q$11+$BG207*Assembly!Q$12+$BH207*Assembly!Q$13+$BI207*Assembly!Q$14+$BJ207*Assembly!Q$15+$BK207*Assembly!Q$16+$BL207*Assembly!Q$17+$BM207*Assembly!Q$18+$BN207*Assembly!Q$19+$BO207*Assembly!Q$20+$BP207*Assembly!Q$21+$BQ207*Assembly!Q$22+$BR207*Assembly!Q$23+$BS207*Assembly!Q$24</f>
        <v>0</v>
      </c>
      <c r="CJ207" s="457" t="str">
        <f>$AY207*Assembly!R$4+$AZ207*Assembly!R$5+$BA207*Assembly!R$6+$BB207*Assembly!R$7+$BC207*Assembly!R$8+$BD207*Assembly!R$9+$BE207*Assembly!R$10+$BF207*Assembly!R$11+$BG207*Assembly!R$12+$BH207*Assembly!R$13+$BI207*Assembly!R$14+$BJ207*Assembly!R$15+$BK207*Assembly!R$16+$BL207*Assembly!R$17+$BM207*Assembly!R$18+$BN207*Assembly!R$19+$BO207*Assembly!R$20+$BP207*Assembly!R$21+$BQ207*Assembly!R$22+$BR207*Assembly!R$23+$BS207*Assembly!R$24</f>
        <v>0</v>
      </c>
      <c r="CK207" s="454" t="str">
        <f>$AY207*Assembly!S$4+$AZ207*Assembly!S$5+$BA207*Assembly!S$6+$BB207*Assembly!S$7+$BC207*Assembly!S$8+$BD207*Assembly!S$9+$BE207*Assembly!S$10+$BF207*Assembly!S$11+$BG207*Assembly!S$12+$BH207*Assembly!S$13+$BI207*Assembly!S$14+$BJ207*Assembly!S$15+$BK207*Assembly!S$16+$BL207*Assembly!S$17+$BM207*Assembly!S$18+$BN207*Assembly!S$19+$BO207*Assembly!S$20+$BP207*Assembly!S$21+$BQ207*Assembly!S$22+$BR207*Assembly!S$23+$BS207*Assembly!S$24</f>
        <v>0</v>
      </c>
      <c r="CL207" s="454" t="str">
        <f>$AY207*Assembly!T$4+$AZ207*Assembly!T$5+$BA207*Assembly!T$6+$BB207*Assembly!T$7+$BC207*Assembly!T$8+$BD207*Assembly!T$9+$BE207*Assembly!T$10+$BF207*Assembly!T$11+$BG207*Assembly!T$12+$BH207*Assembly!T$13+$BI207*Assembly!T$14+$BJ207*Assembly!T$15+$BK207*Assembly!T$16+$BL207*Assembly!T$17+$BM207*Assembly!T$18+$BN207*Assembly!T$19+$BO207*Assembly!T$20+$BP207*Assembly!T$21+$BQ207*Assembly!T$22+$BR207*Assembly!T$23+$BS207*Assembly!T$24</f>
        <v>0</v>
      </c>
      <c r="CM207" s="454" t="str">
        <f>$AY207*Assembly!U$4+$AZ207*Assembly!U$5+$BA207*Assembly!U$6+$BB207*Assembly!U$7+$BC207*Assembly!U$8+$BD207*Assembly!U$9+$BE207*Assembly!U$10+$BF207*Assembly!U$11+$BG207*Assembly!U$12+$BH207*Assembly!U$13+$BI207*Assembly!U$14+$BJ207*Assembly!U$15+$BK207*Assembly!U$16+$BL207*Assembly!U$17+$BM207*Assembly!U$18+$BN207*Assembly!U$19+$BO207*Assembly!U$20+$BP207*Assembly!U$21+$BQ207*Assembly!U$22+$BR207*Assembly!U$23+$BS207*Assembly!U$24</f>
        <v>0</v>
      </c>
      <c r="CN207" s="457" t="str">
        <f>$AY207*Assembly!V$4+$AZ207*Assembly!V$5+$BA207*Assembly!V$6+$BB207*Assembly!V$7+$BC207*Assembly!V$8+$BD207*Assembly!V$9+$BE207*Assembly!V$10+$BF207*Assembly!V$11+$BG207*Assembly!V$12+$BH207*Assembly!V$13+$BI207*Assembly!V$14+$BJ207*Assembly!V$15+$BK207*Assembly!V$16+$BL207*Assembly!V$17+$BM207*Assembly!V$18+$BN207*Assembly!V$19+$BO207*Assembly!V$20+$BP207*Assembly!V$21+$BQ207*Assembly!V$22+$BR207*Assembly!V$23+$BS207*Assembly!V$24</f>
        <v>0</v>
      </c>
      <c r="CO207" s="457" t="str">
        <f>CE207*Refining!$F$3</f>
        <v>788</v>
      </c>
      <c r="CP207" s="457" t="str">
        <f>CF207*Refining!$F$4</f>
        <v>0</v>
      </c>
      <c r="CQ207" s="457" t="str">
        <f>CG207*Refining!$F$5</f>
        <v>0</v>
      </c>
      <c r="CR207" s="457" t="str">
        <f>CH207*Refining!$F$6</f>
        <v>0</v>
      </c>
      <c r="CS207" s="457" t="str">
        <f>CI207*Refining!$F$7</f>
        <v>0</v>
      </c>
      <c r="CT207" s="457" t="str">
        <f>CJ207*Refining!$F$8</f>
        <v>0</v>
      </c>
      <c r="CU207" s="457" t="str">
        <f>CK207*Refining!$F$9</f>
        <v>0</v>
      </c>
      <c r="CV207" s="457" t="str">
        <f>CL207*Refining!$F$10</f>
        <v>0</v>
      </c>
      <c r="CW207" s="457" t="str">
        <f>CM207*Refining!$F$11</f>
        <v>0</v>
      </c>
      <c r="CX207" s="457" t="str">
        <f>CN207*Refining!$F$12</f>
        <v>0</v>
      </c>
      <c r="CY207" s="441" t="str">
        <f t="shared" ref="CY207:DR207" si="836">IF(CE207 = 0, "", CE207)</f>
        <v>441</v>
      </c>
      <c r="CZ207" s="442" t="str">
        <f t="shared" si="836"/>
        <v/>
      </c>
      <c r="DA207" s="442" t="str">
        <f t="shared" si="836"/>
        <v/>
      </c>
      <c r="DB207" s="443" t="str">
        <f t="shared" si="836"/>
        <v/>
      </c>
      <c r="DC207" s="444" t="str">
        <f t="shared" si="836"/>
        <v/>
      </c>
      <c r="DD207" s="442" t="str">
        <f t="shared" si="836"/>
        <v/>
      </c>
      <c r="DE207" s="444" t="str">
        <f t="shared" si="836"/>
        <v/>
      </c>
      <c r="DF207" s="444" t="str">
        <f t="shared" si="836"/>
        <v/>
      </c>
      <c r="DG207" s="442" t="str">
        <f t="shared" si="836"/>
        <v/>
      </c>
      <c r="DH207" s="445" t="str">
        <f t="shared" si="836"/>
        <v/>
      </c>
      <c r="DI207" s="441" t="str">
        <f t="shared" si="836"/>
        <v>788</v>
      </c>
      <c r="DJ207" s="442" t="str">
        <f t="shared" si="836"/>
        <v/>
      </c>
      <c r="DK207" s="442" t="str">
        <f t="shared" si="836"/>
        <v/>
      </c>
      <c r="DL207" s="442" t="str">
        <f t="shared" si="836"/>
        <v/>
      </c>
      <c r="DM207" s="446" t="str">
        <f t="shared" si="836"/>
        <v/>
      </c>
      <c r="DN207" s="442" t="str">
        <f t="shared" si="836"/>
        <v/>
      </c>
      <c r="DO207" s="442" t="str">
        <f t="shared" si="836"/>
        <v/>
      </c>
      <c r="DP207" s="442" t="str">
        <f t="shared" si="836"/>
        <v/>
      </c>
      <c r="DQ207" s="442" t="str">
        <f t="shared" si="836"/>
        <v/>
      </c>
      <c r="DR207" s="445" t="str">
        <f t="shared" si="836"/>
        <v/>
      </c>
      <c r="DS207" s="447" t="str">
        <f t="shared" si="15"/>
        <v>441</v>
      </c>
      <c r="DT207" s="448" t="str">
        <f t="shared" si="16"/>
        <v>788</v>
      </c>
      <c r="DU207" s="434" t="str">
        <f>CY207*'Ores &amp; Ingots'!$C$3+CZ207*'Ores &amp; Ingots'!$C$4+DA207*'Ores &amp; Ingots'!$C$5+DB207*'Ores &amp; Ingots'!$C$6+DC207*'Ores &amp; Ingots'!$C$7+DD207*'Ores &amp; Ingots'!$C$8+DE207*'Ores &amp; Ingots'!$C$9+DF207*'Ores &amp; Ingots'!$C$10+DG207*'Ores &amp; Ingots'!$C$11+DH207*'Ores &amp; Ingots'!$C$12</f>
        <v>56</v>
      </c>
      <c r="DV207" s="434" t="str">
        <f>DI207*'Ores &amp; Ingots'!$B$3+DJ207*'Ores &amp; Ingots'!$B$4+DK207*'Ores &amp; Ingots'!$B$5+DL207*'Ores &amp; Ingots'!$B$6+DM207*'Ores &amp; Ingots'!$B$7+DN207*'Ores &amp; Ingots'!$B$8+DO207*'Ores &amp; Ingots'!$B$9+DP207*'Ores &amp; Ingots'!$B$10+DQ207*'Ores &amp; Ingots'!$B$11+DR207*'Ores &amp; Ingots'!$B$12</f>
        <v>291</v>
      </c>
      <c r="DW207" s="448" t="str">
        <f>CY207*Refining!$G$3+CZ207*Refining!$G$4+DA207*Refining!$G$5+DB207*Refining!$G$6+DC207*Refining!$G$7+DD207*Refining!$G$8+DE207*Refining!$G$9+DF207*Refining!$G$10+DG207*Refining!$G$11+DH207*Refining!$G$12</f>
        <v>30</v>
      </c>
      <c r="DX207" s="448" t="str">
        <f t="shared" si="17"/>
        <v>4,712</v>
      </c>
      <c r="DY207" s="449" t="str">
        <f t="shared" si="18"/>
        <v>0.0047</v>
      </c>
      <c r="DZ207" s="447" t="str">
        <f t="shared" si="19"/>
        <v>58</v>
      </c>
      <c r="EA207" s="446" t="str">
        <f t="shared" ref="EA207:EB207" si="837">DZ207/60</f>
        <v>1.0</v>
      </c>
      <c r="EB207" s="446" t="str">
        <f t="shared" si="837"/>
        <v>0.0</v>
      </c>
      <c r="EC207" s="450" t="str">
        <f t="shared" si="21"/>
        <v>0.00</v>
      </c>
      <c r="ED207" s="447" t="str">
        <f t="shared" si="22"/>
        <v>7,978</v>
      </c>
      <c r="EE207" s="446" t="str">
        <f t="shared" ref="EE207:EF207" si="838">ED207/1000</f>
        <v>8.0</v>
      </c>
      <c r="EF207" s="451" t="str">
        <f t="shared" si="838"/>
        <v>0.01</v>
      </c>
      <c r="EG207" s="452" t="str">
        <f t="shared" si="24"/>
        <v>0.0080</v>
      </c>
      <c r="EH207" s="225">
        <v>40.0</v>
      </c>
    </row>
    <row r="208">
      <c r="A208" s="33"/>
      <c r="B208" s="336" t="s">
        <v>1062</v>
      </c>
      <c r="C208" s="227" t="s">
        <v>886</v>
      </c>
      <c r="D208" s="227">
        <v>1.0</v>
      </c>
      <c r="E208" s="227">
        <v>1.0</v>
      </c>
      <c r="F208" s="227">
        <v>1.0</v>
      </c>
      <c r="G208" s="420" t="str">
        <f t="shared" si="5"/>
        <v>15.625</v>
      </c>
      <c r="H208" s="421">
        <v>7.0</v>
      </c>
      <c r="I208" s="421">
        <v>17.5</v>
      </c>
      <c r="J208" s="421" t="str">
        <f>H208/Main!$D$9</f>
        <v>7</v>
      </c>
      <c r="K208" s="421" t="str">
        <f>I208/Main!$D$10</f>
        <v>17.5</v>
      </c>
      <c r="L208" s="422" t="str">
        <f t="shared" si="6"/>
        <v>2.5</v>
      </c>
      <c r="M208" s="422">
        <v>1.0</v>
      </c>
      <c r="N208" s="423"/>
      <c r="O208" s="423"/>
      <c r="P208" s="423"/>
      <c r="Q208" s="424"/>
      <c r="R208" s="423"/>
      <c r="S208" s="425"/>
      <c r="T208" s="425"/>
      <c r="U208" s="423"/>
      <c r="V208" s="423"/>
      <c r="W208" s="425"/>
      <c r="X208" s="425"/>
      <c r="Y208" s="423"/>
      <c r="Z208" s="423"/>
      <c r="AA208" s="423"/>
      <c r="AB208" s="423"/>
      <c r="AC208" s="523" t="s">
        <v>12</v>
      </c>
      <c r="AD208" s="498">
        <v>22.0</v>
      </c>
      <c r="AE208" s="434">
        <v>0.0</v>
      </c>
      <c r="AF208" s="434">
        <v>0.0</v>
      </c>
      <c r="AG208" s="434">
        <v>0.0</v>
      </c>
      <c r="AH208" s="434">
        <v>0.0</v>
      </c>
      <c r="AI208" s="434">
        <v>0.0</v>
      </c>
      <c r="AJ208" s="434">
        <v>0.0</v>
      </c>
      <c r="AK208" s="434">
        <v>0.0</v>
      </c>
      <c r="AL208" s="434">
        <v>0.0</v>
      </c>
      <c r="AM208" s="434">
        <v>0.0</v>
      </c>
      <c r="AN208" s="434">
        <v>0.0</v>
      </c>
      <c r="AO208" s="434">
        <v>0.0</v>
      </c>
      <c r="AP208" s="434">
        <v>0.0</v>
      </c>
      <c r="AQ208" s="434">
        <v>0.0</v>
      </c>
      <c r="AR208" s="434">
        <v>0.0</v>
      </c>
      <c r="AS208" s="434">
        <v>0.0</v>
      </c>
      <c r="AT208" s="434">
        <v>0.0</v>
      </c>
      <c r="AU208" s="434">
        <v>0.0</v>
      </c>
      <c r="AV208" s="434">
        <v>0.0</v>
      </c>
      <c r="AW208" s="434">
        <v>0.0</v>
      </c>
      <c r="AX208" s="434">
        <v>0.0</v>
      </c>
      <c r="AY208" s="537" t="str">
        <f t="shared" ref="AY208:BS208" si="839">IF(AD208 = 0, "", AD208)</f>
        <v>22</v>
      </c>
      <c r="AZ208" s="430" t="str">
        <f t="shared" si="839"/>
        <v/>
      </c>
      <c r="BA208" s="430" t="str">
        <f t="shared" si="839"/>
        <v/>
      </c>
      <c r="BB208" s="430" t="str">
        <f t="shared" si="839"/>
        <v/>
      </c>
      <c r="BC208" s="430" t="str">
        <f t="shared" si="839"/>
        <v/>
      </c>
      <c r="BD208" s="430" t="str">
        <f t="shared" si="839"/>
        <v/>
      </c>
      <c r="BE208" s="430" t="str">
        <f t="shared" si="839"/>
        <v/>
      </c>
      <c r="BF208" s="430" t="str">
        <f t="shared" si="839"/>
        <v/>
      </c>
      <c r="BG208" s="430" t="str">
        <f t="shared" si="839"/>
        <v/>
      </c>
      <c r="BH208" s="430" t="str">
        <f t="shared" si="839"/>
        <v/>
      </c>
      <c r="BI208" s="430" t="str">
        <f t="shared" si="839"/>
        <v/>
      </c>
      <c r="BJ208" s="430" t="str">
        <f t="shared" si="839"/>
        <v/>
      </c>
      <c r="BK208" s="430" t="str">
        <f t="shared" si="839"/>
        <v/>
      </c>
      <c r="BL208" s="430" t="str">
        <f t="shared" si="839"/>
        <v/>
      </c>
      <c r="BM208" s="430" t="str">
        <f t="shared" si="839"/>
        <v/>
      </c>
      <c r="BN208" s="430" t="str">
        <f t="shared" si="839"/>
        <v/>
      </c>
      <c r="BO208" s="430" t="str">
        <f t="shared" si="839"/>
        <v/>
      </c>
      <c r="BP208" s="430" t="str">
        <f t="shared" si="839"/>
        <v/>
      </c>
      <c r="BQ208" s="430" t="str">
        <f t="shared" si="839"/>
        <v/>
      </c>
      <c r="BR208" s="430" t="str">
        <f t="shared" si="839"/>
        <v/>
      </c>
      <c r="BS208" s="432" t="str">
        <f t="shared" si="839"/>
        <v/>
      </c>
      <c r="BT208" s="433" t="str">
        <f>$AY208*Assembly!Y$4+$AZ208*Assembly!Y$5+$BA208*Assembly!Y$6+$BB208*Assembly!Y$7+$BC208*Assembly!Y$8+$BD208*Assembly!Y$9+$BE208*Assembly!Y$10+$BF208*Assembly!Y$11+$BG208*Assembly!Y$12+$BH208*Assembly!Y$13+$BI208*Assembly!Y$14+$BJ208*Assembly!Y$15+$BK208*Assembly!Y$16+$BL208*Assembly!Y$17+$BM208*Assembly!Y$18+$BN208*Assembly!Y$19+$BO208*Assembly!Y$20+$BP208*Assembly!Y$21+$BQ208*Assembly!Y$22+$BR208*Assembly!Y$23+$BS208*Assembly!Y$24</f>
        <v>440</v>
      </c>
      <c r="BU208" s="434" t="str">
        <f t="shared" si="8"/>
        <v>28</v>
      </c>
      <c r="BV208" s="434" t="str">
        <f>$AY208*Assembly!AC$4+$AZ208*Assembly!AC$5+$BA208*Assembly!AC$6+$BB208*Assembly!AC$7+$BC208*Assembly!AC$8+$BD208*Assembly!AC$9+$BE208*Assembly!AC$10+$BF208*Assembly!AC$11+$BG208*Assembly!AC$12+$BH208*Assembly!AC$13+$BI208*Assembly!AC$14+$BJ208*Assembly!AC$15+$BK208*Assembly!AC$16+$BL208*Assembly!AC$17+$BM208*Assembly!AC$18+$BN208*Assembly!AC$19+$BO208*Assembly!AC$20+$BP208*Assembly!AC$21+$BQ208*Assembly!AC$22+$BR208*Assembly!AC$23+$BS208*Assembly!AC$24</f>
        <v>2,200</v>
      </c>
      <c r="BW208" s="435" t="str">
        <f t="shared" si="9"/>
        <v>5.00</v>
      </c>
      <c r="BX208" s="436" t="str">
        <f t="shared" si="10"/>
        <v>141</v>
      </c>
      <c r="BY208" s="437" t="str">
        <f t="shared" si="11"/>
        <v>78.1</v>
      </c>
      <c r="BZ208" s="438"/>
      <c r="CA208" s="434" t="str">
        <f>$AY208*Assembly!X$4+$AZ208*Assembly!X$5+$BA208*Assembly!X$6+$BB208*Assembly!X$7+$BC208*Assembly!X$8+$BD208*Assembly!X$9+$BE208*Assembly!X$10+$BF208*Assembly!X$11+$BG208*Assembly!X$12+$BH208*Assembly!X$13+$BI208*Assembly!X$14+$BJ208*Assembly!X$15+$BK208*Assembly!X$16+$BL208*Assembly!X$17+$BM208*Assembly!X$18+$BN208*Assembly!X$19+$BO208*Assembly!X$20+$BP208*Assembly!X$21+$BQ208*Assembly!X$22+$BR208*Assembly!X$23+$BS208*Assembly!X$24</f>
        <v>22</v>
      </c>
      <c r="CB208" s="434" t="str">
        <f t="shared" si="12"/>
        <v>3,422</v>
      </c>
      <c r="CC208" s="439" t="str">
        <f t="shared" si="13"/>
        <v>0.0034</v>
      </c>
      <c r="CD208" s="440" t="str">
        <f>$AY208*Assembly!AB$4+$AZ208*Assembly!AB$5+$BA208*Assembly!AB$6+$BB208*Assembly!AB$7+$BC208*Assembly!AB$8+$BD208*Assembly!AB$9+$BE208*Assembly!AB$10+$BF208*Assembly!AB$11+$BG208*Assembly!AB$12+$BH208*Assembly!AB$13+$BI208*Assembly!AB$14+$BJ208*Assembly!AB$15+$BK208*Assembly!AB$16+$BL208*Assembly!AB$17+$BM208*Assembly!AB$18+$BN208*Assembly!AB$19+$BO208*Assembly!AB$20+$BP208*Assembly!AB$21+$BQ208*Assembly!AB$22+$BR208*Assembly!AB$23+$BS208*Assembly!AB$24</f>
        <v>66</v>
      </c>
      <c r="CE208" s="424" t="str">
        <f>$AY208*Assembly!M$4+$AZ208*Assembly!M$5+$BA208*Assembly!M$6+$BB208*Assembly!M$7+$BC208*Assembly!M$8+$BD208*Assembly!M$9+$BE208*Assembly!M$10+$BF208*Assembly!M$11+$BG208*Assembly!M$12+$BH208*Assembly!M$13+$BI208*Assembly!M$14+$BJ208*Assembly!M$15+$BK208*Assembly!M$16+$BL208*Assembly!M$17+$BM208*Assembly!M$18+$BN208*Assembly!M$19+$BO208*Assembly!M$20+$BP208*Assembly!M$21+$BQ208*Assembly!M$22+$BR208*Assembly!M$23+$BS208*Assembly!M$24</f>
        <v>462</v>
      </c>
      <c r="CF208" s="424" t="str">
        <f>$AY208*Assembly!N$4+$AZ208*Assembly!N$5+$BA208*Assembly!N$6+$BB208*Assembly!N$7+$BC208*Assembly!N$8+$BD208*Assembly!N$9+$BE208*Assembly!N$10+$BF208*Assembly!N$11+$BG208*Assembly!N$12+$BH208*Assembly!N$13+$BI208*Assembly!N$14+$BJ208*Assembly!N$15+$BK208*Assembly!N$16+$BL208*Assembly!N$17+$BM208*Assembly!N$18+$BN208*Assembly!N$19+$BO208*Assembly!N$20+$BP208*Assembly!N$21+$BQ208*Assembly!N$22+$BR208*Assembly!N$23+$BS208*Assembly!N$24</f>
        <v>0</v>
      </c>
      <c r="CG208" s="424" t="str">
        <f>$AY208*Assembly!O$4+$AZ208*Assembly!O$5+$BA208*Assembly!O$6+$BB208*Assembly!O$7+$BC208*Assembly!O$8+$BD208*Assembly!O$9+$BE208*Assembly!O$10+$BF208*Assembly!O$11+$BG208*Assembly!O$12+$BH208*Assembly!O$13+$BI208*Assembly!O$14+$BJ208*Assembly!O$15+$BK208*Assembly!O$16+$BL208*Assembly!O$17+$BM208*Assembly!O$18+$BN208*Assembly!O$19+$BO208*Assembly!O$20+$BP208*Assembly!O$21+$BQ208*Assembly!O$22+$BR208*Assembly!O$23+$BS208*Assembly!O$24</f>
        <v>0</v>
      </c>
      <c r="CH208" s="421" t="str">
        <f>$AY208*Assembly!P$4+$AZ208*Assembly!P$5+$BA208*Assembly!P$6+$BB208*Assembly!P$7+$BC208*Assembly!P$8+$BD208*Assembly!P$9+$BE208*Assembly!P$10+$BF208*Assembly!P$11+$BG208*Assembly!P$12+$BH208*Assembly!P$13+$BI208*Assembly!P$14+$BJ208*Assembly!P$15+$BK208*Assembly!P$16+$BL208*Assembly!P$17+$BM208*Assembly!P$18+$BN208*Assembly!P$19+$BO208*Assembly!P$20+$BP208*Assembly!P$21+$BQ208*Assembly!P$22+$BR208*Assembly!P$23+$BS208*Assembly!P$24</f>
        <v>0</v>
      </c>
      <c r="CI208" s="421" t="str">
        <f>$AY208*Assembly!Q$4+$AZ208*Assembly!Q$5+$BA208*Assembly!Q$6+$BB208*Assembly!Q$7+$BC208*Assembly!Q$8+$BD208*Assembly!Q$9+$BE208*Assembly!Q$10+$BF208*Assembly!Q$11+$BG208*Assembly!Q$12+$BH208*Assembly!Q$13+$BI208*Assembly!Q$14+$BJ208*Assembly!Q$15+$BK208*Assembly!Q$16+$BL208*Assembly!Q$17+$BM208*Assembly!Q$18+$BN208*Assembly!Q$19+$BO208*Assembly!Q$20+$BP208*Assembly!Q$21+$BQ208*Assembly!Q$22+$BR208*Assembly!Q$23+$BS208*Assembly!Q$24</f>
        <v>0</v>
      </c>
      <c r="CJ208" s="424" t="str">
        <f>$AY208*Assembly!R$4+$AZ208*Assembly!R$5+$BA208*Assembly!R$6+$BB208*Assembly!R$7+$BC208*Assembly!R$8+$BD208*Assembly!R$9+$BE208*Assembly!R$10+$BF208*Assembly!R$11+$BG208*Assembly!R$12+$BH208*Assembly!R$13+$BI208*Assembly!R$14+$BJ208*Assembly!R$15+$BK208*Assembly!R$16+$BL208*Assembly!R$17+$BM208*Assembly!R$18+$BN208*Assembly!R$19+$BO208*Assembly!R$20+$BP208*Assembly!R$21+$BQ208*Assembly!R$22+$BR208*Assembly!R$23+$BS208*Assembly!R$24</f>
        <v>0</v>
      </c>
      <c r="CK208" s="421" t="str">
        <f>$AY208*Assembly!S$4+$AZ208*Assembly!S$5+$BA208*Assembly!S$6+$BB208*Assembly!S$7+$BC208*Assembly!S$8+$BD208*Assembly!S$9+$BE208*Assembly!S$10+$BF208*Assembly!S$11+$BG208*Assembly!S$12+$BH208*Assembly!S$13+$BI208*Assembly!S$14+$BJ208*Assembly!S$15+$BK208*Assembly!S$16+$BL208*Assembly!S$17+$BM208*Assembly!S$18+$BN208*Assembly!S$19+$BO208*Assembly!S$20+$BP208*Assembly!S$21+$BQ208*Assembly!S$22+$BR208*Assembly!S$23+$BS208*Assembly!S$24</f>
        <v>0</v>
      </c>
      <c r="CL208" s="421" t="str">
        <f>$AY208*Assembly!T$4+$AZ208*Assembly!T$5+$BA208*Assembly!T$6+$BB208*Assembly!T$7+$BC208*Assembly!T$8+$BD208*Assembly!T$9+$BE208*Assembly!T$10+$BF208*Assembly!T$11+$BG208*Assembly!T$12+$BH208*Assembly!T$13+$BI208*Assembly!T$14+$BJ208*Assembly!T$15+$BK208*Assembly!T$16+$BL208*Assembly!T$17+$BM208*Assembly!T$18+$BN208*Assembly!T$19+$BO208*Assembly!T$20+$BP208*Assembly!T$21+$BQ208*Assembly!T$22+$BR208*Assembly!T$23+$BS208*Assembly!T$24</f>
        <v>0</v>
      </c>
      <c r="CM208" s="421" t="str">
        <f>$AY208*Assembly!U$4+$AZ208*Assembly!U$5+$BA208*Assembly!U$6+$BB208*Assembly!U$7+$BC208*Assembly!U$8+$BD208*Assembly!U$9+$BE208*Assembly!U$10+$BF208*Assembly!U$11+$BG208*Assembly!U$12+$BH208*Assembly!U$13+$BI208*Assembly!U$14+$BJ208*Assembly!U$15+$BK208*Assembly!U$16+$BL208*Assembly!U$17+$BM208*Assembly!U$18+$BN208*Assembly!U$19+$BO208*Assembly!U$20+$BP208*Assembly!U$21+$BQ208*Assembly!U$22+$BR208*Assembly!U$23+$BS208*Assembly!U$24</f>
        <v>0</v>
      </c>
      <c r="CN208" s="424" t="str">
        <f>$AY208*Assembly!V$4+$AZ208*Assembly!V$5+$BA208*Assembly!V$6+$BB208*Assembly!V$7+$BC208*Assembly!V$8+$BD208*Assembly!V$9+$BE208*Assembly!V$10+$BF208*Assembly!V$11+$BG208*Assembly!V$12+$BH208*Assembly!V$13+$BI208*Assembly!V$14+$BJ208*Assembly!V$15+$BK208*Assembly!V$16+$BL208*Assembly!V$17+$BM208*Assembly!V$18+$BN208*Assembly!V$19+$BO208*Assembly!V$20+$BP208*Assembly!V$21+$BQ208*Assembly!V$22+$BR208*Assembly!V$23+$BS208*Assembly!V$24</f>
        <v>0</v>
      </c>
      <c r="CO208" s="424" t="str">
        <f>CE208*Refining!$F$3</f>
        <v>825</v>
      </c>
      <c r="CP208" s="424" t="str">
        <f>CF208*Refining!$F$4</f>
        <v>0</v>
      </c>
      <c r="CQ208" s="424" t="str">
        <f>CG208*Refining!$F$5</f>
        <v>0</v>
      </c>
      <c r="CR208" s="424" t="str">
        <f>CH208*Refining!$F$6</f>
        <v>0</v>
      </c>
      <c r="CS208" s="424" t="str">
        <f>CI208*Refining!$F$7</f>
        <v>0</v>
      </c>
      <c r="CT208" s="424" t="str">
        <f>CJ208*Refining!$F$8</f>
        <v>0</v>
      </c>
      <c r="CU208" s="424" t="str">
        <f>CK208*Refining!$F$9</f>
        <v>0</v>
      </c>
      <c r="CV208" s="424" t="str">
        <f>CL208*Refining!$F$10</f>
        <v>0</v>
      </c>
      <c r="CW208" s="424" t="str">
        <f>CM208*Refining!$F$11</f>
        <v>0</v>
      </c>
      <c r="CX208" s="424" t="str">
        <f>CN208*Refining!$F$12</f>
        <v>0</v>
      </c>
      <c r="CY208" s="441" t="str">
        <f t="shared" ref="CY208:DR208" si="840">IF(CE208 = 0, "", CE208)</f>
        <v>462</v>
      </c>
      <c r="CZ208" s="442" t="str">
        <f t="shared" si="840"/>
        <v/>
      </c>
      <c r="DA208" s="442" t="str">
        <f t="shared" si="840"/>
        <v/>
      </c>
      <c r="DB208" s="443" t="str">
        <f t="shared" si="840"/>
        <v/>
      </c>
      <c r="DC208" s="444" t="str">
        <f t="shared" si="840"/>
        <v/>
      </c>
      <c r="DD208" s="442" t="str">
        <f t="shared" si="840"/>
        <v/>
      </c>
      <c r="DE208" s="444" t="str">
        <f t="shared" si="840"/>
        <v/>
      </c>
      <c r="DF208" s="444" t="str">
        <f t="shared" si="840"/>
        <v/>
      </c>
      <c r="DG208" s="442" t="str">
        <f t="shared" si="840"/>
        <v/>
      </c>
      <c r="DH208" s="445" t="str">
        <f t="shared" si="840"/>
        <v/>
      </c>
      <c r="DI208" s="441" t="str">
        <f t="shared" si="840"/>
        <v>825</v>
      </c>
      <c r="DJ208" s="442" t="str">
        <f t="shared" si="840"/>
        <v/>
      </c>
      <c r="DK208" s="442" t="str">
        <f t="shared" si="840"/>
        <v/>
      </c>
      <c r="DL208" s="442" t="str">
        <f t="shared" si="840"/>
        <v/>
      </c>
      <c r="DM208" s="446" t="str">
        <f t="shared" si="840"/>
        <v/>
      </c>
      <c r="DN208" s="442" t="str">
        <f t="shared" si="840"/>
        <v/>
      </c>
      <c r="DO208" s="442" t="str">
        <f t="shared" si="840"/>
        <v/>
      </c>
      <c r="DP208" s="442" t="str">
        <f t="shared" si="840"/>
        <v/>
      </c>
      <c r="DQ208" s="442" t="str">
        <f t="shared" si="840"/>
        <v/>
      </c>
      <c r="DR208" s="445" t="str">
        <f t="shared" si="840"/>
        <v/>
      </c>
      <c r="DS208" s="447" t="str">
        <f t="shared" si="15"/>
        <v>462</v>
      </c>
      <c r="DT208" s="448" t="str">
        <f t="shared" si="16"/>
        <v>825</v>
      </c>
      <c r="DU208" s="434" t="str">
        <f>CY208*'Ores &amp; Ingots'!$C$3+CZ208*'Ores &amp; Ingots'!$C$4+DA208*'Ores &amp; Ingots'!$C$5+DB208*'Ores &amp; Ingots'!$C$6+DC208*'Ores &amp; Ingots'!$C$7+DD208*'Ores &amp; Ingots'!$C$8+DE208*'Ores &amp; Ingots'!$C$9+DF208*'Ores &amp; Ingots'!$C$10+DG208*'Ores &amp; Ingots'!$C$11+DH208*'Ores &amp; Ingots'!$C$12</f>
        <v>59</v>
      </c>
      <c r="DV208" s="434" t="str">
        <f>DI208*'Ores &amp; Ingots'!$B$3+DJ208*'Ores &amp; Ingots'!$B$4+DK208*'Ores &amp; Ingots'!$B$5+DL208*'Ores &amp; Ingots'!$B$6+DM208*'Ores &amp; Ingots'!$B$7+DN208*'Ores &amp; Ingots'!$B$8+DO208*'Ores &amp; Ingots'!$B$9+DP208*'Ores &amp; Ingots'!$B$10+DQ208*'Ores &amp; Ingots'!$B$11+DR208*'Ores &amp; Ingots'!$B$12</f>
        <v>305</v>
      </c>
      <c r="DW208" s="448" t="str">
        <f>CY208*Refining!$G$3+CZ208*Refining!$G$4+DA208*Refining!$G$5+DB208*Refining!$G$6+DC208*Refining!$G$7+DD208*Refining!$G$8+DE208*Refining!$G$9+DF208*Refining!$G$10+DG208*Refining!$G$11+DH208*Refining!$G$12</f>
        <v>32</v>
      </c>
      <c r="DX208" s="448" t="str">
        <f t="shared" si="17"/>
        <v>4,936</v>
      </c>
      <c r="DY208" s="449" t="str">
        <f t="shared" si="18"/>
        <v>0.0049</v>
      </c>
      <c r="DZ208" s="447" t="str">
        <f t="shared" si="19"/>
        <v>61</v>
      </c>
      <c r="EA208" s="446" t="str">
        <f t="shared" ref="EA208:EB208" si="841">DZ208/60</f>
        <v>1.0</v>
      </c>
      <c r="EB208" s="446" t="str">
        <f t="shared" si="841"/>
        <v>0.0</v>
      </c>
      <c r="EC208" s="450" t="str">
        <f t="shared" si="21"/>
        <v>0.00</v>
      </c>
      <c r="ED208" s="447" t="str">
        <f t="shared" si="22"/>
        <v>8,358</v>
      </c>
      <c r="EE208" s="446" t="str">
        <f t="shared" ref="EE208:EF208" si="842">ED208/1000</f>
        <v>8.4</v>
      </c>
      <c r="EF208" s="451" t="str">
        <f t="shared" si="842"/>
        <v>0.01</v>
      </c>
      <c r="EG208" s="452" t="str">
        <f t="shared" si="24"/>
        <v>0.0084</v>
      </c>
      <c r="EH208" s="225" t="s">
        <v>12</v>
      </c>
    </row>
    <row r="209">
      <c r="A209" s="33"/>
      <c r="B209" s="336" t="s">
        <v>1063</v>
      </c>
      <c r="C209" s="227" t="s">
        <v>886</v>
      </c>
      <c r="D209" s="227">
        <v>1.0</v>
      </c>
      <c r="E209" s="227">
        <v>1.0</v>
      </c>
      <c r="F209" s="227">
        <v>1.0</v>
      </c>
      <c r="G209" s="453" t="str">
        <f t="shared" si="5"/>
        <v>15.625</v>
      </c>
      <c r="H209" s="454">
        <v>7.0</v>
      </c>
      <c r="I209" s="454">
        <v>17.5</v>
      </c>
      <c r="J209" s="454" t="str">
        <f>H209/Main!$D$9</f>
        <v>7</v>
      </c>
      <c r="K209" s="454" t="str">
        <f>I209/Main!$D$10</f>
        <v>17.5</v>
      </c>
      <c r="L209" s="455" t="str">
        <f t="shared" si="6"/>
        <v>2.5</v>
      </c>
      <c r="M209" s="455">
        <v>1.0</v>
      </c>
      <c r="N209" s="456"/>
      <c r="O209" s="456"/>
      <c r="P209" s="456"/>
      <c r="Q209" s="457"/>
      <c r="R209" s="456"/>
      <c r="S209" s="458"/>
      <c r="T209" s="458"/>
      <c r="U209" s="456"/>
      <c r="V209" s="456"/>
      <c r="W209" s="530"/>
      <c r="X209" s="458"/>
      <c r="Y209" s="456"/>
      <c r="Z209" s="456"/>
      <c r="AA209" s="456"/>
      <c r="AB209" s="456"/>
      <c r="AC209" s="531" t="s">
        <v>12</v>
      </c>
      <c r="AD209" s="498">
        <v>16.0</v>
      </c>
      <c r="AE209" s="434">
        <v>0.0</v>
      </c>
      <c r="AF209" s="434">
        <v>0.0</v>
      </c>
      <c r="AG209" s="434">
        <v>0.0</v>
      </c>
      <c r="AH209" s="434">
        <v>0.0</v>
      </c>
      <c r="AI209" s="434">
        <v>0.0</v>
      </c>
      <c r="AJ209" s="434">
        <v>0.0</v>
      </c>
      <c r="AK209" s="434">
        <v>0.0</v>
      </c>
      <c r="AL209" s="434">
        <v>0.0</v>
      </c>
      <c r="AM209" s="434">
        <v>0.0</v>
      </c>
      <c r="AN209" s="434">
        <v>0.0</v>
      </c>
      <c r="AO209" s="434">
        <v>0.0</v>
      </c>
      <c r="AP209" s="434">
        <v>0.0</v>
      </c>
      <c r="AQ209" s="434">
        <v>0.0</v>
      </c>
      <c r="AR209" s="434">
        <v>0.0</v>
      </c>
      <c r="AS209" s="434">
        <v>0.0</v>
      </c>
      <c r="AT209" s="434">
        <v>0.0</v>
      </c>
      <c r="AU209" s="434">
        <v>0.0</v>
      </c>
      <c r="AV209" s="434">
        <v>0.0</v>
      </c>
      <c r="AW209" s="434">
        <v>0.0</v>
      </c>
      <c r="AX209" s="434">
        <v>0.0</v>
      </c>
      <c r="AY209" s="537" t="str">
        <f t="shared" ref="AY209:BS209" si="843">IF(AD209 = 0, "", AD209)</f>
        <v>16</v>
      </c>
      <c r="AZ209" s="430" t="str">
        <f t="shared" si="843"/>
        <v/>
      </c>
      <c r="BA209" s="430" t="str">
        <f t="shared" si="843"/>
        <v/>
      </c>
      <c r="BB209" s="430" t="str">
        <f t="shared" si="843"/>
        <v/>
      </c>
      <c r="BC209" s="430" t="str">
        <f t="shared" si="843"/>
        <v/>
      </c>
      <c r="BD209" s="430" t="str">
        <f t="shared" si="843"/>
        <v/>
      </c>
      <c r="BE209" s="430" t="str">
        <f t="shared" si="843"/>
        <v/>
      </c>
      <c r="BF209" s="430" t="str">
        <f t="shared" si="843"/>
        <v/>
      </c>
      <c r="BG209" s="430" t="str">
        <f t="shared" si="843"/>
        <v/>
      </c>
      <c r="BH209" s="430" t="str">
        <f t="shared" si="843"/>
        <v/>
      </c>
      <c r="BI209" s="430" t="str">
        <f t="shared" si="843"/>
        <v/>
      </c>
      <c r="BJ209" s="430" t="str">
        <f t="shared" si="843"/>
        <v/>
      </c>
      <c r="BK209" s="430" t="str">
        <f t="shared" si="843"/>
        <v/>
      </c>
      <c r="BL209" s="430" t="str">
        <f t="shared" si="843"/>
        <v/>
      </c>
      <c r="BM209" s="430" t="str">
        <f t="shared" si="843"/>
        <v/>
      </c>
      <c r="BN209" s="430" t="str">
        <f t="shared" si="843"/>
        <v/>
      </c>
      <c r="BO209" s="430" t="str">
        <f t="shared" si="843"/>
        <v/>
      </c>
      <c r="BP209" s="430" t="str">
        <f t="shared" si="843"/>
        <v/>
      </c>
      <c r="BQ209" s="430" t="str">
        <f t="shared" si="843"/>
        <v/>
      </c>
      <c r="BR209" s="430" t="str">
        <f t="shared" si="843"/>
        <v/>
      </c>
      <c r="BS209" s="432" t="str">
        <f t="shared" si="843"/>
        <v/>
      </c>
      <c r="BT209" s="433" t="str">
        <f>$AY209*Assembly!Y$4+$AZ209*Assembly!Y$5+$BA209*Assembly!Y$6+$BB209*Assembly!Y$7+$BC209*Assembly!Y$8+$BD209*Assembly!Y$9+$BE209*Assembly!Y$10+$BF209*Assembly!Y$11+$BG209*Assembly!Y$12+$BH209*Assembly!Y$13+$BI209*Assembly!Y$14+$BJ209*Assembly!Y$15+$BK209*Assembly!Y$16+$BL209*Assembly!Y$17+$BM209*Assembly!Y$18+$BN209*Assembly!Y$19+$BO209*Assembly!Y$20+$BP209*Assembly!Y$21+$BQ209*Assembly!Y$22+$BR209*Assembly!Y$23+$BS209*Assembly!Y$24</f>
        <v>320</v>
      </c>
      <c r="BU209" s="434" t="str">
        <f t="shared" si="8"/>
        <v>20</v>
      </c>
      <c r="BV209" s="434" t="str">
        <f>$AY209*Assembly!AC$4+$AZ209*Assembly!AC$5+$BA209*Assembly!AC$6+$BB209*Assembly!AC$7+$BC209*Assembly!AC$8+$BD209*Assembly!AC$9+$BE209*Assembly!AC$10+$BF209*Assembly!AC$11+$BG209*Assembly!AC$12+$BH209*Assembly!AC$13+$BI209*Assembly!AC$14+$BJ209*Assembly!AC$15+$BK209*Assembly!AC$16+$BL209*Assembly!AC$17+$BM209*Assembly!AC$18+$BN209*Assembly!AC$19+$BO209*Assembly!AC$20+$BP209*Assembly!AC$21+$BQ209*Assembly!AC$22+$BR209*Assembly!AC$23+$BS209*Assembly!AC$24</f>
        <v>1,600</v>
      </c>
      <c r="BW209" s="435" t="str">
        <f t="shared" si="9"/>
        <v>5.00</v>
      </c>
      <c r="BX209" s="436" t="str">
        <f t="shared" si="10"/>
        <v>102</v>
      </c>
      <c r="BY209" s="437" t="str">
        <f t="shared" si="11"/>
        <v>78.1</v>
      </c>
      <c r="BZ209" s="438"/>
      <c r="CA209" s="434" t="str">
        <f>$AY209*Assembly!X$4+$AZ209*Assembly!X$5+$BA209*Assembly!X$6+$BB209*Assembly!X$7+$BC209*Assembly!X$8+$BD209*Assembly!X$9+$BE209*Assembly!X$10+$BF209*Assembly!X$11+$BG209*Assembly!X$12+$BH209*Assembly!X$13+$BI209*Assembly!X$14+$BJ209*Assembly!X$15+$BK209*Assembly!X$16+$BL209*Assembly!X$17+$BM209*Assembly!X$18+$BN209*Assembly!X$19+$BO209*Assembly!X$20+$BP209*Assembly!X$21+$BQ209*Assembly!X$22+$BR209*Assembly!X$23+$BS209*Assembly!X$24</f>
        <v>16</v>
      </c>
      <c r="CB209" s="434" t="str">
        <f t="shared" si="12"/>
        <v>2,489</v>
      </c>
      <c r="CC209" s="439" t="str">
        <f t="shared" si="13"/>
        <v>0.0025</v>
      </c>
      <c r="CD209" s="440" t="str">
        <f>$AY209*Assembly!AB$4+$AZ209*Assembly!AB$5+$BA209*Assembly!AB$6+$BB209*Assembly!AB$7+$BC209*Assembly!AB$8+$BD209*Assembly!AB$9+$BE209*Assembly!AB$10+$BF209*Assembly!AB$11+$BG209*Assembly!AB$12+$BH209*Assembly!AB$13+$BI209*Assembly!AB$14+$BJ209*Assembly!AB$15+$BK209*Assembly!AB$16+$BL209*Assembly!AB$17+$BM209*Assembly!AB$18+$BN209*Assembly!AB$19+$BO209*Assembly!AB$20+$BP209*Assembly!AB$21+$BQ209*Assembly!AB$22+$BR209*Assembly!AB$23+$BS209*Assembly!AB$24</f>
        <v>48</v>
      </c>
      <c r="CE209" s="457" t="str">
        <f>$AY209*Assembly!M$4+$AZ209*Assembly!M$5+$BA209*Assembly!M$6+$BB209*Assembly!M$7+$BC209*Assembly!M$8+$BD209*Assembly!M$9+$BE209*Assembly!M$10+$BF209*Assembly!M$11+$BG209*Assembly!M$12+$BH209*Assembly!M$13+$BI209*Assembly!M$14+$BJ209*Assembly!M$15+$BK209*Assembly!M$16+$BL209*Assembly!M$17+$BM209*Assembly!M$18+$BN209*Assembly!M$19+$BO209*Assembly!M$20+$BP209*Assembly!M$21+$BQ209*Assembly!M$22+$BR209*Assembly!M$23+$BS209*Assembly!M$24</f>
        <v>336</v>
      </c>
      <c r="CF209" s="457" t="str">
        <f>$AY209*Assembly!N$4+$AZ209*Assembly!N$5+$BA209*Assembly!N$6+$BB209*Assembly!N$7+$BC209*Assembly!N$8+$BD209*Assembly!N$9+$BE209*Assembly!N$10+$BF209*Assembly!N$11+$BG209*Assembly!N$12+$BH209*Assembly!N$13+$BI209*Assembly!N$14+$BJ209*Assembly!N$15+$BK209*Assembly!N$16+$BL209*Assembly!N$17+$BM209*Assembly!N$18+$BN209*Assembly!N$19+$BO209*Assembly!N$20+$BP209*Assembly!N$21+$BQ209*Assembly!N$22+$BR209*Assembly!N$23+$BS209*Assembly!N$24</f>
        <v>0</v>
      </c>
      <c r="CG209" s="457" t="str">
        <f>$AY209*Assembly!O$4+$AZ209*Assembly!O$5+$BA209*Assembly!O$6+$BB209*Assembly!O$7+$BC209*Assembly!O$8+$BD209*Assembly!O$9+$BE209*Assembly!O$10+$BF209*Assembly!O$11+$BG209*Assembly!O$12+$BH209*Assembly!O$13+$BI209*Assembly!O$14+$BJ209*Assembly!O$15+$BK209*Assembly!O$16+$BL209*Assembly!O$17+$BM209*Assembly!O$18+$BN209*Assembly!O$19+$BO209*Assembly!O$20+$BP209*Assembly!O$21+$BQ209*Assembly!O$22+$BR209*Assembly!O$23+$BS209*Assembly!O$24</f>
        <v>0</v>
      </c>
      <c r="CH209" s="454" t="str">
        <f>$AY209*Assembly!P$4+$AZ209*Assembly!P$5+$BA209*Assembly!P$6+$BB209*Assembly!P$7+$BC209*Assembly!P$8+$BD209*Assembly!P$9+$BE209*Assembly!P$10+$BF209*Assembly!P$11+$BG209*Assembly!P$12+$BH209*Assembly!P$13+$BI209*Assembly!P$14+$BJ209*Assembly!P$15+$BK209*Assembly!P$16+$BL209*Assembly!P$17+$BM209*Assembly!P$18+$BN209*Assembly!P$19+$BO209*Assembly!P$20+$BP209*Assembly!P$21+$BQ209*Assembly!P$22+$BR209*Assembly!P$23+$BS209*Assembly!P$24</f>
        <v>0</v>
      </c>
      <c r="CI209" s="454" t="str">
        <f>$AY209*Assembly!Q$4+$AZ209*Assembly!Q$5+$BA209*Assembly!Q$6+$BB209*Assembly!Q$7+$BC209*Assembly!Q$8+$BD209*Assembly!Q$9+$BE209*Assembly!Q$10+$BF209*Assembly!Q$11+$BG209*Assembly!Q$12+$BH209*Assembly!Q$13+$BI209*Assembly!Q$14+$BJ209*Assembly!Q$15+$BK209*Assembly!Q$16+$BL209*Assembly!Q$17+$BM209*Assembly!Q$18+$BN209*Assembly!Q$19+$BO209*Assembly!Q$20+$BP209*Assembly!Q$21+$BQ209*Assembly!Q$22+$BR209*Assembly!Q$23+$BS209*Assembly!Q$24</f>
        <v>0</v>
      </c>
      <c r="CJ209" s="457" t="str">
        <f>$AY209*Assembly!R$4+$AZ209*Assembly!R$5+$BA209*Assembly!R$6+$BB209*Assembly!R$7+$BC209*Assembly!R$8+$BD209*Assembly!R$9+$BE209*Assembly!R$10+$BF209*Assembly!R$11+$BG209*Assembly!R$12+$BH209*Assembly!R$13+$BI209*Assembly!R$14+$BJ209*Assembly!R$15+$BK209*Assembly!R$16+$BL209*Assembly!R$17+$BM209*Assembly!R$18+$BN209*Assembly!R$19+$BO209*Assembly!R$20+$BP209*Assembly!R$21+$BQ209*Assembly!R$22+$BR209*Assembly!R$23+$BS209*Assembly!R$24</f>
        <v>0</v>
      </c>
      <c r="CK209" s="454" t="str">
        <f>$AY209*Assembly!S$4+$AZ209*Assembly!S$5+$BA209*Assembly!S$6+$BB209*Assembly!S$7+$BC209*Assembly!S$8+$BD209*Assembly!S$9+$BE209*Assembly!S$10+$BF209*Assembly!S$11+$BG209*Assembly!S$12+$BH209*Assembly!S$13+$BI209*Assembly!S$14+$BJ209*Assembly!S$15+$BK209*Assembly!S$16+$BL209*Assembly!S$17+$BM209*Assembly!S$18+$BN209*Assembly!S$19+$BO209*Assembly!S$20+$BP209*Assembly!S$21+$BQ209*Assembly!S$22+$BR209*Assembly!S$23+$BS209*Assembly!S$24</f>
        <v>0</v>
      </c>
      <c r="CL209" s="454" t="str">
        <f>$AY209*Assembly!T$4+$AZ209*Assembly!T$5+$BA209*Assembly!T$6+$BB209*Assembly!T$7+$BC209*Assembly!T$8+$BD209*Assembly!T$9+$BE209*Assembly!T$10+$BF209*Assembly!T$11+$BG209*Assembly!T$12+$BH209*Assembly!T$13+$BI209*Assembly!T$14+$BJ209*Assembly!T$15+$BK209*Assembly!T$16+$BL209*Assembly!T$17+$BM209*Assembly!T$18+$BN209*Assembly!T$19+$BO209*Assembly!T$20+$BP209*Assembly!T$21+$BQ209*Assembly!T$22+$BR209*Assembly!T$23+$BS209*Assembly!T$24</f>
        <v>0</v>
      </c>
      <c r="CM209" s="454" t="str">
        <f>$AY209*Assembly!U$4+$AZ209*Assembly!U$5+$BA209*Assembly!U$6+$BB209*Assembly!U$7+$BC209*Assembly!U$8+$BD209*Assembly!U$9+$BE209*Assembly!U$10+$BF209*Assembly!U$11+$BG209*Assembly!U$12+$BH209*Assembly!U$13+$BI209*Assembly!U$14+$BJ209*Assembly!U$15+$BK209*Assembly!U$16+$BL209*Assembly!U$17+$BM209*Assembly!U$18+$BN209*Assembly!U$19+$BO209*Assembly!U$20+$BP209*Assembly!U$21+$BQ209*Assembly!U$22+$BR209*Assembly!U$23+$BS209*Assembly!U$24</f>
        <v>0</v>
      </c>
      <c r="CN209" s="457" t="str">
        <f>$AY209*Assembly!V$4+$AZ209*Assembly!V$5+$BA209*Assembly!V$6+$BB209*Assembly!V$7+$BC209*Assembly!V$8+$BD209*Assembly!V$9+$BE209*Assembly!V$10+$BF209*Assembly!V$11+$BG209*Assembly!V$12+$BH209*Assembly!V$13+$BI209*Assembly!V$14+$BJ209*Assembly!V$15+$BK209*Assembly!V$16+$BL209*Assembly!V$17+$BM209*Assembly!V$18+$BN209*Assembly!V$19+$BO209*Assembly!V$20+$BP209*Assembly!V$21+$BQ209*Assembly!V$22+$BR209*Assembly!V$23+$BS209*Assembly!V$24</f>
        <v>0</v>
      </c>
      <c r="CO209" s="457" t="str">
        <f>CE209*Refining!$F$3</f>
        <v>600</v>
      </c>
      <c r="CP209" s="457" t="str">
        <f>CF209*Refining!$F$4</f>
        <v>0</v>
      </c>
      <c r="CQ209" s="457" t="str">
        <f>CG209*Refining!$F$5</f>
        <v>0</v>
      </c>
      <c r="CR209" s="457" t="str">
        <f>CH209*Refining!$F$6</f>
        <v>0</v>
      </c>
      <c r="CS209" s="457" t="str">
        <f>CI209*Refining!$F$7</f>
        <v>0</v>
      </c>
      <c r="CT209" s="457" t="str">
        <f>CJ209*Refining!$F$8</f>
        <v>0</v>
      </c>
      <c r="CU209" s="457" t="str">
        <f>CK209*Refining!$F$9</f>
        <v>0</v>
      </c>
      <c r="CV209" s="457" t="str">
        <f>CL209*Refining!$F$10</f>
        <v>0</v>
      </c>
      <c r="CW209" s="457" t="str">
        <f>CM209*Refining!$F$11</f>
        <v>0</v>
      </c>
      <c r="CX209" s="457" t="str">
        <f>CN209*Refining!$F$12</f>
        <v>0</v>
      </c>
      <c r="CY209" s="441" t="str">
        <f t="shared" ref="CY209:DR209" si="844">IF(CE209 = 0, "", CE209)</f>
        <v>336</v>
      </c>
      <c r="CZ209" s="442" t="str">
        <f t="shared" si="844"/>
        <v/>
      </c>
      <c r="DA209" s="442" t="str">
        <f t="shared" si="844"/>
        <v/>
      </c>
      <c r="DB209" s="443" t="str">
        <f t="shared" si="844"/>
        <v/>
      </c>
      <c r="DC209" s="444" t="str">
        <f t="shared" si="844"/>
        <v/>
      </c>
      <c r="DD209" s="442" t="str">
        <f t="shared" si="844"/>
        <v/>
      </c>
      <c r="DE209" s="444" t="str">
        <f t="shared" si="844"/>
        <v/>
      </c>
      <c r="DF209" s="444" t="str">
        <f t="shared" si="844"/>
        <v/>
      </c>
      <c r="DG209" s="442" t="str">
        <f t="shared" si="844"/>
        <v/>
      </c>
      <c r="DH209" s="445" t="str">
        <f t="shared" si="844"/>
        <v/>
      </c>
      <c r="DI209" s="441" t="str">
        <f t="shared" si="844"/>
        <v>600</v>
      </c>
      <c r="DJ209" s="442" t="str">
        <f t="shared" si="844"/>
        <v/>
      </c>
      <c r="DK209" s="442" t="str">
        <f t="shared" si="844"/>
        <v/>
      </c>
      <c r="DL209" s="442" t="str">
        <f t="shared" si="844"/>
        <v/>
      </c>
      <c r="DM209" s="446" t="str">
        <f t="shared" si="844"/>
        <v/>
      </c>
      <c r="DN209" s="442" t="str">
        <f t="shared" si="844"/>
        <v/>
      </c>
      <c r="DO209" s="442" t="str">
        <f t="shared" si="844"/>
        <v/>
      </c>
      <c r="DP209" s="442" t="str">
        <f t="shared" si="844"/>
        <v/>
      </c>
      <c r="DQ209" s="442" t="str">
        <f t="shared" si="844"/>
        <v/>
      </c>
      <c r="DR209" s="445" t="str">
        <f t="shared" si="844"/>
        <v/>
      </c>
      <c r="DS209" s="447" t="str">
        <f t="shared" si="15"/>
        <v>336</v>
      </c>
      <c r="DT209" s="448" t="str">
        <f t="shared" si="16"/>
        <v>600</v>
      </c>
      <c r="DU209" s="434" t="str">
        <f>CY209*'Ores &amp; Ingots'!$C$3+CZ209*'Ores &amp; Ingots'!$C$4+DA209*'Ores &amp; Ingots'!$C$5+DB209*'Ores &amp; Ingots'!$C$6+DC209*'Ores &amp; Ingots'!$C$7+DD209*'Ores &amp; Ingots'!$C$8+DE209*'Ores &amp; Ingots'!$C$9+DF209*'Ores &amp; Ingots'!$C$10+DG209*'Ores &amp; Ingots'!$C$11+DH209*'Ores &amp; Ingots'!$C$12</f>
        <v>43</v>
      </c>
      <c r="DV209" s="434" t="str">
        <f>DI209*'Ores &amp; Ingots'!$B$3+DJ209*'Ores &amp; Ingots'!$B$4+DK209*'Ores &amp; Ingots'!$B$5+DL209*'Ores &amp; Ingots'!$B$6+DM209*'Ores &amp; Ingots'!$B$7+DN209*'Ores &amp; Ingots'!$B$8+DO209*'Ores &amp; Ingots'!$B$9+DP209*'Ores &amp; Ingots'!$B$10+DQ209*'Ores &amp; Ingots'!$B$11+DR209*'Ores &amp; Ingots'!$B$12</f>
        <v>222</v>
      </c>
      <c r="DW209" s="448" t="str">
        <f>CY209*Refining!$G$3+CZ209*Refining!$G$4+DA209*Refining!$G$5+DB209*Refining!$G$6+DC209*Refining!$G$7+DD209*Refining!$G$8+DE209*Refining!$G$9+DF209*Refining!$G$10+DG209*Refining!$G$11+DH209*Refining!$G$12</f>
        <v>23</v>
      </c>
      <c r="DX209" s="448" t="str">
        <f t="shared" si="17"/>
        <v>3,590</v>
      </c>
      <c r="DY209" s="449" t="str">
        <f t="shared" si="18"/>
        <v>0.0036</v>
      </c>
      <c r="DZ209" s="447" t="str">
        <f t="shared" si="19"/>
        <v>46</v>
      </c>
      <c r="EA209" s="446" t="str">
        <f t="shared" ref="EA209:EB209" si="845">DZ209/60</f>
        <v>0.8</v>
      </c>
      <c r="EB209" s="446" t="str">
        <f t="shared" si="845"/>
        <v>0.0</v>
      </c>
      <c r="EC209" s="450" t="str">
        <f t="shared" si="21"/>
        <v>0.00</v>
      </c>
      <c r="ED209" s="447" t="str">
        <f t="shared" si="22"/>
        <v>6,079</v>
      </c>
      <c r="EE209" s="446" t="str">
        <f t="shared" ref="EE209:EF209" si="846">ED209/1000</f>
        <v>6.1</v>
      </c>
      <c r="EF209" s="451" t="str">
        <f t="shared" si="846"/>
        <v>0.01</v>
      </c>
      <c r="EG209" s="452" t="str">
        <f t="shared" si="24"/>
        <v>0.0061</v>
      </c>
      <c r="EH209" s="225" t="s">
        <v>12</v>
      </c>
    </row>
    <row r="210">
      <c r="A210" s="33"/>
      <c r="B210" s="336" t="s">
        <v>1064</v>
      </c>
      <c r="C210" s="227" t="s">
        <v>886</v>
      </c>
      <c r="D210" s="227">
        <v>1.0</v>
      </c>
      <c r="E210" s="227">
        <v>1.0</v>
      </c>
      <c r="F210" s="227">
        <v>1.0</v>
      </c>
      <c r="G210" s="420" t="str">
        <f t="shared" si="5"/>
        <v>15.625</v>
      </c>
      <c r="H210" s="421">
        <v>8.0</v>
      </c>
      <c r="I210" s="421">
        <v>20.0</v>
      </c>
      <c r="J210" s="421" t="str">
        <f>H210/Main!$D$9</f>
        <v>8</v>
      </c>
      <c r="K210" s="421" t="str">
        <f>I210/Main!$D$10</f>
        <v>20</v>
      </c>
      <c r="L210" s="422" t="str">
        <f t="shared" si="6"/>
        <v>2.5</v>
      </c>
      <c r="M210" s="422">
        <v>1.0</v>
      </c>
      <c r="N210" s="423"/>
      <c r="O210" s="423"/>
      <c r="P210" s="423"/>
      <c r="Q210" s="424"/>
      <c r="R210" s="423"/>
      <c r="S210" s="425"/>
      <c r="T210" s="425"/>
      <c r="U210" s="423"/>
      <c r="V210" s="423"/>
      <c r="W210" s="425"/>
      <c r="X210" s="425"/>
      <c r="Y210" s="423"/>
      <c r="Z210" s="423"/>
      <c r="AA210" s="423"/>
      <c r="AB210" s="423"/>
      <c r="AC210" s="523" t="s">
        <v>12</v>
      </c>
      <c r="AD210" s="498">
        <v>22.0</v>
      </c>
      <c r="AE210" s="434">
        <v>0.0</v>
      </c>
      <c r="AF210" s="434">
        <v>0.0</v>
      </c>
      <c r="AG210" s="434">
        <v>0.0</v>
      </c>
      <c r="AH210" s="434">
        <v>0.0</v>
      </c>
      <c r="AI210" s="434">
        <v>0.0</v>
      </c>
      <c r="AJ210" s="434">
        <v>0.0</v>
      </c>
      <c r="AK210" s="434">
        <v>0.0</v>
      </c>
      <c r="AL210" s="434">
        <v>0.0</v>
      </c>
      <c r="AM210" s="434">
        <v>0.0</v>
      </c>
      <c r="AN210" s="434">
        <v>0.0</v>
      </c>
      <c r="AO210" s="434">
        <v>0.0</v>
      </c>
      <c r="AP210" s="434">
        <v>0.0</v>
      </c>
      <c r="AQ210" s="434">
        <v>0.0</v>
      </c>
      <c r="AR210" s="434">
        <v>0.0</v>
      </c>
      <c r="AS210" s="434">
        <v>0.0</v>
      </c>
      <c r="AT210" s="434">
        <v>0.0</v>
      </c>
      <c r="AU210" s="434">
        <v>0.0</v>
      </c>
      <c r="AV210" s="434">
        <v>0.0</v>
      </c>
      <c r="AW210" s="434">
        <v>0.0</v>
      </c>
      <c r="AX210" s="434">
        <v>0.0</v>
      </c>
      <c r="AY210" s="537" t="str">
        <f t="shared" ref="AY210:BS210" si="847">IF(AD210 = 0, "", AD210)</f>
        <v>22</v>
      </c>
      <c r="AZ210" s="430" t="str">
        <f t="shared" si="847"/>
        <v/>
      </c>
      <c r="BA210" s="430" t="str">
        <f t="shared" si="847"/>
        <v/>
      </c>
      <c r="BB210" s="430" t="str">
        <f t="shared" si="847"/>
        <v/>
      </c>
      <c r="BC210" s="430" t="str">
        <f t="shared" si="847"/>
        <v/>
      </c>
      <c r="BD210" s="430" t="str">
        <f t="shared" si="847"/>
        <v/>
      </c>
      <c r="BE210" s="430" t="str">
        <f t="shared" si="847"/>
        <v/>
      </c>
      <c r="BF210" s="430" t="str">
        <f t="shared" si="847"/>
        <v/>
      </c>
      <c r="BG210" s="430" t="str">
        <f t="shared" si="847"/>
        <v/>
      </c>
      <c r="BH210" s="430" t="str">
        <f t="shared" si="847"/>
        <v/>
      </c>
      <c r="BI210" s="430" t="str">
        <f t="shared" si="847"/>
        <v/>
      </c>
      <c r="BJ210" s="430" t="str">
        <f t="shared" si="847"/>
        <v/>
      </c>
      <c r="BK210" s="430" t="str">
        <f t="shared" si="847"/>
        <v/>
      </c>
      <c r="BL210" s="430" t="str">
        <f t="shared" si="847"/>
        <v/>
      </c>
      <c r="BM210" s="430" t="str">
        <f t="shared" si="847"/>
        <v/>
      </c>
      <c r="BN210" s="430" t="str">
        <f t="shared" si="847"/>
        <v/>
      </c>
      <c r="BO210" s="430" t="str">
        <f t="shared" si="847"/>
        <v/>
      </c>
      <c r="BP210" s="430" t="str">
        <f t="shared" si="847"/>
        <v/>
      </c>
      <c r="BQ210" s="430" t="str">
        <f t="shared" si="847"/>
        <v/>
      </c>
      <c r="BR210" s="430" t="str">
        <f t="shared" si="847"/>
        <v/>
      </c>
      <c r="BS210" s="432" t="str">
        <f t="shared" si="847"/>
        <v/>
      </c>
      <c r="BT210" s="433" t="str">
        <f>$AY210*Assembly!Y$4+$AZ210*Assembly!Y$5+$BA210*Assembly!Y$6+$BB210*Assembly!Y$7+$BC210*Assembly!Y$8+$BD210*Assembly!Y$9+$BE210*Assembly!Y$10+$BF210*Assembly!Y$11+$BG210*Assembly!Y$12+$BH210*Assembly!Y$13+$BI210*Assembly!Y$14+$BJ210*Assembly!Y$15+$BK210*Assembly!Y$16+$BL210*Assembly!Y$17+$BM210*Assembly!Y$18+$BN210*Assembly!Y$19+$BO210*Assembly!Y$20+$BP210*Assembly!Y$21+$BQ210*Assembly!Y$22+$BR210*Assembly!Y$23+$BS210*Assembly!Y$24</f>
        <v>440</v>
      </c>
      <c r="BU210" s="434" t="str">
        <f t="shared" si="8"/>
        <v>28</v>
      </c>
      <c r="BV210" s="434" t="str">
        <f>$AY210*Assembly!AC$4+$AZ210*Assembly!AC$5+$BA210*Assembly!AC$6+$BB210*Assembly!AC$7+$BC210*Assembly!AC$8+$BD210*Assembly!AC$9+$BE210*Assembly!AC$10+$BF210*Assembly!AC$11+$BG210*Assembly!AC$12+$BH210*Assembly!AC$13+$BI210*Assembly!AC$14+$BJ210*Assembly!AC$15+$BK210*Assembly!AC$16+$BL210*Assembly!AC$17+$BM210*Assembly!AC$18+$BN210*Assembly!AC$19+$BO210*Assembly!AC$20+$BP210*Assembly!AC$21+$BQ210*Assembly!AC$22+$BR210*Assembly!AC$23+$BS210*Assembly!AC$24</f>
        <v>2,200</v>
      </c>
      <c r="BW210" s="435" t="str">
        <f t="shared" si="9"/>
        <v>5.00</v>
      </c>
      <c r="BX210" s="436" t="str">
        <f t="shared" si="10"/>
        <v>141</v>
      </c>
      <c r="BY210" s="437" t="str">
        <f t="shared" si="11"/>
        <v>78.1</v>
      </c>
      <c r="BZ210" s="438"/>
      <c r="CA210" s="434" t="str">
        <f>$AY210*Assembly!X$4+$AZ210*Assembly!X$5+$BA210*Assembly!X$6+$BB210*Assembly!X$7+$BC210*Assembly!X$8+$BD210*Assembly!X$9+$BE210*Assembly!X$10+$BF210*Assembly!X$11+$BG210*Assembly!X$12+$BH210*Assembly!X$13+$BI210*Assembly!X$14+$BJ210*Assembly!X$15+$BK210*Assembly!X$16+$BL210*Assembly!X$17+$BM210*Assembly!X$18+$BN210*Assembly!X$19+$BO210*Assembly!X$20+$BP210*Assembly!X$21+$BQ210*Assembly!X$22+$BR210*Assembly!X$23+$BS210*Assembly!X$24</f>
        <v>22</v>
      </c>
      <c r="CB210" s="434" t="str">
        <f t="shared" si="12"/>
        <v>3,422</v>
      </c>
      <c r="CC210" s="439" t="str">
        <f t="shared" si="13"/>
        <v>0.0034</v>
      </c>
      <c r="CD210" s="440" t="str">
        <f>$AY210*Assembly!AB$4+$AZ210*Assembly!AB$5+$BA210*Assembly!AB$6+$BB210*Assembly!AB$7+$BC210*Assembly!AB$8+$BD210*Assembly!AB$9+$BE210*Assembly!AB$10+$BF210*Assembly!AB$11+$BG210*Assembly!AB$12+$BH210*Assembly!AB$13+$BI210*Assembly!AB$14+$BJ210*Assembly!AB$15+$BK210*Assembly!AB$16+$BL210*Assembly!AB$17+$BM210*Assembly!AB$18+$BN210*Assembly!AB$19+$BO210*Assembly!AB$20+$BP210*Assembly!AB$21+$BQ210*Assembly!AB$22+$BR210*Assembly!AB$23+$BS210*Assembly!AB$24</f>
        <v>66</v>
      </c>
      <c r="CE210" s="424" t="str">
        <f>$AY210*Assembly!M$4+$AZ210*Assembly!M$5+$BA210*Assembly!M$6+$BB210*Assembly!M$7+$BC210*Assembly!M$8+$BD210*Assembly!M$9+$BE210*Assembly!M$10+$BF210*Assembly!M$11+$BG210*Assembly!M$12+$BH210*Assembly!M$13+$BI210*Assembly!M$14+$BJ210*Assembly!M$15+$BK210*Assembly!M$16+$BL210*Assembly!M$17+$BM210*Assembly!M$18+$BN210*Assembly!M$19+$BO210*Assembly!M$20+$BP210*Assembly!M$21+$BQ210*Assembly!M$22+$BR210*Assembly!M$23+$BS210*Assembly!M$24</f>
        <v>462</v>
      </c>
      <c r="CF210" s="424" t="str">
        <f>$AY210*Assembly!N$4+$AZ210*Assembly!N$5+$BA210*Assembly!N$6+$BB210*Assembly!N$7+$BC210*Assembly!N$8+$BD210*Assembly!N$9+$BE210*Assembly!N$10+$BF210*Assembly!N$11+$BG210*Assembly!N$12+$BH210*Assembly!N$13+$BI210*Assembly!N$14+$BJ210*Assembly!N$15+$BK210*Assembly!N$16+$BL210*Assembly!N$17+$BM210*Assembly!N$18+$BN210*Assembly!N$19+$BO210*Assembly!N$20+$BP210*Assembly!N$21+$BQ210*Assembly!N$22+$BR210*Assembly!N$23+$BS210*Assembly!N$24</f>
        <v>0</v>
      </c>
      <c r="CG210" s="424" t="str">
        <f>$AY210*Assembly!O$4+$AZ210*Assembly!O$5+$BA210*Assembly!O$6+$BB210*Assembly!O$7+$BC210*Assembly!O$8+$BD210*Assembly!O$9+$BE210*Assembly!O$10+$BF210*Assembly!O$11+$BG210*Assembly!O$12+$BH210*Assembly!O$13+$BI210*Assembly!O$14+$BJ210*Assembly!O$15+$BK210*Assembly!O$16+$BL210*Assembly!O$17+$BM210*Assembly!O$18+$BN210*Assembly!O$19+$BO210*Assembly!O$20+$BP210*Assembly!O$21+$BQ210*Assembly!O$22+$BR210*Assembly!O$23+$BS210*Assembly!O$24</f>
        <v>0</v>
      </c>
      <c r="CH210" s="421" t="str">
        <f>$AY210*Assembly!P$4+$AZ210*Assembly!P$5+$BA210*Assembly!P$6+$BB210*Assembly!P$7+$BC210*Assembly!P$8+$BD210*Assembly!P$9+$BE210*Assembly!P$10+$BF210*Assembly!P$11+$BG210*Assembly!P$12+$BH210*Assembly!P$13+$BI210*Assembly!P$14+$BJ210*Assembly!P$15+$BK210*Assembly!P$16+$BL210*Assembly!P$17+$BM210*Assembly!P$18+$BN210*Assembly!P$19+$BO210*Assembly!P$20+$BP210*Assembly!P$21+$BQ210*Assembly!P$22+$BR210*Assembly!P$23+$BS210*Assembly!P$24</f>
        <v>0</v>
      </c>
      <c r="CI210" s="421" t="str">
        <f>$AY210*Assembly!Q$4+$AZ210*Assembly!Q$5+$BA210*Assembly!Q$6+$BB210*Assembly!Q$7+$BC210*Assembly!Q$8+$BD210*Assembly!Q$9+$BE210*Assembly!Q$10+$BF210*Assembly!Q$11+$BG210*Assembly!Q$12+$BH210*Assembly!Q$13+$BI210*Assembly!Q$14+$BJ210*Assembly!Q$15+$BK210*Assembly!Q$16+$BL210*Assembly!Q$17+$BM210*Assembly!Q$18+$BN210*Assembly!Q$19+$BO210*Assembly!Q$20+$BP210*Assembly!Q$21+$BQ210*Assembly!Q$22+$BR210*Assembly!Q$23+$BS210*Assembly!Q$24</f>
        <v>0</v>
      </c>
      <c r="CJ210" s="424" t="str">
        <f>$AY210*Assembly!R$4+$AZ210*Assembly!R$5+$BA210*Assembly!R$6+$BB210*Assembly!R$7+$BC210*Assembly!R$8+$BD210*Assembly!R$9+$BE210*Assembly!R$10+$BF210*Assembly!R$11+$BG210*Assembly!R$12+$BH210*Assembly!R$13+$BI210*Assembly!R$14+$BJ210*Assembly!R$15+$BK210*Assembly!R$16+$BL210*Assembly!R$17+$BM210*Assembly!R$18+$BN210*Assembly!R$19+$BO210*Assembly!R$20+$BP210*Assembly!R$21+$BQ210*Assembly!R$22+$BR210*Assembly!R$23+$BS210*Assembly!R$24</f>
        <v>0</v>
      </c>
      <c r="CK210" s="421" t="str">
        <f>$AY210*Assembly!S$4+$AZ210*Assembly!S$5+$BA210*Assembly!S$6+$BB210*Assembly!S$7+$BC210*Assembly!S$8+$BD210*Assembly!S$9+$BE210*Assembly!S$10+$BF210*Assembly!S$11+$BG210*Assembly!S$12+$BH210*Assembly!S$13+$BI210*Assembly!S$14+$BJ210*Assembly!S$15+$BK210*Assembly!S$16+$BL210*Assembly!S$17+$BM210*Assembly!S$18+$BN210*Assembly!S$19+$BO210*Assembly!S$20+$BP210*Assembly!S$21+$BQ210*Assembly!S$22+$BR210*Assembly!S$23+$BS210*Assembly!S$24</f>
        <v>0</v>
      </c>
      <c r="CL210" s="421" t="str">
        <f>$AY210*Assembly!T$4+$AZ210*Assembly!T$5+$BA210*Assembly!T$6+$BB210*Assembly!T$7+$BC210*Assembly!T$8+$BD210*Assembly!T$9+$BE210*Assembly!T$10+$BF210*Assembly!T$11+$BG210*Assembly!T$12+$BH210*Assembly!T$13+$BI210*Assembly!T$14+$BJ210*Assembly!T$15+$BK210*Assembly!T$16+$BL210*Assembly!T$17+$BM210*Assembly!T$18+$BN210*Assembly!T$19+$BO210*Assembly!T$20+$BP210*Assembly!T$21+$BQ210*Assembly!T$22+$BR210*Assembly!T$23+$BS210*Assembly!T$24</f>
        <v>0</v>
      </c>
      <c r="CM210" s="421" t="str">
        <f>$AY210*Assembly!U$4+$AZ210*Assembly!U$5+$BA210*Assembly!U$6+$BB210*Assembly!U$7+$BC210*Assembly!U$8+$BD210*Assembly!U$9+$BE210*Assembly!U$10+$BF210*Assembly!U$11+$BG210*Assembly!U$12+$BH210*Assembly!U$13+$BI210*Assembly!U$14+$BJ210*Assembly!U$15+$BK210*Assembly!U$16+$BL210*Assembly!U$17+$BM210*Assembly!U$18+$BN210*Assembly!U$19+$BO210*Assembly!U$20+$BP210*Assembly!U$21+$BQ210*Assembly!U$22+$BR210*Assembly!U$23+$BS210*Assembly!U$24</f>
        <v>0</v>
      </c>
      <c r="CN210" s="424" t="str">
        <f>$AY210*Assembly!V$4+$AZ210*Assembly!V$5+$BA210*Assembly!V$6+$BB210*Assembly!V$7+$BC210*Assembly!V$8+$BD210*Assembly!V$9+$BE210*Assembly!V$10+$BF210*Assembly!V$11+$BG210*Assembly!V$12+$BH210*Assembly!V$13+$BI210*Assembly!V$14+$BJ210*Assembly!V$15+$BK210*Assembly!V$16+$BL210*Assembly!V$17+$BM210*Assembly!V$18+$BN210*Assembly!V$19+$BO210*Assembly!V$20+$BP210*Assembly!V$21+$BQ210*Assembly!V$22+$BR210*Assembly!V$23+$BS210*Assembly!V$24</f>
        <v>0</v>
      </c>
      <c r="CO210" s="424" t="str">
        <f>CE210*Refining!$F$3</f>
        <v>825</v>
      </c>
      <c r="CP210" s="424" t="str">
        <f>CF210*Refining!$F$4</f>
        <v>0</v>
      </c>
      <c r="CQ210" s="424" t="str">
        <f>CG210*Refining!$F$5</f>
        <v>0</v>
      </c>
      <c r="CR210" s="424" t="str">
        <f>CH210*Refining!$F$6</f>
        <v>0</v>
      </c>
      <c r="CS210" s="424" t="str">
        <f>CI210*Refining!$F$7</f>
        <v>0</v>
      </c>
      <c r="CT210" s="424" t="str">
        <f>CJ210*Refining!$F$8</f>
        <v>0</v>
      </c>
      <c r="CU210" s="424" t="str">
        <f>CK210*Refining!$F$9</f>
        <v>0</v>
      </c>
      <c r="CV210" s="424" t="str">
        <f>CL210*Refining!$F$10</f>
        <v>0</v>
      </c>
      <c r="CW210" s="424" t="str">
        <f>CM210*Refining!$F$11</f>
        <v>0</v>
      </c>
      <c r="CX210" s="424" t="str">
        <f>CN210*Refining!$F$12</f>
        <v>0</v>
      </c>
      <c r="CY210" s="441" t="str">
        <f t="shared" ref="CY210:DR210" si="848">IF(CE210 = 0, "", CE210)</f>
        <v>462</v>
      </c>
      <c r="CZ210" s="442" t="str">
        <f t="shared" si="848"/>
        <v/>
      </c>
      <c r="DA210" s="442" t="str">
        <f t="shared" si="848"/>
        <v/>
      </c>
      <c r="DB210" s="443" t="str">
        <f t="shared" si="848"/>
        <v/>
      </c>
      <c r="DC210" s="444" t="str">
        <f t="shared" si="848"/>
        <v/>
      </c>
      <c r="DD210" s="442" t="str">
        <f t="shared" si="848"/>
        <v/>
      </c>
      <c r="DE210" s="444" t="str">
        <f t="shared" si="848"/>
        <v/>
      </c>
      <c r="DF210" s="444" t="str">
        <f t="shared" si="848"/>
        <v/>
      </c>
      <c r="DG210" s="442" t="str">
        <f t="shared" si="848"/>
        <v/>
      </c>
      <c r="DH210" s="445" t="str">
        <f t="shared" si="848"/>
        <v/>
      </c>
      <c r="DI210" s="441" t="str">
        <f t="shared" si="848"/>
        <v>825</v>
      </c>
      <c r="DJ210" s="442" t="str">
        <f t="shared" si="848"/>
        <v/>
      </c>
      <c r="DK210" s="442" t="str">
        <f t="shared" si="848"/>
        <v/>
      </c>
      <c r="DL210" s="442" t="str">
        <f t="shared" si="848"/>
        <v/>
      </c>
      <c r="DM210" s="446" t="str">
        <f t="shared" si="848"/>
        <v/>
      </c>
      <c r="DN210" s="442" t="str">
        <f t="shared" si="848"/>
        <v/>
      </c>
      <c r="DO210" s="442" t="str">
        <f t="shared" si="848"/>
        <v/>
      </c>
      <c r="DP210" s="442" t="str">
        <f t="shared" si="848"/>
        <v/>
      </c>
      <c r="DQ210" s="442" t="str">
        <f t="shared" si="848"/>
        <v/>
      </c>
      <c r="DR210" s="445" t="str">
        <f t="shared" si="848"/>
        <v/>
      </c>
      <c r="DS210" s="447" t="str">
        <f t="shared" si="15"/>
        <v>462</v>
      </c>
      <c r="DT210" s="448" t="str">
        <f t="shared" si="16"/>
        <v>825</v>
      </c>
      <c r="DU210" s="434" t="str">
        <f>CY210*'Ores &amp; Ingots'!$C$3+CZ210*'Ores &amp; Ingots'!$C$4+DA210*'Ores &amp; Ingots'!$C$5+DB210*'Ores &amp; Ingots'!$C$6+DC210*'Ores &amp; Ingots'!$C$7+DD210*'Ores &amp; Ingots'!$C$8+DE210*'Ores &amp; Ingots'!$C$9+DF210*'Ores &amp; Ingots'!$C$10+DG210*'Ores &amp; Ingots'!$C$11+DH210*'Ores &amp; Ingots'!$C$12</f>
        <v>59</v>
      </c>
      <c r="DV210" s="434" t="str">
        <f>DI210*'Ores &amp; Ingots'!$B$3+DJ210*'Ores &amp; Ingots'!$B$4+DK210*'Ores &amp; Ingots'!$B$5+DL210*'Ores &amp; Ingots'!$B$6+DM210*'Ores &amp; Ingots'!$B$7+DN210*'Ores &amp; Ingots'!$B$8+DO210*'Ores &amp; Ingots'!$B$9+DP210*'Ores &amp; Ingots'!$B$10+DQ210*'Ores &amp; Ingots'!$B$11+DR210*'Ores &amp; Ingots'!$B$12</f>
        <v>305</v>
      </c>
      <c r="DW210" s="448" t="str">
        <f>CY210*Refining!$G$3+CZ210*Refining!$G$4+DA210*Refining!$G$5+DB210*Refining!$G$6+DC210*Refining!$G$7+DD210*Refining!$G$8+DE210*Refining!$G$9+DF210*Refining!$G$10+DG210*Refining!$G$11+DH210*Refining!$G$12</f>
        <v>32</v>
      </c>
      <c r="DX210" s="448" t="str">
        <f t="shared" si="17"/>
        <v>4,936</v>
      </c>
      <c r="DY210" s="449" t="str">
        <f t="shared" si="18"/>
        <v>0.0049</v>
      </c>
      <c r="DZ210" s="447" t="str">
        <f t="shared" si="19"/>
        <v>62</v>
      </c>
      <c r="EA210" s="446" t="str">
        <f t="shared" ref="EA210:EB210" si="849">DZ210/60</f>
        <v>1.0</v>
      </c>
      <c r="EB210" s="446" t="str">
        <f t="shared" si="849"/>
        <v>0.0</v>
      </c>
      <c r="EC210" s="450" t="str">
        <f t="shared" si="21"/>
        <v>0.00</v>
      </c>
      <c r="ED210" s="447" t="str">
        <f t="shared" si="22"/>
        <v>8,358</v>
      </c>
      <c r="EE210" s="446" t="str">
        <f t="shared" ref="EE210:EF210" si="850">ED210/1000</f>
        <v>8.4</v>
      </c>
      <c r="EF210" s="451" t="str">
        <f t="shared" si="850"/>
        <v>0.01</v>
      </c>
      <c r="EG210" s="452" t="str">
        <f t="shared" si="24"/>
        <v>0.0084</v>
      </c>
      <c r="EH210" s="225" t="s">
        <v>12</v>
      </c>
    </row>
    <row r="211">
      <c r="A211" s="42"/>
      <c r="B211" s="261" t="s">
        <v>1065</v>
      </c>
      <c r="C211" s="262" t="s">
        <v>886</v>
      </c>
      <c r="D211" s="262">
        <v>1.0</v>
      </c>
      <c r="E211" s="262">
        <v>1.0</v>
      </c>
      <c r="F211" s="262">
        <v>1.0</v>
      </c>
      <c r="G211" s="503" t="str">
        <f t="shared" si="5"/>
        <v>15.625</v>
      </c>
      <c r="H211" s="504">
        <v>8.0</v>
      </c>
      <c r="I211" s="504">
        <v>20.0</v>
      </c>
      <c r="J211" s="504" t="str">
        <f>H211/Main!$D$9</f>
        <v>8</v>
      </c>
      <c r="K211" s="504" t="str">
        <f>I211/Main!$D$10</f>
        <v>20</v>
      </c>
      <c r="L211" s="505" t="str">
        <f t="shared" si="6"/>
        <v>2.5</v>
      </c>
      <c r="M211" s="505">
        <v>1.0</v>
      </c>
      <c r="N211" s="506"/>
      <c r="O211" s="506"/>
      <c r="P211" s="506"/>
      <c r="Q211" s="507"/>
      <c r="R211" s="506"/>
      <c r="S211" s="508"/>
      <c r="T211" s="508"/>
      <c r="U211" s="506"/>
      <c r="V211" s="506"/>
      <c r="W211" s="534"/>
      <c r="X211" s="508"/>
      <c r="Y211" s="506"/>
      <c r="Z211" s="506"/>
      <c r="AA211" s="506"/>
      <c r="AB211" s="506"/>
      <c r="AC211" s="535" t="s">
        <v>12</v>
      </c>
      <c r="AD211" s="510">
        <v>16.0</v>
      </c>
      <c r="AE211" s="474">
        <v>0.0</v>
      </c>
      <c r="AF211" s="474">
        <v>0.0</v>
      </c>
      <c r="AG211" s="474">
        <v>0.0</v>
      </c>
      <c r="AH211" s="474">
        <v>0.0</v>
      </c>
      <c r="AI211" s="474">
        <v>0.0</v>
      </c>
      <c r="AJ211" s="474">
        <v>0.0</v>
      </c>
      <c r="AK211" s="474">
        <v>0.0</v>
      </c>
      <c r="AL211" s="474">
        <v>0.0</v>
      </c>
      <c r="AM211" s="474">
        <v>0.0</v>
      </c>
      <c r="AN211" s="474">
        <v>0.0</v>
      </c>
      <c r="AO211" s="474">
        <v>0.0</v>
      </c>
      <c r="AP211" s="474">
        <v>0.0</v>
      </c>
      <c r="AQ211" s="474">
        <v>0.0</v>
      </c>
      <c r="AR211" s="474">
        <v>0.0</v>
      </c>
      <c r="AS211" s="474">
        <v>0.0</v>
      </c>
      <c r="AT211" s="474">
        <v>0.0</v>
      </c>
      <c r="AU211" s="474">
        <v>0.0</v>
      </c>
      <c r="AV211" s="474">
        <v>0.0</v>
      </c>
      <c r="AW211" s="474">
        <v>0.0</v>
      </c>
      <c r="AX211" s="474">
        <v>0.0</v>
      </c>
      <c r="AY211" s="538" t="str">
        <f t="shared" ref="AY211:BS211" si="851">IF(AD211 = 0, "", AD211)</f>
        <v>16</v>
      </c>
      <c r="AZ211" s="470" t="str">
        <f t="shared" si="851"/>
        <v/>
      </c>
      <c r="BA211" s="470" t="str">
        <f t="shared" si="851"/>
        <v/>
      </c>
      <c r="BB211" s="470" t="str">
        <f t="shared" si="851"/>
        <v/>
      </c>
      <c r="BC211" s="470" t="str">
        <f t="shared" si="851"/>
        <v/>
      </c>
      <c r="BD211" s="470" t="str">
        <f t="shared" si="851"/>
        <v/>
      </c>
      <c r="BE211" s="470" t="str">
        <f t="shared" si="851"/>
        <v/>
      </c>
      <c r="BF211" s="470" t="str">
        <f t="shared" si="851"/>
        <v/>
      </c>
      <c r="BG211" s="470" t="str">
        <f t="shared" si="851"/>
        <v/>
      </c>
      <c r="BH211" s="470" t="str">
        <f t="shared" si="851"/>
        <v/>
      </c>
      <c r="BI211" s="470" t="str">
        <f t="shared" si="851"/>
        <v/>
      </c>
      <c r="BJ211" s="470" t="str">
        <f t="shared" si="851"/>
        <v/>
      </c>
      <c r="BK211" s="470" t="str">
        <f t="shared" si="851"/>
        <v/>
      </c>
      <c r="BL211" s="470" t="str">
        <f t="shared" si="851"/>
        <v/>
      </c>
      <c r="BM211" s="470" t="str">
        <f t="shared" si="851"/>
        <v/>
      </c>
      <c r="BN211" s="470" t="str">
        <f t="shared" si="851"/>
        <v/>
      </c>
      <c r="BO211" s="470" t="str">
        <f t="shared" si="851"/>
        <v/>
      </c>
      <c r="BP211" s="470" t="str">
        <f t="shared" si="851"/>
        <v/>
      </c>
      <c r="BQ211" s="470" t="str">
        <f t="shared" si="851"/>
        <v/>
      </c>
      <c r="BR211" s="470" t="str">
        <f t="shared" si="851"/>
        <v/>
      </c>
      <c r="BS211" s="472" t="str">
        <f t="shared" si="851"/>
        <v/>
      </c>
      <c r="BT211" s="473" t="str">
        <f>$AY211*Assembly!Y$4+$AZ211*Assembly!Y$5+$BA211*Assembly!Y$6+$BB211*Assembly!Y$7+$BC211*Assembly!Y$8+$BD211*Assembly!Y$9+$BE211*Assembly!Y$10+$BF211*Assembly!Y$11+$BG211*Assembly!Y$12+$BH211*Assembly!Y$13+$BI211*Assembly!Y$14+$BJ211*Assembly!Y$15+$BK211*Assembly!Y$16+$BL211*Assembly!Y$17+$BM211*Assembly!Y$18+$BN211*Assembly!Y$19+$BO211*Assembly!Y$20+$BP211*Assembly!Y$21+$BQ211*Assembly!Y$22+$BR211*Assembly!Y$23+$BS211*Assembly!Y$24</f>
        <v>320</v>
      </c>
      <c r="BU211" s="474" t="str">
        <f t="shared" si="8"/>
        <v>20</v>
      </c>
      <c r="BV211" s="474" t="str">
        <f>$AY211*Assembly!AC$4+$AZ211*Assembly!AC$5+$BA211*Assembly!AC$6+$BB211*Assembly!AC$7+$BC211*Assembly!AC$8+$BD211*Assembly!AC$9+$BE211*Assembly!AC$10+$BF211*Assembly!AC$11+$BG211*Assembly!AC$12+$BH211*Assembly!AC$13+$BI211*Assembly!AC$14+$BJ211*Assembly!AC$15+$BK211*Assembly!AC$16+$BL211*Assembly!AC$17+$BM211*Assembly!AC$18+$BN211*Assembly!AC$19+$BO211*Assembly!AC$20+$BP211*Assembly!AC$21+$BQ211*Assembly!AC$22+$BR211*Assembly!AC$23+$BS211*Assembly!AC$24</f>
        <v>1,600</v>
      </c>
      <c r="BW211" s="475" t="str">
        <f t="shared" si="9"/>
        <v>5.00</v>
      </c>
      <c r="BX211" s="476" t="str">
        <f t="shared" si="10"/>
        <v>102</v>
      </c>
      <c r="BY211" s="477" t="str">
        <f t="shared" si="11"/>
        <v>78.1</v>
      </c>
      <c r="BZ211" s="478"/>
      <c r="CA211" s="474" t="str">
        <f>$AY211*Assembly!X$4+$AZ211*Assembly!X$5+$BA211*Assembly!X$6+$BB211*Assembly!X$7+$BC211*Assembly!X$8+$BD211*Assembly!X$9+$BE211*Assembly!X$10+$BF211*Assembly!X$11+$BG211*Assembly!X$12+$BH211*Assembly!X$13+$BI211*Assembly!X$14+$BJ211*Assembly!X$15+$BK211*Assembly!X$16+$BL211*Assembly!X$17+$BM211*Assembly!X$18+$BN211*Assembly!X$19+$BO211*Assembly!X$20+$BP211*Assembly!X$21+$BQ211*Assembly!X$22+$BR211*Assembly!X$23+$BS211*Assembly!X$24</f>
        <v>16</v>
      </c>
      <c r="CB211" s="474" t="str">
        <f t="shared" si="12"/>
        <v>2,489</v>
      </c>
      <c r="CC211" s="479" t="str">
        <f t="shared" si="13"/>
        <v>0.0025</v>
      </c>
      <c r="CD211" s="480" t="str">
        <f>$AY211*Assembly!AB$4+$AZ211*Assembly!AB$5+$BA211*Assembly!AB$6+$BB211*Assembly!AB$7+$BC211*Assembly!AB$8+$BD211*Assembly!AB$9+$BE211*Assembly!AB$10+$BF211*Assembly!AB$11+$BG211*Assembly!AB$12+$BH211*Assembly!AB$13+$BI211*Assembly!AB$14+$BJ211*Assembly!AB$15+$BK211*Assembly!AB$16+$BL211*Assembly!AB$17+$BM211*Assembly!AB$18+$BN211*Assembly!AB$19+$BO211*Assembly!AB$20+$BP211*Assembly!AB$21+$BQ211*Assembly!AB$22+$BR211*Assembly!AB$23+$BS211*Assembly!AB$24</f>
        <v>48</v>
      </c>
      <c r="CE211" s="507" t="str">
        <f>$AY211*Assembly!M$4+$AZ211*Assembly!M$5+$BA211*Assembly!M$6+$BB211*Assembly!M$7+$BC211*Assembly!M$8+$BD211*Assembly!M$9+$BE211*Assembly!M$10+$BF211*Assembly!M$11+$BG211*Assembly!M$12+$BH211*Assembly!M$13+$BI211*Assembly!M$14+$BJ211*Assembly!M$15+$BK211*Assembly!M$16+$BL211*Assembly!M$17+$BM211*Assembly!M$18+$BN211*Assembly!M$19+$BO211*Assembly!M$20+$BP211*Assembly!M$21+$BQ211*Assembly!M$22+$BR211*Assembly!M$23+$BS211*Assembly!M$24</f>
        <v>336</v>
      </c>
      <c r="CF211" s="507" t="str">
        <f>$AY211*Assembly!N$4+$AZ211*Assembly!N$5+$BA211*Assembly!N$6+$BB211*Assembly!N$7+$BC211*Assembly!N$8+$BD211*Assembly!N$9+$BE211*Assembly!N$10+$BF211*Assembly!N$11+$BG211*Assembly!N$12+$BH211*Assembly!N$13+$BI211*Assembly!N$14+$BJ211*Assembly!N$15+$BK211*Assembly!N$16+$BL211*Assembly!N$17+$BM211*Assembly!N$18+$BN211*Assembly!N$19+$BO211*Assembly!N$20+$BP211*Assembly!N$21+$BQ211*Assembly!N$22+$BR211*Assembly!N$23+$BS211*Assembly!N$24</f>
        <v>0</v>
      </c>
      <c r="CG211" s="507" t="str">
        <f>$AY211*Assembly!O$4+$AZ211*Assembly!O$5+$BA211*Assembly!O$6+$BB211*Assembly!O$7+$BC211*Assembly!O$8+$BD211*Assembly!O$9+$BE211*Assembly!O$10+$BF211*Assembly!O$11+$BG211*Assembly!O$12+$BH211*Assembly!O$13+$BI211*Assembly!O$14+$BJ211*Assembly!O$15+$BK211*Assembly!O$16+$BL211*Assembly!O$17+$BM211*Assembly!O$18+$BN211*Assembly!O$19+$BO211*Assembly!O$20+$BP211*Assembly!O$21+$BQ211*Assembly!O$22+$BR211*Assembly!O$23+$BS211*Assembly!O$24</f>
        <v>0</v>
      </c>
      <c r="CH211" s="504" t="str">
        <f>$AY211*Assembly!P$4+$AZ211*Assembly!P$5+$BA211*Assembly!P$6+$BB211*Assembly!P$7+$BC211*Assembly!P$8+$BD211*Assembly!P$9+$BE211*Assembly!P$10+$BF211*Assembly!P$11+$BG211*Assembly!P$12+$BH211*Assembly!P$13+$BI211*Assembly!P$14+$BJ211*Assembly!P$15+$BK211*Assembly!P$16+$BL211*Assembly!P$17+$BM211*Assembly!P$18+$BN211*Assembly!P$19+$BO211*Assembly!P$20+$BP211*Assembly!P$21+$BQ211*Assembly!P$22+$BR211*Assembly!P$23+$BS211*Assembly!P$24</f>
        <v>0</v>
      </c>
      <c r="CI211" s="504" t="str">
        <f>$AY211*Assembly!Q$4+$AZ211*Assembly!Q$5+$BA211*Assembly!Q$6+$BB211*Assembly!Q$7+$BC211*Assembly!Q$8+$BD211*Assembly!Q$9+$BE211*Assembly!Q$10+$BF211*Assembly!Q$11+$BG211*Assembly!Q$12+$BH211*Assembly!Q$13+$BI211*Assembly!Q$14+$BJ211*Assembly!Q$15+$BK211*Assembly!Q$16+$BL211*Assembly!Q$17+$BM211*Assembly!Q$18+$BN211*Assembly!Q$19+$BO211*Assembly!Q$20+$BP211*Assembly!Q$21+$BQ211*Assembly!Q$22+$BR211*Assembly!Q$23+$BS211*Assembly!Q$24</f>
        <v>0</v>
      </c>
      <c r="CJ211" s="507" t="str">
        <f>$AY211*Assembly!R$4+$AZ211*Assembly!R$5+$BA211*Assembly!R$6+$BB211*Assembly!R$7+$BC211*Assembly!R$8+$BD211*Assembly!R$9+$BE211*Assembly!R$10+$BF211*Assembly!R$11+$BG211*Assembly!R$12+$BH211*Assembly!R$13+$BI211*Assembly!R$14+$BJ211*Assembly!R$15+$BK211*Assembly!R$16+$BL211*Assembly!R$17+$BM211*Assembly!R$18+$BN211*Assembly!R$19+$BO211*Assembly!R$20+$BP211*Assembly!R$21+$BQ211*Assembly!R$22+$BR211*Assembly!R$23+$BS211*Assembly!R$24</f>
        <v>0</v>
      </c>
      <c r="CK211" s="504" t="str">
        <f>$AY211*Assembly!S$4+$AZ211*Assembly!S$5+$BA211*Assembly!S$6+$BB211*Assembly!S$7+$BC211*Assembly!S$8+$BD211*Assembly!S$9+$BE211*Assembly!S$10+$BF211*Assembly!S$11+$BG211*Assembly!S$12+$BH211*Assembly!S$13+$BI211*Assembly!S$14+$BJ211*Assembly!S$15+$BK211*Assembly!S$16+$BL211*Assembly!S$17+$BM211*Assembly!S$18+$BN211*Assembly!S$19+$BO211*Assembly!S$20+$BP211*Assembly!S$21+$BQ211*Assembly!S$22+$BR211*Assembly!S$23+$BS211*Assembly!S$24</f>
        <v>0</v>
      </c>
      <c r="CL211" s="504" t="str">
        <f>$AY211*Assembly!T$4+$AZ211*Assembly!T$5+$BA211*Assembly!T$6+$BB211*Assembly!T$7+$BC211*Assembly!T$8+$BD211*Assembly!T$9+$BE211*Assembly!T$10+$BF211*Assembly!T$11+$BG211*Assembly!T$12+$BH211*Assembly!T$13+$BI211*Assembly!T$14+$BJ211*Assembly!T$15+$BK211*Assembly!T$16+$BL211*Assembly!T$17+$BM211*Assembly!T$18+$BN211*Assembly!T$19+$BO211*Assembly!T$20+$BP211*Assembly!T$21+$BQ211*Assembly!T$22+$BR211*Assembly!T$23+$BS211*Assembly!T$24</f>
        <v>0</v>
      </c>
      <c r="CM211" s="504" t="str">
        <f>$AY211*Assembly!U$4+$AZ211*Assembly!U$5+$BA211*Assembly!U$6+$BB211*Assembly!U$7+$BC211*Assembly!U$8+$BD211*Assembly!U$9+$BE211*Assembly!U$10+$BF211*Assembly!U$11+$BG211*Assembly!U$12+$BH211*Assembly!U$13+$BI211*Assembly!U$14+$BJ211*Assembly!U$15+$BK211*Assembly!U$16+$BL211*Assembly!U$17+$BM211*Assembly!U$18+$BN211*Assembly!U$19+$BO211*Assembly!U$20+$BP211*Assembly!U$21+$BQ211*Assembly!U$22+$BR211*Assembly!U$23+$BS211*Assembly!U$24</f>
        <v>0</v>
      </c>
      <c r="CN211" s="507" t="str">
        <f>$AY211*Assembly!V$4+$AZ211*Assembly!V$5+$BA211*Assembly!V$6+$BB211*Assembly!V$7+$BC211*Assembly!V$8+$BD211*Assembly!V$9+$BE211*Assembly!V$10+$BF211*Assembly!V$11+$BG211*Assembly!V$12+$BH211*Assembly!V$13+$BI211*Assembly!V$14+$BJ211*Assembly!V$15+$BK211*Assembly!V$16+$BL211*Assembly!V$17+$BM211*Assembly!V$18+$BN211*Assembly!V$19+$BO211*Assembly!V$20+$BP211*Assembly!V$21+$BQ211*Assembly!V$22+$BR211*Assembly!V$23+$BS211*Assembly!V$24</f>
        <v>0</v>
      </c>
      <c r="CO211" s="507" t="str">
        <f>CE211*Refining!$F$3</f>
        <v>600</v>
      </c>
      <c r="CP211" s="507" t="str">
        <f>CF211*Refining!$F$4</f>
        <v>0</v>
      </c>
      <c r="CQ211" s="507" t="str">
        <f>CG211*Refining!$F$5</f>
        <v>0</v>
      </c>
      <c r="CR211" s="507" t="str">
        <f>CH211*Refining!$F$6</f>
        <v>0</v>
      </c>
      <c r="CS211" s="507" t="str">
        <f>CI211*Refining!$F$7</f>
        <v>0</v>
      </c>
      <c r="CT211" s="507" t="str">
        <f>CJ211*Refining!$F$8</f>
        <v>0</v>
      </c>
      <c r="CU211" s="507" t="str">
        <f>CK211*Refining!$F$9</f>
        <v>0</v>
      </c>
      <c r="CV211" s="507" t="str">
        <f>CL211*Refining!$F$10</f>
        <v>0</v>
      </c>
      <c r="CW211" s="507" t="str">
        <f>CM211*Refining!$F$11</f>
        <v>0</v>
      </c>
      <c r="CX211" s="507" t="str">
        <f>CN211*Refining!$F$12</f>
        <v>0</v>
      </c>
      <c r="CY211" s="481" t="str">
        <f t="shared" ref="CY211:DR211" si="852">IF(CE211 = 0, "", CE211)</f>
        <v>336</v>
      </c>
      <c r="CZ211" s="482" t="str">
        <f t="shared" si="852"/>
        <v/>
      </c>
      <c r="DA211" s="482" t="str">
        <f t="shared" si="852"/>
        <v/>
      </c>
      <c r="DB211" s="483" t="str">
        <f t="shared" si="852"/>
        <v/>
      </c>
      <c r="DC211" s="484" t="str">
        <f t="shared" si="852"/>
        <v/>
      </c>
      <c r="DD211" s="482" t="str">
        <f t="shared" si="852"/>
        <v/>
      </c>
      <c r="DE211" s="484" t="str">
        <f t="shared" si="852"/>
        <v/>
      </c>
      <c r="DF211" s="484" t="str">
        <f t="shared" si="852"/>
        <v/>
      </c>
      <c r="DG211" s="482" t="str">
        <f t="shared" si="852"/>
        <v/>
      </c>
      <c r="DH211" s="485" t="str">
        <f t="shared" si="852"/>
        <v/>
      </c>
      <c r="DI211" s="481" t="str">
        <f t="shared" si="852"/>
        <v>600</v>
      </c>
      <c r="DJ211" s="482" t="str">
        <f t="shared" si="852"/>
        <v/>
      </c>
      <c r="DK211" s="482" t="str">
        <f t="shared" si="852"/>
        <v/>
      </c>
      <c r="DL211" s="482" t="str">
        <f t="shared" si="852"/>
        <v/>
      </c>
      <c r="DM211" s="486" t="str">
        <f t="shared" si="852"/>
        <v/>
      </c>
      <c r="DN211" s="482" t="str">
        <f t="shared" si="852"/>
        <v/>
      </c>
      <c r="DO211" s="482" t="str">
        <f t="shared" si="852"/>
        <v/>
      </c>
      <c r="DP211" s="482" t="str">
        <f t="shared" si="852"/>
        <v/>
      </c>
      <c r="DQ211" s="482" t="str">
        <f t="shared" si="852"/>
        <v/>
      </c>
      <c r="DR211" s="485" t="str">
        <f t="shared" si="852"/>
        <v/>
      </c>
      <c r="DS211" s="487" t="str">
        <f t="shared" si="15"/>
        <v>336</v>
      </c>
      <c r="DT211" s="488" t="str">
        <f t="shared" si="16"/>
        <v>600</v>
      </c>
      <c r="DU211" s="474" t="str">
        <f>CY211*'Ores &amp; Ingots'!$C$3+CZ211*'Ores &amp; Ingots'!$C$4+DA211*'Ores &amp; Ingots'!$C$5+DB211*'Ores &amp; Ingots'!$C$6+DC211*'Ores &amp; Ingots'!$C$7+DD211*'Ores &amp; Ingots'!$C$8+DE211*'Ores &amp; Ingots'!$C$9+DF211*'Ores &amp; Ingots'!$C$10+DG211*'Ores &amp; Ingots'!$C$11+DH211*'Ores &amp; Ingots'!$C$12</f>
        <v>43</v>
      </c>
      <c r="DV211" s="474" t="str">
        <f>DI211*'Ores &amp; Ingots'!$B$3+DJ211*'Ores &amp; Ingots'!$B$4+DK211*'Ores &amp; Ingots'!$B$5+DL211*'Ores &amp; Ingots'!$B$6+DM211*'Ores &amp; Ingots'!$B$7+DN211*'Ores &amp; Ingots'!$B$8+DO211*'Ores &amp; Ingots'!$B$9+DP211*'Ores &amp; Ingots'!$B$10+DQ211*'Ores &amp; Ingots'!$B$11+DR211*'Ores &amp; Ingots'!$B$12</f>
        <v>222</v>
      </c>
      <c r="DW211" s="488" t="str">
        <f>CY211*Refining!$G$3+CZ211*Refining!$G$4+DA211*Refining!$G$5+DB211*Refining!$G$6+DC211*Refining!$G$7+DD211*Refining!$G$8+DE211*Refining!$G$9+DF211*Refining!$G$10+DG211*Refining!$G$11+DH211*Refining!$G$12</f>
        <v>23</v>
      </c>
      <c r="DX211" s="488" t="str">
        <f t="shared" si="17"/>
        <v>3,590</v>
      </c>
      <c r="DY211" s="489" t="str">
        <f t="shared" si="18"/>
        <v>0.0036</v>
      </c>
      <c r="DZ211" s="487" t="str">
        <f t="shared" si="19"/>
        <v>47</v>
      </c>
      <c r="EA211" s="486" t="str">
        <f t="shared" ref="EA211:EB211" si="853">DZ211/60</f>
        <v>0.8</v>
      </c>
      <c r="EB211" s="486" t="str">
        <f t="shared" si="853"/>
        <v>0.0</v>
      </c>
      <c r="EC211" s="490" t="str">
        <f t="shared" si="21"/>
        <v>0.00</v>
      </c>
      <c r="ED211" s="487" t="str">
        <f t="shared" si="22"/>
        <v>6,079</v>
      </c>
      <c r="EE211" s="486" t="str">
        <f t="shared" ref="EE211:EF211" si="854">ED211/1000</f>
        <v>6.1</v>
      </c>
      <c r="EF211" s="491" t="str">
        <f t="shared" si="854"/>
        <v>0.01</v>
      </c>
      <c r="EG211" s="492" t="str">
        <f t="shared" si="24"/>
        <v>0.0061</v>
      </c>
      <c r="EH211" s="225" t="s">
        <v>12</v>
      </c>
    </row>
    <row r="212">
      <c r="A212" s="343" t="s">
        <v>1066</v>
      </c>
      <c r="B212" s="192" t="s">
        <v>1067</v>
      </c>
      <c r="C212" s="193" t="s">
        <v>886</v>
      </c>
      <c r="D212" s="193">
        <v>1.0</v>
      </c>
      <c r="E212" s="193">
        <v>1.0</v>
      </c>
      <c r="F212" s="193">
        <v>1.0</v>
      </c>
      <c r="G212" s="511" t="str">
        <f t="shared" si="5"/>
        <v>15.625</v>
      </c>
      <c r="H212" s="512">
        <v>24.0</v>
      </c>
      <c r="I212" s="512">
        <v>72.0</v>
      </c>
      <c r="J212" s="512" t="str">
        <f>H212/Main!$D$9</f>
        <v>24</v>
      </c>
      <c r="K212" s="512" t="str">
        <f>I212/Main!$D$10</f>
        <v>72</v>
      </c>
      <c r="L212" s="513" t="str">
        <f t="shared" si="6"/>
        <v>3.0</v>
      </c>
      <c r="M212" s="513">
        <v>0.4</v>
      </c>
      <c r="N212" s="515"/>
      <c r="O212" s="515"/>
      <c r="P212" s="515"/>
      <c r="Q212" s="514"/>
      <c r="R212" s="515"/>
      <c r="S212" s="516"/>
      <c r="T212" s="516"/>
      <c r="U212" s="515"/>
      <c r="V212" s="515"/>
      <c r="W212" s="516"/>
      <c r="X212" s="516"/>
      <c r="Y212" s="515"/>
      <c r="Z212" s="515"/>
      <c r="AA212" s="515"/>
      <c r="AB212" s="515"/>
      <c r="AC212" s="526" t="s">
        <v>920</v>
      </c>
      <c r="AD212" s="496">
        <v>150.0</v>
      </c>
      <c r="AE212" s="401">
        <v>0.0</v>
      </c>
      <c r="AF212" s="401">
        <v>0.0</v>
      </c>
      <c r="AG212" s="401">
        <v>0.0</v>
      </c>
      <c r="AH212" s="401">
        <v>0.0</v>
      </c>
      <c r="AI212" s="401">
        <v>0.0</v>
      </c>
      <c r="AJ212" s="401">
        <v>0.0</v>
      </c>
      <c r="AK212" s="401">
        <v>0.0</v>
      </c>
      <c r="AL212" s="401">
        <v>0.0</v>
      </c>
      <c r="AM212" s="401">
        <v>0.0</v>
      </c>
      <c r="AN212" s="401">
        <v>0.0</v>
      </c>
      <c r="AO212" s="401">
        <v>50.0</v>
      </c>
      <c r="AP212" s="401">
        <v>0.0</v>
      </c>
      <c r="AQ212" s="401">
        <v>0.0</v>
      </c>
      <c r="AR212" s="401">
        <v>0.0</v>
      </c>
      <c r="AS212" s="401">
        <v>0.0</v>
      </c>
      <c r="AT212" s="401">
        <v>0.0</v>
      </c>
      <c r="AU212" s="401">
        <v>0.0</v>
      </c>
      <c r="AV212" s="401">
        <v>0.0</v>
      </c>
      <c r="AW212" s="401">
        <v>0.0</v>
      </c>
      <c r="AX212" s="401">
        <v>0.0</v>
      </c>
      <c r="AY212" s="536" t="str">
        <f t="shared" ref="AY212:BS212" si="855">IF(AD212 = 0, "", AD212)</f>
        <v>150</v>
      </c>
      <c r="AZ212" s="397" t="str">
        <f t="shared" si="855"/>
        <v/>
      </c>
      <c r="BA212" s="397" t="str">
        <f t="shared" si="855"/>
        <v/>
      </c>
      <c r="BB212" s="397" t="str">
        <f t="shared" si="855"/>
        <v/>
      </c>
      <c r="BC212" s="397" t="str">
        <f t="shared" si="855"/>
        <v/>
      </c>
      <c r="BD212" s="397" t="str">
        <f t="shared" si="855"/>
        <v/>
      </c>
      <c r="BE212" s="397" t="str">
        <f t="shared" si="855"/>
        <v/>
      </c>
      <c r="BF212" s="397" t="str">
        <f t="shared" si="855"/>
        <v/>
      </c>
      <c r="BG212" s="397" t="str">
        <f t="shared" si="855"/>
        <v/>
      </c>
      <c r="BH212" s="397" t="str">
        <f t="shared" si="855"/>
        <v/>
      </c>
      <c r="BI212" s="397" t="str">
        <f t="shared" si="855"/>
        <v/>
      </c>
      <c r="BJ212" s="397" t="str">
        <f t="shared" si="855"/>
        <v>50</v>
      </c>
      <c r="BK212" s="397" t="str">
        <f t="shared" si="855"/>
        <v/>
      </c>
      <c r="BL212" s="397" t="str">
        <f t="shared" si="855"/>
        <v/>
      </c>
      <c r="BM212" s="397" t="str">
        <f t="shared" si="855"/>
        <v/>
      </c>
      <c r="BN212" s="397" t="str">
        <f t="shared" si="855"/>
        <v/>
      </c>
      <c r="BO212" s="397" t="str">
        <f t="shared" si="855"/>
        <v/>
      </c>
      <c r="BP212" s="397" t="str">
        <f t="shared" si="855"/>
        <v/>
      </c>
      <c r="BQ212" s="397" t="str">
        <f t="shared" si="855"/>
        <v/>
      </c>
      <c r="BR212" s="397" t="str">
        <f t="shared" si="855"/>
        <v/>
      </c>
      <c r="BS212" s="399" t="str">
        <f t="shared" si="855"/>
        <v/>
      </c>
      <c r="BT212" s="400" t="str">
        <f>$AY212*Assembly!Y$4+$AZ212*Assembly!Y$5+$BA212*Assembly!Y$6+$BB212*Assembly!Y$7+$BC212*Assembly!Y$8+$BD212*Assembly!Y$9+$BE212*Assembly!Y$10+$BF212*Assembly!Y$11+$BG212*Assembly!Y$12+$BH212*Assembly!Y$13+$BI212*Assembly!Y$14+$BJ212*Assembly!Y$15+$BK212*Assembly!Y$16+$BL212*Assembly!Y$17+$BM212*Assembly!Y$18+$BN212*Assembly!Y$19+$BO212*Assembly!Y$20+$BP212*Assembly!Y$21+$BQ212*Assembly!Y$22+$BR212*Assembly!Y$23+$BS212*Assembly!Y$24</f>
        <v>3,300</v>
      </c>
      <c r="BU212" s="401" t="str">
        <f t="shared" si="8"/>
        <v>211</v>
      </c>
      <c r="BV212" s="401" t="str">
        <f>$AY212*Assembly!AC$4+$AZ212*Assembly!AC$5+$BA212*Assembly!AC$6+$BB212*Assembly!AC$7+$BC212*Assembly!AC$8+$BD212*Assembly!AC$9+$BE212*Assembly!AC$10+$BF212*Assembly!AC$11+$BG212*Assembly!AC$12+$BH212*Assembly!AC$13+$BI212*Assembly!AC$14+$BJ212*Assembly!AC$15+$BK212*Assembly!AC$16+$BL212*Assembly!AC$17+$BM212*Assembly!AC$18+$BN212*Assembly!AC$19+$BO212*Assembly!AC$20+$BP212*Assembly!AC$21+$BQ212*Assembly!AC$22+$BR212*Assembly!AC$23+$BS212*Assembly!AC$24</f>
        <v>16,500</v>
      </c>
      <c r="BW212" s="402" t="str">
        <f t="shared" si="9"/>
        <v>5.00</v>
      </c>
      <c r="BX212" s="403" t="str">
        <f t="shared" si="10"/>
        <v>1056</v>
      </c>
      <c r="BY212" s="404" t="str">
        <f t="shared" si="11"/>
        <v>78.1</v>
      </c>
      <c r="BZ212" s="405"/>
      <c r="CA212" s="401" t="str">
        <f>$AY212*Assembly!X$4+$AZ212*Assembly!X$5+$BA212*Assembly!X$6+$BB212*Assembly!X$7+$BC212*Assembly!X$8+$BD212*Assembly!X$9+$BE212*Assembly!X$10+$BF212*Assembly!X$11+$BG212*Assembly!X$12+$BH212*Assembly!X$13+$BI212*Assembly!X$14+$BJ212*Assembly!X$15+$BK212*Assembly!X$16+$BL212*Assembly!X$17+$BM212*Assembly!X$18+$BN212*Assembly!X$19+$BO212*Assembly!X$20+$BP212*Assembly!X$21+$BQ212*Assembly!X$22+$BR212*Assembly!X$23+$BS212*Assembly!X$24</f>
        <v>250</v>
      </c>
      <c r="CB212" s="401" t="str">
        <f t="shared" si="12"/>
        <v>38,889</v>
      </c>
      <c r="CC212" s="406" t="str">
        <f t="shared" si="13"/>
        <v>0.0389</v>
      </c>
      <c r="CD212" s="407" t="str">
        <f>$AY212*Assembly!AB$4+$AZ212*Assembly!AB$5+$BA212*Assembly!AB$6+$BB212*Assembly!AB$7+$BC212*Assembly!AB$8+$BD212*Assembly!AB$9+$BE212*Assembly!AB$10+$BF212*Assembly!AB$11+$BG212*Assembly!AB$12+$BH212*Assembly!AB$13+$BI212*Assembly!AB$14+$BJ212*Assembly!AB$15+$BK212*Assembly!AB$16+$BL212*Assembly!AB$17+$BM212*Assembly!AB$18+$BN212*Assembly!AB$19+$BO212*Assembly!AB$20+$BP212*Assembly!AB$21+$BQ212*Assembly!AB$22+$BR212*Assembly!AB$23+$BS212*Assembly!AB$24</f>
        <v>1,200</v>
      </c>
      <c r="CE212" s="514" t="str">
        <f>$AY212*Assembly!M$4+$AZ212*Assembly!M$5+$BA212*Assembly!M$6+$BB212*Assembly!M$7+$BC212*Assembly!M$8+$BD212*Assembly!M$9+$BE212*Assembly!M$10+$BF212*Assembly!M$11+$BG212*Assembly!M$12+$BH212*Assembly!M$13+$BI212*Assembly!M$14+$BJ212*Assembly!M$15+$BK212*Assembly!M$16+$BL212*Assembly!M$17+$BM212*Assembly!M$18+$BN212*Assembly!M$19+$BO212*Assembly!M$20+$BP212*Assembly!M$21+$BQ212*Assembly!M$22+$BR212*Assembly!M$23+$BS212*Assembly!M$24</f>
        <v>3,750</v>
      </c>
      <c r="CF212" s="514" t="str">
        <f>$AY212*Assembly!N$4+$AZ212*Assembly!N$5+$BA212*Assembly!N$6+$BB212*Assembly!N$7+$BC212*Assembly!N$8+$BD212*Assembly!N$9+$BE212*Assembly!N$10+$BF212*Assembly!N$11+$BG212*Assembly!N$12+$BH212*Assembly!N$13+$BI212*Assembly!N$14+$BJ212*Assembly!N$15+$BK212*Assembly!N$16+$BL212*Assembly!N$17+$BM212*Assembly!N$18+$BN212*Assembly!N$19+$BO212*Assembly!N$20+$BP212*Assembly!N$21+$BQ212*Assembly!N$22+$BR212*Assembly!N$23+$BS212*Assembly!N$24</f>
        <v>250</v>
      </c>
      <c r="CG212" s="514" t="str">
        <f>$AY212*Assembly!O$4+$AZ212*Assembly!O$5+$BA212*Assembly!O$6+$BB212*Assembly!O$7+$BC212*Assembly!O$8+$BD212*Assembly!O$9+$BE212*Assembly!O$10+$BF212*Assembly!O$11+$BG212*Assembly!O$12+$BH212*Assembly!O$13+$BI212*Assembly!O$14+$BJ212*Assembly!O$15+$BK212*Assembly!O$16+$BL212*Assembly!O$17+$BM212*Assembly!O$18+$BN212*Assembly!O$19+$BO212*Assembly!O$20+$BP212*Assembly!O$21+$BQ212*Assembly!O$22+$BR212*Assembly!O$23+$BS212*Assembly!O$24</f>
        <v>150</v>
      </c>
      <c r="CH212" s="512" t="str">
        <f>$AY212*Assembly!P$4+$AZ212*Assembly!P$5+$BA212*Assembly!P$6+$BB212*Assembly!P$7+$BC212*Assembly!P$8+$BD212*Assembly!P$9+$BE212*Assembly!P$10+$BF212*Assembly!P$11+$BG212*Assembly!P$12+$BH212*Assembly!P$13+$BI212*Assembly!P$14+$BJ212*Assembly!P$15+$BK212*Assembly!P$16+$BL212*Assembly!P$17+$BM212*Assembly!P$18+$BN212*Assembly!P$19+$BO212*Assembly!P$20+$BP212*Assembly!P$21+$BQ212*Assembly!P$22+$BR212*Assembly!P$23+$BS212*Assembly!P$24</f>
        <v>0</v>
      </c>
      <c r="CI212" s="512" t="str">
        <f>$AY212*Assembly!Q$4+$AZ212*Assembly!Q$5+$BA212*Assembly!Q$6+$BB212*Assembly!Q$7+$BC212*Assembly!Q$8+$BD212*Assembly!Q$9+$BE212*Assembly!Q$10+$BF212*Assembly!Q$11+$BG212*Assembly!Q$12+$BH212*Assembly!Q$13+$BI212*Assembly!Q$14+$BJ212*Assembly!Q$15+$BK212*Assembly!Q$16+$BL212*Assembly!Q$17+$BM212*Assembly!Q$18+$BN212*Assembly!Q$19+$BO212*Assembly!Q$20+$BP212*Assembly!Q$21+$BQ212*Assembly!Q$22+$BR212*Assembly!Q$23+$BS212*Assembly!Q$24</f>
        <v>0</v>
      </c>
      <c r="CJ212" s="514" t="str">
        <f>$AY212*Assembly!R$4+$AZ212*Assembly!R$5+$BA212*Assembly!R$6+$BB212*Assembly!R$7+$BC212*Assembly!R$8+$BD212*Assembly!R$9+$BE212*Assembly!R$10+$BF212*Assembly!R$11+$BG212*Assembly!R$12+$BH212*Assembly!R$13+$BI212*Assembly!R$14+$BJ212*Assembly!R$15+$BK212*Assembly!R$16+$BL212*Assembly!R$17+$BM212*Assembly!R$18+$BN212*Assembly!R$19+$BO212*Assembly!R$20+$BP212*Assembly!R$21+$BQ212*Assembly!R$22+$BR212*Assembly!R$23+$BS212*Assembly!R$24</f>
        <v>0</v>
      </c>
      <c r="CK212" s="512" t="str">
        <f>$AY212*Assembly!S$4+$AZ212*Assembly!S$5+$BA212*Assembly!S$6+$BB212*Assembly!S$7+$BC212*Assembly!S$8+$BD212*Assembly!S$9+$BE212*Assembly!S$10+$BF212*Assembly!S$11+$BG212*Assembly!S$12+$BH212*Assembly!S$13+$BI212*Assembly!S$14+$BJ212*Assembly!S$15+$BK212*Assembly!S$16+$BL212*Assembly!S$17+$BM212*Assembly!S$18+$BN212*Assembly!S$19+$BO212*Assembly!S$20+$BP212*Assembly!S$21+$BQ212*Assembly!S$22+$BR212*Assembly!S$23+$BS212*Assembly!S$24</f>
        <v>0</v>
      </c>
      <c r="CL212" s="512" t="str">
        <f>$AY212*Assembly!T$4+$AZ212*Assembly!T$5+$BA212*Assembly!T$6+$BB212*Assembly!T$7+$BC212*Assembly!T$8+$BD212*Assembly!T$9+$BE212*Assembly!T$10+$BF212*Assembly!T$11+$BG212*Assembly!T$12+$BH212*Assembly!T$13+$BI212*Assembly!T$14+$BJ212*Assembly!T$15+$BK212*Assembly!T$16+$BL212*Assembly!T$17+$BM212*Assembly!T$18+$BN212*Assembly!T$19+$BO212*Assembly!T$20+$BP212*Assembly!T$21+$BQ212*Assembly!T$22+$BR212*Assembly!T$23+$BS212*Assembly!T$24</f>
        <v>0</v>
      </c>
      <c r="CM212" s="512" t="str">
        <f>$AY212*Assembly!U$4+$AZ212*Assembly!U$5+$BA212*Assembly!U$6+$BB212*Assembly!U$7+$BC212*Assembly!U$8+$BD212*Assembly!U$9+$BE212*Assembly!U$10+$BF212*Assembly!U$11+$BG212*Assembly!U$12+$BH212*Assembly!U$13+$BI212*Assembly!U$14+$BJ212*Assembly!U$15+$BK212*Assembly!U$16+$BL212*Assembly!U$17+$BM212*Assembly!U$18+$BN212*Assembly!U$19+$BO212*Assembly!U$20+$BP212*Assembly!U$21+$BQ212*Assembly!U$22+$BR212*Assembly!U$23+$BS212*Assembly!U$24</f>
        <v>0</v>
      </c>
      <c r="CN212" s="514" t="str">
        <f>$AY212*Assembly!V$4+$AZ212*Assembly!V$5+$BA212*Assembly!V$6+$BB212*Assembly!V$7+$BC212*Assembly!V$8+$BD212*Assembly!V$9+$BE212*Assembly!V$10+$BF212*Assembly!V$11+$BG212*Assembly!V$12+$BH212*Assembly!V$13+$BI212*Assembly!V$14+$BJ212*Assembly!V$15+$BK212*Assembly!V$16+$BL212*Assembly!V$17+$BM212*Assembly!V$18+$BN212*Assembly!V$19+$BO212*Assembly!V$20+$BP212*Assembly!V$21+$BQ212*Assembly!V$22+$BR212*Assembly!V$23+$BS212*Assembly!V$24</f>
        <v>0</v>
      </c>
      <c r="CO212" s="514" t="str">
        <f>CE212*Refining!$F$3</f>
        <v>6,696</v>
      </c>
      <c r="CP212" s="514" t="str">
        <f>CF212*Refining!$F$4</f>
        <v>781</v>
      </c>
      <c r="CQ212" s="514" t="str">
        <f>CG212*Refining!$F$5</f>
        <v>625</v>
      </c>
      <c r="CR212" s="514" t="str">
        <f>CH212*Refining!$F$6</f>
        <v>0</v>
      </c>
      <c r="CS212" s="514" t="str">
        <f>CI212*Refining!$F$7</f>
        <v>0</v>
      </c>
      <c r="CT212" s="514" t="str">
        <f>CJ212*Refining!$F$8</f>
        <v>0</v>
      </c>
      <c r="CU212" s="514" t="str">
        <f>CK212*Refining!$F$9</f>
        <v>0</v>
      </c>
      <c r="CV212" s="514" t="str">
        <f>CL212*Refining!$F$10</f>
        <v>0</v>
      </c>
      <c r="CW212" s="514" t="str">
        <f>CM212*Refining!$F$11</f>
        <v>0</v>
      </c>
      <c r="CX212" s="514" t="str">
        <f>CN212*Refining!$F$12</f>
        <v>0</v>
      </c>
      <c r="CY212" s="408" t="str">
        <f t="shared" ref="CY212:DR212" si="856">IF(CE212 = 0, "", CE212)</f>
        <v>3,750</v>
      </c>
      <c r="CZ212" s="409" t="str">
        <f t="shared" si="856"/>
        <v>250</v>
      </c>
      <c r="DA212" s="409" t="str">
        <f t="shared" si="856"/>
        <v>150</v>
      </c>
      <c r="DB212" s="410" t="str">
        <f t="shared" si="856"/>
        <v/>
      </c>
      <c r="DC212" s="411" t="str">
        <f t="shared" si="856"/>
        <v/>
      </c>
      <c r="DD212" s="409" t="str">
        <f t="shared" si="856"/>
        <v/>
      </c>
      <c r="DE212" s="411" t="str">
        <f t="shared" si="856"/>
        <v/>
      </c>
      <c r="DF212" s="411" t="str">
        <f t="shared" si="856"/>
        <v/>
      </c>
      <c r="DG212" s="409" t="str">
        <f t="shared" si="856"/>
        <v/>
      </c>
      <c r="DH212" s="412" t="str">
        <f t="shared" si="856"/>
        <v/>
      </c>
      <c r="DI212" s="408" t="str">
        <f t="shared" si="856"/>
        <v>6,696</v>
      </c>
      <c r="DJ212" s="409" t="str">
        <f t="shared" si="856"/>
        <v>781</v>
      </c>
      <c r="DK212" s="409" t="str">
        <f t="shared" si="856"/>
        <v>625</v>
      </c>
      <c r="DL212" s="409" t="str">
        <f t="shared" si="856"/>
        <v/>
      </c>
      <c r="DM212" s="413" t="str">
        <f t="shared" si="856"/>
        <v/>
      </c>
      <c r="DN212" s="409" t="str">
        <f t="shared" si="856"/>
        <v/>
      </c>
      <c r="DO212" s="409" t="str">
        <f t="shared" si="856"/>
        <v/>
      </c>
      <c r="DP212" s="409" t="str">
        <f t="shared" si="856"/>
        <v/>
      </c>
      <c r="DQ212" s="409" t="str">
        <f t="shared" si="856"/>
        <v/>
      </c>
      <c r="DR212" s="412" t="str">
        <f t="shared" si="856"/>
        <v/>
      </c>
      <c r="DS212" s="414" t="str">
        <f t="shared" si="15"/>
        <v>4,150</v>
      </c>
      <c r="DT212" s="415" t="str">
        <f t="shared" si="16"/>
        <v>8,103</v>
      </c>
      <c r="DU212" s="401" t="str">
        <f>CY212*'Ores &amp; Ingots'!$C$3+CZ212*'Ores &amp; Ingots'!$C$4+DA212*'Ores &amp; Ingots'!$C$5+DB212*'Ores &amp; Ingots'!$C$6+DC212*'Ores &amp; Ingots'!$C$7+DD212*'Ores &amp; Ingots'!$C$8+DE212*'Ores &amp; Ingots'!$C$9+DF212*'Ores &amp; Ingots'!$C$10+DG212*'Ores &amp; Ingots'!$C$11+DH212*'Ores &amp; Ingots'!$C$12</f>
        <v>521</v>
      </c>
      <c r="DV212" s="401" t="str">
        <f>DI212*'Ores &amp; Ingots'!$B$3+DJ212*'Ores &amp; Ingots'!$B$4+DK212*'Ores &amp; Ingots'!$B$5+DL212*'Ores &amp; Ingots'!$B$6+DM212*'Ores &amp; Ingots'!$B$7+DN212*'Ores &amp; Ingots'!$B$8+DO212*'Ores &amp; Ingots'!$B$9+DP212*'Ores &amp; Ingots'!$B$10+DQ212*'Ores &amp; Ingots'!$B$11+DR212*'Ores &amp; Ingots'!$B$12</f>
        <v>2,998</v>
      </c>
      <c r="DW212" s="415" t="str">
        <f>CY212*Refining!$G$3+CZ212*Refining!$G$4+DA212*Refining!$G$5+DB212*Refining!$G$6+DC212*Refining!$G$7+DD212*Refining!$G$8+DE212*Refining!$G$9+DF212*Refining!$G$10+DG212*Refining!$G$11+DH212*Refining!$G$12</f>
        <v>3,383</v>
      </c>
      <c r="DX212" s="415" t="str">
        <f t="shared" si="17"/>
        <v>526,175</v>
      </c>
      <c r="DY212" s="416" t="str">
        <f t="shared" si="18"/>
        <v>0.5262</v>
      </c>
      <c r="DZ212" s="414" t="str">
        <f t="shared" si="19"/>
        <v>3,657</v>
      </c>
      <c r="EA212" s="413" t="str">
        <f t="shared" ref="EA212:EB212" si="857">DZ212/60</f>
        <v>60.9</v>
      </c>
      <c r="EB212" s="413" t="str">
        <f t="shared" si="857"/>
        <v>1.0</v>
      </c>
      <c r="EC212" s="417" t="str">
        <f t="shared" si="21"/>
        <v>0.04</v>
      </c>
      <c r="ED212" s="414" t="str">
        <f t="shared" si="22"/>
        <v>565,064</v>
      </c>
      <c r="EE212" s="413" t="str">
        <f t="shared" ref="EE212:EF212" si="858">ED212/1000</f>
        <v>565.1</v>
      </c>
      <c r="EF212" s="418" t="str">
        <f t="shared" si="858"/>
        <v>0.57</v>
      </c>
      <c r="EG212" s="419" t="str">
        <f t="shared" si="24"/>
        <v>0.5651</v>
      </c>
      <c r="EH212" s="225">
        <v>48.0</v>
      </c>
    </row>
    <row r="213">
      <c r="A213" s="33"/>
      <c r="B213" s="226" t="s">
        <v>1068</v>
      </c>
      <c r="C213" s="227" t="s">
        <v>886</v>
      </c>
      <c r="D213" s="227">
        <v>1.0</v>
      </c>
      <c r="E213" s="227">
        <v>1.0</v>
      </c>
      <c r="F213" s="227">
        <v>1.0</v>
      </c>
      <c r="G213" s="453" t="str">
        <f t="shared" si="5"/>
        <v>15.625</v>
      </c>
      <c r="H213" s="454">
        <v>14.0</v>
      </c>
      <c r="I213" s="454">
        <v>42.0</v>
      </c>
      <c r="J213" s="454" t="str">
        <f>H213/Main!$D$9</f>
        <v>14</v>
      </c>
      <c r="K213" s="454" t="str">
        <f>I213/Main!$D$10</f>
        <v>42</v>
      </c>
      <c r="L213" s="455" t="str">
        <f t="shared" si="6"/>
        <v>3.0</v>
      </c>
      <c r="M213" s="455">
        <v>0.4</v>
      </c>
      <c r="N213" s="456"/>
      <c r="O213" s="456"/>
      <c r="P213" s="456"/>
      <c r="Q213" s="457"/>
      <c r="R213" s="456"/>
      <c r="S213" s="458"/>
      <c r="T213" s="458"/>
      <c r="U213" s="456"/>
      <c r="V213" s="456"/>
      <c r="W213" s="530"/>
      <c r="X213" s="458"/>
      <c r="Y213" s="456"/>
      <c r="Z213" s="456"/>
      <c r="AA213" s="456"/>
      <c r="AB213" s="456"/>
      <c r="AC213" s="531" t="s">
        <v>18</v>
      </c>
      <c r="AD213" s="498">
        <v>75.0</v>
      </c>
      <c r="AE213" s="434">
        <v>0.0</v>
      </c>
      <c r="AF213" s="434">
        <v>0.0</v>
      </c>
      <c r="AG213" s="434">
        <v>0.0</v>
      </c>
      <c r="AH213" s="434">
        <v>0.0</v>
      </c>
      <c r="AI213" s="434">
        <v>0.0</v>
      </c>
      <c r="AJ213" s="434">
        <v>0.0</v>
      </c>
      <c r="AK213" s="434">
        <v>0.0</v>
      </c>
      <c r="AL213" s="434">
        <v>0.0</v>
      </c>
      <c r="AM213" s="434">
        <v>0.0</v>
      </c>
      <c r="AN213" s="434">
        <v>0.0</v>
      </c>
      <c r="AO213" s="434">
        <v>25.0</v>
      </c>
      <c r="AP213" s="434">
        <v>0.0</v>
      </c>
      <c r="AQ213" s="434">
        <v>0.0</v>
      </c>
      <c r="AR213" s="434">
        <v>0.0</v>
      </c>
      <c r="AS213" s="434">
        <v>0.0</v>
      </c>
      <c r="AT213" s="434">
        <v>0.0</v>
      </c>
      <c r="AU213" s="434">
        <v>0.0</v>
      </c>
      <c r="AV213" s="434">
        <v>0.0</v>
      </c>
      <c r="AW213" s="434">
        <v>0.0</v>
      </c>
      <c r="AX213" s="434">
        <v>0.0</v>
      </c>
      <c r="AY213" s="537" t="str">
        <f t="shared" ref="AY213:BS213" si="859">IF(AD213 = 0, "", AD213)</f>
        <v>75</v>
      </c>
      <c r="AZ213" s="430" t="str">
        <f t="shared" si="859"/>
        <v/>
      </c>
      <c r="BA213" s="430" t="str">
        <f t="shared" si="859"/>
        <v/>
      </c>
      <c r="BB213" s="430" t="str">
        <f t="shared" si="859"/>
        <v/>
      </c>
      <c r="BC213" s="430" t="str">
        <f t="shared" si="859"/>
        <v/>
      </c>
      <c r="BD213" s="430" t="str">
        <f t="shared" si="859"/>
        <v/>
      </c>
      <c r="BE213" s="430" t="str">
        <f t="shared" si="859"/>
        <v/>
      </c>
      <c r="BF213" s="430" t="str">
        <f t="shared" si="859"/>
        <v/>
      </c>
      <c r="BG213" s="430" t="str">
        <f t="shared" si="859"/>
        <v/>
      </c>
      <c r="BH213" s="430" t="str">
        <f t="shared" si="859"/>
        <v/>
      </c>
      <c r="BI213" s="430" t="str">
        <f t="shared" si="859"/>
        <v/>
      </c>
      <c r="BJ213" s="430" t="str">
        <f t="shared" si="859"/>
        <v>25</v>
      </c>
      <c r="BK213" s="430" t="str">
        <f t="shared" si="859"/>
        <v/>
      </c>
      <c r="BL213" s="430" t="str">
        <f t="shared" si="859"/>
        <v/>
      </c>
      <c r="BM213" s="430" t="str">
        <f t="shared" si="859"/>
        <v/>
      </c>
      <c r="BN213" s="430" t="str">
        <f t="shared" si="859"/>
        <v/>
      </c>
      <c r="BO213" s="430" t="str">
        <f t="shared" si="859"/>
        <v/>
      </c>
      <c r="BP213" s="430" t="str">
        <f t="shared" si="859"/>
        <v/>
      </c>
      <c r="BQ213" s="430" t="str">
        <f t="shared" si="859"/>
        <v/>
      </c>
      <c r="BR213" s="430" t="str">
        <f t="shared" si="859"/>
        <v/>
      </c>
      <c r="BS213" s="432" t="str">
        <f t="shared" si="859"/>
        <v/>
      </c>
      <c r="BT213" s="433" t="str">
        <f>$AY213*Assembly!Y$4+$AZ213*Assembly!Y$5+$BA213*Assembly!Y$6+$BB213*Assembly!Y$7+$BC213*Assembly!Y$8+$BD213*Assembly!Y$9+$BE213*Assembly!Y$10+$BF213*Assembly!Y$11+$BG213*Assembly!Y$12+$BH213*Assembly!Y$13+$BI213*Assembly!Y$14+$BJ213*Assembly!Y$15+$BK213*Assembly!Y$16+$BL213*Assembly!Y$17+$BM213*Assembly!Y$18+$BN213*Assembly!Y$19+$BO213*Assembly!Y$20+$BP213*Assembly!Y$21+$BQ213*Assembly!Y$22+$BR213*Assembly!Y$23+$BS213*Assembly!Y$24</f>
        <v>1,650</v>
      </c>
      <c r="BU213" s="434" t="str">
        <f t="shared" si="8"/>
        <v>106</v>
      </c>
      <c r="BV213" s="434" t="str">
        <f>$AY213*Assembly!AC$4+$AZ213*Assembly!AC$5+$BA213*Assembly!AC$6+$BB213*Assembly!AC$7+$BC213*Assembly!AC$8+$BD213*Assembly!AC$9+$BE213*Assembly!AC$10+$BF213*Assembly!AC$11+$BG213*Assembly!AC$12+$BH213*Assembly!AC$13+$BI213*Assembly!AC$14+$BJ213*Assembly!AC$15+$BK213*Assembly!AC$16+$BL213*Assembly!AC$17+$BM213*Assembly!AC$18+$BN213*Assembly!AC$19+$BO213*Assembly!AC$20+$BP213*Assembly!AC$21+$BQ213*Assembly!AC$22+$BR213*Assembly!AC$23+$BS213*Assembly!AC$24</f>
        <v>8,250</v>
      </c>
      <c r="BW213" s="435" t="str">
        <f t="shared" si="9"/>
        <v>5.00</v>
      </c>
      <c r="BX213" s="436" t="str">
        <f t="shared" si="10"/>
        <v>528</v>
      </c>
      <c r="BY213" s="437" t="str">
        <f t="shared" si="11"/>
        <v>78.1</v>
      </c>
      <c r="BZ213" s="438"/>
      <c r="CA213" s="434" t="str">
        <f>$AY213*Assembly!X$4+$AZ213*Assembly!X$5+$BA213*Assembly!X$6+$BB213*Assembly!X$7+$BC213*Assembly!X$8+$BD213*Assembly!X$9+$BE213*Assembly!X$10+$BF213*Assembly!X$11+$BG213*Assembly!X$12+$BH213*Assembly!X$13+$BI213*Assembly!X$14+$BJ213*Assembly!X$15+$BK213*Assembly!X$16+$BL213*Assembly!X$17+$BM213*Assembly!X$18+$BN213*Assembly!X$19+$BO213*Assembly!X$20+$BP213*Assembly!X$21+$BQ213*Assembly!X$22+$BR213*Assembly!X$23+$BS213*Assembly!X$24</f>
        <v>125</v>
      </c>
      <c r="CB213" s="434" t="str">
        <f t="shared" si="12"/>
        <v>19,444</v>
      </c>
      <c r="CC213" s="439" t="str">
        <f t="shared" si="13"/>
        <v>0.0194</v>
      </c>
      <c r="CD213" s="440" t="str">
        <f>$AY213*Assembly!AB$4+$AZ213*Assembly!AB$5+$BA213*Assembly!AB$6+$BB213*Assembly!AB$7+$BC213*Assembly!AB$8+$BD213*Assembly!AB$9+$BE213*Assembly!AB$10+$BF213*Assembly!AB$11+$BG213*Assembly!AB$12+$BH213*Assembly!AB$13+$BI213*Assembly!AB$14+$BJ213*Assembly!AB$15+$BK213*Assembly!AB$16+$BL213*Assembly!AB$17+$BM213*Assembly!AB$18+$BN213*Assembly!AB$19+$BO213*Assembly!AB$20+$BP213*Assembly!AB$21+$BQ213*Assembly!AB$22+$BR213*Assembly!AB$23+$BS213*Assembly!AB$24</f>
        <v>600</v>
      </c>
      <c r="CE213" s="457" t="str">
        <f>$AY213*Assembly!M$4+$AZ213*Assembly!M$5+$BA213*Assembly!M$6+$BB213*Assembly!M$7+$BC213*Assembly!M$8+$BD213*Assembly!M$9+$BE213*Assembly!M$10+$BF213*Assembly!M$11+$BG213*Assembly!M$12+$BH213*Assembly!M$13+$BI213*Assembly!M$14+$BJ213*Assembly!M$15+$BK213*Assembly!M$16+$BL213*Assembly!M$17+$BM213*Assembly!M$18+$BN213*Assembly!M$19+$BO213*Assembly!M$20+$BP213*Assembly!M$21+$BQ213*Assembly!M$22+$BR213*Assembly!M$23+$BS213*Assembly!M$24</f>
        <v>1,875</v>
      </c>
      <c r="CF213" s="457" t="str">
        <f>$AY213*Assembly!N$4+$AZ213*Assembly!N$5+$BA213*Assembly!N$6+$BB213*Assembly!N$7+$BC213*Assembly!N$8+$BD213*Assembly!N$9+$BE213*Assembly!N$10+$BF213*Assembly!N$11+$BG213*Assembly!N$12+$BH213*Assembly!N$13+$BI213*Assembly!N$14+$BJ213*Assembly!N$15+$BK213*Assembly!N$16+$BL213*Assembly!N$17+$BM213*Assembly!N$18+$BN213*Assembly!N$19+$BO213*Assembly!N$20+$BP213*Assembly!N$21+$BQ213*Assembly!N$22+$BR213*Assembly!N$23+$BS213*Assembly!N$24</f>
        <v>125</v>
      </c>
      <c r="CG213" s="457" t="str">
        <f>$AY213*Assembly!O$4+$AZ213*Assembly!O$5+$BA213*Assembly!O$6+$BB213*Assembly!O$7+$BC213*Assembly!O$8+$BD213*Assembly!O$9+$BE213*Assembly!O$10+$BF213*Assembly!O$11+$BG213*Assembly!O$12+$BH213*Assembly!O$13+$BI213*Assembly!O$14+$BJ213*Assembly!O$15+$BK213*Assembly!O$16+$BL213*Assembly!O$17+$BM213*Assembly!O$18+$BN213*Assembly!O$19+$BO213*Assembly!O$20+$BP213*Assembly!O$21+$BQ213*Assembly!O$22+$BR213*Assembly!O$23+$BS213*Assembly!O$24</f>
        <v>75</v>
      </c>
      <c r="CH213" s="454" t="str">
        <f>$AY213*Assembly!P$4+$AZ213*Assembly!P$5+$BA213*Assembly!P$6+$BB213*Assembly!P$7+$BC213*Assembly!P$8+$BD213*Assembly!P$9+$BE213*Assembly!P$10+$BF213*Assembly!P$11+$BG213*Assembly!P$12+$BH213*Assembly!P$13+$BI213*Assembly!P$14+$BJ213*Assembly!P$15+$BK213*Assembly!P$16+$BL213*Assembly!P$17+$BM213*Assembly!P$18+$BN213*Assembly!P$19+$BO213*Assembly!P$20+$BP213*Assembly!P$21+$BQ213*Assembly!P$22+$BR213*Assembly!P$23+$BS213*Assembly!P$24</f>
        <v>0</v>
      </c>
      <c r="CI213" s="454" t="str">
        <f>$AY213*Assembly!Q$4+$AZ213*Assembly!Q$5+$BA213*Assembly!Q$6+$BB213*Assembly!Q$7+$BC213*Assembly!Q$8+$BD213*Assembly!Q$9+$BE213*Assembly!Q$10+$BF213*Assembly!Q$11+$BG213*Assembly!Q$12+$BH213*Assembly!Q$13+$BI213*Assembly!Q$14+$BJ213*Assembly!Q$15+$BK213*Assembly!Q$16+$BL213*Assembly!Q$17+$BM213*Assembly!Q$18+$BN213*Assembly!Q$19+$BO213*Assembly!Q$20+$BP213*Assembly!Q$21+$BQ213*Assembly!Q$22+$BR213*Assembly!Q$23+$BS213*Assembly!Q$24</f>
        <v>0</v>
      </c>
      <c r="CJ213" s="457" t="str">
        <f>$AY213*Assembly!R$4+$AZ213*Assembly!R$5+$BA213*Assembly!R$6+$BB213*Assembly!R$7+$BC213*Assembly!R$8+$BD213*Assembly!R$9+$BE213*Assembly!R$10+$BF213*Assembly!R$11+$BG213*Assembly!R$12+$BH213*Assembly!R$13+$BI213*Assembly!R$14+$BJ213*Assembly!R$15+$BK213*Assembly!R$16+$BL213*Assembly!R$17+$BM213*Assembly!R$18+$BN213*Assembly!R$19+$BO213*Assembly!R$20+$BP213*Assembly!R$21+$BQ213*Assembly!R$22+$BR213*Assembly!R$23+$BS213*Assembly!R$24</f>
        <v>0</v>
      </c>
      <c r="CK213" s="454" t="str">
        <f>$AY213*Assembly!S$4+$AZ213*Assembly!S$5+$BA213*Assembly!S$6+$BB213*Assembly!S$7+$BC213*Assembly!S$8+$BD213*Assembly!S$9+$BE213*Assembly!S$10+$BF213*Assembly!S$11+$BG213*Assembly!S$12+$BH213*Assembly!S$13+$BI213*Assembly!S$14+$BJ213*Assembly!S$15+$BK213*Assembly!S$16+$BL213*Assembly!S$17+$BM213*Assembly!S$18+$BN213*Assembly!S$19+$BO213*Assembly!S$20+$BP213*Assembly!S$21+$BQ213*Assembly!S$22+$BR213*Assembly!S$23+$BS213*Assembly!S$24</f>
        <v>0</v>
      </c>
      <c r="CL213" s="454" t="str">
        <f>$AY213*Assembly!T$4+$AZ213*Assembly!T$5+$BA213*Assembly!T$6+$BB213*Assembly!T$7+$BC213*Assembly!T$8+$BD213*Assembly!T$9+$BE213*Assembly!T$10+$BF213*Assembly!T$11+$BG213*Assembly!T$12+$BH213*Assembly!T$13+$BI213*Assembly!T$14+$BJ213*Assembly!T$15+$BK213*Assembly!T$16+$BL213*Assembly!T$17+$BM213*Assembly!T$18+$BN213*Assembly!T$19+$BO213*Assembly!T$20+$BP213*Assembly!T$21+$BQ213*Assembly!T$22+$BR213*Assembly!T$23+$BS213*Assembly!T$24</f>
        <v>0</v>
      </c>
      <c r="CM213" s="454" t="str">
        <f>$AY213*Assembly!U$4+$AZ213*Assembly!U$5+$BA213*Assembly!U$6+$BB213*Assembly!U$7+$BC213*Assembly!U$8+$BD213*Assembly!U$9+$BE213*Assembly!U$10+$BF213*Assembly!U$11+$BG213*Assembly!U$12+$BH213*Assembly!U$13+$BI213*Assembly!U$14+$BJ213*Assembly!U$15+$BK213*Assembly!U$16+$BL213*Assembly!U$17+$BM213*Assembly!U$18+$BN213*Assembly!U$19+$BO213*Assembly!U$20+$BP213*Assembly!U$21+$BQ213*Assembly!U$22+$BR213*Assembly!U$23+$BS213*Assembly!U$24</f>
        <v>0</v>
      </c>
      <c r="CN213" s="457" t="str">
        <f>$AY213*Assembly!V$4+$AZ213*Assembly!V$5+$BA213*Assembly!V$6+$BB213*Assembly!V$7+$BC213*Assembly!V$8+$BD213*Assembly!V$9+$BE213*Assembly!V$10+$BF213*Assembly!V$11+$BG213*Assembly!V$12+$BH213*Assembly!V$13+$BI213*Assembly!V$14+$BJ213*Assembly!V$15+$BK213*Assembly!V$16+$BL213*Assembly!V$17+$BM213*Assembly!V$18+$BN213*Assembly!V$19+$BO213*Assembly!V$20+$BP213*Assembly!V$21+$BQ213*Assembly!V$22+$BR213*Assembly!V$23+$BS213*Assembly!V$24</f>
        <v>0</v>
      </c>
      <c r="CO213" s="457" t="str">
        <f>CE213*Refining!$F$3</f>
        <v>3,348</v>
      </c>
      <c r="CP213" s="457" t="str">
        <f>CF213*Refining!$F$4</f>
        <v>391</v>
      </c>
      <c r="CQ213" s="457" t="str">
        <f>CG213*Refining!$F$5</f>
        <v>313</v>
      </c>
      <c r="CR213" s="457" t="str">
        <f>CH213*Refining!$F$6</f>
        <v>0</v>
      </c>
      <c r="CS213" s="457" t="str">
        <f>CI213*Refining!$F$7</f>
        <v>0</v>
      </c>
      <c r="CT213" s="457" t="str">
        <f>CJ213*Refining!$F$8</f>
        <v>0</v>
      </c>
      <c r="CU213" s="457" t="str">
        <f>CK213*Refining!$F$9</f>
        <v>0</v>
      </c>
      <c r="CV213" s="457" t="str">
        <f>CL213*Refining!$F$10</f>
        <v>0</v>
      </c>
      <c r="CW213" s="457" t="str">
        <f>CM213*Refining!$F$11</f>
        <v>0</v>
      </c>
      <c r="CX213" s="457" t="str">
        <f>CN213*Refining!$F$12</f>
        <v>0</v>
      </c>
      <c r="CY213" s="441" t="str">
        <f t="shared" ref="CY213:DR213" si="860">IF(CE213 = 0, "", CE213)</f>
        <v>1,875</v>
      </c>
      <c r="CZ213" s="442" t="str">
        <f t="shared" si="860"/>
        <v>125</v>
      </c>
      <c r="DA213" s="442" t="str">
        <f t="shared" si="860"/>
        <v>75</v>
      </c>
      <c r="DB213" s="443" t="str">
        <f t="shared" si="860"/>
        <v/>
      </c>
      <c r="DC213" s="444" t="str">
        <f t="shared" si="860"/>
        <v/>
      </c>
      <c r="DD213" s="442" t="str">
        <f t="shared" si="860"/>
        <v/>
      </c>
      <c r="DE213" s="444" t="str">
        <f t="shared" si="860"/>
        <v/>
      </c>
      <c r="DF213" s="444" t="str">
        <f t="shared" si="860"/>
        <v/>
      </c>
      <c r="DG213" s="442" t="str">
        <f t="shared" si="860"/>
        <v/>
      </c>
      <c r="DH213" s="445" t="str">
        <f t="shared" si="860"/>
        <v/>
      </c>
      <c r="DI213" s="441" t="str">
        <f t="shared" si="860"/>
        <v>3,348</v>
      </c>
      <c r="DJ213" s="442" t="str">
        <f t="shared" si="860"/>
        <v>391</v>
      </c>
      <c r="DK213" s="442" t="str">
        <f t="shared" si="860"/>
        <v>313</v>
      </c>
      <c r="DL213" s="442" t="str">
        <f t="shared" si="860"/>
        <v/>
      </c>
      <c r="DM213" s="446" t="str">
        <f t="shared" si="860"/>
        <v/>
      </c>
      <c r="DN213" s="442" t="str">
        <f t="shared" si="860"/>
        <v/>
      </c>
      <c r="DO213" s="442" t="str">
        <f t="shared" si="860"/>
        <v/>
      </c>
      <c r="DP213" s="442" t="str">
        <f t="shared" si="860"/>
        <v/>
      </c>
      <c r="DQ213" s="442" t="str">
        <f t="shared" si="860"/>
        <v/>
      </c>
      <c r="DR213" s="445" t="str">
        <f t="shared" si="860"/>
        <v/>
      </c>
      <c r="DS213" s="447" t="str">
        <f t="shared" si="15"/>
        <v>2,075</v>
      </c>
      <c r="DT213" s="448" t="str">
        <f t="shared" si="16"/>
        <v>4,051</v>
      </c>
      <c r="DU213" s="434" t="str">
        <f>CY213*'Ores &amp; Ingots'!$C$3+CZ213*'Ores &amp; Ingots'!$C$4+DA213*'Ores &amp; Ingots'!$C$5+DB213*'Ores &amp; Ingots'!$C$6+DC213*'Ores &amp; Ingots'!$C$7+DD213*'Ores &amp; Ingots'!$C$8+DE213*'Ores &amp; Ingots'!$C$9+DF213*'Ores &amp; Ingots'!$C$10+DG213*'Ores &amp; Ingots'!$C$11+DH213*'Ores &amp; Ingots'!$C$12</f>
        <v>261</v>
      </c>
      <c r="DV213" s="434" t="str">
        <f>DI213*'Ores &amp; Ingots'!$B$3+DJ213*'Ores &amp; Ingots'!$B$4+DK213*'Ores &amp; Ingots'!$B$5+DL213*'Ores &amp; Ingots'!$B$6+DM213*'Ores &amp; Ingots'!$B$7+DN213*'Ores &amp; Ingots'!$B$8+DO213*'Ores &amp; Ingots'!$B$9+DP213*'Ores &amp; Ingots'!$B$10+DQ213*'Ores &amp; Ingots'!$B$11+DR213*'Ores &amp; Ingots'!$B$12</f>
        <v>1,499</v>
      </c>
      <c r="DW213" s="448" t="str">
        <f>CY213*Refining!$G$3+CZ213*Refining!$G$4+DA213*Refining!$G$5+DB213*Refining!$G$6+DC213*Refining!$G$7+DD213*Refining!$G$8+DE213*Refining!$G$9+DF213*Refining!$G$10+DG213*Refining!$G$11+DH213*Refining!$G$12</f>
        <v>1,691</v>
      </c>
      <c r="DX213" s="448" t="str">
        <f t="shared" si="17"/>
        <v>263,088</v>
      </c>
      <c r="DY213" s="449" t="str">
        <f t="shared" si="18"/>
        <v>0.2631</v>
      </c>
      <c r="DZ213" s="447" t="str">
        <f t="shared" si="19"/>
        <v>1,830</v>
      </c>
      <c r="EA213" s="446" t="str">
        <f t="shared" ref="EA213:EB213" si="861">DZ213/60</f>
        <v>30.5</v>
      </c>
      <c r="EB213" s="446" t="str">
        <f t="shared" si="861"/>
        <v>0.5</v>
      </c>
      <c r="EC213" s="450" t="str">
        <f t="shared" si="21"/>
        <v>0.02</v>
      </c>
      <c r="ED213" s="447" t="str">
        <f t="shared" si="22"/>
        <v>282,532</v>
      </c>
      <c r="EE213" s="446" t="str">
        <f t="shared" ref="EE213:EF213" si="862">ED213/1000</f>
        <v>282.5</v>
      </c>
      <c r="EF213" s="451" t="str">
        <f t="shared" si="862"/>
        <v>0.28</v>
      </c>
      <c r="EG213" s="452" t="str">
        <f t="shared" si="24"/>
        <v>0.2825</v>
      </c>
      <c r="EH213" s="225">
        <v>32.0</v>
      </c>
    </row>
    <row r="214">
      <c r="A214" s="33"/>
      <c r="B214" s="226" t="s">
        <v>1069</v>
      </c>
      <c r="C214" s="227" t="s">
        <v>886</v>
      </c>
      <c r="D214" s="227">
        <v>1.0</v>
      </c>
      <c r="E214" s="227">
        <v>1.0</v>
      </c>
      <c r="F214" s="227">
        <v>1.0</v>
      </c>
      <c r="G214" s="420" t="str">
        <f t="shared" si="5"/>
        <v>15.625</v>
      </c>
      <c r="H214" s="421">
        <v>14.0</v>
      </c>
      <c r="I214" s="421">
        <v>42.0</v>
      </c>
      <c r="J214" s="421" t="str">
        <f>H214/Main!$D$9</f>
        <v>14</v>
      </c>
      <c r="K214" s="421" t="str">
        <f>I214/Main!$D$10</f>
        <v>42</v>
      </c>
      <c r="L214" s="422" t="str">
        <f t="shared" si="6"/>
        <v>3.0</v>
      </c>
      <c r="M214" s="422">
        <v>0.4</v>
      </c>
      <c r="N214" s="423"/>
      <c r="O214" s="423"/>
      <c r="P214" s="423"/>
      <c r="Q214" s="424"/>
      <c r="R214" s="423"/>
      <c r="S214" s="425"/>
      <c r="T214" s="425"/>
      <c r="U214" s="423"/>
      <c r="V214" s="423"/>
      <c r="W214" s="425"/>
      <c r="X214" s="425"/>
      <c r="Y214" s="423"/>
      <c r="Z214" s="423"/>
      <c r="AA214" s="423"/>
      <c r="AB214" s="423"/>
      <c r="AC214" s="523" t="s">
        <v>12</v>
      </c>
      <c r="AD214" s="498">
        <v>130.0</v>
      </c>
      <c r="AE214" s="434">
        <v>0.0</v>
      </c>
      <c r="AF214" s="434">
        <v>0.0</v>
      </c>
      <c r="AG214" s="434">
        <v>0.0</v>
      </c>
      <c r="AH214" s="434">
        <v>0.0</v>
      </c>
      <c r="AI214" s="434">
        <v>0.0</v>
      </c>
      <c r="AJ214" s="434">
        <v>0.0</v>
      </c>
      <c r="AK214" s="434">
        <v>0.0</v>
      </c>
      <c r="AL214" s="434">
        <v>0.0</v>
      </c>
      <c r="AM214" s="434">
        <v>0.0</v>
      </c>
      <c r="AN214" s="434">
        <v>0.0</v>
      </c>
      <c r="AO214" s="434">
        <v>50.0</v>
      </c>
      <c r="AP214" s="434">
        <v>0.0</v>
      </c>
      <c r="AQ214" s="434">
        <v>0.0</v>
      </c>
      <c r="AR214" s="434">
        <v>0.0</v>
      </c>
      <c r="AS214" s="434">
        <v>0.0</v>
      </c>
      <c r="AT214" s="434">
        <v>0.0</v>
      </c>
      <c r="AU214" s="434">
        <v>0.0</v>
      </c>
      <c r="AV214" s="434">
        <v>0.0</v>
      </c>
      <c r="AW214" s="434">
        <v>0.0</v>
      </c>
      <c r="AX214" s="434">
        <v>0.0</v>
      </c>
      <c r="AY214" s="537" t="str">
        <f t="shared" ref="AY214:BS214" si="863">IF(AD214 = 0, "", AD214)</f>
        <v>130</v>
      </c>
      <c r="AZ214" s="430" t="str">
        <f t="shared" si="863"/>
        <v/>
      </c>
      <c r="BA214" s="430" t="str">
        <f t="shared" si="863"/>
        <v/>
      </c>
      <c r="BB214" s="430" t="str">
        <f t="shared" si="863"/>
        <v/>
      </c>
      <c r="BC214" s="430" t="str">
        <f t="shared" si="863"/>
        <v/>
      </c>
      <c r="BD214" s="430" t="str">
        <f t="shared" si="863"/>
        <v/>
      </c>
      <c r="BE214" s="430" t="str">
        <f t="shared" si="863"/>
        <v/>
      </c>
      <c r="BF214" s="430" t="str">
        <f t="shared" si="863"/>
        <v/>
      </c>
      <c r="BG214" s="430" t="str">
        <f t="shared" si="863"/>
        <v/>
      </c>
      <c r="BH214" s="430" t="str">
        <f t="shared" si="863"/>
        <v/>
      </c>
      <c r="BI214" s="430" t="str">
        <f t="shared" si="863"/>
        <v/>
      </c>
      <c r="BJ214" s="430" t="str">
        <f t="shared" si="863"/>
        <v>50</v>
      </c>
      <c r="BK214" s="430" t="str">
        <f t="shared" si="863"/>
        <v/>
      </c>
      <c r="BL214" s="430" t="str">
        <f t="shared" si="863"/>
        <v/>
      </c>
      <c r="BM214" s="430" t="str">
        <f t="shared" si="863"/>
        <v/>
      </c>
      <c r="BN214" s="430" t="str">
        <f t="shared" si="863"/>
        <v/>
      </c>
      <c r="BO214" s="430" t="str">
        <f t="shared" si="863"/>
        <v/>
      </c>
      <c r="BP214" s="430" t="str">
        <f t="shared" si="863"/>
        <v/>
      </c>
      <c r="BQ214" s="430" t="str">
        <f t="shared" si="863"/>
        <v/>
      </c>
      <c r="BR214" s="430" t="str">
        <f t="shared" si="863"/>
        <v/>
      </c>
      <c r="BS214" s="432" t="str">
        <f t="shared" si="863"/>
        <v/>
      </c>
      <c r="BT214" s="433" t="str">
        <f>$AY214*Assembly!Y$4+$AZ214*Assembly!Y$5+$BA214*Assembly!Y$6+$BB214*Assembly!Y$7+$BC214*Assembly!Y$8+$BD214*Assembly!Y$9+$BE214*Assembly!Y$10+$BF214*Assembly!Y$11+$BG214*Assembly!Y$12+$BH214*Assembly!Y$13+$BI214*Assembly!Y$14+$BJ214*Assembly!Y$15+$BK214*Assembly!Y$16+$BL214*Assembly!Y$17+$BM214*Assembly!Y$18+$BN214*Assembly!Y$19+$BO214*Assembly!Y$20+$BP214*Assembly!Y$21+$BQ214*Assembly!Y$22+$BR214*Assembly!Y$23+$BS214*Assembly!Y$24</f>
        <v>2,900</v>
      </c>
      <c r="BU214" s="434" t="str">
        <f t="shared" si="8"/>
        <v>186</v>
      </c>
      <c r="BV214" s="434" t="str">
        <f>$AY214*Assembly!AC$4+$AZ214*Assembly!AC$5+$BA214*Assembly!AC$6+$BB214*Assembly!AC$7+$BC214*Assembly!AC$8+$BD214*Assembly!AC$9+$BE214*Assembly!AC$10+$BF214*Assembly!AC$11+$BG214*Assembly!AC$12+$BH214*Assembly!AC$13+$BI214*Assembly!AC$14+$BJ214*Assembly!AC$15+$BK214*Assembly!AC$16+$BL214*Assembly!AC$17+$BM214*Assembly!AC$18+$BN214*Assembly!AC$19+$BO214*Assembly!AC$20+$BP214*Assembly!AC$21+$BQ214*Assembly!AC$22+$BR214*Assembly!AC$23+$BS214*Assembly!AC$24</f>
        <v>14,500</v>
      </c>
      <c r="BW214" s="435" t="str">
        <f t="shared" si="9"/>
        <v>5.00</v>
      </c>
      <c r="BX214" s="436" t="str">
        <f t="shared" si="10"/>
        <v>928</v>
      </c>
      <c r="BY214" s="437" t="str">
        <f t="shared" si="11"/>
        <v>78.1</v>
      </c>
      <c r="BZ214" s="438"/>
      <c r="CA214" s="434" t="str">
        <f>$AY214*Assembly!X$4+$AZ214*Assembly!X$5+$BA214*Assembly!X$6+$BB214*Assembly!X$7+$BC214*Assembly!X$8+$BD214*Assembly!X$9+$BE214*Assembly!X$10+$BF214*Assembly!X$11+$BG214*Assembly!X$12+$BH214*Assembly!X$13+$BI214*Assembly!X$14+$BJ214*Assembly!X$15+$BK214*Assembly!X$16+$BL214*Assembly!X$17+$BM214*Assembly!X$18+$BN214*Assembly!X$19+$BO214*Assembly!X$20+$BP214*Assembly!X$21+$BQ214*Assembly!X$22+$BR214*Assembly!X$23+$BS214*Assembly!X$24</f>
        <v>230</v>
      </c>
      <c r="CB214" s="434" t="str">
        <f t="shared" si="12"/>
        <v>35,778</v>
      </c>
      <c r="CC214" s="439" t="str">
        <f t="shared" si="13"/>
        <v>0.0358</v>
      </c>
      <c r="CD214" s="440" t="str">
        <f>$AY214*Assembly!AB$4+$AZ214*Assembly!AB$5+$BA214*Assembly!AB$6+$BB214*Assembly!AB$7+$BC214*Assembly!AB$8+$BD214*Assembly!AB$9+$BE214*Assembly!AB$10+$BF214*Assembly!AB$11+$BG214*Assembly!AB$12+$BH214*Assembly!AB$13+$BI214*Assembly!AB$14+$BJ214*Assembly!AB$15+$BK214*Assembly!AB$16+$BL214*Assembly!AB$17+$BM214*Assembly!AB$18+$BN214*Assembly!AB$19+$BO214*Assembly!AB$20+$BP214*Assembly!AB$21+$BQ214*Assembly!AB$22+$BR214*Assembly!AB$23+$BS214*Assembly!AB$24</f>
        <v>1,140</v>
      </c>
      <c r="CE214" s="424" t="str">
        <f>$AY214*Assembly!M$4+$AZ214*Assembly!M$5+$BA214*Assembly!M$6+$BB214*Assembly!M$7+$BC214*Assembly!M$8+$BD214*Assembly!M$9+$BE214*Assembly!M$10+$BF214*Assembly!M$11+$BG214*Assembly!M$12+$BH214*Assembly!M$13+$BI214*Assembly!M$14+$BJ214*Assembly!M$15+$BK214*Assembly!M$16+$BL214*Assembly!M$17+$BM214*Assembly!M$18+$BN214*Assembly!M$19+$BO214*Assembly!M$20+$BP214*Assembly!M$21+$BQ214*Assembly!M$22+$BR214*Assembly!M$23+$BS214*Assembly!M$24</f>
        <v>3,330</v>
      </c>
      <c r="CF214" s="424" t="str">
        <f>$AY214*Assembly!N$4+$AZ214*Assembly!N$5+$BA214*Assembly!N$6+$BB214*Assembly!N$7+$BC214*Assembly!N$8+$BD214*Assembly!N$9+$BE214*Assembly!N$10+$BF214*Assembly!N$11+$BG214*Assembly!N$12+$BH214*Assembly!N$13+$BI214*Assembly!N$14+$BJ214*Assembly!N$15+$BK214*Assembly!N$16+$BL214*Assembly!N$17+$BM214*Assembly!N$18+$BN214*Assembly!N$19+$BO214*Assembly!N$20+$BP214*Assembly!N$21+$BQ214*Assembly!N$22+$BR214*Assembly!N$23+$BS214*Assembly!N$24</f>
        <v>250</v>
      </c>
      <c r="CG214" s="424" t="str">
        <f>$AY214*Assembly!O$4+$AZ214*Assembly!O$5+$BA214*Assembly!O$6+$BB214*Assembly!O$7+$BC214*Assembly!O$8+$BD214*Assembly!O$9+$BE214*Assembly!O$10+$BF214*Assembly!O$11+$BG214*Assembly!O$12+$BH214*Assembly!O$13+$BI214*Assembly!O$14+$BJ214*Assembly!O$15+$BK214*Assembly!O$16+$BL214*Assembly!O$17+$BM214*Assembly!O$18+$BN214*Assembly!O$19+$BO214*Assembly!O$20+$BP214*Assembly!O$21+$BQ214*Assembly!O$22+$BR214*Assembly!O$23+$BS214*Assembly!O$24</f>
        <v>150</v>
      </c>
      <c r="CH214" s="421" t="str">
        <f>$AY214*Assembly!P$4+$AZ214*Assembly!P$5+$BA214*Assembly!P$6+$BB214*Assembly!P$7+$BC214*Assembly!P$8+$BD214*Assembly!P$9+$BE214*Assembly!P$10+$BF214*Assembly!P$11+$BG214*Assembly!P$12+$BH214*Assembly!P$13+$BI214*Assembly!P$14+$BJ214*Assembly!P$15+$BK214*Assembly!P$16+$BL214*Assembly!P$17+$BM214*Assembly!P$18+$BN214*Assembly!P$19+$BO214*Assembly!P$20+$BP214*Assembly!P$21+$BQ214*Assembly!P$22+$BR214*Assembly!P$23+$BS214*Assembly!P$24</f>
        <v>0</v>
      </c>
      <c r="CI214" s="421" t="str">
        <f>$AY214*Assembly!Q$4+$AZ214*Assembly!Q$5+$BA214*Assembly!Q$6+$BB214*Assembly!Q$7+$BC214*Assembly!Q$8+$BD214*Assembly!Q$9+$BE214*Assembly!Q$10+$BF214*Assembly!Q$11+$BG214*Assembly!Q$12+$BH214*Assembly!Q$13+$BI214*Assembly!Q$14+$BJ214*Assembly!Q$15+$BK214*Assembly!Q$16+$BL214*Assembly!Q$17+$BM214*Assembly!Q$18+$BN214*Assembly!Q$19+$BO214*Assembly!Q$20+$BP214*Assembly!Q$21+$BQ214*Assembly!Q$22+$BR214*Assembly!Q$23+$BS214*Assembly!Q$24</f>
        <v>0</v>
      </c>
      <c r="CJ214" s="424" t="str">
        <f>$AY214*Assembly!R$4+$AZ214*Assembly!R$5+$BA214*Assembly!R$6+$BB214*Assembly!R$7+$BC214*Assembly!R$8+$BD214*Assembly!R$9+$BE214*Assembly!R$10+$BF214*Assembly!R$11+$BG214*Assembly!R$12+$BH214*Assembly!R$13+$BI214*Assembly!R$14+$BJ214*Assembly!R$15+$BK214*Assembly!R$16+$BL214*Assembly!R$17+$BM214*Assembly!R$18+$BN214*Assembly!R$19+$BO214*Assembly!R$20+$BP214*Assembly!R$21+$BQ214*Assembly!R$22+$BR214*Assembly!R$23+$BS214*Assembly!R$24</f>
        <v>0</v>
      </c>
      <c r="CK214" s="421" t="str">
        <f>$AY214*Assembly!S$4+$AZ214*Assembly!S$5+$BA214*Assembly!S$6+$BB214*Assembly!S$7+$BC214*Assembly!S$8+$BD214*Assembly!S$9+$BE214*Assembly!S$10+$BF214*Assembly!S$11+$BG214*Assembly!S$12+$BH214*Assembly!S$13+$BI214*Assembly!S$14+$BJ214*Assembly!S$15+$BK214*Assembly!S$16+$BL214*Assembly!S$17+$BM214*Assembly!S$18+$BN214*Assembly!S$19+$BO214*Assembly!S$20+$BP214*Assembly!S$21+$BQ214*Assembly!S$22+$BR214*Assembly!S$23+$BS214*Assembly!S$24</f>
        <v>0</v>
      </c>
      <c r="CL214" s="421" t="str">
        <f>$AY214*Assembly!T$4+$AZ214*Assembly!T$5+$BA214*Assembly!T$6+$BB214*Assembly!T$7+$BC214*Assembly!T$8+$BD214*Assembly!T$9+$BE214*Assembly!T$10+$BF214*Assembly!T$11+$BG214*Assembly!T$12+$BH214*Assembly!T$13+$BI214*Assembly!T$14+$BJ214*Assembly!T$15+$BK214*Assembly!T$16+$BL214*Assembly!T$17+$BM214*Assembly!T$18+$BN214*Assembly!T$19+$BO214*Assembly!T$20+$BP214*Assembly!T$21+$BQ214*Assembly!T$22+$BR214*Assembly!T$23+$BS214*Assembly!T$24</f>
        <v>0</v>
      </c>
      <c r="CM214" s="421" t="str">
        <f>$AY214*Assembly!U$4+$AZ214*Assembly!U$5+$BA214*Assembly!U$6+$BB214*Assembly!U$7+$BC214*Assembly!U$8+$BD214*Assembly!U$9+$BE214*Assembly!U$10+$BF214*Assembly!U$11+$BG214*Assembly!U$12+$BH214*Assembly!U$13+$BI214*Assembly!U$14+$BJ214*Assembly!U$15+$BK214*Assembly!U$16+$BL214*Assembly!U$17+$BM214*Assembly!U$18+$BN214*Assembly!U$19+$BO214*Assembly!U$20+$BP214*Assembly!U$21+$BQ214*Assembly!U$22+$BR214*Assembly!U$23+$BS214*Assembly!U$24</f>
        <v>0</v>
      </c>
      <c r="CN214" s="424" t="str">
        <f>$AY214*Assembly!V$4+$AZ214*Assembly!V$5+$BA214*Assembly!V$6+$BB214*Assembly!V$7+$BC214*Assembly!V$8+$BD214*Assembly!V$9+$BE214*Assembly!V$10+$BF214*Assembly!V$11+$BG214*Assembly!V$12+$BH214*Assembly!V$13+$BI214*Assembly!V$14+$BJ214*Assembly!V$15+$BK214*Assembly!V$16+$BL214*Assembly!V$17+$BM214*Assembly!V$18+$BN214*Assembly!V$19+$BO214*Assembly!V$20+$BP214*Assembly!V$21+$BQ214*Assembly!V$22+$BR214*Assembly!V$23+$BS214*Assembly!V$24</f>
        <v>0</v>
      </c>
      <c r="CO214" s="424" t="str">
        <f>CE214*Refining!$F$3</f>
        <v>5,946</v>
      </c>
      <c r="CP214" s="424" t="str">
        <f>CF214*Refining!$F$4</f>
        <v>781</v>
      </c>
      <c r="CQ214" s="424" t="str">
        <f>CG214*Refining!$F$5</f>
        <v>625</v>
      </c>
      <c r="CR214" s="424" t="str">
        <f>CH214*Refining!$F$6</f>
        <v>0</v>
      </c>
      <c r="CS214" s="424" t="str">
        <f>CI214*Refining!$F$7</f>
        <v>0</v>
      </c>
      <c r="CT214" s="424" t="str">
        <f>CJ214*Refining!$F$8</f>
        <v>0</v>
      </c>
      <c r="CU214" s="424" t="str">
        <f>CK214*Refining!$F$9</f>
        <v>0</v>
      </c>
      <c r="CV214" s="424" t="str">
        <f>CL214*Refining!$F$10</f>
        <v>0</v>
      </c>
      <c r="CW214" s="424" t="str">
        <f>CM214*Refining!$F$11</f>
        <v>0</v>
      </c>
      <c r="CX214" s="424" t="str">
        <f>CN214*Refining!$F$12</f>
        <v>0</v>
      </c>
      <c r="CY214" s="441" t="str">
        <f t="shared" ref="CY214:DR214" si="864">IF(CE214 = 0, "", CE214)</f>
        <v>3,330</v>
      </c>
      <c r="CZ214" s="442" t="str">
        <f t="shared" si="864"/>
        <v>250</v>
      </c>
      <c r="DA214" s="442" t="str">
        <f t="shared" si="864"/>
        <v>150</v>
      </c>
      <c r="DB214" s="443" t="str">
        <f t="shared" si="864"/>
        <v/>
      </c>
      <c r="DC214" s="444" t="str">
        <f t="shared" si="864"/>
        <v/>
      </c>
      <c r="DD214" s="442" t="str">
        <f t="shared" si="864"/>
        <v/>
      </c>
      <c r="DE214" s="444" t="str">
        <f t="shared" si="864"/>
        <v/>
      </c>
      <c r="DF214" s="444" t="str">
        <f t="shared" si="864"/>
        <v/>
      </c>
      <c r="DG214" s="442" t="str">
        <f t="shared" si="864"/>
        <v/>
      </c>
      <c r="DH214" s="445" t="str">
        <f t="shared" si="864"/>
        <v/>
      </c>
      <c r="DI214" s="441" t="str">
        <f t="shared" si="864"/>
        <v>5,946</v>
      </c>
      <c r="DJ214" s="442" t="str">
        <f t="shared" si="864"/>
        <v>781</v>
      </c>
      <c r="DK214" s="442" t="str">
        <f t="shared" si="864"/>
        <v>625</v>
      </c>
      <c r="DL214" s="442" t="str">
        <f t="shared" si="864"/>
        <v/>
      </c>
      <c r="DM214" s="446" t="str">
        <f t="shared" si="864"/>
        <v/>
      </c>
      <c r="DN214" s="442" t="str">
        <f t="shared" si="864"/>
        <v/>
      </c>
      <c r="DO214" s="442" t="str">
        <f t="shared" si="864"/>
        <v/>
      </c>
      <c r="DP214" s="442" t="str">
        <f t="shared" si="864"/>
        <v/>
      </c>
      <c r="DQ214" s="442" t="str">
        <f t="shared" si="864"/>
        <v/>
      </c>
      <c r="DR214" s="445" t="str">
        <f t="shared" si="864"/>
        <v/>
      </c>
      <c r="DS214" s="447" t="str">
        <f t="shared" si="15"/>
        <v>3,730</v>
      </c>
      <c r="DT214" s="448" t="str">
        <f t="shared" si="16"/>
        <v>7,353</v>
      </c>
      <c r="DU214" s="434" t="str">
        <f>CY214*'Ores &amp; Ingots'!$C$3+CZ214*'Ores &amp; Ingots'!$C$4+DA214*'Ores &amp; Ingots'!$C$5+DB214*'Ores &amp; Ingots'!$C$6+DC214*'Ores &amp; Ingots'!$C$7+DD214*'Ores &amp; Ingots'!$C$8+DE214*'Ores &amp; Ingots'!$C$9+DF214*'Ores &amp; Ingots'!$C$10+DG214*'Ores &amp; Ingots'!$C$11+DH214*'Ores &amp; Ingots'!$C$12</f>
        <v>468</v>
      </c>
      <c r="DV214" s="434" t="str">
        <f>DI214*'Ores &amp; Ingots'!$B$3+DJ214*'Ores &amp; Ingots'!$B$4+DK214*'Ores &amp; Ingots'!$B$5+DL214*'Ores &amp; Ingots'!$B$6+DM214*'Ores &amp; Ingots'!$B$7+DN214*'Ores &amp; Ingots'!$B$8+DO214*'Ores &amp; Ingots'!$B$9+DP214*'Ores &amp; Ingots'!$B$10+DQ214*'Ores &amp; Ingots'!$B$11+DR214*'Ores &amp; Ingots'!$B$12</f>
        <v>2,720</v>
      </c>
      <c r="DW214" s="448" t="str">
        <f>CY214*Refining!$G$3+CZ214*Refining!$G$4+DA214*Refining!$G$5+DB214*Refining!$G$6+DC214*Refining!$G$7+DD214*Refining!$G$8+DE214*Refining!$G$9+DF214*Refining!$G$10+DG214*Refining!$G$11+DH214*Refining!$G$12</f>
        <v>3,354</v>
      </c>
      <c r="DX214" s="448" t="str">
        <f t="shared" si="17"/>
        <v>521,688</v>
      </c>
      <c r="DY214" s="449" t="str">
        <f t="shared" si="18"/>
        <v>0.5217</v>
      </c>
      <c r="DZ214" s="447" t="str">
        <f t="shared" si="19"/>
        <v>3,598</v>
      </c>
      <c r="EA214" s="446" t="str">
        <f t="shared" ref="EA214:EB214" si="865">DZ214/60</f>
        <v>60.0</v>
      </c>
      <c r="EB214" s="446" t="str">
        <f t="shared" si="865"/>
        <v>1.0</v>
      </c>
      <c r="EC214" s="450" t="str">
        <f t="shared" si="21"/>
        <v>0.04</v>
      </c>
      <c r="ED214" s="447" t="str">
        <f t="shared" si="22"/>
        <v>557,466</v>
      </c>
      <c r="EE214" s="446" t="str">
        <f t="shared" ref="EE214:EF214" si="866">ED214/1000</f>
        <v>557.5</v>
      </c>
      <c r="EF214" s="451" t="str">
        <f t="shared" si="866"/>
        <v>0.56</v>
      </c>
      <c r="EG214" s="452" t="str">
        <f t="shared" si="24"/>
        <v>0.5575</v>
      </c>
      <c r="EH214" s="225" t="s">
        <v>12</v>
      </c>
    </row>
    <row r="215">
      <c r="A215" s="33"/>
      <c r="B215" s="226" t="s">
        <v>1070</v>
      </c>
      <c r="C215" s="227" t="s">
        <v>886</v>
      </c>
      <c r="D215" s="227">
        <v>1.0</v>
      </c>
      <c r="E215" s="227">
        <v>1.0</v>
      </c>
      <c r="F215" s="227">
        <v>1.0</v>
      </c>
      <c r="G215" s="453" t="str">
        <f t="shared" si="5"/>
        <v>15.625</v>
      </c>
      <c r="H215" s="454">
        <v>24.0</v>
      </c>
      <c r="I215" s="454">
        <v>60.0</v>
      </c>
      <c r="J215" s="454" t="str">
        <f>H215/Main!$D$9</f>
        <v>24</v>
      </c>
      <c r="K215" s="454" t="str">
        <f>I215/Main!$D$10</f>
        <v>60</v>
      </c>
      <c r="L215" s="455" t="str">
        <f t="shared" si="6"/>
        <v>2.5</v>
      </c>
      <c r="M215" s="455">
        <v>0.4</v>
      </c>
      <c r="N215" s="456"/>
      <c r="O215" s="456"/>
      <c r="P215" s="456"/>
      <c r="Q215" s="457"/>
      <c r="R215" s="456"/>
      <c r="S215" s="458"/>
      <c r="T215" s="458"/>
      <c r="U215" s="456"/>
      <c r="V215" s="456"/>
      <c r="W215" s="530"/>
      <c r="X215" s="458"/>
      <c r="Y215" s="456"/>
      <c r="Z215" s="456"/>
      <c r="AA215" s="456"/>
      <c r="AB215" s="456"/>
      <c r="AC215" s="531" t="s">
        <v>18</v>
      </c>
      <c r="AD215" s="498">
        <v>130.0</v>
      </c>
      <c r="AE215" s="434">
        <v>0.0</v>
      </c>
      <c r="AF215" s="434">
        <v>0.0</v>
      </c>
      <c r="AG215" s="434">
        <v>0.0</v>
      </c>
      <c r="AH215" s="434">
        <v>0.0</v>
      </c>
      <c r="AI215" s="434">
        <v>0.0</v>
      </c>
      <c r="AJ215" s="434">
        <v>0.0</v>
      </c>
      <c r="AK215" s="434">
        <v>0.0</v>
      </c>
      <c r="AL215" s="434">
        <v>0.0</v>
      </c>
      <c r="AM215" s="434">
        <v>0.0</v>
      </c>
      <c r="AN215" s="434">
        <v>0.0</v>
      </c>
      <c r="AO215" s="434">
        <v>50.0</v>
      </c>
      <c r="AP215" s="434">
        <v>0.0</v>
      </c>
      <c r="AQ215" s="434">
        <v>0.0</v>
      </c>
      <c r="AR215" s="434">
        <v>0.0</v>
      </c>
      <c r="AS215" s="434">
        <v>0.0</v>
      </c>
      <c r="AT215" s="434">
        <v>0.0</v>
      </c>
      <c r="AU215" s="434">
        <v>0.0</v>
      </c>
      <c r="AV215" s="434">
        <v>0.0</v>
      </c>
      <c r="AW215" s="434">
        <v>0.0</v>
      </c>
      <c r="AX215" s="434">
        <v>0.0</v>
      </c>
      <c r="AY215" s="537" t="str">
        <f t="shared" ref="AY215:BS215" si="867">IF(AD215 = 0, "", AD215)</f>
        <v>130</v>
      </c>
      <c r="AZ215" s="430" t="str">
        <f t="shared" si="867"/>
        <v/>
      </c>
      <c r="BA215" s="430" t="str">
        <f t="shared" si="867"/>
        <v/>
      </c>
      <c r="BB215" s="430" t="str">
        <f t="shared" si="867"/>
        <v/>
      </c>
      <c r="BC215" s="430" t="str">
        <f t="shared" si="867"/>
        <v/>
      </c>
      <c r="BD215" s="430" t="str">
        <f t="shared" si="867"/>
        <v/>
      </c>
      <c r="BE215" s="430" t="str">
        <f t="shared" si="867"/>
        <v/>
      </c>
      <c r="BF215" s="430" t="str">
        <f t="shared" si="867"/>
        <v/>
      </c>
      <c r="BG215" s="430" t="str">
        <f t="shared" si="867"/>
        <v/>
      </c>
      <c r="BH215" s="430" t="str">
        <f t="shared" si="867"/>
        <v/>
      </c>
      <c r="BI215" s="430" t="str">
        <f t="shared" si="867"/>
        <v/>
      </c>
      <c r="BJ215" s="430" t="str">
        <f t="shared" si="867"/>
        <v>50</v>
      </c>
      <c r="BK215" s="430" t="str">
        <f t="shared" si="867"/>
        <v/>
      </c>
      <c r="BL215" s="430" t="str">
        <f t="shared" si="867"/>
        <v/>
      </c>
      <c r="BM215" s="430" t="str">
        <f t="shared" si="867"/>
        <v/>
      </c>
      <c r="BN215" s="430" t="str">
        <f t="shared" si="867"/>
        <v/>
      </c>
      <c r="BO215" s="430" t="str">
        <f t="shared" si="867"/>
        <v/>
      </c>
      <c r="BP215" s="430" t="str">
        <f t="shared" si="867"/>
        <v/>
      </c>
      <c r="BQ215" s="430" t="str">
        <f t="shared" si="867"/>
        <v/>
      </c>
      <c r="BR215" s="430" t="str">
        <f t="shared" si="867"/>
        <v/>
      </c>
      <c r="BS215" s="432" t="str">
        <f t="shared" si="867"/>
        <v/>
      </c>
      <c r="BT215" s="433" t="str">
        <f>$AY215*Assembly!Y$4+$AZ215*Assembly!Y$5+$BA215*Assembly!Y$6+$BB215*Assembly!Y$7+$BC215*Assembly!Y$8+$BD215*Assembly!Y$9+$BE215*Assembly!Y$10+$BF215*Assembly!Y$11+$BG215*Assembly!Y$12+$BH215*Assembly!Y$13+$BI215*Assembly!Y$14+$BJ215*Assembly!Y$15+$BK215*Assembly!Y$16+$BL215*Assembly!Y$17+$BM215*Assembly!Y$18+$BN215*Assembly!Y$19+$BO215*Assembly!Y$20+$BP215*Assembly!Y$21+$BQ215*Assembly!Y$22+$BR215*Assembly!Y$23+$BS215*Assembly!Y$24</f>
        <v>2,900</v>
      </c>
      <c r="BU215" s="434" t="str">
        <f t="shared" si="8"/>
        <v>186</v>
      </c>
      <c r="BV215" s="434" t="str">
        <f>$AY215*Assembly!AC$4+$AZ215*Assembly!AC$5+$BA215*Assembly!AC$6+$BB215*Assembly!AC$7+$BC215*Assembly!AC$8+$BD215*Assembly!AC$9+$BE215*Assembly!AC$10+$BF215*Assembly!AC$11+$BG215*Assembly!AC$12+$BH215*Assembly!AC$13+$BI215*Assembly!AC$14+$BJ215*Assembly!AC$15+$BK215*Assembly!AC$16+$BL215*Assembly!AC$17+$BM215*Assembly!AC$18+$BN215*Assembly!AC$19+$BO215*Assembly!AC$20+$BP215*Assembly!AC$21+$BQ215*Assembly!AC$22+$BR215*Assembly!AC$23+$BS215*Assembly!AC$24</f>
        <v>14,500</v>
      </c>
      <c r="BW215" s="435" t="str">
        <f t="shared" si="9"/>
        <v>5.00</v>
      </c>
      <c r="BX215" s="436" t="str">
        <f t="shared" si="10"/>
        <v>928</v>
      </c>
      <c r="BY215" s="437" t="str">
        <f t="shared" si="11"/>
        <v>78.1</v>
      </c>
      <c r="BZ215" s="438"/>
      <c r="CA215" s="434" t="str">
        <f>$AY215*Assembly!X$4+$AZ215*Assembly!X$5+$BA215*Assembly!X$6+$BB215*Assembly!X$7+$BC215*Assembly!X$8+$BD215*Assembly!X$9+$BE215*Assembly!X$10+$BF215*Assembly!X$11+$BG215*Assembly!X$12+$BH215*Assembly!X$13+$BI215*Assembly!X$14+$BJ215*Assembly!X$15+$BK215*Assembly!X$16+$BL215*Assembly!X$17+$BM215*Assembly!X$18+$BN215*Assembly!X$19+$BO215*Assembly!X$20+$BP215*Assembly!X$21+$BQ215*Assembly!X$22+$BR215*Assembly!X$23+$BS215*Assembly!X$24</f>
        <v>230</v>
      </c>
      <c r="CB215" s="434" t="str">
        <f t="shared" si="12"/>
        <v>35,778</v>
      </c>
      <c r="CC215" s="439" t="str">
        <f t="shared" si="13"/>
        <v>0.0358</v>
      </c>
      <c r="CD215" s="440" t="str">
        <f>$AY215*Assembly!AB$4+$AZ215*Assembly!AB$5+$BA215*Assembly!AB$6+$BB215*Assembly!AB$7+$BC215*Assembly!AB$8+$BD215*Assembly!AB$9+$BE215*Assembly!AB$10+$BF215*Assembly!AB$11+$BG215*Assembly!AB$12+$BH215*Assembly!AB$13+$BI215*Assembly!AB$14+$BJ215*Assembly!AB$15+$BK215*Assembly!AB$16+$BL215*Assembly!AB$17+$BM215*Assembly!AB$18+$BN215*Assembly!AB$19+$BO215*Assembly!AB$20+$BP215*Assembly!AB$21+$BQ215*Assembly!AB$22+$BR215*Assembly!AB$23+$BS215*Assembly!AB$24</f>
        <v>1,140</v>
      </c>
      <c r="CE215" s="457" t="str">
        <f>$AY215*Assembly!M$4+$AZ215*Assembly!M$5+$BA215*Assembly!M$6+$BB215*Assembly!M$7+$BC215*Assembly!M$8+$BD215*Assembly!M$9+$BE215*Assembly!M$10+$BF215*Assembly!M$11+$BG215*Assembly!M$12+$BH215*Assembly!M$13+$BI215*Assembly!M$14+$BJ215*Assembly!M$15+$BK215*Assembly!M$16+$BL215*Assembly!M$17+$BM215*Assembly!M$18+$BN215*Assembly!M$19+$BO215*Assembly!M$20+$BP215*Assembly!M$21+$BQ215*Assembly!M$22+$BR215*Assembly!M$23+$BS215*Assembly!M$24</f>
        <v>3,330</v>
      </c>
      <c r="CF215" s="457" t="str">
        <f>$AY215*Assembly!N$4+$AZ215*Assembly!N$5+$BA215*Assembly!N$6+$BB215*Assembly!N$7+$BC215*Assembly!N$8+$BD215*Assembly!N$9+$BE215*Assembly!N$10+$BF215*Assembly!N$11+$BG215*Assembly!N$12+$BH215*Assembly!N$13+$BI215*Assembly!N$14+$BJ215*Assembly!N$15+$BK215*Assembly!N$16+$BL215*Assembly!N$17+$BM215*Assembly!N$18+$BN215*Assembly!N$19+$BO215*Assembly!N$20+$BP215*Assembly!N$21+$BQ215*Assembly!N$22+$BR215*Assembly!N$23+$BS215*Assembly!N$24</f>
        <v>250</v>
      </c>
      <c r="CG215" s="457" t="str">
        <f>$AY215*Assembly!O$4+$AZ215*Assembly!O$5+$BA215*Assembly!O$6+$BB215*Assembly!O$7+$BC215*Assembly!O$8+$BD215*Assembly!O$9+$BE215*Assembly!O$10+$BF215*Assembly!O$11+$BG215*Assembly!O$12+$BH215*Assembly!O$13+$BI215*Assembly!O$14+$BJ215*Assembly!O$15+$BK215*Assembly!O$16+$BL215*Assembly!O$17+$BM215*Assembly!O$18+$BN215*Assembly!O$19+$BO215*Assembly!O$20+$BP215*Assembly!O$21+$BQ215*Assembly!O$22+$BR215*Assembly!O$23+$BS215*Assembly!O$24</f>
        <v>150</v>
      </c>
      <c r="CH215" s="454" t="str">
        <f>$AY215*Assembly!P$4+$AZ215*Assembly!P$5+$BA215*Assembly!P$6+$BB215*Assembly!P$7+$BC215*Assembly!P$8+$BD215*Assembly!P$9+$BE215*Assembly!P$10+$BF215*Assembly!P$11+$BG215*Assembly!P$12+$BH215*Assembly!P$13+$BI215*Assembly!P$14+$BJ215*Assembly!P$15+$BK215*Assembly!P$16+$BL215*Assembly!P$17+$BM215*Assembly!P$18+$BN215*Assembly!P$19+$BO215*Assembly!P$20+$BP215*Assembly!P$21+$BQ215*Assembly!P$22+$BR215*Assembly!P$23+$BS215*Assembly!P$24</f>
        <v>0</v>
      </c>
      <c r="CI215" s="454" t="str">
        <f>$AY215*Assembly!Q$4+$AZ215*Assembly!Q$5+$BA215*Assembly!Q$6+$BB215*Assembly!Q$7+$BC215*Assembly!Q$8+$BD215*Assembly!Q$9+$BE215*Assembly!Q$10+$BF215*Assembly!Q$11+$BG215*Assembly!Q$12+$BH215*Assembly!Q$13+$BI215*Assembly!Q$14+$BJ215*Assembly!Q$15+$BK215*Assembly!Q$16+$BL215*Assembly!Q$17+$BM215*Assembly!Q$18+$BN215*Assembly!Q$19+$BO215*Assembly!Q$20+$BP215*Assembly!Q$21+$BQ215*Assembly!Q$22+$BR215*Assembly!Q$23+$BS215*Assembly!Q$24</f>
        <v>0</v>
      </c>
      <c r="CJ215" s="457" t="str">
        <f>$AY215*Assembly!R$4+$AZ215*Assembly!R$5+$BA215*Assembly!R$6+$BB215*Assembly!R$7+$BC215*Assembly!R$8+$BD215*Assembly!R$9+$BE215*Assembly!R$10+$BF215*Assembly!R$11+$BG215*Assembly!R$12+$BH215*Assembly!R$13+$BI215*Assembly!R$14+$BJ215*Assembly!R$15+$BK215*Assembly!R$16+$BL215*Assembly!R$17+$BM215*Assembly!R$18+$BN215*Assembly!R$19+$BO215*Assembly!R$20+$BP215*Assembly!R$21+$BQ215*Assembly!R$22+$BR215*Assembly!R$23+$BS215*Assembly!R$24</f>
        <v>0</v>
      </c>
      <c r="CK215" s="454" t="str">
        <f>$AY215*Assembly!S$4+$AZ215*Assembly!S$5+$BA215*Assembly!S$6+$BB215*Assembly!S$7+$BC215*Assembly!S$8+$BD215*Assembly!S$9+$BE215*Assembly!S$10+$BF215*Assembly!S$11+$BG215*Assembly!S$12+$BH215*Assembly!S$13+$BI215*Assembly!S$14+$BJ215*Assembly!S$15+$BK215*Assembly!S$16+$BL215*Assembly!S$17+$BM215*Assembly!S$18+$BN215*Assembly!S$19+$BO215*Assembly!S$20+$BP215*Assembly!S$21+$BQ215*Assembly!S$22+$BR215*Assembly!S$23+$BS215*Assembly!S$24</f>
        <v>0</v>
      </c>
      <c r="CL215" s="454" t="str">
        <f>$AY215*Assembly!T$4+$AZ215*Assembly!T$5+$BA215*Assembly!T$6+$BB215*Assembly!T$7+$BC215*Assembly!T$8+$BD215*Assembly!T$9+$BE215*Assembly!T$10+$BF215*Assembly!T$11+$BG215*Assembly!T$12+$BH215*Assembly!T$13+$BI215*Assembly!T$14+$BJ215*Assembly!T$15+$BK215*Assembly!T$16+$BL215*Assembly!T$17+$BM215*Assembly!T$18+$BN215*Assembly!T$19+$BO215*Assembly!T$20+$BP215*Assembly!T$21+$BQ215*Assembly!T$22+$BR215*Assembly!T$23+$BS215*Assembly!T$24</f>
        <v>0</v>
      </c>
      <c r="CM215" s="454" t="str">
        <f>$AY215*Assembly!U$4+$AZ215*Assembly!U$5+$BA215*Assembly!U$6+$BB215*Assembly!U$7+$BC215*Assembly!U$8+$BD215*Assembly!U$9+$BE215*Assembly!U$10+$BF215*Assembly!U$11+$BG215*Assembly!U$12+$BH215*Assembly!U$13+$BI215*Assembly!U$14+$BJ215*Assembly!U$15+$BK215*Assembly!U$16+$BL215*Assembly!U$17+$BM215*Assembly!U$18+$BN215*Assembly!U$19+$BO215*Assembly!U$20+$BP215*Assembly!U$21+$BQ215*Assembly!U$22+$BR215*Assembly!U$23+$BS215*Assembly!U$24</f>
        <v>0</v>
      </c>
      <c r="CN215" s="457" t="str">
        <f>$AY215*Assembly!V$4+$AZ215*Assembly!V$5+$BA215*Assembly!V$6+$BB215*Assembly!V$7+$BC215*Assembly!V$8+$BD215*Assembly!V$9+$BE215*Assembly!V$10+$BF215*Assembly!V$11+$BG215*Assembly!V$12+$BH215*Assembly!V$13+$BI215*Assembly!V$14+$BJ215*Assembly!V$15+$BK215*Assembly!V$16+$BL215*Assembly!V$17+$BM215*Assembly!V$18+$BN215*Assembly!V$19+$BO215*Assembly!V$20+$BP215*Assembly!V$21+$BQ215*Assembly!V$22+$BR215*Assembly!V$23+$BS215*Assembly!V$24</f>
        <v>0</v>
      </c>
      <c r="CO215" s="457" t="str">
        <f>CE215*Refining!$F$3</f>
        <v>5,946</v>
      </c>
      <c r="CP215" s="457" t="str">
        <f>CF215*Refining!$F$4</f>
        <v>781</v>
      </c>
      <c r="CQ215" s="457" t="str">
        <f>CG215*Refining!$F$5</f>
        <v>625</v>
      </c>
      <c r="CR215" s="457" t="str">
        <f>CH215*Refining!$F$6</f>
        <v>0</v>
      </c>
      <c r="CS215" s="457" t="str">
        <f>CI215*Refining!$F$7</f>
        <v>0</v>
      </c>
      <c r="CT215" s="457" t="str">
        <f>CJ215*Refining!$F$8</f>
        <v>0</v>
      </c>
      <c r="CU215" s="457" t="str">
        <f>CK215*Refining!$F$9</f>
        <v>0</v>
      </c>
      <c r="CV215" s="457" t="str">
        <f>CL215*Refining!$F$10</f>
        <v>0</v>
      </c>
      <c r="CW215" s="457" t="str">
        <f>CM215*Refining!$F$11</f>
        <v>0</v>
      </c>
      <c r="CX215" s="457" t="str">
        <f>CN215*Refining!$F$12</f>
        <v>0</v>
      </c>
      <c r="CY215" s="441" t="str">
        <f t="shared" ref="CY215:DR215" si="868">IF(CE215 = 0, "", CE215)</f>
        <v>3,330</v>
      </c>
      <c r="CZ215" s="442" t="str">
        <f t="shared" si="868"/>
        <v>250</v>
      </c>
      <c r="DA215" s="442" t="str">
        <f t="shared" si="868"/>
        <v>150</v>
      </c>
      <c r="DB215" s="443" t="str">
        <f t="shared" si="868"/>
        <v/>
      </c>
      <c r="DC215" s="444" t="str">
        <f t="shared" si="868"/>
        <v/>
      </c>
      <c r="DD215" s="442" t="str">
        <f t="shared" si="868"/>
        <v/>
      </c>
      <c r="DE215" s="444" t="str">
        <f t="shared" si="868"/>
        <v/>
      </c>
      <c r="DF215" s="444" t="str">
        <f t="shared" si="868"/>
        <v/>
      </c>
      <c r="DG215" s="442" t="str">
        <f t="shared" si="868"/>
        <v/>
      </c>
      <c r="DH215" s="445" t="str">
        <f t="shared" si="868"/>
        <v/>
      </c>
      <c r="DI215" s="441" t="str">
        <f t="shared" si="868"/>
        <v>5,946</v>
      </c>
      <c r="DJ215" s="442" t="str">
        <f t="shared" si="868"/>
        <v>781</v>
      </c>
      <c r="DK215" s="442" t="str">
        <f t="shared" si="868"/>
        <v>625</v>
      </c>
      <c r="DL215" s="442" t="str">
        <f t="shared" si="868"/>
        <v/>
      </c>
      <c r="DM215" s="446" t="str">
        <f t="shared" si="868"/>
        <v/>
      </c>
      <c r="DN215" s="442" t="str">
        <f t="shared" si="868"/>
        <v/>
      </c>
      <c r="DO215" s="442" t="str">
        <f t="shared" si="868"/>
        <v/>
      </c>
      <c r="DP215" s="442" t="str">
        <f t="shared" si="868"/>
        <v/>
      </c>
      <c r="DQ215" s="442" t="str">
        <f t="shared" si="868"/>
        <v/>
      </c>
      <c r="DR215" s="445" t="str">
        <f t="shared" si="868"/>
        <v/>
      </c>
      <c r="DS215" s="447" t="str">
        <f t="shared" si="15"/>
        <v>3,730</v>
      </c>
      <c r="DT215" s="448" t="str">
        <f t="shared" si="16"/>
        <v>7,353</v>
      </c>
      <c r="DU215" s="434" t="str">
        <f>CY215*'Ores &amp; Ingots'!$C$3+CZ215*'Ores &amp; Ingots'!$C$4+DA215*'Ores &amp; Ingots'!$C$5+DB215*'Ores &amp; Ingots'!$C$6+DC215*'Ores &amp; Ingots'!$C$7+DD215*'Ores &amp; Ingots'!$C$8+DE215*'Ores &amp; Ingots'!$C$9+DF215*'Ores &amp; Ingots'!$C$10+DG215*'Ores &amp; Ingots'!$C$11+DH215*'Ores &amp; Ingots'!$C$12</f>
        <v>468</v>
      </c>
      <c r="DV215" s="434" t="str">
        <f>DI215*'Ores &amp; Ingots'!$B$3+DJ215*'Ores &amp; Ingots'!$B$4+DK215*'Ores &amp; Ingots'!$B$5+DL215*'Ores &amp; Ingots'!$B$6+DM215*'Ores &amp; Ingots'!$B$7+DN215*'Ores &amp; Ingots'!$B$8+DO215*'Ores &amp; Ingots'!$B$9+DP215*'Ores &amp; Ingots'!$B$10+DQ215*'Ores &amp; Ingots'!$B$11+DR215*'Ores &amp; Ingots'!$B$12</f>
        <v>2,720</v>
      </c>
      <c r="DW215" s="448" t="str">
        <f>CY215*Refining!$G$3+CZ215*Refining!$G$4+DA215*Refining!$G$5+DB215*Refining!$G$6+DC215*Refining!$G$7+DD215*Refining!$G$8+DE215*Refining!$G$9+DF215*Refining!$G$10+DG215*Refining!$G$11+DH215*Refining!$G$12</f>
        <v>3,354</v>
      </c>
      <c r="DX215" s="448" t="str">
        <f t="shared" si="17"/>
        <v>521,688</v>
      </c>
      <c r="DY215" s="449" t="str">
        <f t="shared" si="18"/>
        <v>0.5217</v>
      </c>
      <c r="DZ215" s="447" t="str">
        <f t="shared" si="19"/>
        <v>3,608</v>
      </c>
      <c r="EA215" s="446" t="str">
        <f t="shared" ref="EA215:EB215" si="869">DZ215/60</f>
        <v>60.1</v>
      </c>
      <c r="EB215" s="446" t="str">
        <f t="shared" si="869"/>
        <v>1.0</v>
      </c>
      <c r="EC215" s="450" t="str">
        <f t="shared" si="21"/>
        <v>0.04</v>
      </c>
      <c r="ED215" s="447" t="str">
        <f t="shared" si="22"/>
        <v>557,466</v>
      </c>
      <c r="EE215" s="446" t="str">
        <f t="shared" ref="EE215:EF215" si="870">ED215/1000</f>
        <v>557.5</v>
      </c>
      <c r="EF215" s="451" t="str">
        <f t="shared" si="870"/>
        <v>0.56</v>
      </c>
      <c r="EG215" s="452" t="str">
        <f t="shared" si="24"/>
        <v>0.5575</v>
      </c>
      <c r="EH215" s="225">
        <v>48.0</v>
      </c>
    </row>
    <row r="216">
      <c r="A216" s="33"/>
      <c r="B216" s="226" t="s">
        <v>1071</v>
      </c>
      <c r="C216" s="227" t="s">
        <v>886</v>
      </c>
      <c r="D216" s="227">
        <v>1.0</v>
      </c>
      <c r="E216" s="227">
        <v>1.0</v>
      </c>
      <c r="F216" s="227">
        <v>1.0</v>
      </c>
      <c r="G216" s="420" t="str">
        <f t="shared" si="5"/>
        <v>15.625</v>
      </c>
      <c r="H216" s="421">
        <v>14.0</v>
      </c>
      <c r="I216" s="421">
        <v>35.0</v>
      </c>
      <c r="J216" s="421" t="str">
        <f>H216/Main!$D$9</f>
        <v>14</v>
      </c>
      <c r="K216" s="421" t="str">
        <f>I216/Main!$D$10</f>
        <v>35</v>
      </c>
      <c r="L216" s="422" t="str">
        <f t="shared" si="6"/>
        <v>2.5</v>
      </c>
      <c r="M216" s="422">
        <v>0.4</v>
      </c>
      <c r="N216" s="423"/>
      <c r="O216" s="423"/>
      <c r="P216" s="423"/>
      <c r="Q216" s="424"/>
      <c r="R216" s="423"/>
      <c r="S216" s="425"/>
      <c r="T216" s="425"/>
      <c r="U216" s="423"/>
      <c r="V216" s="423"/>
      <c r="W216" s="425"/>
      <c r="X216" s="425"/>
      <c r="Y216" s="423"/>
      <c r="Z216" s="423"/>
      <c r="AA216" s="423"/>
      <c r="AB216" s="423"/>
      <c r="AC216" s="523" t="s">
        <v>18</v>
      </c>
      <c r="AD216" s="498">
        <v>75.0</v>
      </c>
      <c r="AE216" s="434">
        <v>0.0</v>
      </c>
      <c r="AF216" s="434">
        <v>0.0</v>
      </c>
      <c r="AG216" s="434">
        <v>0.0</v>
      </c>
      <c r="AH216" s="434">
        <v>0.0</v>
      </c>
      <c r="AI216" s="434">
        <v>0.0</v>
      </c>
      <c r="AJ216" s="434">
        <v>0.0</v>
      </c>
      <c r="AK216" s="434">
        <v>0.0</v>
      </c>
      <c r="AL216" s="434">
        <v>0.0</v>
      </c>
      <c r="AM216" s="434">
        <v>0.0</v>
      </c>
      <c r="AN216" s="434">
        <v>0.0</v>
      </c>
      <c r="AO216" s="434">
        <v>25.0</v>
      </c>
      <c r="AP216" s="434">
        <v>0.0</v>
      </c>
      <c r="AQ216" s="434">
        <v>0.0</v>
      </c>
      <c r="AR216" s="434">
        <v>0.0</v>
      </c>
      <c r="AS216" s="434">
        <v>0.0</v>
      </c>
      <c r="AT216" s="434">
        <v>0.0</v>
      </c>
      <c r="AU216" s="434">
        <v>0.0</v>
      </c>
      <c r="AV216" s="434">
        <v>0.0</v>
      </c>
      <c r="AW216" s="434">
        <v>0.0</v>
      </c>
      <c r="AX216" s="434">
        <v>0.0</v>
      </c>
      <c r="AY216" s="537" t="str">
        <f t="shared" ref="AY216:BS216" si="871">IF(AD216 = 0, "", AD216)</f>
        <v>75</v>
      </c>
      <c r="AZ216" s="430" t="str">
        <f t="shared" si="871"/>
        <v/>
      </c>
      <c r="BA216" s="430" t="str">
        <f t="shared" si="871"/>
        <v/>
      </c>
      <c r="BB216" s="430" t="str">
        <f t="shared" si="871"/>
        <v/>
      </c>
      <c r="BC216" s="430" t="str">
        <f t="shared" si="871"/>
        <v/>
      </c>
      <c r="BD216" s="430" t="str">
        <f t="shared" si="871"/>
        <v/>
      </c>
      <c r="BE216" s="430" t="str">
        <f t="shared" si="871"/>
        <v/>
      </c>
      <c r="BF216" s="430" t="str">
        <f t="shared" si="871"/>
        <v/>
      </c>
      <c r="BG216" s="430" t="str">
        <f t="shared" si="871"/>
        <v/>
      </c>
      <c r="BH216" s="430" t="str">
        <f t="shared" si="871"/>
        <v/>
      </c>
      <c r="BI216" s="430" t="str">
        <f t="shared" si="871"/>
        <v/>
      </c>
      <c r="BJ216" s="430" t="str">
        <f t="shared" si="871"/>
        <v>25</v>
      </c>
      <c r="BK216" s="430" t="str">
        <f t="shared" si="871"/>
        <v/>
      </c>
      <c r="BL216" s="430" t="str">
        <f t="shared" si="871"/>
        <v/>
      </c>
      <c r="BM216" s="430" t="str">
        <f t="shared" si="871"/>
        <v/>
      </c>
      <c r="BN216" s="430" t="str">
        <f t="shared" si="871"/>
        <v/>
      </c>
      <c r="BO216" s="430" t="str">
        <f t="shared" si="871"/>
        <v/>
      </c>
      <c r="BP216" s="430" t="str">
        <f t="shared" si="871"/>
        <v/>
      </c>
      <c r="BQ216" s="430" t="str">
        <f t="shared" si="871"/>
        <v/>
      </c>
      <c r="BR216" s="430" t="str">
        <f t="shared" si="871"/>
        <v/>
      </c>
      <c r="BS216" s="432" t="str">
        <f t="shared" si="871"/>
        <v/>
      </c>
      <c r="BT216" s="433" t="str">
        <f>$AY216*Assembly!Y$4+$AZ216*Assembly!Y$5+$BA216*Assembly!Y$6+$BB216*Assembly!Y$7+$BC216*Assembly!Y$8+$BD216*Assembly!Y$9+$BE216*Assembly!Y$10+$BF216*Assembly!Y$11+$BG216*Assembly!Y$12+$BH216*Assembly!Y$13+$BI216*Assembly!Y$14+$BJ216*Assembly!Y$15+$BK216*Assembly!Y$16+$BL216*Assembly!Y$17+$BM216*Assembly!Y$18+$BN216*Assembly!Y$19+$BO216*Assembly!Y$20+$BP216*Assembly!Y$21+$BQ216*Assembly!Y$22+$BR216*Assembly!Y$23+$BS216*Assembly!Y$24</f>
        <v>1,650</v>
      </c>
      <c r="BU216" s="434" t="str">
        <f t="shared" si="8"/>
        <v>106</v>
      </c>
      <c r="BV216" s="434" t="str">
        <f>$AY216*Assembly!AC$4+$AZ216*Assembly!AC$5+$BA216*Assembly!AC$6+$BB216*Assembly!AC$7+$BC216*Assembly!AC$8+$BD216*Assembly!AC$9+$BE216*Assembly!AC$10+$BF216*Assembly!AC$11+$BG216*Assembly!AC$12+$BH216*Assembly!AC$13+$BI216*Assembly!AC$14+$BJ216*Assembly!AC$15+$BK216*Assembly!AC$16+$BL216*Assembly!AC$17+$BM216*Assembly!AC$18+$BN216*Assembly!AC$19+$BO216*Assembly!AC$20+$BP216*Assembly!AC$21+$BQ216*Assembly!AC$22+$BR216*Assembly!AC$23+$BS216*Assembly!AC$24</f>
        <v>8,250</v>
      </c>
      <c r="BW216" s="435" t="str">
        <f t="shared" si="9"/>
        <v>5.00</v>
      </c>
      <c r="BX216" s="436" t="str">
        <f t="shared" si="10"/>
        <v>528</v>
      </c>
      <c r="BY216" s="437" t="str">
        <f t="shared" si="11"/>
        <v>78.1</v>
      </c>
      <c r="BZ216" s="438"/>
      <c r="CA216" s="434" t="str">
        <f>$AY216*Assembly!X$4+$AZ216*Assembly!X$5+$BA216*Assembly!X$6+$BB216*Assembly!X$7+$BC216*Assembly!X$8+$BD216*Assembly!X$9+$BE216*Assembly!X$10+$BF216*Assembly!X$11+$BG216*Assembly!X$12+$BH216*Assembly!X$13+$BI216*Assembly!X$14+$BJ216*Assembly!X$15+$BK216*Assembly!X$16+$BL216*Assembly!X$17+$BM216*Assembly!X$18+$BN216*Assembly!X$19+$BO216*Assembly!X$20+$BP216*Assembly!X$21+$BQ216*Assembly!X$22+$BR216*Assembly!X$23+$BS216*Assembly!X$24</f>
        <v>125</v>
      </c>
      <c r="CB216" s="434" t="str">
        <f t="shared" si="12"/>
        <v>19,444</v>
      </c>
      <c r="CC216" s="439" t="str">
        <f t="shared" si="13"/>
        <v>0.0194</v>
      </c>
      <c r="CD216" s="440" t="str">
        <f>$AY216*Assembly!AB$4+$AZ216*Assembly!AB$5+$BA216*Assembly!AB$6+$BB216*Assembly!AB$7+$BC216*Assembly!AB$8+$BD216*Assembly!AB$9+$BE216*Assembly!AB$10+$BF216*Assembly!AB$11+$BG216*Assembly!AB$12+$BH216*Assembly!AB$13+$BI216*Assembly!AB$14+$BJ216*Assembly!AB$15+$BK216*Assembly!AB$16+$BL216*Assembly!AB$17+$BM216*Assembly!AB$18+$BN216*Assembly!AB$19+$BO216*Assembly!AB$20+$BP216*Assembly!AB$21+$BQ216*Assembly!AB$22+$BR216*Assembly!AB$23+$BS216*Assembly!AB$24</f>
        <v>600</v>
      </c>
      <c r="CE216" s="424" t="str">
        <f>$AY216*Assembly!M$4+$AZ216*Assembly!M$5+$BA216*Assembly!M$6+$BB216*Assembly!M$7+$BC216*Assembly!M$8+$BD216*Assembly!M$9+$BE216*Assembly!M$10+$BF216*Assembly!M$11+$BG216*Assembly!M$12+$BH216*Assembly!M$13+$BI216*Assembly!M$14+$BJ216*Assembly!M$15+$BK216*Assembly!M$16+$BL216*Assembly!M$17+$BM216*Assembly!M$18+$BN216*Assembly!M$19+$BO216*Assembly!M$20+$BP216*Assembly!M$21+$BQ216*Assembly!M$22+$BR216*Assembly!M$23+$BS216*Assembly!M$24</f>
        <v>1,875</v>
      </c>
      <c r="CF216" s="424" t="str">
        <f>$AY216*Assembly!N$4+$AZ216*Assembly!N$5+$BA216*Assembly!N$6+$BB216*Assembly!N$7+$BC216*Assembly!N$8+$BD216*Assembly!N$9+$BE216*Assembly!N$10+$BF216*Assembly!N$11+$BG216*Assembly!N$12+$BH216*Assembly!N$13+$BI216*Assembly!N$14+$BJ216*Assembly!N$15+$BK216*Assembly!N$16+$BL216*Assembly!N$17+$BM216*Assembly!N$18+$BN216*Assembly!N$19+$BO216*Assembly!N$20+$BP216*Assembly!N$21+$BQ216*Assembly!N$22+$BR216*Assembly!N$23+$BS216*Assembly!N$24</f>
        <v>125</v>
      </c>
      <c r="CG216" s="424" t="str">
        <f>$AY216*Assembly!O$4+$AZ216*Assembly!O$5+$BA216*Assembly!O$6+$BB216*Assembly!O$7+$BC216*Assembly!O$8+$BD216*Assembly!O$9+$BE216*Assembly!O$10+$BF216*Assembly!O$11+$BG216*Assembly!O$12+$BH216*Assembly!O$13+$BI216*Assembly!O$14+$BJ216*Assembly!O$15+$BK216*Assembly!O$16+$BL216*Assembly!O$17+$BM216*Assembly!O$18+$BN216*Assembly!O$19+$BO216*Assembly!O$20+$BP216*Assembly!O$21+$BQ216*Assembly!O$22+$BR216*Assembly!O$23+$BS216*Assembly!O$24</f>
        <v>75</v>
      </c>
      <c r="CH216" s="421" t="str">
        <f>$AY216*Assembly!P$4+$AZ216*Assembly!P$5+$BA216*Assembly!P$6+$BB216*Assembly!P$7+$BC216*Assembly!P$8+$BD216*Assembly!P$9+$BE216*Assembly!P$10+$BF216*Assembly!P$11+$BG216*Assembly!P$12+$BH216*Assembly!P$13+$BI216*Assembly!P$14+$BJ216*Assembly!P$15+$BK216*Assembly!P$16+$BL216*Assembly!P$17+$BM216*Assembly!P$18+$BN216*Assembly!P$19+$BO216*Assembly!P$20+$BP216*Assembly!P$21+$BQ216*Assembly!P$22+$BR216*Assembly!P$23+$BS216*Assembly!P$24</f>
        <v>0</v>
      </c>
      <c r="CI216" s="421" t="str">
        <f>$AY216*Assembly!Q$4+$AZ216*Assembly!Q$5+$BA216*Assembly!Q$6+$BB216*Assembly!Q$7+$BC216*Assembly!Q$8+$BD216*Assembly!Q$9+$BE216*Assembly!Q$10+$BF216*Assembly!Q$11+$BG216*Assembly!Q$12+$BH216*Assembly!Q$13+$BI216*Assembly!Q$14+$BJ216*Assembly!Q$15+$BK216*Assembly!Q$16+$BL216*Assembly!Q$17+$BM216*Assembly!Q$18+$BN216*Assembly!Q$19+$BO216*Assembly!Q$20+$BP216*Assembly!Q$21+$BQ216*Assembly!Q$22+$BR216*Assembly!Q$23+$BS216*Assembly!Q$24</f>
        <v>0</v>
      </c>
      <c r="CJ216" s="424" t="str">
        <f>$AY216*Assembly!R$4+$AZ216*Assembly!R$5+$BA216*Assembly!R$6+$BB216*Assembly!R$7+$BC216*Assembly!R$8+$BD216*Assembly!R$9+$BE216*Assembly!R$10+$BF216*Assembly!R$11+$BG216*Assembly!R$12+$BH216*Assembly!R$13+$BI216*Assembly!R$14+$BJ216*Assembly!R$15+$BK216*Assembly!R$16+$BL216*Assembly!R$17+$BM216*Assembly!R$18+$BN216*Assembly!R$19+$BO216*Assembly!R$20+$BP216*Assembly!R$21+$BQ216*Assembly!R$22+$BR216*Assembly!R$23+$BS216*Assembly!R$24</f>
        <v>0</v>
      </c>
      <c r="CK216" s="421" t="str">
        <f>$AY216*Assembly!S$4+$AZ216*Assembly!S$5+$BA216*Assembly!S$6+$BB216*Assembly!S$7+$BC216*Assembly!S$8+$BD216*Assembly!S$9+$BE216*Assembly!S$10+$BF216*Assembly!S$11+$BG216*Assembly!S$12+$BH216*Assembly!S$13+$BI216*Assembly!S$14+$BJ216*Assembly!S$15+$BK216*Assembly!S$16+$BL216*Assembly!S$17+$BM216*Assembly!S$18+$BN216*Assembly!S$19+$BO216*Assembly!S$20+$BP216*Assembly!S$21+$BQ216*Assembly!S$22+$BR216*Assembly!S$23+$BS216*Assembly!S$24</f>
        <v>0</v>
      </c>
      <c r="CL216" s="421" t="str">
        <f>$AY216*Assembly!T$4+$AZ216*Assembly!T$5+$BA216*Assembly!T$6+$BB216*Assembly!T$7+$BC216*Assembly!T$8+$BD216*Assembly!T$9+$BE216*Assembly!T$10+$BF216*Assembly!T$11+$BG216*Assembly!T$12+$BH216*Assembly!T$13+$BI216*Assembly!T$14+$BJ216*Assembly!T$15+$BK216*Assembly!T$16+$BL216*Assembly!T$17+$BM216*Assembly!T$18+$BN216*Assembly!T$19+$BO216*Assembly!T$20+$BP216*Assembly!T$21+$BQ216*Assembly!T$22+$BR216*Assembly!T$23+$BS216*Assembly!T$24</f>
        <v>0</v>
      </c>
      <c r="CM216" s="421" t="str">
        <f>$AY216*Assembly!U$4+$AZ216*Assembly!U$5+$BA216*Assembly!U$6+$BB216*Assembly!U$7+$BC216*Assembly!U$8+$BD216*Assembly!U$9+$BE216*Assembly!U$10+$BF216*Assembly!U$11+$BG216*Assembly!U$12+$BH216*Assembly!U$13+$BI216*Assembly!U$14+$BJ216*Assembly!U$15+$BK216*Assembly!U$16+$BL216*Assembly!U$17+$BM216*Assembly!U$18+$BN216*Assembly!U$19+$BO216*Assembly!U$20+$BP216*Assembly!U$21+$BQ216*Assembly!U$22+$BR216*Assembly!U$23+$BS216*Assembly!U$24</f>
        <v>0</v>
      </c>
      <c r="CN216" s="424" t="str">
        <f>$AY216*Assembly!V$4+$AZ216*Assembly!V$5+$BA216*Assembly!V$6+$BB216*Assembly!V$7+$BC216*Assembly!V$8+$BD216*Assembly!V$9+$BE216*Assembly!V$10+$BF216*Assembly!V$11+$BG216*Assembly!V$12+$BH216*Assembly!V$13+$BI216*Assembly!V$14+$BJ216*Assembly!V$15+$BK216*Assembly!V$16+$BL216*Assembly!V$17+$BM216*Assembly!V$18+$BN216*Assembly!V$19+$BO216*Assembly!V$20+$BP216*Assembly!V$21+$BQ216*Assembly!V$22+$BR216*Assembly!V$23+$BS216*Assembly!V$24</f>
        <v>0</v>
      </c>
      <c r="CO216" s="424" t="str">
        <f>CE216*Refining!$F$3</f>
        <v>3,348</v>
      </c>
      <c r="CP216" s="424" t="str">
        <f>CF216*Refining!$F$4</f>
        <v>391</v>
      </c>
      <c r="CQ216" s="424" t="str">
        <f>CG216*Refining!$F$5</f>
        <v>313</v>
      </c>
      <c r="CR216" s="424" t="str">
        <f>CH216*Refining!$F$6</f>
        <v>0</v>
      </c>
      <c r="CS216" s="424" t="str">
        <f>CI216*Refining!$F$7</f>
        <v>0</v>
      </c>
      <c r="CT216" s="424" t="str">
        <f>CJ216*Refining!$F$8</f>
        <v>0</v>
      </c>
      <c r="CU216" s="424" t="str">
        <f>CK216*Refining!$F$9</f>
        <v>0</v>
      </c>
      <c r="CV216" s="424" t="str">
        <f>CL216*Refining!$F$10</f>
        <v>0</v>
      </c>
      <c r="CW216" s="424" t="str">
        <f>CM216*Refining!$F$11</f>
        <v>0</v>
      </c>
      <c r="CX216" s="424" t="str">
        <f>CN216*Refining!$F$12</f>
        <v>0</v>
      </c>
      <c r="CY216" s="441" t="str">
        <f t="shared" ref="CY216:DR216" si="872">IF(CE216 = 0, "", CE216)</f>
        <v>1,875</v>
      </c>
      <c r="CZ216" s="442" t="str">
        <f t="shared" si="872"/>
        <v>125</v>
      </c>
      <c r="DA216" s="442" t="str">
        <f t="shared" si="872"/>
        <v>75</v>
      </c>
      <c r="DB216" s="443" t="str">
        <f t="shared" si="872"/>
        <v/>
      </c>
      <c r="DC216" s="444" t="str">
        <f t="shared" si="872"/>
        <v/>
      </c>
      <c r="DD216" s="442" t="str">
        <f t="shared" si="872"/>
        <v/>
      </c>
      <c r="DE216" s="444" t="str">
        <f t="shared" si="872"/>
        <v/>
      </c>
      <c r="DF216" s="444" t="str">
        <f t="shared" si="872"/>
        <v/>
      </c>
      <c r="DG216" s="442" t="str">
        <f t="shared" si="872"/>
        <v/>
      </c>
      <c r="DH216" s="445" t="str">
        <f t="shared" si="872"/>
        <v/>
      </c>
      <c r="DI216" s="441" t="str">
        <f t="shared" si="872"/>
        <v>3,348</v>
      </c>
      <c r="DJ216" s="442" t="str">
        <f t="shared" si="872"/>
        <v>391</v>
      </c>
      <c r="DK216" s="442" t="str">
        <f t="shared" si="872"/>
        <v>313</v>
      </c>
      <c r="DL216" s="442" t="str">
        <f t="shared" si="872"/>
        <v/>
      </c>
      <c r="DM216" s="446" t="str">
        <f t="shared" si="872"/>
        <v/>
      </c>
      <c r="DN216" s="442" t="str">
        <f t="shared" si="872"/>
        <v/>
      </c>
      <c r="DO216" s="442" t="str">
        <f t="shared" si="872"/>
        <v/>
      </c>
      <c r="DP216" s="442" t="str">
        <f t="shared" si="872"/>
        <v/>
      </c>
      <c r="DQ216" s="442" t="str">
        <f t="shared" si="872"/>
        <v/>
      </c>
      <c r="DR216" s="445" t="str">
        <f t="shared" si="872"/>
        <v/>
      </c>
      <c r="DS216" s="447" t="str">
        <f t="shared" si="15"/>
        <v>2,075</v>
      </c>
      <c r="DT216" s="448" t="str">
        <f t="shared" si="16"/>
        <v>4,051</v>
      </c>
      <c r="DU216" s="434" t="str">
        <f>CY216*'Ores &amp; Ingots'!$C$3+CZ216*'Ores &amp; Ingots'!$C$4+DA216*'Ores &amp; Ingots'!$C$5+DB216*'Ores &amp; Ingots'!$C$6+DC216*'Ores &amp; Ingots'!$C$7+DD216*'Ores &amp; Ingots'!$C$8+DE216*'Ores &amp; Ingots'!$C$9+DF216*'Ores &amp; Ingots'!$C$10+DG216*'Ores &amp; Ingots'!$C$11+DH216*'Ores &amp; Ingots'!$C$12</f>
        <v>261</v>
      </c>
      <c r="DV216" s="434" t="str">
        <f>DI216*'Ores &amp; Ingots'!$B$3+DJ216*'Ores &amp; Ingots'!$B$4+DK216*'Ores &amp; Ingots'!$B$5+DL216*'Ores &amp; Ingots'!$B$6+DM216*'Ores &amp; Ingots'!$B$7+DN216*'Ores &amp; Ingots'!$B$8+DO216*'Ores &amp; Ingots'!$B$9+DP216*'Ores &amp; Ingots'!$B$10+DQ216*'Ores &amp; Ingots'!$B$11+DR216*'Ores &amp; Ingots'!$B$12</f>
        <v>1,499</v>
      </c>
      <c r="DW216" s="448" t="str">
        <f>CY216*Refining!$G$3+CZ216*Refining!$G$4+DA216*Refining!$G$5+DB216*Refining!$G$6+DC216*Refining!$G$7+DD216*Refining!$G$8+DE216*Refining!$G$9+DF216*Refining!$G$10+DG216*Refining!$G$11+DH216*Refining!$G$12</f>
        <v>1,691</v>
      </c>
      <c r="DX216" s="448" t="str">
        <f t="shared" si="17"/>
        <v>263,088</v>
      </c>
      <c r="DY216" s="449" t="str">
        <f t="shared" si="18"/>
        <v>0.2631</v>
      </c>
      <c r="DZ216" s="447" t="str">
        <f t="shared" si="19"/>
        <v>1,830</v>
      </c>
      <c r="EA216" s="446" t="str">
        <f t="shared" ref="EA216:EB216" si="873">DZ216/60</f>
        <v>30.5</v>
      </c>
      <c r="EB216" s="446" t="str">
        <f t="shared" si="873"/>
        <v>0.5</v>
      </c>
      <c r="EC216" s="450" t="str">
        <f t="shared" si="21"/>
        <v>0.02</v>
      </c>
      <c r="ED216" s="447" t="str">
        <f t="shared" si="22"/>
        <v>282,532</v>
      </c>
      <c r="EE216" s="446" t="str">
        <f t="shared" ref="EE216:EF216" si="874">ED216/1000</f>
        <v>282.5</v>
      </c>
      <c r="EF216" s="451" t="str">
        <f t="shared" si="874"/>
        <v>0.28</v>
      </c>
      <c r="EG216" s="452" t="str">
        <f t="shared" si="24"/>
        <v>0.2825</v>
      </c>
      <c r="EH216" s="225" t="s">
        <v>12</v>
      </c>
    </row>
    <row r="217">
      <c r="A217" s="33"/>
      <c r="B217" s="336" t="s">
        <v>1072</v>
      </c>
      <c r="C217" s="227" t="s">
        <v>886</v>
      </c>
      <c r="D217" s="227">
        <v>1.0</v>
      </c>
      <c r="E217" s="227">
        <v>1.0</v>
      </c>
      <c r="F217" s="227">
        <v>1.0</v>
      </c>
      <c r="G217" s="453" t="str">
        <f t="shared" si="5"/>
        <v>15.625</v>
      </c>
      <c r="H217" s="454">
        <v>8.0</v>
      </c>
      <c r="I217" s="454">
        <v>20.0</v>
      </c>
      <c r="J217" s="454" t="str">
        <f>H217/Main!$D$9</f>
        <v>8</v>
      </c>
      <c r="K217" s="454" t="str">
        <f>I217/Main!$D$10</f>
        <v>20</v>
      </c>
      <c r="L217" s="455" t="str">
        <f t="shared" si="6"/>
        <v>2.5</v>
      </c>
      <c r="M217" s="455">
        <v>1.0</v>
      </c>
      <c r="N217" s="456"/>
      <c r="O217" s="456"/>
      <c r="P217" s="456"/>
      <c r="Q217" s="457"/>
      <c r="R217" s="456"/>
      <c r="S217" s="458"/>
      <c r="T217" s="458"/>
      <c r="U217" s="456"/>
      <c r="V217" s="456"/>
      <c r="W217" s="530"/>
      <c r="X217" s="458"/>
      <c r="Y217" s="456"/>
      <c r="Z217" s="456"/>
      <c r="AA217" s="456"/>
      <c r="AB217" s="456"/>
      <c r="AC217" s="531" t="s">
        <v>12</v>
      </c>
      <c r="AD217" s="498">
        <v>112.0</v>
      </c>
      <c r="AE217" s="434">
        <v>0.0</v>
      </c>
      <c r="AF217" s="434">
        <v>0.0</v>
      </c>
      <c r="AG217" s="434">
        <v>0.0</v>
      </c>
      <c r="AH217" s="434">
        <v>0.0</v>
      </c>
      <c r="AI217" s="434">
        <v>0.0</v>
      </c>
      <c r="AJ217" s="434">
        <v>0.0</v>
      </c>
      <c r="AK217" s="434">
        <v>0.0</v>
      </c>
      <c r="AL217" s="434">
        <v>0.0</v>
      </c>
      <c r="AM217" s="434">
        <v>0.0</v>
      </c>
      <c r="AN217" s="434">
        <v>0.0</v>
      </c>
      <c r="AO217" s="434">
        <v>15.0</v>
      </c>
      <c r="AP217" s="434">
        <v>0.0</v>
      </c>
      <c r="AQ217" s="434">
        <v>0.0</v>
      </c>
      <c r="AR217" s="434">
        <v>0.0</v>
      </c>
      <c r="AS217" s="434">
        <v>0.0</v>
      </c>
      <c r="AT217" s="434">
        <v>0.0</v>
      </c>
      <c r="AU217" s="434">
        <v>0.0</v>
      </c>
      <c r="AV217" s="434">
        <v>0.0</v>
      </c>
      <c r="AW217" s="434">
        <v>0.0</v>
      </c>
      <c r="AX217" s="434">
        <v>0.0</v>
      </c>
      <c r="AY217" s="537" t="str">
        <f t="shared" ref="AY217:BS217" si="875">IF(AD217 = 0, "", AD217)</f>
        <v>112</v>
      </c>
      <c r="AZ217" s="430" t="str">
        <f t="shared" si="875"/>
        <v/>
      </c>
      <c r="BA217" s="430" t="str">
        <f t="shared" si="875"/>
        <v/>
      </c>
      <c r="BB217" s="430" t="str">
        <f t="shared" si="875"/>
        <v/>
      </c>
      <c r="BC217" s="430" t="str">
        <f t="shared" si="875"/>
        <v/>
      </c>
      <c r="BD217" s="430" t="str">
        <f t="shared" si="875"/>
        <v/>
      </c>
      <c r="BE217" s="430" t="str">
        <f t="shared" si="875"/>
        <v/>
      </c>
      <c r="BF217" s="430" t="str">
        <f t="shared" si="875"/>
        <v/>
      </c>
      <c r="BG217" s="430" t="str">
        <f t="shared" si="875"/>
        <v/>
      </c>
      <c r="BH217" s="430" t="str">
        <f t="shared" si="875"/>
        <v/>
      </c>
      <c r="BI217" s="430" t="str">
        <f t="shared" si="875"/>
        <v/>
      </c>
      <c r="BJ217" s="430" t="str">
        <f t="shared" si="875"/>
        <v>15</v>
      </c>
      <c r="BK217" s="430" t="str">
        <f t="shared" si="875"/>
        <v/>
      </c>
      <c r="BL217" s="430" t="str">
        <f t="shared" si="875"/>
        <v/>
      </c>
      <c r="BM217" s="430" t="str">
        <f t="shared" si="875"/>
        <v/>
      </c>
      <c r="BN217" s="430" t="str">
        <f t="shared" si="875"/>
        <v/>
      </c>
      <c r="BO217" s="430" t="str">
        <f t="shared" si="875"/>
        <v/>
      </c>
      <c r="BP217" s="430" t="str">
        <f t="shared" si="875"/>
        <v/>
      </c>
      <c r="BQ217" s="430" t="str">
        <f t="shared" si="875"/>
        <v/>
      </c>
      <c r="BR217" s="430" t="str">
        <f t="shared" si="875"/>
        <v/>
      </c>
      <c r="BS217" s="432" t="str">
        <f t="shared" si="875"/>
        <v/>
      </c>
      <c r="BT217" s="433" t="str">
        <f>$AY217*Assembly!Y$4+$AZ217*Assembly!Y$5+$BA217*Assembly!Y$6+$BB217*Assembly!Y$7+$BC217*Assembly!Y$8+$BD217*Assembly!Y$9+$BE217*Assembly!Y$10+$BF217*Assembly!Y$11+$BG217*Assembly!Y$12+$BH217*Assembly!Y$13+$BI217*Assembly!Y$14+$BJ217*Assembly!Y$15+$BK217*Assembly!Y$16+$BL217*Assembly!Y$17+$BM217*Assembly!Y$18+$BN217*Assembly!Y$19+$BO217*Assembly!Y$20+$BP217*Assembly!Y$21+$BQ217*Assembly!Y$22+$BR217*Assembly!Y$23+$BS217*Assembly!Y$24</f>
        <v>2,330</v>
      </c>
      <c r="BU217" s="434" t="str">
        <f t="shared" si="8"/>
        <v>149</v>
      </c>
      <c r="BV217" s="434" t="str">
        <f>$AY217*Assembly!AC$4+$AZ217*Assembly!AC$5+$BA217*Assembly!AC$6+$BB217*Assembly!AC$7+$BC217*Assembly!AC$8+$BD217*Assembly!AC$9+$BE217*Assembly!AC$10+$BF217*Assembly!AC$11+$BG217*Assembly!AC$12+$BH217*Assembly!AC$13+$BI217*Assembly!AC$14+$BJ217*Assembly!AC$15+$BK217*Assembly!AC$16+$BL217*Assembly!AC$17+$BM217*Assembly!AC$18+$BN217*Assembly!AC$19+$BO217*Assembly!AC$20+$BP217*Assembly!AC$21+$BQ217*Assembly!AC$22+$BR217*Assembly!AC$23+$BS217*Assembly!AC$24</f>
        <v>11,650</v>
      </c>
      <c r="BW217" s="435" t="str">
        <f t="shared" si="9"/>
        <v>5.00</v>
      </c>
      <c r="BX217" s="436" t="str">
        <f t="shared" si="10"/>
        <v>746</v>
      </c>
      <c r="BY217" s="437" t="str">
        <f t="shared" si="11"/>
        <v>78.1</v>
      </c>
      <c r="BZ217" s="438"/>
      <c r="CA217" s="434" t="str">
        <f>$AY217*Assembly!X$4+$AZ217*Assembly!X$5+$BA217*Assembly!X$6+$BB217*Assembly!X$7+$BC217*Assembly!X$8+$BD217*Assembly!X$9+$BE217*Assembly!X$10+$BF217*Assembly!X$11+$BG217*Assembly!X$12+$BH217*Assembly!X$13+$BI217*Assembly!X$14+$BJ217*Assembly!X$15+$BK217*Assembly!X$16+$BL217*Assembly!X$17+$BM217*Assembly!X$18+$BN217*Assembly!X$19+$BO217*Assembly!X$20+$BP217*Assembly!X$21+$BQ217*Assembly!X$22+$BR217*Assembly!X$23+$BS217*Assembly!X$24</f>
        <v>142</v>
      </c>
      <c r="CB217" s="434" t="str">
        <f t="shared" si="12"/>
        <v>22,089</v>
      </c>
      <c r="CC217" s="439" t="str">
        <f t="shared" si="13"/>
        <v>0.0221</v>
      </c>
      <c r="CD217" s="440" t="str">
        <f>$AY217*Assembly!AB$4+$AZ217*Assembly!AB$5+$BA217*Assembly!AB$6+$BB217*Assembly!AB$7+$BC217*Assembly!AB$8+$BD217*Assembly!AB$9+$BE217*Assembly!AB$10+$BF217*Assembly!AB$11+$BG217*Assembly!AB$12+$BH217*Assembly!AB$13+$BI217*Assembly!AB$14+$BJ217*Assembly!AB$15+$BK217*Assembly!AB$16+$BL217*Assembly!AB$17+$BM217*Assembly!AB$18+$BN217*Assembly!AB$19+$BO217*Assembly!AB$20+$BP217*Assembly!AB$21+$BQ217*Assembly!AB$22+$BR217*Assembly!AB$23+$BS217*Assembly!AB$24</f>
        <v>561</v>
      </c>
      <c r="CE217" s="457" t="str">
        <f>$AY217*Assembly!M$4+$AZ217*Assembly!M$5+$BA217*Assembly!M$6+$BB217*Assembly!M$7+$BC217*Assembly!M$8+$BD217*Assembly!M$9+$BE217*Assembly!M$10+$BF217*Assembly!M$11+$BG217*Assembly!M$12+$BH217*Assembly!M$13+$BI217*Assembly!M$14+$BJ217*Assembly!M$15+$BK217*Assembly!M$16+$BL217*Assembly!M$17+$BM217*Assembly!M$18+$BN217*Assembly!M$19+$BO217*Assembly!M$20+$BP217*Assembly!M$21+$BQ217*Assembly!M$22+$BR217*Assembly!M$23+$BS217*Assembly!M$24</f>
        <v>2,532</v>
      </c>
      <c r="CF217" s="457" t="str">
        <f>$AY217*Assembly!N$4+$AZ217*Assembly!N$5+$BA217*Assembly!N$6+$BB217*Assembly!N$7+$BC217*Assembly!N$8+$BD217*Assembly!N$9+$BE217*Assembly!N$10+$BF217*Assembly!N$11+$BG217*Assembly!N$12+$BH217*Assembly!N$13+$BI217*Assembly!N$14+$BJ217*Assembly!N$15+$BK217*Assembly!N$16+$BL217*Assembly!N$17+$BM217*Assembly!N$18+$BN217*Assembly!N$19+$BO217*Assembly!N$20+$BP217*Assembly!N$21+$BQ217*Assembly!N$22+$BR217*Assembly!N$23+$BS217*Assembly!N$24</f>
        <v>75</v>
      </c>
      <c r="CG217" s="457" t="str">
        <f>$AY217*Assembly!O$4+$AZ217*Assembly!O$5+$BA217*Assembly!O$6+$BB217*Assembly!O$7+$BC217*Assembly!O$8+$BD217*Assembly!O$9+$BE217*Assembly!O$10+$BF217*Assembly!O$11+$BG217*Assembly!O$12+$BH217*Assembly!O$13+$BI217*Assembly!O$14+$BJ217*Assembly!O$15+$BK217*Assembly!O$16+$BL217*Assembly!O$17+$BM217*Assembly!O$18+$BN217*Assembly!O$19+$BO217*Assembly!O$20+$BP217*Assembly!O$21+$BQ217*Assembly!O$22+$BR217*Assembly!O$23+$BS217*Assembly!O$24</f>
        <v>45</v>
      </c>
      <c r="CH217" s="454" t="str">
        <f>$AY217*Assembly!P$4+$AZ217*Assembly!P$5+$BA217*Assembly!P$6+$BB217*Assembly!P$7+$BC217*Assembly!P$8+$BD217*Assembly!P$9+$BE217*Assembly!P$10+$BF217*Assembly!P$11+$BG217*Assembly!P$12+$BH217*Assembly!P$13+$BI217*Assembly!P$14+$BJ217*Assembly!P$15+$BK217*Assembly!P$16+$BL217*Assembly!P$17+$BM217*Assembly!P$18+$BN217*Assembly!P$19+$BO217*Assembly!P$20+$BP217*Assembly!P$21+$BQ217*Assembly!P$22+$BR217*Assembly!P$23+$BS217*Assembly!P$24</f>
        <v>0</v>
      </c>
      <c r="CI217" s="454" t="str">
        <f>$AY217*Assembly!Q$4+$AZ217*Assembly!Q$5+$BA217*Assembly!Q$6+$BB217*Assembly!Q$7+$BC217*Assembly!Q$8+$BD217*Assembly!Q$9+$BE217*Assembly!Q$10+$BF217*Assembly!Q$11+$BG217*Assembly!Q$12+$BH217*Assembly!Q$13+$BI217*Assembly!Q$14+$BJ217*Assembly!Q$15+$BK217*Assembly!Q$16+$BL217*Assembly!Q$17+$BM217*Assembly!Q$18+$BN217*Assembly!Q$19+$BO217*Assembly!Q$20+$BP217*Assembly!Q$21+$BQ217*Assembly!Q$22+$BR217*Assembly!Q$23+$BS217*Assembly!Q$24</f>
        <v>0</v>
      </c>
      <c r="CJ217" s="457" t="str">
        <f>$AY217*Assembly!R$4+$AZ217*Assembly!R$5+$BA217*Assembly!R$6+$BB217*Assembly!R$7+$BC217*Assembly!R$8+$BD217*Assembly!R$9+$BE217*Assembly!R$10+$BF217*Assembly!R$11+$BG217*Assembly!R$12+$BH217*Assembly!R$13+$BI217*Assembly!R$14+$BJ217*Assembly!R$15+$BK217*Assembly!R$16+$BL217*Assembly!R$17+$BM217*Assembly!R$18+$BN217*Assembly!R$19+$BO217*Assembly!R$20+$BP217*Assembly!R$21+$BQ217*Assembly!R$22+$BR217*Assembly!R$23+$BS217*Assembly!R$24</f>
        <v>0</v>
      </c>
      <c r="CK217" s="454" t="str">
        <f>$AY217*Assembly!S$4+$AZ217*Assembly!S$5+$BA217*Assembly!S$6+$BB217*Assembly!S$7+$BC217*Assembly!S$8+$BD217*Assembly!S$9+$BE217*Assembly!S$10+$BF217*Assembly!S$11+$BG217*Assembly!S$12+$BH217*Assembly!S$13+$BI217*Assembly!S$14+$BJ217*Assembly!S$15+$BK217*Assembly!S$16+$BL217*Assembly!S$17+$BM217*Assembly!S$18+$BN217*Assembly!S$19+$BO217*Assembly!S$20+$BP217*Assembly!S$21+$BQ217*Assembly!S$22+$BR217*Assembly!S$23+$BS217*Assembly!S$24</f>
        <v>0</v>
      </c>
      <c r="CL217" s="454" t="str">
        <f>$AY217*Assembly!T$4+$AZ217*Assembly!T$5+$BA217*Assembly!T$6+$BB217*Assembly!T$7+$BC217*Assembly!T$8+$BD217*Assembly!T$9+$BE217*Assembly!T$10+$BF217*Assembly!T$11+$BG217*Assembly!T$12+$BH217*Assembly!T$13+$BI217*Assembly!T$14+$BJ217*Assembly!T$15+$BK217*Assembly!T$16+$BL217*Assembly!T$17+$BM217*Assembly!T$18+$BN217*Assembly!T$19+$BO217*Assembly!T$20+$BP217*Assembly!T$21+$BQ217*Assembly!T$22+$BR217*Assembly!T$23+$BS217*Assembly!T$24</f>
        <v>0</v>
      </c>
      <c r="CM217" s="454" t="str">
        <f>$AY217*Assembly!U$4+$AZ217*Assembly!U$5+$BA217*Assembly!U$6+$BB217*Assembly!U$7+$BC217*Assembly!U$8+$BD217*Assembly!U$9+$BE217*Assembly!U$10+$BF217*Assembly!U$11+$BG217*Assembly!U$12+$BH217*Assembly!U$13+$BI217*Assembly!U$14+$BJ217*Assembly!U$15+$BK217*Assembly!U$16+$BL217*Assembly!U$17+$BM217*Assembly!U$18+$BN217*Assembly!U$19+$BO217*Assembly!U$20+$BP217*Assembly!U$21+$BQ217*Assembly!U$22+$BR217*Assembly!U$23+$BS217*Assembly!U$24</f>
        <v>0</v>
      </c>
      <c r="CN217" s="457" t="str">
        <f>$AY217*Assembly!V$4+$AZ217*Assembly!V$5+$BA217*Assembly!V$6+$BB217*Assembly!V$7+$BC217*Assembly!V$8+$BD217*Assembly!V$9+$BE217*Assembly!V$10+$BF217*Assembly!V$11+$BG217*Assembly!V$12+$BH217*Assembly!V$13+$BI217*Assembly!V$14+$BJ217*Assembly!V$15+$BK217*Assembly!V$16+$BL217*Assembly!V$17+$BM217*Assembly!V$18+$BN217*Assembly!V$19+$BO217*Assembly!V$20+$BP217*Assembly!V$21+$BQ217*Assembly!V$22+$BR217*Assembly!V$23+$BS217*Assembly!V$24</f>
        <v>0</v>
      </c>
      <c r="CO217" s="457" t="str">
        <f>CE217*Refining!$F$3</f>
        <v>4,521</v>
      </c>
      <c r="CP217" s="457" t="str">
        <f>CF217*Refining!$F$4</f>
        <v>234</v>
      </c>
      <c r="CQ217" s="457" t="str">
        <f>CG217*Refining!$F$5</f>
        <v>188</v>
      </c>
      <c r="CR217" s="457" t="str">
        <f>CH217*Refining!$F$6</f>
        <v>0</v>
      </c>
      <c r="CS217" s="457" t="str">
        <f>CI217*Refining!$F$7</f>
        <v>0</v>
      </c>
      <c r="CT217" s="457" t="str">
        <f>CJ217*Refining!$F$8</f>
        <v>0</v>
      </c>
      <c r="CU217" s="457" t="str">
        <f>CK217*Refining!$F$9</f>
        <v>0</v>
      </c>
      <c r="CV217" s="457" t="str">
        <f>CL217*Refining!$F$10</f>
        <v>0</v>
      </c>
      <c r="CW217" s="457" t="str">
        <f>CM217*Refining!$F$11</f>
        <v>0</v>
      </c>
      <c r="CX217" s="457" t="str">
        <f>CN217*Refining!$F$12</f>
        <v>0</v>
      </c>
      <c r="CY217" s="441" t="str">
        <f t="shared" ref="CY217:DR217" si="876">IF(CE217 = 0, "", CE217)</f>
        <v>2,532</v>
      </c>
      <c r="CZ217" s="442" t="str">
        <f t="shared" si="876"/>
        <v>75</v>
      </c>
      <c r="DA217" s="442" t="str">
        <f t="shared" si="876"/>
        <v>45</v>
      </c>
      <c r="DB217" s="443" t="str">
        <f t="shared" si="876"/>
        <v/>
      </c>
      <c r="DC217" s="444" t="str">
        <f t="shared" si="876"/>
        <v/>
      </c>
      <c r="DD217" s="442" t="str">
        <f t="shared" si="876"/>
        <v/>
      </c>
      <c r="DE217" s="444" t="str">
        <f t="shared" si="876"/>
        <v/>
      </c>
      <c r="DF217" s="444" t="str">
        <f t="shared" si="876"/>
        <v/>
      </c>
      <c r="DG217" s="442" t="str">
        <f t="shared" si="876"/>
        <v/>
      </c>
      <c r="DH217" s="445" t="str">
        <f t="shared" si="876"/>
        <v/>
      </c>
      <c r="DI217" s="441" t="str">
        <f t="shared" si="876"/>
        <v>4,521</v>
      </c>
      <c r="DJ217" s="442" t="str">
        <f t="shared" si="876"/>
        <v>234</v>
      </c>
      <c r="DK217" s="442" t="str">
        <f t="shared" si="876"/>
        <v>188</v>
      </c>
      <c r="DL217" s="442" t="str">
        <f t="shared" si="876"/>
        <v/>
      </c>
      <c r="DM217" s="446" t="str">
        <f t="shared" si="876"/>
        <v/>
      </c>
      <c r="DN217" s="442" t="str">
        <f t="shared" si="876"/>
        <v/>
      </c>
      <c r="DO217" s="442" t="str">
        <f t="shared" si="876"/>
        <v/>
      </c>
      <c r="DP217" s="442" t="str">
        <f t="shared" si="876"/>
        <v/>
      </c>
      <c r="DQ217" s="442" t="str">
        <f t="shared" si="876"/>
        <v/>
      </c>
      <c r="DR217" s="445" t="str">
        <f t="shared" si="876"/>
        <v/>
      </c>
      <c r="DS217" s="447" t="str">
        <f t="shared" si="15"/>
        <v>2,652</v>
      </c>
      <c r="DT217" s="448" t="str">
        <f t="shared" si="16"/>
        <v>4,943</v>
      </c>
      <c r="DU217" s="434" t="str">
        <f>CY217*'Ores &amp; Ingots'!$C$3+CZ217*'Ores &amp; Ingots'!$C$4+DA217*'Ores &amp; Ingots'!$C$5+DB217*'Ores &amp; Ingots'!$C$6+DC217*'Ores &amp; Ingots'!$C$7+DD217*'Ores &amp; Ingots'!$C$8+DE217*'Ores &amp; Ingots'!$C$9+DF217*'Ores &amp; Ingots'!$C$10+DG217*'Ores &amp; Ingots'!$C$11+DH217*'Ores &amp; Ingots'!$C$12</f>
        <v>335</v>
      </c>
      <c r="DV217" s="434" t="str">
        <f>DI217*'Ores &amp; Ingots'!$B$3+DJ217*'Ores &amp; Ingots'!$B$4+DK217*'Ores &amp; Ingots'!$B$5+DL217*'Ores &amp; Ingots'!$B$6+DM217*'Ores &amp; Ingots'!$B$7+DN217*'Ores &amp; Ingots'!$B$8+DO217*'Ores &amp; Ingots'!$B$9+DP217*'Ores &amp; Ingots'!$B$10+DQ217*'Ores &amp; Ingots'!$B$11+DR217*'Ores &amp; Ingots'!$B$12</f>
        <v>1,829</v>
      </c>
      <c r="DW217" s="448" t="str">
        <f>CY217*Refining!$G$3+CZ217*Refining!$G$4+DA217*Refining!$G$5+DB217*Refining!$G$6+DC217*Refining!$G$7+DD217*Refining!$G$8+DE217*Refining!$G$9+DF217*Refining!$G$10+DG217*Refining!$G$11+DH217*Refining!$G$12</f>
        <v>1,111</v>
      </c>
      <c r="DX217" s="448" t="str">
        <f t="shared" si="17"/>
        <v>172,885</v>
      </c>
      <c r="DY217" s="449" t="str">
        <f t="shared" si="18"/>
        <v>0.1729</v>
      </c>
      <c r="DZ217" s="447" t="str">
        <f t="shared" si="19"/>
        <v>1,261</v>
      </c>
      <c r="EA217" s="446" t="str">
        <f t="shared" ref="EA217:EB217" si="877">DZ217/60</f>
        <v>21.0</v>
      </c>
      <c r="EB217" s="446" t="str">
        <f t="shared" si="877"/>
        <v>0.4</v>
      </c>
      <c r="EC217" s="450" t="str">
        <f t="shared" si="21"/>
        <v>0.01</v>
      </c>
      <c r="ED217" s="447" t="str">
        <f t="shared" si="22"/>
        <v>194,974</v>
      </c>
      <c r="EE217" s="446" t="str">
        <f t="shared" ref="EE217:EF217" si="878">ED217/1000</f>
        <v>195.0</v>
      </c>
      <c r="EF217" s="451" t="str">
        <f t="shared" si="878"/>
        <v>0.19</v>
      </c>
      <c r="EG217" s="452" t="str">
        <f t="shared" si="24"/>
        <v>0.1950</v>
      </c>
      <c r="EH217" s="225" t="s">
        <v>12</v>
      </c>
    </row>
    <row r="218">
      <c r="A218" s="33"/>
      <c r="B218" s="336" t="s">
        <v>1073</v>
      </c>
      <c r="C218" s="227" t="s">
        <v>886</v>
      </c>
      <c r="D218" s="227">
        <v>1.0</v>
      </c>
      <c r="E218" s="227">
        <v>1.0</v>
      </c>
      <c r="F218" s="227">
        <v>1.0</v>
      </c>
      <c r="G218" s="420" t="str">
        <f t="shared" si="5"/>
        <v>15.625</v>
      </c>
      <c r="H218" s="421">
        <v>5.0</v>
      </c>
      <c r="I218" s="421">
        <v>12.5</v>
      </c>
      <c r="J218" s="421" t="str">
        <f>H218/Main!$D$9</f>
        <v>5</v>
      </c>
      <c r="K218" s="421" t="str">
        <f>I218/Main!$D$10</f>
        <v>12.5</v>
      </c>
      <c r="L218" s="422" t="str">
        <f t="shared" si="6"/>
        <v>2.5</v>
      </c>
      <c r="M218" s="422">
        <v>1.0</v>
      </c>
      <c r="N218" s="423"/>
      <c r="O218" s="423"/>
      <c r="P218" s="423"/>
      <c r="Q218" s="424"/>
      <c r="R218" s="423"/>
      <c r="S218" s="425"/>
      <c r="T218" s="425"/>
      <c r="U218" s="423"/>
      <c r="V218" s="423"/>
      <c r="W218" s="425"/>
      <c r="X218" s="425"/>
      <c r="Y218" s="423"/>
      <c r="Z218" s="423"/>
      <c r="AA218" s="423"/>
      <c r="AB218" s="423"/>
      <c r="AC218" s="523" t="s">
        <v>12</v>
      </c>
      <c r="AD218" s="498">
        <v>35.0</v>
      </c>
      <c r="AE218" s="434">
        <v>0.0</v>
      </c>
      <c r="AF218" s="434">
        <v>0.0</v>
      </c>
      <c r="AG218" s="434">
        <v>0.0</v>
      </c>
      <c r="AH218" s="434">
        <v>0.0</v>
      </c>
      <c r="AI218" s="434">
        <v>0.0</v>
      </c>
      <c r="AJ218" s="434">
        <v>0.0</v>
      </c>
      <c r="AK218" s="434">
        <v>0.0</v>
      </c>
      <c r="AL218" s="434">
        <v>0.0</v>
      </c>
      <c r="AM218" s="434">
        <v>0.0</v>
      </c>
      <c r="AN218" s="434">
        <v>0.0</v>
      </c>
      <c r="AO218" s="434">
        <v>6.0</v>
      </c>
      <c r="AP218" s="434">
        <v>0.0</v>
      </c>
      <c r="AQ218" s="434">
        <v>0.0</v>
      </c>
      <c r="AR218" s="434">
        <v>0.0</v>
      </c>
      <c r="AS218" s="434">
        <v>0.0</v>
      </c>
      <c r="AT218" s="434">
        <v>0.0</v>
      </c>
      <c r="AU218" s="434">
        <v>0.0</v>
      </c>
      <c r="AV218" s="434">
        <v>0.0</v>
      </c>
      <c r="AW218" s="434">
        <v>0.0</v>
      </c>
      <c r="AX218" s="434">
        <v>0.0</v>
      </c>
      <c r="AY218" s="537" t="str">
        <f t="shared" ref="AY218:BS218" si="879">IF(AD218 = 0, "", AD218)</f>
        <v>35</v>
      </c>
      <c r="AZ218" s="430" t="str">
        <f t="shared" si="879"/>
        <v/>
      </c>
      <c r="BA218" s="430" t="str">
        <f t="shared" si="879"/>
        <v/>
      </c>
      <c r="BB218" s="430" t="str">
        <f t="shared" si="879"/>
        <v/>
      </c>
      <c r="BC218" s="430" t="str">
        <f t="shared" si="879"/>
        <v/>
      </c>
      <c r="BD218" s="430" t="str">
        <f t="shared" si="879"/>
        <v/>
      </c>
      <c r="BE218" s="430" t="str">
        <f t="shared" si="879"/>
        <v/>
      </c>
      <c r="BF218" s="430" t="str">
        <f t="shared" si="879"/>
        <v/>
      </c>
      <c r="BG218" s="430" t="str">
        <f t="shared" si="879"/>
        <v/>
      </c>
      <c r="BH218" s="430" t="str">
        <f t="shared" si="879"/>
        <v/>
      </c>
      <c r="BI218" s="430" t="str">
        <f t="shared" si="879"/>
        <v/>
      </c>
      <c r="BJ218" s="430" t="str">
        <f t="shared" si="879"/>
        <v>6</v>
      </c>
      <c r="BK218" s="430" t="str">
        <f t="shared" si="879"/>
        <v/>
      </c>
      <c r="BL218" s="430" t="str">
        <f t="shared" si="879"/>
        <v/>
      </c>
      <c r="BM218" s="430" t="str">
        <f t="shared" si="879"/>
        <v/>
      </c>
      <c r="BN218" s="430" t="str">
        <f t="shared" si="879"/>
        <v/>
      </c>
      <c r="BO218" s="430" t="str">
        <f t="shared" si="879"/>
        <v/>
      </c>
      <c r="BP218" s="430" t="str">
        <f t="shared" si="879"/>
        <v/>
      </c>
      <c r="BQ218" s="430" t="str">
        <f t="shared" si="879"/>
        <v/>
      </c>
      <c r="BR218" s="430" t="str">
        <f t="shared" si="879"/>
        <v/>
      </c>
      <c r="BS218" s="432" t="str">
        <f t="shared" si="879"/>
        <v/>
      </c>
      <c r="BT218" s="433" t="str">
        <f>$AY218*Assembly!Y$4+$AZ218*Assembly!Y$5+$BA218*Assembly!Y$6+$BB218*Assembly!Y$7+$BC218*Assembly!Y$8+$BD218*Assembly!Y$9+$BE218*Assembly!Y$10+$BF218*Assembly!Y$11+$BG218*Assembly!Y$12+$BH218*Assembly!Y$13+$BI218*Assembly!Y$14+$BJ218*Assembly!Y$15+$BK218*Assembly!Y$16+$BL218*Assembly!Y$17+$BM218*Assembly!Y$18+$BN218*Assembly!Y$19+$BO218*Assembly!Y$20+$BP218*Assembly!Y$21+$BQ218*Assembly!Y$22+$BR218*Assembly!Y$23+$BS218*Assembly!Y$24</f>
        <v>736</v>
      </c>
      <c r="BU218" s="434" t="str">
        <f t="shared" si="8"/>
        <v>47</v>
      </c>
      <c r="BV218" s="434" t="str">
        <f>$AY218*Assembly!AC$4+$AZ218*Assembly!AC$5+$BA218*Assembly!AC$6+$BB218*Assembly!AC$7+$BC218*Assembly!AC$8+$BD218*Assembly!AC$9+$BE218*Assembly!AC$10+$BF218*Assembly!AC$11+$BG218*Assembly!AC$12+$BH218*Assembly!AC$13+$BI218*Assembly!AC$14+$BJ218*Assembly!AC$15+$BK218*Assembly!AC$16+$BL218*Assembly!AC$17+$BM218*Assembly!AC$18+$BN218*Assembly!AC$19+$BO218*Assembly!AC$20+$BP218*Assembly!AC$21+$BQ218*Assembly!AC$22+$BR218*Assembly!AC$23+$BS218*Assembly!AC$24</f>
        <v>3,680</v>
      </c>
      <c r="BW218" s="435" t="str">
        <f t="shared" si="9"/>
        <v>5.00</v>
      </c>
      <c r="BX218" s="436" t="str">
        <f t="shared" si="10"/>
        <v>236</v>
      </c>
      <c r="BY218" s="437" t="str">
        <f t="shared" si="11"/>
        <v>78.1</v>
      </c>
      <c r="BZ218" s="438"/>
      <c r="CA218" s="434" t="str">
        <f>$AY218*Assembly!X$4+$AZ218*Assembly!X$5+$BA218*Assembly!X$6+$BB218*Assembly!X$7+$BC218*Assembly!X$8+$BD218*Assembly!X$9+$BE218*Assembly!X$10+$BF218*Assembly!X$11+$BG218*Assembly!X$12+$BH218*Assembly!X$13+$BI218*Assembly!X$14+$BJ218*Assembly!X$15+$BK218*Assembly!X$16+$BL218*Assembly!X$17+$BM218*Assembly!X$18+$BN218*Assembly!X$19+$BO218*Assembly!X$20+$BP218*Assembly!X$21+$BQ218*Assembly!X$22+$BR218*Assembly!X$23+$BS218*Assembly!X$24</f>
        <v>47</v>
      </c>
      <c r="CB218" s="434" t="str">
        <f t="shared" si="12"/>
        <v>7,311</v>
      </c>
      <c r="CC218" s="439" t="str">
        <f t="shared" si="13"/>
        <v>0.0073</v>
      </c>
      <c r="CD218" s="440" t="str">
        <f>$AY218*Assembly!AB$4+$AZ218*Assembly!AB$5+$BA218*Assembly!AB$6+$BB218*Assembly!AB$7+$BC218*Assembly!AB$8+$BD218*Assembly!AB$9+$BE218*Assembly!AB$10+$BF218*Assembly!AB$11+$BG218*Assembly!AB$12+$BH218*Assembly!AB$13+$BI218*Assembly!AB$14+$BJ218*Assembly!AB$15+$BK218*Assembly!AB$16+$BL218*Assembly!AB$17+$BM218*Assembly!AB$18+$BN218*Assembly!AB$19+$BO218*Assembly!AB$20+$BP218*Assembly!AB$21+$BQ218*Assembly!AB$22+$BR218*Assembly!AB$23+$BS218*Assembly!AB$24</f>
        <v>195</v>
      </c>
      <c r="CE218" s="424" t="str">
        <f>$AY218*Assembly!M$4+$AZ218*Assembly!M$5+$BA218*Assembly!M$6+$BB218*Assembly!M$7+$BC218*Assembly!M$8+$BD218*Assembly!M$9+$BE218*Assembly!M$10+$BF218*Assembly!M$11+$BG218*Assembly!M$12+$BH218*Assembly!M$13+$BI218*Assembly!M$14+$BJ218*Assembly!M$15+$BK218*Assembly!M$16+$BL218*Assembly!M$17+$BM218*Assembly!M$18+$BN218*Assembly!M$19+$BO218*Assembly!M$20+$BP218*Assembly!M$21+$BQ218*Assembly!M$22+$BR218*Assembly!M$23+$BS218*Assembly!M$24</f>
        <v>807</v>
      </c>
      <c r="CF218" s="424" t="str">
        <f>$AY218*Assembly!N$4+$AZ218*Assembly!N$5+$BA218*Assembly!N$6+$BB218*Assembly!N$7+$BC218*Assembly!N$8+$BD218*Assembly!N$9+$BE218*Assembly!N$10+$BF218*Assembly!N$11+$BG218*Assembly!N$12+$BH218*Assembly!N$13+$BI218*Assembly!N$14+$BJ218*Assembly!N$15+$BK218*Assembly!N$16+$BL218*Assembly!N$17+$BM218*Assembly!N$18+$BN218*Assembly!N$19+$BO218*Assembly!N$20+$BP218*Assembly!N$21+$BQ218*Assembly!N$22+$BR218*Assembly!N$23+$BS218*Assembly!N$24</f>
        <v>30</v>
      </c>
      <c r="CG218" s="424" t="str">
        <f>$AY218*Assembly!O$4+$AZ218*Assembly!O$5+$BA218*Assembly!O$6+$BB218*Assembly!O$7+$BC218*Assembly!O$8+$BD218*Assembly!O$9+$BE218*Assembly!O$10+$BF218*Assembly!O$11+$BG218*Assembly!O$12+$BH218*Assembly!O$13+$BI218*Assembly!O$14+$BJ218*Assembly!O$15+$BK218*Assembly!O$16+$BL218*Assembly!O$17+$BM218*Assembly!O$18+$BN218*Assembly!O$19+$BO218*Assembly!O$20+$BP218*Assembly!O$21+$BQ218*Assembly!O$22+$BR218*Assembly!O$23+$BS218*Assembly!O$24</f>
        <v>18</v>
      </c>
      <c r="CH218" s="421" t="str">
        <f>$AY218*Assembly!P$4+$AZ218*Assembly!P$5+$BA218*Assembly!P$6+$BB218*Assembly!P$7+$BC218*Assembly!P$8+$BD218*Assembly!P$9+$BE218*Assembly!P$10+$BF218*Assembly!P$11+$BG218*Assembly!P$12+$BH218*Assembly!P$13+$BI218*Assembly!P$14+$BJ218*Assembly!P$15+$BK218*Assembly!P$16+$BL218*Assembly!P$17+$BM218*Assembly!P$18+$BN218*Assembly!P$19+$BO218*Assembly!P$20+$BP218*Assembly!P$21+$BQ218*Assembly!P$22+$BR218*Assembly!P$23+$BS218*Assembly!P$24</f>
        <v>0</v>
      </c>
      <c r="CI218" s="421" t="str">
        <f>$AY218*Assembly!Q$4+$AZ218*Assembly!Q$5+$BA218*Assembly!Q$6+$BB218*Assembly!Q$7+$BC218*Assembly!Q$8+$BD218*Assembly!Q$9+$BE218*Assembly!Q$10+$BF218*Assembly!Q$11+$BG218*Assembly!Q$12+$BH218*Assembly!Q$13+$BI218*Assembly!Q$14+$BJ218*Assembly!Q$15+$BK218*Assembly!Q$16+$BL218*Assembly!Q$17+$BM218*Assembly!Q$18+$BN218*Assembly!Q$19+$BO218*Assembly!Q$20+$BP218*Assembly!Q$21+$BQ218*Assembly!Q$22+$BR218*Assembly!Q$23+$BS218*Assembly!Q$24</f>
        <v>0</v>
      </c>
      <c r="CJ218" s="424" t="str">
        <f>$AY218*Assembly!R$4+$AZ218*Assembly!R$5+$BA218*Assembly!R$6+$BB218*Assembly!R$7+$BC218*Assembly!R$8+$BD218*Assembly!R$9+$BE218*Assembly!R$10+$BF218*Assembly!R$11+$BG218*Assembly!R$12+$BH218*Assembly!R$13+$BI218*Assembly!R$14+$BJ218*Assembly!R$15+$BK218*Assembly!R$16+$BL218*Assembly!R$17+$BM218*Assembly!R$18+$BN218*Assembly!R$19+$BO218*Assembly!R$20+$BP218*Assembly!R$21+$BQ218*Assembly!R$22+$BR218*Assembly!R$23+$BS218*Assembly!R$24</f>
        <v>0</v>
      </c>
      <c r="CK218" s="421" t="str">
        <f>$AY218*Assembly!S$4+$AZ218*Assembly!S$5+$BA218*Assembly!S$6+$BB218*Assembly!S$7+$BC218*Assembly!S$8+$BD218*Assembly!S$9+$BE218*Assembly!S$10+$BF218*Assembly!S$11+$BG218*Assembly!S$12+$BH218*Assembly!S$13+$BI218*Assembly!S$14+$BJ218*Assembly!S$15+$BK218*Assembly!S$16+$BL218*Assembly!S$17+$BM218*Assembly!S$18+$BN218*Assembly!S$19+$BO218*Assembly!S$20+$BP218*Assembly!S$21+$BQ218*Assembly!S$22+$BR218*Assembly!S$23+$BS218*Assembly!S$24</f>
        <v>0</v>
      </c>
      <c r="CL218" s="421" t="str">
        <f>$AY218*Assembly!T$4+$AZ218*Assembly!T$5+$BA218*Assembly!T$6+$BB218*Assembly!T$7+$BC218*Assembly!T$8+$BD218*Assembly!T$9+$BE218*Assembly!T$10+$BF218*Assembly!T$11+$BG218*Assembly!T$12+$BH218*Assembly!T$13+$BI218*Assembly!T$14+$BJ218*Assembly!T$15+$BK218*Assembly!T$16+$BL218*Assembly!T$17+$BM218*Assembly!T$18+$BN218*Assembly!T$19+$BO218*Assembly!T$20+$BP218*Assembly!T$21+$BQ218*Assembly!T$22+$BR218*Assembly!T$23+$BS218*Assembly!T$24</f>
        <v>0</v>
      </c>
      <c r="CM218" s="421" t="str">
        <f>$AY218*Assembly!U$4+$AZ218*Assembly!U$5+$BA218*Assembly!U$6+$BB218*Assembly!U$7+$BC218*Assembly!U$8+$BD218*Assembly!U$9+$BE218*Assembly!U$10+$BF218*Assembly!U$11+$BG218*Assembly!U$12+$BH218*Assembly!U$13+$BI218*Assembly!U$14+$BJ218*Assembly!U$15+$BK218*Assembly!U$16+$BL218*Assembly!U$17+$BM218*Assembly!U$18+$BN218*Assembly!U$19+$BO218*Assembly!U$20+$BP218*Assembly!U$21+$BQ218*Assembly!U$22+$BR218*Assembly!U$23+$BS218*Assembly!U$24</f>
        <v>0</v>
      </c>
      <c r="CN218" s="424" t="str">
        <f>$AY218*Assembly!V$4+$AZ218*Assembly!V$5+$BA218*Assembly!V$6+$BB218*Assembly!V$7+$BC218*Assembly!V$8+$BD218*Assembly!V$9+$BE218*Assembly!V$10+$BF218*Assembly!V$11+$BG218*Assembly!V$12+$BH218*Assembly!V$13+$BI218*Assembly!V$14+$BJ218*Assembly!V$15+$BK218*Assembly!V$16+$BL218*Assembly!V$17+$BM218*Assembly!V$18+$BN218*Assembly!V$19+$BO218*Assembly!V$20+$BP218*Assembly!V$21+$BQ218*Assembly!V$22+$BR218*Assembly!V$23+$BS218*Assembly!V$24</f>
        <v>0</v>
      </c>
      <c r="CO218" s="424" t="str">
        <f>CE218*Refining!$F$3</f>
        <v>1,441</v>
      </c>
      <c r="CP218" s="424" t="str">
        <f>CF218*Refining!$F$4</f>
        <v>94</v>
      </c>
      <c r="CQ218" s="424" t="str">
        <f>CG218*Refining!$F$5</f>
        <v>75</v>
      </c>
      <c r="CR218" s="424" t="str">
        <f>CH218*Refining!$F$6</f>
        <v>0</v>
      </c>
      <c r="CS218" s="424" t="str">
        <f>CI218*Refining!$F$7</f>
        <v>0</v>
      </c>
      <c r="CT218" s="424" t="str">
        <f>CJ218*Refining!$F$8</f>
        <v>0</v>
      </c>
      <c r="CU218" s="424" t="str">
        <f>CK218*Refining!$F$9</f>
        <v>0</v>
      </c>
      <c r="CV218" s="424" t="str">
        <f>CL218*Refining!$F$10</f>
        <v>0</v>
      </c>
      <c r="CW218" s="424" t="str">
        <f>CM218*Refining!$F$11</f>
        <v>0</v>
      </c>
      <c r="CX218" s="424" t="str">
        <f>CN218*Refining!$F$12</f>
        <v>0</v>
      </c>
      <c r="CY218" s="441" t="str">
        <f t="shared" ref="CY218:DR218" si="880">IF(CE218 = 0, "", CE218)</f>
        <v>807</v>
      </c>
      <c r="CZ218" s="442" t="str">
        <f t="shared" si="880"/>
        <v>30</v>
      </c>
      <c r="DA218" s="442" t="str">
        <f t="shared" si="880"/>
        <v>18</v>
      </c>
      <c r="DB218" s="443" t="str">
        <f t="shared" si="880"/>
        <v/>
      </c>
      <c r="DC218" s="444" t="str">
        <f t="shared" si="880"/>
        <v/>
      </c>
      <c r="DD218" s="442" t="str">
        <f t="shared" si="880"/>
        <v/>
      </c>
      <c r="DE218" s="444" t="str">
        <f t="shared" si="880"/>
        <v/>
      </c>
      <c r="DF218" s="444" t="str">
        <f t="shared" si="880"/>
        <v/>
      </c>
      <c r="DG218" s="442" t="str">
        <f t="shared" si="880"/>
        <v/>
      </c>
      <c r="DH218" s="445" t="str">
        <f t="shared" si="880"/>
        <v/>
      </c>
      <c r="DI218" s="441" t="str">
        <f t="shared" si="880"/>
        <v>1,441</v>
      </c>
      <c r="DJ218" s="442" t="str">
        <f t="shared" si="880"/>
        <v>94</v>
      </c>
      <c r="DK218" s="442" t="str">
        <f t="shared" si="880"/>
        <v>75</v>
      </c>
      <c r="DL218" s="442" t="str">
        <f t="shared" si="880"/>
        <v/>
      </c>
      <c r="DM218" s="446" t="str">
        <f t="shared" si="880"/>
        <v/>
      </c>
      <c r="DN218" s="442" t="str">
        <f t="shared" si="880"/>
        <v/>
      </c>
      <c r="DO218" s="442" t="str">
        <f t="shared" si="880"/>
        <v/>
      </c>
      <c r="DP218" s="442" t="str">
        <f t="shared" si="880"/>
        <v/>
      </c>
      <c r="DQ218" s="442" t="str">
        <f t="shared" si="880"/>
        <v/>
      </c>
      <c r="DR218" s="445" t="str">
        <f t="shared" si="880"/>
        <v/>
      </c>
      <c r="DS218" s="447" t="str">
        <f t="shared" si="15"/>
        <v>855</v>
      </c>
      <c r="DT218" s="448" t="str">
        <f t="shared" si="16"/>
        <v>1,610</v>
      </c>
      <c r="DU218" s="434" t="str">
        <f>CY218*'Ores &amp; Ingots'!$C$3+CZ218*'Ores &amp; Ingots'!$C$4+DA218*'Ores &amp; Ingots'!$C$5+DB218*'Ores &amp; Ingots'!$C$6+DC218*'Ores &amp; Ingots'!$C$7+DD218*'Ores &amp; Ingots'!$C$8+DE218*'Ores &amp; Ingots'!$C$9+DF218*'Ores &amp; Ingots'!$C$10+DG218*'Ores &amp; Ingots'!$C$11+DH218*'Ores &amp; Ingots'!$C$12</f>
        <v>108</v>
      </c>
      <c r="DV218" s="434" t="str">
        <f>DI218*'Ores &amp; Ingots'!$B$3+DJ218*'Ores &amp; Ingots'!$B$4+DK218*'Ores &amp; Ingots'!$B$5+DL218*'Ores &amp; Ingots'!$B$6+DM218*'Ores &amp; Ingots'!$B$7+DN218*'Ores &amp; Ingots'!$B$8+DO218*'Ores &amp; Ingots'!$B$9+DP218*'Ores &amp; Ingots'!$B$10+DQ218*'Ores &amp; Ingots'!$B$11+DR218*'Ores &amp; Ingots'!$B$12</f>
        <v>596</v>
      </c>
      <c r="DW218" s="448" t="str">
        <f>CY218*Refining!$G$3+CZ218*Refining!$G$4+DA218*Refining!$G$5+DB218*Refining!$G$6+DC218*Refining!$G$7+DD218*Refining!$G$8+DE218*Refining!$G$9+DF218*Refining!$G$10+DG218*Refining!$G$11+DH218*Refining!$G$12</f>
        <v>430</v>
      </c>
      <c r="DX218" s="448" t="str">
        <f t="shared" si="17"/>
        <v>66,955</v>
      </c>
      <c r="DY218" s="449" t="str">
        <f t="shared" si="18"/>
        <v>0.0670</v>
      </c>
      <c r="DZ218" s="447" t="str">
        <f t="shared" si="19"/>
        <v>482</v>
      </c>
      <c r="EA218" s="446" t="str">
        <f t="shared" ref="EA218:EB218" si="881">DZ218/60</f>
        <v>8.0</v>
      </c>
      <c r="EB218" s="446" t="str">
        <f t="shared" si="881"/>
        <v>0.1</v>
      </c>
      <c r="EC218" s="450" t="str">
        <f t="shared" si="21"/>
        <v>0.01</v>
      </c>
      <c r="ED218" s="447" t="str">
        <f t="shared" si="22"/>
        <v>74,266</v>
      </c>
      <c r="EE218" s="446" t="str">
        <f t="shared" ref="EE218:EF218" si="882">ED218/1000</f>
        <v>74.3</v>
      </c>
      <c r="EF218" s="451" t="str">
        <f t="shared" si="882"/>
        <v>0.07</v>
      </c>
      <c r="EG218" s="452" t="str">
        <f t="shared" si="24"/>
        <v>0.0743</v>
      </c>
      <c r="EH218" s="225" t="s">
        <v>12</v>
      </c>
    </row>
    <row r="219">
      <c r="A219" s="33"/>
      <c r="B219" s="336" t="s">
        <v>1074</v>
      </c>
      <c r="C219" s="227" t="s">
        <v>886</v>
      </c>
      <c r="D219" s="227">
        <v>1.0</v>
      </c>
      <c r="E219" s="227">
        <v>1.0</v>
      </c>
      <c r="F219" s="227">
        <v>1.0</v>
      </c>
      <c r="G219" s="453" t="str">
        <f t="shared" si="5"/>
        <v>15.625</v>
      </c>
      <c r="H219" s="454">
        <v>8.0</v>
      </c>
      <c r="I219" s="454">
        <v>20.0</v>
      </c>
      <c r="J219" s="454" t="str">
        <f>H219/Main!$D$9</f>
        <v>8</v>
      </c>
      <c r="K219" s="454" t="str">
        <f>I219/Main!$D$10</f>
        <v>20</v>
      </c>
      <c r="L219" s="455" t="str">
        <f t="shared" si="6"/>
        <v>2.5</v>
      </c>
      <c r="M219" s="455">
        <v>1.0</v>
      </c>
      <c r="N219" s="456"/>
      <c r="O219" s="456"/>
      <c r="P219" s="456"/>
      <c r="Q219" s="457"/>
      <c r="R219" s="456"/>
      <c r="S219" s="458"/>
      <c r="T219" s="458"/>
      <c r="U219" s="456"/>
      <c r="V219" s="456"/>
      <c r="W219" s="530"/>
      <c r="X219" s="458"/>
      <c r="Y219" s="456"/>
      <c r="Z219" s="456"/>
      <c r="AA219" s="456"/>
      <c r="AB219" s="456"/>
      <c r="AC219" s="531" t="s">
        <v>12</v>
      </c>
      <c r="AD219" s="498">
        <v>112.0</v>
      </c>
      <c r="AE219" s="434">
        <v>0.0</v>
      </c>
      <c r="AF219" s="434">
        <v>0.0</v>
      </c>
      <c r="AG219" s="434">
        <v>0.0</v>
      </c>
      <c r="AH219" s="434">
        <v>0.0</v>
      </c>
      <c r="AI219" s="434">
        <v>0.0</v>
      </c>
      <c r="AJ219" s="434">
        <v>0.0</v>
      </c>
      <c r="AK219" s="434">
        <v>0.0</v>
      </c>
      <c r="AL219" s="434">
        <v>0.0</v>
      </c>
      <c r="AM219" s="434">
        <v>0.0</v>
      </c>
      <c r="AN219" s="434">
        <v>0.0</v>
      </c>
      <c r="AO219" s="434">
        <v>40.0</v>
      </c>
      <c r="AP219" s="434">
        <v>0.0</v>
      </c>
      <c r="AQ219" s="434">
        <v>0.0</v>
      </c>
      <c r="AR219" s="434">
        <v>0.0</v>
      </c>
      <c r="AS219" s="434">
        <v>0.0</v>
      </c>
      <c r="AT219" s="434">
        <v>0.0</v>
      </c>
      <c r="AU219" s="434">
        <v>0.0</v>
      </c>
      <c r="AV219" s="434">
        <v>0.0</v>
      </c>
      <c r="AW219" s="434">
        <v>0.0</v>
      </c>
      <c r="AX219" s="434">
        <v>0.0</v>
      </c>
      <c r="AY219" s="537" t="str">
        <f t="shared" ref="AY219:BS219" si="883">IF(AD219 = 0, "", AD219)</f>
        <v>112</v>
      </c>
      <c r="AZ219" s="430" t="str">
        <f t="shared" si="883"/>
        <v/>
      </c>
      <c r="BA219" s="430" t="str">
        <f t="shared" si="883"/>
        <v/>
      </c>
      <c r="BB219" s="430" t="str">
        <f t="shared" si="883"/>
        <v/>
      </c>
      <c r="BC219" s="430" t="str">
        <f t="shared" si="883"/>
        <v/>
      </c>
      <c r="BD219" s="430" t="str">
        <f t="shared" si="883"/>
        <v/>
      </c>
      <c r="BE219" s="430" t="str">
        <f t="shared" si="883"/>
        <v/>
      </c>
      <c r="BF219" s="430" t="str">
        <f t="shared" si="883"/>
        <v/>
      </c>
      <c r="BG219" s="430" t="str">
        <f t="shared" si="883"/>
        <v/>
      </c>
      <c r="BH219" s="430" t="str">
        <f t="shared" si="883"/>
        <v/>
      </c>
      <c r="BI219" s="430" t="str">
        <f t="shared" si="883"/>
        <v/>
      </c>
      <c r="BJ219" s="430" t="str">
        <f t="shared" si="883"/>
        <v>40</v>
      </c>
      <c r="BK219" s="430" t="str">
        <f t="shared" si="883"/>
        <v/>
      </c>
      <c r="BL219" s="430" t="str">
        <f t="shared" si="883"/>
        <v/>
      </c>
      <c r="BM219" s="430" t="str">
        <f t="shared" si="883"/>
        <v/>
      </c>
      <c r="BN219" s="430" t="str">
        <f t="shared" si="883"/>
        <v/>
      </c>
      <c r="BO219" s="430" t="str">
        <f t="shared" si="883"/>
        <v/>
      </c>
      <c r="BP219" s="430" t="str">
        <f t="shared" si="883"/>
        <v/>
      </c>
      <c r="BQ219" s="430" t="str">
        <f t="shared" si="883"/>
        <v/>
      </c>
      <c r="BR219" s="430" t="str">
        <f t="shared" si="883"/>
        <v/>
      </c>
      <c r="BS219" s="432" t="str">
        <f t="shared" si="883"/>
        <v/>
      </c>
      <c r="BT219" s="433" t="str">
        <f>$AY219*Assembly!Y$4+$AZ219*Assembly!Y$5+$BA219*Assembly!Y$6+$BB219*Assembly!Y$7+$BC219*Assembly!Y$8+$BD219*Assembly!Y$9+$BE219*Assembly!Y$10+$BF219*Assembly!Y$11+$BG219*Assembly!Y$12+$BH219*Assembly!Y$13+$BI219*Assembly!Y$14+$BJ219*Assembly!Y$15+$BK219*Assembly!Y$16+$BL219*Assembly!Y$17+$BM219*Assembly!Y$18+$BN219*Assembly!Y$19+$BO219*Assembly!Y$20+$BP219*Assembly!Y$21+$BQ219*Assembly!Y$22+$BR219*Assembly!Y$23+$BS219*Assembly!Y$24</f>
        <v>2,480</v>
      </c>
      <c r="BU219" s="434" t="str">
        <f t="shared" si="8"/>
        <v>159</v>
      </c>
      <c r="BV219" s="434" t="str">
        <f>$AY219*Assembly!AC$4+$AZ219*Assembly!AC$5+$BA219*Assembly!AC$6+$BB219*Assembly!AC$7+$BC219*Assembly!AC$8+$BD219*Assembly!AC$9+$BE219*Assembly!AC$10+$BF219*Assembly!AC$11+$BG219*Assembly!AC$12+$BH219*Assembly!AC$13+$BI219*Assembly!AC$14+$BJ219*Assembly!AC$15+$BK219*Assembly!AC$16+$BL219*Assembly!AC$17+$BM219*Assembly!AC$18+$BN219*Assembly!AC$19+$BO219*Assembly!AC$20+$BP219*Assembly!AC$21+$BQ219*Assembly!AC$22+$BR219*Assembly!AC$23+$BS219*Assembly!AC$24</f>
        <v>12,400</v>
      </c>
      <c r="BW219" s="435" t="str">
        <f t="shared" si="9"/>
        <v>5.00</v>
      </c>
      <c r="BX219" s="436" t="str">
        <f t="shared" si="10"/>
        <v>794</v>
      </c>
      <c r="BY219" s="437" t="str">
        <f t="shared" si="11"/>
        <v>78.1</v>
      </c>
      <c r="BZ219" s="438"/>
      <c r="CA219" s="434" t="str">
        <f>$AY219*Assembly!X$4+$AZ219*Assembly!X$5+$BA219*Assembly!X$6+$BB219*Assembly!X$7+$BC219*Assembly!X$8+$BD219*Assembly!X$9+$BE219*Assembly!X$10+$BF219*Assembly!X$11+$BG219*Assembly!X$12+$BH219*Assembly!X$13+$BI219*Assembly!X$14+$BJ219*Assembly!X$15+$BK219*Assembly!X$16+$BL219*Assembly!X$17+$BM219*Assembly!X$18+$BN219*Assembly!X$19+$BO219*Assembly!X$20+$BP219*Assembly!X$21+$BQ219*Assembly!X$22+$BR219*Assembly!X$23+$BS219*Assembly!X$24</f>
        <v>192</v>
      </c>
      <c r="CB219" s="434" t="str">
        <f t="shared" si="12"/>
        <v>29,867</v>
      </c>
      <c r="CC219" s="439" t="str">
        <f t="shared" si="13"/>
        <v>0.0299</v>
      </c>
      <c r="CD219" s="440" t="str">
        <f>$AY219*Assembly!AB$4+$AZ219*Assembly!AB$5+$BA219*Assembly!AB$6+$BB219*Assembly!AB$7+$BC219*Assembly!AB$8+$BD219*Assembly!AB$9+$BE219*Assembly!AB$10+$BF219*Assembly!AB$11+$BG219*Assembly!AB$12+$BH219*Assembly!AB$13+$BI219*Assembly!AB$14+$BJ219*Assembly!AB$15+$BK219*Assembly!AB$16+$BL219*Assembly!AB$17+$BM219*Assembly!AB$18+$BN219*Assembly!AB$19+$BO219*Assembly!AB$20+$BP219*Assembly!AB$21+$BQ219*Assembly!AB$22+$BR219*Assembly!AB$23+$BS219*Assembly!AB$24</f>
        <v>936</v>
      </c>
      <c r="CE219" s="457" t="str">
        <f>$AY219*Assembly!M$4+$AZ219*Assembly!M$5+$BA219*Assembly!M$6+$BB219*Assembly!M$7+$BC219*Assembly!M$8+$BD219*Assembly!M$9+$BE219*Assembly!M$10+$BF219*Assembly!M$11+$BG219*Assembly!M$12+$BH219*Assembly!M$13+$BI219*Assembly!M$14+$BJ219*Assembly!M$15+$BK219*Assembly!M$16+$BL219*Assembly!M$17+$BM219*Assembly!M$18+$BN219*Assembly!M$19+$BO219*Assembly!M$20+$BP219*Assembly!M$21+$BQ219*Assembly!M$22+$BR219*Assembly!M$23+$BS219*Assembly!M$24</f>
        <v>2,832</v>
      </c>
      <c r="CF219" s="457" t="str">
        <f>$AY219*Assembly!N$4+$AZ219*Assembly!N$5+$BA219*Assembly!N$6+$BB219*Assembly!N$7+$BC219*Assembly!N$8+$BD219*Assembly!N$9+$BE219*Assembly!N$10+$BF219*Assembly!N$11+$BG219*Assembly!N$12+$BH219*Assembly!N$13+$BI219*Assembly!N$14+$BJ219*Assembly!N$15+$BK219*Assembly!N$16+$BL219*Assembly!N$17+$BM219*Assembly!N$18+$BN219*Assembly!N$19+$BO219*Assembly!N$20+$BP219*Assembly!N$21+$BQ219*Assembly!N$22+$BR219*Assembly!N$23+$BS219*Assembly!N$24</f>
        <v>200</v>
      </c>
      <c r="CG219" s="457" t="str">
        <f>$AY219*Assembly!O$4+$AZ219*Assembly!O$5+$BA219*Assembly!O$6+$BB219*Assembly!O$7+$BC219*Assembly!O$8+$BD219*Assembly!O$9+$BE219*Assembly!O$10+$BF219*Assembly!O$11+$BG219*Assembly!O$12+$BH219*Assembly!O$13+$BI219*Assembly!O$14+$BJ219*Assembly!O$15+$BK219*Assembly!O$16+$BL219*Assembly!O$17+$BM219*Assembly!O$18+$BN219*Assembly!O$19+$BO219*Assembly!O$20+$BP219*Assembly!O$21+$BQ219*Assembly!O$22+$BR219*Assembly!O$23+$BS219*Assembly!O$24</f>
        <v>120</v>
      </c>
      <c r="CH219" s="454" t="str">
        <f>$AY219*Assembly!P$4+$AZ219*Assembly!P$5+$BA219*Assembly!P$6+$BB219*Assembly!P$7+$BC219*Assembly!P$8+$BD219*Assembly!P$9+$BE219*Assembly!P$10+$BF219*Assembly!P$11+$BG219*Assembly!P$12+$BH219*Assembly!P$13+$BI219*Assembly!P$14+$BJ219*Assembly!P$15+$BK219*Assembly!P$16+$BL219*Assembly!P$17+$BM219*Assembly!P$18+$BN219*Assembly!P$19+$BO219*Assembly!P$20+$BP219*Assembly!P$21+$BQ219*Assembly!P$22+$BR219*Assembly!P$23+$BS219*Assembly!P$24</f>
        <v>0</v>
      </c>
      <c r="CI219" s="454" t="str">
        <f>$AY219*Assembly!Q$4+$AZ219*Assembly!Q$5+$BA219*Assembly!Q$6+$BB219*Assembly!Q$7+$BC219*Assembly!Q$8+$BD219*Assembly!Q$9+$BE219*Assembly!Q$10+$BF219*Assembly!Q$11+$BG219*Assembly!Q$12+$BH219*Assembly!Q$13+$BI219*Assembly!Q$14+$BJ219*Assembly!Q$15+$BK219*Assembly!Q$16+$BL219*Assembly!Q$17+$BM219*Assembly!Q$18+$BN219*Assembly!Q$19+$BO219*Assembly!Q$20+$BP219*Assembly!Q$21+$BQ219*Assembly!Q$22+$BR219*Assembly!Q$23+$BS219*Assembly!Q$24</f>
        <v>0</v>
      </c>
      <c r="CJ219" s="457" t="str">
        <f>$AY219*Assembly!R$4+$AZ219*Assembly!R$5+$BA219*Assembly!R$6+$BB219*Assembly!R$7+$BC219*Assembly!R$8+$BD219*Assembly!R$9+$BE219*Assembly!R$10+$BF219*Assembly!R$11+$BG219*Assembly!R$12+$BH219*Assembly!R$13+$BI219*Assembly!R$14+$BJ219*Assembly!R$15+$BK219*Assembly!R$16+$BL219*Assembly!R$17+$BM219*Assembly!R$18+$BN219*Assembly!R$19+$BO219*Assembly!R$20+$BP219*Assembly!R$21+$BQ219*Assembly!R$22+$BR219*Assembly!R$23+$BS219*Assembly!R$24</f>
        <v>0</v>
      </c>
      <c r="CK219" s="454" t="str">
        <f>$AY219*Assembly!S$4+$AZ219*Assembly!S$5+$BA219*Assembly!S$6+$BB219*Assembly!S$7+$BC219*Assembly!S$8+$BD219*Assembly!S$9+$BE219*Assembly!S$10+$BF219*Assembly!S$11+$BG219*Assembly!S$12+$BH219*Assembly!S$13+$BI219*Assembly!S$14+$BJ219*Assembly!S$15+$BK219*Assembly!S$16+$BL219*Assembly!S$17+$BM219*Assembly!S$18+$BN219*Assembly!S$19+$BO219*Assembly!S$20+$BP219*Assembly!S$21+$BQ219*Assembly!S$22+$BR219*Assembly!S$23+$BS219*Assembly!S$24</f>
        <v>0</v>
      </c>
      <c r="CL219" s="454" t="str">
        <f>$AY219*Assembly!T$4+$AZ219*Assembly!T$5+$BA219*Assembly!T$6+$BB219*Assembly!T$7+$BC219*Assembly!T$8+$BD219*Assembly!T$9+$BE219*Assembly!T$10+$BF219*Assembly!T$11+$BG219*Assembly!T$12+$BH219*Assembly!T$13+$BI219*Assembly!T$14+$BJ219*Assembly!T$15+$BK219*Assembly!T$16+$BL219*Assembly!T$17+$BM219*Assembly!T$18+$BN219*Assembly!T$19+$BO219*Assembly!T$20+$BP219*Assembly!T$21+$BQ219*Assembly!T$22+$BR219*Assembly!T$23+$BS219*Assembly!T$24</f>
        <v>0</v>
      </c>
      <c r="CM219" s="454" t="str">
        <f>$AY219*Assembly!U$4+$AZ219*Assembly!U$5+$BA219*Assembly!U$6+$BB219*Assembly!U$7+$BC219*Assembly!U$8+$BD219*Assembly!U$9+$BE219*Assembly!U$10+$BF219*Assembly!U$11+$BG219*Assembly!U$12+$BH219*Assembly!U$13+$BI219*Assembly!U$14+$BJ219*Assembly!U$15+$BK219*Assembly!U$16+$BL219*Assembly!U$17+$BM219*Assembly!U$18+$BN219*Assembly!U$19+$BO219*Assembly!U$20+$BP219*Assembly!U$21+$BQ219*Assembly!U$22+$BR219*Assembly!U$23+$BS219*Assembly!U$24</f>
        <v>0</v>
      </c>
      <c r="CN219" s="457" t="str">
        <f>$AY219*Assembly!V$4+$AZ219*Assembly!V$5+$BA219*Assembly!V$6+$BB219*Assembly!V$7+$BC219*Assembly!V$8+$BD219*Assembly!V$9+$BE219*Assembly!V$10+$BF219*Assembly!V$11+$BG219*Assembly!V$12+$BH219*Assembly!V$13+$BI219*Assembly!V$14+$BJ219*Assembly!V$15+$BK219*Assembly!V$16+$BL219*Assembly!V$17+$BM219*Assembly!V$18+$BN219*Assembly!V$19+$BO219*Assembly!V$20+$BP219*Assembly!V$21+$BQ219*Assembly!V$22+$BR219*Assembly!V$23+$BS219*Assembly!V$24</f>
        <v>0</v>
      </c>
      <c r="CO219" s="457" t="str">
        <f>CE219*Refining!$F$3</f>
        <v>5,057</v>
      </c>
      <c r="CP219" s="457" t="str">
        <f>CF219*Refining!$F$4</f>
        <v>625</v>
      </c>
      <c r="CQ219" s="457" t="str">
        <f>CG219*Refining!$F$5</f>
        <v>500</v>
      </c>
      <c r="CR219" s="457" t="str">
        <f>CH219*Refining!$F$6</f>
        <v>0</v>
      </c>
      <c r="CS219" s="457" t="str">
        <f>CI219*Refining!$F$7</f>
        <v>0</v>
      </c>
      <c r="CT219" s="457" t="str">
        <f>CJ219*Refining!$F$8</f>
        <v>0</v>
      </c>
      <c r="CU219" s="457" t="str">
        <f>CK219*Refining!$F$9</f>
        <v>0</v>
      </c>
      <c r="CV219" s="457" t="str">
        <f>CL219*Refining!$F$10</f>
        <v>0</v>
      </c>
      <c r="CW219" s="457" t="str">
        <f>CM219*Refining!$F$11</f>
        <v>0</v>
      </c>
      <c r="CX219" s="457" t="str">
        <f>CN219*Refining!$F$12</f>
        <v>0</v>
      </c>
      <c r="CY219" s="441" t="str">
        <f t="shared" ref="CY219:DR219" si="884">IF(CE219 = 0, "", CE219)</f>
        <v>2,832</v>
      </c>
      <c r="CZ219" s="442" t="str">
        <f t="shared" si="884"/>
        <v>200</v>
      </c>
      <c r="DA219" s="442" t="str">
        <f t="shared" si="884"/>
        <v>120</v>
      </c>
      <c r="DB219" s="443" t="str">
        <f t="shared" si="884"/>
        <v/>
      </c>
      <c r="DC219" s="444" t="str">
        <f t="shared" si="884"/>
        <v/>
      </c>
      <c r="DD219" s="442" t="str">
        <f t="shared" si="884"/>
        <v/>
      </c>
      <c r="DE219" s="444" t="str">
        <f t="shared" si="884"/>
        <v/>
      </c>
      <c r="DF219" s="444" t="str">
        <f t="shared" si="884"/>
        <v/>
      </c>
      <c r="DG219" s="442" t="str">
        <f t="shared" si="884"/>
        <v/>
      </c>
      <c r="DH219" s="445" t="str">
        <f t="shared" si="884"/>
        <v/>
      </c>
      <c r="DI219" s="441" t="str">
        <f t="shared" si="884"/>
        <v>5,057</v>
      </c>
      <c r="DJ219" s="442" t="str">
        <f t="shared" si="884"/>
        <v>625</v>
      </c>
      <c r="DK219" s="442" t="str">
        <f t="shared" si="884"/>
        <v>500</v>
      </c>
      <c r="DL219" s="442" t="str">
        <f t="shared" si="884"/>
        <v/>
      </c>
      <c r="DM219" s="446" t="str">
        <f t="shared" si="884"/>
        <v/>
      </c>
      <c r="DN219" s="442" t="str">
        <f t="shared" si="884"/>
        <v/>
      </c>
      <c r="DO219" s="442" t="str">
        <f t="shared" si="884"/>
        <v/>
      </c>
      <c r="DP219" s="442" t="str">
        <f t="shared" si="884"/>
        <v/>
      </c>
      <c r="DQ219" s="442" t="str">
        <f t="shared" si="884"/>
        <v/>
      </c>
      <c r="DR219" s="445" t="str">
        <f t="shared" si="884"/>
        <v/>
      </c>
      <c r="DS219" s="447" t="str">
        <f t="shared" si="15"/>
        <v>3,152</v>
      </c>
      <c r="DT219" s="448" t="str">
        <f t="shared" si="16"/>
        <v>6,182</v>
      </c>
      <c r="DU219" s="434" t="str">
        <f>CY219*'Ores &amp; Ingots'!$C$3+CZ219*'Ores &amp; Ingots'!$C$4+DA219*'Ores &amp; Ingots'!$C$5+DB219*'Ores &amp; Ingots'!$C$6+DC219*'Ores &amp; Ingots'!$C$7+DD219*'Ores &amp; Ingots'!$C$8+DE219*'Ores &amp; Ingots'!$C$9+DF219*'Ores &amp; Ingots'!$C$10+DG219*'Ores &amp; Ingots'!$C$11+DH219*'Ores &amp; Ingots'!$C$12</f>
        <v>396</v>
      </c>
      <c r="DV219" s="434" t="str">
        <f>DI219*'Ores &amp; Ingots'!$B$3+DJ219*'Ores &amp; Ingots'!$B$4+DK219*'Ores &amp; Ingots'!$B$5+DL219*'Ores &amp; Ingots'!$B$6+DM219*'Ores &amp; Ingots'!$B$7+DN219*'Ores &amp; Ingots'!$B$8+DO219*'Ores &amp; Ingots'!$B$9+DP219*'Ores &amp; Ingots'!$B$10+DQ219*'Ores &amp; Ingots'!$B$11+DR219*'Ores &amp; Ingots'!$B$12</f>
        <v>2,287</v>
      </c>
      <c r="DW219" s="448" t="str">
        <f>CY219*Refining!$G$3+CZ219*Refining!$G$4+DA219*Refining!$G$5+DB219*Refining!$G$6+DC219*Refining!$G$7+DD219*Refining!$G$8+DE219*Refining!$G$9+DF219*Refining!$G$10+DG219*Refining!$G$11+DH219*Refining!$G$12</f>
        <v>2,695</v>
      </c>
      <c r="DX219" s="448" t="str">
        <f t="shared" si="17"/>
        <v>419,145</v>
      </c>
      <c r="DY219" s="449" t="str">
        <f t="shared" si="18"/>
        <v>0.4191</v>
      </c>
      <c r="DZ219" s="447" t="str">
        <f t="shared" si="19"/>
        <v>2,895</v>
      </c>
      <c r="EA219" s="446" t="str">
        <f t="shared" ref="EA219:EB219" si="885">DZ219/60</f>
        <v>48.2</v>
      </c>
      <c r="EB219" s="446" t="str">
        <f t="shared" si="885"/>
        <v>0.8</v>
      </c>
      <c r="EC219" s="450" t="str">
        <f t="shared" si="21"/>
        <v>0.03</v>
      </c>
      <c r="ED219" s="447" t="str">
        <f t="shared" si="22"/>
        <v>449,012</v>
      </c>
      <c r="EE219" s="446" t="str">
        <f t="shared" ref="EE219:EF219" si="886">ED219/1000</f>
        <v>449.0</v>
      </c>
      <c r="EF219" s="451" t="str">
        <f t="shared" si="886"/>
        <v>0.45</v>
      </c>
      <c r="EG219" s="452" t="str">
        <f t="shared" si="24"/>
        <v>0.4490</v>
      </c>
      <c r="EH219" s="225" t="s">
        <v>12</v>
      </c>
    </row>
    <row r="220">
      <c r="A220" s="33"/>
      <c r="B220" s="336" t="s">
        <v>1075</v>
      </c>
      <c r="C220" s="227" t="s">
        <v>886</v>
      </c>
      <c r="D220" s="227">
        <v>1.0</v>
      </c>
      <c r="E220" s="227">
        <v>1.0</v>
      </c>
      <c r="F220" s="227">
        <v>1.0</v>
      </c>
      <c r="G220" s="420" t="str">
        <f t="shared" si="5"/>
        <v>15.625</v>
      </c>
      <c r="H220" s="421">
        <v>5.0</v>
      </c>
      <c r="I220" s="421">
        <v>12.5</v>
      </c>
      <c r="J220" s="421" t="str">
        <f>H220/Main!$D$9</f>
        <v>5</v>
      </c>
      <c r="K220" s="421" t="str">
        <f>I220/Main!$D$10</f>
        <v>12.5</v>
      </c>
      <c r="L220" s="422" t="str">
        <f t="shared" si="6"/>
        <v>2.5</v>
      </c>
      <c r="M220" s="422">
        <v>1.0</v>
      </c>
      <c r="N220" s="423"/>
      <c r="O220" s="423"/>
      <c r="P220" s="423"/>
      <c r="Q220" s="424"/>
      <c r="R220" s="423"/>
      <c r="S220" s="425"/>
      <c r="T220" s="425"/>
      <c r="U220" s="423"/>
      <c r="V220" s="423"/>
      <c r="W220" s="425"/>
      <c r="X220" s="425"/>
      <c r="Y220" s="423"/>
      <c r="Z220" s="423"/>
      <c r="AA220" s="423"/>
      <c r="AB220" s="423"/>
      <c r="AC220" s="523" t="s">
        <v>12</v>
      </c>
      <c r="AD220" s="498">
        <v>35.0</v>
      </c>
      <c r="AE220" s="434">
        <v>0.0</v>
      </c>
      <c r="AF220" s="434">
        <v>0.0</v>
      </c>
      <c r="AG220" s="434">
        <v>0.0</v>
      </c>
      <c r="AH220" s="434">
        <v>0.0</v>
      </c>
      <c r="AI220" s="434">
        <v>0.0</v>
      </c>
      <c r="AJ220" s="434">
        <v>0.0</v>
      </c>
      <c r="AK220" s="434">
        <v>0.0</v>
      </c>
      <c r="AL220" s="434">
        <v>0.0</v>
      </c>
      <c r="AM220" s="434">
        <v>0.0</v>
      </c>
      <c r="AN220" s="434">
        <v>0.0</v>
      </c>
      <c r="AO220" s="434">
        <v>10.0</v>
      </c>
      <c r="AP220" s="434">
        <v>0.0</v>
      </c>
      <c r="AQ220" s="434">
        <v>0.0</v>
      </c>
      <c r="AR220" s="434">
        <v>0.0</v>
      </c>
      <c r="AS220" s="434">
        <v>0.0</v>
      </c>
      <c r="AT220" s="434">
        <v>0.0</v>
      </c>
      <c r="AU220" s="434">
        <v>0.0</v>
      </c>
      <c r="AV220" s="434">
        <v>0.0</v>
      </c>
      <c r="AW220" s="434">
        <v>0.0</v>
      </c>
      <c r="AX220" s="434">
        <v>0.0</v>
      </c>
      <c r="AY220" s="537" t="str">
        <f t="shared" ref="AY220:BS220" si="887">IF(AD220 = 0, "", AD220)</f>
        <v>35</v>
      </c>
      <c r="AZ220" s="430" t="str">
        <f t="shared" si="887"/>
        <v/>
      </c>
      <c r="BA220" s="430" t="str">
        <f t="shared" si="887"/>
        <v/>
      </c>
      <c r="BB220" s="430" t="str">
        <f t="shared" si="887"/>
        <v/>
      </c>
      <c r="BC220" s="430" t="str">
        <f t="shared" si="887"/>
        <v/>
      </c>
      <c r="BD220" s="430" t="str">
        <f t="shared" si="887"/>
        <v/>
      </c>
      <c r="BE220" s="430" t="str">
        <f t="shared" si="887"/>
        <v/>
      </c>
      <c r="BF220" s="430" t="str">
        <f t="shared" si="887"/>
        <v/>
      </c>
      <c r="BG220" s="430" t="str">
        <f t="shared" si="887"/>
        <v/>
      </c>
      <c r="BH220" s="430" t="str">
        <f t="shared" si="887"/>
        <v/>
      </c>
      <c r="BI220" s="430" t="str">
        <f t="shared" si="887"/>
        <v/>
      </c>
      <c r="BJ220" s="430" t="str">
        <f t="shared" si="887"/>
        <v>10</v>
      </c>
      <c r="BK220" s="430" t="str">
        <f t="shared" si="887"/>
        <v/>
      </c>
      <c r="BL220" s="430" t="str">
        <f t="shared" si="887"/>
        <v/>
      </c>
      <c r="BM220" s="430" t="str">
        <f t="shared" si="887"/>
        <v/>
      </c>
      <c r="BN220" s="430" t="str">
        <f t="shared" si="887"/>
        <v/>
      </c>
      <c r="BO220" s="430" t="str">
        <f t="shared" si="887"/>
        <v/>
      </c>
      <c r="BP220" s="430" t="str">
        <f t="shared" si="887"/>
        <v/>
      </c>
      <c r="BQ220" s="430" t="str">
        <f t="shared" si="887"/>
        <v/>
      </c>
      <c r="BR220" s="430" t="str">
        <f t="shared" si="887"/>
        <v/>
      </c>
      <c r="BS220" s="432" t="str">
        <f t="shared" si="887"/>
        <v/>
      </c>
      <c r="BT220" s="433" t="str">
        <f>$AY220*Assembly!Y$4+$AZ220*Assembly!Y$5+$BA220*Assembly!Y$6+$BB220*Assembly!Y$7+$BC220*Assembly!Y$8+$BD220*Assembly!Y$9+$BE220*Assembly!Y$10+$BF220*Assembly!Y$11+$BG220*Assembly!Y$12+$BH220*Assembly!Y$13+$BI220*Assembly!Y$14+$BJ220*Assembly!Y$15+$BK220*Assembly!Y$16+$BL220*Assembly!Y$17+$BM220*Assembly!Y$18+$BN220*Assembly!Y$19+$BO220*Assembly!Y$20+$BP220*Assembly!Y$21+$BQ220*Assembly!Y$22+$BR220*Assembly!Y$23+$BS220*Assembly!Y$24</f>
        <v>760</v>
      </c>
      <c r="BU220" s="434" t="str">
        <f t="shared" si="8"/>
        <v>49</v>
      </c>
      <c r="BV220" s="434" t="str">
        <f>$AY220*Assembly!AC$4+$AZ220*Assembly!AC$5+$BA220*Assembly!AC$6+$BB220*Assembly!AC$7+$BC220*Assembly!AC$8+$BD220*Assembly!AC$9+$BE220*Assembly!AC$10+$BF220*Assembly!AC$11+$BG220*Assembly!AC$12+$BH220*Assembly!AC$13+$BI220*Assembly!AC$14+$BJ220*Assembly!AC$15+$BK220*Assembly!AC$16+$BL220*Assembly!AC$17+$BM220*Assembly!AC$18+$BN220*Assembly!AC$19+$BO220*Assembly!AC$20+$BP220*Assembly!AC$21+$BQ220*Assembly!AC$22+$BR220*Assembly!AC$23+$BS220*Assembly!AC$24</f>
        <v>3,800</v>
      </c>
      <c r="BW220" s="435" t="str">
        <f t="shared" si="9"/>
        <v>5.00</v>
      </c>
      <c r="BX220" s="436" t="str">
        <f t="shared" si="10"/>
        <v>243</v>
      </c>
      <c r="BY220" s="437" t="str">
        <f t="shared" si="11"/>
        <v>78.1</v>
      </c>
      <c r="BZ220" s="438"/>
      <c r="CA220" s="434" t="str">
        <f>$AY220*Assembly!X$4+$AZ220*Assembly!X$5+$BA220*Assembly!X$6+$BB220*Assembly!X$7+$BC220*Assembly!X$8+$BD220*Assembly!X$9+$BE220*Assembly!X$10+$BF220*Assembly!X$11+$BG220*Assembly!X$12+$BH220*Assembly!X$13+$BI220*Assembly!X$14+$BJ220*Assembly!X$15+$BK220*Assembly!X$16+$BL220*Assembly!X$17+$BM220*Assembly!X$18+$BN220*Assembly!X$19+$BO220*Assembly!X$20+$BP220*Assembly!X$21+$BQ220*Assembly!X$22+$BR220*Assembly!X$23+$BS220*Assembly!X$24</f>
        <v>55</v>
      </c>
      <c r="CB220" s="434" t="str">
        <f t="shared" si="12"/>
        <v>8,556</v>
      </c>
      <c r="CC220" s="439" t="str">
        <f t="shared" si="13"/>
        <v>0.0086</v>
      </c>
      <c r="CD220" s="440" t="str">
        <f>$AY220*Assembly!AB$4+$AZ220*Assembly!AB$5+$BA220*Assembly!AB$6+$BB220*Assembly!AB$7+$BC220*Assembly!AB$8+$BD220*Assembly!AB$9+$BE220*Assembly!AB$10+$BF220*Assembly!AB$11+$BG220*Assembly!AB$12+$BH220*Assembly!AB$13+$BI220*Assembly!AB$14+$BJ220*Assembly!AB$15+$BK220*Assembly!AB$16+$BL220*Assembly!AB$17+$BM220*Assembly!AB$18+$BN220*Assembly!AB$19+$BO220*Assembly!AB$20+$BP220*Assembly!AB$21+$BQ220*Assembly!AB$22+$BR220*Assembly!AB$23+$BS220*Assembly!AB$24</f>
        <v>255</v>
      </c>
      <c r="CE220" s="424" t="str">
        <f>$AY220*Assembly!M$4+$AZ220*Assembly!M$5+$BA220*Assembly!M$6+$BB220*Assembly!M$7+$BC220*Assembly!M$8+$BD220*Assembly!M$9+$BE220*Assembly!M$10+$BF220*Assembly!M$11+$BG220*Assembly!M$12+$BH220*Assembly!M$13+$BI220*Assembly!M$14+$BJ220*Assembly!M$15+$BK220*Assembly!M$16+$BL220*Assembly!M$17+$BM220*Assembly!M$18+$BN220*Assembly!M$19+$BO220*Assembly!M$20+$BP220*Assembly!M$21+$BQ220*Assembly!M$22+$BR220*Assembly!M$23+$BS220*Assembly!M$24</f>
        <v>855</v>
      </c>
      <c r="CF220" s="424" t="str">
        <f>$AY220*Assembly!N$4+$AZ220*Assembly!N$5+$BA220*Assembly!N$6+$BB220*Assembly!N$7+$BC220*Assembly!N$8+$BD220*Assembly!N$9+$BE220*Assembly!N$10+$BF220*Assembly!N$11+$BG220*Assembly!N$12+$BH220*Assembly!N$13+$BI220*Assembly!N$14+$BJ220*Assembly!N$15+$BK220*Assembly!N$16+$BL220*Assembly!N$17+$BM220*Assembly!N$18+$BN220*Assembly!N$19+$BO220*Assembly!N$20+$BP220*Assembly!N$21+$BQ220*Assembly!N$22+$BR220*Assembly!N$23+$BS220*Assembly!N$24</f>
        <v>50</v>
      </c>
      <c r="CG220" s="424" t="str">
        <f>$AY220*Assembly!O$4+$AZ220*Assembly!O$5+$BA220*Assembly!O$6+$BB220*Assembly!O$7+$BC220*Assembly!O$8+$BD220*Assembly!O$9+$BE220*Assembly!O$10+$BF220*Assembly!O$11+$BG220*Assembly!O$12+$BH220*Assembly!O$13+$BI220*Assembly!O$14+$BJ220*Assembly!O$15+$BK220*Assembly!O$16+$BL220*Assembly!O$17+$BM220*Assembly!O$18+$BN220*Assembly!O$19+$BO220*Assembly!O$20+$BP220*Assembly!O$21+$BQ220*Assembly!O$22+$BR220*Assembly!O$23+$BS220*Assembly!O$24</f>
        <v>30</v>
      </c>
      <c r="CH220" s="421" t="str">
        <f>$AY220*Assembly!P$4+$AZ220*Assembly!P$5+$BA220*Assembly!P$6+$BB220*Assembly!P$7+$BC220*Assembly!P$8+$BD220*Assembly!P$9+$BE220*Assembly!P$10+$BF220*Assembly!P$11+$BG220*Assembly!P$12+$BH220*Assembly!P$13+$BI220*Assembly!P$14+$BJ220*Assembly!P$15+$BK220*Assembly!P$16+$BL220*Assembly!P$17+$BM220*Assembly!P$18+$BN220*Assembly!P$19+$BO220*Assembly!P$20+$BP220*Assembly!P$21+$BQ220*Assembly!P$22+$BR220*Assembly!P$23+$BS220*Assembly!P$24</f>
        <v>0</v>
      </c>
      <c r="CI220" s="421" t="str">
        <f>$AY220*Assembly!Q$4+$AZ220*Assembly!Q$5+$BA220*Assembly!Q$6+$BB220*Assembly!Q$7+$BC220*Assembly!Q$8+$BD220*Assembly!Q$9+$BE220*Assembly!Q$10+$BF220*Assembly!Q$11+$BG220*Assembly!Q$12+$BH220*Assembly!Q$13+$BI220*Assembly!Q$14+$BJ220*Assembly!Q$15+$BK220*Assembly!Q$16+$BL220*Assembly!Q$17+$BM220*Assembly!Q$18+$BN220*Assembly!Q$19+$BO220*Assembly!Q$20+$BP220*Assembly!Q$21+$BQ220*Assembly!Q$22+$BR220*Assembly!Q$23+$BS220*Assembly!Q$24</f>
        <v>0</v>
      </c>
      <c r="CJ220" s="424" t="str">
        <f>$AY220*Assembly!R$4+$AZ220*Assembly!R$5+$BA220*Assembly!R$6+$BB220*Assembly!R$7+$BC220*Assembly!R$8+$BD220*Assembly!R$9+$BE220*Assembly!R$10+$BF220*Assembly!R$11+$BG220*Assembly!R$12+$BH220*Assembly!R$13+$BI220*Assembly!R$14+$BJ220*Assembly!R$15+$BK220*Assembly!R$16+$BL220*Assembly!R$17+$BM220*Assembly!R$18+$BN220*Assembly!R$19+$BO220*Assembly!R$20+$BP220*Assembly!R$21+$BQ220*Assembly!R$22+$BR220*Assembly!R$23+$BS220*Assembly!R$24</f>
        <v>0</v>
      </c>
      <c r="CK220" s="421" t="str">
        <f>$AY220*Assembly!S$4+$AZ220*Assembly!S$5+$BA220*Assembly!S$6+$BB220*Assembly!S$7+$BC220*Assembly!S$8+$BD220*Assembly!S$9+$BE220*Assembly!S$10+$BF220*Assembly!S$11+$BG220*Assembly!S$12+$BH220*Assembly!S$13+$BI220*Assembly!S$14+$BJ220*Assembly!S$15+$BK220*Assembly!S$16+$BL220*Assembly!S$17+$BM220*Assembly!S$18+$BN220*Assembly!S$19+$BO220*Assembly!S$20+$BP220*Assembly!S$21+$BQ220*Assembly!S$22+$BR220*Assembly!S$23+$BS220*Assembly!S$24</f>
        <v>0</v>
      </c>
      <c r="CL220" s="421" t="str">
        <f>$AY220*Assembly!T$4+$AZ220*Assembly!T$5+$BA220*Assembly!T$6+$BB220*Assembly!T$7+$BC220*Assembly!T$8+$BD220*Assembly!T$9+$BE220*Assembly!T$10+$BF220*Assembly!T$11+$BG220*Assembly!T$12+$BH220*Assembly!T$13+$BI220*Assembly!T$14+$BJ220*Assembly!T$15+$BK220*Assembly!T$16+$BL220*Assembly!T$17+$BM220*Assembly!T$18+$BN220*Assembly!T$19+$BO220*Assembly!T$20+$BP220*Assembly!T$21+$BQ220*Assembly!T$22+$BR220*Assembly!T$23+$BS220*Assembly!T$24</f>
        <v>0</v>
      </c>
      <c r="CM220" s="421" t="str">
        <f>$AY220*Assembly!U$4+$AZ220*Assembly!U$5+$BA220*Assembly!U$6+$BB220*Assembly!U$7+$BC220*Assembly!U$8+$BD220*Assembly!U$9+$BE220*Assembly!U$10+$BF220*Assembly!U$11+$BG220*Assembly!U$12+$BH220*Assembly!U$13+$BI220*Assembly!U$14+$BJ220*Assembly!U$15+$BK220*Assembly!U$16+$BL220*Assembly!U$17+$BM220*Assembly!U$18+$BN220*Assembly!U$19+$BO220*Assembly!U$20+$BP220*Assembly!U$21+$BQ220*Assembly!U$22+$BR220*Assembly!U$23+$BS220*Assembly!U$24</f>
        <v>0</v>
      </c>
      <c r="CN220" s="424" t="str">
        <f>$AY220*Assembly!V$4+$AZ220*Assembly!V$5+$BA220*Assembly!V$6+$BB220*Assembly!V$7+$BC220*Assembly!V$8+$BD220*Assembly!V$9+$BE220*Assembly!V$10+$BF220*Assembly!V$11+$BG220*Assembly!V$12+$BH220*Assembly!V$13+$BI220*Assembly!V$14+$BJ220*Assembly!V$15+$BK220*Assembly!V$16+$BL220*Assembly!V$17+$BM220*Assembly!V$18+$BN220*Assembly!V$19+$BO220*Assembly!V$20+$BP220*Assembly!V$21+$BQ220*Assembly!V$22+$BR220*Assembly!V$23+$BS220*Assembly!V$24</f>
        <v>0</v>
      </c>
      <c r="CO220" s="424" t="str">
        <f>CE220*Refining!$F$3</f>
        <v>1,527</v>
      </c>
      <c r="CP220" s="424" t="str">
        <f>CF220*Refining!$F$4</f>
        <v>156</v>
      </c>
      <c r="CQ220" s="424" t="str">
        <f>CG220*Refining!$F$5</f>
        <v>125</v>
      </c>
      <c r="CR220" s="424" t="str">
        <f>CH220*Refining!$F$6</f>
        <v>0</v>
      </c>
      <c r="CS220" s="424" t="str">
        <f>CI220*Refining!$F$7</f>
        <v>0</v>
      </c>
      <c r="CT220" s="424" t="str">
        <f>CJ220*Refining!$F$8</f>
        <v>0</v>
      </c>
      <c r="CU220" s="424" t="str">
        <f>CK220*Refining!$F$9</f>
        <v>0</v>
      </c>
      <c r="CV220" s="424" t="str">
        <f>CL220*Refining!$F$10</f>
        <v>0</v>
      </c>
      <c r="CW220" s="424" t="str">
        <f>CM220*Refining!$F$11</f>
        <v>0</v>
      </c>
      <c r="CX220" s="424" t="str">
        <f>CN220*Refining!$F$12</f>
        <v>0</v>
      </c>
      <c r="CY220" s="441" t="str">
        <f t="shared" ref="CY220:DR220" si="888">IF(CE220 = 0, "", CE220)</f>
        <v>855</v>
      </c>
      <c r="CZ220" s="442" t="str">
        <f t="shared" si="888"/>
        <v>50</v>
      </c>
      <c r="DA220" s="442" t="str">
        <f t="shared" si="888"/>
        <v>30</v>
      </c>
      <c r="DB220" s="443" t="str">
        <f t="shared" si="888"/>
        <v/>
      </c>
      <c r="DC220" s="444" t="str">
        <f t="shared" si="888"/>
        <v/>
      </c>
      <c r="DD220" s="442" t="str">
        <f t="shared" si="888"/>
        <v/>
      </c>
      <c r="DE220" s="444" t="str">
        <f t="shared" si="888"/>
        <v/>
      </c>
      <c r="DF220" s="444" t="str">
        <f t="shared" si="888"/>
        <v/>
      </c>
      <c r="DG220" s="442" t="str">
        <f t="shared" si="888"/>
        <v/>
      </c>
      <c r="DH220" s="445" t="str">
        <f t="shared" si="888"/>
        <v/>
      </c>
      <c r="DI220" s="441" t="str">
        <f t="shared" si="888"/>
        <v>1,527</v>
      </c>
      <c r="DJ220" s="442" t="str">
        <f t="shared" si="888"/>
        <v>156</v>
      </c>
      <c r="DK220" s="442" t="str">
        <f t="shared" si="888"/>
        <v>125</v>
      </c>
      <c r="DL220" s="442" t="str">
        <f t="shared" si="888"/>
        <v/>
      </c>
      <c r="DM220" s="446" t="str">
        <f t="shared" si="888"/>
        <v/>
      </c>
      <c r="DN220" s="442" t="str">
        <f t="shared" si="888"/>
        <v/>
      </c>
      <c r="DO220" s="442" t="str">
        <f t="shared" si="888"/>
        <v/>
      </c>
      <c r="DP220" s="442" t="str">
        <f t="shared" si="888"/>
        <v/>
      </c>
      <c r="DQ220" s="442" t="str">
        <f t="shared" si="888"/>
        <v/>
      </c>
      <c r="DR220" s="445" t="str">
        <f t="shared" si="888"/>
        <v/>
      </c>
      <c r="DS220" s="447" t="str">
        <f t="shared" si="15"/>
        <v>935</v>
      </c>
      <c r="DT220" s="448" t="str">
        <f t="shared" si="16"/>
        <v>1,808</v>
      </c>
      <c r="DU220" s="434" t="str">
        <f>CY220*'Ores &amp; Ingots'!$C$3+CZ220*'Ores &amp; Ingots'!$C$4+DA220*'Ores &amp; Ingots'!$C$5+DB220*'Ores &amp; Ingots'!$C$6+DC220*'Ores &amp; Ingots'!$C$7+DD220*'Ores &amp; Ingots'!$C$8+DE220*'Ores &amp; Ingots'!$C$9+DF220*'Ores &amp; Ingots'!$C$10+DG220*'Ores &amp; Ingots'!$C$11+DH220*'Ores &amp; Ingots'!$C$12</f>
        <v>118</v>
      </c>
      <c r="DV220" s="434" t="str">
        <f>DI220*'Ores &amp; Ingots'!$B$3+DJ220*'Ores &amp; Ingots'!$B$4+DK220*'Ores &amp; Ingots'!$B$5+DL220*'Ores &amp; Ingots'!$B$6+DM220*'Ores &amp; Ingots'!$B$7+DN220*'Ores &amp; Ingots'!$B$8+DO220*'Ores &amp; Ingots'!$B$9+DP220*'Ores &amp; Ingots'!$B$10+DQ220*'Ores &amp; Ingots'!$B$11+DR220*'Ores &amp; Ingots'!$B$12</f>
        <v>669</v>
      </c>
      <c r="DW220" s="448" t="str">
        <f>CY220*Refining!$G$3+CZ220*Refining!$G$4+DA220*Refining!$G$5+DB220*Refining!$G$6+DC220*Refining!$G$7+DD220*Refining!$G$8+DE220*Refining!$G$9+DF220*Refining!$G$10+DG220*Refining!$G$11+DH220*Refining!$G$12</f>
        <v>684</v>
      </c>
      <c r="DX220" s="448" t="str">
        <f t="shared" si="17"/>
        <v>106,357</v>
      </c>
      <c r="DY220" s="449" t="str">
        <f t="shared" si="18"/>
        <v>0.1064</v>
      </c>
      <c r="DZ220" s="447" t="str">
        <f t="shared" si="19"/>
        <v>744</v>
      </c>
      <c r="EA220" s="446" t="str">
        <f t="shared" ref="EA220:EB220" si="889">DZ220/60</f>
        <v>12.4</v>
      </c>
      <c r="EB220" s="446" t="str">
        <f t="shared" si="889"/>
        <v>0.2</v>
      </c>
      <c r="EC220" s="450" t="str">
        <f t="shared" si="21"/>
        <v>0.01</v>
      </c>
      <c r="ED220" s="447" t="str">
        <f t="shared" si="22"/>
        <v>114,912</v>
      </c>
      <c r="EE220" s="446" t="str">
        <f t="shared" ref="EE220:EF220" si="890">ED220/1000</f>
        <v>114.9</v>
      </c>
      <c r="EF220" s="451" t="str">
        <f t="shared" si="890"/>
        <v>0.11</v>
      </c>
      <c r="EG220" s="452" t="str">
        <f t="shared" si="24"/>
        <v>0.1149</v>
      </c>
      <c r="EH220" s="225" t="s">
        <v>12</v>
      </c>
    </row>
    <row r="221">
      <c r="A221" s="33"/>
      <c r="B221" s="226" t="s">
        <v>1076</v>
      </c>
      <c r="C221" s="227" t="s">
        <v>886</v>
      </c>
      <c r="D221" s="227">
        <v>1.0</v>
      </c>
      <c r="E221" s="227">
        <v>1.0</v>
      </c>
      <c r="F221" s="227">
        <v>1.0</v>
      </c>
      <c r="G221" s="453" t="str">
        <f t="shared" si="5"/>
        <v>15.625</v>
      </c>
      <c r="H221" s="454">
        <v>10.0</v>
      </c>
      <c r="I221" s="454">
        <v>30.0</v>
      </c>
      <c r="J221" s="454" t="str">
        <f>H221/Main!$D$9</f>
        <v>10</v>
      </c>
      <c r="K221" s="454" t="str">
        <f>I221/Main!$D$10</f>
        <v>30</v>
      </c>
      <c r="L221" s="455" t="str">
        <f t="shared" si="6"/>
        <v>3.0</v>
      </c>
      <c r="M221" s="455">
        <v>0.4</v>
      </c>
      <c r="N221" s="456"/>
      <c r="O221" s="456"/>
      <c r="P221" s="456"/>
      <c r="Q221" s="457"/>
      <c r="R221" s="456"/>
      <c r="S221" s="458"/>
      <c r="T221" s="458"/>
      <c r="U221" s="456"/>
      <c r="V221" s="456"/>
      <c r="W221" s="530"/>
      <c r="X221" s="458"/>
      <c r="Y221" s="456"/>
      <c r="Z221" s="456"/>
      <c r="AA221" s="456"/>
      <c r="AB221" s="456"/>
      <c r="AC221" s="531" t="s">
        <v>913</v>
      </c>
      <c r="AD221" s="498">
        <v>125.0</v>
      </c>
      <c r="AE221" s="434">
        <v>0.0</v>
      </c>
      <c r="AF221" s="434">
        <v>0.0</v>
      </c>
      <c r="AG221" s="434">
        <v>0.0</v>
      </c>
      <c r="AH221" s="434">
        <v>0.0</v>
      </c>
      <c r="AI221" s="434">
        <v>0.0</v>
      </c>
      <c r="AJ221" s="434">
        <v>0.0</v>
      </c>
      <c r="AK221" s="434">
        <v>0.0</v>
      </c>
      <c r="AL221" s="434">
        <v>0.0</v>
      </c>
      <c r="AM221" s="434">
        <v>0.0</v>
      </c>
      <c r="AN221" s="434">
        <v>0.0</v>
      </c>
      <c r="AO221" s="434">
        <v>10.0</v>
      </c>
      <c r="AP221" s="434">
        <v>0.0</v>
      </c>
      <c r="AQ221" s="434">
        <v>0.0</v>
      </c>
      <c r="AR221" s="434">
        <v>0.0</v>
      </c>
      <c r="AS221" s="434">
        <v>0.0</v>
      </c>
      <c r="AT221" s="434">
        <v>0.0</v>
      </c>
      <c r="AU221" s="434">
        <v>0.0</v>
      </c>
      <c r="AV221" s="434">
        <v>0.0</v>
      </c>
      <c r="AW221" s="434">
        <v>0.0</v>
      </c>
      <c r="AX221" s="434">
        <v>0.0</v>
      </c>
      <c r="AY221" s="537" t="str">
        <f t="shared" ref="AY221:BS221" si="891">IF(AD221 = 0, "", AD221)</f>
        <v>125</v>
      </c>
      <c r="AZ221" s="430" t="str">
        <f t="shared" si="891"/>
        <v/>
      </c>
      <c r="BA221" s="430" t="str">
        <f t="shared" si="891"/>
        <v/>
      </c>
      <c r="BB221" s="430" t="str">
        <f t="shared" si="891"/>
        <v/>
      </c>
      <c r="BC221" s="430" t="str">
        <f t="shared" si="891"/>
        <v/>
      </c>
      <c r="BD221" s="430" t="str">
        <f t="shared" si="891"/>
        <v/>
      </c>
      <c r="BE221" s="430" t="str">
        <f t="shared" si="891"/>
        <v/>
      </c>
      <c r="BF221" s="430" t="str">
        <f t="shared" si="891"/>
        <v/>
      </c>
      <c r="BG221" s="430" t="str">
        <f t="shared" si="891"/>
        <v/>
      </c>
      <c r="BH221" s="430" t="str">
        <f t="shared" si="891"/>
        <v/>
      </c>
      <c r="BI221" s="430" t="str">
        <f t="shared" si="891"/>
        <v/>
      </c>
      <c r="BJ221" s="430" t="str">
        <f t="shared" si="891"/>
        <v>10</v>
      </c>
      <c r="BK221" s="430" t="str">
        <f t="shared" si="891"/>
        <v/>
      </c>
      <c r="BL221" s="430" t="str">
        <f t="shared" si="891"/>
        <v/>
      </c>
      <c r="BM221" s="430" t="str">
        <f t="shared" si="891"/>
        <v/>
      </c>
      <c r="BN221" s="430" t="str">
        <f t="shared" si="891"/>
        <v/>
      </c>
      <c r="BO221" s="430" t="str">
        <f t="shared" si="891"/>
        <v/>
      </c>
      <c r="BP221" s="430" t="str">
        <f t="shared" si="891"/>
        <v/>
      </c>
      <c r="BQ221" s="430" t="str">
        <f t="shared" si="891"/>
        <v/>
      </c>
      <c r="BR221" s="430" t="str">
        <f t="shared" si="891"/>
        <v/>
      </c>
      <c r="BS221" s="432" t="str">
        <f t="shared" si="891"/>
        <v/>
      </c>
      <c r="BT221" s="433" t="str">
        <f>$AY221*Assembly!Y$4+$AZ221*Assembly!Y$5+$BA221*Assembly!Y$6+$BB221*Assembly!Y$7+$BC221*Assembly!Y$8+$BD221*Assembly!Y$9+$BE221*Assembly!Y$10+$BF221*Assembly!Y$11+$BG221*Assembly!Y$12+$BH221*Assembly!Y$13+$BI221*Assembly!Y$14+$BJ221*Assembly!Y$15+$BK221*Assembly!Y$16+$BL221*Assembly!Y$17+$BM221*Assembly!Y$18+$BN221*Assembly!Y$19+$BO221*Assembly!Y$20+$BP221*Assembly!Y$21+$BQ221*Assembly!Y$22+$BR221*Assembly!Y$23+$BS221*Assembly!Y$24</f>
        <v>2,560</v>
      </c>
      <c r="BU221" s="434" t="str">
        <f t="shared" si="8"/>
        <v>164</v>
      </c>
      <c r="BV221" s="434" t="str">
        <f>$AY221*Assembly!AC$4+$AZ221*Assembly!AC$5+$BA221*Assembly!AC$6+$BB221*Assembly!AC$7+$BC221*Assembly!AC$8+$BD221*Assembly!AC$9+$BE221*Assembly!AC$10+$BF221*Assembly!AC$11+$BG221*Assembly!AC$12+$BH221*Assembly!AC$13+$BI221*Assembly!AC$14+$BJ221*Assembly!AC$15+$BK221*Assembly!AC$16+$BL221*Assembly!AC$17+$BM221*Assembly!AC$18+$BN221*Assembly!AC$19+$BO221*Assembly!AC$20+$BP221*Assembly!AC$21+$BQ221*Assembly!AC$22+$BR221*Assembly!AC$23+$BS221*Assembly!AC$24</f>
        <v>12,800</v>
      </c>
      <c r="BW221" s="435" t="str">
        <f t="shared" si="9"/>
        <v>5.00</v>
      </c>
      <c r="BX221" s="436" t="str">
        <f t="shared" si="10"/>
        <v>819</v>
      </c>
      <c r="BY221" s="437" t="str">
        <f t="shared" si="11"/>
        <v>78.1</v>
      </c>
      <c r="BZ221" s="438"/>
      <c r="CA221" s="434" t="str">
        <f>$AY221*Assembly!X$4+$AZ221*Assembly!X$5+$BA221*Assembly!X$6+$BB221*Assembly!X$7+$BC221*Assembly!X$8+$BD221*Assembly!X$9+$BE221*Assembly!X$10+$BF221*Assembly!X$11+$BG221*Assembly!X$12+$BH221*Assembly!X$13+$BI221*Assembly!X$14+$BJ221*Assembly!X$15+$BK221*Assembly!X$16+$BL221*Assembly!X$17+$BM221*Assembly!X$18+$BN221*Assembly!X$19+$BO221*Assembly!X$20+$BP221*Assembly!X$21+$BQ221*Assembly!X$22+$BR221*Assembly!X$23+$BS221*Assembly!X$24</f>
        <v>145</v>
      </c>
      <c r="CB221" s="434" t="str">
        <f t="shared" si="12"/>
        <v>22,556</v>
      </c>
      <c r="CC221" s="439" t="str">
        <f t="shared" si="13"/>
        <v>0.0226</v>
      </c>
      <c r="CD221" s="440" t="str">
        <f>$AY221*Assembly!AB$4+$AZ221*Assembly!AB$5+$BA221*Assembly!AB$6+$BB221*Assembly!AB$7+$BC221*Assembly!AB$8+$BD221*Assembly!AB$9+$BE221*Assembly!AB$10+$BF221*Assembly!AB$11+$BG221*Assembly!AB$12+$BH221*Assembly!AB$13+$BI221*Assembly!AB$14+$BJ221*Assembly!AB$15+$BK221*Assembly!AB$16+$BL221*Assembly!AB$17+$BM221*Assembly!AB$18+$BN221*Assembly!AB$19+$BO221*Assembly!AB$20+$BP221*Assembly!AB$21+$BQ221*Assembly!AB$22+$BR221*Assembly!AB$23+$BS221*Assembly!AB$24</f>
        <v>525</v>
      </c>
      <c r="CE221" s="457" t="str">
        <f>$AY221*Assembly!M$4+$AZ221*Assembly!M$5+$BA221*Assembly!M$6+$BB221*Assembly!M$7+$BC221*Assembly!M$8+$BD221*Assembly!M$9+$BE221*Assembly!M$10+$BF221*Assembly!M$11+$BG221*Assembly!M$12+$BH221*Assembly!M$13+$BI221*Assembly!M$14+$BJ221*Assembly!M$15+$BK221*Assembly!M$16+$BL221*Assembly!M$17+$BM221*Assembly!M$18+$BN221*Assembly!M$19+$BO221*Assembly!M$20+$BP221*Assembly!M$21+$BQ221*Assembly!M$22+$BR221*Assembly!M$23+$BS221*Assembly!M$24</f>
        <v>2,745</v>
      </c>
      <c r="CF221" s="457" t="str">
        <f>$AY221*Assembly!N$4+$AZ221*Assembly!N$5+$BA221*Assembly!N$6+$BB221*Assembly!N$7+$BC221*Assembly!N$8+$BD221*Assembly!N$9+$BE221*Assembly!N$10+$BF221*Assembly!N$11+$BG221*Assembly!N$12+$BH221*Assembly!N$13+$BI221*Assembly!N$14+$BJ221*Assembly!N$15+$BK221*Assembly!N$16+$BL221*Assembly!N$17+$BM221*Assembly!N$18+$BN221*Assembly!N$19+$BO221*Assembly!N$20+$BP221*Assembly!N$21+$BQ221*Assembly!N$22+$BR221*Assembly!N$23+$BS221*Assembly!N$24</f>
        <v>50</v>
      </c>
      <c r="CG221" s="457" t="str">
        <f>$AY221*Assembly!O$4+$AZ221*Assembly!O$5+$BA221*Assembly!O$6+$BB221*Assembly!O$7+$BC221*Assembly!O$8+$BD221*Assembly!O$9+$BE221*Assembly!O$10+$BF221*Assembly!O$11+$BG221*Assembly!O$12+$BH221*Assembly!O$13+$BI221*Assembly!O$14+$BJ221*Assembly!O$15+$BK221*Assembly!O$16+$BL221*Assembly!O$17+$BM221*Assembly!O$18+$BN221*Assembly!O$19+$BO221*Assembly!O$20+$BP221*Assembly!O$21+$BQ221*Assembly!O$22+$BR221*Assembly!O$23+$BS221*Assembly!O$24</f>
        <v>30</v>
      </c>
      <c r="CH221" s="454" t="str">
        <f>$AY221*Assembly!P$4+$AZ221*Assembly!P$5+$BA221*Assembly!P$6+$BB221*Assembly!P$7+$BC221*Assembly!P$8+$BD221*Assembly!P$9+$BE221*Assembly!P$10+$BF221*Assembly!P$11+$BG221*Assembly!P$12+$BH221*Assembly!P$13+$BI221*Assembly!P$14+$BJ221*Assembly!P$15+$BK221*Assembly!P$16+$BL221*Assembly!P$17+$BM221*Assembly!P$18+$BN221*Assembly!P$19+$BO221*Assembly!P$20+$BP221*Assembly!P$21+$BQ221*Assembly!P$22+$BR221*Assembly!P$23+$BS221*Assembly!P$24</f>
        <v>0</v>
      </c>
      <c r="CI221" s="454" t="str">
        <f>$AY221*Assembly!Q$4+$AZ221*Assembly!Q$5+$BA221*Assembly!Q$6+$BB221*Assembly!Q$7+$BC221*Assembly!Q$8+$BD221*Assembly!Q$9+$BE221*Assembly!Q$10+$BF221*Assembly!Q$11+$BG221*Assembly!Q$12+$BH221*Assembly!Q$13+$BI221*Assembly!Q$14+$BJ221*Assembly!Q$15+$BK221*Assembly!Q$16+$BL221*Assembly!Q$17+$BM221*Assembly!Q$18+$BN221*Assembly!Q$19+$BO221*Assembly!Q$20+$BP221*Assembly!Q$21+$BQ221*Assembly!Q$22+$BR221*Assembly!Q$23+$BS221*Assembly!Q$24</f>
        <v>0</v>
      </c>
      <c r="CJ221" s="457" t="str">
        <f>$AY221*Assembly!R$4+$AZ221*Assembly!R$5+$BA221*Assembly!R$6+$BB221*Assembly!R$7+$BC221*Assembly!R$8+$BD221*Assembly!R$9+$BE221*Assembly!R$10+$BF221*Assembly!R$11+$BG221*Assembly!R$12+$BH221*Assembly!R$13+$BI221*Assembly!R$14+$BJ221*Assembly!R$15+$BK221*Assembly!R$16+$BL221*Assembly!R$17+$BM221*Assembly!R$18+$BN221*Assembly!R$19+$BO221*Assembly!R$20+$BP221*Assembly!R$21+$BQ221*Assembly!R$22+$BR221*Assembly!R$23+$BS221*Assembly!R$24</f>
        <v>0</v>
      </c>
      <c r="CK221" s="454" t="str">
        <f>$AY221*Assembly!S$4+$AZ221*Assembly!S$5+$BA221*Assembly!S$6+$BB221*Assembly!S$7+$BC221*Assembly!S$8+$BD221*Assembly!S$9+$BE221*Assembly!S$10+$BF221*Assembly!S$11+$BG221*Assembly!S$12+$BH221*Assembly!S$13+$BI221*Assembly!S$14+$BJ221*Assembly!S$15+$BK221*Assembly!S$16+$BL221*Assembly!S$17+$BM221*Assembly!S$18+$BN221*Assembly!S$19+$BO221*Assembly!S$20+$BP221*Assembly!S$21+$BQ221*Assembly!S$22+$BR221*Assembly!S$23+$BS221*Assembly!S$24</f>
        <v>0</v>
      </c>
      <c r="CL221" s="454" t="str">
        <f>$AY221*Assembly!T$4+$AZ221*Assembly!T$5+$BA221*Assembly!T$6+$BB221*Assembly!T$7+$BC221*Assembly!T$8+$BD221*Assembly!T$9+$BE221*Assembly!T$10+$BF221*Assembly!T$11+$BG221*Assembly!T$12+$BH221*Assembly!T$13+$BI221*Assembly!T$14+$BJ221*Assembly!T$15+$BK221*Assembly!T$16+$BL221*Assembly!T$17+$BM221*Assembly!T$18+$BN221*Assembly!T$19+$BO221*Assembly!T$20+$BP221*Assembly!T$21+$BQ221*Assembly!T$22+$BR221*Assembly!T$23+$BS221*Assembly!T$24</f>
        <v>0</v>
      </c>
      <c r="CM221" s="454" t="str">
        <f>$AY221*Assembly!U$4+$AZ221*Assembly!U$5+$BA221*Assembly!U$6+$BB221*Assembly!U$7+$BC221*Assembly!U$8+$BD221*Assembly!U$9+$BE221*Assembly!U$10+$BF221*Assembly!U$11+$BG221*Assembly!U$12+$BH221*Assembly!U$13+$BI221*Assembly!U$14+$BJ221*Assembly!U$15+$BK221*Assembly!U$16+$BL221*Assembly!U$17+$BM221*Assembly!U$18+$BN221*Assembly!U$19+$BO221*Assembly!U$20+$BP221*Assembly!U$21+$BQ221*Assembly!U$22+$BR221*Assembly!U$23+$BS221*Assembly!U$24</f>
        <v>0</v>
      </c>
      <c r="CN221" s="457" t="str">
        <f>$AY221*Assembly!V$4+$AZ221*Assembly!V$5+$BA221*Assembly!V$6+$BB221*Assembly!V$7+$BC221*Assembly!V$8+$BD221*Assembly!V$9+$BE221*Assembly!V$10+$BF221*Assembly!V$11+$BG221*Assembly!V$12+$BH221*Assembly!V$13+$BI221*Assembly!V$14+$BJ221*Assembly!V$15+$BK221*Assembly!V$16+$BL221*Assembly!V$17+$BM221*Assembly!V$18+$BN221*Assembly!V$19+$BO221*Assembly!V$20+$BP221*Assembly!V$21+$BQ221*Assembly!V$22+$BR221*Assembly!V$23+$BS221*Assembly!V$24</f>
        <v>0</v>
      </c>
      <c r="CO221" s="457" t="str">
        <f>CE221*Refining!$F$3</f>
        <v>4,902</v>
      </c>
      <c r="CP221" s="457" t="str">
        <f>CF221*Refining!$F$4</f>
        <v>156</v>
      </c>
      <c r="CQ221" s="457" t="str">
        <f>CG221*Refining!$F$5</f>
        <v>125</v>
      </c>
      <c r="CR221" s="457" t="str">
        <f>CH221*Refining!$F$6</f>
        <v>0</v>
      </c>
      <c r="CS221" s="457" t="str">
        <f>CI221*Refining!$F$7</f>
        <v>0</v>
      </c>
      <c r="CT221" s="457" t="str">
        <f>CJ221*Refining!$F$8</f>
        <v>0</v>
      </c>
      <c r="CU221" s="457" t="str">
        <f>CK221*Refining!$F$9</f>
        <v>0</v>
      </c>
      <c r="CV221" s="457" t="str">
        <f>CL221*Refining!$F$10</f>
        <v>0</v>
      </c>
      <c r="CW221" s="457" t="str">
        <f>CM221*Refining!$F$11</f>
        <v>0</v>
      </c>
      <c r="CX221" s="457" t="str">
        <f>CN221*Refining!$F$12</f>
        <v>0</v>
      </c>
      <c r="CY221" s="441" t="str">
        <f t="shared" ref="CY221:DR221" si="892">IF(CE221 = 0, "", CE221)</f>
        <v>2,745</v>
      </c>
      <c r="CZ221" s="442" t="str">
        <f t="shared" si="892"/>
        <v>50</v>
      </c>
      <c r="DA221" s="442" t="str">
        <f t="shared" si="892"/>
        <v>30</v>
      </c>
      <c r="DB221" s="443" t="str">
        <f t="shared" si="892"/>
        <v/>
      </c>
      <c r="DC221" s="444" t="str">
        <f t="shared" si="892"/>
        <v/>
      </c>
      <c r="DD221" s="442" t="str">
        <f t="shared" si="892"/>
        <v/>
      </c>
      <c r="DE221" s="444" t="str">
        <f t="shared" si="892"/>
        <v/>
      </c>
      <c r="DF221" s="444" t="str">
        <f t="shared" si="892"/>
        <v/>
      </c>
      <c r="DG221" s="442" t="str">
        <f t="shared" si="892"/>
        <v/>
      </c>
      <c r="DH221" s="445" t="str">
        <f t="shared" si="892"/>
        <v/>
      </c>
      <c r="DI221" s="441" t="str">
        <f t="shared" si="892"/>
        <v>4,902</v>
      </c>
      <c r="DJ221" s="442" t="str">
        <f t="shared" si="892"/>
        <v>156</v>
      </c>
      <c r="DK221" s="442" t="str">
        <f t="shared" si="892"/>
        <v>125</v>
      </c>
      <c r="DL221" s="442" t="str">
        <f t="shared" si="892"/>
        <v/>
      </c>
      <c r="DM221" s="446" t="str">
        <f t="shared" si="892"/>
        <v/>
      </c>
      <c r="DN221" s="442" t="str">
        <f t="shared" si="892"/>
        <v/>
      </c>
      <c r="DO221" s="442" t="str">
        <f t="shared" si="892"/>
        <v/>
      </c>
      <c r="DP221" s="442" t="str">
        <f t="shared" si="892"/>
        <v/>
      </c>
      <c r="DQ221" s="442" t="str">
        <f t="shared" si="892"/>
        <v/>
      </c>
      <c r="DR221" s="445" t="str">
        <f t="shared" si="892"/>
        <v/>
      </c>
      <c r="DS221" s="447" t="str">
        <f t="shared" si="15"/>
        <v>2,825</v>
      </c>
      <c r="DT221" s="448" t="str">
        <f t="shared" si="16"/>
        <v>5,183</v>
      </c>
      <c r="DU221" s="434" t="str">
        <f>CY221*'Ores &amp; Ingots'!$C$3+CZ221*'Ores &amp; Ingots'!$C$4+DA221*'Ores &amp; Ingots'!$C$5+DB221*'Ores &amp; Ingots'!$C$6+DC221*'Ores &amp; Ingots'!$C$7+DD221*'Ores &amp; Ingots'!$C$8+DE221*'Ores &amp; Ingots'!$C$9+DF221*'Ores &amp; Ingots'!$C$10+DG221*'Ores &amp; Ingots'!$C$11+DH221*'Ores &amp; Ingots'!$C$12</f>
        <v>358</v>
      </c>
      <c r="DV221" s="434" t="str">
        <f>DI221*'Ores &amp; Ingots'!$B$3+DJ221*'Ores &amp; Ingots'!$B$4+DK221*'Ores &amp; Ingots'!$B$5+DL221*'Ores &amp; Ingots'!$B$6+DM221*'Ores &amp; Ingots'!$B$7+DN221*'Ores &amp; Ingots'!$B$8+DO221*'Ores &amp; Ingots'!$B$9+DP221*'Ores &amp; Ingots'!$B$10+DQ221*'Ores &amp; Ingots'!$B$11+DR221*'Ores &amp; Ingots'!$B$12</f>
        <v>1,918</v>
      </c>
      <c r="DW221" s="448" t="str">
        <f>CY221*Refining!$G$3+CZ221*Refining!$G$4+DA221*Refining!$G$5+DB221*Refining!$G$6+DC221*Refining!$G$7+DD221*Refining!$G$8+DE221*Refining!$G$9+DF221*Refining!$G$10+DG221*Refining!$G$11+DH221*Refining!$G$12</f>
        <v>814</v>
      </c>
      <c r="DX221" s="448" t="str">
        <f t="shared" si="17"/>
        <v>126,549</v>
      </c>
      <c r="DY221" s="449" t="str">
        <f t="shared" si="18"/>
        <v>0.1265</v>
      </c>
      <c r="DZ221" s="447" t="str">
        <f t="shared" si="19"/>
        <v>969</v>
      </c>
      <c r="EA221" s="446" t="str">
        <f t="shared" ref="EA221:EB221" si="893">DZ221/60</f>
        <v>16.1</v>
      </c>
      <c r="EB221" s="446" t="str">
        <f t="shared" si="893"/>
        <v>0.3</v>
      </c>
      <c r="EC221" s="450" t="str">
        <f t="shared" si="21"/>
        <v>0.01</v>
      </c>
      <c r="ED221" s="447" t="str">
        <f t="shared" si="22"/>
        <v>149,105</v>
      </c>
      <c r="EE221" s="446" t="str">
        <f t="shared" ref="EE221:EF221" si="894">ED221/1000</f>
        <v>149.1</v>
      </c>
      <c r="EF221" s="451" t="str">
        <f t="shared" si="894"/>
        <v>0.15</v>
      </c>
      <c r="EG221" s="452" t="str">
        <f t="shared" si="24"/>
        <v>0.1491</v>
      </c>
      <c r="EH221" s="225">
        <v>16.0</v>
      </c>
    </row>
    <row r="222">
      <c r="A222" s="33"/>
      <c r="B222" s="226" t="s">
        <v>1077</v>
      </c>
      <c r="C222" s="227" t="s">
        <v>886</v>
      </c>
      <c r="D222" s="227">
        <v>1.0</v>
      </c>
      <c r="E222" s="227">
        <v>1.0</v>
      </c>
      <c r="F222" s="227">
        <v>1.0</v>
      </c>
      <c r="G222" s="420" t="str">
        <f t="shared" si="5"/>
        <v>15.625</v>
      </c>
      <c r="H222" s="421">
        <v>10.0</v>
      </c>
      <c r="I222" s="421">
        <v>30.0</v>
      </c>
      <c r="J222" s="421" t="str">
        <f>H222/Main!$D$9</f>
        <v>10</v>
      </c>
      <c r="K222" s="421" t="str">
        <f>I222/Main!$D$10</f>
        <v>30</v>
      </c>
      <c r="L222" s="422" t="str">
        <f t="shared" si="6"/>
        <v>3.0</v>
      </c>
      <c r="M222" s="422">
        <v>0.4</v>
      </c>
      <c r="N222" s="423"/>
      <c r="O222" s="423"/>
      <c r="P222" s="423"/>
      <c r="Q222" s="424"/>
      <c r="R222" s="423"/>
      <c r="S222" s="425"/>
      <c r="T222" s="425"/>
      <c r="U222" s="423"/>
      <c r="V222" s="423"/>
      <c r="W222" s="425"/>
      <c r="X222" s="425"/>
      <c r="Y222" s="423"/>
      <c r="Z222" s="423"/>
      <c r="AA222" s="423"/>
      <c r="AB222" s="423"/>
      <c r="AC222" s="523" t="s">
        <v>12</v>
      </c>
      <c r="AD222" s="498">
        <v>25.0</v>
      </c>
      <c r="AE222" s="434">
        <v>0.0</v>
      </c>
      <c r="AF222" s="434">
        <v>0.0</v>
      </c>
      <c r="AG222" s="434">
        <v>0.0</v>
      </c>
      <c r="AH222" s="434">
        <v>0.0</v>
      </c>
      <c r="AI222" s="434">
        <v>0.0</v>
      </c>
      <c r="AJ222" s="434">
        <v>0.0</v>
      </c>
      <c r="AK222" s="434">
        <v>0.0</v>
      </c>
      <c r="AL222" s="434">
        <v>0.0</v>
      </c>
      <c r="AM222" s="434">
        <v>0.0</v>
      </c>
      <c r="AN222" s="434">
        <v>0.0</v>
      </c>
      <c r="AO222" s="434">
        <v>50.0</v>
      </c>
      <c r="AP222" s="434">
        <v>0.0</v>
      </c>
      <c r="AQ222" s="434">
        <v>0.0</v>
      </c>
      <c r="AR222" s="434">
        <v>0.0</v>
      </c>
      <c r="AS222" s="434">
        <v>0.0</v>
      </c>
      <c r="AT222" s="434">
        <v>0.0</v>
      </c>
      <c r="AU222" s="434">
        <v>0.0</v>
      </c>
      <c r="AV222" s="434">
        <v>0.0</v>
      </c>
      <c r="AW222" s="434">
        <v>0.0</v>
      </c>
      <c r="AX222" s="434">
        <v>0.0</v>
      </c>
      <c r="AY222" s="537" t="str">
        <f t="shared" ref="AY222:BS222" si="895">IF(AD222 = 0, "", AD222)</f>
        <v>25</v>
      </c>
      <c r="AZ222" s="430" t="str">
        <f t="shared" si="895"/>
        <v/>
      </c>
      <c r="BA222" s="430" t="str">
        <f t="shared" si="895"/>
        <v/>
      </c>
      <c r="BB222" s="430" t="str">
        <f t="shared" si="895"/>
        <v/>
      </c>
      <c r="BC222" s="430" t="str">
        <f t="shared" si="895"/>
        <v/>
      </c>
      <c r="BD222" s="430" t="str">
        <f t="shared" si="895"/>
        <v/>
      </c>
      <c r="BE222" s="430" t="str">
        <f t="shared" si="895"/>
        <v/>
      </c>
      <c r="BF222" s="430" t="str">
        <f t="shared" si="895"/>
        <v/>
      </c>
      <c r="BG222" s="430" t="str">
        <f t="shared" si="895"/>
        <v/>
      </c>
      <c r="BH222" s="430" t="str">
        <f t="shared" si="895"/>
        <v/>
      </c>
      <c r="BI222" s="430" t="str">
        <f t="shared" si="895"/>
        <v/>
      </c>
      <c r="BJ222" s="430" t="str">
        <f t="shared" si="895"/>
        <v>50</v>
      </c>
      <c r="BK222" s="430" t="str">
        <f t="shared" si="895"/>
        <v/>
      </c>
      <c r="BL222" s="430" t="str">
        <f t="shared" si="895"/>
        <v/>
      </c>
      <c r="BM222" s="430" t="str">
        <f t="shared" si="895"/>
        <v/>
      </c>
      <c r="BN222" s="430" t="str">
        <f t="shared" si="895"/>
        <v/>
      </c>
      <c r="BO222" s="430" t="str">
        <f t="shared" si="895"/>
        <v/>
      </c>
      <c r="BP222" s="430" t="str">
        <f t="shared" si="895"/>
        <v/>
      </c>
      <c r="BQ222" s="430" t="str">
        <f t="shared" si="895"/>
        <v/>
      </c>
      <c r="BR222" s="430" t="str">
        <f t="shared" si="895"/>
        <v/>
      </c>
      <c r="BS222" s="432" t="str">
        <f t="shared" si="895"/>
        <v/>
      </c>
      <c r="BT222" s="433" t="str">
        <f>$AY222*Assembly!Y$4+$AZ222*Assembly!Y$5+$BA222*Assembly!Y$6+$BB222*Assembly!Y$7+$BC222*Assembly!Y$8+$BD222*Assembly!Y$9+$BE222*Assembly!Y$10+$BF222*Assembly!Y$11+$BG222*Assembly!Y$12+$BH222*Assembly!Y$13+$BI222*Assembly!Y$14+$BJ222*Assembly!Y$15+$BK222*Assembly!Y$16+$BL222*Assembly!Y$17+$BM222*Assembly!Y$18+$BN222*Assembly!Y$19+$BO222*Assembly!Y$20+$BP222*Assembly!Y$21+$BQ222*Assembly!Y$22+$BR222*Assembly!Y$23+$BS222*Assembly!Y$24</f>
        <v>800</v>
      </c>
      <c r="BU222" s="434" t="str">
        <f t="shared" si="8"/>
        <v>51</v>
      </c>
      <c r="BV222" s="434" t="str">
        <f>$AY222*Assembly!AC$4+$AZ222*Assembly!AC$5+$BA222*Assembly!AC$6+$BB222*Assembly!AC$7+$BC222*Assembly!AC$8+$BD222*Assembly!AC$9+$BE222*Assembly!AC$10+$BF222*Assembly!AC$11+$BG222*Assembly!AC$12+$BH222*Assembly!AC$13+$BI222*Assembly!AC$14+$BJ222*Assembly!AC$15+$BK222*Assembly!AC$16+$BL222*Assembly!AC$17+$BM222*Assembly!AC$18+$BN222*Assembly!AC$19+$BO222*Assembly!AC$20+$BP222*Assembly!AC$21+$BQ222*Assembly!AC$22+$BR222*Assembly!AC$23+$BS222*Assembly!AC$24</f>
        <v>4,000</v>
      </c>
      <c r="BW222" s="435" t="str">
        <f t="shared" si="9"/>
        <v>5.00</v>
      </c>
      <c r="BX222" s="436" t="str">
        <f t="shared" si="10"/>
        <v>256</v>
      </c>
      <c r="BY222" s="437" t="str">
        <f t="shared" si="11"/>
        <v>78.1</v>
      </c>
      <c r="BZ222" s="438"/>
      <c r="CA222" s="434" t="str">
        <f>$AY222*Assembly!X$4+$AZ222*Assembly!X$5+$BA222*Assembly!X$6+$BB222*Assembly!X$7+$BC222*Assembly!X$8+$BD222*Assembly!X$9+$BE222*Assembly!X$10+$BF222*Assembly!X$11+$BG222*Assembly!X$12+$BH222*Assembly!X$13+$BI222*Assembly!X$14+$BJ222*Assembly!X$15+$BK222*Assembly!X$16+$BL222*Assembly!X$17+$BM222*Assembly!X$18+$BN222*Assembly!X$19+$BO222*Assembly!X$20+$BP222*Assembly!X$21+$BQ222*Assembly!X$22+$BR222*Assembly!X$23+$BS222*Assembly!X$24</f>
        <v>125</v>
      </c>
      <c r="CB222" s="434" t="str">
        <f t="shared" si="12"/>
        <v>19,444</v>
      </c>
      <c r="CC222" s="439" t="str">
        <f t="shared" si="13"/>
        <v>0.0194</v>
      </c>
      <c r="CD222" s="440" t="str">
        <f>$AY222*Assembly!AB$4+$AZ222*Assembly!AB$5+$BA222*Assembly!AB$6+$BB222*Assembly!AB$7+$BC222*Assembly!AB$8+$BD222*Assembly!AB$9+$BE222*Assembly!AB$10+$BF222*Assembly!AB$11+$BG222*Assembly!AB$12+$BH222*Assembly!AB$13+$BI222*Assembly!AB$14+$BJ222*Assembly!AB$15+$BK222*Assembly!AB$16+$BL222*Assembly!AB$17+$BM222*Assembly!AB$18+$BN222*Assembly!AB$19+$BO222*Assembly!AB$20+$BP222*Assembly!AB$21+$BQ222*Assembly!AB$22+$BR222*Assembly!AB$23+$BS222*Assembly!AB$24</f>
        <v>825</v>
      </c>
      <c r="CE222" s="424" t="str">
        <f>$AY222*Assembly!M$4+$AZ222*Assembly!M$5+$BA222*Assembly!M$6+$BB222*Assembly!M$7+$BC222*Assembly!M$8+$BD222*Assembly!M$9+$BE222*Assembly!M$10+$BF222*Assembly!M$11+$BG222*Assembly!M$12+$BH222*Assembly!M$13+$BI222*Assembly!M$14+$BJ222*Assembly!M$15+$BK222*Assembly!M$16+$BL222*Assembly!M$17+$BM222*Assembly!M$18+$BN222*Assembly!M$19+$BO222*Assembly!M$20+$BP222*Assembly!M$21+$BQ222*Assembly!M$22+$BR222*Assembly!M$23+$BS222*Assembly!M$24</f>
        <v>1,125</v>
      </c>
      <c r="CF222" s="424" t="str">
        <f>$AY222*Assembly!N$4+$AZ222*Assembly!N$5+$BA222*Assembly!N$6+$BB222*Assembly!N$7+$BC222*Assembly!N$8+$BD222*Assembly!N$9+$BE222*Assembly!N$10+$BF222*Assembly!N$11+$BG222*Assembly!N$12+$BH222*Assembly!N$13+$BI222*Assembly!N$14+$BJ222*Assembly!N$15+$BK222*Assembly!N$16+$BL222*Assembly!N$17+$BM222*Assembly!N$18+$BN222*Assembly!N$19+$BO222*Assembly!N$20+$BP222*Assembly!N$21+$BQ222*Assembly!N$22+$BR222*Assembly!N$23+$BS222*Assembly!N$24</f>
        <v>250</v>
      </c>
      <c r="CG222" s="424" t="str">
        <f>$AY222*Assembly!O$4+$AZ222*Assembly!O$5+$BA222*Assembly!O$6+$BB222*Assembly!O$7+$BC222*Assembly!O$8+$BD222*Assembly!O$9+$BE222*Assembly!O$10+$BF222*Assembly!O$11+$BG222*Assembly!O$12+$BH222*Assembly!O$13+$BI222*Assembly!O$14+$BJ222*Assembly!O$15+$BK222*Assembly!O$16+$BL222*Assembly!O$17+$BM222*Assembly!O$18+$BN222*Assembly!O$19+$BO222*Assembly!O$20+$BP222*Assembly!O$21+$BQ222*Assembly!O$22+$BR222*Assembly!O$23+$BS222*Assembly!O$24</f>
        <v>150</v>
      </c>
      <c r="CH222" s="421" t="str">
        <f>$AY222*Assembly!P$4+$AZ222*Assembly!P$5+$BA222*Assembly!P$6+$BB222*Assembly!P$7+$BC222*Assembly!P$8+$BD222*Assembly!P$9+$BE222*Assembly!P$10+$BF222*Assembly!P$11+$BG222*Assembly!P$12+$BH222*Assembly!P$13+$BI222*Assembly!P$14+$BJ222*Assembly!P$15+$BK222*Assembly!P$16+$BL222*Assembly!P$17+$BM222*Assembly!P$18+$BN222*Assembly!P$19+$BO222*Assembly!P$20+$BP222*Assembly!P$21+$BQ222*Assembly!P$22+$BR222*Assembly!P$23+$BS222*Assembly!P$24</f>
        <v>0</v>
      </c>
      <c r="CI222" s="421" t="str">
        <f>$AY222*Assembly!Q$4+$AZ222*Assembly!Q$5+$BA222*Assembly!Q$6+$BB222*Assembly!Q$7+$BC222*Assembly!Q$8+$BD222*Assembly!Q$9+$BE222*Assembly!Q$10+$BF222*Assembly!Q$11+$BG222*Assembly!Q$12+$BH222*Assembly!Q$13+$BI222*Assembly!Q$14+$BJ222*Assembly!Q$15+$BK222*Assembly!Q$16+$BL222*Assembly!Q$17+$BM222*Assembly!Q$18+$BN222*Assembly!Q$19+$BO222*Assembly!Q$20+$BP222*Assembly!Q$21+$BQ222*Assembly!Q$22+$BR222*Assembly!Q$23+$BS222*Assembly!Q$24</f>
        <v>0</v>
      </c>
      <c r="CJ222" s="424" t="str">
        <f>$AY222*Assembly!R$4+$AZ222*Assembly!R$5+$BA222*Assembly!R$6+$BB222*Assembly!R$7+$BC222*Assembly!R$8+$BD222*Assembly!R$9+$BE222*Assembly!R$10+$BF222*Assembly!R$11+$BG222*Assembly!R$12+$BH222*Assembly!R$13+$BI222*Assembly!R$14+$BJ222*Assembly!R$15+$BK222*Assembly!R$16+$BL222*Assembly!R$17+$BM222*Assembly!R$18+$BN222*Assembly!R$19+$BO222*Assembly!R$20+$BP222*Assembly!R$21+$BQ222*Assembly!R$22+$BR222*Assembly!R$23+$BS222*Assembly!R$24</f>
        <v>0</v>
      </c>
      <c r="CK222" s="421" t="str">
        <f>$AY222*Assembly!S$4+$AZ222*Assembly!S$5+$BA222*Assembly!S$6+$BB222*Assembly!S$7+$BC222*Assembly!S$8+$BD222*Assembly!S$9+$BE222*Assembly!S$10+$BF222*Assembly!S$11+$BG222*Assembly!S$12+$BH222*Assembly!S$13+$BI222*Assembly!S$14+$BJ222*Assembly!S$15+$BK222*Assembly!S$16+$BL222*Assembly!S$17+$BM222*Assembly!S$18+$BN222*Assembly!S$19+$BO222*Assembly!S$20+$BP222*Assembly!S$21+$BQ222*Assembly!S$22+$BR222*Assembly!S$23+$BS222*Assembly!S$24</f>
        <v>0</v>
      </c>
      <c r="CL222" s="421" t="str">
        <f>$AY222*Assembly!T$4+$AZ222*Assembly!T$5+$BA222*Assembly!T$6+$BB222*Assembly!T$7+$BC222*Assembly!T$8+$BD222*Assembly!T$9+$BE222*Assembly!T$10+$BF222*Assembly!T$11+$BG222*Assembly!T$12+$BH222*Assembly!T$13+$BI222*Assembly!T$14+$BJ222*Assembly!T$15+$BK222*Assembly!T$16+$BL222*Assembly!T$17+$BM222*Assembly!T$18+$BN222*Assembly!T$19+$BO222*Assembly!T$20+$BP222*Assembly!T$21+$BQ222*Assembly!T$22+$BR222*Assembly!T$23+$BS222*Assembly!T$24</f>
        <v>0</v>
      </c>
      <c r="CM222" s="421" t="str">
        <f>$AY222*Assembly!U$4+$AZ222*Assembly!U$5+$BA222*Assembly!U$6+$BB222*Assembly!U$7+$BC222*Assembly!U$8+$BD222*Assembly!U$9+$BE222*Assembly!U$10+$BF222*Assembly!U$11+$BG222*Assembly!U$12+$BH222*Assembly!U$13+$BI222*Assembly!U$14+$BJ222*Assembly!U$15+$BK222*Assembly!U$16+$BL222*Assembly!U$17+$BM222*Assembly!U$18+$BN222*Assembly!U$19+$BO222*Assembly!U$20+$BP222*Assembly!U$21+$BQ222*Assembly!U$22+$BR222*Assembly!U$23+$BS222*Assembly!U$24</f>
        <v>0</v>
      </c>
      <c r="CN222" s="424" t="str">
        <f>$AY222*Assembly!V$4+$AZ222*Assembly!V$5+$BA222*Assembly!V$6+$BB222*Assembly!V$7+$BC222*Assembly!V$8+$BD222*Assembly!V$9+$BE222*Assembly!V$10+$BF222*Assembly!V$11+$BG222*Assembly!V$12+$BH222*Assembly!V$13+$BI222*Assembly!V$14+$BJ222*Assembly!V$15+$BK222*Assembly!V$16+$BL222*Assembly!V$17+$BM222*Assembly!V$18+$BN222*Assembly!V$19+$BO222*Assembly!V$20+$BP222*Assembly!V$21+$BQ222*Assembly!V$22+$BR222*Assembly!V$23+$BS222*Assembly!V$24</f>
        <v>0</v>
      </c>
      <c r="CO222" s="424" t="str">
        <f>CE222*Refining!$F$3</f>
        <v>2,009</v>
      </c>
      <c r="CP222" s="424" t="str">
        <f>CF222*Refining!$F$4</f>
        <v>781</v>
      </c>
      <c r="CQ222" s="424" t="str">
        <f>CG222*Refining!$F$5</f>
        <v>625</v>
      </c>
      <c r="CR222" s="424" t="str">
        <f>CH222*Refining!$F$6</f>
        <v>0</v>
      </c>
      <c r="CS222" s="424" t="str">
        <f>CI222*Refining!$F$7</f>
        <v>0</v>
      </c>
      <c r="CT222" s="424" t="str">
        <f>CJ222*Refining!$F$8</f>
        <v>0</v>
      </c>
      <c r="CU222" s="424" t="str">
        <f>CK222*Refining!$F$9</f>
        <v>0</v>
      </c>
      <c r="CV222" s="424" t="str">
        <f>CL222*Refining!$F$10</f>
        <v>0</v>
      </c>
      <c r="CW222" s="424" t="str">
        <f>CM222*Refining!$F$11</f>
        <v>0</v>
      </c>
      <c r="CX222" s="424" t="str">
        <f>CN222*Refining!$F$12</f>
        <v>0</v>
      </c>
      <c r="CY222" s="441" t="str">
        <f t="shared" ref="CY222:DR222" si="896">IF(CE222 = 0, "", CE222)</f>
        <v>1,125</v>
      </c>
      <c r="CZ222" s="442" t="str">
        <f t="shared" si="896"/>
        <v>250</v>
      </c>
      <c r="DA222" s="442" t="str">
        <f t="shared" si="896"/>
        <v>150</v>
      </c>
      <c r="DB222" s="443" t="str">
        <f t="shared" si="896"/>
        <v/>
      </c>
      <c r="DC222" s="444" t="str">
        <f t="shared" si="896"/>
        <v/>
      </c>
      <c r="DD222" s="442" t="str">
        <f t="shared" si="896"/>
        <v/>
      </c>
      <c r="DE222" s="444" t="str">
        <f t="shared" si="896"/>
        <v/>
      </c>
      <c r="DF222" s="444" t="str">
        <f t="shared" si="896"/>
        <v/>
      </c>
      <c r="DG222" s="442" t="str">
        <f t="shared" si="896"/>
        <v/>
      </c>
      <c r="DH222" s="445" t="str">
        <f t="shared" si="896"/>
        <v/>
      </c>
      <c r="DI222" s="441" t="str">
        <f t="shared" si="896"/>
        <v>2,009</v>
      </c>
      <c r="DJ222" s="442" t="str">
        <f t="shared" si="896"/>
        <v>781</v>
      </c>
      <c r="DK222" s="442" t="str">
        <f t="shared" si="896"/>
        <v>625</v>
      </c>
      <c r="DL222" s="442" t="str">
        <f t="shared" si="896"/>
        <v/>
      </c>
      <c r="DM222" s="446" t="str">
        <f t="shared" si="896"/>
        <v/>
      </c>
      <c r="DN222" s="442" t="str">
        <f t="shared" si="896"/>
        <v/>
      </c>
      <c r="DO222" s="442" t="str">
        <f t="shared" si="896"/>
        <v/>
      </c>
      <c r="DP222" s="442" t="str">
        <f t="shared" si="896"/>
        <v/>
      </c>
      <c r="DQ222" s="442" t="str">
        <f t="shared" si="896"/>
        <v/>
      </c>
      <c r="DR222" s="445" t="str">
        <f t="shared" si="896"/>
        <v/>
      </c>
      <c r="DS222" s="447" t="str">
        <f t="shared" si="15"/>
        <v>1,525</v>
      </c>
      <c r="DT222" s="448" t="str">
        <f t="shared" si="16"/>
        <v>3,415</v>
      </c>
      <c r="DU222" s="434" t="str">
        <f>CY222*'Ores &amp; Ingots'!$C$3+CZ222*'Ores &amp; Ingots'!$C$4+DA222*'Ores &amp; Ingots'!$C$5+DB222*'Ores &amp; Ingots'!$C$6+DC222*'Ores &amp; Ingots'!$C$7+DD222*'Ores &amp; Ingots'!$C$8+DE222*'Ores &amp; Ingots'!$C$9+DF222*'Ores &amp; Ingots'!$C$10+DG222*'Ores &amp; Ingots'!$C$11+DH222*'Ores &amp; Ingots'!$C$12</f>
        <v>188</v>
      </c>
      <c r="DV222" s="434" t="str">
        <f>DI222*'Ores &amp; Ingots'!$B$3+DJ222*'Ores &amp; Ingots'!$B$4+DK222*'Ores &amp; Ingots'!$B$5+DL222*'Ores &amp; Ingots'!$B$6+DM222*'Ores &amp; Ingots'!$B$7+DN222*'Ores &amp; Ingots'!$B$8+DO222*'Ores &amp; Ingots'!$B$9+DP222*'Ores &amp; Ingots'!$B$10+DQ222*'Ores &amp; Ingots'!$B$11+DR222*'Ores &amp; Ingots'!$B$12</f>
        <v>1,264</v>
      </c>
      <c r="DW222" s="448" t="str">
        <f>CY222*Refining!$G$3+CZ222*Refining!$G$4+DA222*Refining!$G$5+DB222*Refining!$G$6+DC222*Refining!$G$7+DD222*Refining!$G$8+DE222*Refining!$G$9+DF222*Refining!$G$10+DG222*Refining!$G$11+DH222*Refining!$G$12</f>
        <v>3,202</v>
      </c>
      <c r="DX222" s="448" t="str">
        <f t="shared" si="17"/>
        <v>498,130</v>
      </c>
      <c r="DY222" s="449" t="str">
        <f t="shared" si="18"/>
        <v>0.4981</v>
      </c>
      <c r="DZ222" s="447" t="str">
        <f t="shared" si="19"/>
        <v>3,337</v>
      </c>
      <c r="EA222" s="446" t="str">
        <f t="shared" ref="EA222:EB222" si="897">DZ222/60</f>
        <v>55.6</v>
      </c>
      <c r="EB222" s="446" t="str">
        <f t="shared" si="897"/>
        <v>0.9</v>
      </c>
      <c r="EC222" s="450" t="str">
        <f t="shared" si="21"/>
        <v>0.04</v>
      </c>
      <c r="ED222" s="447" t="str">
        <f t="shared" si="22"/>
        <v>517,575</v>
      </c>
      <c r="EE222" s="446" t="str">
        <f t="shared" ref="EE222:EF222" si="898">ED222/1000</f>
        <v>517.6</v>
      </c>
      <c r="EF222" s="451" t="str">
        <f t="shared" si="898"/>
        <v>0.52</v>
      </c>
      <c r="EG222" s="452" t="str">
        <f t="shared" si="24"/>
        <v>0.5176</v>
      </c>
      <c r="EH222" s="225" t="s">
        <v>12</v>
      </c>
    </row>
    <row r="223">
      <c r="A223" s="33"/>
      <c r="B223" s="226" t="s">
        <v>1078</v>
      </c>
      <c r="C223" s="227" t="s">
        <v>886</v>
      </c>
      <c r="D223" s="227">
        <v>1.0</v>
      </c>
      <c r="E223" s="227">
        <v>1.0</v>
      </c>
      <c r="F223" s="227">
        <v>1.0</v>
      </c>
      <c r="G223" s="453" t="str">
        <f t="shared" si="5"/>
        <v>15.625</v>
      </c>
      <c r="H223" s="454">
        <v>24.0</v>
      </c>
      <c r="I223" s="454">
        <v>60.0</v>
      </c>
      <c r="J223" s="454" t="str">
        <f>H223/Main!$D$9</f>
        <v>24</v>
      </c>
      <c r="K223" s="454" t="str">
        <f>I223/Main!$D$10</f>
        <v>60</v>
      </c>
      <c r="L223" s="455" t="str">
        <f t="shared" si="6"/>
        <v>2.5</v>
      </c>
      <c r="M223" s="455">
        <v>0.4</v>
      </c>
      <c r="N223" s="456"/>
      <c r="O223" s="456"/>
      <c r="P223" s="456"/>
      <c r="Q223" s="457"/>
      <c r="R223" s="456"/>
      <c r="S223" s="458"/>
      <c r="T223" s="458"/>
      <c r="U223" s="456"/>
      <c r="V223" s="456"/>
      <c r="W223" s="530"/>
      <c r="X223" s="458"/>
      <c r="Y223" s="456"/>
      <c r="Z223" s="456"/>
      <c r="AA223" s="456"/>
      <c r="AB223" s="456"/>
      <c r="AC223" s="531" t="s">
        <v>18</v>
      </c>
      <c r="AD223" s="498">
        <v>125.0</v>
      </c>
      <c r="AE223" s="434">
        <v>0.0</v>
      </c>
      <c r="AF223" s="434">
        <v>0.0</v>
      </c>
      <c r="AG223" s="434">
        <v>0.0</v>
      </c>
      <c r="AH223" s="434">
        <v>0.0</v>
      </c>
      <c r="AI223" s="434">
        <v>0.0</v>
      </c>
      <c r="AJ223" s="434">
        <v>0.0</v>
      </c>
      <c r="AK223" s="434">
        <v>0.0</v>
      </c>
      <c r="AL223" s="434">
        <v>0.0</v>
      </c>
      <c r="AM223" s="434">
        <v>0.0</v>
      </c>
      <c r="AN223" s="434">
        <v>0.0</v>
      </c>
      <c r="AO223" s="434">
        <v>40.0</v>
      </c>
      <c r="AP223" s="434">
        <v>0.0</v>
      </c>
      <c r="AQ223" s="434">
        <v>0.0</v>
      </c>
      <c r="AR223" s="434">
        <v>0.0</v>
      </c>
      <c r="AS223" s="434">
        <v>0.0</v>
      </c>
      <c r="AT223" s="434">
        <v>0.0</v>
      </c>
      <c r="AU223" s="434">
        <v>0.0</v>
      </c>
      <c r="AV223" s="434">
        <v>0.0</v>
      </c>
      <c r="AW223" s="434">
        <v>0.0</v>
      </c>
      <c r="AX223" s="434">
        <v>0.0</v>
      </c>
      <c r="AY223" s="537" t="str">
        <f t="shared" ref="AY223:BS223" si="899">IF(AD223 = 0, "", AD223)</f>
        <v>125</v>
      </c>
      <c r="AZ223" s="430" t="str">
        <f t="shared" si="899"/>
        <v/>
      </c>
      <c r="BA223" s="430" t="str">
        <f t="shared" si="899"/>
        <v/>
      </c>
      <c r="BB223" s="430" t="str">
        <f t="shared" si="899"/>
        <v/>
      </c>
      <c r="BC223" s="430" t="str">
        <f t="shared" si="899"/>
        <v/>
      </c>
      <c r="BD223" s="430" t="str">
        <f t="shared" si="899"/>
        <v/>
      </c>
      <c r="BE223" s="430" t="str">
        <f t="shared" si="899"/>
        <v/>
      </c>
      <c r="BF223" s="430" t="str">
        <f t="shared" si="899"/>
        <v/>
      </c>
      <c r="BG223" s="430" t="str">
        <f t="shared" si="899"/>
        <v/>
      </c>
      <c r="BH223" s="430" t="str">
        <f t="shared" si="899"/>
        <v/>
      </c>
      <c r="BI223" s="430" t="str">
        <f t="shared" si="899"/>
        <v/>
      </c>
      <c r="BJ223" s="430" t="str">
        <f t="shared" si="899"/>
        <v>40</v>
      </c>
      <c r="BK223" s="430" t="str">
        <f t="shared" si="899"/>
        <v/>
      </c>
      <c r="BL223" s="430" t="str">
        <f t="shared" si="899"/>
        <v/>
      </c>
      <c r="BM223" s="430" t="str">
        <f t="shared" si="899"/>
        <v/>
      </c>
      <c r="BN223" s="430" t="str">
        <f t="shared" si="899"/>
        <v/>
      </c>
      <c r="BO223" s="430" t="str">
        <f t="shared" si="899"/>
        <v/>
      </c>
      <c r="BP223" s="430" t="str">
        <f t="shared" si="899"/>
        <v/>
      </c>
      <c r="BQ223" s="430" t="str">
        <f t="shared" si="899"/>
        <v/>
      </c>
      <c r="BR223" s="430" t="str">
        <f t="shared" si="899"/>
        <v/>
      </c>
      <c r="BS223" s="432" t="str">
        <f t="shared" si="899"/>
        <v/>
      </c>
      <c r="BT223" s="433" t="str">
        <f>$AY223*Assembly!Y$4+$AZ223*Assembly!Y$5+$BA223*Assembly!Y$6+$BB223*Assembly!Y$7+$BC223*Assembly!Y$8+$BD223*Assembly!Y$9+$BE223*Assembly!Y$10+$BF223*Assembly!Y$11+$BG223*Assembly!Y$12+$BH223*Assembly!Y$13+$BI223*Assembly!Y$14+$BJ223*Assembly!Y$15+$BK223*Assembly!Y$16+$BL223*Assembly!Y$17+$BM223*Assembly!Y$18+$BN223*Assembly!Y$19+$BO223*Assembly!Y$20+$BP223*Assembly!Y$21+$BQ223*Assembly!Y$22+$BR223*Assembly!Y$23+$BS223*Assembly!Y$24</f>
        <v>2,740</v>
      </c>
      <c r="BU223" s="434" t="str">
        <f t="shared" si="8"/>
        <v>175</v>
      </c>
      <c r="BV223" s="434" t="str">
        <f>$AY223*Assembly!AC$4+$AZ223*Assembly!AC$5+$BA223*Assembly!AC$6+$BB223*Assembly!AC$7+$BC223*Assembly!AC$8+$BD223*Assembly!AC$9+$BE223*Assembly!AC$10+$BF223*Assembly!AC$11+$BG223*Assembly!AC$12+$BH223*Assembly!AC$13+$BI223*Assembly!AC$14+$BJ223*Assembly!AC$15+$BK223*Assembly!AC$16+$BL223*Assembly!AC$17+$BM223*Assembly!AC$18+$BN223*Assembly!AC$19+$BO223*Assembly!AC$20+$BP223*Assembly!AC$21+$BQ223*Assembly!AC$22+$BR223*Assembly!AC$23+$BS223*Assembly!AC$24</f>
        <v>13,700</v>
      </c>
      <c r="BW223" s="435" t="str">
        <f t="shared" si="9"/>
        <v>5.00</v>
      </c>
      <c r="BX223" s="436" t="str">
        <f t="shared" si="10"/>
        <v>877</v>
      </c>
      <c r="BY223" s="437" t="str">
        <f t="shared" si="11"/>
        <v>78.1</v>
      </c>
      <c r="BZ223" s="438"/>
      <c r="CA223" s="434" t="str">
        <f>$AY223*Assembly!X$4+$AZ223*Assembly!X$5+$BA223*Assembly!X$6+$BB223*Assembly!X$7+$BC223*Assembly!X$8+$BD223*Assembly!X$9+$BE223*Assembly!X$10+$BF223*Assembly!X$11+$BG223*Assembly!X$12+$BH223*Assembly!X$13+$BI223*Assembly!X$14+$BJ223*Assembly!X$15+$BK223*Assembly!X$16+$BL223*Assembly!X$17+$BM223*Assembly!X$18+$BN223*Assembly!X$19+$BO223*Assembly!X$20+$BP223*Assembly!X$21+$BQ223*Assembly!X$22+$BR223*Assembly!X$23+$BS223*Assembly!X$24</f>
        <v>205</v>
      </c>
      <c r="CB223" s="434" t="str">
        <f t="shared" si="12"/>
        <v>31,889</v>
      </c>
      <c r="CC223" s="439" t="str">
        <f t="shared" si="13"/>
        <v>0.0319</v>
      </c>
      <c r="CD223" s="440" t="str">
        <f>$AY223*Assembly!AB$4+$AZ223*Assembly!AB$5+$BA223*Assembly!AB$6+$BB223*Assembly!AB$7+$BC223*Assembly!AB$8+$BD223*Assembly!AB$9+$BE223*Assembly!AB$10+$BF223*Assembly!AB$11+$BG223*Assembly!AB$12+$BH223*Assembly!AB$13+$BI223*Assembly!AB$14+$BJ223*Assembly!AB$15+$BK223*Assembly!AB$16+$BL223*Assembly!AB$17+$BM223*Assembly!AB$18+$BN223*Assembly!AB$19+$BO223*Assembly!AB$20+$BP223*Assembly!AB$21+$BQ223*Assembly!AB$22+$BR223*Assembly!AB$23+$BS223*Assembly!AB$24</f>
        <v>975</v>
      </c>
      <c r="CE223" s="457" t="str">
        <f>$AY223*Assembly!M$4+$AZ223*Assembly!M$5+$BA223*Assembly!M$6+$BB223*Assembly!M$7+$BC223*Assembly!M$8+$BD223*Assembly!M$9+$BE223*Assembly!M$10+$BF223*Assembly!M$11+$BG223*Assembly!M$12+$BH223*Assembly!M$13+$BI223*Assembly!M$14+$BJ223*Assembly!M$15+$BK223*Assembly!M$16+$BL223*Assembly!M$17+$BM223*Assembly!M$18+$BN223*Assembly!M$19+$BO223*Assembly!M$20+$BP223*Assembly!M$21+$BQ223*Assembly!M$22+$BR223*Assembly!M$23+$BS223*Assembly!M$24</f>
        <v>3,105</v>
      </c>
      <c r="CF223" s="457" t="str">
        <f>$AY223*Assembly!N$4+$AZ223*Assembly!N$5+$BA223*Assembly!N$6+$BB223*Assembly!N$7+$BC223*Assembly!N$8+$BD223*Assembly!N$9+$BE223*Assembly!N$10+$BF223*Assembly!N$11+$BG223*Assembly!N$12+$BH223*Assembly!N$13+$BI223*Assembly!N$14+$BJ223*Assembly!N$15+$BK223*Assembly!N$16+$BL223*Assembly!N$17+$BM223*Assembly!N$18+$BN223*Assembly!N$19+$BO223*Assembly!N$20+$BP223*Assembly!N$21+$BQ223*Assembly!N$22+$BR223*Assembly!N$23+$BS223*Assembly!N$24</f>
        <v>200</v>
      </c>
      <c r="CG223" s="457" t="str">
        <f>$AY223*Assembly!O$4+$AZ223*Assembly!O$5+$BA223*Assembly!O$6+$BB223*Assembly!O$7+$BC223*Assembly!O$8+$BD223*Assembly!O$9+$BE223*Assembly!O$10+$BF223*Assembly!O$11+$BG223*Assembly!O$12+$BH223*Assembly!O$13+$BI223*Assembly!O$14+$BJ223*Assembly!O$15+$BK223*Assembly!O$16+$BL223*Assembly!O$17+$BM223*Assembly!O$18+$BN223*Assembly!O$19+$BO223*Assembly!O$20+$BP223*Assembly!O$21+$BQ223*Assembly!O$22+$BR223*Assembly!O$23+$BS223*Assembly!O$24</f>
        <v>120</v>
      </c>
      <c r="CH223" s="454" t="str">
        <f>$AY223*Assembly!P$4+$AZ223*Assembly!P$5+$BA223*Assembly!P$6+$BB223*Assembly!P$7+$BC223*Assembly!P$8+$BD223*Assembly!P$9+$BE223*Assembly!P$10+$BF223*Assembly!P$11+$BG223*Assembly!P$12+$BH223*Assembly!P$13+$BI223*Assembly!P$14+$BJ223*Assembly!P$15+$BK223*Assembly!P$16+$BL223*Assembly!P$17+$BM223*Assembly!P$18+$BN223*Assembly!P$19+$BO223*Assembly!P$20+$BP223*Assembly!P$21+$BQ223*Assembly!P$22+$BR223*Assembly!P$23+$BS223*Assembly!P$24</f>
        <v>0</v>
      </c>
      <c r="CI223" s="454" t="str">
        <f>$AY223*Assembly!Q$4+$AZ223*Assembly!Q$5+$BA223*Assembly!Q$6+$BB223*Assembly!Q$7+$BC223*Assembly!Q$8+$BD223*Assembly!Q$9+$BE223*Assembly!Q$10+$BF223*Assembly!Q$11+$BG223*Assembly!Q$12+$BH223*Assembly!Q$13+$BI223*Assembly!Q$14+$BJ223*Assembly!Q$15+$BK223*Assembly!Q$16+$BL223*Assembly!Q$17+$BM223*Assembly!Q$18+$BN223*Assembly!Q$19+$BO223*Assembly!Q$20+$BP223*Assembly!Q$21+$BQ223*Assembly!Q$22+$BR223*Assembly!Q$23+$BS223*Assembly!Q$24</f>
        <v>0</v>
      </c>
      <c r="CJ223" s="457" t="str">
        <f>$AY223*Assembly!R$4+$AZ223*Assembly!R$5+$BA223*Assembly!R$6+$BB223*Assembly!R$7+$BC223*Assembly!R$8+$BD223*Assembly!R$9+$BE223*Assembly!R$10+$BF223*Assembly!R$11+$BG223*Assembly!R$12+$BH223*Assembly!R$13+$BI223*Assembly!R$14+$BJ223*Assembly!R$15+$BK223*Assembly!R$16+$BL223*Assembly!R$17+$BM223*Assembly!R$18+$BN223*Assembly!R$19+$BO223*Assembly!R$20+$BP223*Assembly!R$21+$BQ223*Assembly!R$22+$BR223*Assembly!R$23+$BS223*Assembly!R$24</f>
        <v>0</v>
      </c>
      <c r="CK223" s="454" t="str">
        <f>$AY223*Assembly!S$4+$AZ223*Assembly!S$5+$BA223*Assembly!S$6+$BB223*Assembly!S$7+$BC223*Assembly!S$8+$BD223*Assembly!S$9+$BE223*Assembly!S$10+$BF223*Assembly!S$11+$BG223*Assembly!S$12+$BH223*Assembly!S$13+$BI223*Assembly!S$14+$BJ223*Assembly!S$15+$BK223*Assembly!S$16+$BL223*Assembly!S$17+$BM223*Assembly!S$18+$BN223*Assembly!S$19+$BO223*Assembly!S$20+$BP223*Assembly!S$21+$BQ223*Assembly!S$22+$BR223*Assembly!S$23+$BS223*Assembly!S$24</f>
        <v>0</v>
      </c>
      <c r="CL223" s="454" t="str">
        <f>$AY223*Assembly!T$4+$AZ223*Assembly!T$5+$BA223*Assembly!T$6+$BB223*Assembly!T$7+$BC223*Assembly!T$8+$BD223*Assembly!T$9+$BE223*Assembly!T$10+$BF223*Assembly!T$11+$BG223*Assembly!T$12+$BH223*Assembly!T$13+$BI223*Assembly!T$14+$BJ223*Assembly!T$15+$BK223*Assembly!T$16+$BL223*Assembly!T$17+$BM223*Assembly!T$18+$BN223*Assembly!T$19+$BO223*Assembly!T$20+$BP223*Assembly!T$21+$BQ223*Assembly!T$22+$BR223*Assembly!T$23+$BS223*Assembly!T$24</f>
        <v>0</v>
      </c>
      <c r="CM223" s="454" t="str">
        <f>$AY223*Assembly!U$4+$AZ223*Assembly!U$5+$BA223*Assembly!U$6+$BB223*Assembly!U$7+$BC223*Assembly!U$8+$BD223*Assembly!U$9+$BE223*Assembly!U$10+$BF223*Assembly!U$11+$BG223*Assembly!U$12+$BH223*Assembly!U$13+$BI223*Assembly!U$14+$BJ223*Assembly!U$15+$BK223*Assembly!U$16+$BL223*Assembly!U$17+$BM223*Assembly!U$18+$BN223*Assembly!U$19+$BO223*Assembly!U$20+$BP223*Assembly!U$21+$BQ223*Assembly!U$22+$BR223*Assembly!U$23+$BS223*Assembly!U$24</f>
        <v>0</v>
      </c>
      <c r="CN223" s="457" t="str">
        <f>$AY223*Assembly!V$4+$AZ223*Assembly!V$5+$BA223*Assembly!V$6+$BB223*Assembly!V$7+$BC223*Assembly!V$8+$BD223*Assembly!V$9+$BE223*Assembly!V$10+$BF223*Assembly!V$11+$BG223*Assembly!V$12+$BH223*Assembly!V$13+$BI223*Assembly!V$14+$BJ223*Assembly!V$15+$BK223*Assembly!V$16+$BL223*Assembly!V$17+$BM223*Assembly!V$18+$BN223*Assembly!V$19+$BO223*Assembly!V$20+$BP223*Assembly!V$21+$BQ223*Assembly!V$22+$BR223*Assembly!V$23+$BS223*Assembly!V$24</f>
        <v>0</v>
      </c>
      <c r="CO223" s="457" t="str">
        <f>CE223*Refining!$F$3</f>
        <v>5,545</v>
      </c>
      <c r="CP223" s="457" t="str">
        <f>CF223*Refining!$F$4</f>
        <v>625</v>
      </c>
      <c r="CQ223" s="457" t="str">
        <f>CG223*Refining!$F$5</f>
        <v>500</v>
      </c>
      <c r="CR223" s="457" t="str">
        <f>CH223*Refining!$F$6</f>
        <v>0</v>
      </c>
      <c r="CS223" s="457" t="str">
        <f>CI223*Refining!$F$7</f>
        <v>0</v>
      </c>
      <c r="CT223" s="457" t="str">
        <f>CJ223*Refining!$F$8</f>
        <v>0</v>
      </c>
      <c r="CU223" s="457" t="str">
        <f>CK223*Refining!$F$9</f>
        <v>0</v>
      </c>
      <c r="CV223" s="457" t="str">
        <f>CL223*Refining!$F$10</f>
        <v>0</v>
      </c>
      <c r="CW223" s="457" t="str">
        <f>CM223*Refining!$F$11</f>
        <v>0</v>
      </c>
      <c r="CX223" s="457" t="str">
        <f>CN223*Refining!$F$12</f>
        <v>0</v>
      </c>
      <c r="CY223" s="441" t="str">
        <f t="shared" ref="CY223:DR223" si="900">IF(CE223 = 0, "", CE223)</f>
        <v>3,105</v>
      </c>
      <c r="CZ223" s="442" t="str">
        <f t="shared" si="900"/>
        <v>200</v>
      </c>
      <c r="DA223" s="442" t="str">
        <f t="shared" si="900"/>
        <v>120</v>
      </c>
      <c r="DB223" s="443" t="str">
        <f t="shared" si="900"/>
        <v/>
      </c>
      <c r="DC223" s="444" t="str">
        <f t="shared" si="900"/>
        <v/>
      </c>
      <c r="DD223" s="442" t="str">
        <f t="shared" si="900"/>
        <v/>
      </c>
      <c r="DE223" s="444" t="str">
        <f t="shared" si="900"/>
        <v/>
      </c>
      <c r="DF223" s="444" t="str">
        <f t="shared" si="900"/>
        <v/>
      </c>
      <c r="DG223" s="442" t="str">
        <f t="shared" si="900"/>
        <v/>
      </c>
      <c r="DH223" s="445" t="str">
        <f t="shared" si="900"/>
        <v/>
      </c>
      <c r="DI223" s="441" t="str">
        <f t="shared" si="900"/>
        <v>5,545</v>
      </c>
      <c r="DJ223" s="442" t="str">
        <f t="shared" si="900"/>
        <v>625</v>
      </c>
      <c r="DK223" s="442" t="str">
        <f t="shared" si="900"/>
        <v>500</v>
      </c>
      <c r="DL223" s="442" t="str">
        <f t="shared" si="900"/>
        <v/>
      </c>
      <c r="DM223" s="446" t="str">
        <f t="shared" si="900"/>
        <v/>
      </c>
      <c r="DN223" s="442" t="str">
        <f t="shared" si="900"/>
        <v/>
      </c>
      <c r="DO223" s="442" t="str">
        <f t="shared" si="900"/>
        <v/>
      </c>
      <c r="DP223" s="442" t="str">
        <f t="shared" si="900"/>
        <v/>
      </c>
      <c r="DQ223" s="442" t="str">
        <f t="shared" si="900"/>
        <v/>
      </c>
      <c r="DR223" s="445" t="str">
        <f t="shared" si="900"/>
        <v/>
      </c>
      <c r="DS223" s="447" t="str">
        <f t="shared" si="15"/>
        <v>3,425</v>
      </c>
      <c r="DT223" s="448" t="str">
        <f t="shared" si="16"/>
        <v>6,670</v>
      </c>
      <c r="DU223" s="434" t="str">
        <f>CY223*'Ores &amp; Ingots'!$C$3+CZ223*'Ores &amp; Ingots'!$C$4+DA223*'Ores &amp; Ingots'!$C$5+DB223*'Ores &amp; Ingots'!$C$6+DC223*'Ores &amp; Ingots'!$C$7+DD223*'Ores &amp; Ingots'!$C$8+DE223*'Ores &amp; Ingots'!$C$9+DF223*'Ores &amp; Ingots'!$C$10+DG223*'Ores &amp; Ingots'!$C$11+DH223*'Ores &amp; Ingots'!$C$12</f>
        <v>430</v>
      </c>
      <c r="DV223" s="434" t="str">
        <f>DI223*'Ores &amp; Ingots'!$B$3+DJ223*'Ores &amp; Ingots'!$B$4+DK223*'Ores &amp; Ingots'!$B$5+DL223*'Ores &amp; Ingots'!$B$6+DM223*'Ores &amp; Ingots'!$B$7+DN223*'Ores &amp; Ingots'!$B$8+DO223*'Ores &amp; Ingots'!$B$9+DP223*'Ores &amp; Ingots'!$B$10+DQ223*'Ores &amp; Ingots'!$B$11+DR223*'Ores &amp; Ingots'!$B$12</f>
        <v>2,468</v>
      </c>
      <c r="DW223" s="448" t="str">
        <f>CY223*Refining!$G$3+CZ223*Refining!$G$4+DA223*Refining!$G$5+DB223*Refining!$G$6+DC223*Refining!$G$7+DD223*Refining!$G$8+DE223*Refining!$G$9+DF223*Refining!$G$10+DG223*Refining!$G$11+DH223*Refining!$G$12</f>
        <v>2,713</v>
      </c>
      <c r="DX223" s="448" t="str">
        <f t="shared" si="17"/>
        <v>422,062</v>
      </c>
      <c r="DY223" s="449" t="str">
        <f t="shared" si="18"/>
        <v>0.4221</v>
      </c>
      <c r="DZ223" s="447" t="str">
        <f t="shared" si="19"/>
        <v>2,942</v>
      </c>
      <c r="EA223" s="446" t="str">
        <f t="shared" ref="EA223:EB223" si="901">DZ223/60</f>
        <v>49.0</v>
      </c>
      <c r="EB223" s="446" t="str">
        <f t="shared" si="901"/>
        <v>0.8</v>
      </c>
      <c r="EC223" s="450" t="str">
        <f t="shared" si="21"/>
        <v>0.03</v>
      </c>
      <c r="ED223" s="447" t="str">
        <f t="shared" si="22"/>
        <v>453,951</v>
      </c>
      <c r="EE223" s="446" t="str">
        <f t="shared" ref="EE223:EF223" si="902">ED223/1000</f>
        <v>454.0</v>
      </c>
      <c r="EF223" s="451" t="str">
        <f t="shared" si="902"/>
        <v>0.45</v>
      </c>
      <c r="EG223" s="452" t="str">
        <f t="shared" si="24"/>
        <v>0.4540</v>
      </c>
      <c r="EH223" s="225">
        <v>16.0</v>
      </c>
    </row>
    <row r="224">
      <c r="A224" s="33"/>
      <c r="B224" s="226" t="s">
        <v>1079</v>
      </c>
      <c r="C224" s="227" t="s">
        <v>886</v>
      </c>
      <c r="D224" s="227">
        <v>1.0</v>
      </c>
      <c r="E224" s="227">
        <v>1.0</v>
      </c>
      <c r="F224" s="227">
        <v>1.0</v>
      </c>
      <c r="G224" s="420" t="str">
        <f t="shared" si="5"/>
        <v>15.625</v>
      </c>
      <c r="H224" s="421">
        <v>10.0</v>
      </c>
      <c r="I224" s="421">
        <v>25.0</v>
      </c>
      <c r="J224" s="421" t="str">
        <f>H224/Main!$D$9</f>
        <v>10</v>
      </c>
      <c r="K224" s="421" t="str">
        <f>I224/Main!$D$10</f>
        <v>25</v>
      </c>
      <c r="L224" s="422" t="str">
        <f t="shared" si="6"/>
        <v>2.5</v>
      </c>
      <c r="M224" s="422">
        <v>0.4</v>
      </c>
      <c r="N224" s="423"/>
      <c r="O224" s="423"/>
      <c r="P224" s="423"/>
      <c r="Q224" s="424"/>
      <c r="R224" s="423"/>
      <c r="S224" s="425"/>
      <c r="T224" s="425"/>
      <c r="U224" s="423"/>
      <c r="V224" s="423"/>
      <c r="W224" s="425"/>
      <c r="X224" s="425"/>
      <c r="Y224" s="423"/>
      <c r="Z224" s="423"/>
      <c r="AA224" s="423"/>
      <c r="AB224" s="423"/>
      <c r="AC224" s="523" t="s">
        <v>12</v>
      </c>
      <c r="AD224" s="498">
        <v>30.0</v>
      </c>
      <c r="AE224" s="434">
        <v>0.0</v>
      </c>
      <c r="AF224" s="434">
        <v>0.0</v>
      </c>
      <c r="AG224" s="434">
        <v>0.0</v>
      </c>
      <c r="AH224" s="434">
        <v>0.0</v>
      </c>
      <c r="AI224" s="434">
        <v>0.0</v>
      </c>
      <c r="AJ224" s="434">
        <v>0.0</v>
      </c>
      <c r="AK224" s="434">
        <v>0.0</v>
      </c>
      <c r="AL224" s="434">
        <v>0.0</v>
      </c>
      <c r="AM224" s="434">
        <v>0.0</v>
      </c>
      <c r="AN224" s="434">
        <v>0.0</v>
      </c>
      <c r="AO224" s="434">
        <v>8.0</v>
      </c>
      <c r="AP224" s="434">
        <v>0.0</v>
      </c>
      <c r="AQ224" s="434">
        <v>0.0</v>
      </c>
      <c r="AR224" s="434">
        <v>0.0</v>
      </c>
      <c r="AS224" s="434">
        <v>0.0</v>
      </c>
      <c r="AT224" s="434">
        <v>0.0</v>
      </c>
      <c r="AU224" s="434">
        <v>0.0</v>
      </c>
      <c r="AV224" s="434">
        <v>0.0</v>
      </c>
      <c r="AW224" s="434">
        <v>0.0</v>
      </c>
      <c r="AX224" s="434">
        <v>0.0</v>
      </c>
      <c r="AY224" s="537" t="str">
        <f t="shared" ref="AY224:BS224" si="903">IF(AD224 = 0, "", AD224)</f>
        <v>30</v>
      </c>
      <c r="AZ224" s="430" t="str">
        <f t="shared" si="903"/>
        <v/>
      </c>
      <c r="BA224" s="430" t="str">
        <f t="shared" si="903"/>
        <v/>
      </c>
      <c r="BB224" s="430" t="str">
        <f t="shared" si="903"/>
        <v/>
      </c>
      <c r="BC224" s="430" t="str">
        <f t="shared" si="903"/>
        <v/>
      </c>
      <c r="BD224" s="430" t="str">
        <f t="shared" si="903"/>
        <v/>
      </c>
      <c r="BE224" s="430" t="str">
        <f t="shared" si="903"/>
        <v/>
      </c>
      <c r="BF224" s="430" t="str">
        <f t="shared" si="903"/>
        <v/>
      </c>
      <c r="BG224" s="430" t="str">
        <f t="shared" si="903"/>
        <v/>
      </c>
      <c r="BH224" s="430" t="str">
        <f t="shared" si="903"/>
        <v/>
      </c>
      <c r="BI224" s="430" t="str">
        <f t="shared" si="903"/>
        <v/>
      </c>
      <c r="BJ224" s="430" t="str">
        <f t="shared" si="903"/>
        <v>8</v>
      </c>
      <c r="BK224" s="430" t="str">
        <f t="shared" si="903"/>
        <v/>
      </c>
      <c r="BL224" s="430" t="str">
        <f t="shared" si="903"/>
        <v/>
      </c>
      <c r="BM224" s="430" t="str">
        <f t="shared" si="903"/>
        <v/>
      </c>
      <c r="BN224" s="430" t="str">
        <f t="shared" si="903"/>
        <v/>
      </c>
      <c r="BO224" s="430" t="str">
        <f t="shared" si="903"/>
        <v/>
      </c>
      <c r="BP224" s="430" t="str">
        <f t="shared" si="903"/>
        <v/>
      </c>
      <c r="BQ224" s="430" t="str">
        <f t="shared" si="903"/>
        <v/>
      </c>
      <c r="BR224" s="430" t="str">
        <f t="shared" si="903"/>
        <v/>
      </c>
      <c r="BS224" s="432" t="str">
        <f t="shared" si="903"/>
        <v/>
      </c>
      <c r="BT224" s="433" t="str">
        <f>$AY224*Assembly!Y$4+$AZ224*Assembly!Y$5+$BA224*Assembly!Y$6+$BB224*Assembly!Y$7+$BC224*Assembly!Y$8+$BD224*Assembly!Y$9+$BE224*Assembly!Y$10+$BF224*Assembly!Y$11+$BG224*Assembly!Y$12+$BH224*Assembly!Y$13+$BI224*Assembly!Y$14+$BJ224*Assembly!Y$15+$BK224*Assembly!Y$16+$BL224*Assembly!Y$17+$BM224*Assembly!Y$18+$BN224*Assembly!Y$19+$BO224*Assembly!Y$20+$BP224*Assembly!Y$21+$BQ224*Assembly!Y$22+$BR224*Assembly!Y$23+$BS224*Assembly!Y$24</f>
        <v>648</v>
      </c>
      <c r="BU224" s="434" t="str">
        <f t="shared" si="8"/>
        <v>41</v>
      </c>
      <c r="BV224" s="434" t="str">
        <f>$AY224*Assembly!AC$4+$AZ224*Assembly!AC$5+$BA224*Assembly!AC$6+$BB224*Assembly!AC$7+$BC224*Assembly!AC$8+$BD224*Assembly!AC$9+$BE224*Assembly!AC$10+$BF224*Assembly!AC$11+$BG224*Assembly!AC$12+$BH224*Assembly!AC$13+$BI224*Assembly!AC$14+$BJ224*Assembly!AC$15+$BK224*Assembly!AC$16+$BL224*Assembly!AC$17+$BM224*Assembly!AC$18+$BN224*Assembly!AC$19+$BO224*Assembly!AC$20+$BP224*Assembly!AC$21+$BQ224*Assembly!AC$22+$BR224*Assembly!AC$23+$BS224*Assembly!AC$24</f>
        <v>3,240</v>
      </c>
      <c r="BW224" s="435" t="str">
        <f t="shared" si="9"/>
        <v>5.00</v>
      </c>
      <c r="BX224" s="436" t="str">
        <f t="shared" si="10"/>
        <v>207</v>
      </c>
      <c r="BY224" s="437" t="str">
        <f t="shared" si="11"/>
        <v>78.1</v>
      </c>
      <c r="BZ224" s="438"/>
      <c r="CA224" s="434" t="str">
        <f>$AY224*Assembly!X$4+$AZ224*Assembly!X$5+$BA224*Assembly!X$6+$BB224*Assembly!X$7+$BC224*Assembly!X$8+$BD224*Assembly!X$9+$BE224*Assembly!X$10+$BF224*Assembly!X$11+$BG224*Assembly!X$12+$BH224*Assembly!X$13+$BI224*Assembly!X$14+$BJ224*Assembly!X$15+$BK224*Assembly!X$16+$BL224*Assembly!X$17+$BM224*Assembly!X$18+$BN224*Assembly!X$19+$BO224*Assembly!X$20+$BP224*Assembly!X$21+$BQ224*Assembly!X$22+$BR224*Assembly!X$23+$BS224*Assembly!X$24</f>
        <v>46</v>
      </c>
      <c r="CB224" s="434" t="str">
        <f t="shared" si="12"/>
        <v>7,156</v>
      </c>
      <c r="CC224" s="439" t="str">
        <f t="shared" si="13"/>
        <v>0.0072</v>
      </c>
      <c r="CD224" s="440" t="str">
        <f>$AY224*Assembly!AB$4+$AZ224*Assembly!AB$5+$BA224*Assembly!AB$6+$BB224*Assembly!AB$7+$BC224*Assembly!AB$8+$BD224*Assembly!AB$9+$BE224*Assembly!AB$10+$BF224*Assembly!AB$11+$BG224*Assembly!AB$12+$BH224*Assembly!AB$13+$BI224*Assembly!AB$14+$BJ224*Assembly!AB$15+$BK224*Assembly!AB$16+$BL224*Assembly!AB$17+$BM224*Assembly!AB$18+$BN224*Assembly!AB$19+$BO224*Assembly!AB$20+$BP224*Assembly!AB$21+$BQ224*Assembly!AB$22+$BR224*Assembly!AB$23+$BS224*Assembly!AB$24</f>
        <v>210</v>
      </c>
      <c r="CE224" s="424" t="str">
        <f>$AY224*Assembly!M$4+$AZ224*Assembly!M$5+$BA224*Assembly!M$6+$BB224*Assembly!M$7+$BC224*Assembly!M$8+$BD224*Assembly!M$9+$BE224*Assembly!M$10+$BF224*Assembly!M$11+$BG224*Assembly!M$12+$BH224*Assembly!M$13+$BI224*Assembly!M$14+$BJ224*Assembly!M$15+$BK224*Assembly!M$16+$BL224*Assembly!M$17+$BM224*Assembly!M$18+$BN224*Assembly!M$19+$BO224*Assembly!M$20+$BP224*Assembly!M$21+$BQ224*Assembly!M$22+$BR224*Assembly!M$23+$BS224*Assembly!M$24</f>
        <v>726</v>
      </c>
      <c r="CF224" s="424" t="str">
        <f>$AY224*Assembly!N$4+$AZ224*Assembly!N$5+$BA224*Assembly!N$6+$BB224*Assembly!N$7+$BC224*Assembly!N$8+$BD224*Assembly!N$9+$BE224*Assembly!N$10+$BF224*Assembly!N$11+$BG224*Assembly!N$12+$BH224*Assembly!N$13+$BI224*Assembly!N$14+$BJ224*Assembly!N$15+$BK224*Assembly!N$16+$BL224*Assembly!N$17+$BM224*Assembly!N$18+$BN224*Assembly!N$19+$BO224*Assembly!N$20+$BP224*Assembly!N$21+$BQ224*Assembly!N$22+$BR224*Assembly!N$23+$BS224*Assembly!N$24</f>
        <v>40</v>
      </c>
      <c r="CG224" s="424" t="str">
        <f>$AY224*Assembly!O$4+$AZ224*Assembly!O$5+$BA224*Assembly!O$6+$BB224*Assembly!O$7+$BC224*Assembly!O$8+$BD224*Assembly!O$9+$BE224*Assembly!O$10+$BF224*Assembly!O$11+$BG224*Assembly!O$12+$BH224*Assembly!O$13+$BI224*Assembly!O$14+$BJ224*Assembly!O$15+$BK224*Assembly!O$16+$BL224*Assembly!O$17+$BM224*Assembly!O$18+$BN224*Assembly!O$19+$BO224*Assembly!O$20+$BP224*Assembly!O$21+$BQ224*Assembly!O$22+$BR224*Assembly!O$23+$BS224*Assembly!O$24</f>
        <v>24</v>
      </c>
      <c r="CH224" s="421" t="str">
        <f>$AY224*Assembly!P$4+$AZ224*Assembly!P$5+$BA224*Assembly!P$6+$BB224*Assembly!P$7+$BC224*Assembly!P$8+$BD224*Assembly!P$9+$BE224*Assembly!P$10+$BF224*Assembly!P$11+$BG224*Assembly!P$12+$BH224*Assembly!P$13+$BI224*Assembly!P$14+$BJ224*Assembly!P$15+$BK224*Assembly!P$16+$BL224*Assembly!P$17+$BM224*Assembly!P$18+$BN224*Assembly!P$19+$BO224*Assembly!P$20+$BP224*Assembly!P$21+$BQ224*Assembly!P$22+$BR224*Assembly!P$23+$BS224*Assembly!P$24</f>
        <v>0</v>
      </c>
      <c r="CI224" s="421" t="str">
        <f>$AY224*Assembly!Q$4+$AZ224*Assembly!Q$5+$BA224*Assembly!Q$6+$BB224*Assembly!Q$7+$BC224*Assembly!Q$8+$BD224*Assembly!Q$9+$BE224*Assembly!Q$10+$BF224*Assembly!Q$11+$BG224*Assembly!Q$12+$BH224*Assembly!Q$13+$BI224*Assembly!Q$14+$BJ224*Assembly!Q$15+$BK224*Assembly!Q$16+$BL224*Assembly!Q$17+$BM224*Assembly!Q$18+$BN224*Assembly!Q$19+$BO224*Assembly!Q$20+$BP224*Assembly!Q$21+$BQ224*Assembly!Q$22+$BR224*Assembly!Q$23+$BS224*Assembly!Q$24</f>
        <v>0</v>
      </c>
      <c r="CJ224" s="424" t="str">
        <f>$AY224*Assembly!R$4+$AZ224*Assembly!R$5+$BA224*Assembly!R$6+$BB224*Assembly!R$7+$BC224*Assembly!R$8+$BD224*Assembly!R$9+$BE224*Assembly!R$10+$BF224*Assembly!R$11+$BG224*Assembly!R$12+$BH224*Assembly!R$13+$BI224*Assembly!R$14+$BJ224*Assembly!R$15+$BK224*Assembly!R$16+$BL224*Assembly!R$17+$BM224*Assembly!R$18+$BN224*Assembly!R$19+$BO224*Assembly!R$20+$BP224*Assembly!R$21+$BQ224*Assembly!R$22+$BR224*Assembly!R$23+$BS224*Assembly!R$24</f>
        <v>0</v>
      </c>
      <c r="CK224" s="421" t="str">
        <f>$AY224*Assembly!S$4+$AZ224*Assembly!S$5+$BA224*Assembly!S$6+$BB224*Assembly!S$7+$BC224*Assembly!S$8+$BD224*Assembly!S$9+$BE224*Assembly!S$10+$BF224*Assembly!S$11+$BG224*Assembly!S$12+$BH224*Assembly!S$13+$BI224*Assembly!S$14+$BJ224*Assembly!S$15+$BK224*Assembly!S$16+$BL224*Assembly!S$17+$BM224*Assembly!S$18+$BN224*Assembly!S$19+$BO224*Assembly!S$20+$BP224*Assembly!S$21+$BQ224*Assembly!S$22+$BR224*Assembly!S$23+$BS224*Assembly!S$24</f>
        <v>0</v>
      </c>
      <c r="CL224" s="421" t="str">
        <f>$AY224*Assembly!T$4+$AZ224*Assembly!T$5+$BA224*Assembly!T$6+$BB224*Assembly!T$7+$BC224*Assembly!T$8+$BD224*Assembly!T$9+$BE224*Assembly!T$10+$BF224*Assembly!T$11+$BG224*Assembly!T$12+$BH224*Assembly!T$13+$BI224*Assembly!T$14+$BJ224*Assembly!T$15+$BK224*Assembly!T$16+$BL224*Assembly!T$17+$BM224*Assembly!T$18+$BN224*Assembly!T$19+$BO224*Assembly!T$20+$BP224*Assembly!T$21+$BQ224*Assembly!T$22+$BR224*Assembly!T$23+$BS224*Assembly!T$24</f>
        <v>0</v>
      </c>
      <c r="CM224" s="421" t="str">
        <f>$AY224*Assembly!U$4+$AZ224*Assembly!U$5+$BA224*Assembly!U$6+$BB224*Assembly!U$7+$BC224*Assembly!U$8+$BD224*Assembly!U$9+$BE224*Assembly!U$10+$BF224*Assembly!U$11+$BG224*Assembly!U$12+$BH224*Assembly!U$13+$BI224*Assembly!U$14+$BJ224*Assembly!U$15+$BK224*Assembly!U$16+$BL224*Assembly!U$17+$BM224*Assembly!U$18+$BN224*Assembly!U$19+$BO224*Assembly!U$20+$BP224*Assembly!U$21+$BQ224*Assembly!U$22+$BR224*Assembly!U$23+$BS224*Assembly!U$24</f>
        <v>0</v>
      </c>
      <c r="CN224" s="424" t="str">
        <f>$AY224*Assembly!V$4+$AZ224*Assembly!V$5+$BA224*Assembly!V$6+$BB224*Assembly!V$7+$BC224*Assembly!V$8+$BD224*Assembly!V$9+$BE224*Assembly!V$10+$BF224*Assembly!V$11+$BG224*Assembly!V$12+$BH224*Assembly!V$13+$BI224*Assembly!V$14+$BJ224*Assembly!V$15+$BK224*Assembly!V$16+$BL224*Assembly!V$17+$BM224*Assembly!V$18+$BN224*Assembly!V$19+$BO224*Assembly!V$20+$BP224*Assembly!V$21+$BQ224*Assembly!V$22+$BR224*Assembly!V$23+$BS224*Assembly!V$24</f>
        <v>0</v>
      </c>
      <c r="CO224" s="424" t="str">
        <f>CE224*Refining!$F$3</f>
        <v>1,296</v>
      </c>
      <c r="CP224" s="424" t="str">
        <f>CF224*Refining!$F$4</f>
        <v>125</v>
      </c>
      <c r="CQ224" s="424" t="str">
        <f>CG224*Refining!$F$5</f>
        <v>100</v>
      </c>
      <c r="CR224" s="424" t="str">
        <f>CH224*Refining!$F$6</f>
        <v>0</v>
      </c>
      <c r="CS224" s="424" t="str">
        <f>CI224*Refining!$F$7</f>
        <v>0</v>
      </c>
      <c r="CT224" s="424" t="str">
        <f>CJ224*Refining!$F$8</f>
        <v>0</v>
      </c>
      <c r="CU224" s="424" t="str">
        <f>CK224*Refining!$F$9</f>
        <v>0</v>
      </c>
      <c r="CV224" s="424" t="str">
        <f>CL224*Refining!$F$10</f>
        <v>0</v>
      </c>
      <c r="CW224" s="424" t="str">
        <f>CM224*Refining!$F$11</f>
        <v>0</v>
      </c>
      <c r="CX224" s="424" t="str">
        <f>CN224*Refining!$F$12</f>
        <v>0</v>
      </c>
      <c r="CY224" s="441" t="str">
        <f t="shared" ref="CY224:DR224" si="904">IF(CE224 = 0, "", CE224)</f>
        <v>726</v>
      </c>
      <c r="CZ224" s="442" t="str">
        <f t="shared" si="904"/>
        <v>40</v>
      </c>
      <c r="DA224" s="442" t="str">
        <f t="shared" si="904"/>
        <v>24</v>
      </c>
      <c r="DB224" s="443" t="str">
        <f t="shared" si="904"/>
        <v/>
      </c>
      <c r="DC224" s="444" t="str">
        <f t="shared" si="904"/>
        <v/>
      </c>
      <c r="DD224" s="442" t="str">
        <f t="shared" si="904"/>
        <v/>
      </c>
      <c r="DE224" s="444" t="str">
        <f t="shared" si="904"/>
        <v/>
      </c>
      <c r="DF224" s="444" t="str">
        <f t="shared" si="904"/>
        <v/>
      </c>
      <c r="DG224" s="442" t="str">
        <f t="shared" si="904"/>
        <v/>
      </c>
      <c r="DH224" s="445" t="str">
        <f t="shared" si="904"/>
        <v/>
      </c>
      <c r="DI224" s="441" t="str">
        <f t="shared" si="904"/>
        <v>1,296</v>
      </c>
      <c r="DJ224" s="442" t="str">
        <f t="shared" si="904"/>
        <v>125</v>
      </c>
      <c r="DK224" s="442" t="str">
        <f t="shared" si="904"/>
        <v>100</v>
      </c>
      <c r="DL224" s="442" t="str">
        <f t="shared" si="904"/>
        <v/>
      </c>
      <c r="DM224" s="446" t="str">
        <f t="shared" si="904"/>
        <v/>
      </c>
      <c r="DN224" s="442" t="str">
        <f t="shared" si="904"/>
        <v/>
      </c>
      <c r="DO224" s="442" t="str">
        <f t="shared" si="904"/>
        <v/>
      </c>
      <c r="DP224" s="442" t="str">
        <f t="shared" si="904"/>
        <v/>
      </c>
      <c r="DQ224" s="442" t="str">
        <f t="shared" si="904"/>
        <v/>
      </c>
      <c r="DR224" s="445" t="str">
        <f t="shared" si="904"/>
        <v/>
      </c>
      <c r="DS224" s="447" t="str">
        <f t="shared" si="15"/>
        <v>790</v>
      </c>
      <c r="DT224" s="448" t="str">
        <f t="shared" si="16"/>
        <v>1,521</v>
      </c>
      <c r="DU224" s="434" t="str">
        <f>CY224*'Ores &amp; Ingots'!$C$3+CZ224*'Ores &amp; Ingots'!$C$4+DA224*'Ores &amp; Ingots'!$C$5+DB224*'Ores &amp; Ingots'!$C$6+DC224*'Ores &amp; Ingots'!$C$7+DD224*'Ores &amp; Ingots'!$C$8+DE224*'Ores &amp; Ingots'!$C$9+DF224*'Ores &amp; Ingots'!$C$10+DG224*'Ores &amp; Ingots'!$C$11+DH224*'Ores &amp; Ingots'!$C$12</f>
        <v>99</v>
      </c>
      <c r="DV224" s="434" t="str">
        <f>DI224*'Ores &amp; Ingots'!$B$3+DJ224*'Ores &amp; Ingots'!$B$4+DK224*'Ores &amp; Ingots'!$B$5+DL224*'Ores &amp; Ingots'!$B$6+DM224*'Ores &amp; Ingots'!$B$7+DN224*'Ores &amp; Ingots'!$B$8+DO224*'Ores &amp; Ingots'!$B$9+DP224*'Ores &amp; Ingots'!$B$10+DQ224*'Ores &amp; Ingots'!$B$11+DR224*'Ores &amp; Ingots'!$B$12</f>
        <v>563</v>
      </c>
      <c r="DW224" s="448" t="str">
        <f>CY224*Refining!$G$3+CZ224*Refining!$G$4+DA224*Refining!$G$5+DB224*Refining!$G$6+DC224*Refining!$G$7+DD224*Refining!$G$8+DE224*Refining!$G$9+DF224*Refining!$G$10+DG224*Refining!$G$11+DH224*Refining!$G$12</f>
        <v>550</v>
      </c>
      <c r="DX224" s="448" t="str">
        <f t="shared" si="17"/>
        <v>85,534</v>
      </c>
      <c r="DY224" s="449" t="str">
        <f t="shared" si="18"/>
        <v>0.0855</v>
      </c>
      <c r="DZ224" s="447" t="str">
        <f t="shared" si="19"/>
        <v>606</v>
      </c>
      <c r="EA224" s="446" t="str">
        <f t="shared" ref="EA224:EB224" si="905">DZ224/60</f>
        <v>10.1</v>
      </c>
      <c r="EB224" s="446" t="str">
        <f t="shared" si="905"/>
        <v>0.2</v>
      </c>
      <c r="EC224" s="450" t="str">
        <f t="shared" si="21"/>
        <v>0.01</v>
      </c>
      <c r="ED224" s="447" t="str">
        <f t="shared" si="22"/>
        <v>92,690</v>
      </c>
      <c r="EE224" s="446" t="str">
        <f t="shared" ref="EE224:EF224" si="906">ED224/1000</f>
        <v>92.7</v>
      </c>
      <c r="EF224" s="451" t="str">
        <f t="shared" si="906"/>
        <v>0.09</v>
      </c>
      <c r="EG224" s="452" t="str">
        <f t="shared" si="24"/>
        <v>0.0927</v>
      </c>
      <c r="EH224" s="225" t="s">
        <v>12</v>
      </c>
    </row>
    <row r="225">
      <c r="A225" s="33"/>
      <c r="B225" s="336" t="s">
        <v>1080</v>
      </c>
      <c r="C225" s="227" t="s">
        <v>886</v>
      </c>
      <c r="D225" s="227">
        <v>1.0</v>
      </c>
      <c r="E225" s="227">
        <v>1.0</v>
      </c>
      <c r="F225" s="227">
        <v>1.0</v>
      </c>
      <c r="G225" s="453" t="str">
        <f t="shared" si="5"/>
        <v>15.625</v>
      </c>
      <c r="H225" s="454">
        <v>5.0</v>
      </c>
      <c r="I225" s="454">
        <v>12.5</v>
      </c>
      <c r="J225" s="454" t="str">
        <f>H225/Main!$D$9</f>
        <v>5</v>
      </c>
      <c r="K225" s="454" t="str">
        <f>I225/Main!$D$10</f>
        <v>12.5</v>
      </c>
      <c r="L225" s="455" t="str">
        <f t="shared" si="6"/>
        <v>2.5</v>
      </c>
      <c r="M225" s="455">
        <v>1.0</v>
      </c>
      <c r="N225" s="456"/>
      <c r="O225" s="456"/>
      <c r="P225" s="456"/>
      <c r="Q225" s="457"/>
      <c r="R225" s="456"/>
      <c r="S225" s="458"/>
      <c r="T225" s="458"/>
      <c r="U225" s="456"/>
      <c r="V225" s="456"/>
      <c r="W225" s="530"/>
      <c r="X225" s="458"/>
      <c r="Y225" s="456"/>
      <c r="Z225" s="456"/>
      <c r="AA225" s="456"/>
      <c r="AB225" s="456"/>
      <c r="AC225" s="531" t="s">
        <v>12</v>
      </c>
      <c r="AD225" s="498">
        <v>55.0</v>
      </c>
      <c r="AE225" s="434">
        <v>0.0</v>
      </c>
      <c r="AF225" s="434">
        <v>0.0</v>
      </c>
      <c r="AG225" s="434">
        <v>0.0</v>
      </c>
      <c r="AH225" s="434">
        <v>0.0</v>
      </c>
      <c r="AI225" s="434">
        <v>0.0</v>
      </c>
      <c r="AJ225" s="434">
        <v>0.0</v>
      </c>
      <c r="AK225" s="434">
        <v>0.0</v>
      </c>
      <c r="AL225" s="434">
        <v>0.0</v>
      </c>
      <c r="AM225" s="434">
        <v>0.0</v>
      </c>
      <c r="AN225" s="434">
        <v>0.0</v>
      </c>
      <c r="AO225" s="434">
        <v>15.0</v>
      </c>
      <c r="AP225" s="434">
        <v>0.0</v>
      </c>
      <c r="AQ225" s="434">
        <v>0.0</v>
      </c>
      <c r="AR225" s="434">
        <v>0.0</v>
      </c>
      <c r="AS225" s="434">
        <v>0.0</v>
      </c>
      <c r="AT225" s="434">
        <v>0.0</v>
      </c>
      <c r="AU225" s="434">
        <v>0.0</v>
      </c>
      <c r="AV225" s="434">
        <v>0.0</v>
      </c>
      <c r="AW225" s="434">
        <v>0.0</v>
      </c>
      <c r="AX225" s="434">
        <v>0.0</v>
      </c>
      <c r="AY225" s="537" t="str">
        <f t="shared" ref="AY225:BS225" si="907">IF(AD225 = 0, "", AD225)</f>
        <v>55</v>
      </c>
      <c r="AZ225" s="430" t="str">
        <f t="shared" si="907"/>
        <v/>
      </c>
      <c r="BA225" s="430" t="str">
        <f t="shared" si="907"/>
        <v/>
      </c>
      <c r="BB225" s="430" t="str">
        <f t="shared" si="907"/>
        <v/>
      </c>
      <c r="BC225" s="430" t="str">
        <f t="shared" si="907"/>
        <v/>
      </c>
      <c r="BD225" s="430" t="str">
        <f t="shared" si="907"/>
        <v/>
      </c>
      <c r="BE225" s="430" t="str">
        <f t="shared" si="907"/>
        <v/>
      </c>
      <c r="BF225" s="430" t="str">
        <f t="shared" si="907"/>
        <v/>
      </c>
      <c r="BG225" s="430" t="str">
        <f t="shared" si="907"/>
        <v/>
      </c>
      <c r="BH225" s="430" t="str">
        <f t="shared" si="907"/>
        <v/>
      </c>
      <c r="BI225" s="430" t="str">
        <f t="shared" si="907"/>
        <v/>
      </c>
      <c r="BJ225" s="430" t="str">
        <f t="shared" si="907"/>
        <v>15</v>
      </c>
      <c r="BK225" s="430" t="str">
        <f t="shared" si="907"/>
        <v/>
      </c>
      <c r="BL225" s="430" t="str">
        <f t="shared" si="907"/>
        <v/>
      </c>
      <c r="BM225" s="430" t="str">
        <f t="shared" si="907"/>
        <v/>
      </c>
      <c r="BN225" s="430" t="str">
        <f t="shared" si="907"/>
        <v/>
      </c>
      <c r="BO225" s="430" t="str">
        <f t="shared" si="907"/>
        <v/>
      </c>
      <c r="BP225" s="430" t="str">
        <f t="shared" si="907"/>
        <v/>
      </c>
      <c r="BQ225" s="430" t="str">
        <f t="shared" si="907"/>
        <v/>
      </c>
      <c r="BR225" s="430" t="str">
        <f t="shared" si="907"/>
        <v/>
      </c>
      <c r="BS225" s="432" t="str">
        <f t="shared" si="907"/>
        <v/>
      </c>
      <c r="BT225" s="433" t="str">
        <f>$AY225*Assembly!Y$4+$AZ225*Assembly!Y$5+$BA225*Assembly!Y$6+$BB225*Assembly!Y$7+$BC225*Assembly!Y$8+$BD225*Assembly!Y$9+$BE225*Assembly!Y$10+$BF225*Assembly!Y$11+$BG225*Assembly!Y$12+$BH225*Assembly!Y$13+$BI225*Assembly!Y$14+$BJ225*Assembly!Y$15+$BK225*Assembly!Y$16+$BL225*Assembly!Y$17+$BM225*Assembly!Y$18+$BN225*Assembly!Y$19+$BO225*Assembly!Y$20+$BP225*Assembly!Y$21+$BQ225*Assembly!Y$22+$BR225*Assembly!Y$23+$BS225*Assembly!Y$24</f>
        <v>1,190</v>
      </c>
      <c r="BU225" s="434" t="str">
        <f t="shared" si="8"/>
        <v>76</v>
      </c>
      <c r="BV225" s="434" t="str">
        <f>$AY225*Assembly!AC$4+$AZ225*Assembly!AC$5+$BA225*Assembly!AC$6+$BB225*Assembly!AC$7+$BC225*Assembly!AC$8+$BD225*Assembly!AC$9+$BE225*Assembly!AC$10+$BF225*Assembly!AC$11+$BG225*Assembly!AC$12+$BH225*Assembly!AC$13+$BI225*Assembly!AC$14+$BJ225*Assembly!AC$15+$BK225*Assembly!AC$16+$BL225*Assembly!AC$17+$BM225*Assembly!AC$18+$BN225*Assembly!AC$19+$BO225*Assembly!AC$20+$BP225*Assembly!AC$21+$BQ225*Assembly!AC$22+$BR225*Assembly!AC$23+$BS225*Assembly!AC$24</f>
        <v>5,950</v>
      </c>
      <c r="BW225" s="435" t="str">
        <f t="shared" si="9"/>
        <v>5.00</v>
      </c>
      <c r="BX225" s="436" t="str">
        <f t="shared" si="10"/>
        <v>381</v>
      </c>
      <c r="BY225" s="437" t="str">
        <f t="shared" si="11"/>
        <v>78.1</v>
      </c>
      <c r="BZ225" s="438"/>
      <c r="CA225" s="434" t="str">
        <f>$AY225*Assembly!X$4+$AZ225*Assembly!X$5+$BA225*Assembly!X$6+$BB225*Assembly!X$7+$BC225*Assembly!X$8+$BD225*Assembly!X$9+$BE225*Assembly!X$10+$BF225*Assembly!X$11+$BG225*Assembly!X$12+$BH225*Assembly!X$13+$BI225*Assembly!X$14+$BJ225*Assembly!X$15+$BK225*Assembly!X$16+$BL225*Assembly!X$17+$BM225*Assembly!X$18+$BN225*Assembly!X$19+$BO225*Assembly!X$20+$BP225*Assembly!X$21+$BQ225*Assembly!X$22+$BR225*Assembly!X$23+$BS225*Assembly!X$24</f>
        <v>85</v>
      </c>
      <c r="CB225" s="434" t="str">
        <f t="shared" si="12"/>
        <v>13,222</v>
      </c>
      <c r="CC225" s="439" t="str">
        <f t="shared" si="13"/>
        <v>0.0132</v>
      </c>
      <c r="CD225" s="440" t="str">
        <f>$AY225*Assembly!AB$4+$AZ225*Assembly!AB$5+$BA225*Assembly!AB$6+$BB225*Assembly!AB$7+$BC225*Assembly!AB$8+$BD225*Assembly!AB$9+$BE225*Assembly!AB$10+$BF225*Assembly!AB$11+$BG225*Assembly!AB$12+$BH225*Assembly!AB$13+$BI225*Assembly!AB$14+$BJ225*Assembly!AB$15+$BK225*Assembly!AB$16+$BL225*Assembly!AB$17+$BM225*Assembly!AB$18+$BN225*Assembly!AB$19+$BO225*Assembly!AB$20+$BP225*Assembly!AB$21+$BQ225*Assembly!AB$22+$BR225*Assembly!AB$23+$BS225*Assembly!AB$24</f>
        <v>390</v>
      </c>
      <c r="CE225" s="457" t="str">
        <f>$AY225*Assembly!M$4+$AZ225*Assembly!M$5+$BA225*Assembly!M$6+$BB225*Assembly!M$7+$BC225*Assembly!M$8+$BD225*Assembly!M$9+$BE225*Assembly!M$10+$BF225*Assembly!M$11+$BG225*Assembly!M$12+$BH225*Assembly!M$13+$BI225*Assembly!M$14+$BJ225*Assembly!M$15+$BK225*Assembly!M$16+$BL225*Assembly!M$17+$BM225*Assembly!M$18+$BN225*Assembly!M$19+$BO225*Assembly!M$20+$BP225*Assembly!M$21+$BQ225*Assembly!M$22+$BR225*Assembly!M$23+$BS225*Assembly!M$24</f>
        <v>1,335</v>
      </c>
      <c r="CF225" s="457" t="str">
        <f>$AY225*Assembly!N$4+$AZ225*Assembly!N$5+$BA225*Assembly!N$6+$BB225*Assembly!N$7+$BC225*Assembly!N$8+$BD225*Assembly!N$9+$BE225*Assembly!N$10+$BF225*Assembly!N$11+$BG225*Assembly!N$12+$BH225*Assembly!N$13+$BI225*Assembly!N$14+$BJ225*Assembly!N$15+$BK225*Assembly!N$16+$BL225*Assembly!N$17+$BM225*Assembly!N$18+$BN225*Assembly!N$19+$BO225*Assembly!N$20+$BP225*Assembly!N$21+$BQ225*Assembly!N$22+$BR225*Assembly!N$23+$BS225*Assembly!N$24</f>
        <v>75</v>
      </c>
      <c r="CG225" s="457" t="str">
        <f>$AY225*Assembly!O$4+$AZ225*Assembly!O$5+$BA225*Assembly!O$6+$BB225*Assembly!O$7+$BC225*Assembly!O$8+$BD225*Assembly!O$9+$BE225*Assembly!O$10+$BF225*Assembly!O$11+$BG225*Assembly!O$12+$BH225*Assembly!O$13+$BI225*Assembly!O$14+$BJ225*Assembly!O$15+$BK225*Assembly!O$16+$BL225*Assembly!O$17+$BM225*Assembly!O$18+$BN225*Assembly!O$19+$BO225*Assembly!O$20+$BP225*Assembly!O$21+$BQ225*Assembly!O$22+$BR225*Assembly!O$23+$BS225*Assembly!O$24</f>
        <v>45</v>
      </c>
      <c r="CH225" s="454" t="str">
        <f>$AY225*Assembly!P$4+$AZ225*Assembly!P$5+$BA225*Assembly!P$6+$BB225*Assembly!P$7+$BC225*Assembly!P$8+$BD225*Assembly!P$9+$BE225*Assembly!P$10+$BF225*Assembly!P$11+$BG225*Assembly!P$12+$BH225*Assembly!P$13+$BI225*Assembly!P$14+$BJ225*Assembly!P$15+$BK225*Assembly!P$16+$BL225*Assembly!P$17+$BM225*Assembly!P$18+$BN225*Assembly!P$19+$BO225*Assembly!P$20+$BP225*Assembly!P$21+$BQ225*Assembly!P$22+$BR225*Assembly!P$23+$BS225*Assembly!P$24</f>
        <v>0</v>
      </c>
      <c r="CI225" s="454" t="str">
        <f>$AY225*Assembly!Q$4+$AZ225*Assembly!Q$5+$BA225*Assembly!Q$6+$BB225*Assembly!Q$7+$BC225*Assembly!Q$8+$BD225*Assembly!Q$9+$BE225*Assembly!Q$10+$BF225*Assembly!Q$11+$BG225*Assembly!Q$12+$BH225*Assembly!Q$13+$BI225*Assembly!Q$14+$BJ225*Assembly!Q$15+$BK225*Assembly!Q$16+$BL225*Assembly!Q$17+$BM225*Assembly!Q$18+$BN225*Assembly!Q$19+$BO225*Assembly!Q$20+$BP225*Assembly!Q$21+$BQ225*Assembly!Q$22+$BR225*Assembly!Q$23+$BS225*Assembly!Q$24</f>
        <v>0</v>
      </c>
      <c r="CJ225" s="457" t="str">
        <f>$AY225*Assembly!R$4+$AZ225*Assembly!R$5+$BA225*Assembly!R$6+$BB225*Assembly!R$7+$BC225*Assembly!R$8+$BD225*Assembly!R$9+$BE225*Assembly!R$10+$BF225*Assembly!R$11+$BG225*Assembly!R$12+$BH225*Assembly!R$13+$BI225*Assembly!R$14+$BJ225*Assembly!R$15+$BK225*Assembly!R$16+$BL225*Assembly!R$17+$BM225*Assembly!R$18+$BN225*Assembly!R$19+$BO225*Assembly!R$20+$BP225*Assembly!R$21+$BQ225*Assembly!R$22+$BR225*Assembly!R$23+$BS225*Assembly!R$24</f>
        <v>0</v>
      </c>
      <c r="CK225" s="454" t="str">
        <f>$AY225*Assembly!S$4+$AZ225*Assembly!S$5+$BA225*Assembly!S$6+$BB225*Assembly!S$7+$BC225*Assembly!S$8+$BD225*Assembly!S$9+$BE225*Assembly!S$10+$BF225*Assembly!S$11+$BG225*Assembly!S$12+$BH225*Assembly!S$13+$BI225*Assembly!S$14+$BJ225*Assembly!S$15+$BK225*Assembly!S$16+$BL225*Assembly!S$17+$BM225*Assembly!S$18+$BN225*Assembly!S$19+$BO225*Assembly!S$20+$BP225*Assembly!S$21+$BQ225*Assembly!S$22+$BR225*Assembly!S$23+$BS225*Assembly!S$24</f>
        <v>0</v>
      </c>
      <c r="CL225" s="454" t="str">
        <f>$AY225*Assembly!T$4+$AZ225*Assembly!T$5+$BA225*Assembly!T$6+$BB225*Assembly!T$7+$BC225*Assembly!T$8+$BD225*Assembly!T$9+$BE225*Assembly!T$10+$BF225*Assembly!T$11+$BG225*Assembly!T$12+$BH225*Assembly!T$13+$BI225*Assembly!T$14+$BJ225*Assembly!T$15+$BK225*Assembly!T$16+$BL225*Assembly!T$17+$BM225*Assembly!T$18+$BN225*Assembly!T$19+$BO225*Assembly!T$20+$BP225*Assembly!T$21+$BQ225*Assembly!T$22+$BR225*Assembly!T$23+$BS225*Assembly!T$24</f>
        <v>0</v>
      </c>
      <c r="CM225" s="454" t="str">
        <f>$AY225*Assembly!U$4+$AZ225*Assembly!U$5+$BA225*Assembly!U$6+$BB225*Assembly!U$7+$BC225*Assembly!U$8+$BD225*Assembly!U$9+$BE225*Assembly!U$10+$BF225*Assembly!U$11+$BG225*Assembly!U$12+$BH225*Assembly!U$13+$BI225*Assembly!U$14+$BJ225*Assembly!U$15+$BK225*Assembly!U$16+$BL225*Assembly!U$17+$BM225*Assembly!U$18+$BN225*Assembly!U$19+$BO225*Assembly!U$20+$BP225*Assembly!U$21+$BQ225*Assembly!U$22+$BR225*Assembly!U$23+$BS225*Assembly!U$24</f>
        <v>0</v>
      </c>
      <c r="CN225" s="457" t="str">
        <f>$AY225*Assembly!V$4+$AZ225*Assembly!V$5+$BA225*Assembly!V$6+$BB225*Assembly!V$7+$BC225*Assembly!V$8+$BD225*Assembly!V$9+$BE225*Assembly!V$10+$BF225*Assembly!V$11+$BG225*Assembly!V$12+$BH225*Assembly!V$13+$BI225*Assembly!V$14+$BJ225*Assembly!V$15+$BK225*Assembly!V$16+$BL225*Assembly!V$17+$BM225*Assembly!V$18+$BN225*Assembly!V$19+$BO225*Assembly!V$20+$BP225*Assembly!V$21+$BQ225*Assembly!V$22+$BR225*Assembly!V$23+$BS225*Assembly!V$24</f>
        <v>0</v>
      </c>
      <c r="CO225" s="457" t="str">
        <f>CE225*Refining!$F$3</f>
        <v>2,384</v>
      </c>
      <c r="CP225" s="457" t="str">
        <f>CF225*Refining!$F$4</f>
        <v>234</v>
      </c>
      <c r="CQ225" s="457" t="str">
        <f>CG225*Refining!$F$5</f>
        <v>188</v>
      </c>
      <c r="CR225" s="457" t="str">
        <f>CH225*Refining!$F$6</f>
        <v>0</v>
      </c>
      <c r="CS225" s="457" t="str">
        <f>CI225*Refining!$F$7</f>
        <v>0</v>
      </c>
      <c r="CT225" s="457" t="str">
        <f>CJ225*Refining!$F$8</f>
        <v>0</v>
      </c>
      <c r="CU225" s="457" t="str">
        <f>CK225*Refining!$F$9</f>
        <v>0</v>
      </c>
      <c r="CV225" s="457" t="str">
        <f>CL225*Refining!$F$10</f>
        <v>0</v>
      </c>
      <c r="CW225" s="457" t="str">
        <f>CM225*Refining!$F$11</f>
        <v>0</v>
      </c>
      <c r="CX225" s="457" t="str">
        <f>CN225*Refining!$F$12</f>
        <v>0</v>
      </c>
      <c r="CY225" s="441" t="str">
        <f t="shared" ref="CY225:DR225" si="908">IF(CE225 = 0, "", CE225)</f>
        <v>1,335</v>
      </c>
      <c r="CZ225" s="442" t="str">
        <f t="shared" si="908"/>
        <v>75</v>
      </c>
      <c r="DA225" s="442" t="str">
        <f t="shared" si="908"/>
        <v>45</v>
      </c>
      <c r="DB225" s="443" t="str">
        <f t="shared" si="908"/>
        <v/>
      </c>
      <c r="DC225" s="444" t="str">
        <f t="shared" si="908"/>
        <v/>
      </c>
      <c r="DD225" s="442" t="str">
        <f t="shared" si="908"/>
        <v/>
      </c>
      <c r="DE225" s="444" t="str">
        <f t="shared" si="908"/>
        <v/>
      </c>
      <c r="DF225" s="444" t="str">
        <f t="shared" si="908"/>
        <v/>
      </c>
      <c r="DG225" s="442" t="str">
        <f t="shared" si="908"/>
        <v/>
      </c>
      <c r="DH225" s="445" t="str">
        <f t="shared" si="908"/>
        <v/>
      </c>
      <c r="DI225" s="441" t="str">
        <f t="shared" si="908"/>
        <v>2,384</v>
      </c>
      <c r="DJ225" s="442" t="str">
        <f t="shared" si="908"/>
        <v>234</v>
      </c>
      <c r="DK225" s="442" t="str">
        <f t="shared" si="908"/>
        <v>188</v>
      </c>
      <c r="DL225" s="442" t="str">
        <f t="shared" si="908"/>
        <v/>
      </c>
      <c r="DM225" s="446" t="str">
        <f t="shared" si="908"/>
        <v/>
      </c>
      <c r="DN225" s="442" t="str">
        <f t="shared" si="908"/>
        <v/>
      </c>
      <c r="DO225" s="442" t="str">
        <f t="shared" si="908"/>
        <v/>
      </c>
      <c r="DP225" s="442" t="str">
        <f t="shared" si="908"/>
        <v/>
      </c>
      <c r="DQ225" s="442" t="str">
        <f t="shared" si="908"/>
        <v/>
      </c>
      <c r="DR225" s="445" t="str">
        <f t="shared" si="908"/>
        <v/>
      </c>
      <c r="DS225" s="447" t="str">
        <f t="shared" si="15"/>
        <v>1,455</v>
      </c>
      <c r="DT225" s="448" t="str">
        <f t="shared" si="16"/>
        <v>2,806</v>
      </c>
      <c r="DU225" s="434" t="str">
        <f>CY225*'Ores &amp; Ingots'!$C$3+CZ225*'Ores &amp; Ingots'!$C$4+DA225*'Ores &amp; Ingots'!$C$5+DB225*'Ores &amp; Ingots'!$C$6+DC225*'Ores &amp; Ingots'!$C$7+DD225*'Ores &amp; Ingots'!$C$8+DE225*'Ores &amp; Ingots'!$C$9+DF225*'Ores &amp; Ingots'!$C$10+DG225*'Ores &amp; Ingots'!$C$11+DH225*'Ores &amp; Ingots'!$C$12</f>
        <v>183</v>
      </c>
      <c r="DV225" s="434" t="str">
        <f>DI225*'Ores &amp; Ingots'!$B$3+DJ225*'Ores &amp; Ingots'!$B$4+DK225*'Ores &amp; Ingots'!$B$5+DL225*'Ores &amp; Ingots'!$B$6+DM225*'Ores &amp; Ingots'!$B$7+DN225*'Ores &amp; Ingots'!$B$8+DO225*'Ores &amp; Ingots'!$B$9+DP225*'Ores &amp; Ingots'!$B$10+DQ225*'Ores &amp; Ingots'!$B$11+DR225*'Ores &amp; Ingots'!$B$12</f>
        <v>1,038</v>
      </c>
      <c r="DW225" s="448" t="str">
        <f>CY225*Refining!$G$3+CZ225*Refining!$G$4+DA225*Refining!$G$5+DB225*Refining!$G$6+DC225*Refining!$G$7+DD225*Refining!$G$8+DE225*Refining!$G$9+DF225*Refining!$G$10+DG225*Refining!$G$11+DH225*Refining!$G$12</f>
        <v>1,029</v>
      </c>
      <c r="DX225" s="448" t="str">
        <f t="shared" si="17"/>
        <v>160,096</v>
      </c>
      <c r="DY225" s="449" t="str">
        <f t="shared" si="18"/>
        <v>0.1601</v>
      </c>
      <c r="DZ225" s="447" t="str">
        <f t="shared" si="19"/>
        <v>1,119</v>
      </c>
      <c r="EA225" s="446" t="str">
        <f t="shared" ref="EA225:EB225" si="909">DZ225/60</f>
        <v>18.7</v>
      </c>
      <c r="EB225" s="446" t="str">
        <f t="shared" si="909"/>
        <v>0.3</v>
      </c>
      <c r="EC225" s="450" t="str">
        <f t="shared" si="21"/>
        <v>0.01</v>
      </c>
      <c r="ED225" s="447" t="str">
        <f t="shared" si="22"/>
        <v>173,318</v>
      </c>
      <c r="EE225" s="446" t="str">
        <f t="shared" ref="EE225:EF225" si="910">ED225/1000</f>
        <v>173.3</v>
      </c>
      <c r="EF225" s="451" t="str">
        <f t="shared" si="910"/>
        <v>0.17</v>
      </c>
      <c r="EG225" s="452" t="str">
        <f t="shared" si="24"/>
        <v>0.1733</v>
      </c>
      <c r="EH225" s="225" t="s">
        <v>12</v>
      </c>
    </row>
    <row r="226">
      <c r="A226" s="33"/>
      <c r="B226" s="336" t="s">
        <v>1081</v>
      </c>
      <c r="C226" s="227" t="s">
        <v>886</v>
      </c>
      <c r="D226" s="227">
        <v>1.0</v>
      </c>
      <c r="E226" s="227">
        <v>1.0</v>
      </c>
      <c r="F226" s="227">
        <v>1.0</v>
      </c>
      <c r="G226" s="420" t="str">
        <f t="shared" si="5"/>
        <v>15.625</v>
      </c>
      <c r="H226" s="421">
        <v>3.0</v>
      </c>
      <c r="I226" s="421">
        <v>7.5</v>
      </c>
      <c r="J226" s="421" t="str">
        <f>H226/Main!$D$9</f>
        <v>3</v>
      </c>
      <c r="K226" s="421" t="str">
        <f>I226/Main!$D$10</f>
        <v>7.5</v>
      </c>
      <c r="L226" s="422" t="str">
        <f t="shared" si="6"/>
        <v>2.5</v>
      </c>
      <c r="M226" s="422">
        <v>1.0</v>
      </c>
      <c r="N226" s="423"/>
      <c r="O226" s="423"/>
      <c r="P226" s="423"/>
      <c r="Q226" s="424"/>
      <c r="R226" s="423"/>
      <c r="S226" s="425"/>
      <c r="T226" s="425"/>
      <c r="U226" s="423"/>
      <c r="V226" s="423"/>
      <c r="W226" s="425"/>
      <c r="X226" s="425"/>
      <c r="Y226" s="423"/>
      <c r="Z226" s="423"/>
      <c r="AA226" s="423"/>
      <c r="AB226" s="423"/>
      <c r="AC226" s="523" t="s">
        <v>12</v>
      </c>
      <c r="AD226" s="498">
        <v>19.0</v>
      </c>
      <c r="AE226" s="434">
        <v>0.0</v>
      </c>
      <c r="AF226" s="434">
        <v>0.0</v>
      </c>
      <c r="AG226" s="434">
        <v>0.0</v>
      </c>
      <c r="AH226" s="434">
        <v>0.0</v>
      </c>
      <c r="AI226" s="434">
        <v>0.0</v>
      </c>
      <c r="AJ226" s="434">
        <v>0.0</v>
      </c>
      <c r="AK226" s="434">
        <v>0.0</v>
      </c>
      <c r="AL226" s="434">
        <v>0.0</v>
      </c>
      <c r="AM226" s="434">
        <v>0.0</v>
      </c>
      <c r="AN226" s="434">
        <v>0.0</v>
      </c>
      <c r="AO226" s="434">
        <v>6.0</v>
      </c>
      <c r="AP226" s="434">
        <v>0.0</v>
      </c>
      <c r="AQ226" s="434">
        <v>0.0</v>
      </c>
      <c r="AR226" s="434">
        <v>0.0</v>
      </c>
      <c r="AS226" s="434">
        <v>0.0</v>
      </c>
      <c r="AT226" s="434">
        <v>0.0</v>
      </c>
      <c r="AU226" s="434">
        <v>0.0</v>
      </c>
      <c r="AV226" s="434">
        <v>0.0</v>
      </c>
      <c r="AW226" s="434">
        <v>0.0</v>
      </c>
      <c r="AX226" s="434">
        <v>0.0</v>
      </c>
      <c r="AY226" s="537" t="str">
        <f t="shared" ref="AY226:BS226" si="911">IF(AD226 = 0, "", AD226)</f>
        <v>19</v>
      </c>
      <c r="AZ226" s="430" t="str">
        <f t="shared" si="911"/>
        <v/>
      </c>
      <c r="BA226" s="430" t="str">
        <f t="shared" si="911"/>
        <v/>
      </c>
      <c r="BB226" s="430" t="str">
        <f t="shared" si="911"/>
        <v/>
      </c>
      <c r="BC226" s="430" t="str">
        <f t="shared" si="911"/>
        <v/>
      </c>
      <c r="BD226" s="430" t="str">
        <f t="shared" si="911"/>
        <v/>
      </c>
      <c r="BE226" s="430" t="str">
        <f t="shared" si="911"/>
        <v/>
      </c>
      <c r="BF226" s="430" t="str">
        <f t="shared" si="911"/>
        <v/>
      </c>
      <c r="BG226" s="430" t="str">
        <f t="shared" si="911"/>
        <v/>
      </c>
      <c r="BH226" s="430" t="str">
        <f t="shared" si="911"/>
        <v/>
      </c>
      <c r="BI226" s="430" t="str">
        <f t="shared" si="911"/>
        <v/>
      </c>
      <c r="BJ226" s="430" t="str">
        <f t="shared" si="911"/>
        <v>6</v>
      </c>
      <c r="BK226" s="430" t="str">
        <f t="shared" si="911"/>
        <v/>
      </c>
      <c r="BL226" s="430" t="str">
        <f t="shared" si="911"/>
        <v/>
      </c>
      <c r="BM226" s="430" t="str">
        <f t="shared" si="911"/>
        <v/>
      </c>
      <c r="BN226" s="430" t="str">
        <f t="shared" si="911"/>
        <v/>
      </c>
      <c r="BO226" s="430" t="str">
        <f t="shared" si="911"/>
        <v/>
      </c>
      <c r="BP226" s="430" t="str">
        <f t="shared" si="911"/>
        <v/>
      </c>
      <c r="BQ226" s="430" t="str">
        <f t="shared" si="911"/>
        <v/>
      </c>
      <c r="BR226" s="430" t="str">
        <f t="shared" si="911"/>
        <v/>
      </c>
      <c r="BS226" s="432" t="str">
        <f t="shared" si="911"/>
        <v/>
      </c>
      <c r="BT226" s="433" t="str">
        <f>$AY226*Assembly!Y$4+$AZ226*Assembly!Y$5+$BA226*Assembly!Y$6+$BB226*Assembly!Y$7+$BC226*Assembly!Y$8+$BD226*Assembly!Y$9+$BE226*Assembly!Y$10+$BF226*Assembly!Y$11+$BG226*Assembly!Y$12+$BH226*Assembly!Y$13+$BI226*Assembly!Y$14+$BJ226*Assembly!Y$15+$BK226*Assembly!Y$16+$BL226*Assembly!Y$17+$BM226*Assembly!Y$18+$BN226*Assembly!Y$19+$BO226*Assembly!Y$20+$BP226*Assembly!Y$21+$BQ226*Assembly!Y$22+$BR226*Assembly!Y$23+$BS226*Assembly!Y$24</f>
        <v>416</v>
      </c>
      <c r="BU226" s="434" t="str">
        <f t="shared" si="8"/>
        <v>27</v>
      </c>
      <c r="BV226" s="434" t="str">
        <f>$AY226*Assembly!AC$4+$AZ226*Assembly!AC$5+$BA226*Assembly!AC$6+$BB226*Assembly!AC$7+$BC226*Assembly!AC$8+$BD226*Assembly!AC$9+$BE226*Assembly!AC$10+$BF226*Assembly!AC$11+$BG226*Assembly!AC$12+$BH226*Assembly!AC$13+$BI226*Assembly!AC$14+$BJ226*Assembly!AC$15+$BK226*Assembly!AC$16+$BL226*Assembly!AC$17+$BM226*Assembly!AC$18+$BN226*Assembly!AC$19+$BO226*Assembly!AC$20+$BP226*Assembly!AC$21+$BQ226*Assembly!AC$22+$BR226*Assembly!AC$23+$BS226*Assembly!AC$24</f>
        <v>2,080</v>
      </c>
      <c r="BW226" s="435" t="str">
        <f t="shared" si="9"/>
        <v>5.00</v>
      </c>
      <c r="BX226" s="436" t="str">
        <f t="shared" si="10"/>
        <v>133</v>
      </c>
      <c r="BY226" s="437" t="str">
        <f t="shared" si="11"/>
        <v>78.1</v>
      </c>
      <c r="BZ226" s="438"/>
      <c r="CA226" s="434" t="str">
        <f>$AY226*Assembly!X$4+$AZ226*Assembly!X$5+$BA226*Assembly!X$6+$BB226*Assembly!X$7+$BC226*Assembly!X$8+$BD226*Assembly!X$9+$BE226*Assembly!X$10+$BF226*Assembly!X$11+$BG226*Assembly!X$12+$BH226*Assembly!X$13+$BI226*Assembly!X$14+$BJ226*Assembly!X$15+$BK226*Assembly!X$16+$BL226*Assembly!X$17+$BM226*Assembly!X$18+$BN226*Assembly!X$19+$BO226*Assembly!X$20+$BP226*Assembly!X$21+$BQ226*Assembly!X$22+$BR226*Assembly!X$23+$BS226*Assembly!X$24</f>
        <v>31</v>
      </c>
      <c r="CB226" s="434" t="str">
        <f t="shared" si="12"/>
        <v>4,822</v>
      </c>
      <c r="CC226" s="439" t="str">
        <f t="shared" si="13"/>
        <v>0.0048</v>
      </c>
      <c r="CD226" s="440" t="str">
        <f>$AY226*Assembly!AB$4+$AZ226*Assembly!AB$5+$BA226*Assembly!AB$6+$BB226*Assembly!AB$7+$BC226*Assembly!AB$8+$BD226*Assembly!AB$9+$BE226*Assembly!AB$10+$BF226*Assembly!AB$11+$BG226*Assembly!AB$12+$BH226*Assembly!AB$13+$BI226*Assembly!AB$14+$BJ226*Assembly!AB$15+$BK226*Assembly!AB$16+$BL226*Assembly!AB$17+$BM226*Assembly!AB$18+$BN226*Assembly!AB$19+$BO226*Assembly!AB$20+$BP226*Assembly!AB$21+$BQ226*Assembly!AB$22+$BR226*Assembly!AB$23+$BS226*Assembly!AB$24</f>
        <v>147</v>
      </c>
      <c r="CE226" s="424" t="str">
        <f>$AY226*Assembly!M$4+$AZ226*Assembly!M$5+$BA226*Assembly!M$6+$BB226*Assembly!M$7+$BC226*Assembly!M$8+$BD226*Assembly!M$9+$BE226*Assembly!M$10+$BF226*Assembly!M$11+$BG226*Assembly!M$12+$BH226*Assembly!M$13+$BI226*Assembly!M$14+$BJ226*Assembly!M$15+$BK226*Assembly!M$16+$BL226*Assembly!M$17+$BM226*Assembly!M$18+$BN226*Assembly!M$19+$BO226*Assembly!M$20+$BP226*Assembly!M$21+$BQ226*Assembly!M$22+$BR226*Assembly!M$23+$BS226*Assembly!M$24</f>
        <v>471</v>
      </c>
      <c r="CF226" s="424" t="str">
        <f>$AY226*Assembly!N$4+$AZ226*Assembly!N$5+$BA226*Assembly!N$6+$BB226*Assembly!N$7+$BC226*Assembly!N$8+$BD226*Assembly!N$9+$BE226*Assembly!N$10+$BF226*Assembly!N$11+$BG226*Assembly!N$12+$BH226*Assembly!N$13+$BI226*Assembly!N$14+$BJ226*Assembly!N$15+$BK226*Assembly!N$16+$BL226*Assembly!N$17+$BM226*Assembly!N$18+$BN226*Assembly!N$19+$BO226*Assembly!N$20+$BP226*Assembly!N$21+$BQ226*Assembly!N$22+$BR226*Assembly!N$23+$BS226*Assembly!N$24</f>
        <v>30</v>
      </c>
      <c r="CG226" s="424" t="str">
        <f>$AY226*Assembly!O$4+$AZ226*Assembly!O$5+$BA226*Assembly!O$6+$BB226*Assembly!O$7+$BC226*Assembly!O$8+$BD226*Assembly!O$9+$BE226*Assembly!O$10+$BF226*Assembly!O$11+$BG226*Assembly!O$12+$BH226*Assembly!O$13+$BI226*Assembly!O$14+$BJ226*Assembly!O$15+$BK226*Assembly!O$16+$BL226*Assembly!O$17+$BM226*Assembly!O$18+$BN226*Assembly!O$19+$BO226*Assembly!O$20+$BP226*Assembly!O$21+$BQ226*Assembly!O$22+$BR226*Assembly!O$23+$BS226*Assembly!O$24</f>
        <v>18</v>
      </c>
      <c r="CH226" s="421" t="str">
        <f>$AY226*Assembly!P$4+$AZ226*Assembly!P$5+$BA226*Assembly!P$6+$BB226*Assembly!P$7+$BC226*Assembly!P$8+$BD226*Assembly!P$9+$BE226*Assembly!P$10+$BF226*Assembly!P$11+$BG226*Assembly!P$12+$BH226*Assembly!P$13+$BI226*Assembly!P$14+$BJ226*Assembly!P$15+$BK226*Assembly!P$16+$BL226*Assembly!P$17+$BM226*Assembly!P$18+$BN226*Assembly!P$19+$BO226*Assembly!P$20+$BP226*Assembly!P$21+$BQ226*Assembly!P$22+$BR226*Assembly!P$23+$BS226*Assembly!P$24</f>
        <v>0</v>
      </c>
      <c r="CI226" s="421" t="str">
        <f>$AY226*Assembly!Q$4+$AZ226*Assembly!Q$5+$BA226*Assembly!Q$6+$BB226*Assembly!Q$7+$BC226*Assembly!Q$8+$BD226*Assembly!Q$9+$BE226*Assembly!Q$10+$BF226*Assembly!Q$11+$BG226*Assembly!Q$12+$BH226*Assembly!Q$13+$BI226*Assembly!Q$14+$BJ226*Assembly!Q$15+$BK226*Assembly!Q$16+$BL226*Assembly!Q$17+$BM226*Assembly!Q$18+$BN226*Assembly!Q$19+$BO226*Assembly!Q$20+$BP226*Assembly!Q$21+$BQ226*Assembly!Q$22+$BR226*Assembly!Q$23+$BS226*Assembly!Q$24</f>
        <v>0</v>
      </c>
      <c r="CJ226" s="424" t="str">
        <f>$AY226*Assembly!R$4+$AZ226*Assembly!R$5+$BA226*Assembly!R$6+$BB226*Assembly!R$7+$BC226*Assembly!R$8+$BD226*Assembly!R$9+$BE226*Assembly!R$10+$BF226*Assembly!R$11+$BG226*Assembly!R$12+$BH226*Assembly!R$13+$BI226*Assembly!R$14+$BJ226*Assembly!R$15+$BK226*Assembly!R$16+$BL226*Assembly!R$17+$BM226*Assembly!R$18+$BN226*Assembly!R$19+$BO226*Assembly!R$20+$BP226*Assembly!R$21+$BQ226*Assembly!R$22+$BR226*Assembly!R$23+$BS226*Assembly!R$24</f>
        <v>0</v>
      </c>
      <c r="CK226" s="421" t="str">
        <f>$AY226*Assembly!S$4+$AZ226*Assembly!S$5+$BA226*Assembly!S$6+$BB226*Assembly!S$7+$BC226*Assembly!S$8+$BD226*Assembly!S$9+$BE226*Assembly!S$10+$BF226*Assembly!S$11+$BG226*Assembly!S$12+$BH226*Assembly!S$13+$BI226*Assembly!S$14+$BJ226*Assembly!S$15+$BK226*Assembly!S$16+$BL226*Assembly!S$17+$BM226*Assembly!S$18+$BN226*Assembly!S$19+$BO226*Assembly!S$20+$BP226*Assembly!S$21+$BQ226*Assembly!S$22+$BR226*Assembly!S$23+$BS226*Assembly!S$24</f>
        <v>0</v>
      </c>
      <c r="CL226" s="421" t="str">
        <f>$AY226*Assembly!T$4+$AZ226*Assembly!T$5+$BA226*Assembly!T$6+$BB226*Assembly!T$7+$BC226*Assembly!T$8+$BD226*Assembly!T$9+$BE226*Assembly!T$10+$BF226*Assembly!T$11+$BG226*Assembly!T$12+$BH226*Assembly!T$13+$BI226*Assembly!T$14+$BJ226*Assembly!T$15+$BK226*Assembly!T$16+$BL226*Assembly!T$17+$BM226*Assembly!T$18+$BN226*Assembly!T$19+$BO226*Assembly!T$20+$BP226*Assembly!T$21+$BQ226*Assembly!T$22+$BR226*Assembly!T$23+$BS226*Assembly!T$24</f>
        <v>0</v>
      </c>
      <c r="CM226" s="421" t="str">
        <f>$AY226*Assembly!U$4+$AZ226*Assembly!U$5+$BA226*Assembly!U$6+$BB226*Assembly!U$7+$BC226*Assembly!U$8+$BD226*Assembly!U$9+$BE226*Assembly!U$10+$BF226*Assembly!U$11+$BG226*Assembly!U$12+$BH226*Assembly!U$13+$BI226*Assembly!U$14+$BJ226*Assembly!U$15+$BK226*Assembly!U$16+$BL226*Assembly!U$17+$BM226*Assembly!U$18+$BN226*Assembly!U$19+$BO226*Assembly!U$20+$BP226*Assembly!U$21+$BQ226*Assembly!U$22+$BR226*Assembly!U$23+$BS226*Assembly!U$24</f>
        <v>0</v>
      </c>
      <c r="CN226" s="424" t="str">
        <f>$AY226*Assembly!V$4+$AZ226*Assembly!V$5+$BA226*Assembly!V$6+$BB226*Assembly!V$7+$BC226*Assembly!V$8+$BD226*Assembly!V$9+$BE226*Assembly!V$10+$BF226*Assembly!V$11+$BG226*Assembly!V$12+$BH226*Assembly!V$13+$BI226*Assembly!V$14+$BJ226*Assembly!V$15+$BK226*Assembly!V$16+$BL226*Assembly!V$17+$BM226*Assembly!V$18+$BN226*Assembly!V$19+$BO226*Assembly!V$20+$BP226*Assembly!V$21+$BQ226*Assembly!V$22+$BR226*Assembly!V$23+$BS226*Assembly!V$24</f>
        <v>0</v>
      </c>
      <c r="CO226" s="424" t="str">
        <f>CE226*Refining!$F$3</f>
        <v>841</v>
      </c>
      <c r="CP226" s="424" t="str">
        <f>CF226*Refining!$F$4</f>
        <v>94</v>
      </c>
      <c r="CQ226" s="424" t="str">
        <f>CG226*Refining!$F$5</f>
        <v>75</v>
      </c>
      <c r="CR226" s="424" t="str">
        <f>CH226*Refining!$F$6</f>
        <v>0</v>
      </c>
      <c r="CS226" s="424" t="str">
        <f>CI226*Refining!$F$7</f>
        <v>0</v>
      </c>
      <c r="CT226" s="424" t="str">
        <f>CJ226*Refining!$F$8</f>
        <v>0</v>
      </c>
      <c r="CU226" s="424" t="str">
        <f>CK226*Refining!$F$9</f>
        <v>0</v>
      </c>
      <c r="CV226" s="424" t="str">
        <f>CL226*Refining!$F$10</f>
        <v>0</v>
      </c>
      <c r="CW226" s="424" t="str">
        <f>CM226*Refining!$F$11</f>
        <v>0</v>
      </c>
      <c r="CX226" s="424" t="str">
        <f>CN226*Refining!$F$12</f>
        <v>0</v>
      </c>
      <c r="CY226" s="441" t="str">
        <f t="shared" ref="CY226:DR226" si="912">IF(CE226 = 0, "", CE226)</f>
        <v>471</v>
      </c>
      <c r="CZ226" s="442" t="str">
        <f t="shared" si="912"/>
        <v>30</v>
      </c>
      <c r="DA226" s="442" t="str">
        <f t="shared" si="912"/>
        <v>18</v>
      </c>
      <c r="DB226" s="443" t="str">
        <f t="shared" si="912"/>
        <v/>
      </c>
      <c r="DC226" s="444" t="str">
        <f t="shared" si="912"/>
        <v/>
      </c>
      <c r="DD226" s="442" t="str">
        <f t="shared" si="912"/>
        <v/>
      </c>
      <c r="DE226" s="444" t="str">
        <f t="shared" si="912"/>
        <v/>
      </c>
      <c r="DF226" s="444" t="str">
        <f t="shared" si="912"/>
        <v/>
      </c>
      <c r="DG226" s="442" t="str">
        <f t="shared" si="912"/>
        <v/>
      </c>
      <c r="DH226" s="445" t="str">
        <f t="shared" si="912"/>
        <v/>
      </c>
      <c r="DI226" s="441" t="str">
        <f t="shared" si="912"/>
        <v>841</v>
      </c>
      <c r="DJ226" s="442" t="str">
        <f t="shared" si="912"/>
        <v>94</v>
      </c>
      <c r="DK226" s="442" t="str">
        <f t="shared" si="912"/>
        <v>75</v>
      </c>
      <c r="DL226" s="442" t="str">
        <f t="shared" si="912"/>
        <v/>
      </c>
      <c r="DM226" s="446" t="str">
        <f t="shared" si="912"/>
        <v/>
      </c>
      <c r="DN226" s="442" t="str">
        <f t="shared" si="912"/>
        <v/>
      </c>
      <c r="DO226" s="442" t="str">
        <f t="shared" si="912"/>
        <v/>
      </c>
      <c r="DP226" s="442" t="str">
        <f t="shared" si="912"/>
        <v/>
      </c>
      <c r="DQ226" s="442" t="str">
        <f t="shared" si="912"/>
        <v/>
      </c>
      <c r="DR226" s="445" t="str">
        <f t="shared" si="912"/>
        <v/>
      </c>
      <c r="DS226" s="447" t="str">
        <f t="shared" si="15"/>
        <v>519</v>
      </c>
      <c r="DT226" s="448" t="str">
        <f t="shared" si="16"/>
        <v>1,010</v>
      </c>
      <c r="DU226" s="434" t="str">
        <f>CY226*'Ores &amp; Ingots'!$C$3+CZ226*'Ores &amp; Ingots'!$C$4+DA226*'Ores &amp; Ingots'!$C$5+DB226*'Ores &amp; Ingots'!$C$6+DC226*'Ores &amp; Ingots'!$C$7+DD226*'Ores &amp; Ingots'!$C$8+DE226*'Ores &amp; Ingots'!$C$9+DF226*'Ores &amp; Ingots'!$C$10+DG226*'Ores &amp; Ingots'!$C$11+DH226*'Ores &amp; Ingots'!$C$12</f>
        <v>65</v>
      </c>
      <c r="DV226" s="434" t="str">
        <f>DI226*'Ores &amp; Ingots'!$B$3+DJ226*'Ores &amp; Ingots'!$B$4+DK226*'Ores &amp; Ingots'!$B$5+DL226*'Ores &amp; Ingots'!$B$6+DM226*'Ores &amp; Ingots'!$B$7+DN226*'Ores &amp; Ingots'!$B$8+DO226*'Ores &amp; Ingots'!$B$9+DP226*'Ores &amp; Ingots'!$B$10+DQ226*'Ores &amp; Ingots'!$B$11+DR226*'Ores &amp; Ingots'!$B$12</f>
        <v>374</v>
      </c>
      <c r="DW226" s="448" t="str">
        <f>CY226*Refining!$G$3+CZ226*Refining!$G$4+DA226*Refining!$G$5+DB226*Refining!$G$6+DC226*Refining!$G$7+DD226*Refining!$G$8+DE226*Refining!$G$9+DF226*Refining!$G$10+DG226*Refining!$G$11+DH226*Refining!$G$12</f>
        <v>407</v>
      </c>
      <c r="DX226" s="448" t="str">
        <f t="shared" si="17"/>
        <v>63,365</v>
      </c>
      <c r="DY226" s="449" t="str">
        <f t="shared" si="18"/>
        <v>0.0634</v>
      </c>
      <c r="DZ226" s="447" t="str">
        <f t="shared" si="19"/>
        <v>441</v>
      </c>
      <c r="EA226" s="446" t="str">
        <f t="shared" ref="EA226:EB226" si="913">DZ226/60</f>
        <v>7.4</v>
      </c>
      <c r="EB226" s="446" t="str">
        <f t="shared" si="913"/>
        <v>0.1</v>
      </c>
      <c r="EC226" s="450" t="str">
        <f t="shared" si="21"/>
        <v>0.01</v>
      </c>
      <c r="ED226" s="447" t="str">
        <f t="shared" si="22"/>
        <v>68,188</v>
      </c>
      <c r="EE226" s="446" t="str">
        <f t="shared" ref="EE226:EF226" si="914">ED226/1000</f>
        <v>68.2</v>
      </c>
      <c r="EF226" s="451" t="str">
        <f t="shared" si="914"/>
        <v>0.07</v>
      </c>
      <c r="EG226" s="452" t="str">
        <f t="shared" si="24"/>
        <v>0.0682</v>
      </c>
      <c r="EH226" s="225" t="s">
        <v>12</v>
      </c>
    </row>
    <row r="227">
      <c r="A227" s="33"/>
      <c r="B227" s="336" t="s">
        <v>1082</v>
      </c>
      <c r="C227" s="227" t="s">
        <v>886</v>
      </c>
      <c r="D227" s="227">
        <v>1.0</v>
      </c>
      <c r="E227" s="227">
        <v>1.0</v>
      </c>
      <c r="F227" s="227">
        <v>1.0</v>
      </c>
      <c r="G227" s="453" t="str">
        <f t="shared" si="5"/>
        <v>15.625</v>
      </c>
      <c r="H227" s="454">
        <v>5.0</v>
      </c>
      <c r="I227" s="454">
        <v>12.5</v>
      </c>
      <c r="J227" s="454" t="str">
        <f>H227/Main!$D$9</f>
        <v>5</v>
      </c>
      <c r="K227" s="454" t="str">
        <f>I227/Main!$D$10</f>
        <v>12.5</v>
      </c>
      <c r="L227" s="455" t="str">
        <f t="shared" si="6"/>
        <v>2.5</v>
      </c>
      <c r="M227" s="455">
        <v>1.0</v>
      </c>
      <c r="N227" s="456"/>
      <c r="O227" s="456"/>
      <c r="P227" s="456"/>
      <c r="Q227" s="457"/>
      <c r="R227" s="456"/>
      <c r="S227" s="458"/>
      <c r="T227" s="458"/>
      <c r="U227" s="456"/>
      <c r="V227" s="456"/>
      <c r="W227" s="530"/>
      <c r="X227" s="458"/>
      <c r="Y227" s="456"/>
      <c r="Z227" s="456"/>
      <c r="AA227" s="456"/>
      <c r="AB227" s="456"/>
      <c r="AC227" s="531" t="s">
        <v>12</v>
      </c>
      <c r="AD227" s="498">
        <v>55.0</v>
      </c>
      <c r="AE227" s="434">
        <v>0.0</v>
      </c>
      <c r="AF227" s="434">
        <v>0.0</v>
      </c>
      <c r="AG227" s="434">
        <v>0.0</v>
      </c>
      <c r="AH227" s="434">
        <v>0.0</v>
      </c>
      <c r="AI227" s="434">
        <v>0.0</v>
      </c>
      <c r="AJ227" s="434">
        <v>0.0</v>
      </c>
      <c r="AK227" s="434">
        <v>0.0</v>
      </c>
      <c r="AL227" s="434">
        <v>0.0</v>
      </c>
      <c r="AM227" s="434">
        <v>0.0</v>
      </c>
      <c r="AN227" s="434">
        <v>0.0</v>
      </c>
      <c r="AO227" s="434">
        <v>15.0</v>
      </c>
      <c r="AP227" s="434">
        <v>0.0</v>
      </c>
      <c r="AQ227" s="434">
        <v>0.0</v>
      </c>
      <c r="AR227" s="434">
        <v>0.0</v>
      </c>
      <c r="AS227" s="434">
        <v>0.0</v>
      </c>
      <c r="AT227" s="434">
        <v>0.0</v>
      </c>
      <c r="AU227" s="434">
        <v>0.0</v>
      </c>
      <c r="AV227" s="434">
        <v>0.0</v>
      </c>
      <c r="AW227" s="434">
        <v>0.0</v>
      </c>
      <c r="AX227" s="434">
        <v>0.0</v>
      </c>
      <c r="AY227" s="537" t="str">
        <f t="shared" ref="AY227:BS227" si="915">IF(AD227 = 0, "", AD227)</f>
        <v>55</v>
      </c>
      <c r="AZ227" s="430" t="str">
        <f t="shared" si="915"/>
        <v/>
      </c>
      <c r="BA227" s="430" t="str">
        <f t="shared" si="915"/>
        <v/>
      </c>
      <c r="BB227" s="430" t="str">
        <f t="shared" si="915"/>
        <v/>
      </c>
      <c r="BC227" s="430" t="str">
        <f t="shared" si="915"/>
        <v/>
      </c>
      <c r="BD227" s="430" t="str">
        <f t="shared" si="915"/>
        <v/>
      </c>
      <c r="BE227" s="430" t="str">
        <f t="shared" si="915"/>
        <v/>
      </c>
      <c r="BF227" s="430" t="str">
        <f t="shared" si="915"/>
        <v/>
      </c>
      <c r="BG227" s="430" t="str">
        <f t="shared" si="915"/>
        <v/>
      </c>
      <c r="BH227" s="430" t="str">
        <f t="shared" si="915"/>
        <v/>
      </c>
      <c r="BI227" s="430" t="str">
        <f t="shared" si="915"/>
        <v/>
      </c>
      <c r="BJ227" s="430" t="str">
        <f t="shared" si="915"/>
        <v>15</v>
      </c>
      <c r="BK227" s="430" t="str">
        <f t="shared" si="915"/>
        <v/>
      </c>
      <c r="BL227" s="430" t="str">
        <f t="shared" si="915"/>
        <v/>
      </c>
      <c r="BM227" s="430" t="str">
        <f t="shared" si="915"/>
        <v/>
      </c>
      <c r="BN227" s="430" t="str">
        <f t="shared" si="915"/>
        <v/>
      </c>
      <c r="BO227" s="430" t="str">
        <f t="shared" si="915"/>
        <v/>
      </c>
      <c r="BP227" s="430" t="str">
        <f t="shared" si="915"/>
        <v/>
      </c>
      <c r="BQ227" s="430" t="str">
        <f t="shared" si="915"/>
        <v/>
      </c>
      <c r="BR227" s="430" t="str">
        <f t="shared" si="915"/>
        <v/>
      </c>
      <c r="BS227" s="432" t="str">
        <f t="shared" si="915"/>
        <v/>
      </c>
      <c r="BT227" s="433" t="str">
        <f>$AY227*Assembly!Y$4+$AZ227*Assembly!Y$5+$BA227*Assembly!Y$6+$BB227*Assembly!Y$7+$BC227*Assembly!Y$8+$BD227*Assembly!Y$9+$BE227*Assembly!Y$10+$BF227*Assembly!Y$11+$BG227*Assembly!Y$12+$BH227*Assembly!Y$13+$BI227*Assembly!Y$14+$BJ227*Assembly!Y$15+$BK227*Assembly!Y$16+$BL227*Assembly!Y$17+$BM227*Assembly!Y$18+$BN227*Assembly!Y$19+$BO227*Assembly!Y$20+$BP227*Assembly!Y$21+$BQ227*Assembly!Y$22+$BR227*Assembly!Y$23+$BS227*Assembly!Y$24</f>
        <v>1,190</v>
      </c>
      <c r="BU227" s="434" t="str">
        <f t="shared" si="8"/>
        <v>76</v>
      </c>
      <c r="BV227" s="434" t="str">
        <f>$AY227*Assembly!AC$4+$AZ227*Assembly!AC$5+$BA227*Assembly!AC$6+$BB227*Assembly!AC$7+$BC227*Assembly!AC$8+$BD227*Assembly!AC$9+$BE227*Assembly!AC$10+$BF227*Assembly!AC$11+$BG227*Assembly!AC$12+$BH227*Assembly!AC$13+$BI227*Assembly!AC$14+$BJ227*Assembly!AC$15+$BK227*Assembly!AC$16+$BL227*Assembly!AC$17+$BM227*Assembly!AC$18+$BN227*Assembly!AC$19+$BO227*Assembly!AC$20+$BP227*Assembly!AC$21+$BQ227*Assembly!AC$22+$BR227*Assembly!AC$23+$BS227*Assembly!AC$24</f>
        <v>5,950</v>
      </c>
      <c r="BW227" s="435" t="str">
        <f t="shared" si="9"/>
        <v>5.00</v>
      </c>
      <c r="BX227" s="436" t="str">
        <f t="shared" si="10"/>
        <v>381</v>
      </c>
      <c r="BY227" s="437" t="str">
        <f t="shared" si="11"/>
        <v>78.1</v>
      </c>
      <c r="BZ227" s="438"/>
      <c r="CA227" s="434" t="str">
        <f>$AY227*Assembly!X$4+$AZ227*Assembly!X$5+$BA227*Assembly!X$6+$BB227*Assembly!X$7+$BC227*Assembly!X$8+$BD227*Assembly!X$9+$BE227*Assembly!X$10+$BF227*Assembly!X$11+$BG227*Assembly!X$12+$BH227*Assembly!X$13+$BI227*Assembly!X$14+$BJ227*Assembly!X$15+$BK227*Assembly!X$16+$BL227*Assembly!X$17+$BM227*Assembly!X$18+$BN227*Assembly!X$19+$BO227*Assembly!X$20+$BP227*Assembly!X$21+$BQ227*Assembly!X$22+$BR227*Assembly!X$23+$BS227*Assembly!X$24</f>
        <v>85</v>
      </c>
      <c r="CB227" s="434" t="str">
        <f t="shared" si="12"/>
        <v>13,222</v>
      </c>
      <c r="CC227" s="439" t="str">
        <f t="shared" si="13"/>
        <v>0.0132</v>
      </c>
      <c r="CD227" s="440" t="str">
        <f>$AY227*Assembly!AB$4+$AZ227*Assembly!AB$5+$BA227*Assembly!AB$6+$BB227*Assembly!AB$7+$BC227*Assembly!AB$8+$BD227*Assembly!AB$9+$BE227*Assembly!AB$10+$BF227*Assembly!AB$11+$BG227*Assembly!AB$12+$BH227*Assembly!AB$13+$BI227*Assembly!AB$14+$BJ227*Assembly!AB$15+$BK227*Assembly!AB$16+$BL227*Assembly!AB$17+$BM227*Assembly!AB$18+$BN227*Assembly!AB$19+$BO227*Assembly!AB$20+$BP227*Assembly!AB$21+$BQ227*Assembly!AB$22+$BR227*Assembly!AB$23+$BS227*Assembly!AB$24</f>
        <v>390</v>
      </c>
      <c r="CE227" s="457" t="str">
        <f>$AY227*Assembly!M$4+$AZ227*Assembly!M$5+$BA227*Assembly!M$6+$BB227*Assembly!M$7+$BC227*Assembly!M$8+$BD227*Assembly!M$9+$BE227*Assembly!M$10+$BF227*Assembly!M$11+$BG227*Assembly!M$12+$BH227*Assembly!M$13+$BI227*Assembly!M$14+$BJ227*Assembly!M$15+$BK227*Assembly!M$16+$BL227*Assembly!M$17+$BM227*Assembly!M$18+$BN227*Assembly!M$19+$BO227*Assembly!M$20+$BP227*Assembly!M$21+$BQ227*Assembly!M$22+$BR227*Assembly!M$23+$BS227*Assembly!M$24</f>
        <v>1,335</v>
      </c>
      <c r="CF227" s="457" t="str">
        <f>$AY227*Assembly!N$4+$AZ227*Assembly!N$5+$BA227*Assembly!N$6+$BB227*Assembly!N$7+$BC227*Assembly!N$8+$BD227*Assembly!N$9+$BE227*Assembly!N$10+$BF227*Assembly!N$11+$BG227*Assembly!N$12+$BH227*Assembly!N$13+$BI227*Assembly!N$14+$BJ227*Assembly!N$15+$BK227*Assembly!N$16+$BL227*Assembly!N$17+$BM227*Assembly!N$18+$BN227*Assembly!N$19+$BO227*Assembly!N$20+$BP227*Assembly!N$21+$BQ227*Assembly!N$22+$BR227*Assembly!N$23+$BS227*Assembly!N$24</f>
        <v>75</v>
      </c>
      <c r="CG227" s="457" t="str">
        <f>$AY227*Assembly!O$4+$AZ227*Assembly!O$5+$BA227*Assembly!O$6+$BB227*Assembly!O$7+$BC227*Assembly!O$8+$BD227*Assembly!O$9+$BE227*Assembly!O$10+$BF227*Assembly!O$11+$BG227*Assembly!O$12+$BH227*Assembly!O$13+$BI227*Assembly!O$14+$BJ227*Assembly!O$15+$BK227*Assembly!O$16+$BL227*Assembly!O$17+$BM227*Assembly!O$18+$BN227*Assembly!O$19+$BO227*Assembly!O$20+$BP227*Assembly!O$21+$BQ227*Assembly!O$22+$BR227*Assembly!O$23+$BS227*Assembly!O$24</f>
        <v>45</v>
      </c>
      <c r="CH227" s="454" t="str">
        <f>$AY227*Assembly!P$4+$AZ227*Assembly!P$5+$BA227*Assembly!P$6+$BB227*Assembly!P$7+$BC227*Assembly!P$8+$BD227*Assembly!P$9+$BE227*Assembly!P$10+$BF227*Assembly!P$11+$BG227*Assembly!P$12+$BH227*Assembly!P$13+$BI227*Assembly!P$14+$BJ227*Assembly!P$15+$BK227*Assembly!P$16+$BL227*Assembly!P$17+$BM227*Assembly!P$18+$BN227*Assembly!P$19+$BO227*Assembly!P$20+$BP227*Assembly!P$21+$BQ227*Assembly!P$22+$BR227*Assembly!P$23+$BS227*Assembly!P$24</f>
        <v>0</v>
      </c>
      <c r="CI227" s="454" t="str">
        <f>$AY227*Assembly!Q$4+$AZ227*Assembly!Q$5+$BA227*Assembly!Q$6+$BB227*Assembly!Q$7+$BC227*Assembly!Q$8+$BD227*Assembly!Q$9+$BE227*Assembly!Q$10+$BF227*Assembly!Q$11+$BG227*Assembly!Q$12+$BH227*Assembly!Q$13+$BI227*Assembly!Q$14+$BJ227*Assembly!Q$15+$BK227*Assembly!Q$16+$BL227*Assembly!Q$17+$BM227*Assembly!Q$18+$BN227*Assembly!Q$19+$BO227*Assembly!Q$20+$BP227*Assembly!Q$21+$BQ227*Assembly!Q$22+$BR227*Assembly!Q$23+$BS227*Assembly!Q$24</f>
        <v>0</v>
      </c>
      <c r="CJ227" s="457" t="str">
        <f>$AY227*Assembly!R$4+$AZ227*Assembly!R$5+$BA227*Assembly!R$6+$BB227*Assembly!R$7+$BC227*Assembly!R$8+$BD227*Assembly!R$9+$BE227*Assembly!R$10+$BF227*Assembly!R$11+$BG227*Assembly!R$12+$BH227*Assembly!R$13+$BI227*Assembly!R$14+$BJ227*Assembly!R$15+$BK227*Assembly!R$16+$BL227*Assembly!R$17+$BM227*Assembly!R$18+$BN227*Assembly!R$19+$BO227*Assembly!R$20+$BP227*Assembly!R$21+$BQ227*Assembly!R$22+$BR227*Assembly!R$23+$BS227*Assembly!R$24</f>
        <v>0</v>
      </c>
      <c r="CK227" s="454" t="str">
        <f>$AY227*Assembly!S$4+$AZ227*Assembly!S$5+$BA227*Assembly!S$6+$BB227*Assembly!S$7+$BC227*Assembly!S$8+$BD227*Assembly!S$9+$BE227*Assembly!S$10+$BF227*Assembly!S$11+$BG227*Assembly!S$12+$BH227*Assembly!S$13+$BI227*Assembly!S$14+$BJ227*Assembly!S$15+$BK227*Assembly!S$16+$BL227*Assembly!S$17+$BM227*Assembly!S$18+$BN227*Assembly!S$19+$BO227*Assembly!S$20+$BP227*Assembly!S$21+$BQ227*Assembly!S$22+$BR227*Assembly!S$23+$BS227*Assembly!S$24</f>
        <v>0</v>
      </c>
      <c r="CL227" s="454" t="str">
        <f>$AY227*Assembly!T$4+$AZ227*Assembly!T$5+$BA227*Assembly!T$6+$BB227*Assembly!T$7+$BC227*Assembly!T$8+$BD227*Assembly!T$9+$BE227*Assembly!T$10+$BF227*Assembly!T$11+$BG227*Assembly!T$12+$BH227*Assembly!T$13+$BI227*Assembly!T$14+$BJ227*Assembly!T$15+$BK227*Assembly!T$16+$BL227*Assembly!T$17+$BM227*Assembly!T$18+$BN227*Assembly!T$19+$BO227*Assembly!T$20+$BP227*Assembly!T$21+$BQ227*Assembly!T$22+$BR227*Assembly!T$23+$BS227*Assembly!T$24</f>
        <v>0</v>
      </c>
      <c r="CM227" s="454" t="str">
        <f>$AY227*Assembly!U$4+$AZ227*Assembly!U$5+$BA227*Assembly!U$6+$BB227*Assembly!U$7+$BC227*Assembly!U$8+$BD227*Assembly!U$9+$BE227*Assembly!U$10+$BF227*Assembly!U$11+$BG227*Assembly!U$12+$BH227*Assembly!U$13+$BI227*Assembly!U$14+$BJ227*Assembly!U$15+$BK227*Assembly!U$16+$BL227*Assembly!U$17+$BM227*Assembly!U$18+$BN227*Assembly!U$19+$BO227*Assembly!U$20+$BP227*Assembly!U$21+$BQ227*Assembly!U$22+$BR227*Assembly!U$23+$BS227*Assembly!U$24</f>
        <v>0</v>
      </c>
      <c r="CN227" s="457" t="str">
        <f>$AY227*Assembly!V$4+$AZ227*Assembly!V$5+$BA227*Assembly!V$6+$BB227*Assembly!V$7+$BC227*Assembly!V$8+$BD227*Assembly!V$9+$BE227*Assembly!V$10+$BF227*Assembly!V$11+$BG227*Assembly!V$12+$BH227*Assembly!V$13+$BI227*Assembly!V$14+$BJ227*Assembly!V$15+$BK227*Assembly!V$16+$BL227*Assembly!V$17+$BM227*Assembly!V$18+$BN227*Assembly!V$19+$BO227*Assembly!V$20+$BP227*Assembly!V$21+$BQ227*Assembly!V$22+$BR227*Assembly!V$23+$BS227*Assembly!V$24</f>
        <v>0</v>
      </c>
      <c r="CO227" s="457" t="str">
        <f>CE227*Refining!$F$3</f>
        <v>2,384</v>
      </c>
      <c r="CP227" s="457" t="str">
        <f>CF227*Refining!$F$4</f>
        <v>234</v>
      </c>
      <c r="CQ227" s="457" t="str">
        <f>CG227*Refining!$F$5</f>
        <v>188</v>
      </c>
      <c r="CR227" s="457" t="str">
        <f>CH227*Refining!$F$6</f>
        <v>0</v>
      </c>
      <c r="CS227" s="457" t="str">
        <f>CI227*Refining!$F$7</f>
        <v>0</v>
      </c>
      <c r="CT227" s="457" t="str">
        <f>CJ227*Refining!$F$8</f>
        <v>0</v>
      </c>
      <c r="CU227" s="457" t="str">
        <f>CK227*Refining!$F$9</f>
        <v>0</v>
      </c>
      <c r="CV227" s="457" t="str">
        <f>CL227*Refining!$F$10</f>
        <v>0</v>
      </c>
      <c r="CW227" s="457" t="str">
        <f>CM227*Refining!$F$11</f>
        <v>0</v>
      </c>
      <c r="CX227" s="457" t="str">
        <f>CN227*Refining!$F$12</f>
        <v>0</v>
      </c>
      <c r="CY227" s="441" t="str">
        <f t="shared" ref="CY227:DR227" si="916">IF(CE227 = 0, "", CE227)</f>
        <v>1,335</v>
      </c>
      <c r="CZ227" s="442" t="str">
        <f t="shared" si="916"/>
        <v>75</v>
      </c>
      <c r="DA227" s="442" t="str">
        <f t="shared" si="916"/>
        <v>45</v>
      </c>
      <c r="DB227" s="443" t="str">
        <f t="shared" si="916"/>
        <v/>
      </c>
      <c r="DC227" s="444" t="str">
        <f t="shared" si="916"/>
        <v/>
      </c>
      <c r="DD227" s="442" t="str">
        <f t="shared" si="916"/>
        <v/>
      </c>
      <c r="DE227" s="444" t="str">
        <f t="shared" si="916"/>
        <v/>
      </c>
      <c r="DF227" s="444" t="str">
        <f t="shared" si="916"/>
        <v/>
      </c>
      <c r="DG227" s="442" t="str">
        <f t="shared" si="916"/>
        <v/>
      </c>
      <c r="DH227" s="445" t="str">
        <f t="shared" si="916"/>
        <v/>
      </c>
      <c r="DI227" s="441" t="str">
        <f t="shared" si="916"/>
        <v>2,384</v>
      </c>
      <c r="DJ227" s="442" t="str">
        <f t="shared" si="916"/>
        <v>234</v>
      </c>
      <c r="DK227" s="442" t="str">
        <f t="shared" si="916"/>
        <v>188</v>
      </c>
      <c r="DL227" s="442" t="str">
        <f t="shared" si="916"/>
        <v/>
      </c>
      <c r="DM227" s="446" t="str">
        <f t="shared" si="916"/>
        <v/>
      </c>
      <c r="DN227" s="442" t="str">
        <f t="shared" si="916"/>
        <v/>
      </c>
      <c r="DO227" s="442" t="str">
        <f t="shared" si="916"/>
        <v/>
      </c>
      <c r="DP227" s="442" t="str">
        <f t="shared" si="916"/>
        <v/>
      </c>
      <c r="DQ227" s="442" t="str">
        <f t="shared" si="916"/>
        <v/>
      </c>
      <c r="DR227" s="445" t="str">
        <f t="shared" si="916"/>
        <v/>
      </c>
      <c r="DS227" s="447" t="str">
        <f t="shared" si="15"/>
        <v>1,455</v>
      </c>
      <c r="DT227" s="448" t="str">
        <f t="shared" si="16"/>
        <v>2,806</v>
      </c>
      <c r="DU227" s="434" t="str">
        <f>CY227*'Ores &amp; Ingots'!$C$3+CZ227*'Ores &amp; Ingots'!$C$4+DA227*'Ores &amp; Ingots'!$C$5+DB227*'Ores &amp; Ingots'!$C$6+DC227*'Ores &amp; Ingots'!$C$7+DD227*'Ores &amp; Ingots'!$C$8+DE227*'Ores &amp; Ingots'!$C$9+DF227*'Ores &amp; Ingots'!$C$10+DG227*'Ores &amp; Ingots'!$C$11+DH227*'Ores &amp; Ingots'!$C$12</f>
        <v>183</v>
      </c>
      <c r="DV227" s="434" t="str">
        <f>DI227*'Ores &amp; Ingots'!$B$3+DJ227*'Ores &amp; Ingots'!$B$4+DK227*'Ores &amp; Ingots'!$B$5+DL227*'Ores &amp; Ingots'!$B$6+DM227*'Ores &amp; Ingots'!$B$7+DN227*'Ores &amp; Ingots'!$B$8+DO227*'Ores &amp; Ingots'!$B$9+DP227*'Ores &amp; Ingots'!$B$10+DQ227*'Ores &amp; Ingots'!$B$11+DR227*'Ores &amp; Ingots'!$B$12</f>
        <v>1,038</v>
      </c>
      <c r="DW227" s="448" t="str">
        <f>CY227*Refining!$G$3+CZ227*Refining!$G$4+DA227*Refining!$G$5+DB227*Refining!$G$6+DC227*Refining!$G$7+DD227*Refining!$G$8+DE227*Refining!$G$9+DF227*Refining!$G$10+DG227*Refining!$G$11+DH227*Refining!$G$12</f>
        <v>1,029</v>
      </c>
      <c r="DX227" s="448" t="str">
        <f t="shared" si="17"/>
        <v>160,096</v>
      </c>
      <c r="DY227" s="449" t="str">
        <f t="shared" si="18"/>
        <v>0.1601</v>
      </c>
      <c r="DZ227" s="447" t="str">
        <f t="shared" si="19"/>
        <v>1,119</v>
      </c>
      <c r="EA227" s="446" t="str">
        <f t="shared" ref="EA227:EB227" si="917">DZ227/60</f>
        <v>18.7</v>
      </c>
      <c r="EB227" s="446" t="str">
        <f t="shared" si="917"/>
        <v>0.3</v>
      </c>
      <c r="EC227" s="450" t="str">
        <f t="shared" si="21"/>
        <v>0.01</v>
      </c>
      <c r="ED227" s="447" t="str">
        <f t="shared" si="22"/>
        <v>173,318</v>
      </c>
      <c r="EE227" s="446" t="str">
        <f t="shared" ref="EE227:EF227" si="918">ED227/1000</f>
        <v>173.3</v>
      </c>
      <c r="EF227" s="451" t="str">
        <f t="shared" si="918"/>
        <v>0.17</v>
      </c>
      <c r="EG227" s="452" t="str">
        <f t="shared" si="24"/>
        <v>0.1733</v>
      </c>
      <c r="EH227" s="225" t="s">
        <v>12</v>
      </c>
    </row>
    <row r="228">
      <c r="A228" s="33"/>
      <c r="B228" s="336" t="s">
        <v>1083</v>
      </c>
      <c r="C228" s="227" t="s">
        <v>886</v>
      </c>
      <c r="D228" s="227">
        <v>1.0</v>
      </c>
      <c r="E228" s="227">
        <v>1.0</v>
      </c>
      <c r="F228" s="227">
        <v>1.0</v>
      </c>
      <c r="G228" s="420" t="str">
        <f t="shared" si="5"/>
        <v>15.625</v>
      </c>
      <c r="H228" s="421">
        <v>3.0</v>
      </c>
      <c r="I228" s="421">
        <v>7.5</v>
      </c>
      <c r="J228" s="421" t="str">
        <f>H228/Main!$D$9</f>
        <v>3</v>
      </c>
      <c r="K228" s="421" t="str">
        <f>I228/Main!$D$10</f>
        <v>7.5</v>
      </c>
      <c r="L228" s="422" t="str">
        <f t="shared" si="6"/>
        <v>2.5</v>
      </c>
      <c r="M228" s="422">
        <v>1.0</v>
      </c>
      <c r="N228" s="423"/>
      <c r="O228" s="423"/>
      <c r="P228" s="423"/>
      <c r="Q228" s="424"/>
      <c r="R228" s="423"/>
      <c r="S228" s="425"/>
      <c r="T228" s="425"/>
      <c r="U228" s="423"/>
      <c r="V228" s="423"/>
      <c r="W228" s="425"/>
      <c r="X228" s="425"/>
      <c r="Y228" s="423"/>
      <c r="Z228" s="423"/>
      <c r="AA228" s="423"/>
      <c r="AB228" s="423"/>
      <c r="AC228" s="523" t="s">
        <v>12</v>
      </c>
      <c r="AD228" s="498">
        <v>19.0</v>
      </c>
      <c r="AE228" s="434">
        <v>0.0</v>
      </c>
      <c r="AF228" s="434">
        <v>0.0</v>
      </c>
      <c r="AG228" s="434">
        <v>0.0</v>
      </c>
      <c r="AH228" s="434">
        <v>0.0</v>
      </c>
      <c r="AI228" s="434">
        <v>0.0</v>
      </c>
      <c r="AJ228" s="434">
        <v>0.0</v>
      </c>
      <c r="AK228" s="434">
        <v>0.0</v>
      </c>
      <c r="AL228" s="434">
        <v>0.0</v>
      </c>
      <c r="AM228" s="434">
        <v>0.0</v>
      </c>
      <c r="AN228" s="434">
        <v>0.0</v>
      </c>
      <c r="AO228" s="434">
        <v>6.0</v>
      </c>
      <c r="AP228" s="434">
        <v>0.0</v>
      </c>
      <c r="AQ228" s="434">
        <v>0.0</v>
      </c>
      <c r="AR228" s="434">
        <v>0.0</v>
      </c>
      <c r="AS228" s="434">
        <v>0.0</v>
      </c>
      <c r="AT228" s="434">
        <v>0.0</v>
      </c>
      <c r="AU228" s="434">
        <v>0.0</v>
      </c>
      <c r="AV228" s="434">
        <v>0.0</v>
      </c>
      <c r="AW228" s="434">
        <v>0.0</v>
      </c>
      <c r="AX228" s="434">
        <v>0.0</v>
      </c>
      <c r="AY228" s="537" t="str">
        <f t="shared" ref="AY228:BS228" si="919">IF(AD228 = 0, "", AD228)</f>
        <v>19</v>
      </c>
      <c r="AZ228" s="430" t="str">
        <f t="shared" si="919"/>
        <v/>
      </c>
      <c r="BA228" s="430" t="str">
        <f t="shared" si="919"/>
        <v/>
      </c>
      <c r="BB228" s="430" t="str">
        <f t="shared" si="919"/>
        <v/>
      </c>
      <c r="BC228" s="430" t="str">
        <f t="shared" si="919"/>
        <v/>
      </c>
      <c r="BD228" s="430" t="str">
        <f t="shared" si="919"/>
        <v/>
      </c>
      <c r="BE228" s="430" t="str">
        <f t="shared" si="919"/>
        <v/>
      </c>
      <c r="BF228" s="430" t="str">
        <f t="shared" si="919"/>
        <v/>
      </c>
      <c r="BG228" s="430" t="str">
        <f t="shared" si="919"/>
        <v/>
      </c>
      <c r="BH228" s="430" t="str">
        <f t="shared" si="919"/>
        <v/>
      </c>
      <c r="BI228" s="430" t="str">
        <f t="shared" si="919"/>
        <v/>
      </c>
      <c r="BJ228" s="430" t="str">
        <f t="shared" si="919"/>
        <v>6</v>
      </c>
      <c r="BK228" s="430" t="str">
        <f t="shared" si="919"/>
        <v/>
      </c>
      <c r="BL228" s="430" t="str">
        <f t="shared" si="919"/>
        <v/>
      </c>
      <c r="BM228" s="430" t="str">
        <f t="shared" si="919"/>
        <v/>
      </c>
      <c r="BN228" s="430" t="str">
        <f t="shared" si="919"/>
        <v/>
      </c>
      <c r="BO228" s="430" t="str">
        <f t="shared" si="919"/>
        <v/>
      </c>
      <c r="BP228" s="430" t="str">
        <f t="shared" si="919"/>
        <v/>
      </c>
      <c r="BQ228" s="430" t="str">
        <f t="shared" si="919"/>
        <v/>
      </c>
      <c r="BR228" s="430" t="str">
        <f t="shared" si="919"/>
        <v/>
      </c>
      <c r="BS228" s="432" t="str">
        <f t="shared" si="919"/>
        <v/>
      </c>
      <c r="BT228" s="433" t="str">
        <f>$AY228*Assembly!Y$4+$AZ228*Assembly!Y$5+$BA228*Assembly!Y$6+$BB228*Assembly!Y$7+$BC228*Assembly!Y$8+$BD228*Assembly!Y$9+$BE228*Assembly!Y$10+$BF228*Assembly!Y$11+$BG228*Assembly!Y$12+$BH228*Assembly!Y$13+$BI228*Assembly!Y$14+$BJ228*Assembly!Y$15+$BK228*Assembly!Y$16+$BL228*Assembly!Y$17+$BM228*Assembly!Y$18+$BN228*Assembly!Y$19+$BO228*Assembly!Y$20+$BP228*Assembly!Y$21+$BQ228*Assembly!Y$22+$BR228*Assembly!Y$23+$BS228*Assembly!Y$24</f>
        <v>416</v>
      </c>
      <c r="BU228" s="434" t="str">
        <f t="shared" si="8"/>
        <v>27</v>
      </c>
      <c r="BV228" s="434" t="str">
        <f>$AY228*Assembly!AC$4+$AZ228*Assembly!AC$5+$BA228*Assembly!AC$6+$BB228*Assembly!AC$7+$BC228*Assembly!AC$8+$BD228*Assembly!AC$9+$BE228*Assembly!AC$10+$BF228*Assembly!AC$11+$BG228*Assembly!AC$12+$BH228*Assembly!AC$13+$BI228*Assembly!AC$14+$BJ228*Assembly!AC$15+$BK228*Assembly!AC$16+$BL228*Assembly!AC$17+$BM228*Assembly!AC$18+$BN228*Assembly!AC$19+$BO228*Assembly!AC$20+$BP228*Assembly!AC$21+$BQ228*Assembly!AC$22+$BR228*Assembly!AC$23+$BS228*Assembly!AC$24</f>
        <v>2,080</v>
      </c>
      <c r="BW228" s="435" t="str">
        <f t="shared" si="9"/>
        <v>5.00</v>
      </c>
      <c r="BX228" s="436" t="str">
        <f t="shared" si="10"/>
        <v>133</v>
      </c>
      <c r="BY228" s="437" t="str">
        <f t="shared" si="11"/>
        <v>78.1</v>
      </c>
      <c r="BZ228" s="438"/>
      <c r="CA228" s="434" t="str">
        <f>$AY228*Assembly!X$4+$AZ228*Assembly!X$5+$BA228*Assembly!X$6+$BB228*Assembly!X$7+$BC228*Assembly!X$8+$BD228*Assembly!X$9+$BE228*Assembly!X$10+$BF228*Assembly!X$11+$BG228*Assembly!X$12+$BH228*Assembly!X$13+$BI228*Assembly!X$14+$BJ228*Assembly!X$15+$BK228*Assembly!X$16+$BL228*Assembly!X$17+$BM228*Assembly!X$18+$BN228*Assembly!X$19+$BO228*Assembly!X$20+$BP228*Assembly!X$21+$BQ228*Assembly!X$22+$BR228*Assembly!X$23+$BS228*Assembly!X$24</f>
        <v>31</v>
      </c>
      <c r="CB228" s="434" t="str">
        <f t="shared" si="12"/>
        <v>4,822</v>
      </c>
      <c r="CC228" s="439" t="str">
        <f t="shared" si="13"/>
        <v>0.0048</v>
      </c>
      <c r="CD228" s="440" t="str">
        <f>$AY228*Assembly!AB$4+$AZ228*Assembly!AB$5+$BA228*Assembly!AB$6+$BB228*Assembly!AB$7+$BC228*Assembly!AB$8+$BD228*Assembly!AB$9+$BE228*Assembly!AB$10+$BF228*Assembly!AB$11+$BG228*Assembly!AB$12+$BH228*Assembly!AB$13+$BI228*Assembly!AB$14+$BJ228*Assembly!AB$15+$BK228*Assembly!AB$16+$BL228*Assembly!AB$17+$BM228*Assembly!AB$18+$BN228*Assembly!AB$19+$BO228*Assembly!AB$20+$BP228*Assembly!AB$21+$BQ228*Assembly!AB$22+$BR228*Assembly!AB$23+$BS228*Assembly!AB$24</f>
        <v>147</v>
      </c>
      <c r="CE228" s="424" t="str">
        <f>$AY228*Assembly!M$4+$AZ228*Assembly!M$5+$BA228*Assembly!M$6+$BB228*Assembly!M$7+$BC228*Assembly!M$8+$BD228*Assembly!M$9+$BE228*Assembly!M$10+$BF228*Assembly!M$11+$BG228*Assembly!M$12+$BH228*Assembly!M$13+$BI228*Assembly!M$14+$BJ228*Assembly!M$15+$BK228*Assembly!M$16+$BL228*Assembly!M$17+$BM228*Assembly!M$18+$BN228*Assembly!M$19+$BO228*Assembly!M$20+$BP228*Assembly!M$21+$BQ228*Assembly!M$22+$BR228*Assembly!M$23+$BS228*Assembly!M$24</f>
        <v>471</v>
      </c>
      <c r="CF228" s="424" t="str">
        <f>$AY228*Assembly!N$4+$AZ228*Assembly!N$5+$BA228*Assembly!N$6+$BB228*Assembly!N$7+$BC228*Assembly!N$8+$BD228*Assembly!N$9+$BE228*Assembly!N$10+$BF228*Assembly!N$11+$BG228*Assembly!N$12+$BH228*Assembly!N$13+$BI228*Assembly!N$14+$BJ228*Assembly!N$15+$BK228*Assembly!N$16+$BL228*Assembly!N$17+$BM228*Assembly!N$18+$BN228*Assembly!N$19+$BO228*Assembly!N$20+$BP228*Assembly!N$21+$BQ228*Assembly!N$22+$BR228*Assembly!N$23+$BS228*Assembly!N$24</f>
        <v>30</v>
      </c>
      <c r="CG228" s="424" t="str">
        <f>$AY228*Assembly!O$4+$AZ228*Assembly!O$5+$BA228*Assembly!O$6+$BB228*Assembly!O$7+$BC228*Assembly!O$8+$BD228*Assembly!O$9+$BE228*Assembly!O$10+$BF228*Assembly!O$11+$BG228*Assembly!O$12+$BH228*Assembly!O$13+$BI228*Assembly!O$14+$BJ228*Assembly!O$15+$BK228*Assembly!O$16+$BL228*Assembly!O$17+$BM228*Assembly!O$18+$BN228*Assembly!O$19+$BO228*Assembly!O$20+$BP228*Assembly!O$21+$BQ228*Assembly!O$22+$BR228*Assembly!O$23+$BS228*Assembly!O$24</f>
        <v>18</v>
      </c>
      <c r="CH228" s="421" t="str">
        <f>$AY228*Assembly!P$4+$AZ228*Assembly!P$5+$BA228*Assembly!P$6+$BB228*Assembly!P$7+$BC228*Assembly!P$8+$BD228*Assembly!P$9+$BE228*Assembly!P$10+$BF228*Assembly!P$11+$BG228*Assembly!P$12+$BH228*Assembly!P$13+$BI228*Assembly!P$14+$BJ228*Assembly!P$15+$BK228*Assembly!P$16+$BL228*Assembly!P$17+$BM228*Assembly!P$18+$BN228*Assembly!P$19+$BO228*Assembly!P$20+$BP228*Assembly!P$21+$BQ228*Assembly!P$22+$BR228*Assembly!P$23+$BS228*Assembly!P$24</f>
        <v>0</v>
      </c>
      <c r="CI228" s="421" t="str">
        <f>$AY228*Assembly!Q$4+$AZ228*Assembly!Q$5+$BA228*Assembly!Q$6+$BB228*Assembly!Q$7+$BC228*Assembly!Q$8+$BD228*Assembly!Q$9+$BE228*Assembly!Q$10+$BF228*Assembly!Q$11+$BG228*Assembly!Q$12+$BH228*Assembly!Q$13+$BI228*Assembly!Q$14+$BJ228*Assembly!Q$15+$BK228*Assembly!Q$16+$BL228*Assembly!Q$17+$BM228*Assembly!Q$18+$BN228*Assembly!Q$19+$BO228*Assembly!Q$20+$BP228*Assembly!Q$21+$BQ228*Assembly!Q$22+$BR228*Assembly!Q$23+$BS228*Assembly!Q$24</f>
        <v>0</v>
      </c>
      <c r="CJ228" s="424" t="str">
        <f>$AY228*Assembly!R$4+$AZ228*Assembly!R$5+$BA228*Assembly!R$6+$BB228*Assembly!R$7+$BC228*Assembly!R$8+$BD228*Assembly!R$9+$BE228*Assembly!R$10+$BF228*Assembly!R$11+$BG228*Assembly!R$12+$BH228*Assembly!R$13+$BI228*Assembly!R$14+$BJ228*Assembly!R$15+$BK228*Assembly!R$16+$BL228*Assembly!R$17+$BM228*Assembly!R$18+$BN228*Assembly!R$19+$BO228*Assembly!R$20+$BP228*Assembly!R$21+$BQ228*Assembly!R$22+$BR228*Assembly!R$23+$BS228*Assembly!R$24</f>
        <v>0</v>
      </c>
      <c r="CK228" s="421" t="str">
        <f>$AY228*Assembly!S$4+$AZ228*Assembly!S$5+$BA228*Assembly!S$6+$BB228*Assembly!S$7+$BC228*Assembly!S$8+$BD228*Assembly!S$9+$BE228*Assembly!S$10+$BF228*Assembly!S$11+$BG228*Assembly!S$12+$BH228*Assembly!S$13+$BI228*Assembly!S$14+$BJ228*Assembly!S$15+$BK228*Assembly!S$16+$BL228*Assembly!S$17+$BM228*Assembly!S$18+$BN228*Assembly!S$19+$BO228*Assembly!S$20+$BP228*Assembly!S$21+$BQ228*Assembly!S$22+$BR228*Assembly!S$23+$BS228*Assembly!S$24</f>
        <v>0</v>
      </c>
      <c r="CL228" s="421" t="str">
        <f>$AY228*Assembly!T$4+$AZ228*Assembly!T$5+$BA228*Assembly!T$6+$BB228*Assembly!T$7+$BC228*Assembly!T$8+$BD228*Assembly!T$9+$BE228*Assembly!T$10+$BF228*Assembly!T$11+$BG228*Assembly!T$12+$BH228*Assembly!T$13+$BI228*Assembly!T$14+$BJ228*Assembly!T$15+$BK228*Assembly!T$16+$BL228*Assembly!T$17+$BM228*Assembly!T$18+$BN228*Assembly!T$19+$BO228*Assembly!T$20+$BP228*Assembly!T$21+$BQ228*Assembly!T$22+$BR228*Assembly!T$23+$BS228*Assembly!T$24</f>
        <v>0</v>
      </c>
      <c r="CM228" s="421" t="str">
        <f>$AY228*Assembly!U$4+$AZ228*Assembly!U$5+$BA228*Assembly!U$6+$BB228*Assembly!U$7+$BC228*Assembly!U$8+$BD228*Assembly!U$9+$BE228*Assembly!U$10+$BF228*Assembly!U$11+$BG228*Assembly!U$12+$BH228*Assembly!U$13+$BI228*Assembly!U$14+$BJ228*Assembly!U$15+$BK228*Assembly!U$16+$BL228*Assembly!U$17+$BM228*Assembly!U$18+$BN228*Assembly!U$19+$BO228*Assembly!U$20+$BP228*Assembly!U$21+$BQ228*Assembly!U$22+$BR228*Assembly!U$23+$BS228*Assembly!U$24</f>
        <v>0</v>
      </c>
      <c r="CN228" s="424" t="str">
        <f>$AY228*Assembly!V$4+$AZ228*Assembly!V$5+$BA228*Assembly!V$6+$BB228*Assembly!V$7+$BC228*Assembly!V$8+$BD228*Assembly!V$9+$BE228*Assembly!V$10+$BF228*Assembly!V$11+$BG228*Assembly!V$12+$BH228*Assembly!V$13+$BI228*Assembly!V$14+$BJ228*Assembly!V$15+$BK228*Assembly!V$16+$BL228*Assembly!V$17+$BM228*Assembly!V$18+$BN228*Assembly!V$19+$BO228*Assembly!V$20+$BP228*Assembly!V$21+$BQ228*Assembly!V$22+$BR228*Assembly!V$23+$BS228*Assembly!V$24</f>
        <v>0</v>
      </c>
      <c r="CO228" s="424" t="str">
        <f>CE228*Refining!$F$3</f>
        <v>841</v>
      </c>
      <c r="CP228" s="424" t="str">
        <f>CF228*Refining!$F$4</f>
        <v>94</v>
      </c>
      <c r="CQ228" s="424" t="str">
        <f>CG228*Refining!$F$5</f>
        <v>75</v>
      </c>
      <c r="CR228" s="424" t="str">
        <f>CH228*Refining!$F$6</f>
        <v>0</v>
      </c>
      <c r="CS228" s="424" t="str">
        <f>CI228*Refining!$F$7</f>
        <v>0</v>
      </c>
      <c r="CT228" s="424" t="str">
        <f>CJ228*Refining!$F$8</f>
        <v>0</v>
      </c>
      <c r="CU228" s="424" t="str">
        <f>CK228*Refining!$F$9</f>
        <v>0</v>
      </c>
      <c r="CV228" s="424" t="str">
        <f>CL228*Refining!$F$10</f>
        <v>0</v>
      </c>
      <c r="CW228" s="424" t="str">
        <f>CM228*Refining!$F$11</f>
        <v>0</v>
      </c>
      <c r="CX228" s="424" t="str">
        <f>CN228*Refining!$F$12</f>
        <v>0</v>
      </c>
      <c r="CY228" s="441" t="str">
        <f t="shared" ref="CY228:DR228" si="920">IF(CE228 = 0, "", CE228)</f>
        <v>471</v>
      </c>
      <c r="CZ228" s="442" t="str">
        <f t="shared" si="920"/>
        <v>30</v>
      </c>
      <c r="DA228" s="442" t="str">
        <f t="shared" si="920"/>
        <v>18</v>
      </c>
      <c r="DB228" s="443" t="str">
        <f t="shared" si="920"/>
        <v/>
      </c>
      <c r="DC228" s="444" t="str">
        <f t="shared" si="920"/>
        <v/>
      </c>
      <c r="DD228" s="442" t="str">
        <f t="shared" si="920"/>
        <v/>
      </c>
      <c r="DE228" s="444" t="str">
        <f t="shared" si="920"/>
        <v/>
      </c>
      <c r="DF228" s="444" t="str">
        <f t="shared" si="920"/>
        <v/>
      </c>
      <c r="DG228" s="442" t="str">
        <f t="shared" si="920"/>
        <v/>
      </c>
      <c r="DH228" s="445" t="str">
        <f t="shared" si="920"/>
        <v/>
      </c>
      <c r="DI228" s="441" t="str">
        <f t="shared" si="920"/>
        <v>841</v>
      </c>
      <c r="DJ228" s="442" t="str">
        <f t="shared" si="920"/>
        <v>94</v>
      </c>
      <c r="DK228" s="442" t="str">
        <f t="shared" si="920"/>
        <v>75</v>
      </c>
      <c r="DL228" s="442" t="str">
        <f t="shared" si="920"/>
        <v/>
      </c>
      <c r="DM228" s="446" t="str">
        <f t="shared" si="920"/>
        <v/>
      </c>
      <c r="DN228" s="442" t="str">
        <f t="shared" si="920"/>
        <v/>
      </c>
      <c r="DO228" s="442" t="str">
        <f t="shared" si="920"/>
        <v/>
      </c>
      <c r="DP228" s="442" t="str">
        <f t="shared" si="920"/>
        <v/>
      </c>
      <c r="DQ228" s="442" t="str">
        <f t="shared" si="920"/>
        <v/>
      </c>
      <c r="DR228" s="445" t="str">
        <f t="shared" si="920"/>
        <v/>
      </c>
      <c r="DS228" s="447" t="str">
        <f t="shared" si="15"/>
        <v>519</v>
      </c>
      <c r="DT228" s="448" t="str">
        <f t="shared" si="16"/>
        <v>1,010</v>
      </c>
      <c r="DU228" s="434" t="str">
        <f>CY228*'Ores &amp; Ingots'!$C$3+CZ228*'Ores &amp; Ingots'!$C$4+DA228*'Ores &amp; Ingots'!$C$5+DB228*'Ores &amp; Ingots'!$C$6+DC228*'Ores &amp; Ingots'!$C$7+DD228*'Ores &amp; Ingots'!$C$8+DE228*'Ores &amp; Ingots'!$C$9+DF228*'Ores &amp; Ingots'!$C$10+DG228*'Ores &amp; Ingots'!$C$11+DH228*'Ores &amp; Ingots'!$C$12</f>
        <v>65</v>
      </c>
      <c r="DV228" s="434" t="str">
        <f>DI228*'Ores &amp; Ingots'!$B$3+DJ228*'Ores &amp; Ingots'!$B$4+DK228*'Ores &amp; Ingots'!$B$5+DL228*'Ores &amp; Ingots'!$B$6+DM228*'Ores &amp; Ingots'!$B$7+DN228*'Ores &amp; Ingots'!$B$8+DO228*'Ores &amp; Ingots'!$B$9+DP228*'Ores &amp; Ingots'!$B$10+DQ228*'Ores &amp; Ingots'!$B$11+DR228*'Ores &amp; Ingots'!$B$12</f>
        <v>374</v>
      </c>
      <c r="DW228" s="448" t="str">
        <f>CY228*Refining!$G$3+CZ228*Refining!$G$4+DA228*Refining!$G$5+DB228*Refining!$G$6+DC228*Refining!$G$7+DD228*Refining!$G$8+DE228*Refining!$G$9+DF228*Refining!$G$10+DG228*Refining!$G$11+DH228*Refining!$G$12</f>
        <v>407</v>
      </c>
      <c r="DX228" s="448" t="str">
        <f t="shared" si="17"/>
        <v>63,365</v>
      </c>
      <c r="DY228" s="449" t="str">
        <f t="shared" si="18"/>
        <v>0.0634</v>
      </c>
      <c r="DZ228" s="447" t="str">
        <f t="shared" si="19"/>
        <v>441</v>
      </c>
      <c r="EA228" s="446" t="str">
        <f t="shared" ref="EA228:EB228" si="921">DZ228/60</f>
        <v>7.4</v>
      </c>
      <c r="EB228" s="446" t="str">
        <f t="shared" si="921"/>
        <v>0.1</v>
      </c>
      <c r="EC228" s="450" t="str">
        <f t="shared" si="21"/>
        <v>0.01</v>
      </c>
      <c r="ED228" s="447" t="str">
        <f t="shared" si="22"/>
        <v>68,188</v>
      </c>
      <c r="EE228" s="446" t="str">
        <f t="shared" ref="EE228:EF228" si="922">ED228/1000</f>
        <v>68.2</v>
      </c>
      <c r="EF228" s="451" t="str">
        <f t="shared" si="922"/>
        <v>0.07</v>
      </c>
      <c r="EG228" s="452" t="str">
        <f t="shared" si="24"/>
        <v>0.0682</v>
      </c>
      <c r="EH228" s="225" t="s">
        <v>12</v>
      </c>
    </row>
    <row r="229">
      <c r="A229" s="33"/>
      <c r="B229" s="226" t="s">
        <v>1084</v>
      </c>
      <c r="C229" s="227" t="s">
        <v>886</v>
      </c>
      <c r="D229" s="227">
        <v>1.0</v>
      </c>
      <c r="E229" s="227">
        <v>1.0</v>
      </c>
      <c r="F229" s="227">
        <v>1.0</v>
      </c>
      <c r="G229" s="453" t="str">
        <f t="shared" si="5"/>
        <v>15.625</v>
      </c>
      <c r="H229" s="454">
        <v>10.0</v>
      </c>
      <c r="I229" s="454">
        <v>30.0</v>
      </c>
      <c r="J229" s="454" t="str">
        <f>H229/Main!$D$9</f>
        <v>10</v>
      </c>
      <c r="K229" s="454" t="str">
        <f>I229/Main!$D$10</f>
        <v>30</v>
      </c>
      <c r="L229" s="455" t="str">
        <f t="shared" si="6"/>
        <v>3.0</v>
      </c>
      <c r="M229" s="455">
        <v>0.4</v>
      </c>
      <c r="N229" s="456"/>
      <c r="O229" s="456"/>
      <c r="P229" s="456"/>
      <c r="Q229" s="457"/>
      <c r="R229" s="456"/>
      <c r="S229" s="458"/>
      <c r="T229" s="458"/>
      <c r="U229" s="456"/>
      <c r="V229" s="456"/>
      <c r="W229" s="530"/>
      <c r="X229" s="458"/>
      <c r="Y229" s="456"/>
      <c r="Z229" s="456"/>
      <c r="AA229" s="456"/>
      <c r="AB229" s="456"/>
      <c r="AC229" s="531" t="s">
        <v>18</v>
      </c>
      <c r="AD229" s="498">
        <v>125.0</v>
      </c>
      <c r="AE229" s="434">
        <v>0.0</v>
      </c>
      <c r="AF229" s="434">
        <v>0.0</v>
      </c>
      <c r="AG229" s="434">
        <v>0.0</v>
      </c>
      <c r="AH229" s="434">
        <v>0.0</v>
      </c>
      <c r="AI229" s="434">
        <v>0.0</v>
      </c>
      <c r="AJ229" s="434">
        <v>0.0</v>
      </c>
      <c r="AK229" s="434">
        <v>0.0</v>
      </c>
      <c r="AL229" s="434">
        <v>0.0</v>
      </c>
      <c r="AM229" s="434">
        <v>0.0</v>
      </c>
      <c r="AN229" s="434">
        <v>0.0</v>
      </c>
      <c r="AO229" s="434">
        <v>50.0</v>
      </c>
      <c r="AP229" s="434">
        <v>0.0</v>
      </c>
      <c r="AQ229" s="434">
        <v>0.0</v>
      </c>
      <c r="AR229" s="434">
        <v>0.0</v>
      </c>
      <c r="AS229" s="434">
        <v>0.0</v>
      </c>
      <c r="AT229" s="434">
        <v>0.0</v>
      </c>
      <c r="AU229" s="434">
        <v>0.0</v>
      </c>
      <c r="AV229" s="434">
        <v>0.0</v>
      </c>
      <c r="AW229" s="434">
        <v>0.0</v>
      </c>
      <c r="AX229" s="434">
        <v>0.0</v>
      </c>
      <c r="AY229" s="537" t="str">
        <f t="shared" ref="AY229:BS229" si="923">IF(AD229 = 0, "", AD229)</f>
        <v>125</v>
      </c>
      <c r="AZ229" s="430" t="str">
        <f t="shared" si="923"/>
        <v/>
      </c>
      <c r="BA229" s="430" t="str">
        <f t="shared" si="923"/>
        <v/>
      </c>
      <c r="BB229" s="430" t="str">
        <f t="shared" si="923"/>
        <v/>
      </c>
      <c r="BC229" s="430" t="str">
        <f t="shared" si="923"/>
        <v/>
      </c>
      <c r="BD229" s="430" t="str">
        <f t="shared" si="923"/>
        <v/>
      </c>
      <c r="BE229" s="430" t="str">
        <f t="shared" si="923"/>
        <v/>
      </c>
      <c r="BF229" s="430" t="str">
        <f t="shared" si="923"/>
        <v/>
      </c>
      <c r="BG229" s="430" t="str">
        <f t="shared" si="923"/>
        <v/>
      </c>
      <c r="BH229" s="430" t="str">
        <f t="shared" si="923"/>
        <v/>
      </c>
      <c r="BI229" s="430" t="str">
        <f t="shared" si="923"/>
        <v/>
      </c>
      <c r="BJ229" s="430" t="str">
        <f t="shared" si="923"/>
        <v>50</v>
      </c>
      <c r="BK229" s="430" t="str">
        <f t="shared" si="923"/>
        <v/>
      </c>
      <c r="BL229" s="430" t="str">
        <f t="shared" si="923"/>
        <v/>
      </c>
      <c r="BM229" s="430" t="str">
        <f t="shared" si="923"/>
        <v/>
      </c>
      <c r="BN229" s="430" t="str">
        <f t="shared" si="923"/>
        <v/>
      </c>
      <c r="BO229" s="430" t="str">
        <f t="shared" si="923"/>
        <v/>
      </c>
      <c r="BP229" s="430" t="str">
        <f t="shared" si="923"/>
        <v/>
      </c>
      <c r="BQ229" s="430" t="str">
        <f t="shared" si="923"/>
        <v/>
      </c>
      <c r="BR229" s="430" t="str">
        <f t="shared" si="923"/>
        <v/>
      </c>
      <c r="BS229" s="432" t="str">
        <f t="shared" si="923"/>
        <v/>
      </c>
      <c r="BT229" s="433" t="str">
        <f>$AY229*Assembly!Y$4+$AZ229*Assembly!Y$5+$BA229*Assembly!Y$6+$BB229*Assembly!Y$7+$BC229*Assembly!Y$8+$BD229*Assembly!Y$9+$BE229*Assembly!Y$10+$BF229*Assembly!Y$11+$BG229*Assembly!Y$12+$BH229*Assembly!Y$13+$BI229*Assembly!Y$14+$BJ229*Assembly!Y$15+$BK229*Assembly!Y$16+$BL229*Assembly!Y$17+$BM229*Assembly!Y$18+$BN229*Assembly!Y$19+$BO229*Assembly!Y$20+$BP229*Assembly!Y$21+$BQ229*Assembly!Y$22+$BR229*Assembly!Y$23+$BS229*Assembly!Y$24</f>
        <v>2,800</v>
      </c>
      <c r="BU229" s="434" t="str">
        <f t="shared" si="8"/>
        <v>179</v>
      </c>
      <c r="BV229" s="434" t="str">
        <f>$AY229*Assembly!AC$4+$AZ229*Assembly!AC$5+$BA229*Assembly!AC$6+$BB229*Assembly!AC$7+$BC229*Assembly!AC$8+$BD229*Assembly!AC$9+$BE229*Assembly!AC$10+$BF229*Assembly!AC$11+$BG229*Assembly!AC$12+$BH229*Assembly!AC$13+$BI229*Assembly!AC$14+$BJ229*Assembly!AC$15+$BK229*Assembly!AC$16+$BL229*Assembly!AC$17+$BM229*Assembly!AC$18+$BN229*Assembly!AC$19+$BO229*Assembly!AC$20+$BP229*Assembly!AC$21+$BQ229*Assembly!AC$22+$BR229*Assembly!AC$23+$BS229*Assembly!AC$24</f>
        <v>14,000</v>
      </c>
      <c r="BW229" s="435" t="str">
        <f t="shared" si="9"/>
        <v>5.00</v>
      </c>
      <c r="BX229" s="436" t="str">
        <f t="shared" si="10"/>
        <v>896</v>
      </c>
      <c r="BY229" s="437" t="str">
        <f t="shared" si="11"/>
        <v>78.1</v>
      </c>
      <c r="BZ229" s="438"/>
      <c r="CA229" s="434" t="str">
        <f>$AY229*Assembly!X$4+$AZ229*Assembly!X$5+$BA229*Assembly!X$6+$BB229*Assembly!X$7+$BC229*Assembly!X$8+$BD229*Assembly!X$9+$BE229*Assembly!X$10+$BF229*Assembly!X$11+$BG229*Assembly!X$12+$BH229*Assembly!X$13+$BI229*Assembly!X$14+$BJ229*Assembly!X$15+$BK229*Assembly!X$16+$BL229*Assembly!X$17+$BM229*Assembly!X$18+$BN229*Assembly!X$19+$BO229*Assembly!X$20+$BP229*Assembly!X$21+$BQ229*Assembly!X$22+$BR229*Assembly!X$23+$BS229*Assembly!X$24</f>
        <v>225</v>
      </c>
      <c r="CB229" s="434" t="str">
        <f t="shared" si="12"/>
        <v>35,000</v>
      </c>
      <c r="CC229" s="439" t="str">
        <f t="shared" si="13"/>
        <v>0.0350</v>
      </c>
      <c r="CD229" s="440" t="str">
        <f>$AY229*Assembly!AB$4+$AZ229*Assembly!AB$5+$BA229*Assembly!AB$6+$BB229*Assembly!AB$7+$BC229*Assembly!AB$8+$BD229*Assembly!AB$9+$BE229*Assembly!AB$10+$BF229*Assembly!AB$11+$BG229*Assembly!AB$12+$BH229*Assembly!AB$13+$BI229*Assembly!AB$14+$BJ229*Assembly!AB$15+$BK229*Assembly!AB$16+$BL229*Assembly!AB$17+$BM229*Assembly!AB$18+$BN229*Assembly!AB$19+$BO229*Assembly!AB$20+$BP229*Assembly!AB$21+$BQ229*Assembly!AB$22+$BR229*Assembly!AB$23+$BS229*Assembly!AB$24</f>
        <v>1,125</v>
      </c>
      <c r="CE229" s="457" t="str">
        <f>$AY229*Assembly!M$4+$AZ229*Assembly!M$5+$BA229*Assembly!M$6+$BB229*Assembly!M$7+$BC229*Assembly!M$8+$BD229*Assembly!M$9+$BE229*Assembly!M$10+$BF229*Assembly!M$11+$BG229*Assembly!M$12+$BH229*Assembly!M$13+$BI229*Assembly!M$14+$BJ229*Assembly!M$15+$BK229*Assembly!M$16+$BL229*Assembly!M$17+$BM229*Assembly!M$18+$BN229*Assembly!M$19+$BO229*Assembly!M$20+$BP229*Assembly!M$21+$BQ229*Assembly!M$22+$BR229*Assembly!M$23+$BS229*Assembly!M$24</f>
        <v>3,225</v>
      </c>
      <c r="CF229" s="457" t="str">
        <f>$AY229*Assembly!N$4+$AZ229*Assembly!N$5+$BA229*Assembly!N$6+$BB229*Assembly!N$7+$BC229*Assembly!N$8+$BD229*Assembly!N$9+$BE229*Assembly!N$10+$BF229*Assembly!N$11+$BG229*Assembly!N$12+$BH229*Assembly!N$13+$BI229*Assembly!N$14+$BJ229*Assembly!N$15+$BK229*Assembly!N$16+$BL229*Assembly!N$17+$BM229*Assembly!N$18+$BN229*Assembly!N$19+$BO229*Assembly!N$20+$BP229*Assembly!N$21+$BQ229*Assembly!N$22+$BR229*Assembly!N$23+$BS229*Assembly!N$24</f>
        <v>250</v>
      </c>
      <c r="CG229" s="457" t="str">
        <f>$AY229*Assembly!O$4+$AZ229*Assembly!O$5+$BA229*Assembly!O$6+$BB229*Assembly!O$7+$BC229*Assembly!O$8+$BD229*Assembly!O$9+$BE229*Assembly!O$10+$BF229*Assembly!O$11+$BG229*Assembly!O$12+$BH229*Assembly!O$13+$BI229*Assembly!O$14+$BJ229*Assembly!O$15+$BK229*Assembly!O$16+$BL229*Assembly!O$17+$BM229*Assembly!O$18+$BN229*Assembly!O$19+$BO229*Assembly!O$20+$BP229*Assembly!O$21+$BQ229*Assembly!O$22+$BR229*Assembly!O$23+$BS229*Assembly!O$24</f>
        <v>150</v>
      </c>
      <c r="CH229" s="454" t="str">
        <f>$AY229*Assembly!P$4+$AZ229*Assembly!P$5+$BA229*Assembly!P$6+$BB229*Assembly!P$7+$BC229*Assembly!P$8+$BD229*Assembly!P$9+$BE229*Assembly!P$10+$BF229*Assembly!P$11+$BG229*Assembly!P$12+$BH229*Assembly!P$13+$BI229*Assembly!P$14+$BJ229*Assembly!P$15+$BK229*Assembly!P$16+$BL229*Assembly!P$17+$BM229*Assembly!P$18+$BN229*Assembly!P$19+$BO229*Assembly!P$20+$BP229*Assembly!P$21+$BQ229*Assembly!P$22+$BR229*Assembly!P$23+$BS229*Assembly!P$24</f>
        <v>0</v>
      </c>
      <c r="CI229" s="454" t="str">
        <f>$AY229*Assembly!Q$4+$AZ229*Assembly!Q$5+$BA229*Assembly!Q$6+$BB229*Assembly!Q$7+$BC229*Assembly!Q$8+$BD229*Assembly!Q$9+$BE229*Assembly!Q$10+$BF229*Assembly!Q$11+$BG229*Assembly!Q$12+$BH229*Assembly!Q$13+$BI229*Assembly!Q$14+$BJ229*Assembly!Q$15+$BK229*Assembly!Q$16+$BL229*Assembly!Q$17+$BM229*Assembly!Q$18+$BN229*Assembly!Q$19+$BO229*Assembly!Q$20+$BP229*Assembly!Q$21+$BQ229*Assembly!Q$22+$BR229*Assembly!Q$23+$BS229*Assembly!Q$24</f>
        <v>0</v>
      </c>
      <c r="CJ229" s="457" t="str">
        <f>$AY229*Assembly!R$4+$AZ229*Assembly!R$5+$BA229*Assembly!R$6+$BB229*Assembly!R$7+$BC229*Assembly!R$8+$BD229*Assembly!R$9+$BE229*Assembly!R$10+$BF229*Assembly!R$11+$BG229*Assembly!R$12+$BH229*Assembly!R$13+$BI229*Assembly!R$14+$BJ229*Assembly!R$15+$BK229*Assembly!R$16+$BL229*Assembly!R$17+$BM229*Assembly!R$18+$BN229*Assembly!R$19+$BO229*Assembly!R$20+$BP229*Assembly!R$21+$BQ229*Assembly!R$22+$BR229*Assembly!R$23+$BS229*Assembly!R$24</f>
        <v>0</v>
      </c>
      <c r="CK229" s="454" t="str">
        <f>$AY229*Assembly!S$4+$AZ229*Assembly!S$5+$BA229*Assembly!S$6+$BB229*Assembly!S$7+$BC229*Assembly!S$8+$BD229*Assembly!S$9+$BE229*Assembly!S$10+$BF229*Assembly!S$11+$BG229*Assembly!S$12+$BH229*Assembly!S$13+$BI229*Assembly!S$14+$BJ229*Assembly!S$15+$BK229*Assembly!S$16+$BL229*Assembly!S$17+$BM229*Assembly!S$18+$BN229*Assembly!S$19+$BO229*Assembly!S$20+$BP229*Assembly!S$21+$BQ229*Assembly!S$22+$BR229*Assembly!S$23+$BS229*Assembly!S$24</f>
        <v>0</v>
      </c>
      <c r="CL229" s="454" t="str">
        <f>$AY229*Assembly!T$4+$AZ229*Assembly!T$5+$BA229*Assembly!T$6+$BB229*Assembly!T$7+$BC229*Assembly!T$8+$BD229*Assembly!T$9+$BE229*Assembly!T$10+$BF229*Assembly!T$11+$BG229*Assembly!T$12+$BH229*Assembly!T$13+$BI229*Assembly!T$14+$BJ229*Assembly!T$15+$BK229*Assembly!T$16+$BL229*Assembly!T$17+$BM229*Assembly!T$18+$BN229*Assembly!T$19+$BO229*Assembly!T$20+$BP229*Assembly!T$21+$BQ229*Assembly!T$22+$BR229*Assembly!T$23+$BS229*Assembly!T$24</f>
        <v>0</v>
      </c>
      <c r="CM229" s="454" t="str">
        <f>$AY229*Assembly!U$4+$AZ229*Assembly!U$5+$BA229*Assembly!U$6+$BB229*Assembly!U$7+$BC229*Assembly!U$8+$BD229*Assembly!U$9+$BE229*Assembly!U$10+$BF229*Assembly!U$11+$BG229*Assembly!U$12+$BH229*Assembly!U$13+$BI229*Assembly!U$14+$BJ229*Assembly!U$15+$BK229*Assembly!U$16+$BL229*Assembly!U$17+$BM229*Assembly!U$18+$BN229*Assembly!U$19+$BO229*Assembly!U$20+$BP229*Assembly!U$21+$BQ229*Assembly!U$22+$BR229*Assembly!U$23+$BS229*Assembly!U$24</f>
        <v>0</v>
      </c>
      <c r="CN229" s="457" t="str">
        <f>$AY229*Assembly!V$4+$AZ229*Assembly!V$5+$BA229*Assembly!V$6+$BB229*Assembly!V$7+$BC229*Assembly!V$8+$BD229*Assembly!V$9+$BE229*Assembly!V$10+$BF229*Assembly!V$11+$BG229*Assembly!V$12+$BH229*Assembly!V$13+$BI229*Assembly!V$14+$BJ229*Assembly!V$15+$BK229*Assembly!V$16+$BL229*Assembly!V$17+$BM229*Assembly!V$18+$BN229*Assembly!V$19+$BO229*Assembly!V$20+$BP229*Assembly!V$21+$BQ229*Assembly!V$22+$BR229*Assembly!V$23+$BS229*Assembly!V$24</f>
        <v>0</v>
      </c>
      <c r="CO229" s="457" t="str">
        <f>CE229*Refining!$F$3</f>
        <v>5,759</v>
      </c>
      <c r="CP229" s="457" t="str">
        <f>CF229*Refining!$F$4</f>
        <v>781</v>
      </c>
      <c r="CQ229" s="457" t="str">
        <f>CG229*Refining!$F$5</f>
        <v>625</v>
      </c>
      <c r="CR229" s="457" t="str">
        <f>CH229*Refining!$F$6</f>
        <v>0</v>
      </c>
      <c r="CS229" s="457" t="str">
        <f>CI229*Refining!$F$7</f>
        <v>0</v>
      </c>
      <c r="CT229" s="457" t="str">
        <f>CJ229*Refining!$F$8</f>
        <v>0</v>
      </c>
      <c r="CU229" s="457" t="str">
        <f>CK229*Refining!$F$9</f>
        <v>0</v>
      </c>
      <c r="CV229" s="457" t="str">
        <f>CL229*Refining!$F$10</f>
        <v>0</v>
      </c>
      <c r="CW229" s="457" t="str">
        <f>CM229*Refining!$F$11</f>
        <v>0</v>
      </c>
      <c r="CX229" s="457" t="str">
        <f>CN229*Refining!$F$12</f>
        <v>0</v>
      </c>
      <c r="CY229" s="441" t="str">
        <f t="shared" ref="CY229:DR229" si="924">IF(CE229 = 0, "", CE229)</f>
        <v>3,225</v>
      </c>
      <c r="CZ229" s="442" t="str">
        <f t="shared" si="924"/>
        <v>250</v>
      </c>
      <c r="DA229" s="442" t="str">
        <f t="shared" si="924"/>
        <v>150</v>
      </c>
      <c r="DB229" s="443" t="str">
        <f t="shared" si="924"/>
        <v/>
      </c>
      <c r="DC229" s="444" t="str">
        <f t="shared" si="924"/>
        <v/>
      </c>
      <c r="DD229" s="442" t="str">
        <f t="shared" si="924"/>
        <v/>
      </c>
      <c r="DE229" s="444" t="str">
        <f t="shared" si="924"/>
        <v/>
      </c>
      <c r="DF229" s="444" t="str">
        <f t="shared" si="924"/>
        <v/>
      </c>
      <c r="DG229" s="442" t="str">
        <f t="shared" si="924"/>
        <v/>
      </c>
      <c r="DH229" s="445" t="str">
        <f t="shared" si="924"/>
        <v/>
      </c>
      <c r="DI229" s="441" t="str">
        <f t="shared" si="924"/>
        <v>5,759</v>
      </c>
      <c r="DJ229" s="442" t="str">
        <f t="shared" si="924"/>
        <v>781</v>
      </c>
      <c r="DK229" s="442" t="str">
        <f t="shared" si="924"/>
        <v>625</v>
      </c>
      <c r="DL229" s="442" t="str">
        <f t="shared" si="924"/>
        <v/>
      </c>
      <c r="DM229" s="446" t="str">
        <f t="shared" si="924"/>
        <v/>
      </c>
      <c r="DN229" s="442" t="str">
        <f t="shared" si="924"/>
        <v/>
      </c>
      <c r="DO229" s="442" t="str">
        <f t="shared" si="924"/>
        <v/>
      </c>
      <c r="DP229" s="442" t="str">
        <f t="shared" si="924"/>
        <v/>
      </c>
      <c r="DQ229" s="442" t="str">
        <f t="shared" si="924"/>
        <v/>
      </c>
      <c r="DR229" s="445" t="str">
        <f t="shared" si="924"/>
        <v/>
      </c>
      <c r="DS229" s="447" t="str">
        <f t="shared" si="15"/>
        <v>3,625</v>
      </c>
      <c r="DT229" s="448" t="str">
        <f t="shared" si="16"/>
        <v>7,165</v>
      </c>
      <c r="DU229" s="434" t="str">
        <f>CY229*'Ores &amp; Ingots'!$C$3+CZ229*'Ores &amp; Ingots'!$C$4+DA229*'Ores &amp; Ingots'!$C$5+DB229*'Ores &amp; Ingots'!$C$6+DC229*'Ores &amp; Ingots'!$C$7+DD229*'Ores &amp; Ingots'!$C$8+DE229*'Ores &amp; Ingots'!$C$9+DF229*'Ores &amp; Ingots'!$C$10+DG229*'Ores &amp; Ingots'!$C$11+DH229*'Ores &amp; Ingots'!$C$12</f>
        <v>454</v>
      </c>
      <c r="DV229" s="434" t="str">
        <f>DI229*'Ores &amp; Ingots'!$B$3+DJ229*'Ores &amp; Ingots'!$B$4+DK229*'Ores &amp; Ingots'!$B$5+DL229*'Ores &amp; Ingots'!$B$6+DM229*'Ores &amp; Ingots'!$B$7+DN229*'Ores &amp; Ingots'!$B$8+DO229*'Ores &amp; Ingots'!$B$9+DP229*'Ores &amp; Ingots'!$B$10+DQ229*'Ores &amp; Ingots'!$B$11+DR229*'Ores &amp; Ingots'!$B$12</f>
        <v>2,651</v>
      </c>
      <c r="DW229" s="448" t="str">
        <f>CY229*Refining!$G$3+CZ229*Refining!$G$4+DA229*Refining!$G$5+DB229*Refining!$G$6+DC229*Refining!$G$7+DD229*Refining!$G$8+DE229*Refining!$G$9+DF229*Refining!$G$10+DG229*Refining!$G$11+DH229*Refining!$G$12</f>
        <v>3,346</v>
      </c>
      <c r="DX229" s="448" t="str">
        <f t="shared" si="17"/>
        <v>520,566</v>
      </c>
      <c r="DY229" s="449" t="str">
        <f t="shared" si="18"/>
        <v>0.5206</v>
      </c>
      <c r="DZ229" s="447" t="str">
        <f t="shared" si="19"/>
        <v>3,581</v>
      </c>
      <c r="EA229" s="446" t="str">
        <f t="shared" ref="EA229:EB229" si="925">DZ229/60</f>
        <v>59.7</v>
      </c>
      <c r="EB229" s="446" t="str">
        <f t="shared" si="925"/>
        <v>1.0</v>
      </c>
      <c r="EC229" s="450" t="str">
        <f t="shared" si="21"/>
        <v>0.04</v>
      </c>
      <c r="ED229" s="447" t="str">
        <f t="shared" si="22"/>
        <v>555,566</v>
      </c>
      <c r="EE229" s="446" t="str">
        <f t="shared" ref="EE229:EF229" si="926">ED229/1000</f>
        <v>555.6</v>
      </c>
      <c r="EF229" s="451" t="str">
        <f t="shared" si="926"/>
        <v>0.56</v>
      </c>
      <c r="EG229" s="452" t="str">
        <f t="shared" si="24"/>
        <v>0.5556</v>
      </c>
      <c r="EH229" s="225">
        <v>40.0</v>
      </c>
    </row>
    <row r="230">
      <c r="A230" s="33"/>
      <c r="B230" s="226" t="s">
        <v>1085</v>
      </c>
      <c r="C230" s="227" t="s">
        <v>886</v>
      </c>
      <c r="D230" s="227">
        <v>1.0</v>
      </c>
      <c r="E230" s="227">
        <v>1.0</v>
      </c>
      <c r="F230" s="227">
        <v>1.0</v>
      </c>
      <c r="G230" s="420" t="str">
        <f t="shared" si="5"/>
        <v>15.625</v>
      </c>
      <c r="H230" s="421">
        <v>10.0</v>
      </c>
      <c r="I230" s="421">
        <v>30.0</v>
      </c>
      <c r="J230" s="421" t="str">
        <f>H230/Main!$D$9</f>
        <v>10</v>
      </c>
      <c r="K230" s="421" t="str">
        <f>I230/Main!$D$10</f>
        <v>30</v>
      </c>
      <c r="L230" s="422" t="str">
        <f t="shared" si="6"/>
        <v>3.0</v>
      </c>
      <c r="M230" s="422">
        <v>0.4</v>
      </c>
      <c r="N230" s="423"/>
      <c r="O230" s="423"/>
      <c r="P230" s="423"/>
      <c r="Q230" s="424"/>
      <c r="R230" s="423"/>
      <c r="S230" s="425"/>
      <c r="T230" s="425"/>
      <c r="U230" s="423"/>
      <c r="V230" s="423"/>
      <c r="W230" s="425"/>
      <c r="X230" s="425"/>
      <c r="Y230" s="423"/>
      <c r="Z230" s="423"/>
      <c r="AA230" s="423"/>
      <c r="AB230" s="423"/>
      <c r="AC230" s="523" t="s">
        <v>12</v>
      </c>
      <c r="AD230" s="498">
        <v>140.0</v>
      </c>
      <c r="AE230" s="434">
        <v>0.0</v>
      </c>
      <c r="AF230" s="434">
        <v>0.0</v>
      </c>
      <c r="AG230" s="434">
        <v>0.0</v>
      </c>
      <c r="AH230" s="434">
        <v>0.0</v>
      </c>
      <c r="AI230" s="434">
        <v>0.0</v>
      </c>
      <c r="AJ230" s="434">
        <v>0.0</v>
      </c>
      <c r="AK230" s="434">
        <v>0.0</v>
      </c>
      <c r="AL230" s="434">
        <v>0.0</v>
      </c>
      <c r="AM230" s="434">
        <v>0.0</v>
      </c>
      <c r="AN230" s="434">
        <v>0.0</v>
      </c>
      <c r="AO230" s="434">
        <v>50.0</v>
      </c>
      <c r="AP230" s="434">
        <v>0.0</v>
      </c>
      <c r="AQ230" s="434">
        <v>0.0</v>
      </c>
      <c r="AR230" s="434">
        <v>0.0</v>
      </c>
      <c r="AS230" s="434">
        <v>0.0</v>
      </c>
      <c r="AT230" s="434">
        <v>0.0</v>
      </c>
      <c r="AU230" s="434">
        <v>0.0</v>
      </c>
      <c r="AV230" s="434">
        <v>0.0</v>
      </c>
      <c r="AW230" s="434">
        <v>0.0</v>
      </c>
      <c r="AX230" s="434">
        <v>0.0</v>
      </c>
      <c r="AY230" s="537" t="str">
        <f t="shared" ref="AY230:BS230" si="927">IF(AD230 = 0, "", AD230)</f>
        <v>140</v>
      </c>
      <c r="AZ230" s="430" t="str">
        <f t="shared" si="927"/>
        <v/>
      </c>
      <c r="BA230" s="430" t="str">
        <f t="shared" si="927"/>
        <v/>
      </c>
      <c r="BB230" s="430" t="str">
        <f t="shared" si="927"/>
        <v/>
      </c>
      <c r="BC230" s="430" t="str">
        <f t="shared" si="927"/>
        <v/>
      </c>
      <c r="BD230" s="430" t="str">
        <f t="shared" si="927"/>
        <v/>
      </c>
      <c r="BE230" s="430" t="str">
        <f t="shared" si="927"/>
        <v/>
      </c>
      <c r="BF230" s="430" t="str">
        <f t="shared" si="927"/>
        <v/>
      </c>
      <c r="BG230" s="430" t="str">
        <f t="shared" si="927"/>
        <v/>
      </c>
      <c r="BH230" s="430" t="str">
        <f t="shared" si="927"/>
        <v/>
      </c>
      <c r="BI230" s="430" t="str">
        <f t="shared" si="927"/>
        <v/>
      </c>
      <c r="BJ230" s="430" t="str">
        <f t="shared" si="927"/>
        <v>50</v>
      </c>
      <c r="BK230" s="430" t="str">
        <f t="shared" si="927"/>
        <v/>
      </c>
      <c r="BL230" s="430" t="str">
        <f t="shared" si="927"/>
        <v/>
      </c>
      <c r="BM230" s="430" t="str">
        <f t="shared" si="927"/>
        <v/>
      </c>
      <c r="BN230" s="430" t="str">
        <f t="shared" si="927"/>
        <v/>
      </c>
      <c r="BO230" s="430" t="str">
        <f t="shared" si="927"/>
        <v/>
      </c>
      <c r="BP230" s="430" t="str">
        <f t="shared" si="927"/>
        <v/>
      </c>
      <c r="BQ230" s="430" t="str">
        <f t="shared" si="927"/>
        <v/>
      </c>
      <c r="BR230" s="430" t="str">
        <f t="shared" si="927"/>
        <v/>
      </c>
      <c r="BS230" s="432" t="str">
        <f t="shared" si="927"/>
        <v/>
      </c>
      <c r="BT230" s="433" t="str">
        <f>$AY230*Assembly!Y$4+$AZ230*Assembly!Y$5+$BA230*Assembly!Y$6+$BB230*Assembly!Y$7+$BC230*Assembly!Y$8+$BD230*Assembly!Y$9+$BE230*Assembly!Y$10+$BF230*Assembly!Y$11+$BG230*Assembly!Y$12+$BH230*Assembly!Y$13+$BI230*Assembly!Y$14+$BJ230*Assembly!Y$15+$BK230*Assembly!Y$16+$BL230*Assembly!Y$17+$BM230*Assembly!Y$18+$BN230*Assembly!Y$19+$BO230*Assembly!Y$20+$BP230*Assembly!Y$21+$BQ230*Assembly!Y$22+$BR230*Assembly!Y$23+$BS230*Assembly!Y$24</f>
        <v>3,100</v>
      </c>
      <c r="BU230" s="434" t="str">
        <f t="shared" si="8"/>
        <v>198</v>
      </c>
      <c r="BV230" s="434" t="str">
        <f>$AY230*Assembly!AC$4+$AZ230*Assembly!AC$5+$BA230*Assembly!AC$6+$BB230*Assembly!AC$7+$BC230*Assembly!AC$8+$BD230*Assembly!AC$9+$BE230*Assembly!AC$10+$BF230*Assembly!AC$11+$BG230*Assembly!AC$12+$BH230*Assembly!AC$13+$BI230*Assembly!AC$14+$BJ230*Assembly!AC$15+$BK230*Assembly!AC$16+$BL230*Assembly!AC$17+$BM230*Assembly!AC$18+$BN230*Assembly!AC$19+$BO230*Assembly!AC$20+$BP230*Assembly!AC$21+$BQ230*Assembly!AC$22+$BR230*Assembly!AC$23+$BS230*Assembly!AC$24</f>
        <v>15,500</v>
      </c>
      <c r="BW230" s="435" t="str">
        <f t="shared" si="9"/>
        <v>5.00</v>
      </c>
      <c r="BX230" s="436" t="str">
        <f t="shared" si="10"/>
        <v>992</v>
      </c>
      <c r="BY230" s="437" t="str">
        <f t="shared" si="11"/>
        <v>78.1</v>
      </c>
      <c r="BZ230" s="438"/>
      <c r="CA230" s="434" t="str">
        <f>$AY230*Assembly!X$4+$AZ230*Assembly!X$5+$BA230*Assembly!X$6+$BB230*Assembly!X$7+$BC230*Assembly!X$8+$BD230*Assembly!X$9+$BE230*Assembly!X$10+$BF230*Assembly!X$11+$BG230*Assembly!X$12+$BH230*Assembly!X$13+$BI230*Assembly!X$14+$BJ230*Assembly!X$15+$BK230*Assembly!X$16+$BL230*Assembly!X$17+$BM230*Assembly!X$18+$BN230*Assembly!X$19+$BO230*Assembly!X$20+$BP230*Assembly!X$21+$BQ230*Assembly!X$22+$BR230*Assembly!X$23+$BS230*Assembly!X$24</f>
        <v>240</v>
      </c>
      <c r="CB230" s="434" t="str">
        <f t="shared" si="12"/>
        <v>37,333</v>
      </c>
      <c r="CC230" s="439" t="str">
        <f t="shared" si="13"/>
        <v>0.0373</v>
      </c>
      <c r="CD230" s="440" t="str">
        <f>$AY230*Assembly!AB$4+$AZ230*Assembly!AB$5+$BA230*Assembly!AB$6+$BB230*Assembly!AB$7+$BC230*Assembly!AB$8+$BD230*Assembly!AB$9+$BE230*Assembly!AB$10+$BF230*Assembly!AB$11+$BG230*Assembly!AB$12+$BH230*Assembly!AB$13+$BI230*Assembly!AB$14+$BJ230*Assembly!AB$15+$BK230*Assembly!AB$16+$BL230*Assembly!AB$17+$BM230*Assembly!AB$18+$BN230*Assembly!AB$19+$BO230*Assembly!AB$20+$BP230*Assembly!AB$21+$BQ230*Assembly!AB$22+$BR230*Assembly!AB$23+$BS230*Assembly!AB$24</f>
        <v>1,170</v>
      </c>
      <c r="CE230" s="424" t="str">
        <f>$AY230*Assembly!M$4+$AZ230*Assembly!M$5+$BA230*Assembly!M$6+$BB230*Assembly!M$7+$BC230*Assembly!M$8+$BD230*Assembly!M$9+$BE230*Assembly!M$10+$BF230*Assembly!M$11+$BG230*Assembly!M$12+$BH230*Assembly!M$13+$BI230*Assembly!M$14+$BJ230*Assembly!M$15+$BK230*Assembly!M$16+$BL230*Assembly!M$17+$BM230*Assembly!M$18+$BN230*Assembly!M$19+$BO230*Assembly!M$20+$BP230*Assembly!M$21+$BQ230*Assembly!M$22+$BR230*Assembly!M$23+$BS230*Assembly!M$24</f>
        <v>3,540</v>
      </c>
      <c r="CF230" s="424" t="str">
        <f>$AY230*Assembly!N$4+$AZ230*Assembly!N$5+$BA230*Assembly!N$6+$BB230*Assembly!N$7+$BC230*Assembly!N$8+$BD230*Assembly!N$9+$BE230*Assembly!N$10+$BF230*Assembly!N$11+$BG230*Assembly!N$12+$BH230*Assembly!N$13+$BI230*Assembly!N$14+$BJ230*Assembly!N$15+$BK230*Assembly!N$16+$BL230*Assembly!N$17+$BM230*Assembly!N$18+$BN230*Assembly!N$19+$BO230*Assembly!N$20+$BP230*Assembly!N$21+$BQ230*Assembly!N$22+$BR230*Assembly!N$23+$BS230*Assembly!N$24</f>
        <v>250</v>
      </c>
      <c r="CG230" s="424" t="str">
        <f>$AY230*Assembly!O$4+$AZ230*Assembly!O$5+$BA230*Assembly!O$6+$BB230*Assembly!O$7+$BC230*Assembly!O$8+$BD230*Assembly!O$9+$BE230*Assembly!O$10+$BF230*Assembly!O$11+$BG230*Assembly!O$12+$BH230*Assembly!O$13+$BI230*Assembly!O$14+$BJ230*Assembly!O$15+$BK230*Assembly!O$16+$BL230*Assembly!O$17+$BM230*Assembly!O$18+$BN230*Assembly!O$19+$BO230*Assembly!O$20+$BP230*Assembly!O$21+$BQ230*Assembly!O$22+$BR230*Assembly!O$23+$BS230*Assembly!O$24</f>
        <v>150</v>
      </c>
      <c r="CH230" s="421" t="str">
        <f>$AY230*Assembly!P$4+$AZ230*Assembly!P$5+$BA230*Assembly!P$6+$BB230*Assembly!P$7+$BC230*Assembly!P$8+$BD230*Assembly!P$9+$BE230*Assembly!P$10+$BF230*Assembly!P$11+$BG230*Assembly!P$12+$BH230*Assembly!P$13+$BI230*Assembly!P$14+$BJ230*Assembly!P$15+$BK230*Assembly!P$16+$BL230*Assembly!P$17+$BM230*Assembly!P$18+$BN230*Assembly!P$19+$BO230*Assembly!P$20+$BP230*Assembly!P$21+$BQ230*Assembly!P$22+$BR230*Assembly!P$23+$BS230*Assembly!P$24</f>
        <v>0</v>
      </c>
      <c r="CI230" s="421" t="str">
        <f>$AY230*Assembly!Q$4+$AZ230*Assembly!Q$5+$BA230*Assembly!Q$6+$BB230*Assembly!Q$7+$BC230*Assembly!Q$8+$BD230*Assembly!Q$9+$BE230*Assembly!Q$10+$BF230*Assembly!Q$11+$BG230*Assembly!Q$12+$BH230*Assembly!Q$13+$BI230*Assembly!Q$14+$BJ230*Assembly!Q$15+$BK230*Assembly!Q$16+$BL230*Assembly!Q$17+$BM230*Assembly!Q$18+$BN230*Assembly!Q$19+$BO230*Assembly!Q$20+$BP230*Assembly!Q$21+$BQ230*Assembly!Q$22+$BR230*Assembly!Q$23+$BS230*Assembly!Q$24</f>
        <v>0</v>
      </c>
      <c r="CJ230" s="424" t="str">
        <f>$AY230*Assembly!R$4+$AZ230*Assembly!R$5+$BA230*Assembly!R$6+$BB230*Assembly!R$7+$BC230*Assembly!R$8+$BD230*Assembly!R$9+$BE230*Assembly!R$10+$BF230*Assembly!R$11+$BG230*Assembly!R$12+$BH230*Assembly!R$13+$BI230*Assembly!R$14+$BJ230*Assembly!R$15+$BK230*Assembly!R$16+$BL230*Assembly!R$17+$BM230*Assembly!R$18+$BN230*Assembly!R$19+$BO230*Assembly!R$20+$BP230*Assembly!R$21+$BQ230*Assembly!R$22+$BR230*Assembly!R$23+$BS230*Assembly!R$24</f>
        <v>0</v>
      </c>
      <c r="CK230" s="421" t="str">
        <f>$AY230*Assembly!S$4+$AZ230*Assembly!S$5+$BA230*Assembly!S$6+$BB230*Assembly!S$7+$BC230*Assembly!S$8+$BD230*Assembly!S$9+$BE230*Assembly!S$10+$BF230*Assembly!S$11+$BG230*Assembly!S$12+$BH230*Assembly!S$13+$BI230*Assembly!S$14+$BJ230*Assembly!S$15+$BK230*Assembly!S$16+$BL230*Assembly!S$17+$BM230*Assembly!S$18+$BN230*Assembly!S$19+$BO230*Assembly!S$20+$BP230*Assembly!S$21+$BQ230*Assembly!S$22+$BR230*Assembly!S$23+$BS230*Assembly!S$24</f>
        <v>0</v>
      </c>
      <c r="CL230" s="421" t="str">
        <f>$AY230*Assembly!T$4+$AZ230*Assembly!T$5+$BA230*Assembly!T$6+$BB230*Assembly!T$7+$BC230*Assembly!T$8+$BD230*Assembly!T$9+$BE230*Assembly!T$10+$BF230*Assembly!T$11+$BG230*Assembly!T$12+$BH230*Assembly!T$13+$BI230*Assembly!T$14+$BJ230*Assembly!T$15+$BK230*Assembly!T$16+$BL230*Assembly!T$17+$BM230*Assembly!T$18+$BN230*Assembly!T$19+$BO230*Assembly!T$20+$BP230*Assembly!T$21+$BQ230*Assembly!T$22+$BR230*Assembly!T$23+$BS230*Assembly!T$24</f>
        <v>0</v>
      </c>
      <c r="CM230" s="421" t="str">
        <f>$AY230*Assembly!U$4+$AZ230*Assembly!U$5+$BA230*Assembly!U$6+$BB230*Assembly!U$7+$BC230*Assembly!U$8+$BD230*Assembly!U$9+$BE230*Assembly!U$10+$BF230*Assembly!U$11+$BG230*Assembly!U$12+$BH230*Assembly!U$13+$BI230*Assembly!U$14+$BJ230*Assembly!U$15+$BK230*Assembly!U$16+$BL230*Assembly!U$17+$BM230*Assembly!U$18+$BN230*Assembly!U$19+$BO230*Assembly!U$20+$BP230*Assembly!U$21+$BQ230*Assembly!U$22+$BR230*Assembly!U$23+$BS230*Assembly!U$24</f>
        <v>0</v>
      </c>
      <c r="CN230" s="424" t="str">
        <f>$AY230*Assembly!V$4+$AZ230*Assembly!V$5+$BA230*Assembly!V$6+$BB230*Assembly!V$7+$BC230*Assembly!V$8+$BD230*Assembly!V$9+$BE230*Assembly!V$10+$BF230*Assembly!V$11+$BG230*Assembly!V$12+$BH230*Assembly!V$13+$BI230*Assembly!V$14+$BJ230*Assembly!V$15+$BK230*Assembly!V$16+$BL230*Assembly!V$17+$BM230*Assembly!V$18+$BN230*Assembly!V$19+$BO230*Assembly!V$20+$BP230*Assembly!V$21+$BQ230*Assembly!V$22+$BR230*Assembly!V$23+$BS230*Assembly!V$24</f>
        <v>0</v>
      </c>
      <c r="CO230" s="424" t="str">
        <f>CE230*Refining!$F$3</f>
        <v>6,321</v>
      </c>
      <c r="CP230" s="424" t="str">
        <f>CF230*Refining!$F$4</f>
        <v>781</v>
      </c>
      <c r="CQ230" s="424" t="str">
        <f>CG230*Refining!$F$5</f>
        <v>625</v>
      </c>
      <c r="CR230" s="424" t="str">
        <f>CH230*Refining!$F$6</f>
        <v>0</v>
      </c>
      <c r="CS230" s="424" t="str">
        <f>CI230*Refining!$F$7</f>
        <v>0</v>
      </c>
      <c r="CT230" s="424" t="str">
        <f>CJ230*Refining!$F$8</f>
        <v>0</v>
      </c>
      <c r="CU230" s="424" t="str">
        <f>CK230*Refining!$F$9</f>
        <v>0</v>
      </c>
      <c r="CV230" s="424" t="str">
        <f>CL230*Refining!$F$10</f>
        <v>0</v>
      </c>
      <c r="CW230" s="424" t="str">
        <f>CM230*Refining!$F$11</f>
        <v>0</v>
      </c>
      <c r="CX230" s="424" t="str">
        <f>CN230*Refining!$F$12</f>
        <v>0</v>
      </c>
      <c r="CY230" s="441" t="str">
        <f t="shared" ref="CY230:DR230" si="928">IF(CE230 = 0, "", CE230)</f>
        <v>3,540</v>
      </c>
      <c r="CZ230" s="442" t="str">
        <f t="shared" si="928"/>
        <v>250</v>
      </c>
      <c r="DA230" s="442" t="str">
        <f t="shared" si="928"/>
        <v>150</v>
      </c>
      <c r="DB230" s="443" t="str">
        <f t="shared" si="928"/>
        <v/>
      </c>
      <c r="DC230" s="444" t="str">
        <f t="shared" si="928"/>
        <v/>
      </c>
      <c r="DD230" s="442" t="str">
        <f t="shared" si="928"/>
        <v/>
      </c>
      <c r="DE230" s="444" t="str">
        <f t="shared" si="928"/>
        <v/>
      </c>
      <c r="DF230" s="444" t="str">
        <f t="shared" si="928"/>
        <v/>
      </c>
      <c r="DG230" s="442" t="str">
        <f t="shared" si="928"/>
        <v/>
      </c>
      <c r="DH230" s="445" t="str">
        <f t="shared" si="928"/>
        <v/>
      </c>
      <c r="DI230" s="441" t="str">
        <f t="shared" si="928"/>
        <v>6,321</v>
      </c>
      <c r="DJ230" s="442" t="str">
        <f t="shared" si="928"/>
        <v>781</v>
      </c>
      <c r="DK230" s="442" t="str">
        <f t="shared" si="928"/>
        <v>625</v>
      </c>
      <c r="DL230" s="442" t="str">
        <f t="shared" si="928"/>
        <v/>
      </c>
      <c r="DM230" s="446" t="str">
        <f t="shared" si="928"/>
        <v/>
      </c>
      <c r="DN230" s="442" t="str">
        <f t="shared" si="928"/>
        <v/>
      </c>
      <c r="DO230" s="442" t="str">
        <f t="shared" si="928"/>
        <v/>
      </c>
      <c r="DP230" s="442" t="str">
        <f t="shared" si="928"/>
        <v/>
      </c>
      <c r="DQ230" s="442" t="str">
        <f t="shared" si="928"/>
        <v/>
      </c>
      <c r="DR230" s="445" t="str">
        <f t="shared" si="928"/>
        <v/>
      </c>
      <c r="DS230" s="447" t="str">
        <f t="shared" si="15"/>
        <v>3,940</v>
      </c>
      <c r="DT230" s="448" t="str">
        <f t="shared" si="16"/>
        <v>7,728</v>
      </c>
      <c r="DU230" s="434" t="str">
        <f>CY230*'Ores &amp; Ingots'!$C$3+CZ230*'Ores &amp; Ingots'!$C$4+DA230*'Ores &amp; Ingots'!$C$5+DB230*'Ores &amp; Ingots'!$C$6+DC230*'Ores &amp; Ingots'!$C$7+DD230*'Ores &amp; Ingots'!$C$8+DE230*'Ores &amp; Ingots'!$C$9+DF230*'Ores &amp; Ingots'!$C$10+DG230*'Ores &amp; Ingots'!$C$11+DH230*'Ores &amp; Ingots'!$C$12</f>
        <v>494</v>
      </c>
      <c r="DV230" s="434" t="str">
        <f>DI230*'Ores &amp; Ingots'!$B$3+DJ230*'Ores &amp; Ingots'!$B$4+DK230*'Ores &amp; Ingots'!$B$5+DL230*'Ores &amp; Ingots'!$B$6+DM230*'Ores &amp; Ingots'!$B$7+DN230*'Ores &amp; Ingots'!$B$8+DO230*'Ores &amp; Ingots'!$B$9+DP230*'Ores &amp; Ingots'!$B$10+DQ230*'Ores &amp; Ingots'!$B$11+DR230*'Ores &amp; Ingots'!$B$12</f>
        <v>2,859</v>
      </c>
      <c r="DW230" s="448" t="str">
        <f>CY230*Refining!$G$3+CZ230*Refining!$G$4+DA230*Refining!$G$5+DB230*Refining!$G$6+DC230*Refining!$G$7+DD230*Refining!$G$8+DE230*Refining!$G$9+DF230*Refining!$G$10+DG230*Refining!$G$11+DH230*Refining!$G$12</f>
        <v>3,368</v>
      </c>
      <c r="DX230" s="448" t="str">
        <f t="shared" si="17"/>
        <v>523,932</v>
      </c>
      <c r="DY230" s="449" t="str">
        <f t="shared" si="18"/>
        <v>0.5239</v>
      </c>
      <c r="DZ230" s="447" t="str">
        <f t="shared" si="19"/>
        <v>3,618</v>
      </c>
      <c r="EA230" s="446" t="str">
        <f t="shared" ref="EA230:EB230" si="929">DZ230/60</f>
        <v>60.3</v>
      </c>
      <c r="EB230" s="446" t="str">
        <f t="shared" si="929"/>
        <v>1.0</v>
      </c>
      <c r="EC230" s="450" t="str">
        <f t="shared" si="21"/>
        <v>0.04</v>
      </c>
      <c r="ED230" s="447" t="str">
        <f t="shared" si="22"/>
        <v>561,265</v>
      </c>
      <c r="EE230" s="446" t="str">
        <f t="shared" ref="EE230:EF230" si="930">ED230/1000</f>
        <v>561.3</v>
      </c>
      <c r="EF230" s="451" t="str">
        <f t="shared" si="930"/>
        <v>0.56</v>
      </c>
      <c r="EG230" s="452" t="str">
        <f t="shared" si="24"/>
        <v>0.5613</v>
      </c>
      <c r="EH230" s="225" t="s">
        <v>12</v>
      </c>
    </row>
    <row r="231">
      <c r="A231" s="33"/>
      <c r="B231" s="336" t="s">
        <v>1086</v>
      </c>
      <c r="C231" s="227" t="s">
        <v>886</v>
      </c>
      <c r="D231" s="227">
        <v>1.0</v>
      </c>
      <c r="E231" s="227">
        <v>1.0</v>
      </c>
      <c r="F231" s="227">
        <v>1.0</v>
      </c>
      <c r="G231" s="453" t="str">
        <f t="shared" si="5"/>
        <v>15.625</v>
      </c>
      <c r="H231" s="454">
        <v>7.0</v>
      </c>
      <c r="I231" s="454">
        <v>17.5</v>
      </c>
      <c r="J231" s="454" t="str">
        <f>H231/Main!$D$9</f>
        <v>7</v>
      </c>
      <c r="K231" s="454" t="str">
        <f>I231/Main!$D$10</f>
        <v>17.5</v>
      </c>
      <c r="L231" s="455" t="str">
        <f t="shared" si="6"/>
        <v>2.5</v>
      </c>
      <c r="M231" s="455">
        <v>1.0</v>
      </c>
      <c r="N231" s="456"/>
      <c r="O231" s="456"/>
      <c r="P231" s="456"/>
      <c r="Q231" s="457"/>
      <c r="R231" s="456"/>
      <c r="S231" s="458"/>
      <c r="T231" s="458"/>
      <c r="U231" s="456"/>
      <c r="V231" s="456"/>
      <c r="W231" s="530"/>
      <c r="X231" s="458"/>
      <c r="Y231" s="456"/>
      <c r="Z231" s="456"/>
      <c r="AA231" s="456"/>
      <c r="AB231" s="456"/>
      <c r="AC231" s="531" t="s">
        <v>12</v>
      </c>
      <c r="AD231" s="498">
        <v>133.0</v>
      </c>
      <c r="AE231" s="434">
        <v>0.0</v>
      </c>
      <c r="AF231" s="434">
        <v>0.0</v>
      </c>
      <c r="AG231" s="434">
        <v>0.0</v>
      </c>
      <c r="AH231" s="434">
        <v>0.0</v>
      </c>
      <c r="AI231" s="434">
        <v>0.0</v>
      </c>
      <c r="AJ231" s="434">
        <v>0.0</v>
      </c>
      <c r="AK231" s="434">
        <v>0.0</v>
      </c>
      <c r="AL231" s="434">
        <v>0.0</v>
      </c>
      <c r="AM231" s="434">
        <v>0.0</v>
      </c>
      <c r="AN231" s="434">
        <v>0.0</v>
      </c>
      <c r="AO231" s="434">
        <v>45.0</v>
      </c>
      <c r="AP231" s="434">
        <v>0.0</v>
      </c>
      <c r="AQ231" s="434">
        <v>0.0</v>
      </c>
      <c r="AR231" s="434">
        <v>0.0</v>
      </c>
      <c r="AS231" s="434">
        <v>0.0</v>
      </c>
      <c r="AT231" s="434">
        <v>0.0</v>
      </c>
      <c r="AU231" s="434">
        <v>0.0</v>
      </c>
      <c r="AV231" s="434">
        <v>0.0</v>
      </c>
      <c r="AW231" s="434">
        <v>0.0</v>
      </c>
      <c r="AX231" s="434">
        <v>0.0</v>
      </c>
      <c r="AY231" s="537" t="str">
        <f t="shared" ref="AY231:BS231" si="931">IF(AD231 = 0, "", AD231)</f>
        <v>133</v>
      </c>
      <c r="AZ231" s="430" t="str">
        <f t="shared" si="931"/>
        <v/>
      </c>
      <c r="BA231" s="430" t="str">
        <f t="shared" si="931"/>
        <v/>
      </c>
      <c r="BB231" s="430" t="str">
        <f t="shared" si="931"/>
        <v/>
      </c>
      <c r="BC231" s="430" t="str">
        <f t="shared" si="931"/>
        <v/>
      </c>
      <c r="BD231" s="430" t="str">
        <f t="shared" si="931"/>
        <v/>
      </c>
      <c r="BE231" s="430" t="str">
        <f t="shared" si="931"/>
        <v/>
      </c>
      <c r="BF231" s="430" t="str">
        <f t="shared" si="931"/>
        <v/>
      </c>
      <c r="BG231" s="430" t="str">
        <f t="shared" si="931"/>
        <v/>
      </c>
      <c r="BH231" s="430" t="str">
        <f t="shared" si="931"/>
        <v/>
      </c>
      <c r="BI231" s="430" t="str">
        <f t="shared" si="931"/>
        <v/>
      </c>
      <c r="BJ231" s="430" t="str">
        <f t="shared" si="931"/>
        <v>45</v>
      </c>
      <c r="BK231" s="430" t="str">
        <f t="shared" si="931"/>
        <v/>
      </c>
      <c r="BL231" s="430" t="str">
        <f t="shared" si="931"/>
        <v/>
      </c>
      <c r="BM231" s="430" t="str">
        <f t="shared" si="931"/>
        <v/>
      </c>
      <c r="BN231" s="430" t="str">
        <f t="shared" si="931"/>
        <v/>
      </c>
      <c r="BO231" s="430" t="str">
        <f t="shared" si="931"/>
        <v/>
      </c>
      <c r="BP231" s="430" t="str">
        <f t="shared" si="931"/>
        <v/>
      </c>
      <c r="BQ231" s="430" t="str">
        <f t="shared" si="931"/>
        <v/>
      </c>
      <c r="BR231" s="430" t="str">
        <f t="shared" si="931"/>
        <v/>
      </c>
      <c r="BS231" s="432" t="str">
        <f t="shared" si="931"/>
        <v/>
      </c>
      <c r="BT231" s="433" t="str">
        <f>$AY231*Assembly!Y$4+$AZ231*Assembly!Y$5+$BA231*Assembly!Y$6+$BB231*Assembly!Y$7+$BC231*Assembly!Y$8+$BD231*Assembly!Y$9+$BE231*Assembly!Y$10+$BF231*Assembly!Y$11+$BG231*Assembly!Y$12+$BH231*Assembly!Y$13+$BI231*Assembly!Y$14+$BJ231*Assembly!Y$15+$BK231*Assembly!Y$16+$BL231*Assembly!Y$17+$BM231*Assembly!Y$18+$BN231*Assembly!Y$19+$BO231*Assembly!Y$20+$BP231*Assembly!Y$21+$BQ231*Assembly!Y$22+$BR231*Assembly!Y$23+$BS231*Assembly!Y$24</f>
        <v>2,930</v>
      </c>
      <c r="BU231" s="434" t="str">
        <f t="shared" si="8"/>
        <v>188</v>
      </c>
      <c r="BV231" s="434" t="str">
        <f>$AY231*Assembly!AC$4+$AZ231*Assembly!AC$5+$BA231*Assembly!AC$6+$BB231*Assembly!AC$7+$BC231*Assembly!AC$8+$BD231*Assembly!AC$9+$BE231*Assembly!AC$10+$BF231*Assembly!AC$11+$BG231*Assembly!AC$12+$BH231*Assembly!AC$13+$BI231*Assembly!AC$14+$BJ231*Assembly!AC$15+$BK231*Assembly!AC$16+$BL231*Assembly!AC$17+$BM231*Assembly!AC$18+$BN231*Assembly!AC$19+$BO231*Assembly!AC$20+$BP231*Assembly!AC$21+$BQ231*Assembly!AC$22+$BR231*Assembly!AC$23+$BS231*Assembly!AC$24</f>
        <v>14,650</v>
      </c>
      <c r="BW231" s="435" t="str">
        <f t="shared" si="9"/>
        <v>5.00</v>
      </c>
      <c r="BX231" s="436" t="str">
        <f t="shared" si="10"/>
        <v>938</v>
      </c>
      <c r="BY231" s="437" t="str">
        <f t="shared" si="11"/>
        <v>78.1</v>
      </c>
      <c r="BZ231" s="438"/>
      <c r="CA231" s="434" t="str">
        <f>$AY231*Assembly!X$4+$AZ231*Assembly!X$5+$BA231*Assembly!X$6+$BB231*Assembly!X$7+$BC231*Assembly!X$8+$BD231*Assembly!X$9+$BE231*Assembly!X$10+$BF231*Assembly!X$11+$BG231*Assembly!X$12+$BH231*Assembly!X$13+$BI231*Assembly!X$14+$BJ231*Assembly!X$15+$BK231*Assembly!X$16+$BL231*Assembly!X$17+$BM231*Assembly!X$18+$BN231*Assembly!X$19+$BO231*Assembly!X$20+$BP231*Assembly!X$21+$BQ231*Assembly!X$22+$BR231*Assembly!X$23+$BS231*Assembly!X$24</f>
        <v>223</v>
      </c>
      <c r="CB231" s="434" t="str">
        <f t="shared" si="12"/>
        <v>34,689</v>
      </c>
      <c r="CC231" s="439" t="str">
        <f t="shared" si="13"/>
        <v>0.0347</v>
      </c>
      <c r="CD231" s="440" t="str">
        <f>$AY231*Assembly!AB$4+$AZ231*Assembly!AB$5+$BA231*Assembly!AB$6+$BB231*Assembly!AB$7+$BC231*Assembly!AB$8+$BD231*Assembly!AB$9+$BE231*Assembly!AB$10+$BF231*Assembly!AB$11+$BG231*Assembly!AB$12+$BH231*Assembly!AB$13+$BI231*Assembly!AB$14+$BJ231*Assembly!AB$15+$BK231*Assembly!AB$16+$BL231*Assembly!AB$17+$BM231*Assembly!AB$18+$BN231*Assembly!AB$19+$BO231*Assembly!AB$20+$BP231*Assembly!AB$21+$BQ231*Assembly!AB$22+$BR231*Assembly!AB$23+$BS231*Assembly!AB$24</f>
        <v>1,074</v>
      </c>
      <c r="CE231" s="457" t="str">
        <f>$AY231*Assembly!M$4+$AZ231*Assembly!M$5+$BA231*Assembly!M$6+$BB231*Assembly!M$7+$BC231*Assembly!M$8+$BD231*Assembly!M$9+$BE231*Assembly!M$10+$BF231*Assembly!M$11+$BG231*Assembly!M$12+$BH231*Assembly!M$13+$BI231*Assembly!M$14+$BJ231*Assembly!M$15+$BK231*Assembly!M$16+$BL231*Assembly!M$17+$BM231*Assembly!M$18+$BN231*Assembly!M$19+$BO231*Assembly!M$20+$BP231*Assembly!M$21+$BQ231*Assembly!M$22+$BR231*Assembly!M$23+$BS231*Assembly!M$24</f>
        <v>3,333</v>
      </c>
      <c r="CF231" s="457" t="str">
        <f>$AY231*Assembly!N$4+$AZ231*Assembly!N$5+$BA231*Assembly!N$6+$BB231*Assembly!N$7+$BC231*Assembly!N$8+$BD231*Assembly!N$9+$BE231*Assembly!N$10+$BF231*Assembly!N$11+$BG231*Assembly!N$12+$BH231*Assembly!N$13+$BI231*Assembly!N$14+$BJ231*Assembly!N$15+$BK231*Assembly!N$16+$BL231*Assembly!N$17+$BM231*Assembly!N$18+$BN231*Assembly!N$19+$BO231*Assembly!N$20+$BP231*Assembly!N$21+$BQ231*Assembly!N$22+$BR231*Assembly!N$23+$BS231*Assembly!N$24</f>
        <v>225</v>
      </c>
      <c r="CG231" s="457" t="str">
        <f>$AY231*Assembly!O$4+$AZ231*Assembly!O$5+$BA231*Assembly!O$6+$BB231*Assembly!O$7+$BC231*Assembly!O$8+$BD231*Assembly!O$9+$BE231*Assembly!O$10+$BF231*Assembly!O$11+$BG231*Assembly!O$12+$BH231*Assembly!O$13+$BI231*Assembly!O$14+$BJ231*Assembly!O$15+$BK231*Assembly!O$16+$BL231*Assembly!O$17+$BM231*Assembly!O$18+$BN231*Assembly!O$19+$BO231*Assembly!O$20+$BP231*Assembly!O$21+$BQ231*Assembly!O$22+$BR231*Assembly!O$23+$BS231*Assembly!O$24</f>
        <v>135</v>
      </c>
      <c r="CH231" s="454" t="str">
        <f>$AY231*Assembly!P$4+$AZ231*Assembly!P$5+$BA231*Assembly!P$6+$BB231*Assembly!P$7+$BC231*Assembly!P$8+$BD231*Assembly!P$9+$BE231*Assembly!P$10+$BF231*Assembly!P$11+$BG231*Assembly!P$12+$BH231*Assembly!P$13+$BI231*Assembly!P$14+$BJ231*Assembly!P$15+$BK231*Assembly!P$16+$BL231*Assembly!P$17+$BM231*Assembly!P$18+$BN231*Assembly!P$19+$BO231*Assembly!P$20+$BP231*Assembly!P$21+$BQ231*Assembly!P$22+$BR231*Assembly!P$23+$BS231*Assembly!P$24</f>
        <v>0</v>
      </c>
      <c r="CI231" s="454" t="str">
        <f>$AY231*Assembly!Q$4+$AZ231*Assembly!Q$5+$BA231*Assembly!Q$6+$BB231*Assembly!Q$7+$BC231*Assembly!Q$8+$BD231*Assembly!Q$9+$BE231*Assembly!Q$10+$BF231*Assembly!Q$11+$BG231*Assembly!Q$12+$BH231*Assembly!Q$13+$BI231*Assembly!Q$14+$BJ231*Assembly!Q$15+$BK231*Assembly!Q$16+$BL231*Assembly!Q$17+$BM231*Assembly!Q$18+$BN231*Assembly!Q$19+$BO231*Assembly!Q$20+$BP231*Assembly!Q$21+$BQ231*Assembly!Q$22+$BR231*Assembly!Q$23+$BS231*Assembly!Q$24</f>
        <v>0</v>
      </c>
      <c r="CJ231" s="457" t="str">
        <f>$AY231*Assembly!R$4+$AZ231*Assembly!R$5+$BA231*Assembly!R$6+$BB231*Assembly!R$7+$BC231*Assembly!R$8+$BD231*Assembly!R$9+$BE231*Assembly!R$10+$BF231*Assembly!R$11+$BG231*Assembly!R$12+$BH231*Assembly!R$13+$BI231*Assembly!R$14+$BJ231*Assembly!R$15+$BK231*Assembly!R$16+$BL231*Assembly!R$17+$BM231*Assembly!R$18+$BN231*Assembly!R$19+$BO231*Assembly!R$20+$BP231*Assembly!R$21+$BQ231*Assembly!R$22+$BR231*Assembly!R$23+$BS231*Assembly!R$24</f>
        <v>0</v>
      </c>
      <c r="CK231" s="454" t="str">
        <f>$AY231*Assembly!S$4+$AZ231*Assembly!S$5+$BA231*Assembly!S$6+$BB231*Assembly!S$7+$BC231*Assembly!S$8+$BD231*Assembly!S$9+$BE231*Assembly!S$10+$BF231*Assembly!S$11+$BG231*Assembly!S$12+$BH231*Assembly!S$13+$BI231*Assembly!S$14+$BJ231*Assembly!S$15+$BK231*Assembly!S$16+$BL231*Assembly!S$17+$BM231*Assembly!S$18+$BN231*Assembly!S$19+$BO231*Assembly!S$20+$BP231*Assembly!S$21+$BQ231*Assembly!S$22+$BR231*Assembly!S$23+$BS231*Assembly!S$24</f>
        <v>0</v>
      </c>
      <c r="CL231" s="454" t="str">
        <f>$AY231*Assembly!T$4+$AZ231*Assembly!T$5+$BA231*Assembly!T$6+$BB231*Assembly!T$7+$BC231*Assembly!T$8+$BD231*Assembly!T$9+$BE231*Assembly!T$10+$BF231*Assembly!T$11+$BG231*Assembly!T$12+$BH231*Assembly!T$13+$BI231*Assembly!T$14+$BJ231*Assembly!T$15+$BK231*Assembly!T$16+$BL231*Assembly!T$17+$BM231*Assembly!T$18+$BN231*Assembly!T$19+$BO231*Assembly!T$20+$BP231*Assembly!T$21+$BQ231*Assembly!T$22+$BR231*Assembly!T$23+$BS231*Assembly!T$24</f>
        <v>0</v>
      </c>
      <c r="CM231" s="454" t="str">
        <f>$AY231*Assembly!U$4+$AZ231*Assembly!U$5+$BA231*Assembly!U$6+$BB231*Assembly!U$7+$BC231*Assembly!U$8+$BD231*Assembly!U$9+$BE231*Assembly!U$10+$BF231*Assembly!U$11+$BG231*Assembly!U$12+$BH231*Assembly!U$13+$BI231*Assembly!U$14+$BJ231*Assembly!U$15+$BK231*Assembly!U$16+$BL231*Assembly!U$17+$BM231*Assembly!U$18+$BN231*Assembly!U$19+$BO231*Assembly!U$20+$BP231*Assembly!U$21+$BQ231*Assembly!U$22+$BR231*Assembly!U$23+$BS231*Assembly!U$24</f>
        <v>0</v>
      </c>
      <c r="CN231" s="457" t="str">
        <f>$AY231*Assembly!V$4+$AZ231*Assembly!V$5+$BA231*Assembly!V$6+$BB231*Assembly!V$7+$BC231*Assembly!V$8+$BD231*Assembly!V$9+$BE231*Assembly!V$10+$BF231*Assembly!V$11+$BG231*Assembly!V$12+$BH231*Assembly!V$13+$BI231*Assembly!V$14+$BJ231*Assembly!V$15+$BK231*Assembly!V$16+$BL231*Assembly!V$17+$BM231*Assembly!V$18+$BN231*Assembly!V$19+$BO231*Assembly!V$20+$BP231*Assembly!V$21+$BQ231*Assembly!V$22+$BR231*Assembly!V$23+$BS231*Assembly!V$24</f>
        <v>0</v>
      </c>
      <c r="CO231" s="457" t="str">
        <f>CE231*Refining!$F$3</f>
        <v>5,952</v>
      </c>
      <c r="CP231" s="457" t="str">
        <f>CF231*Refining!$F$4</f>
        <v>703</v>
      </c>
      <c r="CQ231" s="457" t="str">
        <f>CG231*Refining!$F$5</f>
        <v>563</v>
      </c>
      <c r="CR231" s="457" t="str">
        <f>CH231*Refining!$F$6</f>
        <v>0</v>
      </c>
      <c r="CS231" s="457" t="str">
        <f>CI231*Refining!$F$7</f>
        <v>0</v>
      </c>
      <c r="CT231" s="457" t="str">
        <f>CJ231*Refining!$F$8</f>
        <v>0</v>
      </c>
      <c r="CU231" s="457" t="str">
        <f>CK231*Refining!$F$9</f>
        <v>0</v>
      </c>
      <c r="CV231" s="457" t="str">
        <f>CL231*Refining!$F$10</f>
        <v>0</v>
      </c>
      <c r="CW231" s="457" t="str">
        <f>CM231*Refining!$F$11</f>
        <v>0</v>
      </c>
      <c r="CX231" s="457" t="str">
        <f>CN231*Refining!$F$12</f>
        <v>0</v>
      </c>
      <c r="CY231" s="441" t="str">
        <f t="shared" ref="CY231:DR231" si="932">IF(CE231 = 0, "", CE231)</f>
        <v>3,333</v>
      </c>
      <c r="CZ231" s="442" t="str">
        <f t="shared" si="932"/>
        <v>225</v>
      </c>
      <c r="DA231" s="442" t="str">
        <f t="shared" si="932"/>
        <v>135</v>
      </c>
      <c r="DB231" s="443" t="str">
        <f t="shared" si="932"/>
        <v/>
      </c>
      <c r="DC231" s="444" t="str">
        <f t="shared" si="932"/>
        <v/>
      </c>
      <c r="DD231" s="442" t="str">
        <f t="shared" si="932"/>
        <v/>
      </c>
      <c r="DE231" s="444" t="str">
        <f t="shared" si="932"/>
        <v/>
      </c>
      <c r="DF231" s="444" t="str">
        <f t="shared" si="932"/>
        <v/>
      </c>
      <c r="DG231" s="442" t="str">
        <f t="shared" si="932"/>
        <v/>
      </c>
      <c r="DH231" s="445" t="str">
        <f t="shared" si="932"/>
        <v/>
      </c>
      <c r="DI231" s="441" t="str">
        <f t="shared" si="932"/>
        <v>5,952</v>
      </c>
      <c r="DJ231" s="442" t="str">
        <f t="shared" si="932"/>
        <v>703</v>
      </c>
      <c r="DK231" s="442" t="str">
        <f t="shared" si="932"/>
        <v>563</v>
      </c>
      <c r="DL231" s="442" t="str">
        <f t="shared" si="932"/>
        <v/>
      </c>
      <c r="DM231" s="446" t="str">
        <f t="shared" si="932"/>
        <v/>
      </c>
      <c r="DN231" s="442" t="str">
        <f t="shared" si="932"/>
        <v/>
      </c>
      <c r="DO231" s="442" t="str">
        <f t="shared" si="932"/>
        <v/>
      </c>
      <c r="DP231" s="442" t="str">
        <f t="shared" si="932"/>
        <v/>
      </c>
      <c r="DQ231" s="442" t="str">
        <f t="shared" si="932"/>
        <v/>
      </c>
      <c r="DR231" s="445" t="str">
        <f t="shared" si="932"/>
        <v/>
      </c>
      <c r="DS231" s="447" t="str">
        <f t="shared" si="15"/>
        <v>3,693</v>
      </c>
      <c r="DT231" s="448" t="str">
        <f t="shared" si="16"/>
        <v>7,217</v>
      </c>
      <c r="DU231" s="434" t="str">
        <f>CY231*'Ores &amp; Ingots'!$C$3+CZ231*'Ores &amp; Ingots'!$C$4+DA231*'Ores &amp; Ingots'!$C$5+DB231*'Ores &amp; Ingots'!$C$6+DC231*'Ores &amp; Ingots'!$C$7+DD231*'Ores &amp; Ingots'!$C$8+DE231*'Ores &amp; Ingots'!$C$9+DF231*'Ores &amp; Ingots'!$C$10+DG231*'Ores &amp; Ingots'!$C$11+DH231*'Ores &amp; Ingots'!$C$12</f>
        <v>464</v>
      </c>
      <c r="DV231" s="434" t="str">
        <f>DI231*'Ores &amp; Ingots'!$B$3+DJ231*'Ores &amp; Ingots'!$B$4+DK231*'Ores &amp; Ingots'!$B$5+DL231*'Ores &amp; Ingots'!$B$6+DM231*'Ores &amp; Ingots'!$B$7+DN231*'Ores &amp; Ingots'!$B$8+DO231*'Ores &amp; Ingots'!$B$9+DP231*'Ores &amp; Ingots'!$B$10+DQ231*'Ores &amp; Ingots'!$B$11+DR231*'Ores &amp; Ingots'!$B$12</f>
        <v>2,670</v>
      </c>
      <c r="DW231" s="448" t="str">
        <f>CY231*Refining!$G$3+CZ231*Refining!$G$4+DA231*Refining!$G$5+DB231*Refining!$G$6+DC231*Refining!$G$7+DD231*Refining!$G$8+DE231*Refining!$G$9+DF231*Refining!$G$10+DG231*Refining!$G$11+DH231*Refining!$G$12</f>
        <v>3,041</v>
      </c>
      <c r="DX231" s="448" t="str">
        <f t="shared" si="17"/>
        <v>473,109</v>
      </c>
      <c r="DY231" s="449" t="str">
        <f t="shared" si="18"/>
        <v>0.4731</v>
      </c>
      <c r="DZ231" s="447" t="str">
        <f t="shared" si="19"/>
        <v>3,271</v>
      </c>
      <c r="EA231" s="446" t="str">
        <f t="shared" ref="EA231:EB231" si="933">DZ231/60</f>
        <v>54.5</v>
      </c>
      <c r="EB231" s="446" t="str">
        <f t="shared" si="933"/>
        <v>0.9</v>
      </c>
      <c r="EC231" s="450" t="str">
        <f t="shared" si="21"/>
        <v>0.04</v>
      </c>
      <c r="ED231" s="447" t="str">
        <f t="shared" si="22"/>
        <v>507,798</v>
      </c>
      <c r="EE231" s="446" t="str">
        <f t="shared" ref="EE231:EF231" si="934">ED231/1000</f>
        <v>507.8</v>
      </c>
      <c r="EF231" s="451" t="str">
        <f t="shared" si="934"/>
        <v>0.51</v>
      </c>
      <c r="EG231" s="452" t="str">
        <f t="shared" si="24"/>
        <v>0.5078</v>
      </c>
      <c r="EH231" s="225" t="s">
        <v>12</v>
      </c>
    </row>
    <row r="232">
      <c r="A232" s="33"/>
      <c r="B232" s="336" t="s">
        <v>1087</v>
      </c>
      <c r="C232" s="227" t="s">
        <v>886</v>
      </c>
      <c r="D232" s="227">
        <v>1.0</v>
      </c>
      <c r="E232" s="227">
        <v>1.0</v>
      </c>
      <c r="F232" s="227">
        <v>1.0</v>
      </c>
      <c r="G232" s="420" t="str">
        <f t="shared" si="5"/>
        <v>15.625</v>
      </c>
      <c r="H232" s="421">
        <v>7.0</v>
      </c>
      <c r="I232" s="421">
        <v>17.5</v>
      </c>
      <c r="J232" s="421" t="str">
        <f>H232/Main!$D$9</f>
        <v>7</v>
      </c>
      <c r="K232" s="421" t="str">
        <f>I232/Main!$D$10</f>
        <v>17.5</v>
      </c>
      <c r="L232" s="422" t="str">
        <f t="shared" si="6"/>
        <v>2.5</v>
      </c>
      <c r="M232" s="422">
        <v>1.0</v>
      </c>
      <c r="N232" s="423"/>
      <c r="O232" s="423"/>
      <c r="P232" s="423"/>
      <c r="Q232" s="424"/>
      <c r="R232" s="423"/>
      <c r="S232" s="425"/>
      <c r="T232" s="425"/>
      <c r="U232" s="423"/>
      <c r="V232" s="423"/>
      <c r="W232" s="425"/>
      <c r="X232" s="425"/>
      <c r="Y232" s="423"/>
      <c r="Z232" s="423"/>
      <c r="AA232" s="423"/>
      <c r="AB232" s="423"/>
      <c r="AC232" s="523" t="s">
        <v>12</v>
      </c>
      <c r="AD232" s="498">
        <v>94.0</v>
      </c>
      <c r="AE232" s="434">
        <v>0.0</v>
      </c>
      <c r="AF232" s="434">
        <v>0.0</v>
      </c>
      <c r="AG232" s="434">
        <v>0.0</v>
      </c>
      <c r="AH232" s="434">
        <v>0.0</v>
      </c>
      <c r="AI232" s="434">
        <v>0.0</v>
      </c>
      <c r="AJ232" s="434">
        <v>0.0</v>
      </c>
      <c r="AK232" s="434">
        <v>0.0</v>
      </c>
      <c r="AL232" s="434">
        <v>0.0</v>
      </c>
      <c r="AM232" s="434">
        <v>0.0</v>
      </c>
      <c r="AN232" s="434">
        <v>0.0</v>
      </c>
      <c r="AO232" s="434">
        <v>25.0</v>
      </c>
      <c r="AP232" s="434">
        <v>0.0</v>
      </c>
      <c r="AQ232" s="434">
        <v>0.0</v>
      </c>
      <c r="AR232" s="434">
        <v>0.0</v>
      </c>
      <c r="AS232" s="434">
        <v>0.0</v>
      </c>
      <c r="AT232" s="434">
        <v>0.0</v>
      </c>
      <c r="AU232" s="434">
        <v>0.0</v>
      </c>
      <c r="AV232" s="434">
        <v>0.0</v>
      </c>
      <c r="AW232" s="434">
        <v>0.0</v>
      </c>
      <c r="AX232" s="434">
        <v>0.0</v>
      </c>
      <c r="AY232" s="537" t="str">
        <f t="shared" ref="AY232:BS232" si="935">IF(AD232 = 0, "", AD232)</f>
        <v>94</v>
      </c>
      <c r="AZ232" s="430" t="str">
        <f t="shared" si="935"/>
        <v/>
      </c>
      <c r="BA232" s="430" t="str">
        <f t="shared" si="935"/>
        <v/>
      </c>
      <c r="BB232" s="430" t="str">
        <f t="shared" si="935"/>
        <v/>
      </c>
      <c r="BC232" s="430" t="str">
        <f t="shared" si="935"/>
        <v/>
      </c>
      <c r="BD232" s="430" t="str">
        <f t="shared" si="935"/>
        <v/>
      </c>
      <c r="BE232" s="430" t="str">
        <f t="shared" si="935"/>
        <v/>
      </c>
      <c r="BF232" s="430" t="str">
        <f t="shared" si="935"/>
        <v/>
      </c>
      <c r="BG232" s="430" t="str">
        <f t="shared" si="935"/>
        <v/>
      </c>
      <c r="BH232" s="430" t="str">
        <f t="shared" si="935"/>
        <v/>
      </c>
      <c r="BI232" s="430" t="str">
        <f t="shared" si="935"/>
        <v/>
      </c>
      <c r="BJ232" s="430" t="str">
        <f t="shared" si="935"/>
        <v>25</v>
      </c>
      <c r="BK232" s="430" t="str">
        <f t="shared" si="935"/>
        <v/>
      </c>
      <c r="BL232" s="430" t="str">
        <f t="shared" si="935"/>
        <v/>
      </c>
      <c r="BM232" s="430" t="str">
        <f t="shared" si="935"/>
        <v/>
      </c>
      <c r="BN232" s="430" t="str">
        <f t="shared" si="935"/>
        <v/>
      </c>
      <c r="BO232" s="430" t="str">
        <f t="shared" si="935"/>
        <v/>
      </c>
      <c r="BP232" s="430" t="str">
        <f t="shared" si="935"/>
        <v/>
      </c>
      <c r="BQ232" s="430" t="str">
        <f t="shared" si="935"/>
        <v/>
      </c>
      <c r="BR232" s="430" t="str">
        <f t="shared" si="935"/>
        <v/>
      </c>
      <c r="BS232" s="432" t="str">
        <f t="shared" si="935"/>
        <v/>
      </c>
      <c r="BT232" s="433" t="str">
        <f>$AY232*Assembly!Y$4+$AZ232*Assembly!Y$5+$BA232*Assembly!Y$6+$BB232*Assembly!Y$7+$BC232*Assembly!Y$8+$BD232*Assembly!Y$9+$BE232*Assembly!Y$10+$BF232*Assembly!Y$11+$BG232*Assembly!Y$12+$BH232*Assembly!Y$13+$BI232*Assembly!Y$14+$BJ232*Assembly!Y$15+$BK232*Assembly!Y$16+$BL232*Assembly!Y$17+$BM232*Assembly!Y$18+$BN232*Assembly!Y$19+$BO232*Assembly!Y$20+$BP232*Assembly!Y$21+$BQ232*Assembly!Y$22+$BR232*Assembly!Y$23+$BS232*Assembly!Y$24</f>
        <v>2,030</v>
      </c>
      <c r="BU232" s="434" t="str">
        <f t="shared" si="8"/>
        <v>130</v>
      </c>
      <c r="BV232" s="434" t="str">
        <f>$AY232*Assembly!AC$4+$AZ232*Assembly!AC$5+$BA232*Assembly!AC$6+$BB232*Assembly!AC$7+$BC232*Assembly!AC$8+$BD232*Assembly!AC$9+$BE232*Assembly!AC$10+$BF232*Assembly!AC$11+$BG232*Assembly!AC$12+$BH232*Assembly!AC$13+$BI232*Assembly!AC$14+$BJ232*Assembly!AC$15+$BK232*Assembly!AC$16+$BL232*Assembly!AC$17+$BM232*Assembly!AC$18+$BN232*Assembly!AC$19+$BO232*Assembly!AC$20+$BP232*Assembly!AC$21+$BQ232*Assembly!AC$22+$BR232*Assembly!AC$23+$BS232*Assembly!AC$24</f>
        <v>10,150</v>
      </c>
      <c r="BW232" s="435" t="str">
        <f t="shared" si="9"/>
        <v>5.00</v>
      </c>
      <c r="BX232" s="436" t="str">
        <f t="shared" si="10"/>
        <v>650</v>
      </c>
      <c r="BY232" s="437" t="str">
        <f t="shared" si="11"/>
        <v>78.1</v>
      </c>
      <c r="BZ232" s="438"/>
      <c r="CA232" s="434" t="str">
        <f>$AY232*Assembly!X$4+$AZ232*Assembly!X$5+$BA232*Assembly!X$6+$BB232*Assembly!X$7+$BC232*Assembly!X$8+$BD232*Assembly!X$9+$BE232*Assembly!X$10+$BF232*Assembly!X$11+$BG232*Assembly!X$12+$BH232*Assembly!X$13+$BI232*Assembly!X$14+$BJ232*Assembly!X$15+$BK232*Assembly!X$16+$BL232*Assembly!X$17+$BM232*Assembly!X$18+$BN232*Assembly!X$19+$BO232*Assembly!X$20+$BP232*Assembly!X$21+$BQ232*Assembly!X$22+$BR232*Assembly!X$23+$BS232*Assembly!X$24</f>
        <v>144</v>
      </c>
      <c r="CB232" s="434" t="str">
        <f t="shared" si="12"/>
        <v>22,400</v>
      </c>
      <c r="CC232" s="439" t="str">
        <f t="shared" si="13"/>
        <v>0.0224</v>
      </c>
      <c r="CD232" s="440" t="str">
        <f>$AY232*Assembly!AB$4+$AZ232*Assembly!AB$5+$BA232*Assembly!AB$6+$BB232*Assembly!AB$7+$BC232*Assembly!AB$8+$BD232*Assembly!AB$9+$BE232*Assembly!AB$10+$BF232*Assembly!AB$11+$BG232*Assembly!AB$12+$BH232*Assembly!AB$13+$BI232*Assembly!AB$14+$BJ232*Assembly!AB$15+$BK232*Assembly!AB$16+$BL232*Assembly!AB$17+$BM232*Assembly!AB$18+$BN232*Assembly!AB$19+$BO232*Assembly!AB$20+$BP232*Assembly!AB$21+$BQ232*Assembly!AB$22+$BR232*Assembly!AB$23+$BS232*Assembly!AB$24</f>
        <v>657</v>
      </c>
      <c r="CE232" s="424" t="str">
        <f>$AY232*Assembly!M$4+$AZ232*Assembly!M$5+$BA232*Assembly!M$6+$BB232*Assembly!M$7+$BC232*Assembly!M$8+$BD232*Assembly!M$9+$BE232*Assembly!M$10+$BF232*Assembly!M$11+$BG232*Assembly!M$12+$BH232*Assembly!M$13+$BI232*Assembly!M$14+$BJ232*Assembly!M$15+$BK232*Assembly!M$16+$BL232*Assembly!M$17+$BM232*Assembly!M$18+$BN232*Assembly!M$19+$BO232*Assembly!M$20+$BP232*Assembly!M$21+$BQ232*Assembly!M$22+$BR232*Assembly!M$23+$BS232*Assembly!M$24</f>
        <v>2,274</v>
      </c>
      <c r="CF232" s="424" t="str">
        <f>$AY232*Assembly!N$4+$AZ232*Assembly!N$5+$BA232*Assembly!N$6+$BB232*Assembly!N$7+$BC232*Assembly!N$8+$BD232*Assembly!N$9+$BE232*Assembly!N$10+$BF232*Assembly!N$11+$BG232*Assembly!N$12+$BH232*Assembly!N$13+$BI232*Assembly!N$14+$BJ232*Assembly!N$15+$BK232*Assembly!N$16+$BL232*Assembly!N$17+$BM232*Assembly!N$18+$BN232*Assembly!N$19+$BO232*Assembly!N$20+$BP232*Assembly!N$21+$BQ232*Assembly!N$22+$BR232*Assembly!N$23+$BS232*Assembly!N$24</f>
        <v>125</v>
      </c>
      <c r="CG232" s="424" t="str">
        <f>$AY232*Assembly!O$4+$AZ232*Assembly!O$5+$BA232*Assembly!O$6+$BB232*Assembly!O$7+$BC232*Assembly!O$8+$BD232*Assembly!O$9+$BE232*Assembly!O$10+$BF232*Assembly!O$11+$BG232*Assembly!O$12+$BH232*Assembly!O$13+$BI232*Assembly!O$14+$BJ232*Assembly!O$15+$BK232*Assembly!O$16+$BL232*Assembly!O$17+$BM232*Assembly!O$18+$BN232*Assembly!O$19+$BO232*Assembly!O$20+$BP232*Assembly!O$21+$BQ232*Assembly!O$22+$BR232*Assembly!O$23+$BS232*Assembly!O$24</f>
        <v>75</v>
      </c>
      <c r="CH232" s="421" t="str">
        <f>$AY232*Assembly!P$4+$AZ232*Assembly!P$5+$BA232*Assembly!P$6+$BB232*Assembly!P$7+$BC232*Assembly!P$8+$BD232*Assembly!P$9+$BE232*Assembly!P$10+$BF232*Assembly!P$11+$BG232*Assembly!P$12+$BH232*Assembly!P$13+$BI232*Assembly!P$14+$BJ232*Assembly!P$15+$BK232*Assembly!P$16+$BL232*Assembly!P$17+$BM232*Assembly!P$18+$BN232*Assembly!P$19+$BO232*Assembly!P$20+$BP232*Assembly!P$21+$BQ232*Assembly!P$22+$BR232*Assembly!P$23+$BS232*Assembly!P$24</f>
        <v>0</v>
      </c>
      <c r="CI232" s="421" t="str">
        <f>$AY232*Assembly!Q$4+$AZ232*Assembly!Q$5+$BA232*Assembly!Q$6+$BB232*Assembly!Q$7+$BC232*Assembly!Q$8+$BD232*Assembly!Q$9+$BE232*Assembly!Q$10+$BF232*Assembly!Q$11+$BG232*Assembly!Q$12+$BH232*Assembly!Q$13+$BI232*Assembly!Q$14+$BJ232*Assembly!Q$15+$BK232*Assembly!Q$16+$BL232*Assembly!Q$17+$BM232*Assembly!Q$18+$BN232*Assembly!Q$19+$BO232*Assembly!Q$20+$BP232*Assembly!Q$21+$BQ232*Assembly!Q$22+$BR232*Assembly!Q$23+$BS232*Assembly!Q$24</f>
        <v>0</v>
      </c>
      <c r="CJ232" s="424" t="str">
        <f>$AY232*Assembly!R$4+$AZ232*Assembly!R$5+$BA232*Assembly!R$6+$BB232*Assembly!R$7+$BC232*Assembly!R$8+$BD232*Assembly!R$9+$BE232*Assembly!R$10+$BF232*Assembly!R$11+$BG232*Assembly!R$12+$BH232*Assembly!R$13+$BI232*Assembly!R$14+$BJ232*Assembly!R$15+$BK232*Assembly!R$16+$BL232*Assembly!R$17+$BM232*Assembly!R$18+$BN232*Assembly!R$19+$BO232*Assembly!R$20+$BP232*Assembly!R$21+$BQ232*Assembly!R$22+$BR232*Assembly!R$23+$BS232*Assembly!R$24</f>
        <v>0</v>
      </c>
      <c r="CK232" s="421" t="str">
        <f>$AY232*Assembly!S$4+$AZ232*Assembly!S$5+$BA232*Assembly!S$6+$BB232*Assembly!S$7+$BC232*Assembly!S$8+$BD232*Assembly!S$9+$BE232*Assembly!S$10+$BF232*Assembly!S$11+$BG232*Assembly!S$12+$BH232*Assembly!S$13+$BI232*Assembly!S$14+$BJ232*Assembly!S$15+$BK232*Assembly!S$16+$BL232*Assembly!S$17+$BM232*Assembly!S$18+$BN232*Assembly!S$19+$BO232*Assembly!S$20+$BP232*Assembly!S$21+$BQ232*Assembly!S$22+$BR232*Assembly!S$23+$BS232*Assembly!S$24</f>
        <v>0</v>
      </c>
      <c r="CL232" s="421" t="str">
        <f>$AY232*Assembly!T$4+$AZ232*Assembly!T$5+$BA232*Assembly!T$6+$BB232*Assembly!T$7+$BC232*Assembly!T$8+$BD232*Assembly!T$9+$BE232*Assembly!T$10+$BF232*Assembly!T$11+$BG232*Assembly!T$12+$BH232*Assembly!T$13+$BI232*Assembly!T$14+$BJ232*Assembly!T$15+$BK232*Assembly!T$16+$BL232*Assembly!T$17+$BM232*Assembly!T$18+$BN232*Assembly!T$19+$BO232*Assembly!T$20+$BP232*Assembly!T$21+$BQ232*Assembly!T$22+$BR232*Assembly!T$23+$BS232*Assembly!T$24</f>
        <v>0</v>
      </c>
      <c r="CM232" s="421" t="str">
        <f>$AY232*Assembly!U$4+$AZ232*Assembly!U$5+$BA232*Assembly!U$6+$BB232*Assembly!U$7+$BC232*Assembly!U$8+$BD232*Assembly!U$9+$BE232*Assembly!U$10+$BF232*Assembly!U$11+$BG232*Assembly!U$12+$BH232*Assembly!U$13+$BI232*Assembly!U$14+$BJ232*Assembly!U$15+$BK232*Assembly!U$16+$BL232*Assembly!U$17+$BM232*Assembly!U$18+$BN232*Assembly!U$19+$BO232*Assembly!U$20+$BP232*Assembly!U$21+$BQ232*Assembly!U$22+$BR232*Assembly!U$23+$BS232*Assembly!U$24</f>
        <v>0</v>
      </c>
      <c r="CN232" s="424" t="str">
        <f>$AY232*Assembly!V$4+$AZ232*Assembly!V$5+$BA232*Assembly!V$6+$BB232*Assembly!V$7+$BC232*Assembly!V$8+$BD232*Assembly!V$9+$BE232*Assembly!V$10+$BF232*Assembly!V$11+$BG232*Assembly!V$12+$BH232*Assembly!V$13+$BI232*Assembly!V$14+$BJ232*Assembly!V$15+$BK232*Assembly!V$16+$BL232*Assembly!V$17+$BM232*Assembly!V$18+$BN232*Assembly!V$19+$BO232*Assembly!V$20+$BP232*Assembly!V$21+$BQ232*Assembly!V$22+$BR232*Assembly!V$23+$BS232*Assembly!V$24</f>
        <v>0</v>
      </c>
      <c r="CO232" s="424" t="str">
        <f>CE232*Refining!$F$3</f>
        <v>4,061</v>
      </c>
      <c r="CP232" s="424" t="str">
        <f>CF232*Refining!$F$4</f>
        <v>391</v>
      </c>
      <c r="CQ232" s="424" t="str">
        <f>CG232*Refining!$F$5</f>
        <v>313</v>
      </c>
      <c r="CR232" s="424" t="str">
        <f>CH232*Refining!$F$6</f>
        <v>0</v>
      </c>
      <c r="CS232" s="424" t="str">
        <f>CI232*Refining!$F$7</f>
        <v>0</v>
      </c>
      <c r="CT232" s="424" t="str">
        <f>CJ232*Refining!$F$8</f>
        <v>0</v>
      </c>
      <c r="CU232" s="424" t="str">
        <f>CK232*Refining!$F$9</f>
        <v>0</v>
      </c>
      <c r="CV232" s="424" t="str">
        <f>CL232*Refining!$F$10</f>
        <v>0</v>
      </c>
      <c r="CW232" s="424" t="str">
        <f>CM232*Refining!$F$11</f>
        <v>0</v>
      </c>
      <c r="CX232" s="424" t="str">
        <f>CN232*Refining!$F$12</f>
        <v>0</v>
      </c>
      <c r="CY232" s="441" t="str">
        <f t="shared" ref="CY232:DR232" si="936">IF(CE232 = 0, "", CE232)</f>
        <v>2,274</v>
      </c>
      <c r="CZ232" s="442" t="str">
        <f t="shared" si="936"/>
        <v>125</v>
      </c>
      <c r="DA232" s="442" t="str">
        <f t="shared" si="936"/>
        <v>75</v>
      </c>
      <c r="DB232" s="443" t="str">
        <f t="shared" si="936"/>
        <v/>
      </c>
      <c r="DC232" s="444" t="str">
        <f t="shared" si="936"/>
        <v/>
      </c>
      <c r="DD232" s="442" t="str">
        <f t="shared" si="936"/>
        <v/>
      </c>
      <c r="DE232" s="444" t="str">
        <f t="shared" si="936"/>
        <v/>
      </c>
      <c r="DF232" s="444" t="str">
        <f t="shared" si="936"/>
        <v/>
      </c>
      <c r="DG232" s="442" t="str">
        <f t="shared" si="936"/>
        <v/>
      </c>
      <c r="DH232" s="445" t="str">
        <f t="shared" si="936"/>
        <v/>
      </c>
      <c r="DI232" s="441" t="str">
        <f t="shared" si="936"/>
        <v>4,061</v>
      </c>
      <c r="DJ232" s="442" t="str">
        <f t="shared" si="936"/>
        <v>391</v>
      </c>
      <c r="DK232" s="442" t="str">
        <f t="shared" si="936"/>
        <v>313</v>
      </c>
      <c r="DL232" s="442" t="str">
        <f t="shared" si="936"/>
        <v/>
      </c>
      <c r="DM232" s="446" t="str">
        <f t="shared" si="936"/>
        <v/>
      </c>
      <c r="DN232" s="442" t="str">
        <f t="shared" si="936"/>
        <v/>
      </c>
      <c r="DO232" s="442" t="str">
        <f t="shared" si="936"/>
        <v/>
      </c>
      <c r="DP232" s="442" t="str">
        <f t="shared" si="936"/>
        <v/>
      </c>
      <c r="DQ232" s="442" t="str">
        <f t="shared" si="936"/>
        <v/>
      </c>
      <c r="DR232" s="445" t="str">
        <f t="shared" si="936"/>
        <v/>
      </c>
      <c r="DS232" s="447" t="str">
        <f t="shared" si="15"/>
        <v>2,474</v>
      </c>
      <c r="DT232" s="448" t="str">
        <f t="shared" si="16"/>
        <v>4,764</v>
      </c>
      <c r="DU232" s="434" t="str">
        <f>CY232*'Ores &amp; Ingots'!$C$3+CZ232*'Ores &amp; Ingots'!$C$4+DA232*'Ores &amp; Ingots'!$C$5+DB232*'Ores &amp; Ingots'!$C$6+DC232*'Ores &amp; Ingots'!$C$7+DD232*'Ores &amp; Ingots'!$C$8+DE232*'Ores &amp; Ingots'!$C$9+DF232*'Ores &amp; Ingots'!$C$10+DG232*'Ores &amp; Ingots'!$C$11+DH232*'Ores &amp; Ingots'!$C$12</f>
        <v>311</v>
      </c>
      <c r="DV232" s="434" t="str">
        <f>DI232*'Ores &amp; Ingots'!$B$3+DJ232*'Ores &amp; Ingots'!$B$4+DK232*'Ores &amp; Ingots'!$B$5+DL232*'Ores &amp; Ingots'!$B$6+DM232*'Ores &amp; Ingots'!$B$7+DN232*'Ores &amp; Ingots'!$B$8+DO232*'Ores &amp; Ingots'!$B$9+DP232*'Ores &amp; Ingots'!$B$10+DQ232*'Ores &amp; Ingots'!$B$11+DR232*'Ores &amp; Ingots'!$B$12</f>
        <v>1,763</v>
      </c>
      <c r="DW232" s="448" t="str">
        <f>CY232*Refining!$G$3+CZ232*Refining!$G$4+DA232*Refining!$G$5+DB232*Refining!$G$6+DC232*Refining!$G$7+DD232*Refining!$G$8+DE232*Refining!$G$9+DF232*Refining!$G$10+DG232*Refining!$G$11+DH232*Refining!$G$12</f>
        <v>1,719</v>
      </c>
      <c r="DX232" s="448" t="str">
        <f t="shared" si="17"/>
        <v>267,350</v>
      </c>
      <c r="DY232" s="449" t="str">
        <f t="shared" si="18"/>
        <v>0.2674</v>
      </c>
      <c r="DZ232" s="447" t="str">
        <f t="shared" si="19"/>
        <v>1,870</v>
      </c>
      <c r="EA232" s="446" t="str">
        <f t="shared" ref="EA232:EB232" si="937">DZ232/60</f>
        <v>31.2</v>
      </c>
      <c r="EB232" s="446" t="str">
        <f t="shared" si="937"/>
        <v>0.5</v>
      </c>
      <c r="EC232" s="450" t="str">
        <f t="shared" si="21"/>
        <v>0.02</v>
      </c>
      <c r="ED232" s="447" t="str">
        <f t="shared" si="22"/>
        <v>289,750</v>
      </c>
      <c r="EE232" s="446" t="str">
        <f t="shared" ref="EE232:EF232" si="938">ED232/1000</f>
        <v>289.8</v>
      </c>
      <c r="EF232" s="451" t="str">
        <f t="shared" si="938"/>
        <v>0.29</v>
      </c>
      <c r="EG232" s="452" t="str">
        <f t="shared" si="24"/>
        <v>0.2898</v>
      </c>
      <c r="EH232" s="225" t="s">
        <v>12</v>
      </c>
    </row>
    <row r="233">
      <c r="A233" s="33"/>
      <c r="B233" s="336" t="s">
        <v>1088</v>
      </c>
      <c r="C233" s="227" t="s">
        <v>886</v>
      </c>
      <c r="D233" s="227">
        <v>1.0</v>
      </c>
      <c r="E233" s="227">
        <v>1.0</v>
      </c>
      <c r="F233" s="227">
        <v>1.0</v>
      </c>
      <c r="G233" s="453" t="str">
        <f t="shared" si="5"/>
        <v>15.625</v>
      </c>
      <c r="H233" s="454">
        <v>8.0</v>
      </c>
      <c r="I233" s="454">
        <v>20.0</v>
      </c>
      <c r="J233" s="454" t="str">
        <f>H233/Main!$D$9</f>
        <v>8</v>
      </c>
      <c r="K233" s="454" t="str">
        <f>I233/Main!$D$10</f>
        <v>20</v>
      </c>
      <c r="L233" s="455" t="str">
        <f t="shared" si="6"/>
        <v>2.5</v>
      </c>
      <c r="M233" s="455">
        <v>1.0</v>
      </c>
      <c r="N233" s="456"/>
      <c r="O233" s="456"/>
      <c r="P233" s="456"/>
      <c r="Q233" s="457"/>
      <c r="R233" s="456"/>
      <c r="S233" s="458"/>
      <c r="T233" s="458"/>
      <c r="U233" s="456"/>
      <c r="V233" s="456"/>
      <c r="W233" s="530"/>
      <c r="X233" s="458"/>
      <c r="Y233" s="456"/>
      <c r="Z233" s="456"/>
      <c r="AA233" s="456"/>
      <c r="AB233" s="456"/>
      <c r="AC233" s="531" t="s">
        <v>12</v>
      </c>
      <c r="AD233" s="498">
        <v>133.0</v>
      </c>
      <c r="AE233" s="434">
        <v>0.0</v>
      </c>
      <c r="AF233" s="434">
        <v>0.0</v>
      </c>
      <c r="AG233" s="434">
        <v>0.0</v>
      </c>
      <c r="AH233" s="434">
        <v>0.0</v>
      </c>
      <c r="AI233" s="434">
        <v>0.0</v>
      </c>
      <c r="AJ233" s="434">
        <v>0.0</v>
      </c>
      <c r="AK233" s="434">
        <v>0.0</v>
      </c>
      <c r="AL233" s="434">
        <v>0.0</v>
      </c>
      <c r="AM233" s="434">
        <v>0.0</v>
      </c>
      <c r="AN233" s="434">
        <v>0.0</v>
      </c>
      <c r="AO233" s="434">
        <v>50.0</v>
      </c>
      <c r="AP233" s="434">
        <v>0.0</v>
      </c>
      <c r="AQ233" s="434">
        <v>0.0</v>
      </c>
      <c r="AR233" s="434">
        <v>0.0</v>
      </c>
      <c r="AS233" s="434">
        <v>0.0</v>
      </c>
      <c r="AT233" s="434">
        <v>0.0</v>
      </c>
      <c r="AU233" s="434">
        <v>0.0</v>
      </c>
      <c r="AV233" s="434">
        <v>0.0</v>
      </c>
      <c r="AW233" s="434">
        <v>0.0</v>
      </c>
      <c r="AX233" s="434">
        <v>0.0</v>
      </c>
      <c r="AY233" s="537" t="str">
        <f t="shared" ref="AY233:BS233" si="939">IF(AD233 = 0, "", AD233)</f>
        <v>133</v>
      </c>
      <c r="AZ233" s="430" t="str">
        <f t="shared" si="939"/>
        <v/>
      </c>
      <c r="BA233" s="430" t="str">
        <f t="shared" si="939"/>
        <v/>
      </c>
      <c r="BB233" s="430" t="str">
        <f t="shared" si="939"/>
        <v/>
      </c>
      <c r="BC233" s="430" t="str">
        <f t="shared" si="939"/>
        <v/>
      </c>
      <c r="BD233" s="430" t="str">
        <f t="shared" si="939"/>
        <v/>
      </c>
      <c r="BE233" s="430" t="str">
        <f t="shared" si="939"/>
        <v/>
      </c>
      <c r="BF233" s="430" t="str">
        <f t="shared" si="939"/>
        <v/>
      </c>
      <c r="BG233" s="430" t="str">
        <f t="shared" si="939"/>
        <v/>
      </c>
      <c r="BH233" s="430" t="str">
        <f t="shared" si="939"/>
        <v/>
      </c>
      <c r="BI233" s="430" t="str">
        <f t="shared" si="939"/>
        <v/>
      </c>
      <c r="BJ233" s="430" t="str">
        <f t="shared" si="939"/>
        <v>50</v>
      </c>
      <c r="BK233" s="430" t="str">
        <f t="shared" si="939"/>
        <v/>
      </c>
      <c r="BL233" s="430" t="str">
        <f t="shared" si="939"/>
        <v/>
      </c>
      <c r="BM233" s="430" t="str">
        <f t="shared" si="939"/>
        <v/>
      </c>
      <c r="BN233" s="430" t="str">
        <f t="shared" si="939"/>
        <v/>
      </c>
      <c r="BO233" s="430" t="str">
        <f t="shared" si="939"/>
        <v/>
      </c>
      <c r="BP233" s="430" t="str">
        <f t="shared" si="939"/>
        <v/>
      </c>
      <c r="BQ233" s="430" t="str">
        <f t="shared" si="939"/>
        <v/>
      </c>
      <c r="BR233" s="430" t="str">
        <f t="shared" si="939"/>
        <v/>
      </c>
      <c r="BS233" s="432" t="str">
        <f t="shared" si="939"/>
        <v/>
      </c>
      <c r="BT233" s="433" t="str">
        <f>$AY233*Assembly!Y$4+$AZ233*Assembly!Y$5+$BA233*Assembly!Y$6+$BB233*Assembly!Y$7+$BC233*Assembly!Y$8+$BD233*Assembly!Y$9+$BE233*Assembly!Y$10+$BF233*Assembly!Y$11+$BG233*Assembly!Y$12+$BH233*Assembly!Y$13+$BI233*Assembly!Y$14+$BJ233*Assembly!Y$15+$BK233*Assembly!Y$16+$BL233*Assembly!Y$17+$BM233*Assembly!Y$18+$BN233*Assembly!Y$19+$BO233*Assembly!Y$20+$BP233*Assembly!Y$21+$BQ233*Assembly!Y$22+$BR233*Assembly!Y$23+$BS233*Assembly!Y$24</f>
        <v>2,960</v>
      </c>
      <c r="BU233" s="434" t="str">
        <f t="shared" si="8"/>
        <v>189</v>
      </c>
      <c r="BV233" s="434" t="str">
        <f>$AY233*Assembly!AC$4+$AZ233*Assembly!AC$5+$BA233*Assembly!AC$6+$BB233*Assembly!AC$7+$BC233*Assembly!AC$8+$BD233*Assembly!AC$9+$BE233*Assembly!AC$10+$BF233*Assembly!AC$11+$BG233*Assembly!AC$12+$BH233*Assembly!AC$13+$BI233*Assembly!AC$14+$BJ233*Assembly!AC$15+$BK233*Assembly!AC$16+$BL233*Assembly!AC$17+$BM233*Assembly!AC$18+$BN233*Assembly!AC$19+$BO233*Assembly!AC$20+$BP233*Assembly!AC$21+$BQ233*Assembly!AC$22+$BR233*Assembly!AC$23+$BS233*Assembly!AC$24</f>
        <v>14,800</v>
      </c>
      <c r="BW233" s="435" t="str">
        <f t="shared" si="9"/>
        <v>5.00</v>
      </c>
      <c r="BX233" s="436" t="str">
        <f t="shared" si="10"/>
        <v>947</v>
      </c>
      <c r="BY233" s="437" t="str">
        <f t="shared" si="11"/>
        <v>78.1</v>
      </c>
      <c r="BZ233" s="438"/>
      <c r="CA233" s="434" t="str">
        <f>$AY233*Assembly!X$4+$AZ233*Assembly!X$5+$BA233*Assembly!X$6+$BB233*Assembly!X$7+$BC233*Assembly!X$8+$BD233*Assembly!X$9+$BE233*Assembly!X$10+$BF233*Assembly!X$11+$BG233*Assembly!X$12+$BH233*Assembly!X$13+$BI233*Assembly!X$14+$BJ233*Assembly!X$15+$BK233*Assembly!X$16+$BL233*Assembly!X$17+$BM233*Assembly!X$18+$BN233*Assembly!X$19+$BO233*Assembly!X$20+$BP233*Assembly!X$21+$BQ233*Assembly!X$22+$BR233*Assembly!X$23+$BS233*Assembly!X$24</f>
        <v>233</v>
      </c>
      <c r="CB233" s="434" t="str">
        <f t="shared" si="12"/>
        <v>36,244</v>
      </c>
      <c r="CC233" s="439" t="str">
        <f t="shared" si="13"/>
        <v>0.0362</v>
      </c>
      <c r="CD233" s="440" t="str">
        <f>$AY233*Assembly!AB$4+$AZ233*Assembly!AB$5+$BA233*Assembly!AB$6+$BB233*Assembly!AB$7+$BC233*Assembly!AB$8+$BD233*Assembly!AB$9+$BE233*Assembly!AB$10+$BF233*Assembly!AB$11+$BG233*Assembly!AB$12+$BH233*Assembly!AB$13+$BI233*Assembly!AB$14+$BJ233*Assembly!AB$15+$BK233*Assembly!AB$16+$BL233*Assembly!AB$17+$BM233*Assembly!AB$18+$BN233*Assembly!AB$19+$BO233*Assembly!AB$20+$BP233*Assembly!AB$21+$BQ233*Assembly!AB$22+$BR233*Assembly!AB$23+$BS233*Assembly!AB$24</f>
        <v>1,149</v>
      </c>
      <c r="CE233" s="457" t="str">
        <f>$AY233*Assembly!M$4+$AZ233*Assembly!M$5+$BA233*Assembly!M$6+$BB233*Assembly!M$7+$BC233*Assembly!M$8+$BD233*Assembly!M$9+$BE233*Assembly!M$10+$BF233*Assembly!M$11+$BG233*Assembly!M$12+$BH233*Assembly!M$13+$BI233*Assembly!M$14+$BJ233*Assembly!M$15+$BK233*Assembly!M$16+$BL233*Assembly!M$17+$BM233*Assembly!M$18+$BN233*Assembly!M$19+$BO233*Assembly!M$20+$BP233*Assembly!M$21+$BQ233*Assembly!M$22+$BR233*Assembly!M$23+$BS233*Assembly!M$24</f>
        <v>3,393</v>
      </c>
      <c r="CF233" s="457" t="str">
        <f>$AY233*Assembly!N$4+$AZ233*Assembly!N$5+$BA233*Assembly!N$6+$BB233*Assembly!N$7+$BC233*Assembly!N$8+$BD233*Assembly!N$9+$BE233*Assembly!N$10+$BF233*Assembly!N$11+$BG233*Assembly!N$12+$BH233*Assembly!N$13+$BI233*Assembly!N$14+$BJ233*Assembly!N$15+$BK233*Assembly!N$16+$BL233*Assembly!N$17+$BM233*Assembly!N$18+$BN233*Assembly!N$19+$BO233*Assembly!N$20+$BP233*Assembly!N$21+$BQ233*Assembly!N$22+$BR233*Assembly!N$23+$BS233*Assembly!N$24</f>
        <v>250</v>
      </c>
      <c r="CG233" s="457" t="str">
        <f>$AY233*Assembly!O$4+$AZ233*Assembly!O$5+$BA233*Assembly!O$6+$BB233*Assembly!O$7+$BC233*Assembly!O$8+$BD233*Assembly!O$9+$BE233*Assembly!O$10+$BF233*Assembly!O$11+$BG233*Assembly!O$12+$BH233*Assembly!O$13+$BI233*Assembly!O$14+$BJ233*Assembly!O$15+$BK233*Assembly!O$16+$BL233*Assembly!O$17+$BM233*Assembly!O$18+$BN233*Assembly!O$19+$BO233*Assembly!O$20+$BP233*Assembly!O$21+$BQ233*Assembly!O$22+$BR233*Assembly!O$23+$BS233*Assembly!O$24</f>
        <v>150</v>
      </c>
      <c r="CH233" s="454" t="str">
        <f>$AY233*Assembly!P$4+$AZ233*Assembly!P$5+$BA233*Assembly!P$6+$BB233*Assembly!P$7+$BC233*Assembly!P$8+$BD233*Assembly!P$9+$BE233*Assembly!P$10+$BF233*Assembly!P$11+$BG233*Assembly!P$12+$BH233*Assembly!P$13+$BI233*Assembly!P$14+$BJ233*Assembly!P$15+$BK233*Assembly!P$16+$BL233*Assembly!P$17+$BM233*Assembly!P$18+$BN233*Assembly!P$19+$BO233*Assembly!P$20+$BP233*Assembly!P$21+$BQ233*Assembly!P$22+$BR233*Assembly!P$23+$BS233*Assembly!P$24</f>
        <v>0</v>
      </c>
      <c r="CI233" s="454" t="str">
        <f>$AY233*Assembly!Q$4+$AZ233*Assembly!Q$5+$BA233*Assembly!Q$6+$BB233*Assembly!Q$7+$BC233*Assembly!Q$8+$BD233*Assembly!Q$9+$BE233*Assembly!Q$10+$BF233*Assembly!Q$11+$BG233*Assembly!Q$12+$BH233*Assembly!Q$13+$BI233*Assembly!Q$14+$BJ233*Assembly!Q$15+$BK233*Assembly!Q$16+$BL233*Assembly!Q$17+$BM233*Assembly!Q$18+$BN233*Assembly!Q$19+$BO233*Assembly!Q$20+$BP233*Assembly!Q$21+$BQ233*Assembly!Q$22+$BR233*Assembly!Q$23+$BS233*Assembly!Q$24</f>
        <v>0</v>
      </c>
      <c r="CJ233" s="457" t="str">
        <f>$AY233*Assembly!R$4+$AZ233*Assembly!R$5+$BA233*Assembly!R$6+$BB233*Assembly!R$7+$BC233*Assembly!R$8+$BD233*Assembly!R$9+$BE233*Assembly!R$10+$BF233*Assembly!R$11+$BG233*Assembly!R$12+$BH233*Assembly!R$13+$BI233*Assembly!R$14+$BJ233*Assembly!R$15+$BK233*Assembly!R$16+$BL233*Assembly!R$17+$BM233*Assembly!R$18+$BN233*Assembly!R$19+$BO233*Assembly!R$20+$BP233*Assembly!R$21+$BQ233*Assembly!R$22+$BR233*Assembly!R$23+$BS233*Assembly!R$24</f>
        <v>0</v>
      </c>
      <c r="CK233" s="454" t="str">
        <f>$AY233*Assembly!S$4+$AZ233*Assembly!S$5+$BA233*Assembly!S$6+$BB233*Assembly!S$7+$BC233*Assembly!S$8+$BD233*Assembly!S$9+$BE233*Assembly!S$10+$BF233*Assembly!S$11+$BG233*Assembly!S$12+$BH233*Assembly!S$13+$BI233*Assembly!S$14+$BJ233*Assembly!S$15+$BK233*Assembly!S$16+$BL233*Assembly!S$17+$BM233*Assembly!S$18+$BN233*Assembly!S$19+$BO233*Assembly!S$20+$BP233*Assembly!S$21+$BQ233*Assembly!S$22+$BR233*Assembly!S$23+$BS233*Assembly!S$24</f>
        <v>0</v>
      </c>
      <c r="CL233" s="454" t="str">
        <f>$AY233*Assembly!T$4+$AZ233*Assembly!T$5+$BA233*Assembly!T$6+$BB233*Assembly!T$7+$BC233*Assembly!T$8+$BD233*Assembly!T$9+$BE233*Assembly!T$10+$BF233*Assembly!T$11+$BG233*Assembly!T$12+$BH233*Assembly!T$13+$BI233*Assembly!T$14+$BJ233*Assembly!T$15+$BK233*Assembly!T$16+$BL233*Assembly!T$17+$BM233*Assembly!T$18+$BN233*Assembly!T$19+$BO233*Assembly!T$20+$BP233*Assembly!T$21+$BQ233*Assembly!T$22+$BR233*Assembly!T$23+$BS233*Assembly!T$24</f>
        <v>0</v>
      </c>
      <c r="CM233" s="454" t="str">
        <f>$AY233*Assembly!U$4+$AZ233*Assembly!U$5+$BA233*Assembly!U$6+$BB233*Assembly!U$7+$BC233*Assembly!U$8+$BD233*Assembly!U$9+$BE233*Assembly!U$10+$BF233*Assembly!U$11+$BG233*Assembly!U$12+$BH233*Assembly!U$13+$BI233*Assembly!U$14+$BJ233*Assembly!U$15+$BK233*Assembly!U$16+$BL233*Assembly!U$17+$BM233*Assembly!U$18+$BN233*Assembly!U$19+$BO233*Assembly!U$20+$BP233*Assembly!U$21+$BQ233*Assembly!U$22+$BR233*Assembly!U$23+$BS233*Assembly!U$24</f>
        <v>0</v>
      </c>
      <c r="CN233" s="457" t="str">
        <f>$AY233*Assembly!V$4+$AZ233*Assembly!V$5+$BA233*Assembly!V$6+$BB233*Assembly!V$7+$BC233*Assembly!V$8+$BD233*Assembly!V$9+$BE233*Assembly!V$10+$BF233*Assembly!V$11+$BG233*Assembly!V$12+$BH233*Assembly!V$13+$BI233*Assembly!V$14+$BJ233*Assembly!V$15+$BK233*Assembly!V$16+$BL233*Assembly!V$17+$BM233*Assembly!V$18+$BN233*Assembly!V$19+$BO233*Assembly!V$20+$BP233*Assembly!V$21+$BQ233*Assembly!V$22+$BR233*Assembly!V$23+$BS233*Assembly!V$24</f>
        <v>0</v>
      </c>
      <c r="CO233" s="457" t="str">
        <f>CE233*Refining!$F$3</f>
        <v>6,059</v>
      </c>
      <c r="CP233" s="457" t="str">
        <f>CF233*Refining!$F$4</f>
        <v>781</v>
      </c>
      <c r="CQ233" s="457" t="str">
        <f>CG233*Refining!$F$5</f>
        <v>625</v>
      </c>
      <c r="CR233" s="457" t="str">
        <f>CH233*Refining!$F$6</f>
        <v>0</v>
      </c>
      <c r="CS233" s="457" t="str">
        <f>CI233*Refining!$F$7</f>
        <v>0</v>
      </c>
      <c r="CT233" s="457" t="str">
        <f>CJ233*Refining!$F$8</f>
        <v>0</v>
      </c>
      <c r="CU233" s="457" t="str">
        <f>CK233*Refining!$F$9</f>
        <v>0</v>
      </c>
      <c r="CV233" s="457" t="str">
        <f>CL233*Refining!$F$10</f>
        <v>0</v>
      </c>
      <c r="CW233" s="457" t="str">
        <f>CM233*Refining!$F$11</f>
        <v>0</v>
      </c>
      <c r="CX233" s="457" t="str">
        <f>CN233*Refining!$F$12</f>
        <v>0</v>
      </c>
      <c r="CY233" s="441" t="str">
        <f t="shared" ref="CY233:DR233" si="940">IF(CE233 = 0, "", CE233)</f>
        <v>3,393</v>
      </c>
      <c r="CZ233" s="442" t="str">
        <f t="shared" si="940"/>
        <v>250</v>
      </c>
      <c r="DA233" s="442" t="str">
        <f t="shared" si="940"/>
        <v>150</v>
      </c>
      <c r="DB233" s="443" t="str">
        <f t="shared" si="940"/>
        <v/>
      </c>
      <c r="DC233" s="444" t="str">
        <f t="shared" si="940"/>
        <v/>
      </c>
      <c r="DD233" s="442" t="str">
        <f t="shared" si="940"/>
        <v/>
      </c>
      <c r="DE233" s="444" t="str">
        <f t="shared" si="940"/>
        <v/>
      </c>
      <c r="DF233" s="444" t="str">
        <f t="shared" si="940"/>
        <v/>
      </c>
      <c r="DG233" s="442" t="str">
        <f t="shared" si="940"/>
        <v/>
      </c>
      <c r="DH233" s="445" t="str">
        <f t="shared" si="940"/>
        <v/>
      </c>
      <c r="DI233" s="441" t="str">
        <f t="shared" si="940"/>
        <v>6,059</v>
      </c>
      <c r="DJ233" s="442" t="str">
        <f t="shared" si="940"/>
        <v>781</v>
      </c>
      <c r="DK233" s="442" t="str">
        <f t="shared" si="940"/>
        <v>625</v>
      </c>
      <c r="DL233" s="442" t="str">
        <f t="shared" si="940"/>
        <v/>
      </c>
      <c r="DM233" s="446" t="str">
        <f t="shared" si="940"/>
        <v/>
      </c>
      <c r="DN233" s="442" t="str">
        <f t="shared" si="940"/>
        <v/>
      </c>
      <c r="DO233" s="442" t="str">
        <f t="shared" si="940"/>
        <v/>
      </c>
      <c r="DP233" s="442" t="str">
        <f t="shared" si="940"/>
        <v/>
      </c>
      <c r="DQ233" s="442" t="str">
        <f t="shared" si="940"/>
        <v/>
      </c>
      <c r="DR233" s="445" t="str">
        <f t="shared" si="940"/>
        <v/>
      </c>
      <c r="DS233" s="447" t="str">
        <f t="shared" si="15"/>
        <v>3,793</v>
      </c>
      <c r="DT233" s="448" t="str">
        <f t="shared" si="16"/>
        <v>7,465</v>
      </c>
      <c r="DU233" s="434" t="str">
        <f>CY233*'Ores &amp; Ingots'!$C$3+CZ233*'Ores &amp; Ingots'!$C$4+DA233*'Ores &amp; Ingots'!$C$5+DB233*'Ores &amp; Ingots'!$C$6+DC233*'Ores &amp; Ingots'!$C$7+DD233*'Ores &amp; Ingots'!$C$8+DE233*'Ores &amp; Ingots'!$C$9+DF233*'Ores &amp; Ingots'!$C$10+DG233*'Ores &amp; Ingots'!$C$11+DH233*'Ores &amp; Ingots'!$C$12</f>
        <v>476</v>
      </c>
      <c r="DV233" s="434" t="str">
        <f>DI233*'Ores &amp; Ingots'!$B$3+DJ233*'Ores &amp; Ingots'!$B$4+DK233*'Ores &amp; Ingots'!$B$5+DL233*'Ores &amp; Ingots'!$B$6+DM233*'Ores &amp; Ingots'!$B$7+DN233*'Ores &amp; Ingots'!$B$8+DO233*'Ores &amp; Ingots'!$B$9+DP233*'Ores &amp; Ingots'!$B$10+DQ233*'Ores &amp; Ingots'!$B$11+DR233*'Ores &amp; Ingots'!$B$12</f>
        <v>2,762</v>
      </c>
      <c r="DW233" s="448" t="str">
        <f>CY233*Refining!$G$3+CZ233*Refining!$G$4+DA233*Refining!$G$5+DB233*Refining!$G$6+DC233*Refining!$G$7+DD233*Refining!$G$8+DE233*Refining!$G$9+DF233*Refining!$G$10+DG233*Refining!$G$11+DH233*Refining!$G$12</f>
        <v>3,358</v>
      </c>
      <c r="DX233" s="448" t="str">
        <f t="shared" si="17"/>
        <v>522,361</v>
      </c>
      <c r="DY233" s="449" t="str">
        <f t="shared" si="18"/>
        <v>0.5224</v>
      </c>
      <c r="DZ233" s="447" t="str">
        <f t="shared" si="19"/>
        <v>3,599</v>
      </c>
      <c r="EA233" s="446" t="str">
        <f t="shared" ref="EA233:EB233" si="941">DZ233/60</f>
        <v>60.0</v>
      </c>
      <c r="EB233" s="446" t="str">
        <f t="shared" si="941"/>
        <v>1.0</v>
      </c>
      <c r="EC233" s="450" t="str">
        <f t="shared" si="21"/>
        <v>0.04</v>
      </c>
      <c r="ED233" s="447" t="str">
        <f t="shared" si="22"/>
        <v>558,606</v>
      </c>
      <c r="EE233" s="446" t="str">
        <f t="shared" ref="EE233:EF233" si="942">ED233/1000</f>
        <v>558.6</v>
      </c>
      <c r="EF233" s="451" t="str">
        <f t="shared" si="942"/>
        <v>0.56</v>
      </c>
      <c r="EG233" s="452" t="str">
        <f t="shared" si="24"/>
        <v>0.5586</v>
      </c>
      <c r="EH233" s="225" t="s">
        <v>12</v>
      </c>
    </row>
    <row r="234">
      <c r="A234" s="42"/>
      <c r="B234" s="261" t="s">
        <v>1089</v>
      </c>
      <c r="C234" s="262" t="s">
        <v>886</v>
      </c>
      <c r="D234" s="262">
        <v>1.0</v>
      </c>
      <c r="E234" s="262">
        <v>1.0</v>
      </c>
      <c r="F234" s="262">
        <v>1.0</v>
      </c>
      <c r="G234" s="460" t="str">
        <f t="shared" si="5"/>
        <v>15.625</v>
      </c>
      <c r="H234" s="461">
        <v>8.0</v>
      </c>
      <c r="I234" s="461">
        <v>20.0</v>
      </c>
      <c r="J234" s="461" t="str">
        <f>H234/Main!$D$9</f>
        <v>8</v>
      </c>
      <c r="K234" s="461" t="str">
        <f>I234/Main!$D$10</f>
        <v>20</v>
      </c>
      <c r="L234" s="462" t="str">
        <f t="shared" si="6"/>
        <v>2.5</v>
      </c>
      <c r="M234" s="462">
        <v>1.0</v>
      </c>
      <c r="N234" s="464"/>
      <c r="O234" s="464"/>
      <c r="P234" s="464"/>
      <c r="Q234" s="463"/>
      <c r="R234" s="464"/>
      <c r="S234" s="465"/>
      <c r="T234" s="465"/>
      <c r="U234" s="464"/>
      <c r="V234" s="464"/>
      <c r="W234" s="465"/>
      <c r="X234" s="465"/>
      <c r="Y234" s="464"/>
      <c r="Z234" s="464"/>
      <c r="AA234" s="464"/>
      <c r="AB234" s="464"/>
      <c r="AC234" s="527" t="s">
        <v>6</v>
      </c>
      <c r="AD234" s="510">
        <v>94.0</v>
      </c>
      <c r="AE234" s="474">
        <v>0.0</v>
      </c>
      <c r="AF234" s="474">
        <v>0.0</v>
      </c>
      <c r="AG234" s="474">
        <v>0.0</v>
      </c>
      <c r="AH234" s="474">
        <v>0.0</v>
      </c>
      <c r="AI234" s="474">
        <v>0.0</v>
      </c>
      <c r="AJ234" s="474">
        <v>0.0</v>
      </c>
      <c r="AK234" s="474">
        <v>0.0</v>
      </c>
      <c r="AL234" s="474">
        <v>0.0</v>
      </c>
      <c r="AM234" s="474">
        <v>0.0</v>
      </c>
      <c r="AN234" s="474">
        <v>0.0</v>
      </c>
      <c r="AO234" s="474">
        <v>25.0</v>
      </c>
      <c r="AP234" s="474">
        <v>0.0</v>
      </c>
      <c r="AQ234" s="474">
        <v>0.0</v>
      </c>
      <c r="AR234" s="474">
        <v>0.0</v>
      </c>
      <c r="AS234" s="474">
        <v>0.0</v>
      </c>
      <c r="AT234" s="474">
        <v>0.0</v>
      </c>
      <c r="AU234" s="474">
        <v>0.0</v>
      </c>
      <c r="AV234" s="474">
        <v>0.0</v>
      </c>
      <c r="AW234" s="474">
        <v>0.0</v>
      </c>
      <c r="AX234" s="474">
        <v>0.0</v>
      </c>
      <c r="AY234" s="538" t="str">
        <f t="shared" ref="AY234:BS234" si="943">IF(AD234 = 0, "", AD234)</f>
        <v>94</v>
      </c>
      <c r="AZ234" s="470" t="str">
        <f t="shared" si="943"/>
        <v/>
      </c>
      <c r="BA234" s="470" t="str">
        <f t="shared" si="943"/>
        <v/>
      </c>
      <c r="BB234" s="470" t="str">
        <f t="shared" si="943"/>
        <v/>
      </c>
      <c r="BC234" s="470" t="str">
        <f t="shared" si="943"/>
        <v/>
      </c>
      <c r="BD234" s="470" t="str">
        <f t="shared" si="943"/>
        <v/>
      </c>
      <c r="BE234" s="470" t="str">
        <f t="shared" si="943"/>
        <v/>
      </c>
      <c r="BF234" s="470" t="str">
        <f t="shared" si="943"/>
        <v/>
      </c>
      <c r="BG234" s="470" t="str">
        <f t="shared" si="943"/>
        <v/>
      </c>
      <c r="BH234" s="470" t="str">
        <f t="shared" si="943"/>
        <v/>
      </c>
      <c r="BI234" s="470" t="str">
        <f t="shared" si="943"/>
        <v/>
      </c>
      <c r="BJ234" s="470" t="str">
        <f t="shared" si="943"/>
        <v>25</v>
      </c>
      <c r="BK234" s="470" t="str">
        <f t="shared" si="943"/>
        <v/>
      </c>
      <c r="BL234" s="470" t="str">
        <f t="shared" si="943"/>
        <v/>
      </c>
      <c r="BM234" s="470" t="str">
        <f t="shared" si="943"/>
        <v/>
      </c>
      <c r="BN234" s="470" t="str">
        <f t="shared" si="943"/>
        <v/>
      </c>
      <c r="BO234" s="470" t="str">
        <f t="shared" si="943"/>
        <v/>
      </c>
      <c r="BP234" s="470" t="str">
        <f t="shared" si="943"/>
        <v/>
      </c>
      <c r="BQ234" s="470" t="str">
        <f t="shared" si="943"/>
        <v/>
      </c>
      <c r="BR234" s="470" t="str">
        <f t="shared" si="943"/>
        <v/>
      </c>
      <c r="BS234" s="472" t="str">
        <f t="shared" si="943"/>
        <v/>
      </c>
      <c r="BT234" s="473" t="str">
        <f>$AY234*Assembly!Y$4+$AZ234*Assembly!Y$5+$BA234*Assembly!Y$6+$BB234*Assembly!Y$7+$BC234*Assembly!Y$8+$BD234*Assembly!Y$9+$BE234*Assembly!Y$10+$BF234*Assembly!Y$11+$BG234*Assembly!Y$12+$BH234*Assembly!Y$13+$BI234*Assembly!Y$14+$BJ234*Assembly!Y$15+$BK234*Assembly!Y$16+$BL234*Assembly!Y$17+$BM234*Assembly!Y$18+$BN234*Assembly!Y$19+$BO234*Assembly!Y$20+$BP234*Assembly!Y$21+$BQ234*Assembly!Y$22+$BR234*Assembly!Y$23+$BS234*Assembly!Y$24</f>
        <v>2,030</v>
      </c>
      <c r="BU234" s="474" t="str">
        <f t="shared" si="8"/>
        <v>130</v>
      </c>
      <c r="BV234" s="474" t="str">
        <f>$AY234*Assembly!AC$4+$AZ234*Assembly!AC$5+$BA234*Assembly!AC$6+$BB234*Assembly!AC$7+$BC234*Assembly!AC$8+$BD234*Assembly!AC$9+$BE234*Assembly!AC$10+$BF234*Assembly!AC$11+$BG234*Assembly!AC$12+$BH234*Assembly!AC$13+$BI234*Assembly!AC$14+$BJ234*Assembly!AC$15+$BK234*Assembly!AC$16+$BL234*Assembly!AC$17+$BM234*Assembly!AC$18+$BN234*Assembly!AC$19+$BO234*Assembly!AC$20+$BP234*Assembly!AC$21+$BQ234*Assembly!AC$22+$BR234*Assembly!AC$23+$BS234*Assembly!AC$24</f>
        <v>10,150</v>
      </c>
      <c r="BW234" s="475" t="str">
        <f t="shared" si="9"/>
        <v>5.00</v>
      </c>
      <c r="BX234" s="476" t="str">
        <f t="shared" si="10"/>
        <v>650</v>
      </c>
      <c r="BY234" s="477" t="str">
        <f t="shared" si="11"/>
        <v>78.1</v>
      </c>
      <c r="BZ234" s="478"/>
      <c r="CA234" s="474" t="str">
        <f>$AY234*Assembly!X$4+$AZ234*Assembly!X$5+$BA234*Assembly!X$6+$BB234*Assembly!X$7+$BC234*Assembly!X$8+$BD234*Assembly!X$9+$BE234*Assembly!X$10+$BF234*Assembly!X$11+$BG234*Assembly!X$12+$BH234*Assembly!X$13+$BI234*Assembly!X$14+$BJ234*Assembly!X$15+$BK234*Assembly!X$16+$BL234*Assembly!X$17+$BM234*Assembly!X$18+$BN234*Assembly!X$19+$BO234*Assembly!X$20+$BP234*Assembly!X$21+$BQ234*Assembly!X$22+$BR234*Assembly!X$23+$BS234*Assembly!X$24</f>
        <v>144</v>
      </c>
      <c r="CB234" s="474" t="str">
        <f t="shared" si="12"/>
        <v>22,400</v>
      </c>
      <c r="CC234" s="479" t="str">
        <f t="shared" si="13"/>
        <v>0.0224</v>
      </c>
      <c r="CD234" s="480" t="str">
        <f>$AY234*Assembly!AB$4+$AZ234*Assembly!AB$5+$BA234*Assembly!AB$6+$BB234*Assembly!AB$7+$BC234*Assembly!AB$8+$BD234*Assembly!AB$9+$BE234*Assembly!AB$10+$BF234*Assembly!AB$11+$BG234*Assembly!AB$12+$BH234*Assembly!AB$13+$BI234*Assembly!AB$14+$BJ234*Assembly!AB$15+$BK234*Assembly!AB$16+$BL234*Assembly!AB$17+$BM234*Assembly!AB$18+$BN234*Assembly!AB$19+$BO234*Assembly!AB$20+$BP234*Assembly!AB$21+$BQ234*Assembly!AB$22+$BR234*Assembly!AB$23+$BS234*Assembly!AB$24</f>
        <v>657</v>
      </c>
      <c r="CE234" s="463" t="str">
        <f>$AY234*Assembly!M$4+$AZ234*Assembly!M$5+$BA234*Assembly!M$6+$BB234*Assembly!M$7+$BC234*Assembly!M$8+$BD234*Assembly!M$9+$BE234*Assembly!M$10+$BF234*Assembly!M$11+$BG234*Assembly!M$12+$BH234*Assembly!M$13+$BI234*Assembly!M$14+$BJ234*Assembly!M$15+$BK234*Assembly!M$16+$BL234*Assembly!M$17+$BM234*Assembly!M$18+$BN234*Assembly!M$19+$BO234*Assembly!M$20+$BP234*Assembly!M$21+$BQ234*Assembly!M$22+$BR234*Assembly!M$23+$BS234*Assembly!M$24</f>
        <v>2,274</v>
      </c>
      <c r="CF234" s="463" t="str">
        <f>$AY234*Assembly!N$4+$AZ234*Assembly!N$5+$BA234*Assembly!N$6+$BB234*Assembly!N$7+$BC234*Assembly!N$8+$BD234*Assembly!N$9+$BE234*Assembly!N$10+$BF234*Assembly!N$11+$BG234*Assembly!N$12+$BH234*Assembly!N$13+$BI234*Assembly!N$14+$BJ234*Assembly!N$15+$BK234*Assembly!N$16+$BL234*Assembly!N$17+$BM234*Assembly!N$18+$BN234*Assembly!N$19+$BO234*Assembly!N$20+$BP234*Assembly!N$21+$BQ234*Assembly!N$22+$BR234*Assembly!N$23+$BS234*Assembly!N$24</f>
        <v>125</v>
      </c>
      <c r="CG234" s="463" t="str">
        <f>$AY234*Assembly!O$4+$AZ234*Assembly!O$5+$BA234*Assembly!O$6+$BB234*Assembly!O$7+$BC234*Assembly!O$8+$BD234*Assembly!O$9+$BE234*Assembly!O$10+$BF234*Assembly!O$11+$BG234*Assembly!O$12+$BH234*Assembly!O$13+$BI234*Assembly!O$14+$BJ234*Assembly!O$15+$BK234*Assembly!O$16+$BL234*Assembly!O$17+$BM234*Assembly!O$18+$BN234*Assembly!O$19+$BO234*Assembly!O$20+$BP234*Assembly!O$21+$BQ234*Assembly!O$22+$BR234*Assembly!O$23+$BS234*Assembly!O$24</f>
        <v>75</v>
      </c>
      <c r="CH234" s="461" t="str">
        <f>$AY234*Assembly!P$4+$AZ234*Assembly!P$5+$BA234*Assembly!P$6+$BB234*Assembly!P$7+$BC234*Assembly!P$8+$BD234*Assembly!P$9+$BE234*Assembly!P$10+$BF234*Assembly!P$11+$BG234*Assembly!P$12+$BH234*Assembly!P$13+$BI234*Assembly!P$14+$BJ234*Assembly!P$15+$BK234*Assembly!P$16+$BL234*Assembly!P$17+$BM234*Assembly!P$18+$BN234*Assembly!P$19+$BO234*Assembly!P$20+$BP234*Assembly!P$21+$BQ234*Assembly!P$22+$BR234*Assembly!P$23+$BS234*Assembly!P$24</f>
        <v>0</v>
      </c>
      <c r="CI234" s="461" t="str">
        <f>$AY234*Assembly!Q$4+$AZ234*Assembly!Q$5+$BA234*Assembly!Q$6+$BB234*Assembly!Q$7+$BC234*Assembly!Q$8+$BD234*Assembly!Q$9+$BE234*Assembly!Q$10+$BF234*Assembly!Q$11+$BG234*Assembly!Q$12+$BH234*Assembly!Q$13+$BI234*Assembly!Q$14+$BJ234*Assembly!Q$15+$BK234*Assembly!Q$16+$BL234*Assembly!Q$17+$BM234*Assembly!Q$18+$BN234*Assembly!Q$19+$BO234*Assembly!Q$20+$BP234*Assembly!Q$21+$BQ234*Assembly!Q$22+$BR234*Assembly!Q$23+$BS234*Assembly!Q$24</f>
        <v>0</v>
      </c>
      <c r="CJ234" s="463" t="str">
        <f>$AY234*Assembly!R$4+$AZ234*Assembly!R$5+$BA234*Assembly!R$6+$BB234*Assembly!R$7+$BC234*Assembly!R$8+$BD234*Assembly!R$9+$BE234*Assembly!R$10+$BF234*Assembly!R$11+$BG234*Assembly!R$12+$BH234*Assembly!R$13+$BI234*Assembly!R$14+$BJ234*Assembly!R$15+$BK234*Assembly!R$16+$BL234*Assembly!R$17+$BM234*Assembly!R$18+$BN234*Assembly!R$19+$BO234*Assembly!R$20+$BP234*Assembly!R$21+$BQ234*Assembly!R$22+$BR234*Assembly!R$23+$BS234*Assembly!R$24</f>
        <v>0</v>
      </c>
      <c r="CK234" s="461" t="str">
        <f>$AY234*Assembly!S$4+$AZ234*Assembly!S$5+$BA234*Assembly!S$6+$BB234*Assembly!S$7+$BC234*Assembly!S$8+$BD234*Assembly!S$9+$BE234*Assembly!S$10+$BF234*Assembly!S$11+$BG234*Assembly!S$12+$BH234*Assembly!S$13+$BI234*Assembly!S$14+$BJ234*Assembly!S$15+$BK234*Assembly!S$16+$BL234*Assembly!S$17+$BM234*Assembly!S$18+$BN234*Assembly!S$19+$BO234*Assembly!S$20+$BP234*Assembly!S$21+$BQ234*Assembly!S$22+$BR234*Assembly!S$23+$BS234*Assembly!S$24</f>
        <v>0</v>
      </c>
      <c r="CL234" s="461" t="str">
        <f>$AY234*Assembly!T$4+$AZ234*Assembly!T$5+$BA234*Assembly!T$6+$BB234*Assembly!T$7+$BC234*Assembly!T$8+$BD234*Assembly!T$9+$BE234*Assembly!T$10+$BF234*Assembly!T$11+$BG234*Assembly!T$12+$BH234*Assembly!T$13+$BI234*Assembly!T$14+$BJ234*Assembly!T$15+$BK234*Assembly!T$16+$BL234*Assembly!T$17+$BM234*Assembly!T$18+$BN234*Assembly!T$19+$BO234*Assembly!T$20+$BP234*Assembly!T$21+$BQ234*Assembly!T$22+$BR234*Assembly!T$23+$BS234*Assembly!T$24</f>
        <v>0</v>
      </c>
      <c r="CM234" s="461" t="str">
        <f>$AY234*Assembly!U$4+$AZ234*Assembly!U$5+$BA234*Assembly!U$6+$BB234*Assembly!U$7+$BC234*Assembly!U$8+$BD234*Assembly!U$9+$BE234*Assembly!U$10+$BF234*Assembly!U$11+$BG234*Assembly!U$12+$BH234*Assembly!U$13+$BI234*Assembly!U$14+$BJ234*Assembly!U$15+$BK234*Assembly!U$16+$BL234*Assembly!U$17+$BM234*Assembly!U$18+$BN234*Assembly!U$19+$BO234*Assembly!U$20+$BP234*Assembly!U$21+$BQ234*Assembly!U$22+$BR234*Assembly!U$23+$BS234*Assembly!U$24</f>
        <v>0</v>
      </c>
      <c r="CN234" s="463" t="str">
        <f>$AY234*Assembly!V$4+$AZ234*Assembly!V$5+$BA234*Assembly!V$6+$BB234*Assembly!V$7+$BC234*Assembly!V$8+$BD234*Assembly!V$9+$BE234*Assembly!V$10+$BF234*Assembly!V$11+$BG234*Assembly!V$12+$BH234*Assembly!V$13+$BI234*Assembly!V$14+$BJ234*Assembly!V$15+$BK234*Assembly!V$16+$BL234*Assembly!V$17+$BM234*Assembly!V$18+$BN234*Assembly!V$19+$BO234*Assembly!V$20+$BP234*Assembly!V$21+$BQ234*Assembly!V$22+$BR234*Assembly!V$23+$BS234*Assembly!V$24</f>
        <v>0</v>
      </c>
      <c r="CO234" s="463" t="str">
        <f>CE234*Refining!$F$3</f>
        <v>4,061</v>
      </c>
      <c r="CP234" s="463" t="str">
        <f>CF234*Refining!$F$4</f>
        <v>391</v>
      </c>
      <c r="CQ234" s="463" t="str">
        <f>CG234*Refining!$F$5</f>
        <v>313</v>
      </c>
      <c r="CR234" s="463" t="str">
        <f>CH234*Refining!$F$6</f>
        <v>0</v>
      </c>
      <c r="CS234" s="463" t="str">
        <f>CI234*Refining!$F$7</f>
        <v>0</v>
      </c>
      <c r="CT234" s="463" t="str">
        <f>CJ234*Refining!$F$8</f>
        <v>0</v>
      </c>
      <c r="CU234" s="463" t="str">
        <f>CK234*Refining!$F$9</f>
        <v>0</v>
      </c>
      <c r="CV234" s="463" t="str">
        <f>CL234*Refining!$F$10</f>
        <v>0</v>
      </c>
      <c r="CW234" s="463" t="str">
        <f>CM234*Refining!$F$11</f>
        <v>0</v>
      </c>
      <c r="CX234" s="463" t="str">
        <f>CN234*Refining!$F$12</f>
        <v>0</v>
      </c>
      <c r="CY234" s="481" t="str">
        <f t="shared" ref="CY234:DR234" si="944">IF(CE234 = 0, "", CE234)</f>
        <v>2,274</v>
      </c>
      <c r="CZ234" s="482" t="str">
        <f t="shared" si="944"/>
        <v>125</v>
      </c>
      <c r="DA234" s="482" t="str">
        <f t="shared" si="944"/>
        <v>75</v>
      </c>
      <c r="DB234" s="483" t="str">
        <f t="shared" si="944"/>
        <v/>
      </c>
      <c r="DC234" s="484" t="str">
        <f t="shared" si="944"/>
        <v/>
      </c>
      <c r="DD234" s="482" t="str">
        <f t="shared" si="944"/>
        <v/>
      </c>
      <c r="DE234" s="484" t="str">
        <f t="shared" si="944"/>
        <v/>
      </c>
      <c r="DF234" s="484" t="str">
        <f t="shared" si="944"/>
        <v/>
      </c>
      <c r="DG234" s="482" t="str">
        <f t="shared" si="944"/>
        <v/>
      </c>
      <c r="DH234" s="485" t="str">
        <f t="shared" si="944"/>
        <v/>
      </c>
      <c r="DI234" s="481" t="str">
        <f t="shared" si="944"/>
        <v>4,061</v>
      </c>
      <c r="DJ234" s="482" t="str">
        <f t="shared" si="944"/>
        <v>391</v>
      </c>
      <c r="DK234" s="482" t="str">
        <f t="shared" si="944"/>
        <v>313</v>
      </c>
      <c r="DL234" s="482" t="str">
        <f t="shared" si="944"/>
        <v/>
      </c>
      <c r="DM234" s="486" t="str">
        <f t="shared" si="944"/>
        <v/>
      </c>
      <c r="DN234" s="482" t="str">
        <f t="shared" si="944"/>
        <v/>
      </c>
      <c r="DO234" s="482" t="str">
        <f t="shared" si="944"/>
        <v/>
      </c>
      <c r="DP234" s="482" t="str">
        <f t="shared" si="944"/>
        <v/>
      </c>
      <c r="DQ234" s="482" t="str">
        <f t="shared" si="944"/>
        <v/>
      </c>
      <c r="DR234" s="485" t="str">
        <f t="shared" si="944"/>
        <v/>
      </c>
      <c r="DS234" s="487" t="str">
        <f t="shared" si="15"/>
        <v>2,474</v>
      </c>
      <c r="DT234" s="488" t="str">
        <f t="shared" si="16"/>
        <v>4,764</v>
      </c>
      <c r="DU234" s="474" t="str">
        <f>CY234*'Ores &amp; Ingots'!$C$3+CZ234*'Ores &amp; Ingots'!$C$4+DA234*'Ores &amp; Ingots'!$C$5+DB234*'Ores &amp; Ingots'!$C$6+DC234*'Ores &amp; Ingots'!$C$7+DD234*'Ores &amp; Ingots'!$C$8+DE234*'Ores &amp; Ingots'!$C$9+DF234*'Ores &amp; Ingots'!$C$10+DG234*'Ores &amp; Ingots'!$C$11+DH234*'Ores &amp; Ingots'!$C$12</f>
        <v>311</v>
      </c>
      <c r="DV234" s="474" t="str">
        <f>DI234*'Ores &amp; Ingots'!$B$3+DJ234*'Ores &amp; Ingots'!$B$4+DK234*'Ores &amp; Ingots'!$B$5+DL234*'Ores &amp; Ingots'!$B$6+DM234*'Ores &amp; Ingots'!$B$7+DN234*'Ores &amp; Ingots'!$B$8+DO234*'Ores &amp; Ingots'!$B$9+DP234*'Ores &amp; Ingots'!$B$10+DQ234*'Ores &amp; Ingots'!$B$11+DR234*'Ores &amp; Ingots'!$B$12</f>
        <v>1,763</v>
      </c>
      <c r="DW234" s="488" t="str">
        <f>CY234*Refining!$G$3+CZ234*Refining!$G$4+DA234*Refining!$G$5+DB234*Refining!$G$6+DC234*Refining!$G$7+DD234*Refining!$G$8+DE234*Refining!$G$9+DF234*Refining!$G$10+DG234*Refining!$G$11+DH234*Refining!$G$12</f>
        <v>1,719</v>
      </c>
      <c r="DX234" s="488" t="str">
        <f t="shared" si="17"/>
        <v>267,350</v>
      </c>
      <c r="DY234" s="489" t="str">
        <f t="shared" si="18"/>
        <v>0.2674</v>
      </c>
      <c r="DZ234" s="487" t="str">
        <f t="shared" si="19"/>
        <v>1,871</v>
      </c>
      <c r="EA234" s="486" t="str">
        <f t="shared" ref="EA234:EB234" si="945">DZ234/60</f>
        <v>31.2</v>
      </c>
      <c r="EB234" s="486" t="str">
        <f t="shared" si="945"/>
        <v>0.5</v>
      </c>
      <c r="EC234" s="490" t="str">
        <f t="shared" si="21"/>
        <v>0.02</v>
      </c>
      <c r="ED234" s="487" t="str">
        <f t="shared" si="22"/>
        <v>289,750</v>
      </c>
      <c r="EE234" s="486" t="str">
        <f t="shared" ref="EE234:EF234" si="946">ED234/1000</f>
        <v>289.8</v>
      </c>
      <c r="EF234" s="491" t="str">
        <f t="shared" si="946"/>
        <v>0.29</v>
      </c>
      <c r="EG234" s="492" t="str">
        <f t="shared" si="24"/>
        <v>0.2898</v>
      </c>
      <c r="EH234" s="225" t="s">
        <v>12</v>
      </c>
    </row>
    <row r="235">
      <c r="A235" s="323" t="s">
        <v>1090</v>
      </c>
      <c r="B235" s="192" t="s">
        <v>1046</v>
      </c>
      <c r="C235" s="193" t="s">
        <v>885</v>
      </c>
      <c r="D235" s="193">
        <v>1.0</v>
      </c>
      <c r="E235" s="193">
        <v>1.0</v>
      </c>
      <c r="F235" s="193">
        <v>1.0</v>
      </c>
      <c r="G235" s="385" t="str">
        <f t="shared" si="5"/>
        <v>0.125</v>
      </c>
      <c r="H235" s="386">
        <v>3.0</v>
      </c>
      <c r="I235" s="386">
        <v>7.5</v>
      </c>
      <c r="J235" s="386" t="str">
        <f>H235/Main!$D$9</f>
        <v>3</v>
      </c>
      <c r="K235" s="386" t="str">
        <f>I235/Main!$D$10</f>
        <v>7.5</v>
      </c>
      <c r="L235" s="387" t="str">
        <f t="shared" si="6"/>
        <v>2.5</v>
      </c>
      <c r="M235" s="387">
        <v>0.32</v>
      </c>
      <c r="N235" s="389"/>
      <c r="O235" s="389"/>
      <c r="P235" s="389"/>
      <c r="Q235" s="390"/>
      <c r="R235" s="389"/>
      <c r="S235" s="391"/>
      <c r="T235" s="391"/>
      <c r="U235" s="389"/>
      <c r="V235" s="389"/>
      <c r="W235" s="532"/>
      <c r="X235" s="391"/>
      <c r="Y235" s="389"/>
      <c r="Z235" s="389"/>
      <c r="AA235" s="389"/>
      <c r="AB235" s="389"/>
      <c r="AC235" s="533"/>
      <c r="AD235" s="496">
        <v>1.0</v>
      </c>
      <c r="AE235" s="401">
        <v>0.0</v>
      </c>
      <c r="AF235" s="401">
        <v>0.0</v>
      </c>
      <c r="AG235" s="401">
        <v>0.0</v>
      </c>
      <c r="AH235" s="401">
        <v>0.0</v>
      </c>
      <c r="AI235" s="401">
        <v>0.0</v>
      </c>
      <c r="AJ235" s="401">
        <v>0.0</v>
      </c>
      <c r="AK235" s="401">
        <v>0.0</v>
      </c>
      <c r="AL235" s="401">
        <v>0.0</v>
      </c>
      <c r="AM235" s="401">
        <v>0.0</v>
      </c>
      <c r="AN235" s="401">
        <v>0.0</v>
      </c>
      <c r="AO235" s="401">
        <v>0.0</v>
      </c>
      <c r="AP235" s="401">
        <v>0.0</v>
      </c>
      <c r="AQ235" s="401">
        <v>0.0</v>
      </c>
      <c r="AR235" s="401">
        <v>0.0</v>
      </c>
      <c r="AS235" s="401">
        <v>0.0</v>
      </c>
      <c r="AT235" s="401">
        <v>0.0</v>
      </c>
      <c r="AU235" s="401">
        <v>0.0</v>
      </c>
      <c r="AV235" s="401">
        <v>0.0</v>
      </c>
      <c r="AW235" s="401">
        <v>0.0</v>
      </c>
      <c r="AX235" s="401">
        <v>0.0</v>
      </c>
      <c r="AY235" s="536" t="str">
        <f t="shared" ref="AY235:BS235" si="947">IF(AD235 = 0, "", AD235)</f>
        <v>1</v>
      </c>
      <c r="AZ235" s="397" t="str">
        <f t="shared" si="947"/>
        <v/>
      </c>
      <c r="BA235" s="397" t="str">
        <f t="shared" si="947"/>
        <v/>
      </c>
      <c r="BB235" s="397" t="str">
        <f t="shared" si="947"/>
        <v/>
      </c>
      <c r="BC235" s="397" t="str">
        <f t="shared" si="947"/>
        <v/>
      </c>
      <c r="BD235" s="397" t="str">
        <f t="shared" si="947"/>
        <v/>
      </c>
      <c r="BE235" s="397" t="str">
        <f t="shared" si="947"/>
        <v/>
      </c>
      <c r="BF235" s="397" t="str">
        <f t="shared" si="947"/>
        <v/>
      </c>
      <c r="BG235" s="397" t="str">
        <f t="shared" si="947"/>
        <v/>
      </c>
      <c r="BH235" s="397" t="str">
        <f t="shared" si="947"/>
        <v/>
      </c>
      <c r="BI235" s="397" t="str">
        <f t="shared" si="947"/>
        <v/>
      </c>
      <c r="BJ235" s="397" t="str">
        <f t="shared" si="947"/>
        <v/>
      </c>
      <c r="BK235" s="397" t="str">
        <f t="shared" si="947"/>
        <v/>
      </c>
      <c r="BL235" s="397" t="str">
        <f t="shared" si="947"/>
        <v/>
      </c>
      <c r="BM235" s="397" t="str">
        <f t="shared" si="947"/>
        <v/>
      </c>
      <c r="BN235" s="397" t="str">
        <f t="shared" si="947"/>
        <v/>
      </c>
      <c r="BO235" s="397" t="str">
        <f t="shared" si="947"/>
        <v/>
      </c>
      <c r="BP235" s="397" t="str">
        <f t="shared" si="947"/>
        <v/>
      </c>
      <c r="BQ235" s="397" t="str">
        <f t="shared" si="947"/>
        <v/>
      </c>
      <c r="BR235" s="397" t="str">
        <f t="shared" si="947"/>
        <v/>
      </c>
      <c r="BS235" s="399" t="str">
        <f t="shared" si="947"/>
        <v/>
      </c>
      <c r="BT235" s="400" t="str">
        <f>$AY235*Assembly!Y$4+$AZ235*Assembly!Y$5+$BA235*Assembly!Y$6+$BB235*Assembly!Y$7+$BC235*Assembly!Y$8+$BD235*Assembly!Y$9+$BE235*Assembly!Y$10+$BF235*Assembly!Y$11+$BG235*Assembly!Y$12+$BH235*Assembly!Y$13+$BI235*Assembly!Y$14+$BJ235*Assembly!Y$15+$BK235*Assembly!Y$16+$BL235*Assembly!Y$17+$BM235*Assembly!Y$18+$BN235*Assembly!Y$19+$BO235*Assembly!Y$20+$BP235*Assembly!Y$21+$BQ235*Assembly!Y$22+$BR235*Assembly!Y$23+$BS235*Assembly!Y$24</f>
        <v>20</v>
      </c>
      <c r="BU235" s="401" t="str">
        <f t="shared" si="8"/>
        <v>160</v>
      </c>
      <c r="BV235" s="401" t="str">
        <f>$AY235*Assembly!AC$4+$AZ235*Assembly!AC$5+$BA235*Assembly!AC$6+$BB235*Assembly!AC$7+$BC235*Assembly!AC$8+$BD235*Assembly!AC$9+$BE235*Assembly!AC$10+$BF235*Assembly!AC$11+$BG235*Assembly!AC$12+$BH235*Assembly!AC$13+$BI235*Assembly!AC$14+$BJ235*Assembly!AC$15+$BK235*Assembly!AC$16+$BL235*Assembly!AC$17+$BM235*Assembly!AC$18+$BN235*Assembly!AC$19+$BO235*Assembly!AC$20+$BP235*Assembly!AC$21+$BQ235*Assembly!AC$22+$BR235*Assembly!AC$23+$BS235*Assembly!AC$24</f>
        <v>100</v>
      </c>
      <c r="BW235" s="402" t="str">
        <f t="shared" si="9"/>
        <v>5.00</v>
      </c>
      <c r="BX235" s="403" t="str">
        <f t="shared" si="10"/>
        <v>800</v>
      </c>
      <c r="BY235" s="404" t="str">
        <f t="shared" si="11"/>
        <v>0.6</v>
      </c>
      <c r="BZ235" s="405"/>
      <c r="CA235" s="401" t="str">
        <f>$AY235*Assembly!X$4+$AZ235*Assembly!X$5+$BA235*Assembly!X$6+$BB235*Assembly!X$7+$BC235*Assembly!X$8+$BD235*Assembly!X$9+$BE235*Assembly!X$10+$BF235*Assembly!X$11+$BG235*Assembly!X$12+$BH235*Assembly!X$13+$BI235*Assembly!X$14+$BJ235*Assembly!X$15+$BK235*Assembly!X$16+$BL235*Assembly!X$17+$BM235*Assembly!X$18+$BN235*Assembly!X$19+$BO235*Assembly!X$20+$BP235*Assembly!X$21+$BQ235*Assembly!X$22+$BR235*Assembly!X$23+$BS235*Assembly!X$24</f>
        <v>1</v>
      </c>
      <c r="CB235" s="401" t="str">
        <f t="shared" si="12"/>
        <v>156</v>
      </c>
      <c r="CC235" s="406" t="str">
        <f t="shared" si="13"/>
        <v>0.0002</v>
      </c>
      <c r="CD235" s="407" t="str">
        <f>$AY235*Assembly!AB$4+$AZ235*Assembly!AB$5+$BA235*Assembly!AB$6+$BB235*Assembly!AB$7+$BC235*Assembly!AB$8+$BD235*Assembly!AB$9+$BE235*Assembly!AB$10+$BF235*Assembly!AB$11+$BG235*Assembly!AB$12+$BH235*Assembly!AB$13+$BI235*Assembly!AB$14+$BJ235*Assembly!AB$15+$BK235*Assembly!AB$16+$BL235*Assembly!AB$17+$BM235*Assembly!AB$18+$BN235*Assembly!AB$19+$BO235*Assembly!AB$20+$BP235*Assembly!AB$21+$BQ235*Assembly!AB$22+$BR235*Assembly!AB$23+$BS235*Assembly!AB$24</f>
        <v>3</v>
      </c>
      <c r="CE235" s="390" t="str">
        <f>$AY235*Assembly!M$4+$AZ235*Assembly!M$5+$BA235*Assembly!M$6+$BB235*Assembly!M$7+$BC235*Assembly!M$8+$BD235*Assembly!M$9+$BE235*Assembly!M$10+$BF235*Assembly!M$11+$BG235*Assembly!M$12+$BH235*Assembly!M$13+$BI235*Assembly!M$14+$BJ235*Assembly!M$15+$BK235*Assembly!M$16+$BL235*Assembly!M$17+$BM235*Assembly!M$18+$BN235*Assembly!M$19+$BO235*Assembly!M$20+$BP235*Assembly!M$21+$BQ235*Assembly!M$22+$BR235*Assembly!M$23+$BS235*Assembly!M$24</f>
        <v>21</v>
      </c>
      <c r="CF235" s="390" t="str">
        <f>$AY235*Assembly!N$4+$AZ235*Assembly!N$5+$BA235*Assembly!N$6+$BB235*Assembly!N$7+$BC235*Assembly!N$8+$BD235*Assembly!N$9+$BE235*Assembly!N$10+$BF235*Assembly!N$11+$BG235*Assembly!N$12+$BH235*Assembly!N$13+$BI235*Assembly!N$14+$BJ235*Assembly!N$15+$BK235*Assembly!N$16+$BL235*Assembly!N$17+$BM235*Assembly!N$18+$BN235*Assembly!N$19+$BO235*Assembly!N$20+$BP235*Assembly!N$21+$BQ235*Assembly!N$22+$BR235*Assembly!N$23+$BS235*Assembly!N$24</f>
        <v>0</v>
      </c>
      <c r="CG235" s="390" t="str">
        <f>$AY235*Assembly!O$4+$AZ235*Assembly!O$5+$BA235*Assembly!O$6+$BB235*Assembly!O$7+$BC235*Assembly!O$8+$BD235*Assembly!O$9+$BE235*Assembly!O$10+$BF235*Assembly!O$11+$BG235*Assembly!O$12+$BH235*Assembly!O$13+$BI235*Assembly!O$14+$BJ235*Assembly!O$15+$BK235*Assembly!O$16+$BL235*Assembly!O$17+$BM235*Assembly!O$18+$BN235*Assembly!O$19+$BO235*Assembly!O$20+$BP235*Assembly!O$21+$BQ235*Assembly!O$22+$BR235*Assembly!O$23+$BS235*Assembly!O$24</f>
        <v>0</v>
      </c>
      <c r="CH235" s="386" t="str">
        <f>$AY235*Assembly!P$4+$AZ235*Assembly!P$5+$BA235*Assembly!P$6+$BB235*Assembly!P$7+$BC235*Assembly!P$8+$BD235*Assembly!P$9+$BE235*Assembly!P$10+$BF235*Assembly!P$11+$BG235*Assembly!P$12+$BH235*Assembly!P$13+$BI235*Assembly!P$14+$BJ235*Assembly!P$15+$BK235*Assembly!P$16+$BL235*Assembly!P$17+$BM235*Assembly!P$18+$BN235*Assembly!P$19+$BO235*Assembly!P$20+$BP235*Assembly!P$21+$BQ235*Assembly!P$22+$BR235*Assembly!P$23+$BS235*Assembly!P$24</f>
        <v>0</v>
      </c>
      <c r="CI235" s="386" t="str">
        <f>$AY235*Assembly!Q$4+$AZ235*Assembly!Q$5+$BA235*Assembly!Q$6+$BB235*Assembly!Q$7+$BC235*Assembly!Q$8+$BD235*Assembly!Q$9+$BE235*Assembly!Q$10+$BF235*Assembly!Q$11+$BG235*Assembly!Q$12+$BH235*Assembly!Q$13+$BI235*Assembly!Q$14+$BJ235*Assembly!Q$15+$BK235*Assembly!Q$16+$BL235*Assembly!Q$17+$BM235*Assembly!Q$18+$BN235*Assembly!Q$19+$BO235*Assembly!Q$20+$BP235*Assembly!Q$21+$BQ235*Assembly!Q$22+$BR235*Assembly!Q$23+$BS235*Assembly!Q$24</f>
        <v>0</v>
      </c>
      <c r="CJ235" s="390" t="str">
        <f>$AY235*Assembly!R$4+$AZ235*Assembly!R$5+$BA235*Assembly!R$6+$BB235*Assembly!R$7+$BC235*Assembly!R$8+$BD235*Assembly!R$9+$BE235*Assembly!R$10+$BF235*Assembly!R$11+$BG235*Assembly!R$12+$BH235*Assembly!R$13+$BI235*Assembly!R$14+$BJ235*Assembly!R$15+$BK235*Assembly!R$16+$BL235*Assembly!R$17+$BM235*Assembly!R$18+$BN235*Assembly!R$19+$BO235*Assembly!R$20+$BP235*Assembly!R$21+$BQ235*Assembly!R$22+$BR235*Assembly!R$23+$BS235*Assembly!R$24</f>
        <v>0</v>
      </c>
      <c r="CK235" s="386" t="str">
        <f>$AY235*Assembly!S$4+$AZ235*Assembly!S$5+$BA235*Assembly!S$6+$BB235*Assembly!S$7+$BC235*Assembly!S$8+$BD235*Assembly!S$9+$BE235*Assembly!S$10+$BF235*Assembly!S$11+$BG235*Assembly!S$12+$BH235*Assembly!S$13+$BI235*Assembly!S$14+$BJ235*Assembly!S$15+$BK235*Assembly!S$16+$BL235*Assembly!S$17+$BM235*Assembly!S$18+$BN235*Assembly!S$19+$BO235*Assembly!S$20+$BP235*Assembly!S$21+$BQ235*Assembly!S$22+$BR235*Assembly!S$23+$BS235*Assembly!S$24</f>
        <v>0</v>
      </c>
      <c r="CL235" s="386" t="str">
        <f>$AY235*Assembly!T$4+$AZ235*Assembly!T$5+$BA235*Assembly!T$6+$BB235*Assembly!T$7+$BC235*Assembly!T$8+$BD235*Assembly!T$9+$BE235*Assembly!T$10+$BF235*Assembly!T$11+$BG235*Assembly!T$12+$BH235*Assembly!T$13+$BI235*Assembly!T$14+$BJ235*Assembly!T$15+$BK235*Assembly!T$16+$BL235*Assembly!T$17+$BM235*Assembly!T$18+$BN235*Assembly!T$19+$BO235*Assembly!T$20+$BP235*Assembly!T$21+$BQ235*Assembly!T$22+$BR235*Assembly!T$23+$BS235*Assembly!T$24</f>
        <v>0</v>
      </c>
      <c r="CM235" s="386" t="str">
        <f>$AY235*Assembly!U$4+$AZ235*Assembly!U$5+$BA235*Assembly!U$6+$BB235*Assembly!U$7+$BC235*Assembly!U$8+$BD235*Assembly!U$9+$BE235*Assembly!U$10+$BF235*Assembly!U$11+$BG235*Assembly!U$12+$BH235*Assembly!U$13+$BI235*Assembly!U$14+$BJ235*Assembly!U$15+$BK235*Assembly!U$16+$BL235*Assembly!U$17+$BM235*Assembly!U$18+$BN235*Assembly!U$19+$BO235*Assembly!U$20+$BP235*Assembly!U$21+$BQ235*Assembly!U$22+$BR235*Assembly!U$23+$BS235*Assembly!U$24</f>
        <v>0</v>
      </c>
      <c r="CN235" s="390" t="str">
        <f>$AY235*Assembly!V$4+$AZ235*Assembly!V$5+$BA235*Assembly!V$6+$BB235*Assembly!V$7+$BC235*Assembly!V$8+$BD235*Assembly!V$9+$BE235*Assembly!V$10+$BF235*Assembly!V$11+$BG235*Assembly!V$12+$BH235*Assembly!V$13+$BI235*Assembly!V$14+$BJ235*Assembly!V$15+$BK235*Assembly!V$16+$BL235*Assembly!V$17+$BM235*Assembly!V$18+$BN235*Assembly!V$19+$BO235*Assembly!V$20+$BP235*Assembly!V$21+$BQ235*Assembly!V$22+$BR235*Assembly!V$23+$BS235*Assembly!V$24</f>
        <v>0</v>
      </c>
      <c r="CO235" s="390" t="str">
        <f>CE235*Refining!$F$3</f>
        <v>38</v>
      </c>
      <c r="CP235" s="390" t="str">
        <f>CF235*Refining!$F$4</f>
        <v>0</v>
      </c>
      <c r="CQ235" s="390" t="str">
        <f>CG235*Refining!$F$5</f>
        <v>0</v>
      </c>
      <c r="CR235" s="390" t="str">
        <f>CH235*Refining!$F$6</f>
        <v>0</v>
      </c>
      <c r="CS235" s="390" t="str">
        <f>CI235*Refining!$F$7</f>
        <v>0</v>
      </c>
      <c r="CT235" s="390" t="str">
        <f>CJ235*Refining!$F$8</f>
        <v>0</v>
      </c>
      <c r="CU235" s="390" t="str">
        <f>CK235*Refining!$F$9</f>
        <v>0</v>
      </c>
      <c r="CV235" s="390" t="str">
        <f>CL235*Refining!$F$10</f>
        <v>0</v>
      </c>
      <c r="CW235" s="390" t="str">
        <f>CM235*Refining!$F$11</f>
        <v>0</v>
      </c>
      <c r="CX235" s="390" t="str">
        <f>CN235*Refining!$F$12</f>
        <v>0</v>
      </c>
      <c r="CY235" s="408" t="str">
        <f t="shared" ref="CY235:DR235" si="948">IF(CE235 = 0, "", CE235)</f>
        <v>21</v>
      </c>
      <c r="CZ235" s="409" t="str">
        <f t="shared" si="948"/>
        <v/>
      </c>
      <c r="DA235" s="409" t="str">
        <f t="shared" si="948"/>
        <v/>
      </c>
      <c r="DB235" s="410" t="str">
        <f t="shared" si="948"/>
        <v/>
      </c>
      <c r="DC235" s="411" t="str">
        <f t="shared" si="948"/>
        <v/>
      </c>
      <c r="DD235" s="409" t="str">
        <f t="shared" si="948"/>
        <v/>
      </c>
      <c r="DE235" s="411" t="str">
        <f t="shared" si="948"/>
        <v/>
      </c>
      <c r="DF235" s="411" t="str">
        <f t="shared" si="948"/>
        <v/>
      </c>
      <c r="DG235" s="409" t="str">
        <f t="shared" si="948"/>
        <v/>
      </c>
      <c r="DH235" s="412" t="str">
        <f t="shared" si="948"/>
        <v/>
      </c>
      <c r="DI235" s="408" t="str">
        <f t="shared" si="948"/>
        <v>38</v>
      </c>
      <c r="DJ235" s="409" t="str">
        <f t="shared" si="948"/>
        <v/>
      </c>
      <c r="DK235" s="409" t="str">
        <f t="shared" si="948"/>
        <v/>
      </c>
      <c r="DL235" s="409" t="str">
        <f t="shared" si="948"/>
        <v/>
      </c>
      <c r="DM235" s="413" t="str">
        <f t="shared" si="948"/>
        <v/>
      </c>
      <c r="DN235" s="409" t="str">
        <f t="shared" si="948"/>
        <v/>
      </c>
      <c r="DO235" s="409" t="str">
        <f t="shared" si="948"/>
        <v/>
      </c>
      <c r="DP235" s="409" t="str">
        <f t="shared" si="948"/>
        <v/>
      </c>
      <c r="DQ235" s="409" t="str">
        <f t="shared" si="948"/>
        <v/>
      </c>
      <c r="DR235" s="412" t="str">
        <f t="shared" si="948"/>
        <v/>
      </c>
      <c r="DS235" s="414" t="str">
        <f t="shared" si="15"/>
        <v>21</v>
      </c>
      <c r="DT235" s="415" t="str">
        <f t="shared" si="16"/>
        <v>38</v>
      </c>
      <c r="DU235" s="401" t="str">
        <f>CY235*'Ores &amp; Ingots'!$C$3+CZ235*'Ores &amp; Ingots'!$C$4+DA235*'Ores &amp; Ingots'!$C$5+DB235*'Ores &amp; Ingots'!$C$6+DC235*'Ores &amp; Ingots'!$C$7+DD235*'Ores &amp; Ingots'!$C$8+DE235*'Ores &amp; Ingots'!$C$9+DF235*'Ores &amp; Ingots'!$C$10+DG235*'Ores &amp; Ingots'!$C$11+DH235*'Ores &amp; Ingots'!$C$12</f>
        <v>3</v>
      </c>
      <c r="DV235" s="401" t="str">
        <f>DI235*'Ores &amp; Ingots'!$B$3+DJ235*'Ores &amp; Ingots'!$B$4+DK235*'Ores &amp; Ingots'!$B$5+DL235*'Ores &amp; Ingots'!$B$6+DM235*'Ores &amp; Ingots'!$B$7+DN235*'Ores &amp; Ingots'!$B$8+DO235*'Ores &amp; Ingots'!$B$9+DP235*'Ores &amp; Ingots'!$B$10+DQ235*'Ores &amp; Ingots'!$B$11+DR235*'Ores &amp; Ingots'!$B$12</f>
        <v>14</v>
      </c>
      <c r="DW235" s="415" t="str">
        <f>CY235*Refining!$G$3+CZ235*Refining!$G$4+DA235*Refining!$G$5+DB235*Refining!$G$6+DC235*Refining!$G$7+DD235*Refining!$G$8+DE235*Refining!$G$9+DF235*Refining!$G$10+DG235*Refining!$G$11+DH235*Refining!$G$12</f>
        <v>1</v>
      </c>
      <c r="DX235" s="415" t="str">
        <f t="shared" si="17"/>
        <v>224</v>
      </c>
      <c r="DY235" s="416" t="str">
        <f t="shared" si="18"/>
        <v>0.0002</v>
      </c>
      <c r="DZ235" s="414" t="str">
        <f t="shared" si="19"/>
        <v>5</v>
      </c>
      <c r="EA235" s="413" t="str">
        <f t="shared" ref="EA235:EB235" si="949">DZ235/60</f>
        <v>0.1</v>
      </c>
      <c r="EB235" s="413" t="str">
        <f t="shared" si="949"/>
        <v>0.0</v>
      </c>
      <c r="EC235" s="417" t="str">
        <f t="shared" si="21"/>
        <v>0.00</v>
      </c>
      <c r="ED235" s="414" t="str">
        <f t="shared" si="22"/>
        <v>380</v>
      </c>
      <c r="EE235" s="413" t="str">
        <f t="shared" ref="EE235:EF235" si="950">ED235/1000</f>
        <v>0.4</v>
      </c>
      <c r="EF235" s="418" t="str">
        <f t="shared" si="950"/>
        <v>0.00</v>
      </c>
      <c r="EG235" s="419" t="str">
        <f t="shared" si="24"/>
        <v>0.0004</v>
      </c>
      <c r="EH235" s="225" t="s">
        <v>12</v>
      </c>
    </row>
    <row r="236">
      <c r="A236" s="33"/>
      <c r="B236" s="226" t="s">
        <v>1047</v>
      </c>
      <c r="C236" s="227" t="s">
        <v>885</v>
      </c>
      <c r="D236" s="227">
        <v>1.0</v>
      </c>
      <c r="E236" s="227">
        <v>1.0</v>
      </c>
      <c r="F236" s="227">
        <v>1.0</v>
      </c>
      <c r="G236" s="420" t="str">
        <f t="shared" si="5"/>
        <v>0.125</v>
      </c>
      <c r="H236" s="421">
        <v>2.0</v>
      </c>
      <c r="I236" s="421">
        <v>5.0</v>
      </c>
      <c r="J236" s="421" t="str">
        <f>H236/Main!$D$9</f>
        <v>2</v>
      </c>
      <c r="K236" s="421" t="str">
        <f>I236/Main!$D$10</f>
        <v>5</v>
      </c>
      <c r="L236" s="422" t="str">
        <f t="shared" si="6"/>
        <v>2.5</v>
      </c>
      <c r="M236" s="422">
        <v>0.32</v>
      </c>
      <c r="N236" s="423"/>
      <c r="O236" s="423"/>
      <c r="P236" s="423"/>
      <c r="Q236" s="424"/>
      <c r="R236" s="423"/>
      <c r="S236" s="425"/>
      <c r="T236" s="425"/>
      <c r="U236" s="423"/>
      <c r="V236" s="423"/>
      <c r="W236" s="425"/>
      <c r="X236" s="425"/>
      <c r="Y236" s="423"/>
      <c r="Z236" s="423"/>
      <c r="AA236" s="423"/>
      <c r="AB236" s="423"/>
      <c r="AC236" s="523"/>
      <c r="AD236" s="498">
        <v>1.0</v>
      </c>
      <c r="AE236" s="434">
        <v>0.0</v>
      </c>
      <c r="AF236" s="434">
        <v>0.0</v>
      </c>
      <c r="AG236" s="434">
        <v>0.0</v>
      </c>
      <c r="AH236" s="434">
        <v>0.0</v>
      </c>
      <c r="AI236" s="434">
        <v>0.0</v>
      </c>
      <c r="AJ236" s="434">
        <v>0.0</v>
      </c>
      <c r="AK236" s="434">
        <v>0.0</v>
      </c>
      <c r="AL236" s="434">
        <v>0.0</v>
      </c>
      <c r="AM236" s="434">
        <v>0.0</v>
      </c>
      <c r="AN236" s="434">
        <v>0.0</v>
      </c>
      <c r="AO236" s="434">
        <v>0.0</v>
      </c>
      <c r="AP236" s="434">
        <v>0.0</v>
      </c>
      <c r="AQ236" s="434">
        <v>0.0</v>
      </c>
      <c r="AR236" s="434">
        <v>0.0</v>
      </c>
      <c r="AS236" s="434">
        <v>0.0</v>
      </c>
      <c r="AT236" s="434">
        <v>0.0</v>
      </c>
      <c r="AU236" s="434">
        <v>0.0</v>
      </c>
      <c r="AV236" s="434">
        <v>0.0</v>
      </c>
      <c r="AW236" s="434">
        <v>0.0</v>
      </c>
      <c r="AX236" s="434">
        <v>0.0</v>
      </c>
      <c r="AY236" s="537" t="str">
        <f t="shared" ref="AY236:BS236" si="951">IF(AD236 = 0, "", AD236)</f>
        <v>1</v>
      </c>
      <c r="AZ236" s="430" t="str">
        <f t="shared" si="951"/>
        <v/>
      </c>
      <c r="BA236" s="430" t="str">
        <f t="shared" si="951"/>
        <v/>
      </c>
      <c r="BB236" s="430" t="str">
        <f t="shared" si="951"/>
        <v/>
      </c>
      <c r="BC236" s="430" t="str">
        <f t="shared" si="951"/>
        <v/>
      </c>
      <c r="BD236" s="430" t="str">
        <f t="shared" si="951"/>
        <v/>
      </c>
      <c r="BE236" s="430" t="str">
        <f t="shared" si="951"/>
        <v/>
      </c>
      <c r="BF236" s="430" t="str">
        <f t="shared" si="951"/>
        <v/>
      </c>
      <c r="BG236" s="430" t="str">
        <f t="shared" si="951"/>
        <v/>
      </c>
      <c r="BH236" s="430" t="str">
        <f t="shared" si="951"/>
        <v/>
      </c>
      <c r="BI236" s="430" t="str">
        <f t="shared" si="951"/>
        <v/>
      </c>
      <c r="BJ236" s="430" t="str">
        <f t="shared" si="951"/>
        <v/>
      </c>
      <c r="BK236" s="430" t="str">
        <f t="shared" si="951"/>
        <v/>
      </c>
      <c r="BL236" s="430" t="str">
        <f t="shared" si="951"/>
        <v/>
      </c>
      <c r="BM236" s="430" t="str">
        <f t="shared" si="951"/>
        <v/>
      </c>
      <c r="BN236" s="430" t="str">
        <f t="shared" si="951"/>
        <v/>
      </c>
      <c r="BO236" s="430" t="str">
        <f t="shared" si="951"/>
        <v/>
      </c>
      <c r="BP236" s="430" t="str">
        <f t="shared" si="951"/>
        <v/>
      </c>
      <c r="BQ236" s="430" t="str">
        <f t="shared" si="951"/>
        <v/>
      </c>
      <c r="BR236" s="430" t="str">
        <f t="shared" si="951"/>
        <v/>
      </c>
      <c r="BS236" s="432" t="str">
        <f t="shared" si="951"/>
        <v/>
      </c>
      <c r="BT236" s="433" t="str">
        <f>$AY236*Assembly!Y$4+$AZ236*Assembly!Y$5+$BA236*Assembly!Y$6+$BB236*Assembly!Y$7+$BC236*Assembly!Y$8+$BD236*Assembly!Y$9+$BE236*Assembly!Y$10+$BF236*Assembly!Y$11+$BG236*Assembly!Y$12+$BH236*Assembly!Y$13+$BI236*Assembly!Y$14+$BJ236*Assembly!Y$15+$BK236*Assembly!Y$16+$BL236*Assembly!Y$17+$BM236*Assembly!Y$18+$BN236*Assembly!Y$19+$BO236*Assembly!Y$20+$BP236*Assembly!Y$21+$BQ236*Assembly!Y$22+$BR236*Assembly!Y$23+$BS236*Assembly!Y$24</f>
        <v>20</v>
      </c>
      <c r="BU236" s="434" t="str">
        <f t="shared" si="8"/>
        <v>160</v>
      </c>
      <c r="BV236" s="434" t="str">
        <f>$AY236*Assembly!AC$4+$AZ236*Assembly!AC$5+$BA236*Assembly!AC$6+$BB236*Assembly!AC$7+$BC236*Assembly!AC$8+$BD236*Assembly!AC$9+$BE236*Assembly!AC$10+$BF236*Assembly!AC$11+$BG236*Assembly!AC$12+$BH236*Assembly!AC$13+$BI236*Assembly!AC$14+$BJ236*Assembly!AC$15+$BK236*Assembly!AC$16+$BL236*Assembly!AC$17+$BM236*Assembly!AC$18+$BN236*Assembly!AC$19+$BO236*Assembly!AC$20+$BP236*Assembly!AC$21+$BQ236*Assembly!AC$22+$BR236*Assembly!AC$23+$BS236*Assembly!AC$24</f>
        <v>100</v>
      </c>
      <c r="BW236" s="435" t="str">
        <f t="shared" si="9"/>
        <v>5.00</v>
      </c>
      <c r="BX236" s="436" t="str">
        <f t="shared" si="10"/>
        <v>800</v>
      </c>
      <c r="BY236" s="437" t="str">
        <f t="shared" si="11"/>
        <v>0.6</v>
      </c>
      <c r="BZ236" s="438"/>
      <c r="CA236" s="434" t="str">
        <f>$AY236*Assembly!X$4+$AZ236*Assembly!X$5+$BA236*Assembly!X$6+$BB236*Assembly!X$7+$BC236*Assembly!X$8+$BD236*Assembly!X$9+$BE236*Assembly!X$10+$BF236*Assembly!X$11+$BG236*Assembly!X$12+$BH236*Assembly!X$13+$BI236*Assembly!X$14+$BJ236*Assembly!X$15+$BK236*Assembly!X$16+$BL236*Assembly!X$17+$BM236*Assembly!X$18+$BN236*Assembly!X$19+$BO236*Assembly!X$20+$BP236*Assembly!X$21+$BQ236*Assembly!X$22+$BR236*Assembly!X$23+$BS236*Assembly!X$24</f>
        <v>1</v>
      </c>
      <c r="CB236" s="434" t="str">
        <f t="shared" si="12"/>
        <v>156</v>
      </c>
      <c r="CC236" s="439" t="str">
        <f t="shared" si="13"/>
        <v>0.0002</v>
      </c>
      <c r="CD236" s="440" t="str">
        <f>$AY236*Assembly!AB$4+$AZ236*Assembly!AB$5+$BA236*Assembly!AB$6+$BB236*Assembly!AB$7+$BC236*Assembly!AB$8+$BD236*Assembly!AB$9+$BE236*Assembly!AB$10+$BF236*Assembly!AB$11+$BG236*Assembly!AB$12+$BH236*Assembly!AB$13+$BI236*Assembly!AB$14+$BJ236*Assembly!AB$15+$BK236*Assembly!AB$16+$BL236*Assembly!AB$17+$BM236*Assembly!AB$18+$BN236*Assembly!AB$19+$BO236*Assembly!AB$20+$BP236*Assembly!AB$21+$BQ236*Assembly!AB$22+$BR236*Assembly!AB$23+$BS236*Assembly!AB$24</f>
        <v>3</v>
      </c>
      <c r="CE236" s="424" t="str">
        <f>$AY236*Assembly!M$4+$AZ236*Assembly!M$5+$BA236*Assembly!M$6+$BB236*Assembly!M$7+$BC236*Assembly!M$8+$BD236*Assembly!M$9+$BE236*Assembly!M$10+$BF236*Assembly!M$11+$BG236*Assembly!M$12+$BH236*Assembly!M$13+$BI236*Assembly!M$14+$BJ236*Assembly!M$15+$BK236*Assembly!M$16+$BL236*Assembly!M$17+$BM236*Assembly!M$18+$BN236*Assembly!M$19+$BO236*Assembly!M$20+$BP236*Assembly!M$21+$BQ236*Assembly!M$22+$BR236*Assembly!M$23+$BS236*Assembly!M$24</f>
        <v>21</v>
      </c>
      <c r="CF236" s="424" t="str">
        <f>$AY236*Assembly!N$4+$AZ236*Assembly!N$5+$BA236*Assembly!N$6+$BB236*Assembly!N$7+$BC236*Assembly!N$8+$BD236*Assembly!N$9+$BE236*Assembly!N$10+$BF236*Assembly!N$11+$BG236*Assembly!N$12+$BH236*Assembly!N$13+$BI236*Assembly!N$14+$BJ236*Assembly!N$15+$BK236*Assembly!N$16+$BL236*Assembly!N$17+$BM236*Assembly!N$18+$BN236*Assembly!N$19+$BO236*Assembly!N$20+$BP236*Assembly!N$21+$BQ236*Assembly!N$22+$BR236*Assembly!N$23+$BS236*Assembly!N$24</f>
        <v>0</v>
      </c>
      <c r="CG236" s="424" t="str">
        <f>$AY236*Assembly!O$4+$AZ236*Assembly!O$5+$BA236*Assembly!O$6+$BB236*Assembly!O$7+$BC236*Assembly!O$8+$BD236*Assembly!O$9+$BE236*Assembly!O$10+$BF236*Assembly!O$11+$BG236*Assembly!O$12+$BH236*Assembly!O$13+$BI236*Assembly!O$14+$BJ236*Assembly!O$15+$BK236*Assembly!O$16+$BL236*Assembly!O$17+$BM236*Assembly!O$18+$BN236*Assembly!O$19+$BO236*Assembly!O$20+$BP236*Assembly!O$21+$BQ236*Assembly!O$22+$BR236*Assembly!O$23+$BS236*Assembly!O$24</f>
        <v>0</v>
      </c>
      <c r="CH236" s="421" t="str">
        <f>$AY236*Assembly!P$4+$AZ236*Assembly!P$5+$BA236*Assembly!P$6+$BB236*Assembly!P$7+$BC236*Assembly!P$8+$BD236*Assembly!P$9+$BE236*Assembly!P$10+$BF236*Assembly!P$11+$BG236*Assembly!P$12+$BH236*Assembly!P$13+$BI236*Assembly!P$14+$BJ236*Assembly!P$15+$BK236*Assembly!P$16+$BL236*Assembly!P$17+$BM236*Assembly!P$18+$BN236*Assembly!P$19+$BO236*Assembly!P$20+$BP236*Assembly!P$21+$BQ236*Assembly!P$22+$BR236*Assembly!P$23+$BS236*Assembly!P$24</f>
        <v>0</v>
      </c>
      <c r="CI236" s="421" t="str">
        <f>$AY236*Assembly!Q$4+$AZ236*Assembly!Q$5+$BA236*Assembly!Q$6+$BB236*Assembly!Q$7+$BC236*Assembly!Q$8+$BD236*Assembly!Q$9+$BE236*Assembly!Q$10+$BF236*Assembly!Q$11+$BG236*Assembly!Q$12+$BH236*Assembly!Q$13+$BI236*Assembly!Q$14+$BJ236*Assembly!Q$15+$BK236*Assembly!Q$16+$BL236*Assembly!Q$17+$BM236*Assembly!Q$18+$BN236*Assembly!Q$19+$BO236*Assembly!Q$20+$BP236*Assembly!Q$21+$BQ236*Assembly!Q$22+$BR236*Assembly!Q$23+$BS236*Assembly!Q$24</f>
        <v>0</v>
      </c>
      <c r="CJ236" s="424" t="str">
        <f>$AY236*Assembly!R$4+$AZ236*Assembly!R$5+$BA236*Assembly!R$6+$BB236*Assembly!R$7+$BC236*Assembly!R$8+$BD236*Assembly!R$9+$BE236*Assembly!R$10+$BF236*Assembly!R$11+$BG236*Assembly!R$12+$BH236*Assembly!R$13+$BI236*Assembly!R$14+$BJ236*Assembly!R$15+$BK236*Assembly!R$16+$BL236*Assembly!R$17+$BM236*Assembly!R$18+$BN236*Assembly!R$19+$BO236*Assembly!R$20+$BP236*Assembly!R$21+$BQ236*Assembly!R$22+$BR236*Assembly!R$23+$BS236*Assembly!R$24</f>
        <v>0</v>
      </c>
      <c r="CK236" s="421" t="str">
        <f>$AY236*Assembly!S$4+$AZ236*Assembly!S$5+$BA236*Assembly!S$6+$BB236*Assembly!S$7+$BC236*Assembly!S$8+$BD236*Assembly!S$9+$BE236*Assembly!S$10+$BF236*Assembly!S$11+$BG236*Assembly!S$12+$BH236*Assembly!S$13+$BI236*Assembly!S$14+$BJ236*Assembly!S$15+$BK236*Assembly!S$16+$BL236*Assembly!S$17+$BM236*Assembly!S$18+$BN236*Assembly!S$19+$BO236*Assembly!S$20+$BP236*Assembly!S$21+$BQ236*Assembly!S$22+$BR236*Assembly!S$23+$BS236*Assembly!S$24</f>
        <v>0</v>
      </c>
      <c r="CL236" s="421" t="str">
        <f>$AY236*Assembly!T$4+$AZ236*Assembly!T$5+$BA236*Assembly!T$6+$BB236*Assembly!T$7+$BC236*Assembly!T$8+$BD236*Assembly!T$9+$BE236*Assembly!T$10+$BF236*Assembly!T$11+$BG236*Assembly!T$12+$BH236*Assembly!T$13+$BI236*Assembly!T$14+$BJ236*Assembly!T$15+$BK236*Assembly!T$16+$BL236*Assembly!T$17+$BM236*Assembly!T$18+$BN236*Assembly!T$19+$BO236*Assembly!T$20+$BP236*Assembly!T$21+$BQ236*Assembly!T$22+$BR236*Assembly!T$23+$BS236*Assembly!T$24</f>
        <v>0</v>
      </c>
      <c r="CM236" s="421" t="str">
        <f>$AY236*Assembly!U$4+$AZ236*Assembly!U$5+$BA236*Assembly!U$6+$BB236*Assembly!U$7+$BC236*Assembly!U$8+$BD236*Assembly!U$9+$BE236*Assembly!U$10+$BF236*Assembly!U$11+$BG236*Assembly!U$12+$BH236*Assembly!U$13+$BI236*Assembly!U$14+$BJ236*Assembly!U$15+$BK236*Assembly!U$16+$BL236*Assembly!U$17+$BM236*Assembly!U$18+$BN236*Assembly!U$19+$BO236*Assembly!U$20+$BP236*Assembly!U$21+$BQ236*Assembly!U$22+$BR236*Assembly!U$23+$BS236*Assembly!U$24</f>
        <v>0</v>
      </c>
      <c r="CN236" s="424" t="str">
        <f>$AY236*Assembly!V$4+$AZ236*Assembly!V$5+$BA236*Assembly!V$6+$BB236*Assembly!V$7+$BC236*Assembly!V$8+$BD236*Assembly!V$9+$BE236*Assembly!V$10+$BF236*Assembly!V$11+$BG236*Assembly!V$12+$BH236*Assembly!V$13+$BI236*Assembly!V$14+$BJ236*Assembly!V$15+$BK236*Assembly!V$16+$BL236*Assembly!V$17+$BM236*Assembly!V$18+$BN236*Assembly!V$19+$BO236*Assembly!V$20+$BP236*Assembly!V$21+$BQ236*Assembly!V$22+$BR236*Assembly!V$23+$BS236*Assembly!V$24</f>
        <v>0</v>
      </c>
      <c r="CO236" s="424" t="str">
        <f>CE236*Refining!$F$3</f>
        <v>38</v>
      </c>
      <c r="CP236" s="424" t="str">
        <f>CF236*Refining!$F$4</f>
        <v>0</v>
      </c>
      <c r="CQ236" s="424" t="str">
        <f>CG236*Refining!$F$5</f>
        <v>0</v>
      </c>
      <c r="CR236" s="424" t="str">
        <f>CH236*Refining!$F$6</f>
        <v>0</v>
      </c>
      <c r="CS236" s="424" t="str">
        <f>CI236*Refining!$F$7</f>
        <v>0</v>
      </c>
      <c r="CT236" s="424" t="str">
        <f>CJ236*Refining!$F$8</f>
        <v>0</v>
      </c>
      <c r="CU236" s="424" t="str">
        <f>CK236*Refining!$F$9</f>
        <v>0</v>
      </c>
      <c r="CV236" s="424" t="str">
        <f>CL236*Refining!$F$10</f>
        <v>0</v>
      </c>
      <c r="CW236" s="424" t="str">
        <f>CM236*Refining!$F$11</f>
        <v>0</v>
      </c>
      <c r="CX236" s="424" t="str">
        <f>CN236*Refining!$F$12</f>
        <v>0</v>
      </c>
      <c r="CY236" s="441" t="str">
        <f t="shared" ref="CY236:DR236" si="952">IF(CE236 = 0, "", CE236)</f>
        <v>21</v>
      </c>
      <c r="CZ236" s="442" t="str">
        <f t="shared" si="952"/>
        <v/>
      </c>
      <c r="DA236" s="442" t="str">
        <f t="shared" si="952"/>
        <v/>
      </c>
      <c r="DB236" s="443" t="str">
        <f t="shared" si="952"/>
        <v/>
      </c>
      <c r="DC236" s="444" t="str">
        <f t="shared" si="952"/>
        <v/>
      </c>
      <c r="DD236" s="442" t="str">
        <f t="shared" si="952"/>
        <v/>
      </c>
      <c r="DE236" s="444" t="str">
        <f t="shared" si="952"/>
        <v/>
      </c>
      <c r="DF236" s="444" t="str">
        <f t="shared" si="952"/>
        <v/>
      </c>
      <c r="DG236" s="442" t="str">
        <f t="shared" si="952"/>
        <v/>
      </c>
      <c r="DH236" s="445" t="str">
        <f t="shared" si="952"/>
        <v/>
      </c>
      <c r="DI236" s="441" t="str">
        <f t="shared" si="952"/>
        <v>38</v>
      </c>
      <c r="DJ236" s="442" t="str">
        <f t="shared" si="952"/>
        <v/>
      </c>
      <c r="DK236" s="442" t="str">
        <f t="shared" si="952"/>
        <v/>
      </c>
      <c r="DL236" s="442" t="str">
        <f t="shared" si="952"/>
        <v/>
      </c>
      <c r="DM236" s="446" t="str">
        <f t="shared" si="952"/>
        <v/>
      </c>
      <c r="DN236" s="442" t="str">
        <f t="shared" si="952"/>
        <v/>
      </c>
      <c r="DO236" s="442" t="str">
        <f t="shared" si="952"/>
        <v/>
      </c>
      <c r="DP236" s="442" t="str">
        <f t="shared" si="952"/>
        <v/>
      </c>
      <c r="DQ236" s="442" t="str">
        <f t="shared" si="952"/>
        <v/>
      </c>
      <c r="DR236" s="445" t="str">
        <f t="shared" si="952"/>
        <v/>
      </c>
      <c r="DS236" s="447" t="str">
        <f t="shared" si="15"/>
        <v>21</v>
      </c>
      <c r="DT236" s="448" t="str">
        <f t="shared" si="16"/>
        <v>38</v>
      </c>
      <c r="DU236" s="434" t="str">
        <f>CY236*'Ores &amp; Ingots'!$C$3+CZ236*'Ores &amp; Ingots'!$C$4+DA236*'Ores &amp; Ingots'!$C$5+DB236*'Ores &amp; Ingots'!$C$6+DC236*'Ores &amp; Ingots'!$C$7+DD236*'Ores &amp; Ingots'!$C$8+DE236*'Ores &amp; Ingots'!$C$9+DF236*'Ores &amp; Ingots'!$C$10+DG236*'Ores &amp; Ingots'!$C$11+DH236*'Ores &amp; Ingots'!$C$12</f>
        <v>3</v>
      </c>
      <c r="DV236" s="434" t="str">
        <f>DI236*'Ores &amp; Ingots'!$B$3+DJ236*'Ores &amp; Ingots'!$B$4+DK236*'Ores &amp; Ingots'!$B$5+DL236*'Ores &amp; Ingots'!$B$6+DM236*'Ores &amp; Ingots'!$B$7+DN236*'Ores &amp; Ingots'!$B$8+DO236*'Ores &amp; Ingots'!$B$9+DP236*'Ores &amp; Ingots'!$B$10+DQ236*'Ores &amp; Ingots'!$B$11+DR236*'Ores &amp; Ingots'!$B$12</f>
        <v>14</v>
      </c>
      <c r="DW236" s="448" t="str">
        <f>CY236*Refining!$G$3+CZ236*Refining!$G$4+DA236*Refining!$G$5+DB236*Refining!$G$6+DC236*Refining!$G$7+DD236*Refining!$G$8+DE236*Refining!$G$9+DF236*Refining!$G$10+DG236*Refining!$G$11+DH236*Refining!$G$12</f>
        <v>1</v>
      </c>
      <c r="DX236" s="448" t="str">
        <f t="shared" si="17"/>
        <v>224</v>
      </c>
      <c r="DY236" s="449" t="str">
        <f t="shared" si="18"/>
        <v>0.0002</v>
      </c>
      <c r="DZ236" s="447" t="str">
        <f t="shared" si="19"/>
        <v>4</v>
      </c>
      <c r="EA236" s="446" t="str">
        <f t="shared" ref="EA236:EB236" si="953">DZ236/60</f>
        <v>0.1</v>
      </c>
      <c r="EB236" s="446" t="str">
        <f t="shared" si="953"/>
        <v>0.0</v>
      </c>
      <c r="EC236" s="450" t="str">
        <f t="shared" si="21"/>
        <v>0.00</v>
      </c>
      <c r="ED236" s="447" t="str">
        <f t="shared" si="22"/>
        <v>380</v>
      </c>
      <c r="EE236" s="446" t="str">
        <f t="shared" ref="EE236:EF236" si="954">ED236/1000</f>
        <v>0.4</v>
      </c>
      <c r="EF236" s="451" t="str">
        <f t="shared" si="954"/>
        <v>0.00</v>
      </c>
      <c r="EG236" s="452" t="str">
        <f t="shared" si="24"/>
        <v>0.0004</v>
      </c>
      <c r="EH236" s="225" t="s">
        <v>12</v>
      </c>
    </row>
    <row r="237">
      <c r="A237" s="33"/>
      <c r="B237" s="226" t="s">
        <v>1091</v>
      </c>
      <c r="C237" s="227" t="s">
        <v>885</v>
      </c>
      <c r="D237" s="227">
        <v>1.0</v>
      </c>
      <c r="E237" s="227">
        <v>1.0</v>
      </c>
      <c r="F237" s="227">
        <v>1.0</v>
      </c>
      <c r="G237" s="453" t="str">
        <f t="shared" si="5"/>
        <v>0.125</v>
      </c>
      <c r="H237" s="454">
        <v>3.0</v>
      </c>
      <c r="I237" s="454">
        <v>7.5</v>
      </c>
      <c r="J237" s="454" t="str">
        <f>H237/Main!$D$9</f>
        <v>3</v>
      </c>
      <c r="K237" s="454" t="str">
        <f>I237/Main!$D$10</f>
        <v>7.5</v>
      </c>
      <c r="L237" s="455" t="str">
        <f t="shared" si="6"/>
        <v>2.5</v>
      </c>
      <c r="M237" s="455">
        <v>0.32</v>
      </c>
      <c r="N237" s="456"/>
      <c r="O237" s="456"/>
      <c r="P237" s="456"/>
      <c r="Q237" s="457"/>
      <c r="R237" s="456"/>
      <c r="S237" s="458"/>
      <c r="T237" s="458"/>
      <c r="U237" s="456"/>
      <c r="V237" s="456"/>
      <c r="W237" s="530"/>
      <c r="X237" s="458"/>
      <c r="Y237" s="456"/>
      <c r="Z237" s="456"/>
      <c r="AA237" s="456"/>
      <c r="AB237" s="456"/>
      <c r="AC237" s="531"/>
      <c r="AD237" s="498">
        <v>1.0</v>
      </c>
      <c r="AE237" s="434">
        <v>0.0</v>
      </c>
      <c r="AF237" s="434">
        <v>0.0</v>
      </c>
      <c r="AG237" s="434">
        <v>0.0</v>
      </c>
      <c r="AH237" s="434">
        <v>0.0</v>
      </c>
      <c r="AI237" s="434">
        <v>0.0</v>
      </c>
      <c r="AJ237" s="434">
        <v>0.0</v>
      </c>
      <c r="AK237" s="434">
        <v>0.0</v>
      </c>
      <c r="AL237" s="434">
        <v>0.0</v>
      </c>
      <c r="AM237" s="434">
        <v>0.0</v>
      </c>
      <c r="AN237" s="434">
        <v>0.0</v>
      </c>
      <c r="AO237" s="434">
        <v>0.0</v>
      </c>
      <c r="AP237" s="434">
        <v>0.0</v>
      </c>
      <c r="AQ237" s="434">
        <v>0.0</v>
      </c>
      <c r="AR237" s="434">
        <v>0.0</v>
      </c>
      <c r="AS237" s="434">
        <v>0.0</v>
      </c>
      <c r="AT237" s="434">
        <v>0.0</v>
      </c>
      <c r="AU237" s="434">
        <v>0.0</v>
      </c>
      <c r="AV237" s="434">
        <v>0.0</v>
      </c>
      <c r="AW237" s="434">
        <v>0.0</v>
      </c>
      <c r="AX237" s="434">
        <v>0.0</v>
      </c>
      <c r="AY237" s="537" t="str">
        <f t="shared" ref="AY237:BS237" si="955">IF(AD237 = 0, "", AD237)</f>
        <v>1</v>
      </c>
      <c r="AZ237" s="430" t="str">
        <f t="shared" si="955"/>
        <v/>
      </c>
      <c r="BA237" s="430" t="str">
        <f t="shared" si="955"/>
        <v/>
      </c>
      <c r="BB237" s="430" t="str">
        <f t="shared" si="955"/>
        <v/>
      </c>
      <c r="BC237" s="430" t="str">
        <f t="shared" si="955"/>
        <v/>
      </c>
      <c r="BD237" s="430" t="str">
        <f t="shared" si="955"/>
        <v/>
      </c>
      <c r="BE237" s="430" t="str">
        <f t="shared" si="955"/>
        <v/>
      </c>
      <c r="BF237" s="430" t="str">
        <f t="shared" si="955"/>
        <v/>
      </c>
      <c r="BG237" s="430" t="str">
        <f t="shared" si="955"/>
        <v/>
      </c>
      <c r="BH237" s="430" t="str">
        <f t="shared" si="955"/>
        <v/>
      </c>
      <c r="BI237" s="430" t="str">
        <f t="shared" si="955"/>
        <v/>
      </c>
      <c r="BJ237" s="430" t="str">
        <f t="shared" si="955"/>
        <v/>
      </c>
      <c r="BK237" s="430" t="str">
        <f t="shared" si="955"/>
        <v/>
      </c>
      <c r="BL237" s="430" t="str">
        <f t="shared" si="955"/>
        <v/>
      </c>
      <c r="BM237" s="430" t="str">
        <f t="shared" si="955"/>
        <v/>
      </c>
      <c r="BN237" s="430" t="str">
        <f t="shared" si="955"/>
        <v/>
      </c>
      <c r="BO237" s="430" t="str">
        <f t="shared" si="955"/>
        <v/>
      </c>
      <c r="BP237" s="430" t="str">
        <f t="shared" si="955"/>
        <v/>
      </c>
      <c r="BQ237" s="430" t="str">
        <f t="shared" si="955"/>
        <v/>
      </c>
      <c r="BR237" s="430" t="str">
        <f t="shared" si="955"/>
        <v/>
      </c>
      <c r="BS237" s="432" t="str">
        <f t="shared" si="955"/>
        <v/>
      </c>
      <c r="BT237" s="433" t="str">
        <f>$AY237*Assembly!Y$4+$AZ237*Assembly!Y$5+$BA237*Assembly!Y$6+$BB237*Assembly!Y$7+$BC237*Assembly!Y$8+$BD237*Assembly!Y$9+$BE237*Assembly!Y$10+$BF237*Assembly!Y$11+$BG237*Assembly!Y$12+$BH237*Assembly!Y$13+$BI237*Assembly!Y$14+$BJ237*Assembly!Y$15+$BK237*Assembly!Y$16+$BL237*Assembly!Y$17+$BM237*Assembly!Y$18+$BN237*Assembly!Y$19+$BO237*Assembly!Y$20+$BP237*Assembly!Y$21+$BQ237*Assembly!Y$22+$BR237*Assembly!Y$23+$BS237*Assembly!Y$24</f>
        <v>20</v>
      </c>
      <c r="BU237" s="434" t="str">
        <f t="shared" si="8"/>
        <v>160</v>
      </c>
      <c r="BV237" s="434" t="str">
        <f>$AY237*Assembly!AC$4+$AZ237*Assembly!AC$5+$BA237*Assembly!AC$6+$BB237*Assembly!AC$7+$BC237*Assembly!AC$8+$BD237*Assembly!AC$9+$BE237*Assembly!AC$10+$BF237*Assembly!AC$11+$BG237*Assembly!AC$12+$BH237*Assembly!AC$13+$BI237*Assembly!AC$14+$BJ237*Assembly!AC$15+$BK237*Assembly!AC$16+$BL237*Assembly!AC$17+$BM237*Assembly!AC$18+$BN237*Assembly!AC$19+$BO237*Assembly!AC$20+$BP237*Assembly!AC$21+$BQ237*Assembly!AC$22+$BR237*Assembly!AC$23+$BS237*Assembly!AC$24</f>
        <v>100</v>
      </c>
      <c r="BW237" s="435" t="str">
        <f t="shared" si="9"/>
        <v>5.00</v>
      </c>
      <c r="BX237" s="436" t="str">
        <f t="shared" si="10"/>
        <v>800</v>
      </c>
      <c r="BY237" s="437" t="str">
        <f t="shared" si="11"/>
        <v>0.6</v>
      </c>
      <c r="BZ237" s="438"/>
      <c r="CA237" s="434" t="str">
        <f>$AY237*Assembly!X$4+$AZ237*Assembly!X$5+$BA237*Assembly!X$6+$BB237*Assembly!X$7+$BC237*Assembly!X$8+$BD237*Assembly!X$9+$BE237*Assembly!X$10+$BF237*Assembly!X$11+$BG237*Assembly!X$12+$BH237*Assembly!X$13+$BI237*Assembly!X$14+$BJ237*Assembly!X$15+$BK237*Assembly!X$16+$BL237*Assembly!X$17+$BM237*Assembly!X$18+$BN237*Assembly!X$19+$BO237*Assembly!X$20+$BP237*Assembly!X$21+$BQ237*Assembly!X$22+$BR237*Assembly!X$23+$BS237*Assembly!X$24</f>
        <v>1</v>
      </c>
      <c r="CB237" s="434" t="str">
        <f t="shared" si="12"/>
        <v>156</v>
      </c>
      <c r="CC237" s="439" t="str">
        <f t="shared" si="13"/>
        <v>0.0002</v>
      </c>
      <c r="CD237" s="440" t="str">
        <f>$AY237*Assembly!AB$4+$AZ237*Assembly!AB$5+$BA237*Assembly!AB$6+$BB237*Assembly!AB$7+$BC237*Assembly!AB$8+$BD237*Assembly!AB$9+$BE237*Assembly!AB$10+$BF237*Assembly!AB$11+$BG237*Assembly!AB$12+$BH237*Assembly!AB$13+$BI237*Assembly!AB$14+$BJ237*Assembly!AB$15+$BK237*Assembly!AB$16+$BL237*Assembly!AB$17+$BM237*Assembly!AB$18+$BN237*Assembly!AB$19+$BO237*Assembly!AB$20+$BP237*Assembly!AB$21+$BQ237*Assembly!AB$22+$BR237*Assembly!AB$23+$BS237*Assembly!AB$24</f>
        <v>3</v>
      </c>
      <c r="CE237" s="457" t="str">
        <f>$AY237*Assembly!M$4+$AZ237*Assembly!M$5+$BA237*Assembly!M$6+$BB237*Assembly!M$7+$BC237*Assembly!M$8+$BD237*Assembly!M$9+$BE237*Assembly!M$10+$BF237*Assembly!M$11+$BG237*Assembly!M$12+$BH237*Assembly!M$13+$BI237*Assembly!M$14+$BJ237*Assembly!M$15+$BK237*Assembly!M$16+$BL237*Assembly!M$17+$BM237*Assembly!M$18+$BN237*Assembly!M$19+$BO237*Assembly!M$20+$BP237*Assembly!M$21+$BQ237*Assembly!M$22+$BR237*Assembly!M$23+$BS237*Assembly!M$24</f>
        <v>21</v>
      </c>
      <c r="CF237" s="457" t="str">
        <f>$AY237*Assembly!N$4+$AZ237*Assembly!N$5+$BA237*Assembly!N$6+$BB237*Assembly!N$7+$BC237*Assembly!N$8+$BD237*Assembly!N$9+$BE237*Assembly!N$10+$BF237*Assembly!N$11+$BG237*Assembly!N$12+$BH237*Assembly!N$13+$BI237*Assembly!N$14+$BJ237*Assembly!N$15+$BK237*Assembly!N$16+$BL237*Assembly!N$17+$BM237*Assembly!N$18+$BN237*Assembly!N$19+$BO237*Assembly!N$20+$BP237*Assembly!N$21+$BQ237*Assembly!N$22+$BR237*Assembly!N$23+$BS237*Assembly!N$24</f>
        <v>0</v>
      </c>
      <c r="CG237" s="457" t="str">
        <f>$AY237*Assembly!O$4+$AZ237*Assembly!O$5+$BA237*Assembly!O$6+$BB237*Assembly!O$7+$BC237*Assembly!O$8+$BD237*Assembly!O$9+$BE237*Assembly!O$10+$BF237*Assembly!O$11+$BG237*Assembly!O$12+$BH237*Assembly!O$13+$BI237*Assembly!O$14+$BJ237*Assembly!O$15+$BK237*Assembly!O$16+$BL237*Assembly!O$17+$BM237*Assembly!O$18+$BN237*Assembly!O$19+$BO237*Assembly!O$20+$BP237*Assembly!O$21+$BQ237*Assembly!O$22+$BR237*Assembly!O$23+$BS237*Assembly!O$24</f>
        <v>0</v>
      </c>
      <c r="CH237" s="454" t="str">
        <f>$AY237*Assembly!P$4+$AZ237*Assembly!P$5+$BA237*Assembly!P$6+$BB237*Assembly!P$7+$BC237*Assembly!P$8+$BD237*Assembly!P$9+$BE237*Assembly!P$10+$BF237*Assembly!P$11+$BG237*Assembly!P$12+$BH237*Assembly!P$13+$BI237*Assembly!P$14+$BJ237*Assembly!P$15+$BK237*Assembly!P$16+$BL237*Assembly!P$17+$BM237*Assembly!P$18+$BN237*Assembly!P$19+$BO237*Assembly!P$20+$BP237*Assembly!P$21+$BQ237*Assembly!P$22+$BR237*Assembly!P$23+$BS237*Assembly!P$24</f>
        <v>0</v>
      </c>
      <c r="CI237" s="454" t="str">
        <f>$AY237*Assembly!Q$4+$AZ237*Assembly!Q$5+$BA237*Assembly!Q$6+$BB237*Assembly!Q$7+$BC237*Assembly!Q$8+$BD237*Assembly!Q$9+$BE237*Assembly!Q$10+$BF237*Assembly!Q$11+$BG237*Assembly!Q$12+$BH237*Assembly!Q$13+$BI237*Assembly!Q$14+$BJ237*Assembly!Q$15+$BK237*Assembly!Q$16+$BL237*Assembly!Q$17+$BM237*Assembly!Q$18+$BN237*Assembly!Q$19+$BO237*Assembly!Q$20+$BP237*Assembly!Q$21+$BQ237*Assembly!Q$22+$BR237*Assembly!Q$23+$BS237*Assembly!Q$24</f>
        <v>0</v>
      </c>
      <c r="CJ237" s="457" t="str">
        <f>$AY237*Assembly!R$4+$AZ237*Assembly!R$5+$BA237*Assembly!R$6+$BB237*Assembly!R$7+$BC237*Assembly!R$8+$BD237*Assembly!R$9+$BE237*Assembly!R$10+$BF237*Assembly!R$11+$BG237*Assembly!R$12+$BH237*Assembly!R$13+$BI237*Assembly!R$14+$BJ237*Assembly!R$15+$BK237*Assembly!R$16+$BL237*Assembly!R$17+$BM237*Assembly!R$18+$BN237*Assembly!R$19+$BO237*Assembly!R$20+$BP237*Assembly!R$21+$BQ237*Assembly!R$22+$BR237*Assembly!R$23+$BS237*Assembly!R$24</f>
        <v>0</v>
      </c>
      <c r="CK237" s="454" t="str">
        <f>$AY237*Assembly!S$4+$AZ237*Assembly!S$5+$BA237*Assembly!S$6+$BB237*Assembly!S$7+$BC237*Assembly!S$8+$BD237*Assembly!S$9+$BE237*Assembly!S$10+$BF237*Assembly!S$11+$BG237*Assembly!S$12+$BH237*Assembly!S$13+$BI237*Assembly!S$14+$BJ237*Assembly!S$15+$BK237*Assembly!S$16+$BL237*Assembly!S$17+$BM237*Assembly!S$18+$BN237*Assembly!S$19+$BO237*Assembly!S$20+$BP237*Assembly!S$21+$BQ237*Assembly!S$22+$BR237*Assembly!S$23+$BS237*Assembly!S$24</f>
        <v>0</v>
      </c>
      <c r="CL237" s="454" t="str">
        <f>$AY237*Assembly!T$4+$AZ237*Assembly!T$5+$BA237*Assembly!T$6+$BB237*Assembly!T$7+$BC237*Assembly!T$8+$BD237*Assembly!T$9+$BE237*Assembly!T$10+$BF237*Assembly!T$11+$BG237*Assembly!T$12+$BH237*Assembly!T$13+$BI237*Assembly!T$14+$BJ237*Assembly!T$15+$BK237*Assembly!T$16+$BL237*Assembly!T$17+$BM237*Assembly!T$18+$BN237*Assembly!T$19+$BO237*Assembly!T$20+$BP237*Assembly!T$21+$BQ237*Assembly!T$22+$BR237*Assembly!T$23+$BS237*Assembly!T$24</f>
        <v>0</v>
      </c>
      <c r="CM237" s="454" t="str">
        <f>$AY237*Assembly!U$4+$AZ237*Assembly!U$5+$BA237*Assembly!U$6+$BB237*Assembly!U$7+$BC237*Assembly!U$8+$BD237*Assembly!U$9+$BE237*Assembly!U$10+$BF237*Assembly!U$11+$BG237*Assembly!U$12+$BH237*Assembly!U$13+$BI237*Assembly!U$14+$BJ237*Assembly!U$15+$BK237*Assembly!U$16+$BL237*Assembly!U$17+$BM237*Assembly!U$18+$BN237*Assembly!U$19+$BO237*Assembly!U$20+$BP237*Assembly!U$21+$BQ237*Assembly!U$22+$BR237*Assembly!U$23+$BS237*Assembly!U$24</f>
        <v>0</v>
      </c>
      <c r="CN237" s="457" t="str">
        <f>$AY237*Assembly!V$4+$AZ237*Assembly!V$5+$BA237*Assembly!V$6+$BB237*Assembly!V$7+$BC237*Assembly!V$8+$BD237*Assembly!V$9+$BE237*Assembly!V$10+$BF237*Assembly!V$11+$BG237*Assembly!V$12+$BH237*Assembly!V$13+$BI237*Assembly!V$14+$BJ237*Assembly!V$15+$BK237*Assembly!V$16+$BL237*Assembly!V$17+$BM237*Assembly!V$18+$BN237*Assembly!V$19+$BO237*Assembly!V$20+$BP237*Assembly!V$21+$BQ237*Assembly!V$22+$BR237*Assembly!V$23+$BS237*Assembly!V$24</f>
        <v>0</v>
      </c>
      <c r="CO237" s="457" t="str">
        <f>CE237*Refining!$F$3</f>
        <v>38</v>
      </c>
      <c r="CP237" s="457" t="str">
        <f>CF237*Refining!$F$4</f>
        <v>0</v>
      </c>
      <c r="CQ237" s="457" t="str">
        <f>CG237*Refining!$F$5</f>
        <v>0</v>
      </c>
      <c r="CR237" s="457" t="str">
        <f>CH237*Refining!$F$6</f>
        <v>0</v>
      </c>
      <c r="CS237" s="457" t="str">
        <f>CI237*Refining!$F$7</f>
        <v>0</v>
      </c>
      <c r="CT237" s="457" t="str">
        <f>CJ237*Refining!$F$8</f>
        <v>0</v>
      </c>
      <c r="CU237" s="457" t="str">
        <f>CK237*Refining!$F$9</f>
        <v>0</v>
      </c>
      <c r="CV237" s="457" t="str">
        <f>CL237*Refining!$F$10</f>
        <v>0</v>
      </c>
      <c r="CW237" s="457" t="str">
        <f>CM237*Refining!$F$11</f>
        <v>0</v>
      </c>
      <c r="CX237" s="457" t="str">
        <f>CN237*Refining!$F$12</f>
        <v>0</v>
      </c>
      <c r="CY237" s="441" t="str">
        <f t="shared" ref="CY237:DR237" si="956">IF(CE237 = 0, "", CE237)</f>
        <v>21</v>
      </c>
      <c r="CZ237" s="442" t="str">
        <f t="shared" si="956"/>
        <v/>
      </c>
      <c r="DA237" s="442" t="str">
        <f t="shared" si="956"/>
        <v/>
      </c>
      <c r="DB237" s="443" t="str">
        <f t="shared" si="956"/>
        <v/>
      </c>
      <c r="DC237" s="444" t="str">
        <f t="shared" si="956"/>
        <v/>
      </c>
      <c r="DD237" s="442" t="str">
        <f t="shared" si="956"/>
        <v/>
      </c>
      <c r="DE237" s="444" t="str">
        <f t="shared" si="956"/>
        <v/>
      </c>
      <c r="DF237" s="444" t="str">
        <f t="shared" si="956"/>
        <v/>
      </c>
      <c r="DG237" s="442" t="str">
        <f t="shared" si="956"/>
        <v/>
      </c>
      <c r="DH237" s="445" t="str">
        <f t="shared" si="956"/>
        <v/>
      </c>
      <c r="DI237" s="441" t="str">
        <f t="shared" si="956"/>
        <v>38</v>
      </c>
      <c r="DJ237" s="442" t="str">
        <f t="shared" si="956"/>
        <v/>
      </c>
      <c r="DK237" s="442" t="str">
        <f t="shared" si="956"/>
        <v/>
      </c>
      <c r="DL237" s="442" t="str">
        <f t="shared" si="956"/>
        <v/>
      </c>
      <c r="DM237" s="446" t="str">
        <f t="shared" si="956"/>
        <v/>
      </c>
      <c r="DN237" s="442" t="str">
        <f t="shared" si="956"/>
        <v/>
      </c>
      <c r="DO237" s="442" t="str">
        <f t="shared" si="956"/>
        <v/>
      </c>
      <c r="DP237" s="442" t="str">
        <f t="shared" si="956"/>
        <v/>
      </c>
      <c r="DQ237" s="442" t="str">
        <f t="shared" si="956"/>
        <v/>
      </c>
      <c r="DR237" s="445" t="str">
        <f t="shared" si="956"/>
        <v/>
      </c>
      <c r="DS237" s="447" t="str">
        <f t="shared" si="15"/>
        <v>21</v>
      </c>
      <c r="DT237" s="448" t="str">
        <f t="shared" si="16"/>
        <v>38</v>
      </c>
      <c r="DU237" s="434" t="str">
        <f>CY237*'Ores &amp; Ingots'!$C$3+CZ237*'Ores &amp; Ingots'!$C$4+DA237*'Ores &amp; Ingots'!$C$5+DB237*'Ores &amp; Ingots'!$C$6+DC237*'Ores &amp; Ingots'!$C$7+DD237*'Ores &amp; Ingots'!$C$8+DE237*'Ores &amp; Ingots'!$C$9+DF237*'Ores &amp; Ingots'!$C$10+DG237*'Ores &amp; Ingots'!$C$11+DH237*'Ores &amp; Ingots'!$C$12</f>
        <v>3</v>
      </c>
      <c r="DV237" s="434" t="str">
        <f>DI237*'Ores &amp; Ingots'!$B$3+DJ237*'Ores &amp; Ingots'!$B$4+DK237*'Ores &amp; Ingots'!$B$5+DL237*'Ores &amp; Ingots'!$B$6+DM237*'Ores &amp; Ingots'!$B$7+DN237*'Ores &amp; Ingots'!$B$8+DO237*'Ores &amp; Ingots'!$B$9+DP237*'Ores &amp; Ingots'!$B$10+DQ237*'Ores &amp; Ingots'!$B$11+DR237*'Ores &amp; Ingots'!$B$12</f>
        <v>14</v>
      </c>
      <c r="DW237" s="448" t="str">
        <f>CY237*Refining!$G$3+CZ237*Refining!$G$4+DA237*Refining!$G$5+DB237*Refining!$G$6+DC237*Refining!$G$7+DD237*Refining!$G$8+DE237*Refining!$G$9+DF237*Refining!$G$10+DG237*Refining!$G$11+DH237*Refining!$G$12</f>
        <v>1</v>
      </c>
      <c r="DX237" s="448" t="str">
        <f t="shared" si="17"/>
        <v>224</v>
      </c>
      <c r="DY237" s="449" t="str">
        <f t="shared" si="18"/>
        <v>0.0002</v>
      </c>
      <c r="DZ237" s="447" t="str">
        <f t="shared" si="19"/>
        <v>5</v>
      </c>
      <c r="EA237" s="446" t="str">
        <f t="shared" ref="EA237:EB237" si="957">DZ237/60</f>
        <v>0.1</v>
      </c>
      <c r="EB237" s="446" t="str">
        <f t="shared" si="957"/>
        <v>0.0</v>
      </c>
      <c r="EC237" s="450" t="str">
        <f t="shared" si="21"/>
        <v>0.00</v>
      </c>
      <c r="ED237" s="447" t="str">
        <f t="shared" si="22"/>
        <v>380</v>
      </c>
      <c r="EE237" s="446" t="str">
        <f t="shared" ref="EE237:EF237" si="958">ED237/1000</f>
        <v>0.4</v>
      </c>
      <c r="EF237" s="451" t="str">
        <f t="shared" si="958"/>
        <v>0.00</v>
      </c>
      <c r="EG237" s="452" t="str">
        <f t="shared" si="24"/>
        <v>0.0004</v>
      </c>
      <c r="EH237" s="225" t="s">
        <v>12</v>
      </c>
    </row>
    <row r="238">
      <c r="A238" s="33"/>
      <c r="B238" s="226" t="s">
        <v>1048</v>
      </c>
      <c r="C238" s="227" t="s">
        <v>885</v>
      </c>
      <c r="D238" s="227">
        <v>1.0</v>
      </c>
      <c r="E238" s="227">
        <v>1.0</v>
      </c>
      <c r="F238" s="227">
        <v>1.0</v>
      </c>
      <c r="G238" s="420" t="str">
        <f t="shared" si="5"/>
        <v>0.125</v>
      </c>
      <c r="H238" s="421">
        <v>3.0</v>
      </c>
      <c r="I238" s="421">
        <v>7.5</v>
      </c>
      <c r="J238" s="421" t="str">
        <f>H238/Main!$D$9</f>
        <v>3</v>
      </c>
      <c r="K238" s="421" t="str">
        <f>I238/Main!$D$10</f>
        <v>7.5</v>
      </c>
      <c r="L238" s="422" t="str">
        <f t="shared" si="6"/>
        <v>2.5</v>
      </c>
      <c r="M238" s="422">
        <v>0.32</v>
      </c>
      <c r="N238" s="423"/>
      <c r="O238" s="423"/>
      <c r="P238" s="423"/>
      <c r="Q238" s="424"/>
      <c r="R238" s="423"/>
      <c r="S238" s="425"/>
      <c r="T238" s="425"/>
      <c r="U238" s="423"/>
      <c r="V238" s="423"/>
      <c r="W238" s="425"/>
      <c r="X238" s="425"/>
      <c r="Y238" s="423"/>
      <c r="Z238" s="423"/>
      <c r="AA238" s="423"/>
      <c r="AB238" s="423"/>
      <c r="AC238" s="523"/>
      <c r="AD238" s="498">
        <v>1.0</v>
      </c>
      <c r="AE238" s="434">
        <v>0.0</v>
      </c>
      <c r="AF238" s="434">
        <v>0.0</v>
      </c>
      <c r="AG238" s="434">
        <v>0.0</v>
      </c>
      <c r="AH238" s="434">
        <v>0.0</v>
      </c>
      <c r="AI238" s="434">
        <v>0.0</v>
      </c>
      <c r="AJ238" s="434">
        <v>0.0</v>
      </c>
      <c r="AK238" s="434">
        <v>0.0</v>
      </c>
      <c r="AL238" s="434">
        <v>0.0</v>
      </c>
      <c r="AM238" s="434">
        <v>0.0</v>
      </c>
      <c r="AN238" s="434">
        <v>0.0</v>
      </c>
      <c r="AO238" s="434">
        <v>0.0</v>
      </c>
      <c r="AP238" s="434">
        <v>0.0</v>
      </c>
      <c r="AQ238" s="434">
        <v>0.0</v>
      </c>
      <c r="AR238" s="434">
        <v>0.0</v>
      </c>
      <c r="AS238" s="434">
        <v>0.0</v>
      </c>
      <c r="AT238" s="434">
        <v>0.0</v>
      </c>
      <c r="AU238" s="434">
        <v>0.0</v>
      </c>
      <c r="AV238" s="434">
        <v>0.0</v>
      </c>
      <c r="AW238" s="434">
        <v>0.0</v>
      </c>
      <c r="AX238" s="434">
        <v>0.0</v>
      </c>
      <c r="AY238" s="537" t="str">
        <f t="shared" ref="AY238:BS238" si="959">IF(AD238 = 0, "", AD238)</f>
        <v>1</v>
      </c>
      <c r="AZ238" s="430" t="str">
        <f t="shared" si="959"/>
        <v/>
      </c>
      <c r="BA238" s="430" t="str">
        <f t="shared" si="959"/>
        <v/>
      </c>
      <c r="BB238" s="430" t="str">
        <f t="shared" si="959"/>
        <v/>
      </c>
      <c r="BC238" s="430" t="str">
        <f t="shared" si="959"/>
        <v/>
      </c>
      <c r="BD238" s="430" t="str">
        <f t="shared" si="959"/>
        <v/>
      </c>
      <c r="BE238" s="430" t="str">
        <f t="shared" si="959"/>
        <v/>
      </c>
      <c r="BF238" s="430" t="str">
        <f t="shared" si="959"/>
        <v/>
      </c>
      <c r="BG238" s="430" t="str">
        <f t="shared" si="959"/>
        <v/>
      </c>
      <c r="BH238" s="430" t="str">
        <f t="shared" si="959"/>
        <v/>
      </c>
      <c r="BI238" s="430" t="str">
        <f t="shared" si="959"/>
        <v/>
      </c>
      <c r="BJ238" s="430" t="str">
        <f t="shared" si="959"/>
        <v/>
      </c>
      <c r="BK238" s="430" t="str">
        <f t="shared" si="959"/>
        <v/>
      </c>
      <c r="BL238" s="430" t="str">
        <f t="shared" si="959"/>
        <v/>
      </c>
      <c r="BM238" s="430" t="str">
        <f t="shared" si="959"/>
        <v/>
      </c>
      <c r="BN238" s="430" t="str">
        <f t="shared" si="959"/>
        <v/>
      </c>
      <c r="BO238" s="430" t="str">
        <f t="shared" si="959"/>
        <v/>
      </c>
      <c r="BP238" s="430" t="str">
        <f t="shared" si="959"/>
        <v/>
      </c>
      <c r="BQ238" s="430" t="str">
        <f t="shared" si="959"/>
        <v/>
      </c>
      <c r="BR238" s="430" t="str">
        <f t="shared" si="959"/>
        <v/>
      </c>
      <c r="BS238" s="432" t="str">
        <f t="shared" si="959"/>
        <v/>
      </c>
      <c r="BT238" s="433" t="str">
        <f>$AY238*Assembly!Y$4+$AZ238*Assembly!Y$5+$BA238*Assembly!Y$6+$BB238*Assembly!Y$7+$BC238*Assembly!Y$8+$BD238*Assembly!Y$9+$BE238*Assembly!Y$10+$BF238*Assembly!Y$11+$BG238*Assembly!Y$12+$BH238*Assembly!Y$13+$BI238*Assembly!Y$14+$BJ238*Assembly!Y$15+$BK238*Assembly!Y$16+$BL238*Assembly!Y$17+$BM238*Assembly!Y$18+$BN238*Assembly!Y$19+$BO238*Assembly!Y$20+$BP238*Assembly!Y$21+$BQ238*Assembly!Y$22+$BR238*Assembly!Y$23+$BS238*Assembly!Y$24</f>
        <v>20</v>
      </c>
      <c r="BU238" s="434" t="str">
        <f t="shared" si="8"/>
        <v>160</v>
      </c>
      <c r="BV238" s="434" t="str">
        <f>$AY238*Assembly!AC$4+$AZ238*Assembly!AC$5+$BA238*Assembly!AC$6+$BB238*Assembly!AC$7+$BC238*Assembly!AC$8+$BD238*Assembly!AC$9+$BE238*Assembly!AC$10+$BF238*Assembly!AC$11+$BG238*Assembly!AC$12+$BH238*Assembly!AC$13+$BI238*Assembly!AC$14+$BJ238*Assembly!AC$15+$BK238*Assembly!AC$16+$BL238*Assembly!AC$17+$BM238*Assembly!AC$18+$BN238*Assembly!AC$19+$BO238*Assembly!AC$20+$BP238*Assembly!AC$21+$BQ238*Assembly!AC$22+$BR238*Assembly!AC$23+$BS238*Assembly!AC$24</f>
        <v>100</v>
      </c>
      <c r="BW238" s="435" t="str">
        <f t="shared" si="9"/>
        <v>5.00</v>
      </c>
      <c r="BX238" s="436" t="str">
        <f t="shared" si="10"/>
        <v>800</v>
      </c>
      <c r="BY238" s="437" t="str">
        <f t="shared" si="11"/>
        <v>0.6</v>
      </c>
      <c r="BZ238" s="438"/>
      <c r="CA238" s="434" t="str">
        <f>$AY238*Assembly!X$4+$AZ238*Assembly!X$5+$BA238*Assembly!X$6+$BB238*Assembly!X$7+$BC238*Assembly!X$8+$BD238*Assembly!X$9+$BE238*Assembly!X$10+$BF238*Assembly!X$11+$BG238*Assembly!X$12+$BH238*Assembly!X$13+$BI238*Assembly!X$14+$BJ238*Assembly!X$15+$BK238*Assembly!X$16+$BL238*Assembly!X$17+$BM238*Assembly!X$18+$BN238*Assembly!X$19+$BO238*Assembly!X$20+$BP238*Assembly!X$21+$BQ238*Assembly!X$22+$BR238*Assembly!X$23+$BS238*Assembly!X$24</f>
        <v>1</v>
      </c>
      <c r="CB238" s="434" t="str">
        <f t="shared" si="12"/>
        <v>156</v>
      </c>
      <c r="CC238" s="439" t="str">
        <f t="shared" si="13"/>
        <v>0.0002</v>
      </c>
      <c r="CD238" s="440" t="str">
        <f>$AY238*Assembly!AB$4+$AZ238*Assembly!AB$5+$BA238*Assembly!AB$6+$BB238*Assembly!AB$7+$BC238*Assembly!AB$8+$BD238*Assembly!AB$9+$BE238*Assembly!AB$10+$BF238*Assembly!AB$11+$BG238*Assembly!AB$12+$BH238*Assembly!AB$13+$BI238*Assembly!AB$14+$BJ238*Assembly!AB$15+$BK238*Assembly!AB$16+$BL238*Assembly!AB$17+$BM238*Assembly!AB$18+$BN238*Assembly!AB$19+$BO238*Assembly!AB$20+$BP238*Assembly!AB$21+$BQ238*Assembly!AB$22+$BR238*Assembly!AB$23+$BS238*Assembly!AB$24</f>
        <v>3</v>
      </c>
      <c r="CE238" s="424" t="str">
        <f>$AY238*Assembly!M$4+$AZ238*Assembly!M$5+$BA238*Assembly!M$6+$BB238*Assembly!M$7+$BC238*Assembly!M$8+$BD238*Assembly!M$9+$BE238*Assembly!M$10+$BF238*Assembly!M$11+$BG238*Assembly!M$12+$BH238*Assembly!M$13+$BI238*Assembly!M$14+$BJ238*Assembly!M$15+$BK238*Assembly!M$16+$BL238*Assembly!M$17+$BM238*Assembly!M$18+$BN238*Assembly!M$19+$BO238*Assembly!M$20+$BP238*Assembly!M$21+$BQ238*Assembly!M$22+$BR238*Assembly!M$23+$BS238*Assembly!M$24</f>
        <v>21</v>
      </c>
      <c r="CF238" s="424" t="str">
        <f>$AY238*Assembly!N$4+$AZ238*Assembly!N$5+$BA238*Assembly!N$6+$BB238*Assembly!N$7+$BC238*Assembly!N$8+$BD238*Assembly!N$9+$BE238*Assembly!N$10+$BF238*Assembly!N$11+$BG238*Assembly!N$12+$BH238*Assembly!N$13+$BI238*Assembly!N$14+$BJ238*Assembly!N$15+$BK238*Assembly!N$16+$BL238*Assembly!N$17+$BM238*Assembly!N$18+$BN238*Assembly!N$19+$BO238*Assembly!N$20+$BP238*Assembly!N$21+$BQ238*Assembly!N$22+$BR238*Assembly!N$23+$BS238*Assembly!N$24</f>
        <v>0</v>
      </c>
      <c r="CG238" s="424" t="str">
        <f>$AY238*Assembly!O$4+$AZ238*Assembly!O$5+$BA238*Assembly!O$6+$BB238*Assembly!O$7+$BC238*Assembly!O$8+$BD238*Assembly!O$9+$BE238*Assembly!O$10+$BF238*Assembly!O$11+$BG238*Assembly!O$12+$BH238*Assembly!O$13+$BI238*Assembly!O$14+$BJ238*Assembly!O$15+$BK238*Assembly!O$16+$BL238*Assembly!O$17+$BM238*Assembly!O$18+$BN238*Assembly!O$19+$BO238*Assembly!O$20+$BP238*Assembly!O$21+$BQ238*Assembly!O$22+$BR238*Assembly!O$23+$BS238*Assembly!O$24</f>
        <v>0</v>
      </c>
      <c r="CH238" s="421" t="str">
        <f>$AY238*Assembly!P$4+$AZ238*Assembly!P$5+$BA238*Assembly!P$6+$BB238*Assembly!P$7+$BC238*Assembly!P$8+$BD238*Assembly!P$9+$BE238*Assembly!P$10+$BF238*Assembly!P$11+$BG238*Assembly!P$12+$BH238*Assembly!P$13+$BI238*Assembly!P$14+$BJ238*Assembly!P$15+$BK238*Assembly!P$16+$BL238*Assembly!P$17+$BM238*Assembly!P$18+$BN238*Assembly!P$19+$BO238*Assembly!P$20+$BP238*Assembly!P$21+$BQ238*Assembly!P$22+$BR238*Assembly!P$23+$BS238*Assembly!P$24</f>
        <v>0</v>
      </c>
      <c r="CI238" s="421" t="str">
        <f>$AY238*Assembly!Q$4+$AZ238*Assembly!Q$5+$BA238*Assembly!Q$6+$BB238*Assembly!Q$7+$BC238*Assembly!Q$8+$BD238*Assembly!Q$9+$BE238*Assembly!Q$10+$BF238*Assembly!Q$11+$BG238*Assembly!Q$12+$BH238*Assembly!Q$13+$BI238*Assembly!Q$14+$BJ238*Assembly!Q$15+$BK238*Assembly!Q$16+$BL238*Assembly!Q$17+$BM238*Assembly!Q$18+$BN238*Assembly!Q$19+$BO238*Assembly!Q$20+$BP238*Assembly!Q$21+$BQ238*Assembly!Q$22+$BR238*Assembly!Q$23+$BS238*Assembly!Q$24</f>
        <v>0</v>
      </c>
      <c r="CJ238" s="424" t="str">
        <f>$AY238*Assembly!R$4+$AZ238*Assembly!R$5+$BA238*Assembly!R$6+$BB238*Assembly!R$7+$BC238*Assembly!R$8+$BD238*Assembly!R$9+$BE238*Assembly!R$10+$BF238*Assembly!R$11+$BG238*Assembly!R$12+$BH238*Assembly!R$13+$BI238*Assembly!R$14+$BJ238*Assembly!R$15+$BK238*Assembly!R$16+$BL238*Assembly!R$17+$BM238*Assembly!R$18+$BN238*Assembly!R$19+$BO238*Assembly!R$20+$BP238*Assembly!R$21+$BQ238*Assembly!R$22+$BR238*Assembly!R$23+$BS238*Assembly!R$24</f>
        <v>0</v>
      </c>
      <c r="CK238" s="421" t="str">
        <f>$AY238*Assembly!S$4+$AZ238*Assembly!S$5+$BA238*Assembly!S$6+$BB238*Assembly!S$7+$BC238*Assembly!S$8+$BD238*Assembly!S$9+$BE238*Assembly!S$10+$BF238*Assembly!S$11+$BG238*Assembly!S$12+$BH238*Assembly!S$13+$BI238*Assembly!S$14+$BJ238*Assembly!S$15+$BK238*Assembly!S$16+$BL238*Assembly!S$17+$BM238*Assembly!S$18+$BN238*Assembly!S$19+$BO238*Assembly!S$20+$BP238*Assembly!S$21+$BQ238*Assembly!S$22+$BR238*Assembly!S$23+$BS238*Assembly!S$24</f>
        <v>0</v>
      </c>
      <c r="CL238" s="421" t="str">
        <f>$AY238*Assembly!T$4+$AZ238*Assembly!T$5+$BA238*Assembly!T$6+$BB238*Assembly!T$7+$BC238*Assembly!T$8+$BD238*Assembly!T$9+$BE238*Assembly!T$10+$BF238*Assembly!T$11+$BG238*Assembly!T$12+$BH238*Assembly!T$13+$BI238*Assembly!T$14+$BJ238*Assembly!T$15+$BK238*Assembly!T$16+$BL238*Assembly!T$17+$BM238*Assembly!T$18+$BN238*Assembly!T$19+$BO238*Assembly!T$20+$BP238*Assembly!T$21+$BQ238*Assembly!T$22+$BR238*Assembly!T$23+$BS238*Assembly!T$24</f>
        <v>0</v>
      </c>
      <c r="CM238" s="421" t="str">
        <f>$AY238*Assembly!U$4+$AZ238*Assembly!U$5+$BA238*Assembly!U$6+$BB238*Assembly!U$7+$BC238*Assembly!U$8+$BD238*Assembly!U$9+$BE238*Assembly!U$10+$BF238*Assembly!U$11+$BG238*Assembly!U$12+$BH238*Assembly!U$13+$BI238*Assembly!U$14+$BJ238*Assembly!U$15+$BK238*Assembly!U$16+$BL238*Assembly!U$17+$BM238*Assembly!U$18+$BN238*Assembly!U$19+$BO238*Assembly!U$20+$BP238*Assembly!U$21+$BQ238*Assembly!U$22+$BR238*Assembly!U$23+$BS238*Assembly!U$24</f>
        <v>0</v>
      </c>
      <c r="CN238" s="424" t="str">
        <f>$AY238*Assembly!V$4+$AZ238*Assembly!V$5+$BA238*Assembly!V$6+$BB238*Assembly!V$7+$BC238*Assembly!V$8+$BD238*Assembly!V$9+$BE238*Assembly!V$10+$BF238*Assembly!V$11+$BG238*Assembly!V$12+$BH238*Assembly!V$13+$BI238*Assembly!V$14+$BJ238*Assembly!V$15+$BK238*Assembly!V$16+$BL238*Assembly!V$17+$BM238*Assembly!V$18+$BN238*Assembly!V$19+$BO238*Assembly!V$20+$BP238*Assembly!V$21+$BQ238*Assembly!V$22+$BR238*Assembly!V$23+$BS238*Assembly!V$24</f>
        <v>0</v>
      </c>
      <c r="CO238" s="424" t="str">
        <f>CE238*Refining!$F$3</f>
        <v>38</v>
      </c>
      <c r="CP238" s="424" t="str">
        <f>CF238*Refining!$F$4</f>
        <v>0</v>
      </c>
      <c r="CQ238" s="424" t="str">
        <f>CG238*Refining!$F$5</f>
        <v>0</v>
      </c>
      <c r="CR238" s="424" t="str">
        <f>CH238*Refining!$F$6</f>
        <v>0</v>
      </c>
      <c r="CS238" s="424" t="str">
        <f>CI238*Refining!$F$7</f>
        <v>0</v>
      </c>
      <c r="CT238" s="424" t="str">
        <f>CJ238*Refining!$F$8</f>
        <v>0</v>
      </c>
      <c r="CU238" s="424" t="str">
        <f>CK238*Refining!$F$9</f>
        <v>0</v>
      </c>
      <c r="CV238" s="424" t="str">
        <f>CL238*Refining!$F$10</f>
        <v>0</v>
      </c>
      <c r="CW238" s="424" t="str">
        <f>CM238*Refining!$F$11</f>
        <v>0</v>
      </c>
      <c r="CX238" s="424" t="str">
        <f>CN238*Refining!$F$12</f>
        <v>0</v>
      </c>
      <c r="CY238" s="441" t="str">
        <f t="shared" ref="CY238:DR238" si="960">IF(CE238 = 0, "", CE238)</f>
        <v>21</v>
      </c>
      <c r="CZ238" s="442" t="str">
        <f t="shared" si="960"/>
        <v/>
      </c>
      <c r="DA238" s="442" t="str">
        <f t="shared" si="960"/>
        <v/>
      </c>
      <c r="DB238" s="443" t="str">
        <f t="shared" si="960"/>
        <v/>
      </c>
      <c r="DC238" s="444" t="str">
        <f t="shared" si="960"/>
        <v/>
      </c>
      <c r="DD238" s="442" t="str">
        <f t="shared" si="960"/>
        <v/>
      </c>
      <c r="DE238" s="444" t="str">
        <f t="shared" si="960"/>
        <v/>
      </c>
      <c r="DF238" s="444" t="str">
        <f t="shared" si="960"/>
        <v/>
      </c>
      <c r="DG238" s="442" t="str">
        <f t="shared" si="960"/>
        <v/>
      </c>
      <c r="DH238" s="445" t="str">
        <f t="shared" si="960"/>
        <v/>
      </c>
      <c r="DI238" s="441" t="str">
        <f t="shared" si="960"/>
        <v>38</v>
      </c>
      <c r="DJ238" s="442" t="str">
        <f t="shared" si="960"/>
        <v/>
      </c>
      <c r="DK238" s="442" t="str">
        <f t="shared" si="960"/>
        <v/>
      </c>
      <c r="DL238" s="442" t="str">
        <f t="shared" si="960"/>
        <v/>
      </c>
      <c r="DM238" s="446" t="str">
        <f t="shared" si="960"/>
        <v/>
      </c>
      <c r="DN238" s="442" t="str">
        <f t="shared" si="960"/>
        <v/>
      </c>
      <c r="DO238" s="442" t="str">
        <f t="shared" si="960"/>
        <v/>
      </c>
      <c r="DP238" s="442" t="str">
        <f t="shared" si="960"/>
        <v/>
      </c>
      <c r="DQ238" s="442" t="str">
        <f t="shared" si="960"/>
        <v/>
      </c>
      <c r="DR238" s="445" t="str">
        <f t="shared" si="960"/>
        <v/>
      </c>
      <c r="DS238" s="447" t="str">
        <f t="shared" si="15"/>
        <v>21</v>
      </c>
      <c r="DT238" s="448" t="str">
        <f t="shared" si="16"/>
        <v>38</v>
      </c>
      <c r="DU238" s="434" t="str">
        <f>CY238*'Ores &amp; Ingots'!$C$3+CZ238*'Ores &amp; Ingots'!$C$4+DA238*'Ores &amp; Ingots'!$C$5+DB238*'Ores &amp; Ingots'!$C$6+DC238*'Ores &amp; Ingots'!$C$7+DD238*'Ores &amp; Ingots'!$C$8+DE238*'Ores &amp; Ingots'!$C$9+DF238*'Ores &amp; Ingots'!$C$10+DG238*'Ores &amp; Ingots'!$C$11+DH238*'Ores &amp; Ingots'!$C$12</f>
        <v>3</v>
      </c>
      <c r="DV238" s="434" t="str">
        <f>DI238*'Ores &amp; Ingots'!$B$3+DJ238*'Ores &amp; Ingots'!$B$4+DK238*'Ores &amp; Ingots'!$B$5+DL238*'Ores &amp; Ingots'!$B$6+DM238*'Ores &amp; Ingots'!$B$7+DN238*'Ores &amp; Ingots'!$B$8+DO238*'Ores &amp; Ingots'!$B$9+DP238*'Ores &amp; Ingots'!$B$10+DQ238*'Ores &amp; Ingots'!$B$11+DR238*'Ores &amp; Ingots'!$B$12</f>
        <v>14</v>
      </c>
      <c r="DW238" s="448" t="str">
        <f>CY238*Refining!$G$3+CZ238*Refining!$G$4+DA238*Refining!$G$5+DB238*Refining!$G$6+DC238*Refining!$G$7+DD238*Refining!$G$8+DE238*Refining!$G$9+DF238*Refining!$G$10+DG238*Refining!$G$11+DH238*Refining!$G$12</f>
        <v>1</v>
      </c>
      <c r="DX238" s="448" t="str">
        <f t="shared" si="17"/>
        <v>224</v>
      </c>
      <c r="DY238" s="449" t="str">
        <f t="shared" si="18"/>
        <v>0.0002</v>
      </c>
      <c r="DZ238" s="447" t="str">
        <f t="shared" si="19"/>
        <v>5</v>
      </c>
      <c r="EA238" s="446" t="str">
        <f t="shared" ref="EA238:EB238" si="961">DZ238/60</f>
        <v>0.1</v>
      </c>
      <c r="EB238" s="446" t="str">
        <f t="shared" si="961"/>
        <v>0.0</v>
      </c>
      <c r="EC238" s="450" t="str">
        <f t="shared" si="21"/>
        <v>0.00</v>
      </c>
      <c r="ED238" s="447" t="str">
        <f t="shared" si="22"/>
        <v>380</v>
      </c>
      <c r="EE238" s="446" t="str">
        <f t="shared" ref="EE238:EF238" si="962">ED238/1000</f>
        <v>0.4</v>
      </c>
      <c r="EF238" s="451" t="str">
        <f t="shared" si="962"/>
        <v>0.00</v>
      </c>
      <c r="EG238" s="452" t="str">
        <f t="shared" si="24"/>
        <v>0.0004</v>
      </c>
      <c r="EH238" s="225" t="s">
        <v>12</v>
      </c>
    </row>
    <row r="239">
      <c r="A239" s="33"/>
      <c r="B239" s="226" t="s">
        <v>1049</v>
      </c>
      <c r="C239" s="227" t="s">
        <v>885</v>
      </c>
      <c r="D239" s="227">
        <v>1.0</v>
      </c>
      <c r="E239" s="227">
        <v>1.0</v>
      </c>
      <c r="F239" s="227">
        <v>1.0</v>
      </c>
      <c r="G239" s="453" t="str">
        <f t="shared" si="5"/>
        <v>0.125</v>
      </c>
      <c r="H239" s="454">
        <v>2.0</v>
      </c>
      <c r="I239" s="454">
        <v>5.0</v>
      </c>
      <c r="J239" s="454" t="str">
        <f>H239/Main!$D$9</f>
        <v>2</v>
      </c>
      <c r="K239" s="454" t="str">
        <f>I239/Main!$D$10</f>
        <v>5</v>
      </c>
      <c r="L239" s="455" t="str">
        <f t="shared" si="6"/>
        <v>2.5</v>
      </c>
      <c r="M239" s="455">
        <v>0.32</v>
      </c>
      <c r="N239" s="456"/>
      <c r="O239" s="456"/>
      <c r="P239" s="456"/>
      <c r="Q239" s="457"/>
      <c r="R239" s="456"/>
      <c r="S239" s="458"/>
      <c r="T239" s="458"/>
      <c r="U239" s="456"/>
      <c r="V239" s="456"/>
      <c r="W239" s="530"/>
      <c r="X239" s="458"/>
      <c r="Y239" s="456"/>
      <c r="Z239" s="456"/>
      <c r="AA239" s="456"/>
      <c r="AB239" s="456"/>
      <c r="AC239" s="531"/>
      <c r="AD239" s="498">
        <v>1.0</v>
      </c>
      <c r="AE239" s="434">
        <v>0.0</v>
      </c>
      <c r="AF239" s="434">
        <v>0.0</v>
      </c>
      <c r="AG239" s="434">
        <v>0.0</v>
      </c>
      <c r="AH239" s="434">
        <v>0.0</v>
      </c>
      <c r="AI239" s="434">
        <v>0.0</v>
      </c>
      <c r="AJ239" s="434">
        <v>0.0</v>
      </c>
      <c r="AK239" s="434">
        <v>0.0</v>
      </c>
      <c r="AL239" s="434">
        <v>0.0</v>
      </c>
      <c r="AM239" s="434">
        <v>0.0</v>
      </c>
      <c r="AN239" s="434">
        <v>0.0</v>
      </c>
      <c r="AO239" s="434">
        <v>0.0</v>
      </c>
      <c r="AP239" s="434">
        <v>0.0</v>
      </c>
      <c r="AQ239" s="434">
        <v>0.0</v>
      </c>
      <c r="AR239" s="434">
        <v>0.0</v>
      </c>
      <c r="AS239" s="434">
        <v>0.0</v>
      </c>
      <c r="AT239" s="434">
        <v>0.0</v>
      </c>
      <c r="AU239" s="434">
        <v>0.0</v>
      </c>
      <c r="AV239" s="434">
        <v>0.0</v>
      </c>
      <c r="AW239" s="434">
        <v>0.0</v>
      </c>
      <c r="AX239" s="434">
        <v>0.0</v>
      </c>
      <c r="AY239" s="537" t="str">
        <f t="shared" ref="AY239:BS239" si="963">IF(AD239 = 0, "", AD239)</f>
        <v>1</v>
      </c>
      <c r="AZ239" s="430" t="str">
        <f t="shared" si="963"/>
        <v/>
      </c>
      <c r="BA239" s="430" t="str">
        <f t="shared" si="963"/>
        <v/>
      </c>
      <c r="BB239" s="430" t="str">
        <f t="shared" si="963"/>
        <v/>
      </c>
      <c r="BC239" s="430" t="str">
        <f t="shared" si="963"/>
        <v/>
      </c>
      <c r="BD239" s="430" t="str">
        <f t="shared" si="963"/>
        <v/>
      </c>
      <c r="BE239" s="430" t="str">
        <f t="shared" si="963"/>
        <v/>
      </c>
      <c r="BF239" s="430" t="str">
        <f t="shared" si="963"/>
        <v/>
      </c>
      <c r="BG239" s="430" t="str">
        <f t="shared" si="963"/>
        <v/>
      </c>
      <c r="BH239" s="430" t="str">
        <f t="shared" si="963"/>
        <v/>
      </c>
      <c r="BI239" s="430" t="str">
        <f t="shared" si="963"/>
        <v/>
      </c>
      <c r="BJ239" s="430" t="str">
        <f t="shared" si="963"/>
        <v/>
      </c>
      <c r="BK239" s="430" t="str">
        <f t="shared" si="963"/>
        <v/>
      </c>
      <c r="BL239" s="430" t="str">
        <f t="shared" si="963"/>
        <v/>
      </c>
      <c r="BM239" s="430" t="str">
        <f t="shared" si="963"/>
        <v/>
      </c>
      <c r="BN239" s="430" t="str">
        <f t="shared" si="963"/>
        <v/>
      </c>
      <c r="BO239" s="430" t="str">
        <f t="shared" si="963"/>
        <v/>
      </c>
      <c r="BP239" s="430" t="str">
        <f t="shared" si="963"/>
        <v/>
      </c>
      <c r="BQ239" s="430" t="str">
        <f t="shared" si="963"/>
        <v/>
      </c>
      <c r="BR239" s="430" t="str">
        <f t="shared" si="963"/>
        <v/>
      </c>
      <c r="BS239" s="432" t="str">
        <f t="shared" si="963"/>
        <v/>
      </c>
      <c r="BT239" s="433" t="str">
        <f>$AY239*Assembly!Y$4+$AZ239*Assembly!Y$5+$BA239*Assembly!Y$6+$BB239*Assembly!Y$7+$BC239*Assembly!Y$8+$BD239*Assembly!Y$9+$BE239*Assembly!Y$10+$BF239*Assembly!Y$11+$BG239*Assembly!Y$12+$BH239*Assembly!Y$13+$BI239*Assembly!Y$14+$BJ239*Assembly!Y$15+$BK239*Assembly!Y$16+$BL239*Assembly!Y$17+$BM239*Assembly!Y$18+$BN239*Assembly!Y$19+$BO239*Assembly!Y$20+$BP239*Assembly!Y$21+$BQ239*Assembly!Y$22+$BR239*Assembly!Y$23+$BS239*Assembly!Y$24</f>
        <v>20</v>
      </c>
      <c r="BU239" s="434" t="str">
        <f t="shared" si="8"/>
        <v>160</v>
      </c>
      <c r="BV239" s="434" t="str">
        <f>$AY239*Assembly!AC$4+$AZ239*Assembly!AC$5+$BA239*Assembly!AC$6+$BB239*Assembly!AC$7+$BC239*Assembly!AC$8+$BD239*Assembly!AC$9+$BE239*Assembly!AC$10+$BF239*Assembly!AC$11+$BG239*Assembly!AC$12+$BH239*Assembly!AC$13+$BI239*Assembly!AC$14+$BJ239*Assembly!AC$15+$BK239*Assembly!AC$16+$BL239*Assembly!AC$17+$BM239*Assembly!AC$18+$BN239*Assembly!AC$19+$BO239*Assembly!AC$20+$BP239*Assembly!AC$21+$BQ239*Assembly!AC$22+$BR239*Assembly!AC$23+$BS239*Assembly!AC$24</f>
        <v>100</v>
      </c>
      <c r="BW239" s="435" t="str">
        <f t="shared" si="9"/>
        <v>5.00</v>
      </c>
      <c r="BX239" s="436" t="str">
        <f t="shared" si="10"/>
        <v>800</v>
      </c>
      <c r="BY239" s="437" t="str">
        <f t="shared" si="11"/>
        <v>0.6</v>
      </c>
      <c r="BZ239" s="438"/>
      <c r="CA239" s="434" t="str">
        <f>$AY239*Assembly!X$4+$AZ239*Assembly!X$5+$BA239*Assembly!X$6+$BB239*Assembly!X$7+$BC239*Assembly!X$8+$BD239*Assembly!X$9+$BE239*Assembly!X$10+$BF239*Assembly!X$11+$BG239*Assembly!X$12+$BH239*Assembly!X$13+$BI239*Assembly!X$14+$BJ239*Assembly!X$15+$BK239*Assembly!X$16+$BL239*Assembly!X$17+$BM239*Assembly!X$18+$BN239*Assembly!X$19+$BO239*Assembly!X$20+$BP239*Assembly!X$21+$BQ239*Assembly!X$22+$BR239*Assembly!X$23+$BS239*Assembly!X$24</f>
        <v>1</v>
      </c>
      <c r="CB239" s="434" t="str">
        <f t="shared" si="12"/>
        <v>156</v>
      </c>
      <c r="CC239" s="439" t="str">
        <f t="shared" si="13"/>
        <v>0.0002</v>
      </c>
      <c r="CD239" s="440" t="str">
        <f>$AY239*Assembly!AB$4+$AZ239*Assembly!AB$5+$BA239*Assembly!AB$6+$BB239*Assembly!AB$7+$BC239*Assembly!AB$8+$BD239*Assembly!AB$9+$BE239*Assembly!AB$10+$BF239*Assembly!AB$11+$BG239*Assembly!AB$12+$BH239*Assembly!AB$13+$BI239*Assembly!AB$14+$BJ239*Assembly!AB$15+$BK239*Assembly!AB$16+$BL239*Assembly!AB$17+$BM239*Assembly!AB$18+$BN239*Assembly!AB$19+$BO239*Assembly!AB$20+$BP239*Assembly!AB$21+$BQ239*Assembly!AB$22+$BR239*Assembly!AB$23+$BS239*Assembly!AB$24</f>
        <v>3</v>
      </c>
      <c r="CE239" s="457" t="str">
        <f>$AY239*Assembly!M$4+$AZ239*Assembly!M$5+$BA239*Assembly!M$6+$BB239*Assembly!M$7+$BC239*Assembly!M$8+$BD239*Assembly!M$9+$BE239*Assembly!M$10+$BF239*Assembly!M$11+$BG239*Assembly!M$12+$BH239*Assembly!M$13+$BI239*Assembly!M$14+$BJ239*Assembly!M$15+$BK239*Assembly!M$16+$BL239*Assembly!M$17+$BM239*Assembly!M$18+$BN239*Assembly!M$19+$BO239*Assembly!M$20+$BP239*Assembly!M$21+$BQ239*Assembly!M$22+$BR239*Assembly!M$23+$BS239*Assembly!M$24</f>
        <v>21</v>
      </c>
      <c r="CF239" s="457" t="str">
        <f>$AY239*Assembly!N$4+$AZ239*Assembly!N$5+$BA239*Assembly!N$6+$BB239*Assembly!N$7+$BC239*Assembly!N$8+$BD239*Assembly!N$9+$BE239*Assembly!N$10+$BF239*Assembly!N$11+$BG239*Assembly!N$12+$BH239*Assembly!N$13+$BI239*Assembly!N$14+$BJ239*Assembly!N$15+$BK239*Assembly!N$16+$BL239*Assembly!N$17+$BM239*Assembly!N$18+$BN239*Assembly!N$19+$BO239*Assembly!N$20+$BP239*Assembly!N$21+$BQ239*Assembly!N$22+$BR239*Assembly!N$23+$BS239*Assembly!N$24</f>
        <v>0</v>
      </c>
      <c r="CG239" s="457" t="str">
        <f>$AY239*Assembly!O$4+$AZ239*Assembly!O$5+$BA239*Assembly!O$6+$BB239*Assembly!O$7+$BC239*Assembly!O$8+$BD239*Assembly!O$9+$BE239*Assembly!O$10+$BF239*Assembly!O$11+$BG239*Assembly!O$12+$BH239*Assembly!O$13+$BI239*Assembly!O$14+$BJ239*Assembly!O$15+$BK239*Assembly!O$16+$BL239*Assembly!O$17+$BM239*Assembly!O$18+$BN239*Assembly!O$19+$BO239*Assembly!O$20+$BP239*Assembly!O$21+$BQ239*Assembly!O$22+$BR239*Assembly!O$23+$BS239*Assembly!O$24</f>
        <v>0</v>
      </c>
      <c r="CH239" s="454" t="str">
        <f>$AY239*Assembly!P$4+$AZ239*Assembly!P$5+$BA239*Assembly!P$6+$BB239*Assembly!P$7+$BC239*Assembly!P$8+$BD239*Assembly!P$9+$BE239*Assembly!P$10+$BF239*Assembly!P$11+$BG239*Assembly!P$12+$BH239*Assembly!P$13+$BI239*Assembly!P$14+$BJ239*Assembly!P$15+$BK239*Assembly!P$16+$BL239*Assembly!P$17+$BM239*Assembly!P$18+$BN239*Assembly!P$19+$BO239*Assembly!P$20+$BP239*Assembly!P$21+$BQ239*Assembly!P$22+$BR239*Assembly!P$23+$BS239*Assembly!P$24</f>
        <v>0</v>
      </c>
      <c r="CI239" s="454" t="str">
        <f>$AY239*Assembly!Q$4+$AZ239*Assembly!Q$5+$BA239*Assembly!Q$6+$BB239*Assembly!Q$7+$BC239*Assembly!Q$8+$BD239*Assembly!Q$9+$BE239*Assembly!Q$10+$BF239*Assembly!Q$11+$BG239*Assembly!Q$12+$BH239*Assembly!Q$13+$BI239*Assembly!Q$14+$BJ239*Assembly!Q$15+$BK239*Assembly!Q$16+$BL239*Assembly!Q$17+$BM239*Assembly!Q$18+$BN239*Assembly!Q$19+$BO239*Assembly!Q$20+$BP239*Assembly!Q$21+$BQ239*Assembly!Q$22+$BR239*Assembly!Q$23+$BS239*Assembly!Q$24</f>
        <v>0</v>
      </c>
      <c r="CJ239" s="457" t="str">
        <f>$AY239*Assembly!R$4+$AZ239*Assembly!R$5+$BA239*Assembly!R$6+$BB239*Assembly!R$7+$BC239*Assembly!R$8+$BD239*Assembly!R$9+$BE239*Assembly!R$10+$BF239*Assembly!R$11+$BG239*Assembly!R$12+$BH239*Assembly!R$13+$BI239*Assembly!R$14+$BJ239*Assembly!R$15+$BK239*Assembly!R$16+$BL239*Assembly!R$17+$BM239*Assembly!R$18+$BN239*Assembly!R$19+$BO239*Assembly!R$20+$BP239*Assembly!R$21+$BQ239*Assembly!R$22+$BR239*Assembly!R$23+$BS239*Assembly!R$24</f>
        <v>0</v>
      </c>
      <c r="CK239" s="454" t="str">
        <f>$AY239*Assembly!S$4+$AZ239*Assembly!S$5+$BA239*Assembly!S$6+$BB239*Assembly!S$7+$BC239*Assembly!S$8+$BD239*Assembly!S$9+$BE239*Assembly!S$10+$BF239*Assembly!S$11+$BG239*Assembly!S$12+$BH239*Assembly!S$13+$BI239*Assembly!S$14+$BJ239*Assembly!S$15+$BK239*Assembly!S$16+$BL239*Assembly!S$17+$BM239*Assembly!S$18+$BN239*Assembly!S$19+$BO239*Assembly!S$20+$BP239*Assembly!S$21+$BQ239*Assembly!S$22+$BR239*Assembly!S$23+$BS239*Assembly!S$24</f>
        <v>0</v>
      </c>
      <c r="CL239" s="454" t="str">
        <f>$AY239*Assembly!T$4+$AZ239*Assembly!T$5+$BA239*Assembly!T$6+$BB239*Assembly!T$7+$BC239*Assembly!T$8+$BD239*Assembly!T$9+$BE239*Assembly!T$10+$BF239*Assembly!T$11+$BG239*Assembly!T$12+$BH239*Assembly!T$13+$BI239*Assembly!T$14+$BJ239*Assembly!T$15+$BK239*Assembly!T$16+$BL239*Assembly!T$17+$BM239*Assembly!T$18+$BN239*Assembly!T$19+$BO239*Assembly!T$20+$BP239*Assembly!T$21+$BQ239*Assembly!T$22+$BR239*Assembly!T$23+$BS239*Assembly!T$24</f>
        <v>0</v>
      </c>
      <c r="CM239" s="454" t="str">
        <f>$AY239*Assembly!U$4+$AZ239*Assembly!U$5+$BA239*Assembly!U$6+$BB239*Assembly!U$7+$BC239*Assembly!U$8+$BD239*Assembly!U$9+$BE239*Assembly!U$10+$BF239*Assembly!U$11+$BG239*Assembly!U$12+$BH239*Assembly!U$13+$BI239*Assembly!U$14+$BJ239*Assembly!U$15+$BK239*Assembly!U$16+$BL239*Assembly!U$17+$BM239*Assembly!U$18+$BN239*Assembly!U$19+$BO239*Assembly!U$20+$BP239*Assembly!U$21+$BQ239*Assembly!U$22+$BR239*Assembly!U$23+$BS239*Assembly!U$24</f>
        <v>0</v>
      </c>
      <c r="CN239" s="457" t="str">
        <f>$AY239*Assembly!V$4+$AZ239*Assembly!V$5+$BA239*Assembly!V$6+$BB239*Assembly!V$7+$BC239*Assembly!V$8+$BD239*Assembly!V$9+$BE239*Assembly!V$10+$BF239*Assembly!V$11+$BG239*Assembly!V$12+$BH239*Assembly!V$13+$BI239*Assembly!V$14+$BJ239*Assembly!V$15+$BK239*Assembly!V$16+$BL239*Assembly!V$17+$BM239*Assembly!V$18+$BN239*Assembly!V$19+$BO239*Assembly!V$20+$BP239*Assembly!V$21+$BQ239*Assembly!V$22+$BR239*Assembly!V$23+$BS239*Assembly!V$24</f>
        <v>0</v>
      </c>
      <c r="CO239" s="457" t="str">
        <f>CE239*Refining!$F$3</f>
        <v>38</v>
      </c>
      <c r="CP239" s="457" t="str">
        <f>CF239*Refining!$F$4</f>
        <v>0</v>
      </c>
      <c r="CQ239" s="457" t="str">
        <f>CG239*Refining!$F$5</f>
        <v>0</v>
      </c>
      <c r="CR239" s="457" t="str">
        <f>CH239*Refining!$F$6</f>
        <v>0</v>
      </c>
      <c r="CS239" s="457" t="str">
        <f>CI239*Refining!$F$7</f>
        <v>0</v>
      </c>
      <c r="CT239" s="457" t="str">
        <f>CJ239*Refining!$F$8</f>
        <v>0</v>
      </c>
      <c r="CU239" s="457" t="str">
        <f>CK239*Refining!$F$9</f>
        <v>0</v>
      </c>
      <c r="CV239" s="457" t="str">
        <f>CL239*Refining!$F$10</f>
        <v>0</v>
      </c>
      <c r="CW239" s="457" t="str">
        <f>CM239*Refining!$F$11</f>
        <v>0</v>
      </c>
      <c r="CX239" s="457" t="str">
        <f>CN239*Refining!$F$12</f>
        <v>0</v>
      </c>
      <c r="CY239" s="441" t="str">
        <f t="shared" ref="CY239:DR239" si="964">IF(CE239 = 0, "", CE239)</f>
        <v>21</v>
      </c>
      <c r="CZ239" s="442" t="str">
        <f t="shared" si="964"/>
        <v/>
      </c>
      <c r="DA239" s="442" t="str">
        <f t="shared" si="964"/>
        <v/>
      </c>
      <c r="DB239" s="443" t="str">
        <f t="shared" si="964"/>
        <v/>
      </c>
      <c r="DC239" s="444" t="str">
        <f t="shared" si="964"/>
        <v/>
      </c>
      <c r="DD239" s="442" t="str">
        <f t="shared" si="964"/>
        <v/>
      </c>
      <c r="DE239" s="444" t="str">
        <f t="shared" si="964"/>
        <v/>
      </c>
      <c r="DF239" s="444" t="str">
        <f t="shared" si="964"/>
        <v/>
      </c>
      <c r="DG239" s="442" t="str">
        <f t="shared" si="964"/>
        <v/>
      </c>
      <c r="DH239" s="445" t="str">
        <f t="shared" si="964"/>
        <v/>
      </c>
      <c r="DI239" s="441" t="str">
        <f t="shared" si="964"/>
        <v>38</v>
      </c>
      <c r="DJ239" s="442" t="str">
        <f t="shared" si="964"/>
        <v/>
      </c>
      <c r="DK239" s="442" t="str">
        <f t="shared" si="964"/>
        <v/>
      </c>
      <c r="DL239" s="442" t="str">
        <f t="shared" si="964"/>
        <v/>
      </c>
      <c r="DM239" s="446" t="str">
        <f t="shared" si="964"/>
        <v/>
      </c>
      <c r="DN239" s="442" t="str">
        <f t="shared" si="964"/>
        <v/>
      </c>
      <c r="DO239" s="442" t="str">
        <f t="shared" si="964"/>
        <v/>
      </c>
      <c r="DP239" s="442" t="str">
        <f t="shared" si="964"/>
        <v/>
      </c>
      <c r="DQ239" s="442" t="str">
        <f t="shared" si="964"/>
        <v/>
      </c>
      <c r="DR239" s="445" t="str">
        <f t="shared" si="964"/>
        <v/>
      </c>
      <c r="DS239" s="447" t="str">
        <f t="shared" si="15"/>
        <v>21</v>
      </c>
      <c r="DT239" s="448" t="str">
        <f t="shared" si="16"/>
        <v>38</v>
      </c>
      <c r="DU239" s="434" t="str">
        <f>CY239*'Ores &amp; Ingots'!$C$3+CZ239*'Ores &amp; Ingots'!$C$4+DA239*'Ores &amp; Ingots'!$C$5+DB239*'Ores &amp; Ingots'!$C$6+DC239*'Ores &amp; Ingots'!$C$7+DD239*'Ores &amp; Ingots'!$C$8+DE239*'Ores &amp; Ingots'!$C$9+DF239*'Ores &amp; Ingots'!$C$10+DG239*'Ores &amp; Ingots'!$C$11+DH239*'Ores &amp; Ingots'!$C$12</f>
        <v>3</v>
      </c>
      <c r="DV239" s="434" t="str">
        <f>DI239*'Ores &amp; Ingots'!$B$3+DJ239*'Ores &amp; Ingots'!$B$4+DK239*'Ores &amp; Ingots'!$B$5+DL239*'Ores &amp; Ingots'!$B$6+DM239*'Ores &amp; Ingots'!$B$7+DN239*'Ores &amp; Ingots'!$B$8+DO239*'Ores &amp; Ingots'!$B$9+DP239*'Ores &amp; Ingots'!$B$10+DQ239*'Ores &amp; Ingots'!$B$11+DR239*'Ores &amp; Ingots'!$B$12</f>
        <v>14</v>
      </c>
      <c r="DW239" s="448" t="str">
        <f>CY239*Refining!$G$3+CZ239*Refining!$G$4+DA239*Refining!$G$5+DB239*Refining!$G$6+DC239*Refining!$G$7+DD239*Refining!$G$8+DE239*Refining!$G$9+DF239*Refining!$G$10+DG239*Refining!$G$11+DH239*Refining!$G$12</f>
        <v>1</v>
      </c>
      <c r="DX239" s="448" t="str">
        <f t="shared" si="17"/>
        <v>224</v>
      </c>
      <c r="DY239" s="449" t="str">
        <f t="shared" si="18"/>
        <v>0.0002</v>
      </c>
      <c r="DZ239" s="447" t="str">
        <f t="shared" si="19"/>
        <v>4</v>
      </c>
      <c r="EA239" s="446" t="str">
        <f t="shared" ref="EA239:EB239" si="965">DZ239/60</f>
        <v>0.1</v>
      </c>
      <c r="EB239" s="446" t="str">
        <f t="shared" si="965"/>
        <v>0.0</v>
      </c>
      <c r="EC239" s="450" t="str">
        <f t="shared" si="21"/>
        <v>0.00</v>
      </c>
      <c r="ED239" s="447" t="str">
        <f t="shared" si="22"/>
        <v>380</v>
      </c>
      <c r="EE239" s="446" t="str">
        <f t="shared" ref="EE239:EF239" si="966">ED239/1000</f>
        <v>0.4</v>
      </c>
      <c r="EF239" s="451" t="str">
        <f t="shared" si="966"/>
        <v>0.00</v>
      </c>
      <c r="EG239" s="452" t="str">
        <f t="shared" si="24"/>
        <v>0.0004</v>
      </c>
      <c r="EH239" s="225" t="s">
        <v>12</v>
      </c>
    </row>
    <row r="240">
      <c r="A240" s="33"/>
      <c r="B240" s="336" t="s">
        <v>1050</v>
      </c>
      <c r="C240" s="227" t="s">
        <v>885</v>
      </c>
      <c r="D240" s="227">
        <v>1.0</v>
      </c>
      <c r="E240" s="227">
        <v>1.0</v>
      </c>
      <c r="F240" s="227">
        <v>1.0</v>
      </c>
      <c r="G240" s="420" t="str">
        <f t="shared" si="5"/>
        <v>0.125</v>
      </c>
      <c r="H240" s="421">
        <v>8.0</v>
      </c>
      <c r="I240" s="421">
        <v>20.0</v>
      </c>
      <c r="J240" s="421" t="str">
        <f>H240/Main!$D$9</f>
        <v>8</v>
      </c>
      <c r="K240" s="421" t="str">
        <f>I240/Main!$D$10</f>
        <v>20</v>
      </c>
      <c r="L240" s="422" t="str">
        <f t="shared" si="6"/>
        <v>2.5</v>
      </c>
      <c r="M240" s="422">
        <v>1.0</v>
      </c>
      <c r="N240" s="423"/>
      <c r="O240" s="423"/>
      <c r="P240" s="423"/>
      <c r="Q240" s="424"/>
      <c r="R240" s="423"/>
      <c r="S240" s="425"/>
      <c r="T240" s="425"/>
      <c r="U240" s="423"/>
      <c r="V240" s="423"/>
      <c r="W240" s="425"/>
      <c r="X240" s="425"/>
      <c r="Y240" s="423"/>
      <c r="Z240" s="423"/>
      <c r="AA240" s="423"/>
      <c r="AB240" s="423"/>
      <c r="AC240" s="523"/>
      <c r="AD240" s="498">
        <v>1.0</v>
      </c>
      <c r="AE240" s="434">
        <v>0.0</v>
      </c>
      <c r="AF240" s="434">
        <v>0.0</v>
      </c>
      <c r="AG240" s="434">
        <v>0.0</v>
      </c>
      <c r="AH240" s="434">
        <v>0.0</v>
      </c>
      <c r="AI240" s="434">
        <v>0.0</v>
      </c>
      <c r="AJ240" s="434">
        <v>0.0</v>
      </c>
      <c r="AK240" s="434">
        <v>0.0</v>
      </c>
      <c r="AL240" s="434">
        <v>0.0</v>
      </c>
      <c r="AM240" s="434">
        <v>0.0</v>
      </c>
      <c r="AN240" s="434">
        <v>0.0</v>
      </c>
      <c r="AO240" s="434">
        <v>0.0</v>
      </c>
      <c r="AP240" s="434">
        <v>0.0</v>
      </c>
      <c r="AQ240" s="434">
        <v>0.0</v>
      </c>
      <c r="AR240" s="434">
        <v>0.0</v>
      </c>
      <c r="AS240" s="434">
        <v>0.0</v>
      </c>
      <c r="AT240" s="434">
        <v>0.0</v>
      </c>
      <c r="AU240" s="434">
        <v>0.0</v>
      </c>
      <c r="AV240" s="434">
        <v>0.0</v>
      </c>
      <c r="AW240" s="434">
        <v>0.0</v>
      </c>
      <c r="AX240" s="434">
        <v>0.0</v>
      </c>
      <c r="AY240" s="537" t="str">
        <f t="shared" ref="AY240:BS240" si="967">IF(AD240 = 0, "", AD240)</f>
        <v>1</v>
      </c>
      <c r="AZ240" s="430" t="str">
        <f t="shared" si="967"/>
        <v/>
      </c>
      <c r="BA240" s="430" t="str">
        <f t="shared" si="967"/>
        <v/>
      </c>
      <c r="BB240" s="430" t="str">
        <f t="shared" si="967"/>
        <v/>
      </c>
      <c r="BC240" s="430" t="str">
        <f t="shared" si="967"/>
        <v/>
      </c>
      <c r="BD240" s="430" t="str">
        <f t="shared" si="967"/>
        <v/>
      </c>
      <c r="BE240" s="430" t="str">
        <f t="shared" si="967"/>
        <v/>
      </c>
      <c r="BF240" s="430" t="str">
        <f t="shared" si="967"/>
        <v/>
      </c>
      <c r="BG240" s="430" t="str">
        <f t="shared" si="967"/>
        <v/>
      </c>
      <c r="BH240" s="430" t="str">
        <f t="shared" si="967"/>
        <v/>
      </c>
      <c r="BI240" s="430" t="str">
        <f t="shared" si="967"/>
        <v/>
      </c>
      <c r="BJ240" s="430" t="str">
        <f t="shared" si="967"/>
        <v/>
      </c>
      <c r="BK240" s="430" t="str">
        <f t="shared" si="967"/>
        <v/>
      </c>
      <c r="BL240" s="430" t="str">
        <f t="shared" si="967"/>
        <v/>
      </c>
      <c r="BM240" s="430" t="str">
        <f t="shared" si="967"/>
        <v/>
      </c>
      <c r="BN240" s="430" t="str">
        <f t="shared" si="967"/>
        <v/>
      </c>
      <c r="BO240" s="430" t="str">
        <f t="shared" si="967"/>
        <v/>
      </c>
      <c r="BP240" s="430" t="str">
        <f t="shared" si="967"/>
        <v/>
      </c>
      <c r="BQ240" s="430" t="str">
        <f t="shared" si="967"/>
        <v/>
      </c>
      <c r="BR240" s="430" t="str">
        <f t="shared" si="967"/>
        <v/>
      </c>
      <c r="BS240" s="432" t="str">
        <f t="shared" si="967"/>
        <v/>
      </c>
      <c r="BT240" s="433" t="str">
        <f>$AY240*Assembly!Y$4+$AZ240*Assembly!Y$5+$BA240*Assembly!Y$6+$BB240*Assembly!Y$7+$BC240*Assembly!Y$8+$BD240*Assembly!Y$9+$BE240*Assembly!Y$10+$BF240*Assembly!Y$11+$BG240*Assembly!Y$12+$BH240*Assembly!Y$13+$BI240*Assembly!Y$14+$BJ240*Assembly!Y$15+$BK240*Assembly!Y$16+$BL240*Assembly!Y$17+$BM240*Assembly!Y$18+$BN240*Assembly!Y$19+$BO240*Assembly!Y$20+$BP240*Assembly!Y$21+$BQ240*Assembly!Y$22+$BR240*Assembly!Y$23+$BS240*Assembly!Y$24</f>
        <v>20</v>
      </c>
      <c r="BU240" s="434" t="str">
        <f t="shared" si="8"/>
        <v>160</v>
      </c>
      <c r="BV240" s="434" t="str">
        <f>$AY240*Assembly!AC$4+$AZ240*Assembly!AC$5+$BA240*Assembly!AC$6+$BB240*Assembly!AC$7+$BC240*Assembly!AC$8+$BD240*Assembly!AC$9+$BE240*Assembly!AC$10+$BF240*Assembly!AC$11+$BG240*Assembly!AC$12+$BH240*Assembly!AC$13+$BI240*Assembly!AC$14+$BJ240*Assembly!AC$15+$BK240*Assembly!AC$16+$BL240*Assembly!AC$17+$BM240*Assembly!AC$18+$BN240*Assembly!AC$19+$BO240*Assembly!AC$20+$BP240*Assembly!AC$21+$BQ240*Assembly!AC$22+$BR240*Assembly!AC$23+$BS240*Assembly!AC$24</f>
        <v>100</v>
      </c>
      <c r="BW240" s="435" t="str">
        <f t="shared" si="9"/>
        <v>5.00</v>
      </c>
      <c r="BX240" s="436" t="str">
        <f t="shared" si="10"/>
        <v>800</v>
      </c>
      <c r="BY240" s="437" t="str">
        <f t="shared" si="11"/>
        <v>0.6</v>
      </c>
      <c r="BZ240" s="438"/>
      <c r="CA240" s="434" t="str">
        <f>$AY240*Assembly!X$4+$AZ240*Assembly!X$5+$BA240*Assembly!X$6+$BB240*Assembly!X$7+$BC240*Assembly!X$8+$BD240*Assembly!X$9+$BE240*Assembly!X$10+$BF240*Assembly!X$11+$BG240*Assembly!X$12+$BH240*Assembly!X$13+$BI240*Assembly!X$14+$BJ240*Assembly!X$15+$BK240*Assembly!X$16+$BL240*Assembly!X$17+$BM240*Assembly!X$18+$BN240*Assembly!X$19+$BO240*Assembly!X$20+$BP240*Assembly!X$21+$BQ240*Assembly!X$22+$BR240*Assembly!X$23+$BS240*Assembly!X$24</f>
        <v>1</v>
      </c>
      <c r="CB240" s="434" t="str">
        <f t="shared" si="12"/>
        <v>156</v>
      </c>
      <c r="CC240" s="439" t="str">
        <f t="shared" si="13"/>
        <v>0.0002</v>
      </c>
      <c r="CD240" s="440" t="str">
        <f>$AY240*Assembly!AB$4+$AZ240*Assembly!AB$5+$BA240*Assembly!AB$6+$BB240*Assembly!AB$7+$BC240*Assembly!AB$8+$BD240*Assembly!AB$9+$BE240*Assembly!AB$10+$BF240*Assembly!AB$11+$BG240*Assembly!AB$12+$BH240*Assembly!AB$13+$BI240*Assembly!AB$14+$BJ240*Assembly!AB$15+$BK240*Assembly!AB$16+$BL240*Assembly!AB$17+$BM240*Assembly!AB$18+$BN240*Assembly!AB$19+$BO240*Assembly!AB$20+$BP240*Assembly!AB$21+$BQ240*Assembly!AB$22+$BR240*Assembly!AB$23+$BS240*Assembly!AB$24</f>
        <v>3</v>
      </c>
      <c r="CE240" s="424" t="str">
        <f>$AY240*Assembly!M$4+$AZ240*Assembly!M$5+$BA240*Assembly!M$6+$BB240*Assembly!M$7+$BC240*Assembly!M$8+$BD240*Assembly!M$9+$BE240*Assembly!M$10+$BF240*Assembly!M$11+$BG240*Assembly!M$12+$BH240*Assembly!M$13+$BI240*Assembly!M$14+$BJ240*Assembly!M$15+$BK240*Assembly!M$16+$BL240*Assembly!M$17+$BM240*Assembly!M$18+$BN240*Assembly!M$19+$BO240*Assembly!M$20+$BP240*Assembly!M$21+$BQ240*Assembly!M$22+$BR240*Assembly!M$23+$BS240*Assembly!M$24</f>
        <v>21</v>
      </c>
      <c r="CF240" s="424" t="str">
        <f>$AY240*Assembly!N$4+$AZ240*Assembly!N$5+$BA240*Assembly!N$6+$BB240*Assembly!N$7+$BC240*Assembly!N$8+$BD240*Assembly!N$9+$BE240*Assembly!N$10+$BF240*Assembly!N$11+$BG240*Assembly!N$12+$BH240*Assembly!N$13+$BI240*Assembly!N$14+$BJ240*Assembly!N$15+$BK240*Assembly!N$16+$BL240*Assembly!N$17+$BM240*Assembly!N$18+$BN240*Assembly!N$19+$BO240*Assembly!N$20+$BP240*Assembly!N$21+$BQ240*Assembly!N$22+$BR240*Assembly!N$23+$BS240*Assembly!N$24</f>
        <v>0</v>
      </c>
      <c r="CG240" s="424" t="str">
        <f>$AY240*Assembly!O$4+$AZ240*Assembly!O$5+$BA240*Assembly!O$6+$BB240*Assembly!O$7+$BC240*Assembly!O$8+$BD240*Assembly!O$9+$BE240*Assembly!O$10+$BF240*Assembly!O$11+$BG240*Assembly!O$12+$BH240*Assembly!O$13+$BI240*Assembly!O$14+$BJ240*Assembly!O$15+$BK240*Assembly!O$16+$BL240*Assembly!O$17+$BM240*Assembly!O$18+$BN240*Assembly!O$19+$BO240*Assembly!O$20+$BP240*Assembly!O$21+$BQ240*Assembly!O$22+$BR240*Assembly!O$23+$BS240*Assembly!O$24</f>
        <v>0</v>
      </c>
      <c r="CH240" s="421" t="str">
        <f>$AY240*Assembly!P$4+$AZ240*Assembly!P$5+$BA240*Assembly!P$6+$BB240*Assembly!P$7+$BC240*Assembly!P$8+$BD240*Assembly!P$9+$BE240*Assembly!P$10+$BF240*Assembly!P$11+$BG240*Assembly!P$12+$BH240*Assembly!P$13+$BI240*Assembly!P$14+$BJ240*Assembly!P$15+$BK240*Assembly!P$16+$BL240*Assembly!P$17+$BM240*Assembly!P$18+$BN240*Assembly!P$19+$BO240*Assembly!P$20+$BP240*Assembly!P$21+$BQ240*Assembly!P$22+$BR240*Assembly!P$23+$BS240*Assembly!P$24</f>
        <v>0</v>
      </c>
      <c r="CI240" s="421" t="str">
        <f>$AY240*Assembly!Q$4+$AZ240*Assembly!Q$5+$BA240*Assembly!Q$6+$BB240*Assembly!Q$7+$BC240*Assembly!Q$8+$BD240*Assembly!Q$9+$BE240*Assembly!Q$10+$BF240*Assembly!Q$11+$BG240*Assembly!Q$12+$BH240*Assembly!Q$13+$BI240*Assembly!Q$14+$BJ240*Assembly!Q$15+$BK240*Assembly!Q$16+$BL240*Assembly!Q$17+$BM240*Assembly!Q$18+$BN240*Assembly!Q$19+$BO240*Assembly!Q$20+$BP240*Assembly!Q$21+$BQ240*Assembly!Q$22+$BR240*Assembly!Q$23+$BS240*Assembly!Q$24</f>
        <v>0</v>
      </c>
      <c r="CJ240" s="424" t="str">
        <f>$AY240*Assembly!R$4+$AZ240*Assembly!R$5+$BA240*Assembly!R$6+$BB240*Assembly!R$7+$BC240*Assembly!R$8+$BD240*Assembly!R$9+$BE240*Assembly!R$10+$BF240*Assembly!R$11+$BG240*Assembly!R$12+$BH240*Assembly!R$13+$BI240*Assembly!R$14+$BJ240*Assembly!R$15+$BK240*Assembly!R$16+$BL240*Assembly!R$17+$BM240*Assembly!R$18+$BN240*Assembly!R$19+$BO240*Assembly!R$20+$BP240*Assembly!R$21+$BQ240*Assembly!R$22+$BR240*Assembly!R$23+$BS240*Assembly!R$24</f>
        <v>0</v>
      </c>
      <c r="CK240" s="421" t="str">
        <f>$AY240*Assembly!S$4+$AZ240*Assembly!S$5+$BA240*Assembly!S$6+$BB240*Assembly!S$7+$BC240*Assembly!S$8+$BD240*Assembly!S$9+$BE240*Assembly!S$10+$BF240*Assembly!S$11+$BG240*Assembly!S$12+$BH240*Assembly!S$13+$BI240*Assembly!S$14+$BJ240*Assembly!S$15+$BK240*Assembly!S$16+$BL240*Assembly!S$17+$BM240*Assembly!S$18+$BN240*Assembly!S$19+$BO240*Assembly!S$20+$BP240*Assembly!S$21+$BQ240*Assembly!S$22+$BR240*Assembly!S$23+$BS240*Assembly!S$24</f>
        <v>0</v>
      </c>
      <c r="CL240" s="421" t="str">
        <f>$AY240*Assembly!T$4+$AZ240*Assembly!T$5+$BA240*Assembly!T$6+$BB240*Assembly!T$7+$BC240*Assembly!T$8+$BD240*Assembly!T$9+$BE240*Assembly!T$10+$BF240*Assembly!T$11+$BG240*Assembly!T$12+$BH240*Assembly!T$13+$BI240*Assembly!T$14+$BJ240*Assembly!T$15+$BK240*Assembly!T$16+$BL240*Assembly!T$17+$BM240*Assembly!T$18+$BN240*Assembly!T$19+$BO240*Assembly!T$20+$BP240*Assembly!T$21+$BQ240*Assembly!T$22+$BR240*Assembly!T$23+$BS240*Assembly!T$24</f>
        <v>0</v>
      </c>
      <c r="CM240" s="421" t="str">
        <f>$AY240*Assembly!U$4+$AZ240*Assembly!U$5+$BA240*Assembly!U$6+$BB240*Assembly!U$7+$BC240*Assembly!U$8+$BD240*Assembly!U$9+$BE240*Assembly!U$10+$BF240*Assembly!U$11+$BG240*Assembly!U$12+$BH240*Assembly!U$13+$BI240*Assembly!U$14+$BJ240*Assembly!U$15+$BK240*Assembly!U$16+$BL240*Assembly!U$17+$BM240*Assembly!U$18+$BN240*Assembly!U$19+$BO240*Assembly!U$20+$BP240*Assembly!U$21+$BQ240*Assembly!U$22+$BR240*Assembly!U$23+$BS240*Assembly!U$24</f>
        <v>0</v>
      </c>
      <c r="CN240" s="424" t="str">
        <f>$AY240*Assembly!V$4+$AZ240*Assembly!V$5+$BA240*Assembly!V$6+$BB240*Assembly!V$7+$BC240*Assembly!V$8+$BD240*Assembly!V$9+$BE240*Assembly!V$10+$BF240*Assembly!V$11+$BG240*Assembly!V$12+$BH240*Assembly!V$13+$BI240*Assembly!V$14+$BJ240*Assembly!V$15+$BK240*Assembly!V$16+$BL240*Assembly!V$17+$BM240*Assembly!V$18+$BN240*Assembly!V$19+$BO240*Assembly!V$20+$BP240*Assembly!V$21+$BQ240*Assembly!V$22+$BR240*Assembly!V$23+$BS240*Assembly!V$24</f>
        <v>0</v>
      </c>
      <c r="CO240" s="424" t="str">
        <f>CE240*Refining!$F$3</f>
        <v>38</v>
      </c>
      <c r="CP240" s="424" t="str">
        <f>CF240*Refining!$F$4</f>
        <v>0</v>
      </c>
      <c r="CQ240" s="424" t="str">
        <f>CG240*Refining!$F$5</f>
        <v>0</v>
      </c>
      <c r="CR240" s="424" t="str">
        <f>CH240*Refining!$F$6</f>
        <v>0</v>
      </c>
      <c r="CS240" s="424" t="str">
        <f>CI240*Refining!$F$7</f>
        <v>0</v>
      </c>
      <c r="CT240" s="424" t="str">
        <f>CJ240*Refining!$F$8</f>
        <v>0</v>
      </c>
      <c r="CU240" s="424" t="str">
        <f>CK240*Refining!$F$9</f>
        <v>0</v>
      </c>
      <c r="CV240" s="424" t="str">
        <f>CL240*Refining!$F$10</f>
        <v>0</v>
      </c>
      <c r="CW240" s="424" t="str">
        <f>CM240*Refining!$F$11</f>
        <v>0</v>
      </c>
      <c r="CX240" s="424" t="str">
        <f>CN240*Refining!$F$12</f>
        <v>0</v>
      </c>
      <c r="CY240" s="441" t="str">
        <f t="shared" ref="CY240:DR240" si="968">IF(CE240 = 0, "", CE240)</f>
        <v>21</v>
      </c>
      <c r="CZ240" s="442" t="str">
        <f t="shared" si="968"/>
        <v/>
      </c>
      <c r="DA240" s="442" t="str">
        <f t="shared" si="968"/>
        <v/>
      </c>
      <c r="DB240" s="443" t="str">
        <f t="shared" si="968"/>
        <v/>
      </c>
      <c r="DC240" s="444" t="str">
        <f t="shared" si="968"/>
        <v/>
      </c>
      <c r="DD240" s="442" t="str">
        <f t="shared" si="968"/>
        <v/>
      </c>
      <c r="DE240" s="444" t="str">
        <f t="shared" si="968"/>
        <v/>
      </c>
      <c r="DF240" s="444" t="str">
        <f t="shared" si="968"/>
        <v/>
      </c>
      <c r="DG240" s="442" t="str">
        <f t="shared" si="968"/>
        <v/>
      </c>
      <c r="DH240" s="445" t="str">
        <f t="shared" si="968"/>
        <v/>
      </c>
      <c r="DI240" s="441" t="str">
        <f t="shared" si="968"/>
        <v>38</v>
      </c>
      <c r="DJ240" s="442" t="str">
        <f t="shared" si="968"/>
        <v/>
      </c>
      <c r="DK240" s="442" t="str">
        <f t="shared" si="968"/>
        <v/>
      </c>
      <c r="DL240" s="442" t="str">
        <f t="shared" si="968"/>
        <v/>
      </c>
      <c r="DM240" s="446" t="str">
        <f t="shared" si="968"/>
        <v/>
      </c>
      <c r="DN240" s="442" t="str">
        <f t="shared" si="968"/>
        <v/>
      </c>
      <c r="DO240" s="442" t="str">
        <f t="shared" si="968"/>
        <v/>
      </c>
      <c r="DP240" s="442" t="str">
        <f t="shared" si="968"/>
        <v/>
      </c>
      <c r="DQ240" s="442" t="str">
        <f t="shared" si="968"/>
        <v/>
      </c>
      <c r="DR240" s="445" t="str">
        <f t="shared" si="968"/>
        <v/>
      </c>
      <c r="DS240" s="447" t="str">
        <f t="shared" si="15"/>
        <v>21</v>
      </c>
      <c r="DT240" s="448" t="str">
        <f t="shared" si="16"/>
        <v>38</v>
      </c>
      <c r="DU240" s="434" t="str">
        <f>CY240*'Ores &amp; Ingots'!$C$3+CZ240*'Ores &amp; Ingots'!$C$4+DA240*'Ores &amp; Ingots'!$C$5+DB240*'Ores &amp; Ingots'!$C$6+DC240*'Ores &amp; Ingots'!$C$7+DD240*'Ores &amp; Ingots'!$C$8+DE240*'Ores &amp; Ingots'!$C$9+DF240*'Ores &amp; Ingots'!$C$10+DG240*'Ores &amp; Ingots'!$C$11+DH240*'Ores &amp; Ingots'!$C$12</f>
        <v>3</v>
      </c>
      <c r="DV240" s="434" t="str">
        <f>DI240*'Ores &amp; Ingots'!$B$3+DJ240*'Ores &amp; Ingots'!$B$4+DK240*'Ores &amp; Ingots'!$B$5+DL240*'Ores &amp; Ingots'!$B$6+DM240*'Ores &amp; Ingots'!$B$7+DN240*'Ores &amp; Ingots'!$B$8+DO240*'Ores &amp; Ingots'!$B$9+DP240*'Ores &amp; Ingots'!$B$10+DQ240*'Ores &amp; Ingots'!$B$11+DR240*'Ores &amp; Ingots'!$B$12</f>
        <v>14</v>
      </c>
      <c r="DW240" s="448" t="str">
        <f>CY240*Refining!$G$3+CZ240*Refining!$G$4+DA240*Refining!$G$5+DB240*Refining!$G$6+DC240*Refining!$G$7+DD240*Refining!$G$8+DE240*Refining!$G$9+DF240*Refining!$G$10+DG240*Refining!$G$11+DH240*Refining!$G$12</f>
        <v>1</v>
      </c>
      <c r="DX240" s="448" t="str">
        <f t="shared" si="17"/>
        <v>224</v>
      </c>
      <c r="DY240" s="449" t="str">
        <f t="shared" si="18"/>
        <v>0.0002</v>
      </c>
      <c r="DZ240" s="447" t="str">
        <f t="shared" si="19"/>
        <v>10</v>
      </c>
      <c r="EA240" s="446" t="str">
        <f t="shared" ref="EA240:EB240" si="969">DZ240/60</f>
        <v>0.2</v>
      </c>
      <c r="EB240" s="446" t="str">
        <f t="shared" si="969"/>
        <v>0.0</v>
      </c>
      <c r="EC240" s="450" t="str">
        <f t="shared" si="21"/>
        <v>0.00</v>
      </c>
      <c r="ED240" s="447" t="str">
        <f t="shared" si="22"/>
        <v>380</v>
      </c>
      <c r="EE240" s="446" t="str">
        <f t="shared" ref="EE240:EF240" si="970">ED240/1000</f>
        <v>0.4</v>
      </c>
      <c r="EF240" s="451" t="str">
        <f t="shared" si="970"/>
        <v>0.00</v>
      </c>
      <c r="EG240" s="452" t="str">
        <f t="shared" si="24"/>
        <v>0.0004</v>
      </c>
      <c r="EH240" s="225" t="s">
        <v>12</v>
      </c>
    </row>
    <row r="241">
      <c r="A241" s="33"/>
      <c r="B241" s="336" t="s">
        <v>1051</v>
      </c>
      <c r="C241" s="227" t="s">
        <v>885</v>
      </c>
      <c r="D241" s="227">
        <v>1.0</v>
      </c>
      <c r="E241" s="227">
        <v>1.0</v>
      </c>
      <c r="F241" s="227">
        <v>1.0</v>
      </c>
      <c r="G241" s="453" t="str">
        <f t="shared" si="5"/>
        <v>0.125</v>
      </c>
      <c r="H241" s="454">
        <v>5.0</v>
      </c>
      <c r="I241" s="454">
        <v>12.5</v>
      </c>
      <c r="J241" s="454" t="str">
        <f>H241/Main!$D$9</f>
        <v>5</v>
      </c>
      <c r="K241" s="454" t="str">
        <f>I241/Main!$D$10</f>
        <v>12.5</v>
      </c>
      <c r="L241" s="455" t="str">
        <f t="shared" si="6"/>
        <v>2.5</v>
      </c>
      <c r="M241" s="455">
        <v>1.0</v>
      </c>
      <c r="N241" s="456"/>
      <c r="O241" s="456"/>
      <c r="P241" s="456"/>
      <c r="Q241" s="457"/>
      <c r="R241" s="456"/>
      <c r="S241" s="458"/>
      <c r="T241" s="458"/>
      <c r="U241" s="456"/>
      <c r="V241" s="456"/>
      <c r="W241" s="530"/>
      <c r="X241" s="458"/>
      <c r="Y241" s="456"/>
      <c r="Z241" s="456"/>
      <c r="AA241" s="456"/>
      <c r="AB241" s="456"/>
      <c r="AC241" s="531"/>
      <c r="AD241" s="498">
        <v>1.0</v>
      </c>
      <c r="AE241" s="434">
        <v>0.0</v>
      </c>
      <c r="AF241" s="434">
        <v>0.0</v>
      </c>
      <c r="AG241" s="434">
        <v>0.0</v>
      </c>
      <c r="AH241" s="434">
        <v>0.0</v>
      </c>
      <c r="AI241" s="434">
        <v>0.0</v>
      </c>
      <c r="AJ241" s="434">
        <v>0.0</v>
      </c>
      <c r="AK241" s="434">
        <v>0.0</v>
      </c>
      <c r="AL241" s="434">
        <v>0.0</v>
      </c>
      <c r="AM241" s="434">
        <v>0.0</v>
      </c>
      <c r="AN241" s="434">
        <v>0.0</v>
      </c>
      <c r="AO241" s="434">
        <v>0.0</v>
      </c>
      <c r="AP241" s="434">
        <v>0.0</v>
      </c>
      <c r="AQ241" s="434">
        <v>0.0</v>
      </c>
      <c r="AR241" s="434">
        <v>0.0</v>
      </c>
      <c r="AS241" s="434">
        <v>0.0</v>
      </c>
      <c r="AT241" s="434">
        <v>0.0</v>
      </c>
      <c r="AU241" s="434">
        <v>0.0</v>
      </c>
      <c r="AV241" s="434">
        <v>0.0</v>
      </c>
      <c r="AW241" s="434">
        <v>0.0</v>
      </c>
      <c r="AX241" s="434">
        <v>0.0</v>
      </c>
      <c r="AY241" s="537" t="str">
        <f t="shared" ref="AY241:BS241" si="971">IF(AD241 = 0, "", AD241)</f>
        <v>1</v>
      </c>
      <c r="AZ241" s="430" t="str">
        <f t="shared" si="971"/>
        <v/>
      </c>
      <c r="BA241" s="430" t="str">
        <f t="shared" si="971"/>
        <v/>
      </c>
      <c r="BB241" s="430" t="str">
        <f t="shared" si="971"/>
        <v/>
      </c>
      <c r="BC241" s="430" t="str">
        <f t="shared" si="971"/>
        <v/>
      </c>
      <c r="BD241" s="430" t="str">
        <f t="shared" si="971"/>
        <v/>
      </c>
      <c r="BE241" s="430" t="str">
        <f t="shared" si="971"/>
        <v/>
      </c>
      <c r="BF241" s="430" t="str">
        <f t="shared" si="971"/>
        <v/>
      </c>
      <c r="BG241" s="430" t="str">
        <f t="shared" si="971"/>
        <v/>
      </c>
      <c r="BH241" s="430" t="str">
        <f t="shared" si="971"/>
        <v/>
      </c>
      <c r="BI241" s="430" t="str">
        <f t="shared" si="971"/>
        <v/>
      </c>
      <c r="BJ241" s="430" t="str">
        <f t="shared" si="971"/>
        <v/>
      </c>
      <c r="BK241" s="430" t="str">
        <f t="shared" si="971"/>
        <v/>
      </c>
      <c r="BL241" s="430" t="str">
        <f t="shared" si="971"/>
        <v/>
      </c>
      <c r="BM241" s="430" t="str">
        <f t="shared" si="971"/>
        <v/>
      </c>
      <c r="BN241" s="430" t="str">
        <f t="shared" si="971"/>
        <v/>
      </c>
      <c r="BO241" s="430" t="str">
        <f t="shared" si="971"/>
        <v/>
      </c>
      <c r="BP241" s="430" t="str">
        <f t="shared" si="971"/>
        <v/>
      </c>
      <c r="BQ241" s="430" t="str">
        <f t="shared" si="971"/>
        <v/>
      </c>
      <c r="BR241" s="430" t="str">
        <f t="shared" si="971"/>
        <v/>
      </c>
      <c r="BS241" s="432" t="str">
        <f t="shared" si="971"/>
        <v/>
      </c>
      <c r="BT241" s="433" t="str">
        <f>$AY241*Assembly!Y$4+$AZ241*Assembly!Y$5+$BA241*Assembly!Y$6+$BB241*Assembly!Y$7+$BC241*Assembly!Y$8+$BD241*Assembly!Y$9+$BE241*Assembly!Y$10+$BF241*Assembly!Y$11+$BG241*Assembly!Y$12+$BH241*Assembly!Y$13+$BI241*Assembly!Y$14+$BJ241*Assembly!Y$15+$BK241*Assembly!Y$16+$BL241*Assembly!Y$17+$BM241*Assembly!Y$18+$BN241*Assembly!Y$19+$BO241*Assembly!Y$20+$BP241*Assembly!Y$21+$BQ241*Assembly!Y$22+$BR241*Assembly!Y$23+$BS241*Assembly!Y$24</f>
        <v>20</v>
      </c>
      <c r="BU241" s="434" t="str">
        <f t="shared" si="8"/>
        <v>160</v>
      </c>
      <c r="BV241" s="434" t="str">
        <f>$AY241*Assembly!AC$4+$AZ241*Assembly!AC$5+$BA241*Assembly!AC$6+$BB241*Assembly!AC$7+$BC241*Assembly!AC$8+$BD241*Assembly!AC$9+$BE241*Assembly!AC$10+$BF241*Assembly!AC$11+$BG241*Assembly!AC$12+$BH241*Assembly!AC$13+$BI241*Assembly!AC$14+$BJ241*Assembly!AC$15+$BK241*Assembly!AC$16+$BL241*Assembly!AC$17+$BM241*Assembly!AC$18+$BN241*Assembly!AC$19+$BO241*Assembly!AC$20+$BP241*Assembly!AC$21+$BQ241*Assembly!AC$22+$BR241*Assembly!AC$23+$BS241*Assembly!AC$24</f>
        <v>100</v>
      </c>
      <c r="BW241" s="435" t="str">
        <f t="shared" si="9"/>
        <v>5.00</v>
      </c>
      <c r="BX241" s="436" t="str">
        <f t="shared" si="10"/>
        <v>800</v>
      </c>
      <c r="BY241" s="437" t="str">
        <f t="shared" si="11"/>
        <v>0.6</v>
      </c>
      <c r="BZ241" s="438"/>
      <c r="CA241" s="434" t="str">
        <f>$AY241*Assembly!X$4+$AZ241*Assembly!X$5+$BA241*Assembly!X$6+$BB241*Assembly!X$7+$BC241*Assembly!X$8+$BD241*Assembly!X$9+$BE241*Assembly!X$10+$BF241*Assembly!X$11+$BG241*Assembly!X$12+$BH241*Assembly!X$13+$BI241*Assembly!X$14+$BJ241*Assembly!X$15+$BK241*Assembly!X$16+$BL241*Assembly!X$17+$BM241*Assembly!X$18+$BN241*Assembly!X$19+$BO241*Assembly!X$20+$BP241*Assembly!X$21+$BQ241*Assembly!X$22+$BR241*Assembly!X$23+$BS241*Assembly!X$24</f>
        <v>1</v>
      </c>
      <c r="CB241" s="434" t="str">
        <f t="shared" si="12"/>
        <v>156</v>
      </c>
      <c r="CC241" s="439" t="str">
        <f t="shared" si="13"/>
        <v>0.0002</v>
      </c>
      <c r="CD241" s="440" t="str">
        <f>$AY241*Assembly!AB$4+$AZ241*Assembly!AB$5+$BA241*Assembly!AB$6+$BB241*Assembly!AB$7+$BC241*Assembly!AB$8+$BD241*Assembly!AB$9+$BE241*Assembly!AB$10+$BF241*Assembly!AB$11+$BG241*Assembly!AB$12+$BH241*Assembly!AB$13+$BI241*Assembly!AB$14+$BJ241*Assembly!AB$15+$BK241*Assembly!AB$16+$BL241*Assembly!AB$17+$BM241*Assembly!AB$18+$BN241*Assembly!AB$19+$BO241*Assembly!AB$20+$BP241*Assembly!AB$21+$BQ241*Assembly!AB$22+$BR241*Assembly!AB$23+$BS241*Assembly!AB$24</f>
        <v>3</v>
      </c>
      <c r="CE241" s="457" t="str">
        <f>$AY241*Assembly!M$4+$AZ241*Assembly!M$5+$BA241*Assembly!M$6+$BB241*Assembly!M$7+$BC241*Assembly!M$8+$BD241*Assembly!M$9+$BE241*Assembly!M$10+$BF241*Assembly!M$11+$BG241*Assembly!M$12+$BH241*Assembly!M$13+$BI241*Assembly!M$14+$BJ241*Assembly!M$15+$BK241*Assembly!M$16+$BL241*Assembly!M$17+$BM241*Assembly!M$18+$BN241*Assembly!M$19+$BO241*Assembly!M$20+$BP241*Assembly!M$21+$BQ241*Assembly!M$22+$BR241*Assembly!M$23+$BS241*Assembly!M$24</f>
        <v>21</v>
      </c>
      <c r="CF241" s="457" t="str">
        <f>$AY241*Assembly!N$4+$AZ241*Assembly!N$5+$BA241*Assembly!N$6+$BB241*Assembly!N$7+$BC241*Assembly!N$8+$BD241*Assembly!N$9+$BE241*Assembly!N$10+$BF241*Assembly!N$11+$BG241*Assembly!N$12+$BH241*Assembly!N$13+$BI241*Assembly!N$14+$BJ241*Assembly!N$15+$BK241*Assembly!N$16+$BL241*Assembly!N$17+$BM241*Assembly!N$18+$BN241*Assembly!N$19+$BO241*Assembly!N$20+$BP241*Assembly!N$21+$BQ241*Assembly!N$22+$BR241*Assembly!N$23+$BS241*Assembly!N$24</f>
        <v>0</v>
      </c>
      <c r="CG241" s="457" t="str">
        <f>$AY241*Assembly!O$4+$AZ241*Assembly!O$5+$BA241*Assembly!O$6+$BB241*Assembly!O$7+$BC241*Assembly!O$8+$BD241*Assembly!O$9+$BE241*Assembly!O$10+$BF241*Assembly!O$11+$BG241*Assembly!O$12+$BH241*Assembly!O$13+$BI241*Assembly!O$14+$BJ241*Assembly!O$15+$BK241*Assembly!O$16+$BL241*Assembly!O$17+$BM241*Assembly!O$18+$BN241*Assembly!O$19+$BO241*Assembly!O$20+$BP241*Assembly!O$21+$BQ241*Assembly!O$22+$BR241*Assembly!O$23+$BS241*Assembly!O$24</f>
        <v>0</v>
      </c>
      <c r="CH241" s="454" t="str">
        <f>$AY241*Assembly!P$4+$AZ241*Assembly!P$5+$BA241*Assembly!P$6+$BB241*Assembly!P$7+$BC241*Assembly!P$8+$BD241*Assembly!P$9+$BE241*Assembly!P$10+$BF241*Assembly!P$11+$BG241*Assembly!P$12+$BH241*Assembly!P$13+$BI241*Assembly!P$14+$BJ241*Assembly!P$15+$BK241*Assembly!P$16+$BL241*Assembly!P$17+$BM241*Assembly!P$18+$BN241*Assembly!P$19+$BO241*Assembly!P$20+$BP241*Assembly!P$21+$BQ241*Assembly!P$22+$BR241*Assembly!P$23+$BS241*Assembly!P$24</f>
        <v>0</v>
      </c>
      <c r="CI241" s="454" t="str">
        <f>$AY241*Assembly!Q$4+$AZ241*Assembly!Q$5+$BA241*Assembly!Q$6+$BB241*Assembly!Q$7+$BC241*Assembly!Q$8+$BD241*Assembly!Q$9+$BE241*Assembly!Q$10+$BF241*Assembly!Q$11+$BG241*Assembly!Q$12+$BH241*Assembly!Q$13+$BI241*Assembly!Q$14+$BJ241*Assembly!Q$15+$BK241*Assembly!Q$16+$BL241*Assembly!Q$17+$BM241*Assembly!Q$18+$BN241*Assembly!Q$19+$BO241*Assembly!Q$20+$BP241*Assembly!Q$21+$BQ241*Assembly!Q$22+$BR241*Assembly!Q$23+$BS241*Assembly!Q$24</f>
        <v>0</v>
      </c>
      <c r="CJ241" s="457" t="str">
        <f>$AY241*Assembly!R$4+$AZ241*Assembly!R$5+$BA241*Assembly!R$6+$BB241*Assembly!R$7+$BC241*Assembly!R$8+$BD241*Assembly!R$9+$BE241*Assembly!R$10+$BF241*Assembly!R$11+$BG241*Assembly!R$12+$BH241*Assembly!R$13+$BI241*Assembly!R$14+$BJ241*Assembly!R$15+$BK241*Assembly!R$16+$BL241*Assembly!R$17+$BM241*Assembly!R$18+$BN241*Assembly!R$19+$BO241*Assembly!R$20+$BP241*Assembly!R$21+$BQ241*Assembly!R$22+$BR241*Assembly!R$23+$BS241*Assembly!R$24</f>
        <v>0</v>
      </c>
      <c r="CK241" s="454" t="str">
        <f>$AY241*Assembly!S$4+$AZ241*Assembly!S$5+$BA241*Assembly!S$6+$BB241*Assembly!S$7+$BC241*Assembly!S$8+$BD241*Assembly!S$9+$BE241*Assembly!S$10+$BF241*Assembly!S$11+$BG241*Assembly!S$12+$BH241*Assembly!S$13+$BI241*Assembly!S$14+$BJ241*Assembly!S$15+$BK241*Assembly!S$16+$BL241*Assembly!S$17+$BM241*Assembly!S$18+$BN241*Assembly!S$19+$BO241*Assembly!S$20+$BP241*Assembly!S$21+$BQ241*Assembly!S$22+$BR241*Assembly!S$23+$BS241*Assembly!S$24</f>
        <v>0</v>
      </c>
      <c r="CL241" s="454" t="str">
        <f>$AY241*Assembly!T$4+$AZ241*Assembly!T$5+$BA241*Assembly!T$6+$BB241*Assembly!T$7+$BC241*Assembly!T$8+$BD241*Assembly!T$9+$BE241*Assembly!T$10+$BF241*Assembly!T$11+$BG241*Assembly!T$12+$BH241*Assembly!T$13+$BI241*Assembly!T$14+$BJ241*Assembly!T$15+$BK241*Assembly!T$16+$BL241*Assembly!T$17+$BM241*Assembly!T$18+$BN241*Assembly!T$19+$BO241*Assembly!T$20+$BP241*Assembly!T$21+$BQ241*Assembly!T$22+$BR241*Assembly!T$23+$BS241*Assembly!T$24</f>
        <v>0</v>
      </c>
      <c r="CM241" s="454" t="str">
        <f>$AY241*Assembly!U$4+$AZ241*Assembly!U$5+$BA241*Assembly!U$6+$BB241*Assembly!U$7+$BC241*Assembly!U$8+$BD241*Assembly!U$9+$BE241*Assembly!U$10+$BF241*Assembly!U$11+$BG241*Assembly!U$12+$BH241*Assembly!U$13+$BI241*Assembly!U$14+$BJ241*Assembly!U$15+$BK241*Assembly!U$16+$BL241*Assembly!U$17+$BM241*Assembly!U$18+$BN241*Assembly!U$19+$BO241*Assembly!U$20+$BP241*Assembly!U$21+$BQ241*Assembly!U$22+$BR241*Assembly!U$23+$BS241*Assembly!U$24</f>
        <v>0</v>
      </c>
      <c r="CN241" s="457" t="str">
        <f>$AY241*Assembly!V$4+$AZ241*Assembly!V$5+$BA241*Assembly!V$6+$BB241*Assembly!V$7+$BC241*Assembly!V$8+$BD241*Assembly!V$9+$BE241*Assembly!V$10+$BF241*Assembly!V$11+$BG241*Assembly!V$12+$BH241*Assembly!V$13+$BI241*Assembly!V$14+$BJ241*Assembly!V$15+$BK241*Assembly!V$16+$BL241*Assembly!V$17+$BM241*Assembly!V$18+$BN241*Assembly!V$19+$BO241*Assembly!V$20+$BP241*Assembly!V$21+$BQ241*Assembly!V$22+$BR241*Assembly!V$23+$BS241*Assembly!V$24</f>
        <v>0</v>
      </c>
      <c r="CO241" s="457" t="str">
        <f>CE241*Refining!$F$3</f>
        <v>38</v>
      </c>
      <c r="CP241" s="457" t="str">
        <f>CF241*Refining!$F$4</f>
        <v>0</v>
      </c>
      <c r="CQ241" s="457" t="str">
        <f>CG241*Refining!$F$5</f>
        <v>0</v>
      </c>
      <c r="CR241" s="457" t="str">
        <f>CH241*Refining!$F$6</f>
        <v>0</v>
      </c>
      <c r="CS241" s="457" t="str">
        <f>CI241*Refining!$F$7</f>
        <v>0</v>
      </c>
      <c r="CT241" s="457" t="str">
        <f>CJ241*Refining!$F$8</f>
        <v>0</v>
      </c>
      <c r="CU241" s="457" t="str">
        <f>CK241*Refining!$F$9</f>
        <v>0</v>
      </c>
      <c r="CV241" s="457" t="str">
        <f>CL241*Refining!$F$10</f>
        <v>0</v>
      </c>
      <c r="CW241" s="457" t="str">
        <f>CM241*Refining!$F$11</f>
        <v>0</v>
      </c>
      <c r="CX241" s="457" t="str">
        <f>CN241*Refining!$F$12</f>
        <v>0</v>
      </c>
      <c r="CY241" s="441" t="str">
        <f t="shared" ref="CY241:DR241" si="972">IF(CE241 = 0, "", CE241)</f>
        <v>21</v>
      </c>
      <c r="CZ241" s="442" t="str">
        <f t="shared" si="972"/>
        <v/>
      </c>
      <c r="DA241" s="442" t="str">
        <f t="shared" si="972"/>
        <v/>
      </c>
      <c r="DB241" s="443" t="str">
        <f t="shared" si="972"/>
        <v/>
      </c>
      <c r="DC241" s="444" t="str">
        <f t="shared" si="972"/>
        <v/>
      </c>
      <c r="DD241" s="442" t="str">
        <f t="shared" si="972"/>
        <v/>
      </c>
      <c r="DE241" s="444" t="str">
        <f t="shared" si="972"/>
        <v/>
      </c>
      <c r="DF241" s="444" t="str">
        <f t="shared" si="972"/>
        <v/>
      </c>
      <c r="DG241" s="442" t="str">
        <f t="shared" si="972"/>
        <v/>
      </c>
      <c r="DH241" s="445" t="str">
        <f t="shared" si="972"/>
        <v/>
      </c>
      <c r="DI241" s="441" t="str">
        <f t="shared" si="972"/>
        <v>38</v>
      </c>
      <c r="DJ241" s="442" t="str">
        <f t="shared" si="972"/>
        <v/>
      </c>
      <c r="DK241" s="442" t="str">
        <f t="shared" si="972"/>
        <v/>
      </c>
      <c r="DL241" s="442" t="str">
        <f t="shared" si="972"/>
        <v/>
      </c>
      <c r="DM241" s="446" t="str">
        <f t="shared" si="972"/>
        <v/>
      </c>
      <c r="DN241" s="442" t="str">
        <f t="shared" si="972"/>
        <v/>
      </c>
      <c r="DO241" s="442" t="str">
        <f t="shared" si="972"/>
        <v/>
      </c>
      <c r="DP241" s="442" t="str">
        <f t="shared" si="972"/>
        <v/>
      </c>
      <c r="DQ241" s="442" t="str">
        <f t="shared" si="972"/>
        <v/>
      </c>
      <c r="DR241" s="445" t="str">
        <f t="shared" si="972"/>
        <v/>
      </c>
      <c r="DS241" s="447" t="str">
        <f t="shared" si="15"/>
        <v>21</v>
      </c>
      <c r="DT241" s="448" t="str">
        <f t="shared" si="16"/>
        <v>38</v>
      </c>
      <c r="DU241" s="434" t="str">
        <f>CY241*'Ores &amp; Ingots'!$C$3+CZ241*'Ores &amp; Ingots'!$C$4+DA241*'Ores &amp; Ingots'!$C$5+DB241*'Ores &amp; Ingots'!$C$6+DC241*'Ores &amp; Ingots'!$C$7+DD241*'Ores &amp; Ingots'!$C$8+DE241*'Ores &amp; Ingots'!$C$9+DF241*'Ores &amp; Ingots'!$C$10+DG241*'Ores &amp; Ingots'!$C$11+DH241*'Ores &amp; Ingots'!$C$12</f>
        <v>3</v>
      </c>
      <c r="DV241" s="434" t="str">
        <f>DI241*'Ores &amp; Ingots'!$B$3+DJ241*'Ores &amp; Ingots'!$B$4+DK241*'Ores &amp; Ingots'!$B$5+DL241*'Ores &amp; Ingots'!$B$6+DM241*'Ores &amp; Ingots'!$B$7+DN241*'Ores &amp; Ingots'!$B$8+DO241*'Ores &amp; Ingots'!$B$9+DP241*'Ores &amp; Ingots'!$B$10+DQ241*'Ores &amp; Ingots'!$B$11+DR241*'Ores &amp; Ingots'!$B$12</f>
        <v>14</v>
      </c>
      <c r="DW241" s="448" t="str">
        <f>CY241*Refining!$G$3+CZ241*Refining!$G$4+DA241*Refining!$G$5+DB241*Refining!$G$6+DC241*Refining!$G$7+DD241*Refining!$G$8+DE241*Refining!$G$9+DF241*Refining!$G$10+DG241*Refining!$G$11+DH241*Refining!$G$12</f>
        <v>1</v>
      </c>
      <c r="DX241" s="448" t="str">
        <f t="shared" si="17"/>
        <v>224</v>
      </c>
      <c r="DY241" s="449" t="str">
        <f t="shared" si="18"/>
        <v>0.0002</v>
      </c>
      <c r="DZ241" s="447" t="str">
        <f t="shared" si="19"/>
        <v>7</v>
      </c>
      <c r="EA241" s="446" t="str">
        <f t="shared" ref="EA241:EB241" si="973">DZ241/60</f>
        <v>0.1</v>
      </c>
      <c r="EB241" s="446" t="str">
        <f t="shared" si="973"/>
        <v>0.0</v>
      </c>
      <c r="EC241" s="450" t="str">
        <f t="shared" si="21"/>
        <v>0.00</v>
      </c>
      <c r="ED241" s="447" t="str">
        <f t="shared" si="22"/>
        <v>380</v>
      </c>
      <c r="EE241" s="446" t="str">
        <f t="shared" ref="EE241:EF241" si="974">ED241/1000</f>
        <v>0.4</v>
      </c>
      <c r="EF241" s="451" t="str">
        <f t="shared" si="974"/>
        <v>0.00</v>
      </c>
      <c r="EG241" s="452" t="str">
        <f t="shared" si="24"/>
        <v>0.0004</v>
      </c>
      <c r="EH241" s="225" t="s">
        <v>12</v>
      </c>
    </row>
    <row r="242">
      <c r="A242" s="33"/>
      <c r="B242" s="336" t="s">
        <v>1052</v>
      </c>
      <c r="C242" s="227" t="s">
        <v>885</v>
      </c>
      <c r="D242" s="227">
        <v>1.0</v>
      </c>
      <c r="E242" s="227">
        <v>1.0</v>
      </c>
      <c r="F242" s="227">
        <v>1.0</v>
      </c>
      <c r="G242" s="420" t="str">
        <f t="shared" si="5"/>
        <v>0.125</v>
      </c>
      <c r="H242" s="421">
        <v>8.0</v>
      </c>
      <c r="I242" s="421">
        <v>20.0</v>
      </c>
      <c r="J242" s="421" t="str">
        <f>H242/Main!$D$9</f>
        <v>8</v>
      </c>
      <c r="K242" s="421" t="str">
        <f>I242/Main!$D$10</f>
        <v>20</v>
      </c>
      <c r="L242" s="422" t="str">
        <f t="shared" si="6"/>
        <v>2.5</v>
      </c>
      <c r="M242" s="422">
        <v>1.0</v>
      </c>
      <c r="N242" s="423"/>
      <c r="O242" s="423"/>
      <c r="P242" s="423"/>
      <c r="Q242" s="424"/>
      <c r="R242" s="423"/>
      <c r="S242" s="425"/>
      <c r="T242" s="425"/>
      <c r="U242" s="423"/>
      <c r="V242" s="423"/>
      <c r="W242" s="425"/>
      <c r="X242" s="425"/>
      <c r="Y242" s="423"/>
      <c r="Z242" s="423"/>
      <c r="AA242" s="423"/>
      <c r="AB242" s="423"/>
      <c r="AC242" s="523"/>
      <c r="AD242" s="498">
        <v>1.0</v>
      </c>
      <c r="AE242" s="434">
        <v>0.0</v>
      </c>
      <c r="AF242" s="434">
        <v>0.0</v>
      </c>
      <c r="AG242" s="434">
        <v>0.0</v>
      </c>
      <c r="AH242" s="434">
        <v>0.0</v>
      </c>
      <c r="AI242" s="434">
        <v>0.0</v>
      </c>
      <c r="AJ242" s="434">
        <v>0.0</v>
      </c>
      <c r="AK242" s="434">
        <v>0.0</v>
      </c>
      <c r="AL242" s="434">
        <v>0.0</v>
      </c>
      <c r="AM242" s="434">
        <v>0.0</v>
      </c>
      <c r="AN242" s="434">
        <v>0.0</v>
      </c>
      <c r="AO242" s="434">
        <v>0.0</v>
      </c>
      <c r="AP242" s="434">
        <v>0.0</v>
      </c>
      <c r="AQ242" s="434">
        <v>0.0</v>
      </c>
      <c r="AR242" s="434">
        <v>0.0</v>
      </c>
      <c r="AS242" s="434">
        <v>0.0</v>
      </c>
      <c r="AT242" s="434">
        <v>0.0</v>
      </c>
      <c r="AU242" s="434">
        <v>0.0</v>
      </c>
      <c r="AV242" s="434">
        <v>0.0</v>
      </c>
      <c r="AW242" s="434">
        <v>0.0</v>
      </c>
      <c r="AX242" s="434">
        <v>0.0</v>
      </c>
      <c r="AY242" s="537" t="str">
        <f t="shared" ref="AY242:BS242" si="975">IF(AD242 = 0, "", AD242)</f>
        <v>1</v>
      </c>
      <c r="AZ242" s="430" t="str">
        <f t="shared" si="975"/>
        <v/>
      </c>
      <c r="BA242" s="430" t="str">
        <f t="shared" si="975"/>
        <v/>
      </c>
      <c r="BB242" s="430" t="str">
        <f t="shared" si="975"/>
        <v/>
      </c>
      <c r="BC242" s="430" t="str">
        <f t="shared" si="975"/>
        <v/>
      </c>
      <c r="BD242" s="430" t="str">
        <f t="shared" si="975"/>
        <v/>
      </c>
      <c r="BE242" s="430" t="str">
        <f t="shared" si="975"/>
        <v/>
      </c>
      <c r="BF242" s="430" t="str">
        <f t="shared" si="975"/>
        <v/>
      </c>
      <c r="BG242" s="430" t="str">
        <f t="shared" si="975"/>
        <v/>
      </c>
      <c r="BH242" s="430" t="str">
        <f t="shared" si="975"/>
        <v/>
      </c>
      <c r="BI242" s="430" t="str">
        <f t="shared" si="975"/>
        <v/>
      </c>
      <c r="BJ242" s="430" t="str">
        <f t="shared" si="975"/>
        <v/>
      </c>
      <c r="BK242" s="430" t="str">
        <f t="shared" si="975"/>
        <v/>
      </c>
      <c r="BL242" s="430" t="str">
        <f t="shared" si="975"/>
        <v/>
      </c>
      <c r="BM242" s="430" t="str">
        <f t="shared" si="975"/>
        <v/>
      </c>
      <c r="BN242" s="430" t="str">
        <f t="shared" si="975"/>
        <v/>
      </c>
      <c r="BO242" s="430" t="str">
        <f t="shared" si="975"/>
        <v/>
      </c>
      <c r="BP242" s="430" t="str">
        <f t="shared" si="975"/>
        <v/>
      </c>
      <c r="BQ242" s="430" t="str">
        <f t="shared" si="975"/>
        <v/>
      </c>
      <c r="BR242" s="430" t="str">
        <f t="shared" si="975"/>
        <v/>
      </c>
      <c r="BS242" s="432" t="str">
        <f t="shared" si="975"/>
        <v/>
      </c>
      <c r="BT242" s="433" t="str">
        <f>$AY242*Assembly!Y$4+$AZ242*Assembly!Y$5+$BA242*Assembly!Y$6+$BB242*Assembly!Y$7+$BC242*Assembly!Y$8+$BD242*Assembly!Y$9+$BE242*Assembly!Y$10+$BF242*Assembly!Y$11+$BG242*Assembly!Y$12+$BH242*Assembly!Y$13+$BI242*Assembly!Y$14+$BJ242*Assembly!Y$15+$BK242*Assembly!Y$16+$BL242*Assembly!Y$17+$BM242*Assembly!Y$18+$BN242*Assembly!Y$19+$BO242*Assembly!Y$20+$BP242*Assembly!Y$21+$BQ242*Assembly!Y$22+$BR242*Assembly!Y$23+$BS242*Assembly!Y$24</f>
        <v>20</v>
      </c>
      <c r="BU242" s="434" t="str">
        <f t="shared" si="8"/>
        <v>160</v>
      </c>
      <c r="BV242" s="434" t="str">
        <f>$AY242*Assembly!AC$4+$AZ242*Assembly!AC$5+$BA242*Assembly!AC$6+$BB242*Assembly!AC$7+$BC242*Assembly!AC$8+$BD242*Assembly!AC$9+$BE242*Assembly!AC$10+$BF242*Assembly!AC$11+$BG242*Assembly!AC$12+$BH242*Assembly!AC$13+$BI242*Assembly!AC$14+$BJ242*Assembly!AC$15+$BK242*Assembly!AC$16+$BL242*Assembly!AC$17+$BM242*Assembly!AC$18+$BN242*Assembly!AC$19+$BO242*Assembly!AC$20+$BP242*Assembly!AC$21+$BQ242*Assembly!AC$22+$BR242*Assembly!AC$23+$BS242*Assembly!AC$24</f>
        <v>100</v>
      </c>
      <c r="BW242" s="435" t="str">
        <f t="shared" si="9"/>
        <v>5.00</v>
      </c>
      <c r="BX242" s="436" t="str">
        <f t="shared" si="10"/>
        <v>800</v>
      </c>
      <c r="BY242" s="437" t="str">
        <f t="shared" si="11"/>
        <v>0.6</v>
      </c>
      <c r="BZ242" s="438"/>
      <c r="CA242" s="434" t="str">
        <f>$AY242*Assembly!X$4+$AZ242*Assembly!X$5+$BA242*Assembly!X$6+$BB242*Assembly!X$7+$BC242*Assembly!X$8+$BD242*Assembly!X$9+$BE242*Assembly!X$10+$BF242*Assembly!X$11+$BG242*Assembly!X$12+$BH242*Assembly!X$13+$BI242*Assembly!X$14+$BJ242*Assembly!X$15+$BK242*Assembly!X$16+$BL242*Assembly!X$17+$BM242*Assembly!X$18+$BN242*Assembly!X$19+$BO242*Assembly!X$20+$BP242*Assembly!X$21+$BQ242*Assembly!X$22+$BR242*Assembly!X$23+$BS242*Assembly!X$24</f>
        <v>1</v>
      </c>
      <c r="CB242" s="434" t="str">
        <f t="shared" si="12"/>
        <v>156</v>
      </c>
      <c r="CC242" s="439" t="str">
        <f t="shared" si="13"/>
        <v>0.0002</v>
      </c>
      <c r="CD242" s="440" t="str">
        <f>$AY242*Assembly!AB$4+$AZ242*Assembly!AB$5+$BA242*Assembly!AB$6+$BB242*Assembly!AB$7+$BC242*Assembly!AB$8+$BD242*Assembly!AB$9+$BE242*Assembly!AB$10+$BF242*Assembly!AB$11+$BG242*Assembly!AB$12+$BH242*Assembly!AB$13+$BI242*Assembly!AB$14+$BJ242*Assembly!AB$15+$BK242*Assembly!AB$16+$BL242*Assembly!AB$17+$BM242*Assembly!AB$18+$BN242*Assembly!AB$19+$BO242*Assembly!AB$20+$BP242*Assembly!AB$21+$BQ242*Assembly!AB$22+$BR242*Assembly!AB$23+$BS242*Assembly!AB$24</f>
        <v>3</v>
      </c>
      <c r="CE242" s="424" t="str">
        <f>$AY242*Assembly!M$4+$AZ242*Assembly!M$5+$BA242*Assembly!M$6+$BB242*Assembly!M$7+$BC242*Assembly!M$8+$BD242*Assembly!M$9+$BE242*Assembly!M$10+$BF242*Assembly!M$11+$BG242*Assembly!M$12+$BH242*Assembly!M$13+$BI242*Assembly!M$14+$BJ242*Assembly!M$15+$BK242*Assembly!M$16+$BL242*Assembly!M$17+$BM242*Assembly!M$18+$BN242*Assembly!M$19+$BO242*Assembly!M$20+$BP242*Assembly!M$21+$BQ242*Assembly!M$22+$BR242*Assembly!M$23+$BS242*Assembly!M$24</f>
        <v>21</v>
      </c>
      <c r="CF242" s="424" t="str">
        <f>$AY242*Assembly!N$4+$AZ242*Assembly!N$5+$BA242*Assembly!N$6+$BB242*Assembly!N$7+$BC242*Assembly!N$8+$BD242*Assembly!N$9+$BE242*Assembly!N$10+$BF242*Assembly!N$11+$BG242*Assembly!N$12+$BH242*Assembly!N$13+$BI242*Assembly!N$14+$BJ242*Assembly!N$15+$BK242*Assembly!N$16+$BL242*Assembly!N$17+$BM242*Assembly!N$18+$BN242*Assembly!N$19+$BO242*Assembly!N$20+$BP242*Assembly!N$21+$BQ242*Assembly!N$22+$BR242*Assembly!N$23+$BS242*Assembly!N$24</f>
        <v>0</v>
      </c>
      <c r="CG242" s="424" t="str">
        <f>$AY242*Assembly!O$4+$AZ242*Assembly!O$5+$BA242*Assembly!O$6+$BB242*Assembly!O$7+$BC242*Assembly!O$8+$BD242*Assembly!O$9+$BE242*Assembly!O$10+$BF242*Assembly!O$11+$BG242*Assembly!O$12+$BH242*Assembly!O$13+$BI242*Assembly!O$14+$BJ242*Assembly!O$15+$BK242*Assembly!O$16+$BL242*Assembly!O$17+$BM242*Assembly!O$18+$BN242*Assembly!O$19+$BO242*Assembly!O$20+$BP242*Assembly!O$21+$BQ242*Assembly!O$22+$BR242*Assembly!O$23+$BS242*Assembly!O$24</f>
        <v>0</v>
      </c>
      <c r="CH242" s="421" t="str">
        <f>$AY242*Assembly!P$4+$AZ242*Assembly!P$5+$BA242*Assembly!P$6+$BB242*Assembly!P$7+$BC242*Assembly!P$8+$BD242*Assembly!P$9+$BE242*Assembly!P$10+$BF242*Assembly!P$11+$BG242*Assembly!P$12+$BH242*Assembly!P$13+$BI242*Assembly!P$14+$BJ242*Assembly!P$15+$BK242*Assembly!P$16+$BL242*Assembly!P$17+$BM242*Assembly!P$18+$BN242*Assembly!P$19+$BO242*Assembly!P$20+$BP242*Assembly!P$21+$BQ242*Assembly!P$22+$BR242*Assembly!P$23+$BS242*Assembly!P$24</f>
        <v>0</v>
      </c>
      <c r="CI242" s="421" t="str">
        <f>$AY242*Assembly!Q$4+$AZ242*Assembly!Q$5+$BA242*Assembly!Q$6+$BB242*Assembly!Q$7+$BC242*Assembly!Q$8+$BD242*Assembly!Q$9+$BE242*Assembly!Q$10+$BF242*Assembly!Q$11+$BG242*Assembly!Q$12+$BH242*Assembly!Q$13+$BI242*Assembly!Q$14+$BJ242*Assembly!Q$15+$BK242*Assembly!Q$16+$BL242*Assembly!Q$17+$BM242*Assembly!Q$18+$BN242*Assembly!Q$19+$BO242*Assembly!Q$20+$BP242*Assembly!Q$21+$BQ242*Assembly!Q$22+$BR242*Assembly!Q$23+$BS242*Assembly!Q$24</f>
        <v>0</v>
      </c>
      <c r="CJ242" s="424" t="str">
        <f>$AY242*Assembly!R$4+$AZ242*Assembly!R$5+$BA242*Assembly!R$6+$BB242*Assembly!R$7+$BC242*Assembly!R$8+$BD242*Assembly!R$9+$BE242*Assembly!R$10+$BF242*Assembly!R$11+$BG242*Assembly!R$12+$BH242*Assembly!R$13+$BI242*Assembly!R$14+$BJ242*Assembly!R$15+$BK242*Assembly!R$16+$BL242*Assembly!R$17+$BM242*Assembly!R$18+$BN242*Assembly!R$19+$BO242*Assembly!R$20+$BP242*Assembly!R$21+$BQ242*Assembly!R$22+$BR242*Assembly!R$23+$BS242*Assembly!R$24</f>
        <v>0</v>
      </c>
      <c r="CK242" s="421" t="str">
        <f>$AY242*Assembly!S$4+$AZ242*Assembly!S$5+$BA242*Assembly!S$6+$BB242*Assembly!S$7+$BC242*Assembly!S$8+$BD242*Assembly!S$9+$BE242*Assembly!S$10+$BF242*Assembly!S$11+$BG242*Assembly!S$12+$BH242*Assembly!S$13+$BI242*Assembly!S$14+$BJ242*Assembly!S$15+$BK242*Assembly!S$16+$BL242*Assembly!S$17+$BM242*Assembly!S$18+$BN242*Assembly!S$19+$BO242*Assembly!S$20+$BP242*Assembly!S$21+$BQ242*Assembly!S$22+$BR242*Assembly!S$23+$BS242*Assembly!S$24</f>
        <v>0</v>
      </c>
      <c r="CL242" s="421" t="str">
        <f>$AY242*Assembly!T$4+$AZ242*Assembly!T$5+$BA242*Assembly!T$6+$BB242*Assembly!T$7+$BC242*Assembly!T$8+$BD242*Assembly!T$9+$BE242*Assembly!T$10+$BF242*Assembly!T$11+$BG242*Assembly!T$12+$BH242*Assembly!T$13+$BI242*Assembly!T$14+$BJ242*Assembly!T$15+$BK242*Assembly!T$16+$BL242*Assembly!T$17+$BM242*Assembly!T$18+$BN242*Assembly!T$19+$BO242*Assembly!T$20+$BP242*Assembly!T$21+$BQ242*Assembly!T$22+$BR242*Assembly!T$23+$BS242*Assembly!T$24</f>
        <v>0</v>
      </c>
      <c r="CM242" s="421" t="str">
        <f>$AY242*Assembly!U$4+$AZ242*Assembly!U$5+$BA242*Assembly!U$6+$BB242*Assembly!U$7+$BC242*Assembly!U$8+$BD242*Assembly!U$9+$BE242*Assembly!U$10+$BF242*Assembly!U$11+$BG242*Assembly!U$12+$BH242*Assembly!U$13+$BI242*Assembly!U$14+$BJ242*Assembly!U$15+$BK242*Assembly!U$16+$BL242*Assembly!U$17+$BM242*Assembly!U$18+$BN242*Assembly!U$19+$BO242*Assembly!U$20+$BP242*Assembly!U$21+$BQ242*Assembly!U$22+$BR242*Assembly!U$23+$BS242*Assembly!U$24</f>
        <v>0</v>
      </c>
      <c r="CN242" s="424" t="str">
        <f>$AY242*Assembly!V$4+$AZ242*Assembly!V$5+$BA242*Assembly!V$6+$BB242*Assembly!V$7+$BC242*Assembly!V$8+$BD242*Assembly!V$9+$BE242*Assembly!V$10+$BF242*Assembly!V$11+$BG242*Assembly!V$12+$BH242*Assembly!V$13+$BI242*Assembly!V$14+$BJ242*Assembly!V$15+$BK242*Assembly!V$16+$BL242*Assembly!V$17+$BM242*Assembly!V$18+$BN242*Assembly!V$19+$BO242*Assembly!V$20+$BP242*Assembly!V$21+$BQ242*Assembly!V$22+$BR242*Assembly!V$23+$BS242*Assembly!V$24</f>
        <v>0</v>
      </c>
      <c r="CO242" s="424" t="str">
        <f>CE242*Refining!$F$3</f>
        <v>38</v>
      </c>
      <c r="CP242" s="424" t="str">
        <f>CF242*Refining!$F$4</f>
        <v>0</v>
      </c>
      <c r="CQ242" s="424" t="str">
        <f>CG242*Refining!$F$5</f>
        <v>0</v>
      </c>
      <c r="CR242" s="424" t="str">
        <f>CH242*Refining!$F$6</f>
        <v>0</v>
      </c>
      <c r="CS242" s="424" t="str">
        <f>CI242*Refining!$F$7</f>
        <v>0</v>
      </c>
      <c r="CT242" s="424" t="str">
        <f>CJ242*Refining!$F$8</f>
        <v>0</v>
      </c>
      <c r="CU242" s="424" t="str">
        <f>CK242*Refining!$F$9</f>
        <v>0</v>
      </c>
      <c r="CV242" s="424" t="str">
        <f>CL242*Refining!$F$10</f>
        <v>0</v>
      </c>
      <c r="CW242" s="424" t="str">
        <f>CM242*Refining!$F$11</f>
        <v>0</v>
      </c>
      <c r="CX242" s="424" t="str">
        <f>CN242*Refining!$F$12</f>
        <v>0</v>
      </c>
      <c r="CY242" s="441" t="str">
        <f t="shared" ref="CY242:DR242" si="976">IF(CE242 = 0, "", CE242)</f>
        <v>21</v>
      </c>
      <c r="CZ242" s="442" t="str">
        <f t="shared" si="976"/>
        <v/>
      </c>
      <c r="DA242" s="442" t="str">
        <f t="shared" si="976"/>
        <v/>
      </c>
      <c r="DB242" s="443" t="str">
        <f t="shared" si="976"/>
        <v/>
      </c>
      <c r="DC242" s="444" t="str">
        <f t="shared" si="976"/>
        <v/>
      </c>
      <c r="DD242" s="442" t="str">
        <f t="shared" si="976"/>
        <v/>
      </c>
      <c r="DE242" s="444" t="str">
        <f t="shared" si="976"/>
        <v/>
      </c>
      <c r="DF242" s="444" t="str">
        <f t="shared" si="976"/>
        <v/>
      </c>
      <c r="DG242" s="442" t="str">
        <f t="shared" si="976"/>
        <v/>
      </c>
      <c r="DH242" s="445" t="str">
        <f t="shared" si="976"/>
        <v/>
      </c>
      <c r="DI242" s="441" t="str">
        <f t="shared" si="976"/>
        <v>38</v>
      </c>
      <c r="DJ242" s="442" t="str">
        <f t="shared" si="976"/>
        <v/>
      </c>
      <c r="DK242" s="442" t="str">
        <f t="shared" si="976"/>
        <v/>
      </c>
      <c r="DL242" s="442" t="str">
        <f t="shared" si="976"/>
        <v/>
      </c>
      <c r="DM242" s="446" t="str">
        <f t="shared" si="976"/>
        <v/>
      </c>
      <c r="DN242" s="442" t="str">
        <f t="shared" si="976"/>
        <v/>
      </c>
      <c r="DO242" s="442" t="str">
        <f t="shared" si="976"/>
        <v/>
      </c>
      <c r="DP242" s="442" t="str">
        <f t="shared" si="976"/>
        <v/>
      </c>
      <c r="DQ242" s="442" t="str">
        <f t="shared" si="976"/>
        <v/>
      </c>
      <c r="DR242" s="445" t="str">
        <f t="shared" si="976"/>
        <v/>
      </c>
      <c r="DS242" s="447" t="str">
        <f t="shared" si="15"/>
        <v>21</v>
      </c>
      <c r="DT242" s="448" t="str">
        <f t="shared" si="16"/>
        <v>38</v>
      </c>
      <c r="DU242" s="434" t="str">
        <f>CY242*'Ores &amp; Ingots'!$C$3+CZ242*'Ores &amp; Ingots'!$C$4+DA242*'Ores &amp; Ingots'!$C$5+DB242*'Ores &amp; Ingots'!$C$6+DC242*'Ores &amp; Ingots'!$C$7+DD242*'Ores &amp; Ingots'!$C$8+DE242*'Ores &amp; Ingots'!$C$9+DF242*'Ores &amp; Ingots'!$C$10+DG242*'Ores &amp; Ingots'!$C$11+DH242*'Ores &amp; Ingots'!$C$12</f>
        <v>3</v>
      </c>
      <c r="DV242" s="434" t="str">
        <f>DI242*'Ores &amp; Ingots'!$B$3+DJ242*'Ores &amp; Ingots'!$B$4+DK242*'Ores &amp; Ingots'!$B$5+DL242*'Ores &amp; Ingots'!$B$6+DM242*'Ores &amp; Ingots'!$B$7+DN242*'Ores &amp; Ingots'!$B$8+DO242*'Ores &amp; Ingots'!$B$9+DP242*'Ores &amp; Ingots'!$B$10+DQ242*'Ores &amp; Ingots'!$B$11+DR242*'Ores &amp; Ingots'!$B$12</f>
        <v>14</v>
      </c>
      <c r="DW242" s="448" t="str">
        <f>CY242*Refining!$G$3+CZ242*Refining!$G$4+DA242*Refining!$G$5+DB242*Refining!$G$6+DC242*Refining!$G$7+DD242*Refining!$G$8+DE242*Refining!$G$9+DF242*Refining!$G$10+DG242*Refining!$G$11+DH242*Refining!$G$12</f>
        <v>1</v>
      </c>
      <c r="DX242" s="448" t="str">
        <f t="shared" si="17"/>
        <v>224</v>
      </c>
      <c r="DY242" s="449" t="str">
        <f t="shared" si="18"/>
        <v>0.0002</v>
      </c>
      <c r="DZ242" s="447" t="str">
        <f t="shared" si="19"/>
        <v>10</v>
      </c>
      <c r="EA242" s="446" t="str">
        <f t="shared" ref="EA242:EB242" si="977">DZ242/60</f>
        <v>0.2</v>
      </c>
      <c r="EB242" s="446" t="str">
        <f t="shared" si="977"/>
        <v>0.0</v>
      </c>
      <c r="EC242" s="450" t="str">
        <f t="shared" si="21"/>
        <v>0.00</v>
      </c>
      <c r="ED242" s="447" t="str">
        <f t="shared" si="22"/>
        <v>380</v>
      </c>
      <c r="EE242" s="446" t="str">
        <f t="shared" ref="EE242:EF242" si="978">ED242/1000</f>
        <v>0.4</v>
      </c>
      <c r="EF242" s="451" t="str">
        <f t="shared" si="978"/>
        <v>0.00</v>
      </c>
      <c r="EG242" s="452" t="str">
        <f t="shared" si="24"/>
        <v>0.0004</v>
      </c>
      <c r="EH242" s="225" t="s">
        <v>12</v>
      </c>
    </row>
    <row r="243">
      <c r="A243" s="33"/>
      <c r="B243" s="336" t="s">
        <v>1053</v>
      </c>
      <c r="C243" s="227" t="s">
        <v>885</v>
      </c>
      <c r="D243" s="227">
        <v>1.0</v>
      </c>
      <c r="E243" s="227">
        <v>1.0</v>
      </c>
      <c r="F243" s="227">
        <v>1.0</v>
      </c>
      <c r="G243" s="453" t="str">
        <f t="shared" si="5"/>
        <v>0.125</v>
      </c>
      <c r="H243" s="454">
        <v>5.0</v>
      </c>
      <c r="I243" s="454">
        <v>12.5</v>
      </c>
      <c r="J243" s="454" t="str">
        <f>H243/Main!$D$9</f>
        <v>5</v>
      </c>
      <c r="K243" s="454" t="str">
        <f>I243/Main!$D$10</f>
        <v>12.5</v>
      </c>
      <c r="L243" s="455" t="str">
        <f t="shared" si="6"/>
        <v>2.5</v>
      </c>
      <c r="M243" s="455">
        <v>1.0</v>
      </c>
      <c r="N243" s="456"/>
      <c r="O243" s="456"/>
      <c r="P243" s="456"/>
      <c r="Q243" s="457"/>
      <c r="R243" s="456"/>
      <c r="S243" s="458"/>
      <c r="T243" s="458"/>
      <c r="U243" s="456"/>
      <c r="V243" s="456"/>
      <c r="W243" s="530"/>
      <c r="X243" s="458"/>
      <c r="Y243" s="456"/>
      <c r="Z243" s="456"/>
      <c r="AA243" s="456"/>
      <c r="AB243" s="456"/>
      <c r="AC243" s="531"/>
      <c r="AD243" s="498">
        <v>1.0</v>
      </c>
      <c r="AE243" s="434">
        <v>0.0</v>
      </c>
      <c r="AF243" s="434">
        <v>0.0</v>
      </c>
      <c r="AG243" s="434">
        <v>0.0</v>
      </c>
      <c r="AH243" s="434">
        <v>0.0</v>
      </c>
      <c r="AI243" s="434">
        <v>0.0</v>
      </c>
      <c r="AJ243" s="434">
        <v>0.0</v>
      </c>
      <c r="AK243" s="434">
        <v>0.0</v>
      </c>
      <c r="AL243" s="434">
        <v>0.0</v>
      </c>
      <c r="AM243" s="434">
        <v>0.0</v>
      </c>
      <c r="AN243" s="434">
        <v>0.0</v>
      </c>
      <c r="AO243" s="434">
        <v>0.0</v>
      </c>
      <c r="AP243" s="434">
        <v>0.0</v>
      </c>
      <c r="AQ243" s="434">
        <v>0.0</v>
      </c>
      <c r="AR243" s="434">
        <v>0.0</v>
      </c>
      <c r="AS243" s="434">
        <v>0.0</v>
      </c>
      <c r="AT243" s="434">
        <v>0.0</v>
      </c>
      <c r="AU243" s="434">
        <v>0.0</v>
      </c>
      <c r="AV243" s="434">
        <v>0.0</v>
      </c>
      <c r="AW243" s="434">
        <v>0.0</v>
      </c>
      <c r="AX243" s="434">
        <v>0.0</v>
      </c>
      <c r="AY243" s="537" t="str">
        <f t="shared" ref="AY243:BS243" si="979">IF(AD243 = 0, "", AD243)</f>
        <v>1</v>
      </c>
      <c r="AZ243" s="430" t="str">
        <f t="shared" si="979"/>
        <v/>
      </c>
      <c r="BA243" s="430" t="str">
        <f t="shared" si="979"/>
        <v/>
      </c>
      <c r="BB243" s="430" t="str">
        <f t="shared" si="979"/>
        <v/>
      </c>
      <c r="BC243" s="430" t="str">
        <f t="shared" si="979"/>
        <v/>
      </c>
      <c r="BD243" s="430" t="str">
        <f t="shared" si="979"/>
        <v/>
      </c>
      <c r="BE243" s="430" t="str">
        <f t="shared" si="979"/>
        <v/>
      </c>
      <c r="BF243" s="430" t="str">
        <f t="shared" si="979"/>
        <v/>
      </c>
      <c r="BG243" s="430" t="str">
        <f t="shared" si="979"/>
        <v/>
      </c>
      <c r="BH243" s="430" t="str">
        <f t="shared" si="979"/>
        <v/>
      </c>
      <c r="BI243" s="430" t="str">
        <f t="shared" si="979"/>
        <v/>
      </c>
      <c r="BJ243" s="430" t="str">
        <f t="shared" si="979"/>
        <v/>
      </c>
      <c r="BK243" s="430" t="str">
        <f t="shared" si="979"/>
        <v/>
      </c>
      <c r="BL243" s="430" t="str">
        <f t="shared" si="979"/>
        <v/>
      </c>
      <c r="BM243" s="430" t="str">
        <f t="shared" si="979"/>
        <v/>
      </c>
      <c r="BN243" s="430" t="str">
        <f t="shared" si="979"/>
        <v/>
      </c>
      <c r="BO243" s="430" t="str">
        <f t="shared" si="979"/>
        <v/>
      </c>
      <c r="BP243" s="430" t="str">
        <f t="shared" si="979"/>
        <v/>
      </c>
      <c r="BQ243" s="430" t="str">
        <f t="shared" si="979"/>
        <v/>
      </c>
      <c r="BR243" s="430" t="str">
        <f t="shared" si="979"/>
        <v/>
      </c>
      <c r="BS243" s="432" t="str">
        <f t="shared" si="979"/>
        <v/>
      </c>
      <c r="BT243" s="433" t="str">
        <f>$AY243*Assembly!Y$4+$AZ243*Assembly!Y$5+$BA243*Assembly!Y$6+$BB243*Assembly!Y$7+$BC243*Assembly!Y$8+$BD243*Assembly!Y$9+$BE243*Assembly!Y$10+$BF243*Assembly!Y$11+$BG243*Assembly!Y$12+$BH243*Assembly!Y$13+$BI243*Assembly!Y$14+$BJ243*Assembly!Y$15+$BK243*Assembly!Y$16+$BL243*Assembly!Y$17+$BM243*Assembly!Y$18+$BN243*Assembly!Y$19+$BO243*Assembly!Y$20+$BP243*Assembly!Y$21+$BQ243*Assembly!Y$22+$BR243*Assembly!Y$23+$BS243*Assembly!Y$24</f>
        <v>20</v>
      </c>
      <c r="BU243" s="434" t="str">
        <f t="shared" si="8"/>
        <v>160</v>
      </c>
      <c r="BV243" s="434" t="str">
        <f>$AY243*Assembly!AC$4+$AZ243*Assembly!AC$5+$BA243*Assembly!AC$6+$BB243*Assembly!AC$7+$BC243*Assembly!AC$8+$BD243*Assembly!AC$9+$BE243*Assembly!AC$10+$BF243*Assembly!AC$11+$BG243*Assembly!AC$12+$BH243*Assembly!AC$13+$BI243*Assembly!AC$14+$BJ243*Assembly!AC$15+$BK243*Assembly!AC$16+$BL243*Assembly!AC$17+$BM243*Assembly!AC$18+$BN243*Assembly!AC$19+$BO243*Assembly!AC$20+$BP243*Assembly!AC$21+$BQ243*Assembly!AC$22+$BR243*Assembly!AC$23+$BS243*Assembly!AC$24</f>
        <v>100</v>
      </c>
      <c r="BW243" s="435" t="str">
        <f t="shared" si="9"/>
        <v>5.00</v>
      </c>
      <c r="BX243" s="436" t="str">
        <f t="shared" si="10"/>
        <v>800</v>
      </c>
      <c r="BY243" s="437" t="str">
        <f t="shared" si="11"/>
        <v>0.6</v>
      </c>
      <c r="BZ243" s="438"/>
      <c r="CA243" s="434" t="str">
        <f>$AY243*Assembly!X$4+$AZ243*Assembly!X$5+$BA243*Assembly!X$6+$BB243*Assembly!X$7+$BC243*Assembly!X$8+$BD243*Assembly!X$9+$BE243*Assembly!X$10+$BF243*Assembly!X$11+$BG243*Assembly!X$12+$BH243*Assembly!X$13+$BI243*Assembly!X$14+$BJ243*Assembly!X$15+$BK243*Assembly!X$16+$BL243*Assembly!X$17+$BM243*Assembly!X$18+$BN243*Assembly!X$19+$BO243*Assembly!X$20+$BP243*Assembly!X$21+$BQ243*Assembly!X$22+$BR243*Assembly!X$23+$BS243*Assembly!X$24</f>
        <v>1</v>
      </c>
      <c r="CB243" s="434" t="str">
        <f t="shared" si="12"/>
        <v>156</v>
      </c>
      <c r="CC243" s="439" t="str">
        <f t="shared" si="13"/>
        <v>0.0002</v>
      </c>
      <c r="CD243" s="440" t="str">
        <f>$AY243*Assembly!AB$4+$AZ243*Assembly!AB$5+$BA243*Assembly!AB$6+$BB243*Assembly!AB$7+$BC243*Assembly!AB$8+$BD243*Assembly!AB$9+$BE243*Assembly!AB$10+$BF243*Assembly!AB$11+$BG243*Assembly!AB$12+$BH243*Assembly!AB$13+$BI243*Assembly!AB$14+$BJ243*Assembly!AB$15+$BK243*Assembly!AB$16+$BL243*Assembly!AB$17+$BM243*Assembly!AB$18+$BN243*Assembly!AB$19+$BO243*Assembly!AB$20+$BP243*Assembly!AB$21+$BQ243*Assembly!AB$22+$BR243*Assembly!AB$23+$BS243*Assembly!AB$24</f>
        <v>3</v>
      </c>
      <c r="CE243" s="457" t="str">
        <f>$AY243*Assembly!M$4+$AZ243*Assembly!M$5+$BA243*Assembly!M$6+$BB243*Assembly!M$7+$BC243*Assembly!M$8+$BD243*Assembly!M$9+$BE243*Assembly!M$10+$BF243*Assembly!M$11+$BG243*Assembly!M$12+$BH243*Assembly!M$13+$BI243*Assembly!M$14+$BJ243*Assembly!M$15+$BK243*Assembly!M$16+$BL243*Assembly!M$17+$BM243*Assembly!M$18+$BN243*Assembly!M$19+$BO243*Assembly!M$20+$BP243*Assembly!M$21+$BQ243*Assembly!M$22+$BR243*Assembly!M$23+$BS243*Assembly!M$24</f>
        <v>21</v>
      </c>
      <c r="CF243" s="457" t="str">
        <f>$AY243*Assembly!N$4+$AZ243*Assembly!N$5+$BA243*Assembly!N$6+$BB243*Assembly!N$7+$BC243*Assembly!N$8+$BD243*Assembly!N$9+$BE243*Assembly!N$10+$BF243*Assembly!N$11+$BG243*Assembly!N$12+$BH243*Assembly!N$13+$BI243*Assembly!N$14+$BJ243*Assembly!N$15+$BK243*Assembly!N$16+$BL243*Assembly!N$17+$BM243*Assembly!N$18+$BN243*Assembly!N$19+$BO243*Assembly!N$20+$BP243*Assembly!N$21+$BQ243*Assembly!N$22+$BR243*Assembly!N$23+$BS243*Assembly!N$24</f>
        <v>0</v>
      </c>
      <c r="CG243" s="457" t="str">
        <f>$AY243*Assembly!O$4+$AZ243*Assembly!O$5+$BA243*Assembly!O$6+$BB243*Assembly!O$7+$BC243*Assembly!O$8+$BD243*Assembly!O$9+$BE243*Assembly!O$10+$BF243*Assembly!O$11+$BG243*Assembly!O$12+$BH243*Assembly!O$13+$BI243*Assembly!O$14+$BJ243*Assembly!O$15+$BK243*Assembly!O$16+$BL243*Assembly!O$17+$BM243*Assembly!O$18+$BN243*Assembly!O$19+$BO243*Assembly!O$20+$BP243*Assembly!O$21+$BQ243*Assembly!O$22+$BR243*Assembly!O$23+$BS243*Assembly!O$24</f>
        <v>0</v>
      </c>
      <c r="CH243" s="454" t="str">
        <f>$AY243*Assembly!P$4+$AZ243*Assembly!P$5+$BA243*Assembly!P$6+$BB243*Assembly!P$7+$BC243*Assembly!P$8+$BD243*Assembly!P$9+$BE243*Assembly!P$10+$BF243*Assembly!P$11+$BG243*Assembly!P$12+$BH243*Assembly!P$13+$BI243*Assembly!P$14+$BJ243*Assembly!P$15+$BK243*Assembly!P$16+$BL243*Assembly!P$17+$BM243*Assembly!P$18+$BN243*Assembly!P$19+$BO243*Assembly!P$20+$BP243*Assembly!P$21+$BQ243*Assembly!P$22+$BR243*Assembly!P$23+$BS243*Assembly!P$24</f>
        <v>0</v>
      </c>
      <c r="CI243" s="454" t="str">
        <f>$AY243*Assembly!Q$4+$AZ243*Assembly!Q$5+$BA243*Assembly!Q$6+$BB243*Assembly!Q$7+$BC243*Assembly!Q$8+$BD243*Assembly!Q$9+$BE243*Assembly!Q$10+$BF243*Assembly!Q$11+$BG243*Assembly!Q$12+$BH243*Assembly!Q$13+$BI243*Assembly!Q$14+$BJ243*Assembly!Q$15+$BK243*Assembly!Q$16+$BL243*Assembly!Q$17+$BM243*Assembly!Q$18+$BN243*Assembly!Q$19+$BO243*Assembly!Q$20+$BP243*Assembly!Q$21+$BQ243*Assembly!Q$22+$BR243*Assembly!Q$23+$BS243*Assembly!Q$24</f>
        <v>0</v>
      </c>
      <c r="CJ243" s="457" t="str">
        <f>$AY243*Assembly!R$4+$AZ243*Assembly!R$5+$BA243*Assembly!R$6+$BB243*Assembly!R$7+$BC243*Assembly!R$8+$BD243*Assembly!R$9+$BE243*Assembly!R$10+$BF243*Assembly!R$11+$BG243*Assembly!R$12+$BH243*Assembly!R$13+$BI243*Assembly!R$14+$BJ243*Assembly!R$15+$BK243*Assembly!R$16+$BL243*Assembly!R$17+$BM243*Assembly!R$18+$BN243*Assembly!R$19+$BO243*Assembly!R$20+$BP243*Assembly!R$21+$BQ243*Assembly!R$22+$BR243*Assembly!R$23+$BS243*Assembly!R$24</f>
        <v>0</v>
      </c>
      <c r="CK243" s="454" t="str">
        <f>$AY243*Assembly!S$4+$AZ243*Assembly!S$5+$BA243*Assembly!S$6+$BB243*Assembly!S$7+$BC243*Assembly!S$8+$BD243*Assembly!S$9+$BE243*Assembly!S$10+$BF243*Assembly!S$11+$BG243*Assembly!S$12+$BH243*Assembly!S$13+$BI243*Assembly!S$14+$BJ243*Assembly!S$15+$BK243*Assembly!S$16+$BL243*Assembly!S$17+$BM243*Assembly!S$18+$BN243*Assembly!S$19+$BO243*Assembly!S$20+$BP243*Assembly!S$21+$BQ243*Assembly!S$22+$BR243*Assembly!S$23+$BS243*Assembly!S$24</f>
        <v>0</v>
      </c>
      <c r="CL243" s="454" t="str">
        <f>$AY243*Assembly!T$4+$AZ243*Assembly!T$5+$BA243*Assembly!T$6+$BB243*Assembly!T$7+$BC243*Assembly!T$8+$BD243*Assembly!T$9+$BE243*Assembly!T$10+$BF243*Assembly!T$11+$BG243*Assembly!T$12+$BH243*Assembly!T$13+$BI243*Assembly!T$14+$BJ243*Assembly!T$15+$BK243*Assembly!T$16+$BL243*Assembly!T$17+$BM243*Assembly!T$18+$BN243*Assembly!T$19+$BO243*Assembly!T$20+$BP243*Assembly!T$21+$BQ243*Assembly!T$22+$BR243*Assembly!T$23+$BS243*Assembly!T$24</f>
        <v>0</v>
      </c>
      <c r="CM243" s="454" t="str">
        <f>$AY243*Assembly!U$4+$AZ243*Assembly!U$5+$BA243*Assembly!U$6+$BB243*Assembly!U$7+$BC243*Assembly!U$8+$BD243*Assembly!U$9+$BE243*Assembly!U$10+$BF243*Assembly!U$11+$BG243*Assembly!U$12+$BH243*Assembly!U$13+$BI243*Assembly!U$14+$BJ243*Assembly!U$15+$BK243*Assembly!U$16+$BL243*Assembly!U$17+$BM243*Assembly!U$18+$BN243*Assembly!U$19+$BO243*Assembly!U$20+$BP243*Assembly!U$21+$BQ243*Assembly!U$22+$BR243*Assembly!U$23+$BS243*Assembly!U$24</f>
        <v>0</v>
      </c>
      <c r="CN243" s="457" t="str">
        <f>$AY243*Assembly!V$4+$AZ243*Assembly!V$5+$BA243*Assembly!V$6+$BB243*Assembly!V$7+$BC243*Assembly!V$8+$BD243*Assembly!V$9+$BE243*Assembly!V$10+$BF243*Assembly!V$11+$BG243*Assembly!V$12+$BH243*Assembly!V$13+$BI243*Assembly!V$14+$BJ243*Assembly!V$15+$BK243*Assembly!V$16+$BL243*Assembly!V$17+$BM243*Assembly!V$18+$BN243*Assembly!V$19+$BO243*Assembly!V$20+$BP243*Assembly!V$21+$BQ243*Assembly!V$22+$BR243*Assembly!V$23+$BS243*Assembly!V$24</f>
        <v>0</v>
      </c>
      <c r="CO243" s="457" t="str">
        <f>CE243*Refining!$F$3</f>
        <v>38</v>
      </c>
      <c r="CP243" s="457" t="str">
        <f>CF243*Refining!$F$4</f>
        <v>0</v>
      </c>
      <c r="CQ243" s="457" t="str">
        <f>CG243*Refining!$F$5</f>
        <v>0</v>
      </c>
      <c r="CR243" s="457" t="str">
        <f>CH243*Refining!$F$6</f>
        <v>0</v>
      </c>
      <c r="CS243" s="457" t="str">
        <f>CI243*Refining!$F$7</f>
        <v>0</v>
      </c>
      <c r="CT243" s="457" t="str">
        <f>CJ243*Refining!$F$8</f>
        <v>0</v>
      </c>
      <c r="CU243" s="457" t="str">
        <f>CK243*Refining!$F$9</f>
        <v>0</v>
      </c>
      <c r="CV243" s="457" t="str">
        <f>CL243*Refining!$F$10</f>
        <v>0</v>
      </c>
      <c r="CW243" s="457" t="str">
        <f>CM243*Refining!$F$11</f>
        <v>0</v>
      </c>
      <c r="CX243" s="457" t="str">
        <f>CN243*Refining!$F$12</f>
        <v>0</v>
      </c>
      <c r="CY243" s="441" t="str">
        <f t="shared" ref="CY243:DR243" si="980">IF(CE243 = 0, "", CE243)</f>
        <v>21</v>
      </c>
      <c r="CZ243" s="442" t="str">
        <f t="shared" si="980"/>
        <v/>
      </c>
      <c r="DA243" s="442" t="str">
        <f t="shared" si="980"/>
        <v/>
      </c>
      <c r="DB243" s="443" t="str">
        <f t="shared" si="980"/>
        <v/>
      </c>
      <c r="DC243" s="444" t="str">
        <f t="shared" si="980"/>
        <v/>
      </c>
      <c r="DD243" s="442" t="str">
        <f t="shared" si="980"/>
        <v/>
      </c>
      <c r="DE243" s="444" t="str">
        <f t="shared" si="980"/>
        <v/>
      </c>
      <c r="DF243" s="444" t="str">
        <f t="shared" si="980"/>
        <v/>
      </c>
      <c r="DG243" s="442" t="str">
        <f t="shared" si="980"/>
        <v/>
      </c>
      <c r="DH243" s="445" t="str">
        <f t="shared" si="980"/>
        <v/>
      </c>
      <c r="DI243" s="441" t="str">
        <f t="shared" si="980"/>
        <v>38</v>
      </c>
      <c r="DJ243" s="442" t="str">
        <f t="shared" si="980"/>
        <v/>
      </c>
      <c r="DK243" s="442" t="str">
        <f t="shared" si="980"/>
        <v/>
      </c>
      <c r="DL243" s="442" t="str">
        <f t="shared" si="980"/>
        <v/>
      </c>
      <c r="DM243" s="446" t="str">
        <f t="shared" si="980"/>
        <v/>
      </c>
      <c r="DN243" s="442" t="str">
        <f t="shared" si="980"/>
        <v/>
      </c>
      <c r="DO243" s="442" t="str">
        <f t="shared" si="980"/>
        <v/>
      </c>
      <c r="DP243" s="442" t="str">
        <f t="shared" si="980"/>
        <v/>
      </c>
      <c r="DQ243" s="442" t="str">
        <f t="shared" si="980"/>
        <v/>
      </c>
      <c r="DR243" s="445" t="str">
        <f t="shared" si="980"/>
        <v/>
      </c>
      <c r="DS243" s="447" t="str">
        <f t="shared" si="15"/>
        <v>21</v>
      </c>
      <c r="DT243" s="448" t="str">
        <f t="shared" si="16"/>
        <v>38</v>
      </c>
      <c r="DU243" s="434" t="str">
        <f>CY243*'Ores &amp; Ingots'!$C$3+CZ243*'Ores &amp; Ingots'!$C$4+DA243*'Ores &amp; Ingots'!$C$5+DB243*'Ores &amp; Ingots'!$C$6+DC243*'Ores &amp; Ingots'!$C$7+DD243*'Ores &amp; Ingots'!$C$8+DE243*'Ores &amp; Ingots'!$C$9+DF243*'Ores &amp; Ingots'!$C$10+DG243*'Ores &amp; Ingots'!$C$11+DH243*'Ores &amp; Ingots'!$C$12</f>
        <v>3</v>
      </c>
      <c r="DV243" s="434" t="str">
        <f>DI243*'Ores &amp; Ingots'!$B$3+DJ243*'Ores &amp; Ingots'!$B$4+DK243*'Ores &amp; Ingots'!$B$5+DL243*'Ores &amp; Ingots'!$B$6+DM243*'Ores &amp; Ingots'!$B$7+DN243*'Ores &amp; Ingots'!$B$8+DO243*'Ores &amp; Ingots'!$B$9+DP243*'Ores &amp; Ingots'!$B$10+DQ243*'Ores &amp; Ingots'!$B$11+DR243*'Ores &amp; Ingots'!$B$12</f>
        <v>14</v>
      </c>
      <c r="DW243" s="448" t="str">
        <f>CY243*Refining!$G$3+CZ243*Refining!$G$4+DA243*Refining!$G$5+DB243*Refining!$G$6+DC243*Refining!$G$7+DD243*Refining!$G$8+DE243*Refining!$G$9+DF243*Refining!$G$10+DG243*Refining!$G$11+DH243*Refining!$G$12</f>
        <v>1</v>
      </c>
      <c r="DX243" s="448" t="str">
        <f t="shared" si="17"/>
        <v>224</v>
      </c>
      <c r="DY243" s="449" t="str">
        <f t="shared" si="18"/>
        <v>0.0002</v>
      </c>
      <c r="DZ243" s="447" t="str">
        <f t="shared" si="19"/>
        <v>7</v>
      </c>
      <c r="EA243" s="446" t="str">
        <f t="shared" ref="EA243:EB243" si="981">DZ243/60</f>
        <v>0.1</v>
      </c>
      <c r="EB243" s="446" t="str">
        <f t="shared" si="981"/>
        <v>0.0</v>
      </c>
      <c r="EC243" s="450" t="str">
        <f t="shared" si="21"/>
        <v>0.00</v>
      </c>
      <c r="ED243" s="447" t="str">
        <f t="shared" si="22"/>
        <v>380</v>
      </c>
      <c r="EE243" s="446" t="str">
        <f t="shared" ref="EE243:EF243" si="982">ED243/1000</f>
        <v>0.4</v>
      </c>
      <c r="EF243" s="451" t="str">
        <f t="shared" si="982"/>
        <v>0.00</v>
      </c>
      <c r="EG243" s="452" t="str">
        <f t="shared" si="24"/>
        <v>0.0004</v>
      </c>
      <c r="EH243" s="225" t="s">
        <v>12</v>
      </c>
    </row>
    <row r="244">
      <c r="A244" s="33"/>
      <c r="B244" s="226" t="s">
        <v>1054</v>
      </c>
      <c r="C244" s="227" t="s">
        <v>885</v>
      </c>
      <c r="D244" s="227">
        <v>1.0</v>
      </c>
      <c r="E244" s="227">
        <v>1.0</v>
      </c>
      <c r="F244" s="227">
        <v>1.0</v>
      </c>
      <c r="G244" s="420" t="str">
        <f t="shared" si="5"/>
        <v>0.125</v>
      </c>
      <c r="H244" s="421">
        <v>2.0</v>
      </c>
      <c r="I244" s="421">
        <v>5.0</v>
      </c>
      <c r="J244" s="421" t="str">
        <f>H244/Main!$D$9</f>
        <v>2</v>
      </c>
      <c r="K244" s="421" t="str">
        <f>I244/Main!$D$10</f>
        <v>5</v>
      </c>
      <c r="L244" s="422" t="str">
        <f t="shared" si="6"/>
        <v>2.5</v>
      </c>
      <c r="M244" s="422">
        <v>0.32</v>
      </c>
      <c r="N244" s="423"/>
      <c r="O244" s="423"/>
      <c r="P244" s="423"/>
      <c r="Q244" s="424"/>
      <c r="R244" s="423"/>
      <c r="S244" s="425"/>
      <c r="T244" s="425"/>
      <c r="U244" s="423"/>
      <c r="V244" s="423"/>
      <c r="W244" s="425"/>
      <c r="X244" s="425"/>
      <c r="Y244" s="423"/>
      <c r="Z244" s="423"/>
      <c r="AA244" s="423"/>
      <c r="AB244" s="423"/>
      <c r="AC244" s="523"/>
      <c r="AD244" s="498">
        <v>1.0</v>
      </c>
      <c r="AE244" s="434">
        <v>0.0</v>
      </c>
      <c r="AF244" s="434">
        <v>0.0</v>
      </c>
      <c r="AG244" s="434">
        <v>0.0</v>
      </c>
      <c r="AH244" s="434">
        <v>0.0</v>
      </c>
      <c r="AI244" s="434">
        <v>0.0</v>
      </c>
      <c r="AJ244" s="434">
        <v>0.0</v>
      </c>
      <c r="AK244" s="434">
        <v>0.0</v>
      </c>
      <c r="AL244" s="434">
        <v>0.0</v>
      </c>
      <c r="AM244" s="434">
        <v>0.0</v>
      </c>
      <c r="AN244" s="434">
        <v>0.0</v>
      </c>
      <c r="AO244" s="434">
        <v>0.0</v>
      </c>
      <c r="AP244" s="434">
        <v>0.0</v>
      </c>
      <c r="AQ244" s="434">
        <v>0.0</v>
      </c>
      <c r="AR244" s="434">
        <v>0.0</v>
      </c>
      <c r="AS244" s="434">
        <v>0.0</v>
      </c>
      <c r="AT244" s="434">
        <v>0.0</v>
      </c>
      <c r="AU244" s="434">
        <v>0.0</v>
      </c>
      <c r="AV244" s="434">
        <v>0.0</v>
      </c>
      <c r="AW244" s="434">
        <v>0.0</v>
      </c>
      <c r="AX244" s="434">
        <v>0.0</v>
      </c>
      <c r="AY244" s="537" t="str">
        <f t="shared" ref="AY244:BS244" si="983">IF(AD244 = 0, "", AD244)</f>
        <v>1</v>
      </c>
      <c r="AZ244" s="430" t="str">
        <f t="shared" si="983"/>
        <v/>
      </c>
      <c r="BA244" s="430" t="str">
        <f t="shared" si="983"/>
        <v/>
      </c>
      <c r="BB244" s="430" t="str">
        <f t="shared" si="983"/>
        <v/>
      </c>
      <c r="BC244" s="430" t="str">
        <f t="shared" si="983"/>
        <v/>
      </c>
      <c r="BD244" s="430" t="str">
        <f t="shared" si="983"/>
        <v/>
      </c>
      <c r="BE244" s="430" t="str">
        <f t="shared" si="983"/>
        <v/>
      </c>
      <c r="BF244" s="430" t="str">
        <f t="shared" si="983"/>
        <v/>
      </c>
      <c r="BG244" s="430" t="str">
        <f t="shared" si="983"/>
        <v/>
      </c>
      <c r="BH244" s="430" t="str">
        <f t="shared" si="983"/>
        <v/>
      </c>
      <c r="BI244" s="430" t="str">
        <f t="shared" si="983"/>
        <v/>
      </c>
      <c r="BJ244" s="430" t="str">
        <f t="shared" si="983"/>
        <v/>
      </c>
      <c r="BK244" s="430" t="str">
        <f t="shared" si="983"/>
        <v/>
      </c>
      <c r="BL244" s="430" t="str">
        <f t="shared" si="983"/>
        <v/>
      </c>
      <c r="BM244" s="430" t="str">
        <f t="shared" si="983"/>
        <v/>
      </c>
      <c r="BN244" s="430" t="str">
        <f t="shared" si="983"/>
        <v/>
      </c>
      <c r="BO244" s="430" t="str">
        <f t="shared" si="983"/>
        <v/>
      </c>
      <c r="BP244" s="430" t="str">
        <f t="shared" si="983"/>
        <v/>
      </c>
      <c r="BQ244" s="430" t="str">
        <f t="shared" si="983"/>
        <v/>
      </c>
      <c r="BR244" s="430" t="str">
        <f t="shared" si="983"/>
        <v/>
      </c>
      <c r="BS244" s="432" t="str">
        <f t="shared" si="983"/>
        <v/>
      </c>
      <c r="BT244" s="433" t="str">
        <f>$AY244*Assembly!Y$4+$AZ244*Assembly!Y$5+$BA244*Assembly!Y$6+$BB244*Assembly!Y$7+$BC244*Assembly!Y$8+$BD244*Assembly!Y$9+$BE244*Assembly!Y$10+$BF244*Assembly!Y$11+$BG244*Assembly!Y$12+$BH244*Assembly!Y$13+$BI244*Assembly!Y$14+$BJ244*Assembly!Y$15+$BK244*Assembly!Y$16+$BL244*Assembly!Y$17+$BM244*Assembly!Y$18+$BN244*Assembly!Y$19+$BO244*Assembly!Y$20+$BP244*Assembly!Y$21+$BQ244*Assembly!Y$22+$BR244*Assembly!Y$23+$BS244*Assembly!Y$24</f>
        <v>20</v>
      </c>
      <c r="BU244" s="434" t="str">
        <f t="shared" si="8"/>
        <v>160</v>
      </c>
      <c r="BV244" s="434" t="str">
        <f>$AY244*Assembly!AC$4+$AZ244*Assembly!AC$5+$BA244*Assembly!AC$6+$BB244*Assembly!AC$7+$BC244*Assembly!AC$8+$BD244*Assembly!AC$9+$BE244*Assembly!AC$10+$BF244*Assembly!AC$11+$BG244*Assembly!AC$12+$BH244*Assembly!AC$13+$BI244*Assembly!AC$14+$BJ244*Assembly!AC$15+$BK244*Assembly!AC$16+$BL244*Assembly!AC$17+$BM244*Assembly!AC$18+$BN244*Assembly!AC$19+$BO244*Assembly!AC$20+$BP244*Assembly!AC$21+$BQ244*Assembly!AC$22+$BR244*Assembly!AC$23+$BS244*Assembly!AC$24</f>
        <v>100</v>
      </c>
      <c r="BW244" s="435" t="str">
        <f t="shared" si="9"/>
        <v>5.00</v>
      </c>
      <c r="BX244" s="436" t="str">
        <f t="shared" si="10"/>
        <v>800</v>
      </c>
      <c r="BY244" s="437" t="str">
        <f t="shared" si="11"/>
        <v>0.6</v>
      </c>
      <c r="BZ244" s="438"/>
      <c r="CA244" s="434" t="str">
        <f>$AY244*Assembly!X$4+$AZ244*Assembly!X$5+$BA244*Assembly!X$6+$BB244*Assembly!X$7+$BC244*Assembly!X$8+$BD244*Assembly!X$9+$BE244*Assembly!X$10+$BF244*Assembly!X$11+$BG244*Assembly!X$12+$BH244*Assembly!X$13+$BI244*Assembly!X$14+$BJ244*Assembly!X$15+$BK244*Assembly!X$16+$BL244*Assembly!X$17+$BM244*Assembly!X$18+$BN244*Assembly!X$19+$BO244*Assembly!X$20+$BP244*Assembly!X$21+$BQ244*Assembly!X$22+$BR244*Assembly!X$23+$BS244*Assembly!X$24</f>
        <v>1</v>
      </c>
      <c r="CB244" s="434" t="str">
        <f t="shared" si="12"/>
        <v>156</v>
      </c>
      <c r="CC244" s="439" t="str">
        <f t="shared" si="13"/>
        <v>0.0002</v>
      </c>
      <c r="CD244" s="440" t="str">
        <f>$AY244*Assembly!AB$4+$AZ244*Assembly!AB$5+$BA244*Assembly!AB$6+$BB244*Assembly!AB$7+$BC244*Assembly!AB$8+$BD244*Assembly!AB$9+$BE244*Assembly!AB$10+$BF244*Assembly!AB$11+$BG244*Assembly!AB$12+$BH244*Assembly!AB$13+$BI244*Assembly!AB$14+$BJ244*Assembly!AB$15+$BK244*Assembly!AB$16+$BL244*Assembly!AB$17+$BM244*Assembly!AB$18+$BN244*Assembly!AB$19+$BO244*Assembly!AB$20+$BP244*Assembly!AB$21+$BQ244*Assembly!AB$22+$BR244*Assembly!AB$23+$BS244*Assembly!AB$24</f>
        <v>3</v>
      </c>
      <c r="CE244" s="424" t="str">
        <f>$AY244*Assembly!M$4+$AZ244*Assembly!M$5+$BA244*Assembly!M$6+$BB244*Assembly!M$7+$BC244*Assembly!M$8+$BD244*Assembly!M$9+$BE244*Assembly!M$10+$BF244*Assembly!M$11+$BG244*Assembly!M$12+$BH244*Assembly!M$13+$BI244*Assembly!M$14+$BJ244*Assembly!M$15+$BK244*Assembly!M$16+$BL244*Assembly!M$17+$BM244*Assembly!M$18+$BN244*Assembly!M$19+$BO244*Assembly!M$20+$BP244*Assembly!M$21+$BQ244*Assembly!M$22+$BR244*Assembly!M$23+$BS244*Assembly!M$24</f>
        <v>21</v>
      </c>
      <c r="CF244" s="424" t="str">
        <f>$AY244*Assembly!N$4+$AZ244*Assembly!N$5+$BA244*Assembly!N$6+$BB244*Assembly!N$7+$BC244*Assembly!N$8+$BD244*Assembly!N$9+$BE244*Assembly!N$10+$BF244*Assembly!N$11+$BG244*Assembly!N$12+$BH244*Assembly!N$13+$BI244*Assembly!N$14+$BJ244*Assembly!N$15+$BK244*Assembly!N$16+$BL244*Assembly!N$17+$BM244*Assembly!N$18+$BN244*Assembly!N$19+$BO244*Assembly!N$20+$BP244*Assembly!N$21+$BQ244*Assembly!N$22+$BR244*Assembly!N$23+$BS244*Assembly!N$24</f>
        <v>0</v>
      </c>
      <c r="CG244" s="424" t="str">
        <f>$AY244*Assembly!O$4+$AZ244*Assembly!O$5+$BA244*Assembly!O$6+$BB244*Assembly!O$7+$BC244*Assembly!O$8+$BD244*Assembly!O$9+$BE244*Assembly!O$10+$BF244*Assembly!O$11+$BG244*Assembly!O$12+$BH244*Assembly!O$13+$BI244*Assembly!O$14+$BJ244*Assembly!O$15+$BK244*Assembly!O$16+$BL244*Assembly!O$17+$BM244*Assembly!O$18+$BN244*Assembly!O$19+$BO244*Assembly!O$20+$BP244*Assembly!O$21+$BQ244*Assembly!O$22+$BR244*Assembly!O$23+$BS244*Assembly!O$24</f>
        <v>0</v>
      </c>
      <c r="CH244" s="421" t="str">
        <f>$AY244*Assembly!P$4+$AZ244*Assembly!P$5+$BA244*Assembly!P$6+$BB244*Assembly!P$7+$BC244*Assembly!P$8+$BD244*Assembly!P$9+$BE244*Assembly!P$10+$BF244*Assembly!P$11+$BG244*Assembly!P$12+$BH244*Assembly!P$13+$BI244*Assembly!P$14+$BJ244*Assembly!P$15+$BK244*Assembly!P$16+$BL244*Assembly!P$17+$BM244*Assembly!P$18+$BN244*Assembly!P$19+$BO244*Assembly!P$20+$BP244*Assembly!P$21+$BQ244*Assembly!P$22+$BR244*Assembly!P$23+$BS244*Assembly!P$24</f>
        <v>0</v>
      </c>
      <c r="CI244" s="421" t="str">
        <f>$AY244*Assembly!Q$4+$AZ244*Assembly!Q$5+$BA244*Assembly!Q$6+$BB244*Assembly!Q$7+$BC244*Assembly!Q$8+$BD244*Assembly!Q$9+$BE244*Assembly!Q$10+$BF244*Assembly!Q$11+$BG244*Assembly!Q$12+$BH244*Assembly!Q$13+$BI244*Assembly!Q$14+$BJ244*Assembly!Q$15+$BK244*Assembly!Q$16+$BL244*Assembly!Q$17+$BM244*Assembly!Q$18+$BN244*Assembly!Q$19+$BO244*Assembly!Q$20+$BP244*Assembly!Q$21+$BQ244*Assembly!Q$22+$BR244*Assembly!Q$23+$BS244*Assembly!Q$24</f>
        <v>0</v>
      </c>
      <c r="CJ244" s="424" t="str">
        <f>$AY244*Assembly!R$4+$AZ244*Assembly!R$5+$BA244*Assembly!R$6+$BB244*Assembly!R$7+$BC244*Assembly!R$8+$BD244*Assembly!R$9+$BE244*Assembly!R$10+$BF244*Assembly!R$11+$BG244*Assembly!R$12+$BH244*Assembly!R$13+$BI244*Assembly!R$14+$BJ244*Assembly!R$15+$BK244*Assembly!R$16+$BL244*Assembly!R$17+$BM244*Assembly!R$18+$BN244*Assembly!R$19+$BO244*Assembly!R$20+$BP244*Assembly!R$21+$BQ244*Assembly!R$22+$BR244*Assembly!R$23+$BS244*Assembly!R$24</f>
        <v>0</v>
      </c>
      <c r="CK244" s="421" t="str">
        <f>$AY244*Assembly!S$4+$AZ244*Assembly!S$5+$BA244*Assembly!S$6+$BB244*Assembly!S$7+$BC244*Assembly!S$8+$BD244*Assembly!S$9+$BE244*Assembly!S$10+$BF244*Assembly!S$11+$BG244*Assembly!S$12+$BH244*Assembly!S$13+$BI244*Assembly!S$14+$BJ244*Assembly!S$15+$BK244*Assembly!S$16+$BL244*Assembly!S$17+$BM244*Assembly!S$18+$BN244*Assembly!S$19+$BO244*Assembly!S$20+$BP244*Assembly!S$21+$BQ244*Assembly!S$22+$BR244*Assembly!S$23+$BS244*Assembly!S$24</f>
        <v>0</v>
      </c>
      <c r="CL244" s="421" t="str">
        <f>$AY244*Assembly!T$4+$AZ244*Assembly!T$5+$BA244*Assembly!T$6+$BB244*Assembly!T$7+$BC244*Assembly!T$8+$BD244*Assembly!T$9+$BE244*Assembly!T$10+$BF244*Assembly!T$11+$BG244*Assembly!T$12+$BH244*Assembly!T$13+$BI244*Assembly!T$14+$BJ244*Assembly!T$15+$BK244*Assembly!T$16+$BL244*Assembly!T$17+$BM244*Assembly!T$18+$BN244*Assembly!T$19+$BO244*Assembly!T$20+$BP244*Assembly!T$21+$BQ244*Assembly!T$22+$BR244*Assembly!T$23+$BS244*Assembly!T$24</f>
        <v>0</v>
      </c>
      <c r="CM244" s="421" t="str">
        <f>$AY244*Assembly!U$4+$AZ244*Assembly!U$5+$BA244*Assembly!U$6+$BB244*Assembly!U$7+$BC244*Assembly!U$8+$BD244*Assembly!U$9+$BE244*Assembly!U$10+$BF244*Assembly!U$11+$BG244*Assembly!U$12+$BH244*Assembly!U$13+$BI244*Assembly!U$14+$BJ244*Assembly!U$15+$BK244*Assembly!U$16+$BL244*Assembly!U$17+$BM244*Assembly!U$18+$BN244*Assembly!U$19+$BO244*Assembly!U$20+$BP244*Assembly!U$21+$BQ244*Assembly!U$22+$BR244*Assembly!U$23+$BS244*Assembly!U$24</f>
        <v>0</v>
      </c>
      <c r="CN244" s="424" t="str">
        <f>$AY244*Assembly!V$4+$AZ244*Assembly!V$5+$BA244*Assembly!V$6+$BB244*Assembly!V$7+$BC244*Assembly!V$8+$BD244*Assembly!V$9+$BE244*Assembly!V$10+$BF244*Assembly!V$11+$BG244*Assembly!V$12+$BH244*Assembly!V$13+$BI244*Assembly!V$14+$BJ244*Assembly!V$15+$BK244*Assembly!V$16+$BL244*Assembly!V$17+$BM244*Assembly!V$18+$BN244*Assembly!V$19+$BO244*Assembly!V$20+$BP244*Assembly!V$21+$BQ244*Assembly!V$22+$BR244*Assembly!V$23+$BS244*Assembly!V$24</f>
        <v>0</v>
      </c>
      <c r="CO244" s="424" t="str">
        <f>CE244*Refining!$F$3</f>
        <v>38</v>
      </c>
      <c r="CP244" s="424" t="str">
        <f>CF244*Refining!$F$4</f>
        <v>0</v>
      </c>
      <c r="CQ244" s="424" t="str">
        <f>CG244*Refining!$F$5</f>
        <v>0</v>
      </c>
      <c r="CR244" s="424" t="str">
        <f>CH244*Refining!$F$6</f>
        <v>0</v>
      </c>
      <c r="CS244" s="424" t="str">
        <f>CI244*Refining!$F$7</f>
        <v>0</v>
      </c>
      <c r="CT244" s="424" t="str">
        <f>CJ244*Refining!$F$8</f>
        <v>0</v>
      </c>
      <c r="CU244" s="424" t="str">
        <f>CK244*Refining!$F$9</f>
        <v>0</v>
      </c>
      <c r="CV244" s="424" t="str">
        <f>CL244*Refining!$F$10</f>
        <v>0</v>
      </c>
      <c r="CW244" s="424" t="str">
        <f>CM244*Refining!$F$11</f>
        <v>0</v>
      </c>
      <c r="CX244" s="424" t="str">
        <f>CN244*Refining!$F$12</f>
        <v>0</v>
      </c>
      <c r="CY244" s="441" t="str">
        <f t="shared" ref="CY244:DR244" si="984">IF(CE244 = 0, "", CE244)</f>
        <v>21</v>
      </c>
      <c r="CZ244" s="442" t="str">
        <f t="shared" si="984"/>
        <v/>
      </c>
      <c r="DA244" s="442" t="str">
        <f t="shared" si="984"/>
        <v/>
      </c>
      <c r="DB244" s="443" t="str">
        <f t="shared" si="984"/>
        <v/>
      </c>
      <c r="DC244" s="444" t="str">
        <f t="shared" si="984"/>
        <v/>
      </c>
      <c r="DD244" s="442" t="str">
        <f t="shared" si="984"/>
        <v/>
      </c>
      <c r="DE244" s="444" t="str">
        <f t="shared" si="984"/>
        <v/>
      </c>
      <c r="DF244" s="444" t="str">
        <f t="shared" si="984"/>
        <v/>
      </c>
      <c r="DG244" s="442" t="str">
        <f t="shared" si="984"/>
        <v/>
      </c>
      <c r="DH244" s="445" t="str">
        <f t="shared" si="984"/>
        <v/>
      </c>
      <c r="DI244" s="441" t="str">
        <f t="shared" si="984"/>
        <v>38</v>
      </c>
      <c r="DJ244" s="442" t="str">
        <f t="shared" si="984"/>
        <v/>
      </c>
      <c r="DK244" s="442" t="str">
        <f t="shared" si="984"/>
        <v/>
      </c>
      <c r="DL244" s="442" t="str">
        <f t="shared" si="984"/>
        <v/>
      </c>
      <c r="DM244" s="446" t="str">
        <f t="shared" si="984"/>
        <v/>
      </c>
      <c r="DN244" s="442" t="str">
        <f t="shared" si="984"/>
        <v/>
      </c>
      <c r="DO244" s="442" t="str">
        <f t="shared" si="984"/>
        <v/>
      </c>
      <c r="DP244" s="442" t="str">
        <f t="shared" si="984"/>
        <v/>
      </c>
      <c r="DQ244" s="442" t="str">
        <f t="shared" si="984"/>
        <v/>
      </c>
      <c r="DR244" s="445" t="str">
        <f t="shared" si="984"/>
        <v/>
      </c>
      <c r="DS244" s="447" t="str">
        <f t="shared" si="15"/>
        <v>21</v>
      </c>
      <c r="DT244" s="448" t="str">
        <f t="shared" si="16"/>
        <v>38</v>
      </c>
      <c r="DU244" s="434" t="str">
        <f>CY244*'Ores &amp; Ingots'!$C$3+CZ244*'Ores &amp; Ingots'!$C$4+DA244*'Ores &amp; Ingots'!$C$5+DB244*'Ores &amp; Ingots'!$C$6+DC244*'Ores &amp; Ingots'!$C$7+DD244*'Ores &amp; Ingots'!$C$8+DE244*'Ores &amp; Ingots'!$C$9+DF244*'Ores &amp; Ingots'!$C$10+DG244*'Ores &amp; Ingots'!$C$11+DH244*'Ores &amp; Ingots'!$C$12</f>
        <v>3</v>
      </c>
      <c r="DV244" s="434" t="str">
        <f>DI244*'Ores &amp; Ingots'!$B$3+DJ244*'Ores &amp; Ingots'!$B$4+DK244*'Ores &amp; Ingots'!$B$5+DL244*'Ores &amp; Ingots'!$B$6+DM244*'Ores &amp; Ingots'!$B$7+DN244*'Ores &amp; Ingots'!$B$8+DO244*'Ores &amp; Ingots'!$B$9+DP244*'Ores &amp; Ingots'!$B$10+DQ244*'Ores &amp; Ingots'!$B$11+DR244*'Ores &amp; Ingots'!$B$12</f>
        <v>14</v>
      </c>
      <c r="DW244" s="448" t="str">
        <f>CY244*Refining!$G$3+CZ244*Refining!$G$4+DA244*Refining!$G$5+DB244*Refining!$G$6+DC244*Refining!$G$7+DD244*Refining!$G$8+DE244*Refining!$G$9+DF244*Refining!$G$10+DG244*Refining!$G$11+DH244*Refining!$G$12</f>
        <v>1</v>
      </c>
      <c r="DX244" s="448" t="str">
        <f t="shared" si="17"/>
        <v>224</v>
      </c>
      <c r="DY244" s="449" t="str">
        <f t="shared" si="18"/>
        <v>0.0002</v>
      </c>
      <c r="DZ244" s="447" t="str">
        <f t="shared" si="19"/>
        <v>4</v>
      </c>
      <c r="EA244" s="446" t="str">
        <f t="shared" ref="EA244:EB244" si="985">DZ244/60</f>
        <v>0.1</v>
      </c>
      <c r="EB244" s="446" t="str">
        <f t="shared" si="985"/>
        <v>0.0</v>
      </c>
      <c r="EC244" s="450" t="str">
        <f t="shared" si="21"/>
        <v>0.00</v>
      </c>
      <c r="ED244" s="447" t="str">
        <f t="shared" si="22"/>
        <v>380</v>
      </c>
      <c r="EE244" s="446" t="str">
        <f t="shared" ref="EE244:EF244" si="986">ED244/1000</f>
        <v>0.4</v>
      </c>
      <c r="EF244" s="451" t="str">
        <f t="shared" si="986"/>
        <v>0.00</v>
      </c>
      <c r="EG244" s="452" t="str">
        <f t="shared" si="24"/>
        <v>0.0004</v>
      </c>
      <c r="EH244" s="225" t="s">
        <v>12</v>
      </c>
    </row>
    <row r="245">
      <c r="A245" s="33"/>
      <c r="B245" s="226" t="s">
        <v>1092</v>
      </c>
      <c r="C245" s="227" t="s">
        <v>885</v>
      </c>
      <c r="D245" s="227">
        <v>1.0</v>
      </c>
      <c r="E245" s="227">
        <v>1.0</v>
      </c>
      <c r="F245" s="227">
        <v>1.0</v>
      </c>
      <c r="G245" s="453" t="str">
        <f t="shared" si="5"/>
        <v>0.125</v>
      </c>
      <c r="H245" s="454">
        <v>2.0</v>
      </c>
      <c r="I245" s="454">
        <v>5.0</v>
      </c>
      <c r="J245" s="454" t="str">
        <f>H245/Main!$D$9</f>
        <v>2</v>
      </c>
      <c r="K245" s="454" t="str">
        <f>I245/Main!$D$10</f>
        <v>5</v>
      </c>
      <c r="L245" s="455" t="str">
        <f t="shared" si="6"/>
        <v>2.5</v>
      </c>
      <c r="M245" s="455">
        <v>0.32</v>
      </c>
      <c r="N245" s="456"/>
      <c r="O245" s="456"/>
      <c r="P245" s="456"/>
      <c r="Q245" s="457"/>
      <c r="R245" s="456"/>
      <c r="S245" s="458"/>
      <c r="T245" s="458"/>
      <c r="U245" s="456"/>
      <c r="V245" s="456"/>
      <c r="W245" s="530"/>
      <c r="X245" s="458"/>
      <c r="Y245" s="456"/>
      <c r="Z245" s="456"/>
      <c r="AA245" s="456"/>
      <c r="AB245" s="456"/>
      <c r="AC245" s="531"/>
      <c r="AD245" s="498">
        <v>1.0</v>
      </c>
      <c r="AE245" s="434">
        <v>0.0</v>
      </c>
      <c r="AF245" s="434">
        <v>0.0</v>
      </c>
      <c r="AG245" s="434">
        <v>0.0</v>
      </c>
      <c r="AH245" s="434">
        <v>0.0</v>
      </c>
      <c r="AI245" s="434">
        <v>0.0</v>
      </c>
      <c r="AJ245" s="434">
        <v>0.0</v>
      </c>
      <c r="AK245" s="434">
        <v>0.0</v>
      </c>
      <c r="AL245" s="434">
        <v>0.0</v>
      </c>
      <c r="AM245" s="434">
        <v>0.0</v>
      </c>
      <c r="AN245" s="434">
        <v>0.0</v>
      </c>
      <c r="AO245" s="434">
        <v>0.0</v>
      </c>
      <c r="AP245" s="434">
        <v>0.0</v>
      </c>
      <c r="AQ245" s="434">
        <v>0.0</v>
      </c>
      <c r="AR245" s="434">
        <v>0.0</v>
      </c>
      <c r="AS245" s="434">
        <v>0.0</v>
      </c>
      <c r="AT245" s="434">
        <v>0.0</v>
      </c>
      <c r="AU245" s="434">
        <v>0.0</v>
      </c>
      <c r="AV245" s="434">
        <v>0.0</v>
      </c>
      <c r="AW245" s="434">
        <v>0.0</v>
      </c>
      <c r="AX245" s="434">
        <v>0.0</v>
      </c>
      <c r="AY245" s="537" t="str">
        <f t="shared" ref="AY245:BS245" si="987">IF(AD245 = 0, "", AD245)</f>
        <v>1</v>
      </c>
      <c r="AZ245" s="430" t="str">
        <f t="shared" si="987"/>
        <v/>
      </c>
      <c r="BA245" s="430" t="str">
        <f t="shared" si="987"/>
        <v/>
      </c>
      <c r="BB245" s="430" t="str">
        <f t="shared" si="987"/>
        <v/>
      </c>
      <c r="BC245" s="430" t="str">
        <f t="shared" si="987"/>
        <v/>
      </c>
      <c r="BD245" s="430" t="str">
        <f t="shared" si="987"/>
        <v/>
      </c>
      <c r="BE245" s="430" t="str">
        <f t="shared" si="987"/>
        <v/>
      </c>
      <c r="BF245" s="430" t="str">
        <f t="shared" si="987"/>
        <v/>
      </c>
      <c r="BG245" s="430" t="str">
        <f t="shared" si="987"/>
        <v/>
      </c>
      <c r="BH245" s="430" t="str">
        <f t="shared" si="987"/>
        <v/>
      </c>
      <c r="BI245" s="430" t="str">
        <f t="shared" si="987"/>
        <v/>
      </c>
      <c r="BJ245" s="430" t="str">
        <f t="shared" si="987"/>
        <v/>
      </c>
      <c r="BK245" s="430" t="str">
        <f t="shared" si="987"/>
        <v/>
      </c>
      <c r="BL245" s="430" t="str">
        <f t="shared" si="987"/>
        <v/>
      </c>
      <c r="BM245" s="430" t="str">
        <f t="shared" si="987"/>
        <v/>
      </c>
      <c r="BN245" s="430" t="str">
        <f t="shared" si="987"/>
        <v/>
      </c>
      <c r="BO245" s="430" t="str">
        <f t="shared" si="987"/>
        <v/>
      </c>
      <c r="BP245" s="430" t="str">
        <f t="shared" si="987"/>
        <v/>
      </c>
      <c r="BQ245" s="430" t="str">
        <f t="shared" si="987"/>
        <v/>
      </c>
      <c r="BR245" s="430" t="str">
        <f t="shared" si="987"/>
        <v/>
      </c>
      <c r="BS245" s="432" t="str">
        <f t="shared" si="987"/>
        <v/>
      </c>
      <c r="BT245" s="433" t="str">
        <f>$AY245*Assembly!Y$4+$AZ245*Assembly!Y$5+$BA245*Assembly!Y$6+$BB245*Assembly!Y$7+$BC245*Assembly!Y$8+$BD245*Assembly!Y$9+$BE245*Assembly!Y$10+$BF245*Assembly!Y$11+$BG245*Assembly!Y$12+$BH245*Assembly!Y$13+$BI245*Assembly!Y$14+$BJ245*Assembly!Y$15+$BK245*Assembly!Y$16+$BL245*Assembly!Y$17+$BM245*Assembly!Y$18+$BN245*Assembly!Y$19+$BO245*Assembly!Y$20+$BP245*Assembly!Y$21+$BQ245*Assembly!Y$22+$BR245*Assembly!Y$23+$BS245*Assembly!Y$24</f>
        <v>20</v>
      </c>
      <c r="BU245" s="434" t="str">
        <f t="shared" si="8"/>
        <v>160</v>
      </c>
      <c r="BV245" s="434" t="str">
        <f>$AY245*Assembly!AC$4+$AZ245*Assembly!AC$5+$BA245*Assembly!AC$6+$BB245*Assembly!AC$7+$BC245*Assembly!AC$8+$BD245*Assembly!AC$9+$BE245*Assembly!AC$10+$BF245*Assembly!AC$11+$BG245*Assembly!AC$12+$BH245*Assembly!AC$13+$BI245*Assembly!AC$14+$BJ245*Assembly!AC$15+$BK245*Assembly!AC$16+$BL245*Assembly!AC$17+$BM245*Assembly!AC$18+$BN245*Assembly!AC$19+$BO245*Assembly!AC$20+$BP245*Assembly!AC$21+$BQ245*Assembly!AC$22+$BR245*Assembly!AC$23+$BS245*Assembly!AC$24</f>
        <v>100</v>
      </c>
      <c r="BW245" s="435" t="str">
        <f t="shared" si="9"/>
        <v>5.00</v>
      </c>
      <c r="BX245" s="436" t="str">
        <f t="shared" si="10"/>
        <v>800</v>
      </c>
      <c r="BY245" s="437" t="str">
        <f t="shared" si="11"/>
        <v>0.6</v>
      </c>
      <c r="BZ245" s="438"/>
      <c r="CA245" s="434" t="str">
        <f>$AY245*Assembly!X$4+$AZ245*Assembly!X$5+$BA245*Assembly!X$6+$BB245*Assembly!X$7+$BC245*Assembly!X$8+$BD245*Assembly!X$9+$BE245*Assembly!X$10+$BF245*Assembly!X$11+$BG245*Assembly!X$12+$BH245*Assembly!X$13+$BI245*Assembly!X$14+$BJ245*Assembly!X$15+$BK245*Assembly!X$16+$BL245*Assembly!X$17+$BM245*Assembly!X$18+$BN245*Assembly!X$19+$BO245*Assembly!X$20+$BP245*Assembly!X$21+$BQ245*Assembly!X$22+$BR245*Assembly!X$23+$BS245*Assembly!X$24</f>
        <v>1</v>
      </c>
      <c r="CB245" s="434" t="str">
        <f t="shared" si="12"/>
        <v>156</v>
      </c>
      <c r="CC245" s="439" t="str">
        <f t="shared" si="13"/>
        <v>0.0002</v>
      </c>
      <c r="CD245" s="440" t="str">
        <f>$AY245*Assembly!AB$4+$AZ245*Assembly!AB$5+$BA245*Assembly!AB$6+$BB245*Assembly!AB$7+$BC245*Assembly!AB$8+$BD245*Assembly!AB$9+$BE245*Assembly!AB$10+$BF245*Assembly!AB$11+$BG245*Assembly!AB$12+$BH245*Assembly!AB$13+$BI245*Assembly!AB$14+$BJ245*Assembly!AB$15+$BK245*Assembly!AB$16+$BL245*Assembly!AB$17+$BM245*Assembly!AB$18+$BN245*Assembly!AB$19+$BO245*Assembly!AB$20+$BP245*Assembly!AB$21+$BQ245*Assembly!AB$22+$BR245*Assembly!AB$23+$BS245*Assembly!AB$24</f>
        <v>3</v>
      </c>
      <c r="CE245" s="457" t="str">
        <f>$AY245*Assembly!M$4+$AZ245*Assembly!M$5+$BA245*Assembly!M$6+$BB245*Assembly!M$7+$BC245*Assembly!M$8+$BD245*Assembly!M$9+$BE245*Assembly!M$10+$BF245*Assembly!M$11+$BG245*Assembly!M$12+$BH245*Assembly!M$13+$BI245*Assembly!M$14+$BJ245*Assembly!M$15+$BK245*Assembly!M$16+$BL245*Assembly!M$17+$BM245*Assembly!M$18+$BN245*Assembly!M$19+$BO245*Assembly!M$20+$BP245*Assembly!M$21+$BQ245*Assembly!M$22+$BR245*Assembly!M$23+$BS245*Assembly!M$24</f>
        <v>21</v>
      </c>
      <c r="CF245" s="457" t="str">
        <f>$AY245*Assembly!N$4+$AZ245*Assembly!N$5+$BA245*Assembly!N$6+$BB245*Assembly!N$7+$BC245*Assembly!N$8+$BD245*Assembly!N$9+$BE245*Assembly!N$10+$BF245*Assembly!N$11+$BG245*Assembly!N$12+$BH245*Assembly!N$13+$BI245*Assembly!N$14+$BJ245*Assembly!N$15+$BK245*Assembly!N$16+$BL245*Assembly!N$17+$BM245*Assembly!N$18+$BN245*Assembly!N$19+$BO245*Assembly!N$20+$BP245*Assembly!N$21+$BQ245*Assembly!N$22+$BR245*Assembly!N$23+$BS245*Assembly!N$24</f>
        <v>0</v>
      </c>
      <c r="CG245" s="457" t="str">
        <f>$AY245*Assembly!O$4+$AZ245*Assembly!O$5+$BA245*Assembly!O$6+$BB245*Assembly!O$7+$BC245*Assembly!O$8+$BD245*Assembly!O$9+$BE245*Assembly!O$10+$BF245*Assembly!O$11+$BG245*Assembly!O$12+$BH245*Assembly!O$13+$BI245*Assembly!O$14+$BJ245*Assembly!O$15+$BK245*Assembly!O$16+$BL245*Assembly!O$17+$BM245*Assembly!O$18+$BN245*Assembly!O$19+$BO245*Assembly!O$20+$BP245*Assembly!O$21+$BQ245*Assembly!O$22+$BR245*Assembly!O$23+$BS245*Assembly!O$24</f>
        <v>0</v>
      </c>
      <c r="CH245" s="454" t="str">
        <f>$AY245*Assembly!P$4+$AZ245*Assembly!P$5+$BA245*Assembly!P$6+$BB245*Assembly!P$7+$BC245*Assembly!P$8+$BD245*Assembly!P$9+$BE245*Assembly!P$10+$BF245*Assembly!P$11+$BG245*Assembly!P$12+$BH245*Assembly!P$13+$BI245*Assembly!P$14+$BJ245*Assembly!P$15+$BK245*Assembly!P$16+$BL245*Assembly!P$17+$BM245*Assembly!P$18+$BN245*Assembly!P$19+$BO245*Assembly!P$20+$BP245*Assembly!P$21+$BQ245*Assembly!P$22+$BR245*Assembly!P$23+$BS245*Assembly!P$24</f>
        <v>0</v>
      </c>
      <c r="CI245" s="454" t="str">
        <f>$AY245*Assembly!Q$4+$AZ245*Assembly!Q$5+$BA245*Assembly!Q$6+$BB245*Assembly!Q$7+$BC245*Assembly!Q$8+$BD245*Assembly!Q$9+$BE245*Assembly!Q$10+$BF245*Assembly!Q$11+$BG245*Assembly!Q$12+$BH245*Assembly!Q$13+$BI245*Assembly!Q$14+$BJ245*Assembly!Q$15+$BK245*Assembly!Q$16+$BL245*Assembly!Q$17+$BM245*Assembly!Q$18+$BN245*Assembly!Q$19+$BO245*Assembly!Q$20+$BP245*Assembly!Q$21+$BQ245*Assembly!Q$22+$BR245*Assembly!Q$23+$BS245*Assembly!Q$24</f>
        <v>0</v>
      </c>
      <c r="CJ245" s="457" t="str">
        <f>$AY245*Assembly!R$4+$AZ245*Assembly!R$5+$BA245*Assembly!R$6+$BB245*Assembly!R$7+$BC245*Assembly!R$8+$BD245*Assembly!R$9+$BE245*Assembly!R$10+$BF245*Assembly!R$11+$BG245*Assembly!R$12+$BH245*Assembly!R$13+$BI245*Assembly!R$14+$BJ245*Assembly!R$15+$BK245*Assembly!R$16+$BL245*Assembly!R$17+$BM245*Assembly!R$18+$BN245*Assembly!R$19+$BO245*Assembly!R$20+$BP245*Assembly!R$21+$BQ245*Assembly!R$22+$BR245*Assembly!R$23+$BS245*Assembly!R$24</f>
        <v>0</v>
      </c>
      <c r="CK245" s="454" t="str">
        <f>$AY245*Assembly!S$4+$AZ245*Assembly!S$5+$BA245*Assembly!S$6+$BB245*Assembly!S$7+$BC245*Assembly!S$8+$BD245*Assembly!S$9+$BE245*Assembly!S$10+$BF245*Assembly!S$11+$BG245*Assembly!S$12+$BH245*Assembly!S$13+$BI245*Assembly!S$14+$BJ245*Assembly!S$15+$BK245*Assembly!S$16+$BL245*Assembly!S$17+$BM245*Assembly!S$18+$BN245*Assembly!S$19+$BO245*Assembly!S$20+$BP245*Assembly!S$21+$BQ245*Assembly!S$22+$BR245*Assembly!S$23+$BS245*Assembly!S$24</f>
        <v>0</v>
      </c>
      <c r="CL245" s="454" t="str">
        <f>$AY245*Assembly!T$4+$AZ245*Assembly!T$5+$BA245*Assembly!T$6+$BB245*Assembly!T$7+$BC245*Assembly!T$8+$BD245*Assembly!T$9+$BE245*Assembly!T$10+$BF245*Assembly!T$11+$BG245*Assembly!T$12+$BH245*Assembly!T$13+$BI245*Assembly!T$14+$BJ245*Assembly!T$15+$BK245*Assembly!T$16+$BL245*Assembly!T$17+$BM245*Assembly!T$18+$BN245*Assembly!T$19+$BO245*Assembly!T$20+$BP245*Assembly!T$21+$BQ245*Assembly!T$22+$BR245*Assembly!T$23+$BS245*Assembly!T$24</f>
        <v>0</v>
      </c>
      <c r="CM245" s="454" t="str">
        <f>$AY245*Assembly!U$4+$AZ245*Assembly!U$5+$BA245*Assembly!U$6+$BB245*Assembly!U$7+$BC245*Assembly!U$8+$BD245*Assembly!U$9+$BE245*Assembly!U$10+$BF245*Assembly!U$11+$BG245*Assembly!U$12+$BH245*Assembly!U$13+$BI245*Assembly!U$14+$BJ245*Assembly!U$15+$BK245*Assembly!U$16+$BL245*Assembly!U$17+$BM245*Assembly!U$18+$BN245*Assembly!U$19+$BO245*Assembly!U$20+$BP245*Assembly!U$21+$BQ245*Assembly!U$22+$BR245*Assembly!U$23+$BS245*Assembly!U$24</f>
        <v>0</v>
      </c>
      <c r="CN245" s="457" t="str">
        <f>$AY245*Assembly!V$4+$AZ245*Assembly!V$5+$BA245*Assembly!V$6+$BB245*Assembly!V$7+$BC245*Assembly!V$8+$BD245*Assembly!V$9+$BE245*Assembly!V$10+$BF245*Assembly!V$11+$BG245*Assembly!V$12+$BH245*Assembly!V$13+$BI245*Assembly!V$14+$BJ245*Assembly!V$15+$BK245*Assembly!V$16+$BL245*Assembly!V$17+$BM245*Assembly!V$18+$BN245*Assembly!V$19+$BO245*Assembly!V$20+$BP245*Assembly!V$21+$BQ245*Assembly!V$22+$BR245*Assembly!V$23+$BS245*Assembly!V$24</f>
        <v>0</v>
      </c>
      <c r="CO245" s="457" t="str">
        <f>CE245*Refining!$F$3</f>
        <v>38</v>
      </c>
      <c r="CP245" s="457" t="str">
        <f>CF245*Refining!$F$4</f>
        <v>0</v>
      </c>
      <c r="CQ245" s="457" t="str">
        <f>CG245*Refining!$F$5</f>
        <v>0</v>
      </c>
      <c r="CR245" s="457" t="str">
        <f>CH245*Refining!$F$6</f>
        <v>0</v>
      </c>
      <c r="CS245" s="457" t="str">
        <f>CI245*Refining!$F$7</f>
        <v>0</v>
      </c>
      <c r="CT245" s="457" t="str">
        <f>CJ245*Refining!$F$8</f>
        <v>0</v>
      </c>
      <c r="CU245" s="457" t="str">
        <f>CK245*Refining!$F$9</f>
        <v>0</v>
      </c>
      <c r="CV245" s="457" t="str">
        <f>CL245*Refining!$F$10</f>
        <v>0</v>
      </c>
      <c r="CW245" s="457" t="str">
        <f>CM245*Refining!$F$11</f>
        <v>0</v>
      </c>
      <c r="CX245" s="457" t="str">
        <f>CN245*Refining!$F$12</f>
        <v>0</v>
      </c>
      <c r="CY245" s="441" t="str">
        <f t="shared" ref="CY245:DR245" si="988">IF(CE245 = 0, "", CE245)</f>
        <v>21</v>
      </c>
      <c r="CZ245" s="442" t="str">
        <f t="shared" si="988"/>
        <v/>
      </c>
      <c r="DA245" s="442" t="str">
        <f t="shared" si="988"/>
        <v/>
      </c>
      <c r="DB245" s="443" t="str">
        <f t="shared" si="988"/>
        <v/>
      </c>
      <c r="DC245" s="444" t="str">
        <f t="shared" si="988"/>
        <v/>
      </c>
      <c r="DD245" s="442" t="str">
        <f t="shared" si="988"/>
        <v/>
      </c>
      <c r="DE245" s="444" t="str">
        <f t="shared" si="988"/>
        <v/>
      </c>
      <c r="DF245" s="444" t="str">
        <f t="shared" si="988"/>
        <v/>
      </c>
      <c r="DG245" s="442" t="str">
        <f t="shared" si="988"/>
        <v/>
      </c>
      <c r="DH245" s="445" t="str">
        <f t="shared" si="988"/>
        <v/>
      </c>
      <c r="DI245" s="441" t="str">
        <f t="shared" si="988"/>
        <v>38</v>
      </c>
      <c r="DJ245" s="442" t="str">
        <f t="shared" si="988"/>
        <v/>
      </c>
      <c r="DK245" s="442" t="str">
        <f t="shared" si="988"/>
        <v/>
      </c>
      <c r="DL245" s="442" t="str">
        <f t="shared" si="988"/>
        <v/>
      </c>
      <c r="DM245" s="446" t="str">
        <f t="shared" si="988"/>
        <v/>
      </c>
      <c r="DN245" s="442" t="str">
        <f t="shared" si="988"/>
        <v/>
      </c>
      <c r="DO245" s="442" t="str">
        <f t="shared" si="988"/>
        <v/>
      </c>
      <c r="DP245" s="442" t="str">
        <f t="shared" si="988"/>
        <v/>
      </c>
      <c r="DQ245" s="442" t="str">
        <f t="shared" si="988"/>
        <v/>
      </c>
      <c r="DR245" s="445" t="str">
        <f t="shared" si="988"/>
        <v/>
      </c>
      <c r="DS245" s="447" t="str">
        <f t="shared" si="15"/>
        <v>21</v>
      </c>
      <c r="DT245" s="448" t="str">
        <f t="shared" si="16"/>
        <v>38</v>
      </c>
      <c r="DU245" s="434" t="str">
        <f>CY245*'Ores &amp; Ingots'!$C$3+CZ245*'Ores &amp; Ingots'!$C$4+DA245*'Ores &amp; Ingots'!$C$5+DB245*'Ores &amp; Ingots'!$C$6+DC245*'Ores &amp; Ingots'!$C$7+DD245*'Ores &amp; Ingots'!$C$8+DE245*'Ores &amp; Ingots'!$C$9+DF245*'Ores &amp; Ingots'!$C$10+DG245*'Ores &amp; Ingots'!$C$11+DH245*'Ores &amp; Ingots'!$C$12</f>
        <v>3</v>
      </c>
      <c r="DV245" s="434" t="str">
        <f>DI245*'Ores &amp; Ingots'!$B$3+DJ245*'Ores &amp; Ingots'!$B$4+DK245*'Ores &amp; Ingots'!$B$5+DL245*'Ores &amp; Ingots'!$B$6+DM245*'Ores &amp; Ingots'!$B$7+DN245*'Ores &amp; Ingots'!$B$8+DO245*'Ores &amp; Ingots'!$B$9+DP245*'Ores &amp; Ingots'!$B$10+DQ245*'Ores &amp; Ingots'!$B$11+DR245*'Ores &amp; Ingots'!$B$12</f>
        <v>14</v>
      </c>
      <c r="DW245" s="448" t="str">
        <f>CY245*Refining!$G$3+CZ245*Refining!$G$4+DA245*Refining!$G$5+DB245*Refining!$G$6+DC245*Refining!$G$7+DD245*Refining!$G$8+DE245*Refining!$G$9+DF245*Refining!$G$10+DG245*Refining!$G$11+DH245*Refining!$G$12</f>
        <v>1</v>
      </c>
      <c r="DX245" s="448" t="str">
        <f t="shared" si="17"/>
        <v>224</v>
      </c>
      <c r="DY245" s="449" t="str">
        <f t="shared" si="18"/>
        <v>0.0002</v>
      </c>
      <c r="DZ245" s="447" t="str">
        <f t="shared" si="19"/>
        <v>4</v>
      </c>
      <c r="EA245" s="446" t="str">
        <f t="shared" ref="EA245:EB245" si="989">DZ245/60</f>
        <v>0.1</v>
      </c>
      <c r="EB245" s="446" t="str">
        <f t="shared" si="989"/>
        <v>0.0</v>
      </c>
      <c r="EC245" s="450" t="str">
        <f t="shared" si="21"/>
        <v>0.00</v>
      </c>
      <c r="ED245" s="447" t="str">
        <f t="shared" si="22"/>
        <v>380</v>
      </c>
      <c r="EE245" s="446" t="str">
        <f t="shared" ref="EE245:EF245" si="990">ED245/1000</f>
        <v>0.4</v>
      </c>
      <c r="EF245" s="451" t="str">
        <f t="shared" si="990"/>
        <v>0.00</v>
      </c>
      <c r="EG245" s="452" t="str">
        <f t="shared" si="24"/>
        <v>0.0004</v>
      </c>
      <c r="EH245" s="225" t="s">
        <v>12</v>
      </c>
    </row>
    <row r="246">
      <c r="A246" s="33"/>
      <c r="B246" s="226" t="s">
        <v>1055</v>
      </c>
      <c r="C246" s="227" t="s">
        <v>885</v>
      </c>
      <c r="D246" s="227">
        <v>1.0</v>
      </c>
      <c r="E246" s="227">
        <v>1.0</v>
      </c>
      <c r="F246" s="227">
        <v>1.0</v>
      </c>
      <c r="G246" s="420" t="str">
        <f t="shared" si="5"/>
        <v>0.125</v>
      </c>
      <c r="H246" s="421">
        <v>3.0</v>
      </c>
      <c r="I246" s="421">
        <v>7.5</v>
      </c>
      <c r="J246" s="421" t="str">
        <f>H246/Main!$D$9</f>
        <v>3</v>
      </c>
      <c r="K246" s="421" t="str">
        <f>I246/Main!$D$10</f>
        <v>7.5</v>
      </c>
      <c r="L246" s="422" t="str">
        <f t="shared" si="6"/>
        <v>2.5</v>
      </c>
      <c r="M246" s="422">
        <v>0.32</v>
      </c>
      <c r="N246" s="423"/>
      <c r="O246" s="423"/>
      <c r="P246" s="423"/>
      <c r="Q246" s="424"/>
      <c r="R246" s="423"/>
      <c r="S246" s="425"/>
      <c r="T246" s="425"/>
      <c r="U246" s="423"/>
      <c r="V246" s="423"/>
      <c r="W246" s="425"/>
      <c r="X246" s="425"/>
      <c r="Y246" s="423"/>
      <c r="Z246" s="423"/>
      <c r="AA246" s="423"/>
      <c r="AB246" s="423"/>
      <c r="AC246" s="523"/>
      <c r="AD246" s="498">
        <v>1.0</v>
      </c>
      <c r="AE246" s="434">
        <v>0.0</v>
      </c>
      <c r="AF246" s="434">
        <v>0.0</v>
      </c>
      <c r="AG246" s="434">
        <v>0.0</v>
      </c>
      <c r="AH246" s="434">
        <v>0.0</v>
      </c>
      <c r="AI246" s="434">
        <v>0.0</v>
      </c>
      <c r="AJ246" s="434">
        <v>0.0</v>
      </c>
      <c r="AK246" s="434">
        <v>0.0</v>
      </c>
      <c r="AL246" s="434">
        <v>0.0</v>
      </c>
      <c r="AM246" s="434">
        <v>0.0</v>
      </c>
      <c r="AN246" s="434">
        <v>0.0</v>
      </c>
      <c r="AO246" s="434">
        <v>0.0</v>
      </c>
      <c r="AP246" s="434">
        <v>0.0</v>
      </c>
      <c r="AQ246" s="434">
        <v>0.0</v>
      </c>
      <c r="AR246" s="434">
        <v>0.0</v>
      </c>
      <c r="AS246" s="434">
        <v>0.0</v>
      </c>
      <c r="AT246" s="434">
        <v>0.0</v>
      </c>
      <c r="AU246" s="434">
        <v>0.0</v>
      </c>
      <c r="AV246" s="434">
        <v>0.0</v>
      </c>
      <c r="AW246" s="434">
        <v>0.0</v>
      </c>
      <c r="AX246" s="434">
        <v>0.0</v>
      </c>
      <c r="AY246" s="537" t="str">
        <f t="shared" ref="AY246:BS246" si="991">IF(AD246 = 0, "", AD246)</f>
        <v>1</v>
      </c>
      <c r="AZ246" s="430" t="str">
        <f t="shared" si="991"/>
        <v/>
      </c>
      <c r="BA246" s="430" t="str">
        <f t="shared" si="991"/>
        <v/>
      </c>
      <c r="BB246" s="430" t="str">
        <f t="shared" si="991"/>
        <v/>
      </c>
      <c r="BC246" s="430" t="str">
        <f t="shared" si="991"/>
        <v/>
      </c>
      <c r="BD246" s="430" t="str">
        <f t="shared" si="991"/>
        <v/>
      </c>
      <c r="BE246" s="430" t="str">
        <f t="shared" si="991"/>
        <v/>
      </c>
      <c r="BF246" s="430" t="str">
        <f t="shared" si="991"/>
        <v/>
      </c>
      <c r="BG246" s="430" t="str">
        <f t="shared" si="991"/>
        <v/>
      </c>
      <c r="BH246" s="430" t="str">
        <f t="shared" si="991"/>
        <v/>
      </c>
      <c r="BI246" s="430" t="str">
        <f t="shared" si="991"/>
        <v/>
      </c>
      <c r="BJ246" s="430" t="str">
        <f t="shared" si="991"/>
        <v/>
      </c>
      <c r="BK246" s="430" t="str">
        <f t="shared" si="991"/>
        <v/>
      </c>
      <c r="BL246" s="430" t="str">
        <f t="shared" si="991"/>
        <v/>
      </c>
      <c r="BM246" s="430" t="str">
        <f t="shared" si="991"/>
        <v/>
      </c>
      <c r="BN246" s="430" t="str">
        <f t="shared" si="991"/>
        <v/>
      </c>
      <c r="BO246" s="430" t="str">
        <f t="shared" si="991"/>
        <v/>
      </c>
      <c r="BP246" s="430" t="str">
        <f t="shared" si="991"/>
        <v/>
      </c>
      <c r="BQ246" s="430" t="str">
        <f t="shared" si="991"/>
        <v/>
      </c>
      <c r="BR246" s="430" t="str">
        <f t="shared" si="991"/>
        <v/>
      </c>
      <c r="BS246" s="432" t="str">
        <f t="shared" si="991"/>
        <v/>
      </c>
      <c r="BT246" s="433" t="str">
        <f>$AY246*Assembly!Y$4+$AZ246*Assembly!Y$5+$BA246*Assembly!Y$6+$BB246*Assembly!Y$7+$BC246*Assembly!Y$8+$BD246*Assembly!Y$9+$BE246*Assembly!Y$10+$BF246*Assembly!Y$11+$BG246*Assembly!Y$12+$BH246*Assembly!Y$13+$BI246*Assembly!Y$14+$BJ246*Assembly!Y$15+$BK246*Assembly!Y$16+$BL246*Assembly!Y$17+$BM246*Assembly!Y$18+$BN246*Assembly!Y$19+$BO246*Assembly!Y$20+$BP246*Assembly!Y$21+$BQ246*Assembly!Y$22+$BR246*Assembly!Y$23+$BS246*Assembly!Y$24</f>
        <v>20</v>
      </c>
      <c r="BU246" s="434" t="str">
        <f t="shared" si="8"/>
        <v>160</v>
      </c>
      <c r="BV246" s="434" t="str">
        <f>$AY246*Assembly!AC$4+$AZ246*Assembly!AC$5+$BA246*Assembly!AC$6+$BB246*Assembly!AC$7+$BC246*Assembly!AC$8+$BD246*Assembly!AC$9+$BE246*Assembly!AC$10+$BF246*Assembly!AC$11+$BG246*Assembly!AC$12+$BH246*Assembly!AC$13+$BI246*Assembly!AC$14+$BJ246*Assembly!AC$15+$BK246*Assembly!AC$16+$BL246*Assembly!AC$17+$BM246*Assembly!AC$18+$BN246*Assembly!AC$19+$BO246*Assembly!AC$20+$BP246*Assembly!AC$21+$BQ246*Assembly!AC$22+$BR246*Assembly!AC$23+$BS246*Assembly!AC$24</f>
        <v>100</v>
      </c>
      <c r="BW246" s="435" t="str">
        <f t="shared" si="9"/>
        <v>5.00</v>
      </c>
      <c r="BX246" s="436" t="str">
        <f t="shared" si="10"/>
        <v>800</v>
      </c>
      <c r="BY246" s="437" t="str">
        <f t="shared" si="11"/>
        <v>0.6</v>
      </c>
      <c r="BZ246" s="438"/>
      <c r="CA246" s="434" t="str">
        <f>$AY246*Assembly!X$4+$AZ246*Assembly!X$5+$BA246*Assembly!X$6+$BB246*Assembly!X$7+$BC246*Assembly!X$8+$BD246*Assembly!X$9+$BE246*Assembly!X$10+$BF246*Assembly!X$11+$BG246*Assembly!X$12+$BH246*Assembly!X$13+$BI246*Assembly!X$14+$BJ246*Assembly!X$15+$BK246*Assembly!X$16+$BL246*Assembly!X$17+$BM246*Assembly!X$18+$BN246*Assembly!X$19+$BO246*Assembly!X$20+$BP246*Assembly!X$21+$BQ246*Assembly!X$22+$BR246*Assembly!X$23+$BS246*Assembly!X$24</f>
        <v>1</v>
      </c>
      <c r="CB246" s="434" t="str">
        <f t="shared" si="12"/>
        <v>156</v>
      </c>
      <c r="CC246" s="439" t="str">
        <f t="shared" si="13"/>
        <v>0.0002</v>
      </c>
      <c r="CD246" s="440" t="str">
        <f>$AY246*Assembly!AB$4+$AZ246*Assembly!AB$5+$BA246*Assembly!AB$6+$BB246*Assembly!AB$7+$BC246*Assembly!AB$8+$BD246*Assembly!AB$9+$BE246*Assembly!AB$10+$BF246*Assembly!AB$11+$BG246*Assembly!AB$12+$BH246*Assembly!AB$13+$BI246*Assembly!AB$14+$BJ246*Assembly!AB$15+$BK246*Assembly!AB$16+$BL246*Assembly!AB$17+$BM246*Assembly!AB$18+$BN246*Assembly!AB$19+$BO246*Assembly!AB$20+$BP246*Assembly!AB$21+$BQ246*Assembly!AB$22+$BR246*Assembly!AB$23+$BS246*Assembly!AB$24</f>
        <v>3</v>
      </c>
      <c r="CE246" s="424" t="str">
        <f>$AY246*Assembly!M$4+$AZ246*Assembly!M$5+$BA246*Assembly!M$6+$BB246*Assembly!M$7+$BC246*Assembly!M$8+$BD246*Assembly!M$9+$BE246*Assembly!M$10+$BF246*Assembly!M$11+$BG246*Assembly!M$12+$BH246*Assembly!M$13+$BI246*Assembly!M$14+$BJ246*Assembly!M$15+$BK246*Assembly!M$16+$BL246*Assembly!M$17+$BM246*Assembly!M$18+$BN246*Assembly!M$19+$BO246*Assembly!M$20+$BP246*Assembly!M$21+$BQ246*Assembly!M$22+$BR246*Assembly!M$23+$BS246*Assembly!M$24</f>
        <v>21</v>
      </c>
      <c r="CF246" s="424" t="str">
        <f>$AY246*Assembly!N$4+$AZ246*Assembly!N$5+$BA246*Assembly!N$6+$BB246*Assembly!N$7+$BC246*Assembly!N$8+$BD246*Assembly!N$9+$BE246*Assembly!N$10+$BF246*Assembly!N$11+$BG246*Assembly!N$12+$BH246*Assembly!N$13+$BI246*Assembly!N$14+$BJ246*Assembly!N$15+$BK246*Assembly!N$16+$BL246*Assembly!N$17+$BM246*Assembly!N$18+$BN246*Assembly!N$19+$BO246*Assembly!N$20+$BP246*Assembly!N$21+$BQ246*Assembly!N$22+$BR246*Assembly!N$23+$BS246*Assembly!N$24</f>
        <v>0</v>
      </c>
      <c r="CG246" s="424" t="str">
        <f>$AY246*Assembly!O$4+$AZ246*Assembly!O$5+$BA246*Assembly!O$6+$BB246*Assembly!O$7+$BC246*Assembly!O$8+$BD246*Assembly!O$9+$BE246*Assembly!O$10+$BF246*Assembly!O$11+$BG246*Assembly!O$12+$BH246*Assembly!O$13+$BI246*Assembly!O$14+$BJ246*Assembly!O$15+$BK246*Assembly!O$16+$BL246*Assembly!O$17+$BM246*Assembly!O$18+$BN246*Assembly!O$19+$BO246*Assembly!O$20+$BP246*Assembly!O$21+$BQ246*Assembly!O$22+$BR246*Assembly!O$23+$BS246*Assembly!O$24</f>
        <v>0</v>
      </c>
      <c r="CH246" s="421" t="str">
        <f>$AY246*Assembly!P$4+$AZ246*Assembly!P$5+$BA246*Assembly!P$6+$BB246*Assembly!P$7+$BC246*Assembly!P$8+$BD246*Assembly!P$9+$BE246*Assembly!P$10+$BF246*Assembly!P$11+$BG246*Assembly!P$12+$BH246*Assembly!P$13+$BI246*Assembly!P$14+$BJ246*Assembly!P$15+$BK246*Assembly!P$16+$BL246*Assembly!P$17+$BM246*Assembly!P$18+$BN246*Assembly!P$19+$BO246*Assembly!P$20+$BP246*Assembly!P$21+$BQ246*Assembly!P$22+$BR246*Assembly!P$23+$BS246*Assembly!P$24</f>
        <v>0</v>
      </c>
      <c r="CI246" s="421" t="str">
        <f>$AY246*Assembly!Q$4+$AZ246*Assembly!Q$5+$BA246*Assembly!Q$6+$BB246*Assembly!Q$7+$BC246*Assembly!Q$8+$BD246*Assembly!Q$9+$BE246*Assembly!Q$10+$BF246*Assembly!Q$11+$BG246*Assembly!Q$12+$BH246*Assembly!Q$13+$BI246*Assembly!Q$14+$BJ246*Assembly!Q$15+$BK246*Assembly!Q$16+$BL246*Assembly!Q$17+$BM246*Assembly!Q$18+$BN246*Assembly!Q$19+$BO246*Assembly!Q$20+$BP246*Assembly!Q$21+$BQ246*Assembly!Q$22+$BR246*Assembly!Q$23+$BS246*Assembly!Q$24</f>
        <v>0</v>
      </c>
      <c r="CJ246" s="424" t="str">
        <f>$AY246*Assembly!R$4+$AZ246*Assembly!R$5+$BA246*Assembly!R$6+$BB246*Assembly!R$7+$BC246*Assembly!R$8+$BD246*Assembly!R$9+$BE246*Assembly!R$10+$BF246*Assembly!R$11+$BG246*Assembly!R$12+$BH246*Assembly!R$13+$BI246*Assembly!R$14+$BJ246*Assembly!R$15+$BK246*Assembly!R$16+$BL246*Assembly!R$17+$BM246*Assembly!R$18+$BN246*Assembly!R$19+$BO246*Assembly!R$20+$BP246*Assembly!R$21+$BQ246*Assembly!R$22+$BR246*Assembly!R$23+$BS246*Assembly!R$24</f>
        <v>0</v>
      </c>
      <c r="CK246" s="421" t="str">
        <f>$AY246*Assembly!S$4+$AZ246*Assembly!S$5+$BA246*Assembly!S$6+$BB246*Assembly!S$7+$BC246*Assembly!S$8+$BD246*Assembly!S$9+$BE246*Assembly!S$10+$BF246*Assembly!S$11+$BG246*Assembly!S$12+$BH246*Assembly!S$13+$BI246*Assembly!S$14+$BJ246*Assembly!S$15+$BK246*Assembly!S$16+$BL246*Assembly!S$17+$BM246*Assembly!S$18+$BN246*Assembly!S$19+$BO246*Assembly!S$20+$BP246*Assembly!S$21+$BQ246*Assembly!S$22+$BR246*Assembly!S$23+$BS246*Assembly!S$24</f>
        <v>0</v>
      </c>
      <c r="CL246" s="421" t="str">
        <f>$AY246*Assembly!T$4+$AZ246*Assembly!T$5+$BA246*Assembly!T$6+$BB246*Assembly!T$7+$BC246*Assembly!T$8+$BD246*Assembly!T$9+$BE246*Assembly!T$10+$BF246*Assembly!T$11+$BG246*Assembly!T$12+$BH246*Assembly!T$13+$BI246*Assembly!T$14+$BJ246*Assembly!T$15+$BK246*Assembly!T$16+$BL246*Assembly!T$17+$BM246*Assembly!T$18+$BN246*Assembly!T$19+$BO246*Assembly!T$20+$BP246*Assembly!T$21+$BQ246*Assembly!T$22+$BR246*Assembly!T$23+$BS246*Assembly!T$24</f>
        <v>0</v>
      </c>
      <c r="CM246" s="421" t="str">
        <f>$AY246*Assembly!U$4+$AZ246*Assembly!U$5+$BA246*Assembly!U$6+$BB246*Assembly!U$7+$BC246*Assembly!U$8+$BD246*Assembly!U$9+$BE246*Assembly!U$10+$BF246*Assembly!U$11+$BG246*Assembly!U$12+$BH246*Assembly!U$13+$BI246*Assembly!U$14+$BJ246*Assembly!U$15+$BK246*Assembly!U$16+$BL246*Assembly!U$17+$BM246*Assembly!U$18+$BN246*Assembly!U$19+$BO246*Assembly!U$20+$BP246*Assembly!U$21+$BQ246*Assembly!U$22+$BR246*Assembly!U$23+$BS246*Assembly!U$24</f>
        <v>0</v>
      </c>
      <c r="CN246" s="424" t="str">
        <f>$AY246*Assembly!V$4+$AZ246*Assembly!V$5+$BA246*Assembly!V$6+$BB246*Assembly!V$7+$BC246*Assembly!V$8+$BD246*Assembly!V$9+$BE246*Assembly!V$10+$BF246*Assembly!V$11+$BG246*Assembly!V$12+$BH246*Assembly!V$13+$BI246*Assembly!V$14+$BJ246*Assembly!V$15+$BK246*Assembly!V$16+$BL246*Assembly!V$17+$BM246*Assembly!V$18+$BN246*Assembly!V$19+$BO246*Assembly!V$20+$BP246*Assembly!V$21+$BQ246*Assembly!V$22+$BR246*Assembly!V$23+$BS246*Assembly!V$24</f>
        <v>0</v>
      </c>
      <c r="CO246" s="424" t="str">
        <f>CE246*Refining!$F$3</f>
        <v>38</v>
      </c>
      <c r="CP246" s="424" t="str">
        <f>CF246*Refining!$F$4</f>
        <v>0</v>
      </c>
      <c r="CQ246" s="424" t="str">
        <f>CG246*Refining!$F$5</f>
        <v>0</v>
      </c>
      <c r="CR246" s="424" t="str">
        <f>CH246*Refining!$F$6</f>
        <v>0</v>
      </c>
      <c r="CS246" s="424" t="str">
        <f>CI246*Refining!$F$7</f>
        <v>0</v>
      </c>
      <c r="CT246" s="424" t="str">
        <f>CJ246*Refining!$F$8</f>
        <v>0</v>
      </c>
      <c r="CU246" s="424" t="str">
        <f>CK246*Refining!$F$9</f>
        <v>0</v>
      </c>
      <c r="CV246" s="424" t="str">
        <f>CL246*Refining!$F$10</f>
        <v>0</v>
      </c>
      <c r="CW246" s="424" t="str">
        <f>CM246*Refining!$F$11</f>
        <v>0</v>
      </c>
      <c r="CX246" s="424" t="str">
        <f>CN246*Refining!$F$12</f>
        <v>0</v>
      </c>
      <c r="CY246" s="441" t="str">
        <f t="shared" ref="CY246:DR246" si="992">IF(CE246 = 0, "", CE246)</f>
        <v>21</v>
      </c>
      <c r="CZ246" s="442" t="str">
        <f t="shared" si="992"/>
        <v/>
      </c>
      <c r="DA246" s="442" t="str">
        <f t="shared" si="992"/>
        <v/>
      </c>
      <c r="DB246" s="443" t="str">
        <f t="shared" si="992"/>
        <v/>
      </c>
      <c r="DC246" s="444" t="str">
        <f t="shared" si="992"/>
        <v/>
      </c>
      <c r="DD246" s="442" t="str">
        <f t="shared" si="992"/>
        <v/>
      </c>
      <c r="DE246" s="444" t="str">
        <f t="shared" si="992"/>
        <v/>
      </c>
      <c r="DF246" s="444" t="str">
        <f t="shared" si="992"/>
        <v/>
      </c>
      <c r="DG246" s="442" t="str">
        <f t="shared" si="992"/>
        <v/>
      </c>
      <c r="DH246" s="445" t="str">
        <f t="shared" si="992"/>
        <v/>
      </c>
      <c r="DI246" s="441" t="str">
        <f t="shared" si="992"/>
        <v>38</v>
      </c>
      <c r="DJ246" s="442" t="str">
        <f t="shared" si="992"/>
        <v/>
      </c>
      <c r="DK246" s="442" t="str">
        <f t="shared" si="992"/>
        <v/>
      </c>
      <c r="DL246" s="442" t="str">
        <f t="shared" si="992"/>
        <v/>
      </c>
      <c r="DM246" s="446" t="str">
        <f t="shared" si="992"/>
        <v/>
      </c>
      <c r="DN246" s="442" t="str">
        <f t="shared" si="992"/>
        <v/>
      </c>
      <c r="DO246" s="442" t="str">
        <f t="shared" si="992"/>
        <v/>
      </c>
      <c r="DP246" s="442" t="str">
        <f t="shared" si="992"/>
        <v/>
      </c>
      <c r="DQ246" s="442" t="str">
        <f t="shared" si="992"/>
        <v/>
      </c>
      <c r="DR246" s="445" t="str">
        <f t="shared" si="992"/>
        <v/>
      </c>
      <c r="DS246" s="447" t="str">
        <f t="shared" si="15"/>
        <v>21</v>
      </c>
      <c r="DT246" s="448" t="str">
        <f t="shared" si="16"/>
        <v>38</v>
      </c>
      <c r="DU246" s="434" t="str">
        <f>CY246*'Ores &amp; Ingots'!$C$3+CZ246*'Ores &amp; Ingots'!$C$4+DA246*'Ores &amp; Ingots'!$C$5+DB246*'Ores &amp; Ingots'!$C$6+DC246*'Ores &amp; Ingots'!$C$7+DD246*'Ores &amp; Ingots'!$C$8+DE246*'Ores &amp; Ingots'!$C$9+DF246*'Ores &amp; Ingots'!$C$10+DG246*'Ores &amp; Ingots'!$C$11+DH246*'Ores &amp; Ingots'!$C$12</f>
        <v>3</v>
      </c>
      <c r="DV246" s="434" t="str">
        <f>DI246*'Ores &amp; Ingots'!$B$3+DJ246*'Ores &amp; Ingots'!$B$4+DK246*'Ores &amp; Ingots'!$B$5+DL246*'Ores &amp; Ingots'!$B$6+DM246*'Ores &amp; Ingots'!$B$7+DN246*'Ores &amp; Ingots'!$B$8+DO246*'Ores &amp; Ingots'!$B$9+DP246*'Ores &amp; Ingots'!$B$10+DQ246*'Ores &amp; Ingots'!$B$11+DR246*'Ores &amp; Ingots'!$B$12</f>
        <v>14</v>
      </c>
      <c r="DW246" s="448" t="str">
        <f>CY246*Refining!$G$3+CZ246*Refining!$G$4+DA246*Refining!$G$5+DB246*Refining!$G$6+DC246*Refining!$G$7+DD246*Refining!$G$8+DE246*Refining!$G$9+DF246*Refining!$G$10+DG246*Refining!$G$11+DH246*Refining!$G$12</f>
        <v>1</v>
      </c>
      <c r="DX246" s="448" t="str">
        <f t="shared" si="17"/>
        <v>224</v>
      </c>
      <c r="DY246" s="449" t="str">
        <f t="shared" si="18"/>
        <v>0.0002</v>
      </c>
      <c r="DZ246" s="447" t="str">
        <f t="shared" si="19"/>
        <v>5</v>
      </c>
      <c r="EA246" s="446" t="str">
        <f t="shared" ref="EA246:EB246" si="993">DZ246/60</f>
        <v>0.1</v>
      </c>
      <c r="EB246" s="446" t="str">
        <f t="shared" si="993"/>
        <v>0.0</v>
      </c>
      <c r="EC246" s="450" t="str">
        <f t="shared" si="21"/>
        <v>0.00</v>
      </c>
      <c r="ED246" s="447" t="str">
        <f t="shared" si="22"/>
        <v>380</v>
      </c>
      <c r="EE246" s="446" t="str">
        <f t="shared" ref="EE246:EF246" si="994">ED246/1000</f>
        <v>0.4</v>
      </c>
      <c r="EF246" s="451" t="str">
        <f t="shared" si="994"/>
        <v>0.00</v>
      </c>
      <c r="EG246" s="452" t="str">
        <f t="shared" si="24"/>
        <v>0.0004</v>
      </c>
      <c r="EH246" s="225" t="s">
        <v>12</v>
      </c>
    </row>
    <row r="247">
      <c r="A247" s="33"/>
      <c r="B247" s="336" t="s">
        <v>1093</v>
      </c>
      <c r="C247" s="227" t="s">
        <v>885</v>
      </c>
      <c r="D247" s="227">
        <v>1.0</v>
      </c>
      <c r="E247" s="227">
        <v>1.0</v>
      </c>
      <c r="F247" s="227">
        <v>1.0</v>
      </c>
      <c r="G247" s="453" t="str">
        <f t="shared" si="5"/>
        <v>0.125</v>
      </c>
      <c r="H247" s="454">
        <v>2.0</v>
      </c>
      <c r="I247" s="454">
        <v>5.0</v>
      </c>
      <c r="J247" s="454" t="str">
        <f>H247/Main!$D$9</f>
        <v>2</v>
      </c>
      <c r="K247" s="454" t="str">
        <f>I247/Main!$D$10</f>
        <v>5</v>
      </c>
      <c r="L247" s="455" t="str">
        <f t="shared" si="6"/>
        <v>2.5</v>
      </c>
      <c r="M247" s="455">
        <v>0.32</v>
      </c>
      <c r="N247" s="456"/>
      <c r="O247" s="456"/>
      <c r="P247" s="456"/>
      <c r="Q247" s="457"/>
      <c r="R247" s="456"/>
      <c r="S247" s="458"/>
      <c r="T247" s="458"/>
      <c r="U247" s="456"/>
      <c r="V247" s="456"/>
      <c r="W247" s="530"/>
      <c r="X247" s="458"/>
      <c r="Y247" s="456"/>
      <c r="Z247" s="456"/>
      <c r="AA247" s="456"/>
      <c r="AB247" s="456"/>
      <c r="AC247" s="531"/>
      <c r="AD247" s="498">
        <v>1.0</v>
      </c>
      <c r="AE247" s="434">
        <v>0.0</v>
      </c>
      <c r="AF247" s="434">
        <v>0.0</v>
      </c>
      <c r="AG247" s="434">
        <v>0.0</v>
      </c>
      <c r="AH247" s="434">
        <v>0.0</v>
      </c>
      <c r="AI247" s="434">
        <v>0.0</v>
      </c>
      <c r="AJ247" s="434">
        <v>0.0</v>
      </c>
      <c r="AK247" s="434">
        <v>0.0</v>
      </c>
      <c r="AL247" s="434">
        <v>0.0</v>
      </c>
      <c r="AM247" s="434">
        <v>0.0</v>
      </c>
      <c r="AN247" s="434">
        <v>0.0</v>
      </c>
      <c r="AO247" s="434">
        <v>0.0</v>
      </c>
      <c r="AP247" s="434">
        <v>0.0</v>
      </c>
      <c r="AQ247" s="434">
        <v>0.0</v>
      </c>
      <c r="AR247" s="434">
        <v>0.0</v>
      </c>
      <c r="AS247" s="434">
        <v>0.0</v>
      </c>
      <c r="AT247" s="434">
        <v>0.0</v>
      </c>
      <c r="AU247" s="434">
        <v>0.0</v>
      </c>
      <c r="AV247" s="434">
        <v>0.0</v>
      </c>
      <c r="AW247" s="434">
        <v>0.0</v>
      </c>
      <c r="AX247" s="434">
        <v>0.0</v>
      </c>
      <c r="AY247" s="537" t="str">
        <f t="shared" ref="AY247:BS247" si="995">IF(AD247 = 0, "", AD247)</f>
        <v>1</v>
      </c>
      <c r="AZ247" s="430" t="str">
        <f t="shared" si="995"/>
        <v/>
      </c>
      <c r="BA247" s="430" t="str">
        <f t="shared" si="995"/>
        <v/>
      </c>
      <c r="BB247" s="430" t="str">
        <f t="shared" si="995"/>
        <v/>
      </c>
      <c r="BC247" s="430" t="str">
        <f t="shared" si="995"/>
        <v/>
      </c>
      <c r="BD247" s="430" t="str">
        <f t="shared" si="995"/>
        <v/>
      </c>
      <c r="BE247" s="430" t="str">
        <f t="shared" si="995"/>
        <v/>
      </c>
      <c r="BF247" s="430" t="str">
        <f t="shared" si="995"/>
        <v/>
      </c>
      <c r="BG247" s="430" t="str">
        <f t="shared" si="995"/>
        <v/>
      </c>
      <c r="BH247" s="430" t="str">
        <f t="shared" si="995"/>
        <v/>
      </c>
      <c r="BI247" s="430" t="str">
        <f t="shared" si="995"/>
        <v/>
      </c>
      <c r="BJ247" s="430" t="str">
        <f t="shared" si="995"/>
        <v/>
      </c>
      <c r="BK247" s="430" t="str">
        <f t="shared" si="995"/>
        <v/>
      </c>
      <c r="BL247" s="430" t="str">
        <f t="shared" si="995"/>
        <v/>
      </c>
      <c r="BM247" s="430" t="str">
        <f t="shared" si="995"/>
        <v/>
      </c>
      <c r="BN247" s="430" t="str">
        <f t="shared" si="995"/>
        <v/>
      </c>
      <c r="BO247" s="430" t="str">
        <f t="shared" si="995"/>
        <v/>
      </c>
      <c r="BP247" s="430" t="str">
        <f t="shared" si="995"/>
        <v/>
      </c>
      <c r="BQ247" s="430" t="str">
        <f t="shared" si="995"/>
        <v/>
      </c>
      <c r="BR247" s="430" t="str">
        <f t="shared" si="995"/>
        <v/>
      </c>
      <c r="BS247" s="432" t="str">
        <f t="shared" si="995"/>
        <v/>
      </c>
      <c r="BT247" s="433" t="str">
        <f>$AY247*Assembly!Y$4+$AZ247*Assembly!Y$5+$BA247*Assembly!Y$6+$BB247*Assembly!Y$7+$BC247*Assembly!Y$8+$BD247*Assembly!Y$9+$BE247*Assembly!Y$10+$BF247*Assembly!Y$11+$BG247*Assembly!Y$12+$BH247*Assembly!Y$13+$BI247*Assembly!Y$14+$BJ247*Assembly!Y$15+$BK247*Assembly!Y$16+$BL247*Assembly!Y$17+$BM247*Assembly!Y$18+$BN247*Assembly!Y$19+$BO247*Assembly!Y$20+$BP247*Assembly!Y$21+$BQ247*Assembly!Y$22+$BR247*Assembly!Y$23+$BS247*Assembly!Y$24</f>
        <v>20</v>
      </c>
      <c r="BU247" s="434" t="str">
        <f t="shared" si="8"/>
        <v>160</v>
      </c>
      <c r="BV247" s="434" t="str">
        <f>$AY247*Assembly!AC$4+$AZ247*Assembly!AC$5+$BA247*Assembly!AC$6+$BB247*Assembly!AC$7+$BC247*Assembly!AC$8+$BD247*Assembly!AC$9+$BE247*Assembly!AC$10+$BF247*Assembly!AC$11+$BG247*Assembly!AC$12+$BH247*Assembly!AC$13+$BI247*Assembly!AC$14+$BJ247*Assembly!AC$15+$BK247*Assembly!AC$16+$BL247*Assembly!AC$17+$BM247*Assembly!AC$18+$BN247*Assembly!AC$19+$BO247*Assembly!AC$20+$BP247*Assembly!AC$21+$BQ247*Assembly!AC$22+$BR247*Assembly!AC$23+$BS247*Assembly!AC$24</f>
        <v>100</v>
      </c>
      <c r="BW247" s="435" t="str">
        <f t="shared" si="9"/>
        <v>5.00</v>
      </c>
      <c r="BX247" s="436" t="str">
        <f t="shared" si="10"/>
        <v>800</v>
      </c>
      <c r="BY247" s="437" t="str">
        <f t="shared" si="11"/>
        <v>0.6</v>
      </c>
      <c r="BZ247" s="438"/>
      <c r="CA247" s="434" t="str">
        <f>$AY247*Assembly!X$4+$AZ247*Assembly!X$5+$BA247*Assembly!X$6+$BB247*Assembly!X$7+$BC247*Assembly!X$8+$BD247*Assembly!X$9+$BE247*Assembly!X$10+$BF247*Assembly!X$11+$BG247*Assembly!X$12+$BH247*Assembly!X$13+$BI247*Assembly!X$14+$BJ247*Assembly!X$15+$BK247*Assembly!X$16+$BL247*Assembly!X$17+$BM247*Assembly!X$18+$BN247*Assembly!X$19+$BO247*Assembly!X$20+$BP247*Assembly!X$21+$BQ247*Assembly!X$22+$BR247*Assembly!X$23+$BS247*Assembly!X$24</f>
        <v>1</v>
      </c>
      <c r="CB247" s="434" t="str">
        <f t="shared" si="12"/>
        <v>156</v>
      </c>
      <c r="CC247" s="439" t="str">
        <f t="shared" si="13"/>
        <v>0.0002</v>
      </c>
      <c r="CD247" s="440" t="str">
        <f>$AY247*Assembly!AB$4+$AZ247*Assembly!AB$5+$BA247*Assembly!AB$6+$BB247*Assembly!AB$7+$BC247*Assembly!AB$8+$BD247*Assembly!AB$9+$BE247*Assembly!AB$10+$BF247*Assembly!AB$11+$BG247*Assembly!AB$12+$BH247*Assembly!AB$13+$BI247*Assembly!AB$14+$BJ247*Assembly!AB$15+$BK247*Assembly!AB$16+$BL247*Assembly!AB$17+$BM247*Assembly!AB$18+$BN247*Assembly!AB$19+$BO247*Assembly!AB$20+$BP247*Assembly!AB$21+$BQ247*Assembly!AB$22+$BR247*Assembly!AB$23+$BS247*Assembly!AB$24</f>
        <v>3</v>
      </c>
      <c r="CE247" s="457" t="str">
        <f>$AY247*Assembly!M$4+$AZ247*Assembly!M$5+$BA247*Assembly!M$6+$BB247*Assembly!M$7+$BC247*Assembly!M$8+$BD247*Assembly!M$9+$BE247*Assembly!M$10+$BF247*Assembly!M$11+$BG247*Assembly!M$12+$BH247*Assembly!M$13+$BI247*Assembly!M$14+$BJ247*Assembly!M$15+$BK247*Assembly!M$16+$BL247*Assembly!M$17+$BM247*Assembly!M$18+$BN247*Assembly!M$19+$BO247*Assembly!M$20+$BP247*Assembly!M$21+$BQ247*Assembly!M$22+$BR247*Assembly!M$23+$BS247*Assembly!M$24</f>
        <v>21</v>
      </c>
      <c r="CF247" s="457" t="str">
        <f>$AY247*Assembly!N$4+$AZ247*Assembly!N$5+$BA247*Assembly!N$6+$BB247*Assembly!N$7+$BC247*Assembly!N$8+$BD247*Assembly!N$9+$BE247*Assembly!N$10+$BF247*Assembly!N$11+$BG247*Assembly!N$12+$BH247*Assembly!N$13+$BI247*Assembly!N$14+$BJ247*Assembly!N$15+$BK247*Assembly!N$16+$BL247*Assembly!N$17+$BM247*Assembly!N$18+$BN247*Assembly!N$19+$BO247*Assembly!N$20+$BP247*Assembly!N$21+$BQ247*Assembly!N$22+$BR247*Assembly!N$23+$BS247*Assembly!N$24</f>
        <v>0</v>
      </c>
      <c r="CG247" s="457" t="str">
        <f>$AY247*Assembly!O$4+$AZ247*Assembly!O$5+$BA247*Assembly!O$6+$BB247*Assembly!O$7+$BC247*Assembly!O$8+$BD247*Assembly!O$9+$BE247*Assembly!O$10+$BF247*Assembly!O$11+$BG247*Assembly!O$12+$BH247*Assembly!O$13+$BI247*Assembly!O$14+$BJ247*Assembly!O$15+$BK247*Assembly!O$16+$BL247*Assembly!O$17+$BM247*Assembly!O$18+$BN247*Assembly!O$19+$BO247*Assembly!O$20+$BP247*Assembly!O$21+$BQ247*Assembly!O$22+$BR247*Assembly!O$23+$BS247*Assembly!O$24</f>
        <v>0</v>
      </c>
      <c r="CH247" s="454" t="str">
        <f>$AY247*Assembly!P$4+$AZ247*Assembly!P$5+$BA247*Assembly!P$6+$BB247*Assembly!P$7+$BC247*Assembly!P$8+$BD247*Assembly!P$9+$BE247*Assembly!P$10+$BF247*Assembly!P$11+$BG247*Assembly!P$12+$BH247*Assembly!P$13+$BI247*Assembly!P$14+$BJ247*Assembly!P$15+$BK247*Assembly!P$16+$BL247*Assembly!P$17+$BM247*Assembly!P$18+$BN247*Assembly!P$19+$BO247*Assembly!P$20+$BP247*Assembly!P$21+$BQ247*Assembly!P$22+$BR247*Assembly!P$23+$BS247*Assembly!P$24</f>
        <v>0</v>
      </c>
      <c r="CI247" s="454" t="str">
        <f>$AY247*Assembly!Q$4+$AZ247*Assembly!Q$5+$BA247*Assembly!Q$6+$BB247*Assembly!Q$7+$BC247*Assembly!Q$8+$BD247*Assembly!Q$9+$BE247*Assembly!Q$10+$BF247*Assembly!Q$11+$BG247*Assembly!Q$12+$BH247*Assembly!Q$13+$BI247*Assembly!Q$14+$BJ247*Assembly!Q$15+$BK247*Assembly!Q$16+$BL247*Assembly!Q$17+$BM247*Assembly!Q$18+$BN247*Assembly!Q$19+$BO247*Assembly!Q$20+$BP247*Assembly!Q$21+$BQ247*Assembly!Q$22+$BR247*Assembly!Q$23+$BS247*Assembly!Q$24</f>
        <v>0</v>
      </c>
      <c r="CJ247" s="457" t="str">
        <f>$AY247*Assembly!R$4+$AZ247*Assembly!R$5+$BA247*Assembly!R$6+$BB247*Assembly!R$7+$BC247*Assembly!R$8+$BD247*Assembly!R$9+$BE247*Assembly!R$10+$BF247*Assembly!R$11+$BG247*Assembly!R$12+$BH247*Assembly!R$13+$BI247*Assembly!R$14+$BJ247*Assembly!R$15+$BK247*Assembly!R$16+$BL247*Assembly!R$17+$BM247*Assembly!R$18+$BN247*Assembly!R$19+$BO247*Assembly!R$20+$BP247*Assembly!R$21+$BQ247*Assembly!R$22+$BR247*Assembly!R$23+$BS247*Assembly!R$24</f>
        <v>0</v>
      </c>
      <c r="CK247" s="454" t="str">
        <f>$AY247*Assembly!S$4+$AZ247*Assembly!S$5+$BA247*Assembly!S$6+$BB247*Assembly!S$7+$BC247*Assembly!S$8+$BD247*Assembly!S$9+$BE247*Assembly!S$10+$BF247*Assembly!S$11+$BG247*Assembly!S$12+$BH247*Assembly!S$13+$BI247*Assembly!S$14+$BJ247*Assembly!S$15+$BK247*Assembly!S$16+$BL247*Assembly!S$17+$BM247*Assembly!S$18+$BN247*Assembly!S$19+$BO247*Assembly!S$20+$BP247*Assembly!S$21+$BQ247*Assembly!S$22+$BR247*Assembly!S$23+$BS247*Assembly!S$24</f>
        <v>0</v>
      </c>
      <c r="CL247" s="454" t="str">
        <f>$AY247*Assembly!T$4+$AZ247*Assembly!T$5+$BA247*Assembly!T$6+$BB247*Assembly!T$7+$BC247*Assembly!T$8+$BD247*Assembly!T$9+$BE247*Assembly!T$10+$BF247*Assembly!T$11+$BG247*Assembly!T$12+$BH247*Assembly!T$13+$BI247*Assembly!T$14+$BJ247*Assembly!T$15+$BK247*Assembly!T$16+$BL247*Assembly!T$17+$BM247*Assembly!T$18+$BN247*Assembly!T$19+$BO247*Assembly!T$20+$BP247*Assembly!T$21+$BQ247*Assembly!T$22+$BR247*Assembly!T$23+$BS247*Assembly!T$24</f>
        <v>0</v>
      </c>
      <c r="CM247" s="454" t="str">
        <f>$AY247*Assembly!U$4+$AZ247*Assembly!U$5+$BA247*Assembly!U$6+$BB247*Assembly!U$7+$BC247*Assembly!U$8+$BD247*Assembly!U$9+$BE247*Assembly!U$10+$BF247*Assembly!U$11+$BG247*Assembly!U$12+$BH247*Assembly!U$13+$BI247*Assembly!U$14+$BJ247*Assembly!U$15+$BK247*Assembly!U$16+$BL247*Assembly!U$17+$BM247*Assembly!U$18+$BN247*Assembly!U$19+$BO247*Assembly!U$20+$BP247*Assembly!U$21+$BQ247*Assembly!U$22+$BR247*Assembly!U$23+$BS247*Assembly!U$24</f>
        <v>0</v>
      </c>
      <c r="CN247" s="457" t="str">
        <f>$AY247*Assembly!V$4+$AZ247*Assembly!V$5+$BA247*Assembly!V$6+$BB247*Assembly!V$7+$BC247*Assembly!V$8+$BD247*Assembly!V$9+$BE247*Assembly!V$10+$BF247*Assembly!V$11+$BG247*Assembly!V$12+$BH247*Assembly!V$13+$BI247*Assembly!V$14+$BJ247*Assembly!V$15+$BK247*Assembly!V$16+$BL247*Assembly!V$17+$BM247*Assembly!V$18+$BN247*Assembly!V$19+$BO247*Assembly!V$20+$BP247*Assembly!V$21+$BQ247*Assembly!V$22+$BR247*Assembly!V$23+$BS247*Assembly!V$24</f>
        <v>0</v>
      </c>
      <c r="CO247" s="457" t="str">
        <f>CE247*Refining!$F$3</f>
        <v>38</v>
      </c>
      <c r="CP247" s="457" t="str">
        <f>CF247*Refining!$F$4</f>
        <v>0</v>
      </c>
      <c r="CQ247" s="457" t="str">
        <f>CG247*Refining!$F$5</f>
        <v>0</v>
      </c>
      <c r="CR247" s="457" t="str">
        <f>CH247*Refining!$F$6</f>
        <v>0</v>
      </c>
      <c r="CS247" s="457" t="str">
        <f>CI247*Refining!$F$7</f>
        <v>0</v>
      </c>
      <c r="CT247" s="457" t="str">
        <f>CJ247*Refining!$F$8</f>
        <v>0</v>
      </c>
      <c r="CU247" s="457" t="str">
        <f>CK247*Refining!$F$9</f>
        <v>0</v>
      </c>
      <c r="CV247" s="457" t="str">
        <f>CL247*Refining!$F$10</f>
        <v>0</v>
      </c>
      <c r="CW247" s="457" t="str">
        <f>CM247*Refining!$F$11</f>
        <v>0</v>
      </c>
      <c r="CX247" s="457" t="str">
        <f>CN247*Refining!$F$12</f>
        <v>0</v>
      </c>
      <c r="CY247" s="441" t="str">
        <f t="shared" ref="CY247:DR247" si="996">IF(CE247 = 0, "", CE247)</f>
        <v>21</v>
      </c>
      <c r="CZ247" s="442" t="str">
        <f t="shared" si="996"/>
        <v/>
      </c>
      <c r="DA247" s="442" t="str">
        <f t="shared" si="996"/>
        <v/>
      </c>
      <c r="DB247" s="443" t="str">
        <f t="shared" si="996"/>
        <v/>
      </c>
      <c r="DC247" s="444" t="str">
        <f t="shared" si="996"/>
        <v/>
      </c>
      <c r="DD247" s="442" t="str">
        <f t="shared" si="996"/>
        <v/>
      </c>
      <c r="DE247" s="444" t="str">
        <f t="shared" si="996"/>
        <v/>
      </c>
      <c r="DF247" s="444" t="str">
        <f t="shared" si="996"/>
        <v/>
      </c>
      <c r="DG247" s="442" t="str">
        <f t="shared" si="996"/>
        <v/>
      </c>
      <c r="DH247" s="445" t="str">
        <f t="shared" si="996"/>
        <v/>
      </c>
      <c r="DI247" s="441" t="str">
        <f t="shared" si="996"/>
        <v>38</v>
      </c>
      <c r="DJ247" s="442" t="str">
        <f t="shared" si="996"/>
        <v/>
      </c>
      <c r="DK247" s="442" t="str">
        <f t="shared" si="996"/>
        <v/>
      </c>
      <c r="DL247" s="442" t="str">
        <f t="shared" si="996"/>
        <v/>
      </c>
      <c r="DM247" s="446" t="str">
        <f t="shared" si="996"/>
        <v/>
      </c>
      <c r="DN247" s="442" t="str">
        <f t="shared" si="996"/>
        <v/>
      </c>
      <c r="DO247" s="442" t="str">
        <f t="shared" si="996"/>
        <v/>
      </c>
      <c r="DP247" s="442" t="str">
        <f t="shared" si="996"/>
        <v/>
      </c>
      <c r="DQ247" s="442" t="str">
        <f t="shared" si="996"/>
        <v/>
      </c>
      <c r="DR247" s="445" t="str">
        <f t="shared" si="996"/>
        <v/>
      </c>
      <c r="DS247" s="447" t="str">
        <f t="shared" si="15"/>
        <v>21</v>
      </c>
      <c r="DT247" s="448" t="str">
        <f t="shared" si="16"/>
        <v>38</v>
      </c>
      <c r="DU247" s="434" t="str">
        <f>CY247*'Ores &amp; Ingots'!$C$3+CZ247*'Ores &amp; Ingots'!$C$4+DA247*'Ores &amp; Ingots'!$C$5+DB247*'Ores &amp; Ingots'!$C$6+DC247*'Ores &amp; Ingots'!$C$7+DD247*'Ores &amp; Ingots'!$C$8+DE247*'Ores &amp; Ingots'!$C$9+DF247*'Ores &amp; Ingots'!$C$10+DG247*'Ores &amp; Ingots'!$C$11+DH247*'Ores &amp; Ingots'!$C$12</f>
        <v>3</v>
      </c>
      <c r="DV247" s="434" t="str">
        <f>DI247*'Ores &amp; Ingots'!$B$3+DJ247*'Ores &amp; Ingots'!$B$4+DK247*'Ores &amp; Ingots'!$B$5+DL247*'Ores &amp; Ingots'!$B$6+DM247*'Ores &amp; Ingots'!$B$7+DN247*'Ores &amp; Ingots'!$B$8+DO247*'Ores &amp; Ingots'!$B$9+DP247*'Ores &amp; Ingots'!$B$10+DQ247*'Ores &amp; Ingots'!$B$11+DR247*'Ores &amp; Ingots'!$B$12</f>
        <v>14</v>
      </c>
      <c r="DW247" s="448" t="str">
        <f>CY247*Refining!$G$3+CZ247*Refining!$G$4+DA247*Refining!$G$5+DB247*Refining!$G$6+DC247*Refining!$G$7+DD247*Refining!$G$8+DE247*Refining!$G$9+DF247*Refining!$G$10+DG247*Refining!$G$11+DH247*Refining!$G$12</f>
        <v>1</v>
      </c>
      <c r="DX247" s="448" t="str">
        <f t="shared" si="17"/>
        <v>224</v>
      </c>
      <c r="DY247" s="449" t="str">
        <f t="shared" si="18"/>
        <v>0.0002</v>
      </c>
      <c r="DZ247" s="447" t="str">
        <f t="shared" si="19"/>
        <v>4</v>
      </c>
      <c r="EA247" s="446" t="str">
        <f t="shared" ref="EA247:EB247" si="997">DZ247/60</f>
        <v>0.1</v>
      </c>
      <c r="EB247" s="446" t="str">
        <f t="shared" si="997"/>
        <v>0.0</v>
      </c>
      <c r="EC247" s="450" t="str">
        <f t="shared" si="21"/>
        <v>0.00</v>
      </c>
      <c r="ED247" s="447" t="str">
        <f t="shared" si="22"/>
        <v>380</v>
      </c>
      <c r="EE247" s="446" t="str">
        <f t="shared" ref="EE247:EF247" si="998">ED247/1000</f>
        <v>0.4</v>
      </c>
      <c r="EF247" s="451" t="str">
        <f t="shared" si="998"/>
        <v>0.00</v>
      </c>
      <c r="EG247" s="452" t="str">
        <f t="shared" si="24"/>
        <v>0.0004</v>
      </c>
      <c r="EH247" s="225" t="s">
        <v>12</v>
      </c>
    </row>
    <row r="248">
      <c r="A248" s="33"/>
      <c r="B248" s="336" t="s">
        <v>1057</v>
      </c>
      <c r="C248" s="227" t="s">
        <v>885</v>
      </c>
      <c r="D248" s="227">
        <v>1.0</v>
      </c>
      <c r="E248" s="227">
        <v>1.0</v>
      </c>
      <c r="F248" s="227">
        <v>1.0</v>
      </c>
      <c r="G248" s="420" t="str">
        <f t="shared" si="5"/>
        <v>0.125</v>
      </c>
      <c r="H248" s="421">
        <v>5.0</v>
      </c>
      <c r="I248" s="421">
        <v>12.5</v>
      </c>
      <c r="J248" s="421" t="str">
        <f>H248/Main!$D$9</f>
        <v>5</v>
      </c>
      <c r="K248" s="421" t="str">
        <f>I248/Main!$D$10</f>
        <v>12.5</v>
      </c>
      <c r="L248" s="422" t="str">
        <f t="shared" si="6"/>
        <v>2.5</v>
      </c>
      <c r="M248" s="422">
        <v>1.0</v>
      </c>
      <c r="N248" s="423"/>
      <c r="O248" s="423"/>
      <c r="P248" s="423"/>
      <c r="Q248" s="424"/>
      <c r="R248" s="423"/>
      <c r="S248" s="425"/>
      <c r="T248" s="425"/>
      <c r="U248" s="423"/>
      <c r="V248" s="423"/>
      <c r="W248" s="425"/>
      <c r="X248" s="425"/>
      <c r="Y248" s="423"/>
      <c r="Z248" s="423"/>
      <c r="AA248" s="423"/>
      <c r="AB248" s="423"/>
      <c r="AC248" s="523"/>
      <c r="AD248" s="498">
        <v>1.0</v>
      </c>
      <c r="AE248" s="434">
        <v>0.0</v>
      </c>
      <c r="AF248" s="434">
        <v>0.0</v>
      </c>
      <c r="AG248" s="434">
        <v>0.0</v>
      </c>
      <c r="AH248" s="434">
        <v>0.0</v>
      </c>
      <c r="AI248" s="434">
        <v>0.0</v>
      </c>
      <c r="AJ248" s="434">
        <v>0.0</v>
      </c>
      <c r="AK248" s="434">
        <v>0.0</v>
      </c>
      <c r="AL248" s="434">
        <v>0.0</v>
      </c>
      <c r="AM248" s="434">
        <v>0.0</v>
      </c>
      <c r="AN248" s="434">
        <v>0.0</v>
      </c>
      <c r="AO248" s="434">
        <v>0.0</v>
      </c>
      <c r="AP248" s="434">
        <v>0.0</v>
      </c>
      <c r="AQ248" s="434">
        <v>0.0</v>
      </c>
      <c r="AR248" s="434">
        <v>0.0</v>
      </c>
      <c r="AS248" s="434">
        <v>0.0</v>
      </c>
      <c r="AT248" s="434">
        <v>0.0</v>
      </c>
      <c r="AU248" s="434">
        <v>0.0</v>
      </c>
      <c r="AV248" s="434">
        <v>0.0</v>
      </c>
      <c r="AW248" s="434">
        <v>0.0</v>
      </c>
      <c r="AX248" s="434">
        <v>0.0</v>
      </c>
      <c r="AY248" s="537" t="str">
        <f t="shared" ref="AY248:BS248" si="999">IF(AD248 = 0, "", AD248)</f>
        <v>1</v>
      </c>
      <c r="AZ248" s="430" t="str">
        <f t="shared" si="999"/>
        <v/>
      </c>
      <c r="BA248" s="430" t="str">
        <f t="shared" si="999"/>
        <v/>
      </c>
      <c r="BB248" s="430" t="str">
        <f t="shared" si="999"/>
        <v/>
      </c>
      <c r="BC248" s="430" t="str">
        <f t="shared" si="999"/>
        <v/>
      </c>
      <c r="BD248" s="430" t="str">
        <f t="shared" si="999"/>
        <v/>
      </c>
      <c r="BE248" s="430" t="str">
        <f t="shared" si="999"/>
        <v/>
      </c>
      <c r="BF248" s="430" t="str">
        <f t="shared" si="999"/>
        <v/>
      </c>
      <c r="BG248" s="430" t="str">
        <f t="shared" si="999"/>
        <v/>
      </c>
      <c r="BH248" s="430" t="str">
        <f t="shared" si="999"/>
        <v/>
      </c>
      <c r="BI248" s="430" t="str">
        <f t="shared" si="999"/>
        <v/>
      </c>
      <c r="BJ248" s="430" t="str">
        <f t="shared" si="999"/>
        <v/>
      </c>
      <c r="BK248" s="430" t="str">
        <f t="shared" si="999"/>
        <v/>
      </c>
      <c r="BL248" s="430" t="str">
        <f t="shared" si="999"/>
        <v/>
      </c>
      <c r="BM248" s="430" t="str">
        <f t="shared" si="999"/>
        <v/>
      </c>
      <c r="BN248" s="430" t="str">
        <f t="shared" si="999"/>
        <v/>
      </c>
      <c r="BO248" s="430" t="str">
        <f t="shared" si="999"/>
        <v/>
      </c>
      <c r="BP248" s="430" t="str">
        <f t="shared" si="999"/>
        <v/>
      </c>
      <c r="BQ248" s="430" t="str">
        <f t="shared" si="999"/>
        <v/>
      </c>
      <c r="BR248" s="430" t="str">
        <f t="shared" si="999"/>
        <v/>
      </c>
      <c r="BS248" s="432" t="str">
        <f t="shared" si="999"/>
        <v/>
      </c>
      <c r="BT248" s="433" t="str">
        <f>$AY248*Assembly!Y$4+$AZ248*Assembly!Y$5+$BA248*Assembly!Y$6+$BB248*Assembly!Y$7+$BC248*Assembly!Y$8+$BD248*Assembly!Y$9+$BE248*Assembly!Y$10+$BF248*Assembly!Y$11+$BG248*Assembly!Y$12+$BH248*Assembly!Y$13+$BI248*Assembly!Y$14+$BJ248*Assembly!Y$15+$BK248*Assembly!Y$16+$BL248*Assembly!Y$17+$BM248*Assembly!Y$18+$BN248*Assembly!Y$19+$BO248*Assembly!Y$20+$BP248*Assembly!Y$21+$BQ248*Assembly!Y$22+$BR248*Assembly!Y$23+$BS248*Assembly!Y$24</f>
        <v>20</v>
      </c>
      <c r="BU248" s="434" t="str">
        <f t="shared" si="8"/>
        <v>160</v>
      </c>
      <c r="BV248" s="434" t="str">
        <f>$AY248*Assembly!AC$4+$AZ248*Assembly!AC$5+$BA248*Assembly!AC$6+$BB248*Assembly!AC$7+$BC248*Assembly!AC$8+$BD248*Assembly!AC$9+$BE248*Assembly!AC$10+$BF248*Assembly!AC$11+$BG248*Assembly!AC$12+$BH248*Assembly!AC$13+$BI248*Assembly!AC$14+$BJ248*Assembly!AC$15+$BK248*Assembly!AC$16+$BL248*Assembly!AC$17+$BM248*Assembly!AC$18+$BN248*Assembly!AC$19+$BO248*Assembly!AC$20+$BP248*Assembly!AC$21+$BQ248*Assembly!AC$22+$BR248*Assembly!AC$23+$BS248*Assembly!AC$24</f>
        <v>100</v>
      </c>
      <c r="BW248" s="435" t="str">
        <f t="shared" si="9"/>
        <v>5.00</v>
      </c>
      <c r="BX248" s="436" t="str">
        <f t="shared" si="10"/>
        <v>800</v>
      </c>
      <c r="BY248" s="437" t="str">
        <f t="shared" si="11"/>
        <v>0.6</v>
      </c>
      <c r="BZ248" s="438"/>
      <c r="CA248" s="434" t="str">
        <f>$AY248*Assembly!X$4+$AZ248*Assembly!X$5+$BA248*Assembly!X$6+$BB248*Assembly!X$7+$BC248*Assembly!X$8+$BD248*Assembly!X$9+$BE248*Assembly!X$10+$BF248*Assembly!X$11+$BG248*Assembly!X$12+$BH248*Assembly!X$13+$BI248*Assembly!X$14+$BJ248*Assembly!X$15+$BK248*Assembly!X$16+$BL248*Assembly!X$17+$BM248*Assembly!X$18+$BN248*Assembly!X$19+$BO248*Assembly!X$20+$BP248*Assembly!X$21+$BQ248*Assembly!X$22+$BR248*Assembly!X$23+$BS248*Assembly!X$24</f>
        <v>1</v>
      </c>
      <c r="CB248" s="434" t="str">
        <f t="shared" si="12"/>
        <v>156</v>
      </c>
      <c r="CC248" s="439" t="str">
        <f t="shared" si="13"/>
        <v>0.0002</v>
      </c>
      <c r="CD248" s="440" t="str">
        <f>$AY248*Assembly!AB$4+$AZ248*Assembly!AB$5+$BA248*Assembly!AB$6+$BB248*Assembly!AB$7+$BC248*Assembly!AB$8+$BD248*Assembly!AB$9+$BE248*Assembly!AB$10+$BF248*Assembly!AB$11+$BG248*Assembly!AB$12+$BH248*Assembly!AB$13+$BI248*Assembly!AB$14+$BJ248*Assembly!AB$15+$BK248*Assembly!AB$16+$BL248*Assembly!AB$17+$BM248*Assembly!AB$18+$BN248*Assembly!AB$19+$BO248*Assembly!AB$20+$BP248*Assembly!AB$21+$BQ248*Assembly!AB$22+$BR248*Assembly!AB$23+$BS248*Assembly!AB$24</f>
        <v>3</v>
      </c>
      <c r="CE248" s="424" t="str">
        <f>$AY248*Assembly!M$4+$AZ248*Assembly!M$5+$BA248*Assembly!M$6+$BB248*Assembly!M$7+$BC248*Assembly!M$8+$BD248*Assembly!M$9+$BE248*Assembly!M$10+$BF248*Assembly!M$11+$BG248*Assembly!M$12+$BH248*Assembly!M$13+$BI248*Assembly!M$14+$BJ248*Assembly!M$15+$BK248*Assembly!M$16+$BL248*Assembly!M$17+$BM248*Assembly!M$18+$BN248*Assembly!M$19+$BO248*Assembly!M$20+$BP248*Assembly!M$21+$BQ248*Assembly!M$22+$BR248*Assembly!M$23+$BS248*Assembly!M$24</f>
        <v>21</v>
      </c>
      <c r="CF248" s="424" t="str">
        <f>$AY248*Assembly!N$4+$AZ248*Assembly!N$5+$BA248*Assembly!N$6+$BB248*Assembly!N$7+$BC248*Assembly!N$8+$BD248*Assembly!N$9+$BE248*Assembly!N$10+$BF248*Assembly!N$11+$BG248*Assembly!N$12+$BH248*Assembly!N$13+$BI248*Assembly!N$14+$BJ248*Assembly!N$15+$BK248*Assembly!N$16+$BL248*Assembly!N$17+$BM248*Assembly!N$18+$BN248*Assembly!N$19+$BO248*Assembly!N$20+$BP248*Assembly!N$21+$BQ248*Assembly!N$22+$BR248*Assembly!N$23+$BS248*Assembly!N$24</f>
        <v>0</v>
      </c>
      <c r="CG248" s="424" t="str">
        <f>$AY248*Assembly!O$4+$AZ248*Assembly!O$5+$BA248*Assembly!O$6+$BB248*Assembly!O$7+$BC248*Assembly!O$8+$BD248*Assembly!O$9+$BE248*Assembly!O$10+$BF248*Assembly!O$11+$BG248*Assembly!O$12+$BH248*Assembly!O$13+$BI248*Assembly!O$14+$BJ248*Assembly!O$15+$BK248*Assembly!O$16+$BL248*Assembly!O$17+$BM248*Assembly!O$18+$BN248*Assembly!O$19+$BO248*Assembly!O$20+$BP248*Assembly!O$21+$BQ248*Assembly!O$22+$BR248*Assembly!O$23+$BS248*Assembly!O$24</f>
        <v>0</v>
      </c>
      <c r="CH248" s="421" t="str">
        <f>$AY248*Assembly!P$4+$AZ248*Assembly!P$5+$BA248*Assembly!P$6+$BB248*Assembly!P$7+$BC248*Assembly!P$8+$BD248*Assembly!P$9+$BE248*Assembly!P$10+$BF248*Assembly!P$11+$BG248*Assembly!P$12+$BH248*Assembly!P$13+$BI248*Assembly!P$14+$BJ248*Assembly!P$15+$BK248*Assembly!P$16+$BL248*Assembly!P$17+$BM248*Assembly!P$18+$BN248*Assembly!P$19+$BO248*Assembly!P$20+$BP248*Assembly!P$21+$BQ248*Assembly!P$22+$BR248*Assembly!P$23+$BS248*Assembly!P$24</f>
        <v>0</v>
      </c>
      <c r="CI248" s="421" t="str">
        <f>$AY248*Assembly!Q$4+$AZ248*Assembly!Q$5+$BA248*Assembly!Q$6+$BB248*Assembly!Q$7+$BC248*Assembly!Q$8+$BD248*Assembly!Q$9+$BE248*Assembly!Q$10+$BF248*Assembly!Q$11+$BG248*Assembly!Q$12+$BH248*Assembly!Q$13+$BI248*Assembly!Q$14+$BJ248*Assembly!Q$15+$BK248*Assembly!Q$16+$BL248*Assembly!Q$17+$BM248*Assembly!Q$18+$BN248*Assembly!Q$19+$BO248*Assembly!Q$20+$BP248*Assembly!Q$21+$BQ248*Assembly!Q$22+$BR248*Assembly!Q$23+$BS248*Assembly!Q$24</f>
        <v>0</v>
      </c>
      <c r="CJ248" s="424" t="str">
        <f>$AY248*Assembly!R$4+$AZ248*Assembly!R$5+$BA248*Assembly!R$6+$BB248*Assembly!R$7+$BC248*Assembly!R$8+$BD248*Assembly!R$9+$BE248*Assembly!R$10+$BF248*Assembly!R$11+$BG248*Assembly!R$12+$BH248*Assembly!R$13+$BI248*Assembly!R$14+$BJ248*Assembly!R$15+$BK248*Assembly!R$16+$BL248*Assembly!R$17+$BM248*Assembly!R$18+$BN248*Assembly!R$19+$BO248*Assembly!R$20+$BP248*Assembly!R$21+$BQ248*Assembly!R$22+$BR248*Assembly!R$23+$BS248*Assembly!R$24</f>
        <v>0</v>
      </c>
      <c r="CK248" s="421" t="str">
        <f>$AY248*Assembly!S$4+$AZ248*Assembly!S$5+$BA248*Assembly!S$6+$BB248*Assembly!S$7+$BC248*Assembly!S$8+$BD248*Assembly!S$9+$BE248*Assembly!S$10+$BF248*Assembly!S$11+$BG248*Assembly!S$12+$BH248*Assembly!S$13+$BI248*Assembly!S$14+$BJ248*Assembly!S$15+$BK248*Assembly!S$16+$BL248*Assembly!S$17+$BM248*Assembly!S$18+$BN248*Assembly!S$19+$BO248*Assembly!S$20+$BP248*Assembly!S$21+$BQ248*Assembly!S$22+$BR248*Assembly!S$23+$BS248*Assembly!S$24</f>
        <v>0</v>
      </c>
      <c r="CL248" s="421" t="str">
        <f>$AY248*Assembly!T$4+$AZ248*Assembly!T$5+$BA248*Assembly!T$6+$BB248*Assembly!T$7+$BC248*Assembly!T$8+$BD248*Assembly!T$9+$BE248*Assembly!T$10+$BF248*Assembly!T$11+$BG248*Assembly!T$12+$BH248*Assembly!T$13+$BI248*Assembly!T$14+$BJ248*Assembly!T$15+$BK248*Assembly!T$16+$BL248*Assembly!T$17+$BM248*Assembly!T$18+$BN248*Assembly!T$19+$BO248*Assembly!T$20+$BP248*Assembly!T$21+$BQ248*Assembly!T$22+$BR248*Assembly!T$23+$BS248*Assembly!T$24</f>
        <v>0</v>
      </c>
      <c r="CM248" s="421" t="str">
        <f>$AY248*Assembly!U$4+$AZ248*Assembly!U$5+$BA248*Assembly!U$6+$BB248*Assembly!U$7+$BC248*Assembly!U$8+$BD248*Assembly!U$9+$BE248*Assembly!U$10+$BF248*Assembly!U$11+$BG248*Assembly!U$12+$BH248*Assembly!U$13+$BI248*Assembly!U$14+$BJ248*Assembly!U$15+$BK248*Assembly!U$16+$BL248*Assembly!U$17+$BM248*Assembly!U$18+$BN248*Assembly!U$19+$BO248*Assembly!U$20+$BP248*Assembly!U$21+$BQ248*Assembly!U$22+$BR248*Assembly!U$23+$BS248*Assembly!U$24</f>
        <v>0</v>
      </c>
      <c r="CN248" s="424" t="str">
        <f>$AY248*Assembly!V$4+$AZ248*Assembly!V$5+$BA248*Assembly!V$6+$BB248*Assembly!V$7+$BC248*Assembly!V$8+$BD248*Assembly!V$9+$BE248*Assembly!V$10+$BF248*Assembly!V$11+$BG248*Assembly!V$12+$BH248*Assembly!V$13+$BI248*Assembly!V$14+$BJ248*Assembly!V$15+$BK248*Assembly!V$16+$BL248*Assembly!V$17+$BM248*Assembly!V$18+$BN248*Assembly!V$19+$BO248*Assembly!V$20+$BP248*Assembly!V$21+$BQ248*Assembly!V$22+$BR248*Assembly!V$23+$BS248*Assembly!V$24</f>
        <v>0</v>
      </c>
      <c r="CO248" s="424" t="str">
        <f>CE248*Refining!$F$3</f>
        <v>38</v>
      </c>
      <c r="CP248" s="424" t="str">
        <f>CF248*Refining!$F$4</f>
        <v>0</v>
      </c>
      <c r="CQ248" s="424" t="str">
        <f>CG248*Refining!$F$5</f>
        <v>0</v>
      </c>
      <c r="CR248" s="424" t="str">
        <f>CH248*Refining!$F$6</f>
        <v>0</v>
      </c>
      <c r="CS248" s="424" t="str">
        <f>CI248*Refining!$F$7</f>
        <v>0</v>
      </c>
      <c r="CT248" s="424" t="str">
        <f>CJ248*Refining!$F$8</f>
        <v>0</v>
      </c>
      <c r="CU248" s="424" t="str">
        <f>CK248*Refining!$F$9</f>
        <v>0</v>
      </c>
      <c r="CV248" s="424" t="str">
        <f>CL248*Refining!$F$10</f>
        <v>0</v>
      </c>
      <c r="CW248" s="424" t="str">
        <f>CM248*Refining!$F$11</f>
        <v>0</v>
      </c>
      <c r="CX248" s="424" t="str">
        <f>CN248*Refining!$F$12</f>
        <v>0</v>
      </c>
      <c r="CY248" s="441" t="str">
        <f t="shared" ref="CY248:DR248" si="1000">IF(CE248 = 0, "", CE248)</f>
        <v>21</v>
      </c>
      <c r="CZ248" s="442" t="str">
        <f t="shared" si="1000"/>
        <v/>
      </c>
      <c r="DA248" s="442" t="str">
        <f t="shared" si="1000"/>
        <v/>
      </c>
      <c r="DB248" s="443" t="str">
        <f t="shared" si="1000"/>
        <v/>
      </c>
      <c r="DC248" s="444" t="str">
        <f t="shared" si="1000"/>
        <v/>
      </c>
      <c r="DD248" s="442" t="str">
        <f t="shared" si="1000"/>
        <v/>
      </c>
      <c r="DE248" s="444" t="str">
        <f t="shared" si="1000"/>
        <v/>
      </c>
      <c r="DF248" s="444" t="str">
        <f t="shared" si="1000"/>
        <v/>
      </c>
      <c r="DG248" s="442" t="str">
        <f t="shared" si="1000"/>
        <v/>
      </c>
      <c r="DH248" s="445" t="str">
        <f t="shared" si="1000"/>
        <v/>
      </c>
      <c r="DI248" s="441" t="str">
        <f t="shared" si="1000"/>
        <v>38</v>
      </c>
      <c r="DJ248" s="442" t="str">
        <f t="shared" si="1000"/>
        <v/>
      </c>
      <c r="DK248" s="442" t="str">
        <f t="shared" si="1000"/>
        <v/>
      </c>
      <c r="DL248" s="442" t="str">
        <f t="shared" si="1000"/>
        <v/>
      </c>
      <c r="DM248" s="446" t="str">
        <f t="shared" si="1000"/>
        <v/>
      </c>
      <c r="DN248" s="442" t="str">
        <f t="shared" si="1000"/>
        <v/>
      </c>
      <c r="DO248" s="442" t="str">
        <f t="shared" si="1000"/>
        <v/>
      </c>
      <c r="DP248" s="442" t="str">
        <f t="shared" si="1000"/>
        <v/>
      </c>
      <c r="DQ248" s="442" t="str">
        <f t="shared" si="1000"/>
        <v/>
      </c>
      <c r="DR248" s="445" t="str">
        <f t="shared" si="1000"/>
        <v/>
      </c>
      <c r="DS248" s="447" t="str">
        <f t="shared" si="15"/>
        <v>21</v>
      </c>
      <c r="DT248" s="448" t="str">
        <f t="shared" si="16"/>
        <v>38</v>
      </c>
      <c r="DU248" s="434" t="str">
        <f>CY248*'Ores &amp; Ingots'!$C$3+CZ248*'Ores &amp; Ingots'!$C$4+DA248*'Ores &amp; Ingots'!$C$5+DB248*'Ores &amp; Ingots'!$C$6+DC248*'Ores &amp; Ingots'!$C$7+DD248*'Ores &amp; Ingots'!$C$8+DE248*'Ores &amp; Ingots'!$C$9+DF248*'Ores &amp; Ingots'!$C$10+DG248*'Ores &amp; Ingots'!$C$11+DH248*'Ores &amp; Ingots'!$C$12</f>
        <v>3</v>
      </c>
      <c r="DV248" s="434" t="str">
        <f>DI248*'Ores &amp; Ingots'!$B$3+DJ248*'Ores &amp; Ingots'!$B$4+DK248*'Ores &amp; Ingots'!$B$5+DL248*'Ores &amp; Ingots'!$B$6+DM248*'Ores &amp; Ingots'!$B$7+DN248*'Ores &amp; Ingots'!$B$8+DO248*'Ores &amp; Ingots'!$B$9+DP248*'Ores &amp; Ingots'!$B$10+DQ248*'Ores &amp; Ingots'!$B$11+DR248*'Ores &amp; Ingots'!$B$12</f>
        <v>14</v>
      </c>
      <c r="DW248" s="448" t="str">
        <f>CY248*Refining!$G$3+CZ248*Refining!$G$4+DA248*Refining!$G$5+DB248*Refining!$G$6+DC248*Refining!$G$7+DD248*Refining!$G$8+DE248*Refining!$G$9+DF248*Refining!$G$10+DG248*Refining!$G$11+DH248*Refining!$G$12</f>
        <v>1</v>
      </c>
      <c r="DX248" s="448" t="str">
        <f t="shared" si="17"/>
        <v>224</v>
      </c>
      <c r="DY248" s="449" t="str">
        <f t="shared" si="18"/>
        <v>0.0002</v>
      </c>
      <c r="DZ248" s="447" t="str">
        <f t="shared" si="19"/>
        <v>7</v>
      </c>
      <c r="EA248" s="446" t="str">
        <f t="shared" ref="EA248:EB248" si="1001">DZ248/60</f>
        <v>0.1</v>
      </c>
      <c r="EB248" s="446" t="str">
        <f t="shared" si="1001"/>
        <v>0.0</v>
      </c>
      <c r="EC248" s="450" t="str">
        <f t="shared" si="21"/>
        <v>0.00</v>
      </c>
      <c r="ED248" s="447" t="str">
        <f t="shared" si="22"/>
        <v>380</v>
      </c>
      <c r="EE248" s="446" t="str">
        <f t="shared" ref="EE248:EF248" si="1002">ED248/1000</f>
        <v>0.4</v>
      </c>
      <c r="EF248" s="451" t="str">
        <f t="shared" si="1002"/>
        <v>0.00</v>
      </c>
      <c r="EG248" s="452" t="str">
        <f t="shared" si="24"/>
        <v>0.0004</v>
      </c>
      <c r="EH248" s="225" t="s">
        <v>12</v>
      </c>
    </row>
    <row r="249">
      <c r="A249" s="33"/>
      <c r="B249" s="336" t="s">
        <v>1058</v>
      </c>
      <c r="C249" s="227" t="s">
        <v>885</v>
      </c>
      <c r="D249" s="227">
        <v>1.0</v>
      </c>
      <c r="E249" s="227">
        <v>1.0</v>
      </c>
      <c r="F249" s="227">
        <v>1.0</v>
      </c>
      <c r="G249" s="453" t="str">
        <f t="shared" si="5"/>
        <v>0.125</v>
      </c>
      <c r="H249" s="454">
        <v>3.0</v>
      </c>
      <c r="I249" s="454">
        <v>7.5</v>
      </c>
      <c r="J249" s="454" t="str">
        <f>H249/Main!$D$9</f>
        <v>3</v>
      </c>
      <c r="K249" s="454" t="str">
        <f>I249/Main!$D$10</f>
        <v>7.5</v>
      </c>
      <c r="L249" s="455" t="str">
        <f t="shared" si="6"/>
        <v>2.5</v>
      </c>
      <c r="M249" s="455">
        <v>1.0</v>
      </c>
      <c r="N249" s="456"/>
      <c r="O249" s="456"/>
      <c r="P249" s="456"/>
      <c r="Q249" s="457"/>
      <c r="R249" s="456"/>
      <c r="S249" s="458"/>
      <c r="T249" s="458"/>
      <c r="U249" s="456"/>
      <c r="V249" s="456"/>
      <c r="W249" s="530"/>
      <c r="X249" s="458"/>
      <c r="Y249" s="456"/>
      <c r="Z249" s="456"/>
      <c r="AA249" s="456"/>
      <c r="AB249" s="456"/>
      <c r="AC249" s="531"/>
      <c r="AD249" s="498">
        <v>1.0</v>
      </c>
      <c r="AE249" s="434">
        <v>0.0</v>
      </c>
      <c r="AF249" s="434">
        <v>0.0</v>
      </c>
      <c r="AG249" s="434">
        <v>0.0</v>
      </c>
      <c r="AH249" s="434">
        <v>0.0</v>
      </c>
      <c r="AI249" s="434">
        <v>0.0</v>
      </c>
      <c r="AJ249" s="434">
        <v>0.0</v>
      </c>
      <c r="AK249" s="434">
        <v>0.0</v>
      </c>
      <c r="AL249" s="434">
        <v>0.0</v>
      </c>
      <c r="AM249" s="434">
        <v>0.0</v>
      </c>
      <c r="AN249" s="434">
        <v>0.0</v>
      </c>
      <c r="AO249" s="434">
        <v>0.0</v>
      </c>
      <c r="AP249" s="434">
        <v>0.0</v>
      </c>
      <c r="AQ249" s="434">
        <v>0.0</v>
      </c>
      <c r="AR249" s="434">
        <v>0.0</v>
      </c>
      <c r="AS249" s="434">
        <v>0.0</v>
      </c>
      <c r="AT249" s="434">
        <v>0.0</v>
      </c>
      <c r="AU249" s="434">
        <v>0.0</v>
      </c>
      <c r="AV249" s="434">
        <v>0.0</v>
      </c>
      <c r="AW249" s="434">
        <v>0.0</v>
      </c>
      <c r="AX249" s="434">
        <v>0.0</v>
      </c>
      <c r="AY249" s="537" t="str">
        <f t="shared" ref="AY249:BS249" si="1003">IF(AD249 = 0, "", AD249)</f>
        <v>1</v>
      </c>
      <c r="AZ249" s="430" t="str">
        <f t="shared" si="1003"/>
        <v/>
      </c>
      <c r="BA249" s="430" t="str">
        <f t="shared" si="1003"/>
        <v/>
      </c>
      <c r="BB249" s="430" t="str">
        <f t="shared" si="1003"/>
        <v/>
      </c>
      <c r="BC249" s="430" t="str">
        <f t="shared" si="1003"/>
        <v/>
      </c>
      <c r="BD249" s="430" t="str">
        <f t="shared" si="1003"/>
        <v/>
      </c>
      <c r="BE249" s="430" t="str">
        <f t="shared" si="1003"/>
        <v/>
      </c>
      <c r="BF249" s="430" t="str">
        <f t="shared" si="1003"/>
        <v/>
      </c>
      <c r="BG249" s="430" t="str">
        <f t="shared" si="1003"/>
        <v/>
      </c>
      <c r="BH249" s="430" t="str">
        <f t="shared" si="1003"/>
        <v/>
      </c>
      <c r="BI249" s="430" t="str">
        <f t="shared" si="1003"/>
        <v/>
      </c>
      <c r="BJ249" s="430" t="str">
        <f t="shared" si="1003"/>
        <v/>
      </c>
      <c r="BK249" s="430" t="str">
        <f t="shared" si="1003"/>
        <v/>
      </c>
      <c r="BL249" s="430" t="str">
        <f t="shared" si="1003"/>
        <v/>
      </c>
      <c r="BM249" s="430" t="str">
        <f t="shared" si="1003"/>
        <v/>
      </c>
      <c r="BN249" s="430" t="str">
        <f t="shared" si="1003"/>
        <v/>
      </c>
      <c r="BO249" s="430" t="str">
        <f t="shared" si="1003"/>
        <v/>
      </c>
      <c r="BP249" s="430" t="str">
        <f t="shared" si="1003"/>
        <v/>
      </c>
      <c r="BQ249" s="430" t="str">
        <f t="shared" si="1003"/>
        <v/>
      </c>
      <c r="BR249" s="430" t="str">
        <f t="shared" si="1003"/>
        <v/>
      </c>
      <c r="BS249" s="432" t="str">
        <f t="shared" si="1003"/>
        <v/>
      </c>
      <c r="BT249" s="433" t="str">
        <f>$AY249*Assembly!Y$4+$AZ249*Assembly!Y$5+$BA249*Assembly!Y$6+$BB249*Assembly!Y$7+$BC249*Assembly!Y$8+$BD249*Assembly!Y$9+$BE249*Assembly!Y$10+$BF249*Assembly!Y$11+$BG249*Assembly!Y$12+$BH249*Assembly!Y$13+$BI249*Assembly!Y$14+$BJ249*Assembly!Y$15+$BK249*Assembly!Y$16+$BL249*Assembly!Y$17+$BM249*Assembly!Y$18+$BN249*Assembly!Y$19+$BO249*Assembly!Y$20+$BP249*Assembly!Y$21+$BQ249*Assembly!Y$22+$BR249*Assembly!Y$23+$BS249*Assembly!Y$24</f>
        <v>20</v>
      </c>
      <c r="BU249" s="434" t="str">
        <f t="shared" si="8"/>
        <v>160</v>
      </c>
      <c r="BV249" s="434" t="str">
        <f>$AY249*Assembly!AC$4+$AZ249*Assembly!AC$5+$BA249*Assembly!AC$6+$BB249*Assembly!AC$7+$BC249*Assembly!AC$8+$BD249*Assembly!AC$9+$BE249*Assembly!AC$10+$BF249*Assembly!AC$11+$BG249*Assembly!AC$12+$BH249*Assembly!AC$13+$BI249*Assembly!AC$14+$BJ249*Assembly!AC$15+$BK249*Assembly!AC$16+$BL249*Assembly!AC$17+$BM249*Assembly!AC$18+$BN249*Assembly!AC$19+$BO249*Assembly!AC$20+$BP249*Assembly!AC$21+$BQ249*Assembly!AC$22+$BR249*Assembly!AC$23+$BS249*Assembly!AC$24</f>
        <v>100</v>
      </c>
      <c r="BW249" s="435" t="str">
        <f t="shared" si="9"/>
        <v>5.00</v>
      </c>
      <c r="BX249" s="436" t="str">
        <f t="shared" si="10"/>
        <v>800</v>
      </c>
      <c r="BY249" s="437" t="str">
        <f t="shared" si="11"/>
        <v>0.6</v>
      </c>
      <c r="BZ249" s="438"/>
      <c r="CA249" s="434" t="str">
        <f>$AY249*Assembly!X$4+$AZ249*Assembly!X$5+$BA249*Assembly!X$6+$BB249*Assembly!X$7+$BC249*Assembly!X$8+$BD249*Assembly!X$9+$BE249*Assembly!X$10+$BF249*Assembly!X$11+$BG249*Assembly!X$12+$BH249*Assembly!X$13+$BI249*Assembly!X$14+$BJ249*Assembly!X$15+$BK249*Assembly!X$16+$BL249*Assembly!X$17+$BM249*Assembly!X$18+$BN249*Assembly!X$19+$BO249*Assembly!X$20+$BP249*Assembly!X$21+$BQ249*Assembly!X$22+$BR249*Assembly!X$23+$BS249*Assembly!X$24</f>
        <v>1</v>
      </c>
      <c r="CB249" s="434" t="str">
        <f t="shared" si="12"/>
        <v>156</v>
      </c>
      <c r="CC249" s="439" t="str">
        <f t="shared" si="13"/>
        <v>0.0002</v>
      </c>
      <c r="CD249" s="440" t="str">
        <f>$AY249*Assembly!AB$4+$AZ249*Assembly!AB$5+$BA249*Assembly!AB$6+$BB249*Assembly!AB$7+$BC249*Assembly!AB$8+$BD249*Assembly!AB$9+$BE249*Assembly!AB$10+$BF249*Assembly!AB$11+$BG249*Assembly!AB$12+$BH249*Assembly!AB$13+$BI249*Assembly!AB$14+$BJ249*Assembly!AB$15+$BK249*Assembly!AB$16+$BL249*Assembly!AB$17+$BM249*Assembly!AB$18+$BN249*Assembly!AB$19+$BO249*Assembly!AB$20+$BP249*Assembly!AB$21+$BQ249*Assembly!AB$22+$BR249*Assembly!AB$23+$BS249*Assembly!AB$24</f>
        <v>3</v>
      </c>
      <c r="CE249" s="457" t="str">
        <f>$AY249*Assembly!M$4+$AZ249*Assembly!M$5+$BA249*Assembly!M$6+$BB249*Assembly!M$7+$BC249*Assembly!M$8+$BD249*Assembly!M$9+$BE249*Assembly!M$10+$BF249*Assembly!M$11+$BG249*Assembly!M$12+$BH249*Assembly!M$13+$BI249*Assembly!M$14+$BJ249*Assembly!M$15+$BK249*Assembly!M$16+$BL249*Assembly!M$17+$BM249*Assembly!M$18+$BN249*Assembly!M$19+$BO249*Assembly!M$20+$BP249*Assembly!M$21+$BQ249*Assembly!M$22+$BR249*Assembly!M$23+$BS249*Assembly!M$24</f>
        <v>21</v>
      </c>
      <c r="CF249" s="457" t="str">
        <f>$AY249*Assembly!N$4+$AZ249*Assembly!N$5+$BA249*Assembly!N$6+$BB249*Assembly!N$7+$BC249*Assembly!N$8+$BD249*Assembly!N$9+$BE249*Assembly!N$10+$BF249*Assembly!N$11+$BG249*Assembly!N$12+$BH249*Assembly!N$13+$BI249*Assembly!N$14+$BJ249*Assembly!N$15+$BK249*Assembly!N$16+$BL249*Assembly!N$17+$BM249*Assembly!N$18+$BN249*Assembly!N$19+$BO249*Assembly!N$20+$BP249*Assembly!N$21+$BQ249*Assembly!N$22+$BR249*Assembly!N$23+$BS249*Assembly!N$24</f>
        <v>0</v>
      </c>
      <c r="CG249" s="457" t="str">
        <f>$AY249*Assembly!O$4+$AZ249*Assembly!O$5+$BA249*Assembly!O$6+$BB249*Assembly!O$7+$BC249*Assembly!O$8+$BD249*Assembly!O$9+$BE249*Assembly!O$10+$BF249*Assembly!O$11+$BG249*Assembly!O$12+$BH249*Assembly!O$13+$BI249*Assembly!O$14+$BJ249*Assembly!O$15+$BK249*Assembly!O$16+$BL249*Assembly!O$17+$BM249*Assembly!O$18+$BN249*Assembly!O$19+$BO249*Assembly!O$20+$BP249*Assembly!O$21+$BQ249*Assembly!O$22+$BR249*Assembly!O$23+$BS249*Assembly!O$24</f>
        <v>0</v>
      </c>
      <c r="CH249" s="454" t="str">
        <f>$AY249*Assembly!P$4+$AZ249*Assembly!P$5+$BA249*Assembly!P$6+$BB249*Assembly!P$7+$BC249*Assembly!P$8+$BD249*Assembly!P$9+$BE249*Assembly!P$10+$BF249*Assembly!P$11+$BG249*Assembly!P$12+$BH249*Assembly!P$13+$BI249*Assembly!P$14+$BJ249*Assembly!P$15+$BK249*Assembly!P$16+$BL249*Assembly!P$17+$BM249*Assembly!P$18+$BN249*Assembly!P$19+$BO249*Assembly!P$20+$BP249*Assembly!P$21+$BQ249*Assembly!P$22+$BR249*Assembly!P$23+$BS249*Assembly!P$24</f>
        <v>0</v>
      </c>
      <c r="CI249" s="454" t="str">
        <f>$AY249*Assembly!Q$4+$AZ249*Assembly!Q$5+$BA249*Assembly!Q$6+$BB249*Assembly!Q$7+$BC249*Assembly!Q$8+$BD249*Assembly!Q$9+$BE249*Assembly!Q$10+$BF249*Assembly!Q$11+$BG249*Assembly!Q$12+$BH249*Assembly!Q$13+$BI249*Assembly!Q$14+$BJ249*Assembly!Q$15+$BK249*Assembly!Q$16+$BL249*Assembly!Q$17+$BM249*Assembly!Q$18+$BN249*Assembly!Q$19+$BO249*Assembly!Q$20+$BP249*Assembly!Q$21+$BQ249*Assembly!Q$22+$BR249*Assembly!Q$23+$BS249*Assembly!Q$24</f>
        <v>0</v>
      </c>
      <c r="CJ249" s="457" t="str">
        <f>$AY249*Assembly!R$4+$AZ249*Assembly!R$5+$BA249*Assembly!R$6+$BB249*Assembly!R$7+$BC249*Assembly!R$8+$BD249*Assembly!R$9+$BE249*Assembly!R$10+$BF249*Assembly!R$11+$BG249*Assembly!R$12+$BH249*Assembly!R$13+$BI249*Assembly!R$14+$BJ249*Assembly!R$15+$BK249*Assembly!R$16+$BL249*Assembly!R$17+$BM249*Assembly!R$18+$BN249*Assembly!R$19+$BO249*Assembly!R$20+$BP249*Assembly!R$21+$BQ249*Assembly!R$22+$BR249*Assembly!R$23+$BS249*Assembly!R$24</f>
        <v>0</v>
      </c>
      <c r="CK249" s="454" t="str">
        <f>$AY249*Assembly!S$4+$AZ249*Assembly!S$5+$BA249*Assembly!S$6+$BB249*Assembly!S$7+$BC249*Assembly!S$8+$BD249*Assembly!S$9+$BE249*Assembly!S$10+$BF249*Assembly!S$11+$BG249*Assembly!S$12+$BH249*Assembly!S$13+$BI249*Assembly!S$14+$BJ249*Assembly!S$15+$BK249*Assembly!S$16+$BL249*Assembly!S$17+$BM249*Assembly!S$18+$BN249*Assembly!S$19+$BO249*Assembly!S$20+$BP249*Assembly!S$21+$BQ249*Assembly!S$22+$BR249*Assembly!S$23+$BS249*Assembly!S$24</f>
        <v>0</v>
      </c>
      <c r="CL249" s="454" t="str">
        <f>$AY249*Assembly!T$4+$AZ249*Assembly!T$5+$BA249*Assembly!T$6+$BB249*Assembly!T$7+$BC249*Assembly!T$8+$BD249*Assembly!T$9+$BE249*Assembly!T$10+$BF249*Assembly!T$11+$BG249*Assembly!T$12+$BH249*Assembly!T$13+$BI249*Assembly!T$14+$BJ249*Assembly!T$15+$BK249*Assembly!T$16+$BL249*Assembly!T$17+$BM249*Assembly!T$18+$BN249*Assembly!T$19+$BO249*Assembly!T$20+$BP249*Assembly!T$21+$BQ249*Assembly!T$22+$BR249*Assembly!T$23+$BS249*Assembly!T$24</f>
        <v>0</v>
      </c>
      <c r="CM249" s="454" t="str">
        <f>$AY249*Assembly!U$4+$AZ249*Assembly!U$5+$BA249*Assembly!U$6+$BB249*Assembly!U$7+$BC249*Assembly!U$8+$BD249*Assembly!U$9+$BE249*Assembly!U$10+$BF249*Assembly!U$11+$BG249*Assembly!U$12+$BH249*Assembly!U$13+$BI249*Assembly!U$14+$BJ249*Assembly!U$15+$BK249*Assembly!U$16+$BL249*Assembly!U$17+$BM249*Assembly!U$18+$BN249*Assembly!U$19+$BO249*Assembly!U$20+$BP249*Assembly!U$21+$BQ249*Assembly!U$22+$BR249*Assembly!U$23+$BS249*Assembly!U$24</f>
        <v>0</v>
      </c>
      <c r="CN249" s="457" t="str">
        <f>$AY249*Assembly!V$4+$AZ249*Assembly!V$5+$BA249*Assembly!V$6+$BB249*Assembly!V$7+$BC249*Assembly!V$8+$BD249*Assembly!V$9+$BE249*Assembly!V$10+$BF249*Assembly!V$11+$BG249*Assembly!V$12+$BH249*Assembly!V$13+$BI249*Assembly!V$14+$BJ249*Assembly!V$15+$BK249*Assembly!V$16+$BL249*Assembly!V$17+$BM249*Assembly!V$18+$BN249*Assembly!V$19+$BO249*Assembly!V$20+$BP249*Assembly!V$21+$BQ249*Assembly!V$22+$BR249*Assembly!V$23+$BS249*Assembly!V$24</f>
        <v>0</v>
      </c>
      <c r="CO249" s="457" t="str">
        <f>CE249*Refining!$F$3</f>
        <v>38</v>
      </c>
      <c r="CP249" s="457" t="str">
        <f>CF249*Refining!$F$4</f>
        <v>0</v>
      </c>
      <c r="CQ249" s="457" t="str">
        <f>CG249*Refining!$F$5</f>
        <v>0</v>
      </c>
      <c r="CR249" s="457" t="str">
        <f>CH249*Refining!$F$6</f>
        <v>0</v>
      </c>
      <c r="CS249" s="457" t="str">
        <f>CI249*Refining!$F$7</f>
        <v>0</v>
      </c>
      <c r="CT249" s="457" t="str">
        <f>CJ249*Refining!$F$8</f>
        <v>0</v>
      </c>
      <c r="CU249" s="457" t="str">
        <f>CK249*Refining!$F$9</f>
        <v>0</v>
      </c>
      <c r="CV249" s="457" t="str">
        <f>CL249*Refining!$F$10</f>
        <v>0</v>
      </c>
      <c r="CW249" s="457" t="str">
        <f>CM249*Refining!$F$11</f>
        <v>0</v>
      </c>
      <c r="CX249" s="457" t="str">
        <f>CN249*Refining!$F$12</f>
        <v>0</v>
      </c>
      <c r="CY249" s="441" t="str">
        <f t="shared" ref="CY249:DR249" si="1004">IF(CE249 = 0, "", CE249)</f>
        <v>21</v>
      </c>
      <c r="CZ249" s="442" t="str">
        <f t="shared" si="1004"/>
        <v/>
      </c>
      <c r="DA249" s="442" t="str">
        <f t="shared" si="1004"/>
        <v/>
      </c>
      <c r="DB249" s="443" t="str">
        <f t="shared" si="1004"/>
        <v/>
      </c>
      <c r="DC249" s="444" t="str">
        <f t="shared" si="1004"/>
        <v/>
      </c>
      <c r="DD249" s="442" t="str">
        <f t="shared" si="1004"/>
        <v/>
      </c>
      <c r="DE249" s="444" t="str">
        <f t="shared" si="1004"/>
        <v/>
      </c>
      <c r="DF249" s="444" t="str">
        <f t="shared" si="1004"/>
        <v/>
      </c>
      <c r="DG249" s="442" t="str">
        <f t="shared" si="1004"/>
        <v/>
      </c>
      <c r="DH249" s="445" t="str">
        <f t="shared" si="1004"/>
        <v/>
      </c>
      <c r="DI249" s="441" t="str">
        <f t="shared" si="1004"/>
        <v>38</v>
      </c>
      <c r="DJ249" s="442" t="str">
        <f t="shared" si="1004"/>
        <v/>
      </c>
      <c r="DK249" s="442" t="str">
        <f t="shared" si="1004"/>
        <v/>
      </c>
      <c r="DL249" s="442" t="str">
        <f t="shared" si="1004"/>
        <v/>
      </c>
      <c r="DM249" s="446" t="str">
        <f t="shared" si="1004"/>
        <v/>
      </c>
      <c r="DN249" s="442" t="str">
        <f t="shared" si="1004"/>
        <v/>
      </c>
      <c r="DO249" s="442" t="str">
        <f t="shared" si="1004"/>
        <v/>
      </c>
      <c r="DP249" s="442" t="str">
        <f t="shared" si="1004"/>
        <v/>
      </c>
      <c r="DQ249" s="442" t="str">
        <f t="shared" si="1004"/>
        <v/>
      </c>
      <c r="DR249" s="445" t="str">
        <f t="shared" si="1004"/>
        <v/>
      </c>
      <c r="DS249" s="447" t="str">
        <f t="shared" si="15"/>
        <v>21</v>
      </c>
      <c r="DT249" s="448" t="str">
        <f t="shared" si="16"/>
        <v>38</v>
      </c>
      <c r="DU249" s="434" t="str">
        <f>CY249*'Ores &amp; Ingots'!$C$3+CZ249*'Ores &amp; Ingots'!$C$4+DA249*'Ores &amp; Ingots'!$C$5+DB249*'Ores &amp; Ingots'!$C$6+DC249*'Ores &amp; Ingots'!$C$7+DD249*'Ores &amp; Ingots'!$C$8+DE249*'Ores &amp; Ingots'!$C$9+DF249*'Ores &amp; Ingots'!$C$10+DG249*'Ores &amp; Ingots'!$C$11+DH249*'Ores &amp; Ingots'!$C$12</f>
        <v>3</v>
      </c>
      <c r="DV249" s="434" t="str">
        <f>DI249*'Ores &amp; Ingots'!$B$3+DJ249*'Ores &amp; Ingots'!$B$4+DK249*'Ores &amp; Ingots'!$B$5+DL249*'Ores &amp; Ingots'!$B$6+DM249*'Ores &amp; Ingots'!$B$7+DN249*'Ores &amp; Ingots'!$B$8+DO249*'Ores &amp; Ingots'!$B$9+DP249*'Ores &amp; Ingots'!$B$10+DQ249*'Ores &amp; Ingots'!$B$11+DR249*'Ores &amp; Ingots'!$B$12</f>
        <v>14</v>
      </c>
      <c r="DW249" s="448" t="str">
        <f>CY249*Refining!$G$3+CZ249*Refining!$G$4+DA249*Refining!$G$5+DB249*Refining!$G$6+DC249*Refining!$G$7+DD249*Refining!$G$8+DE249*Refining!$G$9+DF249*Refining!$G$10+DG249*Refining!$G$11+DH249*Refining!$G$12</f>
        <v>1</v>
      </c>
      <c r="DX249" s="448" t="str">
        <f t="shared" si="17"/>
        <v>224</v>
      </c>
      <c r="DY249" s="449" t="str">
        <f t="shared" si="18"/>
        <v>0.0002</v>
      </c>
      <c r="DZ249" s="447" t="str">
        <f t="shared" si="19"/>
        <v>5</v>
      </c>
      <c r="EA249" s="446" t="str">
        <f t="shared" ref="EA249:EB249" si="1005">DZ249/60</f>
        <v>0.1</v>
      </c>
      <c r="EB249" s="446" t="str">
        <f t="shared" si="1005"/>
        <v>0.0</v>
      </c>
      <c r="EC249" s="450" t="str">
        <f t="shared" si="21"/>
        <v>0.00</v>
      </c>
      <c r="ED249" s="447" t="str">
        <f t="shared" si="22"/>
        <v>380</v>
      </c>
      <c r="EE249" s="446" t="str">
        <f t="shared" ref="EE249:EF249" si="1006">ED249/1000</f>
        <v>0.4</v>
      </c>
      <c r="EF249" s="451" t="str">
        <f t="shared" si="1006"/>
        <v>0.00</v>
      </c>
      <c r="EG249" s="452" t="str">
        <f t="shared" si="24"/>
        <v>0.0004</v>
      </c>
      <c r="EH249" s="225" t="s">
        <v>12</v>
      </c>
    </row>
    <row r="250">
      <c r="A250" s="33"/>
      <c r="B250" s="336" t="s">
        <v>1059</v>
      </c>
      <c r="C250" s="227" t="s">
        <v>885</v>
      </c>
      <c r="D250" s="227">
        <v>1.0</v>
      </c>
      <c r="E250" s="227">
        <v>1.0</v>
      </c>
      <c r="F250" s="227">
        <v>1.0</v>
      </c>
      <c r="G250" s="420" t="str">
        <f t="shared" si="5"/>
        <v>0.125</v>
      </c>
      <c r="H250" s="421">
        <v>5.0</v>
      </c>
      <c r="I250" s="421">
        <v>12.5</v>
      </c>
      <c r="J250" s="421" t="str">
        <f>H250/Main!$D$9</f>
        <v>5</v>
      </c>
      <c r="K250" s="421" t="str">
        <f>I250/Main!$D$10</f>
        <v>12.5</v>
      </c>
      <c r="L250" s="422" t="str">
        <f t="shared" si="6"/>
        <v>2.5</v>
      </c>
      <c r="M250" s="422">
        <v>1.0</v>
      </c>
      <c r="N250" s="423"/>
      <c r="O250" s="423"/>
      <c r="P250" s="423"/>
      <c r="Q250" s="424"/>
      <c r="R250" s="423"/>
      <c r="S250" s="425"/>
      <c r="T250" s="425"/>
      <c r="U250" s="423"/>
      <c r="V250" s="423"/>
      <c r="W250" s="425"/>
      <c r="X250" s="425"/>
      <c r="Y250" s="423"/>
      <c r="Z250" s="423"/>
      <c r="AA250" s="423"/>
      <c r="AB250" s="423"/>
      <c r="AC250" s="523"/>
      <c r="AD250" s="498">
        <v>1.0</v>
      </c>
      <c r="AE250" s="434">
        <v>0.0</v>
      </c>
      <c r="AF250" s="434">
        <v>0.0</v>
      </c>
      <c r="AG250" s="434">
        <v>0.0</v>
      </c>
      <c r="AH250" s="434">
        <v>0.0</v>
      </c>
      <c r="AI250" s="434">
        <v>0.0</v>
      </c>
      <c r="AJ250" s="434">
        <v>0.0</v>
      </c>
      <c r="AK250" s="434">
        <v>0.0</v>
      </c>
      <c r="AL250" s="434">
        <v>0.0</v>
      </c>
      <c r="AM250" s="434">
        <v>0.0</v>
      </c>
      <c r="AN250" s="434">
        <v>0.0</v>
      </c>
      <c r="AO250" s="434">
        <v>0.0</v>
      </c>
      <c r="AP250" s="434">
        <v>0.0</v>
      </c>
      <c r="AQ250" s="434">
        <v>0.0</v>
      </c>
      <c r="AR250" s="434">
        <v>0.0</v>
      </c>
      <c r="AS250" s="434">
        <v>0.0</v>
      </c>
      <c r="AT250" s="434">
        <v>0.0</v>
      </c>
      <c r="AU250" s="434">
        <v>0.0</v>
      </c>
      <c r="AV250" s="434">
        <v>0.0</v>
      </c>
      <c r="AW250" s="434">
        <v>0.0</v>
      </c>
      <c r="AX250" s="434">
        <v>0.0</v>
      </c>
      <c r="AY250" s="537" t="str">
        <f t="shared" ref="AY250:BS250" si="1007">IF(AD250 = 0, "", AD250)</f>
        <v>1</v>
      </c>
      <c r="AZ250" s="430" t="str">
        <f t="shared" si="1007"/>
        <v/>
      </c>
      <c r="BA250" s="430" t="str">
        <f t="shared" si="1007"/>
        <v/>
      </c>
      <c r="BB250" s="430" t="str">
        <f t="shared" si="1007"/>
        <v/>
      </c>
      <c r="BC250" s="430" t="str">
        <f t="shared" si="1007"/>
        <v/>
      </c>
      <c r="BD250" s="430" t="str">
        <f t="shared" si="1007"/>
        <v/>
      </c>
      <c r="BE250" s="430" t="str">
        <f t="shared" si="1007"/>
        <v/>
      </c>
      <c r="BF250" s="430" t="str">
        <f t="shared" si="1007"/>
        <v/>
      </c>
      <c r="BG250" s="430" t="str">
        <f t="shared" si="1007"/>
        <v/>
      </c>
      <c r="BH250" s="430" t="str">
        <f t="shared" si="1007"/>
        <v/>
      </c>
      <c r="BI250" s="430" t="str">
        <f t="shared" si="1007"/>
        <v/>
      </c>
      <c r="BJ250" s="430" t="str">
        <f t="shared" si="1007"/>
        <v/>
      </c>
      <c r="BK250" s="430" t="str">
        <f t="shared" si="1007"/>
        <v/>
      </c>
      <c r="BL250" s="430" t="str">
        <f t="shared" si="1007"/>
        <v/>
      </c>
      <c r="BM250" s="430" t="str">
        <f t="shared" si="1007"/>
        <v/>
      </c>
      <c r="BN250" s="430" t="str">
        <f t="shared" si="1007"/>
        <v/>
      </c>
      <c r="BO250" s="430" t="str">
        <f t="shared" si="1007"/>
        <v/>
      </c>
      <c r="BP250" s="430" t="str">
        <f t="shared" si="1007"/>
        <v/>
      </c>
      <c r="BQ250" s="430" t="str">
        <f t="shared" si="1007"/>
        <v/>
      </c>
      <c r="BR250" s="430" t="str">
        <f t="shared" si="1007"/>
        <v/>
      </c>
      <c r="BS250" s="432" t="str">
        <f t="shared" si="1007"/>
        <v/>
      </c>
      <c r="BT250" s="433" t="str">
        <f>$AY250*Assembly!Y$4+$AZ250*Assembly!Y$5+$BA250*Assembly!Y$6+$BB250*Assembly!Y$7+$BC250*Assembly!Y$8+$BD250*Assembly!Y$9+$BE250*Assembly!Y$10+$BF250*Assembly!Y$11+$BG250*Assembly!Y$12+$BH250*Assembly!Y$13+$BI250*Assembly!Y$14+$BJ250*Assembly!Y$15+$BK250*Assembly!Y$16+$BL250*Assembly!Y$17+$BM250*Assembly!Y$18+$BN250*Assembly!Y$19+$BO250*Assembly!Y$20+$BP250*Assembly!Y$21+$BQ250*Assembly!Y$22+$BR250*Assembly!Y$23+$BS250*Assembly!Y$24</f>
        <v>20</v>
      </c>
      <c r="BU250" s="434" t="str">
        <f t="shared" si="8"/>
        <v>160</v>
      </c>
      <c r="BV250" s="434" t="str">
        <f>$AY250*Assembly!AC$4+$AZ250*Assembly!AC$5+$BA250*Assembly!AC$6+$BB250*Assembly!AC$7+$BC250*Assembly!AC$8+$BD250*Assembly!AC$9+$BE250*Assembly!AC$10+$BF250*Assembly!AC$11+$BG250*Assembly!AC$12+$BH250*Assembly!AC$13+$BI250*Assembly!AC$14+$BJ250*Assembly!AC$15+$BK250*Assembly!AC$16+$BL250*Assembly!AC$17+$BM250*Assembly!AC$18+$BN250*Assembly!AC$19+$BO250*Assembly!AC$20+$BP250*Assembly!AC$21+$BQ250*Assembly!AC$22+$BR250*Assembly!AC$23+$BS250*Assembly!AC$24</f>
        <v>100</v>
      </c>
      <c r="BW250" s="435" t="str">
        <f t="shared" si="9"/>
        <v>5.00</v>
      </c>
      <c r="BX250" s="436" t="str">
        <f t="shared" si="10"/>
        <v>800</v>
      </c>
      <c r="BY250" s="437" t="str">
        <f t="shared" si="11"/>
        <v>0.6</v>
      </c>
      <c r="BZ250" s="438"/>
      <c r="CA250" s="434" t="str">
        <f>$AY250*Assembly!X$4+$AZ250*Assembly!X$5+$BA250*Assembly!X$6+$BB250*Assembly!X$7+$BC250*Assembly!X$8+$BD250*Assembly!X$9+$BE250*Assembly!X$10+$BF250*Assembly!X$11+$BG250*Assembly!X$12+$BH250*Assembly!X$13+$BI250*Assembly!X$14+$BJ250*Assembly!X$15+$BK250*Assembly!X$16+$BL250*Assembly!X$17+$BM250*Assembly!X$18+$BN250*Assembly!X$19+$BO250*Assembly!X$20+$BP250*Assembly!X$21+$BQ250*Assembly!X$22+$BR250*Assembly!X$23+$BS250*Assembly!X$24</f>
        <v>1</v>
      </c>
      <c r="CB250" s="434" t="str">
        <f t="shared" si="12"/>
        <v>156</v>
      </c>
      <c r="CC250" s="439" t="str">
        <f t="shared" si="13"/>
        <v>0.0002</v>
      </c>
      <c r="CD250" s="440" t="str">
        <f>$AY250*Assembly!AB$4+$AZ250*Assembly!AB$5+$BA250*Assembly!AB$6+$BB250*Assembly!AB$7+$BC250*Assembly!AB$8+$BD250*Assembly!AB$9+$BE250*Assembly!AB$10+$BF250*Assembly!AB$11+$BG250*Assembly!AB$12+$BH250*Assembly!AB$13+$BI250*Assembly!AB$14+$BJ250*Assembly!AB$15+$BK250*Assembly!AB$16+$BL250*Assembly!AB$17+$BM250*Assembly!AB$18+$BN250*Assembly!AB$19+$BO250*Assembly!AB$20+$BP250*Assembly!AB$21+$BQ250*Assembly!AB$22+$BR250*Assembly!AB$23+$BS250*Assembly!AB$24</f>
        <v>3</v>
      </c>
      <c r="CE250" s="424" t="str">
        <f>$AY250*Assembly!M$4+$AZ250*Assembly!M$5+$BA250*Assembly!M$6+$BB250*Assembly!M$7+$BC250*Assembly!M$8+$BD250*Assembly!M$9+$BE250*Assembly!M$10+$BF250*Assembly!M$11+$BG250*Assembly!M$12+$BH250*Assembly!M$13+$BI250*Assembly!M$14+$BJ250*Assembly!M$15+$BK250*Assembly!M$16+$BL250*Assembly!M$17+$BM250*Assembly!M$18+$BN250*Assembly!M$19+$BO250*Assembly!M$20+$BP250*Assembly!M$21+$BQ250*Assembly!M$22+$BR250*Assembly!M$23+$BS250*Assembly!M$24</f>
        <v>21</v>
      </c>
      <c r="CF250" s="424" t="str">
        <f>$AY250*Assembly!N$4+$AZ250*Assembly!N$5+$BA250*Assembly!N$6+$BB250*Assembly!N$7+$BC250*Assembly!N$8+$BD250*Assembly!N$9+$BE250*Assembly!N$10+$BF250*Assembly!N$11+$BG250*Assembly!N$12+$BH250*Assembly!N$13+$BI250*Assembly!N$14+$BJ250*Assembly!N$15+$BK250*Assembly!N$16+$BL250*Assembly!N$17+$BM250*Assembly!N$18+$BN250*Assembly!N$19+$BO250*Assembly!N$20+$BP250*Assembly!N$21+$BQ250*Assembly!N$22+$BR250*Assembly!N$23+$BS250*Assembly!N$24</f>
        <v>0</v>
      </c>
      <c r="CG250" s="424" t="str">
        <f>$AY250*Assembly!O$4+$AZ250*Assembly!O$5+$BA250*Assembly!O$6+$BB250*Assembly!O$7+$BC250*Assembly!O$8+$BD250*Assembly!O$9+$BE250*Assembly!O$10+$BF250*Assembly!O$11+$BG250*Assembly!O$12+$BH250*Assembly!O$13+$BI250*Assembly!O$14+$BJ250*Assembly!O$15+$BK250*Assembly!O$16+$BL250*Assembly!O$17+$BM250*Assembly!O$18+$BN250*Assembly!O$19+$BO250*Assembly!O$20+$BP250*Assembly!O$21+$BQ250*Assembly!O$22+$BR250*Assembly!O$23+$BS250*Assembly!O$24</f>
        <v>0</v>
      </c>
      <c r="CH250" s="421" t="str">
        <f>$AY250*Assembly!P$4+$AZ250*Assembly!P$5+$BA250*Assembly!P$6+$BB250*Assembly!P$7+$BC250*Assembly!P$8+$BD250*Assembly!P$9+$BE250*Assembly!P$10+$BF250*Assembly!P$11+$BG250*Assembly!P$12+$BH250*Assembly!P$13+$BI250*Assembly!P$14+$BJ250*Assembly!P$15+$BK250*Assembly!P$16+$BL250*Assembly!P$17+$BM250*Assembly!P$18+$BN250*Assembly!P$19+$BO250*Assembly!P$20+$BP250*Assembly!P$21+$BQ250*Assembly!P$22+$BR250*Assembly!P$23+$BS250*Assembly!P$24</f>
        <v>0</v>
      </c>
      <c r="CI250" s="421" t="str">
        <f>$AY250*Assembly!Q$4+$AZ250*Assembly!Q$5+$BA250*Assembly!Q$6+$BB250*Assembly!Q$7+$BC250*Assembly!Q$8+$BD250*Assembly!Q$9+$BE250*Assembly!Q$10+$BF250*Assembly!Q$11+$BG250*Assembly!Q$12+$BH250*Assembly!Q$13+$BI250*Assembly!Q$14+$BJ250*Assembly!Q$15+$BK250*Assembly!Q$16+$BL250*Assembly!Q$17+$BM250*Assembly!Q$18+$BN250*Assembly!Q$19+$BO250*Assembly!Q$20+$BP250*Assembly!Q$21+$BQ250*Assembly!Q$22+$BR250*Assembly!Q$23+$BS250*Assembly!Q$24</f>
        <v>0</v>
      </c>
      <c r="CJ250" s="424" t="str">
        <f>$AY250*Assembly!R$4+$AZ250*Assembly!R$5+$BA250*Assembly!R$6+$BB250*Assembly!R$7+$BC250*Assembly!R$8+$BD250*Assembly!R$9+$BE250*Assembly!R$10+$BF250*Assembly!R$11+$BG250*Assembly!R$12+$BH250*Assembly!R$13+$BI250*Assembly!R$14+$BJ250*Assembly!R$15+$BK250*Assembly!R$16+$BL250*Assembly!R$17+$BM250*Assembly!R$18+$BN250*Assembly!R$19+$BO250*Assembly!R$20+$BP250*Assembly!R$21+$BQ250*Assembly!R$22+$BR250*Assembly!R$23+$BS250*Assembly!R$24</f>
        <v>0</v>
      </c>
      <c r="CK250" s="421" t="str">
        <f>$AY250*Assembly!S$4+$AZ250*Assembly!S$5+$BA250*Assembly!S$6+$BB250*Assembly!S$7+$BC250*Assembly!S$8+$BD250*Assembly!S$9+$BE250*Assembly!S$10+$BF250*Assembly!S$11+$BG250*Assembly!S$12+$BH250*Assembly!S$13+$BI250*Assembly!S$14+$BJ250*Assembly!S$15+$BK250*Assembly!S$16+$BL250*Assembly!S$17+$BM250*Assembly!S$18+$BN250*Assembly!S$19+$BO250*Assembly!S$20+$BP250*Assembly!S$21+$BQ250*Assembly!S$22+$BR250*Assembly!S$23+$BS250*Assembly!S$24</f>
        <v>0</v>
      </c>
      <c r="CL250" s="421" t="str">
        <f>$AY250*Assembly!T$4+$AZ250*Assembly!T$5+$BA250*Assembly!T$6+$BB250*Assembly!T$7+$BC250*Assembly!T$8+$BD250*Assembly!T$9+$BE250*Assembly!T$10+$BF250*Assembly!T$11+$BG250*Assembly!T$12+$BH250*Assembly!T$13+$BI250*Assembly!T$14+$BJ250*Assembly!T$15+$BK250*Assembly!T$16+$BL250*Assembly!T$17+$BM250*Assembly!T$18+$BN250*Assembly!T$19+$BO250*Assembly!T$20+$BP250*Assembly!T$21+$BQ250*Assembly!T$22+$BR250*Assembly!T$23+$BS250*Assembly!T$24</f>
        <v>0</v>
      </c>
      <c r="CM250" s="421" t="str">
        <f>$AY250*Assembly!U$4+$AZ250*Assembly!U$5+$BA250*Assembly!U$6+$BB250*Assembly!U$7+$BC250*Assembly!U$8+$BD250*Assembly!U$9+$BE250*Assembly!U$10+$BF250*Assembly!U$11+$BG250*Assembly!U$12+$BH250*Assembly!U$13+$BI250*Assembly!U$14+$BJ250*Assembly!U$15+$BK250*Assembly!U$16+$BL250*Assembly!U$17+$BM250*Assembly!U$18+$BN250*Assembly!U$19+$BO250*Assembly!U$20+$BP250*Assembly!U$21+$BQ250*Assembly!U$22+$BR250*Assembly!U$23+$BS250*Assembly!U$24</f>
        <v>0</v>
      </c>
      <c r="CN250" s="424" t="str">
        <f>$AY250*Assembly!V$4+$AZ250*Assembly!V$5+$BA250*Assembly!V$6+$BB250*Assembly!V$7+$BC250*Assembly!V$8+$BD250*Assembly!V$9+$BE250*Assembly!V$10+$BF250*Assembly!V$11+$BG250*Assembly!V$12+$BH250*Assembly!V$13+$BI250*Assembly!V$14+$BJ250*Assembly!V$15+$BK250*Assembly!V$16+$BL250*Assembly!V$17+$BM250*Assembly!V$18+$BN250*Assembly!V$19+$BO250*Assembly!V$20+$BP250*Assembly!V$21+$BQ250*Assembly!V$22+$BR250*Assembly!V$23+$BS250*Assembly!V$24</f>
        <v>0</v>
      </c>
      <c r="CO250" s="424" t="str">
        <f>CE250*Refining!$F$3</f>
        <v>38</v>
      </c>
      <c r="CP250" s="424" t="str">
        <f>CF250*Refining!$F$4</f>
        <v>0</v>
      </c>
      <c r="CQ250" s="424" t="str">
        <f>CG250*Refining!$F$5</f>
        <v>0</v>
      </c>
      <c r="CR250" s="424" t="str">
        <f>CH250*Refining!$F$6</f>
        <v>0</v>
      </c>
      <c r="CS250" s="424" t="str">
        <f>CI250*Refining!$F$7</f>
        <v>0</v>
      </c>
      <c r="CT250" s="424" t="str">
        <f>CJ250*Refining!$F$8</f>
        <v>0</v>
      </c>
      <c r="CU250" s="424" t="str">
        <f>CK250*Refining!$F$9</f>
        <v>0</v>
      </c>
      <c r="CV250" s="424" t="str">
        <f>CL250*Refining!$F$10</f>
        <v>0</v>
      </c>
      <c r="CW250" s="424" t="str">
        <f>CM250*Refining!$F$11</f>
        <v>0</v>
      </c>
      <c r="CX250" s="424" t="str">
        <f>CN250*Refining!$F$12</f>
        <v>0</v>
      </c>
      <c r="CY250" s="441" t="str">
        <f t="shared" ref="CY250:DR250" si="1008">IF(CE250 = 0, "", CE250)</f>
        <v>21</v>
      </c>
      <c r="CZ250" s="442" t="str">
        <f t="shared" si="1008"/>
        <v/>
      </c>
      <c r="DA250" s="442" t="str">
        <f t="shared" si="1008"/>
        <v/>
      </c>
      <c r="DB250" s="443" t="str">
        <f t="shared" si="1008"/>
        <v/>
      </c>
      <c r="DC250" s="444" t="str">
        <f t="shared" si="1008"/>
        <v/>
      </c>
      <c r="DD250" s="442" t="str">
        <f t="shared" si="1008"/>
        <v/>
      </c>
      <c r="DE250" s="444" t="str">
        <f t="shared" si="1008"/>
        <v/>
      </c>
      <c r="DF250" s="444" t="str">
        <f t="shared" si="1008"/>
        <v/>
      </c>
      <c r="DG250" s="442" t="str">
        <f t="shared" si="1008"/>
        <v/>
      </c>
      <c r="DH250" s="445" t="str">
        <f t="shared" si="1008"/>
        <v/>
      </c>
      <c r="DI250" s="441" t="str">
        <f t="shared" si="1008"/>
        <v>38</v>
      </c>
      <c r="DJ250" s="442" t="str">
        <f t="shared" si="1008"/>
        <v/>
      </c>
      <c r="DK250" s="442" t="str">
        <f t="shared" si="1008"/>
        <v/>
      </c>
      <c r="DL250" s="442" t="str">
        <f t="shared" si="1008"/>
        <v/>
      </c>
      <c r="DM250" s="446" t="str">
        <f t="shared" si="1008"/>
        <v/>
      </c>
      <c r="DN250" s="442" t="str">
        <f t="shared" si="1008"/>
        <v/>
      </c>
      <c r="DO250" s="442" t="str">
        <f t="shared" si="1008"/>
        <v/>
      </c>
      <c r="DP250" s="442" t="str">
        <f t="shared" si="1008"/>
        <v/>
      </c>
      <c r="DQ250" s="442" t="str">
        <f t="shared" si="1008"/>
        <v/>
      </c>
      <c r="DR250" s="445" t="str">
        <f t="shared" si="1008"/>
        <v/>
      </c>
      <c r="DS250" s="447" t="str">
        <f t="shared" si="15"/>
        <v>21</v>
      </c>
      <c r="DT250" s="448" t="str">
        <f t="shared" si="16"/>
        <v>38</v>
      </c>
      <c r="DU250" s="434" t="str">
        <f>CY250*'Ores &amp; Ingots'!$C$3+CZ250*'Ores &amp; Ingots'!$C$4+DA250*'Ores &amp; Ingots'!$C$5+DB250*'Ores &amp; Ingots'!$C$6+DC250*'Ores &amp; Ingots'!$C$7+DD250*'Ores &amp; Ingots'!$C$8+DE250*'Ores &amp; Ingots'!$C$9+DF250*'Ores &amp; Ingots'!$C$10+DG250*'Ores &amp; Ingots'!$C$11+DH250*'Ores &amp; Ingots'!$C$12</f>
        <v>3</v>
      </c>
      <c r="DV250" s="434" t="str">
        <f>DI250*'Ores &amp; Ingots'!$B$3+DJ250*'Ores &amp; Ingots'!$B$4+DK250*'Ores &amp; Ingots'!$B$5+DL250*'Ores &amp; Ingots'!$B$6+DM250*'Ores &amp; Ingots'!$B$7+DN250*'Ores &amp; Ingots'!$B$8+DO250*'Ores &amp; Ingots'!$B$9+DP250*'Ores &amp; Ingots'!$B$10+DQ250*'Ores &amp; Ingots'!$B$11+DR250*'Ores &amp; Ingots'!$B$12</f>
        <v>14</v>
      </c>
      <c r="DW250" s="448" t="str">
        <f>CY250*Refining!$G$3+CZ250*Refining!$G$4+DA250*Refining!$G$5+DB250*Refining!$G$6+DC250*Refining!$G$7+DD250*Refining!$G$8+DE250*Refining!$G$9+DF250*Refining!$G$10+DG250*Refining!$G$11+DH250*Refining!$G$12</f>
        <v>1</v>
      </c>
      <c r="DX250" s="448" t="str">
        <f t="shared" si="17"/>
        <v>224</v>
      </c>
      <c r="DY250" s="449" t="str">
        <f t="shared" si="18"/>
        <v>0.0002</v>
      </c>
      <c r="DZ250" s="447" t="str">
        <f t="shared" si="19"/>
        <v>7</v>
      </c>
      <c r="EA250" s="446" t="str">
        <f t="shared" ref="EA250:EB250" si="1009">DZ250/60</f>
        <v>0.1</v>
      </c>
      <c r="EB250" s="446" t="str">
        <f t="shared" si="1009"/>
        <v>0.0</v>
      </c>
      <c r="EC250" s="450" t="str">
        <f t="shared" si="21"/>
        <v>0.00</v>
      </c>
      <c r="ED250" s="447" t="str">
        <f t="shared" si="22"/>
        <v>380</v>
      </c>
      <c r="EE250" s="446" t="str">
        <f t="shared" ref="EE250:EF250" si="1010">ED250/1000</f>
        <v>0.4</v>
      </c>
      <c r="EF250" s="451" t="str">
        <f t="shared" si="1010"/>
        <v>0.00</v>
      </c>
      <c r="EG250" s="452" t="str">
        <f t="shared" si="24"/>
        <v>0.0004</v>
      </c>
      <c r="EH250" s="225" t="s">
        <v>12</v>
      </c>
    </row>
    <row r="251">
      <c r="A251" s="33"/>
      <c r="B251" s="336" t="s">
        <v>1060</v>
      </c>
      <c r="C251" s="227" t="s">
        <v>885</v>
      </c>
      <c r="D251" s="227">
        <v>1.0</v>
      </c>
      <c r="E251" s="227">
        <v>1.0</v>
      </c>
      <c r="F251" s="227">
        <v>1.0</v>
      </c>
      <c r="G251" s="453" t="str">
        <f t="shared" si="5"/>
        <v>0.125</v>
      </c>
      <c r="H251" s="454">
        <v>3.0</v>
      </c>
      <c r="I251" s="454">
        <v>7.5</v>
      </c>
      <c r="J251" s="454" t="str">
        <f>H251/Main!$D$9</f>
        <v>3</v>
      </c>
      <c r="K251" s="454" t="str">
        <f>I251/Main!$D$10</f>
        <v>7.5</v>
      </c>
      <c r="L251" s="455" t="str">
        <f t="shared" si="6"/>
        <v>2.5</v>
      </c>
      <c r="M251" s="455">
        <v>1.0</v>
      </c>
      <c r="N251" s="456"/>
      <c r="O251" s="456"/>
      <c r="P251" s="456"/>
      <c r="Q251" s="457"/>
      <c r="R251" s="456"/>
      <c r="S251" s="458"/>
      <c r="T251" s="458"/>
      <c r="U251" s="456"/>
      <c r="V251" s="456"/>
      <c r="W251" s="530"/>
      <c r="X251" s="458"/>
      <c r="Y251" s="456"/>
      <c r="Z251" s="456"/>
      <c r="AA251" s="456"/>
      <c r="AB251" s="456"/>
      <c r="AC251" s="531"/>
      <c r="AD251" s="498">
        <v>1.0</v>
      </c>
      <c r="AE251" s="434">
        <v>0.0</v>
      </c>
      <c r="AF251" s="434">
        <v>0.0</v>
      </c>
      <c r="AG251" s="434">
        <v>0.0</v>
      </c>
      <c r="AH251" s="434">
        <v>0.0</v>
      </c>
      <c r="AI251" s="434">
        <v>0.0</v>
      </c>
      <c r="AJ251" s="434">
        <v>0.0</v>
      </c>
      <c r="AK251" s="434">
        <v>0.0</v>
      </c>
      <c r="AL251" s="434">
        <v>0.0</v>
      </c>
      <c r="AM251" s="434">
        <v>0.0</v>
      </c>
      <c r="AN251" s="434">
        <v>0.0</v>
      </c>
      <c r="AO251" s="434">
        <v>0.0</v>
      </c>
      <c r="AP251" s="434">
        <v>0.0</v>
      </c>
      <c r="AQ251" s="434">
        <v>0.0</v>
      </c>
      <c r="AR251" s="434">
        <v>0.0</v>
      </c>
      <c r="AS251" s="434">
        <v>0.0</v>
      </c>
      <c r="AT251" s="434">
        <v>0.0</v>
      </c>
      <c r="AU251" s="434">
        <v>0.0</v>
      </c>
      <c r="AV251" s="434">
        <v>0.0</v>
      </c>
      <c r="AW251" s="434">
        <v>0.0</v>
      </c>
      <c r="AX251" s="434">
        <v>0.0</v>
      </c>
      <c r="AY251" s="537" t="str">
        <f t="shared" ref="AY251:BS251" si="1011">IF(AD251 = 0, "", AD251)</f>
        <v>1</v>
      </c>
      <c r="AZ251" s="430" t="str">
        <f t="shared" si="1011"/>
        <v/>
      </c>
      <c r="BA251" s="430" t="str">
        <f t="shared" si="1011"/>
        <v/>
      </c>
      <c r="BB251" s="430" t="str">
        <f t="shared" si="1011"/>
        <v/>
      </c>
      <c r="BC251" s="430" t="str">
        <f t="shared" si="1011"/>
        <v/>
      </c>
      <c r="BD251" s="430" t="str">
        <f t="shared" si="1011"/>
        <v/>
      </c>
      <c r="BE251" s="430" t="str">
        <f t="shared" si="1011"/>
        <v/>
      </c>
      <c r="BF251" s="430" t="str">
        <f t="shared" si="1011"/>
        <v/>
      </c>
      <c r="BG251" s="430" t="str">
        <f t="shared" si="1011"/>
        <v/>
      </c>
      <c r="BH251" s="430" t="str">
        <f t="shared" si="1011"/>
        <v/>
      </c>
      <c r="BI251" s="430" t="str">
        <f t="shared" si="1011"/>
        <v/>
      </c>
      <c r="BJ251" s="430" t="str">
        <f t="shared" si="1011"/>
        <v/>
      </c>
      <c r="BK251" s="430" t="str">
        <f t="shared" si="1011"/>
        <v/>
      </c>
      <c r="BL251" s="430" t="str">
        <f t="shared" si="1011"/>
        <v/>
      </c>
      <c r="BM251" s="430" t="str">
        <f t="shared" si="1011"/>
        <v/>
      </c>
      <c r="BN251" s="430" t="str">
        <f t="shared" si="1011"/>
        <v/>
      </c>
      <c r="BO251" s="430" t="str">
        <f t="shared" si="1011"/>
        <v/>
      </c>
      <c r="BP251" s="430" t="str">
        <f t="shared" si="1011"/>
        <v/>
      </c>
      <c r="BQ251" s="430" t="str">
        <f t="shared" si="1011"/>
        <v/>
      </c>
      <c r="BR251" s="430" t="str">
        <f t="shared" si="1011"/>
        <v/>
      </c>
      <c r="BS251" s="432" t="str">
        <f t="shared" si="1011"/>
        <v/>
      </c>
      <c r="BT251" s="433" t="str">
        <f>$AY251*Assembly!Y$4+$AZ251*Assembly!Y$5+$BA251*Assembly!Y$6+$BB251*Assembly!Y$7+$BC251*Assembly!Y$8+$BD251*Assembly!Y$9+$BE251*Assembly!Y$10+$BF251*Assembly!Y$11+$BG251*Assembly!Y$12+$BH251*Assembly!Y$13+$BI251*Assembly!Y$14+$BJ251*Assembly!Y$15+$BK251*Assembly!Y$16+$BL251*Assembly!Y$17+$BM251*Assembly!Y$18+$BN251*Assembly!Y$19+$BO251*Assembly!Y$20+$BP251*Assembly!Y$21+$BQ251*Assembly!Y$22+$BR251*Assembly!Y$23+$BS251*Assembly!Y$24</f>
        <v>20</v>
      </c>
      <c r="BU251" s="434" t="str">
        <f t="shared" si="8"/>
        <v>160</v>
      </c>
      <c r="BV251" s="434" t="str">
        <f>$AY251*Assembly!AC$4+$AZ251*Assembly!AC$5+$BA251*Assembly!AC$6+$BB251*Assembly!AC$7+$BC251*Assembly!AC$8+$BD251*Assembly!AC$9+$BE251*Assembly!AC$10+$BF251*Assembly!AC$11+$BG251*Assembly!AC$12+$BH251*Assembly!AC$13+$BI251*Assembly!AC$14+$BJ251*Assembly!AC$15+$BK251*Assembly!AC$16+$BL251*Assembly!AC$17+$BM251*Assembly!AC$18+$BN251*Assembly!AC$19+$BO251*Assembly!AC$20+$BP251*Assembly!AC$21+$BQ251*Assembly!AC$22+$BR251*Assembly!AC$23+$BS251*Assembly!AC$24</f>
        <v>100</v>
      </c>
      <c r="BW251" s="435" t="str">
        <f t="shared" si="9"/>
        <v>5.00</v>
      </c>
      <c r="BX251" s="436" t="str">
        <f t="shared" si="10"/>
        <v>800</v>
      </c>
      <c r="BY251" s="437" t="str">
        <f t="shared" si="11"/>
        <v>0.6</v>
      </c>
      <c r="BZ251" s="438"/>
      <c r="CA251" s="434" t="str">
        <f>$AY251*Assembly!X$4+$AZ251*Assembly!X$5+$BA251*Assembly!X$6+$BB251*Assembly!X$7+$BC251*Assembly!X$8+$BD251*Assembly!X$9+$BE251*Assembly!X$10+$BF251*Assembly!X$11+$BG251*Assembly!X$12+$BH251*Assembly!X$13+$BI251*Assembly!X$14+$BJ251*Assembly!X$15+$BK251*Assembly!X$16+$BL251*Assembly!X$17+$BM251*Assembly!X$18+$BN251*Assembly!X$19+$BO251*Assembly!X$20+$BP251*Assembly!X$21+$BQ251*Assembly!X$22+$BR251*Assembly!X$23+$BS251*Assembly!X$24</f>
        <v>1</v>
      </c>
      <c r="CB251" s="434" t="str">
        <f t="shared" si="12"/>
        <v>156</v>
      </c>
      <c r="CC251" s="439" t="str">
        <f t="shared" si="13"/>
        <v>0.0002</v>
      </c>
      <c r="CD251" s="440" t="str">
        <f>$AY251*Assembly!AB$4+$AZ251*Assembly!AB$5+$BA251*Assembly!AB$6+$BB251*Assembly!AB$7+$BC251*Assembly!AB$8+$BD251*Assembly!AB$9+$BE251*Assembly!AB$10+$BF251*Assembly!AB$11+$BG251*Assembly!AB$12+$BH251*Assembly!AB$13+$BI251*Assembly!AB$14+$BJ251*Assembly!AB$15+$BK251*Assembly!AB$16+$BL251*Assembly!AB$17+$BM251*Assembly!AB$18+$BN251*Assembly!AB$19+$BO251*Assembly!AB$20+$BP251*Assembly!AB$21+$BQ251*Assembly!AB$22+$BR251*Assembly!AB$23+$BS251*Assembly!AB$24</f>
        <v>3</v>
      </c>
      <c r="CE251" s="457" t="str">
        <f>$AY251*Assembly!M$4+$AZ251*Assembly!M$5+$BA251*Assembly!M$6+$BB251*Assembly!M$7+$BC251*Assembly!M$8+$BD251*Assembly!M$9+$BE251*Assembly!M$10+$BF251*Assembly!M$11+$BG251*Assembly!M$12+$BH251*Assembly!M$13+$BI251*Assembly!M$14+$BJ251*Assembly!M$15+$BK251*Assembly!M$16+$BL251*Assembly!M$17+$BM251*Assembly!M$18+$BN251*Assembly!M$19+$BO251*Assembly!M$20+$BP251*Assembly!M$21+$BQ251*Assembly!M$22+$BR251*Assembly!M$23+$BS251*Assembly!M$24</f>
        <v>21</v>
      </c>
      <c r="CF251" s="457" t="str">
        <f>$AY251*Assembly!N$4+$AZ251*Assembly!N$5+$BA251*Assembly!N$6+$BB251*Assembly!N$7+$BC251*Assembly!N$8+$BD251*Assembly!N$9+$BE251*Assembly!N$10+$BF251*Assembly!N$11+$BG251*Assembly!N$12+$BH251*Assembly!N$13+$BI251*Assembly!N$14+$BJ251*Assembly!N$15+$BK251*Assembly!N$16+$BL251*Assembly!N$17+$BM251*Assembly!N$18+$BN251*Assembly!N$19+$BO251*Assembly!N$20+$BP251*Assembly!N$21+$BQ251*Assembly!N$22+$BR251*Assembly!N$23+$BS251*Assembly!N$24</f>
        <v>0</v>
      </c>
      <c r="CG251" s="457" t="str">
        <f>$AY251*Assembly!O$4+$AZ251*Assembly!O$5+$BA251*Assembly!O$6+$BB251*Assembly!O$7+$BC251*Assembly!O$8+$BD251*Assembly!O$9+$BE251*Assembly!O$10+$BF251*Assembly!O$11+$BG251*Assembly!O$12+$BH251*Assembly!O$13+$BI251*Assembly!O$14+$BJ251*Assembly!O$15+$BK251*Assembly!O$16+$BL251*Assembly!O$17+$BM251*Assembly!O$18+$BN251*Assembly!O$19+$BO251*Assembly!O$20+$BP251*Assembly!O$21+$BQ251*Assembly!O$22+$BR251*Assembly!O$23+$BS251*Assembly!O$24</f>
        <v>0</v>
      </c>
      <c r="CH251" s="454" t="str">
        <f>$AY251*Assembly!P$4+$AZ251*Assembly!P$5+$BA251*Assembly!P$6+$BB251*Assembly!P$7+$BC251*Assembly!P$8+$BD251*Assembly!P$9+$BE251*Assembly!P$10+$BF251*Assembly!P$11+$BG251*Assembly!P$12+$BH251*Assembly!P$13+$BI251*Assembly!P$14+$BJ251*Assembly!P$15+$BK251*Assembly!P$16+$BL251*Assembly!P$17+$BM251*Assembly!P$18+$BN251*Assembly!P$19+$BO251*Assembly!P$20+$BP251*Assembly!P$21+$BQ251*Assembly!P$22+$BR251*Assembly!P$23+$BS251*Assembly!P$24</f>
        <v>0</v>
      </c>
      <c r="CI251" s="454" t="str">
        <f>$AY251*Assembly!Q$4+$AZ251*Assembly!Q$5+$BA251*Assembly!Q$6+$BB251*Assembly!Q$7+$BC251*Assembly!Q$8+$BD251*Assembly!Q$9+$BE251*Assembly!Q$10+$BF251*Assembly!Q$11+$BG251*Assembly!Q$12+$BH251*Assembly!Q$13+$BI251*Assembly!Q$14+$BJ251*Assembly!Q$15+$BK251*Assembly!Q$16+$BL251*Assembly!Q$17+$BM251*Assembly!Q$18+$BN251*Assembly!Q$19+$BO251*Assembly!Q$20+$BP251*Assembly!Q$21+$BQ251*Assembly!Q$22+$BR251*Assembly!Q$23+$BS251*Assembly!Q$24</f>
        <v>0</v>
      </c>
      <c r="CJ251" s="457" t="str">
        <f>$AY251*Assembly!R$4+$AZ251*Assembly!R$5+$BA251*Assembly!R$6+$BB251*Assembly!R$7+$BC251*Assembly!R$8+$BD251*Assembly!R$9+$BE251*Assembly!R$10+$BF251*Assembly!R$11+$BG251*Assembly!R$12+$BH251*Assembly!R$13+$BI251*Assembly!R$14+$BJ251*Assembly!R$15+$BK251*Assembly!R$16+$BL251*Assembly!R$17+$BM251*Assembly!R$18+$BN251*Assembly!R$19+$BO251*Assembly!R$20+$BP251*Assembly!R$21+$BQ251*Assembly!R$22+$BR251*Assembly!R$23+$BS251*Assembly!R$24</f>
        <v>0</v>
      </c>
      <c r="CK251" s="454" t="str">
        <f>$AY251*Assembly!S$4+$AZ251*Assembly!S$5+$BA251*Assembly!S$6+$BB251*Assembly!S$7+$BC251*Assembly!S$8+$BD251*Assembly!S$9+$BE251*Assembly!S$10+$BF251*Assembly!S$11+$BG251*Assembly!S$12+$BH251*Assembly!S$13+$BI251*Assembly!S$14+$BJ251*Assembly!S$15+$BK251*Assembly!S$16+$BL251*Assembly!S$17+$BM251*Assembly!S$18+$BN251*Assembly!S$19+$BO251*Assembly!S$20+$BP251*Assembly!S$21+$BQ251*Assembly!S$22+$BR251*Assembly!S$23+$BS251*Assembly!S$24</f>
        <v>0</v>
      </c>
      <c r="CL251" s="454" t="str">
        <f>$AY251*Assembly!T$4+$AZ251*Assembly!T$5+$BA251*Assembly!T$6+$BB251*Assembly!T$7+$BC251*Assembly!T$8+$BD251*Assembly!T$9+$BE251*Assembly!T$10+$BF251*Assembly!T$11+$BG251*Assembly!T$12+$BH251*Assembly!T$13+$BI251*Assembly!T$14+$BJ251*Assembly!T$15+$BK251*Assembly!T$16+$BL251*Assembly!T$17+$BM251*Assembly!T$18+$BN251*Assembly!T$19+$BO251*Assembly!T$20+$BP251*Assembly!T$21+$BQ251*Assembly!T$22+$BR251*Assembly!T$23+$BS251*Assembly!T$24</f>
        <v>0</v>
      </c>
      <c r="CM251" s="454" t="str">
        <f>$AY251*Assembly!U$4+$AZ251*Assembly!U$5+$BA251*Assembly!U$6+$BB251*Assembly!U$7+$BC251*Assembly!U$8+$BD251*Assembly!U$9+$BE251*Assembly!U$10+$BF251*Assembly!U$11+$BG251*Assembly!U$12+$BH251*Assembly!U$13+$BI251*Assembly!U$14+$BJ251*Assembly!U$15+$BK251*Assembly!U$16+$BL251*Assembly!U$17+$BM251*Assembly!U$18+$BN251*Assembly!U$19+$BO251*Assembly!U$20+$BP251*Assembly!U$21+$BQ251*Assembly!U$22+$BR251*Assembly!U$23+$BS251*Assembly!U$24</f>
        <v>0</v>
      </c>
      <c r="CN251" s="457" t="str">
        <f>$AY251*Assembly!V$4+$AZ251*Assembly!V$5+$BA251*Assembly!V$6+$BB251*Assembly!V$7+$BC251*Assembly!V$8+$BD251*Assembly!V$9+$BE251*Assembly!V$10+$BF251*Assembly!V$11+$BG251*Assembly!V$12+$BH251*Assembly!V$13+$BI251*Assembly!V$14+$BJ251*Assembly!V$15+$BK251*Assembly!V$16+$BL251*Assembly!V$17+$BM251*Assembly!V$18+$BN251*Assembly!V$19+$BO251*Assembly!V$20+$BP251*Assembly!V$21+$BQ251*Assembly!V$22+$BR251*Assembly!V$23+$BS251*Assembly!V$24</f>
        <v>0</v>
      </c>
      <c r="CO251" s="457" t="str">
        <f>CE251*Refining!$F$3</f>
        <v>38</v>
      </c>
      <c r="CP251" s="457" t="str">
        <f>CF251*Refining!$F$4</f>
        <v>0</v>
      </c>
      <c r="CQ251" s="457" t="str">
        <f>CG251*Refining!$F$5</f>
        <v>0</v>
      </c>
      <c r="CR251" s="457" t="str">
        <f>CH251*Refining!$F$6</f>
        <v>0</v>
      </c>
      <c r="CS251" s="457" t="str">
        <f>CI251*Refining!$F$7</f>
        <v>0</v>
      </c>
      <c r="CT251" s="457" t="str">
        <f>CJ251*Refining!$F$8</f>
        <v>0</v>
      </c>
      <c r="CU251" s="457" t="str">
        <f>CK251*Refining!$F$9</f>
        <v>0</v>
      </c>
      <c r="CV251" s="457" t="str">
        <f>CL251*Refining!$F$10</f>
        <v>0</v>
      </c>
      <c r="CW251" s="457" t="str">
        <f>CM251*Refining!$F$11</f>
        <v>0</v>
      </c>
      <c r="CX251" s="457" t="str">
        <f>CN251*Refining!$F$12</f>
        <v>0</v>
      </c>
      <c r="CY251" s="441" t="str">
        <f t="shared" ref="CY251:DR251" si="1012">IF(CE251 = 0, "", CE251)</f>
        <v>21</v>
      </c>
      <c r="CZ251" s="442" t="str">
        <f t="shared" si="1012"/>
        <v/>
      </c>
      <c r="DA251" s="442" t="str">
        <f t="shared" si="1012"/>
        <v/>
      </c>
      <c r="DB251" s="443" t="str">
        <f t="shared" si="1012"/>
        <v/>
      </c>
      <c r="DC251" s="444" t="str">
        <f t="shared" si="1012"/>
        <v/>
      </c>
      <c r="DD251" s="442" t="str">
        <f t="shared" si="1012"/>
        <v/>
      </c>
      <c r="DE251" s="444" t="str">
        <f t="shared" si="1012"/>
        <v/>
      </c>
      <c r="DF251" s="444" t="str">
        <f t="shared" si="1012"/>
        <v/>
      </c>
      <c r="DG251" s="442" t="str">
        <f t="shared" si="1012"/>
        <v/>
      </c>
      <c r="DH251" s="445" t="str">
        <f t="shared" si="1012"/>
        <v/>
      </c>
      <c r="DI251" s="441" t="str">
        <f t="shared" si="1012"/>
        <v>38</v>
      </c>
      <c r="DJ251" s="442" t="str">
        <f t="shared" si="1012"/>
        <v/>
      </c>
      <c r="DK251" s="442" t="str">
        <f t="shared" si="1012"/>
        <v/>
      </c>
      <c r="DL251" s="442" t="str">
        <f t="shared" si="1012"/>
        <v/>
      </c>
      <c r="DM251" s="446" t="str">
        <f t="shared" si="1012"/>
        <v/>
      </c>
      <c r="DN251" s="442" t="str">
        <f t="shared" si="1012"/>
        <v/>
      </c>
      <c r="DO251" s="442" t="str">
        <f t="shared" si="1012"/>
        <v/>
      </c>
      <c r="DP251" s="442" t="str">
        <f t="shared" si="1012"/>
        <v/>
      </c>
      <c r="DQ251" s="442" t="str">
        <f t="shared" si="1012"/>
        <v/>
      </c>
      <c r="DR251" s="445" t="str">
        <f t="shared" si="1012"/>
        <v/>
      </c>
      <c r="DS251" s="447" t="str">
        <f t="shared" si="15"/>
        <v>21</v>
      </c>
      <c r="DT251" s="448" t="str">
        <f t="shared" si="16"/>
        <v>38</v>
      </c>
      <c r="DU251" s="434" t="str">
        <f>CY251*'Ores &amp; Ingots'!$C$3+CZ251*'Ores &amp; Ingots'!$C$4+DA251*'Ores &amp; Ingots'!$C$5+DB251*'Ores &amp; Ingots'!$C$6+DC251*'Ores &amp; Ingots'!$C$7+DD251*'Ores &amp; Ingots'!$C$8+DE251*'Ores &amp; Ingots'!$C$9+DF251*'Ores &amp; Ingots'!$C$10+DG251*'Ores &amp; Ingots'!$C$11+DH251*'Ores &amp; Ingots'!$C$12</f>
        <v>3</v>
      </c>
      <c r="DV251" s="434" t="str">
        <f>DI251*'Ores &amp; Ingots'!$B$3+DJ251*'Ores &amp; Ingots'!$B$4+DK251*'Ores &amp; Ingots'!$B$5+DL251*'Ores &amp; Ingots'!$B$6+DM251*'Ores &amp; Ingots'!$B$7+DN251*'Ores &amp; Ingots'!$B$8+DO251*'Ores &amp; Ingots'!$B$9+DP251*'Ores &amp; Ingots'!$B$10+DQ251*'Ores &amp; Ingots'!$B$11+DR251*'Ores &amp; Ingots'!$B$12</f>
        <v>14</v>
      </c>
      <c r="DW251" s="448" t="str">
        <f>CY251*Refining!$G$3+CZ251*Refining!$G$4+DA251*Refining!$G$5+DB251*Refining!$G$6+DC251*Refining!$G$7+DD251*Refining!$G$8+DE251*Refining!$G$9+DF251*Refining!$G$10+DG251*Refining!$G$11+DH251*Refining!$G$12</f>
        <v>1</v>
      </c>
      <c r="DX251" s="448" t="str">
        <f t="shared" si="17"/>
        <v>224</v>
      </c>
      <c r="DY251" s="449" t="str">
        <f t="shared" si="18"/>
        <v>0.0002</v>
      </c>
      <c r="DZ251" s="447" t="str">
        <f t="shared" si="19"/>
        <v>5</v>
      </c>
      <c r="EA251" s="446" t="str">
        <f t="shared" ref="EA251:EB251" si="1013">DZ251/60</f>
        <v>0.1</v>
      </c>
      <c r="EB251" s="446" t="str">
        <f t="shared" si="1013"/>
        <v>0.0</v>
      </c>
      <c r="EC251" s="450" t="str">
        <f t="shared" si="21"/>
        <v>0.00</v>
      </c>
      <c r="ED251" s="447" t="str">
        <f t="shared" si="22"/>
        <v>380</v>
      </c>
      <c r="EE251" s="446" t="str">
        <f t="shared" ref="EE251:EF251" si="1014">ED251/1000</f>
        <v>0.4</v>
      </c>
      <c r="EF251" s="451" t="str">
        <f t="shared" si="1014"/>
        <v>0.00</v>
      </c>
      <c r="EG251" s="452" t="str">
        <f t="shared" si="24"/>
        <v>0.0004</v>
      </c>
      <c r="EH251" s="225" t="s">
        <v>12</v>
      </c>
    </row>
    <row r="252">
      <c r="A252" s="33"/>
      <c r="B252" s="226" t="s">
        <v>1061</v>
      </c>
      <c r="C252" s="227" t="s">
        <v>885</v>
      </c>
      <c r="D252" s="227">
        <v>1.0</v>
      </c>
      <c r="E252" s="227">
        <v>1.0</v>
      </c>
      <c r="F252" s="227">
        <v>1.0</v>
      </c>
      <c r="G252" s="420" t="str">
        <f t="shared" si="5"/>
        <v>0.125</v>
      </c>
      <c r="H252" s="421">
        <v>3.0</v>
      </c>
      <c r="I252" s="421">
        <v>7.5</v>
      </c>
      <c r="J252" s="421" t="str">
        <f>H252/Main!$D$9</f>
        <v>3</v>
      </c>
      <c r="K252" s="421" t="str">
        <f>I252/Main!$D$10</f>
        <v>7.5</v>
      </c>
      <c r="L252" s="422" t="str">
        <f t="shared" si="6"/>
        <v>2.5</v>
      </c>
      <c r="M252" s="422">
        <v>0.32</v>
      </c>
      <c r="N252" s="423"/>
      <c r="O252" s="423"/>
      <c r="P252" s="423"/>
      <c r="Q252" s="424"/>
      <c r="R252" s="423"/>
      <c r="S252" s="425"/>
      <c r="T252" s="425"/>
      <c r="U252" s="423"/>
      <c r="V252" s="423"/>
      <c r="W252" s="425"/>
      <c r="X252" s="425"/>
      <c r="Y252" s="423"/>
      <c r="Z252" s="423"/>
      <c r="AA252" s="423"/>
      <c r="AB252" s="423"/>
      <c r="AC252" s="523"/>
      <c r="AD252" s="498">
        <v>1.0</v>
      </c>
      <c r="AE252" s="434">
        <v>0.0</v>
      </c>
      <c r="AF252" s="434">
        <v>0.0</v>
      </c>
      <c r="AG252" s="434">
        <v>0.0</v>
      </c>
      <c r="AH252" s="434">
        <v>0.0</v>
      </c>
      <c r="AI252" s="434">
        <v>0.0</v>
      </c>
      <c r="AJ252" s="434">
        <v>0.0</v>
      </c>
      <c r="AK252" s="434">
        <v>0.0</v>
      </c>
      <c r="AL252" s="434">
        <v>0.0</v>
      </c>
      <c r="AM252" s="434">
        <v>0.0</v>
      </c>
      <c r="AN252" s="434">
        <v>0.0</v>
      </c>
      <c r="AO252" s="434">
        <v>0.0</v>
      </c>
      <c r="AP252" s="434">
        <v>0.0</v>
      </c>
      <c r="AQ252" s="434">
        <v>0.0</v>
      </c>
      <c r="AR252" s="434">
        <v>0.0</v>
      </c>
      <c r="AS252" s="434">
        <v>0.0</v>
      </c>
      <c r="AT252" s="434">
        <v>0.0</v>
      </c>
      <c r="AU252" s="434">
        <v>0.0</v>
      </c>
      <c r="AV252" s="434">
        <v>0.0</v>
      </c>
      <c r="AW252" s="434">
        <v>0.0</v>
      </c>
      <c r="AX252" s="434">
        <v>0.0</v>
      </c>
      <c r="AY252" s="537" t="str">
        <f t="shared" ref="AY252:BS252" si="1015">IF(AD252 = 0, "", AD252)</f>
        <v>1</v>
      </c>
      <c r="AZ252" s="430" t="str">
        <f t="shared" si="1015"/>
        <v/>
      </c>
      <c r="BA252" s="430" t="str">
        <f t="shared" si="1015"/>
        <v/>
      </c>
      <c r="BB252" s="430" t="str">
        <f t="shared" si="1015"/>
        <v/>
      </c>
      <c r="BC252" s="430" t="str">
        <f t="shared" si="1015"/>
        <v/>
      </c>
      <c r="BD252" s="430" t="str">
        <f t="shared" si="1015"/>
        <v/>
      </c>
      <c r="BE252" s="430" t="str">
        <f t="shared" si="1015"/>
        <v/>
      </c>
      <c r="BF252" s="430" t="str">
        <f t="shared" si="1015"/>
        <v/>
      </c>
      <c r="BG252" s="430" t="str">
        <f t="shared" si="1015"/>
        <v/>
      </c>
      <c r="BH252" s="430" t="str">
        <f t="shared" si="1015"/>
        <v/>
      </c>
      <c r="BI252" s="430" t="str">
        <f t="shared" si="1015"/>
        <v/>
      </c>
      <c r="BJ252" s="430" t="str">
        <f t="shared" si="1015"/>
        <v/>
      </c>
      <c r="BK252" s="430" t="str">
        <f t="shared" si="1015"/>
        <v/>
      </c>
      <c r="BL252" s="430" t="str">
        <f t="shared" si="1015"/>
        <v/>
      </c>
      <c r="BM252" s="430" t="str">
        <f t="shared" si="1015"/>
        <v/>
      </c>
      <c r="BN252" s="430" t="str">
        <f t="shared" si="1015"/>
        <v/>
      </c>
      <c r="BO252" s="430" t="str">
        <f t="shared" si="1015"/>
        <v/>
      </c>
      <c r="BP252" s="430" t="str">
        <f t="shared" si="1015"/>
        <v/>
      </c>
      <c r="BQ252" s="430" t="str">
        <f t="shared" si="1015"/>
        <v/>
      </c>
      <c r="BR252" s="430" t="str">
        <f t="shared" si="1015"/>
        <v/>
      </c>
      <c r="BS252" s="432" t="str">
        <f t="shared" si="1015"/>
        <v/>
      </c>
      <c r="BT252" s="433" t="str">
        <f>$AY252*Assembly!Y$4+$AZ252*Assembly!Y$5+$BA252*Assembly!Y$6+$BB252*Assembly!Y$7+$BC252*Assembly!Y$8+$BD252*Assembly!Y$9+$BE252*Assembly!Y$10+$BF252*Assembly!Y$11+$BG252*Assembly!Y$12+$BH252*Assembly!Y$13+$BI252*Assembly!Y$14+$BJ252*Assembly!Y$15+$BK252*Assembly!Y$16+$BL252*Assembly!Y$17+$BM252*Assembly!Y$18+$BN252*Assembly!Y$19+$BO252*Assembly!Y$20+$BP252*Assembly!Y$21+$BQ252*Assembly!Y$22+$BR252*Assembly!Y$23+$BS252*Assembly!Y$24</f>
        <v>20</v>
      </c>
      <c r="BU252" s="434" t="str">
        <f t="shared" si="8"/>
        <v>160</v>
      </c>
      <c r="BV252" s="434" t="str">
        <f>$AY252*Assembly!AC$4+$AZ252*Assembly!AC$5+$BA252*Assembly!AC$6+$BB252*Assembly!AC$7+$BC252*Assembly!AC$8+$BD252*Assembly!AC$9+$BE252*Assembly!AC$10+$BF252*Assembly!AC$11+$BG252*Assembly!AC$12+$BH252*Assembly!AC$13+$BI252*Assembly!AC$14+$BJ252*Assembly!AC$15+$BK252*Assembly!AC$16+$BL252*Assembly!AC$17+$BM252*Assembly!AC$18+$BN252*Assembly!AC$19+$BO252*Assembly!AC$20+$BP252*Assembly!AC$21+$BQ252*Assembly!AC$22+$BR252*Assembly!AC$23+$BS252*Assembly!AC$24</f>
        <v>100</v>
      </c>
      <c r="BW252" s="435" t="str">
        <f t="shared" si="9"/>
        <v>5.00</v>
      </c>
      <c r="BX252" s="436" t="str">
        <f t="shared" si="10"/>
        <v>800</v>
      </c>
      <c r="BY252" s="437" t="str">
        <f t="shared" si="11"/>
        <v>0.6</v>
      </c>
      <c r="BZ252" s="438"/>
      <c r="CA252" s="434" t="str">
        <f>$AY252*Assembly!X$4+$AZ252*Assembly!X$5+$BA252*Assembly!X$6+$BB252*Assembly!X$7+$BC252*Assembly!X$8+$BD252*Assembly!X$9+$BE252*Assembly!X$10+$BF252*Assembly!X$11+$BG252*Assembly!X$12+$BH252*Assembly!X$13+$BI252*Assembly!X$14+$BJ252*Assembly!X$15+$BK252*Assembly!X$16+$BL252*Assembly!X$17+$BM252*Assembly!X$18+$BN252*Assembly!X$19+$BO252*Assembly!X$20+$BP252*Assembly!X$21+$BQ252*Assembly!X$22+$BR252*Assembly!X$23+$BS252*Assembly!X$24</f>
        <v>1</v>
      </c>
      <c r="CB252" s="434" t="str">
        <f t="shared" si="12"/>
        <v>156</v>
      </c>
      <c r="CC252" s="439" t="str">
        <f t="shared" si="13"/>
        <v>0.0002</v>
      </c>
      <c r="CD252" s="440" t="str">
        <f>$AY252*Assembly!AB$4+$AZ252*Assembly!AB$5+$BA252*Assembly!AB$6+$BB252*Assembly!AB$7+$BC252*Assembly!AB$8+$BD252*Assembly!AB$9+$BE252*Assembly!AB$10+$BF252*Assembly!AB$11+$BG252*Assembly!AB$12+$BH252*Assembly!AB$13+$BI252*Assembly!AB$14+$BJ252*Assembly!AB$15+$BK252*Assembly!AB$16+$BL252*Assembly!AB$17+$BM252*Assembly!AB$18+$BN252*Assembly!AB$19+$BO252*Assembly!AB$20+$BP252*Assembly!AB$21+$BQ252*Assembly!AB$22+$BR252*Assembly!AB$23+$BS252*Assembly!AB$24</f>
        <v>3</v>
      </c>
      <c r="CE252" s="424" t="str">
        <f>$AY252*Assembly!M$4+$AZ252*Assembly!M$5+$BA252*Assembly!M$6+$BB252*Assembly!M$7+$BC252*Assembly!M$8+$BD252*Assembly!M$9+$BE252*Assembly!M$10+$BF252*Assembly!M$11+$BG252*Assembly!M$12+$BH252*Assembly!M$13+$BI252*Assembly!M$14+$BJ252*Assembly!M$15+$BK252*Assembly!M$16+$BL252*Assembly!M$17+$BM252*Assembly!M$18+$BN252*Assembly!M$19+$BO252*Assembly!M$20+$BP252*Assembly!M$21+$BQ252*Assembly!M$22+$BR252*Assembly!M$23+$BS252*Assembly!M$24</f>
        <v>21</v>
      </c>
      <c r="CF252" s="424" t="str">
        <f>$AY252*Assembly!N$4+$AZ252*Assembly!N$5+$BA252*Assembly!N$6+$BB252*Assembly!N$7+$BC252*Assembly!N$8+$BD252*Assembly!N$9+$BE252*Assembly!N$10+$BF252*Assembly!N$11+$BG252*Assembly!N$12+$BH252*Assembly!N$13+$BI252*Assembly!N$14+$BJ252*Assembly!N$15+$BK252*Assembly!N$16+$BL252*Assembly!N$17+$BM252*Assembly!N$18+$BN252*Assembly!N$19+$BO252*Assembly!N$20+$BP252*Assembly!N$21+$BQ252*Assembly!N$22+$BR252*Assembly!N$23+$BS252*Assembly!N$24</f>
        <v>0</v>
      </c>
      <c r="CG252" s="424" t="str">
        <f>$AY252*Assembly!O$4+$AZ252*Assembly!O$5+$BA252*Assembly!O$6+$BB252*Assembly!O$7+$BC252*Assembly!O$8+$BD252*Assembly!O$9+$BE252*Assembly!O$10+$BF252*Assembly!O$11+$BG252*Assembly!O$12+$BH252*Assembly!O$13+$BI252*Assembly!O$14+$BJ252*Assembly!O$15+$BK252*Assembly!O$16+$BL252*Assembly!O$17+$BM252*Assembly!O$18+$BN252*Assembly!O$19+$BO252*Assembly!O$20+$BP252*Assembly!O$21+$BQ252*Assembly!O$22+$BR252*Assembly!O$23+$BS252*Assembly!O$24</f>
        <v>0</v>
      </c>
      <c r="CH252" s="421" t="str">
        <f>$AY252*Assembly!P$4+$AZ252*Assembly!P$5+$BA252*Assembly!P$6+$BB252*Assembly!P$7+$BC252*Assembly!P$8+$BD252*Assembly!P$9+$BE252*Assembly!P$10+$BF252*Assembly!P$11+$BG252*Assembly!P$12+$BH252*Assembly!P$13+$BI252*Assembly!P$14+$BJ252*Assembly!P$15+$BK252*Assembly!P$16+$BL252*Assembly!P$17+$BM252*Assembly!P$18+$BN252*Assembly!P$19+$BO252*Assembly!P$20+$BP252*Assembly!P$21+$BQ252*Assembly!P$22+$BR252*Assembly!P$23+$BS252*Assembly!P$24</f>
        <v>0</v>
      </c>
      <c r="CI252" s="421" t="str">
        <f>$AY252*Assembly!Q$4+$AZ252*Assembly!Q$5+$BA252*Assembly!Q$6+$BB252*Assembly!Q$7+$BC252*Assembly!Q$8+$BD252*Assembly!Q$9+$BE252*Assembly!Q$10+$BF252*Assembly!Q$11+$BG252*Assembly!Q$12+$BH252*Assembly!Q$13+$BI252*Assembly!Q$14+$BJ252*Assembly!Q$15+$BK252*Assembly!Q$16+$BL252*Assembly!Q$17+$BM252*Assembly!Q$18+$BN252*Assembly!Q$19+$BO252*Assembly!Q$20+$BP252*Assembly!Q$21+$BQ252*Assembly!Q$22+$BR252*Assembly!Q$23+$BS252*Assembly!Q$24</f>
        <v>0</v>
      </c>
      <c r="CJ252" s="424" t="str">
        <f>$AY252*Assembly!R$4+$AZ252*Assembly!R$5+$BA252*Assembly!R$6+$BB252*Assembly!R$7+$BC252*Assembly!R$8+$BD252*Assembly!R$9+$BE252*Assembly!R$10+$BF252*Assembly!R$11+$BG252*Assembly!R$12+$BH252*Assembly!R$13+$BI252*Assembly!R$14+$BJ252*Assembly!R$15+$BK252*Assembly!R$16+$BL252*Assembly!R$17+$BM252*Assembly!R$18+$BN252*Assembly!R$19+$BO252*Assembly!R$20+$BP252*Assembly!R$21+$BQ252*Assembly!R$22+$BR252*Assembly!R$23+$BS252*Assembly!R$24</f>
        <v>0</v>
      </c>
      <c r="CK252" s="421" t="str">
        <f>$AY252*Assembly!S$4+$AZ252*Assembly!S$5+$BA252*Assembly!S$6+$BB252*Assembly!S$7+$BC252*Assembly!S$8+$BD252*Assembly!S$9+$BE252*Assembly!S$10+$BF252*Assembly!S$11+$BG252*Assembly!S$12+$BH252*Assembly!S$13+$BI252*Assembly!S$14+$BJ252*Assembly!S$15+$BK252*Assembly!S$16+$BL252*Assembly!S$17+$BM252*Assembly!S$18+$BN252*Assembly!S$19+$BO252*Assembly!S$20+$BP252*Assembly!S$21+$BQ252*Assembly!S$22+$BR252*Assembly!S$23+$BS252*Assembly!S$24</f>
        <v>0</v>
      </c>
      <c r="CL252" s="421" t="str">
        <f>$AY252*Assembly!T$4+$AZ252*Assembly!T$5+$BA252*Assembly!T$6+$BB252*Assembly!T$7+$BC252*Assembly!T$8+$BD252*Assembly!T$9+$BE252*Assembly!T$10+$BF252*Assembly!T$11+$BG252*Assembly!T$12+$BH252*Assembly!T$13+$BI252*Assembly!T$14+$BJ252*Assembly!T$15+$BK252*Assembly!T$16+$BL252*Assembly!T$17+$BM252*Assembly!T$18+$BN252*Assembly!T$19+$BO252*Assembly!T$20+$BP252*Assembly!T$21+$BQ252*Assembly!T$22+$BR252*Assembly!T$23+$BS252*Assembly!T$24</f>
        <v>0</v>
      </c>
      <c r="CM252" s="421" t="str">
        <f>$AY252*Assembly!U$4+$AZ252*Assembly!U$5+$BA252*Assembly!U$6+$BB252*Assembly!U$7+$BC252*Assembly!U$8+$BD252*Assembly!U$9+$BE252*Assembly!U$10+$BF252*Assembly!U$11+$BG252*Assembly!U$12+$BH252*Assembly!U$13+$BI252*Assembly!U$14+$BJ252*Assembly!U$15+$BK252*Assembly!U$16+$BL252*Assembly!U$17+$BM252*Assembly!U$18+$BN252*Assembly!U$19+$BO252*Assembly!U$20+$BP252*Assembly!U$21+$BQ252*Assembly!U$22+$BR252*Assembly!U$23+$BS252*Assembly!U$24</f>
        <v>0</v>
      </c>
      <c r="CN252" s="424" t="str">
        <f>$AY252*Assembly!V$4+$AZ252*Assembly!V$5+$BA252*Assembly!V$6+$BB252*Assembly!V$7+$BC252*Assembly!V$8+$BD252*Assembly!V$9+$BE252*Assembly!V$10+$BF252*Assembly!V$11+$BG252*Assembly!V$12+$BH252*Assembly!V$13+$BI252*Assembly!V$14+$BJ252*Assembly!V$15+$BK252*Assembly!V$16+$BL252*Assembly!V$17+$BM252*Assembly!V$18+$BN252*Assembly!V$19+$BO252*Assembly!V$20+$BP252*Assembly!V$21+$BQ252*Assembly!V$22+$BR252*Assembly!V$23+$BS252*Assembly!V$24</f>
        <v>0</v>
      </c>
      <c r="CO252" s="424" t="str">
        <f>CE252*Refining!$F$3</f>
        <v>38</v>
      </c>
      <c r="CP252" s="424" t="str">
        <f>CF252*Refining!$F$4</f>
        <v>0</v>
      </c>
      <c r="CQ252" s="424" t="str">
        <f>CG252*Refining!$F$5</f>
        <v>0</v>
      </c>
      <c r="CR252" s="424" t="str">
        <f>CH252*Refining!$F$6</f>
        <v>0</v>
      </c>
      <c r="CS252" s="424" t="str">
        <f>CI252*Refining!$F$7</f>
        <v>0</v>
      </c>
      <c r="CT252" s="424" t="str">
        <f>CJ252*Refining!$F$8</f>
        <v>0</v>
      </c>
      <c r="CU252" s="424" t="str">
        <f>CK252*Refining!$F$9</f>
        <v>0</v>
      </c>
      <c r="CV252" s="424" t="str">
        <f>CL252*Refining!$F$10</f>
        <v>0</v>
      </c>
      <c r="CW252" s="424" t="str">
        <f>CM252*Refining!$F$11</f>
        <v>0</v>
      </c>
      <c r="CX252" s="424" t="str">
        <f>CN252*Refining!$F$12</f>
        <v>0</v>
      </c>
      <c r="CY252" s="441" t="str">
        <f t="shared" ref="CY252:DR252" si="1016">IF(CE252 = 0, "", CE252)</f>
        <v>21</v>
      </c>
      <c r="CZ252" s="442" t="str">
        <f t="shared" si="1016"/>
        <v/>
      </c>
      <c r="DA252" s="442" t="str">
        <f t="shared" si="1016"/>
        <v/>
      </c>
      <c r="DB252" s="443" t="str">
        <f t="shared" si="1016"/>
        <v/>
      </c>
      <c r="DC252" s="444" t="str">
        <f t="shared" si="1016"/>
        <v/>
      </c>
      <c r="DD252" s="442" t="str">
        <f t="shared" si="1016"/>
        <v/>
      </c>
      <c r="DE252" s="444" t="str">
        <f t="shared" si="1016"/>
        <v/>
      </c>
      <c r="DF252" s="444" t="str">
        <f t="shared" si="1016"/>
        <v/>
      </c>
      <c r="DG252" s="442" t="str">
        <f t="shared" si="1016"/>
        <v/>
      </c>
      <c r="DH252" s="445" t="str">
        <f t="shared" si="1016"/>
        <v/>
      </c>
      <c r="DI252" s="441" t="str">
        <f t="shared" si="1016"/>
        <v>38</v>
      </c>
      <c r="DJ252" s="442" t="str">
        <f t="shared" si="1016"/>
        <v/>
      </c>
      <c r="DK252" s="442" t="str">
        <f t="shared" si="1016"/>
        <v/>
      </c>
      <c r="DL252" s="442" t="str">
        <f t="shared" si="1016"/>
        <v/>
      </c>
      <c r="DM252" s="446" t="str">
        <f t="shared" si="1016"/>
        <v/>
      </c>
      <c r="DN252" s="442" t="str">
        <f t="shared" si="1016"/>
        <v/>
      </c>
      <c r="DO252" s="442" t="str">
        <f t="shared" si="1016"/>
        <v/>
      </c>
      <c r="DP252" s="442" t="str">
        <f t="shared" si="1016"/>
        <v/>
      </c>
      <c r="DQ252" s="442" t="str">
        <f t="shared" si="1016"/>
        <v/>
      </c>
      <c r="DR252" s="445" t="str">
        <f t="shared" si="1016"/>
        <v/>
      </c>
      <c r="DS252" s="447" t="str">
        <f t="shared" si="15"/>
        <v>21</v>
      </c>
      <c r="DT252" s="448" t="str">
        <f t="shared" si="16"/>
        <v>38</v>
      </c>
      <c r="DU252" s="434" t="str">
        <f>CY252*'Ores &amp; Ingots'!$C$3+CZ252*'Ores &amp; Ingots'!$C$4+DA252*'Ores &amp; Ingots'!$C$5+DB252*'Ores &amp; Ingots'!$C$6+DC252*'Ores &amp; Ingots'!$C$7+DD252*'Ores &amp; Ingots'!$C$8+DE252*'Ores &amp; Ingots'!$C$9+DF252*'Ores &amp; Ingots'!$C$10+DG252*'Ores &amp; Ingots'!$C$11+DH252*'Ores &amp; Ingots'!$C$12</f>
        <v>3</v>
      </c>
      <c r="DV252" s="434" t="str">
        <f>DI252*'Ores &amp; Ingots'!$B$3+DJ252*'Ores &amp; Ingots'!$B$4+DK252*'Ores &amp; Ingots'!$B$5+DL252*'Ores &amp; Ingots'!$B$6+DM252*'Ores &amp; Ingots'!$B$7+DN252*'Ores &amp; Ingots'!$B$8+DO252*'Ores &amp; Ingots'!$B$9+DP252*'Ores &amp; Ingots'!$B$10+DQ252*'Ores &amp; Ingots'!$B$11+DR252*'Ores &amp; Ingots'!$B$12</f>
        <v>14</v>
      </c>
      <c r="DW252" s="448" t="str">
        <f>CY252*Refining!$G$3+CZ252*Refining!$G$4+DA252*Refining!$G$5+DB252*Refining!$G$6+DC252*Refining!$G$7+DD252*Refining!$G$8+DE252*Refining!$G$9+DF252*Refining!$G$10+DG252*Refining!$G$11+DH252*Refining!$G$12</f>
        <v>1</v>
      </c>
      <c r="DX252" s="448" t="str">
        <f t="shared" si="17"/>
        <v>224</v>
      </c>
      <c r="DY252" s="449" t="str">
        <f t="shared" si="18"/>
        <v>0.0002</v>
      </c>
      <c r="DZ252" s="447" t="str">
        <f t="shared" si="19"/>
        <v>5</v>
      </c>
      <c r="EA252" s="446" t="str">
        <f t="shared" ref="EA252:EB252" si="1017">DZ252/60</f>
        <v>0.1</v>
      </c>
      <c r="EB252" s="446" t="str">
        <f t="shared" si="1017"/>
        <v>0.0</v>
      </c>
      <c r="EC252" s="450" t="str">
        <f t="shared" si="21"/>
        <v>0.00</v>
      </c>
      <c r="ED252" s="447" t="str">
        <f t="shared" si="22"/>
        <v>380</v>
      </c>
      <c r="EE252" s="446" t="str">
        <f t="shared" ref="EE252:EF252" si="1018">ED252/1000</f>
        <v>0.4</v>
      </c>
      <c r="EF252" s="451" t="str">
        <f t="shared" si="1018"/>
        <v>0.00</v>
      </c>
      <c r="EG252" s="452" t="str">
        <f t="shared" si="24"/>
        <v>0.0004</v>
      </c>
      <c r="EH252" s="225" t="s">
        <v>12</v>
      </c>
    </row>
    <row r="253">
      <c r="A253" s="33"/>
      <c r="B253" s="226" t="s">
        <v>1094</v>
      </c>
      <c r="C253" s="227" t="s">
        <v>885</v>
      </c>
      <c r="D253" s="227">
        <v>1.0</v>
      </c>
      <c r="E253" s="227">
        <v>1.0</v>
      </c>
      <c r="F253" s="227">
        <v>1.0</v>
      </c>
      <c r="G253" s="453" t="str">
        <f t="shared" si="5"/>
        <v>0.125</v>
      </c>
      <c r="H253" s="454">
        <v>3.0</v>
      </c>
      <c r="I253" s="454">
        <v>7.5</v>
      </c>
      <c r="J253" s="454" t="str">
        <f>H253/Main!$D$9</f>
        <v>3</v>
      </c>
      <c r="K253" s="454" t="str">
        <f>I253/Main!$D$10</f>
        <v>7.5</v>
      </c>
      <c r="L253" s="455" t="str">
        <f t="shared" si="6"/>
        <v>2.5</v>
      </c>
      <c r="M253" s="455">
        <v>0.32</v>
      </c>
      <c r="N253" s="456"/>
      <c r="O253" s="456"/>
      <c r="P253" s="456"/>
      <c r="Q253" s="457"/>
      <c r="R253" s="456"/>
      <c r="S253" s="458"/>
      <c r="T253" s="458"/>
      <c r="U253" s="456"/>
      <c r="V253" s="456"/>
      <c r="W253" s="530"/>
      <c r="X253" s="458"/>
      <c r="Y253" s="456"/>
      <c r="Z253" s="456"/>
      <c r="AA253" s="456"/>
      <c r="AB253" s="456"/>
      <c r="AC253" s="531"/>
      <c r="AD253" s="498">
        <v>1.0</v>
      </c>
      <c r="AE253" s="434">
        <v>0.0</v>
      </c>
      <c r="AF253" s="434">
        <v>0.0</v>
      </c>
      <c r="AG253" s="434">
        <v>0.0</v>
      </c>
      <c r="AH253" s="434">
        <v>0.0</v>
      </c>
      <c r="AI253" s="434">
        <v>0.0</v>
      </c>
      <c r="AJ253" s="434">
        <v>0.0</v>
      </c>
      <c r="AK253" s="434">
        <v>0.0</v>
      </c>
      <c r="AL253" s="434">
        <v>0.0</v>
      </c>
      <c r="AM253" s="434">
        <v>0.0</v>
      </c>
      <c r="AN253" s="434">
        <v>0.0</v>
      </c>
      <c r="AO253" s="434">
        <v>0.0</v>
      </c>
      <c r="AP253" s="434">
        <v>0.0</v>
      </c>
      <c r="AQ253" s="434">
        <v>0.0</v>
      </c>
      <c r="AR253" s="434">
        <v>0.0</v>
      </c>
      <c r="AS253" s="434">
        <v>0.0</v>
      </c>
      <c r="AT253" s="434">
        <v>0.0</v>
      </c>
      <c r="AU253" s="434">
        <v>0.0</v>
      </c>
      <c r="AV253" s="434">
        <v>0.0</v>
      </c>
      <c r="AW253" s="434">
        <v>0.0</v>
      </c>
      <c r="AX253" s="434">
        <v>0.0</v>
      </c>
      <c r="AY253" s="537" t="str">
        <f t="shared" ref="AY253:BS253" si="1019">IF(AD253 = 0, "", AD253)</f>
        <v>1</v>
      </c>
      <c r="AZ253" s="430" t="str">
        <f t="shared" si="1019"/>
        <v/>
      </c>
      <c r="BA253" s="430" t="str">
        <f t="shared" si="1019"/>
        <v/>
      </c>
      <c r="BB253" s="430" t="str">
        <f t="shared" si="1019"/>
        <v/>
      </c>
      <c r="BC253" s="430" t="str">
        <f t="shared" si="1019"/>
        <v/>
      </c>
      <c r="BD253" s="430" t="str">
        <f t="shared" si="1019"/>
        <v/>
      </c>
      <c r="BE253" s="430" t="str">
        <f t="shared" si="1019"/>
        <v/>
      </c>
      <c r="BF253" s="430" t="str">
        <f t="shared" si="1019"/>
        <v/>
      </c>
      <c r="BG253" s="430" t="str">
        <f t="shared" si="1019"/>
        <v/>
      </c>
      <c r="BH253" s="430" t="str">
        <f t="shared" si="1019"/>
        <v/>
      </c>
      <c r="BI253" s="430" t="str">
        <f t="shared" si="1019"/>
        <v/>
      </c>
      <c r="BJ253" s="430" t="str">
        <f t="shared" si="1019"/>
        <v/>
      </c>
      <c r="BK253" s="430" t="str">
        <f t="shared" si="1019"/>
        <v/>
      </c>
      <c r="BL253" s="430" t="str">
        <f t="shared" si="1019"/>
        <v/>
      </c>
      <c r="BM253" s="430" t="str">
        <f t="shared" si="1019"/>
        <v/>
      </c>
      <c r="BN253" s="430" t="str">
        <f t="shared" si="1019"/>
        <v/>
      </c>
      <c r="BO253" s="430" t="str">
        <f t="shared" si="1019"/>
        <v/>
      </c>
      <c r="BP253" s="430" t="str">
        <f t="shared" si="1019"/>
        <v/>
      </c>
      <c r="BQ253" s="430" t="str">
        <f t="shared" si="1019"/>
        <v/>
      </c>
      <c r="BR253" s="430" t="str">
        <f t="shared" si="1019"/>
        <v/>
      </c>
      <c r="BS253" s="432" t="str">
        <f t="shared" si="1019"/>
        <v/>
      </c>
      <c r="BT253" s="433" t="str">
        <f>$AY253*Assembly!Y$4+$AZ253*Assembly!Y$5+$BA253*Assembly!Y$6+$BB253*Assembly!Y$7+$BC253*Assembly!Y$8+$BD253*Assembly!Y$9+$BE253*Assembly!Y$10+$BF253*Assembly!Y$11+$BG253*Assembly!Y$12+$BH253*Assembly!Y$13+$BI253*Assembly!Y$14+$BJ253*Assembly!Y$15+$BK253*Assembly!Y$16+$BL253*Assembly!Y$17+$BM253*Assembly!Y$18+$BN253*Assembly!Y$19+$BO253*Assembly!Y$20+$BP253*Assembly!Y$21+$BQ253*Assembly!Y$22+$BR253*Assembly!Y$23+$BS253*Assembly!Y$24</f>
        <v>20</v>
      </c>
      <c r="BU253" s="434" t="str">
        <f t="shared" si="8"/>
        <v>160</v>
      </c>
      <c r="BV253" s="434" t="str">
        <f>$AY253*Assembly!AC$4+$AZ253*Assembly!AC$5+$BA253*Assembly!AC$6+$BB253*Assembly!AC$7+$BC253*Assembly!AC$8+$BD253*Assembly!AC$9+$BE253*Assembly!AC$10+$BF253*Assembly!AC$11+$BG253*Assembly!AC$12+$BH253*Assembly!AC$13+$BI253*Assembly!AC$14+$BJ253*Assembly!AC$15+$BK253*Assembly!AC$16+$BL253*Assembly!AC$17+$BM253*Assembly!AC$18+$BN253*Assembly!AC$19+$BO253*Assembly!AC$20+$BP253*Assembly!AC$21+$BQ253*Assembly!AC$22+$BR253*Assembly!AC$23+$BS253*Assembly!AC$24</f>
        <v>100</v>
      </c>
      <c r="BW253" s="435" t="str">
        <f t="shared" si="9"/>
        <v>5.00</v>
      </c>
      <c r="BX253" s="436" t="str">
        <f t="shared" si="10"/>
        <v>800</v>
      </c>
      <c r="BY253" s="437" t="str">
        <f t="shared" si="11"/>
        <v>0.6</v>
      </c>
      <c r="BZ253" s="438"/>
      <c r="CA253" s="434" t="str">
        <f>$AY253*Assembly!X$4+$AZ253*Assembly!X$5+$BA253*Assembly!X$6+$BB253*Assembly!X$7+$BC253*Assembly!X$8+$BD253*Assembly!X$9+$BE253*Assembly!X$10+$BF253*Assembly!X$11+$BG253*Assembly!X$12+$BH253*Assembly!X$13+$BI253*Assembly!X$14+$BJ253*Assembly!X$15+$BK253*Assembly!X$16+$BL253*Assembly!X$17+$BM253*Assembly!X$18+$BN253*Assembly!X$19+$BO253*Assembly!X$20+$BP253*Assembly!X$21+$BQ253*Assembly!X$22+$BR253*Assembly!X$23+$BS253*Assembly!X$24</f>
        <v>1</v>
      </c>
      <c r="CB253" s="434" t="str">
        <f t="shared" si="12"/>
        <v>156</v>
      </c>
      <c r="CC253" s="439" t="str">
        <f t="shared" si="13"/>
        <v>0.0002</v>
      </c>
      <c r="CD253" s="440" t="str">
        <f>$AY253*Assembly!AB$4+$AZ253*Assembly!AB$5+$BA253*Assembly!AB$6+$BB253*Assembly!AB$7+$BC253*Assembly!AB$8+$BD253*Assembly!AB$9+$BE253*Assembly!AB$10+$BF253*Assembly!AB$11+$BG253*Assembly!AB$12+$BH253*Assembly!AB$13+$BI253*Assembly!AB$14+$BJ253*Assembly!AB$15+$BK253*Assembly!AB$16+$BL253*Assembly!AB$17+$BM253*Assembly!AB$18+$BN253*Assembly!AB$19+$BO253*Assembly!AB$20+$BP253*Assembly!AB$21+$BQ253*Assembly!AB$22+$BR253*Assembly!AB$23+$BS253*Assembly!AB$24</f>
        <v>3</v>
      </c>
      <c r="CE253" s="457" t="str">
        <f>$AY253*Assembly!M$4+$AZ253*Assembly!M$5+$BA253*Assembly!M$6+$BB253*Assembly!M$7+$BC253*Assembly!M$8+$BD253*Assembly!M$9+$BE253*Assembly!M$10+$BF253*Assembly!M$11+$BG253*Assembly!M$12+$BH253*Assembly!M$13+$BI253*Assembly!M$14+$BJ253*Assembly!M$15+$BK253*Assembly!M$16+$BL253*Assembly!M$17+$BM253*Assembly!M$18+$BN253*Assembly!M$19+$BO253*Assembly!M$20+$BP253*Assembly!M$21+$BQ253*Assembly!M$22+$BR253*Assembly!M$23+$BS253*Assembly!M$24</f>
        <v>21</v>
      </c>
      <c r="CF253" s="457" t="str">
        <f>$AY253*Assembly!N$4+$AZ253*Assembly!N$5+$BA253*Assembly!N$6+$BB253*Assembly!N$7+$BC253*Assembly!N$8+$BD253*Assembly!N$9+$BE253*Assembly!N$10+$BF253*Assembly!N$11+$BG253*Assembly!N$12+$BH253*Assembly!N$13+$BI253*Assembly!N$14+$BJ253*Assembly!N$15+$BK253*Assembly!N$16+$BL253*Assembly!N$17+$BM253*Assembly!N$18+$BN253*Assembly!N$19+$BO253*Assembly!N$20+$BP253*Assembly!N$21+$BQ253*Assembly!N$22+$BR253*Assembly!N$23+$BS253*Assembly!N$24</f>
        <v>0</v>
      </c>
      <c r="CG253" s="457" t="str">
        <f>$AY253*Assembly!O$4+$AZ253*Assembly!O$5+$BA253*Assembly!O$6+$BB253*Assembly!O$7+$BC253*Assembly!O$8+$BD253*Assembly!O$9+$BE253*Assembly!O$10+$BF253*Assembly!O$11+$BG253*Assembly!O$12+$BH253*Assembly!O$13+$BI253*Assembly!O$14+$BJ253*Assembly!O$15+$BK253*Assembly!O$16+$BL253*Assembly!O$17+$BM253*Assembly!O$18+$BN253*Assembly!O$19+$BO253*Assembly!O$20+$BP253*Assembly!O$21+$BQ253*Assembly!O$22+$BR253*Assembly!O$23+$BS253*Assembly!O$24</f>
        <v>0</v>
      </c>
      <c r="CH253" s="454" t="str">
        <f>$AY253*Assembly!P$4+$AZ253*Assembly!P$5+$BA253*Assembly!P$6+$BB253*Assembly!P$7+$BC253*Assembly!P$8+$BD253*Assembly!P$9+$BE253*Assembly!P$10+$BF253*Assembly!P$11+$BG253*Assembly!P$12+$BH253*Assembly!P$13+$BI253*Assembly!P$14+$BJ253*Assembly!P$15+$BK253*Assembly!P$16+$BL253*Assembly!P$17+$BM253*Assembly!P$18+$BN253*Assembly!P$19+$BO253*Assembly!P$20+$BP253*Assembly!P$21+$BQ253*Assembly!P$22+$BR253*Assembly!P$23+$BS253*Assembly!P$24</f>
        <v>0</v>
      </c>
      <c r="CI253" s="454" t="str">
        <f>$AY253*Assembly!Q$4+$AZ253*Assembly!Q$5+$BA253*Assembly!Q$6+$BB253*Assembly!Q$7+$BC253*Assembly!Q$8+$BD253*Assembly!Q$9+$BE253*Assembly!Q$10+$BF253*Assembly!Q$11+$BG253*Assembly!Q$12+$BH253*Assembly!Q$13+$BI253*Assembly!Q$14+$BJ253*Assembly!Q$15+$BK253*Assembly!Q$16+$BL253*Assembly!Q$17+$BM253*Assembly!Q$18+$BN253*Assembly!Q$19+$BO253*Assembly!Q$20+$BP253*Assembly!Q$21+$BQ253*Assembly!Q$22+$BR253*Assembly!Q$23+$BS253*Assembly!Q$24</f>
        <v>0</v>
      </c>
      <c r="CJ253" s="457" t="str">
        <f>$AY253*Assembly!R$4+$AZ253*Assembly!R$5+$BA253*Assembly!R$6+$BB253*Assembly!R$7+$BC253*Assembly!R$8+$BD253*Assembly!R$9+$BE253*Assembly!R$10+$BF253*Assembly!R$11+$BG253*Assembly!R$12+$BH253*Assembly!R$13+$BI253*Assembly!R$14+$BJ253*Assembly!R$15+$BK253*Assembly!R$16+$BL253*Assembly!R$17+$BM253*Assembly!R$18+$BN253*Assembly!R$19+$BO253*Assembly!R$20+$BP253*Assembly!R$21+$BQ253*Assembly!R$22+$BR253*Assembly!R$23+$BS253*Assembly!R$24</f>
        <v>0</v>
      </c>
      <c r="CK253" s="454" t="str">
        <f>$AY253*Assembly!S$4+$AZ253*Assembly!S$5+$BA253*Assembly!S$6+$BB253*Assembly!S$7+$BC253*Assembly!S$8+$BD253*Assembly!S$9+$BE253*Assembly!S$10+$BF253*Assembly!S$11+$BG253*Assembly!S$12+$BH253*Assembly!S$13+$BI253*Assembly!S$14+$BJ253*Assembly!S$15+$BK253*Assembly!S$16+$BL253*Assembly!S$17+$BM253*Assembly!S$18+$BN253*Assembly!S$19+$BO253*Assembly!S$20+$BP253*Assembly!S$21+$BQ253*Assembly!S$22+$BR253*Assembly!S$23+$BS253*Assembly!S$24</f>
        <v>0</v>
      </c>
      <c r="CL253" s="454" t="str">
        <f>$AY253*Assembly!T$4+$AZ253*Assembly!T$5+$BA253*Assembly!T$6+$BB253*Assembly!T$7+$BC253*Assembly!T$8+$BD253*Assembly!T$9+$BE253*Assembly!T$10+$BF253*Assembly!T$11+$BG253*Assembly!T$12+$BH253*Assembly!T$13+$BI253*Assembly!T$14+$BJ253*Assembly!T$15+$BK253*Assembly!T$16+$BL253*Assembly!T$17+$BM253*Assembly!T$18+$BN253*Assembly!T$19+$BO253*Assembly!T$20+$BP253*Assembly!T$21+$BQ253*Assembly!T$22+$BR253*Assembly!T$23+$BS253*Assembly!T$24</f>
        <v>0</v>
      </c>
      <c r="CM253" s="454" t="str">
        <f>$AY253*Assembly!U$4+$AZ253*Assembly!U$5+$BA253*Assembly!U$6+$BB253*Assembly!U$7+$BC253*Assembly!U$8+$BD253*Assembly!U$9+$BE253*Assembly!U$10+$BF253*Assembly!U$11+$BG253*Assembly!U$12+$BH253*Assembly!U$13+$BI253*Assembly!U$14+$BJ253*Assembly!U$15+$BK253*Assembly!U$16+$BL253*Assembly!U$17+$BM253*Assembly!U$18+$BN253*Assembly!U$19+$BO253*Assembly!U$20+$BP253*Assembly!U$21+$BQ253*Assembly!U$22+$BR253*Assembly!U$23+$BS253*Assembly!U$24</f>
        <v>0</v>
      </c>
      <c r="CN253" s="457" t="str">
        <f>$AY253*Assembly!V$4+$AZ253*Assembly!V$5+$BA253*Assembly!V$6+$BB253*Assembly!V$7+$BC253*Assembly!V$8+$BD253*Assembly!V$9+$BE253*Assembly!V$10+$BF253*Assembly!V$11+$BG253*Assembly!V$12+$BH253*Assembly!V$13+$BI253*Assembly!V$14+$BJ253*Assembly!V$15+$BK253*Assembly!V$16+$BL253*Assembly!V$17+$BM253*Assembly!V$18+$BN253*Assembly!V$19+$BO253*Assembly!V$20+$BP253*Assembly!V$21+$BQ253*Assembly!V$22+$BR253*Assembly!V$23+$BS253*Assembly!V$24</f>
        <v>0</v>
      </c>
      <c r="CO253" s="457" t="str">
        <f>CE253*Refining!$F$3</f>
        <v>38</v>
      </c>
      <c r="CP253" s="457" t="str">
        <f>CF253*Refining!$F$4</f>
        <v>0</v>
      </c>
      <c r="CQ253" s="457" t="str">
        <f>CG253*Refining!$F$5</f>
        <v>0</v>
      </c>
      <c r="CR253" s="457" t="str">
        <f>CH253*Refining!$F$6</f>
        <v>0</v>
      </c>
      <c r="CS253" s="457" t="str">
        <f>CI253*Refining!$F$7</f>
        <v>0</v>
      </c>
      <c r="CT253" s="457" t="str">
        <f>CJ253*Refining!$F$8</f>
        <v>0</v>
      </c>
      <c r="CU253" s="457" t="str">
        <f>CK253*Refining!$F$9</f>
        <v>0</v>
      </c>
      <c r="CV253" s="457" t="str">
        <f>CL253*Refining!$F$10</f>
        <v>0</v>
      </c>
      <c r="CW253" s="457" t="str">
        <f>CM253*Refining!$F$11</f>
        <v>0</v>
      </c>
      <c r="CX253" s="457" t="str">
        <f>CN253*Refining!$F$12</f>
        <v>0</v>
      </c>
      <c r="CY253" s="441" t="str">
        <f t="shared" ref="CY253:DR253" si="1020">IF(CE253 = 0, "", CE253)</f>
        <v>21</v>
      </c>
      <c r="CZ253" s="442" t="str">
        <f t="shared" si="1020"/>
        <v/>
      </c>
      <c r="DA253" s="442" t="str">
        <f t="shared" si="1020"/>
        <v/>
      </c>
      <c r="DB253" s="443" t="str">
        <f t="shared" si="1020"/>
        <v/>
      </c>
      <c r="DC253" s="444" t="str">
        <f t="shared" si="1020"/>
        <v/>
      </c>
      <c r="DD253" s="442" t="str">
        <f t="shared" si="1020"/>
        <v/>
      </c>
      <c r="DE253" s="444" t="str">
        <f t="shared" si="1020"/>
        <v/>
      </c>
      <c r="DF253" s="444" t="str">
        <f t="shared" si="1020"/>
        <v/>
      </c>
      <c r="DG253" s="442" t="str">
        <f t="shared" si="1020"/>
        <v/>
      </c>
      <c r="DH253" s="445" t="str">
        <f t="shared" si="1020"/>
        <v/>
      </c>
      <c r="DI253" s="441" t="str">
        <f t="shared" si="1020"/>
        <v>38</v>
      </c>
      <c r="DJ253" s="442" t="str">
        <f t="shared" si="1020"/>
        <v/>
      </c>
      <c r="DK253" s="442" t="str">
        <f t="shared" si="1020"/>
        <v/>
      </c>
      <c r="DL253" s="442" t="str">
        <f t="shared" si="1020"/>
        <v/>
      </c>
      <c r="DM253" s="446" t="str">
        <f t="shared" si="1020"/>
        <v/>
      </c>
      <c r="DN253" s="442" t="str">
        <f t="shared" si="1020"/>
        <v/>
      </c>
      <c r="DO253" s="442" t="str">
        <f t="shared" si="1020"/>
        <v/>
      </c>
      <c r="DP253" s="442" t="str">
        <f t="shared" si="1020"/>
        <v/>
      </c>
      <c r="DQ253" s="442" t="str">
        <f t="shared" si="1020"/>
        <v/>
      </c>
      <c r="DR253" s="445" t="str">
        <f t="shared" si="1020"/>
        <v/>
      </c>
      <c r="DS253" s="447" t="str">
        <f t="shared" si="15"/>
        <v>21</v>
      </c>
      <c r="DT253" s="448" t="str">
        <f t="shared" si="16"/>
        <v>38</v>
      </c>
      <c r="DU253" s="434" t="str">
        <f>CY253*'Ores &amp; Ingots'!$C$3+CZ253*'Ores &amp; Ingots'!$C$4+DA253*'Ores &amp; Ingots'!$C$5+DB253*'Ores &amp; Ingots'!$C$6+DC253*'Ores &amp; Ingots'!$C$7+DD253*'Ores &amp; Ingots'!$C$8+DE253*'Ores &amp; Ingots'!$C$9+DF253*'Ores &amp; Ingots'!$C$10+DG253*'Ores &amp; Ingots'!$C$11+DH253*'Ores &amp; Ingots'!$C$12</f>
        <v>3</v>
      </c>
      <c r="DV253" s="434" t="str">
        <f>DI253*'Ores &amp; Ingots'!$B$3+DJ253*'Ores &amp; Ingots'!$B$4+DK253*'Ores &amp; Ingots'!$B$5+DL253*'Ores &amp; Ingots'!$B$6+DM253*'Ores &amp; Ingots'!$B$7+DN253*'Ores &amp; Ingots'!$B$8+DO253*'Ores &amp; Ingots'!$B$9+DP253*'Ores &amp; Ingots'!$B$10+DQ253*'Ores &amp; Ingots'!$B$11+DR253*'Ores &amp; Ingots'!$B$12</f>
        <v>14</v>
      </c>
      <c r="DW253" s="448" t="str">
        <f>CY253*Refining!$G$3+CZ253*Refining!$G$4+DA253*Refining!$G$5+DB253*Refining!$G$6+DC253*Refining!$G$7+DD253*Refining!$G$8+DE253*Refining!$G$9+DF253*Refining!$G$10+DG253*Refining!$G$11+DH253*Refining!$G$12</f>
        <v>1</v>
      </c>
      <c r="DX253" s="448" t="str">
        <f t="shared" si="17"/>
        <v>224</v>
      </c>
      <c r="DY253" s="449" t="str">
        <f t="shared" si="18"/>
        <v>0.0002</v>
      </c>
      <c r="DZ253" s="447" t="str">
        <f t="shared" si="19"/>
        <v>5</v>
      </c>
      <c r="EA253" s="446" t="str">
        <f t="shared" ref="EA253:EB253" si="1021">DZ253/60</f>
        <v>0.1</v>
      </c>
      <c r="EB253" s="446" t="str">
        <f t="shared" si="1021"/>
        <v>0.0</v>
      </c>
      <c r="EC253" s="450" t="str">
        <f t="shared" si="21"/>
        <v>0.00</v>
      </c>
      <c r="ED253" s="447" t="str">
        <f t="shared" si="22"/>
        <v>380</v>
      </c>
      <c r="EE253" s="446" t="str">
        <f t="shared" ref="EE253:EF253" si="1022">ED253/1000</f>
        <v>0.4</v>
      </c>
      <c r="EF253" s="451" t="str">
        <f t="shared" si="1022"/>
        <v>0.00</v>
      </c>
      <c r="EG253" s="452" t="str">
        <f t="shared" si="24"/>
        <v>0.0004</v>
      </c>
      <c r="EH253" s="225" t="s">
        <v>12</v>
      </c>
    </row>
    <row r="254">
      <c r="A254" s="33"/>
      <c r="B254" s="336" t="s">
        <v>1062</v>
      </c>
      <c r="C254" s="227" t="s">
        <v>885</v>
      </c>
      <c r="D254" s="227">
        <v>1.0</v>
      </c>
      <c r="E254" s="227">
        <v>1.0</v>
      </c>
      <c r="F254" s="227">
        <v>1.0</v>
      </c>
      <c r="G254" s="420" t="str">
        <f t="shared" si="5"/>
        <v>0.125</v>
      </c>
      <c r="H254" s="421">
        <v>7.0</v>
      </c>
      <c r="I254" s="421">
        <v>17.5</v>
      </c>
      <c r="J254" s="421" t="str">
        <f>H254/Main!$D$9</f>
        <v>7</v>
      </c>
      <c r="K254" s="421" t="str">
        <f>I254/Main!$D$10</f>
        <v>17.5</v>
      </c>
      <c r="L254" s="422" t="str">
        <f t="shared" si="6"/>
        <v>2.5</v>
      </c>
      <c r="M254" s="422">
        <v>1.0</v>
      </c>
      <c r="N254" s="423"/>
      <c r="O254" s="423"/>
      <c r="P254" s="423"/>
      <c r="Q254" s="424"/>
      <c r="R254" s="423"/>
      <c r="S254" s="425"/>
      <c r="T254" s="425"/>
      <c r="U254" s="423"/>
      <c r="V254" s="423"/>
      <c r="W254" s="425"/>
      <c r="X254" s="425"/>
      <c r="Y254" s="423"/>
      <c r="Z254" s="423"/>
      <c r="AA254" s="423"/>
      <c r="AB254" s="423"/>
      <c r="AC254" s="523"/>
      <c r="AD254" s="498">
        <v>1.0</v>
      </c>
      <c r="AE254" s="434">
        <v>0.0</v>
      </c>
      <c r="AF254" s="434">
        <v>0.0</v>
      </c>
      <c r="AG254" s="434">
        <v>0.0</v>
      </c>
      <c r="AH254" s="434">
        <v>0.0</v>
      </c>
      <c r="AI254" s="434">
        <v>0.0</v>
      </c>
      <c r="AJ254" s="434">
        <v>0.0</v>
      </c>
      <c r="AK254" s="434">
        <v>0.0</v>
      </c>
      <c r="AL254" s="434">
        <v>0.0</v>
      </c>
      <c r="AM254" s="434">
        <v>0.0</v>
      </c>
      <c r="AN254" s="434">
        <v>0.0</v>
      </c>
      <c r="AO254" s="434">
        <v>0.0</v>
      </c>
      <c r="AP254" s="434">
        <v>0.0</v>
      </c>
      <c r="AQ254" s="434">
        <v>0.0</v>
      </c>
      <c r="AR254" s="434">
        <v>0.0</v>
      </c>
      <c r="AS254" s="434">
        <v>0.0</v>
      </c>
      <c r="AT254" s="434">
        <v>0.0</v>
      </c>
      <c r="AU254" s="434">
        <v>0.0</v>
      </c>
      <c r="AV254" s="434">
        <v>0.0</v>
      </c>
      <c r="AW254" s="434">
        <v>0.0</v>
      </c>
      <c r="AX254" s="434">
        <v>0.0</v>
      </c>
      <c r="AY254" s="537" t="str">
        <f t="shared" ref="AY254:BS254" si="1023">IF(AD254 = 0, "", AD254)</f>
        <v>1</v>
      </c>
      <c r="AZ254" s="430" t="str">
        <f t="shared" si="1023"/>
        <v/>
      </c>
      <c r="BA254" s="430" t="str">
        <f t="shared" si="1023"/>
        <v/>
      </c>
      <c r="BB254" s="430" t="str">
        <f t="shared" si="1023"/>
        <v/>
      </c>
      <c r="BC254" s="430" t="str">
        <f t="shared" si="1023"/>
        <v/>
      </c>
      <c r="BD254" s="430" t="str">
        <f t="shared" si="1023"/>
        <v/>
      </c>
      <c r="BE254" s="430" t="str">
        <f t="shared" si="1023"/>
        <v/>
      </c>
      <c r="BF254" s="430" t="str">
        <f t="shared" si="1023"/>
        <v/>
      </c>
      <c r="BG254" s="430" t="str">
        <f t="shared" si="1023"/>
        <v/>
      </c>
      <c r="BH254" s="430" t="str">
        <f t="shared" si="1023"/>
        <v/>
      </c>
      <c r="BI254" s="430" t="str">
        <f t="shared" si="1023"/>
        <v/>
      </c>
      <c r="BJ254" s="430" t="str">
        <f t="shared" si="1023"/>
        <v/>
      </c>
      <c r="BK254" s="430" t="str">
        <f t="shared" si="1023"/>
        <v/>
      </c>
      <c r="BL254" s="430" t="str">
        <f t="shared" si="1023"/>
        <v/>
      </c>
      <c r="BM254" s="430" t="str">
        <f t="shared" si="1023"/>
        <v/>
      </c>
      <c r="BN254" s="430" t="str">
        <f t="shared" si="1023"/>
        <v/>
      </c>
      <c r="BO254" s="430" t="str">
        <f t="shared" si="1023"/>
        <v/>
      </c>
      <c r="BP254" s="430" t="str">
        <f t="shared" si="1023"/>
        <v/>
      </c>
      <c r="BQ254" s="430" t="str">
        <f t="shared" si="1023"/>
        <v/>
      </c>
      <c r="BR254" s="430" t="str">
        <f t="shared" si="1023"/>
        <v/>
      </c>
      <c r="BS254" s="432" t="str">
        <f t="shared" si="1023"/>
        <v/>
      </c>
      <c r="BT254" s="433" t="str">
        <f>$AY254*Assembly!Y$4+$AZ254*Assembly!Y$5+$BA254*Assembly!Y$6+$BB254*Assembly!Y$7+$BC254*Assembly!Y$8+$BD254*Assembly!Y$9+$BE254*Assembly!Y$10+$BF254*Assembly!Y$11+$BG254*Assembly!Y$12+$BH254*Assembly!Y$13+$BI254*Assembly!Y$14+$BJ254*Assembly!Y$15+$BK254*Assembly!Y$16+$BL254*Assembly!Y$17+$BM254*Assembly!Y$18+$BN254*Assembly!Y$19+$BO254*Assembly!Y$20+$BP254*Assembly!Y$21+$BQ254*Assembly!Y$22+$BR254*Assembly!Y$23+$BS254*Assembly!Y$24</f>
        <v>20</v>
      </c>
      <c r="BU254" s="434" t="str">
        <f t="shared" si="8"/>
        <v>160</v>
      </c>
      <c r="BV254" s="434" t="str">
        <f>$AY254*Assembly!AC$4+$AZ254*Assembly!AC$5+$BA254*Assembly!AC$6+$BB254*Assembly!AC$7+$BC254*Assembly!AC$8+$BD254*Assembly!AC$9+$BE254*Assembly!AC$10+$BF254*Assembly!AC$11+$BG254*Assembly!AC$12+$BH254*Assembly!AC$13+$BI254*Assembly!AC$14+$BJ254*Assembly!AC$15+$BK254*Assembly!AC$16+$BL254*Assembly!AC$17+$BM254*Assembly!AC$18+$BN254*Assembly!AC$19+$BO254*Assembly!AC$20+$BP254*Assembly!AC$21+$BQ254*Assembly!AC$22+$BR254*Assembly!AC$23+$BS254*Assembly!AC$24</f>
        <v>100</v>
      </c>
      <c r="BW254" s="435" t="str">
        <f t="shared" si="9"/>
        <v>5.00</v>
      </c>
      <c r="BX254" s="436" t="str">
        <f t="shared" si="10"/>
        <v>800</v>
      </c>
      <c r="BY254" s="437" t="str">
        <f t="shared" si="11"/>
        <v>0.6</v>
      </c>
      <c r="BZ254" s="438"/>
      <c r="CA254" s="434" t="str">
        <f>$AY254*Assembly!X$4+$AZ254*Assembly!X$5+$BA254*Assembly!X$6+$BB254*Assembly!X$7+$BC254*Assembly!X$8+$BD254*Assembly!X$9+$BE254*Assembly!X$10+$BF254*Assembly!X$11+$BG254*Assembly!X$12+$BH254*Assembly!X$13+$BI254*Assembly!X$14+$BJ254*Assembly!X$15+$BK254*Assembly!X$16+$BL254*Assembly!X$17+$BM254*Assembly!X$18+$BN254*Assembly!X$19+$BO254*Assembly!X$20+$BP254*Assembly!X$21+$BQ254*Assembly!X$22+$BR254*Assembly!X$23+$BS254*Assembly!X$24</f>
        <v>1</v>
      </c>
      <c r="CB254" s="434" t="str">
        <f t="shared" si="12"/>
        <v>156</v>
      </c>
      <c r="CC254" s="439" t="str">
        <f t="shared" si="13"/>
        <v>0.0002</v>
      </c>
      <c r="CD254" s="440" t="str">
        <f>$AY254*Assembly!AB$4+$AZ254*Assembly!AB$5+$BA254*Assembly!AB$6+$BB254*Assembly!AB$7+$BC254*Assembly!AB$8+$BD254*Assembly!AB$9+$BE254*Assembly!AB$10+$BF254*Assembly!AB$11+$BG254*Assembly!AB$12+$BH254*Assembly!AB$13+$BI254*Assembly!AB$14+$BJ254*Assembly!AB$15+$BK254*Assembly!AB$16+$BL254*Assembly!AB$17+$BM254*Assembly!AB$18+$BN254*Assembly!AB$19+$BO254*Assembly!AB$20+$BP254*Assembly!AB$21+$BQ254*Assembly!AB$22+$BR254*Assembly!AB$23+$BS254*Assembly!AB$24</f>
        <v>3</v>
      </c>
      <c r="CE254" s="424" t="str">
        <f>$AY254*Assembly!M$4+$AZ254*Assembly!M$5+$BA254*Assembly!M$6+$BB254*Assembly!M$7+$BC254*Assembly!M$8+$BD254*Assembly!M$9+$BE254*Assembly!M$10+$BF254*Assembly!M$11+$BG254*Assembly!M$12+$BH254*Assembly!M$13+$BI254*Assembly!M$14+$BJ254*Assembly!M$15+$BK254*Assembly!M$16+$BL254*Assembly!M$17+$BM254*Assembly!M$18+$BN254*Assembly!M$19+$BO254*Assembly!M$20+$BP254*Assembly!M$21+$BQ254*Assembly!M$22+$BR254*Assembly!M$23+$BS254*Assembly!M$24</f>
        <v>21</v>
      </c>
      <c r="CF254" s="424" t="str">
        <f>$AY254*Assembly!N$4+$AZ254*Assembly!N$5+$BA254*Assembly!N$6+$BB254*Assembly!N$7+$BC254*Assembly!N$8+$BD254*Assembly!N$9+$BE254*Assembly!N$10+$BF254*Assembly!N$11+$BG254*Assembly!N$12+$BH254*Assembly!N$13+$BI254*Assembly!N$14+$BJ254*Assembly!N$15+$BK254*Assembly!N$16+$BL254*Assembly!N$17+$BM254*Assembly!N$18+$BN254*Assembly!N$19+$BO254*Assembly!N$20+$BP254*Assembly!N$21+$BQ254*Assembly!N$22+$BR254*Assembly!N$23+$BS254*Assembly!N$24</f>
        <v>0</v>
      </c>
      <c r="CG254" s="424" t="str">
        <f>$AY254*Assembly!O$4+$AZ254*Assembly!O$5+$BA254*Assembly!O$6+$BB254*Assembly!O$7+$BC254*Assembly!O$8+$BD254*Assembly!O$9+$BE254*Assembly!O$10+$BF254*Assembly!O$11+$BG254*Assembly!O$12+$BH254*Assembly!O$13+$BI254*Assembly!O$14+$BJ254*Assembly!O$15+$BK254*Assembly!O$16+$BL254*Assembly!O$17+$BM254*Assembly!O$18+$BN254*Assembly!O$19+$BO254*Assembly!O$20+$BP254*Assembly!O$21+$BQ254*Assembly!O$22+$BR254*Assembly!O$23+$BS254*Assembly!O$24</f>
        <v>0</v>
      </c>
      <c r="CH254" s="421" t="str">
        <f>$AY254*Assembly!P$4+$AZ254*Assembly!P$5+$BA254*Assembly!P$6+$BB254*Assembly!P$7+$BC254*Assembly!P$8+$BD254*Assembly!P$9+$BE254*Assembly!P$10+$BF254*Assembly!P$11+$BG254*Assembly!P$12+$BH254*Assembly!P$13+$BI254*Assembly!P$14+$BJ254*Assembly!P$15+$BK254*Assembly!P$16+$BL254*Assembly!P$17+$BM254*Assembly!P$18+$BN254*Assembly!P$19+$BO254*Assembly!P$20+$BP254*Assembly!P$21+$BQ254*Assembly!P$22+$BR254*Assembly!P$23+$BS254*Assembly!P$24</f>
        <v>0</v>
      </c>
      <c r="CI254" s="421" t="str">
        <f>$AY254*Assembly!Q$4+$AZ254*Assembly!Q$5+$BA254*Assembly!Q$6+$BB254*Assembly!Q$7+$BC254*Assembly!Q$8+$BD254*Assembly!Q$9+$BE254*Assembly!Q$10+$BF254*Assembly!Q$11+$BG254*Assembly!Q$12+$BH254*Assembly!Q$13+$BI254*Assembly!Q$14+$BJ254*Assembly!Q$15+$BK254*Assembly!Q$16+$BL254*Assembly!Q$17+$BM254*Assembly!Q$18+$BN254*Assembly!Q$19+$BO254*Assembly!Q$20+$BP254*Assembly!Q$21+$BQ254*Assembly!Q$22+$BR254*Assembly!Q$23+$BS254*Assembly!Q$24</f>
        <v>0</v>
      </c>
      <c r="CJ254" s="424" t="str">
        <f>$AY254*Assembly!R$4+$AZ254*Assembly!R$5+$BA254*Assembly!R$6+$BB254*Assembly!R$7+$BC254*Assembly!R$8+$BD254*Assembly!R$9+$BE254*Assembly!R$10+$BF254*Assembly!R$11+$BG254*Assembly!R$12+$BH254*Assembly!R$13+$BI254*Assembly!R$14+$BJ254*Assembly!R$15+$BK254*Assembly!R$16+$BL254*Assembly!R$17+$BM254*Assembly!R$18+$BN254*Assembly!R$19+$BO254*Assembly!R$20+$BP254*Assembly!R$21+$BQ254*Assembly!R$22+$BR254*Assembly!R$23+$BS254*Assembly!R$24</f>
        <v>0</v>
      </c>
      <c r="CK254" s="421" t="str">
        <f>$AY254*Assembly!S$4+$AZ254*Assembly!S$5+$BA254*Assembly!S$6+$BB254*Assembly!S$7+$BC254*Assembly!S$8+$BD254*Assembly!S$9+$BE254*Assembly!S$10+$BF254*Assembly!S$11+$BG254*Assembly!S$12+$BH254*Assembly!S$13+$BI254*Assembly!S$14+$BJ254*Assembly!S$15+$BK254*Assembly!S$16+$BL254*Assembly!S$17+$BM254*Assembly!S$18+$BN254*Assembly!S$19+$BO254*Assembly!S$20+$BP254*Assembly!S$21+$BQ254*Assembly!S$22+$BR254*Assembly!S$23+$BS254*Assembly!S$24</f>
        <v>0</v>
      </c>
      <c r="CL254" s="421" t="str">
        <f>$AY254*Assembly!T$4+$AZ254*Assembly!T$5+$BA254*Assembly!T$6+$BB254*Assembly!T$7+$BC254*Assembly!T$8+$BD254*Assembly!T$9+$BE254*Assembly!T$10+$BF254*Assembly!T$11+$BG254*Assembly!T$12+$BH254*Assembly!T$13+$BI254*Assembly!T$14+$BJ254*Assembly!T$15+$BK254*Assembly!T$16+$BL254*Assembly!T$17+$BM254*Assembly!T$18+$BN254*Assembly!T$19+$BO254*Assembly!T$20+$BP254*Assembly!T$21+$BQ254*Assembly!T$22+$BR254*Assembly!T$23+$BS254*Assembly!T$24</f>
        <v>0</v>
      </c>
      <c r="CM254" s="421" t="str">
        <f>$AY254*Assembly!U$4+$AZ254*Assembly!U$5+$BA254*Assembly!U$6+$BB254*Assembly!U$7+$BC254*Assembly!U$8+$BD254*Assembly!U$9+$BE254*Assembly!U$10+$BF254*Assembly!U$11+$BG254*Assembly!U$12+$BH254*Assembly!U$13+$BI254*Assembly!U$14+$BJ254*Assembly!U$15+$BK254*Assembly!U$16+$BL254*Assembly!U$17+$BM254*Assembly!U$18+$BN254*Assembly!U$19+$BO254*Assembly!U$20+$BP254*Assembly!U$21+$BQ254*Assembly!U$22+$BR254*Assembly!U$23+$BS254*Assembly!U$24</f>
        <v>0</v>
      </c>
      <c r="CN254" s="424" t="str">
        <f>$AY254*Assembly!V$4+$AZ254*Assembly!V$5+$BA254*Assembly!V$6+$BB254*Assembly!V$7+$BC254*Assembly!V$8+$BD254*Assembly!V$9+$BE254*Assembly!V$10+$BF254*Assembly!V$11+$BG254*Assembly!V$12+$BH254*Assembly!V$13+$BI254*Assembly!V$14+$BJ254*Assembly!V$15+$BK254*Assembly!V$16+$BL254*Assembly!V$17+$BM254*Assembly!V$18+$BN254*Assembly!V$19+$BO254*Assembly!V$20+$BP254*Assembly!V$21+$BQ254*Assembly!V$22+$BR254*Assembly!V$23+$BS254*Assembly!V$24</f>
        <v>0</v>
      </c>
      <c r="CO254" s="424" t="str">
        <f>CE254*Refining!$F$3</f>
        <v>38</v>
      </c>
      <c r="CP254" s="424" t="str">
        <f>CF254*Refining!$F$4</f>
        <v>0</v>
      </c>
      <c r="CQ254" s="424" t="str">
        <f>CG254*Refining!$F$5</f>
        <v>0</v>
      </c>
      <c r="CR254" s="424" t="str">
        <f>CH254*Refining!$F$6</f>
        <v>0</v>
      </c>
      <c r="CS254" s="424" t="str">
        <f>CI254*Refining!$F$7</f>
        <v>0</v>
      </c>
      <c r="CT254" s="424" t="str">
        <f>CJ254*Refining!$F$8</f>
        <v>0</v>
      </c>
      <c r="CU254" s="424" t="str">
        <f>CK254*Refining!$F$9</f>
        <v>0</v>
      </c>
      <c r="CV254" s="424" t="str">
        <f>CL254*Refining!$F$10</f>
        <v>0</v>
      </c>
      <c r="CW254" s="424" t="str">
        <f>CM254*Refining!$F$11</f>
        <v>0</v>
      </c>
      <c r="CX254" s="424" t="str">
        <f>CN254*Refining!$F$12</f>
        <v>0</v>
      </c>
      <c r="CY254" s="441" t="str">
        <f t="shared" ref="CY254:DR254" si="1024">IF(CE254 = 0, "", CE254)</f>
        <v>21</v>
      </c>
      <c r="CZ254" s="442" t="str">
        <f t="shared" si="1024"/>
        <v/>
      </c>
      <c r="DA254" s="442" t="str">
        <f t="shared" si="1024"/>
        <v/>
      </c>
      <c r="DB254" s="443" t="str">
        <f t="shared" si="1024"/>
        <v/>
      </c>
      <c r="DC254" s="444" t="str">
        <f t="shared" si="1024"/>
        <v/>
      </c>
      <c r="DD254" s="442" t="str">
        <f t="shared" si="1024"/>
        <v/>
      </c>
      <c r="DE254" s="444" t="str">
        <f t="shared" si="1024"/>
        <v/>
      </c>
      <c r="DF254" s="444" t="str">
        <f t="shared" si="1024"/>
        <v/>
      </c>
      <c r="DG254" s="442" t="str">
        <f t="shared" si="1024"/>
        <v/>
      </c>
      <c r="DH254" s="445" t="str">
        <f t="shared" si="1024"/>
        <v/>
      </c>
      <c r="DI254" s="441" t="str">
        <f t="shared" si="1024"/>
        <v>38</v>
      </c>
      <c r="DJ254" s="442" t="str">
        <f t="shared" si="1024"/>
        <v/>
      </c>
      <c r="DK254" s="442" t="str">
        <f t="shared" si="1024"/>
        <v/>
      </c>
      <c r="DL254" s="442" t="str">
        <f t="shared" si="1024"/>
        <v/>
      </c>
      <c r="DM254" s="446" t="str">
        <f t="shared" si="1024"/>
        <v/>
      </c>
      <c r="DN254" s="442" t="str">
        <f t="shared" si="1024"/>
        <v/>
      </c>
      <c r="DO254" s="442" t="str">
        <f t="shared" si="1024"/>
        <v/>
      </c>
      <c r="DP254" s="442" t="str">
        <f t="shared" si="1024"/>
        <v/>
      </c>
      <c r="DQ254" s="442" t="str">
        <f t="shared" si="1024"/>
        <v/>
      </c>
      <c r="DR254" s="445" t="str">
        <f t="shared" si="1024"/>
        <v/>
      </c>
      <c r="DS254" s="447" t="str">
        <f t="shared" si="15"/>
        <v>21</v>
      </c>
      <c r="DT254" s="448" t="str">
        <f t="shared" si="16"/>
        <v>38</v>
      </c>
      <c r="DU254" s="434" t="str">
        <f>CY254*'Ores &amp; Ingots'!$C$3+CZ254*'Ores &amp; Ingots'!$C$4+DA254*'Ores &amp; Ingots'!$C$5+DB254*'Ores &amp; Ingots'!$C$6+DC254*'Ores &amp; Ingots'!$C$7+DD254*'Ores &amp; Ingots'!$C$8+DE254*'Ores &amp; Ingots'!$C$9+DF254*'Ores &amp; Ingots'!$C$10+DG254*'Ores &amp; Ingots'!$C$11+DH254*'Ores &amp; Ingots'!$C$12</f>
        <v>3</v>
      </c>
      <c r="DV254" s="434" t="str">
        <f>DI254*'Ores &amp; Ingots'!$B$3+DJ254*'Ores &amp; Ingots'!$B$4+DK254*'Ores &amp; Ingots'!$B$5+DL254*'Ores &amp; Ingots'!$B$6+DM254*'Ores &amp; Ingots'!$B$7+DN254*'Ores &amp; Ingots'!$B$8+DO254*'Ores &amp; Ingots'!$B$9+DP254*'Ores &amp; Ingots'!$B$10+DQ254*'Ores &amp; Ingots'!$B$11+DR254*'Ores &amp; Ingots'!$B$12</f>
        <v>14</v>
      </c>
      <c r="DW254" s="448" t="str">
        <f>CY254*Refining!$G$3+CZ254*Refining!$G$4+DA254*Refining!$G$5+DB254*Refining!$G$6+DC254*Refining!$G$7+DD254*Refining!$G$8+DE254*Refining!$G$9+DF254*Refining!$G$10+DG254*Refining!$G$11+DH254*Refining!$G$12</f>
        <v>1</v>
      </c>
      <c r="DX254" s="448" t="str">
        <f t="shared" si="17"/>
        <v>224</v>
      </c>
      <c r="DY254" s="449" t="str">
        <f t="shared" si="18"/>
        <v>0.0002</v>
      </c>
      <c r="DZ254" s="447" t="str">
        <f t="shared" si="19"/>
        <v>9</v>
      </c>
      <c r="EA254" s="446" t="str">
        <f t="shared" ref="EA254:EB254" si="1025">DZ254/60</f>
        <v>0.2</v>
      </c>
      <c r="EB254" s="446" t="str">
        <f t="shared" si="1025"/>
        <v>0.0</v>
      </c>
      <c r="EC254" s="450" t="str">
        <f t="shared" si="21"/>
        <v>0.00</v>
      </c>
      <c r="ED254" s="447" t="str">
        <f t="shared" si="22"/>
        <v>380</v>
      </c>
      <c r="EE254" s="446" t="str">
        <f t="shared" ref="EE254:EF254" si="1026">ED254/1000</f>
        <v>0.4</v>
      </c>
      <c r="EF254" s="451" t="str">
        <f t="shared" si="1026"/>
        <v>0.00</v>
      </c>
      <c r="EG254" s="452" t="str">
        <f t="shared" si="24"/>
        <v>0.0004</v>
      </c>
      <c r="EH254" s="225" t="s">
        <v>12</v>
      </c>
    </row>
    <row r="255">
      <c r="A255" s="33"/>
      <c r="B255" s="336" t="s">
        <v>1063</v>
      </c>
      <c r="C255" s="227" t="s">
        <v>885</v>
      </c>
      <c r="D255" s="227">
        <v>1.0</v>
      </c>
      <c r="E255" s="227">
        <v>1.0</v>
      </c>
      <c r="F255" s="227">
        <v>1.0</v>
      </c>
      <c r="G255" s="453" t="str">
        <f t="shared" si="5"/>
        <v>0.125</v>
      </c>
      <c r="H255" s="454">
        <v>7.0</v>
      </c>
      <c r="I255" s="454">
        <v>17.5</v>
      </c>
      <c r="J255" s="454" t="str">
        <f>H255/Main!$D$9</f>
        <v>7</v>
      </c>
      <c r="K255" s="454" t="str">
        <f>I255/Main!$D$10</f>
        <v>17.5</v>
      </c>
      <c r="L255" s="455" t="str">
        <f t="shared" si="6"/>
        <v>2.5</v>
      </c>
      <c r="M255" s="455">
        <v>1.0</v>
      </c>
      <c r="N255" s="456"/>
      <c r="O255" s="456"/>
      <c r="P255" s="456"/>
      <c r="Q255" s="457"/>
      <c r="R255" s="456"/>
      <c r="S255" s="458"/>
      <c r="T255" s="458"/>
      <c r="U255" s="456"/>
      <c r="V255" s="456"/>
      <c r="W255" s="530"/>
      <c r="X255" s="458"/>
      <c r="Y255" s="456"/>
      <c r="Z255" s="456"/>
      <c r="AA255" s="456"/>
      <c r="AB255" s="456"/>
      <c r="AC255" s="531"/>
      <c r="AD255" s="498">
        <v>1.0</v>
      </c>
      <c r="AE255" s="434">
        <v>0.0</v>
      </c>
      <c r="AF255" s="434">
        <v>0.0</v>
      </c>
      <c r="AG255" s="434">
        <v>0.0</v>
      </c>
      <c r="AH255" s="434">
        <v>0.0</v>
      </c>
      <c r="AI255" s="434">
        <v>0.0</v>
      </c>
      <c r="AJ255" s="434">
        <v>0.0</v>
      </c>
      <c r="AK255" s="434">
        <v>0.0</v>
      </c>
      <c r="AL255" s="434">
        <v>0.0</v>
      </c>
      <c r="AM255" s="434">
        <v>0.0</v>
      </c>
      <c r="AN255" s="434">
        <v>0.0</v>
      </c>
      <c r="AO255" s="434">
        <v>0.0</v>
      </c>
      <c r="AP255" s="434">
        <v>0.0</v>
      </c>
      <c r="AQ255" s="434">
        <v>0.0</v>
      </c>
      <c r="AR255" s="434">
        <v>0.0</v>
      </c>
      <c r="AS255" s="434">
        <v>0.0</v>
      </c>
      <c r="AT255" s="434">
        <v>0.0</v>
      </c>
      <c r="AU255" s="434">
        <v>0.0</v>
      </c>
      <c r="AV255" s="434">
        <v>0.0</v>
      </c>
      <c r="AW255" s="434">
        <v>0.0</v>
      </c>
      <c r="AX255" s="434">
        <v>0.0</v>
      </c>
      <c r="AY255" s="537" t="str">
        <f t="shared" ref="AY255:BS255" si="1027">IF(AD255 = 0, "", AD255)</f>
        <v>1</v>
      </c>
      <c r="AZ255" s="430" t="str">
        <f t="shared" si="1027"/>
        <v/>
      </c>
      <c r="BA255" s="430" t="str">
        <f t="shared" si="1027"/>
        <v/>
      </c>
      <c r="BB255" s="430" t="str">
        <f t="shared" si="1027"/>
        <v/>
      </c>
      <c r="BC255" s="430" t="str">
        <f t="shared" si="1027"/>
        <v/>
      </c>
      <c r="BD255" s="430" t="str">
        <f t="shared" si="1027"/>
        <v/>
      </c>
      <c r="BE255" s="430" t="str">
        <f t="shared" si="1027"/>
        <v/>
      </c>
      <c r="BF255" s="430" t="str">
        <f t="shared" si="1027"/>
        <v/>
      </c>
      <c r="BG255" s="430" t="str">
        <f t="shared" si="1027"/>
        <v/>
      </c>
      <c r="BH255" s="430" t="str">
        <f t="shared" si="1027"/>
        <v/>
      </c>
      <c r="BI255" s="430" t="str">
        <f t="shared" si="1027"/>
        <v/>
      </c>
      <c r="BJ255" s="430" t="str">
        <f t="shared" si="1027"/>
        <v/>
      </c>
      <c r="BK255" s="430" t="str">
        <f t="shared" si="1027"/>
        <v/>
      </c>
      <c r="BL255" s="430" t="str">
        <f t="shared" si="1027"/>
        <v/>
      </c>
      <c r="BM255" s="430" t="str">
        <f t="shared" si="1027"/>
        <v/>
      </c>
      <c r="BN255" s="430" t="str">
        <f t="shared" si="1027"/>
        <v/>
      </c>
      <c r="BO255" s="430" t="str">
        <f t="shared" si="1027"/>
        <v/>
      </c>
      <c r="BP255" s="430" t="str">
        <f t="shared" si="1027"/>
        <v/>
      </c>
      <c r="BQ255" s="430" t="str">
        <f t="shared" si="1027"/>
        <v/>
      </c>
      <c r="BR255" s="430" t="str">
        <f t="shared" si="1027"/>
        <v/>
      </c>
      <c r="BS255" s="432" t="str">
        <f t="shared" si="1027"/>
        <v/>
      </c>
      <c r="BT255" s="433" t="str">
        <f>$AY255*Assembly!Y$4+$AZ255*Assembly!Y$5+$BA255*Assembly!Y$6+$BB255*Assembly!Y$7+$BC255*Assembly!Y$8+$BD255*Assembly!Y$9+$BE255*Assembly!Y$10+$BF255*Assembly!Y$11+$BG255*Assembly!Y$12+$BH255*Assembly!Y$13+$BI255*Assembly!Y$14+$BJ255*Assembly!Y$15+$BK255*Assembly!Y$16+$BL255*Assembly!Y$17+$BM255*Assembly!Y$18+$BN255*Assembly!Y$19+$BO255*Assembly!Y$20+$BP255*Assembly!Y$21+$BQ255*Assembly!Y$22+$BR255*Assembly!Y$23+$BS255*Assembly!Y$24</f>
        <v>20</v>
      </c>
      <c r="BU255" s="434" t="str">
        <f t="shared" si="8"/>
        <v>160</v>
      </c>
      <c r="BV255" s="434" t="str">
        <f>$AY255*Assembly!AC$4+$AZ255*Assembly!AC$5+$BA255*Assembly!AC$6+$BB255*Assembly!AC$7+$BC255*Assembly!AC$8+$BD255*Assembly!AC$9+$BE255*Assembly!AC$10+$BF255*Assembly!AC$11+$BG255*Assembly!AC$12+$BH255*Assembly!AC$13+$BI255*Assembly!AC$14+$BJ255*Assembly!AC$15+$BK255*Assembly!AC$16+$BL255*Assembly!AC$17+$BM255*Assembly!AC$18+$BN255*Assembly!AC$19+$BO255*Assembly!AC$20+$BP255*Assembly!AC$21+$BQ255*Assembly!AC$22+$BR255*Assembly!AC$23+$BS255*Assembly!AC$24</f>
        <v>100</v>
      </c>
      <c r="BW255" s="435" t="str">
        <f t="shared" si="9"/>
        <v>5.00</v>
      </c>
      <c r="BX255" s="436" t="str">
        <f t="shared" si="10"/>
        <v>800</v>
      </c>
      <c r="BY255" s="437" t="str">
        <f t="shared" si="11"/>
        <v>0.6</v>
      </c>
      <c r="BZ255" s="438"/>
      <c r="CA255" s="434" t="str">
        <f>$AY255*Assembly!X$4+$AZ255*Assembly!X$5+$BA255*Assembly!X$6+$BB255*Assembly!X$7+$BC255*Assembly!X$8+$BD255*Assembly!X$9+$BE255*Assembly!X$10+$BF255*Assembly!X$11+$BG255*Assembly!X$12+$BH255*Assembly!X$13+$BI255*Assembly!X$14+$BJ255*Assembly!X$15+$BK255*Assembly!X$16+$BL255*Assembly!X$17+$BM255*Assembly!X$18+$BN255*Assembly!X$19+$BO255*Assembly!X$20+$BP255*Assembly!X$21+$BQ255*Assembly!X$22+$BR255*Assembly!X$23+$BS255*Assembly!X$24</f>
        <v>1</v>
      </c>
      <c r="CB255" s="434" t="str">
        <f t="shared" si="12"/>
        <v>156</v>
      </c>
      <c r="CC255" s="439" t="str">
        <f t="shared" si="13"/>
        <v>0.0002</v>
      </c>
      <c r="CD255" s="440" t="str">
        <f>$AY255*Assembly!AB$4+$AZ255*Assembly!AB$5+$BA255*Assembly!AB$6+$BB255*Assembly!AB$7+$BC255*Assembly!AB$8+$BD255*Assembly!AB$9+$BE255*Assembly!AB$10+$BF255*Assembly!AB$11+$BG255*Assembly!AB$12+$BH255*Assembly!AB$13+$BI255*Assembly!AB$14+$BJ255*Assembly!AB$15+$BK255*Assembly!AB$16+$BL255*Assembly!AB$17+$BM255*Assembly!AB$18+$BN255*Assembly!AB$19+$BO255*Assembly!AB$20+$BP255*Assembly!AB$21+$BQ255*Assembly!AB$22+$BR255*Assembly!AB$23+$BS255*Assembly!AB$24</f>
        <v>3</v>
      </c>
      <c r="CE255" s="457" t="str">
        <f>$AY255*Assembly!M$4+$AZ255*Assembly!M$5+$BA255*Assembly!M$6+$BB255*Assembly!M$7+$BC255*Assembly!M$8+$BD255*Assembly!M$9+$BE255*Assembly!M$10+$BF255*Assembly!M$11+$BG255*Assembly!M$12+$BH255*Assembly!M$13+$BI255*Assembly!M$14+$BJ255*Assembly!M$15+$BK255*Assembly!M$16+$BL255*Assembly!M$17+$BM255*Assembly!M$18+$BN255*Assembly!M$19+$BO255*Assembly!M$20+$BP255*Assembly!M$21+$BQ255*Assembly!M$22+$BR255*Assembly!M$23+$BS255*Assembly!M$24</f>
        <v>21</v>
      </c>
      <c r="CF255" s="457" t="str">
        <f>$AY255*Assembly!N$4+$AZ255*Assembly!N$5+$BA255*Assembly!N$6+$BB255*Assembly!N$7+$BC255*Assembly!N$8+$BD255*Assembly!N$9+$BE255*Assembly!N$10+$BF255*Assembly!N$11+$BG255*Assembly!N$12+$BH255*Assembly!N$13+$BI255*Assembly!N$14+$BJ255*Assembly!N$15+$BK255*Assembly!N$16+$BL255*Assembly!N$17+$BM255*Assembly!N$18+$BN255*Assembly!N$19+$BO255*Assembly!N$20+$BP255*Assembly!N$21+$BQ255*Assembly!N$22+$BR255*Assembly!N$23+$BS255*Assembly!N$24</f>
        <v>0</v>
      </c>
      <c r="CG255" s="457" t="str">
        <f>$AY255*Assembly!O$4+$AZ255*Assembly!O$5+$BA255*Assembly!O$6+$BB255*Assembly!O$7+$BC255*Assembly!O$8+$BD255*Assembly!O$9+$BE255*Assembly!O$10+$BF255*Assembly!O$11+$BG255*Assembly!O$12+$BH255*Assembly!O$13+$BI255*Assembly!O$14+$BJ255*Assembly!O$15+$BK255*Assembly!O$16+$BL255*Assembly!O$17+$BM255*Assembly!O$18+$BN255*Assembly!O$19+$BO255*Assembly!O$20+$BP255*Assembly!O$21+$BQ255*Assembly!O$22+$BR255*Assembly!O$23+$BS255*Assembly!O$24</f>
        <v>0</v>
      </c>
      <c r="CH255" s="454" t="str">
        <f>$AY255*Assembly!P$4+$AZ255*Assembly!P$5+$BA255*Assembly!P$6+$BB255*Assembly!P$7+$BC255*Assembly!P$8+$BD255*Assembly!P$9+$BE255*Assembly!P$10+$BF255*Assembly!P$11+$BG255*Assembly!P$12+$BH255*Assembly!P$13+$BI255*Assembly!P$14+$BJ255*Assembly!P$15+$BK255*Assembly!P$16+$BL255*Assembly!P$17+$BM255*Assembly!P$18+$BN255*Assembly!P$19+$BO255*Assembly!P$20+$BP255*Assembly!P$21+$BQ255*Assembly!P$22+$BR255*Assembly!P$23+$BS255*Assembly!P$24</f>
        <v>0</v>
      </c>
      <c r="CI255" s="454" t="str">
        <f>$AY255*Assembly!Q$4+$AZ255*Assembly!Q$5+$BA255*Assembly!Q$6+$BB255*Assembly!Q$7+$BC255*Assembly!Q$8+$BD255*Assembly!Q$9+$BE255*Assembly!Q$10+$BF255*Assembly!Q$11+$BG255*Assembly!Q$12+$BH255*Assembly!Q$13+$BI255*Assembly!Q$14+$BJ255*Assembly!Q$15+$BK255*Assembly!Q$16+$BL255*Assembly!Q$17+$BM255*Assembly!Q$18+$BN255*Assembly!Q$19+$BO255*Assembly!Q$20+$BP255*Assembly!Q$21+$BQ255*Assembly!Q$22+$BR255*Assembly!Q$23+$BS255*Assembly!Q$24</f>
        <v>0</v>
      </c>
      <c r="CJ255" s="457" t="str">
        <f>$AY255*Assembly!R$4+$AZ255*Assembly!R$5+$BA255*Assembly!R$6+$BB255*Assembly!R$7+$BC255*Assembly!R$8+$BD255*Assembly!R$9+$BE255*Assembly!R$10+$BF255*Assembly!R$11+$BG255*Assembly!R$12+$BH255*Assembly!R$13+$BI255*Assembly!R$14+$BJ255*Assembly!R$15+$BK255*Assembly!R$16+$BL255*Assembly!R$17+$BM255*Assembly!R$18+$BN255*Assembly!R$19+$BO255*Assembly!R$20+$BP255*Assembly!R$21+$BQ255*Assembly!R$22+$BR255*Assembly!R$23+$BS255*Assembly!R$24</f>
        <v>0</v>
      </c>
      <c r="CK255" s="454" t="str">
        <f>$AY255*Assembly!S$4+$AZ255*Assembly!S$5+$BA255*Assembly!S$6+$BB255*Assembly!S$7+$BC255*Assembly!S$8+$BD255*Assembly!S$9+$BE255*Assembly!S$10+$BF255*Assembly!S$11+$BG255*Assembly!S$12+$BH255*Assembly!S$13+$BI255*Assembly!S$14+$BJ255*Assembly!S$15+$BK255*Assembly!S$16+$BL255*Assembly!S$17+$BM255*Assembly!S$18+$BN255*Assembly!S$19+$BO255*Assembly!S$20+$BP255*Assembly!S$21+$BQ255*Assembly!S$22+$BR255*Assembly!S$23+$BS255*Assembly!S$24</f>
        <v>0</v>
      </c>
      <c r="CL255" s="454" t="str">
        <f>$AY255*Assembly!T$4+$AZ255*Assembly!T$5+$BA255*Assembly!T$6+$BB255*Assembly!T$7+$BC255*Assembly!T$8+$BD255*Assembly!T$9+$BE255*Assembly!T$10+$BF255*Assembly!T$11+$BG255*Assembly!T$12+$BH255*Assembly!T$13+$BI255*Assembly!T$14+$BJ255*Assembly!T$15+$BK255*Assembly!T$16+$BL255*Assembly!T$17+$BM255*Assembly!T$18+$BN255*Assembly!T$19+$BO255*Assembly!T$20+$BP255*Assembly!T$21+$BQ255*Assembly!T$22+$BR255*Assembly!T$23+$BS255*Assembly!T$24</f>
        <v>0</v>
      </c>
      <c r="CM255" s="454" t="str">
        <f>$AY255*Assembly!U$4+$AZ255*Assembly!U$5+$BA255*Assembly!U$6+$BB255*Assembly!U$7+$BC255*Assembly!U$8+$BD255*Assembly!U$9+$BE255*Assembly!U$10+$BF255*Assembly!U$11+$BG255*Assembly!U$12+$BH255*Assembly!U$13+$BI255*Assembly!U$14+$BJ255*Assembly!U$15+$BK255*Assembly!U$16+$BL255*Assembly!U$17+$BM255*Assembly!U$18+$BN255*Assembly!U$19+$BO255*Assembly!U$20+$BP255*Assembly!U$21+$BQ255*Assembly!U$22+$BR255*Assembly!U$23+$BS255*Assembly!U$24</f>
        <v>0</v>
      </c>
      <c r="CN255" s="457" t="str">
        <f>$AY255*Assembly!V$4+$AZ255*Assembly!V$5+$BA255*Assembly!V$6+$BB255*Assembly!V$7+$BC255*Assembly!V$8+$BD255*Assembly!V$9+$BE255*Assembly!V$10+$BF255*Assembly!V$11+$BG255*Assembly!V$12+$BH255*Assembly!V$13+$BI255*Assembly!V$14+$BJ255*Assembly!V$15+$BK255*Assembly!V$16+$BL255*Assembly!V$17+$BM255*Assembly!V$18+$BN255*Assembly!V$19+$BO255*Assembly!V$20+$BP255*Assembly!V$21+$BQ255*Assembly!V$22+$BR255*Assembly!V$23+$BS255*Assembly!V$24</f>
        <v>0</v>
      </c>
      <c r="CO255" s="457" t="str">
        <f>CE255*Refining!$F$3</f>
        <v>38</v>
      </c>
      <c r="CP255" s="457" t="str">
        <f>CF255*Refining!$F$4</f>
        <v>0</v>
      </c>
      <c r="CQ255" s="457" t="str">
        <f>CG255*Refining!$F$5</f>
        <v>0</v>
      </c>
      <c r="CR255" s="457" t="str">
        <f>CH255*Refining!$F$6</f>
        <v>0</v>
      </c>
      <c r="CS255" s="457" t="str">
        <f>CI255*Refining!$F$7</f>
        <v>0</v>
      </c>
      <c r="CT255" s="457" t="str">
        <f>CJ255*Refining!$F$8</f>
        <v>0</v>
      </c>
      <c r="CU255" s="457" t="str">
        <f>CK255*Refining!$F$9</f>
        <v>0</v>
      </c>
      <c r="CV255" s="457" t="str">
        <f>CL255*Refining!$F$10</f>
        <v>0</v>
      </c>
      <c r="CW255" s="457" t="str">
        <f>CM255*Refining!$F$11</f>
        <v>0</v>
      </c>
      <c r="CX255" s="457" t="str">
        <f>CN255*Refining!$F$12</f>
        <v>0</v>
      </c>
      <c r="CY255" s="441" t="str">
        <f t="shared" ref="CY255:DR255" si="1028">IF(CE255 = 0, "", CE255)</f>
        <v>21</v>
      </c>
      <c r="CZ255" s="442" t="str">
        <f t="shared" si="1028"/>
        <v/>
      </c>
      <c r="DA255" s="442" t="str">
        <f t="shared" si="1028"/>
        <v/>
      </c>
      <c r="DB255" s="443" t="str">
        <f t="shared" si="1028"/>
        <v/>
      </c>
      <c r="DC255" s="444" t="str">
        <f t="shared" si="1028"/>
        <v/>
      </c>
      <c r="DD255" s="442" t="str">
        <f t="shared" si="1028"/>
        <v/>
      </c>
      <c r="DE255" s="444" t="str">
        <f t="shared" si="1028"/>
        <v/>
      </c>
      <c r="DF255" s="444" t="str">
        <f t="shared" si="1028"/>
        <v/>
      </c>
      <c r="DG255" s="442" t="str">
        <f t="shared" si="1028"/>
        <v/>
      </c>
      <c r="DH255" s="445" t="str">
        <f t="shared" si="1028"/>
        <v/>
      </c>
      <c r="DI255" s="441" t="str">
        <f t="shared" si="1028"/>
        <v>38</v>
      </c>
      <c r="DJ255" s="442" t="str">
        <f t="shared" si="1028"/>
        <v/>
      </c>
      <c r="DK255" s="442" t="str">
        <f t="shared" si="1028"/>
        <v/>
      </c>
      <c r="DL255" s="442" t="str">
        <f t="shared" si="1028"/>
        <v/>
      </c>
      <c r="DM255" s="446" t="str">
        <f t="shared" si="1028"/>
        <v/>
      </c>
      <c r="DN255" s="442" t="str">
        <f t="shared" si="1028"/>
        <v/>
      </c>
      <c r="DO255" s="442" t="str">
        <f t="shared" si="1028"/>
        <v/>
      </c>
      <c r="DP255" s="442" t="str">
        <f t="shared" si="1028"/>
        <v/>
      </c>
      <c r="DQ255" s="442" t="str">
        <f t="shared" si="1028"/>
        <v/>
      </c>
      <c r="DR255" s="445" t="str">
        <f t="shared" si="1028"/>
        <v/>
      </c>
      <c r="DS255" s="447" t="str">
        <f t="shared" si="15"/>
        <v>21</v>
      </c>
      <c r="DT255" s="448" t="str">
        <f t="shared" si="16"/>
        <v>38</v>
      </c>
      <c r="DU255" s="434" t="str">
        <f>CY255*'Ores &amp; Ingots'!$C$3+CZ255*'Ores &amp; Ingots'!$C$4+DA255*'Ores &amp; Ingots'!$C$5+DB255*'Ores &amp; Ingots'!$C$6+DC255*'Ores &amp; Ingots'!$C$7+DD255*'Ores &amp; Ingots'!$C$8+DE255*'Ores &amp; Ingots'!$C$9+DF255*'Ores &amp; Ingots'!$C$10+DG255*'Ores &amp; Ingots'!$C$11+DH255*'Ores &amp; Ingots'!$C$12</f>
        <v>3</v>
      </c>
      <c r="DV255" s="434" t="str">
        <f>DI255*'Ores &amp; Ingots'!$B$3+DJ255*'Ores &amp; Ingots'!$B$4+DK255*'Ores &amp; Ingots'!$B$5+DL255*'Ores &amp; Ingots'!$B$6+DM255*'Ores &amp; Ingots'!$B$7+DN255*'Ores &amp; Ingots'!$B$8+DO255*'Ores &amp; Ingots'!$B$9+DP255*'Ores &amp; Ingots'!$B$10+DQ255*'Ores &amp; Ingots'!$B$11+DR255*'Ores &amp; Ingots'!$B$12</f>
        <v>14</v>
      </c>
      <c r="DW255" s="448" t="str">
        <f>CY255*Refining!$G$3+CZ255*Refining!$G$4+DA255*Refining!$G$5+DB255*Refining!$G$6+DC255*Refining!$G$7+DD255*Refining!$G$8+DE255*Refining!$G$9+DF255*Refining!$G$10+DG255*Refining!$G$11+DH255*Refining!$G$12</f>
        <v>1</v>
      </c>
      <c r="DX255" s="448" t="str">
        <f t="shared" si="17"/>
        <v>224</v>
      </c>
      <c r="DY255" s="449" t="str">
        <f t="shared" si="18"/>
        <v>0.0002</v>
      </c>
      <c r="DZ255" s="447" t="str">
        <f t="shared" si="19"/>
        <v>9</v>
      </c>
      <c r="EA255" s="446" t="str">
        <f t="shared" ref="EA255:EB255" si="1029">DZ255/60</f>
        <v>0.2</v>
      </c>
      <c r="EB255" s="446" t="str">
        <f t="shared" si="1029"/>
        <v>0.0</v>
      </c>
      <c r="EC255" s="450" t="str">
        <f t="shared" si="21"/>
        <v>0.00</v>
      </c>
      <c r="ED255" s="447" t="str">
        <f t="shared" si="22"/>
        <v>380</v>
      </c>
      <c r="EE255" s="446" t="str">
        <f t="shared" ref="EE255:EF255" si="1030">ED255/1000</f>
        <v>0.4</v>
      </c>
      <c r="EF255" s="451" t="str">
        <f t="shared" si="1030"/>
        <v>0.00</v>
      </c>
      <c r="EG255" s="452" t="str">
        <f t="shared" si="24"/>
        <v>0.0004</v>
      </c>
      <c r="EH255" s="225" t="s">
        <v>12</v>
      </c>
    </row>
    <row r="256">
      <c r="A256" s="33"/>
      <c r="B256" s="336" t="s">
        <v>1064</v>
      </c>
      <c r="C256" s="227" t="s">
        <v>885</v>
      </c>
      <c r="D256" s="227">
        <v>1.0</v>
      </c>
      <c r="E256" s="227">
        <v>1.0</v>
      </c>
      <c r="F256" s="227">
        <v>1.0</v>
      </c>
      <c r="G256" s="420" t="str">
        <f t="shared" si="5"/>
        <v>0.125</v>
      </c>
      <c r="H256" s="421">
        <v>8.0</v>
      </c>
      <c r="I256" s="421">
        <v>20.0</v>
      </c>
      <c r="J256" s="421" t="str">
        <f>H256/Main!$D$9</f>
        <v>8</v>
      </c>
      <c r="K256" s="421" t="str">
        <f>I256/Main!$D$10</f>
        <v>20</v>
      </c>
      <c r="L256" s="422" t="str">
        <f t="shared" si="6"/>
        <v>2.5</v>
      </c>
      <c r="M256" s="422">
        <v>1.0</v>
      </c>
      <c r="N256" s="423"/>
      <c r="O256" s="423"/>
      <c r="P256" s="423"/>
      <c r="Q256" s="424"/>
      <c r="R256" s="423"/>
      <c r="S256" s="425"/>
      <c r="T256" s="425"/>
      <c r="U256" s="423"/>
      <c r="V256" s="423"/>
      <c r="W256" s="425"/>
      <c r="X256" s="425"/>
      <c r="Y256" s="423"/>
      <c r="Z256" s="423"/>
      <c r="AA256" s="423"/>
      <c r="AB256" s="423"/>
      <c r="AC256" s="523"/>
      <c r="AD256" s="498">
        <v>1.0</v>
      </c>
      <c r="AE256" s="434">
        <v>0.0</v>
      </c>
      <c r="AF256" s="434">
        <v>0.0</v>
      </c>
      <c r="AG256" s="434">
        <v>0.0</v>
      </c>
      <c r="AH256" s="434">
        <v>0.0</v>
      </c>
      <c r="AI256" s="434">
        <v>0.0</v>
      </c>
      <c r="AJ256" s="434">
        <v>0.0</v>
      </c>
      <c r="AK256" s="434">
        <v>0.0</v>
      </c>
      <c r="AL256" s="434">
        <v>0.0</v>
      </c>
      <c r="AM256" s="434">
        <v>0.0</v>
      </c>
      <c r="AN256" s="434">
        <v>0.0</v>
      </c>
      <c r="AO256" s="434">
        <v>0.0</v>
      </c>
      <c r="AP256" s="434">
        <v>0.0</v>
      </c>
      <c r="AQ256" s="434">
        <v>0.0</v>
      </c>
      <c r="AR256" s="434">
        <v>0.0</v>
      </c>
      <c r="AS256" s="434">
        <v>0.0</v>
      </c>
      <c r="AT256" s="434">
        <v>0.0</v>
      </c>
      <c r="AU256" s="434">
        <v>0.0</v>
      </c>
      <c r="AV256" s="434">
        <v>0.0</v>
      </c>
      <c r="AW256" s="434">
        <v>0.0</v>
      </c>
      <c r="AX256" s="434">
        <v>0.0</v>
      </c>
      <c r="AY256" s="537" t="str">
        <f t="shared" ref="AY256:BS256" si="1031">IF(AD256 = 0, "", AD256)</f>
        <v>1</v>
      </c>
      <c r="AZ256" s="430" t="str">
        <f t="shared" si="1031"/>
        <v/>
      </c>
      <c r="BA256" s="430" t="str">
        <f t="shared" si="1031"/>
        <v/>
      </c>
      <c r="BB256" s="430" t="str">
        <f t="shared" si="1031"/>
        <v/>
      </c>
      <c r="BC256" s="430" t="str">
        <f t="shared" si="1031"/>
        <v/>
      </c>
      <c r="BD256" s="430" t="str">
        <f t="shared" si="1031"/>
        <v/>
      </c>
      <c r="BE256" s="430" t="str">
        <f t="shared" si="1031"/>
        <v/>
      </c>
      <c r="BF256" s="430" t="str">
        <f t="shared" si="1031"/>
        <v/>
      </c>
      <c r="BG256" s="430" t="str">
        <f t="shared" si="1031"/>
        <v/>
      </c>
      <c r="BH256" s="430" t="str">
        <f t="shared" si="1031"/>
        <v/>
      </c>
      <c r="BI256" s="430" t="str">
        <f t="shared" si="1031"/>
        <v/>
      </c>
      <c r="BJ256" s="430" t="str">
        <f t="shared" si="1031"/>
        <v/>
      </c>
      <c r="BK256" s="430" t="str">
        <f t="shared" si="1031"/>
        <v/>
      </c>
      <c r="BL256" s="430" t="str">
        <f t="shared" si="1031"/>
        <v/>
      </c>
      <c r="BM256" s="430" t="str">
        <f t="shared" si="1031"/>
        <v/>
      </c>
      <c r="BN256" s="430" t="str">
        <f t="shared" si="1031"/>
        <v/>
      </c>
      <c r="BO256" s="430" t="str">
        <f t="shared" si="1031"/>
        <v/>
      </c>
      <c r="BP256" s="430" t="str">
        <f t="shared" si="1031"/>
        <v/>
      </c>
      <c r="BQ256" s="430" t="str">
        <f t="shared" si="1031"/>
        <v/>
      </c>
      <c r="BR256" s="430" t="str">
        <f t="shared" si="1031"/>
        <v/>
      </c>
      <c r="BS256" s="432" t="str">
        <f t="shared" si="1031"/>
        <v/>
      </c>
      <c r="BT256" s="433" t="str">
        <f>$AY256*Assembly!Y$4+$AZ256*Assembly!Y$5+$BA256*Assembly!Y$6+$BB256*Assembly!Y$7+$BC256*Assembly!Y$8+$BD256*Assembly!Y$9+$BE256*Assembly!Y$10+$BF256*Assembly!Y$11+$BG256*Assembly!Y$12+$BH256*Assembly!Y$13+$BI256*Assembly!Y$14+$BJ256*Assembly!Y$15+$BK256*Assembly!Y$16+$BL256*Assembly!Y$17+$BM256*Assembly!Y$18+$BN256*Assembly!Y$19+$BO256*Assembly!Y$20+$BP256*Assembly!Y$21+$BQ256*Assembly!Y$22+$BR256*Assembly!Y$23+$BS256*Assembly!Y$24</f>
        <v>20</v>
      </c>
      <c r="BU256" s="434" t="str">
        <f t="shared" si="8"/>
        <v>160</v>
      </c>
      <c r="BV256" s="434" t="str">
        <f>$AY256*Assembly!AC$4+$AZ256*Assembly!AC$5+$BA256*Assembly!AC$6+$BB256*Assembly!AC$7+$BC256*Assembly!AC$8+$BD256*Assembly!AC$9+$BE256*Assembly!AC$10+$BF256*Assembly!AC$11+$BG256*Assembly!AC$12+$BH256*Assembly!AC$13+$BI256*Assembly!AC$14+$BJ256*Assembly!AC$15+$BK256*Assembly!AC$16+$BL256*Assembly!AC$17+$BM256*Assembly!AC$18+$BN256*Assembly!AC$19+$BO256*Assembly!AC$20+$BP256*Assembly!AC$21+$BQ256*Assembly!AC$22+$BR256*Assembly!AC$23+$BS256*Assembly!AC$24</f>
        <v>100</v>
      </c>
      <c r="BW256" s="435" t="str">
        <f t="shared" si="9"/>
        <v>5.00</v>
      </c>
      <c r="BX256" s="436" t="str">
        <f t="shared" si="10"/>
        <v>800</v>
      </c>
      <c r="BY256" s="437" t="str">
        <f t="shared" si="11"/>
        <v>0.6</v>
      </c>
      <c r="BZ256" s="438"/>
      <c r="CA256" s="434" t="str">
        <f>$AY256*Assembly!X$4+$AZ256*Assembly!X$5+$BA256*Assembly!X$6+$BB256*Assembly!X$7+$BC256*Assembly!X$8+$BD256*Assembly!X$9+$BE256*Assembly!X$10+$BF256*Assembly!X$11+$BG256*Assembly!X$12+$BH256*Assembly!X$13+$BI256*Assembly!X$14+$BJ256*Assembly!X$15+$BK256*Assembly!X$16+$BL256*Assembly!X$17+$BM256*Assembly!X$18+$BN256*Assembly!X$19+$BO256*Assembly!X$20+$BP256*Assembly!X$21+$BQ256*Assembly!X$22+$BR256*Assembly!X$23+$BS256*Assembly!X$24</f>
        <v>1</v>
      </c>
      <c r="CB256" s="434" t="str">
        <f t="shared" si="12"/>
        <v>156</v>
      </c>
      <c r="CC256" s="439" t="str">
        <f t="shared" si="13"/>
        <v>0.0002</v>
      </c>
      <c r="CD256" s="440" t="str">
        <f>$AY256*Assembly!AB$4+$AZ256*Assembly!AB$5+$BA256*Assembly!AB$6+$BB256*Assembly!AB$7+$BC256*Assembly!AB$8+$BD256*Assembly!AB$9+$BE256*Assembly!AB$10+$BF256*Assembly!AB$11+$BG256*Assembly!AB$12+$BH256*Assembly!AB$13+$BI256*Assembly!AB$14+$BJ256*Assembly!AB$15+$BK256*Assembly!AB$16+$BL256*Assembly!AB$17+$BM256*Assembly!AB$18+$BN256*Assembly!AB$19+$BO256*Assembly!AB$20+$BP256*Assembly!AB$21+$BQ256*Assembly!AB$22+$BR256*Assembly!AB$23+$BS256*Assembly!AB$24</f>
        <v>3</v>
      </c>
      <c r="CE256" s="424" t="str">
        <f>$AY256*Assembly!M$4+$AZ256*Assembly!M$5+$BA256*Assembly!M$6+$BB256*Assembly!M$7+$BC256*Assembly!M$8+$BD256*Assembly!M$9+$BE256*Assembly!M$10+$BF256*Assembly!M$11+$BG256*Assembly!M$12+$BH256*Assembly!M$13+$BI256*Assembly!M$14+$BJ256*Assembly!M$15+$BK256*Assembly!M$16+$BL256*Assembly!M$17+$BM256*Assembly!M$18+$BN256*Assembly!M$19+$BO256*Assembly!M$20+$BP256*Assembly!M$21+$BQ256*Assembly!M$22+$BR256*Assembly!M$23+$BS256*Assembly!M$24</f>
        <v>21</v>
      </c>
      <c r="CF256" s="424" t="str">
        <f>$AY256*Assembly!N$4+$AZ256*Assembly!N$5+$BA256*Assembly!N$6+$BB256*Assembly!N$7+$BC256*Assembly!N$8+$BD256*Assembly!N$9+$BE256*Assembly!N$10+$BF256*Assembly!N$11+$BG256*Assembly!N$12+$BH256*Assembly!N$13+$BI256*Assembly!N$14+$BJ256*Assembly!N$15+$BK256*Assembly!N$16+$BL256*Assembly!N$17+$BM256*Assembly!N$18+$BN256*Assembly!N$19+$BO256*Assembly!N$20+$BP256*Assembly!N$21+$BQ256*Assembly!N$22+$BR256*Assembly!N$23+$BS256*Assembly!N$24</f>
        <v>0</v>
      </c>
      <c r="CG256" s="424" t="str">
        <f>$AY256*Assembly!O$4+$AZ256*Assembly!O$5+$BA256*Assembly!O$6+$BB256*Assembly!O$7+$BC256*Assembly!O$8+$BD256*Assembly!O$9+$BE256*Assembly!O$10+$BF256*Assembly!O$11+$BG256*Assembly!O$12+$BH256*Assembly!O$13+$BI256*Assembly!O$14+$BJ256*Assembly!O$15+$BK256*Assembly!O$16+$BL256*Assembly!O$17+$BM256*Assembly!O$18+$BN256*Assembly!O$19+$BO256*Assembly!O$20+$BP256*Assembly!O$21+$BQ256*Assembly!O$22+$BR256*Assembly!O$23+$BS256*Assembly!O$24</f>
        <v>0</v>
      </c>
      <c r="CH256" s="421" t="str">
        <f>$AY256*Assembly!P$4+$AZ256*Assembly!P$5+$BA256*Assembly!P$6+$BB256*Assembly!P$7+$BC256*Assembly!P$8+$BD256*Assembly!P$9+$BE256*Assembly!P$10+$BF256*Assembly!P$11+$BG256*Assembly!P$12+$BH256*Assembly!P$13+$BI256*Assembly!P$14+$BJ256*Assembly!P$15+$BK256*Assembly!P$16+$BL256*Assembly!P$17+$BM256*Assembly!P$18+$BN256*Assembly!P$19+$BO256*Assembly!P$20+$BP256*Assembly!P$21+$BQ256*Assembly!P$22+$BR256*Assembly!P$23+$BS256*Assembly!P$24</f>
        <v>0</v>
      </c>
      <c r="CI256" s="421" t="str">
        <f>$AY256*Assembly!Q$4+$AZ256*Assembly!Q$5+$BA256*Assembly!Q$6+$BB256*Assembly!Q$7+$BC256*Assembly!Q$8+$BD256*Assembly!Q$9+$BE256*Assembly!Q$10+$BF256*Assembly!Q$11+$BG256*Assembly!Q$12+$BH256*Assembly!Q$13+$BI256*Assembly!Q$14+$BJ256*Assembly!Q$15+$BK256*Assembly!Q$16+$BL256*Assembly!Q$17+$BM256*Assembly!Q$18+$BN256*Assembly!Q$19+$BO256*Assembly!Q$20+$BP256*Assembly!Q$21+$BQ256*Assembly!Q$22+$BR256*Assembly!Q$23+$BS256*Assembly!Q$24</f>
        <v>0</v>
      </c>
      <c r="CJ256" s="424" t="str">
        <f>$AY256*Assembly!R$4+$AZ256*Assembly!R$5+$BA256*Assembly!R$6+$BB256*Assembly!R$7+$BC256*Assembly!R$8+$BD256*Assembly!R$9+$BE256*Assembly!R$10+$BF256*Assembly!R$11+$BG256*Assembly!R$12+$BH256*Assembly!R$13+$BI256*Assembly!R$14+$BJ256*Assembly!R$15+$BK256*Assembly!R$16+$BL256*Assembly!R$17+$BM256*Assembly!R$18+$BN256*Assembly!R$19+$BO256*Assembly!R$20+$BP256*Assembly!R$21+$BQ256*Assembly!R$22+$BR256*Assembly!R$23+$BS256*Assembly!R$24</f>
        <v>0</v>
      </c>
      <c r="CK256" s="421" t="str">
        <f>$AY256*Assembly!S$4+$AZ256*Assembly!S$5+$BA256*Assembly!S$6+$BB256*Assembly!S$7+$BC256*Assembly!S$8+$BD256*Assembly!S$9+$BE256*Assembly!S$10+$BF256*Assembly!S$11+$BG256*Assembly!S$12+$BH256*Assembly!S$13+$BI256*Assembly!S$14+$BJ256*Assembly!S$15+$BK256*Assembly!S$16+$BL256*Assembly!S$17+$BM256*Assembly!S$18+$BN256*Assembly!S$19+$BO256*Assembly!S$20+$BP256*Assembly!S$21+$BQ256*Assembly!S$22+$BR256*Assembly!S$23+$BS256*Assembly!S$24</f>
        <v>0</v>
      </c>
      <c r="CL256" s="421" t="str">
        <f>$AY256*Assembly!T$4+$AZ256*Assembly!T$5+$BA256*Assembly!T$6+$BB256*Assembly!T$7+$BC256*Assembly!T$8+$BD256*Assembly!T$9+$BE256*Assembly!T$10+$BF256*Assembly!T$11+$BG256*Assembly!T$12+$BH256*Assembly!T$13+$BI256*Assembly!T$14+$BJ256*Assembly!T$15+$BK256*Assembly!T$16+$BL256*Assembly!T$17+$BM256*Assembly!T$18+$BN256*Assembly!T$19+$BO256*Assembly!T$20+$BP256*Assembly!T$21+$BQ256*Assembly!T$22+$BR256*Assembly!T$23+$BS256*Assembly!T$24</f>
        <v>0</v>
      </c>
      <c r="CM256" s="421" t="str">
        <f>$AY256*Assembly!U$4+$AZ256*Assembly!U$5+$BA256*Assembly!U$6+$BB256*Assembly!U$7+$BC256*Assembly!U$8+$BD256*Assembly!U$9+$BE256*Assembly!U$10+$BF256*Assembly!U$11+$BG256*Assembly!U$12+$BH256*Assembly!U$13+$BI256*Assembly!U$14+$BJ256*Assembly!U$15+$BK256*Assembly!U$16+$BL256*Assembly!U$17+$BM256*Assembly!U$18+$BN256*Assembly!U$19+$BO256*Assembly!U$20+$BP256*Assembly!U$21+$BQ256*Assembly!U$22+$BR256*Assembly!U$23+$BS256*Assembly!U$24</f>
        <v>0</v>
      </c>
      <c r="CN256" s="424" t="str">
        <f>$AY256*Assembly!V$4+$AZ256*Assembly!V$5+$BA256*Assembly!V$6+$BB256*Assembly!V$7+$BC256*Assembly!V$8+$BD256*Assembly!V$9+$BE256*Assembly!V$10+$BF256*Assembly!V$11+$BG256*Assembly!V$12+$BH256*Assembly!V$13+$BI256*Assembly!V$14+$BJ256*Assembly!V$15+$BK256*Assembly!V$16+$BL256*Assembly!V$17+$BM256*Assembly!V$18+$BN256*Assembly!V$19+$BO256*Assembly!V$20+$BP256*Assembly!V$21+$BQ256*Assembly!V$22+$BR256*Assembly!V$23+$BS256*Assembly!V$24</f>
        <v>0</v>
      </c>
      <c r="CO256" s="424" t="str">
        <f>CE256*Refining!$F$3</f>
        <v>38</v>
      </c>
      <c r="CP256" s="424" t="str">
        <f>CF256*Refining!$F$4</f>
        <v>0</v>
      </c>
      <c r="CQ256" s="424" t="str">
        <f>CG256*Refining!$F$5</f>
        <v>0</v>
      </c>
      <c r="CR256" s="424" t="str">
        <f>CH256*Refining!$F$6</f>
        <v>0</v>
      </c>
      <c r="CS256" s="424" t="str">
        <f>CI256*Refining!$F$7</f>
        <v>0</v>
      </c>
      <c r="CT256" s="424" t="str">
        <f>CJ256*Refining!$F$8</f>
        <v>0</v>
      </c>
      <c r="CU256" s="424" t="str">
        <f>CK256*Refining!$F$9</f>
        <v>0</v>
      </c>
      <c r="CV256" s="424" t="str">
        <f>CL256*Refining!$F$10</f>
        <v>0</v>
      </c>
      <c r="CW256" s="424" t="str">
        <f>CM256*Refining!$F$11</f>
        <v>0</v>
      </c>
      <c r="CX256" s="424" t="str">
        <f>CN256*Refining!$F$12</f>
        <v>0</v>
      </c>
      <c r="CY256" s="441" t="str">
        <f t="shared" ref="CY256:DR256" si="1032">IF(CE256 = 0, "", CE256)</f>
        <v>21</v>
      </c>
      <c r="CZ256" s="442" t="str">
        <f t="shared" si="1032"/>
        <v/>
      </c>
      <c r="DA256" s="442" t="str">
        <f t="shared" si="1032"/>
        <v/>
      </c>
      <c r="DB256" s="443" t="str">
        <f t="shared" si="1032"/>
        <v/>
      </c>
      <c r="DC256" s="444" t="str">
        <f t="shared" si="1032"/>
        <v/>
      </c>
      <c r="DD256" s="442" t="str">
        <f t="shared" si="1032"/>
        <v/>
      </c>
      <c r="DE256" s="444" t="str">
        <f t="shared" si="1032"/>
        <v/>
      </c>
      <c r="DF256" s="444" t="str">
        <f t="shared" si="1032"/>
        <v/>
      </c>
      <c r="DG256" s="442" t="str">
        <f t="shared" si="1032"/>
        <v/>
      </c>
      <c r="DH256" s="445" t="str">
        <f t="shared" si="1032"/>
        <v/>
      </c>
      <c r="DI256" s="441" t="str">
        <f t="shared" si="1032"/>
        <v>38</v>
      </c>
      <c r="DJ256" s="442" t="str">
        <f t="shared" si="1032"/>
        <v/>
      </c>
      <c r="DK256" s="442" t="str">
        <f t="shared" si="1032"/>
        <v/>
      </c>
      <c r="DL256" s="442" t="str">
        <f t="shared" si="1032"/>
        <v/>
      </c>
      <c r="DM256" s="446" t="str">
        <f t="shared" si="1032"/>
        <v/>
      </c>
      <c r="DN256" s="442" t="str">
        <f t="shared" si="1032"/>
        <v/>
      </c>
      <c r="DO256" s="442" t="str">
        <f t="shared" si="1032"/>
        <v/>
      </c>
      <c r="DP256" s="442" t="str">
        <f t="shared" si="1032"/>
        <v/>
      </c>
      <c r="DQ256" s="442" t="str">
        <f t="shared" si="1032"/>
        <v/>
      </c>
      <c r="DR256" s="445" t="str">
        <f t="shared" si="1032"/>
        <v/>
      </c>
      <c r="DS256" s="447" t="str">
        <f t="shared" si="15"/>
        <v>21</v>
      </c>
      <c r="DT256" s="448" t="str">
        <f t="shared" si="16"/>
        <v>38</v>
      </c>
      <c r="DU256" s="434" t="str">
        <f>CY256*'Ores &amp; Ingots'!$C$3+CZ256*'Ores &amp; Ingots'!$C$4+DA256*'Ores &amp; Ingots'!$C$5+DB256*'Ores &amp; Ingots'!$C$6+DC256*'Ores &amp; Ingots'!$C$7+DD256*'Ores &amp; Ingots'!$C$8+DE256*'Ores &amp; Ingots'!$C$9+DF256*'Ores &amp; Ingots'!$C$10+DG256*'Ores &amp; Ingots'!$C$11+DH256*'Ores &amp; Ingots'!$C$12</f>
        <v>3</v>
      </c>
      <c r="DV256" s="434" t="str">
        <f>DI256*'Ores &amp; Ingots'!$B$3+DJ256*'Ores &amp; Ingots'!$B$4+DK256*'Ores &amp; Ingots'!$B$5+DL256*'Ores &amp; Ingots'!$B$6+DM256*'Ores &amp; Ingots'!$B$7+DN256*'Ores &amp; Ingots'!$B$8+DO256*'Ores &amp; Ingots'!$B$9+DP256*'Ores &amp; Ingots'!$B$10+DQ256*'Ores &amp; Ingots'!$B$11+DR256*'Ores &amp; Ingots'!$B$12</f>
        <v>14</v>
      </c>
      <c r="DW256" s="448" t="str">
        <f>CY256*Refining!$G$3+CZ256*Refining!$G$4+DA256*Refining!$G$5+DB256*Refining!$G$6+DC256*Refining!$G$7+DD256*Refining!$G$8+DE256*Refining!$G$9+DF256*Refining!$G$10+DG256*Refining!$G$11+DH256*Refining!$G$12</f>
        <v>1</v>
      </c>
      <c r="DX256" s="448" t="str">
        <f t="shared" si="17"/>
        <v>224</v>
      </c>
      <c r="DY256" s="449" t="str">
        <f t="shared" si="18"/>
        <v>0.0002</v>
      </c>
      <c r="DZ256" s="447" t="str">
        <f t="shared" si="19"/>
        <v>10</v>
      </c>
      <c r="EA256" s="446" t="str">
        <f t="shared" ref="EA256:EB256" si="1033">DZ256/60</f>
        <v>0.2</v>
      </c>
      <c r="EB256" s="446" t="str">
        <f t="shared" si="1033"/>
        <v>0.0</v>
      </c>
      <c r="EC256" s="450" t="str">
        <f t="shared" si="21"/>
        <v>0.00</v>
      </c>
      <c r="ED256" s="447" t="str">
        <f t="shared" si="22"/>
        <v>380</v>
      </c>
      <c r="EE256" s="446" t="str">
        <f t="shared" ref="EE256:EF256" si="1034">ED256/1000</f>
        <v>0.4</v>
      </c>
      <c r="EF256" s="451" t="str">
        <f t="shared" si="1034"/>
        <v>0.00</v>
      </c>
      <c r="EG256" s="452" t="str">
        <f t="shared" si="24"/>
        <v>0.0004</v>
      </c>
      <c r="EH256" s="225" t="s">
        <v>12</v>
      </c>
    </row>
    <row r="257">
      <c r="A257" s="42"/>
      <c r="B257" s="261" t="s">
        <v>1065</v>
      </c>
      <c r="C257" s="262" t="s">
        <v>885</v>
      </c>
      <c r="D257" s="262">
        <v>1.0</v>
      </c>
      <c r="E257" s="262">
        <v>1.0</v>
      </c>
      <c r="F257" s="262">
        <v>1.0</v>
      </c>
      <c r="G257" s="503" t="str">
        <f t="shared" si="5"/>
        <v>0.125</v>
      </c>
      <c r="H257" s="504">
        <v>8.0</v>
      </c>
      <c r="I257" s="504">
        <v>20.0</v>
      </c>
      <c r="J257" s="504" t="str">
        <f>H257/Main!$D$9</f>
        <v>8</v>
      </c>
      <c r="K257" s="504" t="str">
        <f>I257/Main!$D$10</f>
        <v>20</v>
      </c>
      <c r="L257" s="505" t="str">
        <f t="shared" si="6"/>
        <v>2.5</v>
      </c>
      <c r="M257" s="505">
        <v>1.0</v>
      </c>
      <c r="N257" s="506"/>
      <c r="O257" s="506"/>
      <c r="P257" s="506"/>
      <c r="Q257" s="507"/>
      <c r="R257" s="506"/>
      <c r="S257" s="508"/>
      <c r="T257" s="508"/>
      <c r="U257" s="506"/>
      <c r="V257" s="506"/>
      <c r="W257" s="534"/>
      <c r="X257" s="508"/>
      <c r="Y257" s="506"/>
      <c r="Z257" s="506"/>
      <c r="AA257" s="506"/>
      <c r="AB257" s="506"/>
      <c r="AC257" s="535"/>
      <c r="AD257" s="510">
        <v>1.0</v>
      </c>
      <c r="AE257" s="474">
        <v>0.0</v>
      </c>
      <c r="AF257" s="474">
        <v>0.0</v>
      </c>
      <c r="AG257" s="474">
        <v>0.0</v>
      </c>
      <c r="AH257" s="474">
        <v>0.0</v>
      </c>
      <c r="AI257" s="474">
        <v>0.0</v>
      </c>
      <c r="AJ257" s="474">
        <v>0.0</v>
      </c>
      <c r="AK257" s="474">
        <v>0.0</v>
      </c>
      <c r="AL257" s="474">
        <v>0.0</v>
      </c>
      <c r="AM257" s="474">
        <v>0.0</v>
      </c>
      <c r="AN257" s="474">
        <v>0.0</v>
      </c>
      <c r="AO257" s="474">
        <v>0.0</v>
      </c>
      <c r="AP257" s="474">
        <v>0.0</v>
      </c>
      <c r="AQ257" s="474">
        <v>0.0</v>
      </c>
      <c r="AR257" s="474">
        <v>0.0</v>
      </c>
      <c r="AS257" s="474">
        <v>0.0</v>
      </c>
      <c r="AT257" s="474">
        <v>0.0</v>
      </c>
      <c r="AU257" s="474">
        <v>0.0</v>
      </c>
      <c r="AV257" s="474">
        <v>0.0</v>
      </c>
      <c r="AW257" s="474">
        <v>0.0</v>
      </c>
      <c r="AX257" s="474">
        <v>0.0</v>
      </c>
      <c r="AY257" s="538" t="str">
        <f t="shared" ref="AY257:BS257" si="1035">IF(AD257 = 0, "", AD257)</f>
        <v>1</v>
      </c>
      <c r="AZ257" s="470" t="str">
        <f t="shared" si="1035"/>
        <v/>
      </c>
      <c r="BA257" s="470" t="str">
        <f t="shared" si="1035"/>
        <v/>
      </c>
      <c r="BB257" s="470" t="str">
        <f t="shared" si="1035"/>
        <v/>
      </c>
      <c r="BC257" s="470" t="str">
        <f t="shared" si="1035"/>
        <v/>
      </c>
      <c r="BD257" s="470" t="str">
        <f t="shared" si="1035"/>
        <v/>
      </c>
      <c r="BE257" s="470" t="str">
        <f t="shared" si="1035"/>
        <v/>
      </c>
      <c r="BF257" s="470" t="str">
        <f t="shared" si="1035"/>
        <v/>
      </c>
      <c r="BG257" s="470" t="str">
        <f t="shared" si="1035"/>
        <v/>
      </c>
      <c r="BH257" s="470" t="str">
        <f t="shared" si="1035"/>
        <v/>
      </c>
      <c r="BI257" s="470" t="str">
        <f t="shared" si="1035"/>
        <v/>
      </c>
      <c r="BJ257" s="470" t="str">
        <f t="shared" si="1035"/>
        <v/>
      </c>
      <c r="BK257" s="470" t="str">
        <f t="shared" si="1035"/>
        <v/>
      </c>
      <c r="BL257" s="470" t="str">
        <f t="shared" si="1035"/>
        <v/>
      </c>
      <c r="BM257" s="470" t="str">
        <f t="shared" si="1035"/>
        <v/>
      </c>
      <c r="BN257" s="470" t="str">
        <f t="shared" si="1035"/>
        <v/>
      </c>
      <c r="BO257" s="470" t="str">
        <f t="shared" si="1035"/>
        <v/>
      </c>
      <c r="BP257" s="470" t="str">
        <f t="shared" si="1035"/>
        <v/>
      </c>
      <c r="BQ257" s="470" t="str">
        <f t="shared" si="1035"/>
        <v/>
      </c>
      <c r="BR257" s="470" t="str">
        <f t="shared" si="1035"/>
        <v/>
      </c>
      <c r="BS257" s="472" t="str">
        <f t="shared" si="1035"/>
        <v/>
      </c>
      <c r="BT257" s="473" t="str">
        <f>$AY257*Assembly!Y$4+$AZ257*Assembly!Y$5+$BA257*Assembly!Y$6+$BB257*Assembly!Y$7+$BC257*Assembly!Y$8+$BD257*Assembly!Y$9+$BE257*Assembly!Y$10+$BF257*Assembly!Y$11+$BG257*Assembly!Y$12+$BH257*Assembly!Y$13+$BI257*Assembly!Y$14+$BJ257*Assembly!Y$15+$BK257*Assembly!Y$16+$BL257*Assembly!Y$17+$BM257*Assembly!Y$18+$BN257*Assembly!Y$19+$BO257*Assembly!Y$20+$BP257*Assembly!Y$21+$BQ257*Assembly!Y$22+$BR257*Assembly!Y$23+$BS257*Assembly!Y$24</f>
        <v>20</v>
      </c>
      <c r="BU257" s="474" t="str">
        <f t="shared" si="8"/>
        <v>160</v>
      </c>
      <c r="BV257" s="474" t="str">
        <f>$AY257*Assembly!AC$4+$AZ257*Assembly!AC$5+$BA257*Assembly!AC$6+$BB257*Assembly!AC$7+$BC257*Assembly!AC$8+$BD257*Assembly!AC$9+$BE257*Assembly!AC$10+$BF257*Assembly!AC$11+$BG257*Assembly!AC$12+$BH257*Assembly!AC$13+$BI257*Assembly!AC$14+$BJ257*Assembly!AC$15+$BK257*Assembly!AC$16+$BL257*Assembly!AC$17+$BM257*Assembly!AC$18+$BN257*Assembly!AC$19+$BO257*Assembly!AC$20+$BP257*Assembly!AC$21+$BQ257*Assembly!AC$22+$BR257*Assembly!AC$23+$BS257*Assembly!AC$24</f>
        <v>100</v>
      </c>
      <c r="BW257" s="475" t="str">
        <f t="shared" si="9"/>
        <v>5.00</v>
      </c>
      <c r="BX257" s="476" t="str">
        <f t="shared" si="10"/>
        <v>800</v>
      </c>
      <c r="BY257" s="477" t="str">
        <f t="shared" si="11"/>
        <v>0.6</v>
      </c>
      <c r="BZ257" s="478"/>
      <c r="CA257" s="474" t="str">
        <f>$AY257*Assembly!X$4+$AZ257*Assembly!X$5+$BA257*Assembly!X$6+$BB257*Assembly!X$7+$BC257*Assembly!X$8+$BD257*Assembly!X$9+$BE257*Assembly!X$10+$BF257*Assembly!X$11+$BG257*Assembly!X$12+$BH257*Assembly!X$13+$BI257*Assembly!X$14+$BJ257*Assembly!X$15+$BK257*Assembly!X$16+$BL257*Assembly!X$17+$BM257*Assembly!X$18+$BN257*Assembly!X$19+$BO257*Assembly!X$20+$BP257*Assembly!X$21+$BQ257*Assembly!X$22+$BR257*Assembly!X$23+$BS257*Assembly!X$24</f>
        <v>1</v>
      </c>
      <c r="CB257" s="474" t="str">
        <f t="shared" si="12"/>
        <v>156</v>
      </c>
      <c r="CC257" s="479" t="str">
        <f t="shared" si="13"/>
        <v>0.0002</v>
      </c>
      <c r="CD257" s="480" t="str">
        <f>$AY257*Assembly!AB$4+$AZ257*Assembly!AB$5+$BA257*Assembly!AB$6+$BB257*Assembly!AB$7+$BC257*Assembly!AB$8+$BD257*Assembly!AB$9+$BE257*Assembly!AB$10+$BF257*Assembly!AB$11+$BG257*Assembly!AB$12+$BH257*Assembly!AB$13+$BI257*Assembly!AB$14+$BJ257*Assembly!AB$15+$BK257*Assembly!AB$16+$BL257*Assembly!AB$17+$BM257*Assembly!AB$18+$BN257*Assembly!AB$19+$BO257*Assembly!AB$20+$BP257*Assembly!AB$21+$BQ257*Assembly!AB$22+$BR257*Assembly!AB$23+$BS257*Assembly!AB$24</f>
        <v>3</v>
      </c>
      <c r="CE257" s="507" t="str">
        <f>$AY257*Assembly!M$4+$AZ257*Assembly!M$5+$BA257*Assembly!M$6+$BB257*Assembly!M$7+$BC257*Assembly!M$8+$BD257*Assembly!M$9+$BE257*Assembly!M$10+$BF257*Assembly!M$11+$BG257*Assembly!M$12+$BH257*Assembly!M$13+$BI257*Assembly!M$14+$BJ257*Assembly!M$15+$BK257*Assembly!M$16+$BL257*Assembly!M$17+$BM257*Assembly!M$18+$BN257*Assembly!M$19+$BO257*Assembly!M$20+$BP257*Assembly!M$21+$BQ257*Assembly!M$22+$BR257*Assembly!M$23+$BS257*Assembly!M$24</f>
        <v>21</v>
      </c>
      <c r="CF257" s="507" t="str">
        <f>$AY257*Assembly!N$4+$AZ257*Assembly!N$5+$BA257*Assembly!N$6+$BB257*Assembly!N$7+$BC257*Assembly!N$8+$BD257*Assembly!N$9+$BE257*Assembly!N$10+$BF257*Assembly!N$11+$BG257*Assembly!N$12+$BH257*Assembly!N$13+$BI257*Assembly!N$14+$BJ257*Assembly!N$15+$BK257*Assembly!N$16+$BL257*Assembly!N$17+$BM257*Assembly!N$18+$BN257*Assembly!N$19+$BO257*Assembly!N$20+$BP257*Assembly!N$21+$BQ257*Assembly!N$22+$BR257*Assembly!N$23+$BS257*Assembly!N$24</f>
        <v>0</v>
      </c>
      <c r="CG257" s="507" t="str">
        <f>$AY257*Assembly!O$4+$AZ257*Assembly!O$5+$BA257*Assembly!O$6+$BB257*Assembly!O$7+$BC257*Assembly!O$8+$BD257*Assembly!O$9+$BE257*Assembly!O$10+$BF257*Assembly!O$11+$BG257*Assembly!O$12+$BH257*Assembly!O$13+$BI257*Assembly!O$14+$BJ257*Assembly!O$15+$BK257*Assembly!O$16+$BL257*Assembly!O$17+$BM257*Assembly!O$18+$BN257*Assembly!O$19+$BO257*Assembly!O$20+$BP257*Assembly!O$21+$BQ257*Assembly!O$22+$BR257*Assembly!O$23+$BS257*Assembly!O$24</f>
        <v>0</v>
      </c>
      <c r="CH257" s="504" t="str">
        <f>$AY257*Assembly!P$4+$AZ257*Assembly!P$5+$BA257*Assembly!P$6+$BB257*Assembly!P$7+$BC257*Assembly!P$8+$BD257*Assembly!P$9+$BE257*Assembly!P$10+$BF257*Assembly!P$11+$BG257*Assembly!P$12+$BH257*Assembly!P$13+$BI257*Assembly!P$14+$BJ257*Assembly!P$15+$BK257*Assembly!P$16+$BL257*Assembly!P$17+$BM257*Assembly!P$18+$BN257*Assembly!P$19+$BO257*Assembly!P$20+$BP257*Assembly!P$21+$BQ257*Assembly!P$22+$BR257*Assembly!P$23+$BS257*Assembly!P$24</f>
        <v>0</v>
      </c>
      <c r="CI257" s="504" t="str">
        <f>$AY257*Assembly!Q$4+$AZ257*Assembly!Q$5+$BA257*Assembly!Q$6+$BB257*Assembly!Q$7+$BC257*Assembly!Q$8+$BD257*Assembly!Q$9+$BE257*Assembly!Q$10+$BF257*Assembly!Q$11+$BG257*Assembly!Q$12+$BH257*Assembly!Q$13+$BI257*Assembly!Q$14+$BJ257*Assembly!Q$15+$BK257*Assembly!Q$16+$BL257*Assembly!Q$17+$BM257*Assembly!Q$18+$BN257*Assembly!Q$19+$BO257*Assembly!Q$20+$BP257*Assembly!Q$21+$BQ257*Assembly!Q$22+$BR257*Assembly!Q$23+$BS257*Assembly!Q$24</f>
        <v>0</v>
      </c>
      <c r="CJ257" s="507" t="str">
        <f>$AY257*Assembly!R$4+$AZ257*Assembly!R$5+$BA257*Assembly!R$6+$BB257*Assembly!R$7+$BC257*Assembly!R$8+$BD257*Assembly!R$9+$BE257*Assembly!R$10+$BF257*Assembly!R$11+$BG257*Assembly!R$12+$BH257*Assembly!R$13+$BI257*Assembly!R$14+$BJ257*Assembly!R$15+$BK257*Assembly!R$16+$BL257*Assembly!R$17+$BM257*Assembly!R$18+$BN257*Assembly!R$19+$BO257*Assembly!R$20+$BP257*Assembly!R$21+$BQ257*Assembly!R$22+$BR257*Assembly!R$23+$BS257*Assembly!R$24</f>
        <v>0</v>
      </c>
      <c r="CK257" s="504" t="str">
        <f>$AY257*Assembly!S$4+$AZ257*Assembly!S$5+$BA257*Assembly!S$6+$BB257*Assembly!S$7+$BC257*Assembly!S$8+$BD257*Assembly!S$9+$BE257*Assembly!S$10+$BF257*Assembly!S$11+$BG257*Assembly!S$12+$BH257*Assembly!S$13+$BI257*Assembly!S$14+$BJ257*Assembly!S$15+$BK257*Assembly!S$16+$BL257*Assembly!S$17+$BM257*Assembly!S$18+$BN257*Assembly!S$19+$BO257*Assembly!S$20+$BP257*Assembly!S$21+$BQ257*Assembly!S$22+$BR257*Assembly!S$23+$BS257*Assembly!S$24</f>
        <v>0</v>
      </c>
      <c r="CL257" s="504" t="str">
        <f>$AY257*Assembly!T$4+$AZ257*Assembly!T$5+$BA257*Assembly!T$6+$BB257*Assembly!T$7+$BC257*Assembly!T$8+$BD257*Assembly!T$9+$BE257*Assembly!T$10+$BF257*Assembly!T$11+$BG257*Assembly!T$12+$BH257*Assembly!T$13+$BI257*Assembly!T$14+$BJ257*Assembly!T$15+$BK257*Assembly!T$16+$BL257*Assembly!T$17+$BM257*Assembly!T$18+$BN257*Assembly!T$19+$BO257*Assembly!T$20+$BP257*Assembly!T$21+$BQ257*Assembly!T$22+$BR257*Assembly!T$23+$BS257*Assembly!T$24</f>
        <v>0</v>
      </c>
      <c r="CM257" s="504" t="str">
        <f>$AY257*Assembly!U$4+$AZ257*Assembly!U$5+$BA257*Assembly!U$6+$BB257*Assembly!U$7+$BC257*Assembly!U$8+$BD257*Assembly!U$9+$BE257*Assembly!U$10+$BF257*Assembly!U$11+$BG257*Assembly!U$12+$BH257*Assembly!U$13+$BI257*Assembly!U$14+$BJ257*Assembly!U$15+$BK257*Assembly!U$16+$BL257*Assembly!U$17+$BM257*Assembly!U$18+$BN257*Assembly!U$19+$BO257*Assembly!U$20+$BP257*Assembly!U$21+$BQ257*Assembly!U$22+$BR257*Assembly!U$23+$BS257*Assembly!U$24</f>
        <v>0</v>
      </c>
      <c r="CN257" s="507" t="str">
        <f>$AY257*Assembly!V$4+$AZ257*Assembly!V$5+$BA257*Assembly!V$6+$BB257*Assembly!V$7+$BC257*Assembly!V$8+$BD257*Assembly!V$9+$BE257*Assembly!V$10+$BF257*Assembly!V$11+$BG257*Assembly!V$12+$BH257*Assembly!V$13+$BI257*Assembly!V$14+$BJ257*Assembly!V$15+$BK257*Assembly!V$16+$BL257*Assembly!V$17+$BM257*Assembly!V$18+$BN257*Assembly!V$19+$BO257*Assembly!V$20+$BP257*Assembly!V$21+$BQ257*Assembly!V$22+$BR257*Assembly!V$23+$BS257*Assembly!V$24</f>
        <v>0</v>
      </c>
      <c r="CO257" s="507" t="str">
        <f>CE257*Refining!$F$3</f>
        <v>38</v>
      </c>
      <c r="CP257" s="507" t="str">
        <f>CF257*Refining!$F$4</f>
        <v>0</v>
      </c>
      <c r="CQ257" s="507" t="str">
        <f>CG257*Refining!$F$5</f>
        <v>0</v>
      </c>
      <c r="CR257" s="507" t="str">
        <f>CH257*Refining!$F$6</f>
        <v>0</v>
      </c>
      <c r="CS257" s="507" t="str">
        <f>CI257*Refining!$F$7</f>
        <v>0</v>
      </c>
      <c r="CT257" s="507" t="str">
        <f>CJ257*Refining!$F$8</f>
        <v>0</v>
      </c>
      <c r="CU257" s="507" t="str">
        <f>CK257*Refining!$F$9</f>
        <v>0</v>
      </c>
      <c r="CV257" s="507" t="str">
        <f>CL257*Refining!$F$10</f>
        <v>0</v>
      </c>
      <c r="CW257" s="507" t="str">
        <f>CM257*Refining!$F$11</f>
        <v>0</v>
      </c>
      <c r="CX257" s="507" t="str">
        <f>CN257*Refining!$F$12</f>
        <v>0</v>
      </c>
      <c r="CY257" s="481" t="str">
        <f t="shared" ref="CY257:DR257" si="1036">IF(CE257 = 0, "", CE257)</f>
        <v>21</v>
      </c>
      <c r="CZ257" s="482" t="str">
        <f t="shared" si="1036"/>
        <v/>
      </c>
      <c r="DA257" s="482" t="str">
        <f t="shared" si="1036"/>
        <v/>
      </c>
      <c r="DB257" s="483" t="str">
        <f t="shared" si="1036"/>
        <v/>
      </c>
      <c r="DC257" s="484" t="str">
        <f t="shared" si="1036"/>
        <v/>
      </c>
      <c r="DD257" s="482" t="str">
        <f t="shared" si="1036"/>
        <v/>
      </c>
      <c r="DE257" s="484" t="str">
        <f t="shared" si="1036"/>
        <v/>
      </c>
      <c r="DF257" s="484" t="str">
        <f t="shared" si="1036"/>
        <v/>
      </c>
      <c r="DG257" s="482" t="str">
        <f t="shared" si="1036"/>
        <v/>
      </c>
      <c r="DH257" s="485" t="str">
        <f t="shared" si="1036"/>
        <v/>
      </c>
      <c r="DI257" s="481" t="str">
        <f t="shared" si="1036"/>
        <v>38</v>
      </c>
      <c r="DJ257" s="482" t="str">
        <f t="shared" si="1036"/>
        <v/>
      </c>
      <c r="DK257" s="482" t="str">
        <f t="shared" si="1036"/>
        <v/>
      </c>
      <c r="DL257" s="482" t="str">
        <f t="shared" si="1036"/>
        <v/>
      </c>
      <c r="DM257" s="486" t="str">
        <f t="shared" si="1036"/>
        <v/>
      </c>
      <c r="DN257" s="482" t="str">
        <f t="shared" si="1036"/>
        <v/>
      </c>
      <c r="DO257" s="482" t="str">
        <f t="shared" si="1036"/>
        <v/>
      </c>
      <c r="DP257" s="482" t="str">
        <f t="shared" si="1036"/>
        <v/>
      </c>
      <c r="DQ257" s="482" t="str">
        <f t="shared" si="1036"/>
        <v/>
      </c>
      <c r="DR257" s="485" t="str">
        <f t="shared" si="1036"/>
        <v/>
      </c>
      <c r="DS257" s="487" t="str">
        <f t="shared" si="15"/>
        <v>21</v>
      </c>
      <c r="DT257" s="488" t="str">
        <f t="shared" si="16"/>
        <v>38</v>
      </c>
      <c r="DU257" s="474" t="str">
        <f>CY257*'Ores &amp; Ingots'!$C$3+CZ257*'Ores &amp; Ingots'!$C$4+DA257*'Ores &amp; Ingots'!$C$5+DB257*'Ores &amp; Ingots'!$C$6+DC257*'Ores &amp; Ingots'!$C$7+DD257*'Ores &amp; Ingots'!$C$8+DE257*'Ores &amp; Ingots'!$C$9+DF257*'Ores &amp; Ingots'!$C$10+DG257*'Ores &amp; Ingots'!$C$11+DH257*'Ores &amp; Ingots'!$C$12</f>
        <v>3</v>
      </c>
      <c r="DV257" s="474" t="str">
        <f>DI257*'Ores &amp; Ingots'!$B$3+DJ257*'Ores &amp; Ingots'!$B$4+DK257*'Ores &amp; Ingots'!$B$5+DL257*'Ores &amp; Ingots'!$B$6+DM257*'Ores &amp; Ingots'!$B$7+DN257*'Ores &amp; Ingots'!$B$8+DO257*'Ores &amp; Ingots'!$B$9+DP257*'Ores &amp; Ingots'!$B$10+DQ257*'Ores &amp; Ingots'!$B$11+DR257*'Ores &amp; Ingots'!$B$12</f>
        <v>14</v>
      </c>
      <c r="DW257" s="488" t="str">
        <f>CY257*Refining!$G$3+CZ257*Refining!$G$4+DA257*Refining!$G$5+DB257*Refining!$G$6+DC257*Refining!$G$7+DD257*Refining!$G$8+DE257*Refining!$G$9+DF257*Refining!$G$10+DG257*Refining!$G$11+DH257*Refining!$G$12</f>
        <v>1</v>
      </c>
      <c r="DX257" s="488" t="str">
        <f t="shared" si="17"/>
        <v>224</v>
      </c>
      <c r="DY257" s="489" t="str">
        <f t="shared" si="18"/>
        <v>0.0002</v>
      </c>
      <c r="DZ257" s="487" t="str">
        <f t="shared" si="19"/>
        <v>10</v>
      </c>
      <c r="EA257" s="486" t="str">
        <f t="shared" ref="EA257:EB257" si="1037">DZ257/60</f>
        <v>0.2</v>
      </c>
      <c r="EB257" s="486" t="str">
        <f t="shared" si="1037"/>
        <v>0.0</v>
      </c>
      <c r="EC257" s="490" t="str">
        <f t="shared" si="21"/>
        <v>0.00</v>
      </c>
      <c r="ED257" s="487" t="str">
        <f t="shared" si="22"/>
        <v>380</v>
      </c>
      <c r="EE257" s="486" t="str">
        <f t="shared" ref="EE257:EF257" si="1038">ED257/1000</f>
        <v>0.4</v>
      </c>
      <c r="EF257" s="491" t="str">
        <f t="shared" si="1038"/>
        <v>0.00</v>
      </c>
      <c r="EG257" s="492" t="str">
        <f t="shared" si="24"/>
        <v>0.0004</v>
      </c>
      <c r="EH257" s="225" t="s">
        <v>12</v>
      </c>
    </row>
    <row r="258">
      <c r="A258" s="343" t="s">
        <v>1095</v>
      </c>
      <c r="B258" s="192" t="s">
        <v>1067</v>
      </c>
      <c r="C258" s="193" t="s">
        <v>885</v>
      </c>
      <c r="D258" s="193">
        <v>1.0</v>
      </c>
      <c r="E258" s="193">
        <v>1.0</v>
      </c>
      <c r="F258" s="193">
        <v>1.0</v>
      </c>
      <c r="G258" s="511" t="str">
        <f t="shared" si="5"/>
        <v>0.125</v>
      </c>
      <c r="H258" s="512">
        <v>8.0</v>
      </c>
      <c r="I258" s="512">
        <v>24.0</v>
      </c>
      <c r="J258" s="512" t="str">
        <f>H258/Main!$D$9</f>
        <v>8</v>
      </c>
      <c r="K258" s="512" t="str">
        <f>I258/Main!$D$10</f>
        <v>24</v>
      </c>
      <c r="L258" s="513" t="str">
        <f t="shared" si="6"/>
        <v>3.0</v>
      </c>
      <c r="M258" s="513">
        <v>0.16</v>
      </c>
      <c r="N258" s="515"/>
      <c r="O258" s="515"/>
      <c r="P258" s="515"/>
      <c r="Q258" s="514"/>
      <c r="R258" s="515"/>
      <c r="S258" s="516"/>
      <c r="T258" s="516"/>
      <c r="U258" s="515"/>
      <c r="V258" s="515"/>
      <c r="W258" s="516"/>
      <c r="X258" s="516"/>
      <c r="Y258" s="515"/>
      <c r="Z258" s="515"/>
      <c r="AA258" s="515"/>
      <c r="AB258" s="515"/>
      <c r="AC258" s="526"/>
      <c r="AD258" s="496">
        <v>5.0</v>
      </c>
      <c r="AE258" s="401">
        <v>0.0</v>
      </c>
      <c r="AF258" s="401">
        <v>0.0</v>
      </c>
      <c r="AG258" s="401">
        <v>0.0</v>
      </c>
      <c r="AH258" s="401">
        <v>0.0</v>
      </c>
      <c r="AI258" s="401">
        <v>0.0</v>
      </c>
      <c r="AJ258" s="401">
        <v>0.0</v>
      </c>
      <c r="AK258" s="401">
        <v>0.0</v>
      </c>
      <c r="AL258" s="401">
        <v>0.0</v>
      </c>
      <c r="AM258" s="401">
        <v>0.0</v>
      </c>
      <c r="AN258" s="401">
        <v>0.0</v>
      </c>
      <c r="AO258" s="401">
        <v>2.0</v>
      </c>
      <c r="AP258" s="401">
        <v>0.0</v>
      </c>
      <c r="AQ258" s="401">
        <v>0.0</v>
      </c>
      <c r="AR258" s="401">
        <v>0.0</v>
      </c>
      <c r="AS258" s="401">
        <v>0.0</v>
      </c>
      <c r="AT258" s="401">
        <v>0.0</v>
      </c>
      <c r="AU258" s="401">
        <v>0.0</v>
      </c>
      <c r="AV258" s="401">
        <v>0.0</v>
      </c>
      <c r="AW258" s="401">
        <v>0.0</v>
      </c>
      <c r="AX258" s="401">
        <v>0.0</v>
      </c>
      <c r="AY258" s="536" t="str">
        <f t="shared" ref="AY258:BS258" si="1039">IF(AD258 = 0, "", AD258)</f>
        <v>5</v>
      </c>
      <c r="AZ258" s="397" t="str">
        <f t="shared" si="1039"/>
        <v/>
      </c>
      <c r="BA258" s="397" t="str">
        <f t="shared" si="1039"/>
        <v/>
      </c>
      <c r="BB258" s="397" t="str">
        <f t="shared" si="1039"/>
        <v/>
      </c>
      <c r="BC258" s="397" t="str">
        <f t="shared" si="1039"/>
        <v/>
      </c>
      <c r="BD258" s="397" t="str">
        <f t="shared" si="1039"/>
        <v/>
      </c>
      <c r="BE258" s="397" t="str">
        <f t="shared" si="1039"/>
        <v/>
      </c>
      <c r="BF258" s="397" t="str">
        <f t="shared" si="1039"/>
        <v/>
      </c>
      <c r="BG258" s="397" t="str">
        <f t="shared" si="1039"/>
        <v/>
      </c>
      <c r="BH258" s="397" t="str">
        <f t="shared" si="1039"/>
        <v/>
      </c>
      <c r="BI258" s="397" t="str">
        <f t="shared" si="1039"/>
        <v/>
      </c>
      <c r="BJ258" s="397" t="str">
        <f t="shared" si="1039"/>
        <v>2</v>
      </c>
      <c r="BK258" s="397" t="str">
        <f t="shared" si="1039"/>
        <v/>
      </c>
      <c r="BL258" s="397" t="str">
        <f t="shared" si="1039"/>
        <v/>
      </c>
      <c r="BM258" s="397" t="str">
        <f t="shared" si="1039"/>
        <v/>
      </c>
      <c r="BN258" s="397" t="str">
        <f t="shared" si="1039"/>
        <v/>
      </c>
      <c r="BO258" s="397" t="str">
        <f t="shared" si="1039"/>
        <v/>
      </c>
      <c r="BP258" s="397" t="str">
        <f t="shared" si="1039"/>
        <v/>
      </c>
      <c r="BQ258" s="397" t="str">
        <f t="shared" si="1039"/>
        <v/>
      </c>
      <c r="BR258" s="397" t="str">
        <f t="shared" si="1039"/>
        <v/>
      </c>
      <c r="BS258" s="399" t="str">
        <f t="shared" si="1039"/>
        <v/>
      </c>
      <c r="BT258" s="400" t="str">
        <f>$AY258*Assembly!Y$4+$AZ258*Assembly!Y$5+$BA258*Assembly!Y$6+$BB258*Assembly!Y$7+$BC258*Assembly!Y$8+$BD258*Assembly!Y$9+$BE258*Assembly!Y$10+$BF258*Assembly!Y$11+$BG258*Assembly!Y$12+$BH258*Assembly!Y$13+$BI258*Assembly!Y$14+$BJ258*Assembly!Y$15+$BK258*Assembly!Y$16+$BL258*Assembly!Y$17+$BM258*Assembly!Y$18+$BN258*Assembly!Y$19+$BO258*Assembly!Y$20+$BP258*Assembly!Y$21+$BQ258*Assembly!Y$22+$BR258*Assembly!Y$23+$BS258*Assembly!Y$24</f>
        <v>112</v>
      </c>
      <c r="BU258" s="401" t="str">
        <f t="shared" si="8"/>
        <v>896</v>
      </c>
      <c r="BV258" s="401" t="str">
        <f>$AY258*Assembly!AC$4+$AZ258*Assembly!AC$5+$BA258*Assembly!AC$6+$BB258*Assembly!AC$7+$BC258*Assembly!AC$8+$BD258*Assembly!AC$9+$BE258*Assembly!AC$10+$BF258*Assembly!AC$11+$BG258*Assembly!AC$12+$BH258*Assembly!AC$13+$BI258*Assembly!AC$14+$BJ258*Assembly!AC$15+$BK258*Assembly!AC$16+$BL258*Assembly!AC$17+$BM258*Assembly!AC$18+$BN258*Assembly!AC$19+$BO258*Assembly!AC$20+$BP258*Assembly!AC$21+$BQ258*Assembly!AC$22+$BR258*Assembly!AC$23+$BS258*Assembly!AC$24</f>
        <v>560</v>
      </c>
      <c r="BW258" s="402" t="str">
        <f t="shared" si="9"/>
        <v>5.00</v>
      </c>
      <c r="BX258" s="403" t="str">
        <f t="shared" si="10"/>
        <v>4480</v>
      </c>
      <c r="BY258" s="404" t="str">
        <f t="shared" si="11"/>
        <v>0.6</v>
      </c>
      <c r="BZ258" s="405"/>
      <c r="CA258" s="401" t="str">
        <f>$AY258*Assembly!X$4+$AZ258*Assembly!X$5+$BA258*Assembly!X$6+$BB258*Assembly!X$7+$BC258*Assembly!X$8+$BD258*Assembly!X$9+$BE258*Assembly!X$10+$BF258*Assembly!X$11+$BG258*Assembly!X$12+$BH258*Assembly!X$13+$BI258*Assembly!X$14+$BJ258*Assembly!X$15+$BK258*Assembly!X$16+$BL258*Assembly!X$17+$BM258*Assembly!X$18+$BN258*Assembly!X$19+$BO258*Assembly!X$20+$BP258*Assembly!X$21+$BQ258*Assembly!X$22+$BR258*Assembly!X$23+$BS258*Assembly!X$24</f>
        <v>9</v>
      </c>
      <c r="CB258" s="401" t="str">
        <f t="shared" si="12"/>
        <v>1,400</v>
      </c>
      <c r="CC258" s="406" t="str">
        <f t="shared" si="13"/>
        <v>0.0014</v>
      </c>
      <c r="CD258" s="407" t="str">
        <f>$AY258*Assembly!AB$4+$AZ258*Assembly!AB$5+$BA258*Assembly!AB$6+$BB258*Assembly!AB$7+$BC258*Assembly!AB$8+$BD258*Assembly!AB$9+$BE258*Assembly!AB$10+$BF258*Assembly!AB$11+$BG258*Assembly!AB$12+$BH258*Assembly!AB$13+$BI258*Assembly!AB$14+$BJ258*Assembly!AB$15+$BK258*Assembly!AB$16+$BL258*Assembly!AB$17+$BM258*Assembly!AB$18+$BN258*Assembly!AB$19+$BO258*Assembly!AB$20+$BP258*Assembly!AB$21+$BQ258*Assembly!AB$22+$BR258*Assembly!AB$23+$BS258*Assembly!AB$24</f>
        <v>45</v>
      </c>
      <c r="CE258" s="514" t="str">
        <f>$AY258*Assembly!M$4+$AZ258*Assembly!M$5+$BA258*Assembly!M$6+$BB258*Assembly!M$7+$BC258*Assembly!M$8+$BD258*Assembly!M$9+$BE258*Assembly!M$10+$BF258*Assembly!M$11+$BG258*Assembly!M$12+$BH258*Assembly!M$13+$BI258*Assembly!M$14+$BJ258*Assembly!M$15+$BK258*Assembly!M$16+$BL258*Assembly!M$17+$BM258*Assembly!M$18+$BN258*Assembly!M$19+$BO258*Assembly!M$20+$BP258*Assembly!M$21+$BQ258*Assembly!M$22+$BR258*Assembly!M$23+$BS258*Assembly!M$24</f>
        <v>129</v>
      </c>
      <c r="CF258" s="514" t="str">
        <f>$AY258*Assembly!N$4+$AZ258*Assembly!N$5+$BA258*Assembly!N$6+$BB258*Assembly!N$7+$BC258*Assembly!N$8+$BD258*Assembly!N$9+$BE258*Assembly!N$10+$BF258*Assembly!N$11+$BG258*Assembly!N$12+$BH258*Assembly!N$13+$BI258*Assembly!N$14+$BJ258*Assembly!N$15+$BK258*Assembly!N$16+$BL258*Assembly!N$17+$BM258*Assembly!N$18+$BN258*Assembly!N$19+$BO258*Assembly!N$20+$BP258*Assembly!N$21+$BQ258*Assembly!N$22+$BR258*Assembly!N$23+$BS258*Assembly!N$24</f>
        <v>10</v>
      </c>
      <c r="CG258" s="514" t="str">
        <f>$AY258*Assembly!O$4+$AZ258*Assembly!O$5+$BA258*Assembly!O$6+$BB258*Assembly!O$7+$BC258*Assembly!O$8+$BD258*Assembly!O$9+$BE258*Assembly!O$10+$BF258*Assembly!O$11+$BG258*Assembly!O$12+$BH258*Assembly!O$13+$BI258*Assembly!O$14+$BJ258*Assembly!O$15+$BK258*Assembly!O$16+$BL258*Assembly!O$17+$BM258*Assembly!O$18+$BN258*Assembly!O$19+$BO258*Assembly!O$20+$BP258*Assembly!O$21+$BQ258*Assembly!O$22+$BR258*Assembly!O$23+$BS258*Assembly!O$24</f>
        <v>6</v>
      </c>
      <c r="CH258" s="512" t="str">
        <f>$AY258*Assembly!P$4+$AZ258*Assembly!P$5+$BA258*Assembly!P$6+$BB258*Assembly!P$7+$BC258*Assembly!P$8+$BD258*Assembly!P$9+$BE258*Assembly!P$10+$BF258*Assembly!P$11+$BG258*Assembly!P$12+$BH258*Assembly!P$13+$BI258*Assembly!P$14+$BJ258*Assembly!P$15+$BK258*Assembly!P$16+$BL258*Assembly!P$17+$BM258*Assembly!P$18+$BN258*Assembly!P$19+$BO258*Assembly!P$20+$BP258*Assembly!P$21+$BQ258*Assembly!P$22+$BR258*Assembly!P$23+$BS258*Assembly!P$24</f>
        <v>0</v>
      </c>
      <c r="CI258" s="512" t="str">
        <f>$AY258*Assembly!Q$4+$AZ258*Assembly!Q$5+$BA258*Assembly!Q$6+$BB258*Assembly!Q$7+$BC258*Assembly!Q$8+$BD258*Assembly!Q$9+$BE258*Assembly!Q$10+$BF258*Assembly!Q$11+$BG258*Assembly!Q$12+$BH258*Assembly!Q$13+$BI258*Assembly!Q$14+$BJ258*Assembly!Q$15+$BK258*Assembly!Q$16+$BL258*Assembly!Q$17+$BM258*Assembly!Q$18+$BN258*Assembly!Q$19+$BO258*Assembly!Q$20+$BP258*Assembly!Q$21+$BQ258*Assembly!Q$22+$BR258*Assembly!Q$23+$BS258*Assembly!Q$24</f>
        <v>0</v>
      </c>
      <c r="CJ258" s="514" t="str">
        <f>$AY258*Assembly!R$4+$AZ258*Assembly!R$5+$BA258*Assembly!R$6+$BB258*Assembly!R$7+$BC258*Assembly!R$8+$BD258*Assembly!R$9+$BE258*Assembly!R$10+$BF258*Assembly!R$11+$BG258*Assembly!R$12+$BH258*Assembly!R$13+$BI258*Assembly!R$14+$BJ258*Assembly!R$15+$BK258*Assembly!R$16+$BL258*Assembly!R$17+$BM258*Assembly!R$18+$BN258*Assembly!R$19+$BO258*Assembly!R$20+$BP258*Assembly!R$21+$BQ258*Assembly!R$22+$BR258*Assembly!R$23+$BS258*Assembly!R$24</f>
        <v>0</v>
      </c>
      <c r="CK258" s="512" t="str">
        <f>$AY258*Assembly!S$4+$AZ258*Assembly!S$5+$BA258*Assembly!S$6+$BB258*Assembly!S$7+$BC258*Assembly!S$8+$BD258*Assembly!S$9+$BE258*Assembly!S$10+$BF258*Assembly!S$11+$BG258*Assembly!S$12+$BH258*Assembly!S$13+$BI258*Assembly!S$14+$BJ258*Assembly!S$15+$BK258*Assembly!S$16+$BL258*Assembly!S$17+$BM258*Assembly!S$18+$BN258*Assembly!S$19+$BO258*Assembly!S$20+$BP258*Assembly!S$21+$BQ258*Assembly!S$22+$BR258*Assembly!S$23+$BS258*Assembly!S$24</f>
        <v>0</v>
      </c>
      <c r="CL258" s="512" t="str">
        <f>$AY258*Assembly!T$4+$AZ258*Assembly!T$5+$BA258*Assembly!T$6+$BB258*Assembly!T$7+$BC258*Assembly!T$8+$BD258*Assembly!T$9+$BE258*Assembly!T$10+$BF258*Assembly!T$11+$BG258*Assembly!T$12+$BH258*Assembly!T$13+$BI258*Assembly!T$14+$BJ258*Assembly!T$15+$BK258*Assembly!T$16+$BL258*Assembly!T$17+$BM258*Assembly!T$18+$BN258*Assembly!T$19+$BO258*Assembly!T$20+$BP258*Assembly!T$21+$BQ258*Assembly!T$22+$BR258*Assembly!T$23+$BS258*Assembly!T$24</f>
        <v>0</v>
      </c>
      <c r="CM258" s="512" t="str">
        <f>$AY258*Assembly!U$4+$AZ258*Assembly!U$5+$BA258*Assembly!U$6+$BB258*Assembly!U$7+$BC258*Assembly!U$8+$BD258*Assembly!U$9+$BE258*Assembly!U$10+$BF258*Assembly!U$11+$BG258*Assembly!U$12+$BH258*Assembly!U$13+$BI258*Assembly!U$14+$BJ258*Assembly!U$15+$BK258*Assembly!U$16+$BL258*Assembly!U$17+$BM258*Assembly!U$18+$BN258*Assembly!U$19+$BO258*Assembly!U$20+$BP258*Assembly!U$21+$BQ258*Assembly!U$22+$BR258*Assembly!U$23+$BS258*Assembly!U$24</f>
        <v>0</v>
      </c>
      <c r="CN258" s="514" t="str">
        <f>$AY258*Assembly!V$4+$AZ258*Assembly!V$5+$BA258*Assembly!V$6+$BB258*Assembly!V$7+$BC258*Assembly!V$8+$BD258*Assembly!V$9+$BE258*Assembly!V$10+$BF258*Assembly!V$11+$BG258*Assembly!V$12+$BH258*Assembly!V$13+$BI258*Assembly!V$14+$BJ258*Assembly!V$15+$BK258*Assembly!V$16+$BL258*Assembly!V$17+$BM258*Assembly!V$18+$BN258*Assembly!V$19+$BO258*Assembly!V$20+$BP258*Assembly!V$21+$BQ258*Assembly!V$22+$BR258*Assembly!V$23+$BS258*Assembly!V$24</f>
        <v>0</v>
      </c>
      <c r="CO258" s="514" t="str">
        <f>CE258*Refining!$F$3</f>
        <v>230</v>
      </c>
      <c r="CP258" s="514" t="str">
        <f>CF258*Refining!$F$4</f>
        <v>31</v>
      </c>
      <c r="CQ258" s="514" t="str">
        <f>CG258*Refining!$F$5</f>
        <v>25</v>
      </c>
      <c r="CR258" s="514" t="str">
        <f>CH258*Refining!$F$6</f>
        <v>0</v>
      </c>
      <c r="CS258" s="514" t="str">
        <f>CI258*Refining!$F$7</f>
        <v>0</v>
      </c>
      <c r="CT258" s="514" t="str">
        <f>CJ258*Refining!$F$8</f>
        <v>0</v>
      </c>
      <c r="CU258" s="514" t="str">
        <f>CK258*Refining!$F$9</f>
        <v>0</v>
      </c>
      <c r="CV258" s="514" t="str">
        <f>CL258*Refining!$F$10</f>
        <v>0</v>
      </c>
      <c r="CW258" s="514" t="str">
        <f>CM258*Refining!$F$11</f>
        <v>0</v>
      </c>
      <c r="CX258" s="514" t="str">
        <f>CN258*Refining!$F$12</f>
        <v>0</v>
      </c>
      <c r="CY258" s="408" t="str">
        <f t="shared" ref="CY258:DR258" si="1040">IF(CE258 = 0, "", CE258)</f>
        <v>129</v>
      </c>
      <c r="CZ258" s="409" t="str">
        <f t="shared" si="1040"/>
        <v>10</v>
      </c>
      <c r="DA258" s="409" t="str">
        <f t="shared" si="1040"/>
        <v>6</v>
      </c>
      <c r="DB258" s="410" t="str">
        <f t="shared" si="1040"/>
        <v/>
      </c>
      <c r="DC258" s="411" t="str">
        <f t="shared" si="1040"/>
        <v/>
      </c>
      <c r="DD258" s="409" t="str">
        <f t="shared" si="1040"/>
        <v/>
      </c>
      <c r="DE258" s="411" t="str">
        <f t="shared" si="1040"/>
        <v/>
      </c>
      <c r="DF258" s="411" t="str">
        <f t="shared" si="1040"/>
        <v/>
      </c>
      <c r="DG258" s="409" t="str">
        <f t="shared" si="1040"/>
        <v/>
      </c>
      <c r="DH258" s="412" t="str">
        <f t="shared" si="1040"/>
        <v/>
      </c>
      <c r="DI258" s="408" t="str">
        <f t="shared" si="1040"/>
        <v>230</v>
      </c>
      <c r="DJ258" s="409" t="str">
        <f t="shared" si="1040"/>
        <v>31</v>
      </c>
      <c r="DK258" s="409" t="str">
        <f t="shared" si="1040"/>
        <v>25</v>
      </c>
      <c r="DL258" s="409" t="str">
        <f t="shared" si="1040"/>
        <v/>
      </c>
      <c r="DM258" s="413" t="str">
        <f t="shared" si="1040"/>
        <v/>
      </c>
      <c r="DN258" s="409" t="str">
        <f t="shared" si="1040"/>
        <v/>
      </c>
      <c r="DO258" s="409" t="str">
        <f t="shared" si="1040"/>
        <v/>
      </c>
      <c r="DP258" s="409" t="str">
        <f t="shared" si="1040"/>
        <v/>
      </c>
      <c r="DQ258" s="409" t="str">
        <f t="shared" si="1040"/>
        <v/>
      </c>
      <c r="DR258" s="412" t="str">
        <f t="shared" si="1040"/>
        <v/>
      </c>
      <c r="DS258" s="414" t="str">
        <f t="shared" si="15"/>
        <v>145</v>
      </c>
      <c r="DT258" s="415" t="str">
        <f t="shared" si="16"/>
        <v>287</v>
      </c>
      <c r="DU258" s="401" t="str">
        <f>CY258*'Ores &amp; Ingots'!$C$3+CZ258*'Ores &amp; Ingots'!$C$4+DA258*'Ores &amp; Ingots'!$C$5+DB258*'Ores &amp; Ingots'!$C$6+DC258*'Ores &amp; Ingots'!$C$7+DD258*'Ores &amp; Ingots'!$C$8+DE258*'Ores &amp; Ingots'!$C$9+DF258*'Ores &amp; Ingots'!$C$10+DG258*'Ores &amp; Ingots'!$C$11+DH258*'Ores &amp; Ingots'!$C$12</f>
        <v>18</v>
      </c>
      <c r="DV258" s="401" t="str">
        <f>DI258*'Ores &amp; Ingots'!$B$3+DJ258*'Ores &amp; Ingots'!$B$4+DK258*'Ores &amp; Ingots'!$B$5+DL258*'Ores &amp; Ingots'!$B$6+DM258*'Ores &amp; Ingots'!$B$7+DN258*'Ores &amp; Ingots'!$B$8+DO258*'Ores &amp; Ingots'!$B$9+DP258*'Ores &amp; Ingots'!$B$10+DQ258*'Ores &amp; Ingots'!$B$11+DR258*'Ores &amp; Ingots'!$B$12</f>
        <v>106</v>
      </c>
      <c r="DW258" s="415" t="str">
        <f>CY258*Refining!$G$3+CZ258*Refining!$G$4+DA258*Refining!$G$5+DB258*Refining!$G$6+DC258*Refining!$G$7+DD258*Refining!$G$8+DE258*Refining!$G$9+DF258*Refining!$G$10+DG258*Refining!$G$11+DH258*Refining!$G$12</f>
        <v>134</v>
      </c>
      <c r="DX258" s="415" t="str">
        <f t="shared" si="17"/>
        <v>20,823</v>
      </c>
      <c r="DY258" s="416" t="str">
        <f t="shared" si="18"/>
        <v>0.0208</v>
      </c>
      <c r="DZ258" s="414" t="str">
        <f t="shared" si="19"/>
        <v>151</v>
      </c>
      <c r="EA258" s="413" t="str">
        <f t="shared" ref="EA258:EB258" si="1041">DZ258/60</f>
        <v>2.5</v>
      </c>
      <c r="EB258" s="413" t="str">
        <f t="shared" si="1041"/>
        <v>0.0</v>
      </c>
      <c r="EC258" s="417" t="str">
        <f t="shared" si="21"/>
        <v>0.00</v>
      </c>
      <c r="ED258" s="414" t="str">
        <f t="shared" si="22"/>
        <v>22,223</v>
      </c>
      <c r="EE258" s="413" t="str">
        <f t="shared" ref="EE258:EF258" si="1042">ED258/1000</f>
        <v>22.2</v>
      </c>
      <c r="EF258" s="418" t="str">
        <f t="shared" si="1042"/>
        <v>0.02</v>
      </c>
      <c r="EG258" s="419" t="str">
        <f t="shared" si="24"/>
        <v>0.0222</v>
      </c>
      <c r="EH258" s="225" t="s">
        <v>12</v>
      </c>
    </row>
    <row r="259">
      <c r="A259" s="33"/>
      <c r="B259" s="226" t="s">
        <v>1068</v>
      </c>
      <c r="C259" s="227" t="s">
        <v>885</v>
      </c>
      <c r="D259" s="227">
        <v>1.0</v>
      </c>
      <c r="E259" s="227">
        <v>1.0</v>
      </c>
      <c r="F259" s="227">
        <v>1.0</v>
      </c>
      <c r="G259" s="453" t="str">
        <f t="shared" si="5"/>
        <v>0.125</v>
      </c>
      <c r="H259" s="454">
        <v>5.0</v>
      </c>
      <c r="I259" s="454">
        <v>15.0</v>
      </c>
      <c r="J259" s="454" t="str">
        <f>H259/Main!$D$9</f>
        <v>5</v>
      </c>
      <c r="K259" s="454" t="str">
        <f>I259/Main!$D$10</f>
        <v>15</v>
      </c>
      <c r="L259" s="455" t="str">
        <f t="shared" si="6"/>
        <v>3.0</v>
      </c>
      <c r="M259" s="455">
        <v>0.16</v>
      </c>
      <c r="N259" s="456"/>
      <c r="O259" s="456"/>
      <c r="P259" s="456"/>
      <c r="Q259" s="457"/>
      <c r="R259" s="456"/>
      <c r="S259" s="458"/>
      <c r="T259" s="458"/>
      <c r="U259" s="456"/>
      <c r="V259" s="456"/>
      <c r="W259" s="530"/>
      <c r="X259" s="458"/>
      <c r="Y259" s="456"/>
      <c r="Z259" s="456"/>
      <c r="AA259" s="456"/>
      <c r="AB259" s="456"/>
      <c r="AC259" s="531"/>
      <c r="AD259" s="498">
        <v>3.0</v>
      </c>
      <c r="AE259" s="434">
        <v>0.0</v>
      </c>
      <c r="AF259" s="434">
        <v>0.0</v>
      </c>
      <c r="AG259" s="434">
        <v>0.0</v>
      </c>
      <c r="AH259" s="434">
        <v>0.0</v>
      </c>
      <c r="AI259" s="434">
        <v>0.0</v>
      </c>
      <c r="AJ259" s="434">
        <v>0.0</v>
      </c>
      <c r="AK259" s="434">
        <v>0.0</v>
      </c>
      <c r="AL259" s="434">
        <v>0.0</v>
      </c>
      <c r="AM259" s="434">
        <v>0.0</v>
      </c>
      <c r="AN259" s="434">
        <v>0.0</v>
      </c>
      <c r="AO259" s="434">
        <v>1.0</v>
      </c>
      <c r="AP259" s="434">
        <v>0.0</v>
      </c>
      <c r="AQ259" s="434">
        <v>0.0</v>
      </c>
      <c r="AR259" s="434">
        <v>0.0</v>
      </c>
      <c r="AS259" s="434">
        <v>0.0</v>
      </c>
      <c r="AT259" s="434">
        <v>0.0</v>
      </c>
      <c r="AU259" s="434">
        <v>0.0</v>
      </c>
      <c r="AV259" s="434">
        <v>0.0</v>
      </c>
      <c r="AW259" s="434">
        <v>0.0</v>
      </c>
      <c r="AX259" s="434">
        <v>0.0</v>
      </c>
      <c r="AY259" s="537" t="str">
        <f t="shared" ref="AY259:BS259" si="1043">IF(AD259 = 0, "", AD259)</f>
        <v>3</v>
      </c>
      <c r="AZ259" s="430" t="str">
        <f t="shared" si="1043"/>
        <v/>
      </c>
      <c r="BA259" s="430" t="str">
        <f t="shared" si="1043"/>
        <v/>
      </c>
      <c r="BB259" s="430" t="str">
        <f t="shared" si="1043"/>
        <v/>
      </c>
      <c r="BC259" s="430" t="str">
        <f t="shared" si="1043"/>
        <v/>
      </c>
      <c r="BD259" s="430" t="str">
        <f t="shared" si="1043"/>
        <v/>
      </c>
      <c r="BE259" s="430" t="str">
        <f t="shared" si="1043"/>
        <v/>
      </c>
      <c r="BF259" s="430" t="str">
        <f t="shared" si="1043"/>
        <v/>
      </c>
      <c r="BG259" s="430" t="str">
        <f t="shared" si="1043"/>
        <v/>
      </c>
      <c r="BH259" s="430" t="str">
        <f t="shared" si="1043"/>
        <v/>
      </c>
      <c r="BI259" s="430" t="str">
        <f t="shared" si="1043"/>
        <v/>
      </c>
      <c r="BJ259" s="430" t="str">
        <f t="shared" si="1043"/>
        <v>1</v>
      </c>
      <c r="BK259" s="430" t="str">
        <f t="shared" si="1043"/>
        <v/>
      </c>
      <c r="BL259" s="430" t="str">
        <f t="shared" si="1043"/>
        <v/>
      </c>
      <c r="BM259" s="430" t="str">
        <f t="shared" si="1043"/>
        <v/>
      </c>
      <c r="BN259" s="430" t="str">
        <f t="shared" si="1043"/>
        <v/>
      </c>
      <c r="BO259" s="430" t="str">
        <f t="shared" si="1043"/>
        <v/>
      </c>
      <c r="BP259" s="430" t="str">
        <f t="shared" si="1043"/>
        <v/>
      </c>
      <c r="BQ259" s="430" t="str">
        <f t="shared" si="1043"/>
        <v/>
      </c>
      <c r="BR259" s="430" t="str">
        <f t="shared" si="1043"/>
        <v/>
      </c>
      <c r="BS259" s="432" t="str">
        <f t="shared" si="1043"/>
        <v/>
      </c>
      <c r="BT259" s="433" t="str">
        <f>$AY259*Assembly!Y$4+$AZ259*Assembly!Y$5+$BA259*Assembly!Y$6+$BB259*Assembly!Y$7+$BC259*Assembly!Y$8+$BD259*Assembly!Y$9+$BE259*Assembly!Y$10+$BF259*Assembly!Y$11+$BG259*Assembly!Y$12+$BH259*Assembly!Y$13+$BI259*Assembly!Y$14+$BJ259*Assembly!Y$15+$BK259*Assembly!Y$16+$BL259*Assembly!Y$17+$BM259*Assembly!Y$18+$BN259*Assembly!Y$19+$BO259*Assembly!Y$20+$BP259*Assembly!Y$21+$BQ259*Assembly!Y$22+$BR259*Assembly!Y$23+$BS259*Assembly!Y$24</f>
        <v>66</v>
      </c>
      <c r="BU259" s="434" t="str">
        <f t="shared" si="8"/>
        <v>528</v>
      </c>
      <c r="BV259" s="434" t="str">
        <f>$AY259*Assembly!AC$4+$AZ259*Assembly!AC$5+$BA259*Assembly!AC$6+$BB259*Assembly!AC$7+$BC259*Assembly!AC$8+$BD259*Assembly!AC$9+$BE259*Assembly!AC$10+$BF259*Assembly!AC$11+$BG259*Assembly!AC$12+$BH259*Assembly!AC$13+$BI259*Assembly!AC$14+$BJ259*Assembly!AC$15+$BK259*Assembly!AC$16+$BL259*Assembly!AC$17+$BM259*Assembly!AC$18+$BN259*Assembly!AC$19+$BO259*Assembly!AC$20+$BP259*Assembly!AC$21+$BQ259*Assembly!AC$22+$BR259*Assembly!AC$23+$BS259*Assembly!AC$24</f>
        <v>330</v>
      </c>
      <c r="BW259" s="435" t="str">
        <f t="shared" si="9"/>
        <v>5.00</v>
      </c>
      <c r="BX259" s="436" t="str">
        <f t="shared" si="10"/>
        <v>2640</v>
      </c>
      <c r="BY259" s="437" t="str">
        <f t="shared" si="11"/>
        <v>0.6</v>
      </c>
      <c r="BZ259" s="438"/>
      <c r="CA259" s="434" t="str">
        <f>$AY259*Assembly!X$4+$AZ259*Assembly!X$5+$BA259*Assembly!X$6+$BB259*Assembly!X$7+$BC259*Assembly!X$8+$BD259*Assembly!X$9+$BE259*Assembly!X$10+$BF259*Assembly!X$11+$BG259*Assembly!X$12+$BH259*Assembly!X$13+$BI259*Assembly!X$14+$BJ259*Assembly!X$15+$BK259*Assembly!X$16+$BL259*Assembly!X$17+$BM259*Assembly!X$18+$BN259*Assembly!X$19+$BO259*Assembly!X$20+$BP259*Assembly!X$21+$BQ259*Assembly!X$22+$BR259*Assembly!X$23+$BS259*Assembly!X$24</f>
        <v>5</v>
      </c>
      <c r="CB259" s="434" t="str">
        <f t="shared" si="12"/>
        <v>778</v>
      </c>
      <c r="CC259" s="439" t="str">
        <f t="shared" si="13"/>
        <v>0.0008</v>
      </c>
      <c r="CD259" s="440" t="str">
        <f>$AY259*Assembly!AB$4+$AZ259*Assembly!AB$5+$BA259*Assembly!AB$6+$BB259*Assembly!AB$7+$BC259*Assembly!AB$8+$BD259*Assembly!AB$9+$BE259*Assembly!AB$10+$BF259*Assembly!AB$11+$BG259*Assembly!AB$12+$BH259*Assembly!AB$13+$BI259*Assembly!AB$14+$BJ259*Assembly!AB$15+$BK259*Assembly!AB$16+$BL259*Assembly!AB$17+$BM259*Assembly!AB$18+$BN259*Assembly!AB$19+$BO259*Assembly!AB$20+$BP259*Assembly!AB$21+$BQ259*Assembly!AB$22+$BR259*Assembly!AB$23+$BS259*Assembly!AB$24</f>
        <v>24</v>
      </c>
      <c r="CE259" s="457" t="str">
        <f>$AY259*Assembly!M$4+$AZ259*Assembly!M$5+$BA259*Assembly!M$6+$BB259*Assembly!M$7+$BC259*Assembly!M$8+$BD259*Assembly!M$9+$BE259*Assembly!M$10+$BF259*Assembly!M$11+$BG259*Assembly!M$12+$BH259*Assembly!M$13+$BI259*Assembly!M$14+$BJ259*Assembly!M$15+$BK259*Assembly!M$16+$BL259*Assembly!M$17+$BM259*Assembly!M$18+$BN259*Assembly!M$19+$BO259*Assembly!M$20+$BP259*Assembly!M$21+$BQ259*Assembly!M$22+$BR259*Assembly!M$23+$BS259*Assembly!M$24</f>
        <v>75</v>
      </c>
      <c r="CF259" s="457" t="str">
        <f>$AY259*Assembly!N$4+$AZ259*Assembly!N$5+$BA259*Assembly!N$6+$BB259*Assembly!N$7+$BC259*Assembly!N$8+$BD259*Assembly!N$9+$BE259*Assembly!N$10+$BF259*Assembly!N$11+$BG259*Assembly!N$12+$BH259*Assembly!N$13+$BI259*Assembly!N$14+$BJ259*Assembly!N$15+$BK259*Assembly!N$16+$BL259*Assembly!N$17+$BM259*Assembly!N$18+$BN259*Assembly!N$19+$BO259*Assembly!N$20+$BP259*Assembly!N$21+$BQ259*Assembly!N$22+$BR259*Assembly!N$23+$BS259*Assembly!N$24</f>
        <v>5</v>
      </c>
      <c r="CG259" s="457" t="str">
        <f>$AY259*Assembly!O$4+$AZ259*Assembly!O$5+$BA259*Assembly!O$6+$BB259*Assembly!O$7+$BC259*Assembly!O$8+$BD259*Assembly!O$9+$BE259*Assembly!O$10+$BF259*Assembly!O$11+$BG259*Assembly!O$12+$BH259*Assembly!O$13+$BI259*Assembly!O$14+$BJ259*Assembly!O$15+$BK259*Assembly!O$16+$BL259*Assembly!O$17+$BM259*Assembly!O$18+$BN259*Assembly!O$19+$BO259*Assembly!O$20+$BP259*Assembly!O$21+$BQ259*Assembly!O$22+$BR259*Assembly!O$23+$BS259*Assembly!O$24</f>
        <v>3</v>
      </c>
      <c r="CH259" s="454" t="str">
        <f>$AY259*Assembly!P$4+$AZ259*Assembly!P$5+$BA259*Assembly!P$6+$BB259*Assembly!P$7+$BC259*Assembly!P$8+$BD259*Assembly!P$9+$BE259*Assembly!P$10+$BF259*Assembly!P$11+$BG259*Assembly!P$12+$BH259*Assembly!P$13+$BI259*Assembly!P$14+$BJ259*Assembly!P$15+$BK259*Assembly!P$16+$BL259*Assembly!P$17+$BM259*Assembly!P$18+$BN259*Assembly!P$19+$BO259*Assembly!P$20+$BP259*Assembly!P$21+$BQ259*Assembly!P$22+$BR259*Assembly!P$23+$BS259*Assembly!P$24</f>
        <v>0</v>
      </c>
      <c r="CI259" s="454" t="str">
        <f>$AY259*Assembly!Q$4+$AZ259*Assembly!Q$5+$BA259*Assembly!Q$6+$BB259*Assembly!Q$7+$BC259*Assembly!Q$8+$BD259*Assembly!Q$9+$BE259*Assembly!Q$10+$BF259*Assembly!Q$11+$BG259*Assembly!Q$12+$BH259*Assembly!Q$13+$BI259*Assembly!Q$14+$BJ259*Assembly!Q$15+$BK259*Assembly!Q$16+$BL259*Assembly!Q$17+$BM259*Assembly!Q$18+$BN259*Assembly!Q$19+$BO259*Assembly!Q$20+$BP259*Assembly!Q$21+$BQ259*Assembly!Q$22+$BR259*Assembly!Q$23+$BS259*Assembly!Q$24</f>
        <v>0</v>
      </c>
      <c r="CJ259" s="457" t="str">
        <f>$AY259*Assembly!R$4+$AZ259*Assembly!R$5+$BA259*Assembly!R$6+$BB259*Assembly!R$7+$BC259*Assembly!R$8+$BD259*Assembly!R$9+$BE259*Assembly!R$10+$BF259*Assembly!R$11+$BG259*Assembly!R$12+$BH259*Assembly!R$13+$BI259*Assembly!R$14+$BJ259*Assembly!R$15+$BK259*Assembly!R$16+$BL259*Assembly!R$17+$BM259*Assembly!R$18+$BN259*Assembly!R$19+$BO259*Assembly!R$20+$BP259*Assembly!R$21+$BQ259*Assembly!R$22+$BR259*Assembly!R$23+$BS259*Assembly!R$24</f>
        <v>0</v>
      </c>
      <c r="CK259" s="454" t="str">
        <f>$AY259*Assembly!S$4+$AZ259*Assembly!S$5+$BA259*Assembly!S$6+$BB259*Assembly!S$7+$BC259*Assembly!S$8+$BD259*Assembly!S$9+$BE259*Assembly!S$10+$BF259*Assembly!S$11+$BG259*Assembly!S$12+$BH259*Assembly!S$13+$BI259*Assembly!S$14+$BJ259*Assembly!S$15+$BK259*Assembly!S$16+$BL259*Assembly!S$17+$BM259*Assembly!S$18+$BN259*Assembly!S$19+$BO259*Assembly!S$20+$BP259*Assembly!S$21+$BQ259*Assembly!S$22+$BR259*Assembly!S$23+$BS259*Assembly!S$24</f>
        <v>0</v>
      </c>
      <c r="CL259" s="454" t="str">
        <f>$AY259*Assembly!T$4+$AZ259*Assembly!T$5+$BA259*Assembly!T$6+$BB259*Assembly!T$7+$BC259*Assembly!T$8+$BD259*Assembly!T$9+$BE259*Assembly!T$10+$BF259*Assembly!T$11+$BG259*Assembly!T$12+$BH259*Assembly!T$13+$BI259*Assembly!T$14+$BJ259*Assembly!T$15+$BK259*Assembly!T$16+$BL259*Assembly!T$17+$BM259*Assembly!T$18+$BN259*Assembly!T$19+$BO259*Assembly!T$20+$BP259*Assembly!T$21+$BQ259*Assembly!T$22+$BR259*Assembly!T$23+$BS259*Assembly!T$24</f>
        <v>0</v>
      </c>
      <c r="CM259" s="454" t="str">
        <f>$AY259*Assembly!U$4+$AZ259*Assembly!U$5+$BA259*Assembly!U$6+$BB259*Assembly!U$7+$BC259*Assembly!U$8+$BD259*Assembly!U$9+$BE259*Assembly!U$10+$BF259*Assembly!U$11+$BG259*Assembly!U$12+$BH259*Assembly!U$13+$BI259*Assembly!U$14+$BJ259*Assembly!U$15+$BK259*Assembly!U$16+$BL259*Assembly!U$17+$BM259*Assembly!U$18+$BN259*Assembly!U$19+$BO259*Assembly!U$20+$BP259*Assembly!U$21+$BQ259*Assembly!U$22+$BR259*Assembly!U$23+$BS259*Assembly!U$24</f>
        <v>0</v>
      </c>
      <c r="CN259" s="457" t="str">
        <f>$AY259*Assembly!V$4+$AZ259*Assembly!V$5+$BA259*Assembly!V$6+$BB259*Assembly!V$7+$BC259*Assembly!V$8+$BD259*Assembly!V$9+$BE259*Assembly!V$10+$BF259*Assembly!V$11+$BG259*Assembly!V$12+$BH259*Assembly!V$13+$BI259*Assembly!V$14+$BJ259*Assembly!V$15+$BK259*Assembly!V$16+$BL259*Assembly!V$17+$BM259*Assembly!V$18+$BN259*Assembly!V$19+$BO259*Assembly!V$20+$BP259*Assembly!V$21+$BQ259*Assembly!V$22+$BR259*Assembly!V$23+$BS259*Assembly!V$24</f>
        <v>0</v>
      </c>
      <c r="CO259" s="457" t="str">
        <f>CE259*Refining!$F$3</f>
        <v>134</v>
      </c>
      <c r="CP259" s="457" t="str">
        <f>CF259*Refining!$F$4</f>
        <v>16</v>
      </c>
      <c r="CQ259" s="457" t="str">
        <f>CG259*Refining!$F$5</f>
        <v>13</v>
      </c>
      <c r="CR259" s="457" t="str">
        <f>CH259*Refining!$F$6</f>
        <v>0</v>
      </c>
      <c r="CS259" s="457" t="str">
        <f>CI259*Refining!$F$7</f>
        <v>0</v>
      </c>
      <c r="CT259" s="457" t="str">
        <f>CJ259*Refining!$F$8</f>
        <v>0</v>
      </c>
      <c r="CU259" s="457" t="str">
        <f>CK259*Refining!$F$9</f>
        <v>0</v>
      </c>
      <c r="CV259" s="457" t="str">
        <f>CL259*Refining!$F$10</f>
        <v>0</v>
      </c>
      <c r="CW259" s="457" t="str">
        <f>CM259*Refining!$F$11</f>
        <v>0</v>
      </c>
      <c r="CX259" s="457" t="str">
        <f>CN259*Refining!$F$12</f>
        <v>0</v>
      </c>
      <c r="CY259" s="441" t="str">
        <f t="shared" ref="CY259:DR259" si="1044">IF(CE259 = 0, "", CE259)</f>
        <v>75</v>
      </c>
      <c r="CZ259" s="442" t="str">
        <f t="shared" si="1044"/>
        <v>5</v>
      </c>
      <c r="DA259" s="442" t="str">
        <f t="shared" si="1044"/>
        <v>3</v>
      </c>
      <c r="DB259" s="443" t="str">
        <f t="shared" si="1044"/>
        <v/>
      </c>
      <c r="DC259" s="444" t="str">
        <f t="shared" si="1044"/>
        <v/>
      </c>
      <c r="DD259" s="442" t="str">
        <f t="shared" si="1044"/>
        <v/>
      </c>
      <c r="DE259" s="444" t="str">
        <f t="shared" si="1044"/>
        <v/>
      </c>
      <c r="DF259" s="444" t="str">
        <f t="shared" si="1044"/>
        <v/>
      </c>
      <c r="DG259" s="442" t="str">
        <f t="shared" si="1044"/>
        <v/>
      </c>
      <c r="DH259" s="445" t="str">
        <f t="shared" si="1044"/>
        <v/>
      </c>
      <c r="DI259" s="441" t="str">
        <f t="shared" si="1044"/>
        <v>134</v>
      </c>
      <c r="DJ259" s="442" t="str">
        <f t="shared" si="1044"/>
        <v>16</v>
      </c>
      <c r="DK259" s="442" t="str">
        <f t="shared" si="1044"/>
        <v>13</v>
      </c>
      <c r="DL259" s="442" t="str">
        <f t="shared" si="1044"/>
        <v/>
      </c>
      <c r="DM259" s="446" t="str">
        <f t="shared" si="1044"/>
        <v/>
      </c>
      <c r="DN259" s="442" t="str">
        <f t="shared" si="1044"/>
        <v/>
      </c>
      <c r="DO259" s="442" t="str">
        <f t="shared" si="1044"/>
        <v/>
      </c>
      <c r="DP259" s="442" t="str">
        <f t="shared" si="1044"/>
        <v/>
      </c>
      <c r="DQ259" s="442" t="str">
        <f t="shared" si="1044"/>
        <v/>
      </c>
      <c r="DR259" s="445" t="str">
        <f t="shared" si="1044"/>
        <v/>
      </c>
      <c r="DS259" s="447" t="str">
        <f t="shared" si="15"/>
        <v>83</v>
      </c>
      <c r="DT259" s="448" t="str">
        <f t="shared" si="16"/>
        <v>162</v>
      </c>
      <c r="DU259" s="434" t="str">
        <f>CY259*'Ores &amp; Ingots'!$C$3+CZ259*'Ores &amp; Ingots'!$C$4+DA259*'Ores &amp; Ingots'!$C$5+DB259*'Ores &amp; Ingots'!$C$6+DC259*'Ores &amp; Ingots'!$C$7+DD259*'Ores &amp; Ingots'!$C$8+DE259*'Ores &amp; Ingots'!$C$9+DF259*'Ores &amp; Ingots'!$C$10+DG259*'Ores &amp; Ingots'!$C$11+DH259*'Ores &amp; Ingots'!$C$12</f>
        <v>10</v>
      </c>
      <c r="DV259" s="434" t="str">
        <f>DI259*'Ores &amp; Ingots'!$B$3+DJ259*'Ores &amp; Ingots'!$B$4+DK259*'Ores &amp; Ingots'!$B$5+DL259*'Ores &amp; Ingots'!$B$6+DM259*'Ores &amp; Ingots'!$B$7+DN259*'Ores &amp; Ingots'!$B$8+DO259*'Ores &amp; Ingots'!$B$9+DP259*'Ores &amp; Ingots'!$B$10+DQ259*'Ores &amp; Ingots'!$B$11+DR259*'Ores &amp; Ingots'!$B$12</f>
        <v>60</v>
      </c>
      <c r="DW259" s="448" t="str">
        <f>CY259*Refining!$G$3+CZ259*Refining!$G$4+DA259*Refining!$G$5+DB259*Refining!$G$6+DC259*Refining!$G$7+DD259*Refining!$G$8+DE259*Refining!$G$9+DF259*Refining!$G$10+DG259*Refining!$G$11+DH259*Refining!$G$12</f>
        <v>68</v>
      </c>
      <c r="DX259" s="448" t="str">
        <f t="shared" si="17"/>
        <v>10,524</v>
      </c>
      <c r="DY259" s="449" t="str">
        <f t="shared" si="18"/>
        <v>0.0105</v>
      </c>
      <c r="DZ259" s="447" t="str">
        <f t="shared" si="19"/>
        <v>78</v>
      </c>
      <c r="EA259" s="446" t="str">
        <f t="shared" ref="EA259:EB259" si="1045">DZ259/60</f>
        <v>1.3</v>
      </c>
      <c r="EB259" s="446" t="str">
        <f t="shared" si="1045"/>
        <v>0.0</v>
      </c>
      <c r="EC259" s="450" t="str">
        <f t="shared" si="21"/>
        <v>0.00</v>
      </c>
      <c r="ED259" s="447" t="str">
        <f t="shared" si="22"/>
        <v>11,301</v>
      </c>
      <c r="EE259" s="446" t="str">
        <f t="shared" ref="EE259:EF259" si="1046">ED259/1000</f>
        <v>11.3</v>
      </c>
      <c r="EF259" s="451" t="str">
        <f t="shared" si="1046"/>
        <v>0.01</v>
      </c>
      <c r="EG259" s="452" t="str">
        <f t="shared" si="24"/>
        <v>0.0113</v>
      </c>
      <c r="EH259" s="225" t="s">
        <v>12</v>
      </c>
    </row>
    <row r="260">
      <c r="A260" s="33"/>
      <c r="B260" s="226" t="s">
        <v>1069</v>
      </c>
      <c r="C260" s="227" t="s">
        <v>885</v>
      </c>
      <c r="D260" s="227">
        <v>1.0</v>
      </c>
      <c r="E260" s="227">
        <v>1.0</v>
      </c>
      <c r="F260" s="227">
        <v>1.0</v>
      </c>
      <c r="G260" s="420" t="str">
        <f t="shared" si="5"/>
        <v>0.125</v>
      </c>
      <c r="H260" s="421">
        <v>5.0</v>
      </c>
      <c r="I260" s="421">
        <v>15.0</v>
      </c>
      <c r="J260" s="421" t="str">
        <f>H260/Main!$D$9</f>
        <v>5</v>
      </c>
      <c r="K260" s="421" t="str">
        <f>I260/Main!$D$10</f>
        <v>15</v>
      </c>
      <c r="L260" s="422" t="str">
        <f t="shared" si="6"/>
        <v>3.0</v>
      </c>
      <c r="M260" s="422">
        <v>0.16</v>
      </c>
      <c r="N260" s="423"/>
      <c r="O260" s="423"/>
      <c r="P260" s="423"/>
      <c r="Q260" s="424"/>
      <c r="R260" s="423"/>
      <c r="S260" s="425"/>
      <c r="T260" s="425"/>
      <c r="U260" s="423"/>
      <c r="V260" s="423"/>
      <c r="W260" s="425"/>
      <c r="X260" s="425"/>
      <c r="Y260" s="423"/>
      <c r="Z260" s="423"/>
      <c r="AA260" s="423"/>
      <c r="AB260" s="423"/>
      <c r="AC260" s="523"/>
      <c r="AD260" s="498">
        <v>4.0</v>
      </c>
      <c r="AE260" s="434">
        <v>0.0</v>
      </c>
      <c r="AF260" s="434">
        <v>0.0</v>
      </c>
      <c r="AG260" s="434">
        <v>0.0</v>
      </c>
      <c r="AH260" s="434">
        <v>0.0</v>
      </c>
      <c r="AI260" s="434">
        <v>0.0</v>
      </c>
      <c r="AJ260" s="434">
        <v>0.0</v>
      </c>
      <c r="AK260" s="434">
        <v>0.0</v>
      </c>
      <c r="AL260" s="434">
        <v>0.0</v>
      </c>
      <c r="AM260" s="434">
        <v>0.0</v>
      </c>
      <c r="AN260" s="434">
        <v>0.0</v>
      </c>
      <c r="AO260" s="434">
        <v>1.0</v>
      </c>
      <c r="AP260" s="434">
        <v>0.0</v>
      </c>
      <c r="AQ260" s="434">
        <v>0.0</v>
      </c>
      <c r="AR260" s="434">
        <v>0.0</v>
      </c>
      <c r="AS260" s="434">
        <v>0.0</v>
      </c>
      <c r="AT260" s="434">
        <v>0.0</v>
      </c>
      <c r="AU260" s="434">
        <v>0.0</v>
      </c>
      <c r="AV260" s="434">
        <v>0.0</v>
      </c>
      <c r="AW260" s="434">
        <v>0.0</v>
      </c>
      <c r="AX260" s="434">
        <v>0.0</v>
      </c>
      <c r="AY260" s="537" t="str">
        <f t="shared" ref="AY260:BS260" si="1047">IF(AD260 = 0, "", AD260)</f>
        <v>4</v>
      </c>
      <c r="AZ260" s="430" t="str">
        <f t="shared" si="1047"/>
        <v/>
      </c>
      <c r="BA260" s="430" t="str">
        <f t="shared" si="1047"/>
        <v/>
      </c>
      <c r="BB260" s="430" t="str">
        <f t="shared" si="1047"/>
        <v/>
      </c>
      <c r="BC260" s="430" t="str">
        <f t="shared" si="1047"/>
        <v/>
      </c>
      <c r="BD260" s="430" t="str">
        <f t="shared" si="1047"/>
        <v/>
      </c>
      <c r="BE260" s="430" t="str">
        <f t="shared" si="1047"/>
        <v/>
      </c>
      <c r="BF260" s="430" t="str">
        <f t="shared" si="1047"/>
        <v/>
      </c>
      <c r="BG260" s="430" t="str">
        <f t="shared" si="1047"/>
        <v/>
      </c>
      <c r="BH260" s="430" t="str">
        <f t="shared" si="1047"/>
        <v/>
      </c>
      <c r="BI260" s="430" t="str">
        <f t="shared" si="1047"/>
        <v/>
      </c>
      <c r="BJ260" s="430" t="str">
        <f t="shared" si="1047"/>
        <v>1</v>
      </c>
      <c r="BK260" s="430" t="str">
        <f t="shared" si="1047"/>
        <v/>
      </c>
      <c r="BL260" s="430" t="str">
        <f t="shared" si="1047"/>
        <v/>
      </c>
      <c r="BM260" s="430" t="str">
        <f t="shared" si="1047"/>
        <v/>
      </c>
      <c r="BN260" s="430" t="str">
        <f t="shared" si="1047"/>
        <v/>
      </c>
      <c r="BO260" s="430" t="str">
        <f t="shared" si="1047"/>
        <v/>
      </c>
      <c r="BP260" s="430" t="str">
        <f t="shared" si="1047"/>
        <v/>
      </c>
      <c r="BQ260" s="430" t="str">
        <f t="shared" si="1047"/>
        <v/>
      </c>
      <c r="BR260" s="430" t="str">
        <f t="shared" si="1047"/>
        <v/>
      </c>
      <c r="BS260" s="432" t="str">
        <f t="shared" si="1047"/>
        <v/>
      </c>
      <c r="BT260" s="433" t="str">
        <f>$AY260*Assembly!Y$4+$AZ260*Assembly!Y$5+$BA260*Assembly!Y$6+$BB260*Assembly!Y$7+$BC260*Assembly!Y$8+$BD260*Assembly!Y$9+$BE260*Assembly!Y$10+$BF260*Assembly!Y$11+$BG260*Assembly!Y$12+$BH260*Assembly!Y$13+$BI260*Assembly!Y$14+$BJ260*Assembly!Y$15+$BK260*Assembly!Y$16+$BL260*Assembly!Y$17+$BM260*Assembly!Y$18+$BN260*Assembly!Y$19+$BO260*Assembly!Y$20+$BP260*Assembly!Y$21+$BQ260*Assembly!Y$22+$BR260*Assembly!Y$23+$BS260*Assembly!Y$24</f>
        <v>86</v>
      </c>
      <c r="BU260" s="434" t="str">
        <f t="shared" si="8"/>
        <v>688</v>
      </c>
      <c r="BV260" s="434" t="str">
        <f>$AY260*Assembly!AC$4+$AZ260*Assembly!AC$5+$BA260*Assembly!AC$6+$BB260*Assembly!AC$7+$BC260*Assembly!AC$8+$BD260*Assembly!AC$9+$BE260*Assembly!AC$10+$BF260*Assembly!AC$11+$BG260*Assembly!AC$12+$BH260*Assembly!AC$13+$BI260*Assembly!AC$14+$BJ260*Assembly!AC$15+$BK260*Assembly!AC$16+$BL260*Assembly!AC$17+$BM260*Assembly!AC$18+$BN260*Assembly!AC$19+$BO260*Assembly!AC$20+$BP260*Assembly!AC$21+$BQ260*Assembly!AC$22+$BR260*Assembly!AC$23+$BS260*Assembly!AC$24</f>
        <v>430</v>
      </c>
      <c r="BW260" s="435" t="str">
        <f t="shared" si="9"/>
        <v>5.00</v>
      </c>
      <c r="BX260" s="436" t="str">
        <f t="shared" si="10"/>
        <v>3440</v>
      </c>
      <c r="BY260" s="437" t="str">
        <f t="shared" si="11"/>
        <v>0.6</v>
      </c>
      <c r="BZ260" s="438"/>
      <c r="CA260" s="434" t="str">
        <f>$AY260*Assembly!X$4+$AZ260*Assembly!X$5+$BA260*Assembly!X$6+$BB260*Assembly!X$7+$BC260*Assembly!X$8+$BD260*Assembly!X$9+$BE260*Assembly!X$10+$BF260*Assembly!X$11+$BG260*Assembly!X$12+$BH260*Assembly!X$13+$BI260*Assembly!X$14+$BJ260*Assembly!X$15+$BK260*Assembly!X$16+$BL260*Assembly!X$17+$BM260*Assembly!X$18+$BN260*Assembly!X$19+$BO260*Assembly!X$20+$BP260*Assembly!X$21+$BQ260*Assembly!X$22+$BR260*Assembly!X$23+$BS260*Assembly!X$24</f>
        <v>6</v>
      </c>
      <c r="CB260" s="434" t="str">
        <f t="shared" si="12"/>
        <v>933</v>
      </c>
      <c r="CC260" s="439" t="str">
        <f t="shared" si="13"/>
        <v>0.0009</v>
      </c>
      <c r="CD260" s="440" t="str">
        <f>$AY260*Assembly!AB$4+$AZ260*Assembly!AB$5+$BA260*Assembly!AB$6+$BB260*Assembly!AB$7+$BC260*Assembly!AB$8+$BD260*Assembly!AB$9+$BE260*Assembly!AB$10+$BF260*Assembly!AB$11+$BG260*Assembly!AB$12+$BH260*Assembly!AB$13+$BI260*Assembly!AB$14+$BJ260*Assembly!AB$15+$BK260*Assembly!AB$16+$BL260*Assembly!AB$17+$BM260*Assembly!AB$18+$BN260*Assembly!AB$19+$BO260*Assembly!AB$20+$BP260*Assembly!AB$21+$BQ260*Assembly!AB$22+$BR260*Assembly!AB$23+$BS260*Assembly!AB$24</f>
        <v>27</v>
      </c>
      <c r="CE260" s="424" t="str">
        <f>$AY260*Assembly!M$4+$AZ260*Assembly!M$5+$BA260*Assembly!M$6+$BB260*Assembly!M$7+$BC260*Assembly!M$8+$BD260*Assembly!M$9+$BE260*Assembly!M$10+$BF260*Assembly!M$11+$BG260*Assembly!M$12+$BH260*Assembly!M$13+$BI260*Assembly!M$14+$BJ260*Assembly!M$15+$BK260*Assembly!M$16+$BL260*Assembly!M$17+$BM260*Assembly!M$18+$BN260*Assembly!M$19+$BO260*Assembly!M$20+$BP260*Assembly!M$21+$BQ260*Assembly!M$22+$BR260*Assembly!M$23+$BS260*Assembly!M$24</f>
        <v>96</v>
      </c>
      <c r="CF260" s="424" t="str">
        <f>$AY260*Assembly!N$4+$AZ260*Assembly!N$5+$BA260*Assembly!N$6+$BB260*Assembly!N$7+$BC260*Assembly!N$8+$BD260*Assembly!N$9+$BE260*Assembly!N$10+$BF260*Assembly!N$11+$BG260*Assembly!N$12+$BH260*Assembly!N$13+$BI260*Assembly!N$14+$BJ260*Assembly!N$15+$BK260*Assembly!N$16+$BL260*Assembly!N$17+$BM260*Assembly!N$18+$BN260*Assembly!N$19+$BO260*Assembly!N$20+$BP260*Assembly!N$21+$BQ260*Assembly!N$22+$BR260*Assembly!N$23+$BS260*Assembly!N$24</f>
        <v>5</v>
      </c>
      <c r="CG260" s="424" t="str">
        <f>$AY260*Assembly!O$4+$AZ260*Assembly!O$5+$BA260*Assembly!O$6+$BB260*Assembly!O$7+$BC260*Assembly!O$8+$BD260*Assembly!O$9+$BE260*Assembly!O$10+$BF260*Assembly!O$11+$BG260*Assembly!O$12+$BH260*Assembly!O$13+$BI260*Assembly!O$14+$BJ260*Assembly!O$15+$BK260*Assembly!O$16+$BL260*Assembly!O$17+$BM260*Assembly!O$18+$BN260*Assembly!O$19+$BO260*Assembly!O$20+$BP260*Assembly!O$21+$BQ260*Assembly!O$22+$BR260*Assembly!O$23+$BS260*Assembly!O$24</f>
        <v>3</v>
      </c>
      <c r="CH260" s="421" t="str">
        <f>$AY260*Assembly!P$4+$AZ260*Assembly!P$5+$BA260*Assembly!P$6+$BB260*Assembly!P$7+$BC260*Assembly!P$8+$BD260*Assembly!P$9+$BE260*Assembly!P$10+$BF260*Assembly!P$11+$BG260*Assembly!P$12+$BH260*Assembly!P$13+$BI260*Assembly!P$14+$BJ260*Assembly!P$15+$BK260*Assembly!P$16+$BL260*Assembly!P$17+$BM260*Assembly!P$18+$BN260*Assembly!P$19+$BO260*Assembly!P$20+$BP260*Assembly!P$21+$BQ260*Assembly!P$22+$BR260*Assembly!P$23+$BS260*Assembly!P$24</f>
        <v>0</v>
      </c>
      <c r="CI260" s="421" t="str">
        <f>$AY260*Assembly!Q$4+$AZ260*Assembly!Q$5+$BA260*Assembly!Q$6+$BB260*Assembly!Q$7+$BC260*Assembly!Q$8+$BD260*Assembly!Q$9+$BE260*Assembly!Q$10+$BF260*Assembly!Q$11+$BG260*Assembly!Q$12+$BH260*Assembly!Q$13+$BI260*Assembly!Q$14+$BJ260*Assembly!Q$15+$BK260*Assembly!Q$16+$BL260*Assembly!Q$17+$BM260*Assembly!Q$18+$BN260*Assembly!Q$19+$BO260*Assembly!Q$20+$BP260*Assembly!Q$21+$BQ260*Assembly!Q$22+$BR260*Assembly!Q$23+$BS260*Assembly!Q$24</f>
        <v>0</v>
      </c>
      <c r="CJ260" s="424" t="str">
        <f>$AY260*Assembly!R$4+$AZ260*Assembly!R$5+$BA260*Assembly!R$6+$BB260*Assembly!R$7+$BC260*Assembly!R$8+$BD260*Assembly!R$9+$BE260*Assembly!R$10+$BF260*Assembly!R$11+$BG260*Assembly!R$12+$BH260*Assembly!R$13+$BI260*Assembly!R$14+$BJ260*Assembly!R$15+$BK260*Assembly!R$16+$BL260*Assembly!R$17+$BM260*Assembly!R$18+$BN260*Assembly!R$19+$BO260*Assembly!R$20+$BP260*Assembly!R$21+$BQ260*Assembly!R$22+$BR260*Assembly!R$23+$BS260*Assembly!R$24</f>
        <v>0</v>
      </c>
      <c r="CK260" s="421" t="str">
        <f>$AY260*Assembly!S$4+$AZ260*Assembly!S$5+$BA260*Assembly!S$6+$BB260*Assembly!S$7+$BC260*Assembly!S$8+$BD260*Assembly!S$9+$BE260*Assembly!S$10+$BF260*Assembly!S$11+$BG260*Assembly!S$12+$BH260*Assembly!S$13+$BI260*Assembly!S$14+$BJ260*Assembly!S$15+$BK260*Assembly!S$16+$BL260*Assembly!S$17+$BM260*Assembly!S$18+$BN260*Assembly!S$19+$BO260*Assembly!S$20+$BP260*Assembly!S$21+$BQ260*Assembly!S$22+$BR260*Assembly!S$23+$BS260*Assembly!S$24</f>
        <v>0</v>
      </c>
      <c r="CL260" s="421" t="str">
        <f>$AY260*Assembly!T$4+$AZ260*Assembly!T$5+$BA260*Assembly!T$6+$BB260*Assembly!T$7+$BC260*Assembly!T$8+$BD260*Assembly!T$9+$BE260*Assembly!T$10+$BF260*Assembly!T$11+$BG260*Assembly!T$12+$BH260*Assembly!T$13+$BI260*Assembly!T$14+$BJ260*Assembly!T$15+$BK260*Assembly!T$16+$BL260*Assembly!T$17+$BM260*Assembly!T$18+$BN260*Assembly!T$19+$BO260*Assembly!T$20+$BP260*Assembly!T$21+$BQ260*Assembly!T$22+$BR260*Assembly!T$23+$BS260*Assembly!T$24</f>
        <v>0</v>
      </c>
      <c r="CM260" s="421" t="str">
        <f>$AY260*Assembly!U$4+$AZ260*Assembly!U$5+$BA260*Assembly!U$6+$BB260*Assembly!U$7+$BC260*Assembly!U$8+$BD260*Assembly!U$9+$BE260*Assembly!U$10+$BF260*Assembly!U$11+$BG260*Assembly!U$12+$BH260*Assembly!U$13+$BI260*Assembly!U$14+$BJ260*Assembly!U$15+$BK260*Assembly!U$16+$BL260*Assembly!U$17+$BM260*Assembly!U$18+$BN260*Assembly!U$19+$BO260*Assembly!U$20+$BP260*Assembly!U$21+$BQ260*Assembly!U$22+$BR260*Assembly!U$23+$BS260*Assembly!U$24</f>
        <v>0</v>
      </c>
      <c r="CN260" s="424" t="str">
        <f>$AY260*Assembly!V$4+$AZ260*Assembly!V$5+$BA260*Assembly!V$6+$BB260*Assembly!V$7+$BC260*Assembly!V$8+$BD260*Assembly!V$9+$BE260*Assembly!V$10+$BF260*Assembly!V$11+$BG260*Assembly!V$12+$BH260*Assembly!V$13+$BI260*Assembly!V$14+$BJ260*Assembly!V$15+$BK260*Assembly!V$16+$BL260*Assembly!V$17+$BM260*Assembly!V$18+$BN260*Assembly!V$19+$BO260*Assembly!V$20+$BP260*Assembly!V$21+$BQ260*Assembly!V$22+$BR260*Assembly!V$23+$BS260*Assembly!V$24</f>
        <v>0</v>
      </c>
      <c r="CO260" s="424" t="str">
        <f>CE260*Refining!$F$3</f>
        <v>171</v>
      </c>
      <c r="CP260" s="424" t="str">
        <f>CF260*Refining!$F$4</f>
        <v>16</v>
      </c>
      <c r="CQ260" s="424" t="str">
        <f>CG260*Refining!$F$5</f>
        <v>13</v>
      </c>
      <c r="CR260" s="424" t="str">
        <f>CH260*Refining!$F$6</f>
        <v>0</v>
      </c>
      <c r="CS260" s="424" t="str">
        <f>CI260*Refining!$F$7</f>
        <v>0</v>
      </c>
      <c r="CT260" s="424" t="str">
        <f>CJ260*Refining!$F$8</f>
        <v>0</v>
      </c>
      <c r="CU260" s="424" t="str">
        <f>CK260*Refining!$F$9</f>
        <v>0</v>
      </c>
      <c r="CV260" s="424" t="str">
        <f>CL260*Refining!$F$10</f>
        <v>0</v>
      </c>
      <c r="CW260" s="424" t="str">
        <f>CM260*Refining!$F$11</f>
        <v>0</v>
      </c>
      <c r="CX260" s="424" t="str">
        <f>CN260*Refining!$F$12</f>
        <v>0</v>
      </c>
      <c r="CY260" s="441" t="str">
        <f t="shared" ref="CY260:DR260" si="1048">IF(CE260 = 0, "", CE260)</f>
        <v>96</v>
      </c>
      <c r="CZ260" s="442" t="str">
        <f t="shared" si="1048"/>
        <v>5</v>
      </c>
      <c r="DA260" s="442" t="str">
        <f t="shared" si="1048"/>
        <v>3</v>
      </c>
      <c r="DB260" s="443" t="str">
        <f t="shared" si="1048"/>
        <v/>
      </c>
      <c r="DC260" s="444" t="str">
        <f t="shared" si="1048"/>
        <v/>
      </c>
      <c r="DD260" s="442" t="str">
        <f t="shared" si="1048"/>
        <v/>
      </c>
      <c r="DE260" s="444" t="str">
        <f t="shared" si="1048"/>
        <v/>
      </c>
      <c r="DF260" s="444" t="str">
        <f t="shared" si="1048"/>
        <v/>
      </c>
      <c r="DG260" s="442" t="str">
        <f t="shared" si="1048"/>
        <v/>
      </c>
      <c r="DH260" s="445" t="str">
        <f t="shared" si="1048"/>
        <v/>
      </c>
      <c r="DI260" s="441" t="str">
        <f t="shared" si="1048"/>
        <v>171</v>
      </c>
      <c r="DJ260" s="442" t="str">
        <f t="shared" si="1048"/>
        <v>16</v>
      </c>
      <c r="DK260" s="442" t="str">
        <f t="shared" si="1048"/>
        <v>13</v>
      </c>
      <c r="DL260" s="442" t="str">
        <f t="shared" si="1048"/>
        <v/>
      </c>
      <c r="DM260" s="446" t="str">
        <f t="shared" si="1048"/>
        <v/>
      </c>
      <c r="DN260" s="442" t="str">
        <f t="shared" si="1048"/>
        <v/>
      </c>
      <c r="DO260" s="442" t="str">
        <f t="shared" si="1048"/>
        <v/>
      </c>
      <c r="DP260" s="442" t="str">
        <f t="shared" si="1048"/>
        <v/>
      </c>
      <c r="DQ260" s="442" t="str">
        <f t="shared" si="1048"/>
        <v/>
      </c>
      <c r="DR260" s="445" t="str">
        <f t="shared" si="1048"/>
        <v/>
      </c>
      <c r="DS260" s="447" t="str">
        <f t="shared" si="15"/>
        <v>104</v>
      </c>
      <c r="DT260" s="448" t="str">
        <f t="shared" si="16"/>
        <v>200</v>
      </c>
      <c r="DU260" s="434" t="str">
        <f>CY260*'Ores &amp; Ingots'!$C$3+CZ260*'Ores &amp; Ingots'!$C$4+DA260*'Ores &amp; Ingots'!$C$5+DB260*'Ores &amp; Ingots'!$C$6+DC260*'Ores &amp; Ingots'!$C$7+DD260*'Ores &amp; Ingots'!$C$8+DE260*'Ores &amp; Ingots'!$C$9+DF260*'Ores &amp; Ingots'!$C$10+DG260*'Ores &amp; Ingots'!$C$11+DH260*'Ores &amp; Ingots'!$C$12</f>
        <v>13</v>
      </c>
      <c r="DV260" s="434" t="str">
        <f>DI260*'Ores &amp; Ingots'!$B$3+DJ260*'Ores &amp; Ingots'!$B$4+DK260*'Ores &amp; Ingots'!$B$5+DL260*'Ores &amp; Ingots'!$B$6+DM260*'Ores &amp; Ingots'!$B$7+DN260*'Ores &amp; Ingots'!$B$8+DO260*'Ores &amp; Ingots'!$B$9+DP260*'Ores &amp; Ingots'!$B$10+DQ260*'Ores &amp; Ingots'!$B$11+DR260*'Ores &amp; Ingots'!$B$12</f>
        <v>74</v>
      </c>
      <c r="DW260" s="448" t="str">
        <f>CY260*Refining!$G$3+CZ260*Refining!$G$4+DA260*Refining!$G$5+DB260*Refining!$G$6+DC260*Refining!$G$7+DD260*Refining!$G$8+DE260*Refining!$G$9+DF260*Refining!$G$10+DG260*Refining!$G$11+DH260*Refining!$G$12</f>
        <v>69</v>
      </c>
      <c r="DX260" s="448" t="str">
        <f t="shared" si="17"/>
        <v>10,748</v>
      </c>
      <c r="DY260" s="449" t="str">
        <f t="shared" si="18"/>
        <v>0.0107</v>
      </c>
      <c r="DZ260" s="447" t="str">
        <f t="shared" si="19"/>
        <v>80</v>
      </c>
      <c r="EA260" s="446" t="str">
        <f t="shared" ref="EA260:EB260" si="1049">DZ260/60</f>
        <v>1.3</v>
      </c>
      <c r="EB260" s="446" t="str">
        <f t="shared" si="1049"/>
        <v>0.0</v>
      </c>
      <c r="EC260" s="450" t="str">
        <f t="shared" si="21"/>
        <v>0.00</v>
      </c>
      <c r="ED260" s="447" t="str">
        <f t="shared" si="22"/>
        <v>11,681</v>
      </c>
      <c r="EE260" s="446" t="str">
        <f t="shared" ref="EE260:EF260" si="1050">ED260/1000</f>
        <v>11.7</v>
      </c>
      <c r="EF260" s="451" t="str">
        <f t="shared" si="1050"/>
        <v>0.01</v>
      </c>
      <c r="EG260" s="452" t="str">
        <f t="shared" si="24"/>
        <v>0.0117</v>
      </c>
      <c r="EH260" s="225" t="s">
        <v>12</v>
      </c>
    </row>
    <row r="261">
      <c r="A261" s="33"/>
      <c r="B261" s="226" t="s">
        <v>1070</v>
      </c>
      <c r="C261" s="227" t="s">
        <v>885</v>
      </c>
      <c r="D261" s="227">
        <v>1.0</v>
      </c>
      <c r="E261" s="227">
        <v>1.0</v>
      </c>
      <c r="F261" s="227">
        <v>1.0</v>
      </c>
      <c r="G261" s="453" t="str">
        <f t="shared" si="5"/>
        <v>0.125</v>
      </c>
      <c r="H261" s="454">
        <v>8.0</v>
      </c>
      <c r="I261" s="454">
        <v>24.0</v>
      </c>
      <c r="J261" s="454" t="str">
        <f>H261/Main!$D$9</f>
        <v>8</v>
      </c>
      <c r="K261" s="454" t="str">
        <f>I261/Main!$D$10</f>
        <v>24</v>
      </c>
      <c r="L261" s="455" t="str">
        <f t="shared" si="6"/>
        <v>3.0</v>
      </c>
      <c r="M261" s="455">
        <v>0.16</v>
      </c>
      <c r="N261" s="456"/>
      <c r="O261" s="456"/>
      <c r="P261" s="456"/>
      <c r="Q261" s="457"/>
      <c r="R261" s="456"/>
      <c r="S261" s="458"/>
      <c r="T261" s="458"/>
      <c r="U261" s="456"/>
      <c r="V261" s="456"/>
      <c r="W261" s="530"/>
      <c r="X261" s="458"/>
      <c r="Y261" s="456"/>
      <c r="Z261" s="456"/>
      <c r="AA261" s="456"/>
      <c r="AB261" s="456"/>
      <c r="AC261" s="531"/>
      <c r="AD261" s="498">
        <v>4.0</v>
      </c>
      <c r="AE261" s="434">
        <v>0.0</v>
      </c>
      <c r="AF261" s="434">
        <v>0.0</v>
      </c>
      <c r="AG261" s="434">
        <v>0.0</v>
      </c>
      <c r="AH261" s="434">
        <v>0.0</v>
      </c>
      <c r="AI261" s="434">
        <v>0.0</v>
      </c>
      <c r="AJ261" s="434">
        <v>0.0</v>
      </c>
      <c r="AK261" s="434">
        <v>0.0</v>
      </c>
      <c r="AL261" s="434">
        <v>0.0</v>
      </c>
      <c r="AM261" s="434">
        <v>0.0</v>
      </c>
      <c r="AN261" s="434">
        <v>0.0</v>
      </c>
      <c r="AO261" s="434">
        <v>1.0</v>
      </c>
      <c r="AP261" s="434">
        <v>0.0</v>
      </c>
      <c r="AQ261" s="434">
        <v>0.0</v>
      </c>
      <c r="AR261" s="434">
        <v>0.0</v>
      </c>
      <c r="AS261" s="434">
        <v>0.0</v>
      </c>
      <c r="AT261" s="434">
        <v>0.0</v>
      </c>
      <c r="AU261" s="434">
        <v>0.0</v>
      </c>
      <c r="AV261" s="434">
        <v>0.0</v>
      </c>
      <c r="AW261" s="434">
        <v>0.0</v>
      </c>
      <c r="AX261" s="434">
        <v>0.0</v>
      </c>
      <c r="AY261" s="537" t="str">
        <f t="shared" ref="AY261:BS261" si="1051">IF(AD261 = 0, "", AD261)</f>
        <v>4</v>
      </c>
      <c r="AZ261" s="430" t="str">
        <f t="shared" si="1051"/>
        <v/>
      </c>
      <c r="BA261" s="430" t="str">
        <f t="shared" si="1051"/>
        <v/>
      </c>
      <c r="BB261" s="430" t="str">
        <f t="shared" si="1051"/>
        <v/>
      </c>
      <c r="BC261" s="430" t="str">
        <f t="shared" si="1051"/>
        <v/>
      </c>
      <c r="BD261" s="430" t="str">
        <f t="shared" si="1051"/>
        <v/>
      </c>
      <c r="BE261" s="430" t="str">
        <f t="shared" si="1051"/>
        <v/>
      </c>
      <c r="BF261" s="430" t="str">
        <f t="shared" si="1051"/>
        <v/>
      </c>
      <c r="BG261" s="430" t="str">
        <f t="shared" si="1051"/>
        <v/>
      </c>
      <c r="BH261" s="430" t="str">
        <f t="shared" si="1051"/>
        <v/>
      </c>
      <c r="BI261" s="430" t="str">
        <f t="shared" si="1051"/>
        <v/>
      </c>
      <c r="BJ261" s="430" t="str">
        <f t="shared" si="1051"/>
        <v>1</v>
      </c>
      <c r="BK261" s="430" t="str">
        <f t="shared" si="1051"/>
        <v/>
      </c>
      <c r="BL261" s="430" t="str">
        <f t="shared" si="1051"/>
        <v/>
      </c>
      <c r="BM261" s="430" t="str">
        <f t="shared" si="1051"/>
        <v/>
      </c>
      <c r="BN261" s="430" t="str">
        <f t="shared" si="1051"/>
        <v/>
      </c>
      <c r="BO261" s="430" t="str">
        <f t="shared" si="1051"/>
        <v/>
      </c>
      <c r="BP261" s="430" t="str">
        <f t="shared" si="1051"/>
        <v/>
      </c>
      <c r="BQ261" s="430" t="str">
        <f t="shared" si="1051"/>
        <v/>
      </c>
      <c r="BR261" s="430" t="str">
        <f t="shared" si="1051"/>
        <v/>
      </c>
      <c r="BS261" s="432" t="str">
        <f t="shared" si="1051"/>
        <v/>
      </c>
      <c r="BT261" s="433" t="str">
        <f>$AY261*Assembly!Y$4+$AZ261*Assembly!Y$5+$BA261*Assembly!Y$6+$BB261*Assembly!Y$7+$BC261*Assembly!Y$8+$BD261*Assembly!Y$9+$BE261*Assembly!Y$10+$BF261*Assembly!Y$11+$BG261*Assembly!Y$12+$BH261*Assembly!Y$13+$BI261*Assembly!Y$14+$BJ261*Assembly!Y$15+$BK261*Assembly!Y$16+$BL261*Assembly!Y$17+$BM261*Assembly!Y$18+$BN261*Assembly!Y$19+$BO261*Assembly!Y$20+$BP261*Assembly!Y$21+$BQ261*Assembly!Y$22+$BR261*Assembly!Y$23+$BS261*Assembly!Y$24</f>
        <v>86</v>
      </c>
      <c r="BU261" s="434" t="str">
        <f t="shared" si="8"/>
        <v>688</v>
      </c>
      <c r="BV261" s="434" t="str">
        <f>$AY261*Assembly!AC$4+$AZ261*Assembly!AC$5+$BA261*Assembly!AC$6+$BB261*Assembly!AC$7+$BC261*Assembly!AC$8+$BD261*Assembly!AC$9+$BE261*Assembly!AC$10+$BF261*Assembly!AC$11+$BG261*Assembly!AC$12+$BH261*Assembly!AC$13+$BI261*Assembly!AC$14+$BJ261*Assembly!AC$15+$BK261*Assembly!AC$16+$BL261*Assembly!AC$17+$BM261*Assembly!AC$18+$BN261*Assembly!AC$19+$BO261*Assembly!AC$20+$BP261*Assembly!AC$21+$BQ261*Assembly!AC$22+$BR261*Assembly!AC$23+$BS261*Assembly!AC$24</f>
        <v>430</v>
      </c>
      <c r="BW261" s="435" t="str">
        <f t="shared" si="9"/>
        <v>5.00</v>
      </c>
      <c r="BX261" s="436" t="str">
        <f t="shared" si="10"/>
        <v>3440</v>
      </c>
      <c r="BY261" s="437" t="str">
        <f t="shared" si="11"/>
        <v>0.6</v>
      </c>
      <c r="BZ261" s="438"/>
      <c r="CA261" s="434" t="str">
        <f>$AY261*Assembly!X$4+$AZ261*Assembly!X$5+$BA261*Assembly!X$6+$BB261*Assembly!X$7+$BC261*Assembly!X$8+$BD261*Assembly!X$9+$BE261*Assembly!X$10+$BF261*Assembly!X$11+$BG261*Assembly!X$12+$BH261*Assembly!X$13+$BI261*Assembly!X$14+$BJ261*Assembly!X$15+$BK261*Assembly!X$16+$BL261*Assembly!X$17+$BM261*Assembly!X$18+$BN261*Assembly!X$19+$BO261*Assembly!X$20+$BP261*Assembly!X$21+$BQ261*Assembly!X$22+$BR261*Assembly!X$23+$BS261*Assembly!X$24</f>
        <v>6</v>
      </c>
      <c r="CB261" s="434" t="str">
        <f t="shared" si="12"/>
        <v>933</v>
      </c>
      <c r="CC261" s="439" t="str">
        <f t="shared" si="13"/>
        <v>0.0009</v>
      </c>
      <c r="CD261" s="440" t="str">
        <f>$AY261*Assembly!AB$4+$AZ261*Assembly!AB$5+$BA261*Assembly!AB$6+$BB261*Assembly!AB$7+$BC261*Assembly!AB$8+$BD261*Assembly!AB$9+$BE261*Assembly!AB$10+$BF261*Assembly!AB$11+$BG261*Assembly!AB$12+$BH261*Assembly!AB$13+$BI261*Assembly!AB$14+$BJ261*Assembly!AB$15+$BK261*Assembly!AB$16+$BL261*Assembly!AB$17+$BM261*Assembly!AB$18+$BN261*Assembly!AB$19+$BO261*Assembly!AB$20+$BP261*Assembly!AB$21+$BQ261*Assembly!AB$22+$BR261*Assembly!AB$23+$BS261*Assembly!AB$24</f>
        <v>27</v>
      </c>
      <c r="CE261" s="457" t="str">
        <f>$AY261*Assembly!M$4+$AZ261*Assembly!M$5+$BA261*Assembly!M$6+$BB261*Assembly!M$7+$BC261*Assembly!M$8+$BD261*Assembly!M$9+$BE261*Assembly!M$10+$BF261*Assembly!M$11+$BG261*Assembly!M$12+$BH261*Assembly!M$13+$BI261*Assembly!M$14+$BJ261*Assembly!M$15+$BK261*Assembly!M$16+$BL261*Assembly!M$17+$BM261*Assembly!M$18+$BN261*Assembly!M$19+$BO261*Assembly!M$20+$BP261*Assembly!M$21+$BQ261*Assembly!M$22+$BR261*Assembly!M$23+$BS261*Assembly!M$24</f>
        <v>96</v>
      </c>
      <c r="CF261" s="457" t="str">
        <f>$AY261*Assembly!N$4+$AZ261*Assembly!N$5+$BA261*Assembly!N$6+$BB261*Assembly!N$7+$BC261*Assembly!N$8+$BD261*Assembly!N$9+$BE261*Assembly!N$10+$BF261*Assembly!N$11+$BG261*Assembly!N$12+$BH261*Assembly!N$13+$BI261*Assembly!N$14+$BJ261*Assembly!N$15+$BK261*Assembly!N$16+$BL261*Assembly!N$17+$BM261*Assembly!N$18+$BN261*Assembly!N$19+$BO261*Assembly!N$20+$BP261*Assembly!N$21+$BQ261*Assembly!N$22+$BR261*Assembly!N$23+$BS261*Assembly!N$24</f>
        <v>5</v>
      </c>
      <c r="CG261" s="457" t="str">
        <f>$AY261*Assembly!O$4+$AZ261*Assembly!O$5+$BA261*Assembly!O$6+$BB261*Assembly!O$7+$BC261*Assembly!O$8+$BD261*Assembly!O$9+$BE261*Assembly!O$10+$BF261*Assembly!O$11+$BG261*Assembly!O$12+$BH261*Assembly!O$13+$BI261*Assembly!O$14+$BJ261*Assembly!O$15+$BK261*Assembly!O$16+$BL261*Assembly!O$17+$BM261*Assembly!O$18+$BN261*Assembly!O$19+$BO261*Assembly!O$20+$BP261*Assembly!O$21+$BQ261*Assembly!O$22+$BR261*Assembly!O$23+$BS261*Assembly!O$24</f>
        <v>3</v>
      </c>
      <c r="CH261" s="454" t="str">
        <f>$AY261*Assembly!P$4+$AZ261*Assembly!P$5+$BA261*Assembly!P$6+$BB261*Assembly!P$7+$BC261*Assembly!P$8+$BD261*Assembly!P$9+$BE261*Assembly!P$10+$BF261*Assembly!P$11+$BG261*Assembly!P$12+$BH261*Assembly!P$13+$BI261*Assembly!P$14+$BJ261*Assembly!P$15+$BK261*Assembly!P$16+$BL261*Assembly!P$17+$BM261*Assembly!P$18+$BN261*Assembly!P$19+$BO261*Assembly!P$20+$BP261*Assembly!P$21+$BQ261*Assembly!P$22+$BR261*Assembly!P$23+$BS261*Assembly!P$24</f>
        <v>0</v>
      </c>
      <c r="CI261" s="454" t="str">
        <f>$AY261*Assembly!Q$4+$AZ261*Assembly!Q$5+$BA261*Assembly!Q$6+$BB261*Assembly!Q$7+$BC261*Assembly!Q$8+$BD261*Assembly!Q$9+$BE261*Assembly!Q$10+$BF261*Assembly!Q$11+$BG261*Assembly!Q$12+$BH261*Assembly!Q$13+$BI261*Assembly!Q$14+$BJ261*Assembly!Q$15+$BK261*Assembly!Q$16+$BL261*Assembly!Q$17+$BM261*Assembly!Q$18+$BN261*Assembly!Q$19+$BO261*Assembly!Q$20+$BP261*Assembly!Q$21+$BQ261*Assembly!Q$22+$BR261*Assembly!Q$23+$BS261*Assembly!Q$24</f>
        <v>0</v>
      </c>
      <c r="CJ261" s="457" t="str">
        <f>$AY261*Assembly!R$4+$AZ261*Assembly!R$5+$BA261*Assembly!R$6+$BB261*Assembly!R$7+$BC261*Assembly!R$8+$BD261*Assembly!R$9+$BE261*Assembly!R$10+$BF261*Assembly!R$11+$BG261*Assembly!R$12+$BH261*Assembly!R$13+$BI261*Assembly!R$14+$BJ261*Assembly!R$15+$BK261*Assembly!R$16+$BL261*Assembly!R$17+$BM261*Assembly!R$18+$BN261*Assembly!R$19+$BO261*Assembly!R$20+$BP261*Assembly!R$21+$BQ261*Assembly!R$22+$BR261*Assembly!R$23+$BS261*Assembly!R$24</f>
        <v>0</v>
      </c>
      <c r="CK261" s="454" t="str">
        <f>$AY261*Assembly!S$4+$AZ261*Assembly!S$5+$BA261*Assembly!S$6+$BB261*Assembly!S$7+$BC261*Assembly!S$8+$BD261*Assembly!S$9+$BE261*Assembly!S$10+$BF261*Assembly!S$11+$BG261*Assembly!S$12+$BH261*Assembly!S$13+$BI261*Assembly!S$14+$BJ261*Assembly!S$15+$BK261*Assembly!S$16+$BL261*Assembly!S$17+$BM261*Assembly!S$18+$BN261*Assembly!S$19+$BO261*Assembly!S$20+$BP261*Assembly!S$21+$BQ261*Assembly!S$22+$BR261*Assembly!S$23+$BS261*Assembly!S$24</f>
        <v>0</v>
      </c>
      <c r="CL261" s="454" t="str">
        <f>$AY261*Assembly!T$4+$AZ261*Assembly!T$5+$BA261*Assembly!T$6+$BB261*Assembly!T$7+$BC261*Assembly!T$8+$BD261*Assembly!T$9+$BE261*Assembly!T$10+$BF261*Assembly!T$11+$BG261*Assembly!T$12+$BH261*Assembly!T$13+$BI261*Assembly!T$14+$BJ261*Assembly!T$15+$BK261*Assembly!T$16+$BL261*Assembly!T$17+$BM261*Assembly!T$18+$BN261*Assembly!T$19+$BO261*Assembly!T$20+$BP261*Assembly!T$21+$BQ261*Assembly!T$22+$BR261*Assembly!T$23+$BS261*Assembly!T$24</f>
        <v>0</v>
      </c>
      <c r="CM261" s="454" t="str">
        <f>$AY261*Assembly!U$4+$AZ261*Assembly!U$5+$BA261*Assembly!U$6+$BB261*Assembly!U$7+$BC261*Assembly!U$8+$BD261*Assembly!U$9+$BE261*Assembly!U$10+$BF261*Assembly!U$11+$BG261*Assembly!U$12+$BH261*Assembly!U$13+$BI261*Assembly!U$14+$BJ261*Assembly!U$15+$BK261*Assembly!U$16+$BL261*Assembly!U$17+$BM261*Assembly!U$18+$BN261*Assembly!U$19+$BO261*Assembly!U$20+$BP261*Assembly!U$21+$BQ261*Assembly!U$22+$BR261*Assembly!U$23+$BS261*Assembly!U$24</f>
        <v>0</v>
      </c>
      <c r="CN261" s="457" t="str">
        <f>$AY261*Assembly!V$4+$AZ261*Assembly!V$5+$BA261*Assembly!V$6+$BB261*Assembly!V$7+$BC261*Assembly!V$8+$BD261*Assembly!V$9+$BE261*Assembly!V$10+$BF261*Assembly!V$11+$BG261*Assembly!V$12+$BH261*Assembly!V$13+$BI261*Assembly!V$14+$BJ261*Assembly!V$15+$BK261*Assembly!V$16+$BL261*Assembly!V$17+$BM261*Assembly!V$18+$BN261*Assembly!V$19+$BO261*Assembly!V$20+$BP261*Assembly!V$21+$BQ261*Assembly!V$22+$BR261*Assembly!V$23+$BS261*Assembly!V$24</f>
        <v>0</v>
      </c>
      <c r="CO261" s="457" t="str">
        <f>CE261*Refining!$F$3</f>
        <v>171</v>
      </c>
      <c r="CP261" s="457" t="str">
        <f>CF261*Refining!$F$4</f>
        <v>16</v>
      </c>
      <c r="CQ261" s="457" t="str">
        <f>CG261*Refining!$F$5</f>
        <v>13</v>
      </c>
      <c r="CR261" s="457" t="str">
        <f>CH261*Refining!$F$6</f>
        <v>0</v>
      </c>
      <c r="CS261" s="457" t="str">
        <f>CI261*Refining!$F$7</f>
        <v>0</v>
      </c>
      <c r="CT261" s="457" t="str">
        <f>CJ261*Refining!$F$8</f>
        <v>0</v>
      </c>
      <c r="CU261" s="457" t="str">
        <f>CK261*Refining!$F$9</f>
        <v>0</v>
      </c>
      <c r="CV261" s="457" t="str">
        <f>CL261*Refining!$F$10</f>
        <v>0</v>
      </c>
      <c r="CW261" s="457" t="str">
        <f>CM261*Refining!$F$11</f>
        <v>0</v>
      </c>
      <c r="CX261" s="457" t="str">
        <f>CN261*Refining!$F$12</f>
        <v>0</v>
      </c>
      <c r="CY261" s="441" t="str">
        <f t="shared" ref="CY261:DR261" si="1052">IF(CE261 = 0, "", CE261)</f>
        <v>96</v>
      </c>
      <c r="CZ261" s="442" t="str">
        <f t="shared" si="1052"/>
        <v>5</v>
      </c>
      <c r="DA261" s="442" t="str">
        <f t="shared" si="1052"/>
        <v>3</v>
      </c>
      <c r="DB261" s="443" t="str">
        <f t="shared" si="1052"/>
        <v/>
      </c>
      <c r="DC261" s="444" t="str">
        <f t="shared" si="1052"/>
        <v/>
      </c>
      <c r="DD261" s="442" t="str">
        <f t="shared" si="1052"/>
        <v/>
      </c>
      <c r="DE261" s="444" t="str">
        <f t="shared" si="1052"/>
        <v/>
      </c>
      <c r="DF261" s="444" t="str">
        <f t="shared" si="1052"/>
        <v/>
      </c>
      <c r="DG261" s="442" t="str">
        <f t="shared" si="1052"/>
        <v/>
      </c>
      <c r="DH261" s="445" t="str">
        <f t="shared" si="1052"/>
        <v/>
      </c>
      <c r="DI261" s="441" t="str">
        <f t="shared" si="1052"/>
        <v>171</v>
      </c>
      <c r="DJ261" s="442" t="str">
        <f t="shared" si="1052"/>
        <v>16</v>
      </c>
      <c r="DK261" s="442" t="str">
        <f t="shared" si="1052"/>
        <v>13</v>
      </c>
      <c r="DL261" s="442" t="str">
        <f t="shared" si="1052"/>
        <v/>
      </c>
      <c r="DM261" s="446" t="str">
        <f t="shared" si="1052"/>
        <v/>
      </c>
      <c r="DN261" s="442" t="str">
        <f t="shared" si="1052"/>
        <v/>
      </c>
      <c r="DO261" s="442" t="str">
        <f t="shared" si="1052"/>
        <v/>
      </c>
      <c r="DP261" s="442" t="str">
        <f t="shared" si="1052"/>
        <v/>
      </c>
      <c r="DQ261" s="442" t="str">
        <f t="shared" si="1052"/>
        <v/>
      </c>
      <c r="DR261" s="445" t="str">
        <f t="shared" si="1052"/>
        <v/>
      </c>
      <c r="DS261" s="447" t="str">
        <f t="shared" si="15"/>
        <v>104</v>
      </c>
      <c r="DT261" s="448" t="str">
        <f t="shared" si="16"/>
        <v>200</v>
      </c>
      <c r="DU261" s="434" t="str">
        <f>CY261*'Ores &amp; Ingots'!$C$3+CZ261*'Ores &amp; Ingots'!$C$4+DA261*'Ores &amp; Ingots'!$C$5+DB261*'Ores &amp; Ingots'!$C$6+DC261*'Ores &amp; Ingots'!$C$7+DD261*'Ores &amp; Ingots'!$C$8+DE261*'Ores &amp; Ingots'!$C$9+DF261*'Ores &amp; Ingots'!$C$10+DG261*'Ores &amp; Ingots'!$C$11+DH261*'Ores &amp; Ingots'!$C$12</f>
        <v>13</v>
      </c>
      <c r="DV261" s="434" t="str">
        <f>DI261*'Ores &amp; Ingots'!$B$3+DJ261*'Ores &amp; Ingots'!$B$4+DK261*'Ores &amp; Ingots'!$B$5+DL261*'Ores &amp; Ingots'!$B$6+DM261*'Ores &amp; Ingots'!$B$7+DN261*'Ores &amp; Ingots'!$B$8+DO261*'Ores &amp; Ingots'!$B$9+DP261*'Ores &amp; Ingots'!$B$10+DQ261*'Ores &amp; Ingots'!$B$11+DR261*'Ores &amp; Ingots'!$B$12</f>
        <v>74</v>
      </c>
      <c r="DW261" s="448" t="str">
        <f>CY261*Refining!$G$3+CZ261*Refining!$G$4+DA261*Refining!$G$5+DB261*Refining!$G$6+DC261*Refining!$G$7+DD261*Refining!$G$8+DE261*Refining!$G$9+DF261*Refining!$G$10+DG261*Refining!$G$11+DH261*Refining!$G$12</f>
        <v>69</v>
      </c>
      <c r="DX261" s="448" t="str">
        <f t="shared" si="17"/>
        <v>10,748</v>
      </c>
      <c r="DY261" s="449" t="str">
        <f t="shared" si="18"/>
        <v>0.0107</v>
      </c>
      <c r="DZ261" s="447" t="str">
        <f t="shared" si="19"/>
        <v>83</v>
      </c>
      <c r="EA261" s="446" t="str">
        <f t="shared" ref="EA261:EB261" si="1053">DZ261/60</f>
        <v>1.4</v>
      </c>
      <c r="EB261" s="446" t="str">
        <f t="shared" si="1053"/>
        <v>0.0</v>
      </c>
      <c r="EC261" s="450" t="str">
        <f t="shared" si="21"/>
        <v>0.00</v>
      </c>
      <c r="ED261" s="447" t="str">
        <f t="shared" si="22"/>
        <v>11,681</v>
      </c>
      <c r="EE261" s="446" t="str">
        <f t="shared" ref="EE261:EF261" si="1054">ED261/1000</f>
        <v>11.7</v>
      </c>
      <c r="EF261" s="451" t="str">
        <f t="shared" si="1054"/>
        <v>0.01</v>
      </c>
      <c r="EG261" s="452" t="str">
        <f t="shared" si="24"/>
        <v>0.0117</v>
      </c>
      <c r="EH261" s="225" t="s">
        <v>12</v>
      </c>
    </row>
    <row r="262">
      <c r="A262" s="33"/>
      <c r="B262" s="226" t="s">
        <v>1071</v>
      </c>
      <c r="C262" s="227" t="s">
        <v>885</v>
      </c>
      <c r="D262" s="227">
        <v>1.0</v>
      </c>
      <c r="E262" s="227">
        <v>1.0</v>
      </c>
      <c r="F262" s="227">
        <v>1.0</v>
      </c>
      <c r="G262" s="420" t="str">
        <f t="shared" si="5"/>
        <v>0.125</v>
      </c>
      <c r="H262" s="421">
        <v>5.0</v>
      </c>
      <c r="I262" s="421">
        <v>15.0</v>
      </c>
      <c r="J262" s="421" t="str">
        <f>H262/Main!$D$9</f>
        <v>5</v>
      </c>
      <c r="K262" s="421" t="str">
        <f>I262/Main!$D$10</f>
        <v>15</v>
      </c>
      <c r="L262" s="422" t="str">
        <f t="shared" si="6"/>
        <v>3.0</v>
      </c>
      <c r="M262" s="422">
        <v>0.16</v>
      </c>
      <c r="N262" s="423"/>
      <c r="O262" s="423"/>
      <c r="P262" s="423"/>
      <c r="Q262" s="424"/>
      <c r="R262" s="423"/>
      <c r="S262" s="425"/>
      <c r="T262" s="425"/>
      <c r="U262" s="423"/>
      <c r="V262" s="423"/>
      <c r="W262" s="425"/>
      <c r="X262" s="425"/>
      <c r="Y262" s="423"/>
      <c r="Z262" s="423"/>
      <c r="AA262" s="423"/>
      <c r="AB262" s="423"/>
      <c r="AC262" s="523"/>
      <c r="AD262" s="498">
        <v>3.0</v>
      </c>
      <c r="AE262" s="434">
        <v>0.0</v>
      </c>
      <c r="AF262" s="434">
        <v>0.0</v>
      </c>
      <c r="AG262" s="434">
        <v>0.0</v>
      </c>
      <c r="AH262" s="434">
        <v>0.0</v>
      </c>
      <c r="AI262" s="434">
        <v>0.0</v>
      </c>
      <c r="AJ262" s="434">
        <v>0.0</v>
      </c>
      <c r="AK262" s="434">
        <v>0.0</v>
      </c>
      <c r="AL262" s="434">
        <v>0.0</v>
      </c>
      <c r="AM262" s="434">
        <v>0.0</v>
      </c>
      <c r="AN262" s="434">
        <v>0.0</v>
      </c>
      <c r="AO262" s="434">
        <v>1.0</v>
      </c>
      <c r="AP262" s="434">
        <v>0.0</v>
      </c>
      <c r="AQ262" s="434">
        <v>0.0</v>
      </c>
      <c r="AR262" s="434">
        <v>0.0</v>
      </c>
      <c r="AS262" s="434">
        <v>0.0</v>
      </c>
      <c r="AT262" s="434">
        <v>0.0</v>
      </c>
      <c r="AU262" s="434">
        <v>0.0</v>
      </c>
      <c r="AV262" s="434">
        <v>0.0</v>
      </c>
      <c r="AW262" s="434">
        <v>0.0</v>
      </c>
      <c r="AX262" s="434">
        <v>0.0</v>
      </c>
      <c r="AY262" s="537" t="str">
        <f t="shared" ref="AY262:BS262" si="1055">IF(AD262 = 0, "", AD262)</f>
        <v>3</v>
      </c>
      <c r="AZ262" s="430" t="str">
        <f t="shared" si="1055"/>
        <v/>
      </c>
      <c r="BA262" s="430" t="str">
        <f t="shared" si="1055"/>
        <v/>
      </c>
      <c r="BB262" s="430" t="str">
        <f t="shared" si="1055"/>
        <v/>
      </c>
      <c r="BC262" s="430" t="str">
        <f t="shared" si="1055"/>
        <v/>
      </c>
      <c r="BD262" s="430" t="str">
        <f t="shared" si="1055"/>
        <v/>
      </c>
      <c r="BE262" s="430" t="str">
        <f t="shared" si="1055"/>
        <v/>
      </c>
      <c r="BF262" s="430" t="str">
        <f t="shared" si="1055"/>
        <v/>
      </c>
      <c r="BG262" s="430" t="str">
        <f t="shared" si="1055"/>
        <v/>
      </c>
      <c r="BH262" s="430" t="str">
        <f t="shared" si="1055"/>
        <v/>
      </c>
      <c r="BI262" s="430" t="str">
        <f t="shared" si="1055"/>
        <v/>
      </c>
      <c r="BJ262" s="430" t="str">
        <f t="shared" si="1055"/>
        <v>1</v>
      </c>
      <c r="BK262" s="430" t="str">
        <f t="shared" si="1055"/>
        <v/>
      </c>
      <c r="BL262" s="430" t="str">
        <f t="shared" si="1055"/>
        <v/>
      </c>
      <c r="BM262" s="430" t="str">
        <f t="shared" si="1055"/>
        <v/>
      </c>
      <c r="BN262" s="430" t="str">
        <f t="shared" si="1055"/>
        <v/>
      </c>
      <c r="BO262" s="430" t="str">
        <f t="shared" si="1055"/>
        <v/>
      </c>
      <c r="BP262" s="430" t="str">
        <f t="shared" si="1055"/>
        <v/>
      </c>
      <c r="BQ262" s="430" t="str">
        <f t="shared" si="1055"/>
        <v/>
      </c>
      <c r="BR262" s="430" t="str">
        <f t="shared" si="1055"/>
        <v/>
      </c>
      <c r="BS262" s="432" t="str">
        <f t="shared" si="1055"/>
        <v/>
      </c>
      <c r="BT262" s="433" t="str">
        <f>$AY262*Assembly!Y$4+$AZ262*Assembly!Y$5+$BA262*Assembly!Y$6+$BB262*Assembly!Y$7+$BC262*Assembly!Y$8+$BD262*Assembly!Y$9+$BE262*Assembly!Y$10+$BF262*Assembly!Y$11+$BG262*Assembly!Y$12+$BH262*Assembly!Y$13+$BI262*Assembly!Y$14+$BJ262*Assembly!Y$15+$BK262*Assembly!Y$16+$BL262*Assembly!Y$17+$BM262*Assembly!Y$18+$BN262*Assembly!Y$19+$BO262*Assembly!Y$20+$BP262*Assembly!Y$21+$BQ262*Assembly!Y$22+$BR262*Assembly!Y$23+$BS262*Assembly!Y$24</f>
        <v>66</v>
      </c>
      <c r="BU262" s="434" t="str">
        <f t="shared" si="8"/>
        <v>528</v>
      </c>
      <c r="BV262" s="434" t="str">
        <f>$AY262*Assembly!AC$4+$AZ262*Assembly!AC$5+$BA262*Assembly!AC$6+$BB262*Assembly!AC$7+$BC262*Assembly!AC$8+$BD262*Assembly!AC$9+$BE262*Assembly!AC$10+$BF262*Assembly!AC$11+$BG262*Assembly!AC$12+$BH262*Assembly!AC$13+$BI262*Assembly!AC$14+$BJ262*Assembly!AC$15+$BK262*Assembly!AC$16+$BL262*Assembly!AC$17+$BM262*Assembly!AC$18+$BN262*Assembly!AC$19+$BO262*Assembly!AC$20+$BP262*Assembly!AC$21+$BQ262*Assembly!AC$22+$BR262*Assembly!AC$23+$BS262*Assembly!AC$24</f>
        <v>330</v>
      </c>
      <c r="BW262" s="435" t="str">
        <f t="shared" si="9"/>
        <v>5.00</v>
      </c>
      <c r="BX262" s="436" t="str">
        <f t="shared" si="10"/>
        <v>2640</v>
      </c>
      <c r="BY262" s="437" t="str">
        <f t="shared" si="11"/>
        <v>0.6</v>
      </c>
      <c r="BZ262" s="438"/>
      <c r="CA262" s="434" t="str">
        <f>$AY262*Assembly!X$4+$AZ262*Assembly!X$5+$BA262*Assembly!X$6+$BB262*Assembly!X$7+$BC262*Assembly!X$8+$BD262*Assembly!X$9+$BE262*Assembly!X$10+$BF262*Assembly!X$11+$BG262*Assembly!X$12+$BH262*Assembly!X$13+$BI262*Assembly!X$14+$BJ262*Assembly!X$15+$BK262*Assembly!X$16+$BL262*Assembly!X$17+$BM262*Assembly!X$18+$BN262*Assembly!X$19+$BO262*Assembly!X$20+$BP262*Assembly!X$21+$BQ262*Assembly!X$22+$BR262*Assembly!X$23+$BS262*Assembly!X$24</f>
        <v>5</v>
      </c>
      <c r="CB262" s="434" t="str">
        <f t="shared" si="12"/>
        <v>778</v>
      </c>
      <c r="CC262" s="439" t="str">
        <f t="shared" si="13"/>
        <v>0.0008</v>
      </c>
      <c r="CD262" s="440" t="str">
        <f>$AY262*Assembly!AB$4+$AZ262*Assembly!AB$5+$BA262*Assembly!AB$6+$BB262*Assembly!AB$7+$BC262*Assembly!AB$8+$BD262*Assembly!AB$9+$BE262*Assembly!AB$10+$BF262*Assembly!AB$11+$BG262*Assembly!AB$12+$BH262*Assembly!AB$13+$BI262*Assembly!AB$14+$BJ262*Assembly!AB$15+$BK262*Assembly!AB$16+$BL262*Assembly!AB$17+$BM262*Assembly!AB$18+$BN262*Assembly!AB$19+$BO262*Assembly!AB$20+$BP262*Assembly!AB$21+$BQ262*Assembly!AB$22+$BR262*Assembly!AB$23+$BS262*Assembly!AB$24</f>
        <v>24</v>
      </c>
      <c r="CE262" s="424" t="str">
        <f>$AY262*Assembly!M$4+$AZ262*Assembly!M$5+$BA262*Assembly!M$6+$BB262*Assembly!M$7+$BC262*Assembly!M$8+$BD262*Assembly!M$9+$BE262*Assembly!M$10+$BF262*Assembly!M$11+$BG262*Assembly!M$12+$BH262*Assembly!M$13+$BI262*Assembly!M$14+$BJ262*Assembly!M$15+$BK262*Assembly!M$16+$BL262*Assembly!M$17+$BM262*Assembly!M$18+$BN262*Assembly!M$19+$BO262*Assembly!M$20+$BP262*Assembly!M$21+$BQ262*Assembly!M$22+$BR262*Assembly!M$23+$BS262*Assembly!M$24</f>
        <v>75</v>
      </c>
      <c r="CF262" s="424" t="str">
        <f>$AY262*Assembly!N$4+$AZ262*Assembly!N$5+$BA262*Assembly!N$6+$BB262*Assembly!N$7+$BC262*Assembly!N$8+$BD262*Assembly!N$9+$BE262*Assembly!N$10+$BF262*Assembly!N$11+$BG262*Assembly!N$12+$BH262*Assembly!N$13+$BI262*Assembly!N$14+$BJ262*Assembly!N$15+$BK262*Assembly!N$16+$BL262*Assembly!N$17+$BM262*Assembly!N$18+$BN262*Assembly!N$19+$BO262*Assembly!N$20+$BP262*Assembly!N$21+$BQ262*Assembly!N$22+$BR262*Assembly!N$23+$BS262*Assembly!N$24</f>
        <v>5</v>
      </c>
      <c r="CG262" s="424" t="str">
        <f>$AY262*Assembly!O$4+$AZ262*Assembly!O$5+$BA262*Assembly!O$6+$BB262*Assembly!O$7+$BC262*Assembly!O$8+$BD262*Assembly!O$9+$BE262*Assembly!O$10+$BF262*Assembly!O$11+$BG262*Assembly!O$12+$BH262*Assembly!O$13+$BI262*Assembly!O$14+$BJ262*Assembly!O$15+$BK262*Assembly!O$16+$BL262*Assembly!O$17+$BM262*Assembly!O$18+$BN262*Assembly!O$19+$BO262*Assembly!O$20+$BP262*Assembly!O$21+$BQ262*Assembly!O$22+$BR262*Assembly!O$23+$BS262*Assembly!O$24</f>
        <v>3</v>
      </c>
      <c r="CH262" s="421" t="str">
        <f>$AY262*Assembly!P$4+$AZ262*Assembly!P$5+$BA262*Assembly!P$6+$BB262*Assembly!P$7+$BC262*Assembly!P$8+$BD262*Assembly!P$9+$BE262*Assembly!P$10+$BF262*Assembly!P$11+$BG262*Assembly!P$12+$BH262*Assembly!P$13+$BI262*Assembly!P$14+$BJ262*Assembly!P$15+$BK262*Assembly!P$16+$BL262*Assembly!P$17+$BM262*Assembly!P$18+$BN262*Assembly!P$19+$BO262*Assembly!P$20+$BP262*Assembly!P$21+$BQ262*Assembly!P$22+$BR262*Assembly!P$23+$BS262*Assembly!P$24</f>
        <v>0</v>
      </c>
      <c r="CI262" s="421" t="str">
        <f>$AY262*Assembly!Q$4+$AZ262*Assembly!Q$5+$BA262*Assembly!Q$6+$BB262*Assembly!Q$7+$BC262*Assembly!Q$8+$BD262*Assembly!Q$9+$BE262*Assembly!Q$10+$BF262*Assembly!Q$11+$BG262*Assembly!Q$12+$BH262*Assembly!Q$13+$BI262*Assembly!Q$14+$BJ262*Assembly!Q$15+$BK262*Assembly!Q$16+$BL262*Assembly!Q$17+$BM262*Assembly!Q$18+$BN262*Assembly!Q$19+$BO262*Assembly!Q$20+$BP262*Assembly!Q$21+$BQ262*Assembly!Q$22+$BR262*Assembly!Q$23+$BS262*Assembly!Q$24</f>
        <v>0</v>
      </c>
      <c r="CJ262" s="424" t="str">
        <f>$AY262*Assembly!R$4+$AZ262*Assembly!R$5+$BA262*Assembly!R$6+$BB262*Assembly!R$7+$BC262*Assembly!R$8+$BD262*Assembly!R$9+$BE262*Assembly!R$10+$BF262*Assembly!R$11+$BG262*Assembly!R$12+$BH262*Assembly!R$13+$BI262*Assembly!R$14+$BJ262*Assembly!R$15+$BK262*Assembly!R$16+$BL262*Assembly!R$17+$BM262*Assembly!R$18+$BN262*Assembly!R$19+$BO262*Assembly!R$20+$BP262*Assembly!R$21+$BQ262*Assembly!R$22+$BR262*Assembly!R$23+$BS262*Assembly!R$24</f>
        <v>0</v>
      </c>
      <c r="CK262" s="421" t="str">
        <f>$AY262*Assembly!S$4+$AZ262*Assembly!S$5+$BA262*Assembly!S$6+$BB262*Assembly!S$7+$BC262*Assembly!S$8+$BD262*Assembly!S$9+$BE262*Assembly!S$10+$BF262*Assembly!S$11+$BG262*Assembly!S$12+$BH262*Assembly!S$13+$BI262*Assembly!S$14+$BJ262*Assembly!S$15+$BK262*Assembly!S$16+$BL262*Assembly!S$17+$BM262*Assembly!S$18+$BN262*Assembly!S$19+$BO262*Assembly!S$20+$BP262*Assembly!S$21+$BQ262*Assembly!S$22+$BR262*Assembly!S$23+$BS262*Assembly!S$24</f>
        <v>0</v>
      </c>
      <c r="CL262" s="421" t="str">
        <f>$AY262*Assembly!T$4+$AZ262*Assembly!T$5+$BA262*Assembly!T$6+$BB262*Assembly!T$7+$BC262*Assembly!T$8+$BD262*Assembly!T$9+$BE262*Assembly!T$10+$BF262*Assembly!T$11+$BG262*Assembly!T$12+$BH262*Assembly!T$13+$BI262*Assembly!T$14+$BJ262*Assembly!T$15+$BK262*Assembly!T$16+$BL262*Assembly!T$17+$BM262*Assembly!T$18+$BN262*Assembly!T$19+$BO262*Assembly!T$20+$BP262*Assembly!T$21+$BQ262*Assembly!T$22+$BR262*Assembly!T$23+$BS262*Assembly!T$24</f>
        <v>0</v>
      </c>
      <c r="CM262" s="421" t="str">
        <f>$AY262*Assembly!U$4+$AZ262*Assembly!U$5+$BA262*Assembly!U$6+$BB262*Assembly!U$7+$BC262*Assembly!U$8+$BD262*Assembly!U$9+$BE262*Assembly!U$10+$BF262*Assembly!U$11+$BG262*Assembly!U$12+$BH262*Assembly!U$13+$BI262*Assembly!U$14+$BJ262*Assembly!U$15+$BK262*Assembly!U$16+$BL262*Assembly!U$17+$BM262*Assembly!U$18+$BN262*Assembly!U$19+$BO262*Assembly!U$20+$BP262*Assembly!U$21+$BQ262*Assembly!U$22+$BR262*Assembly!U$23+$BS262*Assembly!U$24</f>
        <v>0</v>
      </c>
      <c r="CN262" s="424" t="str">
        <f>$AY262*Assembly!V$4+$AZ262*Assembly!V$5+$BA262*Assembly!V$6+$BB262*Assembly!V$7+$BC262*Assembly!V$8+$BD262*Assembly!V$9+$BE262*Assembly!V$10+$BF262*Assembly!V$11+$BG262*Assembly!V$12+$BH262*Assembly!V$13+$BI262*Assembly!V$14+$BJ262*Assembly!V$15+$BK262*Assembly!V$16+$BL262*Assembly!V$17+$BM262*Assembly!V$18+$BN262*Assembly!V$19+$BO262*Assembly!V$20+$BP262*Assembly!V$21+$BQ262*Assembly!V$22+$BR262*Assembly!V$23+$BS262*Assembly!V$24</f>
        <v>0</v>
      </c>
      <c r="CO262" s="424" t="str">
        <f>CE262*Refining!$F$3</f>
        <v>134</v>
      </c>
      <c r="CP262" s="424" t="str">
        <f>CF262*Refining!$F$4</f>
        <v>16</v>
      </c>
      <c r="CQ262" s="424" t="str">
        <f>CG262*Refining!$F$5</f>
        <v>13</v>
      </c>
      <c r="CR262" s="424" t="str">
        <f>CH262*Refining!$F$6</f>
        <v>0</v>
      </c>
      <c r="CS262" s="424" t="str">
        <f>CI262*Refining!$F$7</f>
        <v>0</v>
      </c>
      <c r="CT262" s="424" t="str">
        <f>CJ262*Refining!$F$8</f>
        <v>0</v>
      </c>
      <c r="CU262" s="424" t="str">
        <f>CK262*Refining!$F$9</f>
        <v>0</v>
      </c>
      <c r="CV262" s="424" t="str">
        <f>CL262*Refining!$F$10</f>
        <v>0</v>
      </c>
      <c r="CW262" s="424" t="str">
        <f>CM262*Refining!$F$11</f>
        <v>0</v>
      </c>
      <c r="CX262" s="424" t="str">
        <f>CN262*Refining!$F$12</f>
        <v>0</v>
      </c>
      <c r="CY262" s="441" t="str">
        <f t="shared" ref="CY262:DR262" si="1056">IF(CE262 = 0, "", CE262)</f>
        <v>75</v>
      </c>
      <c r="CZ262" s="442" t="str">
        <f t="shared" si="1056"/>
        <v>5</v>
      </c>
      <c r="DA262" s="442" t="str">
        <f t="shared" si="1056"/>
        <v>3</v>
      </c>
      <c r="DB262" s="443" t="str">
        <f t="shared" si="1056"/>
        <v/>
      </c>
      <c r="DC262" s="444" t="str">
        <f t="shared" si="1056"/>
        <v/>
      </c>
      <c r="DD262" s="442" t="str">
        <f t="shared" si="1056"/>
        <v/>
      </c>
      <c r="DE262" s="444" t="str">
        <f t="shared" si="1056"/>
        <v/>
      </c>
      <c r="DF262" s="444" t="str">
        <f t="shared" si="1056"/>
        <v/>
      </c>
      <c r="DG262" s="442" t="str">
        <f t="shared" si="1056"/>
        <v/>
      </c>
      <c r="DH262" s="445" t="str">
        <f t="shared" si="1056"/>
        <v/>
      </c>
      <c r="DI262" s="441" t="str">
        <f t="shared" si="1056"/>
        <v>134</v>
      </c>
      <c r="DJ262" s="442" t="str">
        <f t="shared" si="1056"/>
        <v>16</v>
      </c>
      <c r="DK262" s="442" t="str">
        <f t="shared" si="1056"/>
        <v>13</v>
      </c>
      <c r="DL262" s="442" t="str">
        <f t="shared" si="1056"/>
        <v/>
      </c>
      <c r="DM262" s="446" t="str">
        <f t="shared" si="1056"/>
        <v/>
      </c>
      <c r="DN262" s="442" t="str">
        <f t="shared" si="1056"/>
        <v/>
      </c>
      <c r="DO262" s="442" t="str">
        <f t="shared" si="1056"/>
        <v/>
      </c>
      <c r="DP262" s="442" t="str">
        <f t="shared" si="1056"/>
        <v/>
      </c>
      <c r="DQ262" s="442" t="str">
        <f t="shared" si="1056"/>
        <v/>
      </c>
      <c r="DR262" s="445" t="str">
        <f t="shared" si="1056"/>
        <v/>
      </c>
      <c r="DS262" s="447" t="str">
        <f t="shared" si="15"/>
        <v>83</v>
      </c>
      <c r="DT262" s="448" t="str">
        <f t="shared" si="16"/>
        <v>162</v>
      </c>
      <c r="DU262" s="434" t="str">
        <f>CY262*'Ores &amp; Ingots'!$C$3+CZ262*'Ores &amp; Ingots'!$C$4+DA262*'Ores &amp; Ingots'!$C$5+DB262*'Ores &amp; Ingots'!$C$6+DC262*'Ores &amp; Ingots'!$C$7+DD262*'Ores &amp; Ingots'!$C$8+DE262*'Ores &amp; Ingots'!$C$9+DF262*'Ores &amp; Ingots'!$C$10+DG262*'Ores &amp; Ingots'!$C$11+DH262*'Ores &amp; Ingots'!$C$12</f>
        <v>10</v>
      </c>
      <c r="DV262" s="434" t="str">
        <f>DI262*'Ores &amp; Ingots'!$B$3+DJ262*'Ores &amp; Ingots'!$B$4+DK262*'Ores &amp; Ingots'!$B$5+DL262*'Ores &amp; Ingots'!$B$6+DM262*'Ores &amp; Ingots'!$B$7+DN262*'Ores &amp; Ingots'!$B$8+DO262*'Ores &amp; Ingots'!$B$9+DP262*'Ores &amp; Ingots'!$B$10+DQ262*'Ores &amp; Ingots'!$B$11+DR262*'Ores &amp; Ingots'!$B$12</f>
        <v>60</v>
      </c>
      <c r="DW262" s="448" t="str">
        <f>CY262*Refining!$G$3+CZ262*Refining!$G$4+DA262*Refining!$G$5+DB262*Refining!$G$6+DC262*Refining!$G$7+DD262*Refining!$G$8+DE262*Refining!$G$9+DF262*Refining!$G$10+DG262*Refining!$G$11+DH262*Refining!$G$12</f>
        <v>68</v>
      </c>
      <c r="DX262" s="448" t="str">
        <f t="shared" si="17"/>
        <v>10,524</v>
      </c>
      <c r="DY262" s="449" t="str">
        <f t="shared" si="18"/>
        <v>0.0105</v>
      </c>
      <c r="DZ262" s="447" t="str">
        <f t="shared" si="19"/>
        <v>78</v>
      </c>
      <c r="EA262" s="446" t="str">
        <f t="shared" ref="EA262:EB262" si="1057">DZ262/60</f>
        <v>1.3</v>
      </c>
      <c r="EB262" s="446" t="str">
        <f t="shared" si="1057"/>
        <v>0.0</v>
      </c>
      <c r="EC262" s="450" t="str">
        <f t="shared" si="21"/>
        <v>0.00</v>
      </c>
      <c r="ED262" s="447" t="str">
        <f t="shared" si="22"/>
        <v>11,301</v>
      </c>
      <c r="EE262" s="446" t="str">
        <f t="shared" ref="EE262:EF262" si="1058">ED262/1000</f>
        <v>11.3</v>
      </c>
      <c r="EF262" s="451" t="str">
        <f t="shared" si="1058"/>
        <v>0.01</v>
      </c>
      <c r="EG262" s="452" t="str">
        <f t="shared" si="24"/>
        <v>0.0113</v>
      </c>
      <c r="EH262" s="225" t="s">
        <v>12</v>
      </c>
    </row>
    <row r="263">
      <c r="A263" s="33"/>
      <c r="B263" s="336" t="s">
        <v>1072</v>
      </c>
      <c r="C263" s="227" t="s">
        <v>885</v>
      </c>
      <c r="D263" s="227">
        <v>1.0</v>
      </c>
      <c r="E263" s="227">
        <v>1.0</v>
      </c>
      <c r="F263" s="227">
        <v>1.0</v>
      </c>
      <c r="G263" s="453" t="str">
        <f t="shared" si="5"/>
        <v>0.125</v>
      </c>
      <c r="H263" s="454">
        <v>8.0</v>
      </c>
      <c r="I263" s="454">
        <v>20.0</v>
      </c>
      <c r="J263" s="454" t="str">
        <f>H263/Main!$D$9</f>
        <v>8</v>
      </c>
      <c r="K263" s="454" t="str">
        <f>I263/Main!$D$10</f>
        <v>20</v>
      </c>
      <c r="L263" s="455" t="str">
        <f t="shared" si="6"/>
        <v>2.5</v>
      </c>
      <c r="M263" s="455">
        <v>1.0</v>
      </c>
      <c r="N263" s="456"/>
      <c r="O263" s="456"/>
      <c r="P263" s="456"/>
      <c r="Q263" s="457"/>
      <c r="R263" s="456"/>
      <c r="S263" s="458"/>
      <c r="T263" s="458"/>
      <c r="U263" s="456"/>
      <c r="V263" s="456"/>
      <c r="W263" s="530"/>
      <c r="X263" s="458"/>
      <c r="Y263" s="456"/>
      <c r="Z263" s="456"/>
      <c r="AA263" s="456"/>
      <c r="AB263" s="456"/>
      <c r="AC263" s="531"/>
      <c r="AD263" s="498">
        <v>4.0</v>
      </c>
      <c r="AE263" s="434">
        <v>0.0</v>
      </c>
      <c r="AF263" s="434">
        <v>0.0</v>
      </c>
      <c r="AG263" s="434">
        <v>0.0</v>
      </c>
      <c r="AH263" s="434">
        <v>0.0</v>
      </c>
      <c r="AI263" s="434">
        <v>0.0</v>
      </c>
      <c r="AJ263" s="434">
        <v>0.0</v>
      </c>
      <c r="AK263" s="434">
        <v>0.0</v>
      </c>
      <c r="AL263" s="434">
        <v>0.0</v>
      </c>
      <c r="AM263" s="434">
        <v>0.0</v>
      </c>
      <c r="AN263" s="434">
        <v>0.0</v>
      </c>
      <c r="AO263" s="434">
        <v>1.0</v>
      </c>
      <c r="AP263" s="434">
        <v>0.0</v>
      </c>
      <c r="AQ263" s="434">
        <v>0.0</v>
      </c>
      <c r="AR263" s="434">
        <v>0.0</v>
      </c>
      <c r="AS263" s="434">
        <v>0.0</v>
      </c>
      <c r="AT263" s="434">
        <v>0.0</v>
      </c>
      <c r="AU263" s="434">
        <v>0.0</v>
      </c>
      <c r="AV263" s="434">
        <v>0.0</v>
      </c>
      <c r="AW263" s="434">
        <v>0.0</v>
      </c>
      <c r="AX263" s="434">
        <v>0.0</v>
      </c>
      <c r="AY263" s="537" t="str">
        <f t="shared" ref="AY263:BS263" si="1059">IF(AD263 = 0, "", AD263)</f>
        <v>4</v>
      </c>
      <c r="AZ263" s="430" t="str">
        <f t="shared" si="1059"/>
        <v/>
      </c>
      <c r="BA263" s="430" t="str">
        <f t="shared" si="1059"/>
        <v/>
      </c>
      <c r="BB263" s="430" t="str">
        <f t="shared" si="1059"/>
        <v/>
      </c>
      <c r="BC263" s="430" t="str">
        <f t="shared" si="1059"/>
        <v/>
      </c>
      <c r="BD263" s="430" t="str">
        <f t="shared" si="1059"/>
        <v/>
      </c>
      <c r="BE263" s="430" t="str">
        <f t="shared" si="1059"/>
        <v/>
      </c>
      <c r="BF263" s="430" t="str">
        <f t="shared" si="1059"/>
        <v/>
      </c>
      <c r="BG263" s="430" t="str">
        <f t="shared" si="1059"/>
        <v/>
      </c>
      <c r="BH263" s="430" t="str">
        <f t="shared" si="1059"/>
        <v/>
      </c>
      <c r="BI263" s="430" t="str">
        <f t="shared" si="1059"/>
        <v/>
      </c>
      <c r="BJ263" s="430" t="str">
        <f t="shared" si="1059"/>
        <v>1</v>
      </c>
      <c r="BK263" s="430" t="str">
        <f t="shared" si="1059"/>
        <v/>
      </c>
      <c r="BL263" s="430" t="str">
        <f t="shared" si="1059"/>
        <v/>
      </c>
      <c r="BM263" s="430" t="str">
        <f t="shared" si="1059"/>
        <v/>
      </c>
      <c r="BN263" s="430" t="str">
        <f t="shared" si="1059"/>
        <v/>
      </c>
      <c r="BO263" s="430" t="str">
        <f t="shared" si="1059"/>
        <v/>
      </c>
      <c r="BP263" s="430" t="str">
        <f t="shared" si="1059"/>
        <v/>
      </c>
      <c r="BQ263" s="430" t="str">
        <f t="shared" si="1059"/>
        <v/>
      </c>
      <c r="BR263" s="430" t="str">
        <f t="shared" si="1059"/>
        <v/>
      </c>
      <c r="BS263" s="432" t="str">
        <f t="shared" si="1059"/>
        <v/>
      </c>
      <c r="BT263" s="433" t="str">
        <f>$AY263*Assembly!Y$4+$AZ263*Assembly!Y$5+$BA263*Assembly!Y$6+$BB263*Assembly!Y$7+$BC263*Assembly!Y$8+$BD263*Assembly!Y$9+$BE263*Assembly!Y$10+$BF263*Assembly!Y$11+$BG263*Assembly!Y$12+$BH263*Assembly!Y$13+$BI263*Assembly!Y$14+$BJ263*Assembly!Y$15+$BK263*Assembly!Y$16+$BL263*Assembly!Y$17+$BM263*Assembly!Y$18+$BN263*Assembly!Y$19+$BO263*Assembly!Y$20+$BP263*Assembly!Y$21+$BQ263*Assembly!Y$22+$BR263*Assembly!Y$23+$BS263*Assembly!Y$24</f>
        <v>86</v>
      </c>
      <c r="BU263" s="434" t="str">
        <f t="shared" si="8"/>
        <v>688</v>
      </c>
      <c r="BV263" s="434" t="str">
        <f>$AY263*Assembly!AC$4+$AZ263*Assembly!AC$5+$BA263*Assembly!AC$6+$BB263*Assembly!AC$7+$BC263*Assembly!AC$8+$BD263*Assembly!AC$9+$BE263*Assembly!AC$10+$BF263*Assembly!AC$11+$BG263*Assembly!AC$12+$BH263*Assembly!AC$13+$BI263*Assembly!AC$14+$BJ263*Assembly!AC$15+$BK263*Assembly!AC$16+$BL263*Assembly!AC$17+$BM263*Assembly!AC$18+$BN263*Assembly!AC$19+$BO263*Assembly!AC$20+$BP263*Assembly!AC$21+$BQ263*Assembly!AC$22+$BR263*Assembly!AC$23+$BS263*Assembly!AC$24</f>
        <v>430</v>
      </c>
      <c r="BW263" s="435" t="str">
        <f t="shared" si="9"/>
        <v>5.00</v>
      </c>
      <c r="BX263" s="436" t="str">
        <f t="shared" si="10"/>
        <v>3440</v>
      </c>
      <c r="BY263" s="437" t="str">
        <f t="shared" si="11"/>
        <v>0.6</v>
      </c>
      <c r="BZ263" s="438"/>
      <c r="CA263" s="434" t="str">
        <f>$AY263*Assembly!X$4+$AZ263*Assembly!X$5+$BA263*Assembly!X$6+$BB263*Assembly!X$7+$BC263*Assembly!X$8+$BD263*Assembly!X$9+$BE263*Assembly!X$10+$BF263*Assembly!X$11+$BG263*Assembly!X$12+$BH263*Assembly!X$13+$BI263*Assembly!X$14+$BJ263*Assembly!X$15+$BK263*Assembly!X$16+$BL263*Assembly!X$17+$BM263*Assembly!X$18+$BN263*Assembly!X$19+$BO263*Assembly!X$20+$BP263*Assembly!X$21+$BQ263*Assembly!X$22+$BR263*Assembly!X$23+$BS263*Assembly!X$24</f>
        <v>6</v>
      </c>
      <c r="CB263" s="434" t="str">
        <f t="shared" si="12"/>
        <v>933</v>
      </c>
      <c r="CC263" s="439" t="str">
        <f t="shared" si="13"/>
        <v>0.0009</v>
      </c>
      <c r="CD263" s="440" t="str">
        <f>$AY263*Assembly!AB$4+$AZ263*Assembly!AB$5+$BA263*Assembly!AB$6+$BB263*Assembly!AB$7+$BC263*Assembly!AB$8+$BD263*Assembly!AB$9+$BE263*Assembly!AB$10+$BF263*Assembly!AB$11+$BG263*Assembly!AB$12+$BH263*Assembly!AB$13+$BI263*Assembly!AB$14+$BJ263*Assembly!AB$15+$BK263*Assembly!AB$16+$BL263*Assembly!AB$17+$BM263*Assembly!AB$18+$BN263*Assembly!AB$19+$BO263*Assembly!AB$20+$BP263*Assembly!AB$21+$BQ263*Assembly!AB$22+$BR263*Assembly!AB$23+$BS263*Assembly!AB$24</f>
        <v>27</v>
      </c>
      <c r="CE263" s="457" t="str">
        <f>$AY263*Assembly!M$4+$AZ263*Assembly!M$5+$BA263*Assembly!M$6+$BB263*Assembly!M$7+$BC263*Assembly!M$8+$BD263*Assembly!M$9+$BE263*Assembly!M$10+$BF263*Assembly!M$11+$BG263*Assembly!M$12+$BH263*Assembly!M$13+$BI263*Assembly!M$14+$BJ263*Assembly!M$15+$BK263*Assembly!M$16+$BL263*Assembly!M$17+$BM263*Assembly!M$18+$BN263*Assembly!M$19+$BO263*Assembly!M$20+$BP263*Assembly!M$21+$BQ263*Assembly!M$22+$BR263*Assembly!M$23+$BS263*Assembly!M$24</f>
        <v>96</v>
      </c>
      <c r="CF263" s="457" t="str">
        <f>$AY263*Assembly!N$4+$AZ263*Assembly!N$5+$BA263*Assembly!N$6+$BB263*Assembly!N$7+$BC263*Assembly!N$8+$BD263*Assembly!N$9+$BE263*Assembly!N$10+$BF263*Assembly!N$11+$BG263*Assembly!N$12+$BH263*Assembly!N$13+$BI263*Assembly!N$14+$BJ263*Assembly!N$15+$BK263*Assembly!N$16+$BL263*Assembly!N$17+$BM263*Assembly!N$18+$BN263*Assembly!N$19+$BO263*Assembly!N$20+$BP263*Assembly!N$21+$BQ263*Assembly!N$22+$BR263*Assembly!N$23+$BS263*Assembly!N$24</f>
        <v>5</v>
      </c>
      <c r="CG263" s="457" t="str">
        <f>$AY263*Assembly!O$4+$AZ263*Assembly!O$5+$BA263*Assembly!O$6+$BB263*Assembly!O$7+$BC263*Assembly!O$8+$BD263*Assembly!O$9+$BE263*Assembly!O$10+$BF263*Assembly!O$11+$BG263*Assembly!O$12+$BH263*Assembly!O$13+$BI263*Assembly!O$14+$BJ263*Assembly!O$15+$BK263*Assembly!O$16+$BL263*Assembly!O$17+$BM263*Assembly!O$18+$BN263*Assembly!O$19+$BO263*Assembly!O$20+$BP263*Assembly!O$21+$BQ263*Assembly!O$22+$BR263*Assembly!O$23+$BS263*Assembly!O$24</f>
        <v>3</v>
      </c>
      <c r="CH263" s="454" t="str">
        <f>$AY263*Assembly!P$4+$AZ263*Assembly!P$5+$BA263*Assembly!P$6+$BB263*Assembly!P$7+$BC263*Assembly!P$8+$BD263*Assembly!P$9+$BE263*Assembly!P$10+$BF263*Assembly!P$11+$BG263*Assembly!P$12+$BH263*Assembly!P$13+$BI263*Assembly!P$14+$BJ263*Assembly!P$15+$BK263*Assembly!P$16+$BL263*Assembly!P$17+$BM263*Assembly!P$18+$BN263*Assembly!P$19+$BO263*Assembly!P$20+$BP263*Assembly!P$21+$BQ263*Assembly!P$22+$BR263*Assembly!P$23+$BS263*Assembly!P$24</f>
        <v>0</v>
      </c>
      <c r="CI263" s="454" t="str">
        <f>$AY263*Assembly!Q$4+$AZ263*Assembly!Q$5+$BA263*Assembly!Q$6+$BB263*Assembly!Q$7+$BC263*Assembly!Q$8+$BD263*Assembly!Q$9+$BE263*Assembly!Q$10+$BF263*Assembly!Q$11+$BG263*Assembly!Q$12+$BH263*Assembly!Q$13+$BI263*Assembly!Q$14+$BJ263*Assembly!Q$15+$BK263*Assembly!Q$16+$BL263*Assembly!Q$17+$BM263*Assembly!Q$18+$BN263*Assembly!Q$19+$BO263*Assembly!Q$20+$BP263*Assembly!Q$21+$BQ263*Assembly!Q$22+$BR263*Assembly!Q$23+$BS263*Assembly!Q$24</f>
        <v>0</v>
      </c>
      <c r="CJ263" s="457" t="str">
        <f>$AY263*Assembly!R$4+$AZ263*Assembly!R$5+$BA263*Assembly!R$6+$BB263*Assembly!R$7+$BC263*Assembly!R$8+$BD263*Assembly!R$9+$BE263*Assembly!R$10+$BF263*Assembly!R$11+$BG263*Assembly!R$12+$BH263*Assembly!R$13+$BI263*Assembly!R$14+$BJ263*Assembly!R$15+$BK263*Assembly!R$16+$BL263*Assembly!R$17+$BM263*Assembly!R$18+$BN263*Assembly!R$19+$BO263*Assembly!R$20+$BP263*Assembly!R$21+$BQ263*Assembly!R$22+$BR263*Assembly!R$23+$BS263*Assembly!R$24</f>
        <v>0</v>
      </c>
      <c r="CK263" s="454" t="str">
        <f>$AY263*Assembly!S$4+$AZ263*Assembly!S$5+$BA263*Assembly!S$6+$BB263*Assembly!S$7+$BC263*Assembly!S$8+$BD263*Assembly!S$9+$BE263*Assembly!S$10+$BF263*Assembly!S$11+$BG263*Assembly!S$12+$BH263*Assembly!S$13+$BI263*Assembly!S$14+$BJ263*Assembly!S$15+$BK263*Assembly!S$16+$BL263*Assembly!S$17+$BM263*Assembly!S$18+$BN263*Assembly!S$19+$BO263*Assembly!S$20+$BP263*Assembly!S$21+$BQ263*Assembly!S$22+$BR263*Assembly!S$23+$BS263*Assembly!S$24</f>
        <v>0</v>
      </c>
      <c r="CL263" s="454" t="str">
        <f>$AY263*Assembly!T$4+$AZ263*Assembly!T$5+$BA263*Assembly!T$6+$BB263*Assembly!T$7+$BC263*Assembly!T$8+$BD263*Assembly!T$9+$BE263*Assembly!T$10+$BF263*Assembly!T$11+$BG263*Assembly!T$12+$BH263*Assembly!T$13+$BI263*Assembly!T$14+$BJ263*Assembly!T$15+$BK263*Assembly!T$16+$BL263*Assembly!T$17+$BM263*Assembly!T$18+$BN263*Assembly!T$19+$BO263*Assembly!T$20+$BP263*Assembly!T$21+$BQ263*Assembly!T$22+$BR263*Assembly!T$23+$BS263*Assembly!T$24</f>
        <v>0</v>
      </c>
      <c r="CM263" s="454" t="str">
        <f>$AY263*Assembly!U$4+$AZ263*Assembly!U$5+$BA263*Assembly!U$6+$BB263*Assembly!U$7+$BC263*Assembly!U$8+$BD263*Assembly!U$9+$BE263*Assembly!U$10+$BF263*Assembly!U$11+$BG263*Assembly!U$12+$BH263*Assembly!U$13+$BI263*Assembly!U$14+$BJ263*Assembly!U$15+$BK263*Assembly!U$16+$BL263*Assembly!U$17+$BM263*Assembly!U$18+$BN263*Assembly!U$19+$BO263*Assembly!U$20+$BP263*Assembly!U$21+$BQ263*Assembly!U$22+$BR263*Assembly!U$23+$BS263*Assembly!U$24</f>
        <v>0</v>
      </c>
      <c r="CN263" s="457" t="str">
        <f>$AY263*Assembly!V$4+$AZ263*Assembly!V$5+$BA263*Assembly!V$6+$BB263*Assembly!V$7+$BC263*Assembly!V$8+$BD263*Assembly!V$9+$BE263*Assembly!V$10+$BF263*Assembly!V$11+$BG263*Assembly!V$12+$BH263*Assembly!V$13+$BI263*Assembly!V$14+$BJ263*Assembly!V$15+$BK263*Assembly!V$16+$BL263*Assembly!V$17+$BM263*Assembly!V$18+$BN263*Assembly!V$19+$BO263*Assembly!V$20+$BP263*Assembly!V$21+$BQ263*Assembly!V$22+$BR263*Assembly!V$23+$BS263*Assembly!V$24</f>
        <v>0</v>
      </c>
      <c r="CO263" s="457" t="str">
        <f>CE263*Refining!$F$3</f>
        <v>171</v>
      </c>
      <c r="CP263" s="457" t="str">
        <f>CF263*Refining!$F$4</f>
        <v>16</v>
      </c>
      <c r="CQ263" s="457" t="str">
        <f>CG263*Refining!$F$5</f>
        <v>13</v>
      </c>
      <c r="CR263" s="457" t="str">
        <f>CH263*Refining!$F$6</f>
        <v>0</v>
      </c>
      <c r="CS263" s="457" t="str">
        <f>CI263*Refining!$F$7</f>
        <v>0</v>
      </c>
      <c r="CT263" s="457" t="str">
        <f>CJ263*Refining!$F$8</f>
        <v>0</v>
      </c>
      <c r="CU263" s="457" t="str">
        <f>CK263*Refining!$F$9</f>
        <v>0</v>
      </c>
      <c r="CV263" s="457" t="str">
        <f>CL263*Refining!$F$10</f>
        <v>0</v>
      </c>
      <c r="CW263" s="457" t="str">
        <f>CM263*Refining!$F$11</f>
        <v>0</v>
      </c>
      <c r="CX263" s="457" t="str">
        <f>CN263*Refining!$F$12</f>
        <v>0</v>
      </c>
      <c r="CY263" s="441" t="str">
        <f t="shared" ref="CY263:DR263" si="1060">IF(CE263 = 0, "", CE263)</f>
        <v>96</v>
      </c>
      <c r="CZ263" s="442" t="str">
        <f t="shared" si="1060"/>
        <v>5</v>
      </c>
      <c r="DA263" s="442" t="str">
        <f t="shared" si="1060"/>
        <v>3</v>
      </c>
      <c r="DB263" s="443" t="str">
        <f t="shared" si="1060"/>
        <v/>
      </c>
      <c r="DC263" s="444" t="str">
        <f t="shared" si="1060"/>
        <v/>
      </c>
      <c r="DD263" s="442" t="str">
        <f t="shared" si="1060"/>
        <v/>
      </c>
      <c r="DE263" s="444" t="str">
        <f t="shared" si="1060"/>
        <v/>
      </c>
      <c r="DF263" s="444" t="str">
        <f t="shared" si="1060"/>
        <v/>
      </c>
      <c r="DG263" s="442" t="str">
        <f t="shared" si="1060"/>
        <v/>
      </c>
      <c r="DH263" s="445" t="str">
        <f t="shared" si="1060"/>
        <v/>
      </c>
      <c r="DI263" s="441" t="str">
        <f t="shared" si="1060"/>
        <v>171</v>
      </c>
      <c r="DJ263" s="442" t="str">
        <f t="shared" si="1060"/>
        <v>16</v>
      </c>
      <c r="DK263" s="442" t="str">
        <f t="shared" si="1060"/>
        <v>13</v>
      </c>
      <c r="DL263" s="442" t="str">
        <f t="shared" si="1060"/>
        <v/>
      </c>
      <c r="DM263" s="446" t="str">
        <f t="shared" si="1060"/>
        <v/>
      </c>
      <c r="DN263" s="442" t="str">
        <f t="shared" si="1060"/>
        <v/>
      </c>
      <c r="DO263" s="442" t="str">
        <f t="shared" si="1060"/>
        <v/>
      </c>
      <c r="DP263" s="442" t="str">
        <f t="shared" si="1060"/>
        <v/>
      </c>
      <c r="DQ263" s="442" t="str">
        <f t="shared" si="1060"/>
        <v/>
      </c>
      <c r="DR263" s="445" t="str">
        <f t="shared" si="1060"/>
        <v/>
      </c>
      <c r="DS263" s="447" t="str">
        <f t="shared" si="15"/>
        <v>104</v>
      </c>
      <c r="DT263" s="448" t="str">
        <f t="shared" si="16"/>
        <v>200</v>
      </c>
      <c r="DU263" s="434" t="str">
        <f>CY263*'Ores &amp; Ingots'!$C$3+CZ263*'Ores &amp; Ingots'!$C$4+DA263*'Ores &amp; Ingots'!$C$5+DB263*'Ores &amp; Ingots'!$C$6+DC263*'Ores &amp; Ingots'!$C$7+DD263*'Ores &amp; Ingots'!$C$8+DE263*'Ores &amp; Ingots'!$C$9+DF263*'Ores &amp; Ingots'!$C$10+DG263*'Ores &amp; Ingots'!$C$11+DH263*'Ores &amp; Ingots'!$C$12</f>
        <v>13</v>
      </c>
      <c r="DV263" s="434" t="str">
        <f>DI263*'Ores &amp; Ingots'!$B$3+DJ263*'Ores &amp; Ingots'!$B$4+DK263*'Ores &amp; Ingots'!$B$5+DL263*'Ores &amp; Ingots'!$B$6+DM263*'Ores &amp; Ingots'!$B$7+DN263*'Ores &amp; Ingots'!$B$8+DO263*'Ores &amp; Ingots'!$B$9+DP263*'Ores &amp; Ingots'!$B$10+DQ263*'Ores &amp; Ingots'!$B$11+DR263*'Ores &amp; Ingots'!$B$12</f>
        <v>74</v>
      </c>
      <c r="DW263" s="448" t="str">
        <f>CY263*Refining!$G$3+CZ263*Refining!$G$4+DA263*Refining!$G$5+DB263*Refining!$G$6+DC263*Refining!$G$7+DD263*Refining!$G$8+DE263*Refining!$G$9+DF263*Refining!$G$10+DG263*Refining!$G$11+DH263*Refining!$G$12</f>
        <v>69</v>
      </c>
      <c r="DX263" s="448" t="str">
        <f t="shared" si="17"/>
        <v>10,748</v>
      </c>
      <c r="DY263" s="449" t="str">
        <f t="shared" si="18"/>
        <v>0.0107</v>
      </c>
      <c r="DZ263" s="447" t="str">
        <f t="shared" si="19"/>
        <v>83</v>
      </c>
      <c r="EA263" s="446" t="str">
        <f t="shared" ref="EA263:EB263" si="1061">DZ263/60</f>
        <v>1.4</v>
      </c>
      <c r="EB263" s="446" t="str">
        <f t="shared" si="1061"/>
        <v>0.0</v>
      </c>
      <c r="EC263" s="450" t="str">
        <f t="shared" si="21"/>
        <v>0.00</v>
      </c>
      <c r="ED263" s="447" t="str">
        <f t="shared" si="22"/>
        <v>11,681</v>
      </c>
      <c r="EE263" s="446" t="str">
        <f t="shared" ref="EE263:EF263" si="1062">ED263/1000</f>
        <v>11.7</v>
      </c>
      <c r="EF263" s="451" t="str">
        <f t="shared" si="1062"/>
        <v>0.01</v>
      </c>
      <c r="EG263" s="452" t="str">
        <f t="shared" si="24"/>
        <v>0.0117</v>
      </c>
      <c r="EH263" s="225" t="s">
        <v>12</v>
      </c>
    </row>
    <row r="264">
      <c r="A264" s="33"/>
      <c r="B264" s="336" t="s">
        <v>1073</v>
      </c>
      <c r="C264" s="227" t="s">
        <v>885</v>
      </c>
      <c r="D264" s="227">
        <v>1.0</v>
      </c>
      <c r="E264" s="227">
        <v>1.0</v>
      </c>
      <c r="F264" s="227">
        <v>1.0</v>
      </c>
      <c r="G264" s="420" t="str">
        <f t="shared" si="5"/>
        <v>0.125</v>
      </c>
      <c r="H264" s="421">
        <v>5.0</v>
      </c>
      <c r="I264" s="421">
        <v>12.5</v>
      </c>
      <c r="J264" s="421" t="str">
        <f>H264/Main!$D$9</f>
        <v>5</v>
      </c>
      <c r="K264" s="421" t="str">
        <f>I264/Main!$D$10</f>
        <v>12.5</v>
      </c>
      <c r="L264" s="422" t="str">
        <f t="shared" si="6"/>
        <v>2.5</v>
      </c>
      <c r="M264" s="422">
        <v>1.0</v>
      </c>
      <c r="N264" s="423"/>
      <c r="O264" s="423"/>
      <c r="P264" s="423"/>
      <c r="Q264" s="424"/>
      <c r="R264" s="423"/>
      <c r="S264" s="425"/>
      <c r="T264" s="425"/>
      <c r="U264" s="423"/>
      <c r="V264" s="423"/>
      <c r="W264" s="425"/>
      <c r="X264" s="425"/>
      <c r="Y264" s="423"/>
      <c r="Z264" s="423"/>
      <c r="AA264" s="423"/>
      <c r="AB264" s="423"/>
      <c r="AC264" s="523"/>
      <c r="AD264" s="498">
        <v>2.0</v>
      </c>
      <c r="AE264" s="434">
        <v>0.0</v>
      </c>
      <c r="AF264" s="434">
        <v>0.0</v>
      </c>
      <c r="AG264" s="434">
        <v>0.0</v>
      </c>
      <c r="AH264" s="434">
        <v>0.0</v>
      </c>
      <c r="AI264" s="434">
        <v>0.0</v>
      </c>
      <c r="AJ264" s="434">
        <v>0.0</v>
      </c>
      <c r="AK264" s="434">
        <v>0.0</v>
      </c>
      <c r="AL264" s="434">
        <v>0.0</v>
      </c>
      <c r="AM264" s="434">
        <v>0.0</v>
      </c>
      <c r="AN264" s="434">
        <v>0.0</v>
      </c>
      <c r="AO264" s="434">
        <v>1.0</v>
      </c>
      <c r="AP264" s="434">
        <v>0.0</v>
      </c>
      <c r="AQ264" s="434">
        <v>0.0</v>
      </c>
      <c r="AR264" s="434">
        <v>0.0</v>
      </c>
      <c r="AS264" s="434">
        <v>0.0</v>
      </c>
      <c r="AT264" s="434">
        <v>0.0</v>
      </c>
      <c r="AU264" s="434">
        <v>0.0</v>
      </c>
      <c r="AV264" s="434">
        <v>0.0</v>
      </c>
      <c r="AW264" s="434">
        <v>0.0</v>
      </c>
      <c r="AX264" s="434">
        <v>0.0</v>
      </c>
      <c r="AY264" s="537" t="str">
        <f t="shared" ref="AY264:BS264" si="1063">IF(AD264 = 0, "", AD264)</f>
        <v>2</v>
      </c>
      <c r="AZ264" s="430" t="str">
        <f t="shared" si="1063"/>
        <v/>
      </c>
      <c r="BA264" s="430" t="str">
        <f t="shared" si="1063"/>
        <v/>
      </c>
      <c r="BB264" s="430" t="str">
        <f t="shared" si="1063"/>
        <v/>
      </c>
      <c r="BC264" s="430" t="str">
        <f t="shared" si="1063"/>
        <v/>
      </c>
      <c r="BD264" s="430" t="str">
        <f t="shared" si="1063"/>
        <v/>
      </c>
      <c r="BE264" s="430" t="str">
        <f t="shared" si="1063"/>
        <v/>
      </c>
      <c r="BF264" s="430" t="str">
        <f t="shared" si="1063"/>
        <v/>
      </c>
      <c r="BG264" s="430" t="str">
        <f t="shared" si="1063"/>
        <v/>
      </c>
      <c r="BH264" s="430" t="str">
        <f t="shared" si="1063"/>
        <v/>
      </c>
      <c r="BI264" s="430" t="str">
        <f t="shared" si="1063"/>
        <v/>
      </c>
      <c r="BJ264" s="430" t="str">
        <f t="shared" si="1063"/>
        <v>1</v>
      </c>
      <c r="BK264" s="430" t="str">
        <f t="shared" si="1063"/>
        <v/>
      </c>
      <c r="BL264" s="430" t="str">
        <f t="shared" si="1063"/>
        <v/>
      </c>
      <c r="BM264" s="430" t="str">
        <f t="shared" si="1063"/>
        <v/>
      </c>
      <c r="BN264" s="430" t="str">
        <f t="shared" si="1063"/>
        <v/>
      </c>
      <c r="BO264" s="430" t="str">
        <f t="shared" si="1063"/>
        <v/>
      </c>
      <c r="BP264" s="430" t="str">
        <f t="shared" si="1063"/>
        <v/>
      </c>
      <c r="BQ264" s="430" t="str">
        <f t="shared" si="1063"/>
        <v/>
      </c>
      <c r="BR264" s="430" t="str">
        <f t="shared" si="1063"/>
        <v/>
      </c>
      <c r="BS264" s="432" t="str">
        <f t="shared" si="1063"/>
        <v/>
      </c>
      <c r="BT264" s="433" t="str">
        <f>$AY264*Assembly!Y$4+$AZ264*Assembly!Y$5+$BA264*Assembly!Y$6+$BB264*Assembly!Y$7+$BC264*Assembly!Y$8+$BD264*Assembly!Y$9+$BE264*Assembly!Y$10+$BF264*Assembly!Y$11+$BG264*Assembly!Y$12+$BH264*Assembly!Y$13+$BI264*Assembly!Y$14+$BJ264*Assembly!Y$15+$BK264*Assembly!Y$16+$BL264*Assembly!Y$17+$BM264*Assembly!Y$18+$BN264*Assembly!Y$19+$BO264*Assembly!Y$20+$BP264*Assembly!Y$21+$BQ264*Assembly!Y$22+$BR264*Assembly!Y$23+$BS264*Assembly!Y$24</f>
        <v>46</v>
      </c>
      <c r="BU264" s="434" t="str">
        <f t="shared" si="8"/>
        <v>368</v>
      </c>
      <c r="BV264" s="434" t="str">
        <f>$AY264*Assembly!AC$4+$AZ264*Assembly!AC$5+$BA264*Assembly!AC$6+$BB264*Assembly!AC$7+$BC264*Assembly!AC$8+$BD264*Assembly!AC$9+$BE264*Assembly!AC$10+$BF264*Assembly!AC$11+$BG264*Assembly!AC$12+$BH264*Assembly!AC$13+$BI264*Assembly!AC$14+$BJ264*Assembly!AC$15+$BK264*Assembly!AC$16+$BL264*Assembly!AC$17+$BM264*Assembly!AC$18+$BN264*Assembly!AC$19+$BO264*Assembly!AC$20+$BP264*Assembly!AC$21+$BQ264*Assembly!AC$22+$BR264*Assembly!AC$23+$BS264*Assembly!AC$24</f>
        <v>230</v>
      </c>
      <c r="BW264" s="435" t="str">
        <f t="shared" si="9"/>
        <v>5.00</v>
      </c>
      <c r="BX264" s="436" t="str">
        <f t="shared" si="10"/>
        <v>1840</v>
      </c>
      <c r="BY264" s="437" t="str">
        <f t="shared" si="11"/>
        <v>0.6</v>
      </c>
      <c r="BZ264" s="438"/>
      <c r="CA264" s="434" t="str">
        <f>$AY264*Assembly!X$4+$AZ264*Assembly!X$5+$BA264*Assembly!X$6+$BB264*Assembly!X$7+$BC264*Assembly!X$8+$BD264*Assembly!X$9+$BE264*Assembly!X$10+$BF264*Assembly!X$11+$BG264*Assembly!X$12+$BH264*Assembly!X$13+$BI264*Assembly!X$14+$BJ264*Assembly!X$15+$BK264*Assembly!X$16+$BL264*Assembly!X$17+$BM264*Assembly!X$18+$BN264*Assembly!X$19+$BO264*Assembly!X$20+$BP264*Assembly!X$21+$BQ264*Assembly!X$22+$BR264*Assembly!X$23+$BS264*Assembly!X$24</f>
        <v>4</v>
      </c>
      <c r="CB264" s="434" t="str">
        <f t="shared" si="12"/>
        <v>622</v>
      </c>
      <c r="CC264" s="439" t="str">
        <f t="shared" si="13"/>
        <v>0.0006</v>
      </c>
      <c r="CD264" s="440" t="str">
        <f>$AY264*Assembly!AB$4+$AZ264*Assembly!AB$5+$BA264*Assembly!AB$6+$BB264*Assembly!AB$7+$BC264*Assembly!AB$8+$BD264*Assembly!AB$9+$BE264*Assembly!AB$10+$BF264*Assembly!AB$11+$BG264*Assembly!AB$12+$BH264*Assembly!AB$13+$BI264*Assembly!AB$14+$BJ264*Assembly!AB$15+$BK264*Assembly!AB$16+$BL264*Assembly!AB$17+$BM264*Assembly!AB$18+$BN264*Assembly!AB$19+$BO264*Assembly!AB$20+$BP264*Assembly!AB$21+$BQ264*Assembly!AB$22+$BR264*Assembly!AB$23+$BS264*Assembly!AB$24</f>
        <v>21</v>
      </c>
      <c r="CE264" s="424" t="str">
        <f>$AY264*Assembly!M$4+$AZ264*Assembly!M$5+$BA264*Assembly!M$6+$BB264*Assembly!M$7+$BC264*Assembly!M$8+$BD264*Assembly!M$9+$BE264*Assembly!M$10+$BF264*Assembly!M$11+$BG264*Assembly!M$12+$BH264*Assembly!M$13+$BI264*Assembly!M$14+$BJ264*Assembly!M$15+$BK264*Assembly!M$16+$BL264*Assembly!M$17+$BM264*Assembly!M$18+$BN264*Assembly!M$19+$BO264*Assembly!M$20+$BP264*Assembly!M$21+$BQ264*Assembly!M$22+$BR264*Assembly!M$23+$BS264*Assembly!M$24</f>
        <v>54</v>
      </c>
      <c r="CF264" s="424" t="str">
        <f>$AY264*Assembly!N$4+$AZ264*Assembly!N$5+$BA264*Assembly!N$6+$BB264*Assembly!N$7+$BC264*Assembly!N$8+$BD264*Assembly!N$9+$BE264*Assembly!N$10+$BF264*Assembly!N$11+$BG264*Assembly!N$12+$BH264*Assembly!N$13+$BI264*Assembly!N$14+$BJ264*Assembly!N$15+$BK264*Assembly!N$16+$BL264*Assembly!N$17+$BM264*Assembly!N$18+$BN264*Assembly!N$19+$BO264*Assembly!N$20+$BP264*Assembly!N$21+$BQ264*Assembly!N$22+$BR264*Assembly!N$23+$BS264*Assembly!N$24</f>
        <v>5</v>
      </c>
      <c r="CG264" s="424" t="str">
        <f>$AY264*Assembly!O$4+$AZ264*Assembly!O$5+$BA264*Assembly!O$6+$BB264*Assembly!O$7+$BC264*Assembly!O$8+$BD264*Assembly!O$9+$BE264*Assembly!O$10+$BF264*Assembly!O$11+$BG264*Assembly!O$12+$BH264*Assembly!O$13+$BI264*Assembly!O$14+$BJ264*Assembly!O$15+$BK264*Assembly!O$16+$BL264*Assembly!O$17+$BM264*Assembly!O$18+$BN264*Assembly!O$19+$BO264*Assembly!O$20+$BP264*Assembly!O$21+$BQ264*Assembly!O$22+$BR264*Assembly!O$23+$BS264*Assembly!O$24</f>
        <v>3</v>
      </c>
      <c r="CH264" s="421" t="str">
        <f>$AY264*Assembly!P$4+$AZ264*Assembly!P$5+$BA264*Assembly!P$6+$BB264*Assembly!P$7+$BC264*Assembly!P$8+$BD264*Assembly!P$9+$BE264*Assembly!P$10+$BF264*Assembly!P$11+$BG264*Assembly!P$12+$BH264*Assembly!P$13+$BI264*Assembly!P$14+$BJ264*Assembly!P$15+$BK264*Assembly!P$16+$BL264*Assembly!P$17+$BM264*Assembly!P$18+$BN264*Assembly!P$19+$BO264*Assembly!P$20+$BP264*Assembly!P$21+$BQ264*Assembly!P$22+$BR264*Assembly!P$23+$BS264*Assembly!P$24</f>
        <v>0</v>
      </c>
      <c r="CI264" s="421" t="str">
        <f>$AY264*Assembly!Q$4+$AZ264*Assembly!Q$5+$BA264*Assembly!Q$6+$BB264*Assembly!Q$7+$BC264*Assembly!Q$8+$BD264*Assembly!Q$9+$BE264*Assembly!Q$10+$BF264*Assembly!Q$11+$BG264*Assembly!Q$12+$BH264*Assembly!Q$13+$BI264*Assembly!Q$14+$BJ264*Assembly!Q$15+$BK264*Assembly!Q$16+$BL264*Assembly!Q$17+$BM264*Assembly!Q$18+$BN264*Assembly!Q$19+$BO264*Assembly!Q$20+$BP264*Assembly!Q$21+$BQ264*Assembly!Q$22+$BR264*Assembly!Q$23+$BS264*Assembly!Q$24</f>
        <v>0</v>
      </c>
      <c r="CJ264" s="424" t="str">
        <f>$AY264*Assembly!R$4+$AZ264*Assembly!R$5+$BA264*Assembly!R$6+$BB264*Assembly!R$7+$BC264*Assembly!R$8+$BD264*Assembly!R$9+$BE264*Assembly!R$10+$BF264*Assembly!R$11+$BG264*Assembly!R$12+$BH264*Assembly!R$13+$BI264*Assembly!R$14+$BJ264*Assembly!R$15+$BK264*Assembly!R$16+$BL264*Assembly!R$17+$BM264*Assembly!R$18+$BN264*Assembly!R$19+$BO264*Assembly!R$20+$BP264*Assembly!R$21+$BQ264*Assembly!R$22+$BR264*Assembly!R$23+$BS264*Assembly!R$24</f>
        <v>0</v>
      </c>
      <c r="CK264" s="421" t="str">
        <f>$AY264*Assembly!S$4+$AZ264*Assembly!S$5+$BA264*Assembly!S$6+$BB264*Assembly!S$7+$BC264*Assembly!S$8+$BD264*Assembly!S$9+$BE264*Assembly!S$10+$BF264*Assembly!S$11+$BG264*Assembly!S$12+$BH264*Assembly!S$13+$BI264*Assembly!S$14+$BJ264*Assembly!S$15+$BK264*Assembly!S$16+$BL264*Assembly!S$17+$BM264*Assembly!S$18+$BN264*Assembly!S$19+$BO264*Assembly!S$20+$BP264*Assembly!S$21+$BQ264*Assembly!S$22+$BR264*Assembly!S$23+$BS264*Assembly!S$24</f>
        <v>0</v>
      </c>
      <c r="CL264" s="421" t="str">
        <f>$AY264*Assembly!T$4+$AZ264*Assembly!T$5+$BA264*Assembly!T$6+$BB264*Assembly!T$7+$BC264*Assembly!T$8+$BD264*Assembly!T$9+$BE264*Assembly!T$10+$BF264*Assembly!T$11+$BG264*Assembly!T$12+$BH264*Assembly!T$13+$BI264*Assembly!T$14+$BJ264*Assembly!T$15+$BK264*Assembly!T$16+$BL264*Assembly!T$17+$BM264*Assembly!T$18+$BN264*Assembly!T$19+$BO264*Assembly!T$20+$BP264*Assembly!T$21+$BQ264*Assembly!T$22+$BR264*Assembly!T$23+$BS264*Assembly!T$24</f>
        <v>0</v>
      </c>
      <c r="CM264" s="421" t="str">
        <f>$AY264*Assembly!U$4+$AZ264*Assembly!U$5+$BA264*Assembly!U$6+$BB264*Assembly!U$7+$BC264*Assembly!U$8+$BD264*Assembly!U$9+$BE264*Assembly!U$10+$BF264*Assembly!U$11+$BG264*Assembly!U$12+$BH264*Assembly!U$13+$BI264*Assembly!U$14+$BJ264*Assembly!U$15+$BK264*Assembly!U$16+$BL264*Assembly!U$17+$BM264*Assembly!U$18+$BN264*Assembly!U$19+$BO264*Assembly!U$20+$BP264*Assembly!U$21+$BQ264*Assembly!U$22+$BR264*Assembly!U$23+$BS264*Assembly!U$24</f>
        <v>0</v>
      </c>
      <c r="CN264" s="424" t="str">
        <f>$AY264*Assembly!V$4+$AZ264*Assembly!V$5+$BA264*Assembly!V$6+$BB264*Assembly!V$7+$BC264*Assembly!V$8+$BD264*Assembly!V$9+$BE264*Assembly!V$10+$BF264*Assembly!V$11+$BG264*Assembly!V$12+$BH264*Assembly!V$13+$BI264*Assembly!V$14+$BJ264*Assembly!V$15+$BK264*Assembly!V$16+$BL264*Assembly!V$17+$BM264*Assembly!V$18+$BN264*Assembly!V$19+$BO264*Assembly!V$20+$BP264*Assembly!V$21+$BQ264*Assembly!V$22+$BR264*Assembly!V$23+$BS264*Assembly!V$24</f>
        <v>0</v>
      </c>
      <c r="CO264" s="424" t="str">
        <f>CE264*Refining!$F$3</f>
        <v>96</v>
      </c>
      <c r="CP264" s="424" t="str">
        <f>CF264*Refining!$F$4</f>
        <v>16</v>
      </c>
      <c r="CQ264" s="424" t="str">
        <f>CG264*Refining!$F$5</f>
        <v>13</v>
      </c>
      <c r="CR264" s="424" t="str">
        <f>CH264*Refining!$F$6</f>
        <v>0</v>
      </c>
      <c r="CS264" s="424" t="str">
        <f>CI264*Refining!$F$7</f>
        <v>0</v>
      </c>
      <c r="CT264" s="424" t="str">
        <f>CJ264*Refining!$F$8</f>
        <v>0</v>
      </c>
      <c r="CU264" s="424" t="str">
        <f>CK264*Refining!$F$9</f>
        <v>0</v>
      </c>
      <c r="CV264" s="424" t="str">
        <f>CL264*Refining!$F$10</f>
        <v>0</v>
      </c>
      <c r="CW264" s="424" t="str">
        <f>CM264*Refining!$F$11</f>
        <v>0</v>
      </c>
      <c r="CX264" s="424" t="str">
        <f>CN264*Refining!$F$12</f>
        <v>0</v>
      </c>
      <c r="CY264" s="441" t="str">
        <f t="shared" ref="CY264:DR264" si="1064">IF(CE264 = 0, "", CE264)</f>
        <v>54</v>
      </c>
      <c r="CZ264" s="442" t="str">
        <f t="shared" si="1064"/>
        <v>5</v>
      </c>
      <c r="DA264" s="442" t="str">
        <f t="shared" si="1064"/>
        <v>3</v>
      </c>
      <c r="DB264" s="443" t="str">
        <f t="shared" si="1064"/>
        <v/>
      </c>
      <c r="DC264" s="444" t="str">
        <f t="shared" si="1064"/>
        <v/>
      </c>
      <c r="DD264" s="442" t="str">
        <f t="shared" si="1064"/>
        <v/>
      </c>
      <c r="DE264" s="444" t="str">
        <f t="shared" si="1064"/>
        <v/>
      </c>
      <c r="DF264" s="444" t="str">
        <f t="shared" si="1064"/>
        <v/>
      </c>
      <c r="DG264" s="442" t="str">
        <f t="shared" si="1064"/>
        <v/>
      </c>
      <c r="DH264" s="445" t="str">
        <f t="shared" si="1064"/>
        <v/>
      </c>
      <c r="DI264" s="441" t="str">
        <f t="shared" si="1064"/>
        <v>96</v>
      </c>
      <c r="DJ264" s="442" t="str">
        <f t="shared" si="1064"/>
        <v>16</v>
      </c>
      <c r="DK264" s="442" t="str">
        <f t="shared" si="1064"/>
        <v>13</v>
      </c>
      <c r="DL264" s="442" t="str">
        <f t="shared" si="1064"/>
        <v/>
      </c>
      <c r="DM264" s="446" t="str">
        <f t="shared" si="1064"/>
        <v/>
      </c>
      <c r="DN264" s="442" t="str">
        <f t="shared" si="1064"/>
        <v/>
      </c>
      <c r="DO264" s="442" t="str">
        <f t="shared" si="1064"/>
        <v/>
      </c>
      <c r="DP264" s="442" t="str">
        <f t="shared" si="1064"/>
        <v/>
      </c>
      <c r="DQ264" s="442" t="str">
        <f t="shared" si="1064"/>
        <v/>
      </c>
      <c r="DR264" s="445" t="str">
        <f t="shared" si="1064"/>
        <v/>
      </c>
      <c r="DS264" s="447" t="str">
        <f t="shared" si="15"/>
        <v>62</v>
      </c>
      <c r="DT264" s="448" t="str">
        <f t="shared" si="16"/>
        <v>125</v>
      </c>
      <c r="DU264" s="434" t="str">
        <f>CY264*'Ores &amp; Ingots'!$C$3+CZ264*'Ores &amp; Ingots'!$C$4+DA264*'Ores &amp; Ingots'!$C$5+DB264*'Ores &amp; Ingots'!$C$6+DC264*'Ores &amp; Ingots'!$C$7+DD264*'Ores &amp; Ingots'!$C$8+DE264*'Ores &amp; Ingots'!$C$9+DF264*'Ores &amp; Ingots'!$C$10+DG264*'Ores &amp; Ingots'!$C$11+DH264*'Ores &amp; Ingots'!$C$12</f>
        <v>8</v>
      </c>
      <c r="DV264" s="434" t="str">
        <f>DI264*'Ores &amp; Ingots'!$B$3+DJ264*'Ores &amp; Ingots'!$B$4+DK264*'Ores &amp; Ingots'!$B$5+DL264*'Ores &amp; Ingots'!$B$6+DM264*'Ores &amp; Ingots'!$B$7+DN264*'Ores &amp; Ingots'!$B$8+DO264*'Ores &amp; Ingots'!$B$9+DP264*'Ores &amp; Ingots'!$B$10+DQ264*'Ores &amp; Ingots'!$B$11+DR264*'Ores &amp; Ingots'!$B$12</f>
        <v>46</v>
      </c>
      <c r="DW264" s="448" t="str">
        <f>CY264*Refining!$G$3+CZ264*Refining!$G$4+DA264*Refining!$G$5+DB264*Refining!$G$6+DC264*Refining!$G$7+DD264*Refining!$G$8+DE264*Refining!$G$9+DF264*Refining!$G$10+DG264*Refining!$G$11+DH264*Refining!$G$12</f>
        <v>66</v>
      </c>
      <c r="DX264" s="448" t="str">
        <f t="shared" si="17"/>
        <v>10,299</v>
      </c>
      <c r="DY264" s="449" t="str">
        <f t="shared" si="18"/>
        <v>0.0103</v>
      </c>
      <c r="DZ264" s="447" t="str">
        <f t="shared" si="19"/>
        <v>75</v>
      </c>
      <c r="EA264" s="446" t="str">
        <f t="shared" ref="EA264:EB264" si="1065">DZ264/60</f>
        <v>1.3</v>
      </c>
      <c r="EB264" s="446" t="str">
        <f t="shared" si="1065"/>
        <v>0.0</v>
      </c>
      <c r="EC264" s="450" t="str">
        <f t="shared" si="21"/>
        <v>0.00</v>
      </c>
      <c r="ED264" s="447" t="str">
        <f t="shared" si="22"/>
        <v>10,921</v>
      </c>
      <c r="EE264" s="446" t="str">
        <f t="shared" ref="EE264:EF264" si="1066">ED264/1000</f>
        <v>10.9</v>
      </c>
      <c r="EF264" s="451" t="str">
        <f t="shared" si="1066"/>
        <v>0.01</v>
      </c>
      <c r="EG264" s="452" t="str">
        <f t="shared" si="24"/>
        <v>0.0109</v>
      </c>
      <c r="EH264" s="225" t="s">
        <v>12</v>
      </c>
    </row>
    <row r="265">
      <c r="A265" s="33"/>
      <c r="B265" s="336" t="s">
        <v>1074</v>
      </c>
      <c r="C265" s="227" t="s">
        <v>885</v>
      </c>
      <c r="D265" s="227">
        <v>1.0</v>
      </c>
      <c r="E265" s="227">
        <v>1.0</v>
      </c>
      <c r="F265" s="227">
        <v>1.0</v>
      </c>
      <c r="G265" s="453" t="str">
        <f t="shared" si="5"/>
        <v>0.125</v>
      </c>
      <c r="H265" s="454">
        <v>8.0</v>
      </c>
      <c r="I265" s="454">
        <v>20.0</v>
      </c>
      <c r="J265" s="454" t="str">
        <f>H265/Main!$D$9</f>
        <v>8</v>
      </c>
      <c r="K265" s="454" t="str">
        <f>I265/Main!$D$10</f>
        <v>20</v>
      </c>
      <c r="L265" s="455" t="str">
        <f t="shared" si="6"/>
        <v>2.5</v>
      </c>
      <c r="M265" s="455">
        <v>1.0</v>
      </c>
      <c r="N265" s="456"/>
      <c r="O265" s="456"/>
      <c r="P265" s="456"/>
      <c r="Q265" s="457"/>
      <c r="R265" s="456"/>
      <c r="S265" s="458"/>
      <c r="T265" s="458"/>
      <c r="U265" s="456"/>
      <c r="V265" s="456"/>
      <c r="W265" s="530"/>
      <c r="X265" s="458"/>
      <c r="Y265" s="456"/>
      <c r="Z265" s="456"/>
      <c r="AA265" s="456"/>
      <c r="AB265" s="456"/>
      <c r="AC265" s="531"/>
      <c r="AD265" s="498">
        <v>5.0</v>
      </c>
      <c r="AE265" s="434">
        <v>0.0</v>
      </c>
      <c r="AF265" s="434">
        <v>0.0</v>
      </c>
      <c r="AG265" s="434">
        <v>0.0</v>
      </c>
      <c r="AH265" s="434">
        <v>0.0</v>
      </c>
      <c r="AI265" s="434">
        <v>0.0</v>
      </c>
      <c r="AJ265" s="434">
        <v>0.0</v>
      </c>
      <c r="AK265" s="434">
        <v>0.0</v>
      </c>
      <c r="AL265" s="434">
        <v>0.0</v>
      </c>
      <c r="AM265" s="434">
        <v>0.0</v>
      </c>
      <c r="AN265" s="434">
        <v>0.0</v>
      </c>
      <c r="AO265" s="434">
        <v>1.0</v>
      </c>
      <c r="AP265" s="434">
        <v>0.0</v>
      </c>
      <c r="AQ265" s="434">
        <v>0.0</v>
      </c>
      <c r="AR265" s="434">
        <v>0.0</v>
      </c>
      <c r="AS265" s="434">
        <v>0.0</v>
      </c>
      <c r="AT265" s="434">
        <v>0.0</v>
      </c>
      <c r="AU265" s="434">
        <v>0.0</v>
      </c>
      <c r="AV265" s="434">
        <v>0.0</v>
      </c>
      <c r="AW265" s="434">
        <v>0.0</v>
      </c>
      <c r="AX265" s="434">
        <v>0.0</v>
      </c>
      <c r="AY265" s="537" t="str">
        <f t="shared" ref="AY265:BS265" si="1067">IF(AD265 = 0, "", AD265)</f>
        <v>5</v>
      </c>
      <c r="AZ265" s="430" t="str">
        <f t="shared" si="1067"/>
        <v/>
      </c>
      <c r="BA265" s="430" t="str">
        <f t="shared" si="1067"/>
        <v/>
      </c>
      <c r="BB265" s="430" t="str">
        <f t="shared" si="1067"/>
        <v/>
      </c>
      <c r="BC265" s="430" t="str">
        <f t="shared" si="1067"/>
        <v/>
      </c>
      <c r="BD265" s="430" t="str">
        <f t="shared" si="1067"/>
        <v/>
      </c>
      <c r="BE265" s="430" t="str">
        <f t="shared" si="1067"/>
        <v/>
      </c>
      <c r="BF265" s="430" t="str">
        <f t="shared" si="1067"/>
        <v/>
      </c>
      <c r="BG265" s="430" t="str">
        <f t="shared" si="1067"/>
        <v/>
      </c>
      <c r="BH265" s="430" t="str">
        <f t="shared" si="1067"/>
        <v/>
      </c>
      <c r="BI265" s="430" t="str">
        <f t="shared" si="1067"/>
        <v/>
      </c>
      <c r="BJ265" s="430" t="str">
        <f t="shared" si="1067"/>
        <v>1</v>
      </c>
      <c r="BK265" s="430" t="str">
        <f t="shared" si="1067"/>
        <v/>
      </c>
      <c r="BL265" s="430" t="str">
        <f t="shared" si="1067"/>
        <v/>
      </c>
      <c r="BM265" s="430" t="str">
        <f t="shared" si="1067"/>
        <v/>
      </c>
      <c r="BN265" s="430" t="str">
        <f t="shared" si="1067"/>
        <v/>
      </c>
      <c r="BO265" s="430" t="str">
        <f t="shared" si="1067"/>
        <v/>
      </c>
      <c r="BP265" s="430" t="str">
        <f t="shared" si="1067"/>
        <v/>
      </c>
      <c r="BQ265" s="430" t="str">
        <f t="shared" si="1067"/>
        <v/>
      </c>
      <c r="BR265" s="430" t="str">
        <f t="shared" si="1067"/>
        <v/>
      </c>
      <c r="BS265" s="432" t="str">
        <f t="shared" si="1067"/>
        <v/>
      </c>
      <c r="BT265" s="433" t="str">
        <f>$AY265*Assembly!Y$4+$AZ265*Assembly!Y$5+$BA265*Assembly!Y$6+$BB265*Assembly!Y$7+$BC265*Assembly!Y$8+$BD265*Assembly!Y$9+$BE265*Assembly!Y$10+$BF265*Assembly!Y$11+$BG265*Assembly!Y$12+$BH265*Assembly!Y$13+$BI265*Assembly!Y$14+$BJ265*Assembly!Y$15+$BK265*Assembly!Y$16+$BL265*Assembly!Y$17+$BM265*Assembly!Y$18+$BN265*Assembly!Y$19+$BO265*Assembly!Y$20+$BP265*Assembly!Y$21+$BQ265*Assembly!Y$22+$BR265*Assembly!Y$23+$BS265*Assembly!Y$24</f>
        <v>106</v>
      </c>
      <c r="BU265" s="434" t="str">
        <f t="shared" si="8"/>
        <v>848</v>
      </c>
      <c r="BV265" s="434" t="str">
        <f>$AY265*Assembly!AC$4+$AZ265*Assembly!AC$5+$BA265*Assembly!AC$6+$BB265*Assembly!AC$7+$BC265*Assembly!AC$8+$BD265*Assembly!AC$9+$BE265*Assembly!AC$10+$BF265*Assembly!AC$11+$BG265*Assembly!AC$12+$BH265*Assembly!AC$13+$BI265*Assembly!AC$14+$BJ265*Assembly!AC$15+$BK265*Assembly!AC$16+$BL265*Assembly!AC$17+$BM265*Assembly!AC$18+$BN265*Assembly!AC$19+$BO265*Assembly!AC$20+$BP265*Assembly!AC$21+$BQ265*Assembly!AC$22+$BR265*Assembly!AC$23+$BS265*Assembly!AC$24</f>
        <v>530</v>
      </c>
      <c r="BW265" s="435" t="str">
        <f t="shared" si="9"/>
        <v>5.00</v>
      </c>
      <c r="BX265" s="436" t="str">
        <f t="shared" si="10"/>
        <v>4240</v>
      </c>
      <c r="BY265" s="437" t="str">
        <f t="shared" si="11"/>
        <v>0.6</v>
      </c>
      <c r="BZ265" s="438"/>
      <c r="CA265" s="434" t="str">
        <f>$AY265*Assembly!X$4+$AZ265*Assembly!X$5+$BA265*Assembly!X$6+$BB265*Assembly!X$7+$BC265*Assembly!X$8+$BD265*Assembly!X$9+$BE265*Assembly!X$10+$BF265*Assembly!X$11+$BG265*Assembly!X$12+$BH265*Assembly!X$13+$BI265*Assembly!X$14+$BJ265*Assembly!X$15+$BK265*Assembly!X$16+$BL265*Assembly!X$17+$BM265*Assembly!X$18+$BN265*Assembly!X$19+$BO265*Assembly!X$20+$BP265*Assembly!X$21+$BQ265*Assembly!X$22+$BR265*Assembly!X$23+$BS265*Assembly!X$24</f>
        <v>7</v>
      </c>
      <c r="CB265" s="434" t="str">
        <f t="shared" si="12"/>
        <v>1,089</v>
      </c>
      <c r="CC265" s="439" t="str">
        <f t="shared" si="13"/>
        <v>0.0011</v>
      </c>
      <c r="CD265" s="440" t="str">
        <f>$AY265*Assembly!AB$4+$AZ265*Assembly!AB$5+$BA265*Assembly!AB$6+$BB265*Assembly!AB$7+$BC265*Assembly!AB$8+$BD265*Assembly!AB$9+$BE265*Assembly!AB$10+$BF265*Assembly!AB$11+$BG265*Assembly!AB$12+$BH265*Assembly!AB$13+$BI265*Assembly!AB$14+$BJ265*Assembly!AB$15+$BK265*Assembly!AB$16+$BL265*Assembly!AB$17+$BM265*Assembly!AB$18+$BN265*Assembly!AB$19+$BO265*Assembly!AB$20+$BP265*Assembly!AB$21+$BQ265*Assembly!AB$22+$BR265*Assembly!AB$23+$BS265*Assembly!AB$24</f>
        <v>30</v>
      </c>
      <c r="CE265" s="457" t="str">
        <f>$AY265*Assembly!M$4+$AZ265*Assembly!M$5+$BA265*Assembly!M$6+$BB265*Assembly!M$7+$BC265*Assembly!M$8+$BD265*Assembly!M$9+$BE265*Assembly!M$10+$BF265*Assembly!M$11+$BG265*Assembly!M$12+$BH265*Assembly!M$13+$BI265*Assembly!M$14+$BJ265*Assembly!M$15+$BK265*Assembly!M$16+$BL265*Assembly!M$17+$BM265*Assembly!M$18+$BN265*Assembly!M$19+$BO265*Assembly!M$20+$BP265*Assembly!M$21+$BQ265*Assembly!M$22+$BR265*Assembly!M$23+$BS265*Assembly!M$24</f>
        <v>117</v>
      </c>
      <c r="CF265" s="457" t="str">
        <f>$AY265*Assembly!N$4+$AZ265*Assembly!N$5+$BA265*Assembly!N$6+$BB265*Assembly!N$7+$BC265*Assembly!N$8+$BD265*Assembly!N$9+$BE265*Assembly!N$10+$BF265*Assembly!N$11+$BG265*Assembly!N$12+$BH265*Assembly!N$13+$BI265*Assembly!N$14+$BJ265*Assembly!N$15+$BK265*Assembly!N$16+$BL265*Assembly!N$17+$BM265*Assembly!N$18+$BN265*Assembly!N$19+$BO265*Assembly!N$20+$BP265*Assembly!N$21+$BQ265*Assembly!N$22+$BR265*Assembly!N$23+$BS265*Assembly!N$24</f>
        <v>5</v>
      </c>
      <c r="CG265" s="457" t="str">
        <f>$AY265*Assembly!O$4+$AZ265*Assembly!O$5+$BA265*Assembly!O$6+$BB265*Assembly!O$7+$BC265*Assembly!O$8+$BD265*Assembly!O$9+$BE265*Assembly!O$10+$BF265*Assembly!O$11+$BG265*Assembly!O$12+$BH265*Assembly!O$13+$BI265*Assembly!O$14+$BJ265*Assembly!O$15+$BK265*Assembly!O$16+$BL265*Assembly!O$17+$BM265*Assembly!O$18+$BN265*Assembly!O$19+$BO265*Assembly!O$20+$BP265*Assembly!O$21+$BQ265*Assembly!O$22+$BR265*Assembly!O$23+$BS265*Assembly!O$24</f>
        <v>3</v>
      </c>
      <c r="CH265" s="454" t="str">
        <f>$AY265*Assembly!P$4+$AZ265*Assembly!P$5+$BA265*Assembly!P$6+$BB265*Assembly!P$7+$BC265*Assembly!P$8+$BD265*Assembly!P$9+$BE265*Assembly!P$10+$BF265*Assembly!P$11+$BG265*Assembly!P$12+$BH265*Assembly!P$13+$BI265*Assembly!P$14+$BJ265*Assembly!P$15+$BK265*Assembly!P$16+$BL265*Assembly!P$17+$BM265*Assembly!P$18+$BN265*Assembly!P$19+$BO265*Assembly!P$20+$BP265*Assembly!P$21+$BQ265*Assembly!P$22+$BR265*Assembly!P$23+$BS265*Assembly!P$24</f>
        <v>0</v>
      </c>
      <c r="CI265" s="454" t="str">
        <f>$AY265*Assembly!Q$4+$AZ265*Assembly!Q$5+$BA265*Assembly!Q$6+$BB265*Assembly!Q$7+$BC265*Assembly!Q$8+$BD265*Assembly!Q$9+$BE265*Assembly!Q$10+$BF265*Assembly!Q$11+$BG265*Assembly!Q$12+$BH265*Assembly!Q$13+$BI265*Assembly!Q$14+$BJ265*Assembly!Q$15+$BK265*Assembly!Q$16+$BL265*Assembly!Q$17+$BM265*Assembly!Q$18+$BN265*Assembly!Q$19+$BO265*Assembly!Q$20+$BP265*Assembly!Q$21+$BQ265*Assembly!Q$22+$BR265*Assembly!Q$23+$BS265*Assembly!Q$24</f>
        <v>0</v>
      </c>
      <c r="CJ265" s="457" t="str">
        <f>$AY265*Assembly!R$4+$AZ265*Assembly!R$5+$BA265*Assembly!R$6+$BB265*Assembly!R$7+$BC265*Assembly!R$8+$BD265*Assembly!R$9+$BE265*Assembly!R$10+$BF265*Assembly!R$11+$BG265*Assembly!R$12+$BH265*Assembly!R$13+$BI265*Assembly!R$14+$BJ265*Assembly!R$15+$BK265*Assembly!R$16+$BL265*Assembly!R$17+$BM265*Assembly!R$18+$BN265*Assembly!R$19+$BO265*Assembly!R$20+$BP265*Assembly!R$21+$BQ265*Assembly!R$22+$BR265*Assembly!R$23+$BS265*Assembly!R$24</f>
        <v>0</v>
      </c>
      <c r="CK265" s="454" t="str">
        <f>$AY265*Assembly!S$4+$AZ265*Assembly!S$5+$BA265*Assembly!S$6+$BB265*Assembly!S$7+$BC265*Assembly!S$8+$BD265*Assembly!S$9+$BE265*Assembly!S$10+$BF265*Assembly!S$11+$BG265*Assembly!S$12+$BH265*Assembly!S$13+$BI265*Assembly!S$14+$BJ265*Assembly!S$15+$BK265*Assembly!S$16+$BL265*Assembly!S$17+$BM265*Assembly!S$18+$BN265*Assembly!S$19+$BO265*Assembly!S$20+$BP265*Assembly!S$21+$BQ265*Assembly!S$22+$BR265*Assembly!S$23+$BS265*Assembly!S$24</f>
        <v>0</v>
      </c>
      <c r="CL265" s="454" t="str">
        <f>$AY265*Assembly!T$4+$AZ265*Assembly!T$5+$BA265*Assembly!T$6+$BB265*Assembly!T$7+$BC265*Assembly!T$8+$BD265*Assembly!T$9+$BE265*Assembly!T$10+$BF265*Assembly!T$11+$BG265*Assembly!T$12+$BH265*Assembly!T$13+$BI265*Assembly!T$14+$BJ265*Assembly!T$15+$BK265*Assembly!T$16+$BL265*Assembly!T$17+$BM265*Assembly!T$18+$BN265*Assembly!T$19+$BO265*Assembly!T$20+$BP265*Assembly!T$21+$BQ265*Assembly!T$22+$BR265*Assembly!T$23+$BS265*Assembly!T$24</f>
        <v>0</v>
      </c>
      <c r="CM265" s="454" t="str">
        <f>$AY265*Assembly!U$4+$AZ265*Assembly!U$5+$BA265*Assembly!U$6+$BB265*Assembly!U$7+$BC265*Assembly!U$8+$BD265*Assembly!U$9+$BE265*Assembly!U$10+$BF265*Assembly!U$11+$BG265*Assembly!U$12+$BH265*Assembly!U$13+$BI265*Assembly!U$14+$BJ265*Assembly!U$15+$BK265*Assembly!U$16+$BL265*Assembly!U$17+$BM265*Assembly!U$18+$BN265*Assembly!U$19+$BO265*Assembly!U$20+$BP265*Assembly!U$21+$BQ265*Assembly!U$22+$BR265*Assembly!U$23+$BS265*Assembly!U$24</f>
        <v>0</v>
      </c>
      <c r="CN265" s="457" t="str">
        <f>$AY265*Assembly!V$4+$AZ265*Assembly!V$5+$BA265*Assembly!V$6+$BB265*Assembly!V$7+$BC265*Assembly!V$8+$BD265*Assembly!V$9+$BE265*Assembly!V$10+$BF265*Assembly!V$11+$BG265*Assembly!V$12+$BH265*Assembly!V$13+$BI265*Assembly!V$14+$BJ265*Assembly!V$15+$BK265*Assembly!V$16+$BL265*Assembly!V$17+$BM265*Assembly!V$18+$BN265*Assembly!V$19+$BO265*Assembly!V$20+$BP265*Assembly!V$21+$BQ265*Assembly!V$22+$BR265*Assembly!V$23+$BS265*Assembly!V$24</f>
        <v>0</v>
      </c>
      <c r="CO265" s="457" t="str">
        <f>CE265*Refining!$F$3</f>
        <v>209</v>
      </c>
      <c r="CP265" s="457" t="str">
        <f>CF265*Refining!$F$4</f>
        <v>16</v>
      </c>
      <c r="CQ265" s="457" t="str">
        <f>CG265*Refining!$F$5</f>
        <v>13</v>
      </c>
      <c r="CR265" s="457" t="str">
        <f>CH265*Refining!$F$6</f>
        <v>0</v>
      </c>
      <c r="CS265" s="457" t="str">
        <f>CI265*Refining!$F$7</f>
        <v>0</v>
      </c>
      <c r="CT265" s="457" t="str">
        <f>CJ265*Refining!$F$8</f>
        <v>0</v>
      </c>
      <c r="CU265" s="457" t="str">
        <f>CK265*Refining!$F$9</f>
        <v>0</v>
      </c>
      <c r="CV265" s="457" t="str">
        <f>CL265*Refining!$F$10</f>
        <v>0</v>
      </c>
      <c r="CW265" s="457" t="str">
        <f>CM265*Refining!$F$11</f>
        <v>0</v>
      </c>
      <c r="CX265" s="457" t="str">
        <f>CN265*Refining!$F$12</f>
        <v>0</v>
      </c>
      <c r="CY265" s="441" t="str">
        <f t="shared" ref="CY265:DR265" si="1068">IF(CE265 = 0, "", CE265)</f>
        <v>117</v>
      </c>
      <c r="CZ265" s="442" t="str">
        <f t="shared" si="1068"/>
        <v>5</v>
      </c>
      <c r="DA265" s="442" t="str">
        <f t="shared" si="1068"/>
        <v>3</v>
      </c>
      <c r="DB265" s="443" t="str">
        <f t="shared" si="1068"/>
        <v/>
      </c>
      <c r="DC265" s="444" t="str">
        <f t="shared" si="1068"/>
        <v/>
      </c>
      <c r="DD265" s="442" t="str">
        <f t="shared" si="1068"/>
        <v/>
      </c>
      <c r="DE265" s="444" t="str">
        <f t="shared" si="1068"/>
        <v/>
      </c>
      <c r="DF265" s="444" t="str">
        <f t="shared" si="1068"/>
        <v/>
      </c>
      <c r="DG265" s="442" t="str">
        <f t="shared" si="1068"/>
        <v/>
      </c>
      <c r="DH265" s="445" t="str">
        <f t="shared" si="1068"/>
        <v/>
      </c>
      <c r="DI265" s="441" t="str">
        <f t="shared" si="1068"/>
        <v>209</v>
      </c>
      <c r="DJ265" s="442" t="str">
        <f t="shared" si="1068"/>
        <v>16</v>
      </c>
      <c r="DK265" s="442" t="str">
        <f t="shared" si="1068"/>
        <v>13</v>
      </c>
      <c r="DL265" s="442" t="str">
        <f t="shared" si="1068"/>
        <v/>
      </c>
      <c r="DM265" s="446" t="str">
        <f t="shared" si="1068"/>
        <v/>
      </c>
      <c r="DN265" s="442" t="str">
        <f t="shared" si="1068"/>
        <v/>
      </c>
      <c r="DO265" s="442" t="str">
        <f t="shared" si="1068"/>
        <v/>
      </c>
      <c r="DP265" s="442" t="str">
        <f t="shared" si="1068"/>
        <v/>
      </c>
      <c r="DQ265" s="442" t="str">
        <f t="shared" si="1068"/>
        <v/>
      </c>
      <c r="DR265" s="445" t="str">
        <f t="shared" si="1068"/>
        <v/>
      </c>
      <c r="DS265" s="447" t="str">
        <f t="shared" si="15"/>
        <v>125</v>
      </c>
      <c r="DT265" s="448" t="str">
        <f t="shared" si="16"/>
        <v>237</v>
      </c>
      <c r="DU265" s="434" t="str">
        <f>CY265*'Ores &amp; Ingots'!$C$3+CZ265*'Ores &amp; Ingots'!$C$4+DA265*'Ores &amp; Ingots'!$C$5+DB265*'Ores &amp; Ingots'!$C$6+DC265*'Ores &amp; Ingots'!$C$7+DD265*'Ores &amp; Ingots'!$C$8+DE265*'Ores &amp; Ingots'!$C$9+DF265*'Ores &amp; Ingots'!$C$10+DG265*'Ores &amp; Ingots'!$C$11+DH265*'Ores &amp; Ingots'!$C$12</f>
        <v>16</v>
      </c>
      <c r="DV265" s="434" t="str">
        <f>DI265*'Ores &amp; Ingots'!$B$3+DJ265*'Ores &amp; Ingots'!$B$4+DK265*'Ores &amp; Ingots'!$B$5+DL265*'Ores &amp; Ingots'!$B$6+DM265*'Ores &amp; Ingots'!$B$7+DN265*'Ores &amp; Ingots'!$B$8+DO265*'Ores &amp; Ingots'!$B$9+DP265*'Ores &amp; Ingots'!$B$10+DQ265*'Ores &amp; Ingots'!$B$11+DR265*'Ores &amp; Ingots'!$B$12</f>
        <v>88</v>
      </c>
      <c r="DW265" s="448" t="str">
        <f>CY265*Refining!$G$3+CZ265*Refining!$G$4+DA265*Refining!$G$5+DB265*Refining!$G$6+DC265*Refining!$G$7+DD265*Refining!$G$8+DE265*Refining!$G$9+DF265*Refining!$G$10+DG265*Refining!$G$11+DH265*Refining!$G$12</f>
        <v>71</v>
      </c>
      <c r="DX265" s="448" t="str">
        <f t="shared" si="17"/>
        <v>10,972</v>
      </c>
      <c r="DY265" s="449" t="str">
        <f t="shared" si="18"/>
        <v>0.0110</v>
      </c>
      <c r="DZ265" s="447" t="str">
        <f t="shared" si="19"/>
        <v>86</v>
      </c>
      <c r="EA265" s="446" t="str">
        <f t="shared" ref="EA265:EB265" si="1069">DZ265/60</f>
        <v>1.4</v>
      </c>
      <c r="EB265" s="446" t="str">
        <f t="shared" si="1069"/>
        <v>0.0</v>
      </c>
      <c r="EC265" s="450" t="str">
        <f t="shared" si="21"/>
        <v>0.00</v>
      </c>
      <c r="ED265" s="447" t="str">
        <f t="shared" si="22"/>
        <v>12,061</v>
      </c>
      <c r="EE265" s="446" t="str">
        <f t="shared" ref="EE265:EF265" si="1070">ED265/1000</f>
        <v>12.1</v>
      </c>
      <c r="EF265" s="451" t="str">
        <f t="shared" si="1070"/>
        <v>0.01</v>
      </c>
      <c r="EG265" s="452" t="str">
        <f t="shared" si="24"/>
        <v>0.0121</v>
      </c>
      <c r="EH265" s="225" t="s">
        <v>12</v>
      </c>
    </row>
    <row r="266">
      <c r="A266" s="33"/>
      <c r="B266" s="336" t="s">
        <v>1075</v>
      </c>
      <c r="C266" s="227" t="s">
        <v>885</v>
      </c>
      <c r="D266" s="227">
        <v>1.0</v>
      </c>
      <c r="E266" s="227">
        <v>1.0</v>
      </c>
      <c r="F266" s="227">
        <v>1.0</v>
      </c>
      <c r="G266" s="420" t="str">
        <f t="shared" si="5"/>
        <v>0.125</v>
      </c>
      <c r="H266" s="421">
        <v>5.0</v>
      </c>
      <c r="I266" s="421">
        <v>12.5</v>
      </c>
      <c r="J266" s="421" t="str">
        <f>H266/Main!$D$9</f>
        <v>5</v>
      </c>
      <c r="K266" s="421" t="str">
        <f>I266/Main!$D$10</f>
        <v>12.5</v>
      </c>
      <c r="L266" s="422" t="str">
        <f t="shared" si="6"/>
        <v>2.5</v>
      </c>
      <c r="M266" s="422">
        <v>1.0</v>
      </c>
      <c r="N266" s="423"/>
      <c r="O266" s="423"/>
      <c r="P266" s="423"/>
      <c r="Q266" s="424"/>
      <c r="R266" s="423"/>
      <c r="S266" s="425"/>
      <c r="T266" s="425"/>
      <c r="U266" s="423"/>
      <c r="V266" s="423"/>
      <c r="W266" s="425"/>
      <c r="X266" s="425"/>
      <c r="Y266" s="423"/>
      <c r="Z266" s="423"/>
      <c r="AA266" s="423"/>
      <c r="AB266" s="423"/>
      <c r="AC266" s="523"/>
      <c r="AD266" s="498">
        <v>2.0</v>
      </c>
      <c r="AE266" s="434">
        <v>0.0</v>
      </c>
      <c r="AF266" s="434">
        <v>0.0</v>
      </c>
      <c r="AG266" s="434">
        <v>0.0</v>
      </c>
      <c r="AH266" s="434">
        <v>0.0</v>
      </c>
      <c r="AI266" s="434">
        <v>0.0</v>
      </c>
      <c r="AJ266" s="434">
        <v>0.0</v>
      </c>
      <c r="AK266" s="434">
        <v>0.0</v>
      </c>
      <c r="AL266" s="434">
        <v>0.0</v>
      </c>
      <c r="AM266" s="434">
        <v>0.0</v>
      </c>
      <c r="AN266" s="434">
        <v>0.0</v>
      </c>
      <c r="AO266" s="434">
        <v>1.0</v>
      </c>
      <c r="AP266" s="434">
        <v>0.0</v>
      </c>
      <c r="AQ266" s="434">
        <v>0.0</v>
      </c>
      <c r="AR266" s="434">
        <v>0.0</v>
      </c>
      <c r="AS266" s="434">
        <v>0.0</v>
      </c>
      <c r="AT266" s="434">
        <v>0.0</v>
      </c>
      <c r="AU266" s="434">
        <v>0.0</v>
      </c>
      <c r="AV266" s="434">
        <v>0.0</v>
      </c>
      <c r="AW266" s="434">
        <v>0.0</v>
      </c>
      <c r="AX266" s="434">
        <v>0.0</v>
      </c>
      <c r="AY266" s="537" t="str">
        <f t="shared" ref="AY266:BS266" si="1071">IF(AD266 = 0, "", AD266)</f>
        <v>2</v>
      </c>
      <c r="AZ266" s="430" t="str">
        <f t="shared" si="1071"/>
        <v/>
      </c>
      <c r="BA266" s="430" t="str">
        <f t="shared" si="1071"/>
        <v/>
      </c>
      <c r="BB266" s="430" t="str">
        <f t="shared" si="1071"/>
        <v/>
      </c>
      <c r="BC266" s="430" t="str">
        <f t="shared" si="1071"/>
        <v/>
      </c>
      <c r="BD266" s="430" t="str">
        <f t="shared" si="1071"/>
        <v/>
      </c>
      <c r="BE266" s="430" t="str">
        <f t="shared" si="1071"/>
        <v/>
      </c>
      <c r="BF266" s="430" t="str">
        <f t="shared" si="1071"/>
        <v/>
      </c>
      <c r="BG266" s="430" t="str">
        <f t="shared" si="1071"/>
        <v/>
      </c>
      <c r="BH266" s="430" t="str">
        <f t="shared" si="1071"/>
        <v/>
      </c>
      <c r="BI266" s="430" t="str">
        <f t="shared" si="1071"/>
        <v/>
      </c>
      <c r="BJ266" s="430" t="str">
        <f t="shared" si="1071"/>
        <v>1</v>
      </c>
      <c r="BK266" s="430" t="str">
        <f t="shared" si="1071"/>
        <v/>
      </c>
      <c r="BL266" s="430" t="str">
        <f t="shared" si="1071"/>
        <v/>
      </c>
      <c r="BM266" s="430" t="str">
        <f t="shared" si="1071"/>
        <v/>
      </c>
      <c r="BN266" s="430" t="str">
        <f t="shared" si="1071"/>
        <v/>
      </c>
      <c r="BO266" s="430" t="str">
        <f t="shared" si="1071"/>
        <v/>
      </c>
      <c r="BP266" s="430" t="str">
        <f t="shared" si="1071"/>
        <v/>
      </c>
      <c r="BQ266" s="430" t="str">
        <f t="shared" si="1071"/>
        <v/>
      </c>
      <c r="BR266" s="430" t="str">
        <f t="shared" si="1071"/>
        <v/>
      </c>
      <c r="BS266" s="432" t="str">
        <f t="shared" si="1071"/>
        <v/>
      </c>
      <c r="BT266" s="433" t="str">
        <f>$AY266*Assembly!Y$4+$AZ266*Assembly!Y$5+$BA266*Assembly!Y$6+$BB266*Assembly!Y$7+$BC266*Assembly!Y$8+$BD266*Assembly!Y$9+$BE266*Assembly!Y$10+$BF266*Assembly!Y$11+$BG266*Assembly!Y$12+$BH266*Assembly!Y$13+$BI266*Assembly!Y$14+$BJ266*Assembly!Y$15+$BK266*Assembly!Y$16+$BL266*Assembly!Y$17+$BM266*Assembly!Y$18+$BN266*Assembly!Y$19+$BO266*Assembly!Y$20+$BP266*Assembly!Y$21+$BQ266*Assembly!Y$22+$BR266*Assembly!Y$23+$BS266*Assembly!Y$24</f>
        <v>46</v>
      </c>
      <c r="BU266" s="434" t="str">
        <f t="shared" si="8"/>
        <v>368</v>
      </c>
      <c r="BV266" s="434" t="str">
        <f>$AY266*Assembly!AC$4+$AZ266*Assembly!AC$5+$BA266*Assembly!AC$6+$BB266*Assembly!AC$7+$BC266*Assembly!AC$8+$BD266*Assembly!AC$9+$BE266*Assembly!AC$10+$BF266*Assembly!AC$11+$BG266*Assembly!AC$12+$BH266*Assembly!AC$13+$BI266*Assembly!AC$14+$BJ266*Assembly!AC$15+$BK266*Assembly!AC$16+$BL266*Assembly!AC$17+$BM266*Assembly!AC$18+$BN266*Assembly!AC$19+$BO266*Assembly!AC$20+$BP266*Assembly!AC$21+$BQ266*Assembly!AC$22+$BR266*Assembly!AC$23+$BS266*Assembly!AC$24</f>
        <v>230</v>
      </c>
      <c r="BW266" s="435" t="str">
        <f t="shared" si="9"/>
        <v>5.00</v>
      </c>
      <c r="BX266" s="436" t="str">
        <f t="shared" si="10"/>
        <v>1840</v>
      </c>
      <c r="BY266" s="437" t="str">
        <f t="shared" si="11"/>
        <v>0.6</v>
      </c>
      <c r="BZ266" s="438"/>
      <c r="CA266" s="434" t="str">
        <f>$AY266*Assembly!X$4+$AZ266*Assembly!X$5+$BA266*Assembly!X$6+$BB266*Assembly!X$7+$BC266*Assembly!X$8+$BD266*Assembly!X$9+$BE266*Assembly!X$10+$BF266*Assembly!X$11+$BG266*Assembly!X$12+$BH266*Assembly!X$13+$BI266*Assembly!X$14+$BJ266*Assembly!X$15+$BK266*Assembly!X$16+$BL266*Assembly!X$17+$BM266*Assembly!X$18+$BN266*Assembly!X$19+$BO266*Assembly!X$20+$BP266*Assembly!X$21+$BQ266*Assembly!X$22+$BR266*Assembly!X$23+$BS266*Assembly!X$24</f>
        <v>4</v>
      </c>
      <c r="CB266" s="434" t="str">
        <f t="shared" si="12"/>
        <v>622</v>
      </c>
      <c r="CC266" s="439" t="str">
        <f t="shared" si="13"/>
        <v>0.0006</v>
      </c>
      <c r="CD266" s="440" t="str">
        <f>$AY266*Assembly!AB$4+$AZ266*Assembly!AB$5+$BA266*Assembly!AB$6+$BB266*Assembly!AB$7+$BC266*Assembly!AB$8+$BD266*Assembly!AB$9+$BE266*Assembly!AB$10+$BF266*Assembly!AB$11+$BG266*Assembly!AB$12+$BH266*Assembly!AB$13+$BI266*Assembly!AB$14+$BJ266*Assembly!AB$15+$BK266*Assembly!AB$16+$BL266*Assembly!AB$17+$BM266*Assembly!AB$18+$BN266*Assembly!AB$19+$BO266*Assembly!AB$20+$BP266*Assembly!AB$21+$BQ266*Assembly!AB$22+$BR266*Assembly!AB$23+$BS266*Assembly!AB$24</f>
        <v>21</v>
      </c>
      <c r="CE266" s="424" t="str">
        <f>$AY266*Assembly!M$4+$AZ266*Assembly!M$5+$BA266*Assembly!M$6+$BB266*Assembly!M$7+$BC266*Assembly!M$8+$BD266*Assembly!M$9+$BE266*Assembly!M$10+$BF266*Assembly!M$11+$BG266*Assembly!M$12+$BH266*Assembly!M$13+$BI266*Assembly!M$14+$BJ266*Assembly!M$15+$BK266*Assembly!M$16+$BL266*Assembly!M$17+$BM266*Assembly!M$18+$BN266*Assembly!M$19+$BO266*Assembly!M$20+$BP266*Assembly!M$21+$BQ266*Assembly!M$22+$BR266*Assembly!M$23+$BS266*Assembly!M$24</f>
        <v>54</v>
      </c>
      <c r="CF266" s="424" t="str">
        <f>$AY266*Assembly!N$4+$AZ266*Assembly!N$5+$BA266*Assembly!N$6+$BB266*Assembly!N$7+$BC266*Assembly!N$8+$BD266*Assembly!N$9+$BE266*Assembly!N$10+$BF266*Assembly!N$11+$BG266*Assembly!N$12+$BH266*Assembly!N$13+$BI266*Assembly!N$14+$BJ266*Assembly!N$15+$BK266*Assembly!N$16+$BL266*Assembly!N$17+$BM266*Assembly!N$18+$BN266*Assembly!N$19+$BO266*Assembly!N$20+$BP266*Assembly!N$21+$BQ266*Assembly!N$22+$BR266*Assembly!N$23+$BS266*Assembly!N$24</f>
        <v>5</v>
      </c>
      <c r="CG266" s="424" t="str">
        <f>$AY266*Assembly!O$4+$AZ266*Assembly!O$5+$BA266*Assembly!O$6+$BB266*Assembly!O$7+$BC266*Assembly!O$8+$BD266*Assembly!O$9+$BE266*Assembly!O$10+$BF266*Assembly!O$11+$BG266*Assembly!O$12+$BH266*Assembly!O$13+$BI266*Assembly!O$14+$BJ266*Assembly!O$15+$BK266*Assembly!O$16+$BL266*Assembly!O$17+$BM266*Assembly!O$18+$BN266*Assembly!O$19+$BO266*Assembly!O$20+$BP266*Assembly!O$21+$BQ266*Assembly!O$22+$BR266*Assembly!O$23+$BS266*Assembly!O$24</f>
        <v>3</v>
      </c>
      <c r="CH266" s="421" t="str">
        <f>$AY266*Assembly!P$4+$AZ266*Assembly!P$5+$BA266*Assembly!P$6+$BB266*Assembly!P$7+$BC266*Assembly!P$8+$BD266*Assembly!P$9+$BE266*Assembly!P$10+$BF266*Assembly!P$11+$BG266*Assembly!P$12+$BH266*Assembly!P$13+$BI266*Assembly!P$14+$BJ266*Assembly!P$15+$BK266*Assembly!P$16+$BL266*Assembly!P$17+$BM266*Assembly!P$18+$BN266*Assembly!P$19+$BO266*Assembly!P$20+$BP266*Assembly!P$21+$BQ266*Assembly!P$22+$BR266*Assembly!P$23+$BS266*Assembly!P$24</f>
        <v>0</v>
      </c>
      <c r="CI266" s="421" t="str">
        <f>$AY266*Assembly!Q$4+$AZ266*Assembly!Q$5+$BA266*Assembly!Q$6+$BB266*Assembly!Q$7+$BC266*Assembly!Q$8+$BD266*Assembly!Q$9+$BE266*Assembly!Q$10+$BF266*Assembly!Q$11+$BG266*Assembly!Q$12+$BH266*Assembly!Q$13+$BI266*Assembly!Q$14+$BJ266*Assembly!Q$15+$BK266*Assembly!Q$16+$BL266*Assembly!Q$17+$BM266*Assembly!Q$18+$BN266*Assembly!Q$19+$BO266*Assembly!Q$20+$BP266*Assembly!Q$21+$BQ266*Assembly!Q$22+$BR266*Assembly!Q$23+$BS266*Assembly!Q$24</f>
        <v>0</v>
      </c>
      <c r="CJ266" s="424" t="str">
        <f>$AY266*Assembly!R$4+$AZ266*Assembly!R$5+$BA266*Assembly!R$6+$BB266*Assembly!R$7+$BC266*Assembly!R$8+$BD266*Assembly!R$9+$BE266*Assembly!R$10+$BF266*Assembly!R$11+$BG266*Assembly!R$12+$BH266*Assembly!R$13+$BI266*Assembly!R$14+$BJ266*Assembly!R$15+$BK266*Assembly!R$16+$BL266*Assembly!R$17+$BM266*Assembly!R$18+$BN266*Assembly!R$19+$BO266*Assembly!R$20+$BP266*Assembly!R$21+$BQ266*Assembly!R$22+$BR266*Assembly!R$23+$BS266*Assembly!R$24</f>
        <v>0</v>
      </c>
      <c r="CK266" s="421" t="str">
        <f>$AY266*Assembly!S$4+$AZ266*Assembly!S$5+$BA266*Assembly!S$6+$BB266*Assembly!S$7+$BC266*Assembly!S$8+$BD266*Assembly!S$9+$BE266*Assembly!S$10+$BF266*Assembly!S$11+$BG266*Assembly!S$12+$BH266*Assembly!S$13+$BI266*Assembly!S$14+$BJ266*Assembly!S$15+$BK266*Assembly!S$16+$BL266*Assembly!S$17+$BM266*Assembly!S$18+$BN266*Assembly!S$19+$BO266*Assembly!S$20+$BP266*Assembly!S$21+$BQ266*Assembly!S$22+$BR266*Assembly!S$23+$BS266*Assembly!S$24</f>
        <v>0</v>
      </c>
      <c r="CL266" s="421" t="str">
        <f>$AY266*Assembly!T$4+$AZ266*Assembly!T$5+$BA266*Assembly!T$6+$BB266*Assembly!T$7+$BC266*Assembly!T$8+$BD266*Assembly!T$9+$BE266*Assembly!T$10+$BF266*Assembly!T$11+$BG266*Assembly!T$12+$BH266*Assembly!T$13+$BI266*Assembly!T$14+$BJ266*Assembly!T$15+$BK266*Assembly!T$16+$BL266*Assembly!T$17+$BM266*Assembly!T$18+$BN266*Assembly!T$19+$BO266*Assembly!T$20+$BP266*Assembly!T$21+$BQ266*Assembly!T$22+$BR266*Assembly!T$23+$BS266*Assembly!T$24</f>
        <v>0</v>
      </c>
      <c r="CM266" s="421" t="str">
        <f>$AY266*Assembly!U$4+$AZ266*Assembly!U$5+$BA266*Assembly!U$6+$BB266*Assembly!U$7+$BC266*Assembly!U$8+$BD266*Assembly!U$9+$BE266*Assembly!U$10+$BF266*Assembly!U$11+$BG266*Assembly!U$12+$BH266*Assembly!U$13+$BI266*Assembly!U$14+$BJ266*Assembly!U$15+$BK266*Assembly!U$16+$BL266*Assembly!U$17+$BM266*Assembly!U$18+$BN266*Assembly!U$19+$BO266*Assembly!U$20+$BP266*Assembly!U$21+$BQ266*Assembly!U$22+$BR266*Assembly!U$23+$BS266*Assembly!U$24</f>
        <v>0</v>
      </c>
      <c r="CN266" s="424" t="str">
        <f>$AY266*Assembly!V$4+$AZ266*Assembly!V$5+$BA266*Assembly!V$6+$BB266*Assembly!V$7+$BC266*Assembly!V$8+$BD266*Assembly!V$9+$BE266*Assembly!V$10+$BF266*Assembly!V$11+$BG266*Assembly!V$12+$BH266*Assembly!V$13+$BI266*Assembly!V$14+$BJ266*Assembly!V$15+$BK266*Assembly!V$16+$BL266*Assembly!V$17+$BM266*Assembly!V$18+$BN266*Assembly!V$19+$BO266*Assembly!V$20+$BP266*Assembly!V$21+$BQ266*Assembly!V$22+$BR266*Assembly!V$23+$BS266*Assembly!V$24</f>
        <v>0</v>
      </c>
      <c r="CO266" s="424" t="str">
        <f>CE266*Refining!$F$3</f>
        <v>96</v>
      </c>
      <c r="CP266" s="424" t="str">
        <f>CF266*Refining!$F$4</f>
        <v>16</v>
      </c>
      <c r="CQ266" s="424" t="str">
        <f>CG266*Refining!$F$5</f>
        <v>13</v>
      </c>
      <c r="CR266" s="424" t="str">
        <f>CH266*Refining!$F$6</f>
        <v>0</v>
      </c>
      <c r="CS266" s="424" t="str">
        <f>CI266*Refining!$F$7</f>
        <v>0</v>
      </c>
      <c r="CT266" s="424" t="str">
        <f>CJ266*Refining!$F$8</f>
        <v>0</v>
      </c>
      <c r="CU266" s="424" t="str">
        <f>CK266*Refining!$F$9</f>
        <v>0</v>
      </c>
      <c r="CV266" s="424" t="str">
        <f>CL266*Refining!$F$10</f>
        <v>0</v>
      </c>
      <c r="CW266" s="424" t="str">
        <f>CM266*Refining!$F$11</f>
        <v>0</v>
      </c>
      <c r="CX266" s="424" t="str">
        <f>CN266*Refining!$F$12</f>
        <v>0</v>
      </c>
      <c r="CY266" s="441" t="str">
        <f t="shared" ref="CY266:DR266" si="1072">IF(CE266 = 0, "", CE266)</f>
        <v>54</v>
      </c>
      <c r="CZ266" s="442" t="str">
        <f t="shared" si="1072"/>
        <v>5</v>
      </c>
      <c r="DA266" s="442" t="str">
        <f t="shared" si="1072"/>
        <v>3</v>
      </c>
      <c r="DB266" s="443" t="str">
        <f t="shared" si="1072"/>
        <v/>
      </c>
      <c r="DC266" s="444" t="str">
        <f t="shared" si="1072"/>
        <v/>
      </c>
      <c r="DD266" s="442" t="str">
        <f t="shared" si="1072"/>
        <v/>
      </c>
      <c r="DE266" s="444" t="str">
        <f t="shared" si="1072"/>
        <v/>
      </c>
      <c r="DF266" s="444" t="str">
        <f t="shared" si="1072"/>
        <v/>
      </c>
      <c r="DG266" s="442" t="str">
        <f t="shared" si="1072"/>
        <v/>
      </c>
      <c r="DH266" s="445" t="str">
        <f t="shared" si="1072"/>
        <v/>
      </c>
      <c r="DI266" s="441" t="str">
        <f t="shared" si="1072"/>
        <v>96</v>
      </c>
      <c r="DJ266" s="442" t="str">
        <f t="shared" si="1072"/>
        <v>16</v>
      </c>
      <c r="DK266" s="442" t="str">
        <f t="shared" si="1072"/>
        <v>13</v>
      </c>
      <c r="DL266" s="442" t="str">
        <f t="shared" si="1072"/>
        <v/>
      </c>
      <c r="DM266" s="446" t="str">
        <f t="shared" si="1072"/>
        <v/>
      </c>
      <c r="DN266" s="442" t="str">
        <f t="shared" si="1072"/>
        <v/>
      </c>
      <c r="DO266" s="442" t="str">
        <f t="shared" si="1072"/>
        <v/>
      </c>
      <c r="DP266" s="442" t="str">
        <f t="shared" si="1072"/>
        <v/>
      </c>
      <c r="DQ266" s="442" t="str">
        <f t="shared" si="1072"/>
        <v/>
      </c>
      <c r="DR266" s="445" t="str">
        <f t="shared" si="1072"/>
        <v/>
      </c>
      <c r="DS266" s="447" t="str">
        <f t="shared" si="15"/>
        <v>62</v>
      </c>
      <c r="DT266" s="448" t="str">
        <f t="shared" si="16"/>
        <v>125</v>
      </c>
      <c r="DU266" s="434" t="str">
        <f>CY266*'Ores &amp; Ingots'!$C$3+CZ266*'Ores &amp; Ingots'!$C$4+DA266*'Ores &amp; Ingots'!$C$5+DB266*'Ores &amp; Ingots'!$C$6+DC266*'Ores &amp; Ingots'!$C$7+DD266*'Ores &amp; Ingots'!$C$8+DE266*'Ores &amp; Ingots'!$C$9+DF266*'Ores &amp; Ingots'!$C$10+DG266*'Ores &amp; Ingots'!$C$11+DH266*'Ores &amp; Ingots'!$C$12</f>
        <v>8</v>
      </c>
      <c r="DV266" s="434" t="str">
        <f>DI266*'Ores &amp; Ingots'!$B$3+DJ266*'Ores &amp; Ingots'!$B$4+DK266*'Ores &amp; Ingots'!$B$5+DL266*'Ores &amp; Ingots'!$B$6+DM266*'Ores &amp; Ingots'!$B$7+DN266*'Ores &amp; Ingots'!$B$8+DO266*'Ores &amp; Ingots'!$B$9+DP266*'Ores &amp; Ingots'!$B$10+DQ266*'Ores &amp; Ingots'!$B$11+DR266*'Ores &amp; Ingots'!$B$12</f>
        <v>46</v>
      </c>
      <c r="DW266" s="448" t="str">
        <f>CY266*Refining!$G$3+CZ266*Refining!$G$4+DA266*Refining!$G$5+DB266*Refining!$G$6+DC266*Refining!$G$7+DD266*Refining!$G$8+DE266*Refining!$G$9+DF266*Refining!$G$10+DG266*Refining!$G$11+DH266*Refining!$G$12</f>
        <v>66</v>
      </c>
      <c r="DX266" s="448" t="str">
        <f t="shared" si="17"/>
        <v>10,299</v>
      </c>
      <c r="DY266" s="449" t="str">
        <f t="shared" si="18"/>
        <v>0.0103</v>
      </c>
      <c r="DZ266" s="447" t="str">
        <f t="shared" si="19"/>
        <v>75</v>
      </c>
      <c r="EA266" s="446" t="str">
        <f t="shared" ref="EA266:EB266" si="1073">DZ266/60</f>
        <v>1.3</v>
      </c>
      <c r="EB266" s="446" t="str">
        <f t="shared" si="1073"/>
        <v>0.0</v>
      </c>
      <c r="EC266" s="450" t="str">
        <f t="shared" si="21"/>
        <v>0.00</v>
      </c>
      <c r="ED266" s="447" t="str">
        <f t="shared" si="22"/>
        <v>10,921</v>
      </c>
      <c r="EE266" s="446" t="str">
        <f t="shared" ref="EE266:EF266" si="1074">ED266/1000</f>
        <v>10.9</v>
      </c>
      <c r="EF266" s="451" t="str">
        <f t="shared" si="1074"/>
        <v>0.01</v>
      </c>
      <c r="EG266" s="452" t="str">
        <f t="shared" si="24"/>
        <v>0.0109</v>
      </c>
      <c r="EH266" s="225" t="s">
        <v>12</v>
      </c>
    </row>
    <row r="267">
      <c r="A267" s="33"/>
      <c r="B267" s="226" t="s">
        <v>1076</v>
      </c>
      <c r="C267" s="227" t="s">
        <v>885</v>
      </c>
      <c r="D267" s="227">
        <v>1.0</v>
      </c>
      <c r="E267" s="227">
        <v>1.0</v>
      </c>
      <c r="F267" s="227">
        <v>1.0</v>
      </c>
      <c r="G267" s="453" t="str">
        <f t="shared" si="5"/>
        <v>0.125</v>
      </c>
      <c r="H267" s="454">
        <v>4.0</v>
      </c>
      <c r="I267" s="454">
        <v>12.0</v>
      </c>
      <c r="J267" s="454" t="str">
        <f>H267/Main!$D$9</f>
        <v>4</v>
      </c>
      <c r="K267" s="454" t="str">
        <f>I267/Main!$D$10</f>
        <v>12</v>
      </c>
      <c r="L267" s="455" t="str">
        <f t="shared" si="6"/>
        <v>3.0</v>
      </c>
      <c r="M267" s="455">
        <v>0.16</v>
      </c>
      <c r="N267" s="456"/>
      <c r="O267" s="456"/>
      <c r="P267" s="456"/>
      <c r="Q267" s="457"/>
      <c r="R267" s="456"/>
      <c r="S267" s="458"/>
      <c r="T267" s="458"/>
      <c r="U267" s="456"/>
      <c r="V267" s="456"/>
      <c r="W267" s="530"/>
      <c r="X267" s="458"/>
      <c r="Y267" s="456"/>
      <c r="Z267" s="456"/>
      <c r="AA267" s="456"/>
      <c r="AB267" s="456"/>
      <c r="AC267" s="531"/>
      <c r="AD267" s="498">
        <v>2.0</v>
      </c>
      <c r="AE267" s="434">
        <v>0.0</v>
      </c>
      <c r="AF267" s="434">
        <v>0.0</v>
      </c>
      <c r="AG267" s="434">
        <v>0.0</v>
      </c>
      <c r="AH267" s="434">
        <v>0.0</v>
      </c>
      <c r="AI267" s="434">
        <v>0.0</v>
      </c>
      <c r="AJ267" s="434">
        <v>0.0</v>
      </c>
      <c r="AK267" s="434">
        <v>0.0</v>
      </c>
      <c r="AL267" s="434">
        <v>0.0</v>
      </c>
      <c r="AM267" s="434">
        <v>0.0</v>
      </c>
      <c r="AN267" s="434">
        <v>0.0</v>
      </c>
      <c r="AO267" s="434">
        <v>1.0</v>
      </c>
      <c r="AP267" s="434">
        <v>0.0</v>
      </c>
      <c r="AQ267" s="434">
        <v>0.0</v>
      </c>
      <c r="AR267" s="434">
        <v>0.0</v>
      </c>
      <c r="AS267" s="434">
        <v>0.0</v>
      </c>
      <c r="AT267" s="434">
        <v>0.0</v>
      </c>
      <c r="AU267" s="434">
        <v>0.0</v>
      </c>
      <c r="AV267" s="434">
        <v>0.0</v>
      </c>
      <c r="AW267" s="434">
        <v>0.0</v>
      </c>
      <c r="AX267" s="434">
        <v>0.0</v>
      </c>
      <c r="AY267" s="537" t="str">
        <f t="shared" ref="AY267:BS267" si="1075">IF(AD267 = 0, "", AD267)</f>
        <v>2</v>
      </c>
      <c r="AZ267" s="430" t="str">
        <f t="shared" si="1075"/>
        <v/>
      </c>
      <c r="BA267" s="430" t="str">
        <f t="shared" si="1075"/>
        <v/>
      </c>
      <c r="BB267" s="430" t="str">
        <f t="shared" si="1075"/>
        <v/>
      </c>
      <c r="BC267" s="430" t="str">
        <f t="shared" si="1075"/>
        <v/>
      </c>
      <c r="BD267" s="430" t="str">
        <f t="shared" si="1075"/>
        <v/>
      </c>
      <c r="BE267" s="430" t="str">
        <f t="shared" si="1075"/>
        <v/>
      </c>
      <c r="BF267" s="430" t="str">
        <f t="shared" si="1075"/>
        <v/>
      </c>
      <c r="BG267" s="430" t="str">
        <f t="shared" si="1075"/>
        <v/>
      </c>
      <c r="BH267" s="430" t="str">
        <f t="shared" si="1075"/>
        <v/>
      </c>
      <c r="BI267" s="430" t="str">
        <f t="shared" si="1075"/>
        <v/>
      </c>
      <c r="BJ267" s="430" t="str">
        <f t="shared" si="1075"/>
        <v>1</v>
      </c>
      <c r="BK267" s="430" t="str">
        <f t="shared" si="1075"/>
        <v/>
      </c>
      <c r="BL267" s="430" t="str">
        <f t="shared" si="1075"/>
        <v/>
      </c>
      <c r="BM267" s="430" t="str">
        <f t="shared" si="1075"/>
        <v/>
      </c>
      <c r="BN267" s="430" t="str">
        <f t="shared" si="1075"/>
        <v/>
      </c>
      <c r="BO267" s="430" t="str">
        <f t="shared" si="1075"/>
        <v/>
      </c>
      <c r="BP267" s="430" t="str">
        <f t="shared" si="1075"/>
        <v/>
      </c>
      <c r="BQ267" s="430" t="str">
        <f t="shared" si="1075"/>
        <v/>
      </c>
      <c r="BR267" s="430" t="str">
        <f t="shared" si="1075"/>
        <v/>
      </c>
      <c r="BS267" s="432" t="str">
        <f t="shared" si="1075"/>
        <v/>
      </c>
      <c r="BT267" s="433" t="str">
        <f>$AY267*Assembly!Y$4+$AZ267*Assembly!Y$5+$BA267*Assembly!Y$6+$BB267*Assembly!Y$7+$BC267*Assembly!Y$8+$BD267*Assembly!Y$9+$BE267*Assembly!Y$10+$BF267*Assembly!Y$11+$BG267*Assembly!Y$12+$BH267*Assembly!Y$13+$BI267*Assembly!Y$14+$BJ267*Assembly!Y$15+$BK267*Assembly!Y$16+$BL267*Assembly!Y$17+$BM267*Assembly!Y$18+$BN267*Assembly!Y$19+$BO267*Assembly!Y$20+$BP267*Assembly!Y$21+$BQ267*Assembly!Y$22+$BR267*Assembly!Y$23+$BS267*Assembly!Y$24</f>
        <v>46</v>
      </c>
      <c r="BU267" s="434" t="str">
        <f t="shared" si="8"/>
        <v>368</v>
      </c>
      <c r="BV267" s="434" t="str">
        <f>$AY267*Assembly!AC$4+$AZ267*Assembly!AC$5+$BA267*Assembly!AC$6+$BB267*Assembly!AC$7+$BC267*Assembly!AC$8+$BD267*Assembly!AC$9+$BE267*Assembly!AC$10+$BF267*Assembly!AC$11+$BG267*Assembly!AC$12+$BH267*Assembly!AC$13+$BI267*Assembly!AC$14+$BJ267*Assembly!AC$15+$BK267*Assembly!AC$16+$BL267*Assembly!AC$17+$BM267*Assembly!AC$18+$BN267*Assembly!AC$19+$BO267*Assembly!AC$20+$BP267*Assembly!AC$21+$BQ267*Assembly!AC$22+$BR267*Assembly!AC$23+$BS267*Assembly!AC$24</f>
        <v>230</v>
      </c>
      <c r="BW267" s="435" t="str">
        <f t="shared" si="9"/>
        <v>5.00</v>
      </c>
      <c r="BX267" s="436" t="str">
        <f t="shared" si="10"/>
        <v>1840</v>
      </c>
      <c r="BY267" s="437" t="str">
        <f t="shared" si="11"/>
        <v>0.6</v>
      </c>
      <c r="BZ267" s="438"/>
      <c r="CA267" s="434" t="str">
        <f>$AY267*Assembly!X$4+$AZ267*Assembly!X$5+$BA267*Assembly!X$6+$BB267*Assembly!X$7+$BC267*Assembly!X$8+$BD267*Assembly!X$9+$BE267*Assembly!X$10+$BF267*Assembly!X$11+$BG267*Assembly!X$12+$BH267*Assembly!X$13+$BI267*Assembly!X$14+$BJ267*Assembly!X$15+$BK267*Assembly!X$16+$BL267*Assembly!X$17+$BM267*Assembly!X$18+$BN267*Assembly!X$19+$BO267*Assembly!X$20+$BP267*Assembly!X$21+$BQ267*Assembly!X$22+$BR267*Assembly!X$23+$BS267*Assembly!X$24</f>
        <v>4</v>
      </c>
      <c r="CB267" s="434" t="str">
        <f t="shared" si="12"/>
        <v>622</v>
      </c>
      <c r="CC267" s="439" t="str">
        <f t="shared" si="13"/>
        <v>0.0006</v>
      </c>
      <c r="CD267" s="440" t="str">
        <f>$AY267*Assembly!AB$4+$AZ267*Assembly!AB$5+$BA267*Assembly!AB$6+$BB267*Assembly!AB$7+$BC267*Assembly!AB$8+$BD267*Assembly!AB$9+$BE267*Assembly!AB$10+$BF267*Assembly!AB$11+$BG267*Assembly!AB$12+$BH267*Assembly!AB$13+$BI267*Assembly!AB$14+$BJ267*Assembly!AB$15+$BK267*Assembly!AB$16+$BL267*Assembly!AB$17+$BM267*Assembly!AB$18+$BN267*Assembly!AB$19+$BO267*Assembly!AB$20+$BP267*Assembly!AB$21+$BQ267*Assembly!AB$22+$BR267*Assembly!AB$23+$BS267*Assembly!AB$24</f>
        <v>21</v>
      </c>
      <c r="CE267" s="457" t="str">
        <f>$AY267*Assembly!M$4+$AZ267*Assembly!M$5+$BA267*Assembly!M$6+$BB267*Assembly!M$7+$BC267*Assembly!M$8+$BD267*Assembly!M$9+$BE267*Assembly!M$10+$BF267*Assembly!M$11+$BG267*Assembly!M$12+$BH267*Assembly!M$13+$BI267*Assembly!M$14+$BJ267*Assembly!M$15+$BK267*Assembly!M$16+$BL267*Assembly!M$17+$BM267*Assembly!M$18+$BN267*Assembly!M$19+$BO267*Assembly!M$20+$BP267*Assembly!M$21+$BQ267*Assembly!M$22+$BR267*Assembly!M$23+$BS267*Assembly!M$24</f>
        <v>54</v>
      </c>
      <c r="CF267" s="457" t="str">
        <f>$AY267*Assembly!N$4+$AZ267*Assembly!N$5+$BA267*Assembly!N$6+$BB267*Assembly!N$7+$BC267*Assembly!N$8+$BD267*Assembly!N$9+$BE267*Assembly!N$10+$BF267*Assembly!N$11+$BG267*Assembly!N$12+$BH267*Assembly!N$13+$BI267*Assembly!N$14+$BJ267*Assembly!N$15+$BK267*Assembly!N$16+$BL267*Assembly!N$17+$BM267*Assembly!N$18+$BN267*Assembly!N$19+$BO267*Assembly!N$20+$BP267*Assembly!N$21+$BQ267*Assembly!N$22+$BR267*Assembly!N$23+$BS267*Assembly!N$24</f>
        <v>5</v>
      </c>
      <c r="CG267" s="457" t="str">
        <f>$AY267*Assembly!O$4+$AZ267*Assembly!O$5+$BA267*Assembly!O$6+$BB267*Assembly!O$7+$BC267*Assembly!O$8+$BD267*Assembly!O$9+$BE267*Assembly!O$10+$BF267*Assembly!O$11+$BG267*Assembly!O$12+$BH267*Assembly!O$13+$BI267*Assembly!O$14+$BJ267*Assembly!O$15+$BK267*Assembly!O$16+$BL267*Assembly!O$17+$BM267*Assembly!O$18+$BN267*Assembly!O$19+$BO267*Assembly!O$20+$BP267*Assembly!O$21+$BQ267*Assembly!O$22+$BR267*Assembly!O$23+$BS267*Assembly!O$24</f>
        <v>3</v>
      </c>
      <c r="CH267" s="454" t="str">
        <f>$AY267*Assembly!P$4+$AZ267*Assembly!P$5+$BA267*Assembly!P$6+$BB267*Assembly!P$7+$BC267*Assembly!P$8+$BD267*Assembly!P$9+$BE267*Assembly!P$10+$BF267*Assembly!P$11+$BG267*Assembly!P$12+$BH267*Assembly!P$13+$BI267*Assembly!P$14+$BJ267*Assembly!P$15+$BK267*Assembly!P$16+$BL267*Assembly!P$17+$BM267*Assembly!P$18+$BN267*Assembly!P$19+$BO267*Assembly!P$20+$BP267*Assembly!P$21+$BQ267*Assembly!P$22+$BR267*Assembly!P$23+$BS267*Assembly!P$24</f>
        <v>0</v>
      </c>
      <c r="CI267" s="454" t="str">
        <f>$AY267*Assembly!Q$4+$AZ267*Assembly!Q$5+$BA267*Assembly!Q$6+$BB267*Assembly!Q$7+$BC267*Assembly!Q$8+$BD267*Assembly!Q$9+$BE267*Assembly!Q$10+$BF267*Assembly!Q$11+$BG267*Assembly!Q$12+$BH267*Assembly!Q$13+$BI267*Assembly!Q$14+$BJ267*Assembly!Q$15+$BK267*Assembly!Q$16+$BL267*Assembly!Q$17+$BM267*Assembly!Q$18+$BN267*Assembly!Q$19+$BO267*Assembly!Q$20+$BP267*Assembly!Q$21+$BQ267*Assembly!Q$22+$BR267*Assembly!Q$23+$BS267*Assembly!Q$24</f>
        <v>0</v>
      </c>
      <c r="CJ267" s="457" t="str">
        <f>$AY267*Assembly!R$4+$AZ267*Assembly!R$5+$BA267*Assembly!R$6+$BB267*Assembly!R$7+$BC267*Assembly!R$8+$BD267*Assembly!R$9+$BE267*Assembly!R$10+$BF267*Assembly!R$11+$BG267*Assembly!R$12+$BH267*Assembly!R$13+$BI267*Assembly!R$14+$BJ267*Assembly!R$15+$BK267*Assembly!R$16+$BL267*Assembly!R$17+$BM267*Assembly!R$18+$BN267*Assembly!R$19+$BO267*Assembly!R$20+$BP267*Assembly!R$21+$BQ267*Assembly!R$22+$BR267*Assembly!R$23+$BS267*Assembly!R$24</f>
        <v>0</v>
      </c>
      <c r="CK267" s="454" t="str">
        <f>$AY267*Assembly!S$4+$AZ267*Assembly!S$5+$BA267*Assembly!S$6+$BB267*Assembly!S$7+$BC267*Assembly!S$8+$BD267*Assembly!S$9+$BE267*Assembly!S$10+$BF267*Assembly!S$11+$BG267*Assembly!S$12+$BH267*Assembly!S$13+$BI267*Assembly!S$14+$BJ267*Assembly!S$15+$BK267*Assembly!S$16+$BL267*Assembly!S$17+$BM267*Assembly!S$18+$BN267*Assembly!S$19+$BO267*Assembly!S$20+$BP267*Assembly!S$21+$BQ267*Assembly!S$22+$BR267*Assembly!S$23+$BS267*Assembly!S$24</f>
        <v>0</v>
      </c>
      <c r="CL267" s="454" t="str">
        <f>$AY267*Assembly!T$4+$AZ267*Assembly!T$5+$BA267*Assembly!T$6+$BB267*Assembly!T$7+$BC267*Assembly!T$8+$BD267*Assembly!T$9+$BE267*Assembly!T$10+$BF267*Assembly!T$11+$BG267*Assembly!T$12+$BH267*Assembly!T$13+$BI267*Assembly!T$14+$BJ267*Assembly!T$15+$BK267*Assembly!T$16+$BL267*Assembly!T$17+$BM267*Assembly!T$18+$BN267*Assembly!T$19+$BO267*Assembly!T$20+$BP267*Assembly!T$21+$BQ267*Assembly!T$22+$BR267*Assembly!T$23+$BS267*Assembly!T$24</f>
        <v>0</v>
      </c>
      <c r="CM267" s="454" t="str">
        <f>$AY267*Assembly!U$4+$AZ267*Assembly!U$5+$BA267*Assembly!U$6+$BB267*Assembly!U$7+$BC267*Assembly!U$8+$BD267*Assembly!U$9+$BE267*Assembly!U$10+$BF267*Assembly!U$11+$BG267*Assembly!U$12+$BH267*Assembly!U$13+$BI267*Assembly!U$14+$BJ267*Assembly!U$15+$BK267*Assembly!U$16+$BL267*Assembly!U$17+$BM267*Assembly!U$18+$BN267*Assembly!U$19+$BO267*Assembly!U$20+$BP267*Assembly!U$21+$BQ267*Assembly!U$22+$BR267*Assembly!U$23+$BS267*Assembly!U$24</f>
        <v>0</v>
      </c>
      <c r="CN267" s="457" t="str">
        <f>$AY267*Assembly!V$4+$AZ267*Assembly!V$5+$BA267*Assembly!V$6+$BB267*Assembly!V$7+$BC267*Assembly!V$8+$BD267*Assembly!V$9+$BE267*Assembly!V$10+$BF267*Assembly!V$11+$BG267*Assembly!V$12+$BH267*Assembly!V$13+$BI267*Assembly!V$14+$BJ267*Assembly!V$15+$BK267*Assembly!V$16+$BL267*Assembly!V$17+$BM267*Assembly!V$18+$BN267*Assembly!V$19+$BO267*Assembly!V$20+$BP267*Assembly!V$21+$BQ267*Assembly!V$22+$BR267*Assembly!V$23+$BS267*Assembly!V$24</f>
        <v>0</v>
      </c>
      <c r="CO267" s="457" t="str">
        <f>CE267*Refining!$F$3</f>
        <v>96</v>
      </c>
      <c r="CP267" s="457" t="str">
        <f>CF267*Refining!$F$4</f>
        <v>16</v>
      </c>
      <c r="CQ267" s="457" t="str">
        <f>CG267*Refining!$F$5</f>
        <v>13</v>
      </c>
      <c r="CR267" s="457" t="str">
        <f>CH267*Refining!$F$6</f>
        <v>0</v>
      </c>
      <c r="CS267" s="457" t="str">
        <f>CI267*Refining!$F$7</f>
        <v>0</v>
      </c>
      <c r="CT267" s="457" t="str">
        <f>CJ267*Refining!$F$8</f>
        <v>0</v>
      </c>
      <c r="CU267" s="457" t="str">
        <f>CK267*Refining!$F$9</f>
        <v>0</v>
      </c>
      <c r="CV267" s="457" t="str">
        <f>CL267*Refining!$F$10</f>
        <v>0</v>
      </c>
      <c r="CW267" s="457" t="str">
        <f>CM267*Refining!$F$11</f>
        <v>0</v>
      </c>
      <c r="CX267" s="457" t="str">
        <f>CN267*Refining!$F$12</f>
        <v>0</v>
      </c>
      <c r="CY267" s="441" t="str">
        <f t="shared" ref="CY267:DR267" si="1076">IF(CE267 = 0, "", CE267)</f>
        <v>54</v>
      </c>
      <c r="CZ267" s="442" t="str">
        <f t="shared" si="1076"/>
        <v>5</v>
      </c>
      <c r="DA267" s="442" t="str">
        <f t="shared" si="1076"/>
        <v>3</v>
      </c>
      <c r="DB267" s="443" t="str">
        <f t="shared" si="1076"/>
        <v/>
      </c>
      <c r="DC267" s="444" t="str">
        <f t="shared" si="1076"/>
        <v/>
      </c>
      <c r="DD267" s="442" t="str">
        <f t="shared" si="1076"/>
        <v/>
      </c>
      <c r="DE267" s="444" t="str">
        <f t="shared" si="1076"/>
        <v/>
      </c>
      <c r="DF267" s="444" t="str">
        <f t="shared" si="1076"/>
        <v/>
      </c>
      <c r="DG267" s="442" t="str">
        <f t="shared" si="1076"/>
        <v/>
      </c>
      <c r="DH267" s="445" t="str">
        <f t="shared" si="1076"/>
        <v/>
      </c>
      <c r="DI267" s="441" t="str">
        <f t="shared" si="1076"/>
        <v>96</v>
      </c>
      <c r="DJ267" s="442" t="str">
        <f t="shared" si="1076"/>
        <v>16</v>
      </c>
      <c r="DK267" s="442" t="str">
        <f t="shared" si="1076"/>
        <v>13</v>
      </c>
      <c r="DL267" s="442" t="str">
        <f t="shared" si="1076"/>
        <v/>
      </c>
      <c r="DM267" s="446" t="str">
        <f t="shared" si="1076"/>
        <v/>
      </c>
      <c r="DN267" s="442" t="str">
        <f t="shared" si="1076"/>
        <v/>
      </c>
      <c r="DO267" s="442" t="str">
        <f t="shared" si="1076"/>
        <v/>
      </c>
      <c r="DP267" s="442" t="str">
        <f t="shared" si="1076"/>
        <v/>
      </c>
      <c r="DQ267" s="442" t="str">
        <f t="shared" si="1076"/>
        <v/>
      </c>
      <c r="DR267" s="445" t="str">
        <f t="shared" si="1076"/>
        <v/>
      </c>
      <c r="DS267" s="447" t="str">
        <f t="shared" si="15"/>
        <v>62</v>
      </c>
      <c r="DT267" s="448" t="str">
        <f t="shared" si="16"/>
        <v>125</v>
      </c>
      <c r="DU267" s="434" t="str">
        <f>CY267*'Ores &amp; Ingots'!$C$3+CZ267*'Ores &amp; Ingots'!$C$4+DA267*'Ores &amp; Ingots'!$C$5+DB267*'Ores &amp; Ingots'!$C$6+DC267*'Ores &amp; Ingots'!$C$7+DD267*'Ores &amp; Ingots'!$C$8+DE267*'Ores &amp; Ingots'!$C$9+DF267*'Ores &amp; Ingots'!$C$10+DG267*'Ores &amp; Ingots'!$C$11+DH267*'Ores &amp; Ingots'!$C$12</f>
        <v>8</v>
      </c>
      <c r="DV267" s="434" t="str">
        <f>DI267*'Ores &amp; Ingots'!$B$3+DJ267*'Ores &amp; Ingots'!$B$4+DK267*'Ores &amp; Ingots'!$B$5+DL267*'Ores &amp; Ingots'!$B$6+DM267*'Ores &amp; Ingots'!$B$7+DN267*'Ores &amp; Ingots'!$B$8+DO267*'Ores &amp; Ingots'!$B$9+DP267*'Ores &amp; Ingots'!$B$10+DQ267*'Ores &amp; Ingots'!$B$11+DR267*'Ores &amp; Ingots'!$B$12</f>
        <v>46</v>
      </c>
      <c r="DW267" s="448" t="str">
        <f>CY267*Refining!$G$3+CZ267*Refining!$G$4+DA267*Refining!$G$5+DB267*Refining!$G$6+DC267*Refining!$G$7+DD267*Refining!$G$8+DE267*Refining!$G$9+DF267*Refining!$G$10+DG267*Refining!$G$11+DH267*Refining!$G$12</f>
        <v>66</v>
      </c>
      <c r="DX267" s="448" t="str">
        <f t="shared" si="17"/>
        <v>10,299</v>
      </c>
      <c r="DY267" s="449" t="str">
        <f t="shared" si="18"/>
        <v>0.0103</v>
      </c>
      <c r="DZ267" s="447" t="str">
        <f t="shared" si="19"/>
        <v>74</v>
      </c>
      <c r="EA267" s="446" t="str">
        <f t="shared" ref="EA267:EB267" si="1077">DZ267/60</f>
        <v>1.2</v>
      </c>
      <c r="EB267" s="446" t="str">
        <f t="shared" si="1077"/>
        <v>0.0</v>
      </c>
      <c r="EC267" s="450" t="str">
        <f t="shared" si="21"/>
        <v>0.00</v>
      </c>
      <c r="ED267" s="447" t="str">
        <f t="shared" si="22"/>
        <v>10,921</v>
      </c>
      <c r="EE267" s="446" t="str">
        <f t="shared" ref="EE267:EF267" si="1078">ED267/1000</f>
        <v>10.9</v>
      </c>
      <c r="EF267" s="451" t="str">
        <f t="shared" si="1078"/>
        <v>0.01</v>
      </c>
      <c r="EG267" s="452" t="str">
        <f t="shared" si="24"/>
        <v>0.0109</v>
      </c>
      <c r="EH267" s="225" t="s">
        <v>12</v>
      </c>
    </row>
    <row r="268">
      <c r="A268" s="33"/>
      <c r="B268" s="226" t="s">
        <v>1077</v>
      </c>
      <c r="C268" s="227" t="s">
        <v>885</v>
      </c>
      <c r="D268" s="227">
        <v>1.0</v>
      </c>
      <c r="E268" s="227">
        <v>1.0</v>
      </c>
      <c r="F268" s="227">
        <v>1.0</v>
      </c>
      <c r="G268" s="420" t="str">
        <f t="shared" si="5"/>
        <v>0.125</v>
      </c>
      <c r="H268" s="421">
        <v>4.0</v>
      </c>
      <c r="I268" s="421">
        <v>12.0</v>
      </c>
      <c r="J268" s="421" t="str">
        <f>H268/Main!$D$9</f>
        <v>4</v>
      </c>
      <c r="K268" s="421" t="str">
        <f>I268/Main!$D$10</f>
        <v>12</v>
      </c>
      <c r="L268" s="422" t="str">
        <f t="shared" si="6"/>
        <v>3.0</v>
      </c>
      <c r="M268" s="422">
        <v>0.16</v>
      </c>
      <c r="N268" s="423"/>
      <c r="O268" s="423"/>
      <c r="P268" s="423"/>
      <c r="Q268" s="424"/>
      <c r="R268" s="423"/>
      <c r="S268" s="425"/>
      <c r="T268" s="425"/>
      <c r="U268" s="423"/>
      <c r="V268" s="423"/>
      <c r="W268" s="425"/>
      <c r="X268" s="425"/>
      <c r="Y268" s="423"/>
      <c r="Z268" s="423"/>
      <c r="AA268" s="423"/>
      <c r="AB268" s="423"/>
      <c r="AC268" s="523"/>
      <c r="AD268" s="498">
        <v>4.0</v>
      </c>
      <c r="AE268" s="434">
        <v>0.0</v>
      </c>
      <c r="AF268" s="434">
        <v>0.0</v>
      </c>
      <c r="AG268" s="434">
        <v>0.0</v>
      </c>
      <c r="AH268" s="434">
        <v>0.0</v>
      </c>
      <c r="AI268" s="434">
        <v>0.0</v>
      </c>
      <c r="AJ268" s="434">
        <v>0.0</v>
      </c>
      <c r="AK268" s="434">
        <v>0.0</v>
      </c>
      <c r="AL268" s="434">
        <v>0.0</v>
      </c>
      <c r="AM268" s="434">
        <v>0.0</v>
      </c>
      <c r="AN268" s="434">
        <v>0.0</v>
      </c>
      <c r="AO268" s="434">
        <v>1.0</v>
      </c>
      <c r="AP268" s="434">
        <v>0.0</v>
      </c>
      <c r="AQ268" s="434">
        <v>0.0</v>
      </c>
      <c r="AR268" s="434">
        <v>0.0</v>
      </c>
      <c r="AS268" s="434">
        <v>0.0</v>
      </c>
      <c r="AT268" s="434">
        <v>0.0</v>
      </c>
      <c r="AU268" s="434">
        <v>0.0</v>
      </c>
      <c r="AV268" s="434">
        <v>0.0</v>
      </c>
      <c r="AW268" s="434">
        <v>0.0</v>
      </c>
      <c r="AX268" s="434">
        <v>0.0</v>
      </c>
      <c r="AY268" s="537" t="str">
        <f t="shared" ref="AY268:BS268" si="1079">IF(AD268 = 0, "", AD268)</f>
        <v>4</v>
      </c>
      <c r="AZ268" s="430" t="str">
        <f t="shared" si="1079"/>
        <v/>
      </c>
      <c r="BA268" s="430" t="str">
        <f t="shared" si="1079"/>
        <v/>
      </c>
      <c r="BB268" s="430" t="str">
        <f t="shared" si="1079"/>
        <v/>
      </c>
      <c r="BC268" s="430" t="str">
        <f t="shared" si="1079"/>
        <v/>
      </c>
      <c r="BD268" s="430" t="str">
        <f t="shared" si="1079"/>
        <v/>
      </c>
      <c r="BE268" s="430" t="str">
        <f t="shared" si="1079"/>
        <v/>
      </c>
      <c r="BF268" s="430" t="str">
        <f t="shared" si="1079"/>
        <v/>
      </c>
      <c r="BG268" s="430" t="str">
        <f t="shared" si="1079"/>
        <v/>
      </c>
      <c r="BH268" s="430" t="str">
        <f t="shared" si="1079"/>
        <v/>
      </c>
      <c r="BI268" s="430" t="str">
        <f t="shared" si="1079"/>
        <v/>
      </c>
      <c r="BJ268" s="430" t="str">
        <f t="shared" si="1079"/>
        <v>1</v>
      </c>
      <c r="BK268" s="430" t="str">
        <f t="shared" si="1079"/>
        <v/>
      </c>
      <c r="BL268" s="430" t="str">
        <f t="shared" si="1079"/>
        <v/>
      </c>
      <c r="BM268" s="430" t="str">
        <f t="shared" si="1079"/>
        <v/>
      </c>
      <c r="BN268" s="430" t="str">
        <f t="shared" si="1079"/>
        <v/>
      </c>
      <c r="BO268" s="430" t="str">
        <f t="shared" si="1079"/>
        <v/>
      </c>
      <c r="BP268" s="430" t="str">
        <f t="shared" si="1079"/>
        <v/>
      </c>
      <c r="BQ268" s="430" t="str">
        <f t="shared" si="1079"/>
        <v/>
      </c>
      <c r="BR268" s="430" t="str">
        <f t="shared" si="1079"/>
        <v/>
      </c>
      <c r="BS268" s="432" t="str">
        <f t="shared" si="1079"/>
        <v/>
      </c>
      <c r="BT268" s="433" t="str">
        <f>$AY268*Assembly!Y$4+$AZ268*Assembly!Y$5+$BA268*Assembly!Y$6+$BB268*Assembly!Y$7+$BC268*Assembly!Y$8+$BD268*Assembly!Y$9+$BE268*Assembly!Y$10+$BF268*Assembly!Y$11+$BG268*Assembly!Y$12+$BH268*Assembly!Y$13+$BI268*Assembly!Y$14+$BJ268*Assembly!Y$15+$BK268*Assembly!Y$16+$BL268*Assembly!Y$17+$BM268*Assembly!Y$18+$BN268*Assembly!Y$19+$BO268*Assembly!Y$20+$BP268*Assembly!Y$21+$BQ268*Assembly!Y$22+$BR268*Assembly!Y$23+$BS268*Assembly!Y$24</f>
        <v>86</v>
      </c>
      <c r="BU268" s="434" t="str">
        <f t="shared" si="8"/>
        <v>688</v>
      </c>
      <c r="BV268" s="434" t="str">
        <f>$AY268*Assembly!AC$4+$AZ268*Assembly!AC$5+$BA268*Assembly!AC$6+$BB268*Assembly!AC$7+$BC268*Assembly!AC$8+$BD268*Assembly!AC$9+$BE268*Assembly!AC$10+$BF268*Assembly!AC$11+$BG268*Assembly!AC$12+$BH268*Assembly!AC$13+$BI268*Assembly!AC$14+$BJ268*Assembly!AC$15+$BK268*Assembly!AC$16+$BL268*Assembly!AC$17+$BM268*Assembly!AC$18+$BN268*Assembly!AC$19+$BO268*Assembly!AC$20+$BP268*Assembly!AC$21+$BQ268*Assembly!AC$22+$BR268*Assembly!AC$23+$BS268*Assembly!AC$24</f>
        <v>430</v>
      </c>
      <c r="BW268" s="435" t="str">
        <f t="shared" si="9"/>
        <v>5.00</v>
      </c>
      <c r="BX268" s="436" t="str">
        <f t="shared" si="10"/>
        <v>3440</v>
      </c>
      <c r="BY268" s="437" t="str">
        <f t="shared" si="11"/>
        <v>0.6</v>
      </c>
      <c r="BZ268" s="438"/>
      <c r="CA268" s="434" t="str">
        <f>$AY268*Assembly!X$4+$AZ268*Assembly!X$5+$BA268*Assembly!X$6+$BB268*Assembly!X$7+$BC268*Assembly!X$8+$BD268*Assembly!X$9+$BE268*Assembly!X$10+$BF268*Assembly!X$11+$BG268*Assembly!X$12+$BH268*Assembly!X$13+$BI268*Assembly!X$14+$BJ268*Assembly!X$15+$BK268*Assembly!X$16+$BL268*Assembly!X$17+$BM268*Assembly!X$18+$BN268*Assembly!X$19+$BO268*Assembly!X$20+$BP268*Assembly!X$21+$BQ268*Assembly!X$22+$BR268*Assembly!X$23+$BS268*Assembly!X$24</f>
        <v>6</v>
      </c>
      <c r="CB268" s="434" t="str">
        <f t="shared" si="12"/>
        <v>933</v>
      </c>
      <c r="CC268" s="439" t="str">
        <f t="shared" si="13"/>
        <v>0.0009</v>
      </c>
      <c r="CD268" s="440" t="str">
        <f>$AY268*Assembly!AB$4+$AZ268*Assembly!AB$5+$BA268*Assembly!AB$6+$BB268*Assembly!AB$7+$BC268*Assembly!AB$8+$BD268*Assembly!AB$9+$BE268*Assembly!AB$10+$BF268*Assembly!AB$11+$BG268*Assembly!AB$12+$BH268*Assembly!AB$13+$BI268*Assembly!AB$14+$BJ268*Assembly!AB$15+$BK268*Assembly!AB$16+$BL268*Assembly!AB$17+$BM268*Assembly!AB$18+$BN268*Assembly!AB$19+$BO268*Assembly!AB$20+$BP268*Assembly!AB$21+$BQ268*Assembly!AB$22+$BR268*Assembly!AB$23+$BS268*Assembly!AB$24</f>
        <v>27</v>
      </c>
      <c r="CE268" s="424" t="str">
        <f>$AY268*Assembly!M$4+$AZ268*Assembly!M$5+$BA268*Assembly!M$6+$BB268*Assembly!M$7+$BC268*Assembly!M$8+$BD268*Assembly!M$9+$BE268*Assembly!M$10+$BF268*Assembly!M$11+$BG268*Assembly!M$12+$BH268*Assembly!M$13+$BI268*Assembly!M$14+$BJ268*Assembly!M$15+$BK268*Assembly!M$16+$BL268*Assembly!M$17+$BM268*Assembly!M$18+$BN268*Assembly!M$19+$BO268*Assembly!M$20+$BP268*Assembly!M$21+$BQ268*Assembly!M$22+$BR268*Assembly!M$23+$BS268*Assembly!M$24</f>
        <v>96</v>
      </c>
      <c r="CF268" s="424" t="str">
        <f>$AY268*Assembly!N$4+$AZ268*Assembly!N$5+$BA268*Assembly!N$6+$BB268*Assembly!N$7+$BC268*Assembly!N$8+$BD268*Assembly!N$9+$BE268*Assembly!N$10+$BF268*Assembly!N$11+$BG268*Assembly!N$12+$BH268*Assembly!N$13+$BI268*Assembly!N$14+$BJ268*Assembly!N$15+$BK268*Assembly!N$16+$BL268*Assembly!N$17+$BM268*Assembly!N$18+$BN268*Assembly!N$19+$BO268*Assembly!N$20+$BP268*Assembly!N$21+$BQ268*Assembly!N$22+$BR268*Assembly!N$23+$BS268*Assembly!N$24</f>
        <v>5</v>
      </c>
      <c r="CG268" s="424" t="str">
        <f>$AY268*Assembly!O$4+$AZ268*Assembly!O$5+$BA268*Assembly!O$6+$BB268*Assembly!O$7+$BC268*Assembly!O$8+$BD268*Assembly!O$9+$BE268*Assembly!O$10+$BF268*Assembly!O$11+$BG268*Assembly!O$12+$BH268*Assembly!O$13+$BI268*Assembly!O$14+$BJ268*Assembly!O$15+$BK268*Assembly!O$16+$BL268*Assembly!O$17+$BM268*Assembly!O$18+$BN268*Assembly!O$19+$BO268*Assembly!O$20+$BP268*Assembly!O$21+$BQ268*Assembly!O$22+$BR268*Assembly!O$23+$BS268*Assembly!O$24</f>
        <v>3</v>
      </c>
      <c r="CH268" s="421" t="str">
        <f>$AY268*Assembly!P$4+$AZ268*Assembly!P$5+$BA268*Assembly!P$6+$BB268*Assembly!P$7+$BC268*Assembly!P$8+$BD268*Assembly!P$9+$BE268*Assembly!P$10+$BF268*Assembly!P$11+$BG268*Assembly!P$12+$BH268*Assembly!P$13+$BI268*Assembly!P$14+$BJ268*Assembly!P$15+$BK268*Assembly!P$16+$BL268*Assembly!P$17+$BM268*Assembly!P$18+$BN268*Assembly!P$19+$BO268*Assembly!P$20+$BP268*Assembly!P$21+$BQ268*Assembly!P$22+$BR268*Assembly!P$23+$BS268*Assembly!P$24</f>
        <v>0</v>
      </c>
      <c r="CI268" s="421" t="str">
        <f>$AY268*Assembly!Q$4+$AZ268*Assembly!Q$5+$BA268*Assembly!Q$6+$BB268*Assembly!Q$7+$BC268*Assembly!Q$8+$BD268*Assembly!Q$9+$BE268*Assembly!Q$10+$BF268*Assembly!Q$11+$BG268*Assembly!Q$12+$BH268*Assembly!Q$13+$BI268*Assembly!Q$14+$BJ268*Assembly!Q$15+$BK268*Assembly!Q$16+$BL268*Assembly!Q$17+$BM268*Assembly!Q$18+$BN268*Assembly!Q$19+$BO268*Assembly!Q$20+$BP268*Assembly!Q$21+$BQ268*Assembly!Q$22+$BR268*Assembly!Q$23+$BS268*Assembly!Q$24</f>
        <v>0</v>
      </c>
      <c r="CJ268" s="424" t="str">
        <f>$AY268*Assembly!R$4+$AZ268*Assembly!R$5+$BA268*Assembly!R$6+$BB268*Assembly!R$7+$BC268*Assembly!R$8+$BD268*Assembly!R$9+$BE268*Assembly!R$10+$BF268*Assembly!R$11+$BG268*Assembly!R$12+$BH268*Assembly!R$13+$BI268*Assembly!R$14+$BJ268*Assembly!R$15+$BK268*Assembly!R$16+$BL268*Assembly!R$17+$BM268*Assembly!R$18+$BN268*Assembly!R$19+$BO268*Assembly!R$20+$BP268*Assembly!R$21+$BQ268*Assembly!R$22+$BR268*Assembly!R$23+$BS268*Assembly!R$24</f>
        <v>0</v>
      </c>
      <c r="CK268" s="421" t="str">
        <f>$AY268*Assembly!S$4+$AZ268*Assembly!S$5+$BA268*Assembly!S$6+$BB268*Assembly!S$7+$BC268*Assembly!S$8+$BD268*Assembly!S$9+$BE268*Assembly!S$10+$BF268*Assembly!S$11+$BG268*Assembly!S$12+$BH268*Assembly!S$13+$BI268*Assembly!S$14+$BJ268*Assembly!S$15+$BK268*Assembly!S$16+$BL268*Assembly!S$17+$BM268*Assembly!S$18+$BN268*Assembly!S$19+$BO268*Assembly!S$20+$BP268*Assembly!S$21+$BQ268*Assembly!S$22+$BR268*Assembly!S$23+$BS268*Assembly!S$24</f>
        <v>0</v>
      </c>
      <c r="CL268" s="421" t="str">
        <f>$AY268*Assembly!T$4+$AZ268*Assembly!T$5+$BA268*Assembly!T$6+$BB268*Assembly!T$7+$BC268*Assembly!T$8+$BD268*Assembly!T$9+$BE268*Assembly!T$10+$BF268*Assembly!T$11+$BG268*Assembly!T$12+$BH268*Assembly!T$13+$BI268*Assembly!T$14+$BJ268*Assembly!T$15+$BK268*Assembly!T$16+$BL268*Assembly!T$17+$BM268*Assembly!T$18+$BN268*Assembly!T$19+$BO268*Assembly!T$20+$BP268*Assembly!T$21+$BQ268*Assembly!T$22+$BR268*Assembly!T$23+$BS268*Assembly!T$24</f>
        <v>0</v>
      </c>
      <c r="CM268" s="421" t="str">
        <f>$AY268*Assembly!U$4+$AZ268*Assembly!U$5+$BA268*Assembly!U$6+$BB268*Assembly!U$7+$BC268*Assembly!U$8+$BD268*Assembly!U$9+$BE268*Assembly!U$10+$BF268*Assembly!U$11+$BG268*Assembly!U$12+$BH268*Assembly!U$13+$BI268*Assembly!U$14+$BJ268*Assembly!U$15+$BK268*Assembly!U$16+$BL268*Assembly!U$17+$BM268*Assembly!U$18+$BN268*Assembly!U$19+$BO268*Assembly!U$20+$BP268*Assembly!U$21+$BQ268*Assembly!U$22+$BR268*Assembly!U$23+$BS268*Assembly!U$24</f>
        <v>0</v>
      </c>
      <c r="CN268" s="424" t="str">
        <f>$AY268*Assembly!V$4+$AZ268*Assembly!V$5+$BA268*Assembly!V$6+$BB268*Assembly!V$7+$BC268*Assembly!V$8+$BD268*Assembly!V$9+$BE268*Assembly!V$10+$BF268*Assembly!V$11+$BG268*Assembly!V$12+$BH268*Assembly!V$13+$BI268*Assembly!V$14+$BJ268*Assembly!V$15+$BK268*Assembly!V$16+$BL268*Assembly!V$17+$BM268*Assembly!V$18+$BN268*Assembly!V$19+$BO268*Assembly!V$20+$BP268*Assembly!V$21+$BQ268*Assembly!V$22+$BR268*Assembly!V$23+$BS268*Assembly!V$24</f>
        <v>0</v>
      </c>
      <c r="CO268" s="424" t="str">
        <f>CE268*Refining!$F$3</f>
        <v>171</v>
      </c>
      <c r="CP268" s="424" t="str">
        <f>CF268*Refining!$F$4</f>
        <v>16</v>
      </c>
      <c r="CQ268" s="424" t="str">
        <f>CG268*Refining!$F$5</f>
        <v>13</v>
      </c>
      <c r="CR268" s="424" t="str">
        <f>CH268*Refining!$F$6</f>
        <v>0</v>
      </c>
      <c r="CS268" s="424" t="str">
        <f>CI268*Refining!$F$7</f>
        <v>0</v>
      </c>
      <c r="CT268" s="424" t="str">
        <f>CJ268*Refining!$F$8</f>
        <v>0</v>
      </c>
      <c r="CU268" s="424" t="str">
        <f>CK268*Refining!$F$9</f>
        <v>0</v>
      </c>
      <c r="CV268" s="424" t="str">
        <f>CL268*Refining!$F$10</f>
        <v>0</v>
      </c>
      <c r="CW268" s="424" t="str">
        <f>CM268*Refining!$F$11</f>
        <v>0</v>
      </c>
      <c r="CX268" s="424" t="str">
        <f>CN268*Refining!$F$12</f>
        <v>0</v>
      </c>
      <c r="CY268" s="441" t="str">
        <f t="shared" ref="CY268:DR268" si="1080">IF(CE268 = 0, "", CE268)</f>
        <v>96</v>
      </c>
      <c r="CZ268" s="442" t="str">
        <f t="shared" si="1080"/>
        <v>5</v>
      </c>
      <c r="DA268" s="442" t="str">
        <f t="shared" si="1080"/>
        <v>3</v>
      </c>
      <c r="DB268" s="443" t="str">
        <f t="shared" si="1080"/>
        <v/>
      </c>
      <c r="DC268" s="444" t="str">
        <f t="shared" si="1080"/>
        <v/>
      </c>
      <c r="DD268" s="442" t="str">
        <f t="shared" si="1080"/>
        <v/>
      </c>
      <c r="DE268" s="444" t="str">
        <f t="shared" si="1080"/>
        <v/>
      </c>
      <c r="DF268" s="444" t="str">
        <f t="shared" si="1080"/>
        <v/>
      </c>
      <c r="DG268" s="442" t="str">
        <f t="shared" si="1080"/>
        <v/>
      </c>
      <c r="DH268" s="445" t="str">
        <f t="shared" si="1080"/>
        <v/>
      </c>
      <c r="DI268" s="441" t="str">
        <f t="shared" si="1080"/>
        <v>171</v>
      </c>
      <c r="DJ268" s="442" t="str">
        <f t="shared" si="1080"/>
        <v>16</v>
      </c>
      <c r="DK268" s="442" t="str">
        <f t="shared" si="1080"/>
        <v>13</v>
      </c>
      <c r="DL268" s="442" t="str">
        <f t="shared" si="1080"/>
        <v/>
      </c>
      <c r="DM268" s="446" t="str">
        <f t="shared" si="1080"/>
        <v/>
      </c>
      <c r="DN268" s="442" t="str">
        <f t="shared" si="1080"/>
        <v/>
      </c>
      <c r="DO268" s="442" t="str">
        <f t="shared" si="1080"/>
        <v/>
      </c>
      <c r="DP268" s="442" t="str">
        <f t="shared" si="1080"/>
        <v/>
      </c>
      <c r="DQ268" s="442" t="str">
        <f t="shared" si="1080"/>
        <v/>
      </c>
      <c r="DR268" s="445" t="str">
        <f t="shared" si="1080"/>
        <v/>
      </c>
      <c r="DS268" s="447" t="str">
        <f t="shared" si="15"/>
        <v>104</v>
      </c>
      <c r="DT268" s="448" t="str">
        <f t="shared" si="16"/>
        <v>200</v>
      </c>
      <c r="DU268" s="434" t="str">
        <f>CY268*'Ores &amp; Ingots'!$C$3+CZ268*'Ores &amp; Ingots'!$C$4+DA268*'Ores &amp; Ingots'!$C$5+DB268*'Ores &amp; Ingots'!$C$6+DC268*'Ores &amp; Ingots'!$C$7+DD268*'Ores &amp; Ingots'!$C$8+DE268*'Ores &amp; Ingots'!$C$9+DF268*'Ores &amp; Ingots'!$C$10+DG268*'Ores &amp; Ingots'!$C$11+DH268*'Ores &amp; Ingots'!$C$12</f>
        <v>13</v>
      </c>
      <c r="DV268" s="434" t="str">
        <f>DI268*'Ores &amp; Ingots'!$B$3+DJ268*'Ores &amp; Ingots'!$B$4+DK268*'Ores &amp; Ingots'!$B$5+DL268*'Ores &amp; Ingots'!$B$6+DM268*'Ores &amp; Ingots'!$B$7+DN268*'Ores &amp; Ingots'!$B$8+DO268*'Ores &amp; Ingots'!$B$9+DP268*'Ores &amp; Ingots'!$B$10+DQ268*'Ores &amp; Ingots'!$B$11+DR268*'Ores &amp; Ingots'!$B$12</f>
        <v>74</v>
      </c>
      <c r="DW268" s="448" t="str">
        <f>CY268*Refining!$G$3+CZ268*Refining!$G$4+DA268*Refining!$G$5+DB268*Refining!$G$6+DC268*Refining!$G$7+DD268*Refining!$G$8+DE268*Refining!$G$9+DF268*Refining!$G$10+DG268*Refining!$G$11+DH268*Refining!$G$12</f>
        <v>69</v>
      </c>
      <c r="DX268" s="448" t="str">
        <f t="shared" si="17"/>
        <v>10,748</v>
      </c>
      <c r="DY268" s="449" t="str">
        <f t="shared" si="18"/>
        <v>0.0107</v>
      </c>
      <c r="DZ268" s="447" t="str">
        <f t="shared" si="19"/>
        <v>79</v>
      </c>
      <c r="EA268" s="446" t="str">
        <f t="shared" ref="EA268:EB268" si="1081">DZ268/60</f>
        <v>1.3</v>
      </c>
      <c r="EB268" s="446" t="str">
        <f t="shared" si="1081"/>
        <v>0.0</v>
      </c>
      <c r="EC268" s="450" t="str">
        <f t="shared" si="21"/>
        <v>0.00</v>
      </c>
      <c r="ED268" s="447" t="str">
        <f t="shared" si="22"/>
        <v>11,681</v>
      </c>
      <c r="EE268" s="446" t="str">
        <f t="shared" ref="EE268:EF268" si="1082">ED268/1000</f>
        <v>11.7</v>
      </c>
      <c r="EF268" s="451" t="str">
        <f t="shared" si="1082"/>
        <v>0.01</v>
      </c>
      <c r="EG268" s="452" t="str">
        <f t="shared" si="24"/>
        <v>0.0117</v>
      </c>
      <c r="EH268" s="225" t="s">
        <v>12</v>
      </c>
    </row>
    <row r="269">
      <c r="A269" s="33"/>
      <c r="B269" s="226" t="s">
        <v>1078</v>
      </c>
      <c r="C269" s="227" t="s">
        <v>885</v>
      </c>
      <c r="D269" s="227">
        <v>1.0</v>
      </c>
      <c r="E269" s="227">
        <v>1.0</v>
      </c>
      <c r="F269" s="227">
        <v>1.0</v>
      </c>
      <c r="G269" s="453" t="str">
        <f t="shared" si="5"/>
        <v>0.125</v>
      </c>
      <c r="H269" s="454">
        <v>8.0</v>
      </c>
      <c r="I269" s="454">
        <v>24.0</v>
      </c>
      <c r="J269" s="454" t="str">
        <f>H269/Main!$D$9</f>
        <v>8</v>
      </c>
      <c r="K269" s="454" t="str">
        <f>I269/Main!$D$10</f>
        <v>24</v>
      </c>
      <c r="L269" s="455" t="str">
        <f t="shared" si="6"/>
        <v>3.0</v>
      </c>
      <c r="M269" s="455">
        <v>0.16</v>
      </c>
      <c r="N269" s="456"/>
      <c r="O269" s="456"/>
      <c r="P269" s="456"/>
      <c r="Q269" s="457"/>
      <c r="R269" s="456"/>
      <c r="S269" s="458"/>
      <c r="T269" s="458"/>
      <c r="U269" s="456"/>
      <c r="V269" s="456"/>
      <c r="W269" s="530"/>
      <c r="X269" s="458"/>
      <c r="Y269" s="456"/>
      <c r="Z269" s="456"/>
      <c r="AA269" s="456"/>
      <c r="AB269" s="456"/>
      <c r="AC269" s="531"/>
      <c r="AD269" s="498">
        <v>4.0</v>
      </c>
      <c r="AE269" s="434">
        <v>0.0</v>
      </c>
      <c r="AF269" s="434">
        <v>0.0</v>
      </c>
      <c r="AG269" s="434">
        <v>0.0</v>
      </c>
      <c r="AH269" s="434">
        <v>0.0</v>
      </c>
      <c r="AI269" s="434">
        <v>0.0</v>
      </c>
      <c r="AJ269" s="434">
        <v>0.0</v>
      </c>
      <c r="AK269" s="434">
        <v>0.0</v>
      </c>
      <c r="AL269" s="434">
        <v>0.0</v>
      </c>
      <c r="AM269" s="434">
        <v>0.0</v>
      </c>
      <c r="AN269" s="434">
        <v>0.0</v>
      </c>
      <c r="AO269" s="434">
        <v>1.0</v>
      </c>
      <c r="AP269" s="434">
        <v>0.0</v>
      </c>
      <c r="AQ269" s="434">
        <v>0.0</v>
      </c>
      <c r="AR269" s="434">
        <v>0.0</v>
      </c>
      <c r="AS269" s="434">
        <v>0.0</v>
      </c>
      <c r="AT269" s="434">
        <v>0.0</v>
      </c>
      <c r="AU269" s="434">
        <v>0.0</v>
      </c>
      <c r="AV269" s="434">
        <v>0.0</v>
      </c>
      <c r="AW269" s="434">
        <v>0.0</v>
      </c>
      <c r="AX269" s="434">
        <v>0.0</v>
      </c>
      <c r="AY269" s="537" t="str">
        <f t="shared" ref="AY269:BS269" si="1083">IF(AD269 = 0, "", AD269)</f>
        <v>4</v>
      </c>
      <c r="AZ269" s="430" t="str">
        <f t="shared" si="1083"/>
        <v/>
      </c>
      <c r="BA269" s="430" t="str">
        <f t="shared" si="1083"/>
        <v/>
      </c>
      <c r="BB269" s="430" t="str">
        <f t="shared" si="1083"/>
        <v/>
      </c>
      <c r="BC269" s="430" t="str">
        <f t="shared" si="1083"/>
        <v/>
      </c>
      <c r="BD269" s="430" t="str">
        <f t="shared" si="1083"/>
        <v/>
      </c>
      <c r="BE269" s="430" t="str">
        <f t="shared" si="1083"/>
        <v/>
      </c>
      <c r="BF269" s="430" t="str">
        <f t="shared" si="1083"/>
        <v/>
      </c>
      <c r="BG269" s="430" t="str">
        <f t="shared" si="1083"/>
        <v/>
      </c>
      <c r="BH269" s="430" t="str">
        <f t="shared" si="1083"/>
        <v/>
      </c>
      <c r="BI269" s="430" t="str">
        <f t="shared" si="1083"/>
        <v/>
      </c>
      <c r="BJ269" s="430" t="str">
        <f t="shared" si="1083"/>
        <v>1</v>
      </c>
      <c r="BK269" s="430" t="str">
        <f t="shared" si="1083"/>
        <v/>
      </c>
      <c r="BL269" s="430" t="str">
        <f t="shared" si="1083"/>
        <v/>
      </c>
      <c r="BM269" s="430" t="str">
        <f t="shared" si="1083"/>
        <v/>
      </c>
      <c r="BN269" s="430" t="str">
        <f t="shared" si="1083"/>
        <v/>
      </c>
      <c r="BO269" s="430" t="str">
        <f t="shared" si="1083"/>
        <v/>
      </c>
      <c r="BP269" s="430" t="str">
        <f t="shared" si="1083"/>
        <v/>
      </c>
      <c r="BQ269" s="430" t="str">
        <f t="shared" si="1083"/>
        <v/>
      </c>
      <c r="BR269" s="430" t="str">
        <f t="shared" si="1083"/>
        <v/>
      </c>
      <c r="BS269" s="432" t="str">
        <f t="shared" si="1083"/>
        <v/>
      </c>
      <c r="BT269" s="433" t="str">
        <f>$AY269*Assembly!Y$4+$AZ269*Assembly!Y$5+$BA269*Assembly!Y$6+$BB269*Assembly!Y$7+$BC269*Assembly!Y$8+$BD269*Assembly!Y$9+$BE269*Assembly!Y$10+$BF269*Assembly!Y$11+$BG269*Assembly!Y$12+$BH269*Assembly!Y$13+$BI269*Assembly!Y$14+$BJ269*Assembly!Y$15+$BK269*Assembly!Y$16+$BL269*Assembly!Y$17+$BM269*Assembly!Y$18+$BN269*Assembly!Y$19+$BO269*Assembly!Y$20+$BP269*Assembly!Y$21+$BQ269*Assembly!Y$22+$BR269*Assembly!Y$23+$BS269*Assembly!Y$24</f>
        <v>86</v>
      </c>
      <c r="BU269" s="434" t="str">
        <f t="shared" si="8"/>
        <v>688</v>
      </c>
      <c r="BV269" s="434" t="str">
        <f>$AY269*Assembly!AC$4+$AZ269*Assembly!AC$5+$BA269*Assembly!AC$6+$BB269*Assembly!AC$7+$BC269*Assembly!AC$8+$BD269*Assembly!AC$9+$BE269*Assembly!AC$10+$BF269*Assembly!AC$11+$BG269*Assembly!AC$12+$BH269*Assembly!AC$13+$BI269*Assembly!AC$14+$BJ269*Assembly!AC$15+$BK269*Assembly!AC$16+$BL269*Assembly!AC$17+$BM269*Assembly!AC$18+$BN269*Assembly!AC$19+$BO269*Assembly!AC$20+$BP269*Assembly!AC$21+$BQ269*Assembly!AC$22+$BR269*Assembly!AC$23+$BS269*Assembly!AC$24</f>
        <v>430</v>
      </c>
      <c r="BW269" s="435" t="str">
        <f t="shared" si="9"/>
        <v>5.00</v>
      </c>
      <c r="BX269" s="436" t="str">
        <f t="shared" si="10"/>
        <v>3440</v>
      </c>
      <c r="BY269" s="437" t="str">
        <f t="shared" si="11"/>
        <v>0.6</v>
      </c>
      <c r="BZ269" s="438"/>
      <c r="CA269" s="434" t="str">
        <f>$AY269*Assembly!X$4+$AZ269*Assembly!X$5+$BA269*Assembly!X$6+$BB269*Assembly!X$7+$BC269*Assembly!X$8+$BD269*Assembly!X$9+$BE269*Assembly!X$10+$BF269*Assembly!X$11+$BG269*Assembly!X$12+$BH269*Assembly!X$13+$BI269*Assembly!X$14+$BJ269*Assembly!X$15+$BK269*Assembly!X$16+$BL269*Assembly!X$17+$BM269*Assembly!X$18+$BN269*Assembly!X$19+$BO269*Assembly!X$20+$BP269*Assembly!X$21+$BQ269*Assembly!X$22+$BR269*Assembly!X$23+$BS269*Assembly!X$24</f>
        <v>6</v>
      </c>
      <c r="CB269" s="434" t="str">
        <f t="shared" si="12"/>
        <v>933</v>
      </c>
      <c r="CC269" s="439" t="str">
        <f t="shared" si="13"/>
        <v>0.0009</v>
      </c>
      <c r="CD269" s="440" t="str">
        <f>$AY269*Assembly!AB$4+$AZ269*Assembly!AB$5+$BA269*Assembly!AB$6+$BB269*Assembly!AB$7+$BC269*Assembly!AB$8+$BD269*Assembly!AB$9+$BE269*Assembly!AB$10+$BF269*Assembly!AB$11+$BG269*Assembly!AB$12+$BH269*Assembly!AB$13+$BI269*Assembly!AB$14+$BJ269*Assembly!AB$15+$BK269*Assembly!AB$16+$BL269*Assembly!AB$17+$BM269*Assembly!AB$18+$BN269*Assembly!AB$19+$BO269*Assembly!AB$20+$BP269*Assembly!AB$21+$BQ269*Assembly!AB$22+$BR269*Assembly!AB$23+$BS269*Assembly!AB$24</f>
        <v>27</v>
      </c>
      <c r="CE269" s="457" t="str">
        <f>$AY269*Assembly!M$4+$AZ269*Assembly!M$5+$BA269*Assembly!M$6+$BB269*Assembly!M$7+$BC269*Assembly!M$8+$BD269*Assembly!M$9+$BE269*Assembly!M$10+$BF269*Assembly!M$11+$BG269*Assembly!M$12+$BH269*Assembly!M$13+$BI269*Assembly!M$14+$BJ269*Assembly!M$15+$BK269*Assembly!M$16+$BL269*Assembly!M$17+$BM269*Assembly!M$18+$BN269*Assembly!M$19+$BO269*Assembly!M$20+$BP269*Assembly!M$21+$BQ269*Assembly!M$22+$BR269*Assembly!M$23+$BS269*Assembly!M$24</f>
        <v>96</v>
      </c>
      <c r="CF269" s="457" t="str">
        <f>$AY269*Assembly!N$4+$AZ269*Assembly!N$5+$BA269*Assembly!N$6+$BB269*Assembly!N$7+$BC269*Assembly!N$8+$BD269*Assembly!N$9+$BE269*Assembly!N$10+$BF269*Assembly!N$11+$BG269*Assembly!N$12+$BH269*Assembly!N$13+$BI269*Assembly!N$14+$BJ269*Assembly!N$15+$BK269*Assembly!N$16+$BL269*Assembly!N$17+$BM269*Assembly!N$18+$BN269*Assembly!N$19+$BO269*Assembly!N$20+$BP269*Assembly!N$21+$BQ269*Assembly!N$22+$BR269*Assembly!N$23+$BS269*Assembly!N$24</f>
        <v>5</v>
      </c>
      <c r="CG269" s="457" t="str">
        <f>$AY269*Assembly!O$4+$AZ269*Assembly!O$5+$BA269*Assembly!O$6+$BB269*Assembly!O$7+$BC269*Assembly!O$8+$BD269*Assembly!O$9+$BE269*Assembly!O$10+$BF269*Assembly!O$11+$BG269*Assembly!O$12+$BH269*Assembly!O$13+$BI269*Assembly!O$14+$BJ269*Assembly!O$15+$BK269*Assembly!O$16+$BL269*Assembly!O$17+$BM269*Assembly!O$18+$BN269*Assembly!O$19+$BO269*Assembly!O$20+$BP269*Assembly!O$21+$BQ269*Assembly!O$22+$BR269*Assembly!O$23+$BS269*Assembly!O$24</f>
        <v>3</v>
      </c>
      <c r="CH269" s="454" t="str">
        <f>$AY269*Assembly!P$4+$AZ269*Assembly!P$5+$BA269*Assembly!P$6+$BB269*Assembly!P$7+$BC269*Assembly!P$8+$BD269*Assembly!P$9+$BE269*Assembly!P$10+$BF269*Assembly!P$11+$BG269*Assembly!P$12+$BH269*Assembly!P$13+$BI269*Assembly!P$14+$BJ269*Assembly!P$15+$BK269*Assembly!P$16+$BL269*Assembly!P$17+$BM269*Assembly!P$18+$BN269*Assembly!P$19+$BO269*Assembly!P$20+$BP269*Assembly!P$21+$BQ269*Assembly!P$22+$BR269*Assembly!P$23+$BS269*Assembly!P$24</f>
        <v>0</v>
      </c>
      <c r="CI269" s="454" t="str">
        <f>$AY269*Assembly!Q$4+$AZ269*Assembly!Q$5+$BA269*Assembly!Q$6+$BB269*Assembly!Q$7+$BC269*Assembly!Q$8+$BD269*Assembly!Q$9+$BE269*Assembly!Q$10+$BF269*Assembly!Q$11+$BG269*Assembly!Q$12+$BH269*Assembly!Q$13+$BI269*Assembly!Q$14+$BJ269*Assembly!Q$15+$BK269*Assembly!Q$16+$BL269*Assembly!Q$17+$BM269*Assembly!Q$18+$BN269*Assembly!Q$19+$BO269*Assembly!Q$20+$BP269*Assembly!Q$21+$BQ269*Assembly!Q$22+$BR269*Assembly!Q$23+$BS269*Assembly!Q$24</f>
        <v>0</v>
      </c>
      <c r="CJ269" s="457" t="str">
        <f>$AY269*Assembly!R$4+$AZ269*Assembly!R$5+$BA269*Assembly!R$6+$BB269*Assembly!R$7+$BC269*Assembly!R$8+$BD269*Assembly!R$9+$BE269*Assembly!R$10+$BF269*Assembly!R$11+$BG269*Assembly!R$12+$BH269*Assembly!R$13+$BI269*Assembly!R$14+$BJ269*Assembly!R$15+$BK269*Assembly!R$16+$BL269*Assembly!R$17+$BM269*Assembly!R$18+$BN269*Assembly!R$19+$BO269*Assembly!R$20+$BP269*Assembly!R$21+$BQ269*Assembly!R$22+$BR269*Assembly!R$23+$BS269*Assembly!R$24</f>
        <v>0</v>
      </c>
      <c r="CK269" s="454" t="str">
        <f>$AY269*Assembly!S$4+$AZ269*Assembly!S$5+$BA269*Assembly!S$6+$BB269*Assembly!S$7+$BC269*Assembly!S$8+$BD269*Assembly!S$9+$BE269*Assembly!S$10+$BF269*Assembly!S$11+$BG269*Assembly!S$12+$BH269*Assembly!S$13+$BI269*Assembly!S$14+$BJ269*Assembly!S$15+$BK269*Assembly!S$16+$BL269*Assembly!S$17+$BM269*Assembly!S$18+$BN269*Assembly!S$19+$BO269*Assembly!S$20+$BP269*Assembly!S$21+$BQ269*Assembly!S$22+$BR269*Assembly!S$23+$BS269*Assembly!S$24</f>
        <v>0</v>
      </c>
      <c r="CL269" s="454" t="str">
        <f>$AY269*Assembly!T$4+$AZ269*Assembly!T$5+$BA269*Assembly!T$6+$BB269*Assembly!T$7+$BC269*Assembly!T$8+$BD269*Assembly!T$9+$BE269*Assembly!T$10+$BF269*Assembly!T$11+$BG269*Assembly!T$12+$BH269*Assembly!T$13+$BI269*Assembly!T$14+$BJ269*Assembly!T$15+$BK269*Assembly!T$16+$BL269*Assembly!T$17+$BM269*Assembly!T$18+$BN269*Assembly!T$19+$BO269*Assembly!T$20+$BP269*Assembly!T$21+$BQ269*Assembly!T$22+$BR269*Assembly!T$23+$BS269*Assembly!T$24</f>
        <v>0</v>
      </c>
      <c r="CM269" s="454" t="str">
        <f>$AY269*Assembly!U$4+$AZ269*Assembly!U$5+$BA269*Assembly!U$6+$BB269*Assembly!U$7+$BC269*Assembly!U$8+$BD269*Assembly!U$9+$BE269*Assembly!U$10+$BF269*Assembly!U$11+$BG269*Assembly!U$12+$BH269*Assembly!U$13+$BI269*Assembly!U$14+$BJ269*Assembly!U$15+$BK269*Assembly!U$16+$BL269*Assembly!U$17+$BM269*Assembly!U$18+$BN269*Assembly!U$19+$BO269*Assembly!U$20+$BP269*Assembly!U$21+$BQ269*Assembly!U$22+$BR269*Assembly!U$23+$BS269*Assembly!U$24</f>
        <v>0</v>
      </c>
      <c r="CN269" s="457" t="str">
        <f>$AY269*Assembly!V$4+$AZ269*Assembly!V$5+$BA269*Assembly!V$6+$BB269*Assembly!V$7+$BC269*Assembly!V$8+$BD269*Assembly!V$9+$BE269*Assembly!V$10+$BF269*Assembly!V$11+$BG269*Assembly!V$12+$BH269*Assembly!V$13+$BI269*Assembly!V$14+$BJ269*Assembly!V$15+$BK269*Assembly!V$16+$BL269*Assembly!V$17+$BM269*Assembly!V$18+$BN269*Assembly!V$19+$BO269*Assembly!V$20+$BP269*Assembly!V$21+$BQ269*Assembly!V$22+$BR269*Assembly!V$23+$BS269*Assembly!V$24</f>
        <v>0</v>
      </c>
      <c r="CO269" s="457" t="str">
        <f>CE269*Refining!$F$3</f>
        <v>171</v>
      </c>
      <c r="CP269" s="457" t="str">
        <f>CF269*Refining!$F$4</f>
        <v>16</v>
      </c>
      <c r="CQ269" s="457" t="str">
        <f>CG269*Refining!$F$5</f>
        <v>13</v>
      </c>
      <c r="CR269" s="457" t="str">
        <f>CH269*Refining!$F$6</f>
        <v>0</v>
      </c>
      <c r="CS269" s="457" t="str">
        <f>CI269*Refining!$F$7</f>
        <v>0</v>
      </c>
      <c r="CT269" s="457" t="str">
        <f>CJ269*Refining!$F$8</f>
        <v>0</v>
      </c>
      <c r="CU269" s="457" t="str">
        <f>CK269*Refining!$F$9</f>
        <v>0</v>
      </c>
      <c r="CV269" s="457" t="str">
        <f>CL269*Refining!$F$10</f>
        <v>0</v>
      </c>
      <c r="CW269" s="457" t="str">
        <f>CM269*Refining!$F$11</f>
        <v>0</v>
      </c>
      <c r="CX269" s="457" t="str">
        <f>CN269*Refining!$F$12</f>
        <v>0</v>
      </c>
      <c r="CY269" s="441" t="str">
        <f t="shared" ref="CY269:DR269" si="1084">IF(CE269 = 0, "", CE269)</f>
        <v>96</v>
      </c>
      <c r="CZ269" s="442" t="str">
        <f t="shared" si="1084"/>
        <v>5</v>
      </c>
      <c r="DA269" s="442" t="str">
        <f t="shared" si="1084"/>
        <v>3</v>
      </c>
      <c r="DB269" s="443" t="str">
        <f t="shared" si="1084"/>
        <v/>
      </c>
      <c r="DC269" s="444" t="str">
        <f t="shared" si="1084"/>
        <v/>
      </c>
      <c r="DD269" s="442" t="str">
        <f t="shared" si="1084"/>
        <v/>
      </c>
      <c r="DE269" s="444" t="str">
        <f t="shared" si="1084"/>
        <v/>
      </c>
      <c r="DF269" s="444" t="str">
        <f t="shared" si="1084"/>
        <v/>
      </c>
      <c r="DG269" s="442" t="str">
        <f t="shared" si="1084"/>
        <v/>
      </c>
      <c r="DH269" s="445" t="str">
        <f t="shared" si="1084"/>
        <v/>
      </c>
      <c r="DI269" s="441" t="str">
        <f t="shared" si="1084"/>
        <v>171</v>
      </c>
      <c r="DJ269" s="442" t="str">
        <f t="shared" si="1084"/>
        <v>16</v>
      </c>
      <c r="DK269" s="442" t="str">
        <f t="shared" si="1084"/>
        <v>13</v>
      </c>
      <c r="DL269" s="442" t="str">
        <f t="shared" si="1084"/>
        <v/>
      </c>
      <c r="DM269" s="446" t="str">
        <f t="shared" si="1084"/>
        <v/>
      </c>
      <c r="DN269" s="442" t="str">
        <f t="shared" si="1084"/>
        <v/>
      </c>
      <c r="DO269" s="442" t="str">
        <f t="shared" si="1084"/>
        <v/>
      </c>
      <c r="DP269" s="442" t="str">
        <f t="shared" si="1084"/>
        <v/>
      </c>
      <c r="DQ269" s="442" t="str">
        <f t="shared" si="1084"/>
        <v/>
      </c>
      <c r="DR269" s="445" t="str">
        <f t="shared" si="1084"/>
        <v/>
      </c>
      <c r="DS269" s="447" t="str">
        <f t="shared" si="15"/>
        <v>104</v>
      </c>
      <c r="DT269" s="448" t="str">
        <f t="shared" si="16"/>
        <v>200</v>
      </c>
      <c r="DU269" s="434" t="str">
        <f>CY269*'Ores &amp; Ingots'!$C$3+CZ269*'Ores &amp; Ingots'!$C$4+DA269*'Ores &amp; Ingots'!$C$5+DB269*'Ores &amp; Ingots'!$C$6+DC269*'Ores &amp; Ingots'!$C$7+DD269*'Ores &amp; Ingots'!$C$8+DE269*'Ores &amp; Ingots'!$C$9+DF269*'Ores &amp; Ingots'!$C$10+DG269*'Ores &amp; Ingots'!$C$11+DH269*'Ores &amp; Ingots'!$C$12</f>
        <v>13</v>
      </c>
      <c r="DV269" s="434" t="str">
        <f>DI269*'Ores &amp; Ingots'!$B$3+DJ269*'Ores &amp; Ingots'!$B$4+DK269*'Ores &amp; Ingots'!$B$5+DL269*'Ores &amp; Ingots'!$B$6+DM269*'Ores &amp; Ingots'!$B$7+DN269*'Ores &amp; Ingots'!$B$8+DO269*'Ores &amp; Ingots'!$B$9+DP269*'Ores &amp; Ingots'!$B$10+DQ269*'Ores &amp; Ingots'!$B$11+DR269*'Ores &amp; Ingots'!$B$12</f>
        <v>74</v>
      </c>
      <c r="DW269" s="448" t="str">
        <f>CY269*Refining!$G$3+CZ269*Refining!$G$4+DA269*Refining!$G$5+DB269*Refining!$G$6+DC269*Refining!$G$7+DD269*Refining!$G$8+DE269*Refining!$G$9+DF269*Refining!$G$10+DG269*Refining!$G$11+DH269*Refining!$G$12</f>
        <v>69</v>
      </c>
      <c r="DX269" s="448" t="str">
        <f t="shared" si="17"/>
        <v>10,748</v>
      </c>
      <c r="DY269" s="449" t="str">
        <f t="shared" si="18"/>
        <v>0.0107</v>
      </c>
      <c r="DZ269" s="447" t="str">
        <f t="shared" si="19"/>
        <v>83</v>
      </c>
      <c r="EA269" s="446" t="str">
        <f t="shared" ref="EA269:EB269" si="1085">DZ269/60</f>
        <v>1.4</v>
      </c>
      <c r="EB269" s="446" t="str">
        <f t="shared" si="1085"/>
        <v>0.0</v>
      </c>
      <c r="EC269" s="450" t="str">
        <f t="shared" si="21"/>
        <v>0.00</v>
      </c>
      <c r="ED269" s="447" t="str">
        <f t="shared" si="22"/>
        <v>11,681</v>
      </c>
      <c r="EE269" s="446" t="str">
        <f t="shared" ref="EE269:EF269" si="1086">ED269/1000</f>
        <v>11.7</v>
      </c>
      <c r="EF269" s="451" t="str">
        <f t="shared" si="1086"/>
        <v>0.01</v>
      </c>
      <c r="EG269" s="452" t="str">
        <f t="shared" si="24"/>
        <v>0.0117</v>
      </c>
      <c r="EH269" s="225" t="s">
        <v>12</v>
      </c>
    </row>
    <row r="270">
      <c r="A270" s="33"/>
      <c r="B270" s="226" t="s">
        <v>1079</v>
      </c>
      <c r="C270" s="227" t="s">
        <v>885</v>
      </c>
      <c r="D270" s="227">
        <v>1.0</v>
      </c>
      <c r="E270" s="227">
        <v>1.0</v>
      </c>
      <c r="F270" s="227">
        <v>1.0</v>
      </c>
      <c r="G270" s="420" t="str">
        <f t="shared" si="5"/>
        <v>0.125</v>
      </c>
      <c r="H270" s="421">
        <v>4.0</v>
      </c>
      <c r="I270" s="421">
        <v>12.0</v>
      </c>
      <c r="J270" s="421" t="str">
        <f>H270/Main!$D$9</f>
        <v>4</v>
      </c>
      <c r="K270" s="421" t="str">
        <f>I270/Main!$D$10</f>
        <v>12</v>
      </c>
      <c r="L270" s="422" t="str">
        <f t="shared" si="6"/>
        <v>3.0</v>
      </c>
      <c r="M270" s="422">
        <v>0.16</v>
      </c>
      <c r="N270" s="423"/>
      <c r="O270" s="423"/>
      <c r="P270" s="423"/>
      <c r="Q270" s="424"/>
      <c r="R270" s="423"/>
      <c r="S270" s="425"/>
      <c r="T270" s="425"/>
      <c r="U270" s="423"/>
      <c r="V270" s="423"/>
      <c r="W270" s="425"/>
      <c r="X270" s="425"/>
      <c r="Y270" s="423"/>
      <c r="Z270" s="423"/>
      <c r="AA270" s="423"/>
      <c r="AB270" s="423"/>
      <c r="AC270" s="523"/>
      <c r="AD270" s="498">
        <v>3.0</v>
      </c>
      <c r="AE270" s="434">
        <v>0.0</v>
      </c>
      <c r="AF270" s="434">
        <v>0.0</v>
      </c>
      <c r="AG270" s="434">
        <v>0.0</v>
      </c>
      <c r="AH270" s="434">
        <v>0.0</v>
      </c>
      <c r="AI270" s="434">
        <v>0.0</v>
      </c>
      <c r="AJ270" s="434">
        <v>0.0</v>
      </c>
      <c r="AK270" s="434">
        <v>0.0</v>
      </c>
      <c r="AL270" s="434">
        <v>0.0</v>
      </c>
      <c r="AM270" s="434">
        <v>0.0</v>
      </c>
      <c r="AN270" s="434">
        <v>0.0</v>
      </c>
      <c r="AO270" s="434">
        <v>1.0</v>
      </c>
      <c r="AP270" s="434">
        <v>0.0</v>
      </c>
      <c r="AQ270" s="434">
        <v>0.0</v>
      </c>
      <c r="AR270" s="434">
        <v>0.0</v>
      </c>
      <c r="AS270" s="434">
        <v>0.0</v>
      </c>
      <c r="AT270" s="434">
        <v>0.0</v>
      </c>
      <c r="AU270" s="434">
        <v>0.0</v>
      </c>
      <c r="AV270" s="434">
        <v>0.0</v>
      </c>
      <c r="AW270" s="434">
        <v>0.0</v>
      </c>
      <c r="AX270" s="434">
        <v>0.0</v>
      </c>
      <c r="AY270" s="537" t="str">
        <f t="shared" ref="AY270:BS270" si="1087">IF(AD270 = 0, "", AD270)</f>
        <v>3</v>
      </c>
      <c r="AZ270" s="430" t="str">
        <f t="shared" si="1087"/>
        <v/>
      </c>
      <c r="BA270" s="430" t="str">
        <f t="shared" si="1087"/>
        <v/>
      </c>
      <c r="BB270" s="430" t="str">
        <f t="shared" si="1087"/>
        <v/>
      </c>
      <c r="BC270" s="430" t="str">
        <f t="shared" si="1087"/>
        <v/>
      </c>
      <c r="BD270" s="430" t="str">
        <f t="shared" si="1087"/>
        <v/>
      </c>
      <c r="BE270" s="430" t="str">
        <f t="shared" si="1087"/>
        <v/>
      </c>
      <c r="BF270" s="430" t="str">
        <f t="shared" si="1087"/>
        <v/>
      </c>
      <c r="BG270" s="430" t="str">
        <f t="shared" si="1087"/>
        <v/>
      </c>
      <c r="BH270" s="430" t="str">
        <f t="shared" si="1087"/>
        <v/>
      </c>
      <c r="BI270" s="430" t="str">
        <f t="shared" si="1087"/>
        <v/>
      </c>
      <c r="BJ270" s="430" t="str">
        <f t="shared" si="1087"/>
        <v>1</v>
      </c>
      <c r="BK270" s="430" t="str">
        <f t="shared" si="1087"/>
        <v/>
      </c>
      <c r="BL270" s="430" t="str">
        <f t="shared" si="1087"/>
        <v/>
      </c>
      <c r="BM270" s="430" t="str">
        <f t="shared" si="1087"/>
        <v/>
      </c>
      <c r="BN270" s="430" t="str">
        <f t="shared" si="1087"/>
        <v/>
      </c>
      <c r="BO270" s="430" t="str">
        <f t="shared" si="1087"/>
        <v/>
      </c>
      <c r="BP270" s="430" t="str">
        <f t="shared" si="1087"/>
        <v/>
      </c>
      <c r="BQ270" s="430" t="str">
        <f t="shared" si="1087"/>
        <v/>
      </c>
      <c r="BR270" s="430" t="str">
        <f t="shared" si="1087"/>
        <v/>
      </c>
      <c r="BS270" s="432" t="str">
        <f t="shared" si="1087"/>
        <v/>
      </c>
      <c r="BT270" s="433" t="str">
        <f>$AY270*Assembly!Y$4+$AZ270*Assembly!Y$5+$BA270*Assembly!Y$6+$BB270*Assembly!Y$7+$BC270*Assembly!Y$8+$BD270*Assembly!Y$9+$BE270*Assembly!Y$10+$BF270*Assembly!Y$11+$BG270*Assembly!Y$12+$BH270*Assembly!Y$13+$BI270*Assembly!Y$14+$BJ270*Assembly!Y$15+$BK270*Assembly!Y$16+$BL270*Assembly!Y$17+$BM270*Assembly!Y$18+$BN270*Assembly!Y$19+$BO270*Assembly!Y$20+$BP270*Assembly!Y$21+$BQ270*Assembly!Y$22+$BR270*Assembly!Y$23+$BS270*Assembly!Y$24</f>
        <v>66</v>
      </c>
      <c r="BU270" s="434" t="str">
        <f t="shared" si="8"/>
        <v>528</v>
      </c>
      <c r="BV270" s="434" t="str">
        <f>$AY270*Assembly!AC$4+$AZ270*Assembly!AC$5+$BA270*Assembly!AC$6+$BB270*Assembly!AC$7+$BC270*Assembly!AC$8+$BD270*Assembly!AC$9+$BE270*Assembly!AC$10+$BF270*Assembly!AC$11+$BG270*Assembly!AC$12+$BH270*Assembly!AC$13+$BI270*Assembly!AC$14+$BJ270*Assembly!AC$15+$BK270*Assembly!AC$16+$BL270*Assembly!AC$17+$BM270*Assembly!AC$18+$BN270*Assembly!AC$19+$BO270*Assembly!AC$20+$BP270*Assembly!AC$21+$BQ270*Assembly!AC$22+$BR270*Assembly!AC$23+$BS270*Assembly!AC$24</f>
        <v>330</v>
      </c>
      <c r="BW270" s="435" t="str">
        <f t="shared" si="9"/>
        <v>5.00</v>
      </c>
      <c r="BX270" s="436" t="str">
        <f t="shared" si="10"/>
        <v>2640</v>
      </c>
      <c r="BY270" s="437" t="str">
        <f t="shared" si="11"/>
        <v>0.6</v>
      </c>
      <c r="BZ270" s="438"/>
      <c r="CA270" s="434" t="str">
        <f>$AY270*Assembly!X$4+$AZ270*Assembly!X$5+$BA270*Assembly!X$6+$BB270*Assembly!X$7+$BC270*Assembly!X$8+$BD270*Assembly!X$9+$BE270*Assembly!X$10+$BF270*Assembly!X$11+$BG270*Assembly!X$12+$BH270*Assembly!X$13+$BI270*Assembly!X$14+$BJ270*Assembly!X$15+$BK270*Assembly!X$16+$BL270*Assembly!X$17+$BM270*Assembly!X$18+$BN270*Assembly!X$19+$BO270*Assembly!X$20+$BP270*Assembly!X$21+$BQ270*Assembly!X$22+$BR270*Assembly!X$23+$BS270*Assembly!X$24</f>
        <v>5</v>
      </c>
      <c r="CB270" s="434" t="str">
        <f t="shared" si="12"/>
        <v>778</v>
      </c>
      <c r="CC270" s="439" t="str">
        <f t="shared" si="13"/>
        <v>0.0008</v>
      </c>
      <c r="CD270" s="440" t="str">
        <f>$AY270*Assembly!AB$4+$AZ270*Assembly!AB$5+$BA270*Assembly!AB$6+$BB270*Assembly!AB$7+$BC270*Assembly!AB$8+$BD270*Assembly!AB$9+$BE270*Assembly!AB$10+$BF270*Assembly!AB$11+$BG270*Assembly!AB$12+$BH270*Assembly!AB$13+$BI270*Assembly!AB$14+$BJ270*Assembly!AB$15+$BK270*Assembly!AB$16+$BL270*Assembly!AB$17+$BM270*Assembly!AB$18+$BN270*Assembly!AB$19+$BO270*Assembly!AB$20+$BP270*Assembly!AB$21+$BQ270*Assembly!AB$22+$BR270*Assembly!AB$23+$BS270*Assembly!AB$24</f>
        <v>24</v>
      </c>
      <c r="CE270" s="424" t="str">
        <f>$AY270*Assembly!M$4+$AZ270*Assembly!M$5+$BA270*Assembly!M$6+$BB270*Assembly!M$7+$BC270*Assembly!M$8+$BD270*Assembly!M$9+$BE270*Assembly!M$10+$BF270*Assembly!M$11+$BG270*Assembly!M$12+$BH270*Assembly!M$13+$BI270*Assembly!M$14+$BJ270*Assembly!M$15+$BK270*Assembly!M$16+$BL270*Assembly!M$17+$BM270*Assembly!M$18+$BN270*Assembly!M$19+$BO270*Assembly!M$20+$BP270*Assembly!M$21+$BQ270*Assembly!M$22+$BR270*Assembly!M$23+$BS270*Assembly!M$24</f>
        <v>75</v>
      </c>
      <c r="CF270" s="424" t="str">
        <f>$AY270*Assembly!N$4+$AZ270*Assembly!N$5+$BA270*Assembly!N$6+$BB270*Assembly!N$7+$BC270*Assembly!N$8+$BD270*Assembly!N$9+$BE270*Assembly!N$10+$BF270*Assembly!N$11+$BG270*Assembly!N$12+$BH270*Assembly!N$13+$BI270*Assembly!N$14+$BJ270*Assembly!N$15+$BK270*Assembly!N$16+$BL270*Assembly!N$17+$BM270*Assembly!N$18+$BN270*Assembly!N$19+$BO270*Assembly!N$20+$BP270*Assembly!N$21+$BQ270*Assembly!N$22+$BR270*Assembly!N$23+$BS270*Assembly!N$24</f>
        <v>5</v>
      </c>
      <c r="CG270" s="424" t="str">
        <f>$AY270*Assembly!O$4+$AZ270*Assembly!O$5+$BA270*Assembly!O$6+$BB270*Assembly!O$7+$BC270*Assembly!O$8+$BD270*Assembly!O$9+$BE270*Assembly!O$10+$BF270*Assembly!O$11+$BG270*Assembly!O$12+$BH270*Assembly!O$13+$BI270*Assembly!O$14+$BJ270*Assembly!O$15+$BK270*Assembly!O$16+$BL270*Assembly!O$17+$BM270*Assembly!O$18+$BN270*Assembly!O$19+$BO270*Assembly!O$20+$BP270*Assembly!O$21+$BQ270*Assembly!O$22+$BR270*Assembly!O$23+$BS270*Assembly!O$24</f>
        <v>3</v>
      </c>
      <c r="CH270" s="421" t="str">
        <f>$AY270*Assembly!P$4+$AZ270*Assembly!P$5+$BA270*Assembly!P$6+$BB270*Assembly!P$7+$BC270*Assembly!P$8+$BD270*Assembly!P$9+$BE270*Assembly!P$10+$BF270*Assembly!P$11+$BG270*Assembly!P$12+$BH270*Assembly!P$13+$BI270*Assembly!P$14+$BJ270*Assembly!P$15+$BK270*Assembly!P$16+$BL270*Assembly!P$17+$BM270*Assembly!P$18+$BN270*Assembly!P$19+$BO270*Assembly!P$20+$BP270*Assembly!P$21+$BQ270*Assembly!P$22+$BR270*Assembly!P$23+$BS270*Assembly!P$24</f>
        <v>0</v>
      </c>
      <c r="CI270" s="421" t="str">
        <f>$AY270*Assembly!Q$4+$AZ270*Assembly!Q$5+$BA270*Assembly!Q$6+$BB270*Assembly!Q$7+$BC270*Assembly!Q$8+$BD270*Assembly!Q$9+$BE270*Assembly!Q$10+$BF270*Assembly!Q$11+$BG270*Assembly!Q$12+$BH270*Assembly!Q$13+$BI270*Assembly!Q$14+$BJ270*Assembly!Q$15+$BK270*Assembly!Q$16+$BL270*Assembly!Q$17+$BM270*Assembly!Q$18+$BN270*Assembly!Q$19+$BO270*Assembly!Q$20+$BP270*Assembly!Q$21+$BQ270*Assembly!Q$22+$BR270*Assembly!Q$23+$BS270*Assembly!Q$24</f>
        <v>0</v>
      </c>
      <c r="CJ270" s="424" t="str">
        <f>$AY270*Assembly!R$4+$AZ270*Assembly!R$5+$BA270*Assembly!R$6+$BB270*Assembly!R$7+$BC270*Assembly!R$8+$BD270*Assembly!R$9+$BE270*Assembly!R$10+$BF270*Assembly!R$11+$BG270*Assembly!R$12+$BH270*Assembly!R$13+$BI270*Assembly!R$14+$BJ270*Assembly!R$15+$BK270*Assembly!R$16+$BL270*Assembly!R$17+$BM270*Assembly!R$18+$BN270*Assembly!R$19+$BO270*Assembly!R$20+$BP270*Assembly!R$21+$BQ270*Assembly!R$22+$BR270*Assembly!R$23+$BS270*Assembly!R$24</f>
        <v>0</v>
      </c>
      <c r="CK270" s="421" t="str">
        <f>$AY270*Assembly!S$4+$AZ270*Assembly!S$5+$BA270*Assembly!S$6+$BB270*Assembly!S$7+$BC270*Assembly!S$8+$BD270*Assembly!S$9+$BE270*Assembly!S$10+$BF270*Assembly!S$11+$BG270*Assembly!S$12+$BH270*Assembly!S$13+$BI270*Assembly!S$14+$BJ270*Assembly!S$15+$BK270*Assembly!S$16+$BL270*Assembly!S$17+$BM270*Assembly!S$18+$BN270*Assembly!S$19+$BO270*Assembly!S$20+$BP270*Assembly!S$21+$BQ270*Assembly!S$22+$BR270*Assembly!S$23+$BS270*Assembly!S$24</f>
        <v>0</v>
      </c>
      <c r="CL270" s="421" t="str">
        <f>$AY270*Assembly!T$4+$AZ270*Assembly!T$5+$BA270*Assembly!T$6+$BB270*Assembly!T$7+$BC270*Assembly!T$8+$BD270*Assembly!T$9+$BE270*Assembly!T$10+$BF270*Assembly!T$11+$BG270*Assembly!T$12+$BH270*Assembly!T$13+$BI270*Assembly!T$14+$BJ270*Assembly!T$15+$BK270*Assembly!T$16+$BL270*Assembly!T$17+$BM270*Assembly!T$18+$BN270*Assembly!T$19+$BO270*Assembly!T$20+$BP270*Assembly!T$21+$BQ270*Assembly!T$22+$BR270*Assembly!T$23+$BS270*Assembly!T$24</f>
        <v>0</v>
      </c>
      <c r="CM270" s="421" t="str">
        <f>$AY270*Assembly!U$4+$AZ270*Assembly!U$5+$BA270*Assembly!U$6+$BB270*Assembly!U$7+$BC270*Assembly!U$8+$BD270*Assembly!U$9+$BE270*Assembly!U$10+$BF270*Assembly!U$11+$BG270*Assembly!U$12+$BH270*Assembly!U$13+$BI270*Assembly!U$14+$BJ270*Assembly!U$15+$BK270*Assembly!U$16+$BL270*Assembly!U$17+$BM270*Assembly!U$18+$BN270*Assembly!U$19+$BO270*Assembly!U$20+$BP270*Assembly!U$21+$BQ270*Assembly!U$22+$BR270*Assembly!U$23+$BS270*Assembly!U$24</f>
        <v>0</v>
      </c>
      <c r="CN270" s="424" t="str">
        <f>$AY270*Assembly!V$4+$AZ270*Assembly!V$5+$BA270*Assembly!V$6+$BB270*Assembly!V$7+$BC270*Assembly!V$8+$BD270*Assembly!V$9+$BE270*Assembly!V$10+$BF270*Assembly!V$11+$BG270*Assembly!V$12+$BH270*Assembly!V$13+$BI270*Assembly!V$14+$BJ270*Assembly!V$15+$BK270*Assembly!V$16+$BL270*Assembly!V$17+$BM270*Assembly!V$18+$BN270*Assembly!V$19+$BO270*Assembly!V$20+$BP270*Assembly!V$21+$BQ270*Assembly!V$22+$BR270*Assembly!V$23+$BS270*Assembly!V$24</f>
        <v>0</v>
      </c>
      <c r="CO270" s="424" t="str">
        <f>CE270*Refining!$F$3</f>
        <v>134</v>
      </c>
      <c r="CP270" s="424" t="str">
        <f>CF270*Refining!$F$4</f>
        <v>16</v>
      </c>
      <c r="CQ270" s="424" t="str">
        <f>CG270*Refining!$F$5</f>
        <v>13</v>
      </c>
      <c r="CR270" s="424" t="str">
        <f>CH270*Refining!$F$6</f>
        <v>0</v>
      </c>
      <c r="CS270" s="424" t="str">
        <f>CI270*Refining!$F$7</f>
        <v>0</v>
      </c>
      <c r="CT270" s="424" t="str">
        <f>CJ270*Refining!$F$8</f>
        <v>0</v>
      </c>
      <c r="CU270" s="424" t="str">
        <f>CK270*Refining!$F$9</f>
        <v>0</v>
      </c>
      <c r="CV270" s="424" t="str">
        <f>CL270*Refining!$F$10</f>
        <v>0</v>
      </c>
      <c r="CW270" s="424" t="str">
        <f>CM270*Refining!$F$11</f>
        <v>0</v>
      </c>
      <c r="CX270" s="424" t="str">
        <f>CN270*Refining!$F$12</f>
        <v>0</v>
      </c>
      <c r="CY270" s="441" t="str">
        <f t="shared" ref="CY270:DR270" si="1088">IF(CE270 = 0, "", CE270)</f>
        <v>75</v>
      </c>
      <c r="CZ270" s="442" t="str">
        <f t="shared" si="1088"/>
        <v>5</v>
      </c>
      <c r="DA270" s="442" t="str">
        <f t="shared" si="1088"/>
        <v>3</v>
      </c>
      <c r="DB270" s="443" t="str">
        <f t="shared" si="1088"/>
        <v/>
      </c>
      <c r="DC270" s="444" t="str">
        <f t="shared" si="1088"/>
        <v/>
      </c>
      <c r="DD270" s="442" t="str">
        <f t="shared" si="1088"/>
        <v/>
      </c>
      <c r="DE270" s="444" t="str">
        <f t="shared" si="1088"/>
        <v/>
      </c>
      <c r="DF270" s="444" t="str">
        <f t="shared" si="1088"/>
        <v/>
      </c>
      <c r="DG270" s="442" t="str">
        <f t="shared" si="1088"/>
        <v/>
      </c>
      <c r="DH270" s="445" t="str">
        <f t="shared" si="1088"/>
        <v/>
      </c>
      <c r="DI270" s="441" t="str">
        <f t="shared" si="1088"/>
        <v>134</v>
      </c>
      <c r="DJ270" s="442" t="str">
        <f t="shared" si="1088"/>
        <v>16</v>
      </c>
      <c r="DK270" s="442" t="str">
        <f t="shared" si="1088"/>
        <v>13</v>
      </c>
      <c r="DL270" s="442" t="str">
        <f t="shared" si="1088"/>
        <v/>
      </c>
      <c r="DM270" s="446" t="str">
        <f t="shared" si="1088"/>
        <v/>
      </c>
      <c r="DN270" s="442" t="str">
        <f t="shared" si="1088"/>
        <v/>
      </c>
      <c r="DO270" s="442" t="str">
        <f t="shared" si="1088"/>
        <v/>
      </c>
      <c r="DP270" s="442" t="str">
        <f t="shared" si="1088"/>
        <v/>
      </c>
      <c r="DQ270" s="442" t="str">
        <f t="shared" si="1088"/>
        <v/>
      </c>
      <c r="DR270" s="445" t="str">
        <f t="shared" si="1088"/>
        <v/>
      </c>
      <c r="DS270" s="447" t="str">
        <f t="shared" si="15"/>
        <v>83</v>
      </c>
      <c r="DT270" s="448" t="str">
        <f t="shared" si="16"/>
        <v>162</v>
      </c>
      <c r="DU270" s="434" t="str">
        <f>CY270*'Ores &amp; Ingots'!$C$3+CZ270*'Ores &amp; Ingots'!$C$4+DA270*'Ores &amp; Ingots'!$C$5+DB270*'Ores &amp; Ingots'!$C$6+DC270*'Ores &amp; Ingots'!$C$7+DD270*'Ores &amp; Ingots'!$C$8+DE270*'Ores &amp; Ingots'!$C$9+DF270*'Ores &amp; Ingots'!$C$10+DG270*'Ores &amp; Ingots'!$C$11+DH270*'Ores &amp; Ingots'!$C$12</f>
        <v>10</v>
      </c>
      <c r="DV270" s="434" t="str">
        <f>DI270*'Ores &amp; Ingots'!$B$3+DJ270*'Ores &amp; Ingots'!$B$4+DK270*'Ores &amp; Ingots'!$B$5+DL270*'Ores &amp; Ingots'!$B$6+DM270*'Ores &amp; Ingots'!$B$7+DN270*'Ores &amp; Ingots'!$B$8+DO270*'Ores &amp; Ingots'!$B$9+DP270*'Ores &amp; Ingots'!$B$10+DQ270*'Ores &amp; Ingots'!$B$11+DR270*'Ores &amp; Ingots'!$B$12</f>
        <v>60</v>
      </c>
      <c r="DW270" s="448" t="str">
        <f>CY270*Refining!$G$3+CZ270*Refining!$G$4+DA270*Refining!$G$5+DB270*Refining!$G$6+DC270*Refining!$G$7+DD270*Refining!$G$8+DE270*Refining!$G$9+DF270*Refining!$G$10+DG270*Refining!$G$11+DH270*Refining!$G$12</f>
        <v>68</v>
      </c>
      <c r="DX270" s="448" t="str">
        <f t="shared" si="17"/>
        <v>10,524</v>
      </c>
      <c r="DY270" s="449" t="str">
        <f t="shared" si="18"/>
        <v>0.0105</v>
      </c>
      <c r="DZ270" s="447" t="str">
        <f t="shared" si="19"/>
        <v>77</v>
      </c>
      <c r="EA270" s="446" t="str">
        <f t="shared" ref="EA270:EB270" si="1089">DZ270/60</f>
        <v>1.3</v>
      </c>
      <c r="EB270" s="446" t="str">
        <f t="shared" si="1089"/>
        <v>0.0</v>
      </c>
      <c r="EC270" s="450" t="str">
        <f t="shared" si="21"/>
        <v>0.00</v>
      </c>
      <c r="ED270" s="447" t="str">
        <f t="shared" si="22"/>
        <v>11,301</v>
      </c>
      <c r="EE270" s="446" t="str">
        <f t="shared" ref="EE270:EF270" si="1090">ED270/1000</f>
        <v>11.3</v>
      </c>
      <c r="EF270" s="451" t="str">
        <f t="shared" si="1090"/>
        <v>0.01</v>
      </c>
      <c r="EG270" s="452" t="str">
        <f t="shared" si="24"/>
        <v>0.0113</v>
      </c>
      <c r="EH270" s="225" t="s">
        <v>12</v>
      </c>
    </row>
    <row r="271">
      <c r="A271" s="33"/>
      <c r="B271" s="336" t="s">
        <v>1080</v>
      </c>
      <c r="C271" s="227" t="s">
        <v>885</v>
      </c>
      <c r="D271" s="227">
        <v>1.0</v>
      </c>
      <c r="E271" s="227">
        <v>1.0</v>
      </c>
      <c r="F271" s="227">
        <v>1.0</v>
      </c>
      <c r="G271" s="453" t="str">
        <f t="shared" si="5"/>
        <v>0.125</v>
      </c>
      <c r="H271" s="454">
        <v>5.0</v>
      </c>
      <c r="I271" s="454">
        <v>12.5</v>
      </c>
      <c r="J271" s="454" t="str">
        <f>H271/Main!$D$9</f>
        <v>5</v>
      </c>
      <c r="K271" s="454" t="str">
        <f>I271/Main!$D$10</f>
        <v>12.5</v>
      </c>
      <c r="L271" s="455" t="str">
        <f t="shared" si="6"/>
        <v>2.5</v>
      </c>
      <c r="M271" s="455">
        <v>1.0</v>
      </c>
      <c r="N271" s="456"/>
      <c r="O271" s="456"/>
      <c r="P271" s="456"/>
      <c r="Q271" s="457"/>
      <c r="R271" s="456"/>
      <c r="S271" s="458"/>
      <c r="T271" s="458"/>
      <c r="U271" s="456"/>
      <c r="V271" s="456"/>
      <c r="W271" s="530"/>
      <c r="X271" s="458"/>
      <c r="Y271" s="456"/>
      <c r="Z271" s="456"/>
      <c r="AA271" s="456"/>
      <c r="AB271" s="456"/>
      <c r="AC271" s="531"/>
      <c r="AD271" s="498">
        <v>3.0</v>
      </c>
      <c r="AE271" s="434">
        <v>0.0</v>
      </c>
      <c r="AF271" s="434">
        <v>0.0</v>
      </c>
      <c r="AG271" s="434">
        <v>0.0</v>
      </c>
      <c r="AH271" s="434">
        <v>0.0</v>
      </c>
      <c r="AI271" s="434">
        <v>0.0</v>
      </c>
      <c r="AJ271" s="434">
        <v>0.0</v>
      </c>
      <c r="AK271" s="434">
        <v>0.0</v>
      </c>
      <c r="AL271" s="434">
        <v>0.0</v>
      </c>
      <c r="AM271" s="434">
        <v>0.0</v>
      </c>
      <c r="AN271" s="434">
        <v>0.0</v>
      </c>
      <c r="AO271" s="434">
        <v>1.0</v>
      </c>
      <c r="AP271" s="434">
        <v>0.0</v>
      </c>
      <c r="AQ271" s="434">
        <v>0.0</v>
      </c>
      <c r="AR271" s="434">
        <v>0.0</v>
      </c>
      <c r="AS271" s="434">
        <v>0.0</v>
      </c>
      <c r="AT271" s="434">
        <v>0.0</v>
      </c>
      <c r="AU271" s="434">
        <v>0.0</v>
      </c>
      <c r="AV271" s="434">
        <v>0.0</v>
      </c>
      <c r="AW271" s="434">
        <v>0.0</v>
      </c>
      <c r="AX271" s="434">
        <v>0.0</v>
      </c>
      <c r="AY271" s="537" t="str">
        <f t="shared" ref="AY271:BS271" si="1091">IF(AD271 = 0, "", AD271)</f>
        <v>3</v>
      </c>
      <c r="AZ271" s="430" t="str">
        <f t="shared" si="1091"/>
        <v/>
      </c>
      <c r="BA271" s="430" t="str">
        <f t="shared" si="1091"/>
        <v/>
      </c>
      <c r="BB271" s="430" t="str">
        <f t="shared" si="1091"/>
        <v/>
      </c>
      <c r="BC271" s="430" t="str">
        <f t="shared" si="1091"/>
        <v/>
      </c>
      <c r="BD271" s="430" t="str">
        <f t="shared" si="1091"/>
        <v/>
      </c>
      <c r="BE271" s="430" t="str">
        <f t="shared" si="1091"/>
        <v/>
      </c>
      <c r="BF271" s="430" t="str">
        <f t="shared" si="1091"/>
        <v/>
      </c>
      <c r="BG271" s="430" t="str">
        <f t="shared" si="1091"/>
        <v/>
      </c>
      <c r="BH271" s="430" t="str">
        <f t="shared" si="1091"/>
        <v/>
      </c>
      <c r="BI271" s="430" t="str">
        <f t="shared" si="1091"/>
        <v/>
      </c>
      <c r="BJ271" s="430" t="str">
        <f t="shared" si="1091"/>
        <v>1</v>
      </c>
      <c r="BK271" s="430" t="str">
        <f t="shared" si="1091"/>
        <v/>
      </c>
      <c r="BL271" s="430" t="str">
        <f t="shared" si="1091"/>
        <v/>
      </c>
      <c r="BM271" s="430" t="str">
        <f t="shared" si="1091"/>
        <v/>
      </c>
      <c r="BN271" s="430" t="str">
        <f t="shared" si="1091"/>
        <v/>
      </c>
      <c r="BO271" s="430" t="str">
        <f t="shared" si="1091"/>
        <v/>
      </c>
      <c r="BP271" s="430" t="str">
        <f t="shared" si="1091"/>
        <v/>
      </c>
      <c r="BQ271" s="430" t="str">
        <f t="shared" si="1091"/>
        <v/>
      </c>
      <c r="BR271" s="430" t="str">
        <f t="shared" si="1091"/>
        <v/>
      </c>
      <c r="BS271" s="432" t="str">
        <f t="shared" si="1091"/>
        <v/>
      </c>
      <c r="BT271" s="433" t="str">
        <f>$AY271*Assembly!Y$4+$AZ271*Assembly!Y$5+$BA271*Assembly!Y$6+$BB271*Assembly!Y$7+$BC271*Assembly!Y$8+$BD271*Assembly!Y$9+$BE271*Assembly!Y$10+$BF271*Assembly!Y$11+$BG271*Assembly!Y$12+$BH271*Assembly!Y$13+$BI271*Assembly!Y$14+$BJ271*Assembly!Y$15+$BK271*Assembly!Y$16+$BL271*Assembly!Y$17+$BM271*Assembly!Y$18+$BN271*Assembly!Y$19+$BO271*Assembly!Y$20+$BP271*Assembly!Y$21+$BQ271*Assembly!Y$22+$BR271*Assembly!Y$23+$BS271*Assembly!Y$24</f>
        <v>66</v>
      </c>
      <c r="BU271" s="434" t="str">
        <f t="shared" si="8"/>
        <v>528</v>
      </c>
      <c r="BV271" s="434" t="str">
        <f>$AY271*Assembly!AC$4+$AZ271*Assembly!AC$5+$BA271*Assembly!AC$6+$BB271*Assembly!AC$7+$BC271*Assembly!AC$8+$BD271*Assembly!AC$9+$BE271*Assembly!AC$10+$BF271*Assembly!AC$11+$BG271*Assembly!AC$12+$BH271*Assembly!AC$13+$BI271*Assembly!AC$14+$BJ271*Assembly!AC$15+$BK271*Assembly!AC$16+$BL271*Assembly!AC$17+$BM271*Assembly!AC$18+$BN271*Assembly!AC$19+$BO271*Assembly!AC$20+$BP271*Assembly!AC$21+$BQ271*Assembly!AC$22+$BR271*Assembly!AC$23+$BS271*Assembly!AC$24</f>
        <v>330</v>
      </c>
      <c r="BW271" s="435" t="str">
        <f t="shared" si="9"/>
        <v>5.00</v>
      </c>
      <c r="BX271" s="436" t="str">
        <f t="shared" si="10"/>
        <v>2640</v>
      </c>
      <c r="BY271" s="437" t="str">
        <f t="shared" si="11"/>
        <v>0.6</v>
      </c>
      <c r="BZ271" s="438"/>
      <c r="CA271" s="434" t="str">
        <f>$AY271*Assembly!X$4+$AZ271*Assembly!X$5+$BA271*Assembly!X$6+$BB271*Assembly!X$7+$BC271*Assembly!X$8+$BD271*Assembly!X$9+$BE271*Assembly!X$10+$BF271*Assembly!X$11+$BG271*Assembly!X$12+$BH271*Assembly!X$13+$BI271*Assembly!X$14+$BJ271*Assembly!X$15+$BK271*Assembly!X$16+$BL271*Assembly!X$17+$BM271*Assembly!X$18+$BN271*Assembly!X$19+$BO271*Assembly!X$20+$BP271*Assembly!X$21+$BQ271*Assembly!X$22+$BR271*Assembly!X$23+$BS271*Assembly!X$24</f>
        <v>5</v>
      </c>
      <c r="CB271" s="434" t="str">
        <f t="shared" si="12"/>
        <v>778</v>
      </c>
      <c r="CC271" s="439" t="str">
        <f t="shared" si="13"/>
        <v>0.0008</v>
      </c>
      <c r="CD271" s="440" t="str">
        <f>$AY271*Assembly!AB$4+$AZ271*Assembly!AB$5+$BA271*Assembly!AB$6+$BB271*Assembly!AB$7+$BC271*Assembly!AB$8+$BD271*Assembly!AB$9+$BE271*Assembly!AB$10+$BF271*Assembly!AB$11+$BG271*Assembly!AB$12+$BH271*Assembly!AB$13+$BI271*Assembly!AB$14+$BJ271*Assembly!AB$15+$BK271*Assembly!AB$16+$BL271*Assembly!AB$17+$BM271*Assembly!AB$18+$BN271*Assembly!AB$19+$BO271*Assembly!AB$20+$BP271*Assembly!AB$21+$BQ271*Assembly!AB$22+$BR271*Assembly!AB$23+$BS271*Assembly!AB$24</f>
        <v>24</v>
      </c>
      <c r="CE271" s="457" t="str">
        <f>$AY271*Assembly!M$4+$AZ271*Assembly!M$5+$BA271*Assembly!M$6+$BB271*Assembly!M$7+$BC271*Assembly!M$8+$BD271*Assembly!M$9+$BE271*Assembly!M$10+$BF271*Assembly!M$11+$BG271*Assembly!M$12+$BH271*Assembly!M$13+$BI271*Assembly!M$14+$BJ271*Assembly!M$15+$BK271*Assembly!M$16+$BL271*Assembly!M$17+$BM271*Assembly!M$18+$BN271*Assembly!M$19+$BO271*Assembly!M$20+$BP271*Assembly!M$21+$BQ271*Assembly!M$22+$BR271*Assembly!M$23+$BS271*Assembly!M$24</f>
        <v>75</v>
      </c>
      <c r="CF271" s="457" t="str">
        <f>$AY271*Assembly!N$4+$AZ271*Assembly!N$5+$BA271*Assembly!N$6+$BB271*Assembly!N$7+$BC271*Assembly!N$8+$BD271*Assembly!N$9+$BE271*Assembly!N$10+$BF271*Assembly!N$11+$BG271*Assembly!N$12+$BH271*Assembly!N$13+$BI271*Assembly!N$14+$BJ271*Assembly!N$15+$BK271*Assembly!N$16+$BL271*Assembly!N$17+$BM271*Assembly!N$18+$BN271*Assembly!N$19+$BO271*Assembly!N$20+$BP271*Assembly!N$21+$BQ271*Assembly!N$22+$BR271*Assembly!N$23+$BS271*Assembly!N$24</f>
        <v>5</v>
      </c>
      <c r="CG271" s="457" t="str">
        <f>$AY271*Assembly!O$4+$AZ271*Assembly!O$5+$BA271*Assembly!O$6+$BB271*Assembly!O$7+$BC271*Assembly!O$8+$BD271*Assembly!O$9+$BE271*Assembly!O$10+$BF271*Assembly!O$11+$BG271*Assembly!O$12+$BH271*Assembly!O$13+$BI271*Assembly!O$14+$BJ271*Assembly!O$15+$BK271*Assembly!O$16+$BL271*Assembly!O$17+$BM271*Assembly!O$18+$BN271*Assembly!O$19+$BO271*Assembly!O$20+$BP271*Assembly!O$21+$BQ271*Assembly!O$22+$BR271*Assembly!O$23+$BS271*Assembly!O$24</f>
        <v>3</v>
      </c>
      <c r="CH271" s="454" t="str">
        <f>$AY271*Assembly!P$4+$AZ271*Assembly!P$5+$BA271*Assembly!P$6+$BB271*Assembly!P$7+$BC271*Assembly!P$8+$BD271*Assembly!P$9+$BE271*Assembly!P$10+$BF271*Assembly!P$11+$BG271*Assembly!P$12+$BH271*Assembly!P$13+$BI271*Assembly!P$14+$BJ271*Assembly!P$15+$BK271*Assembly!P$16+$BL271*Assembly!P$17+$BM271*Assembly!P$18+$BN271*Assembly!P$19+$BO271*Assembly!P$20+$BP271*Assembly!P$21+$BQ271*Assembly!P$22+$BR271*Assembly!P$23+$BS271*Assembly!P$24</f>
        <v>0</v>
      </c>
      <c r="CI271" s="454" t="str">
        <f>$AY271*Assembly!Q$4+$AZ271*Assembly!Q$5+$BA271*Assembly!Q$6+$BB271*Assembly!Q$7+$BC271*Assembly!Q$8+$BD271*Assembly!Q$9+$BE271*Assembly!Q$10+$BF271*Assembly!Q$11+$BG271*Assembly!Q$12+$BH271*Assembly!Q$13+$BI271*Assembly!Q$14+$BJ271*Assembly!Q$15+$BK271*Assembly!Q$16+$BL271*Assembly!Q$17+$BM271*Assembly!Q$18+$BN271*Assembly!Q$19+$BO271*Assembly!Q$20+$BP271*Assembly!Q$21+$BQ271*Assembly!Q$22+$BR271*Assembly!Q$23+$BS271*Assembly!Q$24</f>
        <v>0</v>
      </c>
      <c r="CJ271" s="457" t="str">
        <f>$AY271*Assembly!R$4+$AZ271*Assembly!R$5+$BA271*Assembly!R$6+$BB271*Assembly!R$7+$BC271*Assembly!R$8+$BD271*Assembly!R$9+$BE271*Assembly!R$10+$BF271*Assembly!R$11+$BG271*Assembly!R$12+$BH271*Assembly!R$13+$BI271*Assembly!R$14+$BJ271*Assembly!R$15+$BK271*Assembly!R$16+$BL271*Assembly!R$17+$BM271*Assembly!R$18+$BN271*Assembly!R$19+$BO271*Assembly!R$20+$BP271*Assembly!R$21+$BQ271*Assembly!R$22+$BR271*Assembly!R$23+$BS271*Assembly!R$24</f>
        <v>0</v>
      </c>
      <c r="CK271" s="454" t="str">
        <f>$AY271*Assembly!S$4+$AZ271*Assembly!S$5+$BA271*Assembly!S$6+$BB271*Assembly!S$7+$BC271*Assembly!S$8+$BD271*Assembly!S$9+$BE271*Assembly!S$10+$BF271*Assembly!S$11+$BG271*Assembly!S$12+$BH271*Assembly!S$13+$BI271*Assembly!S$14+$BJ271*Assembly!S$15+$BK271*Assembly!S$16+$BL271*Assembly!S$17+$BM271*Assembly!S$18+$BN271*Assembly!S$19+$BO271*Assembly!S$20+$BP271*Assembly!S$21+$BQ271*Assembly!S$22+$BR271*Assembly!S$23+$BS271*Assembly!S$24</f>
        <v>0</v>
      </c>
      <c r="CL271" s="454" t="str">
        <f>$AY271*Assembly!T$4+$AZ271*Assembly!T$5+$BA271*Assembly!T$6+$BB271*Assembly!T$7+$BC271*Assembly!T$8+$BD271*Assembly!T$9+$BE271*Assembly!T$10+$BF271*Assembly!T$11+$BG271*Assembly!T$12+$BH271*Assembly!T$13+$BI271*Assembly!T$14+$BJ271*Assembly!T$15+$BK271*Assembly!T$16+$BL271*Assembly!T$17+$BM271*Assembly!T$18+$BN271*Assembly!T$19+$BO271*Assembly!T$20+$BP271*Assembly!T$21+$BQ271*Assembly!T$22+$BR271*Assembly!T$23+$BS271*Assembly!T$24</f>
        <v>0</v>
      </c>
      <c r="CM271" s="454" t="str">
        <f>$AY271*Assembly!U$4+$AZ271*Assembly!U$5+$BA271*Assembly!U$6+$BB271*Assembly!U$7+$BC271*Assembly!U$8+$BD271*Assembly!U$9+$BE271*Assembly!U$10+$BF271*Assembly!U$11+$BG271*Assembly!U$12+$BH271*Assembly!U$13+$BI271*Assembly!U$14+$BJ271*Assembly!U$15+$BK271*Assembly!U$16+$BL271*Assembly!U$17+$BM271*Assembly!U$18+$BN271*Assembly!U$19+$BO271*Assembly!U$20+$BP271*Assembly!U$21+$BQ271*Assembly!U$22+$BR271*Assembly!U$23+$BS271*Assembly!U$24</f>
        <v>0</v>
      </c>
      <c r="CN271" s="457" t="str">
        <f>$AY271*Assembly!V$4+$AZ271*Assembly!V$5+$BA271*Assembly!V$6+$BB271*Assembly!V$7+$BC271*Assembly!V$8+$BD271*Assembly!V$9+$BE271*Assembly!V$10+$BF271*Assembly!V$11+$BG271*Assembly!V$12+$BH271*Assembly!V$13+$BI271*Assembly!V$14+$BJ271*Assembly!V$15+$BK271*Assembly!V$16+$BL271*Assembly!V$17+$BM271*Assembly!V$18+$BN271*Assembly!V$19+$BO271*Assembly!V$20+$BP271*Assembly!V$21+$BQ271*Assembly!V$22+$BR271*Assembly!V$23+$BS271*Assembly!V$24</f>
        <v>0</v>
      </c>
      <c r="CO271" s="457" t="str">
        <f>CE271*Refining!$F$3</f>
        <v>134</v>
      </c>
      <c r="CP271" s="457" t="str">
        <f>CF271*Refining!$F$4</f>
        <v>16</v>
      </c>
      <c r="CQ271" s="457" t="str">
        <f>CG271*Refining!$F$5</f>
        <v>13</v>
      </c>
      <c r="CR271" s="457" t="str">
        <f>CH271*Refining!$F$6</f>
        <v>0</v>
      </c>
      <c r="CS271" s="457" t="str">
        <f>CI271*Refining!$F$7</f>
        <v>0</v>
      </c>
      <c r="CT271" s="457" t="str">
        <f>CJ271*Refining!$F$8</f>
        <v>0</v>
      </c>
      <c r="CU271" s="457" t="str">
        <f>CK271*Refining!$F$9</f>
        <v>0</v>
      </c>
      <c r="CV271" s="457" t="str">
        <f>CL271*Refining!$F$10</f>
        <v>0</v>
      </c>
      <c r="CW271" s="457" t="str">
        <f>CM271*Refining!$F$11</f>
        <v>0</v>
      </c>
      <c r="CX271" s="457" t="str">
        <f>CN271*Refining!$F$12</f>
        <v>0</v>
      </c>
      <c r="CY271" s="441" t="str">
        <f t="shared" ref="CY271:DR271" si="1092">IF(CE271 = 0, "", CE271)</f>
        <v>75</v>
      </c>
      <c r="CZ271" s="442" t="str">
        <f t="shared" si="1092"/>
        <v>5</v>
      </c>
      <c r="DA271" s="442" t="str">
        <f t="shared" si="1092"/>
        <v>3</v>
      </c>
      <c r="DB271" s="443" t="str">
        <f t="shared" si="1092"/>
        <v/>
      </c>
      <c r="DC271" s="444" t="str">
        <f t="shared" si="1092"/>
        <v/>
      </c>
      <c r="DD271" s="442" t="str">
        <f t="shared" si="1092"/>
        <v/>
      </c>
      <c r="DE271" s="444" t="str">
        <f t="shared" si="1092"/>
        <v/>
      </c>
      <c r="DF271" s="444" t="str">
        <f t="shared" si="1092"/>
        <v/>
      </c>
      <c r="DG271" s="442" t="str">
        <f t="shared" si="1092"/>
        <v/>
      </c>
      <c r="DH271" s="445" t="str">
        <f t="shared" si="1092"/>
        <v/>
      </c>
      <c r="DI271" s="441" t="str">
        <f t="shared" si="1092"/>
        <v>134</v>
      </c>
      <c r="DJ271" s="442" t="str">
        <f t="shared" si="1092"/>
        <v>16</v>
      </c>
      <c r="DK271" s="442" t="str">
        <f t="shared" si="1092"/>
        <v>13</v>
      </c>
      <c r="DL271" s="442" t="str">
        <f t="shared" si="1092"/>
        <v/>
      </c>
      <c r="DM271" s="446" t="str">
        <f t="shared" si="1092"/>
        <v/>
      </c>
      <c r="DN271" s="442" t="str">
        <f t="shared" si="1092"/>
        <v/>
      </c>
      <c r="DO271" s="442" t="str">
        <f t="shared" si="1092"/>
        <v/>
      </c>
      <c r="DP271" s="442" t="str">
        <f t="shared" si="1092"/>
        <v/>
      </c>
      <c r="DQ271" s="442" t="str">
        <f t="shared" si="1092"/>
        <v/>
      </c>
      <c r="DR271" s="445" t="str">
        <f t="shared" si="1092"/>
        <v/>
      </c>
      <c r="DS271" s="447" t="str">
        <f t="shared" si="15"/>
        <v>83</v>
      </c>
      <c r="DT271" s="448" t="str">
        <f t="shared" si="16"/>
        <v>162</v>
      </c>
      <c r="DU271" s="434" t="str">
        <f>CY271*'Ores &amp; Ingots'!$C$3+CZ271*'Ores &amp; Ingots'!$C$4+DA271*'Ores &amp; Ingots'!$C$5+DB271*'Ores &amp; Ingots'!$C$6+DC271*'Ores &amp; Ingots'!$C$7+DD271*'Ores &amp; Ingots'!$C$8+DE271*'Ores &amp; Ingots'!$C$9+DF271*'Ores &amp; Ingots'!$C$10+DG271*'Ores &amp; Ingots'!$C$11+DH271*'Ores &amp; Ingots'!$C$12</f>
        <v>10</v>
      </c>
      <c r="DV271" s="434" t="str">
        <f>DI271*'Ores &amp; Ingots'!$B$3+DJ271*'Ores &amp; Ingots'!$B$4+DK271*'Ores &amp; Ingots'!$B$5+DL271*'Ores &amp; Ingots'!$B$6+DM271*'Ores &amp; Ingots'!$B$7+DN271*'Ores &amp; Ingots'!$B$8+DO271*'Ores &amp; Ingots'!$B$9+DP271*'Ores &amp; Ingots'!$B$10+DQ271*'Ores &amp; Ingots'!$B$11+DR271*'Ores &amp; Ingots'!$B$12</f>
        <v>60</v>
      </c>
      <c r="DW271" s="448" t="str">
        <f>CY271*Refining!$G$3+CZ271*Refining!$G$4+DA271*Refining!$G$5+DB271*Refining!$G$6+DC271*Refining!$G$7+DD271*Refining!$G$8+DE271*Refining!$G$9+DF271*Refining!$G$10+DG271*Refining!$G$11+DH271*Refining!$G$12</f>
        <v>68</v>
      </c>
      <c r="DX271" s="448" t="str">
        <f t="shared" si="17"/>
        <v>10,524</v>
      </c>
      <c r="DY271" s="449" t="str">
        <f t="shared" si="18"/>
        <v>0.0105</v>
      </c>
      <c r="DZ271" s="447" t="str">
        <f t="shared" si="19"/>
        <v>78</v>
      </c>
      <c r="EA271" s="446" t="str">
        <f t="shared" ref="EA271:EB271" si="1093">DZ271/60</f>
        <v>1.3</v>
      </c>
      <c r="EB271" s="446" t="str">
        <f t="shared" si="1093"/>
        <v>0.0</v>
      </c>
      <c r="EC271" s="450" t="str">
        <f t="shared" si="21"/>
        <v>0.00</v>
      </c>
      <c r="ED271" s="447" t="str">
        <f t="shared" si="22"/>
        <v>11,301</v>
      </c>
      <c r="EE271" s="446" t="str">
        <f t="shared" ref="EE271:EF271" si="1094">ED271/1000</f>
        <v>11.3</v>
      </c>
      <c r="EF271" s="451" t="str">
        <f t="shared" si="1094"/>
        <v>0.01</v>
      </c>
      <c r="EG271" s="452" t="str">
        <f t="shared" si="24"/>
        <v>0.0113</v>
      </c>
      <c r="EH271" s="225" t="s">
        <v>12</v>
      </c>
    </row>
    <row r="272">
      <c r="A272" s="33"/>
      <c r="B272" s="336" t="s">
        <v>1081</v>
      </c>
      <c r="C272" s="227" t="s">
        <v>885</v>
      </c>
      <c r="D272" s="227">
        <v>1.0</v>
      </c>
      <c r="E272" s="227">
        <v>1.0</v>
      </c>
      <c r="F272" s="227">
        <v>1.0</v>
      </c>
      <c r="G272" s="420" t="str">
        <f t="shared" si="5"/>
        <v>0.125</v>
      </c>
      <c r="H272" s="421">
        <v>3.0</v>
      </c>
      <c r="I272" s="421">
        <v>7.5</v>
      </c>
      <c r="J272" s="421" t="str">
        <f>H272/Main!$D$9</f>
        <v>3</v>
      </c>
      <c r="K272" s="421" t="str">
        <f>I272/Main!$D$10</f>
        <v>7.5</v>
      </c>
      <c r="L272" s="422" t="str">
        <f t="shared" si="6"/>
        <v>2.5</v>
      </c>
      <c r="M272" s="422">
        <v>1.0</v>
      </c>
      <c r="N272" s="423"/>
      <c r="O272" s="423"/>
      <c r="P272" s="423"/>
      <c r="Q272" s="424"/>
      <c r="R272" s="423"/>
      <c r="S272" s="425"/>
      <c r="T272" s="425"/>
      <c r="U272" s="423"/>
      <c r="V272" s="423"/>
      <c r="W272" s="425"/>
      <c r="X272" s="425"/>
      <c r="Y272" s="423"/>
      <c r="Z272" s="423"/>
      <c r="AA272" s="423"/>
      <c r="AB272" s="423"/>
      <c r="AC272" s="523"/>
      <c r="AD272" s="498">
        <v>2.0</v>
      </c>
      <c r="AE272" s="434">
        <v>0.0</v>
      </c>
      <c r="AF272" s="434">
        <v>0.0</v>
      </c>
      <c r="AG272" s="434">
        <v>0.0</v>
      </c>
      <c r="AH272" s="434">
        <v>0.0</v>
      </c>
      <c r="AI272" s="434">
        <v>0.0</v>
      </c>
      <c r="AJ272" s="434">
        <v>0.0</v>
      </c>
      <c r="AK272" s="434">
        <v>0.0</v>
      </c>
      <c r="AL272" s="434">
        <v>0.0</v>
      </c>
      <c r="AM272" s="434">
        <v>0.0</v>
      </c>
      <c r="AN272" s="434">
        <v>0.0</v>
      </c>
      <c r="AO272" s="434">
        <v>1.0</v>
      </c>
      <c r="AP272" s="434">
        <v>0.0</v>
      </c>
      <c r="AQ272" s="434">
        <v>0.0</v>
      </c>
      <c r="AR272" s="434">
        <v>0.0</v>
      </c>
      <c r="AS272" s="434">
        <v>0.0</v>
      </c>
      <c r="AT272" s="434">
        <v>0.0</v>
      </c>
      <c r="AU272" s="434">
        <v>0.0</v>
      </c>
      <c r="AV272" s="434">
        <v>0.0</v>
      </c>
      <c r="AW272" s="434">
        <v>0.0</v>
      </c>
      <c r="AX272" s="434">
        <v>0.0</v>
      </c>
      <c r="AY272" s="537" t="str">
        <f t="shared" ref="AY272:BS272" si="1095">IF(AD272 = 0, "", AD272)</f>
        <v>2</v>
      </c>
      <c r="AZ272" s="430" t="str">
        <f t="shared" si="1095"/>
        <v/>
      </c>
      <c r="BA272" s="430" t="str">
        <f t="shared" si="1095"/>
        <v/>
      </c>
      <c r="BB272" s="430" t="str">
        <f t="shared" si="1095"/>
        <v/>
      </c>
      <c r="BC272" s="430" t="str">
        <f t="shared" si="1095"/>
        <v/>
      </c>
      <c r="BD272" s="430" t="str">
        <f t="shared" si="1095"/>
        <v/>
      </c>
      <c r="BE272" s="430" t="str">
        <f t="shared" si="1095"/>
        <v/>
      </c>
      <c r="BF272" s="430" t="str">
        <f t="shared" si="1095"/>
        <v/>
      </c>
      <c r="BG272" s="430" t="str">
        <f t="shared" si="1095"/>
        <v/>
      </c>
      <c r="BH272" s="430" t="str">
        <f t="shared" si="1095"/>
        <v/>
      </c>
      <c r="BI272" s="430" t="str">
        <f t="shared" si="1095"/>
        <v/>
      </c>
      <c r="BJ272" s="430" t="str">
        <f t="shared" si="1095"/>
        <v>1</v>
      </c>
      <c r="BK272" s="430" t="str">
        <f t="shared" si="1095"/>
        <v/>
      </c>
      <c r="BL272" s="430" t="str">
        <f t="shared" si="1095"/>
        <v/>
      </c>
      <c r="BM272" s="430" t="str">
        <f t="shared" si="1095"/>
        <v/>
      </c>
      <c r="BN272" s="430" t="str">
        <f t="shared" si="1095"/>
        <v/>
      </c>
      <c r="BO272" s="430" t="str">
        <f t="shared" si="1095"/>
        <v/>
      </c>
      <c r="BP272" s="430" t="str">
        <f t="shared" si="1095"/>
        <v/>
      </c>
      <c r="BQ272" s="430" t="str">
        <f t="shared" si="1095"/>
        <v/>
      </c>
      <c r="BR272" s="430" t="str">
        <f t="shared" si="1095"/>
        <v/>
      </c>
      <c r="BS272" s="432" t="str">
        <f t="shared" si="1095"/>
        <v/>
      </c>
      <c r="BT272" s="433" t="str">
        <f>$AY272*Assembly!Y$4+$AZ272*Assembly!Y$5+$BA272*Assembly!Y$6+$BB272*Assembly!Y$7+$BC272*Assembly!Y$8+$BD272*Assembly!Y$9+$BE272*Assembly!Y$10+$BF272*Assembly!Y$11+$BG272*Assembly!Y$12+$BH272*Assembly!Y$13+$BI272*Assembly!Y$14+$BJ272*Assembly!Y$15+$BK272*Assembly!Y$16+$BL272*Assembly!Y$17+$BM272*Assembly!Y$18+$BN272*Assembly!Y$19+$BO272*Assembly!Y$20+$BP272*Assembly!Y$21+$BQ272*Assembly!Y$22+$BR272*Assembly!Y$23+$BS272*Assembly!Y$24</f>
        <v>46</v>
      </c>
      <c r="BU272" s="434" t="str">
        <f t="shared" si="8"/>
        <v>368</v>
      </c>
      <c r="BV272" s="434" t="str">
        <f>$AY272*Assembly!AC$4+$AZ272*Assembly!AC$5+$BA272*Assembly!AC$6+$BB272*Assembly!AC$7+$BC272*Assembly!AC$8+$BD272*Assembly!AC$9+$BE272*Assembly!AC$10+$BF272*Assembly!AC$11+$BG272*Assembly!AC$12+$BH272*Assembly!AC$13+$BI272*Assembly!AC$14+$BJ272*Assembly!AC$15+$BK272*Assembly!AC$16+$BL272*Assembly!AC$17+$BM272*Assembly!AC$18+$BN272*Assembly!AC$19+$BO272*Assembly!AC$20+$BP272*Assembly!AC$21+$BQ272*Assembly!AC$22+$BR272*Assembly!AC$23+$BS272*Assembly!AC$24</f>
        <v>230</v>
      </c>
      <c r="BW272" s="435" t="str">
        <f t="shared" si="9"/>
        <v>5.00</v>
      </c>
      <c r="BX272" s="436" t="str">
        <f t="shared" si="10"/>
        <v>1840</v>
      </c>
      <c r="BY272" s="437" t="str">
        <f t="shared" si="11"/>
        <v>0.6</v>
      </c>
      <c r="BZ272" s="438"/>
      <c r="CA272" s="434" t="str">
        <f>$AY272*Assembly!X$4+$AZ272*Assembly!X$5+$BA272*Assembly!X$6+$BB272*Assembly!X$7+$BC272*Assembly!X$8+$BD272*Assembly!X$9+$BE272*Assembly!X$10+$BF272*Assembly!X$11+$BG272*Assembly!X$12+$BH272*Assembly!X$13+$BI272*Assembly!X$14+$BJ272*Assembly!X$15+$BK272*Assembly!X$16+$BL272*Assembly!X$17+$BM272*Assembly!X$18+$BN272*Assembly!X$19+$BO272*Assembly!X$20+$BP272*Assembly!X$21+$BQ272*Assembly!X$22+$BR272*Assembly!X$23+$BS272*Assembly!X$24</f>
        <v>4</v>
      </c>
      <c r="CB272" s="434" t="str">
        <f t="shared" si="12"/>
        <v>622</v>
      </c>
      <c r="CC272" s="439" t="str">
        <f t="shared" si="13"/>
        <v>0.0006</v>
      </c>
      <c r="CD272" s="440" t="str">
        <f>$AY272*Assembly!AB$4+$AZ272*Assembly!AB$5+$BA272*Assembly!AB$6+$BB272*Assembly!AB$7+$BC272*Assembly!AB$8+$BD272*Assembly!AB$9+$BE272*Assembly!AB$10+$BF272*Assembly!AB$11+$BG272*Assembly!AB$12+$BH272*Assembly!AB$13+$BI272*Assembly!AB$14+$BJ272*Assembly!AB$15+$BK272*Assembly!AB$16+$BL272*Assembly!AB$17+$BM272*Assembly!AB$18+$BN272*Assembly!AB$19+$BO272*Assembly!AB$20+$BP272*Assembly!AB$21+$BQ272*Assembly!AB$22+$BR272*Assembly!AB$23+$BS272*Assembly!AB$24</f>
        <v>21</v>
      </c>
      <c r="CE272" s="424" t="str">
        <f>$AY272*Assembly!M$4+$AZ272*Assembly!M$5+$BA272*Assembly!M$6+$BB272*Assembly!M$7+$BC272*Assembly!M$8+$BD272*Assembly!M$9+$BE272*Assembly!M$10+$BF272*Assembly!M$11+$BG272*Assembly!M$12+$BH272*Assembly!M$13+$BI272*Assembly!M$14+$BJ272*Assembly!M$15+$BK272*Assembly!M$16+$BL272*Assembly!M$17+$BM272*Assembly!M$18+$BN272*Assembly!M$19+$BO272*Assembly!M$20+$BP272*Assembly!M$21+$BQ272*Assembly!M$22+$BR272*Assembly!M$23+$BS272*Assembly!M$24</f>
        <v>54</v>
      </c>
      <c r="CF272" s="424" t="str">
        <f>$AY272*Assembly!N$4+$AZ272*Assembly!N$5+$BA272*Assembly!N$6+$BB272*Assembly!N$7+$BC272*Assembly!N$8+$BD272*Assembly!N$9+$BE272*Assembly!N$10+$BF272*Assembly!N$11+$BG272*Assembly!N$12+$BH272*Assembly!N$13+$BI272*Assembly!N$14+$BJ272*Assembly!N$15+$BK272*Assembly!N$16+$BL272*Assembly!N$17+$BM272*Assembly!N$18+$BN272*Assembly!N$19+$BO272*Assembly!N$20+$BP272*Assembly!N$21+$BQ272*Assembly!N$22+$BR272*Assembly!N$23+$BS272*Assembly!N$24</f>
        <v>5</v>
      </c>
      <c r="CG272" s="424" t="str">
        <f>$AY272*Assembly!O$4+$AZ272*Assembly!O$5+$BA272*Assembly!O$6+$BB272*Assembly!O$7+$BC272*Assembly!O$8+$BD272*Assembly!O$9+$BE272*Assembly!O$10+$BF272*Assembly!O$11+$BG272*Assembly!O$12+$BH272*Assembly!O$13+$BI272*Assembly!O$14+$BJ272*Assembly!O$15+$BK272*Assembly!O$16+$BL272*Assembly!O$17+$BM272*Assembly!O$18+$BN272*Assembly!O$19+$BO272*Assembly!O$20+$BP272*Assembly!O$21+$BQ272*Assembly!O$22+$BR272*Assembly!O$23+$BS272*Assembly!O$24</f>
        <v>3</v>
      </c>
      <c r="CH272" s="421" t="str">
        <f>$AY272*Assembly!P$4+$AZ272*Assembly!P$5+$BA272*Assembly!P$6+$BB272*Assembly!P$7+$BC272*Assembly!P$8+$BD272*Assembly!P$9+$BE272*Assembly!P$10+$BF272*Assembly!P$11+$BG272*Assembly!P$12+$BH272*Assembly!P$13+$BI272*Assembly!P$14+$BJ272*Assembly!P$15+$BK272*Assembly!P$16+$BL272*Assembly!P$17+$BM272*Assembly!P$18+$BN272*Assembly!P$19+$BO272*Assembly!P$20+$BP272*Assembly!P$21+$BQ272*Assembly!P$22+$BR272*Assembly!P$23+$BS272*Assembly!P$24</f>
        <v>0</v>
      </c>
      <c r="CI272" s="421" t="str">
        <f>$AY272*Assembly!Q$4+$AZ272*Assembly!Q$5+$BA272*Assembly!Q$6+$BB272*Assembly!Q$7+$BC272*Assembly!Q$8+$BD272*Assembly!Q$9+$BE272*Assembly!Q$10+$BF272*Assembly!Q$11+$BG272*Assembly!Q$12+$BH272*Assembly!Q$13+$BI272*Assembly!Q$14+$BJ272*Assembly!Q$15+$BK272*Assembly!Q$16+$BL272*Assembly!Q$17+$BM272*Assembly!Q$18+$BN272*Assembly!Q$19+$BO272*Assembly!Q$20+$BP272*Assembly!Q$21+$BQ272*Assembly!Q$22+$BR272*Assembly!Q$23+$BS272*Assembly!Q$24</f>
        <v>0</v>
      </c>
      <c r="CJ272" s="424" t="str">
        <f>$AY272*Assembly!R$4+$AZ272*Assembly!R$5+$BA272*Assembly!R$6+$BB272*Assembly!R$7+$BC272*Assembly!R$8+$BD272*Assembly!R$9+$BE272*Assembly!R$10+$BF272*Assembly!R$11+$BG272*Assembly!R$12+$BH272*Assembly!R$13+$BI272*Assembly!R$14+$BJ272*Assembly!R$15+$BK272*Assembly!R$16+$BL272*Assembly!R$17+$BM272*Assembly!R$18+$BN272*Assembly!R$19+$BO272*Assembly!R$20+$BP272*Assembly!R$21+$BQ272*Assembly!R$22+$BR272*Assembly!R$23+$BS272*Assembly!R$24</f>
        <v>0</v>
      </c>
      <c r="CK272" s="421" t="str">
        <f>$AY272*Assembly!S$4+$AZ272*Assembly!S$5+$BA272*Assembly!S$6+$BB272*Assembly!S$7+$BC272*Assembly!S$8+$BD272*Assembly!S$9+$BE272*Assembly!S$10+$BF272*Assembly!S$11+$BG272*Assembly!S$12+$BH272*Assembly!S$13+$BI272*Assembly!S$14+$BJ272*Assembly!S$15+$BK272*Assembly!S$16+$BL272*Assembly!S$17+$BM272*Assembly!S$18+$BN272*Assembly!S$19+$BO272*Assembly!S$20+$BP272*Assembly!S$21+$BQ272*Assembly!S$22+$BR272*Assembly!S$23+$BS272*Assembly!S$24</f>
        <v>0</v>
      </c>
      <c r="CL272" s="421" t="str">
        <f>$AY272*Assembly!T$4+$AZ272*Assembly!T$5+$BA272*Assembly!T$6+$BB272*Assembly!T$7+$BC272*Assembly!T$8+$BD272*Assembly!T$9+$BE272*Assembly!T$10+$BF272*Assembly!T$11+$BG272*Assembly!T$12+$BH272*Assembly!T$13+$BI272*Assembly!T$14+$BJ272*Assembly!T$15+$BK272*Assembly!T$16+$BL272*Assembly!T$17+$BM272*Assembly!T$18+$BN272*Assembly!T$19+$BO272*Assembly!T$20+$BP272*Assembly!T$21+$BQ272*Assembly!T$22+$BR272*Assembly!T$23+$BS272*Assembly!T$24</f>
        <v>0</v>
      </c>
      <c r="CM272" s="421" t="str">
        <f>$AY272*Assembly!U$4+$AZ272*Assembly!U$5+$BA272*Assembly!U$6+$BB272*Assembly!U$7+$BC272*Assembly!U$8+$BD272*Assembly!U$9+$BE272*Assembly!U$10+$BF272*Assembly!U$11+$BG272*Assembly!U$12+$BH272*Assembly!U$13+$BI272*Assembly!U$14+$BJ272*Assembly!U$15+$BK272*Assembly!U$16+$BL272*Assembly!U$17+$BM272*Assembly!U$18+$BN272*Assembly!U$19+$BO272*Assembly!U$20+$BP272*Assembly!U$21+$BQ272*Assembly!U$22+$BR272*Assembly!U$23+$BS272*Assembly!U$24</f>
        <v>0</v>
      </c>
      <c r="CN272" s="424" t="str">
        <f>$AY272*Assembly!V$4+$AZ272*Assembly!V$5+$BA272*Assembly!V$6+$BB272*Assembly!V$7+$BC272*Assembly!V$8+$BD272*Assembly!V$9+$BE272*Assembly!V$10+$BF272*Assembly!V$11+$BG272*Assembly!V$12+$BH272*Assembly!V$13+$BI272*Assembly!V$14+$BJ272*Assembly!V$15+$BK272*Assembly!V$16+$BL272*Assembly!V$17+$BM272*Assembly!V$18+$BN272*Assembly!V$19+$BO272*Assembly!V$20+$BP272*Assembly!V$21+$BQ272*Assembly!V$22+$BR272*Assembly!V$23+$BS272*Assembly!V$24</f>
        <v>0</v>
      </c>
      <c r="CO272" s="424" t="str">
        <f>CE272*Refining!$F$3</f>
        <v>96</v>
      </c>
      <c r="CP272" s="424" t="str">
        <f>CF272*Refining!$F$4</f>
        <v>16</v>
      </c>
      <c r="CQ272" s="424" t="str">
        <f>CG272*Refining!$F$5</f>
        <v>13</v>
      </c>
      <c r="CR272" s="424" t="str">
        <f>CH272*Refining!$F$6</f>
        <v>0</v>
      </c>
      <c r="CS272" s="424" t="str">
        <f>CI272*Refining!$F$7</f>
        <v>0</v>
      </c>
      <c r="CT272" s="424" t="str">
        <f>CJ272*Refining!$F$8</f>
        <v>0</v>
      </c>
      <c r="CU272" s="424" t="str">
        <f>CK272*Refining!$F$9</f>
        <v>0</v>
      </c>
      <c r="CV272" s="424" t="str">
        <f>CL272*Refining!$F$10</f>
        <v>0</v>
      </c>
      <c r="CW272" s="424" t="str">
        <f>CM272*Refining!$F$11</f>
        <v>0</v>
      </c>
      <c r="CX272" s="424" t="str">
        <f>CN272*Refining!$F$12</f>
        <v>0</v>
      </c>
      <c r="CY272" s="441" t="str">
        <f t="shared" ref="CY272:DR272" si="1096">IF(CE272 = 0, "", CE272)</f>
        <v>54</v>
      </c>
      <c r="CZ272" s="442" t="str">
        <f t="shared" si="1096"/>
        <v>5</v>
      </c>
      <c r="DA272" s="442" t="str">
        <f t="shared" si="1096"/>
        <v>3</v>
      </c>
      <c r="DB272" s="443" t="str">
        <f t="shared" si="1096"/>
        <v/>
      </c>
      <c r="DC272" s="444" t="str">
        <f t="shared" si="1096"/>
        <v/>
      </c>
      <c r="DD272" s="442" t="str">
        <f t="shared" si="1096"/>
        <v/>
      </c>
      <c r="DE272" s="444" t="str">
        <f t="shared" si="1096"/>
        <v/>
      </c>
      <c r="DF272" s="444" t="str">
        <f t="shared" si="1096"/>
        <v/>
      </c>
      <c r="DG272" s="442" t="str">
        <f t="shared" si="1096"/>
        <v/>
      </c>
      <c r="DH272" s="445" t="str">
        <f t="shared" si="1096"/>
        <v/>
      </c>
      <c r="DI272" s="441" t="str">
        <f t="shared" si="1096"/>
        <v>96</v>
      </c>
      <c r="DJ272" s="442" t="str">
        <f t="shared" si="1096"/>
        <v>16</v>
      </c>
      <c r="DK272" s="442" t="str">
        <f t="shared" si="1096"/>
        <v>13</v>
      </c>
      <c r="DL272" s="442" t="str">
        <f t="shared" si="1096"/>
        <v/>
      </c>
      <c r="DM272" s="446" t="str">
        <f t="shared" si="1096"/>
        <v/>
      </c>
      <c r="DN272" s="442" t="str">
        <f t="shared" si="1096"/>
        <v/>
      </c>
      <c r="DO272" s="442" t="str">
        <f t="shared" si="1096"/>
        <v/>
      </c>
      <c r="DP272" s="442" t="str">
        <f t="shared" si="1096"/>
        <v/>
      </c>
      <c r="DQ272" s="442" t="str">
        <f t="shared" si="1096"/>
        <v/>
      </c>
      <c r="DR272" s="445" t="str">
        <f t="shared" si="1096"/>
        <v/>
      </c>
      <c r="DS272" s="447" t="str">
        <f t="shared" si="15"/>
        <v>62</v>
      </c>
      <c r="DT272" s="448" t="str">
        <f t="shared" si="16"/>
        <v>125</v>
      </c>
      <c r="DU272" s="434" t="str">
        <f>CY272*'Ores &amp; Ingots'!$C$3+CZ272*'Ores &amp; Ingots'!$C$4+DA272*'Ores &amp; Ingots'!$C$5+DB272*'Ores &amp; Ingots'!$C$6+DC272*'Ores &amp; Ingots'!$C$7+DD272*'Ores &amp; Ingots'!$C$8+DE272*'Ores &amp; Ingots'!$C$9+DF272*'Ores &amp; Ingots'!$C$10+DG272*'Ores &amp; Ingots'!$C$11+DH272*'Ores &amp; Ingots'!$C$12</f>
        <v>8</v>
      </c>
      <c r="DV272" s="434" t="str">
        <f>DI272*'Ores &amp; Ingots'!$B$3+DJ272*'Ores &amp; Ingots'!$B$4+DK272*'Ores &amp; Ingots'!$B$5+DL272*'Ores &amp; Ingots'!$B$6+DM272*'Ores &amp; Ingots'!$B$7+DN272*'Ores &amp; Ingots'!$B$8+DO272*'Ores &amp; Ingots'!$B$9+DP272*'Ores &amp; Ingots'!$B$10+DQ272*'Ores &amp; Ingots'!$B$11+DR272*'Ores &amp; Ingots'!$B$12</f>
        <v>46</v>
      </c>
      <c r="DW272" s="448" t="str">
        <f>CY272*Refining!$G$3+CZ272*Refining!$G$4+DA272*Refining!$G$5+DB272*Refining!$G$6+DC272*Refining!$G$7+DD272*Refining!$G$8+DE272*Refining!$G$9+DF272*Refining!$G$10+DG272*Refining!$G$11+DH272*Refining!$G$12</f>
        <v>66</v>
      </c>
      <c r="DX272" s="448" t="str">
        <f t="shared" si="17"/>
        <v>10,299</v>
      </c>
      <c r="DY272" s="449" t="str">
        <f t="shared" si="18"/>
        <v>0.0103</v>
      </c>
      <c r="DZ272" s="447" t="str">
        <f t="shared" si="19"/>
        <v>73</v>
      </c>
      <c r="EA272" s="446" t="str">
        <f t="shared" ref="EA272:EB272" si="1097">DZ272/60</f>
        <v>1.2</v>
      </c>
      <c r="EB272" s="446" t="str">
        <f t="shared" si="1097"/>
        <v>0.0</v>
      </c>
      <c r="EC272" s="450" t="str">
        <f t="shared" si="21"/>
        <v>0.00</v>
      </c>
      <c r="ED272" s="447" t="str">
        <f t="shared" si="22"/>
        <v>10,921</v>
      </c>
      <c r="EE272" s="446" t="str">
        <f t="shared" ref="EE272:EF272" si="1098">ED272/1000</f>
        <v>10.9</v>
      </c>
      <c r="EF272" s="451" t="str">
        <f t="shared" si="1098"/>
        <v>0.01</v>
      </c>
      <c r="EG272" s="452" t="str">
        <f t="shared" si="24"/>
        <v>0.0109</v>
      </c>
      <c r="EH272" s="225" t="s">
        <v>12</v>
      </c>
    </row>
    <row r="273">
      <c r="A273" s="33"/>
      <c r="B273" s="336" t="s">
        <v>1082</v>
      </c>
      <c r="C273" s="227" t="s">
        <v>885</v>
      </c>
      <c r="D273" s="227">
        <v>1.0</v>
      </c>
      <c r="E273" s="227">
        <v>1.0</v>
      </c>
      <c r="F273" s="227">
        <v>1.0</v>
      </c>
      <c r="G273" s="453" t="str">
        <f t="shared" si="5"/>
        <v>0.125</v>
      </c>
      <c r="H273" s="454">
        <v>5.0</v>
      </c>
      <c r="I273" s="454">
        <v>12.5</v>
      </c>
      <c r="J273" s="454" t="str">
        <f>H273/Main!$D$9</f>
        <v>5</v>
      </c>
      <c r="K273" s="454" t="str">
        <f>I273/Main!$D$10</f>
        <v>12.5</v>
      </c>
      <c r="L273" s="455" t="str">
        <f t="shared" si="6"/>
        <v>2.5</v>
      </c>
      <c r="M273" s="455">
        <v>1.0</v>
      </c>
      <c r="N273" s="456"/>
      <c r="O273" s="456"/>
      <c r="P273" s="456"/>
      <c r="Q273" s="457"/>
      <c r="R273" s="456"/>
      <c r="S273" s="458"/>
      <c r="T273" s="458"/>
      <c r="U273" s="456"/>
      <c r="V273" s="456"/>
      <c r="W273" s="530"/>
      <c r="X273" s="458"/>
      <c r="Y273" s="456"/>
      <c r="Z273" s="456"/>
      <c r="AA273" s="456"/>
      <c r="AB273" s="456"/>
      <c r="AC273" s="531"/>
      <c r="AD273" s="498">
        <v>3.0</v>
      </c>
      <c r="AE273" s="434">
        <v>0.0</v>
      </c>
      <c r="AF273" s="434">
        <v>0.0</v>
      </c>
      <c r="AG273" s="434">
        <v>0.0</v>
      </c>
      <c r="AH273" s="434">
        <v>0.0</v>
      </c>
      <c r="AI273" s="434">
        <v>0.0</v>
      </c>
      <c r="AJ273" s="434">
        <v>0.0</v>
      </c>
      <c r="AK273" s="434">
        <v>0.0</v>
      </c>
      <c r="AL273" s="434">
        <v>0.0</v>
      </c>
      <c r="AM273" s="434">
        <v>0.0</v>
      </c>
      <c r="AN273" s="434">
        <v>0.0</v>
      </c>
      <c r="AO273" s="434">
        <v>1.0</v>
      </c>
      <c r="AP273" s="434">
        <v>0.0</v>
      </c>
      <c r="AQ273" s="434">
        <v>0.0</v>
      </c>
      <c r="AR273" s="434">
        <v>0.0</v>
      </c>
      <c r="AS273" s="434">
        <v>0.0</v>
      </c>
      <c r="AT273" s="434">
        <v>0.0</v>
      </c>
      <c r="AU273" s="434">
        <v>0.0</v>
      </c>
      <c r="AV273" s="434">
        <v>0.0</v>
      </c>
      <c r="AW273" s="434">
        <v>0.0</v>
      </c>
      <c r="AX273" s="434">
        <v>0.0</v>
      </c>
      <c r="AY273" s="537" t="str">
        <f t="shared" ref="AY273:BS273" si="1099">IF(AD273 = 0, "", AD273)</f>
        <v>3</v>
      </c>
      <c r="AZ273" s="430" t="str">
        <f t="shared" si="1099"/>
        <v/>
      </c>
      <c r="BA273" s="430" t="str">
        <f t="shared" si="1099"/>
        <v/>
      </c>
      <c r="BB273" s="430" t="str">
        <f t="shared" si="1099"/>
        <v/>
      </c>
      <c r="BC273" s="430" t="str">
        <f t="shared" si="1099"/>
        <v/>
      </c>
      <c r="BD273" s="430" t="str">
        <f t="shared" si="1099"/>
        <v/>
      </c>
      <c r="BE273" s="430" t="str">
        <f t="shared" si="1099"/>
        <v/>
      </c>
      <c r="BF273" s="430" t="str">
        <f t="shared" si="1099"/>
        <v/>
      </c>
      <c r="BG273" s="430" t="str">
        <f t="shared" si="1099"/>
        <v/>
      </c>
      <c r="BH273" s="430" t="str">
        <f t="shared" si="1099"/>
        <v/>
      </c>
      <c r="BI273" s="430" t="str">
        <f t="shared" si="1099"/>
        <v/>
      </c>
      <c r="BJ273" s="430" t="str">
        <f t="shared" si="1099"/>
        <v>1</v>
      </c>
      <c r="BK273" s="430" t="str">
        <f t="shared" si="1099"/>
        <v/>
      </c>
      <c r="BL273" s="430" t="str">
        <f t="shared" si="1099"/>
        <v/>
      </c>
      <c r="BM273" s="430" t="str">
        <f t="shared" si="1099"/>
        <v/>
      </c>
      <c r="BN273" s="430" t="str">
        <f t="shared" si="1099"/>
        <v/>
      </c>
      <c r="BO273" s="430" t="str">
        <f t="shared" si="1099"/>
        <v/>
      </c>
      <c r="BP273" s="430" t="str">
        <f t="shared" si="1099"/>
        <v/>
      </c>
      <c r="BQ273" s="430" t="str">
        <f t="shared" si="1099"/>
        <v/>
      </c>
      <c r="BR273" s="430" t="str">
        <f t="shared" si="1099"/>
        <v/>
      </c>
      <c r="BS273" s="432" t="str">
        <f t="shared" si="1099"/>
        <v/>
      </c>
      <c r="BT273" s="433" t="str">
        <f>$AY273*Assembly!Y$4+$AZ273*Assembly!Y$5+$BA273*Assembly!Y$6+$BB273*Assembly!Y$7+$BC273*Assembly!Y$8+$BD273*Assembly!Y$9+$BE273*Assembly!Y$10+$BF273*Assembly!Y$11+$BG273*Assembly!Y$12+$BH273*Assembly!Y$13+$BI273*Assembly!Y$14+$BJ273*Assembly!Y$15+$BK273*Assembly!Y$16+$BL273*Assembly!Y$17+$BM273*Assembly!Y$18+$BN273*Assembly!Y$19+$BO273*Assembly!Y$20+$BP273*Assembly!Y$21+$BQ273*Assembly!Y$22+$BR273*Assembly!Y$23+$BS273*Assembly!Y$24</f>
        <v>66</v>
      </c>
      <c r="BU273" s="434" t="str">
        <f t="shared" si="8"/>
        <v>528</v>
      </c>
      <c r="BV273" s="434" t="str">
        <f>$AY273*Assembly!AC$4+$AZ273*Assembly!AC$5+$BA273*Assembly!AC$6+$BB273*Assembly!AC$7+$BC273*Assembly!AC$8+$BD273*Assembly!AC$9+$BE273*Assembly!AC$10+$BF273*Assembly!AC$11+$BG273*Assembly!AC$12+$BH273*Assembly!AC$13+$BI273*Assembly!AC$14+$BJ273*Assembly!AC$15+$BK273*Assembly!AC$16+$BL273*Assembly!AC$17+$BM273*Assembly!AC$18+$BN273*Assembly!AC$19+$BO273*Assembly!AC$20+$BP273*Assembly!AC$21+$BQ273*Assembly!AC$22+$BR273*Assembly!AC$23+$BS273*Assembly!AC$24</f>
        <v>330</v>
      </c>
      <c r="BW273" s="435" t="str">
        <f t="shared" si="9"/>
        <v>5.00</v>
      </c>
      <c r="BX273" s="436" t="str">
        <f t="shared" si="10"/>
        <v>2640</v>
      </c>
      <c r="BY273" s="437" t="str">
        <f t="shared" si="11"/>
        <v>0.6</v>
      </c>
      <c r="BZ273" s="438"/>
      <c r="CA273" s="434" t="str">
        <f>$AY273*Assembly!X$4+$AZ273*Assembly!X$5+$BA273*Assembly!X$6+$BB273*Assembly!X$7+$BC273*Assembly!X$8+$BD273*Assembly!X$9+$BE273*Assembly!X$10+$BF273*Assembly!X$11+$BG273*Assembly!X$12+$BH273*Assembly!X$13+$BI273*Assembly!X$14+$BJ273*Assembly!X$15+$BK273*Assembly!X$16+$BL273*Assembly!X$17+$BM273*Assembly!X$18+$BN273*Assembly!X$19+$BO273*Assembly!X$20+$BP273*Assembly!X$21+$BQ273*Assembly!X$22+$BR273*Assembly!X$23+$BS273*Assembly!X$24</f>
        <v>5</v>
      </c>
      <c r="CB273" s="434" t="str">
        <f t="shared" si="12"/>
        <v>778</v>
      </c>
      <c r="CC273" s="439" t="str">
        <f t="shared" si="13"/>
        <v>0.0008</v>
      </c>
      <c r="CD273" s="440" t="str">
        <f>$AY273*Assembly!AB$4+$AZ273*Assembly!AB$5+$BA273*Assembly!AB$6+$BB273*Assembly!AB$7+$BC273*Assembly!AB$8+$BD273*Assembly!AB$9+$BE273*Assembly!AB$10+$BF273*Assembly!AB$11+$BG273*Assembly!AB$12+$BH273*Assembly!AB$13+$BI273*Assembly!AB$14+$BJ273*Assembly!AB$15+$BK273*Assembly!AB$16+$BL273*Assembly!AB$17+$BM273*Assembly!AB$18+$BN273*Assembly!AB$19+$BO273*Assembly!AB$20+$BP273*Assembly!AB$21+$BQ273*Assembly!AB$22+$BR273*Assembly!AB$23+$BS273*Assembly!AB$24</f>
        <v>24</v>
      </c>
      <c r="CE273" s="457" t="str">
        <f>$AY273*Assembly!M$4+$AZ273*Assembly!M$5+$BA273*Assembly!M$6+$BB273*Assembly!M$7+$BC273*Assembly!M$8+$BD273*Assembly!M$9+$BE273*Assembly!M$10+$BF273*Assembly!M$11+$BG273*Assembly!M$12+$BH273*Assembly!M$13+$BI273*Assembly!M$14+$BJ273*Assembly!M$15+$BK273*Assembly!M$16+$BL273*Assembly!M$17+$BM273*Assembly!M$18+$BN273*Assembly!M$19+$BO273*Assembly!M$20+$BP273*Assembly!M$21+$BQ273*Assembly!M$22+$BR273*Assembly!M$23+$BS273*Assembly!M$24</f>
        <v>75</v>
      </c>
      <c r="CF273" s="457" t="str">
        <f>$AY273*Assembly!N$4+$AZ273*Assembly!N$5+$BA273*Assembly!N$6+$BB273*Assembly!N$7+$BC273*Assembly!N$8+$BD273*Assembly!N$9+$BE273*Assembly!N$10+$BF273*Assembly!N$11+$BG273*Assembly!N$12+$BH273*Assembly!N$13+$BI273*Assembly!N$14+$BJ273*Assembly!N$15+$BK273*Assembly!N$16+$BL273*Assembly!N$17+$BM273*Assembly!N$18+$BN273*Assembly!N$19+$BO273*Assembly!N$20+$BP273*Assembly!N$21+$BQ273*Assembly!N$22+$BR273*Assembly!N$23+$BS273*Assembly!N$24</f>
        <v>5</v>
      </c>
      <c r="CG273" s="457" t="str">
        <f>$AY273*Assembly!O$4+$AZ273*Assembly!O$5+$BA273*Assembly!O$6+$BB273*Assembly!O$7+$BC273*Assembly!O$8+$BD273*Assembly!O$9+$BE273*Assembly!O$10+$BF273*Assembly!O$11+$BG273*Assembly!O$12+$BH273*Assembly!O$13+$BI273*Assembly!O$14+$BJ273*Assembly!O$15+$BK273*Assembly!O$16+$BL273*Assembly!O$17+$BM273*Assembly!O$18+$BN273*Assembly!O$19+$BO273*Assembly!O$20+$BP273*Assembly!O$21+$BQ273*Assembly!O$22+$BR273*Assembly!O$23+$BS273*Assembly!O$24</f>
        <v>3</v>
      </c>
      <c r="CH273" s="454" t="str">
        <f>$AY273*Assembly!P$4+$AZ273*Assembly!P$5+$BA273*Assembly!P$6+$BB273*Assembly!P$7+$BC273*Assembly!P$8+$BD273*Assembly!P$9+$BE273*Assembly!P$10+$BF273*Assembly!P$11+$BG273*Assembly!P$12+$BH273*Assembly!P$13+$BI273*Assembly!P$14+$BJ273*Assembly!P$15+$BK273*Assembly!P$16+$BL273*Assembly!P$17+$BM273*Assembly!P$18+$BN273*Assembly!P$19+$BO273*Assembly!P$20+$BP273*Assembly!P$21+$BQ273*Assembly!P$22+$BR273*Assembly!P$23+$BS273*Assembly!P$24</f>
        <v>0</v>
      </c>
      <c r="CI273" s="454" t="str">
        <f>$AY273*Assembly!Q$4+$AZ273*Assembly!Q$5+$BA273*Assembly!Q$6+$BB273*Assembly!Q$7+$BC273*Assembly!Q$8+$BD273*Assembly!Q$9+$BE273*Assembly!Q$10+$BF273*Assembly!Q$11+$BG273*Assembly!Q$12+$BH273*Assembly!Q$13+$BI273*Assembly!Q$14+$BJ273*Assembly!Q$15+$BK273*Assembly!Q$16+$BL273*Assembly!Q$17+$BM273*Assembly!Q$18+$BN273*Assembly!Q$19+$BO273*Assembly!Q$20+$BP273*Assembly!Q$21+$BQ273*Assembly!Q$22+$BR273*Assembly!Q$23+$BS273*Assembly!Q$24</f>
        <v>0</v>
      </c>
      <c r="CJ273" s="457" t="str">
        <f>$AY273*Assembly!R$4+$AZ273*Assembly!R$5+$BA273*Assembly!R$6+$BB273*Assembly!R$7+$BC273*Assembly!R$8+$BD273*Assembly!R$9+$BE273*Assembly!R$10+$BF273*Assembly!R$11+$BG273*Assembly!R$12+$BH273*Assembly!R$13+$BI273*Assembly!R$14+$BJ273*Assembly!R$15+$BK273*Assembly!R$16+$BL273*Assembly!R$17+$BM273*Assembly!R$18+$BN273*Assembly!R$19+$BO273*Assembly!R$20+$BP273*Assembly!R$21+$BQ273*Assembly!R$22+$BR273*Assembly!R$23+$BS273*Assembly!R$24</f>
        <v>0</v>
      </c>
      <c r="CK273" s="454" t="str">
        <f>$AY273*Assembly!S$4+$AZ273*Assembly!S$5+$BA273*Assembly!S$6+$BB273*Assembly!S$7+$BC273*Assembly!S$8+$BD273*Assembly!S$9+$BE273*Assembly!S$10+$BF273*Assembly!S$11+$BG273*Assembly!S$12+$BH273*Assembly!S$13+$BI273*Assembly!S$14+$BJ273*Assembly!S$15+$BK273*Assembly!S$16+$BL273*Assembly!S$17+$BM273*Assembly!S$18+$BN273*Assembly!S$19+$BO273*Assembly!S$20+$BP273*Assembly!S$21+$BQ273*Assembly!S$22+$BR273*Assembly!S$23+$BS273*Assembly!S$24</f>
        <v>0</v>
      </c>
      <c r="CL273" s="454" t="str">
        <f>$AY273*Assembly!T$4+$AZ273*Assembly!T$5+$BA273*Assembly!T$6+$BB273*Assembly!T$7+$BC273*Assembly!T$8+$BD273*Assembly!T$9+$BE273*Assembly!T$10+$BF273*Assembly!T$11+$BG273*Assembly!T$12+$BH273*Assembly!T$13+$BI273*Assembly!T$14+$BJ273*Assembly!T$15+$BK273*Assembly!T$16+$BL273*Assembly!T$17+$BM273*Assembly!T$18+$BN273*Assembly!T$19+$BO273*Assembly!T$20+$BP273*Assembly!T$21+$BQ273*Assembly!T$22+$BR273*Assembly!T$23+$BS273*Assembly!T$24</f>
        <v>0</v>
      </c>
      <c r="CM273" s="454" t="str">
        <f>$AY273*Assembly!U$4+$AZ273*Assembly!U$5+$BA273*Assembly!U$6+$BB273*Assembly!U$7+$BC273*Assembly!U$8+$BD273*Assembly!U$9+$BE273*Assembly!U$10+$BF273*Assembly!U$11+$BG273*Assembly!U$12+$BH273*Assembly!U$13+$BI273*Assembly!U$14+$BJ273*Assembly!U$15+$BK273*Assembly!U$16+$BL273*Assembly!U$17+$BM273*Assembly!U$18+$BN273*Assembly!U$19+$BO273*Assembly!U$20+$BP273*Assembly!U$21+$BQ273*Assembly!U$22+$BR273*Assembly!U$23+$BS273*Assembly!U$24</f>
        <v>0</v>
      </c>
      <c r="CN273" s="457" t="str">
        <f>$AY273*Assembly!V$4+$AZ273*Assembly!V$5+$BA273*Assembly!V$6+$BB273*Assembly!V$7+$BC273*Assembly!V$8+$BD273*Assembly!V$9+$BE273*Assembly!V$10+$BF273*Assembly!V$11+$BG273*Assembly!V$12+$BH273*Assembly!V$13+$BI273*Assembly!V$14+$BJ273*Assembly!V$15+$BK273*Assembly!V$16+$BL273*Assembly!V$17+$BM273*Assembly!V$18+$BN273*Assembly!V$19+$BO273*Assembly!V$20+$BP273*Assembly!V$21+$BQ273*Assembly!V$22+$BR273*Assembly!V$23+$BS273*Assembly!V$24</f>
        <v>0</v>
      </c>
      <c r="CO273" s="457" t="str">
        <f>CE273*Refining!$F$3</f>
        <v>134</v>
      </c>
      <c r="CP273" s="457" t="str">
        <f>CF273*Refining!$F$4</f>
        <v>16</v>
      </c>
      <c r="CQ273" s="457" t="str">
        <f>CG273*Refining!$F$5</f>
        <v>13</v>
      </c>
      <c r="CR273" s="457" t="str">
        <f>CH273*Refining!$F$6</f>
        <v>0</v>
      </c>
      <c r="CS273" s="457" t="str">
        <f>CI273*Refining!$F$7</f>
        <v>0</v>
      </c>
      <c r="CT273" s="457" t="str">
        <f>CJ273*Refining!$F$8</f>
        <v>0</v>
      </c>
      <c r="CU273" s="457" t="str">
        <f>CK273*Refining!$F$9</f>
        <v>0</v>
      </c>
      <c r="CV273" s="457" t="str">
        <f>CL273*Refining!$F$10</f>
        <v>0</v>
      </c>
      <c r="CW273" s="457" t="str">
        <f>CM273*Refining!$F$11</f>
        <v>0</v>
      </c>
      <c r="CX273" s="457" t="str">
        <f>CN273*Refining!$F$12</f>
        <v>0</v>
      </c>
      <c r="CY273" s="441" t="str">
        <f t="shared" ref="CY273:DR273" si="1100">IF(CE273 = 0, "", CE273)</f>
        <v>75</v>
      </c>
      <c r="CZ273" s="442" t="str">
        <f t="shared" si="1100"/>
        <v>5</v>
      </c>
      <c r="DA273" s="442" t="str">
        <f t="shared" si="1100"/>
        <v>3</v>
      </c>
      <c r="DB273" s="443" t="str">
        <f t="shared" si="1100"/>
        <v/>
      </c>
      <c r="DC273" s="444" t="str">
        <f t="shared" si="1100"/>
        <v/>
      </c>
      <c r="DD273" s="442" t="str">
        <f t="shared" si="1100"/>
        <v/>
      </c>
      <c r="DE273" s="444" t="str">
        <f t="shared" si="1100"/>
        <v/>
      </c>
      <c r="DF273" s="444" t="str">
        <f t="shared" si="1100"/>
        <v/>
      </c>
      <c r="DG273" s="442" t="str">
        <f t="shared" si="1100"/>
        <v/>
      </c>
      <c r="DH273" s="445" t="str">
        <f t="shared" si="1100"/>
        <v/>
      </c>
      <c r="DI273" s="441" t="str">
        <f t="shared" si="1100"/>
        <v>134</v>
      </c>
      <c r="DJ273" s="442" t="str">
        <f t="shared" si="1100"/>
        <v>16</v>
      </c>
      <c r="DK273" s="442" t="str">
        <f t="shared" si="1100"/>
        <v>13</v>
      </c>
      <c r="DL273" s="442" t="str">
        <f t="shared" si="1100"/>
        <v/>
      </c>
      <c r="DM273" s="446" t="str">
        <f t="shared" si="1100"/>
        <v/>
      </c>
      <c r="DN273" s="442" t="str">
        <f t="shared" si="1100"/>
        <v/>
      </c>
      <c r="DO273" s="442" t="str">
        <f t="shared" si="1100"/>
        <v/>
      </c>
      <c r="DP273" s="442" t="str">
        <f t="shared" si="1100"/>
        <v/>
      </c>
      <c r="DQ273" s="442" t="str">
        <f t="shared" si="1100"/>
        <v/>
      </c>
      <c r="DR273" s="445" t="str">
        <f t="shared" si="1100"/>
        <v/>
      </c>
      <c r="DS273" s="447" t="str">
        <f t="shared" si="15"/>
        <v>83</v>
      </c>
      <c r="DT273" s="448" t="str">
        <f t="shared" si="16"/>
        <v>162</v>
      </c>
      <c r="DU273" s="434" t="str">
        <f>CY273*'Ores &amp; Ingots'!$C$3+CZ273*'Ores &amp; Ingots'!$C$4+DA273*'Ores &amp; Ingots'!$C$5+DB273*'Ores &amp; Ingots'!$C$6+DC273*'Ores &amp; Ingots'!$C$7+DD273*'Ores &amp; Ingots'!$C$8+DE273*'Ores &amp; Ingots'!$C$9+DF273*'Ores &amp; Ingots'!$C$10+DG273*'Ores &amp; Ingots'!$C$11+DH273*'Ores &amp; Ingots'!$C$12</f>
        <v>10</v>
      </c>
      <c r="DV273" s="434" t="str">
        <f>DI273*'Ores &amp; Ingots'!$B$3+DJ273*'Ores &amp; Ingots'!$B$4+DK273*'Ores &amp; Ingots'!$B$5+DL273*'Ores &amp; Ingots'!$B$6+DM273*'Ores &amp; Ingots'!$B$7+DN273*'Ores &amp; Ingots'!$B$8+DO273*'Ores &amp; Ingots'!$B$9+DP273*'Ores &amp; Ingots'!$B$10+DQ273*'Ores &amp; Ingots'!$B$11+DR273*'Ores &amp; Ingots'!$B$12</f>
        <v>60</v>
      </c>
      <c r="DW273" s="448" t="str">
        <f>CY273*Refining!$G$3+CZ273*Refining!$G$4+DA273*Refining!$G$5+DB273*Refining!$G$6+DC273*Refining!$G$7+DD273*Refining!$G$8+DE273*Refining!$G$9+DF273*Refining!$G$10+DG273*Refining!$G$11+DH273*Refining!$G$12</f>
        <v>68</v>
      </c>
      <c r="DX273" s="448" t="str">
        <f t="shared" si="17"/>
        <v>10,524</v>
      </c>
      <c r="DY273" s="449" t="str">
        <f t="shared" si="18"/>
        <v>0.0105</v>
      </c>
      <c r="DZ273" s="447" t="str">
        <f t="shared" si="19"/>
        <v>78</v>
      </c>
      <c r="EA273" s="446" t="str">
        <f t="shared" ref="EA273:EB273" si="1101">DZ273/60</f>
        <v>1.3</v>
      </c>
      <c r="EB273" s="446" t="str">
        <f t="shared" si="1101"/>
        <v>0.0</v>
      </c>
      <c r="EC273" s="450" t="str">
        <f t="shared" si="21"/>
        <v>0.00</v>
      </c>
      <c r="ED273" s="447" t="str">
        <f t="shared" si="22"/>
        <v>11,301</v>
      </c>
      <c r="EE273" s="446" t="str">
        <f t="shared" ref="EE273:EF273" si="1102">ED273/1000</f>
        <v>11.3</v>
      </c>
      <c r="EF273" s="451" t="str">
        <f t="shared" si="1102"/>
        <v>0.01</v>
      </c>
      <c r="EG273" s="452" t="str">
        <f t="shared" si="24"/>
        <v>0.0113</v>
      </c>
      <c r="EH273" s="225" t="s">
        <v>12</v>
      </c>
    </row>
    <row r="274">
      <c r="A274" s="33"/>
      <c r="B274" s="336" t="s">
        <v>1083</v>
      </c>
      <c r="C274" s="227" t="s">
        <v>885</v>
      </c>
      <c r="D274" s="227">
        <v>1.0</v>
      </c>
      <c r="E274" s="227">
        <v>1.0</v>
      </c>
      <c r="F274" s="227">
        <v>1.0</v>
      </c>
      <c r="G274" s="420" t="str">
        <f t="shared" si="5"/>
        <v>0.125</v>
      </c>
      <c r="H274" s="421">
        <v>3.0</v>
      </c>
      <c r="I274" s="421">
        <v>7.5</v>
      </c>
      <c r="J274" s="421" t="str">
        <f>H274/Main!$D$9</f>
        <v>3</v>
      </c>
      <c r="K274" s="421" t="str">
        <f>I274/Main!$D$10</f>
        <v>7.5</v>
      </c>
      <c r="L274" s="422" t="str">
        <f t="shared" si="6"/>
        <v>2.5</v>
      </c>
      <c r="M274" s="422">
        <v>1.0</v>
      </c>
      <c r="N274" s="423"/>
      <c r="O274" s="423"/>
      <c r="P274" s="423"/>
      <c r="Q274" s="424"/>
      <c r="R274" s="423"/>
      <c r="S274" s="425"/>
      <c r="T274" s="425"/>
      <c r="U274" s="423"/>
      <c r="V274" s="423"/>
      <c r="W274" s="425"/>
      <c r="X274" s="425"/>
      <c r="Y274" s="423"/>
      <c r="Z274" s="423"/>
      <c r="AA274" s="423"/>
      <c r="AB274" s="423"/>
      <c r="AC274" s="523"/>
      <c r="AD274" s="498">
        <v>2.0</v>
      </c>
      <c r="AE274" s="434">
        <v>0.0</v>
      </c>
      <c r="AF274" s="434">
        <v>0.0</v>
      </c>
      <c r="AG274" s="434">
        <v>0.0</v>
      </c>
      <c r="AH274" s="434">
        <v>0.0</v>
      </c>
      <c r="AI274" s="434">
        <v>0.0</v>
      </c>
      <c r="AJ274" s="434">
        <v>0.0</v>
      </c>
      <c r="AK274" s="434">
        <v>0.0</v>
      </c>
      <c r="AL274" s="434">
        <v>0.0</v>
      </c>
      <c r="AM274" s="434">
        <v>0.0</v>
      </c>
      <c r="AN274" s="434">
        <v>0.0</v>
      </c>
      <c r="AO274" s="434">
        <v>1.0</v>
      </c>
      <c r="AP274" s="434">
        <v>0.0</v>
      </c>
      <c r="AQ274" s="434">
        <v>0.0</v>
      </c>
      <c r="AR274" s="434">
        <v>0.0</v>
      </c>
      <c r="AS274" s="434">
        <v>0.0</v>
      </c>
      <c r="AT274" s="434">
        <v>0.0</v>
      </c>
      <c r="AU274" s="434">
        <v>0.0</v>
      </c>
      <c r="AV274" s="434">
        <v>0.0</v>
      </c>
      <c r="AW274" s="434">
        <v>0.0</v>
      </c>
      <c r="AX274" s="434">
        <v>0.0</v>
      </c>
      <c r="AY274" s="537" t="str">
        <f t="shared" ref="AY274:BS274" si="1103">IF(AD274 = 0, "", AD274)</f>
        <v>2</v>
      </c>
      <c r="AZ274" s="430" t="str">
        <f t="shared" si="1103"/>
        <v/>
      </c>
      <c r="BA274" s="430" t="str">
        <f t="shared" si="1103"/>
        <v/>
      </c>
      <c r="BB274" s="430" t="str">
        <f t="shared" si="1103"/>
        <v/>
      </c>
      <c r="BC274" s="430" t="str">
        <f t="shared" si="1103"/>
        <v/>
      </c>
      <c r="BD274" s="430" t="str">
        <f t="shared" si="1103"/>
        <v/>
      </c>
      <c r="BE274" s="430" t="str">
        <f t="shared" si="1103"/>
        <v/>
      </c>
      <c r="BF274" s="430" t="str">
        <f t="shared" si="1103"/>
        <v/>
      </c>
      <c r="BG274" s="430" t="str">
        <f t="shared" si="1103"/>
        <v/>
      </c>
      <c r="BH274" s="430" t="str">
        <f t="shared" si="1103"/>
        <v/>
      </c>
      <c r="BI274" s="430" t="str">
        <f t="shared" si="1103"/>
        <v/>
      </c>
      <c r="BJ274" s="430" t="str">
        <f t="shared" si="1103"/>
        <v>1</v>
      </c>
      <c r="BK274" s="430" t="str">
        <f t="shared" si="1103"/>
        <v/>
      </c>
      <c r="BL274" s="430" t="str">
        <f t="shared" si="1103"/>
        <v/>
      </c>
      <c r="BM274" s="430" t="str">
        <f t="shared" si="1103"/>
        <v/>
      </c>
      <c r="BN274" s="430" t="str">
        <f t="shared" si="1103"/>
        <v/>
      </c>
      <c r="BO274" s="430" t="str">
        <f t="shared" si="1103"/>
        <v/>
      </c>
      <c r="BP274" s="430" t="str">
        <f t="shared" si="1103"/>
        <v/>
      </c>
      <c r="BQ274" s="430" t="str">
        <f t="shared" si="1103"/>
        <v/>
      </c>
      <c r="BR274" s="430" t="str">
        <f t="shared" si="1103"/>
        <v/>
      </c>
      <c r="BS274" s="432" t="str">
        <f t="shared" si="1103"/>
        <v/>
      </c>
      <c r="BT274" s="433" t="str">
        <f>$AY274*Assembly!Y$4+$AZ274*Assembly!Y$5+$BA274*Assembly!Y$6+$BB274*Assembly!Y$7+$BC274*Assembly!Y$8+$BD274*Assembly!Y$9+$BE274*Assembly!Y$10+$BF274*Assembly!Y$11+$BG274*Assembly!Y$12+$BH274*Assembly!Y$13+$BI274*Assembly!Y$14+$BJ274*Assembly!Y$15+$BK274*Assembly!Y$16+$BL274*Assembly!Y$17+$BM274*Assembly!Y$18+$BN274*Assembly!Y$19+$BO274*Assembly!Y$20+$BP274*Assembly!Y$21+$BQ274*Assembly!Y$22+$BR274*Assembly!Y$23+$BS274*Assembly!Y$24</f>
        <v>46</v>
      </c>
      <c r="BU274" s="434" t="str">
        <f t="shared" si="8"/>
        <v>368</v>
      </c>
      <c r="BV274" s="434" t="str">
        <f>$AY274*Assembly!AC$4+$AZ274*Assembly!AC$5+$BA274*Assembly!AC$6+$BB274*Assembly!AC$7+$BC274*Assembly!AC$8+$BD274*Assembly!AC$9+$BE274*Assembly!AC$10+$BF274*Assembly!AC$11+$BG274*Assembly!AC$12+$BH274*Assembly!AC$13+$BI274*Assembly!AC$14+$BJ274*Assembly!AC$15+$BK274*Assembly!AC$16+$BL274*Assembly!AC$17+$BM274*Assembly!AC$18+$BN274*Assembly!AC$19+$BO274*Assembly!AC$20+$BP274*Assembly!AC$21+$BQ274*Assembly!AC$22+$BR274*Assembly!AC$23+$BS274*Assembly!AC$24</f>
        <v>230</v>
      </c>
      <c r="BW274" s="435" t="str">
        <f t="shared" si="9"/>
        <v>5.00</v>
      </c>
      <c r="BX274" s="436" t="str">
        <f t="shared" si="10"/>
        <v>1840</v>
      </c>
      <c r="BY274" s="437" t="str">
        <f t="shared" si="11"/>
        <v>0.6</v>
      </c>
      <c r="BZ274" s="438"/>
      <c r="CA274" s="434" t="str">
        <f>$AY274*Assembly!X$4+$AZ274*Assembly!X$5+$BA274*Assembly!X$6+$BB274*Assembly!X$7+$BC274*Assembly!X$8+$BD274*Assembly!X$9+$BE274*Assembly!X$10+$BF274*Assembly!X$11+$BG274*Assembly!X$12+$BH274*Assembly!X$13+$BI274*Assembly!X$14+$BJ274*Assembly!X$15+$BK274*Assembly!X$16+$BL274*Assembly!X$17+$BM274*Assembly!X$18+$BN274*Assembly!X$19+$BO274*Assembly!X$20+$BP274*Assembly!X$21+$BQ274*Assembly!X$22+$BR274*Assembly!X$23+$BS274*Assembly!X$24</f>
        <v>4</v>
      </c>
      <c r="CB274" s="434" t="str">
        <f t="shared" si="12"/>
        <v>622</v>
      </c>
      <c r="CC274" s="439" t="str">
        <f t="shared" si="13"/>
        <v>0.0006</v>
      </c>
      <c r="CD274" s="440" t="str">
        <f>$AY274*Assembly!AB$4+$AZ274*Assembly!AB$5+$BA274*Assembly!AB$6+$BB274*Assembly!AB$7+$BC274*Assembly!AB$8+$BD274*Assembly!AB$9+$BE274*Assembly!AB$10+$BF274*Assembly!AB$11+$BG274*Assembly!AB$12+$BH274*Assembly!AB$13+$BI274*Assembly!AB$14+$BJ274*Assembly!AB$15+$BK274*Assembly!AB$16+$BL274*Assembly!AB$17+$BM274*Assembly!AB$18+$BN274*Assembly!AB$19+$BO274*Assembly!AB$20+$BP274*Assembly!AB$21+$BQ274*Assembly!AB$22+$BR274*Assembly!AB$23+$BS274*Assembly!AB$24</f>
        <v>21</v>
      </c>
      <c r="CE274" s="424" t="str">
        <f>$AY274*Assembly!M$4+$AZ274*Assembly!M$5+$BA274*Assembly!M$6+$BB274*Assembly!M$7+$BC274*Assembly!M$8+$BD274*Assembly!M$9+$BE274*Assembly!M$10+$BF274*Assembly!M$11+$BG274*Assembly!M$12+$BH274*Assembly!M$13+$BI274*Assembly!M$14+$BJ274*Assembly!M$15+$BK274*Assembly!M$16+$BL274*Assembly!M$17+$BM274*Assembly!M$18+$BN274*Assembly!M$19+$BO274*Assembly!M$20+$BP274*Assembly!M$21+$BQ274*Assembly!M$22+$BR274*Assembly!M$23+$BS274*Assembly!M$24</f>
        <v>54</v>
      </c>
      <c r="CF274" s="424" t="str">
        <f>$AY274*Assembly!N$4+$AZ274*Assembly!N$5+$BA274*Assembly!N$6+$BB274*Assembly!N$7+$BC274*Assembly!N$8+$BD274*Assembly!N$9+$BE274*Assembly!N$10+$BF274*Assembly!N$11+$BG274*Assembly!N$12+$BH274*Assembly!N$13+$BI274*Assembly!N$14+$BJ274*Assembly!N$15+$BK274*Assembly!N$16+$BL274*Assembly!N$17+$BM274*Assembly!N$18+$BN274*Assembly!N$19+$BO274*Assembly!N$20+$BP274*Assembly!N$21+$BQ274*Assembly!N$22+$BR274*Assembly!N$23+$BS274*Assembly!N$24</f>
        <v>5</v>
      </c>
      <c r="CG274" s="424" t="str">
        <f>$AY274*Assembly!O$4+$AZ274*Assembly!O$5+$BA274*Assembly!O$6+$BB274*Assembly!O$7+$BC274*Assembly!O$8+$BD274*Assembly!O$9+$BE274*Assembly!O$10+$BF274*Assembly!O$11+$BG274*Assembly!O$12+$BH274*Assembly!O$13+$BI274*Assembly!O$14+$BJ274*Assembly!O$15+$BK274*Assembly!O$16+$BL274*Assembly!O$17+$BM274*Assembly!O$18+$BN274*Assembly!O$19+$BO274*Assembly!O$20+$BP274*Assembly!O$21+$BQ274*Assembly!O$22+$BR274*Assembly!O$23+$BS274*Assembly!O$24</f>
        <v>3</v>
      </c>
      <c r="CH274" s="421" t="str">
        <f>$AY274*Assembly!P$4+$AZ274*Assembly!P$5+$BA274*Assembly!P$6+$BB274*Assembly!P$7+$BC274*Assembly!P$8+$BD274*Assembly!P$9+$BE274*Assembly!P$10+$BF274*Assembly!P$11+$BG274*Assembly!P$12+$BH274*Assembly!P$13+$BI274*Assembly!P$14+$BJ274*Assembly!P$15+$BK274*Assembly!P$16+$BL274*Assembly!P$17+$BM274*Assembly!P$18+$BN274*Assembly!P$19+$BO274*Assembly!P$20+$BP274*Assembly!P$21+$BQ274*Assembly!P$22+$BR274*Assembly!P$23+$BS274*Assembly!P$24</f>
        <v>0</v>
      </c>
      <c r="CI274" s="421" t="str">
        <f>$AY274*Assembly!Q$4+$AZ274*Assembly!Q$5+$BA274*Assembly!Q$6+$BB274*Assembly!Q$7+$BC274*Assembly!Q$8+$BD274*Assembly!Q$9+$BE274*Assembly!Q$10+$BF274*Assembly!Q$11+$BG274*Assembly!Q$12+$BH274*Assembly!Q$13+$BI274*Assembly!Q$14+$BJ274*Assembly!Q$15+$BK274*Assembly!Q$16+$BL274*Assembly!Q$17+$BM274*Assembly!Q$18+$BN274*Assembly!Q$19+$BO274*Assembly!Q$20+$BP274*Assembly!Q$21+$BQ274*Assembly!Q$22+$BR274*Assembly!Q$23+$BS274*Assembly!Q$24</f>
        <v>0</v>
      </c>
      <c r="CJ274" s="424" t="str">
        <f>$AY274*Assembly!R$4+$AZ274*Assembly!R$5+$BA274*Assembly!R$6+$BB274*Assembly!R$7+$BC274*Assembly!R$8+$BD274*Assembly!R$9+$BE274*Assembly!R$10+$BF274*Assembly!R$11+$BG274*Assembly!R$12+$BH274*Assembly!R$13+$BI274*Assembly!R$14+$BJ274*Assembly!R$15+$BK274*Assembly!R$16+$BL274*Assembly!R$17+$BM274*Assembly!R$18+$BN274*Assembly!R$19+$BO274*Assembly!R$20+$BP274*Assembly!R$21+$BQ274*Assembly!R$22+$BR274*Assembly!R$23+$BS274*Assembly!R$24</f>
        <v>0</v>
      </c>
      <c r="CK274" s="421" t="str">
        <f>$AY274*Assembly!S$4+$AZ274*Assembly!S$5+$BA274*Assembly!S$6+$BB274*Assembly!S$7+$BC274*Assembly!S$8+$BD274*Assembly!S$9+$BE274*Assembly!S$10+$BF274*Assembly!S$11+$BG274*Assembly!S$12+$BH274*Assembly!S$13+$BI274*Assembly!S$14+$BJ274*Assembly!S$15+$BK274*Assembly!S$16+$BL274*Assembly!S$17+$BM274*Assembly!S$18+$BN274*Assembly!S$19+$BO274*Assembly!S$20+$BP274*Assembly!S$21+$BQ274*Assembly!S$22+$BR274*Assembly!S$23+$BS274*Assembly!S$24</f>
        <v>0</v>
      </c>
      <c r="CL274" s="421" t="str">
        <f>$AY274*Assembly!T$4+$AZ274*Assembly!T$5+$BA274*Assembly!T$6+$BB274*Assembly!T$7+$BC274*Assembly!T$8+$BD274*Assembly!T$9+$BE274*Assembly!T$10+$BF274*Assembly!T$11+$BG274*Assembly!T$12+$BH274*Assembly!T$13+$BI274*Assembly!T$14+$BJ274*Assembly!T$15+$BK274*Assembly!T$16+$BL274*Assembly!T$17+$BM274*Assembly!T$18+$BN274*Assembly!T$19+$BO274*Assembly!T$20+$BP274*Assembly!T$21+$BQ274*Assembly!T$22+$BR274*Assembly!T$23+$BS274*Assembly!T$24</f>
        <v>0</v>
      </c>
      <c r="CM274" s="421" t="str">
        <f>$AY274*Assembly!U$4+$AZ274*Assembly!U$5+$BA274*Assembly!U$6+$BB274*Assembly!U$7+$BC274*Assembly!U$8+$BD274*Assembly!U$9+$BE274*Assembly!U$10+$BF274*Assembly!U$11+$BG274*Assembly!U$12+$BH274*Assembly!U$13+$BI274*Assembly!U$14+$BJ274*Assembly!U$15+$BK274*Assembly!U$16+$BL274*Assembly!U$17+$BM274*Assembly!U$18+$BN274*Assembly!U$19+$BO274*Assembly!U$20+$BP274*Assembly!U$21+$BQ274*Assembly!U$22+$BR274*Assembly!U$23+$BS274*Assembly!U$24</f>
        <v>0</v>
      </c>
      <c r="CN274" s="424" t="str">
        <f>$AY274*Assembly!V$4+$AZ274*Assembly!V$5+$BA274*Assembly!V$6+$BB274*Assembly!V$7+$BC274*Assembly!V$8+$BD274*Assembly!V$9+$BE274*Assembly!V$10+$BF274*Assembly!V$11+$BG274*Assembly!V$12+$BH274*Assembly!V$13+$BI274*Assembly!V$14+$BJ274*Assembly!V$15+$BK274*Assembly!V$16+$BL274*Assembly!V$17+$BM274*Assembly!V$18+$BN274*Assembly!V$19+$BO274*Assembly!V$20+$BP274*Assembly!V$21+$BQ274*Assembly!V$22+$BR274*Assembly!V$23+$BS274*Assembly!V$24</f>
        <v>0</v>
      </c>
      <c r="CO274" s="424" t="str">
        <f>CE274*Refining!$F$3</f>
        <v>96</v>
      </c>
      <c r="CP274" s="424" t="str">
        <f>CF274*Refining!$F$4</f>
        <v>16</v>
      </c>
      <c r="CQ274" s="424" t="str">
        <f>CG274*Refining!$F$5</f>
        <v>13</v>
      </c>
      <c r="CR274" s="424" t="str">
        <f>CH274*Refining!$F$6</f>
        <v>0</v>
      </c>
      <c r="CS274" s="424" t="str">
        <f>CI274*Refining!$F$7</f>
        <v>0</v>
      </c>
      <c r="CT274" s="424" t="str">
        <f>CJ274*Refining!$F$8</f>
        <v>0</v>
      </c>
      <c r="CU274" s="424" t="str">
        <f>CK274*Refining!$F$9</f>
        <v>0</v>
      </c>
      <c r="CV274" s="424" t="str">
        <f>CL274*Refining!$F$10</f>
        <v>0</v>
      </c>
      <c r="CW274" s="424" t="str">
        <f>CM274*Refining!$F$11</f>
        <v>0</v>
      </c>
      <c r="CX274" s="424" t="str">
        <f>CN274*Refining!$F$12</f>
        <v>0</v>
      </c>
      <c r="CY274" s="441" t="str">
        <f t="shared" ref="CY274:DR274" si="1104">IF(CE274 = 0, "", CE274)</f>
        <v>54</v>
      </c>
      <c r="CZ274" s="442" t="str">
        <f t="shared" si="1104"/>
        <v>5</v>
      </c>
      <c r="DA274" s="442" t="str">
        <f t="shared" si="1104"/>
        <v>3</v>
      </c>
      <c r="DB274" s="443" t="str">
        <f t="shared" si="1104"/>
        <v/>
      </c>
      <c r="DC274" s="444" t="str">
        <f t="shared" si="1104"/>
        <v/>
      </c>
      <c r="DD274" s="442" t="str">
        <f t="shared" si="1104"/>
        <v/>
      </c>
      <c r="DE274" s="444" t="str">
        <f t="shared" si="1104"/>
        <v/>
      </c>
      <c r="DF274" s="444" t="str">
        <f t="shared" si="1104"/>
        <v/>
      </c>
      <c r="DG274" s="442" t="str">
        <f t="shared" si="1104"/>
        <v/>
      </c>
      <c r="DH274" s="445" t="str">
        <f t="shared" si="1104"/>
        <v/>
      </c>
      <c r="DI274" s="441" t="str">
        <f t="shared" si="1104"/>
        <v>96</v>
      </c>
      <c r="DJ274" s="442" t="str">
        <f t="shared" si="1104"/>
        <v>16</v>
      </c>
      <c r="DK274" s="442" t="str">
        <f t="shared" si="1104"/>
        <v>13</v>
      </c>
      <c r="DL274" s="442" t="str">
        <f t="shared" si="1104"/>
        <v/>
      </c>
      <c r="DM274" s="446" t="str">
        <f t="shared" si="1104"/>
        <v/>
      </c>
      <c r="DN274" s="442" t="str">
        <f t="shared" si="1104"/>
        <v/>
      </c>
      <c r="DO274" s="442" t="str">
        <f t="shared" si="1104"/>
        <v/>
      </c>
      <c r="DP274" s="442" t="str">
        <f t="shared" si="1104"/>
        <v/>
      </c>
      <c r="DQ274" s="442" t="str">
        <f t="shared" si="1104"/>
        <v/>
      </c>
      <c r="DR274" s="445" t="str">
        <f t="shared" si="1104"/>
        <v/>
      </c>
      <c r="DS274" s="447" t="str">
        <f t="shared" si="15"/>
        <v>62</v>
      </c>
      <c r="DT274" s="448" t="str">
        <f t="shared" si="16"/>
        <v>125</v>
      </c>
      <c r="DU274" s="434" t="str">
        <f>CY274*'Ores &amp; Ingots'!$C$3+CZ274*'Ores &amp; Ingots'!$C$4+DA274*'Ores &amp; Ingots'!$C$5+DB274*'Ores &amp; Ingots'!$C$6+DC274*'Ores &amp; Ingots'!$C$7+DD274*'Ores &amp; Ingots'!$C$8+DE274*'Ores &amp; Ingots'!$C$9+DF274*'Ores &amp; Ingots'!$C$10+DG274*'Ores &amp; Ingots'!$C$11+DH274*'Ores &amp; Ingots'!$C$12</f>
        <v>8</v>
      </c>
      <c r="DV274" s="434" t="str">
        <f>DI274*'Ores &amp; Ingots'!$B$3+DJ274*'Ores &amp; Ingots'!$B$4+DK274*'Ores &amp; Ingots'!$B$5+DL274*'Ores &amp; Ingots'!$B$6+DM274*'Ores &amp; Ingots'!$B$7+DN274*'Ores &amp; Ingots'!$B$8+DO274*'Ores &amp; Ingots'!$B$9+DP274*'Ores &amp; Ingots'!$B$10+DQ274*'Ores &amp; Ingots'!$B$11+DR274*'Ores &amp; Ingots'!$B$12</f>
        <v>46</v>
      </c>
      <c r="DW274" s="448" t="str">
        <f>CY274*Refining!$G$3+CZ274*Refining!$G$4+DA274*Refining!$G$5+DB274*Refining!$G$6+DC274*Refining!$G$7+DD274*Refining!$G$8+DE274*Refining!$G$9+DF274*Refining!$G$10+DG274*Refining!$G$11+DH274*Refining!$G$12</f>
        <v>66</v>
      </c>
      <c r="DX274" s="448" t="str">
        <f t="shared" si="17"/>
        <v>10,299</v>
      </c>
      <c r="DY274" s="449" t="str">
        <f t="shared" si="18"/>
        <v>0.0103</v>
      </c>
      <c r="DZ274" s="447" t="str">
        <f t="shared" si="19"/>
        <v>73</v>
      </c>
      <c r="EA274" s="446" t="str">
        <f t="shared" ref="EA274:EB274" si="1105">DZ274/60</f>
        <v>1.2</v>
      </c>
      <c r="EB274" s="446" t="str">
        <f t="shared" si="1105"/>
        <v>0.0</v>
      </c>
      <c r="EC274" s="450" t="str">
        <f t="shared" si="21"/>
        <v>0.00</v>
      </c>
      <c r="ED274" s="447" t="str">
        <f t="shared" si="22"/>
        <v>10,921</v>
      </c>
      <c r="EE274" s="446" t="str">
        <f t="shared" ref="EE274:EF274" si="1106">ED274/1000</f>
        <v>10.9</v>
      </c>
      <c r="EF274" s="451" t="str">
        <f t="shared" si="1106"/>
        <v>0.01</v>
      </c>
      <c r="EG274" s="452" t="str">
        <f t="shared" si="24"/>
        <v>0.0109</v>
      </c>
      <c r="EH274" s="225" t="s">
        <v>12</v>
      </c>
    </row>
    <row r="275">
      <c r="A275" s="33"/>
      <c r="B275" s="226" t="s">
        <v>1084</v>
      </c>
      <c r="C275" s="227" t="s">
        <v>885</v>
      </c>
      <c r="D275" s="227">
        <v>1.0</v>
      </c>
      <c r="E275" s="227">
        <v>1.0</v>
      </c>
      <c r="F275" s="227">
        <v>1.0</v>
      </c>
      <c r="G275" s="453" t="str">
        <f t="shared" si="5"/>
        <v>0.125</v>
      </c>
      <c r="H275" s="454">
        <v>4.0</v>
      </c>
      <c r="I275" s="454">
        <v>12.0</v>
      </c>
      <c r="J275" s="454" t="str">
        <f>H275/Main!$D$9</f>
        <v>4</v>
      </c>
      <c r="K275" s="454" t="str">
        <f>I275/Main!$D$10</f>
        <v>12</v>
      </c>
      <c r="L275" s="455" t="str">
        <f t="shared" si="6"/>
        <v>3.0</v>
      </c>
      <c r="M275" s="455">
        <v>0.16</v>
      </c>
      <c r="N275" s="456"/>
      <c r="O275" s="456"/>
      <c r="P275" s="456"/>
      <c r="Q275" s="457"/>
      <c r="R275" s="456"/>
      <c r="S275" s="458"/>
      <c r="T275" s="458"/>
      <c r="U275" s="456"/>
      <c r="V275" s="456"/>
      <c r="W275" s="530"/>
      <c r="X275" s="458"/>
      <c r="Y275" s="456"/>
      <c r="Z275" s="456"/>
      <c r="AA275" s="456"/>
      <c r="AB275" s="456"/>
      <c r="AC275" s="531"/>
      <c r="AD275" s="498">
        <v>4.0</v>
      </c>
      <c r="AE275" s="434">
        <v>0.0</v>
      </c>
      <c r="AF275" s="434">
        <v>0.0</v>
      </c>
      <c r="AG275" s="434">
        <v>0.0</v>
      </c>
      <c r="AH275" s="434">
        <v>0.0</v>
      </c>
      <c r="AI275" s="434">
        <v>0.0</v>
      </c>
      <c r="AJ275" s="434">
        <v>0.0</v>
      </c>
      <c r="AK275" s="434">
        <v>0.0</v>
      </c>
      <c r="AL275" s="434">
        <v>0.0</v>
      </c>
      <c r="AM275" s="434">
        <v>0.0</v>
      </c>
      <c r="AN275" s="434">
        <v>0.0</v>
      </c>
      <c r="AO275" s="434">
        <v>1.0</v>
      </c>
      <c r="AP275" s="434">
        <v>0.0</v>
      </c>
      <c r="AQ275" s="434">
        <v>0.0</v>
      </c>
      <c r="AR275" s="434">
        <v>0.0</v>
      </c>
      <c r="AS275" s="434">
        <v>0.0</v>
      </c>
      <c r="AT275" s="434">
        <v>0.0</v>
      </c>
      <c r="AU275" s="434">
        <v>0.0</v>
      </c>
      <c r="AV275" s="434">
        <v>0.0</v>
      </c>
      <c r="AW275" s="434">
        <v>0.0</v>
      </c>
      <c r="AX275" s="434">
        <v>0.0</v>
      </c>
      <c r="AY275" s="537" t="str">
        <f t="shared" ref="AY275:BS275" si="1107">IF(AD275 = 0, "", AD275)</f>
        <v>4</v>
      </c>
      <c r="AZ275" s="430" t="str">
        <f t="shared" si="1107"/>
        <v/>
      </c>
      <c r="BA275" s="430" t="str">
        <f t="shared" si="1107"/>
        <v/>
      </c>
      <c r="BB275" s="430" t="str">
        <f t="shared" si="1107"/>
        <v/>
      </c>
      <c r="BC275" s="430" t="str">
        <f t="shared" si="1107"/>
        <v/>
      </c>
      <c r="BD275" s="430" t="str">
        <f t="shared" si="1107"/>
        <v/>
      </c>
      <c r="BE275" s="430" t="str">
        <f t="shared" si="1107"/>
        <v/>
      </c>
      <c r="BF275" s="430" t="str">
        <f t="shared" si="1107"/>
        <v/>
      </c>
      <c r="BG275" s="430" t="str">
        <f t="shared" si="1107"/>
        <v/>
      </c>
      <c r="BH275" s="430" t="str">
        <f t="shared" si="1107"/>
        <v/>
      </c>
      <c r="BI275" s="430" t="str">
        <f t="shared" si="1107"/>
        <v/>
      </c>
      <c r="BJ275" s="430" t="str">
        <f t="shared" si="1107"/>
        <v>1</v>
      </c>
      <c r="BK275" s="430" t="str">
        <f t="shared" si="1107"/>
        <v/>
      </c>
      <c r="BL275" s="430" t="str">
        <f t="shared" si="1107"/>
        <v/>
      </c>
      <c r="BM275" s="430" t="str">
        <f t="shared" si="1107"/>
        <v/>
      </c>
      <c r="BN275" s="430" t="str">
        <f t="shared" si="1107"/>
        <v/>
      </c>
      <c r="BO275" s="430" t="str">
        <f t="shared" si="1107"/>
        <v/>
      </c>
      <c r="BP275" s="430" t="str">
        <f t="shared" si="1107"/>
        <v/>
      </c>
      <c r="BQ275" s="430" t="str">
        <f t="shared" si="1107"/>
        <v/>
      </c>
      <c r="BR275" s="430" t="str">
        <f t="shared" si="1107"/>
        <v/>
      </c>
      <c r="BS275" s="432" t="str">
        <f t="shared" si="1107"/>
        <v/>
      </c>
      <c r="BT275" s="433" t="str">
        <f>$AY275*Assembly!Y$4+$AZ275*Assembly!Y$5+$BA275*Assembly!Y$6+$BB275*Assembly!Y$7+$BC275*Assembly!Y$8+$BD275*Assembly!Y$9+$BE275*Assembly!Y$10+$BF275*Assembly!Y$11+$BG275*Assembly!Y$12+$BH275*Assembly!Y$13+$BI275*Assembly!Y$14+$BJ275*Assembly!Y$15+$BK275*Assembly!Y$16+$BL275*Assembly!Y$17+$BM275*Assembly!Y$18+$BN275*Assembly!Y$19+$BO275*Assembly!Y$20+$BP275*Assembly!Y$21+$BQ275*Assembly!Y$22+$BR275*Assembly!Y$23+$BS275*Assembly!Y$24</f>
        <v>86</v>
      </c>
      <c r="BU275" s="434" t="str">
        <f t="shared" si="8"/>
        <v>688</v>
      </c>
      <c r="BV275" s="434" t="str">
        <f>$AY275*Assembly!AC$4+$AZ275*Assembly!AC$5+$BA275*Assembly!AC$6+$BB275*Assembly!AC$7+$BC275*Assembly!AC$8+$BD275*Assembly!AC$9+$BE275*Assembly!AC$10+$BF275*Assembly!AC$11+$BG275*Assembly!AC$12+$BH275*Assembly!AC$13+$BI275*Assembly!AC$14+$BJ275*Assembly!AC$15+$BK275*Assembly!AC$16+$BL275*Assembly!AC$17+$BM275*Assembly!AC$18+$BN275*Assembly!AC$19+$BO275*Assembly!AC$20+$BP275*Assembly!AC$21+$BQ275*Assembly!AC$22+$BR275*Assembly!AC$23+$BS275*Assembly!AC$24</f>
        <v>430</v>
      </c>
      <c r="BW275" s="435" t="str">
        <f t="shared" si="9"/>
        <v>5.00</v>
      </c>
      <c r="BX275" s="436" t="str">
        <f t="shared" si="10"/>
        <v>3440</v>
      </c>
      <c r="BY275" s="437" t="str">
        <f t="shared" si="11"/>
        <v>0.6</v>
      </c>
      <c r="BZ275" s="438"/>
      <c r="CA275" s="434" t="str">
        <f>$AY275*Assembly!X$4+$AZ275*Assembly!X$5+$BA275*Assembly!X$6+$BB275*Assembly!X$7+$BC275*Assembly!X$8+$BD275*Assembly!X$9+$BE275*Assembly!X$10+$BF275*Assembly!X$11+$BG275*Assembly!X$12+$BH275*Assembly!X$13+$BI275*Assembly!X$14+$BJ275*Assembly!X$15+$BK275*Assembly!X$16+$BL275*Assembly!X$17+$BM275*Assembly!X$18+$BN275*Assembly!X$19+$BO275*Assembly!X$20+$BP275*Assembly!X$21+$BQ275*Assembly!X$22+$BR275*Assembly!X$23+$BS275*Assembly!X$24</f>
        <v>6</v>
      </c>
      <c r="CB275" s="434" t="str">
        <f t="shared" si="12"/>
        <v>933</v>
      </c>
      <c r="CC275" s="439" t="str">
        <f t="shared" si="13"/>
        <v>0.0009</v>
      </c>
      <c r="CD275" s="440" t="str">
        <f>$AY275*Assembly!AB$4+$AZ275*Assembly!AB$5+$BA275*Assembly!AB$6+$BB275*Assembly!AB$7+$BC275*Assembly!AB$8+$BD275*Assembly!AB$9+$BE275*Assembly!AB$10+$BF275*Assembly!AB$11+$BG275*Assembly!AB$12+$BH275*Assembly!AB$13+$BI275*Assembly!AB$14+$BJ275*Assembly!AB$15+$BK275*Assembly!AB$16+$BL275*Assembly!AB$17+$BM275*Assembly!AB$18+$BN275*Assembly!AB$19+$BO275*Assembly!AB$20+$BP275*Assembly!AB$21+$BQ275*Assembly!AB$22+$BR275*Assembly!AB$23+$BS275*Assembly!AB$24</f>
        <v>27</v>
      </c>
      <c r="CE275" s="457" t="str">
        <f>$AY275*Assembly!M$4+$AZ275*Assembly!M$5+$BA275*Assembly!M$6+$BB275*Assembly!M$7+$BC275*Assembly!M$8+$BD275*Assembly!M$9+$BE275*Assembly!M$10+$BF275*Assembly!M$11+$BG275*Assembly!M$12+$BH275*Assembly!M$13+$BI275*Assembly!M$14+$BJ275*Assembly!M$15+$BK275*Assembly!M$16+$BL275*Assembly!M$17+$BM275*Assembly!M$18+$BN275*Assembly!M$19+$BO275*Assembly!M$20+$BP275*Assembly!M$21+$BQ275*Assembly!M$22+$BR275*Assembly!M$23+$BS275*Assembly!M$24</f>
        <v>96</v>
      </c>
      <c r="CF275" s="457" t="str">
        <f>$AY275*Assembly!N$4+$AZ275*Assembly!N$5+$BA275*Assembly!N$6+$BB275*Assembly!N$7+$BC275*Assembly!N$8+$BD275*Assembly!N$9+$BE275*Assembly!N$10+$BF275*Assembly!N$11+$BG275*Assembly!N$12+$BH275*Assembly!N$13+$BI275*Assembly!N$14+$BJ275*Assembly!N$15+$BK275*Assembly!N$16+$BL275*Assembly!N$17+$BM275*Assembly!N$18+$BN275*Assembly!N$19+$BO275*Assembly!N$20+$BP275*Assembly!N$21+$BQ275*Assembly!N$22+$BR275*Assembly!N$23+$BS275*Assembly!N$24</f>
        <v>5</v>
      </c>
      <c r="CG275" s="457" t="str">
        <f>$AY275*Assembly!O$4+$AZ275*Assembly!O$5+$BA275*Assembly!O$6+$BB275*Assembly!O$7+$BC275*Assembly!O$8+$BD275*Assembly!O$9+$BE275*Assembly!O$10+$BF275*Assembly!O$11+$BG275*Assembly!O$12+$BH275*Assembly!O$13+$BI275*Assembly!O$14+$BJ275*Assembly!O$15+$BK275*Assembly!O$16+$BL275*Assembly!O$17+$BM275*Assembly!O$18+$BN275*Assembly!O$19+$BO275*Assembly!O$20+$BP275*Assembly!O$21+$BQ275*Assembly!O$22+$BR275*Assembly!O$23+$BS275*Assembly!O$24</f>
        <v>3</v>
      </c>
      <c r="CH275" s="454" t="str">
        <f>$AY275*Assembly!P$4+$AZ275*Assembly!P$5+$BA275*Assembly!P$6+$BB275*Assembly!P$7+$BC275*Assembly!P$8+$BD275*Assembly!P$9+$BE275*Assembly!P$10+$BF275*Assembly!P$11+$BG275*Assembly!P$12+$BH275*Assembly!P$13+$BI275*Assembly!P$14+$BJ275*Assembly!P$15+$BK275*Assembly!P$16+$BL275*Assembly!P$17+$BM275*Assembly!P$18+$BN275*Assembly!P$19+$BO275*Assembly!P$20+$BP275*Assembly!P$21+$BQ275*Assembly!P$22+$BR275*Assembly!P$23+$BS275*Assembly!P$24</f>
        <v>0</v>
      </c>
      <c r="CI275" s="454" t="str">
        <f>$AY275*Assembly!Q$4+$AZ275*Assembly!Q$5+$BA275*Assembly!Q$6+$BB275*Assembly!Q$7+$BC275*Assembly!Q$8+$BD275*Assembly!Q$9+$BE275*Assembly!Q$10+$BF275*Assembly!Q$11+$BG275*Assembly!Q$12+$BH275*Assembly!Q$13+$BI275*Assembly!Q$14+$BJ275*Assembly!Q$15+$BK275*Assembly!Q$16+$BL275*Assembly!Q$17+$BM275*Assembly!Q$18+$BN275*Assembly!Q$19+$BO275*Assembly!Q$20+$BP275*Assembly!Q$21+$BQ275*Assembly!Q$22+$BR275*Assembly!Q$23+$BS275*Assembly!Q$24</f>
        <v>0</v>
      </c>
      <c r="CJ275" s="457" t="str">
        <f>$AY275*Assembly!R$4+$AZ275*Assembly!R$5+$BA275*Assembly!R$6+$BB275*Assembly!R$7+$BC275*Assembly!R$8+$BD275*Assembly!R$9+$BE275*Assembly!R$10+$BF275*Assembly!R$11+$BG275*Assembly!R$12+$BH275*Assembly!R$13+$BI275*Assembly!R$14+$BJ275*Assembly!R$15+$BK275*Assembly!R$16+$BL275*Assembly!R$17+$BM275*Assembly!R$18+$BN275*Assembly!R$19+$BO275*Assembly!R$20+$BP275*Assembly!R$21+$BQ275*Assembly!R$22+$BR275*Assembly!R$23+$BS275*Assembly!R$24</f>
        <v>0</v>
      </c>
      <c r="CK275" s="454" t="str">
        <f>$AY275*Assembly!S$4+$AZ275*Assembly!S$5+$BA275*Assembly!S$6+$BB275*Assembly!S$7+$BC275*Assembly!S$8+$BD275*Assembly!S$9+$BE275*Assembly!S$10+$BF275*Assembly!S$11+$BG275*Assembly!S$12+$BH275*Assembly!S$13+$BI275*Assembly!S$14+$BJ275*Assembly!S$15+$BK275*Assembly!S$16+$BL275*Assembly!S$17+$BM275*Assembly!S$18+$BN275*Assembly!S$19+$BO275*Assembly!S$20+$BP275*Assembly!S$21+$BQ275*Assembly!S$22+$BR275*Assembly!S$23+$BS275*Assembly!S$24</f>
        <v>0</v>
      </c>
      <c r="CL275" s="454" t="str">
        <f>$AY275*Assembly!T$4+$AZ275*Assembly!T$5+$BA275*Assembly!T$6+$BB275*Assembly!T$7+$BC275*Assembly!T$8+$BD275*Assembly!T$9+$BE275*Assembly!T$10+$BF275*Assembly!T$11+$BG275*Assembly!T$12+$BH275*Assembly!T$13+$BI275*Assembly!T$14+$BJ275*Assembly!T$15+$BK275*Assembly!T$16+$BL275*Assembly!T$17+$BM275*Assembly!T$18+$BN275*Assembly!T$19+$BO275*Assembly!T$20+$BP275*Assembly!T$21+$BQ275*Assembly!T$22+$BR275*Assembly!T$23+$BS275*Assembly!T$24</f>
        <v>0</v>
      </c>
      <c r="CM275" s="454" t="str">
        <f>$AY275*Assembly!U$4+$AZ275*Assembly!U$5+$BA275*Assembly!U$6+$BB275*Assembly!U$7+$BC275*Assembly!U$8+$BD275*Assembly!U$9+$BE275*Assembly!U$10+$BF275*Assembly!U$11+$BG275*Assembly!U$12+$BH275*Assembly!U$13+$BI275*Assembly!U$14+$BJ275*Assembly!U$15+$BK275*Assembly!U$16+$BL275*Assembly!U$17+$BM275*Assembly!U$18+$BN275*Assembly!U$19+$BO275*Assembly!U$20+$BP275*Assembly!U$21+$BQ275*Assembly!U$22+$BR275*Assembly!U$23+$BS275*Assembly!U$24</f>
        <v>0</v>
      </c>
      <c r="CN275" s="457" t="str">
        <f>$AY275*Assembly!V$4+$AZ275*Assembly!V$5+$BA275*Assembly!V$6+$BB275*Assembly!V$7+$BC275*Assembly!V$8+$BD275*Assembly!V$9+$BE275*Assembly!V$10+$BF275*Assembly!V$11+$BG275*Assembly!V$12+$BH275*Assembly!V$13+$BI275*Assembly!V$14+$BJ275*Assembly!V$15+$BK275*Assembly!V$16+$BL275*Assembly!V$17+$BM275*Assembly!V$18+$BN275*Assembly!V$19+$BO275*Assembly!V$20+$BP275*Assembly!V$21+$BQ275*Assembly!V$22+$BR275*Assembly!V$23+$BS275*Assembly!V$24</f>
        <v>0</v>
      </c>
      <c r="CO275" s="457" t="str">
        <f>CE275*Refining!$F$3</f>
        <v>171</v>
      </c>
      <c r="CP275" s="457" t="str">
        <f>CF275*Refining!$F$4</f>
        <v>16</v>
      </c>
      <c r="CQ275" s="457" t="str">
        <f>CG275*Refining!$F$5</f>
        <v>13</v>
      </c>
      <c r="CR275" s="457" t="str">
        <f>CH275*Refining!$F$6</f>
        <v>0</v>
      </c>
      <c r="CS275" s="457" t="str">
        <f>CI275*Refining!$F$7</f>
        <v>0</v>
      </c>
      <c r="CT275" s="457" t="str">
        <f>CJ275*Refining!$F$8</f>
        <v>0</v>
      </c>
      <c r="CU275" s="457" t="str">
        <f>CK275*Refining!$F$9</f>
        <v>0</v>
      </c>
      <c r="CV275" s="457" t="str">
        <f>CL275*Refining!$F$10</f>
        <v>0</v>
      </c>
      <c r="CW275" s="457" t="str">
        <f>CM275*Refining!$F$11</f>
        <v>0</v>
      </c>
      <c r="CX275" s="457" t="str">
        <f>CN275*Refining!$F$12</f>
        <v>0</v>
      </c>
      <c r="CY275" s="441" t="str">
        <f t="shared" ref="CY275:DR275" si="1108">IF(CE275 = 0, "", CE275)</f>
        <v>96</v>
      </c>
      <c r="CZ275" s="442" t="str">
        <f t="shared" si="1108"/>
        <v>5</v>
      </c>
      <c r="DA275" s="442" t="str">
        <f t="shared" si="1108"/>
        <v>3</v>
      </c>
      <c r="DB275" s="443" t="str">
        <f t="shared" si="1108"/>
        <v/>
      </c>
      <c r="DC275" s="444" t="str">
        <f t="shared" si="1108"/>
        <v/>
      </c>
      <c r="DD275" s="442" t="str">
        <f t="shared" si="1108"/>
        <v/>
      </c>
      <c r="DE275" s="444" t="str">
        <f t="shared" si="1108"/>
        <v/>
      </c>
      <c r="DF275" s="444" t="str">
        <f t="shared" si="1108"/>
        <v/>
      </c>
      <c r="DG275" s="442" t="str">
        <f t="shared" si="1108"/>
        <v/>
      </c>
      <c r="DH275" s="445" t="str">
        <f t="shared" si="1108"/>
        <v/>
      </c>
      <c r="DI275" s="441" t="str">
        <f t="shared" si="1108"/>
        <v>171</v>
      </c>
      <c r="DJ275" s="442" t="str">
        <f t="shared" si="1108"/>
        <v>16</v>
      </c>
      <c r="DK275" s="442" t="str">
        <f t="shared" si="1108"/>
        <v>13</v>
      </c>
      <c r="DL275" s="442" t="str">
        <f t="shared" si="1108"/>
        <v/>
      </c>
      <c r="DM275" s="446" t="str">
        <f t="shared" si="1108"/>
        <v/>
      </c>
      <c r="DN275" s="442" t="str">
        <f t="shared" si="1108"/>
        <v/>
      </c>
      <c r="DO275" s="442" t="str">
        <f t="shared" si="1108"/>
        <v/>
      </c>
      <c r="DP275" s="442" t="str">
        <f t="shared" si="1108"/>
        <v/>
      </c>
      <c r="DQ275" s="442" t="str">
        <f t="shared" si="1108"/>
        <v/>
      </c>
      <c r="DR275" s="445" t="str">
        <f t="shared" si="1108"/>
        <v/>
      </c>
      <c r="DS275" s="447" t="str">
        <f t="shared" si="15"/>
        <v>104</v>
      </c>
      <c r="DT275" s="448" t="str">
        <f t="shared" si="16"/>
        <v>200</v>
      </c>
      <c r="DU275" s="434" t="str">
        <f>CY275*'Ores &amp; Ingots'!$C$3+CZ275*'Ores &amp; Ingots'!$C$4+DA275*'Ores &amp; Ingots'!$C$5+DB275*'Ores &amp; Ingots'!$C$6+DC275*'Ores &amp; Ingots'!$C$7+DD275*'Ores &amp; Ingots'!$C$8+DE275*'Ores &amp; Ingots'!$C$9+DF275*'Ores &amp; Ingots'!$C$10+DG275*'Ores &amp; Ingots'!$C$11+DH275*'Ores &amp; Ingots'!$C$12</f>
        <v>13</v>
      </c>
      <c r="DV275" s="434" t="str">
        <f>DI275*'Ores &amp; Ingots'!$B$3+DJ275*'Ores &amp; Ingots'!$B$4+DK275*'Ores &amp; Ingots'!$B$5+DL275*'Ores &amp; Ingots'!$B$6+DM275*'Ores &amp; Ingots'!$B$7+DN275*'Ores &amp; Ingots'!$B$8+DO275*'Ores &amp; Ingots'!$B$9+DP275*'Ores &amp; Ingots'!$B$10+DQ275*'Ores &amp; Ingots'!$B$11+DR275*'Ores &amp; Ingots'!$B$12</f>
        <v>74</v>
      </c>
      <c r="DW275" s="448" t="str">
        <f>CY275*Refining!$G$3+CZ275*Refining!$G$4+DA275*Refining!$G$5+DB275*Refining!$G$6+DC275*Refining!$G$7+DD275*Refining!$G$8+DE275*Refining!$G$9+DF275*Refining!$G$10+DG275*Refining!$G$11+DH275*Refining!$G$12</f>
        <v>69</v>
      </c>
      <c r="DX275" s="448" t="str">
        <f t="shared" si="17"/>
        <v>10,748</v>
      </c>
      <c r="DY275" s="449" t="str">
        <f t="shared" si="18"/>
        <v>0.0107</v>
      </c>
      <c r="DZ275" s="447" t="str">
        <f t="shared" si="19"/>
        <v>79</v>
      </c>
      <c r="EA275" s="446" t="str">
        <f t="shared" ref="EA275:EB275" si="1109">DZ275/60</f>
        <v>1.3</v>
      </c>
      <c r="EB275" s="446" t="str">
        <f t="shared" si="1109"/>
        <v>0.0</v>
      </c>
      <c r="EC275" s="450" t="str">
        <f t="shared" si="21"/>
        <v>0.00</v>
      </c>
      <c r="ED275" s="447" t="str">
        <f t="shared" si="22"/>
        <v>11,681</v>
      </c>
      <c r="EE275" s="446" t="str">
        <f t="shared" ref="EE275:EF275" si="1110">ED275/1000</f>
        <v>11.7</v>
      </c>
      <c r="EF275" s="451" t="str">
        <f t="shared" si="1110"/>
        <v>0.01</v>
      </c>
      <c r="EG275" s="452" t="str">
        <f t="shared" si="24"/>
        <v>0.0117</v>
      </c>
      <c r="EH275" s="225" t="s">
        <v>12</v>
      </c>
    </row>
    <row r="276">
      <c r="A276" s="33"/>
      <c r="B276" s="226" t="s">
        <v>1085</v>
      </c>
      <c r="C276" s="227" t="s">
        <v>885</v>
      </c>
      <c r="D276" s="227">
        <v>1.0</v>
      </c>
      <c r="E276" s="227">
        <v>1.0</v>
      </c>
      <c r="F276" s="227">
        <v>1.0</v>
      </c>
      <c r="G276" s="420" t="str">
        <f t="shared" si="5"/>
        <v>0.125</v>
      </c>
      <c r="H276" s="421">
        <v>4.0</v>
      </c>
      <c r="I276" s="421">
        <v>12.0</v>
      </c>
      <c r="J276" s="421" t="str">
        <f>H276/Main!$D$9</f>
        <v>4</v>
      </c>
      <c r="K276" s="421" t="str">
        <f>I276/Main!$D$10</f>
        <v>12</v>
      </c>
      <c r="L276" s="422" t="str">
        <f t="shared" si="6"/>
        <v>3.0</v>
      </c>
      <c r="M276" s="422">
        <v>0.16</v>
      </c>
      <c r="N276" s="423"/>
      <c r="O276" s="423"/>
      <c r="P276" s="423"/>
      <c r="Q276" s="424"/>
      <c r="R276" s="423"/>
      <c r="S276" s="425"/>
      <c r="T276" s="425"/>
      <c r="U276" s="423"/>
      <c r="V276" s="423"/>
      <c r="W276" s="425"/>
      <c r="X276" s="425"/>
      <c r="Y276" s="423"/>
      <c r="Z276" s="423"/>
      <c r="AA276" s="423"/>
      <c r="AB276" s="423"/>
      <c r="AC276" s="523"/>
      <c r="AD276" s="498">
        <v>5.0</v>
      </c>
      <c r="AE276" s="434">
        <v>0.0</v>
      </c>
      <c r="AF276" s="434">
        <v>0.0</v>
      </c>
      <c r="AG276" s="434">
        <v>0.0</v>
      </c>
      <c r="AH276" s="434">
        <v>0.0</v>
      </c>
      <c r="AI276" s="434">
        <v>0.0</v>
      </c>
      <c r="AJ276" s="434">
        <v>0.0</v>
      </c>
      <c r="AK276" s="434">
        <v>0.0</v>
      </c>
      <c r="AL276" s="434">
        <v>0.0</v>
      </c>
      <c r="AM276" s="434">
        <v>0.0</v>
      </c>
      <c r="AN276" s="434">
        <v>0.0</v>
      </c>
      <c r="AO276" s="434">
        <v>1.0</v>
      </c>
      <c r="AP276" s="434">
        <v>0.0</v>
      </c>
      <c r="AQ276" s="434">
        <v>0.0</v>
      </c>
      <c r="AR276" s="434">
        <v>0.0</v>
      </c>
      <c r="AS276" s="434">
        <v>0.0</v>
      </c>
      <c r="AT276" s="434">
        <v>0.0</v>
      </c>
      <c r="AU276" s="434">
        <v>0.0</v>
      </c>
      <c r="AV276" s="434">
        <v>0.0</v>
      </c>
      <c r="AW276" s="434">
        <v>0.0</v>
      </c>
      <c r="AX276" s="434">
        <v>0.0</v>
      </c>
      <c r="AY276" s="537" t="str">
        <f t="shared" ref="AY276:BS276" si="1111">IF(AD276 = 0, "", AD276)</f>
        <v>5</v>
      </c>
      <c r="AZ276" s="430" t="str">
        <f t="shared" si="1111"/>
        <v/>
      </c>
      <c r="BA276" s="430" t="str">
        <f t="shared" si="1111"/>
        <v/>
      </c>
      <c r="BB276" s="430" t="str">
        <f t="shared" si="1111"/>
        <v/>
      </c>
      <c r="BC276" s="430" t="str">
        <f t="shared" si="1111"/>
        <v/>
      </c>
      <c r="BD276" s="430" t="str">
        <f t="shared" si="1111"/>
        <v/>
      </c>
      <c r="BE276" s="430" t="str">
        <f t="shared" si="1111"/>
        <v/>
      </c>
      <c r="BF276" s="430" t="str">
        <f t="shared" si="1111"/>
        <v/>
      </c>
      <c r="BG276" s="430" t="str">
        <f t="shared" si="1111"/>
        <v/>
      </c>
      <c r="BH276" s="430" t="str">
        <f t="shared" si="1111"/>
        <v/>
      </c>
      <c r="BI276" s="430" t="str">
        <f t="shared" si="1111"/>
        <v/>
      </c>
      <c r="BJ276" s="430" t="str">
        <f t="shared" si="1111"/>
        <v>1</v>
      </c>
      <c r="BK276" s="430" t="str">
        <f t="shared" si="1111"/>
        <v/>
      </c>
      <c r="BL276" s="430" t="str">
        <f t="shared" si="1111"/>
        <v/>
      </c>
      <c r="BM276" s="430" t="str">
        <f t="shared" si="1111"/>
        <v/>
      </c>
      <c r="BN276" s="430" t="str">
        <f t="shared" si="1111"/>
        <v/>
      </c>
      <c r="BO276" s="430" t="str">
        <f t="shared" si="1111"/>
        <v/>
      </c>
      <c r="BP276" s="430" t="str">
        <f t="shared" si="1111"/>
        <v/>
      </c>
      <c r="BQ276" s="430" t="str">
        <f t="shared" si="1111"/>
        <v/>
      </c>
      <c r="BR276" s="430" t="str">
        <f t="shared" si="1111"/>
        <v/>
      </c>
      <c r="BS276" s="432" t="str">
        <f t="shared" si="1111"/>
        <v/>
      </c>
      <c r="BT276" s="433" t="str">
        <f>$AY276*Assembly!Y$4+$AZ276*Assembly!Y$5+$BA276*Assembly!Y$6+$BB276*Assembly!Y$7+$BC276*Assembly!Y$8+$BD276*Assembly!Y$9+$BE276*Assembly!Y$10+$BF276*Assembly!Y$11+$BG276*Assembly!Y$12+$BH276*Assembly!Y$13+$BI276*Assembly!Y$14+$BJ276*Assembly!Y$15+$BK276*Assembly!Y$16+$BL276*Assembly!Y$17+$BM276*Assembly!Y$18+$BN276*Assembly!Y$19+$BO276*Assembly!Y$20+$BP276*Assembly!Y$21+$BQ276*Assembly!Y$22+$BR276*Assembly!Y$23+$BS276*Assembly!Y$24</f>
        <v>106</v>
      </c>
      <c r="BU276" s="434" t="str">
        <f t="shared" si="8"/>
        <v>848</v>
      </c>
      <c r="BV276" s="434" t="str">
        <f>$AY276*Assembly!AC$4+$AZ276*Assembly!AC$5+$BA276*Assembly!AC$6+$BB276*Assembly!AC$7+$BC276*Assembly!AC$8+$BD276*Assembly!AC$9+$BE276*Assembly!AC$10+$BF276*Assembly!AC$11+$BG276*Assembly!AC$12+$BH276*Assembly!AC$13+$BI276*Assembly!AC$14+$BJ276*Assembly!AC$15+$BK276*Assembly!AC$16+$BL276*Assembly!AC$17+$BM276*Assembly!AC$18+$BN276*Assembly!AC$19+$BO276*Assembly!AC$20+$BP276*Assembly!AC$21+$BQ276*Assembly!AC$22+$BR276*Assembly!AC$23+$BS276*Assembly!AC$24</f>
        <v>530</v>
      </c>
      <c r="BW276" s="435" t="str">
        <f t="shared" si="9"/>
        <v>5.00</v>
      </c>
      <c r="BX276" s="436" t="str">
        <f t="shared" si="10"/>
        <v>4240</v>
      </c>
      <c r="BY276" s="437" t="str">
        <f t="shared" si="11"/>
        <v>0.6</v>
      </c>
      <c r="BZ276" s="438"/>
      <c r="CA276" s="434" t="str">
        <f>$AY276*Assembly!X$4+$AZ276*Assembly!X$5+$BA276*Assembly!X$6+$BB276*Assembly!X$7+$BC276*Assembly!X$8+$BD276*Assembly!X$9+$BE276*Assembly!X$10+$BF276*Assembly!X$11+$BG276*Assembly!X$12+$BH276*Assembly!X$13+$BI276*Assembly!X$14+$BJ276*Assembly!X$15+$BK276*Assembly!X$16+$BL276*Assembly!X$17+$BM276*Assembly!X$18+$BN276*Assembly!X$19+$BO276*Assembly!X$20+$BP276*Assembly!X$21+$BQ276*Assembly!X$22+$BR276*Assembly!X$23+$BS276*Assembly!X$24</f>
        <v>7</v>
      </c>
      <c r="CB276" s="434" t="str">
        <f t="shared" si="12"/>
        <v>1,089</v>
      </c>
      <c r="CC276" s="439" t="str">
        <f t="shared" si="13"/>
        <v>0.0011</v>
      </c>
      <c r="CD276" s="440" t="str">
        <f>$AY276*Assembly!AB$4+$AZ276*Assembly!AB$5+$BA276*Assembly!AB$6+$BB276*Assembly!AB$7+$BC276*Assembly!AB$8+$BD276*Assembly!AB$9+$BE276*Assembly!AB$10+$BF276*Assembly!AB$11+$BG276*Assembly!AB$12+$BH276*Assembly!AB$13+$BI276*Assembly!AB$14+$BJ276*Assembly!AB$15+$BK276*Assembly!AB$16+$BL276*Assembly!AB$17+$BM276*Assembly!AB$18+$BN276*Assembly!AB$19+$BO276*Assembly!AB$20+$BP276*Assembly!AB$21+$BQ276*Assembly!AB$22+$BR276*Assembly!AB$23+$BS276*Assembly!AB$24</f>
        <v>30</v>
      </c>
      <c r="CE276" s="424" t="str">
        <f>$AY276*Assembly!M$4+$AZ276*Assembly!M$5+$BA276*Assembly!M$6+$BB276*Assembly!M$7+$BC276*Assembly!M$8+$BD276*Assembly!M$9+$BE276*Assembly!M$10+$BF276*Assembly!M$11+$BG276*Assembly!M$12+$BH276*Assembly!M$13+$BI276*Assembly!M$14+$BJ276*Assembly!M$15+$BK276*Assembly!M$16+$BL276*Assembly!M$17+$BM276*Assembly!M$18+$BN276*Assembly!M$19+$BO276*Assembly!M$20+$BP276*Assembly!M$21+$BQ276*Assembly!M$22+$BR276*Assembly!M$23+$BS276*Assembly!M$24</f>
        <v>117</v>
      </c>
      <c r="CF276" s="424" t="str">
        <f>$AY276*Assembly!N$4+$AZ276*Assembly!N$5+$BA276*Assembly!N$6+$BB276*Assembly!N$7+$BC276*Assembly!N$8+$BD276*Assembly!N$9+$BE276*Assembly!N$10+$BF276*Assembly!N$11+$BG276*Assembly!N$12+$BH276*Assembly!N$13+$BI276*Assembly!N$14+$BJ276*Assembly!N$15+$BK276*Assembly!N$16+$BL276*Assembly!N$17+$BM276*Assembly!N$18+$BN276*Assembly!N$19+$BO276*Assembly!N$20+$BP276*Assembly!N$21+$BQ276*Assembly!N$22+$BR276*Assembly!N$23+$BS276*Assembly!N$24</f>
        <v>5</v>
      </c>
      <c r="CG276" s="424" t="str">
        <f>$AY276*Assembly!O$4+$AZ276*Assembly!O$5+$BA276*Assembly!O$6+$BB276*Assembly!O$7+$BC276*Assembly!O$8+$BD276*Assembly!O$9+$BE276*Assembly!O$10+$BF276*Assembly!O$11+$BG276*Assembly!O$12+$BH276*Assembly!O$13+$BI276*Assembly!O$14+$BJ276*Assembly!O$15+$BK276*Assembly!O$16+$BL276*Assembly!O$17+$BM276*Assembly!O$18+$BN276*Assembly!O$19+$BO276*Assembly!O$20+$BP276*Assembly!O$21+$BQ276*Assembly!O$22+$BR276*Assembly!O$23+$BS276*Assembly!O$24</f>
        <v>3</v>
      </c>
      <c r="CH276" s="421" t="str">
        <f>$AY276*Assembly!P$4+$AZ276*Assembly!P$5+$BA276*Assembly!P$6+$BB276*Assembly!P$7+$BC276*Assembly!P$8+$BD276*Assembly!P$9+$BE276*Assembly!P$10+$BF276*Assembly!P$11+$BG276*Assembly!P$12+$BH276*Assembly!P$13+$BI276*Assembly!P$14+$BJ276*Assembly!P$15+$BK276*Assembly!P$16+$BL276*Assembly!P$17+$BM276*Assembly!P$18+$BN276*Assembly!P$19+$BO276*Assembly!P$20+$BP276*Assembly!P$21+$BQ276*Assembly!P$22+$BR276*Assembly!P$23+$BS276*Assembly!P$24</f>
        <v>0</v>
      </c>
      <c r="CI276" s="421" t="str">
        <f>$AY276*Assembly!Q$4+$AZ276*Assembly!Q$5+$BA276*Assembly!Q$6+$BB276*Assembly!Q$7+$BC276*Assembly!Q$8+$BD276*Assembly!Q$9+$BE276*Assembly!Q$10+$BF276*Assembly!Q$11+$BG276*Assembly!Q$12+$BH276*Assembly!Q$13+$BI276*Assembly!Q$14+$BJ276*Assembly!Q$15+$BK276*Assembly!Q$16+$BL276*Assembly!Q$17+$BM276*Assembly!Q$18+$BN276*Assembly!Q$19+$BO276*Assembly!Q$20+$BP276*Assembly!Q$21+$BQ276*Assembly!Q$22+$BR276*Assembly!Q$23+$BS276*Assembly!Q$24</f>
        <v>0</v>
      </c>
      <c r="CJ276" s="424" t="str">
        <f>$AY276*Assembly!R$4+$AZ276*Assembly!R$5+$BA276*Assembly!R$6+$BB276*Assembly!R$7+$BC276*Assembly!R$8+$BD276*Assembly!R$9+$BE276*Assembly!R$10+$BF276*Assembly!R$11+$BG276*Assembly!R$12+$BH276*Assembly!R$13+$BI276*Assembly!R$14+$BJ276*Assembly!R$15+$BK276*Assembly!R$16+$BL276*Assembly!R$17+$BM276*Assembly!R$18+$BN276*Assembly!R$19+$BO276*Assembly!R$20+$BP276*Assembly!R$21+$BQ276*Assembly!R$22+$BR276*Assembly!R$23+$BS276*Assembly!R$24</f>
        <v>0</v>
      </c>
      <c r="CK276" s="421" t="str">
        <f>$AY276*Assembly!S$4+$AZ276*Assembly!S$5+$BA276*Assembly!S$6+$BB276*Assembly!S$7+$BC276*Assembly!S$8+$BD276*Assembly!S$9+$BE276*Assembly!S$10+$BF276*Assembly!S$11+$BG276*Assembly!S$12+$BH276*Assembly!S$13+$BI276*Assembly!S$14+$BJ276*Assembly!S$15+$BK276*Assembly!S$16+$BL276*Assembly!S$17+$BM276*Assembly!S$18+$BN276*Assembly!S$19+$BO276*Assembly!S$20+$BP276*Assembly!S$21+$BQ276*Assembly!S$22+$BR276*Assembly!S$23+$BS276*Assembly!S$24</f>
        <v>0</v>
      </c>
      <c r="CL276" s="421" t="str">
        <f>$AY276*Assembly!T$4+$AZ276*Assembly!T$5+$BA276*Assembly!T$6+$BB276*Assembly!T$7+$BC276*Assembly!T$8+$BD276*Assembly!T$9+$BE276*Assembly!T$10+$BF276*Assembly!T$11+$BG276*Assembly!T$12+$BH276*Assembly!T$13+$BI276*Assembly!T$14+$BJ276*Assembly!T$15+$BK276*Assembly!T$16+$BL276*Assembly!T$17+$BM276*Assembly!T$18+$BN276*Assembly!T$19+$BO276*Assembly!T$20+$BP276*Assembly!T$21+$BQ276*Assembly!T$22+$BR276*Assembly!T$23+$BS276*Assembly!T$24</f>
        <v>0</v>
      </c>
      <c r="CM276" s="421" t="str">
        <f>$AY276*Assembly!U$4+$AZ276*Assembly!U$5+$BA276*Assembly!U$6+$BB276*Assembly!U$7+$BC276*Assembly!U$8+$BD276*Assembly!U$9+$BE276*Assembly!U$10+$BF276*Assembly!U$11+$BG276*Assembly!U$12+$BH276*Assembly!U$13+$BI276*Assembly!U$14+$BJ276*Assembly!U$15+$BK276*Assembly!U$16+$BL276*Assembly!U$17+$BM276*Assembly!U$18+$BN276*Assembly!U$19+$BO276*Assembly!U$20+$BP276*Assembly!U$21+$BQ276*Assembly!U$22+$BR276*Assembly!U$23+$BS276*Assembly!U$24</f>
        <v>0</v>
      </c>
      <c r="CN276" s="424" t="str">
        <f>$AY276*Assembly!V$4+$AZ276*Assembly!V$5+$BA276*Assembly!V$6+$BB276*Assembly!V$7+$BC276*Assembly!V$8+$BD276*Assembly!V$9+$BE276*Assembly!V$10+$BF276*Assembly!V$11+$BG276*Assembly!V$12+$BH276*Assembly!V$13+$BI276*Assembly!V$14+$BJ276*Assembly!V$15+$BK276*Assembly!V$16+$BL276*Assembly!V$17+$BM276*Assembly!V$18+$BN276*Assembly!V$19+$BO276*Assembly!V$20+$BP276*Assembly!V$21+$BQ276*Assembly!V$22+$BR276*Assembly!V$23+$BS276*Assembly!V$24</f>
        <v>0</v>
      </c>
      <c r="CO276" s="424" t="str">
        <f>CE276*Refining!$F$3</f>
        <v>209</v>
      </c>
      <c r="CP276" s="424" t="str">
        <f>CF276*Refining!$F$4</f>
        <v>16</v>
      </c>
      <c r="CQ276" s="424" t="str">
        <f>CG276*Refining!$F$5</f>
        <v>13</v>
      </c>
      <c r="CR276" s="424" t="str">
        <f>CH276*Refining!$F$6</f>
        <v>0</v>
      </c>
      <c r="CS276" s="424" t="str">
        <f>CI276*Refining!$F$7</f>
        <v>0</v>
      </c>
      <c r="CT276" s="424" t="str">
        <f>CJ276*Refining!$F$8</f>
        <v>0</v>
      </c>
      <c r="CU276" s="424" t="str">
        <f>CK276*Refining!$F$9</f>
        <v>0</v>
      </c>
      <c r="CV276" s="424" t="str">
        <f>CL276*Refining!$F$10</f>
        <v>0</v>
      </c>
      <c r="CW276" s="424" t="str">
        <f>CM276*Refining!$F$11</f>
        <v>0</v>
      </c>
      <c r="CX276" s="424" t="str">
        <f>CN276*Refining!$F$12</f>
        <v>0</v>
      </c>
      <c r="CY276" s="441" t="str">
        <f t="shared" ref="CY276:DR276" si="1112">IF(CE276 = 0, "", CE276)</f>
        <v>117</v>
      </c>
      <c r="CZ276" s="442" t="str">
        <f t="shared" si="1112"/>
        <v>5</v>
      </c>
      <c r="DA276" s="442" t="str">
        <f t="shared" si="1112"/>
        <v>3</v>
      </c>
      <c r="DB276" s="443" t="str">
        <f t="shared" si="1112"/>
        <v/>
      </c>
      <c r="DC276" s="444" t="str">
        <f t="shared" si="1112"/>
        <v/>
      </c>
      <c r="DD276" s="442" t="str">
        <f t="shared" si="1112"/>
        <v/>
      </c>
      <c r="DE276" s="444" t="str">
        <f t="shared" si="1112"/>
        <v/>
      </c>
      <c r="DF276" s="444" t="str">
        <f t="shared" si="1112"/>
        <v/>
      </c>
      <c r="DG276" s="442" t="str">
        <f t="shared" si="1112"/>
        <v/>
      </c>
      <c r="DH276" s="445" t="str">
        <f t="shared" si="1112"/>
        <v/>
      </c>
      <c r="DI276" s="441" t="str">
        <f t="shared" si="1112"/>
        <v>209</v>
      </c>
      <c r="DJ276" s="442" t="str">
        <f t="shared" si="1112"/>
        <v>16</v>
      </c>
      <c r="DK276" s="442" t="str">
        <f t="shared" si="1112"/>
        <v>13</v>
      </c>
      <c r="DL276" s="442" t="str">
        <f t="shared" si="1112"/>
        <v/>
      </c>
      <c r="DM276" s="446" t="str">
        <f t="shared" si="1112"/>
        <v/>
      </c>
      <c r="DN276" s="442" t="str">
        <f t="shared" si="1112"/>
        <v/>
      </c>
      <c r="DO276" s="442" t="str">
        <f t="shared" si="1112"/>
        <v/>
      </c>
      <c r="DP276" s="442" t="str">
        <f t="shared" si="1112"/>
        <v/>
      </c>
      <c r="DQ276" s="442" t="str">
        <f t="shared" si="1112"/>
        <v/>
      </c>
      <c r="DR276" s="445" t="str">
        <f t="shared" si="1112"/>
        <v/>
      </c>
      <c r="DS276" s="447" t="str">
        <f t="shared" si="15"/>
        <v>125</v>
      </c>
      <c r="DT276" s="448" t="str">
        <f t="shared" si="16"/>
        <v>237</v>
      </c>
      <c r="DU276" s="434" t="str">
        <f>CY276*'Ores &amp; Ingots'!$C$3+CZ276*'Ores &amp; Ingots'!$C$4+DA276*'Ores &amp; Ingots'!$C$5+DB276*'Ores &amp; Ingots'!$C$6+DC276*'Ores &amp; Ingots'!$C$7+DD276*'Ores &amp; Ingots'!$C$8+DE276*'Ores &amp; Ingots'!$C$9+DF276*'Ores &amp; Ingots'!$C$10+DG276*'Ores &amp; Ingots'!$C$11+DH276*'Ores &amp; Ingots'!$C$12</f>
        <v>16</v>
      </c>
      <c r="DV276" s="434" t="str">
        <f>DI276*'Ores &amp; Ingots'!$B$3+DJ276*'Ores &amp; Ingots'!$B$4+DK276*'Ores &amp; Ingots'!$B$5+DL276*'Ores &amp; Ingots'!$B$6+DM276*'Ores &amp; Ingots'!$B$7+DN276*'Ores &amp; Ingots'!$B$8+DO276*'Ores &amp; Ingots'!$B$9+DP276*'Ores &amp; Ingots'!$B$10+DQ276*'Ores &amp; Ingots'!$B$11+DR276*'Ores &amp; Ingots'!$B$12</f>
        <v>88</v>
      </c>
      <c r="DW276" s="448" t="str">
        <f>CY276*Refining!$G$3+CZ276*Refining!$G$4+DA276*Refining!$G$5+DB276*Refining!$G$6+DC276*Refining!$G$7+DD276*Refining!$G$8+DE276*Refining!$G$9+DF276*Refining!$G$10+DG276*Refining!$G$11+DH276*Refining!$G$12</f>
        <v>71</v>
      </c>
      <c r="DX276" s="448" t="str">
        <f t="shared" si="17"/>
        <v>10,972</v>
      </c>
      <c r="DY276" s="449" t="str">
        <f t="shared" si="18"/>
        <v>0.0110</v>
      </c>
      <c r="DZ276" s="447" t="str">
        <f t="shared" si="19"/>
        <v>82</v>
      </c>
      <c r="EA276" s="446" t="str">
        <f t="shared" ref="EA276:EB276" si="1113">DZ276/60</f>
        <v>1.4</v>
      </c>
      <c r="EB276" s="446" t="str">
        <f t="shared" si="1113"/>
        <v>0.0</v>
      </c>
      <c r="EC276" s="450" t="str">
        <f t="shared" si="21"/>
        <v>0.00</v>
      </c>
      <c r="ED276" s="447" t="str">
        <f t="shared" si="22"/>
        <v>12,061</v>
      </c>
      <c r="EE276" s="446" t="str">
        <f t="shared" ref="EE276:EF276" si="1114">ED276/1000</f>
        <v>12.1</v>
      </c>
      <c r="EF276" s="451" t="str">
        <f t="shared" si="1114"/>
        <v>0.01</v>
      </c>
      <c r="EG276" s="452" t="str">
        <f t="shared" si="24"/>
        <v>0.0121</v>
      </c>
      <c r="EH276" s="225" t="s">
        <v>12</v>
      </c>
    </row>
    <row r="277">
      <c r="A277" s="33"/>
      <c r="B277" s="336" t="s">
        <v>1086</v>
      </c>
      <c r="C277" s="227" t="s">
        <v>885</v>
      </c>
      <c r="D277" s="227">
        <v>1.0</v>
      </c>
      <c r="E277" s="227">
        <v>1.0</v>
      </c>
      <c r="F277" s="227">
        <v>1.0</v>
      </c>
      <c r="G277" s="453" t="str">
        <f t="shared" si="5"/>
        <v>0.125</v>
      </c>
      <c r="H277" s="454">
        <v>7.0</v>
      </c>
      <c r="I277" s="454">
        <v>17.5</v>
      </c>
      <c r="J277" s="454" t="str">
        <f>H277/Main!$D$9</f>
        <v>7</v>
      </c>
      <c r="K277" s="454" t="str">
        <f>I277/Main!$D$10</f>
        <v>17.5</v>
      </c>
      <c r="L277" s="455" t="str">
        <f t="shared" si="6"/>
        <v>2.5</v>
      </c>
      <c r="M277" s="455">
        <v>1.0</v>
      </c>
      <c r="N277" s="456"/>
      <c r="O277" s="456"/>
      <c r="P277" s="456"/>
      <c r="Q277" s="457"/>
      <c r="R277" s="456"/>
      <c r="S277" s="458"/>
      <c r="T277" s="458"/>
      <c r="U277" s="456"/>
      <c r="V277" s="456"/>
      <c r="W277" s="530"/>
      <c r="X277" s="458"/>
      <c r="Y277" s="456"/>
      <c r="Z277" s="456"/>
      <c r="AA277" s="456"/>
      <c r="AB277" s="456"/>
      <c r="AC277" s="531"/>
      <c r="AD277" s="498">
        <v>5.0</v>
      </c>
      <c r="AE277" s="434">
        <v>0.0</v>
      </c>
      <c r="AF277" s="434">
        <v>0.0</v>
      </c>
      <c r="AG277" s="434">
        <v>0.0</v>
      </c>
      <c r="AH277" s="434">
        <v>0.0</v>
      </c>
      <c r="AI277" s="434">
        <v>0.0</v>
      </c>
      <c r="AJ277" s="434">
        <v>0.0</v>
      </c>
      <c r="AK277" s="434">
        <v>0.0</v>
      </c>
      <c r="AL277" s="434">
        <v>0.0</v>
      </c>
      <c r="AM277" s="434">
        <v>0.0</v>
      </c>
      <c r="AN277" s="434">
        <v>0.0</v>
      </c>
      <c r="AO277" s="434">
        <v>1.0</v>
      </c>
      <c r="AP277" s="434">
        <v>0.0</v>
      </c>
      <c r="AQ277" s="434">
        <v>0.0</v>
      </c>
      <c r="AR277" s="434">
        <v>0.0</v>
      </c>
      <c r="AS277" s="434">
        <v>0.0</v>
      </c>
      <c r="AT277" s="434">
        <v>0.0</v>
      </c>
      <c r="AU277" s="434">
        <v>0.0</v>
      </c>
      <c r="AV277" s="434">
        <v>0.0</v>
      </c>
      <c r="AW277" s="434">
        <v>0.0</v>
      </c>
      <c r="AX277" s="434">
        <v>0.0</v>
      </c>
      <c r="AY277" s="537" t="str">
        <f t="shared" ref="AY277:BS277" si="1115">IF(AD277 = 0, "", AD277)</f>
        <v>5</v>
      </c>
      <c r="AZ277" s="430" t="str">
        <f t="shared" si="1115"/>
        <v/>
      </c>
      <c r="BA277" s="430" t="str">
        <f t="shared" si="1115"/>
        <v/>
      </c>
      <c r="BB277" s="430" t="str">
        <f t="shared" si="1115"/>
        <v/>
      </c>
      <c r="BC277" s="430" t="str">
        <f t="shared" si="1115"/>
        <v/>
      </c>
      <c r="BD277" s="430" t="str">
        <f t="shared" si="1115"/>
        <v/>
      </c>
      <c r="BE277" s="430" t="str">
        <f t="shared" si="1115"/>
        <v/>
      </c>
      <c r="BF277" s="430" t="str">
        <f t="shared" si="1115"/>
        <v/>
      </c>
      <c r="BG277" s="430" t="str">
        <f t="shared" si="1115"/>
        <v/>
      </c>
      <c r="BH277" s="430" t="str">
        <f t="shared" si="1115"/>
        <v/>
      </c>
      <c r="BI277" s="430" t="str">
        <f t="shared" si="1115"/>
        <v/>
      </c>
      <c r="BJ277" s="430" t="str">
        <f t="shared" si="1115"/>
        <v>1</v>
      </c>
      <c r="BK277" s="430" t="str">
        <f t="shared" si="1115"/>
        <v/>
      </c>
      <c r="BL277" s="430" t="str">
        <f t="shared" si="1115"/>
        <v/>
      </c>
      <c r="BM277" s="430" t="str">
        <f t="shared" si="1115"/>
        <v/>
      </c>
      <c r="BN277" s="430" t="str">
        <f t="shared" si="1115"/>
        <v/>
      </c>
      <c r="BO277" s="430" t="str">
        <f t="shared" si="1115"/>
        <v/>
      </c>
      <c r="BP277" s="430" t="str">
        <f t="shared" si="1115"/>
        <v/>
      </c>
      <c r="BQ277" s="430" t="str">
        <f t="shared" si="1115"/>
        <v/>
      </c>
      <c r="BR277" s="430" t="str">
        <f t="shared" si="1115"/>
        <v/>
      </c>
      <c r="BS277" s="432" t="str">
        <f t="shared" si="1115"/>
        <v/>
      </c>
      <c r="BT277" s="433" t="str">
        <f>$AY277*Assembly!Y$4+$AZ277*Assembly!Y$5+$BA277*Assembly!Y$6+$BB277*Assembly!Y$7+$BC277*Assembly!Y$8+$BD277*Assembly!Y$9+$BE277*Assembly!Y$10+$BF277*Assembly!Y$11+$BG277*Assembly!Y$12+$BH277*Assembly!Y$13+$BI277*Assembly!Y$14+$BJ277*Assembly!Y$15+$BK277*Assembly!Y$16+$BL277*Assembly!Y$17+$BM277*Assembly!Y$18+$BN277*Assembly!Y$19+$BO277*Assembly!Y$20+$BP277*Assembly!Y$21+$BQ277*Assembly!Y$22+$BR277*Assembly!Y$23+$BS277*Assembly!Y$24</f>
        <v>106</v>
      </c>
      <c r="BU277" s="434" t="str">
        <f t="shared" si="8"/>
        <v>848</v>
      </c>
      <c r="BV277" s="434" t="str">
        <f>$AY277*Assembly!AC$4+$AZ277*Assembly!AC$5+$BA277*Assembly!AC$6+$BB277*Assembly!AC$7+$BC277*Assembly!AC$8+$BD277*Assembly!AC$9+$BE277*Assembly!AC$10+$BF277*Assembly!AC$11+$BG277*Assembly!AC$12+$BH277*Assembly!AC$13+$BI277*Assembly!AC$14+$BJ277*Assembly!AC$15+$BK277*Assembly!AC$16+$BL277*Assembly!AC$17+$BM277*Assembly!AC$18+$BN277*Assembly!AC$19+$BO277*Assembly!AC$20+$BP277*Assembly!AC$21+$BQ277*Assembly!AC$22+$BR277*Assembly!AC$23+$BS277*Assembly!AC$24</f>
        <v>530</v>
      </c>
      <c r="BW277" s="435" t="str">
        <f t="shared" si="9"/>
        <v>5.00</v>
      </c>
      <c r="BX277" s="436" t="str">
        <f t="shared" si="10"/>
        <v>4240</v>
      </c>
      <c r="BY277" s="437" t="str">
        <f t="shared" si="11"/>
        <v>0.6</v>
      </c>
      <c r="BZ277" s="438"/>
      <c r="CA277" s="434" t="str">
        <f>$AY277*Assembly!X$4+$AZ277*Assembly!X$5+$BA277*Assembly!X$6+$BB277*Assembly!X$7+$BC277*Assembly!X$8+$BD277*Assembly!X$9+$BE277*Assembly!X$10+$BF277*Assembly!X$11+$BG277*Assembly!X$12+$BH277*Assembly!X$13+$BI277*Assembly!X$14+$BJ277*Assembly!X$15+$BK277*Assembly!X$16+$BL277*Assembly!X$17+$BM277*Assembly!X$18+$BN277*Assembly!X$19+$BO277*Assembly!X$20+$BP277*Assembly!X$21+$BQ277*Assembly!X$22+$BR277*Assembly!X$23+$BS277*Assembly!X$24</f>
        <v>7</v>
      </c>
      <c r="CB277" s="434" t="str">
        <f t="shared" si="12"/>
        <v>1,089</v>
      </c>
      <c r="CC277" s="439" t="str">
        <f t="shared" si="13"/>
        <v>0.0011</v>
      </c>
      <c r="CD277" s="440" t="str">
        <f>$AY277*Assembly!AB$4+$AZ277*Assembly!AB$5+$BA277*Assembly!AB$6+$BB277*Assembly!AB$7+$BC277*Assembly!AB$8+$BD277*Assembly!AB$9+$BE277*Assembly!AB$10+$BF277*Assembly!AB$11+$BG277*Assembly!AB$12+$BH277*Assembly!AB$13+$BI277*Assembly!AB$14+$BJ277*Assembly!AB$15+$BK277*Assembly!AB$16+$BL277*Assembly!AB$17+$BM277*Assembly!AB$18+$BN277*Assembly!AB$19+$BO277*Assembly!AB$20+$BP277*Assembly!AB$21+$BQ277*Assembly!AB$22+$BR277*Assembly!AB$23+$BS277*Assembly!AB$24</f>
        <v>30</v>
      </c>
      <c r="CE277" s="457" t="str">
        <f>$AY277*Assembly!M$4+$AZ277*Assembly!M$5+$BA277*Assembly!M$6+$BB277*Assembly!M$7+$BC277*Assembly!M$8+$BD277*Assembly!M$9+$BE277*Assembly!M$10+$BF277*Assembly!M$11+$BG277*Assembly!M$12+$BH277*Assembly!M$13+$BI277*Assembly!M$14+$BJ277*Assembly!M$15+$BK277*Assembly!M$16+$BL277*Assembly!M$17+$BM277*Assembly!M$18+$BN277*Assembly!M$19+$BO277*Assembly!M$20+$BP277*Assembly!M$21+$BQ277*Assembly!M$22+$BR277*Assembly!M$23+$BS277*Assembly!M$24</f>
        <v>117</v>
      </c>
      <c r="CF277" s="457" t="str">
        <f>$AY277*Assembly!N$4+$AZ277*Assembly!N$5+$BA277*Assembly!N$6+$BB277*Assembly!N$7+$BC277*Assembly!N$8+$BD277*Assembly!N$9+$BE277*Assembly!N$10+$BF277*Assembly!N$11+$BG277*Assembly!N$12+$BH277*Assembly!N$13+$BI277*Assembly!N$14+$BJ277*Assembly!N$15+$BK277*Assembly!N$16+$BL277*Assembly!N$17+$BM277*Assembly!N$18+$BN277*Assembly!N$19+$BO277*Assembly!N$20+$BP277*Assembly!N$21+$BQ277*Assembly!N$22+$BR277*Assembly!N$23+$BS277*Assembly!N$24</f>
        <v>5</v>
      </c>
      <c r="CG277" s="457" t="str">
        <f>$AY277*Assembly!O$4+$AZ277*Assembly!O$5+$BA277*Assembly!O$6+$BB277*Assembly!O$7+$BC277*Assembly!O$8+$BD277*Assembly!O$9+$BE277*Assembly!O$10+$BF277*Assembly!O$11+$BG277*Assembly!O$12+$BH277*Assembly!O$13+$BI277*Assembly!O$14+$BJ277*Assembly!O$15+$BK277*Assembly!O$16+$BL277*Assembly!O$17+$BM277*Assembly!O$18+$BN277*Assembly!O$19+$BO277*Assembly!O$20+$BP277*Assembly!O$21+$BQ277*Assembly!O$22+$BR277*Assembly!O$23+$BS277*Assembly!O$24</f>
        <v>3</v>
      </c>
      <c r="CH277" s="454" t="str">
        <f>$AY277*Assembly!P$4+$AZ277*Assembly!P$5+$BA277*Assembly!P$6+$BB277*Assembly!P$7+$BC277*Assembly!P$8+$BD277*Assembly!P$9+$BE277*Assembly!P$10+$BF277*Assembly!P$11+$BG277*Assembly!P$12+$BH277*Assembly!P$13+$BI277*Assembly!P$14+$BJ277*Assembly!P$15+$BK277*Assembly!P$16+$BL277*Assembly!P$17+$BM277*Assembly!P$18+$BN277*Assembly!P$19+$BO277*Assembly!P$20+$BP277*Assembly!P$21+$BQ277*Assembly!P$22+$BR277*Assembly!P$23+$BS277*Assembly!P$24</f>
        <v>0</v>
      </c>
      <c r="CI277" s="454" t="str">
        <f>$AY277*Assembly!Q$4+$AZ277*Assembly!Q$5+$BA277*Assembly!Q$6+$BB277*Assembly!Q$7+$BC277*Assembly!Q$8+$BD277*Assembly!Q$9+$BE277*Assembly!Q$10+$BF277*Assembly!Q$11+$BG277*Assembly!Q$12+$BH277*Assembly!Q$13+$BI277*Assembly!Q$14+$BJ277*Assembly!Q$15+$BK277*Assembly!Q$16+$BL277*Assembly!Q$17+$BM277*Assembly!Q$18+$BN277*Assembly!Q$19+$BO277*Assembly!Q$20+$BP277*Assembly!Q$21+$BQ277*Assembly!Q$22+$BR277*Assembly!Q$23+$BS277*Assembly!Q$24</f>
        <v>0</v>
      </c>
      <c r="CJ277" s="457" t="str">
        <f>$AY277*Assembly!R$4+$AZ277*Assembly!R$5+$BA277*Assembly!R$6+$BB277*Assembly!R$7+$BC277*Assembly!R$8+$BD277*Assembly!R$9+$BE277*Assembly!R$10+$BF277*Assembly!R$11+$BG277*Assembly!R$12+$BH277*Assembly!R$13+$BI277*Assembly!R$14+$BJ277*Assembly!R$15+$BK277*Assembly!R$16+$BL277*Assembly!R$17+$BM277*Assembly!R$18+$BN277*Assembly!R$19+$BO277*Assembly!R$20+$BP277*Assembly!R$21+$BQ277*Assembly!R$22+$BR277*Assembly!R$23+$BS277*Assembly!R$24</f>
        <v>0</v>
      </c>
      <c r="CK277" s="454" t="str">
        <f>$AY277*Assembly!S$4+$AZ277*Assembly!S$5+$BA277*Assembly!S$6+$BB277*Assembly!S$7+$BC277*Assembly!S$8+$BD277*Assembly!S$9+$BE277*Assembly!S$10+$BF277*Assembly!S$11+$BG277*Assembly!S$12+$BH277*Assembly!S$13+$BI277*Assembly!S$14+$BJ277*Assembly!S$15+$BK277*Assembly!S$16+$BL277*Assembly!S$17+$BM277*Assembly!S$18+$BN277*Assembly!S$19+$BO277*Assembly!S$20+$BP277*Assembly!S$21+$BQ277*Assembly!S$22+$BR277*Assembly!S$23+$BS277*Assembly!S$24</f>
        <v>0</v>
      </c>
      <c r="CL277" s="454" t="str">
        <f>$AY277*Assembly!T$4+$AZ277*Assembly!T$5+$BA277*Assembly!T$6+$BB277*Assembly!T$7+$BC277*Assembly!T$8+$BD277*Assembly!T$9+$BE277*Assembly!T$10+$BF277*Assembly!T$11+$BG277*Assembly!T$12+$BH277*Assembly!T$13+$BI277*Assembly!T$14+$BJ277*Assembly!T$15+$BK277*Assembly!T$16+$BL277*Assembly!T$17+$BM277*Assembly!T$18+$BN277*Assembly!T$19+$BO277*Assembly!T$20+$BP277*Assembly!T$21+$BQ277*Assembly!T$22+$BR277*Assembly!T$23+$BS277*Assembly!T$24</f>
        <v>0</v>
      </c>
      <c r="CM277" s="454" t="str">
        <f>$AY277*Assembly!U$4+$AZ277*Assembly!U$5+$BA277*Assembly!U$6+$BB277*Assembly!U$7+$BC277*Assembly!U$8+$BD277*Assembly!U$9+$BE277*Assembly!U$10+$BF277*Assembly!U$11+$BG277*Assembly!U$12+$BH277*Assembly!U$13+$BI277*Assembly!U$14+$BJ277*Assembly!U$15+$BK277*Assembly!U$16+$BL277*Assembly!U$17+$BM277*Assembly!U$18+$BN277*Assembly!U$19+$BO277*Assembly!U$20+$BP277*Assembly!U$21+$BQ277*Assembly!U$22+$BR277*Assembly!U$23+$BS277*Assembly!U$24</f>
        <v>0</v>
      </c>
      <c r="CN277" s="457" t="str">
        <f>$AY277*Assembly!V$4+$AZ277*Assembly!V$5+$BA277*Assembly!V$6+$BB277*Assembly!V$7+$BC277*Assembly!V$8+$BD277*Assembly!V$9+$BE277*Assembly!V$10+$BF277*Assembly!V$11+$BG277*Assembly!V$12+$BH277*Assembly!V$13+$BI277*Assembly!V$14+$BJ277*Assembly!V$15+$BK277*Assembly!V$16+$BL277*Assembly!V$17+$BM277*Assembly!V$18+$BN277*Assembly!V$19+$BO277*Assembly!V$20+$BP277*Assembly!V$21+$BQ277*Assembly!V$22+$BR277*Assembly!V$23+$BS277*Assembly!V$24</f>
        <v>0</v>
      </c>
      <c r="CO277" s="457" t="str">
        <f>CE277*Refining!$F$3</f>
        <v>209</v>
      </c>
      <c r="CP277" s="457" t="str">
        <f>CF277*Refining!$F$4</f>
        <v>16</v>
      </c>
      <c r="CQ277" s="457" t="str">
        <f>CG277*Refining!$F$5</f>
        <v>13</v>
      </c>
      <c r="CR277" s="457" t="str">
        <f>CH277*Refining!$F$6</f>
        <v>0</v>
      </c>
      <c r="CS277" s="457" t="str">
        <f>CI277*Refining!$F$7</f>
        <v>0</v>
      </c>
      <c r="CT277" s="457" t="str">
        <f>CJ277*Refining!$F$8</f>
        <v>0</v>
      </c>
      <c r="CU277" s="457" t="str">
        <f>CK277*Refining!$F$9</f>
        <v>0</v>
      </c>
      <c r="CV277" s="457" t="str">
        <f>CL277*Refining!$F$10</f>
        <v>0</v>
      </c>
      <c r="CW277" s="457" t="str">
        <f>CM277*Refining!$F$11</f>
        <v>0</v>
      </c>
      <c r="CX277" s="457" t="str">
        <f>CN277*Refining!$F$12</f>
        <v>0</v>
      </c>
      <c r="CY277" s="441" t="str">
        <f t="shared" ref="CY277:DR277" si="1116">IF(CE277 = 0, "", CE277)</f>
        <v>117</v>
      </c>
      <c r="CZ277" s="442" t="str">
        <f t="shared" si="1116"/>
        <v>5</v>
      </c>
      <c r="DA277" s="442" t="str">
        <f t="shared" si="1116"/>
        <v>3</v>
      </c>
      <c r="DB277" s="443" t="str">
        <f t="shared" si="1116"/>
        <v/>
      </c>
      <c r="DC277" s="444" t="str">
        <f t="shared" si="1116"/>
        <v/>
      </c>
      <c r="DD277" s="442" t="str">
        <f t="shared" si="1116"/>
        <v/>
      </c>
      <c r="DE277" s="444" t="str">
        <f t="shared" si="1116"/>
        <v/>
      </c>
      <c r="DF277" s="444" t="str">
        <f t="shared" si="1116"/>
        <v/>
      </c>
      <c r="DG277" s="442" t="str">
        <f t="shared" si="1116"/>
        <v/>
      </c>
      <c r="DH277" s="445" t="str">
        <f t="shared" si="1116"/>
        <v/>
      </c>
      <c r="DI277" s="441" t="str">
        <f t="shared" si="1116"/>
        <v>209</v>
      </c>
      <c r="DJ277" s="442" t="str">
        <f t="shared" si="1116"/>
        <v>16</v>
      </c>
      <c r="DK277" s="442" t="str">
        <f t="shared" si="1116"/>
        <v>13</v>
      </c>
      <c r="DL277" s="442" t="str">
        <f t="shared" si="1116"/>
        <v/>
      </c>
      <c r="DM277" s="446" t="str">
        <f t="shared" si="1116"/>
        <v/>
      </c>
      <c r="DN277" s="442" t="str">
        <f t="shared" si="1116"/>
        <v/>
      </c>
      <c r="DO277" s="442" t="str">
        <f t="shared" si="1116"/>
        <v/>
      </c>
      <c r="DP277" s="442" t="str">
        <f t="shared" si="1116"/>
        <v/>
      </c>
      <c r="DQ277" s="442" t="str">
        <f t="shared" si="1116"/>
        <v/>
      </c>
      <c r="DR277" s="445" t="str">
        <f t="shared" si="1116"/>
        <v/>
      </c>
      <c r="DS277" s="447" t="str">
        <f t="shared" si="15"/>
        <v>125</v>
      </c>
      <c r="DT277" s="448" t="str">
        <f t="shared" si="16"/>
        <v>237</v>
      </c>
      <c r="DU277" s="434" t="str">
        <f>CY277*'Ores &amp; Ingots'!$C$3+CZ277*'Ores &amp; Ingots'!$C$4+DA277*'Ores &amp; Ingots'!$C$5+DB277*'Ores &amp; Ingots'!$C$6+DC277*'Ores &amp; Ingots'!$C$7+DD277*'Ores &amp; Ingots'!$C$8+DE277*'Ores &amp; Ingots'!$C$9+DF277*'Ores &amp; Ingots'!$C$10+DG277*'Ores &amp; Ingots'!$C$11+DH277*'Ores &amp; Ingots'!$C$12</f>
        <v>16</v>
      </c>
      <c r="DV277" s="434" t="str">
        <f>DI277*'Ores &amp; Ingots'!$B$3+DJ277*'Ores &amp; Ingots'!$B$4+DK277*'Ores &amp; Ingots'!$B$5+DL277*'Ores &amp; Ingots'!$B$6+DM277*'Ores &amp; Ingots'!$B$7+DN277*'Ores &amp; Ingots'!$B$8+DO277*'Ores &amp; Ingots'!$B$9+DP277*'Ores &amp; Ingots'!$B$10+DQ277*'Ores &amp; Ingots'!$B$11+DR277*'Ores &amp; Ingots'!$B$12</f>
        <v>88</v>
      </c>
      <c r="DW277" s="448" t="str">
        <f>CY277*Refining!$G$3+CZ277*Refining!$G$4+DA277*Refining!$G$5+DB277*Refining!$G$6+DC277*Refining!$G$7+DD277*Refining!$G$8+DE277*Refining!$G$9+DF277*Refining!$G$10+DG277*Refining!$G$11+DH277*Refining!$G$12</f>
        <v>71</v>
      </c>
      <c r="DX277" s="448" t="str">
        <f t="shared" si="17"/>
        <v>10,972</v>
      </c>
      <c r="DY277" s="449" t="str">
        <f t="shared" si="18"/>
        <v>0.0110</v>
      </c>
      <c r="DZ277" s="447" t="str">
        <f t="shared" si="19"/>
        <v>85</v>
      </c>
      <c r="EA277" s="446" t="str">
        <f t="shared" ref="EA277:EB277" si="1117">DZ277/60</f>
        <v>1.4</v>
      </c>
      <c r="EB277" s="446" t="str">
        <f t="shared" si="1117"/>
        <v>0.0</v>
      </c>
      <c r="EC277" s="450" t="str">
        <f t="shared" si="21"/>
        <v>0.00</v>
      </c>
      <c r="ED277" s="447" t="str">
        <f t="shared" si="22"/>
        <v>12,061</v>
      </c>
      <c r="EE277" s="446" t="str">
        <f t="shared" ref="EE277:EF277" si="1118">ED277/1000</f>
        <v>12.1</v>
      </c>
      <c r="EF277" s="451" t="str">
        <f t="shared" si="1118"/>
        <v>0.01</v>
      </c>
      <c r="EG277" s="452" t="str">
        <f t="shared" si="24"/>
        <v>0.0121</v>
      </c>
      <c r="EH277" s="225" t="s">
        <v>12</v>
      </c>
    </row>
    <row r="278">
      <c r="A278" s="33"/>
      <c r="B278" s="336" t="s">
        <v>1087</v>
      </c>
      <c r="C278" s="227" t="s">
        <v>885</v>
      </c>
      <c r="D278" s="227">
        <v>1.0</v>
      </c>
      <c r="E278" s="227">
        <v>1.0</v>
      </c>
      <c r="F278" s="227">
        <v>1.0</v>
      </c>
      <c r="G278" s="420" t="str">
        <f t="shared" si="5"/>
        <v>0.125</v>
      </c>
      <c r="H278" s="421">
        <v>7.0</v>
      </c>
      <c r="I278" s="421">
        <v>17.5</v>
      </c>
      <c r="J278" s="421" t="str">
        <f>H278/Main!$D$9</f>
        <v>7</v>
      </c>
      <c r="K278" s="421" t="str">
        <f>I278/Main!$D$10</f>
        <v>17.5</v>
      </c>
      <c r="L278" s="422" t="str">
        <f t="shared" si="6"/>
        <v>2.5</v>
      </c>
      <c r="M278" s="422">
        <v>1.0</v>
      </c>
      <c r="N278" s="423"/>
      <c r="O278" s="423"/>
      <c r="P278" s="423"/>
      <c r="Q278" s="424"/>
      <c r="R278" s="423"/>
      <c r="S278" s="425"/>
      <c r="T278" s="425"/>
      <c r="U278" s="423"/>
      <c r="V278" s="423"/>
      <c r="W278" s="425"/>
      <c r="X278" s="425"/>
      <c r="Y278" s="423"/>
      <c r="Z278" s="423"/>
      <c r="AA278" s="423"/>
      <c r="AB278" s="423"/>
      <c r="AC278" s="523"/>
      <c r="AD278" s="498">
        <v>5.0</v>
      </c>
      <c r="AE278" s="434">
        <v>0.0</v>
      </c>
      <c r="AF278" s="434">
        <v>0.0</v>
      </c>
      <c r="AG278" s="434">
        <v>0.0</v>
      </c>
      <c r="AH278" s="434">
        <v>0.0</v>
      </c>
      <c r="AI278" s="434">
        <v>0.0</v>
      </c>
      <c r="AJ278" s="434">
        <v>0.0</v>
      </c>
      <c r="AK278" s="434">
        <v>0.0</v>
      </c>
      <c r="AL278" s="434">
        <v>0.0</v>
      </c>
      <c r="AM278" s="434">
        <v>0.0</v>
      </c>
      <c r="AN278" s="434">
        <v>0.0</v>
      </c>
      <c r="AO278" s="434">
        <v>1.0</v>
      </c>
      <c r="AP278" s="434">
        <v>0.0</v>
      </c>
      <c r="AQ278" s="434">
        <v>0.0</v>
      </c>
      <c r="AR278" s="434">
        <v>0.0</v>
      </c>
      <c r="AS278" s="434">
        <v>0.0</v>
      </c>
      <c r="AT278" s="434">
        <v>0.0</v>
      </c>
      <c r="AU278" s="434">
        <v>0.0</v>
      </c>
      <c r="AV278" s="434">
        <v>0.0</v>
      </c>
      <c r="AW278" s="434">
        <v>0.0</v>
      </c>
      <c r="AX278" s="434">
        <v>0.0</v>
      </c>
      <c r="AY278" s="537" t="str">
        <f t="shared" ref="AY278:BS278" si="1119">IF(AD278 = 0, "", AD278)</f>
        <v>5</v>
      </c>
      <c r="AZ278" s="430" t="str">
        <f t="shared" si="1119"/>
        <v/>
      </c>
      <c r="BA278" s="430" t="str">
        <f t="shared" si="1119"/>
        <v/>
      </c>
      <c r="BB278" s="430" t="str">
        <f t="shared" si="1119"/>
        <v/>
      </c>
      <c r="BC278" s="430" t="str">
        <f t="shared" si="1119"/>
        <v/>
      </c>
      <c r="BD278" s="430" t="str">
        <f t="shared" si="1119"/>
        <v/>
      </c>
      <c r="BE278" s="430" t="str">
        <f t="shared" si="1119"/>
        <v/>
      </c>
      <c r="BF278" s="430" t="str">
        <f t="shared" si="1119"/>
        <v/>
      </c>
      <c r="BG278" s="430" t="str">
        <f t="shared" si="1119"/>
        <v/>
      </c>
      <c r="BH278" s="430" t="str">
        <f t="shared" si="1119"/>
        <v/>
      </c>
      <c r="BI278" s="430" t="str">
        <f t="shared" si="1119"/>
        <v/>
      </c>
      <c r="BJ278" s="430" t="str">
        <f t="shared" si="1119"/>
        <v>1</v>
      </c>
      <c r="BK278" s="430" t="str">
        <f t="shared" si="1119"/>
        <v/>
      </c>
      <c r="BL278" s="430" t="str">
        <f t="shared" si="1119"/>
        <v/>
      </c>
      <c r="BM278" s="430" t="str">
        <f t="shared" si="1119"/>
        <v/>
      </c>
      <c r="BN278" s="430" t="str">
        <f t="shared" si="1119"/>
        <v/>
      </c>
      <c r="BO278" s="430" t="str">
        <f t="shared" si="1119"/>
        <v/>
      </c>
      <c r="BP278" s="430" t="str">
        <f t="shared" si="1119"/>
        <v/>
      </c>
      <c r="BQ278" s="430" t="str">
        <f t="shared" si="1119"/>
        <v/>
      </c>
      <c r="BR278" s="430" t="str">
        <f t="shared" si="1119"/>
        <v/>
      </c>
      <c r="BS278" s="432" t="str">
        <f t="shared" si="1119"/>
        <v/>
      </c>
      <c r="BT278" s="433" t="str">
        <f>$AY278*Assembly!Y$4+$AZ278*Assembly!Y$5+$BA278*Assembly!Y$6+$BB278*Assembly!Y$7+$BC278*Assembly!Y$8+$BD278*Assembly!Y$9+$BE278*Assembly!Y$10+$BF278*Assembly!Y$11+$BG278*Assembly!Y$12+$BH278*Assembly!Y$13+$BI278*Assembly!Y$14+$BJ278*Assembly!Y$15+$BK278*Assembly!Y$16+$BL278*Assembly!Y$17+$BM278*Assembly!Y$18+$BN278*Assembly!Y$19+$BO278*Assembly!Y$20+$BP278*Assembly!Y$21+$BQ278*Assembly!Y$22+$BR278*Assembly!Y$23+$BS278*Assembly!Y$24</f>
        <v>106</v>
      </c>
      <c r="BU278" s="434" t="str">
        <f t="shared" si="8"/>
        <v>848</v>
      </c>
      <c r="BV278" s="434" t="str">
        <f>$AY278*Assembly!AC$4+$AZ278*Assembly!AC$5+$BA278*Assembly!AC$6+$BB278*Assembly!AC$7+$BC278*Assembly!AC$8+$BD278*Assembly!AC$9+$BE278*Assembly!AC$10+$BF278*Assembly!AC$11+$BG278*Assembly!AC$12+$BH278*Assembly!AC$13+$BI278*Assembly!AC$14+$BJ278*Assembly!AC$15+$BK278*Assembly!AC$16+$BL278*Assembly!AC$17+$BM278*Assembly!AC$18+$BN278*Assembly!AC$19+$BO278*Assembly!AC$20+$BP278*Assembly!AC$21+$BQ278*Assembly!AC$22+$BR278*Assembly!AC$23+$BS278*Assembly!AC$24</f>
        <v>530</v>
      </c>
      <c r="BW278" s="435" t="str">
        <f t="shared" si="9"/>
        <v>5.00</v>
      </c>
      <c r="BX278" s="436" t="str">
        <f t="shared" si="10"/>
        <v>4240</v>
      </c>
      <c r="BY278" s="437" t="str">
        <f t="shared" si="11"/>
        <v>0.6</v>
      </c>
      <c r="BZ278" s="438"/>
      <c r="CA278" s="434" t="str">
        <f>$AY278*Assembly!X$4+$AZ278*Assembly!X$5+$BA278*Assembly!X$6+$BB278*Assembly!X$7+$BC278*Assembly!X$8+$BD278*Assembly!X$9+$BE278*Assembly!X$10+$BF278*Assembly!X$11+$BG278*Assembly!X$12+$BH278*Assembly!X$13+$BI278*Assembly!X$14+$BJ278*Assembly!X$15+$BK278*Assembly!X$16+$BL278*Assembly!X$17+$BM278*Assembly!X$18+$BN278*Assembly!X$19+$BO278*Assembly!X$20+$BP278*Assembly!X$21+$BQ278*Assembly!X$22+$BR278*Assembly!X$23+$BS278*Assembly!X$24</f>
        <v>7</v>
      </c>
      <c r="CB278" s="434" t="str">
        <f t="shared" si="12"/>
        <v>1,089</v>
      </c>
      <c r="CC278" s="439" t="str">
        <f t="shared" si="13"/>
        <v>0.0011</v>
      </c>
      <c r="CD278" s="440" t="str">
        <f>$AY278*Assembly!AB$4+$AZ278*Assembly!AB$5+$BA278*Assembly!AB$6+$BB278*Assembly!AB$7+$BC278*Assembly!AB$8+$BD278*Assembly!AB$9+$BE278*Assembly!AB$10+$BF278*Assembly!AB$11+$BG278*Assembly!AB$12+$BH278*Assembly!AB$13+$BI278*Assembly!AB$14+$BJ278*Assembly!AB$15+$BK278*Assembly!AB$16+$BL278*Assembly!AB$17+$BM278*Assembly!AB$18+$BN278*Assembly!AB$19+$BO278*Assembly!AB$20+$BP278*Assembly!AB$21+$BQ278*Assembly!AB$22+$BR278*Assembly!AB$23+$BS278*Assembly!AB$24</f>
        <v>30</v>
      </c>
      <c r="CE278" s="424" t="str">
        <f>$AY278*Assembly!M$4+$AZ278*Assembly!M$5+$BA278*Assembly!M$6+$BB278*Assembly!M$7+$BC278*Assembly!M$8+$BD278*Assembly!M$9+$BE278*Assembly!M$10+$BF278*Assembly!M$11+$BG278*Assembly!M$12+$BH278*Assembly!M$13+$BI278*Assembly!M$14+$BJ278*Assembly!M$15+$BK278*Assembly!M$16+$BL278*Assembly!M$17+$BM278*Assembly!M$18+$BN278*Assembly!M$19+$BO278*Assembly!M$20+$BP278*Assembly!M$21+$BQ278*Assembly!M$22+$BR278*Assembly!M$23+$BS278*Assembly!M$24</f>
        <v>117</v>
      </c>
      <c r="CF278" s="424" t="str">
        <f>$AY278*Assembly!N$4+$AZ278*Assembly!N$5+$BA278*Assembly!N$6+$BB278*Assembly!N$7+$BC278*Assembly!N$8+$BD278*Assembly!N$9+$BE278*Assembly!N$10+$BF278*Assembly!N$11+$BG278*Assembly!N$12+$BH278*Assembly!N$13+$BI278*Assembly!N$14+$BJ278*Assembly!N$15+$BK278*Assembly!N$16+$BL278*Assembly!N$17+$BM278*Assembly!N$18+$BN278*Assembly!N$19+$BO278*Assembly!N$20+$BP278*Assembly!N$21+$BQ278*Assembly!N$22+$BR278*Assembly!N$23+$BS278*Assembly!N$24</f>
        <v>5</v>
      </c>
      <c r="CG278" s="424" t="str">
        <f>$AY278*Assembly!O$4+$AZ278*Assembly!O$5+$BA278*Assembly!O$6+$BB278*Assembly!O$7+$BC278*Assembly!O$8+$BD278*Assembly!O$9+$BE278*Assembly!O$10+$BF278*Assembly!O$11+$BG278*Assembly!O$12+$BH278*Assembly!O$13+$BI278*Assembly!O$14+$BJ278*Assembly!O$15+$BK278*Assembly!O$16+$BL278*Assembly!O$17+$BM278*Assembly!O$18+$BN278*Assembly!O$19+$BO278*Assembly!O$20+$BP278*Assembly!O$21+$BQ278*Assembly!O$22+$BR278*Assembly!O$23+$BS278*Assembly!O$24</f>
        <v>3</v>
      </c>
      <c r="CH278" s="421" t="str">
        <f>$AY278*Assembly!P$4+$AZ278*Assembly!P$5+$BA278*Assembly!P$6+$BB278*Assembly!P$7+$BC278*Assembly!P$8+$BD278*Assembly!P$9+$BE278*Assembly!P$10+$BF278*Assembly!P$11+$BG278*Assembly!P$12+$BH278*Assembly!P$13+$BI278*Assembly!P$14+$BJ278*Assembly!P$15+$BK278*Assembly!P$16+$BL278*Assembly!P$17+$BM278*Assembly!P$18+$BN278*Assembly!P$19+$BO278*Assembly!P$20+$BP278*Assembly!P$21+$BQ278*Assembly!P$22+$BR278*Assembly!P$23+$BS278*Assembly!P$24</f>
        <v>0</v>
      </c>
      <c r="CI278" s="421" t="str">
        <f>$AY278*Assembly!Q$4+$AZ278*Assembly!Q$5+$BA278*Assembly!Q$6+$BB278*Assembly!Q$7+$BC278*Assembly!Q$8+$BD278*Assembly!Q$9+$BE278*Assembly!Q$10+$BF278*Assembly!Q$11+$BG278*Assembly!Q$12+$BH278*Assembly!Q$13+$BI278*Assembly!Q$14+$BJ278*Assembly!Q$15+$BK278*Assembly!Q$16+$BL278*Assembly!Q$17+$BM278*Assembly!Q$18+$BN278*Assembly!Q$19+$BO278*Assembly!Q$20+$BP278*Assembly!Q$21+$BQ278*Assembly!Q$22+$BR278*Assembly!Q$23+$BS278*Assembly!Q$24</f>
        <v>0</v>
      </c>
      <c r="CJ278" s="424" t="str">
        <f>$AY278*Assembly!R$4+$AZ278*Assembly!R$5+$BA278*Assembly!R$6+$BB278*Assembly!R$7+$BC278*Assembly!R$8+$BD278*Assembly!R$9+$BE278*Assembly!R$10+$BF278*Assembly!R$11+$BG278*Assembly!R$12+$BH278*Assembly!R$13+$BI278*Assembly!R$14+$BJ278*Assembly!R$15+$BK278*Assembly!R$16+$BL278*Assembly!R$17+$BM278*Assembly!R$18+$BN278*Assembly!R$19+$BO278*Assembly!R$20+$BP278*Assembly!R$21+$BQ278*Assembly!R$22+$BR278*Assembly!R$23+$BS278*Assembly!R$24</f>
        <v>0</v>
      </c>
      <c r="CK278" s="421" t="str">
        <f>$AY278*Assembly!S$4+$AZ278*Assembly!S$5+$BA278*Assembly!S$6+$BB278*Assembly!S$7+$BC278*Assembly!S$8+$BD278*Assembly!S$9+$BE278*Assembly!S$10+$BF278*Assembly!S$11+$BG278*Assembly!S$12+$BH278*Assembly!S$13+$BI278*Assembly!S$14+$BJ278*Assembly!S$15+$BK278*Assembly!S$16+$BL278*Assembly!S$17+$BM278*Assembly!S$18+$BN278*Assembly!S$19+$BO278*Assembly!S$20+$BP278*Assembly!S$21+$BQ278*Assembly!S$22+$BR278*Assembly!S$23+$BS278*Assembly!S$24</f>
        <v>0</v>
      </c>
      <c r="CL278" s="421" t="str">
        <f>$AY278*Assembly!T$4+$AZ278*Assembly!T$5+$BA278*Assembly!T$6+$BB278*Assembly!T$7+$BC278*Assembly!T$8+$BD278*Assembly!T$9+$BE278*Assembly!T$10+$BF278*Assembly!T$11+$BG278*Assembly!T$12+$BH278*Assembly!T$13+$BI278*Assembly!T$14+$BJ278*Assembly!T$15+$BK278*Assembly!T$16+$BL278*Assembly!T$17+$BM278*Assembly!T$18+$BN278*Assembly!T$19+$BO278*Assembly!T$20+$BP278*Assembly!T$21+$BQ278*Assembly!T$22+$BR278*Assembly!T$23+$BS278*Assembly!T$24</f>
        <v>0</v>
      </c>
      <c r="CM278" s="421" t="str">
        <f>$AY278*Assembly!U$4+$AZ278*Assembly!U$5+$BA278*Assembly!U$6+$BB278*Assembly!U$7+$BC278*Assembly!U$8+$BD278*Assembly!U$9+$BE278*Assembly!U$10+$BF278*Assembly!U$11+$BG278*Assembly!U$12+$BH278*Assembly!U$13+$BI278*Assembly!U$14+$BJ278*Assembly!U$15+$BK278*Assembly!U$16+$BL278*Assembly!U$17+$BM278*Assembly!U$18+$BN278*Assembly!U$19+$BO278*Assembly!U$20+$BP278*Assembly!U$21+$BQ278*Assembly!U$22+$BR278*Assembly!U$23+$BS278*Assembly!U$24</f>
        <v>0</v>
      </c>
      <c r="CN278" s="424" t="str">
        <f>$AY278*Assembly!V$4+$AZ278*Assembly!V$5+$BA278*Assembly!V$6+$BB278*Assembly!V$7+$BC278*Assembly!V$8+$BD278*Assembly!V$9+$BE278*Assembly!V$10+$BF278*Assembly!V$11+$BG278*Assembly!V$12+$BH278*Assembly!V$13+$BI278*Assembly!V$14+$BJ278*Assembly!V$15+$BK278*Assembly!V$16+$BL278*Assembly!V$17+$BM278*Assembly!V$18+$BN278*Assembly!V$19+$BO278*Assembly!V$20+$BP278*Assembly!V$21+$BQ278*Assembly!V$22+$BR278*Assembly!V$23+$BS278*Assembly!V$24</f>
        <v>0</v>
      </c>
      <c r="CO278" s="424" t="str">
        <f>CE278*Refining!$F$3</f>
        <v>209</v>
      </c>
      <c r="CP278" s="424" t="str">
        <f>CF278*Refining!$F$4</f>
        <v>16</v>
      </c>
      <c r="CQ278" s="424" t="str">
        <f>CG278*Refining!$F$5</f>
        <v>13</v>
      </c>
      <c r="CR278" s="424" t="str">
        <f>CH278*Refining!$F$6</f>
        <v>0</v>
      </c>
      <c r="CS278" s="424" t="str">
        <f>CI278*Refining!$F$7</f>
        <v>0</v>
      </c>
      <c r="CT278" s="424" t="str">
        <f>CJ278*Refining!$F$8</f>
        <v>0</v>
      </c>
      <c r="CU278" s="424" t="str">
        <f>CK278*Refining!$F$9</f>
        <v>0</v>
      </c>
      <c r="CV278" s="424" t="str">
        <f>CL278*Refining!$F$10</f>
        <v>0</v>
      </c>
      <c r="CW278" s="424" t="str">
        <f>CM278*Refining!$F$11</f>
        <v>0</v>
      </c>
      <c r="CX278" s="424" t="str">
        <f>CN278*Refining!$F$12</f>
        <v>0</v>
      </c>
      <c r="CY278" s="441" t="str">
        <f t="shared" ref="CY278:DR278" si="1120">IF(CE278 = 0, "", CE278)</f>
        <v>117</v>
      </c>
      <c r="CZ278" s="442" t="str">
        <f t="shared" si="1120"/>
        <v>5</v>
      </c>
      <c r="DA278" s="442" t="str">
        <f t="shared" si="1120"/>
        <v>3</v>
      </c>
      <c r="DB278" s="443" t="str">
        <f t="shared" si="1120"/>
        <v/>
      </c>
      <c r="DC278" s="444" t="str">
        <f t="shared" si="1120"/>
        <v/>
      </c>
      <c r="DD278" s="442" t="str">
        <f t="shared" si="1120"/>
        <v/>
      </c>
      <c r="DE278" s="444" t="str">
        <f t="shared" si="1120"/>
        <v/>
      </c>
      <c r="DF278" s="444" t="str">
        <f t="shared" si="1120"/>
        <v/>
      </c>
      <c r="DG278" s="442" t="str">
        <f t="shared" si="1120"/>
        <v/>
      </c>
      <c r="DH278" s="445" t="str">
        <f t="shared" si="1120"/>
        <v/>
      </c>
      <c r="DI278" s="441" t="str">
        <f t="shared" si="1120"/>
        <v>209</v>
      </c>
      <c r="DJ278" s="442" t="str">
        <f t="shared" si="1120"/>
        <v>16</v>
      </c>
      <c r="DK278" s="442" t="str">
        <f t="shared" si="1120"/>
        <v>13</v>
      </c>
      <c r="DL278" s="442" t="str">
        <f t="shared" si="1120"/>
        <v/>
      </c>
      <c r="DM278" s="446" t="str">
        <f t="shared" si="1120"/>
        <v/>
      </c>
      <c r="DN278" s="442" t="str">
        <f t="shared" si="1120"/>
        <v/>
      </c>
      <c r="DO278" s="442" t="str">
        <f t="shared" si="1120"/>
        <v/>
      </c>
      <c r="DP278" s="442" t="str">
        <f t="shared" si="1120"/>
        <v/>
      </c>
      <c r="DQ278" s="442" t="str">
        <f t="shared" si="1120"/>
        <v/>
      </c>
      <c r="DR278" s="445" t="str">
        <f t="shared" si="1120"/>
        <v/>
      </c>
      <c r="DS278" s="447" t="str">
        <f t="shared" si="15"/>
        <v>125</v>
      </c>
      <c r="DT278" s="448" t="str">
        <f t="shared" si="16"/>
        <v>237</v>
      </c>
      <c r="DU278" s="434" t="str">
        <f>CY278*'Ores &amp; Ingots'!$C$3+CZ278*'Ores &amp; Ingots'!$C$4+DA278*'Ores &amp; Ingots'!$C$5+DB278*'Ores &amp; Ingots'!$C$6+DC278*'Ores &amp; Ingots'!$C$7+DD278*'Ores &amp; Ingots'!$C$8+DE278*'Ores &amp; Ingots'!$C$9+DF278*'Ores &amp; Ingots'!$C$10+DG278*'Ores &amp; Ingots'!$C$11+DH278*'Ores &amp; Ingots'!$C$12</f>
        <v>16</v>
      </c>
      <c r="DV278" s="434" t="str">
        <f>DI278*'Ores &amp; Ingots'!$B$3+DJ278*'Ores &amp; Ingots'!$B$4+DK278*'Ores &amp; Ingots'!$B$5+DL278*'Ores &amp; Ingots'!$B$6+DM278*'Ores &amp; Ingots'!$B$7+DN278*'Ores &amp; Ingots'!$B$8+DO278*'Ores &amp; Ingots'!$B$9+DP278*'Ores &amp; Ingots'!$B$10+DQ278*'Ores &amp; Ingots'!$B$11+DR278*'Ores &amp; Ingots'!$B$12</f>
        <v>88</v>
      </c>
      <c r="DW278" s="448" t="str">
        <f>CY278*Refining!$G$3+CZ278*Refining!$G$4+DA278*Refining!$G$5+DB278*Refining!$G$6+DC278*Refining!$G$7+DD278*Refining!$G$8+DE278*Refining!$G$9+DF278*Refining!$G$10+DG278*Refining!$G$11+DH278*Refining!$G$12</f>
        <v>71</v>
      </c>
      <c r="DX278" s="448" t="str">
        <f t="shared" si="17"/>
        <v>10,972</v>
      </c>
      <c r="DY278" s="449" t="str">
        <f t="shared" si="18"/>
        <v>0.0110</v>
      </c>
      <c r="DZ278" s="447" t="str">
        <f t="shared" si="19"/>
        <v>85</v>
      </c>
      <c r="EA278" s="446" t="str">
        <f t="shared" ref="EA278:EB278" si="1121">DZ278/60</f>
        <v>1.4</v>
      </c>
      <c r="EB278" s="446" t="str">
        <f t="shared" si="1121"/>
        <v>0.0</v>
      </c>
      <c r="EC278" s="450" t="str">
        <f t="shared" si="21"/>
        <v>0.00</v>
      </c>
      <c r="ED278" s="447" t="str">
        <f t="shared" si="22"/>
        <v>12,061</v>
      </c>
      <c r="EE278" s="446" t="str">
        <f t="shared" ref="EE278:EF278" si="1122">ED278/1000</f>
        <v>12.1</v>
      </c>
      <c r="EF278" s="451" t="str">
        <f t="shared" si="1122"/>
        <v>0.01</v>
      </c>
      <c r="EG278" s="452" t="str">
        <f t="shared" si="24"/>
        <v>0.0121</v>
      </c>
      <c r="EH278" s="225" t="s">
        <v>12</v>
      </c>
    </row>
    <row r="279">
      <c r="A279" s="33"/>
      <c r="B279" s="336" t="s">
        <v>1088</v>
      </c>
      <c r="C279" s="227" t="s">
        <v>885</v>
      </c>
      <c r="D279" s="227">
        <v>1.0</v>
      </c>
      <c r="E279" s="227">
        <v>1.0</v>
      </c>
      <c r="F279" s="227">
        <v>1.0</v>
      </c>
      <c r="G279" s="453" t="str">
        <f t="shared" si="5"/>
        <v>0.125</v>
      </c>
      <c r="H279" s="454">
        <v>8.0</v>
      </c>
      <c r="I279" s="454">
        <v>20.0</v>
      </c>
      <c r="J279" s="454" t="str">
        <f>H279/Main!$D$9</f>
        <v>8</v>
      </c>
      <c r="K279" s="454" t="str">
        <f>I279/Main!$D$10</f>
        <v>20</v>
      </c>
      <c r="L279" s="455" t="str">
        <f t="shared" si="6"/>
        <v>2.5</v>
      </c>
      <c r="M279" s="455">
        <v>1.0</v>
      </c>
      <c r="N279" s="456"/>
      <c r="O279" s="456"/>
      <c r="P279" s="456"/>
      <c r="Q279" s="457"/>
      <c r="R279" s="456"/>
      <c r="S279" s="458"/>
      <c r="T279" s="458"/>
      <c r="U279" s="456"/>
      <c r="V279" s="456"/>
      <c r="W279" s="530"/>
      <c r="X279" s="458"/>
      <c r="Y279" s="456"/>
      <c r="Z279" s="456"/>
      <c r="AA279" s="456"/>
      <c r="AB279" s="456"/>
      <c r="AC279" s="531"/>
      <c r="AD279" s="498">
        <v>5.0</v>
      </c>
      <c r="AE279" s="434">
        <v>0.0</v>
      </c>
      <c r="AF279" s="434">
        <v>0.0</v>
      </c>
      <c r="AG279" s="434">
        <v>0.0</v>
      </c>
      <c r="AH279" s="434">
        <v>0.0</v>
      </c>
      <c r="AI279" s="434">
        <v>0.0</v>
      </c>
      <c r="AJ279" s="434">
        <v>0.0</v>
      </c>
      <c r="AK279" s="434">
        <v>0.0</v>
      </c>
      <c r="AL279" s="434">
        <v>0.0</v>
      </c>
      <c r="AM279" s="434">
        <v>0.0</v>
      </c>
      <c r="AN279" s="434">
        <v>0.0</v>
      </c>
      <c r="AO279" s="434">
        <v>1.0</v>
      </c>
      <c r="AP279" s="434">
        <v>0.0</v>
      </c>
      <c r="AQ279" s="434">
        <v>0.0</v>
      </c>
      <c r="AR279" s="434">
        <v>0.0</v>
      </c>
      <c r="AS279" s="434">
        <v>0.0</v>
      </c>
      <c r="AT279" s="434">
        <v>0.0</v>
      </c>
      <c r="AU279" s="434">
        <v>0.0</v>
      </c>
      <c r="AV279" s="434">
        <v>0.0</v>
      </c>
      <c r="AW279" s="434">
        <v>0.0</v>
      </c>
      <c r="AX279" s="434">
        <v>0.0</v>
      </c>
      <c r="AY279" s="537" t="str">
        <f t="shared" ref="AY279:BS279" si="1123">IF(AD279 = 0, "", AD279)</f>
        <v>5</v>
      </c>
      <c r="AZ279" s="430" t="str">
        <f t="shared" si="1123"/>
        <v/>
      </c>
      <c r="BA279" s="430" t="str">
        <f t="shared" si="1123"/>
        <v/>
      </c>
      <c r="BB279" s="430" t="str">
        <f t="shared" si="1123"/>
        <v/>
      </c>
      <c r="BC279" s="430" t="str">
        <f t="shared" si="1123"/>
        <v/>
      </c>
      <c r="BD279" s="430" t="str">
        <f t="shared" si="1123"/>
        <v/>
      </c>
      <c r="BE279" s="430" t="str">
        <f t="shared" si="1123"/>
        <v/>
      </c>
      <c r="BF279" s="430" t="str">
        <f t="shared" si="1123"/>
        <v/>
      </c>
      <c r="BG279" s="430" t="str">
        <f t="shared" si="1123"/>
        <v/>
      </c>
      <c r="BH279" s="430" t="str">
        <f t="shared" si="1123"/>
        <v/>
      </c>
      <c r="BI279" s="430" t="str">
        <f t="shared" si="1123"/>
        <v/>
      </c>
      <c r="BJ279" s="430" t="str">
        <f t="shared" si="1123"/>
        <v>1</v>
      </c>
      <c r="BK279" s="430" t="str">
        <f t="shared" si="1123"/>
        <v/>
      </c>
      <c r="BL279" s="430" t="str">
        <f t="shared" si="1123"/>
        <v/>
      </c>
      <c r="BM279" s="430" t="str">
        <f t="shared" si="1123"/>
        <v/>
      </c>
      <c r="BN279" s="430" t="str">
        <f t="shared" si="1123"/>
        <v/>
      </c>
      <c r="BO279" s="430" t="str">
        <f t="shared" si="1123"/>
        <v/>
      </c>
      <c r="BP279" s="430" t="str">
        <f t="shared" si="1123"/>
        <v/>
      </c>
      <c r="BQ279" s="430" t="str">
        <f t="shared" si="1123"/>
        <v/>
      </c>
      <c r="BR279" s="430" t="str">
        <f t="shared" si="1123"/>
        <v/>
      </c>
      <c r="BS279" s="432" t="str">
        <f t="shared" si="1123"/>
        <v/>
      </c>
      <c r="BT279" s="433" t="str">
        <f>$AY279*Assembly!Y$4+$AZ279*Assembly!Y$5+$BA279*Assembly!Y$6+$BB279*Assembly!Y$7+$BC279*Assembly!Y$8+$BD279*Assembly!Y$9+$BE279*Assembly!Y$10+$BF279*Assembly!Y$11+$BG279*Assembly!Y$12+$BH279*Assembly!Y$13+$BI279*Assembly!Y$14+$BJ279*Assembly!Y$15+$BK279*Assembly!Y$16+$BL279*Assembly!Y$17+$BM279*Assembly!Y$18+$BN279*Assembly!Y$19+$BO279*Assembly!Y$20+$BP279*Assembly!Y$21+$BQ279*Assembly!Y$22+$BR279*Assembly!Y$23+$BS279*Assembly!Y$24</f>
        <v>106</v>
      </c>
      <c r="BU279" s="434" t="str">
        <f t="shared" si="8"/>
        <v>848</v>
      </c>
      <c r="BV279" s="434" t="str">
        <f>$AY279*Assembly!AC$4+$AZ279*Assembly!AC$5+$BA279*Assembly!AC$6+$BB279*Assembly!AC$7+$BC279*Assembly!AC$8+$BD279*Assembly!AC$9+$BE279*Assembly!AC$10+$BF279*Assembly!AC$11+$BG279*Assembly!AC$12+$BH279*Assembly!AC$13+$BI279*Assembly!AC$14+$BJ279*Assembly!AC$15+$BK279*Assembly!AC$16+$BL279*Assembly!AC$17+$BM279*Assembly!AC$18+$BN279*Assembly!AC$19+$BO279*Assembly!AC$20+$BP279*Assembly!AC$21+$BQ279*Assembly!AC$22+$BR279*Assembly!AC$23+$BS279*Assembly!AC$24</f>
        <v>530</v>
      </c>
      <c r="BW279" s="435" t="str">
        <f t="shared" si="9"/>
        <v>5.00</v>
      </c>
      <c r="BX279" s="436" t="str">
        <f t="shared" si="10"/>
        <v>4240</v>
      </c>
      <c r="BY279" s="437" t="str">
        <f t="shared" si="11"/>
        <v>0.6</v>
      </c>
      <c r="BZ279" s="438"/>
      <c r="CA279" s="434" t="str">
        <f>$AY279*Assembly!X$4+$AZ279*Assembly!X$5+$BA279*Assembly!X$6+$BB279*Assembly!X$7+$BC279*Assembly!X$8+$BD279*Assembly!X$9+$BE279*Assembly!X$10+$BF279*Assembly!X$11+$BG279*Assembly!X$12+$BH279*Assembly!X$13+$BI279*Assembly!X$14+$BJ279*Assembly!X$15+$BK279*Assembly!X$16+$BL279*Assembly!X$17+$BM279*Assembly!X$18+$BN279*Assembly!X$19+$BO279*Assembly!X$20+$BP279*Assembly!X$21+$BQ279*Assembly!X$22+$BR279*Assembly!X$23+$BS279*Assembly!X$24</f>
        <v>7</v>
      </c>
      <c r="CB279" s="434" t="str">
        <f t="shared" si="12"/>
        <v>1,089</v>
      </c>
      <c r="CC279" s="439" t="str">
        <f t="shared" si="13"/>
        <v>0.0011</v>
      </c>
      <c r="CD279" s="440" t="str">
        <f>$AY279*Assembly!AB$4+$AZ279*Assembly!AB$5+$BA279*Assembly!AB$6+$BB279*Assembly!AB$7+$BC279*Assembly!AB$8+$BD279*Assembly!AB$9+$BE279*Assembly!AB$10+$BF279*Assembly!AB$11+$BG279*Assembly!AB$12+$BH279*Assembly!AB$13+$BI279*Assembly!AB$14+$BJ279*Assembly!AB$15+$BK279*Assembly!AB$16+$BL279*Assembly!AB$17+$BM279*Assembly!AB$18+$BN279*Assembly!AB$19+$BO279*Assembly!AB$20+$BP279*Assembly!AB$21+$BQ279*Assembly!AB$22+$BR279*Assembly!AB$23+$BS279*Assembly!AB$24</f>
        <v>30</v>
      </c>
      <c r="CE279" s="457" t="str">
        <f>$AY279*Assembly!M$4+$AZ279*Assembly!M$5+$BA279*Assembly!M$6+$BB279*Assembly!M$7+$BC279*Assembly!M$8+$BD279*Assembly!M$9+$BE279*Assembly!M$10+$BF279*Assembly!M$11+$BG279*Assembly!M$12+$BH279*Assembly!M$13+$BI279*Assembly!M$14+$BJ279*Assembly!M$15+$BK279*Assembly!M$16+$BL279*Assembly!M$17+$BM279*Assembly!M$18+$BN279*Assembly!M$19+$BO279*Assembly!M$20+$BP279*Assembly!M$21+$BQ279*Assembly!M$22+$BR279*Assembly!M$23+$BS279*Assembly!M$24</f>
        <v>117</v>
      </c>
      <c r="CF279" s="457" t="str">
        <f>$AY279*Assembly!N$4+$AZ279*Assembly!N$5+$BA279*Assembly!N$6+$BB279*Assembly!N$7+$BC279*Assembly!N$8+$BD279*Assembly!N$9+$BE279*Assembly!N$10+$BF279*Assembly!N$11+$BG279*Assembly!N$12+$BH279*Assembly!N$13+$BI279*Assembly!N$14+$BJ279*Assembly!N$15+$BK279*Assembly!N$16+$BL279*Assembly!N$17+$BM279*Assembly!N$18+$BN279*Assembly!N$19+$BO279*Assembly!N$20+$BP279*Assembly!N$21+$BQ279*Assembly!N$22+$BR279*Assembly!N$23+$BS279*Assembly!N$24</f>
        <v>5</v>
      </c>
      <c r="CG279" s="457" t="str">
        <f>$AY279*Assembly!O$4+$AZ279*Assembly!O$5+$BA279*Assembly!O$6+$BB279*Assembly!O$7+$BC279*Assembly!O$8+$BD279*Assembly!O$9+$BE279*Assembly!O$10+$BF279*Assembly!O$11+$BG279*Assembly!O$12+$BH279*Assembly!O$13+$BI279*Assembly!O$14+$BJ279*Assembly!O$15+$BK279*Assembly!O$16+$BL279*Assembly!O$17+$BM279*Assembly!O$18+$BN279*Assembly!O$19+$BO279*Assembly!O$20+$BP279*Assembly!O$21+$BQ279*Assembly!O$22+$BR279*Assembly!O$23+$BS279*Assembly!O$24</f>
        <v>3</v>
      </c>
      <c r="CH279" s="454" t="str">
        <f>$AY279*Assembly!P$4+$AZ279*Assembly!P$5+$BA279*Assembly!P$6+$BB279*Assembly!P$7+$BC279*Assembly!P$8+$BD279*Assembly!P$9+$BE279*Assembly!P$10+$BF279*Assembly!P$11+$BG279*Assembly!P$12+$BH279*Assembly!P$13+$BI279*Assembly!P$14+$BJ279*Assembly!P$15+$BK279*Assembly!P$16+$BL279*Assembly!P$17+$BM279*Assembly!P$18+$BN279*Assembly!P$19+$BO279*Assembly!P$20+$BP279*Assembly!P$21+$BQ279*Assembly!P$22+$BR279*Assembly!P$23+$BS279*Assembly!P$24</f>
        <v>0</v>
      </c>
      <c r="CI279" s="454" t="str">
        <f>$AY279*Assembly!Q$4+$AZ279*Assembly!Q$5+$BA279*Assembly!Q$6+$BB279*Assembly!Q$7+$BC279*Assembly!Q$8+$BD279*Assembly!Q$9+$BE279*Assembly!Q$10+$BF279*Assembly!Q$11+$BG279*Assembly!Q$12+$BH279*Assembly!Q$13+$BI279*Assembly!Q$14+$BJ279*Assembly!Q$15+$BK279*Assembly!Q$16+$BL279*Assembly!Q$17+$BM279*Assembly!Q$18+$BN279*Assembly!Q$19+$BO279*Assembly!Q$20+$BP279*Assembly!Q$21+$BQ279*Assembly!Q$22+$BR279*Assembly!Q$23+$BS279*Assembly!Q$24</f>
        <v>0</v>
      </c>
      <c r="CJ279" s="457" t="str">
        <f>$AY279*Assembly!R$4+$AZ279*Assembly!R$5+$BA279*Assembly!R$6+$BB279*Assembly!R$7+$BC279*Assembly!R$8+$BD279*Assembly!R$9+$BE279*Assembly!R$10+$BF279*Assembly!R$11+$BG279*Assembly!R$12+$BH279*Assembly!R$13+$BI279*Assembly!R$14+$BJ279*Assembly!R$15+$BK279*Assembly!R$16+$BL279*Assembly!R$17+$BM279*Assembly!R$18+$BN279*Assembly!R$19+$BO279*Assembly!R$20+$BP279*Assembly!R$21+$BQ279*Assembly!R$22+$BR279*Assembly!R$23+$BS279*Assembly!R$24</f>
        <v>0</v>
      </c>
      <c r="CK279" s="454" t="str">
        <f>$AY279*Assembly!S$4+$AZ279*Assembly!S$5+$BA279*Assembly!S$6+$BB279*Assembly!S$7+$BC279*Assembly!S$8+$BD279*Assembly!S$9+$BE279*Assembly!S$10+$BF279*Assembly!S$11+$BG279*Assembly!S$12+$BH279*Assembly!S$13+$BI279*Assembly!S$14+$BJ279*Assembly!S$15+$BK279*Assembly!S$16+$BL279*Assembly!S$17+$BM279*Assembly!S$18+$BN279*Assembly!S$19+$BO279*Assembly!S$20+$BP279*Assembly!S$21+$BQ279*Assembly!S$22+$BR279*Assembly!S$23+$BS279*Assembly!S$24</f>
        <v>0</v>
      </c>
      <c r="CL279" s="454" t="str">
        <f>$AY279*Assembly!T$4+$AZ279*Assembly!T$5+$BA279*Assembly!T$6+$BB279*Assembly!T$7+$BC279*Assembly!T$8+$BD279*Assembly!T$9+$BE279*Assembly!T$10+$BF279*Assembly!T$11+$BG279*Assembly!T$12+$BH279*Assembly!T$13+$BI279*Assembly!T$14+$BJ279*Assembly!T$15+$BK279*Assembly!T$16+$BL279*Assembly!T$17+$BM279*Assembly!T$18+$BN279*Assembly!T$19+$BO279*Assembly!T$20+$BP279*Assembly!T$21+$BQ279*Assembly!T$22+$BR279*Assembly!T$23+$BS279*Assembly!T$24</f>
        <v>0</v>
      </c>
      <c r="CM279" s="454" t="str">
        <f>$AY279*Assembly!U$4+$AZ279*Assembly!U$5+$BA279*Assembly!U$6+$BB279*Assembly!U$7+$BC279*Assembly!U$8+$BD279*Assembly!U$9+$BE279*Assembly!U$10+$BF279*Assembly!U$11+$BG279*Assembly!U$12+$BH279*Assembly!U$13+$BI279*Assembly!U$14+$BJ279*Assembly!U$15+$BK279*Assembly!U$16+$BL279*Assembly!U$17+$BM279*Assembly!U$18+$BN279*Assembly!U$19+$BO279*Assembly!U$20+$BP279*Assembly!U$21+$BQ279*Assembly!U$22+$BR279*Assembly!U$23+$BS279*Assembly!U$24</f>
        <v>0</v>
      </c>
      <c r="CN279" s="457" t="str">
        <f>$AY279*Assembly!V$4+$AZ279*Assembly!V$5+$BA279*Assembly!V$6+$BB279*Assembly!V$7+$BC279*Assembly!V$8+$BD279*Assembly!V$9+$BE279*Assembly!V$10+$BF279*Assembly!V$11+$BG279*Assembly!V$12+$BH279*Assembly!V$13+$BI279*Assembly!V$14+$BJ279*Assembly!V$15+$BK279*Assembly!V$16+$BL279*Assembly!V$17+$BM279*Assembly!V$18+$BN279*Assembly!V$19+$BO279*Assembly!V$20+$BP279*Assembly!V$21+$BQ279*Assembly!V$22+$BR279*Assembly!V$23+$BS279*Assembly!V$24</f>
        <v>0</v>
      </c>
      <c r="CO279" s="457" t="str">
        <f>CE279*Refining!$F$3</f>
        <v>209</v>
      </c>
      <c r="CP279" s="457" t="str">
        <f>CF279*Refining!$F$4</f>
        <v>16</v>
      </c>
      <c r="CQ279" s="457" t="str">
        <f>CG279*Refining!$F$5</f>
        <v>13</v>
      </c>
      <c r="CR279" s="457" t="str">
        <f>CH279*Refining!$F$6</f>
        <v>0</v>
      </c>
      <c r="CS279" s="457" t="str">
        <f>CI279*Refining!$F$7</f>
        <v>0</v>
      </c>
      <c r="CT279" s="457" t="str">
        <f>CJ279*Refining!$F$8</f>
        <v>0</v>
      </c>
      <c r="CU279" s="457" t="str">
        <f>CK279*Refining!$F$9</f>
        <v>0</v>
      </c>
      <c r="CV279" s="457" t="str">
        <f>CL279*Refining!$F$10</f>
        <v>0</v>
      </c>
      <c r="CW279" s="457" t="str">
        <f>CM279*Refining!$F$11</f>
        <v>0</v>
      </c>
      <c r="CX279" s="457" t="str">
        <f>CN279*Refining!$F$12</f>
        <v>0</v>
      </c>
      <c r="CY279" s="441" t="str">
        <f t="shared" ref="CY279:DR279" si="1124">IF(CE279 = 0, "", CE279)</f>
        <v>117</v>
      </c>
      <c r="CZ279" s="442" t="str">
        <f t="shared" si="1124"/>
        <v>5</v>
      </c>
      <c r="DA279" s="442" t="str">
        <f t="shared" si="1124"/>
        <v>3</v>
      </c>
      <c r="DB279" s="443" t="str">
        <f t="shared" si="1124"/>
        <v/>
      </c>
      <c r="DC279" s="444" t="str">
        <f t="shared" si="1124"/>
        <v/>
      </c>
      <c r="DD279" s="442" t="str">
        <f t="shared" si="1124"/>
        <v/>
      </c>
      <c r="DE279" s="444" t="str">
        <f t="shared" si="1124"/>
        <v/>
      </c>
      <c r="DF279" s="444" t="str">
        <f t="shared" si="1124"/>
        <v/>
      </c>
      <c r="DG279" s="442" t="str">
        <f t="shared" si="1124"/>
        <v/>
      </c>
      <c r="DH279" s="445" t="str">
        <f t="shared" si="1124"/>
        <v/>
      </c>
      <c r="DI279" s="441" t="str">
        <f t="shared" si="1124"/>
        <v>209</v>
      </c>
      <c r="DJ279" s="442" t="str">
        <f t="shared" si="1124"/>
        <v>16</v>
      </c>
      <c r="DK279" s="442" t="str">
        <f t="shared" si="1124"/>
        <v>13</v>
      </c>
      <c r="DL279" s="442" t="str">
        <f t="shared" si="1124"/>
        <v/>
      </c>
      <c r="DM279" s="446" t="str">
        <f t="shared" si="1124"/>
        <v/>
      </c>
      <c r="DN279" s="442" t="str">
        <f t="shared" si="1124"/>
        <v/>
      </c>
      <c r="DO279" s="442" t="str">
        <f t="shared" si="1124"/>
        <v/>
      </c>
      <c r="DP279" s="442" t="str">
        <f t="shared" si="1124"/>
        <v/>
      </c>
      <c r="DQ279" s="442" t="str">
        <f t="shared" si="1124"/>
        <v/>
      </c>
      <c r="DR279" s="445" t="str">
        <f t="shared" si="1124"/>
        <v/>
      </c>
      <c r="DS279" s="447" t="str">
        <f t="shared" si="15"/>
        <v>125</v>
      </c>
      <c r="DT279" s="448" t="str">
        <f t="shared" si="16"/>
        <v>237</v>
      </c>
      <c r="DU279" s="434" t="str">
        <f>CY279*'Ores &amp; Ingots'!$C$3+CZ279*'Ores &amp; Ingots'!$C$4+DA279*'Ores &amp; Ingots'!$C$5+DB279*'Ores &amp; Ingots'!$C$6+DC279*'Ores &amp; Ingots'!$C$7+DD279*'Ores &amp; Ingots'!$C$8+DE279*'Ores &amp; Ingots'!$C$9+DF279*'Ores &amp; Ingots'!$C$10+DG279*'Ores &amp; Ingots'!$C$11+DH279*'Ores &amp; Ingots'!$C$12</f>
        <v>16</v>
      </c>
      <c r="DV279" s="434" t="str">
        <f>DI279*'Ores &amp; Ingots'!$B$3+DJ279*'Ores &amp; Ingots'!$B$4+DK279*'Ores &amp; Ingots'!$B$5+DL279*'Ores &amp; Ingots'!$B$6+DM279*'Ores &amp; Ingots'!$B$7+DN279*'Ores &amp; Ingots'!$B$8+DO279*'Ores &amp; Ingots'!$B$9+DP279*'Ores &amp; Ingots'!$B$10+DQ279*'Ores &amp; Ingots'!$B$11+DR279*'Ores &amp; Ingots'!$B$12</f>
        <v>88</v>
      </c>
      <c r="DW279" s="448" t="str">
        <f>CY279*Refining!$G$3+CZ279*Refining!$G$4+DA279*Refining!$G$5+DB279*Refining!$G$6+DC279*Refining!$G$7+DD279*Refining!$G$8+DE279*Refining!$G$9+DF279*Refining!$G$10+DG279*Refining!$G$11+DH279*Refining!$G$12</f>
        <v>71</v>
      </c>
      <c r="DX279" s="448" t="str">
        <f t="shared" si="17"/>
        <v>10,972</v>
      </c>
      <c r="DY279" s="449" t="str">
        <f t="shared" si="18"/>
        <v>0.0110</v>
      </c>
      <c r="DZ279" s="447" t="str">
        <f t="shared" si="19"/>
        <v>86</v>
      </c>
      <c r="EA279" s="446" t="str">
        <f t="shared" ref="EA279:EB279" si="1125">DZ279/60</f>
        <v>1.4</v>
      </c>
      <c r="EB279" s="446" t="str">
        <f t="shared" si="1125"/>
        <v>0.0</v>
      </c>
      <c r="EC279" s="450" t="str">
        <f t="shared" si="21"/>
        <v>0.00</v>
      </c>
      <c r="ED279" s="447" t="str">
        <f t="shared" si="22"/>
        <v>12,061</v>
      </c>
      <c r="EE279" s="446" t="str">
        <f t="shared" ref="EE279:EF279" si="1126">ED279/1000</f>
        <v>12.1</v>
      </c>
      <c r="EF279" s="451" t="str">
        <f t="shared" si="1126"/>
        <v>0.01</v>
      </c>
      <c r="EG279" s="452" t="str">
        <f t="shared" si="24"/>
        <v>0.0121</v>
      </c>
      <c r="EH279" s="225" t="s">
        <v>12</v>
      </c>
    </row>
    <row r="280">
      <c r="A280" s="42"/>
      <c r="B280" s="261" t="s">
        <v>1089</v>
      </c>
      <c r="C280" s="262" t="s">
        <v>885</v>
      </c>
      <c r="D280" s="262">
        <v>1.0</v>
      </c>
      <c r="E280" s="262">
        <v>1.0</v>
      </c>
      <c r="F280" s="262">
        <v>1.0</v>
      </c>
      <c r="G280" s="460" t="str">
        <f t="shared" si="5"/>
        <v>0.125</v>
      </c>
      <c r="H280" s="461">
        <v>8.0</v>
      </c>
      <c r="I280" s="461">
        <v>20.0</v>
      </c>
      <c r="J280" s="461" t="str">
        <f>H280/Main!$D$9</f>
        <v>8</v>
      </c>
      <c r="K280" s="461" t="str">
        <f>I280/Main!$D$10</f>
        <v>20</v>
      </c>
      <c r="L280" s="462" t="str">
        <f t="shared" si="6"/>
        <v>2.5</v>
      </c>
      <c r="M280" s="462">
        <v>1.0</v>
      </c>
      <c r="N280" s="464"/>
      <c r="O280" s="464"/>
      <c r="P280" s="464"/>
      <c r="Q280" s="463"/>
      <c r="R280" s="464"/>
      <c r="S280" s="465"/>
      <c r="T280" s="465"/>
      <c r="U280" s="464"/>
      <c r="V280" s="464"/>
      <c r="W280" s="465"/>
      <c r="X280" s="465"/>
      <c r="Y280" s="464"/>
      <c r="Z280" s="464"/>
      <c r="AA280" s="464"/>
      <c r="AB280" s="464"/>
      <c r="AC280" s="527"/>
      <c r="AD280" s="510">
        <v>2.0</v>
      </c>
      <c r="AE280" s="474">
        <v>0.0</v>
      </c>
      <c r="AF280" s="474">
        <v>0.0</v>
      </c>
      <c r="AG280" s="474">
        <v>0.0</v>
      </c>
      <c r="AH280" s="474">
        <v>0.0</v>
      </c>
      <c r="AI280" s="474">
        <v>0.0</v>
      </c>
      <c r="AJ280" s="474">
        <v>0.0</v>
      </c>
      <c r="AK280" s="474">
        <v>0.0</v>
      </c>
      <c r="AL280" s="474">
        <v>0.0</v>
      </c>
      <c r="AM280" s="474">
        <v>0.0</v>
      </c>
      <c r="AN280" s="474">
        <v>0.0</v>
      </c>
      <c r="AO280" s="474">
        <v>1.0</v>
      </c>
      <c r="AP280" s="474">
        <v>0.0</v>
      </c>
      <c r="AQ280" s="474">
        <v>0.0</v>
      </c>
      <c r="AR280" s="474">
        <v>0.0</v>
      </c>
      <c r="AS280" s="474">
        <v>0.0</v>
      </c>
      <c r="AT280" s="474">
        <v>0.0</v>
      </c>
      <c r="AU280" s="474">
        <v>0.0</v>
      </c>
      <c r="AV280" s="474">
        <v>0.0</v>
      </c>
      <c r="AW280" s="474">
        <v>0.0</v>
      </c>
      <c r="AX280" s="474">
        <v>0.0</v>
      </c>
      <c r="AY280" s="538" t="str">
        <f t="shared" ref="AY280:BS280" si="1127">IF(AD280 = 0, "", AD280)</f>
        <v>2</v>
      </c>
      <c r="AZ280" s="470" t="str">
        <f t="shared" si="1127"/>
        <v/>
      </c>
      <c r="BA280" s="470" t="str">
        <f t="shared" si="1127"/>
        <v/>
      </c>
      <c r="BB280" s="470" t="str">
        <f t="shared" si="1127"/>
        <v/>
      </c>
      <c r="BC280" s="470" t="str">
        <f t="shared" si="1127"/>
        <v/>
      </c>
      <c r="BD280" s="470" t="str">
        <f t="shared" si="1127"/>
        <v/>
      </c>
      <c r="BE280" s="470" t="str">
        <f t="shared" si="1127"/>
        <v/>
      </c>
      <c r="BF280" s="470" t="str">
        <f t="shared" si="1127"/>
        <v/>
      </c>
      <c r="BG280" s="470" t="str">
        <f t="shared" si="1127"/>
        <v/>
      </c>
      <c r="BH280" s="470" t="str">
        <f t="shared" si="1127"/>
        <v/>
      </c>
      <c r="BI280" s="470" t="str">
        <f t="shared" si="1127"/>
        <v/>
      </c>
      <c r="BJ280" s="470" t="str">
        <f t="shared" si="1127"/>
        <v>1</v>
      </c>
      <c r="BK280" s="470" t="str">
        <f t="shared" si="1127"/>
        <v/>
      </c>
      <c r="BL280" s="470" t="str">
        <f t="shared" si="1127"/>
        <v/>
      </c>
      <c r="BM280" s="470" t="str">
        <f t="shared" si="1127"/>
        <v/>
      </c>
      <c r="BN280" s="470" t="str">
        <f t="shared" si="1127"/>
        <v/>
      </c>
      <c r="BO280" s="470" t="str">
        <f t="shared" si="1127"/>
        <v/>
      </c>
      <c r="BP280" s="470" t="str">
        <f t="shared" si="1127"/>
        <v/>
      </c>
      <c r="BQ280" s="470" t="str">
        <f t="shared" si="1127"/>
        <v/>
      </c>
      <c r="BR280" s="470" t="str">
        <f t="shared" si="1127"/>
        <v/>
      </c>
      <c r="BS280" s="472" t="str">
        <f t="shared" si="1127"/>
        <v/>
      </c>
      <c r="BT280" s="473" t="str">
        <f>$AY280*Assembly!Y$4+$AZ280*Assembly!Y$5+$BA280*Assembly!Y$6+$BB280*Assembly!Y$7+$BC280*Assembly!Y$8+$BD280*Assembly!Y$9+$BE280*Assembly!Y$10+$BF280*Assembly!Y$11+$BG280*Assembly!Y$12+$BH280*Assembly!Y$13+$BI280*Assembly!Y$14+$BJ280*Assembly!Y$15+$BK280*Assembly!Y$16+$BL280*Assembly!Y$17+$BM280*Assembly!Y$18+$BN280*Assembly!Y$19+$BO280*Assembly!Y$20+$BP280*Assembly!Y$21+$BQ280*Assembly!Y$22+$BR280*Assembly!Y$23+$BS280*Assembly!Y$24</f>
        <v>46</v>
      </c>
      <c r="BU280" s="474" t="str">
        <f t="shared" si="8"/>
        <v>368</v>
      </c>
      <c r="BV280" s="474" t="str">
        <f>$AY280*Assembly!AC$4+$AZ280*Assembly!AC$5+$BA280*Assembly!AC$6+$BB280*Assembly!AC$7+$BC280*Assembly!AC$8+$BD280*Assembly!AC$9+$BE280*Assembly!AC$10+$BF280*Assembly!AC$11+$BG280*Assembly!AC$12+$BH280*Assembly!AC$13+$BI280*Assembly!AC$14+$BJ280*Assembly!AC$15+$BK280*Assembly!AC$16+$BL280*Assembly!AC$17+$BM280*Assembly!AC$18+$BN280*Assembly!AC$19+$BO280*Assembly!AC$20+$BP280*Assembly!AC$21+$BQ280*Assembly!AC$22+$BR280*Assembly!AC$23+$BS280*Assembly!AC$24</f>
        <v>230</v>
      </c>
      <c r="BW280" s="475" t="str">
        <f t="shared" si="9"/>
        <v>5.00</v>
      </c>
      <c r="BX280" s="476" t="str">
        <f t="shared" si="10"/>
        <v>1840</v>
      </c>
      <c r="BY280" s="477" t="str">
        <f t="shared" si="11"/>
        <v>0.6</v>
      </c>
      <c r="BZ280" s="478"/>
      <c r="CA280" s="474" t="str">
        <f>$AY280*Assembly!X$4+$AZ280*Assembly!X$5+$BA280*Assembly!X$6+$BB280*Assembly!X$7+$BC280*Assembly!X$8+$BD280*Assembly!X$9+$BE280*Assembly!X$10+$BF280*Assembly!X$11+$BG280*Assembly!X$12+$BH280*Assembly!X$13+$BI280*Assembly!X$14+$BJ280*Assembly!X$15+$BK280*Assembly!X$16+$BL280*Assembly!X$17+$BM280*Assembly!X$18+$BN280*Assembly!X$19+$BO280*Assembly!X$20+$BP280*Assembly!X$21+$BQ280*Assembly!X$22+$BR280*Assembly!X$23+$BS280*Assembly!X$24</f>
        <v>4</v>
      </c>
      <c r="CB280" s="474" t="str">
        <f t="shared" si="12"/>
        <v>622</v>
      </c>
      <c r="CC280" s="479" t="str">
        <f t="shared" si="13"/>
        <v>0.0006</v>
      </c>
      <c r="CD280" s="480" t="str">
        <f>$AY280*Assembly!AB$4+$AZ280*Assembly!AB$5+$BA280*Assembly!AB$6+$BB280*Assembly!AB$7+$BC280*Assembly!AB$8+$BD280*Assembly!AB$9+$BE280*Assembly!AB$10+$BF280*Assembly!AB$11+$BG280*Assembly!AB$12+$BH280*Assembly!AB$13+$BI280*Assembly!AB$14+$BJ280*Assembly!AB$15+$BK280*Assembly!AB$16+$BL280*Assembly!AB$17+$BM280*Assembly!AB$18+$BN280*Assembly!AB$19+$BO280*Assembly!AB$20+$BP280*Assembly!AB$21+$BQ280*Assembly!AB$22+$BR280*Assembly!AB$23+$BS280*Assembly!AB$24</f>
        <v>21</v>
      </c>
      <c r="CE280" s="463" t="str">
        <f>$AY280*Assembly!M$4+$AZ280*Assembly!M$5+$BA280*Assembly!M$6+$BB280*Assembly!M$7+$BC280*Assembly!M$8+$BD280*Assembly!M$9+$BE280*Assembly!M$10+$BF280*Assembly!M$11+$BG280*Assembly!M$12+$BH280*Assembly!M$13+$BI280*Assembly!M$14+$BJ280*Assembly!M$15+$BK280*Assembly!M$16+$BL280*Assembly!M$17+$BM280*Assembly!M$18+$BN280*Assembly!M$19+$BO280*Assembly!M$20+$BP280*Assembly!M$21+$BQ280*Assembly!M$22+$BR280*Assembly!M$23+$BS280*Assembly!M$24</f>
        <v>54</v>
      </c>
      <c r="CF280" s="463" t="str">
        <f>$AY280*Assembly!N$4+$AZ280*Assembly!N$5+$BA280*Assembly!N$6+$BB280*Assembly!N$7+$BC280*Assembly!N$8+$BD280*Assembly!N$9+$BE280*Assembly!N$10+$BF280*Assembly!N$11+$BG280*Assembly!N$12+$BH280*Assembly!N$13+$BI280*Assembly!N$14+$BJ280*Assembly!N$15+$BK280*Assembly!N$16+$BL280*Assembly!N$17+$BM280*Assembly!N$18+$BN280*Assembly!N$19+$BO280*Assembly!N$20+$BP280*Assembly!N$21+$BQ280*Assembly!N$22+$BR280*Assembly!N$23+$BS280*Assembly!N$24</f>
        <v>5</v>
      </c>
      <c r="CG280" s="463" t="str">
        <f>$AY280*Assembly!O$4+$AZ280*Assembly!O$5+$BA280*Assembly!O$6+$BB280*Assembly!O$7+$BC280*Assembly!O$8+$BD280*Assembly!O$9+$BE280*Assembly!O$10+$BF280*Assembly!O$11+$BG280*Assembly!O$12+$BH280*Assembly!O$13+$BI280*Assembly!O$14+$BJ280*Assembly!O$15+$BK280*Assembly!O$16+$BL280*Assembly!O$17+$BM280*Assembly!O$18+$BN280*Assembly!O$19+$BO280*Assembly!O$20+$BP280*Assembly!O$21+$BQ280*Assembly!O$22+$BR280*Assembly!O$23+$BS280*Assembly!O$24</f>
        <v>3</v>
      </c>
      <c r="CH280" s="461" t="str">
        <f>$AY280*Assembly!P$4+$AZ280*Assembly!P$5+$BA280*Assembly!P$6+$BB280*Assembly!P$7+$BC280*Assembly!P$8+$BD280*Assembly!P$9+$BE280*Assembly!P$10+$BF280*Assembly!P$11+$BG280*Assembly!P$12+$BH280*Assembly!P$13+$BI280*Assembly!P$14+$BJ280*Assembly!P$15+$BK280*Assembly!P$16+$BL280*Assembly!P$17+$BM280*Assembly!P$18+$BN280*Assembly!P$19+$BO280*Assembly!P$20+$BP280*Assembly!P$21+$BQ280*Assembly!P$22+$BR280*Assembly!P$23+$BS280*Assembly!P$24</f>
        <v>0</v>
      </c>
      <c r="CI280" s="461" t="str">
        <f>$AY280*Assembly!Q$4+$AZ280*Assembly!Q$5+$BA280*Assembly!Q$6+$BB280*Assembly!Q$7+$BC280*Assembly!Q$8+$BD280*Assembly!Q$9+$BE280*Assembly!Q$10+$BF280*Assembly!Q$11+$BG280*Assembly!Q$12+$BH280*Assembly!Q$13+$BI280*Assembly!Q$14+$BJ280*Assembly!Q$15+$BK280*Assembly!Q$16+$BL280*Assembly!Q$17+$BM280*Assembly!Q$18+$BN280*Assembly!Q$19+$BO280*Assembly!Q$20+$BP280*Assembly!Q$21+$BQ280*Assembly!Q$22+$BR280*Assembly!Q$23+$BS280*Assembly!Q$24</f>
        <v>0</v>
      </c>
      <c r="CJ280" s="463" t="str">
        <f>$AY280*Assembly!R$4+$AZ280*Assembly!R$5+$BA280*Assembly!R$6+$BB280*Assembly!R$7+$BC280*Assembly!R$8+$BD280*Assembly!R$9+$BE280*Assembly!R$10+$BF280*Assembly!R$11+$BG280*Assembly!R$12+$BH280*Assembly!R$13+$BI280*Assembly!R$14+$BJ280*Assembly!R$15+$BK280*Assembly!R$16+$BL280*Assembly!R$17+$BM280*Assembly!R$18+$BN280*Assembly!R$19+$BO280*Assembly!R$20+$BP280*Assembly!R$21+$BQ280*Assembly!R$22+$BR280*Assembly!R$23+$BS280*Assembly!R$24</f>
        <v>0</v>
      </c>
      <c r="CK280" s="461" t="str">
        <f>$AY280*Assembly!S$4+$AZ280*Assembly!S$5+$BA280*Assembly!S$6+$BB280*Assembly!S$7+$BC280*Assembly!S$8+$BD280*Assembly!S$9+$BE280*Assembly!S$10+$BF280*Assembly!S$11+$BG280*Assembly!S$12+$BH280*Assembly!S$13+$BI280*Assembly!S$14+$BJ280*Assembly!S$15+$BK280*Assembly!S$16+$BL280*Assembly!S$17+$BM280*Assembly!S$18+$BN280*Assembly!S$19+$BO280*Assembly!S$20+$BP280*Assembly!S$21+$BQ280*Assembly!S$22+$BR280*Assembly!S$23+$BS280*Assembly!S$24</f>
        <v>0</v>
      </c>
      <c r="CL280" s="461" t="str">
        <f>$AY280*Assembly!T$4+$AZ280*Assembly!T$5+$BA280*Assembly!T$6+$BB280*Assembly!T$7+$BC280*Assembly!T$8+$BD280*Assembly!T$9+$BE280*Assembly!T$10+$BF280*Assembly!T$11+$BG280*Assembly!T$12+$BH280*Assembly!T$13+$BI280*Assembly!T$14+$BJ280*Assembly!T$15+$BK280*Assembly!T$16+$BL280*Assembly!T$17+$BM280*Assembly!T$18+$BN280*Assembly!T$19+$BO280*Assembly!T$20+$BP280*Assembly!T$21+$BQ280*Assembly!T$22+$BR280*Assembly!T$23+$BS280*Assembly!T$24</f>
        <v>0</v>
      </c>
      <c r="CM280" s="461" t="str">
        <f>$AY280*Assembly!U$4+$AZ280*Assembly!U$5+$BA280*Assembly!U$6+$BB280*Assembly!U$7+$BC280*Assembly!U$8+$BD280*Assembly!U$9+$BE280*Assembly!U$10+$BF280*Assembly!U$11+$BG280*Assembly!U$12+$BH280*Assembly!U$13+$BI280*Assembly!U$14+$BJ280*Assembly!U$15+$BK280*Assembly!U$16+$BL280*Assembly!U$17+$BM280*Assembly!U$18+$BN280*Assembly!U$19+$BO280*Assembly!U$20+$BP280*Assembly!U$21+$BQ280*Assembly!U$22+$BR280*Assembly!U$23+$BS280*Assembly!U$24</f>
        <v>0</v>
      </c>
      <c r="CN280" s="463" t="str">
        <f>$AY280*Assembly!V$4+$AZ280*Assembly!V$5+$BA280*Assembly!V$6+$BB280*Assembly!V$7+$BC280*Assembly!V$8+$BD280*Assembly!V$9+$BE280*Assembly!V$10+$BF280*Assembly!V$11+$BG280*Assembly!V$12+$BH280*Assembly!V$13+$BI280*Assembly!V$14+$BJ280*Assembly!V$15+$BK280*Assembly!V$16+$BL280*Assembly!V$17+$BM280*Assembly!V$18+$BN280*Assembly!V$19+$BO280*Assembly!V$20+$BP280*Assembly!V$21+$BQ280*Assembly!V$22+$BR280*Assembly!V$23+$BS280*Assembly!V$24</f>
        <v>0</v>
      </c>
      <c r="CO280" s="463" t="str">
        <f>CE280*Refining!$F$3</f>
        <v>96</v>
      </c>
      <c r="CP280" s="463" t="str">
        <f>CF280*Refining!$F$4</f>
        <v>16</v>
      </c>
      <c r="CQ280" s="463" t="str">
        <f>CG280*Refining!$F$5</f>
        <v>13</v>
      </c>
      <c r="CR280" s="463" t="str">
        <f>CH280*Refining!$F$6</f>
        <v>0</v>
      </c>
      <c r="CS280" s="463" t="str">
        <f>CI280*Refining!$F$7</f>
        <v>0</v>
      </c>
      <c r="CT280" s="463" t="str">
        <f>CJ280*Refining!$F$8</f>
        <v>0</v>
      </c>
      <c r="CU280" s="463" t="str">
        <f>CK280*Refining!$F$9</f>
        <v>0</v>
      </c>
      <c r="CV280" s="463" t="str">
        <f>CL280*Refining!$F$10</f>
        <v>0</v>
      </c>
      <c r="CW280" s="463" t="str">
        <f>CM280*Refining!$F$11</f>
        <v>0</v>
      </c>
      <c r="CX280" s="463" t="str">
        <f>CN280*Refining!$F$12</f>
        <v>0</v>
      </c>
      <c r="CY280" s="481" t="str">
        <f t="shared" ref="CY280:DR280" si="1128">IF(CE280 = 0, "", CE280)</f>
        <v>54</v>
      </c>
      <c r="CZ280" s="482" t="str">
        <f t="shared" si="1128"/>
        <v>5</v>
      </c>
      <c r="DA280" s="482" t="str">
        <f t="shared" si="1128"/>
        <v>3</v>
      </c>
      <c r="DB280" s="483" t="str">
        <f t="shared" si="1128"/>
        <v/>
      </c>
      <c r="DC280" s="484" t="str">
        <f t="shared" si="1128"/>
        <v/>
      </c>
      <c r="DD280" s="482" t="str">
        <f t="shared" si="1128"/>
        <v/>
      </c>
      <c r="DE280" s="484" t="str">
        <f t="shared" si="1128"/>
        <v/>
      </c>
      <c r="DF280" s="484" t="str">
        <f t="shared" si="1128"/>
        <v/>
      </c>
      <c r="DG280" s="482" t="str">
        <f t="shared" si="1128"/>
        <v/>
      </c>
      <c r="DH280" s="485" t="str">
        <f t="shared" si="1128"/>
        <v/>
      </c>
      <c r="DI280" s="481" t="str">
        <f t="shared" si="1128"/>
        <v>96</v>
      </c>
      <c r="DJ280" s="482" t="str">
        <f t="shared" si="1128"/>
        <v>16</v>
      </c>
      <c r="DK280" s="482" t="str">
        <f t="shared" si="1128"/>
        <v>13</v>
      </c>
      <c r="DL280" s="482" t="str">
        <f t="shared" si="1128"/>
        <v/>
      </c>
      <c r="DM280" s="486" t="str">
        <f t="shared" si="1128"/>
        <v/>
      </c>
      <c r="DN280" s="482" t="str">
        <f t="shared" si="1128"/>
        <v/>
      </c>
      <c r="DO280" s="482" t="str">
        <f t="shared" si="1128"/>
        <v/>
      </c>
      <c r="DP280" s="482" t="str">
        <f t="shared" si="1128"/>
        <v/>
      </c>
      <c r="DQ280" s="482" t="str">
        <f t="shared" si="1128"/>
        <v/>
      </c>
      <c r="DR280" s="485" t="str">
        <f t="shared" si="1128"/>
        <v/>
      </c>
      <c r="DS280" s="487" t="str">
        <f t="shared" si="15"/>
        <v>62</v>
      </c>
      <c r="DT280" s="488" t="str">
        <f t="shared" si="16"/>
        <v>125</v>
      </c>
      <c r="DU280" s="474" t="str">
        <f>CY280*'Ores &amp; Ingots'!$C$3+CZ280*'Ores &amp; Ingots'!$C$4+DA280*'Ores &amp; Ingots'!$C$5+DB280*'Ores &amp; Ingots'!$C$6+DC280*'Ores &amp; Ingots'!$C$7+DD280*'Ores &amp; Ingots'!$C$8+DE280*'Ores &amp; Ingots'!$C$9+DF280*'Ores &amp; Ingots'!$C$10+DG280*'Ores &amp; Ingots'!$C$11+DH280*'Ores &amp; Ingots'!$C$12</f>
        <v>8</v>
      </c>
      <c r="DV280" s="474" t="str">
        <f>DI280*'Ores &amp; Ingots'!$B$3+DJ280*'Ores &amp; Ingots'!$B$4+DK280*'Ores &amp; Ingots'!$B$5+DL280*'Ores &amp; Ingots'!$B$6+DM280*'Ores &amp; Ingots'!$B$7+DN280*'Ores &amp; Ingots'!$B$8+DO280*'Ores &amp; Ingots'!$B$9+DP280*'Ores &amp; Ingots'!$B$10+DQ280*'Ores &amp; Ingots'!$B$11+DR280*'Ores &amp; Ingots'!$B$12</f>
        <v>46</v>
      </c>
      <c r="DW280" s="488" t="str">
        <f>CY280*Refining!$G$3+CZ280*Refining!$G$4+DA280*Refining!$G$5+DB280*Refining!$G$6+DC280*Refining!$G$7+DD280*Refining!$G$8+DE280*Refining!$G$9+DF280*Refining!$G$10+DG280*Refining!$G$11+DH280*Refining!$G$12</f>
        <v>66</v>
      </c>
      <c r="DX280" s="488" t="str">
        <f t="shared" si="17"/>
        <v>10,299</v>
      </c>
      <c r="DY280" s="489" t="str">
        <f t="shared" si="18"/>
        <v>0.0103</v>
      </c>
      <c r="DZ280" s="487" t="str">
        <f t="shared" si="19"/>
        <v>78</v>
      </c>
      <c r="EA280" s="486" t="str">
        <f t="shared" ref="EA280:EB280" si="1129">DZ280/60</f>
        <v>1.3</v>
      </c>
      <c r="EB280" s="486" t="str">
        <f t="shared" si="1129"/>
        <v>0.0</v>
      </c>
      <c r="EC280" s="490" t="str">
        <f t="shared" si="21"/>
        <v>0.00</v>
      </c>
      <c r="ED280" s="487" t="str">
        <f t="shared" si="22"/>
        <v>10,921</v>
      </c>
      <c r="EE280" s="486" t="str">
        <f t="shared" ref="EE280:EF280" si="1130">ED280/1000</f>
        <v>10.9</v>
      </c>
      <c r="EF280" s="491" t="str">
        <f t="shared" si="1130"/>
        <v>0.01</v>
      </c>
      <c r="EG280" s="492" t="str">
        <f t="shared" si="24"/>
        <v>0.0109</v>
      </c>
      <c r="EH280" s="225" t="s">
        <v>12</v>
      </c>
    </row>
  </sheetData>
  <mergeCells count="104">
    <mergeCell ref="DZ1:EC2"/>
    <mergeCell ref="DS1:DY2"/>
    <mergeCell ref="DI2:DR2"/>
    <mergeCell ref="DI3:DK3"/>
    <mergeCell ref="CY1:DR1"/>
    <mergeCell ref="ED1:EG2"/>
    <mergeCell ref="ED3:EG3"/>
    <mergeCell ref="EH1:EH4"/>
    <mergeCell ref="DW3:DW4"/>
    <mergeCell ref="DT3:DT4"/>
    <mergeCell ref="A235:A257"/>
    <mergeCell ref="A212:A234"/>
    <mergeCell ref="A67:A77"/>
    <mergeCell ref="A60:A66"/>
    <mergeCell ref="A188:A191"/>
    <mergeCell ref="A192:A211"/>
    <mergeCell ref="A258:A280"/>
    <mergeCell ref="C3:F3"/>
    <mergeCell ref="A2:F2"/>
    <mergeCell ref="X2:X4"/>
    <mergeCell ref="W2:W4"/>
    <mergeCell ref="AC2:AC4"/>
    <mergeCell ref="AB3:AB4"/>
    <mergeCell ref="AA3:AA4"/>
    <mergeCell ref="H2:K3"/>
    <mergeCell ref="M2:M4"/>
    <mergeCell ref="L2:L4"/>
    <mergeCell ref="U2:U4"/>
    <mergeCell ref="V2:V4"/>
    <mergeCell ref="Q2:T3"/>
    <mergeCell ref="N2:P3"/>
    <mergeCell ref="AQ3:AS3"/>
    <mergeCell ref="AO3:AP3"/>
    <mergeCell ref="AJ3:AL3"/>
    <mergeCell ref="AJ2:AP2"/>
    <mergeCell ref="AA2:AB2"/>
    <mergeCell ref="AD2:AI2"/>
    <mergeCell ref="AY2:BD2"/>
    <mergeCell ref="AM3:AN3"/>
    <mergeCell ref="AH3:AI3"/>
    <mergeCell ref="AD3:AE3"/>
    <mergeCell ref="AF3:AG3"/>
    <mergeCell ref="G2:G3"/>
    <mergeCell ref="AQ2:AX2"/>
    <mergeCell ref="A44:A59"/>
    <mergeCell ref="A19:A30"/>
    <mergeCell ref="BV3:BV4"/>
    <mergeCell ref="BT3:BT4"/>
    <mergeCell ref="BJ3:BK3"/>
    <mergeCell ref="BE2:BK2"/>
    <mergeCell ref="BH3:BI3"/>
    <mergeCell ref="BE3:BG3"/>
    <mergeCell ref="BY3:BY4"/>
    <mergeCell ref="BX3:BX4"/>
    <mergeCell ref="BW3:BW4"/>
    <mergeCell ref="DL3:DR3"/>
    <mergeCell ref="DS3:DS4"/>
    <mergeCell ref="DB3:DH3"/>
    <mergeCell ref="CY3:DA3"/>
    <mergeCell ref="DZ3:EC3"/>
    <mergeCell ref="DX3:DY3"/>
    <mergeCell ref="DV3:DV4"/>
    <mergeCell ref="DU3:DU4"/>
    <mergeCell ref="CH3:CN3"/>
    <mergeCell ref="CE3:CG3"/>
    <mergeCell ref="CD3:CD4"/>
    <mergeCell ref="BL3:BN3"/>
    <mergeCell ref="CB3:CC3"/>
    <mergeCell ref="BZ3:BZ4"/>
    <mergeCell ref="CA3:CA4"/>
    <mergeCell ref="BO3:BR3"/>
    <mergeCell ref="BT1:CD2"/>
    <mergeCell ref="AY1:BS1"/>
    <mergeCell ref="CE1:CX1"/>
    <mergeCell ref="CE2:CN2"/>
    <mergeCell ref="CR3:CX3"/>
    <mergeCell ref="CO3:CQ3"/>
    <mergeCell ref="BA3:BB3"/>
    <mergeCell ref="AY3:AZ3"/>
    <mergeCell ref="AT3:AW3"/>
    <mergeCell ref="BC3:BD3"/>
    <mergeCell ref="CO2:CX2"/>
    <mergeCell ref="CY2:DH2"/>
    <mergeCell ref="BL2:BS2"/>
    <mergeCell ref="A153:A170"/>
    <mergeCell ref="A171:A187"/>
    <mergeCell ref="A5:A10"/>
    <mergeCell ref="A3:A4"/>
    <mergeCell ref="A1:F1"/>
    <mergeCell ref="A103:A111"/>
    <mergeCell ref="A112:A125"/>
    <mergeCell ref="A126:A141"/>
    <mergeCell ref="A142:A152"/>
    <mergeCell ref="A98:A102"/>
    <mergeCell ref="A91:A97"/>
    <mergeCell ref="A78:A83"/>
    <mergeCell ref="A84:A90"/>
    <mergeCell ref="A11:A18"/>
    <mergeCell ref="B3:B4"/>
    <mergeCell ref="A31:A43"/>
    <mergeCell ref="G1:AC1"/>
    <mergeCell ref="AD1:AX1"/>
    <mergeCell ref="Z2:Z4"/>
    <mergeCell ref="Y2:Y4"/>
  </mergeCells>
  <conditionalFormatting sqref="B5:EH280">
    <cfRule type="expression" dxfId="2" priority="1">
      <formula>ISEVEN(ROW())</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45F06"/>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4.43" defaultRowHeight="15.75"/>
  <cols>
    <col customWidth="1" min="1" max="1" width="9.43"/>
    <col customWidth="1" min="2" max="2" width="35.29"/>
    <col customWidth="1" hidden="1" min="3" max="3" width="7.29"/>
    <col customWidth="1" min="4" max="6" width="3.0"/>
    <col customWidth="1" min="7" max="7" width="9.43"/>
    <col customWidth="1" hidden="1" min="8" max="9" width="7.29"/>
    <col customWidth="1" min="10" max="12" width="7.29"/>
    <col customWidth="1" min="13" max="13" width="8.0"/>
    <col customWidth="1" min="14" max="14" width="11.57"/>
    <col customWidth="1" min="15" max="15" width="14.43"/>
    <col customWidth="1" min="16" max="16" width="11.57"/>
    <col customWidth="1" hidden="1" min="17" max="17" width="8.71"/>
    <col customWidth="1" min="18" max="20" width="8.71"/>
    <col customWidth="1" min="21" max="24" width="10.86"/>
    <col customWidth="1" min="25" max="26" width="11.57"/>
    <col customWidth="1" min="27" max="28" width="8.71"/>
    <col customWidth="1" min="29" max="29" width="10.86"/>
    <col customWidth="1" hidden="1" min="30" max="50" width="7.29"/>
    <col customWidth="1" min="51" max="71" width="7.29"/>
    <col customWidth="1" min="72" max="77" width="10.14"/>
    <col customWidth="1" min="78" max="78" width="9.43"/>
    <col customWidth="1" min="79" max="82" width="10.14"/>
    <col customWidth="1" hidden="1" min="83" max="102" width="7.29"/>
    <col customWidth="1" min="103" max="110" width="7.29"/>
    <col customWidth="1" hidden="1" min="111" max="111" width="7.29"/>
    <col customWidth="1" min="112" max="120" width="7.29"/>
    <col customWidth="1" hidden="1" min="121" max="121" width="7.29"/>
    <col customWidth="1" min="122" max="122" width="7.29"/>
    <col customWidth="1" min="123" max="124" width="10.14"/>
    <col customWidth="1" min="125" max="126" width="10.86"/>
    <col customWidth="1" min="127" max="127" width="10.14"/>
    <col customWidth="1" min="128" max="129" width="10.86"/>
    <col customWidth="1" min="130" max="133" width="9.43"/>
    <col customWidth="1" min="134" max="137" width="10.86"/>
    <col customWidth="1" hidden="1" min="138" max="138" width="9.86"/>
  </cols>
  <sheetData>
    <row r="1">
      <c r="A1" s="120" t="s">
        <v>0</v>
      </c>
      <c r="G1" s="121" t="s">
        <v>807</v>
      </c>
      <c r="H1" s="122"/>
      <c r="I1" s="122"/>
      <c r="J1" s="122"/>
      <c r="K1" s="122"/>
      <c r="L1" s="122"/>
      <c r="M1" s="122"/>
      <c r="N1" s="122"/>
      <c r="O1" s="122"/>
      <c r="P1" s="122"/>
      <c r="Q1" s="122"/>
      <c r="R1" s="122"/>
      <c r="S1" s="122"/>
      <c r="T1" s="122"/>
      <c r="U1" s="122"/>
      <c r="V1" s="122"/>
      <c r="W1" s="122"/>
      <c r="X1" s="122"/>
      <c r="Y1" s="122"/>
      <c r="Z1" s="122"/>
      <c r="AA1" s="122"/>
      <c r="AB1" s="122"/>
      <c r="AC1" s="123"/>
      <c r="AD1" s="124" t="s">
        <v>808</v>
      </c>
      <c r="AY1" s="125" t="s">
        <v>808</v>
      </c>
      <c r="AZ1" s="122"/>
      <c r="BA1" s="122"/>
      <c r="BB1" s="122"/>
      <c r="BC1" s="122"/>
      <c r="BD1" s="122"/>
      <c r="BE1" s="122"/>
      <c r="BF1" s="122"/>
      <c r="BG1" s="122"/>
      <c r="BH1" s="122"/>
      <c r="BI1" s="122"/>
      <c r="BJ1" s="122"/>
      <c r="BK1" s="122"/>
      <c r="BL1" s="122"/>
      <c r="BM1" s="122"/>
      <c r="BN1" s="122"/>
      <c r="BO1" s="122"/>
      <c r="BP1" s="122"/>
      <c r="BQ1" s="122"/>
      <c r="BR1" s="122"/>
      <c r="BS1" s="123"/>
      <c r="BT1" s="126" t="s">
        <v>809</v>
      </c>
      <c r="BU1" s="122"/>
      <c r="BV1" s="122"/>
      <c r="BW1" s="122"/>
      <c r="BX1" s="122"/>
      <c r="BY1" s="122"/>
      <c r="BZ1" s="122"/>
      <c r="CA1" s="122"/>
      <c r="CB1" s="122"/>
      <c r="CC1" s="122"/>
      <c r="CD1" s="123"/>
      <c r="CE1" s="127" t="s">
        <v>810</v>
      </c>
      <c r="CY1" s="365" t="s">
        <v>810</v>
      </c>
      <c r="DS1" s="366" t="s">
        <v>811</v>
      </c>
      <c r="DT1" s="122"/>
      <c r="DU1" s="122"/>
      <c r="DV1" s="122"/>
      <c r="DW1" s="122"/>
      <c r="DX1" s="122"/>
      <c r="DY1" s="123"/>
      <c r="DZ1" s="367" t="s">
        <v>812</v>
      </c>
      <c r="EA1" s="122"/>
      <c r="EB1" s="122"/>
      <c r="EC1" s="123"/>
      <c r="ED1" s="368" t="s">
        <v>1096</v>
      </c>
      <c r="EE1" s="122"/>
      <c r="EF1" s="122"/>
      <c r="EG1" s="369"/>
      <c r="EH1" s="133" t="s">
        <v>814</v>
      </c>
    </row>
    <row r="2">
      <c r="A2" s="134" t="s">
        <v>1100</v>
      </c>
      <c r="G2" s="135" t="s">
        <v>816</v>
      </c>
      <c r="H2" s="136" t="s">
        <v>817</v>
      </c>
      <c r="L2" s="137" t="s">
        <v>818</v>
      </c>
      <c r="M2" s="138" t="s">
        <v>819</v>
      </c>
      <c r="N2" s="139" t="s">
        <v>820</v>
      </c>
      <c r="Q2" s="140" t="s">
        <v>821</v>
      </c>
      <c r="U2" s="141" t="s">
        <v>822</v>
      </c>
      <c r="V2" s="136" t="s">
        <v>823</v>
      </c>
      <c r="W2" s="142" t="s">
        <v>824</v>
      </c>
      <c r="X2" s="138" t="s">
        <v>825</v>
      </c>
      <c r="Y2" s="143" t="s">
        <v>826</v>
      </c>
      <c r="Z2" s="142" t="s">
        <v>827</v>
      </c>
      <c r="AA2" s="144" t="s">
        <v>828</v>
      </c>
      <c r="AC2" s="145" t="s">
        <v>829</v>
      </c>
      <c r="AD2" s="146" t="s">
        <v>830</v>
      </c>
      <c r="AJ2" s="146" t="s">
        <v>831</v>
      </c>
      <c r="AQ2" s="146" t="s">
        <v>832</v>
      </c>
      <c r="AY2" s="147" t="s">
        <v>830</v>
      </c>
      <c r="BE2" s="133" t="s">
        <v>831</v>
      </c>
      <c r="BL2" s="148" t="s">
        <v>832</v>
      </c>
      <c r="BS2" s="129"/>
      <c r="BT2" s="149"/>
      <c r="CD2" s="129"/>
      <c r="CE2" s="150" t="s">
        <v>833</v>
      </c>
      <c r="CO2" s="150" t="s">
        <v>834</v>
      </c>
      <c r="CY2" s="368" t="s">
        <v>833</v>
      </c>
      <c r="CZ2" s="122"/>
      <c r="DA2" s="122"/>
      <c r="DB2" s="122"/>
      <c r="DC2" s="122"/>
      <c r="DD2" s="122"/>
      <c r="DE2" s="122"/>
      <c r="DF2" s="122"/>
      <c r="DG2" s="122"/>
      <c r="DH2" s="123"/>
      <c r="DI2" s="373" t="s">
        <v>834</v>
      </c>
      <c r="DJ2" s="122"/>
      <c r="DK2" s="122"/>
      <c r="DL2" s="122"/>
      <c r="DM2" s="122"/>
      <c r="DN2" s="122"/>
      <c r="DO2" s="122"/>
      <c r="DP2" s="122"/>
      <c r="DQ2" s="122"/>
      <c r="DR2" s="123"/>
      <c r="DS2" s="149"/>
      <c r="DY2" s="129"/>
      <c r="DZ2" s="149"/>
      <c r="EC2" s="129"/>
      <c r="ED2" s="149"/>
      <c r="EG2" s="32"/>
    </row>
    <row r="3">
      <c r="A3" s="146" t="s">
        <v>837</v>
      </c>
      <c r="B3" s="153" t="s">
        <v>838</v>
      </c>
      <c r="C3" s="154"/>
      <c r="D3" s="154" t="s">
        <v>839</v>
      </c>
      <c r="G3" s="149"/>
      <c r="AA3" s="155" t="s">
        <v>840</v>
      </c>
      <c r="AB3" s="155" t="s">
        <v>841</v>
      </c>
      <c r="AC3" s="129"/>
      <c r="AD3" s="153" t="s">
        <v>842</v>
      </c>
      <c r="AF3" s="153" t="s">
        <v>843</v>
      </c>
      <c r="AH3" s="153" t="s">
        <v>136</v>
      </c>
      <c r="AJ3" s="153" t="s">
        <v>844</v>
      </c>
      <c r="AM3" s="153" t="s">
        <v>845</v>
      </c>
      <c r="AO3" s="153" t="s">
        <v>136</v>
      </c>
      <c r="AQ3" s="153" t="s">
        <v>835</v>
      </c>
      <c r="AT3" s="153" t="s">
        <v>846</v>
      </c>
      <c r="AX3" s="153" t="s">
        <v>847</v>
      </c>
      <c r="AY3" s="156" t="s">
        <v>842</v>
      </c>
      <c r="BA3" s="142" t="s">
        <v>843</v>
      </c>
      <c r="BC3" s="143" t="s">
        <v>136</v>
      </c>
      <c r="BE3" s="139" t="s">
        <v>844</v>
      </c>
      <c r="BH3" s="144" t="s">
        <v>845</v>
      </c>
      <c r="BJ3" s="143" t="s">
        <v>136</v>
      </c>
      <c r="BL3" s="139" t="s">
        <v>835</v>
      </c>
      <c r="BO3" s="157" t="s">
        <v>846</v>
      </c>
      <c r="BS3" s="158" t="s">
        <v>847</v>
      </c>
      <c r="BT3" s="159" t="s">
        <v>848</v>
      </c>
      <c r="BU3" s="160" t="s">
        <v>849</v>
      </c>
      <c r="BV3" s="138" t="s">
        <v>851</v>
      </c>
      <c r="BW3" s="140" t="s">
        <v>852</v>
      </c>
      <c r="BX3" s="162" t="s">
        <v>853</v>
      </c>
      <c r="BY3" s="161" t="s">
        <v>854</v>
      </c>
      <c r="BZ3" s="138" t="s">
        <v>850</v>
      </c>
      <c r="CA3" s="140" t="s">
        <v>856</v>
      </c>
      <c r="CB3" s="138" t="s">
        <v>857</v>
      </c>
      <c r="CD3" s="145" t="s">
        <v>858</v>
      </c>
      <c r="CE3" s="165" t="s">
        <v>859</v>
      </c>
      <c r="CH3" s="165" t="s">
        <v>860</v>
      </c>
      <c r="CO3" s="165" t="s">
        <v>859</v>
      </c>
      <c r="CR3" s="165" t="s">
        <v>860</v>
      </c>
      <c r="CY3" s="156" t="s">
        <v>859</v>
      </c>
      <c r="DB3" s="136" t="s">
        <v>860</v>
      </c>
      <c r="DH3" s="129"/>
      <c r="DI3" s="156" t="s">
        <v>859</v>
      </c>
      <c r="DL3" s="136" t="s">
        <v>860</v>
      </c>
      <c r="DR3" s="129"/>
      <c r="DS3" s="166" t="s">
        <v>861</v>
      </c>
      <c r="DT3" s="167" t="s">
        <v>862</v>
      </c>
      <c r="DU3" s="140" t="s">
        <v>863</v>
      </c>
      <c r="DV3" s="167" t="s">
        <v>864</v>
      </c>
      <c r="DW3" s="140" t="s">
        <v>865</v>
      </c>
      <c r="DX3" s="167" t="s">
        <v>866</v>
      </c>
      <c r="DY3" s="129"/>
      <c r="DZ3" s="376" t="s">
        <v>867</v>
      </c>
      <c r="EC3" s="129"/>
      <c r="ED3" s="151" t="s">
        <v>1098</v>
      </c>
      <c r="EG3" s="32"/>
    </row>
    <row r="4">
      <c r="C4" s="170" t="s">
        <v>870</v>
      </c>
      <c r="D4" s="170" t="s">
        <v>871</v>
      </c>
      <c r="E4" s="170" t="s">
        <v>872</v>
      </c>
      <c r="F4" s="170" t="s">
        <v>873</v>
      </c>
      <c r="G4" s="171" t="s">
        <v>874</v>
      </c>
      <c r="H4" s="124" t="s">
        <v>875</v>
      </c>
      <c r="I4" s="124" t="s">
        <v>876</v>
      </c>
      <c r="J4" s="172" t="s">
        <v>875</v>
      </c>
      <c r="K4" s="172" t="s">
        <v>876</v>
      </c>
      <c r="N4" s="173" t="s">
        <v>877</v>
      </c>
      <c r="O4" s="173" t="s">
        <v>878</v>
      </c>
      <c r="P4" s="173" t="s">
        <v>879</v>
      </c>
      <c r="Q4" s="124" t="s">
        <v>880</v>
      </c>
      <c r="R4" s="174" t="s">
        <v>880</v>
      </c>
      <c r="S4" s="175" t="s">
        <v>881</v>
      </c>
      <c r="T4" s="174" t="s">
        <v>882</v>
      </c>
      <c r="AC4" s="129"/>
      <c r="AD4" s="176" t="s">
        <v>883</v>
      </c>
      <c r="AE4" s="176" t="s">
        <v>884</v>
      </c>
      <c r="AF4" s="176" t="s">
        <v>885</v>
      </c>
      <c r="AG4" s="176" t="s">
        <v>886</v>
      </c>
      <c r="AH4" s="176" t="s">
        <v>887</v>
      </c>
      <c r="AI4" s="176" t="s">
        <v>888</v>
      </c>
      <c r="AJ4" s="176" t="s">
        <v>889</v>
      </c>
      <c r="AK4" s="176" t="s">
        <v>890</v>
      </c>
      <c r="AL4" s="176" t="s">
        <v>891</v>
      </c>
      <c r="AM4" s="176" t="s">
        <v>892</v>
      </c>
      <c r="AN4" s="176" t="s">
        <v>835</v>
      </c>
      <c r="AO4" s="176" t="s">
        <v>870</v>
      </c>
      <c r="AP4" s="176" t="s">
        <v>893</v>
      </c>
      <c r="AQ4" s="176" t="s">
        <v>894</v>
      </c>
      <c r="AR4" s="176" t="s">
        <v>895</v>
      </c>
      <c r="AS4" s="176" t="s">
        <v>896</v>
      </c>
      <c r="AT4" s="176" t="s">
        <v>897</v>
      </c>
      <c r="AU4" s="176" t="s">
        <v>898</v>
      </c>
      <c r="AV4" s="176" t="s">
        <v>899</v>
      </c>
      <c r="AW4" s="176" t="s">
        <v>900</v>
      </c>
      <c r="AX4" s="176" t="s">
        <v>901</v>
      </c>
      <c r="AY4" s="177" t="s">
        <v>883</v>
      </c>
      <c r="AZ4" s="173" t="s">
        <v>884</v>
      </c>
      <c r="BA4" s="178" t="s">
        <v>885</v>
      </c>
      <c r="BB4" s="178" t="s">
        <v>886</v>
      </c>
      <c r="BC4" s="179" t="s">
        <v>887</v>
      </c>
      <c r="BD4" s="179" t="s">
        <v>888</v>
      </c>
      <c r="BE4" s="173" t="s">
        <v>889</v>
      </c>
      <c r="BF4" s="173" t="s">
        <v>890</v>
      </c>
      <c r="BG4" s="173" t="s">
        <v>891</v>
      </c>
      <c r="BH4" s="155" t="s">
        <v>892</v>
      </c>
      <c r="BI4" s="155" t="s">
        <v>835</v>
      </c>
      <c r="BJ4" s="179" t="s">
        <v>870</v>
      </c>
      <c r="BK4" s="179" t="s">
        <v>893</v>
      </c>
      <c r="BL4" s="173" t="s">
        <v>894</v>
      </c>
      <c r="BM4" s="173" t="s">
        <v>895</v>
      </c>
      <c r="BN4" s="173" t="s">
        <v>896</v>
      </c>
      <c r="BO4" s="174" t="s">
        <v>897</v>
      </c>
      <c r="BP4" s="174" t="s">
        <v>898</v>
      </c>
      <c r="BQ4" s="174" t="s">
        <v>899</v>
      </c>
      <c r="BR4" s="174" t="s">
        <v>900</v>
      </c>
      <c r="BS4" s="180" t="s">
        <v>901</v>
      </c>
      <c r="BT4" s="149"/>
      <c r="BU4" s="181" t="s">
        <v>902</v>
      </c>
      <c r="CB4" s="182" t="s">
        <v>882</v>
      </c>
      <c r="CC4" s="182" t="s">
        <v>903</v>
      </c>
      <c r="CD4" s="129"/>
      <c r="CE4" s="183" t="s">
        <v>83</v>
      </c>
      <c r="CF4" s="183" t="s">
        <v>88</v>
      </c>
      <c r="CG4" s="183" t="s">
        <v>92</v>
      </c>
      <c r="CH4" s="183" t="s">
        <v>96</v>
      </c>
      <c r="CI4" s="183" t="s">
        <v>100</v>
      </c>
      <c r="CJ4" s="183" t="s">
        <v>104</v>
      </c>
      <c r="CK4" s="183" t="s">
        <v>108</v>
      </c>
      <c r="CL4" s="183" t="s">
        <v>112</v>
      </c>
      <c r="CM4" s="183" t="s">
        <v>115</v>
      </c>
      <c r="CN4" s="183" t="s">
        <v>904</v>
      </c>
      <c r="CO4" s="183" t="s">
        <v>83</v>
      </c>
      <c r="CP4" s="183" t="s">
        <v>88</v>
      </c>
      <c r="CQ4" s="183" t="s">
        <v>92</v>
      </c>
      <c r="CR4" s="183" t="s">
        <v>96</v>
      </c>
      <c r="CS4" s="183" t="s">
        <v>100</v>
      </c>
      <c r="CT4" s="183" t="s">
        <v>104</v>
      </c>
      <c r="CU4" s="183" t="s">
        <v>108</v>
      </c>
      <c r="CV4" s="183" t="s">
        <v>112</v>
      </c>
      <c r="CW4" s="183" t="s">
        <v>115</v>
      </c>
      <c r="CX4" s="183" t="s">
        <v>904</v>
      </c>
      <c r="CY4" s="184" t="s">
        <v>83</v>
      </c>
      <c r="CZ4" s="185" t="s">
        <v>88</v>
      </c>
      <c r="DA4" s="155" t="s">
        <v>92</v>
      </c>
      <c r="DB4" s="182" t="s">
        <v>96</v>
      </c>
      <c r="DC4" s="172" t="s">
        <v>100</v>
      </c>
      <c r="DD4" s="175" t="s">
        <v>104</v>
      </c>
      <c r="DE4" s="173" t="s">
        <v>108</v>
      </c>
      <c r="DF4" s="186" t="s">
        <v>112</v>
      </c>
      <c r="DG4" s="154" t="s">
        <v>115</v>
      </c>
      <c r="DH4" s="187" t="s">
        <v>904</v>
      </c>
      <c r="DI4" s="184" t="s">
        <v>83</v>
      </c>
      <c r="DJ4" s="185" t="s">
        <v>88</v>
      </c>
      <c r="DK4" s="155" t="s">
        <v>92</v>
      </c>
      <c r="DL4" s="182" t="s">
        <v>96</v>
      </c>
      <c r="DM4" s="172" t="s">
        <v>100</v>
      </c>
      <c r="DN4" s="175" t="s">
        <v>104</v>
      </c>
      <c r="DO4" s="173" t="s">
        <v>108</v>
      </c>
      <c r="DP4" s="186" t="s">
        <v>112</v>
      </c>
      <c r="DQ4" s="154" t="s">
        <v>115</v>
      </c>
      <c r="DR4" s="187" t="s">
        <v>904</v>
      </c>
      <c r="DS4" s="149"/>
      <c r="DX4" s="186" t="s">
        <v>882</v>
      </c>
      <c r="DY4" s="180" t="s">
        <v>903</v>
      </c>
      <c r="DZ4" s="383" t="s">
        <v>905</v>
      </c>
      <c r="EA4" s="174" t="s">
        <v>906</v>
      </c>
      <c r="EB4" s="172" t="s">
        <v>907</v>
      </c>
      <c r="EC4" s="180" t="s">
        <v>1099</v>
      </c>
      <c r="ED4" s="177" t="s">
        <v>882</v>
      </c>
      <c r="EE4" s="178" t="s">
        <v>908</v>
      </c>
      <c r="EF4" s="179" t="s">
        <v>909</v>
      </c>
      <c r="EG4" s="384" t="s">
        <v>903</v>
      </c>
    </row>
    <row r="5">
      <c r="A5" s="191" t="s">
        <v>911</v>
      </c>
      <c r="B5" s="192" t="s">
        <v>912</v>
      </c>
      <c r="C5" s="193" t="s">
        <v>886</v>
      </c>
      <c r="D5" s="193">
        <v>1.0</v>
      </c>
      <c r="E5" s="193">
        <v>6.0</v>
      </c>
      <c r="F5" s="193">
        <v>2.0</v>
      </c>
      <c r="G5" s="194" t="str">
        <f t="shared" ref="G5:G280" si="5">IF(C5="Large", (2.5*D5)*(2.5*E5)*(2.5*F5), (0.5*D5)*(0.5*E5)*(0.5*F5))</f>
        <v>187.5</v>
      </c>
      <c r="H5" s="195">
        <v>50.0</v>
      </c>
      <c r="I5" s="195">
        <v>50.0</v>
      </c>
      <c r="J5" s="195" t="str">
        <f>H5/Main!$D$9</f>
        <v>50</v>
      </c>
      <c r="K5" s="195" t="str">
        <f>I5/Main!$D$10</f>
        <v>50</v>
      </c>
      <c r="L5" s="195" t="str">
        <f t="shared" ref="L5:L280" si="6">K5/J5</f>
        <v>1</v>
      </c>
      <c r="M5" s="196">
        <v>1.0</v>
      </c>
      <c r="N5" s="197"/>
      <c r="O5" s="198">
        <v>200000.0</v>
      </c>
      <c r="P5" s="197"/>
      <c r="Q5" s="198"/>
      <c r="R5" s="197"/>
      <c r="S5" s="199"/>
      <c r="T5" s="199"/>
      <c r="U5" s="197"/>
      <c r="V5" s="197"/>
      <c r="W5" s="198">
        <v>50000.0</v>
      </c>
      <c r="X5" s="197"/>
      <c r="Y5" s="197"/>
      <c r="Z5" s="197"/>
      <c r="AA5" s="197"/>
      <c r="AB5" s="197"/>
      <c r="AC5" s="200" t="s">
        <v>913</v>
      </c>
      <c r="AD5" s="201">
        <v>80.0</v>
      </c>
      <c r="AE5" s="201">
        <v>0.0</v>
      </c>
      <c r="AF5" s="201">
        <v>60.0</v>
      </c>
      <c r="AG5" s="201">
        <v>40.0</v>
      </c>
      <c r="AH5" s="201">
        <v>40.0</v>
      </c>
      <c r="AI5" s="201">
        <v>0.0</v>
      </c>
      <c r="AJ5" s="201">
        <v>0.0</v>
      </c>
      <c r="AK5" s="201">
        <v>8.0</v>
      </c>
      <c r="AL5" s="201">
        <v>0.0</v>
      </c>
      <c r="AM5" s="201">
        <v>0.0</v>
      </c>
      <c r="AN5" s="201">
        <v>0.0</v>
      </c>
      <c r="AO5" s="201">
        <v>0.0</v>
      </c>
      <c r="AP5" s="201">
        <v>0.0</v>
      </c>
      <c r="AQ5" s="201">
        <v>0.0</v>
      </c>
      <c r="AR5" s="201">
        <v>0.0</v>
      </c>
      <c r="AS5" s="201">
        <v>0.0</v>
      </c>
      <c r="AT5" s="201">
        <v>0.0</v>
      </c>
      <c r="AU5" s="202">
        <v>40.0</v>
      </c>
      <c r="AV5" s="201">
        <v>0.0</v>
      </c>
      <c r="AW5" s="201">
        <v>0.0</v>
      </c>
      <c r="AX5" s="201">
        <v>0.0</v>
      </c>
      <c r="AY5" s="539" t="str">
        <f t="shared" ref="AY5:BS5" si="1">IF(AD5 = 0, "", AD5)</f>
        <v>80</v>
      </c>
      <c r="AZ5" s="204" t="str">
        <f t="shared" si="1"/>
        <v/>
      </c>
      <c r="BA5" s="540" t="str">
        <f t="shared" si="1"/>
        <v>60</v>
      </c>
      <c r="BB5" s="540" t="str">
        <f t="shared" si="1"/>
        <v>40</v>
      </c>
      <c r="BC5" s="540" t="str">
        <f t="shared" si="1"/>
        <v>40</v>
      </c>
      <c r="BD5" s="204" t="str">
        <f t="shared" si="1"/>
        <v/>
      </c>
      <c r="BE5" s="193" t="str">
        <f t="shared" si="1"/>
        <v/>
      </c>
      <c r="BF5" s="208" t="str">
        <f t="shared" si="1"/>
        <v>8</v>
      </c>
      <c r="BG5" s="193" t="str">
        <f t="shared" si="1"/>
        <v/>
      </c>
      <c r="BH5" s="193" t="str">
        <f t="shared" si="1"/>
        <v/>
      </c>
      <c r="BI5" s="193" t="str">
        <f t="shared" si="1"/>
        <v/>
      </c>
      <c r="BJ5" s="193" t="str">
        <f t="shared" si="1"/>
        <v/>
      </c>
      <c r="BK5" s="193" t="str">
        <f t="shared" si="1"/>
        <v/>
      </c>
      <c r="BL5" s="193" t="str">
        <f t="shared" si="1"/>
        <v/>
      </c>
      <c r="BM5" s="193" t="str">
        <f t="shared" si="1"/>
        <v/>
      </c>
      <c r="BN5" s="193" t="str">
        <f t="shared" si="1"/>
        <v/>
      </c>
      <c r="BO5" s="193" t="str">
        <f t="shared" si="1"/>
        <v/>
      </c>
      <c r="BP5" s="306" t="str">
        <f t="shared" si="1"/>
        <v>40</v>
      </c>
      <c r="BQ5" s="193" t="str">
        <f t="shared" si="1"/>
        <v/>
      </c>
      <c r="BR5" s="193" t="str">
        <f t="shared" si="1"/>
        <v/>
      </c>
      <c r="BS5" s="206" t="str">
        <f t="shared" si="1"/>
        <v/>
      </c>
      <c r="BT5" s="207" t="str">
        <f>$AY5*Assembly!Y$4+$AZ5*Assembly!Y$5+$BA5*Assembly!Y$6+$BB5*Assembly!Y$7+$BC5*Assembly!Y$8+$BD5*Assembly!Y$9+$BE5*Assembly!Y$10+$BF5*Assembly!Y$11+$BG5*Assembly!Y$12+$BH5*Assembly!Y$13+$BI5*Assembly!Y$14+$BJ5*Assembly!Y$15+$BK5*Assembly!Y$16+$BL5*Assembly!Y$17+$BM5*Assembly!Y$18+$BN5*Assembly!Y$19+$BO5*Assembly!Y$20+$BP5*Assembly!Y$21+$BQ5*Assembly!Y$22+$BR5*Assembly!Y$23+$BS5*Assembly!Y$24</f>
        <v>3,482</v>
      </c>
      <c r="BU5" s="208" t="str">
        <f t="shared" ref="BU5:BU280" si="8">BT5/G5</f>
        <v>19</v>
      </c>
      <c r="BV5" s="208" t="str">
        <f>$AY5*Assembly!AC$4+$AZ5*Assembly!AC$5+$BA5*Assembly!AC$6+$BB5*Assembly!AC$7+$BC5*Assembly!AC$8+$BD5*Assembly!AC$9+$BE5*Assembly!AC$10+$BF5*Assembly!AC$11+$BG5*Assembly!AC$12+$BH5*Assembly!AC$13+$BI5*Assembly!AC$14+$BJ5*Assembly!AC$15+$BK5*Assembly!AC$16+$BL5*Assembly!AC$17+$BM5*Assembly!AC$18+$BN5*Assembly!AC$19+$BO5*Assembly!AC$20+$BP5*Assembly!AC$21+$BQ5*Assembly!AC$22+$BR5*Assembly!AC$23+$BS5*Assembly!AC$24</f>
        <v>13,108</v>
      </c>
      <c r="BW5" s="209" t="str">
        <f t="shared" ref="BW5:BW280" si="9">BV5/BT5</f>
        <v>3.76</v>
      </c>
      <c r="BX5" s="210" t="str">
        <f t="shared" ref="BX5:BX280" si="10">BV5/G5</f>
        <v>70</v>
      </c>
      <c r="BY5" s="211" t="str">
        <f t="shared" ref="BY5:BY280" si="11">BV5/BU5</f>
        <v>705.9</v>
      </c>
      <c r="BZ5" s="208"/>
      <c r="CA5" s="208" t="str">
        <f>$AY5*Assembly!X$4+$AZ5*Assembly!X$5+$BA5*Assembly!X$6+$BB5*Assembly!X$7+$BC5*Assembly!X$8+$BD5*Assembly!X$9+$BE5*Assembly!X$10+$BF5*Assembly!X$11+$BG5*Assembly!X$12+$BH5*Assembly!X$13+$BI5*Assembly!X$14+$BJ5*Assembly!X$15+$BK5*Assembly!X$16+$BL5*Assembly!X$17+$BM5*Assembly!X$18+$BN5*Assembly!X$19+$BO5*Assembly!X$20+$BP5*Assembly!X$21+$BQ5*Assembly!X$22+$BR5*Assembly!X$23+$BS5*Assembly!X$24</f>
        <v>388</v>
      </c>
      <c r="CB5" s="208" t="str">
        <f t="shared" ref="CB5:CB280" si="12">CA5*560000/3600</f>
        <v>60,356</v>
      </c>
      <c r="CC5" s="212" t="str">
        <f t="shared" ref="CC5:CC280" si="13">CB5/1000000</f>
        <v>0.0604</v>
      </c>
      <c r="CD5" s="213" t="str">
        <f>$AY5*Assembly!AB$4+$AZ5*Assembly!AB$5+$BA5*Assembly!AB$6+$BB5*Assembly!AB$7+$BC5*Assembly!AB$8+$BD5*Assembly!AB$9+$BE5*Assembly!AB$10+$BF5*Assembly!AB$11+$BG5*Assembly!AB$12+$BH5*Assembly!AB$13+$BI5*Assembly!AB$14+$BJ5*Assembly!AB$15+$BK5*Assembly!AB$16+$BL5*Assembly!AB$17+$BM5*Assembly!AB$18+$BN5*Assembly!AB$19+$BO5*Assembly!AB$20+$BP5*Assembly!AB$21+$BQ5*Assembly!AB$22+$BR5*Assembly!AB$23+$BS5*Assembly!AB$24</f>
        <v>4,768</v>
      </c>
      <c r="CE5" s="198" t="str">
        <f>$AY5*Assembly!M$4+$AZ5*Assembly!M$5+$BA5*Assembly!M$6+$BB5*Assembly!M$7+$BC5*Assembly!M$8+$BD5*Assembly!M$9+$BE5*Assembly!M$10+$BF5*Assembly!M$11+$BG5*Assembly!M$12+$BH5*Assembly!M$13+$BI5*Assembly!M$14+$BJ5*Assembly!M$15+$BK5*Assembly!M$16+$BL5*Assembly!M$17+$BM5*Assembly!M$18+$BN5*Assembly!M$19+$BO5*Assembly!M$20+$BP5*Assembly!M$21+$BQ5*Assembly!M$22+$BR5*Assembly!M$23+$BS5*Assembly!M$24</f>
        <v>3,904</v>
      </c>
      <c r="CF5" s="198" t="str">
        <f>$AY5*Assembly!N$4+$AZ5*Assembly!N$5+$BA5*Assembly!N$6+$BB5*Assembly!N$7+$BC5*Assembly!N$8+$BD5*Assembly!N$9+$BE5*Assembly!N$10+$BF5*Assembly!N$11+$BG5*Assembly!N$12+$BH5*Assembly!N$13+$BI5*Assembly!N$14+$BJ5*Assembly!N$15+$BK5*Assembly!N$16+$BL5*Assembly!N$17+$BM5*Assembly!N$18+$BN5*Assembly!N$19+$BO5*Assembly!N$20+$BP5*Assembly!N$21+$BQ5*Assembly!N$22+$BR5*Assembly!N$23+$BS5*Assembly!N$24</f>
        <v>0</v>
      </c>
      <c r="CG5" s="198" t="str">
        <f>$AY5*Assembly!O$4+$AZ5*Assembly!O$5+$BA5*Assembly!O$6+$BB5*Assembly!O$7+$BC5*Assembly!O$8+$BD5*Assembly!O$9+$BE5*Assembly!O$10+$BF5*Assembly!O$11+$BG5*Assembly!O$12+$BH5*Assembly!O$13+$BI5*Assembly!O$14+$BJ5*Assembly!O$15+$BK5*Assembly!O$16+$BL5*Assembly!O$17+$BM5*Assembly!O$18+$BN5*Assembly!O$19+$BO5*Assembly!O$20+$BP5*Assembly!O$21+$BQ5*Assembly!O$22+$BR5*Assembly!O$23+$BS5*Assembly!O$24</f>
        <v>0</v>
      </c>
      <c r="CH5" s="195" t="str">
        <f>$AY5*Assembly!P$4+$AZ5*Assembly!P$5+$BA5*Assembly!P$6+$BB5*Assembly!P$7+$BC5*Assembly!P$8+$BD5*Assembly!P$9+$BE5*Assembly!P$10+$BF5*Assembly!P$11+$BG5*Assembly!P$12+$BH5*Assembly!P$13+$BI5*Assembly!P$14+$BJ5*Assembly!P$15+$BK5*Assembly!P$16+$BL5*Assembly!P$17+$BM5*Assembly!P$18+$BN5*Assembly!P$19+$BO5*Assembly!P$20+$BP5*Assembly!P$21+$BQ5*Assembly!P$22+$BR5*Assembly!P$23+$BS5*Assembly!P$24</f>
        <v>0</v>
      </c>
      <c r="CI5" s="195" t="str">
        <f>$AY5*Assembly!Q$4+$AZ5*Assembly!Q$5+$BA5*Assembly!Q$6+$BB5*Assembly!Q$7+$BC5*Assembly!Q$8+$BD5*Assembly!Q$9+$BE5*Assembly!Q$10+$BF5*Assembly!Q$11+$BG5*Assembly!Q$12+$BH5*Assembly!Q$13+$BI5*Assembly!Q$14+$BJ5*Assembly!Q$15+$BK5*Assembly!Q$16+$BL5*Assembly!Q$17+$BM5*Assembly!Q$18+$BN5*Assembly!Q$19+$BO5*Assembly!Q$20+$BP5*Assembly!Q$21+$BQ5*Assembly!Q$22+$BR5*Assembly!Q$23+$BS5*Assembly!Q$24</f>
        <v>41.6</v>
      </c>
      <c r="CJ5" s="198" t="str">
        <f>$AY5*Assembly!R$4+$AZ5*Assembly!R$5+$BA5*Assembly!R$6+$BB5*Assembly!R$7+$BC5*Assembly!R$8+$BD5*Assembly!R$9+$BE5*Assembly!R$10+$BF5*Assembly!R$11+$BG5*Assembly!R$12+$BH5*Assembly!R$13+$BI5*Assembly!R$14+$BJ5*Assembly!R$15+$BK5*Assembly!R$16+$BL5*Assembly!R$17+$BM5*Assembly!R$18+$BN5*Assembly!R$19+$BO5*Assembly!R$20+$BP5*Assembly!R$21+$BQ5*Assembly!R$22+$BR5*Assembly!R$23+$BS5*Assembly!R$24</f>
        <v>0</v>
      </c>
      <c r="CK5" s="195" t="str">
        <f>$AY5*Assembly!S$4+$AZ5*Assembly!S$5+$BA5*Assembly!S$6+$BB5*Assembly!S$7+$BC5*Assembly!S$8+$BD5*Assembly!S$9+$BE5*Assembly!S$10+$BF5*Assembly!S$11+$BG5*Assembly!S$12+$BH5*Assembly!S$13+$BI5*Assembly!S$14+$BJ5*Assembly!S$15+$BK5*Assembly!S$16+$BL5*Assembly!S$17+$BM5*Assembly!S$18+$BN5*Assembly!S$19+$BO5*Assembly!S$20+$BP5*Assembly!S$21+$BQ5*Assembly!S$22+$BR5*Assembly!S$23+$BS5*Assembly!S$24</f>
        <v>0</v>
      </c>
      <c r="CL5" s="195" t="str">
        <f>$AY5*Assembly!T$4+$AZ5*Assembly!T$5+$BA5*Assembly!T$6+$BB5*Assembly!T$7+$BC5*Assembly!T$8+$BD5*Assembly!T$9+$BE5*Assembly!T$10+$BF5*Assembly!T$11+$BG5*Assembly!T$12+$BH5*Assembly!T$13+$BI5*Assembly!T$14+$BJ5*Assembly!T$15+$BK5*Assembly!T$16+$BL5*Assembly!T$17+$BM5*Assembly!T$18+$BN5*Assembly!T$19+$BO5*Assembly!T$20+$BP5*Assembly!T$21+$BQ5*Assembly!T$22+$BR5*Assembly!T$23+$BS5*Assembly!T$24</f>
        <v>0</v>
      </c>
      <c r="CM5" s="195" t="str">
        <f>$AY5*Assembly!U$4+$AZ5*Assembly!U$5+$BA5*Assembly!U$6+$BB5*Assembly!U$7+$BC5*Assembly!U$8+$BD5*Assembly!U$9+$BE5*Assembly!U$10+$BF5*Assembly!U$11+$BG5*Assembly!U$12+$BH5*Assembly!U$13+$BI5*Assembly!U$14+$BJ5*Assembly!U$15+$BK5*Assembly!U$16+$BL5*Assembly!U$17+$BM5*Assembly!U$18+$BN5*Assembly!U$19+$BO5*Assembly!U$20+$BP5*Assembly!U$21+$BQ5*Assembly!U$22+$BR5*Assembly!U$23+$BS5*Assembly!U$24</f>
        <v>0</v>
      </c>
      <c r="CN5" s="198" t="str">
        <f>$AY5*Assembly!V$4+$AZ5*Assembly!V$5+$BA5*Assembly!V$6+$BB5*Assembly!V$7+$BC5*Assembly!V$8+$BD5*Assembly!V$9+$BE5*Assembly!V$10+$BF5*Assembly!V$11+$BG5*Assembly!V$12+$BH5*Assembly!V$13+$BI5*Assembly!V$14+$BJ5*Assembly!V$15+$BK5*Assembly!V$16+$BL5*Assembly!V$17+$BM5*Assembly!V$18+$BN5*Assembly!V$19+$BO5*Assembly!V$20+$BP5*Assembly!V$21+$BQ5*Assembly!V$22+$BR5*Assembly!V$23+$BS5*Assembly!V$24</f>
        <v>0</v>
      </c>
      <c r="CO5" s="198" t="str">
        <f>CE5*Refining!$F$3</f>
        <v>6,971</v>
      </c>
      <c r="CP5" s="198" t="str">
        <f>CF5*Refining!$F$4</f>
        <v>0</v>
      </c>
      <c r="CQ5" s="198" t="str">
        <f>CG5*Refining!$F$5</f>
        <v>0</v>
      </c>
      <c r="CR5" s="198" t="str">
        <f>CH5*Refining!$F$6</f>
        <v>0</v>
      </c>
      <c r="CS5" s="198" t="str">
        <f>CI5*Refining!$F$7</f>
        <v>74</v>
      </c>
      <c r="CT5" s="198" t="str">
        <f>CJ5*Refining!$F$8</f>
        <v>0</v>
      </c>
      <c r="CU5" s="198" t="str">
        <f>CK5*Refining!$F$9</f>
        <v>0</v>
      </c>
      <c r="CV5" s="198" t="str">
        <f>CL5*Refining!$F$10</f>
        <v>0</v>
      </c>
      <c r="CW5" s="198" t="str">
        <f>CM5*Refining!$F$11</f>
        <v>0</v>
      </c>
      <c r="CX5" s="198" t="str">
        <f>CN5*Refining!$F$12</f>
        <v>0</v>
      </c>
      <c r="CY5" s="218" t="str">
        <f t="shared" ref="CY5:DR5" si="2">IF(CE5 = 0, "", CE5)</f>
        <v>3,904</v>
      </c>
      <c r="CZ5" s="215" t="str">
        <f t="shared" si="2"/>
        <v/>
      </c>
      <c r="DA5" s="215" t="str">
        <f t="shared" si="2"/>
        <v/>
      </c>
      <c r="DB5" s="215" t="str">
        <f t="shared" si="2"/>
        <v/>
      </c>
      <c r="DC5" s="215" t="str">
        <f t="shared" si="2"/>
        <v>41.6</v>
      </c>
      <c r="DD5" s="215" t="str">
        <f t="shared" si="2"/>
        <v/>
      </c>
      <c r="DE5" s="215" t="str">
        <f t="shared" si="2"/>
        <v/>
      </c>
      <c r="DF5" s="215" t="str">
        <f t="shared" si="2"/>
        <v/>
      </c>
      <c r="DG5" s="215" t="str">
        <f t="shared" si="2"/>
        <v/>
      </c>
      <c r="DH5" s="216" t="str">
        <f t="shared" si="2"/>
        <v/>
      </c>
      <c r="DI5" s="218" t="str">
        <f t="shared" si="2"/>
        <v>6,971</v>
      </c>
      <c r="DJ5" s="215" t="str">
        <f t="shared" si="2"/>
        <v/>
      </c>
      <c r="DK5" s="215" t="str">
        <f t="shared" si="2"/>
        <v/>
      </c>
      <c r="DL5" s="215" t="str">
        <f t="shared" si="2"/>
        <v/>
      </c>
      <c r="DM5" s="219" t="str">
        <f t="shared" si="2"/>
        <v>74</v>
      </c>
      <c r="DN5" s="215" t="str">
        <f t="shared" si="2"/>
        <v/>
      </c>
      <c r="DO5" s="215" t="str">
        <f t="shared" si="2"/>
        <v/>
      </c>
      <c r="DP5" s="215" t="str">
        <f t="shared" si="2"/>
        <v/>
      </c>
      <c r="DQ5" s="215" t="str">
        <f t="shared" si="2"/>
        <v/>
      </c>
      <c r="DR5" s="216" t="str">
        <f t="shared" si="2"/>
        <v/>
      </c>
      <c r="DS5" s="218" t="str">
        <f t="shared" ref="DS5:DS280" si="15">CY5+CZ5+DA5+DB5+DC5+DD5+DE5+DF5+DG5+DH5</f>
        <v>3,946</v>
      </c>
      <c r="DT5" s="219" t="str">
        <f t="shared" ref="DT5:DT280" si="16">DI5+DJ5+DK5+DL5+DM5+DN5+DO5+DP5+DQ5+DR5</f>
        <v>7,046</v>
      </c>
      <c r="DU5" s="208" t="str">
        <f>CY5*'Ores &amp; Ingots'!$C$3+CZ5*'Ores &amp; Ingots'!$C$4+DA5*'Ores &amp; Ingots'!$C$5+DB5*'Ores &amp; Ingots'!$C$6+DC5*'Ores &amp; Ingots'!$C$7+DD5*'Ores &amp; Ingots'!$C$8+DE5*'Ores &amp; Ingots'!$C$9+DF5*'Ores &amp; Ingots'!$C$10+DG5*'Ores &amp; Ingots'!$C$11+DH5*'Ores &amp; Ingots'!$C$12</f>
        <v>514</v>
      </c>
      <c r="DV5" s="208" t="str">
        <f>DI5*'Ores &amp; Ingots'!$B$3+DJ5*'Ores &amp; Ingots'!$B$4+DK5*'Ores &amp; Ingots'!$B$5+DL5*'Ores &amp; Ingots'!$B$6+DM5*'Ores &amp; Ingots'!$B$7+DN5*'Ores &amp; Ingots'!$B$8+DO5*'Ores &amp; Ingots'!$B$9+DP5*'Ores &amp; Ingots'!$B$10+DQ5*'Ores &amp; Ingots'!$B$11+DR5*'Ores &amp; Ingots'!$B$12</f>
        <v>2,607</v>
      </c>
      <c r="DW5" s="219" t="str">
        <f>CY5*Refining!$G$3+CZ5*Refining!$G$4+DA5*Refining!$G$5+DB5*Refining!$G$6+DC5*Refining!$G$7+DD5*Refining!$G$8+DE5*Refining!$G$9+DF5*Refining!$G$10+DG5*Refining!$G$11+DH5*Refining!$G$12</f>
        <v>302</v>
      </c>
      <c r="DX5" s="219" t="str">
        <f t="shared" ref="DX5:DX280" si="17">DW5*560000/3600</f>
        <v>47,043</v>
      </c>
      <c r="DY5" s="220" t="str">
        <f t="shared" ref="DY5:DY280" si="18">DX5/1000000</f>
        <v>0.0470</v>
      </c>
      <c r="DZ5" s="218" t="str">
        <f t="shared" ref="DZ5:DZ280" si="19">J5+CA5+DW5</f>
        <v>740</v>
      </c>
      <c r="EA5" s="221" t="str">
        <f t="shared" ref="EA5:EB5" si="3">DZ5/60</f>
        <v>12.3</v>
      </c>
      <c r="EB5" s="221" t="str">
        <f t="shared" si="3"/>
        <v>0.2</v>
      </c>
      <c r="EC5" s="541" t="str">
        <f t="shared" ref="EC5:EC280" si="21">EB5/24</f>
        <v>0.01</v>
      </c>
      <c r="ED5" s="218" t="str">
        <f t="shared" ref="ED5:ED280" si="22">DX5+CB5</f>
        <v>107,398</v>
      </c>
      <c r="EE5" s="221" t="str">
        <f t="shared" ref="EE5:EF5" si="4">ED5/1000</f>
        <v>107.4</v>
      </c>
      <c r="EF5" s="222" t="str">
        <f t="shared" si="4"/>
        <v>0.11</v>
      </c>
      <c r="EG5" s="542" t="str">
        <f t="shared" ref="EG5:EG280" si="24">ED5/1000000</f>
        <v>0.1074</v>
      </c>
      <c r="EH5" s="225">
        <v>648.0</v>
      </c>
    </row>
    <row r="6" hidden="1">
      <c r="A6" s="33"/>
      <c r="B6" s="226" t="s">
        <v>912</v>
      </c>
      <c r="C6" s="227" t="s">
        <v>885</v>
      </c>
      <c r="D6" s="227">
        <v>1.0</v>
      </c>
      <c r="E6" s="227">
        <v>1.0</v>
      </c>
      <c r="F6" s="227">
        <v>2.0</v>
      </c>
      <c r="G6" s="228" t="str">
        <f t="shared" si="5"/>
        <v>0.3</v>
      </c>
      <c r="H6" s="229">
        <v>20.0</v>
      </c>
      <c r="I6" s="229">
        <v>20.0</v>
      </c>
      <c r="J6" s="229" t="str">
        <f>H6/Main!$D$9</f>
        <v>20</v>
      </c>
      <c r="K6" s="229" t="str">
        <f>I6/Main!$D$10</f>
        <v>20</v>
      </c>
      <c r="L6" s="229" t="str">
        <f t="shared" si="6"/>
        <v>1</v>
      </c>
      <c r="M6" s="229">
        <v>1.0</v>
      </c>
      <c r="N6" s="230"/>
      <c r="O6" s="231">
        <v>20000.0</v>
      </c>
      <c r="P6" s="230"/>
      <c r="Q6" s="231"/>
      <c r="R6" s="230"/>
      <c r="S6" s="232"/>
      <c r="T6" s="232"/>
      <c r="U6" s="230"/>
      <c r="V6" s="230"/>
      <c r="W6" s="231">
        <v>5000.0</v>
      </c>
      <c r="X6" s="230"/>
      <c r="Y6" s="230"/>
      <c r="Z6" s="230"/>
      <c r="AA6" s="230"/>
      <c r="AB6" s="230"/>
      <c r="AC6" s="233"/>
      <c r="AD6" s="234">
        <v>0.0</v>
      </c>
      <c r="AE6" s="234">
        <v>0.0</v>
      </c>
      <c r="AF6" s="234">
        <v>1.0</v>
      </c>
      <c r="AG6" s="234">
        <v>0.0</v>
      </c>
      <c r="AH6" s="234">
        <v>2.0</v>
      </c>
      <c r="AI6" s="234">
        <v>0.0</v>
      </c>
      <c r="AJ6" s="234">
        <v>0.0</v>
      </c>
      <c r="AK6" s="234">
        <v>1.0</v>
      </c>
      <c r="AL6" s="234">
        <v>0.0</v>
      </c>
      <c r="AM6" s="234">
        <v>0.0</v>
      </c>
      <c r="AN6" s="234">
        <v>0.0</v>
      </c>
      <c r="AO6" s="234">
        <v>0.0</v>
      </c>
      <c r="AP6" s="234">
        <v>0.0</v>
      </c>
      <c r="AQ6" s="234">
        <v>0.0</v>
      </c>
      <c r="AR6" s="234">
        <v>0.0</v>
      </c>
      <c r="AS6" s="234">
        <v>0.0</v>
      </c>
      <c r="AT6" s="234">
        <v>0.0</v>
      </c>
      <c r="AU6" s="235">
        <v>4.0</v>
      </c>
      <c r="AV6" s="234">
        <v>0.0</v>
      </c>
      <c r="AW6" s="234">
        <v>0.0</v>
      </c>
      <c r="AX6" s="234">
        <v>0.0</v>
      </c>
      <c r="AY6" s="236" t="str">
        <f t="shared" ref="AY6:BS6" si="7">IF(AD6 = 0, "", AD6)</f>
        <v/>
      </c>
      <c r="AZ6" s="227" t="str">
        <f t="shared" si="7"/>
        <v/>
      </c>
      <c r="BA6" s="225" t="str">
        <f t="shared" si="7"/>
        <v>1</v>
      </c>
      <c r="BB6" s="227" t="str">
        <f t="shared" si="7"/>
        <v/>
      </c>
      <c r="BC6" s="225" t="str">
        <f t="shared" si="7"/>
        <v>2</v>
      </c>
      <c r="BD6" s="227" t="str">
        <f t="shared" si="7"/>
        <v/>
      </c>
      <c r="BE6" s="227" t="str">
        <f t="shared" si="7"/>
        <v/>
      </c>
      <c r="BF6" s="225" t="str">
        <f t="shared" si="7"/>
        <v>1</v>
      </c>
      <c r="BG6" s="227" t="str">
        <f t="shared" si="7"/>
        <v/>
      </c>
      <c r="BH6" s="227" t="str">
        <f t="shared" si="7"/>
        <v/>
      </c>
      <c r="BI6" s="227" t="str">
        <f t="shared" si="7"/>
        <v/>
      </c>
      <c r="BJ6" s="227" t="str">
        <f t="shared" si="7"/>
        <v/>
      </c>
      <c r="BK6" s="227" t="str">
        <f t="shared" si="7"/>
        <v/>
      </c>
      <c r="BL6" s="227" t="str">
        <f t="shared" si="7"/>
        <v/>
      </c>
      <c r="BM6" s="227" t="str">
        <f t="shared" si="7"/>
        <v/>
      </c>
      <c r="BN6" s="227" t="str">
        <f t="shared" si="7"/>
        <v/>
      </c>
      <c r="BO6" s="227" t="str">
        <f t="shared" si="7"/>
        <v/>
      </c>
      <c r="BP6" s="309" t="str">
        <f t="shared" si="7"/>
        <v>4</v>
      </c>
      <c r="BQ6" s="227" t="str">
        <f t="shared" si="7"/>
        <v/>
      </c>
      <c r="BR6" s="227" t="str">
        <f t="shared" si="7"/>
        <v/>
      </c>
      <c r="BS6" s="238" t="str">
        <f t="shared" si="7"/>
        <v/>
      </c>
      <c r="BT6" s="239" t="str">
        <f>$AY6*Assembly!Y$4+$AZ6*Assembly!Y$5+$BA6*Assembly!Y$6+$BB6*Assembly!Y$7+$BC6*Assembly!Y$8+$BD6*Assembly!Y$9+$BE6*Assembly!Y$10+$BF6*Assembly!Y$11+$BG6*Assembly!Y$12+$BH6*Assembly!Y$13+$BI6*Assembly!Y$14+$BJ6*Assembly!Y$15+$BK6*Assembly!Y$16+$BL6*Assembly!Y$17+$BM6*Assembly!Y$18+$BN6*Assembly!Y$19+$BO6*Assembly!Y$20+$BP6*Assembly!Y$21+$BQ6*Assembly!Y$22+$BR6*Assembly!Y$23+$BS6*Assembly!Y$24</f>
        <v>52</v>
      </c>
      <c r="BU6" s="225" t="str">
        <f t="shared" si="8"/>
        <v>209</v>
      </c>
      <c r="BV6" s="225" t="str">
        <f>$AY6*Assembly!AC$4+$AZ6*Assembly!AC$5+$BA6*Assembly!AC$6+$BB6*Assembly!AC$7+$BC6*Assembly!AC$8+$BD6*Assembly!AC$9+$BE6*Assembly!AC$10+$BF6*Assembly!AC$11+$BG6*Assembly!AC$12+$BH6*Assembly!AC$13+$BI6*Assembly!AC$14+$BJ6*Assembly!AC$15+$BK6*Assembly!AC$16+$BL6*Assembly!AC$17+$BM6*Assembly!AC$18+$BN6*Assembly!AC$19+$BO6*Assembly!AC$20+$BP6*Assembly!AC$21+$BQ6*Assembly!AC$22+$BR6*Assembly!AC$23+$BS6*Assembly!AC$24</f>
        <v>136</v>
      </c>
      <c r="BW6" s="240" t="str">
        <f t="shared" si="9"/>
        <v>2.61</v>
      </c>
      <c r="BX6" s="241" t="str">
        <f t="shared" si="10"/>
        <v>544</v>
      </c>
      <c r="BY6" s="242" t="str">
        <f t="shared" si="11"/>
        <v>0.7</v>
      </c>
      <c r="BZ6" s="225"/>
      <c r="CA6" s="225" t="str">
        <f>$AY6*Assembly!X$4+$AZ6*Assembly!X$5+$BA6*Assembly!X$6+$BB6*Assembly!X$7+$BC6*Assembly!X$8+$BD6*Assembly!X$9+$BE6*Assembly!X$10+$BF6*Assembly!X$11+$BG6*Assembly!X$12+$BH6*Assembly!X$13+$BI6*Assembly!X$14+$BJ6*Assembly!X$15+$BK6*Assembly!X$16+$BL6*Assembly!X$17+$BM6*Assembly!X$18+$BN6*Assembly!X$19+$BO6*Assembly!X$20+$BP6*Assembly!X$21+$BQ6*Assembly!X$22+$BR6*Assembly!X$23+$BS6*Assembly!X$24</f>
        <v>14</v>
      </c>
      <c r="CB6" s="225" t="str">
        <f t="shared" si="12"/>
        <v>2,178</v>
      </c>
      <c r="CC6" s="223" t="str">
        <f t="shared" si="13"/>
        <v>0.0022</v>
      </c>
      <c r="CD6" s="243" t="str">
        <f>$AY6*Assembly!AB$4+$AZ6*Assembly!AB$5+$BA6*Assembly!AB$6+$BB6*Assembly!AB$7+$BC6*Assembly!AB$8+$BD6*Assembly!AB$9+$BE6*Assembly!AB$10+$BF6*Assembly!AB$11+$BG6*Assembly!AB$12+$BH6*Assembly!AB$13+$BI6*Assembly!AB$14+$BJ6*Assembly!AB$15+$BK6*Assembly!AB$16+$BL6*Assembly!AB$17+$BM6*Assembly!AB$18+$BN6*Assembly!AB$19+$BO6*Assembly!AB$20+$BP6*Assembly!AB$21+$BQ6*Assembly!AB$22+$BR6*Assembly!AB$23+$BS6*Assembly!AB$24</f>
        <v>287</v>
      </c>
      <c r="CE6" s="231" t="str">
        <f>$AY6*Assembly!M$4+$AZ6*Assembly!M$5+$BA6*Assembly!M$6+$BB6*Assembly!M$7+$BC6*Assembly!M$8+$BD6*Assembly!M$9+$BE6*Assembly!M$10+$BF6*Assembly!M$11+$BG6*Assembly!M$12+$BH6*Assembly!M$13+$BI6*Assembly!M$14+$BJ6*Assembly!M$15+$BK6*Assembly!M$16+$BL6*Assembly!M$17+$BM6*Assembly!M$18+$BN6*Assembly!M$19+$BO6*Assembly!M$20+$BP6*Assembly!M$21+$BQ6*Assembly!M$22+$BR6*Assembly!M$23+$BS6*Assembly!M$24</f>
        <v>58</v>
      </c>
      <c r="CF6" s="231" t="str">
        <f>$AY6*Assembly!N$4+$AZ6*Assembly!N$5+$BA6*Assembly!N$6+$BB6*Assembly!N$7+$BC6*Assembly!N$8+$BD6*Assembly!N$9+$BE6*Assembly!N$10+$BF6*Assembly!N$11+$BG6*Assembly!N$12+$BH6*Assembly!N$13+$BI6*Assembly!N$14+$BJ6*Assembly!N$15+$BK6*Assembly!N$16+$BL6*Assembly!N$17+$BM6*Assembly!N$18+$BN6*Assembly!N$19+$BO6*Assembly!N$20+$BP6*Assembly!N$21+$BQ6*Assembly!N$22+$BR6*Assembly!N$23+$BS6*Assembly!N$24</f>
        <v>0</v>
      </c>
      <c r="CG6" s="231" t="str">
        <f>$AY6*Assembly!O$4+$AZ6*Assembly!O$5+$BA6*Assembly!O$6+$BB6*Assembly!O$7+$BC6*Assembly!O$8+$BD6*Assembly!O$9+$BE6*Assembly!O$10+$BF6*Assembly!O$11+$BG6*Assembly!O$12+$BH6*Assembly!O$13+$BI6*Assembly!O$14+$BJ6*Assembly!O$15+$BK6*Assembly!O$16+$BL6*Assembly!O$17+$BM6*Assembly!O$18+$BN6*Assembly!O$19+$BO6*Assembly!O$20+$BP6*Assembly!O$21+$BQ6*Assembly!O$22+$BR6*Assembly!O$23+$BS6*Assembly!O$24</f>
        <v>0</v>
      </c>
      <c r="CH6" s="229" t="str">
        <f>$AY6*Assembly!P$4+$AZ6*Assembly!P$5+$BA6*Assembly!P$6+$BB6*Assembly!P$7+$BC6*Assembly!P$8+$BD6*Assembly!P$9+$BE6*Assembly!P$10+$BF6*Assembly!P$11+$BG6*Assembly!P$12+$BH6*Assembly!P$13+$BI6*Assembly!P$14+$BJ6*Assembly!P$15+$BK6*Assembly!P$16+$BL6*Assembly!P$17+$BM6*Assembly!P$18+$BN6*Assembly!P$19+$BO6*Assembly!P$20+$BP6*Assembly!P$21+$BQ6*Assembly!P$22+$BR6*Assembly!P$23+$BS6*Assembly!P$24</f>
        <v>0</v>
      </c>
      <c r="CI6" s="229" t="str">
        <f>$AY6*Assembly!Q$4+$AZ6*Assembly!Q$5+$BA6*Assembly!Q$6+$BB6*Assembly!Q$7+$BC6*Assembly!Q$8+$BD6*Assembly!Q$9+$BE6*Assembly!Q$10+$BF6*Assembly!Q$11+$BG6*Assembly!Q$12+$BH6*Assembly!Q$13+$BI6*Assembly!Q$14+$BJ6*Assembly!Q$15+$BK6*Assembly!Q$16+$BL6*Assembly!Q$17+$BM6*Assembly!Q$18+$BN6*Assembly!Q$19+$BO6*Assembly!Q$20+$BP6*Assembly!Q$21+$BQ6*Assembly!Q$22+$BR6*Assembly!Q$23+$BS6*Assembly!Q$24</f>
        <v>4.2</v>
      </c>
      <c r="CJ6" s="231" t="str">
        <f>$AY6*Assembly!R$4+$AZ6*Assembly!R$5+$BA6*Assembly!R$6+$BB6*Assembly!R$7+$BC6*Assembly!R$8+$BD6*Assembly!R$9+$BE6*Assembly!R$10+$BF6*Assembly!R$11+$BG6*Assembly!R$12+$BH6*Assembly!R$13+$BI6*Assembly!R$14+$BJ6*Assembly!R$15+$BK6*Assembly!R$16+$BL6*Assembly!R$17+$BM6*Assembly!R$18+$BN6*Assembly!R$19+$BO6*Assembly!R$20+$BP6*Assembly!R$21+$BQ6*Assembly!R$22+$BR6*Assembly!R$23+$BS6*Assembly!R$24</f>
        <v>0</v>
      </c>
      <c r="CK6" s="229" t="str">
        <f>$AY6*Assembly!S$4+$AZ6*Assembly!S$5+$BA6*Assembly!S$6+$BB6*Assembly!S$7+$BC6*Assembly!S$8+$BD6*Assembly!S$9+$BE6*Assembly!S$10+$BF6*Assembly!S$11+$BG6*Assembly!S$12+$BH6*Assembly!S$13+$BI6*Assembly!S$14+$BJ6*Assembly!S$15+$BK6*Assembly!S$16+$BL6*Assembly!S$17+$BM6*Assembly!S$18+$BN6*Assembly!S$19+$BO6*Assembly!S$20+$BP6*Assembly!S$21+$BQ6*Assembly!S$22+$BR6*Assembly!S$23+$BS6*Assembly!S$24</f>
        <v>0</v>
      </c>
      <c r="CL6" s="229" t="str">
        <f>$AY6*Assembly!T$4+$AZ6*Assembly!T$5+$BA6*Assembly!T$6+$BB6*Assembly!T$7+$BC6*Assembly!T$8+$BD6*Assembly!T$9+$BE6*Assembly!T$10+$BF6*Assembly!T$11+$BG6*Assembly!T$12+$BH6*Assembly!T$13+$BI6*Assembly!T$14+$BJ6*Assembly!T$15+$BK6*Assembly!T$16+$BL6*Assembly!T$17+$BM6*Assembly!T$18+$BN6*Assembly!T$19+$BO6*Assembly!T$20+$BP6*Assembly!T$21+$BQ6*Assembly!T$22+$BR6*Assembly!T$23+$BS6*Assembly!T$24</f>
        <v>0</v>
      </c>
      <c r="CM6" s="229" t="str">
        <f>$AY6*Assembly!U$4+$AZ6*Assembly!U$5+$BA6*Assembly!U$6+$BB6*Assembly!U$7+$BC6*Assembly!U$8+$BD6*Assembly!U$9+$BE6*Assembly!U$10+$BF6*Assembly!U$11+$BG6*Assembly!U$12+$BH6*Assembly!U$13+$BI6*Assembly!U$14+$BJ6*Assembly!U$15+$BK6*Assembly!U$16+$BL6*Assembly!U$17+$BM6*Assembly!U$18+$BN6*Assembly!U$19+$BO6*Assembly!U$20+$BP6*Assembly!U$21+$BQ6*Assembly!U$22+$BR6*Assembly!U$23+$BS6*Assembly!U$24</f>
        <v>0</v>
      </c>
      <c r="CN6" s="231" t="str">
        <f>$AY6*Assembly!V$4+$AZ6*Assembly!V$5+$BA6*Assembly!V$6+$BB6*Assembly!V$7+$BC6*Assembly!V$8+$BD6*Assembly!V$9+$BE6*Assembly!V$10+$BF6*Assembly!V$11+$BG6*Assembly!V$12+$BH6*Assembly!V$13+$BI6*Assembly!V$14+$BJ6*Assembly!V$15+$BK6*Assembly!V$16+$BL6*Assembly!V$17+$BM6*Assembly!V$18+$BN6*Assembly!V$19+$BO6*Assembly!V$20+$BP6*Assembly!V$21+$BQ6*Assembly!V$22+$BR6*Assembly!V$23+$BS6*Assembly!V$24</f>
        <v>0</v>
      </c>
      <c r="CO6" s="231" t="str">
        <f>CE6*Refining!$F$3</f>
        <v>103</v>
      </c>
      <c r="CP6" s="231" t="str">
        <f>CF6*Refining!$F$4</f>
        <v>0</v>
      </c>
      <c r="CQ6" s="231" t="str">
        <f>CG6*Refining!$F$5</f>
        <v>0</v>
      </c>
      <c r="CR6" s="231" t="str">
        <f>CH6*Refining!$F$6</f>
        <v>0</v>
      </c>
      <c r="CS6" s="231" t="str">
        <f>CI6*Refining!$F$7</f>
        <v>8</v>
      </c>
      <c r="CT6" s="231" t="str">
        <f>CJ6*Refining!$F$8</f>
        <v>0</v>
      </c>
      <c r="CU6" s="231" t="str">
        <f>CK6*Refining!$F$9</f>
        <v>0</v>
      </c>
      <c r="CV6" s="231" t="str">
        <f>CL6*Refining!$F$10</f>
        <v>0</v>
      </c>
      <c r="CW6" s="231" t="str">
        <f>CM6*Refining!$F$11</f>
        <v>0</v>
      </c>
      <c r="CX6" s="231" t="str">
        <f>CN6*Refining!$F$12</f>
        <v>0</v>
      </c>
      <c r="CY6" s="248" t="str">
        <f t="shared" ref="CY6:DR6" si="14">IF(CE6 = 0, "", CE6)</f>
        <v>58</v>
      </c>
      <c r="CZ6" s="245" t="str">
        <f t="shared" si="14"/>
        <v/>
      </c>
      <c r="DA6" s="245" t="str">
        <f t="shared" si="14"/>
        <v/>
      </c>
      <c r="DB6" s="245" t="str">
        <f t="shared" si="14"/>
        <v/>
      </c>
      <c r="DC6" s="245" t="str">
        <f t="shared" si="14"/>
        <v>4.2</v>
      </c>
      <c r="DD6" s="245" t="str">
        <f t="shared" si="14"/>
        <v/>
      </c>
      <c r="DE6" s="245" t="str">
        <f t="shared" si="14"/>
        <v/>
      </c>
      <c r="DF6" s="245" t="str">
        <f t="shared" si="14"/>
        <v/>
      </c>
      <c r="DG6" s="245" t="str">
        <f t="shared" si="14"/>
        <v/>
      </c>
      <c r="DH6" s="246" t="str">
        <f t="shared" si="14"/>
        <v/>
      </c>
      <c r="DI6" s="248" t="str">
        <f t="shared" si="14"/>
        <v>103</v>
      </c>
      <c r="DJ6" s="245" t="str">
        <f t="shared" si="14"/>
        <v/>
      </c>
      <c r="DK6" s="245" t="str">
        <f t="shared" si="14"/>
        <v/>
      </c>
      <c r="DL6" s="245" t="str">
        <f t="shared" si="14"/>
        <v/>
      </c>
      <c r="DM6" s="249" t="str">
        <f t="shared" si="14"/>
        <v>8</v>
      </c>
      <c r="DN6" s="245" t="str">
        <f t="shared" si="14"/>
        <v/>
      </c>
      <c r="DO6" s="245" t="str">
        <f t="shared" si="14"/>
        <v/>
      </c>
      <c r="DP6" s="245" t="str">
        <f t="shared" si="14"/>
        <v/>
      </c>
      <c r="DQ6" s="245" t="str">
        <f t="shared" si="14"/>
        <v/>
      </c>
      <c r="DR6" s="246" t="str">
        <f t="shared" si="14"/>
        <v/>
      </c>
      <c r="DS6" s="248" t="str">
        <f t="shared" si="15"/>
        <v>62</v>
      </c>
      <c r="DT6" s="249" t="str">
        <f t="shared" si="16"/>
        <v>110</v>
      </c>
      <c r="DU6" s="225" t="str">
        <f>CY6*'Ores &amp; Ingots'!$C$3+CZ6*'Ores &amp; Ingots'!$C$4+DA6*'Ores &amp; Ingots'!$C$5+DB6*'Ores &amp; Ingots'!$C$6+DC6*'Ores &amp; Ingots'!$C$7+DD6*'Ores &amp; Ingots'!$C$8+DE6*'Ores &amp; Ingots'!$C$9+DF6*'Ores &amp; Ingots'!$C$10+DG6*'Ores &amp; Ingots'!$C$11+DH6*'Ores &amp; Ingots'!$C$12</f>
        <v>9</v>
      </c>
      <c r="DV6" s="225" t="str">
        <f>DI6*'Ores &amp; Ingots'!$B$3+DJ6*'Ores &amp; Ingots'!$B$4+DK6*'Ores &amp; Ingots'!$B$5+DL6*'Ores &amp; Ingots'!$B$6+DM6*'Ores &amp; Ingots'!$B$7+DN6*'Ores &amp; Ingots'!$B$8+DO6*'Ores &amp; Ingots'!$B$9+DP6*'Ores &amp; Ingots'!$B$10+DQ6*'Ores &amp; Ingots'!$B$11+DR6*'Ores &amp; Ingots'!$B$12</f>
        <v>41</v>
      </c>
      <c r="DW6" s="249" t="str">
        <f>CY6*Refining!$G$3+CZ6*Refining!$G$4+DA6*Refining!$G$5+DB6*Refining!$G$6+DC6*Refining!$G$7+DD6*Refining!$G$8+DE6*Refining!$G$9+DF6*Refining!$G$10+DG6*Refining!$G$11+DH6*Refining!$G$12</f>
        <v>7</v>
      </c>
      <c r="DX6" s="249" t="str">
        <f t="shared" si="17"/>
        <v>1,153</v>
      </c>
      <c r="DY6" s="250" t="str">
        <f t="shared" si="18"/>
        <v>0.0012</v>
      </c>
      <c r="DZ6" s="248" t="str">
        <f t="shared" si="19"/>
        <v>41</v>
      </c>
      <c r="EA6" s="251" t="str">
        <f t="shared" ref="EA6:EB6" si="20">DZ6/60</f>
        <v>0.7</v>
      </c>
      <c r="EB6" s="251" t="str">
        <f t="shared" si="20"/>
        <v>0.0</v>
      </c>
      <c r="EC6" s="543" t="str">
        <f t="shared" si="21"/>
        <v>0.00</v>
      </c>
      <c r="ED6" s="248" t="str">
        <f t="shared" si="22"/>
        <v>3,331</v>
      </c>
      <c r="EE6" s="251" t="str">
        <f t="shared" ref="EE6:EF6" si="23">ED6/1000</f>
        <v>3.3</v>
      </c>
      <c r="EF6" s="252" t="str">
        <f t="shared" si="23"/>
        <v>0.00</v>
      </c>
      <c r="EG6" s="544" t="str">
        <f t="shared" si="24"/>
        <v>0.0033</v>
      </c>
      <c r="EH6" s="225" t="s">
        <v>12</v>
      </c>
    </row>
    <row r="7">
      <c r="A7" s="33"/>
      <c r="B7" s="226" t="s">
        <v>914</v>
      </c>
      <c r="C7" s="227" t="s">
        <v>886</v>
      </c>
      <c r="D7" s="227">
        <v>1.0</v>
      </c>
      <c r="E7" s="227">
        <v>2.0</v>
      </c>
      <c r="F7" s="227">
        <v>1.0</v>
      </c>
      <c r="G7" s="253" t="str">
        <f t="shared" si="5"/>
        <v>31.3</v>
      </c>
      <c r="H7" s="254">
        <v>50.0</v>
      </c>
      <c r="I7" s="254">
        <v>50.0</v>
      </c>
      <c r="J7" s="254" t="str">
        <f>H7/Main!$D$9</f>
        <v>50</v>
      </c>
      <c r="K7" s="254" t="str">
        <f>I7/Main!$D$10</f>
        <v>50</v>
      </c>
      <c r="L7" s="254" t="str">
        <f t="shared" si="6"/>
        <v>1</v>
      </c>
      <c r="M7" s="254">
        <v>1.0</v>
      </c>
      <c r="N7" s="255"/>
      <c r="O7" s="256">
        <v>10000.0</v>
      </c>
      <c r="P7" s="255"/>
      <c r="Q7" s="256"/>
      <c r="R7" s="255"/>
      <c r="S7" s="257"/>
      <c r="T7" s="257"/>
      <c r="U7" s="255"/>
      <c r="V7" s="255"/>
      <c r="W7" s="256">
        <v>50000.0</v>
      </c>
      <c r="X7" s="255"/>
      <c r="Y7" s="255"/>
      <c r="Z7" s="255"/>
      <c r="AA7" s="255"/>
      <c r="AB7" s="255"/>
      <c r="AC7" s="258" t="s">
        <v>18</v>
      </c>
      <c r="AD7" s="234">
        <v>80.0</v>
      </c>
      <c r="AE7" s="234">
        <v>0.0</v>
      </c>
      <c r="AF7" s="234">
        <v>60.0</v>
      </c>
      <c r="AG7" s="234">
        <v>40.0</v>
      </c>
      <c r="AH7" s="234">
        <v>40.0</v>
      </c>
      <c r="AI7" s="234">
        <v>0.0</v>
      </c>
      <c r="AJ7" s="234">
        <v>0.0</v>
      </c>
      <c r="AK7" s="234">
        <v>8.0</v>
      </c>
      <c r="AL7" s="234">
        <v>0.0</v>
      </c>
      <c r="AM7" s="234">
        <v>0.0</v>
      </c>
      <c r="AN7" s="234">
        <v>0.0</v>
      </c>
      <c r="AO7" s="234">
        <v>0.0</v>
      </c>
      <c r="AP7" s="234">
        <v>0.0</v>
      </c>
      <c r="AQ7" s="234">
        <v>0.0</v>
      </c>
      <c r="AR7" s="234">
        <v>0.0</v>
      </c>
      <c r="AS7" s="234">
        <v>0.0</v>
      </c>
      <c r="AT7" s="234">
        <v>0.0</v>
      </c>
      <c r="AU7" s="235">
        <v>40.0</v>
      </c>
      <c r="AV7" s="234">
        <v>0.0</v>
      </c>
      <c r="AW7" s="234">
        <v>0.0</v>
      </c>
      <c r="AX7" s="234">
        <v>0.0</v>
      </c>
      <c r="AY7" s="239" t="str">
        <f t="shared" ref="AY7:BS7" si="25">IF(AD7 = 0, "", AD7)</f>
        <v>80</v>
      </c>
      <c r="AZ7" s="227" t="str">
        <f t="shared" si="25"/>
        <v/>
      </c>
      <c r="BA7" s="225" t="str">
        <f t="shared" si="25"/>
        <v>60</v>
      </c>
      <c r="BB7" s="225" t="str">
        <f t="shared" si="25"/>
        <v>40</v>
      </c>
      <c r="BC7" s="225" t="str">
        <f t="shared" si="25"/>
        <v>40</v>
      </c>
      <c r="BD7" s="227" t="str">
        <f t="shared" si="25"/>
        <v/>
      </c>
      <c r="BE7" s="227" t="str">
        <f t="shared" si="25"/>
        <v/>
      </c>
      <c r="BF7" s="225" t="str">
        <f t="shared" si="25"/>
        <v>8</v>
      </c>
      <c r="BG7" s="227" t="str">
        <f t="shared" si="25"/>
        <v/>
      </c>
      <c r="BH7" s="227" t="str">
        <f t="shared" si="25"/>
        <v/>
      </c>
      <c r="BI7" s="227" t="str">
        <f t="shared" si="25"/>
        <v/>
      </c>
      <c r="BJ7" s="227" t="str">
        <f t="shared" si="25"/>
        <v/>
      </c>
      <c r="BK7" s="227" t="str">
        <f t="shared" si="25"/>
        <v/>
      </c>
      <c r="BL7" s="227" t="str">
        <f t="shared" si="25"/>
        <v/>
      </c>
      <c r="BM7" s="227" t="str">
        <f t="shared" si="25"/>
        <v/>
      </c>
      <c r="BN7" s="227" t="str">
        <f t="shared" si="25"/>
        <v/>
      </c>
      <c r="BO7" s="227" t="str">
        <f t="shared" si="25"/>
        <v/>
      </c>
      <c r="BP7" s="309" t="str">
        <f t="shared" si="25"/>
        <v>40</v>
      </c>
      <c r="BQ7" s="227" t="str">
        <f t="shared" si="25"/>
        <v/>
      </c>
      <c r="BR7" s="227" t="str">
        <f t="shared" si="25"/>
        <v/>
      </c>
      <c r="BS7" s="238" t="str">
        <f t="shared" si="25"/>
        <v/>
      </c>
      <c r="BT7" s="239" t="str">
        <f>$AY7*Assembly!Y$4+$AZ7*Assembly!Y$5+$BA7*Assembly!Y$6+$BB7*Assembly!Y$7+$BC7*Assembly!Y$8+$BD7*Assembly!Y$9+$BE7*Assembly!Y$10+$BF7*Assembly!Y$11+$BG7*Assembly!Y$12+$BH7*Assembly!Y$13+$BI7*Assembly!Y$14+$BJ7*Assembly!Y$15+$BK7*Assembly!Y$16+$BL7*Assembly!Y$17+$BM7*Assembly!Y$18+$BN7*Assembly!Y$19+$BO7*Assembly!Y$20+$BP7*Assembly!Y$21+$BQ7*Assembly!Y$22+$BR7*Assembly!Y$23+$BS7*Assembly!Y$24</f>
        <v>3,482</v>
      </c>
      <c r="BU7" s="225" t="str">
        <f t="shared" si="8"/>
        <v>111</v>
      </c>
      <c r="BV7" s="225" t="str">
        <f>$AY7*Assembly!AC$4+$AZ7*Assembly!AC$5+$BA7*Assembly!AC$6+$BB7*Assembly!AC$7+$BC7*Assembly!AC$8+$BD7*Assembly!AC$9+$BE7*Assembly!AC$10+$BF7*Assembly!AC$11+$BG7*Assembly!AC$12+$BH7*Assembly!AC$13+$BI7*Assembly!AC$14+$BJ7*Assembly!AC$15+$BK7*Assembly!AC$16+$BL7*Assembly!AC$17+$BM7*Assembly!AC$18+$BN7*Assembly!AC$19+$BO7*Assembly!AC$20+$BP7*Assembly!AC$21+$BQ7*Assembly!AC$22+$BR7*Assembly!AC$23+$BS7*Assembly!AC$24</f>
        <v>13,108</v>
      </c>
      <c r="BW7" s="240" t="str">
        <f t="shared" si="9"/>
        <v>3.76</v>
      </c>
      <c r="BX7" s="241" t="str">
        <f t="shared" si="10"/>
        <v>419</v>
      </c>
      <c r="BY7" s="242" t="str">
        <f t="shared" si="11"/>
        <v>117.7</v>
      </c>
      <c r="BZ7" s="225"/>
      <c r="CA7" s="225" t="str">
        <f>$AY7*Assembly!X$4+$AZ7*Assembly!X$5+$BA7*Assembly!X$6+$BB7*Assembly!X$7+$BC7*Assembly!X$8+$BD7*Assembly!X$9+$BE7*Assembly!X$10+$BF7*Assembly!X$11+$BG7*Assembly!X$12+$BH7*Assembly!X$13+$BI7*Assembly!X$14+$BJ7*Assembly!X$15+$BK7*Assembly!X$16+$BL7*Assembly!X$17+$BM7*Assembly!X$18+$BN7*Assembly!X$19+$BO7*Assembly!X$20+$BP7*Assembly!X$21+$BQ7*Assembly!X$22+$BR7*Assembly!X$23+$BS7*Assembly!X$24</f>
        <v>388</v>
      </c>
      <c r="CB7" s="225" t="str">
        <f t="shared" si="12"/>
        <v>60,356</v>
      </c>
      <c r="CC7" s="223" t="str">
        <f t="shared" si="13"/>
        <v>0.0604</v>
      </c>
      <c r="CD7" s="243" t="str">
        <f>$AY7*Assembly!AB$4+$AZ7*Assembly!AB$5+$BA7*Assembly!AB$6+$BB7*Assembly!AB$7+$BC7*Assembly!AB$8+$BD7*Assembly!AB$9+$BE7*Assembly!AB$10+$BF7*Assembly!AB$11+$BG7*Assembly!AB$12+$BH7*Assembly!AB$13+$BI7*Assembly!AB$14+$BJ7*Assembly!AB$15+$BK7*Assembly!AB$16+$BL7*Assembly!AB$17+$BM7*Assembly!AB$18+$BN7*Assembly!AB$19+$BO7*Assembly!AB$20+$BP7*Assembly!AB$21+$BQ7*Assembly!AB$22+$BR7*Assembly!AB$23+$BS7*Assembly!AB$24</f>
        <v>4,768</v>
      </c>
      <c r="CE7" s="256" t="str">
        <f>$AY7*Assembly!M$4+$AZ7*Assembly!M$5+$BA7*Assembly!M$6+$BB7*Assembly!M$7+$BC7*Assembly!M$8+$BD7*Assembly!M$9+$BE7*Assembly!M$10+$BF7*Assembly!M$11+$BG7*Assembly!M$12+$BH7*Assembly!M$13+$BI7*Assembly!M$14+$BJ7*Assembly!M$15+$BK7*Assembly!M$16+$BL7*Assembly!M$17+$BM7*Assembly!M$18+$BN7*Assembly!M$19+$BO7*Assembly!M$20+$BP7*Assembly!M$21+$BQ7*Assembly!M$22+$BR7*Assembly!M$23+$BS7*Assembly!M$24</f>
        <v>3,904</v>
      </c>
      <c r="CF7" s="256" t="str">
        <f>$AY7*Assembly!N$4+$AZ7*Assembly!N$5+$BA7*Assembly!N$6+$BB7*Assembly!N$7+$BC7*Assembly!N$8+$BD7*Assembly!N$9+$BE7*Assembly!N$10+$BF7*Assembly!N$11+$BG7*Assembly!N$12+$BH7*Assembly!N$13+$BI7*Assembly!N$14+$BJ7*Assembly!N$15+$BK7*Assembly!N$16+$BL7*Assembly!N$17+$BM7*Assembly!N$18+$BN7*Assembly!N$19+$BO7*Assembly!N$20+$BP7*Assembly!N$21+$BQ7*Assembly!N$22+$BR7*Assembly!N$23+$BS7*Assembly!N$24</f>
        <v>0</v>
      </c>
      <c r="CG7" s="256" t="str">
        <f>$AY7*Assembly!O$4+$AZ7*Assembly!O$5+$BA7*Assembly!O$6+$BB7*Assembly!O$7+$BC7*Assembly!O$8+$BD7*Assembly!O$9+$BE7*Assembly!O$10+$BF7*Assembly!O$11+$BG7*Assembly!O$12+$BH7*Assembly!O$13+$BI7*Assembly!O$14+$BJ7*Assembly!O$15+$BK7*Assembly!O$16+$BL7*Assembly!O$17+$BM7*Assembly!O$18+$BN7*Assembly!O$19+$BO7*Assembly!O$20+$BP7*Assembly!O$21+$BQ7*Assembly!O$22+$BR7*Assembly!O$23+$BS7*Assembly!O$24</f>
        <v>0</v>
      </c>
      <c r="CH7" s="254" t="str">
        <f>$AY7*Assembly!P$4+$AZ7*Assembly!P$5+$BA7*Assembly!P$6+$BB7*Assembly!P$7+$BC7*Assembly!P$8+$BD7*Assembly!P$9+$BE7*Assembly!P$10+$BF7*Assembly!P$11+$BG7*Assembly!P$12+$BH7*Assembly!P$13+$BI7*Assembly!P$14+$BJ7*Assembly!P$15+$BK7*Assembly!P$16+$BL7*Assembly!P$17+$BM7*Assembly!P$18+$BN7*Assembly!P$19+$BO7*Assembly!P$20+$BP7*Assembly!P$21+$BQ7*Assembly!P$22+$BR7*Assembly!P$23+$BS7*Assembly!P$24</f>
        <v>0</v>
      </c>
      <c r="CI7" s="254" t="str">
        <f>$AY7*Assembly!Q$4+$AZ7*Assembly!Q$5+$BA7*Assembly!Q$6+$BB7*Assembly!Q$7+$BC7*Assembly!Q$8+$BD7*Assembly!Q$9+$BE7*Assembly!Q$10+$BF7*Assembly!Q$11+$BG7*Assembly!Q$12+$BH7*Assembly!Q$13+$BI7*Assembly!Q$14+$BJ7*Assembly!Q$15+$BK7*Assembly!Q$16+$BL7*Assembly!Q$17+$BM7*Assembly!Q$18+$BN7*Assembly!Q$19+$BO7*Assembly!Q$20+$BP7*Assembly!Q$21+$BQ7*Assembly!Q$22+$BR7*Assembly!Q$23+$BS7*Assembly!Q$24</f>
        <v>41.6</v>
      </c>
      <c r="CJ7" s="256" t="str">
        <f>$AY7*Assembly!R$4+$AZ7*Assembly!R$5+$BA7*Assembly!R$6+$BB7*Assembly!R$7+$BC7*Assembly!R$8+$BD7*Assembly!R$9+$BE7*Assembly!R$10+$BF7*Assembly!R$11+$BG7*Assembly!R$12+$BH7*Assembly!R$13+$BI7*Assembly!R$14+$BJ7*Assembly!R$15+$BK7*Assembly!R$16+$BL7*Assembly!R$17+$BM7*Assembly!R$18+$BN7*Assembly!R$19+$BO7*Assembly!R$20+$BP7*Assembly!R$21+$BQ7*Assembly!R$22+$BR7*Assembly!R$23+$BS7*Assembly!R$24</f>
        <v>0</v>
      </c>
      <c r="CK7" s="254" t="str">
        <f>$AY7*Assembly!S$4+$AZ7*Assembly!S$5+$BA7*Assembly!S$6+$BB7*Assembly!S$7+$BC7*Assembly!S$8+$BD7*Assembly!S$9+$BE7*Assembly!S$10+$BF7*Assembly!S$11+$BG7*Assembly!S$12+$BH7*Assembly!S$13+$BI7*Assembly!S$14+$BJ7*Assembly!S$15+$BK7*Assembly!S$16+$BL7*Assembly!S$17+$BM7*Assembly!S$18+$BN7*Assembly!S$19+$BO7*Assembly!S$20+$BP7*Assembly!S$21+$BQ7*Assembly!S$22+$BR7*Assembly!S$23+$BS7*Assembly!S$24</f>
        <v>0</v>
      </c>
      <c r="CL7" s="254" t="str">
        <f>$AY7*Assembly!T$4+$AZ7*Assembly!T$5+$BA7*Assembly!T$6+$BB7*Assembly!T$7+$BC7*Assembly!T$8+$BD7*Assembly!T$9+$BE7*Assembly!T$10+$BF7*Assembly!T$11+$BG7*Assembly!T$12+$BH7*Assembly!T$13+$BI7*Assembly!T$14+$BJ7*Assembly!T$15+$BK7*Assembly!T$16+$BL7*Assembly!T$17+$BM7*Assembly!T$18+$BN7*Assembly!T$19+$BO7*Assembly!T$20+$BP7*Assembly!T$21+$BQ7*Assembly!T$22+$BR7*Assembly!T$23+$BS7*Assembly!T$24</f>
        <v>0</v>
      </c>
      <c r="CM7" s="254" t="str">
        <f>$AY7*Assembly!U$4+$AZ7*Assembly!U$5+$BA7*Assembly!U$6+$BB7*Assembly!U$7+$BC7*Assembly!U$8+$BD7*Assembly!U$9+$BE7*Assembly!U$10+$BF7*Assembly!U$11+$BG7*Assembly!U$12+$BH7*Assembly!U$13+$BI7*Assembly!U$14+$BJ7*Assembly!U$15+$BK7*Assembly!U$16+$BL7*Assembly!U$17+$BM7*Assembly!U$18+$BN7*Assembly!U$19+$BO7*Assembly!U$20+$BP7*Assembly!U$21+$BQ7*Assembly!U$22+$BR7*Assembly!U$23+$BS7*Assembly!U$24</f>
        <v>0</v>
      </c>
      <c r="CN7" s="256" t="str">
        <f>$AY7*Assembly!V$4+$AZ7*Assembly!V$5+$BA7*Assembly!V$6+$BB7*Assembly!V$7+$BC7*Assembly!V$8+$BD7*Assembly!V$9+$BE7*Assembly!V$10+$BF7*Assembly!V$11+$BG7*Assembly!V$12+$BH7*Assembly!V$13+$BI7*Assembly!V$14+$BJ7*Assembly!V$15+$BK7*Assembly!V$16+$BL7*Assembly!V$17+$BM7*Assembly!V$18+$BN7*Assembly!V$19+$BO7*Assembly!V$20+$BP7*Assembly!V$21+$BQ7*Assembly!V$22+$BR7*Assembly!V$23+$BS7*Assembly!V$24</f>
        <v>0</v>
      </c>
      <c r="CO7" s="256" t="str">
        <f>CE7*Refining!$F$3</f>
        <v>6,971</v>
      </c>
      <c r="CP7" s="256" t="str">
        <f>CF7*Refining!$F$4</f>
        <v>0</v>
      </c>
      <c r="CQ7" s="256" t="str">
        <f>CG7*Refining!$F$5</f>
        <v>0</v>
      </c>
      <c r="CR7" s="256" t="str">
        <f>CH7*Refining!$F$6</f>
        <v>0</v>
      </c>
      <c r="CS7" s="256" t="str">
        <f>CI7*Refining!$F$7</f>
        <v>74</v>
      </c>
      <c r="CT7" s="256" t="str">
        <f>CJ7*Refining!$F$8</f>
        <v>0</v>
      </c>
      <c r="CU7" s="256" t="str">
        <f>CK7*Refining!$F$9</f>
        <v>0</v>
      </c>
      <c r="CV7" s="256" t="str">
        <f>CL7*Refining!$F$10</f>
        <v>0</v>
      </c>
      <c r="CW7" s="256" t="str">
        <f>CM7*Refining!$F$11</f>
        <v>0</v>
      </c>
      <c r="CX7" s="256" t="str">
        <f>CN7*Refining!$F$12</f>
        <v>0</v>
      </c>
      <c r="CY7" s="248" t="str">
        <f t="shared" ref="CY7:DR7" si="26">IF(CE7 = 0, "", CE7)</f>
        <v>3,904</v>
      </c>
      <c r="CZ7" s="245" t="str">
        <f t="shared" si="26"/>
        <v/>
      </c>
      <c r="DA7" s="245" t="str">
        <f t="shared" si="26"/>
        <v/>
      </c>
      <c r="DB7" s="245" t="str">
        <f t="shared" si="26"/>
        <v/>
      </c>
      <c r="DC7" s="245" t="str">
        <f t="shared" si="26"/>
        <v>41.6</v>
      </c>
      <c r="DD7" s="245" t="str">
        <f t="shared" si="26"/>
        <v/>
      </c>
      <c r="DE7" s="245" t="str">
        <f t="shared" si="26"/>
        <v/>
      </c>
      <c r="DF7" s="245" t="str">
        <f t="shared" si="26"/>
        <v/>
      </c>
      <c r="DG7" s="245" t="str">
        <f t="shared" si="26"/>
        <v/>
      </c>
      <c r="DH7" s="246" t="str">
        <f t="shared" si="26"/>
        <v/>
      </c>
      <c r="DI7" s="248" t="str">
        <f t="shared" si="26"/>
        <v>6,971</v>
      </c>
      <c r="DJ7" s="245" t="str">
        <f t="shared" si="26"/>
        <v/>
      </c>
      <c r="DK7" s="245" t="str">
        <f t="shared" si="26"/>
        <v/>
      </c>
      <c r="DL7" s="245" t="str">
        <f t="shared" si="26"/>
        <v/>
      </c>
      <c r="DM7" s="249" t="str">
        <f t="shared" si="26"/>
        <v>74</v>
      </c>
      <c r="DN7" s="245" t="str">
        <f t="shared" si="26"/>
        <v/>
      </c>
      <c r="DO7" s="245" t="str">
        <f t="shared" si="26"/>
        <v/>
      </c>
      <c r="DP7" s="245" t="str">
        <f t="shared" si="26"/>
        <v/>
      </c>
      <c r="DQ7" s="245" t="str">
        <f t="shared" si="26"/>
        <v/>
      </c>
      <c r="DR7" s="246" t="str">
        <f t="shared" si="26"/>
        <v/>
      </c>
      <c r="DS7" s="248" t="str">
        <f t="shared" si="15"/>
        <v>3,946</v>
      </c>
      <c r="DT7" s="249" t="str">
        <f t="shared" si="16"/>
        <v>7,046</v>
      </c>
      <c r="DU7" s="225" t="str">
        <f>CY7*'Ores &amp; Ingots'!$C$3+CZ7*'Ores &amp; Ingots'!$C$4+DA7*'Ores &amp; Ingots'!$C$5+DB7*'Ores &amp; Ingots'!$C$6+DC7*'Ores &amp; Ingots'!$C$7+DD7*'Ores &amp; Ingots'!$C$8+DE7*'Ores &amp; Ingots'!$C$9+DF7*'Ores &amp; Ingots'!$C$10+DG7*'Ores &amp; Ingots'!$C$11+DH7*'Ores &amp; Ingots'!$C$12</f>
        <v>514</v>
      </c>
      <c r="DV7" s="225" t="str">
        <f>DI7*'Ores &amp; Ingots'!$B$3+DJ7*'Ores &amp; Ingots'!$B$4+DK7*'Ores &amp; Ingots'!$B$5+DL7*'Ores &amp; Ingots'!$B$6+DM7*'Ores &amp; Ingots'!$B$7+DN7*'Ores &amp; Ingots'!$B$8+DO7*'Ores &amp; Ingots'!$B$9+DP7*'Ores &amp; Ingots'!$B$10+DQ7*'Ores &amp; Ingots'!$B$11+DR7*'Ores &amp; Ingots'!$B$12</f>
        <v>2,607</v>
      </c>
      <c r="DW7" s="249" t="str">
        <f>CY7*Refining!$G$3+CZ7*Refining!$G$4+DA7*Refining!$G$5+DB7*Refining!$G$6+DC7*Refining!$G$7+DD7*Refining!$G$8+DE7*Refining!$G$9+DF7*Refining!$G$10+DG7*Refining!$G$11+DH7*Refining!$G$12</f>
        <v>302</v>
      </c>
      <c r="DX7" s="249" t="str">
        <f t="shared" si="17"/>
        <v>47,043</v>
      </c>
      <c r="DY7" s="250" t="str">
        <f t="shared" si="18"/>
        <v>0.0470</v>
      </c>
      <c r="DZ7" s="248" t="str">
        <f t="shared" si="19"/>
        <v>740</v>
      </c>
      <c r="EA7" s="251" t="str">
        <f t="shared" ref="EA7:EB7" si="27">DZ7/60</f>
        <v>12.3</v>
      </c>
      <c r="EB7" s="251" t="str">
        <f t="shared" si="27"/>
        <v>0.2</v>
      </c>
      <c r="EC7" s="543" t="str">
        <f t="shared" si="21"/>
        <v>0.01</v>
      </c>
      <c r="ED7" s="248" t="str">
        <f t="shared" si="22"/>
        <v>107,398</v>
      </c>
      <c r="EE7" s="251" t="str">
        <f t="shared" ref="EE7:EF7" si="28">ED7/1000</f>
        <v>107.4</v>
      </c>
      <c r="EF7" s="252" t="str">
        <f t="shared" si="28"/>
        <v>0.11</v>
      </c>
      <c r="EG7" s="544" t="str">
        <f t="shared" si="24"/>
        <v>0.1074</v>
      </c>
      <c r="EH7" s="225">
        <v>316.0</v>
      </c>
    </row>
    <row r="8" hidden="1">
      <c r="A8" s="33"/>
      <c r="B8" s="226" t="s">
        <v>914</v>
      </c>
      <c r="C8" s="227" t="s">
        <v>885</v>
      </c>
      <c r="D8" s="227">
        <v>1.0</v>
      </c>
      <c r="E8" s="227">
        <v>1.0</v>
      </c>
      <c r="F8" s="227">
        <v>2.0</v>
      </c>
      <c r="G8" s="228" t="str">
        <f t="shared" si="5"/>
        <v>0.3</v>
      </c>
      <c r="H8" s="229">
        <v>15.0</v>
      </c>
      <c r="I8" s="229">
        <v>15.0</v>
      </c>
      <c r="J8" s="229" t="str">
        <f>H8/Main!$D$9</f>
        <v>15</v>
      </c>
      <c r="K8" s="229" t="str">
        <f>I8/Main!$D$10</f>
        <v>15</v>
      </c>
      <c r="L8" s="229" t="str">
        <f t="shared" si="6"/>
        <v>1</v>
      </c>
      <c r="M8" s="229">
        <v>1.0</v>
      </c>
      <c r="N8" s="230"/>
      <c r="O8" s="231">
        <v>10000.0</v>
      </c>
      <c r="P8" s="230"/>
      <c r="Q8" s="231"/>
      <c r="R8" s="230"/>
      <c r="S8" s="232"/>
      <c r="T8" s="232"/>
      <c r="U8" s="230"/>
      <c r="V8" s="230"/>
      <c r="W8" s="231">
        <v>5000.0</v>
      </c>
      <c r="X8" s="230"/>
      <c r="Y8" s="230"/>
      <c r="Z8" s="230"/>
      <c r="AA8" s="230"/>
      <c r="AB8" s="230"/>
      <c r="AC8" s="233"/>
      <c r="AD8" s="234">
        <v>1.0</v>
      </c>
      <c r="AE8" s="234">
        <v>0.0</v>
      </c>
      <c r="AF8" s="234">
        <v>1.0</v>
      </c>
      <c r="AG8" s="234">
        <v>0.0</v>
      </c>
      <c r="AH8" s="234">
        <v>1.0</v>
      </c>
      <c r="AI8" s="234">
        <v>0.0</v>
      </c>
      <c r="AJ8" s="234">
        <v>0.0</v>
      </c>
      <c r="AK8" s="235">
        <v>1.0</v>
      </c>
      <c r="AL8" s="234">
        <v>0.0</v>
      </c>
      <c r="AM8" s="234">
        <v>0.0</v>
      </c>
      <c r="AN8" s="234">
        <v>0.0</v>
      </c>
      <c r="AO8" s="234">
        <v>0.0</v>
      </c>
      <c r="AP8" s="234">
        <v>0.0</v>
      </c>
      <c r="AQ8" s="234">
        <v>0.0</v>
      </c>
      <c r="AR8" s="234">
        <v>0.0</v>
      </c>
      <c r="AS8" s="234">
        <v>0.0</v>
      </c>
      <c r="AT8" s="234">
        <v>0.0</v>
      </c>
      <c r="AU8" s="234">
        <v>0.0</v>
      </c>
      <c r="AV8" s="234">
        <v>0.0</v>
      </c>
      <c r="AW8" s="234">
        <v>0.0</v>
      </c>
      <c r="AX8" s="234">
        <v>0.0</v>
      </c>
      <c r="AY8" s="239" t="str">
        <f t="shared" ref="AY8:BS8" si="29">IF(AD8 = 0, "", AD8)</f>
        <v>1</v>
      </c>
      <c r="AZ8" s="227" t="str">
        <f t="shared" si="29"/>
        <v/>
      </c>
      <c r="BA8" s="225" t="str">
        <f t="shared" si="29"/>
        <v>1</v>
      </c>
      <c r="BB8" s="227" t="str">
        <f t="shared" si="29"/>
        <v/>
      </c>
      <c r="BC8" s="225" t="str">
        <f t="shared" si="29"/>
        <v>1</v>
      </c>
      <c r="BD8" s="227" t="str">
        <f t="shared" si="29"/>
        <v/>
      </c>
      <c r="BE8" s="227" t="str">
        <f t="shared" si="29"/>
        <v/>
      </c>
      <c r="BF8" s="309" t="str">
        <f t="shared" si="29"/>
        <v>1</v>
      </c>
      <c r="BG8" s="227" t="str">
        <f t="shared" si="29"/>
        <v/>
      </c>
      <c r="BH8" s="227" t="str">
        <f t="shared" si="29"/>
        <v/>
      </c>
      <c r="BI8" s="227" t="str">
        <f t="shared" si="29"/>
        <v/>
      </c>
      <c r="BJ8" s="227" t="str">
        <f t="shared" si="29"/>
        <v/>
      </c>
      <c r="BK8" s="227" t="str">
        <f t="shared" si="29"/>
        <v/>
      </c>
      <c r="BL8" s="227" t="str">
        <f t="shared" si="29"/>
        <v/>
      </c>
      <c r="BM8" s="227" t="str">
        <f t="shared" si="29"/>
        <v/>
      </c>
      <c r="BN8" s="227" t="str">
        <f t="shared" si="29"/>
        <v/>
      </c>
      <c r="BO8" s="227" t="str">
        <f t="shared" si="29"/>
        <v/>
      </c>
      <c r="BP8" s="227" t="str">
        <f t="shared" si="29"/>
        <v/>
      </c>
      <c r="BQ8" s="227" t="str">
        <f t="shared" si="29"/>
        <v/>
      </c>
      <c r="BR8" s="227" t="str">
        <f t="shared" si="29"/>
        <v/>
      </c>
      <c r="BS8" s="238" t="str">
        <f t="shared" si="29"/>
        <v/>
      </c>
      <c r="BT8" s="239" t="str">
        <f>$AY8*Assembly!Y$4+$AZ8*Assembly!Y$5+$BA8*Assembly!Y$6+$BB8*Assembly!Y$7+$BC8*Assembly!Y$8+$BD8*Assembly!Y$9+$BE8*Assembly!Y$10+$BF8*Assembly!Y$11+$BG8*Assembly!Y$12+$BH8*Assembly!Y$13+$BI8*Assembly!Y$14+$BJ8*Assembly!Y$15+$BK8*Assembly!Y$16+$BL8*Assembly!Y$17+$BM8*Assembly!Y$18+$BN8*Assembly!Y$19+$BO8*Assembly!Y$20+$BP8*Assembly!Y$21+$BQ8*Assembly!Y$22+$BR8*Assembly!Y$23+$BS8*Assembly!Y$24</f>
        <v>32</v>
      </c>
      <c r="BU8" s="225" t="str">
        <f t="shared" si="8"/>
        <v>129</v>
      </c>
      <c r="BV8" s="225" t="str">
        <f>$AY8*Assembly!AC$4+$AZ8*Assembly!AC$5+$BA8*Assembly!AC$6+$BB8*Assembly!AC$7+$BC8*Assembly!AC$8+$BD8*Assembly!AC$9+$BE8*Assembly!AC$10+$BF8*Assembly!AC$11+$BG8*Assembly!AC$12+$BH8*Assembly!AC$13+$BI8*Assembly!AC$14+$BJ8*Assembly!AC$15+$BK8*Assembly!AC$16+$BL8*Assembly!AC$17+$BM8*Assembly!AC$18+$BN8*Assembly!AC$19+$BO8*Assembly!AC$20+$BP8*Assembly!AC$21+$BQ8*Assembly!AC$22+$BR8*Assembly!AC$23+$BS8*Assembly!AC$24</f>
        <v>146</v>
      </c>
      <c r="BW8" s="240" t="str">
        <f t="shared" si="9"/>
        <v>4.53</v>
      </c>
      <c r="BX8" s="241" t="str">
        <f t="shared" si="10"/>
        <v>584</v>
      </c>
      <c r="BY8" s="242" t="str">
        <f t="shared" si="11"/>
        <v>1.1</v>
      </c>
      <c r="BZ8" s="225"/>
      <c r="CA8" s="225" t="str">
        <f>$AY8*Assembly!X$4+$AZ8*Assembly!X$5+$BA8*Assembly!X$6+$BB8*Assembly!X$7+$BC8*Assembly!X$8+$BD8*Assembly!X$9+$BE8*Assembly!X$10+$BF8*Assembly!X$11+$BG8*Assembly!X$12+$BH8*Assembly!X$13+$BI8*Assembly!X$14+$BJ8*Assembly!X$15+$BK8*Assembly!X$16+$BL8*Assembly!X$17+$BM8*Assembly!X$18+$BN8*Assembly!X$19+$BO8*Assembly!X$20+$BP8*Assembly!X$21+$BQ8*Assembly!X$22+$BR8*Assembly!X$23+$BS8*Assembly!X$24</f>
        <v>7</v>
      </c>
      <c r="CB8" s="225" t="str">
        <f t="shared" si="12"/>
        <v>1,089</v>
      </c>
      <c r="CC8" s="223" t="str">
        <f t="shared" si="13"/>
        <v>0.0011</v>
      </c>
      <c r="CD8" s="243" t="str">
        <f>$AY8*Assembly!AB$4+$AZ8*Assembly!AB$5+$BA8*Assembly!AB$6+$BB8*Assembly!AB$7+$BC8*Assembly!AB$8+$BD8*Assembly!AB$9+$BE8*Assembly!AB$10+$BF8*Assembly!AB$11+$BG8*Assembly!AB$12+$BH8*Assembly!AB$13+$BI8*Assembly!AB$14+$BJ8*Assembly!AB$15+$BK8*Assembly!AB$16+$BL8*Assembly!AB$17+$BM8*Assembly!AB$18+$BN8*Assembly!AB$19+$BO8*Assembly!AB$20+$BP8*Assembly!AB$21+$BQ8*Assembly!AB$22+$BR8*Assembly!AB$23+$BS8*Assembly!AB$24</f>
        <v>8</v>
      </c>
      <c r="CE8" s="231" t="str">
        <f>$AY8*Assembly!M$4+$AZ8*Assembly!M$5+$BA8*Assembly!M$6+$BB8*Assembly!M$7+$BC8*Assembly!M$8+$BD8*Assembly!M$9+$BE8*Assembly!M$10+$BF8*Assembly!M$11+$BG8*Assembly!M$12+$BH8*Assembly!M$13+$BI8*Assembly!M$14+$BJ8*Assembly!M$15+$BK8*Assembly!M$16+$BL8*Assembly!M$17+$BM8*Assembly!M$18+$BN8*Assembly!M$19+$BO8*Assembly!M$20+$BP8*Assembly!M$21+$BQ8*Assembly!M$22+$BR8*Assembly!M$23+$BS8*Assembly!M$24</f>
        <v>37</v>
      </c>
      <c r="CF8" s="231" t="str">
        <f>$AY8*Assembly!N$4+$AZ8*Assembly!N$5+$BA8*Assembly!N$6+$BB8*Assembly!N$7+$BC8*Assembly!N$8+$BD8*Assembly!N$9+$BE8*Assembly!N$10+$BF8*Assembly!N$11+$BG8*Assembly!N$12+$BH8*Assembly!N$13+$BI8*Assembly!N$14+$BJ8*Assembly!N$15+$BK8*Assembly!N$16+$BL8*Assembly!N$17+$BM8*Assembly!N$18+$BN8*Assembly!N$19+$BO8*Assembly!N$20+$BP8*Assembly!N$21+$BQ8*Assembly!N$22+$BR8*Assembly!N$23+$BS8*Assembly!N$24</f>
        <v>0</v>
      </c>
      <c r="CG8" s="231" t="str">
        <f>$AY8*Assembly!O$4+$AZ8*Assembly!O$5+$BA8*Assembly!O$6+$BB8*Assembly!O$7+$BC8*Assembly!O$8+$BD8*Assembly!O$9+$BE8*Assembly!O$10+$BF8*Assembly!O$11+$BG8*Assembly!O$12+$BH8*Assembly!O$13+$BI8*Assembly!O$14+$BJ8*Assembly!O$15+$BK8*Assembly!O$16+$BL8*Assembly!O$17+$BM8*Assembly!O$18+$BN8*Assembly!O$19+$BO8*Assembly!O$20+$BP8*Assembly!O$21+$BQ8*Assembly!O$22+$BR8*Assembly!O$23+$BS8*Assembly!O$24</f>
        <v>0</v>
      </c>
      <c r="CH8" s="229" t="str">
        <f>$AY8*Assembly!P$4+$AZ8*Assembly!P$5+$BA8*Assembly!P$6+$BB8*Assembly!P$7+$BC8*Assembly!P$8+$BD8*Assembly!P$9+$BE8*Assembly!P$10+$BF8*Assembly!P$11+$BG8*Assembly!P$12+$BH8*Assembly!P$13+$BI8*Assembly!P$14+$BJ8*Assembly!P$15+$BK8*Assembly!P$16+$BL8*Assembly!P$17+$BM8*Assembly!P$18+$BN8*Assembly!P$19+$BO8*Assembly!P$20+$BP8*Assembly!P$21+$BQ8*Assembly!P$22+$BR8*Assembly!P$23+$BS8*Assembly!P$24</f>
        <v>0</v>
      </c>
      <c r="CI8" s="229" t="str">
        <f>$AY8*Assembly!Q$4+$AZ8*Assembly!Q$5+$BA8*Assembly!Q$6+$BB8*Assembly!Q$7+$BC8*Assembly!Q$8+$BD8*Assembly!Q$9+$BE8*Assembly!Q$10+$BF8*Assembly!Q$11+$BG8*Assembly!Q$12+$BH8*Assembly!Q$13+$BI8*Assembly!Q$14+$BJ8*Assembly!Q$15+$BK8*Assembly!Q$16+$BL8*Assembly!Q$17+$BM8*Assembly!Q$18+$BN8*Assembly!Q$19+$BO8*Assembly!Q$20+$BP8*Assembly!Q$21+$BQ8*Assembly!Q$22+$BR8*Assembly!Q$23+$BS8*Assembly!Q$24</f>
        <v>0.2</v>
      </c>
      <c r="CJ8" s="231" t="str">
        <f>$AY8*Assembly!R$4+$AZ8*Assembly!R$5+$BA8*Assembly!R$6+$BB8*Assembly!R$7+$BC8*Assembly!R$8+$BD8*Assembly!R$9+$BE8*Assembly!R$10+$BF8*Assembly!R$11+$BG8*Assembly!R$12+$BH8*Assembly!R$13+$BI8*Assembly!R$14+$BJ8*Assembly!R$15+$BK8*Assembly!R$16+$BL8*Assembly!R$17+$BM8*Assembly!R$18+$BN8*Assembly!R$19+$BO8*Assembly!R$20+$BP8*Assembly!R$21+$BQ8*Assembly!R$22+$BR8*Assembly!R$23+$BS8*Assembly!R$24</f>
        <v>0</v>
      </c>
      <c r="CK8" s="229" t="str">
        <f>$AY8*Assembly!S$4+$AZ8*Assembly!S$5+$BA8*Assembly!S$6+$BB8*Assembly!S$7+$BC8*Assembly!S$8+$BD8*Assembly!S$9+$BE8*Assembly!S$10+$BF8*Assembly!S$11+$BG8*Assembly!S$12+$BH8*Assembly!S$13+$BI8*Assembly!S$14+$BJ8*Assembly!S$15+$BK8*Assembly!S$16+$BL8*Assembly!S$17+$BM8*Assembly!S$18+$BN8*Assembly!S$19+$BO8*Assembly!S$20+$BP8*Assembly!S$21+$BQ8*Assembly!S$22+$BR8*Assembly!S$23+$BS8*Assembly!S$24</f>
        <v>0</v>
      </c>
      <c r="CL8" s="229" t="str">
        <f>$AY8*Assembly!T$4+$AZ8*Assembly!T$5+$BA8*Assembly!T$6+$BB8*Assembly!T$7+$BC8*Assembly!T$8+$BD8*Assembly!T$9+$BE8*Assembly!T$10+$BF8*Assembly!T$11+$BG8*Assembly!T$12+$BH8*Assembly!T$13+$BI8*Assembly!T$14+$BJ8*Assembly!T$15+$BK8*Assembly!T$16+$BL8*Assembly!T$17+$BM8*Assembly!T$18+$BN8*Assembly!T$19+$BO8*Assembly!T$20+$BP8*Assembly!T$21+$BQ8*Assembly!T$22+$BR8*Assembly!T$23+$BS8*Assembly!T$24</f>
        <v>0</v>
      </c>
      <c r="CM8" s="229" t="str">
        <f>$AY8*Assembly!U$4+$AZ8*Assembly!U$5+$BA8*Assembly!U$6+$BB8*Assembly!U$7+$BC8*Assembly!U$8+$BD8*Assembly!U$9+$BE8*Assembly!U$10+$BF8*Assembly!U$11+$BG8*Assembly!U$12+$BH8*Assembly!U$13+$BI8*Assembly!U$14+$BJ8*Assembly!U$15+$BK8*Assembly!U$16+$BL8*Assembly!U$17+$BM8*Assembly!U$18+$BN8*Assembly!U$19+$BO8*Assembly!U$20+$BP8*Assembly!U$21+$BQ8*Assembly!U$22+$BR8*Assembly!U$23+$BS8*Assembly!U$24</f>
        <v>0</v>
      </c>
      <c r="CN8" s="231" t="str">
        <f>$AY8*Assembly!V$4+$AZ8*Assembly!V$5+$BA8*Assembly!V$6+$BB8*Assembly!V$7+$BC8*Assembly!V$8+$BD8*Assembly!V$9+$BE8*Assembly!V$10+$BF8*Assembly!V$11+$BG8*Assembly!V$12+$BH8*Assembly!V$13+$BI8*Assembly!V$14+$BJ8*Assembly!V$15+$BK8*Assembly!V$16+$BL8*Assembly!V$17+$BM8*Assembly!V$18+$BN8*Assembly!V$19+$BO8*Assembly!V$20+$BP8*Assembly!V$21+$BQ8*Assembly!V$22+$BR8*Assembly!V$23+$BS8*Assembly!V$24</f>
        <v>0</v>
      </c>
      <c r="CO8" s="231" t="str">
        <f>CE8*Refining!$F$3</f>
        <v>65</v>
      </c>
      <c r="CP8" s="231" t="str">
        <f>CF8*Refining!$F$4</f>
        <v>0</v>
      </c>
      <c r="CQ8" s="231" t="str">
        <f>CG8*Refining!$F$5</f>
        <v>0</v>
      </c>
      <c r="CR8" s="231" t="str">
        <f>CH8*Refining!$F$6</f>
        <v>0</v>
      </c>
      <c r="CS8" s="231" t="str">
        <f>CI8*Refining!$F$7</f>
        <v>0</v>
      </c>
      <c r="CT8" s="231" t="str">
        <f>CJ8*Refining!$F$8</f>
        <v>0</v>
      </c>
      <c r="CU8" s="231" t="str">
        <f>CK8*Refining!$F$9</f>
        <v>0</v>
      </c>
      <c r="CV8" s="231" t="str">
        <f>CL8*Refining!$F$10</f>
        <v>0</v>
      </c>
      <c r="CW8" s="231" t="str">
        <f>CM8*Refining!$F$11</f>
        <v>0</v>
      </c>
      <c r="CX8" s="231" t="str">
        <f>CN8*Refining!$F$12</f>
        <v>0</v>
      </c>
      <c r="CY8" s="248" t="str">
        <f t="shared" ref="CY8:DR8" si="30">IF(CE8 = 0, "", CE8)</f>
        <v>37</v>
      </c>
      <c r="CZ8" s="245" t="str">
        <f t="shared" si="30"/>
        <v/>
      </c>
      <c r="DA8" s="245" t="str">
        <f t="shared" si="30"/>
        <v/>
      </c>
      <c r="DB8" s="245" t="str">
        <f t="shared" si="30"/>
        <v/>
      </c>
      <c r="DC8" s="245" t="str">
        <f t="shared" si="30"/>
        <v>0.2</v>
      </c>
      <c r="DD8" s="245" t="str">
        <f t="shared" si="30"/>
        <v/>
      </c>
      <c r="DE8" s="245" t="str">
        <f t="shared" si="30"/>
        <v/>
      </c>
      <c r="DF8" s="245" t="str">
        <f t="shared" si="30"/>
        <v/>
      </c>
      <c r="DG8" s="245" t="str">
        <f t="shared" si="30"/>
        <v/>
      </c>
      <c r="DH8" s="246" t="str">
        <f t="shared" si="30"/>
        <v/>
      </c>
      <c r="DI8" s="248" t="str">
        <f t="shared" si="30"/>
        <v>65</v>
      </c>
      <c r="DJ8" s="245" t="str">
        <f t="shared" si="30"/>
        <v/>
      </c>
      <c r="DK8" s="245" t="str">
        <f t="shared" si="30"/>
        <v/>
      </c>
      <c r="DL8" s="245" t="str">
        <f t="shared" si="30"/>
        <v/>
      </c>
      <c r="DM8" s="249" t="str">
        <f t="shared" si="30"/>
        <v>0</v>
      </c>
      <c r="DN8" s="245" t="str">
        <f t="shared" si="30"/>
        <v/>
      </c>
      <c r="DO8" s="245" t="str">
        <f t="shared" si="30"/>
        <v/>
      </c>
      <c r="DP8" s="245" t="str">
        <f t="shared" si="30"/>
        <v/>
      </c>
      <c r="DQ8" s="245" t="str">
        <f t="shared" si="30"/>
        <v/>
      </c>
      <c r="DR8" s="246" t="str">
        <f t="shared" si="30"/>
        <v/>
      </c>
      <c r="DS8" s="248" t="str">
        <f t="shared" si="15"/>
        <v>37</v>
      </c>
      <c r="DT8" s="249" t="str">
        <f t="shared" si="16"/>
        <v>66</v>
      </c>
      <c r="DU8" s="225" t="str">
        <f>CY8*'Ores &amp; Ingots'!$C$3+CZ8*'Ores &amp; Ingots'!$C$4+DA8*'Ores &amp; Ingots'!$C$5+DB8*'Ores &amp; Ingots'!$C$6+DC8*'Ores &amp; Ingots'!$C$7+DD8*'Ores &amp; Ingots'!$C$8+DE8*'Ores &amp; Ingots'!$C$9+DF8*'Ores &amp; Ingots'!$C$10+DG8*'Ores &amp; Ingots'!$C$11+DH8*'Ores &amp; Ingots'!$C$12</f>
        <v>5</v>
      </c>
      <c r="DV8" s="225" t="str">
        <f>DI8*'Ores &amp; Ingots'!$B$3+DJ8*'Ores &amp; Ingots'!$B$4+DK8*'Ores &amp; Ingots'!$B$5+DL8*'Ores &amp; Ingots'!$B$6+DM8*'Ores &amp; Ingots'!$B$7+DN8*'Ores &amp; Ingots'!$B$8+DO8*'Ores &amp; Ingots'!$B$9+DP8*'Ores &amp; Ingots'!$B$10+DQ8*'Ores &amp; Ingots'!$B$11+DR8*'Ores &amp; Ingots'!$B$12</f>
        <v>24</v>
      </c>
      <c r="DW8" s="249" t="str">
        <f>CY8*Refining!$G$3+CZ8*Refining!$G$4+DA8*Refining!$G$5+DB8*Refining!$G$6+DC8*Refining!$G$7+DD8*Refining!$G$8+DE8*Refining!$G$9+DF8*Refining!$G$10+DG8*Refining!$G$11+DH8*Refining!$G$12</f>
        <v>3</v>
      </c>
      <c r="DX8" s="249" t="str">
        <f t="shared" si="17"/>
        <v>416</v>
      </c>
      <c r="DY8" s="250" t="str">
        <f t="shared" si="18"/>
        <v>0.0004</v>
      </c>
      <c r="DZ8" s="248" t="str">
        <f t="shared" si="19"/>
        <v>25</v>
      </c>
      <c r="EA8" s="251" t="str">
        <f t="shared" ref="EA8:EB8" si="31">DZ8/60</f>
        <v>0.4</v>
      </c>
      <c r="EB8" s="251" t="str">
        <f t="shared" si="31"/>
        <v>0.0</v>
      </c>
      <c r="EC8" s="543" t="str">
        <f t="shared" si="21"/>
        <v>0.00</v>
      </c>
      <c r="ED8" s="248" t="str">
        <f t="shared" si="22"/>
        <v>1,504</v>
      </c>
      <c r="EE8" s="251" t="str">
        <f t="shared" ref="EE8:EF8" si="32">ED8/1000</f>
        <v>1.5</v>
      </c>
      <c r="EF8" s="252" t="str">
        <f t="shared" si="32"/>
        <v>0.00</v>
      </c>
      <c r="EG8" s="544" t="str">
        <f t="shared" si="24"/>
        <v>0.0015</v>
      </c>
      <c r="EH8" s="225" t="s">
        <v>12</v>
      </c>
    </row>
    <row r="9">
      <c r="A9" s="33"/>
      <c r="B9" s="226" t="s">
        <v>915</v>
      </c>
      <c r="C9" s="227" t="s">
        <v>886</v>
      </c>
      <c r="D9" s="227">
        <v>1.0</v>
      </c>
      <c r="E9" s="227">
        <v>2.0</v>
      </c>
      <c r="F9" s="227">
        <v>1.0</v>
      </c>
      <c r="G9" s="253" t="str">
        <f t="shared" si="5"/>
        <v>31.3</v>
      </c>
      <c r="H9" s="254">
        <v>50.0</v>
      </c>
      <c r="I9" s="254">
        <v>50.0</v>
      </c>
      <c r="J9" s="254" t="str">
        <f>H9/Main!$D$9</f>
        <v>50</v>
      </c>
      <c r="K9" s="254" t="str">
        <f>I9/Main!$D$10</f>
        <v>50</v>
      </c>
      <c r="L9" s="254" t="str">
        <f t="shared" si="6"/>
        <v>1</v>
      </c>
      <c r="M9" s="254">
        <v>1.0</v>
      </c>
      <c r="N9" s="256">
        <v>186000.0</v>
      </c>
      <c r="O9" s="256">
        <v>576000.0</v>
      </c>
      <c r="P9" s="255"/>
      <c r="Q9" s="256"/>
      <c r="R9" s="255"/>
      <c r="S9" s="257"/>
      <c r="T9" s="257"/>
      <c r="U9" s="255"/>
      <c r="V9" s="255"/>
      <c r="W9" s="256">
        <v>40000.0</v>
      </c>
      <c r="X9" s="255"/>
      <c r="Y9" s="255"/>
      <c r="Z9" s="255"/>
      <c r="AA9" s="255"/>
      <c r="AB9" s="255"/>
      <c r="AC9" s="258" t="s">
        <v>18</v>
      </c>
      <c r="AD9" s="234">
        <v>50.0</v>
      </c>
      <c r="AE9" s="234">
        <v>0.0</v>
      </c>
      <c r="AF9" s="234">
        <v>0.0</v>
      </c>
      <c r="AG9" s="234">
        <v>0.0</v>
      </c>
      <c r="AH9" s="234">
        <v>40.0</v>
      </c>
      <c r="AI9" s="234">
        <v>0.0</v>
      </c>
      <c r="AJ9" s="234">
        <v>16.0</v>
      </c>
      <c r="AK9" s="235">
        <v>50.0</v>
      </c>
      <c r="AL9" s="234">
        <v>0.0</v>
      </c>
      <c r="AM9" s="234">
        <v>0.0</v>
      </c>
      <c r="AN9" s="234">
        <v>0.0</v>
      </c>
      <c r="AO9" s="234">
        <v>0.0</v>
      </c>
      <c r="AP9" s="234">
        <v>4.0</v>
      </c>
      <c r="AQ9" s="234">
        <v>0.0</v>
      </c>
      <c r="AR9" s="234">
        <v>0.0</v>
      </c>
      <c r="AS9" s="234">
        <v>100.0</v>
      </c>
      <c r="AT9" s="234">
        <v>0.0</v>
      </c>
      <c r="AU9" s="234">
        <v>20.0</v>
      </c>
      <c r="AV9" s="234">
        <v>0.0</v>
      </c>
      <c r="AW9" s="234">
        <v>30.0</v>
      </c>
      <c r="AX9" s="234">
        <v>0.0</v>
      </c>
      <c r="AY9" s="239" t="str">
        <f t="shared" ref="AY9:BS9" si="33">IF(AD9 = 0, "", AD9)</f>
        <v>50</v>
      </c>
      <c r="AZ9" s="227" t="str">
        <f t="shared" si="33"/>
        <v/>
      </c>
      <c r="BA9" s="227" t="str">
        <f t="shared" si="33"/>
        <v/>
      </c>
      <c r="BB9" s="227" t="str">
        <f t="shared" si="33"/>
        <v/>
      </c>
      <c r="BC9" s="225" t="str">
        <f t="shared" si="33"/>
        <v>40</v>
      </c>
      <c r="BD9" s="227" t="str">
        <f t="shared" si="33"/>
        <v/>
      </c>
      <c r="BE9" s="225" t="str">
        <f t="shared" si="33"/>
        <v>16</v>
      </c>
      <c r="BF9" s="309" t="str">
        <f t="shared" si="33"/>
        <v>50</v>
      </c>
      <c r="BG9" s="227" t="str">
        <f t="shared" si="33"/>
        <v/>
      </c>
      <c r="BH9" s="227" t="str">
        <f t="shared" si="33"/>
        <v/>
      </c>
      <c r="BI9" s="227" t="str">
        <f t="shared" si="33"/>
        <v/>
      </c>
      <c r="BJ9" s="227" t="str">
        <f t="shared" si="33"/>
        <v/>
      </c>
      <c r="BK9" s="225" t="str">
        <f t="shared" si="33"/>
        <v>4</v>
      </c>
      <c r="BL9" s="227" t="str">
        <f t="shared" si="33"/>
        <v/>
      </c>
      <c r="BM9" s="227" t="str">
        <f t="shared" si="33"/>
        <v/>
      </c>
      <c r="BN9" s="225" t="str">
        <f t="shared" si="33"/>
        <v>100</v>
      </c>
      <c r="BO9" s="227" t="str">
        <f t="shared" si="33"/>
        <v/>
      </c>
      <c r="BP9" s="225" t="str">
        <f t="shared" si="33"/>
        <v>20</v>
      </c>
      <c r="BQ9" s="227" t="str">
        <f t="shared" si="33"/>
        <v/>
      </c>
      <c r="BR9" s="225" t="str">
        <f t="shared" si="33"/>
        <v>30</v>
      </c>
      <c r="BS9" s="238" t="str">
        <f t="shared" si="33"/>
        <v/>
      </c>
      <c r="BT9" s="239" t="str">
        <f>$AY9*Assembly!Y$4+$AZ9*Assembly!Y$5+$BA9*Assembly!Y$6+$BB9*Assembly!Y$7+$BC9*Assembly!Y$8+$BD9*Assembly!Y$9+$BE9*Assembly!Y$10+$BF9*Assembly!Y$11+$BG9*Assembly!Y$12+$BH9*Assembly!Y$13+$BI9*Assembly!Y$14+$BJ9*Assembly!Y$15+$BK9*Assembly!Y$16+$BL9*Assembly!Y$17+$BM9*Assembly!Y$18+$BN9*Assembly!Y$19+$BO9*Assembly!Y$20+$BP9*Assembly!Y$21+$BQ9*Assembly!Y$22+$BR9*Assembly!Y$23+$BS9*Assembly!Y$24</f>
        <v>3,584</v>
      </c>
      <c r="BU9" s="225" t="str">
        <f t="shared" si="8"/>
        <v>115</v>
      </c>
      <c r="BV9" s="225" t="str">
        <f>$AY9*Assembly!AC$4+$AZ9*Assembly!AC$5+$BA9*Assembly!AC$6+$BB9*Assembly!AC$7+$BC9*Assembly!AC$8+$BD9*Assembly!AC$9+$BE9*Assembly!AC$10+$BF9*Assembly!AC$11+$BG9*Assembly!AC$12+$BH9*Assembly!AC$13+$BI9*Assembly!AC$14+$BJ9*Assembly!AC$15+$BK9*Assembly!AC$16+$BL9*Assembly!AC$17+$BM9*Assembly!AC$18+$BN9*Assembly!AC$19+$BO9*Assembly!AC$20+$BP9*Assembly!AC$21+$BQ9*Assembly!AC$22+$BR9*Assembly!AC$23+$BS9*Assembly!AC$24</f>
        <v>8,050</v>
      </c>
      <c r="BW9" s="240" t="str">
        <f t="shared" si="9"/>
        <v>2.25</v>
      </c>
      <c r="BX9" s="241" t="str">
        <f t="shared" si="10"/>
        <v>258</v>
      </c>
      <c r="BY9" s="242" t="str">
        <f t="shared" si="11"/>
        <v>70.2</v>
      </c>
      <c r="BZ9" s="225"/>
      <c r="CA9" s="225" t="str">
        <f>$AY9*Assembly!X$4+$AZ9*Assembly!X$5+$BA9*Assembly!X$6+$BB9*Assembly!X$7+$BC9*Assembly!X$8+$BD9*Assembly!X$9+$BE9*Assembly!X$10+$BF9*Assembly!X$11+$BG9*Assembly!X$12+$BH9*Assembly!X$13+$BI9*Assembly!X$14+$BJ9*Assembly!X$15+$BK9*Assembly!X$16+$BL9*Assembly!X$17+$BM9*Assembly!X$18+$BN9*Assembly!X$19+$BO9*Assembly!X$20+$BP9*Assembly!X$21+$BQ9*Assembly!X$22+$BR9*Assembly!X$23+$BS9*Assembly!X$24</f>
        <v>1,130</v>
      </c>
      <c r="CB9" s="225" t="str">
        <f t="shared" si="12"/>
        <v>175,778</v>
      </c>
      <c r="CC9" s="223" t="str">
        <f t="shared" si="13"/>
        <v>0.1758</v>
      </c>
      <c r="CD9" s="243" t="str">
        <f>$AY9*Assembly!AB$4+$AZ9*Assembly!AB$5+$BA9*Assembly!AB$6+$BB9*Assembly!AB$7+$BC9*Assembly!AB$8+$BD9*Assembly!AB$9+$BE9*Assembly!AB$10+$BF9*Assembly!AB$11+$BG9*Assembly!AB$12+$BH9*Assembly!AB$13+$BI9*Assembly!AB$14+$BJ9*Assembly!AB$15+$BK9*Assembly!AB$16+$BL9*Assembly!AB$17+$BM9*Assembly!AB$18+$BN9*Assembly!AB$19+$BO9*Assembly!AB$20+$BP9*Assembly!AB$21+$BQ9*Assembly!AB$22+$BR9*Assembly!AB$23+$BS9*Assembly!AB$24</f>
        <v>2,820</v>
      </c>
      <c r="CE9" s="256" t="str">
        <f>$AY9*Assembly!M$4+$AZ9*Assembly!M$5+$BA9*Assembly!M$6+$BB9*Assembly!M$7+$BC9*Assembly!M$8+$BD9*Assembly!M$9+$BE9*Assembly!M$10+$BF9*Assembly!M$11+$BG9*Assembly!M$12+$BH9*Assembly!M$13+$BI9*Assembly!M$14+$BJ9*Assembly!M$15+$BK9*Assembly!M$16+$BL9*Assembly!M$17+$BM9*Assembly!M$18+$BN9*Assembly!M$19+$BO9*Assembly!M$20+$BP9*Assembly!M$21+$BQ9*Assembly!M$22+$BR9*Assembly!M$23+$BS9*Assembly!M$24</f>
        <v>3,105</v>
      </c>
      <c r="CF9" s="256" t="str">
        <f>$AY9*Assembly!N$4+$AZ9*Assembly!N$5+$BA9*Assembly!N$6+$BB9*Assembly!N$7+$BC9*Assembly!N$8+$BD9*Assembly!N$9+$BE9*Assembly!N$10+$BF9*Assembly!N$11+$BG9*Assembly!N$12+$BH9*Assembly!N$13+$BI9*Assembly!N$14+$BJ9*Assembly!N$15+$BK9*Assembly!N$16+$BL9*Assembly!N$17+$BM9*Assembly!N$18+$BN9*Assembly!N$19+$BO9*Assembly!N$20+$BP9*Assembly!N$21+$BQ9*Assembly!N$22+$BR9*Assembly!N$23+$BS9*Assembly!N$24</f>
        <v>530</v>
      </c>
      <c r="CG9" s="256" t="str">
        <f>$AY9*Assembly!O$4+$AZ9*Assembly!O$5+$BA9*Assembly!O$6+$BB9*Assembly!O$7+$BC9*Assembly!O$8+$BD9*Assembly!O$9+$BE9*Assembly!O$10+$BF9*Assembly!O$11+$BG9*Assembly!O$12+$BH9*Assembly!O$13+$BI9*Assembly!O$14+$BJ9*Assembly!O$15+$BK9*Assembly!O$16+$BL9*Assembly!O$17+$BM9*Assembly!O$18+$BN9*Assembly!O$19+$BO9*Assembly!O$20+$BP9*Assembly!O$21+$BQ9*Assembly!O$22+$BR9*Assembly!O$23+$BS9*Assembly!O$24</f>
        <v>0</v>
      </c>
      <c r="CH9" s="254" t="str">
        <f>$AY9*Assembly!P$4+$AZ9*Assembly!P$5+$BA9*Assembly!P$6+$BB9*Assembly!P$7+$BC9*Assembly!P$8+$BD9*Assembly!P$9+$BE9*Assembly!P$10+$BF9*Assembly!P$11+$BG9*Assembly!P$12+$BH9*Assembly!P$13+$BI9*Assembly!P$14+$BJ9*Assembly!P$15+$BK9*Assembly!P$16+$BL9*Assembly!P$17+$BM9*Assembly!P$18+$BN9*Assembly!P$19+$BO9*Assembly!P$20+$BP9*Assembly!P$21+$BQ9*Assembly!P$22+$BR9*Assembly!P$23+$BS9*Assembly!P$24</f>
        <v>0</v>
      </c>
      <c r="CI9" s="254" t="str">
        <f>$AY9*Assembly!Q$4+$AZ9*Assembly!Q$5+$BA9*Assembly!Q$6+$BB9*Assembly!Q$7+$BC9*Assembly!Q$8+$BD9*Assembly!Q$9+$BE9*Assembly!Q$10+$BF9*Assembly!Q$11+$BG9*Assembly!Q$12+$BH9*Assembly!Q$13+$BI9*Assembly!Q$14+$BJ9*Assembly!Q$15+$BK9*Assembly!Q$16+$BL9*Assembly!Q$17+$BM9*Assembly!Q$18+$BN9*Assembly!Q$19+$BO9*Assembly!Q$20+$BP9*Assembly!Q$21+$BQ9*Assembly!Q$22+$BR9*Assembly!Q$23+$BS9*Assembly!Q$24</f>
        <v>90</v>
      </c>
      <c r="CJ9" s="256" t="str">
        <f>$AY9*Assembly!R$4+$AZ9*Assembly!R$5+$BA9*Assembly!R$6+$BB9*Assembly!R$7+$BC9*Assembly!R$8+$BD9*Assembly!R$9+$BE9*Assembly!R$10+$BF9*Assembly!R$11+$BG9*Assembly!R$12+$BH9*Assembly!R$13+$BI9*Assembly!R$14+$BJ9*Assembly!R$15+$BK9*Assembly!R$16+$BL9*Assembly!R$17+$BM9*Assembly!R$18+$BN9*Assembly!R$19+$BO9*Assembly!R$20+$BP9*Assembly!R$21+$BQ9*Assembly!R$22+$BR9*Assembly!R$23+$BS9*Assembly!R$24</f>
        <v>0</v>
      </c>
      <c r="CK9" s="254" t="str">
        <f>$AY9*Assembly!S$4+$AZ9*Assembly!S$5+$BA9*Assembly!S$6+$BB9*Assembly!S$7+$BC9*Assembly!S$8+$BD9*Assembly!S$9+$BE9*Assembly!S$10+$BF9*Assembly!S$11+$BG9*Assembly!S$12+$BH9*Assembly!S$13+$BI9*Assembly!S$14+$BJ9*Assembly!S$15+$BK9*Assembly!S$16+$BL9*Assembly!S$17+$BM9*Assembly!S$18+$BN9*Assembly!S$19+$BO9*Assembly!S$20+$BP9*Assembly!S$21+$BQ9*Assembly!S$22+$BR9*Assembly!S$23+$BS9*Assembly!S$24</f>
        <v>200</v>
      </c>
      <c r="CL9" s="254" t="str">
        <f>$AY9*Assembly!T$4+$AZ9*Assembly!T$5+$BA9*Assembly!T$6+$BB9*Assembly!T$7+$BC9*Assembly!T$8+$BD9*Assembly!T$9+$BE9*Assembly!T$10+$BF9*Assembly!T$11+$BG9*Assembly!T$12+$BH9*Assembly!T$13+$BI9*Assembly!T$14+$BJ9*Assembly!T$15+$BK9*Assembly!T$16+$BL9*Assembly!T$17+$BM9*Assembly!T$18+$BN9*Assembly!T$19+$BO9*Assembly!T$20+$BP9*Assembly!T$21+$BQ9*Assembly!T$22+$BR9*Assembly!T$23+$BS9*Assembly!T$24</f>
        <v>0</v>
      </c>
      <c r="CM9" s="254" t="str">
        <f>$AY9*Assembly!U$4+$AZ9*Assembly!U$5+$BA9*Assembly!U$6+$BB9*Assembly!U$7+$BC9*Assembly!U$8+$BD9*Assembly!U$9+$BE9*Assembly!U$10+$BF9*Assembly!U$11+$BG9*Assembly!U$12+$BH9*Assembly!U$13+$BI9*Assembly!U$14+$BJ9*Assembly!U$15+$BK9*Assembly!U$16+$BL9*Assembly!U$17+$BM9*Assembly!U$18+$BN9*Assembly!U$19+$BO9*Assembly!U$20+$BP9*Assembly!U$21+$BQ9*Assembly!U$22+$BR9*Assembly!U$23+$BS9*Assembly!U$24</f>
        <v>0</v>
      </c>
      <c r="CN9" s="256" t="str">
        <f>$AY9*Assembly!V$4+$AZ9*Assembly!V$5+$BA9*Assembly!V$6+$BB9*Assembly!V$7+$BC9*Assembly!V$8+$BD9*Assembly!V$9+$BE9*Assembly!V$10+$BF9*Assembly!V$11+$BG9*Assembly!V$12+$BH9*Assembly!V$13+$BI9*Assembly!V$14+$BJ9*Assembly!V$15+$BK9*Assembly!V$16+$BL9*Assembly!V$17+$BM9*Assembly!V$18+$BN9*Assembly!V$19+$BO9*Assembly!V$20+$BP9*Assembly!V$21+$BQ9*Assembly!V$22+$BR9*Assembly!V$23+$BS9*Assembly!V$24</f>
        <v>0</v>
      </c>
      <c r="CO9" s="256" t="str">
        <f>CE9*Refining!$F$3</f>
        <v>5,545</v>
      </c>
      <c r="CP9" s="256" t="str">
        <f>CF9*Refining!$F$4</f>
        <v>1,656</v>
      </c>
      <c r="CQ9" s="256" t="str">
        <f>CG9*Refining!$F$5</f>
        <v>0</v>
      </c>
      <c r="CR9" s="256" t="str">
        <f>CH9*Refining!$F$6</f>
        <v>0</v>
      </c>
      <c r="CS9" s="256" t="str">
        <f>CI9*Refining!$F$7</f>
        <v>161</v>
      </c>
      <c r="CT9" s="256" t="str">
        <f>CJ9*Refining!$F$8</f>
        <v>0</v>
      </c>
      <c r="CU9" s="256" t="str">
        <f>CK9*Refining!$F$9</f>
        <v>25,000</v>
      </c>
      <c r="CV9" s="256" t="str">
        <f>CL9*Refining!$F$10</f>
        <v>0</v>
      </c>
      <c r="CW9" s="256" t="str">
        <f>CM9*Refining!$F$11</f>
        <v>0</v>
      </c>
      <c r="CX9" s="256" t="str">
        <f>CN9*Refining!$F$12</f>
        <v>0</v>
      </c>
      <c r="CY9" s="248" t="str">
        <f t="shared" ref="CY9:DR9" si="34">IF(CE9 = 0, "", CE9)</f>
        <v>3,105</v>
      </c>
      <c r="CZ9" s="249" t="str">
        <f t="shared" si="34"/>
        <v>530</v>
      </c>
      <c r="DA9" s="245" t="str">
        <f t="shared" si="34"/>
        <v/>
      </c>
      <c r="DB9" s="245" t="str">
        <f t="shared" si="34"/>
        <v/>
      </c>
      <c r="DC9" s="245" t="str">
        <f t="shared" si="34"/>
        <v>90</v>
      </c>
      <c r="DD9" s="245" t="str">
        <f t="shared" si="34"/>
        <v/>
      </c>
      <c r="DE9" s="245" t="str">
        <f t="shared" si="34"/>
        <v>200</v>
      </c>
      <c r="DF9" s="245" t="str">
        <f t="shared" si="34"/>
        <v/>
      </c>
      <c r="DG9" s="245" t="str">
        <f t="shared" si="34"/>
        <v/>
      </c>
      <c r="DH9" s="246" t="str">
        <f t="shared" si="34"/>
        <v/>
      </c>
      <c r="DI9" s="248" t="str">
        <f t="shared" si="34"/>
        <v>5,545</v>
      </c>
      <c r="DJ9" s="249" t="str">
        <f t="shared" si="34"/>
        <v>1,656</v>
      </c>
      <c r="DK9" s="245" t="str">
        <f t="shared" si="34"/>
        <v/>
      </c>
      <c r="DL9" s="245" t="str">
        <f t="shared" si="34"/>
        <v/>
      </c>
      <c r="DM9" s="249" t="str">
        <f t="shared" si="34"/>
        <v>161</v>
      </c>
      <c r="DN9" s="245" t="str">
        <f t="shared" si="34"/>
        <v/>
      </c>
      <c r="DO9" s="249" t="str">
        <f t="shared" si="34"/>
        <v>25,000</v>
      </c>
      <c r="DP9" s="245" t="str">
        <f t="shared" si="34"/>
        <v/>
      </c>
      <c r="DQ9" s="245" t="str">
        <f t="shared" si="34"/>
        <v/>
      </c>
      <c r="DR9" s="246" t="str">
        <f t="shared" si="34"/>
        <v/>
      </c>
      <c r="DS9" s="248" t="str">
        <f t="shared" si="15"/>
        <v>3,925</v>
      </c>
      <c r="DT9" s="249" t="str">
        <f t="shared" si="16"/>
        <v>32,362</v>
      </c>
      <c r="DU9" s="225" t="str">
        <f>CY9*'Ores &amp; Ingots'!$C$3+CZ9*'Ores &amp; Ingots'!$C$4+DA9*'Ores &amp; Ingots'!$C$5+DB9*'Ores &amp; Ingots'!$C$6+DC9*'Ores &amp; Ingots'!$C$7+DD9*'Ores &amp; Ingots'!$C$8+DE9*'Ores &amp; Ingots'!$C$9+DF9*'Ores &amp; Ingots'!$C$10+DG9*'Ores &amp; Ingots'!$C$11+DH9*'Ores &amp; Ingots'!$C$12</f>
        <v>503</v>
      </c>
      <c r="DV9" s="225" t="str">
        <f>DI9*'Ores &amp; Ingots'!$B$3+DJ9*'Ores &amp; Ingots'!$B$4+DK9*'Ores &amp; Ingots'!$B$5+DL9*'Ores &amp; Ingots'!$B$6+DM9*'Ores &amp; Ingots'!$B$7+DN9*'Ores &amp; Ingots'!$B$8+DO9*'Ores &amp; Ingots'!$B$9+DP9*'Ores &amp; Ingots'!$B$10+DQ9*'Ores &amp; Ingots'!$B$11+DR9*'Ores &amp; Ingots'!$B$12</f>
        <v>11,974</v>
      </c>
      <c r="DW9" s="249" t="str">
        <f>CY9*Refining!$G$3+CZ9*Refining!$G$4+DA9*Refining!$G$5+DB9*Refining!$G$6+DC9*Refining!$G$7+DD9*Refining!$G$8+DE9*Refining!$G$9+DF9*Refining!$G$10+DG9*Refining!$G$11+DH9*Refining!$G$12</f>
        <v>10,528</v>
      </c>
      <c r="DX9" s="249" t="str">
        <f t="shared" si="17"/>
        <v>1,637,660</v>
      </c>
      <c r="DY9" s="250" t="str">
        <f t="shared" si="18"/>
        <v>1.6377</v>
      </c>
      <c r="DZ9" s="248" t="str">
        <f t="shared" si="19"/>
        <v>11,708</v>
      </c>
      <c r="EA9" s="251" t="str">
        <f t="shared" ref="EA9:EB9" si="35">DZ9/60</f>
        <v>195.1</v>
      </c>
      <c r="EB9" s="251" t="str">
        <f t="shared" si="35"/>
        <v>3.3</v>
      </c>
      <c r="EC9" s="543" t="str">
        <f t="shared" si="21"/>
        <v>0.14</v>
      </c>
      <c r="ED9" s="248" t="str">
        <f t="shared" si="22"/>
        <v>1,813,438</v>
      </c>
      <c r="EE9" s="251" t="str">
        <f t="shared" ref="EE9:EF9" si="36">ED9/1000</f>
        <v>1,813.4</v>
      </c>
      <c r="EF9" s="252" t="str">
        <f t="shared" si="36"/>
        <v>1.81</v>
      </c>
      <c r="EG9" s="544" t="str">
        <f t="shared" si="24"/>
        <v>1.8134</v>
      </c>
      <c r="EH9" s="225">
        <v>1166.0</v>
      </c>
    </row>
    <row r="10" hidden="1">
      <c r="A10" s="42"/>
      <c r="B10" s="261" t="s">
        <v>915</v>
      </c>
      <c r="C10" s="262" t="s">
        <v>885</v>
      </c>
      <c r="D10" s="262">
        <v>3.0</v>
      </c>
      <c r="E10" s="262">
        <v>3.0</v>
      </c>
      <c r="F10" s="262">
        <v>3.0</v>
      </c>
      <c r="G10" s="263" t="str">
        <f t="shared" si="5"/>
        <v>3.4</v>
      </c>
      <c r="H10" s="264">
        <v>20.0</v>
      </c>
      <c r="I10" s="264">
        <v>20.0</v>
      </c>
      <c r="J10" s="264" t="str">
        <f>H10/Main!$D$9</f>
        <v>20</v>
      </c>
      <c r="K10" s="264" t="str">
        <f>I10/Main!$D$10</f>
        <v>20</v>
      </c>
      <c r="L10" s="264" t="str">
        <f t="shared" si="6"/>
        <v>1</v>
      </c>
      <c r="M10" s="264">
        <v>1.0</v>
      </c>
      <c r="N10" s="265">
        <v>60000.0</v>
      </c>
      <c r="O10" s="265">
        <v>180000.0</v>
      </c>
      <c r="P10" s="266"/>
      <c r="Q10" s="265"/>
      <c r="R10" s="266"/>
      <c r="S10" s="267"/>
      <c r="T10" s="267"/>
      <c r="U10" s="266"/>
      <c r="V10" s="266"/>
      <c r="W10" s="265">
        <v>20000.0</v>
      </c>
      <c r="X10" s="266"/>
      <c r="Y10" s="266"/>
      <c r="Z10" s="266"/>
      <c r="AA10" s="266"/>
      <c r="AB10" s="266"/>
      <c r="AC10" s="268"/>
      <c r="AD10" s="269">
        <v>10.0</v>
      </c>
      <c r="AE10" s="269">
        <v>0.0</v>
      </c>
      <c r="AF10" s="269">
        <v>10.0</v>
      </c>
      <c r="AG10" s="269">
        <v>0.0</v>
      </c>
      <c r="AH10" s="269">
        <v>10.0</v>
      </c>
      <c r="AI10" s="269">
        <v>0.0</v>
      </c>
      <c r="AJ10" s="269">
        <v>5.0</v>
      </c>
      <c r="AK10" s="270">
        <v>30.0</v>
      </c>
      <c r="AL10" s="269">
        <v>0.0</v>
      </c>
      <c r="AM10" s="269">
        <v>0.0</v>
      </c>
      <c r="AN10" s="269">
        <v>0.0</v>
      </c>
      <c r="AO10" s="269">
        <v>0.0</v>
      </c>
      <c r="AP10" s="269">
        <v>2.0</v>
      </c>
      <c r="AQ10" s="269">
        <v>0.0</v>
      </c>
      <c r="AR10" s="269">
        <v>0.0</v>
      </c>
      <c r="AS10" s="269">
        <v>10.0</v>
      </c>
      <c r="AT10" s="269">
        <v>0.0</v>
      </c>
      <c r="AU10" s="269">
        <v>5.0</v>
      </c>
      <c r="AV10" s="269">
        <v>0.0</v>
      </c>
      <c r="AW10" s="269">
        <v>0.0</v>
      </c>
      <c r="AX10" s="269">
        <v>0.0</v>
      </c>
      <c r="AY10" s="274" t="str">
        <f t="shared" ref="AY10:BS10" si="37">IF(AD10 = 0, "", AD10)</f>
        <v>10</v>
      </c>
      <c r="AZ10" s="262" t="str">
        <f t="shared" si="37"/>
        <v/>
      </c>
      <c r="BA10" s="275" t="str">
        <f t="shared" si="37"/>
        <v>10</v>
      </c>
      <c r="BB10" s="262" t="str">
        <f t="shared" si="37"/>
        <v/>
      </c>
      <c r="BC10" s="275" t="str">
        <f t="shared" si="37"/>
        <v>10</v>
      </c>
      <c r="BD10" s="262" t="str">
        <f t="shared" si="37"/>
        <v/>
      </c>
      <c r="BE10" s="275" t="str">
        <f t="shared" si="37"/>
        <v>5</v>
      </c>
      <c r="BF10" s="321" t="str">
        <f t="shared" si="37"/>
        <v>30</v>
      </c>
      <c r="BG10" s="262" t="str">
        <f t="shared" si="37"/>
        <v/>
      </c>
      <c r="BH10" s="262" t="str">
        <f t="shared" si="37"/>
        <v/>
      </c>
      <c r="BI10" s="262" t="str">
        <f t="shared" si="37"/>
        <v/>
      </c>
      <c r="BJ10" s="262" t="str">
        <f t="shared" si="37"/>
        <v/>
      </c>
      <c r="BK10" s="275" t="str">
        <f t="shared" si="37"/>
        <v>2</v>
      </c>
      <c r="BL10" s="262" t="str">
        <f t="shared" si="37"/>
        <v/>
      </c>
      <c r="BM10" s="262" t="str">
        <f t="shared" si="37"/>
        <v/>
      </c>
      <c r="BN10" s="275" t="str">
        <f t="shared" si="37"/>
        <v>10</v>
      </c>
      <c r="BO10" s="262" t="str">
        <f t="shared" si="37"/>
        <v/>
      </c>
      <c r="BP10" s="275" t="str">
        <f t="shared" si="37"/>
        <v>5</v>
      </c>
      <c r="BQ10" s="262" t="str">
        <f t="shared" si="37"/>
        <v/>
      </c>
      <c r="BR10" s="262" t="str">
        <f t="shared" si="37"/>
        <v/>
      </c>
      <c r="BS10" s="273" t="str">
        <f t="shared" si="37"/>
        <v/>
      </c>
      <c r="BT10" s="274" t="str">
        <f>$AY10*Assembly!Y$4+$AZ10*Assembly!Y$5+$BA10*Assembly!Y$6+$BB10*Assembly!Y$7+$BC10*Assembly!Y$8+$BD10*Assembly!Y$9+$BE10*Assembly!Y$10+$BF10*Assembly!Y$11+$BG10*Assembly!Y$12+$BH10*Assembly!Y$13+$BI10*Assembly!Y$14+$BJ10*Assembly!Y$15+$BK10*Assembly!Y$16+$BL10*Assembly!Y$17+$BM10*Assembly!Y$18+$BN10*Assembly!Y$19+$BO10*Assembly!Y$20+$BP10*Assembly!Y$21+$BQ10*Assembly!Y$22+$BR10*Assembly!Y$23+$BS10*Assembly!Y$24</f>
        <v>666</v>
      </c>
      <c r="BU10" s="275" t="str">
        <f t="shared" si="8"/>
        <v>197</v>
      </c>
      <c r="BV10" s="275" t="str">
        <f>$AY10*Assembly!AC$4+$AZ10*Assembly!AC$5+$BA10*Assembly!AC$6+$BB10*Assembly!AC$7+$BC10*Assembly!AC$8+$BD10*Assembly!AC$9+$BE10*Assembly!AC$10+$BF10*Assembly!AC$11+$BG10*Assembly!AC$12+$BH10*Assembly!AC$13+$BI10*Assembly!AC$14+$BJ10*Assembly!AC$15+$BK10*Assembly!AC$16+$BL10*Assembly!AC$17+$BM10*Assembly!AC$18+$BN10*Assembly!AC$19+$BO10*Assembly!AC$20+$BP10*Assembly!AC$21+$BQ10*Assembly!AC$22+$BR10*Assembly!AC$23+$BS10*Assembly!AC$24</f>
        <v>1,925</v>
      </c>
      <c r="BW10" s="276" t="str">
        <f t="shared" si="9"/>
        <v>2.89</v>
      </c>
      <c r="BX10" s="277" t="str">
        <f t="shared" si="10"/>
        <v>570</v>
      </c>
      <c r="BY10" s="278" t="str">
        <f t="shared" si="11"/>
        <v>9.8</v>
      </c>
      <c r="BZ10" s="275"/>
      <c r="CA10" s="275" t="str">
        <f>$AY10*Assembly!X$4+$AZ10*Assembly!X$5+$BA10*Assembly!X$6+$BB10*Assembly!X$7+$BC10*Assembly!X$8+$BD10*Assembly!X$9+$BE10*Assembly!X$10+$BF10*Assembly!X$11+$BG10*Assembly!X$12+$BH10*Assembly!X$13+$BI10*Assembly!X$14+$BJ10*Assembly!X$15+$BK10*Assembly!X$16+$BL10*Assembly!X$17+$BM10*Assembly!X$18+$BN10*Assembly!X$19+$BO10*Assembly!X$20+$BP10*Assembly!X$21+$BQ10*Assembly!X$22+$BR10*Assembly!X$23+$BS10*Assembly!X$24</f>
        <v>182</v>
      </c>
      <c r="CB10" s="275" t="str">
        <f t="shared" si="12"/>
        <v>28,311</v>
      </c>
      <c r="CC10" s="279" t="str">
        <f t="shared" si="13"/>
        <v>0.0283</v>
      </c>
      <c r="CD10" s="280" t="str">
        <f>$AY10*Assembly!AB$4+$AZ10*Assembly!AB$5+$BA10*Assembly!AB$6+$BB10*Assembly!AB$7+$BC10*Assembly!AB$8+$BD10*Assembly!AB$9+$BE10*Assembly!AB$10+$BF10*Assembly!AB$11+$BG10*Assembly!AB$12+$BH10*Assembly!AB$13+$BI10*Assembly!AB$14+$BJ10*Assembly!AB$15+$BK10*Assembly!AB$16+$BL10*Assembly!AB$17+$BM10*Assembly!AB$18+$BN10*Assembly!AB$19+$BO10*Assembly!AB$20+$BP10*Assembly!AB$21+$BQ10*Assembly!AB$22+$BR10*Assembly!AB$23+$BS10*Assembly!AB$24</f>
        <v>586</v>
      </c>
      <c r="CE10" s="265" t="str">
        <f>$AY10*Assembly!M$4+$AZ10*Assembly!M$5+$BA10*Assembly!M$6+$BB10*Assembly!M$7+$BC10*Assembly!M$8+$BD10*Assembly!M$9+$BE10*Assembly!M$10+$BF10*Assembly!M$11+$BG10*Assembly!M$12+$BH10*Assembly!M$13+$BI10*Assembly!M$14+$BJ10*Assembly!M$15+$BK10*Assembly!M$16+$BL10*Assembly!M$17+$BM10*Assembly!M$18+$BN10*Assembly!M$19+$BO10*Assembly!M$20+$BP10*Assembly!M$21+$BQ10*Assembly!M$22+$BR10*Assembly!M$23+$BS10*Assembly!M$24</f>
        <v>615</v>
      </c>
      <c r="CF10" s="265" t="str">
        <f>$AY10*Assembly!N$4+$AZ10*Assembly!N$5+$BA10*Assembly!N$6+$BB10*Assembly!N$7+$BC10*Assembly!N$8+$BD10*Assembly!N$9+$BE10*Assembly!N$10+$BF10*Assembly!N$11+$BG10*Assembly!N$12+$BH10*Assembly!N$13+$BI10*Assembly!N$14+$BJ10*Assembly!N$15+$BK10*Assembly!N$16+$BL10*Assembly!N$17+$BM10*Assembly!N$18+$BN10*Assembly!N$19+$BO10*Assembly!N$20+$BP10*Assembly!N$21+$BQ10*Assembly!N$22+$BR10*Assembly!N$23+$BS10*Assembly!N$24</f>
        <v>25</v>
      </c>
      <c r="CG10" s="265" t="str">
        <f>$AY10*Assembly!O$4+$AZ10*Assembly!O$5+$BA10*Assembly!O$6+$BB10*Assembly!O$7+$BC10*Assembly!O$8+$BD10*Assembly!O$9+$BE10*Assembly!O$10+$BF10*Assembly!O$11+$BG10*Assembly!O$12+$BH10*Assembly!O$13+$BI10*Assembly!O$14+$BJ10*Assembly!O$15+$BK10*Assembly!O$16+$BL10*Assembly!O$17+$BM10*Assembly!O$18+$BN10*Assembly!O$19+$BO10*Assembly!O$20+$BP10*Assembly!O$21+$BQ10*Assembly!O$22+$BR10*Assembly!O$23+$BS10*Assembly!O$24</f>
        <v>0</v>
      </c>
      <c r="CH10" s="264" t="str">
        <f>$AY10*Assembly!P$4+$AZ10*Assembly!P$5+$BA10*Assembly!P$6+$BB10*Assembly!P$7+$BC10*Assembly!P$8+$BD10*Assembly!P$9+$BE10*Assembly!P$10+$BF10*Assembly!P$11+$BG10*Assembly!P$12+$BH10*Assembly!P$13+$BI10*Assembly!P$14+$BJ10*Assembly!P$15+$BK10*Assembly!P$16+$BL10*Assembly!P$17+$BM10*Assembly!P$18+$BN10*Assembly!P$19+$BO10*Assembly!P$20+$BP10*Assembly!P$21+$BQ10*Assembly!P$22+$BR10*Assembly!P$23+$BS10*Assembly!P$24</f>
        <v>0</v>
      </c>
      <c r="CI10" s="264" t="str">
        <f>$AY10*Assembly!Q$4+$AZ10*Assembly!Q$5+$BA10*Assembly!Q$6+$BB10*Assembly!Q$7+$BC10*Assembly!Q$8+$BD10*Assembly!Q$9+$BE10*Assembly!Q$10+$BF10*Assembly!Q$11+$BG10*Assembly!Q$12+$BH10*Assembly!Q$13+$BI10*Assembly!Q$14+$BJ10*Assembly!Q$15+$BK10*Assembly!Q$16+$BL10*Assembly!Q$17+$BM10*Assembly!Q$18+$BN10*Assembly!Q$19+$BO10*Assembly!Q$20+$BP10*Assembly!Q$21+$BQ10*Assembly!Q$22+$BR10*Assembly!Q$23+$BS10*Assembly!Q$24</f>
        <v>41</v>
      </c>
      <c r="CJ10" s="265" t="str">
        <f>$AY10*Assembly!R$4+$AZ10*Assembly!R$5+$BA10*Assembly!R$6+$BB10*Assembly!R$7+$BC10*Assembly!R$8+$BD10*Assembly!R$9+$BE10*Assembly!R$10+$BF10*Assembly!R$11+$BG10*Assembly!R$12+$BH10*Assembly!R$13+$BI10*Assembly!R$14+$BJ10*Assembly!R$15+$BK10*Assembly!R$16+$BL10*Assembly!R$17+$BM10*Assembly!R$18+$BN10*Assembly!R$19+$BO10*Assembly!R$20+$BP10*Assembly!R$21+$BQ10*Assembly!R$22+$BR10*Assembly!R$23+$BS10*Assembly!R$24</f>
        <v>0</v>
      </c>
      <c r="CK10" s="264" t="str">
        <f>$AY10*Assembly!S$4+$AZ10*Assembly!S$5+$BA10*Assembly!S$6+$BB10*Assembly!S$7+$BC10*Assembly!S$8+$BD10*Assembly!S$9+$BE10*Assembly!S$10+$BF10*Assembly!S$11+$BG10*Assembly!S$12+$BH10*Assembly!S$13+$BI10*Assembly!S$14+$BJ10*Assembly!S$15+$BK10*Assembly!S$16+$BL10*Assembly!S$17+$BM10*Assembly!S$18+$BN10*Assembly!S$19+$BO10*Assembly!S$20+$BP10*Assembly!S$21+$BQ10*Assembly!S$22+$BR10*Assembly!S$23+$BS10*Assembly!S$24</f>
        <v>20</v>
      </c>
      <c r="CL10" s="264" t="str">
        <f>$AY10*Assembly!T$4+$AZ10*Assembly!T$5+$BA10*Assembly!T$6+$BB10*Assembly!T$7+$BC10*Assembly!T$8+$BD10*Assembly!T$9+$BE10*Assembly!T$10+$BF10*Assembly!T$11+$BG10*Assembly!T$12+$BH10*Assembly!T$13+$BI10*Assembly!T$14+$BJ10*Assembly!T$15+$BK10*Assembly!T$16+$BL10*Assembly!T$17+$BM10*Assembly!T$18+$BN10*Assembly!T$19+$BO10*Assembly!T$20+$BP10*Assembly!T$21+$BQ10*Assembly!T$22+$BR10*Assembly!T$23+$BS10*Assembly!T$24</f>
        <v>0</v>
      </c>
      <c r="CM10" s="264" t="str">
        <f>$AY10*Assembly!U$4+$AZ10*Assembly!U$5+$BA10*Assembly!U$6+$BB10*Assembly!U$7+$BC10*Assembly!U$8+$BD10*Assembly!U$9+$BE10*Assembly!U$10+$BF10*Assembly!U$11+$BG10*Assembly!U$12+$BH10*Assembly!U$13+$BI10*Assembly!U$14+$BJ10*Assembly!U$15+$BK10*Assembly!U$16+$BL10*Assembly!U$17+$BM10*Assembly!U$18+$BN10*Assembly!U$19+$BO10*Assembly!U$20+$BP10*Assembly!U$21+$BQ10*Assembly!U$22+$BR10*Assembly!U$23+$BS10*Assembly!U$24</f>
        <v>0</v>
      </c>
      <c r="CN10" s="265" t="str">
        <f>$AY10*Assembly!V$4+$AZ10*Assembly!V$5+$BA10*Assembly!V$6+$BB10*Assembly!V$7+$BC10*Assembly!V$8+$BD10*Assembly!V$9+$BE10*Assembly!V$10+$BF10*Assembly!V$11+$BG10*Assembly!V$12+$BH10*Assembly!V$13+$BI10*Assembly!V$14+$BJ10*Assembly!V$15+$BK10*Assembly!V$16+$BL10*Assembly!V$17+$BM10*Assembly!V$18+$BN10*Assembly!V$19+$BO10*Assembly!V$20+$BP10*Assembly!V$21+$BQ10*Assembly!V$22+$BR10*Assembly!V$23+$BS10*Assembly!V$24</f>
        <v>0</v>
      </c>
      <c r="CO10" s="265" t="str">
        <f>CE10*Refining!$F$3</f>
        <v>1,098</v>
      </c>
      <c r="CP10" s="265" t="str">
        <f>CF10*Refining!$F$4</f>
        <v>78</v>
      </c>
      <c r="CQ10" s="265" t="str">
        <f>CG10*Refining!$F$5</f>
        <v>0</v>
      </c>
      <c r="CR10" s="265" t="str">
        <f>CH10*Refining!$F$6</f>
        <v>0</v>
      </c>
      <c r="CS10" s="265" t="str">
        <f>CI10*Refining!$F$7</f>
        <v>73</v>
      </c>
      <c r="CT10" s="265" t="str">
        <f>CJ10*Refining!$F$8</f>
        <v>0</v>
      </c>
      <c r="CU10" s="265" t="str">
        <f>CK10*Refining!$F$9</f>
        <v>2,500</v>
      </c>
      <c r="CV10" s="265" t="str">
        <f>CL10*Refining!$F$10</f>
        <v>0</v>
      </c>
      <c r="CW10" s="265" t="str">
        <f>CM10*Refining!$F$11</f>
        <v>0</v>
      </c>
      <c r="CX10" s="265" t="str">
        <f>CN10*Refining!$F$12</f>
        <v>0</v>
      </c>
      <c r="CY10" s="285" t="str">
        <f t="shared" ref="CY10:DR10" si="38">IF(CE10 = 0, "", CE10)</f>
        <v>615</v>
      </c>
      <c r="CZ10" s="286" t="str">
        <f t="shared" si="38"/>
        <v>25</v>
      </c>
      <c r="DA10" s="282" t="str">
        <f t="shared" si="38"/>
        <v/>
      </c>
      <c r="DB10" s="282" t="str">
        <f t="shared" si="38"/>
        <v/>
      </c>
      <c r="DC10" s="282" t="str">
        <f t="shared" si="38"/>
        <v>41</v>
      </c>
      <c r="DD10" s="282" t="str">
        <f t="shared" si="38"/>
        <v/>
      </c>
      <c r="DE10" s="282" t="str">
        <f t="shared" si="38"/>
        <v>20</v>
      </c>
      <c r="DF10" s="282" t="str">
        <f t="shared" si="38"/>
        <v/>
      </c>
      <c r="DG10" s="282" t="str">
        <f t="shared" si="38"/>
        <v/>
      </c>
      <c r="DH10" s="283" t="str">
        <f t="shared" si="38"/>
        <v/>
      </c>
      <c r="DI10" s="285" t="str">
        <f t="shared" si="38"/>
        <v>1,098</v>
      </c>
      <c r="DJ10" s="286" t="str">
        <f t="shared" si="38"/>
        <v>78</v>
      </c>
      <c r="DK10" s="282" t="str">
        <f t="shared" si="38"/>
        <v/>
      </c>
      <c r="DL10" s="282" t="str">
        <f t="shared" si="38"/>
        <v/>
      </c>
      <c r="DM10" s="286" t="str">
        <f t="shared" si="38"/>
        <v>73</v>
      </c>
      <c r="DN10" s="282" t="str">
        <f t="shared" si="38"/>
        <v/>
      </c>
      <c r="DO10" s="286" t="str">
        <f t="shared" si="38"/>
        <v>2,500</v>
      </c>
      <c r="DP10" s="282" t="str">
        <f t="shared" si="38"/>
        <v/>
      </c>
      <c r="DQ10" s="282" t="str">
        <f t="shared" si="38"/>
        <v/>
      </c>
      <c r="DR10" s="283" t="str">
        <f t="shared" si="38"/>
        <v/>
      </c>
      <c r="DS10" s="285" t="str">
        <f t="shared" si="15"/>
        <v>701</v>
      </c>
      <c r="DT10" s="286" t="str">
        <f t="shared" si="16"/>
        <v>3,750</v>
      </c>
      <c r="DU10" s="275" t="str">
        <f>CY10*'Ores &amp; Ingots'!$C$3+CZ10*'Ores &amp; Ingots'!$C$4+DA10*'Ores &amp; Ingots'!$C$5+DB10*'Ores &amp; Ingots'!$C$6+DC10*'Ores &amp; Ingots'!$C$7+DD10*'Ores &amp; Ingots'!$C$8+DE10*'Ores &amp; Ingots'!$C$9+DF10*'Ores &amp; Ingots'!$C$10+DG10*'Ores &amp; Ingots'!$C$11+DH10*'Ores &amp; Ingots'!$C$12</f>
        <v>100</v>
      </c>
      <c r="DV10" s="275" t="str">
        <f>DI10*'Ores &amp; Ingots'!$B$3+DJ10*'Ores &amp; Ingots'!$B$4+DK10*'Ores &amp; Ingots'!$B$5+DL10*'Ores &amp; Ingots'!$B$6+DM10*'Ores &amp; Ingots'!$B$7+DN10*'Ores &amp; Ingots'!$B$8+DO10*'Ores &amp; Ingots'!$B$9+DP10*'Ores &amp; Ingots'!$B$10+DQ10*'Ores &amp; Ingots'!$B$11+DR10*'Ores &amp; Ingots'!$B$12</f>
        <v>1,387</v>
      </c>
      <c r="DW10" s="286" t="str">
        <f>CY10*Refining!$G$3+CZ10*Refining!$G$4+DA10*Refining!$G$5+DB10*Refining!$G$6+DC10*Refining!$G$7+DD10*Refining!$G$8+DE10*Refining!$G$9+DF10*Refining!$G$10+DG10*Refining!$G$11+DH10*Refining!$G$12</f>
        <v>965</v>
      </c>
      <c r="DX10" s="286" t="str">
        <f t="shared" si="17"/>
        <v>150,182</v>
      </c>
      <c r="DY10" s="287" t="str">
        <f t="shared" si="18"/>
        <v>0.1502</v>
      </c>
      <c r="DZ10" s="285" t="str">
        <f t="shared" si="19"/>
        <v>1,167</v>
      </c>
      <c r="EA10" s="288" t="str">
        <f t="shared" ref="EA10:EB10" si="39">DZ10/60</f>
        <v>19.5</v>
      </c>
      <c r="EB10" s="288" t="str">
        <f t="shared" si="39"/>
        <v>0.3</v>
      </c>
      <c r="EC10" s="545" t="str">
        <f t="shared" si="21"/>
        <v>0.01</v>
      </c>
      <c r="ED10" s="285" t="str">
        <f t="shared" si="22"/>
        <v>178,493</v>
      </c>
      <c r="EE10" s="288" t="str">
        <f t="shared" ref="EE10:EF10" si="40">ED10/1000</f>
        <v>178.5</v>
      </c>
      <c r="EF10" s="289" t="str">
        <f t="shared" si="40"/>
        <v>0.18</v>
      </c>
      <c r="EG10" s="546" t="str">
        <f t="shared" si="24"/>
        <v>0.1785</v>
      </c>
      <c r="EH10" s="225" t="s">
        <v>12</v>
      </c>
    </row>
    <row r="11">
      <c r="A11" s="291" t="s">
        <v>835</v>
      </c>
      <c r="B11" s="192" t="s">
        <v>916</v>
      </c>
      <c r="C11" s="193" t="s">
        <v>886</v>
      </c>
      <c r="D11" s="193">
        <v>1.0</v>
      </c>
      <c r="E11" s="193">
        <v>1.0</v>
      </c>
      <c r="F11" s="193">
        <v>1.0</v>
      </c>
      <c r="G11" s="194" t="str">
        <f t="shared" si="5"/>
        <v>15.6</v>
      </c>
      <c r="H11" s="195">
        <v>40.0</v>
      </c>
      <c r="I11" s="195">
        <v>40.0</v>
      </c>
      <c r="J11" s="195" t="str">
        <f>H11/Main!$D$9</f>
        <v>40</v>
      </c>
      <c r="K11" s="195" t="str">
        <f>I11/Main!$D$10</f>
        <v>40</v>
      </c>
      <c r="L11" s="195" t="str">
        <f t="shared" si="6"/>
        <v>1</v>
      </c>
      <c r="M11" s="195">
        <v>1.0</v>
      </c>
      <c r="N11" s="197"/>
      <c r="O11" s="197"/>
      <c r="P11" s="198">
        <v>1.5E7</v>
      </c>
      <c r="Q11" s="198">
        <v>1000.0</v>
      </c>
      <c r="R11" s="198" t="str">
        <f>Q11*Main!$D$6</f>
        <v>1,000</v>
      </c>
      <c r="S11" s="199"/>
      <c r="T11" s="199"/>
      <c r="U11" s="197"/>
      <c r="V11" s="197"/>
      <c r="W11" s="197"/>
      <c r="X11" s="197"/>
      <c r="Y11" s="197"/>
      <c r="Z11" s="197"/>
      <c r="AA11" s="197"/>
      <c r="AB11" s="197"/>
      <c r="AC11" s="200" t="s">
        <v>913</v>
      </c>
      <c r="AD11" s="201">
        <v>80.0</v>
      </c>
      <c r="AE11" s="201">
        <v>0.0</v>
      </c>
      <c r="AF11" s="201">
        <v>0.0</v>
      </c>
      <c r="AG11" s="201">
        <v>8.0</v>
      </c>
      <c r="AH11" s="201">
        <v>40.0</v>
      </c>
      <c r="AI11" s="201">
        <v>0.0</v>
      </c>
      <c r="AJ11" s="201">
        <v>6.0</v>
      </c>
      <c r="AK11" s="202">
        <v>25.0</v>
      </c>
      <c r="AL11" s="201">
        <v>0.0</v>
      </c>
      <c r="AM11" s="201">
        <v>0.0</v>
      </c>
      <c r="AN11" s="201">
        <v>0.0</v>
      </c>
      <c r="AO11" s="201">
        <v>4.0</v>
      </c>
      <c r="AP11" s="201">
        <v>0.0</v>
      </c>
      <c r="AQ11" s="201">
        <v>100.0</v>
      </c>
      <c r="AR11" s="201">
        <v>0.0</v>
      </c>
      <c r="AS11" s="201">
        <v>0.0</v>
      </c>
      <c r="AT11" s="201">
        <v>0.0</v>
      </c>
      <c r="AU11" s="201">
        <v>0.0</v>
      </c>
      <c r="AV11" s="201">
        <v>0.0</v>
      </c>
      <c r="AW11" s="201">
        <v>0.0</v>
      </c>
      <c r="AX11" s="201">
        <v>0.0</v>
      </c>
      <c r="AY11" s="207" t="str">
        <f t="shared" ref="AY11:BS11" si="41">IF(AD11 = 0, "", AD11)</f>
        <v>80</v>
      </c>
      <c r="AZ11" s="193" t="str">
        <f t="shared" si="41"/>
        <v/>
      </c>
      <c r="BA11" s="193" t="str">
        <f t="shared" si="41"/>
        <v/>
      </c>
      <c r="BB11" s="208" t="str">
        <f t="shared" si="41"/>
        <v>8</v>
      </c>
      <c r="BC11" s="208" t="str">
        <f t="shared" si="41"/>
        <v>40</v>
      </c>
      <c r="BD11" s="193" t="str">
        <f t="shared" si="41"/>
        <v/>
      </c>
      <c r="BE11" s="208" t="str">
        <f t="shared" si="41"/>
        <v>6</v>
      </c>
      <c r="BF11" s="306" t="str">
        <f t="shared" si="41"/>
        <v>25</v>
      </c>
      <c r="BG11" s="193" t="str">
        <f t="shared" si="41"/>
        <v/>
      </c>
      <c r="BH11" s="193" t="str">
        <f t="shared" si="41"/>
        <v/>
      </c>
      <c r="BI11" s="193" t="str">
        <f t="shared" si="41"/>
        <v/>
      </c>
      <c r="BJ11" s="208" t="str">
        <f t="shared" si="41"/>
        <v>4</v>
      </c>
      <c r="BK11" s="193" t="str">
        <f t="shared" si="41"/>
        <v/>
      </c>
      <c r="BL11" s="208" t="str">
        <f t="shared" si="41"/>
        <v>100</v>
      </c>
      <c r="BM11" s="193" t="str">
        <f t="shared" si="41"/>
        <v/>
      </c>
      <c r="BN11" s="193" t="str">
        <f t="shared" si="41"/>
        <v/>
      </c>
      <c r="BO11" s="193" t="str">
        <f t="shared" si="41"/>
        <v/>
      </c>
      <c r="BP11" s="193" t="str">
        <f t="shared" si="41"/>
        <v/>
      </c>
      <c r="BQ11" s="193" t="str">
        <f t="shared" si="41"/>
        <v/>
      </c>
      <c r="BR11" s="193" t="str">
        <f t="shared" si="41"/>
        <v/>
      </c>
      <c r="BS11" s="206" t="str">
        <f t="shared" si="41"/>
        <v/>
      </c>
      <c r="BT11" s="207" t="str">
        <f>$AY11*Assembly!Y$4+$AZ11*Assembly!Y$5+$BA11*Assembly!Y$6+$BB11*Assembly!Y$7+$BC11*Assembly!Y$8+$BD11*Assembly!Y$9+$BE11*Assembly!Y$10+$BF11*Assembly!Y$11+$BG11*Assembly!Y$12+$BH11*Assembly!Y$13+$BI11*Assembly!Y$14+$BJ11*Assembly!Y$15+$BK11*Assembly!Y$16+$BL11*Assembly!Y$17+$BM11*Assembly!Y$18+$BN11*Assembly!Y$19+$BO11*Assembly!Y$20+$BP11*Assembly!Y$21+$BQ11*Assembly!Y$22+$BR11*Assembly!Y$23+$BS11*Assembly!Y$24</f>
        <v>4,793</v>
      </c>
      <c r="BU11" s="208" t="str">
        <f t="shared" si="8"/>
        <v>307</v>
      </c>
      <c r="BV11" s="208" t="str">
        <f>$AY11*Assembly!AC$4+$AZ11*Assembly!AC$5+$BA11*Assembly!AC$6+$BB11*Assembly!AC$7+$BC11*Assembly!AC$8+$BD11*Assembly!AC$9+$BE11*Assembly!AC$10+$BF11*Assembly!AC$11+$BG11*Assembly!AC$12+$BH11*Assembly!AC$13+$BI11*Assembly!AC$14+$BJ11*Assembly!AC$15+$BK11*Assembly!AC$16+$BL11*Assembly!AC$17+$BM11*Assembly!AC$18+$BN11*Assembly!AC$19+$BO11*Assembly!AC$20+$BP11*Assembly!AC$21+$BQ11*Assembly!AC$22+$BR11*Assembly!AC$23+$BS11*Assembly!AC$24</f>
        <v>12,065</v>
      </c>
      <c r="BW11" s="209" t="str">
        <f t="shared" si="9"/>
        <v>2.52</v>
      </c>
      <c r="BX11" s="210" t="str">
        <f t="shared" si="10"/>
        <v>772</v>
      </c>
      <c r="BY11" s="211" t="str">
        <f t="shared" si="11"/>
        <v>39.3</v>
      </c>
      <c r="BZ11" s="293" t="str">
        <f t="shared" ref="BZ11:BZ18" si="46">P11/BT11</f>
        <v>3,130 W</v>
      </c>
      <c r="CA11" s="208" t="str">
        <f>$AY11*Assembly!X$4+$AZ11*Assembly!X$5+$BA11*Assembly!X$6+$BB11*Assembly!X$7+$BC11*Assembly!X$8+$BD11*Assembly!X$9+$BE11*Assembly!X$10+$BF11*Assembly!X$11+$BG11*Assembly!X$12+$BH11*Assembly!X$13+$BI11*Assembly!X$14+$BJ11*Assembly!X$15+$BK11*Assembly!X$16+$BL11*Assembly!X$17+$BM11*Assembly!X$18+$BN11*Assembly!X$19+$BO11*Assembly!X$20+$BP11*Assembly!X$21+$BQ11*Assembly!X$22+$BR11*Assembly!X$23+$BS11*Assembly!X$24</f>
        <v>387</v>
      </c>
      <c r="CB11" s="208" t="str">
        <f t="shared" si="12"/>
        <v>60,200</v>
      </c>
      <c r="CC11" s="212" t="str">
        <f t="shared" si="13"/>
        <v>0.0602</v>
      </c>
      <c r="CD11" s="213" t="str">
        <f>$AY11*Assembly!AB$4+$AZ11*Assembly!AB$5+$BA11*Assembly!AB$6+$BB11*Assembly!AB$7+$BC11*Assembly!AB$8+$BD11*Assembly!AB$9+$BE11*Assembly!AB$10+$BF11*Assembly!AB$11+$BG11*Assembly!AB$12+$BH11*Assembly!AB$13+$BI11*Assembly!AB$14+$BJ11*Assembly!AB$15+$BK11*Assembly!AB$16+$BL11*Assembly!AB$17+$BM11*Assembly!AB$18+$BN11*Assembly!AB$19+$BO11*Assembly!AB$20+$BP11*Assembly!AB$21+$BQ11*Assembly!AB$22+$BR11*Assembly!AB$23+$BS11*Assembly!AB$24</f>
        <v>1,557</v>
      </c>
      <c r="CE11" s="198" t="str">
        <f>$AY11*Assembly!M$4+$AZ11*Assembly!M$5+$BA11*Assembly!M$6+$BB11*Assembly!M$7+$BC11*Assembly!M$8+$BD11*Assembly!M$9+$BE11*Assembly!M$10+$BF11*Assembly!M$11+$BG11*Assembly!M$12+$BH11*Assembly!M$13+$BI11*Assembly!M$14+$BJ11*Assembly!M$15+$BK11*Assembly!M$16+$BL11*Assembly!M$17+$BM11*Assembly!M$18+$BN11*Assembly!M$19+$BO11*Assembly!M$20+$BP11*Assembly!M$21+$BQ11*Assembly!M$22+$BR11*Assembly!M$23+$BS11*Assembly!M$24</f>
        <v>4,001</v>
      </c>
      <c r="CF11" s="198" t="str">
        <f>$AY11*Assembly!N$4+$AZ11*Assembly!N$5+$BA11*Assembly!N$6+$BB11*Assembly!N$7+$BC11*Assembly!N$8+$BD11*Assembly!N$9+$BE11*Assembly!N$10+$BF11*Assembly!N$11+$BG11*Assembly!N$12+$BH11*Assembly!N$13+$BI11*Assembly!N$14+$BJ11*Assembly!N$15+$BK11*Assembly!N$16+$BL11*Assembly!N$17+$BM11*Assembly!N$18+$BN11*Assembly!N$19+$BO11*Assembly!N$20+$BP11*Assembly!N$21+$BQ11*Assembly!N$22+$BR11*Assembly!N$23+$BS11*Assembly!N$24</f>
        <v>50</v>
      </c>
      <c r="CG11" s="198" t="str">
        <f>$AY11*Assembly!O$4+$AZ11*Assembly!O$5+$BA11*Assembly!O$6+$BB11*Assembly!O$7+$BC11*Assembly!O$8+$BD11*Assembly!O$9+$BE11*Assembly!O$10+$BF11*Assembly!O$11+$BG11*Assembly!O$12+$BH11*Assembly!O$13+$BI11*Assembly!O$14+$BJ11*Assembly!O$15+$BK11*Assembly!O$16+$BL11*Assembly!O$17+$BM11*Assembly!O$18+$BN11*Assembly!O$19+$BO11*Assembly!O$20+$BP11*Assembly!O$21+$BQ11*Assembly!O$22+$BR11*Assembly!O$23+$BS11*Assembly!O$24</f>
        <v>12</v>
      </c>
      <c r="CH11" s="195" t="str">
        <f>$AY11*Assembly!P$4+$AZ11*Assembly!P$5+$BA11*Assembly!P$6+$BB11*Assembly!P$7+$BC11*Assembly!P$8+$BD11*Assembly!P$9+$BE11*Assembly!P$10+$BF11*Assembly!P$11+$BG11*Assembly!P$12+$BH11*Assembly!P$13+$BI11*Assembly!P$14+$BJ11*Assembly!P$15+$BK11*Assembly!P$16+$BL11*Assembly!P$17+$BM11*Assembly!P$18+$BN11*Assembly!P$19+$BO11*Assembly!P$20+$BP11*Assembly!P$21+$BQ11*Assembly!P$22+$BR11*Assembly!P$23+$BS11*Assembly!P$24</f>
        <v>0</v>
      </c>
      <c r="CI11" s="195" t="str">
        <f>$AY11*Assembly!Q$4+$AZ11*Assembly!Q$5+$BA11*Assembly!Q$6+$BB11*Assembly!Q$7+$BC11*Assembly!Q$8+$BD11*Assembly!Q$9+$BE11*Assembly!Q$10+$BF11*Assembly!Q$11+$BG11*Assembly!Q$12+$BH11*Assembly!Q$13+$BI11*Assembly!Q$14+$BJ11*Assembly!Q$15+$BK11*Assembly!Q$16+$BL11*Assembly!Q$17+$BM11*Assembly!Q$18+$BN11*Assembly!Q$19+$BO11*Assembly!Q$20+$BP11*Assembly!Q$21+$BQ11*Assembly!Q$22+$BR11*Assembly!Q$23+$BS11*Assembly!Q$24</f>
        <v>5</v>
      </c>
      <c r="CJ11" s="198" t="str">
        <f>$AY11*Assembly!R$4+$AZ11*Assembly!R$5+$BA11*Assembly!R$6+$BB11*Assembly!R$7+$BC11*Assembly!R$8+$BD11*Assembly!R$9+$BE11*Assembly!R$10+$BF11*Assembly!R$11+$BG11*Assembly!R$12+$BH11*Assembly!R$13+$BI11*Assembly!R$14+$BJ11*Assembly!R$15+$BK11*Assembly!R$16+$BL11*Assembly!R$17+$BM11*Assembly!R$18+$BN11*Assembly!R$19+$BO11*Assembly!R$20+$BP11*Assembly!R$21+$BQ11*Assembly!R$22+$BR11*Assembly!R$23+$BS11*Assembly!R$24</f>
        <v>500</v>
      </c>
      <c r="CK11" s="195" t="str">
        <f>$AY11*Assembly!S$4+$AZ11*Assembly!S$5+$BA11*Assembly!S$6+$BB11*Assembly!S$7+$BC11*Assembly!S$8+$BD11*Assembly!S$9+$BE11*Assembly!S$10+$BF11*Assembly!S$11+$BG11*Assembly!S$12+$BH11*Assembly!S$13+$BI11*Assembly!S$14+$BJ11*Assembly!S$15+$BK11*Assembly!S$16+$BL11*Assembly!S$17+$BM11*Assembly!S$18+$BN11*Assembly!S$19+$BO11*Assembly!S$20+$BP11*Assembly!S$21+$BQ11*Assembly!S$22+$BR11*Assembly!S$23+$BS11*Assembly!S$24</f>
        <v>0</v>
      </c>
      <c r="CL11" s="195" t="str">
        <f>$AY11*Assembly!T$4+$AZ11*Assembly!T$5+$BA11*Assembly!T$6+$BB11*Assembly!T$7+$BC11*Assembly!T$8+$BD11*Assembly!T$9+$BE11*Assembly!T$10+$BF11*Assembly!T$11+$BG11*Assembly!T$12+$BH11*Assembly!T$13+$BI11*Assembly!T$14+$BJ11*Assembly!T$15+$BK11*Assembly!T$16+$BL11*Assembly!T$17+$BM11*Assembly!T$18+$BN11*Assembly!T$19+$BO11*Assembly!T$20+$BP11*Assembly!T$21+$BQ11*Assembly!T$22+$BR11*Assembly!T$23+$BS11*Assembly!T$24</f>
        <v>0</v>
      </c>
      <c r="CM11" s="195" t="str">
        <f>$AY11*Assembly!U$4+$AZ11*Assembly!U$5+$BA11*Assembly!U$6+$BB11*Assembly!U$7+$BC11*Assembly!U$8+$BD11*Assembly!U$9+$BE11*Assembly!U$10+$BF11*Assembly!U$11+$BG11*Assembly!U$12+$BH11*Assembly!U$13+$BI11*Assembly!U$14+$BJ11*Assembly!U$15+$BK11*Assembly!U$16+$BL11*Assembly!U$17+$BM11*Assembly!U$18+$BN11*Assembly!U$19+$BO11*Assembly!U$20+$BP11*Assembly!U$21+$BQ11*Assembly!U$22+$BR11*Assembly!U$23+$BS11*Assembly!U$24</f>
        <v>0</v>
      </c>
      <c r="CN11" s="198" t="str">
        <f>$AY11*Assembly!V$4+$AZ11*Assembly!V$5+$BA11*Assembly!V$6+$BB11*Assembly!V$7+$BC11*Assembly!V$8+$BD11*Assembly!V$9+$BE11*Assembly!V$10+$BF11*Assembly!V$11+$BG11*Assembly!V$12+$BH11*Assembly!V$13+$BI11*Assembly!V$14+$BJ11*Assembly!V$15+$BK11*Assembly!V$16+$BL11*Assembly!V$17+$BM11*Assembly!V$18+$BN11*Assembly!V$19+$BO11*Assembly!V$20+$BP11*Assembly!V$21+$BQ11*Assembly!V$22+$BR11*Assembly!V$23+$BS11*Assembly!V$24</f>
        <v>2,000</v>
      </c>
      <c r="CO11" s="198" t="str">
        <f>CE11*Refining!$F$3</f>
        <v>7,144</v>
      </c>
      <c r="CP11" s="198" t="str">
        <f>CF11*Refining!$F$4</f>
        <v>156</v>
      </c>
      <c r="CQ11" s="198" t="str">
        <f>CG11*Refining!$F$5</f>
        <v>50</v>
      </c>
      <c r="CR11" s="198" t="str">
        <f>CH11*Refining!$F$6</f>
        <v>0</v>
      </c>
      <c r="CS11" s="198" t="str">
        <f>CI11*Refining!$F$7</f>
        <v>9</v>
      </c>
      <c r="CT11" s="198" t="str">
        <f>CJ11*Refining!$F$8</f>
        <v>6,250</v>
      </c>
      <c r="CU11" s="198" t="str">
        <f>CK11*Refining!$F$9</f>
        <v>0</v>
      </c>
      <c r="CV11" s="198" t="str">
        <f>CL11*Refining!$F$10</f>
        <v>0</v>
      </c>
      <c r="CW11" s="198" t="str">
        <f>CM11*Refining!$F$11</f>
        <v>0</v>
      </c>
      <c r="CX11" s="198" t="str">
        <f>CN11*Refining!$F$12</f>
        <v>2,778</v>
      </c>
      <c r="CY11" s="218" t="str">
        <f t="shared" ref="CY11:DR11" si="42">IF(CE11 = 0, "", CE11)</f>
        <v>4,001</v>
      </c>
      <c r="CZ11" s="219" t="str">
        <f t="shared" si="42"/>
        <v>50</v>
      </c>
      <c r="DA11" s="219" t="str">
        <f t="shared" si="42"/>
        <v>12</v>
      </c>
      <c r="DB11" s="215" t="str">
        <f t="shared" si="42"/>
        <v/>
      </c>
      <c r="DC11" s="215" t="str">
        <f t="shared" si="42"/>
        <v>5</v>
      </c>
      <c r="DD11" s="219" t="str">
        <f t="shared" si="42"/>
        <v>500</v>
      </c>
      <c r="DE11" s="215" t="str">
        <f t="shared" si="42"/>
        <v/>
      </c>
      <c r="DF11" s="215" t="str">
        <f t="shared" si="42"/>
        <v/>
      </c>
      <c r="DG11" s="215" t="str">
        <f t="shared" si="42"/>
        <v/>
      </c>
      <c r="DH11" s="547" t="str">
        <f t="shared" si="42"/>
        <v>2,000</v>
      </c>
      <c r="DI11" s="218" t="str">
        <f t="shared" si="42"/>
        <v>7,144</v>
      </c>
      <c r="DJ11" s="219" t="str">
        <f t="shared" si="42"/>
        <v>156</v>
      </c>
      <c r="DK11" s="219" t="str">
        <f t="shared" si="42"/>
        <v>50</v>
      </c>
      <c r="DL11" s="215" t="str">
        <f t="shared" si="42"/>
        <v/>
      </c>
      <c r="DM11" s="219" t="str">
        <f t="shared" si="42"/>
        <v>9</v>
      </c>
      <c r="DN11" s="219" t="str">
        <f t="shared" si="42"/>
        <v>6,250</v>
      </c>
      <c r="DO11" s="215" t="str">
        <f t="shared" si="42"/>
        <v/>
      </c>
      <c r="DP11" s="215" t="str">
        <f t="shared" si="42"/>
        <v/>
      </c>
      <c r="DQ11" s="215" t="str">
        <f t="shared" si="42"/>
        <v/>
      </c>
      <c r="DR11" s="547" t="str">
        <f t="shared" si="42"/>
        <v>2,778</v>
      </c>
      <c r="DS11" s="218" t="str">
        <f t="shared" si="15"/>
        <v>6,568</v>
      </c>
      <c r="DT11" s="219" t="str">
        <f t="shared" si="16"/>
        <v>16,387</v>
      </c>
      <c r="DU11" s="208" t="str">
        <f>CY11*'Ores &amp; Ingots'!$C$3+CZ11*'Ores &amp; Ingots'!$C$4+DA11*'Ores &amp; Ingots'!$C$5+DB11*'Ores &amp; Ingots'!$C$6+DC11*'Ores &amp; Ingots'!$C$7+DD11*'Ores &amp; Ingots'!$C$8+DE11*'Ores &amp; Ingots'!$C$9+DF11*'Ores &amp; Ingots'!$C$10+DG11*'Ores &amp; Ingots'!$C$11+DH11*'Ores &amp; Ingots'!$C$12</f>
        <v>1,305</v>
      </c>
      <c r="DV11" s="208" t="str">
        <f>DI11*'Ores &amp; Ingots'!$B$3+DJ11*'Ores &amp; Ingots'!$B$4+DK11*'Ores &amp; Ingots'!$B$5+DL11*'Ores &amp; Ingots'!$B$6+DM11*'Ores &amp; Ingots'!$B$7+DN11*'Ores &amp; Ingots'!$B$8+DO11*'Ores &amp; Ingots'!$B$9+DP11*'Ores &amp; Ingots'!$B$10+DQ11*'Ores &amp; Ingots'!$B$11+DR11*'Ores &amp; Ingots'!$B$12</f>
        <v>6,063</v>
      </c>
      <c r="DW11" s="219" t="str">
        <f>CY11*Refining!$G$3+CZ11*Refining!$G$4+DA11*Refining!$G$5+DB11*Refining!$G$6+DC11*Refining!$G$7+DD11*Refining!$G$8+DE11*Refining!$G$9+DF11*Refining!$G$10+DG11*Refining!$G$11+DH11*Refining!$G$12</f>
        <v>5,694</v>
      </c>
      <c r="DX11" s="219" t="str">
        <f t="shared" si="17"/>
        <v>885,808</v>
      </c>
      <c r="DY11" s="220" t="str">
        <f t="shared" si="18"/>
        <v>0.8858</v>
      </c>
      <c r="DZ11" s="218" t="str">
        <f t="shared" si="19"/>
        <v>6,121</v>
      </c>
      <c r="EA11" s="221" t="str">
        <f t="shared" ref="EA11:EB11" si="43">DZ11/60</f>
        <v>102.0</v>
      </c>
      <c r="EB11" s="221" t="str">
        <f t="shared" si="43"/>
        <v>1.7</v>
      </c>
      <c r="EC11" s="541" t="str">
        <f t="shared" si="21"/>
        <v>0.07</v>
      </c>
      <c r="ED11" s="218" t="str">
        <f t="shared" si="22"/>
        <v>946,008</v>
      </c>
      <c r="EE11" s="221" t="str">
        <f t="shared" ref="EE11:EF11" si="44">ED11/1000</f>
        <v>946.0</v>
      </c>
      <c r="EF11" s="222" t="str">
        <f t="shared" si="44"/>
        <v>0.95</v>
      </c>
      <c r="EG11" s="542" t="str">
        <f t="shared" si="24"/>
        <v>0.9460</v>
      </c>
      <c r="EH11" s="225">
        <v>2520.0</v>
      </c>
    </row>
    <row r="12" hidden="1">
      <c r="A12" s="33"/>
      <c r="B12" s="226" t="s">
        <v>916</v>
      </c>
      <c r="C12" s="227" t="s">
        <v>885</v>
      </c>
      <c r="D12" s="227">
        <v>1.0</v>
      </c>
      <c r="E12" s="227">
        <v>1.0</v>
      </c>
      <c r="F12" s="227">
        <v>1.0</v>
      </c>
      <c r="G12" s="228" t="str">
        <f t="shared" si="5"/>
        <v>0.1</v>
      </c>
      <c r="H12" s="229">
        <v>20.0</v>
      </c>
      <c r="I12" s="229">
        <v>20.0</v>
      </c>
      <c r="J12" s="229" t="str">
        <f>H12/Main!$D$9</f>
        <v>20</v>
      </c>
      <c r="K12" s="229" t="str">
        <f>I12/Main!$D$10</f>
        <v>20</v>
      </c>
      <c r="L12" s="229" t="str">
        <f t="shared" si="6"/>
        <v>1</v>
      </c>
      <c r="M12" s="229">
        <v>1.0</v>
      </c>
      <c r="N12" s="230"/>
      <c r="O12" s="230"/>
      <c r="P12" s="231">
        <v>500000.0</v>
      </c>
      <c r="Q12" s="231">
        <v>125.0</v>
      </c>
      <c r="R12" s="231" t="str">
        <f>Q12*Main!$D$6</f>
        <v>125</v>
      </c>
      <c r="S12" s="232"/>
      <c r="T12" s="232"/>
      <c r="U12" s="230"/>
      <c r="V12" s="230"/>
      <c r="W12" s="230"/>
      <c r="X12" s="230"/>
      <c r="Y12" s="230"/>
      <c r="Z12" s="230"/>
      <c r="AA12" s="230"/>
      <c r="AB12" s="230"/>
      <c r="AC12" s="233"/>
      <c r="AD12" s="234">
        <v>3.0</v>
      </c>
      <c r="AE12" s="234">
        <v>0.0</v>
      </c>
      <c r="AF12" s="234">
        <v>0.0</v>
      </c>
      <c r="AG12" s="234">
        <v>1.0</v>
      </c>
      <c r="AH12" s="234">
        <v>10.0</v>
      </c>
      <c r="AI12" s="234">
        <v>0.0</v>
      </c>
      <c r="AJ12" s="234">
        <v>1.0</v>
      </c>
      <c r="AK12" s="235">
        <v>10.0</v>
      </c>
      <c r="AL12" s="234">
        <v>0.0</v>
      </c>
      <c r="AM12" s="234">
        <v>0.0</v>
      </c>
      <c r="AN12" s="234">
        <v>0.0</v>
      </c>
      <c r="AO12" s="234">
        <v>1.0</v>
      </c>
      <c r="AP12" s="234">
        <v>0.0</v>
      </c>
      <c r="AQ12" s="234">
        <v>3.0</v>
      </c>
      <c r="AR12" s="234">
        <v>0.0</v>
      </c>
      <c r="AS12" s="234">
        <v>0.0</v>
      </c>
      <c r="AT12" s="234">
        <v>0.0</v>
      </c>
      <c r="AU12" s="234">
        <v>0.0</v>
      </c>
      <c r="AV12" s="234">
        <v>0.0</v>
      </c>
      <c r="AW12" s="234">
        <v>0.0</v>
      </c>
      <c r="AX12" s="234">
        <v>0.0</v>
      </c>
      <c r="AY12" s="239" t="str">
        <f t="shared" ref="AY12:BS12" si="45">IF(AD12 = 0, "", AD12)</f>
        <v>3</v>
      </c>
      <c r="AZ12" s="227" t="str">
        <f t="shared" si="45"/>
        <v/>
      </c>
      <c r="BA12" s="227" t="str">
        <f t="shared" si="45"/>
        <v/>
      </c>
      <c r="BB12" s="225" t="str">
        <f t="shared" si="45"/>
        <v>1</v>
      </c>
      <c r="BC12" s="225" t="str">
        <f t="shared" si="45"/>
        <v>10</v>
      </c>
      <c r="BD12" s="227" t="str">
        <f t="shared" si="45"/>
        <v/>
      </c>
      <c r="BE12" s="225" t="str">
        <f t="shared" si="45"/>
        <v>1</v>
      </c>
      <c r="BF12" s="309" t="str">
        <f t="shared" si="45"/>
        <v>10</v>
      </c>
      <c r="BG12" s="227" t="str">
        <f t="shared" si="45"/>
        <v/>
      </c>
      <c r="BH12" s="227" t="str">
        <f t="shared" si="45"/>
        <v/>
      </c>
      <c r="BI12" s="227" t="str">
        <f t="shared" si="45"/>
        <v/>
      </c>
      <c r="BJ12" s="225" t="str">
        <f t="shared" si="45"/>
        <v>1</v>
      </c>
      <c r="BK12" s="227" t="str">
        <f t="shared" si="45"/>
        <v/>
      </c>
      <c r="BL12" s="225" t="str">
        <f t="shared" si="45"/>
        <v>3</v>
      </c>
      <c r="BM12" s="227" t="str">
        <f t="shared" si="45"/>
        <v/>
      </c>
      <c r="BN12" s="227" t="str">
        <f t="shared" si="45"/>
        <v/>
      </c>
      <c r="BO12" s="227" t="str">
        <f t="shared" si="45"/>
        <v/>
      </c>
      <c r="BP12" s="227" t="str">
        <f t="shared" si="45"/>
        <v/>
      </c>
      <c r="BQ12" s="227" t="str">
        <f t="shared" si="45"/>
        <v/>
      </c>
      <c r="BR12" s="227" t="str">
        <f t="shared" si="45"/>
        <v/>
      </c>
      <c r="BS12" s="238" t="str">
        <f t="shared" si="45"/>
        <v/>
      </c>
      <c r="BT12" s="239" t="str">
        <f>$AY12*Assembly!Y$4+$AZ12*Assembly!Y$5+$BA12*Assembly!Y$6+$BB12*Assembly!Y$7+$BC12*Assembly!Y$8+$BD12*Assembly!Y$9+$BE12*Assembly!Y$10+$BF12*Assembly!Y$11+$BG12*Assembly!Y$12+$BH12*Assembly!Y$13+$BI12*Assembly!Y$14+$BJ12*Assembly!Y$15+$BK12*Assembly!Y$16+$BL12*Assembly!Y$17+$BM12*Assembly!Y$18+$BN12*Assembly!Y$19+$BO12*Assembly!Y$20+$BP12*Assembly!Y$21+$BQ12*Assembly!Y$22+$BR12*Assembly!Y$23+$BS12*Assembly!Y$24</f>
        <v>272</v>
      </c>
      <c r="BU12" s="225" t="str">
        <f t="shared" si="8"/>
        <v>2,176</v>
      </c>
      <c r="BV12" s="225" t="str">
        <f>$AY12*Assembly!AC$4+$AZ12*Assembly!AC$5+$BA12*Assembly!AC$6+$BB12*Assembly!AC$7+$BC12*Assembly!AC$8+$BD12*Assembly!AC$9+$BE12*Assembly!AC$10+$BF12*Assembly!AC$11+$BG12*Assembly!AC$12+$BH12*Assembly!AC$13+$BI12*Assembly!AC$14+$BJ12*Assembly!AC$15+$BK12*Assembly!AC$16+$BL12*Assembly!AC$17+$BM12*Assembly!AC$18+$BN12*Assembly!AC$19+$BO12*Assembly!AC$20+$BP12*Assembly!AC$21+$BQ12*Assembly!AC$22+$BR12*Assembly!AC$23+$BS12*Assembly!AC$24</f>
        <v>800</v>
      </c>
      <c r="BW12" s="240" t="str">
        <f t="shared" si="9"/>
        <v>2.94</v>
      </c>
      <c r="BX12" s="241" t="str">
        <f t="shared" si="10"/>
        <v>6400</v>
      </c>
      <c r="BY12" s="242" t="str">
        <f t="shared" si="11"/>
        <v>0.4</v>
      </c>
      <c r="BZ12" s="296" t="str">
        <f t="shared" si="46"/>
        <v>1,838 W</v>
      </c>
      <c r="CA12" s="225" t="str">
        <f>$AY12*Assembly!X$4+$AZ12*Assembly!X$5+$BA12*Assembly!X$6+$BB12*Assembly!X$7+$BC12*Assembly!X$8+$BD12*Assembly!X$9+$BE12*Assembly!X$10+$BF12*Assembly!X$11+$BG12*Assembly!X$12+$BH12*Assembly!X$13+$BI12*Assembly!X$14+$BJ12*Assembly!X$15+$BK12*Assembly!X$16+$BL12*Assembly!X$17+$BM12*Assembly!X$18+$BN12*Assembly!X$19+$BO12*Assembly!X$20+$BP12*Assembly!X$21+$BQ12*Assembly!X$22+$BR12*Assembly!X$23+$BS12*Assembly!X$24</f>
        <v>60</v>
      </c>
      <c r="CB12" s="225" t="str">
        <f t="shared" si="12"/>
        <v>9,333</v>
      </c>
      <c r="CC12" s="223" t="str">
        <f t="shared" si="13"/>
        <v>0.0093</v>
      </c>
      <c r="CD12" s="243" t="str">
        <f>$AY12*Assembly!AB$4+$AZ12*Assembly!AB$5+$BA12*Assembly!AB$6+$BB12*Assembly!AB$7+$BC12*Assembly!AB$8+$BD12*Assembly!AB$9+$BE12*Assembly!AB$10+$BF12*Assembly!AB$11+$BG12*Assembly!AB$12+$BH12*Assembly!AB$13+$BI12*Assembly!AB$14+$BJ12*Assembly!AB$15+$BK12*Assembly!AB$16+$BL12*Assembly!AB$17+$BM12*Assembly!AB$18+$BN12*Assembly!AB$19+$BO12*Assembly!AB$20+$BP12*Assembly!AB$21+$BQ12*Assembly!AB$22+$BR12*Assembly!AB$23+$BS12*Assembly!AB$24</f>
        <v>124</v>
      </c>
      <c r="CE12" s="231" t="str">
        <f>$AY12*Assembly!M$4+$AZ12*Assembly!M$5+$BA12*Assembly!M$6+$BB12*Assembly!M$7+$BC12*Assembly!M$8+$BD12*Assembly!M$9+$BE12*Assembly!M$10+$BF12*Assembly!M$11+$BG12*Assembly!M$12+$BH12*Assembly!M$13+$BI12*Assembly!M$14+$BJ12*Assembly!M$15+$BK12*Assembly!M$16+$BL12*Assembly!M$17+$BM12*Assembly!M$18+$BN12*Assembly!M$19+$BO12*Assembly!M$20+$BP12*Assembly!M$21+$BQ12*Assembly!M$22+$BR12*Assembly!M$23+$BS12*Assembly!M$24</f>
        <v>275</v>
      </c>
      <c r="CF12" s="231" t="str">
        <f>$AY12*Assembly!N$4+$AZ12*Assembly!N$5+$BA12*Assembly!N$6+$BB12*Assembly!N$7+$BC12*Assembly!N$8+$BD12*Assembly!N$9+$BE12*Assembly!N$10+$BF12*Assembly!N$11+$BG12*Assembly!N$12+$BH12*Assembly!N$13+$BI12*Assembly!N$14+$BJ12*Assembly!N$15+$BK12*Assembly!N$16+$BL12*Assembly!N$17+$BM12*Assembly!N$18+$BN12*Assembly!N$19+$BO12*Assembly!N$20+$BP12*Assembly!N$21+$BQ12*Assembly!N$22+$BR12*Assembly!N$23+$BS12*Assembly!N$24</f>
        <v>10</v>
      </c>
      <c r="CG12" s="231" t="str">
        <f>$AY12*Assembly!O$4+$AZ12*Assembly!O$5+$BA12*Assembly!O$6+$BB12*Assembly!O$7+$BC12*Assembly!O$8+$BD12*Assembly!O$9+$BE12*Assembly!O$10+$BF12*Assembly!O$11+$BG12*Assembly!O$12+$BH12*Assembly!O$13+$BI12*Assembly!O$14+$BJ12*Assembly!O$15+$BK12*Assembly!O$16+$BL12*Assembly!O$17+$BM12*Assembly!O$18+$BN12*Assembly!O$19+$BO12*Assembly!O$20+$BP12*Assembly!O$21+$BQ12*Assembly!O$22+$BR12*Assembly!O$23+$BS12*Assembly!O$24</f>
        <v>3</v>
      </c>
      <c r="CH12" s="229" t="str">
        <f>$AY12*Assembly!P$4+$AZ12*Assembly!P$5+$BA12*Assembly!P$6+$BB12*Assembly!P$7+$BC12*Assembly!P$8+$BD12*Assembly!P$9+$BE12*Assembly!P$10+$BF12*Assembly!P$11+$BG12*Assembly!P$12+$BH12*Assembly!P$13+$BI12*Assembly!P$14+$BJ12*Assembly!P$15+$BK12*Assembly!P$16+$BL12*Assembly!P$17+$BM12*Assembly!P$18+$BN12*Assembly!P$19+$BO12*Assembly!P$20+$BP12*Assembly!P$21+$BQ12*Assembly!P$22+$BR12*Assembly!P$23+$BS12*Assembly!P$24</f>
        <v>0</v>
      </c>
      <c r="CI12" s="229" t="str">
        <f>$AY12*Assembly!Q$4+$AZ12*Assembly!Q$5+$BA12*Assembly!Q$6+$BB12*Assembly!Q$7+$BC12*Assembly!Q$8+$BD12*Assembly!Q$9+$BE12*Assembly!Q$10+$BF12*Assembly!Q$11+$BG12*Assembly!Q$12+$BH12*Assembly!Q$13+$BI12*Assembly!Q$14+$BJ12*Assembly!Q$15+$BK12*Assembly!Q$16+$BL12*Assembly!Q$17+$BM12*Assembly!Q$18+$BN12*Assembly!Q$19+$BO12*Assembly!Q$20+$BP12*Assembly!Q$21+$BQ12*Assembly!Q$22+$BR12*Assembly!Q$23+$BS12*Assembly!Q$24</f>
        <v>2</v>
      </c>
      <c r="CJ12" s="231" t="str">
        <f>$AY12*Assembly!R$4+$AZ12*Assembly!R$5+$BA12*Assembly!R$6+$BB12*Assembly!R$7+$BC12*Assembly!R$8+$BD12*Assembly!R$9+$BE12*Assembly!R$10+$BF12*Assembly!R$11+$BG12*Assembly!R$12+$BH12*Assembly!R$13+$BI12*Assembly!R$14+$BJ12*Assembly!R$15+$BK12*Assembly!R$16+$BL12*Assembly!R$17+$BM12*Assembly!R$18+$BN12*Assembly!R$19+$BO12*Assembly!R$20+$BP12*Assembly!R$21+$BQ12*Assembly!R$22+$BR12*Assembly!R$23+$BS12*Assembly!R$24</f>
        <v>15</v>
      </c>
      <c r="CK12" s="229" t="str">
        <f>$AY12*Assembly!S$4+$AZ12*Assembly!S$5+$BA12*Assembly!S$6+$BB12*Assembly!S$7+$BC12*Assembly!S$8+$BD12*Assembly!S$9+$BE12*Assembly!S$10+$BF12*Assembly!S$11+$BG12*Assembly!S$12+$BH12*Assembly!S$13+$BI12*Assembly!S$14+$BJ12*Assembly!S$15+$BK12*Assembly!S$16+$BL12*Assembly!S$17+$BM12*Assembly!S$18+$BN12*Assembly!S$19+$BO12*Assembly!S$20+$BP12*Assembly!S$21+$BQ12*Assembly!S$22+$BR12*Assembly!S$23+$BS12*Assembly!S$24</f>
        <v>0</v>
      </c>
      <c r="CL12" s="229" t="str">
        <f>$AY12*Assembly!T$4+$AZ12*Assembly!T$5+$BA12*Assembly!T$6+$BB12*Assembly!T$7+$BC12*Assembly!T$8+$BD12*Assembly!T$9+$BE12*Assembly!T$10+$BF12*Assembly!T$11+$BG12*Assembly!T$12+$BH12*Assembly!T$13+$BI12*Assembly!T$14+$BJ12*Assembly!T$15+$BK12*Assembly!T$16+$BL12*Assembly!T$17+$BM12*Assembly!T$18+$BN12*Assembly!T$19+$BO12*Assembly!T$20+$BP12*Assembly!T$21+$BQ12*Assembly!T$22+$BR12*Assembly!T$23+$BS12*Assembly!T$24</f>
        <v>0</v>
      </c>
      <c r="CM12" s="229" t="str">
        <f>$AY12*Assembly!U$4+$AZ12*Assembly!U$5+$BA12*Assembly!U$6+$BB12*Assembly!U$7+$BC12*Assembly!U$8+$BD12*Assembly!U$9+$BE12*Assembly!U$10+$BF12*Assembly!U$11+$BG12*Assembly!U$12+$BH12*Assembly!U$13+$BI12*Assembly!U$14+$BJ12*Assembly!U$15+$BK12*Assembly!U$16+$BL12*Assembly!U$17+$BM12*Assembly!U$18+$BN12*Assembly!U$19+$BO12*Assembly!U$20+$BP12*Assembly!U$21+$BQ12*Assembly!U$22+$BR12*Assembly!U$23+$BS12*Assembly!U$24</f>
        <v>0</v>
      </c>
      <c r="CN12" s="231" t="str">
        <f>$AY12*Assembly!V$4+$AZ12*Assembly!V$5+$BA12*Assembly!V$6+$BB12*Assembly!V$7+$BC12*Assembly!V$8+$BD12*Assembly!V$9+$BE12*Assembly!V$10+$BF12*Assembly!V$11+$BG12*Assembly!V$12+$BH12*Assembly!V$13+$BI12*Assembly!V$14+$BJ12*Assembly!V$15+$BK12*Assembly!V$16+$BL12*Assembly!V$17+$BM12*Assembly!V$18+$BN12*Assembly!V$19+$BO12*Assembly!V$20+$BP12*Assembly!V$21+$BQ12*Assembly!V$22+$BR12*Assembly!V$23+$BS12*Assembly!V$24</f>
        <v>60</v>
      </c>
      <c r="CO12" s="231" t="str">
        <f>CE12*Refining!$F$3</f>
        <v>491</v>
      </c>
      <c r="CP12" s="231" t="str">
        <f>CF12*Refining!$F$4</f>
        <v>31</v>
      </c>
      <c r="CQ12" s="231" t="str">
        <f>CG12*Refining!$F$5</f>
        <v>13</v>
      </c>
      <c r="CR12" s="231" t="str">
        <f>CH12*Refining!$F$6</f>
        <v>0</v>
      </c>
      <c r="CS12" s="231" t="str">
        <f>CI12*Refining!$F$7</f>
        <v>4</v>
      </c>
      <c r="CT12" s="231" t="str">
        <f>CJ12*Refining!$F$8</f>
        <v>188</v>
      </c>
      <c r="CU12" s="231" t="str">
        <f>CK12*Refining!$F$9</f>
        <v>0</v>
      </c>
      <c r="CV12" s="231" t="str">
        <f>CL12*Refining!$F$10</f>
        <v>0</v>
      </c>
      <c r="CW12" s="231" t="str">
        <f>CM12*Refining!$F$11</f>
        <v>0</v>
      </c>
      <c r="CX12" s="231" t="str">
        <f>CN12*Refining!$F$12</f>
        <v>83</v>
      </c>
      <c r="CY12" s="248" t="str">
        <f t="shared" ref="CY12:DR12" si="47">IF(CE12 = 0, "", CE12)</f>
        <v>275</v>
      </c>
      <c r="CZ12" s="249" t="str">
        <f t="shared" si="47"/>
        <v>10</v>
      </c>
      <c r="DA12" s="249" t="str">
        <f t="shared" si="47"/>
        <v>3</v>
      </c>
      <c r="DB12" s="245" t="str">
        <f t="shared" si="47"/>
        <v/>
      </c>
      <c r="DC12" s="245" t="str">
        <f t="shared" si="47"/>
        <v>2</v>
      </c>
      <c r="DD12" s="249" t="str">
        <f t="shared" si="47"/>
        <v>15</v>
      </c>
      <c r="DE12" s="245" t="str">
        <f t="shared" si="47"/>
        <v/>
      </c>
      <c r="DF12" s="245" t="str">
        <f t="shared" si="47"/>
        <v/>
      </c>
      <c r="DG12" s="245" t="str">
        <f t="shared" si="47"/>
        <v/>
      </c>
      <c r="DH12" s="548" t="str">
        <f t="shared" si="47"/>
        <v>60</v>
      </c>
      <c r="DI12" s="248" t="str">
        <f t="shared" si="47"/>
        <v>491</v>
      </c>
      <c r="DJ12" s="249" t="str">
        <f t="shared" si="47"/>
        <v>31</v>
      </c>
      <c r="DK12" s="249" t="str">
        <f t="shared" si="47"/>
        <v>13</v>
      </c>
      <c r="DL12" s="245" t="str">
        <f t="shared" si="47"/>
        <v/>
      </c>
      <c r="DM12" s="249" t="str">
        <f t="shared" si="47"/>
        <v>4</v>
      </c>
      <c r="DN12" s="249" t="str">
        <f t="shared" si="47"/>
        <v>188</v>
      </c>
      <c r="DO12" s="245" t="str">
        <f t="shared" si="47"/>
        <v/>
      </c>
      <c r="DP12" s="245" t="str">
        <f t="shared" si="47"/>
        <v/>
      </c>
      <c r="DQ12" s="245" t="str">
        <f t="shared" si="47"/>
        <v/>
      </c>
      <c r="DR12" s="548" t="str">
        <f t="shared" si="47"/>
        <v>83</v>
      </c>
      <c r="DS12" s="248" t="str">
        <f t="shared" si="15"/>
        <v>365</v>
      </c>
      <c r="DT12" s="249" t="str">
        <f t="shared" si="16"/>
        <v>809</v>
      </c>
      <c r="DU12" s="225" t="str">
        <f>CY12*'Ores &amp; Ingots'!$C$3+CZ12*'Ores &amp; Ingots'!$C$4+DA12*'Ores &amp; Ingots'!$C$5+DB12*'Ores &amp; Ingots'!$C$6+DC12*'Ores &amp; Ingots'!$C$7+DD12*'Ores &amp; Ingots'!$C$8+DE12*'Ores &amp; Ingots'!$C$9+DF12*'Ores &amp; Ingots'!$C$10+DG12*'Ores &amp; Ingots'!$C$11+DH12*'Ores &amp; Ingots'!$C$12</f>
        <v>61</v>
      </c>
      <c r="DV12" s="225" t="str">
        <f>DI12*'Ores &amp; Ingots'!$B$3+DJ12*'Ores &amp; Ingots'!$B$4+DK12*'Ores &amp; Ingots'!$B$5+DL12*'Ores &amp; Ingots'!$B$6+DM12*'Ores &amp; Ingots'!$B$7+DN12*'Ores &amp; Ingots'!$B$8+DO12*'Ores &amp; Ingots'!$B$9+DP12*'Ores &amp; Ingots'!$B$10+DQ12*'Ores &amp; Ingots'!$B$11+DR12*'Ores &amp; Ingots'!$B$12</f>
        <v>299</v>
      </c>
      <c r="DW12" s="249" t="str">
        <f>CY12*Refining!$G$3+CZ12*Refining!$G$4+DA12*Refining!$G$5+DB12*Refining!$G$6+DC12*Refining!$G$7+DD12*Refining!$G$8+DE12*Refining!$G$9+DF12*Refining!$G$10+DG12*Refining!$G$11+DH12*Refining!$G$12</f>
        <v>258</v>
      </c>
      <c r="DX12" s="249" t="str">
        <f t="shared" si="17"/>
        <v>40,089</v>
      </c>
      <c r="DY12" s="250" t="str">
        <f t="shared" si="18"/>
        <v>0.0401</v>
      </c>
      <c r="DZ12" s="248" t="str">
        <f t="shared" si="19"/>
        <v>338</v>
      </c>
      <c r="EA12" s="251" t="str">
        <f t="shared" ref="EA12:EB12" si="48">DZ12/60</f>
        <v>5.6</v>
      </c>
      <c r="EB12" s="251" t="str">
        <f t="shared" si="48"/>
        <v>0.1</v>
      </c>
      <c r="EC12" s="543" t="str">
        <f t="shared" si="21"/>
        <v>0.00</v>
      </c>
      <c r="ED12" s="248" t="str">
        <f t="shared" si="22"/>
        <v>49,422</v>
      </c>
      <c r="EE12" s="251" t="str">
        <f t="shared" ref="EE12:EF12" si="49">ED12/1000</f>
        <v>49.4</v>
      </c>
      <c r="EF12" s="252" t="str">
        <f t="shared" si="49"/>
        <v>0.05</v>
      </c>
      <c r="EG12" s="544" t="str">
        <f t="shared" si="24"/>
        <v>0.0494</v>
      </c>
      <c r="EH12" s="225" t="s">
        <v>12</v>
      </c>
    </row>
    <row r="13">
      <c r="A13" s="33"/>
      <c r="B13" s="226" t="s">
        <v>917</v>
      </c>
      <c r="C13" s="227" t="s">
        <v>886</v>
      </c>
      <c r="D13" s="227">
        <v>3.0</v>
      </c>
      <c r="E13" s="227">
        <v>3.0</v>
      </c>
      <c r="F13" s="227">
        <v>3.0</v>
      </c>
      <c r="G13" s="253" t="str">
        <f t="shared" si="5"/>
        <v>421.9</v>
      </c>
      <c r="H13" s="254">
        <v>100.0</v>
      </c>
      <c r="I13" s="254">
        <v>100.0</v>
      </c>
      <c r="J13" s="254" t="str">
        <f>H13/Main!$D$9</f>
        <v>100</v>
      </c>
      <c r="K13" s="254" t="str">
        <f>I13/Main!$D$10</f>
        <v>100</v>
      </c>
      <c r="L13" s="254" t="str">
        <f t="shared" si="6"/>
        <v>1</v>
      </c>
      <c r="M13" s="254">
        <v>1.0</v>
      </c>
      <c r="N13" s="255"/>
      <c r="O13" s="255"/>
      <c r="P13" s="256">
        <v>3.0E8</v>
      </c>
      <c r="Q13" s="256">
        <v>8000.0</v>
      </c>
      <c r="R13" s="256" t="str">
        <f>Q13*Main!$D$6</f>
        <v>8,000</v>
      </c>
      <c r="S13" s="257"/>
      <c r="T13" s="257"/>
      <c r="U13" s="255"/>
      <c r="V13" s="255"/>
      <c r="W13" s="255"/>
      <c r="X13" s="255"/>
      <c r="Y13" s="255"/>
      <c r="Z13" s="255"/>
      <c r="AA13" s="255"/>
      <c r="AB13" s="255"/>
      <c r="AC13" s="258" t="s">
        <v>18</v>
      </c>
      <c r="AD13" s="234">
        <v>1000.0</v>
      </c>
      <c r="AE13" s="234">
        <v>0.0</v>
      </c>
      <c r="AF13" s="234">
        <v>0.0</v>
      </c>
      <c r="AG13" s="234">
        <v>40.0</v>
      </c>
      <c r="AH13" s="234">
        <v>70.0</v>
      </c>
      <c r="AI13" s="234">
        <v>0.0</v>
      </c>
      <c r="AJ13" s="234">
        <v>20.0</v>
      </c>
      <c r="AK13" s="235">
        <v>75.0</v>
      </c>
      <c r="AL13" s="234">
        <v>0.0</v>
      </c>
      <c r="AM13" s="234">
        <v>0.0</v>
      </c>
      <c r="AN13" s="234">
        <v>0.0</v>
      </c>
      <c r="AO13" s="234">
        <v>40.0</v>
      </c>
      <c r="AP13" s="234">
        <v>0.0</v>
      </c>
      <c r="AQ13" s="234">
        <v>2000.0</v>
      </c>
      <c r="AR13" s="234">
        <v>0.0</v>
      </c>
      <c r="AS13" s="234">
        <v>100.0</v>
      </c>
      <c r="AT13" s="234">
        <v>0.0</v>
      </c>
      <c r="AU13" s="234">
        <v>0.0</v>
      </c>
      <c r="AV13" s="234">
        <v>0.0</v>
      </c>
      <c r="AW13" s="234">
        <v>0.0</v>
      </c>
      <c r="AX13" s="234">
        <v>0.0</v>
      </c>
      <c r="AY13" s="239" t="str">
        <f t="shared" ref="AY13:BS13" si="50">IF(AD13 = 0, "", AD13)</f>
        <v>1,000</v>
      </c>
      <c r="AZ13" s="227" t="str">
        <f t="shared" si="50"/>
        <v/>
      </c>
      <c r="BA13" s="227" t="str">
        <f t="shared" si="50"/>
        <v/>
      </c>
      <c r="BB13" s="225" t="str">
        <f t="shared" si="50"/>
        <v>40</v>
      </c>
      <c r="BC13" s="225" t="str">
        <f t="shared" si="50"/>
        <v>70</v>
      </c>
      <c r="BD13" s="227" t="str">
        <f t="shared" si="50"/>
        <v/>
      </c>
      <c r="BE13" s="225" t="str">
        <f t="shared" si="50"/>
        <v>20</v>
      </c>
      <c r="BF13" s="309" t="str">
        <f t="shared" si="50"/>
        <v>75</v>
      </c>
      <c r="BG13" s="227" t="str">
        <f t="shared" si="50"/>
        <v/>
      </c>
      <c r="BH13" s="227" t="str">
        <f t="shared" si="50"/>
        <v/>
      </c>
      <c r="BI13" s="227" t="str">
        <f t="shared" si="50"/>
        <v/>
      </c>
      <c r="BJ13" s="225" t="str">
        <f t="shared" si="50"/>
        <v>40</v>
      </c>
      <c r="BK13" s="227" t="str">
        <f t="shared" si="50"/>
        <v/>
      </c>
      <c r="BL13" s="225" t="str">
        <f t="shared" si="50"/>
        <v>2,000</v>
      </c>
      <c r="BM13" s="227" t="str">
        <f t="shared" si="50"/>
        <v/>
      </c>
      <c r="BN13" s="225" t="str">
        <f t="shared" si="50"/>
        <v>100</v>
      </c>
      <c r="BO13" s="227" t="str">
        <f t="shared" si="50"/>
        <v/>
      </c>
      <c r="BP13" s="227" t="str">
        <f t="shared" si="50"/>
        <v/>
      </c>
      <c r="BQ13" s="227" t="str">
        <f t="shared" si="50"/>
        <v/>
      </c>
      <c r="BR13" s="227" t="str">
        <f t="shared" si="50"/>
        <v/>
      </c>
      <c r="BS13" s="238" t="str">
        <f t="shared" si="50"/>
        <v/>
      </c>
      <c r="BT13" s="239" t="str">
        <f>$AY13*Assembly!Y$4+$AZ13*Assembly!Y$5+$BA13*Assembly!Y$6+$BB13*Assembly!Y$7+$BC13*Assembly!Y$8+$BD13*Assembly!Y$9+$BE13*Assembly!Y$10+$BF13*Assembly!Y$11+$BG13*Assembly!Y$12+$BH13*Assembly!Y$13+$BI13*Assembly!Y$14+$BJ13*Assembly!Y$15+$BK13*Assembly!Y$16+$BL13*Assembly!Y$17+$BM13*Assembly!Y$18+$BN13*Assembly!Y$19+$BO13*Assembly!Y$20+$BP13*Assembly!Y$21+$BQ13*Assembly!Y$22+$BR13*Assembly!Y$23+$BS13*Assembly!Y$24</f>
        <v>73,795</v>
      </c>
      <c r="BU13" s="225" t="str">
        <f t="shared" si="8"/>
        <v>175</v>
      </c>
      <c r="BV13" s="225" t="str">
        <f>$AY13*Assembly!AC$4+$AZ13*Assembly!AC$5+$BA13*Assembly!AC$6+$BB13*Assembly!AC$7+$BC13*Assembly!AC$8+$BD13*Assembly!AC$9+$BE13*Assembly!AC$10+$BF13*Assembly!AC$11+$BG13*Assembly!AC$12+$BH13*Assembly!AC$13+$BI13*Assembly!AC$14+$BJ13*Assembly!AC$15+$BK13*Assembly!AC$16+$BL13*Assembly!AC$17+$BM13*Assembly!AC$18+$BN13*Assembly!AC$19+$BO13*Assembly!AC$20+$BP13*Assembly!AC$21+$BQ13*Assembly!AC$22+$BR13*Assembly!AC$23+$BS13*Assembly!AC$24</f>
        <v>147,075</v>
      </c>
      <c r="BW13" s="240" t="str">
        <f t="shared" si="9"/>
        <v>1.99</v>
      </c>
      <c r="BX13" s="241" t="str">
        <f t="shared" si="10"/>
        <v>349</v>
      </c>
      <c r="BY13" s="242" t="str">
        <f t="shared" si="11"/>
        <v>840.8</v>
      </c>
      <c r="BZ13" s="296" t="str">
        <f t="shared" si="46"/>
        <v>4,065 W</v>
      </c>
      <c r="CA13" s="225" t="str">
        <f>$AY13*Assembly!X$4+$AZ13*Assembly!X$5+$BA13*Assembly!X$6+$BB13*Assembly!X$7+$BC13*Assembly!X$8+$BD13*Assembly!X$9+$BE13*Assembly!X$10+$BF13*Assembly!X$11+$BG13*Assembly!X$12+$BH13*Assembly!X$13+$BI13*Assembly!X$14+$BJ13*Assembly!X$15+$BK13*Assembly!X$16+$BL13*Assembly!X$17+$BM13*Assembly!X$18+$BN13*Assembly!X$19+$BO13*Assembly!X$20+$BP13*Assembly!X$21+$BQ13*Assembly!X$22+$BR13*Assembly!X$23+$BS13*Assembly!X$24</f>
        <v>4,295</v>
      </c>
      <c r="CB13" s="225" t="str">
        <f t="shared" si="12"/>
        <v>668,111</v>
      </c>
      <c r="CC13" s="223" t="str">
        <f t="shared" si="13"/>
        <v>0.6681</v>
      </c>
      <c r="CD13" s="243" t="str">
        <f>$AY13*Assembly!AB$4+$AZ13*Assembly!AB$5+$BA13*Assembly!AB$6+$BB13*Assembly!AB$7+$BC13*Assembly!AB$8+$BD13*Assembly!AB$9+$BE13*Assembly!AB$10+$BF13*Assembly!AB$11+$BG13*Assembly!AB$12+$BH13*Assembly!AB$13+$BI13*Assembly!AB$14+$BJ13*Assembly!AB$15+$BK13*Assembly!AB$16+$BL13*Assembly!AB$17+$BM13*Assembly!AB$18+$BN13*Assembly!AB$19+$BO13*Assembly!AB$20+$BP13*Assembly!AB$21+$BQ13*Assembly!AB$22+$BR13*Assembly!AB$23+$BS13*Assembly!AB$24</f>
        <v>22,295</v>
      </c>
      <c r="CE13" s="256" t="str">
        <f>$AY13*Assembly!M$4+$AZ13*Assembly!M$5+$BA13*Assembly!M$6+$BB13*Assembly!M$7+$BC13*Assembly!M$8+$BD13*Assembly!M$9+$BE13*Assembly!M$10+$BF13*Assembly!M$11+$BG13*Assembly!M$12+$BH13*Assembly!M$13+$BI13*Assembly!M$14+$BJ13*Assembly!M$15+$BK13*Assembly!M$16+$BL13*Assembly!M$17+$BM13*Assembly!M$18+$BN13*Assembly!M$19+$BO13*Assembly!M$20+$BP13*Assembly!M$21+$BQ13*Assembly!M$22+$BR13*Assembly!M$23+$BS13*Assembly!M$24</f>
        <v>54,818</v>
      </c>
      <c r="CF13" s="256" t="str">
        <f>$AY13*Assembly!N$4+$AZ13*Assembly!N$5+$BA13*Assembly!N$6+$BB13*Assembly!N$7+$BC13*Assembly!N$8+$BD13*Assembly!N$9+$BE13*Assembly!N$10+$BF13*Assembly!N$11+$BG13*Assembly!N$12+$BH13*Assembly!N$13+$BI13*Assembly!N$14+$BJ13*Assembly!N$15+$BK13*Assembly!N$16+$BL13*Assembly!N$17+$BM13*Assembly!N$18+$BN13*Assembly!N$19+$BO13*Assembly!N$20+$BP13*Assembly!N$21+$BQ13*Assembly!N$22+$BR13*Assembly!N$23+$BS13*Assembly!N$24</f>
        <v>300</v>
      </c>
      <c r="CG13" s="256" t="str">
        <f>$AY13*Assembly!O$4+$AZ13*Assembly!O$5+$BA13*Assembly!O$6+$BB13*Assembly!O$7+$BC13*Assembly!O$8+$BD13*Assembly!O$9+$BE13*Assembly!O$10+$BF13*Assembly!O$11+$BG13*Assembly!O$12+$BH13*Assembly!O$13+$BI13*Assembly!O$14+$BJ13*Assembly!O$15+$BK13*Assembly!O$16+$BL13*Assembly!O$17+$BM13*Assembly!O$18+$BN13*Assembly!O$19+$BO13*Assembly!O$20+$BP13*Assembly!O$21+$BQ13*Assembly!O$22+$BR13*Assembly!O$23+$BS13*Assembly!O$24</f>
        <v>120</v>
      </c>
      <c r="CH13" s="254" t="str">
        <f>$AY13*Assembly!P$4+$AZ13*Assembly!P$5+$BA13*Assembly!P$6+$BB13*Assembly!P$7+$BC13*Assembly!P$8+$BD13*Assembly!P$9+$BE13*Assembly!P$10+$BF13*Assembly!P$11+$BG13*Assembly!P$12+$BH13*Assembly!P$13+$BI13*Assembly!P$14+$BJ13*Assembly!P$15+$BK13*Assembly!P$16+$BL13*Assembly!P$17+$BM13*Assembly!P$18+$BN13*Assembly!P$19+$BO13*Assembly!P$20+$BP13*Assembly!P$21+$BQ13*Assembly!P$22+$BR13*Assembly!P$23+$BS13*Assembly!P$24</f>
        <v>0</v>
      </c>
      <c r="CI13" s="254" t="str">
        <f>$AY13*Assembly!Q$4+$AZ13*Assembly!Q$5+$BA13*Assembly!Q$6+$BB13*Assembly!Q$7+$BC13*Assembly!Q$8+$BD13*Assembly!Q$9+$BE13*Assembly!Q$10+$BF13*Assembly!Q$11+$BG13*Assembly!Q$12+$BH13*Assembly!Q$13+$BI13*Assembly!Q$14+$BJ13*Assembly!Q$15+$BK13*Assembly!Q$16+$BL13*Assembly!Q$17+$BM13*Assembly!Q$18+$BN13*Assembly!Q$19+$BO13*Assembly!Q$20+$BP13*Assembly!Q$21+$BQ13*Assembly!Q$22+$BR13*Assembly!Q$23+$BS13*Assembly!Q$24</f>
        <v>15</v>
      </c>
      <c r="CJ13" s="256" t="str">
        <f>$AY13*Assembly!R$4+$AZ13*Assembly!R$5+$BA13*Assembly!R$6+$BB13*Assembly!R$7+$BC13*Assembly!R$8+$BD13*Assembly!R$9+$BE13*Assembly!R$10+$BF13*Assembly!R$11+$BG13*Assembly!R$12+$BH13*Assembly!R$13+$BI13*Assembly!R$14+$BJ13*Assembly!R$15+$BK13*Assembly!R$16+$BL13*Assembly!R$17+$BM13*Assembly!R$18+$BN13*Assembly!R$19+$BO13*Assembly!R$20+$BP13*Assembly!R$21+$BQ13*Assembly!R$22+$BR13*Assembly!R$23+$BS13*Assembly!R$24</f>
        <v>10,000</v>
      </c>
      <c r="CK13" s="254" t="str">
        <f>$AY13*Assembly!S$4+$AZ13*Assembly!S$5+$BA13*Assembly!S$6+$BB13*Assembly!S$7+$BC13*Assembly!S$8+$BD13*Assembly!S$9+$BE13*Assembly!S$10+$BF13*Assembly!S$11+$BG13*Assembly!S$12+$BH13*Assembly!S$13+$BI13*Assembly!S$14+$BJ13*Assembly!S$15+$BK13*Assembly!S$16+$BL13*Assembly!S$17+$BM13*Assembly!S$18+$BN13*Assembly!S$19+$BO13*Assembly!S$20+$BP13*Assembly!S$21+$BQ13*Assembly!S$22+$BR13*Assembly!S$23+$BS13*Assembly!S$24</f>
        <v>200</v>
      </c>
      <c r="CL13" s="254" t="str">
        <f>$AY13*Assembly!T$4+$AZ13*Assembly!T$5+$BA13*Assembly!T$6+$BB13*Assembly!T$7+$BC13*Assembly!T$8+$BD13*Assembly!T$9+$BE13*Assembly!T$10+$BF13*Assembly!T$11+$BG13*Assembly!T$12+$BH13*Assembly!T$13+$BI13*Assembly!T$14+$BJ13*Assembly!T$15+$BK13*Assembly!T$16+$BL13*Assembly!T$17+$BM13*Assembly!T$18+$BN13*Assembly!T$19+$BO13*Assembly!T$20+$BP13*Assembly!T$21+$BQ13*Assembly!T$22+$BR13*Assembly!T$23+$BS13*Assembly!T$24</f>
        <v>0</v>
      </c>
      <c r="CM13" s="254" t="str">
        <f>$AY13*Assembly!U$4+$AZ13*Assembly!U$5+$BA13*Assembly!U$6+$BB13*Assembly!U$7+$BC13*Assembly!U$8+$BD13*Assembly!U$9+$BE13*Assembly!U$10+$BF13*Assembly!U$11+$BG13*Assembly!U$12+$BH13*Assembly!U$13+$BI13*Assembly!U$14+$BJ13*Assembly!U$15+$BK13*Assembly!U$16+$BL13*Assembly!U$17+$BM13*Assembly!U$18+$BN13*Assembly!U$19+$BO13*Assembly!U$20+$BP13*Assembly!U$21+$BQ13*Assembly!U$22+$BR13*Assembly!U$23+$BS13*Assembly!U$24</f>
        <v>0</v>
      </c>
      <c r="CN13" s="256" t="str">
        <f>$AY13*Assembly!V$4+$AZ13*Assembly!V$5+$BA13*Assembly!V$6+$BB13*Assembly!V$7+$BC13*Assembly!V$8+$BD13*Assembly!V$9+$BE13*Assembly!V$10+$BF13*Assembly!V$11+$BG13*Assembly!V$12+$BH13*Assembly!V$13+$BI13*Assembly!V$14+$BJ13*Assembly!V$15+$BK13*Assembly!V$16+$BL13*Assembly!V$17+$BM13*Assembly!V$18+$BN13*Assembly!V$19+$BO13*Assembly!V$20+$BP13*Assembly!V$21+$BQ13*Assembly!V$22+$BR13*Assembly!V$23+$BS13*Assembly!V$24</f>
        <v>40,000</v>
      </c>
      <c r="CO13" s="256" t="str">
        <f>CE13*Refining!$F$3</f>
        <v>97,888</v>
      </c>
      <c r="CP13" s="256" t="str">
        <f>CF13*Refining!$F$4</f>
        <v>938</v>
      </c>
      <c r="CQ13" s="256" t="str">
        <f>CG13*Refining!$F$5</f>
        <v>500</v>
      </c>
      <c r="CR13" s="256" t="str">
        <f>CH13*Refining!$F$6</f>
        <v>0</v>
      </c>
      <c r="CS13" s="256" t="str">
        <f>CI13*Refining!$F$7</f>
        <v>27</v>
      </c>
      <c r="CT13" s="256" t="str">
        <f>CJ13*Refining!$F$8</f>
        <v>125,000</v>
      </c>
      <c r="CU13" s="256" t="str">
        <f>CK13*Refining!$F$9</f>
        <v>25,000</v>
      </c>
      <c r="CV13" s="256" t="str">
        <f>CL13*Refining!$F$10</f>
        <v>0</v>
      </c>
      <c r="CW13" s="256" t="str">
        <f>CM13*Refining!$F$11</f>
        <v>0</v>
      </c>
      <c r="CX13" s="256" t="str">
        <f>CN13*Refining!$F$12</f>
        <v>55,556</v>
      </c>
      <c r="CY13" s="248" t="str">
        <f t="shared" ref="CY13:DR13" si="51">IF(CE13 = 0, "", CE13)</f>
        <v>54,818</v>
      </c>
      <c r="CZ13" s="249" t="str">
        <f t="shared" si="51"/>
        <v>300</v>
      </c>
      <c r="DA13" s="249" t="str">
        <f t="shared" si="51"/>
        <v>120</v>
      </c>
      <c r="DB13" s="245" t="str">
        <f t="shared" si="51"/>
        <v/>
      </c>
      <c r="DC13" s="245" t="str">
        <f t="shared" si="51"/>
        <v>15</v>
      </c>
      <c r="DD13" s="249" t="str">
        <f t="shared" si="51"/>
        <v>10,000</v>
      </c>
      <c r="DE13" s="245" t="str">
        <f t="shared" si="51"/>
        <v>200</v>
      </c>
      <c r="DF13" s="245" t="str">
        <f t="shared" si="51"/>
        <v/>
      </c>
      <c r="DG13" s="245" t="str">
        <f t="shared" si="51"/>
        <v/>
      </c>
      <c r="DH13" s="548" t="str">
        <f t="shared" si="51"/>
        <v>40,000</v>
      </c>
      <c r="DI13" s="248" t="str">
        <f t="shared" si="51"/>
        <v>97,888</v>
      </c>
      <c r="DJ13" s="249" t="str">
        <f t="shared" si="51"/>
        <v>938</v>
      </c>
      <c r="DK13" s="249" t="str">
        <f t="shared" si="51"/>
        <v>500</v>
      </c>
      <c r="DL13" s="245" t="str">
        <f t="shared" si="51"/>
        <v/>
      </c>
      <c r="DM13" s="249" t="str">
        <f t="shared" si="51"/>
        <v>27</v>
      </c>
      <c r="DN13" s="249" t="str">
        <f t="shared" si="51"/>
        <v>125,000</v>
      </c>
      <c r="DO13" s="249" t="str">
        <f t="shared" si="51"/>
        <v>25,000</v>
      </c>
      <c r="DP13" s="245" t="str">
        <f t="shared" si="51"/>
        <v/>
      </c>
      <c r="DQ13" s="245" t="str">
        <f t="shared" si="51"/>
        <v/>
      </c>
      <c r="DR13" s="548" t="str">
        <f t="shared" si="51"/>
        <v>55,556</v>
      </c>
      <c r="DS13" s="248" t="str">
        <f t="shared" si="15"/>
        <v>105,453</v>
      </c>
      <c r="DT13" s="249" t="str">
        <f t="shared" si="16"/>
        <v>304,908</v>
      </c>
      <c r="DU13" s="225" t="str">
        <f>CY13*'Ores &amp; Ingots'!$C$3+CZ13*'Ores &amp; Ingots'!$C$4+DA13*'Ores &amp; Ingots'!$C$5+DB13*'Ores &amp; Ingots'!$C$6+DC13*'Ores &amp; Ingots'!$C$7+DD13*'Ores &amp; Ingots'!$C$8+DE13*'Ores &amp; Ingots'!$C$9+DF13*'Ores &amp; Ingots'!$C$10+DG13*'Ores &amp; Ingots'!$C$11+DH13*'Ores &amp; Ingots'!$C$12</f>
        <v>22,776</v>
      </c>
      <c r="DV13" s="225" t="str">
        <f>DI13*'Ores &amp; Ingots'!$B$3+DJ13*'Ores &amp; Ingots'!$B$4+DK13*'Ores &amp; Ingots'!$B$5+DL13*'Ores &amp; Ingots'!$B$6+DM13*'Ores &amp; Ingots'!$B$7+DN13*'Ores &amp; Ingots'!$B$8+DO13*'Ores &amp; Ingots'!$B$9+DP13*'Ores &amp; Ingots'!$B$10+DQ13*'Ores &amp; Ingots'!$B$11+DR13*'Ores &amp; Ingots'!$B$12</f>
        <v>112,816</v>
      </c>
      <c r="DW13" s="249" t="str">
        <f>CY13*Refining!$G$3+CZ13*Refining!$G$4+DA13*Refining!$G$5+DB13*Refining!$G$6+DC13*Refining!$G$7+DD13*Refining!$G$8+DE13*Refining!$G$9+DF13*Refining!$G$10+DG13*Refining!$G$11+DH13*Refining!$G$12</f>
        <v>114,878</v>
      </c>
      <c r="DX13" s="249" t="str">
        <f t="shared" si="17"/>
        <v>17,869,869</v>
      </c>
      <c r="DY13" s="250" t="str">
        <f t="shared" si="18"/>
        <v>17.8699</v>
      </c>
      <c r="DZ13" s="248" t="str">
        <f t="shared" si="19"/>
        <v>119,273</v>
      </c>
      <c r="EA13" s="251" t="str">
        <f t="shared" ref="EA13:EB13" si="52">DZ13/60</f>
        <v>1,987.9</v>
      </c>
      <c r="EB13" s="251" t="str">
        <f t="shared" si="52"/>
        <v>33.1</v>
      </c>
      <c r="EC13" s="543" t="str">
        <f t="shared" si="21"/>
        <v>1.38</v>
      </c>
      <c r="ED13" s="248" t="str">
        <f t="shared" si="22"/>
        <v>18,537,980</v>
      </c>
      <c r="EE13" s="251" t="str">
        <f t="shared" ref="EE13:EF13" si="53">ED13/1000</f>
        <v>18,538.0</v>
      </c>
      <c r="EF13" s="252" t="str">
        <f t="shared" si="53"/>
        <v>18.54</v>
      </c>
      <c r="EG13" s="544" t="str">
        <f t="shared" si="24"/>
        <v>18.5380</v>
      </c>
      <c r="EH13" s="225">
        <v>2102.0</v>
      </c>
    </row>
    <row r="14" hidden="1">
      <c r="A14" s="33"/>
      <c r="B14" s="226" t="s">
        <v>917</v>
      </c>
      <c r="C14" s="227" t="s">
        <v>885</v>
      </c>
      <c r="D14" s="227">
        <v>3.0</v>
      </c>
      <c r="E14" s="227">
        <v>3.0</v>
      </c>
      <c r="F14" s="227">
        <v>3.0</v>
      </c>
      <c r="G14" s="228" t="str">
        <f t="shared" si="5"/>
        <v>3.4</v>
      </c>
      <c r="H14" s="229">
        <v>35.0</v>
      </c>
      <c r="I14" s="229">
        <v>35.0</v>
      </c>
      <c r="J14" s="229" t="str">
        <f>H14/Main!$D$9</f>
        <v>35</v>
      </c>
      <c r="K14" s="229" t="str">
        <f>I14/Main!$D$10</f>
        <v>35</v>
      </c>
      <c r="L14" s="229" t="str">
        <f t="shared" si="6"/>
        <v>1</v>
      </c>
      <c r="M14" s="229">
        <v>1.0</v>
      </c>
      <c r="N14" s="230"/>
      <c r="O14" s="230"/>
      <c r="P14" s="231">
        <v>1.475E7</v>
      </c>
      <c r="Q14" s="231">
        <v>1000.0</v>
      </c>
      <c r="R14" s="231" t="str">
        <f>Q14*Main!$D$6</f>
        <v>1,000</v>
      </c>
      <c r="S14" s="232"/>
      <c r="T14" s="232"/>
      <c r="U14" s="230"/>
      <c r="V14" s="230"/>
      <c r="W14" s="230"/>
      <c r="X14" s="230"/>
      <c r="Y14" s="230"/>
      <c r="Z14" s="230"/>
      <c r="AA14" s="230"/>
      <c r="AB14" s="230"/>
      <c r="AC14" s="233"/>
      <c r="AD14" s="234">
        <v>60.0</v>
      </c>
      <c r="AE14" s="234">
        <v>0.0</v>
      </c>
      <c r="AF14" s="234">
        <v>0.0</v>
      </c>
      <c r="AG14" s="234">
        <v>3.0</v>
      </c>
      <c r="AH14" s="234">
        <v>9.0</v>
      </c>
      <c r="AI14" s="234">
        <v>0.0</v>
      </c>
      <c r="AJ14" s="234">
        <v>5.0</v>
      </c>
      <c r="AK14" s="235">
        <v>25.0</v>
      </c>
      <c r="AL14" s="234">
        <v>0.0</v>
      </c>
      <c r="AM14" s="234">
        <v>0.0</v>
      </c>
      <c r="AN14" s="234">
        <v>0.0</v>
      </c>
      <c r="AO14" s="234">
        <v>9.0</v>
      </c>
      <c r="AP14" s="234">
        <v>0.0</v>
      </c>
      <c r="AQ14" s="234">
        <v>95.0</v>
      </c>
      <c r="AR14" s="234">
        <v>0.0</v>
      </c>
      <c r="AS14" s="234">
        <v>0.0</v>
      </c>
      <c r="AT14" s="234">
        <v>0.0</v>
      </c>
      <c r="AU14" s="234">
        <v>0.0</v>
      </c>
      <c r="AV14" s="234">
        <v>0.0</v>
      </c>
      <c r="AW14" s="234">
        <v>0.0</v>
      </c>
      <c r="AX14" s="234">
        <v>0.0</v>
      </c>
      <c r="AY14" s="239" t="str">
        <f t="shared" ref="AY14:BS14" si="54">IF(AD14 = 0, "", AD14)</f>
        <v>60</v>
      </c>
      <c r="AZ14" s="227" t="str">
        <f t="shared" si="54"/>
        <v/>
      </c>
      <c r="BA14" s="227" t="str">
        <f t="shared" si="54"/>
        <v/>
      </c>
      <c r="BB14" s="225" t="str">
        <f t="shared" si="54"/>
        <v>3</v>
      </c>
      <c r="BC14" s="225" t="str">
        <f t="shared" si="54"/>
        <v>9</v>
      </c>
      <c r="BD14" s="227" t="str">
        <f t="shared" si="54"/>
        <v/>
      </c>
      <c r="BE14" s="225" t="str">
        <f t="shared" si="54"/>
        <v>5</v>
      </c>
      <c r="BF14" s="309" t="str">
        <f t="shared" si="54"/>
        <v>25</v>
      </c>
      <c r="BG14" s="227" t="str">
        <f t="shared" si="54"/>
        <v/>
      </c>
      <c r="BH14" s="227" t="str">
        <f t="shared" si="54"/>
        <v/>
      </c>
      <c r="BI14" s="227" t="str">
        <f t="shared" si="54"/>
        <v/>
      </c>
      <c r="BJ14" s="225" t="str">
        <f t="shared" si="54"/>
        <v>9</v>
      </c>
      <c r="BK14" s="227" t="str">
        <f t="shared" si="54"/>
        <v/>
      </c>
      <c r="BL14" s="225" t="str">
        <f t="shared" si="54"/>
        <v>95</v>
      </c>
      <c r="BM14" s="227" t="str">
        <f t="shared" si="54"/>
        <v/>
      </c>
      <c r="BN14" s="227" t="str">
        <f t="shared" si="54"/>
        <v/>
      </c>
      <c r="BO14" s="227" t="str">
        <f t="shared" si="54"/>
        <v/>
      </c>
      <c r="BP14" s="227" t="str">
        <f t="shared" si="54"/>
        <v/>
      </c>
      <c r="BQ14" s="227" t="str">
        <f t="shared" si="54"/>
        <v/>
      </c>
      <c r="BR14" s="227" t="str">
        <f t="shared" si="54"/>
        <v/>
      </c>
      <c r="BS14" s="238" t="str">
        <f t="shared" si="54"/>
        <v/>
      </c>
      <c r="BT14" s="239" t="str">
        <f>$AY14*Assembly!Y$4+$AZ14*Assembly!Y$5+$BA14*Assembly!Y$6+$BB14*Assembly!Y$7+$BC14*Assembly!Y$8+$BD14*Assembly!Y$9+$BE14*Assembly!Y$10+$BF14*Assembly!Y$11+$BG14*Assembly!Y$12+$BH14*Assembly!Y$13+$BI14*Assembly!Y$14+$BJ14*Assembly!Y$15+$BK14*Assembly!Y$16+$BL14*Assembly!Y$17+$BM14*Assembly!Y$18+$BN14*Assembly!Y$19+$BO14*Assembly!Y$20+$BP14*Assembly!Y$21+$BQ14*Assembly!Y$22+$BR14*Assembly!Y$23+$BS14*Assembly!Y$24</f>
        <v>3,901</v>
      </c>
      <c r="BU14" s="225" t="str">
        <f t="shared" si="8"/>
        <v>1,156</v>
      </c>
      <c r="BV14" s="225" t="str">
        <f>$AY14*Assembly!AC$4+$AZ14*Assembly!AC$5+$BA14*Assembly!AC$6+$BB14*Assembly!AC$7+$BC14*Assembly!AC$8+$BD14*Assembly!AC$9+$BE14*Assembly!AC$10+$BF14*Assembly!AC$11+$BG14*Assembly!AC$12+$BH14*Assembly!AC$13+$BI14*Assembly!AC$14+$BJ14*Assembly!AC$15+$BK14*Assembly!AC$16+$BL14*Assembly!AC$17+$BM14*Assembly!AC$18+$BN14*Assembly!AC$19+$BO14*Assembly!AC$20+$BP14*Assembly!AC$21+$BQ14*Assembly!AC$22+$BR14*Assembly!AC$23+$BS14*Assembly!AC$24</f>
        <v>8,845</v>
      </c>
      <c r="BW14" s="240" t="str">
        <f t="shared" si="9"/>
        <v>2.27</v>
      </c>
      <c r="BX14" s="241" t="str">
        <f t="shared" si="10"/>
        <v>2621</v>
      </c>
      <c r="BY14" s="242" t="str">
        <f t="shared" si="11"/>
        <v>7.7</v>
      </c>
      <c r="BZ14" s="296" t="str">
        <f t="shared" si="46"/>
        <v>3,781 W</v>
      </c>
      <c r="CA14" s="225" t="str">
        <f>$AY14*Assembly!X$4+$AZ14*Assembly!X$5+$BA14*Assembly!X$6+$BB14*Assembly!X$7+$BC14*Assembly!X$8+$BD14*Assembly!X$9+$BE14*Assembly!X$10+$BF14*Assembly!X$11+$BG14*Assembly!X$12+$BH14*Assembly!X$13+$BI14*Assembly!X$14+$BJ14*Assembly!X$15+$BK14*Assembly!X$16+$BL14*Assembly!X$17+$BM14*Assembly!X$18+$BN14*Assembly!X$19+$BO14*Assembly!X$20+$BP14*Assembly!X$21+$BQ14*Assembly!X$22+$BR14*Assembly!X$23+$BS14*Assembly!X$24</f>
        <v>242</v>
      </c>
      <c r="CB14" s="225" t="str">
        <f t="shared" si="12"/>
        <v>37,644</v>
      </c>
      <c r="CC14" s="223" t="str">
        <f t="shared" si="13"/>
        <v>0.0376</v>
      </c>
      <c r="CD14" s="243" t="str">
        <f>$AY14*Assembly!AB$4+$AZ14*Assembly!AB$5+$BA14*Assembly!AB$6+$BB14*Assembly!AB$7+$BC14*Assembly!AB$8+$BD14*Assembly!AB$9+$BE14*Assembly!AB$10+$BF14*Assembly!AB$11+$BG14*Assembly!AB$12+$BH14*Assembly!AB$13+$BI14*Assembly!AB$14+$BJ14*Assembly!AB$15+$BK14*Assembly!AB$16+$BL14*Assembly!AB$17+$BM14*Assembly!AB$18+$BN14*Assembly!AB$19+$BO14*Assembly!AB$20+$BP14*Assembly!AB$21+$BQ14*Assembly!AB$22+$BR14*Assembly!AB$23+$BS14*Assembly!AB$24</f>
        <v>1,272</v>
      </c>
      <c r="CE14" s="231" t="str">
        <f>$AY14*Assembly!M$4+$AZ14*Assembly!M$5+$BA14*Assembly!M$6+$BB14*Assembly!M$7+$BC14*Assembly!M$8+$BD14*Assembly!M$9+$BE14*Assembly!M$10+$BF14*Assembly!M$11+$BG14*Assembly!M$12+$BH14*Assembly!M$13+$BI14*Assembly!M$14+$BJ14*Assembly!M$15+$BK14*Assembly!M$16+$BL14*Assembly!M$17+$BM14*Assembly!M$18+$BN14*Assembly!M$19+$BO14*Assembly!M$20+$BP14*Assembly!M$21+$BQ14*Assembly!M$22+$BR14*Assembly!M$23+$BS14*Assembly!M$24</f>
        <v>3,086</v>
      </c>
      <c r="CF14" s="231" t="str">
        <f>$AY14*Assembly!N$4+$AZ14*Assembly!N$5+$BA14*Assembly!N$6+$BB14*Assembly!N$7+$BC14*Assembly!N$8+$BD14*Assembly!N$9+$BE14*Assembly!N$10+$BF14*Assembly!N$11+$BG14*Assembly!N$12+$BH14*Assembly!N$13+$BI14*Assembly!N$14+$BJ14*Assembly!N$15+$BK14*Assembly!N$16+$BL14*Assembly!N$17+$BM14*Assembly!N$18+$BN14*Assembly!N$19+$BO14*Assembly!N$20+$BP14*Assembly!N$21+$BQ14*Assembly!N$22+$BR14*Assembly!N$23+$BS14*Assembly!N$24</f>
        <v>70</v>
      </c>
      <c r="CG14" s="231" t="str">
        <f>$AY14*Assembly!O$4+$AZ14*Assembly!O$5+$BA14*Assembly!O$6+$BB14*Assembly!O$7+$BC14*Assembly!O$8+$BD14*Assembly!O$9+$BE14*Assembly!O$10+$BF14*Assembly!O$11+$BG14*Assembly!O$12+$BH14*Assembly!O$13+$BI14*Assembly!O$14+$BJ14*Assembly!O$15+$BK14*Assembly!O$16+$BL14*Assembly!O$17+$BM14*Assembly!O$18+$BN14*Assembly!O$19+$BO14*Assembly!O$20+$BP14*Assembly!O$21+$BQ14*Assembly!O$22+$BR14*Assembly!O$23+$BS14*Assembly!O$24</f>
        <v>27</v>
      </c>
      <c r="CH14" s="229" t="str">
        <f>$AY14*Assembly!P$4+$AZ14*Assembly!P$5+$BA14*Assembly!P$6+$BB14*Assembly!P$7+$BC14*Assembly!P$8+$BD14*Assembly!P$9+$BE14*Assembly!P$10+$BF14*Assembly!P$11+$BG14*Assembly!P$12+$BH14*Assembly!P$13+$BI14*Assembly!P$14+$BJ14*Assembly!P$15+$BK14*Assembly!P$16+$BL14*Assembly!P$17+$BM14*Assembly!P$18+$BN14*Assembly!P$19+$BO14*Assembly!P$20+$BP14*Assembly!P$21+$BQ14*Assembly!P$22+$BR14*Assembly!P$23+$BS14*Assembly!P$24</f>
        <v>0</v>
      </c>
      <c r="CI14" s="229" t="str">
        <f>$AY14*Assembly!Q$4+$AZ14*Assembly!Q$5+$BA14*Assembly!Q$6+$BB14*Assembly!Q$7+$BC14*Assembly!Q$8+$BD14*Assembly!Q$9+$BE14*Assembly!Q$10+$BF14*Assembly!Q$11+$BG14*Assembly!Q$12+$BH14*Assembly!Q$13+$BI14*Assembly!Q$14+$BJ14*Assembly!Q$15+$BK14*Assembly!Q$16+$BL14*Assembly!Q$17+$BM14*Assembly!Q$18+$BN14*Assembly!Q$19+$BO14*Assembly!Q$20+$BP14*Assembly!Q$21+$BQ14*Assembly!Q$22+$BR14*Assembly!Q$23+$BS14*Assembly!Q$24</f>
        <v>5</v>
      </c>
      <c r="CJ14" s="231" t="str">
        <f>$AY14*Assembly!R$4+$AZ14*Assembly!R$5+$BA14*Assembly!R$6+$BB14*Assembly!R$7+$BC14*Assembly!R$8+$BD14*Assembly!R$9+$BE14*Assembly!R$10+$BF14*Assembly!R$11+$BG14*Assembly!R$12+$BH14*Assembly!R$13+$BI14*Assembly!R$14+$BJ14*Assembly!R$15+$BK14*Assembly!R$16+$BL14*Assembly!R$17+$BM14*Assembly!R$18+$BN14*Assembly!R$19+$BO14*Assembly!R$20+$BP14*Assembly!R$21+$BQ14*Assembly!R$22+$BR14*Assembly!R$23+$BS14*Assembly!R$24</f>
        <v>475</v>
      </c>
      <c r="CK14" s="229" t="str">
        <f>$AY14*Assembly!S$4+$AZ14*Assembly!S$5+$BA14*Assembly!S$6+$BB14*Assembly!S$7+$BC14*Assembly!S$8+$BD14*Assembly!S$9+$BE14*Assembly!S$10+$BF14*Assembly!S$11+$BG14*Assembly!S$12+$BH14*Assembly!S$13+$BI14*Assembly!S$14+$BJ14*Assembly!S$15+$BK14*Assembly!S$16+$BL14*Assembly!S$17+$BM14*Assembly!S$18+$BN14*Assembly!S$19+$BO14*Assembly!S$20+$BP14*Assembly!S$21+$BQ14*Assembly!S$22+$BR14*Assembly!S$23+$BS14*Assembly!S$24</f>
        <v>0</v>
      </c>
      <c r="CL14" s="229" t="str">
        <f>$AY14*Assembly!T$4+$AZ14*Assembly!T$5+$BA14*Assembly!T$6+$BB14*Assembly!T$7+$BC14*Assembly!T$8+$BD14*Assembly!T$9+$BE14*Assembly!T$10+$BF14*Assembly!T$11+$BG14*Assembly!T$12+$BH14*Assembly!T$13+$BI14*Assembly!T$14+$BJ14*Assembly!T$15+$BK14*Assembly!T$16+$BL14*Assembly!T$17+$BM14*Assembly!T$18+$BN14*Assembly!T$19+$BO14*Assembly!T$20+$BP14*Assembly!T$21+$BQ14*Assembly!T$22+$BR14*Assembly!T$23+$BS14*Assembly!T$24</f>
        <v>0</v>
      </c>
      <c r="CM14" s="229" t="str">
        <f>$AY14*Assembly!U$4+$AZ14*Assembly!U$5+$BA14*Assembly!U$6+$BB14*Assembly!U$7+$BC14*Assembly!U$8+$BD14*Assembly!U$9+$BE14*Assembly!U$10+$BF14*Assembly!U$11+$BG14*Assembly!U$12+$BH14*Assembly!U$13+$BI14*Assembly!U$14+$BJ14*Assembly!U$15+$BK14*Assembly!U$16+$BL14*Assembly!U$17+$BM14*Assembly!U$18+$BN14*Assembly!U$19+$BO14*Assembly!U$20+$BP14*Assembly!U$21+$BQ14*Assembly!U$22+$BR14*Assembly!U$23+$BS14*Assembly!U$24</f>
        <v>0</v>
      </c>
      <c r="CN14" s="231" t="str">
        <f>$AY14*Assembly!V$4+$AZ14*Assembly!V$5+$BA14*Assembly!V$6+$BB14*Assembly!V$7+$BC14*Assembly!V$8+$BD14*Assembly!V$9+$BE14*Assembly!V$10+$BF14*Assembly!V$11+$BG14*Assembly!V$12+$BH14*Assembly!V$13+$BI14*Assembly!V$14+$BJ14*Assembly!V$15+$BK14*Assembly!V$16+$BL14*Assembly!V$17+$BM14*Assembly!V$18+$BN14*Assembly!V$19+$BO14*Assembly!V$20+$BP14*Assembly!V$21+$BQ14*Assembly!V$22+$BR14*Assembly!V$23+$BS14*Assembly!V$24</f>
        <v>1,900</v>
      </c>
      <c r="CO14" s="231" t="str">
        <f>CE14*Refining!$F$3</f>
        <v>5,510</v>
      </c>
      <c r="CP14" s="231" t="str">
        <f>CF14*Refining!$F$4</f>
        <v>219</v>
      </c>
      <c r="CQ14" s="231" t="str">
        <f>CG14*Refining!$F$5</f>
        <v>113</v>
      </c>
      <c r="CR14" s="231" t="str">
        <f>CH14*Refining!$F$6</f>
        <v>0</v>
      </c>
      <c r="CS14" s="231" t="str">
        <f>CI14*Refining!$F$7</f>
        <v>9</v>
      </c>
      <c r="CT14" s="231" t="str">
        <f>CJ14*Refining!$F$8</f>
        <v>5,938</v>
      </c>
      <c r="CU14" s="231" t="str">
        <f>CK14*Refining!$F$9</f>
        <v>0</v>
      </c>
      <c r="CV14" s="231" t="str">
        <f>CL14*Refining!$F$10</f>
        <v>0</v>
      </c>
      <c r="CW14" s="231" t="str">
        <f>CM14*Refining!$F$11</f>
        <v>0</v>
      </c>
      <c r="CX14" s="231" t="str">
        <f>CN14*Refining!$F$12</f>
        <v>2,639</v>
      </c>
      <c r="CY14" s="248" t="str">
        <f t="shared" ref="CY14:DR14" si="55">IF(CE14 = 0, "", CE14)</f>
        <v>3,086</v>
      </c>
      <c r="CZ14" s="249" t="str">
        <f t="shared" si="55"/>
        <v>70</v>
      </c>
      <c r="DA14" s="249" t="str">
        <f t="shared" si="55"/>
        <v>27</v>
      </c>
      <c r="DB14" s="245" t="str">
        <f t="shared" si="55"/>
        <v/>
      </c>
      <c r="DC14" s="245" t="str">
        <f t="shared" si="55"/>
        <v>5</v>
      </c>
      <c r="DD14" s="249" t="str">
        <f t="shared" si="55"/>
        <v>475</v>
      </c>
      <c r="DE14" s="245" t="str">
        <f t="shared" si="55"/>
        <v/>
      </c>
      <c r="DF14" s="245" t="str">
        <f t="shared" si="55"/>
        <v/>
      </c>
      <c r="DG14" s="245" t="str">
        <f t="shared" si="55"/>
        <v/>
      </c>
      <c r="DH14" s="548" t="str">
        <f t="shared" si="55"/>
        <v>1,900</v>
      </c>
      <c r="DI14" s="248" t="str">
        <f t="shared" si="55"/>
        <v>5,510</v>
      </c>
      <c r="DJ14" s="249" t="str">
        <f t="shared" si="55"/>
        <v>219</v>
      </c>
      <c r="DK14" s="249" t="str">
        <f t="shared" si="55"/>
        <v>113</v>
      </c>
      <c r="DL14" s="245" t="str">
        <f t="shared" si="55"/>
        <v/>
      </c>
      <c r="DM14" s="249" t="str">
        <f t="shared" si="55"/>
        <v>9</v>
      </c>
      <c r="DN14" s="249" t="str">
        <f t="shared" si="55"/>
        <v>5,938</v>
      </c>
      <c r="DO14" s="245" t="str">
        <f t="shared" si="55"/>
        <v/>
      </c>
      <c r="DP14" s="245" t="str">
        <f t="shared" si="55"/>
        <v/>
      </c>
      <c r="DQ14" s="245" t="str">
        <f t="shared" si="55"/>
        <v/>
      </c>
      <c r="DR14" s="548" t="str">
        <f t="shared" si="55"/>
        <v>2,639</v>
      </c>
      <c r="DS14" s="248" t="str">
        <f t="shared" si="15"/>
        <v>5,563</v>
      </c>
      <c r="DT14" s="249" t="str">
        <f t="shared" si="16"/>
        <v>14,426</v>
      </c>
      <c r="DU14" s="225" t="str">
        <f>CY14*'Ores &amp; Ingots'!$C$3+CZ14*'Ores &amp; Ingots'!$C$4+DA14*'Ores &amp; Ingots'!$C$5+DB14*'Ores &amp; Ingots'!$C$6+DC14*'Ores &amp; Ingots'!$C$7+DD14*'Ores &amp; Ingots'!$C$8+DE14*'Ores &amp; Ingots'!$C$9+DF14*'Ores &amp; Ingots'!$C$10+DG14*'Ores &amp; Ingots'!$C$11+DH14*'Ores &amp; Ingots'!$C$12</f>
        <v>1,153</v>
      </c>
      <c r="DV14" s="225" t="str">
        <f>DI14*'Ores &amp; Ingots'!$B$3+DJ14*'Ores &amp; Ingots'!$B$4+DK14*'Ores &amp; Ingots'!$B$5+DL14*'Ores &amp; Ingots'!$B$6+DM14*'Ores &amp; Ingots'!$B$7+DN14*'Ores &amp; Ingots'!$B$8+DO14*'Ores &amp; Ingots'!$B$9+DP14*'Ores &amp; Ingots'!$B$10+DQ14*'Ores &amp; Ingots'!$B$11+DR14*'Ores &amp; Ingots'!$B$12</f>
        <v>5,338</v>
      </c>
      <c r="DW14" s="249" t="str">
        <f>CY14*Refining!$G$3+CZ14*Refining!$G$4+DA14*Refining!$G$5+DB14*Refining!$G$6+DC14*Refining!$G$7+DD14*Refining!$G$8+DE14*Refining!$G$9+DF14*Refining!$G$10+DG14*Refining!$G$11+DH14*Refining!$G$12</f>
        <v>5,669</v>
      </c>
      <c r="DX14" s="249" t="str">
        <f t="shared" si="17"/>
        <v>881,849</v>
      </c>
      <c r="DY14" s="250" t="str">
        <f t="shared" si="18"/>
        <v>0.8818</v>
      </c>
      <c r="DZ14" s="248" t="str">
        <f t="shared" si="19"/>
        <v>5,946</v>
      </c>
      <c r="EA14" s="251" t="str">
        <f t="shared" ref="EA14:EB14" si="56">DZ14/60</f>
        <v>99.1</v>
      </c>
      <c r="EB14" s="251" t="str">
        <f t="shared" si="56"/>
        <v>1.7</v>
      </c>
      <c r="EC14" s="543" t="str">
        <f t="shared" si="21"/>
        <v>0.07</v>
      </c>
      <c r="ED14" s="248" t="str">
        <f t="shared" si="22"/>
        <v>919,493</v>
      </c>
      <c r="EE14" s="251" t="str">
        <f t="shared" ref="EE14:EF14" si="57">ED14/1000</f>
        <v>919.5</v>
      </c>
      <c r="EF14" s="252" t="str">
        <f t="shared" si="57"/>
        <v>0.92</v>
      </c>
      <c r="EG14" s="544" t="str">
        <f t="shared" si="24"/>
        <v>0.9195</v>
      </c>
      <c r="EH14" s="225" t="s">
        <v>12</v>
      </c>
    </row>
    <row r="15">
      <c r="A15" s="33"/>
      <c r="B15" s="226" t="s">
        <v>918</v>
      </c>
      <c r="C15" s="227" t="s">
        <v>886</v>
      </c>
      <c r="D15" s="227">
        <v>4.0</v>
      </c>
      <c r="E15" s="227">
        <v>2.0</v>
      </c>
      <c r="F15" s="227">
        <v>1.0</v>
      </c>
      <c r="G15" s="253" t="str">
        <f t="shared" si="5"/>
        <v>125.0</v>
      </c>
      <c r="H15" s="254">
        <v>40.0</v>
      </c>
      <c r="I15" s="254">
        <v>40.0</v>
      </c>
      <c r="J15" s="254" t="str">
        <f>H15/Main!$D$9</f>
        <v>40</v>
      </c>
      <c r="K15" s="254" t="str">
        <f>I15/Main!$D$10</f>
        <v>40</v>
      </c>
      <c r="L15" s="254" t="str">
        <f t="shared" si="6"/>
        <v>1</v>
      </c>
      <c r="M15" s="254">
        <v>1.0</v>
      </c>
      <c r="N15" s="255"/>
      <c r="O15" s="255"/>
      <c r="P15" s="256">
        <v>120000.0</v>
      </c>
      <c r="Q15" s="256"/>
      <c r="R15" s="255"/>
      <c r="S15" s="257"/>
      <c r="T15" s="257"/>
      <c r="U15" s="255"/>
      <c r="V15" s="255"/>
      <c r="W15" s="255"/>
      <c r="X15" s="255"/>
      <c r="Y15" s="255"/>
      <c r="Z15" s="255"/>
      <c r="AA15" s="255"/>
      <c r="AB15" s="255"/>
      <c r="AC15" s="258" t="s">
        <v>913</v>
      </c>
      <c r="AD15" s="234">
        <v>4.0</v>
      </c>
      <c r="AE15" s="234">
        <v>0.0</v>
      </c>
      <c r="AF15" s="234">
        <v>0.0</v>
      </c>
      <c r="AG15" s="234">
        <v>1.0</v>
      </c>
      <c r="AH15" s="234">
        <v>10.0</v>
      </c>
      <c r="AI15" s="234">
        <v>0.0</v>
      </c>
      <c r="AJ15" s="234">
        <v>0.0</v>
      </c>
      <c r="AK15" s="234">
        <v>2.0</v>
      </c>
      <c r="AL15" s="234">
        <v>0.0</v>
      </c>
      <c r="AM15" s="235">
        <v>64.0</v>
      </c>
      <c r="AN15" s="234">
        <v>0.0</v>
      </c>
      <c r="AO15" s="234">
        <v>0.0</v>
      </c>
      <c r="AP15" s="234">
        <v>0.0</v>
      </c>
      <c r="AQ15" s="234">
        <v>0.0</v>
      </c>
      <c r="AR15" s="234">
        <v>0.0</v>
      </c>
      <c r="AS15" s="234">
        <v>0.0</v>
      </c>
      <c r="AT15" s="234">
        <v>0.0</v>
      </c>
      <c r="AU15" s="234">
        <v>0.0</v>
      </c>
      <c r="AV15" s="234">
        <v>0.0</v>
      </c>
      <c r="AW15" s="234">
        <v>0.0</v>
      </c>
      <c r="AX15" s="234">
        <v>0.0</v>
      </c>
      <c r="AY15" s="239" t="str">
        <f t="shared" ref="AY15:BS15" si="58">IF(AD15 = 0, "", AD15)</f>
        <v>4</v>
      </c>
      <c r="AZ15" s="227" t="str">
        <f t="shared" si="58"/>
        <v/>
      </c>
      <c r="BA15" s="227" t="str">
        <f t="shared" si="58"/>
        <v/>
      </c>
      <c r="BB15" s="225" t="str">
        <f t="shared" si="58"/>
        <v>1</v>
      </c>
      <c r="BC15" s="225" t="str">
        <f t="shared" si="58"/>
        <v>10</v>
      </c>
      <c r="BD15" s="227" t="str">
        <f t="shared" si="58"/>
        <v/>
      </c>
      <c r="BE15" s="227" t="str">
        <f t="shared" si="58"/>
        <v/>
      </c>
      <c r="BF15" s="225" t="str">
        <f t="shared" si="58"/>
        <v>2</v>
      </c>
      <c r="BG15" s="227" t="str">
        <f t="shared" si="58"/>
        <v/>
      </c>
      <c r="BH15" s="309" t="str">
        <f t="shared" si="58"/>
        <v>64</v>
      </c>
      <c r="BI15" s="227" t="str">
        <f t="shared" si="58"/>
        <v/>
      </c>
      <c r="BJ15" s="227" t="str">
        <f t="shared" si="58"/>
        <v/>
      </c>
      <c r="BK15" s="227" t="str">
        <f t="shared" si="58"/>
        <v/>
      </c>
      <c r="BL15" s="227" t="str">
        <f t="shared" si="58"/>
        <v/>
      </c>
      <c r="BM15" s="227" t="str">
        <f t="shared" si="58"/>
        <v/>
      </c>
      <c r="BN15" s="227" t="str">
        <f t="shared" si="58"/>
        <v/>
      </c>
      <c r="BO15" s="227" t="str">
        <f t="shared" si="58"/>
        <v/>
      </c>
      <c r="BP15" s="227" t="str">
        <f t="shared" si="58"/>
        <v/>
      </c>
      <c r="BQ15" s="227" t="str">
        <f t="shared" si="58"/>
        <v/>
      </c>
      <c r="BR15" s="227" t="str">
        <f t="shared" si="58"/>
        <v/>
      </c>
      <c r="BS15" s="238" t="str">
        <f t="shared" si="58"/>
        <v/>
      </c>
      <c r="BT15" s="239" t="str">
        <f>$AY15*Assembly!Y$4+$AZ15*Assembly!Y$5+$BA15*Assembly!Y$6+$BB15*Assembly!Y$7+$BC15*Assembly!Y$8+$BD15*Assembly!Y$9+$BE15*Assembly!Y$10+$BF15*Assembly!Y$11+$BG15*Assembly!Y$12+$BH15*Assembly!Y$13+$BI15*Assembly!Y$14+$BJ15*Assembly!Y$15+$BK15*Assembly!Y$16+$BL15*Assembly!Y$17+$BM15*Assembly!Y$18+$BN15*Assembly!Y$19+$BO15*Assembly!Y$20+$BP15*Assembly!Y$21+$BQ15*Assembly!Y$22+$BR15*Assembly!Y$23+$BS15*Assembly!Y$24</f>
        <v>697</v>
      </c>
      <c r="BU15" s="225" t="str">
        <f t="shared" si="8"/>
        <v>6</v>
      </c>
      <c r="BV15" s="225" t="str">
        <f>$AY15*Assembly!AC$4+$AZ15*Assembly!AC$5+$BA15*Assembly!AC$6+$BB15*Assembly!AC$7+$BC15*Assembly!AC$8+$BD15*Assembly!AC$9+$BE15*Assembly!AC$10+$BF15*Assembly!AC$11+$BG15*Assembly!AC$12+$BH15*Assembly!AC$13+$BI15*Assembly!AC$14+$BJ15*Assembly!AC$15+$BK15*Assembly!AC$16+$BL15*Assembly!AC$17+$BM15*Assembly!AC$18+$BN15*Assembly!AC$19+$BO15*Assembly!AC$20+$BP15*Assembly!AC$21+$BQ15*Assembly!AC$22+$BR15*Assembly!AC$23+$BS15*Assembly!AC$24</f>
        <v>826</v>
      </c>
      <c r="BW15" s="240" t="str">
        <f t="shared" si="9"/>
        <v>1.18</v>
      </c>
      <c r="BX15" s="241" t="str">
        <f t="shared" si="10"/>
        <v>7</v>
      </c>
      <c r="BY15" s="242" t="str">
        <f t="shared" si="11"/>
        <v>148.0</v>
      </c>
      <c r="BZ15" s="296" t="str">
        <f t="shared" si="46"/>
        <v>172 W</v>
      </c>
      <c r="CA15" s="225" t="str">
        <f>$AY15*Assembly!X$4+$AZ15*Assembly!X$5+$BA15*Assembly!X$6+$BB15*Assembly!X$7+$BC15*Assembly!X$8+$BD15*Assembly!X$9+$BE15*Assembly!X$10+$BF15*Assembly!X$11+$BG15*Assembly!X$12+$BH15*Assembly!X$13+$BI15*Assembly!X$14+$BJ15*Assembly!X$15+$BK15*Assembly!X$16+$BL15*Assembly!X$17+$BM15*Assembly!X$18+$BN15*Assembly!X$19+$BO15*Assembly!X$20+$BP15*Assembly!X$21+$BQ15*Assembly!X$22+$BR15*Assembly!X$23+$BS15*Assembly!X$24</f>
        <v>687</v>
      </c>
      <c r="CB15" s="225" t="str">
        <f t="shared" si="12"/>
        <v>106,867</v>
      </c>
      <c r="CC15" s="223" t="str">
        <f t="shared" si="13"/>
        <v>0.1069</v>
      </c>
      <c r="CD15" s="243" t="str">
        <f>$AY15*Assembly!AB$4+$AZ15*Assembly!AB$5+$BA15*Assembly!AB$6+$BB15*Assembly!AB$7+$BC15*Assembly!AB$8+$BD15*Assembly!AB$9+$BE15*Assembly!AB$10+$BF15*Assembly!AB$11+$BG15*Assembly!AB$12+$BH15*Assembly!AB$13+$BI15*Assembly!AB$14+$BJ15*Assembly!AB$15+$BK15*Assembly!AB$16+$BL15*Assembly!AB$17+$BM15*Assembly!AB$18+$BN15*Assembly!AB$19+$BO15*Assembly!AB$20+$BP15*Assembly!AB$21+$BQ15*Assembly!AB$22+$BR15*Assembly!AB$23+$BS15*Assembly!AB$24</f>
        <v>1,352</v>
      </c>
      <c r="CE15" s="256" t="str">
        <f>$AY15*Assembly!M$4+$AZ15*Assembly!M$5+$BA15*Assembly!M$6+$BB15*Assembly!M$7+$BC15*Assembly!M$8+$BD15*Assembly!M$9+$BE15*Assembly!M$10+$BF15*Assembly!M$11+$BG15*Assembly!M$12+$BH15*Assembly!M$13+$BI15*Assembly!M$14+$BJ15*Assembly!M$15+$BK15*Assembly!M$16+$BL15*Assembly!M$17+$BM15*Assembly!M$18+$BN15*Assembly!M$19+$BO15*Assembly!M$20+$BP15*Assembly!M$21+$BQ15*Assembly!M$22+$BR15*Assembly!M$23+$BS15*Assembly!M$24</f>
        <v>215</v>
      </c>
      <c r="CF15" s="256" t="str">
        <f>$AY15*Assembly!N$4+$AZ15*Assembly!N$5+$BA15*Assembly!N$6+$BB15*Assembly!N$7+$BC15*Assembly!N$8+$BD15*Assembly!N$9+$BE15*Assembly!N$10+$BF15*Assembly!N$11+$BG15*Assembly!N$12+$BH15*Assembly!N$13+$BI15*Assembly!N$14+$BJ15*Assembly!N$15+$BK15*Assembly!N$16+$BL15*Assembly!N$17+$BM15*Assembly!N$18+$BN15*Assembly!N$19+$BO15*Assembly!N$20+$BP15*Assembly!N$21+$BQ15*Assembly!N$22+$BR15*Assembly!N$23+$BS15*Assembly!N$24</f>
        <v>640</v>
      </c>
      <c r="CG15" s="256" t="str">
        <f>$AY15*Assembly!O$4+$AZ15*Assembly!O$5+$BA15*Assembly!O$6+$BB15*Assembly!O$7+$BC15*Assembly!O$8+$BD15*Assembly!O$9+$BE15*Assembly!O$10+$BF15*Assembly!O$11+$BG15*Assembly!O$12+$BH15*Assembly!O$13+$BI15*Assembly!O$14+$BJ15*Assembly!O$15+$BK15*Assembly!O$16+$BL15*Assembly!O$17+$BM15*Assembly!O$18+$BN15*Assembly!O$19+$BO15*Assembly!O$20+$BP15*Assembly!O$21+$BQ15*Assembly!O$22+$BR15*Assembly!O$23+$BS15*Assembly!O$24</f>
        <v>0</v>
      </c>
      <c r="CH15" s="254" t="str">
        <f>$AY15*Assembly!P$4+$AZ15*Assembly!P$5+$BA15*Assembly!P$6+$BB15*Assembly!P$7+$BC15*Assembly!P$8+$BD15*Assembly!P$9+$BE15*Assembly!P$10+$BF15*Assembly!P$11+$BG15*Assembly!P$12+$BH15*Assembly!P$13+$BI15*Assembly!P$14+$BJ15*Assembly!P$15+$BK15*Assembly!P$16+$BL15*Assembly!P$17+$BM15*Assembly!P$18+$BN15*Assembly!P$19+$BO15*Assembly!P$20+$BP15*Assembly!P$21+$BQ15*Assembly!P$22+$BR15*Assembly!P$23+$BS15*Assembly!P$24</f>
        <v>0</v>
      </c>
      <c r="CI15" s="254" t="str">
        <f>$AY15*Assembly!Q$4+$AZ15*Assembly!Q$5+$BA15*Assembly!Q$6+$BB15*Assembly!Q$7+$BC15*Assembly!Q$8+$BD15*Assembly!Q$9+$BE15*Assembly!Q$10+$BF15*Assembly!Q$11+$BG15*Assembly!Q$12+$BH15*Assembly!Q$13+$BI15*Assembly!Q$14+$BJ15*Assembly!Q$15+$BK15*Assembly!Q$16+$BL15*Assembly!Q$17+$BM15*Assembly!Q$18+$BN15*Assembly!Q$19+$BO15*Assembly!Q$20+$BP15*Assembly!Q$21+$BQ15*Assembly!Q$22+$BR15*Assembly!Q$23+$BS15*Assembly!Q$24</f>
        <v>512.4</v>
      </c>
      <c r="CJ15" s="256" t="str">
        <f>$AY15*Assembly!R$4+$AZ15*Assembly!R$5+$BA15*Assembly!R$6+$BB15*Assembly!R$7+$BC15*Assembly!R$8+$BD15*Assembly!R$9+$BE15*Assembly!R$10+$BF15*Assembly!R$11+$BG15*Assembly!R$12+$BH15*Assembly!R$13+$BI15*Assembly!R$14+$BJ15*Assembly!R$15+$BK15*Assembly!R$16+$BL15*Assembly!R$17+$BM15*Assembly!R$18+$BN15*Assembly!R$19+$BO15*Assembly!R$20+$BP15*Assembly!R$21+$BQ15*Assembly!R$22+$BR15*Assembly!R$23+$BS15*Assembly!R$24</f>
        <v>0</v>
      </c>
      <c r="CK15" s="254" t="str">
        <f>$AY15*Assembly!S$4+$AZ15*Assembly!S$5+$BA15*Assembly!S$6+$BB15*Assembly!S$7+$BC15*Assembly!S$8+$BD15*Assembly!S$9+$BE15*Assembly!S$10+$BF15*Assembly!S$11+$BG15*Assembly!S$12+$BH15*Assembly!S$13+$BI15*Assembly!S$14+$BJ15*Assembly!S$15+$BK15*Assembly!S$16+$BL15*Assembly!S$17+$BM15*Assembly!S$18+$BN15*Assembly!S$19+$BO15*Assembly!S$20+$BP15*Assembly!S$21+$BQ15*Assembly!S$22+$BR15*Assembly!S$23+$BS15*Assembly!S$24</f>
        <v>0</v>
      </c>
      <c r="CL15" s="254" t="str">
        <f>$AY15*Assembly!T$4+$AZ15*Assembly!T$5+$BA15*Assembly!T$6+$BB15*Assembly!T$7+$BC15*Assembly!T$8+$BD15*Assembly!T$9+$BE15*Assembly!T$10+$BF15*Assembly!T$11+$BG15*Assembly!T$12+$BH15*Assembly!T$13+$BI15*Assembly!T$14+$BJ15*Assembly!T$15+$BK15*Assembly!T$16+$BL15*Assembly!T$17+$BM15*Assembly!T$18+$BN15*Assembly!T$19+$BO15*Assembly!T$20+$BP15*Assembly!T$21+$BQ15*Assembly!T$22+$BR15*Assembly!T$23+$BS15*Assembly!T$24</f>
        <v>0</v>
      </c>
      <c r="CM15" s="254" t="str">
        <f>$AY15*Assembly!U$4+$AZ15*Assembly!U$5+$BA15*Assembly!U$6+$BB15*Assembly!U$7+$BC15*Assembly!U$8+$BD15*Assembly!U$9+$BE15*Assembly!U$10+$BF15*Assembly!U$11+$BG15*Assembly!U$12+$BH15*Assembly!U$13+$BI15*Assembly!U$14+$BJ15*Assembly!U$15+$BK15*Assembly!U$16+$BL15*Assembly!U$17+$BM15*Assembly!U$18+$BN15*Assembly!U$19+$BO15*Assembly!U$20+$BP15*Assembly!U$21+$BQ15*Assembly!U$22+$BR15*Assembly!U$23+$BS15*Assembly!U$24</f>
        <v>0</v>
      </c>
      <c r="CN15" s="256" t="str">
        <f>$AY15*Assembly!V$4+$AZ15*Assembly!V$5+$BA15*Assembly!V$6+$BB15*Assembly!V$7+$BC15*Assembly!V$8+$BD15*Assembly!V$9+$BE15*Assembly!V$10+$BF15*Assembly!V$11+$BG15*Assembly!V$12+$BH15*Assembly!V$13+$BI15*Assembly!V$14+$BJ15*Assembly!V$15+$BK15*Assembly!V$16+$BL15*Assembly!V$17+$BM15*Assembly!V$18+$BN15*Assembly!V$19+$BO15*Assembly!V$20+$BP15*Assembly!V$21+$BQ15*Assembly!V$22+$BR15*Assembly!V$23+$BS15*Assembly!V$24</f>
        <v>0</v>
      </c>
      <c r="CO15" s="256" t="str">
        <f>CE15*Refining!$F$3</f>
        <v>384</v>
      </c>
      <c r="CP15" s="256" t="str">
        <f>CF15*Refining!$F$4</f>
        <v>2,000</v>
      </c>
      <c r="CQ15" s="256" t="str">
        <f>CG15*Refining!$F$5</f>
        <v>0</v>
      </c>
      <c r="CR15" s="256" t="str">
        <f>CH15*Refining!$F$6</f>
        <v>0</v>
      </c>
      <c r="CS15" s="256" t="str">
        <f>CI15*Refining!$F$7</f>
        <v>915</v>
      </c>
      <c r="CT15" s="256" t="str">
        <f>CJ15*Refining!$F$8</f>
        <v>0</v>
      </c>
      <c r="CU15" s="256" t="str">
        <f>CK15*Refining!$F$9</f>
        <v>0</v>
      </c>
      <c r="CV15" s="256" t="str">
        <f>CL15*Refining!$F$10</f>
        <v>0</v>
      </c>
      <c r="CW15" s="256" t="str">
        <f>CM15*Refining!$F$11</f>
        <v>0</v>
      </c>
      <c r="CX15" s="256" t="str">
        <f>CN15*Refining!$F$12</f>
        <v>0</v>
      </c>
      <c r="CY15" s="248" t="str">
        <f t="shared" ref="CY15:DR15" si="59">IF(CE15 = 0, "", CE15)</f>
        <v>215</v>
      </c>
      <c r="CZ15" s="249" t="str">
        <f t="shared" si="59"/>
        <v>640</v>
      </c>
      <c r="DA15" s="245" t="str">
        <f t="shared" si="59"/>
        <v/>
      </c>
      <c r="DB15" s="245" t="str">
        <f t="shared" si="59"/>
        <v/>
      </c>
      <c r="DC15" s="245" t="str">
        <f t="shared" si="59"/>
        <v>512.4</v>
      </c>
      <c r="DD15" s="245" t="str">
        <f t="shared" si="59"/>
        <v/>
      </c>
      <c r="DE15" s="245" t="str">
        <f t="shared" si="59"/>
        <v/>
      </c>
      <c r="DF15" s="245" t="str">
        <f t="shared" si="59"/>
        <v/>
      </c>
      <c r="DG15" s="245" t="str">
        <f t="shared" si="59"/>
        <v/>
      </c>
      <c r="DH15" s="246" t="str">
        <f t="shared" si="59"/>
        <v/>
      </c>
      <c r="DI15" s="248" t="str">
        <f t="shared" si="59"/>
        <v>384</v>
      </c>
      <c r="DJ15" s="249" t="str">
        <f t="shared" si="59"/>
        <v>2,000</v>
      </c>
      <c r="DK15" s="245" t="str">
        <f t="shared" si="59"/>
        <v/>
      </c>
      <c r="DL15" s="245" t="str">
        <f t="shared" si="59"/>
        <v/>
      </c>
      <c r="DM15" s="249" t="str">
        <f t="shared" si="59"/>
        <v>915</v>
      </c>
      <c r="DN15" s="245" t="str">
        <f t="shared" si="59"/>
        <v/>
      </c>
      <c r="DO15" s="245" t="str">
        <f t="shared" si="59"/>
        <v/>
      </c>
      <c r="DP15" s="245" t="str">
        <f t="shared" si="59"/>
        <v/>
      </c>
      <c r="DQ15" s="245" t="str">
        <f t="shared" si="59"/>
        <v/>
      </c>
      <c r="DR15" s="246" t="str">
        <f t="shared" si="59"/>
        <v/>
      </c>
      <c r="DS15" s="248" t="str">
        <f t="shared" si="15"/>
        <v>1,367</v>
      </c>
      <c r="DT15" s="249" t="str">
        <f t="shared" si="16"/>
        <v>3,299</v>
      </c>
      <c r="DU15" s="225" t="str">
        <f>CY15*'Ores &amp; Ingots'!$C$3+CZ15*'Ores &amp; Ingots'!$C$4+DA15*'Ores &amp; Ingots'!$C$5+DB15*'Ores &amp; Ingots'!$C$6+DC15*'Ores &amp; Ingots'!$C$7+DD15*'Ores &amp; Ingots'!$C$8+DE15*'Ores &amp; Ingots'!$C$9+DF15*'Ores &amp; Ingots'!$C$10+DG15*'Ores &amp; Ingots'!$C$11+DH15*'Ores &amp; Ingots'!$C$12</f>
        <v>319</v>
      </c>
      <c r="DV15" s="225" t="str">
        <f>DI15*'Ores &amp; Ingots'!$B$3+DJ15*'Ores &amp; Ingots'!$B$4+DK15*'Ores &amp; Ingots'!$B$5+DL15*'Ores &amp; Ingots'!$B$6+DM15*'Ores &amp; Ingots'!$B$7+DN15*'Ores &amp; Ingots'!$B$8+DO15*'Ores &amp; Ingots'!$B$9+DP15*'Ores &amp; Ingots'!$B$10+DQ15*'Ores &amp; Ingots'!$B$11+DR15*'Ores &amp; Ingots'!$B$12</f>
        <v>1,221</v>
      </c>
      <c r="DW15" s="249" t="str">
        <f>CY15*Refining!$G$3+CZ15*Refining!$G$4+DA15*Refining!$G$5+DB15*Refining!$G$6+DC15*Refining!$G$7+DD15*Refining!$G$8+DE15*Refining!$G$9+DF15*Refining!$G$10+DG15*Refining!$G$11+DH15*Refining!$G$12</f>
        <v>3,514</v>
      </c>
      <c r="DX15" s="249" t="str">
        <f t="shared" si="17"/>
        <v>546,622</v>
      </c>
      <c r="DY15" s="250" t="str">
        <f t="shared" si="18"/>
        <v>0.5466</v>
      </c>
      <c r="DZ15" s="248" t="str">
        <f t="shared" si="19"/>
        <v>4,241</v>
      </c>
      <c r="EA15" s="251" t="str">
        <f t="shared" ref="EA15:EB15" si="60">DZ15/60</f>
        <v>70.7</v>
      </c>
      <c r="EB15" s="251" t="str">
        <f t="shared" si="60"/>
        <v>1.2</v>
      </c>
      <c r="EC15" s="543" t="str">
        <f t="shared" si="21"/>
        <v>0.05</v>
      </c>
      <c r="ED15" s="248" t="str">
        <f t="shared" si="22"/>
        <v>653,488</v>
      </c>
      <c r="EE15" s="251" t="str">
        <f t="shared" ref="EE15:EF15" si="61">ED15/1000</f>
        <v>653.5</v>
      </c>
      <c r="EF15" s="252" t="str">
        <f t="shared" si="61"/>
        <v>0.65</v>
      </c>
      <c r="EG15" s="544" t="str">
        <f t="shared" si="24"/>
        <v>0.6535</v>
      </c>
      <c r="EH15" s="225">
        <v>146.0</v>
      </c>
    </row>
    <row r="16" hidden="1">
      <c r="A16" s="33"/>
      <c r="B16" s="226" t="s">
        <v>918</v>
      </c>
      <c r="C16" s="227" t="s">
        <v>885</v>
      </c>
      <c r="D16" s="227">
        <v>10.0</v>
      </c>
      <c r="E16" s="227">
        <v>5.0</v>
      </c>
      <c r="F16" s="227">
        <v>1.0</v>
      </c>
      <c r="G16" s="228" t="str">
        <f t="shared" si="5"/>
        <v>6.3</v>
      </c>
      <c r="H16" s="229">
        <v>40.0</v>
      </c>
      <c r="I16" s="229">
        <v>40.0</v>
      </c>
      <c r="J16" s="229" t="str">
        <f>H16/Main!$D$9</f>
        <v>40</v>
      </c>
      <c r="K16" s="229" t="str">
        <f>I16/Main!$D$10</f>
        <v>40</v>
      </c>
      <c r="L16" s="229" t="str">
        <f t="shared" si="6"/>
        <v>1</v>
      </c>
      <c r="M16" s="229">
        <v>1.0</v>
      </c>
      <c r="N16" s="230"/>
      <c r="O16" s="230"/>
      <c r="P16" s="231">
        <v>30000.0</v>
      </c>
      <c r="Q16" s="231"/>
      <c r="R16" s="230"/>
      <c r="S16" s="232"/>
      <c r="T16" s="232"/>
      <c r="U16" s="230"/>
      <c r="V16" s="230"/>
      <c r="W16" s="230"/>
      <c r="X16" s="230"/>
      <c r="Y16" s="230"/>
      <c r="Z16" s="230"/>
      <c r="AA16" s="230"/>
      <c r="AB16" s="230"/>
      <c r="AC16" s="233"/>
      <c r="AD16" s="234">
        <v>2.0</v>
      </c>
      <c r="AE16" s="234">
        <v>0.0</v>
      </c>
      <c r="AF16" s="234">
        <v>0.0</v>
      </c>
      <c r="AG16" s="234">
        <v>0.0</v>
      </c>
      <c r="AH16" s="234">
        <v>2.0</v>
      </c>
      <c r="AI16" s="234">
        <v>4.0</v>
      </c>
      <c r="AJ16" s="234">
        <v>0.0</v>
      </c>
      <c r="AK16" s="234">
        <v>1.0</v>
      </c>
      <c r="AL16" s="234">
        <v>0.0</v>
      </c>
      <c r="AM16" s="235">
        <v>16.0</v>
      </c>
      <c r="AN16" s="234">
        <v>0.0</v>
      </c>
      <c r="AO16" s="234">
        <v>0.0</v>
      </c>
      <c r="AP16" s="234">
        <v>1.0</v>
      </c>
      <c r="AQ16" s="234">
        <v>0.0</v>
      </c>
      <c r="AR16" s="234">
        <v>0.0</v>
      </c>
      <c r="AS16" s="234">
        <v>0.0</v>
      </c>
      <c r="AT16" s="234">
        <v>0.0</v>
      </c>
      <c r="AU16" s="234">
        <v>0.0</v>
      </c>
      <c r="AV16" s="234">
        <v>0.0</v>
      </c>
      <c r="AW16" s="234">
        <v>0.0</v>
      </c>
      <c r="AX16" s="234">
        <v>0.0</v>
      </c>
      <c r="AY16" s="239" t="str">
        <f t="shared" ref="AY16:BS16" si="62">IF(AD16 = 0, "", AD16)</f>
        <v>2</v>
      </c>
      <c r="AZ16" s="227" t="str">
        <f t="shared" si="62"/>
        <v/>
      </c>
      <c r="BA16" s="227" t="str">
        <f t="shared" si="62"/>
        <v/>
      </c>
      <c r="BB16" s="227" t="str">
        <f t="shared" si="62"/>
        <v/>
      </c>
      <c r="BC16" s="225" t="str">
        <f t="shared" si="62"/>
        <v>2</v>
      </c>
      <c r="BD16" s="225" t="str">
        <f t="shared" si="62"/>
        <v>4</v>
      </c>
      <c r="BE16" s="227" t="str">
        <f t="shared" si="62"/>
        <v/>
      </c>
      <c r="BF16" s="225" t="str">
        <f t="shared" si="62"/>
        <v>1</v>
      </c>
      <c r="BG16" s="227" t="str">
        <f t="shared" si="62"/>
        <v/>
      </c>
      <c r="BH16" s="309" t="str">
        <f t="shared" si="62"/>
        <v>16</v>
      </c>
      <c r="BI16" s="227" t="str">
        <f t="shared" si="62"/>
        <v/>
      </c>
      <c r="BJ16" s="227" t="str">
        <f t="shared" si="62"/>
        <v/>
      </c>
      <c r="BK16" s="225" t="str">
        <f t="shared" si="62"/>
        <v>1</v>
      </c>
      <c r="BL16" s="227" t="str">
        <f t="shared" si="62"/>
        <v/>
      </c>
      <c r="BM16" s="227" t="str">
        <f t="shared" si="62"/>
        <v/>
      </c>
      <c r="BN16" s="227" t="str">
        <f t="shared" si="62"/>
        <v/>
      </c>
      <c r="BO16" s="227" t="str">
        <f t="shared" si="62"/>
        <v/>
      </c>
      <c r="BP16" s="227" t="str">
        <f t="shared" si="62"/>
        <v/>
      </c>
      <c r="BQ16" s="227" t="str">
        <f t="shared" si="62"/>
        <v/>
      </c>
      <c r="BR16" s="227" t="str">
        <f t="shared" si="62"/>
        <v/>
      </c>
      <c r="BS16" s="238" t="str">
        <f t="shared" si="62"/>
        <v/>
      </c>
      <c r="BT16" s="239" t="str">
        <f>$AY16*Assembly!Y$4+$AZ16*Assembly!Y$5+$BA16*Assembly!Y$6+$BB16*Assembly!Y$7+$BC16*Assembly!Y$8+$BD16*Assembly!Y$9+$BE16*Assembly!Y$10+$BF16*Assembly!Y$11+$BG16*Assembly!Y$12+$BH16*Assembly!Y$13+$BI16*Assembly!Y$14+$BJ16*Assembly!Y$15+$BK16*Assembly!Y$16+$BL16*Assembly!Y$17+$BM16*Assembly!Y$18+$BN16*Assembly!Y$19+$BO16*Assembly!Y$20+$BP16*Assembly!Y$21+$BQ16*Assembly!Y$22+$BR16*Assembly!Y$23+$BS16*Assembly!Y$24</f>
        <v>223</v>
      </c>
      <c r="BU16" s="225" t="str">
        <f t="shared" si="8"/>
        <v>36</v>
      </c>
      <c r="BV16" s="225" t="str">
        <f>$AY16*Assembly!AC$4+$AZ16*Assembly!AC$5+$BA16*Assembly!AC$6+$BB16*Assembly!AC$7+$BC16*Assembly!AC$8+$BD16*Assembly!AC$9+$BE16*Assembly!AC$10+$BF16*Assembly!AC$11+$BG16*Assembly!AC$12+$BH16*Assembly!AC$13+$BI16*Assembly!AC$14+$BJ16*Assembly!AC$15+$BK16*Assembly!AC$16+$BL16*Assembly!AC$17+$BM16*Assembly!AC$18+$BN16*Assembly!AC$19+$BO16*Assembly!AC$20+$BP16*Assembly!AC$21+$BQ16*Assembly!AC$22+$BR16*Assembly!AC$23+$BS16*Assembly!AC$24</f>
        <v>397</v>
      </c>
      <c r="BW16" s="240" t="str">
        <f t="shared" si="9"/>
        <v>1.78</v>
      </c>
      <c r="BX16" s="241" t="str">
        <f t="shared" si="10"/>
        <v>64</v>
      </c>
      <c r="BY16" s="242" t="str">
        <f t="shared" si="11"/>
        <v>11.1</v>
      </c>
      <c r="BZ16" s="296" t="str">
        <f t="shared" si="46"/>
        <v>134 W</v>
      </c>
      <c r="CA16" s="225" t="str">
        <f>$AY16*Assembly!X$4+$AZ16*Assembly!X$5+$BA16*Assembly!X$6+$BB16*Assembly!X$7+$BC16*Assembly!X$8+$BD16*Assembly!X$9+$BE16*Assembly!X$10+$BF16*Assembly!X$11+$BG16*Assembly!X$12+$BH16*Assembly!X$13+$BI16*Assembly!X$14+$BJ16*Assembly!X$15+$BK16*Assembly!X$16+$BL16*Assembly!X$17+$BM16*Assembly!X$18+$BN16*Assembly!X$19+$BO16*Assembly!X$20+$BP16*Assembly!X$21+$BQ16*Assembly!X$22+$BR16*Assembly!X$23+$BS16*Assembly!X$24</f>
        <v>176</v>
      </c>
      <c r="CB16" s="225" t="str">
        <f t="shared" si="12"/>
        <v>27,378</v>
      </c>
      <c r="CC16" s="223" t="str">
        <f t="shared" si="13"/>
        <v>0.0274</v>
      </c>
      <c r="CD16" s="243" t="str">
        <f>$AY16*Assembly!AB$4+$AZ16*Assembly!AB$5+$BA16*Assembly!AB$6+$BB16*Assembly!AB$7+$BC16*Assembly!AB$8+$BD16*Assembly!AB$9+$BE16*Assembly!AB$10+$BF16*Assembly!AB$11+$BG16*Assembly!AB$12+$BH16*Assembly!AB$13+$BI16*Assembly!AB$14+$BJ16*Assembly!AB$15+$BK16*Assembly!AB$16+$BL16*Assembly!AB$17+$BM16*Assembly!AB$18+$BN16*Assembly!AB$19+$BO16*Assembly!AB$20+$BP16*Assembly!AB$21+$BQ16*Assembly!AB$22+$BR16*Assembly!AB$23+$BS16*Assembly!AB$24</f>
        <v>347</v>
      </c>
      <c r="CE16" s="231" t="str">
        <f>$AY16*Assembly!M$4+$AZ16*Assembly!M$5+$BA16*Assembly!M$6+$BB16*Assembly!M$7+$BC16*Assembly!M$8+$BD16*Assembly!M$9+$BE16*Assembly!M$10+$BF16*Assembly!M$11+$BG16*Assembly!M$12+$BH16*Assembly!M$13+$BI16*Assembly!M$14+$BJ16*Assembly!M$15+$BK16*Assembly!M$16+$BL16*Assembly!M$17+$BM16*Assembly!M$18+$BN16*Assembly!M$19+$BO16*Assembly!M$20+$BP16*Assembly!M$21+$BQ16*Assembly!M$22+$BR16*Assembly!M$23+$BS16*Assembly!M$24</f>
        <v>91</v>
      </c>
      <c r="CF16" s="231" t="str">
        <f>$AY16*Assembly!N$4+$AZ16*Assembly!N$5+$BA16*Assembly!N$6+$BB16*Assembly!N$7+$BC16*Assembly!N$8+$BD16*Assembly!N$9+$BE16*Assembly!N$10+$BF16*Assembly!N$11+$BG16*Assembly!N$12+$BH16*Assembly!N$13+$BI16*Assembly!N$14+$BJ16*Assembly!N$15+$BK16*Assembly!N$16+$BL16*Assembly!N$17+$BM16*Assembly!N$18+$BN16*Assembly!N$19+$BO16*Assembly!N$20+$BP16*Assembly!N$21+$BQ16*Assembly!N$22+$BR16*Assembly!N$23+$BS16*Assembly!N$24</f>
        <v>160</v>
      </c>
      <c r="CG16" s="231" t="str">
        <f>$AY16*Assembly!O$4+$AZ16*Assembly!O$5+$BA16*Assembly!O$6+$BB16*Assembly!O$7+$BC16*Assembly!O$8+$BD16*Assembly!O$9+$BE16*Assembly!O$10+$BF16*Assembly!O$11+$BG16*Assembly!O$12+$BH16*Assembly!O$13+$BI16*Assembly!O$14+$BJ16*Assembly!O$15+$BK16*Assembly!O$16+$BL16*Assembly!O$17+$BM16*Assembly!O$18+$BN16*Assembly!O$19+$BO16*Assembly!O$20+$BP16*Assembly!O$21+$BQ16*Assembly!O$22+$BR16*Assembly!O$23+$BS16*Assembly!O$24</f>
        <v>0</v>
      </c>
      <c r="CH16" s="229" t="str">
        <f>$AY16*Assembly!P$4+$AZ16*Assembly!P$5+$BA16*Assembly!P$6+$BB16*Assembly!P$7+$BC16*Assembly!P$8+$BD16*Assembly!P$9+$BE16*Assembly!P$10+$BF16*Assembly!P$11+$BG16*Assembly!P$12+$BH16*Assembly!P$13+$BI16*Assembly!P$14+$BJ16*Assembly!P$15+$BK16*Assembly!P$16+$BL16*Assembly!P$17+$BM16*Assembly!P$18+$BN16*Assembly!P$19+$BO16*Assembly!P$20+$BP16*Assembly!P$21+$BQ16*Assembly!P$22+$BR16*Assembly!P$23+$BS16*Assembly!P$24</f>
        <v>0</v>
      </c>
      <c r="CI16" s="229" t="str">
        <f>$AY16*Assembly!Q$4+$AZ16*Assembly!Q$5+$BA16*Assembly!Q$6+$BB16*Assembly!Q$7+$BC16*Assembly!Q$8+$BD16*Assembly!Q$9+$BE16*Assembly!Q$10+$BF16*Assembly!Q$11+$BG16*Assembly!Q$12+$BH16*Assembly!Q$13+$BI16*Assembly!Q$14+$BJ16*Assembly!Q$15+$BK16*Assembly!Q$16+$BL16*Assembly!Q$17+$BM16*Assembly!Q$18+$BN16*Assembly!Q$19+$BO16*Assembly!Q$20+$BP16*Assembly!Q$21+$BQ16*Assembly!Q$22+$BR16*Assembly!Q$23+$BS16*Assembly!Q$24</f>
        <v>143.2</v>
      </c>
      <c r="CJ16" s="231" t="str">
        <f>$AY16*Assembly!R$4+$AZ16*Assembly!R$5+$BA16*Assembly!R$6+$BB16*Assembly!R$7+$BC16*Assembly!R$8+$BD16*Assembly!R$9+$BE16*Assembly!R$10+$BF16*Assembly!R$11+$BG16*Assembly!R$12+$BH16*Assembly!R$13+$BI16*Assembly!R$14+$BJ16*Assembly!R$15+$BK16*Assembly!R$16+$BL16*Assembly!R$17+$BM16*Assembly!R$18+$BN16*Assembly!R$19+$BO16*Assembly!R$20+$BP16*Assembly!R$21+$BQ16*Assembly!R$22+$BR16*Assembly!R$23+$BS16*Assembly!R$24</f>
        <v>0</v>
      </c>
      <c r="CK16" s="229" t="str">
        <f>$AY16*Assembly!S$4+$AZ16*Assembly!S$5+$BA16*Assembly!S$6+$BB16*Assembly!S$7+$BC16*Assembly!S$8+$BD16*Assembly!S$9+$BE16*Assembly!S$10+$BF16*Assembly!S$11+$BG16*Assembly!S$12+$BH16*Assembly!S$13+$BI16*Assembly!S$14+$BJ16*Assembly!S$15+$BK16*Assembly!S$16+$BL16*Assembly!S$17+$BM16*Assembly!S$18+$BN16*Assembly!S$19+$BO16*Assembly!S$20+$BP16*Assembly!S$21+$BQ16*Assembly!S$22+$BR16*Assembly!S$23+$BS16*Assembly!S$24</f>
        <v>0</v>
      </c>
      <c r="CL16" s="229" t="str">
        <f>$AY16*Assembly!T$4+$AZ16*Assembly!T$5+$BA16*Assembly!T$6+$BB16*Assembly!T$7+$BC16*Assembly!T$8+$BD16*Assembly!T$9+$BE16*Assembly!T$10+$BF16*Assembly!T$11+$BG16*Assembly!T$12+$BH16*Assembly!T$13+$BI16*Assembly!T$14+$BJ16*Assembly!T$15+$BK16*Assembly!T$16+$BL16*Assembly!T$17+$BM16*Assembly!T$18+$BN16*Assembly!T$19+$BO16*Assembly!T$20+$BP16*Assembly!T$21+$BQ16*Assembly!T$22+$BR16*Assembly!T$23+$BS16*Assembly!T$24</f>
        <v>0</v>
      </c>
      <c r="CM16" s="229" t="str">
        <f>$AY16*Assembly!U$4+$AZ16*Assembly!U$5+$BA16*Assembly!U$6+$BB16*Assembly!U$7+$BC16*Assembly!U$8+$BD16*Assembly!U$9+$BE16*Assembly!U$10+$BF16*Assembly!U$11+$BG16*Assembly!U$12+$BH16*Assembly!U$13+$BI16*Assembly!U$14+$BJ16*Assembly!U$15+$BK16*Assembly!U$16+$BL16*Assembly!U$17+$BM16*Assembly!U$18+$BN16*Assembly!U$19+$BO16*Assembly!U$20+$BP16*Assembly!U$21+$BQ16*Assembly!U$22+$BR16*Assembly!U$23+$BS16*Assembly!U$24</f>
        <v>0</v>
      </c>
      <c r="CN16" s="231" t="str">
        <f>$AY16*Assembly!V$4+$AZ16*Assembly!V$5+$BA16*Assembly!V$6+$BB16*Assembly!V$7+$BC16*Assembly!V$8+$BD16*Assembly!V$9+$BE16*Assembly!V$10+$BF16*Assembly!V$11+$BG16*Assembly!V$12+$BH16*Assembly!V$13+$BI16*Assembly!V$14+$BJ16*Assembly!V$15+$BK16*Assembly!V$16+$BL16*Assembly!V$17+$BM16*Assembly!V$18+$BN16*Assembly!V$19+$BO16*Assembly!V$20+$BP16*Assembly!V$21+$BQ16*Assembly!V$22+$BR16*Assembly!V$23+$BS16*Assembly!V$24</f>
        <v>0</v>
      </c>
      <c r="CO16" s="231" t="str">
        <f>CE16*Refining!$F$3</f>
        <v>162</v>
      </c>
      <c r="CP16" s="231" t="str">
        <f>CF16*Refining!$F$4</f>
        <v>500</v>
      </c>
      <c r="CQ16" s="231" t="str">
        <f>CG16*Refining!$F$5</f>
        <v>0</v>
      </c>
      <c r="CR16" s="231" t="str">
        <f>CH16*Refining!$F$6</f>
        <v>0</v>
      </c>
      <c r="CS16" s="231" t="str">
        <f>CI16*Refining!$F$7</f>
        <v>256</v>
      </c>
      <c r="CT16" s="231" t="str">
        <f>CJ16*Refining!$F$8</f>
        <v>0</v>
      </c>
      <c r="CU16" s="231" t="str">
        <f>CK16*Refining!$F$9</f>
        <v>0</v>
      </c>
      <c r="CV16" s="231" t="str">
        <f>CL16*Refining!$F$10</f>
        <v>0</v>
      </c>
      <c r="CW16" s="231" t="str">
        <f>CM16*Refining!$F$11</f>
        <v>0</v>
      </c>
      <c r="CX16" s="231" t="str">
        <f>CN16*Refining!$F$12</f>
        <v>0</v>
      </c>
      <c r="CY16" s="248" t="str">
        <f t="shared" ref="CY16:DR16" si="63">IF(CE16 = 0, "", CE16)</f>
        <v>91</v>
      </c>
      <c r="CZ16" s="249" t="str">
        <f t="shared" si="63"/>
        <v>160</v>
      </c>
      <c r="DA16" s="245" t="str">
        <f t="shared" si="63"/>
        <v/>
      </c>
      <c r="DB16" s="245" t="str">
        <f t="shared" si="63"/>
        <v/>
      </c>
      <c r="DC16" s="245" t="str">
        <f t="shared" si="63"/>
        <v>143.2</v>
      </c>
      <c r="DD16" s="245" t="str">
        <f t="shared" si="63"/>
        <v/>
      </c>
      <c r="DE16" s="245" t="str">
        <f t="shared" si="63"/>
        <v/>
      </c>
      <c r="DF16" s="245" t="str">
        <f t="shared" si="63"/>
        <v/>
      </c>
      <c r="DG16" s="245" t="str">
        <f t="shared" si="63"/>
        <v/>
      </c>
      <c r="DH16" s="246" t="str">
        <f t="shared" si="63"/>
        <v/>
      </c>
      <c r="DI16" s="248" t="str">
        <f t="shared" si="63"/>
        <v>162</v>
      </c>
      <c r="DJ16" s="249" t="str">
        <f t="shared" si="63"/>
        <v>500</v>
      </c>
      <c r="DK16" s="245" t="str">
        <f t="shared" si="63"/>
        <v/>
      </c>
      <c r="DL16" s="245" t="str">
        <f t="shared" si="63"/>
        <v/>
      </c>
      <c r="DM16" s="249" t="str">
        <f t="shared" si="63"/>
        <v>256</v>
      </c>
      <c r="DN16" s="245" t="str">
        <f t="shared" si="63"/>
        <v/>
      </c>
      <c r="DO16" s="245" t="str">
        <f t="shared" si="63"/>
        <v/>
      </c>
      <c r="DP16" s="245" t="str">
        <f t="shared" si="63"/>
        <v/>
      </c>
      <c r="DQ16" s="245" t="str">
        <f t="shared" si="63"/>
        <v/>
      </c>
      <c r="DR16" s="246" t="str">
        <f t="shared" si="63"/>
        <v/>
      </c>
      <c r="DS16" s="248" t="str">
        <f t="shared" si="15"/>
        <v>394</v>
      </c>
      <c r="DT16" s="249" t="str">
        <f t="shared" si="16"/>
        <v>917</v>
      </c>
      <c r="DU16" s="225" t="str">
        <f>CY16*'Ores &amp; Ingots'!$C$3+CZ16*'Ores &amp; Ingots'!$C$4+DA16*'Ores &amp; Ingots'!$C$5+DB16*'Ores &amp; Ingots'!$C$6+DC16*'Ores &amp; Ingots'!$C$7+DD16*'Ores &amp; Ingots'!$C$8+DE16*'Ores &amp; Ingots'!$C$9+DF16*'Ores &amp; Ingots'!$C$10+DG16*'Ores &amp; Ingots'!$C$11+DH16*'Ores &amp; Ingots'!$C$12</f>
        <v>91</v>
      </c>
      <c r="DV16" s="225" t="str">
        <f>DI16*'Ores &amp; Ingots'!$B$3+DJ16*'Ores &amp; Ingots'!$B$4+DK16*'Ores &amp; Ingots'!$B$5+DL16*'Ores &amp; Ingots'!$B$6+DM16*'Ores &amp; Ingots'!$B$7+DN16*'Ores &amp; Ingots'!$B$8+DO16*'Ores &amp; Ingots'!$B$9+DP16*'Ores &amp; Ingots'!$B$10+DQ16*'Ores &amp; Ingots'!$B$11+DR16*'Ores &amp; Ingots'!$B$12</f>
        <v>339</v>
      </c>
      <c r="DW16" s="249" t="str">
        <f>CY16*Refining!$G$3+CZ16*Refining!$G$4+DA16*Refining!$G$5+DB16*Refining!$G$6+DC16*Refining!$G$7+DD16*Refining!$G$8+DE16*Refining!$G$9+DF16*Refining!$G$10+DG16*Refining!$G$11+DH16*Refining!$G$12</f>
        <v>893</v>
      </c>
      <c r="DX16" s="249" t="str">
        <f t="shared" si="17"/>
        <v>138,984</v>
      </c>
      <c r="DY16" s="250" t="str">
        <f t="shared" si="18"/>
        <v>0.1390</v>
      </c>
      <c r="DZ16" s="248" t="str">
        <f t="shared" si="19"/>
        <v>1,109</v>
      </c>
      <c r="EA16" s="251" t="str">
        <f t="shared" ref="EA16:EB16" si="64">DZ16/60</f>
        <v>18.5</v>
      </c>
      <c r="EB16" s="251" t="str">
        <f t="shared" si="64"/>
        <v>0.3</v>
      </c>
      <c r="EC16" s="543" t="str">
        <f t="shared" si="21"/>
        <v>0.01</v>
      </c>
      <c r="ED16" s="248" t="str">
        <f t="shared" si="22"/>
        <v>166,362</v>
      </c>
      <c r="EE16" s="251" t="str">
        <f t="shared" ref="EE16:EF16" si="65">ED16/1000</f>
        <v>166.4</v>
      </c>
      <c r="EF16" s="252" t="str">
        <f t="shared" si="65"/>
        <v>0.17</v>
      </c>
      <c r="EG16" s="544" t="str">
        <f t="shared" si="24"/>
        <v>0.1664</v>
      </c>
      <c r="EH16" s="225" t="s">
        <v>12</v>
      </c>
    </row>
    <row r="17">
      <c r="A17" s="33"/>
      <c r="B17" s="226" t="s">
        <v>919</v>
      </c>
      <c r="C17" s="227" t="s">
        <v>886</v>
      </c>
      <c r="D17" s="227">
        <v>1.0</v>
      </c>
      <c r="E17" s="227">
        <v>1.0</v>
      </c>
      <c r="F17" s="227">
        <v>1.0</v>
      </c>
      <c r="G17" s="253" t="str">
        <f t="shared" si="5"/>
        <v>15.6</v>
      </c>
      <c r="H17" s="254">
        <v>45.0</v>
      </c>
      <c r="I17" s="254">
        <v>45.0</v>
      </c>
      <c r="J17" s="254" t="str">
        <f>H17/Main!$D$9</f>
        <v>45</v>
      </c>
      <c r="K17" s="254" t="str">
        <f>I17/Main!$D$10</f>
        <v>45</v>
      </c>
      <c r="L17" s="254" t="str">
        <f t="shared" si="6"/>
        <v>1</v>
      </c>
      <c r="M17" s="254">
        <v>1.0</v>
      </c>
      <c r="N17" s="255"/>
      <c r="O17" s="255"/>
      <c r="P17" s="256">
        <v>1.2E7</v>
      </c>
      <c r="Q17" s="256"/>
      <c r="R17" s="255"/>
      <c r="S17" s="257"/>
      <c r="T17" s="256">
        <v>3000000.0</v>
      </c>
      <c r="U17" s="255"/>
      <c r="V17" s="255"/>
      <c r="W17" s="255"/>
      <c r="X17" s="255"/>
      <c r="Y17" s="255"/>
      <c r="Z17" s="255"/>
      <c r="AA17" s="255"/>
      <c r="AB17" s="255"/>
      <c r="AC17" s="258" t="s">
        <v>920</v>
      </c>
      <c r="AD17" s="234">
        <v>80.0</v>
      </c>
      <c r="AE17" s="234">
        <v>0.0</v>
      </c>
      <c r="AF17" s="234">
        <v>0.0</v>
      </c>
      <c r="AG17" s="234">
        <v>0.0</v>
      </c>
      <c r="AH17" s="234">
        <v>30.0</v>
      </c>
      <c r="AI17" s="234">
        <v>0.0</v>
      </c>
      <c r="AJ17" s="234">
        <v>0.0</v>
      </c>
      <c r="AK17" s="235">
        <v>25.0</v>
      </c>
      <c r="AL17" s="234">
        <v>0.0</v>
      </c>
      <c r="AM17" s="234">
        <v>0.0</v>
      </c>
      <c r="AN17" s="234">
        <v>120.0</v>
      </c>
      <c r="AO17" s="234">
        <v>0.0</v>
      </c>
      <c r="AP17" s="234">
        <v>0.0</v>
      </c>
      <c r="AQ17" s="234">
        <v>0.0</v>
      </c>
      <c r="AR17" s="234">
        <v>0.0</v>
      </c>
      <c r="AS17" s="234">
        <v>0.0</v>
      </c>
      <c r="AT17" s="234">
        <v>0.0</v>
      </c>
      <c r="AU17" s="234">
        <v>0.0</v>
      </c>
      <c r="AV17" s="234">
        <v>0.0</v>
      </c>
      <c r="AW17" s="234">
        <v>0.0</v>
      </c>
      <c r="AX17" s="234">
        <v>0.0</v>
      </c>
      <c r="AY17" s="239" t="str">
        <f t="shared" ref="AY17:BS17" si="66">IF(AD17 = 0, "", AD17)</f>
        <v>80</v>
      </c>
      <c r="AZ17" s="227" t="str">
        <f t="shared" si="66"/>
        <v/>
      </c>
      <c r="BA17" s="227" t="str">
        <f t="shared" si="66"/>
        <v/>
      </c>
      <c r="BB17" s="227" t="str">
        <f t="shared" si="66"/>
        <v/>
      </c>
      <c r="BC17" s="225" t="str">
        <f t="shared" si="66"/>
        <v>30</v>
      </c>
      <c r="BD17" s="227" t="str">
        <f t="shared" si="66"/>
        <v/>
      </c>
      <c r="BE17" s="227" t="str">
        <f t="shared" si="66"/>
        <v/>
      </c>
      <c r="BF17" s="309" t="str">
        <f t="shared" si="66"/>
        <v>25</v>
      </c>
      <c r="BG17" s="227" t="str">
        <f t="shared" si="66"/>
        <v/>
      </c>
      <c r="BH17" s="227" t="str">
        <f t="shared" si="66"/>
        <v/>
      </c>
      <c r="BI17" s="225" t="str">
        <f t="shared" si="66"/>
        <v>120</v>
      </c>
      <c r="BJ17" s="227" t="str">
        <f t="shared" si="66"/>
        <v/>
      </c>
      <c r="BK17" s="227" t="str">
        <f t="shared" si="66"/>
        <v/>
      </c>
      <c r="BL17" s="227" t="str">
        <f t="shared" si="66"/>
        <v/>
      </c>
      <c r="BM17" s="227" t="str">
        <f t="shared" si="66"/>
        <v/>
      </c>
      <c r="BN17" s="227" t="str">
        <f t="shared" si="66"/>
        <v/>
      </c>
      <c r="BO17" s="227" t="str">
        <f t="shared" si="66"/>
        <v/>
      </c>
      <c r="BP17" s="227" t="str">
        <f t="shared" si="66"/>
        <v/>
      </c>
      <c r="BQ17" s="227" t="str">
        <f t="shared" si="66"/>
        <v/>
      </c>
      <c r="BR17" s="227" t="str">
        <f t="shared" si="66"/>
        <v/>
      </c>
      <c r="BS17" s="238" t="str">
        <f t="shared" si="66"/>
        <v/>
      </c>
      <c r="BT17" s="239" t="str">
        <f>$AY17*Assembly!Y$4+$AZ17*Assembly!Y$5+$BA17*Assembly!Y$6+$BB17*Assembly!Y$7+$BC17*Assembly!Y$8+$BD17*Assembly!Y$9+$BE17*Assembly!Y$10+$BF17*Assembly!Y$11+$BG17*Assembly!Y$12+$BH17*Assembly!Y$13+$BI17*Assembly!Y$14+$BJ17*Assembly!Y$15+$BK17*Assembly!Y$16+$BL17*Assembly!Y$17+$BM17*Assembly!Y$18+$BN17*Assembly!Y$19+$BO17*Assembly!Y$20+$BP17*Assembly!Y$21+$BQ17*Assembly!Y$22+$BR17*Assembly!Y$23+$BS17*Assembly!Y$24</f>
        <v>4,845</v>
      </c>
      <c r="BU17" s="225" t="str">
        <f t="shared" si="8"/>
        <v>310</v>
      </c>
      <c r="BV17" s="225" t="str">
        <f>$AY17*Assembly!AC$4+$AZ17*Assembly!AC$5+$BA17*Assembly!AC$6+$BB17*Assembly!AC$7+$BC17*Assembly!AC$8+$BD17*Assembly!AC$9+$BE17*Assembly!AC$10+$BF17*Assembly!AC$11+$BG17*Assembly!AC$12+$BH17*Assembly!AC$13+$BI17*Assembly!AC$14+$BJ17*Assembly!AC$15+$BK17*Assembly!AC$16+$BL17*Assembly!AC$17+$BM17*Assembly!AC$18+$BN17*Assembly!AC$19+$BO17*Assembly!AC$20+$BP17*Assembly!AC$21+$BQ17*Assembly!AC$22+$BR17*Assembly!AC$23+$BS17*Assembly!AC$24</f>
        <v>14,925</v>
      </c>
      <c r="BW17" s="240" t="str">
        <f t="shared" si="9"/>
        <v>3.08</v>
      </c>
      <c r="BX17" s="241" t="str">
        <f t="shared" si="10"/>
        <v>955</v>
      </c>
      <c r="BY17" s="242" t="str">
        <f t="shared" si="11"/>
        <v>48.1</v>
      </c>
      <c r="BZ17" s="296" t="str">
        <f t="shared" si="46"/>
        <v>2,477 W</v>
      </c>
      <c r="CA17" s="225" t="str">
        <f>$AY17*Assembly!X$4+$AZ17*Assembly!X$5+$BA17*Assembly!X$6+$BB17*Assembly!X$7+$BC17*Assembly!X$8+$BD17*Assembly!X$9+$BE17*Assembly!X$10+$BF17*Assembly!X$11+$BG17*Assembly!X$12+$BH17*Assembly!X$13+$BI17*Assembly!X$14+$BJ17*Assembly!X$15+$BK17*Assembly!X$16+$BL17*Assembly!X$17+$BM17*Assembly!X$18+$BN17*Assembly!X$19+$BO17*Assembly!X$20+$BP17*Assembly!X$21+$BQ17*Assembly!X$22+$BR17*Assembly!X$23+$BS17*Assembly!X$24</f>
        <v>705</v>
      </c>
      <c r="CB17" s="225" t="str">
        <f t="shared" si="12"/>
        <v>109,667</v>
      </c>
      <c r="CC17" s="223" t="str">
        <f t="shared" si="13"/>
        <v>0.1097</v>
      </c>
      <c r="CD17" s="243" t="str">
        <f>$AY17*Assembly!AB$4+$AZ17*Assembly!AB$5+$BA17*Assembly!AB$6+$BB17*Assembly!AB$7+$BC17*Assembly!AB$8+$BD17*Assembly!AB$9+$BE17*Assembly!AB$10+$BF17*Assembly!AB$11+$BG17*Assembly!AB$12+$BH17*Assembly!AB$13+$BI17*Assembly!AB$14+$BJ17*Assembly!AB$15+$BK17*Assembly!AB$16+$BL17*Assembly!AB$17+$BM17*Assembly!AB$18+$BN17*Assembly!AB$19+$BO17*Assembly!AB$20+$BP17*Assembly!AB$21+$BQ17*Assembly!AB$22+$BR17*Assembly!AB$23+$BS17*Assembly!AB$24</f>
        <v>5,725</v>
      </c>
      <c r="CE17" s="256" t="str">
        <f>$AY17*Assembly!M$4+$AZ17*Assembly!M$5+$BA17*Assembly!M$6+$BB17*Assembly!M$7+$BC17*Assembly!M$8+$BD17*Assembly!M$9+$BE17*Assembly!M$10+$BF17*Assembly!M$11+$BG17*Assembly!M$12+$BH17*Assembly!M$13+$BI17*Assembly!M$14+$BJ17*Assembly!M$15+$BK17*Assembly!M$16+$BL17*Assembly!M$17+$BM17*Assembly!M$18+$BN17*Assembly!M$19+$BO17*Assembly!M$20+$BP17*Assembly!M$21+$BQ17*Assembly!M$22+$BR17*Assembly!M$23+$BS17*Assembly!M$24</f>
        <v>3,193</v>
      </c>
      <c r="CF17" s="256" t="str">
        <f>$AY17*Assembly!N$4+$AZ17*Assembly!N$5+$BA17*Assembly!N$6+$BB17*Assembly!N$7+$BC17*Assembly!N$8+$BD17*Assembly!N$9+$BE17*Assembly!N$10+$BF17*Assembly!N$11+$BG17*Assembly!N$12+$BH17*Assembly!N$13+$BI17*Assembly!N$14+$BJ17*Assembly!N$15+$BK17*Assembly!N$16+$BL17*Assembly!N$17+$BM17*Assembly!N$18+$BN17*Assembly!N$19+$BO17*Assembly!N$20+$BP17*Assembly!N$21+$BQ17*Assembly!N$22+$BR17*Assembly!N$23+$BS17*Assembly!N$24</f>
        <v>240</v>
      </c>
      <c r="CG17" s="256" t="str">
        <f>$AY17*Assembly!O$4+$AZ17*Assembly!O$5+$BA17*Assembly!O$6+$BB17*Assembly!O$7+$BC17*Assembly!O$8+$BD17*Assembly!O$9+$BE17*Assembly!O$10+$BF17*Assembly!O$11+$BG17*Assembly!O$12+$BH17*Assembly!O$13+$BI17*Assembly!O$14+$BJ17*Assembly!O$15+$BK17*Assembly!O$16+$BL17*Assembly!O$17+$BM17*Assembly!O$18+$BN17*Assembly!O$19+$BO17*Assembly!O$20+$BP17*Assembly!O$21+$BQ17*Assembly!O$22+$BR17*Assembly!O$23+$BS17*Assembly!O$24</f>
        <v>0</v>
      </c>
      <c r="CH17" s="254" t="str">
        <f>$AY17*Assembly!P$4+$AZ17*Assembly!P$5+$BA17*Assembly!P$6+$BB17*Assembly!P$7+$BC17*Assembly!P$8+$BD17*Assembly!P$9+$BE17*Assembly!P$10+$BF17*Assembly!P$11+$BG17*Assembly!P$12+$BH17*Assembly!P$13+$BI17*Assembly!P$14+$BJ17*Assembly!P$15+$BK17*Assembly!P$16+$BL17*Assembly!P$17+$BM17*Assembly!P$18+$BN17*Assembly!P$19+$BO17*Assembly!P$20+$BP17*Assembly!P$21+$BQ17*Assembly!P$22+$BR17*Assembly!P$23+$BS17*Assembly!P$24</f>
        <v>0</v>
      </c>
      <c r="CI17" s="254" t="str">
        <f>$AY17*Assembly!Q$4+$AZ17*Assembly!Q$5+$BA17*Assembly!Q$6+$BB17*Assembly!Q$7+$BC17*Assembly!Q$8+$BD17*Assembly!Q$9+$BE17*Assembly!Q$10+$BF17*Assembly!Q$11+$BG17*Assembly!Q$12+$BH17*Assembly!Q$13+$BI17*Assembly!Q$14+$BJ17*Assembly!Q$15+$BK17*Assembly!Q$16+$BL17*Assembly!Q$17+$BM17*Assembly!Q$18+$BN17*Assembly!Q$19+$BO17*Assembly!Q$20+$BP17*Assembly!Q$21+$BQ17*Assembly!Q$22+$BR17*Assembly!Q$23+$BS17*Assembly!Q$24</f>
        <v>125</v>
      </c>
      <c r="CJ17" s="256" t="str">
        <f>$AY17*Assembly!R$4+$AZ17*Assembly!R$5+$BA17*Assembly!R$6+$BB17*Assembly!R$7+$BC17*Assembly!R$8+$BD17*Assembly!R$9+$BE17*Assembly!R$10+$BF17*Assembly!R$11+$BG17*Assembly!R$12+$BH17*Assembly!R$13+$BI17*Assembly!R$14+$BJ17*Assembly!R$15+$BK17*Assembly!R$16+$BL17*Assembly!R$17+$BM17*Assembly!R$18+$BN17*Assembly!R$19+$BO17*Assembly!R$20+$BP17*Assembly!R$21+$BQ17*Assembly!R$22+$BR17*Assembly!R$23+$BS17*Assembly!R$24</f>
        <v>0</v>
      </c>
      <c r="CK17" s="254" t="str">
        <f>$AY17*Assembly!S$4+$AZ17*Assembly!S$5+$BA17*Assembly!S$6+$BB17*Assembly!S$7+$BC17*Assembly!S$8+$BD17*Assembly!S$9+$BE17*Assembly!S$10+$BF17*Assembly!S$11+$BG17*Assembly!S$12+$BH17*Assembly!S$13+$BI17*Assembly!S$14+$BJ17*Assembly!S$15+$BK17*Assembly!S$16+$BL17*Assembly!S$17+$BM17*Assembly!S$18+$BN17*Assembly!S$19+$BO17*Assembly!S$20+$BP17*Assembly!S$21+$BQ17*Assembly!S$22+$BR17*Assembly!S$23+$BS17*Assembly!S$24</f>
        <v>0</v>
      </c>
      <c r="CL17" s="254" t="str">
        <f>$AY17*Assembly!T$4+$AZ17*Assembly!T$5+$BA17*Assembly!T$6+$BB17*Assembly!T$7+$BC17*Assembly!T$8+$BD17*Assembly!T$9+$BE17*Assembly!T$10+$BF17*Assembly!T$11+$BG17*Assembly!T$12+$BH17*Assembly!T$13+$BI17*Assembly!T$14+$BJ17*Assembly!T$15+$BK17*Assembly!T$16+$BL17*Assembly!T$17+$BM17*Assembly!T$18+$BN17*Assembly!T$19+$BO17*Assembly!T$20+$BP17*Assembly!T$21+$BQ17*Assembly!T$22+$BR17*Assembly!T$23+$BS17*Assembly!T$24</f>
        <v>0</v>
      </c>
      <c r="CM17" s="254" t="str">
        <f>$AY17*Assembly!U$4+$AZ17*Assembly!U$5+$BA17*Assembly!U$6+$BB17*Assembly!U$7+$BC17*Assembly!U$8+$BD17*Assembly!U$9+$BE17*Assembly!U$10+$BF17*Assembly!U$11+$BG17*Assembly!U$12+$BH17*Assembly!U$13+$BI17*Assembly!U$14+$BJ17*Assembly!U$15+$BK17*Assembly!U$16+$BL17*Assembly!U$17+$BM17*Assembly!U$18+$BN17*Assembly!U$19+$BO17*Assembly!U$20+$BP17*Assembly!U$21+$BQ17*Assembly!U$22+$BR17*Assembly!U$23+$BS17*Assembly!U$24</f>
        <v>0</v>
      </c>
      <c r="CN17" s="256" t="str">
        <f>$AY17*Assembly!V$4+$AZ17*Assembly!V$5+$BA17*Assembly!V$6+$BB17*Assembly!V$7+$BC17*Assembly!V$8+$BD17*Assembly!V$9+$BE17*Assembly!V$10+$BF17*Assembly!V$11+$BG17*Assembly!V$12+$BH17*Assembly!V$13+$BI17*Assembly!V$14+$BJ17*Assembly!V$15+$BK17*Assembly!V$16+$BL17*Assembly!V$17+$BM17*Assembly!V$18+$BN17*Assembly!V$19+$BO17*Assembly!V$20+$BP17*Assembly!V$21+$BQ17*Assembly!V$22+$BR17*Assembly!V$23+$BS17*Assembly!V$24</f>
        <v>0</v>
      </c>
      <c r="CO17" s="256" t="str">
        <f>CE17*Refining!$F$3</f>
        <v>5,701</v>
      </c>
      <c r="CP17" s="256" t="str">
        <f>CF17*Refining!$F$4</f>
        <v>750</v>
      </c>
      <c r="CQ17" s="256" t="str">
        <f>CG17*Refining!$F$5</f>
        <v>0</v>
      </c>
      <c r="CR17" s="256" t="str">
        <f>CH17*Refining!$F$6</f>
        <v>0</v>
      </c>
      <c r="CS17" s="256" t="str">
        <f>CI17*Refining!$F$7</f>
        <v>223</v>
      </c>
      <c r="CT17" s="256" t="str">
        <f>CJ17*Refining!$F$8</f>
        <v>0</v>
      </c>
      <c r="CU17" s="256" t="str">
        <f>CK17*Refining!$F$9</f>
        <v>0</v>
      </c>
      <c r="CV17" s="256" t="str">
        <f>CL17*Refining!$F$10</f>
        <v>0</v>
      </c>
      <c r="CW17" s="256" t="str">
        <f>CM17*Refining!$F$11</f>
        <v>0</v>
      </c>
      <c r="CX17" s="256" t="str">
        <f>CN17*Refining!$F$12</f>
        <v>0</v>
      </c>
      <c r="CY17" s="248" t="str">
        <f t="shared" ref="CY17:DR17" si="67">IF(CE17 = 0, "", CE17)</f>
        <v>3,193</v>
      </c>
      <c r="CZ17" s="249" t="str">
        <f t="shared" si="67"/>
        <v>240</v>
      </c>
      <c r="DA17" s="245" t="str">
        <f t="shared" si="67"/>
        <v/>
      </c>
      <c r="DB17" s="245" t="str">
        <f t="shared" si="67"/>
        <v/>
      </c>
      <c r="DC17" s="245" t="str">
        <f t="shared" si="67"/>
        <v>125</v>
      </c>
      <c r="DD17" s="245" t="str">
        <f t="shared" si="67"/>
        <v/>
      </c>
      <c r="DE17" s="245" t="str">
        <f t="shared" si="67"/>
        <v/>
      </c>
      <c r="DF17" s="245" t="str">
        <f t="shared" si="67"/>
        <v/>
      </c>
      <c r="DG17" s="245" t="str">
        <f t="shared" si="67"/>
        <v/>
      </c>
      <c r="DH17" s="246" t="str">
        <f t="shared" si="67"/>
        <v/>
      </c>
      <c r="DI17" s="248" t="str">
        <f t="shared" si="67"/>
        <v>5,701</v>
      </c>
      <c r="DJ17" s="249" t="str">
        <f t="shared" si="67"/>
        <v>750</v>
      </c>
      <c r="DK17" s="245" t="str">
        <f t="shared" si="67"/>
        <v/>
      </c>
      <c r="DL17" s="245" t="str">
        <f t="shared" si="67"/>
        <v/>
      </c>
      <c r="DM17" s="249" t="str">
        <f t="shared" si="67"/>
        <v>223</v>
      </c>
      <c r="DN17" s="245" t="str">
        <f t="shared" si="67"/>
        <v/>
      </c>
      <c r="DO17" s="245" t="str">
        <f t="shared" si="67"/>
        <v/>
      </c>
      <c r="DP17" s="245" t="str">
        <f t="shared" si="67"/>
        <v/>
      </c>
      <c r="DQ17" s="245" t="str">
        <f t="shared" si="67"/>
        <v/>
      </c>
      <c r="DR17" s="246" t="str">
        <f t="shared" si="67"/>
        <v/>
      </c>
      <c r="DS17" s="248" t="str">
        <f t="shared" si="15"/>
        <v>3,558</v>
      </c>
      <c r="DT17" s="249" t="str">
        <f t="shared" si="16"/>
        <v>6,674</v>
      </c>
      <c r="DU17" s="225" t="str">
        <f>CY17*'Ores &amp; Ingots'!$C$3+CZ17*'Ores &amp; Ingots'!$C$4+DA17*'Ores &amp; Ingots'!$C$5+DB17*'Ores &amp; Ingots'!$C$6+DC17*'Ores &amp; Ingots'!$C$7+DD17*'Ores &amp; Ingots'!$C$8+DE17*'Ores &amp; Ingots'!$C$9+DF17*'Ores &amp; Ingots'!$C$10+DG17*'Ores &amp; Ingots'!$C$11+DH17*'Ores &amp; Ingots'!$C$12</f>
        <v>486</v>
      </c>
      <c r="DV17" s="225" t="str">
        <f>DI17*'Ores &amp; Ingots'!$B$3+DJ17*'Ores &amp; Ingots'!$B$4+DK17*'Ores &amp; Ingots'!$B$5+DL17*'Ores &amp; Ingots'!$B$6+DM17*'Ores &amp; Ingots'!$B$7+DN17*'Ores &amp; Ingots'!$B$8+DO17*'Ores &amp; Ingots'!$B$9+DP17*'Ores &amp; Ingots'!$B$10+DQ17*'Ores &amp; Ingots'!$B$11+DR17*'Ores &amp; Ingots'!$B$12</f>
        <v>2,469</v>
      </c>
      <c r="DW17" s="249" t="str">
        <f>CY17*Refining!$G$3+CZ17*Refining!$G$4+DA17*Refining!$G$5+DB17*Refining!$G$6+DC17*Refining!$G$7+DD17*Refining!$G$8+DE17*Refining!$G$9+DF17*Refining!$G$10+DG17*Refining!$G$11+DH17*Refining!$G$12</f>
        <v>1,476</v>
      </c>
      <c r="DX17" s="249" t="str">
        <f t="shared" si="17"/>
        <v>229,621</v>
      </c>
      <c r="DY17" s="250" t="str">
        <f t="shared" si="18"/>
        <v>0.2296</v>
      </c>
      <c r="DZ17" s="248" t="str">
        <f t="shared" si="19"/>
        <v>2,226</v>
      </c>
      <c r="EA17" s="251" t="str">
        <f t="shared" ref="EA17:EB17" si="68">DZ17/60</f>
        <v>37.1</v>
      </c>
      <c r="EB17" s="251" t="str">
        <f t="shared" si="68"/>
        <v>0.6</v>
      </c>
      <c r="EC17" s="543" t="str">
        <f t="shared" si="21"/>
        <v>0.03</v>
      </c>
      <c r="ED17" s="248" t="str">
        <f t="shared" si="22"/>
        <v>339,287</v>
      </c>
      <c r="EE17" s="251" t="str">
        <f t="shared" ref="EE17:EF17" si="69">ED17/1000</f>
        <v>339.3</v>
      </c>
      <c r="EF17" s="252" t="str">
        <f t="shared" si="69"/>
        <v>0.34</v>
      </c>
      <c r="EG17" s="544" t="str">
        <f t="shared" si="24"/>
        <v>0.3393</v>
      </c>
      <c r="EH17" s="225">
        <v>212.0</v>
      </c>
    </row>
    <row r="18" hidden="1">
      <c r="A18" s="42"/>
      <c r="B18" s="297" t="s">
        <v>919</v>
      </c>
      <c r="C18" s="262" t="s">
        <v>885</v>
      </c>
      <c r="D18" s="262">
        <v>3.0</v>
      </c>
      <c r="E18" s="262">
        <v>2.0</v>
      </c>
      <c r="F18" s="262">
        <v>3.0</v>
      </c>
      <c r="G18" s="263" t="str">
        <f t="shared" si="5"/>
        <v>2.3</v>
      </c>
      <c r="H18" s="264">
        <v>30.0</v>
      </c>
      <c r="I18" s="264">
        <v>30.0</v>
      </c>
      <c r="J18" s="264" t="str">
        <f>H18/Main!$D$9</f>
        <v>30</v>
      </c>
      <c r="K18" s="264" t="str">
        <f>I18/Main!$D$10</f>
        <v>30</v>
      </c>
      <c r="L18" s="264" t="str">
        <f t="shared" si="6"/>
        <v>1</v>
      </c>
      <c r="M18" s="264">
        <v>1.0</v>
      </c>
      <c r="N18" s="266"/>
      <c r="O18" s="266"/>
      <c r="P18" s="265">
        <v>4320000.0</v>
      </c>
      <c r="Q18" s="265"/>
      <c r="R18" s="266"/>
      <c r="S18" s="267"/>
      <c r="T18" s="265">
        <v>1080000.0</v>
      </c>
      <c r="U18" s="266"/>
      <c r="V18" s="266"/>
      <c r="W18" s="266"/>
      <c r="X18" s="266"/>
      <c r="Y18" s="266"/>
      <c r="Z18" s="266"/>
      <c r="AA18" s="266"/>
      <c r="AB18" s="266"/>
      <c r="AC18" s="268"/>
      <c r="AD18" s="269">
        <v>25.0</v>
      </c>
      <c r="AE18" s="269">
        <v>0.0</v>
      </c>
      <c r="AF18" s="269">
        <v>0.0</v>
      </c>
      <c r="AG18" s="269">
        <v>0.0</v>
      </c>
      <c r="AH18" s="269">
        <v>5.0</v>
      </c>
      <c r="AI18" s="269">
        <v>0.0</v>
      </c>
      <c r="AJ18" s="269">
        <v>0.0</v>
      </c>
      <c r="AK18" s="270">
        <v>2.0</v>
      </c>
      <c r="AL18" s="269">
        <v>0.0</v>
      </c>
      <c r="AM18" s="269">
        <v>0.0</v>
      </c>
      <c r="AN18" s="269">
        <v>20.0</v>
      </c>
      <c r="AO18" s="269">
        <v>0.0</v>
      </c>
      <c r="AP18" s="269">
        <v>0.0</v>
      </c>
      <c r="AQ18" s="269">
        <v>0.0</v>
      </c>
      <c r="AR18" s="269">
        <v>0.0</v>
      </c>
      <c r="AS18" s="269">
        <v>0.0</v>
      </c>
      <c r="AT18" s="269">
        <v>0.0</v>
      </c>
      <c r="AU18" s="269">
        <v>0.0</v>
      </c>
      <c r="AV18" s="269">
        <v>0.0</v>
      </c>
      <c r="AW18" s="269">
        <v>0.0</v>
      </c>
      <c r="AX18" s="269">
        <v>0.0</v>
      </c>
      <c r="AY18" s="274" t="str">
        <f t="shared" ref="AY18:BS18" si="70">IF(AD18 = 0, "", AD18)</f>
        <v>25</v>
      </c>
      <c r="AZ18" s="262" t="str">
        <f t="shared" si="70"/>
        <v/>
      </c>
      <c r="BA18" s="262" t="str">
        <f t="shared" si="70"/>
        <v/>
      </c>
      <c r="BB18" s="262" t="str">
        <f t="shared" si="70"/>
        <v/>
      </c>
      <c r="BC18" s="275" t="str">
        <f t="shared" si="70"/>
        <v>5</v>
      </c>
      <c r="BD18" s="262" t="str">
        <f t="shared" si="70"/>
        <v/>
      </c>
      <c r="BE18" s="262" t="str">
        <f t="shared" si="70"/>
        <v/>
      </c>
      <c r="BF18" s="321" t="str">
        <f t="shared" si="70"/>
        <v>2</v>
      </c>
      <c r="BG18" s="262" t="str">
        <f t="shared" si="70"/>
        <v/>
      </c>
      <c r="BH18" s="262" t="str">
        <f t="shared" si="70"/>
        <v/>
      </c>
      <c r="BI18" s="275" t="str">
        <f t="shared" si="70"/>
        <v>20</v>
      </c>
      <c r="BJ18" s="262" t="str">
        <f t="shared" si="70"/>
        <v/>
      </c>
      <c r="BK18" s="262" t="str">
        <f t="shared" si="70"/>
        <v/>
      </c>
      <c r="BL18" s="262" t="str">
        <f t="shared" si="70"/>
        <v/>
      </c>
      <c r="BM18" s="262" t="str">
        <f t="shared" si="70"/>
        <v/>
      </c>
      <c r="BN18" s="262" t="str">
        <f t="shared" si="70"/>
        <v/>
      </c>
      <c r="BO18" s="262" t="str">
        <f t="shared" si="70"/>
        <v/>
      </c>
      <c r="BP18" s="262" t="str">
        <f t="shared" si="70"/>
        <v/>
      </c>
      <c r="BQ18" s="262" t="str">
        <f t="shared" si="70"/>
        <v/>
      </c>
      <c r="BR18" s="262" t="str">
        <f t="shared" si="70"/>
        <v/>
      </c>
      <c r="BS18" s="273" t="str">
        <f t="shared" si="70"/>
        <v/>
      </c>
      <c r="BT18" s="274" t="str">
        <f>$AY18*Assembly!Y$4+$AZ18*Assembly!Y$5+$BA18*Assembly!Y$6+$BB18*Assembly!Y$7+$BC18*Assembly!Y$8+$BD18*Assembly!Y$9+$BE18*Assembly!Y$10+$BF18*Assembly!Y$11+$BG18*Assembly!Y$12+$BH18*Assembly!Y$13+$BI18*Assembly!Y$14+$BJ18*Assembly!Y$15+$BK18*Assembly!Y$16+$BL18*Assembly!Y$17+$BM18*Assembly!Y$18+$BN18*Assembly!Y$19+$BO18*Assembly!Y$20+$BP18*Assembly!Y$21+$BQ18*Assembly!Y$22+$BR18*Assembly!Y$23+$BS18*Assembly!Y$24</f>
        <v>1,040</v>
      </c>
      <c r="BU18" s="275" t="str">
        <f t="shared" si="8"/>
        <v>462</v>
      </c>
      <c r="BV18" s="275" t="str">
        <f>$AY18*Assembly!AC$4+$AZ18*Assembly!AC$5+$BA18*Assembly!AC$6+$BB18*Assembly!AC$7+$BC18*Assembly!AC$8+$BD18*Assembly!AC$9+$BE18*Assembly!AC$10+$BF18*Assembly!AC$11+$BG18*Assembly!AC$12+$BH18*Assembly!AC$13+$BI18*Assembly!AC$14+$BJ18*Assembly!AC$15+$BK18*Assembly!AC$16+$BL18*Assembly!AC$17+$BM18*Assembly!AC$18+$BN18*Assembly!AC$19+$BO18*Assembly!AC$20+$BP18*Assembly!AC$21+$BQ18*Assembly!AC$22+$BR18*Assembly!AC$23+$BS18*Assembly!AC$24</f>
        <v>3,652</v>
      </c>
      <c r="BW18" s="276" t="str">
        <f t="shared" si="9"/>
        <v>3.51</v>
      </c>
      <c r="BX18" s="277" t="str">
        <f t="shared" si="10"/>
        <v>1623</v>
      </c>
      <c r="BY18" s="278" t="str">
        <f t="shared" si="11"/>
        <v>7.9</v>
      </c>
      <c r="BZ18" s="298" t="str">
        <f t="shared" si="46"/>
        <v>4,152 W</v>
      </c>
      <c r="CA18" s="275" t="str">
        <f>$AY18*Assembly!X$4+$AZ18*Assembly!X$5+$BA18*Assembly!X$6+$BB18*Assembly!X$7+$BC18*Assembly!X$8+$BD18*Assembly!X$9+$BE18*Assembly!X$10+$BF18*Assembly!X$11+$BG18*Assembly!X$12+$BH18*Assembly!X$13+$BI18*Assembly!X$14+$BJ18*Assembly!X$15+$BK18*Assembly!X$16+$BL18*Assembly!X$17+$BM18*Assembly!X$18+$BN18*Assembly!X$19+$BO18*Assembly!X$20+$BP18*Assembly!X$21+$BQ18*Assembly!X$22+$BR18*Assembly!X$23+$BS18*Assembly!X$24</f>
        <v>127</v>
      </c>
      <c r="CB18" s="275" t="str">
        <f t="shared" si="12"/>
        <v>19,756</v>
      </c>
      <c r="CC18" s="279" t="str">
        <f t="shared" si="13"/>
        <v>0.0198</v>
      </c>
      <c r="CD18" s="280" t="str">
        <f>$AY18*Assembly!AB$4+$AZ18*Assembly!AB$5+$BA18*Assembly!AB$6+$BB18*Assembly!AB$7+$BC18*Assembly!AB$8+$BD18*Assembly!AB$9+$BE18*Assembly!AB$10+$BF18*Assembly!AB$11+$BG18*Assembly!AB$12+$BH18*Assembly!AB$13+$BI18*Assembly!AB$14+$BJ18*Assembly!AB$15+$BK18*Assembly!AB$16+$BL18*Assembly!AB$17+$BM18*Assembly!AB$18+$BN18*Assembly!AB$19+$BO18*Assembly!AB$20+$BP18*Assembly!AB$21+$BQ18*Assembly!AB$22+$BR18*Assembly!AB$23+$BS18*Assembly!AB$24</f>
        <v>987</v>
      </c>
      <c r="CE18" s="265" t="str">
        <f>$AY18*Assembly!M$4+$AZ18*Assembly!M$5+$BA18*Assembly!M$6+$BB18*Assembly!M$7+$BC18*Assembly!M$8+$BD18*Assembly!M$9+$BE18*Assembly!M$10+$BF18*Assembly!M$11+$BG18*Assembly!M$12+$BH18*Assembly!M$13+$BI18*Assembly!M$14+$BJ18*Assembly!M$15+$BK18*Assembly!M$16+$BL18*Assembly!M$17+$BM18*Assembly!M$18+$BN18*Assembly!M$19+$BO18*Assembly!M$20+$BP18*Assembly!M$21+$BQ18*Assembly!M$22+$BR18*Assembly!M$23+$BS18*Assembly!M$24</f>
        <v>776</v>
      </c>
      <c r="CF18" s="265" t="str">
        <f>$AY18*Assembly!N$4+$AZ18*Assembly!N$5+$BA18*Assembly!N$6+$BB18*Assembly!N$7+$BC18*Assembly!N$8+$BD18*Assembly!N$9+$BE18*Assembly!N$10+$BF18*Assembly!N$11+$BG18*Assembly!N$12+$BH18*Assembly!N$13+$BI18*Assembly!N$14+$BJ18*Assembly!N$15+$BK18*Assembly!N$16+$BL18*Assembly!N$17+$BM18*Assembly!N$18+$BN18*Assembly!N$19+$BO18*Assembly!N$20+$BP18*Assembly!N$21+$BQ18*Assembly!N$22+$BR18*Assembly!N$23+$BS18*Assembly!N$24</f>
        <v>40</v>
      </c>
      <c r="CG18" s="265" t="str">
        <f>$AY18*Assembly!O$4+$AZ18*Assembly!O$5+$BA18*Assembly!O$6+$BB18*Assembly!O$7+$BC18*Assembly!O$8+$BD18*Assembly!O$9+$BE18*Assembly!O$10+$BF18*Assembly!O$11+$BG18*Assembly!O$12+$BH18*Assembly!O$13+$BI18*Assembly!O$14+$BJ18*Assembly!O$15+$BK18*Assembly!O$16+$BL18*Assembly!O$17+$BM18*Assembly!O$18+$BN18*Assembly!O$19+$BO18*Assembly!O$20+$BP18*Assembly!O$21+$BQ18*Assembly!O$22+$BR18*Assembly!O$23+$BS18*Assembly!O$24</f>
        <v>0</v>
      </c>
      <c r="CH18" s="264" t="str">
        <f>$AY18*Assembly!P$4+$AZ18*Assembly!P$5+$BA18*Assembly!P$6+$BB18*Assembly!P$7+$BC18*Assembly!P$8+$BD18*Assembly!P$9+$BE18*Assembly!P$10+$BF18*Assembly!P$11+$BG18*Assembly!P$12+$BH18*Assembly!P$13+$BI18*Assembly!P$14+$BJ18*Assembly!P$15+$BK18*Assembly!P$16+$BL18*Assembly!P$17+$BM18*Assembly!P$18+$BN18*Assembly!P$19+$BO18*Assembly!P$20+$BP18*Assembly!P$21+$BQ18*Assembly!P$22+$BR18*Assembly!P$23+$BS18*Assembly!P$24</f>
        <v>0</v>
      </c>
      <c r="CI18" s="264" t="str">
        <f>$AY18*Assembly!Q$4+$AZ18*Assembly!Q$5+$BA18*Assembly!Q$6+$BB18*Assembly!Q$7+$BC18*Assembly!Q$8+$BD18*Assembly!Q$9+$BE18*Assembly!Q$10+$BF18*Assembly!Q$11+$BG18*Assembly!Q$12+$BH18*Assembly!Q$13+$BI18*Assembly!Q$14+$BJ18*Assembly!Q$15+$BK18*Assembly!Q$16+$BL18*Assembly!Q$17+$BM18*Assembly!Q$18+$BN18*Assembly!Q$19+$BO18*Assembly!Q$20+$BP18*Assembly!Q$21+$BQ18*Assembly!Q$22+$BR18*Assembly!Q$23+$BS18*Assembly!Q$24</f>
        <v>20.4</v>
      </c>
      <c r="CJ18" s="265" t="str">
        <f>$AY18*Assembly!R$4+$AZ18*Assembly!R$5+$BA18*Assembly!R$6+$BB18*Assembly!R$7+$BC18*Assembly!R$8+$BD18*Assembly!R$9+$BE18*Assembly!R$10+$BF18*Assembly!R$11+$BG18*Assembly!R$12+$BH18*Assembly!R$13+$BI18*Assembly!R$14+$BJ18*Assembly!R$15+$BK18*Assembly!R$16+$BL18*Assembly!R$17+$BM18*Assembly!R$18+$BN18*Assembly!R$19+$BO18*Assembly!R$20+$BP18*Assembly!R$21+$BQ18*Assembly!R$22+$BR18*Assembly!R$23+$BS18*Assembly!R$24</f>
        <v>0</v>
      </c>
      <c r="CK18" s="264" t="str">
        <f>$AY18*Assembly!S$4+$AZ18*Assembly!S$5+$BA18*Assembly!S$6+$BB18*Assembly!S$7+$BC18*Assembly!S$8+$BD18*Assembly!S$9+$BE18*Assembly!S$10+$BF18*Assembly!S$11+$BG18*Assembly!S$12+$BH18*Assembly!S$13+$BI18*Assembly!S$14+$BJ18*Assembly!S$15+$BK18*Assembly!S$16+$BL18*Assembly!S$17+$BM18*Assembly!S$18+$BN18*Assembly!S$19+$BO18*Assembly!S$20+$BP18*Assembly!S$21+$BQ18*Assembly!S$22+$BR18*Assembly!S$23+$BS18*Assembly!S$24</f>
        <v>0</v>
      </c>
      <c r="CL18" s="264" t="str">
        <f>$AY18*Assembly!T$4+$AZ18*Assembly!T$5+$BA18*Assembly!T$6+$BB18*Assembly!T$7+$BC18*Assembly!T$8+$BD18*Assembly!T$9+$BE18*Assembly!T$10+$BF18*Assembly!T$11+$BG18*Assembly!T$12+$BH18*Assembly!T$13+$BI18*Assembly!T$14+$BJ18*Assembly!T$15+$BK18*Assembly!T$16+$BL18*Assembly!T$17+$BM18*Assembly!T$18+$BN18*Assembly!T$19+$BO18*Assembly!T$20+$BP18*Assembly!T$21+$BQ18*Assembly!T$22+$BR18*Assembly!T$23+$BS18*Assembly!T$24</f>
        <v>0</v>
      </c>
      <c r="CM18" s="264" t="str">
        <f>$AY18*Assembly!U$4+$AZ18*Assembly!U$5+$BA18*Assembly!U$6+$BB18*Assembly!U$7+$BC18*Assembly!U$8+$BD18*Assembly!U$9+$BE18*Assembly!U$10+$BF18*Assembly!U$11+$BG18*Assembly!U$12+$BH18*Assembly!U$13+$BI18*Assembly!U$14+$BJ18*Assembly!U$15+$BK18*Assembly!U$16+$BL18*Assembly!U$17+$BM18*Assembly!U$18+$BN18*Assembly!U$19+$BO18*Assembly!U$20+$BP18*Assembly!U$21+$BQ18*Assembly!U$22+$BR18*Assembly!U$23+$BS18*Assembly!U$24</f>
        <v>0</v>
      </c>
      <c r="CN18" s="265" t="str">
        <f>$AY18*Assembly!V$4+$AZ18*Assembly!V$5+$BA18*Assembly!V$6+$BB18*Assembly!V$7+$BC18*Assembly!V$8+$BD18*Assembly!V$9+$BE18*Assembly!V$10+$BF18*Assembly!V$11+$BG18*Assembly!V$12+$BH18*Assembly!V$13+$BI18*Assembly!V$14+$BJ18*Assembly!V$15+$BK18*Assembly!V$16+$BL18*Assembly!V$17+$BM18*Assembly!V$18+$BN18*Assembly!V$19+$BO18*Assembly!V$20+$BP18*Assembly!V$21+$BQ18*Assembly!V$22+$BR18*Assembly!V$23+$BS18*Assembly!V$24</f>
        <v>0</v>
      </c>
      <c r="CO18" s="265" t="str">
        <f>CE18*Refining!$F$3</f>
        <v>1,386</v>
      </c>
      <c r="CP18" s="265" t="str">
        <f>CF18*Refining!$F$4</f>
        <v>125</v>
      </c>
      <c r="CQ18" s="265" t="str">
        <f>CG18*Refining!$F$5</f>
        <v>0</v>
      </c>
      <c r="CR18" s="265" t="str">
        <f>CH18*Refining!$F$6</f>
        <v>0</v>
      </c>
      <c r="CS18" s="265" t="str">
        <f>CI18*Refining!$F$7</f>
        <v>36</v>
      </c>
      <c r="CT18" s="265" t="str">
        <f>CJ18*Refining!$F$8</f>
        <v>0</v>
      </c>
      <c r="CU18" s="265" t="str">
        <f>CK18*Refining!$F$9</f>
        <v>0</v>
      </c>
      <c r="CV18" s="265" t="str">
        <f>CL18*Refining!$F$10</f>
        <v>0</v>
      </c>
      <c r="CW18" s="265" t="str">
        <f>CM18*Refining!$F$11</f>
        <v>0</v>
      </c>
      <c r="CX18" s="265" t="str">
        <f>CN18*Refining!$F$12</f>
        <v>0</v>
      </c>
      <c r="CY18" s="285" t="str">
        <f t="shared" ref="CY18:DR18" si="71">IF(CE18 = 0, "", CE18)</f>
        <v>776</v>
      </c>
      <c r="CZ18" s="286" t="str">
        <f t="shared" si="71"/>
        <v>40</v>
      </c>
      <c r="DA18" s="282" t="str">
        <f t="shared" si="71"/>
        <v/>
      </c>
      <c r="DB18" s="282" t="str">
        <f t="shared" si="71"/>
        <v/>
      </c>
      <c r="DC18" s="282" t="str">
        <f t="shared" si="71"/>
        <v>20.4</v>
      </c>
      <c r="DD18" s="282" t="str">
        <f t="shared" si="71"/>
        <v/>
      </c>
      <c r="DE18" s="282" t="str">
        <f t="shared" si="71"/>
        <v/>
      </c>
      <c r="DF18" s="282" t="str">
        <f t="shared" si="71"/>
        <v/>
      </c>
      <c r="DG18" s="282" t="str">
        <f t="shared" si="71"/>
        <v/>
      </c>
      <c r="DH18" s="283" t="str">
        <f t="shared" si="71"/>
        <v/>
      </c>
      <c r="DI18" s="285" t="str">
        <f t="shared" si="71"/>
        <v>1,386</v>
      </c>
      <c r="DJ18" s="286" t="str">
        <f t="shared" si="71"/>
        <v>125</v>
      </c>
      <c r="DK18" s="282" t="str">
        <f t="shared" si="71"/>
        <v/>
      </c>
      <c r="DL18" s="282" t="str">
        <f t="shared" si="71"/>
        <v/>
      </c>
      <c r="DM18" s="286" t="str">
        <f t="shared" si="71"/>
        <v>36</v>
      </c>
      <c r="DN18" s="282" t="str">
        <f t="shared" si="71"/>
        <v/>
      </c>
      <c r="DO18" s="282" t="str">
        <f t="shared" si="71"/>
        <v/>
      </c>
      <c r="DP18" s="282" t="str">
        <f t="shared" si="71"/>
        <v/>
      </c>
      <c r="DQ18" s="282" t="str">
        <f t="shared" si="71"/>
        <v/>
      </c>
      <c r="DR18" s="283" t="str">
        <f t="shared" si="71"/>
        <v/>
      </c>
      <c r="DS18" s="285" t="str">
        <f t="shared" si="15"/>
        <v>836</v>
      </c>
      <c r="DT18" s="286" t="str">
        <f t="shared" si="16"/>
        <v>1,547</v>
      </c>
      <c r="DU18" s="275" t="str">
        <f>CY18*'Ores &amp; Ingots'!$C$3+CZ18*'Ores &amp; Ingots'!$C$4+DA18*'Ores &amp; Ingots'!$C$5+DB18*'Ores &amp; Ingots'!$C$6+DC18*'Ores &amp; Ingots'!$C$7+DD18*'Ores &amp; Ingots'!$C$8+DE18*'Ores &amp; Ingots'!$C$9+DF18*'Ores &amp; Ingots'!$C$10+DG18*'Ores &amp; Ingots'!$C$11+DH18*'Ores &amp; Ingots'!$C$12</f>
        <v>112</v>
      </c>
      <c r="DV18" s="275" t="str">
        <f>DI18*'Ores &amp; Ingots'!$B$3+DJ18*'Ores &amp; Ingots'!$B$4+DK18*'Ores &amp; Ingots'!$B$5+DL18*'Ores &amp; Ingots'!$B$6+DM18*'Ores &amp; Ingots'!$B$7+DN18*'Ores &amp; Ingots'!$B$8+DO18*'Ores &amp; Ingots'!$B$9+DP18*'Ores &amp; Ingots'!$B$10+DQ18*'Ores &amp; Ingots'!$B$11+DR18*'Ores &amp; Ingots'!$B$12</f>
        <v>572</v>
      </c>
      <c r="DW18" s="286" t="str">
        <f>CY18*Refining!$G$3+CZ18*Refining!$G$4+DA18*Refining!$G$5+DB18*Refining!$G$6+DC18*Refining!$G$7+DD18*Refining!$G$8+DE18*Refining!$G$9+DF18*Refining!$G$10+DG18*Refining!$G$11+DH18*Refining!$G$12</f>
        <v>262</v>
      </c>
      <c r="DX18" s="286" t="str">
        <f t="shared" si="17"/>
        <v>40,821</v>
      </c>
      <c r="DY18" s="287" t="str">
        <f t="shared" si="18"/>
        <v>0.0408</v>
      </c>
      <c r="DZ18" s="285" t="str">
        <f t="shared" si="19"/>
        <v>419</v>
      </c>
      <c r="EA18" s="288" t="str">
        <f t="shared" ref="EA18:EB18" si="72">DZ18/60</f>
        <v>7.0</v>
      </c>
      <c r="EB18" s="288" t="str">
        <f t="shared" si="72"/>
        <v>0.1</v>
      </c>
      <c r="EC18" s="545" t="str">
        <f t="shared" si="21"/>
        <v>0.00</v>
      </c>
      <c r="ED18" s="285" t="str">
        <f t="shared" si="22"/>
        <v>60,576</v>
      </c>
      <c r="EE18" s="288" t="str">
        <f t="shared" ref="EE18:EF18" si="73">ED18/1000</f>
        <v>60.6</v>
      </c>
      <c r="EF18" s="289" t="str">
        <f t="shared" si="73"/>
        <v>0.06</v>
      </c>
      <c r="EG18" s="546" t="str">
        <f t="shared" si="24"/>
        <v>0.0606</v>
      </c>
      <c r="EH18" s="225" t="s">
        <v>12</v>
      </c>
    </row>
    <row r="19">
      <c r="A19" s="299" t="s">
        <v>895</v>
      </c>
      <c r="B19" s="192" t="s">
        <v>921</v>
      </c>
      <c r="C19" s="193" t="s">
        <v>886</v>
      </c>
      <c r="D19" s="193">
        <v>1.0</v>
      </c>
      <c r="E19" s="193">
        <v>1.0</v>
      </c>
      <c r="F19" s="193">
        <v>2.0</v>
      </c>
      <c r="G19" s="194" t="str">
        <f t="shared" si="5"/>
        <v>31.3</v>
      </c>
      <c r="H19" s="195">
        <v>25.0</v>
      </c>
      <c r="I19" s="195">
        <v>25.0</v>
      </c>
      <c r="J19" s="195" t="str">
        <f>H19/Main!$D$9</f>
        <v>25</v>
      </c>
      <c r="K19" s="195" t="str">
        <f>I19/Main!$D$10</f>
        <v>25</v>
      </c>
      <c r="L19" s="195" t="str">
        <f t="shared" si="6"/>
        <v>1</v>
      </c>
      <c r="M19" s="195">
        <v>1.0</v>
      </c>
      <c r="N19" s="198">
        <v>2.0</v>
      </c>
      <c r="O19" s="198">
        <v>3360000.0</v>
      </c>
      <c r="P19" s="197"/>
      <c r="Q19" s="198"/>
      <c r="R19" s="197"/>
      <c r="S19" s="199"/>
      <c r="T19" s="199"/>
      <c r="U19" s="198">
        <v>288000.0</v>
      </c>
      <c r="V19" s="197"/>
      <c r="W19" s="197"/>
      <c r="X19" s="197"/>
      <c r="Y19" s="197"/>
      <c r="Z19" s="197"/>
      <c r="AA19" s="197"/>
      <c r="AB19" s="197"/>
      <c r="AC19" s="200" t="s">
        <v>18</v>
      </c>
      <c r="AD19" s="201">
        <v>25.0</v>
      </c>
      <c r="AE19" s="201">
        <v>0.0</v>
      </c>
      <c r="AF19" s="201">
        <v>0.0</v>
      </c>
      <c r="AG19" s="201">
        <v>8.0</v>
      </c>
      <c r="AH19" s="201">
        <v>60.0</v>
      </c>
      <c r="AI19" s="201">
        <v>0.0</v>
      </c>
      <c r="AJ19" s="201">
        <v>0.0</v>
      </c>
      <c r="AK19" s="201">
        <v>0.0</v>
      </c>
      <c r="AL19" s="201">
        <v>0.0</v>
      </c>
      <c r="AM19" s="201">
        <v>0.0</v>
      </c>
      <c r="AN19" s="201">
        <v>0.0</v>
      </c>
      <c r="AO19" s="201">
        <v>0.0</v>
      </c>
      <c r="AP19" s="201">
        <v>0.0</v>
      </c>
      <c r="AQ19" s="201">
        <v>0.0</v>
      </c>
      <c r="AR19" s="202">
        <v>80.0</v>
      </c>
      <c r="AS19" s="201">
        <v>0.0</v>
      </c>
      <c r="AT19" s="201">
        <v>0.0</v>
      </c>
      <c r="AU19" s="201">
        <v>0.0</v>
      </c>
      <c r="AV19" s="201">
        <v>0.0</v>
      </c>
      <c r="AW19" s="201">
        <v>0.0</v>
      </c>
      <c r="AX19" s="201">
        <v>0.0</v>
      </c>
      <c r="AY19" s="207" t="str">
        <f t="shared" ref="AY19:BS19" si="74">IF(AD19 = 0, "", AD19)</f>
        <v>25</v>
      </c>
      <c r="AZ19" s="193" t="str">
        <f t="shared" si="74"/>
        <v/>
      </c>
      <c r="BA19" s="193" t="str">
        <f t="shared" si="74"/>
        <v/>
      </c>
      <c r="BB19" s="208" t="str">
        <f t="shared" si="74"/>
        <v>8</v>
      </c>
      <c r="BC19" s="208" t="str">
        <f t="shared" si="74"/>
        <v>60</v>
      </c>
      <c r="BD19" s="193" t="str">
        <f t="shared" si="74"/>
        <v/>
      </c>
      <c r="BE19" s="193" t="str">
        <f t="shared" si="74"/>
        <v/>
      </c>
      <c r="BF19" s="193" t="str">
        <f t="shared" si="74"/>
        <v/>
      </c>
      <c r="BG19" s="193" t="str">
        <f t="shared" si="74"/>
        <v/>
      </c>
      <c r="BH19" s="193" t="str">
        <f t="shared" si="74"/>
        <v/>
      </c>
      <c r="BI19" s="193" t="str">
        <f t="shared" si="74"/>
        <v/>
      </c>
      <c r="BJ19" s="193" t="str">
        <f t="shared" si="74"/>
        <v/>
      </c>
      <c r="BK19" s="193" t="str">
        <f t="shared" si="74"/>
        <v/>
      </c>
      <c r="BL19" s="193" t="str">
        <f t="shared" si="74"/>
        <v/>
      </c>
      <c r="BM19" s="306" t="str">
        <f t="shared" si="74"/>
        <v>80</v>
      </c>
      <c r="BN19" s="193" t="str">
        <f t="shared" si="74"/>
        <v/>
      </c>
      <c r="BO19" s="193" t="str">
        <f t="shared" si="74"/>
        <v/>
      </c>
      <c r="BP19" s="193" t="str">
        <f t="shared" si="74"/>
        <v/>
      </c>
      <c r="BQ19" s="193" t="str">
        <f t="shared" si="74"/>
        <v/>
      </c>
      <c r="BR19" s="193" t="str">
        <f t="shared" si="74"/>
        <v/>
      </c>
      <c r="BS19" s="206" t="str">
        <f t="shared" si="74"/>
        <v/>
      </c>
      <c r="BT19" s="207" t="str">
        <f>$AY19*Assembly!Y$4+$AZ19*Assembly!Y$5+$BA19*Assembly!Y$6+$BB19*Assembly!Y$7+$BC19*Assembly!Y$8+$BD19*Assembly!Y$9+$BE19*Assembly!Y$10+$BF19*Assembly!Y$11+$BG19*Assembly!Y$12+$BH19*Assembly!Y$13+$BI19*Assembly!Y$14+$BJ19*Assembly!Y$15+$BK19*Assembly!Y$16+$BL19*Assembly!Y$17+$BM19*Assembly!Y$18+$BN19*Assembly!Y$19+$BO19*Assembly!Y$20+$BP19*Assembly!Y$21+$BQ19*Assembly!Y$22+$BR19*Assembly!Y$23+$BS19*Assembly!Y$24</f>
        <v>4,380</v>
      </c>
      <c r="BU19" s="208" t="str">
        <f t="shared" si="8"/>
        <v>140</v>
      </c>
      <c r="BV19" s="208" t="str">
        <f>$AY19*Assembly!AC$4+$AZ19*Assembly!AC$5+$BA19*Assembly!AC$6+$BB19*Assembly!AC$7+$BC19*Assembly!AC$8+$BD19*Assembly!AC$9+$BE19*Assembly!AC$10+$BF19*Assembly!AC$11+$BG19*Assembly!AC$12+$BH19*Assembly!AC$13+$BI19*Assembly!AC$14+$BJ19*Assembly!AC$15+$BK19*Assembly!AC$16+$BL19*Assembly!AC$17+$BM19*Assembly!AC$18+$BN19*Assembly!AC$19+$BO19*Assembly!AC$20+$BP19*Assembly!AC$21+$BQ19*Assembly!AC$22+$BR19*Assembly!AC$23+$BS19*Assembly!AC$24</f>
        <v>7,180</v>
      </c>
      <c r="BW19" s="209" t="str">
        <f t="shared" si="9"/>
        <v>1.64</v>
      </c>
      <c r="BX19" s="210" t="str">
        <f t="shared" si="10"/>
        <v>230</v>
      </c>
      <c r="BY19" s="211" t="str">
        <f t="shared" si="11"/>
        <v>51.2</v>
      </c>
      <c r="BZ19" s="300" t="str">
        <f t="shared" ref="BZ19:BZ30" si="79">IF(U19 = "?", "?", U19/BT19)</f>
        <v>66 N</v>
      </c>
      <c r="CA19" s="208" t="str">
        <f>$AY19*Assembly!X$4+$AZ19*Assembly!X$5+$BA19*Assembly!X$6+$BB19*Assembly!X$7+$BC19*Assembly!X$8+$BD19*Assembly!X$9+$BE19*Assembly!X$10+$BF19*Assembly!X$11+$BG19*Assembly!X$12+$BH19*Assembly!X$13+$BI19*Assembly!X$14+$BJ19*Assembly!X$15+$BK19*Assembly!X$16+$BL19*Assembly!X$17+$BM19*Assembly!X$18+$BN19*Assembly!X$19+$BO19*Assembly!X$20+$BP19*Assembly!X$21+$BQ19*Assembly!X$22+$BR19*Assembly!X$23+$BS19*Assembly!X$24</f>
        <v>353</v>
      </c>
      <c r="CB19" s="208" t="str">
        <f t="shared" si="12"/>
        <v>54,911</v>
      </c>
      <c r="CC19" s="212" t="str">
        <f t="shared" si="13"/>
        <v>0.0549</v>
      </c>
      <c r="CD19" s="213" t="str">
        <f>$AY19*Assembly!AB$4+$AZ19*Assembly!AB$5+$BA19*Assembly!AB$6+$BB19*Assembly!AB$7+$BC19*Assembly!AB$8+$BD19*Assembly!AB$9+$BE19*Assembly!AB$10+$BF19*Assembly!AB$11+$BG19*Assembly!AB$12+$BH19*Assembly!AB$13+$BI19*Assembly!AB$14+$BJ19*Assembly!AB$15+$BK19*Assembly!AB$16+$BL19*Assembly!AB$17+$BM19*Assembly!AB$18+$BN19*Assembly!AB$19+$BO19*Assembly!AB$20+$BP19*Assembly!AB$21+$BQ19*Assembly!AB$22+$BR19*Assembly!AB$23+$BS19*Assembly!AB$24</f>
        <v>1,299</v>
      </c>
      <c r="CE19" s="198" t="str">
        <f>$AY19*Assembly!M$4+$AZ19*Assembly!M$5+$BA19*Assembly!M$6+$BB19*Assembly!M$7+$BC19*Assembly!M$8+$BD19*Assembly!M$9+$BE19*Assembly!M$10+$BF19*Assembly!M$11+$BG19*Assembly!M$12+$BH19*Assembly!M$13+$BI19*Assembly!M$14+$BJ19*Assembly!M$15+$BK19*Assembly!M$16+$BL19*Assembly!M$17+$BM19*Assembly!M$18+$BN19*Assembly!M$19+$BO19*Assembly!M$20+$BP19*Assembly!M$21+$BQ19*Assembly!M$22+$BR19*Assembly!M$23+$BS19*Assembly!M$24</f>
        <v>3,765</v>
      </c>
      <c r="CF19" s="198" t="str">
        <f>$AY19*Assembly!N$4+$AZ19*Assembly!N$5+$BA19*Assembly!N$6+$BB19*Assembly!N$7+$BC19*Assembly!N$8+$BD19*Assembly!N$9+$BE19*Assembly!N$10+$BF19*Assembly!N$11+$BG19*Assembly!N$12+$BH19*Assembly!N$13+$BI19*Assembly!N$14+$BJ19*Assembly!N$15+$BK19*Assembly!N$16+$BL19*Assembly!N$17+$BM19*Assembly!N$18+$BN19*Assembly!N$19+$BO19*Assembly!N$20+$BP19*Assembly!N$21+$BQ19*Assembly!N$22+$BR19*Assembly!N$23+$BS19*Assembly!N$24</f>
        <v>0</v>
      </c>
      <c r="CG19" s="198" t="str">
        <f>$AY19*Assembly!O$4+$AZ19*Assembly!O$5+$BA19*Assembly!O$6+$BB19*Assembly!O$7+$BC19*Assembly!O$8+$BD19*Assembly!O$9+$BE19*Assembly!O$10+$BF19*Assembly!O$11+$BG19*Assembly!O$12+$BH19*Assembly!O$13+$BI19*Assembly!O$14+$BJ19*Assembly!O$15+$BK19*Assembly!O$16+$BL19*Assembly!O$17+$BM19*Assembly!O$18+$BN19*Assembly!O$19+$BO19*Assembly!O$20+$BP19*Assembly!O$21+$BQ19*Assembly!O$22+$BR19*Assembly!O$23+$BS19*Assembly!O$24</f>
        <v>800</v>
      </c>
      <c r="CH19" s="195" t="str">
        <f>$AY19*Assembly!P$4+$AZ19*Assembly!P$5+$BA19*Assembly!P$6+$BB19*Assembly!P$7+$BC19*Assembly!P$8+$BD19*Assembly!P$9+$BE19*Assembly!P$10+$BF19*Assembly!P$11+$BG19*Assembly!P$12+$BH19*Assembly!P$13+$BI19*Assembly!P$14+$BJ19*Assembly!P$15+$BK19*Assembly!P$16+$BL19*Assembly!P$17+$BM19*Assembly!P$18+$BN19*Assembly!P$19+$BO19*Assembly!P$20+$BP19*Assembly!P$21+$BQ19*Assembly!P$22+$BR19*Assembly!P$23+$BS19*Assembly!P$24</f>
        <v>0</v>
      </c>
      <c r="CI19" s="195" t="str">
        <f>$AY19*Assembly!Q$4+$AZ19*Assembly!Q$5+$BA19*Assembly!Q$6+$BB19*Assembly!Q$7+$BC19*Assembly!Q$8+$BD19*Assembly!Q$9+$BE19*Assembly!Q$10+$BF19*Assembly!Q$11+$BG19*Assembly!Q$12+$BH19*Assembly!Q$13+$BI19*Assembly!Q$14+$BJ19*Assembly!Q$15+$BK19*Assembly!Q$16+$BL19*Assembly!Q$17+$BM19*Assembly!Q$18+$BN19*Assembly!Q$19+$BO19*Assembly!Q$20+$BP19*Assembly!Q$21+$BQ19*Assembly!Q$22+$BR19*Assembly!Q$23+$BS19*Assembly!Q$24</f>
        <v>0</v>
      </c>
      <c r="CJ19" s="198" t="str">
        <f>$AY19*Assembly!R$4+$AZ19*Assembly!R$5+$BA19*Assembly!R$6+$BB19*Assembly!R$7+$BC19*Assembly!R$8+$BD19*Assembly!R$9+$BE19*Assembly!R$10+$BF19*Assembly!R$11+$BG19*Assembly!R$12+$BH19*Assembly!R$13+$BI19*Assembly!R$14+$BJ19*Assembly!R$15+$BK19*Assembly!R$16+$BL19*Assembly!R$17+$BM19*Assembly!R$18+$BN19*Assembly!R$19+$BO19*Assembly!R$20+$BP19*Assembly!R$21+$BQ19*Assembly!R$22+$BR19*Assembly!R$23+$BS19*Assembly!R$24</f>
        <v>0</v>
      </c>
      <c r="CK19" s="195" t="str">
        <f>$AY19*Assembly!S$4+$AZ19*Assembly!S$5+$BA19*Assembly!S$6+$BB19*Assembly!S$7+$BC19*Assembly!S$8+$BD19*Assembly!S$9+$BE19*Assembly!S$10+$BF19*Assembly!S$11+$BG19*Assembly!S$12+$BH19*Assembly!S$13+$BI19*Assembly!S$14+$BJ19*Assembly!S$15+$BK19*Assembly!S$16+$BL19*Assembly!S$17+$BM19*Assembly!S$18+$BN19*Assembly!S$19+$BO19*Assembly!S$20+$BP19*Assembly!S$21+$BQ19*Assembly!S$22+$BR19*Assembly!S$23+$BS19*Assembly!S$24</f>
        <v>80</v>
      </c>
      <c r="CL19" s="195" t="str">
        <f>$AY19*Assembly!T$4+$AZ19*Assembly!T$5+$BA19*Assembly!T$6+$BB19*Assembly!T$7+$BC19*Assembly!T$8+$BD19*Assembly!T$9+$BE19*Assembly!T$10+$BF19*Assembly!T$11+$BG19*Assembly!T$12+$BH19*Assembly!T$13+$BI19*Assembly!T$14+$BJ19*Assembly!T$15+$BK19*Assembly!T$16+$BL19*Assembly!T$17+$BM19*Assembly!T$18+$BN19*Assembly!T$19+$BO19*Assembly!T$20+$BP19*Assembly!T$21+$BQ19*Assembly!T$22+$BR19*Assembly!T$23+$BS19*Assembly!T$24</f>
        <v>32</v>
      </c>
      <c r="CM19" s="195" t="str">
        <f>$AY19*Assembly!U$4+$AZ19*Assembly!U$5+$BA19*Assembly!U$6+$BB19*Assembly!U$7+$BC19*Assembly!U$8+$BD19*Assembly!U$9+$BE19*Assembly!U$10+$BF19*Assembly!U$11+$BG19*Assembly!U$12+$BH19*Assembly!U$13+$BI19*Assembly!U$14+$BJ19*Assembly!U$15+$BK19*Assembly!U$16+$BL19*Assembly!U$17+$BM19*Assembly!U$18+$BN19*Assembly!U$19+$BO19*Assembly!U$20+$BP19*Assembly!U$21+$BQ19*Assembly!U$22+$BR19*Assembly!U$23+$BS19*Assembly!U$24</f>
        <v>0</v>
      </c>
      <c r="CN19" s="198" t="str">
        <f>$AY19*Assembly!V$4+$AZ19*Assembly!V$5+$BA19*Assembly!V$6+$BB19*Assembly!V$7+$BC19*Assembly!V$8+$BD19*Assembly!V$9+$BE19*Assembly!V$10+$BF19*Assembly!V$11+$BG19*Assembly!V$12+$BH19*Assembly!V$13+$BI19*Assembly!V$14+$BJ19*Assembly!V$15+$BK19*Assembly!V$16+$BL19*Assembly!V$17+$BM19*Assembly!V$18+$BN19*Assembly!V$19+$BO19*Assembly!V$20+$BP19*Assembly!V$21+$BQ19*Assembly!V$22+$BR19*Assembly!V$23+$BS19*Assembly!V$24</f>
        <v>0</v>
      </c>
      <c r="CO19" s="198" t="str">
        <f>CE19*Refining!$F$3</f>
        <v>6,723</v>
      </c>
      <c r="CP19" s="198" t="str">
        <f>CF19*Refining!$F$4</f>
        <v>0</v>
      </c>
      <c r="CQ19" s="198" t="str">
        <f>CG19*Refining!$F$5</f>
        <v>3,333</v>
      </c>
      <c r="CR19" s="198" t="str">
        <f>CH19*Refining!$F$6</f>
        <v>0</v>
      </c>
      <c r="CS19" s="198" t="str">
        <f>CI19*Refining!$F$7</f>
        <v>0</v>
      </c>
      <c r="CT19" s="198" t="str">
        <f>CJ19*Refining!$F$8</f>
        <v>0</v>
      </c>
      <c r="CU19" s="198" t="str">
        <f>CK19*Refining!$F$9</f>
        <v>10,000</v>
      </c>
      <c r="CV19" s="198" t="str">
        <f>CL19*Refining!$F$10</f>
        <v>8,000</v>
      </c>
      <c r="CW19" s="198" t="str">
        <f>CM19*Refining!$F$11</f>
        <v>0</v>
      </c>
      <c r="CX19" s="198" t="str">
        <f>CN19*Refining!$F$12</f>
        <v>0</v>
      </c>
      <c r="CY19" s="218" t="str">
        <f t="shared" ref="CY19:DR19" si="75">IF(CE19 = 0, "", CE19)</f>
        <v>3,765</v>
      </c>
      <c r="CZ19" s="215" t="str">
        <f t="shared" si="75"/>
        <v/>
      </c>
      <c r="DA19" s="219" t="str">
        <f t="shared" si="75"/>
        <v>800</v>
      </c>
      <c r="DB19" s="215" t="str">
        <f t="shared" si="75"/>
        <v/>
      </c>
      <c r="DC19" s="215" t="str">
        <f t="shared" si="75"/>
        <v/>
      </c>
      <c r="DD19" s="215" t="str">
        <f t="shared" si="75"/>
        <v/>
      </c>
      <c r="DE19" s="215" t="str">
        <f t="shared" si="75"/>
        <v>80</v>
      </c>
      <c r="DF19" s="215" t="str">
        <f t="shared" si="75"/>
        <v>32</v>
      </c>
      <c r="DG19" s="215" t="str">
        <f t="shared" si="75"/>
        <v/>
      </c>
      <c r="DH19" s="216" t="str">
        <f t="shared" si="75"/>
        <v/>
      </c>
      <c r="DI19" s="218" t="str">
        <f t="shared" si="75"/>
        <v>6,723</v>
      </c>
      <c r="DJ19" s="215" t="str">
        <f t="shared" si="75"/>
        <v/>
      </c>
      <c r="DK19" s="219" t="str">
        <f t="shared" si="75"/>
        <v>3,333</v>
      </c>
      <c r="DL19" s="215" t="str">
        <f t="shared" si="75"/>
        <v/>
      </c>
      <c r="DM19" s="215" t="str">
        <f t="shared" si="75"/>
        <v/>
      </c>
      <c r="DN19" s="215" t="str">
        <f t="shared" si="75"/>
        <v/>
      </c>
      <c r="DO19" s="219" t="str">
        <f t="shared" si="75"/>
        <v>10,000</v>
      </c>
      <c r="DP19" s="219" t="str">
        <f t="shared" si="75"/>
        <v>8,000</v>
      </c>
      <c r="DQ19" s="215" t="str">
        <f t="shared" si="75"/>
        <v/>
      </c>
      <c r="DR19" s="216" t="str">
        <f t="shared" si="75"/>
        <v/>
      </c>
      <c r="DS19" s="218" t="str">
        <f t="shared" si="15"/>
        <v>4,677</v>
      </c>
      <c r="DT19" s="219" t="str">
        <f t="shared" si="16"/>
        <v>28,057</v>
      </c>
      <c r="DU19" s="208" t="str">
        <f>CY19*'Ores &amp; Ingots'!$C$3+CZ19*'Ores &amp; Ingots'!$C$4+DA19*'Ores &amp; Ingots'!$C$5+DB19*'Ores &amp; Ingots'!$C$6+DC19*'Ores &amp; Ingots'!$C$7+DD19*'Ores &amp; Ingots'!$C$8+DE19*'Ores &amp; Ingots'!$C$9+DF19*'Ores &amp; Ingots'!$C$10+DG19*'Ores &amp; Ingots'!$C$11+DH19*'Ores &amp; Ingots'!$C$12</f>
        <v>573</v>
      </c>
      <c r="DV19" s="208" t="str">
        <f>DI19*'Ores &amp; Ingots'!$B$3+DJ19*'Ores &amp; Ingots'!$B$4+DK19*'Ores &amp; Ingots'!$B$5+DL19*'Ores &amp; Ingots'!$B$6+DM19*'Ores &amp; Ingots'!$B$7+DN19*'Ores &amp; Ingots'!$B$8+DO19*'Ores &amp; Ingots'!$B$9+DP19*'Ores &amp; Ingots'!$B$10+DQ19*'Ores &amp; Ingots'!$B$11+DR19*'Ores &amp; Ingots'!$B$12</f>
        <v>10,381</v>
      </c>
      <c r="DW19" s="219" t="str">
        <f>CY19*Refining!$G$3+CZ19*Refining!$G$4+DA19*Refining!$G$5+DB19*Refining!$G$6+DC19*Refining!$G$7+DD19*Refining!$G$8+DE19*Refining!$G$9+DF19*Refining!$G$10+DG19*Refining!$G$11+DH19*Refining!$G$12</f>
        <v>38,207</v>
      </c>
      <c r="DX19" s="219" t="str">
        <f t="shared" si="17"/>
        <v>5,943,358</v>
      </c>
      <c r="DY19" s="220" t="str">
        <f t="shared" si="18"/>
        <v>5.9434</v>
      </c>
      <c r="DZ19" s="218" t="str">
        <f t="shared" si="19"/>
        <v>38,585</v>
      </c>
      <c r="EA19" s="221" t="str">
        <f t="shared" ref="EA19:EB19" si="76">DZ19/60</f>
        <v>643.1</v>
      </c>
      <c r="EB19" s="221" t="str">
        <f t="shared" si="76"/>
        <v>10.7</v>
      </c>
      <c r="EC19" s="541" t="str">
        <f t="shared" si="21"/>
        <v>0.45</v>
      </c>
      <c r="ED19" s="218" t="str">
        <f t="shared" si="22"/>
        <v>5,998,269</v>
      </c>
      <c r="EE19" s="221" t="str">
        <f t="shared" ref="EE19:EF19" si="77">ED19/1000</f>
        <v>5,998.3</v>
      </c>
      <c r="EF19" s="222" t="str">
        <f t="shared" si="77"/>
        <v>6.00</v>
      </c>
      <c r="EG19" s="542" t="str">
        <f t="shared" si="24"/>
        <v>5.9983</v>
      </c>
      <c r="EH19" s="225">
        <v>1064.0</v>
      </c>
    </row>
    <row r="20" hidden="1">
      <c r="A20" s="33"/>
      <c r="B20" s="226" t="s">
        <v>921</v>
      </c>
      <c r="C20" s="227" t="s">
        <v>885</v>
      </c>
      <c r="D20" s="227">
        <v>1.0</v>
      </c>
      <c r="E20" s="227">
        <v>1.0</v>
      </c>
      <c r="F20" s="227">
        <v>2.0</v>
      </c>
      <c r="G20" s="228" t="str">
        <f t="shared" si="5"/>
        <v>0.3</v>
      </c>
      <c r="H20" s="229">
        <v>12.0</v>
      </c>
      <c r="I20" s="229">
        <v>12.0</v>
      </c>
      <c r="J20" s="229" t="str">
        <f>H20/Main!$D$9</f>
        <v>12</v>
      </c>
      <c r="K20" s="229" t="str">
        <f>I20/Main!$D$10</f>
        <v>12</v>
      </c>
      <c r="L20" s="229" t="str">
        <f t="shared" si="6"/>
        <v>1</v>
      </c>
      <c r="M20" s="229">
        <v>1.0</v>
      </c>
      <c r="N20" s="231">
        <v>2.0</v>
      </c>
      <c r="O20" s="231">
        <v>201000.0</v>
      </c>
      <c r="P20" s="230"/>
      <c r="Q20" s="231"/>
      <c r="R20" s="230"/>
      <c r="S20" s="232"/>
      <c r="T20" s="232"/>
      <c r="U20" s="231">
        <v>12000.0</v>
      </c>
      <c r="V20" s="230"/>
      <c r="W20" s="230"/>
      <c r="X20" s="230"/>
      <c r="Y20" s="230"/>
      <c r="Z20" s="230"/>
      <c r="AA20" s="230"/>
      <c r="AB20" s="230"/>
      <c r="AC20" s="233"/>
      <c r="AD20" s="234">
        <v>1.0</v>
      </c>
      <c r="AE20" s="234">
        <v>0.0</v>
      </c>
      <c r="AF20" s="234">
        <v>0.0</v>
      </c>
      <c r="AG20" s="234">
        <v>1.0</v>
      </c>
      <c r="AH20" s="234">
        <v>1.0</v>
      </c>
      <c r="AI20" s="234">
        <v>0.0</v>
      </c>
      <c r="AJ20" s="234">
        <v>0.0</v>
      </c>
      <c r="AK20" s="234">
        <v>0.0</v>
      </c>
      <c r="AL20" s="234">
        <v>0.0</v>
      </c>
      <c r="AM20" s="234">
        <v>0.0</v>
      </c>
      <c r="AN20" s="234">
        <v>0.0</v>
      </c>
      <c r="AO20" s="234">
        <v>0.0</v>
      </c>
      <c r="AP20" s="234">
        <v>0.0</v>
      </c>
      <c r="AQ20" s="234">
        <v>0.0</v>
      </c>
      <c r="AR20" s="235">
        <v>1.0</v>
      </c>
      <c r="AS20" s="234">
        <v>0.0</v>
      </c>
      <c r="AT20" s="234">
        <v>0.0</v>
      </c>
      <c r="AU20" s="234">
        <v>0.0</v>
      </c>
      <c r="AV20" s="234">
        <v>0.0</v>
      </c>
      <c r="AW20" s="234">
        <v>0.0</v>
      </c>
      <c r="AX20" s="234">
        <v>0.0</v>
      </c>
      <c r="AY20" s="239" t="str">
        <f t="shared" ref="AY20:BS20" si="78">IF(AD20 = 0, "", AD20)</f>
        <v>1</v>
      </c>
      <c r="AZ20" s="227" t="str">
        <f t="shared" si="78"/>
        <v/>
      </c>
      <c r="BA20" s="227" t="str">
        <f t="shared" si="78"/>
        <v/>
      </c>
      <c r="BB20" s="225" t="str">
        <f t="shared" si="78"/>
        <v>1</v>
      </c>
      <c r="BC20" s="225" t="str">
        <f t="shared" si="78"/>
        <v>1</v>
      </c>
      <c r="BD20" s="227" t="str">
        <f t="shared" si="78"/>
        <v/>
      </c>
      <c r="BE20" s="227" t="str">
        <f t="shared" si="78"/>
        <v/>
      </c>
      <c r="BF20" s="227" t="str">
        <f t="shared" si="78"/>
        <v/>
      </c>
      <c r="BG20" s="227" t="str">
        <f t="shared" si="78"/>
        <v/>
      </c>
      <c r="BH20" s="227" t="str">
        <f t="shared" si="78"/>
        <v/>
      </c>
      <c r="BI20" s="227" t="str">
        <f t="shared" si="78"/>
        <v/>
      </c>
      <c r="BJ20" s="227" t="str">
        <f t="shared" si="78"/>
        <v/>
      </c>
      <c r="BK20" s="227" t="str">
        <f t="shared" si="78"/>
        <v/>
      </c>
      <c r="BL20" s="227" t="str">
        <f t="shared" si="78"/>
        <v/>
      </c>
      <c r="BM20" s="309" t="str">
        <f t="shared" si="78"/>
        <v>1</v>
      </c>
      <c r="BN20" s="227" t="str">
        <f t="shared" si="78"/>
        <v/>
      </c>
      <c r="BO20" s="227" t="str">
        <f t="shared" si="78"/>
        <v/>
      </c>
      <c r="BP20" s="227" t="str">
        <f t="shared" si="78"/>
        <v/>
      </c>
      <c r="BQ20" s="227" t="str">
        <f t="shared" si="78"/>
        <v/>
      </c>
      <c r="BR20" s="227" t="str">
        <f t="shared" si="78"/>
        <v/>
      </c>
      <c r="BS20" s="238" t="str">
        <f t="shared" si="78"/>
        <v/>
      </c>
      <c r="BT20" s="239" t="str">
        <f>$AY20*Assembly!Y$4+$AZ20*Assembly!Y$5+$BA20*Assembly!Y$6+$BB20*Assembly!Y$7+$BC20*Assembly!Y$8+$BD20*Assembly!Y$9+$BE20*Assembly!Y$10+$BF20*Assembly!Y$11+$BG20*Assembly!Y$12+$BH20*Assembly!Y$13+$BI20*Assembly!Y$14+$BJ20*Assembly!Y$15+$BK20*Assembly!Y$16+$BL20*Assembly!Y$17+$BM20*Assembly!Y$18+$BN20*Assembly!Y$19+$BO20*Assembly!Y$20+$BP20*Assembly!Y$21+$BQ20*Assembly!Y$22+$BR20*Assembly!Y$23+$BS20*Assembly!Y$24</f>
        <v>93</v>
      </c>
      <c r="BU20" s="225" t="str">
        <f t="shared" si="8"/>
        <v>372</v>
      </c>
      <c r="BV20" s="225" t="str">
        <f>$AY20*Assembly!AC$4+$AZ20*Assembly!AC$5+$BA20*Assembly!AC$6+$BB20*Assembly!AC$7+$BC20*Assembly!AC$8+$BD20*Assembly!AC$9+$BE20*Assembly!AC$10+$BF20*Assembly!AC$11+$BG20*Assembly!AC$12+$BH20*Assembly!AC$13+$BI20*Assembly!AC$14+$BJ20*Assembly!AC$15+$BK20*Assembly!AC$16+$BL20*Assembly!AC$17+$BM20*Assembly!AC$18+$BN20*Assembly!AC$19+$BO20*Assembly!AC$20+$BP20*Assembly!AC$21+$BQ20*Assembly!AC$22+$BR20*Assembly!AC$23+$BS20*Assembly!AC$24</f>
        <v>220</v>
      </c>
      <c r="BW20" s="240" t="str">
        <f t="shared" si="9"/>
        <v>2.37</v>
      </c>
      <c r="BX20" s="241" t="str">
        <f t="shared" si="10"/>
        <v>880</v>
      </c>
      <c r="BY20" s="242" t="str">
        <f t="shared" si="11"/>
        <v>0.6</v>
      </c>
      <c r="BZ20" s="301" t="str">
        <f t="shared" si="79"/>
        <v>129 N</v>
      </c>
      <c r="CA20" s="225" t="str">
        <f>$AY20*Assembly!X$4+$AZ20*Assembly!X$5+$BA20*Assembly!X$6+$BB20*Assembly!X$7+$BC20*Assembly!X$8+$BD20*Assembly!X$9+$BE20*Assembly!X$10+$BF20*Assembly!X$11+$BG20*Assembly!X$12+$BH20*Assembly!X$13+$BI20*Assembly!X$14+$BJ20*Assembly!X$15+$BK20*Assembly!X$16+$BL20*Assembly!X$17+$BM20*Assembly!X$18+$BN20*Assembly!X$19+$BO20*Assembly!X$20+$BP20*Assembly!X$21+$BQ20*Assembly!X$22+$BR20*Assembly!X$23+$BS20*Assembly!X$24</f>
        <v>7</v>
      </c>
      <c r="CB20" s="225" t="str">
        <f t="shared" si="12"/>
        <v>1,089</v>
      </c>
      <c r="CC20" s="223" t="str">
        <f t="shared" si="13"/>
        <v>0.0011</v>
      </c>
      <c r="CD20" s="243" t="str">
        <f>$AY20*Assembly!AB$4+$AZ20*Assembly!AB$5+$BA20*Assembly!AB$6+$BB20*Assembly!AB$7+$BC20*Assembly!AB$8+$BD20*Assembly!AB$9+$BE20*Assembly!AB$10+$BF20*Assembly!AB$11+$BG20*Assembly!AB$12+$BH20*Assembly!AB$13+$BI20*Assembly!AB$14+$BJ20*Assembly!AB$15+$BK20*Assembly!AB$16+$BL20*Assembly!AB$17+$BM20*Assembly!AB$18+$BN20*Assembly!AB$19+$BO20*Assembly!AB$20+$BP20*Assembly!AB$21+$BQ20*Assembly!AB$22+$BR20*Assembly!AB$23+$BS20*Assembly!AB$24</f>
        <v>53</v>
      </c>
      <c r="CE20" s="231" t="str">
        <f>$AY20*Assembly!M$4+$AZ20*Assembly!M$5+$BA20*Assembly!M$6+$BB20*Assembly!M$7+$BC20*Assembly!M$8+$BD20*Assembly!M$9+$BE20*Assembly!M$10+$BF20*Assembly!M$11+$BG20*Assembly!M$12+$BH20*Assembly!M$13+$BI20*Assembly!M$14+$BJ20*Assembly!M$15+$BK20*Assembly!M$16+$BL20*Assembly!M$17+$BM20*Assembly!M$18+$BN20*Assembly!M$19+$BO20*Assembly!M$20+$BP20*Assembly!M$21+$BQ20*Assembly!M$22+$BR20*Assembly!M$23+$BS20*Assembly!M$24</f>
        <v>91</v>
      </c>
      <c r="CF20" s="231" t="str">
        <f>$AY20*Assembly!N$4+$AZ20*Assembly!N$5+$BA20*Assembly!N$6+$BB20*Assembly!N$7+$BC20*Assembly!N$8+$BD20*Assembly!N$9+$BE20*Assembly!N$10+$BF20*Assembly!N$11+$BG20*Assembly!N$12+$BH20*Assembly!N$13+$BI20*Assembly!N$14+$BJ20*Assembly!N$15+$BK20*Assembly!N$16+$BL20*Assembly!N$17+$BM20*Assembly!N$18+$BN20*Assembly!N$19+$BO20*Assembly!N$20+$BP20*Assembly!N$21+$BQ20*Assembly!N$22+$BR20*Assembly!N$23+$BS20*Assembly!N$24</f>
        <v>0</v>
      </c>
      <c r="CG20" s="231" t="str">
        <f>$AY20*Assembly!O$4+$AZ20*Assembly!O$5+$BA20*Assembly!O$6+$BB20*Assembly!O$7+$BC20*Assembly!O$8+$BD20*Assembly!O$9+$BE20*Assembly!O$10+$BF20*Assembly!O$11+$BG20*Assembly!O$12+$BH20*Assembly!O$13+$BI20*Assembly!O$14+$BJ20*Assembly!O$15+$BK20*Assembly!O$16+$BL20*Assembly!O$17+$BM20*Assembly!O$18+$BN20*Assembly!O$19+$BO20*Assembly!O$20+$BP20*Assembly!O$21+$BQ20*Assembly!O$22+$BR20*Assembly!O$23+$BS20*Assembly!O$24</f>
        <v>10</v>
      </c>
      <c r="CH20" s="229" t="str">
        <f>$AY20*Assembly!P$4+$AZ20*Assembly!P$5+$BA20*Assembly!P$6+$BB20*Assembly!P$7+$BC20*Assembly!P$8+$BD20*Assembly!P$9+$BE20*Assembly!P$10+$BF20*Assembly!P$11+$BG20*Assembly!P$12+$BH20*Assembly!P$13+$BI20*Assembly!P$14+$BJ20*Assembly!P$15+$BK20*Assembly!P$16+$BL20*Assembly!P$17+$BM20*Assembly!P$18+$BN20*Assembly!P$19+$BO20*Assembly!P$20+$BP20*Assembly!P$21+$BQ20*Assembly!P$22+$BR20*Assembly!P$23+$BS20*Assembly!P$24</f>
        <v>0</v>
      </c>
      <c r="CI20" s="229" t="str">
        <f>$AY20*Assembly!Q$4+$AZ20*Assembly!Q$5+$BA20*Assembly!Q$6+$BB20*Assembly!Q$7+$BC20*Assembly!Q$8+$BD20*Assembly!Q$9+$BE20*Assembly!Q$10+$BF20*Assembly!Q$11+$BG20*Assembly!Q$12+$BH20*Assembly!Q$13+$BI20*Assembly!Q$14+$BJ20*Assembly!Q$15+$BK20*Assembly!Q$16+$BL20*Assembly!Q$17+$BM20*Assembly!Q$18+$BN20*Assembly!Q$19+$BO20*Assembly!Q$20+$BP20*Assembly!Q$21+$BQ20*Assembly!Q$22+$BR20*Assembly!Q$23+$BS20*Assembly!Q$24</f>
        <v>0</v>
      </c>
      <c r="CJ20" s="231" t="str">
        <f>$AY20*Assembly!R$4+$AZ20*Assembly!R$5+$BA20*Assembly!R$6+$BB20*Assembly!R$7+$BC20*Assembly!R$8+$BD20*Assembly!R$9+$BE20*Assembly!R$10+$BF20*Assembly!R$11+$BG20*Assembly!R$12+$BH20*Assembly!R$13+$BI20*Assembly!R$14+$BJ20*Assembly!R$15+$BK20*Assembly!R$16+$BL20*Assembly!R$17+$BM20*Assembly!R$18+$BN20*Assembly!R$19+$BO20*Assembly!R$20+$BP20*Assembly!R$21+$BQ20*Assembly!R$22+$BR20*Assembly!R$23+$BS20*Assembly!R$24</f>
        <v>0</v>
      </c>
      <c r="CK20" s="229" t="str">
        <f>$AY20*Assembly!S$4+$AZ20*Assembly!S$5+$BA20*Assembly!S$6+$BB20*Assembly!S$7+$BC20*Assembly!S$8+$BD20*Assembly!S$9+$BE20*Assembly!S$10+$BF20*Assembly!S$11+$BG20*Assembly!S$12+$BH20*Assembly!S$13+$BI20*Assembly!S$14+$BJ20*Assembly!S$15+$BK20*Assembly!S$16+$BL20*Assembly!S$17+$BM20*Assembly!S$18+$BN20*Assembly!S$19+$BO20*Assembly!S$20+$BP20*Assembly!S$21+$BQ20*Assembly!S$22+$BR20*Assembly!S$23+$BS20*Assembly!S$24</f>
        <v>1</v>
      </c>
      <c r="CL20" s="229" t="str">
        <f>$AY20*Assembly!T$4+$AZ20*Assembly!T$5+$BA20*Assembly!T$6+$BB20*Assembly!T$7+$BC20*Assembly!T$8+$BD20*Assembly!T$9+$BE20*Assembly!T$10+$BF20*Assembly!T$11+$BG20*Assembly!T$12+$BH20*Assembly!T$13+$BI20*Assembly!T$14+$BJ20*Assembly!T$15+$BK20*Assembly!T$16+$BL20*Assembly!T$17+$BM20*Assembly!T$18+$BN20*Assembly!T$19+$BO20*Assembly!T$20+$BP20*Assembly!T$21+$BQ20*Assembly!T$22+$BR20*Assembly!T$23+$BS20*Assembly!T$24</f>
        <v>0.4</v>
      </c>
      <c r="CM20" s="229" t="str">
        <f>$AY20*Assembly!U$4+$AZ20*Assembly!U$5+$BA20*Assembly!U$6+$BB20*Assembly!U$7+$BC20*Assembly!U$8+$BD20*Assembly!U$9+$BE20*Assembly!U$10+$BF20*Assembly!U$11+$BG20*Assembly!U$12+$BH20*Assembly!U$13+$BI20*Assembly!U$14+$BJ20*Assembly!U$15+$BK20*Assembly!U$16+$BL20*Assembly!U$17+$BM20*Assembly!U$18+$BN20*Assembly!U$19+$BO20*Assembly!U$20+$BP20*Assembly!U$21+$BQ20*Assembly!U$22+$BR20*Assembly!U$23+$BS20*Assembly!U$24</f>
        <v>0</v>
      </c>
      <c r="CN20" s="231" t="str">
        <f>$AY20*Assembly!V$4+$AZ20*Assembly!V$5+$BA20*Assembly!V$6+$BB20*Assembly!V$7+$BC20*Assembly!V$8+$BD20*Assembly!V$9+$BE20*Assembly!V$10+$BF20*Assembly!V$11+$BG20*Assembly!V$12+$BH20*Assembly!V$13+$BI20*Assembly!V$14+$BJ20*Assembly!V$15+$BK20*Assembly!V$16+$BL20*Assembly!V$17+$BM20*Assembly!V$18+$BN20*Assembly!V$19+$BO20*Assembly!V$20+$BP20*Assembly!V$21+$BQ20*Assembly!V$22+$BR20*Assembly!V$23+$BS20*Assembly!V$24</f>
        <v>0</v>
      </c>
      <c r="CO20" s="231" t="str">
        <f>CE20*Refining!$F$3</f>
        <v>163</v>
      </c>
      <c r="CP20" s="231" t="str">
        <f>CF20*Refining!$F$4</f>
        <v>0</v>
      </c>
      <c r="CQ20" s="231" t="str">
        <f>CG20*Refining!$F$5</f>
        <v>42</v>
      </c>
      <c r="CR20" s="231" t="str">
        <f>CH20*Refining!$F$6</f>
        <v>0</v>
      </c>
      <c r="CS20" s="231" t="str">
        <f>CI20*Refining!$F$7</f>
        <v>0</v>
      </c>
      <c r="CT20" s="231" t="str">
        <f>CJ20*Refining!$F$8</f>
        <v>0</v>
      </c>
      <c r="CU20" s="231" t="str">
        <f>CK20*Refining!$F$9</f>
        <v>125</v>
      </c>
      <c r="CV20" s="231" t="str">
        <f>CL20*Refining!$F$10</f>
        <v>100</v>
      </c>
      <c r="CW20" s="231" t="str">
        <f>CM20*Refining!$F$11</f>
        <v>0</v>
      </c>
      <c r="CX20" s="231" t="str">
        <f>CN20*Refining!$F$12</f>
        <v>0</v>
      </c>
      <c r="CY20" s="248" t="str">
        <f t="shared" ref="CY20:DR20" si="80">IF(CE20 = 0, "", CE20)</f>
        <v>91</v>
      </c>
      <c r="CZ20" s="245" t="str">
        <f t="shared" si="80"/>
        <v/>
      </c>
      <c r="DA20" s="249" t="str">
        <f t="shared" si="80"/>
        <v>10</v>
      </c>
      <c r="DB20" s="245" t="str">
        <f t="shared" si="80"/>
        <v/>
      </c>
      <c r="DC20" s="245" t="str">
        <f t="shared" si="80"/>
        <v/>
      </c>
      <c r="DD20" s="245" t="str">
        <f t="shared" si="80"/>
        <v/>
      </c>
      <c r="DE20" s="245" t="str">
        <f t="shared" si="80"/>
        <v>1</v>
      </c>
      <c r="DF20" s="245" t="str">
        <f t="shared" si="80"/>
        <v>0.4</v>
      </c>
      <c r="DG20" s="245" t="str">
        <f t="shared" si="80"/>
        <v/>
      </c>
      <c r="DH20" s="246" t="str">
        <f t="shared" si="80"/>
        <v/>
      </c>
      <c r="DI20" s="248" t="str">
        <f t="shared" si="80"/>
        <v>163</v>
      </c>
      <c r="DJ20" s="245" t="str">
        <f t="shared" si="80"/>
        <v/>
      </c>
      <c r="DK20" s="249" t="str">
        <f t="shared" si="80"/>
        <v>42</v>
      </c>
      <c r="DL20" s="245" t="str">
        <f t="shared" si="80"/>
        <v/>
      </c>
      <c r="DM20" s="245" t="str">
        <f t="shared" si="80"/>
        <v/>
      </c>
      <c r="DN20" s="245" t="str">
        <f t="shared" si="80"/>
        <v/>
      </c>
      <c r="DO20" s="249" t="str">
        <f t="shared" si="80"/>
        <v>125</v>
      </c>
      <c r="DP20" s="249" t="str">
        <f t="shared" si="80"/>
        <v>100</v>
      </c>
      <c r="DQ20" s="245" t="str">
        <f t="shared" si="80"/>
        <v/>
      </c>
      <c r="DR20" s="246" t="str">
        <f t="shared" si="80"/>
        <v/>
      </c>
      <c r="DS20" s="248" t="str">
        <f t="shared" si="15"/>
        <v>102</v>
      </c>
      <c r="DT20" s="249" t="str">
        <f t="shared" si="16"/>
        <v>429</v>
      </c>
      <c r="DU20" s="225" t="str">
        <f>CY20*'Ores &amp; Ingots'!$C$3+CZ20*'Ores &amp; Ingots'!$C$4+DA20*'Ores &amp; Ingots'!$C$5+DB20*'Ores &amp; Ingots'!$C$6+DC20*'Ores &amp; Ingots'!$C$7+DD20*'Ores &amp; Ingots'!$C$8+DE20*'Ores &amp; Ingots'!$C$9+DF20*'Ores &amp; Ingots'!$C$10+DG20*'Ores &amp; Ingots'!$C$11+DH20*'Ores &amp; Ingots'!$C$12</f>
        <v>13</v>
      </c>
      <c r="DV20" s="225" t="str">
        <f>DI20*'Ores &amp; Ingots'!$B$3+DJ20*'Ores &amp; Ingots'!$B$4+DK20*'Ores &amp; Ingots'!$B$5+DL20*'Ores &amp; Ingots'!$B$6+DM20*'Ores &amp; Ingots'!$B$7+DN20*'Ores &amp; Ingots'!$B$8+DO20*'Ores &amp; Ingots'!$B$9+DP20*'Ores &amp; Ingots'!$B$10+DQ20*'Ores &amp; Ingots'!$B$11+DR20*'Ores &amp; Ingots'!$B$12</f>
        <v>159</v>
      </c>
      <c r="DW20" s="249" t="str">
        <f>CY20*Refining!$G$3+CZ20*Refining!$G$4+DA20*Refining!$G$5+DB20*Refining!$G$6+DC20*Refining!$G$7+DD20*Refining!$G$8+DE20*Refining!$G$9+DF20*Refining!$G$10+DG20*Refining!$G$11+DH20*Refining!$G$12</f>
        <v>481</v>
      </c>
      <c r="DX20" s="249" t="str">
        <f t="shared" si="17"/>
        <v>74,761</v>
      </c>
      <c r="DY20" s="250" t="str">
        <f t="shared" si="18"/>
        <v>0.0748</v>
      </c>
      <c r="DZ20" s="248" t="str">
        <f t="shared" si="19"/>
        <v>500</v>
      </c>
      <c r="EA20" s="251" t="str">
        <f t="shared" ref="EA20:EB20" si="81">DZ20/60</f>
        <v>8.3</v>
      </c>
      <c r="EB20" s="251" t="str">
        <f t="shared" si="81"/>
        <v>0.1</v>
      </c>
      <c r="EC20" s="543" t="str">
        <f t="shared" si="21"/>
        <v>0.01</v>
      </c>
      <c r="ED20" s="248" t="str">
        <f t="shared" si="22"/>
        <v>75,850</v>
      </c>
      <c r="EE20" s="251" t="str">
        <f t="shared" ref="EE20:EF20" si="82">ED20/1000</f>
        <v>75.9</v>
      </c>
      <c r="EF20" s="252" t="str">
        <f t="shared" si="82"/>
        <v>0.08</v>
      </c>
      <c r="EG20" s="544" t="str">
        <f t="shared" si="24"/>
        <v>0.0759</v>
      </c>
      <c r="EH20" s="225" t="s">
        <v>12</v>
      </c>
    </row>
    <row r="21">
      <c r="A21" s="33"/>
      <c r="B21" s="226" t="s">
        <v>922</v>
      </c>
      <c r="C21" s="227" t="s">
        <v>886</v>
      </c>
      <c r="D21" s="227">
        <v>3.0</v>
      </c>
      <c r="E21" s="227">
        <v>2.0</v>
      </c>
      <c r="F21" s="227">
        <v>4.0</v>
      </c>
      <c r="G21" s="253" t="str">
        <f t="shared" si="5"/>
        <v>375.0</v>
      </c>
      <c r="H21" s="254">
        <v>40.0</v>
      </c>
      <c r="I21" s="254">
        <v>40.0</v>
      </c>
      <c r="J21" s="254" t="str">
        <f>H21/Main!$D$9</f>
        <v>40</v>
      </c>
      <c r="K21" s="254" t="str">
        <f>I21/Main!$D$10</f>
        <v>40</v>
      </c>
      <c r="L21" s="254" t="str">
        <f t="shared" si="6"/>
        <v>1</v>
      </c>
      <c r="M21" s="254">
        <v>1.0</v>
      </c>
      <c r="N21" s="256">
        <v>2.0</v>
      </c>
      <c r="O21" s="256">
        <v>3.36E7</v>
      </c>
      <c r="P21" s="255"/>
      <c r="Q21" s="256"/>
      <c r="R21" s="255"/>
      <c r="S21" s="257"/>
      <c r="T21" s="257"/>
      <c r="U21" s="256">
        <v>3600000.0</v>
      </c>
      <c r="V21" s="255"/>
      <c r="W21" s="255"/>
      <c r="X21" s="255"/>
      <c r="Y21" s="255"/>
      <c r="Z21" s="255"/>
      <c r="AA21" s="255"/>
      <c r="AB21" s="255"/>
      <c r="AC21" s="258" t="s">
        <v>18</v>
      </c>
      <c r="AD21" s="234">
        <v>150.0</v>
      </c>
      <c r="AE21" s="234">
        <v>0.0</v>
      </c>
      <c r="AF21" s="234">
        <v>0.0</v>
      </c>
      <c r="AG21" s="234">
        <v>40.0</v>
      </c>
      <c r="AH21" s="234">
        <v>100.0</v>
      </c>
      <c r="AI21" s="234">
        <v>0.0</v>
      </c>
      <c r="AJ21" s="234">
        <v>0.0</v>
      </c>
      <c r="AK21" s="234">
        <v>0.0</v>
      </c>
      <c r="AL21" s="234">
        <v>0.0</v>
      </c>
      <c r="AM21" s="234">
        <v>0.0</v>
      </c>
      <c r="AN21" s="234">
        <v>0.0</v>
      </c>
      <c r="AO21" s="234">
        <v>0.0</v>
      </c>
      <c r="AP21" s="234">
        <v>0.0</v>
      </c>
      <c r="AQ21" s="234">
        <v>0.0</v>
      </c>
      <c r="AR21" s="235">
        <v>960.0</v>
      </c>
      <c r="AS21" s="234">
        <v>0.0</v>
      </c>
      <c r="AT21" s="234">
        <v>0.0</v>
      </c>
      <c r="AU21" s="234">
        <v>0.0</v>
      </c>
      <c r="AV21" s="234">
        <v>0.0</v>
      </c>
      <c r="AW21" s="234">
        <v>0.0</v>
      </c>
      <c r="AX21" s="234">
        <v>0.0</v>
      </c>
      <c r="AY21" s="239" t="str">
        <f t="shared" ref="AY21:BS21" si="83">IF(AD21 = 0, "", AD21)</f>
        <v>150</v>
      </c>
      <c r="AZ21" s="227" t="str">
        <f t="shared" si="83"/>
        <v/>
      </c>
      <c r="BA21" s="227" t="str">
        <f t="shared" si="83"/>
        <v/>
      </c>
      <c r="BB21" s="225" t="str">
        <f t="shared" si="83"/>
        <v>40</v>
      </c>
      <c r="BC21" s="225" t="str">
        <f t="shared" si="83"/>
        <v>100</v>
      </c>
      <c r="BD21" s="227" t="str">
        <f t="shared" si="83"/>
        <v/>
      </c>
      <c r="BE21" s="227" t="str">
        <f t="shared" si="83"/>
        <v/>
      </c>
      <c r="BF21" s="227" t="str">
        <f t="shared" si="83"/>
        <v/>
      </c>
      <c r="BG21" s="227" t="str">
        <f t="shared" si="83"/>
        <v/>
      </c>
      <c r="BH21" s="227" t="str">
        <f t="shared" si="83"/>
        <v/>
      </c>
      <c r="BI21" s="227" t="str">
        <f t="shared" si="83"/>
        <v/>
      </c>
      <c r="BJ21" s="227" t="str">
        <f t="shared" si="83"/>
        <v/>
      </c>
      <c r="BK21" s="227" t="str">
        <f t="shared" si="83"/>
        <v/>
      </c>
      <c r="BL21" s="227" t="str">
        <f t="shared" si="83"/>
        <v/>
      </c>
      <c r="BM21" s="309" t="str">
        <f t="shared" si="83"/>
        <v>960</v>
      </c>
      <c r="BN21" s="227" t="str">
        <f t="shared" si="83"/>
        <v/>
      </c>
      <c r="BO21" s="227" t="str">
        <f t="shared" si="83"/>
        <v/>
      </c>
      <c r="BP21" s="227" t="str">
        <f t="shared" si="83"/>
        <v/>
      </c>
      <c r="BQ21" s="227" t="str">
        <f t="shared" si="83"/>
        <v/>
      </c>
      <c r="BR21" s="227" t="str">
        <f t="shared" si="83"/>
        <v/>
      </c>
      <c r="BS21" s="238" t="str">
        <f t="shared" si="83"/>
        <v/>
      </c>
      <c r="BT21" s="239" t="str">
        <f>$AY21*Assembly!Y$4+$AZ21*Assembly!Y$5+$BA21*Assembly!Y$6+$BB21*Assembly!Y$7+$BC21*Assembly!Y$8+$BD21*Assembly!Y$9+$BE21*Assembly!Y$10+$BF21*Assembly!Y$11+$BG21*Assembly!Y$12+$BH21*Assembly!Y$13+$BI21*Assembly!Y$14+$BJ21*Assembly!Y$15+$BK21*Assembly!Y$16+$BL21*Assembly!Y$17+$BM21*Assembly!Y$18+$BN21*Assembly!Y$19+$BO21*Assembly!Y$20+$BP21*Assembly!Y$21+$BQ21*Assembly!Y$22+$BR21*Assembly!Y$23+$BS21*Assembly!Y$24</f>
        <v>43,200</v>
      </c>
      <c r="BU21" s="225" t="str">
        <f t="shared" si="8"/>
        <v>115</v>
      </c>
      <c r="BV21" s="225" t="str">
        <f>$AY21*Assembly!AC$4+$AZ21*Assembly!AC$5+$BA21*Assembly!AC$6+$BB21*Assembly!AC$7+$BC21*Assembly!AC$8+$BD21*Assembly!AC$9+$BE21*Assembly!AC$10+$BF21*Assembly!AC$11+$BG21*Assembly!AC$12+$BH21*Assembly!AC$13+$BI21*Assembly!AC$14+$BJ21*Assembly!AC$15+$BK21*Assembly!AC$16+$BL21*Assembly!AC$17+$BM21*Assembly!AC$18+$BN21*Assembly!AC$19+$BO21*Assembly!AC$20+$BP21*Assembly!AC$21+$BQ21*Assembly!AC$22+$BR21*Assembly!AC$23+$BS21*Assembly!AC$24</f>
        <v>49,200</v>
      </c>
      <c r="BW21" s="240" t="str">
        <f t="shared" si="9"/>
        <v>1.14</v>
      </c>
      <c r="BX21" s="241" t="str">
        <f t="shared" si="10"/>
        <v>131</v>
      </c>
      <c r="BY21" s="242" t="str">
        <f t="shared" si="11"/>
        <v>427.1</v>
      </c>
      <c r="BZ21" s="301" t="str">
        <f t="shared" si="79"/>
        <v>83 N</v>
      </c>
      <c r="CA21" s="225" t="str">
        <f>$AY21*Assembly!X$4+$AZ21*Assembly!X$5+$BA21*Assembly!X$6+$BB21*Assembly!X$7+$BC21*Assembly!X$8+$BD21*Assembly!X$9+$BE21*Assembly!X$10+$BF21*Assembly!X$11+$BG21*Assembly!X$12+$BH21*Assembly!X$13+$BI21*Assembly!X$14+$BJ21*Assembly!X$15+$BK21*Assembly!X$16+$BL21*Assembly!X$17+$BM21*Assembly!X$18+$BN21*Assembly!X$19+$BO21*Assembly!X$20+$BP21*Assembly!X$21+$BQ21*Assembly!X$22+$BR21*Assembly!X$23+$BS21*Assembly!X$24</f>
        <v>1,550</v>
      </c>
      <c r="CB21" s="225" t="str">
        <f t="shared" si="12"/>
        <v>241,111</v>
      </c>
      <c r="CC21" s="223" t="str">
        <f t="shared" si="13"/>
        <v>0.2411</v>
      </c>
      <c r="CD21" s="243" t="str">
        <f>$AY21*Assembly!AB$4+$AZ21*Assembly!AB$5+$BA21*Assembly!AB$6+$BB21*Assembly!AB$7+$BC21*Assembly!AB$8+$BD21*Assembly!AB$9+$BE21*Assembly!AB$10+$BF21*Assembly!AB$11+$BG21*Assembly!AB$12+$BH21*Assembly!AB$13+$BI21*Assembly!AB$14+$BJ21*Assembly!AB$15+$BK21*Assembly!AB$16+$BL21*Assembly!AB$17+$BM21*Assembly!AB$18+$BN21*Assembly!AB$19+$BO21*Assembly!AB$20+$BP21*Assembly!AB$21+$BQ21*Assembly!AB$22+$BR21*Assembly!AB$23+$BS21*Assembly!AB$24</f>
        <v>11,770</v>
      </c>
      <c r="CE21" s="256" t="str">
        <f>$AY21*Assembly!M$4+$AZ21*Assembly!M$5+$BA21*Assembly!M$6+$BB21*Assembly!M$7+$BC21*Assembly!M$8+$BD21*Assembly!M$9+$BE21*Assembly!M$10+$BF21*Assembly!M$11+$BG21*Assembly!M$12+$BH21*Assembly!M$13+$BI21*Assembly!M$14+$BJ21*Assembly!M$15+$BK21*Assembly!M$16+$BL21*Assembly!M$17+$BM21*Assembly!M$18+$BN21*Assembly!M$19+$BO21*Assembly!M$20+$BP21*Assembly!M$21+$BQ21*Assembly!M$22+$BR21*Assembly!M$23+$BS21*Assembly!M$24</f>
        <v>34,150</v>
      </c>
      <c r="CF21" s="256" t="str">
        <f>$AY21*Assembly!N$4+$AZ21*Assembly!N$5+$BA21*Assembly!N$6+$BB21*Assembly!N$7+$BC21*Assembly!N$8+$BD21*Assembly!N$9+$BE21*Assembly!N$10+$BF21*Assembly!N$11+$BG21*Assembly!N$12+$BH21*Assembly!N$13+$BI21*Assembly!N$14+$BJ21*Assembly!N$15+$BK21*Assembly!N$16+$BL21*Assembly!N$17+$BM21*Assembly!N$18+$BN21*Assembly!N$19+$BO21*Assembly!N$20+$BP21*Assembly!N$21+$BQ21*Assembly!N$22+$BR21*Assembly!N$23+$BS21*Assembly!N$24</f>
        <v>0</v>
      </c>
      <c r="CG21" s="256" t="str">
        <f>$AY21*Assembly!O$4+$AZ21*Assembly!O$5+$BA21*Assembly!O$6+$BB21*Assembly!O$7+$BC21*Assembly!O$8+$BD21*Assembly!O$9+$BE21*Assembly!O$10+$BF21*Assembly!O$11+$BG21*Assembly!O$12+$BH21*Assembly!O$13+$BI21*Assembly!O$14+$BJ21*Assembly!O$15+$BK21*Assembly!O$16+$BL21*Assembly!O$17+$BM21*Assembly!O$18+$BN21*Assembly!O$19+$BO21*Assembly!O$20+$BP21*Assembly!O$21+$BQ21*Assembly!O$22+$BR21*Assembly!O$23+$BS21*Assembly!O$24</f>
        <v>9,600</v>
      </c>
      <c r="CH21" s="254" t="str">
        <f>$AY21*Assembly!P$4+$AZ21*Assembly!P$5+$BA21*Assembly!P$6+$BB21*Assembly!P$7+$BC21*Assembly!P$8+$BD21*Assembly!P$9+$BE21*Assembly!P$10+$BF21*Assembly!P$11+$BG21*Assembly!P$12+$BH21*Assembly!P$13+$BI21*Assembly!P$14+$BJ21*Assembly!P$15+$BK21*Assembly!P$16+$BL21*Assembly!P$17+$BM21*Assembly!P$18+$BN21*Assembly!P$19+$BO21*Assembly!P$20+$BP21*Assembly!P$21+$BQ21*Assembly!P$22+$BR21*Assembly!P$23+$BS21*Assembly!P$24</f>
        <v>0</v>
      </c>
      <c r="CI21" s="254" t="str">
        <f>$AY21*Assembly!Q$4+$AZ21*Assembly!Q$5+$BA21*Assembly!Q$6+$BB21*Assembly!Q$7+$BC21*Assembly!Q$8+$BD21*Assembly!Q$9+$BE21*Assembly!Q$10+$BF21*Assembly!Q$11+$BG21*Assembly!Q$12+$BH21*Assembly!Q$13+$BI21*Assembly!Q$14+$BJ21*Assembly!Q$15+$BK21*Assembly!Q$16+$BL21*Assembly!Q$17+$BM21*Assembly!Q$18+$BN21*Assembly!Q$19+$BO21*Assembly!Q$20+$BP21*Assembly!Q$21+$BQ21*Assembly!Q$22+$BR21*Assembly!Q$23+$BS21*Assembly!Q$24</f>
        <v>0</v>
      </c>
      <c r="CJ21" s="256" t="str">
        <f>$AY21*Assembly!R$4+$AZ21*Assembly!R$5+$BA21*Assembly!R$6+$BB21*Assembly!R$7+$BC21*Assembly!R$8+$BD21*Assembly!R$9+$BE21*Assembly!R$10+$BF21*Assembly!R$11+$BG21*Assembly!R$12+$BH21*Assembly!R$13+$BI21*Assembly!R$14+$BJ21*Assembly!R$15+$BK21*Assembly!R$16+$BL21*Assembly!R$17+$BM21*Assembly!R$18+$BN21*Assembly!R$19+$BO21*Assembly!R$20+$BP21*Assembly!R$21+$BQ21*Assembly!R$22+$BR21*Assembly!R$23+$BS21*Assembly!R$24</f>
        <v>0</v>
      </c>
      <c r="CK21" s="254" t="str">
        <f>$AY21*Assembly!S$4+$AZ21*Assembly!S$5+$BA21*Assembly!S$6+$BB21*Assembly!S$7+$BC21*Assembly!S$8+$BD21*Assembly!S$9+$BE21*Assembly!S$10+$BF21*Assembly!S$11+$BG21*Assembly!S$12+$BH21*Assembly!S$13+$BI21*Assembly!S$14+$BJ21*Assembly!S$15+$BK21*Assembly!S$16+$BL21*Assembly!S$17+$BM21*Assembly!S$18+$BN21*Assembly!S$19+$BO21*Assembly!S$20+$BP21*Assembly!S$21+$BQ21*Assembly!S$22+$BR21*Assembly!S$23+$BS21*Assembly!S$24</f>
        <v>960</v>
      </c>
      <c r="CL21" s="254" t="str">
        <f>$AY21*Assembly!T$4+$AZ21*Assembly!T$5+$BA21*Assembly!T$6+$BB21*Assembly!T$7+$BC21*Assembly!T$8+$BD21*Assembly!T$9+$BE21*Assembly!T$10+$BF21*Assembly!T$11+$BG21*Assembly!T$12+$BH21*Assembly!T$13+$BI21*Assembly!T$14+$BJ21*Assembly!T$15+$BK21*Assembly!T$16+$BL21*Assembly!T$17+$BM21*Assembly!T$18+$BN21*Assembly!T$19+$BO21*Assembly!T$20+$BP21*Assembly!T$21+$BQ21*Assembly!T$22+$BR21*Assembly!T$23+$BS21*Assembly!T$24</f>
        <v>384</v>
      </c>
      <c r="CM21" s="254" t="str">
        <f>$AY21*Assembly!U$4+$AZ21*Assembly!U$5+$BA21*Assembly!U$6+$BB21*Assembly!U$7+$BC21*Assembly!U$8+$BD21*Assembly!U$9+$BE21*Assembly!U$10+$BF21*Assembly!U$11+$BG21*Assembly!U$12+$BH21*Assembly!U$13+$BI21*Assembly!U$14+$BJ21*Assembly!U$15+$BK21*Assembly!U$16+$BL21*Assembly!U$17+$BM21*Assembly!U$18+$BN21*Assembly!U$19+$BO21*Assembly!U$20+$BP21*Assembly!U$21+$BQ21*Assembly!U$22+$BR21*Assembly!U$23+$BS21*Assembly!U$24</f>
        <v>0</v>
      </c>
      <c r="CN21" s="256" t="str">
        <f>$AY21*Assembly!V$4+$AZ21*Assembly!V$5+$BA21*Assembly!V$6+$BB21*Assembly!V$7+$BC21*Assembly!V$8+$BD21*Assembly!V$9+$BE21*Assembly!V$10+$BF21*Assembly!V$11+$BG21*Assembly!V$12+$BH21*Assembly!V$13+$BI21*Assembly!V$14+$BJ21*Assembly!V$15+$BK21*Assembly!V$16+$BL21*Assembly!V$17+$BM21*Assembly!V$18+$BN21*Assembly!V$19+$BO21*Assembly!V$20+$BP21*Assembly!V$21+$BQ21*Assembly!V$22+$BR21*Assembly!V$23+$BS21*Assembly!V$24</f>
        <v>0</v>
      </c>
      <c r="CO21" s="256" t="str">
        <f>CE21*Refining!$F$3</f>
        <v>60,982</v>
      </c>
      <c r="CP21" s="256" t="str">
        <f>CF21*Refining!$F$4</f>
        <v>0</v>
      </c>
      <c r="CQ21" s="256" t="str">
        <f>CG21*Refining!$F$5</f>
        <v>40,000</v>
      </c>
      <c r="CR21" s="256" t="str">
        <f>CH21*Refining!$F$6</f>
        <v>0</v>
      </c>
      <c r="CS21" s="256" t="str">
        <f>CI21*Refining!$F$7</f>
        <v>0</v>
      </c>
      <c r="CT21" s="256" t="str">
        <f>CJ21*Refining!$F$8</f>
        <v>0</v>
      </c>
      <c r="CU21" s="256" t="str">
        <f>CK21*Refining!$F$9</f>
        <v>120,000</v>
      </c>
      <c r="CV21" s="256" t="str">
        <f>CL21*Refining!$F$10</f>
        <v>96,000</v>
      </c>
      <c r="CW21" s="256" t="str">
        <f>CM21*Refining!$F$11</f>
        <v>0</v>
      </c>
      <c r="CX21" s="256" t="str">
        <f>CN21*Refining!$F$12</f>
        <v>0</v>
      </c>
      <c r="CY21" s="248" t="str">
        <f t="shared" ref="CY21:DR21" si="84">IF(CE21 = 0, "", CE21)</f>
        <v>34,150</v>
      </c>
      <c r="CZ21" s="245" t="str">
        <f t="shared" si="84"/>
        <v/>
      </c>
      <c r="DA21" s="249" t="str">
        <f t="shared" si="84"/>
        <v>9,600</v>
      </c>
      <c r="DB21" s="245" t="str">
        <f t="shared" si="84"/>
        <v/>
      </c>
      <c r="DC21" s="245" t="str">
        <f t="shared" si="84"/>
        <v/>
      </c>
      <c r="DD21" s="245" t="str">
        <f t="shared" si="84"/>
        <v/>
      </c>
      <c r="DE21" s="245" t="str">
        <f t="shared" si="84"/>
        <v>960</v>
      </c>
      <c r="DF21" s="245" t="str">
        <f t="shared" si="84"/>
        <v>384</v>
      </c>
      <c r="DG21" s="245" t="str">
        <f t="shared" si="84"/>
        <v/>
      </c>
      <c r="DH21" s="246" t="str">
        <f t="shared" si="84"/>
        <v/>
      </c>
      <c r="DI21" s="248" t="str">
        <f t="shared" si="84"/>
        <v>60,982</v>
      </c>
      <c r="DJ21" s="245" t="str">
        <f t="shared" si="84"/>
        <v/>
      </c>
      <c r="DK21" s="249" t="str">
        <f t="shared" si="84"/>
        <v>40,000</v>
      </c>
      <c r="DL21" s="245" t="str">
        <f t="shared" si="84"/>
        <v/>
      </c>
      <c r="DM21" s="245" t="str">
        <f t="shared" si="84"/>
        <v/>
      </c>
      <c r="DN21" s="245" t="str">
        <f t="shared" si="84"/>
        <v/>
      </c>
      <c r="DO21" s="249" t="str">
        <f t="shared" si="84"/>
        <v>120,000</v>
      </c>
      <c r="DP21" s="249" t="str">
        <f t="shared" si="84"/>
        <v>96,000</v>
      </c>
      <c r="DQ21" s="245" t="str">
        <f t="shared" si="84"/>
        <v/>
      </c>
      <c r="DR21" s="246" t="str">
        <f t="shared" si="84"/>
        <v/>
      </c>
      <c r="DS21" s="248" t="str">
        <f t="shared" si="15"/>
        <v>45,094</v>
      </c>
      <c r="DT21" s="249" t="str">
        <f t="shared" si="16"/>
        <v>316,982</v>
      </c>
      <c r="DU21" s="225" t="str">
        <f>CY21*'Ores &amp; Ingots'!$C$3+CZ21*'Ores &amp; Ingots'!$C$4+DA21*'Ores &amp; Ingots'!$C$5+DB21*'Ores &amp; Ingots'!$C$6+DC21*'Ores &amp; Ingots'!$C$7+DD21*'Ores &amp; Ingots'!$C$8+DE21*'Ores &amp; Ingots'!$C$9+DF21*'Ores &amp; Ingots'!$C$10+DG21*'Ores &amp; Ingots'!$C$11+DH21*'Ores &amp; Ingots'!$C$12</f>
        <v>5,480</v>
      </c>
      <c r="DV21" s="225" t="str">
        <f>DI21*'Ores &amp; Ingots'!$B$3+DJ21*'Ores &amp; Ingots'!$B$4+DK21*'Ores &amp; Ingots'!$B$5+DL21*'Ores &amp; Ingots'!$B$6+DM21*'Ores &amp; Ingots'!$B$7+DN21*'Ores &amp; Ingots'!$B$8+DO21*'Ores &amp; Ingots'!$B$9+DP21*'Ores &amp; Ingots'!$B$10+DQ21*'Ores &amp; Ingots'!$B$11+DR21*'Ores &amp; Ingots'!$B$12</f>
        <v>117,283</v>
      </c>
      <c r="DW21" s="249" t="str">
        <f>CY21*Refining!$G$3+CZ21*Refining!$G$4+DA21*Refining!$G$5+DB21*Refining!$G$6+DC21*Refining!$G$7+DD21*Refining!$G$8+DE21*Refining!$G$9+DF21*Refining!$G$10+DG21*Refining!$G$11+DH21*Refining!$G$12</f>
        <v>457,730</v>
      </c>
      <c r="DX21" s="249" t="str">
        <f t="shared" si="17"/>
        <v>71,202,457</v>
      </c>
      <c r="DY21" s="250" t="str">
        <f t="shared" si="18"/>
        <v>71.2025</v>
      </c>
      <c r="DZ21" s="248" t="str">
        <f t="shared" si="19"/>
        <v>459,320</v>
      </c>
      <c r="EA21" s="251" t="str">
        <f t="shared" ref="EA21:EB21" si="85">DZ21/60</f>
        <v>7,655.3</v>
      </c>
      <c r="EB21" s="251" t="str">
        <f t="shared" si="85"/>
        <v>127.6</v>
      </c>
      <c r="EC21" s="543" t="str">
        <f t="shared" si="21"/>
        <v>5.32</v>
      </c>
      <c r="ED21" s="248" t="str">
        <f t="shared" si="22"/>
        <v>71,443,568</v>
      </c>
      <c r="EE21" s="251" t="str">
        <f t="shared" ref="EE21:EF21" si="86">ED21/1000</f>
        <v>71,443.6</v>
      </c>
      <c r="EF21" s="252" t="str">
        <f t="shared" si="86"/>
        <v>71.44</v>
      </c>
      <c r="EG21" s="544" t="str">
        <f t="shared" si="24"/>
        <v>71.4436</v>
      </c>
      <c r="EH21" s="225">
        <v>1072.0</v>
      </c>
    </row>
    <row r="22" hidden="1">
      <c r="A22" s="33"/>
      <c r="B22" s="226" t="s">
        <v>922</v>
      </c>
      <c r="C22" s="227" t="s">
        <v>885</v>
      </c>
      <c r="D22" s="227">
        <v>3.0</v>
      </c>
      <c r="E22" s="227">
        <v>2.0</v>
      </c>
      <c r="F22" s="227">
        <v>4.0</v>
      </c>
      <c r="G22" s="228" t="str">
        <f t="shared" si="5"/>
        <v>3.0</v>
      </c>
      <c r="H22" s="229">
        <v>28.0</v>
      </c>
      <c r="I22" s="229">
        <v>28.0</v>
      </c>
      <c r="J22" s="229" t="str">
        <f>H22/Main!$D$9</f>
        <v>28</v>
      </c>
      <c r="K22" s="229" t="str">
        <f>I22/Main!$D$10</f>
        <v>28</v>
      </c>
      <c r="L22" s="229" t="str">
        <f t="shared" si="6"/>
        <v>1</v>
      </c>
      <c r="M22" s="229">
        <v>1.0</v>
      </c>
      <c r="N22" s="231">
        <v>2.0</v>
      </c>
      <c r="O22" s="231">
        <v>2400000.0</v>
      </c>
      <c r="P22" s="230"/>
      <c r="Q22" s="231"/>
      <c r="R22" s="230"/>
      <c r="S22" s="232"/>
      <c r="T22" s="232"/>
      <c r="U22" s="231">
        <v>144000.0</v>
      </c>
      <c r="V22" s="230"/>
      <c r="W22" s="230"/>
      <c r="X22" s="230"/>
      <c r="Y22" s="230"/>
      <c r="Z22" s="230"/>
      <c r="AA22" s="230"/>
      <c r="AB22" s="230"/>
      <c r="AC22" s="233"/>
      <c r="AD22" s="234">
        <v>5.0</v>
      </c>
      <c r="AE22" s="234">
        <v>0.0</v>
      </c>
      <c r="AF22" s="234">
        <v>0.0</v>
      </c>
      <c r="AG22" s="234">
        <v>5.0</v>
      </c>
      <c r="AH22" s="234">
        <v>2.0</v>
      </c>
      <c r="AI22" s="234">
        <v>0.0</v>
      </c>
      <c r="AJ22" s="234">
        <v>0.0</v>
      </c>
      <c r="AK22" s="234">
        <v>0.0</v>
      </c>
      <c r="AL22" s="234">
        <v>0.0</v>
      </c>
      <c r="AM22" s="234">
        <v>0.0</v>
      </c>
      <c r="AN22" s="234">
        <v>0.0</v>
      </c>
      <c r="AO22" s="234">
        <v>0.0</v>
      </c>
      <c r="AP22" s="234">
        <v>0.0</v>
      </c>
      <c r="AQ22" s="234">
        <v>0.0</v>
      </c>
      <c r="AR22" s="235">
        <v>12.0</v>
      </c>
      <c r="AS22" s="234">
        <v>0.0</v>
      </c>
      <c r="AT22" s="234">
        <v>0.0</v>
      </c>
      <c r="AU22" s="234">
        <v>0.0</v>
      </c>
      <c r="AV22" s="234">
        <v>0.0</v>
      </c>
      <c r="AW22" s="234">
        <v>0.0</v>
      </c>
      <c r="AX22" s="234">
        <v>0.0</v>
      </c>
      <c r="AY22" s="239" t="str">
        <f t="shared" ref="AY22:BS22" si="87">IF(AD22 = 0, "", AD22)</f>
        <v>5</v>
      </c>
      <c r="AZ22" s="227" t="str">
        <f t="shared" si="87"/>
        <v/>
      </c>
      <c r="BA22" s="227" t="str">
        <f t="shared" si="87"/>
        <v/>
      </c>
      <c r="BB22" s="225" t="str">
        <f t="shared" si="87"/>
        <v>5</v>
      </c>
      <c r="BC22" s="225" t="str">
        <f t="shared" si="87"/>
        <v>2</v>
      </c>
      <c r="BD22" s="227" t="str">
        <f t="shared" si="87"/>
        <v/>
      </c>
      <c r="BE22" s="227" t="str">
        <f t="shared" si="87"/>
        <v/>
      </c>
      <c r="BF22" s="227" t="str">
        <f t="shared" si="87"/>
        <v/>
      </c>
      <c r="BG22" s="227" t="str">
        <f t="shared" si="87"/>
        <v/>
      </c>
      <c r="BH22" s="227" t="str">
        <f t="shared" si="87"/>
        <v/>
      </c>
      <c r="BI22" s="227" t="str">
        <f t="shared" si="87"/>
        <v/>
      </c>
      <c r="BJ22" s="227" t="str">
        <f t="shared" si="87"/>
        <v/>
      </c>
      <c r="BK22" s="227" t="str">
        <f t="shared" si="87"/>
        <v/>
      </c>
      <c r="BL22" s="227" t="str">
        <f t="shared" si="87"/>
        <v/>
      </c>
      <c r="BM22" s="309" t="str">
        <f t="shared" si="87"/>
        <v>12</v>
      </c>
      <c r="BN22" s="227" t="str">
        <f t="shared" si="87"/>
        <v/>
      </c>
      <c r="BO22" s="227" t="str">
        <f t="shared" si="87"/>
        <v/>
      </c>
      <c r="BP22" s="227" t="str">
        <f t="shared" si="87"/>
        <v/>
      </c>
      <c r="BQ22" s="227" t="str">
        <f t="shared" si="87"/>
        <v/>
      </c>
      <c r="BR22" s="227" t="str">
        <f t="shared" si="87"/>
        <v/>
      </c>
      <c r="BS22" s="238" t="str">
        <f t="shared" si="87"/>
        <v/>
      </c>
      <c r="BT22" s="239" t="str">
        <f>$AY22*Assembly!Y$4+$AZ22*Assembly!Y$5+$BA22*Assembly!Y$6+$BB22*Assembly!Y$7+$BC22*Assembly!Y$8+$BD22*Assembly!Y$9+$BE22*Assembly!Y$10+$BF22*Assembly!Y$11+$BG22*Assembly!Y$12+$BH22*Assembly!Y$13+$BI22*Assembly!Y$14+$BJ22*Assembly!Y$15+$BK22*Assembly!Y$16+$BL22*Assembly!Y$17+$BM22*Assembly!Y$18+$BN22*Assembly!Y$19+$BO22*Assembly!Y$20+$BP22*Assembly!Y$21+$BQ22*Assembly!Y$22+$BR22*Assembly!Y$23+$BS22*Assembly!Y$24</f>
        <v>721</v>
      </c>
      <c r="BU22" s="225" t="str">
        <f t="shared" si="8"/>
        <v>240</v>
      </c>
      <c r="BV22" s="225" t="str">
        <f>$AY22*Assembly!AC$4+$AZ22*Assembly!AC$5+$BA22*Assembly!AC$6+$BB22*Assembly!AC$7+$BC22*Assembly!AC$8+$BD22*Assembly!AC$9+$BE22*Assembly!AC$10+$BF22*Assembly!AC$11+$BG22*Assembly!AC$12+$BH22*Assembly!AC$13+$BI22*Assembly!AC$14+$BJ22*Assembly!AC$15+$BK22*Assembly!AC$16+$BL22*Assembly!AC$17+$BM22*Assembly!AC$18+$BN22*Assembly!AC$19+$BO22*Assembly!AC$20+$BP22*Assembly!AC$21+$BQ22*Assembly!AC$22+$BR22*Assembly!AC$23+$BS22*Assembly!AC$24</f>
        <v>1,220</v>
      </c>
      <c r="BW22" s="240" t="str">
        <f t="shared" si="9"/>
        <v>1.69</v>
      </c>
      <c r="BX22" s="241" t="str">
        <f t="shared" si="10"/>
        <v>407</v>
      </c>
      <c r="BY22" s="242" t="str">
        <f t="shared" si="11"/>
        <v>5.1</v>
      </c>
      <c r="BZ22" s="301" t="str">
        <f t="shared" si="79"/>
        <v>200 N</v>
      </c>
      <c r="CA22" s="225" t="str">
        <f>$AY22*Assembly!X$4+$AZ22*Assembly!X$5+$BA22*Assembly!X$6+$BB22*Assembly!X$7+$BC22*Assembly!X$8+$BD22*Assembly!X$9+$BE22*Assembly!X$10+$BF22*Assembly!X$11+$BG22*Assembly!X$12+$BH22*Assembly!X$13+$BI22*Assembly!X$14+$BJ22*Assembly!X$15+$BK22*Assembly!X$16+$BL22*Assembly!X$17+$BM22*Assembly!X$18+$BN22*Assembly!X$19+$BO22*Assembly!X$20+$BP22*Assembly!X$21+$BQ22*Assembly!X$22+$BR22*Assembly!X$23+$BS22*Assembly!X$24</f>
        <v>30</v>
      </c>
      <c r="CB22" s="225" t="str">
        <f t="shared" si="12"/>
        <v>4,667</v>
      </c>
      <c r="CC22" s="223" t="str">
        <f t="shared" si="13"/>
        <v>0.0047</v>
      </c>
      <c r="CD22" s="243" t="str">
        <f>$AY22*Assembly!AB$4+$AZ22*Assembly!AB$5+$BA22*Assembly!AB$6+$BB22*Assembly!AB$7+$BC22*Assembly!AB$8+$BD22*Assembly!AB$9+$BE22*Assembly!AB$10+$BF22*Assembly!AB$11+$BG22*Assembly!AB$12+$BH22*Assembly!AB$13+$BI22*Assembly!AB$14+$BJ22*Assembly!AB$15+$BK22*Assembly!AB$16+$BL22*Assembly!AB$17+$BM22*Assembly!AB$18+$BN22*Assembly!AB$19+$BO22*Assembly!AB$20+$BP22*Assembly!AB$21+$BQ22*Assembly!AB$22+$BR22*Assembly!AB$23+$BS22*Assembly!AB$24</f>
        <v>329</v>
      </c>
      <c r="CE22" s="231" t="str">
        <f>$AY22*Assembly!M$4+$AZ22*Assembly!M$5+$BA22*Assembly!M$6+$BB22*Assembly!M$7+$BC22*Assembly!M$8+$BD22*Assembly!M$9+$BE22*Assembly!M$10+$BF22*Assembly!M$11+$BG22*Assembly!M$12+$BH22*Assembly!M$13+$BI22*Assembly!M$14+$BJ22*Assembly!M$15+$BK22*Assembly!M$16+$BL22*Assembly!M$17+$BM22*Assembly!M$18+$BN22*Assembly!M$19+$BO22*Assembly!M$20+$BP22*Assembly!M$21+$BQ22*Assembly!M$22+$BR22*Assembly!M$23+$BS22*Assembly!M$24</f>
        <v>635</v>
      </c>
      <c r="CF22" s="231" t="str">
        <f>$AY22*Assembly!N$4+$AZ22*Assembly!N$5+$BA22*Assembly!N$6+$BB22*Assembly!N$7+$BC22*Assembly!N$8+$BD22*Assembly!N$9+$BE22*Assembly!N$10+$BF22*Assembly!N$11+$BG22*Assembly!N$12+$BH22*Assembly!N$13+$BI22*Assembly!N$14+$BJ22*Assembly!N$15+$BK22*Assembly!N$16+$BL22*Assembly!N$17+$BM22*Assembly!N$18+$BN22*Assembly!N$19+$BO22*Assembly!N$20+$BP22*Assembly!N$21+$BQ22*Assembly!N$22+$BR22*Assembly!N$23+$BS22*Assembly!N$24</f>
        <v>0</v>
      </c>
      <c r="CG22" s="231" t="str">
        <f>$AY22*Assembly!O$4+$AZ22*Assembly!O$5+$BA22*Assembly!O$6+$BB22*Assembly!O$7+$BC22*Assembly!O$8+$BD22*Assembly!O$9+$BE22*Assembly!O$10+$BF22*Assembly!O$11+$BG22*Assembly!O$12+$BH22*Assembly!O$13+$BI22*Assembly!O$14+$BJ22*Assembly!O$15+$BK22*Assembly!O$16+$BL22*Assembly!O$17+$BM22*Assembly!O$18+$BN22*Assembly!O$19+$BO22*Assembly!O$20+$BP22*Assembly!O$21+$BQ22*Assembly!O$22+$BR22*Assembly!O$23+$BS22*Assembly!O$24</f>
        <v>120</v>
      </c>
      <c r="CH22" s="229" t="str">
        <f>$AY22*Assembly!P$4+$AZ22*Assembly!P$5+$BA22*Assembly!P$6+$BB22*Assembly!P$7+$BC22*Assembly!P$8+$BD22*Assembly!P$9+$BE22*Assembly!P$10+$BF22*Assembly!P$11+$BG22*Assembly!P$12+$BH22*Assembly!P$13+$BI22*Assembly!P$14+$BJ22*Assembly!P$15+$BK22*Assembly!P$16+$BL22*Assembly!P$17+$BM22*Assembly!P$18+$BN22*Assembly!P$19+$BO22*Assembly!P$20+$BP22*Assembly!P$21+$BQ22*Assembly!P$22+$BR22*Assembly!P$23+$BS22*Assembly!P$24</f>
        <v>0</v>
      </c>
      <c r="CI22" s="229" t="str">
        <f>$AY22*Assembly!Q$4+$AZ22*Assembly!Q$5+$BA22*Assembly!Q$6+$BB22*Assembly!Q$7+$BC22*Assembly!Q$8+$BD22*Assembly!Q$9+$BE22*Assembly!Q$10+$BF22*Assembly!Q$11+$BG22*Assembly!Q$12+$BH22*Assembly!Q$13+$BI22*Assembly!Q$14+$BJ22*Assembly!Q$15+$BK22*Assembly!Q$16+$BL22*Assembly!Q$17+$BM22*Assembly!Q$18+$BN22*Assembly!Q$19+$BO22*Assembly!Q$20+$BP22*Assembly!Q$21+$BQ22*Assembly!Q$22+$BR22*Assembly!Q$23+$BS22*Assembly!Q$24</f>
        <v>0</v>
      </c>
      <c r="CJ22" s="231" t="str">
        <f>$AY22*Assembly!R$4+$AZ22*Assembly!R$5+$BA22*Assembly!R$6+$BB22*Assembly!R$7+$BC22*Assembly!R$8+$BD22*Assembly!R$9+$BE22*Assembly!R$10+$BF22*Assembly!R$11+$BG22*Assembly!R$12+$BH22*Assembly!R$13+$BI22*Assembly!R$14+$BJ22*Assembly!R$15+$BK22*Assembly!R$16+$BL22*Assembly!R$17+$BM22*Assembly!R$18+$BN22*Assembly!R$19+$BO22*Assembly!R$20+$BP22*Assembly!R$21+$BQ22*Assembly!R$22+$BR22*Assembly!R$23+$BS22*Assembly!R$24</f>
        <v>0</v>
      </c>
      <c r="CK22" s="229" t="str">
        <f>$AY22*Assembly!S$4+$AZ22*Assembly!S$5+$BA22*Assembly!S$6+$BB22*Assembly!S$7+$BC22*Assembly!S$8+$BD22*Assembly!S$9+$BE22*Assembly!S$10+$BF22*Assembly!S$11+$BG22*Assembly!S$12+$BH22*Assembly!S$13+$BI22*Assembly!S$14+$BJ22*Assembly!S$15+$BK22*Assembly!S$16+$BL22*Assembly!S$17+$BM22*Assembly!S$18+$BN22*Assembly!S$19+$BO22*Assembly!S$20+$BP22*Assembly!S$21+$BQ22*Assembly!S$22+$BR22*Assembly!S$23+$BS22*Assembly!S$24</f>
        <v>12</v>
      </c>
      <c r="CL22" s="229" t="str">
        <f>$AY22*Assembly!T$4+$AZ22*Assembly!T$5+$BA22*Assembly!T$6+$BB22*Assembly!T$7+$BC22*Assembly!T$8+$BD22*Assembly!T$9+$BE22*Assembly!T$10+$BF22*Assembly!T$11+$BG22*Assembly!T$12+$BH22*Assembly!T$13+$BI22*Assembly!T$14+$BJ22*Assembly!T$15+$BK22*Assembly!T$16+$BL22*Assembly!T$17+$BM22*Assembly!T$18+$BN22*Assembly!T$19+$BO22*Assembly!T$20+$BP22*Assembly!T$21+$BQ22*Assembly!T$22+$BR22*Assembly!T$23+$BS22*Assembly!T$24</f>
        <v>4.8</v>
      </c>
      <c r="CM22" s="229" t="str">
        <f>$AY22*Assembly!U$4+$AZ22*Assembly!U$5+$BA22*Assembly!U$6+$BB22*Assembly!U$7+$BC22*Assembly!U$8+$BD22*Assembly!U$9+$BE22*Assembly!U$10+$BF22*Assembly!U$11+$BG22*Assembly!U$12+$BH22*Assembly!U$13+$BI22*Assembly!U$14+$BJ22*Assembly!U$15+$BK22*Assembly!U$16+$BL22*Assembly!U$17+$BM22*Assembly!U$18+$BN22*Assembly!U$19+$BO22*Assembly!U$20+$BP22*Assembly!U$21+$BQ22*Assembly!U$22+$BR22*Assembly!U$23+$BS22*Assembly!U$24</f>
        <v>0</v>
      </c>
      <c r="CN22" s="231" t="str">
        <f>$AY22*Assembly!V$4+$AZ22*Assembly!V$5+$BA22*Assembly!V$6+$BB22*Assembly!V$7+$BC22*Assembly!V$8+$BD22*Assembly!V$9+$BE22*Assembly!V$10+$BF22*Assembly!V$11+$BG22*Assembly!V$12+$BH22*Assembly!V$13+$BI22*Assembly!V$14+$BJ22*Assembly!V$15+$BK22*Assembly!V$16+$BL22*Assembly!V$17+$BM22*Assembly!V$18+$BN22*Assembly!V$19+$BO22*Assembly!V$20+$BP22*Assembly!V$21+$BQ22*Assembly!V$22+$BR22*Assembly!V$23+$BS22*Assembly!V$24</f>
        <v>0</v>
      </c>
      <c r="CO22" s="231" t="str">
        <f>CE22*Refining!$F$3</f>
        <v>1,134</v>
      </c>
      <c r="CP22" s="231" t="str">
        <f>CF22*Refining!$F$4</f>
        <v>0</v>
      </c>
      <c r="CQ22" s="231" t="str">
        <f>CG22*Refining!$F$5</f>
        <v>500</v>
      </c>
      <c r="CR22" s="231" t="str">
        <f>CH22*Refining!$F$6</f>
        <v>0</v>
      </c>
      <c r="CS22" s="231" t="str">
        <f>CI22*Refining!$F$7</f>
        <v>0</v>
      </c>
      <c r="CT22" s="231" t="str">
        <f>CJ22*Refining!$F$8</f>
        <v>0</v>
      </c>
      <c r="CU22" s="231" t="str">
        <f>CK22*Refining!$F$9</f>
        <v>1,500</v>
      </c>
      <c r="CV22" s="231" t="str">
        <f>CL22*Refining!$F$10</f>
        <v>1,200</v>
      </c>
      <c r="CW22" s="231" t="str">
        <f>CM22*Refining!$F$11</f>
        <v>0</v>
      </c>
      <c r="CX22" s="231" t="str">
        <f>CN22*Refining!$F$12</f>
        <v>0</v>
      </c>
      <c r="CY22" s="248" t="str">
        <f t="shared" ref="CY22:DR22" si="88">IF(CE22 = 0, "", CE22)</f>
        <v>635</v>
      </c>
      <c r="CZ22" s="245" t="str">
        <f t="shared" si="88"/>
        <v/>
      </c>
      <c r="DA22" s="249" t="str">
        <f t="shared" si="88"/>
        <v>120</v>
      </c>
      <c r="DB22" s="245" t="str">
        <f t="shared" si="88"/>
        <v/>
      </c>
      <c r="DC22" s="245" t="str">
        <f t="shared" si="88"/>
        <v/>
      </c>
      <c r="DD22" s="245" t="str">
        <f t="shared" si="88"/>
        <v/>
      </c>
      <c r="DE22" s="245" t="str">
        <f t="shared" si="88"/>
        <v>12</v>
      </c>
      <c r="DF22" s="245" t="str">
        <f t="shared" si="88"/>
        <v>4.8</v>
      </c>
      <c r="DG22" s="245" t="str">
        <f t="shared" si="88"/>
        <v/>
      </c>
      <c r="DH22" s="246" t="str">
        <f t="shared" si="88"/>
        <v/>
      </c>
      <c r="DI22" s="248" t="str">
        <f t="shared" si="88"/>
        <v>1,134</v>
      </c>
      <c r="DJ22" s="245" t="str">
        <f t="shared" si="88"/>
        <v/>
      </c>
      <c r="DK22" s="249" t="str">
        <f t="shared" si="88"/>
        <v>500</v>
      </c>
      <c r="DL22" s="245" t="str">
        <f t="shared" si="88"/>
        <v/>
      </c>
      <c r="DM22" s="245" t="str">
        <f t="shared" si="88"/>
        <v/>
      </c>
      <c r="DN22" s="245" t="str">
        <f t="shared" si="88"/>
        <v/>
      </c>
      <c r="DO22" s="249" t="str">
        <f t="shared" si="88"/>
        <v>1,500</v>
      </c>
      <c r="DP22" s="249" t="str">
        <f t="shared" si="88"/>
        <v>1,200</v>
      </c>
      <c r="DQ22" s="245" t="str">
        <f t="shared" si="88"/>
        <v/>
      </c>
      <c r="DR22" s="246" t="str">
        <f t="shared" si="88"/>
        <v/>
      </c>
      <c r="DS22" s="248" t="str">
        <f t="shared" si="15"/>
        <v>772</v>
      </c>
      <c r="DT22" s="249" t="str">
        <f t="shared" si="16"/>
        <v>4,334</v>
      </c>
      <c r="DU22" s="225" t="str">
        <f>CY22*'Ores &amp; Ingots'!$C$3+CZ22*'Ores &amp; Ingots'!$C$4+DA22*'Ores &amp; Ingots'!$C$5+DB22*'Ores &amp; Ingots'!$C$6+DC22*'Ores &amp; Ingots'!$C$7+DD22*'Ores &amp; Ingots'!$C$8+DE22*'Ores &amp; Ingots'!$C$9+DF22*'Ores &amp; Ingots'!$C$10+DG22*'Ores &amp; Ingots'!$C$11+DH22*'Ores &amp; Ingots'!$C$12</f>
        <v>95</v>
      </c>
      <c r="DV22" s="225" t="str">
        <f>DI22*'Ores &amp; Ingots'!$B$3+DJ22*'Ores &amp; Ingots'!$B$4+DK22*'Ores &amp; Ingots'!$B$5+DL22*'Ores &amp; Ingots'!$B$6+DM22*'Ores &amp; Ingots'!$B$7+DN22*'Ores &amp; Ingots'!$B$8+DO22*'Ores &amp; Ingots'!$B$9+DP22*'Ores &amp; Ingots'!$B$10+DQ22*'Ores &amp; Ingots'!$B$11+DR22*'Ores &amp; Ingots'!$B$12</f>
        <v>1,604</v>
      </c>
      <c r="DW22" s="249" t="str">
        <f>CY22*Refining!$G$3+CZ22*Refining!$G$4+DA22*Refining!$G$5+DB22*Refining!$G$6+DC22*Refining!$G$7+DD22*Refining!$G$8+DE22*Refining!$G$9+DF22*Refining!$G$10+DG22*Refining!$G$11+DH22*Refining!$G$12</f>
        <v>5,736</v>
      </c>
      <c r="DX22" s="249" t="str">
        <f t="shared" si="17"/>
        <v>892,254</v>
      </c>
      <c r="DY22" s="250" t="str">
        <f t="shared" si="18"/>
        <v>0.8923</v>
      </c>
      <c r="DZ22" s="248" t="str">
        <f t="shared" si="19"/>
        <v>5,794</v>
      </c>
      <c r="EA22" s="251" t="str">
        <f t="shared" ref="EA22:EB22" si="89">DZ22/60</f>
        <v>96.6</v>
      </c>
      <c r="EB22" s="251" t="str">
        <f t="shared" si="89"/>
        <v>1.6</v>
      </c>
      <c r="EC22" s="543" t="str">
        <f t="shared" si="21"/>
        <v>0.07</v>
      </c>
      <c r="ED22" s="248" t="str">
        <f t="shared" si="22"/>
        <v>896,921</v>
      </c>
      <c r="EE22" s="251" t="str">
        <f t="shared" ref="EE22:EF22" si="90">ED22/1000</f>
        <v>896.9</v>
      </c>
      <c r="EF22" s="252" t="str">
        <f t="shared" si="90"/>
        <v>0.90</v>
      </c>
      <c r="EG22" s="544" t="str">
        <f t="shared" si="24"/>
        <v>0.8969</v>
      </c>
      <c r="EH22" s="225" t="s">
        <v>12</v>
      </c>
    </row>
    <row r="23">
      <c r="A23" s="33"/>
      <c r="B23" s="226" t="s">
        <v>923</v>
      </c>
      <c r="C23" s="227" t="s">
        <v>886</v>
      </c>
      <c r="D23" s="227">
        <v>1.0</v>
      </c>
      <c r="E23" s="227">
        <v>1.0</v>
      </c>
      <c r="F23" s="227">
        <v>1.0</v>
      </c>
      <c r="G23" s="253" t="str">
        <f t="shared" si="5"/>
        <v>15.6</v>
      </c>
      <c r="H23" s="254">
        <v>25.0</v>
      </c>
      <c r="I23" s="254">
        <v>25.0</v>
      </c>
      <c r="J23" s="254" t="str">
        <f>H23/Main!$D$9</f>
        <v>25</v>
      </c>
      <c r="K23" s="254" t="str">
        <f>I23/Main!$D$10</f>
        <v>25</v>
      </c>
      <c r="L23" s="254" t="str">
        <f t="shared" si="6"/>
        <v>1</v>
      </c>
      <c r="M23" s="254">
        <v>1.0</v>
      </c>
      <c r="N23" s="302">
        <v>0.001</v>
      </c>
      <c r="O23" s="256">
        <v>1700000.0</v>
      </c>
      <c r="P23" s="255"/>
      <c r="Q23" s="256"/>
      <c r="R23" s="255"/>
      <c r="S23" s="257"/>
      <c r="T23" s="257"/>
      <c r="U23" s="256">
        <v>900000.0</v>
      </c>
      <c r="V23" s="255"/>
      <c r="W23" s="255"/>
      <c r="X23" s="255"/>
      <c r="Y23" s="255"/>
      <c r="Z23" s="255"/>
      <c r="AA23" s="255"/>
      <c r="AB23" s="255"/>
      <c r="AC23" s="258" t="s">
        <v>12</v>
      </c>
      <c r="AD23" s="234">
        <v>25.0</v>
      </c>
      <c r="AE23" s="234">
        <v>0.0</v>
      </c>
      <c r="AF23" s="234">
        <v>0.0</v>
      </c>
      <c r="AG23" s="235">
        <v>8.0</v>
      </c>
      <c r="AH23" s="234">
        <v>60.0</v>
      </c>
      <c r="AI23" s="234">
        <v>0.0</v>
      </c>
      <c r="AJ23" s="234">
        <v>0.0</v>
      </c>
      <c r="AK23" s="234">
        <v>0.0</v>
      </c>
      <c r="AL23" s="234">
        <v>0.0</v>
      </c>
      <c r="AM23" s="234">
        <v>0.0</v>
      </c>
      <c r="AN23" s="234">
        <v>0.0</v>
      </c>
      <c r="AO23" s="234">
        <v>40.0</v>
      </c>
      <c r="AP23" s="234">
        <v>0.0</v>
      </c>
      <c r="AQ23" s="234">
        <v>0.0</v>
      </c>
      <c r="AR23" s="234">
        <v>0.0</v>
      </c>
      <c r="AS23" s="234">
        <v>0.0</v>
      </c>
      <c r="AT23" s="234">
        <v>0.0</v>
      </c>
      <c r="AU23" s="234">
        <v>0.0</v>
      </c>
      <c r="AV23" s="234">
        <v>0.0</v>
      </c>
      <c r="AW23" s="234">
        <v>0.0</v>
      </c>
      <c r="AX23" s="234">
        <v>0.0</v>
      </c>
      <c r="AY23" s="239" t="str">
        <f t="shared" ref="AY23:BS23" si="91">IF(AD23 = 0, "", AD23)</f>
        <v>25</v>
      </c>
      <c r="AZ23" s="227" t="str">
        <f t="shared" si="91"/>
        <v/>
      </c>
      <c r="BA23" s="227" t="str">
        <f t="shared" si="91"/>
        <v/>
      </c>
      <c r="BB23" s="309" t="str">
        <f t="shared" si="91"/>
        <v>8</v>
      </c>
      <c r="BC23" s="225" t="str">
        <f t="shared" si="91"/>
        <v>60</v>
      </c>
      <c r="BD23" s="227" t="str">
        <f t="shared" si="91"/>
        <v/>
      </c>
      <c r="BE23" s="227" t="str">
        <f t="shared" si="91"/>
        <v/>
      </c>
      <c r="BF23" s="227" t="str">
        <f t="shared" si="91"/>
        <v/>
      </c>
      <c r="BG23" s="227" t="str">
        <f t="shared" si="91"/>
        <v/>
      </c>
      <c r="BH23" s="227" t="str">
        <f t="shared" si="91"/>
        <v/>
      </c>
      <c r="BI23" s="227" t="str">
        <f t="shared" si="91"/>
        <v/>
      </c>
      <c r="BJ23" s="225" t="str">
        <f t="shared" si="91"/>
        <v>40</v>
      </c>
      <c r="BK23" s="227" t="str">
        <f t="shared" si="91"/>
        <v/>
      </c>
      <c r="BL23" s="227" t="str">
        <f t="shared" si="91"/>
        <v/>
      </c>
      <c r="BM23" s="227" t="str">
        <f t="shared" si="91"/>
        <v/>
      </c>
      <c r="BN23" s="227" t="str">
        <f t="shared" si="91"/>
        <v/>
      </c>
      <c r="BO23" s="227" t="str">
        <f t="shared" si="91"/>
        <v/>
      </c>
      <c r="BP23" s="227" t="str">
        <f t="shared" si="91"/>
        <v/>
      </c>
      <c r="BQ23" s="227" t="str">
        <f t="shared" si="91"/>
        <v/>
      </c>
      <c r="BR23" s="227" t="str">
        <f t="shared" si="91"/>
        <v/>
      </c>
      <c r="BS23" s="238" t="str">
        <f t="shared" si="91"/>
        <v/>
      </c>
      <c r="BT23" s="239" t="str">
        <f>$AY23*Assembly!Y$4+$AZ23*Assembly!Y$5+$BA23*Assembly!Y$6+$BB23*Assembly!Y$7+$BC23*Assembly!Y$8+$BD23*Assembly!Y$9+$BE23*Assembly!Y$10+$BF23*Assembly!Y$11+$BG23*Assembly!Y$12+$BH23*Assembly!Y$13+$BI23*Assembly!Y$14+$BJ23*Assembly!Y$15+$BK23*Assembly!Y$16+$BL23*Assembly!Y$17+$BM23*Assembly!Y$18+$BN23*Assembly!Y$19+$BO23*Assembly!Y$20+$BP23*Assembly!Y$21+$BQ23*Assembly!Y$22+$BR23*Assembly!Y$23+$BS23*Assembly!Y$24</f>
        <v>1,420</v>
      </c>
      <c r="BU23" s="225" t="str">
        <f t="shared" si="8"/>
        <v>91</v>
      </c>
      <c r="BV23" s="225" t="str">
        <f>$AY23*Assembly!AC$4+$AZ23*Assembly!AC$5+$BA23*Assembly!AC$6+$BB23*Assembly!AC$7+$BC23*Assembly!AC$8+$BD23*Assembly!AC$9+$BE23*Assembly!AC$10+$BF23*Assembly!AC$11+$BG23*Assembly!AC$12+$BH23*Assembly!AC$13+$BI23*Assembly!AC$14+$BJ23*Assembly!AC$15+$BK23*Assembly!AC$16+$BL23*Assembly!AC$17+$BM23*Assembly!AC$18+$BN23*Assembly!AC$19+$BO23*Assembly!AC$20+$BP23*Assembly!AC$21+$BQ23*Assembly!AC$22+$BR23*Assembly!AC$23+$BS23*Assembly!AC$24</f>
        <v>5,980</v>
      </c>
      <c r="BW23" s="240" t="str">
        <f t="shared" si="9"/>
        <v>4.21</v>
      </c>
      <c r="BX23" s="241" t="str">
        <f t="shared" si="10"/>
        <v>383</v>
      </c>
      <c r="BY23" s="242" t="str">
        <f t="shared" si="11"/>
        <v>65.8</v>
      </c>
      <c r="BZ23" s="301" t="str">
        <f t="shared" si="79"/>
        <v>634 N</v>
      </c>
      <c r="CA23" s="225" t="str">
        <f>$AY23*Assembly!X$4+$AZ23*Assembly!X$5+$BA23*Assembly!X$6+$BB23*Assembly!X$7+$BC23*Assembly!X$8+$BD23*Assembly!X$9+$BE23*Assembly!X$10+$BF23*Assembly!X$11+$BG23*Assembly!X$12+$BH23*Assembly!X$13+$BI23*Assembly!X$14+$BJ23*Assembly!X$15+$BK23*Assembly!X$16+$BL23*Assembly!X$17+$BM23*Assembly!X$18+$BN23*Assembly!X$19+$BO23*Assembly!X$20+$BP23*Assembly!X$21+$BQ23*Assembly!X$22+$BR23*Assembly!X$23+$BS23*Assembly!X$24</f>
        <v>353</v>
      </c>
      <c r="CB23" s="225" t="str">
        <f t="shared" si="12"/>
        <v>54,911</v>
      </c>
      <c r="CC23" s="223" t="str">
        <f t="shared" si="13"/>
        <v>0.0549</v>
      </c>
      <c r="CD23" s="243" t="str">
        <f>$AY23*Assembly!AB$4+$AZ23*Assembly!AB$5+$BA23*Assembly!AB$6+$BB23*Assembly!AB$7+$BC23*Assembly!AB$8+$BD23*Assembly!AB$9+$BE23*Assembly!AB$10+$BF23*Assembly!AB$11+$BG23*Assembly!AB$12+$BH23*Assembly!AB$13+$BI23*Assembly!AB$14+$BJ23*Assembly!AB$15+$BK23*Assembly!AB$16+$BL23*Assembly!AB$17+$BM23*Assembly!AB$18+$BN23*Assembly!AB$19+$BO23*Assembly!AB$20+$BP23*Assembly!AB$21+$BQ23*Assembly!AB$22+$BR23*Assembly!AB$23+$BS23*Assembly!AB$24</f>
        <v>1,099</v>
      </c>
      <c r="CE23" s="256" t="str">
        <f>$AY23*Assembly!M$4+$AZ23*Assembly!M$5+$BA23*Assembly!M$6+$BB23*Assembly!M$7+$BC23*Assembly!M$8+$BD23*Assembly!M$9+$BE23*Assembly!M$10+$BF23*Assembly!M$11+$BG23*Assembly!M$12+$BH23*Assembly!M$13+$BI23*Assembly!M$14+$BJ23*Assembly!M$15+$BK23*Assembly!M$16+$BL23*Assembly!M$17+$BM23*Assembly!M$18+$BN23*Assembly!M$19+$BO23*Assembly!M$20+$BP23*Assembly!M$21+$BQ23*Assembly!M$22+$BR23*Assembly!M$23+$BS23*Assembly!M$24</f>
        <v>1,845</v>
      </c>
      <c r="CF23" s="256" t="str">
        <f>$AY23*Assembly!N$4+$AZ23*Assembly!N$5+$BA23*Assembly!N$6+$BB23*Assembly!N$7+$BC23*Assembly!N$8+$BD23*Assembly!N$9+$BE23*Assembly!N$10+$BF23*Assembly!N$11+$BG23*Assembly!N$12+$BH23*Assembly!N$13+$BI23*Assembly!N$14+$BJ23*Assembly!N$15+$BK23*Assembly!N$16+$BL23*Assembly!N$17+$BM23*Assembly!N$18+$BN23*Assembly!N$19+$BO23*Assembly!N$20+$BP23*Assembly!N$21+$BQ23*Assembly!N$22+$BR23*Assembly!N$23+$BS23*Assembly!N$24</f>
        <v>200</v>
      </c>
      <c r="CG23" s="256" t="str">
        <f>$AY23*Assembly!O$4+$AZ23*Assembly!O$5+$BA23*Assembly!O$6+$BB23*Assembly!O$7+$BC23*Assembly!O$8+$BD23*Assembly!O$9+$BE23*Assembly!O$10+$BF23*Assembly!O$11+$BG23*Assembly!O$12+$BH23*Assembly!O$13+$BI23*Assembly!O$14+$BJ23*Assembly!O$15+$BK23*Assembly!O$16+$BL23*Assembly!O$17+$BM23*Assembly!O$18+$BN23*Assembly!O$19+$BO23*Assembly!O$20+$BP23*Assembly!O$21+$BQ23*Assembly!O$22+$BR23*Assembly!O$23+$BS23*Assembly!O$24</f>
        <v>120</v>
      </c>
      <c r="CH23" s="254" t="str">
        <f>$AY23*Assembly!P$4+$AZ23*Assembly!P$5+$BA23*Assembly!P$6+$BB23*Assembly!P$7+$BC23*Assembly!P$8+$BD23*Assembly!P$9+$BE23*Assembly!P$10+$BF23*Assembly!P$11+$BG23*Assembly!P$12+$BH23*Assembly!P$13+$BI23*Assembly!P$14+$BJ23*Assembly!P$15+$BK23*Assembly!P$16+$BL23*Assembly!P$17+$BM23*Assembly!P$18+$BN23*Assembly!P$19+$BO23*Assembly!P$20+$BP23*Assembly!P$21+$BQ23*Assembly!P$22+$BR23*Assembly!P$23+$BS23*Assembly!P$24</f>
        <v>0</v>
      </c>
      <c r="CI23" s="254" t="str">
        <f>$AY23*Assembly!Q$4+$AZ23*Assembly!Q$5+$BA23*Assembly!Q$6+$BB23*Assembly!Q$7+$BC23*Assembly!Q$8+$BD23*Assembly!Q$9+$BE23*Assembly!Q$10+$BF23*Assembly!Q$11+$BG23*Assembly!Q$12+$BH23*Assembly!Q$13+$BI23*Assembly!Q$14+$BJ23*Assembly!Q$15+$BK23*Assembly!Q$16+$BL23*Assembly!Q$17+$BM23*Assembly!Q$18+$BN23*Assembly!Q$19+$BO23*Assembly!Q$20+$BP23*Assembly!Q$21+$BQ23*Assembly!Q$22+$BR23*Assembly!Q$23+$BS23*Assembly!Q$24</f>
        <v>0</v>
      </c>
      <c r="CJ23" s="256" t="str">
        <f>$AY23*Assembly!R$4+$AZ23*Assembly!R$5+$BA23*Assembly!R$6+$BB23*Assembly!R$7+$BC23*Assembly!R$8+$BD23*Assembly!R$9+$BE23*Assembly!R$10+$BF23*Assembly!R$11+$BG23*Assembly!R$12+$BH23*Assembly!R$13+$BI23*Assembly!R$14+$BJ23*Assembly!R$15+$BK23*Assembly!R$16+$BL23*Assembly!R$17+$BM23*Assembly!R$18+$BN23*Assembly!R$19+$BO23*Assembly!R$20+$BP23*Assembly!R$21+$BQ23*Assembly!R$22+$BR23*Assembly!R$23+$BS23*Assembly!R$24</f>
        <v>0</v>
      </c>
      <c r="CK23" s="254" t="str">
        <f>$AY23*Assembly!S$4+$AZ23*Assembly!S$5+$BA23*Assembly!S$6+$BB23*Assembly!S$7+$BC23*Assembly!S$8+$BD23*Assembly!S$9+$BE23*Assembly!S$10+$BF23*Assembly!S$11+$BG23*Assembly!S$12+$BH23*Assembly!S$13+$BI23*Assembly!S$14+$BJ23*Assembly!S$15+$BK23*Assembly!S$16+$BL23*Assembly!S$17+$BM23*Assembly!S$18+$BN23*Assembly!S$19+$BO23*Assembly!S$20+$BP23*Assembly!S$21+$BQ23*Assembly!S$22+$BR23*Assembly!S$23+$BS23*Assembly!S$24</f>
        <v>0</v>
      </c>
      <c r="CL23" s="254" t="str">
        <f>$AY23*Assembly!T$4+$AZ23*Assembly!T$5+$BA23*Assembly!T$6+$BB23*Assembly!T$7+$BC23*Assembly!T$8+$BD23*Assembly!T$9+$BE23*Assembly!T$10+$BF23*Assembly!T$11+$BG23*Assembly!T$12+$BH23*Assembly!T$13+$BI23*Assembly!T$14+$BJ23*Assembly!T$15+$BK23*Assembly!T$16+$BL23*Assembly!T$17+$BM23*Assembly!T$18+$BN23*Assembly!T$19+$BO23*Assembly!T$20+$BP23*Assembly!T$21+$BQ23*Assembly!T$22+$BR23*Assembly!T$23+$BS23*Assembly!T$24</f>
        <v>0</v>
      </c>
      <c r="CM23" s="254" t="str">
        <f>$AY23*Assembly!U$4+$AZ23*Assembly!U$5+$BA23*Assembly!U$6+$BB23*Assembly!U$7+$BC23*Assembly!U$8+$BD23*Assembly!U$9+$BE23*Assembly!U$10+$BF23*Assembly!U$11+$BG23*Assembly!U$12+$BH23*Assembly!U$13+$BI23*Assembly!U$14+$BJ23*Assembly!U$15+$BK23*Assembly!U$16+$BL23*Assembly!U$17+$BM23*Assembly!U$18+$BN23*Assembly!U$19+$BO23*Assembly!U$20+$BP23*Assembly!U$21+$BQ23*Assembly!U$22+$BR23*Assembly!U$23+$BS23*Assembly!U$24</f>
        <v>0</v>
      </c>
      <c r="CN23" s="256" t="str">
        <f>$AY23*Assembly!V$4+$AZ23*Assembly!V$5+$BA23*Assembly!V$6+$BB23*Assembly!V$7+$BC23*Assembly!V$8+$BD23*Assembly!V$9+$BE23*Assembly!V$10+$BF23*Assembly!V$11+$BG23*Assembly!V$12+$BH23*Assembly!V$13+$BI23*Assembly!V$14+$BJ23*Assembly!V$15+$BK23*Assembly!V$16+$BL23*Assembly!V$17+$BM23*Assembly!V$18+$BN23*Assembly!V$19+$BO23*Assembly!V$20+$BP23*Assembly!V$21+$BQ23*Assembly!V$22+$BR23*Assembly!V$23+$BS23*Assembly!V$24</f>
        <v>0</v>
      </c>
      <c r="CO23" s="256" t="str">
        <f>CE23*Refining!$F$3</f>
        <v>3,295</v>
      </c>
      <c r="CP23" s="256" t="str">
        <f>CF23*Refining!$F$4</f>
        <v>625</v>
      </c>
      <c r="CQ23" s="256" t="str">
        <f>CG23*Refining!$F$5</f>
        <v>500</v>
      </c>
      <c r="CR23" s="256" t="str">
        <f>CH23*Refining!$F$6</f>
        <v>0</v>
      </c>
      <c r="CS23" s="256" t="str">
        <f>CI23*Refining!$F$7</f>
        <v>0</v>
      </c>
      <c r="CT23" s="256" t="str">
        <f>CJ23*Refining!$F$8</f>
        <v>0</v>
      </c>
      <c r="CU23" s="256" t="str">
        <f>CK23*Refining!$F$9</f>
        <v>0</v>
      </c>
      <c r="CV23" s="256" t="str">
        <f>CL23*Refining!$F$10</f>
        <v>0</v>
      </c>
      <c r="CW23" s="256" t="str">
        <f>CM23*Refining!$F$11</f>
        <v>0</v>
      </c>
      <c r="CX23" s="256" t="str">
        <f>CN23*Refining!$F$12</f>
        <v>0</v>
      </c>
      <c r="CY23" s="248" t="str">
        <f t="shared" ref="CY23:DR23" si="92">IF(CE23 = 0, "", CE23)</f>
        <v>1,845</v>
      </c>
      <c r="CZ23" s="249" t="str">
        <f t="shared" si="92"/>
        <v>200</v>
      </c>
      <c r="DA23" s="249" t="str">
        <f t="shared" si="92"/>
        <v>120</v>
      </c>
      <c r="DB23" s="245" t="str">
        <f t="shared" si="92"/>
        <v/>
      </c>
      <c r="DC23" s="245" t="str">
        <f t="shared" si="92"/>
        <v/>
      </c>
      <c r="DD23" s="245" t="str">
        <f t="shared" si="92"/>
        <v/>
      </c>
      <c r="DE23" s="245" t="str">
        <f t="shared" si="92"/>
        <v/>
      </c>
      <c r="DF23" s="245" t="str">
        <f t="shared" si="92"/>
        <v/>
      </c>
      <c r="DG23" s="245" t="str">
        <f t="shared" si="92"/>
        <v/>
      </c>
      <c r="DH23" s="246" t="str">
        <f t="shared" si="92"/>
        <v/>
      </c>
      <c r="DI23" s="248" t="str">
        <f t="shared" si="92"/>
        <v>3,295</v>
      </c>
      <c r="DJ23" s="249" t="str">
        <f t="shared" si="92"/>
        <v>625</v>
      </c>
      <c r="DK23" s="249" t="str">
        <f t="shared" si="92"/>
        <v>500</v>
      </c>
      <c r="DL23" s="245" t="str">
        <f t="shared" si="92"/>
        <v/>
      </c>
      <c r="DM23" s="245" t="str">
        <f t="shared" si="92"/>
        <v/>
      </c>
      <c r="DN23" s="245" t="str">
        <f t="shared" si="92"/>
        <v/>
      </c>
      <c r="DO23" s="245" t="str">
        <f t="shared" si="92"/>
        <v/>
      </c>
      <c r="DP23" s="245" t="str">
        <f t="shared" si="92"/>
        <v/>
      </c>
      <c r="DQ23" s="245" t="str">
        <f t="shared" si="92"/>
        <v/>
      </c>
      <c r="DR23" s="246" t="str">
        <f t="shared" si="92"/>
        <v/>
      </c>
      <c r="DS23" s="248" t="str">
        <f t="shared" si="15"/>
        <v>2,165</v>
      </c>
      <c r="DT23" s="249" t="str">
        <f t="shared" si="16"/>
        <v>4,420</v>
      </c>
      <c r="DU23" s="225" t="str">
        <f>CY23*'Ores &amp; Ingots'!$C$3+CZ23*'Ores &amp; Ingots'!$C$4+DA23*'Ores &amp; Ingots'!$C$5+DB23*'Ores &amp; Ingots'!$C$6+DC23*'Ores &amp; Ingots'!$C$7+DD23*'Ores &amp; Ingots'!$C$8+DE23*'Ores &amp; Ingots'!$C$9+DF23*'Ores &amp; Ingots'!$C$10+DG23*'Ores &amp; Ingots'!$C$11+DH23*'Ores &amp; Ingots'!$C$12</f>
        <v>270</v>
      </c>
      <c r="DV23" s="225" t="str">
        <f>DI23*'Ores &amp; Ingots'!$B$3+DJ23*'Ores &amp; Ingots'!$B$4+DK23*'Ores &amp; Ingots'!$B$5+DL23*'Ores &amp; Ingots'!$B$6+DM23*'Ores &amp; Ingots'!$B$7+DN23*'Ores &amp; Ingots'!$B$8+DO23*'Ores &amp; Ingots'!$B$9+DP23*'Ores &amp; Ingots'!$B$10+DQ23*'Ores &amp; Ingots'!$B$11+DR23*'Ores &amp; Ingots'!$B$12</f>
        <v>1,635</v>
      </c>
      <c r="DW23" s="249" t="str">
        <f>CY23*Refining!$G$3+CZ23*Refining!$G$4+DA23*Refining!$G$5+DB23*Refining!$G$6+DC23*Refining!$G$7+DD23*Refining!$G$8+DE23*Refining!$G$9+DF23*Refining!$G$10+DG23*Refining!$G$11+DH23*Refining!$G$12</f>
        <v>2,627</v>
      </c>
      <c r="DX23" s="249" t="str">
        <f t="shared" si="17"/>
        <v>408,600</v>
      </c>
      <c r="DY23" s="250" t="str">
        <f t="shared" si="18"/>
        <v>0.4086</v>
      </c>
      <c r="DZ23" s="248" t="str">
        <f t="shared" si="19"/>
        <v>3,005</v>
      </c>
      <c r="EA23" s="251" t="str">
        <f t="shared" ref="EA23:EB23" si="93">DZ23/60</f>
        <v>50.1</v>
      </c>
      <c r="EB23" s="251" t="str">
        <f t="shared" si="93"/>
        <v>0.8</v>
      </c>
      <c r="EC23" s="543" t="str">
        <f t="shared" si="21"/>
        <v>0.03</v>
      </c>
      <c r="ED23" s="248" t="str">
        <f t="shared" si="22"/>
        <v>463,512</v>
      </c>
      <c r="EE23" s="251" t="str">
        <f t="shared" ref="EE23:EF23" si="94">ED23/1000</f>
        <v>463.5</v>
      </c>
      <c r="EF23" s="252" t="str">
        <f t="shared" si="94"/>
        <v>0.46</v>
      </c>
      <c r="EG23" s="544" t="str">
        <f t="shared" si="24"/>
        <v>0.4635</v>
      </c>
      <c r="EH23" s="225"/>
    </row>
    <row r="24" hidden="1">
      <c r="A24" s="33"/>
      <c r="B24" s="226" t="s">
        <v>923</v>
      </c>
      <c r="C24" s="227" t="s">
        <v>885</v>
      </c>
      <c r="D24" s="227">
        <v>1.0</v>
      </c>
      <c r="E24" s="227">
        <v>1.0</v>
      </c>
      <c r="F24" s="227">
        <v>1.0</v>
      </c>
      <c r="G24" s="228" t="str">
        <f t="shared" si="5"/>
        <v>0.1</v>
      </c>
      <c r="H24" s="229">
        <v>25.0</v>
      </c>
      <c r="I24" s="229">
        <v>25.0</v>
      </c>
      <c r="J24" s="229" t="str">
        <f>H24/Main!$D$9</f>
        <v>25</v>
      </c>
      <c r="K24" s="229" t="str">
        <f>I24/Main!$D$10</f>
        <v>25</v>
      </c>
      <c r="L24" s="229" t="str">
        <f t="shared" si="6"/>
        <v>1</v>
      </c>
      <c r="M24" s="229">
        <v>1.0</v>
      </c>
      <c r="N24" s="303">
        <v>0.001</v>
      </c>
      <c r="O24" s="231">
        <v>170000.0</v>
      </c>
      <c r="P24" s="230"/>
      <c r="Q24" s="231"/>
      <c r="R24" s="230"/>
      <c r="S24" s="232"/>
      <c r="T24" s="232"/>
      <c r="U24" s="231">
        <v>82000.0</v>
      </c>
      <c r="V24" s="230"/>
      <c r="W24" s="230"/>
      <c r="X24" s="230"/>
      <c r="Y24" s="230"/>
      <c r="Z24" s="230"/>
      <c r="AA24" s="230"/>
      <c r="AB24" s="230"/>
      <c r="AC24" s="233"/>
      <c r="AD24" s="234">
        <v>7.0</v>
      </c>
      <c r="AE24" s="234">
        <v>0.0</v>
      </c>
      <c r="AF24" s="234">
        <v>0.0</v>
      </c>
      <c r="AG24" s="235">
        <v>2.0</v>
      </c>
      <c r="AH24" s="234">
        <v>15.0</v>
      </c>
      <c r="AI24" s="234">
        <v>0.0</v>
      </c>
      <c r="AJ24" s="234">
        <v>0.0</v>
      </c>
      <c r="AK24" s="234">
        <v>0.0</v>
      </c>
      <c r="AL24" s="234">
        <v>0.0</v>
      </c>
      <c r="AM24" s="234">
        <v>0.0</v>
      </c>
      <c r="AN24" s="234">
        <v>0.0</v>
      </c>
      <c r="AO24" s="234">
        <v>4.0</v>
      </c>
      <c r="AP24" s="234">
        <v>0.0</v>
      </c>
      <c r="AQ24" s="234">
        <v>0.0</v>
      </c>
      <c r="AR24" s="234">
        <v>0.0</v>
      </c>
      <c r="AS24" s="234">
        <v>0.0</v>
      </c>
      <c r="AT24" s="234">
        <v>0.0</v>
      </c>
      <c r="AU24" s="234">
        <v>0.0</v>
      </c>
      <c r="AV24" s="234">
        <v>0.0</v>
      </c>
      <c r="AW24" s="234">
        <v>0.0</v>
      </c>
      <c r="AX24" s="234">
        <v>0.0</v>
      </c>
      <c r="AY24" s="239" t="str">
        <f t="shared" ref="AY24:BS24" si="95">IF(AD24 = 0, "", AD24)</f>
        <v>7</v>
      </c>
      <c r="AZ24" s="227" t="str">
        <f t="shared" si="95"/>
        <v/>
      </c>
      <c r="BA24" s="227" t="str">
        <f t="shared" si="95"/>
        <v/>
      </c>
      <c r="BB24" s="309" t="str">
        <f t="shared" si="95"/>
        <v>2</v>
      </c>
      <c r="BC24" s="225" t="str">
        <f t="shared" si="95"/>
        <v>15</v>
      </c>
      <c r="BD24" s="227" t="str">
        <f t="shared" si="95"/>
        <v/>
      </c>
      <c r="BE24" s="227" t="str">
        <f t="shared" si="95"/>
        <v/>
      </c>
      <c r="BF24" s="227" t="str">
        <f t="shared" si="95"/>
        <v/>
      </c>
      <c r="BG24" s="227" t="str">
        <f t="shared" si="95"/>
        <v/>
      </c>
      <c r="BH24" s="227" t="str">
        <f t="shared" si="95"/>
        <v/>
      </c>
      <c r="BI24" s="227" t="str">
        <f t="shared" si="95"/>
        <v/>
      </c>
      <c r="BJ24" s="225" t="str">
        <f t="shared" si="95"/>
        <v>4</v>
      </c>
      <c r="BK24" s="227" t="str">
        <f t="shared" si="95"/>
        <v/>
      </c>
      <c r="BL24" s="227" t="str">
        <f t="shared" si="95"/>
        <v/>
      </c>
      <c r="BM24" s="227" t="str">
        <f t="shared" si="95"/>
        <v/>
      </c>
      <c r="BN24" s="227" t="str">
        <f t="shared" si="95"/>
        <v/>
      </c>
      <c r="BO24" s="227" t="str">
        <f t="shared" si="95"/>
        <v/>
      </c>
      <c r="BP24" s="227" t="str">
        <f t="shared" si="95"/>
        <v/>
      </c>
      <c r="BQ24" s="227" t="str">
        <f t="shared" si="95"/>
        <v/>
      </c>
      <c r="BR24" s="227" t="str">
        <f t="shared" si="95"/>
        <v/>
      </c>
      <c r="BS24" s="238" t="str">
        <f t="shared" si="95"/>
        <v/>
      </c>
      <c r="BT24" s="239" t="str">
        <f>$AY24*Assembly!Y$4+$AZ24*Assembly!Y$5+$BA24*Assembly!Y$6+$BB24*Assembly!Y$7+$BC24*Assembly!Y$8+$BD24*Assembly!Y$9+$BE24*Assembly!Y$10+$BF24*Assembly!Y$11+$BG24*Assembly!Y$12+$BH24*Assembly!Y$13+$BI24*Assembly!Y$14+$BJ24*Assembly!Y$15+$BK24*Assembly!Y$16+$BL24*Assembly!Y$17+$BM24*Assembly!Y$18+$BN24*Assembly!Y$19+$BO24*Assembly!Y$20+$BP24*Assembly!Y$21+$BQ24*Assembly!Y$22+$BR24*Assembly!Y$23+$BS24*Assembly!Y$24</f>
        <v>334</v>
      </c>
      <c r="BU24" s="225" t="str">
        <f t="shared" si="8"/>
        <v>2,672</v>
      </c>
      <c r="BV24" s="225" t="str">
        <f>$AY24*Assembly!AC$4+$AZ24*Assembly!AC$5+$BA24*Assembly!AC$6+$BB24*Assembly!AC$7+$BC24*Assembly!AC$8+$BD24*Assembly!AC$9+$BE24*Assembly!AC$10+$BF24*Assembly!AC$11+$BG24*Assembly!AC$12+$BH24*Assembly!AC$13+$BI24*Assembly!AC$14+$BJ24*Assembly!AC$15+$BK24*Assembly!AC$16+$BL24*Assembly!AC$17+$BM24*Assembly!AC$18+$BN24*Assembly!AC$19+$BO24*Assembly!AC$20+$BP24*Assembly!AC$21+$BQ24*Assembly!AC$22+$BR24*Assembly!AC$23+$BS24*Assembly!AC$24</f>
        <v>1,390</v>
      </c>
      <c r="BW24" s="240" t="str">
        <f t="shared" si="9"/>
        <v>4.16</v>
      </c>
      <c r="BX24" s="241" t="str">
        <f t="shared" si="10"/>
        <v>11120</v>
      </c>
      <c r="BY24" s="242" t="str">
        <f t="shared" si="11"/>
        <v>0.5</v>
      </c>
      <c r="BZ24" s="301" t="str">
        <f t="shared" si="79"/>
        <v>246 N</v>
      </c>
      <c r="CA24" s="225" t="str">
        <f>$AY24*Assembly!X$4+$AZ24*Assembly!X$5+$BA24*Assembly!X$6+$BB24*Assembly!X$7+$BC24*Assembly!X$8+$BD24*Assembly!X$9+$BE24*Assembly!X$10+$BF24*Assembly!X$11+$BG24*Assembly!X$12+$BH24*Assembly!X$13+$BI24*Assembly!X$14+$BJ24*Assembly!X$15+$BK24*Assembly!X$16+$BL24*Assembly!X$17+$BM24*Assembly!X$18+$BN24*Assembly!X$19+$BO24*Assembly!X$20+$BP24*Assembly!X$21+$BQ24*Assembly!X$22+$BR24*Assembly!X$23+$BS24*Assembly!X$24</f>
        <v>77</v>
      </c>
      <c r="CB24" s="225" t="str">
        <f t="shared" si="12"/>
        <v>11,978</v>
      </c>
      <c r="CC24" s="223" t="str">
        <f t="shared" si="13"/>
        <v>0.0120</v>
      </c>
      <c r="CD24" s="243" t="str">
        <f>$AY24*Assembly!AB$4+$AZ24*Assembly!AB$5+$BA24*Assembly!AB$6+$BB24*Assembly!AB$7+$BC24*Assembly!AB$8+$BD24*Assembly!AB$9+$BE24*Assembly!AB$10+$BF24*Assembly!AB$11+$BG24*Assembly!AB$12+$BH24*Assembly!AB$13+$BI24*Assembly!AB$14+$BJ24*Assembly!AB$15+$BK24*Assembly!AB$16+$BL24*Assembly!AB$17+$BM24*Assembly!AB$18+$BN24*Assembly!AB$19+$BO24*Assembly!AB$20+$BP24*Assembly!AB$21+$BQ24*Assembly!AB$22+$BR24*Assembly!AB$23+$BS24*Assembly!AB$24</f>
        <v>187</v>
      </c>
      <c r="CE24" s="231" t="str">
        <f>$AY24*Assembly!M$4+$AZ24*Assembly!M$5+$BA24*Assembly!M$6+$BB24*Assembly!M$7+$BC24*Assembly!M$8+$BD24*Assembly!M$9+$BE24*Assembly!M$10+$BF24*Assembly!M$11+$BG24*Assembly!M$12+$BH24*Assembly!M$13+$BI24*Assembly!M$14+$BJ24*Assembly!M$15+$BK24*Assembly!M$16+$BL24*Assembly!M$17+$BM24*Assembly!M$18+$BN24*Assembly!M$19+$BO24*Assembly!M$20+$BP24*Assembly!M$21+$BQ24*Assembly!M$22+$BR24*Assembly!M$23+$BS24*Assembly!M$24</f>
        <v>405</v>
      </c>
      <c r="CF24" s="231" t="str">
        <f>$AY24*Assembly!N$4+$AZ24*Assembly!N$5+$BA24*Assembly!N$6+$BB24*Assembly!N$7+$BC24*Assembly!N$8+$BD24*Assembly!N$9+$BE24*Assembly!N$10+$BF24*Assembly!N$11+$BG24*Assembly!N$12+$BH24*Assembly!N$13+$BI24*Assembly!N$14+$BJ24*Assembly!N$15+$BK24*Assembly!N$16+$BL24*Assembly!N$17+$BM24*Assembly!N$18+$BN24*Assembly!N$19+$BO24*Assembly!N$20+$BP24*Assembly!N$21+$BQ24*Assembly!N$22+$BR24*Assembly!N$23+$BS24*Assembly!N$24</f>
        <v>20</v>
      </c>
      <c r="CG24" s="231" t="str">
        <f>$AY24*Assembly!O$4+$AZ24*Assembly!O$5+$BA24*Assembly!O$6+$BB24*Assembly!O$7+$BC24*Assembly!O$8+$BD24*Assembly!O$9+$BE24*Assembly!O$10+$BF24*Assembly!O$11+$BG24*Assembly!O$12+$BH24*Assembly!O$13+$BI24*Assembly!O$14+$BJ24*Assembly!O$15+$BK24*Assembly!O$16+$BL24*Assembly!O$17+$BM24*Assembly!O$18+$BN24*Assembly!O$19+$BO24*Assembly!O$20+$BP24*Assembly!O$21+$BQ24*Assembly!O$22+$BR24*Assembly!O$23+$BS24*Assembly!O$24</f>
        <v>12</v>
      </c>
      <c r="CH24" s="229" t="str">
        <f>$AY24*Assembly!P$4+$AZ24*Assembly!P$5+$BA24*Assembly!P$6+$BB24*Assembly!P$7+$BC24*Assembly!P$8+$BD24*Assembly!P$9+$BE24*Assembly!P$10+$BF24*Assembly!P$11+$BG24*Assembly!P$12+$BH24*Assembly!P$13+$BI24*Assembly!P$14+$BJ24*Assembly!P$15+$BK24*Assembly!P$16+$BL24*Assembly!P$17+$BM24*Assembly!P$18+$BN24*Assembly!P$19+$BO24*Assembly!P$20+$BP24*Assembly!P$21+$BQ24*Assembly!P$22+$BR24*Assembly!P$23+$BS24*Assembly!P$24</f>
        <v>0</v>
      </c>
      <c r="CI24" s="229" t="str">
        <f>$AY24*Assembly!Q$4+$AZ24*Assembly!Q$5+$BA24*Assembly!Q$6+$BB24*Assembly!Q$7+$BC24*Assembly!Q$8+$BD24*Assembly!Q$9+$BE24*Assembly!Q$10+$BF24*Assembly!Q$11+$BG24*Assembly!Q$12+$BH24*Assembly!Q$13+$BI24*Assembly!Q$14+$BJ24*Assembly!Q$15+$BK24*Assembly!Q$16+$BL24*Assembly!Q$17+$BM24*Assembly!Q$18+$BN24*Assembly!Q$19+$BO24*Assembly!Q$20+$BP24*Assembly!Q$21+$BQ24*Assembly!Q$22+$BR24*Assembly!Q$23+$BS24*Assembly!Q$24</f>
        <v>0</v>
      </c>
      <c r="CJ24" s="231" t="str">
        <f>$AY24*Assembly!R$4+$AZ24*Assembly!R$5+$BA24*Assembly!R$6+$BB24*Assembly!R$7+$BC24*Assembly!R$8+$BD24*Assembly!R$9+$BE24*Assembly!R$10+$BF24*Assembly!R$11+$BG24*Assembly!R$12+$BH24*Assembly!R$13+$BI24*Assembly!R$14+$BJ24*Assembly!R$15+$BK24*Assembly!R$16+$BL24*Assembly!R$17+$BM24*Assembly!R$18+$BN24*Assembly!R$19+$BO24*Assembly!R$20+$BP24*Assembly!R$21+$BQ24*Assembly!R$22+$BR24*Assembly!R$23+$BS24*Assembly!R$24</f>
        <v>0</v>
      </c>
      <c r="CK24" s="229" t="str">
        <f>$AY24*Assembly!S$4+$AZ24*Assembly!S$5+$BA24*Assembly!S$6+$BB24*Assembly!S$7+$BC24*Assembly!S$8+$BD24*Assembly!S$9+$BE24*Assembly!S$10+$BF24*Assembly!S$11+$BG24*Assembly!S$12+$BH24*Assembly!S$13+$BI24*Assembly!S$14+$BJ24*Assembly!S$15+$BK24*Assembly!S$16+$BL24*Assembly!S$17+$BM24*Assembly!S$18+$BN24*Assembly!S$19+$BO24*Assembly!S$20+$BP24*Assembly!S$21+$BQ24*Assembly!S$22+$BR24*Assembly!S$23+$BS24*Assembly!S$24</f>
        <v>0</v>
      </c>
      <c r="CL24" s="229" t="str">
        <f>$AY24*Assembly!T$4+$AZ24*Assembly!T$5+$BA24*Assembly!T$6+$BB24*Assembly!T$7+$BC24*Assembly!T$8+$BD24*Assembly!T$9+$BE24*Assembly!T$10+$BF24*Assembly!T$11+$BG24*Assembly!T$12+$BH24*Assembly!T$13+$BI24*Assembly!T$14+$BJ24*Assembly!T$15+$BK24*Assembly!T$16+$BL24*Assembly!T$17+$BM24*Assembly!T$18+$BN24*Assembly!T$19+$BO24*Assembly!T$20+$BP24*Assembly!T$21+$BQ24*Assembly!T$22+$BR24*Assembly!T$23+$BS24*Assembly!T$24</f>
        <v>0</v>
      </c>
      <c r="CM24" s="229" t="str">
        <f>$AY24*Assembly!U$4+$AZ24*Assembly!U$5+$BA24*Assembly!U$6+$BB24*Assembly!U$7+$BC24*Assembly!U$8+$BD24*Assembly!U$9+$BE24*Assembly!U$10+$BF24*Assembly!U$11+$BG24*Assembly!U$12+$BH24*Assembly!U$13+$BI24*Assembly!U$14+$BJ24*Assembly!U$15+$BK24*Assembly!U$16+$BL24*Assembly!U$17+$BM24*Assembly!U$18+$BN24*Assembly!U$19+$BO24*Assembly!U$20+$BP24*Assembly!U$21+$BQ24*Assembly!U$22+$BR24*Assembly!U$23+$BS24*Assembly!U$24</f>
        <v>0</v>
      </c>
      <c r="CN24" s="231" t="str">
        <f>$AY24*Assembly!V$4+$AZ24*Assembly!V$5+$BA24*Assembly!V$6+$BB24*Assembly!V$7+$BC24*Assembly!V$8+$BD24*Assembly!V$9+$BE24*Assembly!V$10+$BF24*Assembly!V$11+$BG24*Assembly!V$12+$BH24*Assembly!V$13+$BI24*Assembly!V$14+$BJ24*Assembly!V$15+$BK24*Assembly!V$16+$BL24*Assembly!V$17+$BM24*Assembly!V$18+$BN24*Assembly!V$19+$BO24*Assembly!V$20+$BP24*Assembly!V$21+$BQ24*Assembly!V$22+$BR24*Assembly!V$23+$BS24*Assembly!V$24</f>
        <v>0</v>
      </c>
      <c r="CO24" s="231" t="str">
        <f>CE24*Refining!$F$3</f>
        <v>723</v>
      </c>
      <c r="CP24" s="231" t="str">
        <f>CF24*Refining!$F$4</f>
        <v>63</v>
      </c>
      <c r="CQ24" s="231" t="str">
        <f>CG24*Refining!$F$5</f>
        <v>50</v>
      </c>
      <c r="CR24" s="231" t="str">
        <f>CH24*Refining!$F$6</f>
        <v>0</v>
      </c>
      <c r="CS24" s="231" t="str">
        <f>CI24*Refining!$F$7</f>
        <v>0</v>
      </c>
      <c r="CT24" s="231" t="str">
        <f>CJ24*Refining!$F$8</f>
        <v>0</v>
      </c>
      <c r="CU24" s="231" t="str">
        <f>CK24*Refining!$F$9</f>
        <v>0</v>
      </c>
      <c r="CV24" s="231" t="str">
        <f>CL24*Refining!$F$10</f>
        <v>0</v>
      </c>
      <c r="CW24" s="231" t="str">
        <f>CM24*Refining!$F$11</f>
        <v>0</v>
      </c>
      <c r="CX24" s="231" t="str">
        <f>CN24*Refining!$F$12</f>
        <v>0</v>
      </c>
      <c r="CY24" s="248" t="str">
        <f t="shared" ref="CY24:DR24" si="96">IF(CE24 = 0, "", CE24)</f>
        <v>405</v>
      </c>
      <c r="CZ24" s="249" t="str">
        <f t="shared" si="96"/>
        <v>20</v>
      </c>
      <c r="DA24" s="249" t="str">
        <f t="shared" si="96"/>
        <v>12</v>
      </c>
      <c r="DB24" s="245" t="str">
        <f t="shared" si="96"/>
        <v/>
      </c>
      <c r="DC24" s="245" t="str">
        <f t="shared" si="96"/>
        <v/>
      </c>
      <c r="DD24" s="245" t="str">
        <f t="shared" si="96"/>
        <v/>
      </c>
      <c r="DE24" s="245" t="str">
        <f t="shared" si="96"/>
        <v/>
      </c>
      <c r="DF24" s="245" t="str">
        <f t="shared" si="96"/>
        <v/>
      </c>
      <c r="DG24" s="245" t="str">
        <f t="shared" si="96"/>
        <v/>
      </c>
      <c r="DH24" s="246" t="str">
        <f t="shared" si="96"/>
        <v/>
      </c>
      <c r="DI24" s="248" t="str">
        <f t="shared" si="96"/>
        <v>723</v>
      </c>
      <c r="DJ24" s="249" t="str">
        <f t="shared" si="96"/>
        <v>63</v>
      </c>
      <c r="DK24" s="249" t="str">
        <f t="shared" si="96"/>
        <v>50</v>
      </c>
      <c r="DL24" s="245" t="str">
        <f t="shared" si="96"/>
        <v/>
      </c>
      <c r="DM24" s="245" t="str">
        <f t="shared" si="96"/>
        <v/>
      </c>
      <c r="DN24" s="245" t="str">
        <f t="shared" si="96"/>
        <v/>
      </c>
      <c r="DO24" s="245" t="str">
        <f t="shared" si="96"/>
        <v/>
      </c>
      <c r="DP24" s="245" t="str">
        <f t="shared" si="96"/>
        <v/>
      </c>
      <c r="DQ24" s="245" t="str">
        <f t="shared" si="96"/>
        <v/>
      </c>
      <c r="DR24" s="246" t="str">
        <f t="shared" si="96"/>
        <v/>
      </c>
      <c r="DS24" s="248" t="str">
        <f t="shared" si="15"/>
        <v>437</v>
      </c>
      <c r="DT24" s="249" t="str">
        <f t="shared" si="16"/>
        <v>836</v>
      </c>
      <c r="DU24" s="225" t="str">
        <f>CY24*'Ores &amp; Ingots'!$C$3+CZ24*'Ores &amp; Ingots'!$C$4+DA24*'Ores &amp; Ingots'!$C$5+DB24*'Ores &amp; Ingots'!$C$6+DC24*'Ores &amp; Ingots'!$C$7+DD24*'Ores &amp; Ingots'!$C$8+DE24*'Ores &amp; Ingots'!$C$9+DF24*'Ores &amp; Ingots'!$C$10+DG24*'Ores &amp; Ingots'!$C$11+DH24*'Ores &amp; Ingots'!$C$12</f>
        <v>55</v>
      </c>
      <c r="DV24" s="225" t="str">
        <f>DI24*'Ores &amp; Ingots'!$B$3+DJ24*'Ores &amp; Ingots'!$B$4+DK24*'Ores &amp; Ingots'!$B$5+DL24*'Ores &amp; Ingots'!$B$6+DM24*'Ores &amp; Ingots'!$B$7+DN24*'Ores &amp; Ingots'!$B$8+DO24*'Ores &amp; Ingots'!$B$9+DP24*'Ores &amp; Ingots'!$B$10+DQ24*'Ores &amp; Ingots'!$B$11+DR24*'Ores &amp; Ingots'!$B$12</f>
        <v>309</v>
      </c>
      <c r="DW24" s="249" t="str">
        <f>CY24*Refining!$G$3+CZ24*Refining!$G$4+DA24*Refining!$G$5+DB24*Refining!$G$6+DC24*Refining!$G$7+DD24*Refining!$G$8+DE24*Refining!$G$9+DF24*Refining!$G$10+DG24*Refining!$G$11+DH24*Refining!$G$12</f>
        <v>278</v>
      </c>
      <c r="DX24" s="249" t="str">
        <f t="shared" si="17"/>
        <v>43,216</v>
      </c>
      <c r="DY24" s="250" t="str">
        <f t="shared" si="18"/>
        <v>0.0432</v>
      </c>
      <c r="DZ24" s="248" t="str">
        <f t="shared" si="19"/>
        <v>380</v>
      </c>
      <c r="EA24" s="251" t="str">
        <f t="shared" ref="EA24:EB24" si="97">DZ24/60</f>
        <v>6.3</v>
      </c>
      <c r="EB24" s="251" t="str">
        <f t="shared" si="97"/>
        <v>0.1</v>
      </c>
      <c r="EC24" s="543" t="str">
        <f t="shared" si="21"/>
        <v>0.00</v>
      </c>
      <c r="ED24" s="248" t="str">
        <f t="shared" si="22"/>
        <v>55,194</v>
      </c>
      <c r="EE24" s="251" t="str">
        <f t="shared" ref="EE24:EF24" si="98">ED24/1000</f>
        <v>55.2</v>
      </c>
      <c r="EF24" s="252" t="str">
        <f t="shared" si="98"/>
        <v>0.06</v>
      </c>
      <c r="EG24" s="544" t="str">
        <f t="shared" si="24"/>
        <v>0.0552</v>
      </c>
      <c r="EH24" s="225"/>
    </row>
    <row r="25">
      <c r="A25" s="33"/>
      <c r="B25" s="226" t="s">
        <v>924</v>
      </c>
      <c r="C25" s="227" t="s">
        <v>886</v>
      </c>
      <c r="D25" s="227">
        <v>3.0</v>
      </c>
      <c r="E25" s="227">
        <v>3.0</v>
      </c>
      <c r="F25" s="227">
        <v>3.0</v>
      </c>
      <c r="G25" s="253" t="str">
        <f t="shared" si="5"/>
        <v>421.9</v>
      </c>
      <c r="H25" s="254">
        <v>40.0</v>
      </c>
      <c r="I25" s="254">
        <v>40.0</v>
      </c>
      <c r="J25" s="254" t="str">
        <f>H25/Main!$D$9</f>
        <v>40</v>
      </c>
      <c r="K25" s="254" t="str">
        <f>I25/Main!$D$10</f>
        <v>40</v>
      </c>
      <c r="L25" s="254" t="str">
        <f t="shared" si="6"/>
        <v>1</v>
      </c>
      <c r="M25" s="254">
        <v>1.0</v>
      </c>
      <c r="N25" s="302">
        <v>0.001</v>
      </c>
      <c r="O25" s="256">
        <v>1.0E7</v>
      </c>
      <c r="P25" s="255"/>
      <c r="Q25" s="256"/>
      <c r="R25" s="255"/>
      <c r="S25" s="257"/>
      <c r="T25" s="257"/>
      <c r="U25" s="256">
        <v>6000000.0</v>
      </c>
      <c r="V25" s="255"/>
      <c r="W25" s="255"/>
      <c r="X25" s="255"/>
      <c r="Y25" s="255"/>
      <c r="Z25" s="255"/>
      <c r="AA25" s="255"/>
      <c r="AB25" s="255"/>
      <c r="AC25" s="258" t="s">
        <v>12</v>
      </c>
      <c r="AD25" s="234">
        <v>150.0</v>
      </c>
      <c r="AE25" s="234">
        <v>0.0</v>
      </c>
      <c r="AF25" s="234">
        <v>0.0</v>
      </c>
      <c r="AG25" s="235">
        <v>40.0</v>
      </c>
      <c r="AH25" s="234">
        <v>180.0</v>
      </c>
      <c r="AI25" s="234">
        <v>0.0</v>
      </c>
      <c r="AJ25" s="234">
        <v>0.0</v>
      </c>
      <c r="AK25" s="234">
        <v>0.0</v>
      </c>
      <c r="AL25" s="234">
        <v>0.0</v>
      </c>
      <c r="AM25" s="234">
        <v>0.0</v>
      </c>
      <c r="AN25" s="234">
        <v>0.0</v>
      </c>
      <c r="AO25" s="234">
        <v>250.0</v>
      </c>
      <c r="AP25" s="234">
        <v>0.0</v>
      </c>
      <c r="AQ25" s="234">
        <v>0.0</v>
      </c>
      <c r="AR25" s="234">
        <v>0.0</v>
      </c>
      <c r="AS25" s="234">
        <v>0.0</v>
      </c>
      <c r="AT25" s="234">
        <v>0.0</v>
      </c>
      <c r="AU25" s="234">
        <v>0.0</v>
      </c>
      <c r="AV25" s="234">
        <v>0.0</v>
      </c>
      <c r="AW25" s="234">
        <v>0.0</v>
      </c>
      <c r="AX25" s="234">
        <v>0.0</v>
      </c>
      <c r="AY25" s="239" t="str">
        <f t="shared" ref="AY25:BS25" si="99">IF(AD25 = 0, "", AD25)</f>
        <v>150</v>
      </c>
      <c r="AZ25" s="227" t="str">
        <f t="shared" si="99"/>
        <v/>
      </c>
      <c r="BA25" s="227" t="str">
        <f t="shared" si="99"/>
        <v/>
      </c>
      <c r="BB25" s="309" t="str">
        <f t="shared" si="99"/>
        <v>40</v>
      </c>
      <c r="BC25" s="225" t="str">
        <f t="shared" si="99"/>
        <v>180</v>
      </c>
      <c r="BD25" s="227" t="str">
        <f t="shared" si="99"/>
        <v/>
      </c>
      <c r="BE25" s="227" t="str">
        <f t="shared" si="99"/>
        <v/>
      </c>
      <c r="BF25" s="227" t="str">
        <f t="shared" si="99"/>
        <v/>
      </c>
      <c r="BG25" s="227" t="str">
        <f t="shared" si="99"/>
        <v/>
      </c>
      <c r="BH25" s="227" t="str">
        <f t="shared" si="99"/>
        <v/>
      </c>
      <c r="BI25" s="227" t="str">
        <f t="shared" si="99"/>
        <v/>
      </c>
      <c r="BJ25" s="225" t="str">
        <f t="shared" si="99"/>
        <v>250</v>
      </c>
      <c r="BK25" s="227" t="str">
        <f t="shared" si="99"/>
        <v/>
      </c>
      <c r="BL25" s="227" t="str">
        <f t="shared" si="99"/>
        <v/>
      </c>
      <c r="BM25" s="227" t="str">
        <f t="shared" si="99"/>
        <v/>
      </c>
      <c r="BN25" s="227" t="str">
        <f t="shared" si="99"/>
        <v/>
      </c>
      <c r="BO25" s="227" t="str">
        <f t="shared" si="99"/>
        <v/>
      </c>
      <c r="BP25" s="227" t="str">
        <f t="shared" si="99"/>
        <v/>
      </c>
      <c r="BQ25" s="227" t="str">
        <f t="shared" si="99"/>
        <v/>
      </c>
      <c r="BR25" s="227" t="str">
        <f t="shared" si="99"/>
        <v/>
      </c>
      <c r="BS25" s="238" t="str">
        <f t="shared" si="99"/>
        <v/>
      </c>
      <c r="BT25" s="239" t="str">
        <f>$AY25*Assembly!Y$4+$AZ25*Assembly!Y$5+$BA25*Assembly!Y$6+$BB25*Assembly!Y$7+$BC25*Assembly!Y$8+$BD25*Assembly!Y$9+$BE25*Assembly!Y$10+$BF25*Assembly!Y$11+$BG25*Assembly!Y$12+$BH25*Assembly!Y$13+$BI25*Assembly!Y$14+$BJ25*Assembly!Y$15+$BK25*Assembly!Y$16+$BL25*Assembly!Y$17+$BM25*Assembly!Y$18+$BN25*Assembly!Y$19+$BO25*Assembly!Y$20+$BP25*Assembly!Y$21+$BQ25*Assembly!Y$22+$BR25*Assembly!Y$23+$BS25*Assembly!Y$24</f>
        <v>6,940</v>
      </c>
      <c r="BU25" s="225" t="str">
        <f t="shared" si="8"/>
        <v>16</v>
      </c>
      <c r="BV25" s="225" t="str">
        <f>$AY25*Assembly!AC$4+$AZ25*Assembly!AC$5+$BA25*Assembly!AC$6+$BB25*Assembly!AC$7+$BC25*Assembly!AC$8+$BD25*Assembly!AC$9+$BE25*Assembly!AC$10+$BF25*Assembly!AC$11+$BG25*Assembly!AC$12+$BH25*Assembly!AC$13+$BI25*Assembly!AC$14+$BJ25*Assembly!AC$15+$BK25*Assembly!AC$16+$BL25*Assembly!AC$17+$BM25*Assembly!AC$18+$BN25*Assembly!AC$19+$BO25*Assembly!AC$20+$BP25*Assembly!AC$21+$BQ25*Assembly!AC$22+$BR25*Assembly!AC$23+$BS25*Assembly!AC$24</f>
        <v>30,300</v>
      </c>
      <c r="BW25" s="240" t="str">
        <f t="shared" si="9"/>
        <v>4.37</v>
      </c>
      <c r="BX25" s="241" t="str">
        <f t="shared" si="10"/>
        <v>72</v>
      </c>
      <c r="BY25" s="242" t="str">
        <f t="shared" si="11"/>
        <v>1841.9</v>
      </c>
      <c r="BZ25" s="301" t="str">
        <f t="shared" si="79"/>
        <v>865 N</v>
      </c>
      <c r="CA25" s="225" t="str">
        <f>$AY25*Assembly!X$4+$AZ25*Assembly!X$5+$BA25*Assembly!X$6+$BB25*Assembly!X$7+$BC25*Assembly!X$8+$BD25*Assembly!X$9+$BE25*Assembly!X$10+$BF25*Assembly!X$11+$BG25*Assembly!X$12+$BH25*Assembly!X$13+$BI25*Assembly!X$14+$BJ25*Assembly!X$15+$BK25*Assembly!X$16+$BL25*Assembly!X$17+$BM25*Assembly!X$18+$BN25*Assembly!X$19+$BO25*Assembly!X$20+$BP25*Assembly!X$21+$BQ25*Assembly!X$22+$BR25*Assembly!X$23+$BS25*Assembly!X$24</f>
        <v>1,410</v>
      </c>
      <c r="CB25" s="225" t="str">
        <f t="shared" si="12"/>
        <v>219,333</v>
      </c>
      <c r="CC25" s="223" t="str">
        <f t="shared" si="13"/>
        <v>0.2193</v>
      </c>
      <c r="CD25" s="243" t="str">
        <f>$AY25*Assembly!AB$4+$AZ25*Assembly!AB$5+$BA25*Assembly!AB$6+$BB25*Assembly!AB$7+$BC25*Assembly!AB$8+$BD25*Assembly!AB$9+$BE25*Assembly!AB$10+$BF25*Assembly!AB$11+$BG25*Assembly!AB$12+$BH25*Assembly!AB$13+$BI25*Assembly!AB$14+$BJ25*Assembly!AB$15+$BK25*Assembly!AB$16+$BL25*Assembly!AB$17+$BM25*Assembly!AB$18+$BN25*Assembly!AB$19+$BO25*Assembly!AB$20+$BP25*Assembly!AB$21+$BQ25*Assembly!AB$22+$BR25*Assembly!AB$23+$BS25*Assembly!AB$24</f>
        <v>6,080</v>
      </c>
      <c r="CE25" s="256" t="str">
        <f>$AY25*Assembly!M$4+$AZ25*Assembly!M$5+$BA25*Assembly!M$6+$BB25*Assembly!M$7+$BC25*Assembly!M$8+$BD25*Assembly!M$9+$BE25*Assembly!M$10+$BF25*Assembly!M$11+$BG25*Assembly!M$12+$BH25*Assembly!M$13+$BI25*Assembly!M$14+$BJ25*Assembly!M$15+$BK25*Assembly!M$16+$BL25*Assembly!M$17+$BM25*Assembly!M$18+$BN25*Assembly!M$19+$BO25*Assembly!M$20+$BP25*Assembly!M$21+$BQ25*Assembly!M$22+$BR25*Assembly!M$23+$BS25*Assembly!M$24</f>
        <v>9,150</v>
      </c>
      <c r="CF25" s="256" t="str">
        <f>$AY25*Assembly!N$4+$AZ25*Assembly!N$5+$BA25*Assembly!N$6+$BB25*Assembly!N$7+$BC25*Assembly!N$8+$BD25*Assembly!N$9+$BE25*Assembly!N$10+$BF25*Assembly!N$11+$BG25*Assembly!N$12+$BH25*Assembly!N$13+$BI25*Assembly!N$14+$BJ25*Assembly!N$15+$BK25*Assembly!N$16+$BL25*Assembly!N$17+$BM25*Assembly!N$18+$BN25*Assembly!N$19+$BO25*Assembly!N$20+$BP25*Assembly!N$21+$BQ25*Assembly!N$22+$BR25*Assembly!N$23+$BS25*Assembly!N$24</f>
        <v>1,250</v>
      </c>
      <c r="CG25" s="256" t="str">
        <f>$AY25*Assembly!O$4+$AZ25*Assembly!O$5+$BA25*Assembly!O$6+$BB25*Assembly!O$7+$BC25*Assembly!O$8+$BD25*Assembly!O$9+$BE25*Assembly!O$10+$BF25*Assembly!O$11+$BG25*Assembly!O$12+$BH25*Assembly!O$13+$BI25*Assembly!O$14+$BJ25*Assembly!O$15+$BK25*Assembly!O$16+$BL25*Assembly!O$17+$BM25*Assembly!O$18+$BN25*Assembly!O$19+$BO25*Assembly!O$20+$BP25*Assembly!O$21+$BQ25*Assembly!O$22+$BR25*Assembly!O$23+$BS25*Assembly!O$24</f>
        <v>750</v>
      </c>
      <c r="CH25" s="254" t="str">
        <f>$AY25*Assembly!P$4+$AZ25*Assembly!P$5+$BA25*Assembly!P$6+$BB25*Assembly!P$7+$BC25*Assembly!P$8+$BD25*Assembly!P$9+$BE25*Assembly!P$10+$BF25*Assembly!P$11+$BG25*Assembly!P$12+$BH25*Assembly!P$13+$BI25*Assembly!P$14+$BJ25*Assembly!P$15+$BK25*Assembly!P$16+$BL25*Assembly!P$17+$BM25*Assembly!P$18+$BN25*Assembly!P$19+$BO25*Assembly!P$20+$BP25*Assembly!P$21+$BQ25*Assembly!P$22+$BR25*Assembly!P$23+$BS25*Assembly!P$24</f>
        <v>0</v>
      </c>
      <c r="CI25" s="254" t="str">
        <f>$AY25*Assembly!Q$4+$AZ25*Assembly!Q$5+$BA25*Assembly!Q$6+$BB25*Assembly!Q$7+$BC25*Assembly!Q$8+$BD25*Assembly!Q$9+$BE25*Assembly!Q$10+$BF25*Assembly!Q$11+$BG25*Assembly!Q$12+$BH25*Assembly!Q$13+$BI25*Assembly!Q$14+$BJ25*Assembly!Q$15+$BK25*Assembly!Q$16+$BL25*Assembly!Q$17+$BM25*Assembly!Q$18+$BN25*Assembly!Q$19+$BO25*Assembly!Q$20+$BP25*Assembly!Q$21+$BQ25*Assembly!Q$22+$BR25*Assembly!Q$23+$BS25*Assembly!Q$24</f>
        <v>0</v>
      </c>
      <c r="CJ25" s="256" t="str">
        <f>$AY25*Assembly!R$4+$AZ25*Assembly!R$5+$BA25*Assembly!R$6+$BB25*Assembly!R$7+$BC25*Assembly!R$8+$BD25*Assembly!R$9+$BE25*Assembly!R$10+$BF25*Assembly!R$11+$BG25*Assembly!R$12+$BH25*Assembly!R$13+$BI25*Assembly!R$14+$BJ25*Assembly!R$15+$BK25*Assembly!R$16+$BL25*Assembly!R$17+$BM25*Assembly!R$18+$BN25*Assembly!R$19+$BO25*Assembly!R$20+$BP25*Assembly!R$21+$BQ25*Assembly!R$22+$BR25*Assembly!R$23+$BS25*Assembly!R$24</f>
        <v>0</v>
      </c>
      <c r="CK25" s="254" t="str">
        <f>$AY25*Assembly!S$4+$AZ25*Assembly!S$5+$BA25*Assembly!S$6+$BB25*Assembly!S$7+$BC25*Assembly!S$8+$BD25*Assembly!S$9+$BE25*Assembly!S$10+$BF25*Assembly!S$11+$BG25*Assembly!S$12+$BH25*Assembly!S$13+$BI25*Assembly!S$14+$BJ25*Assembly!S$15+$BK25*Assembly!S$16+$BL25*Assembly!S$17+$BM25*Assembly!S$18+$BN25*Assembly!S$19+$BO25*Assembly!S$20+$BP25*Assembly!S$21+$BQ25*Assembly!S$22+$BR25*Assembly!S$23+$BS25*Assembly!S$24</f>
        <v>0</v>
      </c>
      <c r="CL25" s="254" t="str">
        <f>$AY25*Assembly!T$4+$AZ25*Assembly!T$5+$BA25*Assembly!T$6+$BB25*Assembly!T$7+$BC25*Assembly!T$8+$BD25*Assembly!T$9+$BE25*Assembly!T$10+$BF25*Assembly!T$11+$BG25*Assembly!T$12+$BH25*Assembly!T$13+$BI25*Assembly!T$14+$BJ25*Assembly!T$15+$BK25*Assembly!T$16+$BL25*Assembly!T$17+$BM25*Assembly!T$18+$BN25*Assembly!T$19+$BO25*Assembly!T$20+$BP25*Assembly!T$21+$BQ25*Assembly!T$22+$BR25*Assembly!T$23+$BS25*Assembly!T$24</f>
        <v>0</v>
      </c>
      <c r="CM25" s="254" t="str">
        <f>$AY25*Assembly!U$4+$AZ25*Assembly!U$5+$BA25*Assembly!U$6+$BB25*Assembly!U$7+$BC25*Assembly!U$8+$BD25*Assembly!U$9+$BE25*Assembly!U$10+$BF25*Assembly!U$11+$BG25*Assembly!U$12+$BH25*Assembly!U$13+$BI25*Assembly!U$14+$BJ25*Assembly!U$15+$BK25*Assembly!U$16+$BL25*Assembly!U$17+$BM25*Assembly!U$18+$BN25*Assembly!U$19+$BO25*Assembly!U$20+$BP25*Assembly!U$21+$BQ25*Assembly!U$22+$BR25*Assembly!U$23+$BS25*Assembly!U$24</f>
        <v>0</v>
      </c>
      <c r="CN25" s="256" t="str">
        <f>$AY25*Assembly!V$4+$AZ25*Assembly!V$5+$BA25*Assembly!V$6+$BB25*Assembly!V$7+$BC25*Assembly!V$8+$BD25*Assembly!V$9+$BE25*Assembly!V$10+$BF25*Assembly!V$11+$BG25*Assembly!V$12+$BH25*Assembly!V$13+$BI25*Assembly!V$14+$BJ25*Assembly!V$15+$BK25*Assembly!V$16+$BL25*Assembly!V$17+$BM25*Assembly!V$18+$BN25*Assembly!V$19+$BO25*Assembly!V$20+$BP25*Assembly!V$21+$BQ25*Assembly!V$22+$BR25*Assembly!V$23+$BS25*Assembly!V$24</f>
        <v>0</v>
      </c>
      <c r="CO25" s="256" t="str">
        <f>CE25*Refining!$F$3</f>
        <v>16,339</v>
      </c>
      <c r="CP25" s="256" t="str">
        <f>CF25*Refining!$F$4</f>
        <v>3,906</v>
      </c>
      <c r="CQ25" s="256" t="str">
        <f>CG25*Refining!$F$5</f>
        <v>3,125</v>
      </c>
      <c r="CR25" s="256" t="str">
        <f>CH25*Refining!$F$6</f>
        <v>0</v>
      </c>
      <c r="CS25" s="256" t="str">
        <f>CI25*Refining!$F$7</f>
        <v>0</v>
      </c>
      <c r="CT25" s="256" t="str">
        <f>CJ25*Refining!$F$8</f>
        <v>0</v>
      </c>
      <c r="CU25" s="256" t="str">
        <f>CK25*Refining!$F$9</f>
        <v>0</v>
      </c>
      <c r="CV25" s="256" t="str">
        <f>CL25*Refining!$F$10</f>
        <v>0</v>
      </c>
      <c r="CW25" s="256" t="str">
        <f>CM25*Refining!$F$11</f>
        <v>0</v>
      </c>
      <c r="CX25" s="256" t="str">
        <f>CN25*Refining!$F$12</f>
        <v>0</v>
      </c>
      <c r="CY25" s="248" t="str">
        <f t="shared" ref="CY25:DR25" si="100">IF(CE25 = 0, "", CE25)</f>
        <v>9,150</v>
      </c>
      <c r="CZ25" s="249" t="str">
        <f t="shared" si="100"/>
        <v>1,250</v>
      </c>
      <c r="DA25" s="249" t="str">
        <f t="shared" si="100"/>
        <v>750</v>
      </c>
      <c r="DB25" s="245" t="str">
        <f t="shared" si="100"/>
        <v/>
      </c>
      <c r="DC25" s="245" t="str">
        <f t="shared" si="100"/>
        <v/>
      </c>
      <c r="DD25" s="245" t="str">
        <f t="shared" si="100"/>
        <v/>
      </c>
      <c r="DE25" s="245" t="str">
        <f t="shared" si="100"/>
        <v/>
      </c>
      <c r="DF25" s="245" t="str">
        <f t="shared" si="100"/>
        <v/>
      </c>
      <c r="DG25" s="245" t="str">
        <f t="shared" si="100"/>
        <v/>
      </c>
      <c r="DH25" s="246" t="str">
        <f t="shared" si="100"/>
        <v/>
      </c>
      <c r="DI25" s="248" t="str">
        <f t="shared" si="100"/>
        <v>16,339</v>
      </c>
      <c r="DJ25" s="249" t="str">
        <f t="shared" si="100"/>
        <v>3,906</v>
      </c>
      <c r="DK25" s="249" t="str">
        <f t="shared" si="100"/>
        <v>3,125</v>
      </c>
      <c r="DL25" s="245" t="str">
        <f t="shared" si="100"/>
        <v/>
      </c>
      <c r="DM25" s="245" t="str">
        <f t="shared" si="100"/>
        <v/>
      </c>
      <c r="DN25" s="245" t="str">
        <f t="shared" si="100"/>
        <v/>
      </c>
      <c r="DO25" s="245" t="str">
        <f t="shared" si="100"/>
        <v/>
      </c>
      <c r="DP25" s="245" t="str">
        <f t="shared" si="100"/>
        <v/>
      </c>
      <c r="DQ25" s="245" t="str">
        <f t="shared" si="100"/>
        <v/>
      </c>
      <c r="DR25" s="246" t="str">
        <f t="shared" si="100"/>
        <v/>
      </c>
      <c r="DS25" s="248" t="str">
        <f t="shared" si="15"/>
        <v>11,150</v>
      </c>
      <c r="DT25" s="249" t="str">
        <f t="shared" si="16"/>
        <v>23,371</v>
      </c>
      <c r="DU25" s="225" t="str">
        <f>CY25*'Ores &amp; Ingots'!$C$3+CZ25*'Ores &amp; Ingots'!$C$4+DA25*'Ores &amp; Ingots'!$C$5+DB25*'Ores &amp; Ingots'!$C$6+DC25*'Ores &amp; Ingots'!$C$7+DD25*'Ores &amp; Ingots'!$C$8+DE25*'Ores &amp; Ingots'!$C$9+DF25*'Ores &amp; Ingots'!$C$10+DG25*'Ores &amp; Ingots'!$C$11+DH25*'Ores &amp; Ingots'!$C$12</f>
        <v>1,386</v>
      </c>
      <c r="DV25" s="225" t="str">
        <f>DI25*'Ores &amp; Ingots'!$B$3+DJ25*'Ores &amp; Ingots'!$B$4+DK25*'Ores &amp; Ingots'!$B$5+DL25*'Ores &amp; Ingots'!$B$6+DM25*'Ores &amp; Ingots'!$B$7+DN25*'Ores &amp; Ingots'!$B$8+DO25*'Ores &amp; Ingots'!$B$9+DP25*'Ores &amp; Ingots'!$B$10+DQ25*'Ores &amp; Ingots'!$B$11+DR25*'Ores &amp; Ingots'!$B$12</f>
        <v>8,647</v>
      </c>
      <c r="DW25" s="249" t="str">
        <f>CY25*Refining!$G$3+CZ25*Refining!$G$4+DA25*Refining!$G$5+DB25*Refining!$G$6+DC25*Refining!$G$7+DD25*Refining!$G$8+DE25*Refining!$G$9+DF25*Refining!$G$10+DG25*Refining!$G$11+DH25*Refining!$G$12</f>
        <v>16,253</v>
      </c>
      <c r="DX25" s="249" t="str">
        <f t="shared" si="17"/>
        <v>2,528,312</v>
      </c>
      <c r="DY25" s="250" t="str">
        <f t="shared" si="18"/>
        <v>2.5283</v>
      </c>
      <c r="DZ25" s="248" t="str">
        <f t="shared" si="19"/>
        <v>17,703</v>
      </c>
      <c r="EA25" s="251" t="str">
        <f t="shared" ref="EA25:EB25" si="101">DZ25/60</f>
        <v>295.1</v>
      </c>
      <c r="EB25" s="251" t="str">
        <f t="shared" si="101"/>
        <v>4.9</v>
      </c>
      <c r="EC25" s="543" t="str">
        <f t="shared" si="21"/>
        <v>0.20</v>
      </c>
      <c r="ED25" s="248" t="str">
        <f t="shared" si="22"/>
        <v>2,747,645</v>
      </c>
      <c r="EE25" s="251" t="str">
        <f t="shared" ref="EE25:EF25" si="102">ED25/1000</f>
        <v>2,747.6</v>
      </c>
      <c r="EF25" s="252" t="str">
        <f t="shared" si="102"/>
        <v>2.75</v>
      </c>
      <c r="EG25" s="544" t="str">
        <f t="shared" si="24"/>
        <v>2.7476</v>
      </c>
      <c r="EH25" s="225"/>
    </row>
    <row r="26" hidden="1">
      <c r="A26" s="33"/>
      <c r="B26" s="226" t="s">
        <v>924</v>
      </c>
      <c r="C26" s="227" t="s">
        <v>885</v>
      </c>
      <c r="D26" s="227">
        <v>3.0</v>
      </c>
      <c r="E26" s="227">
        <v>3.0</v>
      </c>
      <c r="F26" s="227">
        <v>3.0</v>
      </c>
      <c r="G26" s="228" t="str">
        <f t="shared" si="5"/>
        <v>3.4</v>
      </c>
      <c r="H26" s="229">
        <v>40.0</v>
      </c>
      <c r="I26" s="229">
        <v>40.0</v>
      </c>
      <c r="J26" s="229" t="str">
        <f>H26/Main!$D$9</f>
        <v>40</v>
      </c>
      <c r="K26" s="229" t="str">
        <f>I26/Main!$D$10</f>
        <v>40</v>
      </c>
      <c r="L26" s="229" t="str">
        <f t="shared" si="6"/>
        <v>1</v>
      </c>
      <c r="M26" s="229">
        <v>1.0</v>
      </c>
      <c r="N26" s="303">
        <v>0.001</v>
      </c>
      <c r="O26" s="231">
        <v>800000.0</v>
      </c>
      <c r="P26" s="230"/>
      <c r="Q26" s="231"/>
      <c r="R26" s="230"/>
      <c r="S26" s="232"/>
      <c r="T26" s="232"/>
      <c r="U26" s="231">
        <v>400000.0</v>
      </c>
      <c r="V26" s="230"/>
      <c r="W26" s="230"/>
      <c r="X26" s="230"/>
      <c r="Y26" s="230"/>
      <c r="Z26" s="230"/>
      <c r="AA26" s="230"/>
      <c r="AB26" s="230"/>
      <c r="AC26" s="233"/>
      <c r="AD26" s="234">
        <v>30.0</v>
      </c>
      <c r="AE26" s="234">
        <v>0.0</v>
      </c>
      <c r="AF26" s="234">
        <v>0.0</v>
      </c>
      <c r="AG26" s="235">
        <v>10.0</v>
      </c>
      <c r="AH26" s="234">
        <v>30.0</v>
      </c>
      <c r="AI26" s="234">
        <v>0.0</v>
      </c>
      <c r="AJ26" s="234">
        <v>0.0</v>
      </c>
      <c r="AK26" s="234">
        <v>0.0</v>
      </c>
      <c r="AL26" s="234">
        <v>0.0</v>
      </c>
      <c r="AM26" s="234">
        <v>0.0</v>
      </c>
      <c r="AN26" s="234">
        <v>0.0</v>
      </c>
      <c r="AO26" s="234">
        <v>22.0</v>
      </c>
      <c r="AP26" s="234">
        <v>0.0</v>
      </c>
      <c r="AQ26" s="234">
        <v>0.0</v>
      </c>
      <c r="AR26" s="234">
        <v>0.0</v>
      </c>
      <c r="AS26" s="234">
        <v>0.0</v>
      </c>
      <c r="AT26" s="234">
        <v>0.0</v>
      </c>
      <c r="AU26" s="234">
        <v>0.0</v>
      </c>
      <c r="AV26" s="234">
        <v>0.0</v>
      </c>
      <c r="AW26" s="234">
        <v>0.0</v>
      </c>
      <c r="AX26" s="234">
        <v>0.0</v>
      </c>
      <c r="AY26" s="239" t="str">
        <f t="shared" ref="AY26:BS26" si="103">IF(AD26 = 0, "", AD26)</f>
        <v>30</v>
      </c>
      <c r="AZ26" s="227" t="str">
        <f t="shared" si="103"/>
        <v/>
      </c>
      <c r="BA26" s="227" t="str">
        <f t="shared" si="103"/>
        <v/>
      </c>
      <c r="BB26" s="309" t="str">
        <f t="shared" si="103"/>
        <v>10</v>
      </c>
      <c r="BC26" s="225" t="str">
        <f t="shared" si="103"/>
        <v>30</v>
      </c>
      <c r="BD26" s="227" t="str">
        <f t="shared" si="103"/>
        <v/>
      </c>
      <c r="BE26" s="227" t="str">
        <f t="shared" si="103"/>
        <v/>
      </c>
      <c r="BF26" s="227" t="str">
        <f t="shared" si="103"/>
        <v/>
      </c>
      <c r="BG26" s="227" t="str">
        <f t="shared" si="103"/>
        <v/>
      </c>
      <c r="BH26" s="227" t="str">
        <f t="shared" si="103"/>
        <v/>
      </c>
      <c r="BI26" s="227" t="str">
        <f t="shared" si="103"/>
        <v/>
      </c>
      <c r="BJ26" s="225" t="str">
        <f t="shared" si="103"/>
        <v>22</v>
      </c>
      <c r="BK26" s="227" t="str">
        <f t="shared" si="103"/>
        <v/>
      </c>
      <c r="BL26" s="227" t="str">
        <f t="shared" si="103"/>
        <v/>
      </c>
      <c r="BM26" s="227" t="str">
        <f t="shared" si="103"/>
        <v/>
      </c>
      <c r="BN26" s="227" t="str">
        <f t="shared" si="103"/>
        <v/>
      </c>
      <c r="BO26" s="227" t="str">
        <f t="shared" si="103"/>
        <v/>
      </c>
      <c r="BP26" s="227" t="str">
        <f t="shared" si="103"/>
        <v/>
      </c>
      <c r="BQ26" s="227" t="str">
        <f t="shared" si="103"/>
        <v/>
      </c>
      <c r="BR26" s="227" t="str">
        <f t="shared" si="103"/>
        <v/>
      </c>
      <c r="BS26" s="238" t="str">
        <f t="shared" si="103"/>
        <v/>
      </c>
      <c r="BT26" s="239" t="str">
        <f>$AY26*Assembly!Y$4+$AZ26*Assembly!Y$5+$BA26*Assembly!Y$6+$BB26*Assembly!Y$7+$BC26*Assembly!Y$8+$BD26*Assembly!Y$9+$BE26*Assembly!Y$10+$BF26*Assembly!Y$11+$BG26*Assembly!Y$12+$BH26*Assembly!Y$13+$BI26*Assembly!Y$14+$BJ26*Assembly!Y$15+$BK26*Assembly!Y$16+$BL26*Assembly!Y$17+$BM26*Assembly!Y$18+$BN26*Assembly!Y$19+$BO26*Assembly!Y$20+$BP26*Assembly!Y$21+$BQ26*Assembly!Y$22+$BR26*Assembly!Y$23+$BS26*Assembly!Y$24</f>
        <v>1,222</v>
      </c>
      <c r="BU26" s="225" t="str">
        <f t="shared" si="8"/>
        <v>362</v>
      </c>
      <c r="BV26" s="225" t="str">
        <f>$AY26*Assembly!AC$4+$AZ26*Assembly!AC$5+$BA26*Assembly!AC$6+$BB26*Assembly!AC$7+$BC26*Assembly!AC$8+$BD26*Assembly!AC$9+$BE26*Assembly!AC$10+$BF26*Assembly!AC$11+$BG26*Assembly!AC$12+$BH26*Assembly!AC$13+$BI26*Assembly!AC$14+$BJ26*Assembly!AC$15+$BK26*Assembly!AC$16+$BL26*Assembly!AC$17+$BM26*Assembly!AC$18+$BN26*Assembly!AC$19+$BO26*Assembly!AC$20+$BP26*Assembly!AC$21+$BQ26*Assembly!AC$22+$BR26*Assembly!AC$23+$BS26*Assembly!AC$24</f>
        <v>5,160</v>
      </c>
      <c r="BW26" s="240" t="str">
        <f t="shared" si="9"/>
        <v>4.22</v>
      </c>
      <c r="BX26" s="241" t="str">
        <f t="shared" si="10"/>
        <v>1529</v>
      </c>
      <c r="BY26" s="242" t="str">
        <f t="shared" si="11"/>
        <v>14.3</v>
      </c>
      <c r="BZ26" s="301" t="str">
        <f t="shared" si="79"/>
        <v>327 N</v>
      </c>
      <c r="CA26" s="225" t="str">
        <f>$AY26*Assembly!X$4+$AZ26*Assembly!X$5+$BA26*Assembly!X$6+$BB26*Assembly!X$7+$BC26*Assembly!X$8+$BD26*Assembly!X$9+$BE26*Assembly!X$10+$BF26*Assembly!X$11+$BG26*Assembly!X$12+$BH26*Assembly!X$13+$BI26*Assembly!X$14+$BJ26*Assembly!X$15+$BK26*Assembly!X$16+$BL26*Assembly!X$17+$BM26*Assembly!X$18+$BN26*Assembly!X$19+$BO26*Assembly!X$20+$BP26*Assembly!X$21+$BQ26*Assembly!X$22+$BR26*Assembly!X$23+$BS26*Assembly!X$24</f>
        <v>204</v>
      </c>
      <c r="CB26" s="225" t="str">
        <f t="shared" si="12"/>
        <v>31,733</v>
      </c>
      <c r="CC26" s="223" t="str">
        <f t="shared" si="13"/>
        <v>0.0317</v>
      </c>
      <c r="CD26" s="243" t="str">
        <f>$AY26*Assembly!AB$4+$AZ26*Assembly!AB$5+$BA26*Assembly!AB$6+$BB26*Assembly!AB$7+$BC26*Assembly!AB$8+$BD26*Assembly!AB$9+$BE26*Assembly!AB$10+$BF26*Assembly!AB$11+$BG26*Assembly!AB$12+$BH26*Assembly!AB$13+$BI26*Assembly!AB$14+$BJ26*Assembly!AB$15+$BK26*Assembly!AB$16+$BL26*Assembly!AB$17+$BM26*Assembly!AB$18+$BN26*Assembly!AB$19+$BO26*Assembly!AB$20+$BP26*Assembly!AB$21+$BQ26*Assembly!AB$22+$BR26*Assembly!AB$23+$BS26*Assembly!AB$24</f>
        <v>860</v>
      </c>
      <c r="CE26" s="231" t="str">
        <f>$AY26*Assembly!M$4+$AZ26*Assembly!M$5+$BA26*Assembly!M$6+$BB26*Assembly!M$7+$BC26*Assembly!M$8+$BD26*Assembly!M$9+$BE26*Assembly!M$10+$BF26*Assembly!M$11+$BG26*Assembly!M$12+$BH26*Assembly!M$13+$BI26*Assembly!M$14+$BJ26*Assembly!M$15+$BK26*Assembly!M$16+$BL26*Assembly!M$17+$BM26*Assembly!M$18+$BN26*Assembly!M$19+$BO26*Assembly!M$20+$BP26*Assembly!M$21+$BQ26*Assembly!M$22+$BR26*Assembly!M$23+$BS26*Assembly!M$24</f>
        <v>1,494</v>
      </c>
      <c r="CF26" s="231" t="str">
        <f>$AY26*Assembly!N$4+$AZ26*Assembly!N$5+$BA26*Assembly!N$6+$BB26*Assembly!N$7+$BC26*Assembly!N$8+$BD26*Assembly!N$9+$BE26*Assembly!N$10+$BF26*Assembly!N$11+$BG26*Assembly!N$12+$BH26*Assembly!N$13+$BI26*Assembly!N$14+$BJ26*Assembly!N$15+$BK26*Assembly!N$16+$BL26*Assembly!N$17+$BM26*Assembly!N$18+$BN26*Assembly!N$19+$BO26*Assembly!N$20+$BP26*Assembly!N$21+$BQ26*Assembly!N$22+$BR26*Assembly!N$23+$BS26*Assembly!N$24</f>
        <v>110</v>
      </c>
      <c r="CG26" s="231" t="str">
        <f>$AY26*Assembly!O$4+$AZ26*Assembly!O$5+$BA26*Assembly!O$6+$BB26*Assembly!O$7+$BC26*Assembly!O$8+$BD26*Assembly!O$9+$BE26*Assembly!O$10+$BF26*Assembly!O$11+$BG26*Assembly!O$12+$BH26*Assembly!O$13+$BI26*Assembly!O$14+$BJ26*Assembly!O$15+$BK26*Assembly!O$16+$BL26*Assembly!O$17+$BM26*Assembly!O$18+$BN26*Assembly!O$19+$BO26*Assembly!O$20+$BP26*Assembly!O$21+$BQ26*Assembly!O$22+$BR26*Assembly!O$23+$BS26*Assembly!O$24</f>
        <v>66</v>
      </c>
      <c r="CH26" s="229" t="str">
        <f>$AY26*Assembly!P$4+$AZ26*Assembly!P$5+$BA26*Assembly!P$6+$BB26*Assembly!P$7+$BC26*Assembly!P$8+$BD26*Assembly!P$9+$BE26*Assembly!P$10+$BF26*Assembly!P$11+$BG26*Assembly!P$12+$BH26*Assembly!P$13+$BI26*Assembly!P$14+$BJ26*Assembly!P$15+$BK26*Assembly!P$16+$BL26*Assembly!P$17+$BM26*Assembly!P$18+$BN26*Assembly!P$19+$BO26*Assembly!P$20+$BP26*Assembly!P$21+$BQ26*Assembly!P$22+$BR26*Assembly!P$23+$BS26*Assembly!P$24</f>
        <v>0</v>
      </c>
      <c r="CI26" s="229" t="str">
        <f>$AY26*Assembly!Q$4+$AZ26*Assembly!Q$5+$BA26*Assembly!Q$6+$BB26*Assembly!Q$7+$BC26*Assembly!Q$8+$BD26*Assembly!Q$9+$BE26*Assembly!Q$10+$BF26*Assembly!Q$11+$BG26*Assembly!Q$12+$BH26*Assembly!Q$13+$BI26*Assembly!Q$14+$BJ26*Assembly!Q$15+$BK26*Assembly!Q$16+$BL26*Assembly!Q$17+$BM26*Assembly!Q$18+$BN26*Assembly!Q$19+$BO26*Assembly!Q$20+$BP26*Assembly!Q$21+$BQ26*Assembly!Q$22+$BR26*Assembly!Q$23+$BS26*Assembly!Q$24</f>
        <v>0</v>
      </c>
      <c r="CJ26" s="231" t="str">
        <f>$AY26*Assembly!R$4+$AZ26*Assembly!R$5+$BA26*Assembly!R$6+$BB26*Assembly!R$7+$BC26*Assembly!R$8+$BD26*Assembly!R$9+$BE26*Assembly!R$10+$BF26*Assembly!R$11+$BG26*Assembly!R$12+$BH26*Assembly!R$13+$BI26*Assembly!R$14+$BJ26*Assembly!R$15+$BK26*Assembly!R$16+$BL26*Assembly!R$17+$BM26*Assembly!R$18+$BN26*Assembly!R$19+$BO26*Assembly!R$20+$BP26*Assembly!R$21+$BQ26*Assembly!R$22+$BR26*Assembly!R$23+$BS26*Assembly!R$24</f>
        <v>0</v>
      </c>
      <c r="CK26" s="229" t="str">
        <f>$AY26*Assembly!S$4+$AZ26*Assembly!S$5+$BA26*Assembly!S$6+$BB26*Assembly!S$7+$BC26*Assembly!S$8+$BD26*Assembly!S$9+$BE26*Assembly!S$10+$BF26*Assembly!S$11+$BG26*Assembly!S$12+$BH26*Assembly!S$13+$BI26*Assembly!S$14+$BJ26*Assembly!S$15+$BK26*Assembly!S$16+$BL26*Assembly!S$17+$BM26*Assembly!S$18+$BN26*Assembly!S$19+$BO26*Assembly!S$20+$BP26*Assembly!S$21+$BQ26*Assembly!S$22+$BR26*Assembly!S$23+$BS26*Assembly!S$24</f>
        <v>0</v>
      </c>
      <c r="CL26" s="229" t="str">
        <f>$AY26*Assembly!T$4+$AZ26*Assembly!T$5+$BA26*Assembly!T$6+$BB26*Assembly!T$7+$BC26*Assembly!T$8+$BD26*Assembly!T$9+$BE26*Assembly!T$10+$BF26*Assembly!T$11+$BG26*Assembly!T$12+$BH26*Assembly!T$13+$BI26*Assembly!T$14+$BJ26*Assembly!T$15+$BK26*Assembly!T$16+$BL26*Assembly!T$17+$BM26*Assembly!T$18+$BN26*Assembly!T$19+$BO26*Assembly!T$20+$BP26*Assembly!T$21+$BQ26*Assembly!T$22+$BR26*Assembly!T$23+$BS26*Assembly!T$24</f>
        <v>0</v>
      </c>
      <c r="CM26" s="229" t="str">
        <f>$AY26*Assembly!U$4+$AZ26*Assembly!U$5+$BA26*Assembly!U$6+$BB26*Assembly!U$7+$BC26*Assembly!U$8+$BD26*Assembly!U$9+$BE26*Assembly!U$10+$BF26*Assembly!U$11+$BG26*Assembly!U$12+$BH26*Assembly!U$13+$BI26*Assembly!U$14+$BJ26*Assembly!U$15+$BK26*Assembly!U$16+$BL26*Assembly!U$17+$BM26*Assembly!U$18+$BN26*Assembly!U$19+$BO26*Assembly!U$20+$BP26*Assembly!U$21+$BQ26*Assembly!U$22+$BR26*Assembly!U$23+$BS26*Assembly!U$24</f>
        <v>0</v>
      </c>
      <c r="CN26" s="231" t="str">
        <f>$AY26*Assembly!V$4+$AZ26*Assembly!V$5+$BA26*Assembly!V$6+$BB26*Assembly!V$7+$BC26*Assembly!V$8+$BD26*Assembly!V$9+$BE26*Assembly!V$10+$BF26*Assembly!V$11+$BG26*Assembly!V$12+$BH26*Assembly!V$13+$BI26*Assembly!V$14+$BJ26*Assembly!V$15+$BK26*Assembly!V$16+$BL26*Assembly!V$17+$BM26*Assembly!V$18+$BN26*Assembly!V$19+$BO26*Assembly!V$20+$BP26*Assembly!V$21+$BQ26*Assembly!V$22+$BR26*Assembly!V$23+$BS26*Assembly!V$24</f>
        <v>0</v>
      </c>
      <c r="CO26" s="231" t="str">
        <f>CE26*Refining!$F$3</f>
        <v>2,668</v>
      </c>
      <c r="CP26" s="231" t="str">
        <f>CF26*Refining!$F$4</f>
        <v>344</v>
      </c>
      <c r="CQ26" s="231" t="str">
        <f>CG26*Refining!$F$5</f>
        <v>275</v>
      </c>
      <c r="CR26" s="231" t="str">
        <f>CH26*Refining!$F$6</f>
        <v>0</v>
      </c>
      <c r="CS26" s="231" t="str">
        <f>CI26*Refining!$F$7</f>
        <v>0</v>
      </c>
      <c r="CT26" s="231" t="str">
        <f>CJ26*Refining!$F$8</f>
        <v>0</v>
      </c>
      <c r="CU26" s="231" t="str">
        <f>CK26*Refining!$F$9</f>
        <v>0</v>
      </c>
      <c r="CV26" s="231" t="str">
        <f>CL26*Refining!$F$10</f>
        <v>0</v>
      </c>
      <c r="CW26" s="231" t="str">
        <f>CM26*Refining!$F$11</f>
        <v>0</v>
      </c>
      <c r="CX26" s="231" t="str">
        <f>CN26*Refining!$F$12</f>
        <v>0</v>
      </c>
      <c r="CY26" s="248" t="str">
        <f t="shared" ref="CY26:DR26" si="104">IF(CE26 = 0, "", CE26)</f>
        <v>1,494</v>
      </c>
      <c r="CZ26" s="249" t="str">
        <f t="shared" si="104"/>
        <v>110</v>
      </c>
      <c r="DA26" s="249" t="str">
        <f t="shared" si="104"/>
        <v>66</v>
      </c>
      <c r="DB26" s="245" t="str">
        <f t="shared" si="104"/>
        <v/>
      </c>
      <c r="DC26" s="245" t="str">
        <f t="shared" si="104"/>
        <v/>
      </c>
      <c r="DD26" s="245" t="str">
        <f t="shared" si="104"/>
        <v/>
      </c>
      <c r="DE26" s="245" t="str">
        <f t="shared" si="104"/>
        <v/>
      </c>
      <c r="DF26" s="245" t="str">
        <f t="shared" si="104"/>
        <v/>
      </c>
      <c r="DG26" s="245" t="str">
        <f t="shared" si="104"/>
        <v/>
      </c>
      <c r="DH26" s="246" t="str">
        <f t="shared" si="104"/>
        <v/>
      </c>
      <c r="DI26" s="248" t="str">
        <f t="shared" si="104"/>
        <v>2,668</v>
      </c>
      <c r="DJ26" s="249" t="str">
        <f t="shared" si="104"/>
        <v>344</v>
      </c>
      <c r="DK26" s="249" t="str">
        <f t="shared" si="104"/>
        <v>275</v>
      </c>
      <c r="DL26" s="245" t="str">
        <f t="shared" si="104"/>
        <v/>
      </c>
      <c r="DM26" s="245" t="str">
        <f t="shared" si="104"/>
        <v/>
      </c>
      <c r="DN26" s="245" t="str">
        <f t="shared" si="104"/>
        <v/>
      </c>
      <c r="DO26" s="245" t="str">
        <f t="shared" si="104"/>
        <v/>
      </c>
      <c r="DP26" s="245" t="str">
        <f t="shared" si="104"/>
        <v/>
      </c>
      <c r="DQ26" s="245" t="str">
        <f t="shared" si="104"/>
        <v/>
      </c>
      <c r="DR26" s="246" t="str">
        <f t="shared" si="104"/>
        <v/>
      </c>
      <c r="DS26" s="248" t="str">
        <f t="shared" si="15"/>
        <v>1,670</v>
      </c>
      <c r="DT26" s="249" t="str">
        <f t="shared" si="16"/>
        <v>3,287</v>
      </c>
      <c r="DU26" s="225" t="str">
        <f>CY26*'Ores &amp; Ingots'!$C$3+CZ26*'Ores &amp; Ingots'!$C$4+DA26*'Ores &amp; Ingots'!$C$5+DB26*'Ores &amp; Ingots'!$C$6+DC26*'Ores &amp; Ingots'!$C$7+DD26*'Ores &amp; Ingots'!$C$8+DE26*'Ores &amp; Ingots'!$C$9+DF26*'Ores &amp; Ingots'!$C$10+DG26*'Ores &amp; Ingots'!$C$11+DH26*'Ores &amp; Ingots'!$C$12</f>
        <v>209</v>
      </c>
      <c r="DV26" s="225" t="str">
        <f>DI26*'Ores &amp; Ingots'!$B$3+DJ26*'Ores &amp; Ingots'!$B$4+DK26*'Ores &amp; Ingots'!$B$5+DL26*'Ores &amp; Ingots'!$B$6+DM26*'Ores &amp; Ingots'!$B$7+DN26*'Ores &amp; Ingots'!$B$8+DO26*'Ores &amp; Ingots'!$B$9+DP26*'Ores &amp; Ingots'!$B$10+DQ26*'Ores &amp; Ingots'!$B$11+DR26*'Ores &amp; Ingots'!$B$12</f>
        <v>1,216</v>
      </c>
      <c r="DW26" s="249" t="str">
        <f>CY26*Refining!$G$3+CZ26*Refining!$G$4+DA26*Refining!$G$5+DB26*Refining!$G$6+DC26*Refining!$G$7+DD26*Refining!$G$8+DE26*Refining!$G$9+DF26*Refining!$G$10+DG26*Refining!$G$11+DH26*Refining!$G$12</f>
        <v>1,478</v>
      </c>
      <c r="DX26" s="249" t="str">
        <f t="shared" si="17"/>
        <v>229,850</v>
      </c>
      <c r="DY26" s="250" t="str">
        <f t="shared" si="18"/>
        <v>0.2299</v>
      </c>
      <c r="DZ26" s="248" t="str">
        <f t="shared" si="19"/>
        <v>1,722</v>
      </c>
      <c r="EA26" s="251" t="str">
        <f t="shared" ref="EA26:EB26" si="105">DZ26/60</f>
        <v>28.7</v>
      </c>
      <c r="EB26" s="251" t="str">
        <f t="shared" si="105"/>
        <v>0.5</v>
      </c>
      <c r="EC26" s="543" t="str">
        <f t="shared" si="21"/>
        <v>0.02</v>
      </c>
      <c r="ED26" s="248" t="str">
        <f t="shared" si="22"/>
        <v>261,584</v>
      </c>
      <c r="EE26" s="251" t="str">
        <f t="shared" ref="EE26:EF26" si="106">ED26/1000</f>
        <v>261.6</v>
      </c>
      <c r="EF26" s="252" t="str">
        <f t="shared" si="106"/>
        <v>0.26</v>
      </c>
      <c r="EG26" s="544" t="str">
        <f t="shared" si="24"/>
        <v>0.2616</v>
      </c>
      <c r="EH26" s="225"/>
    </row>
    <row r="27">
      <c r="A27" s="33"/>
      <c r="B27" s="226" t="s">
        <v>925</v>
      </c>
      <c r="C27" s="227" t="s">
        <v>886</v>
      </c>
      <c r="D27" s="227">
        <v>1.0</v>
      </c>
      <c r="E27" s="227">
        <v>1.0</v>
      </c>
      <c r="F27" s="227">
        <v>3.0</v>
      </c>
      <c r="G27" s="253" t="str">
        <f t="shared" si="5"/>
        <v>46.9</v>
      </c>
      <c r="H27" s="254">
        <v>25.0</v>
      </c>
      <c r="I27" s="254">
        <v>25.0</v>
      </c>
      <c r="J27" s="254" t="str">
        <f>H27/Main!$D$9</f>
        <v>25</v>
      </c>
      <c r="K27" s="254" t="str">
        <f>I27/Main!$D$10</f>
        <v>25</v>
      </c>
      <c r="L27" s="254" t="str">
        <f t="shared" si="6"/>
        <v>1</v>
      </c>
      <c r="M27" s="254">
        <v>1.0</v>
      </c>
      <c r="N27" s="256">
        <v>2.0</v>
      </c>
      <c r="O27" s="256">
        <v>2360000.0</v>
      </c>
      <c r="P27" s="255"/>
      <c r="Q27" s="256"/>
      <c r="R27" s="255"/>
      <c r="S27" s="257"/>
      <c r="T27" s="257"/>
      <c r="U27" s="256">
        <v>420000.0</v>
      </c>
      <c r="V27" s="255"/>
      <c r="W27" s="255"/>
      <c r="X27" s="255"/>
      <c r="Y27" s="255"/>
      <c r="Z27" s="255"/>
      <c r="AA27" s="255"/>
      <c r="AB27" s="255"/>
      <c r="AC27" s="258" t="s">
        <v>12</v>
      </c>
      <c r="AD27" s="234">
        <v>35.0</v>
      </c>
      <c r="AE27" s="234">
        <v>0.0</v>
      </c>
      <c r="AF27" s="234">
        <v>0.0</v>
      </c>
      <c r="AG27" s="234">
        <v>8.0</v>
      </c>
      <c r="AH27" s="234">
        <v>50.0</v>
      </c>
      <c r="AI27" s="234">
        <v>0.0</v>
      </c>
      <c r="AJ27" s="235">
        <v>113.0</v>
      </c>
      <c r="AK27" s="234">
        <v>0.0</v>
      </c>
      <c r="AL27" s="234">
        <v>0.0</v>
      </c>
      <c r="AM27" s="234">
        <v>0.0</v>
      </c>
      <c r="AN27" s="234">
        <v>0.0</v>
      </c>
      <c r="AO27" s="234">
        <v>10.0</v>
      </c>
      <c r="AP27" s="234">
        <v>0.0</v>
      </c>
      <c r="AQ27" s="234">
        <v>0.0</v>
      </c>
      <c r="AR27" s="234">
        <v>0.0</v>
      </c>
      <c r="AS27" s="234">
        <v>0.0</v>
      </c>
      <c r="AT27" s="234">
        <v>0.0</v>
      </c>
      <c r="AU27" s="234">
        <v>0.0</v>
      </c>
      <c r="AV27" s="234">
        <v>0.0</v>
      </c>
      <c r="AW27" s="234">
        <v>0.0</v>
      </c>
      <c r="AX27" s="234">
        <v>0.0</v>
      </c>
      <c r="AY27" s="239" t="str">
        <f t="shared" ref="AY27:BS27" si="107">IF(AD27 = 0, "", AD27)</f>
        <v>35</v>
      </c>
      <c r="AZ27" s="227" t="str">
        <f t="shared" si="107"/>
        <v/>
      </c>
      <c r="BA27" s="227" t="str">
        <f t="shared" si="107"/>
        <v/>
      </c>
      <c r="BB27" s="225" t="str">
        <f t="shared" si="107"/>
        <v>8</v>
      </c>
      <c r="BC27" s="225" t="str">
        <f t="shared" si="107"/>
        <v>50</v>
      </c>
      <c r="BD27" s="227" t="str">
        <f t="shared" si="107"/>
        <v/>
      </c>
      <c r="BE27" s="309" t="str">
        <f t="shared" si="107"/>
        <v>113</v>
      </c>
      <c r="BF27" s="227" t="str">
        <f t="shared" si="107"/>
        <v/>
      </c>
      <c r="BG27" s="227" t="str">
        <f t="shared" si="107"/>
        <v/>
      </c>
      <c r="BH27" s="227" t="str">
        <f t="shared" si="107"/>
        <v/>
      </c>
      <c r="BI27" s="227" t="str">
        <f t="shared" si="107"/>
        <v/>
      </c>
      <c r="BJ27" s="225" t="str">
        <f t="shared" si="107"/>
        <v>10</v>
      </c>
      <c r="BK27" s="227" t="str">
        <f t="shared" si="107"/>
        <v/>
      </c>
      <c r="BL27" s="227" t="str">
        <f t="shared" si="107"/>
        <v/>
      </c>
      <c r="BM27" s="227" t="str">
        <f t="shared" si="107"/>
        <v/>
      </c>
      <c r="BN27" s="227" t="str">
        <f t="shared" si="107"/>
        <v/>
      </c>
      <c r="BO27" s="227" t="str">
        <f t="shared" si="107"/>
        <v/>
      </c>
      <c r="BP27" s="227" t="str">
        <f t="shared" si="107"/>
        <v/>
      </c>
      <c r="BQ27" s="227" t="str">
        <f t="shared" si="107"/>
        <v/>
      </c>
      <c r="BR27" s="227" t="str">
        <f t="shared" si="107"/>
        <v/>
      </c>
      <c r="BS27" s="238" t="str">
        <f t="shared" si="107"/>
        <v/>
      </c>
      <c r="BT27" s="239" t="str">
        <f>$AY27*Assembly!Y$4+$AZ27*Assembly!Y$5+$BA27*Assembly!Y$6+$BB27*Assembly!Y$7+$BC27*Assembly!Y$8+$BD27*Assembly!Y$9+$BE27*Assembly!Y$10+$BF27*Assembly!Y$11+$BG27*Assembly!Y$12+$BH27*Assembly!Y$13+$BI27*Assembly!Y$14+$BJ27*Assembly!Y$15+$BK27*Assembly!Y$16+$BL27*Assembly!Y$17+$BM27*Assembly!Y$18+$BN27*Assembly!Y$19+$BO27*Assembly!Y$20+$BP27*Assembly!Y$21+$BQ27*Assembly!Y$22+$BR27*Assembly!Y$23+$BS27*Assembly!Y$24</f>
        <v>4,072</v>
      </c>
      <c r="BU27" s="225" t="str">
        <f t="shared" si="8"/>
        <v>87</v>
      </c>
      <c r="BV27" s="225" t="str">
        <f>$AY27*Assembly!AC$4+$AZ27*Assembly!AC$5+$BA27*Assembly!AC$6+$BB27*Assembly!AC$7+$BC27*Assembly!AC$8+$BD27*Assembly!AC$9+$BE27*Assembly!AC$10+$BF27*Assembly!AC$11+$BG27*Assembly!AC$12+$BH27*Assembly!AC$13+$BI27*Assembly!AC$14+$BJ27*Assembly!AC$15+$BK27*Assembly!AC$16+$BL27*Assembly!AC$17+$BM27*Assembly!AC$18+$BN27*Assembly!AC$19+$BO27*Assembly!AC$20+$BP27*Assembly!AC$21+$BQ27*Assembly!AC$22+$BR27*Assembly!AC$23+$BS27*Assembly!AC$24</f>
        <v>10,300</v>
      </c>
      <c r="BW27" s="240" t="str">
        <f t="shared" si="9"/>
        <v>2.53</v>
      </c>
      <c r="BX27" s="241" t="str">
        <f t="shared" si="10"/>
        <v>220</v>
      </c>
      <c r="BY27" s="242" t="str">
        <f t="shared" si="11"/>
        <v>118.6</v>
      </c>
      <c r="BZ27" s="301" t="str">
        <f t="shared" si="79"/>
        <v>103 N</v>
      </c>
      <c r="CA27" s="225" t="str">
        <f>$AY27*Assembly!X$4+$AZ27*Assembly!X$5+$BA27*Assembly!X$6+$BB27*Assembly!X$7+$BC27*Assembly!X$8+$BD27*Assembly!X$9+$BE27*Assembly!X$10+$BF27*Assembly!X$11+$BG27*Assembly!X$12+$BH27*Assembly!X$13+$BI27*Assembly!X$14+$BJ27*Assembly!X$15+$BK27*Assembly!X$16+$BL27*Assembly!X$17+$BM27*Assembly!X$18+$BN27*Assembly!X$19+$BO27*Assembly!X$20+$BP27*Assembly!X$21+$BQ27*Assembly!X$22+$BR27*Assembly!X$23+$BS27*Assembly!X$24</f>
        <v>376</v>
      </c>
      <c r="CB27" s="225" t="str">
        <f t="shared" si="12"/>
        <v>58,489</v>
      </c>
      <c r="CC27" s="223" t="str">
        <f t="shared" si="13"/>
        <v>0.0585</v>
      </c>
      <c r="CD27" s="243" t="str">
        <f>$AY27*Assembly!AB$4+$AZ27*Assembly!AB$5+$BA27*Assembly!AB$6+$BB27*Assembly!AB$7+$BC27*Assembly!AB$8+$BD27*Assembly!AB$9+$BE27*Assembly!AB$10+$BF27*Assembly!AB$11+$BG27*Assembly!AB$12+$BH27*Assembly!AB$13+$BI27*Assembly!AB$14+$BJ27*Assembly!AB$15+$BK27*Assembly!AB$16+$BL27*Assembly!AB$17+$BM27*Assembly!AB$18+$BN27*Assembly!AB$19+$BO27*Assembly!AB$20+$BP27*Assembly!AB$21+$BQ27*Assembly!AB$22+$BR27*Assembly!AB$23+$BS27*Assembly!AB$24</f>
        <v>1,563</v>
      </c>
      <c r="CE27" s="256" t="str">
        <f>$AY27*Assembly!M$4+$AZ27*Assembly!M$5+$BA27*Assembly!M$6+$BB27*Assembly!M$7+$BC27*Assembly!M$8+$BD27*Assembly!M$9+$BE27*Assembly!M$10+$BF27*Assembly!M$11+$BG27*Assembly!M$12+$BH27*Assembly!M$13+$BI27*Assembly!M$14+$BJ27*Assembly!M$15+$BK27*Assembly!M$16+$BL27*Assembly!M$17+$BM27*Assembly!M$18+$BN27*Assembly!M$19+$BO27*Assembly!M$20+$BP27*Assembly!M$21+$BQ27*Assembly!M$22+$BR27*Assembly!M$23+$BS27*Assembly!M$24</f>
        <v>3,855</v>
      </c>
      <c r="CF27" s="256" t="str">
        <f>$AY27*Assembly!N$4+$AZ27*Assembly!N$5+$BA27*Assembly!N$6+$BB27*Assembly!N$7+$BC27*Assembly!N$8+$BD27*Assembly!N$9+$BE27*Assembly!N$10+$BF27*Assembly!N$11+$BG27*Assembly!N$12+$BH27*Assembly!N$13+$BI27*Assembly!N$14+$BJ27*Assembly!N$15+$BK27*Assembly!N$16+$BL27*Assembly!N$17+$BM27*Assembly!N$18+$BN27*Assembly!N$19+$BO27*Assembly!N$20+$BP27*Assembly!N$21+$BQ27*Assembly!N$22+$BR27*Assembly!N$23+$BS27*Assembly!N$24</f>
        <v>615</v>
      </c>
      <c r="CG27" s="256" t="str">
        <f>$AY27*Assembly!O$4+$AZ27*Assembly!O$5+$BA27*Assembly!O$6+$BB27*Assembly!O$7+$BC27*Assembly!O$8+$BD27*Assembly!O$9+$BE27*Assembly!O$10+$BF27*Assembly!O$11+$BG27*Assembly!O$12+$BH27*Assembly!O$13+$BI27*Assembly!O$14+$BJ27*Assembly!O$15+$BK27*Assembly!O$16+$BL27*Assembly!O$17+$BM27*Assembly!O$18+$BN27*Assembly!O$19+$BO27*Assembly!O$20+$BP27*Assembly!O$21+$BQ27*Assembly!O$22+$BR27*Assembly!O$23+$BS27*Assembly!O$24</f>
        <v>30</v>
      </c>
      <c r="CH27" s="254" t="str">
        <f>$AY27*Assembly!P$4+$AZ27*Assembly!P$5+$BA27*Assembly!P$6+$BB27*Assembly!P$7+$BC27*Assembly!P$8+$BD27*Assembly!P$9+$BE27*Assembly!P$10+$BF27*Assembly!P$11+$BG27*Assembly!P$12+$BH27*Assembly!P$13+$BI27*Assembly!P$14+$BJ27*Assembly!P$15+$BK27*Assembly!P$16+$BL27*Assembly!P$17+$BM27*Assembly!P$18+$BN27*Assembly!P$19+$BO27*Assembly!P$20+$BP27*Assembly!P$21+$BQ27*Assembly!P$22+$BR27*Assembly!P$23+$BS27*Assembly!P$24</f>
        <v>0</v>
      </c>
      <c r="CI27" s="254" t="str">
        <f>$AY27*Assembly!Q$4+$AZ27*Assembly!Q$5+$BA27*Assembly!Q$6+$BB27*Assembly!Q$7+$BC27*Assembly!Q$8+$BD27*Assembly!Q$9+$BE27*Assembly!Q$10+$BF27*Assembly!Q$11+$BG27*Assembly!Q$12+$BH27*Assembly!Q$13+$BI27*Assembly!Q$14+$BJ27*Assembly!Q$15+$BK27*Assembly!Q$16+$BL27*Assembly!Q$17+$BM27*Assembly!Q$18+$BN27*Assembly!Q$19+$BO27*Assembly!Q$20+$BP27*Assembly!Q$21+$BQ27*Assembly!Q$22+$BR27*Assembly!Q$23+$BS27*Assembly!Q$24</f>
        <v>0</v>
      </c>
      <c r="CJ27" s="256" t="str">
        <f>$AY27*Assembly!R$4+$AZ27*Assembly!R$5+$BA27*Assembly!R$6+$BB27*Assembly!R$7+$BC27*Assembly!R$8+$BD27*Assembly!R$9+$BE27*Assembly!R$10+$BF27*Assembly!R$11+$BG27*Assembly!R$12+$BH27*Assembly!R$13+$BI27*Assembly!R$14+$BJ27*Assembly!R$15+$BK27*Assembly!R$16+$BL27*Assembly!R$17+$BM27*Assembly!R$18+$BN27*Assembly!R$19+$BO27*Assembly!R$20+$BP27*Assembly!R$21+$BQ27*Assembly!R$22+$BR27*Assembly!R$23+$BS27*Assembly!R$24</f>
        <v>0</v>
      </c>
      <c r="CK27" s="254" t="str">
        <f>$AY27*Assembly!S$4+$AZ27*Assembly!S$5+$BA27*Assembly!S$6+$BB27*Assembly!S$7+$BC27*Assembly!S$8+$BD27*Assembly!S$9+$BE27*Assembly!S$10+$BF27*Assembly!S$11+$BG27*Assembly!S$12+$BH27*Assembly!S$13+$BI27*Assembly!S$14+$BJ27*Assembly!S$15+$BK27*Assembly!S$16+$BL27*Assembly!S$17+$BM27*Assembly!S$18+$BN27*Assembly!S$19+$BO27*Assembly!S$20+$BP27*Assembly!S$21+$BQ27*Assembly!S$22+$BR27*Assembly!S$23+$BS27*Assembly!S$24</f>
        <v>0</v>
      </c>
      <c r="CL27" s="254" t="str">
        <f>$AY27*Assembly!T$4+$AZ27*Assembly!T$5+$BA27*Assembly!T$6+$BB27*Assembly!T$7+$BC27*Assembly!T$8+$BD27*Assembly!T$9+$BE27*Assembly!T$10+$BF27*Assembly!T$11+$BG27*Assembly!T$12+$BH27*Assembly!T$13+$BI27*Assembly!T$14+$BJ27*Assembly!T$15+$BK27*Assembly!T$16+$BL27*Assembly!T$17+$BM27*Assembly!T$18+$BN27*Assembly!T$19+$BO27*Assembly!T$20+$BP27*Assembly!T$21+$BQ27*Assembly!T$22+$BR27*Assembly!T$23+$BS27*Assembly!T$24</f>
        <v>0</v>
      </c>
      <c r="CM27" s="254" t="str">
        <f>$AY27*Assembly!U$4+$AZ27*Assembly!U$5+$BA27*Assembly!U$6+$BB27*Assembly!U$7+$BC27*Assembly!U$8+$BD27*Assembly!U$9+$BE27*Assembly!U$10+$BF27*Assembly!U$11+$BG27*Assembly!U$12+$BH27*Assembly!U$13+$BI27*Assembly!U$14+$BJ27*Assembly!U$15+$BK27*Assembly!U$16+$BL27*Assembly!U$17+$BM27*Assembly!U$18+$BN27*Assembly!U$19+$BO27*Assembly!U$20+$BP27*Assembly!U$21+$BQ27*Assembly!U$22+$BR27*Assembly!U$23+$BS27*Assembly!U$24</f>
        <v>0</v>
      </c>
      <c r="CN27" s="256" t="str">
        <f>$AY27*Assembly!V$4+$AZ27*Assembly!V$5+$BA27*Assembly!V$6+$BB27*Assembly!V$7+$BC27*Assembly!V$8+$BD27*Assembly!V$9+$BE27*Assembly!V$10+$BF27*Assembly!V$11+$BG27*Assembly!V$12+$BH27*Assembly!V$13+$BI27*Assembly!V$14+$BJ27*Assembly!V$15+$BK27*Assembly!V$16+$BL27*Assembly!V$17+$BM27*Assembly!V$18+$BN27*Assembly!V$19+$BO27*Assembly!V$20+$BP27*Assembly!V$21+$BQ27*Assembly!V$22+$BR27*Assembly!V$23+$BS27*Assembly!V$24</f>
        <v>0</v>
      </c>
      <c r="CO27" s="256" t="str">
        <f>CE27*Refining!$F$3</f>
        <v>6,884</v>
      </c>
      <c r="CP27" s="256" t="str">
        <f>CF27*Refining!$F$4</f>
        <v>1,922</v>
      </c>
      <c r="CQ27" s="256" t="str">
        <f>CG27*Refining!$F$5</f>
        <v>125</v>
      </c>
      <c r="CR27" s="256" t="str">
        <f>CH27*Refining!$F$6</f>
        <v>0</v>
      </c>
      <c r="CS27" s="256" t="str">
        <f>CI27*Refining!$F$7</f>
        <v>0</v>
      </c>
      <c r="CT27" s="256" t="str">
        <f>CJ27*Refining!$F$8</f>
        <v>0</v>
      </c>
      <c r="CU27" s="256" t="str">
        <f>CK27*Refining!$F$9</f>
        <v>0</v>
      </c>
      <c r="CV27" s="256" t="str">
        <f>CL27*Refining!$F$10</f>
        <v>0</v>
      </c>
      <c r="CW27" s="256" t="str">
        <f>CM27*Refining!$F$11</f>
        <v>0</v>
      </c>
      <c r="CX27" s="256" t="str">
        <f>CN27*Refining!$F$12</f>
        <v>0</v>
      </c>
      <c r="CY27" s="248" t="str">
        <f t="shared" ref="CY27:DR27" si="108">IF(CE27 = 0, "", CE27)</f>
        <v>3,855</v>
      </c>
      <c r="CZ27" s="249" t="str">
        <f t="shared" si="108"/>
        <v>615</v>
      </c>
      <c r="DA27" s="249" t="str">
        <f t="shared" si="108"/>
        <v>30</v>
      </c>
      <c r="DB27" s="245" t="str">
        <f t="shared" si="108"/>
        <v/>
      </c>
      <c r="DC27" s="245" t="str">
        <f t="shared" si="108"/>
        <v/>
      </c>
      <c r="DD27" s="245" t="str">
        <f t="shared" si="108"/>
        <v/>
      </c>
      <c r="DE27" s="245" t="str">
        <f t="shared" si="108"/>
        <v/>
      </c>
      <c r="DF27" s="245" t="str">
        <f t="shared" si="108"/>
        <v/>
      </c>
      <c r="DG27" s="245" t="str">
        <f t="shared" si="108"/>
        <v/>
      </c>
      <c r="DH27" s="246" t="str">
        <f t="shared" si="108"/>
        <v/>
      </c>
      <c r="DI27" s="248" t="str">
        <f t="shared" si="108"/>
        <v>6,884</v>
      </c>
      <c r="DJ27" s="249" t="str">
        <f t="shared" si="108"/>
        <v>1,922</v>
      </c>
      <c r="DK27" s="249" t="str">
        <f t="shared" si="108"/>
        <v>125</v>
      </c>
      <c r="DL27" s="245" t="str">
        <f t="shared" si="108"/>
        <v/>
      </c>
      <c r="DM27" s="245" t="str">
        <f t="shared" si="108"/>
        <v/>
      </c>
      <c r="DN27" s="245" t="str">
        <f t="shared" si="108"/>
        <v/>
      </c>
      <c r="DO27" s="245" t="str">
        <f t="shared" si="108"/>
        <v/>
      </c>
      <c r="DP27" s="245" t="str">
        <f t="shared" si="108"/>
        <v/>
      </c>
      <c r="DQ27" s="245" t="str">
        <f t="shared" si="108"/>
        <v/>
      </c>
      <c r="DR27" s="246" t="str">
        <f t="shared" si="108"/>
        <v/>
      </c>
      <c r="DS27" s="248" t="str">
        <f t="shared" si="15"/>
        <v>4,500</v>
      </c>
      <c r="DT27" s="249" t="str">
        <f t="shared" si="16"/>
        <v>8,931</v>
      </c>
      <c r="DU27" s="225" t="str">
        <f>CY27*'Ores &amp; Ingots'!$C$3+CZ27*'Ores &amp; Ingots'!$C$4+DA27*'Ores &amp; Ingots'!$C$5+DB27*'Ores &amp; Ingots'!$C$6+DC27*'Ores &amp; Ingots'!$C$7+DD27*'Ores &amp; Ingots'!$C$8+DE27*'Ores &amp; Ingots'!$C$9+DF27*'Ores &amp; Ingots'!$C$10+DG27*'Ores &amp; Ingots'!$C$11+DH27*'Ores &amp; Ingots'!$C$12</f>
        <v>562</v>
      </c>
      <c r="DV27" s="225" t="str">
        <f>DI27*'Ores &amp; Ingots'!$B$3+DJ27*'Ores &amp; Ingots'!$B$4+DK27*'Ores &amp; Ingots'!$B$5+DL27*'Ores &amp; Ingots'!$B$6+DM27*'Ores &amp; Ingots'!$B$7+DN27*'Ores &amp; Ingots'!$B$8+DO27*'Ores &amp; Ingots'!$B$9+DP27*'Ores &amp; Ingots'!$B$10+DQ27*'Ores &amp; Ingots'!$B$11+DR27*'Ores &amp; Ingots'!$B$12</f>
        <v>3,304</v>
      </c>
      <c r="DW27" s="249" t="str">
        <f>CY27*Refining!$G$3+CZ27*Refining!$G$4+DA27*Refining!$G$5+DB27*Refining!$G$6+DC27*Refining!$G$7+DD27*Refining!$G$8+DE27*Refining!$G$9+DF27*Refining!$G$10+DG27*Refining!$G$11+DH27*Refining!$G$12</f>
        <v>3,606</v>
      </c>
      <c r="DX27" s="249" t="str">
        <f t="shared" si="17"/>
        <v>560,951</v>
      </c>
      <c r="DY27" s="250" t="str">
        <f t="shared" si="18"/>
        <v>0.5610</v>
      </c>
      <c r="DZ27" s="248" t="str">
        <f t="shared" si="19"/>
        <v>4,007</v>
      </c>
      <c r="EA27" s="251" t="str">
        <f t="shared" ref="EA27:EB27" si="109">DZ27/60</f>
        <v>66.8</v>
      </c>
      <c r="EB27" s="251" t="str">
        <f t="shared" si="109"/>
        <v>1.1</v>
      </c>
      <c r="EC27" s="543" t="str">
        <f t="shared" si="21"/>
        <v>0.05</v>
      </c>
      <c r="ED27" s="248" t="str">
        <f t="shared" si="22"/>
        <v>619,440</v>
      </c>
      <c r="EE27" s="251" t="str">
        <f t="shared" ref="EE27:EF27" si="110">ED27/1000</f>
        <v>619.4</v>
      </c>
      <c r="EF27" s="252" t="str">
        <f t="shared" si="110"/>
        <v>0.62</v>
      </c>
      <c r="EG27" s="544" t="str">
        <f t="shared" si="24"/>
        <v>0.6194</v>
      </c>
      <c r="EH27" s="225"/>
    </row>
    <row r="28" hidden="1">
      <c r="A28" s="33"/>
      <c r="B28" s="226" t="s">
        <v>925</v>
      </c>
      <c r="C28" s="227" t="s">
        <v>885</v>
      </c>
      <c r="D28" s="227">
        <v>1.0</v>
      </c>
      <c r="E28" s="227">
        <v>1.0</v>
      </c>
      <c r="F28" s="227">
        <v>3.0</v>
      </c>
      <c r="G28" s="228" t="str">
        <f t="shared" si="5"/>
        <v>0.4</v>
      </c>
      <c r="H28" s="229">
        <v>12.0</v>
      </c>
      <c r="I28" s="229">
        <v>12.0</v>
      </c>
      <c r="J28" s="229" t="str">
        <f>H28/Main!$D$9</f>
        <v>12</v>
      </c>
      <c r="K28" s="229" t="str">
        <f>I28/Main!$D$10</f>
        <v>12</v>
      </c>
      <c r="L28" s="229" t="str">
        <f t="shared" si="6"/>
        <v>1</v>
      </c>
      <c r="M28" s="229">
        <v>1.0</v>
      </c>
      <c r="N28" s="231">
        <v>2.0</v>
      </c>
      <c r="O28" s="231">
        <v>701000.0</v>
      </c>
      <c r="P28" s="230"/>
      <c r="Q28" s="231"/>
      <c r="R28" s="230"/>
      <c r="S28" s="232"/>
      <c r="T28" s="232"/>
      <c r="U28" s="231">
        <v>80000.0</v>
      </c>
      <c r="V28" s="230"/>
      <c r="W28" s="230"/>
      <c r="X28" s="230"/>
      <c r="Y28" s="230"/>
      <c r="Z28" s="230"/>
      <c r="AA28" s="230"/>
      <c r="AB28" s="230"/>
      <c r="AC28" s="233"/>
      <c r="AD28" s="234">
        <v>3.0</v>
      </c>
      <c r="AE28" s="234">
        <v>0.0</v>
      </c>
      <c r="AF28" s="234">
        <v>0.0</v>
      </c>
      <c r="AG28" s="234">
        <v>1.0</v>
      </c>
      <c r="AH28" s="234">
        <v>2.0</v>
      </c>
      <c r="AI28" s="234">
        <v>0.0</v>
      </c>
      <c r="AJ28" s="235">
        <v>18.0</v>
      </c>
      <c r="AK28" s="234">
        <v>0.0</v>
      </c>
      <c r="AL28" s="234">
        <v>0.0</v>
      </c>
      <c r="AM28" s="234">
        <v>0.0</v>
      </c>
      <c r="AN28" s="234">
        <v>0.0</v>
      </c>
      <c r="AO28" s="234">
        <v>1.0</v>
      </c>
      <c r="AP28" s="234">
        <v>0.0</v>
      </c>
      <c r="AQ28" s="234">
        <v>0.0</v>
      </c>
      <c r="AR28" s="234">
        <v>0.0</v>
      </c>
      <c r="AS28" s="234">
        <v>0.0</v>
      </c>
      <c r="AT28" s="234">
        <v>0.0</v>
      </c>
      <c r="AU28" s="234">
        <v>0.0</v>
      </c>
      <c r="AV28" s="234">
        <v>0.0</v>
      </c>
      <c r="AW28" s="234">
        <v>0.0</v>
      </c>
      <c r="AX28" s="234">
        <v>0.0</v>
      </c>
      <c r="AY28" s="239" t="str">
        <f t="shared" ref="AY28:BS28" si="111">IF(AD28 = 0, "", AD28)</f>
        <v>3</v>
      </c>
      <c r="AZ28" s="227" t="str">
        <f t="shared" si="111"/>
        <v/>
      </c>
      <c r="BA28" s="227" t="str">
        <f t="shared" si="111"/>
        <v/>
      </c>
      <c r="BB28" s="225" t="str">
        <f t="shared" si="111"/>
        <v>1</v>
      </c>
      <c r="BC28" s="225" t="str">
        <f t="shared" si="111"/>
        <v>2</v>
      </c>
      <c r="BD28" s="227" t="str">
        <f t="shared" si="111"/>
        <v/>
      </c>
      <c r="BE28" s="309" t="str">
        <f t="shared" si="111"/>
        <v>18</v>
      </c>
      <c r="BF28" s="227" t="str">
        <f t="shared" si="111"/>
        <v/>
      </c>
      <c r="BG28" s="227" t="str">
        <f t="shared" si="111"/>
        <v/>
      </c>
      <c r="BH28" s="227" t="str">
        <f t="shared" si="111"/>
        <v/>
      </c>
      <c r="BI28" s="227" t="str">
        <f t="shared" si="111"/>
        <v/>
      </c>
      <c r="BJ28" s="225" t="str">
        <f t="shared" si="111"/>
        <v>1</v>
      </c>
      <c r="BK28" s="227" t="str">
        <f t="shared" si="111"/>
        <v/>
      </c>
      <c r="BL28" s="227" t="str">
        <f t="shared" si="111"/>
        <v/>
      </c>
      <c r="BM28" s="227" t="str">
        <f t="shared" si="111"/>
        <v/>
      </c>
      <c r="BN28" s="227" t="str">
        <f t="shared" si="111"/>
        <v/>
      </c>
      <c r="BO28" s="227" t="str">
        <f t="shared" si="111"/>
        <v/>
      </c>
      <c r="BP28" s="227" t="str">
        <f t="shared" si="111"/>
        <v/>
      </c>
      <c r="BQ28" s="227" t="str">
        <f t="shared" si="111"/>
        <v/>
      </c>
      <c r="BR28" s="227" t="str">
        <f t="shared" si="111"/>
        <v/>
      </c>
      <c r="BS28" s="238" t="str">
        <f t="shared" si="111"/>
        <v/>
      </c>
      <c r="BT28" s="239" t="str">
        <f>$AY28*Assembly!Y$4+$AZ28*Assembly!Y$5+$BA28*Assembly!Y$6+$BB28*Assembly!Y$7+$BC28*Assembly!Y$8+$BD28*Assembly!Y$9+$BE28*Assembly!Y$10+$BF28*Assembly!Y$11+$BG28*Assembly!Y$12+$BH28*Assembly!Y$13+$BI28*Assembly!Y$14+$BJ28*Assembly!Y$15+$BK28*Assembly!Y$16+$BL28*Assembly!Y$17+$BM28*Assembly!Y$18+$BN28*Assembly!Y$19+$BO28*Assembly!Y$20+$BP28*Assembly!Y$21+$BQ28*Assembly!Y$22+$BR28*Assembly!Y$23+$BS28*Assembly!Y$24</f>
        <v>539</v>
      </c>
      <c r="BU28" s="225" t="str">
        <f t="shared" si="8"/>
        <v>1,437</v>
      </c>
      <c r="BV28" s="225" t="str">
        <f>$AY28*Assembly!AC$4+$AZ28*Assembly!AC$5+$BA28*Assembly!AC$6+$BB28*Assembly!AC$7+$BC28*Assembly!AC$8+$BD28*Assembly!AC$9+$BE28*Assembly!AC$10+$BF28*Assembly!AC$11+$BG28*Assembly!AC$12+$BH28*Assembly!AC$13+$BI28*Assembly!AC$14+$BJ28*Assembly!AC$15+$BK28*Assembly!AC$16+$BL28*Assembly!AC$17+$BM28*Assembly!AC$18+$BN28*Assembly!AC$19+$BO28*Assembly!AC$20+$BP28*Assembly!AC$21+$BQ28*Assembly!AC$22+$BR28*Assembly!AC$23+$BS28*Assembly!AC$24</f>
        <v>1,170</v>
      </c>
      <c r="BW28" s="240" t="str">
        <f t="shared" si="9"/>
        <v>2.17</v>
      </c>
      <c r="BX28" s="241" t="str">
        <f t="shared" si="10"/>
        <v>3120</v>
      </c>
      <c r="BY28" s="242" t="str">
        <f t="shared" si="11"/>
        <v>0.8</v>
      </c>
      <c r="BZ28" s="301" t="str">
        <f t="shared" si="79"/>
        <v>148 N</v>
      </c>
      <c r="CA28" s="225" t="str">
        <f>$AY28*Assembly!X$4+$AZ28*Assembly!X$5+$BA28*Assembly!X$6+$BB28*Assembly!X$7+$BC28*Assembly!X$8+$BD28*Assembly!X$9+$BE28*Assembly!X$10+$BF28*Assembly!X$11+$BG28*Assembly!X$12+$BH28*Assembly!X$13+$BI28*Assembly!X$14+$BJ28*Assembly!X$15+$BK28*Assembly!X$16+$BL28*Assembly!X$17+$BM28*Assembly!X$18+$BN28*Assembly!X$19+$BO28*Assembly!X$20+$BP28*Assembly!X$21+$BQ28*Assembly!X$22+$BR28*Assembly!X$23+$BS28*Assembly!X$24</f>
        <v>32</v>
      </c>
      <c r="CB28" s="225" t="str">
        <f t="shared" si="12"/>
        <v>4,978</v>
      </c>
      <c r="CC28" s="223" t="str">
        <f t="shared" si="13"/>
        <v>0.0050</v>
      </c>
      <c r="CD28" s="243" t="str">
        <f>$AY28*Assembly!AB$4+$AZ28*Assembly!AB$5+$BA28*Assembly!AB$6+$BB28*Assembly!AB$7+$BC28*Assembly!AB$8+$BD28*Assembly!AB$9+$BE28*Assembly!AB$10+$BF28*Assembly!AB$11+$BG28*Assembly!AB$12+$BH28*Assembly!AB$13+$BI28*Assembly!AB$14+$BJ28*Assembly!AB$15+$BK28*Assembly!AB$16+$BL28*Assembly!AB$17+$BM28*Assembly!AB$18+$BN28*Assembly!AB$19+$BO28*Assembly!AB$20+$BP28*Assembly!AB$21+$BQ28*Assembly!AB$22+$BR28*Assembly!AB$23+$BS28*Assembly!AB$24</f>
        <v>210</v>
      </c>
      <c r="CE28" s="231" t="str">
        <f>$AY28*Assembly!M$4+$AZ28*Assembly!M$5+$BA28*Assembly!M$6+$BB28*Assembly!M$7+$BC28*Assembly!M$8+$BD28*Assembly!M$9+$BE28*Assembly!M$10+$BF28*Assembly!M$11+$BG28*Assembly!M$12+$BH28*Assembly!M$13+$BI28*Assembly!M$14+$BJ28*Assembly!M$15+$BK28*Assembly!M$16+$BL28*Assembly!M$17+$BM28*Assembly!M$18+$BN28*Assembly!M$19+$BO28*Assembly!M$20+$BP28*Assembly!M$21+$BQ28*Assembly!M$22+$BR28*Assembly!M$23+$BS28*Assembly!M$24</f>
        <v>485</v>
      </c>
      <c r="CF28" s="231" t="str">
        <f>$AY28*Assembly!N$4+$AZ28*Assembly!N$5+$BA28*Assembly!N$6+$BB28*Assembly!N$7+$BC28*Assembly!N$8+$BD28*Assembly!N$9+$BE28*Assembly!N$10+$BF28*Assembly!N$11+$BG28*Assembly!N$12+$BH28*Assembly!N$13+$BI28*Assembly!N$14+$BJ28*Assembly!N$15+$BK28*Assembly!N$16+$BL28*Assembly!N$17+$BM28*Assembly!N$18+$BN28*Assembly!N$19+$BO28*Assembly!N$20+$BP28*Assembly!N$21+$BQ28*Assembly!N$22+$BR28*Assembly!N$23+$BS28*Assembly!N$24</f>
        <v>95</v>
      </c>
      <c r="CG28" s="231" t="str">
        <f>$AY28*Assembly!O$4+$AZ28*Assembly!O$5+$BA28*Assembly!O$6+$BB28*Assembly!O$7+$BC28*Assembly!O$8+$BD28*Assembly!O$9+$BE28*Assembly!O$10+$BF28*Assembly!O$11+$BG28*Assembly!O$12+$BH28*Assembly!O$13+$BI28*Assembly!O$14+$BJ28*Assembly!O$15+$BK28*Assembly!O$16+$BL28*Assembly!O$17+$BM28*Assembly!O$18+$BN28*Assembly!O$19+$BO28*Assembly!O$20+$BP28*Assembly!O$21+$BQ28*Assembly!O$22+$BR28*Assembly!O$23+$BS28*Assembly!O$24</f>
        <v>3</v>
      </c>
      <c r="CH28" s="229" t="str">
        <f>$AY28*Assembly!P$4+$AZ28*Assembly!P$5+$BA28*Assembly!P$6+$BB28*Assembly!P$7+$BC28*Assembly!P$8+$BD28*Assembly!P$9+$BE28*Assembly!P$10+$BF28*Assembly!P$11+$BG28*Assembly!P$12+$BH28*Assembly!P$13+$BI28*Assembly!P$14+$BJ28*Assembly!P$15+$BK28*Assembly!P$16+$BL28*Assembly!P$17+$BM28*Assembly!P$18+$BN28*Assembly!P$19+$BO28*Assembly!P$20+$BP28*Assembly!P$21+$BQ28*Assembly!P$22+$BR28*Assembly!P$23+$BS28*Assembly!P$24</f>
        <v>0</v>
      </c>
      <c r="CI28" s="229" t="str">
        <f>$AY28*Assembly!Q$4+$AZ28*Assembly!Q$5+$BA28*Assembly!Q$6+$BB28*Assembly!Q$7+$BC28*Assembly!Q$8+$BD28*Assembly!Q$9+$BE28*Assembly!Q$10+$BF28*Assembly!Q$11+$BG28*Assembly!Q$12+$BH28*Assembly!Q$13+$BI28*Assembly!Q$14+$BJ28*Assembly!Q$15+$BK28*Assembly!Q$16+$BL28*Assembly!Q$17+$BM28*Assembly!Q$18+$BN28*Assembly!Q$19+$BO28*Assembly!Q$20+$BP28*Assembly!Q$21+$BQ28*Assembly!Q$22+$BR28*Assembly!Q$23+$BS28*Assembly!Q$24</f>
        <v>0</v>
      </c>
      <c r="CJ28" s="231" t="str">
        <f>$AY28*Assembly!R$4+$AZ28*Assembly!R$5+$BA28*Assembly!R$6+$BB28*Assembly!R$7+$BC28*Assembly!R$8+$BD28*Assembly!R$9+$BE28*Assembly!R$10+$BF28*Assembly!R$11+$BG28*Assembly!R$12+$BH28*Assembly!R$13+$BI28*Assembly!R$14+$BJ28*Assembly!R$15+$BK28*Assembly!R$16+$BL28*Assembly!R$17+$BM28*Assembly!R$18+$BN28*Assembly!R$19+$BO28*Assembly!R$20+$BP28*Assembly!R$21+$BQ28*Assembly!R$22+$BR28*Assembly!R$23+$BS28*Assembly!R$24</f>
        <v>0</v>
      </c>
      <c r="CK28" s="229" t="str">
        <f>$AY28*Assembly!S$4+$AZ28*Assembly!S$5+$BA28*Assembly!S$6+$BB28*Assembly!S$7+$BC28*Assembly!S$8+$BD28*Assembly!S$9+$BE28*Assembly!S$10+$BF28*Assembly!S$11+$BG28*Assembly!S$12+$BH28*Assembly!S$13+$BI28*Assembly!S$14+$BJ28*Assembly!S$15+$BK28*Assembly!S$16+$BL28*Assembly!S$17+$BM28*Assembly!S$18+$BN28*Assembly!S$19+$BO28*Assembly!S$20+$BP28*Assembly!S$21+$BQ28*Assembly!S$22+$BR28*Assembly!S$23+$BS28*Assembly!S$24</f>
        <v>0</v>
      </c>
      <c r="CL28" s="229" t="str">
        <f>$AY28*Assembly!T$4+$AZ28*Assembly!T$5+$BA28*Assembly!T$6+$BB28*Assembly!T$7+$BC28*Assembly!T$8+$BD28*Assembly!T$9+$BE28*Assembly!T$10+$BF28*Assembly!T$11+$BG28*Assembly!T$12+$BH28*Assembly!T$13+$BI28*Assembly!T$14+$BJ28*Assembly!T$15+$BK28*Assembly!T$16+$BL28*Assembly!T$17+$BM28*Assembly!T$18+$BN28*Assembly!T$19+$BO28*Assembly!T$20+$BP28*Assembly!T$21+$BQ28*Assembly!T$22+$BR28*Assembly!T$23+$BS28*Assembly!T$24</f>
        <v>0</v>
      </c>
      <c r="CM28" s="229" t="str">
        <f>$AY28*Assembly!U$4+$AZ28*Assembly!U$5+$BA28*Assembly!U$6+$BB28*Assembly!U$7+$BC28*Assembly!U$8+$BD28*Assembly!U$9+$BE28*Assembly!U$10+$BF28*Assembly!U$11+$BG28*Assembly!U$12+$BH28*Assembly!U$13+$BI28*Assembly!U$14+$BJ28*Assembly!U$15+$BK28*Assembly!U$16+$BL28*Assembly!U$17+$BM28*Assembly!U$18+$BN28*Assembly!U$19+$BO28*Assembly!U$20+$BP28*Assembly!U$21+$BQ28*Assembly!U$22+$BR28*Assembly!U$23+$BS28*Assembly!U$24</f>
        <v>0</v>
      </c>
      <c r="CN28" s="231" t="str">
        <f>$AY28*Assembly!V$4+$AZ28*Assembly!V$5+$BA28*Assembly!V$6+$BB28*Assembly!V$7+$BC28*Assembly!V$8+$BD28*Assembly!V$9+$BE28*Assembly!V$10+$BF28*Assembly!V$11+$BG28*Assembly!V$12+$BH28*Assembly!V$13+$BI28*Assembly!V$14+$BJ28*Assembly!V$15+$BK28*Assembly!V$16+$BL28*Assembly!V$17+$BM28*Assembly!V$18+$BN28*Assembly!V$19+$BO28*Assembly!V$20+$BP28*Assembly!V$21+$BQ28*Assembly!V$22+$BR28*Assembly!V$23+$BS28*Assembly!V$24</f>
        <v>0</v>
      </c>
      <c r="CO28" s="231" t="str">
        <f>CE28*Refining!$F$3</f>
        <v>866</v>
      </c>
      <c r="CP28" s="231" t="str">
        <f>CF28*Refining!$F$4</f>
        <v>297</v>
      </c>
      <c r="CQ28" s="231" t="str">
        <f>CG28*Refining!$F$5</f>
        <v>13</v>
      </c>
      <c r="CR28" s="231" t="str">
        <f>CH28*Refining!$F$6</f>
        <v>0</v>
      </c>
      <c r="CS28" s="231" t="str">
        <f>CI28*Refining!$F$7</f>
        <v>0</v>
      </c>
      <c r="CT28" s="231" t="str">
        <f>CJ28*Refining!$F$8</f>
        <v>0</v>
      </c>
      <c r="CU28" s="231" t="str">
        <f>CK28*Refining!$F$9</f>
        <v>0</v>
      </c>
      <c r="CV28" s="231" t="str">
        <f>CL28*Refining!$F$10</f>
        <v>0</v>
      </c>
      <c r="CW28" s="231" t="str">
        <f>CM28*Refining!$F$11</f>
        <v>0</v>
      </c>
      <c r="CX28" s="231" t="str">
        <f>CN28*Refining!$F$12</f>
        <v>0</v>
      </c>
      <c r="CY28" s="248" t="str">
        <f t="shared" ref="CY28:DR28" si="112">IF(CE28 = 0, "", CE28)</f>
        <v>485</v>
      </c>
      <c r="CZ28" s="249" t="str">
        <f t="shared" si="112"/>
        <v>95</v>
      </c>
      <c r="DA28" s="249" t="str">
        <f t="shared" si="112"/>
        <v>3</v>
      </c>
      <c r="DB28" s="245" t="str">
        <f t="shared" si="112"/>
        <v/>
      </c>
      <c r="DC28" s="245" t="str">
        <f t="shared" si="112"/>
        <v/>
      </c>
      <c r="DD28" s="245" t="str">
        <f t="shared" si="112"/>
        <v/>
      </c>
      <c r="DE28" s="245" t="str">
        <f t="shared" si="112"/>
        <v/>
      </c>
      <c r="DF28" s="245" t="str">
        <f t="shared" si="112"/>
        <v/>
      </c>
      <c r="DG28" s="245" t="str">
        <f t="shared" si="112"/>
        <v/>
      </c>
      <c r="DH28" s="246" t="str">
        <f t="shared" si="112"/>
        <v/>
      </c>
      <c r="DI28" s="248" t="str">
        <f t="shared" si="112"/>
        <v>866</v>
      </c>
      <c r="DJ28" s="249" t="str">
        <f t="shared" si="112"/>
        <v>297</v>
      </c>
      <c r="DK28" s="249" t="str">
        <f t="shared" si="112"/>
        <v>13</v>
      </c>
      <c r="DL28" s="245" t="str">
        <f t="shared" si="112"/>
        <v/>
      </c>
      <c r="DM28" s="245" t="str">
        <f t="shared" si="112"/>
        <v/>
      </c>
      <c r="DN28" s="245" t="str">
        <f t="shared" si="112"/>
        <v/>
      </c>
      <c r="DO28" s="245" t="str">
        <f t="shared" si="112"/>
        <v/>
      </c>
      <c r="DP28" s="245" t="str">
        <f t="shared" si="112"/>
        <v/>
      </c>
      <c r="DQ28" s="245" t="str">
        <f t="shared" si="112"/>
        <v/>
      </c>
      <c r="DR28" s="246" t="str">
        <f t="shared" si="112"/>
        <v/>
      </c>
      <c r="DS28" s="248" t="str">
        <f t="shared" si="15"/>
        <v>583</v>
      </c>
      <c r="DT28" s="249" t="str">
        <f t="shared" si="16"/>
        <v>1,175</v>
      </c>
      <c r="DU28" s="225" t="str">
        <f>CY28*'Ores &amp; Ingots'!$C$3+CZ28*'Ores &amp; Ingots'!$C$4+DA28*'Ores &amp; Ingots'!$C$5+DB28*'Ores &amp; Ingots'!$C$6+DC28*'Ores &amp; Ingots'!$C$7+DD28*'Ores &amp; Ingots'!$C$8+DE28*'Ores &amp; Ingots'!$C$9+DF28*'Ores &amp; Ingots'!$C$10+DG28*'Ores &amp; Ingots'!$C$11+DH28*'Ores &amp; Ingots'!$C$12</f>
        <v>73</v>
      </c>
      <c r="DV28" s="225" t="str">
        <f>DI28*'Ores &amp; Ingots'!$B$3+DJ28*'Ores &amp; Ingots'!$B$4+DK28*'Ores &amp; Ingots'!$B$5+DL28*'Ores &amp; Ingots'!$B$6+DM28*'Ores &amp; Ingots'!$B$7+DN28*'Ores &amp; Ingots'!$B$8+DO28*'Ores &amp; Ingots'!$B$9+DP28*'Ores &amp; Ingots'!$B$10+DQ28*'Ores &amp; Ingots'!$B$11+DR28*'Ores &amp; Ingots'!$B$12</f>
        <v>435</v>
      </c>
      <c r="DW28" s="249" t="str">
        <f>CY28*Refining!$G$3+CZ28*Refining!$G$4+DA28*Refining!$G$5+DB28*Refining!$G$6+DC28*Refining!$G$7+DD28*Refining!$G$8+DE28*Refining!$G$9+DF28*Refining!$G$10+DG28*Refining!$G$11+DH28*Refining!$G$12</f>
        <v>529</v>
      </c>
      <c r="DX28" s="249" t="str">
        <f t="shared" si="17"/>
        <v>82,212</v>
      </c>
      <c r="DY28" s="250" t="str">
        <f t="shared" si="18"/>
        <v>0.0822</v>
      </c>
      <c r="DZ28" s="248" t="str">
        <f t="shared" si="19"/>
        <v>573</v>
      </c>
      <c r="EA28" s="251" t="str">
        <f t="shared" ref="EA28:EB28" si="113">DZ28/60</f>
        <v>9.5</v>
      </c>
      <c r="EB28" s="251" t="str">
        <f t="shared" si="113"/>
        <v>0.2</v>
      </c>
      <c r="EC28" s="543" t="str">
        <f t="shared" si="21"/>
        <v>0.01</v>
      </c>
      <c r="ED28" s="248" t="str">
        <f t="shared" si="22"/>
        <v>87,189</v>
      </c>
      <c r="EE28" s="251" t="str">
        <f t="shared" ref="EE28:EF28" si="114">ED28/1000</f>
        <v>87.2</v>
      </c>
      <c r="EF28" s="252" t="str">
        <f t="shared" si="114"/>
        <v>0.09</v>
      </c>
      <c r="EG28" s="544" t="str">
        <f t="shared" si="24"/>
        <v>0.0872</v>
      </c>
      <c r="EH28" s="225"/>
    </row>
    <row r="29">
      <c r="A29" s="33"/>
      <c r="B29" s="226" t="s">
        <v>926</v>
      </c>
      <c r="C29" s="227" t="s">
        <v>886</v>
      </c>
      <c r="D29" s="227">
        <v>3.0</v>
      </c>
      <c r="E29" s="227">
        <v>3.0</v>
      </c>
      <c r="F29" s="227">
        <v>5.0</v>
      </c>
      <c r="G29" s="253" t="str">
        <f t="shared" si="5"/>
        <v>703.1</v>
      </c>
      <c r="H29" s="254">
        <v>25.0</v>
      </c>
      <c r="I29" s="254">
        <v>25.0</v>
      </c>
      <c r="J29" s="254" t="str">
        <f>H29/Main!$D$9</f>
        <v>25</v>
      </c>
      <c r="K29" s="254" t="str">
        <f>I29/Main!$D$10</f>
        <v>25</v>
      </c>
      <c r="L29" s="254" t="str">
        <f t="shared" si="6"/>
        <v>1</v>
      </c>
      <c r="M29" s="254">
        <v>1.0</v>
      </c>
      <c r="N29" s="256">
        <v>2.0</v>
      </c>
      <c r="O29" s="256">
        <v>1.636E7</v>
      </c>
      <c r="P29" s="255"/>
      <c r="Q29" s="256"/>
      <c r="R29" s="255"/>
      <c r="S29" s="257"/>
      <c r="T29" s="257"/>
      <c r="U29" s="256">
        <v>5400000.0</v>
      </c>
      <c r="V29" s="255"/>
      <c r="W29" s="255"/>
      <c r="X29" s="255"/>
      <c r="Y29" s="255"/>
      <c r="Z29" s="255"/>
      <c r="AA29" s="255"/>
      <c r="AB29" s="255"/>
      <c r="AC29" s="258" t="s">
        <v>12</v>
      </c>
      <c r="AD29" s="234">
        <v>230.0</v>
      </c>
      <c r="AE29" s="234">
        <v>0.0</v>
      </c>
      <c r="AF29" s="234">
        <v>0.0</v>
      </c>
      <c r="AG29" s="234">
        <v>50.0</v>
      </c>
      <c r="AH29" s="234">
        <v>60.0</v>
      </c>
      <c r="AI29" s="234">
        <v>0.0</v>
      </c>
      <c r="AJ29" s="235">
        <v>1136.0</v>
      </c>
      <c r="AK29" s="234">
        <v>0.0</v>
      </c>
      <c r="AL29" s="234">
        <v>0.0</v>
      </c>
      <c r="AM29" s="234">
        <v>0.0</v>
      </c>
      <c r="AN29" s="234">
        <v>0.0</v>
      </c>
      <c r="AO29" s="234">
        <v>40.0</v>
      </c>
      <c r="AP29" s="234">
        <v>0.0</v>
      </c>
      <c r="AQ29" s="234">
        <v>0.0</v>
      </c>
      <c r="AR29" s="234">
        <v>0.0</v>
      </c>
      <c r="AS29" s="234">
        <v>0.0</v>
      </c>
      <c r="AT29" s="234">
        <v>0.0</v>
      </c>
      <c r="AU29" s="234">
        <v>0.0</v>
      </c>
      <c r="AV29" s="234">
        <v>0.0</v>
      </c>
      <c r="AW29" s="234">
        <v>0.0</v>
      </c>
      <c r="AX29" s="234">
        <v>0.0</v>
      </c>
      <c r="AY29" s="239" t="str">
        <f t="shared" ref="AY29:BS29" si="115">IF(AD29 = 0, "", AD29)</f>
        <v>230</v>
      </c>
      <c r="AZ29" s="227" t="str">
        <f t="shared" si="115"/>
        <v/>
      </c>
      <c r="BA29" s="227" t="str">
        <f t="shared" si="115"/>
        <v/>
      </c>
      <c r="BB29" s="225" t="str">
        <f t="shared" si="115"/>
        <v>50</v>
      </c>
      <c r="BC29" s="225" t="str">
        <f t="shared" si="115"/>
        <v>60</v>
      </c>
      <c r="BD29" s="227" t="str">
        <f t="shared" si="115"/>
        <v/>
      </c>
      <c r="BE29" s="309" t="str">
        <f t="shared" si="115"/>
        <v>1,136</v>
      </c>
      <c r="BF29" s="227" t="str">
        <f t="shared" si="115"/>
        <v/>
      </c>
      <c r="BG29" s="227" t="str">
        <f t="shared" si="115"/>
        <v/>
      </c>
      <c r="BH29" s="227" t="str">
        <f t="shared" si="115"/>
        <v/>
      </c>
      <c r="BI29" s="227" t="str">
        <f t="shared" si="115"/>
        <v/>
      </c>
      <c r="BJ29" s="225" t="str">
        <f t="shared" si="115"/>
        <v>40</v>
      </c>
      <c r="BK29" s="227" t="str">
        <f t="shared" si="115"/>
        <v/>
      </c>
      <c r="BL29" s="227" t="str">
        <f t="shared" si="115"/>
        <v/>
      </c>
      <c r="BM29" s="227" t="str">
        <f t="shared" si="115"/>
        <v/>
      </c>
      <c r="BN29" s="227" t="str">
        <f t="shared" si="115"/>
        <v/>
      </c>
      <c r="BO29" s="227" t="str">
        <f t="shared" si="115"/>
        <v/>
      </c>
      <c r="BP29" s="227" t="str">
        <f t="shared" si="115"/>
        <v/>
      </c>
      <c r="BQ29" s="227" t="str">
        <f t="shared" si="115"/>
        <v/>
      </c>
      <c r="BR29" s="227" t="str">
        <f t="shared" si="115"/>
        <v/>
      </c>
      <c r="BS29" s="238" t="str">
        <f t="shared" si="115"/>
        <v/>
      </c>
      <c r="BT29" s="239" t="str">
        <f>$AY29*Assembly!Y$4+$AZ29*Assembly!Y$5+$BA29*Assembly!Y$6+$BB29*Assembly!Y$7+$BC29*Assembly!Y$8+$BD29*Assembly!Y$9+$BE29*Assembly!Y$10+$BF29*Assembly!Y$11+$BG29*Assembly!Y$12+$BH29*Assembly!Y$13+$BI29*Assembly!Y$14+$BJ29*Assembly!Y$15+$BK29*Assembly!Y$16+$BL29*Assembly!Y$17+$BM29*Assembly!Y$18+$BN29*Assembly!Y$19+$BO29*Assembly!Y$20+$BP29*Assembly!Y$21+$BQ29*Assembly!Y$22+$BR29*Assembly!Y$23+$BS29*Assembly!Y$24</f>
        <v>33,834</v>
      </c>
      <c r="BU29" s="225" t="str">
        <f t="shared" si="8"/>
        <v>48</v>
      </c>
      <c r="BV29" s="225" t="str">
        <f>$AY29*Assembly!AC$4+$AZ29*Assembly!AC$5+$BA29*Assembly!AC$6+$BB29*Assembly!AC$7+$BC29*Assembly!AC$8+$BD29*Assembly!AC$9+$BE29*Assembly!AC$10+$BF29*Assembly!AC$11+$BG29*Assembly!AC$12+$BH29*Assembly!AC$13+$BI29*Assembly!AC$14+$BJ29*Assembly!AC$15+$BK29*Assembly!AC$16+$BL29*Assembly!AC$17+$BM29*Assembly!AC$18+$BN29*Assembly!AC$19+$BO29*Assembly!AC$20+$BP29*Assembly!AC$21+$BQ29*Assembly!AC$22+$BR29*Assembly!AC$23+$BS29*Assembly!AC$24</f>
        <v>74,440</v>
      </c>
      <c r="BW29" s="240" t="str">
        <f t="shared" si="9"/>
        <v>2.20</v>
      </c>
      <c r="BX29" s="241" t="str">
        <f t="shared" si="10"/>
        <v>106</v>
      </c>
      <c r="BY29" s="242" t="str">
        <f t="shared" si="11"/>
        <v>1547.0</v>
      </c>
      <c r="BZ29" s="301" t="str">
        <f t="shared" si="79"/>
        <v>160 N</v>
      </c>
      <c r="CA29" s="225" t="str">
        <f>$AY29*Assembly!X$4+$AZ29*Assembly!X$5+$BA29*Assembly!X$6+$BB29*Assembly!X$7+$BC29*Assembly!X$8+$BD29*Assembly!X$9+$BE29*Assembly!X$10+$BF29*Assembly!X$11+$BG29*Assembly!X$12+$BH29*Assembly!X$13+$BI29*Assembly!X$14+$BJ29*Assembly!X$15+$BK29*Assembly!X$16+$BL29*Assembly!X$17+$BM29*Assembly!X$18+$BN29*Assembly!X$19+$BO29*Assembly!X$20+$BP29*Assembly!X$21+$BQ29*Assembly!X$22+$BR29*Assembly!X$23+$BS29*Assembly!X$24</f>
        <v>1,736</v>
      </c>
      <c r="CB29" s="225" t="str">
        <f t="shared" si="12"/>
        <v>270,044</v>
      </c>
      <c r="CC29" s="223" t="str">
        <f t="shared" si="13"/>
        <v>0.2700</v>
      </c>
      <c r="CD29" s="243" t="str">
        <f>$AY29*Assembly!AB$4+$AZ29*Assembly!AB$5+$BA29*Assembly!AB$6+$BB29*Assembly!AB$7+$BC29*Assembly!AB$8+$BD29*Assembly!AB$9+$BE29*Assembly!AB$10+$BF29*Assembly!AB$11+$BG29*Assembly!AB$12+$BH29*Assembly!AB$13+$BI29*Assembly!AB$14+$BJ29*Assembly!AB$15+$BK29*Assembly!AB$16+$BL29*Assembly!AB$17+$BM29*Assembly!AB$18+$BN29*Assembly!AB$19+$BO29*Assembly!AB$20+$BP29*Assembly!AB$21+$BQ29*Assembly!AB$22+$BR29*Assembly!AB$23+$BS29*Assembly!AB$24</f>
        <v>12,398</v>
      </c>
      <c r="CE29" s="256" t="str">
        <f>$AY29*Assembly!M$4+$AZ29*Assembly!M$5+$BA29*Assembly!M$6+$BB29*Assembly!M$7+$BC29*Assembly!M$8+$BD29*Assembly!M$9+$BE29*Assembly!M$10+$BF29*Assembly!M$11+$BG29*Assembly!M$12+$BH29*Assembly!M$13+$BI29*Assembly!M$14+$BJ29*Assembly!M$15+$BK29*Assembly!M$16+$BL29*Assembly!M$17+$BM29*Assembly!M$18+$BN29*Assembly!M$19+$BO29*Assembly!M$20+$BP29*Assembly!M$21+$BQ29*Assembly!M$22+$BR29*Assembly!M$23+$BS29*Assembly!M$24</f>
        <v>30,130</v>
      </c>
      <c r="CF29" s="256" t="str">
        <f>$AY29*Assembly!N$4+$AZ29*Assembly!N$5+$BA29*Assembly!N$6+$BB29*Assembly!N$7+$BC29*Assembly!N$8+$BD29*Assembly!N$9+$BE29*Assembly!N$10+$BF29*Assembly!N$11+$BG29*Assembly!N$12+$BH29*Assembly!N$13+$BI29*Assembly!N$14+$BJ29*Assembly!N$15+$BK29*Assembly!N$16+$BL29*Assembly!N$17+$BM29*Assembly!N$18+$BN29*Assembly!N$19+$BO29*Assembly!N$20+$BP29*Assembly!N$21+$BQ29*Assembly!N$22+$BR29*Assembly!N$23+$BS29*Assembly!N$24</f>
        <v>5,880</v>
      </c>
      <c r="CG29" s="256" t="str">
        <f>$AY29*Assembly!O$4+$AZ29*Assembly!O$5+$BA29*Assembly!O$6+$BB29*Assembly!O$7+$BC29*Assembly!O$8+$BD29*Assembly!O$9+$BE29*Assembly!O$10+$BF29*Assembly!O$11+$BG29*Assembly!O$12+$BH29*Assembly!O$13+$BI29*Assembly!O$14+$BJ29*Assembly!O$15+$BK29*Assembly!O$16+$BL29*Assembly!O$17+$BM29*Assembly!O$18+$BN29*Assembly!O$19+$BO29*Assembly!O$20+$BP29*Assembly!O$21+$BQ29*Assembly!O$22+$BR29*Assembly!O$23+$BS29*Assembly!O$24</f>
        <v>120</v>
      </c>
      <c r="CH29" s="254" t="str">
        <f>$AY29*Assembly!P$4+$AZ29*Assembly!P$5+$BA29*Assembly!P$6+$BB29*Assembly!P$7+$BC29*Assembly!P$8+$BD29*Assembly!P$9+$BE29*Assembly!P$10+$BF29*Assembly!P$11+$BG29*Assembly!P$12+$BH29*Assembly!P$13+$BI29*Assembly!P$14+$BJ29*Assembly!P$15+$BK29*Assembly!P$16+$BL29*Assembly!P$17+$BM29*Assembly!P$18+$BN29*Assembly!P$19+$BO29*Assembly!P$20+$BP29*Assembly!P$21+$BQ29*Assembly!P$22+$BR29*Assembly!P$23+$BS29*Assembly!P$24</f>
        <v>0</v>
      </c>
      <c r="CI29" s="254" t="str">
        <f>$AY29*Assembly!Q$4+$AZ29*Assembly!Q$5+$BA29*Assembly!Q$6+$BB29*Assembly!Q$7+$BC29*Assembly!Q$8+$BD29*Assembly!Q$9+$BE29*Assembly!Q$10+$BF29*Assembly!Q$11+$BG29*Assembly!Q$12+$BH29*Assembly!Q$13+$BI29*Assembly!Q$14+$BJ29*Assembly!Q$15+$BK29*Assembly!Q$16+$BL29*Assembly!Q$17+$BM29*Assembly!Q$18+$BN29*Assembly!Q$19+$BO29*Assembly!Q$20+$BP29*Assembly!Q$21+$BQ29*Assembly!Q$22+$BR29*Assembly!Q$23+$BS29*Assembly!Q$24</f>
        <v>0</v>
      </c>
      <c r="CJ29" s="256" t="str">
        <f>$AY29*Assembly!R$4+$AZ29*Assembly!R$5+$BA29*Assembly!R$6+$BB29*Assembly!R$7+$BC29*Assembly!R$8+$BD29*Assembly!R$9+$BE29*Assembly!R$10+$BF29*Assembly!R$11+$BG29*Assembly!R$12+$BH29*Assembly!R$13+$BI29*Assembly!R$14+$BJ29*Assembly!R$15+$BK29*Assembly!R$16+$BL29*Assembly!R$17+$BM29*Assembly!R$18+$BN29*Assembly!R$19+$BO29*Assembly!R$20+$BP29*Assembly!R$21+$BQ29*Assembly!R$22+$BR29*Assembly!R$23+$BS29*Assembly!R$24</f>
        <v>0</v>
      </c>
      <c r="CK29" s="254" t="str">
        <f>$AY29*Assembly!S$4+$AZ29*Assembly!S$5+$BA29*Assembly!S$6+$BB29*Assembly!S$7+$BC29*Assembly!S$8+$BD29*Assembly!S$9+$BE29*Assembly!S$10+$BF29*Assembly!S$11+$BG29*Assembly!S$12+$BH29*Assembly!S$13+$BI29*Assembly!S$14+$BJ29*Assembly!S$15+$BK29*Assembly!S$16+$BL29*Assembly!S$17+$BM29*Assembly!S$18+$BN29*Assembly!S$19+$BO29*Assembly!S$20+$BP29*Assembly!S$21+$BQ29*Assembly!S$22+$BR29*Assembly!S$23+$BS29*Assembly!S$24</f>
        <v>0</v>
      </c>
      <c r="CL29" s="254" t="str">
        <f>$AY29*Assembly!T$4+$AZ29*Assembly!T$5+$BA29*Assembly!T$6+$BB29*Assembly!T$7+$BC29*Assembly!T$8+$BD29*Assembly!T$9+$BE29*Assembly!T$10+$BF29*Assembly!T$11+$BG29*Assembly!T$12+$BH29*Assembly!T$13+$BI29*Assembly!T$14+$BJ29*Assembly!T$15+$BK29*Assembly!T$16+$BL29*Assembly!T$17+$BM29*Assembly!T$18+$BN29*Assembly!T$19+$BO29*Assembly!T$20+$BP29*Assembly!T$21+$BQ29*Assembly!T$22+$BR29*Assembly!T$23+$BS29*Assembly!T$24</f>
        <v>0</v>
      </c>
      <c r="CM29" s="254" t="str">
        <f>$AY29*Assembly!U$4+$AZ29*Assembly!U$5+$BA29*Assembly!U$6+$BB29*Assembly!U$7+$BC29*Assembly!U$8+$BD29*Assembly!U$9+$BE29*Assembly!U$10+$BF29*Assembly!U$11+$BG29*Assembly!U$12+$BH29*Assembly!U$13+$BI29*Assembly!U$14+$BJ29*Assembly!U$15+$BK29*Assembly!U$16+$BL29*Assembly!U$17+$BM29*Assembly!U$18+$BN29*Assembly!U$19+$BO29*Assembly!U$20+$BP29*Assembly!U$21+$BQ29*Assembly!U$22+$BR29*Assembly!U$23+$BS29*Assembly!U$24</f>
        <v>0</v>
      </c>
      <c r="CN29" s="256" t="str">
        <f>$AY29*Assembly!V$4+$AZ29*Assembly!V$5+$BA29*Assembly!V$6+$BB29*Assembly!V$7+$BC29*Assembly!V$8+$BD29*Assembly!V$9+$BE29*Assembly!V$10+$BF29*Assembly!V$11+$BG29*Assembly!V$12+$BH29*Assembly!V$13+$BI29*Assembly!V$14+$BJ29*Assembly!V$15+$BK29*Assembly!V$16+$BL29*Assembly!V$17+$BM29*Assembly!V$18+$BN29*Assembly!V$19+$BO29*Assembly!V$20+$BP29*Assembly!V$21+$BQ29*Assembly!V$22+$BR29*Assembly!V$23+$BS29*Assembly!V$24</f>
        <v>0</v>
      </c>
      <c r="CO29" s="256" t="str">
        <f>CE29*Refining!$F$3</f>
        <v>53,804</v>
      </c>
      <c r="CP29" s="256" t="str">
        <f>CF29*Refining!$F$4</f>
        <v>18,375</v>
      </c>
      <c r="CQ29" s="256" t="str">
        <f>CG29*Refining!$F$5</f>
        <v>500</v>
      </c>
      <c r="CR29" s="256" t="str">
        <f>CH29*Refining!$F$6</f>
        <v>0</v>
      </c>
      <c r="CS29" s="256" t="str">
        <f>CI29*Refining!$F$7</f>
        <v>0</v>
      </c>
      <c r="CT29" s="256" t="str">
        <f>CJ29*Refining!$F$8</f>
        <v>0</v>
      </c>
      <c r="CU29" s="256" t="str">
        <f>CK29*Refining!$F$9</f>
        <v>0</v>
      </c>
      <c r="CV29" s="256" t="str">
        <f>CL29*Refining!$F$10</f>
        <v>0</v>
      </c>
      <c r="CW29" s="256" t="str">
        <f>CM29*Refining!$F$11</f>
        <v>0</v>
      </c>
      <c r="CX29" s="256" t="str">
        <f>CN29*Refining!$F$12</f>
        <v>0</v>
      </c>
      <c r="CY29" s="248" t="str">
        <f t="shared" ref="CY29:DR29" si="116">IF(CE29 = 0, "", CE29)</f>
        <v>30,130</v>
      </c>
      <c r="CZ29" s="249" t="str">
        <f t="shared" si="116"/>
        <v>5,880</v>
      </c>
      <c r="DA29" s="249" t="str">
        <f t="shared" si="116"/>
        <v>120</v>
      </c>
      <c r="DB29" s="245" t="str">
        <f t="shared" si="116"/>
        <v/>
      </c>
      <c r="DC29" s="245" t="str">
        <f t="shared" si="116"/>
        <v/>
      </c>
      <c r="DD29" s="245" t="str">
        <f t="shared" si="116"/>
        <v/>
      </c>
      <c r="DE29" s="245" t="str">
        <f t="shared" si="116"/>
        <v/>
      </c>
      <c r="DF29" s="245" t="str">
        <f t="shared" si="116"/>
        <v/>
      </c>
      <c r="DG29" s="245" t="str">
        <f t="shared" si="116"/>
        <v/>
      </c>
      <c r="DH29" s="246" t="str">
        <f t="shared" si="116"/>
        <v/>
      </c>
      <c r="DI29" s="248" t="str">
        <f t="shared" si="116"/>
        <v>53,804</v>
      </c>
      <c r="DJ29" s="249" t="str">
        <f t="shared" si="116"/>
        <v>18,375</v>
      </c>
      <c r="DK29" s="249" t="str">
        <f t="shared" si="116"/>
        <v>500</v>
      </c>
      <c r="DL29" s="245" t="str">
        <f t="shared" si="116"/>
        <v/>
      </c>
      <c r="DM29" s="245" t="str">
        <f t="shared" si="116"/>
        <v/>
      </c>
      <c r="DN29" s="245" t="str">
        <f t="shared" si="116"/>
        <v/>
      </c>
      <c r="DO29" s="245" t="str">
        <f t="shared" si="116"/>
        <v/>
      </c>
      <c r="DP29" s="245" t="str">
        <f t="shared" si="116"/>
        <v/>
      </c>
      <c r="DQ29" s="245" t="str">
        <f t="shared" si="116"/>
        <v/>
      </c>
      <c r="DR29" s="246" t="str">
        <f t="shared" si="116"/>
        <v/>
      </c>
      <c r="DS29" s="248" t="str">
        <f t="shared" si="15"/>
        <v>36,130</v>
      </c>
      <c r="DT29" s="249" t="str">
        <f t="shared" si="16"/>
        <v>72,679</v>
      </c>
      <c r="DU29" s="225" t="str">
        <f>CY29*'Ores &amp; Ingots'!$C$3+CZ29*'Ores &amp; Ingots'!$C$4+DA29*'Ores &amp; Ingots'!$C$5+DB29*'Ores &amp; Ingots'!$C$6+DC29*'Ores &amp; Ingots'!$C$7+DD29*'Ores &amp; Ingots'!$C$8+DE29*'Ores &amp; Ingots'!$C$9+DF29*'Ores &amp; Ingots'!$C$10+DG29*'Ores &amp; Ingots'!$C$11+DH29*'Ores &amp; Ingots'!$C$12</f>
        <v>4,499</v>
      </c>
      <c r="DV29" s="225" t="str">
        <f>DI29*'Ores &amp; Ingots'!$B$3+DJ29*'Ores &amp; Ingots'!$B$4+DK29*'Ores &amp; Ingots'!$B$5+DL29*'Ores &amp; Ingots'!$B$6+DM29*'Ores &amp; Ingots'!$B$7+DN29*'Ores &amp; Ingots'!$B$8+DO29*'Ores &amp; Ingots'!$B$9+DP29*'Ores &amp; Ingots'!$B$10+DQ29*'Ores &amp; Ingots'!$B$11+DR29*'Ores &amp; Ingots'!$B$12</f>
        <v>26,891</v>
      </c>
      <c r="DW29" s="249" t="str">
        <f>CY29*Refining!$G$3+CZ29*Refining!$G$4+DA29*Refining!$G$5+DB29*Refining!$G$6+DC29*Refining!$G$7+DD29*Refining!$G$8+DE29*Refining!$G$9+DF29*Refining!$G$10+DG29*Refining!$G$11+DH29*Refining!$G$12</f>
        <v>31,877</v>
      </c>
      <c r="DX29" s="249" t="str">
        <f t="shared" si="17"/>
        <v>4,958,654</v>
      </c>
      <c r="DY29" s="250" t="str">
        <f t="shared" si="18"/>
        <v>4.9587</v>
      </c>
      <c r="DZ29" s="248" t="str">
        <f t="shared" si="19"/>
        <v>33,638</v>
      </c>
      <c r="EA29" s="251" t="str">
        <f t="shared" ref="EA29:EB29" si="117">DZ29/60</f>
        <v>560.6</v>
      </c>
      <c r="EB29" s="251" t="str">
        <f t="shared" si="117"/>
        <v>9.3</v>
      </c>
      <c r="EC29" s="543" t="str">
        <f t="shared" si="21"/>
        <v>0.39</v>
      </c>
      <c r="ED29" s="248" t="str">
        <f t="shared" si="22"/>
        <v>5,228,698</v>
      </c>
      <c r="EE29" s="251" t="str">
        <f t="shared" ref="EE29:EF29" si="118">ED29/1000</f>
        <v>5,228.7</v>
      </c>
      <c r="EF29" s="252" t="str">
        <f t="shared" si="118"/>
        <v>5.23</v>
      </c>
      <c r="EG29" s="544" t="str">
        <f t="shared" si="24"/>
        <v>5.2287</v>
      </c>
      <c r="EH29" s="225"/>
    </row>
    <row r="30" hidden="1">
      <c r="A30" s="42"/>
      <c r="B30" s="297" t="s">
        <v>926</v>
      </c>
      <c r="C30" s="262" t="s">
        <v>885</v>
      </c>
      <c r="D30" s="262">
        <v>3.0</v>
      </c>
      <c r="E30" s="262">
        <v>3.0</v>
      </c>
      <c r="F30" s="262">
        <v>5.0</v>
      </c>
      <c r="G30" s="263" t="str">
        <f t="shared" si="5"/>
        <v>5.6</v>
      </c>
      <c r="H30" s="264">
        <v>25.0</v>
      </c>
      <c r="I30" s="264">
        <v>25.0</v>
      </c>
      <c r="J30" s="264" t="str">
        <f>H30/Main!$D$9</f>
        <v>25</v>
      </c>
      <c r="K30" s="264" t="str">
        <f>I30/Main!$D$10</f>
        <v>25</v>
      </c>
      <c r="L30" s="264" t="str">
        <f t="shared" si="6"/>
        <v>1</v>
      </c>
      <c r="M30" s="264">
        <v>1.0</v>
      </c>
      <c r="N30" s="265">
        <v>2.0</v>
      </c>
      <c r="O30" s="265">
        <v>2400000.0</v>
      </c>
      <c r="P30" s="266"/>
      <c r="Q30" s="265"/>
      <c r="R30" s="266"/>
      <c r="S30" s="267"/>
      <c r="T30" s="267"/>
      <c r="U30" s="265">
        <v>408000.0</v>
      </c>
      <c r="V30" s="266"/>
      <c r="W30" s="266"/>
      <c r="X30" s="266"/>
      <c r="Y30" s="266"/>
      <c r="Z30" s="266"/>
      <c r="AA30" s="266"/>
      <c r="AB30" s="266"/>
      <c r="AC30" s="268"/>
      <c r="AD30" s="269">
        <v>20.0</v>
      </c>
      <c r="AE30" s="269">
        <v>0.0</v>
      </c>
      <c r="AF30" s="269">
        <v>0.0</v>
      </c>
      <c r="AG30" s="269">
        <v>4.0</v>
      </c>
      <c r="AH30" s="269">
        <v>30.0</v>
      </c>
      <c r="AI30" s="269">
        <v>0.0</v>
      </c>
      <c r="AJ30" s="270">
        <v>144.0</v>
      </c>
      <c r="AK30" s="269">
        <v>0.0</v>
      </c>
      <c r="AL30" s="269">
        <v>0.0</v>
      </c>
      <c r="AM30" s="269">
        <v>0.0</v>
      </c>
      <c r="AN30" s="269">
        <v>0.0</v>
      </c>
      <c r="AO30" s="269">
        <v>8.0</v>
      </c>
      <c r="AP30" s="269">
        <v>0.0</v>
      </c>
      <c r="AQ30" s="269">
        <v>0.0</v>
      </c>
      <c r="AR30" s="269">
        <v>0.0</v>
      </c>
      <c r="AS30" s="269">
        <v>0.0</v>
      </c>
      <c r="AT30" s="269">
        <v>0.0</v>
      </c>
      <c r="AU30" s="269">
        <v>0.0</v>
      </c>
      <c r="AV30" s="269">
        <v>0.0</v>
      </c>
      <c r="AW30" s="269">
        <v>0.0</v>
      </c>
      <c r="AX30" s="269">
        <v>0.0</v>
      </c>
      <c r="AY30" s="274" t="str">
        <f t="shared" ref="AY30:BS30" si="119">IF(AD30 = 0, "", AD30)</f>
        <v>20</v>
      </c>
      <c r="AZ30" s="262" t="str">
        <f t="shared" si="119"/>
        <v/>
      </c>
      <c r="BA30" s="262" t="str">
        <f t="shared" si="119"/>
        <v/>
      </c>
      <c r="BB30" s="275" t="str">
        <f t="shared" si="119"/>
        <v>4</v>
      </c>
      <c r="BC30" s="275" t="str">
        <f t="shared" si="119"/>
        <v>30</v>
      </c>
      <c r="BD30" s="262" t="str">
        <f t="shared" si="119"/>
        <v/>
      </c>
      <c r="BE30" s="321" t="str">
        <f t="shared" si="119"/>
        <v>144</v>
      </c>
      <c r="BF30" s="262" t="str">
        <f t="shared" si="119"/>
        <v/>
      </c>
      <c r="BG30" s="262" t="str">
        <f t="shared" si="119"/>
        <v/>
      </c>
      <c r="BH30" s="262" t="str">
        <f t="shared" si="119"/>
        <v/>
      </c>
      <c r="BI30" s="262" t="str">
        <f t="shared" si="119"/>
        <v/>
      </c>
      <c r="BJ30" s="275" t="str">
        <f t="shared" si="119"/>
        <v>8</v>
      </c>
      <c r="BK30" s="262" t="str">
        <f t="shared" si="119"/>
        <v/>
      </c>
      <c r="BL30" s="262" t="str">
        <f t="shared" si="119"/>
        <v/>
      </c>
      <c r="BM30" s="262" t="str">
        <f t="shared" si="119"/>
        <v/>
      </c>
      <c r="BN30" s="262" t="str">
        <f t="shared" si="119"/>
        <v/>
      </c>
      <c r="BO30" s="262" t="str">
        <f t="shared" si="119"/>
        <v/>
      </c>
      <c r="BP30" s="262" t="str">
        <f t="shared" si="119"/>
        <v/>
      </c>
      <c r="BQ30" s="262" t="str">
        <f t="shared" si="119"/>
        <v/>
      </c>
      <c r="BR30" s="262" t="str">
        <f t="shared" si="119"/>
        <v/>
      </c>
      <c r="BS30" s="273" t="str">
        <f t="shared" si="119"/>
        <v/>
      </c>
      <c r="BT30" s="274" t="str">
        <f>$AY30*Assembly!Y$4+$AZ30*Assembly!Y$5+$BA30*Assembly!Y$6+$BB30*Assembly!Y$7+$BC30*Assembly!Y$8+$BD30*Assembly!Y$9+$BE30*Assembly!Y$10+$BF30*Assembly!Y$11+$BG30*Assembly!Y$12+$BH30*Assembly!Y$13+$BI30*Assembly!Y$14+$BJ30*Assembly!Y$15+$BK30*Assembly!Y$16+$BL30*Assembly!Y$17+$BM30*Assembly!Y$18+$BN30*Assembly!Y$19+$BO30*Assembly!Y$20+$BP30*Assembly!Y$21+$BQ30*Assembly!Y$22+$BR30*Assembly!Y$23+$BS30*Assembly!Y$24</f>
        <v>4,244</v>
      </c>
      <c r="BU30" s="275" t="str">
        <f t="shared" si="8"/>
        <v>754</v>
      </c>
      <c r="BV30" s="275" t="str">
        <f>$AY30*Assembly!AC$4+$AZ30*Assembly!AC$5+$BA30*Assembly!AC$6+$BB30*Assembly!AC$7+$BC30*Assembly!AC$8+$BD30*Assembly!AC$9+$BE30*Assembly!AC$10+$BF30*Assembly!AC$11+$BG30*Assembly!AC$12+$BH30*Assembly!AC$13+$BI30*Assembly!AC$14+$BJ30*Assembly!AC$15+$BK30*Assembly!AC$16+$BL30*Assembly!AC$17+$BM30*Assembly!AC$18+$BN30*Assembly!AC$19+$BO30*Assembly!AC$20+$BP30*Assembly!AC$21+$BQ30*Assembly!AC$22+$BR30*Assembly!AC$23+$BS30*Assembly!AC$24</f>
        <v>9,140</v>
      </c>
      <c r="BW30" s="276" t="str">
        <f t="shared" si="9"/>
        <v>2.15</v>
      </c>
      <c r="BX30" s="277" t="str">
        <f t="shared" si="10"/>
        <v>1625</v>
      </c>
      <c r="BY30" s="278" t="str">
        <f t="shared" si="11"/>
        <v>12.1</v>
      </c>
      <c r="BZ30" s="304" t="str">
        <f t="shared" si="79"/>
        <v>96 N</v>
      </c>
      <c r="CA30" s="275" t="str">
        <f>$AY30*Assembly!X$4+$AZ30*Assembly!X$5+$BA30*Assembly!X$6+$BB30*Assembly!X$7+$BC30*Assembly!X$8+$BD30*Assembly!X$9+$BE30*Assembly!X$10+$BF30*Assembly!X$11+$BG30*Assembly!X$12+$BH30*Assembly!X$13+$BI30*Assembly!X$14+$BJ30*Assembly!X$15+$BK30*Assembly!X$16+$BL30*Assembly!X$17+$BM30*Assembly!X$18+$BN30*Assembly!X$19+$BO30*Assembly!X$20+$BP30*Assembly!X$21+$BQ30*Assembly!X$22+$BR30*Assembly!X$23+$BS30*Assembly!X$24</f>
        <v>304</v>
      </c>
      <c r="CB30" s="275" t="str">
        <f t="shared" si="12"/>
        <v>47,289</v>
      </c>
      <c r="CC30" s="279" t="str">
        <f t="shared" si="13"/>
        <v>0.0473</v>
      </c>
      <c r="CD30" s="280" t="str">
        <f>$AY30*Assembly!AB$4+$AZ30*Assembly!AB$5+$BA30*Assembly!AB$6+$BB30*Assembly!AB$7+$BC30*Assembly!AB$8+$BD30*Assembly!AB$9+$BE30*Assembly!AB$10+$BF30*Assembly!AB$11+$BG30*Assembly!AB$12+$BH30*Assembly!AB$13+$BI30*Assembly!AB$14+$BJ30*Assembly!AB$15+$BK30*Assembly!AB$16+$BL30*Assembly!AB$17+$BM30*Assembly!AB$18+$BN30*Assembly!AB$19+$BO30*Assembly!AB$20+$BP30*Assembly!AB$21+$BQ30*Assembly!AB$22+$BR30*Assembly!AB$23+$BS30*Assembly!AB$24</f>
        <v>1,544</v>
      </c>
      <c r="CE30" s="265" t="str">
        <f>$AY30*Assembly!M$4+$AZ30*Assembly!M$5+$BA30*Assembly!M$6+$BB30*Assembly!M$7+$BC30*Assembly!M$8+$BD30*Assembly!M$9+$BE30*Assembly!M$10+$BF30*Assembly!M$11+$BG30*Assembly!M$12+$BH30*Assembly!M$13+$BI30*Assembly!M$14+$BJ30*Assembly!M$15+$BK30*Assembly!M$16+$BL30*Assembly!M$17+$BM30*Assembly!M$18+$BN30*Assembly!M$19+$BO30*Assembly!M$20+$BP30*Assembly!M$21+$BQ30*Assembly!M$22+$BR30*Assembly!M$23+$BS30*Assembly!M$24</f>
        <v>3,816</v>
      </c>
      <c r="CF30" s="265" t="str">
        <f>$AY30*Assembly!N$4+$AZ30*Assembly!N$5+$BA30*Assembly!N$6+$BB30*Assembly!N$7+$BC30*Assembly!N$8+$BD30*Assembly!N$9+$BE30*Assembly!N$10+$BF30*Assembly!N$11+$BG30*Assembly!N$12+$BH30*Assembly!N$13+$BI30*Assembly!N$14+$BJ30*Assembly!N$15+$BK30*Assembly!N$16+$BL30*Assembly!N$17+$BM30*Assembly!N$18+$BN30*Assembly!N$19+$BO30*Assembly!N$20+$BP30*Assembly!N$21+$BQ30*Assembly!N$22+$BR30*Assembly!N$23+$BS30*Assembly!N$24</f>
        <v>760</v>
      </c>
      <c r="CG30" s="265" t="str">
        <f>$AY30*Assembly!O$4+$AZ30*Assembly!O$5+$BA30*Assembly!O$6+$BB30*Assembly!O$7+$BC30*Assembly!O$8+$BD30*Assembly!O$9+$BE30*Assembly!O$10+$BF30*Assembly!O$11+$BG30*Assembly!O$12+$BH30*Assembly!O$13+$BI30*Assembly!O$14+$BJ30*Assembly!O$15+$BK30*Assembly!O$16+$BL30*Assembly!O$17+$BM30*Assembly!O$18+$BN30*Assembly!O$19+$BO30*Assembly!O$20+$BP30*Assembly!O$21+$BQ30*Assembly!O$22+$BR30*Assembly!O$23+$BS30*Assembly!O$24</f>
        <v>24</v>
      </c>
      <c r="CH30" s="264" t="str">
        <f>$AY30*Assembly!P$4+$AZ30*Assembly!P$5+$BA30*Assembly!P$6+$BB30*Assembly!P$7+$BC30*Assembly!P$8+$BD30*Assembly!P$9+$BE30*Assembly!P$10+$BF30*Assembly!P$11+$BG30*Assembly!P$12+$BH30*Assembly!P$13+$BI30*Assembly!P$14+$BJ30*Assembly!P$15+$BK30*Assembly!P$16+$BL30*Assembly!P$17+$BM30*Assembly!P$18+$BN30*Assembly!P$19+$BO30*Assembly!P$20+$BP30*Assembly!P$21+$BQ30*Assembly!P$22+$BR30*Assembly!P$23+$BS30*Assembly!P$24</f>
        <v>0</v>
      </c>
      <c r="CI30" s="264" t="str">
        <f>$AY30*Assembly!Q$4+$AZ30*Assembly!Q$5+$BA30*Assembly!Q$6+$BB30*Assembly!Q$7+$BC30*Assembly!Q$8+$BD30*Assembly!Q$9+$BE30*Assembly!Q$10+$BF30*Assembly!Q$11+$BG30*Assembly!Q$12+$BH30*Assembly!Q$13+$BI30*Assembly!Q$14+$BJ30*Assembly!Q$15+$BK30*Assembly!Q$16+$BL30*Assembly!Q$17+$BM30*Assembly!Q$18+$BN30*Assembly!Q$19+$BO30*Assembly!Q$20+$BP30*Assembly!Q$21+$BQ30*Assembly!Q$22+$BR30*Assembly!Q$23+$BS30*Assembly!Q$24</f>
        <v>0</v>
      </c>
      <c r="CJ30" s="265" t="str">
        <f>$AY30*Assembly!R$4+$AZ30*Assembly!R$5+$BA30*Assembly!R$6+$BB30*Assembly!R$7+$BC30*Assembly!R$8+$BD30*Assembly!R$9+$BE30*Assembly!R$10+$BF30*Assembly!R$11+$BG30*Assembly!R$12+$BH30*Assembly!R$13+$BI30*Assembly!R$14+$BJ30*Assembly!R$15+$BK30*Assembly!R$16+$BL30*Assembly!R$17+$BM30*Assembly!R$18+$BN30*Assembly!R$19+$BO30*Assembly!R$20+$BP30*Assembly!R$21+$BQ30*Assembly!R$22+$BR30*Assembly!R$23+$BS30*Assembly!R$24</f>
        <v>0</v>
      </c>
      <c r="CK30" s="264" t="str">
        <f>$AY30*Assembly!S$4+$AZ30*Assembly!S$5+$BA30*Assembly!S$6+$BB30*Assembly!S$7+$BC30*Assembly!S$8+$BD30*Assembly!S$9+$BE30*Assembly!S$10+$BF30*Assembly!S$11+$BG30*Assembly!S$12+$BH30*Assembly!S$13+$BI30*Assembly!S$14+$BJ30*Assembly!S$15+$BK30*Assembly!S$16+$BL30*Assembly!S$17+$BM30*Assembly!S$18+$BN30*Assembly!S$19+$BO30*Assembly!S$20+$BP30*Assembly!S$21+$BQ30*Assembly!S$22+$BR30*Assembly!S$23+$BS30*Assembly!S$24</f>
        <v>0</v>
      </c>
      <c r="CL30" s="264" t="str">
        <f>$AY30*Assembly!T$4+$AZ30*Assembly!T$5+$BA30*Assembly!T$6+$BB30*Assembly!T$7+$BC30*Assembly!T$8+$BD30*Assembly!T$9+$BE30*Assembly!T$10+$BF30*Assembly!T$11+$BG30*Assembly!T$12+$BH30*Assembly!T$13+$BI30*Assembly!T$14+$BJ30*Assembly!T$15+$BK30*Assembly!T$16+$BL30*Assembly!T$17+$BM30*Assembly!T$18+$BN30*Assembly!T$19+$BO30*Assembly!T$20+$BP30*Assembly!T$21+$BQ30*Assembly!T$22+$BR30*Assembly!T$23+$BS30*Assembly!T$24</f>
        <v>0</v>
      </c>
      <c r="CM30" s="264" t="str">
        <f>$AY30*Assembly!U$4+$AZ30*Assembly!U$5+$BA30*Assembly!U$6+$BB30*Assembly!U$7+$BC30*Assembly!U$8+$BD30*Assembly!U$9+$BE30*Assembly!U$10+$BF30*Assembly!U$11+$BG30*Assembly!U$12+$BH30*Assembly!U$13+$BI30*Assembly!U$14+$BJ30*Assembly!U$15+$BK30*Assembly!U$16+$BL30*Assembly!U$17+$BM30*Assembly!U$18+$BN30*Assembly!U$19+$BO30*Assembly!U$20+$BP30*Assembly!U$21+$BQ30*Assembly!U$22+$BR30*Assembly!U$23+$BS30*Assembly!U$24</f>
        <v>0</v>
      </c>
      <c r="CN30" s="265" t="str">
        <f>$AY30*Assembly!V$4+$AZ30*Assembly!V$5+$BA30*Assembly!V$6+$BB30*Assembly!V$7+$BC30*Assembly!V$8+$BD30*Assembly!V$9+$BE30*Assembly!V$10+$BF30*Assembly!V$11+$BG30*Assembly!V$12+$BH30*Assembly!V$13+$BI30*Assembly!V$14+$BJ30*Assembly!V$15+$BK30*Assembly!V$16+$BL30*Assembly!V$17+$BM30*Assembly!V$18+$BN30*Assembly!V$19+$BO30*Assembly!V$20+$BP30*Assembly!V$21+$BQ30*Assembly!V$22+$BR30*Assembly!V$23+$BS30*Assembly!V$24</f>
        <v>0</v>
      </c>
      <c r="CO30" s="265" t="str">
        <f>CE30*Refining!$F$3</f>
        <v>6,814</v>
      </c>
      <c r="CP30" s="265" t="str">
        <f>CF30*Refining!$F$4</f>
        <v>2,375</v>
      </c>
      <c r="CQ30" s="265" t="str">
        <f>CG30*Refining!$F$5</f>
        <v>100</v>
      </c>
      <c r="CR30" s="265" t="str">
        <f>CH30*Refining!$F$6</f>
        <v>0</v>
      </c>
      <c r="CS30" s="265" t="str">
        <f>CI30*Refining!$F$7</f>
        <v>0</v>
      </c>
      <c r="CT30" s="265" t="str">
        <f>CJ30*Refining!$F$8</f>
        <v>0</v>
      </c>
      <c r="CU30" s="265" t="str">
        <f>CK30*Refining!$F$9</f>
        <v>0</v>
      </c>
      <c r="CV30" s="265" t="str">
        <f>CL30*Refining!$F$10</f>
        <v>0</v>
      </c>
      <c r="CW30" s="265" t="str">
        <f>CM30*Refining!$F$11</f>
        <v>0</v>
      </c>
      <c r="CX30" s="265" t="str">
        <f>CN30*Refining!$F$12</f>
        <v>0</v>
      </c>
      <c r="CY30" s="285" t="str">
        <f t="shared" ref="CY30:DR30" si="120">IF(CE30 = 0, "", CE30)</f>
        <v>3,816</v>
      </c>
      <c r="CZ30" s="286" t="str">
        <f t="shared" si="120"/>
        <v>760</v>
      </c>
      <c r="DA30" s="286" t="str">
        <f t="shared" si="120"/>
        <v>24</v>
      </c>
      <c r="DB30" s="282" t="str">
        <f t="shared" si="120"/>
        <v/>
      </c>
      <c r="DC30" s="282" t="str">
        <f t="shared" si="120"/>
        <v/>
      </c>
      <c r="DD30" s="282" t="str">
        <f t="shared" si="120"/>
        <v/>
      </c>
      <c r="DE30" s="282" t="str">
        <f t="shared" si="120"/>
        <v/>
      </c>
      <c r="DF30" s="282" t="str">
        <f t="shared" si="120"/>
        <v/>
      </c>
      <c r="DG30" s="282" t="str">
        <f t="shared" si="120"/>
        <v/>
      </c>
      <c r="DH30" s="283" t="str">
        <f t="shared" si="120"/>
        <v/>
      </c>
      <c r="DI30" s="285" t="str">
        <f t="shared" si="120"/>
        <v>6,814</v>
      </c>
      <c r="DJ30" s="286" t="str">
        <f t="shared" si="120"/>
        <v>2,375</v>
      </c>
      <c r="DK30" s="286" t="str">
        <f t="shared" si="120"/>
        <v>100</v>
      </c>
      <c r="DL30" s="282" t="str">
        <f t="shared" si="120"/>
        <v/>
      </c>
      <c r="DM30" s="282" t="str">
        <f t="shared" si="120"/>
        <v/>
      </c>
      <c r="DN30" s="282" t="str">
        <f t="shared" si="120"/>
        <v/>
      </c>
      <c r="DO30" s="282" t="str">
        <f t="shared" si="120"/>
        <v/>
      </c>
      <c r="DP30" s="282" t="str">
        <f t="shared" si="120"/>
        <v/>
      </c>
      <c r="DQ30" s="282" t="str">
        <f t="shared" si="120"/>
        <v/>
      </c>
      <c r="DR30" s="283" t="str">
        <f t="shared" si="120"/>
        <v/>
      </c>
      <c r="DS30" s="285" t="str">
        <f t="shared" si="15"/>
        <v>4,600</v>
      </c>
      <c r="DT30" s="286" t="str">
        <f t="shared" si="16"/>
        <v>9,289</v>
      </c>
      <c r="DU30" s="275" t="str">
        <f>CY30*'Ores &amp; Ingots'!$C$3+CZ30*'Ores &amp; Ingots'!$C$4+DA30*'Ores &amp; Ingots'!$C$5+DB30*'Ores &amp; Ingots'!$C$6+DC30*'Ores &amp; Ingots'!$C$7+DD30*'Ores &amp; Ingots'!$C$8+DE30*'Ores &amp; Ingots'!$C$9+DF30*'Ores &amp; Ingots'!$C$10+DG30*'Ores &amp; Ingots'!$C$11+DH30*'Ores &amp; Ingots'!$C$12</f>
        <v>572</v>
      </c>
      <c r="DV30" s="275" t="str">
        <f>DI30*'Ores &amp; Ingots'!$B$3+DJ30*'Ores &amp; Ingots'!$B$4+DK30*'Ores &amp; Ingots'!$B$5+DL30*'Ores &amp; Ingots'!$B$6+DM30*'Ores &amp; Ingots'!$B$7+DN30*'Ores &amp; Ingots'!$B$8+DO30*'Ores &amp; Ingots'!$B$9+DP30*'Ores &amp; Ingots'!$B$10+DQ30*'Ores &amp; Ingots'!$B$11+DR30*'Ores &amp; Ingots'!$B$12</f>
        <v>3,437</v>
      </c>
      <c r="DW30" s="286" t="str">
        <f>CY30*Refining!$G$3+CZ30*Refining!$G$4+DA30*Refining!$G$5+DB30*Refining!$G$6+DC30*Refining!$G$7+DD30*Refining!$G$8+DE30*Refining!$G$9+DF30*Refining!$G$10+DG30*Refining!$G$11+DH30*Refining!$G$12</f>
        <v>4,224</v>
      </c>
      <c r="DX30" s="286" t="str">
        <f t="shared" si="17"/>
        <v>657,009</v>
      </c>
      <c r="DY30" s="287" t="str">
        <f t="shared" si="18"/>
        <v>0.6570</v>
      </c>
      <c r="DZ30" s="285" t="str">
        <f t="shared" si="19"/>
        <v>4,553</v>
      </c>
      <c r="EA30" s="288" t="str">
        <f t="shared" ref="EA30:EB30" si="121">DZ30/60</f>
        <v>75.9</v>
      </c>
      <c r="EB30" s="288" t="str">
        <f t="shared" si="121"/>
        <v>1.3</v>
      </c>
      <c r="EC30" s="545" t="str">
        <f t="shared" si="21"/>
        <v>0.05</v>
      </c>
      <c r="ED30" s="285" t="str">
        <f t="shared" si="22"/>
        <v>704,297</v>
      </c>
      <c r="EE30" s="288" t="str">
        <f t="shared" ref="EE30:EF30" si="122">ED30/1000</f>
        <v>704.3</v>
      </c>
      <c r="EF30" s="289" t="str">
        <f t="shared" si="122"/>
        <v>0.70</v>
      </c>
      <c r="EG30" s="546" t="str">
        <f t="shared" si="24"/>
        <v>0.7043</v>
      </c>
      <c r="EH30" s="225"/>
    </row>
    <row r="31">
      <c r="A31" s="305" t="s">
        <v>927</v>
      </c>
      <c r="B31" s="192" t="s">
        <v>928</v>
      </c>
      <c r="C31" s="193" t="s">
        <v>886</v>
      </c>
      <c r="D31" s="193">
        <v>3.0</v>
      </c>
      <c r="E31" s="193">
        <v>3.0</v>
      </c>
      <c r="F31" s="193">
        <v>3.0</v>
      </c>
      <c r="G31" s="194" t="str">
        <f t="shared" si="5"/>
        <v>421.9</v>
      </c>
      <c r="H31" s="195">
        <v>30.0</v>
      </c>
      <c r="I31" s="195">
        <v>30.0</v>
      </c>
      <c r="J31" s="195" t="str">
        <f>H31/Main!$D$9</f>
        <v>30</v>
      </c>
      <c r="K31" s="195" t="str">
        <f>I31/Main!$D$10</f>
        <v>30</v>
      </c>
      <c r="L31" s="195" t="str">
        <f t="shared" si="6"/>
        <v>1</v>
      </c>
      <c r="M31" s="195">
        <v>1.0</v>
      </c>
      <c r="N31" s="198">
        <v>2000.0</v>
      </c>
      <c r="O31" s="198">
        <v>2000.0</v>
      </c>
      <c r="P31" s="197"/>
      <c r="Q31" s="198">
        <v>384.0</v>
      </c>
      <c r="R31" s="198" t="str">
        <f>Q31*Main!$D$6</f>
        <v>384</v>
      </c>
      <c r="S31" s="199"/>
      <c r="T31" s="199"/>
      <c r="U31" s="197"/>
      <c r="V31" s="197"/>
      <c r="W31" s="198">
        <v>800.0</v>
      </c>
      <c r="X31" s="197"/>
      <c r="Y31" s="198">
        <v>600.0</v>
      </c>
      <c r="Z31" s="197"/>
      <c r="AA31" s="197"/>
      <c r="AB31" s="197"/>
      <c r="AC31" s="200" t="s">
        <v>913</v>
      </c>
      <c r="AD31" s="208">
        <v>20.0</v>
      </c>
      <c r="AE31" s="208">
        <v>0.0</v>
      </c>
      <c r="AF31" s="208">
        <v>0.0</v>
      </c>
      <c r="AG31" s="208">
        <v>1.0</v>
      </c>
      <c r="AH31" s="208">
        <v>30.0</v>
      </c>
      <c r="AI31" s="208">
        <v>0.0</v>
      </c>
      <c r="AJ31" s="208">
        <v>8.0</v>
      </c>
      <c r="AK31" s="306">
        <v>10.0</v>
      </c>
      <c r="AL31" s="208">
        <v>0.0</v>
      </c>
      <c r="AM31" s="208">
        <v>0.0</v>
      </c>
      <c r="AN31" s="208">
        <v>0.0</v>
      </c>
      <c r="AO31" s="208">
        <v>15.0</v>
      </c>
      <c r="AP31" s="208">
        <v>0.0</v>
      </c>
      <c r="AQ31" s="208">
        <v>0.0</v>
      </c>
      <c r="AR31" s="208">
        <v>0.0</v>
      </c>
      <c r="AS31" s="208">
        <v>0.0</v>
      </c>
      <c r="AT31" s="208">
        <v>0.0</v>
      </c>
      <c r="AU31" s="208">
        <v>0.0</v>
      </c>
      <c r="AV31" s="208">
        <v>0.0</v>
      </c>
      <c r="AW31" s="208">
        <v>0.0</v>
      </c>
      <c r="AX31" s="208">
        <v>0.0</v>
      </c>
      <c r="AY31" s="549" t="str">
        <f t="shared" ref="AY31:BS31" si="123">IF(AD31 = 0, "", AD31)</f>
        <v>20</v>
      </c>
      <c r="AZ31" s="193" t="str">
        <f t="shared" si="123"/>
        <v/>
      </c>
      <c r="BA31" s="193" t="str">
        <f t="shared" si="123"/>
        <v/>
      </c>
      <c r="BB31" s="208" t="str">
        <f t="shared" si="123"/>
        <v>1</v>
      </c>
      <c r="BC31" s="208" t="str">
        <f t="shared" si="123"/>
        <v>30</v>
      </c>
      <c r="BD31" s="193" t="str">
        <f t="shared" si="123"/>
        <v/>
      </c>
      <c r="BE31" s="208" t="str">
        <f t="shared" si="123"/>
        <v>8</v>
      </c>
      <c r="BF31" s="306" t="str">
        <f t="shared" si="123"/>
        <v>10</v>
      </c>
      <c r="BG31" s="193" t="str">
        <f t="shared" si="123"/>
        <v/>
      </c>
      <c r="BH31" s="193" t="str">
        <f t="shared" si="123"/>
        <v/>
      </c>
      <c r="BI31" s="193" t="str">
        <f t="shared" si="123"/>
        <v/>
      </c>
      <c r="BJ31" s="208" t="str">
        <f t="shared" si="123"/>
        <v>15</v>
      </c>
      <c r="BK31" s="193" t="str">
        <f t="shared" si="123"/>
        <v/>
      </c>
      <c r="BL31" s="193" t="str">
        <f t="shared" si="123"/>
        <v/>
      </c>
      <c r="BM31" s="193" t="str">
        <f t="shared" si="123"/>
        <v/>
      </c>
      <c r="BN31" s="193" t="str">
        <f t="shared" si="123"/>
        <v/>
      </c>
      <c r="BO31" s="193" t="str">
        <f t="shared" si="123"/>
        <v/>
      </c>
      <c r="BP31" s="193" t="str">
        <f t="shared" si="123"/>
        <v/>
      </c>
      <c r="BQ31" s="193" t="str">
        <f t="shared" si="123"/>
        <v/>
      </c>
      <c r="BR31" s="193" t="str">
        <f t="shared" si="123"/>
        <v/>
      </c>
      <c r="BS31" s="206" t="str">
        <f t="shared" si="123"/>
        <v/>
      </c>
      <c r="BT31" s="207" t="str">
        <f>$AY31*Assembly!Y$4+$AZ31*Assembly!Y$5+$BA31*Assembly!Y$6+$BB31*Assembly!Y$7+$BC31*Assembly!Y$8+$BD31*Assembly!Y$9+$BE31*Assembly!Y$10+$BF31*Assembly!Y$11+$BG31*Assembly!Y$12+$BH31*Assembly!Y$13+$BI31*Assembly!Y$14+$BJ31*Assembly!Y$15+$BK31*Assembly!Y$16+$BL31*Assembly!Y$17+$BM31*Assembly!Y$18+$BN31*Assembly!Y$19+$BO31*Assembly!Y$20+$BP31*Assembly!Y$21+$BQ31*Assembly!Y$22+$BR31*Assembly!Y$23+$BS31*Assembly!Y$24</f>
        <v>949</v>
      </c>
      <c r="BU31" s="208" t="str">
        <f t="shared" si="8"/>
        <v>2</v>
      </c>
      <c r="BV31" s="208" t="str">
        <f>$AY31*Assembly!AC$4+$AZ31*Assembly!AC$5+$BA31*Assembly!AC$6+$BB31*Assembly!AC$7+$BC31*Assembly!AC$8+$BD31*Assembly!AC$9+$BE31*Assembly!AC$10+$BF31*Assembly!AC$11+$BG31*Assembly!AC$12+$BH31*Assembly!AC$13+$BI31*Assembly!AC$14+$BJ31*Assembly!AC$15+$BK31*Assembly!AC$16+$BL31*Assembly!AC$17+$BM31*Assembly!AC$18+$BN31*Assembly!AC$19+$BO31*Assembly!AC$20+$BP31*Assembly!AC$21+$BQ31*Assembly!AC$22+$BR31*Assembly!AC$23+$BS31*Assembly!AC$24</f>
        <v>3,740</v>
      </c>
      <c r="BW31" s="209" t="str">
        <f t="shared" si="9"/>
        <v>3.94</v>
      </c>
      <c r="BX31" s="210" t="str">
        <f t="shared" si="10"/>
        <v>9</v>
      </c>
      <c r="BY31" s="211" t="str">
        <f t="shared" si="11"/>
        <v>1662.6</v>
      </c>
      <c r="BZ31" s="308" t="str">
        <f t="shared" ref="BZ31:BZ39" si="128">IF(R31 = "?", "?", R31/BT31)</f>
        <v>0.4 L</v>
      </c>
      <c r="CA31" s="208" t="str">
        <f>$AY31*Assembly!X$4+$AZ31*Assembly!X$5+$BA31*Assembly!X$6+$BB31*Assembly!X$7+$BC31*Assembly!X$8+$BD31*Assembly!X$9+$BE31*Assembly!X$10+$BF31*Assembly!X$11+$BG31*Assembly!X$12+$BH31*Assembly!X$13+$BI31*Assembly!X$14+$BJ31*Assembly!X$15+$BK31*Assembly!X$16+$BL31*Assembly!X$17+$BM31*Assembly!X$18+$BN31*Assembly!X$19+$BO31*Assembly!X$20+$BP31*Assembly!X$21+$BQ31*Assembly!X$22+$BR31*Assembly!X$23+$BS31*Assembly!X$24</f>
        <v>189</v>
      </c>
      <c r="CB31" s="208" t="str">
        <f t="shared" si="12"/>
        <v>29,400</v>
      </c>
      <c r="CC31" s="212" t="str">
        <f t="shared" si="13"/>
        <v>0.0294</v>
      </c>
      <c r="CD31" s="213" t="str">
        <f>$AY31*Assembly!AB$4+$AZ31*Assembly!AB$5+$BA31*Assembly!AB$6+$BB31*Assembly!AB$7+$BC31*Assembly!AB$8+$BD31*Assembly!AB$9+$BE31*Assembly!AB$10+$BF31*Assembly!AB$11+$BG31*Assembly!AB$12+$BH31*Assembly!AB$13+$BI31*Assembly!AB$14+$BJ31*Assembly!AB$15+$BK31*Assembly!AB$16+$BL31*Assembly!AB$17+$BM31*Assembly!AB$18+$BN31*Assembly!AB$19+$BO31*Assembly!AB$20+$BP31*Assembly!AB$21+$BQ31*Assembly!AB$22+$BR31*Assembly!AB$23+$BS31*Assembly!AB$24</f>
        <v>457</v>
      </c>
      <c r="CE31" s="198" t="str">
        <f>$AY31*Assembly!M$4+$AZ31*Assembly!M$5+$BA31*Assembly!M$6+$BB31*Assembly!M$7+$BC31*Assembly!M$8+$BD31*Assembly!M$9+$BE31*Assembly!M$10+$BF31*Assembly!M$11+$BG31*Assembly!M$12+$BH31*Assembly!M$13+$BI31*Assembly!M$14+$BJ31*Assembly!M$15+$BK31*Assembly!M$16+$BL31*Assembly!M$17+$BM31*Assembly!M$18+$BN31*Assembly!M$19+$BO31*Assembly!M$20+$BP31*Assembly!M$21+$BQ31*Assembly!M$22+$BR31*Assembly!M$23+$BS31*Assembly!M$24</f>
        <v>1,095</v>
      </c>
      <c r="CF31" s="198" t="str">
        <f>$AY31*Assembly!N$4+$AZ31*Assembly!N$5+$BA31*Assembly!N$6+$BB31*Assembly!N$7+$BC31*Assembly!N$8+$BD31*Assembly!N$9+$BE31*Assembly!N$10+$BF31*Assembly!N$11+$BG31*Assembly!N$12+$BH31*Assembly!N$13+$BI31*Assembly!N$14+$BJ31*Assembly!N$15+$BK31*Assembly!N$16+$BL31*Assembly!N$17+$BM31*Assembly!N$18+$BN31*Assembly!N$19+$BO31*Assembly!N$20+$BP31*Assembly!N$21+$BQ31*Assembly!N$22+$BR31*Assembly!N$23+$BS31*Assembly!N$24</f>
        <v>115</v>
      </c>
      <c r="CG31" s="198" t="str">
        <f>$AY31*Assembly!O$4+$AZ31*Assembly!O$5+$BA31*Assembly!O$6+$BB31*Assembly!O$7+$BC31*Assembly!O$8+$BD31*Assembly!O$9+$BE31*Assembly!O$10+$BF31*Assembly!O$11+$BG31*Assembly!O$12+$BH31*Assembly!O$13+$BI31*Assembly!O$14+$BJ31*Assembly!O$15+$BK31*Assembly!O$16+$BL31*Assembly!O$17+$BM31*Assembly!O$18+$BN31*Assembly!O$19+$BO31*Assembly!O$20+$BP31*Assembly!O$21+$BQ31*Assembly!O$22+$BR31*Assembly!O$23+$BS31*Assembly!O$24</f>
        <v>45</v>
      </c>
      <c r="CH31" s="195" t="str">
        <f>$AY31*Assembly!P$4+$AZ31*Assembly!P$5+$BA31*Assembly!P$6+$BB31*Assembly!P$7+$BC31*Assembly!P$8+$BD31*Assembly!P$9+$BE31*Assembly!P$10+$BF31*Assembly!P$11+$BG31*Assembly!P$12+$BH31*Assembly!P$13+$BI31*Assembly!P$14+$BJ31*Assembly!P$15+$BK31*Assembly!P$16+$BL31*Assembly!P$17+$BM31*Assembly!P$18+$BN31*Assembly!P$19+$BO31*Assembly!P$20+$BP31*Assembly!P$21+$BQ31*Assembly!P$22+$BR31*Assembly!P$23+$BS31*Assembly!P$24</f>
        <v>0</v>
      </c>
      <c r="CI31" s="195" t="str">
        <f>$AY31*Assembly!Q$4+$AZ31*Assembly!Q$5+$BA31*Assembly!Q$6+$BB31*Assembly!Q$7+$BC31*Assembly!Q$8+$BD31*Assembly!Q$9+$BE31*Assembly!Q$10+$BF31*Assembly!Q$11+$BG31*Assembly!Q$12+$BH31*Assembly!Q$13+$BI31*Assembly!Q$14+$BJ31*Assembly!Q$15+$BK31*Assembly!Q$16+$BL31*Assembly!Q$17+$BM31*Assembly!Q$18+$BN31*Assembly!Q$19+$BO31*Assembly!Q$20+$BP31*Assembly!Q$21+$BQ31*Assembly!Q$22+$BR31*Assembly!Q$23+$BS31*Assembly!Q$24</f>
        <v>2</v>
      </c>
      <c r="CJ31" s="198" t="str">
        <f>$AY31*Assembly!R$4+$AZ31*Assembly!R$5+$BA31*Assembly!R$6+$BB31*Assembly!R$7+$BC31*Assembly!R$8+$BD31*Assembly!R$9+$BE31*Assembly!R$10+$BF31*Assembly!R$11+$BG31*Assembly!R$12+$BH31*Assembly!R$13+$BI31*Assembly!R$14+$BJ31*Assembly!R$15+$BK31*Assembly!R$16+$BL31*Assembly!R$17+$BM31*Assembly!R$18+$BN31*Assembly!R$19+$BO31*Assembly!R$20+$BP31*Assembly!R$21+$BQ31*Assembly!R$22+$BR31*Assembly!R$23+$BS31*Assembly!R$24</f>
        <v>0</v>
      </c>
      <c r="CK31" s="195" t="str">
        <f>$AY31*Assembly!S$4+$AZ31*Assembly!S$5+$BA31*Assembly!S$6+$BB31*Assembly!S$7+$BC31*Assembly!S$8+$BD31*Assembly!S$9+$BE31*Assembly!S$10+$BF31*Assembly!S$11+$BG31*Assembly!S$12+$BH31*Assembly!S$13+$BI31*Assembly!S$14+$BJ31*Assembly!S$15+$BK31*Assembly!S$16+$BL31*Assembly!S$17+$BM31*Assembly!S$18+$BN31*Assembly!S$19+$BO31*Assembly!S$20+$BP31*Assembly!S$21+$BQ31*Assembly!S$22+$BR31*Assembly!S$23+$BS31*Assembly!S$24</f>
        <v>0</v>
      </c>
      <c r="CL31" s="195" t="str">
        <f>$AY31*Assembly!T$4+$AZ31*Assembly!T$5+$BA31*Assembly!T$6+$BB31*Assembly!T$7+$BC31*Assembly!T$8+$BD31*Assembly!T$9+$BE31*Assembly!T$10+$BF31*Assembly!T$11+$BG31*Assembly!T$12+$BH31*Assembly!T$13+$BI31*Assembly!T$14+$BJ31*Assembly!T$15+$BK31*Assembly!T$16+$BL31*Assembly!T$17+$BM31*Assembly!T$18+$BN31*Assembly!T$19+$BO31*Assembly!T$20+$BP31*Assembly!T$21+$BQ31*Assembly!T$22+$BR31*Assembly!T$23+$BS31*Assembly!T$24</f>
        <v>0</v>
      </c>
      <c r="CM31" s="195" t="str">
        <f>$AY31*Assembly!U$4+$AZ31*Assembly!U$5+$BA31*Assembly!U$6+$BB31*Assembly!U$7+$BC31*Assembly!U$8+$BD31*Assembly!U$9+$BE31*Assembly!U$10+$BF31*Assembly!U$11+$BG31*Assembly!U$12+$BH31*Assembly!U$13+$BI31*Assembly!U$14+$BJ31*Assembly!U$15+$BK31*Assembly!U$16+$BL31*Assembly!U$17+$BM31*Assembly!U$18+$BN31*Assembly!U$19+$BO31*Assembly!U$20+$BP31*Assembly!U$21+$BQ31*Assembly!U$22+$BR31*Assembly!U$23+$BS31*Assembly!U$24</f>
        <v>0</v>
      </c>
      <c r="CN31" s="198" t="str">
        <f>$AY31*Assembly!V$4+$AZ31*Assembly!V$5+$BA31*Assembly!V$6+$BB31*Assembly!V$7+$BC31*Assembly!V$8+$BD31*Assembly!V$9+$BE31*Assembly!V$10+$BF31*Assembly!V$11+$BG31*Assembly!V$12+$BH31*Assembly!V$13+$BI31*Assembly!V$14+$BJ31*Assembly!V$15+$BK31*Assembly!V$16+$BL31*Assembly!V$17+$BM31*Assembly!V$18+$BN31*Assembly!V$19+$BO31*Assembly!V$20+$BP31*Assembly!V$21+$BQ31*Assembly!V$22+$BR31*Assembly!V$23+$BS31*Assembly!V$24</f>
        <v>0</v>
      </c>
      <c r="CO31" s="198" t="str">
        <f>CE31*Refining!$F$3</f>
        <v>1,955</v>
      </c>
      <c r="CP31" s="198" t="str">
        <f>CF31*Refining!$F$4</f>
        <v>359</v>
      </c>
      <c r="CQ31" s="198" t="str">
        <f>CG31*Refining!$F$5</f>
        <v>188</v>
      </c>
      <c r="CR31" s="198" t="str">
        <f>CH31*Refining!$F$6</f>
        <v>0</v>
      </c>
      <c r="CS31" s="198" t="str">
        <f>CI31*Refining!$F$7</f>
        <v>4</v>
      </c>
      <c r="CT31" s="198" t="str">
        <f>CJ31*Refining!$F$8</f>
        <v>0</v>
      </c>
      <c r="CU31" s="198" t="str">
        <f>CK31*Refining!$F$9</f>
        <v>0</v>
      </c>
      <c r="CV31" s="198" t="str">
        <f>CL31*Refining!$F$10</f>
        <v>0</v>
      </c>
      <c r="CW31" s="198" t="str">
        <f>CM31*Refining!$F$11</f>
        <v>0</v>
      </c>
      <c r="CX31" s="198" t="str">
        <f>CN31*Refining!$F$12</f>
        <v>0</v>
      </c>
      <c r="CY31" s="218" t="str">
        <f t="shared" ref="CY31:DR31" si="124">IF(CE31 = 0, "", CE31)</f>
        <v>1,095</v>
      </c>
      <c r="CZ31" s="219" t="str">
        <f t="shared" si="124"/>
        <v>115</v>
      </c>
      <c r="DA31" s="219" t="str">
        <f t="shared" si="124"/>
        <v>45</v>
      </c>
      <c r="DB31" s="215" t="str">
        <f t="shared" si="124"/>
        <v/>
      </c>
      <c r="DC31" s="215" t="str">
        <f t="shared" si="124"/>
        <v>2</v>
      </c>
      <c r="DD31" s="215" t="str">
        <f t="shared" si="124"/>
        <v/>
      </c>
      <c r="DE31" s="215" t="str">
        <f t="shared" si="124"/>
        <v/>
      </c>
      <c r="DF31" s="215" t="str">
        <f t="shared" si="124"/>
        <v/>
      </c>
      <c r="DG31" s="215" t="str">
        <f t="shared" si="124"/>
        <v/>
      </c>
      <c r="DH31" s="216" t="str">
        <f t="shared" si="124"/>
        <v/>
      </c>
      <c r="DI31" s="218" t="str">
        <f t="shared" si="124"/>
        <v>1,955</v>
      </c>
      <c r="DJ31" s="219" t="str">
        <f t="shared" si="124"/>
        <v>359</v>
      </c>
      <c r="DK31" s="219" t="str">
        <f t="shared" si="124"/>
        <v>188</v>
      </c>
      <c r="DL31" s="215" t="str">
        <f t="shared" si="124"/>
        <v/>
      </c>
      <c r="DM31" s="219" t="str">
        <f t="shared" si="124"/>
        <v>4</v>
      </c>
      <c r="DN31" s="215" t="str">
        <f t="shared" si="124"/>
        <v/>
      </c>
      <c r="DO31" s="215" t="str">
        <f t="shared" si="124"/>
        <v/>
      </c>
      <c r="DP31" s="215" t="str">
        <f t="shared" si="124"/>
        <v/>
      </c>
      <c r="DQ31" s="215" t="str">
        <f t="shared" si="124"/>
        <v/>
      </c>
      <c r="DR31" s="216" t="str">
        <f t="shared" si="124"/>
        <v/>
      </c>
      <c r="DS31" s="218" t="str">
        <f t="shared" si="15"/>
        <v>1,257</v>
      </c>
      <c r="DT31" s="219" t="str">
        <f t="shared" si="16"/>
        <v>2,506</v>
      </c>
      <c r="DU31" s="208" t="str">
        <f>CY31*'Ores &amp; Ingots'!$C$3+CZ31*'Ores &amp; Ingots'!$C$4+DA31*'Ores &amp; Ingots'!$C$5+DB31*'Ores &amp; Ingots'!$C$6+DC31*'Ores &amp; Ingots'!$C$7+DD31*'Ores &amp; Ingots'!$C$8+DE31*'Ores &amp; Ingots'!$C$9+DF31*'Ores &amp; Ingots'!$C$10+DG31*'Ores &amp; Ingots'!$C$11+DH31*'Ores &amp; Ingots'!$C$12</f>
        <v>158</v>
      </c>
      <c r="DV31" s="208" t="str">
        <f>DI31*'Ores &amp; Ingots'!$B$3+DJ31*'Ores &amp; Ingots'!$B$4+DK31*'Ores &amp; Ingots'!$B$5+DL31*'Ores &amp; Ingots'!$B$6+DM31*'Ores &amp; Ingots'!$B$7+DN31*'Ores &amp; Ingots'!$B$8+DO31*'Ores &amp; Ingots'!$B$9+DP31*'Ores &amp; Ingots'!$B$10+DQ31*'Ores &amp; Ingots'!$B$11+DR31*'Ores &amp; Ingots'!$B$12</f>
        <v>927</v>
      </c>
      <c r="DW31" s="219" t="str">
        <f>CY31*Refining!$G$3+CZ31*Refining!$G$4+DA31*Refining!$G$5+DB31*Refining!$G$6+DC31*Refining!$G$7+DD31*Refining!$G$8+DE31*Refining!$G$9+DF31*Refining!$G$10+DG31*Refining!$G$11+DH31*Refining!$G$12</f>
        <v>1,207</v>
      </c>
      <c r="DX31" s="219" t="str">
        <f t="shared" si="17"/>
        <v>187,703</v>
      </c>
      <c r="DY31" s="220" t="str">
        <f t="shared" si="18"/>
        <v>0.1877</v>
      </c>
      <c r="DZ31" s="218" t="str">
        <f t="shared" si="19"/>
        <v>1,426</v>
      </c>
      <c r="EA31" s="221" t="str">
        <f t="shared" ref="EA31:EB31" si="125">DZ31/60</f>
        <v>23.8</v>
      </c>
      <c r="EB31" s="221" t="str">
        <f t="shared" si="125"/>
        <v>0.4</v>
      </c>
      <c r="EC31" s="541" t="str">
        <f t="shared" si="21"/>
        <v>0.02</v>
      </c>
      <c r="ED31" s="218" t="str">
        <f t="shared" si="22"/>
        <v>217,103</v>
      </c>
      <c r="EE31" s="221" t="str">
        <f t="shared" ref="EE31:EF31" si="126">ED31/1000</f>
        <v>217.1</v>
      </c>
      <c r="EF31" s="222" t="str">
        <f t="shared" si="126"/>
        <v>0.22</v>
      </c>
      <c r="EG31" s="542" t="str">
        <f t="shared" si="24"/>
        <v>0.2171</v>
      </c>
      <c r="EH31" s="225">
        <v>601.0</v>
      </c>
    </row>
    <row r="32" hidden="1">
      <c r="A32" s="33"/>
      <c r="B32" s="226" t="s">
        <v>928</v>
      </c>
      <c r="C32" s="227" t="s">
        <v>885</v>
      </c>
      <c r="D32" s="227">
        <v>5.0</v>
      </c>
      <c r="E32" s="227">
        <v>5.0</v>
      </c>
      <c r="F32" s="227">
        <v>5.0</v>
      </c>
      <c r="G32" s="228" t="str">
        <f t="shared" si="5"/>
        <v>15.6</v>
      </c>
      <c r="H32" s="229">
        <v>20.0</v>
      </c>
      <c r="I32" s="229">
        <v>20.0</v>
      </c>
      <c r="J32" s="229" t="str">
        <f>H32/Main!$D$9</f>
        <v>20</v>
      </c>
      <c r="K32" s="229" t="str">
        <f>I32/Main!$D$10</f>
        <v>20</v>
      </c>
      <c r="L32" s="229" t="str">
        <f t="shared" si="6"/>
        <v>1</v>
      </c>
      <c r="M32" s="229">
        <v>1.0</v>
      </c>
      <c r="N32" s="231" t="s">
        <v>12</v>
      </c>
      <c r="O32" s="231" t="s">
        <v>12</v>
      </c>
      <c r="P32" s="230"/>
      <c r="Q32" s="231">
        <v>84.0</v>
      </c>
      <c r="R32" s="231" t="str">
        <f>Q32*Main!$D$6</f>
        <v>84</v>
      </c>
      <c r="S32" s="232"/>
      <c r="T32" s="232"/>
      <c r="U32" s="230"/>
      <c r="V32" s="230"/>
      <c r="W32" s="231">
        <v>600.0</v>
      </c>
      <c r="X32" s="230"/>
      <c r="Y32" s="231">
        <v>300.0</v>
      </c>
      <c r="Z32" s="230"/>
      <c r="AA32" s="230"/>
      <c r="AB32" s="230"/>
      <c r="AC32" s="233"/>
      <c r="AD32" s="225">
        <v>10.0</v>
      </c>
      <c r="AE32" s="225">
        <v>0.0</v>
      </c>
      <c r="AF32" s="225">
        <v>0.0</v>
      </c>
      <c r="AG32" s="225">
        <v>1.0</v>
      </c>
      <c r="AH32" s="225">
        <v>30.0</v>
      </c>
      <c r="AI32" s="225">
        <v>0.0</v>
      </c>
      <c r="AJ32" s="225">
        <v>4.0</v>
      </c>
      <c r="AK32" s="309">
        <v>10.0</v>
      </c>
      <c r="AL32" s="225">
        <v>0.0</v>
      </c>
      <c r="AM32" s="225">
        <v>0.0</v>
      </c>
      <c r="AN32" s="225">
        <v>0.0</v>
      </c>
      <c r="AO32" s="225">
        <v>5.0</v>
      </c>
      <c r="AP32" s="225">
        <v>0.0</v>
      </c>
      <c r="AQ32" s="225">
        <v>0.0</v>
      </c>
      <c r="AR32" s="225">
        <v>0.0</v>
      </c>
      <c r="AS32" s="225">
        <v>0.0</v>
      </c>
      <c r="AT32" s="225">
        <v>0.0</v>
      </c>
      <c r="AU32" s="225">
        <v>0.0</v>
      </c>
      <c r="AV32" s="225">
        <v>0.0</v>
      </c>
      <c r="AW32" s="225">
        <v>0.0</v>
      </c>
      <c r="AX32" s="225">
        <v>0.0</v>
      </c>
      <c r="AY32" s="550" t="str">
        <f t="shared" ref="AY32:BS32" si="127">IF(AD32 = 0, "", AD32)</f>
        <v>10</v>
      </c>
      <c r="AZ32" s="227" t="str">
        <f t="shared" si="127"/>
        <v/>
      </c>
      <c r="BA32" s="227" t="str">
        <f t="shared" si="127"/>
        <v/>
      </c>
      <c r="BB32" s="225" t="str">
        <f t="shared" si="127"/>
        <v>1</v>
      </c>
      <c r="BC32" s="225" t="str">
        <f t="shared" si="127"/>
        <v>30</v>
      </c>
      <c r="BD32" s="227" t="str">
        <f t="shared" si="127"/>
        <v/>
      </c>
      <c r="BE32" s="225" t="str">
        <f t="shared" si="127"/>
        <v>4</v>
      </c>
      <c r="BF32" s="309" t="str">
        <f t="shared" si="127"/>
        <v>10</v>
      </c>
      <c r="BG32" s="227" t="str">
        <f t="shared" si="127"/>
        <v/>
      </c>
      <c r="BH32" s="227" t="str">
        <f t="shared" si="127"/>
        <v/>
      </c>
      <c r="BI32" s="227" t="str">
        <f t="shared" si="127"/>
        <v/>
      </c>
      <c r="BJ32" s="225" t="str">
        <f t="shared" si="127"/>
        <v>5</v>
      </c>
      <c r="BK32" s="227" t="str">
        <f t="shared" si="127"/>
        <v/>
      </c>
      <c r="BL32" s="227" t="str">
        <f t="shared" si="127"/>
        <v/>
      </c>
      <c r="BM32" s="227" t="str">
        <f t="shared" si="127"/>
        <v/>
      </c>
      <c r="BN32" s="227" t="str">
        <f t="shared" si="127"/>
        <v/>
      </c>
      <c r="BO32" s="227" t="str">
        <f t="shared" si="127"/>
        <v/>
      </c>
      <c r="BP32" s="227" t="str">
        <f t="shared" si="127"/>
        <v/>
      </c>
      <c r="BQ32" s="227" t="str">
        <f t="shared" si="127"/>
        <v/>
      </c>
      <c r="BR32" s="227" t="str">
        <f t="shared" si="127"/>
        <v/>
      </c>
      <c r="BS32" s="238" t="str">
        <f t="shared" si="127"/>
        <v/>
      </c>
      <c r="BT32" s="239" t="str">
        <f>$AY32*Assembly!Y$4+$AZ32*Assembly!Y$5+$BA32*Assembly!Y$6+$BB32*Assembly!Y$7+$BC32*Assembly!Y$8+$BD32*Assembly!Y$9+$BE32*Assembly!Y$10+$BF32*Assembly!Y$11+$BG32*Assembly!Y$12+$BH32*Assembly!Y$13+$BI32*Assembly!Y$14+$BJ32*Assembly!Y$15+$BK32*Assembly!Y$16+$BL32*Assembly!Y$17+$BM32*Assembly!Y$18+$BN32*Assembly!Y$19+$BO32*Assembly!Y$20+$BP32*Assembly!Y$21+$BQ32*Assembly!Y$22+$BR32*Assembly!Y$23+$BS32*Assembly!Y$24</f>
        <v>593</v>
      </c>
      <c r="BU32" s="225" t="str">
        <f t="shared" si="8"/>
        <v>38</v>
      </c>
      <c r="BV32" s="225" t="str">
        <f>$AY32*Assembly!AC$4+$AZ32*Assembly!AC$5+$BA32*Assembly!AC$6+$BB32*Assembly!AC$7+$BC32*Assembly!AC$8+$BD32*Assembly!AC$9+$BE32*Assembly!AC$10+$BF32*Assembly!AC$11+$BG32*Assembly!AC$12+$BH32*Assembly!AC$13+$BI32*Assembly!AC$14+$BJ32*Assembly!AC$15+$BK32*Assembly!AC$16+$BL32*Assembly!AC$17+$BM32*Assembly!AC$18+$BN32*Assembly!AC$19+$BO32*Assembly!AC$20+$BP32*Assembly!AC$21+$BQ32*Assembly!AC$22+$BR32*Assembly!AC$23+$BS32*Assembly!AC$24</f>
        <v>2,280</v>
      </c>
      <c r="BW32" s="240" t="str">
        <f t="shared" si="9"/>
        <v>3.84</v>
      </c>
      <c r="BX32" s="241" t="str">
        <f t="shared" si="10"/>
        <v>146</v>
      </c>
      <c r="BY32" s="242" t="str">
        <f t="shared" si="11"/>
        <v>60.1</v>
      </c>
      <c r="BZ32" s="311" t="str">
        <f t="shared" si="128"/>
        <v>0.1 L</v>
      </c>
      <c r="CA32" s="225" t="str">
        <f>$AY32*Assembly!X$4+$AZ32*Assembly!X$5+$BA32*Assembly!X$6+$BB32*Assembly!X$7+$BC32*Assembly!X$8+$BD32*Assembly!X$9+$BE32*Assembly!X$10+$BF32*Assembly!X$11+$BG32*Assembly!X$12+$BH32*Assembly!X$13+$BI32*Assembly!X$14+$BJ32*Assembly!X$15+$BK32*Assembly!X$16+$BL32*Assembly!X$17+$BM32*Assembly!X$18+$BN32*Assembly!X$19+$BO32*Assembly!X$20+$BP32*Assembly!X$21+$BQ32*Assembly!X$22+$BR32*Assembly!X$23+$BS32*Assembly!X$24</f>
        <v>155</v>
      </c>
      <c r="CB32" s="225" t="str">
        <f t="shared" si="12"/>
        <v>24,111</v>
      </c>
      <c r="CC32" s="223" t="str">
        <f t="shared" si="13"/>
        <v>0.0241</v>
      </c>
      <c r="CD32" s="243" t="str">
        <f>$AY32*Assembly!AB$4+$AZ32*Assembly!AB$5+$BA32*Assembly!AB$6+$BB32*Assembly!AB$7+$BC32*Assembly!AB$8+$BD32*Assembly!AB$9+$BE32*Assembly!AB$10+$BF32*Assembly!AB$11+$BG32*Assembly!AB$12+$BH32*Assembly!AB$13+$BI32*Assembly!AB$14+$BJ32*Assembly!AB$15+$BK32*Assembly!AB$16+$BL32*Assembly!AB$17+$BM32*Assembly!AB$18+$BN32*Assembly!AB$19+$BO32*Assembly!AB$20+$BP32*Assembly!AB$21+$BQ32*Assembly!AB$22+$BR32*Assembly!AB$23+$BS32*Assembly!AB$24</f>
        <v>245</v>
      </c>
      <c r="CE32" s="231" t="str">
        <f>$AY32*Assembly!M$4+$AZ32*Assembly!M$5+$BA32*Assembly!M$6+$BB32*Assembly!M$7+$BC32*Assembly!M$8+$BD32*Assembly!M$9+$BE32*Assembly!M$10+$BF32*Assembly!M$11+$BG32*Assembly!M$12+$BH32*Assembly!M$13+$BI32*Assembly!M$14+$BJ32*Assembly!M$15+$BK32*Assembly!M$16+$BL32*Assembly!M$17+$BM32*Assembly!M$18+$BN32*Assembly!M$19+$BO32*Assembly!M$20+$BP32*Assembly!M$21+$BQ32*Assembly!M$22+$BR32*Assembly!M$23+$BS32*Assembly!M$24</f>
        <v>685</v>
      </c>
      <c r="CF32" s="231" t="str">
        <f>$AY32*Assembly!N$4+$AZ32*Assembly!N$5+$BA32*Assembly!N$6+$BB32*Assembly!N$7+$BC32*Assembly!N$8+$BD32*Assembly!N$9+$BE32*Assembly!N$10+$BF32*Assembly!N$11+$BG32*Assembly!N$12+$BH32*Assembly!N$13+$BI32*Assembly!N$14+$BJ32*Assembly!N$15+$BK32*Assembly!N$16+$BL32*Assembly!N$17+$BM32*Assembly!N$18+$BN32*Assembly!N$19+$BO32*Assembly!N$20+$BP32*Assembly!N$21+$BQ32*Assembly!N$22+$BR32*Assembly!N$23+$BS32*Assembly!N$24</f>
        <v>45</v>
      </c>
      <c r="CG32" s="231" t="str">
        <f>$AY32*Assembly!O$4+$AZ32*Assembly!O$5+$BA32*Assembly!O$6+$BB32*Assembly!O$7+$BC32*Assembly!O$8+$BD32*Assembly!O$9+$BE32*Assembly!O$10+$BF32*Assembly!O$11+$BG32*Assembly!O$12+$BH32*Assembly!O$13+$BI32*Assembly!O$14+$BJ32*Assembly!O$15+$BK32*Assembly!O$16+$BL32*Assembly!O$17+$BM32*Assembly!O$18+$BN32*Assembly!O$19+$BO32*Assembly!O$20+$BP32*Assembly!O$21+$BQ32*Assembly!O$22+$BR32*Assembly!O$23+$BS32*Assembly!O$24</f>
        <v>15</v>
      </c>
      <c r="CH32" s="229" t="str">
        <f>$AY32*Assembly!P$4+$AZ32*Assembly!P$5+$BA32*Assembly!P$6+$BB32*Assembly!P$7+$BC32*Assembly!P$8+$BD32*Assembly!P$9+$BE32*Assembly!P$10+$BF32*Assembly!P$11+$BG32*Assembly!P$12+$BH32*Assembly!P$13+$BI32*Assembly!P$14+$BJ32*Assembly!P$15+$BK32*Assembly!P$16+$BL32*Assembly!P$17+$BM32*Assembly!P$18+$BN32*Assembly!P$19+$BO32*Assembly!P$20+$BP32*Assembly!P$21+$BQ32*Assembly!P$22+$BR32*Assembly!P$23+$BS32*Assembly!P$24</f>
        <v>0</v>
      </c>
      <c r="CI32" s="229" t="str">
        <f>$AY32*Assembly!Q$4+$AZ32*Assembly!Q$5+$BA32*Assembly!Q$6+$BB32*Assembly!Q$7+$BC32*Assembly!Q$8+$BD32*Assembly!Q$9+$BE32*Assembly!Q$10+$BF32*Assembly!Q$11+$BG32*Assembly!Q$12+$BH32*Assembly!Q$13+$BI32*Assembly!Q$14+$BJ32*Assembly!Q$15+$BK32*Assembly!Q$16+$BL32*Assembly!Q$17+$BM32*Assembly!Q$18+$BN32*Assembly!Q$19+$BO32*Assembly!Q$20+$BP32*Assembly!Q$21+$BQ32*Assembly!Q$22+$BR32*Assembly!Q$23+$BS32*Assembly!Q$24</f>
        <v>2</v>
      </c>
      <c r="CJ32" s="231" t="str">
        <f>$AY32*Assembly!R$4+$AZ32*Assembly!R$5+$BA32*Assembly!R$6+$BB32*Assembly!R$7+$BC32*Assembly!R$8+$BD32*Assembly!R$9+$BE32*Assembly!R$10+$BF32*Assembly!R$11+$BG32*Assembly!R$12+$BH32*Assembly!R$13+$BI32*Assembly!R$14+$BJ32*Assembly!R$15+$BK32*Assembly!R$16+$BL32*Assembly!R$17+$BM32*Assembly!R$18+$BN32*Assembly!R$19+$BO32*Assembly!R$20+$BP32*Assembly!R$21+$BQ32*Assembly!R$22+$BR32*Assembly!R$23+$BS32*Assembly!R$24</f>
        <v>0</v>
      </c>
      <c r="CK32" s="229" t="str">
        <f>$AY32*Assembly!S$4+$AZ32*Assembly!S$5+$BA32*Assembly!S$6+$BB32*Assembly!S$7+$BC32*Assembly!S$8+$BD32*Assembly!S$9+$BE32*Assembly!S$10+$BF32*Assembly!S$11+$BG32*Assembly!S$12+$BH32*Assembly!S$13+$BI32*Assembly!S$14+$BJ32*Assembly!S$15+$BK32*Assembly!S$16+$BL32*Assembly!S$17+$BM32*Assembly!S$18+$BN32*Assembly!S$19+$BO32*Assembly!S$20+$BP32*Assembly!S$21+$BQ32*Assembly!S$22+$BR32*Assembly!S$23+$BS32*Assembly!S$24</f>
        <v>0</v>
      </c>
      <c r="CL32" s="229" t="str">
        <f>$AY32*Assembly!T$4+$AZ32*Assembly!T$5+$BA32*Assembly!T$6+$BB32*Assembly!T$7+$BC32*Assembly!T$8+$BD32*Assembly!T$9+$BE32*Assembly!T$10+$BF32*Assembly!T$11+$BG32*Assembly!T$12+$BH32*Assembly!T$13+$BI32*Assembly!T$14+$BJ32*Assembly!T$15+$BK32*Assembly!T$16+$BL32*Assembly!T$17+$BM32*Assembly!T$18+$BN32*Assembly!T$19+$BO32*Assembly!T$20+$BP32*Assembly!T$21+$BQ32*Assembly!T$22+$BR32*Assembly!T$23+$BS32*Assembly!T$24</f>
        <v>0</v>
      </c>
      <c r="CM32" s="229" t="str">
        <f>$AY32*Assembly!U$4+$AZ32*Assembly!U$5+$BA32*Assembly!U$6+$BB32*Assembly!U$7+$BC32*Assembly!U$8+$BD32*Assembly!U$9+$BE32*Assembly!U$10+$BF32*Assembly!U$11+$BG32*Assembly!U$12+$BH32*Assembly!U$13+$BI32*Assembly!U$14+$BJ32*Assembly!U$15+$BK32*Assembly!U$16+$BL32*Assembly!U$17+$BM32*Assembly!U$18+$BN32*Assembly!U$19+$BO32*Assembly!U$20+$BP32*Assembly!U$21+$BQ32*Assembly!U$22+$BR32*Assembly!U$23+$BS32*Assembly!U$24</f>
        <v>0</v>
      </c>
      <c r="CN32" s="231" t="str">
        <f>$AY32*Assembly!V$4+$AZ32*Assembly!V$5+$BA32*Assembly!V$6+$BB32*Assembly!V$7+$BC32*Assembly!V$8+$BD32*Assembly!V$9+$BE32*Assembly!V$10+$BF32*Assembly!V$11+$BG32*Assembly!V$12+$BH32*Assembly!V$13+$BI32*Assembly!V$14+$BJ32*Assembly!V$15+$BK32*Assembly!V$16+$BL32*Assembly!V$17+$BM32*Assembly!V$18+$BN32*Assembly!V$19+$BO32*Assembly!V$20+$BP32*Assembly!V$21+$BQ32*Assembly!V$22+$BR32*Assembly!V$23+$BS32*Assembly!V$24</f>
        <v>0</v>
      </c>
      <c r="CO32" s="231" t="str">
        <f>CE32*Refining!$F$3</f>
        <v>1,223</v>
      </c>
      <c r="CP32" s="231" t="str">
        <f>CF32*Refining!$F$4</f>
        <v>141</v>
      </c>
      <c r="CQ32" s="231" t="str">
        <f>CG32*Refining!$F$5</f>
        <v>63</v>
      </c>
      <c r="CR32" s="231" t="str">
        <f>CH32*Refining!$F$6</f>
        <v>0</v>
      </c>
      <c r="CS32" s="231" t="str">
        <f>CI32*Refining!$F$7</f>
        <v>4</v>
      </c>
      <c r="CT32" s="231" t="str">
        <f>CJ32*Refining!$F$8</f>
        <v>0</v>
      </c>
      <c r="CU32" s="231" t="str">
        <f>CK32*Refining!$F$9</f>
        <v>0</v>
      </c>
      <c r="CV32" s="231" t="str">
        <f>CL32*Refining!$F$10</f>
        <v>0</v>
      </c>
      <c r="CW32" s="231" t="str">
        <f>CM32*Refining!$F$11</f>
        <v>0</v>
      </c>
      <c r="CX32" s="231" t="str">
        <f>CN32*Refining!$F$12</f>
        <v>0</v>
      </c>
      <c r="CY32" s="248" t="str">
        <f t="shared" ref="CY32:DR32" si="129">IF(CE32 = 0, "", CE32)</f>
        <v>685</v>
      </c>
      <c r="CZ32" s="249" t="str">
        <f t="shared" si="129"/>
        <v>45</v>
      </c>
      <c r="DA32" s="249" t="str">
        <f t="shared" si="129"/>
        <v>15</v>
      </c>
      <c r="DB32" s="245" t="str">
        <f t="shared" si="129"/>
        <v/>
      </c>
      <c r="DC32" s="245" t="str">
        <f t="shared" si="129"/>
        <v>2</v>
      </c>
      <c r="DD32" s="245" t="str">
        <f t="shared" si="129"/>
        <v/>
      </c>
      <c r="DE32" s="245" t="str">
        <f t="shared" si="129"/>
        <v/>
      </c>
      <c r="DF32" s="245" t="str">
        <f t="shared" si="129"/>
        <v/>
      </c>
      <c r="DG32" s="245" t="str">
        <f t="shared" si="129"/>
        <v/>
      </c>
      <c r="DH32" s="246" t="str">
        <f t="shared" si="129"/>
        <v/>
      </c>
      <c r="DI32" s="248" t="str">
        <f t="shared" si="129"/>
        <v>1,223</v>
      </c>
      <c r="DJ32" s="249" t="str">
        <f t="shared" si="129"/>
        <v>141</v>
      </c>
      <c r="DK32" s="249" t="str">
        <f t="shared" si="129"/>
        <v>63</v>
      </c>
      <c r="DL32" s="245" t="str">
        <f t="shared" si="129"/>
        <v/>
      </c>
      <c r="DM32" s="249" t="str">
        <f t="shared" si="129"/>
        <v>4</v>
      </c>
      <c r="DN32" s="245" t="str">
        <f t="shared" si="129"/>
        <v/>
      </c>
      <c r="DO32" s="245" t="str">
        <f t="shared" si="129"/>
        <v/>
      </c>
      <c r="DP32" s="245" t="str">
        <f t="shared" si="129"/>
        <v/>
      </c>
      <c r="DQ32" s="245" t="str">
        <f t="shared" si="129"/>
        <v/>
      </c>
      <c r="DR32" s="246" t="str">
        <f t="shared" si="129"/>
        <v/>
      </c>
      <c r="DS32" s="248" t="str">
        <f t="shared" si="15"/>
        <v>747</v>
      </c>
      <c r="DT32" s="249" t="str">
        <f t="shared" si="16"/>
        <v>1,430</v>
      </c>
      <c r="DU32" s="225" t="str">
        <f>CY32*'Ores &amp; Ingots'!$C$3+CZ32*'Ores &amp; Ingots'!$C$4+DA32*'Ores &amp; Ingots'!$C$5+DB32*'Ores &amp; Ingots'!$C$6+DC32*'Ores &amp; Ingots'!$C$7+DD32*'Ores &amp; Ingots'!$C$8+DE32*'Ores &amp; Ingots'!$C$9+DF32*'Ores &amp; Ingots'!$C$10+DG32*'Ores &amp; Ingots'!$C$11+DH32*'Ores &amp; Ingots'!$C$12</f>
        <v>95</v>
      </c>
      <c r="DV32" s="225" t="str">
        <f>DI32*'Ores &amp; Ingots'!$B$3+DJ32*'Ores &amp; Ingots'!$B$4+DK32*'Ores &amp; Ingots'!$B$5+DL32*'Ores &amp; Ingots'!$B$6+DM32*'Ores &amp; Ingots'!$B$7+DN32*'Ores &amp; Ingots'!$B$8+DO32*'Ores &amp; Ingots'!$B$9+DP32*'Ores &amp; Ingots'!$B$10+DQ32*'Ores &amp; Ingots'!$B$11+DR32*'Ores &amp; Ingots'!$B$12</f>
        <v>529</v>
      </c>
      <c r="DW32" s="249" t="str">
        <f>CY32*Refining!$G$3+CZ32*Refining!$G$4+DA32*Refining!$G$5+DB32*Refining!$G$6+DC32*Refining!$G$7+DD32*Refining!$G$8+DE32*Refining!$G$9+DF32*Refining!$G$10+DG32*Refining!$G$11+DH32*Refining!$G$12</f>
        <v>457</v>
      </c>
      <c r="DX32" s="249" t="str">
        <f t="shared" si="17"/>
        <v>71,143</v>
      </c>
      <c r="DY32" s="250" t="str">
        <f t="shared" si="18"/>
        <v>0.0711</v>
      </c>
      <c r="DZ32" s="248" t="str">
        <f t="shared" si="19"/>
        <v>632</v>
      </c>
      <c r="EA32" s="251" t="str">
        <f t="shared" ref="EA32:EB32" si="130">DZ32/60</f>
        <v>10.5</v>
      </c>
      <c r="EB32" s="251" t="str">
        <f t="shared" si="130"/>
        <v>0.2</v>
      </c>
      <c r="EC32" s="543" t="str">
        <f t="shared" si="21"/>
        <v>0.01</v>
      </c>
      <c r="ED32" s="248" t="str">
        <f t="shared" si="22"/>
        <v>95,254</v>
      </c>
      <c r="EE32" s="251" t="str">
        <f t="shared" ref="EE32:EF32" si="131">ED32/1000</f>
        <v>95.3</v>
      </c>
      <c r="EF32" s="252" t="str">
        <f t="shared" si="131"/>
        <v>0.10</v>
      </c>
      <c r="EG32" s="544" t="str">
        <f t="shared" si="24"/>
        <v>0.0953</v>
      </c>
      <c r="EH32" s="225"/>
    </row>
    <row r="33">
      <c r="A33" s="33"/>
      <c r="B33" s="226" t="s">
        <v>929</v>
      </c>
      <c r="C33" s="227" t="s">
        <v>886</v>
      </c>
      <c r="D33" s="227">
        <v>1.0</v>
      </c>
      <c r="E33" s="227">
        <v>1.0</v>
      </c>
      <c r="F33" s="227">
        <v>1.0</v>
      </c>
      <c r="G33" s="253" t="str">
        <f t="shared" si="5"/>
        <v>15.6</v>
      </c>
      <c r="H33" s="254">
        <v>25.0</v>
      </c>
      <c r="I33" s="254">
        <v>25.0</v>
      </c>
      <c r="J33" s="254" t="str">
        <f>H33/Main!$D$9</f>
        <v>25</v>
      </c>
      <c r="K33" s="254" t="str">
        <f>I33/Main!$D$10</f>
        <v>25</v>
      </c>
      <c r="L33" s="254" t="str">
        <f t="shared" si="6"/>
        <v>1</v>
      </c>
      <c r="M33" s="254">
        <v>1.0</v>
      </c>
      <c r="N33" s="256">
        <v>2000.0</v>
      </c>
      <c r="O33" s="256">
        <v>2000.0</v>
      </c>
      <c r="P33" s="255"/>
      <c r="Q33" s="256">
        <v>384.0</v>
      </c>
      <c r="R33" s="256" t="str">
        <f>Q33*Main!$D$6</f>
        <v>384</v>
      </c>
      <c r="S33" s="257"/>
      <c r="T33" s="257"/>
      <c r="U33" s="255"/>
      <c r="V33" s="255"/>
      <c r="W33" s="256">
        <v>800.0</v>
      </c>
      <c r="X33" s="255"/>
      <c r="Y33" s="256">
        <v>600.0</v>
      </c>
      <c r="Z33" s="255"/>
      <c r="AA33" s="255"/>
      <c r="AB33" s="255"/>
      <c r="AC33" s="258" t="s">
        <v>913</v>
      </c>
      <c r="AD33" s="225">
        <v>4.0</v>
      </c>
      <c r="AE33" s="225">
        <v>6.0</v>
      </c>
      <c r="AF33" s="225">
        <v>2.0</v>
      </c>
      <c r="AG33" s="225">
        <v>1.0</v>
      </c>
      <c r="AH33" s="225">
        <v>20.0</v>
      </c>
      <c r="AI33" s="225">
        <v>0.0</v>
      </c>
      <c r="AJ33" s="225">
        <v>2.0</v>
      </c>
      <c r="AK33" s="309">
        <v>5.0</v>
      </c>
      <c r="AL33" s="225">
        <v>0.0</v>
      </c>
      <c r="AM33" s="225">
        <v>0.0</v>
      </c>
      <c r="AN33" s="225">
        <v>0.0</v>
      </c>
      <c r="AO33" s="225">
        <v>0.0</v>
      </c>
      <c r="AP33" s="225">
        <v>0.0</v>
      </c>
      <c r="AQ33" s="225">
        <v>0.0</v>
      </c>
      <c r="AR33" s="225">
        <v>0.0</v>
      </c>
      <c r="AS33" s="225">
        <v>0.0</v>
      </c>
      <c r="AT33" s="225">
        <v>0.0</v>
      </c>
      <c r="AU33" s="225">
        <v>0.0</v>
      </c>
      <c r="AV33" s="225">
        <v>0.0</v>
      </c>
      <c r="AW33" s="225">
        <v>0.0</v>
      </c>
      <c r="AX33" s="225">
        <v>0.0</v>
      </c>
      <c r="AY33" s="550" t="str">
        <f t="shared" ref="AY33:BS33" si="132">IF(AD33 = 0, "", AD33)</f>
        <v>4</v>
      </c>
      <c r="AZ33" s="225" t="str">
        <f t="shared" si="132"/>
        <v>6</v>
      </c>
      <c r="BA33" s="225" t="str">
        <f t="shared" si="132"/>
        <v>2</v>
      </c>
      <c r="BB33" s="225" t="str">
        <f t="shared" si="132"/>
        <v>1</v>
      </c>
      <c r="BC33" s="225" t="str">
        <f t="shared" si="132"/>
        <v>20</v>
      </c>
      <c r="BD33" s="227" t="str">
        <f t="shared" si="132"/>
        <v/>
      </c>
      <c r="BE33" s="225" t="str">
        <f t="shared" si="132"/>
        <v>2</v>
      </c>
      <c r="BF33" s="309" t="str">
        <f t="shared" si="132"/>
        <v>5</v>
      </c>
      <c r="BG33" s="227" t="str">
        <f t="shared" si="132"/>
        <v/>
      </c>
      <c r="BH33" s="227" t="str">
        <f t="shared" si="132"/>
        <v/>
      </c>
      <c r="BI33" s="227" t="str">
        <f t="shared" si="132"/>
        <v/>
      </c>
      <c r="BJ33" s="227" t="str">
        <f t="shared" si="132"/>
        <v/>
      </c>
      <c r="BK33" s="227" t="str">
        <f t="shared" si="132"/>
        <v/>
      </c>
      <c r="BL33" s="227" t="str">
        <f t="shared" si="132"/>
        <v/>
      </c>
      <c r="BM33" s="227" t="str">
        <f t="shared" si="132"/>
        <v/>
      </c>
      <c r="BN33" s="227" t="str">
        <f t="shared" si="132"/>
        <v/>
      </c>
      <c r="BO33" s="227" t="str">
        <f t="shared" si="132"/>
        <v/>
      </c>
      <c r="BP33" s="227" t="str">
        <f t="shared" si="132"/>
        <v/>
      </c>
      <c r="BQ33" s="227" t="str">
        <f t="shared" si="132"/>
        <v/>
      </c>
      <c r="BR33" s="227" t="str">
        <f t="shared" si="132"/>
        <v/>
      </c>
      <c r="BS33" s="238" t="str">
        <f t="shared" si="132"/>
        <v/>
      </c>
      <c r="BT33" s="239" t="str">
        <f>$AY33*Assembly!Y$4+$AZ33*Assembly!Y$5+$BA33*Assembly!Y$6+$BB33*Assembly!Y$7+$BC33*Assembly!Y$8+$BD33*Assembly!Y$9+$BE33*Assembly!Y$10+$BF33*Assembly!Y$11+$BG33*Assembly!Y$12+$BH33*Assembly!Y$13+$BI33*Assembly!Y$14+$BJ33*Assembly!Y$15+$BK33*Assembly!Y$16+$BL33*Assembly!Y$17+$BM33*Assembly!Y$18+$BN33*Assembly!Y$19+$BO33*Assembly!Y$20+$BP33*Assembly!Y$21+$BQ33*Assembly!Y$22+$BR33*Assembly!Y$23+$BS33*Assembly!Y$24</f>
        <v>340</v>
      </c>
      <c r="BU33" s="225" t="str">
        <f t="shared" si="8"/>
        <v>22</v>
      </c>
      <c r="BV33" s="225" t="str">
        <f>$AY33*Assembly!AC$4+$AZ33*Assembly!AC$5+$BA33*Assembly!AC$6+$BB33*Assembly!AC$7+$BC33*Assembly!AC$8+$BD33*Assembly!AC$9+$BE33*Assembly!AC$10+$BF33*Assembly!AC$11+$BG33*Assembly!AC$12+$BH33*Assembly!AC$13+$BI33*Assembly!AC$14+$BJ33*Assembly!AC$15+$BK33*Assembly!AC$16+$BL33*Assembly!AC$17+$BM33*Assembly!AC$18+$BN33*Assembly!AC$19+$BO33*Assembly!AC$20+$BP33*Assembly!AC$21+$BQ33*Assembly!AC$22+$BR33*Assembly!AC$23+$BS33*Assembly!AC$24</f>
        <v>1,265</v>
      </c>
      <c r="BW33" s="240" t="str">
        <f t="shared" si="9"/>
        <v>3.72</v>
      </c>
      <c r="BX33" s="241" t="str">
        <f t="shared" si="10"/>
        <v>81</v>
      </c>
      <c r="BY33" s="242" t="str">
        <f t="shared" si="11"/>
        <v>58.1</v>
      </c>
      <c r="BZ33" s="311" t="str">
        <f t="shared" si="128"/>
        <v>1.1 L</v>
      </c>
      <c r="CA33" s="225" t="str">
        <f>$AY33*Assembly!X$4+$AZ33*Assembly!X$5+$BA33*Assembly!X$6+$BB33*Assembly!X$7+$BC33*Assembly!X$8+$BD33*Assembly!X$9+$BE33*Assembly!X$10+$BF33*Assembly!X$11+$BG33*Assembly!X$12+$BH33*Assembly!X$13+$BI33*Assembly!X$14+$BJ33*Assembly!X$15+$BK33*Assembly!X$16+$BL33*Assembly!X$17+$BM33*Assembly!X$18+$BN33*Assembly!X$19+$BO33*Assembly!X$20+$BP33*Assembly!X$21+$BQ33*Assembly!X$22+$BR33*Assembly!X$23+$BS33*Assembly!X$24</f>
        <v>100</v>
      </c>
      <c r="CB33" s="225" t="str">
        <f t="shared" si="12"/>
        <v>15,556</v>
      </c>
      <c r="CC33" s="223" t="str">
        <f t="shared" si="13"/>
        <v>0.0156</v>
      </c>
      <c r="CD33" s="243" t="str">
        <f>$AY33*Assembly!AB$4+$AZ33*Assembly!AB$5+$BA33*Assembly!AB$6+$BB33*Assembly!AB$7+$BC33*Assembly!AB$8+$BD33*Assembly!AB$9+$BE33*Assembly!AB$10+$BF33*Assembly!AB$11+$BG33*Assembly!AB$12+$BH33*Assembly!AB$13+$BI33*Assembly!AB$14+$BJ33*Assembly!AB$15+$BK33*Assembly!AB$16+$BL33*Assembly!AB$17+$BM33*Assembly!AB$18+$BN33*Assembly!AB$19+$BO33*Assembly!AB$20+$BP33*Assembly!AB$21+$BQ33*Assembly!AB$22+$BR33*Assembly!AB$23+$BS33*Assembly!AB$24</f>
        <v>145</v>
      </c>
      <c r="CE33" s="256" t="str">
        <f>$AY33*Assembly!M$4+$AZ33*Assembly!M$5+$BA33*Assembly!M$6+$BB33*Assembly!M$7+$BC33*Assembly!M$8+$BD33*Assembly!M$9+$BE33*Assembly!M$10+$BF33*Assembly!M$11+$BG33*Assembly!M$12+$BH33*Assembly!M$13+$BI33*Assembly!M$14+$BJ33*Assembly!M$15+$BK33*Assembly!M$16+$BL33*Assembly!M$17+$BM33*Assembly!M$18+$BN33*Assembly!M$19+$BO33*Assembly!M$20+$BP33*Assembly!M$21+$BQ33*Assembly!M$22+$BR33*Assembly!M$23+$BS33*Assembly!M$24</f>
        <v>388</v>
      </c>
      <c r="CF33" s="256" t="str">
        <f>$AY33*Assembly!N$4+$AZ33*Assembly!N$5+$BA33*Assembly!N$6+$BB33*Assembly!N$7+$BC33*Assembly!N$8+$BD33*Assembly!N$9+$BE33*Assembly!N$10+$BF33*Assembly!N$11+$BG33*Assembly!N$12+$BH33*Assembly!N$13+$BI33*Assembly!N$14+$BJ33*Assembly!N$15+$BK33*Assembly!N$16+$BL33*Assembly!N$17+$BM33*Assembly!N$18+$BN33*Assembly!N$19+$BO33*Assembly!N$20+$BP33*Assembly!N$21+$BQ33*Assembly!N$22+$BR33*Assembly!N$23+$BS33*Assembly!N$24</f>
        <v>10</v>
      </c>
      <c r="CG33" s="256" t="str">
        <f>$AY33*Assembly!O$4+$AZ33*Assembly!O$5+$BA33*Assembly!O$6+$BB33*Assembly!O$7+$BC33*Assembly!O$8+$BD33*Assembly!O$9+$BE33*Assembly!O$10+$BF33*Assembly!O$11+$BG33*Assembly!O$12+$BH33*Assembly!O$13+$BI33*Assembly!O$14+$BJ33*Assembly!O$15+$BK33*Assembly!O$16+$BL33*Assembly!O$17+$BM33*Assembly!O$18+$BN33*Assembly!O$19+$BO33*Assembly!O$20+$BP33*Assembly!O$21+$BQ33*Assembly!O$22+$BR33*Assembly!O$23+$BS33*Assembly!O$24</f>
        <v>0</v>
      </c>
      <c r="CH33" s="254" t="str">
        <f>$AY33*Assembly!P$4+$AZ33*Assembly!P$5+$BA33*Assembly!P$6+$BB33*Assembly!P$7+$BC33*Assembly!P$8+$BD33*Assembly!P$9+$BE33*Assembly!P$10+$BF33*Assembly!P$11+$BG33*Assembly!P$12+$BH33*Assembly!P$13+$BI33*Assembly!P$14+$BJ33*Assembly!P$15+$BK33*Assembly!P$16+$BL33*Assembly!P$17+$BM33*Assembly!P$18+$BN33*Assembly!P$19+$BO33*Assembly!P$20+$BP33*Assembly!P$21+$BQ33*Assembly!P$22+$BR33*Assembly!P$23+$BS33*Assembly!P$24</f>
        <v>0</v>
      </c>
      <c r="CI33" s="254" t="str">
        <f>$AY33*Assembly!Q$4+$AZ33*Assembly!Q$5+$BA33*Assembly!Q$6+$BB33*Assembly!Q$7+$BC33*Assembly!Q$8+$BD33*Assembly!Q$9+$BE33*Assembly!Q$10+$BF33*Assembly!Q$11+$BG33*Assembly!Q$12+$BH33*Assembly!Q$13+$BI33*Assembly!Q$14+$BJ33*Assembly!Q$15+$BK33*Assembly!Q$16+$BL33*Assembly!Q$17+$BM33*Assembly!Q$18+$BN33*Assembly!Q$19+$BO33*Assembly!Q$20+$BP33*Assembly!Q$21+$BQ33*Assembly!Q$22+$BR33*Assembly!Q$23+$BS33*Assembly!Q$24</f>
        <v>1</v>
      </c>
      <c r="CJ33" s="256" t="str">
        <f>$AY33*Assembly!R$4+$AZ33*Assembly!R$5+$BA33*Assembly!R$6+$BB33*Assembly!R$7+$BC33*Assembly!R$8+$BD33*Assembly!R$9+$BE33*Assembly!R$10+$BF33*Assembly!R$11+$BG33*Assembly!R$12+$BH33*Assembly!R$13+$BI33*Assembly!R$14+$BJ33*Assembly!R$15+$BK33*Assembly!R$16+$BL33*Assembly!R$17+$BM33*Assembly!R$18+$BN33*Assembly!R$19+$BO33*Assembly!R$20+$BP33*Assembly!R$21+$BQ33*Assembly!R$22+$BR33*Assembly!R$23+$BS33*Assembly!R$24</f>
        <v>0</v>
      </c>
      <c r="CK33" s="254" t="str">
        <f>$AY33*Assembly!S$4+$AZ33*Assembly!S$5+$BA33*Assembly!S$6+$BB33*Assembly!S$7+$BC33*Assembly!S$8+$BD33*Assembly!S$9+$BE33*Assembly!S$10+$BF33*Assembly!S$11+$BG33*Assembly!S$12+$BH33*Assembly!S$13+$BI33*Assembly!S$14+$BJ33*Assembly!S$15+$BK33*Assembly!S$16+$BL33*Assembly!S$17+$BM33*Assembly!S$18+$BN33*Assembly!S$19+$BO33*Assembly!S$20+$BP33*Assembly!S$21+$BQ33*Assembly!S$22+$BR33*Assembly!S$23+$BS33*Assembly!S$24</f>
        <v>0</v>
      </c>
      <c r="CL33" s="254" t="str">
        <f>$AY33*Assembly!T$4+$AZ33*Assembly!T$5+$BA33*Assembly!T$6+$BB33*Assembly!T$7+$BC33*Assembly!T$8+$BD33*Assembly!T$9+$BE33*Assembly!T$10+$BF33*Assembly!T$11+$BG33*Assembly!T$12+$BH33*Assembly!T$13+$BI33*Assembly!T$14+$BJ33*Assembly!T$15+$BK33*Assembly!T$16+$BL33*Assembly!T$17+$BM33*Assembly!T$18+$BN33*Assembly!T$19+$BO33*Assembly!T$20+$BP33*Assembly!T$21+$BQ33*Assembly!T$22+$BR33*Assembly!T$23+$BS33*Assembly!T$24</f>
        <v>0</v>
      </c>
      <c r="CM33" s="254" t="str">
        <f>$AY33*Assembly!U$4+$AZ33*Assembly!U$5+$BA33*Assembly!U$6+$BB33*Assembly!U$7+$BC33*Assembly!U$8+$BD33*Assembly!U$9+$BE33*Assembly!U$10+$BF33*Assembly!U$11+$BG33*Assembly!U$12+$BH33*Assembly!U$13+$BI33*Assembly!U$14+$BJ33*Assembly!U$15+$BK33*Assembly!U$16+$BL33*Assembly!U$17+$BM33*Assembly!U$18+$BN33*Assembly!U$19+$BO33*Assembly!U$20+$BP33*Assembly!U$21+$BQ33*Assembly!U$22+$BR33*Assembly!U$23+$BS33*Assembly!U$24</f>
        <v>0</v>
      </c>
      <c r="CN33" s="256" t="str">
        <f>$AY33*Assembly!V$4+$AZ33*Assembly!V$5+$BA33*Assembly!V$6+$BB33*Assembly!V$7+$BC33*Assembly!V$8+$BD33*Assembly!V$9+$BE33*Assembly!V$10+$BF33*Assembly!V$11+$BG33*Assembly!V$12+$BH33*Assembly!V$13+$BI33*Assembly!V$14+$BJ33*Assembly!V$15+$BK33*Assembly!V$16+$BL33*Assembly!V$17+$BM33*Assembly!V$18+$BN33*Assembly!V$19+$BO33*Assembly!V$20+$BP33*Assembly!V$21+$BQ33*Assembly!V$22+$BR33*Assembly!V$23+$BS33*Assembly!V$24</f>
        <v>0</v>
      </c>
      <c r="CO33" s="256" t="str">
        <f>CE33*Refining!$F$3</f>
        <v>692</v>
      </c>
      <c r="CP33" s="256" t="str">
        <f>CF33*Refining!$F$4</f>
        <v>31</v>
      </c>
      <c r="CQ33" s="256" t="str">
        <f>CG33*Refining!$F$5</f>
        <v>0</v>
      </c>
      <c r="CR33" s="256" t="str">
        <f>CH33*Refining!$F$6</f>
        <v>0</v>
      </c>
      <c r="CS33" s="256" t="str">
        <f>CI33*Refining!$F$7</f>
        <v>2</v>
      </c>
      <c r="CT33" s="256" t="str">
        <f>CJ33*Refining!$F$8</f>
        <v>0</v>
      </c>
      <c r="CU33" s="256" t="str">
        <f>CK33*Refining!$F$9</f>
        <v>0</v>
      </c>
      <c r="CV33" s="256" t="str">
        <f>CL33*Refining!$F$10</f>
        <v>0</v>
      </c>
      <c r="CW33" s="256" t="str">
        <f>CM33*Refining!$F$11</f>
        <v>0</v>
      </c>
      <c r="CX33" s="256" t="str">
        <f>CN33*Refining!$F$12</f>
        <v>0</v>
      </c>
      <c r="CY33" s="248" t="str">
        <f t="shared" ref="CY33:DR33" si="133">IF(CE33 = 0, "", CE33)</f>
        <v>388</v>
      </c>
      <c r="CZ33" s="249" t="str">
        <f t="shared" si="133"/>
        <v>10</v>
      </c>
      <c r="DA33" s="245" t="str">
        <f t="shared" si="133"/>
        <v/>
      </c>
      <c r="DB33" s="245" t="str">
        <f t="shared" si="133"/>
        <v/>
      </c>
      <c r="DC33" s="245" t="str">
        <f t="shared" si="133"/>
        <v>1</v>
      </c>
      <c r="DD33" s="245" t="str">
        <f t="shared" si="133"/>
        <v/>
      </c>
      <c r="DE33" s="245" t="str">
        <f t="shared" si="133"/>
        <v/>
      </c>
      <c r="DF33" s="245" t="str">
        <f t="shared" si="133"/>
        <v/>
      </c>
      <c r="DG33" s="245" t="str">
        <f t="shared" si="133"/>
        <v/>
      </c>
      <c r="DH33" s="246" t="str">
        <f t="shared" si="133"/>
        <v/>
      </c>
      <c r="DI33" s="248" t="str">
        <f t="shared" si="133"/>
        <v>692</v>
      </c>
      <c r="DJ33" s="249" t="str">
        <f t="shared" si="133"/>
        <v>31</v>
      </c>
      <c r="DK33" s="245" t="str">
        <f t="shared" si="133"/>
        <v/>
      </c>
      <c r="DL33" s="245" t="str">
        <f t="shared" si="133"/>
        <v/>
      </c>
      <c r="DM33" s="249" t="str">
        <f t="shared" si="133"/>
        <v>2</v>
      </c>
      <c r="DN33" s="245" t="str">
        <f t="shared" si="133"/>
        <v/>
      </c>
      <c r="DO33" s="245" t="str">
        <f t="shared" si="133"/>
        <v/>
      </c>
      <c r="DP33" s="245" t="str">
        <f t="shared" si="133"/>
        <v/>
      </c>
      <c r="DQ33" s="245" t="str">
        <f t="shared" si="133"/>
        <v/>
      </c>
      <c r="DR33" s="246" t="str">
        <f t="shared" si="133"/>
        <v/>
      </c>
      <c r="DS33" s="248" t="str">
        <f t="shared" si="15"/>
        <v>399</v>
      </c>
      <c r="DT33" s="249" t="str">
        <f t="shared" si="16"/>
        <v>725</v>
      </c>
      <c r="DU33" s="225" t="str">
        <f>CY33*'Ores &amp; Ingots'!$C$3+CZ33*'Ores &amp; Ingots'!$C$4+DA33*'Ores &amp; Ingots'!$C$5+DB33*'Ores &amp; Ingots'!$C$6+DC33*'Ores &amp; Ingots'!$C$7+DD33*'Ores &amp; Ingots'!$C$8+DE33*'Ores &amp; Ingots'!$C$9+DF33*'Ores &amp; Ingots'!$C$10+DG33*'Ores &amp; Ingots'!$C$11+DH33*'Ores &amp; Ingots'!$C$12</f>
        <v>51</v>
      </c>
      <c r="DV33" s="225" t="str">
        <f>DI33*'Ores &amp; Ingots'!$B$3+DJ33*'Ores &amp; Ingots'!$B$4+DK33*'Ores &amp; Ingots'!$B$5+DL33*'Ores &amp; Ingots'!$B$6+DM33*'Ores &amp; Ingots'!$B$7+DN33*'Ores &amp; Ingots'!$B$8+DO33*'Ores &amp; Ingots'!$B$9+DP33*'Ores &amp; Ingots'!$B$10+DQ33*'Ores &amp; Ingots'!$B$11+DR33*'Ores &amp; Ingots'!$B$12</f>
        <v>268</v>
      </c>
      <c r="DW33" s="249" t="str">
        <f>CY33*Refining!$G$3+CZ33*Refining!$G$4+DA33*Refining!$G$5+DB33*Refining!$G$6+DC33*Refining!$G$7+DD33*Refining!$G$8+DE33*Refining!$G$9+DF33*Refining!$G$10+DG33*Refining!$G$11+DH33*Refining!$G$12</f>
        <v>76</v>
      </c>
      <c r="DX33" s="249" t="str">
        <f t="shared" si="17"/>
        <v>11,747</v>
      </c>
      <c r="DY33" s="250" t="str">
        <f t="shared" si="18"/>
        <v>0.0117</v>
      </c>
      <c r="DZ33" s="248" t="str">
        <f t="shared" si="19"/>
        <v>201</v>
      </c>
      <c r="EA33" s="251" t="str">
        <f t="shared" ref="EA33:EB33" si="134">DZ33/60</f>
        <v>3.3</v>
      </c>
      <c r="EB33" s="251" t="str">
        <f t="shared" si="134"/>
        <v>0.1</v>
      </c>
      <c r="EC33" s="543" t="str">
        <f t="shared" si="21"/>
        <v>0.00</v>
      </c>
      <c r="ED33" s="248" t="str">
        <f t="shared" si="22"/>
        <v>27,302</v>
      </c>
      <c r="EE33" s="251" t="str">
        <f t="shared" ref="EE33:EF33" si="135">ED33/1000</f>
        <v>27.3</v>
      </c>
      <c r="EF33" s="252" t="str">
        <f t="shared" si="135"/>
        <v>0.03</v>
      </c>
      <c r="EG33" s="544" t="str">
        <f t="shared" si="24"/>
        <v>0.0273</v>
      </c>
      <c r="EH33" s="225">
        <v>586.0</v>
      </c>
    </row>
    <row r="34">
      <c r="A34" s="33"/>
      <c r="B34" s="226" t="s">
        <v>930</v>
      </c>
      <c r="C34" s="227" t="s">
        <v>886</v>
      </c>
      <c r="D34" s="227">
        <v>3.0</v>
      </c>
      <c r="E34" s="227">
        <v>3.0</v>
      </c>
      <c r="F34" s="227">
        <v>3.0</v>
      </c>
      <c r="G34" s="253" t="str">
        <f t="shared" si="5"/>
        <v>421.9</v>
      </c>
      <c r="H34" s="254">
        <v>40.0</v>
      </c>
      <c r="I34" s="254">
        <v>40.0</v>
      </c>
      <c r="J34" s="254" t="str">
        <f>H34/Main!$D$9</f>
        <v>40</v>
      </c>
      <c r="K34" s="254" t="str">
        <f>I34/Main!$D$10</f>
        <v>40</v>
      </c>
      <c r="L34" s="254" t="str">
        <f t="shared" si="6"/>
        <v>1</v>
      </c>
      <c r="M34" s="254">
        <v>1.0</v>
      </c>
      <c r="N34" s="256">
        <v>2000.0</v>
      </c>
      <c r="O34" s="256">
        <v>2000.0</v>
      </c>
      <c r="P34" s="255"/>
      <c r="Q34" s="256">
        <v>384.0</v>
      </c>
      <c r="R34" s="256" t="str">
        <f>Q34*Main!$D$6</f>
        <v>384</v>
      </c>
      <c r="S34" s="257"/>
      <c r="T34" s="257"/>
      <c r="U34" s="255"/>
      <c r="V34" s="255"/>
      <c r="W34" s="256">
        <v>800.0</v>
      </c>
      <c r="X34" s="255"/>
      <c r="Y34" s="256">
        <v>67.0</v>
      </c>
      <c r="Z34" s="255"/>
      <c r="AA34" s="255"/>
      <c r="AB34" s="255"/>
      <c r="AC34" s="258" t="s">
        <v>913</v>
      </c>
      <c r="AD34" s="225">
        <v>20.0</v>
      </c>
      <c r="AE34" s="225">
        <v>0.0</v>
      </c>
      <c r="AF34" s="225">
        <v>6.0</v>
      </c>
      <c r="AG34" s="225">
        <v>0.0</v>
      </c>
      <c r="AH34" s="225">
        <v>40.0</v>
      </c>
      <c r="AI34" s="225">
        <v>0.0</v>
      </c>
      <c r="AJ34" s="225">
        <v>16.0</v>
      </c>
      <c r="AK34" s="309">
        <v>12.0</v>
      </c>
      <c r="AL34" s="225">
        <v>0.0</v>
      </c>
      <c r="AM34" s="225">
        <v>0.0</v>
      </c>
      <c r="AN34" s="225">
        <v>0.0</v>
      </c>
      <c r="AO34" s="225">
        <v>5.0</v>
      </c>
      <c r="AP34" s="225">
        <v>0.0</v>
      </c>
      <c r="AQ34" s="225">
        <v>0.0</v>
      </c>
      <c r="AR34" s="225">
        <v>0.0</v>
      </c>
      <c r="AS34" s="225">
        <v>0.0</v>
      </c>
      <c r="AT34" s="225">
        <v>0.0</v>
      </c>
      <c r="AU34" s="225">
        <v>0.0</v>
      </c>
      <c r="AV34" s="225">
        <v>0.0</v>
      </c>
      <c r="AW34" s="225">
        <v>0.0</v>
      </c>
      <c r="AX34" s="225">
        <v>0.0</v>
      </c>
      <c r="AY34" s="239" t="str">
        <f t="shared" ref="AY34:BS34" si="136">IF(AD34 = 0, "", AD34)</f>
        <v>20</v>
      </c>
      <c r="AZ34" s="227" t="str">
        <f t="shared" si="136"/>
        <v/>
      </c>
      <c r="BA34" s="225" t="str">
        <f t="shared" si="136"/>
        <v>6</v>
      </c>
      <c r="BB34" s="227" t="str">
        <f t="shared" si="136"/>
        <v/>
      </c>
      <c r="BC34" s="225" t="str">
        <f t="shared" si="136"/>
        <v>40</v>
      </c>
      <c r="BD34" s="227" t="str">
        <f t="shared" si="136"/>
        <v/>
      </c>
      <c r="BE34" s="225" t="str">
        <f t="shared" si="136"/>
        <v>16</v>
      </c>
      <c r="BF34" s="309" t="str">
        <f t="shared" si="136"/>
        <v>12</v>
      </c>
      <c r="BG34" s="227" t="str">
        <f t="shared" si="136"/>
        <v/>
      </c>
      <c r="BH34" s="227" t="str">
        <f t="shared" si="136"/>
        <v/>
      </c>
      <c r="BI34" s="227" t="str">
        <f t="shared" si="136"/>
        <v/>
      </c>
      <c r="BJ34" s="225" t="str">
        <f t="shared" si="136"/>
        <v>5</v>
      </c>
      <c r="BK34" s="227" t="str">
        <f t="shared" si="136"/>
        <v/>
      </c>
      <c r="BL34" s="227" t="str">
        <f t="shared" si="136"/>
        <v/>
      </c>
      <c r="BM34" s="227" t="str">
        <f t="shared" si="136"/>
        <v/>
      </c>
      <c r="BN34" s="227" t="str">
        <f t="shared" si="136"/>
        <v/>
      </c>
      <c r="BO34" s="227" t="str">
        <f t="shared" si="136"/>
        <v/>
      </c>
      <c r="BP34" s="227" t="str">
        <f t="shared" si="136"/>
        <v/>
      </c>
      <c r="BQ34" s="227" t="str">
        <f t="shared" si="136"/>
        <v/>
      </c>
      <c r="BR34" s="227" t="str">
        <f t="shared" si="136"/>
        <v/>
      </c>
      <c r="BS34" s="238" t="str">
        <f t="shared" si="136"/>
        <v/>
      </c>
      <c r="BT34" s="239" t="str">
        <f>$AY34*Assembly!Y$4+$AZ34*Assembly!Y$5+$BA34*Assembly!Y$6+$BB34*Assembly!Y$7+$BC34*Assembly!Y$8+$BD34*Assembly!Y$9+$BE34*Assembly!Y$10+$BF34*Assembly!Y$11+$BG34*Assembly!Y$12+$BH34*Assembly!Y$13+$BI34*Assembly!Y$14+$BJ34*Assembly!Y$15+$BK34*Assembly!Y$16+$BL34*Assembly!Y$17+$BM34*Assembly!Y$18+$BN34*Assembly!Y$19+$BO34*Assembly!Y$20+$BP34*Assembly!Y$21+$BQ34*Assembly!Y$22+$BR34*Assembly!Y$23+$BS34*Assembly!Y$24</f>
        <v>1,160</v>
      </c>
      <c r="BU34" s="225" t="str">
        <f t="shared" si="8"/>
        <v>3</v>
      </c>
      <c r="BV34" s="225" t="str">
        <f>$AY34*Assembly!AC$4+$AZ34*Assembly!AC$5+$BA34*Assembly!AC$6+$BB34*Assembly!AC$7+$BC34*Assembly!AC$8+$BD34*Assembly!AC$9+$BE34*Assembly!AC$10+$BF34*Assembly!AC$11+$BG34*Assembly!AC$12+$BH34*Assembly!AC$13+$BI34*Assembly!AC$14+$BJ34*Assembly!AC$15+$BK34*Assembly!AC$16+$BL34*Assembly!AC$17+$BM34*Assembly!AC$18+$BN34*Assembly!AC$19+$BO34*Assembly!AC$20+$BP34*Assembly!AC$21+$BQ34*Assembly!AC$22+$BR34*Assembly!AC$23+$BS34*Assembly!AC$24</f>
        <v>4,092</v>
      </c>
      <c r="BW34" s="240" t="str">
        <f t="shared" si="9"/>
        <v>3.53</v>
      </c>
      <c r="BX34" s="241" t="str">
        <f t="shared" si="10"/>
        <v>10</v>
      </c>
      <c r="BY34" s="242" t="str">
        <f t="shared" si="11"/>
        <v>1487.7</v>
      </c>
      <c r="BZ34" s="311" t="str">
        <f t="shared" si="128"/>
        <v>0.3 L</v>
      </c>
      <c r="CA34" s="225" t="str">
        <f>$AY34*Assembly!X$4+$AZ34*Assembly!X$5+$BA34*Assembly!X$6+$BB34*Assembly!X$7+$BC34*Assembly!X$8+$BD34*Assembly!X$9+$BE34*Assembly!X$10+$BF34*Assembly!X$11+$BG34*Assembly!X$12+$BH34*Assembly!X$13+$BI34*Assembly!X$14+$BJ34*Assembly!X$15+$BK34*Assembly!X$16+$BL34*Assembly!X$17+$BM34*Assembly!X$18+$BN34*Assembly!X$19+$BO34*Assembly!X$20+$BP34*Assembly!X$21+$BQ34*Assembly!X$22+$BR34*Assembly!X$23+$BS34*Assembly!X$24</f>
        <v>224</v>
      </c>
      <c r="CB34" s="225" t="str">
        <f t="shared" si="12"/>
        <v>34,844</v>
      </c>
      <c r="CC34" s="223" t="str">
        <f t="shared" si="13"/>
        <v>0.0348</v>
      </c>
      <c r="CD34" s="243" t="str">
        <f>$AY34*Assembly!AB$4+$AZ34*Assembly!AB$5+$BA34*Assembly!AB$6+$BB34*Assembly!AB$7+$BC34*Assembly!AB$8+$BD34*Assembly!AB$9+$BE34*Assembly!AB$10+$BF34*Assembly!AB$11+$BG34*Assembly!AB$12+$BH34*Assembly!AB$13+$BI34*Assembly!AB$14+$BJ34*Assembly!AB$15+$BK34*Assembly!AB$16+$BL34*Assembly!AB$17+$BM34*Assembly!AB$18+$BN34*Assembly!AB$19+$BO34*Assembly!AB$20+$BP34*Assembly!AB$21+$BQ34*Assembly!AB$22+$BR34*Assembly!AB$23+$BS34*Assembly!AB$24</f>
        <v>367</v>
      </c>
      <c r="CE34" s="256" t="str">
        <f>$AY34*Assembly!M$4+$AZ34*Assembly!M$5+$BA34*Assembly!M$6+$BB34*Assembly!M$7+$BC34*Assembly!M$8+$BD34*Assembly!M$9+$BE34*Assembly!M$10+$BF34*Assembly!M$11+$BG34*Assembly!M$12+$BH34*Assembly!M$13+$BI34*Assembly!M$14+$BJ34*Assembly!M$15+$BK34*Assembly!M$16+$BL34*Assembly!M$17+$BM34*Assembly!M$18+$BN34*Assembly!M$19+$BO34*Assembly!M$20+$BP34*Assembly!M$21+$BQ34*Assembly!M$22+$BR34*Assembly!M$23+$BS34*Assembly!M$24</f>
        <v>1,236</v>
      </c>
      <c r="CF34" s="256" t="str">
        <f>$AY34*Assembly!N$4+$AZ34*Assembly!N$5+$BA34*Assembly!N$6+$BB34*Assembly!N$7+$BC34*Assembly!N$8+$BD34*Assembly!N$9+$BE34*Assembly!N$10+$BF34*Assembly!N$11+$BG34*Assembly!N$12+$BH34*Assembly!N$13+$BI34*Assembly!N$14+$BJ34*Assembly!N$15+$BK34*Assembly!N$16+$BL34*Assembly!N$17+$BM34*Assembly!N$18+$BN34*Assembly!N$19+$BO34*Assembly!N$20+$BP34*Assembly!N$21+$BQ34*Assembly!N$22+$BR34*Assembly!N$23+$BS34*Assembly!N$24</f>
        <v>105</v>
      </c>
      <c r="CG34" s="256" t="str">
        <f>$AY34*Assembly!O$4+$AZ34*Assembly!O$5+$BA34*Assembly!O$6+$BB34*Assembly!O$7+$BC34*Assembly!O$8+$BD34*Assembly!O$9+$BE34*Assembly!O$10+$BF34*Assembly!O$11+$BG34*Assembly!O$12+$BH34*Assembly!O$13+$BI34*Assembly!O$14+$BJ34*Assembly!O$15+$BK34*Assembly!O$16+$BL34*Assembly!O$17+$BM34*Assembly!O$18+$BN34*Assembly!O$19+$BO34*Assembly!O$20+$BP34*Assembly!O$21+$BQ34*Assembly!O$22+$BR34*Assembly!O$23+$BS34*Assembly!O$24</f>
        <v>15</v>
      </c>
      <c r="CH34" s="254" t="str">
        <f>$AY34*Assembly!P$4+$AZ34*Assembly!P$5+$BA34*Assembly!P$6+$BB34*Assembly!P$7+$BC34*Assembly!P$8+$BD34*Assembly!P$9+$BE34*Assembly!P$10+$BF34*Assembly!P$11+$BG34*Assembly!P$12+$BH34*Assembly!P$13+$BI34*Assembly!P$14+$BJ34*Assembly!P$15+$BK34*Assembly!P$16+$BL34*Assembly!P$17+$BM34*Assembly!P$18+$BN34*Assembly!P$19+$BO34*Assembly!P$20+$BP34*Assembly!P$21+$BQ34*Assembly!P$22+$BR34*Assembly!P$23+$BS34*Assembly!P$24</f>
        <v>0</v>
      </c>
      <c r="CI34" s="254" t="str">
        <f>$AY34*Assembly!Q$4+$AZ34*Assembly!Q$5+$BA34*Assembly!Q$6+$BB34*Assembly!Q$7+$BC34*Assembly!Q$8+$BD34*Assembly!Q$9+$BE34*Assembly!Q$10+$BF34*Assembly!Q$11+$BG34*Assembly!Q$12+$BH34*Assembly!Q$13+$BI34*Assembly!Q$14+$BJ34*Assembly!Q$15+$BK34*Assembly!Q$16+$BL34*Assembly!Q$17+$BM34*Assembly!Q$18+$BN34*Assembly!Q$19+$BO34*Assembly!Q$20+$BP34*Assembly!Q$21+$BQ34*Assembly!Q$22+$BR34*Assembly!Q$23+$BS34*Assembly!Q$24</f>
        <v>2.4</v>
      </c>
      <c r="CJ34" s="256" t="str">
        <f>$AY34*Assembly!R$4+$AZ34*Assembly!R$5+$BA34*Assembly!R$6+$BB34*Assembly!R$7+$BC34*Assembly!R$8+$BD34*Assembly!R$9+$BE34*Assembly!R$10+$BF34*Assembly!R$11+$BG34*Assembly!R$12+$BH34*Assembly!R$13+$BI34*Assembly!R$14+$BJ34*Assembly!R$15+$BK34*Assembly!R$16+$BL34*Assembly!R$17+$BM34*Assembly!R$18+$BN34*Assembly!R$19+$BO34*Assembly!R$20+$BP34*Assembly!R$21+$BQ34*Assembly!R$22+$BR34*Assembly!R$23+$BS34*Assembly!R$24</f>
        <v>0</v>
      </c>
      <c r="CK34" s="254" t="str">
        <f>$AY34*Assembly!S$4+$AZ34*Assembly!S$5+$BA34*Assembly!S$6+$BB34*Assembly!S$7+$BC34*Assembly!S$8+$BD34*Assembly!S$9+$BE34*Assembly!S$10+$BF34*Assembly!S$11+$BG34*Assembly!S$12+$BH34*Assembly!S$13+$BI34*Assembly!S$14+$BJ34*Assembly!S$15+$BK34*Assembly!S$16+$BL34*Assembly!S$17+$BM34*Assembly!S$18+$BN34*Assembly!S$19+$BO34*Assembly!S$20+$BP34*Assembly!S$21+$BQ34*Assembly!S$22+$BR34*Assembly!S$23+$BS34*Assembly!S$24</f>
        <v>0</v>
      </c>
      <c r="CL34" s="254" t="str">
        <f>$AY34*Assembly!T$4+$AZ34*Assembly!T$5+$BA34*Assembly!T$6+$BB34*Assembly!T$7+$BC34*Assembly!T$8+$BD34*Assembly!T$9+$BE34*Assembly!T$10+$BF34*Assembly!T$11+$BG34*Assembly!T$12+$BH34*Assembly!T$13+$BI34*Assembly!T$14+$BJ34*Assembly!T$15+$BK34*Assembly!T$16+$BL34*Assembly!T$17+$BM34*Assembly!T$18+$BN34*Assembly!T$19+$BO34*Assembly!T$20+$BP34*Assembly!T$21+$BQ34*Assembly!T$22+$BR34*Assembly!T$23+$BS34*Assembly!T$24</f>
        <v>0</v>
      </c>
      <c r="CM34" s="254" t="str">
        <f>$AY34*Assembly!U$4+$AZ34*Assembly!U$5+$BA34*Assembly!U$6+$BB34*Assembly!U$7+$BC34*Assembly!U$8+$BD34*Assembly!U$9+$BE34*Assembly!U$10+$BF34*Assembly!U$11+$BG34*Assembly!U$12+$BH34*Assembly!U$13+$BI34*Assembly!U$14+$BJ34*Assembly!U$15+$BK34*Assembly!U$16+$BL34*Assembly!U$17+$BM34*Assembly!U$18+$BN34*Assembly!U$19+$BO34*Assembly!U$20+$BP34*Assembly!U$21+$BQ34*Assembly!U$22+$BR34*Assembly!U$23+$BS34*Assembly!U$24</f>
        <v>0</v>
      </c>
      <c r="CN34" s="256" t="str">
        <f>$AY34*Assembly!V$4+$AZ34*Assembly!V$5+$BA34*Assembly!V$6+$BB34*Assembly!V$7+$BC34*Assembly!V$8+$BD34*Assembly!V$9+$BE34*Assembly!V$10+$BF34*Assembly!V$11+$BG34*Assembly!V$12+$BH34*Assembly!V$13+$BI34*Assembly!V$14+$BJ34*Assembly!V$15+$BK34*Assembly!V$16+$BL34*Assembly!V$17+$BM34*Assembly!V$18+$BN34*Assembly!V$19+$BO34*Assembly!V$20+$BP34*Assembly!V$21+$BQ34*Assembly!V$22+$BR34*Assembly!V$23+$BS34*Assembly!V$24</f>
        <v>0</v>
      </c>
      <c r="CO34" s="256" t="str">
        <f>CE34*Refining!$F$3</f>
        <v>2,207</v>
      </c>
      <c r="CP34" s="256" t="str">
        <f>CF34*Refining!$F$4</f>
        <v>328</v>
      </c>
      <c r="CQ34" s="256" t="str">
        <f>CG34*Refining!$F$5</f>
        <v>63</v>
      </c>
      <c r="CR34" s="256" t="str">
        <f>CH34*Refining!$F$6</f>
        <v>0</v>
      </c>
      <c r="CS34" s="256" t="str">
        <f>CI34*Refining!$F$7</f>
        <v>4</v>
      </c>
      <c r="CT34" s="256" t="str">
        <f>CJ34*Refining!$F$8</f>
        <v>0</v>
      </c>
      <c r="CU34" s="256" t="str">
        <f>CK34*Refining!$F$9</f>
        <v>0</v>
      </c>
      <c r="CV34" s="256" t="str">
        <f>CL34*Refining!$F$10</f>
        <v>0</v>
      </c>
      <c r="CW34" s="256" t="str">
        <f>CM34*Refining!$F$11</f>
        <v>0</v>
      </c>
      <c r="CX34" s="256" t="str">
        <f>CN34*Refining!$F$12</f>
        <v>0</v>
      </c>
      <c r="CY34" s="248" t="str">
        <f t="shared" ref="CY34:DR34" si="137">IF(CE34 = 0, "", CE34)</f>
        <v>1,236</v>
      </c>
      <c r="CZ34" s="249" t="str">
        <f t="shared" si="137"/>
        <v>105</v>
      </c>
      <c r="DA34" s="249" t="str">
        <f t="shared" si="137"/>
        <v>15</v>
      </c>
      <c r="DB34" s="245" t="str">
        <f t="shared" si="137"/>
        <v/>
      </c>
      <c r="DC34" s="245" t="str">
        <f t="shared" si="137"/>
        <v>2.4</v>
      </c>
      <c r="DD34" s="245" t="str">
        <f t="shared" si="137"/>
        <v/>
      </c>
      <c r="DE34" s="245" t="str">
        <f t="shared" si="137"/>
        <v/>
      </c>
      <c r="DF34" s="245" t="str">
        <f t="shared" si="137"/>
        <v/>
      </c>
      <c r="DG34" s="245" t="str">
        <f t="shared" si="137"/>
        <v/>
      </c>
      <c r="DH34" s="246" t="str">
        <f t="shared" si="137"/>
        <v/>
      </c>
      <c r="DI34" s="248" t="str">
        <f t="shared" si="137"/>
        <v>2,207</v>
      </c>
      <c r="DJ34" s="249" t="str">
        <f t="shared" si="137"/>
        <v>328</v>
      </c>
      <c r="DK34" s="249" t="str">
        <f t="shared" si="137"/>
        <v>63</v>
      </c>
      <c r="DL34" s="245" t="str">
        <f t="shared" si="137"/>
        <v/>
      </c>
      <c r="DM34" s="249" t="str">
        <f t="shared" si="137"/>
        <v>4</v>
      </c>
      <c r="DN34" s="245" t="str">
        <f t="shared" si="137"/>
        <v/>
      </c>
      <c r="DO34" s="245" t="str">
        <f t="shared" si="137"/>
        <v/>
      </c>
      <c r="DP34" s="245" t="str">
        <f t="shared" si="137"/>
        <v/>
      </c>
      <c r="DQ34" s="245" t="str">
        <f t="shared" si="137"/>
        <v/>
      </c>
      <c r="DR34" s="246" t="str">
        <f t="shared" si="137"/>
        <v/>
      </c>
      <c r="DS34" s="248" t="str">
        <f t="shared" si="15"/>
        <v>1,358</v>
      </c>
      <c r="DT34" s="249" t="str">
        <f t="shared" si="16"/>
        <v>2,602</v>
      </c>
      <c r="DU34" s="225" t="str">
        <f>CY34*'Ores &amp; Ingots'!$C$3+CZ34*'Ores &amp; Ingots'!$C$4+DA34*'Ores &amp; Ingots'!$C$5+DB34*'Ores &amp; Ingots'!$C$6+DC34*'Ores &amp; Ingots'!$C$7+DD34*'Ores &amp; Ingots'!$C$8+DE34*'Ores &amp; Ingots'!$C$9+DF34*'Ores &amp; Ingots'!$C$10+DG34*'Ores &amp; Ingots'!$C$11+DH34*'Ores &amp; Ingots'!$C$12</f>
        <v>171</v>
      </c>
      <c r="DV34" s="225" t="str">
        <f>DI34*'Ores &amp; Ingots'!$B$3+DJ34*'Ores &amp; Ingots'!$B$4+DK34*'Ores &amp; Ingots'!$B$5+DL34*'Ores &amp; Ingots'!$B$6+DM34*'Ores &amp; Ingots'!$B$7+DN34*'Ores &amp; Ingots'!$B$8+DO34*'Ores &amp; Ingots'!$B$9+DP34*'Ores &amp; Ingots'!$B$10+DQ34*'Ores &amp; Ingots'!$B$11+DR34*'Ores &amp; Ingots'!$B$12</f>
        <v>963</v>
      </c>
      <c r="DW34" s="249" t="str">
        <f>CY34*Refining!$G$3+CZ34*Refining!$G$4+DA34*Refining!$G$5+DB34*Refining!$G$6+DC34*Refining!$G$7+DD34*Refining!$G$8+DE34*Refining!$G$9+DF34*Refining!$G$10+DG34*Refining!$G$11+DH34*Refining!$G$12</f>
        <v>784</v>
      </c>
      <c r="DX34" s="249" t="str">
        <f t="shared" si="17"/>
        <v>121,953</v>
      </c>
      <c r="DY34" s="250" t="str">
        <f t="shared" si="18"/>
        <v>0.1220</v>
      </c>
      <c r="DZ34" s="248" t="str">
        <f t="shared" si="19"/>
        <v>1,048</v>
      </c>
      <c r="EA34" s="251" t="str">
        <f t="shared" ref="EA34:EB34" si="138">DZ34/60</f>
        <v>17.5</v>
      </c>
      <c r="EB34" s="251" t="str">
        <f t="shared" si="138"/>
        <v>0.3</v>
      </c>
      <c r="EC34" s="543" t="str">
        <f t="shared" si="21"/>
        <v>0.01</v>
      </c>
      <c r="ED34" s="248" t="str">
        <f t="shared" si="22"/>
        <v>156,797</v>
      </c>
      <c r="EE34" s="251" t="str">
        <f t="shared" ref="EE34:EF34" si="139">ED34/1000</f>
        <v>156.8</v>
      </c>
      <c r="EF34" s="252" t="str">
        <f t="shared" si="139"/>
        <v>0.16</v>
      </c>
      <c r="EG34" s="544" t="str">
        <f t="shared" si="24"/>
        <v>0.1568</v>
      </c>
      <c r="EH34" s="225">
        <v>601.0</v>
      </c>
    </row>
    <row r="35" hidden="1">
      <c r="A35" s="33"/>
      <c r="B35" s="226" t="s">
        <v>930</v>
      </c>
      <c r="C35" s="227" t="s">
        <v>885</v>
      </c>
      <c r="D35" s="227">
        <v>5.0</v>
      </c>
      <c r="E35" s="227">
        <v>5.0</v>
      </c>
      <c r="F35" s="227">
        <v>5.0</v>
      </c>
      <c r="G35" s="253" t="str">
        <f t="shared" si="5"/>
        <v>15.6</v>
      </c>
      <c r="H35" s="254">
        <v>25.0</v>
      </c>
      <c r="I35" s="254">
        <v>25.0</v>
      </c>
      <c r="J35" s="254" t="str">
        <f>H35/Main!$D$9</f>
        <v>25</v>
      </c>
      <c r="K35" s="254" t="str">
        <f>I35/Main!$D$10</f>
        <v>25</v>
      </c>
      <c r="L35" s="254" t="str">
        <f t="shared" si="6"/>
        <v>1</v>
      </c>
      <c r="M35" s="254">
        <v>1.0</v>
      </c>
      <c r="N35" s="256" t="s">
        <v>12</v>
      </c>
      <c r="O35" s="256" t="s">
        <v>12</v>
      </c>
      <c r="P35" s="255"/>
      <c r="Q35" s="256">
        <v>120.0</v>
      </c>
      <c r="R35" s="256" t="str">
        <f>Q35*Main!$D$6</f>
        <v>120</v>
      </c>
      <c r="S35" s="257"/>
      <c r="T35" s="257"/>
      <c r="U35" s="255"/>
      <c r="V35" s="255"/>
      <c r="W35" s="256">
        <v>600.0</v>
      </c>
      <c r="X35" s="255"/>
      <c r="Y35" s="256">
        <v>20.0</v>
      </c>
      <c r="Z35" s="255"/>
      <c r="AA35" s="255"/>
      <c r="AB35" s="255"/>
      <c r="AC35" s="258"/>
      <c r="AD35" s="225">
        <v>10.0</v>
      </c>
      <c r="AE35" s="225">
        <v>0.0</v>
      </c>
      <c r="AF35" s="225">
        <v>0.0</v>
      </c>
      <c r="AG35" s="225">
        <v>2.0</v>
      </c>
      <c r="AH35" s="225">
        <v>40.0</v>
      </c>
      <c r="AI35" s="225">
        <v>0.0</v>
      </c>
      <c r="AJ35" s="225">
        <v>8.0</v>
      </c>
      <c r="AK35" s="309">
        <v>12.0</v>
      </c>
      <c r="AL35" s="225">
        <v>0.0</v>
      </c>
      <c r="AM35" s="225">
        <v>0.0</v>
      </c>
      <c r="AN35" s="225">
        <v>0.0</v>
      </c>
      <c r="AO35" s="225">
        <v>2.0</v>
      </c>
      <c r="AP35" s="225">
        <v>0.0</v>
      </c>
      <c r="AQ35" s="225">
        <v>0.0</v>
      </c>
      <c r="AR35" s="225">
        <v>0.0</v>
      </c>
      <c r="AS35" s="225">
        <v>0.0</v>
      </c>
      <c r="AT35" s="225">
        <v>0.0</v>
      </c>
      <c r="AU35" s="225">
        <v>0.0</v>
      </c>
      <c r="AV35" s="225">
        <v>0.0</v>
      </c>
      <c r="AW35" s="225">
        <v>0.0</v>
      </c>
      <c r="AX35" s="225">
        <v>0.0</v>
      </c>
      <c r="AY35" s="239" t="str">
        <f t="shared" ref="AY35:BS35" si="140">IF(AD35 = 0, "", AD35)</f>
        <v>10</v>
      </c>
      <c r="AZ35" s="227" t="str">
        <f t="shared" si="140"/>
        <v/>
      </c>
      <c r="BA35" s="227" t="str">
        <f t="shared" si="140"/>
        <v/>
      </c>
      <c r="BB35" s="225" t="str">
        <f t="shared" si="140"/>
        <v>2</v>
      </c>
      <c r="BC35" s="225" t="str">
        <f t="shared" si="140"/>
        <v>40</v>
      </c>
      <c r="BD35" s="227" t="str">
        <f t="shared" si="140"/>
        <v/>
      </c>
      <c r="BE35" s="225" t="str">
        <f t="shared" si="140"/>
        <v>8</v>
      </c>
      <c r="BF35" s="309" t="str">
        <f t="shared" si="140"/>
        <v>12</v>
      </c>
      <c r="BG35" s="227" t="str">
        <f t="shared" si="140"/>
        <v/>
      </c>
      <c r="BH35" s="227" t="str">
        <f t="shared" si="140"/>
        <v/>
      </c>
      <c r="BI35" s="227" t="str">
        <f t="shared" si="140"/>
        <v/>
      </c>
      <c r="BJ35" s="225" t="str">
        <f t="shared" si="140"/>
        <v>2</v>
      </c>
      <c r="BK35" s="227" t="str">
        <f t="shared" si="140"/>
        <v/>
      </c>
      <c r="BL35" s="227" t="str">
        <f t="shared" si="140"/>
        <v/>
      </c>
      <c r="BM35" s="227" t="str">
        <f t="shared" si="140"/>
        <v/>
      </c>
      <c r="BN35" s="227" t="str">
        <f t="shared" si="140"/>
        <v/>
      </c>
      <c r="BO35" s="227" t="str">
        <f t="shared" si="140"/>
        <v/>
      </c>
      <c r="BP35" s="227" t="str">
        <f t="shared" si="140"/>
        <v/>
      </c>
      <c r="BQ35" s="227" t="str">
        <f t="shared" si="140"/>
        <v/>
      </c>
      <c r="BR35" s="227" t="str">
        <f t="shared" si="140"/>
        <v/>
      </c>
      <c r="BS35" s="238" t="str">
        <f t="shared" si="140"/>
        <v/>
      </c>
      <c r="BT35" s="239" t="str">
        <f>$AY35*Assembly!Y$4+$AZ35*Assembly!Y$5+$BA35*Assembly!Y$6+$BB35*Assembly!Y$7+$BC35*Assembly!Y$8+$BD35*Assembly!Y$9+$BE35*Assembly!Y$10+$BF35*Assembly!Y$11+$BG35*Assembly!Y$12+$BH35*Assembly!Y$13+$BI35*Assembly!Y$14+$BJ35*Assembly!Y$15+$BK35*Assembly!Y$16+$BL35*Assembly!Y$17+$BM35*Assembly!Y$18+$BN35*Assembly!Y$19+$BO35*Assembly!Y$20+$BP35*Assembly!Y$21+$BQ35*Assembly!Y$22+$BR35*Assembly!Y$23+$BS35*Assembly!Y$24</f>
        <v>776</v>
      </c>
      <c r="BU35" s="225" t="str">
        <f t="shared" si="8"/>
        <v>50</v>
      </c>
      <c r="BV35" s="225" t="str">
        <f>$AY35*Assembly!AC$4+$AZ35*Assembly!AC$5+$BA35*Assembly!AC$6+$BB35*Assembly!AC$7+$BC35*Assembly!AC$8+$BD35*Assembly!AC$9+$BE35*Assembly!AC$10+$BF35*Assembly!AC$11+$BG35*Assembly!AC$12+$BH35*Assembly!AC$13+$BI35*Assembly!AC$14+$BJ35*Assembly!AC$15+$BK35*Assembly!AC$16+$BL35*Assembly!AC$17+$BM35*Assembly!AC$18+$BN35*Assembly!AC$19+$BO35*Assembly!AC$20+$BP35*Assembly!AC$21+$BQ35*Assembly!AC$22+$BR35*Assembly!AC$23+$BS35*Assembly!AC$24</f>
        <v>2,712</v>
      </c>
      <c r="BW35" s="240" t="str">
        <f t="shared" si="9"/>
        <v>3.49</v>
      </c>
      <c r="BX35" s="241" t="str">
        <f t="shared" si="10"/>
        <v>174</v>
      </c>
      <c r="BY35" s="242" t="str">
        <f t="shared" si="11"/>
        <v>54.6</v>
      </c>
      <c r="BZ35" s="311" t="str">
        <f t="shared" si="128"/>
        <v>0.2 L</v>
      </c>
      <c r="CA35" s="225" t="str">
        <f>$AY35*Assembly!X$4+$AZ35*Assembly!X$5+$BA35*Assembly!X$6+$BB35*Assembly!X$7+$BC35*Assembly!X$8+$BD35*Assembly!X$9+$BE35*Assembly!X$10+$BF35*Assembly!X$11+$BG35*Assembly!X$12+$BH35*Assembly!X$13+$BI35*Assembly!X$14+$BJ35*Assembly!X$15+$BK35*Assembly!X$16+$BL35*Assembly!X$17+$BM35*Assembly!X$18+$BN35*Assembly!X$19+$BO35*Assembly!X$20+$BP35*Assembly!X$21+$BQ35*Assembly!X$22+$BR35*Assembly!X$23+$BS35*Assembly!X$24</f>
        <v>196</v>
      </c>
      <c r="CB35" s="225" t="str">
        <f t="shared" si="12"/>
        <v>30,489</v>
      </c>
      <c r="CC35" s="223" t="str">
        <f t="shared" si="13"/>
        <v>0.0305</v>
      </c>
      <c r="CD35" s="243" t="str">
        <f>$AY35*Assembly!AB$4+$AZ35*Assembly!AB$5+$BA35*Assembly!AB$6+$BB35*Assembly!AB$7+$BC35*Assembly!AB$8+$BD35*Assembly!AB$9+$BE35*Assembly!AB$10+$BF35*Assembly!AB$11+$BG35*Assembly!AB$12+$BH35*Assembly!AB$13+$BI35*Assembly!AB$14+$BJ35*Assembly!AB$15+$BK35*Assembly!AB$16+$BL35*Assembly!AB$17+$BM35*Assembly!AB$18+$BN35*Assembly!AB$19+$BO35*Assembly!AB$20+$BP35*Assembly!AB$21+$BQ35*Assembly!AB$22+$BR35*Assembly!AB$23+$BS35*Assembly!AB$24</f>
        <v>292</v>
      </c>
      <c r="CE35" s="256" t="str">
        <f>$AY35*Assembly!M$4+$AZ35*Assembly!M$5+$BA35*Assembly!M$6+$BB35*Assembly!M$7+$BC35*Assembly!M$8+$BD35*Assembly!M$9+$BE35*Assembly!M$10+$BF35*Assembly!M$11+$BG35*Assembly!M$12+$BH35*Assembly!M$13+$BI35*Assembly!M$14+$BJ35*Assembly!M$15+$BK35*Assembly!M$16+$BL35*Assembly!M$17+$BM35*Assembly!M$18+$BN35*Assembly!M$19+$BO35*Assembly!M$20+$BP35*Assembly!M$21+$BQ35*Assembly!M$22+$BR35*Assembly!M$23+$BS35*Assembly!M$24</f>
        <v>860</v>
      </c>
      <c r="CF35" s="256" t="str">
        <f>$AY35*Assembly!N$4+$AZ35*Assembly!N$5+$BA35*Assembly!N$6+$BB35*Assembly!N$7+$BC35*Assembly!N$8+$BD35*Assembly!N$9+$BE35*Assembly!N$10+$BF35*Assembly!N$11+$BG35*Assembly!N$12+$BH35*Assembly!N$13+$BI35*Assembly!N$14+$BJ35*Assembly!N$15+$BK35*Assembly!N$16+$BL35*Assembly!N$17+$BM35*Assembly!N$18+$BN35*Assembly!N$19+$BO35*Assembly!N$20+$BP35*Assembly!N$21+$BQ35*Assembly!N$22+$BR35*Assembly!N$23+$BS35*Assembly!N$24</f>
        <v>50</v>
      </c>
      <c r="CG35" s="256" t="str">
        <f>$AY35*Assembly!O$4+$AZ35*Assembly!O$5+$BA35*Assembly!O$6+$BB35*Assembly!O$7+$BC35*Assembly!O$8+$BD35*Assembly!O$9+$BE35*Assembly!O$10+$BF35*Assembly!O$11+$BG35*Assembly!O$12+$BH35*Assembly!O$13+$BI35*Assembly!O$14+$BJ35*Assembly!O$15+$BK35*Assembly!O$16+$BL35*Assembly!O$17+$BM35*Assembly!O$18+$BN35*Assembly!O$19+$BO35*Assembly!O$20+$BP35*Assembly!O$21+$BQ35*Assembly!O$22+$BR35*Assembly!O$23+$BS35*Assembly!O$24</f>
        <v>6</v>
      </c>
      <c r="CH35" s="254" t="str">
        <f>$AY35*Assembly!P$4+$AZ35*Assembly!P$5+$BA35*Assembly!P$6+$BB35*Assembly!P$7+$BC35*Assembly!P$8+$BD35*Assembly!P$9+$BE35*Assembly!P$10+$BF35*Assembly!P$11+$BG35*Assembly!P$12+$BH35*Assembly!P$13+$BI35*Assembly!P$14+$BJ35*Assembly!P$15+$BK35*Assembly!P$16+$BL35*Assembly!P$17+$BM35*Assembly!P$18+$BN35*Assembly!P$19+$BO35*Assembly!P$20+$BP35*Assembly!P$21+$BQ35*Assembly!P$22+$BR35*Assembly!P$23+$BS35*Assembly!P$24</f>
        <v>0</v>
      </c>
      <c r="CI35" s="254" t="str">
        <f>$AY35*Assembly!Q$4+$AZ35*Assembly!Q$5+$BA35*Assembly!Q$6+$BB35*Assembly!Q$7+$BC35*Assembly!Q$8+$BD35*Assembly!Q$9+$BE35*Assembly!Q$10+$BF35*Assembly!Q$11+$BG35*Assembly!Q$12+$BH35*Assembly!Q$13+$BI35*Assembly!Q$14+$BJ35*Assembly!Q$15+$BK35*Assembly!Q$16+$BL35*Assembly!Q$17+$BM35*Assembly!Q$18+$BN35*Assembly!Q$19+$BO35*Assembly!Q$20+$BP35*Assembly!Q$21+$BQ35*Assembly!Q$22+$BR35*Assembly!Q$23+$BS35*Assembly!Q$24</f>
        <v>2.4</v>
      </c>
      <c r="CJ35" s="256" t="str">
        <f>$AY35*Assembly!R$4+$AZ35*Assembly!R$5+$BA35*Assembly!R$6+$BB35*Assembly!R$7+$BC35*Assembly!R$8+$BD35*Assembly!R$9+$BE35*Assembly!R$10+$BF35*Assembly!R$11+$BG35*Assembly!R$12+$BH35*Assembly!R$13+$BI35*Assembly!R$14+$BJ35*Assembly!R$15+$BK35*Assembly!R$16+$BL35*Assembly!R$17+$BM35*Assembly!R$18+$BN35*Assembly!R$19+$BO35*Assembly!R$20+$BP35*Assembly!R$21+$BQ35*Assembly!R$22+$BR35*Assembly!R$23+$BS35*Assembly!R$24</f>
        <v>0</v>
      </c>
      <c r="CK35" s="254" t="str">
        <f>$AY35*Assembly!S$4+$AZ35*Assembly!S$5+$BA35*Assembly!S$6+$BB35*Assembly!S$7+$BC35*Assembly!S$8+$BD35*Assembly!S$9+$BE35*Assembly!S$10+$BF35*Assembly!S$11+$BG35*Assembly!S$12+$BH35*Assembly!S$13+$BI35*Assembly!S$14+$BJ35*Assembly!S$15+$BK35*Assembly!S$16+$BL35*Assembly!S$17+$BM35*Assembly!S$18+$BN35*Assembly!S$19+$BO35*Assembly!S$20+$BP35*Assembly!S$21+$BQ35*Assembly!S$22+$BR35*Assembly!S$23+$BS35*Assembly!S$24</f>
        <v>0</v>
      </c>
      <c r="CL35" s="254" t="str">
        <f>$AY35*Assembly!T$4+$AZ35*Assembly!T$5+$BA35*Assembly!T$6+$BB35*Assembly!T$7+$BC35*Assembly!T$8+$BD35*Assembly!T$9+$BE35*Assembly!T$10+$BF35*Assembly!T$11+$BG35*Assembly!T$12+$BH35*Assembly!T$13+$BI35*Assembly!T$14+$BJ35*Assembly!T$15+$BK35*Assembly!T$16+$BL35*Assembly!T$17+$BM35*Assembly!T$18+$BN35*Assembly!T$19+$BO35*Assembly!T$20+$BP35*Assembly!T$21+$BQ35*Assembly!T$22+$BR35*Assembly!T$23+$BS35*Assembly!T$24</f>
        <v>0</v>
      </c>
      <c r="CM35" s="254" t="str">
        <f>$AY35*Assembly!U$4+$AZ35*Assembly!U$5+$BA35*Assembly!U$6+$BB35*Assembly!U$7+$BC35*Assembly!U$8+$BD35*Assembly!U$9+$BE35*Assembly!U$10+$BF35*Assembly!U$11+$BG35*Assembly!U$12+$BH35*Assembly!U$13+$BI35*Assembly!U$14+$BJ35*Assembly!U$15+$BK35*Assembly!U$16+$BL35*Assembly!U$17+$BM35*Assembly!U$18+$BN35*Assembly!U$19+$BO35*Assembly!U$20+$BP35*Assembly!U$21+$BQ35*Assembly!U$22+$BR35*Assembly!U$23+$BS35*Assembly!U$24</f>
        <v>0</v>
      </c>
      <c r="CN35" s="256" t="str">
        <f>$AY35*Assembly!V$4+$AZ35*Assembly!V$5+$BA35*Assembly!V$6+$BB35*Assembly!V$7+$BC35*Assembly!V$8+$BD35*Assembly!V$9+$BE35*Assembly!V$10+$BF35*Assembly!V$11+$BG35*Assembly!V$12+$BH35*Assembly!V$13+$BI35*Assembly!V$14+$BJ35*Assembly!V$15+$BK35*Assembly!V$16+$BL35*Assembly!V$17+$BM35*Assembly!V$18+$BN35*Assembly!V$19+$BO35*Assembly!V$20+$BP35*Assembly!V$21+$BQ35*Assembly!V$22+$BR35*Assembly!V$23+$BS35*Assembly!V$24</f>
        <v>0</v>
      </c>
      <c r="CO35" s="256" t="str">
        <f>CE35*Refining!$F$3</f>
        <v>1,536</v>
      </c>
      <c r="CP35" s="256" t="str">
        <f>CF35*Refining!$F$4</f>
        <v>156</v>
      </c>
      <c r="CQ35" s="256" t="str">
        <f>CG35*Refining!$F$5</f>
        <v>25</v>
      </c>
      <c r="CR35" s="256" t="str">
        <f>CH35*Refining!$F$6</f>
        <v>0</v>
      </c>
      <c r="CS35" s="256" t="str">
        <f>CI35*Refining!$F$7</f>
        <v>4</v>
      </c>
      <c r="CT35" s="256" t="str">
        <f>CJ35*Refining!$F$8</f>
        <v>0</v>
      </c>
      <c r="CU35" s="256" t="str">
        <f>CK35*Refining!$F$9</f>
        <v>0</v>
      </c>
      <c r="CV35" s="256" t="str">
        <f>CL35*Refining!$F$10</f>
        <v>0</v>
      </c>
      <c r="CW35" s="256" t="str">
        <f>CM35*Refining!$F$11</f>
        <v>0</v>
      </c>
      <c r="CX35" s="256" t="str">
        <f>CN35*Refining!$F$12</f>
        <v>0</v>
      </c>
      <c r="CY35" s="248" t="str">
        <f t="shared" ref="CY35:DR35" si="141">IF(CE35 = 0, "", CE35)</f>
        <v>860</v>
      </c>
      <c r="CZ35" s="249" t="str">
        <f t="shared" si="141"/>
        <v>50</v>
      </c>
      <c r="DA35" s="249" t="str">
        <f t="shared" si="141"/>
        <v>6</v>
      </c>
      <c r="DB35" s="245" t="str">
        <f t="shared" si="141"/>
        <v/>
      </c>
      <c r="DC35" s="245" t="str">
        <f t="shared" si="141"/>
        <v>2.4</v>
      </c>
      <c r="DD35" s="245" t="str">
        <f t="shared" si="141"/>
        <v/>
      </c>
      <c r="DE35" s="245" t="str">
        <f t="shared" si="141"/>
        <v/>
      </c>
      <c r="DF35" s="245" t="str">
        <f t="shared" si="141"/>
        <v/>
      </c>
      <c r="DG35" s="245" t="str">
        <f t="shared" si="141"/>
        <v/>
      </c>
      <c r="DH35" s="246" t="str">
        <f t="shared" si="141"/>
        <v/>
      </c>
      <c r="DI35" s="248" t="str">
        <f t="shared" si="141"/>
        <v>1,536</v>
      </c>
      <c r="DJ35" s="249" t="str">
        <f t="shared" si="141"/>
        <v>156</v>
      </c>
      <c r="DK35" s="249" t="str">
        <f t="shared" si="141"/>
        <v>25</v>
      </c>
      <c r="DL35" s="245" t="str">
        <f t="shared" si="141"/>
        <v/>
      </c>
      <c r="DM35" s="249" t="str">
        <f t="shared" si="141"/>
        <v>4</v>
      </c>
      <c r="DN35" s="245" t="str">
        <f t="shared" si="141"/>
        <v/>
      </c>
      <c r="DO35" s="245" t="str">
        <f t="shared" si="141"/>
        <v/>
      </c>
      <c r="DP35" s="245" t="str">
        <f t="shared" si="141"/>
        <v/>
      </c>
      <c r="DQ35" s="245" t="str">
        <f t="shared" si="141"/>
        <v/>
      </c>
      <c r="DR35" s="246" t="str">
        <f t="shared" si="141"/>
        <v/>
      </c>
      <c r="DS35" s="248" t="str">
        <f t="shared" si="15"/>
        <v>918</v>
      </c>
      <c r="DT35" s="249" t="str">
        <f t="shared" si="16"/>
        <v>1,721</v>
      </c>
      <c r="DU35" s="225" t="str">
        <f>CY35*'Ores &amp; Ingots'!$C$3+CZ35*'Ores &amp; Ingots'!$C$4+DA35*'Ores &amp; Ingots'!$C$5+DB35*'Ores &amp; Ingots'!$C$6+DC35*'Ores &amp; Ingots'!$C$7+DD35*'Ores &amp; Ingots'!$C$8+DE35*'Ores &amp; Ingots'!$C$9+DF35*'Ores &amp; Ingots'!$C$10+DG35*'Ores &amp; Ingots'!$C$11+DH35*'Ores &amp; Ingots'!$C$12</f>
        <v>117</v>
      </c>
      <c r="DV35" s="225" t="str">
        <f>DI35*'Ores &amp; Ingots'!$B$3+DJ35*'Ores &amp; Ingots'!$B$4+DK35*'Ores &amp; Ingots'!$B$5+DL35*'Ores &amp; Ingots'!$B$6+DM35*'Ores &amp; Ingots'!$B$7+DN35*'Ores &amp; Ingots'!$B$8+DO35*'Ores &amp; Ingots'!$B$9+DP35*'Ores &amp; Ingots'!$B$10+DQ35*'Ores &amp; Ingots'!$B$11+DR35*'Ores &amp; Ingots'!$B$12</f>
        <v>637</v>
      </c>
      <c r="DW35" s="249" t="str">
        <f>CY35*Refining!$G$3+CZ35*Refining!$G$4+DA35*Refining!$G$5+DB35*Refining!$G$6+DC35*Refining!$G$7+DD35*Refining!$G$8+DE35*Refining!$G$9+DF35*Refining!$G$10+DG35*Refining!$G$11+DH35*Refining!$G$12</f>
        <v>378</v>
      </c>
      <c r="DX35" s="249" t="str">
        <f t="shared" si="17"/>
        <v>58,855</v>
      </c>
      <c r="DY35" s="250" t="str">
        <f t="shared" si="18"/>
        <v>0.0589</v>
      </c>
      <c r="DZ35" s="248" t="str">
        <f t="shared" si="19"/>
        <v>599</v>
      </c>
      <c r="EA35" s="251" t="str">
        <f t="shared" ref="EA35:EB35" si="142">DZ35/60</f>
        <v>10.0</v>
      </c>
      <c r="EB35" s="251" t="str">
        <f t="shared" si="142"/>
        <v>0.2</v>
      </c>
      <c r="EC35" s="543" t="str">
        <f t="shared" si="21"/>
        <v>0.01</v>
      </c>
      <c r="ED35" s="248" t="str">
        <f t="shared" si="22"/>
        <v>89,344</v>
      </c>
      <c r="EE35" s="251" t="str">
        <f t="shared" ref="EE35:EF35" si="143">ED35/1000</f>
        <v>89.3</v>
      </c>
      <c r="EF35" s="252" t="str">
        <f t="shared" si="143"/>
        <v>0.09</v>
      </c>
      <c r="EG35" s="544" t="str">
        <f t="shared" si="24"/>
        <v>0.0893</v>
      </c>
      <c r="EH35" s="225"/>
    </row>
    <row r="36" hidden="1">
      <c r="A36" s="33"/>
      <c r="B36" s="226" t="s">
        <v>931</v>
      </c>
      <c r="C36" s="227" t="s">
        <v>885</v>
      </c>
      <c r="D36" s="227">
        <v>1.0</v>
      </c>
      <c r="E36" s="227">
        <v>1.0</v>
      </c>
      <c r="F36" s="227">
        <v>4.0</v>
      </c>
      <c r="G36" s="228" t="str">
        <f t="shared" si="5"/>
        <v>0.5</v>
      </c>
      <c r="H36" s="229">
        <v>13.0</v>
      </c>
      <c r="I36" s="229">
        <v>13.0</v>
      </c>
      <c r="J36" s="229" t="str">
        <f>H36/Main!$D$9</f>
        <v>13</v>
      </c>
      <c r="K36" s="229" t="str">
        <f>I36/Main!$D$10</f>
        <v>13</v>
      </c>
      <c r="L36" s="229" t="str">
        <f t="shared" si="6"/>
        <v>1</v>
      </c>
      <c r="M36" s="229">
        <v>1.0</v>
      </c>
      <c r="N36" s="231" t="s">
        <v>12</v>
      </c>
      <c r="O36" s="231" t="s">
        <v>12</v>
      </c>
      <c r="P36" s="230"/>
      <c r="Q36" s="231">
        <v>64.0</v>
      </c>
      <c r="R36" s="231" t="str">
        <f>Q36*Main!$D$6</f>
        <v>64</v>
      </c>
      <c r="S36" s="232"/>
      <c r="T36" s="232"/>
      <c r="U36" s="230"/>
      <c r="V36" s="230"/>
      <c r="W36" s="230"/>
      <c r="X36" s="230"/>
      <c r="Y36" s="231">
        <v>700.0</v>
      </c>
      <c r="Z36" s="230"/>
      <c r="AA36" s="230"/>
      <c r="AB36" s="230"/>
      <c r="AC36" s="233"/>
      <c r="AD36" s="225">
        <v>4.0</v>
      </c>
      <c r="AE36" s="225">
        <v>0.0</v>
      </c>
      <c r="AF36" s="225">
        <v>3.0</v>
      </c>
      <c r="AG36" s="225">
        <v>0.0</v>
      </c>
      <c r="AH36" s="225">
        <v>1.0</v>
      </c>
      <c r="AI36" s="225">
        <v>0.0</v>
      </c>
      <c r="AJ36" s="225">
        <v>1.0</v>
      </c>
      <c r="AK36" s="309">
        <v>1.0</v>
      </c>
      <c r="AL36" s="225">
        <v>0.0</v>
      </c>
      <c r="AM36" s="225">
        <v>0.0</v>
      </c>
      <c r="AN36" s="225">
        <v>0.0</v>
      </c>
      <c r="AO36" s="225">
        <v>2.0</v>
      </c>
      <c r="AP36" s="225">
        <v>0.0</v>
      </c>
      <c r="AQ36" s="225">
        <v>0.0</v>
      </c>
      <c r="AR36" s="225">
        <v>0.0</v>
      </c>
      <c r="AS36" s="225">
        <v>0.0</v>
      </c>
      <c r="AT36" s="225">
        <v>0.0</v>
      </c>
      <c r="AU36" s="225">
        <v>0.0</v>
      </c>
      <c r="AV36" s="225">
        <v>0.0</v>
      </c>
      <c r="AW36" s="225">
        <v>0.0</v>
      </c>
      <c r="AX36" s="225">
        <v>0.0</v>
      </c>
      <c r="AY36" s="239" t="str">
        <f t="shared" ref="AY36:BS36" si="144">IF(AD36 = 0, "", AD36)</f>
        <v>4</v>
      </c>
      <c r="AZ36" s="227" t="str">
        <f t="shared" si="144"/>
        <v/>
      </c>
      <c r="BA36" s="225" t="str">
        <f t="shared" si="144"/>
        <v>3</v>
      </c>
      <c r="BB36" s="227" t="str">
        <f t="shared" si="144"/>
        <v/>
      </c>
      <c r="BC36" s="225" t="str">
        <f t="shared" si="144"/>
        <v>1</v>
      </c>
      <c r="BD36" s="227" t="str">
        <f t="shared" si="144"/>
        <v/>
      </c>
      <c r="BE36" s="225" t="str">
        <f t="shared" si="144"/>
        <v>1</v>
      </c>
      <c r="BF36" s="309" t="str">
        <f t="shared" si="144"/>
        <v>1</v>
      </c>
      <c r="BG36" s="227" t="str">
        <f t="shared" si="144"/>
        <v/>
      </c>
      <c r="BH36" s="227" t="str">
        <f t="shared" si="144"/>
        <v/>
      </c>
      <c r="BI36" s="227" t="str">
        <f t="shared" si="144"/>
        <v/>
      </c>
      <c r="BJ36" s="225" t="str">
        <f t="shared" si="144"/>
        <v>2</v>
      </c>
      <c r="BK36" s="227" t="str">
        <f t="shared" si="144"/>
        <v/>
      </c>
      <c r="BL36" s="227" t="str">
        <f t="shared" si="144"/>
        <v/>
      </c>
      <c r="BM36" s="227" t="str">
        <f t="shared" si="144"/>
        <v/>
      </c>
      <c r="BN36" s="227" t="str">
        <f t="shared" si="144"/>
        <v/>
      </c>
      <c r="BO36" s="227" t="str">
        <f t="shared" si="144"/>
        <v/>
      </c>
      <c r="BP36" s="227" t="str">
        <f t="shared" si="144"/>
        <v/>
      </c>
      <c r="BQ36" s="227" t="str">
        <f t="shared" si="144"/>
        <v/>
      </c>
      <c r="BR36" s="227" t="str">
        <f t="shared" si="144"/>
        <v/>
      </c>
      <c r="BS36" s="238" t="str">
        <f t="shared" si="144"/>
        <v/>
      </c>
      <c r="BT36" s="239" t="str">
        <f>$AY36*Assembly!Y$4+$AZ36*Assembly!Y$5+$BA36*Assembly!Y$6+$BB36*Assembly!Y$7+$BC36*Assembly!Y$8+$BD36*Assembly!Y$9+$BE36*Assembly!Y$10+$BF36*Assembly!Y$11+$BG36*Assembly!Y$12+$BH36*Assembly!Y$13+$BI36*Assembly!Y$14+$BJ36*Assembly!Y$15+$BK36*Assembly!Y$16+$BL36*Assembly!Y$17+$BM36*Assembly!Y$18+$BN36*Assembly!Y$19+$BO36*Assembly!Y$20+$BP36*Assembly!Y$21+$BQ36*Assembly!Y$22+$BR36*Assembly!Y$23+$BS36*Assembly!Y$24</f>
        <v>136</v>
      </c>
      <c r="BU36" s="225" t="str">
        <f t="shared" si="8"/>
        <v>272</v>
      </c>
      <c r="BV36" s="225" t="str">
        <f>$AY36*Assembly!AC$4+$AZ36*Assembly!AC$5+$BA36*Assembly!AC$6+$BB36*Assembly!AC$7+$BC36*Assembly!AC$8+$BD36*Assembly!AC$9+$BE36*Assembly!AC$10+$BF36*Assembly!AC$11+$BG36*Assembly!AC$12+$BH36*Assembly!AC$13+$BI36*Assembly!AC$14+$BJ36*Assembly!AC$15+$BK36*Assembly!AC$16+$BL36*Assembly!AC$17+$BM36*Assembly!AC$18+$BN36*Assembly!AC$19+$BO36*Assembly!AC$20+$BP36*Assembly!AC$21+$BQ36*Assembly!AC$22+$BR36*Assembly!AC$23+$BS36*Assembly!AC$24</f>
        <v>576</v>
      </c>
      <c r="BW36" s="240" t="str">
        <f t="shared" si="9"/>
        <v>4.23</v>
      </c>
      <c r="BX36" s="241" t="str">
        <f t="shared" si="10"/>
        <v>1152</v>
      </c>
      <c r="BY36" s="242" t="str">
        <f t="shared" si="11"/>
        <v>2.1</v>
      </c>
      <c r="BZ36" s="311" t="str">
        <f t="shared" si="128"/>
        <v>0.5 L</v>
      </c>
      <c r="CA36" s="225" t="str">
        <f>$AY36*Assembly!X$4+$AZ36*Assembly!X$5+$BA36*Assembly!X$6+$BB36*Assembly!X$7+$BC36*Assembly!X$8+$BD36*Assembly!X$9+$BE36*Assembly!X$10+$BF36*Assembly!X$11+$BG36*Assembly!X$12+$BH36*Assembly!X$13+$BI36*Assembly!X$14+$BJ36*Assembly!X$15+$BK36*Assembly!X$16+$BL36*Assembly!X$17+$BM36*Assembly!X$18+$BN36*Assembly!X$19+$BO36*Assembly!X$20+$BP36*Assembly!X$21+$BQ36*Assembly!X$22+$BR36*Assembly!X$23+$BS36*Assembly!X$24</f>
        <v>17</v>
      </c>
      <c r="CB36" s="225" t="str">
        <f t="shared" si="12"/>
        <v>2,644</v>
      </c>
      <c r="CC36" s="223" t="str">
        <f t="shared" si="13"/>
        <v>0.0026</v>
      </c>
      <c r="CD36" s="243" t="str">
        <f>$AY36*Assembly!AB$4+$AZ36*Assembly!AB$5+$BA36*Assembly!AB$6+$BB36*Assembly!AB$7+$BC36*Assembly!AB$8+$BD36*Assembly!AB$9+$BE36*Assembly!AB$10+$BF36*Assembly!AB$11+$BG36*Assembly!AB$12+$BH36*Assembly!AB$13+$BI36*Assembly!AB$14+$BJ36*Assembly!AB$15+$BK36*Assembly!AB$16+$BL36*Assembly!AB$17+$BM36*Assembly!AB$18+$BN36*Assembly!AB$19+$BO36*Assembly!AB$20+$BP36*Assembly!AB$21+$BQ36*Assembly!AB$22+$BR36*Assembly!AB$23+$BS36*Assembly!AB$24</f>
        <v>59</v>
      </c>
      <c r="CE36" s="231" t="str">
        <f>$AY36*Assembly!M$4+$AZ36*Assembly!M$5+$BA36*Assembly!M$6+$BB36*Assembly!M$7+$BC36*Assembly!M$8+$BD36*Assembly!M$9+$BE36*Assembly!M$10+$BF36*Assembly!M$11+$BG36*Assembly!M$12+$BH36*Assembly!M$13+$BI36*Assembly!M$14+$BJ36*Assembly!M$15+$BK36*Assembly!M$16+$BL36*Assembly!M$17+$BM36*Assembly!M$18+$BN36*Assembly!M$19+$BO36*Assembly!M$20+$BP36*Assembly!M$21+$BQ36*Assembly!M$22+$BR36*Assembly!M$23+$BS36*Assembly!M$24</f>
        <v>154</v>
      </c>
      <c r="CF36" s="231" t="str">
        <f>$AY36*Assembly!N$4+$AZ36*Assembly!N$5+$BA36*Assembly!N$6+$BB36*Assembly!N$7+$BC36*Assembly!N$8+$BD36*Assembly!N$9+$BE36*Assembly!N$10+$BF36*Assembly!N$11+$BG36*Assembly!N$12+$BH36*Assembly!N$13+$BI36*Assembly!N$14+$BJ36*Assembly!N$15+$BK36*Assembly!N$16+$BL36*Assembly!N$17+$BM36*Assembly!N$18+$BN36*Assembly!N$19+$BO36*Assembly!N$20+$BP36*Assembly!N$21+$BQ36*Assembly!N$22+$BR36*Assembly!N$23+$BS36*Assembly!N$24</f>
        <v>15</v>
      </c>
      <c r="CG36" s="231" t="str">
        <f>$AY36*Assembly!O$4+$AZ36*Assembly!O$5+$BA36*Assembly!O$6+$BB36*Assembly!O$7+$BC36*Assembly!O$8+$BD36*Assembly!O$9+$BE36*Assembly!O$10+$BF36*Assembly!O$11+$BG36*Assembly!O$12+$BH36*Assembly!O$13+$BI36*Assembly!O$14+$BJ36*Assembly!O$15+$BK36*Assembly!O$16+$BL36*Assembly!O$17+$BM36*Assembly!O$18+$BN36*Assembly!O$19+$BO36*Assembly!O$20+$BP36*Assembly!O$21+$BQ36*Assembly!O$22+$BR36*Assembly!O$23+$BS36*Assembly!O$24</f>
        <v>6</v>
      </c>
      <c r="CH36" s="229" t="str">
        <f>$AY36*Assembly!P$4+$AZ36*Assembly!P$5+$BA36*Assembly!P$6+$BB36*Assembly!P$7+$BC36*Assembly!P$8+$BD36*Assembly!P$9+$BE36*Assembly!P$10+$BF36*Assembly!P$11+$BG36*Assembly!P$12+$BH36*Assembly!P$13+$BI36*Assembly!P$14+$BJ36*Assembly!P$15+$BK36*Assembly!P$16+$BL36*Assembly!P$17+$BM36*Assembly!P$18+$BN36*Assembly!P$19+$BO36*Assembly!P$20+$BP36*Assembly!P$21+$BQ36*Assembly!P$22+$BR36*Assembly!P$23+$BS36*Assembly!P$24</f>
        <v>0</v>
      </c>
      <c r="CI36" s="229" t="str">
        <f>$AY36*Assembly!Q$4+$AZ36*Assembly!Q$5+$BA36*Assembly!Q$6+$BB36*Assembly!Q$7+$BC36*Assembly!Q$8+$BD36*Assembly!Q$9+$BE36*Assembly!Q$10+$BF36*Assembly!Q$11+$BG36*Assembly!Q$12+$BH36*Assembly!Q$13+$BI36*Assembly!Q$14+$BJ36*Assembly!Q$15+$BK36*Assembly!Q$16+$BL36*Assembly!Q$17+$BM36*Assembly!Q$18+$BN36*Assembly!Q$19+$BO36*Assembly!Q$20+$BP36*Assembly!Q$21+$BQ36*Assembly!Q$22+$BR36*Assembly!Q$23+$BS36*Assembly!Q$24</f>
        <v>0.2</v>
      </c>
      <c r="CJ36" s="231" t="str">
        <f>$AY36*Assembly!R$4+$AZ36*Assembly!R$5+$BA36*Assembly!R$6+$BB36*Assembly!R$7+$BC36*Assembly!R$8+$BD36*Assembly!R$9+$BE36*Assembly!R$10+$BF36*Assembly!R$11+$BG36*Assembly!R$12+$BH36*Assembly!R$13+$BI36*Assembly!R$14+$BJ36*Assembly!R$15+$BK36*Assembly!R$16+$BL36*Assembly!R$17+$BM36*Assembly!R$18+$BN36*Assembly!R$19+$BO36*Assembly!R$20+$BP36*Assembly!R$21+$BQ36*Assembly!R$22+$BR36*Assembly!R$23+$BS36*Assembly!R$24</f>
        <v>0</v>
      </c>
      <c r="CK36" s="229" t="str">
        <f>$AY36*Assembly!S$4+$AZ36*Assembly!S$5+$BA36*Assembly!S$6+$BB36*Assembly!S$7+$BC36*Assembly!S$8+$BD36*Assembly!S$9+$BE36*Assembly!S$10+$BF36*Assembly!S$11+$BG36*Assembly!S$12+$BH36*Assembly!S$13+$BI36*Assembly!S$14+$BJ36*Assembly!S$15+$BK36*Assembly!S$16+$BL36*Assembly!S$17+$BM36*Assembly!S$18+$BN36*Assembly!S$19+$BO36*Assembly!S$20+$BP36*Assembly!S$21+$BQ36*Assembly!S$22+$BR36*Assembly!S$23+$BS36*Assembly!S$24</f>
        <v>0</v>
      </c>
      <c r="CL36" s="229" t="str">
        <f>$AY36*Assembly!T$4+$AZ36*Assembly!T$5+$BA36*Assembly!T$6+$BB36*Assembly!T$7+$BC36*Assembly!T$8+$BD36*Assembly!T$9+$BE36*Assembly!T$10+$BF36*Assembly!T$11+$BG36*Assembly!T$12+$BH36*Assembly!T$13+$BI36*Assembly!T$14+$BJ36*Assembly!T$15+$BK36*Assembly!T$16+$BL36*Assembly!T$17+$BM36*Assembly!T$18+$BN36*Assembly!T$19+$BO36*Assembly!T$20+$BP36*Assembly!T$21+$BQ36*Assembly!T$22+$BR36*Assembly!T$23+$BS36*Assembly!T$24</f>
        <v>0</v>
      </c>
      <c r="CM36" s="229" t="str">
        <f>$AY36*Assembly!U$4+$AZ36*Assembly!U$5+$BA36*Assembly!U$6+$BB36*Assembly!U$7+$BC36*Assembly!U$8+$BD36*Assembly!U$9+$BE36*Assembly!U$10+$BF36*Assembly!U$11+$BG36*Assembly!U$12+$BH36*Assembly!U$13+$BI36*Assembly!U$14+$BJ36*Assembly!U$15+$BK36*Assembly!U$16+$BL36*Assembly!U$17+$BM36*Assembly!U$18+$BN36*Assembly!U$19+$BO36*Assembly!U$20+$BP36*Assembly!U$21+$BQ36*Assembly!U$22+$BR36*Assembly!U$23+$BS36*Assembly!U$24</f>
        <v>0</v>
      </c>
      <c r="CN36" s="231" t="str">
        <f>$AY36*Assembly!V$4+$AZ36*Assembly!V$5+$BA36*Assembly!V$6+$BB36*Assembly!V$7+$BC36*Assembly!V$8+$BD36*Assembly!V$9+$BE36*Assembly!V$10+$BF36*Assembly!V$11+$BG36*Assembly!V$12+$BH36*Assembly!V$13+$BI36*Assembly!V$14+$BJ36*Assembly!V$15+$BK36*Assembly!V$16+$BL36*Assembly!V$17+$BM36*Assembly!V$18+$BN36*Assembly!V$19+$BO36*Assembly!V$20+$BP36*Assembly!V$21+$BQ36*Assembly!V$22+$BR36*Assembly!V$23+$BS36*Assembly!V$24</f>
        <v>0</v>
      </c>
      <c r="CO36" s="231" t="str">
        <f>CE36*Refining!$F$3</f>
        <v>274</v>
      </c>
      <c r="CP36" s="231" t="str">
        <f>CF36*Refining!$F$4</f>
        <v>47</v>
      </c>
      <c r="CQ36" s="231" t="str">
        <f>CG36*Refining!$F$5</f>
        <v>25</v>
      </c>
      <c r="CR36" s="231" t="str">
        <f>CH36*Refining!$F$6</f>
        <v>0</v>
      </c>
      <c r="CS36" s="231" t="str">
        <f>CI36*Refining!$F$7</f>
        <v>0</v>
      </c>
      <c r="CT36" s="231" t="str">
        <f>CJ36*Refining!$F$8</f>
        <v>0</v>
      </c>
      <c r="CU36" s="231" t="str">
        <f>CK36*Refining!$F$9</f>
        <v>0</v>
      </c>
      <c r="CV36" s="231" t="str">
        <f>CL36*Refining!$F$10</f>
        <v>0</v>
      </c>
      <c r="CW36" s="231" t="str">
        <f>CM36*Refining!$F$11</f>
        <v>0</v>
      </c>
      <c r="CX36" s="231" t="str">
        <f>CN36*Refining!$F$12</f>
        <v>0</v>
      </c>
      <c r="CY36" s="248" t="str">
        <f t="shared" ref="CY36:DR36" si="145">IF(CE36 = 0, "", CE36)</f>
        <v>154</v>
      </c>
      <c r="CZ36" s="249" t="str">
        <f t="shared" si="145"/>
        <v>15</v>
      </c>
      <c r="DA36" s="249" t="str">
        <f t="shared" si="145"/>
        <v>6</v>
      </c>
      <c r="DB36" s="245" t="str">
        <f t="shared" si="145"/>
        <v/>
      </c>
      <c r="DC36" s="245" t="str">
        <f t="shared" si="145"/>
        <v>0.2</v>
      </c>
      <c r="DD36" s="245" t="str">
        <f t="shared" si="145"/>
        <v/>
      </c>
      <c r="DE36" s="245" t="str">
        <f t="shared" si="145"/>
        <v/>
      </c>
      <c r="DF36" s="245" t="str">
        <f t="shared" si="145"/>
        <v/>
      </c>
      <c r="DG36" s="245" t="str">
        <f t="shared" si="145"/>
        <v/>
      </c>
      <c r="DH36" s="246" t="str">
        <f t="shared" si="145"/>
        <v/>
      </c>
      <c r="DI36" s="248" t="str">
        <f t="shared" si="145"/>
        <v>274</v>
      </c>
      <c r="DJ36" s="249" t="str">
        <f t="shared" si="145"/>
        <v>47</v>
      </c>
      <c r="DK36" s="249" t="str">
        <f t="shared" si="145"/>
        <v>25</v>
      </c>
      <c r="DL36" s="245" t="str">
        <f t="shared" si="145"/>
        <v/>
      </c>
      <c r="DM36" s="249" t="str">
        <f t="shared" si="145"/>
        <v>0</v>
      </c>
      <c r="DN36" s="245" t="str">
        <f t="shared" si="145"/>
        <v/>
      </c>
      <c r="DO36" s="245" t="str">
        <f t="shared" si="145"/>
        <v/>
      </c>
      <c r="DP36" s="245" t="str">
        <f t="shared" si="145"/>
        <v/>
      </c>
      <c r="DQ36" s="245" t="str">
        <f t="shared" si="145"/>
        <v/>
      </c>
      <c r="DR36" s="246" t="str">
        <f t="shared" si="145"/>
        <v/>
      </c>
      <c r="DS36" s="248" t="str">
        <f t="shared" si="15"/>
        <v>175</v>
      </c>
      <c r="DT36" s="249" t="str">
        <f t="shared" si="16"/>
        <v>346</v>
      </c>
      <c r="DU36" s="225" t="str">
        <f>CY36*'Ores &amp; Ingots'!$C$3+CZ36*'Ores &amp; Ingots'!$C$4+DA36*'Ores &amp; Ingots'!$C$5+DB36*'Ores &amp; Ingots'!$C$6+DC36*'Ores &amp; Ingots'!$C$7+DD36*'Ores &amp; Ingots'!$C$8+DE36*'Ores &amp; Ingots'!$C$9+DF36*'Ores &amp; Ingots'!$C$10+DG36*'Ores &amp; Ingots'!$C$11+DH36*'Ores &amp; Ingots'!$C$12</f>
        <v>22</v>
      </c>
      <c r="DV36" s="225" t="str">
        <f>DI36*'Ores &amp; Ingots'!$B$3+DJ36*'Ores &amp; Ingots'!$B$4+DK36*'Ores &amp; Ingots'!$B$5+DL36*'Ores &amp; Ingots'!$B$6+DM36*'Ores &amp; Ingots'!$B$7+DN36*'Ores &amp; Ingots'!$B$8+DO36*'Ores &amp; Ingots'!$B$9+DP36*'Ores &amp; Ingots'!$B$10+DQ36*'Ores &amp; Ingots'!$B$11+DR36*'Ores &amp; Ingots'!$B$12</f>
        <v>128</v>
      </c>
      <c r="DW36" s="249" t="str">
        <f>CY36*Refining!$G$3+CZ36*Refining!$G$4+DA36*Refining!$G$5+DB36*Refining!$G$6+DC36*Refining!$G$7+DD36*Refining!$G$8+DE36*Refining!$G$9+DF36*Refining!$G$10+DG36*Refining!$G$11+DH36*Refining!$G$12</f>
        <v>160</v>
      </c>
      <c r="DX36" s="249" t="str">
        <f t="shared" si="17"/>
        <v>24,849</v>
      </c>
      <c r="DY36" s="250" t="str">
        <f t="shared" si="18"/>
        <v>0.0248</v>
      </c>
      <c r="DZ36" s="248" t="str">
        <f t="shared" si="19"/>
        <v>190</v>
      </c>
      <c r="EA36" s="251" t="str">
        <f t="shared" ref="EA36:EB36" si="146">DZ36/60</f>
        <v>3.2</v>
      </c>
      <c r="EB36" s="251" t="str">
        <f t="shared" si="146"/>
        <v>0.1</v>
      </c>
      <c r="EC36" s="543" t="str">
        <f t="shared" si="21"/>
        <v>0.00</v>
      </c>
      <c r="ED36" s="248" t="str">
        <f t="shared" si="22"/>
        <v>27,494</v>
      </c>
      <c r="EE36" s="251" t="str">
        <f t="shared" ref="EE36:EF36" si="147">ED36/1000</f>
        <v>27.5</v>
      </c>
      <c r="EF36" s="252" t="str">
        <f t="shared" si="147"/>
        <v>0.03</v>
      </c>
      <c r="EG36" s="544" t="str">
        <f t="shared" si="24"/>
        <v>0.0275</v>
      </c>
      <c r="EH36" s="225" t="s">
        <v>12</v>
      </c>
    </row>
    <row r="37">
      <c r="A37" s="33"/>
      <c r="B37" s="226" t="s">
        <v>932</v>
      </c>
      <c r="C37" s="227" t="s">
        <v>886</v>
      </c>
      <c r="D37" s="227">
        <v>1.0</v>
      </c>
      <c r="E37" s="227">
        <v>1.0</v>
      </c>
      <c r="F37" s="227">
        <v>2.0</v>
      </c>
      <c r="G37" s="253" t="str">
        <f t="shared" si="5"/>
        <v>31.3</v>
      </c>
      <c r="H37" s="254">
        <v>15.0</v>
      </c>
      <c r="I37" s="254">
        <v>15.0</v>
      </c>
      <c r="J37" s="254" t="str">
        <f>H37/Main!$D$9</f>
        <v>15</v>
      </c>
      <c r="K37" s="254" t="str">
        <f>I37/Main!$D$10</f>
        <v>15</v>
      </c>
      <c r="L37" s="254" t="str">
        <f t="shared" si="6"/>
        <v>1</v>
      </c>
      <c r="M37" s="254">
        <v>1.0</v>
      </c>
      <c r="N37" s="256" t="s">
        <v>12</v>
      </c>
      <c r="O37" s="256" t="s">
        <v>12</v>
      </c>
      <c r="P37" s="255"/>
      <c r="Q37" s="256">
        <v>1140.0</v>
      </c>
      <c r="R37" s="256" t="str">
        <f>Q37*Main!$D$6</f>
        <v>1,140</v>
      </c>
      <c r="S37" s="257"/>
      <c r="T37" s="257"/>
      <c r="U37" s="255"/>
      <c r="V37" s="255"/>
      <c r="W37" s="255"/>
      <c r="X37" s="255"/>
      <c r="Y37" s="256">
        <v>60.0</v>
      </c>
      <c r="Z37" s="255"/>
      <c r="AA37" s="255"/>
      <c r="AB37" s="255"/>
      <c r="AC37" s="258" t="s">
        <v>920</v>
      </c>
      <c r="AD37" s="225">
        <v>35.0</v>
      </c>
      <c r="AE37" s="225">
        <v>0.0</v>
      </c>
      <c r="AF37" s="225">
        <v>0.0</v>
      </c>
      <c r="AG37" s="225">
        <v>25.0</v>
      </c>
      <c r="AH37" s="225">
        <v>8.0</v>
      </c>
      <c r="AI37" s="225">
        <v>0.0</v>
      </c>
      <c r="AJ37" s="225">
        <v>6.0</v>
      </c>
      <c r="AK37" s="309">
        <v>4.0</v>
      </c>
      <c r="AL37" s="225">
        <v>0.0</v>
      </c>
      <c r="AM37" s="225">
        <v>0.0</v>
      </c>
      <c r="AN37" s="225">
        <v>0.0</v>
      </c>
      <c r="AO37" s="225">
        <v>30.0</v>
      </c>
      <c r="AP37" s="225">
        <v>0.0</v>
      </c>
      <c r="AQ37" s="225">
        <v>0.0</v>
      </c>
      <c r="AR37" s="225">
        <v>0.0</v>
      </c>
      <c r="AS37" s="225">
        <v>0.0</v>
      </c>
      <c r="AT37" s="225">
        <v>0.0</v>
      </c>
      <c r="AU37" s="225">
        <v>0.0</v>
      </c>
      <c r="AV37" s="225">
        <v>0.0</v>
      </c>
      <c r="AW37" s="225">
        <v>0.0</v>
      </c>
      <c r="AX37" s="225">
        <v>0.0</v>
      </c>
      <c r="AY37" s="239" t="str">
        <f t="shared" ref="AY37:BS37" si="148">IF(AD37 = 0, "", AD37)</f>
        <v>35</v>
      </c>
      <c r="AZ37" s="227" t="str">
        <f t="shared" si="148"/>
        <v/>
      </c>
      <c r="BA37" s="227" t="str">
        <f t="shared" si="148"/>
        <v/>
      </c>
      <c r="BB37" s="225" t="str">
        <f t="shared" si="148"/>
        <v>25</v>
      </c>
      <c r="BC37" s="225" t="str">
        <f t="shared" si="148"/>
        <v>8</v>
      </c>
      <c r="BD37" s="227" t="str">
        <f t="shared" si="148"/>
        <v/>
      </c>
      <c r="BE37" s="225" t="str">
        <f t="shared" si="148"/>
        <v>6</v>
      </c>
      <c r="BF37" s="309" t="str">
        <f t="shared" si="148"/>
        <v>4</v>
      </c>
      <c r="BG37" s="227" t="str">
        <f t="shared" si="148"/>
        <v/>
      </c>
      <c r="BH37" s="227" t="str">
        <f t="shared" si="148"/>
        <v/>
      </c>
      <c r="BI37" s="227" t="str">
        <f t="shared" si="148"/>
        <v/>
      </c>
      <c r="BJ37" s="225" t="str">
        <f t="shared" si="148"/>
        <v>30</v>
      </c>
      <c r="BK37" s="227" t="str">
        <f t="shared" si="148"/>
        <v/>
      </c>
      <c r="BL37" s="227" t="str">
        <f t="shared" si="148"/>
        <v/>
      </c>
      <c r="BM37" s="227" t="str">
        <f t="shared" si="148"/>
        <v/>
      </c>
      <c r="BN37" s="227" t="str">
        <f t="shared" si="148"/>
        <v/>
      </c>
      <c r="BO37" s="227" t="str">
        <f t="shared" si="148"/>
        <v/>
      </c>
      <c r="BP37" s="227" t="str">
        <f t="shared" si="148"/>
        <v/>
      </c>
      <c r="BQ37" s="227" t="str">
        <f t="shared" si="148"/>
        <v/>
      </c>
      <c r="BR37" s="227" t="str">
        <f t="shared" si="148"/>
        <v/>
      </c>
      <c r="BS37" s="238" t="str">
        <f t="shared" si="148"/>
        <v/>
      </c>
      <c r="BT37" s="239" t="str">
        <f>$AY37*Assembly!Y$4+$AZ37*Assembly!Y$5+$BA37*Assembly!Y$6+$BB37*Assembly!Y$7+$BC37*Assembly!Y$8+$BD37*Assembly!Y$9+$BE37*Assembly!Y$10+$BF37*Assembly!Y$11+$BG37*Assembly!Y$12+$BH37*Assembly!Y$13+$BI37*Assembly!Y$14+$BJ37*Assembly!Y$15+$BK37*Assembly!Y$16+$BL37*Assembly!Y$17+$BM37*Assembly!Y$18+$BN37*Assembly!Y$19+$BO37*Assembly!Y$20+$BP37*Assembly!Y$21+$BQ37*Assembly!Y$22+$BR37*Assembly!Y$23+$BS37*Assembly!Y$24</f>
        <v>1,714</v>
      </c>
      <c r="BU37" s="225" t="str">
        <f t="shared" si="8"/>
        <v>55</v>
      </c>
      <c r="BV37" s="225" t="str">
        <f>$AY37*Assembly!AC$4+$AZ37*Assembly!AC$5+$BA37*Assembly!AC$6+$BB37*Assembly!AC$7+$BC37*Assembly!AC$8+$BD37*Assembly!AC$9+$BE37*Assembly!AC$10+$BF37*Assembly!AC$11+$BG37*Assembly!AC$12+$BH37*Assembly!AC$13+$BI37*Assembly!AC$14+$BJ37*Assembly!AC$15+$BK37*Assembly!AC$16+$BL37*Assembly!AC$17+$BM37*Assembly!AC$18+$BN37*Assembly!AC$19+$BO37*Assembly!AC$20+$BP37*Assembly!AC$21+$BQ37*Assembly!AC$22+$BR37*Assembly!AC$23+$BS37*Assembly!AC$24</f>
        <v>6,384</v>
      </c>
      <c r="BW37" s="240" t="str">
        <f t="shared" si="9"/>
        <v>3.73</v>
      </c>
      <c r="BX37" s="241" t="str">
        <f t="shared" si="10"/>
        <v>204</v>
      </c>
      <c r="BY37" s="242" t="str">
        <f t="shared" si="11"/>
        <v>116.4</v>
      </c>
      <c r="BZ37" s="311" t="str">
        <f t="shared" si="128"/>
        <v>0.7 L</v>
      </c>
      <c r="CA37" s="225" t="str">
        <f>$AY37*Assembly!X$4+$AZ37*Assembly!X$5+$BA37*Assembly!X$6+$BB37*Assembly!X$7+$BC37*Assembly!X$8+$BD37*Assembly!X$9+$BE37*Assembly!X$10+$BF37*Assembly!X$11+$BG37*Assembly!X$12+$BH37*Assembly!X$13+$BI37*Assembly!X$14+$BJ37*Assembly!X$15+$BK37*Assembly!X$16+$BL37*Assembly!X$17+$BM37*Assembly!X$18+$BN37*Assembly!X$19+$BO37*Assembly!X$20+$BP37*Assembly!X$21+$BQ37*Assembly!X$22+$BR37*Assembly!X$23+$BS37*Assembly!X$24</f>
        <v>162</v>
      </c>
      <c r="CB37" s="225" t="str">
        <f t="shared" si="12"/>
        <v>25,200</v>
      </c>
      <c r="CC37" s="223" t="str">
        <f t="shared" si="13"/>
        <v>0.0252</v>
      </c>
      <c r="CD37" s="243" t="str">
        <f>$AY37*Assembly!AB$4+$AZ37*Assembly!AB$5+$BA37*Assembly!AB$6+$BB37*Assembly!AB$7+$BC37*Assembly!AB$8+$BD37*Assembly!AB$9+$BE37*Assembly!AB$10+$BF37*Assembly!AB$11+$BG37*Assembly!AB$12+$BH37*Assembly!AB$13+$BI37*Assembly!AB$14+$BJ37*Assembly!AB$15+$BK37*Assembly!AB$16+$BL37*Assembly!AB$17+$BM37*Assembly!AB$18+$BN37*Assembly!AB$19+$BO37*Assembly!AB$20+$BP37*Assembly!AB$21+$BQ37*Assembly!AB$22+$BR37*Assembly!AB$23+$BS37*Assembly!AB$24</f>
        <v>1,573</v>
      </c>
      <c r="CE37" s="256" t="str">
        <f>$AY37*Assembly!M$4+$AZ37*Assembly!M$5+$BA37*Assembly!M$6+$BB37*Assembly!M$7+$BC37*Assembly!M$8+$BD37*Assembly!M$9+$BE37*Assembly!M$10+$BF37*Assembly!M$11+$BG37*Assembly!M$12+$BH37*Assembly!M$13+$BI37*Assembly!M$14+$BJ37*Assembly!M$15+$BK37*Assembly!M$16+$BL37*Assembly!M$17+$BM37*Assembly!M$18+$BN37*Assembly!M$19+$BO37*Assembly!M$20+$BP37*Assembly!M$21+$BQ37*Assembly!M$22+$BR37*Assembly!M$23+$BS37*Assembly!M$24</f>
        <v>2,047</v>
      </c>
      <c r="CF37" s="256" t="str">
        <f>$AY37*Assembly!N$4+$AZ37*Assembly!N$5+$BA37*Assembly!N$6+$BB37*Assembly!N$7+$BC37*Assembly!N$8+$BD37*Assembly!N$9+$BE37*Assembly!N$10+$BF37*Assembly!N$11+$BG37*Assembly!N$12+$BH37*Assembly!N$13+$BI37*Assembly!N$14+$BJ37*Assembly!N$15+$BK37*Assembly!N$16+$BL37*Assembly!N$17+$BM37*Assembly!N$18+$BN37*Assembly!N$19+$BO37*Assembly!N$20+$BP37*Assembly!N$21+$BQ37*Assembly!N$22+$BR37*Assembly!N$23+$BS37*Assembly!N$24</f>
        <v>180</v>
      </c>
      <c r="CG37" s="256" t="str">
        <f>$AY37*Assembly!O$4+$AZ37*Assembly!O$5+$BA37*Assembly!O$6+$BB37*Assembly!O$7+$BC37*Assembly!O$8+$BD37*Assembly!O$9+$BE37*Assembly!O$10+$BF37*Assembly!O$11+$BG37*Assembly!O$12+$BH37*Assembly!O$13+$BI37*Assembly!O$14+$BJ37*Assembly!O$15+$BK37*Assembly!O$16+$BL37*Assembly!O$17+$BM37*Assembly!O$18+$BN37*Assembly!O$19+$BO37*Assembly!O$20+$BP37*Assembly!O$21+$BQ37*Assembly!O$22+$BR37*Assembly!O$23+$BS37*Assembly!O$24</f>
        <v>90</v>
      </c>
      <c r="CH37" s="254" t="str">
        <f>$AY37*Assembly!P$4+$AZ37*Assembly!P$5+$BA37*Assembly!P$6+$BB37*Assembly!P$7+$BC37*Assembly!P$8+$BD37*Assembly!P$9+$BE37*Assembly!P$10+$BF37*Assembly!P$11+$BG37*Assembly!P$12+$BH37*Assembly!P$13+$BI37*Assembly!P$14+$BJ37*Assembly!P$15+$BK37*Assembly!P$16+$BL37*Assembly!P$17+$BM37*Assembly!P$18+$BN37*Assembly!P$19+$BO37*Assembly!P$20+$BP37*Assembly!P$21+$BQ37*Assembly!P$22+$BR37*Assembly!P$23+$BS37*Assembly!P$24</f>
        <v>0</v>
      </c>
      <c r="CI37" s="254" t="str">
        <f>$AY37*Assembly!Q$4+$AZ37*Assembly!Q$5+$BA37*Assembly!Q$6+$BB37*Assembly!Q$7+$BC37*Assembly!Q$8+$BD37*Assembly!Q$9+$BE37*Assembly!Q$10+$BF37*Assembly!Q$11+$BG37*Assembly!Q$12+$BH37*Assembly!Q$13+$BI37*Assembly!Q$14+$BJ37*Assembly!Q$15+$BK37*Assembly!Q$16+$BL37*Assembly!Q$17+$BM37*Assembly!Q$18+$BN37*Assembly!Q$19+$BO37*Assembly!Q$20+$BP37*Assembly!Q$21+$BQ37*Assembly!Q$22+$BR37*Assembly!Q$23+$BS37*Assembly!Q$24</f>
        <v>0.8</v>
      </c>
      <c r="CJ37" s="256" t="str">
        <f>$AY37*Assembly!R$4+$AZ37*Assembly!R$5+$BA37*Assembly!R$6+$BB37*Assembly!R$7+$BC37*Assembly!R$8+$BD37*Assembly!R$9+$BE37*Assembly!R$10+$BF37*Assembly!R$11+$BG37*Assembly!R$12+$BH37*Assembly!R$13+$BI37*Assembly!R$14+$BJ37*Assembly!R$15+$BK37*Assembly!R$16+$BL37*Assembly!R$17+$BM37*Assembly!R$18+$BN37*Assembly!R$19+$BO37*Assembly!R$20+$BP37*Assembly!R$21+$BQ37*Assembly!R$22+$BR37*Assembly!R$23+$BS37*Assembly!R$24</f>
        <v>0</v>
      </c>
      <c r="CK37" s="254" t="str">
        <f>$AY37*Assembly!S$4+$AZ37*Assembly!S$5+$BA37*Assembly!S$6+$BB37*Assembly!S$7+$BC37*Assembly!S$8+$BD37*Assembly!S$9+$BE37*Assembly!S$10+$BF37*Assembly!S$11+$BG37*Assembly!S$12+$BH37*Assembly!S$13+$BI37*Assembly!S$14+$BJ37*Assembly!S$15+$BK37*Assembly!S$16+$BL37*Assembly!S$17+$BM37*Assembly!S$18+$BN37*Assembly!S$19+$BO37*Assembly!S$20+$BP37*Assembly!S$21+$BQ37*Assembly!S$22+$BR37*Assembly!S$23+$BS37*Assembly!S$24</f>
        <v>0</v>
      </c>
      <c r="CL37" s="254" t="str">
        <f>$AY37*Assembly!T$4+$AZ37*Assembly!T$5+$BA37*Assembly!T$6+$BB37*Assembly!T$7+$BC37*Assembly!T$8+$BD37*Assembly!T$9+$BE37*Assembly!T$10+$BF37*Assembly!T$11+$BG37*Assembly!T$12+$BH37*Assembly!T$13+$BI37*Assembly!T$14+$BJ37*Assembly!T$15+$BK37*Assembly!T$16+$BL37*Assembly!T$17+$BM37*Assembly!T$18+$BN37*Assembly!T$19+$BO37*Assembly!T$20+$BP37*Assembly!T$21+$BQ37*Assembly!T$22+$BR37*Assembly!T$23+$BS37*Assembly!T$24</f>
        <v>0</v>
      </c>
      <c r="CM37" s="254" t="str">
        <f>$AY37*Assembly!U$4+$AZ37*Assembly!U$5+$BA37*Assembly!U$6+$BB37*Assembly!U$7+$BC37*Assembly!U$8+$BD37*Assembly!U$9+$BE37*Assembly!U$10+$BF37*Assembly!U$11+$BG37*Assembly!U$12+$BH37*Assembly!U$13+$BI37*Assembly!U$14+$BJ37*Assembly!U$15+$BK37*Assembly!U$16+$BL37*Assembly!U$17+$BM37*Assembly!U$18+$BN37*Assembly!U$19+$BO37*Assembly!U$20+$BP37*Assembly!U$21+$BQ37*Assembly!U$22+$BR37*Assembly!U$23+$BS37*Assembly!U$24</f>
        <v>0</v>
      </c>
      <c r="CN37" s="256" t="str">
        <f>$AY37*Assembly!V$4+$AZ37*Assembly!V$5+$BA37*Assembly!V$6+$BB37*Assembly!V$7+$BC37*Assembly!V$8+$BD37*Assembly!V$9+$BE37*Assembly!V$10+$BF37*Assembly!V$11+$BG37*Assembly!V$12+$BH37*Assembly!V$13+$BI37*Assembly!V$14+$BJ37*Assembly!V$15+$BK37*Assembly!V$16+$BL37*Assembly!V$17+$BM37*Assembly!V$18+$BN37*Assembly!V$19+$BO37*Assembly!V$20+$BP37*Assembly!V$21+$BQ37*Assembly!V$22+$BR37*Assembly!V$23+$BS37*Assembly!V$24</f>
        <v>0</v>
      </c>
      <c r="CO37" s="256" t="str">
        <f>CE37*Refining!$F$3</f>
        <v>3,655</v>
      </c>
      <c r="CP37" s="256" t="str">
        <f>CF37*Refining!$F$4</f>
        <v>563</v>
      </c>
      <c r="CQ37" s="256" t="str">
        <f>CG37*Refining!$F$5</f>
        <v>375</v>
      </c>
      <c r="CR37" s="256" t="str">
        <f>CH37*Refining!$F$6</f>
        <v>0</v>
      </c>
      <c r="CS37" s="256" t="str">
        <f>CI37*Refining!$F$7</f>
        <v>1</v>
      </c>
      <c r="CT37" s="256" t="str">
        <f>CJ37*Refining!$F$8</f>
        <v>0</v>
      </c>
      <c r="CU37" s="256" t="str">
        <f>CK37*Refining!$F$9</f>
        <v>0</v>
      </c>
      <c r="CV37" s="256" t="str">
        <f>CL37*Refining!$F$10</f>
        <v>0</v>
      </c>
      <c r="CW37" s="256" t="str">
        <f>CM37*Refining!$F$11</f>
        <v>0</v>
      </c>
      <c r="CX37" s="256" t="str">
        <f>CN37*Refining!$F$12</f>
        <v>0</v>
      </c>
      <c r="CY37" s="248" t="str">
        <f t="shared" ref="CY37:DR37" si="149">IF(CE37 = 0, "", CE37)</f>
        <v>2,047</v>
      </c>
      <c r="CZ37" s="249" t="str">
        <f t="shared" si="149"/>
        <v>180</v>
      </c>
      <c r="DA37" s="249" t="str">
        <f t="shared" si="149"/>
        <v>90</v>
      </c>
      <c r="DB37" s="245" t="str">
        <f t="shared" si="149"/>
        <v/>
      </c>
      <c r="DC37" s="245" t="str">
        <f t="shared" si="149"/>
        <v>0.8</v>
      </c>
      <c r="DD37" s="245" t="str">
        <f t="shared" si="149"/>
        <v/>
      </c>
      <c r="DE37" s="245" t="str">
        <f t="shared" si="149"/>
        <v/>
      </c>
      <c r="DF37" s="245" t="str">
        <f t="shared" si="149"/>
        <v/>
      </c>
      <c r="DG37" s="245" t="str">
        <f t="shared" si="149"/>
        <v/>
      </c>
      <c r="DH37" s="246" t="str">
        <f t="shared" si="149"/>
        <v/>
      </c>
      <c r="DI37" s="248" t="str">
        <f t="shared" si="149"/>
        <v>3,655</v>
      </c>
      <c r="DJ37" s="249" t="str">
        <f t="shared" si="149"/>
        <v>563</v>
      </c>
      <c r="DK37" s="249" t="str">
        <f t="shared" si="149"/>
        <v>375</v>
      </c>
      <c r="DL37" s="245" t="str">
        <f t="shared" si="149"/>
        <v/>
      </c>
      <c r="DM37" s="249" t="str">
        <f t="shared" si="149"/>
        <v>1</v>
      </c>
      <c r="DN37" s="245" t="str">
        <f t="shared" si="149"/>
        <v/>
      </c>
      <c r="DO37" s="245" t="str">
        <f t="shared" si="149"/>
        <v/>
      </c>
      <c r="DP37" s="245" t="str">
        <f t="shared" si="149"/>
        <v/>
      </c>
      <c r="DQ37" s="245" t="str">
        <f t="shared" si="149"/>
        <v/>
      </c>
      <c r="DR37" s="246" t="str">
        <f t="shared" si="149"/>
        <v/>
      </c>
      <c r="DS37" s="248" t="str">
        <f t="shared" si="15"/>
        <v>2,318</v>
      </c>
      <c r="DT37" s="249" t="str">
        <f t="shared" si="16"/>
        <v>4,594</v>
      </c>
      <c r="DU37" s="225" t="str">
        <f>CY37*'Ores &amp; Ingots'!$C$3+CZ37*'Ores &amp; Ingots'!$C$4+DA37*'Ores &amp; Ingots'!$C$5+DB37*'Ores &amp; Ingots'!$C$6+DC37*'Ores &amp; Ingots'!$C$7+DD37*'Ores &amp; Ingots'!$C$8+DE37*'Ores &amp; Ingots'!$C$9+DF37*'Ores &amp; Ingots'!$C$10+DG37*'Ores &amp; Ingots'!$C$11+DH37*'Ores &amp; Ingots'!$C$12</f>
        <v>291</v>
      </c>
      <c r="DV37" s="225" t="str">
        <f>DI37*'Ores &amp; Ingots'!$B$3+DJ37*'Ores &amp; Ingots'!$B$4+DK37*'Ores &amp; Ingots'!$B$5+DL37*'Ores &amp; Ingots'!$B$6+DM37*'Ores &amp; Ingots'!$B$7+DN37*'Ores &amp; Ingots'!$B$8+DO37*'Ores &amp; Ingots'!$B$9+DP37*'Ores &amp; Ingots'!$B$10+DQ37*'Ores &amp; Ingots'!$B$11+DR37*'Ores &amp; Ingots'!$B$12</f>
        <v>1,700</v>
      </c>
      <c r="DW37" s="249" t="str">
        <f>CY37*Refining!$G$3+CZ37*Refining!$G$4+DA37*Refining!$G$5+DB37*Refining!$G$6+DC37*Refining!$G$7+DD37*Refining!$G$8+DE37*Refining!$G$9+DF37*Refining!$G$10+DG37*Refining!$G$11+DH37*Refining!$G$12</f>
        <v>2,160</v>
      </c>
      <c r="DX37" s="249" t="str">
        <f t="shared" si="17"/>
        <v>336,075</v>
      </c>
      <c r="DY37" s="250" t="str">
        <f t="shared" si="18"/>
        <v>0.3361</v>
      </c>
      <c r="DZ37" s="248" t="str">
        <f t="shared" si="19"/>
        <v>2,337</v>
      </c>
      <c r="EA37" s="251" t="str">
        <f t="shared" ref="EA37:EB37" si="150">DZ37/60</f>
        <v>39.0</v>
      </c>
      <c r="EB37" s="251" t="str">
        <f t="shared" si="150"/>
        <v>0.6</v>
      </c>
      <c r="EC37" s="543" t="str">
        <f t="shared" si="21"/>
        <v>0.03</v>
      </c>
      <c r="ED37" s="248" t="str">
        <f t="shared" si="22"/>
        <v>361,275</v>
      </c>
      <c r="EE37" s="251" t="str">
        <f t="shared" ref="EE37:EF37" si="151">ED37/1000</f>
        <v>361.3</v>
      </c>
      <c r="EF37" s="252" t="str">
        <f t="shared" si="151"/>
        <v>0.36</v>
      </c>
      <c r="EG37" s="544" t="str">
        <f t="shared" si="24"/>
        <v>0.3613</v>
      </c>
      <c r="EH37" s="225">
        <v>1496.0</v>
      </c>
    </row>
    <row r="38" hidden="1">
      <c r="A38" s="33"/>
      <c r="B38" s="226" t="s">
        <v>932</v>
      </c>
      <c r="C38" s="227" t="s">
        <v>885</v>
      </c>
      <c r="D38" s="227">
        <v>1.0</v>
      </c>
      <c r="E38" s="227">
        <v>1.0</v>
      </c>
      <c r="F38" s="227">
        <v>4.0</v>
      </c>
      <c r="G38" s="228" t="str">
        <f t="shared" si="5"/>
        <v>0.5</v>
      </c>
      <c r="H38" s="229">
        <v>15.0</v>
      </c>
      <c r="I38" s="229">
        <v>15.0</v>
      </c>
      <c r="J38" s="229" t="str">
        <f>H38/Main!$D$9</f>
        <v>15</v>
      </c>
      <c r="K38" s="229" t="str">
        <f>I38/Main!$D$10</f>
        <v>15</v>
      </c>
      <c r="L38" s="229" t="str">
        <f t="shared" si="6"/>
        <v>1</v>
      </c>
      <c r="M38" s="229">
        <v>1.0</v>
      </c>
      <c r="N38" s="231" t="s">
        <v>12</v>
      </c>
      <c r="O38" s="231" t="s">
        <v>12</v>
      </c>
      <c r="P38" s="230"/>
      <c r="Q38" s="231">
        <v>240.0</v>
      </c>
      <c r="R38" s="231" t="str">
        <f>Q38*Main!$D$6</f>
        <v>240</v>
      </c>
      <c r="S38" s="232"/>
      <c r="T38" s="232"/>
      <c r="U38" s="230"/>
      <c r="V38" s="230"/>
      <c r="W38" s="230"/>
      <c r="X38" s="230"/>
      <c r="Y38" s="231">
        <v>60.0</v>
      </c>
      <c r="Z38" s="230"/>
      <c r="AA38" s="230"/>
      <c r="AB38" s="230"/>
      <c r="AC38" s="233"/>
      <c r="AD38" s="225">
        <v>4.0</v>
      </c>
      <c r="AE38" s="225">
        <v>0.0</v>
      </c>
      <c r="AF38" s="225">
        <v>0.0</v>
      </c>
      <c r="AG38" s="225">
        <v>4.0</v>
      </c>
      <c r="AH38" s="225">
        <v>2.0</v>
      </c>
      <c r="AI38" s="225">
        <v>0.0</v>
      </c>
      <c r="AJ38" s="225">
        <v>1.0</v>
      </c>
      <c r="AK38" s="309">
        <v>1.0</v>
      </c>
      <c r="AL38" s="225">
        <v>0.0</v>
      </c>
      <c r="AM38" s="225">
        <v>0.0</v>
      </c>
      <c r="AN38" s="225">
        <v>0.0</v>
      </c>
      <c r="AO38" s="225">
        <v>1.0</v>
      </c>
      <c r="AP38" s="225">
        <v>0.0</v>
      </c>
      <c r="AQ38" s="225">
        <v>0.0</v>
      </c>
      <c r="AR38" s="225">
        <v>0.0</v>
      </c>
      <c r="AS38" s="225">
        <v>0.0</v>
      </c>
      <c r="AT38" s="225">
        <v>0.0</v>
      </c>
      <c r="AU38" s="225">
        <v>0.0</v>
      </c>
      <c r="AV38" s="225">
        <v>0.0</v>
      </c>
      <c r="AW38" s="225">
        <v>0.0</v>
      </c>
      <c r="AX38" s="225">
        <v>0.0</v>
      </c>
      <c r="AY38" s="239" t="str">
        <f t="shared" ref="AY38:BS38" si="152">IF(AD38 = 0, "", AD38)</f>
        <v>4</v>
      </c>
      <c r="AZ38" s="227" t="str">
        <f t="shared" si="152"/>
        <v/>
      </c>
      <c r="BA38" s="227" t="str">
        <f t="shared" si="152"/>
        <v/>
      </c>
      <c r="BB38" s="225" t="str">
        <f t="shared" si="152"/>
        <v>4</v>
      </c>
      <c r="BC38" s="225" t="str">
        <f t="shared" si="152"/>
        <v>2</v>
      </c>
      <c r="BD38" s="227" t="str">
        <f t="shared" si="152"/>
        <v/>
      </c>
      <c r="BE38" s="225" t="str">
        <f t="shared" si="152"/>
        <v>1</v>
      </c>
      <c r="BF38" s="309" t="str">
        <f t="shared" si="152"/>
        <v>1</v>
      </c>
      <c r="BG38" s="227" t="str">
        <f t="shared" si="152"/>
        <v/>
      </c>
      <c r="BH38" s="227" t="str">
        <f t="shared" si="152"/>
        <v/>
      </c>
      <c r="BI38" s="227" t="str">
        <f t="shared" si="152"/>
        <v/>
      </c>
      <c r="BJ38" s="225" t="str">
        <f t="shared" si="152"/>
        <v>1</v>
      </c>
      <c r="BK38" s="227" t="str">
        <f t="shared" si="152"/>
        <v/>
      </c>
      <c r="BL38" s="227" t="str">
        <f t="shared" si="152"/>
        <v/>
      </c>
      <c r="BM38" s="227" t="str">
        <f t="shared" si="152"/>
        <v/>
      </c>
      <c r="BN38" s="227" t="str">
        <f t="shared" si="152"/>
        <v/>
      </c>
      <c r="BO38" s="227" t="str">
        <f t="shared" si="152"/>
        <v/>
      </c>
      <c r="BP38" s="227" t="str">
        <f t="shared" si="152"/>
        <v/>
      </c>
      <c r="BQ38" s="227" t="str">
        <f t="shared" si="152"/>
        <v/>
      </c>
      <c r="BR38" s="227" t="str">
        <f t="shared" si="152"/>
        <v/>
      </c>
      <c r="BS38" s="238" t="str">
        <f t="shared" si="152"/>
        <v/>
      </c>
      <c r="BT38" s="239" t="str">
        <f>$AY38*Assembly!Y$4+$AZ38*Assembly!Y$5+$BA38*Assembly!Y$6+$BB38*Assembly!Y$7+$BC38*Assembly!Y$8+$BD38*Assembly!Y$9+$BE38*Assembly!Y$10+$BF38*Assembly!Y$11+$BG38*Assembly!Y$12+$BH38*Assembly!Y$13+$BI38*Assembly!Y$14+$BJ38*Assembly!Y$15+$BK38*Assembly!Y$16+$BL38*Assembly!Y$17+$BM38*Assembly!Y$18+$BN38*Assembly!Y$19+$BO38*Assembly!Y$20+$BP38*Assembly!Y$21+$BQ38*Assembly!Y$22+$BR38*Assembly!Y$23+$BS38*Assembly!Y$24</f>
        <v>226</v>
      </c>
      <c r="BU38" s="225" t="str">
        <f t="shared" si="8"/>
        <v>452</v>
      </c>
      <c r="BV38" s="225" t="str">
        <f>$AY38*Assembly!AC$4+$AZ38*Assembly!AC$5+$BA38*Assembly!AC$6+$BB38*Assembly!AC$7+$BC38*Assembly!AC$8+$BD38*Assembly!AC$9+$BE38*Assembly!AC$10+$BF38*Assembly!AC$11+$BG38*Assembly!AC$12+$BH38*Assembly!AC$13+$BI38*Assembly!AC$14+$BJ38*Assembly!AC$15+$BK38*Assembly!AC$16+$BL38*Assembly!AC$17+$BM38*Assembly!AC$18+$BN38*Assembly!AC$19+$BO38*Assembly!AC$20+$BP38*Assembly!AC$21+$BQ38*Assembly!AC$22+$BR38*Assembly!AC$23+$BS38*Assembly!AC$24</f>
        <v>771</v>
      </c>
      <c r="BW38" s="240" t="str">
        <f t="shared" si="9"/>
        <v>3.41</v>
      </c>
      <c r="BX38" s="241" t="str">
        <f t="shared" si="10"/>
        <v>1542</v>
      </c>
      <c r="BY38" s="242" t="str">
        <f t="shared" si="11"/>
        <v>1.7</v>
      </c>
      <c r="BZ38" s="311" t="str">
        <f t="shared" si="128"/>
        <v>1.1 L</v>
      </c>
      <c r="CA38" s="225" t="str">
        <f>$AY38*Assembly!X$4+$AZ38*Assembly!X$5+$BA38*Assembly!X$6+$BB38*Assembly!X$7+$BC38*Assembly!X$8+$BD38*Assembly!X$9+$BE38*Assembly!X$10+$BF38*Assembly!X$11+$BG38*Assembly!X$12+$BH38*Assembly!X$13+$BI38*Assembly!X$14+$BJ38*Assembly!X$15+$BK38*Assembly!X$16+$BL38*Assembly!X$17+$BM38*Assembly!X$18+$BN38*Assembly!X$19+$BO38*Assembly!X$20+$BP38*Assembly!X$21+$BQ38*Assembly!X$22+$BR38*Assembly!X$23+$BS38*Assembly!X$24</f>
        <v>20</v>
      </c>
      <c r="CB38" s="225" t="str">
        <f t="shared" si="12"/>
        <v>3,111</v>
      </c>
      <c r="CC38" s="223" t="str">
        <f t="shared" si="13"/>
        <v>0.0031</v>
      </c>
      <c r="CD38" s="243" t="str">
        <f>$AY38*Assembly!AB$4+$AZ38*Assembly!AB$5+$BA38*Assembly!AB$6+$BB38*Assembly!AB$7+$BC38*Assembly!AB$8+$BD38*Assembly!AB$9+$BE38*Assembly!AB$10+$BF38*Assembly!AB$11+$BG38*Assembly!AB$12+$BH38*Assembly!AB$13+$BI38*Assembly!AB$14+$BJ38*Assembly!AB$15+$BK38*Assembly!AB$16+$BL38*Assembly!AB$17+$BM38*Assembly!AB$18+$BN38*Assembly!AB$19+$BO38*Assembly!AB$20+$BP38*Assembly!AB$21+$BQ38*Assembly!AB$22+$BR38*Assembly!AB$23+$BS38*Assembly!AB$24</f>
        <v>192</v>
      </c>
      <c r="CE38" s="231" t="str">
        <f>$AY38*Assembly!M$4+$AZ38*Assembly!M$5+$BA38*Assembly!M$6+$BB38*Assembly!M$7+$BC38*Assembly!M$8+$BD38*Assembly!M$9+$BE38*Assembly!M$10+$BF38*Assembly!M$11+$BG38*Assembly!M$12+$BH38*Assembly!M$13+$BI38*Assembly!M$14+$BJ38*Assembly!M$15+$BK38*Assembly!M$16+$BL38*Assembly!M$17+$BM38*Assembly!M$18+$BN38*Assembly!M$19+$BO38*Assembly!M$20+$BP38*Assembly!M$21+$BQ38*Assembly!M$22+$BR38*Assembly!M$23+$BS38*Assembly!M$24</f>
        <v>257</v>
      </c>
      <c r="CF38" s="231" t="str">
        <f>$AY38*Assembly!N$4+$AZ38*Assembly!N$5+$BA38*Assembly!N$6+$BB38*Assembly!N$7+$BC38*Assembly!N$8+$BD38*Assembly!N$9+$BE38*Assembly!N$10+$BF38*Assembly!N$11+$BG38*Assembly!N$12+$BH38*Assembly!N$13+$BI38*Assembly!N$14+$BJ38*Assembly!N$15+$BK38*Assembly!N$16+$BL38*Assembly!N$17+$BM38*Assembly!N$18+$BN38*Assembly!N$19+$BO38*Assembly!N$20+$BP38*Assembly!N$21+$BQ38*Assembly!N$22+$BR38*Assembly!N$23+$BS38*Assembly!N$24</f>
        <v>10</v>
      </c>
      <c r="CG38" s="231" t="str">
        <f>$AY38*Assembly!O$4+$AZ38*Assembly!O$5+$BA38*Assembly!O$6+$BB38*Assembly!O$7+$BC38*Assembly!O$8+$BD38*Assembly!O$9+$BE38*Assembly!O$10+$BF38*Assembly!O$11+$BG38*Assembly!O$12+$BH38*Assembly!O$13+$BI38*Assembly!O$14+$BJ38*Assembly!O$15+$BK38*Assembly!O$16+$BL38*Assembly!O$17+$BM38*Assembly!O$18+$BN38*Assembly!O$19+$BO38*Assembly!O$20+$BP38*Assembly!O$21+$BQ38*Assembly!O$22+$BR38*Assembly!O$23+$BS38*Assembly!O$24</f>
        <v>3</v>
      </c>
      <c r="CH38" s="229" t="str">
        <f>$AY38*Assembly!P$4+$AZ38*Assembly!P$5+$BA38*Assembly!P$6+$BB38*Assembly!P$7+$BC38*Assembly!P$8+$BD38*Assembly!P$9+$BE38*Assembly!P$10+$BF38*Assembly!P$11+$BG38*Assembly!P$12+$BH38*Assembly!P$13+$BI38*Assembly!P$14+$BJ38*Assembly!P$15+$BK38*Assembly!P$16+$BL38*Assembly!P$17+$BM38*Assembly!P$18+$BN38*Assembly!P$19+$BO38*Assembly!P$20+$BP38*Assembly!P$21+$BQ38*Assembly!P$22+$BR38*Assembly!P$23+$BS38*Assembly!P$24</f>
        <v>0</v>
      </c>
      <c r="CI38" s="229" t="str">
        <f>$AY38*Assembly!Q$4+$AZ38*Assembly!Q$5+$BA38*Assembly!Q$6+$BB38*Assembly!Q$7+$BC38*Assembly!Q$8+$BD38*Assembly!Q$9+$BE38*Assembly!Q$10+$BF38*Assembly!Q$11+$BG38*Assembly!Q$12+$BH38*Assembly!Q$13+$BI38*Assembly!Q$14+$BJ38*Assembly!Q$15+$BK38*Assembly!Q$16+$BL38*Assembly!Q$17+$BM38*Assembly!Q$18+$BN38*Assembly!Q$19+$BO38*Assembly!Q$20+$BP38*Assembly!Q$21+$BQ38*Assembly!Q$22+$BR38*Assembly!Q$23+$BS38*Assembly!Q$24</f>
        <v>0.2</v>
      </c>
      <c r="CJ38" s="231" t="str">
        <f>$AY38*Assembly!R$4+$AZ38*Assembly!R$5+$BA38*Assembly!R$6+$BB38*Assembly!R$7+$BC38*Assembly!R$8+$BD38*Assembly!R$9+$BE38*Assembly!R$10+$BF38*Assembly!R$11+$BG38*Assembly!R$12+$BH38*Assembly!R$13+$BI38*Assembly!R$14+$BJ38*Assembly!R$15+$BK38*Assembly!R$16+$BL38*Assembly!R$17+$BM38*Assembly!R$18+$BN38*Assembly!R$19+$BO38*Assembly!R$20+$BP38*Assembly!R$21+$BQ38*Assembly!R$22+$BR38*Assembly!R$23+$BS38*Assembly!R$24</f>
        <v>0</v>
      </c>
      <c r="CK38" s="229" t="str">
        <f>$AY38*Assembly!S$4+$AZ38*Assembly!S$5+$BA38*Assembly!S$6+$BB38*Assembly!S$7+$BC38*Assembly!S$8+$BD38*Assembly!S$9+$BE38*Assembly!S$10+$BF38*Assembly!S$11+$BG38*Assembly!S$12+$BH38*Assembly!S$13+$BI38*Assembly!S$14+$BJ38*Assembly!S$15+$BK38*Assembly!S$16+$BL38*Assembly!S$17+$BM38*Assembly!S$18+$BN38*Assembly!S$19+$BO38*Assembly!S$20+$BP38*Assembly!S$21+$BQ38*Assembly!S$22+$BR38*Assembly!S$23+$BS38*Assembly!S$24</f>
        <v>0</v>
      </c>
      <c r="CL38" s="229" t="str">
        <f>$AY38*Assembly!T$4+$AZ38*Assembly!T$5+$BA38*Assembly!T$6+$BB38*Assembly!T$7+$BC38*Assembly!T$8+$BD38*Assembly!T$9+$BE38*Assembly!T$10+$BF38*Assembly!T$11+$BG38*Assembly!T$12+$BH38*Assembly!T$13+$BI38*Assembly!T$14+$BJ38*Assembly!T$15+$BK38*Assembly!T$16+$BL38*Assembly!T$17+$BM38*Assembly!T$18+$BN38*Assembly!T$19+$BO38*Assembly!T$20+$BP38*Assembly!T$21+$BQ38*Assembly!T$22+$BR38*Assembly!T$23+$BS38*Assembly!T$24</f>
        <v>0</v>
      </c>
      <c r="CM38" s="229" t="str">
        <f>$AY38*Assembly!U$4+$AZ38*Assembly!U$5+$BA38*Assembly!U$6+$BB38*Assembly!U$7+$BC38*Assembly!U$8+$BD38*Assembly!U$9+$BE38*Assembly!U$10+$BF38*Assembly!U$11+$BG38*Assembly!U$12+$BH38*Assembly!U$13+$BI38*Assembly!U$14+$BJ38*Assembly!U$15+$BK38*Assembly!U$16+$BL38*Assembly!U$17+$BM38*Assembly!U$18+$BN38*Assembly!U$19+$BO38*Assembly!U$20+$BP38*Assembly!U$21+$BQ38*Assembly!U$22+$BR38*Assembly!U$23+$BS38*Assembly!U$24</f>
        <v>0</v>
      </c>
      <c r="CN38" s="231" t="str">
        <f>$AY38*Assembly!V$4+$AZ38*Assembly!V$5+$BA38*Assembly!V$6+$BB38*Assembly!V$7+$BC38*Assembly!V$8+$BD38*Assembly!V$9+$BE38*Assembly!V$10+$BF38*Assembly!V$11+$BG38*Assembly!V$12+$BH38*Assembly!V$13+$BI38*Assembly!V$14+$BJ38*Assembly!V$15+$BK38*Assembly!V$16+$BL38*Assembly!V$17+$BM38*Assembly!V$18+$BN38*Assembly!V$19+$BO38*Assembly!V$20+$BP38*Assembly!V$21+$BQ38*Assembly!V$22+$BR38*Assembly!V$23+$BS38*Assembly!V$24</f>
        <v>0</v>
      </c>
      <c r="CO38" s="231" t="str">
        <f>CE38*Refining!$F$3</f>
        <v>458</v>
      </c>
      <c r="CP38" s="231" t="str">
        <f>CF38*Refining!$F$4</f>
        <v>31</v>
      </c>
      <c r="CQ38" s="231" t="str">
        <f>CG38*Refining!$F$5</f>
        <v>13</v>
      </c>
      <c r="CR38" s="231" t="str">
        <f>CH38*Refining!$F$6</f>
        <v>0</v>
      </c>
      <c r="CS38" s="231" t="str">
        <f>CI38*Refining!$F$7</f>
        <v>0</v>
      </c>
      <c r="CT38" s="231" t="str">
        <f>CJ38*Refining!$F$8</f>
        <v>0</v>
      </c>
      <c r="CU38" s="231" t="str">
        <f>CK38*Refining!$F$9</f>
        <v>0</v>
      </c>
      <c r="CV38" s="231" t="str">
        <f>CL38*Refining!$F$10</f>
        <v>0</v>
      </c>
      <c r="CW38" s="231" t="str">
        <f>CM38*Refining!$F$11</f>
        <v>0</v>
      </c>
      <c r="CX38" s="231" t="str">
        <f>CN38*Refining!$F$12</f>
        <v>0</v>
      </c>
      <c r="CY38" s="248" t="str">
        <f t="shared" ref="CY38:DR38" si="153">IF(CE38 = 0, "", CE38)</f>
        <v>257</v>
      </c>
      <c r="CZ38" s="249" t="str">
        <f t="shared" si="153"/>
        <v>10</v>
      </c>
      <c r="DA38" s="249" t="str">
        <f t="shared" si="153"/>
        <v>3</v>
      </c>
      <c r="DB38" s="245" t="str">
        <f t="shared" si="153"/>
        <v/>
      </c>
      <c r="DC38" s="245" t="str">
        <f t="shared" si="153"/>
        <v>0.2</v>
      </c>
      <c r="DD38" s="245" t="str">
        <f t="shared" si="153"/>
        <v/>
      </c>
      <c r="DE38" s="245" t="str">
        <f t="shared" si="153"/>
        <v/>
      </c>
      <c r="DF38" s="245" t="str">
        <f t="shared" si="153"/>
        <v/>
      </c>
      <c r="DG38" s="245" t="str">
        <f t="shared" si="153"/>
        <v/>
      </c>
      <c r="DH38" s="246" t="str">
        <f t="shared" si="153"/>
        <v/>
      </c>
      <c r="DI38" s="248" t="str">
        <f t="shared" si="153"/>
        <v>458</v>
      </c>
      <c r="DJ38" s="249" t="str">
        <f t="shared" si="153"/>
        <v>31</v>
      </c>
      <c r="DK38" s="249" t="str">
        <f t="shared" si="153"/>
        <v>13</v>
      </c>
      <c r="DL38" s="245" t="str">
        <f t="shared" si="153"/>
        <v/>
      </c>
      <c r="DM38" s="249" t="str">
        <f t="shared" si="153"/>
        <v>0</v>
      </c>
      <c r="DN38" s="245" t="str">
        <f t="shared" si="153"/>
        <v/>
      </c>
      <c r="DO38" s="245" t="str">
        <f t="shared" si="153"/>
        <v/>
      </c>
      <c r="DP38" s="245" t="str">
        <f t="shared" si="153"/>
        <v/>
      </c>
      <c r="DQ38" s="245" t="str">
        <f t="shared" si="153"/>
        <v/>
      </c>
      <c r="DR38" s="246" t="str">
        <f t="shared" si="153"/>
        <v/>
      </c>
      <c r="DS38" s="248" t="str">
        <f t="shared" si="15"/>
        <v>270</v>
      </c>
      <c r="DT38" s="249" t="str">
        <f t="shared" si="16"/>
        <v>502</v>
      </c>
      <c r="DU38" s="225" t="str">
        <f>CY38*'Ores &amp; Ingots'!$C$3+CZ38*'Ores &amp; Ingots'!$C$4+DA38*'Ores &amp; Ingots'!$C$5+DB38*'Ores &amp; Ingots'!$C$6+DC38*'Ores &amp; Ingots'!$C$7+DD38*'Ores &amp; Ingots'!$C$8+DE38*'Ores &amp; Ingots'!$C$9+DF38*'Ores &amp; Ingots'!$C$10+DG38*'Ores &amp; Ingots'!$C$11+DH38*'Ores &amp; Ingots'!$C$12</f>
        <v>34</v>
      </c>
      <c r="DV38" s="225" t="str">
        <f>DI38*'Ores &amp; Ingots'!$B$3+DJ38*'Ores &amp; Ingots'!$B$4+DK38*'Ores &amp; Ingots'!$B$5+DL38*'Ores &amp; Ingots'!$B$6+DM38*'Ores &amp; Ingots'!$B$7+DN38*'Ores &amp; Ingots'!$B$8+DO38*'Ores &amp; Ingots'!$B$9+DP38*'Ores &amp; Ingots'!$B$10+DQ38*'Ores &amp; Ingots'!$B$11+DR38*'Ores &amp; Ingots'!$B$12</f>
        <v>186</v>
      </c>
      <c r="DW38" s="249" t="str">
        <f>CY38*Refining!$G$3+CZ38*Refining!$G$4+DA38*Refining!$G$5+DB38*Refining!$G$6+DC38*Refining!$G$7+DD38*Refining!$G$8+DE38*Refining!$G$9+DF38*Refining!$G$10+DG38*Refining!$G$11+DH38*Refining!$G$12</f>
        <v>104</v>
      </c>
      <c r="DX38" s="249" t="str">
        <f t="shared" si="17"/>
        <v>16,228</v>
      </c>
      <c r="DY38" s="250" t="str">
        <f t="shared" si="18"/>
        <v>0.0162</v>
      </c>
      <c r="DZ38" s="248" t="str">
        <f t="shared" si="19"/>
        <v>139</v>
      </c>
      <c r="EA38" s="251" t="str">
        <f t="shared" ref="EA38:EB38" si="154">DZ38/60</f>
        <v>2.3</v>
      </c>
      <c r="EB38" s="251" t="str">
        <f t="shared" si="154"/>
        <v>0.0</v>
      </c>
      <c r="EC38" s="543" t="str">
        <f t="shared" si="21"/>
        <v>0.00</v>
      </c>
      <c r="ED38" s="248" t="str">
        <f t="shared" si="22"/>
        <v>19,339</v>
      </c>
      <c r="EE38" s="251" t="str">
        <f t="shared" ref="EE38:EF38" si="155">ED38/1000</f>
        <v>19.3</v>
      </c>
      <c r="EF38" s="252" t="str">
        <f t="shared" si="155"/>
        <v>0.02</v>
      </c>
      <c r="EG38" s="544" t="str">
        <f t="shared" si="24"/>
        <v>0.0193</v>
      </c>
      <c r="EH38" s="225" t="s">
        <v>12</v>
      </c>
    </row>
    <row r="39" hidden="1">
      <c r="A39" s="33"/>
      <c r="B39" s="226" t="s">
        <v>933</v>
      </c>
      <c r="C39" s="227" t="s">
        <v>885</v>
      </c>
      <c r="D39" s="227">
        <v>1.0</v>
      </c>
      <c r="E39" s="227">
        <v>3.0</v>
      </c>
      <c r="F39" s="227">
        <v>3.0</v>
      </c>
      <c r="G39" s="253" t="str">
        <f t="shared" si="5"/>
        <v>1.1</v>
      </c>
      <c r="H39" s="254">
        <v>15.0</v>
      </c>
      <c r="I39" s="254">
        <v>15.0</v>
      </c>
      <c r="J39" s="254" t="str">
        <f>H39/Main!$D$9</f>
        <v>15</v>
      </c>
      <c r="K39" s="254" t="str">
        <f>I39/Main!$D$10</f>
        <v>15</v>
      </c>
      <c r="L39" s="254" t="str">
        <f t="shared" si="6"/>
        <v>1</v>
      </c>
      <c r="M39" s="254">
        <v>1.0</v>
      </c>
      <c r="N39" s="256" t="s">
        <v>12</v>
      </c>
      <c r="O39" s="256" t="s">
        <v>12</v>
      </c>
      <c r="P39" s="255"/>
      <c r="Q39" s="256">
        <v>240.0</v>
      </c>
      <c r="R39" s="256" t="str">
        <f>Q39*Main!$D$6</f>
        <v>240</v>
      </c>
      <c r="S39" s="257"/>
      <c r="T39" s="257"/>
      <c r="U39" s="255"/>
      <c r="V39" s="255"/>
      <c r="W39" s="255"/>
      <c r="X39" s="255"/>
      <c r="Y39" s="256" t="s">
        <v>12</v>
      </c>
      <c r="Z39" s="255"/>
      <c r="AA39" s="255"/>
      <c r="AB39" s="255"/>
      <c r="AC39" s="258"/>
      <c r="AD39" s="225">
        <v>8.0</v>
      </c>
      <c r="AE39" s="225">
        <v>50.0</v>
      </c>
      <c r="AF39" s="225">
        <v>50.0</v>
      </c>
      <c r="AG39" s="225">
        <v>8.0</v>
      </c>
      <c r="AH39" s="225">
        <v>24.0</v>
      </c>
      <c r="AI39" s="225">
        <v>0.0</v>
      </c>
      <c r="AJ39" s="225">
        <v>4.0</v>
      </c>
      <c r="AK39" s="309">
        <v>2.0</v>
      </c>
      <c r="AL39" s="225">
        <v>0.0</v>
      </c>
      <c r="AM39" s="225">
        <v>0.0</v>
      </c>
      <c r="AN39" s="225">
        <v>0.0</v>
      </c>
      <c r="AO39" s="225">
        <v>10.0</v>
      </c>
      <c r="AP39" s="225">
        <v>0.0</v>
      </c>
      <c r="AQ39" s="225">
        <v>0.0</v>
      </c>
      <c r="AR39" s="225">
        <v>0.0</v>
      </c>
      <c r="AS39" s="225">
        <v>0.0</v>
      </c>
      <c r="AT39" s="225">
        <v>0.0</v>
      </c>
      <c r="AU39" s="225">
        <v>0.0</v>
      </c>
      <c r="AV39" s="225">
        <v>0.0</v>
      </c>
      <c r="AW39" s="225">
        <v>0.0</v>
      </c>
      <c r="AX39" s="225">
        <v>0.0</v>
      </c>
      <c r="AY39" s="239" t="str">
        <f t="shared" ref="AY39:BS39" si="156">IF(AD39 = 0, "", AD39)</f>
        <v>8</v>
      </c>
      <c r="AZ39" s="225" t="str">
        <f t="shared" si="156"/>
        <v>50</v>
      </c>
      <c r="BA39" s="225" t="str">
        <f t="shared" si="156"/>
        <v>50</v>
      </c>
      <c r="BB39" s="225" t="str">
        <f t="shared" si="156"/>
        <v>8</v>
      </c>
      <c r="BC39" s="225" t="str">
        <f t="shared" si="156"/>
        <v>24</v>
      </c>
      <c r="BD39" s="227" t="str">
        <f t="shared" si="156"/>
        <v/>
      </c>
      <c r="BE39" s="225" t="str">
        <f t="shared" si="156"/>
        <v>4</v>
      </c>
      <c r="BF39" s="309" t="str">
        <f t="shared" si="156"/>
        <v>2</v>
      </c>
      <c r="BG39" s="227" t="str">
        <f t="shared" si="156"/>
        <v/>
      </c>
      <c r="BH39" s="227" t="str">
        <f t="shared" si="156"/>
        <v/>
      </c>
      <c r="BI39" s="227" t="str">
        <f t="shared" si="156"/>
        <v/>
      </c>
      <c r="BJ39" s="225" t="str">
        <f t="shared" si="156"/>
        <v>10</v>
      </c>
      <c r="BK39" s="227" t="str">
        <f t="shared" si="156"/>
        <v/>
      </c>
      <c r="BL39" s="227" t="str">
        <f t="shared" si="156"/>
        <v/>
      </c>
      <c r="BM39" s="227" t="str">
        <f t="shared" si="156"/>
        <v/>
      </c>
      <c r="BN39" s="227" t="str">
        <f t="shared" si="156"/>
        <v/>
      </c>
      <c r="BO39" s="227" t="str">
        <f t="shared" si="156"/>
        <v/>
      </c>
      <c r="BP39" s="227" t="str">
        <f t="shared" si="156"/>
        <v/>
      </c>
      <c r="BQ39" s="227" t="str">
        <f t="shared" si="156"/>
        <v/>
      </c>
      <c r="BR39" s="227" t="str">
        <f t="shared" si="156"/>
        <v/>
      </c>
      <c r="BS39" s="238" t="str">
        <f t="shared" si="156"/>
        <v/>
      </c>
      <c r="BT39" s="239" t="str">
        <f>$AY39*Assembly!Y$4+$AZ39*Assembly!Y$5+$BA39*Assembly!Y$6+$BB39*Assembly!Y$7+$BC39*Assembly!Y$8+$BD39*Assembly!Y$9+$BE39*Assembly!Y$10+$BF39*Assembly!Y$11+$BG39*Assembly!Y$12+$BH39*Assembly!Y$13+$BI39*Assembly!Y$14+$BJ39*Assembly!Y$15+$BK39*Assembly!Y$16+$BL39*Assembly!Y$17+$BM39*Assembly!Y$18+$BN39*Assembly!Y$19+$BO39*Assembly!Y$20+$BP39*Assembly!Y$21+$BQ39*Assembly!Y$22+$BR39*Assembly!Y$23+$BS39*Assembly!Y$24</f>
        <v>1,058</v>
      </c>
      <c r="BU39" s="225" t="str">
        <f t="shared" si="8"/>
        <v>941</v>
      </c>
      <c r="BV39" s="225" t="str">
        <f>$AY39*Assembly!AC$4+$AZ39*Assembly!AC$5+$BA39*Assembly!AC$6+$BB39*Assembly!AC$7+$BC39*Assembly!AC$8+$BD39*Assembly!AC$9+$BE39*Assembly!AC$10+$BF39*Assembly!AC$11+$BG39*Assembly!AC$12+$BH39*Assembly!AC$13+$BI39*Assembly!AC$14+$BJ39*Assembly!AC$15+$BK39*Assembly!AC$16+$BL39*Assembly!AC$17+$BM39*Assembly!AC$18+$BN39*Assembly!AC$19+$BO39*Assembly!AC$20+$BP39*Assembly!AC$21+$BQ39*Assembly!AC$22+$BR39*Assembly!AC$23+$BS39*Assembly!AC$24</f>
        <v>3,962</v>
      </c>
      <c r="BW39" s="240" t="str">
        <f t="shared" si="9"/>
        <v>3.74</v>
      </c>
      <c r="BX39" s="241" t="str">
        <f t="shared" si="10"/>
        <v>3522</v>
      </c>
      <c r="BY39" s="242" t="str">
        <f t="shared" si="11"/>
        <v>4.2</v>
      </c>
      <c r="BZ39" s="311" t="str">
        <f t="shared" si="128"/>
        <v>0.2 L</v>
      </c>
      <c r="CA39" s="225" t="str">
        <f>$AY39*Assembly!X$4+$AZ39*Assembly!X$5+$BA39*Assembly!X$6+$BB39*Assembly!X$7+$BC39*Assembly!X$8+$BD39*Assembly!X$9+$BE39*Assembly!X$10+$BF39*Assembly!X$11+$BG39*Assembly!X$12+$BH39*Assembly!X$13+$BI39*Assembly!X$14+$BJ39*Assembly!X$15+$BK39*Assembly!X$16+$BL39*Assembly!X$17+$BM39*Assembly!X$18+$BN39*Assembly!X$19+$BO39*Assembly!X$20+$BP39*Assembly!X$21+$BQ39*Assembly!X$22+$BR39*Assembly!X$23+$BS39*Assembly!X$24</f>
        <v>238</v>
      </c>
      <c r="CB39" s="225" t="str">
        <f t="shared" si="12"/>
        <v>37,022</v>
      </c>
      <c r="CC39" s="223" t="str">
        <f t="shared" si="13"/>
        <v>0.0370</v>
      </c>
      <c r="CD39" s="243" t="str">
        <f>$AY39*Assembly!AB$4+$AZ39*Assembly!AB$5+$BA39*Assembly!AB$6+$BB39*Assembly!AB$7+$BC39*Assembly!AB$8+$BD39*Assembly!AB$9+$BE39*Assembly!AB$10+$BF39*Assembly!AB$11+$BG39*Assembly!AB$12+$BH39*Assembly!AB$13+$BI39*Assembly!AB$14+$BJ39*Assembly!AB$15+$BK39*Assembly!AB$16+$BL39*Assembly!AB$17+$BM39*Assembly!AB$18+$BN39*Assembly!AB$19+$BO39*Assembly!AB$20+$BP39*Assembly!AB$21+$BQ39*Assembly!AB$22+$BR39*Assembly!AB$23+$BS39*Assembly!AB$24</f>
        <v>910</v>
      </c>
      <c r="CE39" s="256" t="str">
        <f>$AY39*Assembly!M$4+$AZ39*Assembly!M$5+$BA39*Assembly!M$6+$BB39*Assembly!M$7+$BC39*Assembly!M$8+$BD39*Assembly!M$9+$BE39*Assembly!M$10+$BF39*Assembly!M$11+$BG39*Assembly!M$12+$BH39*Assembly!M$13+$BI39*Assembly!M$14+$BJ39*Assembly!M$15+$BK39*Assembly!M$16+$BL39*Assembly!M$17+$BM39*Assembly!M$18+$BN39*Assembly!M$19+$BO39*Assembly!M$20+$BP39*Assembly!M$21+$BQ39*Assembly!M$22+$BR39*Assembly!M$23+$BS39*Assembly!M$24</f>
        <v>1,274</v>
      </c>
      <c r="CF39" s="256" t="str">
        <f>$AY39*Assembly!N$4+$AZ39*Assembly!N$5+$BA39*Assembly!N$6+$BB39*Assembly!N$7+$BC39*Assembly!N$8+$BD39*Assembly!N$9+$BE39*Assembly!N$10+$BF39*Assembly!N$11+$BG39*Assembly!N$12+$BH39*Assembly!N$13+$BI39*Assembly!N$14+$BJ39*Assembly!N$15+$BK39*Assembly!N$16+$BL39*Assembly!N$17+$BM39*Assembly!N$18+$BN39*Assembly!N$19+$BO39*Assembly!N$20+$BP39*Assembly!N$21+$BQ39*Assembly!N$22+$BR39*Assembly!N$23+$BS39*Assembly!N$24</f>
        <v>70</v>
      </c>
      <c r="CG39" s="256" t="str">
        <f>$AY39*Assembly!O$4+$AZ39*Assembly!O$5+$BA39*Assembly!O$6+$BB39*Assembly!O$7+$BC39*Assembly!O$8+$BD39*Assembly!O$9+$BE39*Assembly!O$10+$BF39*Assembly!O$11+$BG39*Assembly!O$12+$BH39*Assembly!O$13+$BI39*Assembly!O$14+$BJ39*Assembly!O$15+$BK39*Assembly!O$16+$BL39*Assembly!O$17+$BM39*Assembly!O$18+$BN39*Assembly!O$19+$BO39*Assembly!O$20+$BP39*Assembly!O$21+$BQ39*Assembly!O$22+$BR39*Assembly!O$23+$BS39*Assembly!O$24</f>
        <v>30</v>
      </c>
      <c r="CH39" s="254" t="str">
        <f>$AY39*Assembly!P$4+$AZ39*Assembly!P$5+$BA39*Assembly!P$6+$BB39*Assembly!P$7+$BC39*Assembly!P$8+$BD39*Assembly!P$9+$BE39*Assembly!P$10+$BF39*Assembly!P$11+$BG39*Assembly!P$12+$BH39*Assembly!P$13+$BI39*Assembly!P$14+$BJ39*Assembly!P$15+$BK39*Assembly!P$16+$BL39*Assembly!P$17+$BM39*Assembly!P$18+$BN39*Assembly!P$19+$BO39*Assembly!P$20+$BP39*Assembly!P$21+$BQ39*Assembly!P$22+$BR39*Assembly!P$23+$BS39*Assembly!P$24</f>
        <v>0</v>
      </c>
      <c r="CI39" s="254" t="str">
        <f>$AY39*Assembly!Q$4+$AZ39*Assembly!Q$5+$BA39*Assembly!Q$6+$BB39*Assembly!Q$7+$BC39*Assembly!Q$8+$BD39*Assembly!Q$9+$BE39*Assembly!Q$10+$BF39*Assembly!Q$11+$BG39*Assembly!Q$12+$BH39*Assembly!Q$13+$BI39*Assembly!Q$14+$BJ39*Assembly!Q$15+$BK39*Assembly!Q$16+$BL39*Assembly!Q$17+$BM39*Assembly!Q$18+$BN39*Assembly!Q$19+$BO39*Assembly!Q$20+$BP39*Assembly!Q$21+$BQ39*Assembly!Q$22+$BR39*Assembly!Q$23+$BS39*Assembly!Q$24</f>
        <v>0.4</v>
      </c>
      <c r="CJ39" s="256" t="str">
        <f>$AY39*Assembly!R$4+$AZ39*Assembly!R$5+$BA39*Assembly!R$6+$BB39*Assembly!R$7+$BC39*Assembly!R$8+$BD39*Assembly!R$9+$BE39*Assembly!R$10+$BF39*Assembly!R$11+$BG39*Assembly!R$12+$BH39*Assembly!R$13+$BI39*Assembly!R$14+$BJ39*Assembly!R$15+$BK39*Assembly!R$16+$BL39*Assembly!R$17+$BM39*Assembly!R$18+$BN39*Assembly!R$19+$BO39*Assembly!R$20+$BP39*Assembly!R$21+$BQ39*Assembly!R$22+$BR39*Assembly!R$23+$BS39*Assembly!R$24</f>
        <v>0</v>
      </c>
      <c r="CK39" s="254" t="str">
        <f>$AY39*Assembly!S$4+$AZ39*Assembly!S$5+$BA39*Assembly!S$6+$BB39*Assembly!S$7+$BC39*Assembly!S$8+$BD39*Assembly!S$9+$BE39*Assembly!S$10+$BF39*Assembly!S$11+$BG39*Assembly!S$12+$BH39*Assembly!S$13+$BI39*Assembly!S$14+$BJ39*Assembly!S$15+$BK39*Assembly!S$16+$BL39*Assembly!S$17+$BM39*Assembly!S$18+$BN39*Assembly!S$19+$BO39*Assembly!S$20+$BP39*Assembly!S$21+$BQ39*Assembly!S$22+$BR39*Assembly!S$23+$BS39*Assembly!S$24</f>
        <v>0</v>
      </c>
      <c r="CL39" s="254" t="str">
        <f>$AY39*Assembly!T$4+$AZ39*Assembly!T$5+$BA39*Assembly!T$6+$BB39*Assembly!T$7+$BC39*Assembly!T$8+$BD39*Assembly!T$9+$BE39*Assembly!T$10+$BF39*Assembly!T$11+$BG39*Assembly!T$12+$BH39*Assembly!T$13+$BI39*Assembly!T$14+$BJ39*Assembly!T$15+$BK39*Assembly!T$16+$BL39*Assembly!T$17+$BM39*Assembly!T$18+$BN39*Assembly!T$19+$BO39*Assembly!T$20+$BP39*Assembly!T$21+$BQ39*Assembly!T$22+$BR39*Assembly!T$23+$BS39*Assembly!T$24</f>
        <v>0</v>
      </c>
      <c r="CM39" s="254" t="str">
        <f>$AY39*Assembly!U$4+$AZ39*Assembly!U$5+$BA39*Assembly!U$6+$BB39*Assembly!U$7+$BC39*Assembly!U$8+$BD39*Assembly!U$9+$BE39*Assembly!U$10+$BF39*Assembly!U$11+$BG39*Assembly!U$12+$BH39*Assembly!U$13+$BI39*Assembly!U$14+$BJ39*Assembly!U$15+$BK39*Assembly!U$16+$BL39*Assembly!U$17+$BM39*Assembly!U$18+$BN39*Assembly!U$19+$BO39*Assembly!U$20+$BP39*Assembly!U$21+$BQ39*Assembly!U$22+$BR39*Assembly!U$23+$BS39*Assembly!U$24</f>
        <v>0</v>
      </c>
      <c r="CN39" s="256" t="str">
        <f>$AY39*Assembly!V$4+$AZ39*Assembly!V$5+$BA39*Assembly!V$6+$BB39*Assembly!V$7+$BC39*Assembly!V$8+$BD39*Assembly!V$9+$BE39*Assembly!V$10+$BF39*Assembly!V$11+$BG39*Assembly!V$12+$BH39*Assembly!V$13+$BI39*Assembly!V$14+$BJ39*Assembly!V$15+$BK39*Assembly!V$16+$BL39*Assembly!V$17+$BM39*Assembly!V$18+$BN39*Assembly!V$19+$BO39*Assembly!V$20+$BP39*Assembly!V$21+$BQ39*Assembly!V$22+$BR39*Assembly!V$23+$BS39*Assembly!V$24</f>
        <v>0</v>
      </c>
      <c r="CO39" s="256" t="str">
        <f>CE39*Refining!$F$3</f>
        <v>2,275</v>
      </c>
      <c r="CP39" s="256" t="str">
        <f>CF39*Refining!$F$4</f>
        <v>219</v>
      </c>
      <c r="CQ39" s="256" t="str">
        <f>CG39*Refining!$F$5</f>
        <v>125</v>
      </c>
      <c r="CR39" s="256" t="str">
        <f>CH39*Refining!$F$6</f>
        <v>0</v>
      </c>
      <c r="CS39" s="256" t="str">
        <f>CI39*Refining!$F$7</f>
        <v>1</v>
      </c>
      <c r="CT39" s="256" t="str">
        <f>CJ39*Refining!$F$8</f>
        <v>0</v>
      </c>
      <c r="CU39" s="256" t="str">
        <f>CK39*Refining!$F$9</f>
        <v>0</v>
      </c>
      <c r="CV39" s="256" t="str">
        <f>CL39*Refining!$F$10</f>
        <v>0</v>
      </c>
      <c r="CW39" s="256" t="str">
        <f>CM39*Refining!$F$11</f>
        <v>0</v>
      </c>
      <c r="CX39" s="256" t="str">
        <f>CN39*Refining!$F$12</f>
        <v>0</v>
      </c>
      <c r="CY39" s="248" t="str">
        <f t="shared" ref="CY39:DR39" si="157">IF(CE39 = 0, "", CE39)</f>
        <v>1,274</v>
      </c>
      <c r="CZ39" s="249" t="str">
        <f t="shared" si="157"/>
        <v>70</v>
      </c>
      <c r="DA39" s="249" t="str">
        <f t="shared" si="157"/>
        <v>30</v>
      </c>
      <c r="DB39" s="245" t="str">
        <f t="shared" si="157"/>
        <v/>
      </c>
      <c r="DC39" s="245" t="str">
        <f t="shared" si="157"/>
        <v>0.4</v>
      </c>
      <c r="DD39" s="245" t="str">
        <f t="shared" si="157"/>
        <v/>
      </c>
      <c r="DE39" s="245" t="str">
        <f t="shared" si="157"/>
        <v/>
      </c>
      <c r="DF39" s="245" t="str">
        <f t="shared" si="157"/>
        <v/>
      </c>
      <c r="DG39" s="245" t="str">
        <f t="shared" si="157"/>
        <v/>
      </c>
      <c r="DH39" s="246" t="str">
        <f t="shared" si="157"/>
        <v/>
      </c>
      <c r="DI39" s="248" t="str">
        <f t="shared" si="157"/>
        <v>2,275</v>
      </c>
      <c r="DJ39" s="249" t="str">
        <f t="shared" si="157"/>
        <v>219</v>
      </c>
      <c r="DK39" s="249" t="str">
        <f t="shared" si="157"/>
        <v>125</v>
      </c>
      <c r="DL39" s="245" t="str">
        <f t="shared" si="157"/>
        <v/>
      </c>
      <c r="DM39" s="249" t="str">
        <f t="shared" si="157"/>
        <v>1</v>
      </c>
      <c r="DN39" s="245" t="str">
        <f t="shared" si="157"/>
        <v/>
      </c>
      <c r="DO39" s="245" t="str">
        <f t="shared" si="157"/>
        <v/>
      </c>
      <c r="DP39" s="245" t="str">
        <f t="shared" si="157"/>
        <v/>
      </c>
      <c r="DQ39" s="245" t="str">
        <f t="shared" si="157"/>
        <v/>
      </c>
      <c r="DR39" s="246" t="str">
        <f t="shared" si="157"/>
        <v/>
      </c>
      <c r="DS39" s="248" t="str">
        <f t="shared" si="15"/>
        <v>1,374</v>
      </c>
      <c r="DT39" s="249" t="str">
        <f t="shared" si="16"/>
        <v>2,619</v>
      </c>
      <c r="DU39" s="225" t="str">
        <f>CY39*'Ores &amp; Ingots'!$C$3+CZ39*'Ores &amp; Ingots'!$C$4+DA39*'Ores &amp; Ingots'!$C$5+DB39*'Ores &amp; Ingots'!$C$6+DC39*'Ores &amp; Ingots'!$C$7+DD39*'Ores &amp; Ingots'!$C$8+DE39*'Ores &amp; Ingots'!$C$9+DF39*'Ores &amp; Ingots'!$C$10+DG39*'Ores &amp; Ingots'!$C$11+DH39*'Ores &amp; Ingots'!$C$12</f>
        <v>173</v>
      </c>
      <c r="DV39" s="225" t="str">
        <f>DI39*'Ores &amp; Ingots'!$B$3+DJ39*'Ores &amp; Ingots'!$B$4+DK39*'Ores &amp; Ingots'!$B$5+DL39*'Ores &amp; Ingots'!$B$6+DM39*'Ores &amp; Ingots'!$B$7+DN39*'Ores &amp; Ingots'!$B$8+DO39*'Ores &amp; Ingots'!$B$9+DP39*'Ores &amp; Ingots'!$B$10+DQ39*'Ores &amp; Ingots'!$B$11+DR39*'Ores &amp; Ingots'!$B$12</f>
        <v>969</v>
      </c>
      <c r="DW39" s="249" t="str">
        <f>CY39*Refining!$G$3+CZ39*Refining!$G$4+DA39*Refining!$G$5+DB39*Refining!$G$6+DC39*Refining!$G$7+DD39*Refining!$G$8+DE39*Refining!$G$9+DF39*Refining!$G$10+DG39*Refining!$G$11+DH39*Refining!$G$12</f>
        <v>809</v>
      </c>
      <c r="DX39" s="249" t="str">
        <f t="shared" si="17"/>
        <v>125,842</v>
      </c>
      <c r="DY39" s="250" t="str">
        <f t="shared" si="18"/>
        <v>0.1258</v>
      </c>
      <c r="DZ39" s="248" t="str">
        <f t="shared" si="19"/>
        <v>1,062</v>
      </c>
      <c r="EA39" s="251" t="str">
        <f t="shared" ref="EA39:EB39" si="158">DZ39/60</f>
        <v>17.7</v>
      </c>
      <c r="EB39" s="251" t="str">
        <f t="shared" si="158"/>
        <v>0.3</v>
      </c>
      <c r="EC39" s="543" t="str">
        <f t="shared" si="21"/>
        <v>0.01</v>
      </c>
      <c r="ED39" s="248" t="str">
        <f t="shared" si="22"/>
        <v>162,864</v>
      </c>
      <c r="EE39" s="251" t="str">
        <f t="shared" ref="EE39:EF39" si="159">ED39/1000</f>
        <v>162.9</v>
      </c>
      <c r="EF39" s="252" t="str">
        <f t="shared" si="159"/>
        <v>0.16</v>
      </c>
      <c r="EG39" s="544" t="str">
        <f t="shared" si="24"/>
        <v>0.1629</v>
      </c>
      <c r="EH39" s="225" t="s">
        <v>12</v>
      </c>
    </row>
    <row r="40">
      <c r="A40" s="33"/>
      <c r="B40" s="226" t="s">
        <v>934</v>
      </c>
      <c r="C40" s="227" t="s">
        <v>886</v>
      </c>
      <c r="D40" s="227">
        <v>1.0</v>
      </c>
      <c r="E40" s="227">
        <v>1.0</v>
      </c>
      <c r="F40" s="227">
        <v>1.0</v>
      </c>
      <c r="G40" s="253" t="str">
        <f t="shared" si="5"/>
        <v>15.6</v>
      </c>
      <c r="H40" s="254">
        <v>30.0</v>
      </c>
      <c r="I40" s="254">
        <v>30.0</v>
      </c>
      <c r="J40" s="254" t="str">
        <f>H40/Main!$D$9</f>
        <v>30</v>
      </c>
      <c r="K40" s="254" t="str">
        <f>I40/Main!$D$10</f>
        <v>30</v>
      </c>
      <c r="L40" s="254" t="str">
        <f t="shared" si="6"/>
        <v>1</v>
      </c>
      <c r="M40" s="254">
        <v>1.0</v>
      </c>
      <c r="N40" s="256" t="s">
        <v>12</v>
      </c>
      <c r="O40" s="255"/>
      <c r="P40" s="255"/>
      <c r="Q40" s="256"/>
      <c r="R40" s="255"/>
      <c r="S40" s="257"/>
      <c r="T40" s="257"/>
      <c r="U40" s="255"/>
      <c r="V40" s="255"/>
      <c r="W40" s="314">
        <v>22.4415</v>
      </c>
      <c r="X40" s="255"/>
      <c r="Y40" s="255"/>
      <c r="Z40" s="256">
        <v>15000.0</v>
      </c>
      <c r="AA40" s="255"/>
      <c r="AB40" s="255"/>
      <c r="AC40" s="258" t="s">
        <v>913</v>
      </c>
      <c r="AD40" s="225">
        <v>10.0</v>
      </c>
      <c r="AE40" s="225">
        <v>0.0</v>
      </c>
      <c r="AF40" s="225">
        <v>12.0</v>
      </c>
      <c r="AG40" s="225">
        <v>0.0</v>
      </c>
      <c r="AH40" s="225">
        <v>12.0</v>
      </c>
      <c r="AI40" s="225">
        <v>24.0</v>
      </c>
      <c r="AJ40" s="225">
        <v>0.0</v>
      </c>
      <c r="AK40" s="225">
        <v>2.0</v>
      </c>
      <c r="AL40" s="225">
        <v>0.0</v>
      </c>
      <c r="AM40" s="225">
        <v>0.0</v>
      </c>
      <c r="AN40" s="225">
        <v>0.0</v>
      </c>
      <c r="AO40" s="225">
        <v>0.0</v>
      </c>
      <c r="AP40" s="225">
        <v>0.0</v>
      </c>
      <c r="AQ40" s="225">
        <v>0.0</v>
      </c>
      <c r="AR40" s="225">
        <v>0.0</v>
      </c>
      <c r="AS40" s="225">
        <v>0.0</v>
      </c>
      <c r="AT40" s="225">
        <v>0.0</v>
      </c>
      <c r="AU40" s="225">
        <v>0.0</v>
      </c>
      <c r="AV40" s="225">
        <v>0.0</v>
      </c>
      <c r="AW40" s="225">
        <v>0.0</v>
      </c>
      <c r="AX40" s="309">
        <v>6.0</v>
      </c>
      <c r="AY40" s="239" t="str">
        <f t="shared" ref="AY40:BS40" si="160">IF(AD40 = 0, "", AD40)</f>
        <v>10</v>
      </c>
      <c r="AZ40" s="227" t="str">
        <f t="shared" si="160"/>
        <v/>
      </c>
      <c r="BA40" s="225" t="str">
        <f t="shared" si="160"/>
        <v>12</v>
      </c>
      <c r="BB40" s="227" t="str">
        <f t="shared" si="160"/>
        <v/>
      </c>
      <c r="BC40" s="225" t="str">
        <f t="shared" si="160"/>
        <v>12</v>
      </c>
      <c r="BD40" s="225" t="str">
        <f t="shared" si="160"/>
        <v>24</v>
      </c>
      <c r="BE40" s="227" t="str">
        <f t="shared" si="160"/>
        <v/>
      </c>
      <c r="BF40" s="225" t="str">
        <f t="shared" si="160"/>
        <v>2</v>
      </c>
      <c r="BG40" s="227" t="str">
        <f t="shared" si="160"/>
        <v/>
      </c>
      <c r="BH40" s="227" t="str">
        <f t="shared" si="160"/>
        <v/>
      </c>
      <c r="BI40" s="227" t="str">
        <f t="shared" si="160"/>
        <v/>
      </c>
      <c r="BJ40" s="227" t="str">
        <f t="shared" si="160"/>
        <v/>
      </c>
      <c r="BK40" s="227" t="str">
        <f t="shared" si="160"/>
        <v/>
      </c>
      <c r="BL40" s="227" t="str">
        <f t="shared" si="160"/>
        <v/>
      </c>
      <c r="BM40" s="227" t="str">
        <f t="shared" si="160"/>
        <v/>
      </c>
      <c r="BN40" s="227" t="str">
        <f t="shared" si="160"/>
        <v/>
      </c>
      <c r="BO40" s="227" t="str">
        <f t="shared" si="160"/>
        <v/>
      </c>
      <c r="BP40" s="227" t="str">
        <f t="shared" si="160"/>
        <v/>
      </c>
      <c r="BQ40" s="227" t="str">
        <f t="shared" si="160"/>
        <v/>
      </c>
      <c r="BR40" s="227" t="str">
        <f t="shared" si="160"/>
        <v/>
      </c>
      <c r="BS40" s="551" t="str">
        <f t="shared" si="160"/>
        <v>6</v>
      </c>
      <c r="BT40" s="239" t="str">
        <f>$AY40*Assembly!Y$4+$AZ40*Assembly!Y$5+$BA40*Assembly!Y$6+$BB40*Assembly!Y$7+$BC40*Assembly!Y$8+$BD40*Assembly!Y$9+$BE40*Assembly!Y$10+$BF40*Assembly!Y$11+$BG40*Assembly!Y$12+$BH40*Assembly!Y$13+$BI40*Assembly!Y$14+$BJ40*Assembly!Y$15+$BK40*Assembly!Y$16+$BL40*Assembly!Y$17+$BM40*Assembly!Y$18+$BN40*Assembly!Y$19+$BO40*Assembly!Y$20+$BP40*Assembly!Y$21+$BQ40*Assembly!Y$22+$BR40*Assembly!Y$23+$BS40*Assembly!Y$24</f>
        <v>500</v>
      </c>
      <c r="BU40" s="225" t="str">
        <f t="shared" si="8"/>
        <v>32</v>
      </c>
      <c r="BV40" s="225" t="str">
        <f>$AY40*Assembly!AC$4+$AZ40*Assembly!AC$5+$BA40*Assembly!AC$6+$BB40*Assembly!AC$7+$BC40*Assembly!AC$8+$BD40*Assembly!AC$9+$BE40*Assembly!AC$10+$BF40*Assembly!AC$11+$BG40*Assembly!AC$12+$BH40*Assembly!AC$13+$BI40*Assembly!AC$14+$BJ40*Assembly!AC$15+$BK40*Assembly!AC$16+$BL40*Assembly!AC$17+$BM40*Assembly!AC$18+$BN40*Assembly!AC$19+$BO40*Assembly!AC$20+$BP40*Assembly!AC$21+$BQ40*Assembly!AC$22+$BR40*Assembly!AC$23+$BS40*Assembly!AC$24</f>
        <v>1,932</v>
      </c>
      <c r="BW40" s="240" t="str">
        <f t="shared" si="9"/>
        <v>3.86</v>
      </c>
      <c r="BX40" s="241" t="str">
        <f t="shared" si="10"/>
        <v>124</v>
      </c>
      <c r="BY40" s="242" t="str">
        <f t="shared" si="11"/>
        <v>60.3</v>
      </c>
      <c r="BZ40" s="225"/>
      <c r="CA40" s="225" t="str">
        <f>$AY40*Assembly!X$4+$AZ40*Assembly!X$5+$BA40*Assembly!X$6+$BB40*Assembly!X$7+$BC40*Assembly!X$8+$BD40*Assembly!X$9+$BE40*Assembly!X$10+$BF40*Assembly!X$11+$BG40*Assembly!X$12+$BH40*Assembly!X$13+$BI40*Assembly!X$14+$BJ40*Assembly!X$15+$BK40*Assembly!X$16+$BL40*Assembly!X$17+$BM40*Assembly!X$18+$BN40*Assembly!X$19+$BO40*Assembly!X$20+$BP40*Assembly!X$21+$BQ40*Assembly!X$22+$BR40*Assembly!X$23+$BS40*Assembly!X$24</f>
        <v>156</v>
      </c>
      <c r="CB40" s="225" t="str">
        <f t="shared" si="12"/>
        <v>24,267</v>
      </c>
      <c r="CC40" s="223" t="str">
        <f t="shared" si="13"/>
        <v>0.0243</v>
      </c>
      <c r="CD40" s="243" t="str">
        <f>$AY40*Assembly!AB$4+$AZ40*Assembly!AB$5+$BA40*Assembly!AB$6+$BB40*Assembly!AB$7+$BC40*Assembly!AB$8+$BD40*Assembly!AB$9+$BE40*Assembly!AB$10+$BF40*Assembly!AB$11+$BG40*Assembly!AB$12+$BH40*Assembly!AB$13+$BI40*Assembly!AB$14+$BJ40*Assembly!AB$15+$BK40*Assembly!AB$16+$BL40*Assembly!AB$17+$BM40*Assembly!AB$18+$BN40*Assembly!AB$19+$BO40*Assembly!AB$20+$BP40*Assembly!AB$21+$BQ40*Assembly!AB$22+$BR40*Assembly!AB$23+$BS40*Assembly!AB$24</f>
        <v>140</v>
      </c>
      <c r="CE40" s="256" t="str">
        <f>$AY40*Assembly!M$4+$AZ40*Assembly!M$5+$BA40*Assembly!M$6+$BB40*Assembly!M$7+$BC40*Assembly!M$8+$BD40*Assembly!M$9+$BE40*Assembly!M$10+$BF40*Assembly!M$11+$BG40*Assembly!M$12+$BH40*Assembly!M$13+$BI40*Assembly!M$14+$BJ40*Assembly!M$15+$BK40*Assembly!M$16+$BL40*Assembly!M$17+$BM40*Assembly!M$18+$BN40*Assembly!M$19+$BO40*Assembly!M$20+$BP40*Assembly!M$21+$BQ40*Assembly!M$22+$BR40*Assembly!M$23+$BS40*Assembly!M$24</f>
        <v>559</v>
      </c>
      <c r="CF40" s="256" t="str">
        <f>$AY40*Assembly!N$4+$AZ40*Assembly!N$5+$BA40*Assembly!N$6+$BB40*Assembly!N$7+$BC40*Assembly!N$8+$BD40*Assembly!N$9+$BE40*Assembly!N$10+$BF40*Assembly!N$11+$BG40*Assembly!N$12+$BH40*Assembly!N$13+$BI40*Assembly!N$14+$BJ40*Assembly!N$15+$BK40*Assembly!N$16+$BL40*Assembly!N$17+$BM40*Assembly!N$18+$BN40*Assembly!N$19+$BO40*Assembly!N$20+$BP40*Assembly!N$21+$BQ40*Assembly!N$22+$BR40*Assembly!N$23+$BS40*Assembly!N$24</f>
        <v>0</v>
      </c>
      <c r="CG40" s="256" t="str">
        <f>$AY40*Assembly!O$4+$AZ40*Assembly!O$5+$BA40*Assembly!O$6+$BB40*Assembly!O$7+$BC40*Assembly!O$8+$BD40*Assembly!O$9+$BE40*Assembly!O$10+$BF40*Assembly!O$11+$BG40*Assembly!O$12+$BH40*Assembly!O$13+$BI40*Assembly!O$14+$BJ40*Assembly!O$15+$BK40*Assembly!O$16+$BL40*Assembly!O$17+$BM40*Assembly!O$18+$BN40*Assembly!O$19+$BO40*Assembly!O$20+$BP40*Assembly!O$21+$BQ40*Assembly!O$22+$BR40*Assembly!O$23+$BS40*Assembly!O$24</f>
        <v>0</v>
      </c>
      <c r="CH40" s="254" t="str">
        <f>$AY40*Assembly!P$4+$AZ40*Assembly!P$5+$BA40*Assembly!P$6+$BB40*Assembly!P$7+$BC40*Assembly!P$8+$BD40*Assembly!P$9+$BE40*Assembly!P$10+$BF40*Assembly!P$11+$BG40*Assembly!P$12+$BH40*Assembly!P$13+$BI40*Assembly!P$14+$BJ40*Assembly!P$15+$BK40*Assembly!P$16+$BL40*Assembly!P$17+$BM40*Assembly!P$18+$BN40*Assembly!P$19+$BO40*Assembly!P$20+$BP40*Assembly!P$21+$BQ40*Assembly!P$22+$BR40*Assembly!P$23+$BS40*Assembly!P$24</f>
        <v>12</v>
      </c>
      <c r="CI40" s="254" t="str">
        <f>$AY40*Assembly!Q$4+$AZ40*Assembly!Q$5+$BA40*Assembly!Q$6+$BB40*Assembly!Q$7+$BC40*Assembly!Q$8+$BD40*Assembly!Q$9+$BE40*Assembly!Q$10+$BF40*Assembly!Q$11+$BG40*Assembly!Q$12+$BH40*Assembly!Q$13+$BI40*Assembly!Q$14+$BJ40*Assembly!Q$15+$BK40*Assembly!Q$16+$BL40*Assembly!Q$17+$BM40*Assembly!Q$18+$BN40*Assembly!Q$19+$BO40*Assembly!Q$20+$BP40*Assembly!Q$21+$BQ40*Assembly!Q$22+$BR40*Assembly!Q$23+$BS40*Assembly!Q$24</f>
        <v>3.4</v>
      </c>
      <c r="CJ40" s="256" t="str">
        <f>$AY40*Assembly!R$4+$AZ40*Assembly!R$5+$BA40*Assembly!R$6+$BB40*Assembly!R$7+$BC40*Assembly!R$8+$BD40*Assembly!R$9+$BE40*Assembly!R$10+$BF40*Assembly!R$11+$BG40*Assembly!R$12+$BH40*Assembly!R$13+$BI40*Assembly!R$14+$BJ40*Assembly!R$15+$BK40*Assembly!R$16+$BL40*Assembly!R$17+$BM40*Assembly!R$18+$BN40*Assembly!R$19+$BO40*Assembly!R$20+$BP40*Assembly!R$21+$BQ40*Assembly!R$22+$BR40*Assembly!R$23+$BS40*Assembly!R$24</f>
        <v>0</v>
      </c>
      <c r="CK40" s="254" t="str">
        <f>$AY40*Assembly!S$4+$AZ40*Assembly!S$5+$BA40*Assembly!S$6+$BB40*Assembly!S$7+$BC40*Assembly!S$8+$BD40*Assembly!S$9+$BE40*Assembly!S$10+$BF40*Assembly!S$11+$BG40*Assembly!S$12+$BH40*Assembly!S$13+$BI40*Assembly!S$14+$BJ40*Assembly!S$15+$BK40*Assembly!S$16+$BL40*Assembly!S$17+$BM40*Assembly!S$18+$BN40*Assembly!S$19+$BO40*Assembly!S$20+$BP40*Assembly!S$21+$BQ40*Assembly!S$22+$BR40*Assembly!S$23+$BS40*Assembly!S$24</f>
        <v>0</v>
      </c>
      <c r="CL40" s="254" t="str">
        <f>$AY40*Assembly!T$4+$AZ40*Assembly!T$5+$BA40*Assembly!T$6+$BB40*Assembly!T$7+$BC40*Assembly!T$8+$BD40*Assembly!T$9+$BE40*Assembly!T$10+$BF40*Assembly!T$11+$BG40*Assembly!T$12+$BH40*Assembly!T$13+$BI40*Assembly!T$14+$BJ40*Assembly!T$15+$BK40*Assembly!T$16+$BL40*Assembly!T$17+$BM40*Assembly!T$18+$BN40*Assembly!T$19+$BO40*Assembly!T$20+$BP40*Assembly!T$21+$BQ40*Assembly!T$22+$BR40*Assembly!T$23+$BS40*Assembly!T$24</f>
        <v>0</v>
      </c>
      <c r="CM40" s="254" t="str">
        <f>$AY40*Assembly!U$4+$AZ40*Assembly!U$5+$BA40*Assembly!U$6+$BB40*Assembly!U$7+$BC40*Assembly!U$8+$BD40*Assembly!U$9+$BE40*Assembly!U$10+$BF40*Assembly!U$11+$BG40*Assembly!U$12+$BH40*Assembly!U$13+$BI40*Assembly!U$14+$BJ40*Assembly!U$15+$BK40*Assembly!U$16+$BL40*Assembly!U$17+$BM40*Assembly!U$18+$BN40*Assembly!U$19+$BO40*Assembly!U$20+$BP40*Assembly!U$21+$BQ40*Assembly!U$22+$BR40*Assembly!U$23+$BS40*Assembly!U$24</f>
        <v>0</v>
      </c>
      <c r="CN40" s="256" t="str">
        <f>$AY40*Assembly!V$4+$AZ40*Assembly!V$5+$BA40*Assembly!V$6+$BB40*Assembly!V$7+$BC40*Assembly!V$8+$BD40*Assembly!V$9+$BE40*Assembly!V$10+$BF40*Assembly!V$11+$BG40*Assembly!V$12+$BH40*Assembly!V$13+$BI40*Assembly!V$14+$BJ40*Assembly!V$15+$BK40*Assembly!V$16+$BL40*Assembly!V$17+$BM40*Assembly!V$18+$BN40*Assembly!V$19+$BO40*Assembly!V$20+$BP40*Assembly!V$21+$BQ40*Assembly!V$22+$BR40*Assembly!V$23+$BS40*Assembly!V$24</f>
        <v>0</v>
      </c>
      <c r="CO40" s="256" t="str">
        <f>CE40*Refining!$F$3</f>
        <v>998</v>
      </c>
      <c r="CP40" s="256" t="str">
        <f>CF40*Refining!$F$4</f>
        <v>0</v>
      </c>
      <c r="CQ40" s="256" t="str">
        <f>CG40*Refining!$F$5</f>
        <v>0</v>
      </c>
      <c r="CR40" s="256" t="str">
        <f>CH40*Refining!$F$6</f>
        <v>2,143</v>
      </c>
      <c r="CS40" s="256" t="str">
        <f>CI40*Refining!$F$7</f>
        <v>6</v>
      </c>
      <c r="CT40" s="256" t="str">
        <f>CJ40*Refining!$F$8</f>
        <v>0</v>
      </c>
      <c r="CU40" s="256" t="str">
        <f>CK40*Refining!$F$9</f>
        <v>0</v>
      </c>
      <c r="CV40" s="256" t="str">
        <f>CL40*Refining!$F$10</f>
        <v>0</v>
      </c>
      <c r="CW40" s="256" t="str">
        <f>CM40*Refining!$F$11</f>
        <v>0</v>
      </c>
      <c r="CX40" s="256" t="str">
        <f>CN40*Refining!$F$12</f>
        <v>0</v>
      </c>
      <c r="CY40" s="248" t="str">
        <f t="shared" ref="CY40:DR40" si="161">IF(CE40 = 0, "", CE40)</f>
        <v>559</v>
      </c>
      <c r="CZ40" s="245" t="str">
        <f t="shared" si="161"/>
        <v/>
      </c>
      <c r="DA40" s="245" t="str">
        <f t="shared" si="161"/>
        <v/>
      </c>
      <c r="DB40" s="245" t="str">
        <f t="shared" si="161"/>
        <v>12</v>
      </c>
      <c r="DC40" s="245" t="str">
        <f t="shared" si="161"/>
        <v>3.4</v>
      </c>
      <c r="DD40" s="245" t="str">
        <f t="shared" si="161"/>
        <v/>
      </c>
      <c r="DE40" s="245" t="str">
        <f t="shared" si="161"/>
        <v/>
      </c>
      <c r="DF40" s="245" t="str">
        <f t="shared" si="161"/>
        <v/>
      </c>
      <c r="DG40" s="245" t="str">
        <f t="shared" si="161"/>
        <v/>
      </c>
      <c r="DH40" s="246" t="str">
        <f t="shared" si="161"/>
        <v/>
      </c>
      <c r="DI40" s="248" t="str">
        <f t="shared" si="161"/>
        <v>998</v>
      </c>
      <c r="DJ40" s="245" t="str">
        <f t="shared" si="161"/>
        <v/>
      </c>
      <c r="DK40" s="245" t="str">
        <f t="shared" si="161"/>
        <v/>
      </c>
      <c r="DL40" s="249" t="str">
        <f t="shared" si="161"/>
        <v>2,143</v>
      </c>
      <c r="DM40" s="249" t="str">
        <f t="shared" si="161"/>
        <v>6</v>
      </c>
      <c r="DN40" s="245" t="str">
        <f t="shared" si="161"/>
        <v/>
      </c>
      <c r="DO40" s="245" t="str">
        <f t="shared" si="161"/>
        <v/>
      </c>
      <c r="DP40" s="245" t="str">
        <f t="shared" si="161"/>
        <v/>
      </c>
      <c r="DQ40" s="245" t="str">
        <f t="shared" si="161"/>
        <v/>
      </c>
      <c r="DR40" s="246" t="str">
        <f t="shared" si="161"/>
        <v/>
      </c>
      <c r="DS40" s="248" t="str">
        <f t="shared" si="15"/>
        <v>574</v>
      </c>
      <c r="DT40" s="249" t="str">
        <f t="shared" si="16"/>
        <v>3,147</v>
      </c>
      <c r="DU40" s="225" t="str">
        <f>CY40*'Ores &amp; Ingots'!$C$3+CZ40*'Ores &amp; Ingots'!$C$4+DA40*'Ores &amp; Ingots'!$C$5+DB40*'Ores &amp; Ingots'!$C$6+DC40*'Ores &amp; Ingots'!$C$7+DD40*'Ores &amp; Ingots'!$C$8+DE40*'Ores &amp; Ingots'!$C$9+DF40*'Ores &amp; Ingots'!$C$10+DG40*'Ores &amp; Ingots'!$C$11+DH40*'Ores &amp; Ingots'!$C$12</f>
        <v>79</v>
      </c>
      <c r="DV40" s="225" t="str">
        <f>DI40*'Ores &amp; Ingots'!$B$3+DJ40*'Ores &amp; Ingots'!$B$4+DK40*'Ores &amp; Ingots'!$B$5+DL40*'Ores &amp; Ingots'!$B$6+DM40*'Ores &amp; Ingots'!$B$7+DN40*'Ores &amp; Ingots'!$B$8+DO40*'Ores &amp; Ingots'!$B$9+DP40*'Ores &amp; Ingots'!$B$10+DQ40*'Ores &amp; Ingots'!$B$11+DR40*'Ores &amp; Ingots'!$B$12</f>
        <v>1,164</v>
      </c>
      <c r="DW40" s="249" t="str">
        <f>CY40*Refining!$G$3+CZ40*Refining!$G$4+DA40*Refining!$G$5+DB40*Refining!$G$6+DC40*Refining!$G$7+DD40*Refining!$G$8+DE40*Refining!$G$9+DF40*Refining!$G$10+DG40*Refining!$G$11+DH40*Refining!$G$12</f>
        <v>1,690</v>
      </c>
      <c r="DX40" s="249" t="str">
        <f t="shared" si="17"/>
        <v>262,818</v>
      </c>
      <c r="DY40" s="250" t="str">
        <f t="shared" si="18"/>
        <v>0.2628</v>
      </c>
      <c r="DZ40" s="248" t="str">
        <f t="shared" si="19"/>
        <v>1,876</v>
      </c>
      <c r="EA40" s="251" t="str">
        <f t="shared" ref="EA40:EB40" si="162">DZ40/60</f>
        <v>31.3</v>
      </c>
      <c r="EB40" s="251" t="str">
        <f t="shared" si="162"/>
        <v>0.5</v>
      </c>
      <c r="EC40" s="543" t="str">
        <f t="shared" si="21"/>
        <v>0.02</v>
      </c>
      <c r="ED40" s="248" t="str">
        <f t="shared" si="22"/>
        <v>287,085</v>
      </c>
      <c r="EE40" s="251" t="str">
        <f t="shared" ref="EE40:EF40" si="163">ED40/1000</f>
        <v>287.1</v>
      </c>
      <c r="EF40" s="252" t="str">
        <f t="shared" si="163"/>
        <v>0.29</v>
      </c>
      <c r="EG40" s="544" t="str">
        <f t="shared" si="24"/>
        <v>0.2871</v>
      </c>
      <c r="EH40" s="225">
        <v>1428.0</v>
      </c>
    </row>
    <row r="41" hidden="1">
      <c r="A41" s="33"/>
      <c r="B41" s="226" t="s">
        <v>934</v>
      </c>
      <c r="C41" s="227" t="s">
        <v>885</v>
      </c>
      <c r="D41" s="227">
        <v>1.0</v>
      </c>
      <c r="E41" s="227">
        <v>1.0</v>
      </c>
      <c r="F41" s="227">
        <v>1.0</v>
      </c>
      <c r="G41" s="253" t="str">
        <f t="shared" si="5"/>
        <v>0.1</v>
      </c>
      <c r="H41" s="254">
        <v>10.0</v>
      </c>
      <c r="I41" s="254">
        <v>10.0</v>
      </c>
      <c r="J41" s="254" t="str">
        <f>H41/Main!$D$9</f>
        <v>10</v>
      </c>
      <c r="K41" s="254" t="str">
        <f>I41/Main!$D$10</f>
        <v>10</v>
      </c>
      <c r="L41" s="254" t="str">
        <f t="shared" si="6"/>
        <v>1</v>
      </c>
      <c r="M41" s="254">
        <v>1.0</v>
      </c>
      <c r="N41" s="256" t="s">
        <v>12</v>
      </c>
      <c r="O41" s="255"/>
      <c r="P41" s="255"/>
      <c r="Q41" s="256"/>
      <c r="R41" s="255"/>
      <c r="S41" s="257"/>
      <c r="T41" s="257"/>
      <c r="U41" s="255"/>
      <c r="V41" s="255"/>
      <c r="W41" s="314">
        <v>4.4883</v>
      </c>
      <c r="X41" s="255"/>
      <c r="Y41" s="255"/>
      <c r="Z41" s="256">
        <v>15000.0</v>
      </c>
      <c r="AA41" s="255"/>
      <c r="AB41" s="255"/>
      <c r="AC41" s="258"/>
      <c r="AD41" s="225">
        <v>0.0</v>
      </c>
      <c r="AE41" s="225">
        <v>0.0</v>
      </c>
      <c r="AF41" s="225">
        <v>1.0</v>
      </c>
      <c r="AG41" s="225">
        <v>0.0</v>
      </c>
      <c r="AH41" s="225">
        <v>1.0</v>
      </c>
      <c r="AI41" s="225">
        <v>1.0</v>
      </c>
      <c r="AJ41" s="225">
        <v>0.0</v>
      </c>
      <c r="AK41" s="225">
        <v>1.0</v>
      </c>
      <c r="AL41" s="225">
        <v>0.0</v>
      </c>
      <c r="AM41" s="225">
        <v>0.0</v>
      </c>
      <c r="AN41" s="225">
        <v>0.0</v>
      </c>
      <c r="AO41" s="225">
        <v>0.0</v>
      </c>
      <c r="AP41" s="225">
        <v>0.0</v>
      </c>
      <c r="AQ41" s="225">
        <v>0.0</v>
      </c>
      <c r="AR41" s="225">
        <v>0.0</v>
      </c>
      <c r="AS41" s="225">
        <v>0.0</v>
      </c>
      <c r="AT41" s="225">
        <v>0.0</v>
      </c>
      <c r="AU41" s="225">
        <v>0.0</v>
      </c>
      <c r="AV41" s="225">
        <v>0.0</v>
      </c>
      <c r="AW41" s="225">
        <v>0.0</v>
      </c>
      <c r="AX41" s="309">
        <v>1.0</v>
      </c>
      <c r="AY41" s="236" t="str">
        <f t="shared" ref="AY41:BS41" si="164">IF(AD41 = 0, "", AD41)</f>
        <v/>
      </c>
      <c r="AZ41" s="227" t="str">
        <f t="shared" si="164"/>
        <v/>
      </c>
      <c r="BA41" s="225" t="str">
        <f t="shared" si="164"/>
        <v>1</v>
      </c>
      <c r="BB41" s="227" t="str">
        <f t="shared" si="164"/>
        <v/>
      </c>
      <c r="BC41" s="225" t="str">
        <f t="shared" si="164"/>
        <v>1</v>
      </c>
      <c r="BD41" s="225" t="str">
        <f t="shared" si="164"/>
        <v>1</v>
      </c>
      <c r="BE41" s="227" t="str">
        <f t="shared" si="164"/>
        <v/>
      </c>
      <c r="BF41" s="225" t="str">
        <f t="shared" si="164"/>
        <v>1</v>
      </c>
      <c r="BG41" s="227" t="str">
        <f t="shared" si="164"/>
        <v/>
      </c>
      <c r="BH41" s="227" t="str">
        <f t="shared" si="164"/>
        <v/>
      </c>
      <c r="BI41" s="227" t="str">
        <f t="shared" si="164"/>
        <v/>
      </c>
      <c r="BJ41" s="227" t="str">
        <f t="shared" si="164"/>
        <v/>
      </c>
      <c r="BK41" s="227" t="str">
        <f t="shared" si="164"/>
        <v/>
      </c>
      <c r="BL41" s="227" t="str">
        <f t="shared" si="164"/>
        <v/>
      </c>
      <c r="BM41" s="227" t="str">
        <f t="shared" si="164"/>
        <v/>
      </c>
      <c r="BN41" s="227" t="str">
        <f t="shared" si="164"/>
        <v/>
      </c>
      <c r="BO41" s="227" t="str">
        <f t="shared" si="164"/>
        <v/>
      </c>
      <c r="BP41" s="227" t="str">
        <f t="shared" si="164"/>
        <v/>
      </c>
      <c r="BQ41" s="227" t="str">
        <f t="shared" si="164"/>
        <v/>
      </c>
      <c r="BR41" s="227" t="str">
        <f t="shared" si="164"/>
        <v/>
      </c>
      <c r="BS41" s="551" t="str">
        <f t="shared" si="164"/>
        <v>1</v>
      </c>
      <c r="BT41" s="239" t="str">
        <f>$AY41*Assembly!Y$4+$AZ41*Assembly!Y$5+$BA41*Assembly!Y$6+$BB41*Assembly!Y$7+$BC41*Assembly!Y$8+$BD41*Assembly!Y$9+$BE41*Assembly!Y$10+$BF41*Assembly!Y$11+$BG41*Assembly!Y$12+$BH41*Assembly!Y$13+$BI41*Assembly!Y$14+$BJ41*Assembly!Y$15+$BK41*Assembly!Y$16+$BL41*Assembly!Y$17+$BM41*Assembly!Y$18+$BN41*Assembly!Y$19+$BO41*Assembly!Y$20+$BP41*Assembly!Y$21+$BQ41*Assembly!Y$22+$BR41*Assembly!Y$23+$BS41*Assembly!Y$24</f>
        <v>20</v>
      </c>
      <c r="BU41" s="225" t="str">
        <f t="shared" si="8"/>
        <v>162</v>
      </c>
      <c r="BV41" s="225" t="str">
        <f>$AY41*Assembly!AC$4+$AZ41*Assembly!AC$5+$BA41*Assembly!AC$6+$BB41*Assembly!AC$7+$BC41*Assembly!AC$8+$BD41*Assembly!AC$9+$BE41*Assembly!AC$10+$BF41*Assembly!AC$11+$BG41*Assembly!AC$12+$BH41*Assembly!AC$13+$BI41*Assembly!AC$14+$BJ41*Assembly!AC$15+$BK41*Assembly!AC$16+$BL41*Assembly!AC$17+$BM41*Assembly!AC$18+$BN41*Assembly!AC$19+$BO41*Assembly!AC$20+$BP41*Assembly!AC$21+$BQ41*Assembly!AC$22+$BR41*Assembly!AC$23+$BS41*Assembly!AC$24</f>
        <v>66</v>
      </c>
      <c r="BW41" s="240" t="str">
        <f t="shared" si="9"/>
        <v>3.27</v>
      </c>
      <c r="BX41" s="241" t="str">
        <f t="shared" si="10"/>
        <v>528</v>
      </c>
      <c r="BY41" s="242" t="str">
        <f t="shared" si="11"/>
        <v>0.4</v>
      </c>
      <c r="BZ41" s="225"/>
      <c r="CA41" s="225" t="str">
        <f>$AY41*Assembly!X$4+$AZ41*Assembly!X$5+$BA41*Assembly!X$6+$BB41*Assembly!X$7+$BC41*Assembly!X$8+$BD41*Assembly!X$9+$BE41*Assembly!X$10+$BF41*Assembly!X$11+$BG41*Assembly!X$12+$BH41*Assembly!X$13+$BI41*Assembly!X$14+$BJ41*Assembly!X$15+$BK41*Assembly!X$16+$BL41*Assembly!X$17+$BM41*Assembly!X$18+$BN41*Assembly!X$19+$BO41*Assembly!X$20+$BP41*Assembly!X$21+$BQ41*Assembly!X$22+$BR41*Assembly!X$23+$BS41*Assembly!X$24</f>
        <v>17</v>
      </c>
      <c r="CB41" s="225" t="str">
        <f t="shared" si="12"/>
        <v>2,644</v>
      </c>
      <c r="CC41" s="223" t="str">
        <f t="shared" si="13"/>
        <v>0.0026</v>
      </c>
      <c r="CD41" s="243" t="str">
        <f>$AY41*Assembly!AB$4+$AZ41*Assembly!AB$5+$BA41*Assembly!AB$6+$BB41*Assembly!AB$7+$BC41*Assembly!AB$8+$BD41*Assembly!AB$9+$BE41*Assembly!AB$10+$BF41*Assembly!AB$11+$BG41*Assembly!AB$12+$BH41*Assembly!AB$13+$BI41*Assembly!AB$14+$BJ41*Assembly!AB$15+$BK41*Assembly!AB$16+$BL41*Assembly!AB$17+$BM41*Assembly!AB$18+$BN41*Assembly!AB$19+$BO41*Assembly!AB$20+$BP41*Assembly!AB$21+$BQ41*Assembly!AB$22+$BR41*Assembly!AB$23+$BS41*Assembly!AB$24</f>
        <v>9</v>
      </c>
      <c r="CE41" s="256" t="str">
        <f>$AY41*Assembly!M$4+$AZ41*Assembly!M$5+$BA41*Assembly!M$6+$BB41*Assembly!M$7+$BC41*Assembly!M$8+$BD41*Assembly!M$9+$BE41*Assembly!M$10+$BF41*Assembly!M$11+$BG41*Assembly!M$12+$BH41*Assembly!M$13+$BI41*Assembly!M$14+$BJ41*Assembly!M$15+$BK41*Assembly!M$16+$BL41*Assembly!M$17+$BM41*Assembly!M$18+$BN41*Assembly!M$19+$BO41*Assembly!M$20+$BP41*Assembly!M$21+$BQ41*Assembly!M$22+$BR41*Assembly!M$23+$BS41*Assembly!M$24</f>
        <v>23</v>
      </c>
      <c r="CF41" s="256" t="str">
        <f>$AY41*Assembly!N$4+$AZ41*Assembly!N$5+$BA41*Assembly!N$6+$BB41*Assembly!N$7+$BC41*Assembly!N$8+$BD41*Assembly!N$9+$BE41*Assembly!N$10+$BF41*Assembly!N$11+$BG41*Assembly!N$12+$BH41*Assembly!N$13+$BI41*Assembly!N$14+$BJ41*Assembly!N$15+$BK41*Assembly!N$16+$BL41*Assembly!N$17+$BM41*Assembly!N$18+$BN41*Assembly!N$19+$BO41*Assembly!N$20+$BP41*Assembly!N$21+$BQ41*Assembly!N$22+$BR41*Assembly!N$23+$BS41*Assembly!N$24</f>
        <v>0</v>
      </c>
      <c r="CG41" s="256" t="str">
        <f>$AY41*Assembly!O$4+$AZ41*Assembly!O$5+$BA41*Assembly!O$6+$BB41*Assembly!O$7+$BC41*Assembly!O$8+$BD41*Assembly!O$9+$BE41*Assembly!O$10+$BF41*Assembly!O$11+$BG41*Assembly!O$12+$BH41*Assembly!O$13+$BI41*Assembly!O$14+$BJ41*Assembly!O$15+$BK41*Assembly!O$16+$BL41*Assembly!O$17+$BM41*Assembly!O$18+$BN41*Assembly!O$19+$BO41*Assembly!O$20+$BP41*Assembly!O$21+$BQ41*Assembly!O$22+$BR41*Assembly!O$23+$BS41*Assembly!O$24</f>
        <v>0</v>
      </c>
      <c r="CH41" s="254" t="str">
        <f>$AY41*Assembly!P$4+$AZ41*Assembly!P$5+$BA41*Assembly!P$6+$BB41*Assembly!P$7+$BC41*Assembly!P$8+$BD41*Assembly!P$9+$BE41*Assembly!P$10+$BF41*Assembly!P$11+$BG41*Assembly!P$12+$BH41*Assembly!P$13+$BI41*Assembly!P$14+$BJ41*Assembly!P$15+$BK41*Assembly!P$16+$BL41*Assembly!P$17+$BM41*Assembly!P$18+$BN41*Assembly!P$19+$BO41*Assembly!P$20+$BP41*Assembly!P$21+$BQ41*Assembly!P$22+$BR41*Assembly!P$23+$BS41*Assembly!P$24</f>
        <v>2</v>
      </c>
      <c r="CI41" s="254" t="str">
        <f>$AY41*Assembly!Q$4+$AZ41*Assembly!Q$5+$BA41*Assembly!Q$6+$BB41*Assembly!Q$7+$BC41*Assembly!Q$8+$BD41*Assembly!Q$9+$BE41*Assembly!Q$10+$BF41*Assembly!Q$11+$BG41*Assembly!Q$12+$BH41*Assembly!Q$13+$BI41*Assembly!Q$14+$BJ41*Assembly!Q$15+$BK41*Assembly!Q$16+$BL41*Assembly!Q$17+$BM41*Assembly!Q$18+$BN41*Assembly!Q$19+$BO41*Assembly!Q$20+$BP41*Assembly!Q$21+$BQ41*Assembly!Q$22+$BR41*Assembly!Q$23+$BS41*Assembly!Q$24</f>
        <v>0.7</v>
      </c>
      <c r="CJ41" s="256" t="str">
        <f>$AY41*Assembly!R$4+$AZ41*Assembly!R$5+$BA41*Assembly!R$6+$BB41*Assembly!R$7+$BC41*Assembly!R$8+$BD41*Assembly!R$9+$BE41*Assembly!R$10+$BF41*Assembly!R$11+$BG41*Assembly!R$12+$BH41*Assembly!R$13+$BI41*Assembly!R$14+$BJ41*Assembly!R$15+$BK41*Assembly!R$16+$BL41*Assembly!R$17+$BM41*Assembly!R$18+$BN41*Assembly!R$19+$BO41*Assembly!R$20+$BP41*Assembly!R$21+$BQ41*Assembly!R$22+$BR41*Assembly!R$23+$BS41*Assembly!R$24</f>
        <v>0</v>
      </c>
      <c r="CK41" s="254" t="str">
        <f>$AY41*Assembly!S$4+$AZ41*Assembly!S$5+$BA41*Assembly!S$6+$BB41*Assembly!S$7+$BC41*Assembly!S$8+$BD41*Assembly!S$9+$BE41*Assembly!S$10+$BF41*Assembly!S$11+$BG41*Assembly!S$12+$BH41*Assembly!S$13+$BI41*Assembly!S$14+$BJ41*Assembly!S$15+$BK41*Assembly!S$16+$BL41*Assembly!S$17+$BM41*Assembly!S$18+$BN41*Assembly!S$19+$BO41*Assembly!S$20+$BP41*Assembly!S$21+$BQ41*Assembly!S$22+$BR41*Assembly!S$23+$BS41*Assembly!S$24</f>
        <v>0</v>
      </c>
      <c r="CL41" s="254" t="str">
        <f>$AY41*Assembly!T$4+$AZ41*Assembly!T$5+$BA41*Assembly!T$6+$BB41*Assembly!T$7+$BC41*Assembly!T$8+$BD41*Assembly!T$9+$BE41*Assembly!T$10+$BF41*Assembly!T$11+$BG41*Assembly!T$12+$BH41*Assembly!T$13+$BI41*Assembly!T$14+$BJ41*Assembly!T$15+$BK41*Assembly!T$16+$BL41*Assembly!T$17+$BM41*Assembly!T$18+$BN41*Assembly!T$19+$BO41*Assembly!T$20+$BP41*Assembly!T$21+$BQ41*Assembly!T$22+$BR41*Assembly!T$23+$BS41*Assembly!T$24</f>
        <v>0</v>
      </c>
      <c r="CM41" s="254" t="str">
        <f>$AY41*Assembly!U$4+$AZ41*Assembly!U$5+$BA41*Assembly!U$6+$BB41*Assembly!U$7+$BC41*Assembly!U$8+$BD41*Assembly!U$9+$BE41*Assembly!U$10+$BF41*Assembly!U$11+$BG41*Assembly!U$12+$BH41*Assembly!U$13+$BI41*Assembly!U$14+$BJ41*Assembly!U$15+$BK41*Assembly!U$16+$BL41*Assembly!U$17+$BM41*Assembly!U$18+$BN41*Assembly!U$19+$BO41*Assembly!U$20+$BP41*Assembly!U$21+$BQ41*Assembly!U$22+$BR41*Assembly!U$23+$BS41*Assembly!U$24</f>
        <v>0</v>
      </c>
      <c r="CN41" s="256" t="str">
        <f>$AY41*Assembly!V$4+$AZ41*Assembly!V$5+$BA41*Assembly!V$6+$BB41*Assembly!V$7+$BC41*Assembly!V$8+$BD41*Assembly!V$9+$BE41*Assembly!V$10+$BF41*Assembly!V$11+$BG41*Assembly!V$12+$BH41*Assembly!V$13+$BI41*Assembly!V$14+$BJ41*Assembly!V$15+$BK41*Assembly!V$16+$BL41*Assembly!V$17+$BM41*Assembly!V$18+$BN41*Assembly!V$19+$BO41*Assembly!V$20+$BP41*Assembly!V$21+$BQ41*Assembly!V$22+$BR41*Assembly!V$23+$BS41*Assembly!V$24</f>
        <v>0</v>
      </c>
      <c r="CO41" s="256" t="str">
        <f>CE41*Refining!$F$3</f>
        <v>40</v>
      </c>
      <c r="CP41" s="256" t="str">
        <f>CF41*Refining!$F$4</f>
        <v>0</v>
      </c>
      <c r="CQ41" s="256" t="str">
        <f>CG41*Refining!$F$5</f>
        <v>0</v>
      </c>
      <c r="CR41" s="256" t="str">
        <f>CH41*Refining!$F$6</f>
        <v>357</v>
      </c>
      <c r="CS41" s="256" t="str">
        <f>CI41*Refining!$F$7</f>
        <v>1</v>
      </c>
      <c r="CT41" s="256" t="str">
        <f>CJ41*Refining!$F$8</f>
        <v>0</v>
      </c>
      <c r="CU41" s="256" t="str">
        <f>CK41*Refining!$F$9</f>
        <v>0</v>
      </c>
      <c r="CV41" s="256" t="str">
        <f>CL41*Refining!$F$10</f>
        <v>0</v>
      </c>
      <c r="CW41" s="256" t="str">
        <f>CM41*Refining!$F$11</f>
        <v>0</v>
      </c>
      <c r="CX41" s="256" t="str">
        <f>CN41*Refining!$F$12</f>
        <v>0</v>
      </c>
      <c r="CY41" s="248" t="str">
        <f t="shared" ref="CY41:DR41" si="165">IF(CE41 = 0, "", CE41)</f>
        <v>23</v>
      </c>
      <c r="CZ41" s="245" t="str">
        <f t="shared" si="165"/>
        <v/>
      </c>
      <c r="DA41" s="245" t="str">
        <f t="shared" si="165"/>
        <v/>
      </c>
      <c r="DB41" s="245" t="str">
        <f t="shared" si="165"/>
        <v>2</v>
      </c>
      <c r="DC41" s="245" t="str">
        <f t="shared" si="165"/>
        <v>0.7</v>
      </c>
      <c r="DD41" s="245" t="str">
        <f t="shared" si="165"/>
        <v/>
      </c>
      <c r="DE41" s="245" t="str">
        <f t="shared" si="165"/>
        <v/>
      </c>
      <c r="DF41" s="245" t="str">
        <f t="shared" si="165"/>
        <v/>
      </c>
      <c r="DG41" s="245" t="str">
        <f t="shared" si="165"/>
        <v/>
      </c>
      <c r="DH41" s="246" t="str">
        <f t="shared" si="165"/>
        <v/>
      </c>
      <c r="DI41" s="248" t="str">
        <f t="shared" si="165"/>
        <v>40</v>
      </c>
      <c r="DJ41" s="245" t="str">
        <f t="shared" si="165"/>
        <v/>
      </c>
      <c r="DK41" s="245" t="str">
        <f t="shared" si="165"/>
        <v/>
      </c>
      <c r="DL41" s="249" t="str">
        <f t="shared" si="165"/>
        <v>357</v>
      </c>
      <c r="DM41" s="249" t="str">
        <f t="shared" si="165"/>
        <v>1</v>
      </c>
      <c r="DN41" s="245" t="str">
        <f t="shared" si="165"/>
        <v/>
      </c>
      <c r="DO41" s="245" t="str">
        <f t="shared" si="165"/>
        <v/>
      </c>
      <c r="DP41" s="245" t="str">
        <f t="shared" si="165"/>
        <v/>
      </c>
      <c r="DQ41" s="245" t="str">
        <f t="shared" si="165"/>
        <v/>
      </c>
      <c r="DR41" s="246" t="str">
        <f t="shared" si="165"/>
        <v/>
      </c>
      <c r="DS41" s="248" t="str">
        <f t="shared" si="15"/>
        <v>25</v>
      </c>
      <c r="DT41" s="249" t="str">
        <f t="shared" si="16"/>
        <v>399</v>
      </c>
      <c r="DU41" s="225" t="str">
        <f>CY41*'Ores &amp; Ingots'!$C$3+CZ41*'Ores &amp; Ingots'!$C$4+DA41*'Ores &amp; Ingots'!$C$5+DB41*'Ores &amp; Ingots'!$C$6+DC41*'Ores &amp; Ingots'!$C$7+DD41*'Ores &amp; Ingots'!$C$8+DE41*'Ores &amp; Ingots'!$C$9+DF41*'Ores &amp; Ingots'!$C$10+DG41*'Ores &amp; Ingots'!$C$11+DH41*'Ores &amp; Ingots'!$C$12</f>
        <v>4</v>
      </c>
      <c r="DV41" s="225" t="str">
        <f>DI41*'Ores &amp; Ingots'!$B$3+DJ41*'Ores &amp; Ingots'!$B$4+DK41*'Ores &amp; Ingots'!$B$5+DL41*'Ores &amp; Ingots'!$B$6+DM41*'Ores &amp; Ingots'!$B$7+DN41*'Ores &amp; Ingots'!$B$8+DO41*'Ores &amp; Ingots'!$B$9+DP41*'Ores &amp; Ingots'!$B$10+DQ41*'Ores &amp; Ingots'!$B$11+DR41*'Ores &amp; Ingots'!$B$12</f>
        <v>147</v>
      </c>
      <c r="DW41" s="249" t="str">
        <f>CY41*Refining!$G$3+CZ41*Refining!$G$4+DA41*Refining!$G$5+DB41*Refining!$G$6+DC41*Refining!$G$7+DD41*Refining!$G$8+DE41*Refining!$G$9+DF41*Refining!$G$10+DG41*Refining!$G$11+DH41*Refining!$G$12</f>
        <v>277</v>
      </c>
      <c r="DX41" s="249" t="str">
        <f t="shared" si="17"/>
        <v>43,065</v>
      </c>
      <c r="DY41" s="250" t="str">
        <f t="shared" si="18"/>
        <v>0.0431</v>
      </c>
      <c r="DZ41" s="248" t="str">
        <f t="shared" si="19"/>
        <v>304</v>
      </c>
      <c r="EA41" s="251" t="str">
        <f t="shared" ref="EA41:EB41" si="166">DZ41/60</f>
        <v>5.1</v>
      </c>
      <c r="EB41" s="251" t="str">
        <f t="shared" si="166"/>
        <v>0.1</v>
      </c>
      <c r="EC41" s="543" t="str">
        <f t="shared" si="21"/>
        <v>0.00</v>
      </c>
      <c r="ED41" s="248" t="str">
        <f t="shared" si="22"/>
        <v>45,710</v>
      </c>
      <c r="EE41" s="251" t="str">
        <f t="shared" ref="EE41:EF41" si="167">ED41/1000</f>
        <v>45.7</v>
      </c>
      <c r="EF41" s="252" t="str">
        <f t="shared" si="167"/>
        <v>0.05</v>
      </c>
      <c r="EG41" s="544" t="str">
        <f t="shared" si="24"/>
        <v>0.0457</v>
      </c>
      <c r="EH41" s="225" t="s">
        <v>12</v>
      </c>
    </row>
    <row r="42">
      <c r="A42" s="33"/>
      <c r="B42" s="226" t="s">
        <v>935</v>
      </c>
      <c r="C42" s="227" t="s">
        <v>886</v>
      </c>
      <c r="D42" s="227">
        <v>1.0</v>
      </c>
      <c r="E42" s="227">
        <v>1.0</v>
      </c>
      <c r="F42" s="227">
        <v>1.0</v>
      </c>
      <c r="G42" s="253" t="str">
        <f t="shared" si="5"/>
        <v>15.6</v>
      </c>
      <c r="H42" s="254">
        <v>30.0</v>
      </c>
      <c r="I42" s="254">
        <v>30.0</v>
      </c>
      <c r="J42" s="254" t="str">
        <f>H42/Main!$D$9</f>
        <v>30</v>
      </c>
      <c r="K42" s="254" t="str">
        <f>I42/Main!$D$10</f>
        <v>30</v>
      </c>
      <c r="L42" s="254" t="str">
        <f t="shared" si="6"/>
        <v>1</v>
      </c>
      <c r="M42" s="254">
        <v>1.0</v>
      </c>
      <c r="N42" s="255"/>
      <c r="O42" s="256" t="s">
        <v>12</v>
      </c>
      <c r="P42" s="255"/>
      <c r="Q42" s="256"/>
      <c r="R42" s="255"/>
      <c r="S42" s="257"/>
      <c r="T42" s="257"/>
      <c r="U42" s="255"/>
      <c r="V42" s="255"/>
      <c r="W42" s="255"/>
      <c r="X42" s="255"/>
      <c r="Y42" s="255"/>
      <c r="Z42" s="255"/>
      <c r="AA42" s="255"/>
      <c r="AB42" s="255"/>
      <c r="AC42" s="258" t="s">
        <v>913</v>
      </c>
      <c r="AD42" s="225">
        <v>2.0</v>
      </c>
      <c r="AE42" s="225">
        <v>0.0</v>
      </c>
      <c r="AF42" s="225">
        <v>0.0</v>
      </c>
      <c r="AG42" s="225">
        <v>2.0</v>
      </c>
      <c r="AH42" s="225">
        <v>1.0</v>
      </c>
      <c r="AI42" s="225">
        <v>0.0</v>
      </c>
      <c r="AJ42" s="225">
        <v>0.0</v>
      </c>
      <c r="AK42" s="225">
        <v>2.0</v>
      </c>
      <c r="AL42" s="225">
        <v>0.0</v>
      </c>
      <c r="AM42" s="225">
        <v>0.0</v>
      </c>
      <c r="AN42" s="225">
        <v>0.0</v>
      </c>
      <c r="AO42" s="225">
        <v>0.0</v>
      </c>
      <c r="AP42" s="225">
        <v>0.0</v>
      </c>
      <c r="AQ42" s="225">
        <v>0.0</v>
      </c>
      <c r="AR42" s="225">
        <v>0.0</v>
      </c>
      <c r="AS42" s="225">
        <v>0.0</v>
      </c>
      <c r="AT42" s="225">
        <v>0.0</v>
      </c>
      <c r="AU42" s="309">
        <v>1.0</v>
      </c>
      <c r="AV42" s="225">
        <v>0.0</v>
      </c>
      <c r="AW42" s="225">
        <v>0.0</v>
      </c>
      <c r="AX42" s="225">
        <v>0.0</v>
      </c>
      <c r="AY42" s="239" t="str">
        <f t="shared" ref="AY42:BS42" si="168">IF(AD42 = 0, "", AD42)</f>
        <v>2</v>
      </c>
      <c r="AZ42" s="227" t="str">
        <f t="shared" si="168"/>
        <v/>
      </c>
      <c r="BA42" s="227" t="str">
        <f t="shared" si="168"/>
        <v/>
      </c>
      <c r="BB42" s="225" t="str">
        <f t="shared" si="168"/>
        <v>2</v>
      </c>
      <c r="BC42" s="225" t="str">
        <f t="shared" si="168"/>
        <v>1</v>
      </c>
      <c r="BD42" s="227" t="str">
        <f t="shared" si="168"/>
        <v/>
      </c>
      <c r="BE42" s="227" t="str">
        <f t="shared" si="168"/>
        <v/>
      </c>
      <c r="BF42" s="225" t="str">
        <f t="shared" si="168"/>
        <v>2</v>
      </c>
      <c r="BG42" s="227" t="str">
        <f t="shared" si="168"/>
        <v/>
      </c>
      <c r="BH42" s="227" t="str">
        <f t="shared" si="168"/>
        <v/>
      </c>
      <c r="BI42" s="227" t="str">
        <f t="shared" si="168"/>
        <v/>
      </c>
      <c r="BJ42" s="227" t="str">
        <f t="shared" si="168"/>
        <v/>
      </c>
      <c r="BK42" s="227" t="str">
        <f t="shared" si="168"/>
        <v/>
      </c>
      <c r="BL42" s="227" t="str">
        <f t="shared" si="168"/>
        <v/>
      </c>
      <c r="BM42" s="227" t="str">
        <f t="shared" si="168"/>
        <v/>
      </c>
      <c r="BN42" s="227" t="str">
        <f t="shared" si="168"/>
        <v/>
      </c>
      <c r="BO42" s="227" t="str">
        <f t="shared" si="168"/>
        <v/>
      </c>
      <c r="BP42" s="309" t="str">
        <f t="shared" si="168"/>
        <v>1</v>
      </c>
      <c r="BQ42" s="227" t="str">
        <f t="shared" si="168"/>
        <v/>
      </c>
      <c r="BR42" s="227" t="str">
        <f t="shared" si="168"/>
        <v/>
      </c>
      <c r="BS42" s="238" t="str">
        <f t="shared" si="168"/>
        <v/>
      </c>
      <c r="BT42" s="239" t="str">
        <f>$AY42*Assembly!Y$4+$AZ42*Assembly!Y$5+$BA42*Assembly!Y$6+$BB42*Assembly!Y$7+$BC42*Assembly!Y$8+$BD42*Assembly!Y$9+$BE42*Assembly!Y$10+$BF42*Assembly!Y$11+$BG42*Assembly!Y$12+$BH42*Assembly!Y$13+$BI42*Assembly!Y$14+$BJ42*Assembly!Y$15+$BK42*Assembly!Y$16+$BL42*Assembly!Y$17+$BM42*Assembly!Y$18+$BN42*Assembly!Y$19+$BO42*Assembly!Y$20+$BP42*Assembly!Y$21+$BQ42*Assembly!Y$22+$BR42*Assembly!Y$23+$BS42*Assembly!Y$24</f>
        <v>106</v>
      </c>
      <c r="BU42" s="225" t="str">
        <f t="shared" si="8"/>
        <v>7</v>
      </c>
      <c r="BV42" s="225" t="str">
        <f>$AY42*Assembly!AC$4+$AZ42*Assembly!AC$5+$BA42*Assembly!AC$6+$BB42*Assembly!AC$7+$BC42*Assembly!AC$8+$BD42*Assembly!AC$9+$BE42*Assembly!AC$10+$BF42*Assembly!AC$11+$BG42*Assembly!AC$12+$BH42*Assembly!AC$13+$BI42*Assembly!AC$14+$BJ42*Assembly!AC$15+$BK42*Assembly!AC$16+$BL42*Assembly!AC$17+$BM42*Assembly!AC$18+$BN42*Assembly!AC$19+$BO42*Assembly!AC$20+$BP42*Assembly!AC$21+$BQ42*Assembly!AC$22+$BR42*Assembly!AC$23+$BS42*Assembly!AC$24</f>
        <v>367</v>
      </c>
      <c r="BW42" s="240" t="str">
        <f t="shared" si="9"/>
        <v>3.45</v>
      </c>
      <c r="BX42" s="241" t="str">
        <f t="shared" si="10"/>
        <v>23</v>
      </c>
      <c r="BY42" s="242" t="str">
        <f t="shared" si="11"/>
        <v>53.9</v>
      </c>
      <c r="BZ42" s="225"/>
      <c r="CA42" s="225" t="str">
        <f>$AY42*Assembly!X$4+$AZ42*Assembly!X$5+$BA42*Assembly!X$6+$BB42*Assembly!X$7+$BC42*Assembly!X$8+$BD42*Assembly!X$9+$BE42*Assembly!X$10+$BF42*Assembly!X$11+$BG42*Assembly!X$12+$BH42*Assembly!X$13+$BI42*Assembly!X$14+$BJ42*Assembly!X$15+$BK42*Assembly!X$16+$BL42*Assembly!X$17+$BM42*Assembly!X$18+$BN42*Assembly!X$19+$BO42*Assembly!X$20+$BP42*Assembly!X$21+$BQ42*Assembly!X$22+$BR42*Assembly!X$23+$BS42*Assembly!X$24</f>
        <v>11</v>
      </c>
      <c r="CB42" s="225" t="str">
        <f t="shared" si="12"/>
        <v>1,711</v>
      </c>
      <c r="CC42" s="223" t="str">
        <f t="shared" si="13"/>
        <v>0.0017</v>
      </c>
      <c r="CD42" s="243" t="str">
        <f>$AY42*Assembly!AB$4+$AZ42*Assembly!AB$5+$BA42*Assembly!AB$6+$BB42*Assembly!AB$7+$BC42*Assembly!AB$8+$BD42*Assembly!AB$9+$BE42*Assembly!AB$10+$BF42*Assembly!AB$11+$BG42*Assembly!AB$12+$BH42*Assembly!AB$13+$BI42*Assembly!AB$14+$BJ42*Assembly!AB$15+$BK42*Assembly!AB$16+$BL42*Assembly!AB$17+$BM42*Assembly!AB$18+$BN42*Assembly!AB$19+$BO42*Assembly!AB$20+$BP42*Assembly!AB$21+$BQ42*Assembly!AB$22+$BR42*Assembly!AB$23+$BS42*Assembly!AB$24</f>
        <v>156</v>
      </c>
      <c r="CE42" s="256" t="str">
        <f>$AY42*Assembly!M$4+$AZ42*Assembly!M$5+$BA42*Assembly!M$6+$BB42*Assembly!M$7+$BC42*Assembly!M$8+$BD42*Assembly!M$9+$BE42*Assembly!M$10+$BF42*Assembly!M$11+$BG42*Assembly!M$12+$BH42*Assembly!M$13+$BI42*Assembly!M$14+$BJ42*Assembly!M$15+$BK42*Assembly!M$16+$BL42*Assembly!M$17+$BM42*Assembly!M$18+$BN42*Assembly!M$19+$BO42*Assembly!M$20+$BP42*Assembly!M$21+$BQ42*Assembly!M$22+$BR42*Assembly!M$23+$BS42*Assembly!M$24</f>
        <v>121</v>
      </c>
      <c r="CF42" s="256" t="str">
        <f>$AY42*Assembly!N$4+$AZ42*Assembly!N$5+$BA42*Assembly!N$6+$BB42*Assembly!N$7+$BC42*Assembly!N$8+$BD42*Assembly!N$9+$BE42*Assembly!N$10+$BF42*Assembly!N$11+$BG42*Assembly!N$12+$BH42*Assembly!N$13+$BI42*Assembly!N$14+$BJ42*Assembly!N$15+$BK42*Assembly!N$16+$BL42*Assembly!N$17+$BM42*Assembly!N$18+$BN42*Assembly!N$19+$BO42*Assembly!N$20+$BP42*Assembly!N$21+$BQ42*Assembly!N$22+$BR42*Assembly!N$23+$BS42*Assembly!N$24</f>
        <v>0</v>
      </c>
      <c r="CG42" s="256" t="str">
        <f>$AY42*Assembly!O$4+$AZ42*Assembly!O$5+$BA42*Assembly!O$6+$BB42*Assembly!O$7+$BC42*Assembly!O$8+$BD42*Assembly!O$9+$BE42*Assembly!O$10+$BF42*Assembly!O$11+$BG42*Assembly!O$12+$BH42*Assembly!O$13+$BI42*Assembly!O$14+$BJ42*Assembly!O$15+$BK42*Assembly!O$16+$BL42*Assembly!O$17+$BM42*Assembly!O$18+$BN42*Assembly!O$19+$BO42*Assembly!O$20+$BP42*Assembly!O$21+$BQ42*Assembly!O$22+$BR42*Assembly!O$23+$BS42*Assembly!O$24</f>
        <v>0</v>
      </c>
      <c r="CH42" s="254" t="str">
        <f>$AY42*Assembly!P$4+$AZ42*Assembly!P$5+$BA42*Assembly!P$6+$BB42*Assembly!P$7+$BC42*Assembly!P$8+$BD42*Assembly!P$9+$BE42*Assembly!P$10+$BF42*Assembly!P$11+$BG42*Assembly!P$12+$BH42*Assembly!P$13+$BI42*Assembly!P$14+$BJ42*Assembly!P$15+$BK42*Assembly!P$16+$BL42*Assembly!P$17+$BM42*Assembly!P$18+$BN42*Assembly!P$19+$BO42*Assembly!P$20+$BP42*Assembly!P$21+$BQ42*Assembly!P$22+$BR42*Assembly!P$23+$BS42*Assembly!P$24</f>
        <v>0</v>
      </c>
      <c r="CI42" s="254" t="str">
        <f>$AY42*Assembly!Q$4+$AZ42*Assembly!Q$5+$BA42*Assembly!Q$6+$BB42*Assembly!Q$7+$BC42*Assembly!Q$8+$BD42*Assembly!Q$9+$BE42*Assembly!Q$10+$BF42*Assembly!Q$11+$BG42*Assembly!Q$12+$BH42*Assembly!Q$13+$BI42*Assembly!Q$14+$BJ42*Assembly!Q$15+$BK42*Assembly!Q$16+$BL42*Assembly!Q$17+$BM42*Assembly!Q$18+$BN42*Assembly!Q$19+$BO42*Assembly!Q$20+$BP42*Assembly!Q$21+$BQ42*Assembly!Q$22+$BR42*Assembly!Q$23+$BS42*Assembly!Q$24</f>
        <v>1.4</v>
      </c>
      <c r="CJ42" s="256" t="str">
        <f>$AY42*Assembly!R$4+$AZ42*Assembly!R$5+$BA42*Assembly!R$6+$BB42*Assembly!R$7+$BC42*Assembly!R$8+$BD42*Assembly!R$9+$BE42*Assembly!R$10+$BF42*Assembly!R$11+$BG42*Assembly!R$12+$BH42*Assembly!R$13+$BI42*Assembly!R$14+$BJ42*Assembly!R$15+$BK42*Assembly!R$16+$BL42*Assembly!R$17+$BM42*Assembly!R$18+$BN42*Assembly!R$19+$BO42*Assembly!R$20+$BP42*Assembly!R$21+$BQ42*Assembly!R$22+$BR42*Assembly!R$23+$BS42*Assembly!R$24</f>
        <v>0</v>
      </c>
      <c r="CK42" s="254" t="str">
        <f>$AY42*Assembly!S$4+$AZ42*Assembly!S$5+$BA42*Assembly!S$6+$BB42*Assembly!S$7+$BC42*Assembly!S$8+$BD42*Assembly!S$9+$BE42*Assembly!S$10+$BF42*Assembly!S$11+$BG42*Assembly!S$12+$BH42*Assembly!S$13+$BI42*Assembly!S$14+$BJ42*Assembly!S$15+$BK42*Assembly!S$16+$BL42*Assembly!S$17+$BM42*Assembly!S$18+$BN42*Assembly!S$19+$BO42*Assembly!S$20+$BP42*Assembly!S$21+$BQ42*Assembly!S$22+$BR42*Assembly!S$23+$BS42*Assembly!S$24</f>
        <v>0</v>
      </c>
      <c r="CL42" s="254" t="str">
        <f>$AY42*Assembly!T$4+$AZ42*Assembly!T$5+$BA42*Assembly!T$6+$BB42*Assembly!T$7+$BC42*Assembly!T$8+$BD42*Assembly!T$9+$BE42*Assembly!T$10+$BF42*Assembly!T$11+$BG42*Assembly!T$12+$BH42*Assembly!T$13+$BI42*Assembly!T$14+$BJ42*Assembly!T$15+$BK42*Assembly!T$16+$BL42*Assembly!T$17+$BM42*Assembly!T$18+$BN42*Assembly!T$19+$BO42*Assembly!T$20+$BP42*Assembly!T$21+$BQ42*Assembly!T$22+$BR42*Assembly!T$23+$BS42*Assembly!T$24</f>
        <v>0</v>
      </c>
      <c r="CM42" s="254" t="str">
        <f>$AY42*Assembly!U$4+$AZ42*Assembly!U$5+$BA42*Assembly!U$6+$BB42*Assembly!U$7+$BC42*Assembly!U$8+$BD42*Assembly!U$9+$BE42*Assembly!U$10+$BF42*Assembly!U$11+$BG42*Assembly!U$12+$BH42*Assembly!U$13+$BI42*Assembly!U$14+$BJ42*Assembly!U$15+$BK42*Assembly!U$16+$BL42*Assembly!U$17+$BM42*Assembly!U$18+$BN42*Assembly!U$19+$BO42*Assembly!U$20+$BP42*Assembly!U$21+$BQ42*Assembly!U$22+$BR42*Assembly!U$23+$BS42*Assembly!U$24</f>
        <v>0</v>
      </c>
      <c r="CN42" s="256" t="str">
        <f>$AY42*Assembly!V$4+$AZ42*Assembly!V$5+$BA42*Assembly!V$6+$BB42*Assembly!V$7+$BC42*Assembly!V$8+$BD42*Assembly!V$9+$BE42*Assembly!V$10+$BF42*Assembly!V$11+$BG42*Assembly!V$12+$BH42*Assembly!V$13+$BI42*Assembly!V$14+$BJ42*Assembly!V$15+$BK42*Assembly!V$16+$BL42*Assembly!V$17+$BM42*Assembly!V$18+$BN42*Assembly!V$19+$BO42*Assembly!V$20+$BP42*Assembly!V$21+$BQ42*Assembly!V$22+$BR42*Assembly!V$23+$BS42*Assembly!V$24</f>
        <v>0</v>
      </c>
      <c r="CO42" s="256" t="str">
        <f>CE42*Refining!$F$3</f>
        <v>216</v>
      </c>
      <c r="CP42" s="256" t="str">
        <f>CF42*Refining!$F$4</f>
        <v>0</v>
      </c>
      <c r="CQ42" s="256" t="str">
        <f>CG42*Refining!$F$5</f>
        <v>0</v>
      </c>
      <c r="CR42" s="256" t="str">
        <f>CH42*Refining!$F$6</f>
        <v>0</v>
      </c>
      <c r="CS42" s="256" t="str">
        <f>CI42*Refining!$F$7</f>
        <v>3</v>
      </c>
      <c r="CT42" s="256" t="str">
        <f>CJ42*Refining!$F$8</f>
        <v>0</v>
      </c>
      <c r="CU42" s="256" t="str">
        <f>CK42*Refining!$F$9</f>
        <v>0</v>
      </c>
      <c r="CV42" s="256" t="str">
        <f>CL42*Refining!$F$10</f>
        <v>0</v>
      </c>
      <c r="CW42" s="256" t="str">
        <f>CM42*Refining!$F$11</f>
        <v>0</v>
      </c>
      <c r="CX42" s="256" t="str">
        <f>CN42*Refining!$F$12</f>
        <v>0</v>
      </c>
      <c r="CY42" s="248" t="str">
        <f t="shared" ref="CY42:DR42" si="169">IF(CE42 = 0, "", CE42)</f>
        <v>121</v>
      </c>
      <c r="CZ42" s="245" t="str">
        <f t="shared" si="169"/>
        <v/>
      </c>
      <c r="DA42" s="245" t="str">
        <f t="shared" si="169"/>
        <v/>
      </c>
      <c r="DB42" s="245" t="str">
        <f t="shared" si="169"/>
        <v/>
      </c>
      <c r="DC42" s="245" t="str">
        <f t="shared" si="169"/>
        <v>1.4</v>
      </c>
      <c r="DD42" s="245" t="str">
        <f t="shared" si="169"/>
        <v/>
      </c>
      <c r="DE42" s="245" t="str">
        <f t="shared" si="169"/>
        <v/>
      </c>
      <c r="DF42" s="245" t="str">
        <f t="shared" si="169"/>
        <v/>
      </c>
      <c r="DG42" s="245" t="str">
        <f t="shared" si="169"/>
        <v/>
      </c>
      <c r="DH42" s="246" t="str">
        <f t="shared" si="169"/>
        <v/>
      </c>
      <c r="DI42" s="248" t="str">
        <f t="shared" si="169"/>
        <v>216</v>
      </c>
      <c r="DJ42" s="245" t="str">
        <f t="shared" si="169"/>
        <v/>
      </c>
      <c r="DK42" s="245" t="str">
        <f t="shared" si="169"/>
        <v/>
      </c>
      <c r="DL42" s="245" t="str">
        <f t="shared" si="169"/>
        <v/>
      </c>
      <c r="DM42" s="249" t="str">
        <f t="shared" si="169"/>
        <v>3</v>
      </c>
      <c r="DN42" s="245" t="str">
        <f t="shared" si="169"/>
        <v/>
      </c>
      <c r="DO42" s="245" t="str">
        <f t="shared" si="169"/>
        <v/>
      </c>
      <c r="DP42" s="245" t="str">
        <f t="shared" si="169"/>
        <v/>
      </c>
      <c r="DQ42" s="245" t="str">
        <f t="shared" si="169"/>
        <v/>
      </c>
      <c r="DR42" s="246" t="str">
        <f t="shared" si="169"/>
        <v/>
      </c>
      <c r="DS42" s="248" t="str">
        <f t="shared" si="15"/>
        <v>122</v>
      </c>
      <c r="DT42" s="249" t="str">
        <f t="shared" si="16"/>
        <v>219</v>
      </c>
      <c r="DU42" s="225" t="str">
        <f>CY42*'Ores &amp; Ingots'!$C$3+CZ42*'Ores &amp; Ingots'!$C$4+DA42*'Ores &amp; Ingots'!$C$5+DB42*'Ores &amp; Ingots'!$C$6+DC42*'Ores &amp; Ingots'!$C$7+DD42*'Ores &amp; Ingots'!$C$8+DE42*'Ores &amp; Ingots'!$C$9+DF42*'Ores &amp; Ingots'!$C$10+DG42*'Ores &amp; Ingots'!$C$11+DH42*'Ores &amp; Ingots'!$C$12</f>
        <v>16</v>
      </c>
      <c r="DV42" s="225" t="str">
        <f>DI42*'Ores &amp; Ingots'!$B$3+DJ42*'Ores &amp; Ingots'!$B$4+DK42*'Ores &amp; Ingots'!$B$5+DL42*'Ores &amp; Ingots'!$B$6+DM42*'Ores &amp; Ingots'!$B$7+DN42*'Ores &amp; Ingots'!$B$8+DO42*'Ores &amp; Ingots'!$B$9+DP42*'Ores &amp; Ingots'!$B$10+DQ42*'Ores &amp; Ingots'!$B$11+DR42*'Ores &amp; Ingots'!$B$12</f>
        <v>81</v>
      </c>
      <c r="DW42" s="249" t="str">
        <f>CY42*Refining!$G$3+CZ42*Refining!$G$4+DA42*Refining!$G$5+DB42*Refining!$G$6+DC42*Refining!$G$7+DD42*Refining!$G$8+DE42*Refining!$G$9+DF42*Refining!$G$10+DG42*Refining!$G$11+DH42*Refining!$G$12</f>
        <v>9</v>
      </c>
      <c r="DX42" s="249" t="str">
        <f t="shared" si="17"/>
        <v>1,472</v>
      </c>
      <c r="DY42" s="250" t="str">
        <f t="shared" si="18"/>
        <v>0.0015</v>
      </c>
      <c r="DZ42" s="248" t="str">
        <f t="shared" si="19"/>
        <v>50</v>
      </c>
      <c r="EA42" s="251" t="str">
        <f t="shared" ref="EA42:EB42" si="170">DZ42/60</f>
        <v>0.8</v>
      </c>
      <c r="EB42" s="251" t="str">
        <f t="shared" si="170"/>
        <v>0.0</v>
      </c>
      <c r="EC42" s="543" t="str">
        <f t="shared" si="21"/>
        <v>0.00</v>
      </c>
      <c r="ED42" s="248" t="str">
        <f t="shared" si="22"/>
        <v>3,183</v>
      </c>
      <c r="EE42" s="251" t="str">
        <f t="shared" ref="EE42:EF42" si="171">ED42/1000</f>
        <v>3.2</v>
      </c>
      <c r="EF42" s="252" t="str">
        <f t="shared" si="171"/>
        <v>0.00</v>
      </c>
      <c r="EG42" s="544" t="str">
        <f t="shared" si="24"/>
        <v>0.0032</v>
      </c>
      <c r="EH42" s="225">
        <v>188.0</v>
      </c>
    </row>
    <row r="43" hidden="1">
      <c r="A43" s="42"/>
      <c r="B43" s="297" t="s">
        <v>935</v>
      </c>
      <c r="C43" s="262" t="s">
        <v>885</v>
      </c>
      <c r="D43" s="262">
        <v>1.0</v>
      </c>
      <c r="E43" s="262">
        <v>1.0</v>
      </c>
      <c r="F43" s="262">
        <v>1.0</v>
      </c>
      <c r="G43" s="315" t="str">
        <f t="shared" si="5"/>
        <v>0.1</v>
      </c>
      <c r="H43" s="316">
        <v>8.0</v>
      </c>
      <c r="I43" s="316">
        <v>8.0</v>
      </c>
      <c r="J43" s="316" t="str">
        <f>H43/Main!$D$9</f>
        <v>8</v>
      </c>
      <c r="K43" s="316" t="str">
        <f>I43/Main!$D$10</f>
        <v>8</v>
      </c>
      <c r="L43" s="316" t="str">
        <f t="shared" si="6"/>
        <v>1</v>
      </c>
      <c r="M43" s="316">
        <v>1.0</v>
      </c>
      <c r="N43" s="317"/>
      <c r="O43" s="318" t="s">
        <v>12</v>
      </c>
      <c r="P43" s="317"/>
      <c r="Q43" s="318"/>
      <c r="R43" s="317"/>
      <c r="S43" s="319"/>
      <c r="T43" s="319"/>
      <c r="U43" s="317"/>
      <c r="V43" s="317"/>
      <c r="W43" s="317"/>
      <c r="X43" s="317"/>
      <c r="Y43" s="317"/>
      <c r="Z43" s="317"/>
      <c r="AA43" s="317"/>
      <c r="AB43" s="317"/>
      <c r="AC43" s="320"/>
      <c r="AD43" s="275">
        <v>0.0</v>
      </c>
      <c r="AE43" s="275">
        <v>0.0</v>
      </c>
      <c r="AF43" s="275">
        <v>1.0</v>
      </c>
      <c r="AG43" s="275">
        <v>0.0</v>
      </c>
      <c r="AH43" s="275">
        <v>1.0</v>
      </c>
      <c r="AI43" s="275">
        <v>1.0</v>
      </c>
      <c r="AJ43" s="275">
        <v>0.0</v>
      </c>
      <c r="AK43" s="275">
        <v>1.0</v>
      </c>
      <c r="AL43" s="275">
        <v>0.0</v>
      </c>
      <c r="AM43" s="275">
        <v>0.0</v>
      </c>
      <c r="AN43" s="275">
        <v>0.0</v>
      </c>
      <c r="AO43" s="275">
        <v>0.0</v>
      </c>
      <c r="AP43" s="275">
        <v>0.0</v>
      </c>
      <c r="AQ43" s="275">
        <v>0.0</v>
      </c>
      <c r="AR43" s="275">
        <v>0.0</v>
      </c>
      <c r="AS43" s="275">
        <v>0.0</v>
      </c>
      <c r="AT43" s="275">
        <v>0.0</v>
      </c>
      <c r="AU43" s="321">
        <v>1.0</v>
      </c>
      <c r="AV43" s="275">
        <v>0.0</v>
      </c>
      <c r="AW43" s="275">
        <v>0.0</v>
      </c>
      <c r="AX43" s="275">
        <v>0.0</v>
      </c>
      <c r="AY43" s="271" t="str">
        <f t="shared" ref="AY43:BS43" si="172">IF(AD43 = 0, "", AD43)</f>
        <v/>
      </c>
      <c r="AZ43" s="262" t="str">
        <f t="shared" si="172"/>
        <v/>
      </c>
      <c r="BA43" s="275" t="str">
        <f t="shared" si="172"/>
        <v>1</v>
      </c>
      <c r="BB43" s="262" t="str">
        <f t="shared" si="172"/>
        <v/>
      </c>
      <c r="BC43" s="275" t="str">
        <f t="shared" si="172"/>
        <v>1</v>
      </c>
      <c r="BD43" s="275" t="str">
        <f t="shared" si="172"/>
        <v>1</v>
      </c>
      <c r="BE43" s="262" t="str">
        <f t="shared" si="172"/>
        <v/>
      </c>
      <c r="BF43" s="275" t="str">
        <f t="shared" si="172"/>
        <v>1</v>
      </c>
      <c r="BG43" s="262" t="str">
        <f t="shared" si="172"/>
        <v/>
      </c>
      <c r="BH43" s="262" t="str">
        <f t="shared" si="172"/>
        <v/>
      </c>
      <c r="BI43" s="262" t="str">
        <f t="shared" si="172"/>
        <v/>
      </c>
      <c r="BJ43" s="262" t="str">
        <f t="shared" si="172"/>
        <v/>
      </c>
      <c r="BK43" s="262" t="str">
        <f t="shared" si="172"/>
        <v/>
      </c>
      <c r="BL43" s="262" t="str">
        <f t="shared" si="172"/>
        <v/>
      </c>
      <c r="BM43" s="262" t="str">
        <f t="shared" si="172"/>
        <v/>
      </c>
      <c r="BN43" s="262" t="str">
        <f t="shared" si="172"/>
        <v/>
      </c>
      <c r="BO43" s="262" t="str">
        <f t="shared" si="172"/>
        <v/>
      </c>
      <c r="BP43" s="321" t="str">
        <f t="shared" si="172"/>
        <v>1</v>
      </c>
      <c r="BQ43" s="262" t="str">
        <f t="shared" si="172"/>
        <v/>
      </c>
      <c r="BR43" s="262" t="str">
        <f t="shared" si="172"/>
        <v/>
      </c>
      <c r="BS43" s="273" t="str">
        <f t="shared" si="172"/>
        <v/>
      </c>
      <c r="BT43" s="274" t="str">
        <f>$AY43*Assembly!Y$4+$AZ43*Assembly!Y$5+$BA43*Assembly!Y$6+$BB43*Assembly!Y$7+$BC43*Assembly!Y$8+$BD43*Assembly!Y$9+$BE43*Assembly!Y$10+$BF43*Assembly!Y$11+$BG43*Assembly!Y$12+$BH43*Assembly!Y$13+$BI43*Assembly!Y$14+$BJ43*Assembly!Y$15+$BK43*Assembly!Y$16+$BL43*Assembly!Y$17+$BM43*Assembly!Y$18+$BN43*Assembly!Y$19+$BO43*Assembly!Y$20+$BP43*Assembly!Y$21+$BQ43*Assembly!Y$22+$BR43*Assembly!Y$23+$BS43*Assembly!Y$24</f>
        <v>26</v>
      </c>
      <c r="BU43" s="275" t="str">
        <f t="shared" si="8"/>
        <v>210</v>
      </c>
      <c r="BV43" s="275" t="str">
        <f>$AY43*Assembly!AC$4+$AZ43*Assembly!AC$5+$BA43*Assembly!AC$6+$BB43*Assembly!AC$7+$BC43*Assembly!AC$8+$BD43*Assembly!AC$9+$BE43*Assembly!AC$10+$BF43*Assembly!AC$11+$BG43*Assembly!AC$12+$BH43*Assembly!AC$13+$BI43*Assembly!AC$14+$BJ43*Assembly!AC$15+$BK43*Assembly!AC$16+$BL43*Assembly!AC$17+$BM43*Assembly!AC$18+$BN43*Assembly!AC$19+$BO43*Assembly!AC$20+$BP43*Assembly!AC$21+$BQ43*Assembly!AC$22+$BR43*Assembly!AC$23+$BS43*Assembly!AC$24</f>
        <v>76</v>
      </c>
      <c r="BW43" s="276" t="str">
        <f t="shared" si="9"/>
        <v>2.90</v>
      </c>
      <c r="BX43" s="277" t="str">
        <f t="shared" si="10"/>
        <v>608</v>
      </c>
      <c r="BY43" s="278" t="str">
        <f t="shared" si="11"/>
        <v>0.4</v>
      </c>
      <c r="BZ43" s="275"/>
      <c r="CA43" s="275" t="str">
        <f>$AY43*Assembly!X$4+$AZ43*Assembly!X$5+$BA43*Assembly!X$6+$BB43*Assembly!X$7+$BC43*Assembly!X$8+$BD43*Assembly!X$9+$BE43*Assembly!X$10+$BF43*Assembly!X$11+$BG43*Assembly!X$12+$BH43*Assembly!X$13+$BI43*Assembly!X$14+$BJ43*Assembly!X$15+$BK43*Assembly!X$16+$BL43*Assembly!X$17+$BM43*Assembly!X$18+$BN43*Assembly!X$19+$BO43*Assembly!X$20+$BP43*Assembly!X$21+$BQ43*Assembly!X$22+$BR43*Assembly!X$23+$BS43*Assembly!X$24</f>
        <v>8</v>
      </c>
      <c r="CB43" s="275" t="str">
        <f t="shared" si="12"/>
        <v>1,244</v>
      </c>
      <c r="CC43" s="279" t="str">
        <f t="shared" si="13"/>
        <v>0.0012</v>
      </c>
      <c r="CD43" s="280" t="str">
        <f>$AY43*Assembly!AB$4+$AZ43*Assembly!AB$5+$BA43*Assembly!AB$6+$BB43*Assembly!AB$7+$BC43*Assembly!AB$8+$BD43*Assembly!AB$9+$BE43*Assembly!AB$10+$BF43*Assembly!AB$11+$BG43*Assembly!AB$12+$BH43*Assembly!AB$13+$BI43*Assembly!AB$14+$BJ43*Assembly!AB$15+$BK43*Assembly!AB$16+$BL43*Assembly!AB$17+$BM43*Assembly!AB$18+$BN43*Assembly!AB$19+$BO43*Assembly!AB$20+$BP43*Assembly!AB$21+$BQ43*Assembly!AB$22+$BR43*Assembly!AB$23+$BS43*Assembly!AB$24</f>
        <v>77</v>
      </c>
      <c r="CE43" s="318" t="str">
        <f>$AY43*Assembly!M$4+$AZ43*Assembly!M$5+$BA43*Assembly!M$6+$BB43*Assembly!M$7+$BC43*Assembly!M$8+$BD43*Assembly!M$9+$BE43*Assembly!M$10+$BF43*Assembly!M$11+$BG43*Assembly!M$12+$BH43*Assembly!M$13+$BI43*Assembly!M$14+$BJ43*Assembly!M$15+$BK43*Assembly!M$16+$BL43*Assembly!M$17+$BM43*Assembly!M$18+$BN43*Assembly!M$19+$BO43*Assembly!M$20+$BP43*Assembly!M$21+$BQ43*Assembly!M$22+$BR43*Assembly!M$23+$BS43*Assembly!M$24</f>
        <v>31</v>
      </c>
      <c r="CF43" s="318" t="str">
        <f>$AY43*Assembly!N$4+$AZ43*Assembly!N$5+$BA43*Assembly!N$6+$BB43*Assembly!N$7+$BC43*Assembly!N$8+$BD43*Assembly!N$9+$BE43*Assembly!N$10+$BF43*Assembly!N$11+$BG43*Assembly!N$12+$BH43*Assembly!N$13+$BI43*Assembly!N$14+$BJ43*Assembly!N$15+$BK43*Assembly!N$16+$BL43*Assembly!N$17+$BM43*Assembly!N$18+$BN43*Assembly!N$19+$BO43*Assembly!N$20+$BP43*Assembly!N$21+$BQ43*Assembly!N$22+$BR43*Assembly!N$23+$BS43*Assembly!N$24</f>
        <v>0</v>
      </c>
      <c r="CG43" s="318" t="str">
        <f>$AY43*Assembly!O$4+$AZ43*Assembly!O$5+$BA43*Assembly!O$6+$BB43*Assembly!O$7+$BC43*Assembly!O$8+$BD43*Assembly!O$9+$BE43*Assembly!O$10+$BF43*Assembly!O$11+$BG43*Assembly!O$12+$BH43*Assembly!O$13+$BI43*Assembly!O$14+$BJ43*Assembly!O$15+$BK43*Assembly!O$16+$BL43*Assembly!O$17+$BM43*Assembly!O$18+$BN43*Assembly!O$19+$BO43*Assembly!O$20+$BP43*Assembly!O$21+$BQ43*Assembly!O$22+$BR43*Assembly!O$23+$BS43*Assembly!O$24</f>
        <v>0</v>
      </c>
      <c r="CH43" s="316" t="str">
        <f>$AY43*Assembly!P$4+$AZ43*Assembly!P$5+$BA43*Assembly!P$6+$BB43*Assembly!P$7+$BC43*Assembly!P$8+$BD43*Assembly!P$9+$BE43*Assembly!P$10+$BF43*Assembly!P$11+$BG43*Assembly!P$12+$BH43*Assembly!P$13+$BI43*Assembly!P$14+$BJ43*Assembly!P$15+$BK43*Assembly!P$16+$BL43*Assembly!P$17+$BM43*Assembly!P$18+$BN43*Assembly!P$19+$BO43*Assembly!P$20+$BP43*Assembly!P$21+$BQ43*Assembly!P$22+$BR43*Assembly!P$23+$BS43*Assembly!P$24</f>
        <v>0</v>
      </c>
      <c r="CI43" s="316" t="str">
        <f>$AY43*Assembly!Q$4+$AZ43*Assembly!Q$5+$BA43*Assembly!Q$6+$BB43*Assembly!Q$7+$BC43*Assembly!Q$8+$BD43*Assembly!Q$9+$BE43*Assembly!Q$10+$BF43*Assembly!Q$11+$BG43*Assembly!Q$12+$BH43*Assembly!Q$13+$BI43*Assembly!Q$14+$BJ43*Assembly!Q$15+$BK43*Assembly!Q$16+$BL43*Assembly!Q$17+$BM43*Assembly!Q$18+$BN43*Assembly!Q$19+$BO43*Assembly!Q$20+$BP43*Assembly!Q$21+$BQ43*Assembly!Q$22+$BR43*Assembly!Q$23+$BS43*Assembly!Q$24</f>
        <v>1.2</v>
      </c>
      <c r="CJ43" s="318" t="str">
        <f>$AY43*Assembly!R$4+$AZ43*Assembly!R$5+$BA43*Assembly!R$6+$BB43*Assembly!R$7+$BC43*Assembly!R$8+$BD43*Assembly!R$9+$BE43*Assembly!R$10+$BF43*Assembly!R$11+$BG43*Assembly!R$12+$BH43*Assembly!R$13+$BI43*Assembly!R$14+$BJ43*Assembly!R$15+$BK43*Assembly!R$16+$BL43*Assembly!R$17+$BM43*Assembly!R$18+$BN43*Assembly!R$19+$BO43*Assembly!R$20+$BP43*Assembly!R$21+$BQ43*Assembly!R$22+$BR43*Assembly!R$23+$BS43*Assembly!R$24</f>
        <v>0</v>
      </c>
      <c r="CK43" s="316" t="str">
        <f>$AY43*Assembly!S$4+$AZ43*Assembly!S$5+$BA43*Assembly!S$6+$BB43*Assembly!S$7+$BC43*Assembly!S$8+$BD43*Assembly!S$9+$BE43*Assembly!S$10+$BF43*Assembly!S$11+$BG43*Assembly!S$12+$BH43*Assembly!S$13+$BI43*Assembly!S$14+$BJ43*Assembly!S$15+$BK43*Assembly!S$16+$BL43*Assembly!S$17+$BM43*Assembly!S$18+$BN43*Assembly!S$19+$BO43*Assembly!S$20+$BP43*Assembly!S$21+$BQ43*Assembly!S$22+$BR43*Assembly!S$23+$BS43*Assembly!S$24</f>
        <v>0</v>
      </c>
      <c r="CL43" s="316" t="str">
        <f>$AY43*Assembly!T$4+$AZ43*Assembly!T$5+$BA43*Assembly!T$6+$BB43*Assembly!T$7+$BC43*Assembly!T$8+$BD43*Assembly!T$9+$BE43*Assembly!T$10+$BF43*Assembly!T$11+$BG43*Assembly!T$12+$BH43*Assembly!T$13+$BI43*Assembly!T$14+$BJ43*Assembly!T$15+$BK43*Assembly!T$16+$BL43*Assembly!T$17+$BM43*Assembly!T$18+$BN43*Assembly!T$19+$BO43*Assembly!T$20+$BP43*Assembly!T$21+$BQ43*Assembly!T$22+$BR43*Assembly!T$23+$BS43*Assembly!T$24</f>
        <v>0</v>
      </c>
      <c r="CM43" s="316" t="str">
        <f>$AY43*Assembly!U$4+$AZ43*Assembly!U$5+$BA43*Assembly!U$6+$BB43*Assembly!U$7+$BC43*Assembly!U$8+$BD43*Assembly!U$9+$BE43*Assembly!U$10+$BF43*Assembly!U$11+$BG43*Assembly!U$12+$BH43*Assembly!U$13+$BI43*Assembly!U$14+$BJ43*Assembly!U$15+$BK43*Assembly!U$16+$BL43*Assembly!U$17+$BM43*Assembly!U$18+$BN43*Assembly!U$19+$BO43*Assembly!U$20+$BP43*Assembly!U$21+$BQ43*Assembly!U$22+$BR43*Assembly!U$23+$BS43*Assembly!U$24</f>
        <v>0</v>
      </c>
      <c r="CN43" s="318" t="str">
        <f>$AY43*Assembly!V$4+$AZ43*Assembly!V$5+$BA43*Assembly!V$6+$BB43*Assembly!V$7+$BC43*Assembly!V$8+$BD43*Assembly!V$9+$BE43*Assembly!V$10+$BF43*Assembly!V$11+$BG43*Assembly!V$12+$BH43*Assembly!V$13+$BI43*Assembly!V$14+$BJ43*Assembly!V$15+$BK43*Assembly!V$16+$BL43*Assembly!V$17+$BM43*Assembly!V$18+$BN43*Assembly!V$19+$BO43*Assembly!V$20+$BP43*Assembly!V$21+$BQ43*Assembly!V$22+$BR43*Assembly!V$23+$BS43*Assembly!V$24</f>
        <v>0</v>
      </c>
      <c r="CO43" s="318" t="str">
        <f>CE43*Refining!$F$3</f>
        <v>54</v>
      </c>
      <c r="CP43" s="318" t="str">
        <f>CF43*Refining!$F$4</f>
        <v>0</v>
      </c>
      <c r="CQ43" s="318" t="str">
        <f>CG43*Refining!$F$5</f>
        <v>0</v>
      </c>
      <c r="CR43" s="318" t="str">
        <f>CH43*Refining!$F$6</f>
        <v>0</v>
      </c>
      <c r="CS43" s="318" t="str">
        <f>CI43*Refining!$F$7</f>
        <v>2</v>
      </c>
      <c r="CT43" s="318" t="str">
        <f>CJ43*Refining!$F$8</f>
        <v>0</v>
      </c>
      <c r="CU43" s="318" t="str">
        <f>CK43*Refining!$F$9</f>
        <v>0</v>
      </c>
      <c r="CV43" s="318" t="str">
        <f>CL43*Refining!$F$10</f>
        <v>0</v>
      </c>
      <c r="CW43" s="318" t="str">
        <f>CM43*Refining!$F$11</f>
        <v>0</v>
      </c>
      <c r="CX43" s="318" t="str">
        <f>CN43*Refining!$F$12</f>
        <v>0</v>
      </c>
      <c r="CY43" s="285" t="str">
        <f t="shared" ref="CY43:DR43" si="173">IF(CE43 = 0, "", CE43)</f>
        <v>31</v>
      </c>
      <c r="CZ43" s="282" t="str">
        <f t="shared" si="173"/>
        <v/>
      </c>
      <c r="DA43" s="282" t="str">
        <f t="shared" si="173"/>
        <v/>
      </c>
      <c r="DB43" s="282" t="str">
        <f t="shared" si="173"/>
        <v/>
      </c>
      <c r="DC43" s="282" t="str">
        <f t="shared" si="173"/>
        <v>1.2</v>
      </c>
      <c r="DD43" s="282" t="str">
        <f t="shared" si="173"/>
        <v/>
      </c>
      <c r="DE43" s="282" t="str">
        <f t="shared" si="173"/>
        <v/>
      </c>
      <c r="DF43" s="282" t="str">
        <f t="shared" si="173"/>
        <v/>
      </c>
      <c r="DG43" s="282" t="str">
        <f t="shared" si="173"/>
        <v/>
      </c>
      <c r="DH43" s="283" t="str">
        <f t="shared" si="173"/>
        <v/>
      </c>
      <c r="DI43" s="285" t="str">
        <f t="shared" si="173"/>
        <v>54</v>
      </c>
      <c r="DJ43" s="282" t="str">
        <f t="shared" si="173"/>
        <v/>
      </c>
      <c r="DK43" s="282" t="str">
        <f t="shared" si="173"/>
        <v/>
      </c>
      <c r="DL43" s="282" t="str">
        <f t="shared" si="173"/>
        <v/>
      </c>
      <c r="DM43" s="286" t="str">
        <f t="shared" si="173"/>
        <v>2</v>
      </c>
      <c r="DN43" s="282" t="str">
        <f t="shared" si="173"/>
        <v/>
      </c>
      <c r="DO43" s="282" t="str">
        <f t="shared" si="173"/>
        <v/>
      </c>
      <c r="DP43" s="282" t="str">
        <f t="shared" si="173"/>
        <v/>
      </c>
      <c r="DQ43" s="282" t="str">
        <f t="shared" si="173"/>
        <v/>
      </c>
      <c r="DR43" s="283" t="str">
        <f t="shared" si="173"/>
        <v/>
      </c>
      <c r="DS43" s="285" t="str">
        <f t="shared" si="15"/>
        <v>32</v>
      </c>
      <c r="DT43" s="286" t="str">
        <f t="shared" si="16"/>
        <v>57</v>
      </c>
      <c r="DU43" s="275" t="str">
        <f>CY43*'Ores &amp; Ingots'!$C$3+CZ43*'Ores &amp; Ingots'!$C$4+DA43*'Ores &amp; Ingots'!$C$5+DB43*'Ores &amp; Ingots'!$C$6+DC43*'Ores &amp; Ingots'!$C$7+DD43*'Ores &amp; Ingots'!$C$8+DE43*'Ores &amp; Ingots'!$C$9+DF43*'Ores &amp; Ingots'!$C$10+DG43*'Ores &amp; Ingots'!$C$11+DH43*'Ores &amp; Ingots'!$C$12</f>
        <v>4</v>
      </c>
      <c r="DV43" s="275" t="str">
        <f>DI43*'Ores &amp; Ingots'!$B$3+DJ43*'Ores &amp; Ingots'!$B$4+DK43*'Ores &amp; Ingots'!$B$5+DL43*'Ores &amp; Ingots'!$B$6+DM43*'Ores &amp; Ingots'!$B$7+DN43*'Ores &amp; Ingots'!$B$8+DO43*'Ores &amp; Ingots'!$B$9+DP43*'Ores &amp; Ingots'!$B$10+DQ43*'Ores &amp; Ingots'!$B$11+DR43*'Ores &amp; Ingots'!$B$12</f>
        <v>21</v>
      </c>
      <c r="DW43" s="286" t="str">
        <f>CY43*Refining!$G$3+CZ43*Refining!$G$4+DA43*Refining!$G$5+DB43*Refining!$G$6+DC43*Refining!$G$7+DD43*Refining!$G$8+DE43*Refining!$G$9+DF43*Refining!$G$10+DG43*Refining!$G$11+DH43*Refining!$G$12</f>
        <v>3</v>
      </c>
      <c r="DX43" s="286" t="str">
        <f t="shared" si="17"/>
        <v>480</v>
      </c>
      <c r="DY43" s="287" t="str">
        <f t="shared" si="18"/>
        <v>0.0005</v>
      </c>
      <c r="DZ43" s="285" t="str">
        <f t="shared" si="19"/>
        <v>19</v>
      </c>
      <c r="EA43" s="288" t="str">
        <f t="shared" ref="EA43:EB43" si="174">DZ43/60</f>
        <v>0.3</v>
      </c>
      <c r="EB43" s="288" t="str">
        <f t="shared" si="174"/>
        <v>0.0</v>
      </c>
      <c r="EC43" s="545" t="str">
        <f t="shared" si="21"/>
        <v>0.00</v>
      </c>
      <c r="ED43" s="285" t="str">
        <f t="shared" si="22"/>
        <v>1,724</v>
      </c>
      <c r="EE43" s="288" t="str">
        <f t="shared" ref="EE43:EF43" si="175">ED43/1000</f>
        <v>1.7</v>
      </c>
      <c r="EF43" s="289" t="str">
        <f t="shared" si="175"/>
        <v>0.00</v>
      </c>
      <c r="EG43" s="546" t="str">
        <f t="shared" si="24"/>
        <v>0.0017</v>
      </c>
      <c r="EH43" s="225" t="s">
        <v>12</v>
      </c>
    </row>
    <row r="44">
      <c r="A44" s="323" t="s">
        <v>936</v>
      </c>
      <c r="B44" s="192" t="s">
        <v>937</v>
      </c>
      <c r="C44" s="193" t="s">
        <v>886</v>
      </c>
      <c r="D44" s="193">
        <v>2.0</v>
      </c>
      <c r="E44" s="193">
        <v>4.0</v>
      </c>
      <c r="F44" s="193">
        <v>2.0</v>
      </c>
      <c r="G44" s="194" t="str">
        <f t="shared" si="5"/>
        <v>250.0</v>
      </c>
      <c r="H44" s="195">
        <v>70.0</v>
      </c>
      <c r="I44" s="195">
        <v>70.0</v>
      </c>
      <c r="J44" s="195" t="str">
        <f>H44/Main!$D$9</f>
        <v>70</v>
      </c>
      <c r="K44" s="195" t="str">
        <f>I44/Main!$D$10</f>
        <v>70</v>
      </c>
      <c r="L44" s="195" t="str">
        <f t="shared" si="6"/>
        <v>1</v>
      </c>
      <c r="M44" s="195">
        <v>1.0</v>
      </c>
      <c r="N44" s="198">
        <v>1000.0</v>
      </c>
      <c r="O44" s="198">
        <v>560000.0</v>
      </c>
      <c r="P44" s="197"/>
      <c r="Q44" s="198">
        <v>4000.0</v>
      </c>
      <c r="R44" s="198" t="str">
        <f>Q44*Main!$D$6</f>
        <v>4,000</v>
      </c>
      <c r="S44" s="199"/>
      <c r="T44" s="199"/>
      <c r="U44" s="197"/>
      <c r="V44" s="197"/>
      <c r="W44" s="197"/>
      <c r="X44" s="197"/>
      <c r="Y44" s="197"/>
      <c r="Z44" s="197"/>
      <c r="AA44" s="197"/>
      <c r="AB44" s="197"/>
      <c r="AC44" s="200" t="s">
        <v>18</v>
      </c>
      <c r="AD44" s="208">
        <v>1200.0</v>
      </c>
      <c r="AE44" s="208">
        <v>0.0</v>
      </c>
      <c r="AF44" s="208">
        <v>0.0</v>
      </c>
      <c r="AG44" s="208">
        <v>20.0</v>
      </c>
      <c r="AH44" s="208">
        <v>40.0</v>
      </c>
      <c r="AI44" s="208">
        <v>0.0</v>
      </c>
      <c r="AJ44" s="208">
        <v>16.0</v>
      </c>
      <c r="AK44" s="306">
        <v>20.0</v>
      </c>
      <c r="AL44" s="208">
        <v>0.0</v>
      </c>
      <c r="AM44" s="208">
        <v>0.0</v>
      </c>
      <c r="AN44" s="208">
        <v>0.0</v>
      </c>
      <c r="AO44" s="208">
        <v>0.0</v>
      </c>
      <c r="AP44" s="208">
        <v>0.0</v>
      </c>
      <c r="AQ44" s="208">
        <v>0.0</v>
      </c>
      <c r="AR44" s="208">
        <v>0.0</v>
      </c>
      <c r="AS44" s="208">
        <v>0.0</v>
      </c>
      <c r="AT44" s="208">
        <v>0.0</v>
      </c>
      <c r="AU44" s="208">
        <v>0.0</v>
      </c>
      <c r="AV44" s="208">
        <v>0.0</v>
      </c>
      <c r="AW44" s="208">
        <v>0.0</v>
      </c>
      <c r="AX44" s="208">
        <v>0.0</v>
      </c>
      <c r="AY44" s="207" t="str">
        <f t="shared" ref="AY44:BS44" si="176">IF(AD44 = 0, "", AD44)</f>
        <v>1,200</v>
      </c>
      <c r="AZ44" s="193" t="str">
        <f t="shared" si="176"/>
        <v/>
      </c>
      <c r="BA44" s="193" t="str">
        <f t="shared" si="176"/>
        <v/>
      </c>
      <c r="BB44" s="208" t="str">
        <f t="shared" si="176"/>
        <v>20</v>
      </c>
      <c r="BC44" s="208" t="str">
        <f t="shared" si="176"/>
        <v>40</v>
      </c>
      <c r="BD44" s="193" t="str">
        <f t="shared" si="176"/>
        <v/>
      </c>
      <c r="BE44" s="208" t="str">
        <f t="shared" si="176"/>
        <v>16</v>
      </c>
      <c r="BF44" s="306" t="str">
        <f t="shared" si="176"/>
        <v>20</v>
      </c>
      <c r="BG44" s="193" t="str">
        <f t="shared" si="176"/>
        <v/>
      </c>
      <c r="BH44" s="193" t="str">
        <f t="shared" si="176"/>
        <v/>
      </c>
      <c r="BI44" s="193" t="str">
        <f t="shared" si="176"/>
        <v/>
      </c>
      <c r="BJ44" s="193" t="str">
        <f t="shared" si="176"/>
        <v/>
      </c>
      <c r="BK44" s="193" t="str">
        <f t="shared" si="176"/>
        <v/>
      </c>
      <c r="BL44" s="193" t="str">
        <f t="shared" si="176"/>
        <v/>
      </c>
      <c r="BM44" s="193" t="str">
        <f t="shared" si="176"/>
        <v/>
      </c>
      <c r="BN44" s="193" t="str">
        <f t="shared" si="176"/>
        <v/>
      </c>
      <c r="BO44" s="193" t="str">
        <f t="shared" si="176"/>
        <v/>
      </c>
      <c r="BP44" s="193" t="str">
        <f t="shared" si="176"/>
        <v/>
      </c>
      <c r="BQ44" s="193" t="str">
        <f t="shared" si="176"/>
        <v/>
      </c>
      <c r="BR44" s="193" t="str">
        <f t="shared" si="176"/>
        <v/>
      </c>
      <c r="BS44" s="206" t="str">
        <f t="shared" si="176"/>
        <v/>
      </c>
      <c r="BT44" s="207" t="str">
        <f>$AY44*Assembly!Y$4+$AZ44*Assembly!Y$5+$BA44*Assembly!Y$6+$BB44*Assembly!Y$7+$BC44*Assembly!Y$8+$BD44*Assembly!Y$9+$BE44*Assembly!Y$10+$BF44*Assembly!Y$11+$BG44*Assembly!Y$12+$BH44*Assembly!Y$13+$BI44*Assembly!Y$14+$BJ44*Assembly!Y$15+$BK44*Assembly!Y$16+$BL44*Assembly!Y$17+$BM44*Assembly!Y$18+$BN44*Assembly!Y$19+$BO44*Assembly!Y$20+$BP44*Assembly!Y$21+$BQ44*Assembly!Y$22+$BR44*Assembly!Y$23+$BS44*Assembly!Y$24</f>
        <v>25,208</v>
      </c>
      <c r="BU44" s="208" t="str">
        <f t="shared" si="8"/>
        <v>101</v>
      </c>
      <c r="BV44" s="208" t="str">
        <f>$AY44*Assembly!AC$4+$AZ44*Assembly!AC$5+$BA44*Assembly!AC$6+$BB44*Assembly!AC$7+$BC44*Assembly!AC$8+$BD44*Assembly!AC$9+$BE44*Assembly!AC$10+$BF44*Assembly!AC$11+$BG44*Assembly!AC$12+$BH44*Assembly!AC$13+$BI44*Assembly!AC$14+$BJ44*Assembly!AC$15+$BK44*Assembly!AC$16+$BL44*Assembly!AC$17+$BM44*Assembly!AC$18+$BN44*Assembly!AC$19+$BO44*Assembly!AC$20+$BP44*Assembly!AC$21+$BQ44*Assembly!AC$22+$BR44*Assembly!AC$23+$BS44*Assembly!AC$24</f>
        <v>123,060</v>
      </c>
      <c r="BW44" s="209" t="str">
        <f t="shared" si="9"/>
        <v>4.88</v>
      </c>
      <c r="BX44" s="210" t="str">
        <f t="shared" si="10"/>
        <v>492</v>
      </c>
      <c r="BY44" s="211" t="str">
        <f t="shared" si="11"/>
        <v>1220.4</v>
      </c>
      <c r="BZ44" s="308" t="str">
        <f t="shared" ref="BZ44:BZ52" si="181">IF(R44 = "?", "?", R44/BT44)</f>
        <v>0.2 L</v>
      </c>
      <c r="CA44" s="208" t="str">
        <f>$AY44*Assembly!X$4+$AZ44*Assembly!X$5+$BA44*Assembly!X$6+$BB44*Assembly!X$7+$BC44*Assembly!X$8+$BD44*Assembly!X$9+$BE44*Assembly!X$10+$BF44*Assembly!X$11+$BG44*Assembly!X$12+$BH44*Assembly!X$13+$BI44*Assembly!X$14+$BJ44*Assembly!X$15+$BK44*Assembly!X$16+$BL44*Assembly!X$17+$BM44*Assembly!X$18+$BN44*Assembly!X$19+$BO44*Assembly!X$20+$BP44*Assembly!X$21+$BQ44*Assembly!X$22+$BR44*Assembly!X$23+$BS44*Assembly!X$24</f>
        <v>1,416</v>
      </c>
      <c r="CB44" s="208" t="str">
        <f t="shared" si="12"/>
        <v>220,267</v>
      </c>
      <c r="CC44" s="212" t="str">
        <f t="shared" si="13"/>
        <v>0.2203</v>
      </c>
      <c r="CD44" s="213" t="str">
        <f>$AY44*Assembly!AB$4+$AZ44*Assembly!AB$5+$BA44*Assembly!AB$6+$BB44*Assembly!AB$7+$BC44*Assembly!AB$8+$BD44*Assembly!AB$9+$BE44*Assembly!AB$10+$BF44*Assembly!AB$11+$BG44*Assembly!AB$12+$BH44*Assembly!AB$13+$BI44*Assembly!AB$14+$BJ44*Assembly!AB$15+$BK44*Assembly!AB$16+$BL44*Assembly!AB$17+$BM44*Assembly!AB$18+$BN44*Assembly!AB$19+$BO44*Assembly!AB$20+$BP44*Assembly!AB$21+$BQ44*Assembly!AB$22+$BR44*Assembly!AB$23+$BS44*Assembly!AB$24</f>
        <v>4,588</v>
      </c>
      <c r="CE44" s="198" t="str">
        <f>$AY44*Assembly!M$4+$AZ44*Assembly!M$5+$BA44*Assembly!M$6+$BB44*Assembly!M$7+$BC44*Assembly!M$8+$BD44*Assembly!M$9+$BE44*Assembly!M$10+$BF44*Assembly!M$11+$BG44*Assembly!M$12+$BH44*Assembly!M$13+$BI44*Assembly!M$14+$BJ44*Assembly!M$15+$BK44*Assembly!M$16+$BL44*Assembly!M$17+$BM44*Assembly!M$18+$BN44*Assembly!M$19+$BO44*Assembly!M$20+$BP44*Assembly!M$21+$BQ44*Assembly!M$22+$BR44*Assembly!M$23+$BS44*Assembly!M$24</f>
        <v>26,530</v>
      </c>
      <c r="CF44" s="198" t="str">
        <f>$AY44*Assembly!N$4+$AZ44*Assembly!N$5+$BA44*Assembly!N$6+$BB44*Assembly!N$7+$BC44*Assembly!N$8+$BD44*Assembly!N$9+$BE44*Assembly!N$10+$BF44*Assembly!N$11+$BG44*Assembly!N$12+$BH44*Assembly!N$13+$BI44*Assembly!N$14+$BJ44*Assembly!N$15+$BK44*Assembly!N$16+$BL44*Assembly!N$17+$BM44*Assembly!N$18+$BN44*Assembly!N$19+$BO44*Assembly!N$20+$BP44*Assembly!N$21+$BQ44*Assembly!N$22+$BR44*Assembly!N$23+$BS44*Assembly!N$24</f>
        <v>80</v>
      </c>
      <c r="CG44" s="198" t="str">
        <f>$AY44*Assembly!O$4+$AZ44*Assembly!O$5+$BA44*Assembly!O$6+$BB44*Assembly!O$7+$BC44*Assembly!O$8+$BD44*Assembly!O$9+$BE44*Assembly!O$10+$BF44*Assembly!O$11+$BG44*Assembly!O$12+$BH44*Assembly!O$13+$BI44*Assembly!O$14+$BJ44*Assembly!O$15+$BK44*Assembly!O$16+$BL44*Assembly!O$17+$BM44*Assembly!O$18+$BN44*Assembly!O$19+$BO44*Assembly!O$20+$BP44*Assembly!O$21+$BQ44*Assembly!O$22+$BR44*Assembly!O$23+$BS44*Assembly!O$24</f>
        <v>0</v>
      </c>
      <c r="CH44" s="195" t="str">
        <f>$AY44*Assembly!P$4+$AZ44*Assembly!P$5+$BA44*Assembly!P$6+$BB44*Assembly!P$7+$BC44*Assembly!P$8+$BD44*Assembly!P$9+$BE44*Assembly!P$10+$BF44*Assembly!P$11+$BG44*Assembly!P$12+$BH44*Assembly!P$13+$BI44*Assembly!P$14+$BJ44*Assembly!P$15+$BK44*Assembly!P$16+$BL44*Assembly!P$17+$BM44*Assembly!P$18+$BN44*Assembly!P$19+$BO44*Assembly!P$20+$BP44*Assembly!P$21+$BQ44*Assembly!P$22+$BR44*Assembly!P$23+$BS44*Assembly!P$24</f>
        <v>0</v>
      </c>
      <c r="CI44" s="195" t="str">
        <f>$AY44*Assembly!Q$4+$AZ44*Assembly!Q$5+$BA44*Assembly!Q$6+$BB44*Assembly!Q$7+$BC44*Assembly!Q$8+$BD44*Assembly!Q$9+$BE44*Assembly!Q$10+$BF44*Assembly!Q$11+$BG44*Assembly!Q$12+$BH44*Assembly!Q$13+$BI44*Assembly!Q$14+$BJ44*Assembly!Q$15+$BK44*Assembly!Q$16+$BL44*Assembly!Q$17+$BM44*Assembly!Q$18+$BN44*Assembly!Q$19+$BO44*Assembly!Q$20+$BP44*Assembly!Q$21+$BQ44*Assembly!Q$22+$BR44*Assembly!Q$23+$BS44*Assembly!Q$24</f>
        <v>4</v>
      </c>
      <c r="CJ44" s="198" t="str">
        <f>$AY44*Assembly!R$4+$AZ44*Assembly!R$5+$BA44*Assembly!R$6+$BB44*Assembly!R$7+$BC44*Assembly!R$8+$BD44*Assembly!R$9+$BE44*Assembly!R$10+$BF44*Assembly!R$11+$BG44*Assembly!R$12+$BH44*Assembly!R$13+$BI44*Assembly!R$14+$BJ44*Assembly!R$15+$BK44*Assembly!R$16+$BL44*Assembly!R$17+$BM44*Assembly!R$18+$BN44*Assembly!R$19+$BO44*Assembly!R$20+$BP44*Assembly!R$21+$BQ44*Assembly!R$22+$BR44*Assembly!R$23+$BS44*Assembly!R$24</f>
        <v>0</v>
      </c>
      <c r="CK44" s="195" t="str">
        <f>$AY44*Assembly!S$4+$AZ44*Assembly!S$5+$BA44*Assembly!S$6+$BB44*Assembly!S$7+$BC44*Assembly!S$8+$BD44*Assembly!S$9+$BE44*Assembly!S$10+$BF44*Assembly!S$11+$BG44*Assembly!S$12+$BH44*Assembly!S$13+$BI44*Assembly!S$14+$BJ44*Assembly!S$15+$BK44*Assembly!S$16+$BL44*Assembly!S$17+$BM44*Assembly!S$18+$BN44*Assembly!S$19+$BO44*Assembly!S$20+$BP44*Assembly!S$21+$BQ44*Assembly!S$22+$BR44*Assembly!S$23+$BS44*Assembly!S$24</f>
        <v>0</v>
      </c>
      <c r="CL44" s="195" t="str">
        <f>$AY44*Assembly!T$4+$AZ44*Assembly!T$5+$BA44*Assembly!T$6+$BB44*Assembly!T$7+$BC44*Assembly!T$8+$BD44*Assembly!T$9+$BE44*Assembly!T$10+$BF44*Assembly!T$11+$BG44*Assembly!T$12+$BH44*Assembly!T$13+$BI44*Assembly!T$14+$BJ44*Assembly!T$15+$BK44*Assembly!T$16+$BL44*Assembly!T$17+$BM44*Assembly!T$18+$BN44*Assembly!T$19+$BO44*Assembly!T$20+$BP44*Assembly!T$21+$BQ44*Assembly!T$22+$BR44*Assembly!T$23+$BS44*Assembly!T$24</f>
        <v>0</v>
      </c>
      <c r="CM44" s="195" t="str">
        <f>$AY44*Assembly!U$4+$AZ44*Assembly!U$5+$BA44*Assembly!U$6+$BB44*Assembly!U$7+$BC44*Assembly!U$8+$BD44*Assembly!U$9+$BE44*Assembly!U$10+$BF44*Assembly!U$11+$BG44*Assembly!U$12+$BH44*Assembly!U$13+$BI44*Assembly!U$14+$BJ44*Assembly!U$15+$BK44*Assembly!U$16+$BL44*Assembly!U$17+$BM44*Assembly!U$18+$BN44*Assembly!U$19+$BO44*Assembly!U$20+$BP44*Assembly!U$21+$BQ44*Assembly!U$22+$BR44*Assembly!U$23+$BS44*Assembly!U$24</f>
        <v>0</v>
      </c>
      <c r="CN44" s="198" t="str">
        <f>$AY44*Assembly!V$4+$AZ44*Assembly!V$5+$BA44*Assembly!V$6+$BB44*Assembly!V$7+$BC44*Assembly!V$8+$BD44*Assembly!V$9+$BE44*Assembly!V$10+$BF44*Assembly!V$11+$BG44*Assembly!V$12+$BH44*Assembly!V$13+$BI44*Assembly!V$14+$BJ44*Assembly!V$15+$BK44*Assembly!V$16+$BL44*Assembly!V$17+$BM44*Assembly!V$18+$BN44*Assembly!V$19+$BO44*Assembly!V$20+$BP44*Assembly!V$21+$BQ44*Assembly!V$22+$BR44*Assembly!V$23+$BS44*Assembly!V$24</f>
        <v>0</v>
      </c>
      <c r="CO44" s="198" t="str">
        <f>CE44*Refining!$F$3</f>
        <v>47,375</v>
      </c>
      <c r="CP44" s="198" t="str">
        <f>CF44*Refining!$F$4</f>
        <v>250</v>
      </c>
      <c r="CQ44" s="198" t="str">
        <f>CG44*Refining!$F$5</f>
        <v>0</v>
      </c>
      <c r="CR44" s="198" t="str">
        <f>CH44*Refining!$F$6</f>
        <v>0</v>
      </c>
      <c r="CS44" s="198" t="str">
        <f>CI44*Refining!$F$7</f>
        <v>7</v>
      </c>
      <c r="CT44" s="198" t="str">
        <f>CJ44*Refining!$F$8</f>
        <v>0</v>
      </c>
      <c r="CU44" s="198" t="str">
        <f>CK44*Refining!$F$9</f>
        <v>0</v>
      </c>
      <c r="CV44" s="198" t="str">
        <f>CL44*Refining!$F$10</f>
        <v>0</v>
      </c>
      <c r="CW44" s="198" t="str">
        <f>CM44*Refining!$F$11</f>
        <v>0</v>
      </c>
      <c r="CX44" s="198" t="str">
        <f>CN44*Refining!$F$12</f>
        <v>0</v>
      </c>
      <c r="CY44" s="218" t="str">
        <f t="shared" ref="CY44:DR44" si="177">IF(CE44 = 0, "", CE44)</f>
        <v>26,530</v>
      </c>
      <c r="CZ44" s="219" t="str">
        <f t="shared" si="177"/>
        <v>80</v>
      </c>
      <c r="DA44" s="215" t="str">
        <f t="shared" si="177"/>
        <v/>
      </c>
      <c r="DB44" s="215" t="str">
        <f t="shared" si="177"/>
        <v/>
      </c>
      <c r="DC44" s="215" t="str">
        <f t="shared" si="177"/>
        <v>4</v>
      </c>
      <c r="DD44" s="215" t="str">
        <f t="shared" si="177"/>
        <v/>
      </c>
      <c r="DE44" s="215" t="str">
        <f t="shared" si="177"/>
        <v/>
      </c>
      <c r="DF44" s="215" t="str">
        <f t="shared" si="177"/>
        <v/>
      </c>
      <c r="DG44" s="215" t="str">
        <f t="shared" si="177"/>
        <v/>
      </c>
      <c r="DH44" s="216" t="str">
        <f t="shared" si="177"/>
        <v/>
      </c>
      <c r="DI44" s="218" t="str">
        <f t="shared" si="177"/>
        <v>47,375</v>
      </c>
      <c r="DJ44" s="219" t="str">
        <f t="shared" si="177"/>
        <v>250</v>
      </c>
      <c r="DK44" s="215" t="str">
        <f t="shared" si="177"/>
        <v/>
      </c>
      <c r="DL44" s="215" t="str">
        <f t="shared" si="177"/>
        <v/>
      </c>
      <c r="DM44" s="219" t="str">
        <f t="shared" si="177"/>
        <v>7</v>
      </c>
      <c r="DN44" s="215" t="str">
        <f t="shared" si="177"/>
        <v/>
      </c>
      <c r="DO44" s="215" t="str">
        <f t="shared" si="177"/>
        <v/>
      </c>
      <c r="DP44" s="215" t="str">
        <f t="shared" si="177"/>
        <v/>
      </c>
      <c r="DQ44" s="215" t="str">
        <f t="shared" si="177"/>
        <v/>
      </c>
      <c r="DR44" s="216" t="str">
        <f t="shared" si="177"/>
        <v/>
      </c>
      <c r="DS44" s="218" t="str">
        <f t="shared" si="15"/>
        <v>26,614</v>
      </c>
      <c r="DT44" s="219" t="str">
        <f t="shared" si="16"/>
        <v>47,632</v>
      </c>
      <c r="DU44" s="208" t="str">
        <f>CY44*'Ores &amp; Ingots'!$C$3+CZ44*'Ores &amp; Ingots'!$C$4+DA44*'Ores &amp; Ingots'!$C$5+DB44*'Ores &amp; Ingots'!$C$6+DC44*'Ores &amp; Ingots'!$C$7+DD44*'Ores &amp; Ingots'!$C$8+DE44*'Ores &amp; Ingots'!$C$9+DF44*'Ores &amp; Ingots'!$C$10+DG44*'Ores &amp; Ingots'!$C$11+DH44*'Ores &amp; Ingots'!$C$12</f>
        <v>3,380</v>
      </c>
      <c r="DV44" s="208" t="str">
        <f>DI44*'Ores &amp; Ingots'!$B$3+DJ44*'Ores &amp; Ingots'!$B$4+DK44*'Ores &amp; Ingots'!$B$5+DL44*'Ores &amp; Ingots'!$B$6+DM44*'Ores &amp; Ingots'!$B$7+DN44*'Ores &amp; Ingots'!$B$8+DO44*'Ores &amp; Ingots'!$B$9+DP44*'Ores &amp; Ingots'!$B$10+DQ44*'Ores &amp; Ingots'!$B$11+DR44*'Ores &amp; Ingots'!$B$12</f>
        <v>17,624</v>
      </c>
      <c r="DW44" s="219" t="str">
        <f>CY44*Refining!$G$3+CZ44*Refining!$G$4+DA44*Refining!$G$5+DB44*Refining!$G$6+DC44*Refining!$G$7+DD44*Refining!$G$8+DE44*Refining!$G$9+DF44*Refining!$G$10+DG44*Refining!$G$11+DH44*Refining!$G$12</f>
        <v>2,210</v>
      </c>
      <c r="DX44" s="219" t="str">
        <f t="shared" si="17"/>
        <v>343,782</v>
      </c>
      <c r="DY44" s="220" t="str">
        <f t="shared" si="18"/>
        <v>0.3438</v>
      </c>
      <c r="DZ44" s="218" t="str">
        <f t="shared" si="19"/>
        <v>3,696</v>
      </c>
      <c r="EA44" s="221" t="str">
        <f t="shared" ref="EA44:EB44" si="178">DZ44/60</f>
        <v>61.6</v>
      </c>
      <c r="EB44" s="221" t="str">
        <f t="shared" si="178"/>
        <v>1.0</v>
      </c>
      <c r="EC44" s="541" t="str">
        <f t="shared" si="21"/>
        <v>0.04</v>
      </c>
      <c r="ED44" s="218" t="str">
        <f t="shared" si="22"/>
        <v>564,049</v>
      </c>
      <c r="EE44" s="221" t="str">
        <f t="shared" ref="EE44:EF44" si="179">ED44/1000</f>
        <v>564.0</v>
      </c>
      <c r="EF44" s="222" t="str">
        <f t="shared" si="179"/>
        <v>0.56</v>
      </c>
      <c r="EG44" s="542" t="str">
        <f t="shared" si="24"/>
        <v>0.5640</v>
      </c>
      <c r="EH44" s="225">
        <v>3489.0</v>
      </c>
    </row>
    <row r="45">
      <c r="A45" s="33"/>
      <c r="B45" s="226" t="s">
        <v>938</v>
      </c>
      <c r="C45" s="227" t="s">
        <v>886</v>
      </c>
      <c r="D45" s="227">
        <v>1.0</v>
      </c>
      <c r="E45" s="227">
        <v>2.0</v>
      </c>
      <c r="F45" s="227">
        <v>1.0</v>
      </c>
      <c r="G45" s="253" t="str">
        <f t="shared" si="5"/>
        <v>31.3</v>
      </c>
      <c r="H45" s="254">
        <v>20.0</v>
      </c>
      <c r="I45" s="254">
        <v>20.0</v>
      </c>
      <c r="J45" s="254" t="str">
        <f>H45/Main!$D$9</f>
        <v>20</v>
      </c>
      <c r="K45" s="254" t="str">
        <f>I45/Main!$D$10</f>
        <v>20</v>
      </c>
      <c r="L45" s="254" t="str">
        <f t="shared" si="6"/>
        <v>1</v>
      </c>
      <c r="M45" s="254">
        <v>1.0</v>
      </c>
      <c r="N45" s="256">
        <v>1000.0</v>
      </c>
      <c r="O45" s="256">
        <v>330000.0</v>
      </c>
      <c r="P45" s="255"/>
      <c r="Q45" s="256">
        <v>4000.0</v>
      </c>
      <c r="R45" s="256" t="str">
        <f>Q45*Main!$D$6</f>
        <v>4,000</v>
      </c>
      <c r="S45" s="257"/>
      <c r="T45" s="257"/>
      <c r="U45" s="255"/>
      <c r="V45" s="255"/>
      <c r="W45" s="255"/>
      <c r="X45" s="255"/>
      <c r="Y45" s="255"/>
      <c r="Z45" s="255"/>
      <c r="AA45" s="255"/>
      <c r="AB45" s="255"/>
      <c r="AC45" s="258" t="s">
        <v>920</v>
      </c>
      <c r="AD45" s="225">
        <v>120.0</v>
      </c>
      <c r="AE45" s="225">
        <v>0.0</v>
      </c>
      <c r="AF45" s="225">
        <v>0.0</v>
      </c>
      <c r="AG45" s="225">
        <v>2.0</v>
      </c>
      <c r="AH45" s="225">
        <v>5.0</v>
      </c>
      <c r="AI45" s="225">
        <v>0.0</v>
      </c>
      <c r="AJ45" s="225">
        <v>4.0</v>
      </c>
      <c r="AK45" s="309">
        <v>5.0</v>
      </c>
      <c r="AL45" s="225">
        <v>0.0</v>
      </c>
      <c r="AM45" s="225">
        <v>0.0</v>
      </c>
      <c r="AN45" s="225">
        <v>0.0</v>
      </c>
      <c r="AO45" s="225">
        <v>0.0</v>
      </c>
      <c r="AP45" s="225">
        <v>0.0</v>
      </c>
      <c r="AQ45" s="225">
        <v>0.0</v>
      </c>
      <c r="AR45" s="225">
        <v>0.0</v>
      </c>
      <c r="AS45" s="225">
        <v>0.0</v>
      </c>
      <c r="AT45" s="225">
        <v>0.0</v>
      </c>
      <c r="AU45" s="225">
        <v>0.0</v>
      </c>
      <c r="AV45" s="225">
        <v>0.0</v>
      </c>
      <c r="AW45" s="225">
        <v>0.0</v>
      </c>
      <c r="AX45" s="225">
        <v>0.0</v>
      </c>
      <c r="AY45" s="239" t="str">
        <f t="shared" ref="AY45:BS45" si="180">IF(AD45 = 0, "", AD45)</f>
        <v>120</v>
      </c>
      <c r="AZ45" s="227" t="str">
        <f t="shared" si="180"/>
        <v/>
      </c>
      <c r="BA45" s="227" t="str">
        <f t="shared" si="180"/>
        <v/>
      </c>
      <c r="BB45" s="225" t="str">
        <f t="shared" si="180"/>
        <v>2</v>
      </c>
      <c r="BC45" s="225" t="str">
        <f t="shared" si="180"/>
        <v>5</v>
      </c>
      <c r="BD45" s="227" t="str">
        <f t="shared" si="180"/>
        <v/>
      </c>
      <c r="BE45" s="225" t="str">
        <f t="shared" si="180"/>
        <v>4</v>
      </c>
      <c r="BF45" s="309" t="str">
        <f t="shared" si="180"/>
        <v>5</v>
      </c>
      <c r="BG45" s="227" t="str">
        <f t="shared" si="180"/>
        <v/>
      </c>
      <c r="BH45" s="227" t="str">
        <f t="shared" si="180"/>
        <v/>
      </c>
      <c r="BI45" s="227" t="str">
        <f t="shared" si="180"/>
        <v/>
      </c>
      <c r="BJ45" s="227" t="str">
        <f t="shared" si="180"/>
        <v/>
      </c>
      <c r="BK45" s="227" t="str">
        <f t="shared" si="180"/>
        <v/>
      </c>
      <c r="BL45" s="227" t="str">
        <f t="shared" si="180"/>
        <v/>
      </c>
      <c r="BM45" s="227" t="str">
        <f t="shared" si="180"/>
        <v/>
      </c>
      <c r="BN45" s="227" t="str">
        <f t="shared" si="180"/>
        <v/>
      </c>
      <c r="BO45" s="227" t="str">
        <f t="shared" si="180"/>
        <v/>
      </c>
      <c r="BP45" s="227" t="str">
        <f t="shared" si="180"/>
        <v/>
      </c>
      <c r="BQ45" s="227" t="str">
        <f t="shared" si="180"/>
        <v/>
      </c>
      <c r="BR45" s="227" t="str">
        <f t="shared" si="180"/>
        <v/>
      </c>
      <c r="BS45" s="238" t="str">
        <f t="shared" si="180"/>
        <v/>
      </c>
      <c r="BT45" s="239" t="str">
        <f>$AY45*Assembly!Y$4+$AZ45*Assembly!Y$5+$BA45*Assembly!Y$6+$BB45*Assembly!Y$7+$BC45*Assembly!Y$8+$BD45*Assembly!Y$9+$BE45*Assembly!Y$10+$BF45*Assembly!Y$11+$BG45*Assembly!Y$12+$BH45*Assembly!Y$13+$BI45*Assembly!Y$14+$BJ45*Assembly!Y$15+$BK45*Assembly!Y$16+$BL45*Assembly!Y$17+$BM45*Assembly!Y$18+$BN45*Assembly!Y$19+$BO45*Assembly!Y$20+$BP45*Assembly!Y$21+$BQ45*Assembly!Y$22+$BR45*Assembly!Y$23+$BS45*Assembly!Y$24</f>
        <v>2,587</v>
      </c>
      <c r="BU45" s="225" t="str">
        <f t="shared" si="8"/>
        <v>83</v>
      </c>
      <c r="BV45" s="225" t="str">
        <f>$AY45*Assembly!AC$4+$AZ45*Assembly!AC$5+$BA45*Assembly!AC$6+$BB45*Assembly!AC$7+$BC45*Assembly!AC$8+$BD45*Assembly!AC$9+$BE45*Assembly!AC$10+$BF45*Assembly!AC$11+$BG45*Assembly!AC$12+$BH45*Assembly!AC$13+$BI45*Assembly!AC$14+$BJ45*Assembly!AC$15+$BK45*Assembly!AC$16+$BL45*Assembly!AC$17+$BM45*Assembly!AC$18+$BN45*Assembly!AC$19+$BO45*Assembly!AC$20+$BP45*Assembly!AC$21+$BQ45*Assembly!AC$22+$BR45*Assembly!AC$23+$BS45*Assembly!AC$24</f>
        <v>12,435</v>
      </c>
      <c r="BW45" s="240" t="str">
        <f t="shared" si="9"/>
        <v>4.81</v>
      </c>
      <c r="BX45" s="241" t="str">
        <f t="shared" si="10"/>
        <v>398</v>
      </c>
      <c r="BY45" s="242" t="str">
        <f t="shared" si="11"/>
        <v>150.2</v>
      </c>
      <c r="BZ45" s="311" t="str">
        <f t="shared" si="181"/>
        <v>1.5 L</v>
      </c>
      <c r="CA45" s="225" t="str">
        <f>$AY45*Assembly!X$4+$AZ45*Assembly!X$5+$BA45*Assembly!X$6+$BB45*Assembly!X$7+$BC45*Assembly!X$8+$BD45*Assembly!X$9+$BE45*Assembly!X$10+$BF45*Assembly!X$11+$BG45*Assembly!X$12+$BH45*Assembly!X$13+$BI45*Assembly!X$14+$BJ45*Assembly!X$15+$BK45*Assembly!X$16+$BL45*Assembly!X$17+$BM45*Assembly!X$18+$BN45*Assembly!X$19+$BO45*Assembly!X$20+$BP45*Assembly!X$21+$BQ45*Assembly!X$22+$BR45*Assembly!X$23+$BS45*Assembly!X$24</f>
        <v>151</v>
      </c>
      <c r="CB45" s="225" t="str">
        <f t="shared" si="12"/>
        <v>23,489</v>
      </c>
      <c r="CC45" s="223" t="str">
        <f t="shared" si="13"/>
        <v>0.0235</v>
      </c>
      <c r="CD45" s="243" t="str">
        <f>$AY45*Assembly!AB$4+$AZ45*Assembly!AB$5+$BA45*Assembly!AB$6+$BB45*Assembly!AB$7+$BC45*Assembly!AB$8+$BD45*Assembly!AB$9+$BE45*Assembly!AB$10+$BF45*Assembly!AB$11+$BG45*Assembly!AB$12+$BH45*Assembly!AB$13+$BI45*Assembly!AB$14+$BJ45*Assembly!AB$15+$BK45*Assembly!AB$16+$BL45*Assembly!AB$17+$BM45*Assembly!AB$18+$BN45*Assembly!AB$19+$BO45*Assembly!AB$20+$BP45*Assembly!AB$21+$BQ45*Assembly!AB$22+$BR45*Assembly!AB$23+$BS45*Assembly!AB$24</f>
        <v>483</v>
      </c>
      <c r="CE45" s="256" t="str">
        <f>$AY45*Assembly!M$4+$AZ45*Assembly!M$5+$BA45*Assembly!M$6+$BB45*Assembly!M$7+$BC45*Assembly!M$8+$BD45*Assembly!M$9+$BE45*Assembly!M$10+$BF45*Assembly!M$11+$BG45*Assembly!M$12+$BH45*Assembly!M$13+$BI45*Assembly!M$14+$BJ45*Assembly!M$15+$BK45*Assembly!M$16+$BL45*Assembly!M$17+$BM45*Assembly!M$18+$BN45*Assembly!M$19+$BO45*Assembly!M$20+$BP45*Assembly!M$21+$BQ45*Assembly!M$22+$BR45*Assembly!M$23+$BS45*Assembly!M$24</f>
        <v>2,713</v>
      </c>
      <c r="CF45" s="256" t="str">
        <f>$AY45*Assembly!N$4+$AZ45*Assembly!N$5+$BA45*Assembly!N$6+$BB45*Assembly!N$7+$BC45*Assembly!N$8+$BD45*Assembly!N$9+$BE45*Assembly!N$10+$BF45*Assembly!N$11+$BG45*Assembly!N$12+$BH45*Assembly!N$13+$BI45*Assembly!N$14+$BJ45*Assembly!N$15+$BK45*Assembly!N$16+$BL45*Assembly!N$17+$BM45*Assembly!N$18+$BN45*Assembly!N$19+$BO45*Assembly!N$20+$BP45*Assembly!N$21+$BQ45*Assembly!N$22+$BR45*Assembly!N$23+$BS45*Assembly!N$24</f>
        <v>20</v>
      </c>
      <c r="CG45" s="256" t="str">
        <f>$AY45*Assembly!O$4+$AZ45*Assembly!O$5+$BA45*Assembly!O$6+$BB45*Assembly!O$7+$BC45*Assembly!O$8+$BD45*Assembly!O$9+$BE45*Assembly!O$10+$BF45*Assembly!O$11+$BG45*Assembly!O$12+$BH45*Assembly!O$13+$BI45*Assembly!O$14+$BJ45*Assembly!O$15+$BK45*Assembly!O$16+$BL45*Assembly!O$17+$BM45*Assembly!O$18+$BN45*Assembly!O$19+$BO45*Assembly!O$20+$BP45*Assembly!O$21+$BQ45*Assembly!O$22+$BR45*Assembly!O$23+$BS45*Assembly!O$24</f>
        <v>0</v>
      </c>
      <c r="CH45" s="254" t="str">
        <f>$AY45*Assembly!P$4+$AZ45*Assembly!P$5+$BA45*Assembly!P$6+$BB45*Assembly!P$7+$BC45*Assembly!P$8+$BD45*Assembly!P$9+$BE45*Assembly!P$10+$BF45*Assembly!P$11+$BG45*Assembly!P$12+$BH45*Assembly!P$13+$BI45*Assembly!P$14+$BJ45*Assembly!P$15+$BK45*Assembly!P$16+$BL45*Assembly!P$17+$BM45*Assembly!P$18+$BN45*Assembly!P$19+$BO45*Assembly!P$20+$BP45*Assembly!P$21+$BQ45*Assembly!P$22+$BR45*Assembly!P$23+$BS45*Assembly!P$24</f>
        <v>0</v>
      </c>
      <c r="CI45" s="254" t="str">
        <f>$AY45*Assembly!Q$4+$AZ45*Assembly!Q$5+$BA45*Assembly!Q$6+$BB45*Assembly!Q$7+$BC45*Assembly!Q$8+$BD45*Assembly!Q$9+$BE45*Assembly!Q$10+$BF45*Assembly!Q$11+$BG45*Assembly!Q$12+$BH45*Assembly!Q$13+$BI45*Assembly!Q$14+$BJ45*Assembly!Q$15+$BK45*Assembly!Q$16+$BL45*Assembly!Q$17+$BM45*Assembly!Q$18+$BN45*Assembly!Q$19+$BO45*Assembly!Q$20+$BP45*Assembly!Q$21+$BQ45*Assembly!Q$22+$BR45*Assembly!Q$23+$BS45*Assembly!Q$24</f>
        <v>1</v>
      </c>
      <c r="CJ45" s="256" t="str">
        <f>$AY45*Assembly!R$4+$AZ45*Assembly!R$5+$BA45*Assembly!R$6+$BB45*Assembly!R$7+$BC45*Assembly!R$8+$BD45*Assembly!R$9+$BE45*Assembly!R$10+$BF45*Assembly!R$11+$BG45*Assembly!R$12+$BH45*Assembly!R$13+$BI45*Assembly!R$14+$BJ45*Assembly!R$15+$BK45*Assembly!R$16+$BL45*Assembly!R$17+$BM45*Assembly!R$18+$BN45*Assembly!R$19+$BO45*Assembly!R$20+$BP45*Assembly!R$21+$BQ45*Assembly!R$22+$BR45*Assembly!R$23+$BS45*Assembly!R$24</f>
        <v>0</v>
      </c>
      <c r="CK45" s="254" t="str">
        <f>$AY45*Assembly!S$4+$AZ45*Assembly!S$5+$BA45*Assembly!S$6+$BB45*Assembly!S$7+$BC45*Assembly!S$8+$BD45*Assembly!S$9+$BE45*Assembly!S$10+$BF45*Assembly!S$11+$BG45*Assembly!S$12+$BH45*Assembly!S$13+$BI45*Assembly!S$14+$BJ45*Assembly!S$15+$BK45*Assembly!S$16+$BL45*Assembly!S$17+$BM45*Assembly!S$18+$BN45*Assembly!S$19+$BO45*Assembly!S$20+$BP45*Assembly!S$21+$BQ45*Assembly!S$22+$BR45*Assembly!S$23+$BS45*Assembly!S$24</f>
        <v>0</v>
      </c>
      <c r="CL45" s="254" t="str">
        <f>$AY45*Assembly!T$4+$AZ45*Assembly!T$5+$BA45*Assembly!T$6+$BB45*Assembly!T$7+$BC45*Assembly!T$8+$BD45*Assembly!T$9+$BE45*Assembly!T$10+$BF45*Assembly!T$11+$BG45*Assembly!T$12+$BH45*Assembly!T$13+$BI45*Assembly!T$14+$BJ45*Assembly!T$15+$BK45*Assembly!T$16+$BL45*Assembly!T$17+$BM45*Assembly!T$18+$BN45*Assembly!T$19+$BO45*Assembly!T$20+$BP45*Assembly!T$21+$BQ45*Assembly!T$22+$BR45*Assembly!T$23+$BS45*Assembly!T$24</f>
        <v>0</v>
      </c>
      <c r="CM45" s="254" t="str">
        <f>$AY45*Assembly!U$4+$AZ45*Assembly!U$5+$BA45*Assembly!U$6+$BB45*Assembly!U$7+$BC45*Assembly!U$8+$BD45*Assembly!U$9+$BE45*Assembly!U$10+$BF45*Assembly!U$11+$BG45*Assembly!U$12+$BH45*Assembly!U$13+$BI45*Assembly!U$14+$BJ45*Assembly!U$15+$BK45*Assembly!U$16+$BL45*Assembly!U$17+$BM45*Assembly!U$18+$BN45*Assembly!U$19+$BO45*Assembly!U$20+$BP45*Assembly!U$21+$BQ45*Assembly!U$22+$BR45*Assembly!U$23+$BS45*Assembly!U$24</f>
        <v>0</v>
      </c>
      <c r="CN45" s="256" t="str">
        <f>$AY45*Assembly!V$4+$AZ45*Assembly!V$5+$BA45*Assembly!V$6+$BB45*Assembly!V$7+$BC45*Assembly!V$8+$BD45*Assembly!V$9+$BE45*Assembly!V$10+$BF45*Assembly!V$11+$BG45*Assembly!V$12+$BH45*Assembly!V$13+$BI45*Assembly!V$14+$BJ45*Assembly!V$15+$BK45*Assembly!V$16+$BL45*Assembly!V$17+$BM45*Assembly!V$18+$BN45*Assembly!V$19+$BO45*Assembly!V$20+$BP45*Assembly!V$21+$BQ45*Assembly!V$22+$BR45*Assembly!V$23+$BS45*Assembly!V$24</f>
        <v>0</v>
      </c>
      <c r="CO45" s="256" t="str">
        <f>CE45*Refining!$F$3</f>
        <v>4,844</v>
      </c>
      <c r="CP45" s="256" t="str">
        <f>CF45*Refining!$F$4</f>
        <v>63</v>
      </c>
      <c r="CQ45" s="256" t="str">
        <f>CG45*Refining!$F$5</f>
        <v>0</v>
      </c>
      <c r="CR45" s="256" t="str">
        <f>CH45*Refining!$F$6</f>
        <v>0</v>
      </c>
      <c r="CS45" s="256" t="str">
        <f>CI45*Refining!$F$7</f>
        <v>2</v>
      </c>
      <c r="CT45" s="256" t="str">
        <f>CJ45*Refining!$F$8</f>
        <v>0</v>
      </c>
      <c r="CU45" s="256" t="str">
        <f>CK45*Refining!$F$9</f>
        <v>0</v>
      </c>
      <c r="CV45" s="256" t="str">
        <f>CL45*Refining!$F$10</f>
        <v>0</v>
      </c>
      <c r="CW45" s="256" t="str">
        <f>CM45*Refining!$F$11</f>
        <v>0</v>
      </c>
      <c r="CX45" s="256" t="str">
        <f>CN45*Refining!$F$12</f>
        <v>0</v>
      </c>
      <c r="CY45" s="248" t="str">
        <f t="shared" ref="CY45:DR45" si="182">IF(CE45 = 0, "", CE45)</f>
        <v>2,713</v>
      </c>
      <c r="CZ45" s="249" t="str">
        <f t="shared" si="182"/>
        <v>20</v>
      </c>
      <c r="DA45" s="245" t="str">
        <f t="shared" si="182"/>
        <v/>
      </c>
      <c r="DB45" s="245" t="str">
        <f t="shared" si="182"/>
        <v/>
      </c>
      <c r="DC45" s="245" t="str">
        <f t="shared" si="182"/>
        <v>1</v>
      </c>
      <c r="DD45" s="245" t="str">
        <f t="shared" si="182"/>
        <v/>
      </c>
      <c r="DE45" s="245" t="str">
        <f t="shared" si="182"/>
        <v/>
      </c>
      <c r="DF45" s="245" t="str">
        <f t="shared" si="182"/>
        <v/>
      </c>
      <c r="DG45" s="245" t="str">
        <f t="shared" si="182"/>
        <v/>
      </c>
      <c r="DH45" s="246" t="str">
        <f t="shared" si="182"/>
        <v/>
      </c>
      <c r="DI45" s="248" t="str">
        <f t="shared" si="182"/>
        <v>4,844</v>
      </c>
      <c r="DJ45" s="249" t="str">
        <f t="shared" si="182"/>
        <v>63</v>
      </c>
      <c r="DK45" s="245" t="str">
        <f t="shared" si="182"/>
        <v/>
      </c>
      <c r="DL45" s="245" t="str">
        <f t="shared" si="182"/>
        <v/>
      </c>
      <c r="DM45" s="249" t="str">
        <f t="shared" si="182"/>
        <v>2</v>
      </c>
      <c r="DN45" s="245" t="str">
        <f t="shared" si="182"/>
        <v/>
      </c>
      <c r="DO45" s="245" t="str">
        <f t="shared" si="182"/>
        <v/>
      </c>
      <c r="DP45" s="245" t="str">
        <f t="shared" si="182"/>
        <v/>
      </c>
      <c r="DQ45" s="245" t="str">
        <f t="shared" si="182"/>
        <v/>
      </c>
      <c r="DR45" s="246" t="str">
        <f t="shared" si="182"/>
        <v/>
      </c>
      <c r="DS45" s="248" t="str">
        <f t="shared" si="15"/>
        <v>2,734</v>
      </c>
      <c r="DT45" s="249" t="str">
        <f t="shared" si="16"/>
        <v>4,908</v>
      </c>
      <c r="DU45" s="225" t="str">
        <f>CY45*'Ores &amp; Ingots'!$C$3+CZ45*'Ores &amp; Ingots'!$C$4+DA45*'Ores &amp; Ingots'!$C$5+DB45*'Ores &amp; Ingots'!$C$6+DC45*'Ores &amp; Ingots'!$C$7+DD45*'Ores &amp; Ingots'!$C$8+DE45*'Ores &amp; Ingots'!$C$9+DF45*'Ores &amp; Ingots'!$C$10+DG45*'Ores &amp; Ingots'!$C$11+DH45*'Ores &amp; Ingots'!$C$12</f>
        <v>347</v>
      </c>
      <c r="DV45" s="225" t="str">
        <f>DI45*'Ores &amp; Ingots'!$B$3+DJ45*'Ores &amp; Ingots'!$B$4+DK45*'Ores &amp; Ingots'!$B$5+DL45*'Ores &amp; Ingots'!$B$6+DM45*'Ores &amp; Ingots'!$B$7+DN45*'Ores &amp; Ingots'!$B$8+DO45*'Ores &amp; Ingots'!$B$9+DP45*'Ores &amp; Ingots'!$B$10+DQ45*'Ores &amp; Ingots'!$B$11+DR45*'Ores &amp; Ingots'!$B$12</f>
        <v>1,816</v>
      </c>
      <c r="DW45" s="249" t="str">
        <f>CY45*Refining!$G$3+CZ45*Refining!$G$4+DA45*Refining!$G$5+DB45*Refining!$G$6+DC45*Refining!$G$7+DD45*Refining!$G$8+DE45*Refining!$G$9+DF45*Refining!$G$10+DG45*Refining!$G$11+DH45*Refining!$G$12</f>
        <v>283</v>
      </c>
      <c r="DX45" s="249" t="str">
        <f t="shared" si="17"/>
        <v>44,065</v>
      </c>
      <c r="DY45" s="250" t="str">
        <f t="shared" si="18"/>
        <v>0.0441</v>
      </c>
      <c r="DZ45" s="248" t="str">
        <f t="shared" si="19"/>
        <v>454</v>
      </c>
      <c r="EA45" s="251" t="str">
        <f t="shared" ref="EA45:EB45" si="183">DZ45/60</f>
        <v>7.6</v>
      </c>
      <c r="EB45" s="251" t="str">
        <f t="shared" si="183"/>
        <v>0.1</v>
      </c>
      <c r="EC45" s="543" t="str">
        <f t="shared" si="21"/>
        <v>0.01</v>
      </c>
      <c r="ED45" s="248" t="str">
        <f t="shared" si="22"/>
        <v>67,554</v>
      </c>
      <c r="EE45" s="251" t="str">
        <f t="shared" ref="EE45:EF45" si="184">ED45/1000</f>
        <v>67.6</v>
      </c>
      <c r="EF45" s="252" t="str">
        <f t="shared" si="184"/>
        <v>0.07</v>
      </c>
      <c r="EG45" s="544" t="str">
        <f t="shared" si="24"/>
        <v>0.0676</v>
      </c>
      <c r="EH45" s="225">
        <v>1602.0</v>
      </c>
    </row>
    <row r="46">
      <c r="A46" s="33"/>
      <c r="B46" s="226" t="s">
        <v>939</v>
      </c>
      <c r="C46" s="227" t="s">
        <v>886</v>
      </c>
      <c r="D46" s="227">
        <v>1.0</v>
      </c>
      <c r="E46" s="227">
        <v>1.0</v>
      </c>
      <c r="F46" s="227">
        <v>2.0</v>
      </c>
      <c r="G46" s="253" t="str">
        <f t="shared" si="5"/>
        <v>31.3</v>
      </c>
      <c r="H46" s="254">
        <v>80.0</v>
      </c>
      <c r="I46" s="254">
        <v>80.0</v>
      </c>
      <c r="J46" s="254" t="str">
        <f>H46/Main!$D$9</f>
        <v>80</v>
      </c>
      <c r="K46" s="254" t="str">
        <f>I46/Main!$D$10</f>
        <v>80</v>
      </c>
      <c r="L46" s="254" t="str">
        <f t="shared" si="6"/>
        <v>1</v>
      </c>
      <c r="M46" s="254">
        <v>1.0</v>
      </c>
      <c r="N46" s="256">
        <v>1000.0</v>
      </c>
      <c r="O46" s="256">
        <v>560000.0</v>
      </c>
      <c r="P46" s="255"/>
      <c r="Q46" s="256">
        <v>1000.0</v>
      </c>
      <c r="R46" s="256" t="str">
        <f>Q46*Main!$D$6</f>
        <v>1,000</v>
      </c>
      <c r="S46" s="257"/>
      <c r="T46" s="257"/>
      <c r="U46" s="255"/>
      <c r="V46" s="255"/>
      <c r="W46" s="255"/>
      <c r="X46" s="255"/>
      <c r="Y46" s="255"/>
      <c r="Z46" s="255"/>
      <c r="AA46" s="255"/>
      <c r="AB46" s="255"/>
      <c r="AC46" s="258" t="s">
        <v>920</v>
      </c>
      <c r="AD46" s="225">
        <v>150.0</v>
      </c>
      <c r="AE46" s="225">
        <v>0.0</v>
      </c>
      <c r="AF46" s="225">
        <v>0.0</v>
      </c>
      <c r="AG46" s="225">
        <v>0.0</v>
      </c>
      <c r="AH46" s="225">
        <v>40.0</v>
      </c>
      <c r="AI46" s="225">
        <v>0.0</v>
      </c>
      <c r="AJ46" s="225">
        <v>8.0</v>
      </c>
      <c r="AK46" s="309">
        <v>80.0</v>
      </c>
      <c r="AL46" s="225">
        <v>4.0</v>
      </c>
      <c r="AM46" s="225">
        <v>0.0</v>
      </c>
      <c r="AN46" s="225">
        <v>0.0</v>
      </c>
      <c r="AO46" s="225">
        <v>0.0</v>
      </c>
      <c r="AP46" s="225">
        <v>0.0</v>
      </c>
      <c r="AQ46" s="225">
        <v>0.0</v>
      </c>
      <c r="AR46" s="225">
        <v>0.0</v>
      </c>
      <c r="AS46" s="225">
        <v>0.0</v>
      </c>
      <c r="AT46" s="225">
        <v>0.0</v>
      </c>
      <c r="AU46" s="225">
        <v>0.0</v>
      </c>
      <c r="AV46" s="225">
        <v>0.0</v>
      </c>
      <c r="AW46" s="225">
        <v>0.0</v>
      </c>
      <c r="AX46" s="225">
        <v>0.0</v>
      </c>
      <c r="AY46" s="239" t="str">
        <f t="shared" ref="AY46:BS46" si="185">IF(AD46 = 0, "", AD46)</f>
        <v>150</v>
      </c>
      <c r="AZ46" s="227" t="str">
        <f t="shared" si="185"/>
        <v/>
      </c>
      <c r="BA46" s="227" t="str">
        <f t="shared" si="185"/>
        <v/>
      </c>
      <c r="BB46" s="227" t="str">
        <f t="shared" si="185"/>
        <v/>
      </c>
      <c r="BC46" s="225" t="str">
        <f t="shared" si="185"/>
        <v>40</v>
      </c>
      <c r="BD46" s="227" t="str">
        <f t="shared" si="185"/>
        <v/>
      </c>
      <c r="BE46" s="225" t="str">
        <f t="shared" si="185"/>
        <v>8</v>
      </c>
      <c r="BF46" s="309" t="str">
        <f t="shared" si="185"/>
        <v>80</v>
      </c>
      <c r="BG46" s="225" t="str">
        <f t="shared" si="185"/>
        <v>4</v>
      </c>
      <c r="BH46" s="227" t="str">
        <f t="shared" si="185"/>
        <v/>
      </c>
      <c r="BI46" s="227" t="str">
        <f t="shared" si="185"/>
        <v/>
      </c>
      <c r="BJ46" s="227" t="str">
        <f t="shared" si="185"/>
        <v/>
      </c>
      <c r="BK46" s="227" t="str">
        <f t="shared" si="185"/>
        <v/>
      </c>
      <c r="BL46" s="227" t="str">
        <f t="shared" si="185"/>
        <v/>
      </c>
      <c r="BM46" s="227" t="str">
        <f t="shared" si="185"/>
        <v/>
      </c>
      <c r="BN46" s="227" t="str">
        <f t="shared" si="185"/>
        <v/>
      </c>
      <c r="BO46" s="227" t="str">
        <f t="shared" si="185"/>
        <v/>
      </c>
      <c r="BP46" s="227" t="str">
        <f t="shared" si="185"/>
        <v/>
      </c>
      <c r="BQ46" s="227" t="str">
        <f t="shared" si="185"/>
        <v/>
      </c>
      <c r="BR46" s="227" t="str">
        <f t="shared" si="185"/>
        <v/>
      </c>
      <c r="BS46" s="238" t="str">
        <f t="shared" si="185"/>
        <v/>
      </c>
      <c r="BT46" s="239" t="str">
        <f>$AY46*Assembly!Y$4+$AZ46*Assembly!Y$5+$BA46*Assembly!Y$6+$BB46*Assembly!Y$7+$BC46*Assembly!Y$8+$BD46*Assembly!Y$9+$BE46*Assembly!Y$10+$BF46*Assembly!Y$11+$BG46*Assembly!Y$12+$BH46*Assembly!Y$13+$BI46*Assembly!Y$14+$BJ46*Assembly!Y$15+$BK46*Assembly!Y$16+$BL46*Assembly!Y$17+$BM46*Assembly!Y$18+$BN46*Assembly!Y$19+$BO46*Assembly!Y$20+$BP46*Assembly!Y$21+$BQ46*Assembly!Y$22+$BR46*Assembly!Y$23+$BS46*Assembly!Y$24</f>
        <v>3,560</v>
      </c>
      <c r="BU46" s="225" t="str">
        <f t="shared" si="8"/>
        <v>114</v>
      </c>
      <c r="BV46" s="225" t="str">
        <f>$AY46*Assembly!AC$4+$AZ46*Assembly!AC$5+$BA46*Assembly!AC$6+$BB46*Assembly!AC$7+$BC46*Assembly!AC$8+$BD46*Assembly!AC$9+$BE46*Assembly!AC$10+$BF46*Assembly!AC$11+$BG46*Assembly!AC$12+$BH46*Assembly!AC$13+$BI46*Assembly!AC$14+$BJ46*Assembly!AC$15+$BK46*Assembly!AC$16+$BL46*Assembly!AC$17+$BM46*Assembly!AC$18+$BN46*Assembly!AC$19+$BO46*Assembly!AC$20+$BP46*Assembly!AC$21+$BQ46*Assembly!AC$22+$BR46*Assembly!AC$23+$BS46*Assembly!AC$24</f>
        <v>16,620</v>
      </c>
      <c r="BW46" s="240" t="str">
        <f t="shared" si="9"/>
        <v>4.67</v>
      </c>
      <c r="BX46" s="241" t="str">
        <f t="shared" si="10"/>
        <v>532</v>
      </c>
      <c r="BY46" s="242" t="str">
        <f t="shared" si="11"/>
        <v>145.9</v>
      </c>
      <c r="BZ46" s="311" t="str">
        <f t="shared" si="181"/>
        <v>0.3 L</v>
      </c>
      <c r="CA46" s="225" t="str">
        <f>$AY46*Assembly!X$4+$AZ46*Assembly!X$5+$BA46*Assembly!X$6+$BB46*Assembly!X$7+$BC46*Assembly!X$8+$BD46*Assembly!X$9+$BE46*Assembly!X$10+$BF46*Assembly!X$11+$BG46*Assembly!X$12+$BH46*Assembly!X$13+$BI46*Assembly!X$14+$BJ46*Assembly!X$15+$BK46*Assembly!X$16+$BL46*Assembly!X$17+$BM46*Assembly!X$18+$BN46*Assembly!X$19+$BO46*Assembly!X$20+$BP46*Assembly!X$21+$BQ46*Assembly!X$22+$BR46*Assembly!X$23+$BS46*Assembly!X$24</f>
        <v>402</v>
      </c>
      <c r="CB46" s="225" t="str">
        <f t="shared" si="12"/>
        <v>62,533</v>
      </c>
      <c r="CC46" s="223" t="str">
        <f t="shared" si="13"/>
        <v>0.0625</v>
      </c>
      <c r="CD46" s="243" t="str">
        <f>$AY46*Assembly!AB$4+$AZ46*Assembly!AB$5+$BA46*Assembly!AB$6+$BB46*Assembly!AB$7+$BC46*Assembly!AB$8+$BD46*Assembly!AB$9+$BE46*Assembly!AB$10+$BF46*Assembly!AB$11+$BG46*Assembly!AB$12+$BH46*Assembly!AB$13+$BI46*Assembly!AB$14+$BJ46*Assembly!AB$15+$BK46*Assembly!AB$16+$BL46*Assembly!AB$17+$BM46*Assembly!AB$18+$BN46*Assembly!AB$19+$BO46*Assembly!AB$20+$BP46*Assembly!AB$21+$BQ46*Assembly!AB$22+$BR46*Assembly!AB$23+$BS46*Assembly!AB$24</f>
        <v>698</v>
      </c>
      <c r="CE46" s="256" t="str">
        <f>$AY46*Assembly!M$4+$AZ46*Assembly!M$5+$BA46*Assembly!M$6+$BB46*Assembly!M$7+$BC46*Assembly!M$8+$BD46*Assembly!M$9+$BE46*Assembly!M$10+$BF46*Assembly!M$11+$BG46*Assembly!M$12+$BH46*Assembly!M$13+$BI46*Assembly!M$14+$BJ46*Assembly!M$15+$BK46*Assembly!M$16+$BL46*Assembly!M$17+$BM46*Assembly!M$18+$BN46*Assembly!M$19+$BO46*Assembly!M$20+$BP46*Assembly!M$21+$BQ46*Assembly!M$22+$BR46*Assembly!M$23+$BS46*Assembly!M$24</f>
        <v>3,754</v>
      </c>
      <c r="CF46" s="256" t="str">
        <f>$AY46*Assembly!N$4+$AZ46*Assembly!N$5+$BA46*Assembly!N$6+$BB46*Assembly!N$7+$BC46*Assembly!N$8+$BD46*Assembly!N$9+$BE46*Assembly!N$10+$BF46*Assembly!N$11+$BG46*Assembly!N$12+$BH46*Assembly!N$13+$BI46*Assembly!N$14+$BJ46*Assembly!N$15+$BK46*Assembly!N$16+$BL46*Assembly!N$17+$BM46*Assembly!N$18+$BN46*Assembly!N$19+$BO46*Assembly!N$20+$BP46*Assembly!N$21+$BQ46*Assembly!N$22+$BR46*Assembly!N$23+$BS46*Assembly!N$24</f>
        <v>40</v>
      </c>
      <c r="CG46" s="256" t="str">
        <f>$AY46*Assembly!O$4+$AZ46*Assembly!O$5+$BA46*Assembly!O$6+$BB46*Assembly!O$7+$BC46*Assembly!O$8+$BD46*Assembly!O$9+$BE46*Assembly!O$10+$BF46*Assembly!O$11+$BG46*Assembly!O$12+$BH46*Assembly!O$13+$BI46*Assembly!O$14+$BJ46*Assembly!O$15+$BK46*Assembly!O$16+$BL46*Assembly!O$17+$BM46*Assembly!O$18+$BN46*Assembly!O$19+$BO46*Assembly!O$20+$BP46*Assembly!O$21+$BQ46*Assembly!O$22+$BR46*Assembly!O$23+$BS46*Assembly!O$24</f>
        <v>0</v>
      </c>
      <c r="CH46" s="254" t="str">
        <f>$AY46*Assembly!P$4+$AZ46*Assembly!P$5+$BA46*Assembly!P$6+$BB46*Assembly!P$7+$BC46*Assembly!P$8+$BD46*Assembly!P$9+$BE46*Assembly!P$10+$BF46*Assembly!P$11+$BG46*Assembly!P$12+$BH46*Assembly!P$13+$BI46*Assembly!P$14+$BJ46*Assembly!P$15+$BK46*Assembly!P$16+$BL46*Assembly!P$17+$BM46*Assembly!P$18+$BN46*Assembly!P$19+$BO46*Assembly!P$20+$BP46*Assembly!P$21+$BQ46*Assembly!P$22+$BR46*Assembly!P$23+$BS46*Assembly!P$24</f>
        <v>0</v>
      </c>
      <c r="CI46" s="254" t="str">
        <f>$AY46*Assembly!Q$4+$AZ46*Assembly!Q$5+$BA46*Assembly!Q$6+$BB46*Assembly!Q$7+$BC46*Assembly!Q$8+$BD46*Assembly!Q$9+$BE46*Assembly!Q$10+$BF46*Assembly!Q$11+$BG46*Assembly!Q$12+$BH46*Assembly!Q$13+$BI46*Assembly!Q$14+$BJ46*Assembly!Q$15+$BK46*Assembly!Q$16+$BL46*Assembly!Q$17+$BM46*Assembly!Q$18+$BN46*Assembly!Q$19+$BO46*Assembly!Q$20+$BP46*Assembly!Q$21+$BQ46*Assembly!Q$22+$BR46*Assembly!Q$23+$BS46*Assembly!Q$24</f>
        <v>36</v>
      </c>
      <c r="CJ46" s="256" t="str">
        <f>$AY46*Assembly!R$4+$AZ46*Assembly!R$5+$BA46*Assembly!R$6+$BB46*Assembly!R$7+$BC46*Assembly!R$8+$BD46*Assembly!R$9+$BE46*Assembly!R$10+$BF46*Assembly!R$11+$BG46*Assembly!R$12+$BH46*Assembly!R$13+$BI46*Assembly!R$14+$BJ46*Assembly!R$15+$BK46*Assembly!R$16+$BL46*Assembly!R$17+$BM46*Assembly!R$18+$BN46*Assembly!R$19+$BO46*Assembly!R$20+$BP46*Assembly!R$21+$BQ46*Assembly!R$22+$BR46*Assembly!R$23+$BS46*Assembly!R$24</f>
        <v>0</v>
      </c>
      <c r="CK46" s="254" t="str">
        <f>$AY46*Assembly!S$4+$AZ46*Assembly!S$5+$BA46*Assembly!S$6+$BB46*Assembly!S$7+$BC46*Assembly!S$8+$BD46*Assembly!S$9+$BE46*Assembly!S$10+$BF46*Assembly!S$11+$BG46*Assembly!S$12+$BH46*Assembly!S$13+$BI46*Assembly!S$14+$BJ46*Assembly!S$15+$BK46*Assembly!S$16+$BL46*Assembly!S$17+$BM46*Assembly!S$18+$BN46*Assembly!S$19+$BO46*Assembly!S$20+$BP46*Assembly!S$21+$BQ46*Assembly!S$22+$BR46*Assembly!S$23+$BS46*Assembly!S$24</f>
        <v>0</v>
      </c>
      <c r="CL46" s="254" t="str">
        <f>$AY46*Assembly!T$4+$AZ46*Assembly!T$5+$BA46*Assembly!T$6+$BB46*Assembly!T$7+$BC46*Assembly!T$8+$BD46*Assembly!T$9+$BE46*Assembly!T$10+$BF46*Assembly!T$11+$BG46*Assembly!T$12+$BH46*Assembly!T$13+$BI46*Assembly!T$14+$BJ46*Assembly!T$15+$BK46*Assembly!T$16+$BL46*Assembly!T$17+$BM46*Assembly!T$18+$BN46*Assembly!T$19+$BO46*Assembly!T$20+$BP46*Assembly!T$21+$BQ46*Assembly!T$22+$BR46*Assembly!T$23+$BS46*Assembly!T$24</f>
        <v>0</v>
      </c>
      <c r="CM46" s="254" t="str">
        <f>$AY46*Assembly!U$4+$AZ46*Assembly!U$5+$BA46*Assembly!U$6+$BB46*Assembly!U$7+$BC46*Assembly!U$8+$BD46*Assembly!U$9+$BE46*Assembly!U$10+$BF46*Assembly!U$11+$BG46*Assembly!U$12+$BH46*Assembly!U$13+$BI46*Assembly!U$14+$BJ46*Assembly!U$15+$BK46*Assembly!U$16+$BL46*Assembly!U$17+$BM46*Assembly!U$18+$BN46*Assembly!U$19+$BO46*Assembly!U$20+$BP46*Assembly!U$21+$BQ46*Assembly!U$22+$BR46*Assembly!U$23+$BS46*Assembly!U$24</f>
        <v>0</v>
      </c>
      <c r="CN46" s="256" t="str">
        <f>$AY46*Assembly!V$4+$AZ46*Assembly!V$5+$BA46*Assembly!V$6+$BB46*Assembly!V$7+$BC46*Assembly!V$8+$BD46*Assembly!V$9+$BE46*Assembly!V$10+$BF46*Assembly!V$11+$BG46*Assembly!V$12+$BH46*Assembly!V$13+$BI46*Assembly!V$14+$BJ46*Assembly!V$15+$BK46*Assembly!V$16+$BL46*Assembly!V$17+$BM46*Assembly!V$18+$BN46*Assembly!V$19+$BO46*Assembly!V$20+$BP46*Assembly!V$21+$BQ46*Assembly!V$22+$BR46*Assembly!V$23+$BS46*Assembly!V$24</f>
        <v>0</v>
      </c>
      <c r="CO46" s="256" t="str">
        <f>CE46*Refining!$F$3</f>
        <v>6,704</v>
      </c>
      <c r="CP46" s="256" t="str">
        <f>CF46*Refining!$F$4</f>
        <v>125</v>
      </c>
      <c r="CQ46" s="256" t="str">
        <f>CG46*Refining!$F$5</f>
        <v>0</v>
      </c>
      <c r="CR46" s="256" t="str">
        <f>CH46*Refining!$F$6</f>
        <v>0</v>
      </c>
      <c r="CS46" s="256" t="str">
        <f>CI46*Refining!$F$7</f>
        <v>64</v>
      </c>
      <c r="CT46" s="256" t="str">
        <f>CJ46*Refining!$F$8</f>
        <v>0</v>
      </c>
      <c r="CU46" s="256" t="str">
        <f>CK46*Refining!$F$9</f>
        <v>0</v>
      </c>
      <c r="CV46" s="256" t="str">
        <f>CL46*Refining!$F$10</f>
        <v>0</v>
      </c>
      <c r="CW46" s="256" t="str">
        <f>CM46*Refining!$F$11</f>
        <v>0</v>
      </c>
      <c r="CX46" s="256" t="str">
        <f>CN46*Refining!$F$12</f>
        <v>0</v>
      </c>
      <c r="CY46" s="248" t="str">
        <f t="shared" ref="CY46:DR46" si="186">IF(CE46 = 0, "", CE46)</f>
        <v>3,754</v>
      </c>
      <c r="CZ46" s="249" t="str">
        <f t="shared" si="186"/>
        <v>40</v>
      </c>
      <c r="DA46" s="245" t="str">
        <f t="shared" si="186"/>
        <v/>
      </c>
      <c r="DB46" s="245" t="str">
        <f t="shared" si="186"/>
        <v/>
      </c>
      <c r="DC46" s="245" t="str">
        <f t="shared" si="186"/>
        <v>36</v>
      </c>
      <c r="DD46" s="245" t="str">
        <f t="shared" si="186"/>
        <v/>
      </c>
      <c r="DE46" s="245" t="str">
        <f t="shared" si="186"/>
        <v/>
      </c>
      <c r="DF46" s="245" t="str">
        <f t="shared" si="186"/>
        <v/>
      </c>
      <c r="DG46" s="245" t="str">
        <f t="shared" si="186"/>
        <v/>
      </c>
      <c r="DH46" s="246" t="str">
        <f t="shared" si="186"/>
        <v/>
      </c>
      <c r="DI46" s="248" t="str">
        <f t="shared" si="186"/>
        <v>6,704</v>
      </c>
      <c r="DJ46" s="249" t="str">
        <f t="shared" si="186"/>
        <v>125</v>
      </c>
      <c r="DK46" s="245" t="str">
        <f t="shared" si="186"/>
        <v/>
      </c>
      <c r="DL46" s="245" t="str">
        <f t="shared" si="186"/>
        <v/>
      </c>
      <c r="DM46" s="249" t="str">
        <f t="shared" si="186"/>
        <v>64</v>
      </c>
      <c r="DN46" s="245" t="str">
        <f t="shared" si="186"/>
        <v/>
      </c>
      <c r="DO46" s="245" t="str">
        <f t="shared" si="186"/>
        <v/>
      </c>
      <c r="DP46" s="245" t="str">
        <f t="shared" si="186"/>
        <v/>
      </c>
      <c r="DQ46" s="245" t="str">
        <f t="shared" si="186"/>
        <v/>
      </c>
      <c r="DR46" s="246" t="str">
        <f t="shared" si="186"/>
        <v/>
      </c>
      <c r="DS46" s="248" t="str">
        <f t="shared" si="15"/>
        <v>3,830</v>
      </c>
      <c r="DT46" s="249" t="str">
        <f t="shared" si="16"/>
        <v>6,893</v>
      </c>
      <c r="DU46" s="225" t="str">
        <f>CY46*'Ores &amp; Ingots'!$C$3+CZ46*'Ores &amp; Ingots'!$C$4+DA46*'Ores &amp; Ingots'!$C$5+DB46*'Ores &amp; Ingots'!$C$6+DC46*'Ores &amp; Ingots'!$C$7+DD46*'Ores &amp; Ingots'!$C$8+DE46*'Ores &amp; Ingots'!$C$9+DF46*'Ores &amp; Ingots'!$C$10+DG46*'Ores &amp; Ingots'!$C$11+DH46*'Ores &amp; Ingots'!$C$12</f>
        <v>497</v>
      </c>
      <c r="DV46" s="225" t="str">
        <f>DI46*'Ores &amp; Ingots'!$B$3+DJ46*'Ores &amp; Ingots'!$B$4+DK46*'Ores &amp; Ingots'!$B$5+DL46*'Ores &amp; Ingots'!$B$6+DM46*'Ores &amp; Ingots'!$B$7+DN46*'Ores &amp; Ingots'!$B$8+DO46*'Ores &amp; Ingots'!$B$9+DP46*'Ores &amp; Ingots'!$B$10+DQ46*'Ores &amp; Ingots'!$B$11+DR46*'Ores &amp; Ingots'!$B$12</f>
        <v>2,550</v>
      </c>
      <c r="DW46" s="249" t="str">
        <f>CY46*Refining!$G$3+CZ46*Refining!$G$4+DA46*Refining!$G$5+DB46*Refining!$G$6+DC46*Refining!$G$7+DD46*Refining!$G$8+DE46*Refining!$G$9+DF46*Refining!$G$10+DG46*Refining!$G$11+DH46*Refining!$G$12</f>
        <v>480</v>
      </c>
      <c r="DX46" s="249" t="str">
        <f t="shared" si="17"/>
        <v>74,637</v>
      </c>
      <c r="DY46" s="250" t="str">
        <f t="shared" si="18"/>
        <v>0.0746</v>
      </c>
      <c r="DZ46" s="248" t="str">
        <f t="shared" si="19"/>
        <v>962</v>
      </c>
      <c r="EA46" s="251" t="str">
        <f t="shared" ref="EA46:EB46" si="187">DZ46/60</f>
        <v>16.0</v>
      </c>
      <c r="EB46" s="251" t="str">
        <f t="shared" si="187"/>
        <v>0.3</v>
      </c>
      <c r="EC46" s="543" t="str">
        <f t="shared" si="21"/>
        <v>0.01</v>
      </c>
      <c r="ED46" s="248" t="str">
        <f t="shared" si="22"/>
        <v>137,170</v>
      </c>
      <c r="EE46" s="251" t="str">
        <f t="shared" ref="EE46:EF46" si="188">ED46/1000</f>
        <v>137.2</v>
      </c>
      <c r="EF46" s="252" t="str">
        <f t="shared" si="188"/>
        <v>0.14</v>
      </c>
      <c r="EG46" s="544" t="str">
        <f t="shared" si="24"/>
        <v>0.1372</v>
      </c>
      <c r="EH46" s="225">
        <v>4202.0</v>
      </c>
    </row>
    <row r="47">
      <c r="A47" s="33"/>
      <c r="B47" s="226" t="s">
        <v>940</v>
      </c>
      <c r="C47" s="227" t="s">
        <v>886</v>
      </c>
      <c r="D47" s="227">
        <v>1.0</v>
      </c>
      <c r="E47" s="227">
        <v>1.0</v>
      </c>
      <c r="F47" s="227">
        <v>3.0</v>
      </c>
      <c r="G47" s="253" t="str">
        <f t="shared" si="5"/>
        <v>46.9</v>
      </c>
      <c r="H47" s="254">
        <v>20.0</v>
      </c>
      <c r="I47" s="254">
        <v>20.0</v>
      </c>
      <c r="J47" s="254" t="str">
        <f>H47/Main!$D$9</f>
        <v>20</v>
      </c>
      <c r="K47" s="254" t="str">
        <f>I47/Main!$D$10</f>
        <v>20</v>
      </c>
      <c r="L47" s="254" t="str">
        <f t="shared" si="6"/>
        <v>1</v>
      </c>
      <c r="M47" s="254">
        <v>0.7</v>
      </c>
      <c r="N47" s="256" t="s">
        <v>12</v>
      </c>
      <c r="O47" s="256">
        <v>2000.0</v>
      </c>
      <c r="P47" s="255"/>
      <c r="Q47" s="330" t="s">
        <v>12</v>
      </c>
      <c r="R47" s="331" t="s">
        <v>12</v>
      </c>
      <c r="S47" s="257"/>
      <c r="T47" s="257"/>
      <c r="U47" s="255"/>
      <c r="V47" s="255"/>
      <c r="W47" s="255"/>
      <c r="X47" s="255"/>
      <c r="Y47" s="255"/>
      <c r="Z47" s="255"/>
      <c r="AA47" s="255"/>
      <c r="AB47" s="255"/>
      <c r="AC47" s="258" t="s">
        <v>920</v>
      </c>
      <c r="AD47" s="225">
        <v>300.0</v>
      </c>
      <c r="AE47" s="225">
        <v>0.0</v>
      </c>
      <c r="AF47" s="225">
        <v>24.0</v>
      </c>
      <c r="AG47" s="225">
        <v>12.0</v>
      </c>
      <c r="AH47" s="225">
        <v>40.0</v>
      </c>
      <c r="AI47" s="225">
        <v>0.0</v>
      </c>
      <c r="AJ47" s="225">
        <v>5.0</v>
      </c>
      <c r="AK47" s="309">
        <v>5.0</v>
      </c>
      <c r="AL47" s="225">
        <v>0.0</v>
      </c>
      <c r="AM47" s="225">
        <v>0.0</v>
      </c>
      <c r="AN47" s="225">
        <v>0.0</v>
      </c>
      <c r="AO47" s="225">
        <v>0.0</v>
      </c>
      <c r="AP47" s="225">
        <v>0.0</v>
      </c>
      <c r="AQ47" s="225">
        <v>0.0</v>
      </c>
      <c r="AR47" s="225">
        <v>0.0</v>
      </c>
      <c r="AS47" s="225">
        <v>0.0</v>
      </c>
      <c r="AT47" s="225">
        <v>0.0</v>
      </c>
      <c r="AU47" s="225">
        <v>0.0</v>
      </c>
      <c r="AV47" s="225">
        <v>0.0</v>
      </c>
      <c r="AW47" s="225">
        <v>0.0</v>
      </c>
      <c r="AX47" s="225">
        <v>0.0</v>
      </c>
      <c r="AY47" s="239" t="str">
        <f t="shared" ref="AY47:BS47" si="189">IF(AD47 = 0, "", AD47)</f>
        <v>300</v>
      </c>
      <c r="AZ47" s="227" t="str">
        <f t="shared" si="189"/>
        <v/>
      </c>
      <c r="BA47" s="225" t="str">
        <f t="shared" si="189"/>
        <v>24</v>
      </c>
      <c r="BB47" s="225" t="str">
        <f t="shared" si="189"/>
        <v>12</v>
      </c>
      <c r="BC47" s="225" t="str">
        <f t="shared" si="189"/>
        <v>40</v>
      </c>
      <c r="BD47" s="227" t="str">
        <f t="shared" si="189"/>
        <v/>
      </c>
      <c r="BE47" s="225" t="str">
        <f t="shared" si="189"/>
        <v>5</v>
      </c>
      <c r="BF47" s="309" t="str">
        <f t="shared" si="189"/>
        <v>5</v>
      </c>
      <c r="BG47" s="227" t="str">
        <f t="shared" si="189"/>
        <v/>
      </c>
      <c r="BH47" s="227" t="str">
        <f t="shared" si="189"/>
        <v/>
      </c>
      <c r="BI47" s="227" t="str">
        <f t="shared" si="189"/>
        <v/>
      </c>
      <c r="BJ47" s="227" t="str">
        <f t="shared" si="189"/>
        <v/>
      </c>
      <c r="BK47" s="227" t="str">
        <f t="shared" si="189"/>
        <v/>
      </c>
      <c r="BL47" s="227" t="str">
        <f t="shared" si="189"/>
        <v/>
      </c>
      <c r="BM47" s="227" t="str">
        <f t="shared" si="189"/>
        <v/>
      </c>
      <c r="BN47" s="227" t="str">
        <f t="shared" si="189"/>
        <v/>
      </c>
      <c r="BO47" s="227" t="str">
        <f t="shared" si="189"/>
        <v/>
      </c>
      <c r="BP47" s="227" t="str">
        <f t="shared" si="189"/>
        <v/>
      </c>
      <c r="BQ47" s="227" t="str">
        <f t="shared" si="189"/>
        <v/>
      </c>
      <c r="BR47" s="227" t="str">
        <f t="shared" si="189"/>
        <v/>
      </c>
      <c r="BS47" s="238" t="str">
        <f t="shared" si="189"/>
        <v/>
      </c>
      <c r="BT47" s="239" t="str">
        <f>$AY47*Assembly!Y$4+$AZ47*Assembly!Y$5+$BA47*Assembly!Y$6+$BB47*Assembly!Y$7+$BC47*Assembly!Y$8+$BD47*Assembly!Y$9+$BE47*Assembly!Y$10+$BF47*Assembly!Y$11+$BG47*Assembly!Y$12+$BH47*Assembly!Y$13+$BI47*Assembly!Y$14+$BJ47*Assembly!Y$15+$BK47*Assembly!Y$16+$BL47*Assembly!Y$17+$BM47*Assembly!Y$18+$BN47*Assembly!Y$19+$BO47*Assembly!Y$20+$BP47*Assembly!Y$21+$BQ47*Assembly!Y$22+$BR47*Assembly!Y$23+$BS47*Assembly!Y$24</f>
        <v>6,837</v>
      </c>
      <c r="BU47" s="225" t="str">
        <f t="shared" si="8"/>
        <v>146</v>
      </c>
      <c r="BV47" s="225" t="str">
        <f>$AY47*Assembly!AC$4+$AZ47*Assembly!AC$5+$BA47*Assembly!AC$6+$BB47*Assembly!AC$7+$BC47*Assembly!AC$8+$BD47*Assembly!AC$9+$BE47*Assembly!AC$10+$BF47*Assembly!AC$11+$BG47*Assembly!AC$12+$BH47*Assembly!AC$13+$BI47*Assembly!AC$14+$BJ47*Assembly!AC$15+$BK47*Assembly!AC$16+$BL47*Assembly!AC$17+$BM47*Assembly!AC$18+$BN47*Assembly!AC$19+$BO47*Assembly!AC$20+$BP47*Assembly!AC$21+$BQ47*Assembly!AC$22+$BR47*Assembly!AC$23+$BS47*Assembly!AC$24</f>
        <v>32,485</v>
      </c>
      <c r="BW47" s="240" t="str">
        <f t="shared" si="9"/>
        <v>4.75</v>
      </c>
      <c r="BX47" s="241" t="str">
        <f t="shared" si="10"/>
        <v>693</v>
      </c>
      <c r="BY47" s="242" t="str">
        <f t="shared" si="11"/>
        <v>222.7</v>
      </c>
      <c r="BZ47" s="311" t="str">
        <f t="shared" si="181"/>
        <v>?</v>
      </c>
      <c r="CA47" s="225" t="str">
        <f>$AY47*Assembly!X$4+$AZ47*Assembly!X$5+$BA47*Assembly!X$6+$BB47*Assembly!X$7+$BC47*Assembly!X$8+$BD47*Assembly!X$9+$BE47*Assembly!X$10+$BF47*Assembly!X$11+$BG47*Assembly!X$12+$BH47*Assembly!X$13+$BI47*Assembly!X$14+$BJ47*Assembly!X$15+$BK47*Assembly!X$16+$BL47*Assembly!X$17+$BM47*Assembly!X$18+$BN47*Assembly!X$19+$BO47*Assembly!X$20+$BP47*Assembly!X$21+$BQ47*Assembly!X$22+$BR47*Assembly!X$23+$BS47*Assembly!X$24</f>
        <v>506</v>
      </c>
      <c r="CB47" s="225" t="str">
        <f t="shared" si="12"/>
        <v>78,711</v>
      </c>
      <c r="CC47" s="223" t="str">
        <f t="shared" si="13"/>
        <v>0.0787</v>
      </c>
      <c r="CD47" s="243" t="str">
        <f>$AY47*Assembly!AB$4+$AZ47*Assembly!AB$5+$BA47*Assembly!AB$6+$BB47*Assembly!AB$7+$BC47*Assembly!AB$8+$BD47*Assembly!AB$9+$BE47*Assembly!AB$10+$BF47*Assembly!AB$11+$BG47*Assembly!AB$12+$BH47*Assembly!AB$13+$BI47*Assembly!AB$14+$BJ47*Assembly!AB$15+$BK47*Assembly!AB$16+$BL47*Assembly!AB$17+$BM47*Assembly!AB$18+$BN47*Assembly!AB$19+$BO47*Assembly!AB$20+$BP47*Assembly!AB$21+$BQ47*Assembly!AB$22+$BR47*Assembly!AB$23+$BS47*Assembly!AB$24</f>
        <v>1,529</v>
      </c>
      <c r="CE47" s="256" t="str">
        <f>$AY47*Assembly!M$4+$AZ47*Assembly!M$5+$BA47*Assembly!M$6+$BB47*Assembly!M$7+$BC47*Assembly!M$8+$BD47*Assembly!M$9+$BE47*Assembly!M$10+$BF47*Assembly!M$11+$BG47*Assembly!M$12+$BH47*Assembly!M$13+$BI47*Assembly!M$14+$BJ47*Assembly!M$15+$BK47*Assembly!M$16+$BL47*Assembly!M$17+$BM47*Assembly!M$18+$BN47*Assembly!M$19+$BO47*Assembly!M$20+$BP47*Assembly!M$21+$BQ47*Assembly!M$22+$BR47*Assembly!M$23+$BS47*Assembly!M$24</f>
        <v>7,283</v>
      </c>
      <c r="CF47" s="256" t="str">
        <f>$AY47*Assembly!N$4+$AZ47*Assembly!N$5+$BA47*Assembly!N$6+$BB47*Assembly!N$7+$BC47*Assembly!N$8+$BD47*Assembly!N$9+$BE47*Assembly!N$10+$BF47*Assembly!N$11+$BG47*Assembly!N$12+$BH47*Assembly!N$13+$BI47*Assembly!N$14+$BJ47*Assembly!N$15+$BK47*Assembly!N$16+$BL47*Assembly!N$17+$BM47*Assembly!N$18+$BN47*Assembly!N$19+$BO47*Assembly!N$20+$BP47*Assembly!N$21+$BQ47*Assembly!N$22+$BR47*Assembly!N$23+$BS47*Assembly!N$24</f>
        <v>25</v>
      </c>
      <c r="CG47" s="256" t="str">
        <f>$AY47*Assembly!O$4+$AZ47*Assembly!O$5+$BA47*Assembly!O$6+$BB47*Assembly!O$7+$BC47*Assembly!O$8+$BD47*Assembly!O$9+$BE47*Assembly!O$10+$BF47*Assembly!O$11+$BG47*Assembly!O$12+$BH47*Assembly!O$13+$BI47*Assembly!O$14+$BJ47*Assembly!O$15+$BK47*Assembly!O$16+$BL47*Assembly!O$17+$BM47*Assembly!O$18+$BN47*Assembly!O$19+$BO47*Assembly!O$20+$BP47*Assembly!O$21+$BQ47*Assembly!O$22+$BR47*Assembly!O$23+$BS47*Assembly!O$24</f>
        <v>0</v>
      </c>
      <c r="CH47" s="254" t="str">
        <f>$AY47*Assembly!P$4+$AZ47*Assembly!P$5+$BA47*Assembly!P$6+$BB47*Assembly!P$7+$BC47*Assembly!P$8+$BD47*Assembly!P$9+$BE47*Assembly!P$10+$BF47*Assembly!P$11+$BG47*Assembly!P$12+$BH47*Assembly!P$13+$BI47*Assembly!P$14+$BJ47*Assembly!P$15+$BK47*Assembly!P$16+$BL47*Assembly!P$17+$BM47*Assembly!P$18+$BN47*Assembly!P$19+$BO47*Assembly!P$20+$BP47*Assembly!P$21+$BQ47*Assembly!P$22+$BR47*Assembly!P$23+$BS47*Assembly!P$24</f>
        <v>0</v>
      </c>
      <c r="CI47" s="254" t="str">
        <f>$AY47*Assembly!Q$4+$AZ47*Assembly!Q$5+$BA47*Assembly!Q$6+$BB47*Assembly!Q$7+$BC47*Assembly!Q$8+$BD47*Assembly!Q$9+$BE47*Assembly!Q$10+$BF47*Assembly!Q$11+$BG47*Assembly!Q$12+$BH47*Assembly!Q$13+$BI47*Assembly!Q$14+$BJ47*Assembly!Q$15+$BK47*Assembly!Q$16+$BL47*Assembly!Q$17+$BM47*Assembly!Q$18+$BN47*Assembly!Q$19+$BO47*Assembly!Q$20+$BP47*Assembly!Q$21+$BQ47*Assembly!Q$22+$BR47*Assembly!Q$23+$BS47*Assembly!Q$24</f>
        <v>1</v>
      </c>
      <c r="CJ47" s="256" t="str">
        <f>$AY47*Assembly!R$4+$AZ47*Assembly!R$5+$BA47*Assembly!R$6+$BB47*Assembly!R$7+$BC47*Assembly!R$8+$BD47*Assembly!R$9+$BE47*Assembly!R$10+$BF47*Assembly!R$11+$BG47*Assembly!R$12+$BH47*Assembly!R$13+$BI47*Assembly!R$14+$BJ47*Assembly!R$15+$BK47*Assembly!R$16+$BL47*Assembly!R$17+$BM47*Assembly!R$18+$BN47*Assembly!R$19+$BO47*Assembly!R$20+$BP47*Assembly!R$21+$BQ47*Assembly!R$22+$BR47*Assembly!R$23+$BS47*Assembly!R$24</f>
        <v>0</v>
      </c>
      <c r="CK47" s="254" t="str">
        <f>$AY47*Assembly!S$4+$AZ47*Assembly!S$5+$BA47*Assembly!S$6+$BB47*Assembly!S$7+$BC47*Assembly!S$8+$BD47*Assembly!S$9+$BE47*Assembly!S$10+$BF47*Assembly!S$11+$BG47*Assembly!S$12+$BH47*Assembly!S$13+$BI47*Assembly!S$14+$BJ47*Assembly!S$15+$BK47*Assembly!S$16+$BL47*Assembly!S$17+$BM47*Assembly!S$18+$BN47*Assembly!S$19+$BO47*Assembly!S$20+$BP47*Assembly!S$21+$BQ47*Assembly!S$22+$BR47*Assembly!S$23+$BS47*Assembly!S$24</f>
        <v>0</v>
      </c>
      <c r="CL47" s="254" t="str">
        <f>$AY47*Assembly!T$4+$AZ47*Assembly!T$5+$BA47*Assembly!T$6+$BB47*Assembly!T$7+$BC47*Assembly!T$8+$BD47*Assembly!T$9+$BE47*Assembly!T$10+$BF47*Assembly!T$11+$BG47*Assembly!T$12+$BH47*Assembly!T$13+$BI47*Assembly!T$14+$BJ47*Assembly!T$15+$BK47*Assembly!T$16+$BL47*Assembly!T$17+$BM47*Assembly!T$18+$BN47*Assembly!T$19+$BO47*Assembly!T$20+$BP47*Assembly!T$21+$BQ47*Assembly!T$22+$BR47*Assembly!T$23+$BS47*Assembly!T$24</f>
        <v>0</v>
      </c>
      <c r="CM47" s="254" t="str">
        <f>$AY47*Assembly!U$4+$AZ47*Assembly!U$5+$BA47*Assembly!U$6+$BB47*Assembly!U$7+$BC47*Assembly!U$8+$BD47*Assembly!U$9+$BE47*Assembly!U$10+$BF47*Assembly!U$11+$BG47*Assembly!U$12+$BH47*Assembly!U$13+$BI47*Assembly!U$14+$BJ47*Assembly!U$15+$BK47*Assembly!U$16+$BL47*Assembly!U$17+$BM47*Assembly!U$18+$BN47*Assembly!U$19+$BO47*Assembly!U$20+$BP47*Assembly!U$21+$BQ47*Assembly!U$22+$BR47*Assembly!U$23+$BS47*Assembly!U$24</f>
        <v>0</v>
      </c>
      <c r="CN47" s="256" t="str">
        <f>$AY47*Assembly!V$4+$AZ47*Assembly!V$5+$BA47*Assembly!V$6+$BB47*Assembly!V$7+$BC47*Assembly!V$8+$BD47*Assembly!V$9+$BE47*Assembly!V$10+$BF47*Assembly!V$11+$BG47*Assembly!V$12+$BH47*Assembly!V$13+$BI47*Assembly!V$14+$BJ47*Assembly!V$15+$BK47*Assembly!V$16+$BL47*Assembly!V$17+$BM47*Assembly!V$18+$BN47*Assembly!V$19+$BO47*Assembly!V$20+$BP47*Assembly!V$21+$BQ47*Assembly!V$22+$BR47*Assembly!V$23+$BS47*Assembly!V$24</f>
        <v>0</v>
      </c>
      <c r="CO47" s="256" t="str">
        <f>CE47*Refining!$F$3</f>
        <v>13,004</v>
      </c>
      <c r="CP47" s="256" t="str">
        <f>CF47*Refining!$F$4</f>
        <v>78</v>
      </c>
      <c r="CQ47" s="256" t="str">
        <f>CG47*Refining!$F$5</f>
        <v>0</v>
      </c>
      <c r="CR47" s="256" t="str">
        <f>CH47*Refining!$F$6</f>
        <v>0</v>
      </c>
      <c r="CS47" s="256" t="str">
        <f>CI47*Refining!$F$7</f>
        <v>2</v>
      </c>
      <c r="CT47" s="256" t="str">
        <f>CJ47*Refining!$F$8</f>
        <v>0</v>
      </c>
      <c r="CU47" s="256" t="str">
        <f>CK47*Refining!$F$9</f>
        <v>0</v>
      </c>
      <c r="CV47" s="256" t="str">
        <f>CL47*Refining!$F$10</f>
        <v>0</v>
      </c>
      <c r="CW47" s="256" t="str">
        <f>CM47*Refining!$F$11</f>
        <v>0</v>
      </c>
      <c r="CX47" s="256" t="str">
        <f>CN47*Refining!$F$12</f>
        <v>0</v>
      </c>
      <c r="CY47" s="248" t="str">
        <f t="shared" ref="CY47:DR47" si="190">IF(CE47 = 0, "", CE47)</f>
        <v>7,283</v>
      </c>
      <c r="CZ47" s="249" t="str">
        <f t="shared" si="190"/>
        <v>25</v>
      </c>
      <c r="DA47" s="245" t="str">
        <f t="shared" si="190"/>
        <v/>
      </c>
      <c r="DB47" s="245" t="str">
        <f t="shared" si="190"/>
        <v/>
      </c>
      <c r="DC47" s="245" t="str">
        <f t="shared" si="190"/>
        <v>1</v>
      </c>
      <c r="DD47" s="245" t="str">
        <f t="shared" si="190"/>
        <v/>
      </c>
      <c r="DE47" s="245" t="str">
        <f t="shared" si="190"/>
        <v/>
      </c>
      <c r="DF47" s="245" t="str">
        <f t="shared" si="190"/>
        <v/>
      </c>
      <c r="DG47" s="245" t="str">
        <f t="shared" si="190"/>
        <v/>
      </c>
      <c r="DH47" s="246" t="str">
        <f t="shared" si="190"/>
        <v/>
      </c>
      <c r="DI47" s="248" t="str">
        <f t="shared" si="190"/>
        <v>13,004</v>
      </c>
      <c r="DJ47" s="249" t="str">
        <f t="shared" si="190"/>
        <v>78</v>
      </c>
      <c r="DK47" s="245" t="str">
        <f t="shared" si="190"/>
        <v/>
      </c>
      <c r="DL47" s="245" t="str">
        <f t="shared" si="190"/>
        <v/>
      </c>
      <c r="DM47" s="249" t="str">
        <f t="shared" si="190"/>
        <v>2</v>
      </c>
      <c r="DN47" s="245" t="str">
        <f t="shared" si="190"/>
        <v/>
      </c>
      <c r="DO47" s="245" t="str">
        <f t="shared" si="190"/>
        <v/>
      </c>
      <c r="DP47" s="245" t="str">
        <f t="shared" si="190"/>
        <v/>
      </c>
      <c r="DQ47" s="245" t="str">
        <f t="shared" si="190"/>
        <v/>
      </c>
      <c r="DR47" s="246" t="str">
        <f t="shared" si="190"/>
        <v/>
      </c>
      <c r="DS47" s="248" t="str">
        <f t="shared" si="15"/>
        <v>7,309</v>
      </c>
      <c r="DT47" s="249" t="str">
        <f t="shared" si="16"/>
        <v>13,084</v>
      </c>
      <c r="DU47" s="225" t="str">
        <f>CY47*'Ores &amp; Ingots'!$C$3+CZ47*'Ores &amp; Ingots'!$C$4+DA47*'Ores &amp; Ingots'!$C$5+DB47*'Ores &amp; Ingots'!$C$6+DC47*'Ores &amp; Ingots'!$C$7+DD47*'Ores &amp; Ingots'!$C$8+DE47*'Ores &amp; Ingots'!$C$9+DF47*'Ores &amp; Ingots'!$C$10+DG47*'Ores &amp; Ingots'!$C$11+DH47*'Ores &amp; Ingots'!$C$12</f>
        <v>928</v>
      </c>
      <c r="DV47" s="225" t="str">
        <f>DI47*'Ores &amp; Ingots'!$B$3+DJ47*'Ores &amp; Ingots'!$B$4+DK47*'Ores &amp; Ingots'!$B$5+DL47*'Ores &amp; Ingots'!$B$6+DM47*'Ores &amp; Ingots'!$B$7+DN47*'Ores &amp; Ingots'!$B$8+DO47*'Ores &amp; Ingots'!$B$9+DP47*'Ores &amp; Ingots'!$B$10+DQ47*'Ores &amp; Ingots'!$B$11+DR47*'Ores &amp; Ingots'!$B$12</f>
        <v>4,841</v>
      </c>
      <c r="DW47" s="249" t="str">
        <f>CY47*Refining!$G$3+CZ47*Refining!$G$4+DA47*Refining!$G$5+DB47*Refining!$G$6+DC47*Refining!$G$7+DD47*Refining!$G$8+DE47*Refining!$G$9+DF47*Refining!$G$10+DG47*Refining!$G$11+DH47*Refining!$G$12</f>
        <v>621</v>
      </c>
      <c r="DX47" s="249" t="str">
        <f t="shared" si="17"/>
        <v>96,629</v>
      </c>
      <c r="DY47" s="250" t="str">
        <f t="shared" si="18"/>
        <v>0.0966</v>
      </c>
      <c r="DZ47" s="248" t="str">
        <f t="shared" si="19"/>
        <v>1,147</v>
      </c>
      <c r="EA47" s="251" t="str">
        <f t="shared" ref="EA47:EB47" si="191">DZ47/60</f>
        <v>19.1</v>
      </c>
      <c r="EB47" s="251" t="str">
        <f t="shared" si="191"/>
        <v>0.3</v>
      </c>
      <c r="EC47" s="543" t="str">
        <f t="shared" si="21"/>
        <v>0.01</v>
      </c>
      <c r="ED47" s="248" t="str">
        <f t="shared" si="22"/>
        <v>175,340</v>
      </c>
      <c r="EE47" s="251" t="str">
        <f t="shared" ref="EE47:EF47" si="192">ED47/1000</f>
        <v>175.3</v>
      </c>
      <c r="EF47" s="252" t="str">
        <f t="shared" si="192"/>
        <v>0.18</v>
      </c>
      <c r="EG47" s="544" t="str">
        <f t="shared" si="24"/>
        <v>0.1753</v>
      </c>
      <c r="EH47" s="225">
        <v>630.0</v>
      </c>
    </row>
    <row r="48" hidden="1">
      <c r="A48" s="33"/>
      <c r="B48" s="226" t="s">
        <v>940</v>
      </c>
      <c r="C48" s="227" t="s">
        <v>885</v>
      </c>
      <c r="D48" s="227">
        <v>3.0</v>
      </c>
      <c r="E48" s="227">
        <v>3.0</v>
      </c>
      <c r="F48" s="227">
        <v>6.0</v>
      </c>
      <c r="G48" s="228" t="str">
        <f t="shared" si="5"/>
        <v>6.8</v>
      </c>
      <c r="H48" s="229">
        <v>20.0</v>
      </c>
      <c r="I48" s="229">
        <v>20.0</v>
      </c>
      <c r="J48" s="229" t="str">
        <f>H48/Main!$D$9</f>
        <v>20</v>
      </c>
      <c r="K48" s="229" t="str">
        <f>I48/Main!$D$10</f>
        <v>20</v>
      </c>
      <c r="L48" s="229" t="str">
        <f t="shared" si="6"/>
        <v>1</v>
      </c>
      <c r="M48" s="229">
        <v>1.0</v>
      </c>
      <c r="N48" s="231" t="s">
        <v>12</v>
      </c>
      <c r="O48" s="231">
        <v>2000.0</v>
      </c>
      <c r="P48" s="230"/>
      <c r="Q48" s="260" t="s">
        <v>12</v>
      </c>
      <c r="R48" s="332" t="s">
        <v>12</v>
      </c>
      <c r="S48" s="232"/>
      <c r="T48" s="232"/>
      <c r="U48" s="230"/>
      <c r="V48" s="230"/>
      <c r="W48" s="230"/>
      <c r="X48" s="230"/>
      <c r="Y48" s="230"/>
      <c r="Z48" s="230"/>
      <c r="AA48" s="230"/>
      <c r="AB48" s="230"/>
      <c r="AC48" s="233"/>
      <c r="AD48" s="225">
        <v>22.0</v>
      </c>
      <c r="AE48" s="225">
        <v>0.0</v>
      </c>
      <c r="AF48" s="225">
        <v>0.0</v>
      </c>
      <c r="AG48" s="225">
        <v>4.0</v>
      </c>
      <c r="AH48" s="225">
        <v>30.0</v>
      </c>
      <c r="AI48" s="225">
        <v>0.0</v>
      </c>
      <c r="AJ48" s="225">
        <v>1.0</v>
      </c>
      <c r="AK48" s="309">
        <v>1.0</v>
      </c>
      <c r="AL48" s="225">
        <v>0.0</v>
      </c>
      <c r="AM48" s="225">
        <v>0.0</v>
      </c>
      <c r="AN48" s="225">
        <v>0.0</v>
      </c>
      <c r="AO48" s="225">
        <v>0.0</v>
      </c>
      <c r="AP48" s="225">
        <v>0.0</v>
      </c>
      <c r="AQ48" s="225">
        <v>0.0</v>
      </c>
      <c r="AR48" s="225">
        <v>0.0</v>
      </c>
      <c r="AS48" s="225">
        <v>0.0</v>
      </c>
      <c r="AT48" s="225">
        <v>0.0</v>
      </c>
      <c r="AU48" s="225">
        <v>0.0</v>
      </c>
      <c r="AV48" s="225">
        <v>0.0</v>
      </c>
      <c r="AW48" s="225">
        <v>0.0</v>
      </c>
      <c r="AX48" s="225">
        <v>0.0</v>
      </c>
      <c r="AY48" s="239" t="str">
        <f t="shared" ref="AY48:BS48" si="193">IF(AD48 = 0, "", AD48)</f>
        <v>22</v>
      </c>
      <c r="AZ48" s="227" t="str">
        <f t="shared" si="193"/>
        <v/>
      </c>
      <c r="BA48" s="227" t="str">
        <f t="shared" si="193"/>
        <v/>
      </c>
      <c r="BB48" s="225" t="str">
        <f t="shared" si="193"/>
        <v>4</v>
      </c>
      <c r="BC48" s="225" t="str">
        <f t="shared" si="193"/>
        <v>30</v>
      </c>
      <c r="BD48" s="227" t="str">
        <f t="shared" si="193"/>
        <v/>
      </c>
      <c r="BE48" s="225" t="str">
        <f t="shared" si="193"/>
        <v>1</v>
      </c>
      <c r="BF48" s="309" t="str">
        <f t="shared" si="193"/>
        <v>1</v>
      </c>
      <c r="BG48" s="227" t="str">
        <f t="shared" si="193"/>
        <v/>
      </c>
      <c r="BH48" s="227" t="str">
        <f t="shared" si="193"/>
        <v/>
      </c>
      <c r="BI48" s="227" t="str">
        <f t="shared" si="193"/>
        <v/>
      </c>
      <c r="BJ48" s="227" t="str">
        <f t="shared" si="193"/>
        <v/>
      </c>
      <c r="BK48" s="227" t="str">
        <f t="shared" si="193"/>
        <v/>
      </c>
      <c r="BL48" s="227" t="str">
        <f t="shared" si="193"/>
        <v/>
      </c>
      <c r="BM48" s="227" t="str">
        <f t="shared" si="193"/>
        <v/>
      </c>
      <c r="BN48" s="227" t="str">
        <f t="shared" si="193"/>
        <v/>
      </c>
      <c r="BO48" s="227" t="str">
        <f t="shared" si="193"/>
        <v/>
      </c>
      <c r="BP48" s="227" t="str">
        <f t="shared" si="193"/>
        <v/>
      </c>
      <c r="BQ48" s="227" t="str">
        <f t="shared" si="193"/>
        <v/>
      </c>
      <c r="BR48" s="227" t="str">
        <f t="shared" si="193"/>
        <v/>
      </c>
      <c r="BS48" s="238" t="str">
        <f t="shared" si="193"/>
        <v/>
      </c>
      <c r="BT48" s="239" t="str">
        <f>$AY48*Assembly!Y$4+$AZ48*Assembly!Y$5+$BA48*Assembly!Y$6+$BB48*Assembly!Y$7+$BC48*Assembly!Y$8+$BD48*Assembly!Y$9+$BE48*Assembly!Y$10+$BF48*Assembly!Y$11+$BG48*Assembly!Y$12+$BH48*Assembly!Y$13+$BI48*Assembly!Y$14+$BJ48*Assembly!Y$15+$BK48*Assembly!Y$16+$BL48*Assembly!Y$17+$BM48*Assembly!Y$18+$BN48*Assembly!Y$19+$BO48*Assembly!Y$20+$BP48*Assembly!Y$21+$BQ48*Assembly!Y$22+$BR48*Assembly!Y$23+$BS48*Assembly!Y$24</f>
        <v>804</v>
      </c>
      <c r="BU48" s="225" t="str">
        <f t="shared" si="8"/>
        <v>119</v>
      </c>
      <c r="BV48" s="225" t="str">
        <f>$AY48*Assembly!AC$4+$AZ48*Assembly!AC$5+$BA48*Assembly!AC$6+$BB48*Assembly!AC$7+$BC48*Assembly!AC$8+$BD48*Assembly!AC$9+$BE48*Assembly!AC$10+$BF48*Assembly!AC$11+$BG48*Assembly!AC$12+$BH48*Assembly!AC$13+$BI48*Assembly!AC$14+$BJ48*Assembly!AC$15+$BK48*Assembly!AC$16+$BL48*Assembly!AC$17+$BM48*Assembly!AC$18+$BN48*Assembly!AC$19+$BO48*Assembly!AC$20+$BP48*Assembly!AC$21+$BQ48*Assembly!AC$22+$BR48*Assembly!AC$23+$BS48*Assembly!AC$24</f>
        <v>3,381</v>
      </c>
      <c r="BW48" s="240" t="str">
        <f t="shared" si="9"/>
        <v>4.20</v>
      </c>
      <c r="BX48" s="241" t="str">
        <f t="shared" si="10"/>
        <v>501</v>
      </c>
      <c r="BY48" s="242" t="str">
        <f t="shared" si="11"/>
        <v>28.4</v>
      </c>
      <c r="BZ48" s="311" t="str">
        <f t="shared" si="181"/>
        <v>?</v>
      </c>
      <c r="CA48" s="225" t="str">
        <f>$AY48*Assembly!X$4+$AZ48*Assembly!X$5+$BA48*Assembly!X$6+$BB48*Assembly!X$7+$BC48*Assembly!X$8+$BD48*Assembly!X$9+$BE48*Assembly!X$10+$BF48*Assembly!X$11+$BG48*Assembly!X$12+$BH48*Assembly!X$13+$BI48*Assembly!X$14+$BJ48*Assembly!X$15+$BK48*Assembly!X$16+$BL48*Assembly!X$17+$BM48*Assembly!X$18+$BN48*Assembly!X$19+$BO48*Assembly!X$20+$BP48*Assembly!X$21+$BQ48*Assembly!X$22+$BR48*Assembly!X$23+$BS48*Assembly!X$24</f>
        <v>148</v>
      </c>
      <c r="CB48" s="225" t="str">
        <f t="shared" si="12"/>
        <v>23,022</v>
      </c>
      <c r="CC48" s="223" t="str">
        <f t="shared" si="13"/>
        <v>0.0230</v>
      </c>
      <c r="CD48" s="243" t="str">
        <f>$AY48*Assembly!AB$4+$AZ48*Assembly!AB$5+$BA48*Assembly!AB$6+$BB48*Assembly!AB$7+$BC48*Assembly!AB$8+$BD48*Assembly!AB$9+$BE48*Assembly!AB$10+$BF48*Assembly!AB$11+$BG48*Assembly!AB$12+$BH48*Assembly!AB$13+$BI48*Assembly!AB$14+$BJ48*Assembly!AB$15+$BK48*Assembly!AB$16+$BL48*Assembly!AB$17+$BM48*Assembly!AB$18+$BN48*Assembly!AB$19+$BO48*Assembly!AB$20+$BP48*Assembly!AB$21+$BQ48*Assembly!AB$22+$BR48*Assembly!AB$23+$BS48*Assembly!AB$24</f>
        <v>287</v>
      </c>
      <c r="CE48" s="231" t="str">
        <f>$AY48*Assembly!M$4+$AZ48*Assembly!M$5+$BA48*Assembly!M$6+$BB48*Assembly!M$7+$BC48*Assembly!M$8+$BD48*Assembly!M$9+$BE48*Assembly!M$10+$BF48*Assembly!M$11+$BG48*Assembly!M$12+$BH48*Assembly!M$13+$BI48*Assembly!M$14+$BJ48*Assembly!M$15+$BK48*Assembly!M$16+$BL48*Assembly!M$17+$BM48*Assembly!M$18+$BN48*Assembly!M$19+$BO48*Assembly!M$20+$BP48*Assembly!M$21+$BQ48*Assembly!M$22+$BR48*Assembly!M$23+$BS48*Assembly!M$24</f>
        <v>903</v>
      </c>
      <c r="CF48" s="231" t="str">
        <f>$AY48*Assembly!N$4+$AZ48*Assembly!N$5+$BA48*Assembly!N$6+$BB48*Assembly!N$7+$BC48*Assembly!N$8+$BD48*Assembly!N$9+$BE48*Assembly!N$10+$BF48*Assembly!N$11+$BG48*Assembly!N$12+$BH48*Assembly!N$13+$BI48*Assembly!N$14+$BJ48*Assembly!N$15+$BK48*Assembly!N$16+$BL48*Assembly!N$17+$BM48*Assembly!N$18+$BN48*Assembly!N$19+$BO48*Assembly!N$20+$BP48*Assembly!N$21+$BQ48*Assembly!N$22+$BR48*Assembly!N$23+$BS48*Assembly!N$24</f>
        <v>5</v>
      </c>
      <c r="CG48" s="231" t="str">
        <f>$AY48*Assembly!O$4+$AZ48*Assembly!O$5+$BA48*Assembly!O$6+$BB48*Assembly!O$7+$BC48*Assembly!O$8+$BD48*Assembly!O$9+$BE48*Assembly!O$10+$BF48*Assembly!O$11+$BG48*Assembly!O$12+$BH48*Assembly!O$13+$BI48*Assembly!O$14+$BJ48*Assembly!O$15+$BK48*Assembly!O$16+$BL48*Assembly!O$17+$BM48*Assembly!O$18+$BN48*Assembly!O$19+$BO48*Assembly!O$20+$BP48*Assembly!O$21+$BQ48*Assembly!O$22+$BR48*Assembly!O$23+$BS48*Assembly!O$24</f>
        <v>0</v>
      </c>
      <c r="CH48" s="229" t="str">
        <f>$AY48*Assembly!P$4+$AZ48*Assembly!P$5+$BA48*Assembly!P$6+$BB48*Assembly!P$7+$BC48*Assembly!P$8+$BD48*Assembly!P$9+$BE48*Assembly!P$10+$BF48*Assembly!P$11+$BG48*Assembly!P$12+$BH48*Assembly!P$13+$BI48*Assembly!P$14+$BJ48*Assembly!P$15+$BK48*Assembly!P$16+$BL48*Assembly!P$17+$BM48*Assembly!P$18+$BN48*Assembly!P$19+$BO48*Assembly!P$20+$BP48*Assembly!P$21+$BQ48*Assembly!P$22+$BR48*Assembly!P$23+$BS48*Assembly!P$24</f>
        <v>0</v>
      </c>
      <c r="CI48" s="229" t="str">
        <f>$AY48*Assembly!Q$4+$AZ48*Assembly!Q$5+$BA48*Assembly!Q$6+$BB48*Assembly!Q$7+$BC48*Assembly!Q$8+$BD48*Assembly!Q$9+$BE48*Assembly!Q$10+$BF48*Assembly!Q$11+$BG48*Assembly!Q$12+$BH48*Assembly!Q$13+$BI48*Assembly!Q$14+$BJ48*Assembly!Q$15+$BK48*Assembly!Q$16+$BL48*Assembly!Q$17+$BM48*Assembly!Q$18+$BN48*Assembly!Q$19+$BO48*Assembly!Q$20+$BP48*Assembly!Q$21+$BQ48*Assembly!Q$22+$BR48*Assembly!Q$23+$BS48*Assembly!Q$24</f>
        <v>0.2</v>
      </c>
      <c r="CJ48" s="231" t="str">
        <f>$AY48*Assembly!R$4+$AZ48*Assembly!R$5+$BA48*Assembly!R$6+$BB48*Assembly!R$7+$BC48*Assembly!R$8+$BD48*Assembly!R$9+$BE48*Assembly!R$10+$BF48*Assembly!R$11+$BG48*Assembly!R$12+$BH48*Assembly!R$13+$BI48*Assembly!R$14+$BJ48*Assembly!R$15+$BK48*Assembly!R$16+$BL48*Assembly!R$17+$BM48*Assembly!R$18+$BN48*Assembly!R$19+$BO48*Assembly!R$20+$BP48*Assembly!R$21+$BQ48*Assembly!R$22+$BR48*Assembly!R$23+$BS48*Assembly!R$24</f>
        <v>0</v>
      </c>
      <c r="CK48" s="229" t="str">
        <f>$AY48*Assembly!S$4+$AZ48*Assembly!S$5+$BA48*Assembly!S$6+$BB48*Assembly!S$7+$BC48*Assembly!S$8+$BD48*Assembly!S$9+$BE48*Assembly!S$10+$BF48*Assembly!S$11+$BG48*Assembly!S$12+$BH48*Assembly!S$13+$BI48*Assembly!S$14+$BJ48*Assembly!S$15+$BK48*Assembly!S$16+$BL48*Assembly!S$17+$BM48*Assembly!S$18+$BN48*Assembly!S$19+$BO48*Assembly!S$20+$BP48*Assembly!S$21+$BQ48*Assembly!S$22+$BR48*Assembly!S$23+$BS48*Assembly!S$24</f>
        <v>0</v>
      </c>
      <c r="CL48" s="229" t="str">
        <f>$AY48*Assembly!T$4+$AZ48*Assembly!T$5+$BA48*Assembly!T$6+$BB48*Assembly!T$7+$BC48*Assembly!T$8+$BD48*Assembly!T$9+$BE48*Assembly!T$10+$BF48*Assembly!T$11+$BG48*Assembly!T$12+$BH48*Assembly!T$13+$BI48*Assembly!T$14+$BJ48*Assembly!T$15+$BK48*Assembly!T$16+$BL48*Assembly!T$17+$BM48*Assembly!T$18+$BN48*Assembly!T$19+$BO48*Assembly!T$20+$BP48*Assembly!T$21+$BQ48*Assembly!T$22+$BR48*Assembly!T$23+$BS48*Assembly!T$24</f>
        <v>0</v>
      </c>
      <c r="CM48" s="229" t="str">
        <f>$AY48*Assembly!U$4+$AZ48*Assembly!U$5+$BA48*Assembly!U$6+$BB48*Assembly!U$7+$BC48*Assembly!U$8+$BD48*Assembly!U$9+$BE48*Assembly!U$10+$BF48*Assembly!U$11+$BG48*Assembly!U$12+$BH48*Assembly!U$13+$BI48*Assembly!U$14+$BJ48*Assembly!U$15+$BK48*Assembly!U$16+$BL48*Assembly!U$17+$BM48*Assembly!U$18+$BN48*Assembly!U$19+$BO48*Assembly!U$20+$BP48*Assembly!U$21+$BQ48*Assembly!U$22+$BR48*Assembly!U$23+$BS48*Assembly!U$24</f>
        <v>0</v>
      </c>
      <c r="CN48" s="231" t="str">
        <f>$AY48*Assembly!V$4+$AZ48*Assembly!V$5+$BA48*Assembly!V$6+$BB48*Assembly!V$7+$BC48*Assembly!V$8+$BD48*Assembly!V$9+$BE48*Assembly!V$10+$BF48*Assembly!V$11+$BG48*Assembly!V$12+$BH48*Assembly!V$13+$BI48*Assembly!V$14+$BJ48*Assembly!V$15+$BK48*Assembly!V$16+$BL48*Assembly!V$17+$BM48*Assembly!V$18+$BN48*Assembly!V$19+$BO48*Assembly!V$20+$BP48*Assembly!V$21+$BQ48*Assembly!V$22+$BR48*Assembly!V$23+$BS48*Assembly!V$24</f>
        <v>0</v>
      </c>
      <c r="CO48" s="231" t="str">
        <f>CE48*Refining!$F$3</f>
        <v>1,612</v>
      </c>
      <c r="CP48" s="231" t="str">
        <f>CF48*Refining!$F$4</f>
        <v>16</v>
      </c>
      <c r="CQ48" s="231" t="str">
        <f>CG48*Refining!$F$5</f>
        <v>0</v>
      </c>
      <c r="CR48" s="231" t="str">
        <f>CH48*Refining!$F$6</f>
        <v>0</v>
      </c>
      <c r="CS48" s="231" t="str">
        <f>CI48*Refining!$F$7</f>
        <v>0</v>
      </c>
      <c r="CT48" s="231" t="str">
        <f>CJ48*Refining!$F$8</f>
        <v>0</v>
      </c>
      <c r="CU48" s="231" t="str">
        <f>CK48*Refining!$F$9</f>
        <v>0</v>
      </c>
      <c r="CV48" s="231" t="str">
        <f>CL48*Refining!$F$10</f>
        <v>0</v>
      </c>
      <c r="CW48" s="231" t="str">
        <f>CM48*Refining!$F$11</f>
        <v>0</v>
      </c>
      <c r="CX48" s="231" t="str">
        <f>CN48*Refining!$F$12</f>
        <v>0</v>
      </c>
      <c r="CY48" s="248" t="str">
        <f t="shared" ref="CY48:DR48" si="194">IF(CE48 = 0, "", CE48)</f>
        <v>903</v>
      </c>
      <c r="CZ48" s="249" t="str">
        <f t="shared" si="194"/>
        <v>5</v>
      </c>
      <c r="DA48" s="245" t="str">
        <f t="shared" si="194"/>
        <v/>
      </c>
      <c r="DB48" s="245" t="str">
        <f t="shared" si="194"/>
        <v/>
      </c>
      <c r="DC48" s="245" t="str">
        <f t="shared" si="194"/>
        <v>0.2</v>
      </c>
      <c r="DD48" s="245" t="str">
        <f t="shared" si="194"/>
        <v/>
      </c>
      <c r="DE48" s="245" t="str">
        <f t="shared" si="194"/>
        <v/>
      </c>
      <c r="DF48" s="245" t="str">
        <f t="shared" si="194"/>
        <v/>
      </c>
      <c r="DG48" s="245" t="str">
        <f t="shared" si="194"/>
        <v/>
      </c>
      <c r="DH48" s="246" t="str">
        <f t="shared" si="194"/>
        <v/>
      </c>
      <c r="DI48" s="248" t="str">
        <f t="shared" si="194"/>
        <v>1,612</v>
      </c>
      <c r="DJ48" s="249" t="str">
        <f t="shared" si="194"/>
        <v>16</v>
      </c>
      <c r="DK48" s="245" t="str">
        <f t="shared" si="194"/>
        <v/>
      </c>
      <c r="DL48" s="245" t="str">
        <f t="shared" si="194"/>
        <v/>
      </c>
      <c r="DM48" s="249" t="str">
        <f t="shared" si="194"/>
        <v>0</v>
      </c>
      <c r="DN48" s="245" t="str">
        <f t="shared" si="194"/>
        <v/>
      </c>
      <c r="DO48" s="245" t="str">
        <f t="shared" si="194"/>
        <v/>
      </c>
      <c r="DP48" s="245" t="str">
        <f t="shared" si="194"/>
        <v/>
      </c>
      <c r="DQ48" s="245" t="str">
        <f t="shared" si="194"/>
        <v/>
      </c>
      <c r="DR48" s="246" t="str">
        <f t="shared" si="194"/>
        <v/>
      </c>
      <c r="DS48" s="248" t="str">
        <f t="shared" si="15"/>
        <v>908</v>
      </c>
      <c r="DT48" s="249" t="str">
        <f t="shared" si="16"/>
        <v>1,628</v>
      </c>
      <c r="DU48" s="225" t="str">
        <f>CY48*'Ores &amp; Ingots'!$C$3+CZ48*'Ores &amp; Ingots'!$C$4+DA48*'Ores &amp; Ingots'!$C$5+DB48*'Ores &amp; Ingots'!$C$6+DC48*'Ores &amp; Ingots'!$C$7+DD48*'Ores &amp; Ingots'!$C$8+DE48*'Ores &amp; Ingots'!$C$9+DF48*'Ores &amp; Ingots'!$C$10+DG48*'Ores &amp; Ingots'!$C$11+DH48*'Ores &amp; Ingots'!$C$12</f>
        <v>115</v>
      </c>
      <c r="DV48" s="225" t="str">
        <f>DI48*'Ores &amp; Ingots'!$B$3+DJ48*'Ores &amp; Ingots'!$B$4+DK48*'Ores &amp; Ingots'!$B$5+DL48*'Ores &amp; Ingots'!$B$6+DM48*'Ores &amp; Ingots'!$B$7+DN48*'Ores &amp; Ingots'!$B$8+DO48*'Ores &amp; Ingots'!$B$9+DP48*'Ores &amp; Ingots'!$B$10+DQ48*'Ores &amp; Ingots'!$B$11+DR48*'Ores &amp; Ingots'!$B$12</f>
        <v>602</v>
      </c>
      <c r="DW48" s="249" t="str">
        <f>CY48*Refining!$G$3+CZ48*Refining!$G$4+DA48*Refining!$G$5+DB48*Refining!$G$6+DC48*Refining!$G$7+DD48*Refining!$G$8+DE48*Refining!$G$9+DF48*Refining!$G$10+DG48*Refining!$G$11+DH48*Refining!$G$12</f>
        <v>86</v>
      </c>
      <c r="DX48" s="249" t="str">
        <f t="shared" si="17"/>
        <v>13,407</v>
      </c>
      <c r="DY48" s="250" t="str">
        <f t="shared" si="18"/>
        <v>0.0134</v>
      </c>
      <c r="DZ48" s="248" t="str">
        <f t="shared" si="19"/>
        <v>254</v>
      </c>
      <c r="EA48" s="251" t="str">
        <f t="shared" ref="EA48:EB48" si="195">DZ48/60</f>
        <v>4.2</v>
      </c>
      <c r="EB48" s="251" t="str">
        <f t="shared" si="195"/>
        <v>0.1</v>
      </c>
      <c r="EC48" s="543" t="str">
        <f t="shared" si="21"/>
        <v>0.00</v>
      </c>
      <c r="ED48" s="248" t="str">
        <f t="shared" si="22"/>
        <v>36,429</v>
      </c>
      <c r="EE48" s="251" t="str">
        <f t="shared" ref="EE48:EF48" si="196">ED48/1000</f>
        <v>36.4</v>
      </c>
      <c r="EF48" s="252" t="str">
        <f t="shared" si="196"/>
        <v>0.04</v>
      </c>
      <c r="EG48" s="544" t="str">
        <f t="shared" si="24"/>
        <v>0.0364</v>
      </c>
      <c r="EH48" s="225" t="s">
        <v>12</v>
      </c>
    </row>
    <row r="49">
      <c r="A49" s="33"/>
      <c r="B49" s="226" t="s">
        <v>941</v>
      </c>
      <c r="C49" s="227" t="s">
        <v>886</v>
      </c>
      <c r="D49" s="227">
        <v>1.0</v>
      </c>
      <c r="E49" s="227">
        <v>1.0</v>
      </c>
      <c r="F49" s="227">
        <v>2.0</v>
      </c>
      <c r="G49" s="253" t="str">
        <f t="shared" si="5"/>
        <v>31.3</v>
      </c>
      <c r="H49" s="254">
        <v>25.0</v>
      </c>
      <c r="I49" s="254">
        <v>25.0</v>
      </c>
      <c r="J49" s="254" t="str">
        <f>H49/Main!$D$9</f>
        <v>25</v>
      </c>
      <c r="K49" s="254" t="str">
        <f>I49/Main!$D$10</f>
        <v>25</v>
      </c>
      <c r="L49" s="254" t="str">
        <f t="shared" si="6"/>
        <v>1</v>
      </c>
      <c r="M49" s="254">
        <v>1.0</v>
      </c>
      <c r="N49" s="256" t="s">
        <v>12</v>
      </c>
      <c r="O49" s="256">
        <v>2000.0</v>
      </c>
      <c r="P49" s="255"/>
      <c r="Q49" s="330" t="s">
        <v>12</v>
      </c>
      <c r="R49" s="331" t="s">
        <v>12</v>
      </c>
      <c r="S49" s="257"/>
      <c r="T49" s="257"/>
      <c r="U49" s="255"/>
      <c r="V49" s="255"/>
      <c r="W49" s="255"/>
      <c r="X49" s="255"/>
      <c r="Y49" s="255"/>
      <c r="Z49" s="255"/>
      <c r="AA49" s="255"/>
      <c r="AB49" s="255"/>
      <c r="AC49" s="258" t="s">
        <v>913</v>
      </c>
      <c r="AD49" s="225">
        <v>20.0</v>
      </c>
      <c r="AE49" s="225">
        <v>0.0</v>
      </c>
      <c r="AF49" s="225">
        <v>0.0</v>
      </c>
      <c r="AG49" s="225">
        <v>1.0</v>
      </c>
      <c r="AH49" s="225">
        <v>30.0</v>
      </c>
      <c r="AI49" s="225">
        <v>0.0</v>
      </c>
      <c r="AJ49" s="309">
        <v>4.0</v>
      </c>
      <c r="AK49" s="225">
        <v>2.0</v>
      </c>
      <c r="AL49" s="225">
        <v>0.0</v>
      </c>
      <c r="AM49" s="225">
        <v>0.0</v>
      </c>
      <c r="AN49" s="225">
        <v>0.0</v>
      </c>
      <c r="AO49" s="225">
        <v>0.0</v>
      </c>
      <c r="AP49" s="225">
        <v>0.0</v>
      </c>
      <c r="AQ49" s="225">
        <v>0.0</v>
      </c>
      <c r="AR49" s="225">
        <v>0.0</v>
      </c>
      <c r="AS49" s="225">
        <v>0.0</v>
      </c>
      <c r="AT49" s="225">
        <v>0.0</v>
      </c>
      <c r="AU49" s="225">
        <v>0.0</v>
      </c>
      <c r="AV49" s="225">
        <v>0.0</v>
      </c>
      <c r="AW49" s="225">
        <v>0.0</v>
      </c>
      <c r="AX49" s="225">
        <v>0.0</v>
      </c>
      <c r="AY49" s="239" t="str">
        <f t="shared" ref="AY49:BS49" si="197">IF(AD49 = 0, "", AD49)</f>
        <v>20</v>
      </c>
      <c r="AZ49" s="227" t="str">
        <f t="shared" si="197"/>
        <v/>
      </c>
      <c r="BA49" s="227" t="str">
        <f t="shared" si="197"/>
        <v/>
      </c>
      <c r="BB49" s="225" t="str">
        <f t="shared" si="197"/>
        <v>1</v>
      </c>
      <c r="BC49" s="225" t="str">
        <f t="shared" si="197"/>
        <v>30</v>
      </c>
      <c r="BD49" s="227" t="str">
        <f t="shared" si="197"/>
        <v/>
      </c>
      <c r="BE49" s="309" t="str">
        <f t="shared" si="197"/>
        <v>4</v>
      </c>
      <c r="BF49" s="225" t="str">
        <f t="shared" si="197"/>
        <v>2</v>
      </c>
      <c r="BG49" s="227" t="str">
        <f t="shared" si="197"/>
        <v/>
      </c>
      <c r="BH49" s="227" t="str">
        <f t="shared" si="197"/>
        <v/>
      </c>
      <c r="BI49" s="227" t="str">
        <f t="shared" si="197"/>
        <v/>
      </c>
      <c r="BJ49" s="227" t="str">
        <f t="shared" si="197"/>
        <v/>
      </c>
      <c r="BK49" s="227" t="str">
        <f t="shared" si="197"/>
        <v/>
      </c>
      <c r="BL49" s="227" t="str">
        <f t="shared" si="197"/>
        <v/>
      </c>
      <c r="BM49" s="227" t="str">
        <f t="shared" si="197"/>
        <v/>
      </c>
      <c r="BN49" s="227" t="str">
        <f t="shared" si="197"/>
        <v/>
      </c>
      <c r="BO49" s="227" t="str">
        <f t="shared" si="197"/>
        <v/>
      </c>
      <c r="BP49" s="227" t="str">
        <f t="shared" si="197"/>
        <v/>
      </c>
      <c r="BQ49" s="227" t="str">
        <f t="shared" si="197"/>
        <v/>
      </c>
      <c r="BR49" s="227" t="str">
        <f t="shared" si="197"/>
        <v/>
      </c>
      <c r="BS49" s="238" t="str">
        <f t="shared" si="197"/>
        <v/>
      </c>
      <c r="BT49" s="239" t="str">
        <f>$AY49*Assembly!Y$4+$AZ49*Assembly!Y$5+$BA49*Assembly!Y$6+$BB49*Assembly!Y$7+$BC49*Assembly!Y$8+$BD49*Assembly!Y$9+$BE49*Assembly!Y$10+$BF49*Assembly!Y$11+$BG49*Assembly!Y$12+$BH49*Assembly!Y$13+$BI49*Assembly!Y$14+$BJ49*Assembly!Y$15+$BK49*Assembly!Y$16+$BL49*Assembly!Y$17+$BM49*Assembly!Y$18+$BN49*Assembly!Y$19+$BO49*Assembly!Y$20+$BP49*Assembly!Y$21+$BQ49*Assembly!Y$22+$BR49*Assembly!Y$23+$BS49*Assembly!Y$24</f>
        <v>761</v>
      </c>
      <c r="BU49" s="225" t="str">
        <f t="shared" si="8"/>
        <v>24</v>
      </c>
      <c r="BV49" s="225" t="str">
        <f>$AY49*Assembly!AC$4+$AZ49*Assembly!AC$5+$BA49*Assembly!AC$6+$BB49*Assembly!AC$7+$BC49*Assembly!AC$8+$BD49*Assembly!AC$9+$BE49*Assembly!AC$10+$BF49*Assembly!AC$11+$BG49*Assembly!AC$12+$BH49*Assembly!AC$13+$BI49*Assembly!AC$14+$BJ49*Assembly!AC$15+$BK49*Assembly!AC$16+$BL49*Assembly!AC$17+$BM49*Assembly!AC$18+$BN49*Assembly!AC$19+$BO49*Assembly!AC$20+$BP49*Assembly!AC$21+$BQ49*Assembly!AC$22+$BR49*Assembly!AC$23+$BS49*Assembly!AC$24</f>
        <v>3,122</v>
      </c>
      <c r="BW49" s="240" t="str">
        <f t="shared" si="9"/>
        <v>4.10</v>
      </c>
      <c r="BX49" s="241" t="str">
        <f t="shared" si="10"/>
        <v>100</v>
      </c>
      <c r="BY49" s="242" t="str">
        <f t="shared" si="11"/>
        <v>128.1</v>
      </c>
      <c r="BZ49" s="311" t="str">
        <f t="shared" si="181"/>
        <v>?</v>
      </c>
      <c r="CA49" s="225" t="str">
        <f>$AY49*Assembly!X$4+$AZ49*Assembly!X$5+$BA49*Assembly!X$6+$BB49*Assembly!X$7+$BC49*Assembly!X$8+$BD49*Assembly!X$9+$BE49*Assembly!X$10+$BF49*Assembly!X$11+$BG49*Assembly!X$12+$BH49*Assembly!X$13+$BI49*Assembly!X$14+$BJ49*Assembly!X$15+$BK49*Assembly!X$16+$BL49*Assembly!X$17+$BM49*Assembly!X$18+$BN49*Assembly!X$19+$BO49*Assembly!X$20+$BP49*Assembly!X$21+$BQ49*Assembly!X$22+$BR49*Assembly!X$23+$BS49*Assembly!X$24</f>
        <v>147</v>
      </c>
      <c r="CB49" s="225" t="str">
        <f t="shared" si="12"/>
        <v>22,867</v>
      </c>
      <c r="CC49" s="223" t="str">
        <f t="shared" si="13"/>
        <v>0.0229</v>
      </c>
      <c r="CD49" s="243" t="str">
        <f>$AY49*Assembly!AB$4+$AZ49*Assembly!AB$5+$BA49*Assembly!AB$6+$BB49*Assembly!AB$7+$BC49*Assembly!AB$8+$BD49*Assembly!AB$9+$BE49*Assembly!AB$10+$BF49*Assembly!AB$11+$BG49*Assembly!AB$12+$BH49*Assembly!AB$13+$BI49*Assembly!AB$14+$BJ49*Assembly!AB$15+$BK49*Assembly!AB$16+$BL49*Assembly!AB$17+$BM49*Assembly!AB$18+$BN49*Assembly!AB$19+$BO49*Assembly!AB$20+$BP49*Assembly!AB$21+$BQ49*Assembly!AB$22+$BR49*Assembly!AB$23+$BS49*Assembly!AB$24</f>
        <v>192</v>
      </c>
      <c r="CE49" s="256" t="str">
        <f>$AY49*Assembly!M$4+$AZ49*Assembly!M$5+$BA49*Assembly!M$6+$BB49*Assembly!M$7+$BC49*Assembly!M$8+$BD49*Assembly!M$9+$BE49*Assembly!M$10+$BF49*Assembly!M$11+$BG49*Assembly!M$12+$BH49*Assembly!M$13+$BI49*Assembly!M$14+$BJ49*Assembly!M$15+$BK49*Assembly!M$16+$BL49*Assembly!M$17+$BM49*Assembly!M$18+$BN49*Assembly!M$19+$BO49*Assembly!M$20+$BP49*Assembly!M$21+$BQ49*Assembly!M$22+$BR49*Assembly!M$23+$BS49*Assembly!M$24</f>
        <v>831</v>
      </c>
      <c r="CF49" s="256" t="str">
        <f>$AY49*Assembly!N$4+$AZ49*Assembly!N$5+$BA49*Assembly!N$6+$BB49*Assembly!N$7+$BC49*Assembly!N$8+$BD49*Assembly!N$9+$BE49*Assembly!N$10+$BF49*Assembly!N$11+$BG49*Assembly!N$12+$BH49*Assembly!N$13+$BI49*Assembly!N$14+$BJ49*Assembly!N$15+$BK49*Assembly!N$16+$BL49*Assembly!N$17+$BM49*Assembly!N$18+$BN49*Assembly!N$19+$BO49*Assembly!N$20+$BP49*Assembly!N$21+$BQ49*Assembly!N$22+$BR49*Assembly!N$23+$BS49*Assembly!N$24</f>
        <v>20</v>
      </c>
      <c r="CG49" s="256" t="str">
        <f>$AY49*Assembly!O$4+$AZ49*Assembly!O$5+$BA49*Assembly!O$6+$BB49*Assembly!O$7+$BC49*Assembly!O$8+$BD49*Assembly!O$9+$BE49*Assembly!O$10+$BF49*Assembly!O$11+$BG49*Assembly!O$12+$BH49*Assembly!O$13+$BI49*Assembly!O$14+$BJ49*Assembly!O$15+$BK49*Assembly!O$16+$BL49*Assembly!O$17+$BM49*Assembly!O$18+$BN49*Assembly!O$19+$BO49*Assembly!O$20+$BP49*Assembly!O$21+$BQ49*Assembly!O$22+$BR49*Assembly!O$23+$BS49*Assembly!O$24</f>
        <v>0</v>
      </c>
      <c r="CH49" s="254" t="str">
        <f>$AY49*Assembly!P$4+$AZ49*Assembly!P$5+$BA49*Assembly!P$6+$BB49*Assembly!P$7+$BC49*Assembly!P$8+$BD49*Assembly!P$9+$BE49*Assembly!P$10+$BF49*Assembly!P$11+$BG49*Assembly!P$12+$BH49*Assembly!P$13+$BI49*Assembly!P$14+$BJ49*Assembly!P$15+$BK49*Assembly!P$16+$BL49*Assembly!P$17+$BM49*Assembly!P$18+$BN49*Assembly!P$19+$BO49*Assembly!P$20+$BP49*Assembly!P$21+$BQ49*Assembly!P$22+$BR49*Assembly!P$23+$BS49*Assembly!P$24</f>
        <v>0</v>
      </c>
      <c r="CI49" s="254" t="str">
        <f>$AY49*Assembly!Q$4+$AZ49*Assembly!Q$5+$BA49*Assembly!Q$6+$BB49*Assembly!Q$7+$BC49*Assembly!Q$8+$BD49*Assembly!Q$9+$BE49*Assembly!Q$10+$BF49*Assembly!Q$11+$BG49*Assembly!Q$12+$BH49*Assembly!Q$13+$BI49*Assembly!Q$14+$BJ49*Assembly!Q$15+$BK49*Assembly!Q$16+$BL49*Assembly!Q$17+$BM49*Assembly!Q$18+$BN49*Assembly!Q$19+$BO49*Assembly!Q$20+$BP49*Assembly!Q$21+$BQ49*Assembly!Q$22+$BR49*Assembly!Q$23+$BS49*Assembly!Q$24</f>
        <v>0.4</v>
      </c>
      <c r="CJ49" s="256" t="str">
        <f>$AY49*Assembly!R$4+$AZ49*Assembly!R$5+$BA49*Assembly!R$6+$BB49*Assembly!R$7+$BC49*Assembly!R$8+$BD49*Assembly!R$9+$BE49*Assembly!R$10+$BF49*Assembly!R$11+$BG49*Assembly!R$12+$BH49*Assembly!R$13+$BI49*Assembly!R$14+$BJ49*Assembly!R$15+$BK49*Assembly!R$16+$BL49*Assembly!R$17+$BM49*Assembly!R$18+$BN49*Assembly!R$19+$BO49*Assembly!R$20+$BP49*Assembly!R$21+$BQ49*Assembly!R$22+$BR49*Assembly!R$23+$BS49*Assembly!R$24</f>
        <v>0</v>
      </c>
      <c r="CK49" s="254" t="str">
        <f>$AY49*Assembly!S$4+$AZ49*Assembly!S$5+$BA49*Assembly!S$6+$BB49*Assembly!S$7+$BC49*Assembly!S$8+$BD49*Assembly!S$9+$BE49*Assembly!S$10+$BF49*Assembly!S$11+$BG49*Assembly!S$12+$BH49*Assembly!S$13+$BI49*Assembly!S$14+$BJ49*Assembly!S$15+$BK49*Assembly!S$16+$BL49*Assembly!S$17+$BM49*Assembly!S$18+$BN49*Assembly!S$19+$BO49*Assembly!S$20+$BP49*Assembly!S$21+$BQ49*Assembly!S$22+$BR49*Assembly!S$23+$BS49*Assembly!S$24</f>
        <v>0</v>
      </c>
      <c r="CL49" s="254" t="str">
        <f>$AY49*Assembly!T$4+$AZ49*Assembly!T$5+$BA49*Assembly!T$6+$BB49*Assembly!T$7+$BC49*Assembly!T$8+$BD49*Assembly!T$9+$BE49*Assembly!T$10+$BF49*Assembly!T$11+$BG49*Assembly!T$12+$BH49*Assembly!T$13+$BI49*Assembly!T$14+$BJ49*Assembly!T$15+$BK49*Assembly!T$16+$BL49*Assembly!T$17+$BM49*Assembly!T$18+$BN49*Assembly!T$19+$BO49*Assembly!T$20+$BP49*Assembly!T$21+$BQ49*Assembly!T$22+$BR49*Assembly!T$23+$BS49*Assembly!T$24</f>
        <v>0</v>
      </c>
      <c r="CM49" s="254" t="str">
        <f>$AY49*Assembly!U$4+$AZ49*Assembly!U$5+$BA49*Assembly!U$6+$BB49*Assembly!U$7+$BC49*Assembly!U$8+$BD49*Assembly!U$9+$BE49*Assembly!U$10+$BF49*Assembly!U$11+$BG49*Assembly!U$12+$BH49*Assembly!U$13+$BI49*Assembly!U$14+$BJ49*Assembly!U$15+$BK49*Assembly!U$16+$BL49*Assembly!U$17+$BM49*Assembly!U$18+$BN49*Assembly!U$19+$BO49*Assembly!U$20+$BP49*Assembly!U$21+$BQ49*Assembly!U$22+$BR49*Assembly!U$23+$BS49*Assembly!U$24</f>
        <v>0</v>
      </c>
      <c r="CN49" s="256" t="str">
        <f>$AY49*Assembly!V$4+$AZ49*Assembly!V$5+$BA49*Assembly!V$6+$BB49*Assembly!V$7+$BC49*Assembly!V$8+$BD49*Assembly!V$9+$BE49*Assembly!V$10+$BF49*Assembly!V$11+$BG49*Assembly!V$12+$BH49*Assembly!V$13+$BI49*Assembly!V$14+$BJ49*Assembly!V$15+$BK49*Assembly!V$16+$BL49*Assembly!V$17+$BM49*Assembly!V$18+$BN49*Assembly!V$19+$BO49*Assembly!V$20+$BP49*Assembly!V$21+$BQ49*Assembly!V$22+$BR49*Assembly!V$23+$BS49*Assembly!V$24</f>
        <v>0</v>
      </c>
      <c r="CO49" s="256" t="str">
        <f>CE49*Refining!$F$3</f>
        <v>1,484</v>
      </c>
      <c r="CP49" s="256" t="str">
        <f>CF49*Refining!$F$4</f>
        <v>63</v>
      </c>
      <c r="CQ49" s="256" t="str">
        <f>CG49*Refining!$F$5</f>
        <v>0</v>
      </c>
      <c r="CR49" s="256" t="str">
        <f>CH49*Refining!$F$6</f>
        <v>0</v>
      </c>
      <c r="CS49" s="256" t="str">
        <f>CI49*Refining!$F$7</f>
        <v>1</v>
      </c>
      <c r="CT49" s="256" t="str">
        <f>CJ49*Refining!$F$8</f>
        <v>0</v>
      </c>
      <c r="CU49" s="256" t="str">
        <f>CK49*Refining!$F$9</f>
        <v>0</v>
      </c>
      <c r="CV49" s="256" t="str">
        <f>CL49*Refining!$F$10</f>
        <v>0</v>
      </c>
      <c r="CW49" s="256" t="str">
        <f>CM49*Refining!$F$11</f>
        <v>0</v>
      </c>
      <c r="CX49" s="256" t="str">
        <f>CN49*Refining!$F$12</f>
        <v>0</v>
      </c>
      <c r="CY49" s="248" t="str">
        <f t="shared" ref="CY49:DR49" si="198">IF(CE49 = 0, "", CE49)</f>
        <v>831</v>
      </c>
      <c r="CZ49" s="249" t="str">
        <f t="shared" si="198"/>
        <v>20</v>
      </c>
      <c r="DA49" s="245" t="str">
        <f t="shared" si="198"/>
        <v/>
      </c>
      <c r="DB49" s="245" t="str">
        <f t="shared" si="198"/>
        <v/>
      </c>
      <c r="DC49" s="245" t="str">
        <f t="shared" si="198"/>
        <v>0.4</v>
      </c>
      <c r="DD49" s="245" t="str">
        <f t="shared" si="198"/>
        <v/>
      </c>
      <c r="DE49" s="245" t="str">
        <f t="shared" si="198"/>
        <v/>
      </c>
      <c r="DF49" s="245" t="str">
        <f t="shared" si="198"/>
        <v/>
      </c>
      <c r="DG49" s="245" t="str">
        <f t="shared" si="198"/>
        <v/>
      </c>
      <c r="DH49" s="246" t="str">
        <f t="shared" si="198"/>
        <v/>
      </c>
      <c r="DI49" s="248" t="str">
        <f t="shared" si="198"/>
        <v>1,484</v>
      </c>
      <c r="DJ49" s="249" t="str">
        <f t="shared" si="198"/>
        <v>63</v>
      </c>
      <c r="DK49" s="245" t="str">
        <f t="shared" si="198"/>
        <v/>
      </c>
      <c r="DL49" s="245" t="str">
        <f t="shared" si="198"/>
        <v/>
      </c>
      <c r="DM49" s="249" t="str">
        <f t="shared" si="198"/>
        <v>1</v>
      </c>
      <c r="DN49" s="245" t="str">
        <f t="shared" si="198"/>
        <v/>
      </c>
      <c r="DO49" s="245" t="str">
        <f t="shared" si="198"/>
        <v/>
      </c>
      <c r="DP49" s="245" t="str">
        <f t="shared" si="198"/>
        <v/>
      </c>
      <c r="DQ49" s="245" t="str">
        <f t="shared" si="198"/>
        <v/>
      </c>
      <c r="DR49" s="246" t="str">
        <f t="shared" si="198"/>
        <v/>
      </c>
      <c r="DS49" s="248" t="str">
        <f t="shared" si="15"/>
        <v>851</v>
      </c>
      <c r="DT49" s="249" t="str">
        <f t="shared" si="16"/>
        <v>1,547</v>
      </c>
      <c r="DU49" s="225" t="str">
        <f>CY49*'Ores &amp; Ingots'!$C$3+CZ49*'Ores &amp; Ingots'!$C$4+DA49*'Ores &amp; Ingots'!$C$5+DB49*'Ores &amp; Ingots'!$C$6+DC49*'Ores &amp; Ingots'!$C$7+DD49*'Ores &amp; Ingots'!$C$8+DE49*'Ores &amp; Ingots'!$C$9+DF49*'Ores &amp; Ingots'!$C$10+DG49*'Ores &amp; Ingots'!$C$11+DH49*'Ores &amp; Ingots'!$C$12</f>
        <v>108</v>
      </c>
      <c r="DV49" s="225" t="str">
        <f>DI49*'Ores &amp; Ingots'!$B$3+DJ49*'Ores &amp; Ingots'!$B$4+DK49*'Ores &amp; Ingots'!$B$5+DL49*'Ores &amp; Ingots'!$B$6+DM49*'Ores &amp; Ingots'!$B$7+DN49*'Ores &amp; Ingots'!$B$8+DO49*'Ores &amp; Ingots'!$B$9+DP49*'Ores &amp; Ingots'!$B$10+DQ49*'Ores &amp; Ingots'!$B$11+DR49*'Ores &amp; Ingots'!$B$12</f>
        <v>572</v>
      </c>
      <c r="DW49" s="249" t="str">
        <f>CY49*Refining!$G$3+CZ49*Refining!$G$4+DA49*Refining!$G$5+DB49*Refining!$G$6+DC49*Refining!$G$7+DD49*Refining!$G$8+DE49*Refining!$G$9+DF49*Refining!$G$10+DG49*Refining!$G$11+DH49*Refining!$G$12</f>
        <v>154</v>
      </c>
      <c r="DX49" s="249" t="str">
        <f t="shared" si="17"/>
        <v>23,887</v>
      </c>
      <c r="DY49" s="250" t="str">
        <f t="shared" si="18"/>
        <v>0.0239</v>
      </c>
      <c r="DZ49" s="248" t="str">
        <f t="shared" si="19"/>
        <v>326</v>
      </c>
      <c r="EA49" s="251" t="str">
        <f t="shared" ref="EA49:EB49" si="199">DZ49/60</f>
        <v>5.4</v>
      </c>
      <c r="EB49" s="251" t="str">
        <f t="shared" si="199"/>
        <v>0.1</v>
      </c>
      <c r="EC49" s="543" t="str">
        <f t="shared" si="21"/>
        <v>0.00</v>
      </c>
      <c r="ED49" s="248" t="str">
        <f t="shared" si="22"/>
        <v>46,753</v>
      </c>
      <c r="EE49" s="251" t="str">
        <f t="shared" ref="EE49:EF49" si="200">ED49/1000</f>
        <v>46.8</v>
      </c>
      <c r="EF49" s="252" t="str">
        <f t="shared" si="200"/>
        <v>0.05</v>
      </c>
      <c r="EG49" s="544" t="str">
        <f t="shared" si="24"/>
        <v>0.0468</v>
      </c>
      <c r="EH49" s="225">
        <v>1051.0</v>
      </c>
    </row>
    <row r="50" hidden="1">
      <c r="A50" s="33"/>
      <c r="B50" s="226" t="s">
        <v>941</v>
      </c>
      <c r="C50" s="227" t="s">
        <v>885</v>
      </c>
      <c r="D50" s="227">
        <v>3.0</v>
      </c>
      <c r="E50" s="227">
        <v>3.0</v>
      </c>
      <c r="F50" s="227">
        <v>6.0</v>
      </c>
      <c r="G50" s="228" t="str">
        <f t="shared" si="5"/>
        <v>6.8</v>
      </c>
      <c r="H50" s="229">
        <v>20.0</v>
      </c>
      <c r="I50" s="229">
        <v>20.0</v>
      </c>
      <c r="J50" s="229" t="str">
        <f>H50/Main!$D$9</f>
        <v>20</v>
      </c>
      <c r="K50" s="229" t="str">
        <f>I50/Main!$D$10</f>
        <v>20</v>
      </c>
      <c r="L50" s="229" t="str">
        <f t="shared" si="6"/>
        <v>1</v>
      </c>
      <c r="M50" s="229">
        <v>1.0</v>
      </c>
      <c r="N50" s="231" t="s">
        <v>12</v>
      </c>
      <c r="O50" s="231">
        <v>2000.0</v>
      </c>
      <c r="P50" s="230"/>
      <c r="Q50" s="260" t="s">
        <v>12</v>
      </c>
      <c r="R50" s="332" t="s">
        <v>12</v>
      </c>
      <c r="S50" s="232"/>
      <c r="T50" s="232"/>
      <c r="U50" s="230"/>
      <c r="V50" s="230"/>
      <c r="W50" s="230"/>
      <c r="X50" s="230"/>
      <c r="Y50" s="230"/>
      <c r="Z50" s="230"/>
      <c r="AA50" s="230"/>
      <c r="AB50" s="230"/>
      <c r="AC50" s="233"/>
      <c r="AD50" s="225">
        <v>12.0</v>
      </c>
      <c r="AE50" s="225">
        <v>0.0</v>
      </c>
      <c r="AF50" s="225">
        <v>4.0</v>
      </c>
      <c r="AG50" s="225">
        <v>1.0</v>
      </c>
      <c r="AH50" s="225">
        <v>17.0</v>
      </c>
      <c r="AI50" s="225">
        <v>0.0</v>
      </c>
      <c r="AJ50" s="309">
        <v>4.0</v>
      </c>
      <c r="AK50" s="225">
        <v>2.0</v>
      </c>
      <c r="AL50" s="225">
        <v>0.0</v>
      </c>
      <c r="AM50" s="225">
        <v>0.0</v>
      </c>
      <c r="AN50" s="225">
        <v>0.0</v>
      </c>
      <c r="AO50" s="225">
        <v>0.0</v>
      </c>
      <c r="AP50" s="225">
        <v>0.0</v>
      </c>
      <c r="AQ50" s="225">
        <v>0.0</v>
      </c>
      <c r="AR50" s="225">
        <v>0.0</v>
      </c>
      <c r="AS50" s="225">
        <v>0.0</v>
      </c>
      <c r="AT50" s="225">
        <v>0.0</v>
      </c>
      <c r="AU50" s="225">
        <v>0.0</v>
      </c>
      <c r="AV50" s="225">
        <v>0.0</v>
      </c>
      <c r="AW50" s="225">
        <v>0.0</v>
      </c>
      <c r="AX50" s="225">
        <v>0.0</v>
      </c>
      <c r="AY50" s="239" t="str">
        <f t="shared" ref="AY50:BS50" si="201">IF(AD50 = 0, "", AD50)</f>
        <v>12</v>
      </c>
      <c r="AZ50" s="227" t="str">
        <f t="shared" si="201"/>
        <v/>
      </c>
      <c r="BA50" s="225" t="str">
        <f t="shared" si="201"/>
        <v>4</v>
      </c>
      <c r="BB50" s="225" t="str">
        <f t="shared" si="201"/>
        <v>1</v>
      </c>
      <c r="BC50" s="225" t="str">
        <f t="shared" si="201"/>
        <v>17</v>
      </c>
      <c r="BD50" s="227" t="str">
        <f t="shared" si="201"/>
        <v/>
      </c>
      <c r="BE50" s="309" t="str">
        <f t="shared" si="201"/>
        <v>4</v>
      </c>
      <c r="BF50" s="225" t="str">
        <f t="shared" si="201"/>
        <v>2</v>
      </c>
      <c r="BG50" s="227" t="str">
        <f t="shared" si="201"/>
        <v/>
      </c>
      <c r="BH50" s="227" t="str">
        <f t="shared" si="201"/>
        <v/>
      </c>
      <c r="BI50" s="227" t="str">
        <f t="shared" si="201"/>
        <v/>
      </c>
      <c r="BJ50" s="227" t="str">
        <f t="shared" si="201"/>
        <v/>
      </c>
      <c r="BK50" s="227" t="str">
        <f t="shared" si="201"/>
        <v/>
      </c>
      <c r="BL50" s="227" t="str">
        <f t="shared" si="201"/>
        <v/>
      </c>
      <c r="BM50" s="227" t="str">
        <f t="shared" si="201"/>
        <v/>
      </c>
      <c r="BN50" s="227" t="str">
        <f t="shared" si="201"/>
        <v/>
      </c>
      <c r="BO50" s="227" t="str">
        <f t="shared" si="201"/>
        <v/>
      </c>
      <c r="BP50" s="227" t="str">
        <f t="shared" si="201"/>
        <v/>
      </c>
      <c r="BQ50" s="227" t="str">
        <f t="shared" si="201"/>
        <v/>
      </c>
      <c r="BR50" s="227" t="str">
        <f t="shared" si="201"/>
        <v/>
      </c>
      <c r="BS50" s="238" t="str">
        <f t="shared" si="201"/>
        <v/>
      </c>
      <c r="BT50" s="239" t="str">
        <f>$AY50*Assembly!Y$4+$AZ50*Assembly!Y$5+$BA50*Assembly!Y$6+$BB50*Assembly!Y$7+$BC50*Assembly!Y$8+$BD50*Assembly!Y$9+$BE50*Assembly!Y$10+$BF50*Assembly!Y$11+$BG50*Assembly!Y$12+$BH50*Assembly!Y$13+$BI50*Assembly!Y$14+$BJ50*Assembly!Y$15+$BK50*Assembly!Y$16+$BL50*Assembly!Y$17+$BM50*Assembly!Y$18+$BN50*Assembly!Y$19+$BO50*Assembly!Y$20+$BP50*Assembly!Y$21+$BQ50*Assembly!Y$22+$BR50*Assembly!Y$23+$BS50*Assembly!Y$24</f>
        <v>513</v>
      </c>
      <c r="BU50" s="225" t="str">
        <f t="shared" si="8"/>
        <v>76</v>
      </c>
      <c r="BV50" s="225" t="str">
        <f>$AY50*Assembly!AC$4+$AZ50*Assembly!AC$5+$BA50*Assembly!AC$6+$BB50*Assembly!AC$7+$BC50*Assembly!AC$8+$BD50*Assembly!AC$9+$BE50*Assembly!AC$10+$BF50*Assembly!AC$11+$BG50*Assembly!AC$12+$BH50*Assembly!AC$13+$BI50*Assembly!AC$14+$BJ50*Assembly!AC$15+$BK50*Assembly!AC$16+$BL50*Assembly!AC$17+$BM50*Assembly!AC$18+$BN50*Assembly!AC$19+$BO50*Assembly!AC$20+$BP50*Assembly!AC$21+$BQ50*Assembly!AC$22+$BR50*Assembly!AC$23+$BS50*Assembly!AC$24</f>
        <v>1,992</v>
      </c>
      <c r="BW50" s="240" t="str">
        <f t="shared" si="9"/>
        <v>3.88</v>
      </c>
      <c r="BX50" s="241" t="str">
        <f t="shared" si="10"/>
        <v>295</v>
      </c>
      <c r="BY50" s="242" t="str">
        <f t="shared" si="11"/>
        <v>26.2</v>
      </c>
      <c r="BZ50" s="311" t="str">
        <f t="shared" si="181"/>
        <v>?</v>
      </c>
      <c r="CA50" s="225" t="str">
        <f>$AY50*Assembly!X$4+$AZ50*Assembly!X$5+$BA50*Assembly!X$6+$BB50*Assembly!X$7+$BC50*Assembly!X$8+$BD50*Assembly!X$9+$BE50*Assembly!X$10+$BF50*Assembly!X$11+$BG50*Assembly!X$12+$BH50*Assembly!X$13+$BI50*Assembly!X$14+$BJ50*Assembly!X$15+$BK50*Assembly!X$16+$BL50*Assembly!X$17+$BM50*Assembly!X$18+$BN50*Assembly!X$19+$BO50*Assembly!X$20+$BP50*Assembly!X$21+$BQ50*Assembly!X$22+$BR50*Assembly!X$23+$BS50*Assembly!X$24</f>
        <v>91</v>
      </c>
      <c r="CB50" s="225" t="str">
        <f t="shared" si="12"/>
        <v>14,156</v>
      </c>
      <c r="CC50" s="223" t="str">
        <f t="shared" si="13"/>
        <v>0.0142</v>
      </c>
      <c r="CD50" s="243" t="str">
        <f>$AY50*Assembly!AB$4+$AZ50*Assembly!AB$5+$BA50*Assembly!AB$6+$BB50*Assembly!AB$7+$BC50*Assembly!AB$8+$BD50*Assembly!AB$9+$BE50*Assembly!AB$10+$BF50*Assembly!AB$11+$BG50*Assembly!AB$12+$BH50*Assembly!AB$13+$BI50*Assembly!AB$14+$BJ50*Assembly!AB$15+$BK50*Assembly!AB$16+$BL50*Assembly!AB$17+$BM50*Assembly!AB$18+$BN50*Assembly!AB$19+$BO50*Assembly!AB$20+$BP50*Assembly!AB$21+$BQ50*Assembly!AB$22+$BR50*Assembly!AB$23+$BS50*Assembly!AB$24</f>
        <v>150</v>
      </c>
      <c r="CE50" s="231" t="str">
        <f>$AY50*Assembly!M$4+$AZ50*Assembly!M$5+$BA50*Assembly!M$6+$BB50*Assembly!M$7+$BC50*Assembly!M$8+$BD50*Assembly!M$9+$BE50*Assembly!M$10+$BF50*Assembly!M$11+$BG50*Assembly!M$12+$BH50*Assembly!M$13+$BI50*Assembly!M$14+$BJ50*Assembly!M$15+$BK50*Assembly!M$16+$BL50*Assembly!M$17+$BM50*Assembly!M$18+$BN50*Assembly!M$19+$BO50*Assembly!M$20+$BP50*Assembly!M$21+$BQ50*Assembly!M$22+$BR50*Assembly!M$23+$BS50*Assembly!M$24</f>
        <v>553</v>
      </c>
      <c r="CF50" s="231" t="str">
        <f>$AY50*Assembly!N$4+$AZ50*Assembly!N$5+$BA50*Assembly!N$6+$BB50*Assembly!N$7+$BC50*Assembly!N$8+$BD50*Assembly!N$9+$BE50*Assembly!N$10+$BF50*Assembly!N$11+$BG50*Assembly!N$12+$BH50*Assembly!N$13+$BI50*Assembly!N$14+$BJ50*Assembly!N$15+$BK50*Assembly!N$16+$BL50*Assembly!N$17+$BM50*Assembly!N$18+$BN50*Assembly!N$19+$BO50*Assembly!N$20+$BP50*Assembly!N$21+$BQ50*Assembly!N$22+$BR50*Assembly!N$23+$BS50*Assembly!N$24</f>
        <v>20</v>
      </c>
      <c r="CG50" s="231" t="str">
        <f>$AY50*Assembly!O$4+$AZ50*Assembly!O$5+$BA50*Assembly!O$6+$BB50*Assembly!O$7+$BC50*Assembly!O$8+$BD50*Assembly!O$9+$BE50*Assembly!O$10+$BF50*Assembly!O$11+$BG50*Assembly!O$12+$BH50*Assembly!O$13+$BI50*Assembly!O$14+$BJ50*Assembly!O$15+$BK50*Assembly!O$16+$BL50*Assembly!O$17+$BM50*Assembly!O$18+$BN50*Assembly!O$19+$BO50*Assembly!O$20+$BP50*Assembly!O$21+$BQ50*Assembly!O$22+$BR50*Assembly!O$23+$BS50*Assembly!O$24</f>
        <v>0</v>
      </c>
      <c r="CH50" s="229" t="str">
        <f>$AY50*Assembly!P$4+$AZ50*Assembly!P$5+$BA50*Assembly!P$6+$BB50*Assembly!P$7+$BC50*Assembly!P$8+$BD50*Assembly!P$9+$BE50*Assembly!P$10+$BF50*Assembly!P$11+$BG50*Assembly!P$12+$BH50*Assembly!P$13+$BI50*Assembly!P$14+$BJ50*Assembly!P$15+$BK50*Assembly!P$16+$BL50*Assembly!P$17+$BM50*Assembly!P$18+$BN50*Assembly!P$19+$BO50*Assembly!P$20+$BP50*Assembly!P$21+$BQ50*Assembly!P$22+$BR50*Assembly!P$23+$BS50*Assembly!P$24</f>
        <v>0</v>
      </c>
      <c r="CI50" s="229" t="str">
        <f>$AY50*Assembly!Q$4+$AZ50*Assembly!Q$5+$BA50*Assembly!Q$6+$BB50*Assembly!Q$7+$BC50*Assembly!Q$8+$BD50*Assembly!Q$9+$BE50*Assembly!Q$10+$BF50*Assembly!Q$11+$BG50*Assembly!Q$12+$BH50*Assembly!Q$13+$BI50*Assembly!Q$14+$BJ50*Assembly!Q$15+$BK50*Assembly!Q$16+$BL50*Assembly!Q$17+$BM50*Assembly!Q$18+$BN50*Assembly!Q$19+$BO50*Assembly!Q$20+$BP50*Assembly!Q$21+$BQ50*Assembly!Q$22+$BR50*Assembly!Q$23+$BS50*Assembly!Q$24</f>
        <v>0.4</v>
      </c>
      <c r="CJ50" s="231" t="str">
        <f>$AY50*Assembly!R$4+$AZ50*Assembly!R$5+$BA50*Assembly!R$6+$BB50*Assembly!R$7+$BC50*Assembly!R$8+$BD50*Assembly!R$9+$BE50*Assembly!R$10+$BF50*Assembly!R$11+$BG50*Assembly!R$12+$BH50*Assembly!R$13+$BI50*Assembly!R$14+$BJ50*Assembly!R$15+$BK50*Assembly!R$16+$BL50*Assembly!R$17+$BM50*Assembly!R$18+$BN50*Assembly!R$19+$BO50*Assembly!R$20+$BP50*Assembly!R$21+$BQ50*Assembly!R$22+$BR50*Assembly!R$23+$BS50*Assembly!R$24</f>
        <v>0</v>
      </c>
      <c r="CK50" s="229" t="str">
        <f>$AY50*Assembly!S$4+$AZ50*Assembly!S$5+$BA50*Assembly!S$6+$BB50*Assembly!S$7+$BC50*Assembly!S$8+$BD50*Assembly!S$9+$BE50*Assembly!S$10+$BF50*Assembly!S$11+$BG50*Assembly!S$12+$BH50*Assembly!S$13+$BI50*Assembly!S$14+$BJ50*Assembly!S$15+$BK50*Assembly!S$16+$BL50*Assembly!S$17+$BM50*Assembly!S$18+$BN50*Assembly!S$19+$BO50*Assembly!S$20+$BP50*Assembly!S$21+$BQ50*Assembly!S$22+$BR50*Assembly!S$23+$BS50*Assembly!S$24</f>
        <v>0</v>
      </c>
      <c r="CL50" s="229" t="str">
        <f>$AY50*Assembly!T$4+$AZ50*Assembly!T$5+$BA50*Assembly!T$6+$BB50*Assembly!T$7+$BC50*Assembly!T$8+$BD50*Assembly!T$9+$BE50*Assembly!T$10+$BF50*Assembly!T$11+$BG50*Assembly!T$12+$BH50*Assembly!T$13+$BI50*Assembly!T$14+$BJ50*Assembly!T$15+$BK50*Assembly!T$16+$BL50*Assembly!T$17+$BM50*Assembly!T$18+$BN50*Assembly!T$19+$BO50*Assembly!T$20+$BP50*Assembly!T$21+$BQ50*Assembly!T$22+$BR50*Assembly!T$23+$BS50*Assembly!T$24</f>
        <v>0</v>
      </c>
      <c r="CM50" s="229" t="str">
        <f>$AY50*Assembly!U$4+$AZ50*Assembly!U$5+$BA50*Assembly!U$6+$BB50*Assembly!U$7+$BC50*Assembly!U$8+$BD50*Assembly!U$9+$BE50*Assembly!U$10+$BF50*Assembly!U$11+$BG50*Assembly!U$12+$BH50*Assembly!U$13+$BI50*Assembly!U$14+$BJ50*Assembly!U$15+$BK50*Assembly!U$16+$BL50*Assembly!U$17+$BM50*Assembly!U$18+$BN50*Assembly!U$19+$BO50*Assembly!U$20+$BP50*Assembly!U$21+$BQ50*Assembly!U$22+$BR50*Assembly!U$23+$BS50*Assembly!U$24</f>
        <v>0</v>
      </c>
      <c r="CN50" s="231" t="str">
        <f>$AY50*Assembly!V$4+$AZ50*Assembly!V$5+$BA50*Assembly!V$6+$BB50*Assembly!V$7+$BC50*Assembly!V$8+$BD50*Assembly!V$9+$BE50*Assembly!V$10+$BF50*Assembly!V$11+$BG50*Assembly!V$12+$BH50*Assembly!V$13+$BI50*Assembly!V$14+$BJ50*Assembly!V$15+$BK50*Assembly!V$16+$BL50*Assembly!V$17+$BM50*Assembly!V$18+$BN50*Assembly!V$19+$BO50*Assembly!V$20+$BP50*Assembly!V$21+$BQ50*Assembly!V$22+$BR50*Assembly!V$23+$BS50*Assembly!V$24</f>
        <v>0</v>
      </c>
      <c r="CO50" s="231" t="str">
        <f>CE50*Refining!$F$3</f>
        <v>988</v>
      </c>
      <c r="CP50" s="231" t="str">
        <f>CF50*Refining!$F$4</f>
        <v>63</v>
      </c>
      <c r="CQ50" s="231" t="str">
        <f>CG50*Refining!$F$5</f>
        <v>0</v>
      </c>
      <c r="CR50" s="231" t="str">
        <f>CH50*Refining!$F$6</f>
        <v>0</v>
      </c>
      <c r="CS50" s="231" t="str">
        <f>CI50*Refining!$F$7</f>
        <v>1</v>
      </c>
      <c r="CT50" s="231" t="str">
        <f>CJ50*Refining!$F$8</f>
        <v>0</v>
      </c>
      <c r="CU50" s="231" t="str">
        <f>CK50*Refining!$F$9</f>
        <v>0</v>
      </c>
      <c r="CV50" s="231" t="str">
        <f>CL50*Refining!$F$10</f>
        <v>0</v>
      </c>
      <c r="CW50" s="231" t="str">
        <f>CM50*Refining!$F$11</f>
        <v>0</v>
      </c>
      <c r="CX50" s="231" t="str">
        <f>CN50*Refining!$F$12</f>
        <v>0</v>
      </c>
      <c r="CY50" s="248" t="str">
        <f t="shared" ref="CY50:DR50" si="202">IF(CE50 = 0, "", CE50)</f>
        <v>553</v>
      </c>
      <c r="CZ50" s="249" t="str">
        <f t="shared" si="202"/>
        <v>20</v>
      </c>
      <c r="DA50" s="245" t="str">
        <f t="shared" si="202"/>
        <v/>
      </c>
      <c r="DB50" s="245" t="str">
        <f t="shared" si="202"/>
        <v/>
      </c>
      <c r="DC50" s="245" t="str">
        <f t="shared" si="202"/>
        <v>0.4</v>
      </c>
      <c r="DD50" s="245" t="str">
        <f t="shared" si="202"/>
        <v/>
      </c>
      <c r="DE50" s="245" t="str">
        <f t="shared" si="202"/>
        <v/>
      </c>
      <c r="DF50" s="245" t="str">
        <f t="shared" si="202"/>
        <v/>
      </c>
      <c r="DG50" s="245" t="str">
        <f t="shared" si="202"/>
        <v/>
      </c>
      <c r="DH50" s="246" t="str">
        <f t="shared" si="202"/>
        <v/>
      </c>
      <c r="DI50" s="248" t="str">
        <f t="shared" si="202"/>
        <v>988</v>
      </c>
      <c r="DJ50" s="249" t="str">
        <f t="shared" si="202"/>
        <v>63</v>
      </c>
      <c r="DK50" s="245" t="str">
        <f t="shared" si="202"/>
        <v/>
      </c>
      <c r="DL50" s="245" t="str">
        <f t="shared" si="202"/>
        <v/>
      </c>
      <c r="DM50" s="249" t="str">
        <f t="shared" si="202"/>
        <v>1</v>
      </c>
      <c r="DN50" s="245" t="str">
        <f t="shared" si="202"/>
        <v/>
      </c>
      <c r="DO50" s="245" t="str">
        <f t="shared" si="202"/>
        <v/>
      </c>
      <c r="DP50" s="245" t="str">
        <f t="shared" si="202"/>
        <v/>
      </c>
      <c r="DQ50" s="245" t="str">
        <f t="shared" si="202"/>
        <v/>
      </c>
      <c r="DR50" s="246" t="str">
        <f t="shared" si="202"/>
        <v/>
      </c>
      <c r="DS50" s="248" t="str">
        <f t="shared" si="15"/>
        <v>573</v>
      </c>
      <c r="DT50" s="249" t="str">
        <f t="shared" si="16"/>
        <v>1,051</v>
      </c>
      <c r="DU50" s="225" t="str">
        <f>CY50*'Ores &amp; Ingots'!$C$3+CZ50*'Ores &amp; Ingots'!$C$4+DA50*'Ores &amp; Ingots'!$C$5+DB50*'Ores &amp; Ingots'!$C$6+DC50*'Ores &amp; Ingots'!$C$7+DD50*'Ores &amp; Ingots'!$C$8+DE50*'Ores &amp; Ingots'!$C$9+DF50*'Ores &amp; Ingots'!$C$10+DG50*'Ores &amp; Ingots'!$C$11+DH50*'Ores &amp; Ingots'!$C$12</f>
        <v>73</v>
      </c>
      <c r="DV50" s="225" t="str">
        <f>DI50*'Ores &amp; Ingots'!$B$3+DJ50*'Ores &amp; Ingots'!$B$4+DK50*'Ores &amp; Ingots'!$B$5+DL50*'Ores &amp; Ingots'!$B$6+DM50*'Ores &amp; Ingots'!$B$7+DN50*'Ores &amp; Ingots'!$B$8+DO50*'Ores &amp; Ingots'!$B$9+DP50*'Ores &amp; Ingots'!$B$10+DQ50*'Ores &amp; Ingots'!$B$11+DR50*'Ores &amp; Ingots'!$B$12</f>
        <v>389</v>
      </c>
      <c r="DW50" s="249" t="str">
        <f>CY50*Refining!$G$3+CZ50*Refining!$G$4+DA50*Refining!$G$5+DB50*Refining!$G$6+DC50*Refining!$G$7+DD50*Refining!$G$8+DE50*Refining!$G$9+DF50*Refining!$G$10+DG50*Refining!$G$11+DH50*Refining!$G$12</f>
        <v>134</v>
      </c>
      <c r="DX50" s="249" t="str">
        <f t="shared" si="17"/>
        <v>20,917</v>
      </c>
      <c r="DY50" s="250" t="str">
        <f t="shared" si="18"/>
        <v>0.0209</v>
      </c>
      <c r="DZ50" s="248" t="str">
        <f t="shared" si="19"/>
        <v>245</v>
      </c>
      <c r="EA50" s="251" t="str">
        <f t="shared" ref="EA50:EB50" si="203">DZ50/60</f>
        <v>4.1</v>
      </c>
      <c r="EB50" s="251" t="str">
        <f t="shared" si="203"/>
        <v>0.1</v>
      </c>
      <c r="EC50" s="543" t="str">
        <f t="shared" si="21"/>
        <v>0.00</v>
      </c>
      <c r="ED50" s="248" t="str">
        <f t="shared" si="22"/>
        <v>35,072</v>
      </c>
      <c r="EE50" s="251" t="str">
        <f t="shared" ref="EE50:EF50" si="204">ED50/1000</f>
        <v>35.1</v>
      </c>
      <c r="EF50" s="252" t="str">
        <f t="shared" si="204"/>
        <v>0.04</v>
      </c>
      <c r="EG50" s="544" t="str">
        <f t="shared" si="24"/>
        <v>0.0351</v>
      </c>
      <c r="EH50" s="225" t="s">
        <v>12</v>
      </c>
    </row>
    <row r="51">
      <c r="A51" s="33"/>
      <c r="B51" s="226" t="s">
        <v>942</v>
      </c>
      <c r="C51" s="227" t="s">
        <v>886</v>
      </c>
      <c r="D51" s="227">
        <v>1.0</v>
      </c>
      <c r="E51" s="227">
        <v>1.0</v>
      </c>
      <c r="F51" s="227">
        <v>2.0</v>
      </c>
      <c r="G51" s="253" t="str">
        <f t="shared" si="5"/>
        <v>31.3</v>
      </c>
      <c r="H51" s="254">
        <v>25.0</v>
      </c>
      <c r="I51" s="254">
        <v>25.0</v>
      </c>
      <c r="J51" s="254" t="str">
        <f>H51/Main!$D$9</f>
        <v>25</v>
      </c>
      <c r="K51" s="254" t="str">
        <f>I51/Main!$D$10</f>
        <v>25</v>
      </c>
      <c r="L51" s="254" t="str">
        <f t="shared" si="6"/>
        <v>1</v>
      </c>
      <c r="M51" s="254">
        <v>1.0</v>
      </c>
      <c r="N51" s="256" t="s">
        <v>12</v>
      </c>
      <c r="O51" s="256">
        <v>2000.0</v>
      </c>
      <c r="P51" s="255"/>
      <c r="Q51" s="330" t="s">
        <v>12</v>
      </c>
      <c r="R51" s="331" t="s">
        <v>12</v>
      </c>
      <c r="S51" s="257"/>
      <c r="T51" s="257"/>
      <c r="U51" s="255"/>
      <c r="V51" s="255"/>
      <c r="W51" s="255"/>
      <c r="X51" s="255"/>
      <c r="Y51" s="255"/>
      <c r="Z51" s="255"/>
      <c r="AA51" s="255"/>
      <c r="AB51" s="255"/>
      <c r="AC51" s="258" t="s">
        <v>913</v>
      </c>
      <c r="AD51" s="225">
        <v>20.0</v>
      </c>
      <c r="AE51" s="225">
        <v>0.0</v>
      </c>
      <c r="AF51" s="225">
        <v>0.0</v>
      </c>
      <c r="AG51" s="225">
        <v>1.0</v>
      </c>
      <c r="AH51" s="225">
        <v>30.0</v>
      </c>
      <c r="AI51" s="225">
        <v>0.0</v>
      </c>
      <c r="AJ51" s="309">
        <v>2.0</v>
      </c>
      <c r="AK51" s="225">
        <v>2.0</v>
      </c>
      <c r="AL51" s="225">
        <v>0.0</v>
      </c>
      <c r="AM51" s="225">
        <v>0.0</v>
      </c>
      <c r="AN51" s="225">
        <v>0.0</v>
      </c>
      <c r="AO51" s="225">
        <v>0.0</v>
      </c>
      <c r="AP51" s="225">
        <v>0.0</v>
      </c>
      <c r="AQ51" s="225">
        <v>0.0</v>
      </c>
      <c r="AR51" s="225">
        <v>0.0</v>
      </c>
      <c r="AS51" s="225">
        <v>0.0</v>
      </c>
      <c r="AT51" s="225">
        <v>0.0</v>
      </c>
      <c r="AU51" s="225">
        <v>0.0</v>
      </c>
      <c r="AV51" s="225">
        <v>0.0</v>
      </c>
      <c r="AW51" s="225">
        <v>0.0</v>
      </c>
      <c r="AX51" s="225">
        <v>0.0</v>
      </c>
      <c r="AY51" s="239" t="str">
        <f t="shared" ref="AY51:BS51" si="205">IF(AD51 = 0, "", AD51)</f>
        <v>20</v>
      </c>
      <c r="AZ51" s="227" t="str">
        <f t="shared" si="205"/>
        <v/>
      </c>
      <c r="BA51" s="227" t="str">
        <f t="shared" si="205"/>
        <v/>
      </c>
      <c r="BB51" s="225" t="str">
        <f t="shared" si="205"/>
        <v>1</v>
      </c>
      <c r="BC51" s="225" t="str">
        <f t="shared" si="205"/>
        <v>30</v>
      </c>
      <c r="BD51" s="227" t="str">
        <f t="shared" si="205"/>
        <v/>
      </c>
      <c r="BE51" s="309" t="str">
        <f t="shared" si="205"/>
        <v>2</v>
      </c>
      <c r="BF51" s="225" t="str">
        <f t="shared" si="205"/>
        <v>2</v>
      </c>
      <c r="BG51" s="227" t="str">
        <f t="shared" si="205"/>
        <v/>
      </c>
      <c r="BH51" s="227" t="str">
        <f t="shared" si="205"/>
        <v/>
      </c>
      <c r="BI51" s="227" t="str">
        <f t="shared" si="205"/>
        <v/>
      </c>
      <c r="BJ51" s="227" t="str">
        <f t="shared" si="205"/>
        <v/>
      </c>
      <c r="BK51" s="227" t="str">
        <f t="shared" si="205"/>
        <v/>
      </c>
      <c r="BL51" s="227" t="str">
        <f t="shared" si="205"/>
        <v/>
      </c>
      <c r="BM51" s="227" t="str">
        <f t="shared" si="205"/>
        <v/>
      </c>
      <c r="BN51" s="227" t="str">
        <f t="shared" si="205"/>
        <v/>
      </c>
      <c r="BO51" s="227" t="str">
        <f t="shared" si="205"/>
        <v/>
      </c>
      <c r="BP51" s="227" t="str">
        <f t="shared" si="205"/>
        <v/>
      </c>
      <c r="BQ51" s="227" t="str">
        <f t="shared" si="205"/>
        <v/>
      </c>
      <c r="BR51" s="227" t="str">
        <f t="shared" si="205"/>
        <v/>
      </c>
      <c r="BS51" s="238" t="str">
        <f t="shared" si="205"/>
        <v/>
      </c>
      <c r="BT51" s="239" t="str">
        <f>$AY51*Assembly!Y$4+$AZ51*Assembly!Y$5+$BA51*Assembly!Y$6+$BB51*Assembly!Y$7+$BC51*Assembly!Y$8+$BD51*Assembly!Y$9+$BE51*Assembly!Y$10+$BF51*Assembly!Y$11+$BG51*Assembly!Y$12+$BH51*Assembly!Y$13+$BI51*Assembly!Y$14+$BJ51*Assembly!Y$15+$BK51*Assembly!Y$16+$BL51*Assembly!Y$17+$BM51*Assembly!Y$18+$BN51*Assembly!Y$19+$BO51*Assembly!Y$20+$BP51*Assembly!Y$21+$BQ51*Assembly!Y$22+$BR51*Assembly!Y$23+$BS51*Assembly!Y$24</f>
        <v>713</v>
      </c>
      <c r="BU51" s="225" t="str">
        <f t="shared" si="8"/>
        <v>23</v>
      </c>
      <c r="BV51" s="225" t="str">
        <f>$AY51*Assembly!AC$4+$AZ51*Assembly!AC$5+$BA51*Assembly!AC$6+$BB51*Assembly!AC$7+$BC51*Assembly!AC$8+$BD51*Assembly!AC$9+$BE51*Assembly!AC$10+$BF51*Assembly!AC$11+$BG51*Assembly!AC$12+$BH51*Assembly!AC$13+$BI51*Assembly!AC$14+$BJ51*Assembly!AC$15+$BK51*Assembly!AC$16+$BL51*Assembly!AC$17+$BM51*Assembly!AC$18+$BN51*Assembly!AC$19+$BO51*Assembly!AC$20+$BP51*Assembly!AC$21+$BQ51*Assembly!AC$22+$BR51*Assembly!AC$23+$BS51*Assembly!AC$24</f>
        <v>3,042</v>
      </c>
      <c r="BW51" s="240" t="str">
        <f t="shared" si="9"/>
        <v>4.26</v>
      </c>
      <c r="BX51" s="241" t="str">
        <f t="shared" si="10"/>
        <v>97</v>
      </c>
      <c r="BY51" s="242" t="str">
        <f t="shared" si="11"/>
        <v>133.3</v>
      </c>
      <c r="BZ51" s="311" t="str">
        <f t="shared" si="181"/>
        <v>?</v>
      </c>
      <c r="CA51" s="225" t="str">
        <f>$AY51*Assembly!X$4+$AZ51*Assembly!X$5+$BA51*Assembly!X$6+$BB51*Assembly!X$7+$BC51*Assembly!X$8+$BD51*Assembly!X$9+$BE51*Assembly!X$10+$BF51*Assembly!X$11+$BG51*Assembly!X$12+$BH51*Assembly!X$13+$BI51*Assembly!X$14+$BJ51*Assembly!X$15+$BK51*Assembly!X$16+$BL51*Assembly!X$17+$BM51*Assembly!X$18+$BN51*Assembly!X$19+$BO51*Assembly!X$20+$BP51*Assembly!X$21+$BQ51*Assembly!X$22+$BR51*Assembly!X$23+$BS51*Assembly!X$24</f>
        <v>145</v>
      </c>
      <c r="CB51" s="225" t="str">
        <f t="shared" si="12"/>
        <v>22,556</v>
      </c>
      <c r="CC51" s="223" t="str">
        <f t="shared" si="13"/>
        <v>0.0226</v>
      </c>
      <c r="CD51" s="243" t="str">
        <f>$AY51*Assembly!AB$4+$AZ51*Assembly!AB$5+$BA51*Assembly!AB$6+$BB51*Assembly!AB$7+$BC51*Assembly!AB$8+$BD51*Assembly!AB$9+$BE51*Assembly!AB$10+$BF51*Assembly!AB$11+$BG51*Assembly!AB$12+$BH51*Assembly!AB$13+$BI51*Assembly!AB$14+$BJ51*Assembly!AB$15+$BK51*Assembly!AB$16+$BL51*Assembly!AB$17+$BM51*Assembly!AB$18+$BN51*Assembly!AB$19+$BO51*Assembly!AB$20+$BP51*Assembly!AB$21+$BQ51*Assembly!AB$22+$BR51*Assembly!AB$23+$BS51*Assembly!AB$24</f>
        <v>176</v>
      </c>
      <c r="CE51" s="256" t="str">
        <f>$AY51*Assembly!M$4+$AZ51*Assembly!M$5+$BA51*Assembly!M$6+$BB51*Assembly!M$7+$BC51*Assembly!M$8+$BD51*Assembly!M$9+$BE51*Assembly!M$10+$BF51*Assembly!M$11+$BG51*Assembly!M$12+$BH51*Assembly!M$13+$BI51*Assembly!M$14+$BJ51*Assembly!M$15+$BK51*Assembly!M$16+$BL51*Assembly!M$17+$BM51*Assembly!M$18+$BN51*Assembly!M$19+$BO51*Assembly!M$20+$BP51*Assembly!M$21+$BQ51*Assembly!M$22+$BR51*Assembly!M$23+$BS51*Assembly!M$24</f>
        <v>791</v>
      </c>
      <c r="CF51" s="256" t="str">
        <f>$AY51*Assembly!N$4+$AZ51*Assembly!N$5+$BA51*Assembly!N$6+$BB51*Assembly!N$7+$BC51*Assembly!N$8+$BD51*Assembly!N$9+$BE51*Assembly!N$10+$BF51*Assembly!N$11+$BG51*Assembly!N$12+$BH51*Assembly!N$13+$BI51*Assembly!N$14+$BJ51*Assembly!N$15+$BK51*Assembly!N$16+$BL51*Assembly!N$17+$BM51*Assembly!N$18+$BN51*Assembly!N$19+$BO51*Assembly!N$20+$BP51*Assembly!N$21+$BQ51*Assembly!N$22+$BR51*Assembly!N$23+$BS51*Assembly!N$24</f>
        <v>10</v>
      </c>
      <c r="CG51" s="256" t="str">
        <f>$AY51*Assembly!O$4+$AZ51*Assembly!O$5+$BA51*Assembly!O$6+$BB51*Assembly!O$7+$BC51*Assembly!O$8+$BD51*Assembly!O$9+$BE51*Assembly!O$10+$BF51*Assembly!O$11+$BG51*Assembly!O$12+$BH51*Assembly!O$13+$BI51*Assembly!O$14+$BJ51*Assembly!O$15+$BK51*Assembly!O$16+$BL51*Assembly!O$17+$BM51*Assembly!O$18+$BN51*Assembly!O$19+$BO51*Assembly!O$20+$BP51*Assembly!O$21+$BQ51*Assembly!O$22+$BR51*Assembly!O$23+$BS51*Assembly!O$24</f>
        <v>0</v>
      </c>
      <c r="CH51" s="254" t="str">
        <f>$AY51*Assembly!P$4+$AZ51*Assembly!P$5+$BA51*Assembly!P$6+$BB51*Assembly!P$7+$BC51*Assembly!P$8+$BD51*Assembly!P$9+$BE51*Assembly!P$10+$BF51*Assembly!P$11+$BG51*Assembly!P$12+$BH51*Assembly!P$13+$BI51*Assembly!P$14+$BJ51*Assembly!P$15+$BK51*Assembly!P$16+$BL51*Assembly!P$17+$BM51*Assembly!P$18+$BN51*Assembly!P$19+$BO51*Assembly!P$20+$BP51*Assembly!P$21+$BQ51*Assembly!P$22+$BR51*Assembly!P$23+$BS51*Assembly!P$24</f>
        <v>0</v>
      </c>
      <c r="CI51" s="254" t="str">
        <f>$AY51*Assembly!Q$4+$AZ51*Assembly!Q$5+$BA51*Assembly!Q$6+$BB51*Assembly!Q$7+$BC51*Assembly!Q$8+$BD51*Assembly!Q$9+$BE51*Assembly!Q$10+$BF51*Assembly!Q$11+$BG51*Assembly!Q$12+$BH51*Assembly!Q$13+$BI51*Assembly!Q$14+$BJ51*Assembly!Q$15+$BK51*Assembly!Q$16+$BL51*Assembly!Q$17+$BM51*Assembly!Q$18+$BN51*Assembly!Q$19+$BO51*Assembly!Q$20+$BP51*Assembly!Q$21+$BQ51*Assembly!Q$22+$BR51*Assembly!Q$23+$BS51*Assembly!Q$24</f>
        <v>0.4</v>
      </c>
      <c r="CJ51" s="256" t="str">
        <f>$AY51*Assembly!R$4+$AZ51*Assembly!R$5+$BA51*Assembly!R$6+$BB51*Assembly!R$7+$BC51*Assembly!R$8+$BD51*Assembly!R$9+$BE51*Assembly!R$10+$BF51*Assembly!R$11+$BG51*Assembly!R$12+$BH51*Assembly!R$13+$BI51*Assembly!R$14+$BJ51*Assembly!R$15+$BK51*Assembly!R$16+$BL51*Assembly!R$17+$BM51*Assembly!R$18+$BN51*Assembly!R$19+$BO51*Assembly!R$20+$BP51*Assembly!R$21+$BQ51*Assembly!R$22+$BR51*Assembly!R$23+$BS51*Assembly!R$24</f>
        <v>0</v>
      </c>
      <c r="CK51" s="254" t="str">
        <f>$AY51*Assembly!S$4+$AZ51*Assembly!S$5+$BA51*Assembly!S$6+$BB51*Assembly!S$7+$BC51*Assembly!S$8+$BD51*Assembly!S$9+$BE51*Assembly!S$10+$BF51*Assembly!S$11+$BG51*Assembly!S$12+$BH51*Assembly!S$13+$BI51*Assembly!S$14+$BJ51*Assembly!S$15+$BK51*Assembly!S$16+$BL51*Assembly!S$17+$BM51*Assembly!S$18+$BN51*Assembly!S$19+$BO51*Assembly!S$20+$BP51*Assembly!S$21+$BQ51*Assembly!S$22+$BR51*Assembly!S$23+$BS51*Assembly!S$24</f>
        <v>0</v>
      </c>
      <c r="CL51" s="254" t="str">
        <f>$AY51*Assembly!T$4+$AZ51*Assembly!T$5+$BA51*Assembly!T$6+$BB51*Assembly!T$7+$BC51*Assembly!T$8+$BD51*Assembly!T$9+$BE51*Assembly!T$10+$BF51*Assembly!T$11+$BG51*Assembly!T$12+$BH51*Assembly!T$13+$BI51*Assembly!T$14+$BJ51*Assembly!T$15+$BK51*Assembly!T$16+$BL51*Assembly!T$17+$BM51*Assembly!T$18+$BN51*Assembly!T$19+$BO51*Assembly!T$20+$BP51*Assembly!T$21+$BQ51*Assembly!T$22+$BR51*Assembly!T$23+$BS51*Assembly!T$24</f>
        <v>0</v>
      </c>
      <c r="CM51" s="254" t="str">
        <f>$AY51*Assembly!U$4+$AZ51*Assembly!U$5+$BA51*Assembly!U$6+$BB51*Assembly!U$7+$BC51*Assembly!U$8+$BD51*Assembly!U$9+$BE51*Assembly!U$10+$BF51*Assembly!U$11+$BG51*Assembly!U$12+$BH51*Assembly!U$13+$BI51*Assembly!U$14+$BJ51*Assembly!U$15+$BK51*Assembly!U$16+$BL51*Assembly!U$17+$BM51*Assembly!U$18+$BN51*Assembly!U$19+$BO51*Assembly!U$20+$BP51*Assembly!U$21+$BQ51*Assembly!U$22+$BR51*Assembly!U$23+$BS51*Assembly!U$24</f>
        <v>0</v>
      </c>
      <c r="CN51" s="256" t="str">
        <f>$AY51*Assembly!V$4+$AZ51*Assembly!V$5+$BA51*Assembly!V$6+$BB51*Assembly!V$7+$BC51*Assembly!V$8+$BD51*Assembly!V$9+$BE51*Assembly!V$10+$BF51*Assembly!V$11+$BG51*Assembly!V$12+$BH51*Assembly!V$13+$BI51*Assembly!V$14+$BJ51*Assembly!V$15+$BK51*Assembly!V$16+$BL51*Assembly!V$17+$BM51*Assembly!V$18+$BN51*Assembly!V$19+$BO51*Assembly!V$20+$BP51*Assembly!V$21+$BQ51*Assembly!V$22+$BR51*Assembly!V$23+$BS51*Assembly!V$24</f>
        <v>0</v>
      </c>
      <c r="CO51" s="256" t="str">
        <f>CE51*Refining!$F$3</f>
        <v>1,413</v>
      </c>
      <c r="CP51" s="256" t="str">
        <f>CF51*Refining!$F$4</f>
        <v>31</v>
      </c>
      <c r="CQ51" s="256" t="str">
        <f>CG51*Refining!$F$5</f>
        <v>0</v>
      </c>
      <c r="CR51" s="256" t="str">
        <f>CH51*Refining!$F$6</f>
        <v>0</v>
      </c>
      <c r="CS51" s="256" t="str">
        <f>CI51*Refining!$F$7</f>
        <v>1</v>
      </c>
      <c r="CT51" s="256" t="str">
        <f>CJ51*Refining!$F$8</f>
        <v>0</v>
      </c>
      <c r="CU51" s="256" t="str">
        <f>CK51*Refining!$F$9</f>
        <v>0</v>
      </c>
      <c r="CV51" s="256" t="str">
        <f>CL51*Refining!$F$10</f>
        <v>0</v>
      </c>
      <c r="CW51" s="256" t="str">
        <f>CM51*Refining!$F$11</f>
        <v>0</v>
      </c>
      <c r="CX51" s="256" t="str">
        <f>CN51*Refining!$F$12</f>
        <v>0</v>
      </c>
      <c r="CY51" s="248" t="str">
        <f t="shared" ref="CY51:DR51" si="206">IF(CE51 = 0, "", CE51)</f>
        <v>791</v>
      </c>
      <c r="CZ51" s="249" t="str">
        <f t="shared" si="206"/>
        <v>10</v>
      </c>
      <c r="DA51" s="245" t="str">
        <f t="shared" si="206"/>
        <v/>
      </c>
      <c r="DB51" s="245" t="str">
        <f t="shared" si="206"/>
        <v/>
      </c>
      <c r="DC51" s="245" t="str">
        <f t="shared" si="206"/>
        <v>0.4</v>
      </c>
      <c r="DD51" s="245" t="str">
        <f t="shared" si="206"/>
        <v/>
      </c>
      <c r="DE51" s="245" t="str">
        <f t="shared" si="206"/>
        <v/>
      </c>
      <c r="DF51" s="245" t="str">
        <f t="shared" si="206"/>
        <v/>
      </c>
      <c r="DG51" s="245" t="str">
        <f t="shared" si="206"/>
        <v/>
      </c>
      <c r="DH51" s="246" t="str">
        <f t="shared" si="206"/>
        <v/>
      </c>
      <c r="DI51" s="248" t="str">
        <f t="shared" si="206"/>
        <v>1,413</v>
      </c>
      <c r="DJ51" s="249" t="str">
        <f t="shared" si="206"/>
        <v>31</v>
      </c>
      <c r="DK51" s="245" t="str">
        <f t="shared" si="206"/>
        <v/>
      </c>
      <c r="DL51" s="245" t="str">
        <f t="shared" si="206"/>
        <v/>
      </c>
      <c r="DM51" s="249" t="str">
        <f t="shared" si="206"/>
        <v>1</v>
      </c>
      <c r="DN51" s="245" t="str">
        <f t="shared" si="206"/>
        <v/>
      </c>
      <c r="DO51" s="245" t="str">
        <f t="shared" si="206"/>
        <v/>
      </c>
      <c r="DP51" s="245" t="str">
        <f t="shared" si="206"/>
        <v/>
      </c>
      <c r="DQ51" s="245" t="str">
        <f t="shared" si="206"/>
        <v/>
      </c>
      <c r="DR51" s="246" t="str">
        <f t="shared" si="206"/>
        <v/>
      </c>
      <c r="DS51" s="248" t="str">
        <f t="shared" si="15"/>
        <v>801</v>
      </c>
      <c r="DT51" s="249" t="str">
        <f t="shared" si="16"/>
        <v>1,444</v>
      </c>
      <c r="DU51" s="225" t="str">
        <f>CY51*'Ores &amp; Ingots'!$C$3+CZ51*'Ores &amp; Ingots'!$C$4+DA51*'Ores &amp; Ingots'!$C$5+DB51*'Ores &amp; Ingots'!$C$6+DC51*'Ores &amp; Ingots'!$C$7+DD51*'Ores &amp; Ingots'!$C$8+DE51*'Ores &amp; Ingots'!$C$9+DF51*'Ores &amp; Ingots'!$C$10+DG51*'Ores &amp; Ingots'!$C$11+DH51*'Ores &amp; Ingots'!$C$12</f>
        <v>102</v>
      </c>
      <c r="DV51" s="225" t="str">
        <f>DI51*'Ores &amp; Ingots'!$B$3+DJ51*'Ores &amp; Ingots'!$B$4+DK51*'Ores &amp; Ingots'!$B$5+DL51*'Ores &amp; Ingots'!$B$6+DM51*'Ores &amp; Ingots'!$B$7+DN51*'Ores &amp; Ingots'!$B$8+DO51*'Ores &amp; Ingots'!$B$9+DP51*'Ores &amp; Ingots'!$B$10+DQ51*'Ores &amp; Ingots'!$B$11+DR51*'Ores &amp; Ingots'!$B$12</f>
        <v>534</v>
      </c>
      <c r="DW51" s="249" t="str">
        <f>CY51*Refining!$G$3+CZ51*Refining!$G$4+DA51*Refining!$G$5+DB51*Refining!$G$6+DC51*Refining!$G$7+DD51*Refining!$G$8+DE51*Refining!$G$9+DF51*Refining!$G$10+DG51*Refining!$G$11+DH51*Refining!$G$12</f>
        <v>103</v>
      </c>
      <c r="DX51" s="249" t="str">
        <f t="shared" si="17"/>
        <v>15,981</v>
      </c>
      <c r="DY51" s="250" t="str">
        <f t="shared" si="18"/>
        <v>0.0160</v>
      </c>
      <c r="DZ51" s="248" t="str">
        <f t="shared" si="19"/>
        <v>273</v>
      </c>
      <c r="EA51" s="251" t="str">
        <f t="shared" ref="EA51:EB51" si="207">DZ51/60</f>
        <v>4.5</v>
      </c>
      <c r="EB51" s="251" t="str">
        <f t="shared" si="207"/>
        <v>0.1</v>
      </c>
      <c r="EC51" s="543" t="str">
        <f t="shared" si="21"/>
        <v>0.00</v>
      </c>
      <c r="ED51" s="248" t="str">
        <f t="shared" si="22"/>
        <v>38,536</v>
      </c>
      <c r="EE51" s="251" t="str">
        <f t="shared" ref="EE51:EF51" si="208">ED51/1000</f>
        <v>38.5</v>
      </c>
      <c r="EF51" s="252" t="str">
        <f t="shared" si="208"/>
        <v>0.04</v>
      </c>
      <c r="EG51" s="544" t="str">
        <f t="shared" si="24"/>
        <v>0.0385</v>
      </c>
      <c r="EH51" s="225">
        <v>1295.0</v>
      </c>
    </row>
    <row r="52" hidden="1">
      <c r="A52" s="33"/>
      <c r="B52" s="226" t="s">
        <v>942</v>
      </c>
      <c r="C52" s="227" t="s">
        <v>885</v>
      </c>
      <c r="D52" s="227">
        <v>3.0</v>
      </c>
      <c r="E52" s="227">
        <v>3.0</v>
      </c>
      <c r="F52" s="227">
        <v>6.0</v>
      </c>
      <c r="G52" s="228" t="str">
        <f t="shared" si="5"/>
        <v>6.8</v>
      </c>
      <c r="H52" s="229">
        <v>20.0</v>
      </c>
      <c r="I52" s="229">
        <v>20.0</v>
      </c>
      <c r="J52" s="229" t="str">
        <f>H52/Main!$D$9</f>
        <v>20</v>
      </c>
      <c r="K52" s="229" t="str">
        <f>I52/Main!$D$10</f>
        <v>20</v>
      </c>
      <c r="L52" s="229" t="str">
        <f t="shared" si="6"/>
        <v>1</v>
      </c>
      <c r="M52" s="229">
        <v>1.0</v>
      </c>
      <c r="N52" s="231" t="s">
        <v>12</v>
      </c>
      <c r="O52" s="231">
        <v>2000.0</v>
      </c>
      <c r="P52" s="230"/>
      <c r="Q52" s="260" t="s">
        <v>12</v>
      </c>
      <c r="R52" s="332" t="s">
        <v>12</v>
      </c>
      <c r="S52" s="232"/>
      <c r="T52" s="232"/>
      <c r="U52" s="230"/>
      <c r="V52" s="230"/>
      <c r="W52" s="230"/>
      <c r="X52" s="230"/>
      <c r="Y52" s="230"/>
      <c r="Z52" s="230"/>
      <c r="AA52" s="230"/>
      <c r="AB52" s="230"/>
      <c r="AC52" s="233"/>
      <c r="AD52" s="225">
        <v>12.0</v>
      </c>
      <c r="AE52" s="225">
        <v>0.0</v>
      </c>
      <c r="AF52" s="225">
        <v>6.0</v>
      </c>
      <c r="AG52" s="225">
        <v>1.0</v>
      </c>
      <c r="AH52" s="225">
        <v>17.0</v>
      </c>
      <c r="AI52" s="225">
        <v>0.0</v>
      </c>
      <c r="AJ52" s="309">
        <v>2.0</v>
      </c>
      <c r="AK52" s="225">
        <v>2.0</v>
      </c>
      <c r="AL52" s="225">
        <v>0.0</v>
      </c>
      <c r="AM52" s="225">
        <v>0.0</v>
      </c>
      <c r="AN52" s="225">
        <v>0.0</v>
      </c>
      <c r="AO52" s="225">
        <v>0.0</v>
      </c>
      <c r="AP52" s="225">
        <v>0.0</v>
      </c>
      <c r="AQ52" s="225">
        <v>0.0</v>
      </c>
      <c r="AR52" s="225">
        <v>0.0</v>
      </c>
      <c r="AS52" s="225">
        <v>0.0</v>
      </c>
      <c r="AT52" s="225">
        <v>0.0</v>
      </c>
      <c r="AU52" s="225">
        <v>0.0</v>
      </c>
      <c r="AV52" s="225">
        <v>0.0</v>
      </c>
      <c r="AW52" s="225">
        <v>0.0</v>
      </c>
      <c r="AX52" s="225">
        <v>0.0</v>
      </c>
      <c r="AY52" s="239" t="str">
        <f t="shared" ref="AY52:BS52" si="209">IF(AD52 = 0, "", AD52)</f>
        <v>12</v>
      </c>
      <c r="AZ52" s="227" t="str">
        <f t="shared" si="209"/>
        <v/>
      </c>
      <c r="BA52" s="225" t="str">
        <f t="shared" si="209"/>
        <v>6</v>
      </c>
      <c r="BB52" s="225" t="str">
        <f t="shared" si="209"/>
        <v>1</v>
      </c>
      <c r="BC52" s="225" t="str">
        <f t="shared" si="209"/>
        <v>17</v>
      </c>
      <c r="BD52" s="227" t="str">
        <f t="shared" si="209"/>
        <v/>
      </c>
      <c r="BE52" s="309" t="str">
        <f t="shared" si="209"/>
        <v>2</v>
      </c>
      <c r="BF52" s="225" t="str">
        <f t="shared" si="209"/>
        <v>2</v>
      </c>
      <c r="BG52" s="227" t="str">
        <f t="shared" si="209"/>
        <v/>
      </c>
      <c r="BH52" s="227" t="str">
        <f t="shared" si="209"/>
        <v/>
      </c>
      <c r="BI52" s="227" t="str">
        <f t="shared" si="209"/>
        <v/>
      </c>
      <c r="BJ52" s="227" t="str">
        <f t="shared" si="209"/>
        <v/>
      </c>
      <c r="BK52" s="227" t="str">
        <f t="shared" si="209"/>
        <v/>
      </c>
      <c r="BL52" s="227" t="str">
        <f t="shared" si="209"/>
        <v/>
      </c>
      <c r="BM52" s="227" t="str">
        <f t="shared" si="209"/>
        <v/>
      </c>
      <c r="BN52" s="227" t="str">
        <f t="shared" si="209"/>
        <v/>
      </c>
      <c r="BO52" s="227" t="str">
        <f t="shared" si="209"/>
        <v/>
      </c>
      <c r="BP52" s="227" t="str">
        <f t="shared" si="209"/>
        <v/>
      </c>
      <c r="BQ52" s="227" t="str">
        <f t="shared" si="209"/>
        <v/>
      </c>
      <c r="BR52" s="227" t="str">
        <f t="shared" si="209"/>
        <v/>
      </c>
      <c r="BS52" s="238" t="str">
        <f t="shared" si="209"/>
        <v/>
      </c>
      <c r="BT52" s="239" t="str">
        <f>$AY52*Assembly!Y$4+$AZ52*Assembly!Y$5+$BA52*Assembly!Y$6+$BB52*Assembly!Y$7+$BC52*Assembly!Y$8+$BD52*Assembly!Y$9+$BE52*Assembly!Y$10+$BF52*Assembly!Y$11+$BG52*Assembly!Y$12+$BH52*Assembly!Y$13+$BI52*Assembly!Y$14+$BJ52*Assembly!Y$15+$BK52*Assembly!Y$16+$BL52*Assembly!Y$17+$BM52*Assembly!Y$18+$BN52*Assembly!Y$19+$BO52*Assembly!Y$20+$BP52*Assembly!Y$21+$BQ52*Assembly!Y$22+$BR52*Assembly!Y$23+$BS52*Assembly!Y$24</f>
        <v>473</v>
      </c>
      <c r="BU52" s="225" t="str">
        <f t="shared" si="8"/>
        <v>70</v>
      </c>
      <c r="BV52" s="225" t="str">
        <f>$AY52*Assembly!AC$4+$AZ52*Assembly!AC$5+$BA52*Assembly!AC$6+$BB52*Assembly!AC$7+$BC52*Assembly!AC$8+$BD52*Assembly!AC$9+$BE52*Assembly!AC$10+$BF52*Assembly!AC$11+$BG52*Assembly!AC$12+$BH52*Assembly!AC$13+$BI52*Assembly!AC$14+$BJ52*Assembly!AC$15+$BK52*Assembly!AC$16+$BL52*Assembly!AC$17+$BM52*Assembly!AC$18+$BN52*Assembly!AC$19+$BO52*Assembly!AC$20+$BP52*Assembly!AC$21+$BQ52*Assembly!AC$22+$BR52*Assembly!AC$23+$BS52*Assembly!AC$24</f>
        <v>1,942</v>
      </c>
      <c r="BW52" s="240" t="str">
        <f t="shared" si="9"/>
        <v>4.10</v>
      </c>
      <c r="BX52" s="241" t="str">
        <f t="shared" si="10"/>
        <v>288</v>
      </c>
      <c r="BY52" s="242" t="str">
        <f t="shared" si="11"/>
        <v>27.7</v>
      </c>
      <c r="BZ52" s="311" t="str">
        <f t="shared" si="181"/>
        <v>?</v>
      </c>
      <c r="CA52" s="225" t="str">
        <f>$AY52*Assembly!X$4+$AZ52*Assembly!X$5+$BA52*Assembly!X$6+$BB52*Assembly!X$7+$BC52*Assembly!X$8+$BD52*Assembly!X$9+$BE52*Assembly!X$10+$BF52*Assembly!X$11+$BG52*Assembly!X$12+$BH52*Assembly!X$13+$BI52*Assembly!X$14+$BJ52*Assembly!X$15+$BK52*Assembly!X$16+$BL52*Assembly!X$17+$BM52*Assembly!X$18+$BN52*Assembly!X$19+$BO52*Assembly!X$20+$BP52*Assembly!X$21+$BQ52*Assembly!X$22+$BR52*Assembly!X$23+$BS52*Assembly!X$24</f>
        <v>91</v>
      </c>
      <c r="CB52" s="225" t="str">
        <f t="shared" si="12"/>
        <v>14,156</v>
      </c>
      <c r="CC52" s="223" t="str">
        <f t="shared" si="13"/>
        <v>0.0142</v>
      </c>
      <c r="CD52" s="243" t="str">
        <f>$AY52*Assembly!AB$4+$AZ52*Assembly!AB$5+$BA52*Assembly!AB$6+$BB52*Assembly!AB$7+$BC52*Assembly!AB$8+$BD52*Assembly!AB$9+$BE52*Assembly!AB$10+$BF52*Assembly!AB$11+$BG52*Assembly!AB$12+$BH52*Assembly!AB$13+$BI52*Assembly!AB$14+$BJ52*Assembly!AB$15+$BK52*Assembly!AB$16+$BL52*Assembly!AB$17+$BM52*Assembly!AB$18+$BN52*Assembly!AB$19+$BO52*Assembly!AB$20+$BP52*Assembly!AB$21+$BQ52*Assembly!AB$22+$BR52*Assembly!AB$23+$BS52*Assembly!AB$24</f>
        <v>138</v>
      </c>
      <c r="CE52" s="231" t="str">
        <f>$AY52*Assembly!M$4+$AZ52*Assembly!M$5+$BA52*Assembly!M$6+$BB52*Assembly!M$7+$BC52*Assembly!M$8+$BD52*Assembly!M$9+$BE52*Assembly!M$10+$BF52*Assembly!M$11+$BG52*Assembly!M$12+$BH52*Assembly!M$13+$BI52*Assembly!M$14+$BJ52*Assembly!M$15+$BK52*Assembly!M$16+$BL52*Assembly!M$17+$BM52*Assembly!M$18+$BN52*Assembly!M$19+$BO52*Assembly!M$20+$BP52*Assembly!M$21+$BQ52*Assembly!M$22+$BR52*Assembly!M$23+$BS52*Assembly!M$24</f>
        <v>523</v>
      </c>
      <c r="CF52" s="231" t="str">
        <f>$AY52*Assembly!N$4+$AZ52*Assembly!N$5+$BA52*Assembly!N$6+$BB52*Assembly!N$7+$BC52*Assembly!N$8+$BD52*Assembly!N$9+$BE52*Assembly!N$10+$BF52*Assembly!N$11+$BG52*Assembly!N$12+$BH52*Assembly!N$13+$BI52*Assembly!N$14+$BJ52*Assembly!N$15+$BK52*Assembly!N$16+$BL52*Assembly!N$17+$BM52*Assembly!N$18+$BN52*Assembly!N$19+$BO52*Assembly!N$20+$BP52*Assembly!N$21+$BQ52*Assembly!N$22+$BR52*Assembly!N$23+$BS52*Assembly!N$24</f>
        <v>10</v>
      </c>
      <c r="CG52" s="231" t="str">
        <f>$AY52*Assembly!O$4+$AZ52*Assembly!O$5+$BA52*Assembly!O$6+$BB52*Assembly!O$7+$BC52*Assembly!O$8+$BD52*Assembly!O$9+$BE52*Assembly!O$10+$BF52*Assembly!O$11+$BG52*Assembly!O$12+$BH52*Assembly!O$13+$BI52*Assembly!O$14+$BJ52*Assembly!O$15+$BK52*Assembly!O$16+$BL52*Assembly!O$17+$BM52*Assembly!O$18+$BN52*Assembly!O$19+$BO52*Assembly!O$20+$BP52*Assembly!O$21+$BQ52*Assembly!O$22+$BR52*Assembly!O$23+$BS52*Assembly!O$24</f>
        <v>0</v>
      </c>
      <c r="CH52" s="229" t="str">
        <f>$AY52*Assembly!P$4+$AZ52*Assembly!P$5+$BA52*Assembly!P$6+$BB52*Assembly!P$7+$BC52*Assembly!P$8+$BD52*Assembly!P$9+$BE52*Assembly!P$10+$BF52*Assembly!P$11+$BG52*Assembly!P$12+$BH52*Assembly!P$13+$BI52*Assembly!P$14+$BJ52*Assembly!P$15+$BK52*Assembly!P$16+$BL52*Assembly!P$17+$BM52*Assembly!P$18+$BN52*Assembly!P$19+$BO52*Assembly!P$20+$BP52*Assembly!P$21+$BQ52*Assembly!P$22+$BR52*Assembly!P$23+$BS52*Assembly!P$24</f>
        <v>0</v>
      </c>
      <c r="CI52" s="229" t="str">
        <f>$AY52*Assembly!Q$4+$AZ52*Assembly!Q$5+$BA52*Assembly!Q$6+$BB52*Assembly!Q$7+$BC52*Assembly!Q$8+$BD52*Assembly!Q$9+$BE52*Assembly!Q$10+$BF52*Assembly!Q$11+$BG52*Assembly!Q$12+$BH52*Assembly!Q$13+$BI52*Assembly!Q$14+$BJ52*Assembly!Q$15+$BK52*Assembly!Q$16+$BL52*Assembly!Q$17+$BM52*Assembly!Q$18+$BN52*Assembly!Q$19+$BO52*Assembly!Q$20+$BP52*Assembly!Q$21+$BQ52*Assembly!Q$22+$BR52*Assembly!Q$23+$BS52*Assembly!Q$24</f>
        <v>0.4</v>
      </c>
      <c r="CJ52" s="231" t="str">
        <f>$AY52*Assembly!R$4+$AZ52*Assembly!R$5+$BA52*Assembly!R$6+$BB52*Assembly!R$7+$BC52*Assembly!R$8+$BD52*Assembly!R$9+$BE52*Assembly!R$10+$BF52*Assembly!R$11+$BG52*Assembly!R$12+$BH52*Assembly!R$13+$BI52*Assembly!R$14+$BJ52*Assembly!R$15+$BK52*Assembly!R$16+$BL52*Assembly!R$17+$BM52*Assembly!R$18+$BN52*Assembly!R$19+$BO52*Assembly!R$20+$BP52*Assembly!R$21+$BQ52*Assembly!R$22+$BR52*Assembly!R$23+$BS52*Assembly!R$24</f>
        <v>0</v>
      </c>
      <c r="CK52" s="229" t="str">
        <f>$AY52*Assembly!S$4+$AZ52*Assembly!S$5+$BA52*Assembly!S$6+$BB52*Assembly!S$7+$BC52*Assembly!S$8+$BD52*Assembly!S$9+$BE52*Assembly!S$10+$BF52*Assembly!S$11+$BG52*Assembly!S$12+$BH52*Assembly!S$13+$BI52*Assembly!S$14+$BJ52*Assembly!S$15+$BK52*Assembly!S$16+$BL52*Assembly!S$17+$BM52*Assembly!S$18+$BN52*Assembly!S$19+$BO52*Assembly!S$20+$BP52*Assembly!S$21+$BQ52*Assembly!S$22+$BR52*Assembly!S$23+$BS52*Assembly!S$24</f>
        <v>0</v>
      </c>
      <c r="CL52" s="229" t="str">
        <f>$AY52*Assembly!T$4+$AZ52*Assembly!T$5+$BA52*Assembly!T$6+$BB52*Assembly!T$7+$BC52*Assembly!T$8+$BD52*Assembly!T$9+$BE52*Assembly!T$10+$BF52*Assembly!T$11+$BG52*Assembly!T$12+$BH52*Assembly!T$13+$BI52*Assembly!T$14+$BJ52*Assembly!T$15+$BK52*Assembly!T$16+$BL52*Assembly!T$17+$BM52*Assembly!T$18+$BN52*Assembly!T$19+$BO52*Assembly!T$20+$BP52*Assembly!T$21+$BQ52*Assembly!T$22+$BR52*Assembly!T$23+$BS52*Assembly!T$24</f>
        <v>0</v>
      </c>
      <c r="CM52" s="229" t="str">
        <f>$AY52*Assembly!U$4+$AZ52*Assembly!U$5+$BA52*Assembly!U$6+$BB52*Assembly!U$7+$BC52*Assembly!U$8+$BD52*Assembly!U$9+$BE52*Assembly!U$10+$BF52*Assembly!U$11+$BG52*Assembly!U$12+$BH52*Assembly!U$13+$BI52*Assembly!U$14+$BJ52*Assembly!U$15+$BK52*Assembly!U$16+$BL52*Assembly!U$17+$BM52*Assembly!U$18+$BN52*Assembly!U$19+$BO52*Assembly!U$20+$BP52*Assembly!U$21+$BQ52*Assembly!U$22+$BR52*Assembly!U$23+$BS52*Assembly!U$24</f>
        <v>0</v>
      </c>
      <c r="CN52" s="231" t="str">
        <f>$AY52*Assembly!V$4+$AZ52*Assembly!V$5+$BA52*Assembly!V$6+$BB52*Assembly!V$7+$BC52*Assembly!V$8+$BD52*Assembly!V$9+$BE52*Assembly!V$10+$BF52*Assembly!V$11+$BG52*Assembly!V$12+$BH52*Assembly!V$13+$BI52*Assembly!V$14+$BJ52*Assembly!V$15+$BK52*Assembly!V$16+$BL52*Assembly!V$17+$BM52*Assembly!V$18+$BN52*Assembly!V$19+$BO52*Assembly!V$20+$BP52*Assembly!V$21+$BQ52*Assembly!V$22+$BR52*Assembly!V$23+$BS52*Assembly!V$24</f>
        <v>0</v>
      </c>
      <c r="CO52" s="231" t="str">
        <f>CE52*Refining!$F$3</f>
        <v>934</v>
      </c>
      <c r="CP52" s="231" t="str">
        <f>CF52*Refining!$F$4</f>
        <v>31</v>
      </c>
      <c r="CQ52" s="231" t="str">
        <f>CG52*Refining!$F$5</f>
        <v>0</v>
      </c>
      <c r="CR52" s="231" t="str">
        <f>CH52*Refining!$F$6</f>
        <v>0</v>
      </c>
      <c r="CS52" s="231" t="str">
        <f>CI52*Refining!$F$7</f>
        <v>1</v>
      </c>
      <c r="CT52" s="231" t="str">
        <f>CJ52*Refining!$F$8</f>
        <v>0</v>
      </c>
      <c r="CU52" s="231" t="str">
        <f>CK52*Refining!$F$9</f>
        <v>0</v>
      </c>
      <c r="CV52" s="231" t="str">
        <f>CL52*Refining!$F$10</f>
        <v>0</v>
      </c>
      <c r="CW52" s="231" t="str">
        <f>CM52*Refining!$F$11</f>
        <v>0</v>
      </c>
      <c r="CX52" s="231" t="str">
        <f>CN52*Refining!$F$12</f>
        <v>0</v>
      </c>
      <c r="CY52" s="248" t="str">
        <f t="shared" ref="CY52:DR52" si="210">IF(CE52 = 0, "", CE52)</f>
        <v>523</v>
      </c>
      <c r="CZ52" s="249" t="str">
        <f t="shared" si="210"/>
        <v>10</v>
      </c>
      <c r="DA52" s="245" t="str">
        <f t="shared" si="210"/>
        <v/>
      </c>
      <c r="DB52" s="245" t="str">
        <f t="shared" si="210"/>
        <v/>
      </c>
      <c r="DC52" s="245" t="str">
        <f t="shared" si="210"/>
        <v>0.4</v>
      </c>
      <c r="DD52" s="245" t="str">
        <f t="shared" si="210"/>
        <v/>
      </c>
      <c r="DE52" s="245" t="str">
        <f t="shared" si="210"/>
        <v/>
      </c>
      <c r="DF52" s="245" t="str">
        <f t="shared" si="210"/>
        <v/>
      </c>
      <c r="DG52" s="245" t="str">
        <f t="shared" si="210"/>
        <v/>
      </c>
      <c r="DH52" s="246" t="str">
        <f t="shared" si="210"/>
        <v/>
      </c>
      <c r="DI52" s="248" t="str">
        <f t="shared" si="210"/>
        <v>934</v>
      </c>
      <c r="DJ52" s="249" t="str">
        <f t="shared" si="210"/>
        <v>31</v>
      </c>
      <c r="DK52" s="245" t="str">
        <f t="shared" si="210"/>
        <v/>
      </c>
      <c r="DL52" s="245" t="str">
        <f t="shared" si="210"/>
        <v/>
      </c>
      <c r="DM52" s="249" t="str">
        <f t="shared" si="210"/>
        <v>1</v>
      </c>
      <c r="DN52" s="245" t="str">
        <f t="shared" si="210"/>
        <v/>
      </c>
      <c r="DO52" s="245" t="str">
        <f t="shared" si="210"/>
        <v/>
      </c>
      <c r="DP52" s="245" t="str">
        <f t="shared" si="210"/>
        <v/>
      </c>
      <c r="DQ52" s="245" t="str">
        <f t="shared" si="210"/>
        <v/>
      </c>
      <c r="DR52" s="246" t="str">
        <f t="shared" si="210"/>
        <v/>
      </c>
      <c r="DS52" s="248" t="str">
        <f t="shared" si="15"/>
        <v>533</v>
      </c>
      <c r="DT52" s="249" t="str">
        <f t="shared" si="16"/>
        <v>966</v>
      </c>
      <c r="DU52" s="225" t="str">
        <f>CY52*'Ores &amp; Ingots'!$C$3+CZ52*'Ores &amp; Ingots'!$C$4+DA52*'Ores &amp; Ingots'!$C$5+DB52*'Ores &amp; Ingots'!$C$6+DC52*'Ores &amp; Ingots'!$C$7+DD52*'Ores &amp; Ingots'!$C$8+DE52*'Ores &amp; Ingots'!$C$9+DF52*'Ores &amp; Ingots'!$C$10+DG52*'Ores &amp; Ingots'!$C$11+DH52*'Ores &amp; Ingots'!$C$12</f>
        <v>68</v>
      </c>
      <c r="DV52" s="225" t="str">
        <f>DI52*'Ores &amp; Ingots'!$B$3+DJ52*'Ores &amp; Ingots'!$B$4+DK52*'Ores &amp; Ingots'!$B$5+DL52*'Ores &amp; Ingots'!$B$6+DM52*'Ores &amp; Ingots'!$B$7+DN52*'Ores &amp; Ingots'!$B$8+DO52*'Ores &amp; Ingots'!$B$9+DP52*'Ores &amp; Ingots'!$B$10+DQ52*'Ores &amp; Ingots'!$B$11+DR52*'Ores &amp; Ingots'!$B$12</f>
        <v>357</v>
      </c>
      <c r="DW52" s="249" t="str">
        <f>CY52*Refining!$G$3+CZ52*Refining!$G$4+DA52*Refining!$G$5+DB52*Refining!$G$6+DC52*Refining!$G$7+DD52*Refining!$G$8+DE52*Refining!$G$9+DF52*Refining!$G$10+DG52*Refining!$G$11+DH52*Refining!$G$12</f>
        <v>84</v>
      </c>
      <c r="DX52" s="249" t="str">
        <f t="shared" si="17"/>
        <v>13,118</v>
      </c>
      <c r="DY52" s="250" t="str">
        <f t="shared" si="18"/>
        <v>0.0131</v>
      </c>
      <c r="DZ52" s="248" t="str">
        <f t="shared" si="19"/>
        <v>195</v>
      </c>
      <c r="EA52" s="251" t="str">
        <f t="shared" ref="EA52:EB52" si="211">DZ52/60</f>
        <v>3.3</v>
      </c>
      <c r="EB52" s="251" t="str">
        <f t="shared" si="211"/>
        <v>0.1</v>
      </c>
      <c r="EC52" s="543" t="str">
        <f t="shared" si="21"/>
        <v>0.00</v>
      </c>
      <c r="ED52" s="248" t="str">
        <f t="shared" si="22"/>
        <v>27,273</v>
      </c>
      <c r="EE52" s="251" t="str">
        <f t="shared" ref="EE52:EF52" si="212">ED52/1000</f>
        <v>27.3</v>
      </c>
      <c r="EF52" s="252" t="str">
        <f t="shared" si="212"/>
        <v>0.03</v>
      </c>
      <c r="EG52" s="544" t="str">
        <f t="shared" si="24"/>
        <v>0.0273</v>
      </c>
      <c r="EH52" s="225" t="s">
        <v>12</v>
      </c>
    </row>
    <row r="53">
      <c r="A53" s="33"/>
      <c r="B53" s="226" t="s">
        <v>943</v>
      </c>
      <c r="C53" s="227" t="s">
        <v>886</v>
      </c>
      <c r="D53" s="227">
        <v>1.0</v>
      </c>
      <c r="E53" s="227">
        <v>1.0</v>
      </c>
      <c r="F53" s="227">
        <v>2.0</v>
      </c>
      <c r="G53" s="253" t="str">
        <f t="shared" si="5"/>
        <v>31.3</v>
      </c>
      <c r="H53" s="254">
        <v>15.0</v>
      </c>
      <c r="I53" s="254">
        <v>15.0</v>
      </c>
      <c r="J53" s="254" t="str">
        <f>H53/Main!$D$9</f>
        <v>15</v>
      </c>
      <c r="K53" s="254" t="str">
        <f>I53/Main!$D$10</f>
        <v>15</v>
      </c>
      <c r="L53" s="254" t="str">
        <f t="shared" si="6"/>
        <v>1</v>
      </c>
      <c r="M53" s="254">
        <v>1.0</v>
      </c>
      <c r="N53" s="256" t="s">
        <v>12</v>
      </c>
      <c r="O53" s="255"/>
      <c r="P53" s="255"/>
      <c r="Q53" s="256"/>
      <c r="R53" s="255"/>
      <c r="S53" s="257"/>
      <c r="T53" s="257"/>
      <c r="U53" s="255"/>
      <c r="V53" s="255"/>
      <c r="W53" s="255"/>
      <c r="X53" s="333" t="s">
        <v>944</v>
      </c>
      <c r="Y53" s="255"/>
      <c r="Z53" s="255"/>
      <c r="AA53" s="255"/>
      <c r="AB53" s="255"/>
      <c r="AC53" s="258" t="s">
        <v>12</v>
      </c>
      <c r="AD53" s="225">
        <v>100.0</v>
      </c>
      <c r="AE53" s="225">
        <v>0.0</v>
      </c>
      <c r="AF53" s="225">
        <v>20.0</v>
      </c>
      <c r="AG53" s="225">
        <v>10.0</v>
      </c>
      <c r="AH53" s="225">
        <v>40.0</v>
      </c>
      <c r="AI53" s="225">
        <v>0.0</v>
      </c>
      <c r="AJ53" s="309">
        <v>2.0</v>
      </c>
      <c r="AK53" s="225">
        <v>0.0</v>
      </c>
      <c r="AL53" s="225">
        <v>0.0</v>
      </c>
      <c r="AM53" s="225">
        <v>0.0</v>
      </c>
      <c r="AN53" s="225">
        <v>0.0</v>
      </c>
      <c r="AO53" s="225">
        <v>0.0</v>
      </c>
      <c r="AP53" s="225">
        <v>0.0</v>
      </c>
      <c r="AQ53" s="225">
        <v>0.0</v>
      </c>
      <c r="AR53" s="225">
        <v>0.0</v>
      </c>
      <c r="AS53" s="225">
        <v>0.0</v>
      </c>
      <c r="AT53" s="225">
        <v>0.0</v>
      </c>
      <c r="AU53" s="225">
        <v>0.0</v>
      </c>
      <c r="AV53" s="225">
        <v>0.0</v>
      </c>
      <c r="AW53" s="225">
        <v>0.0</v>
      </c>
      <c r="AX53" s="225">
        <v>0.0</v>
      </c>
      <c r="AY53" s="239" t="str">
        <f t="shared" ref="AY53:BS53" si="213">IF(AD53 = 0, "", AD53)</f>
        <v>100</v>
      </c>
      <c r="AZ53" s="227" t="str">
        <f t="shared" si="213"/>
        <v/>
      </c>
      <c r="BA53" s="225" t="str">
        <f t="shared" si="213"/>
        <v>20</v>
      </c>
      <c r="BB53" s="225" t="str">
        <f t="shared" si="213"/>
        <v>10</v>
      </c>
      <c r="BC53" s="225" t="str">
        <f t="shared" si="213"/>
        <v>40</v>
      </c>
      <c r="BD53" s="227" t="str">
        <f t="shared" si="213"/>
        <v/>
      </c>
      <c r="BE53" s="309" t="str">
        <f t="shared" si="213"/>
        <v>2</v>
      </c>
      <c r="BF53" s="227" t="str">
        <f t="shared" si="213"/>
        <v/>
      </c>
      <c r="BG53" s="227" t="str">
        <f t="shared" si="213"/>
        <v/>
      </c>
      <c r="BH53" s="227" t="str">
        <f t="shared" si="213"/>
        <v/>
      </c>
      <c r="BI53" s="227" t="str">
        <f t="shared" si="213"/>
        <v/>
      </c>
      <c r="BJ53" s="227" t="str">
        <f t="shared" si="213"/>
        <v/>
      </c>
      <c r="BK53" s="227" t="str">
        <f t="shared" si="213"/>
        <v/>
      </c>
      <c r="BL53" s="227" t="str">
        <f t="shared" si="213"/>
        <v/>
      </c>
      <c r="BM53" s="227" t="str">
        <f t="shared" si="213"/>
        <v/>
      </c>
      <c r="BN53" s="227" t="str">
        <f t="shared" si="213"/>
        <v/>
      </c>
      <c r="BO53" s="227" t="str">
        <f t="shared" si="213"/>
        <v/>
      </c>
      <c r="BP53" s="227" t="str">
        <f t="shared" si="213"/>
        <v/>
      </c>
      <c r="BQ53" s="227" t="str">
        <f t="shared" si="213"/>
        <v/>
      </c>
      <c r="BR53" s="227" t="str">
        <f t="shared" si="213"/>
        <v/>
      </c>
      <c r="BS53" s="238" t="str">
        <f t="shared" si="213"/>
        <v/>
      </c>
      <c r="BT53" s="239" t="str">
        <f>$AY53*Assembly!Y$4+$AZ53*Assembly!Y$5+$BA53*Assembly!Y$6+$BB53*Assembly!Y$7+$BC53*Assembly!Y$8+$BD53*Assembly!Y$9+$BE53*Assembly!Y$10+$BF53*Assembly!Y$11+$BG53*Assembly!Y$12+$BH53*Assembly!Y$13+$BI53*Assembly!Y$14+$BJ53*Assembly!Y$15+$BK53*Assembly!Y$16+$BL53*Assembly!Y$17+$BM53*Assembly!Y$18+$BN53*Assembly!Y$19+$BO53*Assembly!Y$20+$BP53*Assembly!Y$21+$BQ53*Assembly!Y$22+$BR53*Assembly!Y$23+$BS53*Assembly!Y$24</f>
        <v>2,698</v>
      </c>
      <c r="BU53" s="225" t="str">
        <f t="shared" si="8"/>
        <v>86</v>
      </c>
      <c r="BV53" s="225" t="str">
        <f>$AY53*Assembly!AC$4+$AZ53*Assembly!AC$5+$BA53*Assembly!AC$6+$BB53*Assembly!AC$7+$BC53*Assembly!AC$8+$BD53*Assembly!AC$9+$BE53*Assembly!AC$10+$BF53*Assembly!AC$11+$BG53*Assembly!AC$12+$BH53*Assembly!AC$13+$BI53*Assembly!AC$14+$BJ53*Assembly!AC$15+$BK53*Assembly!AC$16+$BL53*Assembly!AC$17+$BM53*Assembly!AC$18+$BN53*Assembly!AC$19+$BO53*Assembly!AC$20+$BP53*Assembly!AC$21+$BQ53*Assembly!AC$22+$BR53*Assembly!AC$23+$BS53*Assembly!AC$24</f>
        <v>12,180</v>
      </c>
      <c r="BW53" s="240" t="str">
        <f t="shared" si="9"/>
        <v>4.51</v>
      </c>
      <c r="BX53" s="241" t="str">
        <f t="shared" si="10"/>
        <v>390</v>
      </c>
      <c r="BY53" s="242" t="str">
        <f t="shared" si="11"/>
        <v>141.1</v>
      </c>
      <c r="BZ53" s="311"/>
      <c r="CA53" s="225" t="str">
        <f>$AY53*Assembly!X$4+$AZ53*Assembly!X$5+$BA53*Assembly!X$6+$BB53*Assembly!X$7+$BC53*Assembly!X$8+$BD53*Assembly!X$9+$BE53*Assembly!X$10+$BF53*Assembly!X$11+$BG53*Assembly!X$12+$BH53*Assembly!X$13+$BI53*Assembly!X$14+$BJ53*Assembly!X$15+$BK53*Assembly!X$16+$BL53*Assembly!X$17+$BM53*Assembly!X$18+$BN53*Assembly!X$19+$BO53*Assembly!X$20+$BP53*Assembly!X$21+$BQ53*Assembly!X$22+$BR53*Assembly!X$23+$BS53*Assembly!X$24</f>
        <v>292</v>
      </c>
      <c r="CB53" s="225" t="str">
        <f t="shared" si="12"/>
        <v>45,422</v>
      </c>
      <c r="CC53" s="223" t="str">
        <f t="shared" si="13"/>
        <v>0.0454</v>
      </c>
      <c r="CD53" s="243" t="str">
        <f>$AY53*Assembly!AB$4+$AZ53*Assembly!AB$5+$BA53*Assembly!AB$6+$BB53*Assembly!AB$7+$BC53*Assembly!AB$8+$BD53*Assembly!AB$9+$BE53*Assembly!AB$10+$BF53*Assembly!AB$11+$BG53*Assembly!AB$12+$BH53*Assembly!AB$13+$BI53*Assembly!AB$14+$BJ53*Assembly!AB$15+$BK53*Assembly!AB$16+$BL53*Assembly!AB$17+$BM53*Assembly!AB$18+$BN53*Assembly!AB$19+$BO53*Assembly!AB$20+$BP53*Assembly!AB$21+$BQ53*Assembly!AB$22+$BR53*Assembly!AB$23+$BS53*Assembly!AB$24</f>
        <v>816</v>
      </c>
      <c r="CE53" s="256" t="str">
        <f>$AY53*Assembly!M$4+$AZ53*Assembly!M$5+$BA53*Assembly!M$6+$BB53*Assembly!M$7+$BC53*Assembly!M$8+$BD53*Assembly!M$9+$BE53*Assembly!M$10+$BF53*Assembly!M$11+$BG53*Assembly!M$12+$BH53*Assembly!M$13+$BI53*Assembly!M$14+$BJ53*Assembly!M$15+$BK53*Assembly!M$16+$BL53*Assembly!M$17+$BM53*Assembly!M$18+$BN53*Assembly!M$19+$BO53*Assembly!M$20+$BP53*Assembly!M$21+$BQ53*Assembly!M$22+$BR53*Assembly!M$23+$BS53*Assembly!M$24</f>
        <v>2,940</v>
      </c>
      <c r="CF53" s="256" t="str">
        <f>$AY53*Assembly!N$4+$AZ53*Assembly!N$5+$BA53*Assembly!N$6+$BB53*Assembly!N$7+$BC53*Assembly!N$8+$BD53*Assembly!N$9+$BE53*Assembly!N$10+$BF53*Assembly!N$11+$BG53*Assembly!N$12+$BH53*Assembly!N$13+$BI53*Assembly!N$14+$BJ53*Assembly!N$15+$BK53*Assembly!N$16+$BL53*Assembly!N$17+$BM53*Assembly!N$18+$BN53*Assembly!N$19+$BO53*Assembly!N$20+$BP53*Assembly!N$21+$BQ53*Assembly!N$22+$BR53*Assembly!N$23+$BS53*Assembly!N$24</f>
        <v>10</v>
      </c>
      <c r="CG53" s="256" t="str">
        <f>$AY53*Assembly!O$4+$AZ53*Assembly!O$5+$BA53*Assembly!O$6+$BB53*Assembly!O$7+$BC53*Assembly!O$8+$BD53*Assembly!O$9+$BE53*Assembly!O$10+$BF53*Assembly!O$11+$BG53*Assembly!O$12+$BH53*Assembly!O$13+$BI53*Assembly!O$14+$BJ53*Assembly!O$15+$BK53*Assembly!O$16+$BL53*Assembly!O$17+$BM53*Assembly!O$18+$BN53*Assembly!O$19+$BO53*Assembly!O$20+$BP53*Assembly!O$21+$BQ53*Assembly!O$22+$BR53*Assembly!O$23+$BS53*Assembly!O$24</f>
        <v>0</v>
      </c>
      <c r="CH53" s="254" t="str">
        <f>$AY53*Assembly!P$4+$AZ53*Assembly!P$5+$BA53*Assembly!P$6+$BB53*Assembly!P$7+$BC53*Assembly!P$8+$BD53*Assembly!P$9+$BE53*Assembly!P$10+$BF53*Assembly!P$11+$BG53*Assembly!P$12+$BH53*Assembly!P$13+$BI53*Assembly!P$14+$BJ53*Assembly!P$15+$BK53*Assembly!P$16+$BL53*Assembly!P$17+$BM53*Assembly!P$18+$BN53*Assembly!P$19+$BO53*Assembly!P$20+$BP53*Assembly!P$21+$BQ53*Assembly!P$22+$BR53*Assembly!P$23+$BS53*Assembly!P$24</f>
        <v>0</v>
      </c>
      <c r="CI53" s="254" t="str">
        <f>$AY53*Assembly!Q$4+$AZ53*Assembly!Q$5+$BA53*Assembly!Q$6+$BB53*Assembly!Q$7+$BC53*Assembly!Q$8+$BD53*Assembly!Q$9+$BE53*Assembly!Q$10+$BF53*Assembly!Q$11+$BG53*Assembly!Q$12+$BH53*Assembly!Q$13+$BI53*Assembly!Q$14+$BJ53*Assembly!Q$15+$BK53*Assembly!Q$16+$BL53*Assembly!Q$17+$BM53*Assembly!Q$18+$BN53*Assembly!Q$19+$BO53*Assembly!Q$20+$BP53*Assembly!Q$21+$BQ53*Assembly!Q$22+$BR53*Assembly!Q$23+$BS53*Assembly!Q$24</f>
        <v>0</v>
      </c>
      <c r="CJ53" s="256" t="str">
        <f>$AY53*Assembly!R$4+$AZ53*Assembly!R$5+$BA53*Assembly!R$6+$BB53*Assembly!R$7+$BC53*Assembly!R$8+$BD53*Assembly!R$9+$BE53*Assembly!R$10+$BF53*Assembly!R$11+$BG53*Assembly!R$12+$BH53*Assembly!R$13+$BI53*Assembly!R$14+$BJ53*Assembly!R$15+$BK53*Assembly!R$16+$BL53*Assembly!R$17+$BM53*Assembly!R$18+$BN53*Assembly!R$19+$BO53*Assembly!R$20+$BP53*Assembly!R$21+$BQ53*Assembly!R$22+$BR53*Assembly!R$23+$BS53*Assembly!R$24</f>
        <v>0</v>
      </c>
      <c r="CK53" s="254" t="str">
        <f>$AY53*Assembly!S$4+$AZ53*Assembly!S$5+$BA53*Assembly!S$6+$BB53*Assembly!S$7+$BC53*Assembly!S$8+$BD53*Assembly!S$9+$BE53*Assembly!S$10+$BF53*Assembly!S$11+$BG53*Assembly!S$12+$BH53*Assembly!S$13+$BI53*Assembly!S$14+$BJ53*Assembly!S$15+$BK53*Assembly!S$16+$BL53*Assembly!S$17+$BM53*Assembly!S$18+$BN53*Assembly!S$19+$BO53*Assembly!S$20+$BP53*Assembly!S$21+$BQ53*Assembly!S$22+$BR53*Assembly!S$23+$BS53*Assembly!S$24</f>
        <v>0</v>
      </c>
      <c r="CL53" s="254" t="str">
        <f>$AY53*Assembly!T$4+$AZ53*Assembly!T$5+$BA53*Assembly!T$6+$BB53*Assembly!T$7+$BC53*Assembly!T$8+$BD53*Assembly!T$9+$BE53*Assembly!T$10+$BF53*Assembly!T$11+$BG53*Assembly!T$12+$BH53*Assembly!T$13+$BI53*Assembly!T$14+$BJ53*Assembly!T$15+$BK53*Assembly!T$16+$BL53*Assembly!T$17+$BM53*Assembly!T$18+$BN53*Assembly!T$19+$BO53*Assembly!T$20+$BP53*Assembly!T$21+$BQ53*Assembly!T$22+$BR53*Assembly!T$23+$BS53*Assembly!T$24</f>
        <v>0</v>
      </c>
      <c r="CM53" s="254" t="str">
        <f>$AY53*Assembly!U$4+$AZ53*Assembly!U$5+$BA53*Assembly!U$6+$BB53*Assembly!U$7+$BC53*Assembly!U$8+$BD53*Assembly!U$9+$BE53*Assembly!U$10+$BF53*Assembly!U$11+$BG53*Assembly!U$12+$BH53*Assembly!U$13+$BI53*Assembly!U$14+$BJ53*Assembly!U$15+$BK53*Assembly!U$16+$BL53*Assembly!U$17+$BM53*Assembly!U$18+$BN53*Assembly!U$19+$BO53*Assembly!U$20+$BP53*Assembly!U$21+$BQ53*Assembly!U$22+$BR53*Assembly!U$23+$BS53*Assembly!U$24</f>
        <v>0</v>
      </c>
      <c r="CN53" s="256" t="str">
        <f>$AY53*Assembly!V$4+$AZ53*Assembly!V$5+$BA53*Assembly!V$6+$BB53*Assembly!V$7+$BC53*Assembly!V$8+$BD53*Assembly!V$9+$BE53*Assembly!V$10+$BF53*Assembly!V$11+$BG53*Assembly!V$12+$BH53*Assembly!V$13+$BI53*Assembly!V$14+$BJ53*Assembly!V$15+$BK53*Assembly!V$16+$BL53*Assembly!V$17+$BM53*Assembly!V$18+$BN53*Assembly!V$19+$BO53*Assembly!V$20+$BP53*Assembly!V$21+$BQ53*Assembly!V$22+$BR53*Assembly!V$23+$BS53*Assembly!V$24</f>
        <v>0</v>
      </c>
      <c r="CO53" s="256" t="str">
        <f>CE53*Refining!$F$3</f>
        <v>5,250</v>
      </c>
      <c r="CP53" s="256" t="str">
        <f>CF53*Refining!$F$4</f>
        <v>31</v>
      </c>
      <c r="CQ53" s="256" t="str">
        <f>CG53*Refining!$F$5</f>
        <v>0</v>
      </c>
      <c r="CR53" s="256" t="str">
        <f>CH53*Refining!$F$6</f>
        <v>0</v>
      </c>
      <c r="CS53" s="256" t="str">
        <f>CI53*Refining!$F$7</f>
        <v>0</v>
      </c>
      <c r="CT53" s="256" t="str">
        <f>CJ53*Refining!$F$8</f>
        <v>0</v>
      </c>
      <c r="CU53" s="256" t="str">
        <f>CK53*Refining!$F$9</f>
        <v>0</v>
      </c>
      <c r="CV53" s="256" t="str">
        <f>CL53*Refining!$F$10</f>
        <v>0</v>
      </c>
      <c r="CW53" s="256" t="str">
        <f>CM53*Refining!$F$11</f>
        <v>0</v>
      </c>
      <c r="CX53" s="256" t="str">
        <f>CN53*Refining!$F$12</f>
        <v>0</v>
      </c>
      <c r="CY53" s="248" t="str">
        <f t="shared" ref="CY53:DR53" si="214">IF(CE53 = 0, "", CE53)</f>
        <v>2,940</v>
      </c>
      <c r="CZ53" s="249" t="str">
        <f t="shared" si="214"/>
        <v>10</v>
      </c>
      <c r="DA53" s="245" t="str">
        <f t="shared" si="214"/>
        <v/>
      </c>
      <c r="DB53" s="245" t="str">
        <f t="shared" si="214"/>
        <v/>
      </c>
      <c r="DC53" s="245" t="str">
        <f t="shared" si="214"/>
        <v/>
      </c>
      <c r="DD53" s="245" t="str">
        <f t="shared" si="214"/>
        <v/>
      </c>
      <c r="DE53" s="245" t="str">
        <f t="shared" si="214"/>
        <v/>
      </c>
      <c r="DF53" s="245" t="str">
        <f t="shared" si="214"/>
        <v/>
      </c>
      <c r="DG53" s="245" t="str">
        <f t="shared" si="214"/>
        <v/>
      </c>
      <c r="DH53" s="246" t="str">
        <f t="shared" si="214"/>
        <v/>
      </c>
      <c r="DI53" s="248" t="str">
        <f t="shared" si="214"/>
        <v>5,250</v>
      </c>
      <c r="DJ53" s="249" t="str">
        <f t="shared" si="214"/>
        <v>31</v>
      </c>
      <c r="DK53" s="245" t="str">
        <f t="shared" si="214"/>
        <v/>
      </c>
      <c r="DL53" s="245" t="str">
        <f t="shared" si="214"/>
        <v/>
      </c>
      <c r="DM53" s="245" t="str">
        <f t="shared" si="214"/>
        <v/>
      </c>
      <c r="DN53" s="245" t="str">
        <f t="shared" si="214"/>
        <v/>
      </c>
      <c r="DO53" s="245" t="str">
        <f t="shared" si="214"/>
        <v/>
      </c>
      <c r="DP53" s="245" t="str">
        <f t="shared" si="214"/>
        <v/>
      </c>
      <c r="DQ53" s="245" t="str">
        <f t="shared" si="214"/>
        <v/>
      </c>
      <c r="DR53" s="246" t="str">
        <f t="shared" si="214"/>
        <v/>
      </c>
      <c r="DS53" s="248" t="str">
        <f t="shared" si="15"/>
        <v>2,950</v>
      </c>
      <c r="DT53" s="249" t="str">
        <f t="shared" si="16"/>
        <v>5,281</v>
      </c>
      <c r="DU53" s="225" t="str">
        <f>CY53*'Ores &amp; Ingots'!$C$3+CZ53*'Ores &amp; Ingots'!$C$4+DA53*'Ores &amp; Ingots'!$C$5+DB53*'Ores &amp; Ingots'!$C$6+DC53*'Ores &amp; Ingots'!$C$7+DD53*'Ores &amp; Ingots'!$C$8+DE53*'Ores &amp; Ingots'!$C$9+DF53*'Ores &amp; Ingots'!$C$10+DG53*'Ores &amp; Ingots'!$C$11+DH53*'Ores &amp; Ingots'!$C$12</f>
        <v>375</v>
      </c>
      <c r="DV53" s="225" t="str">
        <f>DI53*'Ores &amp; Ingots'!$B$3+DJ53*'Ores &amp; Ingots'!$B$4+DK53*'Ores &amp; Ingots'!$B$5+DL53*'Ores &amp; Ingots'!$B$6+DM53*'Ores &amp; Ingots'!$B$7+DN53*'Ores &amp; Ingots'!$B$8+DO53*'Ores &amp; Ingots'!$B$9+DP53*'Ores &amp; Ingots'!$B$10+DQ53*'Ores &amp; Ingots'!$B$11+DR53*'Ores &amp; Ingots'!$B$12</f>
        <v>1,954</v>
      </c>
      <c r="DW53" s="249" t="str">
        <f>CY53*Refining!$G$3+CZ53*Refining!$G$4+DA53*Refining!$G$5+DB53*Refining!$G$6+DC53*Refining!$G$7+DD53*Refining!$G$8+DE53*Refining!$G$9+DF53*Refining!$G$10+DG53*Refining!$G$11+DH53*Refining!$G$12</f>
        <v>250</v>
      </c>
      <c r="DX53" s="249" t="str">
        <f t="shared" si="17"/>
        <v>38,889</v>
      </c>
      <c r="DY53" s="250" t="str">
        <f t="shared" si="18"/>
        <v>0.0389</v>
      </c>
      <c r="DZ53" s="248" t="str">
        <f t="shared" si="19"/>
        <v>557</v>
      </c>
      <c r="EA53" s="251" t="str">
        <f t="shared" ref="EA53:EB53" si="215">DZ53/60</f>
        <v>9.3</v>
      </c>
      <c r="EB53" s="251" t="str">
        <f t="shared" si="215"/>
        <v>0.2</v>
      </c>
      <c r="EC53" s="543" t="str">
        <f t="shared" si="21"/>
        <v>0.01</v>
      </c>
      <c r="ED53" s="248" t="str">
        <f t="shared" si="22"/>
        <v>84,311</v>
      </c>
      <c r="EE53" s="251" t="str">
        <f t="shared" ref="EE53:EF53" si="216">ED53/1000</f>
        <v>84.3</v>
      </c>
      <c r="EF53" s="252" t="str">
        <f t="shared" si="216"/>
        <v>0.08</v>
      </c>
      <c r="EG53" s="544" t="str">
        <f t="shared" si="24"/>
        <v>0.0843</v>
      </c>
      <c r="EH53" s="225" t="s">
        <v>12</v>
      </c>
    </row>
    <row r="54">
      <c r="A54" s="33"/>
      <c r="B54" s="226" t="s">
        <v>945</v>
      </c>
      <c r="C54" s="227" t="s">
        <v>886</v>
      </c>
      <c r="D54" s="227">
        <v>1.0</v>
      </c>
      <c r="E54" s="227">
        <v>1.0</v>
      </c>
      <c r="F54" s="227">
        <v>2.0</v>
      </c>
      <c r="G54" s="253" t="str">
        <f t="shared" si="5"/>
        <v>31.3</v>
      </c>
      <c r="H54" s="254">
        <v>15.0</v>
      </c>
      <c r="I54" s="254">
        <v>15.0</v>
      </c>
      <c r="J54" s="254" t="str">
        <f>H54/Main!$D$9</f>
        <v>15</v>
      </c>
      <c r="K54" s="254" t="str">
        <f>I54/Main!$D$10</f>
        <v>15</v>
      </c>
      <c r="L54" s="254" t="str">
        <f t="shared" si="6"/>
        <v>1</v>
      </c>
      <c r="M54" s="254">
        <v>1.0</v>
      </c>
      <c r="N54" s="256" t="s">
        <v>12</v>
      </c>
      <c r="O54" s="255"/>
      <c r="P54" s="255"/>
      <c r="Q54" s="256"/>
      <c r="R54" s="255"/>
      <c r="S54" s="257"/>
      <c r="T54" s="257"/>
      <c r="U54" s="255"/>
      <c r="V54" s="255"/>
      <c r="W54" s="255"/>
      <c r="X54" s="330" t="s">
        <v>946</v>
      </c>
      <c r="Y54" s="255"/>
      <c r="Z54" s="255"/>
      <c r="AA54" s="255"/>
      <c r="AB54" s="255"/>
      <c r="AC54" s="258" t="s">
        <v>12</v>
      </c>
      <c r="AD54" s="225">
        <v>100.0</v>
      </c>
      <c r="AE54" s="225">
        <v>0.0</v>
      </c>
      <c r="AF54" s="225">
        <v>15.0</v>
      </c>
      <c r="AG54" s="225">
        <v>10.0</v>
      </c>
      <c r="AH54" s="225">
        <v>50.0</v>
      </c>
      <c r="AI54" s="225">
        <v>0.0</v>
      </c>
      <c r="AJ54" s="309">
        <v>5.0</v>
      </c>
      <c r="AK54" s="225">
        <v>0.0</v>
      </c>
      <c r="AL54" s="225">
        <v>0.0</v>
      </c>
      <c r="AM54" s="225">
        <v>0.0</v>
      </c>
      <c r="AN54" s="225">
        <v>0.0</v>
      </c>
      <c r="AO54" s="225">
        <v>0.0</v>
      </c>
      <c r="AP54" s="225">
        <v>0.0</v>
      </c>
      <c r="AQ54" s="225">
        <v>0.0</v>
      </c>
      <c r="AR54" s="225">
        <v>0.0</v>
      </c>
      <c r="AS54" s="225">
        <v>0.0</v>
      </c>
      <c r="AT54" s="225">
        <v>0.0</v>
      </c>
      <c r="AU54" s="225">
        <v>0.0</v>
      </c>
      <c r="AV54" s="225">
        <v>0.0</v>
      </c>
      <c r="AW54" s="225">
        <v>0.0</v>
      </c>
      <c r="AX54" s="225">
        <v>0.0</v>
      </c>
      <c r="AY54" s="239" t="str">
        <f t="shared" ref="AY54:BS54" si="217">IF(AD54 = 0, "", AD54)</f>
        <v>100</v>
      </c>
      <c r="AZ54" s="227" t="str">
        <f t="shared" si="217"/>
        <v/>
      </c>
      <c r="BA54" s="225" t="str">
        <f t="shared" si="217"/>
        <v>15</v>
      </c>
      <c r="BB54" s="225" t="str">
        <f t="shared" si="217"/>
        <v>10</v>
      </c>
      <c r="BC54" s="225" t="str">
        <f t="shared" si="217"/>
        <v>50</v>
      </c>
      <c r="BD54" s="227" t="str">
        <f t="shared" si="217"/>
        <v/>
      </c>
      <c r="BE54" s="309" t="str">
        <f t="shared" si="217"/>
        <v>5</v>
      </c>
      <c r="BF54" s="227" t="str">
        <f t="shared" si="217"/>
        <v/>
      </c>
      <c r="BG54" s="227" t="str">
        <f t="shared" si="217"/>
        <v/>
      </c>
      <c r="BH54" s="227" t="str">
        <f t="shared" si="217"/>
        <v/>
      </c>
      <c r="BI54" s="227" t="str">
        <f t="shared" si="217"/>
        <v/>
      </c>
      <c r="BJ54" s="227" t="str">
        <f t="shared" si="217"/>
        <v/>
      </c>
      <c r="BK54" s="227" t="str">
        <f t="shared" si="217"/>
        <v/>
      </c>
      <c r="BL54" s="227" t="str">
        <f t="shared" si="217"/>
        <v/>
      </c>
      <c r="BM54" s="227" t="str">
        <f t="shared" si="217"/>
        <v/>
      </c>
      <c r="BN54" s="227" t="str">
        <f t="shared" si="217"/>
        <v/>
      </c>
      <c r="BO54" s="227" t="str">
        <f t="shared" si="217"/>
        <v/>
      </c>
      <c r="BP54" s="227" t="str">
        <f t="shared" si="217"/>
        <v/>
      </c>
      <c r="BQ54" s="227" t="str">
        <f t="shared" si="217"/>
        <v/>
      </c>
      <c r="BR54" s="227" t="str">
        <f t="shared" si="217"/>
        <v/>
      </c>
      <c r="BS54" s="238" t="str">
        <f t="shared" si="217"/>
        <v/>
      </c>
      <c r="BT54" s="239" t="str">
        <f>$AY54*Assembly!Y$4+$AZ54*Assembly!Y$5+$BA54*Assembly!Y$6+$BB54*Assembly!Y$7+$BC54*Assembly!Y$8+$BD54*Assembly!Y$9+$BE54*Assembly!Y$10+$BF54*Assembly!Y$11+$BG54*Assembly!Y$12+$BH54*Assembly!Y$13+$BI54*Assembly!Y$14+$BJ54*Assembly!Y$15+$BK54*Assembly!Y$16+$BL54*Assembly!Y$17+$BM54*Assembly!Y$18+$BN54*Assembly!Y$19+$BO54*Assembly!Y$20+$BP54*Assembly!Y$21+$BQ54*Assembly!Y$22+$BR54*Assembly!Y$23+$BS54*Assembly!Y$24</f>
        <v>2,830</v>
      </c>
      <c r="BU54" s="225" t="str">
        <f t="shared" si="8"/>
        <v>91</v>
      </c>
      <c r="BV54" s="225" t="str">
        <f>$AY54*Assembly!AC$4+$AZ54*Assembly!AC$5+$BA54*Assembly!AC$6+$BB54*Assembly!AC$7+$BC54*Assembly!AC$8+$BD54*Assembly!AC$9+$BE54*Assembly!AC$10+$BF54*Assembly!AC$11+$BG54*Assembly!AC$12+$BH54*Assembly!AC$13+$BI54*Assembly!AC$14+$BJ54*Assembly!AC$15+$BK54*Assembly!AC$16+$BL54*Assembly!AC$17+$BM54*Assembly!AC$18+$BN54*Assembly!AC$19+$BO54*Assembly!AC$20+$BP54*Assembly!AC$21+$BQ54*Assembly!AC$22+$BR54*Assembly!AC$23+$BS54*Assembly!AC$24</f>
        <v>12,525</v>
      </c>
      <c r="BW54" s="240" t="str">
        <f t="shared" si="9"/>
        <v>4.43</v>
      </c>
      <c r="BX54" s="241" t="str">
        <f t="shared" si="10"/>
        <v>401</v>
      </c>
      <c r="BY54" s="242" t="str">
        <f t="shared" si="11"/>
        <v>138.3</v>
      </c>
      <c r="BZ54" s="225"/>
      <c r="CA54" s="225" t="str">
        <f>$AY54*Assembly!X$4+$AZ54*Assembly!X$5+$BA54*Assembly!X$6+$BB54*Assembly!X$7+$BC54*Assembly!X$8+$BD54*Assembly!X$9+$BE54*Assembly!X$10+$BF54*Assembly!X$11+$BG54*Assembly!X$12+$BH54*Assembly!X$13+$BI54*Assembly!X$14+$BJ54*Assembly!X$15+$BK54*Assembly!X$16+$BL54*Assembly!X$17+$BM54*Assembly!X$18+$BN54*Assembly!X$19+$BO54*Assembly!X$20+$BP54*Assembly!X$21+$BQ54*Assembly!X$22+$BR54*Assembly!X$23+$BS54*Assembly!X$24</f>
        <v>330</v>
      </c>
      <c r="CB54" s="225" t="str">
        <f t="shared" si="12"/>
        <v>51,333</v>
      </c>
      <c r="CC54" s="223" t="str">
        <f t="shared" si="13"/>
        <v>0.0513</v>
      </c>
      <c r="CD54" s="243" t="str">
        <f>$AY54*Assembly!AB$4+$AZ54*Assembly!AB$5+$BA54*Assembly!AB$6+$BB54*Assembly!AB$7+$BC54*Assembly!AB$8+$BD54*Assembly!AB$9+$BE54*Assembly!AB$10+$BF54*Assembly!AB$11+$BG54*Assembly!AB$12+$BH54*Assembly!AB$13+$BI54*Assembly!AB$14+$BJ54*Assembly!AB$15+$BK54*Assembly!AB$16+$BL54*Assembly!AB$17+$BM54*Assembly!AB$18+$BN54*Assembly!AB$19+$BO54*Assembly!AB$20+$BP54*Assembly!AB$21+$BQ54*Assembly!AB$22+$BR54*Assembly!AB$23+$BS54*Assembly!AB$24</f>
        <v>850</v>
      </c>
      <c r="CE54" s="256" t="str">
        <f>$AY54*Assembly!M$4+$AZ54*Assembly!M$5+$BA54*Assembly!M$6+$BB54*Assembly!M$7+$BC54*Assembly!M$8+$BD54*Assembly!M$9+$BE54*Assembly!M$10+$BF54*Assembly!M$11+$BG54*Assembly!M$12+$BH54*Assembly!M$13+$BI54*Assembly!M$14+$BJ54*Assembly!M$15+$BK54*Assembly!M$16+$BL54*Assembly!M$17+$BM54*Assembly!M$18+$BN54*Assembly!M$19+$BO54*Assembly!M$20+$BP54*Assembly!M$21+$BQ54*Assembly!M$22+$BR54*Assembly!M$23+$BS54*Assembly!M$24</f>
        <v>3,075</v>
      </c>
      <c r="CF54" s="256" t="str">
        <f>$AY54*Assembly!N$4+$AZ54*Assembly!N$5+$BA54*Assembly!N$6+$BB54*Assembly!N$7+$BC54*Assembly!N$8+$BD54*Assembly!N$9+$BE54*Assembly!N$10+$BF54*Assembly!N$11+$BG54*Assembly!N$12+$BH54*Assembly!N$13+$BI54*Assembly!N$14+$BJ54*Assembly!N$15+$BK54*Assembly!N$16+$BL54*Assembly!N$17+$BM54*Assembly!N$18+$BN54*Assembly!N$19+$BO54*Assembly!N$20+$BP54*Assembly!N$21+$BQ54*Assembly!N$22+$BR54*Assembly!N$23+$BS54*Assembly!N$24</f>
        <v>25</v>
      </c>
      <c r="CG54" s="256" t="str">
        <f>$AY54*Assembly!O$4+$AZ54*Assembly!O$5+$BA54*Assembly!O$6+$BB54*Assembly!O$7+$BC54*Assembly!O$8+$BD54*Assembly!O$9+$BE54*Assembly!O$10+$BF54*Assembly!O$11+$BG54*Assembly!O$12+$BH54*Assembly!O$13+$BI54*Assembly!O$14+$BJ54*Assembly!O$15+$BK54*Assembly!O$16+$BL54*Assembly!O$17+$BM54*Assembly!O$18+$BN54*Assembly!O$19+$BO54*Assembly!O$20+$BP54*Assembly!O$21+$BQ54*Assembly!O$22+$BR54*Assembly!O$23+$BS54*Assembly!O$24</f>
        <v>0</v>
      </c>
      <c r="CH54" s="254" t="str">
        <f>$AY54*Assembly!P$4+$AZ54*Assembly!P$5+$BA54*Assembly!P$6+$BB54*Assembly!P$7+$BC54*Assembly!P$8+$BD54*Assembly!P$9+$BE54*Assembly!P$10+$BF54*Assembly!P$11+$BG54*Assembly!P$12+$BH54*Assembly!P$13+$BI54*Assembly!P$14+$BJ54*Assembly!P$15+$BK54*Assembly!P$16+$BL54*Assembly!P$17+$BM54*Assembly!P$18+$BN54*Assembly!P$19+$BO54*Assembly!P$20+$BP54*Assembly!P$21+$BQ54*Assembly!P$22+$BR54*Assembly!P$23+$BS54*Assembly!P$24</f>
        <v>0</v>
      </c>
      <c r="CI54" s="254" t="str">
        <f>$AY54*Assembly!Q$4+$AZ54*Assembly!Q$5+$BA54*Assembly!Q$6+$BB54*Assembly!Q$7+$BC54*Assembly!Q$8+$BD54*Assembly!Q$9+$BE54*Assembly!Q$10+$BF54*Assembly!Q$11+$BG54*Assembly!Q$12+$BH54*Assembly!Q$13+$BI54*Assembly!Q$14+$BJ54*Assembly!Q$15+$BK54*Assembly!Q$16+$BL54*Assembly!Q$17+$BM54*Assembly!Q$18+$BN54*Assembly!Q$19+$BO54*Assembly!Q$20+$BP54*Assembly!Q$21+$BQ54*Assembly!Q$22+$BR54*Assembly!Q$23+$BS54*Assembly!Q$24</f>
        <v>0</v>
      </c>
      <c r="CJ54" s="256" t="str">
        <f>$AY54*Assembly!R$4+$AZ54*Assembly!R$5+$BA54*Assembly!R$6+$BB54*Assembly!R$7+$BC54*Assembly!R$8+$BD54*Assembly!R$9+$BE54*Assembly!R$10+$BF54*Assembly!R$11+$BG54*Assembly!R$12+$BH54*Assembly!R$13+$BI54*Assembly!R$14+$BJ54*Assembly!R$15+$BK54*Assembly!R$16+$BL54*Assembly!R$17+$BM54*Assembly!R$18+$BN54*Assembly!R$19+$BO54*Assembly!R$20+$BP54*Assembly!R$21+$BQ54*Assembly!R$22+$BR54*Assembly!R$23+$BS54*Assembly!R$24</f>
        <v>0</v>
      </c>
      <c r="CK54" s="254" t="str">
        <f>$AY54*Assembly!S$4+$AZ54*Assembly!S$5+$BA54*Assembly!S$6+$BB54*Assembly!S$7+$BC54*Assembly!S$8+$BD54*Assembly!S$9+$BE54*Assembly!S$10+$BF54*Assembly!S$11+$BG54*Assembly!S$12+$BH54*Assembly!S$13+$BI54*Assembly!S$14+$BJ54*Assembly!S$15+$BK54*Assembly!S$16+$BL54*Assembly!S$17+$BM54*Assembly!S$18+$BN54*Assembly!S$19+$BO54*Assembly!S$20+$BP54*Assembly!S$21+$BQ54*Assembly!S$22+$BR54*Assembly!S$23+$BS54*Assembly!S$24</f>
        <v>0</v>
      </c>
      <c r="CL54" s="254" t="str">
        <f>$AY54*Assembly!T$4+$AZ54*Assembly!T$5+$BA54*Assembly!T$6+$BB54*Assembly!T$7+$BC54*Assembly!T$8+$BD54*Assembly!T$9+$BE54*Assembly!T$10+$BF54*Assembly!T$11+$BG54*Assembly!T$12+$BH54*Assembly!T$13+$BI54*Assembly!T$14+$BJ54*Assembly!T$15+$BK54*Assembly!T$16+$BL54*Assembly!T$17+$BM54*Assembly!T$18+$BN54*Assembly!T$19+$BO54*Assembly!T$20+$BP54*Assembly!T$21+$BQ54*Assembly!T$22+$BR54*Assembly!T$23+$BS54*Assembly!T$24</f>
        <v>0</v>
      </c>
      <c r="CM54" s="254" t="str">
        <f>$AY54*Assembly!U$4+$AZ54*Assembly!U$5+$BA54*Assembly!U$6+$BB54*Assembly!U$7+$BC54*Assembly!U$8+$BD54*Assembly!U$9+$BE54*Assembly!U$10+$BF54*Assembly!U$11+$BG54*Assembly!U$12+$BH54*Assembly!U$13+$BI54*Assembly!U$14+$BJ54*Assembly!U$15+$BK54*Assembly!U$16+$BL54*Assembly!U$17+$BM54*Assembly!U$18+$BN54*Assembly!U$19+$BO54*Assembly!U$20+$BP54*Assembly!U$21+$BQ54*Assembly!U$22+$BR54*Assembly!U$23+$BS54*Assembly!U$24</f>
        <v>0</v>
      </c>
      <c r="CN54" s="256" t="str">
        <f>$AY54*Assembly!V$4+$AZ54*Assembly!V$5+$BA54*Assembly!V$6+$BB54*Assembly!V$7+$BC54*Assembly!V$8+$BD54*Assembly!V$9+$BE54*Assembly!V$10+$BF54*Assembly!V$11+$BG54*Assembly!V$12+$BH54*Assembly!V$13+$BI54*Assembly!V$14+$BJ54*Assembly!V$15+$BK54*Assembly!V$16+$BL54*Assembly!V$17+$BM54*Assembly!V$18+$BN54*Assembly!V$19+$BO54*Assembly!V$20+$BP54*Assembly!V$21+$BQ54*Assembly!V$22+$BR54*Assembly!V$23+$BS54*Assembly!V$24</f>
        <v>0</v>
      </c>
      <c r="CO54" s="256" t="str">
        <f>CE54*Refining!$F$3</f>
        <v>5,491</v>
      </c>
      <c r="CP54" s="256" t="str">
        <f>CF54*Refining!$F$4</f>
        <v>78</v>
      </c>
      <c r="CQ54" s="256" t="str">
        <f>CG54*Refining!$F$5</f>
        <v>0</v>
      </c>
      <c r="CR54" s="256" t="str">
        <f>CH54*Refining!$F$6</f>
        <v>0</v>
      </c>
      <c r="CS54" s="256" t="str">
        <f>CI54*Refining!$F$7</f>
        <v>0</v>
      </c>
      <c r="CT54" s="256" t="str">
        <f>CJ54*Refining!$F$8</f>
        <v>0</v>
      </c>
      <c r="CU54" s="256" t="str">
        <f>CK54*Refining!$F$9</f>
        <v>0</v>
      </c>
      <c r="CV54" s="256" t="str">
        <f>CL54*Refining!$F$10</f>
        <v>0</v>
      </c>
      <c r="CW54" s="256" t="str">
        <f>CM54*Refining!$F$11</f>
        <v>0</v>
      </c>
      <c r="CX54" s="256" t="str">
        <f>CN54*Refining!$F$12</f>
        <v>0</v>
      </c>
      <c r="CY54" s="248" t="str">
        <f t="shared" ref="CY54:DR54" si="218">IF(CE54 = 0, "", CE54)</f>
        <v>3,075</v>
      </c>
      <c r="CZ54" s="249" t="str">
        <f t="shared" si="218"/>
        <v>25</v>
      </c>
      <c r="DA54" s="245" t="str">
        <f t="shared" si="218"/>
        <v/>
      </c>
      <c r="DB54" s="245" t="str">
        <f t="shared" si="218"/>
        <v/>
      </c>
      <c r="DC54" s="245" t="str">
        <f t="shared" si="218"/>
        <v/>
      </c>
      <c r="DD54" s="245" t="str">
        <f t="shared" si="218"/>
        <v/>
      </c>
      <c r="DE54" s="245" t="str">
        <f t="shared" si="218"/>
        <v/>
      </c>
      <c r="DF54" s="245" t="str">
        <f t="shared" si="218"/>
        <v/>
      </c>
      <c r="DG54" s="245" t="str">
        <f t="shared" si="218"/>
        <v/>
      </c>
      <c r="DH54" s="246" t="str">
        <f t="shared" si="218"/>
        <v/>
      </c>
      <c r="DI54" s="248" t="str">
        <f t="shared" si="218"/>
        <v>5,491</v>
      </c>
      <c r="DJ54" s="249" t="str">
        <f t="shared" si="218"/>
        <v>78</v>
      </c>
      <c r="DK54" s="245" t="str">
        <f t="shared" si="218"/>
        <v/>
      </c>
      <c r="DL54" s="245" t="str">
        <f t="shared" si="218"/>
        <v/>
      </c>
      <c r="DM54" s="245" t="str">
        <f t="shared" si="218"/>
        <v/>
      </c>
      <c r="DN54" s="245" t="str">
        <f t="shared" si="218"/>
        <v/>
      </c>
      <c r="DO54" s="245" t="str">
        <f t="shared" si="218"/>
        <v/>
      </c>
      <c r="DP54" s="245" t="str">
        <f t="shared" si="218"/>
        <v/>
      </c>
      <c r="DQ54" s="245" t="str">
        <f t="shared" si="218"/>
        <v/>
      </c>
      <c r="DR54" s="246" t="str">
        <f t="shared" si="218"/>
        <v/>
      </c>
      <c r="DS54" s="248" t="str">
        <f t="shared" si="15"/>
        <v>3,100</v>
      </c>
      <c r="DT54" s="249" t="str">
        <f t="shared" si="16"/>
        <v>5,569</v>
      </c>
      <c r="DU54" s="225" t="str">
        <f>CY54*'Ores &amp; Ingots'!$C$3+CZ54*'Ores &amp; Ingots'!$C$4+DA54*'Ores &amp; Ingots'!$C$5+DB54*'Ores &amp; Ingots'!$C$6+DC54*'Ores &amp; Ingots'!$C$7+DD54*'Ores &amp; Ingots'!$C$8+DE54*'Ores &amp; Ingots'!$C$9+DF54*'Ores &amp; Ingots'!$C$10+DG54*'Ores &amp; Ingots'!$C$11+DH54*'Ores &amp; Ingots'!$C$12</f>
        <v>393</v>
      </c>
      <c r="DV54" s="225" t="str">
        <f>DI54*'Ores &amp; Ingots'!$B$3+DJ54*'Ores &amp; Ingots'!$B$4+DK54*'Ores &amp; Ingots'!$B$5+DL54*'Ores &amp; Ingots'!$B$6+DM54*'Ores &amp; Ingots'!$B$7+DN54*'Ores &amp; Ingots'!$B$8+DO54*'Ores &amp; Ingots'!$B$9+DP54*'Ores &amp; Ingots'!$B$10+DQ54*'Ores &amp; Ingots'!$B$11+DR54*'Ores &amp; Ingots'!$B$12</f>
        <v>2,061</v>
      </c>
      <c r="DW54" s="249" t="str">
        <f>CY54*Refining!$G$3+CZ54*Refining!$G$4+DA54*Refining!$G$5+DB54*Refining!$G$6+DC54*Refining!$G$7+DD54*Refining!$G$8+DE54*Refining!$G$9+DF54*Refining!$G$10+DG54*Refining!$G$11+DH54*Refining!$G$12</f>
        <v>331</v>
      </c>
      <c r="DX54" s="249" t="str">
        <f t="shared" si="17"/>
        <v>51,549</v>
      </c>
      <c r="DY54" s="250" t="str">
        <f t="shared" si="18"/>
        <v>0.0515</v>
      </c>
      <c r="DZ54" s="248" t="str">
        <f t="shared" si="19"/>
        <v>676</v>
      </c>
      <c r="EA54" s="251" t="str">
        <f t="shared" ref="EA54:EB54" si="219">DZ54/60</f>
        <v>11.3</v>
      </c>
      <c r="EB54" s="251" t="str">
        <f t="shared" si="219"/>
        <v>0.2</v>
      </c>
      <c r="EC54" s="543" t="str">
        <f t="shared" si="21"/>
        <v>0.01</v>
      </c>
      <c r="ED54" s="248" t="str">
        <f t="shared" si="22"/>
        <v>102,882</v>
      </c>
      <c r="EE54" s="251" t="str">
        <f t="shared" ref="EE54:EF54" si="220">ED54/1000</f>
        <v>102.9</v>
      </c>
      <c r="EF54" s="252" t="str">
        <f t="shared" si="220"/>
        <v>0.10</v>
      </c>
      <c r="EG54" s="544" t="str">
        <f t="shared" si="24"/>
        <v>0.1029</v>
      </c>
      <c r="EH54" s="225" t="s">
        <v>12</v>
      </c>
    </row>
    <row r="55">
      <c r="A55" s="33"/>
      <c r="B55" s="226" t="s">
        <v>947</v>
      </c>
      <c r="C55" s="227" t="s">
        <v>886</v>
      </c>
      <c r="D55" s="227">
        <v>1.0</v>
      </c>
      <c r="E55" s="227">
        <v>1.0</v>
      </c>
      <c r="F55" s="227">
        <v>2.0</v>
      </c>
      <c r="G55" s="253" t="str">
        <f t="shared" si="5"/>
        <v>31.3</v>
      </c>
      <c r="H55" s="254">
        <v>15.0</v>
      </c>
      <c r="I55" s="254">
        <v>15.0</v>
      </c>
      <c r="J55" s="254" t="str">
        <f>H55/Main!$D$9</f>
        <v>15</v>
      </c>
      <c r="K55" s="254" t="str">
        <f>I55/Main!$D$10</f>
        <v>15</v>
      </c>
      <c r="L55" s="254" t="str">
        <f t="shared" si="6"/>
        <v>1</v>
      </c>
      <c r="M55" s="254">
        <v>1.0</v>
      </c>
      <c r="N55" s="256" t="s">
        <v>12</v>
      </c>
      <c r="O55" s="255"/>
      <c r="P55" s="255"/>
      <c r="Q55" s="256"/>
      <c r="R55" s="255"/>
      <c r="S55" s="257"/>
      <c r="T55" s="257"/>
      <c r="U55" s="255"/>
      <c r="V55" s="255"/>
      <c r="W55" s="255"/>
      <c r="X55" s="330" t="s">
        <v>948</v>
      </c>
      <c r="Y55" s="255"/>
      <c r="Z55" s="255"/>
      <c r="AA55" s="255"/>
      <c r="AB55" s="255"/>
      <c r="AC55" s="258" t="s">
        <v>12</v>
      </c>
      <c r="AD55" s="225">
        <v>100.0</v>
      </c>
      <c r="AE55" s="225">
        <v>0.0</v>
      </c>
      <c r="AF55" s="225">
        <v>20.0</v>
      </c>
      <c r="AG55" s="225">
        <v>10.0</v>
      </c>
      <c r="AH55" s="225">
        <v>40.0</v>
      </c>
      <c r="AI55" s="225">
        <v>0.0</v>
      </c>
      <c r="AJ55" s="309">
        <v>2.0</v>
      </c>
      <c r="AK55" s="225">
        <v>0.0</v>
      </c>
      <c r="AL55" s="225">
        <v>0.0</v>
      </c>
      <c r="AM55" s="225">
        <v>0.0</v>
      </c>
      <c r="AN55" s="225">
        <v>0.0</v>
      </c>
      <c r="AO55" s="225">
        <v>0.0</v>
      </c>
      <c r="AP55" s="225">
        <v>0.0</v>
      </c>
      <c r="AQ55" s="225">
        <v>0.0</v>
      </c>
      <c r="AR55" s="225">
        <v>0.0</v>
      </c>
      <c r="AS55" s="225">
        <v>0.0</v>
      </c>
      <c r="AT55" s="225">
        <v>0.0</v>
      </c>
      <c r="AU55" s="225">
        <v>0.0</v>
      </c>
      <c r="AV55" s="225">
        <v>0.0</v>
      </c>
      <c r="AW55" s="225">
        <v>0.0</v>
      </c>
      <c r="AX55" s="225">
        <v>0.0</v>
      </c>
      <c r="AY55" s="239" t="str">
        <f t="shared" ref="AY55:BS55" si="221">IF(AD55 = 0, "", AD55)</f>
        <v>100</v>
      </c>
      <c r="AZ55" s="227" t="str">
        <f t="shared" si="221"/>
        <v/>
      </c>
      <c r="BA55" s="225" t="str">
        <f t="shared" si="221"/>
        <v>20</v>
      </c>
      <c r="BB55" s="225" t="str">
        <f t="shared" si="221"/>
        <v>10</v>
      </c>
      <c r="BC55" s="225" t="str">
        <f t="shared" si="221"/>
        <v>40</v>
      </c>
      <c r="BD55" s="227" t="str">
        <f t="shared" si="221"/>
        <v/>
      </c>
      <c r="BE55" s="309" t="str">
        <f t="shared" si="221"/>
        <v>2</v>
      </c>
      <c r="BF55" s="227" t="str">
        <f t="shared" si="221"/>
        <v/>
      </c>
      <c r="BG55" s="227" t="str">
        <f t="shared" si="221"/>
        <v/>
      </c>
      <c r="BH55" s="227" t="str">
        <f t="shared" si="221"/>
        <v/>
      </c>
      <c r="BI55" s="227" t="str">
        <f t="shared" si="221"/>
        <v/>
      </c>
      <c r="BJ55" s="227" t="str">
        <f t="shared" si="221"/>
        <v/>
      </c>
      <c r="BK55" s="227" t="str">
        <f t="shared" si="221"/>
        <v/>
      </c>
      <c r="BL55" s="227" t="str">
        <f t="shared" si="221"/>
        <v/>
      </c>
      <c r="BM55" s="227" t="str">
        <f t="shared" si="221"/>
        <v/>
      </c>
      <c r="BN55" s="227" t="str">
        <f t="shared" si="221"/>
        <v/>
      </c>
      <c r="BO55" s="227" t="str">
        <f t="shared" si="221"/>
        <v/>
      </c>
      <c r="BP55" s="227" t="str">
        <f t="shared" si="221"/>
        <v/>
      </c>
      <c r="BQ55" s="227" t="str">
        <f t="shared" si="221"/>
        <v/>
      </c>
      <c r="BR55" s="227" t="str">
        <f t="shared" si="221"/>
        <v/>
      </c>
      <c r="BS55" s="238" t="str">
        <f t="shared" si="221"/>
        <v/>
      </c>
      <c r="BT55" s="239" t="str">
        <f>$AY55*Assembly!Y$4+$AZ55*Assembly!Y$5+$BA55*Assembly!Y$6+$BB55*Assembly!Y$7+$BC55*Assembly!Y$8+$BD55*Assembly!Y$9+$BE55*Assembly!Y$10+$BF55*Assembly!Y$11+$BG55*Assembly!Y$12+$BH55*Assembly!Y$13+$BI55*Assembly!Y$14+$BJ55*Assembly!Y$15+$BK55*Assembly!Y$16+$BL55*Assembly!Y$17+$BM55*Assembly!Y$18+$BN55*Assembly!Y$19+$BO55*Assembly!Y$20+$BP55*Assembly!Y$21+$BQ55*Assembly!Y$22+$BR55*Assembly!Y$23+$BS55*Assembly!Y$24</f>
        <v>2,698</v>
      </c>
      <c r="BU55" s="225" t="str">
        <f t="shared" si="8"/>
        <v>86</v>
      </c>
      <c r="BV55" s="225" t="str">
        <f>$AY55*Assembly!AC$4+$AZ55*Assembly!AC$5+$BA55*Assembly!AC$6+$BB55*Assembly!AC$7+$BC55*Assembly!AC$8+$BD55*Assembly!AC$9+$BE55*Assembly!AC$10+$BF55*Assembly!AC$11+$BG55*Assembly!AC$12+$BH55*Assembly!AC$13+$BI55*Assembly!AC$14+$BJ55*Assembly!AC$15+$BK55*Assembly!AC$16+$BL55*Assembly!AC$17+$BM55*Assembly!AC$18+$BN55*Assembly!AC$19+$BO55*Assembly!AC$20+$BP55*Assembly!AC$21+$BQ55*Assembly!AC$22+$BR55*Assembly!AC$23+$BS55*Assembly!AC$24</f>
        <v>12,180</v>
      </c>
      <c r="BW55" s="240" t="str">
        <f t="shared" si="9"/>
        <v>4.51</v>
      </c>
      <c r="BX55" s="241" t="str">
        <f t="shared" si="10"/>
        <v>390</v>
      </c>
      <c r="BY55" s="242" t="str">
        <f t="shared" si="11"/>
        <v>141.1</v>
      </c>
      <c r="BZ55" s="225"/>
      <c r="CA55" s="225" t="str">
        <f>$AY55*Assembly!X$4+$AZ55*Assembly!X$5+$BA55*Assembly!X$6+$BB55*Assembly!X$7+$BC55*Assembly!X$8+$BD55*Assembly!X$9+$BE55*Assembly!X$10+$BF55*Assembly!X$11+$BG55*Assembly!X$12+$BH55*Assembly!X$13+$BI55*Assembly!X$14+$BJ55*Assembly!X$15+$BK55*Assembly!X$16+$BL55*Assembly!X$17+$BM55*Assembly!X$18+$BN55*Assembly!X$19+$BO55*Assembly!X$20+$BP55*Assembly!X$21+$BQ55*Assembly!X$22+$BR55*Assembly!X$23+$BS55*Assembly!X$24</f>
        <v>292</v>
      </c>
      <c r="CB55" s="225" t="str">
        <f t="shared" si="12"/>
        <v>45,422</v>
      </c>
      <c r="CC55" s="223" t="str">
        <f t="shared" si="13"/>
        <v>0.0454</v>
      </c>
      <c r="CD55" s="243" t="str">
        <f>$AY55*Assembly!AB$4+$AZ55*Assembly!AB$5+$BA55*Assembly!AB$6+$BB55*Assembly!AB$7+$BC55*Assembly!AB$8+$BD55*Assembly!AB$9+$BE55*Assembly!AB$10+$BF55*Assembly!AB$11+$BG55*Assembly!AB$12+$BH55*Assembly!AB$13+$BI55*Assembly!AB$14+$BJ55*Assembly!AB$15+$BK55*Assembly!AB$16+$BL55*Assembly!AB$17+$BM55*Assembly!AB$18+$BN55*Assembly!AB$19+$BO55*Assembly!AB$20+$BP55*Assembly!AB$21+$BQ55*Assembly!AB$22+$BR55*Assembly!AB$23+$BS55*Assembly!AB$24</f>
        <v>816</v>
      </c>
      <c r="CE55" s="256" t="str">
        <f>$AY55*Assembly!M$4+$AZ55*Assembly!M$5+$BA55*Assembly!M$6+$BB55*Assembly!M$7+$BC55*Assembly!M$8+$BD55*Assembly!M$9+$BE55*Assembly!M$10+$BF55*Assembly!M$11+$BG55*Assembly!M$12+$BH55*Assembly!M$13+$BI55*Assembly!M$14+$BJ55*Assembly!M$15+$BK55*Assembly!M$16+$BL55*Assembly!M$17+$BM55*Assembly!M$18+$BN55*Assembly!M$19+$BO55*Assembly!M$20+$BP55*Assembly!M$21+$BQ55*Assembly!M$22+$BR55*Assembly!M$23+$BS55*Assembly!M$24</f>
        <v>2,940</v>
      </c>
      <c r="CF55" s="256" t="str">
        <f>$AY55*Assembly!N$4+$AZ55*Assembly!N$5+$BA55*Assembly!N$6+$BB55*Assembly!N$7+$BC55*Assembly!N$8+$BD55*Assembly!N$9+$BE55*Assembly!N$10+$BF55*Assembly!N$11+$BG55*Assembly!N$12+$BH55*Assembly!N$13+$BI55*Assembly!N$14+$BJ55*Assembly!N$15+$BK55*Assembly!N$16+$BL55*Assembly!N$17+$BM55*Assembly!N$18+$BN55*Assembly!N$19+$BO55*Assembly!N$20+$BP55*Assembly!N$21+$BQ55*Assembly!N$22+$BR55*Assembly!N$23+$BS55*Assembly!N$24</f>
        <v>10</v>
      </c>
      <c r="CG55" s="256" t="str">
        <f>$AY55*Assembly!O$4+$AZ55*Assembly!O$5+$BA55*Assembly!O$6+$BB55*Assembly!O$7+$BC55*Assembly!O$8+$BD55*Assembly!O$9+$BE55*Assembly!O$10+$BF55*Assembly!O$11+$BG55*Assembly!O$12+$BH55*Assembly!O$13+$BI55*Assembly!O$14+$BJ55*Assembly!O$15+$BK55*Assembly!O$16+$BL55*Assembly!O$17+$BM55*Assembly!O$18+$BN55*Assembly!O$19+$BO55*Assembly!O$20+$BP55*Assembly!O$21+$BQ55*Assembly!O$22+$BR55*Assembly!O$23+$BS55*Assembly!O$24</f>
        <v>0</v>
      </c>
      <c r="CH55" s="254" t="str">
        <f>$AY55*Assembly!P$4+$AZ55*Assembly!P$5+$BA55*Assembly!P$6+$BB55*Assembly!P$7+$BC55*Assembly!P$8+$BD55*Assembly!P$9+$BE55*Assembly!P$10+$BF55*Assembly!P$11+$BG55*Assembly!P$12+$BH55*Assembly!P$13+$BI55*Assembly!P$14+$BJ55*Assembly!P$15+$BK55*Assembly!P$16+$BL55*Assembly!P$17+$BM55*Assembly!P$18+$BN55*Assembly!P$19+$BO55*Assembly!P$20+$BP55*Assembly!P$21+$BQ55*Assembly!P$22+$BR55*Assembly!P$23+$BS55*Assembly!P$24</f>
        <v>0</v>
      </c>
      <c r="CI55" s="254" t="str">
        <f>$AY55*Assembly!Q$4+$AZ55*Assembly!Q$5+$BA55*Assembly!Q$6+$BB55*Assembly!Q$7+$BC55*Assembly!Q$8+$BD55*Assembly!Q$9+$BE55*Assembly!Q$10+$BF55*Assembly!Q$11+$BG55*Assembly!Q$12+$BH55*Assembly!Q$13+$BI55*Assembly!Q$14+$BJ55*Assembly!Q$15+$BK55*Assembly!Q$16+$BL55*Assembly!Q$17+$BM55*Assembly!Q$18+$BN55*Assembly!Q$19+$BO55*Assembly!Q$20+$BP55*Assembly!Q$21+$BQ55*Assembly!Q$22+$BR55*Assembly!Q$23+$BS55*Assembly!Q$24</f>
        <v>0</v>
      </c>
      <c r="CJ55" s="256" t="str">
        <f>$AY55*Assembly!R$4+$AZ55*Assembly!R$5+$BA55*Assembly!R$6+$BB55*Assembly!R$7+$BC55*Assembly!R$8+$BD55*Assembly!R$9+$BE55*Assembly!R$10+$BF55*Assembly!R$11+$BG55*Assembly!R$12+$BH55*Assembly!R$13+$BI55*Assembly!R$14+$BJ55*Assembly!R$15+$BK55*Assembly!R$16+$BL55*Assembly!R$17+$BM55*Assembly!R$18+$BN55*Assembly!R$19+$BO55*Assembly!R$20+$BP55*Assembly!R$21+$BQ55*Assembly!R$22+$BR55*Assembly!R$23+$BS55*Assembly!R$24</f>
        <v>0</v>
      </c>
      <c r="CK55" s="254" t="str">
        <f>$AY55*Assembly!S$4+$AZ55*Assembly!S$5+$BA55*Assembly!S$6+$BB55*Assembly!S$7+$BC55*Assembly!S$8+$BD55*Assembly!S$9+$BE55*Assembly!S$10+$BF55*Assembly!S$11+$BG55*Assembly!S$12+$BH55*Assembly!S$13+$BI55*Assembly!S$14+$BJ55*Assembly!S$15+$BK55*Assembly!S$16+$BL55*Assembly!S$17+$BM55*Assembly!S$18+$BN55*Assembly!S$19+$BO55*Assembly!S$20+$BP55*Assembly!S$21+$BQ55*Assembly!S$22+$BR55*Assembly!S$23+$BS55*Assembly!S$24</f>
        <v>0</v>
      </c>
      <c r="CL55" s="254" t="str">
        <f>$AY55*Assembly!T$4+$AZ55*Assembly!T$5+$BA55*Assembly!T$6+$BB55*Assembly!T$7+$BC55*Assembly!T$8+$BD55*Assembly!T$9+$BE55*Assembly!T$10+$BF55*Assembly!T$11+$BG55*Assembly!T$12+$BH55*Assembly!T$13+$BI55*Assembly!T$14+$BJ55*Assembly!T$15+$BK55*Assembly!T$16+$BL55*Assembly!T$17+$BM55*Assembly!T$18+$BN55*Assembly!T$19+$BO55*Assembly!T$20+$BP55*Assembly!T$21+$BQ55*Assembly!T$22+$BR55*Assembly!T$23+$BS55*Assembly!T$24</f>
        <v>0</v>
      </c>
      <c r="CM55" s="254" t="str">
        <f>$AY55*Assembly!U$4+$AZ55*Assembly!U$5+$BA55*Assembly!U$6+$BB55*Assembly!U$7+$BC55*Assembly!U$8+$BD55*Assembly!U$9+$BE55*Assembly!U$10+$BF55*Assembly!U$11+$BG55*Assembly!U$12+$BH55*Assembly!U$13+$BI55*Assembly!U$14+$BJ55*Assembly!U$15+$BK55*Assembly!U$16+$BL55*Assembly!U$17+$BM55*Assembly!U$18+$BN55*Assembly!U$19+$BO55*Assembly!U$20+$BP55*Assembly!U$21+$BQ55*Assembly!U$22+$BR55*Assembly!U$23+$BS55*Assembly!U$24</f>
        <v>0</v>
      </c>
      <c r="CN55" s="256" t="str">
        <f>$AY55*Assembly!V$4+$AZ55*Assembly!V$5+$BA55*Assembly!V$6+$BB55*Assembly!V$7+$BC55*Assembly!V$8+$BD55*Assembly!V$9+$BE55*Assembly!V$10+$BF55*Assembly!V$11+$BG55*Assembly!V$12+$BH55*Assembly!V$13+$BI55*Assembly!V$14+$BJ55*Assembly!V$15+$BK55*Assembly!V$16+$BL55*Assembly!V$17+$BM55*Assembly!V$18+$BN55*Assembly!V$19+$BO55*Assembly!V$20+$BP55*Assembly!V$21+$BQ55*Assembly!V$22+$BR55*Assembly!V$23+$BS55*Assembly!V$24</f>
        <v>0</v>
      </c>
      <c r="CO55" s="256" t="str">
        <f>CE55*Refining!$F$3</f>
        <v>5,250</v>
      </c>
      <c r="CP55" s="256" t="str">
        <f>CF55*Refining!$F$4</f>
        <v>31</v>
      </c>
      <c r="CQ55" s="256" t="str">
        <f>CG55*Refining!$F$5</f>
        <v>0</v>
      </c>
      <c r="CR55" s="256" t="str">
        <f>CH55*Refining!$F$6</f>
        <v>0</v>
      </c>
      <c r="CS55" s="256" t="str">
        <f>CI55*Refining!$F$7</f>
        <v>0</v>
      </c>
      <c r="CT55" s="256" t="str">
        <f>CJ55*Refining!$F$8</f>
        <v>0</v>
      </c>
      <c r="CU55" s="256" t="str">
        <f>CK55*Refining!$F$9</f>
        <v>0</v>
      </c>
      <c r="CV55" s="256" t="str">
        <f>CL55*Refining!$F$10</f>
        <v>0</v>
      </c>
      <c r="CW55" s="256" t="str">
        <f>CM55*Refining!$F$11</f>
        <v>0</v>
      </c>
      <c r="CX55" s="256" t="str">
        <f>CN55*Refining!$F$12</f>
        <v>0</v>
      </c>
      <c r="CY55" s="248" t="str">
        <f t="shared" ref="CY55:DR55" si="222">IF(CE55 = 0, "", CE55)</f>
        <v>2,940</v>
      </c>
      <c r="CZ55" s="249" t="str">
        <f t="shared" si="222"/>
        <v>10</v>
      </c>
      <c r="DA55" s="245" t="str">
        <f t="shared" si="222"/>
        <v/>
      </c>
      <c r="DB55" s="245" t="str">
        <f t="shared" si="222"/>
        <v/>
      </c>
      <c r="DC55" s="245" t="str">
        <f t="shared" si="222"/>
        <v/>
      </c>
      <c r="DD55" s="245" t="str">
        <f t="shared" si="222"/>
        <v/>
      </c>
      <c r="DE55" s="245" t="str">
        <f t="shared" si="222"/>
        <v/>
      </c>
      <c r="DF55" s="245" t="str">
        <f t="shared" si="222"/>
        <v/>
      </c>
      <c r="DG55" s="245" t="str">
        <f t="shared" si="222"/>
        <v/>
      </c>
      <c r="DH55" s="246" t="str">
        <f t="shared" si="222"/>
        <v/>
      </c>
      <c r="DI55" s="248" t="str">
        <f t="shared" si="222"/>
        <v>5,250</v>
      </c>
      <c r="DJ55" s="249" t="str">
        <f t="shared" si="222"/>
        <v>31</v>
      </c>
      <c r="DK55" s="245" t="str">
        <f t="shared" si="222"/>
        <v/>
      </c>
      <c r="DL55" s="245" t="str">
        <f t="shared" si="222"/>
        <v/>
      </c>
      <c r="DM55" s="245" t="str">
        <f t="shared" si="222"/>
        <v/>
      </c>
      <c r="DN55" s="245" t="str">
        <f t="shared" si="222"/>
        <v/>
      </c>
      <c r="DO55" s="245" t="str">
        <f t="shared" si="222"/>
        <v/>
      </c>
      <c r="DP55" s="245" t="str">
        <f t="shared" si="222"/>
        <v/>
      </c>
      <c r="DQ55" s="245" t="str">
        <f t="shared" si="222"/>
        <v/>
      </c>
      <c r="DR55" s="246" t="str">
        <f t="shared" si="222"/>
        <v/>
      </c>
      <c r="DS55" s="248" t="str">
        <f t="shared" si="15"/>
        <v>2,950</v>
      </c>
      <c r="DT55" s="249" t="str">
        <f t="shared" si="16"/>
        <v>5,281</v>
      </c>
      <c r="DU55" s="225" t="str">
        <f>CY55*'Ores &amp; Ingots'!$C$3+CZ55*'Ores &amp; Ingots'!$C$4+DA55*'Ores &amp; Ingots'!$C$5+DB55*'Ores &amp; Ingots'!$C$6+DC55*'Ores &amp; Ingots'!$C$7+DD55*'Ores &amp; Ingots'!$C$8+DE55*'Ores &amp; Ingots'!$C$9+DF55*'Ores &amp; Ingots'!$C$10+DG55*'Ores &amp; Ingots'!$C$11+DH55*'Ores &amp; Ingots'!$C$12</f>
        <v>375</v>
      </c>
      <c r="DV55" s="225" t="str">
        <f>DI55*'Ores &amp; Ingots'!$B$3+DJ55*'Ores &amp; Ingots'!$B$4+DK55*'Ores &amp; Ingots'!$B$5+DL55*'Ores &amp; Ingots'!$B$6+DM55*'Ores &amp; Ingots'!$B$7+DN55*'Ores &amp; Ingots'!$B$8+DO55*'Ores &amp; Ingots'!$B$9+DP55*'Ores &amp; Ingots'!$B$10+DQ55*'Ores &amp; Ingots'!$B$11+DR55*'Ores &amp; Ingots'!$B$12</f>
        <v>1,954</v>
      </c>
      <c r="DW55" s="249" t="str">
        <f>CY55*Refining!$G$3+CZ55*Refining!$G$4+DA55*Refining!$G$5+DB55*Refining!$G$6+DC55*Refining!$G$7+DD55*Refining!$G$8+DE55*Refining!$G$9+DF55*Refining!$G$10+DG55*Refining!$G$11+DH55*Refining!$G$12</f>
        <v>250</v>
      </c>
      <c r="DX55" s="249" t="str">
        <f t="shared" si="17"/>
        <v>38,889</v>
      </c>
      <c r="DY55" s="250" t="str">
        <f t="shared" si="18"/>
        <v>0.0389</v>
      </c>
      <c r="DZ55" s="248" t="str">
        <f t="shared" si="19"/>
        <v>557</v>
      </c>
      <c r="EA55" s="251" t="str">
        <f t="shared" ref="EA55:EB55" si="223">DZ55/60</f>
        <v>9.3</v>
      </c>
      <c r="EB55" s="251" t="str">
        <f t="shared" si="223"/>
        <v>0.2</v>
      </c>
      <c r="EC55" s="543" t="str">
        <f t="shared" si="21"/>
        <v>0.01</v>
      </c>
      <c r="ED55" s="248" t="str">
        <f t="shared" si="22"/>
        <v>84,311</v>
      </c>
      <c r="EE55" s="251" t="str">
        <f t="shared" ref="EE55:EF55" si="224">ED55/1000</f>
        <v>84.3</v>
      </c>
      <c r="EF55" s="252" t="str">
        <f t="shared" si="224"/>
        <v>0.08</v>
      </c>
      <c r="EG55" s="544" t="str">
        <f t="shared" si="24"/>
        <v>0.0843</v>
      </c>
      <c r="EH55" s="225" t="s">
        <v>12</v>
      </c>
    </row>
    <row r="56">
      <c r="A56" s="33"/>
      <c r="B56" s="226" t="s">
        <v>949</v>
      </c>
      <c r="C56" s="227" t="s">
        <v>886</v>
      </c>
      <c r="D56" s="227">
        <v>1.0</v>
      </c>
      <c r="E56" s="227">
        <v>1.0</v>
      </c>
      <c r="F56" s="227">
        <v>2.0</v>
      </c>
      <c r="G56" s="253" t="str">
        <f t="shared" si="5"/>
        <v>31.3</v>
      </c>
      <c r="H56" s="254">
        <v>40.0</v>
      </c>
      <c r="I56" s="254">
        <v>40.0</v>
      </c>
      <c r="J56" s="254" t="str">
        <f>H56/Main!$D$9</f>
        <v>40</v>
      </c>
      <c r="K56" s="254" t="str">
        <f>I56/Main!$D$10</f>
        <v>40</v>
      </c>
      <c r="L56" s="254" t="str">
        <f t="shared" si="6"/>
        <v>1</v>
      </c>
      <c r="M56" s="254">
        <v>1.0</v>
      </c>
      <c r="N56" s="256">
        <v>2000.0</v>
      </c>
      <c r="O56" s="256">
        <v>2000.0</v>
      </c>
      <c r="P56" s="255"/>
      <c r="Q56" s="256"/>
      <c r="R56" s="255"/>
      <c r="S56" s="257"/>
      <c r="T56" s="257"/>
      <c r="U56" s="255"/>
      <c r="V56" s="255"/>
      <c r="W56" s="254">
        <v>150.0</v>
      </c>
      <c r="X56" s="257"/>
      <c r="Y56" s="255"/>
      <c r="Z56" s="255"/>
      <c r="AA56" s="255"/>
      <c r="AB56" s="255"/>
      <c r="AC56" s="335" t="s">
        <v>18</v>
      </c>
      <c r="AD56" s="225">
        <v>50.0</v>
      </c>
      <c r="AE56" s="225">
        <v>0.0</v>
      </c>
      <c r="AF56" s="225">
        <v>0.0</v>
      </c>
      <c r="AG56" s="225">
        <v>0.0</v>
      </c>
      <c r="AH56" s="225">
        <v>40.0</v>
      </c>
      <c r="AI56" s="225">
        <v>0.0</v>
      </c>
      <c r="AJ56" s="225">
        <v>5.0</v>
      </c>
      <c r="AK56" s="225">
        <v>25.0</v>
      </c>
      <c r="AL56" s="225">
        <v>0.0</v>
      </c>
      <c r="AM56" s="225">
        <v>0.0</v>
      </c>
      <c r="AN56" s="225">
        <v>0.0</v>
      </c>
      <c r="AO56" s="225">
        <v>0.0</v>
      </c>
      <c r="AP56" s="225">
        <v>0.0</v>
      </c>
      <c r="AQ56" s="225">
        <v>0.0</v>
      </c>
      <c r="AR56" s="225">
        <v>0.0</v>
      </c>
      <c r="AS56" s="225">
        <v>0.0</v>
      </c>
      <c r="AT56" s="225">
        <v>0.0</v>
      </c>
      <c r="AU56" s="225">
        <v>0.0</v>
      </c>
      <c r="AV56" s="225">
        <v>0.0</v>
      </c>
      <c r="AW56" s="309">
        <v>25.0</v>
      </c>
      <c r="AX56" s="225">
        <v>0.0</v>
      </c>
      <c r="AY56" s="239" t="str">
        <f t="shared" ref="AY56:BS56" si="225">IF(AD56 = 0, "", AD56)</f>
        <v>50</v>
      </c>
      <c r="AZ56" s="227" t="str">
        <f t="shared" si="225"/>
        <v/>
      </c>
      <c r="BA56" s="227" t="str">
        <f t="shared" si="225"/>
        <v/>
      </c>
      <c r="BB56" s="227" t="str">
        <f t="shared" si="225"/>
        <v/>
      </c>
      <c r="BC56" s="225" t="str">
        <f t="shared" si="225"/>
        <v>40</v>
      </c>
      <c r="BD56" s="227" t="str">
        <f t="shared" si="225"/>
        <v/>
      </c>
      <c r="BE56" s="225" t="str">
        <f t="shared" si="225"/>
        <v>5</v>
      </c>
      <c r="BF56" s="225" t="str">
        <f t="shared" si="225"/>
        <v>25</v>
      </c>
      <c r="BG56" s="227" t="str">
        <f t="shared" si="225"/>
        <v/>
      </c>
      <c r="BH56" s="227" t="str">
        <f t="shared" si="225"/>
        <v/>
      </c>
      <c r="BI56" s="227" t="str">
        <f t="shared" si="225"/>
        <v/>
      </c>
      <c r="BJ56" s="227" t="str">
        <f t="shared" si="225"/>
        <v/>
      </c>
      <c r="BK56" s="227" t="str">
        <f t="shared" si="225"/>
        <v/>
      </c>
      <c r="BL56" s="227" t="str">
        <f t="shared" si="225"/>
        <v/>
      </c>
      <c r="BM56" s="227" t="str">
        <f t="shared" si="225"/>
        <v/>
      </c>
      <c r="BN56" s="227" t="str">
        <f t="shared" si="225"/>
        <v/>
      </c>
      <c r="BO56" s="227" t="str">
        <f t="shared" si="225"/>
        <v/>
      </c>
      <c r="BP56" s="227" t="str">
        <f t="shared" si="225"/>
        <v/>
      </c>
      <c r="BQ56" s="227" t="str">
        <f t="shared" si="225"/>
        <v/>
      </c>
      <c r="BR56" s="309" t="str">
        <f t="shared" si="225"/>
        <v>25</v>
      </c>
      <c r="BS56" s="238" t="str">
        <f t="shared" si="225"/>
        <v/>
      </c>
      <c r="BT56" s="239" t="str">
        <f>$AY56*Assembly!Y$4+$AZ56*Assembly!Y$5+$BA56*Assembly!Y$6+$BB56*Assembly!Y$7+$BC56*Assembly!Y$8+$BD56*Assembly!Y$9+$BE56*Assembly!Y$10+$BF56*Assembly!Y$11+$BG56*Assembly!Y$12+$BH56*Assembly!Y$13+$BI56*Assembly!Y$14+$BJ56*Assembly!Y$15+$BK56*Assembly!Y$16+$BL56*Assembly!Y$17+$BM56*Assembly!Y$18+$BN56*Assembly!Y$19+$BO56*Assembly!Y$20+$BP56*Assembly!Y$21+$BQ56*Assembly!Y$22+$BR56*Assembly!Y$23+$BS56*Assembly!Y$24</f>
        <v>1,570</v>
      </c>
      <c r="BU56" s="225" t="str">
        <f t="shared" si="8"/>
        <v>50</v>
      </c>
      <c r="BV56" s="225" t="str">
        <f>$AY56*Assembly!AC$4+$AZ56*Assembly!AC$5+$BA56*Assembly!AC$6+$BB56*Assembly!AC$7+$BC56*Assembly!AC$8+$BD56*Assembly!AC$9+$BE56*Assembly!AC$10+$BF56*Assembly!AC$11+$BG56*Assembly!AC$12+$BH56*Assembly!AC$13+$BI56*Assembly!AC$14+$BJ56*Assembly!AC$15+$BK56*Assembly!AC$16+$BL56*Assembly!AC$17+$BM56*Assembly!AC$18+$BN56*Assembly!AC$19+$BO56*Assembly!AC$20+$BP56*Assembly!AC$21+$BQ56*Assembly!AC$22+$BR56*Assembly!AC$23+$BS56*Assembly!AC$24</f>
        <v>6,525</v>
      </c>
      <c r="BW56" s="240" t="str">
        <f t="shared" si="9"/>
        <v>4.16</v>
      </c>
      <c r="BX56" s="241" t="str">
        <f t="shared" si="10"/>
        <v>209</v>
      </c>
      <c r="BY56" s="242" t="str">
        <f t="shared" si="11"/>
        <v>129.9</v>
      </c>
      <c r="BZ56" s="225"/>
      <c r="CA56" s="225" t="str">
        <f>$AY56*Assembly!X$4+$AZ56*Assembly!X$5+$BA56*Assembly!X$6+$BB56*Assembly!X$7+$BC56*Assembly!X$8+$BD56*Assembly!X$9+$BE56*Assembly!X$10+$BF56*Assembly!X$11+$BG56*Assembly!X$12+$BH56*Assembly!X$13+$BI56*Assembly!X$14+$BJ56*Assembly!X$15+$BK56*Assembly!X$16+$BL56*Assembly!X$17+$BM56*Assembly!X$18+$BN56*Assembly!X$19+$BO56*Assembly!X$20+$BP56*Assembly!X$21+$BQ56*Assembly!X$22+$BR56*Assembly!X$23+$BS56*Assembly!X$24</f>
        <v>265</v>
      </c>
      <c r="CB56" s="225" t="str">
        <f t="shared" si="12"/>
        <v>41,222</v>
      </c>
      <c r="CC56" s="223" t="str">
        <f t="shared" si="13"/>
        <v>0.0412</v>
      </c>
      <c r="CD56" s="243" t="str">
        <f>$AY56*Assembly!AB$4+$AZ56*Assembly!AB$5+$BA56*Assembly!AB$6+$BB56*Assembly!AB$7+$BC56*Assembly!AB$8+$BD56*Assembly!AB$9+$BE56*Assembly!AB$10+$BF56*Assembly!AB$11+$BG56*Assembly!AB$12+$BH56*Assembly!AB$13+$BI56*Assembly!AB$14+$BJ56*Assembly!AB$15+$BK56*Assembly!AB$16+$BL56*Assembly!AB$17+$BM56*Assembly!AB$18+$BN56*Assembly!AB$19+$BO56*Assembly!AB$20+$BP56*Assembly!AB$21+$BQ56*Assembly!AB$22+$BR56*Assembly!AB$23+$BS56*Assembly!AB$24</f>
        <v>445</v>
      </c>
      <c r="CE56" s="256" t="str">
        <f>$AY56*Assembly!M$4+$AZ56*Assembly!M$5+$BA56*Assembly!M$6+$BB56*Assembly!M$7+$BC56*Assembly!M$8+$BD56*Assembly!M$9+$BE56*Assembly!M$10+$BF56*Assembly!M$11+$BG56*Assembly!M$12+$BH56*Assembly!M$13+$BI56*Assembly!M$14+$BJ56*Assembly!M$15+$BK56*Assembly!M$16+$BL56*Assembly!M$17+$BM56*Assembly!M$18+$BN56*Assembly!M$19+$BO56*Assembly!M$20+$BP56*Assembly!M$21+$BQ56*Assembly!M$22+$BR56*Assembly!M$23+$BS56*Assembly!M$24</f>
        <v>1,688</v>
      </c>
      <c r="CF56" s="256" t="str">
        <f>$AY56*Assembly!N$4+$AZ56*Assembly!N$5+$BA56*Assembly!N$6+$BB56*Assembly!N$7+$BC56*Assembly!N$8+$BD56*Assembly!N$9+$BE56*Assembly!N$10+$BF56*Assembly!N$11+$BG56*Assembly!N$12+$BH56*Assembly!N$13+$BI56*Assembly!N$14+$BJ56*Assembly!N$15+$BK56*Assembly!N$16+$BL56*Assembly!N$17+$BM56*Assembly!N$18+$BN56*Assembly!N$19+$BO56*Assembly!N$20+$BP56*Assembly!N$21+$BQ56*Assembly!N$22+$BR56*Assembly!N$23+$BS56*Assembly!N$24</f>
        <v>400</v>
      </c>
      <c r="CG56" s="256" t="str">
        <f>$AY56*Assembly!O$4+$AZ56*Assembly!O$5+$BA56*Assembly!O$6+$BB56*Assembly!O$7+$BC56*Assembly!O$8+$BD56*Assembly!O$9+$BE56*Assembly!O$10+$BF56*Assembly!O$11+$BG56*Assembly!O$12+$BH56*Assembly!O$13+$BI56*Assembly!O$14+$BJ56*Assembly!O$15+$BK56*Assembly!O$16+$BL56*Assembly!O$17+$BM56*Assembly!O$18+$BN56*Assembly!O$19+$BO56*Assembly!O$20+$BP56*Assembly!O$21+$BQ56*Assembly!O$22+$BR56*Assembly!O$23+$BS56*Assembly!O$24</f>
        <v>0</v>
      </c>
      <c r="CH56" s="254" t="str">
        <f>$AY56*Assembly!P$4+$AZ56*Assembly!P$5+$BA56*Assembly!P$6+$BB56*Assembly!P$7+$BC56*Assembly!P$8+$BD56*Assembly!P$9+$BE56*Assembly!P$10+$BF56*Assembly!P$11+$BG56*Assembly!P$12+$BH56*Assembly!P$13+$BI56*Assembly!P$14+$BJ56*Assembly!P$15+$BK56*Assembly!P$16+$BL56*Assembly!P$17+$BM56*Assembly!P$18+$BN56*Assembly!P$19+$BO56*Assembly!P$20+$BP56*Assembly!P$21+$BQ56*Assembly!P$22+$BR56*Assembly!P$23+$BS56*Assembly!P$24</f>
        <v>0</v>
      </c>
      <c r="CI56" s="254" t="str">
        <f>$AY56*Assembly!Q$4+$AZ56*Assembly!Q$5+$BA56*Assembly!Q$6+$BB56*Assembly!Q$7+$BC56*Assembly!Q$8+$BD56*Assembly!Q$9+$BE56*Assembly!Q$10+$BF56*Assembly!Q$11+$BG56*Assembly!Q$12+$BH56*Assembly!Q$13+$BI56*Assembly!Q$14+$BJ56*Assembly!Q$15+$BK56*Assembly!Q$16+$BL56*Assembly!Q$17+$BM56*Assembly!Q$18+$BN56*Assembly!Q$19+$BO56*Assembly!Q$20+$BP56*Assembly!Q$21+$BQ56*Assembly!Q$22+$BR56*Assembly!Q$23+$BS56*Assembly!Q$24</f>
        <v>5</v>
      </c>
      <c r="CJ56" s="256" t="str">
        <f>$AY56*Assembly!R$4+$AZ56*Assembly!R$5+$BA56*Assembly!R$6+$BB56*Assembly!R$7+$BC56*Assembly!R$8+$BD56*Assembly!R$9+$BE56*Assembly!R$10+$BF56*Assembly!R$11+$BG56*Assembly!R$12+$BH56*Assembly!R$13+$BI56*Assembly!R$14+$BJ56*Assembly!R$15+$BK56*Assembly!R$16+$BL56*Assembly!R$17+$BM56*Assembly!R$18+$BN56*Assembly!R$19+$BO56*Assembly!R$20+$BP56*Assembly!R$21+$BQ56*Assembly!R$22+$BR56*Assembly!R$23+$BS56*Assembly!R$24</f>
        <v>0</v>
      </c>
      <c r="CK56" s="254" t="str">
        <f>$AY56*Assembly!S$4+$AZ56*Assembly!S$5+$BA56*Assembly!S$6+$BB56*Assembly!S$7+$BC56*Assembly!S$8+$BD56*Assembly!S$9+$BE56*Assembly!S$10+$BF56*Assembly!S$11+$BG56*Assembly!S$12+$BH56*Assembly!S$13+$BI56*Assembly!S$14+$BJ56*Assembly!S$15+$BK56*Assembly!S$16+$BL56*Assembly!S$17+$BM56*Assembly!S$18+$BN56*Assembly!S$19+$BO56*Assembly!S$20+$BP56*Assembly!S$21+$BQ56*Assembly!S$22+$BR56*Assembly!S$23+$BS56*Assembly!S$24</f>
        <v>0</v>
      </c>
      <c r="CL56" s="254" t="str">
        <f>$AY56*Assembly!T$4+$AZ56*Assembly!T$5+$BA56*Assembly!T$6+$BB56*Assembly!T$7+$BC56*Assembly!T$8+$BD56*Assembly!T$9+$BE56*Assembly!T$10+$BF56*Assembly!T$11+$BG56*Assembly!T$12+$BH56*Assembly!T$13+$BI56*Assembly!T$14+$BJ56*Assembly!T$15+$BK56*Assembly!T$16+$BL56*Assembly!T$17+$BM56*Assembly!T$18+$BN56*Assembly!T$19+$BO56*Assembly!T$20+$BP56*Assembly!T$21+$BQ56*Assembly!T$22+$BR56*Assembly!T$23+$BS56*Assembly!T$24</f>
        <v>0</v>
      </c>
      <c r="CM56" s="254" t="str">
        <f>$AY56*Assembly!U$4+$AZ56*Assembly!U$5+$BA56*Assembly!U$6+$BB56*Assembly!U$7+$BC56*Assembly!U$8+$BD56*Assembly!U$9+$BE56*Assembly!U$10+$BF56*Assembly!U$11+$BG56*Assembly!U$12+$BH56*Assembly!U$13+$BI56*Assembly!U$14+$BJ56*Assembly!U$15+$BK56*Assembly!U$16+$BL56*Assembly!U$17+$BM56*Assembly!U$18+$BN56*Assembly!U$19+$BO56*Assembly!U$20+$BP56*Assembly!U$21+$BQ56*Assembly!U$22+$BR56*Assembly!U$23+$BS56*Assembly!U$24</f>
        <v>0</v>
      </c>
      <c r="CN56" s="256" t="str">
        <f>$AY56*Assembly!V$4+$AZ56*Assembly!V$5+$BA56*Assembly!V$6+$BB56*Assembly!V$7+$BC56*Assembly!V$8+$BD56*Assembly!V$9+$BE56*Assembly!V$10+$BF56*Assembly!V$11+$BG56*Assembly!V$12+$BH56*Assembly!V$13+$BI56*Assembly!V$14+$BJ56*Assembly!V$15+$BK56*Assembly!V$16+$BL56*Assembly!V$17+$BM56*Assembly!V$18+$BN56*Assembly!V$19+$BO56*Assembly!V$20+$BP56*Assembly!V$21+$BQ56*Assembly!V$22+$BR56*Assembly!V$23+$BS56*Assembly!V$24</f>
        <v>0</v>
      </c>
      <c r="CO56" s="256" t="str">
        <f>CE56*Refining!$F$3</f>
        <v>3,013</v>
      </c>
      <c r="CP56" s="256" t="str">
        <f>CF56*Refining!$F$4</f>
        <v>1,250</v>
      </c>
      <c r="CQ56" s="256" t="str">
        <f>CG56*Refining!$F$5</f>
        <v>0</v>
      </c>
      <c r="CR56" s="256" t="str">
        <f>CH56*Refining!$F$6</f>
        <v>0</v>
      </c>
      <c r="CS56" s="256" t="str">
        <f>CI56*Refining!$F$7</f>
        <v>9</v>
      </c>
      <c r="CT56" s="256" t="str">
        <f>CJ56*Refining!$F$8</f>
        <v>0</v>
      </c>
      <c r="CU56" s="256" t="str">
        <f>CK56*Refining!$F$9</f>
        <v>0</v>
      </c>
      <c r="CV56" s="256" t="str">
        <f>CL56*Refining!$F$10</f>
        <v>0</v>
      </c>
      <c r="CW56" s="256" t="str">
        <f>CM56*Refining!$F$11</f>
        <v>0</v>
      </c>
      <c r="CX56" s="256" t="str">
        <f>CN56*Refining!$F$12</f>
        <v>0</v>
      </c>
      <c r="CY56" s="248" t="str">
        <f t="shared" ref="CY56:DR56" si="226">IF(CE56 = 0, "", CE56)</f>
        <v>1,688</v>
      </c>
      <c r="CZ56" s="249" t="str">
        <f t="shared" si="226"/>
        <v>400</v>
      </c>
      <c r="DA56" s="245" t="str">
        <f t="shared" si="226"/>
        <v/>
      </c>
      <c r="DB56" s="245" t="str">
        <f t="shared" si="226"/>
        <v/>
      </c>
      <c r="DC56" s="245" t="str">
        <f t="shared" si="226"/>
        <v>5</v>
      </c>
      <c r="DD56" s="245" t="str">
        <f t="shared" si="226"/>
        <v/>
      </c>
      <c r="DE56" s="245" t="str">
        <f t="shared" si="226"/>
        <v/>
      </c>
      <c r="DF56" s="245" t="str">
        <f t="shared" si="226"/>
        <v/>
      </c>
      <c r="DG56" s="245" t="str">
        <f t="shared" si="226"/>
        <v/>
      </c>
      <c r="DH56" s="246" t="str">
        <f t="shared" si="226"/>
        <v/>
      </c>
      <c r="DI56" s="248" t="str">
        <f t="shared" si="226"/>
        <v>3,013</v>
      </c>
      <c r="DJ56" s="249" t="str">
        <f t="shared" si="226"/>
        <v>1,250</v>
      </c>
      <c r="DK56" s="245" t="str">
        <f t="shared" si="226"/>
        <v/>
      </c>
      <c r="DL56" s="245" t="str">
        <f t="shared" si="226"/>
        <v/>
      </c>
      <c r="DM56" s="249" t="str">
        <f t="shared" si="226"/>
        <v>9</v>
      </c>
      <c r="DN56" s="245" t="str">
        <f t="shared" si="226"/>
        <v/>
      </c>
      <c r="DO56" s="245" t="str">
        <f t="shared" si="226"/>
        <v/>
      </c>
      <c r="DP56" s="245" t="str">
        <f t="shared" si="226"/>
        <v/>
      </c>
      <c r="DQ56" s="245" t="str">
        <f t="shared" si="226"/>
        <v/>
      </c>
      <c r="DR56" s="246" t="str">
        <f t="shared" si="226"/>
        <v/>
      </c>
      <c r="DS56" s="248" t="str">
        <f t="shared" si="15"/>
        <v>2,093</v>
      </c>
      <c r="DT56" s="249" t="str">
        <f t="shared" si="16"/>
        <v>4,272</v>
      </c>
      <c r="DU56" s="225" t="str">
        <f>CY56*'Ores &amp; Ingots'!$C$3+CZ56*'Ores &amp; Ingots'!$C$4+DA56*'Ores &amp; Ingots'!$C$5+DB56*'Ores &amp; Ingots'!$C$6+DC56*'Ores &amp; Ingots'!$C$7+DD56*'Ores &amp; Ingots'!$C$8+DE56*'Ores &amp; Ingots'!$C$9+DF56*'Ores &amp; Ingots'!$C$10+DG56*'Ores &amp; Ingots'!$C$11+DH56*'Ores &amp; Ingots'!$C$12</f>
        <v>261</v>
      </c>
      <c r="DV56" s="225" t="str">
        <f>DI56*'Ores &amp; Ingots'!$B$3+DJ56*'Ores &amp; Ingots'!$B$4+DK56*'Ores &amp; Ingots'!$B$5+DL56*'Ores &amp; Ingots'!$B$6+DM56*'Ores &amp; Ingots'!$B$7+DN56*'Ores &amp; Ingots'!$B$8+DO56*'Ores &amp; Ingots'!$B$9+DP56*'Ores &amp; Ingots'!$B$10+DQ56*'Ores &amp; Ingots'!$B$11+DR56*'Ores &amp; Ingots'!$B$12</f>
        <v>1,581</v>
      </c>
      <c r="DW56" s="249" t="str">
        <f>CY56*Refining!$G$3+CZ56*Refining!$G$4+DA56*Refining!$G$5+DB56*Refining!$G$6+DC56*Refining!$G$7+DD56*Refining!$G$8+DE56*Refining!$G$9+DF56*Refining!$G$10+DG56*Refining!$G$11+DH56*Refining!$G$12</f>
        <v>2,043</v>
      </c>
      <c r="DX56" s="249" t="str">
        <f t="shared" si="17"/>
        <v>317,815</v>
      </c>
      <c r="DY56" s="250" t="str">
        <f t="shared" si="18"/>
        <v>0.3178</v>
      </c>
      <c r="DZ56" s="248" t="str">
        <f t="shared" si="19"/>
        <v>2,348</v>
      </c>
      <c r="EA56" s="251" t="str">
        <f t="shared" ref="EA56:EB56" si="227">DZ56/60</f>
        <v>39.1</v>
      </c>
      <c r="EB56" s="251" t="str">
        <f t="shared" si="227"/>
        <v>0.7</v>
      </c>
      <c r="EC56" s="543" t="str">
        <f t="shared" si="21"/>
        <v>0.03</v>
      </c>
      <c r="ED56" s="248" t="str">
        <f t="shared" si="22"/>
        <v>359,037</v>
      </c>
      <c r="EE56" s="251" t="str">
        <f t="shared" ref="EE56:EF56" si="228">ED56/1000</f>
        <v>359.0</v>
      </c>
      <c r="EF56" s="252" t="str">
        <f t="shared" si="228"/>
        <v>0.36</v>
      </c>
      <c r="EG56" s="544" t="str">
        <f t="shared" si="24"/>
        <v>0.3590</v>
      </c>
      <c r="EH56" s="225">
        <v>298.0</v>
      </c>
    </row>
    <row r="57" hidden="1">
      <c r="A57" s="33"/>
      <c r="B57" s="226" t="s">
        <v>949</v>
      </c>
      <c r="C57" s="227" t="s">
        <v>885</v>
      </c>
      <c r="D57" s="227">
        <v>1.0</v>
      </c>
      <c r="E57" s="227">
        <v>1.0</v>
      </c>
      <c r="F57" s="227">
        <v>2.0</v>
      </c>
      <c r="G57" s="253" t="str">
        <f t="shared" si="5"/>
        <v>0.3</v>
      </c>
      <c r="H57" s="254">
        <v>20.0</v>
      </c>
      <c r="I57" s="254">
        <v>20.0</v>
      </c>
      <c r="J57" s="254" t="str">
        <f>H57/Main!$D$9</f>
        <v>20</v>
      </c>
      <c r="K57" s="254" t="str">
        <f>I57/Main!$D$10</f>
        <v>20</v>
      </c>
      <c r="L57" s="254" t="str">
        <f t="shared" si="6"/>
        <v>1</v>
      </c>
      <c r="M57" s="254">
        <v>1.0</v>
      </c>
      <c r="N57" s="256">
        <v>2000.0</v>
      </c>
      <c r="O57" s="256">
        <v>2000.0</v>
      </c>
      <c r="P57" s="255"/>
      <c r="Q57" s="256"/>
      <c r="R57" s="255"/>
      <c r="S57" s="257"/>
      <c r="T57" s="257"/>
      <c r="U57" s="255"/>
      <c r="V57" s="255"/>
      <c r="W57" s="254">
        <v>50.0</v>
      </c>
      <c r="X57" s="257"/>
      <c r="Y57" s="255"/>
      <c r="Z57" s="255"/>
      <c r="AA57" s="255"/>
      <c r="AB57" s="255"/>
      <c r="AC57" s="335"/>
      <c r="AD57" s="225">
        <v>2.0</v>
      </c>
      <c r="AE57" s="225">
        <v>0.0</v>
      </c>
      <c r="AF57" s="225">
        <v>0.0</v>
      </c>
      <c r="AG57" s="225">
        <v>0.0</v>
      </c>
      <c r="AH57" s="225">
        <v>2.0</v>
      </c>
      <c r="AI57" s="225">
        <v>0.0</v>
      </c>
      <c r="AJ57" s="225">
        <v>1.0</v>
      </c>
      <c r="AK57" s="225">
        <v>1.0</v>
      </c>
      <c r="AL57" s="225">
        <v>0.0</v>
      </c>
      <c r="AM57" s="225">
        <v>0.0</v>
      </c>
      <c r="AN57" s="225">
        <v>0.0</v>
      </c>
      <c r="AO57" s="225">
        <v>0.0</v>
      </c>
      <c r="AP57" s="225">
        <v>0.0</v>
      </c>
      <c r="AQ57" s="225">
        <v>0.0</v>
      </c>
      <c r="AR57" s="225">
        <v>0.0</v>
      </c>
      <c r="AS57" s="225">
        <v>0.0</v>
      </c>
      <c r="AT57" s="225">
        <v>0.0</v>
      </c>
      <c r="AU57" s="225">
        <v>0.0</v>
      </c>
      <c r="AV57" s="225">
        <v>0.0</v>
      </c>
      <c r="AW57" s="309">
        <v>1.0</v>
      </c>
      <c r="AX57" s="225">
        <v>0.0</v>
      </c>
      <c r="AY57" s="239" t="str">
        <f t="shared" ref="AY57:BS57" si="229">IF(AD57 = 0, "", AD57)</f>
        <v>2</v>
      </c>
      <c r="AZ57" s="227" t="str">
        <f t="shared" si="229"/>
        <v/>
      </c>
      <c r="BA57" s="227" t="str">
        <f t="shared" si="229"/>
        <v/>
      </c>
      <c r="BB57" s="227" t="str">
        <f t="shared" si="229"/>
        <v/>
      </c>
      <c r="BC57" s="225" t="str">
        <f t="shared" si="229"/>
        <v>2</v>
      </c>
      <c r="BD57" s="227" t="str">
        <f t="shared" si="229"/>
        <v/>
      </c>
      <c r="BE57" s="225" t="str">
        <f t="shared" si="229"/>
        <v>1</v>
      </c>
      <c r="BF57" s="225" t="str">
        <f t="shared" si="229"/>
        <v>1</v>
      </c>
      <c r="BG57" s="227" t="str">
        <f t="shared" si="229"/>
        <v/>
      </c>
      <c r="BH57" s="227" t="str">
        <f t="shared" si="229"/>
        <v/>
      </c>
      <c r="BI57" s="227" t="str">
        <f t="shared" si="229"/>
        <v/>
      </c>
      <c r="BJ57" s="227" t="str">
        <f t="shared" si="229"/>
        <v/>
      </c>
      <c r="BK57" s="227" t="str">
        <f t="shared" si="229"/>
        <v/>
      </c>
      <c r="BL57" s="227" t="str">
        <f t="shared" si="229"/>
        <v/>
      </c>
      <c r="BM57" s="227" t="str">
        <f t="shared" si="229"/>
        <v/>
      </c>
      <c r="BN57" s="227" t="str">
        <f t="shared" si="229"/>
        <v/>
      </c>
      <c r="BO57" s="227" t="str">
        <f t="shared" si="229"/>
        <v/>
      </c>
      <c r="BP57" s="227" t="str">
        <f t="shared" si="229"/>
        <v/>
      </c>
      <c r="BQ57" s="227" t="str">
        <f t="shared" si="229"/>
        <v/>
      </c>
      <c r="BR57" s="309" t="str">
        <f t="shared" si="229"/>
        <v>1</v>
      </c>
      <c r="BS57" s="238" t="str">
        <f t="shared" si="229"/>
        <v/>
      </c>
      <c r="BT57" s="239" t="str">
        <f>$AY57*Assembly!Y$4+$AZ57*Assembly!Y$5+$BA57*Assembly!Y$6+$BB57*Assembly!Y$7+$BC57*Assembly!Y$8+$BD57*Assembly!Y$9+$BE57*Assembly!Y$10+$BF57*Assembly!Y$11+$BG57*Assembly!Y$12+$BH57*Assembly!Y$13+$BI57*Assembly!Y$14+$BJ57*Assembly!Y$15+$BK57*Assembly!Y$16+$BL57*Assembly!Y$17+$BM57*Assembly!Y$18+$BN57*Assembly!Y$19+$BO57*Assembly!Y$20+$BP57*Assembly!Y$21+$BQ57*Assembly!Y$22+$BR57*Assembly!Y$23+$BS57*Assembly!Y$24</f>
        <v>85</v>
      </c>
      <c r="BU57" s="225" t="str">
        <f t="shared" si="8"/>
        <v>341</v>
      </c>
      <c r="BV57" s="225" t="str">
        <f>$AY57*Assembly!AC$4+$AZ57*Assembly!AC$5+$BA57*Assembly!AC$6+$BB57*Assembly!AC$7+$BC57*Assembly!AC$8+$BD57*Assembly!AC$9+$BE57*Assembly!AC$10+$BF57*Assembly!AC$11+$BG57*Assembly!AC$12+$BH57*Assembly!AC$13+$BI57*Assembly!AC$14+$BJ57*Assembly!AC$15+$BK57*Assembly!AC$16+$BL57*Assembly!AC$17+$BM57*Assembly!AC$18+$BN57*Assembly!AC$19+$BO57*Assembly!AC$20+$BP57*Assembly!AC$21+$BQ57*Assembly!AC$22+$BR57*Assembly!AC$23+$BS57*Assembly!AC$24</f>
        <v>305</v>
      </c>
      <c r="BW57" s="240" t="str">
        <f t="shared" si="9"/>
        <v>3.58</v>
      </c>
      <c r="BX57" s="241" t="str">
        <f t="shared" si="10"/>
        <v>1220</v>
      </c>
      <c r="BY57" s="242" t="str">
        <f t="shared" si="11"/>
        <v>0.9</v>
      </c>
      <c r="BZ57" s="225"/>
      <c r="CA57" s="225" t="str">
        <f>$AY57*Assembly!X$4+$AZ57*Assembly!X$5+$BA57*Assembly!X$6+$BB57*Assembly!X$7+$BC57*Assembly!X$8+$BD57*Assembly!X$9+$BE57*Assembly!X$10+$BF57*Assembly!X$11+$BG57*Assembly!X$12+$BH57*Assembly!X$13+$BI57*Assembly!X$14+$BJ57*Assembly!X$15+$BK57*Assembly!X$16+$BL57*Assembly!X$17+$BM57*Assembly!X$18+$BN57*Assembly!X$19+$BO57*Assembly!X$20+$BP57*Assembly!X$21+$BQ57*Assembly!X$22+$BR57*Assembly!X$23+$BS57*Assembly!X$24</f>
        <v>13</v>
      </c>
      <c r="CB57" s="225" t="str">
        <f t="shared" si="12"/>
        <v>2,022</v>
      </c>
      <c r="CC57" s="223" t="str">
        <f t="shared" si="13"/>
        <v>0.0020</v>
      </c>
      <c r="CD57" s="243" t="str">
        <f>$AY57*Assembly!AB$4+$AZ57*Assembly!AB$5+$BA57*Assembly!AB$6+$BB57*Assembly!AB$7+$BC57*Assembly!AB$8+$BD57*Assembly!AB$9+$BE57*Assembly!AB$10+$BF57*Assembly!AB$11+$BG57*Assembly!AB$12+$BH57*Assembly!AB$13+$BI57*Assembly!AB$14+$BJ57*Assembly!AB$15+$BK57*Assembly!AB$16+$BL57*Assembly!AB$17+$BM57*Assembly!AB$18+$BN57*Assembly!AB$19+$BO57*Assembly!AB$20+$BP57*Assembly!AB$21+$BQ57*Assembly!AB$22+$BR57*Assembly!AB$23+$BS57*Assembly!AB$24</f>
        <v>25</v>
      </c>
      <c r="CE57" s="256" t="str">
        <f>$AY57*Assembly!M$4+$AZ57*Assembly!M$5+$BA57*Assembly!M$6+$BB57*Assembly!M$7+$BC57*Assembly!M$8+$BD57*Assembly!M$9+$BE57*Assembly!M$10+$BF57*Assembly!M$11+$BG57*Assembly!M$12+$BH57*Assembly!M$13+$BI57*Assembly!M$14+$BJ57*Assembly!M$15+$BK57*Assembly!M$16+$BL57*Assembly!M$17+$BM57*Assembly!M$18+$BN57*Assembly!M$19+$BO57*Assembly!M$20+$BP57*Assembly!M$21+$BQ57*Assembly!M$22+$BR57*Assembly!M$23+$BS57*Assembly!M$24</f>
        <v>88</v>
      </c>
      <c r="CF57" s="256" t="str">
        <f>$AY57*Assembly!N$4+$AZ57*Assembly!N$5+$BA57*Assembly!N$6+$BB57*Assembly!N$7+$BC57*Assembly!N$8+$BD57*Assembly!N$9+$BE57*Assembly!N$10+$BF57*Assembly!N$11+$BG57*Assembly!N$12+$BH57*Assembly!N$13+$BI57*Assembly!N$14+$BJ57*Assembly!N$15+$BK57*Assembly!N$16+$BL57*Assembly!N$17+$BM57*Assembly!N$18+$BN57*Assembly!N$19+$BO57*Assembly!N$20+$BP57*Assembly!N$21+$BQ57*Assembly!N$22+$BR57*Assembly!N$23+$BS57*Assembly!N$24</f>
        <v>20</v>
      </c>
      <c r="CG57" s="256" t="str">
        <f>$AY57*Assembly!O$4+$AZ57*Assembly!O$5+$BA57*Assembly!O$6+$BB57*Assembly!O$7+$BC57*Assembly!O$8+$BD57*Assembly!O$9+$BE57*Assembly!O$10+$BF57*Assembly!O$11+$BG57*Assembly!O$12+$BH57*Assembly!O$13+$BI57*Assembly!O$14+$BJ57*Assembly!O$15+$BK57*Assembly!O$16+$BL57*Assembly!O$17+$BM57*Assembly!O$18+$BN57*Assembly!O$19+$BO57*Assembly!O$20+$BP57*Assembly!O$21+$BQ57*Assembly!O$22+$BR57*Assembly!O$23+$BS57*Assembly!O$24</f>
        <v>0</v>
      </c>
      <c r="CH57" s="254" t="str">
        <f>$AY57*Assembly!P$4+$AZ57*Assembly!P$5+$BA57*Assembly!P$6+$BB57*Assembly!P$7+$BC57*Assembly!P$8+$BD57*Assembly!P$9+$BE57*Assembly!P$10+$BF57*Assembly!P$11+$BG57*Assembly!P$12+$BH57*Assembly!P$13+$BI57*Assembly!P$14+$BJ57*Assembly!P$15+$BK57*Assembly!P$16+$BL57*Assembly!P$17+$BM57*Assembly!P$18+$BN57*Assembly!P$19+$BO57*Assembly!P$20+$BP57*Assembly!P$21+$BQ57*Assembly!P$22+$BR57*Assembly!P$23+$BS57*Assembly!P$24</f>
        <v>0</v>
      </c>
      <c r="CI57" s="254" t="str">
        <f>$AY57*Assembly!Q$4+$AZ57*Assembly!Q$5+$BA57*Assembly!Q$6+$BB57*Assembly!Q$7+$BC57*Assembly!Q$8+$BD57*Assembly!Q$9+$BE57*Assembly!Q$10+$BF57*Assembly!Q$11+$BG57*Assembly!Q$12+$BH57*Assembly!Q$13+$BI57*Assembly!Q$14+$BJ57*Assembly!Q$15+$BK57*Assembly!Q$16+$BL57*Assembly!Q$17+$BM57*Assembly!Q$18+$BN57*Assembly!Q$19+$BO57*Assembly!Q$20+$BP57*Assembly!Q$21+$BQ57*Assembly!Q$22+$BR57*Assembly!Q$23+$BS57*Assembly!Q$24</f>
        <v>0.2</v>
      </c>
      <c r="CJ57" s="256" t="str">
        <f>$AY57*Assembly!R$4+$AZ57*Assembly!R$5+$BA57*Assembly!R$6+$BB57*Assembly!R$7+$BC57*Assembly!R$8+$BD57*Assembly!R$9+$BE57*Assembly!R$10+$BF57*Assembly!R$11+$BG57*Assembly!R$12+$BH57*Assembly!R$13+$BI57*Assembly!R$14+$BJ57*Assembly!R$15+$BK57*Assembly!R$16+$BL57*Assembly!R$17+$BM57*Assembly!R$18+$BN57*Assembly!R$19+$BO57*Assembly!R$20+$BP57*Assembly!R$21+$BQ57*Assembly!R$22+$BR57*Assembly!R$23+$BS57*Assembly!R$24</f>
        <v>0</v>
      </c>
      <c r="CK57" s="254" t="str">
        <f>$AY57*Assembly!S$4+$AZ57*Assembly!S$5+$BA57*Assembly!S$6+$BB57*Assembly!S$7+$BC57*Assembly!S$8+$BD57*Assembly!S$9+$BE57*Assembly!S$10+$BF57*Assembly!S$11+$BG57*Assembly!S$12+$BH57*Assembly!S$13+$BI57*Assembly!S$14+$BJ57*Assembly!S$15+$BK57*Assembly!S$16+$BL57*Assembly!S$17+$BM57*Assembly!S$18+$BN57*Assembly!S$19+$BO57*Assembly!S$20+$BP57*Assembly!S$21+$BQ57*Assembly!S$22+$BR57*Assembly!S$23+$BS57*Assembly!S$24</f>
        <v>0</v>
      </c>
      <c r="CL57" s="254" t="str">
        <f>$AY57*Assembly!T$4+$AZ57*Assembly!T$5+$BA57*Assembly!T$6+$BB57*Assembly!T$7+$BC57*Assembly!T$8+$BD57*Assembly!T$9+$BE57*Assembly!T$10+$BF57*Assembly!T$11+$BG57*Assembly!T$12+$BH57*Assembly!T$13+$BI57*Assembly!T$14+$BJ57*Assembly!T$15+$BK57*Assembly!T$16+$BL57*Assembly!T$17+$BM57*Assembly!T$18+$BN57*Assembly!T$19+$BO57*Assembly!T$20+$BP57*Assembly!T$21+$BQ57*Assembly!T$22+$BR57*Assembly!T$23+$BS57*Assembly!T$24</f>
        <v>0</v>
      </c>
      <c r="CM57" s="254" t="str">
        <f>$AY57*Assembly!U$4+$AZ57*Assembly!U$5+$BA57*Assembly!U$6+$BB57*Assembly!U$7+$BC57*Assembly!U$8+$BD57*Assembly!U$9+$BE57*Assembly!U$10+$BF57*Assembly!U$11+$BG57*Assembly!U$12+$BH57*Assembly!U$13+$BI57*Assembly!U$14+$BJ57*Assembly!U$15+$BK57*Assembly!U$16+$BL57*Assembly!U$17+$BM57*Assembly!U$18+$BN57*Assembly!U$19+$BO57*Assembly!U$20+$BP57*Assembly!U$21+$BQ57*Assembly!U$22+$BR57*Assembly!U$23+$BS57*Assembly!U$24</f>
        <v>0</v>
      </c>
      <c r="CN57" s="256" t="str">
        <f>$AY57*Assembly!V$4+$AZ57*Assembly!V$5+$BA57*Assembly!V$6+$BB57*Assembly!V$7+$BC57*Assembly!V$8+$BD57*Assembly!V$9+$BE57*Assembly!V$10+$BF57*Assembly!V$11+$BG57*Assembly!V$12+$BH57*Assembly!V$13+$BI57*Assembly!V$14+$BJ57*Assembly!V$15+$BK57*Assembly!V$16+$BL57*Assembly!V$17+$BM57*Assembly!V$18+$BN57*Assembly!V$19+$BO57*Assembly!V$20+$BP57*Assembly!V$21+$BQ57*Assembly!V$22+$BR57*Assembly!V$23+$BS57*Assembly!V$24</f>
        <v>0</v>
      </c>
      <c r="CO57" s="256" t="str">
        <f>CE57*Refining!$F$3</f>
        <v>156</v>
      </c>
      <c r="CP57" s="256" t="str">
        <f>CF57*Refining!$F$4</f>
        <v>63</v>
      </c>
      <c r="CQ57" s="256" t="str">
        <f>CG57*Refining!$F$5</f>
        <v>0</v>
      </c>
      <c r="CR57" s="256" t="str">
        <f>CH57*Refining!$F$6</f>
        <v>0</v>
      </c>
      <c r="CS57" s="256" t="str">
        <f>CI57*Refining!$F$7</f>
        <v>0</v>
      </c>
      <c r="CT57" s="256" t="str">
        <f>CJ57*Refining!$F$8</f>
        <v>0</v>
      </c>
      <c r="CU57" s="256" t="str">
        <f>CK57*Refining!$F$9</f>
        <v>0</v>
      </c>
      <c r="CV57" s="256" t="str">
        <f>CL57*Refining!$F$10</f>
        <v>0</v>
      </c>
      <c r="CW57" s="256" t="str">
        <f>CM57*Refining!$F$11</f>
        <v>0</v>
      </c>
      <c r="CX57" s="256" t="str">
        <f>CN57*Refining!$F$12</f>
        <v>0</v>
      </c>
      <c r="CY57" s="248" t="str">
        <f t="shared" ref="CY57:DR57" si="230">IF(CE57 = 0, "", CE57)</f>
        <v>88</v>
      </c>
      <c r="CZ57" s="249" t="str">
        <f t="shared" si="230"/>
        <v>20</v>
      </c>
      <c r="DA57" s="245" t="str">
        <f t="shared" si="230"/>
        <v/>
      </c>
      <c r="DB57" s="245" t="str">
        <f t="shared" si="230"/>
        <v/>
      </c>
      <c r="DC57" s="245" t="str">
        <f t="shared" si="230"/>
        <v>0.2</v>
      </c>
      <c r="DD57" s="245" t="str">
        <f t="shared" si="230"/>
        <v/>
      </c>
      <c r="DE57" s="245" t="str">
        <f t="shared" si="230"/>
        <v/>
      </c>
      <c r="DF57" s="245" t="str">
        <f t="shared" si="230"/>
        <v/>
      </c>
      <c r="DG57" s="245" t="str">
        <f t="shared" si="230"/>
        <v/>
      </c>
      <c r="DH57" s="246" t="str">
        <f t="shared" si="230"/>
        <v/>
      </c>
      <c r="DI57" s="248" t="str">
        <f t="shared" si="230"/>
        <v>156</v>
      </c>
      <c r="DJ57" s="249" t="str">
        <f t="shared" si="230"/>
        <v>63</v>
      </c>
      <c r="DK57" s="245" t="str">
        <f t="shared" si="230"/>
        <v/>
      </c>
      <c r="DL57" s="245" t="str">
        <f t="shared" si="230"/>
        <v/>
      </c>
      <c r="DM57" s="249" t="str">
        <f t="shared" si="230"/>
        <v>0</v>
      </c>
      <c r="DN57" s="245" t="str">
        <f t="shared" si="230"/>
        <v/>
      </c>
      <c r="DO57" s="245" t="str">
        <f t="shared" si="230"/>
        <v/>
      </c>
      <c r="DP57" s="245" t="str">
        <f t="shared" si="230"/>
        <v/>
      </c>
      <c r="DQ57" s="245" t="str">
        <f t="shared" si="230"/>
        <v/>
      </c>
      <c r="DR57" s="246" t="str">
        <f t="shared" si="230"/>
        <v/>
      </c>
      <c r="DS57" s="248" t="str">
        <f t="shared" si="15"/>
        <v>108</v>
      </c>
      <c r="DT57" s="249" t="str">
        <f t="shared" si="16"/>
        <v>219</v>
      </c>
      <c r="DU57" s="225" t="str">
        <f>CY57*'Ores &amp; Ingots'!$C$3+CZ57*'Ores &amp; Ingots'!$C$4+DA57*'Ores &amp; Ingots'!$C$5+DB57*'Ores &amp; Ingots'!$C$6+DC57*'Ores &amp; Ingots'!$C$7+DD57*'Ores &amp; Ingots'!$C$8+DE57*'Ores &amp; Ingots'!$C$9+DF57*'Ores &amp; Ingots'!$C$10+DG57*'Ores &amp; Ingots'!$C$11+DH57*'Ores &amp; Ingots'!$C$12</f>
        <v>13</v>
      </c>
      <c r="DV57" s="225" t="str">
        <f>DI57*'Ores &amp; Ingots'!$B$3+DJ57*'Ores &amp; Ingots'!$B$4+DK57*'Ores &amp; Ingots'!$B$5+DL57*'Ores &amp; Ingots'!$B$6+DM57*'Ores &amp; Ingots'!$B$7+DN57*'Ores &amp; Ingots'!$B$8+DO57*'Ores &amp; Ingots'!$B$9+DP57*'Ores &amp; Ingots'!$B$10+DQ57*'Ores &amp; Ingots'!$B$11+DR57*'Ores &amp; Ingots'!$B$12</f>
        <v>81</v>
      </c>
      <c r="DW57" s="249" t="str">
        <f>CY57*Refining!$G$3+CZ57*Refining!$G$4+DA57*Refining!$G$5+DB57*Refining!$G$6+DC57*Refining!$G$7+DD57*Refining!$G$8+DE57*Refining!$G$9+DF57*Refining!$G$10+DG57*Refining!$G$11+DH57*Refining!$G$12</f>
        <v>102</v>
      </c>
      <c r="DX57" s="249" t="str">
        <f t="shared" si="17"/>
        <v>15,918</v>
      </c>
      <c r="DY57" s="250" t="str">
        <f t="shared" si="18"/>
        <v>0.0159</v>
      </c>
      <c r="DZ57" s="248" t="str">
        <f t="shared" si="19"/>
        <v>135</v>
      </c>
      <c r="EA57" s="251" t="str">
        <f t="shared" ref="EA57:EB57" si="231">DZ57/60</f>
        <v>2.3</v>
      </c>
      <c r="EB57" s="251" t="str">
        <f t="shared" si="231"/>
        <v>0.0</v>
      </c>
      <c r="EC57" s="543" t="str">
        <f t="shared" si="21"/>
        <v>0.00</v>
      </c>
      <c r="ED57" s="248" t="str">
        <f t="shared" si="22"/>
        <v>17,940</v>
      </c>
      <c r="EE57" s="251" t="str">
        <f t="shared" ref="EE57:EF57" si="232">ED57/1000</f>
        <v>17.9</v>
      </c>
      <c r="EF57" s="252" t="str">
        <f t="shared" si="232"/>
        <v>0.02</v>
      </c>
      <c r="EG57" s="544" t="str">
        <f t="shared" si="24"/>
        <v>0.0179</v>
      </c>
      <c r="EH57" s="225" t="s">
        <v>12</v>
      </c>
    </row>
    <row r="58">
      <c r="A58" s="33"/>
      <c r="B58" s="116" t="s">
        <v>950</v>
      </c>
      <c r="C58" s="227" t="s">
        <v>886</v>
      </c>
      <c r="D58" s="227">
        <v>1.0</v>
      </c>
      <c r="E58" s="227">
        <v>1.0</v>
      </c>
      <c r="F58" s="227">
        <v>1.0</v>
      </c>
      <c r="G58" s="253" t="str">
        <f t="shared" si="5"/>
        <v>15.6</v>
      </c>
      <c r="H58" s="254">
        <v>20.0</v>
      </c>
      <c r="I58" s="254">
        <v>20.0</v>
      </c>
      <c r="J58" s="254" t="str">
        <f>H58/Main!$D$9</f>
        <v>20</v>
      </c>
      <c r="K58" s="254" t="str">
        <f>I58/Main!$D$10</f>
        <v>20</v>
      </c>
      <c r="L58" s="254" t="str">
        <f t="shared" si="6"/>
        <v>1</v>
      </c>
      <c r="M58" s="254">
        <v>1.0</v>
      </c>
      <c r="N58" s="256">
        <v>200.0</v>
      </c>
      <c r="O58" s="256">
        <v>200.0</v>
      </c>
      <c r="P58" s="255"/>
      <c r="Q58" s="256"/>
      <c r="R58" s="255"/>
      <c r="S58" s="257"/>
      <c r="T58" s="257"/>
      <c r="U58" s="255"/>
      <c r="V58" s="255"/>
      <c r="W58" s="257"/>
      <c r="X58" s="257"/>
      <c r="Y58" s="255"/>
      <c r="Z58" s="255"/>
      <c r="AA58" s="255"/>
      <c r="AB58" s="255"/>
      <c r="AC58" s="335" t="s">
        <v>913</v>
      </c>
      <c r="AD58" s="225">
        <v>21.0</v>
      </c>
      <c r="AE58" s="225">
        <v>0.0</v>
      </c>
      <c r="AF58" s="225">
        <v>0.0</v>
      </c>
      <c r="AG58" s="225">
        <v>2.0</v>
      </c>
      <c r="AH58" s="225">
        <v>4.0</v>
      </c>
      <c r="AI58" s="225">
        <v>0.0</v>
      </c>
      <c r="AJ58" s="225">
        <v>1.0</v>
      </c>
      <c r="AK58" s="309">
        <v>2.0</v>
      </c>
      <c r="AL58" s="225">
        <v>0.0</v>
      </c>
      <c r="AM58" s="225">
        <v>0.0</v>
      </c>
      <c r="AN58" s="225">
        <v>0.0</v>
      </c>
      <c r="AO58" s="225">
        <v>0.0</v>
      </c>
      <c r="AP58" s="225">
        <v>0.0</v>
      </c>
      <c r="AQ58" s="225">
        <v>0.0</v>
      </c>
      <c r="AR58" s="225">
        <v>0.0</v>
      </c>
      <c r="AS58" s="225">
        <v>0.0</v>
      </c>
      <c r="AT58" s="225">
        <v>0.0</v>
      </c>
      <c r="AU58" s="225">
        <v>0.0</v>
      </c>
      <c r="AV58" s="225">
        <v>0.0</v>
      </c>
      <c r="AW58" s="225">
        <v>0.0</v>
      </c>
      <c r="AX58" s="225">
        <v>0.0</v>
      </c>
      <c r="AY58" s="239" t="str">
        <f t="shared" ref="AY58:BS58" si="233">IF(AD58 = 0, "", AD58)</f>
        <v>21</v>
      </c>
      <c r="AZ58" s="227" t="str">
        <f t="shared" si="233"/>
        <v/>
      </c>
      <c r="BA58" s="227" t="str">
        <f t="shared" si="233"/>
        <v/>
      </c>
      <c r="BB58" s="225" t="str">
        <f t="shared" si="233"/>
        <v>2</v>
      </c>
      <c r="BC58" s="225" t="str">
        <f t="shared" si="233"/>
        <v>4</v>
      </c>
      <c r="BD58" s="227" t="str">
        <f t="shared" si="233"/>
        <v/>
      </c>
      <c r="BE58" s="225" t="str">
        <f t="shared" si="233"/>
        <v>1</v>
      </c>
      <c r="BF58" s="309" t="str">
        <f t="shared" si="233"/>
        <v>2</v>
      </c>
      <c r="BG58" s="227" t="str">
        <f t="shared" si="233"/>
        <v/>
      </c>
      <c r="BH58" s="227" t="str">
        <f t="shared" si="233"/>
        <v/>
      </c>
      <c r="BI58" s="227" t="str">
        <f t="shared" si="233"/>
        <v/>
      </c>
      <c r="BJ58" s="227" t="str">
        <f t="shared" si="233"/>
        <v/>
      </c>
      <c r="BK58" s="227" t="str">
        <f t="shared" si="233"/>
        <v/>
      </c>
      <c r="BL58" s="227" t="str">
        <f t="shared" si="233"/>
        <v/>
      </c>
      <c r="BM58" s="227" t="str">
        <f t="shared" si="233"/>
        <v/>
      </c>
      <c r="BN58" s="227" t="str">
        <f t="shared" si="233"/>
        <v/>
      </c>
      <c r="BO58" s="227" t="str">
        <f t="shared" si="233"/>
        <v/>
      </c>
      <c r="BP58" s="227" t="str">
        <f t="shared" si="233"/>
        <v/>
      </c>
      <c r="BQ58" s="227" t="str">
        <f t="shared" si="233"/>
        <v/>
      </c>
      <c r="BR58" s="227" t="str">
        <f t="shared" si="233"/>
        <v/>
      </c>
      <c r="BS58" s="238" t="str">
        <f t="shared" si="233"/>
        <v/>
      </c>
      <c r="BT58" s="239" t="str">
        <f>$AY58*Assembly!Y$4+$AZ58*Assembly!Y$5+$BA58*Assembly!Y$6+$BB58*Assembly!Y$7+$BC58*Assembly!Y$8+$BD58*Assembly!Y$9+$BE58*Assembly!Y$10+$BF58*Assembly!Y$11+$BG58*Assembly!Y$12+$BH58*Assembly!Y$13+$BI58*Assembly!Y$14+$BJ58*Assembly!Y$15+$BK58*Assembly!Y$16+$BL58*Assembly!Y$17+$BM58*Assembly!Y$18+$BN58*Assembly!Y$19+$BO58*Assembly!Y$20+$BP58*Assembly!Y$21+$BQ58*Assembly!Y$22+$BR58*Assembly!Y$23+$BS58*Assembly!Y$24</f>
        <v>526</v>
      </c>
      <c r="BU58" s="225" t="str">
        <f t="shared" si="8"/>
        <v>34</v>
      </c>
      <c r="BV58" s="225" t="str">
        <f>$AY58*Assembly!AC$4+$AZ58*Assembly!AC$5+$BA58*Assembly!AC$6+$BB58*Assembly!AC$7+$BC58*Assembly!AC$8+$BD58*Assembly!AC$9+$BE58*Assembly!AC$10+$BF58*Assembly!AC$11+$BG58*Assembly!AC$12+$BH58*Assembly!AC$13+$BI58*Assembly!AC$14+$BJ58*Assembly!AC$15+$BK58*Assembly!AC$16+$BL58*Assembly!AC$17+$BM58*Assembly!AC$18+$BN58*Assembly!AC$19+$BO58*Assembly!AC$20+$BP58*Assembly!AC$21+$BQ58*Assembly!AC$22+$BR58*Assembly!AC$23+$BS58*Assembly!AC$24</f>
        <v>2,382</v>
      </c>
      <c r="BW58" s="240" t="str">
        <f t="shared" si="9"/>
        <v>4.53</v>
      </c>
      <c r="BX58" s="241" t="str">
        <f t="shared" si="10"/>
        <v>152</v>
      </c>
      <c r="BY58" s="242" t="str">
        <f t="shared" si="11"/>
        <v>70.7</v>
      </c>
      <c r="BZ58" s="225"/>
      <c r="CA58" s="225" t="str">
        <f>$AY58*Assembly!X$4+$AZ58*Assembly!X$5+$BA58*Assembly!X$6+$BB58*Assembly!X$7+$BC58*Assembly!X$8+$BD58*Assembly!X$9+$BE58*Assembly!X$10+$BF58*Assembly!X$11+$BG58*Assembly!X$12+$BH58*Assembly!X$13+$BI58*Assembly!X$14+$BJ58*Assembly!X$15+$BK58*Assembly!X$16+$BL58*Assembly!X$17+$BM58*Assembly!X$18+$BN58*Assembly!X$19+$BO58*Assembly!X$20+$BP58*Assembly!X$21+$BQ58*Assembly!X$22+$BR58*Assembly!X$23+$BS58*Assembly!X$24</f>
        <v>42</v>
      </c>
      <c r="CB58" s="225" t="str">
        <f t="shared" si="12"/>
        <v>6,533</v>
      </c>
      <c r="CC58" s="223" t="str">
        <f t="shared" si="13"/>
        <v>0.0065</v>
      </c>
      <c r="CD58" s="243" t="str">
        <f>$AY58*Assembly!AB$4+$AZ58*Assembly!AB$5+$BA58*Assembly!AB$6+$BB58*Assembly!AB$7+$BC58*Assembly!AB$8+$BD58*Assembly!AB$9+$BE58*Assembly!AB$10+$BF58*Assembly!AB$11+$BG58*Assembly!AB$12+$BH58*Assembly!AB$13+$BI58*Assembly!AB$14+$BJ58*Assembly!AB$15+$BK58*Assembly!AB$16+$BL58*Assembly!AB$17+$BM58*Assembly!AB$18+$BN58*Assembly!AB$19+$BO58*Assembly!AB$20+$BP58*Assembly!AB$21+$BQ58*Assembly!AB$22+$BR58*Assembly!AB$23+$BS58*Assembly!AB$24</f>
        <v>157</v>
      </c>
      <c r="CE58" s="256" t="str">
        <f>$AY58*Assembly!M$4+$AZ58*Assembly!M$5+$BA58*Assembly!M$6+$BB58*Assembly!M$7+$BC58*Assembly!M$8+$BD58*Assembly!M$9+$BE58*Assembly!M$10+$BF58*Assembly!M$11+$BG58*Assembly!M$12+$BH58*Assembly!M$13+$BI58*Assembly!M$14+$BJ58*Assembly!M$15+$BK58*Assembly!M$16+$BL58*Assembly!M$17+$BM58*Assembly!M$18+$BN58*Assembly!M$19+$BO58*Assembly!M$20+$BP58*Assembly!M$21+$BQ58*Assembly!M$22+$BR58*Assembly!M$23+$BS58*Assembly!M$24</f>
        <v>562</v>
      </c>
      <c r="CF58" s="256" t="str">
        <f>$AY58*Assembly!N$4+$AZ58*Assembly!N$5+$BA58*Assembly!N$6+$BB58*Assembly!N$7+$BC58*Assembly!N$8+$BD58*Assembly!N$9+$BE58*Assembly!N$10+$BF58*Assembly!N$11+$BG58*Assembly!N$12+$BH58*Assembly!N$13+$BI58*Assembly!N$14+$BJ58*Assembly!N$15+$BK58*Assembly!N$16+$BL58*Assembly!N$17+$BM58*Assembly!N$18+$BN58*Assembly!N$19+$BO58*Assembly!N$20+$BP58*Assembly!N$21+$BQ58*Assembly!N$22+$BR58*Assembly!N$23+$BS58*Assembly!N$24</f>
        <v>5</v>
      </c>
      <c r="CG58" s="256" t="str">
        <f>$AY58*Assembly!O$4+$AZ58*Assembly!O$5+$BA58*Assembly!O$6+$BB58*Assembly!O$7+$BC58*Assembly!O$8+$BD58*Assembly!O$9+$BE58*Assembly!O$10+$BF58*Assembly!O$11+$BG58*Assembly!O$12+$BH58*Assembly!O$13+$BI58*Assembly!O$14+$BJ58*Assembly!O$15+$BK58*Assembly!O$16+$BL58*Assembly!O$17+$BM58*Assembly!O$18+$BN58*Assembly!O$19+$BO58*Assembly!O$20+$BP58*Assembly!O$21+$BQ58*Assembly!O$22+$BR58*Assembly!O$23+$BS58*Assembly!O$24</f>
        <v>0</v>
      </c>
      <c r="CH58" s="254" t="str">
        <f>$AY58*Assembly!P$4+$AZ58*Assembly!P$5+$BA58*Assembly!P$6+$BB58*Assembly!P$7+$BC58*Assembly!P$8+$BD58*Assembly!P$9+$BE58*Assembly!P$10+$BF58*Assembly!P$11+$BG58*Assembly!P$12+$BH58*Assembly!P$13+$BI58*Assembly!P$14+$BJ58*Assembly!P$15+$BK58*Assembly!P$16+$BL58*Assembly!P$17+$BM58*Assembly!P$18+$BN58*Assembly!P$19+$BO58*Assembly!P$20+$BP58*Assembly!P$21+$BQ58*Assembly!P$22+$BR58*Assembly!P$23+$BS58*Assembly!P$24</f>
        <v>0</v>
      </c>
      <c r="CI58" s="254" t="str">
        <f>$AY58*Assembly!Q$4+$AZ58*Assembly!Q$5+$BA58*Assembly!Q$6+$BB58*Assembly!Q$7+$BC58*Assembly!Q$8+$BD58*Assembly!Q$9+$BE58*Assembly!Q$10+$BF58*Assembly!Q$11+$BG58*Assembly!Q$12+$BH58*Assembly!Q$13+$BI58*Assembly!Q$14+$BJ58*Assembly!Q$15+$BK58*Assembly!Q$16+$BL58*Assembly!Q$17+$BM58*Assembly!Q$18+$BN58*Assembly!Q$19+$BO58*Assembly!Q$20+$BP58*Assembly!Q$21+$BQ58*Assembly!Q$22+$BR58*Assembly!Q$23+$BS58*Assembly!Q$24</f>
        <v>0.4</v>
      </c>
      <c r="CJ58" s="256" t="str">
        <f>$AY58*Assembly!R$4+$AZ58*Assembly!R$5+$BA58*Assembly!R$6+$BB58*Assembly!R$7+$BC58*Assembly!R$8+$BD58*Assembly!R$9+$BE58*Assembly!R$10+$BF58*Assembly!R$11+$BG58*Assembly!R$12+$BH58*Assembly!R$13+$BI58*Assembly!R$14+$BJ58*Assembly!R$15+$BK58*Assembly!R$16+$BL58*Assembly!R$17+$BM58*Assembly!R$18+$BN58*Assembly!R$19+$BO58*Assembly!R$20+$BP58*Assembly!R$21+$BQ58*Assembly!R$22+$BR58*Assembly!R$23+$BS58*Assembly!R$24</f>
        <v>0</v>
      </c>
      <c r="CK58" s="254" t="str">
        <f>$AY58*Assembly!S$4+$AZ58*Assembly!S$5+$BA58*Assembly!S$6+$BB58*Assembly!S$7+$BC58*Assembly!S$8+$BD58*Assembly!S$9+$BE58*Assembly!S$10+$BF58*Assembly!S$11+$BG58*Assembly!S$12+$BH58*Assembly!S$13+$BI58*Assembly!S$14+$BJ58*Assembly!S$15+$BK58*Assembly!S$16+$BL58*Assembly!S$17+$BM58*Assembly!S$18+$BN58*Assembly!S$19+$BO58*Assembly!S$20+$BP58*Assembly!S$21+$BQ58*Assembly!S$22+$BR58*Assembly!S$23+$BS58*Assembly!S$24</f>
        <v>0</v>
      </c>
      <c r="CL58" s="254" t="str">
        <f>$AY58*Assembly!T$4+$AZ58*Assembly!T$5+$BA58*Assembly!T$6+$BB58*Assembly!T$7+$BC58*Assembly!T$8+$BD58*Assembly!T$9+$BE58*Assembly!T$10+$BF58*Assembly!T$11+$BG58*Assembly!T$12+$BH58*Assembly!T$13+$BI58*Assembly!T$14+$BJ58*Assembly!T$15+$BK58*Assembly!T$16+$BL58*Assembly!T$17+$BM58*Assembly!T$18+$BN58*Assembly!T$19+$BO58*Assembly!T$20+$BP58*Assembly!T$21+$BQ58*Assembly!T$22+$BR58*Assembly!T$23+$BS58*Assembly!T$24</f>
        <v>0</v>
      </c>
      <c r="CM58" s="254" t="str">
        <f>$AY58*Assembly!U$4+$AZ58*Assembly!U$5+$BA58*Assembly!U$6+$BB58*Assembly!U$7+$BC58*Assembly!U$8+$BD58*Assembly!U$9+$BE58*Assembly!U$10+$BF58*Assembly!U$11+$BG58*Assembly!U$12+$BH58*Assembly!U$13+$BI58*Assembly!U$14+$BJ58*Assembly!U$15+$BK58*Assembly!U$16+$BL58*Assembly!U$17+$BM58*Assembly!U$18+$BN58*Assembly!U$19+$BO58*Assembly!U$20+$BP58*Assembly!U$21+$BQ58*Assembly!U$22+$BR58*Assembly!U$23+$BS58*Assembly!U$24</f>
        <v>0</v>
      </c>
      <c r="CN58" s="256" t="str">
        <f>$AY58*Assembly!V$4+$AZ58*Assembly!V$5+$BA58*Assembly!V$6+$BB58*Assembly!V$7+$BC58*Assembly!V$8+$BD58*Assembly!V$9+$BE58*Assembly!V$10+$BF58*Assembly!V$11+$BG58*Assembly!V$12+$BH58*Assembly!V$13+$BI58*Assembly!V$14+$BJ58*Assembly!V$15+$BK58*Assembly!V$16+$BL58*Assembly!V$17+$BM58*Assembly!V$18+$BN58*Assembly!V$19+$BO58*Assembly!V$20+$BP58*Assembly!V$21+$BQ58*Assembly!V$22+$BR58*Assembly!V$23+$BS58*Assembly!V$24</f>
        <v>0</v>
      </c>
      <c r="CO58" s="256" t="str">
        <f>CE58*Refining!$F$3</f>
        <v>1,004</v>
      </c>
      <c r="CP58" s="256" t="str">
        <f>CF58*Refining!$F$4</f>
        <v>16</v>
      </c>
      <c r="CQ58" s="256" t="str">
        <f>CG58*Refining!$F$5</f>
        <v>0</v>
      </c>
      <c r="CR58" s="256" t="str">
        <f>CH58*Refining!$F$6</f>
        <v>0</v>
      </c>
      <c r="CS58" s="256" t="str">
        <f>CI58*Refining!$F$7</f>
        <v>1</v>
      </c>
      <c r="CT58" s="256" t="str">
        <f>CJ58*Refining!$F$8</f>
        <v>0</v>
      </c>
      <c r="CU58" s="256" t="str">
        <f>CK58*Refining!$F$9</f>
        <v>0</v>
      </c>
      <c r="CV58" s="256" t="str">
        <f>CL58*Refining!$F$10</f>
        <v>0</v>
      </c>
      <c r="CW58" s="256" t="str">
        <f>CM58*Refining!$F$11</f>
        <v>0</v>
      </c>
      <c r="CX58" s="256" t="str">
        <f>CN58*Refining!$F$12</f>
        <v>0</v>
      </c>
      <c r="CY58" s="248" t="str">
        <f t="shared" ref="CY58:DR58" si="234">IF(CE58 = 0, "", CE58)</f>
        <v>562</v>
      </c>
      <c r="CZ58" s="249" t="str">
        <f t="shared" si="234"/>
        <v>5</v>
      </c>
      <c r="DA58" s="245" t="str">
        <f t="shared" si="234"/>
        <v/>
      </c>
      <c r="DB58" s="245" t="str">
        <f t="shared" si="234"/>
        <v/>
      </c>
      <c r="DC58" s="245" t="str">
        <f t="shared" si="234"/>
        <v>0.4</v>
      </c>
      <c r="DD58" s="245" t="str">
        <f t="shared" si="234"/>
        <v/>
      </c>
      <c r="DE58" s="245" t="str">
        <f t="shared" si="234"/>
        <v/>
      </c>
      <c r="DF58" s="245" t="str">
        <f t="shared" si="234"/>
        <v/>
      </c>
      <c r="DG58" s="245" t="str">
        <f t="shared" si="234"/>
        <v/>
      </c>
      <c r="DH58" s="246" t="str">
        <f t="shared" si="234"/>
        <v/>
      </c>
      <c r="DI58" s="248" t="str">
        <f t="shared" si="234"/>
        <v>1,004</v>
      </c>
      <c r="DJ58" s="249" t="str">
        <f t="shared" si="234"/>
        <v>16</v>
      </c>
      <c r="DK58" s="245" t="str">
        <f t="shared" si="234"/>
        <v/>
      </c>
      <c r="DL58" s="245" t="str">
        <f t="shared" si="234"/>
        <v/>
      </c>
      <c r="DM58" s="249" t="str">
        <f t="shared" si="234"/>
        <v>1</v>
      </c>
      <c r="DN58" s="245" t="str">
        <f t="shared" si="234"/>
        <v/>
      </c>
      <c r="DO58" s="245" t="str">
        <f t="shared" si="234"/>
        <v/>
      </c>
      <c r="DP58" s="245" t="str">
        <f t="shared" si="234"/>
        <v/>
      </c>
      <c r="DQ58" s="245" t="str">
        <f t="shared" si="234"/>
        <v/>
      </c>
      <c r="DR58" s="246" t="str">
        <f t="shared" si="234"/>
        <v/>
      </c>
      <c r="DS58" s="248" t="str">
        <f t="shared" si="15"/>
        <v>567</v>
      </c>
      <c r="DT58" s="249" t="str">
        <f t="shared" si="16"/>
        <v>1,020</v>
      </c>
      <c r="DU58" s="225" t="str">
        <f>CY58*'Ores &amp; Ingots'!$C$3+CZ58*'Ores &amp; Ingots'!$C$4+DA58*'Ores &amp; Ingots'!$C$5+DB58*'Ores &amp; Ingots'!$C$6+DC58*'Ores &amp; Ingots'!$C$7+DD58*'Ores &amp; Ingots'!$C$8+DE58*'Ores &amp; Ingots'!$C$9+DF58*'Ores &amp; Ingots'!$C$10+DG58*'Ores &amp; Ingots'!$C$11+DH58*'Ores &amp; Ingots'!$C$12</f>
        <v>72</v>
      </c>
      <c r="DV58" s="225" t="str">
        <f>DI58*'Ores &amp; Ingots'!$B$3+DJ58*'Ores &amp; Ingots'!$B$4+DK58*'Ores &amp; Ingots'!$B$5+DL58*'Ores &amp; Ingots'!$B$6+DM58*'Ores &amp; Ingots'!$B$7+DN58*'Ores &amp; Ingots'!$B$8+DO58*'Ores &amp; Ingots'!$B$9+DP58*'Ores &amp; Ingots'!$B$10+DQ58*'Ores &amp; Ingots'!$B$11+DR58*'Ores &amp; Ingots'!$B$12</f>
        <v>377</v>
      </c>
      <c r="DW58" s="249" t="str">
        <f>CY58*Refining!$G$3+CZ58*Refining!$G$4+DA58*Refining!$G$5+DB58*Refining!$G$6+DC58*Refining!$G$7+DD58*Refining!$G$8+DE58*Refining!$G$9+DF58*Refining!$G$10+DG58*Refining!$G$11+DH58*Refining!$G$12</f>
        <v>63</v>
      </c>
      <c r="DX58" s="249" t="str">
        <f t="shared" si="17"/>
        <v>9,795</v>
      </c>
      <c r="DY58" s="250" t="str">
        <f t="shared" si="18"/>
        <v>0.0098</v>
      </c>
      <c r="DZ58" s="248" t="str">
        <f t="shared" si="19"/>
        <v>125</v>
      </c>
      <c r="EA58" s="251" t="str">
        <f t="shared" ref="EA58:EB58" si="235">DZ58/60</f>
        <v>2.1</v>
      </c>
      <c r="EB58" s="251" t="str">
        <f t="shared" si="235"/>
        <v>0.0</v>
      </c>
      <c r="EC58" s="543" t="str">
        <f t="shared" si="21"/>
        <v>0.00</v>
      </c>
      <c r="ED58" s="248" t="str">
        <f t="shared" si="22"/>
        <v>16,328</v>
      </c>
      <c r="EE58" s="251" t="str">
        <f t="shared" ref="EE58:EF58" si="236">ED58/1000</f>
        <v>16.3</v>
      </c>
      <c r="EF58" s="252" t="str">
        <f t="shared" si="236"/>
        <v>0.02</v>
      </c>
      <c r="EG58" s="544" t="str">
        <f t="shared" si="24"/>
        <v>0.0163</v>
      </c>
      <c r="EH58" s="225">
        <v>1796.0</v>
      </c>
    </row>
    <row r="59" hidden="1">
      <c r="A59" s="42"/>
      <c r="B59" s="297" t="s">
        <v>950</v>
      </c>
      <c r="C59" s="262" t="s">
        <v>885</v>
      </c>
      <c r="D59" s="262">
        <v>1.0</v>
      </c>
      <c r="E59" s="262">
        <v>1.0</v>
      </c>
      <c r="F59" s="262">
        <v>1.0</v>
      </c>
      <c r="G59" s="315" t="str">
        <f t="shared" si="5"/>
        <v>0.1</v>
      </c>
      <c r="H59" s="316">
        <v>20.0</v>
      </c>
      <c r="I59" s="316">
        <v>20.0</v>
      </c>
      <c r="J59" s="316" t="str">
        <f>H59/Main!$D$9</f>
        <v>20</v>
      </c>
      <c r="K59" s="316" t="str">
        <f>I59/Main!$D$10</f>
        <v>20</v>
      </c>
      <c r="L59" s="316" t="str">
        <f t="shared" si="6"/>
        <v>1</v>
      </c>
      <c r="M59" s="316">
        <v>1.0</v>
      </c>
      <c r="N59" s="318">
        <v>100.0</v>
      </c>
      <c r="O59" s="318">
        <v>100.0</v>
      </c>
      <c r="P59" s="317"/>
      <c r="Q59" s="318"/>
      <c r="R59" s="317"/>
      <c r="S59" s="319"/>
      <c r="T59" s="319"/>
      <c r="U59" s="317"/>
      <c r="V59" s="317"/>
      <c r="W59" s="319"/>
      <c r="X59" s="319"/>
      <c r="Y59" s="317"/>
      <c r="Z59" s="317"/>
      <c r="AA59" s="317"/>
      <c r="AB59" s="317"/>
      <c r="AC59" s="337"/>
      <c r="AD59" s="275">
        <v>2.0</v>
      </c>
      <c r="AE59" s="275">
        <v>0.0</v>
      </c>
      <c r="AF59" s="275">
        <v>0.0</v>
      </c>
      <c r="AG59" s="275">
        <v>2.0</v>
      </c>
      <c r="AH59" s="275">
        <v>2.0</v>
      </c>
      <c r="AI59" s="275">
        <v>0.0</v>
      </c>
      <c r="AJ59" s="275">
        <v>1.0</v>
      </c>
      <c r="AK59" s="321">
        <v>2.0</v>
      </c>
      <c r="AL59" s="275">
        <v>0.0</v>
      </c>
      <c r="AM59" s="275">
        <v>0.0</v>
      </c>
      <c r="AN59" s="275">
        <v>0.0</v>
      </c>
      <c r="AO59" s="275">
        <v>0.0</v>
      </c>
      <c r="AP59" s="275">
        <v>0.0</v>
      </c>
      <c r="AQ59" s="275">
        <v>0.0</v>
      </c>
      <c r="AR59" s="275">
        <v>0.0</v>
      </c>
      <c r="AS59" s="275">
        <v>0.0</v>
      </c>
      <c r="AT59" s="275">
        <v>0.0</v>
      </c>
      <c r="AU59" s="275">
        <v>0.0</v>
      </c>
      <c r="AV59" s="275">
        <v>0.0</v>
      </c>
      <c r="AW59" s="275">
        <v>0.0</v>
      </c>
      <c r="AX59" s="275">
        <v>0.0</v>
      </c>
      <c r="AY59" s="274" t="str">
        <f t="shared" ref="AY59:BS59" si="237">IF(AD59 = 0, "", AD59)</f>
        <v>2</v>
      </c>
      <c r="AZ59" s="262" t="str">
        <f t="shared" si="237"/>
        <v/>
      </c>
      <c r="BA59" s="262" t="str">
        <f t="shared" si="237"/>
        <v/>
      </c>
      <c r="BB59" s="275" t="str">
        <f t="shared" si="237"/>
        <v>2</v>
      </c>
      <c r="BC59" s="275" t="str">
        <f t="shared" si="237"/>
        <v>2</v>
      </c>
      <c r="BD59" s="262" t="str">
        <f t="shared" si="237"/>
        <v/>
      </c>
      <c r="BE59" s="275" t="str">
        <f t="shared" si="237"/>
        <v>1</v>
      </c>
      <c r="BF59" s="321" t="str">
        <f t="shared" si="237"/>
        <v>2</v>
      </c>
      <c r="BG59" s="262" t="str">
        <f t="shared" si="237"/>
        <v/>
      </c>
      <c r="BH59" s="262" t="str">
        <f t="shared" si="237"/>
        <v/>
      </c>
      <c r="BI59" s="262" t="str">
        <f t="shared" si="237"/>
        <v/>
      </c>
      <c r="BJ59" s="262" t="str">
        <f t="shared" si="237"/>
        <v/>
      </c>
      <c r="BK59" s="262" t="str">
        <f t="shared" si="237"/>
        <v/>
      </c>
      <c r="BL59" s="262" t="str">
        <f t="shared" si="237"/>
        <v/>
      </c>
      <c r="BM59" s="262" t="str">
        <f t="shared" si="237"/>
        <v/>
      </c>
      <c r="BN59" s="262" t="str">
        <f t="shared" si="237"/>
        <v/>
      </c>
      <c r="BO59" s="262" t="str">
        <f t="shared" si="237"/>
        <v/>
      </c>
      <c r="BP59" s="262" t="str">
        <f t="shared" si="237"/>
        <v/>
      </c>
      <c r="BQ59" s="262" t="str">
        <f t="shared" si="237"/>
        <v/>
      </c>
      <c r="BR59" s="262" t="str">
        <f t="shared" si="237"/>
        <v/>
      </c>
      <c r="BS59" s="273" t="str">
        <f t="shared" si="237"/>
        <v/>
      </c>
      <c r="BT59" s="274" t="str">
        <f>$AY59*Assembly!Y$4+$AZ59*Assembly!Y$5+$BA59*Assembly!Y$6+$BB59*Assembly!Y$7+$BC59*Assembly!Y$8+$BD59*Assembly!Y$9+$BE59*Assembly!Y$10+$BF59*Assembly!Y$11+$BG59*Assembly!Y$12+$BH59*Assembly!Y$13+$BI59*Assembly!Y$14+$BJ59*Assembly!Y$15+$BK59*Assembly!Y$16+$BL59*Assembly!Y$17+$BM59*Assembly!Y$18+$BN59*Assembly!Y$19+$BO59*Assembly!Y$20+$BP59*Assembly!Y$21+$BQ59*Assembly!Y$22+$BR59*Assembly!Y$23+$BS59*Assembly!Y$24</f>
        <v>130</v>
      </c>
      <c r="BU59" s="275" t="str">
        <f t="shared" si="8"/>
        <v>1,043</v>
      </c>
      <c r="BV59" s="275" t="str">
        <f>$AY59*Assembly!AC$4+$AZ59*Assembly!AC$5+$BA59*Assembly!AC$6+$BB59*Assembly!AC$7+$BC59*Assembly!AC$8+$BD59*Assembly!AC$9+$BE59*Assembly!AC$10+$BF59*Assembly!AC$11+$BG59*Assembly!AC$12+$BH59*Assembly!AC$13+$BI59*Assembly!AC$14+$BJ59*Assembly!AC$15+$BK59*Assembly!AC$16+$BL59*Assembly!AC$17+$BM59*Assembly!AC$18+$BN59*Assembly!AC$19+$BO59*Assembly!AC$20+$BP59*Assembly!AC$21+$BQ59*Assembly!AC$22+$BR59*Assembly!AC$23+$BS59*Assembly!AC$24</f>
        <v>422</v>
      </c>
      <c r="BW59" s="276" t="str">
        <f t="shared" si="9"/>
        <v>3.24</v>
      </c>
      <c r="BX59" s="277" t="str">
        <f t="shared" si="10"/>
        <v>3376</v>
      </c>
      <c r="BY59" s="278" t="str">
        <f t="shared" si="11"/>
        <v>0.4</v>
      </c>
      <c r="BZ59" s="275"/>
      <c r="CA59" s="275" t="str">
        <f>$AY59*Assembly!X$4+$AZ59*Assembly!X$5+$BA59*Assembly!X$6+$BB59*Assembly!X$7+$BC59*Assembly!X$8+$BD59*Assembly!X$9+$BE59*Assembly!X$10+$BF59*Assembly!X$11+$BG59*Assembly!X$12+$BH59*Assembly!X$13+$BI59*Assembly!X$14+$BJ59*Assembly!X$15+$BK59*Assembly!X$16+$BL59*Assembly!X$17+$BM59*Assembly!X$18+$BN59*Assembly!X$19+$BO59*Assembly!X$20+$BP59*Assembly!X$21+$BQ59*Assembly!X$22+$BR59*Assembly!X$23+$BS59*Assembly!X$24</f>
        <v>15</v>
      </c>
      <c r="CB59" s="275" t="str">
        <f t="shared" si="12"/>
        <v>2,333</v>
      </c>
      <c r="CC59" s="279" t="str">
        <f t="shared" si="13"/>
        <v>0.0023</v>
      </c>
      <c r="CD59" s="280" t="str">
        <f>$AY59*Assembly!AB$4+$AZ59*Assembly!AB$5+$BA59*Assembly!AB$6+$BB59*Assembly!AB$7+$BC59*Assembly!AB$8+$BD59*Assembly!AB$9+$BE59*Assembly!AB$10+$BF59*Assembly!AB$11+$BG59*Assembly!AB$12+$BH59*Assembly!AB$13+$BI59*Assembly!AB$14+$BJ59*Assembly!AB$15+$BK59*Assembly!AB$16+$BL59*Assembly!AB$17+$BM59*Assembly!AB$18+$BN59*Assembly!AB$19+$BO59*Assembly!AB$20+$BP59*Assembly!AB$21+$BQ59*Assembly!AB$22+$BR59*Assembly!AB$23+$BS59*Assembly!AB$24</f>
        <v>96</v>
      </c>
      <c r="CE59" s="318" t="str">
        <f>$AY59*Assembly!M$4+$AZ59*Assembly!M$5+$BA59*Assembly!M$6+$BB59*Assembly!M$7+$BC59*Assembly!M$8+$BD59*Assembly!M$9+$BE59*Assembly!M$10+$BF59*Assembly!M$11+$BG59*Assembly!M$12+$BH59*Assembly!M$13+$BI59*Assembly!M$14+$BJ59*Assembly!M$15+$BK59*Assembly!M$16+$BL59*Assembly!M$17+$BM59*Assembly!M$18+$BN59*Assembly!M$19+$BO59*Assembly!M$20+$BP59*Assembly!M$21+$BQ59*Assembly!M$22+$BR59*Assembly!M$23+$BS59*Assembly!M$24</f>
        <v>143</v>
      </c>
      <c r="CF59" s="318" t="str">
        <f>$AY59*Assembly!N$4+$AZ59*Assembly!N$5+$BA59*Assembly!N$6+$BB59*Assembly!N$7+$BC59*Assembly!N$8+$BD59*Assembly!N$9+$BE59*Assembly!N$10+$BF59*Assembly!N$11+$BG59*Assembly!N$12+$BH59*Assembly!N$13+$BI59*Assembly!N$14+$BJ59*Assembly!N$15+$BK59*Assembly!N$16+$BL59*Assembly!N$17+$BM59*Assembly!N$18+$BN59*Assembly!N$19+$BO59*Assembly!N$20+$BP59*Assembly!N$21+$BQ59*Assembly!N$22+$BR59*Assembly!N$23+$BS59*Assembly!N$24</f>
        <v>5</v>
      </c>
      <c r="CG59" s="318" t="str">
        <f>$AY59*Assembly!O$4+$AZ59*Assembly!O$5+$BA59*Assembly!O$6+$BB59*Assembly!O$7+$BC59*Assembly!O$8+$BD59*Assembly!O$9+$BE59*Assembly!O$10+$BF59*Assembly!O$11+$BG59*Assembly!O$12+$BH59*Assembly!O$13+$BI59*Assembly!O$14+$BJ59*Assembly!O$15+$BK59*Assembly!O$16+$BL59*Assembly!O$17+$BM59*Assembly!O$18+$BN59*Assembly!O$19+$BO59*Assembly!O$20+$BP59*Assembly!O$21+$BQ59*Assembly!O$22+$BR59*Assembly!O$23+$BS59*Assembly!O$24</f>
        <v>0</v>
      </c>
      <c r="CH59" s="316" t="str">
        <f>$AY59*Assembly!P$4+$AZ59*Assembly!P$5+$BA59*Assembly!P$6+$BB59*Assembly!P$7+$BC59*Assembly!P$8+$BD59*Assembly!P$9+$BE59*Assembly!P$10+$BF59*Assembly!P$11+$BG59*Assembly!P$12+$BH59*Assembly!P$13+$BI59*Assembly!P$14+$BJ59*Assembly!P$15+$BK59*Assembly!P$16+$BL59*Assembly!P$17+$BM59*Assembly!P$18+$BN59*Assembly!P$19+$BO59*Assembly!P$20+$BP59*Assembly!P$21+$BQ59*Assembly!P$22+$BR59*Assembly!P$23+$BS59*Assembly!P$24</f>
        <v>0</v>
      </c>
      <c r="CI59" s="316" t="str">
        <f>$AY59*Assembly!Q$4+$AZ59*Assembly!Q$5+$BA59*Assembly!Q$6+$BB59*Assembly!Q$7+$BC59*Assembly!Q$8+$BD59*Assembly!Q$9+$BE59*Assembly!Q$10+$BF59*Assembly!Q$11+$BG59*Assembly!Q$12+$BH59*Assembly!Q$13+$BI59*Assembly!Q$14+$BJ59*Assembly!Q$15+$BK59*Assembly!Q$16+$BL59*Assembly!Q$17+$BM59*Assembly!Q$18+$BN59*Assembly!Q$19+$BO59*Assembly!Q$20+$BP59*Assembly!Q$21+$BQ59*Assembly!Q$22+$BR59*Assembly!Q$23+$BS59*Assembly!Q$24</f>
        <v>0.4</v>
      </c>
      <c r="CJ59" s="318" t="str">
        <f>$AY59*Assembly!R$4+$AZ59*Assembly!R$5+$BA59*Assembly!R$6+$BB59*Assembly!R$7+$BC59*Assembly!R$8+$BD59*Assembly!R$9+$BE59*Assembly!R$10+$BF59*Assembly!R$11+$BG59*Assembly!R$12+$BH59*Assembly!R$13+$BI59*Assembly!R$14+$BJ59*Assembly!R$15+$BK59*Assembly!R$16+$BL59*Assembly!R$17+$BM59*Assembly!R$18+$BN59*Assembly!R$19+$BO59*Assembly!R$20+$BP59*Assembly!R$21+$BQ59*Assembly!R$22+$BR59*Assembly!R$23+$BS59*Assembly!R$24</f>
        <v>0</v>
      </c>
      <c r="CK59" s="316" t="str">
        <f>$AY59*Assembly!S$4+$AZ59*Assembly!S$5+$BA59*Assembly!S$6+$BB59*Assembly!S$7+$BC59*Assembly!S$8+$BD59*Assembly!S$9+$BE59*Assembly!S$10+$BF59*Assembly!S$11+$BG59*Assembly!S$12+$BH59*Assembly!S$13+$BI59*Assembly!S$14+$BJ59*Assembly!S$15+$BK59*Assembly!S$16+$BL59*Assembly!S$17+$BM59*Assembly!S$18+$BN59*Assembly!S$19+$BO59*Assembly!S$20+$BP59*Assembly!S$21+$BQ59*Assembly!S$22+$BR59*Assembly!S$23+$BS59*Assembly!S$24</f>
        <v>0</v>
      </c>
      <c r="CL59" s="316" t="str">
        <f>$AY59*Assembly!T$4+$AZ59*Assembly!T$5+$BA59*Assembly!T$6+$BB59*Assembly!T$7+$BC59*Assembly!T$8+$BD59*Assembly!T$9+$BE59*Assembly!T$10+$BF59*Assembly!T$11+$BG59*Assembly!T$12+$BH59*Assembly!T$13+$BI59*Assembly!T$14+$BJ59*Assembly!T$15+$BK59*Assembly!T$16+$BL59*Assembly!T$17+$BM59*Assembly!T$18+$BN59*Assembly!T$19+$BO59*Assembly!T$20+$BP59*Assembly!T$21+$BQ59*Assembly!T$22+$BR59*Assembly!T$23+$BS59*Assembly!T$24</f>
        <v>0</v>
      </c>
      <c r="CM59" s="316" t="str">
        <f>$AY59*Assembly!U$4+$AZ59*Assembly!U$5+$BA59*Assembly!U$6+$BB59*Assembly!U$7+$BC59*Assembly!U$8+$BD59*Assembly!U$9+$BE59*Assembly!U$10+$BF59*Assembly!U$11+$BG59*Assembly!U$12+$BH59*Assembly!U$13+$BI59*Assembly!U$14+$BJ59*Assembly!U$15+$BK59*Assembly!U$16+$BL59*Assembly!U$17+$BM59*Assembly!U$18+$BN59*Assembly!U$19+$BO59*Assembly!U$20+$BP59*Assembly!U$21+$BQ59*Assembly!U$22+$BR59*Assembly!U$23+$BS59*Assembly!U$24</f>
        <v>0</v>
      </c>
      <c r="CN59" s="318" t="str">
        <f>$AY59*Assembly!V$4+$AZ59*Assembly!V$5+$BA59*Assembly!V$6+$BB59*Assembly!V$7+$BC59*Assembly!V$8+$BD59*Assembly!V$9+$BE59*Assembly!V$10+$BF59*Assembly!V$11+$BG59*Assembly!V$12+$BH59*Assembly!V$13+$BI59*Assembly!V$14+$BJ59*Assembly!V$15+$BK59*Assembly!V$16+$BL59*Assembly!V$17+$BM59*Assembly!V$18+$BN59*Assembly!V$19+$BO59*Assembly!V$20+$BP59*Assembly!V$21+$BQ59*Assembly!V$22+$BR59*Assembly!V$23+$BS59*Assembly!V$24</f>
        <v>0</v>
      </c>
      <c r="CO59" s="318" t="str">
        <f>CE59*Refining!$F$3</f>
        <v>255</v>
      </c>
      <c r="CP59" s="318" t="str">
        <f>CF59*Refining!$F$4</f>
        <v>16</v>
      </c>
      <c r="CQ59" s="318" t="str">
        <f>CG59*Refining!$F$5</f>
        <v>0</v>
      </c>
      <c r="CR59" s="318" t="str">
        <f>CH59*Refining!$F$6</f>
        <v>0</v>
      </c>
      <c r="CS59" s="318" t="str">
        <f>CI59*Refining!$F$7</f>
        <v>1</v>
      </c>
      <c r="CT59" s="318" t="str">
        <f>CJ59*Refining!$F$8</f>
        <v>0</v>
      </c>
      <c r="CU59" s="318" t="str">
        <f>CK59*Refining!$F$9</f>
        <v>0</v>
      </c>
      <c r="CV59" s="318" t="str">
        <f>CL59*Refining!$F$10</f>
        <v>0</v>
      </c>
      <c r="CW59" s="318" t="str">
        <f>CM59*Refining!$F$11</f>
        <v>0</v>
      </c>
      <c r="CX59" s="318" t="str">
        <f>CN59*Refining!$F$12</f>
        <v>0</v>
      </c>
      <c r="CY59" s="285" t="str">
        <f t="shared" ref="CY59:DR59" si="238">IF(CE59 = 0, "", CE59)</f>
        <v>143</v>
      </c>
      <c r="CZ59" s="286" t="str">
        <f t="shared" si="238"/>
        <v>5</v>
      </c>
      <c r="DA59" s="282" t="str">
        <f t="shared" si="238"/>
        <v/>
      </c>
      <c r="DB59" s="282" t="str">
        <f t="shared" si="238"/>
        <v/>
      </c>
      <c r="DC59" s="282" t="str">
        <f t="shared" si="238"/>
        <v>0.4</v>
      </c>
      <c r="DD59" s="282" t="str">
        <f t="shared" si="238"/>
        <v/>
      </c>
      <c r="DE59" s="282" t="str">
        <f t="shared" si="238"/>
        <v/>
      </c>
      <c r="DF59" s="282" t="str">
        <f t="shared" si="238"/>
        <v/>
      </c>
      <c r="DG59" s="282" t="str">
        <f t="shared" si="238"/>
        <v/>
      </c>
      <c r="DH59" s="283" t="str">
        <f t="shared" si="238"/>
        <v/>
      </c>
      <c r="DI59" s="285" t="str">
        <f t="shared" si="238"/>
        <v>255</v>
      </c>
      <c r="DJ59" s="286" t="str">
        <f t="shared" si="238"/>
        <v>16</v>
      </c>
      <c r="DK59" s="282" t="str">
        <f t="shared" si="238"/>
        <v/>
      </c>
      <c r="DL59" s="282" t="str">
        <f t="shared" si="238"/>
        <v/>
      </c>
      <c r="DM59" s="286" t="str">
        <f t="shared" si="238"/>
        <v>1</v>
      </c>
      <c r="DN59" s="282" t="str">
        <f t="shared" si="238"/>
        <v/>
      </c>
      <c r="DO59" s="282" t="str">
        <f t="shared" si="238"/>
        <v/>
      </c>
      <c r="DP59" s="282" t="str">
        <f t="shared" si="238"/>
        <v/>
      </c>
      <c r="DQ59" s="282" t="str">
        <f t="shared" si="238"/>
        <v/>
      </c>
      <c r="DR59" s="283" t="str">
        <f t="shared" si="238"/>
        <v/>
      </c>
      <c r="DS59" s="285" t="str">
        <f t="shared" si="15"/>
        <v>148</v>
      </c>
      <c r="DT59" s="286" t="str">
        <f t="shared" si="16"/>
        <v>272</v>
      </c>
      <c r="DU59" s="275" t="str">
        <f>CY59*'Ores &amp; Ingots'!$C$3+CZ59*'Ores &amp; Ingots'!$C$4+DA59*'Ores &amp; Ingots'!$C$5+DB59*'Ores &amp; Ingots'!$C$6+DC59*'Ores &amp; Ingots'!$C$7+DD59*'Ores &amp; Ingots'!$C$8+DE59*'Ores &amp; Ingots'!$C$9+DF59*'Ores &amp; Ingots'!$C$10+DG59*'Ores &amp; Ingots'!$C$11+DH59*'Ores &amp; Ingots'!$C$12</f>
        <v>19</v>
      </c>
      <c r="DV59" s="275" t="str">
        <f>DI59*'Ores &amp; Ingots'!$B$3+DJ59*'Ores &amp; Ingots'!$B$4+DK59*'Ores &amp; Ingots'!$B$5+DL59*'Ores &amp; Ingots'!$B$6+DM59*'Ores &amp; Ingots'!$B$7+DN59*'Ores &amp; Ingots'!$B$8+DO59*'Ores &amp; Ingots'!$B$9+DP59*'Ores &amp; Ingots'!$B$10+DQ59*'Ores &amp; Ingots'!$B$11+DR59*'Ores &amp; Ingots'!$B$12</f>
        <v>101</v>
      </c>
      <c r="DW59" s="286" t="str">
        <f>CY59*Refining!$G$3+CZ59*Refining!$G$4+DA59*Refining!$G$5+DB59*Refining!$G$6+DC59*Refining!$G$7+DD59*Refining!$G$8+DE59*Refining!$G$9+DF59*Refining!$G$10+DG59*Refining!$G$11+DH59*Refining!$G$12</f>
        <v>34</v>
      </c>
      <c r="DX59" s="286" t="str">
        <f t="shared" si="17"/>
        <v>5,318</v>
      </c>
      <c r="DY59" s="287" t="str">
        <f t="shared" si="18"/>
        <v>0.0053</v>
      </c>
      <c r="DZ59" s="285" t="str">
        <f t="shared" si="19"/>
        <v>69</v>
      </c>
      <c r="EA59" s="288" t="str">
        <f t="shared" ref="EA59:EB59" si="239">DZ59/60</f>
        <v>1.2</v>
      </c>
      <c r="EB59" s="288" t="str">
        <f t="shared" si="239"/>
        <v>0.0</v>
      </c>
      <c r="EC59" s="545" t="str">
        <f t="shared" si="21"/>
        <v>0.00</v>
      </c>
      <c r="ED59" s="285" t="str">
        <f t="shared" si="22"/>
        <v>7,652</v>
      </c>
      <c r="EE59" s="288" t="str">
        <f t="shared" ref="EE59:EF59" si="240">ED59/1000</f>
        <v>7.7</v>
      </c>
      <c r="EF59" s="289" t="str">
        <f t="shared" si="240"/>
        <v>0.01</v>
      </c>
      <c r="EG59" s="546" t="str">
        <f t="shared" si="24"/>
        <v>0.0077</v>
      </c>
      <c r="EH59" s="225" t="s">
        <v>12</v>
      </c>
    </row>
    <row r="60">
      <c r="A60" s="338" t="s">
        <v>884</v>
      </c>
      <c r="B60" s="192" t="s">
        <v>951</v>
      </c>
      <c r="C60" s="193" t="s">
        <v>886</v>
      </c>
      <c r="D60" s="193">
        <v>1.0</v>
      </c>
      <c r="E60" s="193">
        <v>1.0</v>
      </c>
      <c r="F60" s="193">
        <v>1.0</v>
      </c>
      <c r="G60" s="194" t="str">
        <f t="shared" si="5"/>
        <v>15.6</v>
      </c>
      <c r="H60" s="195">
        <v>20.0</v>
      </c>
      <c r="I60" s="195">
        <v>20.0</v>
      </c>
      <c r="J60" s="195" t="str">
        <f>H60/Main!$D$9</f>
        <v>20</v>
      </c>
      <c r="K60" s="195" t="str">
        <f>I60/Main!$D$10</f>
        <v>20</v>
      </c>
      <c r="L60" s="195" t="str">
        <f t="shared" si="6"/>
        <v>1</v>
      </c>
      <c r="M60" s="195">
        <v>1.0</v>
      </c>
      <c r="N60" s="197"/>
      <c r="O60" s="197"/>
      <c r="P60" s="197"/>
      <c r="Q60" s="198"/>
      <c r="R60" s="197"/>
      <c r="S60" s="199"/>
      <c r="T60" s="199"/>
      <c r="U60" s="197"/>
      <c r="V60" s="197"/>
      <c r="W60" s="199"/>
      <c r="X60" s="199"/>
      <c r="Y60" s="197"/>
      <c r="Z60" s="197"/>
      <c r="AA60" s="197"/>
      <c r="AB60" s="197"/>
      <c r="AC60" s="342" t="s">
        <v>920</v>
      </c>
      <c r="AD60" s="208">
        <v>0.0</v>
      </c>
      <c r="AE60" s="208">
        <v>25.0</v>
      </c>
      <c r="AF60" s="208">
        <v>0.0</v>
      </c>
      <c r="AG60" s="208">
        <v>0.0</v>
      </c>
      <c r="AH60" s="306">
        <v>10.0</v>
      </c>
      <c r="AI60" s="208">
        <v>0.0</v>
      </c>
      <c r="AJ60" s="208">
        <v>0.0</v>
      </c>
      <c r="AK60" s="208">
        <v>0.0</v>
      </c>
      <c r="AL60" s="208">
        <v>0.0</v>
      </c>
      <c r="AM60" s="208">
        <v>0.0</v>
      </c>
      <c r="AN60" s="208">
        <v>0.0</v>
      </c>
      <c r="AO60" s="208">
        <v>0.0</v>
      </c>
      <c r="AP60" s="208">
        <v>0.0</v>
      </c>
      <c r="AQ60" s="208">
        <v>0.0</v>
      </c>
      <c r="AR60" s="208">
        <v>0.0</v>
      </c>
      <c r="AS60" s="208">
        <v>0.0</v>
      </c>
      <c r="AT60" s="208">
        <v>0.0</v>
      </c>
      <c r="AU60" s="208">
        <v>0.0</v>
      </c>
      <c r="AV60" s="208">
        <v>0.0</v>
      </c>
      <c r="AW60" s="208">
        <v>0.0</v>
      </c>
      <c r="AX60" s="208">
        <v>0.0</v>
      </c>
      <c r="AY60" s="292" t="str">
        <f t="shared" ref="AY60:BS60" si="241">IF(AD60 = 0, "", AD60)</f>
        <v/>
      </c>
      <c r="AZ60" s="208" t="str">
        <f t="shared" si="241"/>
        <v>25</v>
      </c>
      <c r="BA60" s="193" t="str">
        <f t="shared" si="241"/>
        <v/>
      </c>
      <c r="BB60" s="193" t="str">
        <f t="shared" si="241"/>
        <v/>
      </c>
      <c r="BC60" s="208" t="str">
        <f t="shared" si="241"/>
        <v>10</v>
      </c>
      <c r="BD60" s="193" t="str">
        <f t="shared" si="241"/>
        <v/>
      </c>
      <c r="BE60" s="193" t="str">
        <f t="shared" si="241"/>
        <v/>
      </c>
      <c r="BF60" s="193" t="str">
        <f t="shared" si="241"/>
        <v/>
      </c>
      <c r="BG60" s="193" t="str">
        <f t="shared" si="241"/>
        <v/>
      </c>
      <c r="BH60" s="193" t="str">
        <f t="shared" si="241"/>
        <v/>
      </c>
      <c r="BI60" s="193" t="str">
        <f t="shared" si="241"/>
        <v/>
      </c>
      <c r="BJ60" s="193" t="str">
        <f t="shared" si="241"/>
        <v/>
      </c>
      <c r="BK60" s="193" t="str">
        <f t="shared" si="241"/>
        <v/>
      </c>
      <c r="BL60" s="193" t="str">
        <f t="shared" si="241"/>
        <v/>
      </c>
      <c r="BM60" s="193" t="str">
        <f t="shared" si="241"/>
        <v/>
      </c>
      <c r="BN60" s="193" t="str">
        <f t="shared" si="241"/>
        <v/>
      </c>
      <c r="BO60" s="193" t="str">
        <f t="shared" si="241"/>
        <v/>
      </c>
      <c r="BP60" s="193" t="str">
        <f t="shared" si="241"/>
        <v/>
      </c>
      <c r="BQ60" s="193" t="str">
        <f t="shared" si="241"/>
        <v/>
      </c>
      <c r="BR60" s="193" t="str">
        <f t="shared" si="241"/>
        <v/>
      </c>
      <c r="BS60" s="206" t="str">
        <f t="shared" si="241"/>
        <v/>
      </c>
      <c r="BT60" s="207" t="str">
        <f>$AY60*Assembly!Y$4+$AZ60*Assembly!Y$5+$BA60*Assembly!Y$6+$BB60*Assembly!Y$7+$BC60*Assembly!Y$8+$BD60*Assembly!Y$9+$BE60*Assembly!Y$10+$BF60*Assembly!Y$11+$BG60*Assembly!Y$12+$BH60*Assembly!Y$13+$BI60*Assembly!Y$14+$BJ60*Assembly!Y$15+$BK60*Assembly!Y$16+$BL60*Assembly!Y$17+$BM60*Assembly!Y$18+$BN60*Assembly!Y$19+$BO60*Assembly!Y$20+$BP60*Assembly!Y$21+$BQ60*Assembly!Y$22+$BR60*Assembly!Y$23+$BS60*Assembly!Y$24</f>
        <v>155</v>
      </c>
      <c r="BU60" s="208" t="str">
        <f t="shared" si="8"/>
        <v>10</v>
      </c>
      <c r="BV60" s="208" t="str">
        <f>$AY60*Assembly!AC$4+$AZ60*Assembly!AC$5+$BA60*Assembly!AC$6+$BB60*Assembly!AC$7+$BC60*Assembly!AC$8+$BD60*Assembly!AC$9+$BE60*Assembly!AC$10+$BF60*Assembly!AC$11+$BG60*Assembly!AC$12+$BH60*Assembly!AC$13+$BI60*Assembly!AC$14+$BJ60*Assembly!AC$15+$BK60*Assembly!AC$16+$BL60*Assembly!AC$17+$BM60*Assembly!AC$18+$BN60*Assembly!AC$19+$BO60*Assembly!AC$20+$BP60*Assembly!AC$21+$BQ60*Assembly!AC$22+$BR60*Assembly!AC$23+$BS60*Assembly!AC$24</f>
        <v>675</v>
      </c>
      <c r="BW60" s="209" t="str">
        <f t="shared" si="9"/>
        <v>4.35</v>
      </c>
      <c r="BX60" s="210" t="str">
        <f t="shared" si="10"/>
        <v>43</v>
      </c>
      <c r="BY60" s="211" t="str">
        <f t="shared" si="11"/>
        <v>68.0</v>
      </c>
      <c r="BZ60" s="208"/>
      <c r="CA60" s="208" t="str">
        <f>$AY60*Assembly!X$4+$AZ60*Assembly!X$5+$BA60*Assembly!X$6+$BB60*Assembly!X$7+$BC60*Assembly!X$8+$BD60*Assembly!X$9+$BE60*Assembly!X$10+$BF60*Assembly!X$11+$BG60*Assembly!X$12+$BH60*Assembly!X$13+$BI60*Assembly!X$14+$BJ60*Assembly!X$15+$BK60*Assembly!X$16+$BL60*Assembly!X$17+$BM60*Assembly!X$18+$BN60*Assembly!X$19+$BO60*Assembly!X$20+$BP60*Assembly!X$21+$BQ60*Assembly!X$22+$BR60*Assembly!X$23+$BS60*Assembly!X$24</f>
        <v>65</v>
      </c>
      <c r="CB60" s="208" t="str">
        <f t="shared" si="12"/>
        <v>10,111</v>
      </c>
      <c r="CC60" s="212" t="str">
        <f t="shared" si="13"/>
        <v>0.0101</v>
      </c>
      <c r="CD60" s="213" t="str">
        <f>$AY60*Assembly!AB$4+$AZ60*Assembly!AB$5+$BA60*Assembly!AB$6+$BB60*Assembly!AB$7+$BC60*Assembly!AB$8+$BD60*Assembly!AB$9+$BE60*Assembly!AB$10+$BF60*Assembly!AB$11+$BG60*Assembly!AB$12+$BH60*Assembly!AB$13+$BI60*Assembly!AB$14+$BJ60*Assembly!AB$15+$BK60*Assembly!AB$16+$BL60*Assembly!AB$17+$BM60*Assembly!AB$18+$BN60*Assembly!AB$19+$BO60*Assembly!AB$20+$BP60*Assembly!AB$21+$BQ60*Assembly!AB$22+$BR60*Assembly!AB$23+$BS60*Assembly!AB$24</f>
        <v>145</v>
      </c>
      <c r="CE60" s="198" t="str">
        <f>$AY60*Assembly!M$4+$AZ60*Assembly!M$5+$BA60*Assembly!M$6+$BB60*Assembly!M$7+$BC60*Assembly!M$8+$BD60*Assembly!M$9+$BE60*Assembly!M$10+$BF60*Assembly!M$11+$BG60*Assembly!M$12+$BH60*Assembly!M$13+$BI60*Assembly!M$14+$BJ60*Assembly!M$15+$BK60*Assembly!M$16+$BL60*Assembly!M$17+$BM60*Assembly!M$18+$BN60*Assembly!M$19+$BO60*Assembly!M$20+$BP60*Assembly!M$21+$BQ60*Assembly!M$22+$BR60*Assembly!M$23+$BS60*Assembly!M$24</f>
        <v>188</v>
      </c>
      <c r="CF60" s="198" t="str">
        <f>$AY60*Assembly!N$4+$AZ60*Assembly!N$5+$BA60*Assembly!N$6+$BB60*Assembly!N$7+$BC60*Assembly!N$8+$BD60*Assembly!N$9+$BE60*Assembly!N$10+$BF60*Assembly!N$11+$BG60*Assembly!N$12+$BH60*Assembly!N$13+$BI60*Assembly!N$14+$BJ60*Assembly!N$15+$BK60*Assembly!N$16+$BL60*Assembly!N$17+$BM60*Assembly!N$18+$BN60*Assembly!N$19+$BO60*Assembly!N$20+$BP60*Assembly!N$21+$BQ60*Assembly!N$22+$BR60*Assembly!N$23+$BS60*Assembly!N$24</f>
        <v>0</v>
      </c>
      <c r="CG60" s="198" t="str">
        <f>$AY60*Assembly!O$4+$AZ60*Assembly!O$5+$BA60*Assembly!O$6+$BB60*Assembly!O$7+$BC60*Assembly!O$8+$BD60*Assembly!O$9+$BE60*Assembly!O$10+$BF60*Assembly!O$11+$BG60*Assembly!O$12+$BH60*Assembly!O$13+$BI60*Assembly!O$14+$BJ60*Assembly!O$15+$BK60*Assembly!O$16+$BL60*Assembly!O$17+$BM60*Assembly!O$18+$BN60*Assembly!O$19+$BO60*Assembly!O$20+$BP60*Assembly!O$21+$BQ60*Assembly!O$22+$BR60*Assembly!O$23+$BS60*Assembly!O$24</f>
        <v>0</v>
      </c>
      <c r="CH60" s="195" t="str">
        <f>$AY60*Assembly!P$4+$AZ60*Assembly!P$5+$BA60*Assembly!P$6+$BB60*Assembly!P$7+$BC60*Assembly!P$8+$BD60*Assembly!P$9+$BE60*Assembly!P$10+$BF60*Assembly!P$11+$BG60*Assembly!P$12+$BH60*Assembly!P$13+$BI60*Assembly!P$14+$BJ60*Assembly!P$15+$BK60*Assembly!P$16+$BL60*Assembly!P$17+$BM60*Assembly!P$18+$BN60*Assembly!P$19+$BO60*Assembly!P$20+$BP60*Assembly!P$21+$BQ60*Assembly!P$22+$BR60*Assembly!P$23+$BS60*Assembly!P$24</f>
        <v>0</v>
      </c>
      <c r="CI60" s="195" t="str">
        <f>$AY60*Assembly!Q$4+$AZ60*Assembly!Q$5+$BA60*Assembly!Q$6+$BB60*Assembly!Q$7+$BC60*Assembly!Q$8+$BD60*Assembly!Q$9+$BE60*Assembly!Q$10+$BF60*Assembly!Q$11+$BG60*Assembly!Q$12+$BH60*Assembly!Q$13+$BI60*Assembly!Q$14+$BJ60*Assembly!Q$15+$BK60*Assembly!Q$16+$BL60*Assembly!Q$17+$BM60*Assembly!Q$18+$BN60*Assembly!Q$19+$BO60*Assembly!Q$20+$BP60*Assembly!Q$21+$BQ60*Assembly!Q$22+$BR60*Assembly!Q$23+$BS60*Assembly!Q$24</f>
        <v>0</v>
      </c>
      <c r="CJ60" s="198" t="str">
        <f>$AY60*Assembly!R$4+$AZ60*Assembly!R$5+$BA60*Assembly!R$6+$BB60*Assembly!R$7+$BC60*Assembly!R$8+$BD60*Assembly!R$9+$BE60*Assembly!R$10+$BF60*Assembly!R$11+$BG60*Assembly!R$12+$BH60*Assembly!R$13+$BI60*Assembly!R$14+$BJ60*Assembly!R$15+$BK60*Assembly!R$16+$BL60*Assembly!R$17+$BM60*Assembly!R$18+$BN60*Assembly!R$19+$BO60*Assembly!R$20+$BP60*Assembly!R$21+$BQ60*Assembly!R$22+$BR60*Assembly!R$23+$BS60*Assembly!R$24</f>
        <v>0</v>
      </c>
      <c r="CK60" s="195" t="str">
        <f>$AY60*Assembly!S$4+$AZ60*Assembly!S$5+$BA60*Assembly!S$6+$BB60*Assembly!S$7+$BC60*Assembly!S$8+$BD60*Assembly!S$9+$BE60*Assembly!S$10+$BF60*Assembly!S$11+$BG60*Assembly!S$12+$BH60*Assembly!S$13+$BI60*Assembly!S$14+$BJ60*Assembly!S$15+$BK60*Assembly!S$16+$BL60*Assembly!S$17+$BM60*Assembly!S$18+$BN60*Assembly!S$19+$BO60*Assembly!S$20+$BP60*Assembly!S$21+$BQ60*Assembly!S$22+$BR60*Assembly!S$23+$BS60*Assembly!S$24</f>
        <v>0</v>
      </c>
      <c r="CL60" s="195" t="str">
        <f>$AY60*Assembly!T$4+$AZ60*Assembly!T$5+$BA60*Assembly!T$6+$BB60*Assembly!T$7+$BC60*Assembly!T$8+$BD60*Assembly!T$9+$BE60*Assembly!T$10+$BF60*Assembly!T$11+$BG60*Assembly!T$12+$BH60*Assembly!T$13+$BI60*Assembly!T$14+$BJ60*Assembly!T$15+$BK60*Assembly!T$16+$BL60*Assembly!T$17+$BM60*Assembly!T$18+$BN60*Assembly!T$19+$BO60*Assembly!T$20+$BP60*Assembly!T$21+$BQ60*Assembly!T$22+$BR60*Assembly!T$23+$BS60*Assembly!T$24</f>
        <v>0</v>
      </c>
      <c r="CM60" s="195" t="str">
        <f>$AY60*Assembly!U$4+$AZ60*Assembly!U$5+$BA60*Assembly!U$6+$BB60*Assembly!U$7+$BC60*Assembly!U$8+$BD60*Assembly!U$9+$BE60*Assembly!U$10+$BF60*Assembly!U$11+$BG60*Assembly!U$12+$BH60*Assembly!U$13+$BI60*Assembly!U$14+$BJ60*Assembly!U$15+$BK60*Assembly!U$16+$BL60*Assembly!U$17+$BM60*Assembly!U$18+$BN60*Assembly!U$19+$BO60*Assembly!U$20+$BP60*Assembly!U$21+$BQ60*Assembly!U$22+$BR60*Assembly!U$23+$BS60*Assembly!U$24</f>
        <v>0</v>
      </c>
      <c r="CN60" s="198" t="str">
        <f>$AY60*Assembly!V$4+$AZ60*Assembly!V$5+$BA60*Assembly!V$6+$BB60*Assembly!V$7+$BC60*Assembly!V$8+$BD60*Assembly!V$9+$BE60*Assembly!V$10+$BF60*Assembly!V$11+$BG60*Assembly!V$12+$BH60*Assembly!V$13+$BI60*Assembly!V$14+$BJ60*Assembly!V$15+$BK60*Assembly!V$16+$BL60*Assembly!V$17+$BM60*Assembly!V$18+$BN60*Assembly!V$19+$BO60*Assembly!V$20+$BP60*Assembly!V$21+$BQ60*Assembly!V$22+$BR60*Assembly!V$23+$BS60*Assembly!V$24</f>
        <v>0</v>
      </c>
      <c r="CO60" s="198" t="str">
        <f>CE60*Refining!$F$3</f>
        <v>335</v>
      </c>
      <c r="CP60" s="198" t="str">
        <f>CF60*Refining!$F$4</f>
        <v>0</v>
      </c>
      <c r="CQ60" s="198" t="str">
        <f>CG60*Refining!$F$5</f>
        <v>0</v>
      </c>
      <c r="CR60" s="198" t="str">
        <f>CH60*Refining!$F$6</f>
        <v>0</v>
      </c>
      <c r="CS60" s="198" t="str">
        <f>CI60*Refining!$F$7</f>
        <v>0</v>
      </c>
      <c r="CT60" s="198" t="str">
        <f>CJ60*Refining!$F$8</f>
        <v>0</v>
      </c>
      <c r="CU60" s="198" t="str">
        <f>CK60*Refining!$F$9</f>
        <v>0</v>
      </c>
      <c r="CV60" s="198" t="str">
        <f>CL60*Refining!$F$10</f>
        <v>0</v>
      </c>
      <c r="CW60" s="198" t="str">
        <f>CM60*Refining!$F$11</f>
        <v>0</v>
      </c>
      <c r="CX60" s="198" t="str">
        <f>CN60*Refining!$F$12</f>
        <v>0</v>
      </c>
      <c r="CY60" s="218" t="str">
        <f t="shared" ref="CY60:DR60" si="242">IF(CE60 = 0, "", CE60)</f>
        <v>188</v>
      </c>
      <c r="CZ60" s="215" t="str">
        <f t="shared" si="242"/>
        <v/>
      </c>
      <c r="DA60" s="215" t="str">
        <f t="shared" si="242"/>
        <v/>
      </c>
      <c r="DB60" s="215" t="str">
        <f t="shared" si="242"/>
        <v/>
      </c>
      <c r="DC60" s="215" t="str">
        <f t="shared" si="242"/>
        <v/>
      </c>
      <c r="DD60" s="215" t="str">
        <f t="shared" si="242"/>
        <v/>
      </c>
      <c r="DE60" s="215" t="str">
        <f t="shared" si="242"/>
        <v/>
      </c>
      <c r="DF60" s="215" t="str">
        <f t="shared" si="242"/>
        <v/>
      </c>
      <c r="DG60" s="215" t="str">
        <f t="shared" si="242"/>
        <v/>
      </c>
      <c r="DH60" s="216" t="str">
        <f t="shared" si="242"/>
        <v/>
      </c>
      <c r="DI60" s="218" t="str">
        <f t="shared" si="242"/>
        <v>335</v>
      </c>
      <c r="DJ60" s="215" t="str">
        <f t="shared" si="242"/>
        <v/>
      </c>
      <c r="DK60" s="215" t="str">
        <f t="shared" si="242"/>
        <v/>
      </c>
      <c r="DL60" s="215" t="str">
        <f t="shared" si="242"/>
        <v/>
      </c>
      <c r="DM60" s="215" t="str">
        <f t="shared" si="242"/>
        <v/>
      </c>
      <c r="DN60" s="215" t="str">
        <f t="shared" si="242"/>
        <v/>
      </c>
      <c r="DO60" s="215" t="str">
        <f t="shared" si="242"/>
        <v/>
      </c>
      <c r="DP60" s="215" t="str">
        <f t="shared" si="242"/>
        <v/>
      </c>
      <c r="DQ60" s="215" t="str">
        <f t="shared" si="242"/>
        <v/>
      </c>
      <c r="DR60" s="216" t="str">
        <f t="shared" si="242"/>
        <v/>
      </c>
      <c r="DS60" s="218" t="str">
        <f t="shared" si="15"/>
        <v>188</v>
      </c>
      <c r="DT60" s="219" t="str">
        <f t="shared" si="16"/>
        <v>335</v>
      </c>
      <c r="DU60" s="208" t="str">
        <f>CY60*'Ores &amp; Ingots'!$C$3+CZ60*'Ores &amp; Ingots'!$C$4+DA60*'Ores &amp; Ingots'!$C$5+DB60*'Ores &amp; Ingots'!$C$6+DC60*'Ores &amp; Ingots'!$C$7+DD60*'Ores &amp; Ingots'!$C$8+DE60*'Ores &amp; Ingots'!$C$9+DF60*'Ores &amp; Ingots'!$C$10+DG60*'Ores &amp; Ingots'!$C$11+DH60*'Ores &amp; Ingots'!$C$12</f>
        <v>24</v>
      </c>
      <c r="DV60" s="208" t="str">
        <f>DI60*'Ores &amp; Ingots'!$B$3+DJ60*'Ores &amp; Ingots'!$B$4+DK60*'Ores &amp; Ingots'!$B$5+DL60*'Ores &amp; Ingots'!$B$6+DM60*'Ores &amp; Ingots'!$B$7+DN60*'Ores &amp; Ingots'!$B$8+DO60*'Ores &amp; Ingots'!$B$9+DP60*'Ores &amp; Ingots'!$B$10+DQ60*'Ores &amp; Ingots'!$B$11+DR60*'Ores &amp; Ingots'!$B$12</f>
        <v>124</v>
      </c>
      <c r="DW60" s="219" t="str">
        <f>CY60*Refining!$G$3+CZ60*Refining!$G$4+DA60*Refining!$G$5+DB60*Refining!$G$6+DC60*Refining!$G$7+DD60*Refining!$G$8+DE60*Refining!$G$9+DF60*Refining!$G$10+DG60*Refining!$G$11+DH60*Refining!$G$12</f>
        <v>13</v>
      </c>
      <c r="DX60" s="219" t="str">
        <f t="shared" si="17"/>
        <v>2,003</v>
      </c>
      <c r="DY60" s="220" t="str">
        <f t="shared" si="18"/>
        <v>0.0020</v>
      </c>
      <c r="DZ60" s="218" t="str">
        <f t="shared" si="19"/>
        <v>98</v>
      </c>
      <c r="EA60" s="221" t="str">
        <f t="shared" ref="EA60:EB60" si="243">DZ60/60</f>
        <v>1.6</v>
      </c>
      <c r="EB60" s="221" t="str">
        <f t="shared" si="243"/>
        <v>0.0</v>
      </c>
      <c r="EC60" s="541" t="str">
        <f t="shared" si="21"/>
        <v>0.00</v>
      </c>
      <c r="ED60" s="218" t="str">
        <f t="shared" si="22"/>
        <v>12,114</v>
      </c>
      <c r="EE60" s="221" t="str">
        <f t="shared" ref="EE60:EF60" si="244">ED60/1000</f>
        <v>12.1</v>
      </c>
      <c r="EF60" s="222" t="str">
        <f t="shared" si="244"/>
        <v>0.01</v>
      </c>
      <c r="EG60" s="542" t="str">
        <f t="shared" si="24"/>
        <v>0.0121</v>
      </c>
      <c r="EH60" s="225">
        <v>2624.0</v>
      </c>
    </row>
    <row r="61">
      <c r="A61" s="33"/>
      <c r="B61" s="226" t="s">
        <v>952</v>
      </c>
      <c r="C61" s="227" t="s">
        <v>886</v>
      </c>
      <c r="D61" s="227">
        <v>1.0</v>
      </c>
      <c r="E61" s="227">
        <v>1.0</v>
      </c>
      <c r="F61" s="227">
        <v>1.0</v>
      </c>
      <c r="G61" s="253" t="str">
        <f t="shared" si="5"/>
        <v>15.6</v>
      </c>
      <c r="H61" s="254">
        <v>3.0</v>
      </c>
      <c r="I61" s="254">
        <v>3.0</v>
      </c>
      <c r="J61" s="254" t="str">
        <f>H61/Main!$D$9</f>
        <v>3</v>
      </c>
      <c r="K61" s="254" t="str">
        <f>I61/Main!$D$10</f>
        <v>3</v>
      </c>
      <c r="L61" s="254" t="str">
        <f t="shared" si="6"/>
        <v>1</v>
      </c>
      <c r="M61" s="254">
        <v>1.0</v>
      </c>
      <c r="N61" s="255"/>
      <c r="O61" s="256">
        <v>60.0</v>
      </c>
      <c r="P61" s="255"/>
      <c r="Q61" s="256"/>
      <c r="R61" s="255"/>
      <c r="S61" s="257"/>
      <c r="T61" s="257"/>
      <c r="U61" s="255"/>
      <c r="V61" s="255"/>
      <c r="W61" s="257"/>
      <c r="X61" s="257"/>
      <c r="Y61" s="255"/>
      <c r="Z61" s="255"/>
      <c r="AA61" s="255"/>
      <c r="AB61" s="255"/>
      <c r="AC61" s="335" t="s">
        <v>913</v>
      </c>
      <c r="AD61" s="225">
        <v>0.0</v>
      </c>
      <c r="AE61" s="225">
        <v>0.0</v>
      </c>
      <c r="AF61" s="225">
        <v>0.0</v>
      </c>
      <c r="AG61" s="225">
        <v>0.0</v>
      </c>
      <c r="AH61" s="309">
        <v>1.0</v>
      </c>
      <c r="AI61" s="225">
        <v>0.0</v>
      </c>
      <c r="AJ61" s="225">
        <v>0.0</v>
      </c>
      <c r="AK61" s="225">
        <v>0.0</v>
      </c>
      <c r="AL61" s="225">
        <v>0.0</v>
      </c>
      <c r="AM61" s="225">
        <v>0.0</v>
      </c>
      <c r="AN61" s="225">
        <v>0.0</v>
      </c>
      <c r="AO61" s="225">
        <v>0.0</v>
      </c>
      <c r="AP61" s="225">
        <v>0.0</v>
      </c>
      <c r="AQ61" s="225">
        <v>0.0</v>
      </c>
      <c r="AR61" s="225">
        <v>0.0</v>
      </c>
      <c r="AS61" s="225">
        <v>0.0</v>
      </c>
      <c r="AT61" s="225">
        <v>0.0</v>
      </c>
      <c r="AU61" s="225">
        <v>0.0</v>
      </c>
      <c r="AV61" s="225">
        <v>0.0</v>
      </c>
      <c r="AW61" s="225">
        <v>0.0</v>
      </c>
      <c r="AX61" s="225">
        <v>0.0</v>
      </c>
      <c r="AY61" s="236" t="str">
        <f t="shared" ref="AY61:BS61" si="245">IF(AD61 = 0, "", AD61)</f>
        <v/>
      </c>
      <c r="AZ61" s="227" t="str">
        <f t="shared" si="245"/>
        <v/>
      </c>
      <c r="BA61" s="227" t="str">
        <f t="shared" si="245"/>
        <v/>
      </c>
      <c r="BB61" s="227" t="str">
        <f t="shared" si="245"/>
        <v/>
      </c>
      <c r="BC61" s="225" t="str">
        <f t="shared" si="245"/>
        <v>1</v>
      </c>
      <c r="BD61" s="227" t="str">
        <f t="shared" si="245"/>
        <v/>
      </c>
      <c r="BE61" s="227" t="str">
        <f t="shared" si="245"/>
        <v/>
      </c>
      <c r="BF61" s="227" t="str">
        <f t="shared" si="245"/>
        <v/>
      </c>
      <c r="BG61" s="227" t="str">
        <f t="shared" si="245"/>
        <v/>
      </c>
      <c r="BH61" s="227" t="str">
        <f t="shared" si="245"/>
        <v/>
      </c>
      <c r="BI61" s="227" t="str">
        <f t="shared" si="245"/>
        <v/>
      </c>
      <c r="BJ61" s="227" t="str">
        <f t="shared" si="245"/>
        <v/>
      </c>
      <c r="BK61" s="227" t="str">
        <f t="shared" si="245"/>
        <v/>
      </c>
      <c r="BL61" s="227" t="str">
        <f t="shared" si="245"/>
        <v/>
      </c>
      <c r="BM61" s="227" t="str">
        <f t="shared" si="245"/>
        <v/>
      </c>
      <c r="BN61" s="227" t="str">
        <f t="shared" si="245"/>
        <v/>
      </c>
      <c r="BO61" s="227" t="str">
        <f t="shared" si="245"/>
        <v/>
      </c>
      <c r="BP61" s="227" t="str">
        <f t="shared" si="245"/>
        <v/>
      </c>
      <c r="BQ61" s="227" t="str">
        <f t="shared" si="245"/>
        <v/>
      </c>
      <c r="BR61" s="227" t="str">
        <f t="shared" si="245"/>
        <v/>
      </c>
      <c r="BS61" s="238" t="str">
        <f t="shared" si="245"/>
        <v/>
      </c>
      <c r="BT61" s="239" t="str">
        <f>$AY61*Assembly!Y$4+$AZ61*Assembly!Y$5+$BA61*Assembly!Y$6+$BB61*Assembly!Y$7+$BC61*Assembly!Y$8+$BD61*Assembly!Y$9+$BE61*Assembly!Y$10+$BF61*Assembly!Y$11+$BG61*Assembly!Y$12+$BH61*Assembly!Y$13+$BI61*Assembly!Y$14+$BJ61*Assembly!Y$15+$BK61*Assembly!Y$16+$BL61*Assembly!Y$17+$BM61*Assembly!Y$18+$BN61*Assembly!Y$19+$BO61*Assembly!Y$20+$BP61*Assembly!Y$21+$BQ61*Assembly!Y$22+$BR61*Assembly!Y$23+$BS61*Assembly!Y$24</f>
        <v>8</v>
      </c>
      <c r="BU61" s="225" t="str">
        <f t="shared" si="8"/>
        <v>1</v>
      </c>
      <c r="BV61" s="225" t="str">
        <f>$AY61*Assembly!AC$4+$AZ61*Assembly!AC$5+$BA61*Assembly!AC$6+$BB61*Assembly!AC$7+$BC61*Assembly!AC$8+$BD61*Assembly!AC$9+$BE61*Assembly!AC$10+$BF61*Assembly!AC$11+$BG61*Assembly!AC$12+$BH61*Assembly!AC$13+$BI61*Assembly!AC$14+$BJ61*Assembly!AC$15+$BK61*Assembly!AC$16+$BL61*Assembly!AC$17+$BM61*Assembly!AC$18+$BN61*Assembly!AC$19+$BO61*Assembly!AC$20+$BP61*Assembly!AC$21+$BQ61*Assembly!AC$22+$BR61*Assembly!AC$23+$BS61*Assembly!AC$24</f>
        <v>30</v>
      </c>
      <c r="BW61" s="240" t="str">
        <f t="shared" si="9"/>
        <v>3.75</v>
      </c>
      <c r="BX61" s="241" t="str">
        <f t="shared" si="10"/>
        <v>2</v>
      </c>
      <c r="BY61" s="242" t="str">
        <f t="shared" si="11"/>
        <v>58.6</v>
      </c>
      <c r="BZ61" s="225"/>
      <c r="CA61" s="225" t="str">
        <f>$AY61*Assembly!X$4+$AZ61*Assembly!X$5+$BA61*Assembly!X$6+$BB61*Assembly!X$7+$BC61*Assembly!X$8+$BD61*Assembly!X$9+$BE61*Assembly!X$10+$BF61*Assembly!X$11+$BG61*Assembly!X$12+$BH61*Assembly!X$13+$BI61*Assembly!X$14+$BJ61*Assembly!X$15+$BK61*Assembly!X$16+$BL61*Assembly!X$17+$BM61*Assembly!X$18+$BN61*Assembly!X$19+$BO61*Assembly!X$20+$BP61*Assembly!X$21+$BQ61*Assembly!X$22+$BR61*Assembly!X$23+$BS61*Assembly!X$24</f>
        <v>4</v>
      </c>
      <c r="CB61" s="225" t="str">
        <f t="shared" si="12"/>
        <v>622</v>
      </c>
      <c r="CC61" s="223" t="str">
        <f t="shared" si="13"/>
        <v>0.0006</v>
      </c>
      <c r="CD61" s="243" t="str">
        <f>$AY61*Assembly!AB$4+$AZ61*Assembly!AB$5+$BA61*Assembly!AB$6+$BB61*Assembly!AB$7+$BC61*Assembly!AB$8+$BD61*Assembly!AB$9+$BE61*Assembly!AB$10+$BF61*Assembly!AB$11+$BG61*Assembly!AB$12+$BH61*Assembly!AB$13+$BI61*Assembly!AB$14+$BJ61*Assembly!AB$15+$BK61*Assembly!AB$16+$BL61*Assembly!AB$17+$BM61*Assembly!AB$18+$BN61*Assembly!AB$19+$BO61*Assembly!AB$20+$BP61*Assembly!AB$21+$BQ61*Assembly!AB$22+$BR61*Assembly!AB$23+$BS61*Assembly!AB$24</f>
        <v>2</v>
      </c>
      <c r="CE61" s="256" t="str">
        <f>$AY61*Assembly!M$4+$AZ61*Assembly!M$5+$BA61*Assembly!M$6+$BB61*Assembly!M$7+$BC61*Assembly!M$8+$BD61*Assembly!M$9+$BE61*Assembly!M$10+$BF61*Assembly!M$11+$BG61*Assembly!M$12+$BH61*Assembly!M$13+$BI61*Assembly!M$14+$BJ61*Assembly!M$15+$BK61*Assembly!M$16+$BL61*Assembly!M$17+$BM61*Assembly!M$18+$BN61*Assembly!M$19+$BO61*Assembly!M$20+$BP61*Assembly!M$21+$BQ61*Assembly!M$22+$BR61*Assembly!M$23+$BS61*Assembly!M$24</f>
        <v>10</v>
      </c>
      <c r="CF61" s="256" t="str">
        <f>$AY61*Assembly!N$4+$AZ61*Assembly!N$5+$BA61*Assembly!N$6+$BB61*Assembly!N$7+$BC61*Assembly!N$8+$BD61*Assembly!N$9+$BE61*Assembly!N$10+$BF61*Assembly!N$11+$BG61*Assembly!N$12+$BH61*Assembly!N$13+$BI61*Assembly!N$14+$BJ61*Assembly!N$15+$BK61*Assembly!N$16+$BL61*Assembly!N$17+$BM61*Assembly!N$18+$BN61*Assembly!N$19+$BO61*Assembly!N$20+$BP61*Assembly!N$21+$BQ61*Assembly!N$22+$BR61*Assembly!N$23+$BS61*Assembly!N$24</f>
        <v>0</v>
      </c>
      <c r="CG61" s="256" t="str">
        <f>$AY61*Assembly!O$4+$AZ61*Assembly!O$5+$BA61*Assembly!O$6+$BB61*Assembly!O$7+$BC61*Assembly!O$8+$BD61*Assembly!O$9+$BE61*Assembly!O$10+$BF61*Assembly!O$11+$BG61*Assembly!O$12+$BH61*Assembly!O$13+$BI61*Assembly!O$14+$BJ61*Assembly!O$15+$BK61*Assembly!O$16+$BL61*Assembly!O$17+$BM61*Assembly!O$18+$BN61*Assembly!O$19+$BO61*Assembly!O$20+$BP61*Assembly!O$21+$BQ61*Assembly!O$22+$BR61*Assembly!O$23+$BS61*Assembly!O$24</f>
        <v>0</v>
      </c>
      <c r="CH61" s="254" t="str">
        <f>$AY61*Assembly!P$4+$AZ61*Assembly!P$5+$BA61*Assembly!P$6+$BB61*Assembly!P$7+$BC61*Assembly!P$8+$BD61*Assembly!P$9+$BE61*Assembly!P$10+$BF61*Assembly!P$11+$BG61*Assembly!P$12+$BH61*Assembly!P$13+$BI61*Assembly!P$14+$BJ61*Assembly!P$15+$BK61*Assembly!P$16+$BL61*Assembly!P$17+$BM61*Assembly!P$18+$BN61*Assembly!P$19+$BO61*Assembly!P$20+$BP61*Assembly!P$21+$BQ61*Assembly!P$22+$BR61*Assembly!P$23+$BS61*Assembly!P$24</f>
        <v>0</v>
      </c>
      <c r="CI61" s="254" t="str">
        <f>$AY61*Assembly!Q$4+$AZ61*Assembly!Q$5+$BA61*Assembly!Q$6+$BB61*Assembly!Q$7+$BC61*Assembly!Q$8+$BD61*Assembly!Q$9+$BE61*Assembly!Q$10+$BF61*Assembly!Q$11+$BG61*Assembly!Q$12+$BH61*Assembly!Q$13+$BI61*Assembly!Q$14+$BJ61*Assembly!Q$15+$BK61*Assembly!Q$16+$BL61*Assembly!Q$17+$BM61*Assembly!Q$18+$BN61*Assembly!Q$19+$BO61*Assembly!Q$20+$BP61*Assembly!Q$21+$BQ61*Assembly!Q$22+$BR61*Assembly!Q$23+$BS61*Assembly!Q$24</f>
        <v>0</v>
      </c>
      <c r="CJ61" s="256" t="str">
        <f>$AY61*Assembly!R$4+$AZ61*Assembly!R$5+$BA61*Assembly!R$6+$BB61*Assembly!R$7+$BC61*Assembly!R$8+$BD61*Assembly!R$9+$BE61*Assembly!R$10+$BF61*Assembly!R$11+$BG61*Assembly!R$12+$BH61*Assembly!R$13+$BI61*Assembly!R$14+$BJ61*Assembly!R$15+$BK61*Assembly!R$16+$BL61*Assembly!R$17+$BM61*Assembly!R$18+$BN61*Assembly!R$19+$BO61*Assembly!R$20+$BP61*Assembly!R$21+$BQ61*Assembly!R$22+$BR61*Assembly!R$23+$BS61*Assembly!R$24</f>
        <v>0</v>
      </c>
      <c r="CK61" s="254" t="str">
        <f>$AY61*Assembly!S$4+$AZ61*Assembly!S$5+$BA61*Assembly!S$6+$BB61*Assembly!S$7+$BC61*Assembly!S$8+$BD61*Assembly!S$9+$BE61*Assembly!S$10+$BF61*Assembly!S$11+$BG61*Assembly!S$12+$BH61*Assembly!S$13+$BI61*Assembly!S$14+$BJ61*Assembly!S$15+$BK61*Assembly!S$16+$BL61*Assembly!S$17+$BM61*Assembly!S$18+$BN61*Assembly!S$19+$BO61*Assembly!S$20+$BP61*Assembly!S$21+$BQ61*Assembly!S$22+$BR61*Assembly!S$23+$BS61*Assembly!S$24</f>
        <v>0</v>
      </c>
      <c r="CL61" s="254" t="str">
        <f>$AY61*Assembly!T$4+$AZ61*Assembly!T$5+$BA61*Assembly!T$6+$BB61*Assembly!T$7+$BC61*Assembly!T$8+$BD61*Assembly!T$9+$BE61*Assembly!T$10+$BF61*Assembly!T$11+$BG61*Assembly!T$12+$BH61*Assembly!T$13+$BI61*Assembly!T$14+$BJ61*Assembly!T$15+$BK61*Assembly!T$16+$BL61*Assembly!T$17+$BM61*Assembly!T$18+$BN61*Assembly!T$19+$BO61*Assembly!T$20+$BP61*Assembly!T$21+$BQ61*Assembly!T$22+$BR61*Assembly!T$23+$BS61*Assembly!T$24</f>
        <v>0</v>
      </c>
      <c r="CM61" s="254" t="str">
        <f>$AY61*Assembly!U$4+$AZ61*Assembly!U$5+$BA61*Assembly!U$6+$BB61*Assembly!U$7+$BC61*Assembly!U$8+$BD61*Assembly!U$9+$BE61*Assembly!U$10+$BF61*Assembly!U$11+$BG61*Assembly!U$12+$BH61*Assembly!U$13+$BI61*Assembly!U$14+$BJ61*Assembly!U$15+$BK61*Assembly!U$16+$BL61*Assembly!U$17+$BM61*Assembly!U$18+$BN61*Assembly!U$19+$BO61*Assembly!U$20+$BP61*Assembly!U$21+$BQ61*Assembly!U$22+$BR61*Assembly!U$23+$BS61*Assembly!U$24</f>
        <v>0</v>
      </c>
      <c r="CN61" s="256" t="str">
        <f>$AY61*Assembly!V$4+$AZ61*Assembly!V$5+$BA61*Assembly!V$6+$BB61*Assembly!V$7+$BC61*Assembly!V$8+$BD61*Assembly!V$9+$BE61*Assembly!V$10+$BF61*Assembly!V$11+$BG61*Assembly!V$12+$BH61*Assembly!V$13+$BI61*Assembly!V$14+$BJ61*Assembly!V$15+$BK61*Assembly!V$16+$BL61*Assembly!V$17+$BM61*Assembly!V$18+$BN61*Assembly!V$19+$BO61*Assembly!V$20+$BP61*Assembly!V$21+$BQ61*Assembly!V$22+$BR61*Assembly!V$23+$BS61*Assembly!V$24</f>
        <v>0</v>
      </c>
      <c r="CO61" s="256" t="str">
        <f>CE61*Refining!$F$3</f>
        <v>18</v>
      </c>
      <c r="CP61" s="256" t="str">
        <f>CF61*Refining!$F$4</f>
        <v>0</v>
      </c>
      <c r="CQ61" s="256" t="str">
        <f>CG61*Refining!$F$5</f>
        <v>0</v>
      </c>
      <c r="CR61" s="256" t="str">
        <f>CH61*Refining!$F$6</f>
        <v>0</v>
      </c>
      <c r="CS61" s="256" t="str">
        <f>CI61*Refining!$F$7</f>
        <v>0</v>
      </c>
      <c r="CT61" s="256" t="str">
        <f>CJ61*Refining!$F$8</f>
        <v>0</v>
      </c>
      <c r="CU61" s="256" t="str">
        <f>CK61*Refining!$F$9</f>
        <v>0</v>
      </c>
      <c r="CV61" s="256" t="str">
        <f>CL61*Refining!$F$10</f>
        <v>0</v>
      </c>
      <c r="CW61" s="256" t="str">
        <f>CM61*Refining!$F$11</f>
        <v>0</v>
      </c>
      <c r="CX61" s="256" t="str">
        <f>CN61*Refining!$F$12</f>
        <v>0</v>
      </c>
      <c r="CY61" s="248" t="str">
        <f t="shared" ref="CY61:DR61" si="246">IF(CE61 = 0, "", CE61)</f>
        <v>10</v>
      </c>
      <c r="CZ61" s="245" t="str">
        <f t="shared" si="246"/>
        <v/>
      </c>
      <c r="DA61" s="245" t="str">
        <f t="shared" si="246"/>
        <v/>
      </c>
      <c r="DB61" s="245" t="str">
        <f t="shared" si="246"/>
        <v/>
      </c>
      <c r="DC61" s="245" t="str">
        <f t="shared" si="246"/>
        <v/>
      </c>
      <c r="DD61" s="245" t="str">
        <f t="shared" si="246"/>
        <v/>
      </c>
      <c r="DE61" s="245" t="str">
        <f t="shared" si="246"/>
        <v/>
      </c>
      <c r="DF61" s="245" t="str">
        <f t="shared" si="246"/>
        <v/>
      </c>
      <c r="DG61" s="245" t="str">
        <f t="shared" si="246"/>
        <v/>
      </c>
      <c r="DH61" s="246" t="str">
        <f t="shared" si="246"/>
        <v/>
      </c>
      <c r="DI61" s="248" t="str">
        <f t="shared" si="246"/>
        <v>18</v>
      </c>
      <c r="DJ61" s="245" t="str">
        <f t="shared" si="246"/>
        <v/>
      </c>
      <c r="DK61" s="245" t="str">
        <f t="shared" si="246"/>
        <v/>
      </c>
      <c r="DL61" s="245" t="str">
        <f t="shared" si="246"/>
        <v/>
      </c>
      <c r="DM61" s="245" t="str">
        <f t="shared" si="246"/>
        <v/>
      </c>
      <c r="DN61" s="245" t="str">
        <f t="shared" si="246"/>
        <v/>
      </c>
      <c r="DO61" s="245" t="str">
        <f t="shared" si="246"/>
        <v/>
      </c>
      <c r="DP61" s="245" t="str">
        <f t="shared" si="246"/>
        <v/>
      </c>
      <c r="DQ61" s="245" t="str">
        <f t="shared" si="246"/>
        <v/>
      </c>
      <c r="DR61" s="246" t="str">
        <f t="shared" si="246"/>
        <v/>
      </c>
      <c r="DS61" s="248" t="str">
        <f t="shared" si="15"/>
        <v>10</v>
      </c>
      <c r="DT61" s="249" t="str">
        <f t="shared" si="16"/>
        <v>18</v>
      </c>
      <c r="DU61" s="225" t="str">
        <f>CY61*'Ores &amp; Ingots'!$C$3+CZ61*'Ores &amp; Ingots'!$C$4+DA61*'Ores &amp; Ingots'!$C$5+DB61*'Ores &amp; Ingots'!$C$6+DC61*'Ores &amp; Ingots'!$C$7+DD61*'Ores &amp; Ingots'!$C$8+DE61*'Ores &amp; Ingots'!$C$9+DF61*'Ores &amp; Ingots'!$C$10+DG61*'Ores &amp; Ingots'!$C$11+DH61*'Ores &amp; Ingots'!$C$12</f>
        <v>1</v>
      </c>
      <c r="DV61" s="225" t="str">
        <f>DI61*'Ores &amp; Ingots'!$B$3+DJ61*'Ores &amp; Ingots'!$B$4+DK61*'Ores &amp; Ingots'!$B$5+DL61*'Ores &amp; Ingots'!$B$6+DM61*'Ores &amp; Ingots'!$B$7+DN61*'Ores &amp; Ingots'!$B$8+DO61*'Ores &amp; Ingots'!$B$9+DP61*'Ores &amp; Ingots'!$B$10+DQ61*'Ores &amp; Ingots'!$B$11+DR61*'Ores &amp; Ingots'!$B$12</f>
        <v>7</v>
      </c>
      <c r="DW61" s="249" t="str">
        <f>CY61*Refining!$G$3+CZ61*Refining!$G$4+DA61*Refining!$G$5+DB61*Refining!$G$6+DC61*Refining!$G$7+DD61*Refining!$G$8+DE61*Refining!$G$9+DF61*Refining!$G$10+DG61*Refining!$G$11+DH61*Refining!$G$12</f>
        <v>1</v>
      </c>
      <c r="DX61" s="249" t="str">
        <f t="shared" si="17"/>
        <v>107</v>
      </c>
      <c r="DY61" s="250" t="str">
        <f t="shared" si="18"/>
        <v>0.0001</v>
      </c>
      <c r="DZ61" s="248" t="str">
        <f t="shared" si="19"/>
        <v>8</v>
      </c>
      <c r="EA61" s="251" t="str">
        <f t="shared" ref="EA61:EB61" si="247">DZ61/60</f>
        <v>0.1</v>
      </c>
      <c r="EB61" s="251" t="str">
        <f t="shared" si="247"/>
        <v>0.0</v>
      </c>
      <c r="EC61" s="543" t="str">
        <f t="shared" si="21"/>
        <v>0.00</v>
      </c>
      <c r="ED61" s="248" t="str">
        <f t="shared" si="22"/>
        <v>729</v>
      </c>
      <c r="EE61" s="251" t="str">
        <f t="shared" ref="EE61:EF61" si="248">ED61/1000</f>
        <v>0.7</v>
      </c>
      <c r="EF61" s="252" t="str">
        <f t="shared" si="248"/>
        <v>0.00</v>
      </c>
      <c r="EG61" s="544" t="str">
        <f t="shared" si="24"/>
        <v>0.0007</v>
      </c>
      <c r="EH61" s="225">
        <v>324.0</v>
      </c>
    </row>
    <row r="62">
      <c r="A62" s="33"/>
      <c r="B62" s="226" t="s">
        <v>953</v>
      </c>
      <c r="C62" s="227" t="s">
        <v>886</v>
      </c>
      <c r="D62" s="227">
        <v>1.0</v>
      </c>
      <c r="E62" s="227">
        <v>1.0</v>
      </c>
      <c r="F62" s="227">
        <v>1.0</v>
      </c>
      <c r="G62" s="253" t="str">
        <f t="shared" si="5"/>
        <v>15.6</v>
      </c>
      <c r="H62" s="254">
        <v>8.0</v>
      </c>
      <c r="I62" s="254">
        <v>8.0</v>
      </c>
      <c r="J62" s="254" t="str">
        <f>H62/Main!$D$9</f>
        <v>8</v>
      </c>
      <c r="K62" s="254" t="str">
        <f>I62/Main!$D$10</f>
        <v>8</v>
      </c>
      <c r="L62" s="254" t="str">
        <f t="shared" si="6"/>
        <v>1</v>
      </c>
      <c r="M62" s="254">
        <v>1.0</v>
      </c>
      <c r="N62" s="255"/>
      <c r="O62" s="255"/>
      <c r="P62" s="255"/>
      <c r="Q62" s="256"/>
      <c r="R62" s="255"/>
      <c r="S62" s="257"/>
      <c r="T62" s="257"/>
      <c r="U62" s="255"/>
      <c r="V62" s="255"/>
      <c r="W62" s="257"/>
      <c r="X62" s="257"/>
      <c r="Y62" s="255"/>
      <c r="Z62" s="255"/>
      <c r="AA62" s="255"/>
      <c r="AB62" s="255"/>
      <c r="AC62" s="335" t="s">
        <v>913</v>
      </c>
      <c r="AD62" s="225">
        <v>0.0</v>
      </c>
      <c r="AE62" s="225">
        <v>25.0</v>
      </c>
      <c r="AF62" s="225">
        <v>4.0</v>
      </c>
      <c r="AG62" s="225">
        <v>0.0</v>
      </c>
      <c r="AH62" s="309">
        <v>10.0</v>
      </c>
      <c r="AI62" s="225">
        <v>0.0</v>
      </c>
      <c r="AJ62" s="225">
        <v>0.0</v>
      </c>
      <c r="AK62" s="225">
        <v>0.0</v>
      </c>
      <c r="AL62" s="225">
        <v>0.0</v>
      </c>
      <c r="AM62" s="225">
        <v>0.0</v>
      </c>
      <c r="AN62" s="225">
        <v>0.0</v>
      </c>
      <c r="AO62" s="225">
        <v>0.0</v>
      </c>
      <c r="AP62" s="225">
        <v>0.0</v>
      </c>
      <c r="AQ62" s="225">
        <v>0.0</v>
      </c>
      <c r="AR62" s="225">
        <v>0.0</v>
      </c>
      <c r="AS62" s="225">
        <v>0.0</v>
      </c>
      <c r="AT62" s="225">
        <v>0.0</v>
      </c>
      <c r="AU62" s="225">
        <v>0.0</v>
      </c>
      <c r="AV62" s="225">
        <v>0.0</v>
      </c>
      <c r="AW62" s="225">
        <v>0.0</v>
      </c>
      <c r="AX62" s="225">
        <v>0.0</v>
      </c>
      <c r="AY62" s="236" t="str">
        <f t="shared" ref="AY62:BS62" si="249">IF(AD62 = 0, "", AD62)</f>
        <v/>
      </c>
      <c r="AZ62" s="225" t="str">
        <f t="shared" si="249"/>
        <v>25</v>
      </c>
      <c r="BA62" s="225" t="str">
        <f t="shared" si="249"/>
        <v>4</v>
      </c>
      <c r="BB62" s="227" t="str">
        <f t="shared" si="249"/>
        <v/>
      </c>
      <c r="BC62" s="309" t="str">
        <f t="shared" si="249"/>
        <v>10</v>
      </c>
      <c r="BD62" s="227" t="str">
        <f t="shared" si="249"/>
        <v/>
      </c>
      <c r="BE62" s="227" t="str">
        <f t="shared" si="249"/>
        <v/>
      </c>
      <c r="BF62" s="227" t="str">
        <f t="shared" si="249"/>
        <v/>
      </c>
      <c r="BG62" s="227" t="str">
        <f t="shared" si="249"/>
        <v/>
      </c>
      <c r="BH62" s="227" t="str">
        <f t="shared" si="249"/>
        <v/>
      </c>
      <c r="BI62" s="227" t="str">
        <f t="shared" si="249"/>
        <v/>
      </c>
      <c r="BJ62" s="227" t="str">
        <f t="shared" si="249"/>
        <v/>
      </c>
      <c r="BK62" s="227" t="str">
        <f t="shared" si="249"/>
        <v/>
      </c>
      <c r="BL62" s="227" t="str">
        <f t="shared" si="249"/>
        <v/>
      </c>
      <c r="BM62" s="227" t="str">
        <f t="shared" si="249"/>
        <v/>
      </c>
      <c r="BN62" s="227" t="str">
        <f t="shared" si="249"/>
        <v/>
      </c>
      <c r="BO62" s="227" t="str">
        <f t="shared" si="249"/>
        <v/>
      </c>
      <c r="BP62" s="227" t="str">
        <f t="shared" si="249"/>
        <v/>
      </c>
      <c r="BQ62" s="227" t="str">
        <f t="shared" si="249"/>
        <v/>
      </c>
      <c r="BR62" s="227" t="str">
        <f t="shared" si="249"/>
        <v/>
      </c>
      <c r="BS62" s="238" t="str">
        <f t="shared" si="249"/>
        <v/>
      </c>
      <c r="BT62" s="239" t="str">
        <f>$AY62*Assembly!Y$4+$AZ62*Assembly!Y$5+$BA62*Assembly!Y$6+$BB62*Assembly!Y$7+$BC62*Assembly!Y$8+$BD62*Assembly!Y$9+$BE62*Assembly!Y$10+$BF62*Assembly!Y$11+$BG62*Assembly!Y$12+$BH62*Assembly!Y$13+$BI62*Assembly!Y$14+$BJ62*Assembly!Y$15+$BK62*Assembly!Y$16+$BL62*Assembly!Y$17+$BM62*Assembly!Y$18+$BN62*Assembly!Y$19+$BO62*Assembly!Y$20+$BP62*Assembly!Y$21+$BQ62*Assembly!Y$22+$BR62*Assembly!Y$23+$BS62*Assembly!Y$24</f>
        <v>171</v>
      </c>
      <c r="BU62" s="225" t="str">
        <f t="shared" si="8"/>
        <v>11</v>
      </c>
      <c r="BV62" s="225" t="str">
        <f>$AY62*Assembly!AC$4+$AZ62*Assembly!AC$5+$BA62*Assembly!AC$6+$BB62*Assembly!AC$7+$BC62*Assembly!AC$8+$BD62*Assembly!AC$9+$BE62*Assembly!AC$10+$BF62*Assembly!AC$11+$BG62*Assembly!AC$12+$BH62*Assembly!AC$13+$BI62*Assembly!AC$14+$BJ62*Assembly!AC$15+$BK62*Assembly!AC$16+$BL62*Assembly!AC$17+$BM62*Assembly!AC$18+$BN62*Assembly!AC$19+$BO62*Assembly!AC$20+$BP62*Assembly!AC$21+$BQ62*Assembly!AC$22+$BR62*Assembly!AC$23+$BS62*Assembly!AC$24</f>
        <v>735</v>
      </c>
      <c r="BW62" s="240" t="str">
        <f t="shared" si="9"/>
        <v>4.30</v>
      </c>
      <c r="BX62" s="241" t="str">
        <f t="shared" si="10"/>
        <v>47</v>
      </c>
      <c r="BY62" s="242" t="str">
        <f t="shared" si="11"/>
        <v>67.2</v>
      </c>
      <c r="BZ62" s="225"/>
      <c r="CA62" s="225" t="str">
        <f>$AY62*Assembly!X$4+$AZ62*Assembly!X$5+$BA62*Assembly!X$6+$BB62*Assembly!X$7+$BC62*Assembly!X$8+$BD62*Assembly!X$9+$BE62*Assembly!X$10+$BF62*Assembly!X$11+$BG62*Assembly!X$12+$BH62*Assembly!X$13+$BI62*Assembly!X$14+$BJ62*Assembly!X$15+$BK62*Assembly!X$16+$BL62*Assembly!X$17+$BM62*Assembly!X$18+$BN62*Assembly!X$19+$BO62*Assembly!X$20+$BP62*Assembly!X$21+$BQ62*Assembly!X$22+$BR62*Assembly!X$23+$BS62*Assembly!X$24</f>
        <v>69</v>
      </c>
      <c r="CB62" s="225" t="str">
        <f t="shared" si="12"/>
        <v>10,733</v>
      </c>
      <c r="CC62" s="223" t="str">
        <f t="shared" si="13"/>
        <v>0.0107</v>
      </c>
      <c r="CD62" s="243" t="str">
        <f>$AY62*Assembly!AB$4+$AZ62*Assembly!AB$5+$BA62*Assembly!AB$6+$BB62*Assembly!AB$7+$BC62*Assembly!AB$8+$BD62*Assembly!AB$9+$BE62*Assembly!AB$10+$BF62*Assembly!AB$11+$BG62*Assembly!AB$12+$BH62*Assembly!AB$13+$BI62*Assembly!AB$14+$BJ62*Assembly!AB$15+$BK62*Assembly!AB$16+$BL62*Assembly!AB$17+$BM62*Assembly!AB$18+$BN62*Assembly!AB$19+$BO62*Assembly!AB$20+$BP62*Assembly!AB$21+$BQ62*Assembly!AB$22+$BR62*Assembly!AB$23+$BS62*Assembly!AB$24</f>
        <v>153</v>
      </c>
      <c r="CE62" s="256" t="str">
        <f>$AY62*Assembly!M$4+$AZ62*Assembly!M$5+$BA62*Assembly!M$6+$BB62*Assembly!M$7+$BC62*Assembly!M$8+$BD62*Assembly!M$9+$BE62*Assembly!M$10+$BF62*Assembly!M$11+$BG62*Assembly!M$12+$BH62*Assembly!M$13+$BI62*Assembly!M$14+$BJ62*Assembly!M$15+$BK62*Assembly!M$16+$BL62*Assembly!M$17+$BM62*Assembly!M$18+$BN62*Assembly!M$19+$BO62*Assembly!M$20+$BP62*Assembly!M$21+$BQ62*Assembly!M$22+$BR62*Assembly!M$23+$BS62*Assembly!M$24</f>
        <v>208</v>
      </c>
      <c r="CF62" s="256" t="str">
        <f>$AY62*Assembly!N$4+$AZ62*Assembly!N$5+$BA62*Assembly!N$6+$BB62*Assembly!N$7+$BC62*Assembly!N$8+$BD62*Assembly!N$9+$BE62*Assembly!N$10+$BF62*Assembly!N$11+$BG62*Assembly!N$12+$BH62*Assembly!N$13+$BI62*Assembly!N$14+$BJ62*Assembly!N$15+$BK62*Assembly!N$16+$BL62*Assembly!N$17+$BM62*Assembly!N$18+$BN62*Assembly!N$19+$BO62*Assembly!N$20+$BP62*Assembly!N$21+$BQ62*Assembly!N$22+$BR62*Assembly!N$23+$BS62*Assembly!N$24</f>
        <v>0</v>
      </c>
      <c r="CG62" s="256" t="str">
        <f>$AY62*Assembly!O$4+$AZ62*Assembly!O$5+$BA62*Assembly!O$6+$BB62*Assembly!O$7+$BC62*Assembly!O$8+$BD62*Assembly!O$9+$BE62*Assembly!O$10+$BF62*Assembly!O$11+$BG62*Assembly!O$12+$BH62*Assembly!O$13+$BI62*Assembly!O$14+$BJ62*Assembly!O$15+$BK62*Assembly!O$16+$BL62*Assembly!O$17+$BM62*Assembly!O$18+$BN62*Assembly!O$19+$BO62*Assembly!O$20+$BP62*Assembly!O$21+$BQ62*Assembly!O$22+$BR62*Assembly!O$23+$BS62*Assembly!O$24</f>
        <v>0</v>
      </c>
      <c r="CH62" s="254" t="str">
        <f>$AY62*Assembly!P$4+$AZ62*Assembly!P$5+$BA62*Assembly!P$6+$BB62*Assembly!P$7+$BC62*Assembly!P$8+$BD62*Assembly!P$9+$BE62*Assembly!P$10+$BF62*Assembly!P$11+$BG62*Assembly!P$12+$BH62*Assembly!P$13+$BI62*Assembly!P$14+$BJ62*Assembly!P$15+$BK62*Assembly!P$16+$BL62*Assembly!P$17+$BM62*Assembly!P$18+$BN62*Assembly!P$19+$BO62*Assembly!P$20+$BP62*Assembly!P$21+$BQ62*Assembly!P$22+$BR62*Assembly!P$23+$BS62*Assembly!P$24</f>
        <v>0</v>
      </c>
      <c r="CI62" s="254" t="str">
        <f>$AY62*Assembly!Q$4+$AZ62*Assembly!Q$5+$BA62*Assembly!Q$6+$BB62*Assembly!Q$7+$BC62*Assembly!Q$8+$BD62*Assembly!Q$9+$BE62*Assembly!Q$10+$BF62*Assembly!Q$11+$BG62*Assembly!Q$12+$BH62*Assembly!Q$13+$BI62*Assembly!Q$14+$BJ62*Assembly!Q$15+$BK62*Assembly!Q$16+$BL62*Assembly!Q$17+$BM62*Assembly!Q$18+$BN62*Assembly!Q$19+$BO62*Assembly!Q$20+$BP62*Assembly!Q$21+$BQ62*Assembly!Q$22+$BR62*Assembly!Q$23+$BS62*Assembly!Q$24</f>
        <v>0</v>
      </c>
      <c r="CJ62" s="256" t="str">
        <f>$AY62*Assembly!R$4+$AZ62*Assembly!R$5+$BA62*Assembly!R$6+$BB62*Assembly!R$7+$BC62*Assembly!R$8+$BD62*Assembly!R$9+$BE62*Assembly!R$10+$BF62*Assembly!R$11+$BG62*Assembly!R$12+$BH62*Assembly!R$13+$BI62*Assembly!R$14+$BJ62*Assembly!R$15+$BK62*Assembly!R$16+$BL62*Assembly!R$17+$BM62*Assembly!R$18+$BN62*Assembly!R$19+$BO62*Assembly!R$20+$BP62*Assembly!R$21+$BQ62*Assembly!R$22+$BR62*Assembly!R$23+$BS62*Assembly!R$24</f>
        <v>0</v>
      </c>
      <c r="CK62" s="254" t="str">
        <f>$AY62*Assembly!S$4+$AZ62*Assembly!S$5+$BA62*Assembly!S$6+$BB62*Assembly!S$7+$BC62*Assembly!S$8+$BD62*Assembly!S$9+$BE62*Assembly!S$10+$BF62*Assembly!S$11+$BG62*Assembly!S$12+$BH62*Assembly!S$13+$BI62*Assembly!S$14+$BJ62*Assembly!S$15+$BK62*Assembly!S$16+$BL62*Assembly!S$17+$BM62*Assembly!S$18+$BN62*Assembly!S$19+$BO62*Assembly!S$20+$BP62*Assembly!S$21+$BQ62*Assembly!S$22+$BR62*Assembly!S$23+$BS62*Assembly!S$24</f>
        <v>0</v>
      </c>
      <c r="CL62" s="254" t="str">
        <f>$AY62*Assembly!T$4+$AZ62*Assembly!T$5+$BA62*Assembly!T$6+$BB62*Assembly!T$7+$BC62*Assembly!T$8+$BD62*Assembly!T$9+$BE62*Assembly!T$10+$BF62*Assembly!T$11+$BG62*Assembly!T$12+$BH62*Assembly!T$13+$BI62*Assembly!T$14+$BJ62*Assembly!T$15+$BK62*Assembly!T$16+$BL62*Assembly!T$17+$BM62*Assembly!T$18+$BN62*Assembly!T$19+$BO62*Assembly!T$20+$BP62*Assembly!T$21+$BQ62*Assembly!T$22+$BR62*Assembly!T$23+$BS62*Assembly!T$24</f>
        <v>0</v>
      </c>
      <c r="CM62" s="254" t="str">
        <f>$AY62*Assembly!U$4+$AZ62*Assembly!U$5+$BA62*Assembly!U$6+$BB62*Assembly!U$7+$BC62*Assembly!U$8+$BD62*Assembly!U$9+$BE62*Assembly!U$10+$BF62*Assembly!U$11+$BG62*Assembly!U$12+$BH62*Assembly!U$13+$BI62*Assembly!U$14+$BJ62*Assembly!U$15+$BK62*Assembly!U$16+$BL62*Assembly!U$17+$BM62*Assembly!U$18+$BN62*Assembly!U$19+$BO62*Assembly!U$20+$BP62*Assembly!U$21+$BQ62*Assembly!U$22+$BR62*Assembly!U$23+$BS62*Assembly!U$24</f>
        <v>0</v>
      </c>
      <c r="CN62" s="256" t="str">
        <f>$AY62*Assembly!V$4+$AZ62*Assembly!V$5+$BA62*Assembly!V$6+$BB62*Assembly!V$7+$BC62*Assembly!V$8+$BD62*Assembly!V$9+$BE62*Assembly!V$10+$BF62*Assembly!V$11+$BG62*Assembly!V$12+$BH62*Assembly!V$13+$BI62*Assembly!V$14+$BJ62*Assembly!V$15+$BK62*Assembly!V$16+$BL62*Assembly!V$17+$BM62*Assembly!V$18+$BN62*Assembly!V$19+$BO62*Assembly!V$20+$BP62*Assembly!V$21+$BQ62*Assembly!V$22+$BR62*Assembly!V$23+$BS62*Assembly!V$24</f>
        <v>0</v>
      </c>
      <c r="CO62" s="256" t="str">
        <f>CE62*Refining!$F$3</f>
        <v>371</v>
      </c>
      <c r="CP62" s="256" t="str">
        <f>CF62*Refining!$F$4</f>
        <v>0</v>
      </c>
      <c r="CQ62" s="256" t="str">
        <f>CG62*Refining!$F$5</f>
        <v>0</v>
      </c>
      <c r="CR62" s="256" t="str">
        <f>CH62*Refining!$F$6</f>
        <v>0</v>
      </c>
      <c r="CS62" s="256" t="str">
        <f>CI62*Refining!$F$7</f>
        <v>0</v>
      </c>
      <c r="CT62" s="256" t="str">
        <f>CJ62*Refining!$F$8</f>
        <v>0</v>
      </c>
      <c r="CU62" s="256" t="str">
        <f>CK62*Refining!$F$9</f>
        <v>0</v>
      </c>
      <c r="CV62" s="256" t="str">
        <f>CL62*Refining!$F$10</f>
        <v>0</v>
      </c>
      <c r="CW62" s="256" t="str">
        <f>CM62*Refining!$F$11</f>
        <v>0</v>
      </c>
      <c r="CX62" s="256" t="str">
        <f>CN62*Refining!$F$12</f>
        <v>0</v>
      </c>
      <c r="CY62" s="248" t="str">
        <f t="shared" ref="CY62:DR62" si="250">IF(CE62 = 0, "", CE62)</f>
        <v>208</v>
      </c>
      <c r="CZ62" s="245" t="str">
        <f t="shared" si="250"/>
        <v/>
      </c>
      <c r="DA62" s="245" t="str">
        <f t="shared" si="250"/>
        <v/>
      </c>
      <c r="DB62" s="245" t="str">
        <f t="shared" si="250"/>
        <v/>
      </c>
      <c r="DC62" s="245" t="str">
        <f t="shared" si="250"/>
        <v/>
      </c>
      <c r="DD62" s="245" t="str">
        <f t="shared" si="250"/>
        <v/>
      </c>
      <c r="DE62" s="245" t="str">
        <f t="shared" si="250"/>
        <v/>
      </c>
      <c r="DF62" s="245" t="str">
        <f t="shared" si="250"/>
        <v/>
      </c>
      <c r="DG62" s="245" t="str">
        <f t="shared" si="250"/>
        <v/>
      </c>
      <c r="DH62" s="246" t="str">
        <f t="shared" si="250"/>
        <v/>
      </c>
      <c r="DI62" s="248" t="str">
        <f t="shared" si="250"/>
        <v>371</v>
      </c>
      <c r="DJ62" s="245" t="str">
        <f t="shared" si="250"/>
        <v/>
      </c>
      <c r="DK62" s="245" t="str">
        <f t="shared" si="250"/>
        <v/>
      </c>
      <c r="DL62" s="245" t="str">
        <f t="shared" si="250"/>
        <v/>
      </c>
      <c r="DM62" s="245" t="str">
        <f t="shared" si="250"/>
        <v/>
      </c>
      <c r="DN62" s="245" t="str">
        <f t="shared" si="250"/>
        <v/>
      </c>
      <c r="DO62" s="245" t="str">
        <f t="shared" si="250"/>
        <v/>
      </c>
      <c r="DP62" s="245" t="str">
        <f t="shared" si="250"/>
        <v/>
      </c>
      <c r="DQ62" s="245" t="str">
        <f t="shared" si="250"/>
        <v/>
      </c>
      <c r="DR62" s="246" t="str">
        <f t="shared" si="250"/>
        <v/>
      </c>
      <c r="DS62" s="248" t="str">
        <f t="shared" si="15"/>
        <v>208</v>
      </c>
      <c r="DT62" s="249" t="str">
        <f t="shared" si="16"/>
        <v>371</v>
      </c>
      <c r="DU62" s="225" t="str">
        <f>CY62*'Ores &amp; Ingots'!$C$3+CZ62*'Ores &amp; Ingots'!$C$4+DA62*'Ores &amp; Ingots'!$C$5+DB62*'Ores &amp; Ingots'!$C$6+DC62*'Ores &amp; Ingots'!$C$7+DD62*'Ores &amp; Ingots'!$C$8+DE62*'Ores &amp; Ingots'!$C$9+DF62*'Ores &amp; Ingots'!$C$10+DG62*'Ores &amp; Ingots'!$C$11+DH62*'Ores &amp; Ingots'!$C$12</f>
        <v>26</v>
      </c>
      <c r="DV62" s="225" t="str">
        <f>DI62*'Ores &amp; Ingots'!$B$3+DJ62*'Ores &amp; Ingots'!$B$4+DK62*'Ores &amp; Ingots'!$B$5+DL62*'Ores &amp; Ingots'!$B$6+DM62*'Ores &amp; Ingots'!$B$7+DN62*'Ores &amp; Ingots'!$B$8+DO62*'Ores &amp; Ingots'!$B$9+DP62*'Ores &amp; Ingots'!$B$10+DQ62*'Ores &amp; Ingots'!$B$11+DR62*'Ores &amp; Ingots'!$B$12</f>
        <v>137</v>
      </c>
      <c r="DW62" s="249" t="str">
        <f>CY62*Refining!$G$3+CZ62*Refining!$G$4+DA62*Refining!$G$5+DB62*Refining!$G$6+DC62*Refining!$G$7+DD62*Refining!$G$8+DE62*Refining!$G$9+DF62*Refining!$G$10+DG62*Refining!$G$11+DH62*Refining!$G$12</f>
        <v>14</v>
      </c>
      <c r="DX62" s="249" t="str">
        <f t="shared" si="17"/>
        <v>2,217</v>
      </c>
      <c r="DY62" s="250" t="str">
        <f t="shared" si="18"/>
        <v>0.0022</v>
      </c>
      <c r="DZ62" s="248" t="str">
        <f t="shared" si="19"/>
        <v>91</v>
      </c>
      <c r="EA62" s="251" t="str">
        <f t="shared" ref="EA62:EB62" si="251">DZ62/60</f>
        <v>1.5</v>
      </c>
      <c r="EB62" s="251" t="str">
        <f t="shared" si="251"/>
        <v>0.0</v>
      </c>
      <c r="EC62" s="543" t="str">
        <f t="shared" si="21"/>
        <v>0.00</v>
      </c>
      <c r="ED62" s="248" t="str">
        <f t="shared" si="22"/>
        <v>12,950</v>
      </c>
      <c r="EE62" s="251" t="str">
        <f t="shared" ref="EE62:EF62" si="252">ED62/1000</f>
        <v>13.0</v>
      </c>
      <c r="EF62" s="252" t="str">
        <f t="shared" si="252"/>
        <v>0.01</v>
      </c>
      <c r="EG62" s="544" t="str">
        <f t="shared" si="24"/>
        <v>0.0130</v>
      </c>
      <c r="EH62" s="225">
        <v>52.0</v>
      </c>
    </row>
    <row r="63">
      <c r="A63" s="33"/>
      <c r="B63" s="226" t="s">
        <v>954</v>
      </c>
      <c r="C63" s="227" t="s">
        <v>886</v>
      </c>
      <c r="D63" s="227">
        <v>1.0</v>
      </c>
      <c r="E63" s="227">
        <v>1.0</v>
      </c>
      <c r="F63" s="227">
        <v>1.0</v>
      </c>
      <c r="G63" s="253" t="str">
        <f t="shared" si="5"/>
        <v>15.6</v>
      </c>
      <c r="H63" s="254">
        <v>24.0</v>
      </c>
      <c r="I63" s="254">
        <v>36.0</v>
      </c>
      <c r="J63" s="254" t="str">
        <f>H63/Main!$D$9</f>
        <v>24</v>
      </c>
      <c r="K63" s="254" t="str">
        <f>I63/Main!$D$10</f>
        <v>36</v>
      </c>
      <c r="L63" s="254" t="str">
        <f t="shared" si="6"/>
        <v>1.5</v>
      </c>
      <c r="M63" s="254">
        <v>1.0</v>
      </c>
      <c r="N63" s="256" t="s">
        <v>12</v>
      </c>
      <c r="O63" s="256" t="s">
        <v>12</v>
      </c>
      <c r="P63" s="255"/>
      <c r="Q63" s="256"/>
      <c r="R63" s="255"/>
      <c r="S63" s="257"/>
      <c r="T63" s="257"/>
      <c r="U63" s="255"/>
      <c r="V63" s="255"/>
      <c r="W63" s="257"/>
      <c r="X63" s="257"/>
      <c r="Y63" s="255"/>
      <c r="Z63" s="255"/>
      <c r="AA63" s="255"/>
      <c r="AB63" s="255"/>
      <c r="AC63" s="335" t="s">
        <v>920</v>
      </c>
      <c r="AD63" s="225">
        <v>8.0</v>
      </c>
      <c r="AE63" s="225">
        <v>10.0</v>
      </c>
      <c r="AF63" s="225">
        <v>4.0</v>
      </c>
      <c r="AG63" s="225">
        <v>0.0</v>
      </c>
      <c r="AH63" s="225">
        <v>40.0</v>
      </c>
      <c r="AI63" s="225">
        <v>0.0</v>
      </c>
      <c r="AJ63" s="225">
        <v>2.0</v>
      </c>
      <c r="AK63" s="309">
        <v>2.0</v>
      </c>
      <c r="AL63" s="225">
        <v>1.0</v>
      </c>
      <c r="AM63" s="225">
        <v>0.0</v>
      </c>
      <c r="AN63" s="225">
        <v>0.0</v>
      </c>
      <c r="AO63" s="225">
        <v>0.0</v>
      </c>
      <c r="AP63" s="225">
        <v>0.0</v>
      </c>
      <c r="AQ63" s="225">
        <v>0.0</v>
      </c>
      <c r="AR63" s="225">
        <v>0.0</v>
      </c>
      <c r="AS63" s="225">
        <v>0.0</v>
      </c>
      <c r="AT63" s="225">
        <v>0.0</v>
      </c>
      <c r="AU63" s="225">
        <v>0.0</v>
      </c>
      <c r="AV63" s="225">
        <v>0.0</v>
      </c>
      <c r="AW63" s="225">
        <v>0.0</v>
      </c>
      <c r="AX63" s="225">
        <v>0.0</v>
      </c>
      <c r="AY63" s="239" t="str">
        <f t="shared" ref="AY63:BS63" si="253">IF(AD63 = 0, "", AD63)</f>
        <v>8</v>
      </c>
      <c r="AZ63" s="225" t="str">
        <f t="shared" si="253"/>
        <v>10</v>
      </c>
      <c r="BA63" s="225" t="str">
        <f t="shared" si="253"/>
        <v>4</v>
      </c>
      <c r="BB63" s="227" t="str">
        <f t="shared" si="253"/>
        <v/>
      </c>
      <c r="BC63" s="309" t="str">
        <f t="shared" si="253"/>
        <v>40</v>
      </c>
      <c r="BD63" s="227" t="str">
        <f t="shared" si="253"/>
        <v/>
      </c>
      <c r="BE63" s="225" t="str">
        <f t="shared" si="253"/>
        <v>2</v>
      </c>
      <c r="BF63" s="225" t="str">
        <f t="shared" si="253"/>
        <v>2</v>
      </c>
      <c r="BG63" s="225" t="str">
        <f t="shared" si="253"/>
        <v>1</v>
      </c>
      <c r="BH63" s="227" t="str">
        <f t="shared" si="253"/>
        <v/>
      </c>
      <c r="BI63" s="227" t="str">
        <f t="shared" si="253"/>
        <v/>
      </c>
      <c r="BJ63" s="227" t="str">
        <f t="shared" si="253"/>
        <v/>
      </c>
      <c r="BK63" s="227" t="str">
        <f t="shared" si="253"/>
        <v/>
      </c>
      <c r="BL63" s="227" t="str">
        <f t="shared" si="253"/>
        <v/>
      </c>
      <c r="BM63" s="227" t="str">
        <f t="shared" si="253"/>
        <v/>
      </c>
      <c r="BN63" s="227" t="str">
        <f t="shared" si="253"/>
        <v/>
      </c>
      <c r="BO63" s="227" t="str">
        <f t="shared" si="253"/>
        <v/>
      </c>
      <c r="BP63" s="227" t="str">
        <f t="shared" si="253"/>
        <v/>
      </c>
      <c r="BQ63" s="227" t="str">
        <f t="shared" si="253"/>
        <v/>
      </c>
      <c r="BR63" s="227" t="str">
        <f t="shared" si="253"/>
        <v/>
      </c>
      <c r="BS63" s="238" t="str">
        <f t="shared" si="253"/>
        <v/>
      </c>
      <c r="BT63" s="239" t="str">
        <f>$AY63*Assembly!Y$4+$AZ63*Assembly!Y$5+$BA63*Assembly!Y$6+$BB63*Assembly!Y$7+$BC63*Assembly!Y$8+$BD63*Assembly!Y$9+$BE63*Assembly!Y$10+$BF63*Assembly!Y$11+$BG63*Assembly!Y$12+$BH63*Assembly!Y$13+$BI63*Assembly!Y$14+$BJ63*Assembly!Y$15+$BK63*Assembly!Y$16+$BL63*Assembly!Y$17+$BM63*Assembly!Y$18+$BN63*Assembly!Y$19+$BO63*Assembly!Y$20+$BP63*Assembly!Y$21+$BQ63*Assembly!Y$22+$BR63*Assembly!Y$23+$BS63*Assembly!Y$24</f>
        <v>582</v>
      </c>
      <c r="BU63" s="225" t="str">
        <f t="shared" si="8"/>
        <v>37</v>
      </c>
      <c r="BV63" s="225" t="str">
        <f>$AY63*Assembly!AC$4+$AZ63*Assembly!AC$5+$BA63*Assembly!AC$6+$BB63*Assembly!AC$7+$BC63*Assembly!AC$8+$BD63*Assembly!AC$9+$BE63*Assembly!AC$10+$BF63*Assembly!AC$11+$BG63*Assembly!AC$12+$BH63*Assembly!AC$13+$BI63*Assembly!AC$14+$BJ63*Assembly!AC$15+$BK63*Assembly!AC$16+$BL63*Assembly!AC$17+$BM63*Assembly!AC$18+$BN63*Assembly!AC$19+$BO63*Assembly!AC$20+$BP63*Assembly!AC$21+$BQ63*Assembly!AC$22+$BR63*Assembly!AC$23+$BS63*Assembly!AC$24</f>
        <v>2,297</v>
      </c>
      <c r="BW63" s="240" t="str">
        <f t="shared" si="9"/>
        <v>3.94</v>
      </c>
      <c r="BX63" s="241" t="str">
        <f t="shared" si="10"/>
        <v>147</v>
      </c>
      <c r="BY63" s="242" t="str">
        <f t="shared" si="11"/>
        <v>61.6</v>
      </c>
      <c r="BZ63" s="225"/>
      <c r="CA63" s="225" t="str">
        <f>$AY63*Assembly!X$4+$AZ63*Assembly!X$5+$BA63*Assembly!X$6+$BB63*Assembly!X$7+$BC63*Assembly!X$8+$BD63*Assembly!X$9+$BE63*Assembly!X$10+$BF63*Assembly!X$11+$BG63*Assembly!X$12+$BH63*Assembly!X$13+$BI63*Assembly!X$14+$BJ63*Assembly!X$15+$BK63*Assembly!X$16+$BL63*Assembly!X$17+$BM63*Assembly!X$18+$BN63*Assembly!X$19+$BO63*Assembly!X$20+$BP63*Assembly!X$21+$BQ63*Assembly!X$22+$BR63*Assembly!X$23+$BS63*Assembly!X$24</f>
        <v>187</v>
      </c>
      <c r="CB63" s="225" t="str">
        <f t="shared" si="12"/>
        <v>29,089</v>
      </c>
      <c r="CC63" s="223" t="str">
        <f t="shared" si="13"/>
        <v>0.0291</v>
      </c>
      <c r="CD63" s="243" t="str">
        <f>$AY63*Assembly!AB$4+$AZ63*Assembly!AB$5+$BA63*Assembly!AB$6+$BB63*Assembly!AB$7+$BC63*Assembly!AB$8+$BD63*Assembly!AB$9+$BE63*Assembly!AB$10+$BF63*Assembly!AB$11+$BG63*Assembly!AB$12+$BH63*Assembly!AB$13+$BI63*Assembly!AB$14+$BJ63*Assembly!AB$15+$BK63*Assembly!AB$16+$BL63*Assembly!AB$17+$BM63*Assembly!AB$18+$BN63*Assembly!AB$19+$BO63*Assembly!AB$20+$BP63*Assembly!AB$21+$BQ63*Assembly!AB$22+$BR63*Assembly!AB$23+$BS63*Assembly!AB$24</f>
        <v>186</v>
      </c>
      <c r="CE63" s="256" t="str">
        <f>$AY63*Assembly!M$4+$AZ63*Assembly!M$5+$BA63*Assembly!M$6+$BB63*Assembly!M$7+$BC63*Assembly!M$8+$BD63*Assembly!M$9+$BE63*Assembly!M$10+$BF63*Assembly!M$11+$BG63*Assembly!M$12+$BH63*Assembly!M$13+$BI63*Assembly!M$14+$BJ63*Assembly!M$15+$BK63*Assembly!M$16+$BL63*Assembly!M$17+$BM63*Assembly!M$18+$BN63*Assembly!M$19+$BO63*Assembly!M$20+$BP63*Assembly!M$21+$BQ63*Assembly!M$22+$BR63*Assembly!M$23+$BS63*Assembly!M$24</f>
        <v>665</v>
      </c>
      <c r="CF63" s="256" t="str">
        <f>$AY63*Assembly!N$4+$AZ63*Assembly!N$5+$BA63*Assembly!N$6+$BB63*Assembly!N$7+$BC63*Assembly!N$8+$BD63*Assembly!N$9+$BE63*Assembly!N$10+$BF63*Assembly!N$11+$BG63*Assembly!N$12+$BH63*Assembly!N$13+$BI63*Assembly!N$14+$BJ63*Assembly!N$15+$BK63*Assembly!N$16+$BL63*Assembly!N$17+$BM63*Assembly!N$18+$BN63*Assembly!N$19+$BO63*Assembly!N$20+$BP63*Assembly!N$21+$BQ63*Assembly!N$22+$BR63*Assembly!N$23+$BS63*Assembly!N$24</f>
        <v>10</v>
      </c>
      <c r="CG63" s="256" t="str">
        <f>$AY63*Assembly!O$4+$AZ63*Assembly!O$5+$BA63*Assembly!O$6+$BB63*Assembly!O$7+$BC63*Assembly!O$8+$BD63*Assembly!O$9+$BE63*Assembly!O$10+$BF63*Assembly!O$11+$BG63*Assembly!O$12+$BH63*Assembly!O$13+$BI63*Assembly!O$14+$BJ63*Assembly!O$15+$BK63*Assembly!O$16+$BL63*Assembly!O$17+$BM63*Assembly!O$18+$BN63*Assembly!O$19+$BO63*Assembly!O$20+$BP63*Assembly!O$21+$BQ63*Assembly!O$22+$BR63*Assembly!O$23+$BS63*Assembly!O$24</f>
        <v>0</v>
      </c>
      <c r="CH63" s="254" t="str">
        <f>$AY63*Assembly!P$4+$AZ63*Assembly!P$5+$BA63*Assembly!P$6+$BB63*Assembly!P$7+$BC63*Assembly!P$8+$BD63*Assembly!P$9+$BE63*Assembly!P$10+$BF63*Assembly!P$11+$BG63*Assembly!P$12+$BH63*Assembly!P$13+$BI63*Assembly!P$14+$BJ63*Assembly!P$15+$BK63*Assembly!P$16+$BL63*Assembly!P$17+$BM63*Assembly!P$18+$BN63*Assembly!P$19+$BO63*Assembly!P$20+$BP63*Assembly!P$21+$BQ63*Assembly!P$22+$BR63*Assembly!P$23+$BS63*Assembly!P$24</f>
        <v>0</v>
      </c>
      <c r="CI63" s="254" t="str">
        <f>$AY63*Assembly!Q$4+$AZ63*Assembly!Q$5+$BA63*Assembly!Q$6+$BB63*Assembly!Q$7+$BC63*Assembly!Q$8+$BD63*Assembly!Q$9+$BE63*Assembly!Q$10+$BF63*Assembly!Q$11+$BG63*Assembly!Q$12+$BH63*Assembly!Q$13+$BI63*Assembly!Q$14+$BJ63*Assembly!Q$15+$BK63*Assembly!Q$16+$BL63*Assembly!Q$17+$BM63*Assembly!Q$18+$BN63*Assembly!Q$19+$BO63*Assembly!Q$20+$BP63*Assembly!Q$21+$BQ63*Assembly!Q$22+$BR63*Assembly!Q$23+$BS63*Assembly!Q$24</f>
        <v>5.4</v>
      </c>
      <c r="CJ63" s="256" t="str">
        <f>$AY63*Assembly!R$4+$AZ63*Assembly!R$5+$BA63*Assembly!R$6+$BB63*Assembly!R$7+$BC63*Assembly!R$8+$BD63*Assembly!R$9+$BE63*Assembly!R$10+$BF63*Assembly!R$11+$BG63*Assembly!R$12+$BH63*Assembly!R$13+$BI63*Assembly!R$14+$BJ63*Assembly!R$15+$BK63*Assembly!R$16+$BL63*Assembly!R$17+$BM63*Assembly!R$18+$BN63*Assembly!R$19+$BO63*Assembly!R$20+$BP63*Assembly!R$21+$BQ63*Assembly!R$22+$BR63*Assembly!R$23+$BS63*Assembly!R$24</f>
        <v>0</v>
      </c>
      <c r="CK63" s="254" t="str">
        <f>$AY63*Assembly!S$4+$AZ63*Assembly!S$5+$BA63*Assembly!S$6+$BB63*Assembly!S$7+$BC63*Assembly!S$8+$BD63*Assembly!S$9+$BE63*Assembly!S$10+$BF63*Assembly!S$11+$BG63*Assembly!S$12+$BH63*Assembly!S$13+$BI63*Assembly!S$14+$BJ63*Assembly!S$15+$BK63*Assembly!S$16+$BL63*Assembly!S$17+$BM63*Assembly!S$18+$BN63*Assembly!S$19+$BO63*Assembly!S$20+$BP63*Assembly!S$21+$BQ63*Assembly!S$22+$BR63*Assembly!S$23+$BS63*Assembly!S$24</f>
        <v>0</v>
      </c>
      <c r="CL63" s="254" t="str">
        <f>$AY63*Assembly!T$4+$AZ63*Assembly!T$5+$BA63*Assembly!T$6+$BB63*Assembly!T$7+$BC63*Assembly!T$8+$BD63*Assembly!T$9+$BE63*Assembly!T$10+$BF63*Assembly!T$11+$BG63*Assembly!T$12+$BH63*Assembly!T$13+$BI63*Assembly!T$14+$BJ63*Assembly!T$15+$BK63*Assembly!T$16+$BL63*Assembly!T$17+$BM63*Assembly!T$18+$BN63*Assembly!T$19+$BO63*Assembly!T$20+$BP63*Assembly!T$21+$BQ63*Assembly!T$22+$BR63*Assembly!T$23+$BS63*Assembly!T$24</f>
        <v>0</v>
      </c>
      <c r="CM63" s="254" t="str">
        <f>$AY63*Assembly!U$4+$AZ63*Assembly!U$5+$BA63*Assembly!U$6+$BB63*Assembly!U$7+$BC63*Assembly!U$8+$BD63*Assembly!U$9+$BE63*Assembly!U$10+$BF63*Assembly!U$11+$BG63*Assembly!U$12+$BH63*Assembly!U$13+$BI63*Assembly!U$14+$BJ63*Assembly!U$15+$BK63*Assembly!U$16+$BL63*Assembly!U$17+$BM63*Assembly!U$18+$BN63*Assembly!U$19+$BO63*Assembly!U$20+$BP63*Assembly!U$21+$BQ63*Assembly!U$22+$BR63*Assembly!U$23+$BS63*Assembly!U$24</f>
        <v>0</v>
      </c>
      <c r="CN63" s="256" t="str">
        <f>$AY63*Assembly!V$4+$AZ63*Assembly!V$5+$BA63*Assembly!V$6+$BB63*Assembly!V$7+$BC63*Assembly!V$8+$BD63*Assembly!V$9+$BE63*Assembly!V$10+$BF63*Assembly!V$11+$BG63*Assembly!V$12+$BH63*Assembly!V$13+$BI63*Assembly!V$14+$BJ63*Assembly!V$15+$BK63*Assembly!V$16+$BL63*Assembly!V$17+$BM63*Assembly!V$18+$BN63*Assembly!V$19+$BO63*Assembly!V$20+$BP63*Assembly!V$21+$BQ63*Assembly!V$22+$BR63*Assembly!V$23+$BS63*Assembly!V$24</f>
        <v>0</v>
      </c>
      <c r="CO63" s="256" t="str">
        <f>CE63*Refining!$F$3</f>
        <v>1,188</v>
      </c>
      <c r="CP63" s="256" t="str">
        <f>CF63*Refining!$F$4</f>
        <v>31</v>
      </c>
      <c r="CQ63" s="256" t="str">
        <f>CG63*Refining!$F$5</f>
        <v>0</v>
      </c>
      <c r="CR63" s="256" t="str">
        <f>CH63*Refining!$F$6</f>
        <v>0</v>
      </c>
      <c r="CS63" s="256" t="str">
        <f>CI63*Refining!$F$7</f>
        <v>10</v>
      </c>
      <c r="CT63" s="256" t="str">
        <f>CJ63*Refining!$F$8</f>
        <v>0</v>
      </c>
      <c r="CU63" s="256" t="str">
        <f>CK63*Refining!$F$9</f>
        <v>0</v>
      </c>
      <c r="CV63" s="256" t="str">
        <f>CL63*Refining!$F$10</f>
        <v>0</v>
      </c>
      <c r="CW63" s="256" t="str">
        <f>CM63*Refining!$F$11</f>
        <v>0</v>
      </c>
      <c r="CX63" s="256" t="str">
        <f>CN63*Refining!$F$12</f>
        <v>0</v>
      </c>
      <c r="CY63" s="248" t="str">
        <f t="shared" ref="CY63:DR63" si="254">IF(CE63 = 0, "", CE63)</f>
        <v>665</v>
      </c>
      <c r="CZ63" s="249" t="str">
        <f t="shared" si="254"/>
        <v>10</v>
      </c>
      <c r="DA63" s="245" t="str">
        <f t="shared" si="254"/>
        <v/>
      </c>
      <c r="DB63" s="245" t="str">
        <f t="shared" si="254"/>
        <v/>
      </c>
      <c r="DC63" s="245" t="str">
        <f t="shared" si="254"/>
        <v>5.4</v>
      </c>
      <c r="DD63" s="245" t="str">
        <f t="shared" si="254"/>
        <v/>
      </c>
      <c r="DE63" s="245" t="str">
        <f t="shared" si="254"/>
        <v/>
      </c>
      <c r="DF63" s="245" t="str">
        <f t="shared" si="254"/>
        <v/>
      </c>
      <c r="DG63" s="245" t="str">
        <f t="shared" si="254"/>
        <v/>
      </c>
      <c r="DH63" s="246" t="str">
        <f t="shared" si="254"/>
        <v/>
      </c>
      <c r="DI63" s="248" t="str">
        <f t="shared" si="254"/>
        <v>1,188</v>
      </c>
      <c r="DJ63" s="249" t="str">
        <f t="shared" si="254"/>
        <v>31</v>
      </c>
      <c r="DK63" s="245" t="str">
        <f t="shared" si="254"/>
        <v/>
      </c>
      <c r="DL63" s="245" t="str">
        <f t="shared" si="254"/>
        <v/>
      </c>
      <c r="DM63" s="249" t="str">
        <f t="shared" si="254"/>
        <v>10</v>
      </c>
      <c r="DN63" s="245" t="str">
        <f t="shared" si="254"/>
        <v/>
      </c>
      <c r="DO63" s="245" t="str">
        <f t="shared" si="254"/>
        <v/>
      </c>
      <c r="DP63" s="245" t="str">
        <f t="shared" si="254"/>
        <v/>
      </c>
      <c r="DQ63" s="245" t="str">
        <f t="shared" si="254"/>
        <v/>
      </c>
      <c r="DR63" s="246" t="str">
        <f t="shared" si="254"/>
        <v/>
      </c>
      <c r="DS63" s="248" t="str">
        <f t="shared" si="15"/>
        <v>680</v>
      </c>
      <c r="DT63" s="249" t="str">
        <f t="shared" si="16"/>
        <v>1,228</v>
      </c>
      <c r="DU63" s="225" t="str">
        <f>CY63*'Ores &amp; Ingots'!$C$3+CZ63*'Ores &amp; Ingots'!$C$4+DA63*'Ores &amp; Ingots'!$C$5+DB63*'Ores &amp; Ingots'!$C$6+DC63*'Ores &amp; Ingots'!$C$7+DD63*'Ores &amp; Ingots'!$C$8+DE63*'Ores &amp; Ingots'!$C$9+DF63*'Ores &amp; Ingots'!$C$10+DG63*'Ores &amp; Ingots'!$C$11+DH63*'Ores &amp; Ingots'!$C$12</f>
        <v>88</v>
      </c>
      <c r="DV63" s="225" t="str">
        <f>DI63*'Ores &amp; Ingots'!$B$3+DJ63*'Ores &amp; Ingots'!$B$4+DK63*'Ores &amp; Ingots'!$B$5+DL63*'Ores &amp; Ingots'!$B$6+DM63*'Ores &amp; Ingots'!$B$7+DN63*'Ores &amp; Ingots'!$B$8+DO63*'Ores &amp; Ingots'!$B$9+DP63*'Ores &amp; Ingots'!$B$10+DQ63*'Ores &amp; Ingots'!$B$11+DR63*'Ores &amp; Ingots'!$B$12</f>
        <v>455</v>
      </c>
      <c r="DW63" s="249" t="str">
        <f>CY63*Refining!$G$3+CZ63*Refining!$G$4+DA63*Refining!$G$5+DB63*Refining!$G$6+DC63*Refining!$G$7+DD63*Refining!$G$8+DE63*Refining!$G$9+DF63*Refining!$G$10+DG63*Refining!$G$11+DH63*Refining!$G$12</f>
        <v>98</v>
      </c>
      <c r="DX63" s="249" t="str">
        <f t="shared" si="17"/>
        <v>15,276</v>
      </c>
      <c r="DY63" s="250" t="str">
        <f t="shared" si="18"/>
        <v>0.0153</v>
      </c>
      <c r="DZ63" s="248" t="str">
        <f t="shared" si="19"/>
        <v>309</v>
      </c>
      <c r="EA63" s="251" t="str">
        <f t="shared" ref="EA63:EB63" si="255">DZ63/60</f>
        <v>5.2</v>
      </c>
      <c r="EB63" s="251" t="str">
        <f t="shared" si="255"/>
        <v>0.1</v>
      </c>
      <c r="EC63" s="543" t="str">
        <f t="shared" si="21"/>
        <v>0.00</v>
      </c>
      <c r="ED63" s="248" t="str">
        <f t="shared" si="22"/>
        <v>44,365</v>
      </c>
      <c r="EE63" s="251" t="str">
        <f t="shared" ref="EE63:EF63" si="256">ED63/1000</f>
        <v>44.4</v>
      </c>
      <c r="EF63" s="252" t="str">
        <f t="shared" si="256"/>
        <v>0.04</v>
      </c>
      <c r="EG63" s="544" t="str">
        <f t="shared" si="24"/>
        <v>0.0444</v>
      </c>
      <c r="EH63" s="225">
        <v>520.0</v>
      </c>
    </row>
    <row r="64">
      <c r="A64" s="33"/>
      <c r="B64" s="226" t="s">
        <v>955</v>
      </c>
      <c r="C64" s="227" t="s">
        <v>886</v>
      </c>
      <c r="D64" s="227">
        <v>1.0</v>
      </c>
      <c r="E64" s="227">
        <v>1.0</v>
      </c>
      <c r="F64" s="227">
        <v>1.0</v>
      </c>
      <c r="G64" s="253" t="str">
        <f t="shared" si="5"/>
        <v>15.6</v>
      </c>
      <c r="H64" s="254">
        <v>18.0</v>
      </c>
      <c r="I64" s="254">
        <v>18.0</v>
      </c>
      <c r="J64" s="254" t="str">
        <f>H64/Main!$D$9</f>
        <v>18</v>
      </c>
      <c r="K64" s="254" t="str">
        <f>I64/Main!$D$10</f>
        <v>18</v>
      </c>
      <c r="L64" s="254" t="str">
        <f t="shared" si="6"/>
        <v>1</v>
      </c>
      <c r="M64" s="254">
        <v>1.0</v>
      </c>
      <c r="N64" s="255"/>
      <c r="O64" s="255"/>
      <c r="P64" s="255"/>
      <c r="Q64" s="256"/>
      <c r="R64" s="255"/>
      <c r="S64" s="257"/>
      <c r="T64" s="257"/>
      <c r="U64" s="255"/>
      <c r="V64" s="255"/>
      <c r="W64" s="257"/>
      <c r="X64" s="257"/>
      <c r="Y64" s="255"/>
      <c r="Z64" s="255"/>
      <c r="AA64" s="255"/>
      <c r="AB64" s="255"/>
      <c r="AC64" s="335" t="s">
        <v>18</v>
      </c>
      <c r="AD64" s="225">
        <v>0.0</v>
      </c>
      <c r="AE64" s="225">
        <v>74.0</v>
      </c>
      <c r="AF64" s="225">
        <v>48.0</v>
      </c>
      <c r="AG64" s="225">
        <v>0.0</v>
      </c>
      <c r="AH64" s="309">
        <v>20.0</v>
      </c>
      <c r="AI64" s="225">
        <v>0.0</v>
      </c>
      <c r="AJ64" s="225">
        <v>0.0</v>
      </c>
      <c r="AK64" s="225">
        <v>0.0</v>
      </c>
      <c r="AL64" s="225">
        <v>0.0</v>
      </c>
      <c r="AM64" s="225">
        <v>0.0</v>
      </c>
      <c r="AN64" s="225">
        <v>0.0</v>
      </c>
      <c r="AO64" s="225">
        <v>0.0</v>
      </c>
      <c r="AP64" s="225">
        <v>0.0</v>
      </c>
      <c r="AQ64" s="225">
        <v>0.0</v>
      </c>
      <c r="AR64" s="225">
        <v>0.0</v>
      </c>
      <c r="AS64" s="225">
        <v>0.0</v>
      </c>
      <c r="AT64" s="225">
        <v>0.0</v>
      </c>
      <c r="AU64" s="225">
        <v>0.0</v>
      </c>
      <c r="AV64" s="225">
        <v>0.0</v>
      </c>
      <c r="AW64" s="225">
        <v>0.0</v>
      </c>
      <c r="AX64" s="225">
        <v>0.0</v>
      </c>
      <c r="AY64" s="236" t="str">
        <f t="shared" ref="AY64:BS64" si="257">IF(AD64 = 0, "", AD64)</f>
        <v/>
      </c>
      <c r="AZ64" s="225" t="str">
        <f t="shared" si="257"/>
        <v>74</v>
      </c>
      <c r="BA64" s="225" t="str">
        <f t="shared" si="257"/>
        <v>48</v>
      </c>
      <c r="BB64" s="227" t="str">
        <f t="shared" si="257"/>
        <v/>
      </c>
      <c r="BC64" s="309" t="str">
        <f t="shared" si="257"/>
        <v>20</v>
      </c>
      <c r="BD64" s="227" t="str">
        <f t="shared" si="257"/>
        <v/>
      </c>
      <c r="BE64" s="227" t="str">
        <f t="shared" si="257"/>
        <v/>
      </c>
      <c r="BF64" s="227" t="str">
        <f t="shared" si="257"/>
        <v/>
      </c>
      <c r="BG64" s="227" t="str">
        <f t="shared" si="257"/>
        <v/>
      </c>
      <c r="BH64" s="227" t="str">
        <f t="shared" si="257"/>
        <v/>
      </c>
      <c r="BI64" s="227" t="str">
        <f t="shared" si="257"/>
        <v/>
      </c>
      <c r="BJ64" s="227" t="str">
        <f t="shared" si="257"/>
        <v/>
      </c>
      <c r="BK64" s="227" t="str">
        <f t="shared" si="257"/>
        <v/>
      </c>
      <c r="BL64" s="227" t="str">
        <f t="shared" si="257"/>
        <v/>
      </c>
      <c r="BM64" s="227" t="str">
        <f t="shared" si="257"/>
        <v/>
      </c>
      <c r="BN64" s="227" t="str">
        <f t="shared" si="257"/>
        <v/>
      </c>
      <c r="BO64" s="227" t="str">
        <f t="shared" si="257"/>
        <v/>
      </c>
      <c r="BP64" s="227" t="str">
        <f t="shared" si="257"/>
        <v/>
      </c>
      <c r="BQ64" s="227" t="str">
        <f t="shared" si="257"/>
        <v/>
      </c>
      <c r="BR64" s="227" t="str">
        <f t="shared" si="257"/>
        <v/>
      </c>
      <c r="BS64" s="238" t="str">
        <f t="shared" si="257"/>
        <v/>
      </c>
      <c r="BT64" s="239" t="str">
        <f>$AY64*Assembly!Y$4+$AZ64*Assembly!Y$5+$BA64*Assembly!Y$6+$BB64*Assembly!Y$7+$BC64*Assembly!Y$8+$BD64*Assembly!Y$9+$BE64*Assembly!Y$10+$BF64*Assembly!Y$11+$BG64*Assembly!Y$12+$BH64*Assembly!Y$13+$BI64*Assembly!Y$14+$BJ64*Assembly!Y$15+$BK64*Assembly!Y$16+$BL64*Assembly!Y$17+$BM64*Assembly!Y$18+$BN64*Assembly!Y$19+$BO64*Assembly!Y$20+$BP64*Assembly!Y$21+$BQ64*Assembly!Y$22+$BR64*Assembly!Y$23+$BS64*Assembly!Y$24</f>
        <v>574</v>
      </c>
      <c r="BU64" s="225" t="str">
        <f t="shared" si="8"/>
        <v>37</v>
      </c>
      <c r="BV64" s="225" t="str">
        <f>$AY64*Assembly!AC$4+$AZ64*Assembly!AC$5+$BA64*Assembly!AC$6+$BB64*Assembly!AC$7+$BC64*Assembly!AC$8+$BD64*Assembly!AC$9+$BE64*Assembly!AC$10+$BF64*Assembly!AC$11+$BG64*Assembly!AC$12+$BH64*Assembly!AC$13+$BI64*Assembly!AC$14+$BJ64*Assembly!AC$15+$BK64*Assembly!AC$16+$BL64*Assembly!AC$17+$BM64*Assembly!AC$18+$BN64*Assembly!AC$19+$BO64*Assembly!AC$20+$BP64*Assembly!AC$21+$BQ64*Assembly!AC$22+$BR64*Assembly!AC$23+$BS64*Assembly!AC$24</f>
        <v>2,430</v>
      </c>
      <c r="BW64" s="240" t="str">
        <f t="shared" si="9"/>
        <v>4.23</v>
      </c>
      <c r="BX64" s="241" t="str">
        <f t="shared" si="10"/>
        <v>156</v>
      </c>
      <c r="BY64" s="242" t="str">
        <f t="shared" si="11"/>
        <v>66.1</v>
      </c>
      <c r="BZ64" s="225"/>
      <c r="CA64" s="225" t="str">
        <f>$AY64*Assembly!X$4+$AZ64*Assembly!X$5+$BA64*Assembly!X$6+$BB64*Assembly!X$7+$BC64*Assembly!X$8+$BD64*Assembly!X$9+$BE64*Assembly!X$10+$BF64*Assembly!X$11+$BG64*Assembly!X$12+$BH64*Assembly!X$13+$BI64*Assembly!X$14+$BJ64*Assembly!X$15+$BK64*Assembly!X$16+$BL64*Assembly!X$17+$BM64*Assembly!X$18+$BN64*Assembly!X$19+$BO64*Assembly!X$20+$BP64*Assembly!X$21+$BQ64*Assembly!X$22+$BR64*Assembly!X$23+$BS64*Assembly!X$24</f>
        <v>202</v>
      </c>
      <c r="CB64" s="225" t="str">
        <f t="shared" si="12"/>
        <v>31,422</v>
      </c>
      <c r="CC64" s="223" t="str">
        <f t="shared" si="13"/>
        <v>0.0314</v>
      </c>
      <c r="CD64" s="243" t="str">
        <f>$AY64*Assembly!AB$4+$AZ64*Assembly!AB$5+$BA64*Assembly!AB$6+$BB64*Assembly!AB$7+$BC64*Assembly!AB$8+$BD64*Assembly!AB$9+$BE64*Assembly!AB$10+$BF64*Assembly!AB$11+$BG64*Assembly!AB$12+$BH64*Assembly!AB$13+$BI64*Assembly!AB$14+$BJ64*Assembly!AB$15+$BK64*Assembly!AB$16+$BL64*Assembly!AB$17+$BM64*Assembly!AB$18+$BN64*Assembly!AB$19+$BO64*Assembly!AB$20+$BP64*Assembly!AB$21+$BQ64*Assembly!AB$22+$BR64*Assembly!AB$23+$BS64*Assembly!AB$24</f>
        <v>506</v>
      </c>
      <c r="CE64" s="256" t="str">
        <f>$AY64*Assembly!M$4+$AZ64*Assembly!M$5+$BA64*Assembly!M$6+$BB64*Assembly!M$7+$BC64*Assembly!M$8+$BD64*Assembly!M$9+$BE64*Assembly!M$10+$BF64*Assembly!M$11+$BG64*Assembly!M$12+$BH64*Assembly!M$13+$BI64*Assembly!M$14+$BJ64*Assembly!M$15+$BK64*Assembly!M$16+$BL64*Assembly!M$17+$BM64*Assembly!M$18+$BN64*Assembly!M$19+$BO64*Assembly!M$20+$BP64*Assembly!M$21+$BQ64*Assembly!M$22+$BR64*Assembly!M$23+$BS64*Assembly!M$24</f>
        <v>699</v>
      </c>
      <c r="CF64" s="256" t="str">
        <f>$AY64*Assembly!N$4+$AZ64*Assembly!N$5+$BA64*Assembly!N$6+$BB64*Assembly!N$7+$BC64*Assembly!N$8+$BD64*Assembly!N$9+$BE64*Assembly!N$10+$BF64*Assembly!N$11+$BG64*Assembly!N$12+$BH64*Assembly!N$13+$BI64*Assembly!N$14+$BJ64*Assembly!N$15+$BK64*Assembly!N$16+$BL64*Assembly!N$17+$BM64*Assembly!N$18+$BN64*Assembly!N$19+$BO64*Assembly!N$20+$BP64*Assembly!N$21+$BQ64*Assembly!N$22+$BR64*Assembly!N$23+$BS64*Assembly!N$24</f>
        <v>0</v>
      </c>
      <c r="CG64" s="256" t="str">
        <f>$AY64*Assembly!O$4+$AZ64*Assembly!O$5+$BA64*Assembly!O$6+$BB64*Assembly!O$7+$BC64*Assembly!O$8+$BD64*Assembly!O$9+$BE64*Assembly!O$10+$BF64*Assembly!O$11+$BG64*Assembly!O$12+$BH64*Assembly!O$13+$BI64*Assembly!O$14+$BJ64*Assembly!O$15+$BK64*Assembly!O$16+$BL64*Assembly!O$17+$BM64*Assembly!O$18+$BN64*Assembly!O$19+$BO64*Assembly!O$20+$BP64*Assembly!O$21+$BQ64*Assembly!O$22+$BR64*Assembly!O$23+$BS64*Assembly!O$24</f>
        <v>0</v>
      </c>
      <c r="CH64" s="254" t="str">
        <f>$AY64*Assembly!P$4+$AZ64*Assembly!P$5+$BA64*Assembly!P$6+$BB64*Assembly!P$7+$BC64*Assembly!P$8+$BD64*Assembly!P$9+$BE64*Assembly!P$10+$BF64*Assembly!P$11+$BG64*Assembly!P$12+$BH64*Assembly!P$13+$BI64*Assembly!P$14+$BJ64*Assembly!P$15+$BK64*Assembly!P$16+$BL64*Assembly!P$17+$BM64*Assembly!P$18+$BN64*Assembly!P$19+$BO64*Assembly!P$20+$BP64*Assembly!P$21+$BQ64*Assembly!P$22+$BR64*Assembly!P$23+$BS64*Assembly!P$24</f>
        <v>0</v>
      </c>
      <c r="CI64" s="254" t="str">
        <f>$AY64*Assembly!Q$4+$AZ64*Assembly!Q$5+$BA64*Assembly!Q$6+$BB64*Assembly!Q$7+$BC64*Assembly!Q$8+$BD64*Assembly!Q$9+$BE64*Assembly!Q$10+$BF64*Assembly!Q$11+$BG64*Assembly!Q$12+$BH64*Assembly!Q$13+$BI64*Assembly!Q$14+$BJ64*Assembly!Q$15+$BK64*Assembly!Q$16+$BL64*Assembly!Q$17+$BM64*Assembly!Q$18+$BN64*Assembly!Q$19+$BO64*Assembly!Q$20+$BP64*Assembly!Q$21+$BQ64*Assembly!Q$22+$BR64*Assembly!Q$23+$BS64*Assembly!Q$24</f>
        <v>0</v>
      </c>
      <c r="CJ64" s="256" t="str">
        <f>$AY64*Assembly!R$4+$AZ64*Assembly!R$5+$BA64*Assembly!R$6+$BB64*Assembly!R$7+$BC64*Assembly!R$8+$BD64*Assembly!R$9+$BE64*Assembly!R$10+$BF64*Assembly!R$11+$BG64*Assembly!R$12+$BH64*Assembly!R$13+$BI64*Assembly!R$14+$BJ64*Assembly!R$15+$BK64*Assembly!R$16+$BL64*Assembly!R$17+$BM64*Assembly!R$18+$BN64*Assembly!R$19+$BO64*Assembly!R$20+$BP64*Assembly!R$21+$BQ64*Assembly!R$22+$BR64*Assembly!R$23+$BS64*Assembly!R$24</f>
        <v>0</v>
      </c>
      <c r="CK64" s="254" t="str">
        <f>$AY64*Assembly!S$4+$AZ64*Assembly!S$5+$BA64*Assembly!S$6+$BB64*Assembly!S$7+$BC64*Assembly!S$8+$BD64*Assembly!S$9+$BE64*Assembly!S$10+$BF64*Assembly!S$11+$BG64*Assembly!S$12+$BH64*Assembly!S$13+$BI64*Assembly!S$14+$BJ64*Assembly!S$15+$BK64*Assembly!S$16+$BL64*Assembly!S$17+$BM64*Assembly!S$18+$BN64*Assembly!S$19+$BO64*Assembly!S$20+$BP64*Assembly!S$21+$BQ64*Assembly!S$22+$BR64*Assembly!S$23+$BS64*Assembly!S$24</f>
        <v>0</v>
      </c>
      <c r="CL64" s="254" t="str">
        <f>$AY64*Assembly!T$4+$AZ64*Assembly!T$5+$BA64*Assembly!T$6+$BB64*Assembly!T$7+$BC64*Assembly!T$8+$BD64*Assembly!T$9+$BE64*Assembly!T$10+$BF64*Assembly!T$11+$BG64*Assembly!T$12+$BH64*Assembly!T$13+$BI64*Assembly!T$14+$BJ64*Assembly!T$15+$BK64*Assembly!T$16+$BL64*Assembly!T$17+$BM64*Assembly!T$18+$BN64*Assembly!T$19+$BO64*Assembly!T$20+$BP64*Assembly!T$21+$BQ64*Assembly!T$22+$BR64*Assembly!T$23+$BS64*Assembly!T$24</f>
        <v>0</v>
      </c>
      <c r="CM64" s="254" t="str">
        <f>$AY64*Assembly!U$4+$AZ64*Assembly!U$5+$BA64*Assembly!U$6+$BB64*Assembly!U$7+$BC64*Assembly!U$8+$BD64*Assembly!U$9+$BE64*Assembly!U$10+$BF64*Assembly!U$11+$BG64*Assembly!U$12+$BH64*Assembly!U$13+$BI64*Assembly!U$14+$BJ64*Assembly!U$15+$BK64*Assembly!U$16+$BL64*Assembly!U$17+$BM64*Assembly!U$18+$BN64*Assembly!U$19+$BO64*Assembly!U$20+$BP64*Assembly!U$21+$BQ64*Assembly!U$22+$BR64*Assembly!U$23+$BS64*Assembly!U$24</f>
        <v>0</v>
      </c>
      <c r="CN64" s="256" t="str">
        <f>$AY64*Assembly!V$4+$AZ64*Assembly!V$5+$BA64*Assembly!V$6+$BB64*Assembly!V$7+$BC64*Assembly!V$8+$BD64*Assembly!V$9+$BE64*Assembly!V$10+$BF64*Assembly!V$11+$BG64*Assembly!V$12+$BH64*Assembly!V$13+$BI64*Assembly!V$14+$BJ64*Assembly!V$15+$BK64*Assembly!V$16+$BL64*Assembly!V$17+$BM64*Assembly!V$18+$BN64*Assembly!V$19+$BO64*Assembly!V$20+$BP64*Assembly!V$21+$BQ64*Assembly!V$22+$BR64*Assembly!V$23+$BS64*Assembly!V$24</f>
        <v>0</v>
      </c>
      <c r="CO64" s="256" t="str">
        <f>CE64*Refining!$F$3</f>
        <v>1,248</v>
      </c>
      <c r="CP64" s="256" t="str">
        <f>CF64*Refining!$F$4</f>
        <v>0</v>
      </c>
      <c r="CQ64" s="256" t="str">
        <f>CG64*Refining!$F$5</f>
        <v>0</v>
      </c>
      <c r="CR64" s="256" t="str">
        <f>CH64*Refining!$F$6</f>
        <v>0</v>
      </c>
      <c r="CS64" s="256" t="str">
        <f>CI64*Refining!$F$7</f>
        <v>0</v>
      </c>
      <c r="CT64" s="256" t="str">
        <f>CJ64*Refining!$F$8</f>
        <v>0</v>
      </c>
      <c r="CU64" s="256" t="str">
        <f>CK64*Refining!$F$9</f>
        <v>0</v>
      </c>
      <c r="CV64" s="256" t="str">
        <f>CL64*Refining!$F$10</f>
        <v>0</v>
      </c>
      <c r="CW64" s="256" t="str">
        <f>CM64*Refining!$F$11</f>
        <v>0</v>
      </c>
      <c r="CX64" s="256" t="str">
        <f>CN64*Refining!$F$12</f>
        <v>0</v>
      </c>
      <c r="CY64" s="248" t="str">
        <f t="shared" ref="CY64:DR64" si="258">IF(CE64 = 0, "", CE64)</f>
        <v>699</v>
      </c>
      <c r="CZ64" s="245" t="str">
        <f t="shared" si="258"/>
        <v/>
      </c>
      <c r="DA64" s="245" t="str">
        <f t="shared" si="258"/>
        <v/>
      </c>
      <c r="DB64" s="245" t="str">
        <f t="shared" si="258"/>
        <v/>
      </c>
      <c r="DC64" s="245" t="str">
        <f t="shared" si="258"/>
        <v/>
      </c>
      <c r="DD64" s="245" t="str">
        <f t="shared" si="258"/>
        <v/>
      </c>
      <c r="DE64" s="245" t="str">
        <f t="shared" si="258"/>
        <v/>
      </c>
      <c r="DF64" s="245" t="str">
        <f t="shared" si="258"/>
        <v/>
      </c>
      <c r="DG64" s="245" t="str">
        <f t="shared" si="258"/>
        <v/>
      </c>
      <c r="DH64" s="246" t="str">
        <f t="shared" si="258"/>
        <v/>
      </c>
      <c r="DI64" s="248" t="str">
        <f t="shared" si="258"/>
        <v>1,248</v>
      </c>
      <c r="DJ64" s="245" t="str">
        <f t="shared" si="258"/>
        <v/>
      </c>
      <c r="DK64" s="245" t="str">
        <f t="shared" si="258"/>
        <v/>
      </c>
      <c r="DL64" s="245" t="str">
        <f t="shared" si="258"/>
        <v/>
      </c>
      <c r="DM64" s="245" t="str">
        <f t="shared" si="258"/>
        <v/>
      </c>
      <c r="DN64" s="245" t="str">
        <f t="shared" si="258"/>
        <v/>
      </c>
      <c r="DO64" s="245" t="str">
        <f t="shared" si="258"/>
        <v/>
      </c>
      <c r="DP64" s="245" t="str">
        <f t="shared" si="258"/>
        <v/>
      </c>
      <c r="DQ64" s="245" t="str">
        <f t="shared" si="258"/>
        <v/>
      </c>
      <c r="DR64" s="246" t="str">
        <f t="shared" si="258"/>
        <v/>
      </c>
      <c r="DS64" s="248" t="str">
        <f t="shared" si="15"/>
        <v>699</v>
      </c>
      <c r="DT64" s="249" t="str">
        <f t="shared" si="16"/>
        <v>1,248</v>
      </c>
      <c r="DU64" s="225" t="str">
        <f>CY64*'Ores &amp; Ingots'!$C$3+CZ64*'Ores &amp; Ingots'!$C$4+DA64*'Ores &amp; Ingots'!$C$5+DB64*'Ores &amp; Ingots'!$C$6+DC64*'Ores &amp; Ingots'!$C$7+DD64*'Ores &amp; Ingots'!$C$8+DE64*'Ores &amp; Ingots'!$C$9+DF64*'Ores &amp; Ingots'!$C$10+DG64*'Ores &amp; Ingots'!$C$11+DH64*'Ores &amp; Ingots'!$C$12</f>
        <v>89</v>
      </c>
      <c r="DV64" s="225" t="str">
        <f>DI64*'Ores &amp; Ingots'!$B$3+DJ64*'Ores &amp; Ingots'!$B$4+DK64*'Ores &amp; Ingots'!$B$5+DL64*'Ores &amp; Ingots'!$B$6+DM64*'Ores &amp; Ingots'!$B$7+DN64*'Ores &amp; Ingots'!$B$8+DO64*'Ores &amp; Ingots'!$B$9+DP64*'Ores &amp; Ingots'!$B$10+DQ64*'Ores &amp; Ingots'!$B$11+DR64*'Ores &amp; Ingots'!$B$12</f>
        <v>462</v>
      </c>
      <c r="DW64" s="249" t="str">
        <f>CY64*Refining!$G$3+CZ64*Refining!$G$4+DA64*Refining!$G$5+DB64*Refining!$G$6+DC64*Refining!$G$7+DD64*Refining!$G$8+DE64*Refining!$G$9+DF64*Refining!$G$10+DG64*Refining!$G$11+DH64*Refining!$G$12</f>
        <v>48</v>
      </c>
      <c r="DX64" s="249" t="str">
        <f t="shared" si="17"/>
        <v>7,468</v>
      </c>
      <c r="DY64" s="250" t="str">
        <f t="shared" si="18"/>
        <v>0.0075</v>
      </c>
      <c r="DZ64" s="248" t="str">
        <f t="shared" si="19"/>
        <v>268</v>
      </c>
      <c r="EA64" s="251" t="str">
        <f t="shared" ref="EA64:EB64" si="259">DZ64/60</f>
        <v>4.5</v>
      </c>
      <c r="EB64" s="251" t="str">
        <f t="shared" si="259"/>
        <v>0.1</v>
      </c>
      <c r="EC64" s="543" t="str">
        <f t="shared" si="21"/>
        <v>0.00</v>
      </c>
      <c r="ED64" s="248" t="str">
        <f t="shared" si="22"/>
        <v>38,890</v>
      </c>
      <c r="EE64" s="251" t="str">
        <f t="shared" ref="EE64:EF64" si="260">ED64/1000</f>
        <v>38.9</v>
      </c>
      <c r="EF64" s="252" t="str">
        <f t="shared" si="260"/>
        <v>0.04</v>
      </c>
      <c r="EG64" s="544" t="str">
        <f t="shared" si="24"/>
        <v>0.0389</v>
      </c>
      <c r="EH64" s="225">
        <v>724.0</v>
      </c>
    </row>
    <row r="65">
      <c r="A65" s="33"/>
      <c r="B65" s="226" t="s">
        <v>956</v>
      </c>
      <c r="C65" s="227" t="s">
        <v>886</v>
      </c>
      <c r="D65" s="227">
        <v>1.0</v>
      </c>
      <c r="E65" s="227">
        <v>1.0</v>
      </c>
      <c r="F65" s="227">
        <v>2.0</v>
      </c>
      <c r="G65" s="253" t="str">
        <f t="shared" si="5"/>
        <v>31.3</v>
      </c>
      <c r="H65" s="254">
        <v>25.0</v>
      </c>
      <c r="I65" s="254">
        <v>25.0</v>
      </c>
      <c r="J65" s="254" t="str">
        <f>H65/Main!$D$9</f>
        <v>25</v>
      </c>
      <c r="K65" s="254" t="str">
        <f>I65/Main!$D$10</f>
        <v>25</v>
      </c>
      <c r="L65" s="254" t="str">
        <f t="shared" si="6"/>
        <v>1</v>
      </c>
      <c r="M65" s="254">
        <v>1.0</v>
      </c>
      <c r="N65" s="255"/>
      <c r="O65" s="255"/>
      <c r="P65" s="255"/>
      <c r="Q65" s="256"/>
      <c r="R65" s="255"/>
      <c r="S65" s="257"/>
      <c r="T65" s="257"/>
      <c r="U65" s="255"/>
      <c r="V65" s="255"/>
      <c r="W65" s="257"/>
      <c r="X65" s="257"/>
      <c r="Y65" s="255"/>
      <c r="Z65" s="255"/>
      <c r="AA65" s="255"/>
      <c r="AB65" s="255"/>
      <c r="AC65" s="335" t="s">
        <v>18</v>
      </c>
      <c r="AD65" s="225">
        <v>0.0</v>
      </c>
      <c r="AE65" s="225">
        <v>50.0</v>
      </c>
      <c r="AF65" s="225">
        <v>0.0</v>
      </c>
      <c r="AG65" s="225">
        <v>0.0</v>
      </c>
      <c r="AH65" s="309">
        <v>30.0</v>
      </c>
      <c r="AI65" s="225">
        <v>0.0</v>
      </c>
      <c r="AJ65" s="225">
        <v>0.0</v>
      </c>
      <c r="AK65" s="225">
        <v>0.0</v>
      </c>
      <c r="AL65" s="225">
        <v>0.0</v>
      </c>
      <c r="AM65" s="225">
        <v>0.0</v>
      </c>
      <c r="AN65" s="225">
        <v>0.0</v>
      </c>
      <c r="AO65" s="225">
        <v>0.0</v>
      </c>
      <c r="AP65" s="225">
        <v>0.0</v>
      </c>
      <c r="AQ65" s="225">
        <v>0.0</v>
      </c>
      <c r="AR65" s="225">
        <v>0.0</v>
      </c>
      <c r="AS65" s="225">
        <v>0.0</v>
      </c>
      <c r="AT65" s="225">
        <v>0.0</v>
      </c>
      <c r="AU65" s="225">
        <v>0.0</v>
      </c>
      <c r="AV65" s="225">
        <v>0.0</v>
      </c>
      <c r="AW65" s="225">
        <v>0.0</v>
      </c>
      <c r="AX65" s="225">
        <v>0.0</v>
      </c>
      <c r="AY65" s="236" t="str">
        <f t="shared" ref="AY65:BS65" si="261">IF(AD65 = 0, "", AD65)</f>
        <v/>
      </c>
      <c r="AZ65" s="225" t="str">
        <f t="shared" si="261"/>
        <v>50</v>
      </c>
      <c r="BA65" s="227" t="str">
        <f t="shared" si="261"/>
        <v/>
      </c>
      <c r="BB65" s="227" t="str">
        <f t="shared" si="261"/>
        <v/>
      </c>
      <c r="BC65" s="309" t="str">
        <f t="shared" si="261"/>
        <v>30</v>
      </c>
      <c r="BD65" s="227" t="str">
        <f t="shared" si="261"/>
        <v/>
      </c>
      <c r="BE65" s="227" t="str">
        <f t="shared" si="261"/>
        <v/>
      </c>
      <c r="BF65" s="227" t="str">
        <f t="shared" si="261"/>
        <v/>
      </c>
      <c r="BG65" s="227" t="str">
        <f t="shared" si="261"/>
        <v/>
      </c>
      <c r="BH65" s="227" t="str">
        <f t="shared" si="261"/>
        <v/>
      </c>
      <c r="BI65" s="227" t="str">
        <f t="shared" si="261"/>
        <v/>
      </c>
      <c r="BJ65" s="227" t="str">
        <f t="shared" si="261"/>
        <v/>
      </c>
      <c r="BK65" s="227" t="str">
        <f t="shared" si="261"/>
        <v/>
      </c>
      <c r="BL65" s="227" t="str">
        <f t="shared" si="261"/>
        <v/>
      </c>
      <c r="BM65" s="227" t="str">
        <f t="shared" si="261"/>
        <v/>
      </c>
      <c r="BN65" s="227" t="str">
        <f t="shared" si="261"/>
        <v/>
      </c>
      <c r="BO65" s="227" t="str">
        <f t="shared" si="261"/>
        <v/>
      </c>
      <c r="BP65" s="227" t="str">
        <f t="shared" si="261"/>
        <v/>
      </c>
      <c r="BQ65" s="227" t="str">
        <f t="shared" si="261"/>
        <v/>
      </c>
      <c r="BR65" s="227" t="str">
        <f t="shared" si="261"/>
        <v/>
      </c>
      <c r="BS65" s="238" t="str">
        <f t="shared" si="261"/>
        <v/>
      </c>
      <c r="BT65" s="239" t="str">
        <f>$AY65*Assembly!Y$4+$AZ65*Assembly!Y$5+$BA65*Assembly!Y$6+$BB65*Assembly!Y$7+$BC65*Assembly!Y$8+$BD65*Assembly!Y$9+$BE65*Assembly!Y$10+$BF65*Assembly!Y$11+$BG65*Assembly!Y$12+$BH65*Assembly!Y$13+$BI65*Assembly!Y$14+$BJ65*Assembly!Y$15+$BK65*Assembly!Y$16+$BL65*Assembly!Y$17+$BM65*Assembly!Y$18+$BN65*Assembly!Y$19+$BO65*Assembly!Y$20+$BP65*Assembly!Y$21+$BQ65*Assembly!Y$22+$BR65*Assembly!Y$23+$BS65*Assembly!Y$24</f>
        <v>390</v>
      </c>
      <c r="BU65" s="225" t="str">
        <f t="shared" si="8"/>
        <v>12</v>
      </c>
      <c r="BV65" s="225" t="str">
        <f>$AY65*Assembly!AC$4+$AZ65*Assembly!AC$5+$BA65*Assembly!AC$6+$BB65*Assembly!AC$7+$BC65*Assembly!AC$8+$BD65*Assembly!AC$9+$BE65*Assembly!AC$10+$BF65*Assembly!AC$11+$BG65*Assembly!AC$12+$BH65*Assembly!AC$13+$BI65*Assembly!AC$14+$BJ65*Assembly!AC$15+$BK65*Assembly!AC$16+$BL65*Assembly!AC$17+$BM65*Assembly!AC$18+$BN65*Assembly!AC$19+$BO65*Assembly!AC$20+$BP65*Assembly!AC$21+$BQ65*Assembly!AC$22+$BR65*Assembly!AC$23+$BS65*Assembly!AC$24</f>
        <v>1,650</v>
      </c>
      <c r="BW65" s="240" t="str">
        <f t="shared" si="9"/>
        <v>4.23</v>
      </c>
      <c r="BX65" s="241" t="str">
        <f t="shared" si="10"/>
        <v>53</v>
      </c>
      <c r="BY65" s="242" t="str">
        <f t="shared" si="11"/>
        <v>132.2</v>
      </c>
      <c r="BZ65" s="225"/>
      <c r="CA65" s="225" t="str">
        <f>$AY65*Assembly!X$4+$AZ65*Assembly!X$5+$BA65*Assembly!X$6+$BB65*Assembly!X$7+$BC65*Assembly!X$8+$BD65*Assembly!X$9+$BE65*Assembly!X$10+$BF65*Assembly!X$11+$BG65*Assembly!X$12+$BH65*Assembly!X$13+$BI65*Assembly!X$14+$BJ65*Assembly!X$15+$BK65*Assembly!X$16+$BL65*Assembly!X$17+$BM65*Assembly!X$18+$BN65*Assembly!X$19+$BO65*Assembly!X$20+$BP65*Assembly!X$21+$BQ65*Assembly!X$22+$BR65*Assembly!X$23+$BS65*Assembly!X$24</f>
        <v>170</v>
      </c>
      <c r="CB65" s="225" t="str">
        <f t="shared" si="12"/>
        <v>26,444</v>
      </c>
      <c r="CC65" s="223" t="str">
        <f t="shared" si="13"/>
        <v>0.0264</v>
      </c>
      <c r="CD65" s="243" t="str">
        <f>$AY65*Assembly!AB$4+$AZ65*Assembly!AB$5+$BA65*Assembly!AB$6+$BB65*Assembly!AB$7+$BC65*Assembly!AB$8+$BD65*Assembly!AB$9+$BE65*Assembly!AB$10+$BF65*Assembly!AB$11+$BG65*Assembly!AB$12+$BH65*Assembly!AB$13+$BI65*Assembly!AB$14+$BJ65*Assembly!AB$15+$BK65*Assembly!AB$16+$BL65*Assembly!AB$17+$BM65*Assembly!AB$18+$BN65*Assembly!AB$19+$BO65*Assembly!AB$20+$BP65*Assembly!AB$21+$BQ65*Assembly!AB$22+$BR65*Assembly!AB$23+$BS65*Assembly!AB$24</f>
        <v>310</v>
      </c>
      <c r="CE65" s="256" t="str">
        <f>$AY65*Assembly!M$4+$AZ65*Assembly!M$5+$BA65*Assembly!M$6+$BB65*Assembly!M$7+$BC65*Assembly!M$8+$BD65*Assembly!M$9+$BE65*Assembly!M$10+$BF65*Assembly!M$11+$BG65*Assembly!M$12+$BH65*Assembly!M$13+$BI65*Assembly!M$14+$BJ65*Assembly!M$15+$BK65*Assembly!M$16+$BL65*Assembly!M$17+$BM65*Assembly!M$18+$BN65*Assembly!M$19+$BO65*Assembly!M$20+$BP65*Assembly!M$21+$BQ65*Assembly!M$22+$BR65*Assembly!M$23+$BS65*Assembly!M$24</f>
        <v>475</v>
      </c>
      <c r="CF65" s="256" t="str">
        <f>$AY65*Assembly!N$4+$AZ65*Assembly!N$5+$BA65*Assembly!N$6+$BB65*Assembly!N$7+$BC65*Assembly!N$8+$BD65*Assembly!N$9+$BE65*Assembly!N$10+$BF65*Assembly!N$11+$BG65*Assembly!N$12+$BH65*Assembly!N$13+$BI65*Assembly!N$14+$BJ65*Assembly!N$15+$BK65*Assembly!N$16+$BL65*Assembly!N$17+$BM65*Assembly!N$18+$BN65*Assembly!N$19+$BO65*Assembly!N$20+$BP65*Assembly!N$21+$BQ65*Assembly!N$22+$BR65*Assembly!N$23+$BS65*Assembly!N$24</f>
        <v>0</v>
      </c>
      <c r="CG65" s="256" t="str">
        <f>$AY65*Assembly!O$4+$AZ65*Assembly!O$5+$BA65*Assembly!O$6+$BB65*Assembly!O$7+$BC65*Assembly!O$8+$BD65*Assembly!O$9+$BE65*Assembly!O$10+$BF65*Assembly!O$11+$BG65*Assembly!O$12+$BH65*Assembly!O$13+$BI65*Assembly!O$14+$BJ65*Assembly!O$15+$BK65*Assembly!O$16+$BL65*Assembly!O$17+$BM65*Assembly!O$18+$BN65*Assembly!O$19+$BO65*Assembly!O$20+$BP65*Assembly!O$21+$BQ65*Assembly!O$22+$BR65*Assembly!O$23+$BS65*Assembly!O$24</f>
        <v>0</v>
      </c>
      <c r="CH65" s="254" t="str">
        <f>$AY65*Assembly!P$4+$AZ65*Assembly!P$5+$BA65*Assembly!P$6+$BB65*Assembly!P$7+$BC65*Assembly!P$8+$BD65*Assembly!P$9+$BE65*Assembly!P$10+$BF65*Assembly!P$11+$BG65*Assembly!P$12+$BH65*Assembly!P$13+$BI65*Assembly!P$14+$BJ65*Assembly!P$15+$BK65*Assembly!P$16+$BL65*Assembly!P$17+$BM65*Assembly!P$18+$BN65*Assembly!P$19+$BO65*Assembly!P$20+$BP65*Assembly!P$21+$BQ65*Assembly!P$22+$BR65*Assembly!P$23+$BS65*Assembly!P$24</f>
        <v>0</v>
      </c>
      <c r="CI65" s="254" t="str">
        <f>$AY65*Assembly!Q$4+$AZ65*Assembly!Q$5+$BA65*Assembly!Q$6+$BB65*Assembly!Q$7+$BC65*Assembly!Q$8+$BD65*Assembly!Q$9+$BE65*Assembly!Q$10+$BF65*Assembly!Q$11+$BG65*Assembly!Q$12+$BH65*Assembly!Q$13+$BI65*Assembly!Q$14+$BJ65*Assembly!Q$15+$BK65*Assembly!Q$16+$BL65*Assembly!Q$17+$BM65*Assembly!Q$18+$BN65*Assembly!Q$19+$BO65*Assembly!Q$20+$BP65*Assembly!Q$21+$BQ65*Assembly!Q$22+$BR65*Assembly!Q$23+$BS65*Assembly!Q$24</f>
        <v>0</v>
      </c>
      <c r="CJ65" s="256" t="str">
        <f>$AY65*Assembly!R$4+$AZ65*Assembly!R$5+$BA65*Assembly!R$6+$BB65*Assembly!R$7+$BC65*Assembly!R$8+$BD65*Assembly!R$9+$BE65*Assembly!R$10+$BF65*Assembly!R$11+$BG65*Assembly!R$12+$BH65*Assembly!R$13+$BI65*Assembly!R$14+$BJ65*Assembly!R$15+$BK65*Assembly!R$16+$BL65*Assembly!R$17+$BM65*Assembly!R$18+$BN65*Assembly!R$19+$BO65*Assembly!R$20+$BP65*Assembly!R$21+$BQ65*Assembly!R$22+$BR65*Assembly!R$23+$BS65*Assembly!R$24</f>
        <v>0</v>
      </c>
      <c r="CK65" s="254" t="str">
        <f>$AY65*Assembly!S$4+$AZ65*Assembly!S$5+$BA65*Assembly!S$6+$BB65*Assembly!S$7+$BC65*Assembly!S$8+$BD65*Assembly!S$9+$BE65*Assembly!S$10+$BF65*Assembly!S$11+$BG65*Assembly!S$12+$BH65*Assembly!S$13+$BI65*Assembly!S$14+$BJ65*Assembly!S$15+$BK65*Assembly!S$16+$BL65*Assembly!S$17+$BM65*Assembly!S$18+$BN65*Assembly!S$19+$BO65*Assembly!S$20+$BP65*Assembly!S$21+$BQ65*Assembly!S$22+$BR65*Assembly!S$23+$BS65*Assembly!S$24</f>
        <v>0</v>
      </c>
      <c r="CL65" s="254" t="str">
        <f>$AY65*Assembly!T$4+$AZ65*Assembly!T$5+$BA65*Assembly!T$6+$BB65*Assembly!T$7+$BC65*Assembly!T$8+$BD65*Assembly!T$9+$BE65*Assembly!T$10+$BF65*Assembly!T$11+$BG65*Assembly!T$12+$BH65*Assembly!T$13+$BI65*Assembly!T$14+$BJ65*Assembly!T$15+$BK65*Assembly!T$16+$BL65*Assembly!T$17+$BM65*Assembly!T$18+$BN65*Assembly!T$19+$BO65*Assembly!T$20+$BP65*Assembly!T$21+$BQ65*Assembly!T$22+$BR65*Assembly!T$23+$BS65*Assembly!T$24</f>
        <v>0</v>
      </c>
      <c r="CM65" s="254" t="str">
        <f>$AY65*Assembly!U$4+$AZ65*Assembly!U$5+$BA65*Assembly!U$6+$BB65*Assembly!U$7+$BC65*Assembly!U$8+$BD65*Assembly!U$9+$BE65*Assembly!U$10+$BF65*Assembly!U$11+$BG65*Assembly!U$12+$BH65*Assembly!U$13+$BI65*Assembly!U$14+$BJ65*Assembly!U$15+$BK65*Assembly!U$16+$BL65*Assembly!U$17+$BM65*Assembly!U$18+$BN65*Assembly!U$19+$BO65*Assembly!U$20+$BP65*Assembly!U$21+$BQ65*Assembly!U$22+$BR65*Assembly!U$23+$BS65*Assembly!U$24</f>
        <v>0</v>
      </c>
      <c r="CN65" s="256" t="str">
        <f>$AY65*Assembly!V$4+$AZ65*Assembly!V$5+$BA65*Assembly!V$6+$BB65*Assembly!V$7+$BC65*Assembly!V$8+$BD65*Assembly!V$9+$BE65*Assembly!V$10+$BF65*Assembly!V$11+$BG65*Assembly!V$12+$BH65*Assembly!V$13+$BI65*Assembly!V$14+$BJ65*Assembly!V$15+$BK65*Assembly!V$16+$BL65*Assembly!V$17+$BM65*Assembly!V$18+$BN65*Assembly!V$19+$BO65*Assembly!V$20+$BP65*Assembly!V$21+$BQ65*Assembly!V$22+$BR65*Assembly!V$23+$BS65*Assembly!V$24</f>
        <v>0</v>
      </c>
      <c r="CO65" s="256" t="str">
        <f>CE65*Refining!$F$3</f>
        <v>848</v>
      </c>
      <c r="CP65" s="256" t="str">
        <f>CF65*Refining!$F$4</f>
        <v>0</v>
      </c>
      <c r="CQ65" s="256" t="str">
        <f>CG65*Refining!$F$5</f>
        <v>0</v>
      </c>
      <c r="CR65" s="256" t="str">
        <f>CH65*Refining!$F$6</f>
        <v>0</v>
      </c>
      <c r="CS65" s="256" t="str">
        <f>CI65*Refining!$F$7</f>
        <v>0</v>
      </c>
      <c r="CT65" s="256" t="str">
        <f>CJ65*Refining!$F$8</f>
        <v>0</v>
      </c>
      <c r="CU65" s="256" t="str">
        <f>CK65*Refining!$F$9</f>
        <v>0</v>
      </c>
      <c r="CV65" s="256" t="str">
        <f>CL65*Refining!$F$10</f>
        <v>0</v>
      </c>
      <c r="CW65" s="256" t="str">
        <f>CM65*Refining!$F$11</f>
        <v>0</v>
      </c>
      <c r="CX65" s="256" t="str">
        <f>CN65*Refining!$F$12</f>
        <v>0</v>
      </c>
      <c r="CY65" s="248" t="str">
        <f t="shared" ref="CY65:DR65" si="262">IF(CE65 = 0, "", CE65)</f>
        <v>475</v>
      </c>
      <c r="CZ65" s="245" t="str">
        <f t="shared" si="262"/>
        <v/>
      </c>
      <c r="DA65" s="245" t="str">
        <f t="shared" si="262"/>
        <v/>
      </c>
      <c r="DB65" s="245" t="str">
        <f t="shared" si="262"/>
        <v/>
      </c>
      <c r="DC65" s="245" t="str">
        <f t="shared" si="262"/>
        <v/>
      </c>
      <c r="DD65" s="245" t="str">
        <f t="shared" si="262"/>
        <v/>
      </c>
      <c r="DE65" s="245" t="str">
        <f t="shared" si="262"/>
        <v/>
      </c>
      <c r="DF65" s="245" t="str">
        <f t="shared" si="262"/>
        <v/>
      </c>
      <c r="DG65" s="245" t="str">
        <f t="shared" si="262"/>
        <v/>
      </c>
      <c r="DH65" s="246" t="str">
        <f t="shared" si="262"/>
        <v/>
      </c>
      <c r="DI65" s="248" t="str">
        <f t="shared" si="262"/>
        <v>848</v>
      </c>
      <c r="DJ65" s="245" t="str">
        <f t="shared" si="262"/>
        <v/>
      </c>
      <c r="DK65" s="245" t="str">
        <f t="shared" si="262"/>
        <v/>
      </c>
      <c r="DL65" s="245" t="str">
        <f t="shared" si="262"/>
        <v/>
      </c>
      <c r="DM65" s="245" t="str">
        <f t="shared" si="262"/>
        <v/>
      </c>
      <c r="DN65" s="245" t="str">
        <f t="shared" si="262"/>
        <v/>
      </c>
      <c r="DO65" s="245" t="str">
        <f t="shared" si="262"/>
        <v/>
      </c>
      <c r="DP65" s="245" t="str">
        <f t="shared" si="262"/>
        <v/>
      </c>
      <c r="DQ65" s="245" t="str">
        <f t="shared" si="262"/>
        <v/>
      </c>
      <c r="DR65" s="246" t="str">
        <f t="shared" si="262"/>
        <v/>
      </c>
      <c r="DS65" s="248" t="str">
        <f t="shared" si="15"/>
        <v>475</v>
      </c>
      <c r="DT65" s="249" t="str">
        <f t="shared" si="16"/>
        <v>848</v>
      </c>
      <c r="DU65" s="225" t="str">
        <f>CY65*'Ores &amp; Ingots'!$C$3+CZ65*'Ores &amp; Ingots'!$C$4+DA65*'Ores &amp; Ingots'!$C$5+DB65*'Ores &amp; Ingots'!$C$6+DC65*'Ores &amp; Ingots'!$C$7+DD65*'Ores &amp; Ingots'!$C$8+DE65*'Ores &amp; Ingots'!$C$9+DF65*'Ores &amp; Ingots'!$C$10+DG65*'Ores &amp; Ingots'!$C$11+DH65*'Ores &amp; Ingots'!$C$12</f>
        <v>60</v>
      </c>
      <c r="DV65" s="225" t="str">
        <f>DI65*'Ores &amp; Ingots'!$B$3+DJ65*'Ores &amp; Ingots'!$B$4+DK65*'Ores &amp; Ingots'!$B$5+DL65*'Ores &amp; Ingots'!$B$6+DM65*'Ores &amp; Ingots'!$B$7+DN65*'Ores &amp; Ingots'!$B$8+DO65*'Ores &amp; Ingots'!$B$9+DP65*'Ores &amp; Ingots'!$B$10+DQ65*'Ores &amp; Ingots'!$B$11+DR65*'Ores &amp; Ingots'!$B$12</f>
        <v>314</v>
      </c>
      <c r="DW65" s="249" t="str">
        <f>CY65*Refining!$G$3+CZ65*Refining!$G$4+DA65*Refining!$G$5+DB65*Refining!$G$6+DC65*Refining!$G$7+DD65*Refining!$G$8+DE65*Refining!$G$9+DF65*Refining!$G$10+DG65*Refining!$G$11+DH65*Refining!$G$12</f>
        <v>33</v>
      </c>
      <c r="DX65" s="249" t="str">
        <f t="shared" si="17"/>
        <v>5,075</v>
      </c>
      <c r="DY65" s="250" t="str">
        <f t="shared" si="18"/>
        <v>0.0051</v>
      </c>
      <c r="DZ65" s="248" t="str">
        <f t="shared" si="19"/>
        <v>228</v>
      </c>
      <c r="EA65" s="251" t="str">
        <f t="shared" ref="EA65:EB65" si="263">DZ65/60</f>
        <v>3.8</v>
      </c>
      <c r="EB65" s="251" t="str">
        <f t="shared" si="263"/>
        <v>0.1</v>
      </c>
      <c r="EC65" s="543" t="str">
        <f t="shared" si="21"/>
        <v>0.00</v>
      </c>
      <c r="ED65" s="248" t="str">
        <f t="shared" si="22"/>
        <v>31,519</v>
      </c>
      <c r="EE65" s="251" t="str">
        <f t="shared" ref="EE65:EF65" si="264">ED65/1000</f>
        <v>31.5</v>
      </c>
      <c r="EF65" s="252" t="str">
        <f t="shared" si="264"/>
        <v>0.03</v>
      </c>
      <c r="EG65" s="544" t="str">
        <f t="shared" si="24"/>
        <v>0.0315</v>
      </c>
      <c r="EH65" s="225">
        <v>618.0</v>
      </c>
    </row>
    <row r="66">
      <c r="A66" s="42"/>
      <c r="B66" s="297" t="s">
        <v>957</v>
      </c>
      <c r="C66" s="262" t="s">
        <v>886</v>
      </c>
      <c r="D66" s="262">
        <v>1.0</v>
      </c>
      <c r="E66" s="262">
        <v>1.0</v>
      </c>
      <c r="F66" s="262">
        <v>2.0</v>
      </c>
      <c r="G66" s="315" t="str">
        <f t="shared" si="5"/>
        <v>31.3</v>
      </c>
      <c r="H66" s="316">
        <v>20.0</v>
      </c>
      <c r="I66" s="316">
        <v>20.0</v>
      </c>
      <c r="J66" s="316" t="str">
        <f>H66/Main!$D$9</f>
        <v>20</v>
      </c>
      <c r="K66" s="316" t="str">
        <f>I66/Main!$D$10</f>
        <v>20</v>
      </c>
      <c r="L66" s="316" t="str">
        <f t="shared" si="6"/>
        <v>1</v>
      </c>
      <c r="M66" s="316">
        <v>1.0</v>
      </c>
      <c r="N66" s="317"/>
      <c r="O66" s="317"/>
      <c r="P66" s="317"/>
      <c r="Q66" s="318"/>
      <c r="R66" s="317"/>
      <c r="S66" s="319"/>
      <c r="T66" s="319"/>
      <c r="U66" s="317"/>
      <c r="V66" s="317"/>
      <c r="W66" s="319"/>
      <c r="X66" s="319"/>
      <c r="Y66" s="317"/>
      <c r="Z66" s="317"/>
      <c r="AA66" s="317"/>
      <c r="AB66" s="317"/>
      <c r="AC66" s="337" t="s">
        <v>18</v>
      </c>
      <c r="AD66" s="275">
        <v>0.0</v>
      </c>
      <c r="AE66" s="275">
        <v>70.0</v>
      </c>
      <c r="AF66" s="275">
        <v>0.0</v>
      </c>
      <c r="AG66" s="275">
        <v>0.0</v>
      </c>
      <c r="AH66" s="321">
        <v>16.0</v>
      </c>
      <c r="AI66" s="275">
        <v>0.0</v>
      </c>
      <c r="AJ66" s="275">
        <v>0.0</v>
      </c>
      <c r="AK66" s="275">
        <v>0.0</v>
      </c>
      <c r="AL66" s="275">
        <v>0.0</v>
      </c>
      <c r="AM66" s="275">
        <v>0.0</v>
      </c>
      <c r="AN66" s="275">
        <v>0.0</v>
      </c>
      <c r="AO66" s="275">
        <v>0.0</v>
      </c>
      <c r="AP66" s="275">
        <v>0.0</v>
      </c>
      <c r="AQ66" s="275">
        <v>0.0</v>
      </c>
      <c r="AR66" s="275">
        <v>0.0</v>
      </c>
      <c r="AS66" s="275">
        <v>0.0</v>
      </c>
      <c r="AT66" s="275">
        <v>0.0</v>
      </c>
      <c r="AU66" s="275">
        <v>0.0</v>
      </c>
      <c r="AV66" s="275">
        <v>0.0</v>
      </c>
      <c r="AW66" s="275">
        <v>0.0</v>
      </c>
      <c r="AX66" s="275">
        <v>0.0</v>
      </c>
      <c r="AY66" s="271" t="str">
        <f t="shared" ref="AY66:BS66" si="265">IF(AD66 = 0, "", AD66)</f>
        <v/>
      </c>
      <c r="AZ66" s="275" t="str">
        <f t="shared" si="265"/>
        <v>70</v>
      </c>
      <c r="BA66" s="262" t="str">
        <f t="shared" si="265"/>
        <v/>
      </c>
      <c r="BB66" s="262" t="str">
        <f t="shared" si="265"/>
        <v/>
      </c>
      <c r="BC66" s="321" t="str">
        <f t="shared" si="265"/>
        <v>16</v>
      </c>
      <c r="BD66" s="262" t="str">
        <f t="shared" si="265"/>
        <v/>
      </c>
      <c r="BE66" s="262" t="str">
        <f t="shared" si="265"/>
        <v/>
      </c>
      <c r="BF66" s="262" t="str">
        <f t="shared" si="265"/>
        <v/>
      </c>
      <c r="BG66" s="262" t="str">
        <f t="shared" si="265"/>
        <v/>
      </c>
      <c r="BH66" s="262" t="str">
        <f t="shared" si="265"/>
        <v/>
      </c>
      <c r="BI66" s="262" t="str">
        <f t="shared" si="265"/>
        <v/>
      </c>
      <c r="BJ66" s="262" t="str">
        <f t="shared" si="265"/>
        <v/>
      </c>
      <c r="BK66" s="262" t="str">
        <f t="shared" si="265"/>
        <v/>
      </c>
      <c r="BL66" s="262" t="str">
        <f t="shared" si="265"/>
        <v/>
      </c>
      <c r="BM66" s="262" t="str">
        <f t="shared" si="265"/>
        <v/>
      </c>
      <c r="BN66" s="262" t="str">
        <f t="shared" si="265"/>
        <v/>
      </c>
      <c r="BO66" s="262" t="str">
        <f t="shared" si="265"/>
        <v/>
      </c>
      <c r="BP66" s="262" t="str">
        <f t="shared" si="265"/>
        <v/>
      </c>
      <c r="BQ66" s="262" t="str">
        <f t="shared" si="265"/>
        <v/>
      </c>
      <c r="BR66" s="262" t="str">
        <f t="shared" si="265"/>
        <v/>
      </c>
      <c r="BS66" s="273" t="str">
        <f t="shared" si="265"/>
        <v/>
      </c>
      <c r="BT66" s="274" t="str">
        <f>$AY66*Assembly!Y$4+$AZ66*Assembly!Y$5+$BA66*Assembly!Y$6+$BB66*Assembly!Y$7+$BC66*Assembly!Y$8+$BD66*Assembly!Y$9+$BE66*Assembly!Y$10+$BF66*Assembly!Y$11+$BG66*Assembly!Y$12+$BH66*Assembly!Y$13+$BI66*Assembly!Y$14+$BJ66*Assembly!Y$15+$BK66*Assembly!Y$16+$BL66*Assembly!Y$17+$BM66*Assembly!Y$18+$BN66*Assembly!Y$19+$BO66*Assembly!Y$20+$BP66*Assembly!Y$21+$BQ66*Assembly!Y$22+$BR66*Assembly!Y$23+$BS66*Assembly!Y$24</f>
        <v>338</v>
      </c>
      <c r="BU66" s="275" t="str">
        <f t="shared" si="8"/>
        <v>11</v>
      </c>
      <c r="BV66" s="275" t="str">
        <f>$AY66*Assembly!AC$4+$AZ66*Assembly!AC$5+$BA66*Assembly!AC$6+$BB66*Assembly!AC$7+$BC66*Assembly!AC$8+$BD66*Assembly!AC$9+$BE66*Assembly!AC$10+$BF66*Assembly!AC$11+$BG66*Assembly!AC$12+$BH66*Assembly!AC$13+$BI66*Assembly!AC$14+$BJ66*Assembly!AC$15+$BK66*Assembly!AC$16+$BL66*Assembly!AC$17+$BM66*Assembly!AC$18+$BN66*Assembly!AC$19+$BO66*Assembly!AC$20+$BP66*Assembly!AC$21+$BQ66*Assembly!AC$22+$BR66*Assembly!AC$23+$BS66*Assembly!AC$24</f>
        <v>1,530</v>
      </c>
      <c r="BW66" s="276" t="str">
        <f t="shared" si="9"/>
        <v>4.53</v>
      </c>
      <c r="BX66" s="277" t="str">
        <f t="shared" si="10"/>
        <v>49</v>
      </c>
      <c r="BY66" s="278" t="str">
        <f t="shared" si="11"/>
        <v>141.5</v>
      </c>
      <c r="BZ66" s="275"/>
      <c r="CA66" s="275" t="str">
        <f>$AY66*Assembly!X$4+$AZ66*Assembly!X$5+$BA66*Assembly!X$6+$BB66*Assembly!X$7+$BC66*Assembly!X$8+$BD66*Assembly!X$9+$BE66*Assembly!X$10+$BF66*Assembly!X$11+$BG66*Assembly!X$12+$BH66*Assembly!X$13+$BI66*Assembly!X$14+$BJ66*Assembly!X$15+$BK66*Assembly!X$16+$BL66*Assembly!X$17+$BM66*Assembly!X$18+$BN66*Assembly!X$19+$BO66*Assembly!X$20+$BP66*Assembly!X$21+$BQ66*Assembly!X$22+$BR66*Assembly!X$23+$BS66*Assembly!X$24</f>
        <v>134</v>
      </c>
      <c r="CB66" s="275" t="str">
        <f t="shared" si="12"/>
        <v>20,844</v>
      </c>
      <c r="CC66" s="279" t="str">
        <f t="shared" si="13"/>
        <v>0.0208</v>
      </c>
      <c r="CD66" s="280" t="str">
        <f>$AY66*Assembly!AB$4+$AZ66*Assembly!AB$5+$BA66*Assembly!AB$6+$BB66*Assembly!AB$7+$BC66*Assembly!AB$8+$BD66*Assembly!AB$9+$BE66*Assembly!AB$10+$BF66*Assembly!AB$11+$BG66*Assembly!AB$12+$BH66*Assembly!AB$13+$BI66*Assembly!AB$14+$BJ66*Assembly!AB$15+$BK66*Assembly!AB$16+$BL66*Assembly!AB$17+$BM66*Assembly!AB$18+$BN66*Assembly!AB$19+$BO66*Assembly!AB$20+$BP66*Assembly!AB$21+$BQ66*Assembly!AB$22+$BR66*Assembly!AB$23+$BS66*Assembly!AB$24</f>
        <v>382</v>
      </c>
      <c r="CE66" s="318" t="str">
        <f>$AY66*Assembly!M$4+$AZ66*Assembly!M$5+$BA66*Assembly!M$6+$BB66*Assembly!M$7+$BC66*Assembly!M$8+$BD66*Assembly!M$9+$BE66*Assembly!M$10+$BF66*Assembly!M$11+$BG66*Assembly!M$12+$BH66*Assembly!M$13+$BI66*Assembly!M$14+$BJ66*Assembly!M$15+$BK66*Assembly!M$16+$BL66*Assembly!M$17+$BM66*Assembly!M$18+$BN66*Assembly!M$19+$BO66*Assembly!M$20+$BP66*Assembly!M$21+$BQ66*Assembly!M$22+$BR66*Assembly!M$23+$BS66*Assembly!M$24</f>
        <v>405</v>
      </c>
      <c r="CF66" s="318" t="str">
        <f>$AY66*Assembly!N$4+$AZ66*Assembly!N$5+$BA66*Assembly!N$6+$BB66*Assembly!N$7+$BC66*Assembly!N$8+$BD66*Assembly!N$9+$BE66*Assembly!N$10+$BF66*Assembly!N$11+$BG66*Assembly!N$12+$BH66*Assembly!N$13+$BI66*Assembly!N$14+$BJ66*Assembly!N$15+$BK66*Assembly!N$16+$BL66*Assembly!N$17+$BM66*Assembly!N$18+$BN66*Assembly!N$19+$BO66*Assembly!N$20+$BP66*Assembly!N$21+$BQ66*Assembly!N$22+$BR66*Assembly!N$23+$BS66*Assembly!N$24</f>
        <v>0</v>
      </c>
      <c r="CG66" s="318" t="str">
        <f>$AY66*Assembly!O$4+$AZ66*Assembly!O$5+$BA66*Assembly!O$6+$BB66*Assembly!O$7+$BC66*Assembly!O$8+$BD66*Assembly!O$9+$BE66*Assembly!O$10+$BF66*Assembly!O$11+$BG66*Assembly!O$12+$BH66*Assembly!O$13+$BI66*Assembly!O$14+$BJ66*Assembly!O$15+$BK66*Assembly!O$16+$BL66*Assembly!O$17+$BM66*Assembly!O$18+$BN66*Assembly!O$19+$BO66*Assembly!O$20+$BP66*Assembly!O$21+$BQ66*Assembly!O$22+$BR66*Assembly!O$23+$BS66*Assembly!O$24</f>
        <v>0</v>
      </c>
      <c r="CH66" s="316" t="str">
        <f>$AY66*Assembly!P$4+$AZ66*Assembly!P$5+$BA66*Assembly!P$6+$BB66*Assembly!P$7+$BC66*Assembly!P$8+$BD66*Assembly!P$9+$BE66*Assembly!P$10+$BF66*Assembly!P$11+$BG66*Assembly!P$12+$BH66*Assembly!P$13+$BI66*Assembly!P$14+$BJ66*Assembly!P$15+$BK66*Assembly!P$16+$BL66*Assembly!P$17+$BM66*Assembly!P$18+$BN66*Assembly!P$19+$BO66*Assembly!P$20+$BP66*Assembly!P$21+$BQ66*Assembly!P$22+$BR66*Assembly!P$23+$BS66*Assembly!P$24</f>
        <v>0</v>
      </c>
      <c r="CI66" s="316" t="str">
        <f>$AY66*Assembly!Q$4+$AZ66*Assembly!Q$5+$BA66*Assembly!Q$6+$BB66*Assembly!Q$7+$BC66*Assembly!Q$8+$BD66*Assembly!Q$9+$BE66*Assembly!Q$10+$BF66*Assembly!Q$11+$BG66*Assembly!Q$12+$BH66*Assembly!Q$13+$BI66*Assembly!Q$14+$BJ66*Assembly!Q$15+$BK66*Assembly!Q$16+$BL66*Assembly!Q$17+$BM66*Assembly!Q$18+$BN66*Assembly!Q$19+$BO66*Assembly!Q$20+$BP66*Assembly!Q$21+$BQ66*Assembly!Q$22+$BR66*Assembly!Q$23+$BS66*Assembly!Q$24</f>
        <v>0</v>
      </c>
      <c r="CJ66" s="318" t="str">
        <f>$AY66*Assembly!R$4+$AZ66*Assembly!R$5+$BA66*Assembly!R$6+$BB66*Assembly!R$7+$BC66*Assembly!R$8+$BD66*Assembly!R$9+$BE66*Assembly!R$10+$BF66*Assembly!R$11+$BG66*Assembly!R$12+$BH66*Assembly!R$13+$BI66*Assembly!R$14+$BJ66*Assembly!R$15+$BK66*Assembly!R$16+$BL66*Assembly!R$17+$BM66*Assembly!R$18+$BN66*Assembly!R$19+$BO66*Assembly!R$20+$BP66*Assembly!R$21+$BQ66*Assembly!R$22+$BR66*Assembly!R$23+$BS66*Assembly!R$24</f>
        <v>0</v>
      </c>
      <c r="CK66" s="316" t="str">
        <f>$AY66*Assembly!S$4+$AZ66*Assembly!S$5+$BA66*Assembly!S$6+$BB66*Assembly!S$7+$BC66*Assembly!S$8+$BD66*Assembly!S$9+$BE66*Assembly!S$10+$BF66*Assembly!S$11+$BG66*Assembly!S$12+$BH66*Assembly!S$13+$BI66*Assembly!S$14+$BJ66*Assembly!S$15+$BK66*Assembly!S$16+$BL66*Assembly!S$17+$BM66*Assembly!S$18+$BN66*Assembly!S$19+$BO66*Assembly!S$20+$BP66*Assembly!S$21+$BQ66*Assembly!S$22+$BR66*Assembly!S$23+$BS66*Assembly!S$24</f>
        <v>0</v>
      </c>
      <c r="CL66" s="316" t="str">
        <f>$AY66*Assembly!T$4+$AZ66*Assembly!T$5+$BA66*Assembly!T$6+$BB66*Assembly!T$7+$BC66*Assembly!T$8+$BD66*Assembly!T$9+$BE66*Assembly!T$10+$BF66*Assembly!T$11+$BG66*Assembly!T$12+$BH66*Assembly!T$13+$BI66*Assembly!T$14+$BJ66*Assembly!T$15+$BK66*Assembly!T$16+$BL66*Assembly!T$17+$BM66*Assembly!T$18+$BN66*Assembly!T$19+$BO66*Assembly!T$20+$BP66*Assembly!T$21+$BQ66*Assembly!T$22+$BR66*Assembly!T$23+$BS66*Assembly!T$24</f>
        <v>0</v>
      </c>
      <c r="CM66" s="316" t="str">
        <f>$AY66*Assembly!U$4+$AZ66*Assembly!U$5+$BA66*Assembly!U$6+$BB66*Assembly!U$7+$BC66*Assembly!U$8+$BD66*Assembly!U$9+$BE66*Assembly!U$10+$BF66*Assembly!U$11+$BG66*Assembly!U$12+$BH66*Assembly!U$13+$BI66*Assembly!U$14+$BJ66*Assembly!U$15+$BK66*Assembly!U$16+$BL66*Assembly!U$17+$BM66*Assembly!U$18+$BN66*Assembly!U$19+$BO66*Assembly!U$20+$BP66*Assembly!U$21+$BQ66*Assembly!U$22+$BR66*Assembly!U$23+$BS66*Assembly!U$24</f>
        <v>0</v>
      </c>
      <c r="CN66" s="318" t="str">
        <f>$AY66*Assembly!V$4+$AZ66*Assembly!V$5+$BA66*Assembly!V$6+$BB66*Assembly!V$7+$BC66*Assembly!V$8+$BD66*Assembly!V$9+$BE66*Assembly!V$10+$BF66*Assembly!V$11+$BG66*Assembly!V$12+$BH66*Assembly!V$13+$BI66*Assembly!V$14+$BJ66*Assembly!V$15+$BK66*Assembly!V$16+$BL66*Assembly!V$17+$BM66*Assembly!V$18+$BN66*Assembly!V$19+$BO66*Assembly!V$20+$BP66*Assembly!V$21+$BQ66*Assembly!V$22+$BR66*Assembly!V$23+$BS66*Assembly!V$24</f>
        <v>0</v>
      </c>
      <c r="CO66" s="318" t="str">
        <f>CE66*Refining!$F$3</f>
        <v>723</v>
      </c>
      <c r="CP66" s="318" t="str">
        <f>CF66*Refining!$F$4</f>
        <v>0</v>
      </c>
      <c r="CQ66" s="318" t="str">
        <f>CG66*Refining!$F$5</f>
        <v>0</v>
      </c>
      <c r="CR66" s="318" t="str">
        <f>CH66*Refining!$F$6</f>
        <v>0</v>
      </c>
      <c r="CS66" s="318" t="str">
        <f>CI66*Refining!$F$7</f>
        <v>0</v>
      </c>
      <c r="CT66" s="318" t="str">
        <f>CJ66*Refining!$F$8</f>
        <v>0</v>
      </c>
      <c r="CU66" s="318" t="str">
        <f>CK66*Refining!$F$9</f>
        <v>0</v>
      </c>
      <c r="CV66" s="318" t="str">
        <f>CL66*Refining!$F$10</f>
        <v>0</v>
      </c>
      <c r="CW66" s="318" t="str">
        <f>CM66*Refining!$F$11</f>
        <v>0</v>
      </c>
      <c r="CX66" s="318" t="str">
        <f>CN66*Refining!$F$12</f>
        <v>0</v>
      </c>
      <c r="CY66" s="285" t="str">
        <f t="shared" ref="CY66:DR66" si="266">IF(CE66 = 0, "", CE66)</f>
        <v>405</v>
      </c>
      <c r="CZ66" s="282" t="str">
        <f t="shared" si="266"/>
        <v/>
      </c>
      <c r="DA66" s="282" t="str">
        <f t="shared" si="266"/>
        <v/>
      </c>
      <c r="DB66" s="282" t="str">
        <f t="shared" si="266"/>
        <v/>
      </c>
      <c r="DC66" s="282" t="str">
        <f t="shared" si="266"/>
        <v/>
      </c>
      <c r="DD66" s="282" t="str">
        <f t="shared" si="266"/>
        <v/>
      </c>
      <c r="DE66" s="282" t="str">
        <f t="shared" si="266"/>
        <v/>
      </c>
      <c r="DF66" s="282" t="str">
        <f t="shared" si="266"/>
        <v/>
      </c>
      <c r="DG66" s="282" t="str">
        <f t="shared" si="266"/>
        <v/>
      </c>
      <c r="DH66" s="283" t="str">
        <f t="shared" si="266"/>
        <v/>
      </c>
      <c r="DI66" s="285" t="str">
        <f t="shared" si="266"/>
        <v>723</v>
      </c>
      <c r="DJ66" s="282" t="str">
        <f t="shared" si="266"/>
        <v/>
      </c>
      <c r="DK66" s="282" t="str">
        <f t="shared" si="266"/>
        <v/>
      </c>
      <c r="DL66" s="282" t="str">
        <f t="shared" si="266"/>
        <v/>
      </c>
      <c r="DM66" s="282" t="str">
        <f t="shared" si="266"/>
        <v/>
      </c>
      <c r="DN66" s="282" t="str">
        <f t="shared" si="266"/>
        <v/>
      </c>
      <c r="DO66" s="282" t="str">
        <f t="shared" si="266"/>
        <v/>
      </c>
      <c r="DP66" s="282" t="str">
        <f t="shared" si="266"/>
        <v/>
      </c>
      <c r="DQ66" s="282" t="str">
        <f t="shared" si="266"/>
        <v/>
      </c>
      <c r="DR66" s="283" t="str">
        <f t="shared" si="266"/>
        <v/>
      </c>
      <c r="DS66" s="285" t="str">
        <f t="shared" si="15"/>
        <v>405</v>
      </c>
      <c r="DT66" s="286" t="str">
        <f t="shared" si="16"/>
        <v>723</v>
      </c>
      <c r="DU66" s="275" t="str">
        <f>CY66*'Ores &amp; Ingots'!$C$3+CZ66*'Ores &amp; Ingots'!$C$4+DA66*'Ores &amp; Ingots'!$C$5+DB66*'Ores &amp; Ingots'!$C$6+DC66*'Ores &amp; Ingots'!$C$7+DD66*'Ores &amp; Ingots'!$C$8+DE66*'Ores &amp; Ingots'!$C$9+DF66*'Ores &amp; Ingots'!$C$10+DG66*'Ores &amp; Ingots'!$C$11+DH66*'Ores &amp; Ingots'!$C$12</f>
        <v>51</v>
      </c>
      <c r="DV66" s="275" t="str">
        <f>DI66*'Ores &amp; Ingots'!$B$3+DJ66*'Ores &amp; Ingots'!$B$4+DK66*'Ores &amp; Ingots'!$B$5+DL66*'Ores &amp; Ingots'!$B$6+DM66*'Ores &amp; Ingots'!$B$7+DN66*'Ores &amp; Ingots'!$B$8+DO66*'Ores &amp; Ingots'!$B$9+DP66*'Ores &amp; Ingots'!$B$10+DQ66*'Ores &amp; Ingots'!$B$11+DR66*'Ores &amp; Ingots'!$B$12</f>
        <v>268</v>
      </c>
      <c r="DW66" s="286" t="str">
        <f>CY66*Refining!$G$3+CZ66*Refining!$G$4+DA66*Refining!$G$5+DB66*Refining!$G$6+DC66*Refining!$G$7+DD66*Refining!$G$8+DE66*Refining!$G$9+DF66*Refining!$G$10+DG66*Refining!$G$11+DH66*Refining!$G$12</f>
        <v>28</v>
      </c>
      <c r="DX66" s="286" t="str">
        <f t="shared" si="17"/>
        <v>4,327</v>
      </c>
      <c r="DY66" s="287" t="str">
        <f t="shared" si="18"/>
        <v>0.0043</v>
      </c>
      <c r="DZ66" s="285" t="str">
        <f t="shared" si="19"/>
        <v>182</v>
      </c>
      <c r="EA66" s="288" t="str">
        <f t="shared" ref="EA66:EB66" si="267">DZ66/60</f>
        <v>3.0</v>
      </c>
      <c r="EB66" s="288" t="str">
        <f t="shared" si="267"/>
        <v>0.1</v>
      </c>
      <c r="EC66" s="545" t="str">
        <f t="shared" si="21"/>
        <v>0.00</v>
      </c>
      <c r="ED66" s="285" t="str">
        <f t="shared" si="22"/>
        <v>25,171</v>
      </c>
      <c r="EE66" s="288" t="str">
        <f t="shared" ref="EE66:EF66" si="268">ED66/1000</f>
        <v>25.2</v>
      </c>
      <c r="EF66" s="289" t="str">
        <f t="shared" si="268"/>
        <v>0.03</v>
      </c>
      <c r="EG66" s="546" t="str">
        <f t="shared" si="24"/>
        <v>0.0252</v>
      </c>
      <c r="EH66" s="225">
        <v>340.0</v>
      </c>
    </row>
    <row r="67">
      <c r="A67" s="341" t="s">
        <v>958</v>
      </c>
      <c r="B67" s="192" t="s">
        <v>959</v>
      </c>
      <c r="C67" s="193" t="s">
        <v>886</v>
      </c>
      <c r="D67" s="193">
        <v>1.0</v>
      </c>
      <c r="E67" s="193">
        <v>1.0</v>
      </c>
      <c r="F67" s="193">
        <v>1.0</v>
      </c>
      <c r="G67" s="194" t="str">
        <f t="shared" si="5"/>
        <v>15.6</v>
      </c>
      <c r="H67" s="195">
        <v>28.0</v>
      </c>
      <c r="I67" s="195">
        <v>42.0</v>
      </c>
      <c r="J67" s="195" t="str">
        <f>H67/Main!$D$9</f>
        <v>28</v>
      </c>
      <c r="K67" s="195" t="str">
        <f>I67/Main!$D$10</f>
        <v>42</v>
      </c>
      <c r="L67" s="195" t="str">
        <f t="shared" si="6"/>
        <v>1.5</v>
      </c>
      <c r="M67" s="195">
        <v>1.0</v>
      </c>
      <c r="N67" s="198">
        <v>10.0</v>
      </c>
      <c r="O67" s="198">
        <v>1000.0</v>
      </c>
      <c r="P67" s="197"/>
      <c r="Q67" s="198"/>
      <c r="R67" s="197"/>
      <c r="S67" s="199"/>
      <c r="T67" s="199"/>
      <c r="U67" s="197"/>
      <c r="V67" s="197"/>
      <c r="W67" s="199"/>
      <c r="X67" s="199"/>
      <c r="Y67" s="197"/>
      <c r="Z67" s="197"/>
      <c r="AA67" s="197"/>
      <c r="AB67" s="197"/>
      <c r="AC67" s="342" t="s">
        <v>920</v>
      </c>
      <c r="AD67" s="208">
        <v>20.0</v>
      </c>
      <c r="AE67" s="208">
        <v>40.0</v>
      </c>
      <c r="AF67" s="208">
        <v>4.0</v>
      </c>
      <c r="AG67" s="208">
        <v>0.0</v>
      </c>
      <c r="AH67" s="208">
        <v>0.0</v>
      </c>
      <c r="AI67" s="208">
        <v>0.0</v>
      </c>
      <c r="AJ67" s="208">
        <v>4.0</v>
      </c>
      <c r="AK67" s="306">
        <v>2.0</v>
      </c>
      <c r="AL67" s="208">
        <v>1.0</v>
      </c>
      <c r="AM67" s="208">
        <v>0.0</v>
      </c>
      <c r="AN67" s="208">
        <v>0.0</v>
      </c>
      <c r="AO67" s="208">
        <v>0.0</v>
      </c>
      <c r="AP67" s="208">
        <v>15.0</v>
      </c>
      <c r="AQ67" s="208">
        <v>0.0</v>
      </c>
      <c r="AR67" s="208">
        <v>0.0</v>
      </c>
      <c r="AS67" s="208">
        <v>0.0</v>
      </c>
      <c r="AT67" s="208">
        <v>0.0</v>
      </c>
      <c r="AU67" s="208">
        <v>0.0</v>
      </c>
      <c r="AV67" s="208">
        <v>0.0</v>
      </c>
      <c r="AW67" s="208">
        <v>0.0</v>
      </c>
      <c r="AX67" s="208">
        <v>0.0</v>
      </c>
      <c r="AY67" s="207" t="str">
        <f t="shared" ref="AY67:BS67" si="269">IF(AD67 = 0, "", AD67)</f>
        <v>20</v>
      </c>
      <c r="AZ67" s="208" t="str">
        <f t="shared" si="269"/>
        <v>40</v>
      </c>
      <c r="BA67" s="208" t="str">
        <f t="shared" si="269"/>
        <v>4</v>
      </c>
      <c r="BB67" s="193" t="str">
        <f t="shared" si="269"/>
        <v/>
      </c>
      <c r="BC67" s="193" t="str">
        <f t="shared" si="269"/>
        <v/>
      </c>
      <c r="BD67" s="193" t="str">
        <f t="shared" si="269"/>
        <v/>
      </c>
      <c r="BE67" s="208" t="str">
        <f t="shared" si="269"/>
        <v>4</v>
      </c>
      <c r="BF67" s="306" t="str">
        <f t="shared" si="269"/>
        <v>2</v>
      </c>
      <c r="BG67" s="208" t="str">
        <f t="shared" si="269"/>
        <v>1</v>
      </c>
      <c r="BH67" s="193" t="str">
        <f t="shared" si="269"/>
        <v/>
      </c>
      <c r="BI67" s="193" t="str">
        <f t="shared" si="269"/>
        <v/>
      </c>
      <c r="BJ67" s="193" t="str">
        <f t="shared" si="269"/>
        <v/>
      </c>
      <c r="BK67" s="208" t="str">
        <f t="shared" si="269"/>
        <v>15</v>
      </c>
      <c r="BL67" s="193" t="str">
        <f t="shared" si="269"/>
        <v/>
      </c>
      <c r="BM67" s="193" t="str">
        <f t="shared" si="269"/>
        <v/>
      </c>
      <c r="BN67" s="193" t="str">
        <f t="shared" si="269"/>
        <v/>
      </c>
      <c r="BO67" s="193" t="str">
        <f t="shared" si="269"/>
        <v/>
      </c>
      <c r="BP67" s="193" t="str">
        <f t="shared" si="269"/>
        <v/>
      </c>
      <c r="BQ67" s="193" t="str">
        <f t="shared" si="269"/>
        <v/>
      </c>
      <c r="BR67" s="193" t="str">
        <f t="shared" si="269"/>
        <v/>
      </c>
      <c r="BS67" s="206" t="str">
        <f t="shared" si="269"/>
        <v/>
      </c>
      <c r="BT67" s="207" t="str">
        <f>$AY67*Assembly!Y$4+$AZ67*Assembly!Y$5+$BA67*Assembly!Y$6+$BB67*Assembly!Y$7+$BC67*Assembly!Y$8+$BD67*Assembly!Y$9+$BE67*Assembly!Y$10+$BF67*Assembly!Y$11+$BG67*Assembly!Y$12+$BH67*Assembly!Y$13+$BI67*Assembly!Y$14+$BJ67*Assembly!Y$15+$BK67*Assembly!Y$16+$BL67*Assembly!Y$17+$BM67*Assembly!Y$18+$BN67*Assembly!Y$19+$BO67*Assembly!Y$20+$BP67*Assembly!Y$21+$BQ67*Assembly!Y$22+$BR67*Assembly!Y$23+$BS67*Assembly!Y$24</f>
        <v>865</v>
      </c>
      <c r="BU67" s="208" t="str">
        <f t="shared" si="8"/>
        <v>55</v>
      </c>
      <c r="BV67" s="208" t="str">
        <f>$AY67*Assembly!AC$4+$AZ67*Assembly!AC$5+$BA67*Assembly!AC$6+$BB67*Assembly!AC$7+$BC67*Assembly!AC$8+$BD67*Assembly!AC$9+$BE67*Assembly!AC$10+$BF67*Assembly!AC$11+$BG67*Assembly!AC$12+$BH67*Assembly!AC$13+$BI67*Assembly!AC$14+$BJ67*Assembly!AC$15+$BK67*Assembly!AC$16+$BL67*Assembly!AC$17+$BM67*Assembly!AC$18+$BN67*Assembly!AC$19+$BO67*Assembly!AC$20+$BP67*Assembly!AC$21+$BQ67*Assembly!AC$22+$BR67*Assembly!AC$23+$BS67*Assembly!AC$24</f>
        <v>3,727</v>
      </c>
      <c r="BW67" s="209" t="str">
        <f t="shared" si="9"/>
        <v>4.31</v>
      </c>
      <c r="BX67" s="210" t="str">
        <f t="shared" si="10"/>
        <v>239</v>
      </c>
      <c r="BY67" s="211" t="str">
        <f t="shared" si="11"/>
        <v>67.3</v>
      </c>
      <c r="BZ67" s="208"/>
      <c r="CA67" s="208" t="str">
        <f>$AY67*Assembly!X$4+$AZ67*Assembly!X$5+$BA67*Assembly!X$6+$BB67*Assembly!X$7+$BC67*Assembly!X$8+$BD67*Assembly!X$9+$BE67*Assembly!X$10+$BF67*Assembly!X$11+$BG67*Assembly!X$12+$BH67*Assembly!X$13+$BI67*Assembly!X$14+$BJ67*Assembly!X$15+$BK67*Assembly!X$16+$BL67*Assembly!X$17+$BM67*Assembly!X$18+$BN67*Assembly!X$19+$BO67*Assembly!X$20+$BP67*Assembly!X$21+$BQ67*Assembly!X$22+$BR67*Assembly!X$23+$BS67*Assembly!X$24</f>
        <v>86</v>
      </c>
      <c r="CB67" s="208" t="str">
        <f t="shared" si="12"/>
        <v>13,378</v>
      </c>
      <c r="CC67" s="212" t="str">
        <f t="shared" si="13"/>
        <v>0.0134</v>
      </c>
      <c r="CD67" s="213" t="str">
        <f>$AY67*Assembly!AB$4+$AZ67*Assembly!AB$5+$BA67*Assembly!AB$6+$BB67*Assembly!AB$7+$BC67*Assembly!AB$8+$BD67*Assembly!AB$9+$BE67*Assembly!AB$10+$BF67*Assembly!AB$11+$BG67*Assembly!AB$12+$BH67*Assembly!AB$13+$BI67*Assembly!AB$14+$BJ67*Assembly!AB$15+$BK67*Assembly!AB$16+$BL67*Assembly!AB$17+$BM67*Assembly!AB$18+$BN67*Assembly!AB$19+$BO67*Assembly!AB$20+$BP67*Assembly!AB$21+$BQ67*Assembly!AB$22+$BR67*Assembly!AB$23+$BS67*Assembly!AB$24</f>
        <v>428</v>
      </c>
      <c r="CE67" s="198" t="str">
        <f>$AY67*Assembly!M$4+$AZ67*Assembly!M$5+$BA67*Assembly!M$6+$BB67*Assembly!M$7+$BC67*Assembly!M$8+$BD67*Assembly!M$9+$BE67*Assembly!M$10+$BF67*Assembly!M$11+$BG67*Assembly!M$12+$BH67*Assembly!M$13+$BI67*Assembly!M$14+$BJ67*Assembly!M$15+$BK67*Assembly!M$16+$BL67*Assembly!M$17+$BM67*Assembly!M$18+$BN67*Assembly!M$19+$BO67*Assembly!M$20+$BP67*Assembly!M$21+$BQ67*Assembly!M$22+$BR67*Assembly!M$23+$BS67*Assembly!M$24</f>
        <v>662</v>
      </c>
      <c r="CF67" s="198" t="str">
        <f>$AY67*Assembly!N$4+$AZ67*Assembly!N$5+$BA67*Assembly!N$6+$BB67*Assembly!N$7+$BC67*Assembly!N$8+$BD67*Assembly!N$9+$BE67*Assembly!N$10+$BF67*Assembly!N$11+$BG67*Assembly!N$12+$BH67*Assembly!N$13+$BI67*Assembly!N$14+$BJ67*Assembly!N$15+$BK67*Assembly!N$16+$BL67*Assembly!N$17+$BM67*Assembly!N$18+$BN67*Assembly!N$19+$BO67*Assembly!N$20+$BP67*Assembly!N$21+$BQ67*Assembly!N$22+$BR67*Assembly!N$23+$BS67*Assembly!N$24</f>
        <v>20</v>
      </c>
      <c r="CG67" s="198" t="str">
        <f>$AY67*Assembly!O$4+$AZ67*Assembly!O$5+$BA67*Assembly!O$6+$BB67*Assembly!O$7+$BC67*Assembly!O$8+$BD67*Assembly!O$9+$BE67*Assembly!O$10+$BF67*Assembly!O$11+$BG67*Assembly!O$12+$BH67*Assembly!O$13+$BI67*Assembly!O$14+$BJ67*Assembly!O$15+$BK67*Assembly!O$16+$BL67*Assembly!O$17+$BM67*Assembly!O$18+$BN67*Assembly!O$19+$BO67*Assembly!O$20+$BP67*Assembly!O$21+$BQ67*Assembly!O$22+$BR67*Assembly!O$23+$BS67*Assembly!O$24</f>
        <v>0</v>
      </c>
      <c r="CH67" s="195" t="str">
        <f>$AY67*Assembly!P$4+$AZ67*Assembly!P$5+$BA67*Assembly!P$6+$BB67*Assembly!P$7+$BC67*Assembly!P$8+$BD67*Assembly!P$9+$BE67*Assembly!P$10+$BF67*Assembly!P$11+$BG67*Assembly!P$12+$BH67*Assembly!P$13+$BI67*Assembly!P$14+$BJ67*Assembly!P$15+$BK67*Assembly!P$16+$BL67*Assembly!P$17+$BM67*Assembly!P$18+$BN67*Assembly!P$19+$BO67*Assembly!P$20+$BP67*Assembly!P$21+$BQ67*Assembly!P$22+$BR67*Assembly!P$23+$BS67*Assembly!P$24</f>
        <v>0</v>
      </c>
      <c r="CI67" s="195" t="str">
        <f>$AY67*Assembly!Q$4+$AZ67*Assembly!Q$5+$BA67*Assembly!Q$6+$BB67*Assembly!Q$7+$BC67*Assembly!Q$8+$BD67*Assembly!Q$9+$BE67*Assembly!Q$10+$BF67*Assembly!Q$11+$BG67*Assembly!Q$12+$BH67*Assembly!Q$13+$BI67*Assembly!Q$14+$BJ67*Assembly!Q$15+$BK67*Assembly!Q$16+$BL67*Assembly!Q$17+$BM67*Assembly!Q$18+$BN67*Assembly!Q$19+$BO67*Assembly!Q$20+$BP67*Assembly!Q$21+$BQ67*Assembly!Q$22+$BR67*Assembly!Q$23+$BS67*Assembly!Q$24</f>
        <v>230.4</v>
      </c>
      <c r="CJ67" s="198" t="str">
        <f>$AY67*Assembly!R$4+$AZ67*Assembly!R$5+$BA67*Assembly!R$6+$BB67*Assembly!R$7+$BC67*Assembly!R$8+$BD67*Assembly!R$9+$BE67*Assembly!R$10+$BF67*Assembly!R$11+$BG67*Assembly!R$12+$BH67*Assembly!R$13+$BI67*Assembly!R$14+$BJ67*Assembly!R$15+$BK67*Assembly!R$16+$BL67*Assembly!R$17+$BM67*Assembly!R$18+$BN67*Assembly!R$19+$BO67*Assembly!R$20+$BP67*Assembly!R$21+$BQ67*Assembly!R$22+$BR67*Assembly!R$23+$BS67*Assembly!R$24</f>
        <v>0</v>
      </c>
      <c r="CK67" s="195" t="str">
        <f>$AY67*Assembly!S$4+$AZ67*Assembly!S$5+$BA67*Assembly!S$6+$BB67*Assembly!S$7+$BC67*Assembly!S$8+$BD67*Assembly!S$9+$BE67*Assembly!S$10+$BF67*Assembly!S$11+$BG67*Assembly!S$12+$BH67*Assembly!S$13+$BI67*Assembly!S$14+$BJ67*Assembly!S$15+$BK67*Assembly!S$16+$BL67*Assembly!S$17+$BM67*Assembly!S$18+$BN67*Assembly!S$19+$BO67*Assembly!S$20+$BP67*Assembly!S$21+$BQ67*Assembly!S$22+$BR67*Assembly!S$23+$BS67*Assembly!S$24</f>
        <v>0</v>
      </c>
      <c r="CL67" s="195" t="str">
        <f>$AY67*Assembly!T$4+$AZ67*Assembly!T$5+$BA67*Assembly!T$6+$BB67*Assembly!T$7+$BC67*Assembly!T$8+$BD67*Assembly!T$9+$BE67*Assembly!T$10+$BF67*Assembly!T$11+$BG67*Assembly!T$12+$BH67*Assembly!T$13+$BI67*Assembly!T$14+$BJ67*Assembly!T$15+$BK67*Assembly!T$16+$BL67*Assembly!T$17+$BM67*Assembly!T$18+$BN67*Assembly!T$19+$BO67*Assembly!T$20+$BP67*Assembly!T$21+$BQ67*Assembly!T$22+$BR67*Assembly!T$23+$BS67*Assembly!T$24</f>
        <v>0</v>
      </c>
      <c r="CM67" s="195" t="str">
        <f>$AY67*Assembly!U$4+$AZ67*Assembly!U$5+$BA67*Assembly!U$6+$BB67*Assembly!U$7+$BC67*Assembly!U$8+$BD67*Assembly!U$9+$BE67*Assembly!U$10+$BF67*Assembly!U$11+$BG67*Assembly!U$12+$BH67*Assembly!U$13+$BI67*Assembly!U$14+$BJ67*Assembly!U$15+$BK67*Assembly!U$16+$BL67*Assembly!U$17+$BM67*Assembly!U$18+$BN67*Assembly!U$19+$BO67*Assembly!U$20+$BP67*Assembly!U$21+$BQ67*Assembly!U$22+$BR67*Assembly!U$23+$BS67*Assembly!U$24</f>
        <v>0</v>
      </c>
      <c r="CN67" s="198" t="str">
        <f>$AY67*Assembly!V$4+$AZ67*Assembly!V$5+$BA67*Assembly!V$6+$BB67*Assembly!V$7+$BC67*Assembly!V$8+$BD67*Assembly!V$9+$BE67*Assembly!V$10+$BF67*Assembly!V$11+$BG67*Assembly!V$12+$BH67*Assembly!V$13+$BI67*Assembly!V$14+$BJ67*Assembly!V$15+$BK67*Assembly!V$16+$BL67*Assembly!V$17+$BM67*Assembly!V$18+$BN67*Assembly!V$19+$BO67*Assembly!V$20+$BP67*Assembly!V$21+$BQ67*Assembly!V$22+$BR67*Assembly!V$23+$BS67*Assembly!V$24</f>
        <v>0</v>
      </c>
      <c r="CO67" s="198" t="str">
        <f>CE67*Refining!$F$3</f>
        <v>1,182</v>
      </c>
      <c r="CP67" s="198" t="str">
        <f>CF67*Refining!$F$4</f>
        <v>63</v>
      </c>
      <c r="CQ67" s="198" t="str">
        <f>CG67*Refining!$F$5</f>
        <v>0</v>
      </c>
      <c r="CR67" s="198" t="str">
        <f>CH67*Refining!$F$6</f>
        <v>0</v>
      </c>
      <c r="CS67" s="198" t="str">
        <f>CI67*Refining!$F$7</f>
        <v>411</v>
      </c>
      <c r="CT67" s="198" t="str">
        <f>CJ67*Refining!$F$8</f>
        <v>0</v>
      </c>
      <c r="CU67" s="198" t="str">
        <f>CK67*Refining!$F$9</f>
        <v>0</v>
      </c>
      <c r="CV67" s="198" t="str">
        <f>CL67*Refining!$F$10</f>
        <v>0</v>
      </c>
      <c r="CW67" s="198" t="str">
        <f>CM67*Refining!$F$11</f>
        <v>0</v>
      </c>
      <c r="CX67" s="198" t="str">
        <f>CN67*Refining!$F$12</f>
        <v>0</v>
      </c>
      <c r="CY67" s="218" t="str">
        <f t="shared" ref="CY67:DR67" si="270">IF(CE67 = 0, "", CE67)</f>
        <v>662</v>
      </c>
      <c r="CZ67" s="219" t="str">
        <f t="shared" si="270"/>
        <v>20</v>
      </c>
      <c r="DA67" s="215" t="str">
        <f t="shared" si="270"/>
        <v/>
      </c>
      <c r="DB67" s="215" t="str">
        <f t="shared" si="270"/>
        <v/>
      </c>
      <c r="DC67" s="215" t="str">
        <f t="shared" si="270"/>
        <v>230.4</v>
      </c>
      <c r="DD67" s="215" t="str">
        <f t="shared" si="270"/>
        <v/>
      </c>
      <c r="DE67" s="215" t="str">
        <f t="shared" si="270"/>
        <v/>
      </c>
      <c r="DF67" s="215" t="str">
        <f t="shared" si="270"/>
        <v/>
      </c>
      <c r="DG67" s="215" t="str">
        <f t="shared" si="270"/>
        <v/>
      </c>
      <c r="DH67" s="216" t="str">
        <f t="shared" si="270"/>
        <v/>
      </c>
      <c r="DI67" s="218" t="str">
        <f t="shared" si="270"/>
        <v>1,182</v>
      </c>
      <c r="DJ67" s="219" t="str">
        <f t="shared" si="270"/>
        <v>63</v>
      </c>
      <c r="DK67" s="215" t="str">
        <f t="shared" si="270"/>
        <v/>
      </c>
      <c r="DL67" s="215" t="str">
        <f t="shared" si="270"/>
        <v/>
      </c>
      <c r="DM67" s="219" t="str">
        <f t="shared" si="270"/>
        <v>411</v>
      </c>
      <c r="DN67" s="215" t="str">
        <f t="shared" si="270"/>
        <v/>
      </c>
      <c r="DO67" s="215" t="str">
        <f t="shared" si="270"/>
        <v/>
      </c>
      <c r="DP67" s="215" t="str">
        <f t="shared" si="270"/>
        <v/>
      </c>
      <c r="DQ67" s="215" t="str">
        <f t="shared" si="270"/>
        <v/>
      </c>
      <c r="DR67" s="216" t="str">
        <f t="shared" si="270"/>
        <v/>
      </c>
      <c r="DS67" s="218" t="str">
        <f t="shared" si="15"/>
        <v>912</v>
      </c>
      <c r="DT67" s="219" t="str">
        <f t="shared" si="16"/>
        <v>1,656</v>
      </c>
      <c r="DU67" s="208" t="str">
        <f>CY67*'Ores &amp; Ingots'!$C$3+CZ67*'Ores &amp; Ingots'!$C$4+DA67*'Ores &amp; Ingots'!$C$5+DB67*'Ores &amp; Ingots'!$C$6+DC67*'Ores &amp; Ingots'!$C$7+DD67*'Ores &amp; Ingots'!$C$8+DE67*'Ores &amp; Ingots'!$C$9+DF67*'Ores &amp; Ingots'!$C$10+DG67*'Ores &amp; Ingots'!$C$11+DH67*'Ores &amp; Ingots'!$C$12</f>
        <v>185</v>
      </c>
      <c r="DV67" s="208" t="str">
        <f>DI67*'Ores &amp; Ingots'!$B$3+DJ67*'Ores &amp; Ingots'!$B$4+DK67*'Ores &amp; Ingots'!$B$5+DL67*'Ores &amp; Ingots'!$B$6+DM67*'Ores &amp; Ingots'!$B$7+DN67*'Ores &amp; Ingots'!$B$8+DO67*'Ores &amp; Ingots'!$B$9+DP67*'Ores &amp; Ingots'!$B$10+DQ67*'Ores &amp; Ingots'!$B$11+DR67*'Ores &amp; Ingots'!$B$12</f>
        <v>613</v>
      </c>
      <c r="DW67" s="219" t="str">
        <f>CY67*Refining!$G$3+CZ67*Refining!$G$4+DA67*Refining!$G$5+DB67*Refining!$G$6+DC67*Refining!$G$7+DD67*Refining!$G$8+DE67*Refining!$G$9+DF67*Refining!$G$10+DG67*Refining!$G$11+DH67*Refining!$G$12</f>
        <v>332</v>
      </c>
      <c r="DX67" s="219" t="str">
        <f t="shared" si="17"/>
        <v>51,568</v>
      </c>
      <c r="DY67" s="220" t="str">
        <f t="shared" si="18"/>
        <v>0.0516</v>
      </c>
      <c r="DZ67" s="218" t="str">
        <f t="shared" si="19"/>
        <v>446</v>
      </c>
      <c r="EA67" s="221" t="str">
        <f t="shared" ref="EA67:EB67" si="271">DZ67/60</f>
        <v>7.4</v>
      </c>
      <c r="EB67" s="221" t="str">
        <f t="shared" si="271"/>
        <v>0.1</v>
      </c>
      <c r="EC67" s="541" t="str">
        <f t="shared" si="21"/>
        <v>0.01</v>
      </c>
      <c r="ED67" s="218" t="str">
        <f t="shared" si="22"/>
        <v>64,946</v>
      </c>
      <c r="EE67" s="221" t="str">
        <f t="shared" ref="EE67:EF67" si="272">ED67/1000</f>
        <v>64.9</v>
      </c>
      <c r="EF67" s="222" t="str">
        <f t="shared" si="272"/>
        <v>0.06</v>
      </c>
      <c r="EG67" s="542" t="str">
        <f t="shared" si="24"/>
        <v>0.0649</v>
      </c>
      <c r="EH67" s="225"/>
    </row>
    <row r="68">
      <c r="A68" s="33"/>
      <c r="B68" s="226" t="s">
        <v>960</v>
      </c>
      <c r="C68" s="227" t="s">
        <v>886</v>
      </c>
      <c r="D68" s="227">
        <v>1.0</v>
      </c>
      <c r="E68" s="227">
        <v>1.0</v>
      </c>
      <c r="F68" s="227">
        <v>1.0</v>
      </c>
      <c r="G68" s="253" t="str">
        <f t="shared" si="5"/>
        <v>15.6</v>
      </c>
      <c r="H68" s="254">
        <v>20.0</v>
      </c>
      <c r="I68" s="254">
        <v>20.0</v>
      </c>
      <c r="J68" s="254" t="str">
        <f>H68/Main!$D$9</f>
        <v>20</v>
      </c>
      <c r="K68" s="254" t="str">
        <f>I68/Main!$D$10</f>
        <v>20</v>
      </c>
      <c r="L68" s="254" t="str">
        <f t="shared" si="6"/>
        <v>1</v>
      </c>
      <c r="M68" s="254">
        <v>1.0</v>
      </c>
      <c r="N68" s="255"/>
      <c r="O68" s="256">
        <v>1000.0</v>
      </c>
      <c r="P68" s="255"/>
      <c r="Q68" s="256"/>
      <c r="R68" s="255"/>
      <c r="S68" s="257"/>
      <c r="T68" s="257"/>
      <c r="U68" s="255"/>
      <c r="V68" s="255"/>
      <c r="W68" s="257"/>
      <c r="X68" s="257"/>
      <c r="Y68" s="255"/>
      <c r="Z68" s="255"/>
      <c r="AA68" s="255"/>
      <c r="AB68" s="255"/>
      <c r="AC68" s="335" t="s">
        <v>913</v>
      </c>
      <c r="AD68" s="225">
        <v>8.0</v>
      </c>
      <c r="AE68" s="225">
        <v>20.0</v>
      </c>
      <c r="AF68" s="225">
        <v>0.0</v>
      </c>
      <c r="AG68" s="225">
        <v>2.0</v>
      </c>
      <c r="AH68" s="309">
        <v>20.0</v>
      </c>
      <c r="AI68" s="225">
        <v>0.0</v>
      </c>
      <c r="AJ68" s="225">
        <v>0.0</v>
      </c>
      <c r="AK68" s="225">
        <v>0.0</v>
      </c>
      <c r="AL68" s="225">
        <v>0.0</v>
      </c>
      <c r="AM68" s="225">
        <v>0.0</v>
      </c>
      <c r="AN68" s="225">
        <v>0.0</v>
      </c>
      <c r="AO68" s="225">
        <v>0.0</v>
      </c>
      <c r="AP68" s="225">
        <v>2.0</v>
      </c>
      <c r="AQ68" s="225">
        <v>0.0</v>
      </c>
      <c r="AR68" s="225">
        <v>0.0</v>
      </c>
      <c r="AS68" s="225">
        <v>0.0</v>
      </c>
      <c r="AT68" s="225">
        <v>0.0</v>
      </c>
      <c r="AU68" s="225">
        <v>0.0</v>
      </c>
      <c r="AV68" s="225">
        <v>0.0</v>
      </c>
      <c r="AW68" s="225">
        <v>0.0</v>
      </c>
      <c r="AX68" s="225">
        <v>0.0</v>
      </c>
      <c r="AY68" s="239" t="str">
        <f t="shared" ref="AY68:BS68" si="273">IF(AD68 = 0, "", AD68)</f>
        <v>8</v>
      </c>
      <c r="AZ68" s="225" t="str">
        <f t="shared" si="273"/>
        <v>20</v>
      </c>
      <c r="BA68" s="227" t="str">
        <f t="shared" si="273"/>
        <v/>
      </c>
      <c r="BB68" s="225" t="str">
        <f t="shared" si="273"/>
        <v>2</v>
      </c>
      <c r="BC68" s="309" t="str">
        <f t="shared" si="273"/>
        <v>20</v>
      </c>
      <c r="BD68" s="227" t="str">
        <f t="shared" si="273"/>
        <v/>
      </c>
      <c r="BE68" s="227" t="str">
        <f t="shared" si="273"/>
        <v/>
      </c>
      <c r="BF68" s="227" t="str">
        <f t="shared" si="273"/>
        <v/>
      </c>
      <c r="BG68" s="227" t="str">
        <f t="shared" si="273"/>
        <v/>
      </c>
      <c r="BH68" s="227" t="str">
        <f t="shared" si="273"/>
        <v/>
      </c>
      <c r="BI68" s="227" t="str">
        <f t="shared" si="273"/>
        <v/>
      </c>
      <c r="BJ68" s="227" t="str">
        <f t="shared" si="273"/>
        <v/>
      </c>
      <c r="BK68" s="225" t="str">
        <f t="shared" si="273"/>
        <v>2</v>
      </c>
      <c r="BL68" s="227" t="str">
        <f t="shared" si="273"/>
        <v/>
      </c>
      <c r="BM68" s="227" t="str">
        <f t="shared" si="273"/>
        <v/>
      </c>
      <c r="BN68" s="227" t="str">
        <f t="shared" si="273"/>
        <v/>
      </c>
      <c r="BO68" s="227" t="str">
        <f t="shared" si="273"/>
        <v/>
      </c>
      <c r="BP68" s="227" t="str">
        <f t="shared" si="273"/>
        <v/>
      </c>
      <c r="BQ68" s="227" t="str">
        <f t="shared" si="273"/>
        <v/>
      </c>
      <c r="BR68" s="227" t="str">
        <f t="shared" si="273"/>
        <v/>
      </c>
      <c r="BS68" s="238" t="str">
        <f t="shared" si="273"/>
        <v/>
      </c>
      <c r="BT68" s="239" t="str">
        <f>$AY68*Assembly!Y$4+$AZ68*Assembly!Y$5+$BA68*Assembly!Y$6+$BB68*Assembly!Y$7+$BC68*Assembly!Y$8+$BD68*Assembly!Y$9+$BE68*Assembly!Y$10+$BF68*Assembly!Y$11+$BG68*Assembly!Y$12+$BH68*Assembly!Y$13+$BI68*Assembly!Y$14+$BJ68*Assembly!Y$15+$BK68*Assembly!Y$16+$BL68*Assembly!Y$17+$BM68*Assembly!Y$18+$BN68*Assembly!Y$19+$BO68*Assembly!Y$20+$BP68*Assembly!Y$21+$BQ68*Assembly!Y$22+$BR68*Assembly!Y$23+$BS68*Assembly!Y$24</f>
        <v>460</v>
      </c>
      <c r="BU68" s="225" t="str">
        <f t="shared" si="8"/>
        <v>29</v>
      </c>
      <c r="BV68" s="225" t="str">
        <f>$AY68*Assembly!AC$4+$AZ68*Assembly!AC$5+$BA68*Assembly!AC$6+$BB68*Assembly!AC$7+$BC68*Assembly!AC$8+$BD68*Assembly!AC$9+$BE68*Assembly!AC$10+$BF68*Assembly!AC$11+$BG68*Assembly!AC$12+$BH68*Assembly!AC$13+$BI68*Assembly!AC$14+$BJ68*Assembly!AC$15+$BK68*Assembly!AC$16+$BL68*Assembly!AC$17+$BM68*Assembly!AC$18+$BN68*Assembly!AC$19+$BO68*Assembly!AC$20+$BP68*Assembly!AC$21+$BQ68*Assembly!AC$22+$BR68*Assembly!AC$23+$BS68*Assembly!AC$24</f>
        <v>1,940</v>
      </c>
      <c r="BW68" s="240" t="str">
        <f t="shared" si="9"/>
        <v>4.22</v>
      </c>
      <c r="BX68" s="241" t="str">
        <f t="shared" si="10"/>
        <v>124</v>
      </c>
      <c r="BY68" s="242" t="str">
        <f t="shared" si="11"/>
        <v>65.9</v>
      </c>
      <c r="BZ68" s="225"/>
      <c r="CA68" s="225" t="str">
        <f>$AY68*Assembly!X$4+$AZ68*Assembly!X$5+$BA68*Assembly!X$6+$BB68*Assembly!X$7+$BC68*Assembly!X$8+$BD68*Assembly!X$9+$BE68*Assembly!X$10+$BF68*Assembly!X$11+$BG68*Assembly!X$12+$BH68*Assembly!X$13+$BI68*Assembly!X$14+$BJ68*Assembly!X$15+$BK68*Assembly!X$16+$BL68*Assembly!X$17+$BM68*Assembly!X$18+$BN68*Assembly!X$19+$BO68*Assembly!X$20+$BP68*Assembly!X$21+$BQ68*Assembly!X$22+$BR68*Assembly!X$23+$BS68*Assembly!X$24</f>
        <v>112</v>
      </c>
      <c r="CB68" s="225" t="str">
        <f t="shared" si="12"/>
        <v>17,422</v>
      </c>
      <c r="CC68" s="223" t="str">
        <f t="shared" si="13"/>
        <v>0.0174</v>
      </c>
      <c r="CD68" s="243" t="str">
        <f>$AY68*Assembly!AB$4+$AZ68*Assembly!AB$5+$BA68*Assembly!AB$6+$BB68*Assembly!AB$7+$BC68*Assembly!AB$8+$BD68*Assembly!AB$9+$BE68*Assembly!AB$10+$BF68*Assembly!AB$11+$BG68*Assembly!AB$12+$BH68*Assembly!AB$13+$BI68*Assembly!AB$14+$BJ68*Assembly!AB$15+$BK68*Assembly!AB$16+$BL68*Assembly!AB$17+$BM68*Assembly!AB$18+$BN68*Assembly!AB$19+$BO68*Assembly!AB$20+$BP68*Assembly!AB$21+$BQ68*Assembly!AB$22+$BR68*Assembly!AB$23+$BS68*Assembly!AB$24</f>
        <v>256</v>
      </c>
      <c r="CE68" s="256" t="str">
        <f>$AY68*Assembly!M$4+$AZ68*Assembly!M$5+$BA68*Assembly!M$6+$BB68*Assembly!M$7+$BC68*Assembly!M$8+$BD68*Assembly!M$9+$BE68*Assembly!M$10+$BF68*Assembly!M$11+$BG68*Assembly!M$12+$BH68*Assembly!M$13+$BI68*Assembly!M$14+$BJ68*Assembly!M$15+$BK68*Assembly!M$16+$BL68*Assembly!M$17+$BM68*Assembly!M$18+$BN68*Assembly!M$19+$BO68*Assembly!M$20+$BP68*Assembly!M$21+$BQ68*Assembly!M$22+$BR68*Assembly!M$23+$BS68*Assembly!M$24</f>
        <v>498</v>
      </c>
      <c r="CF68" s="256" t="str">
        <f>$AY68*Assembly!N$4+$AZ68*Assembly!N$5+$BA68*Assembly!N$6+$BB68*Assembly!N$7+$BC68*Assembly!N$8+$BD68*Assembly!N$9+$BE68*Assembly!N$10+$BF68*Assembly!N$11+$BG68*Assembly!N$12+$BH68*Assembly!N$13+$BI68*Assembly!N$14+$BJ68*Assembly!N$15+$BK68*Assembly!N$16+$BL68*Assembly!N$17+$BM68*Assembly!N$18+$BN68*Assembly!N$19+$BO68*Assembly!N$20+$BP68*Assembly!N$21+$BQ68*Assembly!N$22+$BR68*Assembly!N$23+$BS68*Assembly!N$24</f>
        <v>0</v>
      </c>
      <c r="CG68" s="256" t="str">
        <f>$AY68*Assembly!O$4+$AZ68*Assembly!O$5+$BA68*Assembly!O$6+$BB68*Assembly!O$7+$BC68*Assembly!O$8+$BD68*Assembly!O$9+$BE68*Assembly!O$10+$BF68*Assembly!O$11+$BG68*Assembly!O$12+$BH68*Assembly!O$13+$BI68*Assembly!O$14+$BJ68*Assembly!O$15+$BK68*Assembly!O$16+$BL68*Assembly!O$17+$BM68*Assembly!O$18+$BN68*Assembly!O$19+$BO68*Assembly!O$20+$BP68*Assembly!O$21+$BQ68*Assembly!O$22+$BR68*Assembly!O$23+$BS68*Assembly!O$24</f>
        <v>0</v>
      </c>
      <c r="CH68" s="254" t="str">
        <f>$AY68*Assembly!P$4+$AZ68*Assembly!P$5+$BA68*Assembly!P$6+$BB68*Assembly!P$7+$BC68*Assembly!P$8+$BD68*Assembly!P$9+$BE68*Assembly!P$10+$BF68*Assembly!P$11+$BG68*Assembly!P$12+$BH68*Assembly!P$13+$BI68*Assembly!P$14+$BJ68*Assembly!P$15+$BK68*Assembly!P$16+$BL68*Assembly!P$17+$BM68*Assembly!P$18+$BN68*Assembly!P$19+$BO68*Assembly!P$20+$BP68*Assembly!P$21+$BQ68*Assembly!P$22+$BR68*Assembly!P$23+$BS68*Assembly!P$24</f>
        <v>0</v>
      </c>
      <c r="CI68" s="254" t="str">
        <f>$AY68*Assembly!Q$4+$AZ68*Assembly!Q$5+$BA68*Assembly!Q$6+$BB68*Assembly!Q$7+$BC68*Assembly!Q$8+$BD68*Assembly!Q$9+$BE68*Assembly!Q$10+$BF68*Assembly!Q$11+$BG68*Assembly!Q$12+$BH68*Assembly!Q$13+$BI68*Assembly!Q$14+$BJ68*Assembly!Q$15+$BK68*Assembly!Q$16+$BL68*Assembly!Q$17+$BM68*Assembly!Q$18+$BN68*Assembly!Q$19+$BO68*Assembly!Q$20+$BP68*Assembly!Q$21+$BQ68*Assembly!Q$22+$BR68*Assembly!Q$23+$BS68*Assembly!Q$24</f>
        <v>30</v>
      </c>
      <c r="CJ68" s="256" t="str">
        <f>$AY68*Assembly!R$4+$AZ68*Assembly!R$5+$BA68*Assembly!R$6+$BB68*Assembly!R$7+$BC68*Assembly!R$8+$BD68*Assembly!R$9+$BE68*Assembly!R$10+$BF68*Assembly!R$11+$BG68*Assembly!R$12+$BH68*Assembly!R$13+$BI68*Assembly!R$14+$BJ68*Assembly!R$15+$BK68*Assembly!R$16+$BL68*Assembly!R$17+$BM68*Assembly!R$18+$BN68*Assembly!R$19+$BO68*Assembly!R$20+$BP68*Assembly!R$21+$BQ68*Assembly!R$22+$BR68*Assembly!R$23+$BS68*Assembly!R$24</f>
        <v>0</v>
      </c>
      <c r="CK68" s="254" t="str">
        <f>$AY68*Assembly!S$4+$AZ68*Assembly!S$5+$BA68*Assembly!S$6+$BB68*Assembly!S$7+$BC68*Assembly!S$8+$BD68*Assembly!S$9+$BE68*Assembly!S$10+$BF68*Assembly!S$11+$BG68*Assembly!S$12+$BH68*Assembly!S$13+$BI68*Assembly!S$14+$BJ68*Assembly!S$15+$BK68*Assembly!S$16+$BL68*Assembly!S$17+$BM68*Assembly!S$18+$BN68*Assembly!S$19+$BO68*Assembly!S$20+$BP68*Assembly!S$21+$BQ68*Assembly!S$22+$BR68*Assembly!S$23+$BS68*Assembly!S$24</f>
        <v>0</v>
      </c>
      <c r="CL68" s="254" t="str">
        <f>$AY68*Assembly!T$4+$AZ68*Assembly!T$5+$BA68*Assembly!T$6+$BB68*Assembly!T$7+$BC68*Assembly!T$8+$BD68*Assembly!T$9+$BE68*Assembly!T$10+$BF68*Assembly!T$11+$BG68*Assembly!T$12+$BH68*Assembly!T$13+$BI68*Assembly!T$14+$BJ68*Assembly!T$15+$BK68*Assembly!T$16+$BL68*Assembly!T$17+$BM68*Assembly!T$18+$BN68*Assembly!T$19+$BO68*Assembly!T$20+$BP68*Assembly!T$21+$BQ68*Assembly!T$22+$BR68*Assembly!T$23+$BS68*Assembly!T$24</f>
        <v>0</v>
      </c>
      <c r="CM68" s="254" t="str">
        <f>$AY68*Assembly!U$4+$AZ68*Assembly!U$5+$BA68*Assembly!U$6+$BB68*Assembly!U$7+$BC68*Assembly!U$8+$BD68*Assembly!U$9+$BE68*Assembly!U$10+$BF68*Assembly!U$11+$BG68*Assembly!U$12+$BH68*Assembly!U$13+$BI68*Assembly!U$14+$BJ68*Assembly!U$15+$BK68*Assembly!U$16+$BL68*Assembly!U$17+$BM68*Assembly!U$18+$BN68*Assembly!U$19+$BO68*Assembly!U$20+$BP68*Assembly!U$21+$BQ68*Assembly!U$22+$BR68*Assembly!U$23+$BS68*Assembly!U$24</f>
        <v>0</v>
      </c>
      <c r="CN68" s="256" t="str">
        <f>$AY68*Assembly!V$4+$AZ68*Assembly!V$5+$BA68*Assembly!V$6+$BB68*Assembly!V$7+$BC68*Assembly!V$8+$BD68*Assembly!V$9+$BE68*Assembly!V$10+$BF68*Assembly!V$11+$BG68*Assembly!V$12+$BH68*Assembly!V$13+$BI68*Assembly!V$14+$BJ68*Assembly!V$15+$BK68*Assembly!V$16+$BL68*Assembly!V$17+$BM68*Assembly!V$18+$BN68*Assembly!V$19+$BO68*Assembly!V$20+$BP68*Assembly!V$21+$BQ68*Assembly!V$22+$BR68*Assembly!V$23+$BS68*Assembly!V$24</f>
        <v>0</v>
      </c>
      <c r="CO68" s="256" t="str">
        <f>CE68*Refining!$F$3</f>
        <v>889</v>
      </c>
      <c r="CP68" s="256" t="str">
        <f>CF68*Refining!$F$4</f>
        <v>0</v>
      </c>
      <c r="CQ68" s="256" t="str">
        <f>CG68*Refining!$F$5</f>
        <v>0</v>
      </c>
      <c r="CR68" s="256" t="str">
        <f>CH68*Refining!$F$6</f>
        <v>0</v>
      </c>
      <c r="CS68" s="256" t="str">
        <f>CI68*Refining!$F$7</f>
        <v>54</v>
      </c>
      <c r="CT68" s="256" t="str">
        <f>CJ68*Refining!$F$8</f>
        <v>0</v>
      </c>
      <c r="CU68" s="256" t="str">
        <f>CK68*Refining!$F$9</f>
        <v>0</v>
      </c>
      <c r="CV68" s="256" t="str">
        <f>CL68*Refining!$F$10</f>
        <v>0</v>
      </c>
      <c r="CW68" s="256" t="str">
        <f>CM68*Refining!$F$11</f>
        <v>0</v>
      </c>
      <c r="CX68" s="256" t="str">
        <f>CN68*Refining!$F$12</f>
        <v>0</v>
      </c>
      <c r="CY68" s="248" t="str">
        <f t="shared" ref="CY68:DR68" si="274">IF(CE68 = 0, "", CE68)</f>
        <v>498</v>
      </c>
      <c r="CZ68" s="245" t="str">
        <f t="shared" si="274"/>
        <v/>
      </c>
      <c r="DA68" s="245" t="str">
        <f t="shared" si="274"/>
        <v/>
      </c>
      <c r="DB68" s="245" t="str">
        <f t="shared" si="274"/>
        <v/>
      </c>
      <c r="DC68" s="245" t="str">
        <f t="shared" si="274"/>
        <v>30</v>
      </c>
      <c r="DD68" s="245" t="str">
        <f t="shared" si="274"/>
        <v/>
      </c>
      <c r="DE68" s="245" t="str">
        <f t="shared" si="274"/>
        <v/>
      </c>
      <c r="DF68" s="245" t="str">
        <f t="shared" si="274"/>
        <v/>
      </c>
      <c r="DG68" s="245" t="str">
        <f t="shared" si="274"/>
        <v/>
      </c>
      <c r="DH68" s="246" t="str">
        <f t="shared" si="274"/>
        <v/>
      </c>
      <c r="DI68" s="248" t="str">
        <f t="shared" si="274"/>
        <v>889</v>
      </c>
      <c r="DJ68" s="245" t="str">
        <f t="shared" si="274"/>
        <v/>
      </c>
      <c r="DK68" s="245" t="str">
        <f t="shared" si="274"/>
        <v/>
      </c>
      <c r="DL68" s="245" t="str">
        <f t="shared" si="274"/>
        <v/>
      </c>
      <c r="DM68" s="249" t="str">
        <f t="shared" si="274"/>
        <v>54</v>
      </c>
      <c r="DN68" s="245" t="str">
        <f t="shared" si="274"/>
        <v/>
      </c>
      <c r="DO68" s="245" t="str">
        <f t="shared" si="274"/>
        <v/>
      </c>
      <c r="DP68" s="245" t="str">
        <f t="shared" si="274"/>
        <v/>
      </c>
      <c r="DQ68" s="245" t="str">
        <f t="shared" si="274"/>
        <v/>
      </c>
      <c r="DR68" s="246" t="str">
        <f t="shared" si="274"/>
        <v/>
      </c>
      <c r="DS68" s="248" t="str">
        <f t="shared" si="15"/>
        <v>528</v>
      </c>
      <c r="DT68" s="249" t="str">
        <f t="shared" si="16"/>
        <v>943</v>
      </c>
      <c r="DU68" s="225" t="str">
        <f>CY68*'Ores &amp; Ingots'!$C$3+CZ68*'Ores &amp; Ingots'!$C$4+DA68*'Ores &amp; Ingots'!$C$5+DB68*'Ores &amp; Ingots'!$C$6+DC68*'Ores &amp; Ingots'!$C$7+DD68*'Ores &amp; Ingots'!$C$8+DE68*'Ores &amp; Ingots'!$C$9+DF68*'Ores &amp; Ingots'!$C$10+DG68*'Ores &amp; Ingots'!$C$11+DH68*'Ores &amp; Ingots'!$C$12</f>
        <v>76</v>
      </c>
      <c r="DV68" s="225" t="str">
        <f>DI68*'Ores &amp; Ingots'!$B$3+DJ68*'Ores &amp; Ingots'!$B$4+DK68*'Ores &amp; Ingots'!$B$5+DL68*'Ores &amp; Ingots'!$B$6+DM68*'Ores &amp; Ingots'!$B$7+DN68*'Ores &amp; Ingots'!$B$8+DO68*'Ores &amp; Ingots'!$B$9+DP68*'Ores &amp; Ingots'!$B$10+DQ68*'Ores &amp; Ingots'!$B$11+DR68*'Ores &amp; Ingots'!$B$12</f>
        <v>349</v>
      </c>
      <c r="DW68" s="249" t="str">
        <f>CY68*Refining!$G$3+CZ68*Refining!$G$4+DA68*Refining!$G$5+DB68*Refining!$G$6+DC68*Refining!$G$7+DD68*Refining!$G$8+DE68*Refining!$G$9+DF68*Refining!$G$10+DG68*Refining!$G$11+DH68*Refining!$G$12</f>
        <v>59</v>
      </c>
      <c r="DX68" s="249" t="str">
        <f t="shared" si="17"/>
        <v>9,167</v>
      </c>
      <c r="DY68" s="250" t="str">
        <f t="shared" si="18"/>
        <v>0.0092</v>
      </c>
      <c r="DZ68" s="248" t="str">
        <f t="shared" si="19"/>
        <v>191</v>
      </c>
      <c r="EA68" s="251" t="str">
        <f t="shared" ref="EA68:EB68" si="275">DZ68/60</f>
        <v>3.2</v>
      </c>
      <c r="EB68" s="251" t="str">
        <f t="shared" si="275"/>
        <v>0.1</v>
      </c>
      <c r="EC68" s="543" t="str">
        <f t="shared" si="21"/>
        <v>0.00</v>
      </c>
      <c r="ED68" s="248" t="str">
        <f t="shared" si="22"/>
        <v>26,589</v>
      </c>
      <c r="EE68" s="251" t="str">
        <f t="shared" ref="EE68:EF68" si="276">ED68/1000</f>
        <v>26.6</v>
      </c>
      <c r="EF68" s="252" t="str">
        <f t="shared" si="276"/>
        <v>0.03</v>
      </c>
      <c r="EG68" s="544" t="str">
        <f t="shared" si="24"/>
        <v>0.0266</v>
      </c>
      <c r="EH68" s="225">
        <v>509.0</v>
      </c>
    </row>
    <row r="69" hidden="1">
      <c r="A69" s="33"/>
      <c r="B69" s="226" t="s">
        <v>960</v>
      </c>
      <c r="C69" s="227" t="s">
        <v>885</v>
      </c>
      <c r="D69" s="227">
        <v>1.0</v>
      </c>
      <c r="E69" s="227">
        <v>1.0</v>
      </c>
      <c r="F69" s="227">
        <v>1.0</v>
      </c>
      <c r="G69" s="253" t="str">
        <f t="shared" si="5"/>
        <v>0.1</v>
      </c>
      <c r="H69" s="254">
        <v>7.0</v>
      </c>
      <c r="I69" s="254">
        <v>7.0</v>
      </c>
      <c r="J69" s="254" t="str">
        <f>H69/Main!$D$9</f>
        <v>7</v>
      </c>
      <c r="K69" s="254" t="str">
        <f>I69/Main!$D$10</f>
        <v>7</v>
      </c>
      <c r="L69" s="254" t="str">
        <f t="shared" si="6"/>
        <v>1</v>
      </c>
      <c r="M69" s="254">
        <v>1.0</v>
      </c>
      <c r="N69" s="255"/>
      <c r="O69" s="256">
        <v>200.0</v>
      </c>
      <c r="P69" s="255"/>
      <c r="Q69" s="256"/>
      <c r="R69" s="255"/>
      <c r="S69" s="257"/>
      <c r="T69" s="257"/>
      <c r="U69" s="255"/>
      <c r="V69" s="255"/>
      <c r="W69" s="257"/>
      <c r="X69" s="257"/>
      <c r="Y69" s="255"/>
      <c r="Z69" s="255"/>
      <c r="AA69" s="255"/>
      <c r="AB69" s="255"/>
      <c r="AC69" s="335"/>
      <c r="AD69" s="225">
        <v>1.0</v>
      </c>
      <c r="AE69" s="225">
        <v>1.0</v>
      </c>
      <c r="AF69" s="225">
        <v>0.0</v>
      </c>
      <c r="AG69" s="225">
        <v>0.0</v>
      </c>
      <c r="AH69" s="309">
        <v>1.0</v>
      </c>
      <c r="AI69" s="225">
        <v>0.0</v>
      </c>
      <c r="AJ69" s="225">
        <v>0.0</v>
      </c>
      <c r="AK69" s="225">
        <v>0.0</v>
      </c>
      <c r="AL69" s="225">
        <v>0.0</v>
      </c>
      <c r="AM69" s="225">
        <v>0.0</v>
      </c>
      <c r="AN69" s="225">
        <v>0.0</v>
      </c>
      <c r="AO69" s="225">
        <v>0.0</v>
      </c>
      <c r="AP69" s="225">
        <v>0.0</v>
      </c>
      <c r="AQ69" s="225">
        <v>0.0</v>
      </c>
      <c r="AR69" s="225">
        <v>0.0</v>
      </c>
      <c r="AS69" s="225">
        <v>0.0</v>
      </c>
      <c r="AT69" s="225">
        <v>0.0</v>
      </c>
      <c r="AU69" s="225">
        <v>0.0</v>
      </c>
      <c r="AV69" s="225">
        <v>0.0</v>
      </c>
      <c r="AW69" s="225">
        <v>0.0</v>
      </c>
      <c r="AX69" s="225">
        <v>0.0</v>
      </c>
      <c r="AY69" s="239" t="str">
        <f t="shared" ref="AY69:BS69" si="277">IF(AD69 = 0, "", AD69)</f>
        <v>1</v>
      </c>
      <c r="AZ69" s="225" t="str">
        <f t="shared" si="277"/>
        <v>1</v>
      </c>
      <c r="BA69" s="227" t="str">
        <f t="shared" si="277"/>
        <v/>
      </c>
      <c r="BB69" s="227" t="str">
        <f t="shared" si="277"/>
        <v/>
      </c>
      <c r="BC69" s="309" t="str">
        <f t="shared" si="277"/>
        <v>1</v>
      </c>
      <c r="BD69" s="227" t="str">
        <f t="shared" si="277"/>
        <v/>
      </c>
      <c r="BE69" s="227" t="str">
        <f t="shared" si="277"/>
        <v/>
      </c>
      <c r="BF69" s="227" t="str">
        <f t="shared" si="277"/>
        <v/>
      </c>
      <c r="BG69" s="227" t="str">
        <f t="shared" si="277"/>
        <v/>
      </c>
      <c r="BH69" s="227" t="str">
        <f t="shared" si="277"/>
        <v/>
      </c>
      <c r="BI69" s="227" t="str">
        <f t="shared" si="277"/>
        <v/>
      </c>
      <c r="BJ69" s="227" t="str">
        <f t="shared" si="277"/>
        <v/>
      </c>
      <c r="BK69" s="227" t="str">
        <f t="shared" si="277"/>
        <v/>
      </c>
      <c r="BL69" s="227" t="str">
        <f t="shared" si="277"/>
        <v/>
      </c>
      <c r="BM69" s="227" t="str">
        <f t="shared" si="277"/>
        <v/>
      </c>
      <c r="BN69" s="227" t="str">
        <f t="shared" si="277"/>
        <v/>
      </c>
      <c r="BO69" s="227" t="str">
        <f t="shared" si="277"/>
        <v/>
      </c>
      <c r="BP69" s="227" t="str">
        <f t="shared" si="277"/>
        <v/>
      </c>
      <c r="BQ69" s="227" t="str">
        <f t="shared" si="277"/>
        <v/>
      </c>
      <c r="BR69" s="227" t="str">
        <f t="shared" si="277"/>
        <v/>
      </c>
      <c r="BS69" s="238" t="str">
        <f t="shared" si="277"/>
        <v/>
      </c>
      <c r="BT69" s="239" t="str">
        <f>$AY69*Assembly!Y$4+$AZ69*Assembly!Y$5+$BA69*Assembly!Y$6+$BB69*Assembly!Y$7+$BC69*Assembly!Y$8+$BD69*Assembly!Y$9+$BE69*Assembly!Y$10+$BF69*Assembly!Y$11+$BG69*Assembly!Y$12+$BH69*Assembly!Y$13+$BI69*Assembly!Y$14+$BJ69*Assembly!Y$15+$BK69*Assembly!Y$16+$BL69*Assembly!Y$17+$BM69*Assembly!Y$18+$BN69*Assembly!Y$19+$BO69*Assembly!Y$20+$BP69*Assembly!Y$21+$BQ69*Assembly!Y$22+$BR69*Assembly!Y$23+$BS69*Assembly!Y$24</f>
        <v>31</v>
      </c>
      <c r="BU69" s="225" t="str">
        <f t="shared" si="8"/>
        <v>248</v>
      </c>
      <c r="BV69" s="225" t="str">
        <f>$AY69*Assembly!AC$4+$AZ69*Assembly!AC$5+$BA69*Assembly!AC$6+$BB69*Assembly!AC$7+$BC69*Assembly!AC$8+$BD69*Assembly!AC$9+$BE69*Assembly!AC$10+$BF69*Assembly!AC$11+$BG69*Assembly!AC$12+$BH69*Assembly!AC$13+$BI69*Assembly!AC$14+$BJ69*Assembly!AC$15+$BK69*Assembly!AC$16+$BL69*Assembly!AC$17+$BM69*Assembly!AC$18+$BN69*Assembly!AC$19+$BO69*Assembly!AC$20+$BP69*Assembly!AC$21+$BQ69*Assembly!AC$22+$BR69*Assembly!AC$23+$BS69*Assembly!AC$24</f>
        <v>145</v>
      </c>
      <c r="BW69" s="240" t="str">
        <f t="shared" si="9"/>
        <v>4.68</v>
      </c>
      <c r="BX69" s="241" t="str">
        <f t="shared" si="10"/>
        <v>1160</v>
      </c>
      <c r="BY69" s="242" t="str">
        <f t="shared" si="11"/>
        <v>0.6</v>
      </c>
      <c r="BZ69" s="225"/>
      <c r="CA69" s="225" t="str">
        <f>$AY69*Assembly!X$4+$AZ69*Assembly!X$5+$BA69*Assembly!X$6+$BB69*Assembly!X$7+$BC69*Assembly!X$8+$BD69*Assembly!X$9+$BE69*Assembly!X$10+$BF69*Assembly!X$11+$BG69*Assembly!X$12+$BH69*Assembly!X$13+$BI69*Assembly!X$14+$BJ69*Assembly!X$15+$BK69*Assembly!X$16+$BL69*Assembly!X$17+$BM69*Assembly!X$18+$BN69*Assembly!X$19+$BO69*Assembly!X$20+$BP69*Assembly!X$21+$BQ69*Assembly!X$22+$BR69*Assembly!X$23+$BS69*Assembly!X$24</f>
        <v>6</v>
      </c>
      <c r="CB69" s="225" t="str">
        <f t="shared" si="12"/>
        <v>933</v>
      </c>
      <c r="CC69" s="223" t="str">
        <f t="shared" si="13"/>
        <v>0.0009</v>
      </c>
      <c r="CD69" s="243" t="str">
        <f>$AY69*Assembly!AB$4+$AZ69*Assembly!AB$5+$BA69*Assembly!AB$6+$BB69*Assembly!AB$7+$BC69*Assembly!AB$8+$BD69*Assembly!AB$9+$BE69*Assembly!AB$10+$BF69*Assembly!AB$11+$BG69*Assembly!AB$12+$BH69*Assembly!AB$13+$BI69*Assembly!AB$14+$BJ69*Assembly!AB$15+$BK69*Assembly!AB$16+$BL69*Assembly!AB$17+$BM69*Assembly!AB$18+$BN69*Assembly!AB$19+$BO69*Assembly!AB$20+$BP69*Assembly!AB$21+$BQ69*Assembly!AB$22+$BR69*Assembly!AB$23+$BS69*Assembly!AB$24</f>
        <v>10</v>
      </c>
      <c r="CE69" s="256" t="str">
        <f>$AY69*Assembly!M$4+$AZ69*Assembly!M$5+$BA69*Assembly!M$6+$BB69*Assembly!M$7+$BC69*Assembly!M$8+$BD69*Assembly!M$9+$BE69*Assembly!M$10+$BF69*Assembly!M$11+$BG69*Assembly!M$12+$BH69*Assembly!M$13+$BI69*Assembly!M$14+$BJ69*Assembly!M$15+$BK69*Assembly!M$16+$BL69*Assembly!M$17+$BM69*Assembly!M$18+$BN69*Assembly!M$19+$BO69*Assembly!M$20+$BP69*Assembly!M$21+$BQ69*Assembly!M$22+$BR69*Assembly!M$23+$BS69*Assembly!M$24</f>
        <v>35</v>
      </c>
      <c r="CF69" s="256" t="str">
        <f>$AY69*Assembly!N$4+$AZ69*Assembly!N$5+$BA69*Assembly!N$6+$BB69*Assembly!N$7+$BC69*Assembly!N$8+$BD69*Assembly!N$9+$BE69*Assembly!N$10+$BF69*Assembly!N$11+$BG69*Assembly!N$12+$BH69*Assembly!N$13+$BI69*Assembly!N$14+$BJ69*Assembly!N$15+$BK69*Assembly!N$16+$BL69*Assembly!N$17+$BM69*Assembly!N$18+$BN69*Assembly!N$19+$BO69*Assembly!N$20+$BP69*Assembly!N$21+$BQ69*Assembly!N$22+$BR69*Assembly!N$23+$BS69*Assembly!N$24</f>
        <v>0</v>
      </c>
      <c r="CG69" s="256" t="str">
        <f>$AY69*Assembly!O$4+$AZ69*Assembly!O$5+$BA69*Assembly!O$6+$BB69*Assembly!O$7+$BC69*Assembly!O$8+$BD69*Assembly!O$9+$BE69*Assembly!O$10+$BF69*Assembly!O$11+$BG69*Assembly!O$12+$BH69*Assembly!O$13+$BI69*Assembly!O$14+$BJ69*Assembly!O$15+$BK69*Assembly!O$16+$BL69*Assembly!O$17+$BM69*Assembly!O$18+$BN69*Assembly!O$19+$BO69*Assembly!O$20+$BP69*Assembly!O$21+$BQ69*Assembly!O$22+$BR69*Assembly!O$23+$BS69*Assembly!O$24</f>
        <v>0</v>
      </c>
      <c r="CH69" s="254" t="str">
        <f>$AY69*Assembly!P$4+$AZ69*Assembly!P$5+$BA69*Assembly!P$6+$BB69*Assembly!P$7+$BC69*Assembly!P$8+$BD69*Assembly!P$9+$BE69*Assembly!P$10+$BF69*Assembly!P$11+$BG69*Assembly!P$12+$BH69*Assembly!P$13+$BI69*Assembly!P$14+$BJ69*Assembly!P$15+$BK69*Assembly!P$16+$BL69*Assembly!P$17+$BM69*Assembly!P$18+$BN69*Assembly!P$19+$BO69*Assembly!P$20+$BP69*Assembly!P$21+$BQ69*Assembly!P$22+$BR69*Assembly!P$23+$BS69*Assembly!P$24</f>
        <v>0</v>
      </c>
      <c r="CI69" s="254" t="str">
        <f>$AY69*Assembly!Q$4+$AZ69*Assembly!Q$5+$BA69*Assembly!Q$6+$BB69*Assembly!Q$7+$BC69*Assembly!Q$8+$BD69*Assembly!Q$9+$BE69*Assembly!Q$10+$BF69*Assembly!Q$11+$BG69*Assembly!Q$12+$BH69*Assembly!Q$13+$BI69*Assembly!Q$14+$BJ69*Assembly!Q$15+$BK69*Assembly!Q$16+$BL69*Assembly!Q$17+$BM69*Assembly!Q$18+$BN69*Assembly!Q$19+$BO69*Assembly!Q$20+$BP69*Assembly!Q$21+$BQ69*Assembly!Q$22+$BR69*Assembly!Q$23+$BS69*Assembly!Q$24</f>
        <v>0</v>
      </c>
      <c r="CJ69" s="256" t="str">
        <f>$AY69*Assembly!R$4+$AZ69*Assembly!R$5+$BA69*Assembly!R$6+$BB69*Assembly!R$7+$BC69*Assembly!R$8+$BD69*Assembly!R$9+$BE69*Assembly!R$10+$BF69*Assembly!R$11+$BG69*Assembly!R$12+$BH69*Assembly!R$13+$BI69*Assembly!R$14+$BJ69*Assembly!R$15+$BK69*Assembly!R$16+$BL69*Assembly!R$17+$BM69*Assembly!R$18+$BN69*Assembly!R$19+$BO69*Assembly!R$20+$BP69*Assembly!R$21+$BQ69*Assembly!R$22+$BR69*Assembly!R$23+$BS69*Assembly!R$24</f>
        <v>0</v>
      </c>
      <c r="CK69" s="254" t="str">
        <f>$AY69*Assembly!S$4+$AZ69*Assembly!S$5+$BA69*Assembly!S$6+$BB69*Assembly!S$7+$BC69*Assembly!S$8+$BD69*Assembly!S$9+$BE69*Assembly!S$10+$BF69*Assembly!S$11+$BG69*Assembly!S$12+$BH69*Assembly!S$13+$BI69*Assembly!S$14+$BJ69*Assembly!S$15+$BK69*Assembly!S$16+$BL69*Assembly!S$17+$BM69*Assembly!S$18+$BN69*Assembly!S$19+$BO69*Assembly!S$20+$BP69*Assembly!S$21+$BQ69*Assembly!S$22+$BR69*Assembly!S$23+$BS69*Assembly!S$24</f>
        <v>0</v>
      </c>
      <c r="CL69" s="254" t="str">
        <f>$AY69*Assembly!T$4+$AZ69*Assembly!T$5+$BA69*Assembly!T$6+$BB69*Assembly!T$7+$BC69*Assembly!T$8+$BD69*Assembly!T$9+$BE69*Assembly!T$10+$BF69*Assembly!T$11+$BG69*Assembly!T$12+$BH69*Assembly!T$13+$BI69*Assembly!T$14+$BJ69*Assembly!T$15+$BK69*Assembly!T$16+$BL69*Assembly!T$17+$BM69*Assembly!T$18+$BN69*Assembly!T$19+$BO69*Assembly!T$20+$BP69*Assembly!T$21+$BQ69*Assembly!T$22+$BR69*Assembly!T$23+$BS69*Assembly!T$24</f>
        <v>0</v>
      </c>
      <c r="CM69" s="254" t="str">
        <f>$AY69*Assembly!U$4+$AZ69*Assembly!U$5+$BA69*Assembly!U$6+$BB69*Assembly!U$7+$BC69*Assembly!U$8+$BD69*Assembly!U$9+$BE69*Assembly!U$10+$BF69*Assembly!U$11+$BG69*Assembly!U$12+$BH69*Assembly!U$13+$BI69*Assembly!U$14+$BJ69*Assembly!U$15+$BK69*Assembly!U$16+$BL69*Assembly!U$17+$BM69*Assembly!U$18+$BN69*Assembly!U$19+$BO69*Assembly!U$20+$BP69*Assembly!U$21+$BQ69*Assembly!U$22+$BR69*Assembly!U$23+$BS69*Assembly!U$24</f>
        <v>0</v>
      </c>
      <c r="CN69" s="256" t="str">
        <f>$AY69*Assembly!V$4+$AZ69*Assembly!V$5+$BA69*Assembly!V$6+$BB69*Assembly!V$7+$BC69*Assembly!V$8+$BD69*Assembly!V$9+$BE69*Assembly!V$10+$BF69*Assembly!V$11+$BG69*Assembly!V$12+$BH69*Assembly!V$13+$BI69*Assembly!V$14+$BJ69*Assembly!V$15+$BK69*Assembly!V$16+$BL69*Assembly!V$17+$BM69*Assembly!V$18+$BN69*Assembly!V$19+$BO69*Assembly!V$20+$BP69*Assembly!V$21+$BQ69*Assembly!V$22+$BR69*Assembly!V$23+$BS69*Assembly!V$24</f>
        <v>0</v>
      </c>
      <c r="CO69" s="256" t="str">
        <f>CE69*Refining!$F$3</f>
        <v>62</v>
      </c>
      <c r="CP69" s="256" t="str">
        <f>CF69*Refining!$F$4</f>
        <v>0</v>
      </c>
      <c r="CQ69" s="256" t="str">
        <f>CG69*Refining!$F$5</f>
        <v>0</v>
      </c>
      <c r="CR69" s="256" t="str">
        <f>CH69*Refining!$F$6</f>
        <v>0</v>
      </c>
      <c r="CS69" s="256" t="str">
        <f>CI69*Refining!$F$7</f>
        <v>0</v>
      </c>
      <c r="CT69" s="256" t="str">
        <f>CJ69*Refining!$F$8</f>
        <v>0</v>
      </c>
      <c r="CU69" s="256" t="str">
        <f>CK69*Refining!$F$9</f>
        <v>0</v>
      </c>
      <c r="CV69" s="256" t="str">
        <f>CL69*Refining!$F$10</f>
        <v>0</v>
      </c>
      <c r="CW69" s="256" t="str">
        <f>CM69*Refining!$F$11</f>
        <v>0</v>
      </c>
      <c r="CX69" s="256" t="str">
        <f>CN69*Refining!$F$12</f>
        <v>0</v>
      </c>
      <c r="CY69" s="248" t="str">
        <f t="shared" ref="CY69:DR69" si="278">IF(CE69 = 0, "", CE69)</f>
        <v>35</v>
      </c>
      <c r="CZ69" s="245" t="str">
        <f t="shared" si="278"/>
        <v/>
      </c>
      <c r="DA69" s="245" t="str">
        <f t="shared" si="278"/>
        <v/>
      </c>
      <c r="DB69" s="245" t="str">
        <f t="shared" si="278"/>
        <v/>
      </c>
      <c r="DC69" s="245" t="str">
        <f t="shared" si="278"/>
        <v/>
      </c>
      <c r="DD69" s="245" t="str">
        <f t="shared" si="278"/>
        <v/>
      </c>
      <c r="DE69" s="245" t="str">
        <f t="shared" si="278"/>
        <v/>
      </c>
      <c r="DF69" s="245" t="str">
        <f t="shared" si="278"/>
        <v/>
      </c>
      <c r="DG69" s="245" t="str">
        <f t="shared" si="278"/>
        <v/>
      </c>
      <c r="DH69" s="246" t="str">
        <f t="shared" si="278"/>
        <v/>
      </c>
      <c r="DI69" s="248" t="str">
        <f t="shared" si="278"/>
        <v>62</v>
      </c>
      <c r="DJ69" s="245" t="str">
        <f t="shared" si="278"/>
        <v/>
      </c>
      <c r="DK69" s="245" t="str">
        <f t="shared" si="278"/>
        <v/>
      </c>
      <c r="DL69" s="245" t="str">
        <f t="shared" si="278"/>
        <v/>
      </c>
      <c r="DM69" s="245" t="str">
        <f t="shared" si="278"/>
        <v/>
      </c>
      <c r="DN69" s="245" t="str">
        <f t="shared" si="278"/>
        <v/>
      </c>
      <c r="DO69" s="245" t="str">
        <f t="shared" si="278"/>
        <v/>
      </c>
      <c r="DP69" s="245" t="str">
        <f t="shared" si="278"/>
        <v/>
      </c>
      <c r="DQ69" s="245" t="str">
        <f t="shared" si="278"/>
        <v/>
      </c>
      <c r="DR69" s="246" t="str">
        <f t="shared" si="278"/>
        <v/>
      </c>
      <c r="DS69" s="248" t="str">
        <f t="shared" si="15"/>
        <v>35</v>
      </c>
      <c r="DT69" s="249" t="str">
        <f t="shared" si="16"/>
        <v>62</v>
      </c>
      <c r="DU69" s="225" t="str">
        <f>CY69*'Ores &amp; Ingots'!$C$3+CZ69*'Ores &amp; Ingots'!$C$4+DA69*'Ores &amp; Ingots'!$C$5+DB69*'Ores &amp; Ingots'!$C$6+DC69*'Ores &amp; Ingots'!$C$7+DD69*'Ores &amp; Ingots'!$C$8+DE69*'Ores &amp; Ingots'!$C$9+DF69*'Ores &amp; Ingots'!$C$10+DG69*'Ores &amp; Ingots'!$C$11+DH69*'Ores &amp; Ingots'!$C$12</f>
        <v>4</v>
      </c>
      <c r="DV69" s="225" t="str">
        <f>DI69*'Ores &amp; Ingots'!$B$3+DJ69*'Ores &amp; Ingots'!$B$4+DK69*'Ores &amp; Ingots'!$B$5+DL69*'Ores &amp; Ingots'!$B$6+DM69*'Ores &amp; Ingots'!$B$7+DN69*'Ores &amp; Ingots'!$B$8+DO69*'Ores &amp; Ingots'!$B$9+DP69*'Ores &amp; Ingots'!$B$10+DQ69*'Ores &amp; Ingots'!$B$11+DR69*'Ores &amp; Ingots'!$B$12</f>
        <v>23</v>
      </c>
      <c r="DW69" s="249" t="str">
        <f>CY69*Refining!$G$3+CZ69*Refining!$G$4+DA69*Refining!$G$5+DB69*Refining!$G$6+DC69*Refining!$G$7+DD69*Refining!$G$8+DE69*Refining!$G$9+DF69*Refining!$G$10+DG69*Refining!$G$11+DH69*Refining!$G$12</f>
        <v>2</v>
      </c>
      <c r="DX69" s="249" t="str">
        <f t="shared" si="17"/>
        <v>369</v>
      </c>
      <c r="DY69" s="250" t="str">
        <f t="shared" si="18"/>
        <v>0.0004</v>
      </c>
      <c r="DZ69" s="248" t="str">
        <f t="shared" si="19"/>
        <v>15</v>
      </c>
      <c r="EA69" s="251" t="str">
        <f t="shared" ref="EA69:EB69" si="279">DZ69/60</f>
        <v>0.3</v>
      </c>
      <c r="EB69" s="251" t="str">
        <f t="shared" si="279"/>
        <v>0.0</v>
      </c>
      <c r="EC69" s="543" t="str">
        <f t="shared" si="21"/>
        <v>0.00</v>
      </c>
      <c r="ED69" s="248" t="str">
        <f t="shared" si="22"/>
        <v>1,302</v>
      </c>
      <c r="EE69" s="251" t="str">
        <f t="shared" ref="EE69:EF69" si="280">ED69/1000</f>
        <v>1.3</v>
      </c>
      <c r="EF69" s="252" t="str">
        <f t="shared" si="280"/>
        <v>0.00</v>
      </c>
      <c r="EG69" s="544" t="str">
        <f t="shared" si="24"/>
        <v>0.0013</v>
      </c>
      <c r="EH69" s="225" t="s">
        <v>12</v>
      </c>
    </row>
    <row r="70">
      <c r="A70" s="33"/>
      <c r="B70" s="226" t="s">
        <v>961</v>
      </c>
      <c r="C70" s="227" t="s">
        <v>886</v>
      </c>
      <c r="D70" s="227">
        <v>1.0</v>
      </c>
      <c r="E70" s="227">
        <v>1.0</v>
      </c>
      <c r="F70" s="227">
        <v>1.0</v>
      </c>
      <c r="G70" s="253" t="str">
        <f t="shared" si="5"/>
        <v>15.6</v>
      </c>
      <c r="H70" s="254">
        <v>10.0</v>
      </c>
      <c r="I70" s="254">
        <v>10.0</v>
      </c>
      <c r="J70" s="254" t="str">
        <f>H70/Main!$D$9</f>
        <v>10</v>
      </c>
      <c r="K70" s="254" t="str">
        <f>I70/Main!$D$10</f>
        <v>10</v>
      </c>
      <c r="L70" s="254" t="str">
        <f t="shared" si="6"/>
        <v>1</v>
      </c>
      <c r="M70" s="254">
        <v>1.0</v>
      </c>
      <c r="N70" s="255"/>
      <c r="O70" s="255"/>
      <c r="P70" s="255"/>
      <c r="Q70" s="256"/>
      <c r="R70" s="255"/>
      <c r="S70" s="257"/>
      <c r="T70" s="257"/>
      <c r="U70" s="255"/>
      <c r="V70" s="255"/>
      <c r="W70" s="257"/>
      <c r="X70" s="257"/>
      <c r="Y70" s="255"/>
      <c r="Z70" s="255"/>
      <c r="AA70" s="255"/>
      <c r="AB70" s="255"/>
      <c r="AC70" s="335" t="s">
        <v>18</v>
      </c>
      <c r="AD70" s="225">
        <v>0.0</v>
      </c>
      <c r="AE70" s="225">
        <v>27.0</v>
      </c>
      <c r="AF70" s="309">
        <v>20.0</v>
      </c>
      <c r="AG70" s="225">
        <v>0.0</v>
      </c>
      <c r="AH70" s="225">
        <v>5.0</v>
      </c>
      <c r="AI70" s="225">
        <v>0.0</v>
      </c>
      <c r="AJ70" s="225">
        <v>0.0</v>
      </c>
      <c r="AK70" s="225">
        <v>0.0</v>
      </c>
      <c r="AL70" s="225">
        <v>0.0</v>
      </c>
      <c r="AM70" s="225">
        <v>0.0</v>
      </c>
      <c r="AN70" s="225">
        <v>0.0</v>
      </c>
      <c r="AO70" s="225">
        <v>0.0</v>
      </c>
      <c r="AP70" s="225">
        <v>0.0</v>
      </c>
      <c r="AQ70" s="225">
        <v>0.0</v>
      </c>
      <c r="AR70" s="225">
        <v>0.0</v>
      </c>
      <c r="AS70" s="225">
        <v>0.0</v>
      </c>
      <c r="AT70" s="225">
        <v>0.0</v>
      </c>
      <c r="AU70" s="225">
        <v>0.0</v>
      </c>
      <c r="AV70" s="225">
        <v>0.0</v>
      </c>
      <c r="AW70" s="225">
        <v>0.0</v>
      </c>
      <c r="AX70" s="225">
        <v>0.0</v>
      </c>
      <c r="AY70" s="236" t="str">
        <f t="shared" ref="AY70:BS70" si="281">IF(AD70 = 0, "", AD70)</f>
        <v/>
      </c>
      <c r="AZ70" s="225" t="str">
        <f t="shared" si="281"/>
        <v>27</v>
      </c>
      <c r="BA70" s="309" t="str">
        <f t="shared" si="281"/>
        <v>20</v>
      </c>
      <c r="BB70" s="227" t="str">
        <f t="shared" si="281"/>
        <v/>
      </c>
      <c r="BC70" s="225" t="str">
        <f t="shared" si="281"/>
        <v>5</v>
      </c>
      <c r="BD70" s="227" t="str">
        <f t="shared" si="281"/>
        <v/>
      </c>
      <c r="BE70" s="227" t="str">
        <f t="shared" si="281"/>
        <v/>
      </c>
      <c r="BF70" s="227" t="str">
        <f t="shared" si="281"/>
        <v/>
      </c>
      <c r="BG70" s="227" t="str">
        <f t="shared" si="281"/>
        <v/>
      </c>
      <c r="BH70" s="227" t="str">
        <f t="shared" si="281"/>
        <v/>
      </c>
      <c r="BI70" s="227" t="str">
        <f t="shared" si="281"/>
        <v/>
      </c>
      <c r="BJ70" s="227" t="str">
        <f t="shared" si="281"/>
        <v/>
      </c>
      <c r="BK70" s="227" t="str">
        <f t="shared" si="281"/>
        <v/>
      </c>
      <c r="BL70" s="227" t="str">
        <f t="shared" si="281"/>
        <v/>
      </c>
      <c r="BM70" s="227" t="str">
        <f t="shared" si="281"/>
        <v/>
      </c>
      <c r="BN70" s="227" t="str">
        <f t="shared" si="281"/>
        <v/>
      </c>
      <c r="BO70" s="227" t="str">
        <f t="shared" si="281"/>
        <v/>
      </c>
      <c r="BP70" s="227" t="str">
        <f t="shared" si="281"/>
        <v/>
      </c>
      <c r="BQ70" s="227" t="str">
        <f t="shared" si="281"/>
        <v/>
      </c>
      <c r="BR70" s="227" t="str">
        <f t="shared" si="281"/>
        <v/>
      </c>
      <c r="BS70" s="238" t="str">
        <f t="shared" si="281"/>
        <v/>
      </c>
      <c r="BT70" s="239" t="str">
        <f>$AY70*Assembly!Y$4+$AZ70*Assembly!Y$5+$BA70*Assembly!Y$6+$BB70*Assembly!Y$7+$BC70*Assembly!Y$8+$BD70*Assembly!Y$9+$BE70*Assembly!Y$10+$BF70*Assembly!Y$11+$BG70*Assembly!Y$12+$BH70*Assembly!Y$13+$BI70*Assembly!Y$14+$BJ70*Assembly!Y$15+$BK70*Assembly!Y$16+$BL70*Assembly!Y$17+$BM70*Assembly!Y$18+$BN70*Assembly!Y$19+$BO70*Assembly!Y$20+$BP70*Assembly!Y$21+$BQ70*Assembly!Y$22+$BR70*Assembly!Y$23+$BS70*Assembly!Y$24</f>
        <v>201</v>
      </c>
      <c r="BU70" s="225" t="str">
        <f t="shared" si="8"/>
        <v>13</v>
      </c>
      <c r="BV70" s="225" t="str">
        <f>$AY70*Assembly!AC$4+$AZ70*Assembly!AC$5+$BA70*Assembly!AC$6+$BB70*Assembly!AC$7+$BC70*Assembly!AC$8+$BD70*Assembly!AC$9+$BE70*Assembly!AC$10+$BF70*Assembly!AC$11+$BG70*Assembly!AC$12+$BH70*Assembly!AC$13+$BI70*Assembly!AC$14+$BJ70*Assembly!AC$15+$BK70*Assembly!AC$16+$BL70*Assembly!AC$17+$BM70*Assembly!AC$18+$BN70*Assembly!AC$19+$BO70*Assembly!AC$20+$BP70*Assembly!AC$21+$BQ70*Assembly!AC$22+$BR70*Assembly!AC$23+$BS70*Assembly!AC$24</f>
        <v>855</v>
      </c>
      <c r="BW70" s="240" t="str">
        <f t="shared" si="9"/>
        <v>4.25</v>
      </c>
      <c r="BX70" s="241" t="str">
        <f t="shared" si="10"/>
        <v>55</v>
      </c>
      <c r="BY70" s="242" t="str">
        <f t="shared" si="11"/>
        <v>66.5</v>
      </c>
      <c r="BZ70" s="225"/>
      <c r="CA70" s="225" t="str">
        <f>$AY70*Assembly!X$4+$AZ70*Assembly!X$5+$BA70*Assembly!X$6+$BB70*Assembly!X$7+$BC70*Assembly!X$8+$BD70*Assembly!X$9+$BE70*Assembly!X$10+$BF70*Assembly!X$11+$BG70*Assembly!X$12+$BH70*Assembly!X$13+$BI70*Assembly!X$14+$BJ70*Assembly!X$15+$BK70*Assembly!X$16+$BL70*Assembly!X$17+$BM70*Assembly!X$18+$BN70*Assembly!X$19+$BO70*Assembly!X$20+$BP70*Assembly!X$21+$BQ70*Assembly!X$22+$BR70*Assembly!X$23+$BS70*Assembly!X$24</f>
        <v>67</v>
      </c>
      <c r="CB70" s="225" t="str">
        <f t="shared" si="12"/>
        <v>10,422</v>
      </c>
      <c r="CC70" s="223" t="str">
        <f t="shared" si="13"/>
        <v>0.0104</v>
      </c>
      <c r="CD70" s="243" t="str">
        <f>$AY70*Assembly!AB$4+$AZ70*Assembly!AB$5+$BA70*Assembly!AB$6+$BB70*Assembly!AB$7+$BC70*Assembly!AB$8+$BD70*Assembly!AB$9+$BE70*Assembly!AB$10+$BF70*Assembly!AB$11+$BG70*Assembly!AB$12+$BH70*Assembly!AB$13+$BI70*Assembly!AB$14+$BJ70*Assembly!AB$15+$BK70*Assembly!AB$16+$BL70*Assembly!AB$17+$BM70*Assembly!AB$18+$BN70*Assembly!AB$19+$BO70*Assembly!AB$20+$BP70*Assembly!AB$21+$BQ70*Assembly!AB$22+$BR70*Assembly!AB$23+$BS70*Assembly!AB$24</f>
        <v>185</v>
      </c>
      <c r="CE70" s="256" t="str">
        <f>$AY70*Assembly!M$4+$AZ70*Assembly!M$5+$BA70*Assembly!M$6+$BB70*Assembly!M$7+$BC70*Assembly!M$8+$BD70*Assembly!M$9+$BE70*Assembly!M$10+$BF70*Assembly!M$11+$BG70*Assembly!M$12+$BH70*Assembly!M$13+$BI70*Assembly!M$14+$BJ70*Assembly!M$15+$BK70*Assembly!M$16+$BL70*Assembly!M$17+$BM70*Assembly!M$18+$BN70*Assembly!M$19+$BO70*Assembly!M$20+$BP70*Assembly!M$21+$BQ70*Assembly!M$22+$BR70*Assembly!M$23+$BS70*Assembly!M$24</f>
        <v>245</v>
      </c>
      <c r="CF70" s="256" t="str">
        <f>$AY70*Assembly!N$4+$AZ70*Assembly!N$5+$BA70*Assembly!N$6+$BB70*Assembly!N$7+$BC70*Assembly!N$8+$BD70*Assembly!N$9+$BE70*Assembly!N$10+$BF70*Assembly!N$11+$BG70*Assembly!N$12+$BH70*Assembly!N$13+$BI70*Assembly!N$14+$BJ70*Assembly!N$15+$BK70*Assembly!N$16+$BL70*Assembly!N$17+$BM70*Assembly!N$18+$BN70*Assembly!N$19+$BO70*Assembly!N$20+$BP70*Assembly!N$21+$BQ70*Assembly!N$22+$BR70*Assembly!N$23+$BS70*Assembly!N$24</f>
        <v>0</v>
      </c>
      <c r="CG70" s="256" t="str">
        <f>$AY70*Assembly!O$4+$AZ70*Assembly!O$5+$BA70*Assembly!O$6+$BB70*Assembly!O$7+$BC70*Assembly!O$8+$BD70*Assembly!O$9+$BE70*Assembly!O$10+$BF70*Assembly!O$11+$BG70*Assembly!O$12+$BH70*Assembly!O$13+$BI70*Assembly!O$14+$BJ70*Assembly!O$15+$BK70*Assembly!O$16+$BL70*Assembly!O$17+$BM70*Assembly!O$18+$BN70*Assembly!O$19+$BO70*Assembly!O$20+$BP70*Assembly!O$21+$BQ70*Assembly!O$22+$BR70*Assembly!O$23+$BS70*Assembly!O$24</f>
        <v>0</v>
      </c>
      <c r="CH70" s="254" t="str">
        <f>$AY70*Assembly!P$4+$AZ70*Assembly!P$5+$BA70*Assembly!P$6+$BB70*Assembly!P$7+$BC70*Assembly!P$8+$BD70*Assembly!P$9+$BE70*Assembly!P$10+$BF70*Assembly!P$11+$BG70*Assembly!P$12+$BH70*Assembly!P$13+$BI70*Assembly!P$14+$BJ70*Assembly!P$15+$BK70*Assembly!P$16+$BL70*Assembly!P$17+$BM70*Assembly!P$18+$BN70*Assembly!P$19+$BO70*Assembly!P$20+$BP70*Assembly!P$21+$BQ70*Assembly!P$22+$BR70*Assembly!P$23+$BS70*Assembly!P$24</f>
        <v>0</v>
      </c>
      <c r="CI70" s="254" t="str">
        <f>$AY70*Assembly!Q$4+$AZ70*Assembly!Q$5+$BA70*Assembly!Q$6+$BB70*Assembly!Q$7+$BC70*Assembly!Q$8+$BD70*Assembly!Q$9+$BE70*Assembly!Q$10+$BF70*Assembly!Q$11+$BG70*Assembly!Q$12+$BH70*Assembly!Q$13+$BI70*Assembly!Q$14+$BJ70*Assembly!Q$15+$BK70*Assembly!Q$16+$BL70*Assembly!Q$17+$BM70*Assembly!Q$18+$BN70*Assembly!Q$19+$BO70*Assembly!Q$20+$BP70*Assembly!Q$21+$BQ70*Assembly!Q$22+$BR70*Assembly!Q$23+$BS70*Assembly!Q$24</f>
        <v>0</v>
      </c>
      <c r="CJ70" s="256" t="str">
        <f>$AY70*Assembly!R$4+$AZ70*Assembly!R$5+$BA70*Assembly!R$6+$BB70*Assembly!R$7+$BC70*Assembly!R$8+$BD70*Assembly!R$9+$BE70*Assembly!R$10+$BF70*Assembly!R$11+$BG70*Assembly!R$12+$BH70*Assembly!R$13+$BI70*Assembly!R$14+$BJ70*Assembly!R$15+$BK70*Assembly!R$16+$BL70*Assembly!R$17+$BM70*Assembly!R$18+$BN70*Assembly!R$19+$BO70*Assembly!R$20+$BP70*Assembly!R$21+$BQ70*Assembly!R$22+$BR70*Assembly!R$23+$BS70*Assembly!R$24</f>
        <v>0</v>
      </c>
      <c r="CK70" s="254" t="str">
        <f>$AY70*Assembly!S$4+$AZ70*Assembly!S$5+$BA70*Assembly!S$6+$BB70*Assembly!S$7+$BC70*Assembly!S$8+$BD70*Assembly!S$9+$BE70*Assembly!S$10+$BF70*Assembly!S$11+$BG70*Assembly!S$12+$BH70*Assembly!S$13+$BI70*Assembly!S$14+$BJ70*Assembly!S$15+$BK70*Assembly!S$16+$BL70*Assembly!S$17+$BM70*Assembly!S$18+$BN70*Assembly!S$19+$BO70*Assembly!S$20+$BP70*Assembly!S$21+$BQ70*Assembly!S$22+$BR70*Assembly!S$23+$BS70*Assembly!S$24</f>
        <v>0</v>
      </c>
      <c r="CL70" s="254" t="str">
        <f>$AY70*Assembly!T$4+$AZ70*Assembly!T$5+$BA70*Assembly!T$6+$BB70*Assembly!T$7+$BC70*Assembly!T$8+$BD70*Assembly!T$9+$BE70*Assembly!T$10+$BF70*Assembly!T$11+$BG70*Assembly!T$12+$BH70*Assembly!T$13+$BI70*Assembly!T$14+$BJ70*Assembly!T$15+$BK70*Assembly!T$16+$BL70*Assembly!T$17+$BM70*Assembly!T$18+$BN70*Assembly!T$19+$BO70*Assembly!T$20+$BP70*Assembly!T$21+$BQ70*Assembly!T$22+$BR70*Assembly!T$23+$BS70*Assembly!T$24</f>
        <v>0</v>
      </c>
      <c r="CM70" s="254" t="str">
        <f>$AY70*Assembly!U$4+$AZ70*Assembly!U$5+$BA70*Assembly!U$6+$BB70*Assembly!U$7+$BC70*Assembly!U$8+$BD70*Assembly!U$9+$BE70*Assembly!U$10+$BF70*Assembly!U$11+$BG70*Assembly!U$12+$BH70*Assembly!U$13+$BI70*Assembly!U$14+$BJ70*Assembly!U$15+$BK70*Assembly!U$16+$BL70*Assembly!U$17+$BM70*Assembly!U$18+$BN70*Assembly!U$19+$BO70*Assembly!U$20+$BP70*Assembly!U$21+$BQ70*Assembly!U$22+$BR70*Assembly!U$23+$BS70*Assembly!U$24</f>
        <v>0</v>
      </c>
      <c r="CN70" s="256" t="str">
        <f>$AY70*Assembly!V$4+$AZ70*Assembly!V$5+$BA70*Assembly!V$6+$BB70*Assembly!V$7+$BC70*Assembly!V$8+$BD70*Assembly!V$9+$BE70*Assembly!V$10+$BF70*Assembly!V$11+$BG70*Assembly!V$12+$BH70*Assembly!V$13+$BI70*Assembly!V$14+$BJ70*Assembly!V$15+$BK70*Assembly!V$16+$BL70*Assembly!V$17+$BM70*Assembly!V$18+$BN70*Assembly!V$19+$BO70*Assembly!V$20+$BP70*Assembly!V$21+$BQ70*Assembly!V$22+$BR70*Assembly!V$23+$BS70*Assembly!V$24</f>
        <v>0</v>
      </c>
      <c r="CO70" s="256" t="str">
        <f>CE70*Refining!$F$3</f>
        <v>437</v>
      </c>
      <c r="CP70" s="256" t="str">
        <f>CF70*Refining!$F$4</f>
        <v>0</v>
      </c>
      <c r="CQ70" s="256" t="str">
        <f>CG70*Refining!$F$5</f>
        <v>0</v>
      </c>
      <c r="CR70" s="256" t="str">
        <f>CH70*Refining!$F$6</f>
        <v>0</v>
      </c>
      <c r="CS70" s="256" t="str">
        <f>CI70*Refining!$F$7</f>
        <v>0</v>
      </c>
      <c r="CT70" s="256" t="str">
        <f>CJ70*Refining!$F$8</f>
        <v>0</v>
      </c>
      <c r="CU70" s="256" t="str">
        <f>CK70*Refining!$F$9</f>
        <v>0</v>
      </c>
      <c r="CV70" s="256" t="str">
        <f>CL70*Refining!$F$10</f>
        <v>0</v>
      </c>
      <c r="CW70" s="256" t="str">
        <f>CM70*Refining!$F$11</f>
        <v>0</v>
      </c>
      <c r="CX70" s="256" t="str">
        <f>CN70*Refining!$F$12</f>
        <v>0</v>
      </c>
      <c r="CY70" s="248" t="str">
        <f t="shared" ref="CY70:DR70" si="282">IF(CE70 = 0, "", CE70)</f>
        <v>245</v>
      </c>
      <c r="CZ70" s="245" t="str">
        <f t="shared" si="282"/>
        <v/>
      </c>
      <c r="DA70" s="245" t="str">
        <f t="shared" si="282"/>
        <v/>
      </c>
      <c r="DB70" s="245" t="str">
        <f t="shared" si="282"/>
        <v/>
      </c>
      <c r="DC70" s="245" t="str">
        <f t="shared" si="282"/>
        <v/>
      </c>
      <c r="DD70" s="245" t="str">
        <f t="shared" si="282"/>
        <v/>
      </c>
      <c r="DE70" s="245" t="str">
        <f t="shared" si="282"/>
        <v/>
      </c>
      <c r="DF70" s="245" t="str">
        <f t="shared" si="282"/>
        <v/>
      </c>
      <c r="DG70" s="245" t="str">
        <f t="shared" si="282"/>
        <v/>
      </c>
      <c r="DH70" s="246" t="str">
        <f t="shared" si="282"/>
        <v/>
      </c>
      <c r="DI70" s="248" t="str">
        <f t="shared" si="282"/>
        <v>437</v>
      </c>
      <c r="DJ70" s="245" t="str">
        <f t="shared" si="282"/>
        <v/>
      </c>
      <c r="DK70" s="245" t="str">
        <f t="shared" si="282"/>
        <v/>
      </c>
      <c r="DL70" s="245" t="str">
        <f t="shared" si="282"/>
        <v/>
      </c>
      <c r="DM70" s="245" t="str">
        <f t="shared" si="282"/>
        <v/>
      </c>
      <c r="DN70" s="245" t="str">
        <f t="shared" si="282"/>
        <v/>
      </c>
      <c r="DO70" s="245" t="str">
        <f t="shared" si="282"/>
        <v/>
      </c>
      <c r="DP70" s="245" t="str">
        <f t="shared" si="282"/>
        <v/>
      </c>
      <c r="DQ70" s="245" t="str">
        <f t="shared" si="282"/>
        <v/>
      </c>
      <c r="DR70" s="246" t="str">
        <f t="shared" si="282"/>
        <v/>
      </c>
      <c r="DS70" s="248" t="str">
        <f t="shared" si="15"/>
        <v>245</v>
      </c>
      <c r="DT70" s="249" t="str">
        <f t="shared" si="16"/>
        <v>437</v>
      </c>
      <c r="DU70" s="225" t="str">
        <f>CY70*'Ores &amp; Ingots'!$C$3+CZ70*'Ores &amp; Ingots'!$C$4+DA70*'Ores &amp; Ingots'!$C$5+DB70*'Ores &amp; Ingots'!$C$6+DC70*'Ores &amp; Ingots'!$C$7+DD70*'Ores &amp; Ingots'!$C$8+DE70*'Ores &amp; Ingots'!$C$9+DF70*'Ores &amp; Ingots'!$C$10+DG70*'Ores &amp; Ingots'!$C$11+DH70*'Ores &amp; Ingots'!$C$12</f>
        <v>31</v>
      </c>
      <c r="DV70" s="225" t="str">
        <f>DI70*'Ores &amp; Ingots'!$B$3+DJ70*'Ores &amp; Ingots'!$B$4+DK70*'Ores &amp; Ingots'!$B$5+DL70*'Ores &amp; Ingots'!$B$6+DM70*'Ores &amp; Ingots'!$B$7+DN70*'Ores &amp; Ingots'!$B$8+DO70*'Ores &amp; Ingots'!$B$9+DP70*'Ores &amp; Ingots'!$B$10+DQ70*'Ores &amp; Ingots'!$B$11+DR70*'Ores &amp; Ingots'!$B$12</f>
        <v>162</v>
      </c>
      <c r="DW70" s="249" t="str">
        <f>CY70*Refining!$G$3+CZ70*Refining!$G$4+DA70*Refining!$G$5+DB70*Refining!$G$6+DC70*Refining!$G$7+DD70*Refining!$G$8+DE70*Refining!$G$9+DF70*Refining!$G$10+DG70*Refining!$G$11+DH70*Refining!$G$12</f>
        <v>17</v>
      </c>
      <c r="DX70" s="249" t="str">
        <f t="shared" si="17"/>
        <v>2,612</v>
      </c>
      <c r="DY70" s="250" t="str">
        <f t="shared" si="18"/>
        <v>0.0026</v>
      </c>
      <c r="DZ70" s="248" t="str">
        <f t="shared" si="19"/>
        <v>94</v>
      </c>
      <c r="EA70" s="251" t="str">
        <f t="shared" ref="EA70:EB70" si="283">DZ70/60</f>
        <v>1.6</v>
      </c>
      <c r="EB70" s="251" t="str">
        <f t="shared" si="283"/>
        <v>0.0</v>
      </c>
      <c r="EC70" s="543" t="str">
        <f t="shared" si="21"/>
        <v>0.00</v>
      </c>
      <c r="ED70" s="248" t="str">
        <f t="shared" si="22"/>
        <v>13,034</v>
      </c>
      <c r="EE70" s="251" t="str">
        <f t="shared" ref="EE70:EF70" si="284">ED70/1000</f>
        <v>13.0</v>
      </c>
      <c r="EF70" s="252" t="str">
        <f t="shared" si="284"/>
        <v>0.01</v>
      </c>
      <c r="EG70" s="544" t="str">
        <f t="shared" si="24"/>
        <v>0.0130</v>
      </c>
      <c r="EH70" s="225">
        <v>282.0</v>
      </c>
    </row>
    <row r="71">
      <c r="A71" s="33"/>
      <c r="B71" s="226" t="s">
        <v>962</v>
      </c>
      <c r="C71" s="227" t="s">
        <v>886</v>
      </c>
      <c r="D71" s="227">
        <v>1.0</v>
      </c>
      <c r="E71" s="227">
        <v>1.0</v>
      </c>
      <c r="F71" s="227">
        <v>1.0</v>
      </c>
      <c r="G71" s="253" t="str">
        <f t="shared" si="5"/>
        <v>15.6</v>
      </c>
      <c r="H71" s="254">
        <v>10.0</v>
      </c>
      <c r="I71" s="254">
        <v>10.0</v>
      </c>
      <c r="J71" s="254" t="str">
        <f>H71/Main!$D$9</f>
        <v>10</v>
      </c>
      <c r="K71" s="254" t="str">
        <f>I71/Main!$D$10</f>
        <v>10</v>
      </c>
      <c r="L71" s="254" t="str">
        <f t="shared" si="6"/>
        <v>1</v>
      </c>
      <c r="M71" s="254">
        <v>1.0</v>
      </c>
      <c r="N71" s="255"/>
      <c r="O71" s="255"/>
      <c r="P71" s="255"/>
      <c r="Q71" s="256"/>
      <c r="R71" s="255"/>
      <c r="S71" s="257"/>
      <c r="T71" s="257"/>
      <c r="U71" s="255"/>
      <c r="V71" s="255"/>
      <c r="W71" s="257"/>
      <c r="X71" s="257"/>
      <c r="Y71" s="255"/>
      <c r="Z71" s="255"/>
      <c r="AA71" s="255"/>
      <c r="AB71" s="255"/>
      <c r="AC71" s="335" t="s">
        <v>18</v>
      </c>
      <c r="AD71" s="225">
        <v>0.0</v>
      </c>
      <c r="AE71" s="225">
        <v>32.0</v>
      </c>
      <c r="AF71" s="309">
        <v>25.0</v>
      </c>
      <c r="AG71" s="225">
        <v>0.0</v>
      </c>
      <c r="AH71" s="225">
        <v>7.0</v>
      </c>
      <c r="AI71" s="225">
        <v>0.0</v>
      </c>
      <c r="AJ71" s="225">
        <v>0.0</v>
      </c>
      <c r="AK71" s="225">
        <v>0.0</v>
      </c>
      <c r="AL71" s="225">
        <v>0.0</v>
      </c>
      <c r="AM71" s="225">
        <v>0.0</v>
      </c>
      <c r="AN71" s="225">
        <v>0.0</v>
      </c>
      <c r="AO71" s="225">
        <v>0.0</v>
      </c>
      <c r="AP71" s="225">
        <v>0.0</v>
      </c>
      <c r="AQ71" s="225">
        <v>0.0</v>
      </c>
      <c r="AR71" s="225">
        <v>0.0</v>
      </c>
      <c r="AS71" s="225">
        <v>0.0</v>
      </c>
      <c r="AT71" s="225">
        <v>0.0</v>
      </c>
      <c r="AU71" s="225">
        <v>0.0</v>
      </c>
      <c r="AV71" s="225">
        <v>0.0</v>
      </c>
      <c r="AW71" s="225">
        <v>0.0</v>
      </c>
      <c r="AX71" s="225">
        <v>0.0</v>
      </c>
      <c r="AY71" s="236" t="str">
        <f t="shared" ref="AY71:BS71" si="285">IF(AD71 = 0, "", AD71)</f>
        <v/>
      </c>
      <c r="AZ71" s="225" t="str">
        <f t="shared" si="285"/>
        <v>32</v>
      </c>
      <c r="BA71" s="309" t="str">
        <f t="shared" si="285"/>
        <v>25</v>
      </c>
      <c r="BB71" s="227" t="str">
        <f t="shared" si="285"/>
        <v/>
      </c>
      <c r="BC71" s="225" t="str">
        <f t="shared" si="285"/>
        <v>7</v>
      </c>
      <c r="BD71" s="227" t="str">
        <f t="shared" si="285"/>
        <v/>
      </c>
      <c r="BE71" s="227" t="str">
        <f t="shared" si="285"/>
        <v/>
      </c>
      <c r="BF71" s="227" t="str">
        <f t="shared" si="285"/>
        <v/>
      </c>
      <c r="BG71" s="227" t="str">
        <f t="shared" si="285"/>
        <v/>
      </c>
      <c r="BH71" s="227" t="str">
        <f t="shared" si="285"/>
        <v/>
      </c>
      <c r="BI71" s="227" t="str">
        <f t="shared" si="285"/>
        <v/>
      </c>
      <c r="BJ71" s="227" t="str">
        <f t="shared" si="285"/>
        <v/>
      </c>
      <c r="BK71" s="227" t="str">
        <f t="shared" si="285"/>
        <v/>
      </c>
      <c r="BL71" s="227" t="str">
        <f t="shared" si="285"/>
        <v/>
      </c>
      <c r="BM71" s="227" t="str">
        <f t="shared" si="285"/>
        <v/>
      </c>
      <c r="BN71" s="227" t="str">
        <f t="shared" si="285"/>
        <v/>
      </c>
      <c r="BO71" s="227" t="str">
        <f t="shared" si="285"/>
        <v/>
      </c>
      <c r="BP71" s="227" t="str">
        <f t="shared" si="285"/>
        <v/>
      </c>
      <c r="BQ71" s="227" t="str">
        <f t="shared" si="285"/>
        <v/>
      </c>
      <c r="BR71" s="227" t="str">
        <f t="shared" si="285"/>
        <v/>
      </c>
      <c r="BS71" s="238" t="str">
        <f t="shared" si="285"/>
        <v/>
      </c>
      <c r="BT71" s="239" t="str">
        <f>$AY71*Assembly!Y$4+$AZ71*Assembly!Y$5+$BA71*Assembly!Y$6+$BB71*Assembly!Y$7+$BC71*Assembly!Y$8+$BD71*Assembly!Y$9+$BE71*Assembly!Y$10+$BF71*Assembly!Y$11+$BG71*Assembly!Y$12+$BH71*Assembly!Y$13+$BI71*Assembly!Y$14+$BJ71*Assembly!Y$15+$BK71*Assembly!Y$16+$BL71*Assembly!Y$17+$BM71*Assembly!Y$18+$BN71*Assembly!Y$19+$BO71*Assembly!Y$20+$BP71*Assembly!Y$21+$BQ71*Assembly!Y$22+$BR71*Assembly!Y$23+$BS71*Assembly!Y$24</f>
        <v>252</v>
      </c>
      <c r="BU71" s="225" t="str">
        <f t="shared" si="8"/>
        <v>16</v>
      </c>
      <c r="BV71" s="225" t="str">
        <f>$AY71*Assembly!AC$4+$AZ71*Assembly!AC$5+$BA71*Assembly!AC$6+$BB71*Assembly!AC$7+$BC71*Assembly!AC$8+$BD71*Assembly!AC$9+$BE71*Assembly!AC$10+$BF71*Assembly!AC$11+$BG71*Assembly!AC$12+$BH71*Assembly!AC$13+$BI71*Assembly!AC$14+$BJ71*Assembly!AC$15+$BK71*Assembly!AC$16+$BL71*Assembly!AC$17+$BM71*Assembly!AC$18+$BN71*Assembly!AC$19+$BO71*Assembly!AC$20+$BP71*Assembly!AC$21+$BQ71*Assembly!AC$22+$BR71*Assembly!AC$23+$BS71*Assembly!AC$24</f>
        <v>1,065</v>
      </c>
      <c r="BW71" s="240" t="str">
        <f t="shared" si="9"/>
        <v>4.23</v>
      </c>
      <c r="BX71" s="241" t="str">
        <f t="shared" si="10"/>
        <v>68</v>
      </c>
      <c r="BY71" s="242" t="str">
        <f t="shared" si="11"/>
        <v>66.0</v>
      </c>
      <c r="BZ71" s="225"/>
      <c r="CA71" s="225" t="str">
        <f>$AY71*Assembly!X$4+$AZ71*Assembly!X$5+$BA71*Assembly!X$6+$BB71*Assembly!X$7+$BC71*Assembly!X$8+$BD71*Assembly!X$9+$BE71*Assembly!X$10+$BF71*Assembly!X$11+$BG71*Assembly!X$12+$BH71*Assembly!X$13+$BI71*Assembly!X$14+$BJ71*Assembly!X$15+$BK71*Assembly!X$16+$BL71*Assembly!X$17+$BM71*Assembly!X$18+$BN71*Assembly!X$19+$BO71*Assembly!X$20+$BP71*Assembly!X$21+$BQ71*Assembly!X$22+$BR71*Assembly!X$23+$BS71*Assembly!X$24</f>
        <v>85</v>
      </c>
      <c r="CB71" s="225" t="str">
        <f t="shared" si="12"/>
        <v>13,222</v>
      </c>
      <c r="CC71" s="223" t="str">
        <f t="shared" si="13"/>
        <v>0.0132</v>
      </c>
      <c r="CD71" s="243" t="str">
        <f>$AY71*Assembly!AB$4+$AZ71*Assembly!AB$5+$BA71*Assembly!AB$6+$BB71*Assembly!AB$7+$BC71*Assembly!AB$8+$BD71*Assembly!AB$9+$BE71*Assembly!AB$10+$BF71*Assembly!AB$11+$BG71*Assembly!AB$12+$BH71*Assembly!AB$13+$BI71*Assembly!AB$14+$BJ71*Assembly!AB$15+$BK71*Assembly!AB$16+$BL71*Assembly!AB$17+$BM71*Assembly!AB$18+$BN71*Assembly!AB$19+$BO71*Assembly!AB$20+$BP71*Assembly!AB$21+$BQ71*Assembly!AB$22+$BR71*Assembly!AB$23+$BS71*Assembly!AB$24</f>
        <v>224</v>
      </c>
      <c r="CE71" s="256" t="str">
        <f>$AY71*Assembly!M$4+$AZ71*Assembly!M$5+$BA71*Assembly!M$6+$BB71*Assembly!M$7+$BC71*Assembly!M$8+$BD71*Assembly!M$9+$BE71*Assembly!M$10+$BF71*Assembly!M$11+$BG71*Assembly!M$12+$BH71*Assembly!M$13+$BI71*Assembly!M$14+$BJ71*Assembly!M$15+$BK71*Assembly!M$16+$BL71*Assembly!M$17+$BM71*Assembly!M$18+$BN71*Assembly!M$19+$BO71*Assembly!M$20+$BP71*Assembly!M$21+$BQ71*Assembly!M$22+$BR71*Assembly!M$23+$BS71*Assembly!M$24</f>
        <v>307</v>
      </c>
      <c r="CF71" s="256" t="str">
        <f>$AY71*Assembly!N$4+$AZ71*Assembly!N$5+$BA71*Assembly!N$6+$BB71*Assembly!N$7+$BC71*Assembly!N$8+$BD71*Assembly!N$9+$BE71*Assembly!N$10+$BF71*Assembly!N$11+$BG71*Assembly!N$12+$BH71*Assembly!N$13+$BI71*Assembly!N$14+$BJ71*Assembly!N$15+$BK71*Assembly!N$16+$BL71*Assembly!N$17+$BM71*Assembly!N$18+$BN71*Assembly!N$19+$BO71*Assembly!N$20+$BP71*Assembly!N$21+$BQ71*Assembly!N$22+$BR71*Assembly!N$23+$BS71*Assembly!N$24</f>
        <v>0</v>
      </c>
      <c r="CG71" s="256" t="str">
        <f>$AY71*Assembly!O$4+$AZ71*Assembly!O$5+$BA71*Assembly!O$6+$BB71*Assembly!O$7+$BC71*Assembly!O$8+$BD71*Assembly!O$9+$BE71*Assembly!O$10+$BF71*Assembly!O$11+$BG71*Assembly!O$12+$BH71*Assembly!O$13+$BI71*Assembly!O$14+$BJ71*Assembly!O$15+$BK71*Assembly!O$16+$BL71*Assembly!O$17+$BM71*Assembly!O$18+$BN71*Assembly!O$19+$BO71*Assembly!O$20+$BP71*Assembly!O$21+$BQ71*Assembly!O$22+$BR71*Assembly!O$23+$BS71*Assembly!O$24</f>
        <v>0</v>
      </c>
      <c r="CH71" s="254" t="str">
        <f>$AY71*Assembly!P$4+$AZ71*Assembly!P$5+$BA71*Assembly!P$6+$BB71*Assembly!P$7+$BC71*Assembly!P$8+$BD71*Assembly!P$9+$BE71*Assembly!P$10+$BF71*Assembly!P$11+$BG71*Assembly!P$12+$BH71*Assembly!P$13+$BI71*Assembly!P$14+$BJ71*Assembly!P$15+$BK71*Assembly!P$16+$BL71*Assembly!P$17+$BM71*Assembly!P$18+$BN71*Assembly!P$19+$BO71*Assembly!P$20+$BP71*Assembly!P$21+$BQ71*Assembly!P$22+$BR71*Assembly!P$23+$BS71*Assembly!P$24</f>
        <v>0</v>
      </c>
      <c r="CI71" s="254" t="str">
        <f>$AY71*Assembly!Q$4+$AZ71*Assembly!Q$5+$BA71*Assembly!Q$6+$BB71*Assembly!Q$7+$BC71*Assembly!Q$8+$BD71*Assembly!Q$9+$BE71*Assembly!Q$10+$BF71*Assembly!Q$11+$BG71*Assembly!Q$12+$BH71*Assembly!Q$13+$BI71*Assembly!Q$14+$BJ71*Assembly!Q$15+$BK71*Assembly!Q$16+$BL71*Assembly!Q$17+$BM71*Assembly!Q$18+$BN71*Assembly!Q$19+$BO71*Assembly!Q$20+$BP71*Assembly!Q$21+$BQ71*Assembly!Q$22+$BR71*Assembly!Q$23+$BS71*Assembly!Q$24</f>
        <v>0</v>
      </c>
      <c r="CJ71" s="256" t="str">
        <f>$AY71*Assembly!R$4+$AZ71*Assembly!R$5+$BA71*Assembly!R$6+$BB71*Assembly!R$7+$BC71*Assembly!R$8+$BD71*Assembly!R$9+$BE71*Assembly!R$10+$BF71*Assembly!R$11+$BG71*Assembly!R$12+$BH71*Assembly!R$13+$BI71*Assembly!R$14+$BJ71*Assembly!R$15+$BK71*Assembly!R$16+$BL71*Assembly!R$17+$BM71*Assembly!R$18+$BN71*Assembly!R$19+$BO71*Assembly!R$20+$BP71*Assembly!R$21+$BQ71*Assembly!R$22+$BR71*Assembly!R$23+$BS71*Assembly!R$24</f>
        <v>0</v>
      </c>
      <c r="CK71" s="254" t="str">
        <f>$AY71*Assembly!S$4+$AZ71*Assembly!S$5+$BA71*Assembly!S$6+$BB71*Assembly!S$7+$BC71*Assembly!S$8+$BD71*Assembly!S$9+$BE71*Assembly!S$10+$BF71*Assembly!S$11+$BG71*Assembly!S$12+$BH71*Assembly!S$13+$BI71*Assembly!S$14+$BJ71*Assembly!S$15+$BK71*Assembly!S$16+$BL71*Assembly!S$17+$BM71*Assembly!S$18+$BN71*Assembly!S$19+$BO71*Assembly!S$20+$BP71*Assembly!S$21+$BQ71*Assembly!S$22+$BR71*Assembly!S$23+$BS71*Assembly!S$24</f>
        <v>0</v>
      </c>
      <c r="CL71" s="254" t="str">
        <f>$AY71*Assembly!T$4+$AZ71*Assembly!T$5+$BA71*Assembly!T$6+$BB71*Assembly!T$7+$BC71*Assembly!T$8+$BD71*Assembly!T$9+$BE71*Assembly!T$10+$BF71*Assembly!T$11+$BG71*Assembly!T$12+$BH71*Assembly!T$13+$BI71*Assembly!T$14+$BJ71*Assembly!T$15+$BK71*Assembly!T$16+$BL71*Assembly!T$17+$BM71*Assembly!T$18+$BN71*Assembly!T$19+$BO71*Assembly!T$20+$BP71*Assembly!T$21+$BQ71*Assembly!T$22+$BR71*Assembly!T$23+$BS71*Assembly!T$24</f>
        <v>0</v>
      </c>
      <c r="CM71" s="254" t="str">
        <f>$AY71*Assembly!U$4+$AZ71*Assembly!U$5+$BA71*Assembly!U$6+$BB71*Assembly!U$7+$BC71*Assembly!U$8+$BD71*Assembly!U$9+$BE71*Assembly!U$10+$BF71*Assembly!U$11+$BG71*Assembly!U$12+$BH71*Assembly!U$13+$BI71*Assembly!U$14+$BJ71*Assembly!U$15+$BK71*Assembly!U$16+$BL71*Assembly!U$17+$BM71*Assembly!U$18+$BN71*Assembly!U$19+$BO71*Assembly!U$20+$BP71*Assembly!U$21+$BQ71*Assembly!U$22+$BR71*Assembly!U$23+$BS71*Assembly!U$24</f>
        <v>0</v>
      </c>
      <c r="CN71" s="256" t="str">
        <f>$AY71*Assembly!V$4+$AZ71*Assembly!V$5+$BA71*Assembly!V$6+$BB71*Assembly!V$7+$BC71*Assembly!V$8+$BD71*Assembly!V$9+$BE71*Assembly!V$10+$BF71*Assembly!V$11+$BG71*Assembly!V$12+$BH71*Assembly!V$13+$BI71*Assembly!V$14+$BJ71*Assembly!V$15+$BK71*Assembly!V$16+$BL71*Assembly!V$17+$BM71*Assembly!V$18+$BN71*Assembly!V$19+$BO71*Assembly!V$20+$BP71*Assembly!V$21+$BQ71*Assembly!V$22+$BR71*Assembly!V$23+$BS71*Assembly!V$24</f>
        <v>0</v>
      </c>
      <c r="CO71" s="256" t="str">
        <f>CE71*Refining!$F$3</f>
        <v>548</v>
      </c>
      <c r="CP71" s="256" t="str">
        <f>CF71*Refining!$F$4</f>
        <v>0</v>
      </c>
      <c r="CQ71" s="256" t="str">
        <f>CG71*Refining!$F$5</f>
        <v>0</v>
      </c>
      <c r="CR71" s="256" t="str">
        <f>CH71*Refining!$F$6</f>
        <v>0</v>
      </c>
      <c r="CS71" s="256" t="str">
        <f>CI71*Refining!$F$7</f>
        <v>0</v>
      </c>
      <c r="CT71" s="256" t="str">
        <f>CJ71*Refining!$F$8</f>
        <v>0</v>
      </c>
      <c r="CU71" s="256" t="str">
        <f>CK71*Refining!$F$9</f>
        <v>0</v>
      </c>
      <c r="CV71" s="256" t="str">
        <f>CL71*Refining!$F$10</f>
        <v>0</v>
      </c>
      <c r="CW71" s="256" t="str">
        <f>CM71*Refining!$F$11</f>
        <v>0</v>
      </c>
      <c r="CX71" s="256" t="str">
        <f>CN71*Refining!$F$12</f>
        <v>0</v>
      </c>
      <c r="CY71" s="248" t="str">
        <f t="shared" ref="CY71:DR71" si="286">IF(CE71 = 0, "", CE71)</f>
        <v>307</v>
      </c>
      <c r="CZ71" s="245" t="str">
        <f t="shared" si="286"/>
        <v/>
      </c>
      <c r="DA71" s="245" t="str">
        <f t="shared" si="286"/>
        <v/>
      </c>
      <c r="DB71" s="245" t="str">
        <f t="shared" si="286"/>
        <v/>
      </c>
      <c r="DC71" s="245" t="str">
        <f t="shared" si="286"/>
        <v/>
      </c>
      <c r="DD71" s="245" t="str">
        <f t="shared" si="286"/>
        <v/>
      </c>
      <c r="DE71" s="245" t="str">
        <f t="shared" si="286"/>
        <v/>
      </c>
      <c r="DF71" s="245" t="str">
        <f t="shared" si="286"/>
        <v/>
      </c>
      <c r="DG71" s="245" t="str">
        <f t="shared" si="286"/>
        <v/>
      </c>
      <c r="DH71" s="246" t="str">
        <f t="shared" si="286"/>
        <v/>
      </c>
      <c r="DI71" s="248" t="str">
        <f t="shared" si="286"/>
        <v>548</v>
      </c>
      <c r="DJ71" s="245" t="str">
        <f t="shared" si="286"/>
        <v/>
      </c>
      <c r="DK71" s="245" t="str">
        <f t="shared" si="286"/>
        <v/>
      </c>
      <c r="DL71" s="245" t="str">
        <f t="shared" si="286"/>
        <v/>
      </c>
      <c r="DM71" s="245" t="str">
        <f t="shared" si="286"/>
        <v/>
      </c>
      <c r="DN71" s="245" t="str">
        <f t="shared" si="286"/>
        <v/>
      </c>
      <c r="DO71" s="245" t="str">
        <f t="shared" si="286"/>
        <v/>
      </c>
      <c r="DP71" s="245" t="str">
        <f t="shared" si="286"/>
        <v/>
      </c>
      <c r="DQ71" s="245" t="str">
        <f t="shared" si="286"/>
        <v/>
      </c>
      <c r="DR71" s="246" t="str">
        <f t="shared" si="286"/>
        <v/>
      </c>
      <c r="DS71" s="248" t="str">
        <f t="shared" si="15"/>
        <v>307</v>
      </c>
      <c r="DT71" s="249" t="str">
        <f t="shared" si="16"/>
        <v>548</v>
      </c>
      <c r="DU71" s="225" t="str">
        <f>CY71*'Ores &amp; Ingots'!$C$3+CZ71*'Ores &amp; Ingots'!$C$4+DA71*'Ores &amp; Ingots'!$C$5+DB71*'Ores &amp; Ingots'!$C$6+DC71*'Ores &amp; Ingots'!$C$7+DD71*'Ores &amp; Ingots'!$C$8+DE71*'Ores &amp; Ingots'!$C$9+DF71*'Ores &amp; Ingots'!$C$10+DG71*'Ores &amp; Ingots'!$C$11+DH71*'Ores &amp; Ingots'!$C$12</f>
        <v>39</v>
      </c>
      <c r="DV71" s="225" t="str">
        <f>DI71*'Ores &amp; Ingots'!$B$3+DJ71*'Ores &amp; Ingots'!$B$4+DK71*'Ores &amp; Ingots'!$B$5+DL71*'Ores &amp; Ingots'!$B$6+DM71*'Ores &amp; Ingots'!$B$7+DN71*'Ores &amp; Ingots'!$B$8+DO71*'Ores &amp; Ingots'!$B$9+DP71*'Ores &amp; Ingots'!$B$10+DQ71*'Ores &amp; Ingots'!$B$11+DR71*'Ores &amp; Ingots'!$B$12</f>
        <v>203</v>
      </c>
      <c r="DW71" s="249" t="str">
        <f>CY71*Refining!$G$3+CZ71*Refining!$G$4+DA71*Refining!$G$5+DB71*Refining!$G$6+DC71*Refining!$G$7+DD71*Refining!$G$8+DE71*Refining!$G$9+DF71*Refining!$G$10+DG71*Refining!$G$11+DH71*Refining!$G$12</f>
        <v>21</v>
      </c>
      <c r="DX71" s="249" t="str">
        <f t="shared" si="17"/>
        <v>3,280</v>
      </c>
      <c r="DY71" s="250" t="str">
        <f t="shared" si="18"/>
        <v>0.0033</v>
      </c>
      <c r="DZ71" s="248" t="str">
        <f t="shared" si="19"/>
        <v>116</v>
      </c>
      <c r="EA71" s="251" t="str">
        <f t="shared" ref="EA71:EB71" si="287">DZ71/60</f>
        <v>1.9</v>
      </c>
      <c r="EB71" s="251" t="str">
        <f t="shared" si="287"/>
        <v>0.0</v>
      </c>
      <c r="EC71" s="543" t="str">
        <f t="shared" si="21"/>
        <v>0.00</v>
      </c>
      <c r="ED71" s="248" t="str">
        <f t="shared" si="22"/>
        <v>16,502</v>
      </c>
      <c r="EE71" s="251" t="str">
        <f t="shared" ref="EE71:EF71" si="288">ED71/1000</f>
        <v>16.5</v>
      </c>
      <c r="EF71" s="252" t="str">
        <f t="shared" si="288"/>
        <v>0.02</v>
      </c>
      <c r="EG71" s="544" t="str">
        <f t="shared" si="24"/>
        <v>0.0165</v>
      </c>
      <c r="EH71" s="225">
        <v>452.0</v>
      </c>
    </row>
    <row r="72">
      <c r="A72" s="33"/>
      <c r="B72" s="226" t="s">
        <v>963</v>
      </c>
      <c r="C72" s="227" t="s">
        <v>886</v>
      </c>
      <c r="D72" s="227">
        <v>1.0</v>
      </c>
      <c r="E72" s="227">
        <v>1.0</v>
      </c>
      <c r="F72" s="227">
        <v>1.0</v>
      </c>
      <c r="G72" s="253" t="str">
        <f t="shared" si="5"/>
        <v>15.6</v>
      </c>
      <c r="H72" s="254">
        <v>10.0</v>
      </c>
      <c r="I72" s="254">
        <v>10.0</v>
      </c>
      <c r="J72" s="254" t="str">
        <f>H72/Main!$D$9</f>
        <v>10</v>
      </c>
      <c r="K72" s="254" t="str">
        <f>I72/Main!$D$10</f>
        <v>10</v>
      </c>
      <c r="L72" s="254" t="str">
        <f t="shared" si="6"/>
        <v>1</v>
      </c>
      <c r="M72" s="254">
        <v>1.0</v>
      </c>
      <c r="N72" s="255"/>
      <c r="O72" s="255"/>
      <c r="P72" s="255"/>
      <c r="Q72" s="256"/>
      <c r="R72" s="255"/>
      <c r="S72" s="257"/>
      <c r="T72" s="257"/>
      <c r="U72" s="255"/>
      <c r="V72" s="255"/>
      <c r="W72" s="257"/>
      <c r="X72" s="257"/>
      <c r="Y72" s="255"/>
      <c r="Z72" s="255"/>
      <c r="AA72" s="255"/>
      <c r="AB72" s="255"/>
      <c r="AC72" s="335" t="s">
        <v>18</v>
      </c>
      <c r="AD72" s="225">
        <v>0.0</v>
      </c>
      <c r="AE72" s="225">
        <v>32.0</v>
      </c>
      <c r="AF72" s="309">
        <v>25.0</v>
      </c>
      <c r="AG72" s="225">
        <v>0.0</v>
      </c>
      <c r="AH72" s="225">
        <v>7.0</v>
      </c>
      <c r="AI72" s="225">
        <v>0.0</v>
      </c>
      <c r="AJ72" s="225">
        <v>0.0</v>
      </c>
      <c r="AK72" s="225">
        <v>0.0</v>
      </c>
      <c r="AL72" s="225">
        <v>0.0</v>
      </c>
      <c r="AM72" s="225">
        <v>0.0</v>
      </c>
      <c r="AN72" s="225">
        <v>0.0</v>
      </c>
      <c r="AO72" s="225">
        <v>0.0</v>
      </c>
      <c r="AP72" s="225">
        <v>0.0</v>
      </c>
      <c r="AQ72" s="225">
        <v>0.0</v>
      </c>
      <c r="AR72" s="225">
        <v>0.0</v>
      </c>
      <c r="AS72" s="225">
        <v>0.0</v>
      </c>
      <c r="AT72" s="225">
        <v>0.0</v>
      </c>
      <c r="AU72" s="225">
        <v>0.0</v>
      </c>
      <c r="AV72" s="225">
        <v>0.0</v>
      </c>
      <c r="AW72" s="225">
        <v>0.0</v>
      </c>
      <c r="AX72" s="225">
        <v>0.0</v>
      </c>
      <c r="AY72" s="236" t="str">
        <f t="shared" ref="AY72:BS72" si="289">IF(AD72 = 0, "", AD72)</f>
        <v/>
      </c>
      <c r="AZ72" s="225" t="str">
        <f t="shared" si="289"/>
        <v>32</v>
      </c>
      <c r="BA72" s="309" t="str">
        <f t="shared" si="289"/>
        <v>25</v>
      </c>
      <c r="BB72" s="227" t="str">
        <f t="shared" si="289"/>
        <v/>
      </c>
      <c r="BC72" s="225" t="str">
        <f t="shared" si="289"/>
        <v>7</v>
      </c>
      <c r="BD72" s="227" t="str">
        <f t="shared" si="289"/>
        <v/>
      </c>
      <c r="BE72" s="227" t="str">
        <f t="shared" si="289"/>
        <v/>
      </c>
      <c r="BF72" s="227" t="str">
        <f t="shared" si="289"/>
        <v/>
      </c>
      <c r="BG72" s="227" t="str">
        <f t="shared" si="289"/>
        <v/>
      </c>
      <c r="BH72" s="227" t="str">
        <f t="shared" si="289"/>
        <v/>
      </c>
      <c r="BI72" s="227" t="str">
        <f t="shared" si="289"/>
        <v/>
      </c>
      <c r="BJ72" s="227" t="str">
        <f t="shared" si="289"/>
        <v/>
      </c>
      <c r="BK72" s="227" t="str">
        <f t="shared" si="289"/>
        <v/>
      </c>
      <c r="BL72" s="227" t="str">
        <f t="shared" si="289"/>
        <v/>
      </c>
      <c r="BM72" s="227" t="str">
        <f t="shared" si="289"/>
        <v/>
      </c>
      <c r="BN72" s="227" t="str">
        <f t="shared" si="289"/>
        <v/>
      </c>
      <c r="BO72" s="227" t="str">
        <f t="shared" si="289"/>
        <v/>
      </c>
      <c r="BP72" s="227" t="str">
        <f t="shared" si="289"/>
        <v/>
      </c>
      <c r="BQ72" s="227" t="str">
        <f t="shared" si="289"/>
        <v/>
      </c>
      <c r="BR72" s="227" t="str">
        <f t="shared" si="289"/>
        <v/>
      </c>
      <c r="BS72" s="238" t="str">
        <f t="shared" si="289"/>
        <v/>
      </c>
      <c r="BT72" s="239" t="str">
        <f>$AY72*Assembly!Y$4+$AZ72*Assembly!Y$5+$BA72*Assembly!Y$6+$BB72*Assembly!Y$7+$BC72*Assembly!Y$8+$BD72*Assembly!Y$9+$BE72*Assembly!Y$10+$BF72*Assembly!Y$11+$BG72*Assembly!Y$12+$BH72*Assembly!Y$13+$BI72*Assembly!Y$14+$BJ72*Assembly!Y$15+$BK72*Assembly!Y$16+$BL72*Assembly!Y$17+$BM72*Assembly!Y$18+$BN72*Assembly!Y$19+$BO72*Assembly!Y$20+$BP72*Assembly!Y$21+$BQ72*Assembly!Y$22+$BR72*Assembly!Y$23+$BS72*Assembly!Y$24</f>
        <v>252</v>
      </c>
      <c r="BU72" s="225" t="str">
        <f t="shared" si="8"/>
        <v>16</v>
      </c>
      <c r="BV72" s="225" t="str">
        <f>$AY72*Assembly!AC$4+$AZ72*Assembly!AC$5+$BA72*Assembly!AC$6+$BB72*Assembly!AC$7+$BC72*Assembly!AC$8+$BD72*Assembly!AC$9+$BE72*Assembly!AC$10+$BF72*Assembly!AC$11+$BG72*Assembly!AC$12+$BH72*Assembly!AC$13+$BI72*Assembly!AC$14+$BJ72*Assembly!AC$15+$BK72*Assembly!AC$16+$BL72*Assembly!AC$17+$BM72*Assembly!AC$18+$BN72*Assembly!AC$19+$BO72*Assembly!AC$20+$BP72*Assembly!AC$21+$BQ72*Assembly!AC$22+$BR72*Assembly!AC$23+$BS72*Assembly!AC$24</f>
        <v>1,065</v>
      </c>
      <c r="BW72" s="240" t="str">
        <f t="shared" si="9"/>
        <v>4.23</v>
      </c>
      <c r="BX72" s="241" t="str">
        <f t="shared" si="10"/>
        <v>68</v>
      </c>
      <c r="BY72" s="242" t="str">
        <f t="shared" si="11"/>
        <v>66.0</v>
      </c>
      <c r="BZ72" s="225"/>
      <c r="CA72" s="225" t="str">
        <f>$AY72*Assembly!X$4+$AZ72*Assembly!X$5+$BA72*Assembly!X$6+$BB72*Assembly!X$7+$BC72*Assembly!X$8+$BD72*Assembly!X$9+$BE72*Assembly!X$10+$BF72*Assembly!X$11+$BG72*Assembly!X$12+$BH72*Assembly!X$13+$BI72*Assembly!X$14+$BJ72*Assembly!X$15+$BK72*Assembly!X$16+$BL72*Assembly!X$17+$BM72*Assembly!X$18+$BN72*Assembly!X$19+$BO72*Assembly!X$20+$BP72*Assembly!X$21+$BQ72*Assembly!X$22+$BR72*Assembly!X$23+$BS72*Assembly!X$24</f>
        <v>85</v>
      </c>
      <c r="CB72" s="225" t="str">
        <f t="shared" si="12"/>
        <v>13,222</v>
      </c>
      <c r="CC72" s="223" t="str">
        <f t="shared" si="13"/>
        <v>0.0132</v>
      </c>
      <c r="CD72" s="243" t="str">
        <f>$AY72*Assembly!AB$4+$AZ72*Assembly!AB$5+$BA72*Assembly!AB$6+$BB72*Assembly!AB$7+$BC72*Assembly!AB$8+$BD72*Assembly!AB$9+$BE72*Assembly!AB$10+$BF72*Assembly!AB$11+$BG72*Assembly!AB$12+$BH72*Assembly!AB$13+$BI72*Assembly!AB$14+$BJ72*Assembly!AB$15+$BK72*Assembly!AB$16+$BL72*Assembly!AB$17+$BM72*Assembly!AB$18+$BN72*Assembly!AB$19+$BO72*Assembly!AB$20+$BP72*Assembly!AB$21+$BQ72*Assembly!AB$22+$BR72*Assembly!AB$23+$BS72*Assembly!AB$24</f>
        <v>224</v>
      </c>
      <c r="CE72" s="256" t="str">
        <f>$AY72*Assembly!M$4+$AZ72*Assembly!M$5+$BA72*Assembly!M$6+$BB72*Assembly!M$7+$BC72*Assembly!M$8+$BD72*Assembly!M$9+$BE72*Assembly!M$10+$BF72*Assembly!M$11+$BG72*Assembly!M$12+$BH72*Assembly!M$13+$BI72*Assembly!M$14+$BJ72*Assembly!M$15+$BK72*Assembly!M$16+$BL72*Assembly!M$17+$BM72*Assembly!M$18+$BN72*Assembly!M$19+$BO72*Assembly!M$20+$BP72*Assembly!M$21+$BQ72*Assembly!M$22+$BR72*Assembly!M$23+$BS72*Assembly!M$24</f>
        <v>307</v>
      </c>
      <c r="CF72" s="256" t="str">
        <f>$AY72*Assembly!N$4+$AZ72*Assembly!N$5+$BA72*Assembly!N$6+$BB72*Assembly!N$7+$BC72*Assembly!N$8+$BD72*Assembly!N$9+$BE72*Assembly!N$10+$BF72*Assembly!N$11+$BG72*Assembly!N$12+$BH72*Assembly!N$13+$BI72*Assembly!N$14+$BJ72*Assembly!N$15+$BK72*Assembly!N$16+$BL72*Assembly!N$17+$BM72*Assembly!N$18+$BN72*Assembly!N$19+$BO72*Assembly!N$20+$BP72*Assembly!N$21+$BQ72*Assembly!N$22+$BR72*Assembly!N$23+$BS72*Assembly!N$24</f>
        <v>0</v>
      </c>
      <c r="CG72" s="256" t="str">
        <f>$AY72*Assembly!O$4+$AZ72*Assembly!O$5+$BA72*Assembly!O$6+$BB72*Assembly!O$7+$BC72*Assembly!O$8+$BD72*Assembly!O$9+$BE72*Assembly!O$10+$BF72*Assembly!O$11+$BG72*Assembly!O$12+$BH72*Assembly!O$13+$BI72*Assembly!O$14+$BJ72*Assembly!O$15+$BK72*Assembly!O$16+$BL72*Assembly!O$17+$BM72*Assembly!O$18+$BN72*Assembly!O$19+$BO72*Assembly!O$20+$BP72*Assembly!O$21+$BQ72*Assembly!O$22+$BR72*Assembly!O$23+$BS72*Assembly!O$24</f>
        <v>0</v>
      </c>
      <c r="CH72" s="254" t="str">
        <f>$AY72*Assembly!P$4+$AZ72*Assembly!P$5+$BA72*Assembly!P$6+$BB72*Assembly!P$7+$BC72*Assembly!P$8+$BD72*Assembly!P$9+$BE72*Assembly!P$10+$BF72*Assembly!P$11+$BG72*Assembly!P$12+$BH72*Assembly!P$13+$BI72*Assembly!P$14+$BJ72*Assembly!P$15+$BK72*Assembly!P$16+$BL72*Assembly!P$17+$BM72*Assembly!P$18+$BN72*Assembly!P$19+$BO72*Assembly!P$20+$BP72*Assembly!P$21+$BQ72*Assembly!P$22+$BR72*Assembly!P$23+$BS72*Assembly!P$24</f>
        <v>0</v>
      </c>
      <c r="CI72" s="254" t="str">
        <f>$AY72*Assembly!Q$4+$AZ72*Assembly!Q$5+$BA72*Assembly!Q$6+$BB72*Assembly!Q$7+$BC72*Assembly!Q$8+$BD72*Assembly!Q$9+$BE72*Assembly!Q$10+$BF72*Assembly!Q$11+$BG72*Assembly!Q$12+$BH72*Assembly!Q$13+$BI72*Assembly!Q$14+$BJ72*Assembly!Q$15+$BK72*Assembly!Q$16+$BL72*Assembly!Q$17+$BM72*Assembly!Q$18+$BN72*Assembly!Q$19+$BO72*Assembly!Q$20+$BP72*Assembly!Q$21+$BQ72*Assembly!Q$22+$BR72*Assembly!Q$23+$BS72*Assembly!Q$24</f>
        <v>0</v>
      </c>
      <c r="CJ72" s="256" t="str">
        <f>$AY72*Assembly!R$4+$AZ72*Assembly!R$5+$BA72*Assembly!R$6+$BB72*Assembly!R$7+$BC72*Assembly!R$8+$BD72*Assembly!R$9+$BE72*Assembly!R$10+$BF72*Assembly!R$11+$BG72*Assembly!R$12+$BH72*Assembly!R$13+$BI72*Assembly!R$14+$BJ72*Assembly!R$15+$BK72*Assembly!R$16+$BL72*Assembly!R$17+$BM72*Assembly!R$18+$BN72*Assembly!R$19+$BO72*Assembly!R$20+$BP72*Assembly!R$21+$BQ72*Assembly!R$22+$BR72*Assembly!R$23+$BS72*Assembly!R$24</f>
        <v>0</v>
      </c>
      <c r="CK72" s="254" t="str">
        <f>$AY72*Assembly!S$4+$AZ72*Assembly!S$5+$BA72*Assembly!S$6+$BB72*Assembly!S$7+$BC72*Assembly!S$8+$BD72*Assembly!S$9+$BE72*Assembly!S$10+$BF72*Assembly!S$11+$BG72*Assembly!S$12+$BH72*Assembly!S$13+$BI72*Assembly!S$14+$BJ72*Assembly!S$15+$BK72*Assembly!S$16+$BL72*Assembly!S$17+$BM72*Assembly!S$18+$BN72*Assembly!S$19+$BO72*Assembly!S$20+$BP72*Assembly!S$21+$BQ72*Assembly!S$22+$BR72*Assembly!S$23+$BS72*Assembly!S$24</f>
        <v>0</v>
      </c>
      <c r="CL72" s="254" t="str">
        <f>$AY72*Assembly!T$4+$AZ72*Assembly!T$5+$BA72*Assembly!T$6+$BB72*Assembly!T$7+$BC72*Assembly!T$8+$BD72*Assembly!T$9+$BE72*Assembly!T$10+$BF72*Assembly!T$11+$BG72*Assembly!T$12+$BH72*Assembly!T$13+$BI72*Assembly!T$14+$BJ72*Assembly!T$15+$BK72*Assembly!T$16+$BL72*Assembly!T$17+$BM72*Assembly!T$18+$BN72*Assembly!T$19+$BO72*Assembly!T$20+$BP72*Assembly!T$21+$BQ72*Assembly!T$22+$BR72*Assembly!T$23+$BS72*Assembly!T$24</f>
        <v>0</v>
      </c>
      <c r="CM72" s="254" t="str">
        <f>$AY72*Assembly!U$4+$AZ72*Assembly!U$5+$BA72*Assembly!U$6+$BB72*Assembly!U$7+$BC72*Assembly!U$8+$BD72*Assembly!U$9+$BE72*Assembly!U$10+$BF72*Assembly!U$11+$BG72*Assembly!U$12+$BH72*Assembly!U$13+$BI72*Assembly!U$14+$BJ72*Assembly!U$15+$BK72*Assembly!U$16+$BL72*Assembly!U$17+$BM72*Assembly!U$18+$BN72*Assembly!U$19+$BO72*Assembly!U$20+$BP72*Assembly!U$21+$BQ72*Assembly!U$22+$BR72*Assembly!U$23+$BS72*Assembly!U$24</f>
        <v>0</v>
      </c>
      <c r="CN72" s="256" t="str">
        <f>$AY72*Assembly!V$4+$AZ72*Assembly!V$5+$BA72*Assembly!V$6+$BB72*Assembly!V$7+$BC72*Assembly!V$8+$BD72*Assembly!V$9+$BE72*Assembly!V$10+$BF72*Assembly!V$11+$BG72*Assembly!V$12+$BH72*Assembly!V$13+$BI72*Assembly!V$14+$BJ72*Assembly!V$15+$BK72*Assembly!V$16+$BL72*Assembly!V$17+$BM72*Assembly!V$18+$BN72*Assembly!V$19+$BO72*Assembly!V$20+$BP72*Assembly!V$21+$BQ72*Assembly!V$22+$BR72*Assembly!V$23+$BS72*Assembly!V$24</f>
        <v>0</v>
      </c>
      <c r="CO72" s="256" t="str">
        <f>CE72*Refining!$F$3</f>
        <v>548</v>
      </c>
      <c r="CP72" s="256" t="str">
        <f>CF72*Refining!$F$4</f>
        <v>0</v>
      </c>
      <c r="CQ72" s="256" t="str">
        <f>CG72*Refining!$F$5</f>
        <v>0</v>
      </c>
      <c r="CR72" s="256" t="str">
        <f>CH72*Refining!$F$6</f>
        <v>0</v>
      </c>
      <c r="CS72" s="256" t="str">
        <f>CI72*Refining!$F$7</f>
        <v>0</v>
      </c>
      <c r="CT72" s="256" t="str">
        <f>CJ72*Refining!$F$8</f>
        <v>0</v>
      </c>
      <c r="CU72" s="256" t="str">
        <f>CK72*Refining!$F$9</f>
        <v>0</v>
      </c>
      <c r="CV72" s="256" t="str">
        <f>CL72*Refining!$F$10</f>
        <v>0</v>
      </c>
      <c r="CW72" s="256" t="str">
        <f>CM72*Refining!$F$11</f>
        <v>0</v>
      </c>
      <c r="CX72" s="256" t="str">
        <f>CN72*Refining!$F$12</f>
        <v>0</v>
      </c>
      <c r="CY72" s="248" t="str">
        <f t="shared" ref="CY72:DR72" si="290">IF(CE72 = 0, "", CE72)</f>
        <v>307</v>
      </c>
      <c r="CZ72" s="245" t="str">
        <f t="shared" si="290"/>
        <v/>
      </c>
      <c r="DA72" s="245" t="str">
        <f t="shared" si="290"/>
        <v/>
      </c>
      <c r="DB72" s="245" t="str">
        <f t="shared" si="290"/>
        <v/>
      </c>
      <c r="DC72" s="245" t="str">
        <f t="shared" si="290"/>
        <v/>
      </c>
      <c r="DD72" s="245" t="str">
        <f t="shared" si="290"/>
        <v/>
      </c>
      <c r="DE72" s="245" t="str">
        <f t="shared" si="290"/>
        <v/>
      </c>
      <c r="DF72" s="245" t="str">
        <f t="shared" si="290"/>
        <v/>
      </c>
      <c r="DG72" s="245" t="str">
        <f t="shared" si="290"/>
        <v/>
      </c>
      <c r="DH72" s="246" t="str">
        <f t="shared" si="290"/>
        <v/>
      </c>
      <c r="DI72" s="248" t="str">
        <f t="shared" si="290"/>
        <v>548</v>
      </c>
      <c r="DJ72" s="245" t="str">
        <f t="shared" si="290"/>
        <v/>
      </c>
      <c r="DK72" s="245" t="str">
        <f t="shared" si="290"/>
        <v/>
      </c>
      <c r="DL72" s="245" t="str">
        <f t="shared" si="290"/>
        <v/>
      </c>
      <c r="DM72" s="245" t="str">
        <f t="shared" si="290"/>
        <v/>
      </c>
      <c r="DN72" s="245" t="str">
        <f t="shared" si="290"/>
        <v/>
      </c>
      <c r="DO72" s="245" t="str">
        <f t="shared" si="290"/>
        <v/>
      </c>
      <c r="DP72" s="245" t="str">
        <f t="shared" si="290"/>
        <v/>
      </c>
      <c r="DQ72" s="245" t="str">
        <f t="shared" si="290"/>
        <v/>
      </c>
      <c r="DR72" s="246" t="str">
        <f t="shared" si="290"/>
        <v/>
      </c>
      <c r="DS72" s="248" t="str">
        <f t="shared" si="15"/>
        <v>307</v>
      </c>
      <c r="DT72" s="249" t="str">
        <f t="shared" si="16"/>
        <v>548</v>
      </c>
      <c r="DU72" s="225" t="str">
        <f>CY72*'Ores &amp; Ingots'!$C$3+CZ72*'Ores &amp; Ingots'!$C$4+DA72*'Ores &amp; Ingots'!$C$5+DB72*'Ores &amp; Ingots'!$C$6+DC72*'Ores &amp; Ingots'!$C$7+DD72*'Ores &amp; Ingots'!$C$8+DE72*'Ores &amp; Ingots'!$C$9+DF72*'Ores &amp; Ingots'!$C$10+DG72*'Ores &amp; Ingots'!$C$11+DH72*'Ores &amp; Ingots'!$C$12</f>
        <v>39</v>
      </c>
      <c r="DV72" s="225" t="str">
        <f>DI72*'Ores &amp; Ingots'!$B$3+DJ72*'Ores &amp; Ingots'!$B$4+DK72*'Ores &amp; Ingots'!$B$5+DL72*'Ores &amp; Ingots'!$B$6+DM72*'Ores &amp; Ingots'!$B$7+DN72*'Ores &amp; Ingots'!$B$8+DO72*'Ores &amp; Ingots'!$B$9+DP72*'Ores &amp; Ingots'!$B$10+DQ72*'Ores &amp; Ingots'!$B$11+DR72*'Ores &amp; Ingots'!$B$12</f>
        <v>203</v>
      </c>
      <c r="DW72" s="249" t="str">
        <f>CY72*Refining!$G$3+CZ72*Refining!$G$4+DA72*Refining!$G$5+DB72*Refining!$G$6+DC72*Refining!$G$7+DD72*Refining!$G$8+DE72*Refining!$G$9+DF72*Refining!$G$10+DG72*Refining!$G$11+DH72*Refining!$G$12</f>
        <v>21</v>
      </c>
      <c r="DX72" s="249" t="str">
        <f t="shared" si="17"/>
        <v>3,280</v>
      </c>
      <c r="DY72" s="250" t="str">
        <f t="shared" si="18"/>
        <v>0.0033</v>
      </c>
      <c r="DZ72" s="248" t="str">
        <f t="shared" si="19"/>
        <v>116</v>
      </c>
      <c r="EA72" s="251" t="str">
        <f t="shared" ref="EA72:EB72" si="291">DZ72/60</f>
        <v>1.9</v>
      </c>
      <c r="EB72" s="251" t="str">
        <f t="shared" si="291"/>
        <v>0.0</v>
      </c>
      <c r="EC72" s="543" t="str">
        <f t="shared" si="21"/>
        <v>0.00</v>
      </c>
      <c r="ED72" s="248" t="str">
        <f t="shared" si="22"/>
        <v>16,502</v>
      </c>
      <c r="EE72" s="251" t="str">
        <f t="shared" ref="EE72:EF72" si="292">ED72/1000</f>
        <v>16.5</v>
      </c>
      <c r="EF72" s="252" t="str">
        <f t="shared" si="292"/>
        <v>0.02</v>
      </c>
      <c r="EG72" s="544" t="str">
        <f t="shared" si="24"/>
        <v>0.0165</v>
      </c>
      <c r="EH72" s="225">
        <v>452.0</v>
      </c>
    </row>
    <row r="73">
      <c r="A73" s="33"/>
      <c r="B73" s="226" t="s">
        <v>964</v>
      </c>
      <c r="C73" s="227" t="s">
        <v>886</v>
      </c>
      <c r="D73" s="227">
        <v>1.0</v>
      </c>
      <c r="E73" s="227">
        <v>1.0</v>
      </c>
      <c r="F73" s="227">
        <v>1.0</v>
      </c>
      <c r="G73" s="253" t="str">
        <f t="shared" si="5"/>
        <v>15.6</v>
      </c>
      <c r="H73" s="254">
        <v>10.0</v>
      </c>
      <c r="I73" s="254">
        <v>10.0</v>
      </c>
      <c r="J73" s="254" t="str">
        <f>H73/Main!$D$9</f>
        <v>10</v>
      </c>
      <c r="K73" s="254" t="str">
        <f>I73/Main!$D$10</f>
        <v>10</v>
      </c>
      <c r="L73" s="254" t="str">
        <f t="shared" si="6"/>
        <v>1</v>
      </c>
      <c r="M73" s="254">
        <v>1.0</v>
      </c>
      <c r="N73" s="255"/>
      <c r="O73" s="255"/>
      <c r="P73" s="255"/>
      <c r="Q73" s="256"/>
      <c r="R73" s="255"/>
      <c r="S73" s="257"/>
      <c r="T73" s="257"/>
      <c r="U73" s="255"/>
      <c r="V73" s="255"/>
      <c r="W73" s="257"/>
      <c r="X73" s="257"/>
      <c r="Y73" s="255"/>
      <c r="Z73" s="255"/>
      <c r="AA73" s="255"/>
      <c r="AB73" s="255"/>
      <c r="AC73" s="335" t="s">
        <v>18</v>
      </c>
      <c r="AD73" s="225">
        <v>0.0</v>
      </c>
      <c r="AE73" s="225">
        <v>23.0</v>
      </c>
      <c r="AF73" s="309">
        <v>17.0</v>
      </c>
      <c r="AG73" s="225">
        <v>0.0</v>
      </c>
      <c r="AH73" s="225">
        <v>7.0</v>
      </c>
      <c r="AI73" s="225">
        <v>0.0</v>
      </c>
      <c r="AJ73" s="225">
        <v>0.0</v>
      </c>
      <c r="AK73" s="225">
        <v>0.0</v>
      </c>
      <c r="AL73" s="225">
        <v>0.0</v>
      </c>
      <c r="AM73" s="225">
        <v>0.0</v>
      </c>
      <c r="AN73" s="225">
        <v>0.0</v>
      </c>
      <c r="AO73" s="225">
        <v>0.0</v>
      </c>
      <c r="AP73" s="225">
        <v>0.0</v>
      </c>
      <c r="AQ73" s="225">
        <v>0.0</v>
      </c>
      <c r="AR73" s="225">
        <v>0.0</v>
      </c>
      <c r="AS73" s="225">
        <v>0.0</v>
      </c>
      <c r="AT73" s="225">
        <v>0.0</v>
      </c>
      <c r="AU73" s="225">
        <v>0.0</v>
      </c>
      <c r="AV73" s="225">
        <v>0.0</v>
      </c>
      <c r="AW73" s="225">
        <v>0.0</v>
      </c>
      <c r="AX73" s="225">
        <v>0.0</v>
      </c>
      <c r="AY73" s="236" t="str">
        <f t="shared" ref="AY73:BS73" si="293">IF(AD73 = 0, "", AD73)</f>
        <v/>
      </c>
      <c r="AZ73" s="225" t="str">
        <f t="shared" si="293"/>
        <v>23</v>
      </c>
      <c r="BA73" s="309" t="str">
        <f t="shared" si="293"/>
        <v>17</v>
      </c>
      <c r="BB73" s="227" t="str">
        <f t="shared" si="293"/>
        <v/>
      </c>
      <c r="BC73" s="225" t="str">
        <f t="shared" si="293"/>
        <v>7</v>
      </c>
      <c r="BD73" s="227" t="str">
        <f t="shared" si="293"/>
        <v/>
      </c>
      <c r="BE73" s="227" t="str">
        <f t="shared" si="293"/>
        <v/>
      </c>
      <c r="BF73" s="227" t="str">
        <f t="shared" si="293"/>
        <v/>
      </c>
      <c r="BG73" s="227" t="str">
        <f t="shared" si="293"/>
        <v/>
      </c>
      <c r="BH73" s="227" t="str">
        <f t="shared" si="293"/>
        <v/>
      </c>
      <c r="BI73" s="227" t="str">
        <f t="shared" si="293"/>
        <v/>
      </c>
      <c r="BJ73" s="227" t="str">
        <f t="shared" si="293"/>
        <v/>
      </c>
      <c r="BK73" s="227" t="str">
        <f t="shared" si="293"/>
        <v/>
      </c>
      <c r="BL73" s="227" t="str">
        <f t="shared" si="293"/>
        <v/>
      </c>
      <c r="BM73" s="227" t="str">
        <f t="shared" si="293"/>
        <v/>
      </c>
      <c r="BN73" s="227" t="str">
        <f t="shared" si="293"/>
        <v/>
      </c>
      <c r="BO73" s="227" t="str">
        <f t="shared" si="293"/>
        <v/>
      </c>
      <c r="BP73" s="227" t="str">
        <f t="shared" si="293"/>
        <v/>
      </c>
      <c r="BQ73" s="227" t="str">
        <f t="shared" si="293"/>
        <v/>
      </c>
      <c r="BR73" s="227" t="str">
        <f t="shared" si="293"/>
        <v/>
      </c>
      <c r="BS73" s="238" t="str">
        <f t="shared" si="293"/>
        <v/>
      </c>
      <c r="BT73" s="239" t="str">
        <f>$AY73*Assembly!Y$4+$AZ73*Assembly!Y$5+$BA73*Assembly!Y$6+$BB73*Assembly!Y$7+$BC73*Assembly!Y$8+$BD73*Assembly!Y$9+$BE73*Assembly!Y$10+$BF73*Assembly!Y$11+$BG73*Assembly!Y$12+$BH73*Assembly!Y$13+$BI73*Assembly!Y$14+$BJ73*Assembly!Y$15+$BK73*Assembly!Y$16+$BL73*Assembly!Y$17+$BM73*Assembly!Y$18+$BN73*Assembly!Y$19+$BO73*Assembly!Y$20+$BP73*Assembly!Y$21+$BQ73*Assembly!Y$22+$BR73*Assembly!Y$23+$BS73*Assembly!Y$24</f>
        <v>193</v>
      </c>
      <c r="BU73" s="225" t="str">
        <f t="shared" si="8"/>
        <v>12</v>
      </c>
      <c r="BV73" s="225" t="str">
        <f>$AY73*Assembly!AC$4+$AZ73*Assembly!AC$5+$BA73*Assembly!AC$6+$BB73*Assembly!AC$7+$BC73*Assembly!AC$8+$BD73*Assembly!AC$9+$BE73*Assembly!AC$10+$BF73*Assembly!AC$11+$BG73*Assembly!AC$12+$BH73*Assembly!AC$13+$BI73*Assembly!AC$14+$BJ73*Assembly!AC$15+$BK73*Assembly!AC$16+$BL73*Assembly!AC$17+$BM73*Assembly!AC$18+$BN73*Assembly!AC$19+$BO73*Assembly!AC$20+$BP73*Assembly!AC$21+$BQ73*Assembly!AC$22+$BR73*Assembly!AC$23+$BS73*Assembly!AC$24</f>
        <v>810</v>
      </c>
      <c r="BW73" s="240" t="str">
        <f t="shared" si="9"/>
        <v>4.20</v>
      </c>
      <c r="BX73" s="241" t="str">
        <f t="shared" si="10"/>
        <v>52</v>
      </c>
      <c r="BY73" s="242" t="str">
        <f t="shared" si="11"/>
        <v>65.6</v>
      </c>
      <c r="BZ73" s="225"/>
      <c r="CA73" s="225" t="str">
        <f>$AY73*Assembly!X$4+$AZ73*Assembly!X$5+$BA73*Assembly!X$6+$BB73*Assembly!X$7+$BC73*Assembly!X$8+$BD73*Assembly!X$9+$BE73*Assembly!X$10+$BF73*Assembly!X$11+$BG73*Assembly!X$12+$BH73*Assembly!X$13+$BI73*Assembly!X$14+$BJ73*Assembly!X$15+$BK73*Assembly!X$16+$BL73*Assembly!X$17+$BM73*Assembly!X$18+$BN73*Assembly!X$19+$BO73*Assembly!X$20+$BP73*Assembly!X$21+$BQ73*Assembly!X$22+$BR73*Assembly!X$23+$BS73*Assembly!X$24</f>
        <v>68</v>
      </c>
      <c r="CB73" s="225" t="str">
        <f t="shared" si="12"/>
        <v>10,578</v>
      </c>
      <c r="CC73" s="223" t="str">
        <f t="shared" si="13"/>
        <v>0.0106</v>
      </c>
      <c r="CD73" s="243" t="str">
        <f>$AY73*Assembly!AB$4+$AZ73*Assembly!AB$5+$BA73*Assembly!AB$6+$BB73*Assembly!AB$7+$BC73*Assembly!AB$8+$BD73*Assembly!AB$9+$BE73*Assembly!AB$10+$BF73*Assembly!AB$11+$BG73*Assembly!AB$12+$BH73*Assembly!AB$13+$BI73*Assembly!AB$14+$BJ73*Assembly!AB$15+$BK73*Assembly!AB$16+$BL73*Assembly!AB$17+$BM73*Assembly!AB$18+$BN73*Assembly!AB$19+$BO73*Assembly!AB$20+$BP73*Assembly!AB$21+$BQ73*Assembly!AB$22+$BR73*Assembly!AB$23+$BS73*Assembly!AB$24</f>
        <v>163</v>
      </c>
      <c r="CE73" s="256" t="str">
        <f>$AY73*Assembly!M$4+$AZ73*Assembly!M$5+$BA73*Assembly!M$6+$BB73*Assembly!M$7+$BC73*Assembly!M$8+$BD73*Assembly!M$9+$BE73*Assembly!M$10+$BF73*Assembly!M$11+$BG73*Assembly!M$12+$BH73*Assembly!M$13+$BI73*Assembly!M$14+$BJ73*Assembly!M$15+$BK73*Assembly!M$16+$BL73*Assembly!M$17+$BM73*Assembly!M$18+$BN73*Assembly!M$19+$BO73*Assembly!M$20+$BP73*Assembly!M$21+$BQ73*Assembly!M$22+$BR73*Assembly!M$23+$BS73*Assembly!M$24</f>
        <v>236</v>
      </c>
      <c r="CF73" s="256" t="str">
        <f>$AY73*Assembly!N$4+$AZ73*Assembly!N$5+$BA73*Assembly!N$6+$BB73*Assembly!N$7+$BC73*Assembly!N$8+$BD73*Assembly!N$9+$BE73*Assembly!N$10+$BF73*Assembly!N$11+$BG73*Assembly!N$12+$BH73*Assembly!N$13+$BI73*Assembly!N$14+$BJ73*Assembly!N$15+$BK73*Assembly!N$16+$BL73*Assembly!N$17+$BM73*Assembly!N$18+$BN73*Assembly!N$19+$BO73*Assembly!N$20+$BP73*Assembly!N$21+$BQ73*Assembly!N$22+$BR73*Assembly!N$23+$BS73*Assembly!N$24</f>
        <v>0</v>
      </c>
      <c r="CG73" s="256" t="str">
        <f>$AY73*Assembly!O$4+$AZ73*Assembly!O$5+$BA73*Assembly!O$6+$BB73*Assembly!O$7+$BC73*Assembly!O$8+$BD73*Assembly!O$9+$BE73*Assembly!O$10+$BF73*Assembly!O$11+$BG73*Assembly!O$12+$BH73*Assembly!O$13+$BI73*Assembly!O$14+$BJ73*Assembly!O$15+$BK73*Assembly!O$16+$BL73*Assembly!O$17+$BM73*Assembly!O$18+$BN73*Assembly!O$19+$BO73*Assembly!O$20+$BP73*Assembly!O$21+$BQ73*Assembly!O$22+$BR73*Assembly!O$23+$BS73*Assembly!O$24</f>
        <v>0</v>
      </c>
      <c r="CH73" s="254" t="str">
        <f>$AY73*Assembly!P$4+$AZ73*Assembly!P$5+$BA73*Assembly!P$6+$BB73*Assembly!P$7+$BC73*Assembly!P$8+$BD73*Assembly!P$9+$BE73*Assembly!P$10+$BF73*Assembly!P$11+$BG73*Assembly!P$12+$BH73*Assembly!P$13+$BI73*Assembly!P$14+$BJ73*Assembly!P$15+$BK73*Assembly!P$16+$BL73*Assembly!P$17+$BM73*Assembly!P$18+$BN73*Assembly!P$19+$BO73*Assembly!P$20+$BP73*Assembly!P$21+$BQ73*Assembly!P$22+$BR73*Assembly!P$23+$BS73*Assembly!P$24</f>
        <v>0</v>
      </c>
      <c r="CI73" s="254" t="str">
        <f>$AY73*Assembly!Q$4+$AZ73*Assembly!Q$5+$BA73*Assembly!Q$6+$BB73*Assembly!Q$7+$BC73*Assembly!Q$8+$BD73*Assembly!Q$9+$BE73*Assembly!Q$10+$BF73*Assembly!Q$11+$BG73*Assembly!Q$12+$BH73*Assembly!Q$13+$BI73*Assembly!Q$14+$BJ73*Assembly!Q$15+$BK73*Assembly!Q$16+$BL73*Assembly!Q$17+$BM73*Assembly!Q$18+$BN73*Assembly!Q$19+$BO73*Assembly!Q$20+$BP73*Assembly!Q$21+$BQ73*Assembly!Q$22+$BR73*Assembly!Q$23+$BS73*Assembly!Q$24</f>
        <v>0</v>
      </c>
      <c r="CJ73" s="256" t="str">
        <f>$AY73*Assembly!R$4+$AZ73*Assembly!R$5+$BA73*Assembly!R$6+$BB73*Assembly!R$7+$BC73*Assembly!R$8+$BD73*Assembly!R$9+$BE73*Assembly!R$10+$BF73*Assembly!R$11+$BG73*Assembly!R$12+$BH73*Assembly!R$13+$BI73*Assembly!R$14+$BJ73*Assembly!R$15+$BK73*Assembly!R$16+$BL73*Assembly!R$17+$BM73*Assembly!R$18+$BN73*Assembly!R$19+$BO73*Assembly!R$20+$BP73*Assembly!R$21+$BQ73*Assembly!R$22+$BR73*Assembly!R$23+$BS73*Assembly!R$24</f>
        <v>0</v>
      </c>
      <c r="CK73" s="254" t="str">
        <f>$AY73*Assembly!S$4+$AZ73*Assembly!S$5+$BA73*Assembly!S$6+$BB73*Assembly!S$7+$BC73*Assembly!S$8+$BD73*Assembly!S$9+$BE73*Assembly!S$10+$BF73*Assembly!S$11+$BG73*Assembly!S$12+$BH73*Assembly!S$13+$BI73*Assembly!S$14+$BJ73*Assembly!S$15+$BK73*Assembly!S$16+$BL73*Assembly!S$17+$BM73*Assembly!S$18+$BN73*Assembly!S$19+$BO73*Assembly!S$20+$BP73*Assembly!S$21+$BQ73*Assembly!S$22+$BR73*Assembly!S$23+$BS73*Assembly!S$24</f>
        <v>0</v>
      </c>
      <c r="CL73" s="254" t="str">
        <f>$AY73*Assembly!T$4+$AZ73*Assembly!T$5+$BA73*Assembly!T$6+$BB73*Assembly!T$7+$BC73*Assembly!T$8+$BD73*Assembly!T$9+$BE73*Assembly!T$10+$BF73*Assembly!T$11+$BG73*Assembly!T$12+$BH73*Assembly!T$13+$BI73*Assembly!T$14+$BJ73*Assembly!T$15+$BK73*Assembly!T$16+$BL73*Assembly!T$17+$BM73*Assembly!T$18+$BN73*Assembly!T$19+$BO73*Assembly!T$20+$BP73*Assembly!T$21+$BQ73*Assembly!T$22+$BR73*Assembly!T$23+$BS73*Assembly!T$24</f>
        <v>0</v>
      </c>
      <c r="CM73" s="254" t="str">
        <f>$AY73*Assembly!U$4+$AZ73*Assembly!U$5+$BA73*Assembly!U$6+$BB73*Assembly!U$7+$BC73*Assembly!U$8+$BD73*Assembly!U$9+$BE73*Assembly!U$10+$BF73*Assembly!U$11+$BG73*Assembly!U$12+$BH73*Assembly!U$13+$BI73*Assembly!U$14+$BJ73*Assembly!U$15+$BK73*Assembly!U$16+$BL73*Assembly!U$17+$BM73*Assembly!U$18+$BN73*Assembly!U$19+$BO73*Assembly!U$20+$BP73*Assembly!U$21+$BQ73*Assembly!U$22+$BR73*Assembly!U$23+$BS73*Assembly!U$24</f>
        <v>0</v>
      </c>
      <c r="CN73" s="256" t="str">
        <f>$AY73*Assembly!V$4+$AZ73*Assembly!V$5+$BA73*Assembly!V$6+$BB73*Assembly!V$7+$BC73*Assembly!V$8+$BD73*Assembly!V$9+$BE73*Assembly!V$10+$BF73*Assembly!V$11+$BG73*Assembly!V$12+$BH73*Assembly!V$13+$BI73*Assembly!V$14+$BJ73*Assembly!V$15+$BK73*Assembly!V$16+$BL73*Assembly!V$17+$BM73*Assembly!V$18+$BN73*Assembly!V$19+$BO73*Assembly!V$20+$BP73*Assembly!V$21+$BQ73*Assembly!V$22+$BR73*Assembly!V$23+$BS73*Assembly!V$24</f>
        <v>0</v>
      </c>
      <c r="CO73" s="256" t="str">
        <f>CE73*Refining!$F$3</f>
        <v>421</v>
      </c>
      <c r="CP73" s="256" t="str">
        <f>CF73*Refining!$F$4</f>
        <v>0</v>
      </c>
      <c r="CQ73" s="256" t="str">
        <f>CG73*Refining!$F$5</f>
        <v>0</v>
      </c>
      <c r="CR73" s="256" t="str">
        <f>CH73*Refining!$F$6</f>
        <v>0</v>
      </c>
      <c r="CS73" s="256" t="str">
        <f>CI73*Refining!$F$7</f>
        <v>0</v>
      </c>
      <c r="CT73" s="256" t="str">
        <f>CJ73*Refining!$F$8</f>
        <v>0</v>
      </c>
      <c r="CU73" s="256" t="str">
        <f>CK73*Refining!$F$9</f>
        <v>0</v>
      </c>
      <c r="CV73" s="256" t="str">
        <f>CL73*Refining!$F$10</f>
        <v>0</v>
      </c>
      <c r="CW73" s="256" t="str">
        <f>CM73*Refining!$F$11</f>
        <v>0</v>
      </c>
      <c r="CX73" s="256" t="str">
        <f>CN73*Refining!$F$12</f>
        <v>0</v>
      </c>
      <c r="CY73" s="248" t="str">
        <f t="shared" ref="CY73:DR73" si="294">IF(CE73 = 0, "", CE73)</f>
        <v>236</v>
      </c>
      <c r="CZ73" s="245" t="str">
        <f t="shared" si="294"/>
        <v/>
      </c>
      <c r="DA73" s="245" t="str">
        <f t="shared" si="294"/>
        <v/>
      </c>
      <c r="DB73" s="245" t="str">
        <f t="shared" si="294"/>
        <v/>
      </c>
      <c r="DC73" s="245" t="str">
        <f t="shared" si="294"/>
        <v/>
      </c>
      <c r="DD73" s="245" t="str">
        <f t="shared" si="294"/>
        <v/>
      </c>
      <c r="DE73" s="245" t="str">
        <f t="shared" si="294"/>
        <v/>
      </c>
      <c r="DF73" s="245" t="str">
        <f t="shared" si="294"/>
        <v/>
      </c>
      <c r="DG73" s="245" t="str">
        <f t="shared" si="294"/>
        <v/>
      </c>
      <c r="DH73" s="246" t="str">
        <f t="shared" si="294"/>
        <v/>
      </c>
      <c r="DI73" s="248" t="str">
        <f t="shared" si="294"/>
        <v>421</v>
      </c>
      <c r="DJ73" s="245" t="str">
        <f t="shared" si="294"/>
        <v/>
      </c>
      <c r="DK73" s="245" t="str">
        <f t="shared" si="294"/>
        <v/>
      </c>
      <c r="DL73" s="245" t="str">
        <f t="shared" si="294"/>
        <v/>
      </c>
      <c r="DM73" s="245" t="str">
        <f t="shared" si="294"/>
        <v/>
      </c>
      <c r="DN73" s="245" t="str">
        <f t="shared" si="294"/>
        <v/>
      </c>
      <c r="DO73" s="245" t="str">
        <f t="shared" si="294"/>
        <v/>
      </c>
      <c r="DP73" s="245" t="str">
        <f t="shared" si="294"/>
        <v/>
      </c>
      <c r="DQ73" s="245" t="str">
        <f t="shared" si="294"/>
        <v/>
      </c>
      <c r="DR73" s="246" t="str">
        <f t="shared" si="294"/>
        <v/>
      </c>
      <c r="DS73" s="248" t="str">
        <f t="shared" si="15"/>
        <v>236</v>
      </c>
      <c r="DT73" s="249" t="str">
        <f t="shared" si="16"/>
        <v>421</v>
      </c>
      <c r="DU73" s="225" t="str">
        <f>CY73*'Ores &amp; Ingots'!$C$3+CZ73*'Ores &amp; Ingots'!$C$4+DA73*'Ores &amp; Ingots'!$C$5+DB73*'Ores &amp; Ingots'!$C$6+DC73*'Ores &amp; Ingots'!$C$7+DD73*'Ores &amp; Ingots'!$C$8+DE73*'Ores &amp; Ingots'!$C$9+DF73*'Ores &amp; Ingots'!$C$10+DG73*'Ores &amp; Ingots'!$C$11+DH73*'Ores &amp; Ingots'!$C$12</f>
        <v>30</v>
      </c>
      <c r="DV73" s="225" t="str">
        <f>DI73*'Ores &amp; Ingots'!$B$3+DJ73*'Ores &amp; Ingots'!$B$4+DK73*'Ores &amp; Ingots'!$B$5+DL73*'Ores &amp; Ingots'!$B$6+DM73*'Ores &amp; Ingots'!$B$7+DN73*'Ores &amp; Ingots'!$B$8+DO73*'Ores &amp; Ingots'!$B$9+DP73*'Ores &amp; Ingots'!$B$10+DQ73*'Ores &amp; Ingots'!$B$11+DR73*'Ores &amp; Ingots'!$B$12</f>
        <v>156</v>
      </c>
      <c r="DW73" s="249" t="str">
        <f>CY73*Refining!$G$3+CZ73*Refining!$G$4+DA73*Refining!$G$5+DB73*Refining!$G$6+DC73*Refining!$G$7+DD73*Refining!$G$8+DE73*Refining!$G$9+DF73*Refining!$G$10+DG73*Refining!$G$11+DH73*Refining!$G$12</f>
        <v>16</v>
      </c>
      <c r="DX73" s="249" t="str">
        <f t="shared" si="17"/>
        <v>2,516</v>
      </c>
      <c r="DY73" s="250" t="str">
        <f t="shared" si="18"/>
        <v>0.0025</v>
      </c>
      <c r="DZ73" s="248" t="str">
        <f t="shared" si="19"/>
        <v>94</v>
      </c>
      <c r="EA73" s="251" t="str">
        <f t="shared" ref="EA73:EB73" si="295">DZ73/60</f>
        <v>1.6</v>
      </c>
      <c r="EB73" s="251" t="str">
        <f t="shared" si="295"/>
        <v>0.0</v>
      </c>
      <c r="EC73" s="543" t="str">
        <f t="shared" si="21"/>
        <v>0.00</v>
      </c>
      <c r="ED73" s="248" t="str">
        <f t="shared" si="22"/>
        <v>13,094</v>
      </c>
      <c r="EE73" s="251" t="str">
        <f t="shared" ref="EE73:EF73" si="296">ED73/1000</f>
        <v>13.1</v>
      </c>
      <c r="EF73" s="252" t="str">
        <f t="shared" si="296"/>
        <v>0.01</v>
      </c>
      <c r="EG73" s="544" t="str">
        <f t="shared" si="24"/>
        <v>0.0131</v>
      </c>
      <c r="EH73" s="225">
        <v>132.0</v>
      </c>
    </row>
    <row r="74">
      <c r="A74" s="33"/>
      <c r="B74" s="226" t="s">
        <v>965</v>
      </c>
      <c r="C74" s="227" t="s">
        <v>886</v>
      </c>
      <c r="D74" s="227">
        <v>1.0</v>
      </c>
      <c r="E74" s="227">
        <v>1.0</v>
      </c>
      <c r="F74" s="227">
        <v>1.0</v>
      </c>
      <c r="G74" s="253" t="str">
        <f t="shared" si="5"/>
        <v>15.6</v>
      </c>
      <c r="H74" s="254">
        <v>8.0</v>
      </c>
      <c r="I74" s="254">
        <v>8.0</v>
      </c>
      <c r="J74" s="254" t="str">
        <f>H74/Main!$D$9</f>
        <v>8</v>
      </c>
      <c r="K74" s="254" t="str">
        <f>I74/Main!$D$10</f>
        <v>8</v>
      </c>
      <c r="L74" s="254" t="str">
        <f t="shared" si="6"/>
        <v>1</v>
      </c>
      <c r="M74" s="254">
        <v>1.0</v>
      </c>
      <c r="N74" s="255"/>
      <c r="O74" s="255"/>
      <c r="P74" s="255"/>
      <c r="Q74" s="256"/>
      <c r="R74" s="255"/>
      <c r="S74" s="257"/>
      <c r="T74" s="257"/>
      <c r="U74" s="255"/>
      <c r="V74" s="255"/>
      <c r="W74" s="257"/>
      <c r="X74" s="257"/>
      <c r="Y74" s="255"/>
      <c r="Z74" s="255"/>
      <c r="AA74" s="255"/>
      <c r="AB74" s="255"/>
      <c r="AC74" s="335" t="s">
        <v>913</v>
      </c>
      <c r="AD74" s="225">
        <v>4.0</v>
      </c>
      <c r="AE74" s="225">
        <v>0.0</v>
      </c>
      <c r="AF74" s="225">
        <v>0.0</v>
      </c>
      <c r="AG74" s="225">
        <v>0.0</v>
      </c>
      <c r="AH74" s="309">
        <v>10.0</v>
      </c>
      <c r="AI74" s="225">
        <v>0.0</v>
      </c>
      <c r="AJ74" s="225">
        <v>0.0</v>
      </c>
      <c r="AK74" s="225">
        <v>0.0</v>
      </c>
      <c r="AL74" s="225">
        <v>0.0</v>
      </c>
      <c r="AM74" s="225">
        <v>0.0</v>
      </c>
      <c r="AN74" s="225">
        <v>0.0</v>
      </c>
      <c r="AO74" s="225">
        <v>0.0</v>
      </c>
      <c r="AP74" s="225">
        <v>0.0</v>
      </c>
      <c r="AQ74" s="225">
        <v>0.0</v>
      </c>
      <c r="AR74" s="225">
        <v>0.0</v>
      </c>
      <c r="AS74" s="225">
        <v>0.0</v>
      </c>
      <c r="AT74" s="225">
        <v>0.0</v>
      </c>
      <c r="AU74" s="225">
        <v>0.0</v>
      </c>
      <c r="AV74" s="225">
        <v>0.0</v>
      </c>
      <c r="AW74" s="225">
        <v>0.0</v>
      </c>
      <c r="AX74" s="225">
        <v>0.0</v>
      </c>
      <c r="AY74" s="239" t="str">
        <f t="shared" ref="AY74:BS74" si="297">IF(AD74 = 0, "", AD74)</f>
        <v>4</v>
      </c>
      <c r="AZ74" s="227" t="str">
        <f t="shared" si="297"/>
        <v/>
      </c>
      <c r="BA74" s="227" t="str">
        <f t="shared" si="297"/>
        <v/>
      </c>
      <c r="BB74" s="227" t="str">
        <f t="shared" si="297"/>
        <v/>
      </c>
      <c r="BC74" s="309" t="str">
        <f t="shared" si="297"/>
        <v>10</v>
      </c>
      <c r="BD74" s="227" t="str">
        <f t="shared" si="297"/>
        <v/>
      </c>
      <c r="BE74" s="227" t="str">
        <f t="shared" si="297"/>
        <v/>
      </c>
      <c r="BF74" s="227" t="str">
        <f t="shared" si="297"/>
        <v/>
      </c>
      <c r="BG74" s="227" t="str">
        <f t="shared" si="297"/>
        <v/>
      </c>
      <c r="BH74" s="227" t="str">
        <f t="shared" si="297"/>
        <v/>
      </c>
      <c r="BI74" s="227" t="str">
        <f t="shared" si="297"/>
        <v/>
      </c>
      <c r="BJ74" s="227" t="str">
        <f t="shared" si="297"/>
        <v/>
      </c>
      <c r="BK74" s="227" t="str">
        <f t="shared" si="297"/>
        <v/>
      </c>
      <c r="BL74" s="227" t="str">
        <f t="shared" si="297"/>
        <v/>
      </c>
      <c r="BM74" s="227" t="str">
        <f t="shared" si="297"/>
        <v/>
      </c>
      <c r="BN74" s="227" t="str">
        <f t="shared" si="297"/>
        <v/>
      </c>
      <c r="BO74" s="227" t="str">
        <f t="shared" si="297"/>
        <v/>
      </c>
      <c r="BP74" s="227" t="str">
        <f t="shared" si="297"/>
        <v/>
      </c>
      <c r="BQ74" s="227" t="str">
        <f t="shared" si="297"/>
        <v/>
      </c>
      <c r="BR74" s="227" t="str">
        <f t="shared" si="297"/>
        <v/>
      </c>
      <c r="BS74" s="238" t="str">
        <f t="shared" si="297"/>
        <v/>
      </c>
      <c r="BT74" s="239" t="str">
        <f>$AY74*Assembly!Y$4+$AZ74*Assembly!Y$5+$BA74*Assembly!Y$6+$BB74*Assembly!Y$7+$BC74*Assembly!Y$8+$BD74*Assembly!Y$9+$BE74*Assembly!Y$10+$BF74*Assembly!Y$11+$BG74*Assembly!Y$12+$BH74*Assembly!Y$13+$BI74*Assembly!Y$14+$BJ74*Assembly!Y$15+$BK74*Assembly!Y$16+$BL74*Assembly!Y$17+$BM74*Assembly!Y$18+$BN74*Assembly!Y$19+$BO74*Assembly!Y$20+$BP74*Assembly!Y$21+$BQ74*Assembly!Y$22+$BR74*Assembly!Y$23+$BS74*Assembly!Y$24</f>
        <v>160</v>
      </c>
      <c r="BU74" s="225" t="str">
        <f t="shared" si="8"/>
        <v>10</v>
      </c>
      <c r="BV74" s="225" t="str">
        <f>$AY74*Assembly!AC$4+$AZ74*Assembly!AC$5+$BA74*Assembly!AC$6+$BB74*Assembly!AC$7+$BC74*Assembly!AC$8+$BD74*Assembly!AC$9+$BE74*Assembly!AC$10+$BF74*Assembly!AC$11+$BG74*Assembly!AC$12+$BH74*Assembly!AC$13+$BI74*Assembly!AC$14+$BJ74*Assembly!AC$15+$BK74*Assembly!AC$16+$BL74*Assembly!AC$17+$BM74*Assembly!AC$18+$BN74*Assembly!AC$19+$BO74*Assembly!AC$20+$BP74*Assembly!AC$21+$BQ74*Assembly!AC$22+$BR74*Assembly!AC$23+$BS74*Assembly!AC$24</f>
        <v>700</v>
      </c>
      <c r="BW74" s="240" t="str">
        <f t="shared" si="9"/>
        <v>4.38</v>
      </c>
      <c r="BX74" s="241" t="str">
        <f t="shared" si="10"/>
        <v>45</v>
      </c>
      <c r="BY74" s="242" t="str">
        <f t="shared" si="11"/>
        <v>68.4</v>
      </c>
      <c r="BZ74" s="225"/>
      <c r="CA74" s="225" t="str">
        <f>$AY74*Assembly!X$4+$AZ74*Assembly!X$5+$BA74*Assembly!X$6+$BB74*Assembly!X$7+$BC74*Assembly!X$8+$BD74*Assembly!X$9+$BE74*Assembly!X$10+$BF74*Assembly!X$11+$BG74*Assembly!X$12+$BH74*Assembly!X$13+$BI74*Assembly!X$14+$BJ74*Assembly!X$15+$BK74*Assembly!X$16+$BL74*Assembly!X$17+$BM74*Assembly!X$18+$BN74*Assembly!X$19+$BO74*Assembly!X$20+$BP74*Assembly!X$21+$BQ74*Assembly!X$22+$BR74*Assembly!X$23+$BS74*Assembly!X$24</f>
        <v>44</v>
      </c>
      <c r="CB74" s="225" t="str">
        <f t="shared" si="12"/>
        <v>6,844</v>
      </c>
      <c r="CC74" s="223" t="str">
        <f t="shared" si="13"/>
        <v>0.0068</v>
      </c>
      <c r="CD74" s="243" t="str">
        <f>$AY74*Assembly!AB$4+$AZ74*Assembly!AB$5+$BA74*Assembly!AB$6+$BB74*Assembly!AB$7+$BC74*Assembly!AB$8+$BD74*Assembly!AB$9+$BE74*Assembly!AB$10+$BF74*Assembly!AB$11+$BG74*Assembly!AB$12+$BH74*Assembly!AB$13+$BI74*Assembly!AB$14+$BJ74*Assembly!AB$15+$BK74*Assembly!AB$16+$BL74*Assembly!AB$17+$BM74*Assembly!AB$18+$BN74*Assembly!AB$19+$BO74*Assembly!AB$20+$BP74*Assembly!AB$21+$BQ74*Assembly!AB$22+$BR74*Assembly!AB$23+$BS74*Assembly!AB$24</f>
        <v>32</v>
      </c>
      <c r="CE74" s="256" t="str">
        <f>$AY74*Assembly!M$4+$AZ74*Assembly!M$5+$BA74*Assembly!M$6+$BB74*Assembly!M$7+$BC74*Assembly!M$8+$BD74*Assembly!M$9+$BE74*Assembly!M$10+$BF74*Assembly!M$11+$BG74*Assembly!M$12+$BH74*Assembly!M$13+$BI74*Assembly!M$14+$BJ74*Assembly!M$15+$BK74*Assembly!M$16+$BL74*Assembly!M$17+$BM74*Assembly!M$18+$BN74*Assembly!M$19+$BO74*Assembly!M$20+$BP74*Assembly!M$21+$BQ74*Assembly!M$22+$BR74*Assembly!M$23+$BS74*Assembly!M$24</f>
        <v>184</v>
      </c>
      <c r="CF74" s="256" t="str">
        <f>$AY74*Assembly!N$4+$AZ74*Assembly!N$5+$BA74*Assembly!N$6+$BB74*Assembly!N$7+$BC74*Assembly!N$8+$BD74*Assembly!N$9+$BE74*Assembly!N$10+$BF74*Assembly!N$11+$BG74*Assembly!N$12+$BH74*Assembly!N$13+$BI74*Assembly!N$14+$BJ74*Assembly!N$15+$BK74*Assembly!N$16+$BL74*Assembly!N$17+$BM74*Assembly!N$18+$BN74*Assembly!N$19+$BO74*Assembly!N$20+$BP74*Assembly!N$21+$BQ74*Assembly!N$22+$BR74*Assembly!N$23+$BS74*Assembly!N$24</f>
        <v>0</v>
      </c>
      <c r="CG74" s="256" t="str">
        <f>$AY74*Assembly!O$4+$AZ74*Assembly!O$5+$BA74*Assembly!O$6+$BB74*Assembly!O$7+$BC74*Assembly!O$8+$BD74*Assembly!O$9+$BE74*Assembly!O$10+$BF74*Assembly!O$11+$BG74*Assembly!O$12+$BH74*Assembly!O$13+$BI74*Assembly!O$14+$BJ74*Assembly!O$15+$BK74*Assembly!O$16+$BL74*Assembly!O$17+$BM74*Assembly!O$18+$BN74*Assembly!O$19+$BO74*Assembly!O$20+$BP74*Assembly!O$21+$BQ74*Assembly!O$22+$BR74*Assembly!O$23+$BS74*Assembly!O$24</f>
        <v>0</v>
      </c>
      <c r="CH74" s="254" t="str">
        <f>$AY74*Assembly!P$4+$AZ74*Assembly!P$5+$BA74*Assembly!P$6+$BB74*Assembly!P$7+$BC74*Assembly!P$8+$BD74*Assembly!P$9+$BE74*Assembly!P$10+$BF74*Assembly!P$11+$BG74*Assembly!P$12+$BH74*Assembly!P$13+$BI74*Assembly!P$14+$BJ74*Assembly!P$15+$BK74*Assembly!P$16+$BL74*Assembly!P$17+$BM74*Assembly!P$18+$BN74*Assembly!P$19+$BO74*Assembly!P$20+$BP74*Assembly!P$21+$BQ74*Assembly!P$22+$BR74*Assembly!P$23+$BS74*Assembly!P$24</f>
        <v>0</v>
      </c>
      <c r="CI74" s="254" t="str">
        <f>$AY74*Assembly!Q$4+$AZ74*Assembly!Q$5+$BA74*Assembly!Q$6+$BB74*Assembly!Q$7+$BC74*Assembly!Q$8+$BD74*Assembly!Q$9+$BE74*Assembly!Q$10+$BF74*Assembly!Q$11+$BG74*Assembly!Q$12+$BH74*Assembly!Q$13+$BI74*Assembly!Q$14+$BJ74*Assembly!Q$15+$BK74*Assembly!Q$16+$BL74*Assembly!Q$17+$BM74*Assembly!Q$18+$BN74*Assembly!Q$19+$BO74*Assembly!Q$20+$BP74*Assembly!Q$21+$BQ74*Assembly!Q$22+$BR74*Assembly!Q$23+$BS74*Assembly!Q$24</f>
        <v>0</v>
      </c>
      <c r="CJ74" s="256" t="str">
        <f>$AY74*Assembly!R$4+$AZ74*Assembly!R$5+$BA74*Assembly!R$6+$BB74*Assembly!R$7+$BC74*Assembly!R$8+$BD74*Assembly!R$9+$BE74*Assembly!R$10+$BF74*Assembly!R$11+$BG74*Assembly!R$12+$BH74*Assembly!R$13+$BI74*Assembly!R$14+$BJ74*Assembly!R$15+$BK74*Assembly!R$16+$BL74*Assembly!R$17+$BM74*Assembly!R$18+$BN74*Assembly!R$19+$BO74*Assembly!R$20+$BP74*Assembly!R$21+$BQ74*Assembly!R$22+$BR74*Assembly!R$23+$BS74*Assembly!R$24</f>
        <v>0</v>
      </c>
      <c r="CK74" s="254" t="str">
        <f>$AY74*Assembly!S$4+$AZ74*Assembly!S$5+$BA74*Assembly!S$6+$BB74*Assembly!S$7+$BC74*Assembly!S$8+$BD74*Assembly!S$9+$BE74*Assembly!S$10+$BF74*Assembly!S$11+$BG74*Assembly!S$12+$BH74*Assembly!S$13+$BI74*Assembly!S$14+$BJ74*Assembly!S$15+$BK74*Assembly!S$16+$BL74*Assembly!S$17+$BM74*Assembly!S$18+$BN74*Assembly!S$19+$BO74*Assembly!S$20+$BP74*Assembly!S$21+$BQ74*Assembly!S$22+$BR74*Assembly!S$23+$BS74*Assembly!S$24</f>
        <v>0</v>
      </c>
      <c r="CL74" s="254" t="str">
        <f>$AY74*Assembly!T$4+$AZ74*Assembly!T$5+$BA74*Assembly!T$6+$BB74*Assembly!T$7+$BC74*Assembly!T$8+$BD74*Assembly!T$9+$BE74*Assembly!T$10+$BF74*Assembly!T$11+$BG74*Assembly!T$12+$BH74*Assembly!T$13+$BI74*Assembly!T$14+$BJ74*Assembly!T$15+$BK74*Assembly!T$16+$BL74*Assembly!T$17+$BM74*Assembly!T$18+$BN74*Assembly!T$19+$BO74*Assembly!T$20+$BP74*Assembly!T$21+$BQ74*Assembly!T$22+$BR74*Assembly!T$23+$BS74*Assembly!T$24</f>
        <v>0</v>
      </c>
      <c r="CM74" s="254" t="str">
        <f>$AY74*Assembly!U$4+$AZ74*Assembly!U$5+$BA74*Assembly!U$6+$BB74*Assembly!U$7+$BC74*Assembly!U$8+$BD74*Assembly!U$9+$BE74*Assembly!U$10+$BF74*Assembly!U$11+$BG74*Assembly!U$12+$BH74*Assembly!U$13+$BI74*Assembly!U$14+$BJ74*Assembly!U$15+$BK74*Assembly!U$16+$BL74*Assembly!U$17+$BM74*Assembly!U$18+$BN74*Assembly!U$19+$BO74*Assembly!U$20+$BP74*Assembly!U$21+$BQ74*Assembly!U$22+$BR74*Assembly!U$23+$BS74*Assembly!U$24</f>
        <v>0</v>
      </c>
      <c r="CN74" s="256" t="str">
        <f>$AY74*Assembly!V$4+$AZ74*Assembly!V$5+$BA74*Assembly!V$6+$BB74*Assembly!V$7+$BC74*Assembly!V$8+$BD74*Assembly!V$9+$BE74*Assembly!V$10+$BF74*Assembly!V$11+$BG74*Assembly!V$12+$BH74*Assembly!V$13+$BI74*Assembly!V$14+$BJ74*Assembly!V$15+$BK74*Assembly!V$16+$BL74*Assembly!V$17+$BM74*Assembly!V$18+$BN74*Assembly!V$19+$BO74*Assembly!V$20+$BP74*Assembly!V$21+$BQ74*Assembly!V$22+$BR74*Assembly!V$23+$BS74*Assembly!V$24</f>
        <v>0</v>
      </c>
      <c r="CO74" s="256" t="str">
        <f>CE74*Refining!$F$3</f>
        <v>329</v>
      </c>
      <c r="CP74" s="256" t="str">
        <f>CF74*Refining!$F$4</f>
        <v>0</v>
      </c>
      <c r="CQ74" s="256" t="str">
        <f>CG74*Refining!$F$5</f>
        <v>0</v>
      </c>
      <c r="CR74" s="256" t="str">
        <f>CH74*Refining!$F$6</f>
        <v>0</v>
      </c>
      <c r="CS74" s="256" t="str">
        <f>CI74*Refining!$F$7</f>
        <v>0</v>
      </c>
      <c r="CT74" s="256" t="str">
        <f>CJ74*Refining!$F$8</f>
        <v>0</v>
      </c>
      <c r="CU74" s="256" t="str">
        <f>CK74*Refining!$F$9</f>
        <v>0</v>
      </c>
      <c r="CV74" s="256" t="str">
        <f>CL74*Refining!$F$10</f>
        <v>0</v>
      </c>
      <c r="CW74" s="256" t="str">
        <f>CM74*Refining!$F$11</f>
        <v>0</v>
      </c>
      <c r="CX74" s="256" t="str">
        <f>CN74*Refining!$F$12</f>
        <v>0</v>
      </c>
      <c r="CY74" s="248" t="str">
        <f t="shared" ref="CY74:DR74" si="298">IF(CE74 = 0, "", CE74)</f>
        <v>184</v>
      </c>
      <c r="CZ74" s="245" t="str">
        <f t="shared" si="298"/>
        <v/>
      </c>
      <c r="DA74" s="245" t="str">
        <f t="shared" si="298"/>
        <v/>
      </c>
      <c r="DB74" s="245" t="str">
        <f t="shared" si="298"/>
        <v/>
      </c>
      <c r="DC74" s="245" t="str">
        <f t="shared" si="298"/>
        <v/>
      </c>
      <c r="DD74" s="245" t="str">
        <f t="shared" si="298"/>
        <v/>
      </c>
      <c r="DE74" s="245" t="str">
        <f t="shared" si="298"/>
        <v/>
      </c>
      <c r="DF74" s="245" t="str">
        <f t="shared" si="298"/>
        <v/>
      </c>
      <c r="DG74" s="245" t="str">
        <f t="shared" si="298"/>
        <v/>
      </c>
      <c r="DH74" s="246" t="str">
        <f t="shared" si="298"/>
        <v/>
      </c>
      <c r="DI74" s="248" t="str">
        <f t="shared" si="298"/>
        <v>329</v>
      </c>
      <c r="DJ74" s="245" t="str">
        <f t="shared" si="298"/>
        <v/>
      </c>
      <c r="DK74" s="245" t="str">
        <f t="shared" si="298"/>
        <v/>
      </c>
      <c r="DL74" s="245" t="str">
        <f t="shared" si="298"/>
        <v/>
      </c>
      <c r="DM74" s="245" t="str">
        <f t="shared" si="298"/>
        <v/>
      </c>
      <c r="DN74" s="245" t="str">
        <f t="shared" si="298"/>
        <v/>
      </c>
      <c r="DO74" s="245" t="str">
        <f t="shared" si="298"/>
        <v/>
      </c>
      <c r="DP74" s="245" t="str">
        <f t="shared" si="298"/>
        <v/>
      </c>
      <c r="DQ74" s="245" t="str">
        <f t="shared" si="298"/>
        <v/>
      </c>
      <c r="DR74" s="246" t="str">
        <f t="shared" si="298"/>
        <v/>
      </c>
      <c r="DS74" s="248" t="str">
        <f t="shared" si="15"/>
        <v>184</v>
      </c>
      <c r="DT74" s="249" t="str">
        <f t="shared" si="16"/>
        <v>329</v>
      </c>
      <c r="DU74" s="225" t="str">
        <f>CY74*'Ores &amp; Ingots'!$C$3+CZ74*'Ores &amp; Ingots'!$C$4+DA74*'Ores &amp; Ingots'!$C$5+DB74*'Ores &amp; Ingots'!$C$6+DC74*'Ores &amp; Ingots'!$C$7+DD74*'Ores &amp; Ingots'!$C$8+DE74*'Ores &amp; Ingots'!$C$9+DF74*'Ores &amp; Ingots'!$C$10+DG74*'Ores &amp; Ingots'!$C$11+DH74*'Ores &amp; Ingots'!$C$12</f>
        <v>23</v>
      </c>
      <c r="DV74" s="225" t="str">
        <f>DI74*'Ores &amp; Ingots'!$B$3+DJ74*'Ores &amp; Ingots'!$B$4+DK74*'Ores &amp; Ingots'!$B$5+DL74*'Ores &amp; Ingots'!$B$6+DM74*'Ores &amp; Ingots'!$B$7+DN74*'Ores &amp; Ingots'!$B$8+DO74*'Ores &amp; Ingots'!$B$9+DP74*'Ores &amp; Ingots'!$B$10+DQ74*'Ores &amp; Ingots'!$B$11+DR74*'Ores &amp; Ingots'!$B$12</f>
        <v>122</v>
      </c>
      <c r="DW74" s="249" t="str">
        <f>CY74*Refining!$G$3+CZ74*Refining!$G$4+DA74*Refining!$G$5+DB74*Refining!$G$6+DC74*Refining!$G$7+DD74*Refining!$G$8+DE74*Refining!$G$9+DF74*Refining!$G$10+DG74*Refining!$G$11+DH74*Refining!$G$12</f>
        <v>13</v>
      </c>
      <c r="DX74" s="249" t="str">
        <f t="shared" si="17"/>
        <v>1,966</v>
      </c>
      <c r="DY74" s="250" t="str">
        <f t="shared" si="18"/>
        <v>0.0020</v>
      </c>
      <c r="DZ74" s="248" t="str">
        <f t="shared" si="19"/>
        <v>65</v>
      </c>
      <c r="EA74" s="251" t="str">
        <f t="shared" ref="EA74:EB74" si="299">DZ74/60</f>
        <v>1.1</v>
      </c>
      <c r="EB74" s="251" t="str">
        <f t="shared" si="299"/>
        <v>0.0</v>
      </c>
      <c r="EC74" s="543" t="str">
        <f t="shared" si="21"/>
        <v>0.00</v>
      </c>
      <c r="ED74" s="248" t="str">
        <f t="shared" si="22"/>
        <v>8,810</v>
      </c>
      <c r="EE74" s="251" t="str">
        <f t="shared" ref="EE74:EF74" si="300">ED74/1000</f>
        <v>8.8</v>
      </c>
      <c r="EF74" s="252" t="str">
        <f t="shared" si="300"/>
        <v>0.01</v>
      </c>
      <c r="EG74" s="544" t="str">
        <f t="shared" si="24"/>
        <v>0.0088</v>
      </c>
      <c r="EH74" s="225">
        <v>1450.0</v>
      </c>
    </row>
    <row r="75">
      <c r="A75" s="33"/>
      <c r="B75" s="226" t="s">
        <v>966</v>
      </c>
      <c r="C75" s="227" t="s">
        <v>886</v>
      </c>
      <c r="D75" s="227">
        <v>1.0</v>
      </c>
      <c r="E75" s="227">
        <v>1.0</v>
      </c>
      <c r="F75" s="227">
        <v>1.0</v>
      </c>
      <c r="G75" s="253" t="str">
        <f t="shared" si="5"/>
        <v>15.6</v>
      </c>
      <c r="H75" s="254">
        <v>5.0</v>
      </c>
      <c r="I75" s="254">
        <v>5.0</v>
      </c>
      <c r="J75" s="254" t="str">
        <f>H75/Main!$D$9</f>
        <v>5</v>
      </c>
      <c r="K75" s="254" t="str">
        <f>I75/Main!$D$10</f>
        <v>5</v>
      </c>
      <c r="L75" s="254" t="str">
        <f t="shared" si="6"/>
        <v>1</v>
      </c>
      <c r="M75" s="254">
        <v>1.0</v>
      </c>
      <c r="N75" s="255"/>
      <c r="O75" s="255"/>
      <c r="P75" s="255"/>
      <c r="Q75" s="256"/>
      <c r="R75" s="255"/>
      <c r="S75" s="257"/>
      <c r="T75" s="257"/>
      <c r="U75" s="255"/>
      <c r="V75" s="255"/>
      <c r="W75" s="257"/>
      <c r="X75" s="257"/>
      <c r="Y75" s="255"/>
      <c r="Z75" s="255"/>
      <c r="AA75" s="255"/>
      <c r="AB75" s="255"/>
      <c r="AC75" s="335" t="s">
        <v>913</v>
      </c>
      <c r="AD75" s="225">
        <v>2.0</v>
      </c>
      <c r="AE75" s="225">
        <v>0.0</v>
      </c>
      <c r="AF75" s="225">
        <v>0.0</v>
      </c>
      <c r="AG75" s="225">
        <v>0.0</v>
      </c>
      <c r="AH75" s="309">
        <v>6.0</v>
      </c>
      <c r="AI75" s="225">
        <v>0.0</v>
      </c>
      <c r="AJ75" s="225">
        <v>0.0</v>
      </c>
      <c r="AK75" s="225">
        <v>0.0</v>
      </c>
      <c r="AL75" s="225">
        <v>0.0</v>
      </c>
      <c r="AM75" s="225">
        <v>0.0</v>
      </c>
      <c r="AN75" s="225">
        <v>0.0</v>
      </c>
      <c r="AO75" s="225">
        <v>0.0</v>
      </c>
      <c r="AP75" s="225">
        <v>0.0</v>
      </c>
      <c r="AQ75" s="225">
        <v>0.0</v>
      </c>
      <c r="AR75" s="225">
        <v>0.0</v>
      </c>
      <c r="AS75" s="225">
        <v>0.0</v>
      </c>
      <c r="AT75" s="225">
        <v>0.0</v>
      </c>
      <c r="AU75" s="225">
        <v>0.0</v>
      </c>
      <c r="AV75" s="225">
        <v>0.0</v>
      </c>
      <c r="AW75" s="225">
        <v>0.0</v>
      </c>
      <c r="AX75" s="225">
        <v>0.0</v>
      </c>
      <c r="AY75" s="239" t="str">
        <f t="shared" ref="AY75:BS75" si="301">IF(AD75 = 0, "", AD75)</f>
        <v>2</v>
      </c>
      <c r="AZ75" s="227" t="str">
        <f t="shared" si="301"/>
        <v/>
      </c>
      <c r="BA75" s="227" t="str">
        <f t="shared" si="301"/>
        <v/>
      </c>
      <c r="BB75" s="227" t="str">
        <f t="shared" si="301"/>
        <v/>
      </c>
      <c r="BC75" s="309" t="str">
        <f t="shared" si="301"/>
        <v>6</v>
      </c>
      <c r="BD75" s="227" t="str">
        <f t="shared" si="301"/>
        <v/>
      </c>
      <c r="BE75" s="227" t="str">
        <f t="shared" si="301"/>
        <v/>
      </c>
      <c r="BF75" s="227" t="str">
        <f t="shared" si="301"/>
        <v/>
      </c>
      <c r="BG75" s="227" t="str">
        <f t="shared" si="301"/>
        <v/>
      </c>
      <c r="BH75" s="227" t="str">
        <f t="shared" si="301"/>
        <v/>
      </c>
      <c r="BI75" s="227" t="str">
        <f t="shared" si="301"/>
        <v/>
      </c>
      <c r="BJ75" s="227" t="str">
        <f t="shared" si="301"/>
        <v/>
      </c>
      <c r="BK75" s="227" t="str">
        <f t="shared" si="301"/>
        <v/>
      </c>
      <c r="BL75" s="227" t="str">
        <f t="shared" si="301"/>
        <v/>
      </c>
      <c r="BM75" s="227" t="str">
        <f t="shared" si="301"/>
        <v/>
      </c>
      <c r="BN75" s="227" t="str">
        <f t="shared" si="301"/>
        <v/>
      </c>
      <c r="BO75" s="227" t="str">
        <f t="shared" si="301"/>
        <v/>
      </c>
      <c r="BP75" s="227" t="str">
        <f t="shared" si="301"/>
        <v/>
      </c>
      <c r="BQ75" s="227" t="str">
        <f t="shared" si="301"/>
        <v/>
      </c>
      <c r="BR75" s="227" t="str">
        <f t="shared" si="301"/>
        <v/>
      </c>
      <c r="BS75" s="238" t="str">
        <f t="shared" si="301"/>
        <v/>
      </c>
      <c r="BT75" s="239" t="str">
        <f>$AY75*Assembly!Y$4+$AZ75*Assembly!Y$5+$BA75*Assembly!Y$6+$BB75*Assembly!Y$7+$BC75*Assembly!Y$8+$BD75*Assembly!Y$9+$BE75*Assembly!Y$10+$BF75*Assembly!Y$11+$BG75*Assembly!Y$12+$BH75*Assembly!Y$13+$BI75*Assembly!Y$14+$BJ75*Assembly!Y$15+$BK75*Assembly!Y$16+$BL75*Assembly!Y$17+$BM75*Assembly!Y$18+$BN75*Assembly!Y$19+$BO75*Assembly!Y$20+$BP75*Assembly!Y$21+$BQ75*Assembly!Y$22+$BR75*Assembly!Y$23+$BS75*Assembly!Y$24</f>
        <v>88</v>
      </c>
      <c r="BU75" s="225" t="str">
        <f t="shared" si="8"/>
        <v>6</v>
      </c>
      <c r="BV75" s="225" t="str">
        <f>$AY75*Assembly!AC$4+$AZ75*Assembly!AC$5+$BA75*Assembly!AC$6+$BB75*Assembly!AC$7+$BC75*Assembly!AC$8+$BD75*Assembly!AC$9+$BE75*Assembly!AC$10+$BF75*Assembly!AC$11+$BG75*Assembly!AC$12+$BH75*Assembly!AC$13+$BI75*Assembly!AC$14+$BJ75*Assembly!AC$15+$BK75*Assembly!AC$16+$BL75*Assembly!AC$17+$BM75*Assembly!AC$18+$BN75*Assembly!AC$19+$BO75*Assembly!AC$20+$BP75*Assembly!AC$21+$BQ75*Assembly!AC$22+$BR75*Assembly!AC$23+$BS75*Assembly!AC$24</f>
        <v>380</v>
      </c>
      <c r="BW75" s="240" t="str">
        <f t="shared" si="9"/>
        <v>4.32</v>
      </c>
      <c r="BX75" s="241" t="str">
        <f t="shared" si="10"/>
        <v>24</v>
      </c>
      <c r="BY75" s="242" t="str">
        <f t="shared" si="11"/>
        <v>67.5</v>
      </c>
      <c r="BZ75" s="225"/>
      <c r="CA75" s="225" t="str">
        <f>$AY75*Assembly!X$4+$AZ75*Assembly!X$5+$BA75*Assembly!X$6+$BB75*Assembly!X$7+$BC75*Assembly!X$8+$BD75*Assembly!X$9+$BE75*Assembly!X$10+$BF75*Assembly!X$11+$BG75*Assembly!X$12+$BH75*Assembly!X$13+$BI75*Assembly!X$14+$BJ75*Assembly!X$15+$BK75*Assembly!X$16+$BL75*Assembly!X$17+$BM75*Assembly!X$18+$BN75*Assembly!X$19+$BO75*Assembly!X$20+$BP75*Assembly!X$21+$BQ75*Assembly!X$22+$BR75*Assembly!X$23+$BS75*Assembly!X$24</f>
        <v>26</v>
      </c>
      <c r="CB75" s="225" t="str">
        <f t="shared" si="12"/>
        <v>4,044</v>
      </c>
      <c r="CC75" s="223" t="str">
        <f t="shared" si="13"/>
        <v>0.0040</v>
      </c>
      <c r="CD75" s="243" t="str">
        <f>$AY75*Assembly!AB$4+$AZ75*Assembly!AB$5+$BA75*Assembly!AB$6+$BB75*Assembly!AB$7+$BC75*Assembly!AB$8+$BD75*Assembly!AB$9+$BE75*Assembly!AB$10+$BF75*Assembly!AB$11+$BG75*Assembly!AB$12+$BH75*Assembly!AB$13+$BI75*Assembly!AB$14+$BJ75*Assembly!AB$15+$BK75*Assembly!AB$16+$BL75*Assembly!AB$17+$BM75*Assembly!AB$18+$BN75*Assembly!AB$19+$BO75*Assembly!AB$20+$BP75*Assembly!AB$21+$BQ75*Assembly!AB$22+$BR75*Assembly!AB$23+$BS75*Assembly!AB$24</f>
        <v>18</v>
      </c>
      <c r="CE75" s="256" t="str">
        <f>$AY75*Assembly!M$4+$AZ75*Assembly!M$5+$BA75*Assembly!M$6+$BB75*Assembly!M$7+$BC75*Assembly!M$8+$BD75*Assembly!M$9+$BE75*Assembly!M$10+$BF75*Assembly!M$11+$BG75*Assembly!M$12+$BH75*Assembly!M$13+$BI75*Assembly!M$14+$BJ75*Assembly!M$15+$BK75*Assembly!M$16+$BL75*Assembly!M$17+$BM75*Assembly!M$18+$BN75*Assembly!M$19+$BO75*Assembly!M$20+$BP75*Assembly!M$21+$BQ75*Assembly!M$22+$BR75*Assembly!M$23+$BS75*Assembly!M$24</f>
        <v>102</v>
      </c>
      <c r="CF75" s="256" t="str">
        <f>$AY75*Assembly!N$4+$AZ75*Assembly!N$5+$BA75*Assembly!N$6+$BB75*Assembly!N$7+$BC75*Assembly!N$8+$BD75*Assembly!N$9+$BE75*Assembly!N$10+$BF75*Assembly!N$11+$BG75*Assembly!N$12+$BH75*Assembly!N$13+$BI75*Assembly!N$14+$BJ75*Assembly!N$15+$BK75*Assembly!N$16+$BL75*Assembly!N$17+$BM75*Assembly!N$18+$BN75*Assembly!N$19+$BO75*Assembly!N$20+$BP75*Assembly!N$21+$BQ75*Assembly!N$22+$BR75*Assembly!N$23+$BS75*Assembly!N$24</f>
        <v>0</v>
      </c>
      <c r="CG75" s="256" t="str">
        <f>$AY75*Assembly!O$4+$AZ75*Assembly!O$5+$BA75*Assembly!O$6+$BB75*Assembly!O$7+$BC75*Assembly!O$8+$BD75*Assembly!O$9+$BE75*Assembly!O$10+$BF75*Assembly!O$11+$BG75*Assembly!O$12+$BH75*Assembly!O$13+$BI75*Assembly!O$14+$BJ75*Assembly!O$15+$BK75*Assembly!O$16+$BL75*Assembly!O$17+$BM75*Assembly!O$18+$BN75*Assembly!O$19+$BO75*Assembly!O$20+$BP75*Assembly!O$21+$BQ75*Assembly!O$22+$BR75*Assembly!O$23+$BS75*Assembly!O$24</f>
        <v>0</v>
      </c>
      <c r="CH75" s="254" t="str">
        <f>$AY75*Assembly!P$4+$AZ75*Assembly!P$5+$BA75*Assembly!P$6+$BB75*Assembly!P$7+$BC75*Assembly!P$8+$BD75*Assembly!P$9+$BE75*Assembly!P$10+$BF75*Assembly!P$11+$BG75*Assembly!P$12+$BH75*Assembly!P$13+$BI75*Assembly!P$14+$BJ75*Assembly!P$15+$BK75*Assembly!P$16+$BL75*Assembly!P$17+$BM75*Assembly!P$18+$BN75*Assembly!P$19+$BO75*Assembly!P$20+$BP75*Assembly!P$21+$BQ75*Assembly!P$22+$BR75*Assembly!P$23+$BS75*Assembly!P$24</f>
        <v>0</v>
      </c>
      <c r="CI75" s="254" t="str">
        <f>$AY75*Assembly!Q$4+$AZ75*Assembly!Q$5+$BA75*Assembly!Q$6+$BB75*Assembly!Q$7+$BC75*Assembly!Q$8+$BD75*Assembly!Q$9+$BE75*Assembly!Q$10+$BF75*Assembly!Q$11+$BG75*Assembly!Q$12+$BH75*Assembly!Q$13+$BI75*Assembly!Q$14+$BJ75*Assembly!Q$15+$BK75*Assembly!Q$16+$BL75*Assembly!Q$17+$BM75*Assembly!Q$18+$BN75*Assembly!Q$19+$BO75*Assembly!Q$20+$BP75*Assembly!Q$21+$BQ75*Assembly!Q$22+$BR75*Assembly!Q$23+$BS75*Assembly!Q$24</f>
        <v>0</v>
      </c>
      <c r="CJ75" s="256" t="str">
        <f>$AY75*Assembly!R$4+$AZ75*Assembly!R$5+$BA75*Assembly!R$6+$BB75*Assembly!R$7+$BC75*Assembly!R$8+$BD75*Assembly!R$9+$BE75*Assembly!R$10+$BF75*Assembly!R$11+$BG75*Assembly!R$12+$BH75*Assembly!R$13+$BI75*Assembly!R$14+$BJ75*Assembly!R$15+$BK75*Assembly!R$16+$BL75*Assembly!R$17+$BM75*Assembly!R$18+$BN75*Assembly!R$19+$BO75*Assembly!R$20+$BP75*Assembly!R$21+$BQ75*Assembly!R$22+$BR75*Assembly!R$23+$BS75*Assembly!R$24</f>
        <v>0</v>
      </c>
      <c r="CK75" s="254" t="str">
        <f>$AY75*Assembly!S$4+$AZ75*Assembly!S$5+$BA75*Assembly!S$6+$BB75*Assembly!S$7+$BC75*Assembly!S$8+$BD75*Assembly!S$9+$BE75*Assembly!S$10+$BF75*Assembly!S$11+$BG75*Assembly!S$12+$BH75*Assembly!S$13+$BI75*Assembly!S$14+$BJ75*Assembly!S$15+$BK75*Assembly!S$16+$BL75*Assembly!S$17+$BM75*Assembly!S$18+$BN75*Assembly!S$19+$BO75*Assembly!S$20+$BP75*Assembly!S$21+$BQ75*Assembly!S$22+$BR75*Assembly!S$23+$BS75*Assembly!S$24</f>
        <v>0</v>
      </c>
      <c r="CL75" s="254" t="str">
        <f>$AY75*Assembly!T$4+$AZ75*Assembly!T$5+$BA75*Assembly!T$6+$BB75*Assembly!T$7+$BC75*Assembly!T$8+$BD75*Assembly!T$9+$BE75*Assembly!T$10+$BF75*Assembly!T$11+$BG75*Assembly!T$12+$BH75*Assembly!T$13+$BI75*Assembly!T$14+$BJ75*Assembly!T$15+$BK75*Assembly!T$16+$BL75*Assembly!T$17+$BM75*Assembly!T$18+$BN75*Assembly!T$19+$BO75*Assembly!T$20+$BP75*Assembly!T$21+$BQ75*Assembly!T$22+$BR75*Assembly!T$23+$BS75*Assembly!T$24</f>
        <v>0</v>
      </c>
      <c r="CM75" s="254" t="str">
        <f>$AY75*Assembly!U$4+$AZ75*Assembly!U$5+$BA75*Assembly!U$6+$BB75*Assembly!U$7+$BC75*Assembly!U$8+$BD75*Assembly!U$9+$BE75*Assembly!U$10+$BF75*Assembly!U$11+$BG75*Assembly!U$12+$BH75*Assembly!U$13+$BI75*Assembly!U$14+$BJ75*Assembly!U$15+$BK75*Assembly!U$16+$BL75*Assembly!U$17+$BM75*Assembly!U$18+$BN75*Assembly!U$19+$BO75*Assembly!U$20+$BP75*Assembly!U$21+$BQ75*Assembly!U$22+$BR75*Assembly!U$23+$BS75*Assembly!U$24</f>
        <v>0</v>
      </c>
      <c r="CN75" s="256" t="str">
        <f>$AY75*Assembly!V$4+$AZ75*Assembly!V$5+$BA75*Assembly!V$6+$BB75*Assembly!V$7+$BC75*Assembly!V$8+$BD75*Assembly!V$9+$BE75*Assembly!V$10+$BF75*Assembly!V$11+$BG75*Assembly!V$12+$BH75*Assembly!V$13+$BI75*Assembly!V$14+$BJ75*Assembly!V$15+$BK75*Assembly!V$16+$BL75*Assembly!V$17+$BM75*Assembly!V$18+$BN75*Assembly!V$19+$BO75*Assembly!V$20+$BP75*Assembly!V$21+$BQ75*Assembly!V$22+$BR75*Assembly!V$23+$BS75*Assembly!V$24</f>
        <v>0</v>
      </c>
      <c r="CO75" s="256" t="str">
        <f>CE75*Refining!$F$3</f>
        <v>182</v>
      </c>
      <c r="CP75" s="256" t="str">
        <f>CF75*Refining!$F$4</f>
        <v>0</v>
      </c>
      <c r="CQ75" s="256" t="str">
        <f>CG75*Refining!$F$5</f>
        <v>0</v>
      </c>
      <c r="CR75" s="256" t="str">
        <f>CH75*Refining!$F$6</f>
        <v>0</v>
      </c>
      <c r="CS75" s="256" t="str">
        <f>CI75*Refining!$F$7</f>
        <v>0</v>
      </c>
      <c r="CT75" s="256" t="str">
        <f>CJ75*Refining!$F$8</f>
        <v>0</v>
      </c>
      <c r="CU75" s="256" t="str">
        <f>CK75*Refining!$F$9</f>
        <v>0</v>
      </c>
      <c r="CV75" s="256" t="str">
        <f>CL75*Refining!$F$10</f>
        <v>0</v>
      </c>
      <c r="CW75" s="256" t="str">
        <f>CM75*Refining!$F$11</f>
        <v>0</v>
      </c>
      <c r="CX75" s="256" t="str">
        <f>CN75*Refining!$F$12</f>
        <v>0</v>
      </c>
      <c r="CY75" s="248" t="str">
        <f t="shared" ref="CY75:DR75" si="302">IF(CE75 = 0, "", CE75)</f>
        <v>102</v>
      </c>
      <c r="CZ75" s="245" t="str">
        <f t="shared" si="302"/>
        <v/>
      </c>
      <c r="DA75" s="245" t="str">
        <f t="shared" si="302"/>
        <v/>
      </c>
      <c r="DB75" s="245" t="str">
        <f t="shared" si="302"/>
        <v/>
      </c>
      <c r="DC75" s="245" t="str">
        <f t="shared" si="302"/>
        <v/>
      </c>
      <c r="DD75" s="245" t="str">
        <f t="shared" si="302"/>
        <v/>
      </c>
      <c r="DE75" s="245" t="str">
        <f t="shared" si="302"/>
        <v/>
      </c>
      <c r="DF75" s="245" t="str">
        <f t="shared" si="302"/>
        <v/>
      </c>
      <c r="DG75" s="245" t="str">
        <f t="shared" si="302"/>
        <v/>
      </c>
      <c r="DH75" s="246" t="str">
        <f t="shared" si="302"/>
        <v/>
      </c>
      <c r="DI75" s="248" t="str">
        <f t="shared" si="302"/>
        <v>182</v>
      </c>
      <c r="DJ75" s="245" t="str">
        <f t="shared" si="302"/>
        <v/>
      </c>
      <c r="DK75" s="245" t="str">
        <f t="shared" si="302"/>
        <v/>
      </c>
      <c r="DL75" s="245" t="str">
        <f t="shared" si="302"/>
        <v/>
      </c>
      <c r="DM75" s="245" t="str">
        <f t="shared" si="302"/>
        <v/>
      </c>
      <c r="DN75" s="245" t="str">
        <f t="shared" si="302"/>
        <v/>
      </c>
      <c r="DO75" s="245" t="str">
        <f t="shared" si="302"/>
        <v/>
      </c>
      <c r="DP75" s="245" t="str">
        <f t="shared" si="302"/>
        <v/>
      </c>
      <c r="DQ75" s="245" t="str">
        <f t="shared" si="302"/>
        <v/>
      </c>
      <c r="DR75" s="246" t="str">
        <f t="shared" si="302"/>
        <v/>
      </c>
      <c r="DS75" s="248" t="str">
        <f t="shared" si="15"/>
        <v>102</v>
      </c>
      <c r="DT75" s="249" t="str">
        <f t="shared" si="16"/>
        <v>182</v>
      </c>
      <c r="DU75" s="225" t="str">
        <f>CY75*'Ores &amp; Ingots'!$C$3+CZ75*'Ores &amp; Ingots'!$C$4+DA75*'Ores &amp; Ingots'!$C$5+DB75*'Ores &amp; Ingots'!$C$6+DC75*'Ores &amp; Ingots'!$C$7+DD75*'Ores &amp; Ingots'!$C$8+DE75*'Ores &amp; Ingots'!$C$9+DF75*'Ores &amp; Ingots'!$C$10+DG75*'Ores &amp; Ingots'!$C$11+DH75*'Ores &amp; Ingots'!$C$12</f>
        <v>13</v>
      </c>
      <c r="DV75" s="225" t="str">
        <f>DI75*'Ores &amp; Ingots'!$B$3+DJ75*'Ores &amp; Ingots'!$B$4+DK75*'Ores &amp; Ingots'!$B$5+DL75*'Ores &amp; Ingots'!$B$6+DM75*'Ores &amp; Ingots'!$B$7+DN75*'Ores &amp; Ingots'!$B$8+DO75*'Ores &amp; Ingots'!$B$9+DP75*'Ores &amp; Ingots'!$B$10+DQ75*'Ores &amp; Ingots'!$B$11+DR75*'Ores &amp; Ingots'!$B$12</f>
        <v>67</v>
      </c>
      <c r="DW75" s="249" t="str">
        <f>CY75*Refining!$G$3+CZ75*Refining!$G$4+DA75*Refining!$G$5+DB75*Refining!$G$6+DC75*Refining!$G$7+DD75*Refining!$G$8+DE75*Refining!$G$9+DF75*Refining!$G$10+DG75*Refining!$G$11+DH75*Refining!$G$12</f>
        <v>7</v>
      </c>
      <c r="DX75" s="249" t="str">
        <f t="shared" si="17"/>
        <v>1,090</v>
      </c>
      <c r="DY75" s="250" t="str">
        <f t="shared" si="18"/>
        <v>0.0011</v>
      </c>
      <c r="DZ75" s="248" t="str">
        <f t="shared" si="19"/>
        <v>38</v>
      </c>
      <c r="EA75" s="251" t="str">
        <f t="shared" ref="EA75:EB75" si="303">DZ75/60</f>
        <v>0.6</v>
      </c>
      <c r="EB75" s="251" t="str">
        <f t="shared" si="303"/>
        <v>0.0</v>
      </c>
      <c r="EC75" s="543" t="str">
        <f t="shared" si="21"/>
        <v>0.00</v>
      </c>
      <c r="ED75" s="248" t="str">
        <f t="shared" si="22"/>
        <v>5,134</v>
      </c>
      <c r="EE75" s="251" t="str">
        <f t="shared" ref="EE75:EF75" si="304">ED75/1000</f>
        <v>5.1</v>
      </c>
      <c r="EF75" s="252" t="str">
        <f t="shared" si="304"/>
        <v>0.01</v>
      </c>
      <c r="EG75" s="544" t="str">
        <f t="shared" si="24"/>
        <v>0.0051</v>
      </c>
      <c r="EH75" s="225">
        <v>742.0</v>
      </c>
    </row>
    <row r="76">
      <c r="A76" s="33"/>
      <c r="B76" s="226" t="s">
        <v>967</v>
      </c>
      <c r="C76" s="227" t="s">
        <v>886</v>
      </c>
      <c r="D76" s="227">
        <v>1.0</v>
      </c>
      <c r="E76" s="227">
        <v>1.0</v>
      </c>
      <c r="F76" s="227">
        <v>1.0</v>
      </c>
      <c r="G76" s="253" t="str">
        <f t="shared" si="5"/>
        <v>15.6</v>
      </c>
      <c r="H76" s="254">
        <v>10.0</v>
      </c>
      <c r="I76" s="254">
        <v>10.0</v>
      </c>
      <c r="J76" s="254" t="str">
        <f>H76/Main!$D$9</f>
        <v>10</v>
      </c>
      <c r="K76" s="254" t="str">
        <f>I76/Main!$D$10</f>
        <v>10</v>
      </c>
      <c r="L76" s="254" t="str">
        <f t="shared" si="6"/>
        <v>1</v>
      </c>
      <c r="M76" s="254">
        <v>1.0</v>
      </c>
      <c r="N76" s="255"/>
      <c r="O76" s="255"/>
      <c r="P76" s="255"/>
      <c r="Q76" s="256"/>
      <c r="R76" s="255"/>
      <c r="S76" s="257"/>
      <c r="T76" s="257"/>
      <c r="U76" s="255"/>
      <c r="V76" s="255"/>
      <c r="W76" s="257"/>
      <c r="X76" s="257"/>
      <c r="Y76" s="255"/>
      <c r="Z76" s="255"/>
      <c r="AA76" s="255"/>
      <c r="AB76" s="255"/>
      <c r="AC76" s="335" t="s">
        <v>913</v>
      </c>
      <c r="AD76" s="225">
        <v>0.0</v>
      </c>
      <c r="AE76" s="225">
        <v>12.0</v>
      </c>
      <c r="AF76" s="225">
        <v>4.0</v>
      </c>
      <c r="AG76" s="225">
        <v>0.0</v>
      </c>
      <c r="AH76" s="309">
        <v>8.0</v>
      </c>
      <c r="AI76" s="225">
        <v>0.0</v>
      </c>
      <c r="AJ76" s="225">
        <v>0.0</v>
      </c>
      <c r="AK76" s="225">
        <v>0.0</v>
      </c>
      <c r="AL76" s="225">
        <v>0.0</v>
      </c>
      <c r="AM76" s="225">
        <v>0.0</v>
      </c>
      <c r="AN76" s="225">
        <v>0.0</v>
      </c>
      <c r="AO76" s="225">
        <v>0.0</v>
      </c>
      <c r="AP76" s="225">
        <v>0.0</v>
      </c>
      <c r="AQ76" s="225">
        <v>0.0</v>
      </c>
      <c r="AR76" s="225">
        <v>0.0</v>
      </c>
      <c r="AS76" s="225">
        <v>0.0</v>
      </c>
      <c r="AT76" s="225">
        <v>0.0</v>
      </c>
      <c r="AU76" s="225">
        <v>0.0</v>
      </c>
      <c r="AV76" s="225">
        <v>0.0</v>
      </c>
      <c r="AW76" s="225">
        <v>0.0</v>
      </c>
      <c r="AX76" s="225">
        <v>0.0</v>
      </c>
      <c r="AY76" s="236" t="str">
        <f t="shared" ref="AY76:BS76" si="305">IF(AD76 = 0, "", AD76)</f>
        <v/>
      </c>
      <c r="AZ76" s="225" t="str">
        <f t="shared" si="305"/>
        <v>12</v>
      </c>
      <c r="BA76" s="225" t="str">
        <f t="shared" si="305"/>
        <v>4</v>
      </c>
      <c r="BB76" s="227" t="str">
        <f t="shared" si="305"/>
        <v/>
      </c>
      <c r="BC76" s="309" t="str">
        <f t="shared" si="305"/>
        <v>8</v>
      </c>
      <c r="BD76" s="227" t="str">
        <f t="shared" si="305"/>
        <v/>
      </c>
      <c r="BE76" s="227" t="str">
        <f t="shared" si="305"/>
        <v/>
      </c>
      <c r="BF76" s="227" t="str">
        <f t="shared" si="305"/>
        <v/>
      </c>
      <c r="BG76" s="227" t="str">
        <f t="shared" si="305"/>
        <v/>
      </c>
      <c r="BH76" s="227" t="str">
        <f t="shared" si="305"/>
        <v/>
      </c>
      <c r="BI76" s="227" t="str">
        <f t="shared" si="305"/>
        <v/>
      </c>
      <c r="BJ76" s="227" t="str">
        <f t="shared" si="305"/>
        <v/>
      </c>
      <c r="BK76" s="227" t="str">
        <f t="shared" si="305"/>
        <v/>
      </c>
      <c r="BL76" s="227" t="str">
        <f t="shared" si="305"/>
        <v/>
      </c>
      <c r="BM76" s="227" t="str">
        <f t="shared" si="305"/>
        <v/>
      </c>
      <c r="BN76" s="227" t="str">
        <f t="shared" si="305"/>
        <v/>
      </c>
      <c r="BO76" s="227" t="str">
        <f t="shared" si="305"/>
        <v/>
      </c>
      <c r="BP76" s="227" t="str">
        <f t="shared" si="305"/>
        <v/>
      </c>
      <c r="BQ76" s="227" t="str">
        <f t="shared" si="305"/>
        <v/>
      </c>
      <c r="BR76" s="227" t="str">
        <f t="shared" si="305"/>
        <v/>
      </c>
      <c r="BS76" s="238" t="str">
        <f t="shared" si="305"/>
        <v/>
      </c>
      <c r="BT76" s="239" t="str">
        <f>$AY76*Assembly!Y$4+$AZ76*Assembly!Y$5+$BA76*Assembly!Y$6+$BB76*Assembly!Y$7+$BC76*Assembly!Y$8+$BD76*Assembly!Y$9+$BE76*Assembly!Y$10+$BF76*Assembly!Y$11+$BG76*Assembly!Y$12+$BH76*Assembly!Y$13+$BI76*Assembly!Y$14+$BJ76*Assembly!Y$15+$BK76*Assembly!Y$16+$BL76*Assembly!Y$17+$BM76*Assembly!Y$18+$BN76*Assembly!Y$19+$BO76*Assembly!Y$20+$BP76*Assembly!Y$21+$BQ76*Assembly!Y$22+$BR76*Assembly!Y$23+$BS76*Assembly!Y$24</f>
        <v>116</v>
      </c>
      <c r="BU76" s="225" t="str">
        <f t="shared" si="8"/>
        <v>7</v>
      </c>
      <c r="BV76" s="225" t="str">
        <f>$AY76*Assembly!AC$4+$AZ76*Assembly!AC$5+$BA76*Assembly!AC$6+$BB76*Assembly!AC$7+$BC76*Assembly!AC$8+$BD76*Assembly!AC$9+$BE76*Assembly!AC$10+$BF76*Assembly!AC$11+$BG76*Assembly!AC$12+$BH76*Assembly!AC$13+$BI76*Assembly!AC$14+$BJ76*Assembly!AC$15+$BK76*Assembly!AC$16+$BL76*Assembly!AC$17+$BM76*Assembly!AC$18+$BN76*Assembly!AC$19+$BO76*Assembly!AC$20+$BP76*Assembly!AC$21+$BQ76*Assembly!AC$22+$BR76*Assembly!AC$23+$BS76*Assembly!AC$24</f>
        <v>480</v>
      </c>
      <c r="BW76" s="240" t="str">
        <f t="shared" si="9"/>
        <v>4.14</v>
      </c>
      <c r="BX76" s="241" t="str">
        <f t="shared" si="10"/>
        <v>31</v>
      </c>
      <c r="BY76" s="242" t="str">
        <f t="shared" si="11"/>
        <v>64.7</v>
      </c>
      <c r="BZ76" s="225"/>
      <c r="CA76" s="225" t="str">
        <f>$AY76*Assembly!X$4+$AZ76*Assembly!X$5+$BA76*Assembly!X$6+$BB76*Assembly!X$7+$BC76*Assembly!X$8+$BD76*Assembly!X$9+$BE76*Assembly!X$10+$BF76*Assembly!X$11+$BG76*Assembly!X$12+$BH76*Assembly!X$13+$BI76*Assembly!X$14+$BJ76*Assembly!X$15+$BK76*Assembly!X$16+$BL76*Assembly!X$17+$BM76*Assembly!X$18+$BN76*Assembly!X$19+$BO76*Assembly!X$20+$BP76*Assembly!X$21+$BQ76*Assembly!X$22+$BR76*Assembly!X$23+$BS76*Assembly!X$24</f>
        <v>48</v>
      </c>
      <c r="CB76" s="225" t="str">
        <f t="shared" si="12"/>
        <v>7,467</v>
      </c>
      <c r="CC76" s="223" t="str">
        <f t="shared" si="13"/>
        <v>0.0075</v>
      </c>
      <c r="CD76" s="243" t="str">
        <f>$AY76*Assembly!AB$4+$AZ76*Assembly!AB$5+$BA76*Assembly!AB$6+$BB76*Assembly!AB$7+$BC76*Assembly!AB$8+$BD76*Assembly!AB$9+$BE76*Assembly!AB$10+$BF76*Assembly!AB$11+$BG76*Assembly!AB$12+$BH76*Assembly!AB$13+$BI76*Assembly!AB$14+$BJ76*Assembly!AB$15+$BK76*Assembly!AB$16+$BL76*Assembly!AB$17+$BM76*Assembly!AB$18+$BN76*Assembly!AB$19+$BO76*Assembly!AB$20+$BP76*Assembly!AB$21+$BQ76*Assembly!AB$22+$BR76*Assembly!AB$23+$BS76*Assembly!AB$24</f>
        <v>84</v>
      </c>
      <c r="CE76" s="256" t="str">
        <f>$AY76*Assembly!M$4+$AZ76*Assembly!M$5+$BA76*Assembly!M$6+$BB76*Assembly!M$7+$BC76*Assembly!M$8+$BD76*Assembly!M$9+$BE76*Assembly!M$10+$BF76*Assembly!M$11+$BG76*Assembly!M$12+$BH76*Assembly!M$13+$BI76*Assembly!M$14+$BJ76*Assembly!M$15+$BK76*Assembly!M$16+$BL76*Assembly!M$17+$BM76*Assembly!M$18+$BN76*Assembly!M$19+$BO76*Assembly!M$20+$BP76*Assembly!M$21+$BQ76*Assembly!M$22+$BR76*Assembly!M$23+$BS76*Assembly!M$24</f>
        <v>142</v>
      </c>
      <c r="CF76" s="256" t="str">
        <f>$AY76*Assembly!N$4+$AZ76*Assembly!N$5+$BA76*Assembly!N$6+$BB76*Assembly!N$7+$BC76*Assembly!N$8+$BD76*Assembly!N$9+$BE76*Assembly!N$10+$BF76*Assembly!N$11+$BG76*Assembly!N$12+$BH76*Assembly!N$13+$BI76*Assembly!N$14+$BJ76*Assembly!N$15+$BK76*Assembly!N$16+$BL76*Assembly!N$17+$BM76*Assembly!N$18+$BN76*Assembly!N$19+$BO76*Assembly!N$20+$BP76*Assembly!N$21+$BQ76*Assembly!N$22+$BR76*Assembly!N$23+$BS76*Assembly!N$24</f>
        <v>0</v>
      </c>
      <c r="CG76" s="256" t="str">
        <f>$AY76*Assembly!O$4+$AZ76*Assembly!O$5+$BA76*Assembly!O$6+$BB76*Assembly!O$7+$BC76*Assembly!O$8+$BD76*Assembly!O$9+$BE76*Assembly!O$10+$BF76*Assembly!O$11+$BG76*Assembly!O$12+$BH76*Assembly!O$13+$BI76*Assembly!O$14+$BJ76*Assembly!O$15+$BK76*Assembly!O$16+$BL76*Assembly!O$17+$BM76*Assembly!O$18+$BN76*Assembly!O$19+$BO76*Assembly!O$20+$BP76*Assembly!O$21+$BQ76*Assembly!O$22+$BR76*Assembly!O$23+$BS76*Assembly!O$24</f>
        <v>0</v>
      </c>
      <c r="CH76" s="254" t="str">
        <f>$AY76*Assembly!P$4+$AZ76*Assembly!P$5+$BA76*Assembly!P$6+$BB76*Assembly!P$7+$BC76*Assembly!P$8+$BD76*Assembly!P$9+$BE76*Assembly!P$10+$BF76*Assembly!P$11+$BG76*Assembly!P$12+$BH76*Assembly!P$13+$BI76*Assembly!P$14+$BJ76*Assembly!P$15+$BK76*Assembly!P$16+$BL76*Assembly!P$17+$BM76*Assembly!P$18+$BN76*Assembly!P$19+$BO76*Assembly!P$20+$BP76*Assembly!P$21+$BQ76*Assembly!P$22+$BR76*Assembly!P$23+$BS76*Assembly!P$24</f>
        <v>0</v>
      </c>
      <c r="CI76" s="254" t="str">
        <f>$AY76*Assembly!Q$4+$AZ76*Assembly!Q$5+$BA76*Assembly!Q$6+$BB76*Assembly!Q$7+$BC76*Assembly!Q$8+$BD76*Assembly!Q$9+$BE76*Assembly!Q$10+$BF76*Assembly!Q$11+$BG76*Assembly!Q$12+$BH76*Assembly!Q$13+$BI76*Assembly!Q$14+$BJ76*Assembly!Q$15+$BK76*Assembly!Q$16+$BL76*Assembly!Q$17+$BM76*Assembly!Q$18+$BN76*Assembly!Q$19+$BO76*Assembly!Q$20+$BP76*Assembly!Q$21+$BQ76*Assembly!Q$22+$BR76*Assembly!Q$23+$BS76*Assembly!Q$24</f>
        <v>0</v>
      </c>
      <c r="CJ76" s="256" t="str">
        <f>$AY76*Assembly!R$4+$AZ76*Assembly!R$5+$BA76*Assembly!R$6+$BB76*Assembly!R$7+$BC76*Assembly!R$8+$BD76*Assembly!R$9+$BE76*Assembly!R$10+$BF76*Assembly!R$11+$BG76*Assembly!R$12+$BH76*Assembly!R$13+$BI76*Assembly!R$14+$BJ76*Assembly!R$15+$BK76*Assembly!R$16+$BL76*Assembly!R$17+$BM76*Assembly!R$18+$BN76*Assembly!R$19+$BO76*Assembly!R$20+$BP76*Assembly!R$21+$BQ76*Assembly!R$22+$BR76*Assembly!R$23+$BS76*Assembly!R$24</f>
        <v>0</v>
      </c>
      <c r="CK76" s="254" t="str">
        <f>$AY76*Assembly!S$4+$AZ76*Assembly!S$5+$BA76*Assembly!S$6+$BB76*Assembly!S$7+$BC76*Assembly!S$8+$BD76*Assembly!S$9+$BE76*Assembly!S$10+$BF76*Assembly!S$11+$BG76*Assembly!S$12+$BH76*Assembly!S$13+$BI76*Assembly!S$14+$BJ76*Assembly!S$15+$BK76*Assembly!S$16+$BL76*Assembly!S$17+$BM76*Assembly!S$18+$BN76*Assembly!S$19+$BO76*Assembly!S$20+$BP76*Assembly!S$21+$BQ76*Assembly!S$22+$BR76*Assembly!S$23+$BS76*Assembly!S$24</f>
        <v>0</v>
      </c>
      <c r="CL76" s="254" t="str">
        <f>$AY76*Assembly!T$4+$AZ76*Assembly!T$5+$BA76*Assembly!T$6+$BB76*Assembly!T$7+$BC76*Assembly!T$8+$BD76*Assembly!T$9+$BE76*Assembly!T$10+$BF76*Assembly!T$11+$BG76*Assembly!T$12+$BH76*Assembly!T$13+$BI76*Assembly!T$14+$BJ76*Assembly!T$15+$BK76*Assembly!T$16+$BL76*Assembly!T$17+$BM76*Assembly!T$18+$BN76*Assembly!T$19+$BO76*Assembly!T$20+$BP76*Assembly!T$21+$BQ76*Assembly!T$22+$BR76*Assembly!T$23+$BS76*Assembly!T$24</f>
        <v>0</v>
      </c>
      <c r="CM76" s="254" t="str">
        <f>$AY76*Assembly!U$4+$AZ76*Assembly!U$5+$BA76*Assembly!U$6+$BB76*Assembly!U$7+$BC76*Assembly!U$8+$BD76*Assembly!U$9+$BE76*Assembly!U$10+$BF76*Assembly!U$11+$BG76*Assembly!U$12+$BH76*Assembly!U$13+$BI76*Assembly!U$14+$BJ76*Assembly!U$15+$BK76*Assembly!U$16+$BL76*Assembly!U$17+$BM76*Assembly!U$18+$BN76*Assembly!U$19+$BO76*Assembly!U$20+$BP76*Assembly!U$21+$BQ76*Assembly!U$22+$BR76*Assembly!U$23+$BS76*Assembly!U$24</f>
        <v>0</v>
      </c>
      <c r="CN76" s="256" t="str">
        <f>$AY76*Assembly!V$4+$AZ76*Assembly!V$5+$BA76*Assembly!V$6+$BB76*Assembly!V$7+$BC76*Assembly!V$8+$BD76*Assembly!V$9+$BE76*Assembly!V$10+$BF76*Assembly!V$11+$BG76*Assembly!V$12+$BH76*Assembly!V$13+$BI76*Assembly!V$14+$BJ76*Assembly!V$15+$BK76*Assembly!V$16+$BL76*Assembly!V$17+$BM76*Assembly!V$18+$BN76*Assembly!V$19+$BO76*Assembly!V$20+$BP76*Assembly!V$21+$BQ76*Assembly!V$22+$BR76*Assembly!V$23+$BS76*Assembly!V$24</f>
        <v>0</v>
      </c>
      <c r="CO76" s="256" t="str">
        <f>CE76*Refining!$F$3</f>
        <v>254</v>
      </c>
      <c r="CP76" s="256" t="str">
        <f>CF76*Refining!$F$4</f>
        <v>0</v>
      </c>
      <c r="CQ76" s="256" t="str">
        <f>CG76*Refining!$F$5</f>
        <v>0</v>
      </c>
      <c r="CR76" s="256" t="str">
        <f>CH76*Refining!$F$6</f>
        <v>0</v>
      </c>
      <c r="CS76" s="256" t="str">
        <f>CI76*Refining!$F$7</f>
        <v>0</v>
      </c>
      <c r="CT76" s="256" t="str">
        <f>CJ76*Refining!$F$8</f>
        <v>0</v>
      </c>
      <c r="CU76" s="256" t="str">
        <f>CK76*Refining!$F$9</f>
        <v>0</v>
      </c>
      <c r="CV76" s="256" t="str">
        <f>CL76*Refining!$F$10</f>
        <v>0</v>
      </c>
      <c r="CW76" s="256" t="str">
        <f>CM76*Refining!$F$11</f>
        <v>0</v>
      </c>
      <c r="CX76" s="256" t="str">
        <f>CN76*Refining!$F$12</f>
        <v>0</v>
      </c>
      <c r="CY76" s="248" t="str">
        <f t="shared" ref="CY76:DR76" si="306">IF(CE76 = 0, "", CE76)</f>
        <v>142</v>
      </c>
      <c r="CZ76" s="245" t="str">
        <f t="shared" si="306"/>
        <v/>
      </c>
      <c r="DA76" s="245" t="str">
        <f t="shared" si="306"/>
        <v/>
      </c>
      <c r="DB76" s="245" t="str">
        <f t="shared" si="306"/>
        <v/>
      </c>
      <c r="DC76" s="245" t="str">
        <f t="shared" si="306"/>
        <v/>
      </c>
      <c r="DD76" s="245" t="str">
        <f t="shared" si="306"/>
        <v/>
      </c>
      <c r="DE76" s="245" t="str">
        <f t="shared" si="306"/>
        <v/>
      </c>
      <c r="DF76" s="245" t="str">
        <f t="shared" si="306"/>
        <v/>
      </c>
      <c r="DG76" s="245" t="str">
        <f t="shared" si="306"/>
        <v/>
      </c>
      <c r="DH76" s="246" t="str">
        <f t="shared" si="306"/>
        <v/>
      </c>
      <c r="DI76" s="248" t="str">
        <f t="shared" si="306"/>
        <v>254</v>
      </c>
      <c r="DJ76" s="245" t="str">
        <f t="shared" si="306"/>
        <v/>
      </c>
      <c r="DK76" s="245" t="str">
        <f t="shared" si="306"/>
        <v/>
      </c>
      <c r="DL76" s="245" t="str">
        <f t="shared" si="306"/>
        <v/>
      </c>
      <c r="DM76" s="245" t="str">
        <f t="shared" si="306"/>
        <v/>
      </c>
      <c r="DN76" s="245" t="str">
        <f t="shared" si="306"/>
        <v/>
      </c>
      <c r="DO76" s="245" t="str">
        <f t="shared" si="306"/>
        <v/>
      </c>
      <c r="DP76" s="245" t="str">
        <f t="shared" si="306"/>
        <v/>
      </c>
      <c r="DQ76" s="245" t="str">
        <f t="shared" si="306"/>
        <v/>
      </c>
      <c r="DR76" s="246" t="str">
        <f t="shared" si="306"/>
        <v/>
      </c>
      <c r="DS76" s="248" t="str">
        <f t="shared" si="15"/>
        <v>142</v>
      </c>
      <c r="DT76" s="249" t="str">
        <f t="shared" si="16"/>
        <v>254</v>
      </c>
      <c r="DU76" s="225" t="str">
        <f>CY76*'Ores &amp; Ingots'!$C$3+CZ76*'Ores &amp; Ingots'!$C$4+DA76*'Ores &amp; Ingots'!$C$5+DB76*'Ores &amp; Ingots'!$C$6+DC76*'Ores &amp; Ingots'!$C$7+DD76*'Ores &amp; Ingots'!$C$8+DE76*'Ores &amp; Ingots'!$C$9+DF76*'Ores &amp; Ingots'!$C$10+DG76*'Ores &amp; Ingots'!$C$11+DH76*'Ores &amp; Ingots'!$C$12</f>
        <v>18</v>
      </c>
      <c r="DV76" s="225" t="str">
        <f>DI76*'Ores &amp; Ingots'!$B$3+DJ76*'Ores &amp; Ingots'!$B$4+DK76*'Ores &amp; Ingots'!$B$5+DL76*'Ores &amp; Ingots'!$B$6+DM76*'Ores &amp; Ingots'!$B$7+DN76*'Ores &amp; Ingots'!$B$8+DO76*'Ores &amp; Ingots'!$B$9+DP76*'Ores &amp; Ingots'!$B$10+DQ76*'Ores &amp; Ingots'!$B$11+DR76*'Ores &amp; Ingots'!$B$12</f>
        <v>94</v>
      </c>
      <c r="DW76" s="249" t="str">
        <f>CY76*Refining!$G$3+CZ76*Refining!$G$4+DA76*Refining!$G$5+DB76*Refining!$G$6+DC76*Refining!$G$7+DD76*Refining!$G$8+DE76*Refining!$G$9+DF76*Refining!$G$10+DG76*Refining!$G$11+DH76*Refining!$G$12</f>
        <v>10</v>
      </c>
      <c r="DX76" s="249" t="str">
        <f t="shared" si="17"/>
        <v>1,517</v>
      </c>
      <c r="DY76" s="250" t="str">
        <f t="shared" si="18"/>
        <v>0.0015</v>
      </c>
      <c r="DZ76" s="248" t="str">
        <f t="shared" si="19"/>
        <v>68</v>
      </c>
      <c r="EA76" s="251" t="str">
        <f t="shared" ref="EA76:EB76" si="307">DZ76/60</f>
        <v>1.1</v>
      </c>
      <c r="EB76" s="251" t="str">
        <f t="shared" si="307"/>
        <v>0.0</v>
      </c>
      <c r="EC76" s="543" t="str">
        <f t="shared" si="21"/>
        <v>0.00</v>
      </c>
      <c r="ED76" s="248" t="str">
        <f t="shared" si="22"/>
        <v>8,984</v>
      </c>
      <c r="EE76" s="251" t="str">
        <f t="shared" ref="EE76:EF76" si="308">ED76/1000</f>
        <v>9.0</v>
      </c>
      <c r="EF76" s="252" t="str">
        <f t="shared" si="308"/>
        <v>0.01</v>
      </c>
      <c r="EG76" s="544" t="str">
        <f t="shared" si="24"/>
        <v>0.0090</v>
      </c>
      <c r="EH76" s="225">
        <v>236.0</v>
      </c>
    </row>
    <row r="77">
      <c r="A77" s="42"/>
      <c r="B77" s="297" t="s">
        <v>968</v>
      </c>
      <c r="C77" s="262" t="s">
        <v>886</v>
      </c>
      <c r="D77" s="262">
        <v>1.0</v>
      </c>
      <c r="E77" s="262">
        <v>1.0</v>
      </c>
      <c r="F77" s="262">
        <v>1.0</v>
      </c>
      <c r="G77" s="315" t="str">
        <f t="shared" si="5"/>
        <v>15.6</v>
      </c>
      <c r="H77" s="316">
        <v>12.0</v>
      </c>
      <c r="I77" s="316">
        <v>12.0</v>
      </c>
      <c r="J77" s="316" t="str">
        <f>H77/Main!$D$9</f>
        <v>12</v>
      </c>
      <c r="K77" s="316" t="str">
        <f>I77/Main!$D$10</f>
        <v>12</v>
      </c>
      <c r="L77" s="316" t="str">
        <f t="shared" si="6"/>
        <v>1</v>
      </c>
      <c r="M77" s="316">
        <v>1.0</v>
      </c>
      <c r="N77" s="317"/>
      <c r="O77" s="317"/>
      <c r="P77" s="317"/>
      <c r="Q77" s="318"/>
      <c r="R77" s="317"/>
      <c r="S77" s="319"/>
      <c r="T77" s="319"/>
      <c r="U77" s="317"/>
      <c r="V77" s="317"/>
      <c r="W77" s="319"/>
      <c r="X77" s="319"/>
      <c r="Y77" s="317"/>
      <c r="Z77" s="317"/>
      <c r="AA77" s="317"/>
      <c r="AB77" s="317"/>
      <c r="AC77" s="337" t="s">
        <v>913</v>
      </c>
      <c r="AD77" s="275">
        <v>0.0</v>
      </c>
      <c r="AE77" s="275">
        <v>16.0</v>
      </c>
      <c r="AF77" s="275">
        <v>6.0</v>
      </c>
      <c r="AG77" s="275">
        <v>0.0</v>
      </c>
      <c r="AH77" s="321">
        <v>12.0</v>
      </c>
      <c r="AI77" s="275">
        <v>0.0</v>
      </c>
      <c r="AJ77" s="275">
        <v>0.0</v>
      </c>
      <c r="AK77" s="275">
        <v>0.0</v>
      </c>
      <c r="AL77" s="275">
        <v>0.0</v>
      </c>
      <c r="AM77" s="275">
        <v>0.0</v>
      </c>
      <c r="AN77" s="275">
        <v>0.0</v>
      </c>
      <c r="AO77" s="275">
        <v>0.0</v>
      </c>
      <c r="AP77" s="275">
        <v>0.0</v>
      </c>
      <c r="AQ77" s="275">
        <v>0.0</v>
      </c>
      <c r="AR77" s="275">
        <v>0.0</v>
      </c>
      <c r="AS77" s="275">
        <v>0.0</v>
      </c>
      <c r="AT77" s="275">
        <v>0.0</v>
      </c>
      <c r="AU77" s="275">
        <v>0.0</v>
      </c>
      <c r="AV77" s="275">
        <v>0.0</v>
      </c>
      <c r="AW77" s="275">
        <v>0.0</v>
      </c>
      <c r="AX77" s="275">
        <v>0.0</v>
      </c>
      <c r="AY77" s="271" t="str">
        <f t="shared" ref="AY77:BS77" si="309">IF(AD77 = 0, "", AD77)</f>
        <v/>
      </c>
      <c r="AZ77" s="275" t="str">
        <f t="shared" si="309"/>
        <v>16</v>
      </c>
      <c r="BA77" s="275" t="str">
        <f t="shared" si="309"/>
        <v>6</v>
      </c>
      <c r="BB77" s="262" t="str">
        <f t="shared" si="309"/>
        <v/>
      </c>
      <c r="BC77" s="321" t="str">
        <f t="shared" si="309"/>
        <v>12</v>
      </c>
      <c r="BD77" s="262" t="str">
        <f t="shared" si="309"/>
        <v/>
      </c>
      <c r="BE77" s="262" t="str">
        <f t="shared" si="309"/>
        <v/>
      </c>
      <c r="BF77" s="262" t="str">
        <f t="shared" si="309"/>
        <v/>
      </c>
      <c r="BG77" s="262" t="str">
        <f t="shared" si="309"/>
        <v/>
      </c>
      <c r="BH77" s="262" t="str">
        <f t="shared" si="309"/>
        <v/>
      </c>
      <c r="BI77" s="262" t="str">
        <f t="shared" si="309"/>
        <v/>
      </c>
      <c r="BJ77" s="262" t="str">
        <f t="shared" si="309"/>
        <v/>
      </c>
      <c r="BK77" s="262" t="str">
        <f t="shared" si="309"/>
        <v/>
      </c>
      <c r="BL77" s="262" t="str">
        <f t="shared" si="309"/>
        <v/>
      </c>
      <c r="BM77" s="262" t="str">
        <f t="shared" si="309"/>
        <v/>
      </c>
      <c r="BN77" s="262" t="str">
        <f t="shared" si="309"/>
        <v/>
      </c>
      <c r="BO77" s="262" t="str">
        <f t="shared" si="309"/>
        <v/>
      </c>
      <c r="BP77" s="262" t="str">
        <f t="shared" si="309"/>
        <v/>
      </c>
      <c r="BQ77" s="262" t="str">
        <f t="shared" si="309"/>
        <v/>
      </c>
      <c r="BR77" s="262" t="str">
        <f t="shared" si="309"/>
        <v/>
      </c>
      <c r="BS77" s="273" t="str">
        <f t="shared" si="309"/>
        <v/>
      </c>
      <c r="BT77" s="274" t="str">
        <f>$AY77*Assembly!Y$4+$AZ77*Assembly!Y$5+$BA77*Assembly!Y$6+$BB77*Assembly!Y$7+$BC77*Assembly!Y$8+$BD77*Assembly!Y$9+$BE77*Assembly!Y$10+$BF77*Assembly!Y$11+$BG77*Assembly!Y$12+$BH77*Assembly!Y$13+$BI77*Assembly!Y$14+$BJ77*Assembly!Y$15+$BK77*Assembly!Y$16+$BL77*Assembly!Y$17+$BM77*Assembly!Y$18+$BN77*Assembly!Y$19+$BO77*Assembly!Y$20+$BP77*Assembly!Y$21+$BQ77*Assembly!Y$22+$BR77*Assembly!Y$23+$BS77*Assembly!Y$24</f>
        <v>168</v>
      </c>
      <c r="BU77" s="275" t="str">
        <f t="shared" si="8"/>
        <v>11</v>
      </c>
      <c r="BV77" s="275" t="str">
        <f>$AY77*Assembly!AC$4+$AZ77*Assembly!AC$5+$BA77*Assembly!AC$6+$BB77*Assembly!AC$7+$BC77*Assembly!AC$8+$BD77*Assembly!AC$9+$BE77*Assembly!AC$10+$BF77*Assembly!AC$11+$BG77*Assembly!AC$12+$BH77*Assembly!AC$13+$BI77*Assembly!AC$14+$BJ77*Assembly!AC$15+$BK77*Assembly!AC$16+$BL77*Assembly!AC$17+$BM77*Assembly!AC$18+$BN77*Assembly!AC$19+$BO77*Assembly!AC$20+$BP77*Assembly!AC$21+$BQ77*Assembly!AC$22+$BR77*Assembly!AC$23+$BS77*Assembly!AC$24</f>
        <v>690</v>
      </c>
      <c r="BW77" s="276" t="str">
        <f t="shared" si="9"/>
        <v>4.11</v>
      </c>
      <c r="BX77" s="277" t="str">
        <f t="shared" si="10"/>
        <v>44</v>
      </c>
      <c r="BY77" s="278" t="str">
        <f t="shared" si="11"/>
        <v>64.2</v>
      </c>
      <c r="BZ77" s="275"/>
      <c r="CA77" s="275" t="str">
        <f>$AY77*Assembly!X$4+$AZ77*Assembly!X$5+$BA77*Assembly!X$6+$BB77*Assembly!X$7+$BC77*Assembly!X$8+$BD77*Assembly!X$9+$BE77*Assembly!X$10+$BF77*Assembly!X$11+$BG77*Assembly!X$12+$BH77*Assembly!X$13+$BI77*Assembly!X$14+$BJ77*Assembly!X$15+$BK77*Assembly!X$16+$BL77*Assembly!X$17+$BM77*Assembly!X$18+$BN77*Assembly!X$19+$BO77*Assembly!X$20+$BP77*Assembly!X$21+$BQ77*Assembly!X$22+$BR77*Assembly!X$23+$BS77*Assembly!X$24</f>
        <v>70</v>
      </c>
      <c r="CB77" s="275" t="str">
        <f t="shared" si="12"/>
        <v>10,889</v>
      </c>
      <c r="CC77" s="279" t="str">
        <f t="shared" si="13"/>
        <v>0.0109</v>
      </c>
      <c r="CD77" s="280" t="str">
        <f>$AY77*Assembly!AB$4+$AZ77*Assembly!AB$5+$BA77*Assembly!AB$6+$BB77*Assembly!AB$7+$BC77*Assembly!AB$8+$BD77*Assembly!AB$9+$BE77*Assembly!AB$10+$BF77*Assembly!AB$11+$BG77*Assembly!AB$12+$BH77*Assembly!AB$13+$BI77*Assembly!AB$14+$BJ77*Assembly!AB$15+$BK77*Assembly!AB$16+$BL77*Assembly!AB$17+$BM77*Assembly!AB$18+$BN77*Assembly!AB$19+$BO77*Assembly!AB$20+$BP77*Assembly!AB$21+$BQ77*Assembly!AB$22+$BR77*Assembly!AB$23+$BS77*Assembly!AB$24</f>
        <v>116</v>
      </c>
      <c r="CE77" s="318" t="str">
        <f>$AY77*Assembly!M$4+$AZ77*Assembly!M$5+$BA77*Assembly!M$6+$BB77*Assembly!M$7+$BC77*Assembly!M$8+$BD77*Assembly!M$9+$BE77*Assembly!M$10+$BF77*Assembly!M$11+$BG77*Assembly!M$12+$BH77*Assembly!M$13+$BI77*Assembly!M$14+$BJ77*Assembly!M$15+$BK77*Assembly!M$16+$BL77*Assembly!M$17+$BM77*Assembly!M$18+$BN77*Assembly!M$19+$BO77*Assembly!M$20+$BP77*Assembly!M$21+$BQ77*Assembly!M$22+$BR77*Assembly!M$23+$BS77*Assembly!M$24</f>
        <v>206</v>
      </c>
      <c r="CF77" s="318" t="str">
        <f>$AY77*Assembly!N$4+$AZ77*Assembly!N$5+$BA77*Assembly!N$6+$BB77*Assembly!N$7+$BC77*Assembly!N$8+$BD77*Assembly!N$9+$BE77*Assembly!N$10+$BF77*Assembly!N$11+$BG77*Assembly!N$12+$BH77*Assembly!N$13+$BI77*Assembly!N$14+$BJ77*Assembly!N$15+$BK77*Assembly!N$16+$BL77*Assembly!N$17+$BM77*Assembly!N$18+$BN77*Assembly!N$19+$BO77*Assembly!N$20+$BP77*Assembly!N$21+$BQ77*Assembly!N$22+$BR77*Assembly!N$23+$BS77*Assembly!N$24</f>
        <v>0</v>
      </c>
      <c r="CG77" s="318" t="str">
        <f>$AY77*Assembly!O$4+$AZ77*Assembly!O$5+$BA77*Assembly!O$6+$BB77*Assembly!O$7+$BC77*Assembly!O$8+$BD77*Assembly!O$9+$BE77*Assembly!O$10+$BF77*Assembly!O$11+$BG77*Assembly!O$12+$BH77*Assembly!O$13+$BI77*Assembly!O$14+$BJ77*Assembly!O$15+$BK77*Assembly!O$16+$BL77*Assembly!O$17+$BM77*Assembly!O$18+$BN77*Assembly!O$19+$BO77*Assembly!O$20+$BP77*Assembly!O$21+$BQ77*Assembly!O$22+$BR77*Assembly!O$23+$BS77*Assembly!O$24</f>
        <v>0</v>
      </c>
      <c r="CH77" s="316" t="str">
        <f>$AY77*Assembly!P$4+$AZ77*Assembly!P$5+$BA77*Assembly!P$6+$BB77*Assembly!P$7+$BC77*Assembly!P$8+$BD77*Assembly!P$9+$BE77*Assembly!P$10+$BF77*Assembly!P$11+$BG77*Assembly!P$12+$BH77*Assembly!P$13+$BI77*Assembly!P$14+$BJ77*Assembly!P$15+$BK77*Assembly!P$16+$BL77*Assembly!P$17+$BM77*Assembly!P$18+$BN77*Assembly!P$19+$BO77*Assembly!P$20+$BP77*Assembly!P$21+$BQ77*Assembly!P$22+$BR77*Assembly!P$23+$BS77*Assembly!P$24</f>
        <v>0</v>
      </c>
      <c r="CI77" s="316" t="str">
        <f>$AY77*Assembly!Q$4+$AZ77*Assembly!Q$5+$BA77*Assembly!Q$6+$BB77*Assembly!Q$7+$BC77*Assembly!Q$8+$BD77*Assembly!Q$9+$BE77*Assembly!Q$10+$BF77*Assembly!Q$11+$BG77*Assembly!Q$12+$BH77*Assembly!Q$13+$BI77*Assembly!Q$14+$BJ77*Assembly!Q$15+$BK77*Assembly!Q$16+$BL77*Assembly!Q$17+$BM77*Assembly!Q$18+$BN77*Assembly!Q$19+$BO77*Assembly!Q$20+$BP77*Assembly!Q$21+$BQ77*Assembly!Q$22+$BR77*Assembly!Q$23+$BS77*Assembly!Q$24</f>
        <v>0</v>
      </c>
      <c r="CJ77" s="318" t="str">
        <f>$AY77*Assembly!R$4+$AZ77*Assembly!R$5+$BA77*Assembly!R$6+$BB77*Assembly!R$7+$BC77*Assembly!R$8+$BD77*Assembly!R$9+$BE77*Assembly!R$10+$BF77*Assembly!R$11+$BG77*Assembly!R$12+$BH77*Assembly!R$13+$BI77*Assembly!R$14+$BJ77*Assembly!R$15+$BK77*Assembly!R$16+$BL77*Assembly!R$17+$BM77*Assembly!R$18+$BN77*Assembly!R$19+$BO77*Assembly!R$20+$BP77*Assembly!R$21+$BQ77*Assembly!R$22+$BR77*Assembly!R$23+$BS77*Assembly!R$24</f>
        <v>0</v>
      </c>
      <c r="CK77" s="316" t="str">
        <f>$AY77*Assembly!S$4+$AZ77*Assembly!S$5+$BA77*Assembly!S$6+$BB77*Assembly!S$7+$BC77*Assembly!S$8+$BD77*Assembly!S$9+$BE77*Assembly!S$10+$BF77*Assembly!S$11+$BG77*Assembly!S$12+$BH77*Assembly!S$13+$BI77*Assembly!S$14+$BJ77*Assembly!S$15+$BK77*Assembly!S$16+$BL77*Assembly!S$17+$BM77*Assembly!S$18+$BN77*Assembly!S$19+$BO77*Assembly!S$20+$BP77*Assembly!S$21+$BQ77*Assembly!S$22+$BR77*Assembly!S$23+$BS77*Assembly!S$24</f>
        <v>0</v>
      </c>
      <c r="CL77" s="316" t="str">
        <f>$AY77*Assembly!T$4+$AZ77*Assembly!T$5+$BA77*Assembly!T$6+$BB77*Assembly!T$7+$BC77*Assembly!T$8+$BD77*Assembly!T$9+$BE77*Assembly!T$10+$BF77*Assembly!T$11+$BG77*Assembly!T$12+$BH77*Assembly!T$13+$BI77*Assembly!T$14+$BJ77*Assembly!T$15+$BK77*Assembly!T$16+$BL77*Assembly!T$17+$BM77*Assembly!T$18+$BN77*Assembly!T$19+$BO77*Assembly!T$20+$BP77*Assembly!T$21+$BQ77*Assembly!T$22+$BR77*Assembly!T$23+$BS77*Assembly!T$24</f>
        <v>0</v>
      </c>
      <c r="CM77" s="316" t="str">
        <f>$AY77*Assembly!U$4+$AZ77*Assembly!U$5+$BA77*Assembly!U$6+$BB77*Assembly!U$7+$BC77*Assembly!U$8+$BD77*Assembly!U$9+$BE77*Assembly!U$10+$BF77*Assembly!U$11+$BG77*Assembly!U$12+$BH77*Assembly!U$13+$BI77*Assembly!U$14+$BJ77*Assembly!U$15+$BK77*Assembly!U$16+$BL77*Assembly!U$17+$BM77*Assembly!U$18+$BN77*Assembly!U$19+$BO77*Assembly!U$20+$BP77*Assembly!U$21+$BQ77*Assembly!U$22+$BR77*Assembly!U$23+$BS77*Assembly!U$24</f>
        <v>0</v>
      </c>
      <c r="CN77" s="318" t="str">
        <f>$AY77*Assembly!V$4+$AZ77*Assembly!V$5+$BA77*Assembly!V$6+$BB77*Assembly!V$7+$BC77*Assembly!V$8+$BD77*Assembly!V$9+$BE77*Assembly!V$10+$BF77*Assembly!V$11+$BG77*Assembly!V$12+$BH77*Assembly!V$13+$BI77*Assembly!V$14+$BJ77*Assembly!V$15+$BK77*Assembly!V$16+$BL77*Assembly!V$17+$BM77*Assembly!V$18+$BN77*Assembly!V$19+$BO77*Assembly!V$20+$BP77*Assembly!V$21+$BQ77*Assembly!V$22+$BR77*Assembly!V$23+$BS77*Assembly!V$24</f>
        <v>0</v>
      </c>
      <c r="CO77" s="318" t="str">
        <f>CE77*Refining!$F$3</f>
        <v>368</v>
      </c>
      <c r="CP77" s="318" t="str">
        <f>CF77*Refining!$F$4</f>
        <v>0</v>
      </c>
      <c r="CQ77" s="318" t="str">
        <f>CG77*Refining!$F$5</f>
        <v>0</v>
      </c>
      <c r="CR77" s="318" t="str">
        <f>CH77*Refining!$F$6</f>
        <v>0</v>
      </c>
      <c r="CS77" s="318" t="str">
        <f>CI77*Refining!$F$7</f>
        <v>0</v>
      </c>
      <c r="CT77" s="318" t="str">
        <f>CJ77*Refining!$F$8</f>
        <v>0</v>
      </c>
      <c r="CU77" s="318" t="str">
        <f>CK77*Refining!$F$9</f>
        <v>0</v>
      </c>
      <c r="CV77" s="318" t="str">
        <f>CL77*Refining!$F$10</f>
        <v>0</v>
      </c>
      <c r="CW77" s="318" t="str">
        <f>CM77*Refining!$F$11</f>
        <v>0</v>
      </c>
      <c r="CX77" s="318" t="str">
        <f>CN77*Refining!$F$12</f>
        <v>0</v>
      </c>
      <c r="CY77" s="285" t="str">
        <f t="shared" ref="CY77:DR77" si="310">IF(CE77 = 0, "", CE77)</f>
        <v>206</v>
      </c>
      <c r="CZ77" s="282" t="str">
        <f t="shared" si="310"/>
        <v/>
      </c>
      <c r="DA77" s="282" t="str">
        <f t="shared" si="310"/>
        <v/>
      </c>
      <c r="DB77" s="282" t="str">
        <f t="shared" si="310"/>
        <v/>
      </c>
      <c r="DC77" s="282" t="str">
        <f t="shared" si="310"/>
        <v/>
      </c>
      <c r="DD77" s="282" t="str">
        <f t="shared" si="310"/>
        <v/>
      </c>
      <c r="DE77" s="282" t="str">
        <f t="shared" si="310"/>
        <v/>
      </c>
      <c r="DF77" s="282" t="str">
        <f t="shared" si="310"/>
        <v/>
      </c>
      <c r="DG77" s="282" t="str">
        <f t="shared" si="310"/>
        <v/>
      </c>
      <c r="DH77" s="283" t="str">
        <f t="shared" si="310"/>
        <v/>
      </c>
      <c r="DI77" s="285" t="str">
        <f t="shared" si="310"/>
        <v>368</v>
      </c>
      <c r="DJ77" s="282" t="str">
        <f t="shared" si="310"/>
        <v/>
      </c>
      <c r="DK77" s="282" t="str">
        <f t="shared" si="310"/>
        <v/>
      </c>
      <c r="DL77" s="282" t="str">
        <f t="shared" si="310"/>
        <v/>
      </c>
      <c r="DM77" s="282" t="str">
        <f t="shared" si="310"/>
        <v/>
      </c>
      <c r="DN77" s="282" t="str">
        <f t="shared" si="310"/>
        <v/>
      </c>
      <c r="DO77" s="282" t="str">
        <f t="shared" si="310"/>
        <v/>
      </c>
      <c r="DP77" s="282" t="str">
        <f t="shared" si="310"/>
        <v/>
      </c>
      <c r="DQ77" s="282" t="str">
        <f t="shared" si="310"/>
        <v/>
      </c>
      <c r="DR77" s="283" t="str">
        <f t="shared" si="310"/>
        <v/>
      </c>
      <c r="DS77" s="285" t="str">
        <f t="shared" si="15"/>
        <v>206</v>
      </c>
      <c r="DT77" s="286" t="str">
        <f t="shared" si="16"/>
        <v>368</v>
      </c>
      <c r="DU77" s="275" t="str">
        <f>CY77*'Ores &amp; Ingots'!$C$3+CZ77*'Ores &amp; Ingots'!$C$4+DA77*'Ores &amp; Ingots'!$C$5+DB77*'Ores &amp; Ingots'!$C$6+DC77*'Ores &amp; Ingots'!$C$7+DD77*'Ores &amp; Ingots'!$C$8+DE77*'Ores &amp; Ingots'!$C$9+DF77*'Ores &amp; Ingots'!$C$10+DG77*'Ores &amp; Ingots'!$C$11+DH77*'Ores &amp; Ingots'!$C$12</f>
        <v>26</v>
      </c>
      <c r="DV77" s="275" t="str">
        <f>DI77*'Ores &amp; Ingots'!$B$3+DJ77*'Ores &amp; Ingots'!$B$4+DK77*'Ores &amp; Ingots'!$B$5+DL77*'Ores &amp; Ingots'!$B$6+DM77*'Ores &amp; Ingots'!$B$7+DN77*'Ores &amp; Ingots'!$B$8+DO77*'Ores &amp; Ingots'!$B$9+DP77*'Ores &amp; Ingots'!$B$10+DQ77*'Ores &amp; Ingots'!$B$11+DR77*'Ores &amp; Ingots'!$B$12</f>
        <v>136</v>
      </c>
      <c r="DW77" s="286" t="str">
        <f>CY77*Refining!$G$3+CZ77*Refining!$G$4+DA77*Refining!$G$5+DB77*Refining!$G$6+DC77*Refining!$G$7+DD77*Refining!$G$8+DE77*Refining!$G$9+DF77*Refining!$G$10+DG77*Refining!$G$11+DH77*Refining!$G$12</f>
        <v>14</v>
      </c>
      <c r="DX77" s="286" t="str">
        <f t="shared" si="17"/>
        <v>2,201</v>
      </c>
      <c r="DY77" s="287" t="str">
        <f t="shared" si="18"/>
        <v>0.0022</v>
      </c>
      <c r="DZ77" s="285" t="str">
        <f t="shared" si="19"/>
        <v>96</v>
      </c>
      <c r="EA77" s="288" t="str">
        <f t="shared" ref="EA77:EB77" si="311">DZ77/60</f>
        <v>1.6</v>
      </c>
      <c r="EB77" s="288" t="str">
        <f t="shared" si="311"/>
        <v>0.0</v>
      </c>
      <c r="EC77" s="545" t="str">
        <f t="shared" si="21"/>
        <v>0.00</v>
      </c>
      <c r="ED77" s="285" t="str">
        <f t="shared" si="22"/>
        <v>13,090</v>
      </c>
      <c r="EE77" s="288" t="str">
        <f t="shared" ref="EE77:EF77" si="312">ED77/1000</f>
        <v>13.1</v>
      </c>
      <c r="EF77" s="289" t="str">
        <f t="shared" si="312"/>
        <v>0.01</v>
      </c>
      <c r="EG77" s="546" t="str">
        <f t="shared" si="24"/>
        <v>0.0131</v>
      </c>
      <c r="EH77" s="225">
        <v>312.0</v>
      </c>
    </row>
    <row r="78">
      <c r="A78" s="338" t="s">
        <v>969</v>
      </c>
      <c r="B78" s="192" t="s">
        <v>970</v>
      </c>
      <c r="C78" s="193" t="s">
        <v>886</v>
      </c>
      <c r="D78" s="193">
        <v>1.0</v>
      </c>
      <c r="E78" s="193">
        <v>1.0</v>
      </c>
      <c r="F78" s="193">
        <v>1.0</v>
      </c>
      <c r="G78" s="194" t="str">
        <f t="shared" si="5"/>
        <v>15.6</v>
      </c>
      <c r="H78" s="195">
        <v>3.0</v>
      </c>
      <c r="I78" s="195">
        <v>3.0</v>
      </c>
      <c r="J78" s="195" t="str">
        <f>H78/Main!$D$9</f>
        <v>3</v>
      </c>
      <c r="K78" s="195" t="str">
        <f>I78/Main!$D$10</f>
        <v>3</v>
      </c>
      <c r="L78" s="195" t="str">
        <f t="shared" si="6"/>
        <v>1</v>
      </c>
      <c r="M78" s="195">
        <v>1.0</v>
      </c>
      <c r="N78" s="198">
        <v>60.0</v>
      </c>
      <c r="O78" s="198">
        <v>60.0</v>
      </c>
      <c r="P78" s="197"/>
      <c r="Q78" s="198"/>
      <c r="R78" s="197"/>
      <c r="S78" s="199"/>
      <c r="T78" s="199"/>
      <c r="U78" s="197"/>
      <c r="V78" s="197"/>
      <c r="W78" s="199"/>
      <c r="X78" s="199"/>
      <c r="Y78" s="197"/>
      <c r="Z78" s="197"/>
      <c r="AA78" s="197"/>
      <c r="AB78" s="197"/>
      <c r="AC78" s="342" t="s">
        <v>913</v>
      </c>
      <c r="AD78" s="208">
        <v>0.0</v>
      </c>
      <c r="AE78" s="208">
        <v>0.0</v>
      </c>
      <c r="AF78" s="208">
        <v>0.0</v>
      </c>
      <c r="AG78" s="208">
        <v>0.0</v>
      </c>
      <c r="AH78" s="208">
        <v>6.0</v>
      </c>
      <c r="AI78" s="208">
        <v>0.0</v>
      </c>
      <c r="AJ78" s="208">
        <v>0.0</v>
      </c>
      <c r="AK78" s="306">
        <v>6.0</v>
      </c>
      <c r="AL78" s="208">
        <v>10.0</v>
      </c>
      <c r="AM78" s="208">
        <v>0.0</v>
      </c>
      <c r="AN78" s="208">
        <v>0.0</v>
      </c>
      <c r="AO78" s="208">
        <v>0.0</v>
      </c>
      <c r="AP78" s="208">
        <v>0.0</v>
      </c>
      <c r="AQ78" s="208">
        <v>0.0</v>
      </c>
      <c r="AR78" s="208">
        <v>0.0</v>
      </c>
      <c r="AS78" s="208">
        <v>0.0</v>
      </c>
      <c r="AT78" s="208">
        <v>0.0</v>
      </c>
      <c r="AU78" s="208">
        <v>0.0</v>
      </c>
      <c r="AV78" s="208">
        <v>0.0</v>
      </c>
      <c r="AW78" s="208">
        <v>0.0</v>
      </c>
      <c r="AX78" s="208">
        <v>0.0</v>
      </c>
      <c r="AY78" s="292" t="str">
        <f t="shared" ref="AY78:BS78" si="313">IF(AD78 = 0, "", AD78)</f>
        <v/>
      </c>
      <c r="AZ78" s="193" t="str">
        <f t="shared" si="313"/>
        <v/>
      </c>
      <c r="BA78" s="193" t="str">
        <f t="shared" si="313"/>
        <v/>
      </c>
      <c r="BB78" s="193" t="str">
        <f t="shared" si="313"/>
        <v/>
      </c>
      <c r="BC78" s="208" t="str">
        <f t="shared" si="313"/>
        <v>6</v>
      </c>
      <c r="BD78" s="193" t="str">
        <f t="shared" si="313"/>
        <v/>
      </c>
      <c r="BE78" s="193" t="str">
        <f t="shared" si="313"/>
        <v/>
      </c>
      <c r="BF78" s="306" t="str">
        <f t="shared" si="313"/>
        <v>6</v>
      </c>
      <c r="BG78" s="208" t="str">
        <f t="shared" si="313"/>
        <v>10</v>
      </c>
      <c r="BH78" s="193" t="str">
        <f t="shared" si="313"/>
        <v/>
      </c>
      <c r="BI78" s="193" t="str">
        <f t="shared" si="313"/>
        <v/>
      </c>
      <c r="BJ78" s="193" t="str">
        <f t="shared" si="313"/>
        <v/>
      </c>
      <c r="BK78" s="193" t="str">
        <f t="shared" si="313"/>
        <v/>
      </c>
      <c r="BL78" s="193" t="str">
        <f t="shared" si="313"/>
        <v/>
      </c>
      <c r="BM78" s="193" t="str">
        <f t="shared" si="313"/>
        <v/>
      </c>
      <c r="BN78" s="193" t="str">
        <f t="shared" si="313"/>
        <v/>
      </c>
      <c r="BO78" s="193" t="str">
        <f t="shared" si="313"/>
        <v/>
      </c>
      <c r="BP78" s="193" t="str">
        <f t="shared" si="313"/>
        <v/>
      </c>
      <c r="BQ78" s="193" t="str">
        <f t="shared" si="313"/>
        <v/>
      </c>
      <c r="BR78" s="193" t="str">
        <f t="shared" si="313"/>
        <v/>
      </c>
      <c r="BS78" s="206" t="str">
        <f t="shared" si="313"/>
        <v/>
      </c>
      <c r="BT78" s="207" t="str">
        <f>$AY78*Assembly!Y$4+$AZ78*Assembly!Y$5+$BA78*Assembly!Y$6+$BB78*Assembly!Y$7+$BC78*Assembly!Y$8+$BD78*Assembly!Y$9+$BE78*Assembly!Y$10+$BF78*Assembly!Y$11+$BG78*Assembly!Y$12+$BH78*Assembly!Y$13+$BI78*Assembly!Y$14+$BJ78*Assembly!Y$15+$BK78*Assembly!Y$16+$BL78*Assembly!Y$17+$BM78*Assembly!Y$18+$BN78*Assembly!Y$19+$BO78*Assembly!Y$20+$BP78*Assembly!Y$21+$BQ78*Assembly!Y$22+$BR78*Assembly!Y$23+$BS78*Assembly!Y$24</f>
        <v>129</v>
      </c>
      <c r="BU78" s="208" t="str">
        <f t="shared" si="8"/>
        <v>8</v>
      </c>
      <c r="BV78" s="208" t="str">
        <f>$AY78*Assembly!AC$4+$AZ78*Assembly!AC$5+$BA78*Assembly!AC$6+$BB78*Assembly!AC$7+$BC78*Assembly!AC$8+$BD78*Assembly!AC$9+$BE78*Assembly!AC$10+$BF78*Assembly!AC$11+$BG78*Assembly!AC$12+$BH78*Assembly!AC$13+$BI78*Assembly!AC$14+$BJ78*Assembly!AC$15+$BK78*Assembly!AC$16+$BL78*Assembly!AC$17+$BM78*Assembly!AC$18+$BN78*Assembly!AC$19+$BO78*Assembly!AC$20+$BP78*Assembly!AC$21+$BQ78*Assembly!AC$22+$BR78*Assembly!AC$23+$BS78*Assembly!AC$24</f>
        <v>236</v>
      </c>
      <c r="BW78" s="209" t="str">
        <f t="shared" si="9"/>
        <v>1.83</v>
      </c>
      <c r="BX78" s="210" t="str">
        <f t="shared" si="10"/>
        <v>15</v>
      </c>
      <c r="BY78" s="211" t="str">
        <f t="shared" si="11"/>
        <v>28.5</v>
      </c>
      <c r="BZ78" s="208"/>
      <c r="CA78" s="208" t="str">
        <f>$AY78*Assembly!X$4+$AZ78*Assembly!X$5+$BA78*Assembly!X$6+$BB78*Assembly!X$7+$BC78*Assembly!X$8+$BD78*Assembly!X$9+$BE78*Assembly!X$10+$BF78*Assembly!X$11+$BG78*Assembly!X$12+$BH78*Assembly!X$13+$BI78*Assembly!X$14+$BJ78*Assembly!X$15+$BK78*Assembly!X$16+$BL78*Assembly!X$17+$BM78*Assembly!X$18+$BN78*Assembly!X$19+$BO78*Assembly!X$20+$BP78*Assembly!X$21+$BQ78*Assembly!X$22+$BR78*Assembly!X$23+$BS78*Assembly!X$24</f>
        <v>40</v>
      </c>
      <c r="CB78" s="208" t="str">
        <f t="shared" si="12"/>
        <v>6,222</v>
      </c>
      <c r="CC78" s="212" t="str">
        <f t="shared" si="13"/>
        <v>0.0062</v>
      </c>
      <c r="CD78" s="213" t="str">
        <f>$AY78*Assembly!AB$4+$AZ78*Assembly!AB$5+$BA78*Assembly!AB$6+$BB78*Assembly!AB$7+$BC78*Assembly!AB$8+$BD78*Assembly!AB$9+$BE78*Assembly!AB$10+$BF78*Assembly!AB$11+$BG78*Assembly!AB$12+$BH78*Assembly!AB$13+$BI78*Assembly!AB$14+$BJ78*Assembly!AB$15+$BK78*Assembly!AB$16+$BL78*Assembly!AB$17+$BM78*Assembly!AB$18+$BN78*Assembly!AB$19+$BO78*Assembly!AB$20+$BP78*Assembly!AB$21+$BQ78*Assembly!AB$22+$BR78*Assembly!AB$23+$BS78*Assembly!AB$24</f>
        <v>78</v>
      </c>
      <c r="CE78" s="198" t="str">
        <f>$AY78*Assembly!M$4+$AZ78*Assembly!M$5+$BA78*Assembly!M$6+$BB78*Assembly!M$7+$BC78*Assembly!M$8+$BD78*Assembly!M$9+$BE78*Assembly!M$10+$BF78*Assembly!M$11+$BG78*Assembly!M$12+$BH78*Assembly!M$13+$BI78*Assembly!M$14+$BJ78*Assembly!M$15+$BK78*Assembly!M$16+$BL78*Assembly!M$17+$BM78*Assembly!M$18+$BN78*Assembly!M$19+$BO78*Assembly!M$20+$BP78*Assembly!M$21+$BQ78*Assembly!M$22+$BR78*Assembly!M$23+$BS78*Assembly!M$24</f>
        <v>73</v>
      </c>
      <c r="CF78" s="198" t="str">
        <f>$AY78*Assembly!N$4+$AZ78*Assembly!N$5+$BA78*Assembly!N$6+$BB78*Assembly!N$7+$BC78*Assembly!N$8+$BD78*Assembly!N$9+$BE78*Assembly!N$10+$BF78*Assembly!N$11+$BG78*Assembly!N$12+$BH78*Assembly!N$13+$BI78*Assembly!N$14+$BJ78*Assembly!N$15+$BK78*Assembly!N$16+$BL78*Assembly!N$17+$BM78*Assembly!N$18+$BN78*Assembly!N$19+$BO78*Assembly!N$20+$BP78*Assembly!N$21+$BQ78*Assembly!N$22+$BR78*Assembly!N$23+$BS78*Assembly!N$24</f>
        <v>0</v>
      </c>
      <c r="CG78" s="198" t="str">
        <f>$AY78*Assembly!O$4+$AZ78*Assembly!O$5+$BA78*Assembly!O$6+$BB78*Assembly!O$7+$BC78*Assembly!O$8+$BD78*Assembly!O$9+$BE78*Assembly!O$10+$BF78*Assembly!O$11+$BG78*Assembly!O$12+$BH78*Assembly!O$13+$BI78*Assembly!O$14+$BJ78*Assembly!O$15+$BK78*Assembly!O$16+$BL78*Assembly!O$17+$BM78*Assembly!O$18+$BN78*Assembly!O$19+$BO78*Assembly!O$20+$BP78*Assembly!O$21+$BQ78*Assembly!O$22+$BR78*Assembly!O$23+$BS78*Assembly!O$24</f>
        <v>0</v>
      </c>
      <c r="CH78" s="195" t="str">
        <f>$AY78*Assembly!P$4+$AZ78*Assembly!P$5+$BA78*Assembly!P$6+$BB78*Assembly!P$7+$BC78*Assembly!P$8+$BD78*Assembly!P$9+$BE78*Assembly!P$10+$BF78*Assembly!P$11+$BG78*Assembly!P$12+$BH78*Assembly!P$13+$BI78*Assembly!P$14+$BJ78*Assembly!P$15+$BK78*Assembly!P$16+$BL78*Assembly!P$17+$BM78*Assembly!P$18+$BN78*Assembly!P$19+$BO78*Assembly!P$20+$BP78*Assembly!P$21+$BQ78*Assembly!P$22+$BR78*Assembly!P$23+$BS78*Assembly!P$24</f>
        <v>0</v>
      </c>
      <c r="CI78" s="195" t="str">
        <f>$AY78*Assembly!Q$4+$AZ78*Assembly!Q$5+$BA78*Assembly!Q$6+$BB78*Assembly!Q$7+$BC78*Assembly!Q$8+$BD78*Assembly!Q$9+$BE78*Assembly!Q$10+$BF78*Assembly!Q$11+$BG78*Assembly!Q$12+$BH78*Assembly!Q$13+$BI78*Assembly!Q$14+$BJ78*Assembly!Q$15+$BK78*Assembly!Q$16+$BL78*Assembly!Q$17+$BM78*Assembly!Q$18+$BN78*Assembly!Q$19+$BO78*Assembly!Q$20+$BP78*Assembly!Q$21+$BQ78*Assembly!Q$22+$BR78*Assembly!Q$23+$BS78*Assembly!Q$24</f>
        <v>51.2</v>
      </c>
      <c r="CJ78" s="198" t="str">
        <f>$AY78*Assembly!R$4+$AZ78*Assembly!R$5+$BA78*Assembly!R$6+$BB78*Assembly!R$7+$BC78*Assembly!R$8+$BD78*Assembly!R$9+$BE78*Assembly!R$10+$BF78*Assembly!R$11+$BG78*Assembly!R$12+$BH78*Assembly!R$13+$BI78*Assembly!R$14+$BJ78*Assembly!R$15+$BK78*Assembly!R$16+$BL78*Assembly!R$17+$BM78*Assembly!R$18+$BN78*Assembly!R$19+$BO78*Assembly!R$20+$BP78*Assembly!R$21+$BQ78*Assembly!R$22+$BR78*Assembly!R$23+$BS78*Assembly!R$24</f>
        <v>0</v>
      </c>
      <c r="CK78" s="195" t="str">
        <f>$AY78*Assembly!S$4+$AZ78*Assembly!S$5+$BA78*Assembly!S$6+$BB78*Assembly!S$7+$BC78*Assembly!S$8+$BD78*Assembly!S$9+$BE78*Assembly!S$10+$BF78*Assembly!S$11+$BG78*Assembly!S$12+$BH78*Assembly!S$13+$BI78*Assembly!S$14+$BJ78*Assembly!S$15+$BK78*Assembly!S$16+$BL78*Assembly!S$17+$BM78*Assembly!S$18+$BN78*Assembly!S$19+$BO78*Assembly!S$20+$BP78*Assembly!S$21+$BQ78*Assembly!S$22+$BR78*Assembly!S$23+$BS78*Assembly!S$24</f>
        <v>0</v>
      </c>
      <c r="CL78" s="195" t="str">
        <f>$AY78*Assembly!T$4+$AZ78*Assembly!T$5+$BA78*Assembly!T$6+$BB78*Assembly!T$7+$BC78*Assembly!T$8+$BD78*Assembly!T$9+$BE78*Assembly!T$10+$BF78*Assembly!T$11+$BG78*Assembly!T$12+$BH78*Assembly!T$13+$BI78*Assembly!T$14+$BJ78*Assembly!T$15+$BK78*Assembly!T$16+$BL78*Assembly!T$17+$BM78*Assembly!T$18+$BN78*Assembly!T$19+$BO78*Assembly!T$20+$BP78*Assembly!T$21+$BQ78*Assembly!T$22+$BR78*Assembly!T$23+$BS78*Assembly!T$24</f>
        <v>0</v>
      </c>
      <c r="CM78" s="195" t="str">
        <f>$AY78*Assembly!U$4+$AZ78*Assembly!U$5+$BA78*Assembly!U$6+$BB78*Assembly!U$7+$BC78*Assembly!U$8+$BD78*Assembly!U$9+$BE78*Assembly!U$10+$BF78*Assembly!U$11+$BG78*Assembly!U$12+$BH78*Assembly!U$13+$BI78*Assembly!U$14+$BJ78*Assembly!U$15+$BK78*Assembly!U$16+$BL78*Assembly!U$17+$BM78*Assembly!U$18+$BN78*Assembly!U$19+$BO78*Assembly!U$20+$BP78*Assembly!U$21+$BQ78*Assembly!U$22+$BR78*Assembly!U$23+$BS78*Assembly!U$24</f>
        <v>0</v>
      </c>
      <c r="CN78" s="198" t="str">
        <f>$AY78*Assembly!V$4+$AZ78*Assembly!V$5+$BA78*Assembly!V$6+$BB78*Assembly!V$7+$BC78*Assembly!V$8+$BD78*Assembly!V$9+$BE78*Assembly!V$10+$BF78*Assembly!V$11+$BG78*Assembly!V$12+$BH78*Assembly!V$13+$BI78*Assembly!V$14+$BJ78*Assembly!V$15+$BK78*Assembly!V$16+$BL78*Assembly!V$17+$BM78*Assembly!V$18+$BN78*Assembly!V$19+$BO78*Assembly!V$20+$BP78*Assembly!V$21+$BQ78*Assembly!V$22+$BR78*Assembly!V$23+$BS78*Assembly!V$24</f>
        <v>0</v>
      </c>
      <c r="CO78" s="198" t="str">
        <f>CE78*Refining!$F$3</f>
        <v>130</v>
      </c>
      <c r="CP78" s="198" t="str">
        <f>CF78*Refining!$F$4</f>
        <v>0</v>
      </c>
      <c r="CQ78" s="198" t="str">
        <f>CG78*Refining!$F$5</f>
        <v>0</v>
      </c>
      <c r="CR78" s="198" t="str">
        <f>CH78*Refining!$F$6</f>
        <v>0</v>
      </c>
      <c r="CS78" s="198" t="str">
        <f>CI78*Refining!$F$7</f>
        <v>91</v>
      </c>
      <c r="CT78" s="198" t="str">
        <f>CJ78*Refining!$F$8</f>
        <v>0</v>
      </c>
      <c r="CU78" s="198" t="str">
        <f>CK78*Refining!$F$9</f>
        <v>0</v>
      </c>
      <c r="CV78" s="198" t="str">
        <f>CL78*Refining!$F$10</f>
        <v>0</v>
      </c>
      <c r="CW78" s="198" t="str">
        <f>CM78*Refining!$F$11</f>
        <v>0</v>
      </c>
      <c r="CX78" s="198" t="str">
        <f>CN78*Refining!$F$12</f>
        <v>0</v>
      </c>
      <c r="CY78" s="218" t="str">
        <f t="shared" ref="CY78:DR78" si="314">IF(CE78 = 0, "", CE78)</f>
        <v>73</v>
      </c>
      <c r="CZ78" s="215" t="str">
        <f t="shared" si="314"/>
        <v/>
      </c>
      <c r="DA78" s="215" t="str">
        <f t="shared" si="314"/>
        <v/>
      </c>
      <c r="DB78" s="215" t="str">
        <f t="shared" si="314"/>
        <v/>
      </c>
      <c r="DC78" s="215" t="str">
        <f t="shared" si="314"/>
        <v>51.2</v>
      </c>
      <c r="DD78" s="215" t="str">
        <f t="shared" si="314"/>
        <v/>
      </c>
      <c r="DE78" s="215" t="str">
        <f t="shared" si="314"/>
        <v/>
      </c>
      <c r="DF78" s="215" t="str">
        <f t="shared" si="314"/>
        <v/>
      </c>
      <c r="DG78" s="215" t="str">
        <f t="shared" si="314"/>
        <v/>
      </c>
      <c r="DH78" s="216" t="str">
        <f t="shared" si="314"/>
        <v/>
      </c>
      <c r="DI78" s="218" t="str">
        <f t="shared" si="314"/>
        <v>130</v>
      </c>
      <c r="DJ78" s="215" t="str">
        <f t="shared" si="314"/>
        <v/>
      </c>
      <c r="DK78" s="215" t="str">
        <f t="shared" si="314"/>
        <v/>
      </c>
      <c r="DL78" s="215" t="str">
        <f t="shared" si="314"/>
        <v/>
      </c>
      <c r="DM78" s="219" t="str">
        <f t="shared" si="314"/>
        <v>91</v>
      </c>
      <c r="DN78" s="215" t="str">
        <f t="shared" si="314"/>
        <v/>
      </c>
      <c r="DO78" s="215" t="str">
        <f t="shared" si="314"/>
        <v/>
      </c>
      <c r="DP78" s="215" t="str">
        <f t="shared" si="314"/>
        <v/>
      </c>
      <c r="DQ78" s="215" t="str">
        <f t="shared" si="314"/>
        <v/>
      </c>
      <c r="DR78" s="216" t="str">
        <f t="shared" si="314"/>
        <v/>
      </c>
      <c r="DS78" s="218" t="str">
        <f t="shared" si="15"/>
        <v>124</v>
      </c>
      <c r="DT78" s="219" t="str">
        <f t="shared" si="16"/>
        <v>222</v>
      </c>
      <c r="DU78" s="208" t="str">
        <f>CY78*'Ores &amp; Ingots'!$C$3+CZ78*'Ores &amp; Ingots'!$C$4+DA78*'Ores &amp; Ingots'!$C$5+DB78*'Ores &amp; Ingots'!$C$6+DC78*'Ores &amp; Ingots'!$C$7+DD78*'Ores &amp; Ingots'!$C$8+DE78*'Ores &amp; Ingots'!$C$9+DF78*'Ores &amp; Ingots'!$C$10+DG78*'Ores &amp; Ingots'!$C$11+DH78*'Ores &amp; Ingots'!$C$12</f>
        <v>31</v>
      </c>
      <c r="DV78" s="208" t="str">
        <f>DI78*'Ores &amp; Ingots'!$B$3+DJ78*'Ores &amp; Ingots'!$B$4+DK78*'Ores &amp; Ingots'!$B$5+DL78*'Ores &amp; Ingots'!$B$6+DM78*'Ores &amp; Ingots'!$B$7+DN78*'Ores &amp; Ingots'!$B$8+DO78*'Ores &amp; Ingots'!$B$9+DP78*'Ores &amp; Ingots'!$B$10+DQ78*'Ores &amp; Ingots'!$B$11+DR78*'Ores &amp; Ingots'!$B$12</f>
        <v>82</v>
      </c>
      <c r="DW78" s="219" t="str">
        <f>CY78*Refining!$G$3+CZ78*Refining!$G$4+DA78*Refining!$G$5+DB78*Refining!$G$6+DC78*Refining!$G$7+DD78*Refining!$G$8+DE78*Refining!$G$9+DF78*Refining!$G$10+DG78*Refining!$G$11+DH78*Refining!$G$12</f>
        <v>47</v>
      </c>
      <c r="DX78" s="219" t="str">
        <f t="shared" si="17"/>
        <v>7,344</v>
      </c>
      <c r="DY78" s="220" t="str">
        <f t="shared" si="18"/>
        <v>0.0073</v>
      </c>
      <c r="DZ78" s="218" t="str">
        <f t="shared" si="19"/>
        <v>90</v>
      </c>
      <c r="EA78" s="221" t="str">
        <f t="shared" ref="EA78:EB78" si="315">DZ78/60</f>
        <v>1.5</v>
      </c>
      <c r="EB78" s="221" t="str">
        <f t="shared" si="315"/>
        <v>0.0</v>
      </c>
      <c r="EC78" s="541" t="str">
        <f t="shared" si="21"/>
        <v>0.00</v>
      </c>
      <c r="ED78" s="218" t="str">
        <f t="shared" si="22"/>
        <v>13,566</v>
      </c>
      <c r="EE78" s="221" t="str">
        <f t="shared" ref="EE78:EF78" si="316">ED78/1000</f>
        <v>13.6</v>
      </c>
      <c r="EF78" s="222" t="str">
        <f t="shared" si="316"/>
        <v>0.01</v>
      </c>
      <c r="EG78" s="542" t="str">
        <f t="shared" si="24"/>
        <v>0.0136</v>
      </c>
      <c r="EH78" s="225">
        <v>232.0</v>
      </c>
    </row>
    <row r="79" hidden="1">
      <c r="A79" s="33"/>
      <c r="B79" s="226" t="s">
        <v>970</v>
      </c>
      <c r="C79" s="227" t="s">
        <v>885</v>
      </c>
      <c r="D79" s="227">
        <v>1.0</v>
      </c>
      <c r="E79" s="227">
        <v>1.0</v>
      </c>
      <c r="F79" s="227">
        <v>1.0</v>
      </c>
      <c r="G79" s="253" t="str">
        <f t="shared" si="5"/>
        <v>0.1</v>
      </c>
      <c r="H79" s="254">
        <v>3.0</v>
      </c>
      <c r="I79" s="254">
        <v>3.0</v>
      </c>
      <c r="J79" s="254" t="str">
        <f>H79/Main!$D$9</f>
        <v>3</v>
      </c>
      <c r="K79" s="254" t="str">
        <f>I79/Main!$D$10</f>
        <v>3</v>
      </c>
      <c r="L79" s="254" t="str">
        <f t="shared" si="6"/>
        <v>1</v>
      </c>
      <c r="M79" s="254">
        <v>1.0</v>
      </c>
      <c r="N79" s="256">
        <v>20.0</v>
      </c>
      <c r="O79" s="256">
        <v>20.0</v>
      </c>
      <c r="P79" s="255"/>
      <c r="Q79" s="256"/>
      <c r="R79" s="255"/>
      <c r="S79" s="257"/>
      <c r="T79" s="257"/>
      <c r="U79" s="255"/>
      <c r="V79" s="255"/>
      <c r="W79" s="257"/>
      <c r="X79" s="257"/>
      <c r="Y79" s="255"/>
      <c r="Z79" s="255"/>
      <c r="AA79" s="255"/>
      <c r="AB79" s="255"/>
      <c r="AC79" s="335"/>
      <c r="AD79" s="225">
        <v>0.0</v>
      </c>
      <c r="AE79" s="225">
        <v>0.0</v>
      </c>
      <c r="AF79" s="225">
        <v>0.0</v>
      </c>
      <c r="AG79" s="225">
        <v>0.0</v>
      </c>
      <c r="AH79" s="225">
        <v>4.0</v>
      </c>
      <c r="AI79" s="225">
        <v>0.0</v>
      </c>
      <c r="AJ79" s="225">
        <v>0.0</v>
      </c>
      <c r="AK79" s="309">
        <v>4.0</v>
      </c>
      <c r="AL79" s="225">
        <v>3.0</v>
      </c>
      <c r="AM79" s="225">
        <v>0.0</v>
      </c>
      <c r="AN79" s="225">
        <v>0.0</v>
      </c>
      <c r="AO79" s="225">
        <v>0.0</v>
      </c>
      <c r="AP79" s="225">
        <v>0.0</v>
      </c>
      <c r="AQ79" s="225">
        <v>0.0</v>
      </c>
      <c r="AR79" s="225">
        <v>0.0</v>
      </c>
      <c r="AS79" s="225">
        <v>0.0</v>
      </c>
      <c r="AT79" s="225">
        <v>0.0</v>
      </c>
      <c r="AU79" s="225">
        <v>0.0</v>
      </c>
      <c r="AV79" s="225">
        <v>0.0</v>
      </c>
      <c r="AW79" s="225">
        <v>0.0</v>
      </c>
      <c r="AX79" s="225">
        <v>0.0</v>
      </c>
      <c r="AY79" s="236" t="str">
        <f t="shared" ref="AY79:BS79" si="317">IF(AD79 = 0, "", AD79)</f>
        <v/>
      </c>
      <c r="AZ79" s="227" t="str">
        <f t="shared" si="317"/>
        <v/>
      </c>
      <c r="BA79" s="227" t="str">
        <f t="shared" si="317"/>
        <v/>
      </c>
      <c r="BB79" s="227" t="str">
        <f t="shared" si="317"/>
        <v/>
      </c>
      <c r="BC79" s="225" t="str">
        <f t="shared" si="317"/>
        <v>4</v>
      </c>
      <c r="BD79" s="227" t="str">
        <f t="shared" si="317"/>
        <v/>
      </c>
      <c r="BE79" s="227" t="str">
        <f t="shared" si="317"/>
        <v/>
      </c>
      <c r="BF79" s="309" t="str">
        <f t="shared" si="317"/>
        <v>4</v>
      </c>
      <c r="BG79" s="225" t="str">
        <f t="shared" si="317"/>
        <v>3</v>
      </c>
      <c r="BH79" s="227" t="str">
        <f t="shared" si="317"/>
        <v/>
      </c>
      <c r="BI79" s="227" t="str">
        <f t="shared" si="317"/>
        <v/>
      </c>
      <c r="BJ79" s="227" t="str">
        <f t="shared" si="317"/>
        <v/>
      </c>
      <c r="BK79" s="227" t="str">
        <f t="shared" si="317"/>
        <v/>
      </c>
      <c r="BL79" s="227" t="str">
        <f t="shared" si="317"/>
        <v/>
      </c>
      <c r="BM79" s="227" t="str">
        <f t="shared" si="317"/>
        <v/>
      </c>
      <c r="BN79" s="227" t="str">
        <f t="shared" si="317"/>
        <v/>
      </c>
      <c r="BO79" s="227" t="str">
        <f t="shared" si="317"/>
        <v/>
      </c>
      <c r="BP79" s="227" t="str">
        <f t="shared" si="317"/>
        <v/>
      </c>
      <c r="BQ79" s="227" t="str">
        <f t="shared" si="317"/>
        <v/>
      </c>
      <c r="BR79" s="227" t="str">
        <f t="shared" si="317"/>
        <v/>
      </c>
      <c r="BS79" s="238" t="str">
        <f t="shared" si="317"/>
        <v/>
      </c>
      <c r="BT79" s="239" t="str">
        <f>$AY79*Assembly!Y$4+$AZ79*Assembly!Y$5+$BA79*Assembly!Y$6+$BB79*Assembly!Y$7+$BC79*Assembly!Y$8+$BD79*Assembly!Y$9+$BE79*Assembly!Y$10+$BF79*Assembly!Y$11+$BG79*Assembly!Y$12+$BH79*Assembly!Y$13+$BI79*Assembly!Y$14+$BJ79*Assembly!Y$15+$BK79*Assembly!Y$16+$BL79*Assembly!Y$17+$BM79*Assembly!Y$18+$BN79*Assembly!Y$19+$BO79*Assembly!Y$20+$BP79*Assembly!Y$21+$BQ79*Assembly!Y$22+$BR79*Assembly!Y$23+$BS79*Assembly!Y$24</f>
        <v>57</v>
      </c>
      <c r="BU79" s="225" t="str">
        <f t="shared" si="8"/>
        <v>454</v>
      </c>
      <c r="BV79" s="225" t="str">
        <f>$AY79*Assembly!AC$4+$AZ79*Assembly!AC$5+$BA79*Assembly!AC$6+$BB79*Assembly!AC$7+$BC79*Assembly!AC$8+$BD79*Assembly!AC$9+$BE79*Assembly!AC$10+$BF79*Assembly!AC$11+$BG79*Assembly!AC$12+$BH79*Assembly!AC$13+$BI79*Assembly!AC$14+$BJ79*Assembly!AC$15+$BK79*Assembly!AC$16+$BL79*Assembly!AC$17+$BM79*Assembly!AC$18+$BN79*Assembly!AC$19+$BO79*Assembly!AC$20+$BP79*Assembly!AC$21+$BQ79*Assembly!AC$22+$BR79*Assembly!AC$23+$BS79*Assembly!AC$24</f>
        <v>139</v>
      </c>
      <c r="BW79" s="240" t="str">
        <f t="shared" si="9"/>
        <v>2.45</v>
      </c>
      <c r="BX79" s="241" t="str">
        <f t="shared" si="10"/>
        <v>1112</v>
      </c>
      <c r="BY79" s="242" t="str">
        <f t="shared" si="11"/>
        <v>0.3</v>
      </c>
      <c r="BZ79" s="225"/>
      <c r="CA79" s="225" t="str">
        <f>$AY79*Assembly!X$4+$AZ79*Assembly!X$5+$BA79*Assembly!X$6+$BB79*Assembly!X$7+$BC79*Assembly!X$8+$BD79*Assembly!X$9+$BE79*Assembly!X$10+$BF79*Assembly!X$11+$BG79*Assembly!X$12+$BH79*Assembly!X$13+$BI79*Assembly!X$14+$BJ79*Assembly!X$15+$BK79*Assembly!X$16+$BL79*Assembly!X$17+$BM79*Assembly!X$18+$BN79*Assembly!X$19+$BO79*Assembly!X$20+$BP79*Assembly!X$21+$BQ79*Assembly!X$22+$BR79*Assembly!X$23+$BS79*Assembly!X$24</f>
        <v>23</v>
      </c>
      <c r="CB79" s="225" t="str">
        <f t="shared" si="12"/>
        <v>3,578</v>
      </c>
      <c r="CC79" s="223" t="str">
        <f t="shared" si="13"/>
        <v>0.0036</v>
      </c>
      <c r="CD79" s="243" t="str">
        <f>$AY79*Assembly!AB$4+$AZ79*Assembly!AB$5+$BA79*Assembly!AB$6+$BB79*Assembly!AB$7+$BC79*Assembly!AB$8+$BD79*Assembly!AB$9+$BE79*Assembly!AB$10+$BF79*Assembly!AB$11+$BG79*Assembly!AB$12+$BH79*Assembly!AB$13+$BI79*Assembly!AB$14+$BJ79*Assembly!AB$15+$BK79*Assembly!AB$16+$BL79*Assembly!AB$17+$BM79*Assembly!AB$18+$BN79*Assembly!AB$19+$BO79*Assembly!AB$20+$BP79*Assembly!AB$21+$BQ79*Assembly!AB$22+$BR79*Assembly!AB$23+$BS79*Assembly!AB$24</f>
        <v>30</v>
      </c>
      <c r="CE79" s="256" t="str">
        <f>$AY79*Assembly!M$4+$AZ79*Assembly!M$5+$BA79*Assembly!M$6+$BB79*Assembly!M$7+$BC79*Assembly!M$8+$BD79*Assembly!M$9+$BE79*Assembly!M$10+$BF79*Assembly!M$11+$BG79*Assembly!M$12+$BH79*Assembly!M$13+$BI79*Assembly!M$14+$BJ79*Assembly!M$15+$BK79*Assembly!M$16+$BL79*Assembly!M$17+$BM79*Assembly!M$18+$BN79*Assembly!M$19+$BO79*Assembly!M$20+$BP79*Assembly!M$21+$BQ79*Assembly!M$22+$BR79*Assembly!M$23+$BS79*Assembly!M$24</f>
        <v>45</v>
      </c>
      <c r="CF79" s="256" t="str">
        <f>$AY79*Assembly!N$4+$AZ79*Assembly!N$5+$BA79*Assembly!N$6+$BB79*Assembly!N$7+$BC79*Assembly!N$8+$BD79*Assembly!N$9+$BE79*Assembly!N$10+$BF79*Assembly!N$11+$BG79*Assembly!N$12+$BH79*Assembly!N$13+$BI79*Assembly!N$14+$BJ79*Assembly!N$15+$BK79*Assembly!N$16+$BL79*Assembly!N$17+$BM79*Assembly!N$18+$BN79*Assembly!N$19+$BO79*Assembly!N$20+$BP79*Assembly!N$21+$BQ79*Assembly!N$22+$BR79*Assembly!N$23+$BS79*Assembly!N$24</f>
        <v>0</v>
      </c>
      <c r="CG79" s="256" t="str">
        <f>$AY79*Assembly!O$4+$AZ79*Assembly!O$5+$BA79*Assembly!O$6+$BB79*Assembly!O$7+$BC79*Assembly!O$8+$BD79*Assembly!O$9+$BE79*Assembly!O$10+$BF79*Assembly!O$11+$BG79*Assembly!O$12+$BH79*Assembly!O$13+$BI79*Assembly!O$14+$BJ79*Assembly!O$15+$BK79*Assembly!O$16+$BL79*Assembly!O$17+$BM79*Assembly!O$18+$BN79*Assembly!O$19+$BO79*Assembly!O$20+$BP79*Assembly!O$21+$BQ79*Assembly!O$22+$BR79*Assembly!O$23+$BS79*Assembly!O$24</f>
        <v>0</v>
      </c>
      <c r="CH79" s="254" t="str">
        <f>$AY79*Assembly!P$4+$AZ79*Assembly!P$5+$BA79*Assembly!P$6+$BB79*Assembly!P$7+$BC79*Assembly!P$8+$BD79*Assembly!P$9+$BE79*Assembly!P$10+$BF79*Assembly!P$11+$BG79*Assembly!P$12+$BH79*Assembly!P$13+$BI79*Assembly!P$14+$BJ79*Assembly!P$15+$BK79*Assembly!P$16+$BL79*Assembly!P$17+$BM79*Assembly!P$18+$BN79*Assembly!P$19+$BO79*Assembly!P$20+$BP79*Assembly!P$21+$BQ79*Assembly!P$22+$BR79*Assembly!P$23+$BS79*Assembly!P$24</f>
        <v>0</v>
      </c>
      <c r="CI79" s="254" t="str">
        <f>$AY79*Assembly!Q$4+$AZ79*Assembly!Q$5+$BA79*Assembly!Q$6+$BB79*Assembly!Q$7+$BC79*Assembly!Q$8+$BD79*Assembly!Q$9+$BE79*Assembly!Q$10+$BF79*Assembly!Q$11+$BG79*Assembly!Q$12+$BH79*Assembly!Q$13+$BI79*Assembly!Q$14+$BJ79*Assembly!Q$15+$BK79*Assembly!Q$16+$BL79*Assembly!Q$17+$BM79*Assembly!Q$18+$BN79*Assembly!Q$19+$BO79*Assembly!Q$20+$BP79*Assembly!Q$21+$BQ79*Assembly!Q$22+$BR79*Assembly!Q$23+$BS79*Assembly!Q$24</f>
        <v>15.8</v>
      </c>
      <c r="CJ79" s="256" t="str">
        <f>$AY79*Assembly!R$4+$AZ79*Assembly!R$5+$BA79*Assembly!R$6+$BB79*Assembly!R$7+$BC79*Assembly!R$8+$BD79*Assembly!R$9+$BE79*Assembly!R$10+$BF79*Assembly!R$11+$BG79*Assembly!R$12+$BH79*Assembly!R$13+$BI79*Assembly!R$14+$BJ79*Assembly!R$15+$BK79*Assembly!R$16+$BL79*Assembly!R$17+$BM79*Assembly!R$18+$BN79*Assembly!R$19+$BO79*Assembly!R$20+$BP79*Assembly!R$21+$BQ79*Assembly!R$22+$BR79*Assembly!R$23+$BS79*Assembly!R$24</f>
        <v>0</v>
      </c>
      <c r="CK79" s="254" t="str">
        <f>$AY79*Assembly!S$4+$AZ79*Assembly!S$5+$BA79*Assembly!S$6+$BB79*Assembly!S$7+$BC79*Assembly!S$8+$BD79*Assembly!S$9+$BE79*Assembly!S$10+$BF79*Assembly!S$11+$BG79*Assembly!S$12+$BH79*Assembly!S$13+$BI79*Assembly!S$14+$BJ79*Assembly!S$15+$BK79*Assembly!S$16+$BL79*Assembly!S$17+$BM79*Assembly!S$18+$BN79*Assembly!S$19+$BO79*Assembly!S$20+$BP79*Assembly!S$21+$BQ79*Assembly!S$22+$BR79*Assembly!S$23+$BS79*Assembly!S$24</f>
        <v>0</v>
      </c>
      <c r="CL79" s="254" t="str">
        <f>$AY79*Assembly!T$4+$AZ79*Assembly!T$5+$BA79*Assembly!T$6+$BB79*Assembly!T$7+$BC79*Assembly!T$8+$BD79*Assembly!T$9+$BE79*Assembly!T$10+$BF79*Assembly!T$11+$BG79*Assembly!T$12+$BH79*Assembly!T$13+$BI79*Assembly!T$14+$BJ79*Assembly!T$15+$BK79*Assembly!T$16+$BL79*Assembly!T$17+$BM79*Assembly!T$18+$BN79*Assembly!T$19+$BO79*Assembly!T$20+$BP79*Assembly!T$21+$BQ79*Assembly!T$22+$BR79*Assembly!T$23+$BS79*Assembly!T$24</f>
        <v>0</v>
      </c>
      <c r="CM79" s="254" t="str">
        <f>$AY79*Assembly!U$4+$AZ79*Assembly!U$5+$BA79*Assembly!U$6+$BB79*Assembly!U$7+$BC79*Assembly!U$8+$BD79*Assembly!U$9+$BE79*Assembly!U$10+$BF79*Assembly!U$11+$BG79*Assembly!U$12+$BH79*Assembly!U$13+$BI79*Assembly!U$14+$BJ79*Assembly!U$15+$BK79*Assembly!U$16+$BL79*Assembly!U$17+$BM79*Assembly!U$18+$BN79*Assembly!U$19+$BO79*Assembly!U$20+$BP79*Assembly!U$21+$BQ79*Assembly!U$22+$BR79*Assembly!U$23+$BS79*Assembly!U$24</f>
        <v>0</v>
      </c>
      <c r="CN79" s="256" t="str">
        <f>$AY79*Assembly!V$4+$AZ79*Assembly!V$5+$BA79*Assembly!V$6+$BB79*Assembly!V$7+$BC79*Assembly!V$8+$BD79*Assembly!V$9+$BE79*Assembly!V$10+$BF79*Assembly!V$11+$BG79*Assembly!V$12+$BH79*Assembly!V$13+$BI79*Assembly!V$14+$BJ79*Assembly!V$15+$BK79*Assembly!V$16+$BL79*Assembly!V$17+$BM79*Assembly!V$18+$BN79*Assembly!V$19+$BO79*Assembly!V$20+$BP79*Assembly!V$21+$BQ79*Assembly!V$22+$BR79*Assembly!V$23+$BS79*Assembly!V$24</f>
        <v>0</v>
      </c>
      <c r="CO79" s="256" t="str">
        <f>CE79*Refining!$F$3</f>
        <v>80</v>
      </c>
      <c r="CP79" s="256" t="str">
        <f>CF79*Refining!$F$4</f>
        <v>0</v>
      </c>
      <c r="CQ79" s="256" t="str">
        <f>CG79*Refining!$F$5</f>
        <v>0</v>
      </c>
      <c r="CR79" s="256" t="str">
        <f>CH79*Refining!$F$6</f>
        <v>0</v>
      </c>
      <c r="CS79" s="256" t="str">
        <f>CI79*Refining!$F$7</f>
        <v>28</v>
      </c>
      <c r="CT79" s="256" t="str">
        <f>CJ79*Refining!$F$8</f>
        <v>0</v>
      </c>
      <c r="CU79" s="256" t="str">
        <f>CK79*Refining!$F$9</f>
        <v>0</v>
      </c>
      <c r="CV79" s="256" t="str">
        <f>CL79*Refining!$F$10</f>
        <v>0</v>
      </c>
      <c r="CW79" s="256" t="str">
        <f>CM79*Refining!$F$11</f>
        <v>0</v>
      </c>
      <c r="CX79" s="256" t="str">
        <f>CN79*Refining!$F$12</f>
        <v>0</v>
      </c>
      <c r="CY79" s="248" t="str">
        <f t="shared" ref="CY79:DR79" si="318">IF(CE79 = 0, "", CE79)</f>
        <v>45</v>
      </c>
      <c r="CZ79" s="245" t="str">
        <f t="shared" si="318"/>
        <v/>
      </c>
      <c r="DA79" s="245" t="str">
        <f t="shared" si="318"/>
        <v/>
      </c>
      <c r="DB79" s="245" t="str">
        <f t="shared" si="318"/>
        <v/>
      </c>
      <c r="DC79" s="245" t="str">
        <f t="shared" si="318"/>
        <v>15.8</v>
      </c>
      <c r="DD79" s="245" t="str">
        <f t="shared" si="318"/>
        <v/>
      </c>
      <c r="DE79" s="245" t="str">
        <f t="shared" si="318"/>
        <v/>
      </c>
      <c r="DF79" s="245" t="str">
        <f t="shared" si="318"/>
        <v/>
      </c>
      <c r="DG79" s="245" t="str">
        <f t="shared" si="318"/>
        <v/>
      </c>
      <c r="DH79" s="246" t="str">
        <f t="shared" si="318"/>
        <v/>
      </c>
      <c r="DI79" s="248" t="str">
        <f t="shared" si="318"/>
        <v>80</v>
      </c>
      <c r="DJ79" s="245" t="str">
        <f t="shared" si="318"/>
        <v/>
      </c>
      <c r="DK79" s="245" t="str">
        <f t="shared" si="318"/>
        <v/>
      </c>
      <c r="DL79" s="245" t="str">
        <f t="shared" si="318"/>
        <v/>
      </c>
      <c r="DM79" s="249" t="str">
        <f t="shared" si="318"/>
        <v>28</v>
      </c>
      <c r="DN79" s="245" t="str">
        <f t="shared" si="318"/>
        <v/>
      </c>
      <c r="DO79" s="245" t="str">
        <f t="shared" si="318"/>
        <v/>
      </c>
      <c r="DP79" s="245" t="str">
        <f t="shared" si="318"/>
        <v/>
      </c>
      <c r="DQ79" s="245" t="str">
        <f t="shared" si="318"/>
        <v/>
      </c>
      <c r="DR79" s="246" t="str">
        <f t="shared" si="318"/>
        <v/>
      </c>
      <c r="DS79" s="248" t="str">
        <f t="shared" si="15"/>
        <v>61</v>
      </c>
      <c r="DT79" s="249" t="str">
        <f t="shared" si="16"/>
        <v>109</v>
      </c>
      <c r="DU79" s="225" t="str">
        <f>CY79*'Ores &amp; Ingots'!$C$3+CZ79*'Ores &amp; Ingots'!$C$4+DA79*'Ores &amp; Ingots'!$C$5+DB79*'Ores &amp; Ingots'!$C$6+DC79*'Ores &amp; Ingots'!$C$7+DD79*'Ores &amp; Ingots'!$C$8+DE79*'Ores &amp; Ingots'!$C$9+DF79*'Ores &amp; Ingots'!$C$10+DG79*'Ores &amp; Ingots'!$C$11+DH79*'Ores &amp; Ingots'!$C$12</f>
        <v>12</v>
      </c>
      <c r="DV79" s="225" t="str">
        <f>DI79*'Ores &amp; Ingots'!$B$3+DJ79*'Ores &amp; Ingots'!$B$4+DK79*'Ores &amp; Ingots'!$B$5+DL79*'Ores &amp; Ingots'!$B$6+DM79*'Ores &amp; Ingots'!$B$7+DN79*'Ores &amp; Ingots'!$B$8+DO79*'Ores &amp; Ingots'!$B$9+DP79*'Ores &amp; Ingots'!$B$10+DQ79*'Ores &amp; Ingots'!$B$11+DR79*'Ores &amp; Ingots'!$B$12</f>
        <v>40</v>
      </c>
      <c r="DW79" s="249" t="str">
        <f>CY79*Refining!$G$3+CZ79*Refining!$G$4+DA79*Refining!$G$5+DB79*Refining!$G$6+DC79*Refining!$G$7+DD79*Refining!$G$8+DE79*Refining!$G$9+DF79*Refining!$G$10+DG79*Refining!$G$11+DH79*Refining!$G$12</f>
        <v>16</v>
      </c>
      <c r="DX79" s="249" t="str">
        <f t="shared" si="17"/>
        <v>2,506</v>
      </c>
      <c r="DY79" s="250" t="str">
        <f t="shared" si="18"/>
        <v>0.0025</v>
      </c>
      <c r="DZ79" s="248" t="str">
        <f t="shared" si="19"/>
        <v>42</v>
      </c>
      <c r="EA79" s="251" t="str">
        <f t="shared" ref="EA79:EB79" si="319">DZ79/60</f>
        <v>0.7</v>
      </c>
      <c r="EB79" s="251" t="str">
        <f t="shared" si="319"/>
        <v>0.0</v>
      </c>
      <c r="EC79" s="543" t="str">
        <f t="shared" si="21"/>
        <v>0.00</v>
      </c>
      <c r="ED79" s="248" t="str">
        <f t="shared" si="22"/>
        <v>6,084</v>
      </c>
      <c r="EE79" s="251" t="str">
        <f t="shared" ref="EE79:EF79" si="320">ED79/1000</f>
        <v>6.1</v>
      </c>
      <c r="EF79" s="252" t="str">
        <f t="shared" si="320"/>
        <v>0.01</v>
      </c>
      <c r="EG79" s="544" t="str">
        <f t="shared" si="24"/>
        <v>0.0061</v>
      </c>
      <c r="EH79" s="225" t="s">
        <v>12</v>
      </c>
    </row>
    <row r="80">
      <c r="A80" s="33"/>
      <c r="B80" s="226" t="s">
        <v>971</v>
      </c>
      <c r="C80" s="227" t="s">
        <v>886</v>
      </c>
      <c r="D80" s="227">
        <v>1.0</v>
      </c>
      <c r="E80" s="227">
        <v>1.0</v>
      </c>
      <c r="F80" s="227">
        <v>1.0</v>
      </c>
      <c r="G80" s="253" t="str">
        <f t="shared" si="5"/>
        <v>15.6</v>
      </c>
      <c r="H80" s="254">
        <v>3.0</v>
      </c>
      <c r="I80" s="254">
        <v>3.0</v>
      </c>
      <c r="J80" s="254" t="str">
        <f>H80/Main!$D$9</f>
        <v>3</v>
      </c>
      <c r="K80" s="254" t="str">
        <f>I80/Main!$D$10</f>
        <v>3</v>
      </c>
      <c r="L80" s="254" t="str">
        <f t="shared" si="6"/>
        <v>1</v>
      </c>
      <c r="M80" s="254">
        <v>1.0</v>
      </c>
      <c r="N80" s="256">
        <v>100.0</v>
      </c>
      <c r="O80" s="256">
        <v>100.0</v>
      </c>
      <c r="P80" s="255"/>
      <c r="Q80" s="256"/>
      <c r="R80" s="255"/>
      <c r="S80" s="257"/>
      <c r="T80" s="257"/>
      <c r="U80" s="255"/>
      <c r="V80" s="255"/>
      <c r="W80" s="257"/>
      <c r="X80" s="257"/>
      <c r="Y80" s="255"/>
      <c r="Z80" s="255"/>
      <c r="AA80" s="255"/>
      <c r="AB80" s="255"/>
      <c r="AC80" s="335" t="s">
        <v>913</v>
      </c>
      <c r="AD80" s="225">
        <v>0.0</v>
      </c>
      <c r="AE80" s="225">
        <v>0.0</v>
      </c>
      <c r="AF80" s="225">
        <v>0.0</v>
      </c>
      <c r="AG80" s="225">
        <v>0.0</v>
      </c>
      <c r="AH80" s="225">
        <v>6.0</v>
      </c>
      <c r="AI80" s="225">
        <v>0.0</v>
      </c>
      <c r="AJ80" s="225">
        <v>0.0</v>
      </c>
      <c r="AK80" s="309">
        <v>6.0</v>
      </c>
      <c r="AL80" s="225">
        <v>10.0</v>
      </c>
      <c r="AM80" s="225">
        <v>0.0</v>
      </c>
      <c r="AN80" s="225">
        <v>0.0</v>
      </c>
      <c r="AO80" s="225">
        <v>0.0</v>
      </c>
      <c r="AP80" s="225">
        <v>6.0</v>
      </c>
      <c r="AQ80" s="225">
        <v>0.0</v>
      </c>
      <c r="AR80" s="225">
        <v>0.0</v>
      </c>
      <c r="AS80" s="225">
        <v>0.0</v>
      </c>
      <c r="AT80" s="225">
        <v>0.0</v>
      </c>
      <c r="AU80" s="225">
        <v>0.0</v>
      </c>
      <c r="AV80" s="225">
        <v>0.0</v>
      </c>
      <c r="AW80" s="225">
        <v>0.0</v>
      </c>
      <c r="AX80" s="225">
        <v>0.0</v>
      </c>
      <c r="AY80" s="236" t="str">
        <f t="shared" ref="AY80:BS80" si="321">IF(AD80 = 0, "", AD80)</f>
        <v/>
      </c>
      <c r="AZ80" s="227" t="str">
        <f t="shared" si="321"/>
        <v/>
      </c>
      <c r="BA80" s="227" t="str">
        <f t="shared" si="321"/>
        <v/>
      </c>
      <c r="BB80" s="227" t="str">
        <f t="shared" si="321"/>
        <v/>
      </c>
      <c r="BC80" s="225" t="str">
        <f t="shared" si="321"/>
        <v>6</v>
      </c>
      <c r="BD80" s="227" t="str">
        <f t="shared" si="321"/>
        <v/>
      </c>
      <c r="BE80" s="227" t="str">
        <f t="shared" si="321"/>
        <v/>
      </c>
      <c r="BF80" s="309" t="str">
        <f t="shared" si="321"/>
        <v>6</v>
      </c>
      <c r="BG80" s="225" t="str">
        <f t="shared" si="321"/>
        <v>10</v>
      </c>
      <c r="BH80" s="227" t="str">
        <f t="shared" si="321"/>
        <v/>
      </c>
      <c r="BI80" s="227" t="str">
        <f t="shared" si="321"/>
        <v/>
      </c>
      <c r="BJ80" s="227" t="str">
        <f t="shared" si="321"/>
        <v/>
      </c>
      <c r="BK80" s="225" t="str">
        <f t="shared" si="321"/>
        <v>6</v>
      </c>
      <c r="BL80" s="227" t="str">
        <f t="shared" si="321"/>
        <v/>
      </c>
      <c r="BM80" s="227" t="str">
        <f t="shared" si="321"/>
        <v/>
      </c>
      <c r="BN80" s="227" t="str">
        <f t="shared" si="321"/>
        <v/>
      </c>
      <c r="BO80" s="227" t="str">
        <f t="shared" si="321"/>
        <v/>
      </c>
      <c r="BP80" s="227" t="str">
        <f t="shared" si="321"/>
        <v/>
      </c>
      <c r="BQ80" s="227" t="str">
        <f t="shared" si="321"/>
        <v/>
      </c>
      <c r="BR80" s="227" t="str">
        <f t="shared" si="321"/>
        <v/>
      </c>
      <c r="BS80" s="238" t="str">
        <f t="shared" si="321"/>
        <v/>
      </c>
      <c r="BT80" s="239" t="str">
        <f>$AY80*Assembly!Y$4+$AZ80*Assembly!Y$5+$BA80*Assembly!Y$6+$BB80*Assembly!Y$7+$BC80*Assembly!Y$8+$BD80*Assembly!Y$9+$BE80*Assembly!Y$10+$BF80*Assembly!Y$11+$BG80*Assembly!Y$12+$BH80*Assembly!Y$13+$BI80*Assembly!Y$14+$BJ80*Assembly!Y$15+$BK80*Assembly!Y$16+$BL80*Assembly!Y$17+$BM80*Assembly!Y$18+$BN80*Assembly!Y$19+$BO80*Assembly!Y$20+$BP80*Assembly!Y$21+$BQ80*Assembly!Y$22+$BR80*Assembly!Y$23+$BS80*Assembly!Y$24</f>
        <v>219</v>
      </c>
      <c r="BU80" s="225" t="str">
        <f t="shared" si="8"/>
        <v>14</v>
      </c>
      <c r="BV80" s="225" t="str">
        <f>$AY80*Assembly!AC$4+$AZ80*Assembly!AC$5+$BA80*Assembly!AC$6+$BB80*Assembly!AC$7+$BC80*Assembly!AC$8+$BD80*Assembly!AC$9+$BE80*Assembly!AC$10+$BF80*Assembly!AC$11+$BG80*Assembly!AC$12+$BH80*Assembly!AC$13+$BI80*Assembly!AC$14+$BJ80*Assembly!AC$15+$BK80*Assembly!AC$16+$BL80*Assembly!AC$17+$BM80*Assembly!AC$18+$BN80*Assembly!AC$19+$BO80*Assembly!AC$20+$BP80*Assembly!AC$21+$BQ80*Assembly!AC$22+$BR80*Assembly!AC$23+$BS80*Assembly!AC$24</f>
        <v>596</v>
      </c>
      <c r="BW80" s="240" t="str">
        <f t="shared" si="9"/>
        <v>2.72</v>
      </c>
      <c r="BX80" s="241" t="str">
        <f t="shared" si="10"/>
        <v>38</v>
      </c>
      <c r="BY80" s="242" t="str">
        <f t="shared" si="11"/>
        <v>42.5</v>
      </c>
      <c r="BZ80" s="225"/>
      <c r="CA80" s="225" t="str">
        <f>$AY80*Assembly!X$4+$AZ80*Assembly!X$5+$BA80*Assembly!X$6+$BB80*Assembly!X$7+$BC80*Assembly!X$8+$BD80*Assembly!X$9+$BE80*Assembly!X$10+$BF80*Assembly!X$11+$BG80*Assembly!X$12+$BH80*Assembly!X$13+$BI80*Assembly!X$14+$BJ80*Assembly!X$15+$BK80*Assembly!X$16+$BL80*Assembly!X$17+$BM80*Assembly!X$18+$BN80*Assembly!X$19+$BO80*Assembly!X$20+$BP80*Assembly!X$21+$BQ80*Assembly!X$22+$BR80*Assembly!X$23+$BS80*Assembly!X$24</f>
        <v>46</v>
      </c>
      <c r="CB80" s="225" t="str">
        <f t="shared" si="12"/>
        <v>7,156</v>
      </c>
      <c r="CC80" s="223" t="str">
        <f t="shared" si="13"/>
        <v>0.0072</v>
      </c>
      <c r="CD80" s="243" t="str">
        <f>$AY80*Assembly!AB$4+$AZ80*Assembly!AB$5+$BA80*Assembly!AB$6+$BB80*Assembly!AB$7+$BC80*Assembly!AB$8+$BD80*Assembly!AB$9+$BE80*Assembly!AB$10+$BF80*Assembly!AB$11+$BG80*Assembly!AB$12+$BH80*Assembly!AB$13+$BI80*Assembly!AB$14+$BJ80*Assembly!AB$15+$BK80*Assembly!AB$16+$BL80*Assembly!AB$17+$BM80*Assembly!AB$18+$BN80*Assembly!AB$19+$BO80*Assembly!AB$20+$BP80*Assembly!AB$21+$BQ80*Assembly!AB$22+$BR80*Assembly!AB$23+$BS80*Assembly!AB$24</f>
        <v>126</v>
      </c>
      <c r="CE80" s="256" t="str">
        <f>$AY80*Assembly!M$4+$AZ80*Assembly!M$5+$BA80*Assembly!M$6+$BB80*Assembly!M$7+$BC80*Assembly!M$8+$BD80*Assembly!M$9+$BE80*Assembly!M$10+$BF80*Assembly!M$11+$BG80*Assembly!M$12+$BH80*Assembly!M$13+$BI80*Assembly!M$14+$BJ80*Assembly!M$15+$BK80*Assembly!M$16+$BL80*Assembly!M$17+$BM80*Assembly!M$18+$BN80*Assembly!M$19+$BO80*Assembly!M$20+$BP80*Assembly!M$21+$BQ80*Assembly!M$22+$BR80*Assembly!M$23+$BS80*Assembly!M$24</f>
        <v>73</v>
      </c>
      <c r="CF80" s="256" t="str">
        <f>$AY80*Assembly!N$4+$AZ80*Assembly!N$5+$BA80*Assembly!N$6+$BB80*Assembly!N$7+$BC80*Assembly!N$8+$BD80*Assembly!N$9+$BE80*Assembly!N$10+$BF80*Assembly!N$11+$BG80*Assembly!N$12+$BH80*Assembly!N$13+$BI80*Assembly!N$14+$BJ80*Assembly!N$15+$BK80*Assembly!N$16+$BL80*Assembly!N$17+$BM80*Assembly!N$18+$BN80*Assembly!N$19+$BO80*Assembly!N$20+$BP80*Assembly!N$21+$BQ80*Assembly!N$22+$BR80*Assembly!N$23+$BS80*Assembly!N$24</f>
        <v>0</v>
      </c>
      <c r="CG80" s="256" t="str">
        <f>$AY80*Assembly!O$4+$AZ80*Assembly!O$5+$BA80*Assembly!O$6+$BB80*Assembly!O$7+$BC80*Assembly!O$8+$BD80*Assembly!O$9+$BE80*Assembly!O$10+$BF80*Assembly!O$11+$BG80*Assembly!O$12+$BH80*Assembly!O$13+$BI80*Assembly!O$14+$BJ80*Assembly!O$15+$BK80*Assembly!O$16+$BL80*Assembly!O$17+$BM80*Assembly!O$18+$BN80*Assembly!O$19+$BO80*Assembly!O$20+$BP80*Assembly!O$21+$BQ80*Assembly!O$22+$BR80*Assembly!O$23+$BS80*Assembly!O$24</f>
        <v>0</v>
      </c>
      <c r="CH80" s="254" t="str">
        <f>$AY80*Assembly!P$4+$AZ80*Assembly!P$5+$BA80*Assembly!P$6+$BB80*Assembly!P$7+$BC80*Assembly!P$8+$BD80*Assembly!P$9+$BE80*Assembly!P$10+$BF80*Assembly!P$11+$BG80*Assembly!P$12+$BH80*Assembly!P$13+$BI80*Assembly!P$14+$BJ80*Assembly!P$15+$BK80*Assembly!P$16+$BL80*Assembly!P$17+$BM80*Assembly!P$18+$BN80*Assembly!P$19+$BO80*Assembly!P$20+$BP80*Assembly!P$21+$BQ80*Assembly!P$22+$BR80*Assembly!P$23+$BS80*Assembly!P$24</f>
        <v>0</v>
      </c>
      <c r="CI80" s="254" t="str">
        <f>$AY80*Assembly!Q$4+$AZ80*Assembly!Q$5+$BA80*Assembly!Q$6+$BB80*Assembly!Q$7+$BC80*Assembly!Q$8+$BD80*Assembly!Q$9+$BE80*Assembly!Q$10+$BF80*Assembly!Q$11+$BG80*Assembly!Q$12+$BH80*Assembly!Q$13+$BI80*Assembly!Q$14+$BJ80*Assembly!Q$15+$BK80*Assembly!Q$16+$BL80*Assembly!Q$17+$BM80*Assembly!Q$18+$BN80*Assembly!Q$19+$BO80*Assembly!Q$20+$BP80*Assembly!Q$21+$BQ80*Assembly!Q$22+$BR80*Assembly!Q$23+$BS80*Assembly!Q$24</f>
        <v>141.2</v>
      </c>
      <c r="CJ80" s="256" t="str">
        <f>$AY80*Assembly!R$4+$AZ80*Assembly!R$5+$BA80*Assembly!R$6+$BB80*Assembly!R$7+$BC80*Assembly!R$8+$BD80*Assembly!R$9+$BE80*Assembly!R$10+$BF80*Assembly!R$11+$BG80*Assembly!R$12+$BH80*Assembly!R$13+$BI80*Assembly!R$14+$BJ80*Assembly!R$15+$BK80*Assembly!R$16+$BL80*Assembly!R$17+$BM80*Assembly!R$18+$BN80*Assembly!R$19+$BO80*Assembly!R$20+$BP80*Assembly!R$21+$BQ80*Assembly!R$22+$BR80*Assembly!R$23+$BS80*Assembly!R$24</f>
        <v>0</v>
      </c>
      <c r="CK80" s="254" t="str">
        <f>$AY80*Assembly!S$4+$AZ80*Assembly!S$5+$BA80*Assembly!S$6+$BB80*Assembly!S$7+$BC80*Assembly!S$8+$BD80*Assembly!S$9+$BE80*Assembly!S$10+$BF80*Assembly!S$11+$BG80*Assembly!S$12+$BH80*Assembly!S$13+$BI80*Assembly!S$14+$BJ80*Assembly!S$15+$BK80*Assembly!S$16+$BL80*Assembly!S$17+$BM80*Assembly!S$18+$BN80*Assembly!S$19+$BO80*Assembly!S$20+$BP80*Assembly!S$21+$BQ80*Assembly!S$22+$BR80*Assembly!S$23+$BS80*Assembly!S$24</f>
        <v>0</v>
      </c>
      <c r="CL80" s="254" t="str">
        <f>$AY80*Assembly!T$4+$AZ80*Assembly!T$5+$BA80*Assembly!T$6+$BB80*Assembly!T$7+$BC80*Assembly!T$8+$BD80*Assembly!T$9+$BE80*Assembly!T$10+$BF80*Assembly!T$11+$BG80*Assembly!T$12+$BH80*Assembly!T$13+$BI80*Assembly!T$14+$BJ80*Assembly!T$15+$BK80*Assembly!T$16+$BL80*Assembly!T$17+$BM80*Assembly!T$18+$BN80*Assembly!T$19+$BO80*Assembly!T$20+$BP80*Assembly!T$21+$BQ80*Assembly!T$22+$BR80*Assembly!T$23+$BS80*Assembly!T$24</f>
        <v>0</v>
      </c>
      <c r="CM80" s="254" t="str">
        <f>$AY80*Assembly!U$4+$AZ80*Assembly!U$5+$BA80*Assembly!U$6+$BB80*Assembly!U$7+$BC80*Assembly!U$8+$BD80*Assembly!U$9+$BE80*Assembly!U$10+$BF80*Assembly!U$11+$BG80*Assembly!U$12+$BH80*Assembly!U$13+$BI80*Assembly!U$14+$BJ80*Assembly!U$15+$BK80*Assembly!U$16+$BL80*Assembly!U$17+$BM80*Assembly!U$18+$BN80*Assembly!U$19+$BO80*Assembly!U$20+$BP80*Assembly!U$21+$BQ80*Assembly!U$22+$BR80*Assembly!U$23+$BS80*Assembly!U$24</f>
        <v>0</v>
      </c>
      <c r="CN80" s="256" t="str">
        <f>$AY80*Assembly!V$4+$AZ80*Assembly!V$5+$BA80*Assembly!V$6+$BB80*Assembly!V$7+$BC80*Assembly!V$8+$BD80*Assembly!V$9+$BE80*Assembly!V$10+$BF80*Assembly!V$11+$BG80*Assembly!V$12+$BH80*Assembly!V$13+$BI80*Assembly!V$14+$BJ80*Assembly!V$15+$BK80*Assembly!V$16+$BL80*Assembly!V$17+$BM80*Assembly!V$18+$BN80*Assembly!V$19+$BO80*Assembly!V$20+$BP80*Assembly!V$21+$BQ80*Assembly!V$22+$BR80*Assembly!V$23+$BS80*Assembly!V$24</f>
        <v>0</v>
      </c>
      <c r="CO80" s="256" t="str">
        <f>CE80*Refining!$F$3</f>
        <v>130</v>
      </c>
      <c r="CP80" s="256" t="str">
        <f>CF80*Refining!$F$4</f>
        <v>0</v>
      </c>
      <c r="CQ80" s="256" t="str">
        <f>CG80*Refining!$F$5</f>
        <v>0</v>
      </c>
      <c r="CR80" s="256" t="str">
        <f>CH80*Refining!$F$6</f>
        <v>0</v>
      </c>
      <c r="CS80" s="256" t="str">
        <f>CI80*Refining!$F$7</f>
        <v>252</v>
      </c>
      <c r="CT80" s="256" t="str">
        <f>CJ80*Refining!$F$8</f>
        <v>0</v>
      </c>
      <c r="CU80" s="256" t="str">
        <f>CK80*Refining!$F$9</f>
        <v>0</v>
      </c>
      <c r="CV80" s="256" t="str">
        <f>CL80*Refining!$F$10</f>
        <v>0</v>
      </c>
      <c r="CW80" s="256" t="str">
        <f>CM80*Refining!$F$11</f>
        <v>0</v>
      </c>
      <c r="CX80" s="256" t="str">
        <f>CN80*Refining!$F$12</f>
        <v>0</v>
      </c>
      <c r="CY80" s="248" t="str">
        <f t="shared" ref="CY80:DR80" si="322">IF(CE80 = 0, "", CE80)</f>
        <v>73</v>
      </c>
      <c r="CZ80" s="245" t="str">
        <f t="shared" si="322"/>
        <v/>
      </c>
      <c r="DA80" s="245" t="str">
        <f t="shared" si="322"/>
        <v/>
      </c>
      <c r="DB80" s="245" t="str">
        <f t="shared" si="322"/>
        <v/>
      </c>
      <c r="DC80" s="245" t="str">
        <f t="shared" si="322"/>
        <v>141.2</v>
      </c>
      <c r="DD80" s="245" t="str">
        <f t="shared" si="322"/>
        <v/>
      </c>
      <c r="DE80" s="245" t="str">
        <f t="shared" si="322"/>
        <v/>
      </c>
      <c r="DF80" s="245" t="str">
        <f t="shared" si="322"/>
        <v/>
      </c>
      <c r="DG80" s="245" t="str">
        <f t="shared" si="322"/>
        <v/>
      </c>
      <c r="DH80" s="246" t="str">
        <f t="shared" si="322"/>
        <v/>
      </c>
      <c r="DI80" s="248" t="str">
        <f t="shared" si="322"/>
        <v>130</v>
      </c>
      <c r="DJ80" s="245" t="str">
        <f t="shared" si="322"/>
        <v/>
      </c>
      <c r="DK80" s="245" t="str">
        <f t="shared" si="322"/>
        <v/>
      </c>
      <c r="DL80" s="245" t="str">
        <f t="shared" si="322"/>
        <v/>
      </c>
      <c r="DM80" s="249" t="str">
        <f t="shared" si="322"/>
        <v>252</v>
      </c>
      <c r="DN80" s="245" t="str">
        <f t="shared" si="322"/>
        <v/>
      </c>
      <c r="DO80" s="245" t="str">
        <f t="shared" si="322"/>
        <v/>
      </c>
      <c r="DP80" s="245" t="str">
        <f t="shared" si="322"/>
        <v/>
      </c>
      <c r="DQ80" s="245" t="str">
        <f t="shared" si="322"/>
        <v/>
      </c>
      <c r="DR80" s="246" t="str">
        <f t="shared" si="322"/>
        <v/>
      </c>
      <c r="DS80" s="248" t="str">
        <f t="shared" si="15"/>
        <v>214</v>
      </c>
      <c r="DT80" s="249" t="str">
        <f t="shared" si="16"/>
        <v>383</v>
      </c>
      <c r="DU80" s="225" t="str">
        <f>CY80*'Ores &amp; Ingots'!$C$3+CZ80*'Ores &amp; Ingots'!$C$4+DA80*'Ores &amp; Ingots'!$C$5+DB80*'Ores &amp; Ingots'!$C$6+DC80*'Ores &amp; Ingots'!$C$7+DD80*'Ores &amp; Ingots'!$C$8+DE80*'Ores &amp; Ingots'!$C$9+DF80*'Ores &amp; Ingots'!$C$10+DG80*'Ores &amp; Ingots'!$C$11+DH80*'Ores &amp; Ingots'!$C$12</f>
        <v>70</v>
      </c>
      <c r="DV80" s="225" t="str">
        <f>DI80*'Ores &amp; Ingots'!$B$3+DJ80*'Ores &amp; Ingots'!$B$4+DK80*'Ores &amp; Ingots'!$B$5+DL80*'Ores &amp; Ingots'!$B$6+DM80*'Ores &amp; Ingots'!$B$7+DN80*'Ores &amp; Ingots'!$B$8+DO80*'Ores &amp; Ingots'!$B$9+DP80*'Ores &amp; Ingots'!$B$10+DQ80*'Ores &amp; Ingots'!$B$11+DR80*'Ores &amp; Ingots'!$B$12</f>
        <v>142</v>
      </c>
      <c r="DW80" s="249" t="str">
        <f>CY80*Refining!$G$3+CZ80*Refining!$G$4+DA80*Refining!$G$5+DB80*Refining!$G$6+DC80*Refining!$G$7+DD80*Refining!$G$8+DE80*Refining!$G$9+DF80*Refining!$G$10+DG80*Refining!$G$11+DH80*Refining!$G$12</f>
        <v>121</v>
      </c>
      <c r="DX80" s="249" t="str">
        <f t="shared" si="17"/>
        <v>18,882</v>
      </c>
      <c r="DY80" s="250" t="str">
        <f t="shared" si="18"/>
        <v>0.0189</v>
      </c>
      <c r="DZ80" s="248" t="str">
        <f t="shared" si="19"/>
        <v>170</v>
      </c>
      <c r="EA80" s="251" t="str">
        <f t="shared" ref="EA80:EB80" si="323">DZ80/60</f>
        <v>2.8</v>
      </c>
      <c r="EB80" s="251" t="str">
        <f t="shared" si="323"/>
        <v>0.0</v>
      </c>
      <c r="EC80" s="543" t="str">
        <f t="shared" si="21"/>
        <v>0.00</v>
      </c>
      <c r="ED80" s="248" t="str">
        <f t="shared" si="22"/>
        <v>26,038</v>
      </c>
      <c r="EE80" s="251" t="str">
        <f t="shared" ref="EE80:EF80" si="324">ED80/1000</f>
        <v>26.0</v>
      </c>
      <c r="EF80" s="252" t="str">
        <f t="shared" si="324"/>
        <v>0.03</v>
      </c>
      <c r="EG80" s="544" t="str">
        <f t="shared" si="24"/>
        <v>0.0260</v>
      </c>
      <c r="EH80" s="225">
        <v>160.0</v>
      </c>
    </row>
    <row r="81" hidden="1">
      <c r="A81" s="33"/>
      <c r="B81" s="226" t="s">
        <v>971</v>
      </c>
      <c r="C81" s="227" t="s">
        <v>885</v>
      </c>
      <c r="D81" s="227">
        <v>3.0</v>
      </c>
      <c r="E81" s="227">
        <v>3.0</v>
      </c>
      <c r="F81" s="227">
        <v>1.0</v>
      </c>
      <c r="G81" s="253" t="str">
        <f t="shared" si="5"/>
        <v>1.1</v>
      </c>
      <c r="H81" s="254">
        <v>3.0</v>
      </c>
      <c r="I81" s="254">
        <v>3.0</v>
      </c>
      <c r="J81" s="254" t="str">
        <f>H81/Main!$D$9</f>
        <v>3</v>
      </c>
      <c r="K81" s="254" t="str">
        <f>I81/Main!$D$10</f>
        <v>3</v>
      </c>
      <c r="L81" s="254" t="str">
        <f t="shared" si="6"/>
        <v>1</v>
      </c>
      <c r="M81" s="254">
        <v>1.0</v>
      </c>
      <c r="N81" s="256">
        <v>100.0</v>
      </c>
      <c r="O81" s="256">
        <v>100.0</v>
      </c>
      <c r="P81" s="255"/>
      <c r="Q81" s="256"/>
      <c r="R81" s="255"/>
      <c r="S81" s="257"/>
      <c r="T81" s="257"/>
      <c r="U81" s="255"/>
      <c r="V81" s="255"/>
      <c r="W81" s="257"/>
      <c r="X81" s="257"/>
      <c r="Y81" s="255"/>
      <c r="Z81" s="255"/>
      <c r="AA81" s="255"/>
      <c r="AB81" s="255"/>
      <c r="AC81" s="335"/>
      <c r="AD81" s="225">
        <v>0.0</v>
      </c>
      <c r="AE81" s="225">
        <v>0.0</v>
      </c>
      <c r="AF81" s="225">
        <v>0.0</v>
      </c>
      <c r="AG81" s="225">
        <v>0.0</v>
      </c>
      <c r="AH81" s="225">
        <v>4.0</v>
      </c>
      <c r="AI81" s="225">
        <v>0.0</v>
      </c>
      <c r="AJ81" s="225">
        <v>0.0</v>
      </c>
      <c r="AK81" s="309">
        <v>4.0</v>
      </c>
      <c r="AL81" s="225">
        <v>3.0</v>
      </c>
      <c r="AM81" s="225">
        <v>0.0</v>
      </c>
      <c r="AN81" s="225">
        <v>0.0</v>
      </c>
      <c r="AO81" s="225">
        <v>0.0</v>
      </c>
      <c r="AP81" s="225">
        <v>0.0</v>
      </c>
      <c r="AQ81" s="225">
        <v>0.0</v>
      </c>
      <c r="AR81" s="225">
        <v>0.0</v>
      </c>
      <c r="AS81" s="225">
        <v>0.0</v>
      </c>
      <c r="AT81" s="225">
        <v>0.0</v>
      </c>
      <c r="AU81" s="225">
        <v>0.0</v>
      </c>
      <c r="AV81" s="225">
        <v>0.0</v>
      </c>
      <c r="AW81" s="225">
        <v>0.0</v>
      </c>
      <c r="AX81" s="225">
        <v>0.0</v>
      </c>
      <c r="AY81" s="236" t="str">
        <f t="shared" ref="AY81:BS81" si="325">IF(AD81 = 0, "", AD81)</f>
        <v/>
      </c>
      <c r="AZ81" s="227" t="str">
        <f t="shared" si="325"/>
        <v/>
      </c>
      <c r="BA81" s="227" t="str">
        <f t="shared" si="325"/>
        <v/>
      </c>
      <c r="BB81" s="227" t="str">
        <f t="shared" si="325"/>
        <v/>
      </c>
      <c r="BC81" s="225" t="str">
        <f t="shared" si="325"/>
        <v>4</v>
      </c>
      <c r="BD81" s="227" t="str">
        <f t="shared" si="325"/>
        <v/>
      </c>
      <c r="BE81" s="227" t="str">
        <f t="shared" si="325"/>
        <v/>
      </c>
      <c r="BF81" s="309" t="str">
        <f t="shared" si="325"/>
        <v>4</v>
      </c>
      <c r="BG81" s="225" t="str">
        <f t="shared" si="325"/>
        <v>3</v>
      </c>
      <c r="BH81" s="227" t="str">
        <f t="shared" si="325"/>
        <v/>
      </c>
      <c r="BI81" s="227" t="str">
        <f t="shared" si="325"/>
        <v/>
      </c>
      <c r="BJ81" s="227" t="str">
        <f t="shared" si="325"/>
        <v/>
      </c>
      <c r="BK81" s="227" t="str">
        <f t="shared" si="325"/>
        <v/>
      </c>
      <c r="BL81" s="227" t="str">
        <f t="shared" si="325"/>
        <v/>
      </c>
      <c r="BM81" s="227" t="str">
        <f t="shared" si="325"/>
        <v/>
      </c>
      <c r="BN81" s="227" t="str">
        <f t="shared" si="325"/>
        <v/>
      </c>
      <c r="BO81" s="227" t="str">
        <f t="shared" si="325"/>
        <v/>
      </c>
      <c r="BP81" s="227" t="str">
        <f t="shared" si="325"/>
        <v/>
      </c>
      <c r="BQ81" s="227" t="str">
        <f t="shared" si="325"/>
        <v/>
      </c>
      <c r="BR81" s="227" t="str">
        <f t="shared" si="325"/>
        <v/>
      </c>
      <c r="BS81" s="238" t="str">
        <f t="shared" si="325"/>
        <v/>
      </c>
      <c r="BT81" s="239" t="str">
        <f>$AY81*Assembly!Y$4+$AZ81*Assembly!Y$5+$BA81*Assembly!Y$6+$BB81*Assembly!Y$7+$BC81*Assembly!Y$8+$BD81*Assembly!Y$9+$BE81*Assembly!Y$10+$BF81*Assembly!Y$11+$BG81*Assembly!Y$12+$BH81*Assembly!Y$13+$BI81*Assembly!Y$14+$BJ81*Assembly!Y$15+$BK81*Assembly!Y$16+$BL81*Assembly!Y$17+$BM81*Assembly!Y$18+$BN81*Assembly!Y$19+$BO81*Assembly!Y$20+$BP81*Assembly!Y$21+$BQ81*Assembly!Y$22+$BR81*Assembly!Y$23+$BS81*Assembly!Y$24</f>
        <v>57</v>
      </c>
      <c r="BU81" s="225" t="str">
        <f t="shared" si="8"/>
        <v>50</v>
      </c>
      <c r="BV81" s="225" t="str">
        <f>$AY81*Assembly!AC$4+$AZ81*Assembly!AC$5+$BA81*Assembly!AC$6+$BB81*Assembly!AC$7+$BC81*Assembly!AC$8+$BD81*Assembly!AC$9+$BE81*Assembly!AC$10+$BF81*Assembly!AC$11+$BG81*Assembly!AC$12+$BH81*Assembly!AC$13+$BI81*Assembly!AC$14+$BJ81*Assembly!AC$15+$BK81*Assembly!AC$16+$BL81*Assembly!AC$17+$BM81*Assembly!AC$18+$BN81*Assembly!AC$19+$BO81*Assembly!AC$20+$BP81*Assembly!AC$21+$BQ81*Assembly!AC$22+$BR81*Assembly!AC$23+$BS81*Assembly!AC$24</f>
        <v>139</v>
      </c>
      <c r="BW81" s="240" t="str">
        <f t="shared" si="9"/>
        <v>2.45</v>
      </c>
      <c r="BX81" s="241" t="str">
        <f t="shared" si="10"/>
        <v>124</v>
      </c>
      <c r="BY81" s="242" t="str">
        <f t="shared" si="11"/>
        <v>2.8</v>
      </c>
      <c r="BZ81" s="225"/>
      <c r="CA81" s="225" t="str">
        <f>$AY81*Assembly!X$4+$AZ81*Assembly!X$5+$BA81*Assembly!X$6+$BB81*Assembly!X$7+$BC81*Assembly!X$8+$BD81*Assembly!X$9+$BE81*Assembly!X$10+$BF81*Assembly!X$11+$BG81*Assembly!X$12+$BH81*Assembly!X$13+$BI81*Assembly!X$14+$BJ81*Assembly!X$15+$BK81*Assembly!X$16+$BL81*Assembly!X$17+$BM81*Assembly!X$18+$BN81*Assembly!X$19+$BO81*Assembly!X$20+$BP81*Assembly!X$21+$BQ81*Assembly!X$22+$BR81*Assembly!X$23+$BS81*Assembly!X$24</f>
        <v>23</v>
      </c>
      <c r="CB81" s="225" t="str">
        <f t="shared" si="12"/>
        <v>3,578</v>
      </c>
      <c r="CC81" s="223" t="str">
        <f t="shared" si="13"/>
        <v>0.0036</v>
      </c>
      <c r="CD81" s="243" t="str">
        <f>$AY81*Assembly!AB$4+$AZ81*Assembly!AB$5+$BA81*Assembly!AB$6+$BB81*Assembly!AB$7+$BC81*Assembly!AB$8+$BD81*Assembly!AB$9+$BE81*Assembly!AB$10+$BF81*Assembly!AB$11+$BG81*Assembly!AB$12+$BH81*Assembly!AB$13+$BI81*Assembly!AB$14+$BJ81*Assembly!AB$15+$BK81*Assembly!AB$16+$BL81*Assembly!AB$17+$BM81*Assembly!AB$18+$BN81*Assembly!AB$19+$BO81*Assembly!AB$20+$BP81*Assembly!AB$21+$BQ81*Assembly!AB$22+$BR81*Assembly!AB$23+$BS81*Assembly!AB$24</f>
        <v>30</v>
      </c>
      <c r="CE81" s="256" t="str">
        <f>$AY81*Assembly!M$4+$AZ81*Assembly!M$5+$BA81*Assembly!M$6+$BB81*Assembly!M$7+$BC81*Assembly!M$8+$BD81*Assembly!M$9+$BE81*Assembly!M$10+$BF81*Assembly!M$11+$BG81*Assembly!M$12+$BH81*Assembly!M$13+$BI81*Assembly!M$14+$BJ81*Assembly!M$15+$BK81*Assembly!M$16+$BL81*Assembly!M$17+$BM81*Assembly!M$18+$BN81*Assembly!M$19+$BO81*Assembly!M$20+$BP81*Assembly!M$21+$BQ81*Assembly!M$22+$BR81*Assembly!M$23+$BS81*Assembly!M$24</f>
        <v>45</v>
      </c>
      <c r="CF81" s="256" t="str">
        <f>$AY81*Assembly!N$4+$AZ81*Assembly!N$5+$BA81*Assembly!N$6+$BB81*Assembly!N$7+$BC81*Assembly!N$8+$BD81*Assembly!N$9+$BE81*Assembly!N$10+$BF81*Assembly!N$11+$BG81*Assembly!N$12+$BH81*Assembly!N$13+$BI81*Assembly!N$14+$BJ81*Assembly!N$15+$BK81*Assembly!N$16+$BL81*Assembly!N$17+$BM81*Assembly!N$18+$BN81*Assembly!N$19+$BO81*Assembly!N$20+$BP81*Assembly!N$21+$BQ81*Assembly!N$22+$BR81*Assembly!N$23+$BS81*Assembly!N$24</f>
        <v>0</v>
      </c>
      <c r="CG81" s="256" t="str">
        <f>$AY81*Assembly!O$4+$AZ81*Assembly!O$5+$BA81*Assembly!O$6+$BB81*Assembly!O$7+$BC81*Assembly!O$8+$BD81*Assembly!O$9+$BE81*Assembly!O$10+$BF81*Assembly!O$11+$BG81*Assembly!O$12+$BH81*Assembly!O$13+$BI81*Assembly!O$14+$BJ81*Assembly!O$15+$BK81*Assembly!O$16+$BL81*Assembly!O$17+$BM81*Assembly!O$18+$BN81*Assembly!O$19+$BO81*Assembly!O$20+$BP81*Assembly!O$21+$BQ81*Assembly!O$22+$BR81*Assembly!O$23+$BS81*Assembly!O$24</f>
        <v>0</v>
      </c>
      <c r="CH81" s="254" t="str">
        <f>$AY81*Assembly!P$4+$AZ81*Assembly!P$5+$BA81*Assembly!P$6+$BB81*Assembly!P$7+$BC81*Assembly!P$8+$BD81*Assembly!P$9+$BE81*Assembly!P$10+$BF81*Assembly!P$11+$BG81*Assembly!P$12+$BH81*Assembly!P$13+$BI81*Assembly!P$14+$BJ81*Assembly!P$15+$BK81*Assembly!P$16+$BL81*Assembly!P$17+$BM81*Assembly!P$18+$BN81*Assembly!P$19+$BO81*Assembly!P$20+$BP81*Assembly!P$21+$BQ81*Assembly!P$22+$BR81*Assembly!P$23+$BS81*Assembly!P$24</f>
        <v>0</v>
      </c>
      <c r="CI81" s="254" t="str">
        <f>$AY81*Assembly!Q$4+$AZ81*Assembly!Q$5+$BA81*Assembly!Q$6+$BB81*Assembly!Q$7+$BC81*Assembly!Q$8+$BD81*Assembly!Q$9+$BE81*Assembly!Q$10+$BF81*Assembly!Q$11+$BG81*Assembly!Q$12+$BH81*Assembly!Q$13+$BI81*Assembly!Q$14+$BJ81*Assembly!Q$15+$BK81*Assembly!Q$16+$BL81*Assembly!Q$17+$BM81*Assembly!Q$18+$BN81*Assembly!Q$19+$BO81*Assembly!Q$20+$BP81*Assembly!Q$21+$BQ81*Assembly!Q$22+$BR81*Assembly!Q$23+$BS81*Assembly!Q$24</f>
        <v>15.8</v>
      </c>
      <c r="CJ81" s="256" t="str">
        <f>$AY81*Assembly!R$4+$AZ81*Assembly!R$5+$BA81*Assembly!R$6+$BB81*Assembly!R$7+$BC81*Assembly!R$8+$BD81*Assembly!R$9+$BE81*Assembly!R$10+$BF81*Assembly!R$11+$BG81*Assembly!R$12+$BH81*Assembly!R$13+$BI81*Assembly!R$14+$BJ81*Assembly!R$15+$BK81*Assembly!R$16+$BL81*Assembly!R$17+$BM81*Assembly!R$18+$BN81*Assembly!R$19+$BO81*Assembly!R$20+$BP81*Assembly!R$21+$BQ81*Assembly!R$22+$BR81*Assembly!R$23+$BS81*Assembly!R$24</f>
        <v>0</v>
      </c>
      <c r="CK81" s="254" t="str">
        <f>$AY81*Assembly!S$4+$AZ81*Assembly!S$5+$BA81*Assembly!S$6+$BB81*Assembly!S$7+$BC81*Assembly!S$8+$BD81*Assembly!S$9+$BE81*Assembly!S$10+$BF81*Assembly!S$11+$BG81*Assembly!S$12+$BH81*Assembly!S$13+$BI81*Assembly!S$14+$BJ81*Assembly!S$15+$BK81*Assembly!S$16+$BL81*Assembly!S$17+$BM81*Assembly!S$18+$BN81*Assembly!S$19+$BO81*Assembly!S$20+$BP81*Assembly!S$21+$BQ81*Assembly!S$22+$BR81*Assembly!S$23+$BS81*Assembly!S$24</f>
        <v>0</v>
      </c>
      <c r="CL81" s="254" t="str">
        <f>$AY81*Assembly!T$4+$AZ81*Assembly!T$5+$BA81*Assembly!T$6+$BB81*Assembly!T$7+$BC81*Assembly!T$8+$BD81*Assembly!T$9+$BE81*Assembly!T$10+$BF81*Assembly!T$11+$BG81*Assembly!T$12+$BH81*Assembly!T$13+$BI81*Assembly!T$14+$BJ81*Assembly!T$15+$BK81*Assembly!T$16+$BL81*Assembly!T$17+$BM81*Assembly!T$18+$BN81*Assembly!T$19+$BO81*Assembly!T$20+$BP81*Assembly!T$21+$BQ81*Assembly!T$22+$BR81*Assembly!T$23+$BS81*Assembly!T$24</f>
        <v>0</v>
      </c>
      <c r="CM81" s="254" t="str">
        <f>$AY81*Assembly!U$4+$AZ81*Assembly!U$5+$BA81*Assembly!U$6+$BB81*Assembly!U$7+$BC81*Assembly!U$8+$BD81*Assembly!U$9+$BE81*Assembly!U$10+$BF81*Assembly!U$11+$BG81*Assembly!U$12+$BH81*Assembly!U$13+$BI81*Assembly!U$14+$BJ81*Assembly!U$15+$BK81*Assembly!U$16+$BL81*Assembly!U$17+$BM81*Assembly!U$18+$BN81*Assembly!U$19+$BO81*Assembly!U$20+$BP81*Assembly!U$21+$BQ81*Assembly!U$22+$BR81*Assembly!U$23+$BS81*Assembly!U$24</f>
        <v>0</v>
      </c>
      <c r="CN81" s="256" t="str">
        <f>$AY81*Assembly!V$4+$AZ81*Assembly!V$5+$BA81*Assembly!V$6+$BB81*Assembly!V$7+$BC81*Assembly!V$8+$BD81*Assembly!V$9+$BE81*Assembly!V$10+$BF81*Assembly!V$11+$BG81*Assembly!V$12+$BH81*Assembly!V$13+$BI81*Assembly!V$14+$BJ81*Assembly!V$15+$BK81*Assembly!V$16+$BL81*Assembly!V$17+$BM81*Assembly!V$18+$BN81*Assembly!V$19+$BO81*Assembly!V$20+$BP81*Assembly!V$21+$BQ81*Assembly!V$22+$BR81*Assembly!V$23+$BS81*Assembly!V$24</f>
        <v>0</v>
      </c>
      <c r="CO81" s="256" t="str">
        <f>CE81*Refining!$F$3</f>
        <v>80</v>
      </c>
      <c r="CP81" s="256" t="str">
        <f>CF81*Refining!$F$4</f>
        <v>0</v>
      </c>
      <c r="CQ81" s="256" t="str">
        <f>CG81*Refining!$F$5</f>
        <v>0</v>
      </c>
      <c r="CR81" s="256" t="str">
        <f>CH81*Refining!$F$6</f>
        <v>0</v>
      </c>
      <c r="CS81" s="256" t="str">
        <f>CI81*Refining!$F$7</f>
        <v>28</v>
      </c>
      <c r="CT81" s="256" t="str">
        <f>CJ81*Refining!$F$8</f>
        <v>0</v>
      </c>
      <c r="CU81" s="256" t="str">
        <f>CK81*Refining!$F$9</f>
        <v>0</v>
      </c>
      <c r="CV81" s="256" t="str">
        <f>CL81*Refining!$F$10</f>
        <v>0</v>
      </c>
      <c r="CW81" s="256" t="str">
        <f>CM81*Refining!$F$11</f>
        <v>0</v>
      </c>
      <c r="CX81" s="256" t="str">
        <f>CN81*Refining!$F$12</f>
        <v>0</v>
      </c>
      <c r="CY81" s="248" t="str">
        <f t="shared" ref="CY81:DR81" si="326">IF(CE81 = 0, "", CE81)</f>
        <v>45</v>
      </c>
      <c r="CZ81" s="245" t="str">
        <f t="shared" si="326"/>
        <v/>
      </c>
      <c r="DA81" s="245" t="str">
        <f t="shared" si="326"/>
        <v/>
      </c>
      <c r="DB81" s="245" t="str">
        <f t="shared" si="326"/>
        <v/>
      </c>
      <c r="DC81" s="245" t="str">
        <f t="shared" si="326"/>
        <v>15.8</v>
      </c>
      <c r="DD81" s="245" t="str">
        <f t="shared" si="326"/>
        <v/>
      </c>
      <c r="DE81" s="245" t="str">
        <f t="shared" si="326"/>
        <v/>
      </c>
      <c r="DF81" s="245" t="str">
        <f t="shared" si="326"/>
        <v/>
      </c>
      <c r="DG81" s="245" t="str">
        <f t="shared" si="326"/>
        <v/>
      </c>
      <c r="DH81" s="246" t="str">
        <f t="shared" si="326"/>
        <v/>
      </c>
      <c r="DI81" s="248" t="str">
        <f t="shared" si="326"/>
        <v>80</v>
      </c>
      <c r="DJ81" s="245" t="str">
        <f t="shared" si="326"/>
        <v/>
      </c>
      <c r="DK81" s="245" t="str">
        <f t="shared" si="326"/>
        <v/>
      </c>
      <c r="DL81" s="245" t="str">
        <f t="shared" si="326"/>
        <v/>
      </c>
      <c r="DM81" s="249" t="str">
        <f t="shared" si="326"/>
        <v>28</v>
      </c>
      <c r="DN81" s="245" t="str">
        <f t="shared" si="326"/>
        <v/>
      </c>
      <c r="DO81" s="245" t="str">
        <f t="shared" si="326"/>
        <v/>
      </c>
      <c r="DP81" s="245" t="str">
        <f t="shared" si="326"/>
        <v/>
      </c>
      <c r="DQ81" s="245" t="str">
        <f t="shared" si="326"/>
        <v/>
      </c>
      <c r="DR81" s="246" t="str">
        <f t="shared" si="326"/>
        <v/>
      </c>
      <c r="DS81" s="248" t="str">
        <f t="shared" si="15"/>
        <v>61</v>
      </c>
      <c r="DT81" s="249" t="str">
        <f t="shared" si="16"/>
        <v>109</v>
      </c>
      <c r="DU81" s="225" t="str">
        <f>CY81*'Ores &amp; Ingots'!$C$3+CZ81*'Ores &amp; Ingots'!$C$4+DA81*'Ores &amp; Ingots'!$C$5+DB81*'Ores &amp; Ingots'!$C$6+DC81*'Ores &amp; Ingots'!$C$7+DD81*'Ores &amp; Ingots'!$C$8+DE81*'Ores &amp; Ingots'!$C$9+DF81*'Ores &amp; Ingots'!$C$10+DG81*'Ores &amp; Ingots'!$C$11+DH81*'Ores &amp; Ingots'!$C$12</f>
        <v>12</v>
      </c>
      <c r="DV81" s="225" t="str">
        <f>DI81*'Ores &amp; Ingots'!$B$3+DJ81*'Ores &amp; Ingots'!$B$4+DK81*'Ores &amp; Ingots'!$B$5+DL81*'Ores &amp; Ingots'!$B$6+DM81*'Ores &amp; Ingots'!$B$7+DN81*'Ores &amp; Ingots'!$B$8+DO81*'Ores &amp; Ingots'!$B$9+DP81*'Ores &amp; Ingots'!$B$10+DQ81*'Ores &amp; Ingots'!$B$11+DR81*'Ores &amp; Ingots'!$B$12</f>
        <v>40</v>
      </c>
      <c r="DW81" s="249" t="str">
        <f>CY81*Refining!$G$3+CZ81*Refining!$G$4+DA81*Refining!$G$5+DB81*Refining!$G$6+DC81*Refining!$G$7+DD81*Refining!$G$8+DE81*Refining!$G$9+DF81*Refining!$G$10+DG81*Refining!$G$11+DH81*Refining!$G$12</f>
        <v>16</v>
      </c>
      <c r="DX81" s="249" t="str">
        <f t="shared" si="17"/>
        <v>2,506</v>
      </c>
      <c r="DY81" s="250" t="str">
        <f t="shared" si="18"/>
        <v>0.0025</v>
      </c>
      <c r="DZ81" s="248" t="str">
        <f t="shared" si="19"/>
        <v>42</v>
      </c>
      <c r="EA81" s="251" t="str">
        <f t="shared" ref="EA81:EB81" si="327">DZ81/60</f>
        <v>0.7</v>
      </c>
      <c r="EB81" s="251" t="str">
        <f t="shared" si="327"/>
        <v>0.0</v>
      </c>
      <c r="EC81" s="543" t="str">
        <f t="shared" si="21"/>
        <v>0.00</v>
      </c>
      <c r="ED81" s="248" t="str">
        <f t="shared" si="22"/>
        <v>6,084</v>
      </c>
      <c r="EE81" s="251" t="str">
        <f t="shared" ref="EE81:EF81" si="328">ED81/1000</f>
        <v>6.1</v>
      </c>
      <c r="EF81" s="252" t="str">
        <f t="shared" si="328"/>
        <v>0.01</v>
      </c>
      <c r="EG81" s="544" t="str">
        <f t="shared" si="24"/>
        <v>0.0061</v>
      </c>
      <c r="EH81" s="225" t="s">
        <v>12</v>
      </c>
    </row>
    <row r="82">
      <c r="A82" s="33"/>
      <c r="B82" s="226" t="s">
        <v>972</v>
      </c>
      <c r="C82" s="227" t="s">
        <v>886</v>
      </c>
      <c r="D82" s="227">
        <v>2.0</v>
      </c>
      <c r="E82" s="227">
        <v>1.0</v>
      </c>
      <c r="F82" s="227">
        <v>1.0</v>
      </c>
      <c r="G82" s="253" t="str">
        <f t="shared" si="5"/>
        <v>31.3</v>
      </c>
      <c r="H82" s="254">
        <v>5.0</v>
      </c>
      <c r="I82" s="254">
        <v>5.0</v>
      </c>
      <c r="J82" s="254" t="str">
        <f>H82/Main!$D$9</f>
        <v>5</v>
      </c>
      <c r="K82" s="254" t="str">
        <f>I82/Main!$D$10</f>
        <v>5</v>
      </c>
      <c r="L82" s="254" t="str">
        <f t="shared" si="6"/>
        <v>1</v>
      </c>
      <c r="M82" s="254">
        <v>1.0</v>
      </c>
      <c r="N82" s="256">
        <v>200.0</v>
      </c>
      <c r="O82" s="256">
        <v>200.0</v>
      </c>
      <c r="P82" s="255"/>
      <c r="Q82" s="256"/>
      <c r="R82" s="255"/>
      <c r="S82" s="257"/>
      <c r="T82" s="257"/>
      <c r="U82" s="255"/>
      <c r="V82" s="255"/>
      <c r="W82" s="257"/>
      <c r="X82" s="257"/>
      <c r="Y82" s="255"/>
      <c r="Z82" s="255"/>
      <c r="AA82" s="255"/>
      <c r="AB82" s="255"/>
      <c r="AC82" s="335" t="s">
        <v>913</v>
      </c>
      <c r="AD82" s="225">
        <v>0.0</v>
      </c>
      <c r="AE82" s="225">
        <v>0.0</v>
      </c>
      <c r="AF82" s="225">
        <v>0.0</v>
      </c>
      <c r="AG82" s="225">
        <v>0.0</v>
      </c>
      <c r="AH82" s="225">
        <v>12.0</v>
      </c>
      <c r="AI82" s="225">
        <v>0.0</v>
      </c>
      <c r="AJ82" s="225">
        <v>0.0</v>
      </c>
      <c r="AK82" s="309">
        <v>12.0</v>
      </c>
      <c r="AL82" s="225">
        <v>20.0</v>
      </c>
      <c r="AM82" s="225">
        <v>0.0</v>
      </c>
      <c r="AN82" s="225">
        <v>0.0</v>
      </c>
      <c r="AO82" s="225">
        <v>0.0</v>
      </c>
      <c r="AP82" s="225">
        <v>12.0</v>
      </c>
      <c r="AQ82" s="225">
        <v>0.0</v>
      </c>
      <c r="AR82" s="225">
        <v>0.0</v>
      </c>
      <c r="AS82" s="225">
        <v>0.0</v>
      </c>
      <c r="AT82" s="225">
        <v>0.0</v>
      </c>
      <c r="AU82" s="225">
        <v>0.0</v>
      </c>
      <c r="AV82" s="225">
        <v>0.0</v>
      </c>
      <c r="AW82" s="225">
        <v>0.0</v>
      </c>
      <c r="AX82" s="225">
        <v>0.0</v>
      </c>
      <c r="AY82" s="236" t="str">
        <f t="shared" ref="AY82:BS82" si="329">IF(AD82 = 0, "", AD82)</f>
        <v/>
      </c>
      <c r="AZ82" s="227" t="str">
        <f t="shared" si="329"/>
        <v/>
      </c>
      <c r="BA82" s="227" t="str">
        <f t="shared" si="329"/>
        <v/>
      </c>
      <c r="BB82" s="227" t="str">
        <f t="shared" si="329"/>
        <v/>
      </c>
      <c r="BC82" s="225" t="str">
        <f t="shared" si="329"/>
        <v>12</v>
      </c>
      <c r="BD82" s="227" t="str">
        <f t="shared" si="329"/>
        <v/>
      </c>
      <c r="BE82" s="227" t="str">
        <f t="shared" si="329"/>
        <v/>
      </c>
      <c r="BF82" s="309" t="str">
        <f t="shared" si="329"/>
        <v>12</v>
      </c>
      <c r="BG82" s="225" t="str">
        <f t="shared" si="329"/>
        <v>20</v>
      </c>
      <c r="BH82" s="227" t="str">
        <f t="shared" si="329"/>
        <v/>
      </c>
      <c r="BI82" s="227" t="str">
        <f t="shared" si="329"/>
        <v/>
      </c>
      <c r="BJ82" s="227" t="str">
        <f t="shared" si="329"/>
        <v/>
      </c>
      <c r="BK82" s="225" t="str">
        <f t="shared" si="329"/>
        <v>12</v>
      </c>
      <c r="BL82" s="227" t="str">
        <f t="shared" si="329"/>
        <v/>
      </c>
      <c r="BM82" s="227" t="str">
        <f t="shared" si="329"/>
        <v/>
      </c>
      <c r="BN82" s="227" t="str">
        <f t="shared" si="329"/>
        <v/>
      </c>
      <c r="BO82" s="227" t="str">
        <f t="shared" si="329"/>
        <v/>
      </c>
      <c r="BP82" s="227" t="str">
        <f t="shared" si="329"/>
        <v/>
      </c>
      <c r="BQ82" s="227" t="str">
        <f t="shared" si="329"/>
        <v/>
      </c>
      <c r="BR82" s="227" t="str">
        <f t="shared" si="329"/>
        <v/>
      </c>
      <c r="BS82" s="238" t="str">
        <f t="shared" si="329"/>
        <v/>
      </c>
      <c r="BT82" s="239" t="str">
        <f>$AY82*Assembly!Y$4+$AZ82*Assembly!Y$5+$BA82*Assembly!Y$6+$BB82*Assembly!Y$7+$BC82*Assembly!Y$8+$BD82*Assembly!Y$9+$BE82*Assembly!Y$10+$BF82*Assembly!Y$11+$BG82*Assembly!Y$12+$BH82*Assembly!Y$13+$BI82*Assembly!Y$14+$BJ82*Assembly!Y$15+$BK82*Assembly!Y$16+$BL82*Assembly!Y$17+$BM82*Assembly!Y$18+$BN82*Assembly!Y$19+$BO82*Assembly!Y$20+$BP82*Assembly!Y$21+$BQ82*Assembly!Y$22+$BR82*Assembly!Y$23+$BS82*Assembly!Y$24</f>
        <v>438</v>
      </c>
      <c r="BU82" s="225" t="str">
        <f t="shared" si="8"/>
        <v>14</v>
      </c>
      <c r="BV82" s="225" t="str">
        <f>$AY82*Assembly!AC$4+$AZ82*Assembly!AC$5+$BA82*Assembly!AC$6+$BB82*Assembly!AC$7+$BC82*Assembly!AC$8+$BD82*Assembly!AC$9+$BE82*Assembly!AC$10+$BF82*Assembly!AC$11+$BG82*Assembly!AC$12+$BH82*Assembly!AC$13+$BI82*Assembly!AC$14+$BJ82*Assembly!AC$15+$BK82*Assembly!AC$16+$BL82*Assembly!AC$17+$BM82*Assembly!AC$18+$BN82*Assembly!AC$19+$BO82*Assembly!AC$20+$BP82*Assembly!AC$21+$BQ82*Assembly!AC$22+$BR82*Assembly!AC$23+$BS82*Assembly!AC$24</f>
        <v>1,192</v>
      </c>
      <c r="BW82" s="240" t="str">
        <f t="shared" si="9"/>
        <v>2.72</v>
      </c>
      <c r="BX82" s="241" t="str">
        <f t="shared" si="10"/>
        <v>38</v>
      </c>
      <c r="BY82" s="242" t="str">
        <f t="shared" si="11"/>
        <v>85.0</v>
      </c>
      <c r="BZ82" s="225"/>
      <c r="CA82" s="225" t="str">
        <f>$AY82*Assembly!X$4+$AZ82*Assembly!X$5+$BA82*Assembly!X$6+$BB82*Assembly!X$7+$BC82*Assembly!X$8+$BD82*Assembly!X$9+$BE82*Assembly!X$10+$BF82*Assembly!X$11+$BG82*Assembly!X$12+$BH82*Assembly!X$13+$BI82*Assembly!X$14+$BJ82*Assembly!X$15+$BK82*Assembly!X$16+$BL82*Assembly!X$17+$BM82*Assembly!X$18+$BN82*Assembly!X$19+$BO82*Assembly!X$20+$BP82*Assembly!X$21+$BQ82*Assembly!X$22+$BR82*Assembly!X$23+$BS82*Assembly!X$24</f>
        <v>92</v>
      </c>
      <c r="CB82" s="225" t="str">
        <f t="shared" si="12"/>
        <v>14,311</v>
      </c>
      <c r="CC82" s="223" t="str">
        <f t="shared" si="13"/>
        <v>0.0143</v>
      </c>
      <c r="CD82" s="243" t="str">
        <f>$AY82*Assembly!AB$4+$AZ82*Assembly!AB$5+$BA82*Assembly!AB$6+$BB82*Assembly!AB$7+$BC82*Assembly!AB$8+$BD82*Assembly!AB$9+$BE82*Assembly!AB$10+$BF82*Assembly!AB$11+$BG82*Assembly!AB$12+$BH82*Assembly!AB$13+$BI82*Assembly!AB$14+$BJ82*Assembly!AB$15+$BK82*Assembly!AB$16+$BL82*Assembly!AB$17+$BM82*Assembly!AB$18+$BN82*Assembly!AB$19+$BO82*Assembly!AB$20+$BP82*Assembly!AB$21+$BQ82*Assembly!AB$22+$BR82*Assembly!AB$23+$BS82*Assembly!AB$24</f>
        <v>252</v>
      </c>
      <c r="CE82" s="256" t="str">
        <f>$AY82*Assembly!M$4+$AZ82*Assembly!M$5+$BA82*Assembly!M$6+$BB82*Assembly!M$7+$BC82*Assembly!M$8+$BD82*Assembly!M$9+$BE82*Assembly!M$10+$BF82*Assembly!M$11+$BG82*Assembly!M$12+$BH82*Assembly!M$13+$BI82*Assembly!M$14+$BJ82*Assembly!M$15+$BK82*Assembly!M$16+$BL82*Assembly!M$17+$BM82*Assembly!M$18+$BN82*Assembly!M$19+$BO82*Assembly!M$20+$BP82*Assembly!M$21+$BQ82*Assembly!M$22+$BR82*Assembly!M$23+$BS82*Assembly!M$24</f>
        <v>146</v>
      </c>
      <c r="CF82" s="256" t="str">
        <f>$AY82*Assembly!N$4+$AZ82*Assembly!N$5+$BA82*Assembly!N$6+$BB82*Assembly!N$7+$BC82*Assembly!N$8+$BD82*Assembly!N$9+$BE82*Assembly!N$10+$BF82*Assembly!N$11+$BG82*Assembly!N$12+$BH82*Assembly!N$13+$BI82*Assembly!N$14+$BJ82*Assembly!N$15+$BK82*Assembly!N$16+$BL82*Assembly!N$17+$BM82*Assembly!N$18+$BN82*Assembly!N$19+$BO82*Assembly!N$20+$BP82*Assembly!N$21+$BQ82*Assembly!N$22+$BR82*Assembly!N$23+$BS82*Assembly!N$24</f>
        <v>0</v>
      </c>
      <c r="CG82" s="256" t="str">
        <f>$AY82*Assembly!O$4+$AZ82*Assembly!O$5+$BA82*Assembly!O$6+$BB82*Assembly!O$7+$BC82*Assembly!O$8+$BD82*Assembly!O$9+$BE82*Assembly!O$10+$BF82*Assembly!O$11+$BG82*Assembly!O$12+$BH82*Assembly!O$13+$BI82*Assembly!O$14+$BJ82*Assembly!O$15+$BK82*Assembly!O$16+$BL82*Assembly!O$17+$BM82*Assembly!O$18+$BN82*Assembly!O$19+$BO82*Assembly!O$20+$BP82*Assembly!O$21+$BQ82*Assembly!O$22+$BR82*Assembly!O$23+$BS82*Assembly!O$24</f>
        <v>0</v>
      </c>
      <c r="CH82" s="254" t="str">
        <f>$AY82*Assembly!P$4+$AZ82*Assembly!P$5+$BA82*Assembly!P$6+$BB82*Assembly!P$7+$BC82*Assembly!P$8+$BD82*Assembly!P$9+$BE82*Assembly!P$10+$BF82*Assembly!P$11+$BG82*Assembly!P$12+$BH82*Assembly!P$13+$BI82*Assembly!P$14+$BJ82*Assembly!P$15+$BK82*Assembly!P$16+$BL82*Assembly!P$17+$BM82*Assembly!P$18+$BN82*Assembly!P$19+$BO82*Assembly!P$20+$BP82*Assembly!P$21+$BQ82*Assembly!P$22+$BR82*Assembly!P$23+$BS82*Assembly!P$24</f>
        <v>0</v>
      </c>
      <c r="CI82" s="254" t="str">
        <f>$AY82*Assembly!Q$4+$AZ82*Assembly!Q$5+$BA82*Assembly!Q$6+$BB82*Assembly!Q$7+$BC82*Assembly!Q$8+$BD82*Assembly!Q$9+$BE82*Assembly!Q$10+$BF82*Assembly!Q$11+$BG82*Assembly!Q$12+$BH82*Assembly!Q$13+$BI82*Assembly!Q$14+$BJ82*Assembly!Q$15+$BK82*Assembly!Q$16+$BL82*Assembly!Q$17+$BM82*Assembly!Q$18+$BN82*Assembly!Q$19+$BO82*Assembly!Q$20+$BP82*Assembly!Q$21+$BQ82*Assembly!Q$22+$BR82*Assembly!Q$23+$BS82*Assembly!Q$24</f>
        <v>282.4</v>
      </c>
      <c r="CJ82" s="256" t="str">
        <f>$AY82*Assembly!R$4+$AZ82*Assembly!R$5+$BA82*Assembly!R$6+$BB82*Assembly!R$7+$BC82*Assembly!R$8+$BD82*Assembly!R$9+$BE82*Assembly!R$10+$BF82*Assembly!R$11+$BG82*Assembly!R$12+$BH82*Assembly!R$13+$BI82*Assembly!R$14+$BJ82*Assembly!R$15+$BK82*Assembly!R$16+$BL82*Assembly!R$17+$BM82*Assembly!R$18+$BN82*Assembly!R$19+$BO82*Assembly!R$20+$BP82*Assembly!R$21+$BQ82*Assembly!R$22+$BR82*Assembly!R$23+$BS82*Assembly!R$24</f>
        <v>0</v>
      </c>
      <c r="CK82" s="254" t="str">
        <f>$AY82*Assembly!S$4+$AZ82*Assembly!S$5+$BA82*Assembly!S$6+$BB82*Assembly!S$7+$BC82*Assembly!S$8+$BD82*Assembly!S$9+$BE82*Assembly!S$10+$BF82*Assembly!S$11+$BG82*Assembly!S$12+$BH82*Assembly!S$13+$BI82*Assembly!S$14+$BJ82*Assembly!S$15+$BK82*Assembly!S$16+$BL82*Assembly!S$17+$BM82*Assembly!S$18+$BN82*Assembly!S$19+$BO82*Assembly!S$20+$BP82*Assembly!S$21+$BQ82*Assembly!S$22+$BR82*Assembly!S$23+$BS82*Assembly!S$24</f>
        <v>0</v>
      </c>
      <c r="CL82" s="254" t="str">
        <f>$AY82*Assembly!T$4+$AZ82*Assembly!T$5+$BA82*Assembly!T$6+$BB82*Assembly!T$7+$BC82*Assembly!T$8+$BD82*Assembly!T$9+$BE82*Assembly!T$10+$BF82*Assembly!T$11+$BG82*Assembly!T$12+$BH82*Assembly!T$13+$BI82*Assembly!T$14+$BJ82*Assembly!T$15+$BK82*Assembly!T$16+$BL82*Assembly!T$17+$BM82*Assembly!T$18+$BN82*Assembly!T$19+$BO82*Assembly!T$20+$BP82*Assembly!T$21+$BQ82*Assembly!T$22+$BR82*Assembly!T$23+$BS82*Assembly!T$24</f>
        <v>0</v>
      </c>
      <c r="CM82" s="254" t="str">
        <f>$AY82*Assembly!U$4+$AZ82*Assembly!U$5+$BA82*Assembly!U$6+$BB82*Assembly!U$7+$BC82*Assembly!U$8+$BD82*Assembly!U$9+$BE82*Assembly!U$10+$BF82*Assembly!U$11+$BG82*Assembly!U$12+$BH82*Assembly!U$13+$BI82*Assembly!U$14+$BJ82*Assembly!U$15+$BK82*Assembly!U$16+$BL82*Assembly!U$17+$BM82*Assembly!U$18+$BN82*Assembly!U$19+$BO82*Assembly!U$20+$BP82*Assembly!U$21+$BQ82*Assembly!U$22+$BR82*Assembly!U$23+$BS82*Assembly!U$24</f>
        <v>0</v>
      </c>
      <c r="CN82" s="256" t="str">
        <f>$AY82*Assembly!V$4+$AZ82*Assembly!V$5+$BA82*Assembly!V$6+$BB82*Assembly!V$7+$BC82*Assembly!V$8+$BD82*Assembly!V$9+$BE82*Assembly!V$10+$BF82*Assembly!V$11+$BG82*Assembly!V$12+$BH82*Assembly!V$13+$BI82*Assembly!V$14+$BJ82*Assembly!V$15+$BK82*Assembly!V$16+$BL82*Assembly!V$17+$BM82*Assembly!V$18+$BN82*Assembly!V$19+$BO82*Assembly!V$20+$BP82*Assembly!V$21+$BQ82*Assembly!V$22+$BR82*Assembly!V$23+$BS82*Assembly!V$24</f>
        <v>0</v>
      </c>
      <c r="CO82" s="256" t="str">
        <f>CE82*Refining!$F$3</f>
        <v>261</v>
      </c>
      <c r="CP82" s="256" t="str">
        <f>CF82*Refining!$F$4</f>
        <v>0</v>
      </c>
      <c r="CQ82" s="256" t="str">
        <f>CG82*Refining!$F$5</f>
        <v>0</v>
      </c>
      <c r="CR82" s="256" t="str">
        <f>CH82*Refining!$F$6</f>
        <v>0</v>
      </c>
      <c r="CS82" s="256" t="str">
        <f>CI82*Refining!$F$7</f>
        <v>504</v>
      </c>
      <c r="CT82" s="256" t="str">
        <f>CJ82*Refining!$F$8</f>
        <v>0</v>
      </c>
      <c r="CU82" s="256" t="str">
        <f>CK82*Refining!$F$9</f>
        <v>0</v>
      </c>
      <c r="CV82" s="256" t="str">
        <f>CL82*Refining!$F$10</f>
        <v>0</v>
      </c>
      <c r="CW82" s="256" t="str">
        <f>CM82*Refining!$F$11</f>
        <v>0</v>
      </c>
      <c r="CX82" s="256" t="str">
        <f>CN82*Refining!$F$12</f>
        <v>0</v>
      </c>
      <c r="CY82" s="248" t="str">
        <f t="shared" ref="CY82:DR82" si="330">IF(CE82 = 0, "", CE82)</f>
        <v>146</v>
      </c>
      <c r="CZ82" s="245" t="str">
        <f t="shared" si="330"/>
        <v/>
      </c>
      <c r="DA82" s="245" t="str">
        <f t="shared" si="330"/>
        <v/>
      </c>
      <c r="DB82" s="245" t="str">
        <f t="shared" si="330"/>
        <v/>
      </c>
      <c r="DC82" s="245" t="str">
        <f t="shared" si="330"/>
        <v>282.4</v>
      </c>
      <c r="DD82" s="245" t="str">
        <f t="shared" si="330"/>
        <v/>
      </c>
      <c r="DE82" s="245" t="str">
        <f t="shared" si="330"/>
        <v/>
      </c>
      <c r="DF82" s="245" t="str">
        <f t="shared" si="330"/>
        <v/>
      </c>
      <c r="DG82" s="245" t="str">
        <f t="shared" si="330"/>
        <v/>
      </c>
      <c r="DH82" s="246" t="str">
        <f t="shared" si="330"/>
        <v/>
      </c>
      <c r="DI82" s="248" t="str">
        <f t="shared" si="330"/>
        <v>261</v>
      </c>
      <c r="DJ82" s="245" t="str">
        <f t="shared" si="330"/>
        <v/>
      </c>
      <c r="DK82" s="245" t="str">
        <f t="shared" si="330"/>
        <v/>
      </c>
      <c r="DL82" s="245" t="str">
        <f t="shared" si="330"/>
        <v/>
      </c>
      <c r="DM82" s="249" t="str">
        <f t="shared" si="330"/>
        <v>504</v>
      </c>
      <c r="DN82" s="245" t="str">
        <f t="shared" si="330"/>
        <v/>
      </c>
      <c r="DO82" s="245" t="str">
        <f t="shared" si="330"/>
        <v/>
      </c>
      <c r="DP82" s="245" t="str">
        <f t="shared" si="330"/>
        <v/>
      </c>
      <c r="DQ82" s="245" t="str">
        <f t="shared" si="330"/>
        <v/>
      </c>
      <c r="DR82" s="246" t="str">
        <f t="shared" si="330"/>
        <v/>
      </c>
      <c r="DS82" s="248" t="str">
        <f t="shared" si="15"/>
        <v>428</v>
      </c>
      <c r="DT82" s="249" t="str">
        <f t="shared" si="16"/>
        <v>765</v>
      </c>
      <c r="DU82" s="225" t="str">
        <f>CY82*'Ores &amp; Ingots'!$C$3+CZ82*'Ores &amp; Ingots'!$C$4+DA82*'Ores &amp; Ingots'!$C$5+DB82*'Ores &amp; Ingots'!$C$6+DC82*'Ores &amp; Ingots'!$C$7+DD82*'Ores &amp; Ingots'!$C$8+DE82*'Ores &amp; Ingots'!$C$9+DF82*'Ores &amp; Ingots'!$C$10+DG82*'Ores &amp; Ingots'!$C$11+DH82*'Ores &amp; Ingots'!$C$12</f>
        <v>140</v>
      </c>
      <c r="DV82" s="225" t="str">
        <f>DI82*'Ores &amp; Ingots'!$B$3+DJ82*'Ores &amp; Ingots'!$B$4+DK82*'Ores &amp; Ingots'!$B$5+DL82*'Ores &amp; Ingots'!$B$6+DM82*'Ores &amp; Ingots'!$B$7+DN82*'Ores &amp; Ingots'!$B$8+DO82*'Ores &amp; Ingots'!$B$9+DP82*'Ores &amp; Ingots'!$B$10+DQ82*'Ores &amp; Ingots'!$B$11+DR82*'Ores &amp; Ingots'!$B$12</f>
        <v>283</v>
      </c>
      <c r="DW82" s="249" t="str">
        <f>CY82*Refining!$G$3+CZ82*Refining!$G$4+DA82*Refining!$G$5+DB82*Refining!$G$6+DC82*Refining!$G$7+DD82*Refining!$G$8+DE82*Refining!$G$9+DF82*Refining!$G$10+DG82*Refining!$G$11+DH82*Refining!$G$12</f>
        <v>243</v>
      </c>
      <c r="DX82" s="249" t="str">
        <f t="shared" si="17"/>
        <v>37,765</v>
      </c>
      <c r="DY82" s="250" t="str">
        <f t="shared" si="18"/>
        <v>0.0378</v>
      </c>
      <c r="DZ82" s="248" t="str">
        <f t="shared" si="19"/>
        <v>340</v>
      </c>
      <c r="EA82" s="251" t="str">
        <f t="shared" ref="EA82:EB82" si="331">DZ82/60</f>
        <v>5.7</v>
      </c>
      <c r="EB82" s="251" t="str">
        <f t="shared" si="331"/>
        <v>0.1</v>
      </c>
      <c r="EC82" s="543" t="str">
        <f t="shared" si="21"/>
        <v>0.00</v>
      </c>
      <c r="ED82" s="248" t="str">
        <f t="shared" si="22"/>
        <v>52,076</v>
      </c>
      <c r="EE82" s="251" t="str">
        <f t="shared" ref="EE82:EF82" si="332">ED82/1000</f>
        <v>52.1</v>
      </c>
      <c r="EF82" s="252" t="str">
        <f t="shared" si="332"/>
        <v>0.05</v>
      </c>
      <c r="EG82" s="544" t="str">
        <f t="shared" si="24"/>
        <v>0.0521</v>
      </c>
      <c r="EH82" s="225">
        <v>240.0</v>
      </c>
    </row>
    <row r="83" hidden="1">
      <c r="A83" s="42"/>
      <c r="B83" s="297" t="s">
        <v>972</v>
      </c>
      <c r="C83" s="262" t="s">
        <v>885</v>
      </c>
      <c r="D83" s="262">
        <v>6.0</v>
      </c>
      <c r="E83" s="262">
        <v>3.0</v>
      </c>
      <c r="F83" s="262">
        <v>1.0</v>
      </c>
      <c r="G83" s="315" t="str">
        <f t="shared" si="5"/>
        <v>2.3</v>
      </c>
      <c r="H83" s="316">
        <v>5.0</v>
      </c>
      <c r="I83" s="316">
        <v>5.0</v>
      </c>
      <c r="J83" s="316" t="str">
        <f>H83/Main!$D$9</f>
        <v>5</v>
      </c>
      <c r="K83" s="316" t="str">
        <f>I83/Main!$D$10</f>
        <v>5</v>
      </c>
      <c r="L83" s="316" t="str">
        <f t="shared" si="6"/>
        <v>1</v>
      </c>
      <c r="M83" s="316">
        <v>1.0</v>
      </c>
      <c r="N83" s="318">
        <v>200.0</v>
      </c>
      <c r="O83" s="318">
        <v>200.0</v>
      </c>
      <c r="P83" s="317"/>
      <c r="Q83" s="318"/>
      <c r="R83" s="317"/>
      <c r="S83" s="319"/>
      <c r="T83" s="319"/>
      <c r="U83" s="317"/>
      <c r="V83" s="317"/>
      <c r="W83" s="319"/>
      <c r="X83" s="319"/>
      <c r="Y83" s="317"/>
      <c r="Z83" s="317"/>
      <c r="AA83" s="317"/>
      <c r="AB83" s="317"/>
      <c r="AC83" s="337"/>
      <c r="AD83" s="275">
        <v>0.0</v>
      </c>
      <c r="AE83" s="275">
        <v>0.0</v>
      </c>
      <c r="AF83" s="275">
        <v>0.0</v>
      </c>
      <c r="AG83" s="275">
        <v>0.0</v>
      </c>
      <c r="AH83" s="275">
        <v>8.0</v>
      </c>
      <c r="AI83" s="275">
        <v>0.0</v>
      </c>
      <c r="AJ83" s="275">
        <v>0.0</v>
      </c>
      <c r="AK83" s="321">
        <v>8.0</v>
      </c>
      <c r="AL83" s="275">
        <v>6.0</v>
      </c>
      <c r="AM83" s="275">
        <v>0.0</v>
      </c>
      <c r="AN83" s="275">
        <v>0.0</v>
      </c>
      <c r="AO83" s="275">
        <v>0.0</v>
      </c>
      <c r="AP83" s="275">
        <v>2.0</v>
      </c>
      <c r="AQ83" s="275">
        <v>0.0</v>
      </c>
      <c r="AR83" s="275">
        <v>0.0</v>
      </c>
      <c r="AS83" s="275">
        <v>0.0</v>
      </c>
      <c r="AT83" s="275">
        <v>0.0</v>
      </c>
      <c r="AU83" s="275">
        <v>0.0</v>
      </c>
      <c r="AV83" s="275">
        <v>0.0</v>
      </c>
      <c r="AW83" s="275">
        <v>0.0</v>
      </c>
      <c r="AX83" s="275">
        <v>0.0</v>
      </c>
      <c r="AY83" s="271" t="str">
        <f t="shared" ref="AY83:BS83" si="333">IF(AD83 = 0, "", AD83)</f>
        <v/>
      </c>
      <c r="AZ83" s="262" t="str">
        <f t="shared" si="333"/>
        <v/>
      </c>
      <c r="BA83" s="262" t="str">
        <f t="shared" si="333"/>
        <v/>
      </c>
      <c r="BB83" s="262" t="str">
        <f t="shared" si="333"/>
        <v/>
      </c>
      <c r="BC83" s="275" t="str">
        <f t="shared" si="333"/>
        <v>8</v>
      </c>
      <c r="BD83" s="262" t="str">
        <f t="shared" si="333"/>
        <v/>
      </c>
      <c r="BE83" s="262" t="str">
        <f t="shared" si="333"/>
        <v/>
      </c>
      <c r="BF83" s="321" t="str">
        <f t="shared" si="333"/>
        <v>8</v>
      </c>
      <c r="BG83" s="275" t="str">
        <f t="shared" si="333"/>
        <v>6</v>
      </c>
      <c r="BH83" s="262" t="str">
        <f t="shared" si="333"/>
        <v/>
      </c>
      <c r="BI83" s="262" t="str">
        <f t="shared" si="333"/>
        <v/>
      </c>
      <c r="BJ83" s="262" t="str">
        <f t="shared" si="333"/>
        <v/>
      </c>
      <c r="BK83" s="275" t="str">
        <f t="shared" si="333"/>
        <v>2</v>
      </c>
      <c r="BL83" s="262" t="str">
        <f t="shared" si="333"/>
        <v/>
      </c>
      <c r="BM83" s="262" t="str">
        <f t="shared" si="333"/>
        <v/>
      </c>
      <c r="BN83" s="262" t="str">
        <f t="shared" si="333"/>
        <v/>
      </c>
      <c r="BO83" s="262" t="str">
        <f t="shared" si="333"/>
        <v/>
      </c>
      <c r="BP83" s="262" t="str">
        <f t="shared" si="333"/>
        <v/>
      </c>
      <c r="BQ83" s="262" t="str">
        <f t="shared" si="333"/>
        <v/>
      </c>
      <c r="BR83" s="262" t="str">
        <f t="shared" si="333"/>
        <v/>
      </c>
      <c r="BS83" s="273" t="str">
        <f t="shared" si="333"/>
        <v/>
      </c>
      <c r="BT83" s="274" t="str">
        <f>$AY83*Assembly!Y$4+$AZ83*Assembly!Y$5+$BA83*Assembly!Y$6+$BB83*Assembly!Y$7+$BC83*Assembly!Y$8+$BD83*Assembly!Y$9+$BE83*Assembly!Y$10+$BF83*Assembly!Y$11+$BG83*Assembly!Y$12+$BH83*Assembly!Y$13+$BI83*Assembly!Y$14+$BJ83*Assembly!Y$15+$BK83*Assembly!Y$16+$BL83*Assembly!Y$17+$BM83*Assembly!Y$18+$BN83*Assembly!Y$19+$BO83*Assembly!Y$20+$BP83*Assembly!Y$21+$BQ83*Assembly!Y$22+$BR83*Assembly!Y$23+$BS83*Assembly!Y$24</f>
        <v>144</v>
      </c>
      <c r="BU83" s="275" t="str">
        <f t="shared" si="8"/>
        <v>64</v>
      </c>
      <c r="BV83" s="275" t="str">
        <f>$AY83*Assembly!AC$4+$AZ83*Assembly!AC$5+$BA83*Assembly!AC$6+$BB83*Assembly!AC$7+$BC83*Assembly!AC$8+$BD83*Assembly!AC$9+$BE83*Assembly!AC$10+$BF83*Assembly!AC$11+$BG83*Assembly!AC$12+$BH83*Assembly!AC$13+$BI83*Assembly!AC$14+$BJ83*Assembly!AC$15+$BK83*Assembly!AC$16+$BL83*Assembly!AC$17+$BM83*Assembly!AC$18+$BN83*Assembly!AC$19+$BO83*Assembly!AC$20+$BP83*Assembly!AC$21+$BQ83*Assembly!AC$22+$BR83*Assembly!AC$23+$BS83*Assembly!AC$24</f>
        <v>398</v>
      </c>
      <c r="BW83" s="276" t="str">
        <f t="shared" si="9"/>
        <v>2.77</v>
      </c>
      <c r="BX83" s="277" t="str">
        <f t="shared" si="10"/>
        <v>177</v>
      </c>
      <c r="BY83" s="278" t="str">
        <f t="shared" si="11"/>
        <v>6.2</v>
      </c>
      <c r="BZ83" s="275"/>
      <c r="CA83" s="275" t="str">
        <f>$AY83*Assembly!X$4+$AZ83*Assembly!X$5+$BA83*Assembly!X$6+$BB83*Assembly!X$7+$BC83*Assembly!X$8+$BD83*Assembly!X$9+$BE83*Assembly!X$10+$BF83*Assembly!X$11+$BG83*Assembly!X$12+$BH83*Assembly!X$13+$BI83*Assembly!X$14+$BJ83*Assembly!X$15+$BK83*Assembly!X$16+$BL83*Assembly!X$17+$BM83*Assembly!X$18+$BN83*Assembly!X$19+$BO83*Assembly!X$20+$BP83*Assembly!X$21+$BQ83*Assembly!X$22+$BR83*Assembly!X$23+$BS83*Assembly!X$24</f>
        <v>48</v>
      </c>
      <c r="CB83" s="275" t="str">
        <f t="shared" si="12"/>
        <v>7,467</v>
      </c>
      <c r="CC83" s="279" t="str">
        <f t="shared" si="13"/>
        <v>0.0075</v>
      </c>
      <c r="CD83" s="280" t="str">
        <f>$AY83*Assembly!AB$4+$AZ83*Assembly!AB$5+$BA83*Assembly!AB$6+$BB83*Assembly!AB$7+$BC83*Assembly!AB$8+$BD83*Assembly!AB$9+$BE83*Assembly!AB$10+$BF83*Assembly!AB$11+$BG83*Assembly!AB$12+$BH83*Assembly!AB$13+$BI83*Assembly!AB$14+$BJ83*Assembly!AB$15+$BK83*Assembly!AB$16+$BL83*Assembly!AB$17+$BM83*Assembly!AB$18+$BN83*Assembly!AB$19+$BO83*Assembly!AB$20+$BP83*Assembly!AB$21+$BQ83*Assembly!AB$22+$BR83*Assembly!AB$23+$BS83*Assembly!AB$24</f>
        <v>76</v>
      </c>
      <c r="CE83" s="318" t="str">
        <f>$AY83*Assembly!M$4+$AZ83*Assembly!M$5+$BA83*Assembly!M$6+$BB83*Assembly!M$7+$BC83*Assembly!M$8+$BD83*Assembly!M$9+$BE83*Assembly!M$10+$BF83*Assembly!M$11+$BG83*Assembly!M$12+$BH83*Assembly!M$13+$BI83*Assembly!M$14+$BJ83*Assembly!M$15+$BK83*Assembly!M$16+$BL83*Assembly!M$17+$BM83*Assembly!M$18+$BN83*Assembly!M$19+$BO83*Assembly!M$20+$BP83*Assembly!M$21+$BQ83*Assembly!M$22+$BR83*Assembly!M$23+$BS83*Assembly!M$24</f>
        <v>90</v>
      </c>
      <c r="CF83" s="318" t="str">
        <f>$AY83*Assembly!N$4+$AZ83*Assembly!N$5+$BA83*Assembly!N$6+$BB83*Assembly!N$7+$BC83*Assembly!N$8+$BD83*Assembly!N$9+$BE83*Assembly!N$10+$BF83*Assembly!N$11+$BG83*Assembly!N$12+$BH83*Assembly!N$13+$BI83*Assembly!N$14+$BJ83*Assembly!N$15+$BK83*Assembly!N$16+$BL83*Assembly!N$17+$BM83*Assembly!N$18+$BN83*Assembly!N$19+$BO83*Assembly!N$20+$BP83*Assembly!N$21+$BQ83*Assembly!N$22+$BR83*Assembly!N$23+$BS83*Assembly!N$24</f>
        <v>0</v>
      </c>
      <c r="CG83" s="318" t="str">
        <f>$AY83*Assembly!O$4+$AZ83*Assembly!O$5+$BA83*Assembly!O$6+$BB83*Assembly!O$7+$BC83*Assembly!O$8+$BD83*Assembly!O$9+$BE83*Assembly!O$10+$BF83*Assembly!O$11+$BG83*Assembly!O$12+$BH83*Assembly!O$13+$BI83*Assembly!O$14+$BJ83*Assembly!O$15+$BK83*Assembly!O$16+$BL83*Assembly!O$17+$BM83*Assembly!O$18+$BN83*Assembly!O$19+$BO83*Assembly!O$20+$BP83*Assembly!O$21+$BQ83*Assembly!O$22+$BR83*Assembly!O$23+$BS83*Assembly!O$24</f>
        <v>0</v>
      </c>
      <c r="CH83" s="316" t="str">
        <f>$AY83*Assembly!P$4+$AZ83*Assembly!P$5+$BA83*Assembly!P$6+$BB83*Assembly!P$7+$BC83*Assembly!P$8+$BD83*Assembly!P$9+$BE83*Assembly!P$10+$BF83*Assembly!P$11+$BG83*Assembly!P$12+$BH83*Assembly!P$13+$BI83*Assembly!P$14+$BJ83*Assembly!P$15+$BK83*Assembly!P$16+$BL83*Assembly!P$17+$BM83*Assembly!P$18+$BN83*Assembly!P$19+$BO83*Assembly!P$20+$BP83*Assembly!P$21+$BQ83*Assembly!P$22+$BR83*Assembly!P$23+$BS83*Assembly!P$24</f>
        <v>0</v>
      </c>
      <c r="CI83" s="316" t="str">
        <f>$AY83*Assembly!Q$4+$AZ83*Assembly!Q$5+$BA83*Assembly!Q$6+$BB83*Assembly!Q$7+$BC83*Assembly!Q$8+$BD83*Assembly!Q$9+$BE83*Assembly!Q$10+$BF83*Assembly!Q$11+$BG83*Assembly!Q$12+$BH83*Assembly!Q$13+$BI83*Assembly!Q$14+$BJ83*Assembly!Q$15+$BK83*Assembly!Q$16+$BL83*Assembly!Q$17+$BM83*Assembly!Q$18+$BN83*Assembly!Q$19+$BO83*Assembly!Q$20+$BP83*Assembly!Q$21+$BQ83*Assembly!Q$22+$BR83*Assembly!Q$23+$BS83*Assembly!Q$24</f>
        <v>61.6</v>
      </c>
      <c r="CJ83" s="318" t="str">
        <f>$AY83*Assembly!R$4+$AZ83*Assembly!R$5+$BA83*Assembly!R$6+$BB83*Assembly!R$7+$BC83*Assembly!R$8+$BD83*Assembly!R$9+$BE83*Assembly!R$10+$BF83*Assembly!R$11+$BG83*Assembly!R$12+$BH83*Assembly!R$13+$BI83*Assembly!R$14+$BJ83*Assembly!R$15+$BK83*Assembly!R$16+$BL83*Assembly!R$17+$BM83*Assembly!R$18+$BN83*Assembly!R$19+$BO83*Assembly!R$20+$BP83*Assembly!R$21+$BQ83*Assembly!R$22+$BR83*Assembly!R$23+$BS83*Assembly!R$24</f>
        <v>0</v>
      </c>
      <c r="CK83" s="316" t="str">
        <f>$AY83*Assembly!S$4+$AZ83*Assembly!S$5+$BA83*Assembly!S$6+$BB83*Assembly!S$7+$BC83*Assembly!S$8+$BD83*Assembly!S$9+$BE83*Assembly!S$10+$BF83*Assembly!S$11+$BG83*Assembly!S$12+$BH83*Assembly!S$13+$BI83*Assembly!S$14+$BJ83*Assembly!S$15+$BK83*Assembly!S$16+$BL83*Assembly!S$17+$BM83*Assembly!S$18+$BN83*Assembly!S$19+$BO83*Assembly!S$20+$BP83*Assembly!S$21+$BQ83*Assembly!S$22+$BR83*Assembly!S$23+$BS83*Assembly!S$24</f>
        <v>0</v>
      </c>
      <c r="CL83" s="316" t="str">
        <f>$AY83*Assembly!T$4+$AZ83*Assembly!T$5+$BA83*Assembly!T$6+$BB83*Assembly!T$7+$BC83*Assembly!T$8+$BD83*Assembly!T$9+$BE83*Assembly!T$10+$BF83*Assembly!T$11+$BG83*Assembly!T$12+$BH83*Assembly!T$13+$BI83*Assembly!T$14+$BJ83*Assembly!T$15+$BK83*Assembly!T$16+$BL83*Assembly!T$17+$BM83*Assembly!T$18+$BN83*Assembly!T$19+$BO83*Assembly!T$20+$BP83*Assembly!T$21+$BQ83*Assembly!T$22+$BR83*Assembly!T$23+$BS83*Assembly!T$24</f>
        <v>0</v>
      </c>
      <c r="CM83" s="316" t="str">
        <f>$AY83*Assembly!U$4+$AZ83*Assembly!U$5+$BA83*Assembly!U$6+$BB83*Assembly!U$7+$BC83*Assembly!U$8+$BD83*Assembly!U$9+$BE83*Assembly!U$10+$BF83*Assembly!U$11+$BG83*Assembly!U$12+$BH83*Assembly!U$13+$BI83*Assembly!U$14+$BJ83*Assembly!U$15+$BK83*Assembly!U$16+$BL83*Assembly!U$17+$BM83*Assembly!U$18+$BN83*Assembly!U$19+$BO83*Assembly!U$20+$BP83*Assembly!U$21+$BQ83*Assembly!U$22+$BR83*Assembly!U$23+$BS83*Assembly!U$24</f>
        <v>0</v>
      </c>
      <c r="CN83" s="318" t="str">
        <f>$AY83*Assembly!V$4+$AZ83*Assembly!V$5+$BA83*Assembly!V$6+$BB83*Assembly!V$7+$BC83*Assembly!V$8+$BD83*Assembly!V$9+$BE83*Assembly!V$10+$BF83*Assembly!V$11+$BG83*Assembly!V$12+$BH83*Assembly!V$13+$BI83*Assembly!V$14+$BJ83*Assembly!V$15+$BK83*Assembly!V$16+$BL83*Assembly!V$17+$BM83*Assembly!V$18+$BN83*Assembly!V$19+$BO83*Assembly!V$20+$BP83*Assembly!V$21+$BQ83*Assembly!V$22+$BR83*Assembly!V$23+$BS83*Assembly!V$24</f>
        <v>0</v>
      </c>
      <c r="CO83" s="318" t="str">
        <f>CE83*Refining!$F$3</f>
        <v>161</v>
      </c>
      <c r="CP83" s="318" t="str">
        <f>CF83*Refining!$F$4</f>
        <v>0</v>
      </c>
      <c r="CQ83" s="318" t="str">
        <f>CG83*Refining!$F$5</f>
        <v>0</v>
      </c>
      <c r="CR83" s="318" t="str">
        <f>CH83*Refining!$F$6</f>
        <v>0</v>
      </c>
      <c r="CS83" s="318" t="str">
        <f>CI83*Refining!$F$7</f>
        <v>110</v>
      </c>
      <c r="CT83" s="318" t="str">
        <f>CJ83*Refining!$F$8</f>
        <v>0</v>
      </c>
      <c r="CU83" s="318" t="str">
        <f>CK83*Refining!$F$9</f>
        <v>0</v>
      </c>
      <c r="CV83" s="318" t="str">
        <f>CL83*Refining!$F$10</f>
        <v>0</v>
      </c>
      <c r="CW83" s="318" t="str">
        <f>CM83*Refining!$F$11</f>
        <v>0</v>
      </c>
      <c r="CX83" s="318" t="str">
        <f>CN83*Refining!$F$12</f>
        <v>0</v>
      </c>
      <c r="CY83" s="285" t="str">
        <f t="shared" ref="CY83:DR83" si="334">IF(CE83 = 0, "", CE83)</f>
        <v>90</v>
      </c>
      <c r="CZ83" s="282" t="str">
        <f t="shared" si="334"/>
        <v/>
      </c>
      <c r="DA83" s="282" t="str">
        <f t="shared" si="334"/>
        <v/>
      </c>
      <c r="DB83" s="282" t="str">
        <f t="shared" si="334"/>
        <v/>
      </c>
      <c r="DC83" s="282" t="str">
        <f t="shared" si="334"/>
        <v>61.6</v>
      </c>
      <c r="DD83" s="282" t="str">
        <f t="shared" si="334"/>
        <v/>
      </c>
      <c r="DE83" s="282" t="str">
        <f t="shared" si="334"/>
        <v/>
      </c>
      <c r="DF83" s="282" t="str">
        <f t="shared" si="334"/>
        <v/>
      </c>
      <c r="DG83" s="282" t="str">
        <f t="shared" si="334"/>
        <v/>
      </c>
      <c r="DH83" s="283" t="str">
        <f t="shared" si="334"/>
        <v/>
      </c>
      <c r="DI83" s="285" t="str">
        <f t="shared" si="334"/>
        <v>161</v>
      </c>
      <c r="DJ83" s="282" t="str">
        <f t="shared" si="334"/>
        <v/>
      </c>
      <c r="DK83" s="282" t="str">
        <f t="shared" si="334"/>
        <v/>
      </c>
      <c r="DL83" s="282" t="str">
        <f t="shared" si="334"/>
        <v/>
      </c>
      <c r="DM83" s="286" t="str">
        <f t="shared" si="334"/>
        <v>110</v>
      </c>
      <c r="DN83" s="282" t="str">
        <f t="shared" si="334"/>
        <v/>
      </c>
      <c r="DO83" s="282" t="str">
        <f t="shared" si="334"/>
        <v/>
      </c>
      <c r="DP83" s="282" t="str">
        <f t="shared" si="334"/>
        <v/>
      </c>
      <c r="DQ83" s="282" t="str">
        <f t="shared" si="334"/>
        <v/>
      </c>
      <c r="DR83" s="283" t="str">
        <f t="shared" si="334"/>
        <v/>
      </c>
      <c r="DS83" s="285" t="str">
        <f t="shared" si="15"/>
        <v>152</v>
      </c>
      <c r="DT83" s="286" t="str">
        <f t="shared" si="16"/>
        <v>271</v>
      </c>
      <c r="DU83" s="275" t="str">
        <f>CY83*'Ores &amp; Ingots'!$C$3+CZ83*'Ores &amp; Ingots'!$C$4+DA83*'Ores &amp; Ingots'!$C$5+DB83*'Ores &amp; Ingots'!$C$6+DC83*'Ores &amp; Ingots'!$C$7+DD83*'Ores &amp; Ingots'!$C$8+DE83*'Ores &amp; Ingots'!$C$9+DF83*'Ores &amp; Ingots'!$C$10+DG83*'Ores &amp; Ingots'!$C$11+DH83*'Ores &amp; Ingots'!$C$12</f>
        <v>38</v>
      </c>
      <c r="DV83" s="275" t="str">
        <f>DI83*'Ores &amp; Ingots'!$B$3+DJ83*'Ores &amp; Ingots'!$B$4+DK83*'Ores &amp; Ingots'!$B$5+DL83*'Ores &amp; Ingots'!$B$6+DM83*'Ores &amp; Ingots'!$B$7+DN83*'Ores &amp; Ingots'!$B$8+DO83*'Ores &amp; Ingots'!$B$9+DP83*'Ores &amp; Ingots'!$B$10+DQ83*'Ores &amp; Ingots'!$B$11+DR83*'Ores &amp; Ingots'!$B$12</f>
        <v>100</v>
      </c>
      <c r="DW83" s="286" t="str">
        <f>CY83*Refining!$G$3+CZ83*Refining!$G$4+DA83*Refining!$G$5+DB83*Refining!$G$6+DC83*Refining!$G$7+DD83*Refining!$G$8+DE83*Refining!$G$9+DF83*Refining!$G$10+DG83*Refining!$G$11+DH83*Refining!$G$12</f>
        <v>57</v>
      </c>
      <c r="DX83" s="286" t="str">
        <f t="shared" si="17"/>
        <v>8,859</v>
      </c>
      <c r="DY83" s="287" t="str">
        <f t="shared" si="18"/>
        <v>0.0089</v>
      </c>
      <c r="DZ83" s="285" t="str">
        <f t="shared" si="19"/>
        <v>110</v>
      </c>
      <c r="EA83" s="288" t="str">
        <f t="shared" ref="EA83:EB83" si="335">DZ83/60</f>
        <v>1.8</v>
      </c>
      <c r="EB83" s="288" t="str">
        <f t="shared" si="335"/>
        <v>0.0</v>
      </c>
      <c r="EC83" s="545" t="str">
        <f t="shared" si="21"/>
        <v>0.00</v>
      </c>
      <c r="ED83" s="285" t="str">
        <f t="shared" si="22"/>
        <v>16,326</v>
      </c>
      <c r="EE83" s="288" t="str">
        <f t="shared" ref="EE83:EF83" si="336">ED83/1000</f>
        <v>16.3</v>
      </c>
      <c r="EF83" s="289" t="str">
        <f t="shared" si="336"/>
        <v>0.02</v>
      </c>
      <c r="EG83" s="546" t="str">
        <f t="shared" si="24"/>
        <v>0.0163</v>
      </c>
      <c r="EH83" s="225" t="s">
        <v>12</v>
      </c>
    </row>
    <row r="84">
      <c r="A84" s="291" t="s">
        <v>973</v>
      </c>
      <c r="B84" s="192" t="s">
        <v>974</v>
      </c>
      <c r="C84" s="193" t="s">
        <v>886</v>
      </c>
      <c r="D84" s="193">
        <v>1.0</v>
      </c>
      <c r="E84" s="193">
        <v>1.0</v>
      </c>
      <c r="F84" s="193">
        <v>1.0</v>
      </c>
      <c r="G84" s="194" t="str">
        <f t="shared" si="5"/>
        <v>15.6</v>
      </c>
      <c r="H84" s="195">
        <v>50.0</v>
      </c>
      <c r="I84" s="195">
        <v>50.0</v>
      </c>
      <c r="J84" s="195" t="str">
        <f>H84/Main!$D$9</f>
        <v>50</v>
      </c>
      <c r="K84" s="195" t="str">
        <f>I84/Main!$D$10</f>
        <v>50</v>
      </c>
      <c r="L84" s="195" t="str">
        <f t="shared" si="6"/>
        <v>1</v>
      </c>
      <c r="M84" s="195">
        <v>1.0</v>
      </c>
      <c r="N84" s="197"/>
      <c r="O84" s="197"/>
      <c r="P84" s="197"/>
      <c r="Q84" s="198"/>
      <c r="R84" s="197"/>
      <c r="S84" s="199"/>
      <c r="T84" s="199"/>
      <c r="U84" s="197"/>
      <c r="V84" s="197"/>
      <c r="W84" s="199"/>
      <c r="X84" s="199"/>
      <c r="Y84" s="197"/>
      <c r="Z84" s="197"/>
      <c r="AA84" s="198" t="s">
        <v>913</v>
      </c>
      <c r="AB84" s="198" t="s">
        <v>920</v>
      </c>
      <c r="AC84" s="342" t="s">
        <v>913</v>
      </c>
      <c r="AD84" s="208">
        <v>0.0</v>
      </c>
      <c r="AE84" s="208">
        <v>20.0</v>
      </c>
      <c r="AF84" s="208">
        <v>0.0</v>
      </c>
      <c r="AG84" s="208">
        <v>0.0</v>
      </c>
      <c r="AH84" s="208">
        <v>20.0</v>
      </c>
      <c r="AI84" s="208">
        <v>0.0</v>
      </c>
      <c r="AJ84" s="208">
        <v>2.0</v>
      </c>
      <c r="AK84" s="208">
        <v>100.0</v>
      </c>
      <c r="AL84" s="306">
        <v>10.0</v>
      </c>
      <c r="AM84" s="208">
        <v>0.0</v>
      </c>
      <c r="AN84" s="208">
        <v>0.0</v>
      </c>
      <c r="AO84" s="208">
        <v>0.0</v>
      </c>
      <c r="AP84" s="208">
        <v>60.0</v>
      </c>
      <c r="AQ84" s="208">
        <v>0.0</v>
      </c>
      <c r="AR84" s="208">
        <v>0.0</v>
      </c>
      <c r="AS84" s="208">
        <v>0.0</v>
      </c>
      <c r="AT84" s="208">
        <v>0.0</v>
      </c>
      <c r="AU84" s="208">
        <v>0.0</v>
      </c>
      <c r="AV84" s="208">
        <v>0.0</v>
      </c>
      <c r="AW84" s="208">
        <v>0.0</v>
      </c>
      <c r="AX84" s="208">
        <v>0.0</v>
      </c>
      <c r="AY84" s="292" t="str">
        <f t="shared" ref="AY84:BS84" si="337">IF(AD84 = 0, "", AD84)</f>
        <v/>
      </c>
      <c r="AZ84" s="208" t="str">
        <f t="shared" si="337"/>
        <v>20</v>
      </c>
      <c r="BA84" s="193" t="str">
        <f t="shared" si="337"/>
        <v/>
      </c>
      <c r="BB84" s="193" t="str">
        <f t="shared" si="337"/>
        <v/>
      </c>
      <c r="BC84" s="208" t="str">
        <f t="shared" si="337"/>
        <v>20</v>
      </c>
      <c r="BD84" s="193" t="str">
        <f t="shared" si="337"/>
        <v/>
      </c>
      <c r="BE84" s="208" t="str">
        <f t="shared" si="337"/>
        <v>2</v>
      </c>
      <c r="BF84" s="208" t="str">
        <f t="shared" si="337"/>
        <v>100</v>
      </c>
      <c r="BG84" s="306" t="str">
        <f t="shared" si="337"/>
        <v>10</v>
      </c>
      <c r="BH84" s="193" t="str">
        <f t="shared" si="337"/>
        <v/>
      </c>
      <c r="BI84" s="193" t="str">
        <f t="shared" si="337"/>
        <v/>
      </c>
      <c r="BJ84" s="193" t="str">
        <f t="shared" si="337"/>
        <v/>
      </c>
      <c r="BK84" s="208" t="str">
        <f t="shared" si="337"/>
        <v>60</v>
      </c>
      <c r="BL84" s="193" t="str">
        <f t="shared" si="337"/>
        <v/>
      </c>
      <c r="BM84" s="193" t="str">
        <f t="shared" si="337"/>
        <v/>
      </c>
      <c r="BN84" s="193" t="str">
        <f t="shared" si="337"/>
        <v/>
      </c>
      <c r="BO84" s="193" t="str">
        <f t="shared" si="337"/>
        <v/>
      </c>
      <c r="BP84" s="193" t="str">
        <f t="shared" si="337"/>
        <v/>
      </c>
      <c r="BQ84" s="193" t="str">
        <f t="shared" si="337"/>
        <v/>
      </c>
      <c r="BR84" s="193" t="str">
        <f t="shared" si="337"/>
        <v/>
      </c>
      <c r="BS84" s="206" t="str">
        <f t="shared" si="337"/>
        <v/>
      </c>
      <c r="BT84" s="207" t="str">
        <f>$AY84*Assembly!Y$4+$AZ84*Assembly!Y$5+$BA84*Assembly!Y$6+$BB84*Assembly!Y$7+$BC84*Assembly!Y$8+$BD84*Assembly!Y$9+$BE84*Assembly!Y$10+$BF84*Assembly!Y$11+$BG84*Assembly!Y$12+$BH84*Assembly!Y$13+$BI84*Assembly!Y$14+$BJ84*Assembly!Y$15+$BK84*Assembly!Y$16+$BL84*Assembly!Y$17+$BM84*Assembly!Y$18+$BN84*Assembly!Y$19+$BO84*Assembly!Y$20+$BP84*Assembly!Y$21+$BQ84*Assembly!Y$22+$BR84*Assembly!Y$23+$BS84*Assembly!Y$24</f>
        <v>1,268</v>
      </c>
      <c r="BU84" s="208" t="str">
        <f t="shared" si="8"/>
        <v>81</v>
      </c>
      <c r="BV84" s="208" t="str">
        <f>$AY84*Assembly!AC$4+$AZ84*Assembly!AC$5+$BA84*Assembly!AC$6+$BB84*Assembly!AC$7+$BC84*Assembly!AC$8+$BD84*Assembly!AC$9+$BE84*Assembly!AC$10+$BF84*Assembly!AC$11+$BG84*Assembly!AC$12+$BH84*Assembly!AC$13+$BI84*Assembly!AC$14+$BJ84*Assembly!AC$15+$BK84*Assembly!AC$16+$BL84*Assembly!AC$17+$BM84*Assembly!AC$18+$BN84*Assembly!AC$19+$BO84*Assembly!AC$20+$BP84*Assembly!AC$21+$BQ84*Assembly!AC$22+$BR84*Assembly!AC$23+$BS84*Assembly!AC$24</f>
        <v>4,730</v>
      </c>
      <c r="BW84" s="209" t="str">
        <f t="shared" si="9"/>
        <v>3.73</v>
      </c>
      <c r="BX84" s="210" t="str">
        <f t="shared" si="10"/>
        <v>303</v>
      </c>
      <c r="BY84" s="211" t="str">
        <f t="shared" si="11"/>
        <v>58.3</v>
      </c>
      <c r="BZ84" s="208"/>
      <c r="CA84" s="208" t="str">
        <f>$AY84*Assembly!X$4+$AZ84*Assembly!X$5+$BA84*Assembly!X$6+$BB84*Assembly!X$7+$BC84*Assembly!X$8+$BD84*Assembly!X$9+$BE84*Assembly!X$10+$BF84*Assembly!X$11+$BG84*Assembly!X$12+$BH84*Assembly!X$13+$BI84*Assembly!X$14+$BJ84*Assembly!X$15+$BK84*Assembly!X$16+$BL84*Assembly!X$17+$BM84*Assembly!X$18+$BN84*Assembly!X$19+$BO84*Assembly!X$20+$BP84*Assembly!X$21+$BQ84*Assembly!X$22+$BR84*Assembly!X$23+$BS84*Assembly!X$24</f>
        <v>272</v>
      </c>
      <c r="CB84" s="208" t="str">
        <f t="shared" si="12"/>
        <v>42,311</v>
      </c>
      <c r="CC84" s="212" t="str">
        <f t="shared" si="13"/>
        <v>0.0423</v>
      </c>
      <c r="CD84" s="213" t="str">
        <f>$AY84*Assembly!AB$4+$AZ84*Assembly!AB$5+$BA84*Assembly!AB$6+$BB84*Assembly!AB$7+$BC84*Assembly!AB$8+$BD84*Assembly!AB$9+$BE84*Assembly!AB$10+$BF84*Assembly!AB$11+$BG84*Assembly!AB$12+$BH84*Assembly!AB$13+$BI84*Assembly!AB$14+$BJ84*Assembly!AB$15+$BK84*Assembly!AB$16+$BL84*Assembly!AB$17+$BM84*Assembly!AB$18+$BN84*Assembly!AB$19+$BO84*Assembly!AB$20+$BP84*Assembly!AB$21+$BQ84*Assembly!AB$22+$BR84*Assembly!AB$23+$BS84*Assembly!AB$24</f>
        <v>796</v>
      </c>
      <c r="CE84" s="198" t="str">
        <f>$AY84*Assembly!M$4+$AZ84*Assembly!M$5+$BA84*Assembly!M$6+$BB84*Assembly!M$7+$BC84*Assembly!M$8+$BD84*Assembly!M$9+$BE84*Assembly!M$10+$BF84*Assembly!M$11+$BG84*Assembly!M$12+$BH84*Assembly!M$13+$BI84*Assembly!M$14+$BJ84*Assembly!M$15+$BK84*Assembly!M$16+$BL84*Assembly!M$17+$BM84*Assembly!M$18+$BN84*Assembly!M$19+$BO84*Assembly!M$20+$BP84*Assembly!M$21+$BQ84*Assembly!M$22+$BR84*Assembly!M$23+$BS84*Assembly!M$24</f>
        <v>370</v>
      </c>
      <c r="CF84" s="198" t="str">
        <f>$AY84*Assembly!N$4+$AZ84*Assembly!N$5+$BA84*Assembly!N$6+$BB84*Assembly!N$7+$BC84*Assembly!N$8+$BD84*Assembly!N$9+$BE84*Assembly!N$10+$BF84*Assembly!N$11+$BG84*Assembly!N$12+$BH84*Assembly!N$13+$BI84*Assembly!N$14+$BJ84*Assembly!N$15+$BK84*Assembly!N$16+$BL84*Assembly!N$17+$BM84*Assembly!N$18+$BN84*Assembly!N$19+$BO84*Assembly!N$20+$BP84*Assembly!N$21+$BQ84*Assembly!N$22+$BR84*Assembly!N$23+$BS84*Assembly!N$24</f>
        <v>10</v>
      </c>
      <c r="CG84" s="198" t="str">
        <f>$AY84*Assembly!O$4+$AZ84*Assembly!O$5+$BA84*Assembly!O$6+$BB84*Assembly!O$7+$BC84*Assembly!O$8+$BD84*Assembly!O$9+$BE84*Assembly!O$10+$BF84*Assembly!O$11+$BG84*Assembly!O$12+$BH84*Assembly!O$13+$BI84*Assembly!O$14+$BJ84*Assembly!O$15+$BK84*Assembly!O$16+$BL84*Assembly!O$17+$BM84*Assembly!O$18+$BN84*Assembly!O$19+$BO84*Assembly!O$20+$BP84*Assembly!O$21+$BQ84*Assembly!O$22+$BR84*Assembly!O$23+$BS84*Assembly!O$24</f>
        <v>0</v>
      </c>
      <c r="CH84" s="195" t="str">
        <f>$AY84*Assembly!P$4+$AZ84*Assembly!P$5+$BA84*Assembly!P$6+$BB84*Assembly!P$7+$BC84*Assembly!P$8+$BD84*Assembly!P$9+$BE84*Assembly!P$10+$BF84*Assembly!P$11+$BG84*Assembly!P$12+$BH84*Assembly!P$13+$BI84*Assembly!P$14+$BJ84*Assembly!P$15+$BK84*Assembly!P$16+$BL84*Assembly!P$17+$BM84*Assembly!P$18+$BN84*Assembly!P$19+$BO84*Assembly!P$20+$BP84*Assembly!P$21+$BQ84*Assembly!P$22+$BR84*Assembly!P$23+$BS84*Assembly!P$24</f>
        <v>0</v>
      </c>
      <c r="CI84" s="195" t="str">
        <f>$AY84*Assembly!Q$4+$AZ84*Assembly!Q$5+$BA84*Assembly!Q$6+$BB84*Assembly!Q$7+$BC84*Assembly!Q$8+$BD84*Assembly!Q$9+$BE84*Assembly!Q$10+$BF84*Assembly!Q$11+$BG84*Assembly!Q$12+$BH84*Assembly!Q$13+$BI84*Assembly!Q$14+$BJ84*Assembly!Q$15+$BK84*Assembly!Q$16+$BL84*Assembly!Q$17+$BM84*Assembly!Q$18+$BN84*Assembly!Q$19+$BO84*Assembly!Q$20+$BP84*Assembly!Q$21+$BQ84*Assembly!Q$22+$BR84*Assembly!Q$23+$BS84*Assembly!Q$24</f>
        <v>970</v>
      </c>
      <c r="CJ84" s="198" t="str">
        <f>$AY84*Assembly!R$4+$AZ84*Assembly!R$5+$BA84*Assembly!R$6+$BB84*Assembly!R$7+$BC84*Assembly!R$8+$BD84*Assembly!R$9+$BE84*Assembly!R$10+$BF84*Assembly!R$11+$BG84*Assembly!R$12+$BH84*Assembly!R$13+$BI84*Assembly!R$14+$BJ84*Assembly!R$15+$BK84*Assembly!R$16+$BL84*Assembly!R$17+$BM84*Assembly!R$18+$BN84*Assembly!R$19+$BO84*Assembly!R$20+$BP84*Assembly!R$21+$BQ84*Assembly!R$22+$BR84*Assembly!R$23+$BS84*Assembly!R$24</f>
        <v>0</v>
      </c>
      <c r="CK84" s="195" t="str">
        <f>$AY84*Assembly!S$4+$AZ84*Assembly!S$5+$BA84*Assembly!S$6+$BB84*Assembly!S$7+$BC84*Assembly!S$8+$BD84*Assembly!S$9+$BE84*Assembly!S$10+$BF84*Assembly!S$11+$BG84*Assembly!S$12+$BH84*Assembly!S$13+$BI84*Assembly!S$14+$BJ84*Assembly!S$15+$BK84*Assembly!S$16+$BL84*Assembly!S$17+$BM84*Assembly!S$18+$BN84*Assembly!S$19+$BO84*Assembly!S$20+$BP84*Assembly!S$21+$BQ84*Assembly!S$22+$BR84*Assembly!S$23+$BS84*Assembly!S$24</f>
        <v>0</v>
      </c>
      <c r="CL84" s="195" t="str">
        <f>$AY84*Assembly!T$4+$AZ84*Assembly!T$5+$BA84*Assembly!T$6+$BB84*Assembly!T$7+$BC84*Assembly!T$8+$BD84*Assembly!T$9+$BE84*Assembly!T$10+$BF84*Assembly!T$11+$BG84*Assembly!T$12+$BH84*Assembly!T$13+$BI84*Assembly!T$14+$BJ84*Assembly!T$15+$BK84*Assembly!T$16+$BL84*Assembly!T$17+$BM84*Assembly!T$18+$BN84*Assembly!T$19+$BO84*Assembly!T$20+$BP84*Assembly!T$21+$BQ84*Assembly!T$22+$BR84*Assembly!T$23+$BS84*Assembly!T$24</f>
        <v>0</v>
      </c>
      <c r="CM84" s="195" t="str">
        <f>$AY84*Assembly!U$4+$AZ84*Assembly!U$5+$BA84*Assembly!U$6+$BB84*Assembly!U$7+$BC84*Assembly!U$8+$BD84*Assembly!U$9+$BE84*Assembly!U$10+$BF84*Assembly!U$11+$BG84*Assembly!U$12+$BH84*Assembly!U$13+$BI84*Assembly!U$14+$BJ84*Assembly!U$15+$BK84*Assembly!U$16+$BL84*Assembly!U$17+$BM84*Assembly!U$18+$BN84*Assembly!U$19+$BO84*Assembly!U$20+$BP84*Assembly!U$21+$BQ84*Assembly!U$22+$BR84*Assembly!U$23+$BS84*Assembly!U$24</f>
        <v>0</v>
      </c>
      <c r="CN84" s="198" t="str">
        <f>$AY84*Assembly!V$4+$AZ84*Assembly!V$5+$BA84*Assembly!V$6+$BB84*Assembly!V$7+$BC84*Assembly!V$8+$BD84*Assembly!V$9+$BE84*Assembly!V$10+$BF84*Assembly!V$11+$BG84*Assembly!V$12+$BH84*Assembly!V$13+$BI84*Assembly!V$14+$BJ84*Assembly!V$15+$BK84*Assembly!V$16+$BL84*Assembly!V$17+$BM84*Assembly!V$18+$BN84*Assembly!V$19+$BO84*Assembly!V$20+$BP84*Assembly!V$21+$BQ84*Assembly!V$22+$BR84*Assembly!V$23+$BS84*Assembly!V$24</f>
        <v>0</v>
      </c>
      <c r="CO84" s="198" t="str">
        <f>CE84*Refining!$F$3</f>
        <v>661</v>
      </c>
      <c r="CP84" s="198" t="str">
        <f>CF84*Refining!$F$4</f>
        <v>31</v>
      </c>
      <c r="CQ84" s="198" t="str">
        <f>CG84*Refining!$F$5</f>
        <v>0</v>
      </c>
      <c r="CR84" s="198" t="str">
        <f>CH84*Refining!$F$6</f>
        <v>0</v>
      </c>
      <c r="CS84" s="198" t="str">
        <f>CI84*Refining!$F$7</f>
        <v>1,732</v>
      </c>
      <c r="CT84" s="198" t="str">
        <f>CJ84*Refining!$F$8</f>
        <v>0</v>
      </c>
      <c r="CU84" s="198" t="str">
        <f>CK84*Refining!$F$9</f>
        <v>0</v>
      </c>
      <c r="CV84" s="198" t="str">
        <f>CL84*Refining!$F$10</f>
        <v>0</v>
      </c>
      <c r="CW84" s="198" t="str">
        <f>CM84*Refining!$F$11</f>
        <v>0</v>
      </c>
      <c r="CX84" s="198" t="str">
        <f>CN84*Refining!$F$12</f>
        <v>0</v>
      </c>
      <c r="CY84" s="218" t="str">
        <f t="shared" ref="CY84:DR84" si="338">IF(CE84 = 0, "", CE84)</f>
        <v>370</v>
      </c>
      <c r="CZ84" s="219" t="str">
        <f t="shared" si="338"/>
        <v>10</v>
      </c>
      <c r="DA84" s="215" t="str">
        <f t="shared" si="338"/>
        <v/>
      </c>
      <c r="DB84" s="215" t="str">
        <f t="shared" si="338"/>
        <v/>
      </c>
      <c r="DC84" s="215" t="str">
        <f t="shared" si="338"/>
        <v>970</v>
      </c>
      <c r="DD84" s="215" t="str">
        <f t="shared" si="338"/>
        <v/>
      </c>
      <c r="DE84" s="215" t="str">
        <f t="shared" si="338"/>
        <v/>
      </c>
      <c r="DF84" s="215" t="str">
        <f t="shared" si="338"/>
        <v/>
      </c>
      <c r="DG84" s="215" t="str">
        <f t="shared" si="338"/>
        <v/>
      </c>
      <c r="DH84" s="216" t="str">
        <f t="shared" si="338"/>
        <v/>
      </c>
      <c r="DI84" s="218" t="str">
        <f t="shared" si="338"/>
        <v>661</v>
      </c>
      <c r="DJ84" s="219" t="str">
        <f t="shared" si="338"/>
        <v>31</v>
      </c>
      <c r="DK84" s="215" t="str">
        <f t="shared" si="338"/>
        <v/>
      </c>
      <c r="DL84" s="215" t="str">
        <f t="shared" si="338"/>
        <v/>
      </c>
      <c r="DM84" s="219" t="str">
        <f t="shared" si="338"/>
        <v>1,732</v>
      </c>
      <c r="DN84" s="215" t="str">
        <f t="shared" si="338"/>
        <v/>
      </c>
      <c r="DO84" s="215" t="str">
        <f t="shared" si="338"/>
        <v/>
      </c>
      <c r="DP84" s="215" t="str">
        <f t="shared" si="338"/>
        <v/>
      </c>
      <c r="DQ84" s="215" t="str">
        <f t="shared" si="338"/>
        <v/>
      </c>
      <c r="DR84" s="216" t="str">
        <f t="shared" si="338"/>
        <v/>
      </c>
      <c r="DS84" s="218" t="str">
        <f t="shared" si="15"/>
        <v>1,350</v>
      </c>
      <c r="DT84" s="219" t="str">
        <f t="shared" si="16"/>
        <v>2,424</v>
      </c>
      <c r="DU84" s="208" t="str">
        <f>CY84*'Ores &amp; Ingots'!$C$3+CZ84*'Ores &amp; Ingots'!$C$4+DA84*'Ores &amp; Ingots'!$C$5+DB84*'Ores &amp; Ingots'!$C$6+DC84*'Ores &amp; Ingots'!$C$7+DD84*'Ores &amp; Ingots'!$C$8+DE84*'Ores &amp; Ingots'!$C$9+DF84*'Ores &amp; Ingots'!$C$10+DG84*'Ores &amp; Ingots'!$C$11+DH84*'Ores &amp; Ingots'!$C$12</f>
        <v>464</v>
      </c>
      <c r="DV84" s="208" t="str">
        <f>DI84*'Ores &amp; Ingots'!$B$3+DJ84*'Ores &amp; Ingots'!$B$4+DK84*'Ores &amp; Ingots'!$B$5+DL84*'Ores &amp; Ingots'!$B$6+DM84*'Ores &amp; Ingots'!$B$7+DN84*'Ores &amp; Ingots'!$B$8+DO84*'Ores &amp; Ingots'!$B$9+DP84*'Ores &amp; Ingots'!$B$10+DQ84*'Ores &amp; Ingots'!$B$11+DR84*'Ores &amp; Ingots'!$B$12</f>
        <v>897</v>
      </c>
      <c r="DW84" s="219" t="str">
        <f>CY84*Refining!$G$3+CZ84*Refining!$G$4+DA84*Refining!$G$5+DB84*Refining!$G$6+DC84*Refining!$G$7+DD84*Refining!$G$8+DE84*Refining!$G$9+DF84*Refining!$G$10+DG84*Refining!$G$11+DH84*Refining!$G$12</f>
        <v>873</v>
      </c>
      <c r="DX84" s="219" t="str">
        <f t="shared" si="17"/>
        <v>135,791</v>
      </c>
      <c r="DY84" s="220" t="str">
        <f t="shared" si="18"/>
        <v>0.1358</v>
      </c>
      <c r="DZ84" s="218" t="str">
        <f t="shared" si="19"/>
        <v>1,195</v>
      </c>
      <c r="EA84" s="221" t="str">
        <f t="shared" ref="EA84:EB84" si="339">DZ84/60</f>
        <v>19.9</v>
      </c>
      <c r="EB84" s="221" t="str">
        <f t="shared" si="339"/>
        <v>0.3</v>
      </c>
      <c r="EC84" s="541" t="str">
        <f t="shared" si="21"/>
        <v>0.01</v>
      </c>
      <c r="ED84" s="218" t="str">
        <f t="shared" si="22"/>
        <v>178,102</v>
      </c>
      <c r="EE84" s="221" t="str">
        <f t="shared" ref="EE84:EF84" si="340">ED84/1000</f>
        <v>178.1</v>
      </c>
      <c r="EF84" s="222" t="str">
        <f t="shared" si="340"/>
        <v>0.18</v>
      </c>
      <c r="EG84" s="542" t="str">
        <f t="shared" si="24"/>
        <v>0.1781</v>
      </c>
      <c r="EH84" s="225">
        <v>617.0</v>
      </c>
    </row>
    <row r="85">
      <c r="A85" s="33"/>
      <c r="B85" s="226" t="s">
        <v>975</v>
      </c>
      <c r="C85" s="227" t="s">
        <v>886</v>
      </c>
      <c r="D85" s="227">
        <v>1.0</v>
      </c>
      <c r="E85" s="227">
        <v>1.0</v>
      </c>
      <c r="F85" s="227">
        <v>1.0</v>
      </c>
      <c r="G85" s="253" t="str">
        <f t="shared" si="5"/>
        <v>15.6</v>
      </c>
      <c r="H85" s="254">
        <v>50.0</v>
      </c>
      <c r="I85" s="254">
        <v>50.0</v>
      </c>
      <c r="J85" s="254" t="str">
        <f>H85/Main!$D$9</f>
        <v>50</v>
      </c>
      <c r="K85" s="254" t="str">
        <f>I85/Main!$D$10</f>
        <v>50</v>
      </c>
      <c r="L85" s="254" t="str">
        <f t="shared" si="6"/>
        <v>1</v>
      </c>
      <c r="M85" s="254">
        <v>1.0</v>
      </c>
      <c r="N85" s="255"/>
      <c r="O85" s="255"/>
      <c r="P85" s="255"/>
      <c r="Q85" s="256"/>
      <c r="R85" s="255"/>
      <c r="S85" s="256">
        <v>60.0</v>
      </c>
      <c r="T85" s="257"/>
      <c r="U85" s="255"/>
      <c r="V85" s="255"/>
      <c r="W85" s="257"/>
      <c r="X85" s="257"/>
      <c r="Y85" s="255"/>
      <c r="Z85" s="255"/>
      <c r="AA85" s="256" t="s">
        <v>920</v>
      </c>
      <c r="AB85" s="256" t="s">
        <v>920</v>
      </c>
      <c r="AC85" s="335" t="s">
        <v>18</v>
      </c>
      <c r="AD85" s="225">
        <v>0.0</v>
      </c>
      <c r="AE85" s="225">
        <v>30.0</v>
      </c>
      <c r="AF85" s="225">
        <v>0.0</v>
      </c>
      <c r="AG85" s="225">
        <v>0.0</v>
      </c>
      <c r="AH85" s="225">
        <v>20.0</v>
      </c>
      <c r="AI85" s="225">
        <v>0.0</v>
      </c>
      <c r="AJ85" s="225">
        <v>1.0</v>
      </c>
      <c r="AK85" s="309">
        <v>100.0</v>
      </c>
      <c r="AL85" s="225">
        <v>8.0</v>
      </c>
      <c r="AM85" s="225">
        <v>0.0</v>
      </c>
      <c r="AN85" s="225">
        <v>0.0</v>
      </c>
      <c r="AO85" s="225">
        <v>0.0</v>
      </c>
      <c r="AP85" s="225">
        <v>10.0</v>
      </c>
      <c r="AQ85" s="225">
        <v>0.0</v>
      </c>
      <c r="AR85" s="225">
        <v>0.0</v>
      </c>
      <c r="AS85" s="225">
        <v>0.0</v>
      </c>
      <c r="AT85" s="225">
        <v>0.0</v>
      </c>
      <c r="AU85" s="225">
        <v>0.0</v>
      </c>
      <c r="AV85" s="225">
        <v>0.0</v>
      </c>
      <c r="AW85" s="225">
        <v>0.0</v>
      </c>
      <c r="AX85" s="225">
        <v>0.0</v>
      </c>
      <c r="AY85" s="236" t="str">
        <f t="shared" ref="AY85:BS85" si="341">IF(AD85 = 0, "", AD85)</f>
        <v/>
      </c>
      <c r="AZ85" s="225" t="str">
        <f t="shared" si="341"/>
        <v>30</v>
      </c>
      <c r="BA85" s="227" t="str">
        <f t="shared" si="341"/>
        <v/>
      </c>
      <c r="BB85" s="227" t="str">
        <f t="shared" si="341"/>
        <v/>
      </c>
      <c r="BC85" s="225" t="str">
        <f t="shared" si="341"/>
        <v>20</v>
      </c>
      <c r="BD85" s="227" t="str">
        <f t="shared" si="341"/>
        <v/>
      </c>
      <c r="BE85" s="225" t="str">
        <f t="shared" si="341"/>
        <v>1</v>
      </c>
      <c r="BF85" s="309" t="str">
        <f t="shared" si="341"/>
        <v>100</v>
      </c>
      <c r="BG85" s="225" t="str">
        <f t="shared" si="341"/>
        <v>8</v>
      </c>
      <c r="BH85" s="227" t="str">
        <f t="shared" si="341"/>
        <v/>
      </c>
      <c r="BI85" s="227" t="str">
        <f t="shared" si="341"/>
        <v/>
      </c>
      <c r="BJ85" s="227" t="str">
        <f t="shared" si="341"/>
        <v/>
      </c>
      <c r="BK85" s="225" t="str">
        <f t="shared" si="341"/>
        <v>10</v>
      </c>
      <c r="BL85" s="227" t="str">
        <f t="shared" si="341"/>
        <v/>
      </c>
      <c r="BM85" s="227" t="str">
        <f t="shared" si="341"/>
        <v/>
      </c>
      <c r="BN85" s="227" t="str">
        <f t="shared" si="341"/>
        <v/>
      </c>
      <c r="BO85" s="227" t="str">
        <f t="shared" si="341"/>
        <v/>
      </c>
      <c r="BP85" s="227" t="str">
        <f t="shared" si="341"/>
        <v/>
      </c>
      <c r="BQ85" s="227" t="str">
        <f t="shared" si="341"/>
        <v/>
      </c>
      <c r="BR85" s="227" t="str">
        <f t="shared" si="341"/>
        <v/>
      </c>
      <c r="BS85" s="238" t="str">
        <f t="shared" si="341"/>
        <v/>
      </c>
      <c r="BT85" s="239" t="str">
        <f>$AY85*Assembly!Y$4+$AZ85*Assembly!Y$5+$BA85*Assembly!Y$6+$BB85*Assembly!Y$7+$BC85*Assembly!Y$8+$BD85*Assembly!Y$9+$BE85*Assembly!Y$10+$BF85*Assembly!Y$11+$BG85*Assembly!Y$12+$BH85*Assembly!Y$13+$BI85*Assembly!Y$14+$BJ85*Assembly!Y$15+$BK85*Assembly!Y$16+$BL85*Assembly!Y$17+$BM85*Assembly!Y$18+$BN85*Assembly!Y$19+$BO85*Assembly!Y$20+$BP85*Assembly!Y$21+$BQ85*Assembly!Y$22+$BR85*Assembly!Y$23+$BS85*Assembly!Y$24</f>
        <v>508</v>
      </c>
      <c r="BU85" s="225" t="str">
        <f t="shared" si="8"/>
        <v>33</v>
      </c>
      <c r="BV85" s="225" t="str">
        <f>$AY85*Assembly!AC$4+$AZ85*Assembly!AC$5+$BA85*Assembly!AC$6+$BB85*Assembly!AC$7+$BC85*Assembly!AC$8+$BD85*Assembly!AC$9+$BE85*Assembly!AC$10+$BF85*Assembly!AC$11+$BG85*Assembly!AC$12+$BH85*Assembly!AC$13+$BI85*Assembly!AC$14+$BJ85*Assembly!AC$15+$BK85*Assembly!AC$16+$BL85*Assembly!AC$17+$BM85*Assembly!AC$18+$BN85*Assembly!AC$19+$BO85*Assembly!AC$20+$BP85*Assembly!AC$21+$BQ85*Assembly!AC$22+$BR85*Assembly!AC$23+$BS85*Assembly!AC$24</f>
        <v>1,830</v>
      </c>
      <c r="BW85" s="240" t="str">
        <f t="shared" si="9"/>
        <v>3.60</v>
      </c>
      <c r="BX85" s="241" t="str">
        <f t="shared" si="10"/>
        <v>117</v>
      </c>
      <c r="BY85" s="242" t="str">
        <f t="shared" si="11"/>
        <v>56.3</v>
      </c>
      <c r="BZ85" s="225"/>
      <c r="CA85" s="225" t="str">
        <f>$AY85*Assembly!X$4+$AZ85*Assembly!X$5+$BA85*Assembly!X$6+$BB85*Assembly!X$7+$BC85*Assembly!X$8+$BD85*Assembly!X$9+$BE85*Assembly!X$10+$BF85*Assembly!X$11+$BG85*Assembly!X$12+$BH85*Assembly!X$13+$BI85*Assembly!X$14+$BJ85*Assembly!X$15+$BK85*Assembly!X$16+$BL85*Assembly!X$17+$BM85*Assembly!X$18+$BN85*Assembly!X$19+$BO85*Assembly!X$20+$BP85*Assembly!X$21+$BQ85*Assembly!X$22+$BR85*Assembly!X$23+$BS85*Assembly!X$24</f>
        <v>229</v>
      </c>
      <c r="CB85" s="225" t="str">
        <f t="shared" si="12"/>
        <v>35,622</v>
      </c>
      <c r="CC85" s="223" t="str">
        <f t="shared" si="13"/>
        <v>0.0356</v>
      </c>
      <c r="CD85" s="243" t="str">
        <f>$AY85*Assembly!AB$4+$AZ85*Assembly!AB$5+$BA85*Assembly!AB$6+$BB85*Assembly!AB$7+$BC85*Assembly!AB$8+$BD85*Assembly!AB$9+$BE85*Assembly!AB$10+$BF85*Assembly!AB$11+$BG85*Assembly!AB$12+$BH85*Assembly!AB$13+$BI85*Assembly!AB$14+$BJ85*Assembly!AB$15+$BK85*Assembly!AB$16+$BL85*Assembly!AB$17+$BM85*Assembly!AB$18+$BN85*Assembly!AB$19+$BO85*Assembly!AB$20+$BP85*Assembly!AB$21+$BQ85*Assembly!AB$22+$BR85*Assembly!AB$23+$BS85*Assembly!AB$24</f>
        <v>426</v>
      </c>
      <c r="CE85" s="256" t="str">
        <f>$AY85*Assembly!M$4+$AZ85*Assembly!M$5+$BA85*Assembly!M$6+$BB85*Assembly!M$7+$BC85*Assembly!M$8+$BD85*Assembly!M$9+$BE85*Assembly!M$10+$BF85*Assembly!M$11+$BG85*Assembly!M$12+$BH85*Assembly!M$13+$BI85*Assembly!M$14+$BJ85*Assembly!M$15+$BK85*Assembly!M$16+$BL85*Assembly!M$17+$BM85*Assembly!M$18+$BN85*Assembly!M$19+$BO85*Assembly!M$20+$BP85*Assembly!M$21+$BQ85*Assembly!M$22+$BR85*Assembly!M$23+$BS85*Assembly!M$24</f>
        <v>383</v>
      </c>
      <c r="CF85" s="256" t="str">
        <f>$AY85*Assembly!N$4+$AZ85*Assembly!N$5+$BA85*Assembly!N$6+$BB85*Assembly!N$7+$BC85*Assembly!N$8+$BD85*Assembly!N$9+$BE85*Assembly!N$10+$BF85*Assembly!N$11+$BG85*Assembly!N$12+$BH85*Assembly!N$13+$BI85*Assembly!N$14+$BJ85*Assembly!N$15+$BK85*Assembly!N$16+$BL85*Assembly!N$17+$BM85*Assembly!N$18+$BN85*Assembly!N$19+$BO85*Assembly!N$20+$BP85*Assembly!N$21+$BQ85*Assembly!N$22+$BR85*Assembly!N$23+$BS85*Assembly!N$24</f>
        <v>5</v>
      </c>
      <c r="CG85" s="256" t="str">
        <f>$AY85*Assembly!O$4+$AZ85*Assembly!O$5+$BA85*Assembly!O$6+$BB85*Assembly!O$7+$BC85*Assembly!O$8+$BD85*Assembly!O$9+$BE85*Assembly!O$10+$BF85*Assembly!O$11+$BG85*Assembly!O$12+$BH85*Assembly!O$13+$BI85*Assembly!O$14+$BJ85*Assembly!O$15+$BK85*Assembly!O$16+$BL85*Assembly!O$17+$BM85*Assembly!O$18+$BN85*Assembly!O$19+$BO85*Assembly!O$20+$BP85*Assembly!O$21+$BQ85*Assembly!O$22+$BR85*Assembly!O$23+$BS85*Assembly!O$24</f>
        <v>0</v>
      </c>
      <c r="CH85" s="254" t="str">
        <f>$AY85*Assembly!P$4+$AZ85*Assembly!P$5+$BA85*Assembly!P$6+$BB85*Assembly!P$7+$BC85*Assembly!P$8+$BD85*Assembly!P$9+$BE85*Assembly!P$10+$BF85*Assembly!P$11+$BG85*Assembly!P$12+$BH85*Assembly!P$13+$BI85*Assembly!P$14+$BJ85*Assembly!P$15+$BK85*Assembly!P$16+$BL85*Assembly!P$17+$BM85*Assembly!P$18+$BN85*Assembly!P$19+$BO85*Assembly!P$20+$BP85*Assembly!P$21+$BQ85*Assembly!P$22+$BR85*Assembly!P$23+$BS85*Assembly!P$24</f>
        <v>0</v>
      </c>
      <c r="CI85" s="254" t="str">
        <f>$AY85*Assembly!Q$4+$AZ85*Assembly!Q$5+$BA85*Assembly!Q$6+$BB85*Assembly!Q$7+$BC85*Assembly!Q$8+$BD85*Assembly!Q$9+$BE85*Assembly!Q$10+$BF85*Assembly!Q$11+$BG85*Assembly!Q$12+$BH85*Assembly!Q$13+$BI85*Assembly!Q$14+$BJ85*Assembly!Q$15+$BK85*Assembly!Q$16+$BL85*Assembly!Q$17+$BM85*Assembly!Q$18+$BN85*Assembly!Q$19+$BO85*Assembly!Q$20+$BP85*Assembly!Q$21+$BQ85*Assembly!Q$22+$BR85*Assembly!Q$23+$BS85*Assembly!Q$24</f>
        <v>210</v>
      </c>
      <c r="CJ85" s="256" t="str">
        <f>$AY85*Assembly!R$4+$AZ85*Assembly!R$5+$BA85*Assembly!R$6+$BB85*Assembly!R$7+$BC85*Assembly!R$8+$BD85*Assembly!R$9+$BE85*Assembly!R$10+$BF85*Assembly!R$11+$BG85*Assembly!R$12+$BH85*Assembly!R$13+$BI85*Assembly!R$14+$BJ85*Assembly!R$15+$BK85*Assembly!R$16+$BL85*Assembly!R$17+$BM85*Assembly!R$18+$BN85*Assembly!R$19+$BO85*Assembly!R$20+$BP85*Assembly!R$21+$BQ85*Assembly!R$22+$BR85*Assembly!R$23+$BS85*Assembly!R$24</f>
        <v>0</v>
      </c>
      <c r="CK85" s="254" t="str">
        <f>$AY85*Assembly!S$4+$AZ85*Assembly!S$5+$BA85*Assembly!S$6+$BB85*Assembly!S$7+$BC85*Assembly!S$8+$BD85*Assembly!S$9+$BE85*Assembly!S$10+$BF85*Assembly!S$11+$BG85*Assembly!S$12+$BH85*Assembly!S$13+$BI85*Assembly!S$14+$BJ85*Assembly!S$15+$BK85*Assembly!S$16+$BL85*Assembly!S$17+$BM85*Assembly!S$18+$BN85*Assembly!S$19+$BO85*Assembly!S$20+$BP85*Assembly!S$21+$BQ85*Assembly!S$22+$BR85*Assembly!S$23+$BS85*Assembly!S$24</f>
        <v>0</v>
      </c>
      <c r="CL85" s="254" t="str">
        <f>$AY85*Assembly!T$4+$AZ85*Assembly!T$5+$BA85*Assembly!T$6+$BB85*Assembly!T$7+$BC85*Assembly!T$8+$BD85*Assembly!T$9+$BE85*Assembly!T$10+$BF85*Assembly!T$11+$BG85*Assembly!T$12+$BH85*Assembly!T$13+$BI85*Assembly!T$14+$BJ85*Assembly!T$15+$BK85*Assembly!T$16+$BL85*Assembly!T$17+$BM85*Assembly!T$18+$BN85*Assembly!T$19+$BO85*Assembly!T$20+$BP85*Assembly!T$21+$BQ85*Assembly!T$22+$BR85*Assembly!T$23+$BS85*Assembly!T$24</f>
        <v>0</v>
      </c>
      <c r="CM85" s="254" t="str">
        <f>$AY85*Assembly!U$4+$AZ85*Assembly!U$5+$BA85*Assembly!U$6+$BB85*Assembly!U$7+$BC85*Assembly!U$8+$BD85*Assembly!U$9+$BE85*Assembly!U$10+$BF85*Assembly!U$11+$BG85*Assembly!U$12+$BH85*Assembly!U$13+$BI85*Assembly!U$14+$BJ85*Assembly!U$15+$BK85*Assembly!U$16+$BL85*Assembly!U$17+$BM85*Assembly!U$18+$BN85*Assembly!U$19+$BO85*Assembly!U$20+$BP85*Assembly!U$21+$BQ85*Assembly!U$22+$BR85*Assembly!U$23+$BS85*Assembly!U$24</f>
        <v>0</v>
      </c>
      <c r="CN85" s="256" t="str">
        <f>$AY85*Assembly!V$4+$AZ85*Assembly!V$5+$BA85*Assembly!V$6+$BB85*Assembly!V$7+$BC85*Assembly!V$8+$BD85*Assembly!V$9+$BE85*Assembly!V$10+$BF85*Assembly!V$11+$BG85*Assembly!V$12+$BH85*Assembly!V$13+$BI85*Assembly!V$14+$BJ85*Assembly!V$15+$BK85*Assembly!V$16+$BL85*Assembly!V$17+$BM85*Assembly!V$18+$BN85*Assembly!V$19+$BO85*Assembly!V$20+$BP85*Assembly!V$21+$BQ85*Assembly!V$22+$BR85*Assembly!V$23+$BS85*Assembly!V$24</f>
        <v>0</v>
      </c>
      <c r="CO85" s="256" t="str">
        <f>CE85*Refining!$F$3</f>
        <v>684</v>
      </c>
      <c r="CP85" s="256" t="str">
        <f>CF85*Refining!$F$4</f>
        <v>16</v>
      </c>
      <c r="CQ85" s="256" t="str">
        <f>CG85*Refining!$F$5</f>
        <v>0</v>
      </c>
      <c r="CR85" s="256" t="str">
        <f>CH85*Refining!$F$6</f>
        <v>0</v>
      </c>
      <c r="CS85" s="256" t="str">
        <f>CI85*Refining!$F$7</f>
        <v>375</v>
      </c>
      <c r="CT85" s="256" t="str">
        <f>CJ85*Refining!$F$8</f>
        <v>0</v>
      </c>
      <c r="CU85" s="256" t="str">
        <f>CK85*Refining!$F$9</f>
        <v>0</v>
      </c>
      <c r="CV85" s="256" t="str">
        <f>CL85*Refining!$F$10</f>
        <v>0</v>
      </c>
      <c r="CW85" s="256" t="str">
        <f>CM85*Refining!$F$11</f>
        <v>0</v>
      </c>
      <c r="CX85" s="256" t="str">
        <f>CN85*Refining!$F$12</f>
        <v>0</v>
      </c>
      <c r="CY85" s="248" t="str">
        <f t="shared" ref="CY85:DR85" si="342">IF(CE85 = 0, "", CE85)</f>
        <v>383</v>
      </c>
      <c r="CZ85" s="249" t="str">
        <f t="shared" si="342"/>
        <v>5</v>
      </c>
      <c r="DA85" s="245" t="str">
        <f t="shared" si="342"/>
        <v/>
      </c>
      <c r="DB85" s="245" t="str">
        <f t="shared" si="342"/>
        <v/>
      </c>
      <c r="DC85" s="245" t="str">
        <f t="shared" si="342"/>
        <v>210</v>
      </c>
      <c r="DD85" s="245" t="str">
        <f t="shared" si="342"/>
        <v/>
      </c>
      <c r="DE85" s="245" t="str">
        <f t="shared" si="342"/>
        <v/>
      </c>
      <c r="DF85" s="245" t="str">
        <f t="shared" si="342"/>
        <v/>
      </c>
      <c r="DG85" s="245" t="str">
        <f t="shared" si="342"/>
        <v/>
      </c>
      <c r="DH85" s="246" t="str">
        <f t="shared" si="342"/>
        <v/>
      </c>
      <c r="DI85" s="248" t="str">
        <f t="shared" si="342"/>
        <v>684</v>
      </c>
      <c r="DJ85" s="249" t="str">
        <f t="shared" si="342"/>
        <v>16</v>
      </c>
      <c r="DK85" s="245" t="str">
        <f t="shared" si="342"/>
        <v/>
      </c>
      <c r="DL85" s="245" t="str">
        <f t="shared" si="342"/>
        <v/>
      </c>
      <c r="DM85" s="249" t="str">
        <f t="shared" si="342"/>
        <v>375</v>
      </c>
      <c r="DN85" s="245" t="str">
        <f t="shared" si="342"/>
        <v/>
      </c>
      <c r="DO85" s="245" t="str">
        <f t="shared" si="342"/>
        <v/>
      </c>
      <c r="DP85" s="245" t="str">
        <f t="shared" si="342"/>
        <v/>
      </c>
      <c r="DQ85" s="245" t="str">
        <f t="shared" si="342"/>
        <v/>
      </c>
      <c r="DR85" s="246" t="str">
        <f t="shared" si="342"/>
        <v/>
      </c>
      <c r="DS85" s="248" t="str">
        <f t="shared" si="15"/>
        <v>598</v>
      </c>
      <c r="DT85" s="249" t="str">
        <f t="shared" si="16"/>
        <v>1,075</v>
      </c>
      <c r="DU85" s="225" t="str">
        <f>CY85*'Ores &amp; Ingots'!$C$3+CZ85*'Ores &amp; Ingots'!$C$4+DA85*'Ores &amp; Ingots'!$C$5+DB85*'Ores &amp; Ingots'!$C$6+DC85*'Ores &amp; Ingots'!$C$7+DD85*'Ores &amp; Ingots'!$C$8+DE85*'Ores &amp; Ingots'!$C$9+DF85*'Ores &amp; Ingots'!$C$10+DG85*'Ores &amp; Ingots'!$C$11+DH85*'Ores &amp; Ingots'!$C$12</f>
        <v>139</v>
      </c>
      <c r="DV85" s="225" t="str">
        <f>DI85*'Ores &amp; Ingots'!$B$3+DJ85*'Ores &amp; Ingots'!$B$4+DK85*'Ores &amp; Ingots'!$B$5+DL85*'Ores &amp; Ingots'!$B$6+DM85*'Ores &amp; Ingots'!$B$7+DN85*'Ores &amp; Ingots'!$B$8+DO85*'Ores &amp; Ingots'!$B$9+DP85*'Ores &amp; Ingots'!$B$10+DQ85*'Ores &amp; Ingots'!$B$11+DR85*'Ores &amp; Ingots'!$B$12</f>
        <v>398</v>
      </c>
      <c r="DW85" s="249" t="str">
        <f>CY85*Refining!$G$3+CZ85*Refining!$G$4+DA85*Refining!$G$5+DB85*Refining!$G$6+DC85*Refining!$G$7+DD85*Refining!$G$8+DE85*Refining!$G$9+DF85*Refining!$G$10+DG85*Refining!$G$11+DH85*Refining!$G$12</f>
        <v>223</v>
      </c>
      <c r="DX85" s="249" t="str">
        <f t="shared" si="17"/>
        <v>34,754</v>
      </c>
      <c r="DY85" s="250" t="str">
        <f t="shared" si="18"/>
        <v>0.0348</v>
      </c>
      <c r="DZ85" s="248" t="str">
        <f t="shared" si="19"/>
        <v>502</v>
      </c>
      <c r="EA85" s="251" t="str">
        <f t="shared" ref="EA85:EB85" si="343">DZ85/60</f>
        <v>8.4</v>
      </c>
      <c r="EB85" s="251" t="str">
        <f t="shared" si="343"/>
        <v>0.1</v>
      </c>
      <c r="EC85" s="543" t="str">
        <f t="shared" si="21"/>
        <v>0.01</v>
      </c>
      <c r="ED85" s="248" t="str">
        <f t="shared" si="22"/>
        <v>70,376</v>
      </c>
      <c r="EE85" s="251" t="str">
        <f t="shared" ref="EE85:EF85" si="344">ED85/1000</f>
        <v>70.4</v>
      </c>
      <c r="EF85" s="252" t="str">
        <f t="shared" si="344"/>
        <v>0.07</v>
      </c>
      <c r="EG85" s="544" t="str">
        <f t="shared" si="24"/>
        <v>0.0704</v>
      </c>
      <c r="EH85" s="225">
        <v>4531.0</v>
      </c>
    </row>
    <row r="86">
      <c r="A86" s="33"/>
      <c r="B86" s="226" t="s">
        <v>976</v>
      </c>
      <c r="C86" s="227" t="s">
        <v>886</v>
      </c>
      <c r="D86" s="227">
        <v>1.0</v>
      </c>
      <c r="E86" s="227">
        <v>1.0</v>
      </c>
      <c r="F86" s="227">
        <v>1.0</v>
      </c>
      <c r="G86" s="253" t="str">
        <f t="shared" si="5"/>
        <v>15.6</v>
      </c>
      <c r="H86" s="254">
        <v>45.0</v>
      </c>
      <c r="I86" s="254">
        <v>45.0</v>
      </c>
      <c r="J86" s="254" t="str">
        <f>H86/Main!$D$9</f>
        <v>45</v>
      </c>
      <c r="K86" s="254" t="str">
        <f>I86/Main!$D$10</f>
        <v>45</v>
      </c>
      <c r="L86" s="254" t="str">
        <f t="shared" si="6"/>
        <v>1</v>
      </c>
      <c r="M86" s="254">
        <v>1.0</v>
      </c>
      <c r="N86" s="255"/>
      <c r="O86" s="255"/>
      <c r="P86" s="255"/>
      <c r="Q86" s="256"/>
      <c r="R86" s="255"/>
      <c r="S86" s="257"/>
      <c r="T86" s="257"/>
      <c r="U86" s="255"/>
      <c r="V86" s="255"/>
      <c r="W86" s="257"/>
      <c r="X86" s="257"/>
      <c r="Y86" s="255"/>
      <c r="Z86" s="255"/>
      <c r="AA86" s="256" t="s">
        <v>920</v>
      </c>
      <c r="AB86" s="256" t="s">
        <v>920</v>
      </c>
      <c r="AC86" s="335" t="s">
        <v>913</v>
      </c>
      <c r="AD86" s="225">
        <v>0.0</v>
      </c>
      <c r="AE86" s="225">
        <v>20.0</v>
      </c>
      <c r="AF86" s="225">
        <v>0.0</v>
      </c>
      <c r="AG86" s="225">
        <v>0.0</v>
      </c>
      <c r="AH86" s="225">
        <v>20.0</v>
      </c>
      <c r="AI86" s="225">
        <v>0.0</v>
      </c>
      <c r="AJ86" s="225">
        <v>2.0</v>
      </c>
      <c r="AK86" s="225">
        <v>100.0</v>
      </c>
      <c r="AL86" s="309">
        <v>4.0</v>
      </c>
      <c r="AM86" s="225">
        <v>0.0</v>
      </c>
      <c r="AN86" s="225">
        <v>0.0</v>
      </c>
      <c r="AO86" s="225">
        <v>0.0</v>
      </c>
      <c r="AP86" s="225">
        <v>0.0</v>
      </c>
      <c r="AQ86" s="225">
        <v>0.0</v>
      </c>
      <c r="AR86" s="225">
        <v>0.0</v>
      </c>
      <c r="AS86" s="225">
        <v>0.0</v>
      </c>
      <c r="AT86" s="225">
        <v>0.0</v>
      </c>
      <c r="AU86" s="225">
        <v>0.0</v>
      </c>
      <c r="AV86" s="225">
        <v>0.0</v>
      </c>
      <c r="AW86" s="225">
        <v>0.0</v>
      </c>
      <c r="AX86" s="225">
        <v>0.0</v>
      </c>
      <c r="AY86" s="236" t="str">
        <f t="shared" ref="AY86:BS86" si="345">IF(AD86 = 0, "", AD86)</f>
        <v/>
      </c>
      <c r="AZ86" s="225" t="str">
        <f t="shared" si="345"/>
        <v>20</v>
      </c>
      <c r="BA86" s="227" t="str">
        <f t="shared" si="345"/>
        <v/>
      </c>
      <c r="BB86" s="227" t="str">
        <f t="shared" si="345"/>
        <v/>
      </c>
      <c r="BC86" s="225" t="str">
        <f t="shared" si="345"/>
        <v>20</v>
      </c>
      <c r="BD86" s="227" t="str">
        <f t="shared" si="345"/>
        <v/>
      </c>
      <c r="BE86" s="225" t="str">
        <f t="shared" si="345"/>
        <v>2</v>
      </c>
      <c r="BF86" s="225" t="str">
        <f t="shared" si="345"/>
        <v>100</v>
      </c>
      <c r="BG86" s="309" t="str">
        <f t="shared" si="345"/>
        <v>4</v>
      </c>
      <c r="BH86" s="227" t="str">
        <f t="shared" si="345"/>
        <v/>
      </c>
      <c r="BI86" s="227" t="str">
        <f t="shared" si="345"/>
        <v/>
      </c>
      <c r="BJ86" s="227" t="str">
        <f t="shared" si="345"/>
        <v/>
      </c>
      <c r="BK86" s="227" t="str">
        <f t="shared" si="345"/>
        <v/>
      </c>
      <c r="BL86" s="227" t="str">
        <f t="shared" si="345"/>
        <v/>
      </c>
      <c r="BM86" s="227" t="str">
        <f t="shared" si="345"/>
        <v/>
      </c>
      <c r="BN86" s="227" t="str">
        <f t="shared" si="345"/>
        <v/>
      </c>
      <c r="BO86" s="227" t="str">
        <f t="shared" si="345"/>
        <v/>
      </c>
      <c r="BP86" s="227" t="str">
        <f t="shared" si="345"/>
        <v/>
      </c>
      <c r="BQ86" s="227" t="str">
        <f t="shared" si="345"/>
        <v/>
      </c>
      <c r="BR86" s="227" t="str">
        <f t="shared" si="345"/>
        <v/>
      </c>
      <c r="BS86" s="238" t="str">
        <f t="shared" si="345"/>
        <v/>
      </c>
      <c r="BT86" s="239" t="str">
        <f>$AY86*Assembly!Y$4+$AZ86*Assembly!Y$5+$BA86*Assembly!Y$6+$BB86*Assembly!Y$7+$BC86*Assembly!Y$8+$BD86*Assembly!Y$9+$BE86*Assembly!Y$10+$BF86*Assembly!Y$11+$BG86*Assembly!Y$12+$BH86*Assembly!Y$13+$BI86*Assembly!Y$14+$BJ86*Assembly!Y$15+$BK86*Assembly!Y$16+$BL86*Assembly!Y$17+$BM86*Assembly!Y$18+$BN86*Assembly!Y$19+$BO86*Assembly!Y$20+$BP86*Assembly!Y$21+$BQ86*Assembly!Y$22+$BR86*Assembly!Y$23+$BS86*Assembly!Y$24</f>
        <v>320</v>
      </c>
      <c r="BU86" s="225" t="str">
        <f t="shared" si="8"/>
        <v>20</v>
      </c>
      <c r="BV86" s="225" t="str">
        <f>$AY86*Assembly!AC$4+$AZ86*Assembly!AC$5+$BA86*Assembly!AC$6+$BB86*Assembly!AC$7+$BC86*Assembly!AC$8+$BD86*Assembly!AC$9+$BE86*Assembly!AC$10+$BF86*Assembly!AC$11+$BG86*Assembly!AC$12+$BH86*Assembly!AC$13+$BI86*Assembly!AC$14+$BJ86*Assembly!AC$15+$BK86*Assembly!AC$16+$BL86*Assembly!AC$17+$BM86*Assembly!AC$18+$BN86*Assembly!AC$19+$BO86*Assembly!AC$20+$BP86*Assembly!AC$21+$BQ86*Assembly!AC$22+$BR86*Assembly!AC$23+$BS86*Assembly!AC$24</f>
        <v>1,100</v>
      </c>
      <c r="BW86" s="240" t="str">
        <f t="shared" si="9"/>
        <v>3.44</v>
      </c>
      <c r="BX86" s="241" t="str">
        <f t="shared" si="10"/>
        <v>70</v>
      </c>
      <c r="BY86" s="242" t="str">
        <f t="shared" si="11"/>
        <v>53.7</v>
      </c>
      <c r="BZ86" s="225"/>
      <c r="CA86" s="225" t="str">
        <f>$AY86*Assembly!X$4+$AZ86*Assembly!X$5+$BA86*Assembly!X$6+$BB86*Assembly!X$7+$BC86*Assembly!X$8+$BD86*Assembly!X$9+$BE86*Assembly!X$10+$BF86*Assembly!X$11+$BG86*Assembly!X$12+$BH86*Assembly!X$13+$BI86*Assembly!X$14+$BJ86*Assembly!X$15+$BK86*Assembly!X$16+$BL86*Assembly!X$17+$BM86*Assembly!X$18+$BN86*Assembly!X$19+$BO86*Assembly!X$20+$BP86*Assembly!X$21+$BQ86*Assembly!X$22+$BR86*Assembly!X$23+$BS86*Assembly!X$24</f>
        <v>206</v>
      </c>
      <c r="CB86" s="225" t="str">
        <f t="shared" si="12"/>
        <v>32,044</v>
      </c>
      <c r="CC86" s="223" t="str">
        <f t="shared" si="13"/>
        <v>0.0320</v>
      </c>
      <c r="CD86" s="243" t="str">
        <f>$AY86*Assembly!AB$4+$AZ86*Assembly!AB$5+$BA86*Assembly!AB$6+$BB86*Assembly!AB$7+$BC86*Assembly!AB$8+$BD86*Assembly!AB$9+$BE86*Assembly!AB$10+$BF86*Assembly!AB$11+$BG86*Assembly!AB$12+$BH86*Assembly!AB$13+$BI86*Assembly!AB$14+$BJ86*Assembly!AB$15+$BK86*Assembly!AB$16+$BL86*Assembly!AB$17+$BM86*Assembly!AB$18+$BN86*Assembly!AB$19+$BO86*Assembly!AB$20+$BP86*Assembly!AB$21+$BQ86*Assembly!AB$22+$BR86*Assembly!AB$23+$BS86*Assembly!AB$24</f>
        <v>280</v>
      </c>
      <c r="CE86" s="256" t="str">
        <f>$AY86*Assembly!M$4+$AZ86*Assembly!M$5+$BA86*Assembly!M$6+$BB86*Assembly!M$7+$BC86*Assembly!M$8+$BD86*Assembly!M$9+$BE86*Assembly!M$10+$BF86*Assembly!M$11+$BG86*Assembly!M$12+$BH86*Assembly!M$13+$BI86*Assembly!M$14+$BJ86*Assembly!M$15+$BK86*Assembly!M$16+$BL86*Assembly!M$17+$BM86*Assembly!M$18+$BN86*Assembly!M$19+$BO86*Assembly!M$20+$BP86*Assembly!M$21+$BQ86*Assembly!M$22+$BR86*Assembly!M$23+$BS86*Assembly!M$24</f>
        <v>364</v>
      </c>
      <c r="CF86" s="256" t="str">
        <f>$AY86*Assembly!N$4+$AZ86*Assembly!N$5+$BA86*Assembly!N$6+$BB86*Assembly!N$7+$BC86*Assembly!N$8+$BD86*Assembly!N$9+$BE86*Assembly!N$10+$BF86*Assembly!N$11+$BG86*Assembly!N$12+$BH86*Assembly!N$13+$BI86*Assembly!N$14+$BJ86*Assembly!N$15+$BK86*Assembly!N$16+$BL86*Assembly!N$17+$BM86*Assembly!N$18+$BN86*Assembly!N$19+$BO86*Assembly!N$20+$BP86*Assembly!N$21+$BQ86*Assembly!N$22+$BR86*Assembly!N$23+$BS86*Assembly!N$24</f>
        <v>10</v>
      </c>
      <c r="CG86" s="256" t="str">
        <f>$AY86*Assembly!O$4+$AZ86*Assembly!O$5+$BA86*Assembly!O$6+$BB86*Assembly!O$7+$BC86*Assembly!O$8+$BD86*Assembly!O$9+$BE86*Assembly!O$10+$BF86*Assembly!O$11+$BG86*Assembly!O$12+$BH86*Assembly!O$13+$BI86*Assembly!O$14+$BJ86*Assembly!O$15+$BK86*Assembly!O$16+$BL86*Assembly!O$17+$BM86*Assembly!O$18+$BN86*Assembly!O$19+$BO86*Assembly!O$20+$BP86*Assembly!O$21+$BQ86*Assembly!O$22+$BR86*Assembly!O$23+$BS86*Assembly!O$24</f>
        <v>0</v>
      </c>
      <c r="CH86" s="254" t="str">
        <f>$AY86*Assembly!P$4+$AZ86*Assembly!P$5+$BA86*Assembly!P$6+$BB86*Assembly!P$7+$BC86*Assembly!P$8+$BD86*Assembly!P$9+$BE86*Assembly!P$10+$BF86*Assembly!P$11+$BG86*Assembly!P$12+$BH86*Assembly!P$13+$BI86*Assembly!P$14+$BJ86*Assembly!P$15+$BK86*Assembly!P$16+$BL86*Assembly!P$17+$BM86*Assembly!P$18+$BN86*Assembly!P$19+$BO86*Assembly!P$20+$BP86*Assembly!P$21+$BQ86*Assembly!P$22+$BR86*Assembly!P$23+$BS86*Assembly!P$24</f>
        <v>0</v>
      </c>
      <c r="CI86" s="254" t="str">
        <f>$AY86*Assembly!Q$4+$AZ86*Assembly!Q$5+$BA86*Assembly!Q$6+$BB86*Assembly!Q$7+$BC86*Assembly!Q$8+$BD86*Assembly!Q$9+$BE86*Assembly!Q$10+$BF86*Assembly!Q$11+$BG86*Assembly!Q$12+$BH86*Assembly!Q$13+$BI86*Assembly!Q$14+$BJ86*Assembly!Q$15+$BK86*Assembly!Q$16+$BL86*Assembly!Q$17+$BM86*Assembly!Q$18+$BN86*Assembly!Q$19+$BO86*Assembly!Q$20+$BP86*Assembly!Q$21+$BQ86*Assembly!Q$22+$BR86*Assembly!Q$23+$BS86*Assembly!Q$24</f>
        <v>40</v>
      </c>
      <c r="CJ86" s="256" t="str">
        <f>$AY86*Assembly!R$4+$AZ86*Assembly!R$5+$BA86*Assembly!R$6+$BB86*Assembly!R$7+$BC86*Assembly!R$8+$BD86*Assembly!R$9+$BE86*Assembly!R$10+$BF86*Assembly!R$11+$BG86*Assembly!R$12+$BH86*Assembly!R$13+$BI86*Assembly!R$14+$BJ86*Assembly!R$15+$BK86*Assembly!R$16+$BL86*Assembly!R$17+$BM86*Assembly!R$18+$BN86*Assembly!R$19+$BO86*Assembly!R$20+$BP86*Assembly!R$21+$BQ86*Assembly!R$22+$BR86*Assembly!R$23+$BS86*Assembly!R$24</f>
        <v>0</v>
      </c>
      <c r="CK86" s="254" t="str">
        <f>$AY86*Assembly!S$4+$AZ86*Assembly!S$5+$BA86*Assembly!S$6+$BB86*Assembly!S$7+$BC86*Assembly!S$8+$BD86*Assembly!S$9+$BE86*Assembly!S$10+$BF86*Assembly!S$11+$BG86*Assembly!S$12+$BH86*Assembly!S$13+$BI86*Assembly!S$14+$BJ86*Assembly!S$15+$BK86*Assembly!S$16+$BL86*Assembly!S$17+$BM86*Assembly!S$18+$BN86*Assembly!S$19+$BO86*Assembly!S$20+$BP86*Assembly!S$21+$BQ86*Assembly!S$22+$BR86*Assembly!S$23+$BS86*Assembly!S$24</f>
        <v>0</v>
      </c>
      <c r="CL86" s="254" t="str">
        <f>$AY86*Assembly!T$4+$AZ86*Assembly!T$5+$BA86*Assembly!T$6+$BB86*Assembly!T$7+$BC86*Assembly!T$8+$BD86*Assembly!T$9+$BE86*Assembly!T$10+$BF86*Assembly!T$11+$BG86*Assembly!T$12+$BH86*Assembly!T$13+$BI86*Assembly!T$14+$BJ86*Assembly!T$15+$BK86*Assembly!T$16+$BL86*Assembly!T$17+$BM86*Assembly!T$18+$BN86*Assembly!T$19+$BO86*Assembly!T$20+$BP86*Assembly!T$21+$BQ86*Assembly!T$22+$BR86*Assembly!T$23+$BS86*Assembly!T$24</f>
        <v>0</v>
      </c>
      <c r="CM86" s="254" t="str">
        <f>$AY86*Assembly!U$4+$AZ86*Assembly!U$5+$BA86*Assembly!U$6+$BB86*Assembly!U$7+$BC86*Assembly!U$8+$BD86*Assembly!U$9+$BE86*Assembly!U$10+$BF86*Assembly!U$11+$BG86*Assembly!U$12+$BH86*Assembly!U$13+$BI86*Assembly!U$14+$BJ86*Assembly!U$15+$BK86*Assembly!U$16+$BL86*Assembly!U$17+$BM86*Assembly!U$18+$BN86*Assembly!U$19+$BO86*Assembly!U$20+$BP86*Assembly!U$21+$BQ86*Assembly!U$22+$BR86*Assembly!U$23+$BS86*Assembly!U$24</f>
        <v>0</v>
      </c>
      <c r="CN86" s="256" t="str">
        <f>$AY86*Assembly!V$4+$AZ86*Assembly!V$5+$BA86*Assembly!V$6+$BB86*Assembly!V$7+$BC86*Assembly!V$8+$BD86*Assembly!V$9+$BE86*Assembly!V$10+$BF86*Assembly!V$11+$BG86*Assembly!V$12+$BH86*Assembly!V$13+$BI86*Assembly!V$14+$BJ86*Assembly!V$15+$BK86*Assembly!V$16+$BL86*Assembly!V$17+$BM86*Assembly!V$18+$BN86*Assembly!V$19+$BO86*Assembly!V$20+$BP86*Assembly!V$21+$BQ86*Assembly!V$22+$BR86*Assembly!V$23+$BS86*Assembly!V$24</f>
        <v>0</v>
      </c>
      <c r="CO86" s="256" t="str">
        <f>CE86*Refining!$F$3</f>
        <v>650</v>
      </c>
      <c r="CP86" s="256" t="str">
        <f>CF86*Refining!$F$4</f>
        <v>31</v>
      </c>
      <c r="CQ86" s="256" t="str">
        <f>CG86*Refining!$F$5</f>
        <v>0</v>
      </c>
      <c r="CR86" s="256" t="str">
        <f>CH86*Refining!$F$6</f>
        <v>0</v>
      </c>
      <c r="CS86" s="256" t="str">
        <f>CI86*Refining!$F$7</f>
        <v>71</v>
      </c>
      <c r="CT86" s="256" t="str">
        <f>CJ86*Refining!$F$8</f>
        <v>0</v>
      </c>
      <c r="CU86" s="256" t="str">
        <f>CK86*Refining!$F$9</f>
        <v>0</v>
      </c>
      <c r="CV86" s="256" t="str">
        <f>CL86*Refining!$F$10</f>
        <v>0</v>
      </c>
      <c r="CW86" s="256" t="str">
        <f>CM86*Refining!$F$11</f>
        <v>0</v>
      </c>
      <c r="CX86" s="256" t="str">
        <f>CN86*Refining!$F$12</f>
        <v>0</v>
      </c>
      <c r="CY86" s="248" t="str">
        <f t="shared" ref="CY86:DR86" si="346">IF(CE86 = 0, "", CE86)</f>
        <v>364</v>
      </c>
      <c r="CZ86" s="249" t="str">
        <f t="shared" si="346"/>
        <v>10</v>
      </c>
      <c r="DA86" s="245" t="str">
        <f t="shared" si="346"/>
        <v/>
      </c>
      <c r="DB86" s="245" t="str">
        <f t="shared" si="346"/>
        <v/>
      </c>
      <c r="DC86" s="245" t="str">
        <f t="shared" si="346"/>
        <v>40</v>
      </c>
      <c r="DD86" s="245" t="str">
        <f t="shared" si="346"/>
        <v/>
      </c>
      <c r="DE86" s="245" t="str">
        <f t="shared" si="346"/>
        <v/>
      </c>
      <c r="DF86" s="245" t="str">
        <f t="shared" si="346"/>
        <v/>
      </c>
      <c r="DG86" s="245" t="str">
        <f t="shared" si="346"/>
        <v/>
      </c>
      <c r="DH86" s="246" t="str">
        <f t="shared" si="346"/>
        <v/>
      </c>
      <c r="DI86" s="248" t="str">
        <f t="shared" si="346"/>
        <v>650</v>
      </c>
      <c r="DJ86" s="249" t="str">
        <f t="shared" si="346"/>
        <v>31</v>
      </c>
      <c r="DK86" s="245" t="str">
        <f t="shared" si="346"/>
        <v/>
      </c>
      <c r="DL86" s="245" t="str">
        <f t="shared" si="346"/>
        <v/>
      </c>
      <c r="DM86" s="249" t="str">
        <f t="shared" si="346"/>
        <v>71</v>
      </c>
      <c r="DN86" s="245" t="str">
        <f t="shared" si="346"/>
        <v/>
      </c>
      <c r="DO86" s="245" t="str">
        <f t="shared" si="346"/>
        <v/>
      </c>
      <c r="DP86" s="245" t="str">
        <f t="shared" si="346"/>
        <v/>
      </c>
      <c r="DQ86" s="245" t="str">
        <f t="shared" si="346"/>
        <v/>
      </c>
      <c r="DR86" s="246" t="str">
        <f t="shared" si="346"/>
        <v/>
      </c>
      <c r="DS86" s="248" t="str">
        <f t="shared" si="15"/>
        <v>414</v>
      </c>
      <c r="DT86" s="249" t="str">
        <f t="shared" si="16"/>
        <v>753</v>
      </c>
      <c r="DU86" s="225" t="str">
        <f>CY86*'Ores &amp; Ingots'!$C$3+CZ86*'Ores &amp; Ingots'!$C$4+DA86*'Ores &amp; Ingots'!$C$5+DB86*'Ores &amp; Ingots'!$C$6+DC86*'Ores &amp; Ingots'!$C$7+DD86*'Ores &amp; Ingots'!$C$8+DE86*'Ores &amp; Ingots'!$C$9+DF86*'Ores &amp; Ingots'!$C$10+DG86*'Ores &amp; Ingots'!$C$11+DH86*'Ores &amp; Ingots'!$C$12</f>
        <v>65</v>
      </c>
      <c r="DV86" s="225" t="str">
        <f>DI86*'Ores &amp; Ingots'!$B$3+DJ86*'Ores &amp; Ingots'!$B$4+DK86*'Ores &amp; Ingots'!$B$5+DL86*'Ores &amp; Ingots'!$B$6+DM86*'Ores &amp; Ingots'!$B$7+DN86*'Ores &amp; Ingots'!$B$8+DO86*'Ores &amp; Ingots'!$B$9+DP86*'Ores &amp; Ingots'!$B$10+DQ86*'Ores &amp; Ingots'!$B$11+DR86*'Ores &amp; Ingots'!$B$12</f>
        <v>278</v>
      </c>
      <c r="DW86" s="249" t="str">
        <f>CY86*Refining!$G$3+CZ86*Refining!$G$4+DA86*Refining!$G$5+DB86*Refining!$G$6+DC86*Refining!$G$7+DD86*Refining!$G$8+DE86*Refining!$G$9+DF86*Refining!$G$10+DG86*Refining!$G$11+DH86*Refining!$G$12</f>
        <v>106</v>
      </c>
      <c r="DX86" s="249" t="str">
        <f t="shared" si="17"/>
        <v>16,496</v>
      </c>
      <c r="DY86" s="250" t="str">
        <f t="shared" si="18"/>
        <v>0.0165</v>
      </c>
      <c r="DZ86" s="248" t="str">
        <f t="shared" si="19"/>
        <v>357</v>
      </c>
      <c r="EA86" s="251" t="str">
        <f t="shared" ref="EA86:EB86" si="347">DZ86/60</f>
        <v>6.0</v>
      </c>
      <c r="EB86" s="251" t="str">
        <f t="shared" si="347"/>
        <v>0.1</v>
      </c>
      <c r="EC86" s="543" t="str">
        <f t="shared" si="21"/>
        <v>0.00</v>
      </c>
      <c r="ED86" s="248" t="str">
        <f t="shared" si="22"/>
        <v>48,540</v>
      </c>
      <c r="EE86" s="251" t="str">
        <f t="shared" ref="EE86:EF86" si="348">ED86/1000</f>
        <v>48.5</v>
      </c>
      <c r="EF86" s="252" t="str">
        <f t="shared" si="348"/>
        <v>0.05</v>
      </c>
      <c r="EG86" s="544" t="str">
        <f t="shared" si="24"/>
        <v>0.0485</v>
      </c>
      <c r="EH86" s="225">
        <v>496.0</v>
      </c>
    </row>
    <row r="87" hidden="1">
      <c r="A87" s="33"/>
      <c r="B87" s="226" t="s">
        <v>975</v>
      </c>
      <c r="C87" s="227" t="s">
        <v>885</v>
      </c>
      <c r="D87" s="227">
        <v>3.0</v>
      </c>
      <c r="E87" s="227">
        <v>3.0</v>
      </c>
      <c r="F87" s="227">
        <v>3.0</v>
      </c>
      <c r="G87" s="253" t="str">
        <f t="shared" si="5"/>
        <v>3.4</v>
      </c>
      <c r="H87" s="254">
        <v>30.0</v>
      </c>
      <c r="I87" s="254">
        <v>30.0</v>
      </c>
      <c r="J87" s="254" t="str">
        <f>H87/Main!$D$9</f>
        <v>30</v>
      </c>
      <c r="K87" s="254" t="str">
        <f>I87/Main!$D$10</f>
        <v>30</v>
      </c>
      <c r="L87" s="254" t="str">
        <f t="shared" si="6"/>
        <v>1</v>
      </c>
      <c r="M87" s="254">
        <v>1.0</v>
      </c>
      <c r="N87" s="255"/>
      <c r="O87" s="255"/>
      <c r="P87" s="255"/>
      <c r="Q87" s="256"/>
      <c r="R87" s="255"/>
      <c r="S87" s="256">
        <v>60.0</v>
      </c>
      <c r="T87" s="257"/>
      <c r="U87" s="255"/>
      <c r="V87" s="255"/>
      <c r="W87" s="257"/>
      <c r="X87" s="257"/>
      <c r="Y87" s="255"/>
      <c r="Z87" s="255"/>
      <c r="AA87" s="256" t="s">
        <v>920</v>
      </c>
      <c r="AB87" s="256" t="s">
        <v>920</v>
      </c>
      <c r="AC87" s="335"/>
      <c r="AD87" s="225">
        <v>0.0</v>
      </c>
      <c r="AE87" s="225">
        <v>10.0</v>
      </c>
      <c r="AF87" s="225">
        <v>0.0</v>
      </c>
      <c r="AG87" s="225">
        <v>0.0</v>
      </c>
      <c r="AH87" s="225">
        <v>10.0</v>
      </c>
      <c r="AI87" s="225">
        <v>0.0</v>
      </c>
      <c r="AJ87" s="225">
        <v>1.0</v>
      </c>
      <c r="AK87" s="309">
        <v>15.0</v>
      </c>
      <c r="AL87" s="225">
        <v>5.0</v>
      </c>
      <c r="AM87" s="225">
        <v>0.0</v>
      </c>
      <c r="AN87" s="225">
        <v>0.0</v>
      </c>
      <c r="AO87" s="225">
        <v>0.0</v>
      </c>
      <c r="AP87" s="225">
        <v>30.0</v>
      </c>
      <c r="AQ87" s="225">
        <v>0.0</v>
      </c>
      <c r="AR87" s="225">
        <v>0.0</v>
      </c>
      <c r="AS87" s="225">
        <v>0.0</v>
      </c>
      <c r="AT87" s="225">
        <v>0.0</v>
      </c>
      <c r="AU87" s="225">
        <v>0.0</v>
      </c>
      <c r="AV87" s="225">
        <v>0.0</v>
      </c>
      <c r="AW87" s="225">
        <v>0.0</v>
      </c>
      <c r="AX87" s="225">
        <v>0.0</v>
      </c>
      <c r="AY87" s="236" t="str">
        <f t="shared" ref="AY87:BS87" si="349">IF(AD87 = 0, "", AD87)</f>
        <v/>
      </c>
      <c r="AZ87" s="225" t="str">
        <f t="shared" si="349"/>
        <v>10</v>
      </c>
      <c r="BA87" s="227" t="str">
        <f t="shared" si="349"/>
        <v/>
      </c>
      <c r="BB87" s="227" t="str">
        <f t="shared" si="349"/>
        <v/>
      </c>
      <c r="BC87" s="225" t="str">
        <f t="shared" si="349"/>
        <v>10</v>
      </c>
      <c r="BD87" s="227" t="str">
        <f t="shared" si="349"/>
        <v/>
      </c>
      <c r="BE87" s="225" t="str">
        <f t="shared" si="349"/>
        <v>1</v>
      </c>
      <c r="BF87" s="309" t="str">
        <f t="shared" si="349"/>
        <v>15</v>
      </c>
      <c r="BG87" s="225" t="str">
        <f t="shared" si="349"/>
        <v>5</v>
      </c>
      <c r="BH87" s="227" t="str">
        <f t="shared" si="349"/>
        <v/>
      </c>
      <c r="BI87" s="227" t="str">
        <f t="shared" si="349"/>
        <v/>
      </c>
      <c r="BJ87" s="227" t="str">
        <f t="shared" si="349"/>
        <v/>
      </c>
      <c r="BK87" s="225" t="str">
        <f t="shared" si="349"/>
        <v>30</v>
      </c>
      <c r="BL87" s="227" t="str">
        <f t="shared" si="349"/>
        <v/>
      </c>
      <c r="BM87" s="227" t="str">
        <f t="shared" si="349"/>
        <v/>
      </c>
      <c r="BN87" s="227" t="str">
        <f t="shared" si="349"/>
        <v/>
      </c>
      <c r="BO87" s="227" t="str">
        <f t="shared" si="349"/>
        <v/>
      </c>
      <c r="BP87" s="227" t="str">
        <f t="shared" si="349"/>
        <v/>
      </c>
      <c r="BQ87" s="227" t="str">
        <f t="shared" si="349"/>
        <v/>
      </c>
      <c r="BR87" s="227" t="str">
        <f t="shared" si="349"/>
        <v/>
      </c>
      <c r="BS87" s="238" t="str">
        <f t="shared" si="349"/>
        <v/>
      </c>
      <c r="BT87" s="239" t="str">
        <f>$AY87*Assembly!Y$4+$AZ87*Assembly!Y$5+$BA87*Assembly!Y$6+$BB87*Assembly!Y$7+$BC87*Assembly!Y$8+$BD87*Assembly!Y$9+$BE87*Assembly!Y$10+$BF87*Assembly!Y$11+$BG87*Assembly!Y$12+$BH87*Assembly!Y$13+$BI87*Assembly!Y$14+$BJ87*Assembly!Y$15+$BK87*Assembly!Y$16+$BL87*Assembly!Y$17+$BM87*Assembly!Y$18+$BN87*Assembly!Y$19+$BO87*Assembly!Y$20+$BP87*Assembly!Y$21+$BQ87*Assembly!Y$22+$BR87*Assembly!Y$23+$BS87*Assembly!Y$24</f>
        <v>627</v>
      </c>
      <c r="BU87" s="225" t="str">
        <f t="shared" si="8"/>
        <v>186</v>
      </c>
      <c r="BV87" s="225" t="str">
        <f>$AY87*Assembly!AC$4+$AZ87*Assembly!AC$5+$BA87*Assembly!AC$6+$BB87*Assembly!AC$7+$BC87*Assembly!AC$8+$BD87*Assembly!AC$9+$BE87*Assembly!AC$10+$BF87*Assembly!AC$11+$BG87*Assembly!AC$12+$BH87*Assembly!AC$13+$BI87*Assembly!AC$14+$BJ87*Assembly!AC$15+$BK87*Assembly!AC$16+$BL87*Assembly!AC$17+$BM87*Assembly!AC$18+$BN87*Assembly!AC$19+$BO87*Assembly!AC$20+$BP87*Assembly!AC$21+$BQ87*Assembly!AC$22+$BR87*Assembly!AC$23+$BS87*Assembly!AC$24</f>
        <v>2,330</v>
      </c>
      <c r="BW87" s="240" t="str">
        <f t="shared" si="9"/>
        <v>3.72</v>
      </c>
      <c r="BX87" s="241" t="str">
        <f t="shared" si="10"/>
        <v>690</v>
      </c>
      <c r="BY87" s="242" t="str">
        <f t="shared" si="11"/>
        <v>12.5</v>
      </c>
      <c r="BZ87" s="225"/>
      <c r="CA87" s="225" t="str">
        <f>$AY87*Assembly!X$4+$AZ87*Assembly!X$5+$BA87*Assembly!X$6+$BB87*Assembly!X$7+$BC87*Assembly!X$8+$BD87*Assembly!X$9+$BE87*Assembly!X$10+$BF87*Assembly!X$11+$BG87*Assembly!X$12+$BH87*Assembly!X$13+$BI87*Assembly!X$14+$BJ87*Assembly!X$15+$BK87*Assembly!X$16+$BL87*Assembly!X$17+$BM87*Assembly!X$18+$BN87*Assembly!X$19+$BO87*Assembly!X$20+$BP87*Assembly!X$21+$BQ87*Assembly!X$22+$BR87*Assembly!X$23+$BS87*Assembly!X$24</f>
        <v>101</v>
      </c>
      <c r="CB87" s="225" t="str">
        <f t="shared" si="12"/>
        <v>15,711</v>
      </c>
      <c r="CC87" s="223" t="str">
        <f t="shared" si="13"/>
        <v>0.0157</v>
      </c>
      <c r="CD87" s="243" t="str">
        <f>$AY87*Assembly!AB$4+$AZ87*Assembly!AB$5+$BA87*Assembly!AB$6+$BB87*Assembly!AB$7+$BC87*Assembly!AB$8+$BD87*Assembly!AB$9+$BE87*Assembly!AB$10+$BF87*Assembly!AB$11+$BG87*Assembly!AB$12+$BH87*Assembly!AB$13+$BI87*Assembly!AB$14+$BJ87*Assembly!AB$15+$BK87*Assembly!AB$16+$BL87*Assembly!AB$17+$BM87*Assembly!AB$18+$BN87*Assembly!AB$19+$BO87*Assembly!AB$20+$BP87*Assembly!AB$21+$BQ87*Assembly!AB$22+$BR87*Assembly!AB$23+$BS87*Assembly!AB$24</f>
        <v>363</v>
      </c>
      <c r="CE87" s="256" t="str">
        <f>$AY87*Assembly!M$4+$AZ87*Assembly!M$5+$BA87*Assembly!M$6+$BB87*Assembly!M$7+$BC87*Assembly!M$8+$BD87*Assembly!M$9+$BE87*Assembly!M$10+$BF87*Assembly!M$11+$BG87*Assembly!M$12+$BH87*Assembly!M$13+$BI87*Assembly!M$14+$BJ87*Assembly!M$15+$BK87*Assembly!M$16+$BL87*Assembly!M$17+$BM87*Assembly!M$18+$BN87*Assembly!M$19+$BO87*Assembly!M$20+$BP87*Assembly!M$21+$BQ87*Assembly!M$22+$BR87*Assembly!M$23+$BS87*Assembly!M$24</f>
        <v>168</v>
      </c>
      <c r="CF87" s="256" t="str">
        <f>$AY87*Assembly!N$4+$AZ87*Assembly!N$5+$BA87*Assembly!N$6+$BB87*Assembly!N$7+$BC87*Assembly!N$8+$BD87*Assembly!N$9+$BE87*Assembly!N$10+$BF87*Assembly!N$11+$BG87*Assembly!N$12+$BH87*Assembly!N$13+$BI87*Assembly!N$14+$BJ87*Assembly!N$15+$BK87*Assembly!N$16+$BL87*Assembly!N$17+$BM87*Assembly!N$18+$BN87*Assembly!N$19+$BO87*Assembly!N$20+$BP87*Assembly!N$21+$BQ87*Assembly!N$22+$BR87*Assembly!N$23+$BS87*Assembly!N$24</f>
        <v>5</v>
      </c>
      <c r="CG87" s="256" t="str">
        <f>$AY87*Assembly!O$4+$AZ87*Assembly!O$5+$BA87*Assembly!O$6+$BB87*Assembly!O$7+$BC87*Assembly!O$8+$BD87*Assembly!O$9+$BE87*Assembly!O$10+$BF87*Assembly!O$11+$BG87*Assembly!O$12+$BH87*Assembly!O$13+$BI87*Assembly!O$14+$BJ87*Assembly!O$15+$BK87*Assembly!O$16+$BL87*Assembly!O$17+$BM87*Assembly!O$18+$BN87*Assembly!O$19+$BO87*Assembly!O$20+$BP87*Assembly!O$21+$BQ87*Assembly!O$22+$BR87*Assembly!O$23+$BS87*Assembly!O$24</f>
        <v>0</v>
      </c>
      <c r="CH87" s="254" t="str">
        <f>$AY87*Assembly!P$4+$AZ87*Assembly!P$5+$BA87*Assembly!P$6+$BB87*Assembly!P$7+$BC87*Assembly!P$8+$BD87*Assembly!P$9+$BE87*Assembly!P$10+$BF87*Assembly!P$11+$BG87*Assembly!P$12+$BH87*Assembly!P$13+$BI87*Assembly!P$14+$BJ87*Assembly!P$15+$BK87*Assembly!P$16+$BL87*Assembly!P$17+$BM87*Assembly!P$18+$BN87*Assembly!P$19+$BO87*Assembly!P$20+$BP87*Assembly!P$21+$BQ87*Assembly!P$22+$BR87*Assembly!P$23+$BS87*Assembly!P$24</f>
        <v>0</v>
      </c>
      <c r="CI87" s="254" t="str">
        <f>$AY87*Assembly!Q$4+$AZ87*Assembly!Q$5+$BA87*Assembly!Q$6+$BB87*Assembly!Q$7+$BC87*Assembly!Q$8+$BD87*Assembly!Q$9+$BE87*Assembly!Q$10+$BF87*Assembly!Q$11+$BG87*Assembly!Q$12+$BH87*Assembly!Q$13+$BI87*Assembly!Q$14+$BJ87*Assembly!Q$15+$BK87*Assembly!Q$16+$BL87*Assembly!Q$17+$BM87*Assembly!Q$18+$BN87*Assembly!Q$19+$BO87*Assembly!Q$20+$BP87*Assembly!Q$21+$BQ87*Assembly!Q$22+$BR87*Assembly!Q$23+$BS87*Assembly!Q$24</f>
        <v>478</v>
      </c>
      <c r="CJ87" s="256" t="str">
        <f>$AY87*Assembly!R$4+$AZ87*Assembly!R$5+$BA87*Assembly!R$6+$BB87*Assembly!R$7+$BC87*Assembly!R$8+$BD87*Assembly!R$9+$BE87*Assembly!R$10+$BF87*Assembly!R$11+$BG87*Assembly!R$12+$BH87*Assembly!R$13+$BI87*Assembly!R$14+$BJ87*Assembly!R$15+$BK87*Assembly!R$16+$BL87*Assembly!R$17+$BM87*Assembly!R$18+$BN87*Assembly!R$19+$BO87*Assembly!R$20+$BP87*Assembly!R$21+$BQ87*Assembly!R$22+$BR87*Assembly!R$23+$BS87*Assembly!R$24</f>
        <v>0</v>
      </c>
      <c r="CK87" s="254" t="str">
        <f>$AY87*Assembly!S$4+$AZ87*Assembly!S$5+$BA87*Assembly!S$6+$BB87*Assembly!S$7+$BC87*Assembly!S$8+$BD87*Assembly!S$9+$BE87*Assembly!S$10+$BF87*Assembly!S$11+$BG87*Assembly!S$12+$BH87*Assembly!S$13+$BI87*Assembly!S$14+$BJ87*Assembly!S$15+$BK87*Assembly!S$16+$BL87*Assembly!S$17+$BM87*Assembly!S$18+$BN87*Assembly!S$19+$BO87*Assembly!S$20+$BP87*Assembly!S$21+$BQ87*Assembly!S$22+$BR87*Assembly!S$23+$BS87*Assembly!S$24</f>
        <v>0</v>
      </c>
      <c r="CL87" s="254" t="str">
        <f>$AY87*Assembly!T$4+$AZ87*Assembly!T$5+$BA87*Assembly!T$6+$BB87*Assembly!T$7+$BC87*Assembly!T$8+$BD87*Assembly!T$9+$BE87*Assembly!T$10+$BF87*Assembly!T$11+$BG87*Assembly!T$12+$BH87*Assembly!T$13+$BI87*Assembly!T$14+$BJ87*Assembly!T$15+$BK87*Assembly!T$16+$BL87*Assembly!T$17+$BM87*Assembly!T$18+$BN87*Assembly!T$19+$BO87*Assembly!T$20+$BP87*Assembly!T$21+$BQ87*Assembly!T$22+$BR87*Assembly!T$23+$BS87*Assembly!T$24</f>
        <v>0</v>
      </c>
      <c r="CM87" s="254" t="str">
        <f>$AY87*Assembly!U$4+$AZ87*Assembly!U$5+$BA87*Assembly!U$6+$BB87*Assembly!U$7+$BC87*Assembly!U$8+$BD87*Assembly!U$9+$BE87*Assembly!U$10+$BF87*Assembly!U$11+$BG87*Assembly!U$12+$BH87*Assembly!U$13+$BI87*Assembly!U$14+$BJ87*Assembly!U$15+$BK87*Assembly!U$16+$BL87*Assembly!U$17+$BM87*Assembly!U$18+$BN87*Assembly!U$19+$BO87*Assembly!U$20+$BP87*Assembly!U$21+$BQ87*Assembly!U$22+$BR87*Assembly!U$23+$BS87*Assembly!U$24</f>
        <v>0</v>
      </c>
      <c r="CN87" s="256" t="str">
        <f>$AY87*Assembly!V$4+$AZ87*Assembly!V$5+$BA87*Assembly!V$6+$BB87*Assembly!V$7+$BC87*Assembly!V$8+$BD87*Assembly!V$9+$BE87*Assembly!V$10+$BF87*Assembly!V$11+$BG87*Assembly!V$12+$BH87*Assembly!V$13+$BI87*Assembly!V$14+$BJ87*Assembly!V$15+$BK87*Assembly!V$16+$BL87*Assembly!V$17+$BM87*Assembly!V$18+$BN87*Assembly!V$19+$BO87*Assembly!V$20+$BP87*Assembly!V$21+$BQ87*Assembly!V$22+$BR87*Assembly!V$23+$BS87*Assembly!V$24</f>
        <v>0</v>
      </c>
      <c r="CO87" s="256" t="str">
        <f>CE87*Refining!$F$3</f>
        <v>299</v>
      </c>
      <c r="CP87" s="256" t="str">
        <f>CF87*Refining!$F$4</f>
        <v>16</v>
      </c>
      <c r="CQ87" s="256" t="str">
        <f>CG87*Refining!$F$5</f>
        <v>0</v>
      </c>
      <c r="CR87" s="256" t="str">
        <f>CH87*Refining!$F$6</f>
        <v>0</v>
      </c>
      <c r="CS87" s="256" t="str">
        <f>CI87*Refining!$F$7</f>
        <v>854</v>
      </c>
      <c r="CT87" s="256" t="str">
        <f>CJ87*Refining!$F$8</f>
        <v>0</v>
      </c>
      <c r="CU87" s="256" t="str">
        <f>CK87*Refining!$F$9</f>
        <v>0</v>
      </c>
      <c r="CV87" s="256" t="str">
        <f>CL87*Refining!$F$10</f>
        <v>0</v>
      </c>
      <c r="CW87" s="256" t="str">
        <f>CM87*Refining!$F$11</f>
        <v>0</v>
      </c>
      <c r="CX87" s="256" t="str">
        <f>CN87*Refining!$F$12</f>
        <v>0</v>
      </c>
      <c r="CY87" s="248" t="str">
        <f t="shared" ref="CY87:DR87" si="350">IF(CE87 = 0, "", CE87)</f>
        <v>168</v>
      </c>
      <c r="CZ87" s="249" t="str">
        <f t="shared" si="350"/>
        <v>5</v>
      </c>
      <c r="DA87" s="245" t="str">
        <f t="shared" si="350"/>
        <v/>
      </c>
      <c r="DB87" s="245" t="str">
        <f t="shared" si="350"/>
        <v/>
      </c>
      <c r="DC87" s="245" t="str">
        <f t="shared" si="350"/>
        <v>478</v>
      </c>
      <c r="DD87" s="245" t="str">
        <f t="shared" si="350"/>
        <v/>
      </c>
      <c r="DE87" s="245" t="str">
        <f t="shared" si="350"/>
        <v/>
      </c>
      <c r="DF87" s="245" t="str">
        <f t="shared" si="350"/>
        <v/>
      </c>
      <c r="DG87" s="245" t="str">
        <f t="shared" si="350"/>
        <v/>
      </c>
      <c r="DH87" s="246" t="str">
        <f t="shared" si="350"/>
        <v/>
      </c>
      <c r="DI87" s="248" t="str">
        <f t="shared" si="350"/>
        <v>299</v>
      </c>
      <c r="DJ87" s="249" t="str">
        <f t="shared" si="350"/>
        <v>16</v>
      </c>
      <c r="DK87" s="245" t="str">
        <f t="shared" si="350"/>
        <v/>
      </c>
      <c r="DL87" s="245" t="str">
        <f t="shared" si="350"/>
        <v/>
      </c>
      <c r="DM87" s="249" t="str">
        <f t="shared" si="350"/>
        <v>854</v>
      </c>
      <c r="DN87" s="245" t="str">
        <f t="shared" si="350"/>
        <v/>
      </c>
      <c r="DO87" s="245" t="str">
        <f t="shared" si="350"/>
        <v/>
      </c>
      <c r="DP87" s="245" t="str">
        <f t="shared" si="350"/>
        <v/>
      </c>
      <c r="DQ87" s="245" t="str">
        <f t="shared" si="350"/>
        <v/>
      </c>
      <c r="DR87" s="246" t="str">
        <f t="shared" si="350"/>
        <v/>
      </c>
      <c r="DS87" s="248" t="str">
        <f t="shared" si="15"/>
        <v>651</v>
      </c>
      <c r="DT87" s="249" t="str">
        <f t="shared" si="16"/>
        <v>1,168</v>
      </c>
      <c r="DU87" s="225" t="str">
        <f>CY87*'Ores &amp; Ingots'!$C$3+CZ87*'Ores &amp; Ingots'!$C$4+DA87*'Ores &amp; Ingots'!$C$5+DB87*'Ores &amp; Ingots'!$C$6+DC87*'Ores &amp; Ingots'!$C$7+DD87*'Ores &amp; Ingots'!$C$8+DE87*'Ores &amp; Ingots'!$C$9+DF87*'Ores &amp; Ingots'!$C$10+DG87*'Ores &amp; Ingots'!$C$11+DH87*'Ores &amp; Ingots'!$C$12</f>
        <v>227</v>
      </c>
      <c r="DV87" s="225" t="str">
        <f>DI87*'Ores &amp; Ingots'!$B$3+DJ87*'Ores &amp; Ingots'!$B$4+DK87*'Ores &amp; Ingots'!$B$5+DL87*'Ores &amp; Ingots'!$B$6+DM87*'Ores &amp; Ingots'!$B$7+DN87*'Ores &amp; Ingots'!$B$8+DO87*'Ores &amp; Ingots'!$B$9+DP87*'Ores &amp; Ingots'!$B$10+DQ87*'Ores &amp; Ingots'!$B$11+DR87*'Ores &amp; Ingots'!$B$12</f>
        <v>432</v>
      </c>
      <c r="DW87" s="249" t="str">
        <f>CY87*Refining!$G$3+CZ87*Refining!$G$4+DA87*Refining!$G$5+DB87*Refining!$G$6+DC87*Refining!$G$7+DD87*Refining!$G$8+DE87*Refining!$G$9+DF87*Refining!$G$10+DG87*Refining!$G$11+DH87*Refining!$G$12</f>
        <v>429</v>
      </c>
      <c r="DX87" s="249" t="str">
        <f t="shared" si="17"/>
        <v>66,811</v>
      </c>
      <c r="DY87" s="250" t="str">
        <f t="shared" si="18"/>
        <v>0.0668</v>
      </c>
      <c r="DZ87" s="248" t="str">
        <f t="shared" si="19"/>
        <v>560</v>
      </c>
      <c r="EA87" s="251" t="str">
        <f t="shared" ref="EA87:EB87" si="351">DZ87/60</f>
        <v>9.3</v>
      </c>
      <c r="EB87" s="251" t="str">
        <f t="shared" si="351"/>
        <v>0.2</v>
      </c>
      <c r="EC87" s="543" t="str">
        <f t="shared" si="21"/>
        <v>0.01</v>
      </c>
      <c r="ED87" s="248" t="str">
        <f t="shared" si="22"/>
        <v>82,522</v>
      </c>
      <c r="EE87" s="251" t="str">
        <f t="shared" ref="EE87:EF87" si="352">ED87/1000</f>
        <v>82.5</v>
      </c>
      <c r="EF87" s="252" t="str">
        <f t="shared" si="352"/>
        <v>0.08</v>
      </c>
      <c r="EG87" s="544" t="str">
        <f t="shared" si="24"/>
        <v>0.0825</v>
      </c>
      <c r="EH87" s="225" t="s">
        <v>12</v>
      </c>
    </row>
    <row r="88" hidden="1">
      <c r="A88" s="33"/>
      <c r="B88" s="226" t="s">
        <v>977</v>
      </c>
      <c r="C88" s="227" t="s">
        <v>885</v>
      </c>
      <c r="D88" s="227">
        <v>3.0</v>
      </c>
      <c r="E88" s="227">
        <v>4.0</v>
      </c>
      <c r="F88" s="227">
        <v>6.0</v>
      </c>
      <c r="G88" s="228" t="str">
        <f t="shared" si="5"/>
        <v>9.0</v>
      </c>
      <c r="H88" s="229">
        <v>34.0</v>
      </c>
      <c r="I88" s="229">
        <v>34.0</v>
      </c>
      <c r="J88" s="229" t="str">
        <f>H88/Main!$D$9</f>
        <v>34</v>
      </c>
      <c r="K88" s="229" t="str">
        <f>I88/Main!$D$10</f>
        <v>34</v>
      </c>
      <c r="L88" s="229" t="str">
        <f t="shared" si="6"/>
        <v>1</v>
      </c>
      <c r="M88" s="229">
        <v>1.0</v>
      </c>
      <c r="N88" s="230"/>
      <c r="O88" s="230"/>
      <c r="P88" s="230"/>
      <c r="Q88" s="231"/>
      <c r="R88" s="230"/>
      <c r="S88" s="231">
        <v>60.0</v>
      </c>
      <c r="T88" s="232"/>
      <c r="U88" s="230"/>
      <c r="V88" s="230"/>
      <c r="W88" s="232"/>
      <c r="X88" s="232"/>
      <c r="Y88" s="230"/>
      <c r="Z88" s="230"/>
      <c r="AA88" s="231" t="s">
        <v>920</v>
      </c>
      <c r="AB88" s="231" t="s">
        <v>920</v>
      </c>
      <c r="AC88" s="334"/>
      <c r="AD88" s="225">
        <v>18.0</v>
      </c>
      <c r="AE88" s="225">
        <v>15.0</v>
      </c>
      <c r="AF88" s="225">
        <v>0.0</v>
      </c>
      <c r="AG88" s="225">
        <v>0.0</v>
      </c>
      <c r="AH88" s="225">
        <v>20.0</v>
      </c>
      <c r="AI88" s="225">
        <v>0.0</v>
      </c>
      <c r="AJ88" s="225">
        <v>1.0</v>
      </c>
      <c r="AK88" s="309">
        <v>20.0</v>
      </c>
      <c r="AL88" s="225">
        <v>4.0</v>
      </c>
      <c r="AM88" s="225">
        <v>0.0</v>
      </c>
      <c r="AN88" s="225">
        <v>0.0</v>
      </c>
      <c r="AO88" s="225">
        <v>10.0</v>
      </c>
      <c r="AP88" s="225">
        <v>40.0</v>
      </c>
      <c r="AQ88" s="225">
        <v>0.0</v>
      </c>
      <c r="AR88" s="225">
        <v>0.0</v>
      </c>
      <c r="AS88" s="225">
        <v>0.0</v>
      </c>
      <c r="AT88" s="225">
        <v>0.0</v>
      </c>
      <c r="AU88" s="225">
        <v>0.0</v>
      </c>
      <c r="AV88" s="225">
        <v>0.0</v>
      </c>
      <c r="AW88" s="225">
        <v>0.0</v>
      </c>
      <c r="AX88" s="225">
        <v>0.0</v>
      </c>
      <c r="AY88" s="239" t="str">
        <f t="shared" ref="AY88:BS88" si="353">IF(AD88 = 0, "", AD88)</f>
        <v>18</v>
      </c>
      <c r="AZ88" s="225" t="str">
        <f t="shared" si="353"/>
        <v>15</v>
      </c>
      <c r="BA88" s="227" t="str">
        <f t="shared" si="353"/>
        <v/>
      </c>
      <c r="BB88" s="227" t="str">
        <f t="shared" si="353"/>
        <v/>
      </c>
      <c r="BC88" s="225" t="str">
        <f t="shared" si="353"/>
        <v>20</v>
      </c>
      <c r="BD88" s="227" t="str">
        <f t="shared" si="353"/>
        <v/>
      </c>
      <c r="BE88" s="225" t="str">
        <f t="shared" si="353"/>
        <v>1</v>
      </c>
      <c r="BF88" s="309" t="str">
        <f t="shared" si="353"/>
        <v>20</v>
      </c>
      <c r="BG88" s="225" t="str">
        <f t="shared" si="353"/>
        <v>4</v>
      </c>
      <c r="BH88" s="227" t="str">
        <f t="shared" si="353"/>
        <v/>
      </c>
      <c r="BI88" s="227" t="str">
        <f t="shared" si="353"/>
        <v/>
      </c>
      <c r="BJ88" s="225" t="str">
        <f t="shared" si="353"/>
        <v>10</v>
      </c>
      <c r="BK88" s="225" t="str">
        <f t="shared" si="353"/>
        <v>40</v>
      </c>
      <c r="BL88" s="227" t="str">
        <f t="shared" si="353"/>
        <v/>
      </c>
      <c r="BM88" s="227" t="str">
        <f t="shared" si="353"/>
        <v/>
      </c>
      <c r="BN88" s="227" t="str">
        <f t="shared" si="353"/>
        <v/>
      </c>
      <c r="BO88" s="227" t="str">
        <f t="shared" si="353"/>
        <v/>
      </c>
      <c r="BP88" s="227" t="str">
        <f t="shared" si="353"/>
        <v/>
      </c>
      <c r="BQ88" s="227" t="str">
        <f t="shared" si="353"/>
        <v/>
      </c>
      <c r="BR88" s="227" t="str">
        <f t="shared" si="353"/>
        <v/>
      </c>
      <c r="BS88" s="238" t="str">
        <f t="shared" si="353"/>
        <v/>
      </c>
      <c r="BT88" s="239" t="str">
        <f>$AY88*Assembly!Y$4+$AZ88*Assembly!Y$5+$BA88*Assembly!Y$6+$BB88*Assembly!Y$7+$BC88*Assembly!Y$8+$BD88*Assembly!Y$9+$BE88*Assembly!Y$10+$BF88*Assembly!Y$11+$BG88*Assembly!Y$12+$BH88*Assembly!Y$13+$BI88*Assembly!Y$14+$BJ88*Assembly!Y$15+$BK88*Assembly!Y$16+$BL88*Assembly!Y$17+$BM88*Assembly!Y$18+$BN88*Assembly!Y$19+$BO88*Assembly!Y$20+$BP88*Assembly!Y$21+$BQ88*Assembly!Y$22+$BR88*Assembly!Y$23+$BS88*Assembly!Y$24</f>
        <v>1,285</v>
      </c>
      <c r="BU88" s="225" t="str">
        <f t="shared" si="8"/>
        <v>143</v>
      </c>
      <c r="BV88" s="225" t="str">
        <f>$AY88*Assembly!AC$4+$AZ88*Assembly!AC$5+$BA88*Assembly!AC$6+$BB88*Assembly!AC$7+$BC88*Assembly!AC$8+$BD88*Assembly!AC$9+$BE88*Assembly!AC$10+$BF88*Assembly!AC$11+$BG88*Assembly!AC$12+$BH88*Assembly!AC$13+$BI88*Assembly!AC$14+$BJ88*Assembly!AC$15+$BK88*Assembly!AC$16+$BL88*Assembly!AC$17+$BM88*Assembly!AC$18+$BN88*Assembly!AC$19+$BO88*Assembly!AC$20+$BP88*Assembly!AC$21+$BQ88*Assembly!AC$22+$BR88*Assembly!AC$23+$BS88*Assembly!AC$24</f>
        <v>5,405</v>
      </c>
      <c r="BW88" s="240" t="str">
        <f t="shared" si="9"/>
        <v>4.21</v>
      </c>
      <c r="BX88" s="241" t="str">
        <f t="shared" si="10"/>
        <v>601</v>
      </c>
      <c r="BY88" s="242" t="str">
        <f t="shared" si="11"/>
        <v>37.9</v>
      </c>
      <c r="BZ88" s="225"/>
      <c r="CA88" s="225" t="str">
        <f>$AY88*Assembly!X$4+$AZ88*Assembly!X$5+$BA88*Assembly!X$6+$BB88*Assembly!X$7+$BC88*Assembly!X$8+$BD88*Assembly!X$9+$BE88*Assembly!X$10+$BF88*Assembly!X$11+$BG88*Assembly!X$12+$BH88*Assembly!X$13+$BI88*Assembly!X$14+$BJ88*Assembly!X$15+$BK88*Assembly!X$16+$BL88*Assembly!X$17+$BM88*Assembly!X$18+$BN88*Assembly!X$19+$BO88*Assembly!X$20+$BP88*Assembly!X$21+$BQ88*Assembly!X$22+$BR88*Assembly!X$23+$BS88*Assembly!X$24</f>
        <v>198</v>
      </c>
      <c r="CB88" s="225" t="str">
        <f t="shared" si="12"/>
        <v>30,800</v>
      </c>
      <c r="CC88" s="223" t="str">
        <f t="shared" si="13"/>
        <v>0.0308</v>
      </c>
      <c r="CD88" s="243" t="str">
        <f>$AY88*Assembly!AB$4+$AZ88*Assembly!AB$5+$BA88*Assembly!AB$6+$BB88*Assembly!AB$7+$BC88*Assembly!AB$8+$BD88*Assembly!AB$9+$BE88*Assembly!AB$10+$BF88*Assembly!AB$11+$BG88*Assembly!AB$12+$BH88*Assembly!AB$13+$BI88*Assembly!AB$14+$BJ88*Assembly!AB$15+$BK88*Assembly!AB$16+$BL88*Assembly!AB$17+$BM88*Assembly!AB$18+$BN88*Assembly!AB$19+$BO88*Assembly!AB$20+$BP88*Assembly!AB$21+$BQ88*Assembly!AB$22+$BR88*Assembly!AB$23+$BS88*Assembly!AB$24</f>
        <v>691</v>
      </c>
      <c r="CE88" s="231" t="str">
        <f>$AY88*Assembly!M$4+$AZ88*Assembly!M$5+$BA88*Assembly!M$6+$BB88*Assembly!M$7+$BC88*Assembly!M$8+$BD88*Assembly!M$9+$BE88*Assembly!M$10+$BF88*Assembly!M$11+$BG88*Assembly!M$12+$BH88*Assembly!M$13+$BI88*Assembly!M$14+$BJ88*Assembly!M$15+$BK88*Assembly!M$16+$BL88*Assembly!M$17+$BM88*Assembly!M$18+$BN88*Assembly!M$19+$BO88*Assembly!M$20+$BP88*Assembly!M$21+$BQ88*Assembly!M$22+$BR88*Assembly!M$23+$BS88*Assembly!M$24</f>
        <v>785</v>
      </c>
      <c r="CF88" s="231" t="str">
        <f>$AY88*Assembly!N$4+$AZ88*Assembly!N$5+$BA88*Assembly!N$6+$BB88*Assembly!N$7+$BC88*Assembly!N$8+$BD88*Assembly!N$9+$BE88*Assembly!N$10+$BF88*Assembly!N$11+$BG88*Assembly!N$12+$BH88*Assembly!N$13+$BI88*Assembly!N$14+$BJ88*Assembly!N$15+$BK88*Assembly!N$16+$BL88*Assembly!N$17+$BM88*Assembly!N$18+$BN88*Assembly!N$19+$BO88*Assembly!N$20+$BP88*Assembly!N$21+$BQ88*Assembly!N$22+$BR88*Assembly!N$23+$BS88*Assembly!N$24</f>
        <v>55</v>
      </c>
      <c r="CG88" s="231" t="str">
        <f>$AY88*Assembly!O$4+$AZ88*Assembly!O$5+$BA88*Assembly!O$6+$BB88*Assembly!O$7+$BC88*Assembly!O$8+$BD88*Assembly!O$9+$BE88*Assembly!O$10+$BF88*Assembly!O$11+$BG88*Assembly!O$12+$BH88*Assembly!O$13+$BI88*Assembly!O$14+$BJ88*Assembly!O$15+$BK88*Assembly!O$16+$BL88*Assembly!O$17+$BM88*Assembly!O$18+$BN88*Assembly!O$19+$BO88*Assembly!O$20+$BP88*Assembly!O$21+$BQ88*Assembly!O$22+$BR88*Assembly!O$23+$BS88*Assembly!O$24</f>
        <v>30</v>
      </c>
      <c r="CH88" s="229" t="str">
        <f>$AY88*Assembly!P$4+$AZ88*Assembly!P$5+$BA88*Assembly!P$6+$BB88*Assembly!P$7+$BC88*Assembly!P$8+$BD88*Assembly!P$9+$BE88*Assembly!P$10+$BF88*Assembly!P$11+$BG88*Assembly!P$12+$BH88*Assembly!P$13+$BI88*Assembly!P$14+$BJ88*Assembly!P$15+$BK88*Assembly!P$16+$BL88*Assembly!P$17+$BM88*Assembly!P$18+$BN88*Assembly!P$19+$BO88*Assembly!P$20+$BP88*Assembly!P$21+$BQ88*Assembly!P$22+$BR88*Assembly!P$23+$BS88*Assembly!P$24</f>
        <v>0</v>
      </c>
      <c r="CI88" s="229" t="str">
        <f>$AY88*Assembly!Q$4+$AZ88*Assembly!Q$5+$BA88*Assembly!Q$6+$BB88*Assembly!Q$7+$BC88*Assembly!Q$8+$BD88*Assembly!Q$9+$BE88*Assembly!Q$10+$BF88*Assembly!Q$11+$BG88*Assembly!Q$12+$BH88*Assembly!Q$13+$BI88*Assembly!Q$14+$BJ88*Assembly!Q$15+$BK88*Assembly!Q$16+$BL88*Assembly!Q$17+$BM88*Assembly!Q$18+$BN88*Assembly!Q$19+$BO88*Assembly!Q$20+$BP88*Assembly!Q$21+$BQ88*Assembly!Q$22+$BR88*Assembly!Q$23+$BS88*Assembly!Q$24</f>
        <v>624</v>
      </c>
      <c r="CJ88" s="231" t="str">
        <f>$AY88*Assembly!R$4+$AZ88*Assembly!R$5+$BA88*Assembly!R$6+$BB88*Assembly!R$7+$BC88*Assembly!R$8+$BD88*Assembly!R$9+$BE88*Assembly!R$10+$BF88*Assembly!R$11+$BG88*Assembly!R$12+$BH88*Assembly!R$13+$BI88*Assembly!R$14+$BJ88*Assembly!R$15+$BK88*Assembly!R$16+$BL88*Assembly!R$17+$BM88*Assembly!R$18+$BN88*Assembly!R$19+$BO88*Assembly!R$20+$BP88*Assembly!R$21+$BQ88*Assembly!R$22+$BR88*Assembly!R$23+$BS88*Assembly!R$24</f>
        <v>0</v>
      </c>
      <c r="CK88" s="229" t="str">
        <f>$AY88*Assembly!S$4+$AZ88*Assembly!S$5+$BA88*Assembly!S$6+$BB88*Assembly!S$7+$BC88*Assembly!S$8+$BD88*Assembly!S$9+$BE88*Assembly!S$10+$BF88*Assembly!S$11+$BG88*Assembly!S$12+$BH88*Assembly!S$13+$BI88*Assembly!S$14+$BJ88*Assembly!S$15+$BK88*Assembly!S$16+$BL88*Assembly!S$17+$BM88*Assembly!S$18+$BN88*Assembly!S$19+$BO88*Assembly!S$20+$BP88*Assembly!S$21+$BQ88*Assembly!S$22+$BR88*Assembly!S$23+$BS88*Assembly!S$24</f>
        <v>0</v>
      </c>
      <c r="CL88" s="229" t="str">
        <f>$AY88*Assembly!T$4+$AZ88*Assembly!T$5+$BA88*Assembly!T$6+$BB88*Assembly!T$7+$BC88*Assembly!T$8+$BD88*Assembly!T$9+$BE88*Assembly!T$10+$BF88*Assembly!T$11+$BG88*Assembly!T$12+$BH88*Assembly!T$13+$BI88*Assembly!T$14+$BJ88*Assembly!T$15+$BK88*Assembly!T$16+$BL88*Assembly!T$17+$BM88*Assembly!T$18+$BN88*Assembly!T$19+$BO88*Assembly!T$20+$BP88*Assembly!T$21+$BQ88*Assembly!T$22+$BR88*Assembly!T$23+$BS88*Assembly!T$24</f>
        <v>0</v>
      </c>
      <c r="CM88" s="229" t="str">
        <f>$AY88*Assembly!U$4+$AZ88*Assembly!U$5+$BA88*Assembly!U$6+$BB88*Assembly!U$7+$BC88*Assembly!U$8+$BD88*Assembly!U$9+$BE88*Assembly!U$10+$BF88*Assembly!U$11+$BG88*Assembly!U$12+$BH88*Assembly!U$13+$BI88*Assembly!U$14+$BJ88*Assembly!U$15+$BK88*Assembly!U$16+$BL88*Assembly!U$17+$BM88*Assembly!U$18+$BN88*Assembly!U$19+$BO88*Assembly!U$20+$BP88*Assembly!U$21+$BQ88*Assembly!U$22+$BR88*Assembly!U$23+$BS88*Assembly!U$24</f>
        <v>0</v>
      </c>
      <c r="CN88" s="231" t="str">
        <f>$AY88*Assembly!V$4+$AZ88*Assembly!V$5+$BA88*Assembly!V$6+$BB88*Assembly!V$7+$BC88*Assembly!V$8+$BD88*Assembly!V$9+$BE88*Assembly!V$10+$BF88*Assembly!V$11+$BG88*Assembly!V$12+$BH88*Assembly!V$13+$BI88*Assembly!V$14+$BJ88*Assembly!V$15+$BK88*Assembly!V$16+$BL88*Assembly!V$17+$BM88*Assembly!V$18+$BN88*Assembly!V$19+$BO88*Assembly!V$20+$BP88*Assembly!V$21+$BQ88*Assembly!V$22+$BR88*Assembly!V$23+$BS88*Assembly!V$24</f>
        <v>0</v>
      </c>
      <c r="CO88" s="231" t="str">
        <f>CE88*Refining!$F$3</f>
        <v>1,401</v>
      </c>
      <c r="CP88" s="231" t="str">
        <f>CF88*Refining!$F$4</f>
        <v>172</v>
      </c>
      <c r="CQ88" s="231" t="str">
        <f>CG88*Refining!$F$5</f>
        <v>125</v>
      </c>
      <c r="CR88" s="231" t="str">
        <f>CH88*Refining!$F$6</f>
        <v>0</v>
      </c>
      <c r="CS88" s="231" t="str">
        <f>CI88*Refining!$F$7</f>
        <v>1,114</v>
      </c>
      <c r="CT88" s="231" t="str">
        <f>CJ88*Refining!$F$8</f>
        <v>0</v>
      </c>
      <c r="CU88" s="231" t="str">
        <f>CK88*Refining!$F$9</f>
        <v>0</v>
      </c>
      <c r="CV88" s="231" t="str">
        <f>CL88*Refining!$F$10</f>
        <v>0</v>
      </c>
      <c r="CW88" s="231" t="str">
        <f>CM88*Refining!$F$11</f>
        <v>0</v>
      </c>
      <c r="CX88" s="231" t="str">
        <f>CN88*Refining!$F$12</f>
        <v>0</v>
      </c>
      <c r="CY88" s="248" t="str">
        <f t="shared" ref="CY88:DR88" si="354">IF(CE88 = 0, "", CE88)</f>
        <v>785</v>
      </c>
      <c r="CZ88" s="249" t="str">
        <f t="shared" si="354"/>
        <v>55</v>
      </c>
      <c r="DA88" s="249" t="str">
        <f t="shared" si="354"/>
        <v>30</v>
      </c>
      <c r="DB88" s="245" t="str">
        <f t="shared" si="354"/>
        <v/>
      </c>
      <c r="DC88" s="245" t="str">
        <f t="shared" si="354"/>
        <v>624</v>
      </c>
      <c r="DD88" s="245" t="str">
        <f t="shared" si="354"/>
        <v/>
      </c>
      <c r="DE88" s="245" t="str">
        <f t="shared" si="354"/>
        <v/>
      </c>
      <c r="DF88" s="245" t="str">
        <f t="shared" si="354"/>
        <v/>
      </c>
      <c r="DG88" s="245" t="str">
        <f t="shared" si="354"/>
        <v/>
      </c>
      <c r="DH88" s="246" t="str">
        <f t="shared" si="354"/>
        <v/>
      </c>
      <c r="DI88" s="248" t="str">
        <f t="shared" si="354"/>
        <v>1,401</v>
      </c>
      <c r="DJ88" s="249" t="str">
        <f t="shared" si="354"/>
        <v>172</v>
      </c>
      <c r="DK88" s="249" t="str">
        <f t="shared" si="354"/>
        <v>125</v>
      </c>
      <c r="DL88" s="245" t="str">
        <f t="shared" si="354"/>
        <v/>
      </c>
      <c r="DM88" s="249" t="str">
        <f t="shared" si="354"/>
        <v>1,114</v>
      </c>
      <c r="DN88" s="245" t="str">
        <f t="shared" si="354"/>
        <v/>
      </c>
      <c r="DO88" s="245" t="str">
        <f t="shared" si="354"/>
        <v/>
      </c>
      <c r="DP88" s="245" t="str">
        <f t="shared" si="354"/>
        <v/>
      </c>
      <c r="DQ88" s="245" t="str">
        <f t="shared" si="354"/>
        <v/>
      </c>
      <c r="DR88" s="246" t="str">
        <f t="shared" si="354"/>
        <v/>
      </c>
      <c r="DS88" s="248" t="str">
        <f t="shared" si="15"/>
        <v>1,494</v>
      </c>
      <c r="DT88" s="249" t="str">
        <f t="shared" si="16"/>
        <v>2,812</v>
      </c>
      <c r="DU88" s="225" t="str">
        <f>CY88*'Ores &amp; Ingots'!$C$3+CZ88*'Ores &amp; Ingots'!$C$4+DA88*'Ores &amp; Ingots'!$C$5+DB88*'Ores &amp; Ingots'!$C$6+DC88*'Ores &amp; Ingots'!$C$7+DD88*'Ores &amp; Ingots'!$C$8+DE88*'Ores &amp; Ingots'!$C$9+DF88*'Ores &amp; Ingots'!$C$10+DG88*'Ores &amp; Ingots'!$C$11+DH88*'Ores &amp; Ingots'!$C$12</f>
        <v>377</v>
      </c>
      <c r="DV88" s="225" t="str">
        <f>DI88*'Ores &amp; Ingots'!$B$3+DJ88*'Ores &amp; Ingots'!$B$4+DK88*'Ores &amp; Ingots'!$B$5+DL88*'Ores &amp; Ingots'!$B$6+DM88*'Ores &amp; Ingots'!$B$7+DN88*'Ores &amp; Ingots'!$B$8+DO88*'Ores &amp; Ingots'!$B$9+DP88*'Ores &amp; Ingots'!$B$10+DQ88*'Ores &amp; Ingots'!$B$11+DR88*'Ores &amp; Ingots'!$B$12</f>
        <v>1,040</v>
      </c>
      <c r="DW88" s="249" t="str">
        <f>CY88*Refining!$G$3+CZ88*Refining!$G$4+DA88*Refining!$G$5+DB88*Refining!$G$6+DC88*Refining!$G$7+DD88*Refining!$G$8+DE88*Refining!$G$9+DF88*Refining!$G$10+DG88*Refining!$G$11+DH88*Refining!$G$12</f>
        <v>1,217</v>
      </c>
      <c r="DX88" s="249" t="str">
        <f t="shared" si="17"/>
        <v>189,343</v>
      </c>
      <c r="DY88" s="250" t="str">
        <f t="shared" si="18"/>
        <v>0.1893</v>
      </c>
      <c r="DZ88" s="248" t="str">
        <f t="shared" si="19"/>
        <v>1,449</v>
      </c>
      <c r="EA88" s="251" t="str">
        <f t="shared" ref="EA88:EB88" si="355">DZ88/60</f>
        <v>24.2</v>
      </c>
      <c r="EB88" s="251" t="str">
        <f t="shared" si="355"/>
        <v>0.4</v>
      </c>
      <c r="EC88" s="543" t="str">
        <f t="shared" si="21"/>
        <v>0.02</v>
      </c>
      <c r="ED88" s="248" t="str">
        <f t="shared" si="22"/>
        <v>220,143</v>
      </c>
      <c r="EE88" s="251" t="str">
        <f t="shared" ref="EE88:EF88" si="356">ED88/1000</f>
        <v>220.1</v>
      </c>
      <c r="EF88" s="252" t="str">
        <f t="shared" si="356"/>
        <v>0.22</v>
      </c>
      <c r="EG88" s="544" t="str">
        <f t="shared" si="24"/>
        <v>0.2201</v>
      </c>
      <c r="EH88" s="225" t="s">
        <v>12</v>
      </c>
    </row>
    <row r="89">
      <c r="A89" s="33"/>
      <c r="B89" s="226" t="s">
        <v>978</v>
      </c>
      <c r="C89" s="227" t="s">
        <v>886</v>
      </c>
      <c r="D89" s="227">
        <v>1.0</v>
      </c>
      <c r="E89" s="227">
        <v>1.0</v>
      </c>
      <c r="F89" s="227">
        <v>1.0</v>
      </c>
      <c r="G89" s="253" t="str">
        <f t="shared" si="5"/>
        <v>15.6</v>
      </c>
      <c r="H89" s="254">
        <v>3.0</v>
      </c>
      <c r="I89" s="254">
        <v>3.0</v>
      </c>
      <c r="J89" s="254" t="str">
        <f>H89/Main!$D$9</f>
        <v>3</v>
      </c>
      <c r="K89" s="254" t="str">
        <f>I89/Main!$D$10</f>
        <v>3</v>
      </c>
      <c r="L89" s="254" t="str">
        <f t="shared" si="6"/>
        <v>1</v>
      </c>
      <c r="M89" s="254">
        <v>1.0</v>
      </c>
      <c r="N89" s="255"/>
      <c r="O89" s="255"/>
      <c r="P89" s="255"/>
      <c r="Q89" s="256"/>
      <c r="R89" s="255"/>
      <c r="S89" s="257"/>
      <c r="T89" s="257"/>
      <c r="U89" s="255"/>
      <c r="V89" s="255"/>
      <c r="W89" s="257"/>
      <c r="X89" s="257"/>
      <c r="Y89" s="255"/>
      <c r="Z89" s="255"/>
      <c r="AA89" s="255"/>
      <c r="AB89" s="255"/>
      <c r="AC89" s="335" t="s">
        <v>913</v>
      </c>
      <c r="AD89" s="225">
        <v>0.0</v>
      </c>
      <c r="AE89" s="225">
        <v>0.0</v>
      </c>
      <c r="AF89" s="225">
        <v>0.0</v>
      </c>
      <c r="AG89" s="225">
        <v>0.0</v>
      </c>
      <c r="AH89" s="309">
        <v>1.0</v>
      </c>
      <c r="AI89" s="225">
        <v>0.0</v>
      </c>
      <c r="AJ89" s="225">
        <v>0.0</v>
      </c>
      <c r="AK89" s="225">
        <v>1.0</v>
      </c>
      <c r="AL89" s="225">
        <v>1.0</v>
      </c>
      <c r="AM89" s="225">
        <v>0.0</v>
      </c>
      <c r="AN89" s="225">
        <v>0.0</v>
      </c>
      <c r="AO89" s="225">
        <v>0.0</v>
      </c>
      <c r="AP89" s="225">
        <v>0.0</v>
      </c>
      <c r="AQ89" s="225">
        <v>0.0</v>
      </c>
      <c r="AR89" s="225">
        <v>0.0</v>
      </c>
      <c r="AS89" s="225">
        <v>0.0</v>
      </c>
      <c r="AT89" s="225">
        <v>0.0</v>
      </c>
      <c r="AU89" s="225">
        <v>0.0</v>
      </c>
      <c r="AV89" s="225">
        <v>0.0</v>
      </c>
      <c r="AW89" s="225">
        <v>0.0</v>
      </c>
      <c r="AX89" s="225">
        <v>0.0</v>
      </c>
      <c r="AY89" s="236" t="str">
        <f t="shared" ref="AY89:BS89" si="357">IF(AD89 = 0, "", AD89)</f>
        <v/>
      </c>
      <c r="AZ89" s="227" t="str">
        <f t="shared" si="357"/>
        <v/>
      </c>
      <c r="BA89" s="227" t="str">
        <f t="shared" si="357"/>
        <v/>
      </c>
      <c r="BB89" s="227" t="str">
        <f t="shared" si="357"/>
        <v/>
      </c>
      <c r="BC89" s="309" t="str">
        <f t="shared" si="357"/>
        <v>1</v>
      </c>
      <c r="BD89" s="227" t="str">
        <f t="shared" si="357"/>
        <v/>
      </c>
      <c r="BE89" s="227" t="str">
        <f t="shared" si="357"/>
        <v/>
      </c>
      <c r="BF89" s="225" t="str">
        <f t="shared" si="357"/>
        <v>1</v>
      </c>
      <c r="BG89" s="225" t="str">
        <f t="shared" si="357"/>
        <v>1</v>
      </c>
      <c r="BH89" s="227" t="str">
        <f t="shared" si="357"/>
        <v/>
      </c>
      <c r="BI89" s="227" t="str">
        <f t="shared" si="357"/>
        <v/>
      </c>
      <c r="BJ89" s="227" t="str">
        <f t="shared" si="357"/>
        <v/>
      </c>
      <c r="BK89" s="227" t="str">
        <f t="shared" si="357"/>
        <v/>
      </c>
      <c r="BL89" s="227" t="str">
        <f t="shared" si="357"/>
        <v/>
      </c>
      <c r="BM89" s="227" t="str">
        <f t="shared" si="357"/>
        <v/>
      </c>
      <c r="BN89" s="227" t="str">
        <f t="shared" si="357"/>
        <v/>
      </c>
      <c r="BO89" s="227" t="str">
        <f t="shared" si="357"/>
        <v/>
      </c>
      <c r="BP89" s="227" t="str">
        <f t="shared" si="357"/>
        <v/>
      </c>
      <c r="BQ89" s="227" t="str">
        <f t="shared" si="357"/>
        <v/>
      </c>
      <c r="BR89" s="227" t="str">
        <f t="shared" si="357"/>
        <v/>
      </c>
      <c r="BS89" s="238" t="str">
        <f t="shared" si="357"/>
        <v/>
      </c>
      <c r="BT89" s="239" t="str">
        <f>$AY89*Assembly!Y$4+$AZ89*Assembly!Y$5+$BA89*Assembly!Y$6+$BB89*Assembly!Y$7+$BC89*Assembly!Y$8+$BD89*Assembly!Y$9+$BE89*Assembly!Y$10+$BF89*Assembly!Y$11+$BG89*Assembly!Y$12+$BH89*Assembly!Y$13+$BI89*Assembly!Y$14+$BJ89*Assembly!Y$15+$BK89*Assembly!Y$16+$BL89*Assembly!Y$17+$BM89*Assembly!Y$18+$BN89*Assembly!Y$19+$BO89*Assembly!Y$20+$BP89*Assembly!Y$21+$BQ89*Assembly!Y$22+$BR89*Assembly!Y$23+$BS89*Assembly!Y$24</f>
        <v>16</v>
      </c>
      <c r="BU89" s="225" t="str">
        <f t="shared" si="8"/>
        <v>1</v>
      </c>
      <c r="BV89" s="225" t="str">
        <f>$AY89*Assembly!AC$4+$AZ89*Assembly!AC$5+$BA89*Assembly!AC$6+$BB89*Assembly!AC$7+$BC89*Assembly!AC$8+$BD89*Assembly!AC$9+$BE89*Assembly!AC$10+$BF89*Assembly!AC$11+$BG89*Assembly!AC$12+$BH89*Assembly!AC$13+$BI89*Assembly!AC$14+$BJ89*Assembly!AC$15+$BK89*Assembly!AC$16+$BL89*Assembly!AC$17+$BM89*Assembly!AC$18+$BN89*Assembly!AC$19+$BO89*Assembly!AC$20+$BP89*Assembly!AC$21+$BQ89*Assembly!AC$22+$BR89*Assembly!AC$23+$BS89*Assembly!AC$24</f>
        <v>36</v>
      </c>
      <c r="BW89" s="240" t="str">
        <f t="shared" si="9"/>
        <v>2.22</v>
      </c>
      <c r="BX89" s="241" t="str">
        <f t="shared" si="10"/>
        <v>2</v>
      </c>
      <c r="BY89" s="242" t="str">
        <f t="shared" si="11"/>
        <v>34.7</v>
      </c>
      <c r="BZ89" s="225"/>
      <c r="CA89" s="225" t="str">
        <f>$AY89*Assembly!X$4+$AZ89*Assembly!X$5+$BA89*Assembly!X$6+$BB89*Assembly!X$7+$BC89*Assembly!X$8+$BD89*Assembly!X$9+$BE89*Assembly!X$10+$BF89*Assembly!X$11+$BG89*Assembly!X$12+$BH89*Assembly!X$13+$BI89*Assembly!X$14+$BJ89*Assembly!X$15+$BK89*Assembly!X$16+$BL89*Assembly!X$17+$BM89*Assembly!X$18+$BN89*Assembly!X$19+$BO89*Assembly!X$20+$BP89*Assembly!X$21+$BQ89*Assembly!X$22+$BR89*Assembly!X$23+$BS89*Assembly!X$24</f>
        <v>6</v>
      </c>
      <c r="CB89" s="225" t="str">
        <f t="shared" si="12"/>
        <v>933</v>
      </c>
      <c r="CC89" s="223" t="str">
        <f t="shared" si="13"/>
        <v>0.0009</v>
      </c>
      <c r="CD89" s="243" t="str">
        <f>$AY89*Assembly!AB$4+$AZ89*Assembly!AB$5+$BA89*Assembly!AB$6+$BB89*Assembly!AB$7+$BC89*Assembly!AB$8+$BD89*Assembly!AB$9+$BE89*Assembly!AB$10+$BF89*Assembly!AB$11+$BG89*Assembly!AB$12+$BH89*Assembly!AB$13+$BI89*Assembly!AB$14+$BJ89*Assembly!AB$15+$BK89*Assembly!AB$16+$BL89*Assembly!AB$17+$BM89*Assembly!AB$18+$BN89*Assembly!AB$19+$BO89*Assembly!AB$20+$BP89*Assembly!AB$21+$BQ89*Assembly!AB$22+$BR89*Assembly!AB$23+$BS89*Assembly!AB$24</f>
        <v>9</v>
      </c>
      <c r="CE89" s="256" t="str">
        <f>$AY89*Assembly!M$4+$AZ89*Assembly!M$5+$BA89*Assembly!M$6+$BB89*Assembly!M$7+$BC89*Assembly!M$8+$BD89*Assembly!M$9+$BE89*Assembly!M$10+$BF89*Assembly!M$11+$BG89*Assembly!M$12+$BH89*Assembly!M$13+$BI89*Assembly!M$14+$BJ89*Assembly!M$15+$BK89*Assembly!M$16+$BL89*Assembly!M$17+$BM89*Assembly!M$18+$BN89*Assembly!M$19+$BO89*Assembly!M$20+$BP89*Assembly!M$21+$BQ89*Assembly!M$22+$BR89*Assembly!M$23+$BS89*Assembly!M$24</f>
        <v>12</v>
      </c>
      <c r="CF89" s="256" t="str">
        <f>$AY89*Assembly!N$4+$AZ89*Assembly!N$5+$BA89*Assembly!N$6+$BB89*Assembly!N$7+$BC89*Assembly!N$8+$BD89*Assembly!N$9+$BE89*Assembly!N$10+$BF89*Assembly!N$11+$BG89*Assembly!N$12+$BH89*Assembly!N$13+$BI89*Assembly!N$14+$BJ89*Assembly!N$15+$BK89*Assembly!N$16+$BL89*Assembly!N$17+$BM89*Assembly!N$18+$BN89*Assembly!N$19+$BO89*Assembly!N$20+$BP89*Assembly!N$21+$BQ89*Assembly!N$22+$BR89*Assembly!N$23+$BS89*Assembly!N$24</f>
        <v>0</v>
      </c>
      <c r="CG89" s="256" t="str">
        <f>$AY89*Assembly!O$4+$AZ89*Assembly!O$5+$BA89*Assembly!O$6+$BB89*Assembly!O$7+$BC89*Assembly!O$8+$BD89*Assembly!O$9+$BE89*Assembly!O$10+$BF89*Assembly!O$11+$BG89*Assembly!O$12+$BH89*Assembly!O$13+$BI89*Assembly!O$14+$BJ89*Assembly!O$15+$BK89*Assembly!O$16+$BL89*Assembly!O$17+$BM89*Assembly!O$18+$BN89*Assembly!O$19+$BO89*Assembly!O$20+$BP89*Assembly!O$21+$BQ89*Assembly!O$22+$BR89*Assembly!O$23+$BS89*Assembly!O$24</f>
        <v>0</v>
      </c>
      <c r="CH89" s="254" t="str">
        <f>$AY89*Assembly!P$4+$AZ89*Assembly!P$5+$BA89*Assembly!P$6+$BB89*Assembly!P$7+$BC89*Assembly!P$8+$BD89*Assembly!P$9+$BE89*Assembly!P$10+$BF89*Assembly!P$11+$BG89*Assembly!P$12+$BH89*Assembly!P$13+$BI89*Assembly!P$14+$BJ89*Assembly!P$15+$BK89*Assembly!P$16+$BL89*Assembly!P$17+$BM89*Assembly!P$18+$BN89*Assembly!P$19+$BO89*Assembly!P$20+$BP89*Assembly!P$21+$BQ89*Assembly!P$22+$BR89*Assembly!P$23+$BS89*Assembly!P$24</f>
        <v>0</v>
      </c>
      <c r="CI89" s="254" t="str">
        <f>$AY89*Assembly!Q$4+$AZ89*Assembly!Q$5+$BA89*Assembly!Q$6+$BB89*Assembly!Q$7+$BC89*Assembly!Q$8+$BD89*Assembly!Q$9+$BE89*Assembly!Q$10+$BF89*Assembly!Q$11+$BG89*Assembly!Q$12+$BH89*Assembly!Q$13+$BI89*Assembly!Q$14+$BJ89*Assembly!Q$15+$BK89*Assembly!Q$16+$BL89*Assembly!Q$17+$BM89*Assembly!Q$18+$BN89*Assembly!Q$19+$BO89*Assembly!Q$20+$BP89*Assembly!Q$21+$BQ89*Assembly!Q$22+$BR89*Assembly!Q$23+$BS89*Assembly!Q$24</f>
        <v>5.2</v>
      </c>
      <c r="CJ89" s="256" t="str">
        <f>$AY89*Assembly!R$4+$AZ89*Assembly!R$5+$BA89*Assembly!R$6+$BB89*Assembly!R$7+$BC89*Assembly!R$8+$BD89*Assembly!R$9+$BE89*Assembly!R$10+$BF89*Assembly!R$11+$BG89*Assembly!R$12+$BH89*Assembly!R$13+$BI89*Assembly!R$14+$BJ89*Assembly!R$15+$BK89*Assembly!R$16+$BL89*Assembly!R$17+$BM89*Assembly!R$18+$BN89*Assembly!R$19+$BO89*Assembly!R$20+$BP89*Assembly!R$21+$BQ89*Assembly!R$22+$BR89*Assembly!R$23+$BS89*Assembly!R$24</f>
        <v>0</v>
      </c>
      <c r="CK89" s="254" t="str">
        <f>$AY89*Assembly!S$4+$AZ89*Assembly!S$5+$BA89*Assembly!S$6+$BB89*Assembly!S$7+$BC89*Assembly!S$8+$BD89*Assembly!S$9+$BE89*Assembly!S$10+$BF89*Assembly!S$11+$BG89*Assembly!S$12+$BH89*Assembly!S$13+$BI89*Assembly!S$14+$BJ89*Assembly!S$15+$BK89*Assembly!S$16+$BL89*Assembly!S$17+$BM89*Assembly!S$18+$BN89*Assembly!S$19+$BO89*Assembly!S$20+$BP89*Assembly!S$21+$BQ89*Assembly!S$22+$BR89*Assembly!S$23+$BS89*Assembly!S$24</f>
        <v>0</v>
      </c>
      <c r="CL89" s="254" t="str">
        <f>$AY89*Assembly!T$4+$AZ89*Assembly!T$5+$BA89*Assembly!T$6+$BB89*Assembly!T$7+$BC89*Assembly!T$8+$BD89*Assembly!T$9+$BE89*Assembly!T$10+$BF89*Assembly!T$11+$BG89*Assembly!T$12+$BH89*Assembly!T$13+$BI89*Assembly!T$14+$BJ89*Assembly!T$15+$BK89*Assembly!T$16+$BL89*Assembly!T$17+$BM89*Assembly!T$18+$BN89*Assembly!T$19+$BO89*Assembly!T$20+$BP89*Assembly!T$21+$BQ89*Assembly!T$22+$BR89*Assembly!T$23+$BS89*Assembly!T$24</f>
        <v>0</v>
      </c>
      <c r="CM89" s="254" t="str">
        <f>$AY89*Assembly!U$4+$AZ89*Assembly!U$5+$BA89*Assembly!U$6+$BB89*Assembly!U$7+$BC89*Assembly!U$8+$BD89*Assembly!U$9+$BE89*Assembly!U$10+$BF89*Assembly!U$11+$BG89*Assembly!U$12+$BH89*Assembly!U$13+$BI89*Assembly!U$14+$BJ89*Assembly!U$15+$BK89*Assembly!U$16+$BL89*Assembly!U$17+$BM89*Assembly!U$18+$BN89*Assembly!U$19+$BO89*Assembly!U$20+$BP89*Assembly!U$21+$BQ89*Assembly!U$22+$BR89*Assembly!U$23+$BS89*Assembly!U$24</f>
        <v>0</v>
      </c>
      <c r="CN89" s="256" t="str">
        <f>$AY89*Assembly!V$4+$AZ89*Assembly!V$5+$BA89*Assembly!V$6+$BB89*Assembly!V$7+$BC89*Assembly!V$8+$BD89*Assembly!V$9+$BE89*Assembly!V$10+$BF89*Assembly!V$11+$BG89*Assembly!V$12+$BH89*Assembly!V$13+$BI89*Assembly!V$14+$BJ89*Assembly!V$15+$BK89*Assembly!V$16+$BL89*Assembly!V$17+$BM89*Assembly!V$18+$BN89*Assembly!V$19+$BO89*Assembly!V$20+$BP89*Assembly!V$21+$BQ89*Assembly!V$22+$BR89*Assembly!V$23+$BS89*Assembly!V$24</f>
        <v>0</v>
      </c>
      <c r="CO89" s="256" t="str">
        <f>CE89*Refining!$F$3</f>
        <v>21</v>
      </c>
      <c r="CP89" s="256" t="str">
        <f>CF89*Refining!$F$4</f>
        <v>0</v>
      </c>
      <c r="CQ89" s="256" t="str">
        <f>CG89*Refining!$F$5</f>
        <v>0</v>
      </c>
      <c r="CR89" s="256" t="str">
        <f>CH89*Refining!$F$6</f>
        <v>0</v>
      </c>
      <c r="CS89" s="256" t="str">
        <f>CI89*Refining!$F$7</f>
        <v>9</v>
      </c>
      <c r="CT89" s="256" t="str">
        <f>CJ89*Refining!$F$8</f>
        <v>0</v>
      </c>
      <c r="CU89" s="256" t="str">
        <f>CK89*Refining!$F$9</f>
        <v>0</v>
      </c>
      <c r="CV89" s="256" t="str">
        <f>CL89*Refining!$F$10</f>
        <v>0</v>
      </c>
      <c r="CW89" s="256" t="str">
        <f>CM89*Refining!$F$11</f>
        <v>0</v>
      </c>
      <c r="CX89" s="256" t="str">
        <f>CN89*Refining!$F$12</f>
        <v>0</v>
      </c>
      <c r="CY89" s="248" t="str">
        <f t="shared" ref="CY89:DR89" si="358">IF(CE89 = 0, "", CE89)</f>
        <v>12</v>
      </c>
      <c r="CZ89" s="245" t="str">
        <f t="shared" si="358"/>
        <v/>
      </c>
      <c r="DA89" s="245" t="str">
        <f t="shared" si="358"/>
        <v/>
      </c>
      <c r="DB89" s="245" t="str">
        <f t="shared" si="358"/>
        <v/>
      </c>
      <c r="DC89" s="245" t="str">
        <f t="shared" si="358"/>
        <v>5.2</v>
      </c>
      <c r="DD89" s="245" t="str">
        <f t="shared" si="358"/>
        <v/>
      </c>
      <c r="DE89" s="245" t="str">
        <f t="shared" si="358"/>
        <v/>
      </c>
      <c r="DF89" s="245" t="str">
        <f t="shared" si="358"/>
        <v/>
      </c>
      <c r="DG89" s="245" t="str">
        <f t="shared" si="358"/>
        <v/>
      </c>
      <c r="DH89" s="246" t="str">
        <f t="shared" si="358"/>
        <v/>
      </c>
      <c r="DI89" s="248" t="str">
        <f t="shared" si="358"/>
        <v>21</v>
      </c>
      <c r="DJ89" s="245" t="str">
        <f t="shared" si="358"/>
        <v/>
      </c>
      <c r="DK89" s="245" t="str">
        <f t="shared" si="358"/>
        <v/>
      </c>
      <c r="DL89" s="245" t="str">
        <f t="shared" si="358"/>
        <v/>
      </c>
      <c r="DM89" s="249" t="str">
        <f t="shared" si="358"/>
        <v>9</v>
      </c>
      <c r="DN89" s="245" t="str">
        <f t="shared" si="358"/>
        <v/>
      </c>
      <c r="DO89" s="245" t="str">
        <f t="shared" si="358"/>
        <v/>
      </c>
      <c r="DP89" s="245" t="str">
        <f t="shared" si="358"/>
        <v/>
      </c>
      <c r="DQ89" s="245" t="str">
        <f t="shared" si="358"/>
        <v/>
      </c>
      <c r="DR89" s="246" t="str">
        <f t="shared" si="358"/>
        <v/>
      </c>
      <c r="DS89" s="248" t="str">
        <f t="shared" si="15"/>
        <v>17</v>
      </c>
      <c r="DT89" s="249" t="str">
        <f t="shared" si="16"/>
        <v>30</v>
      </c>
      <c r="DU89" s="225" t="str">
        <f>CY89*'Ores &amp; Ingots'!$C$3+CZ89*'Ores &amp; Ingots'!$C$4+DA89*'Ores &amp; Ingots'!$C$5+DB89*'Ores &amp; Ingots'!$C$6+DC89*'Ores &amp; Ingots'!$C$7+DD89*'Ores &amp; Ingots'!$C$8+DE89*'Ores &amp; Ingots'!$C$9+DF89*'Ores &amp; Ingots'!$C$10+DG89*'Ores &amp; Ingots'!$C$11+DH89*'Ores &amp; Ingots'!$C$12</f>
        <v>4</v>
      </c>
      <c r="DV89" s="225" t="str">
        <f>DI89*'Ores &amp; Ingots'!$B$3+DJ89*'Ores &amp; Ingots'!$B$4+DK89*'Ores &amp; Ingots'!$B$5+DL89*'Ores &amp; Ingots'!$B$6+DM89*'Ores &amp; Ingots'!$B$7+DN89*'Ores &amp; Ingots'!$B$8+DO89*'Ores &amp; Ingots'!$B$9+DP89*'Ores &amp; Ingots'!$B$10+DQ89*'Ores &amp; Ingots'!$B$11+DR89*'Ores &amp; Ingots'!$B$12</f>
        <v>11</v>
      </c>
      <c r="DW89" s="249" t="str">
        <f>CY89*Refining!$G$3+CZ89*Refining!$G$4+DA89*Refining!$G$5+DB89*Refining!$G$6+DC89*Refining!$G$7+DD89*Refining!$G$8+DE89*Refining!$G$9+DF89*Refining!$G$10+DG89*Refining!$G$11+DH89*Refining!$G$12</f>
        <v>5</v>
      </c>
      <c r="DX89" s="249" t="str">
        <f t="shared" si="17"/>
        <v>790</v>
      </c>
      <c r="DY89" s="250" t="str">
        <f t="shared" si="18"/>
        <v>0.0008</v>
      </c>
      <c r="DZ89" s="248" t="str">
        <f t="shared" si="19"/>
        <v>14</v>
      </c>
      <c r="EA89" s="251" t="str">
        <f t="shared" ref="EA89:EB89" si="359">DZ89/60</f>
        <v>0.2</v>
      </c>
      <c r="EB89" s="251" t="str">
        <f t="shared" si="359"/>
        <v>0.0</v>
      </c>
      <c r="EC89" s="543" t="str">
        <f t="shared" si="21"/>
        <v>0.00</v>
      </c>
      <c r="ED89" s="248" t="str">
        <f t="shared" si="22"/>
        <v>1,723</v>
      </c>
      <c r="EE89" s="251" t="str">
        <f t="shared" ref="EE89:EF89" si="360">ED89/1000</f>
        <v>1.7</v>
      </c>
      <c r="EF89" s="252" t="str">
        <f t="shared" si="360"/>
        <v>0.00</v>
      </c>
      <c r="EG89" s="544" t="str">
        <f t="shared" si="24"/>
        <v>0.0017</v>
      </c>
      <c r="EH89" s="225">
        <v>284.0</v>
      </c>
    </row>
    <row r="90" hidden="1">
      <c r="A90" s="42"/>
      <c r="B90" s="297" t="s">
        <v>978</v>
      </c>
      <c r="C90" s="262" t="s">
        <v>885</v>
      </c>
      <c r="D90" s="262">
        <v>1.0</v>
      </c>
      <c r="E90" s="262">
        <v>1.0</v>
      </c>
      <c r="F90" s="262">
        <v>1.0</v>
      </c>
      <c r="G90" s="263" t="str">
        <f t="shared" si="5"/>
        <v>0.1</v>
      </c>
      <c r="H90" s="264">
        <v>3.0</v>
      </c>
      <c r="I90" s="264">
        <v>3.0</v>
      </c>
      <c r="J90" s="264" t="str">
        <f>H90/Main!$D$9</f>
        <v>3</v>
      </c>
      <c r="K90" s="264" t="str">
        <f>I90/Main!$D$10</f>
        <v>3</v>
      </c>
      <c r="L90" s="264" t="str">
        <f t="shared" si="6"/>
        <v>1</v>
      </c>
      <c r="M90" s="264">
        <v>1.0</v>
      </c>
      <c r="N90" s="266"/>
      <c r="O90" s="266"/>
      <c r="P90" s="266"/>
      <c r="Q90" s="265"/>
      <c r="R90" s="266"/>
      <c r="S90" s="267"/>
      <c r="T90" s="267"/>
      <c r="U90" s="266"/>
      <c r="V90" s="266"/>
      <c r="W90" s="267"/>
      <c r="X90" s="267"/>
      <c r="Y90" s="266"/>
      <c r="Z90" s="266"/>
      <c r="AA90" s="266"/>
      <c r="AB90" s="266"/>
      <c r="AC90" s="340"/>
      <c r="AD90" s="275">
        <v>0.0</v>
      </c>
      <c r="AE90" s="275">
        <v>0.0</v>
      </c>
      <c r="AF90" s="275">
        <v>0.0</v>
      </c>
      <c r="AG90" s="275">
        <v>0.0</v>
      </c>
      <c r="AH90" s="321">
        <v>1.0</v>
      </c>
      <c r="AI90" s="275">
        <v>0.0</v>
      </c>
      <c r="AJ90" s="275">
        <v>0.0</v>
      </c>
      <c r="AK90" s="275">
        <v>1.0</v>
      </c>
      <c r="AL90" s="275">
        <v>1.0</v>
      </c>
      <c r="AM90" s="275">
        <v>0.0</v>
      </c>
      <c r="AN90" s="275">
        <v>0.0</v>
      </c>
      <c r="AO90" s="275">
        <v>0.0</v>
      </c>
      <c r="AP90" s="275">
        <v>0.0</v>
      </c>
      <c r="AQ90" s="275">
        <v>0.0</v>
      </c>
      <c r="AR90" s="275">
        <v>0.0</v>
      </c>
      <c r="AS90" s="275">
        <v>0.0</v>
      </c>
      <c r="AT90" s="275">
        <v>0.0</v>
      </c>
      <c r="AU90" s="275">
        <v>0.0</v>
      </c>
      <c r="AV90" s="275">
        <v>0.0</v>
      </c>
      <c r="AW90" s="275">
        <v>0.0</v>
      </c>
      <c r="AX90" s="275">
        <v>0.0</v>
      </c>
      <c r="AY90" s="271" t="str">
        <f t="shared" ref="AY90:BS90" si="361">IF(AD90 = 0, "", AD90)</f>
        <v/>
      </c>
      <c r="AZ90" s="262" t="str">
        <f t="shared" si="361"/>
        <v/>
      </c>
      <c r="BA90" s="262" t="str">
        <f t="shared" si="361"/>
        <v/>
      </c>
      <c r="BB90" s="262" t="str">
        <f t="shared" si="361"/>
        <v/>
      </c>
      <c r="BC90" s="321" t="str">
        <f t="shared" si="361"/>
        <v>1</v>
      </c>
      <c r="BD90" s="262" t="str">
        <f t="shared" si="361"/>
        <v/>
      </c>
      <c r="BE90" s="262" t="str">
        <f t="shared" si="361"/>
        <v/>
      </c>
      <c r="BF90" s="275" t="str">
        <f t="shared" si="361"/>
        <v>1</v>
      </c>
      <c r="BG90" s="275" t="str">
        <f t="shared" si="361"/>
        <v>1</v>
      </c>
      <c r="BH90" s="262" t="str">
        <f t="shared" si="361"/>
        <v/>
      </c>
      <c r="BI90" s="262" t="str">
        <f t="shared" si="361"/>
        <v/>
      </c>
      <c r="BJ90" s="262" t="str">
        <f t="shared" si="361"/>
        <v/>
      </c>
      <c r="BK90" s="262" t="str">
        <f t="shared" si="361"/>
        <v/>
      </c>
      <c r="BL90" s="262" t="str">
        <f t="shared" si="361"/>
        <v/>
      </c>
      <c r="BM90" s="262" t="str">
        <f t="shared" si="361"/>
        <v/>
      </c>
      <c r="BN90" s="262" t="str">
        <f t="shared" si="361"/>
        <v/>
      </c>
      <c r="BO90" s="262" t="str">
        <f t="shared" si="361"/>
        <v/>
      </c>
      <c r="BP90" s="262" t="str">
        <f t="shared" si="361"/>
        <v/>
      </c>
      <c r="BQ90" s="262" t="str">
        <f t="shared" si="361"/>
        <v/>
      </c>
      <c r="BR90" s="262" t="str">
        <f t="shared" si="361"/>
        <v/>
      </c>
      <c r="BS90" s="273" t="str">
        <f t="shared" si="361"/>
        <v/>
      </c>
      <c r="BT90" s="274" t="str">
        <f>$AY90*Assembly!Y$4+$AZ90*Assembly!Y$5+$BA90*Assembly!Y$6+$BB90*Assembly!Y$7+$BC90*Assembly!Y$8+$BD90*Assembly!Y$9+$BE90*Assembly!Y$10+$BF90*Assembly!Y$11+$BG90*Assembly!Y$12+$BH90*Assembly!Y$13+$BI90*Assembly!Y$14+$BJ90*Assembly!Y$15+$BK90*Assembly!Y$16+$BL90*Assembly!Y$17+$BM90*Assembly!Y$18+$BN90*Assembly!Y$19+$BO90*Assembly!Y$20+$BP90*Assembly!Y$21+$BQ90*Assembly!Y$22+$BR90*Assembly!Y$23+$BS90*Assembly!Y$24</f>
        <v>16</v>
      </c>
      <c r="BU90" s="275" t="str">
        <f t="shared" si="8"/>
        <v>130</v>
      </c>
      <c r="BV90" s="275" t="str">
        <f>$AY90*Assembly!AC$4+$AZ90*Assembly!AC$5+$BA90*Assembly!AC$6+$BB90*Assembly!AC$7+$BC90*Assembly!AC$8+$BD90*Assembly!AC$9+$BE90*Assembly!AC$10+$BF90*Assembly!AC$11+$BG90*Assembly!AC$12+$BH90*Assembly!AC$13+$BI90*Assembly!AC$14+$BJ90*Assembly!AC$15+$BK90*Assembly!AC$16+$BL90*Assembly!AC$17+$BM90*Assembly!AC$18+$BN90*Assembly!AC$19+$BO90*Assembly!AC$20+$BP90*Assembly!AC$21+$BQ90*Assembly!AC$22+$BR90*Assembly!AC$23+$BS90*Assembly!AC$24</f>
        <v>36</v>
      </c>
      <c r="BW90" s="276" t="str">
        <f t="shared" si="9"/>
        <v>2.22</v>
      </c>
      <c r="BX90" s="277" t="str">
        <f t="shared" si="10"/>
        <v>288</v>
      </c>
      <c r="BY90" s="278" t="str">
        <f t="shared" si="11"/>
        <v>0.3</v>
      </c>
      <c r="BZ90" s="275"/>
      <c r="CA90" s="275" t="str">
        <f>$AY90*Assembly!X$4+$AZ90*Assembly!X$5+$BA90*Assembly!X$6+$BB90*Assembly!X$7+$BC90*Assembly!X$8+$BD90*Assembly!X$9+$BE90*Assembly!X$10+$BF90*Assembly!X$11+$BG90*Assembly!X$12+$BH90*Assembly!X$13+$BI90*Assembly!X$14+$BJ90*Assembly!X$15+$BK90*Assembly!X$16+$BL90*Assembly!X$17+$BM90*Assembly!X$18+$BN90*Assembly!X$19+$BO90*Assembly!X$20+$BP90*Assembly!X$21+$BQ90*Assembly!X$22+$BR90*Assembly!X$23+$BS90*Assembly!X$24</f>
        <v>6</v>
      </c>
      <c r="CB90" s="275" t="str">
        <f t="shared" si="12"/>
        <v>933</v>
      </c>
      <c r="CC90" s="279" t="str">
        <f t="shared" si="13"/>
        <v>0.0009</v>
      </c>
      <c r="CD90" s="280" t="str">
        <f>$AY90*Assembly!AB$4+$AZ90*Assembly!AB$5+$BA90*Assembly!AB$6+$BB90*Assembly!AB$7+$BC90*Assembly!AB$8+$BD90*Assembly!AB$9+$BE90*Assembly!AB$10+$BF90*Assembly!AB$11+$BG90*Assembly!AB$12+$BH90*Assembly!AB$13+$BI90*Assembly!AB$14+$BJ90*Assembly!AB$15+$BK90*Assembly!AB$16+$BL90*Assembly!AB$17+$BM90*Assembly!AB$18+$BN90*Assembly!AB$19+$BO90*Assembly!AB$20+$BP90*Assembly!AB$21+$BQ90*Assembly!AB$22+$BR90*Assembly!AB$23+$BS90*Assembly!AB$24</f>
        <v>9</v>
      </c>
      <c r="CE90" s="265" t="str">
        <f>$AY90*Assembly!M$4+$AZ90*Assembly!M$5+$BA90*Assembly!M$6+$BB90*Assembly!M$7+$BC90*Assembly!M$8+$BD90*Assembly!M$9+$BE90*Assembly!M$10+$BF90*Assembly!M$11+$BG90*Assembly!M$12+$BH90*Assembly!M$13+$BI90*Assembly!M$14+$BJ90*Assembly!M$15+$BK90*Assembly!M$16+$BL90*Assembly!M$17+$BM90*Assembly!M$18+$BN90*Assembly!M$19+$BO90*Assembly!M$20+$BP90*Assembly!M$21+$BQ90*Assembly!M$22+$BR90*Assembly!M$23+$BS90*Assembly!M$24</f>
        <v>12</v>
      </c>
      <c r="CF90" s="265" t="str">
        <f>$AY90*Assembly!N$4+$AZ90*Assembly!N$5+$BA90*Assembly!N$6+$BB90*Assembly!N$7+$BC90*Assembly!N$8+$BD90*Assembly!N$9+$BE90*Assembly!N$10+$BF90*Assembly!N$11+$BG90*Assembly!N$12+$BH90*Assembly!N$13+$BI90*Assembly!N$14+$BJ90*Assembly!N$15+$BK90*Assembly!N$16+$BL90*Assembly!N$17+$BM90*Assembly!N$18+$BN90*Assembly!N$19+$BO90*Assembly!N$20+$BP90*Assembly!N$21+$BQ90*Assembly!N$22+$BR90*Assembly!N$23+$BS90*Assembly!N$24</f>
        <v>0</v>
      </c>
      <c r="CG90" s="265" t="str">
        <f>$AY90*Assembly!O$4+$AZ90*Assembly!O$5+$BA90*Assembly!O$6+$BB90*Assembly!O$7+$BC90*Assembly!O$8+$BD90*Assembly!O$9+$BE90*Assembly!O$10+$BF90*Assembly!O$11+$BG90*Assembly!O$12+$BH90*Assembly!O$13+$BI90*Assembly!O$14+$BJ90*Assembly!O$15+$BK90*Assembly!O$16+$BL90*Assembly!O$17+$BM90*Assembly!O$18+$BN90*Assembly!O$19+$BO90*Assembly!O$20+$BP90*Assembly!O$21+$BQ90*Assembly!O$22+$BR90*Assembly!O$23+$BS90*Assembly!O$24</f>
        <v>0</v>
      </c>
      <c r="CH90" s="264" t="str">
        <f>$AY90*Assembly!P$4+$AZ90*Assembly!P$5+$BA90*Assembly!P$6+$BB90*Assembly!P$7+$BC90*Assembly!P$8+$BD90*Assembly!P$9+$BE90*Assembly!P$10+$BF90*Assembly!P$11+$BG90*Assembly!P$12+$BH90*Assembly!P$13+$BI90*Assembly!P$14+$BJ90*Assembly!P$15+$BK90*Assembly!P$16+$BL90*Assembly!P$17+$BM90*Assembly!P$18+$BN90*Assembly!P$19+$BO90*Assembly!P$20+$BP90*Assembly!P$21+$BQ90*Assembly!P$22+$BR90*Assembly!P$23+$BS90*Assembly!P$24</f>
        <v>0</v>
      </c>
      <c r="CI90" s="264" t="str">
        <f>$AY90*Assembly!Q$4+$AZ90*Assembly!Q$5+$BA90*Assembly!Q$6+$BB90*Assembly!Q$7+$BC90*Assembly!Q$8+$BD90*Assembly!Q$9+$BE90*Assembly!Q$10+$BF90*Assembly!Q$11+$BG90*Assembly!Q$12+$BH90*Assembly!Q$13+$BI90*Assembly!Q$14+$BJ90*Assembly!Q$15+$BK90*Assembly!Q$16+$BL90*Assembly!Q$17+$BM90*Assembly!Q$18+$BN90*Assembly!Q$19+$BO90*Assembly!Q$20+$BP90*Assembly!Q$21+$BQ90*Assembly!Q$22+$BR90*Assembly!Q$23+$BS90*Assembly!Q$24</f>
        <v>5.2</v>
      </c>
      <c r="CJ90" s="265" t="str">
        <f>$AY90*Assembly!R$4+$AZ90*Assembly!R$5+$BA90*Assembly!R$6+$BB90*Assembly!R$7+$BC90*Assembly!R$8+$BD90*Assembly!R$9+$BE90*Assembly!R$10+$BF90*Assembly!R$11+$BG90*Assembly!R$12+$BH90*Assembly!R$13+$BI90*Assembly!R$14+$BJ90*Assembly!R$15+$BK90*Assembly!R$16+$BL90*Assembly!R$17+$BM90*Assembly!R$18+$BN90*Assembly!R$19+$BO90*Assembly!R$20+$BP90*Assembly!R$21+$BQ90*Assembly!R$22+$BR90*Assembly!R$23+$BS90*Assembly!R$24</f>
        <v>0</v>
      </c>
      <c r="CK90" s="264" t="str">
        <f>$AY90*Assembly!S$4+$AZ90*Assembly!S$5+$BA90*Assembly!S$6+$BB90*Assembly!S$7+$BC90*Assembly!S$8+$BD90*Assembly!S$9+$BE90*Assembly!S$10+$BF90*Assembly!S$11+$BG90*Assembly!S$12+$BH90*Assembly!S$13+$BI90*Assembly!S$14+$BJ90*Assembly!S$15+$BK90*Assembly!S$16+$BL90*Assembly!S$17+$BM90*Assembly!S$18+$BN90*Assembly!S$19+$BO90*Assembly!S$20+$BP90*Assembly!S$21+$BQ90*Assembly!S$22+$BR90*Assembly!S$23+$BS90*Assembly!S$24</f>
        <v>0</v>
      </c>
      <c r="CL90" s="264" t="str">
        <f>$AY90*Assembly!T$4+$AZ90*Assembly!T$5+$BA90*Assembly!T$6+$BB90*Assembly!T$7+$BC90*Assembly!T$8+$BD90*Assembly!T$9+$BE90*Assembly!T$10+$BF90*Assembly!T$11+$BG90*Assembly!T$12+$BH90*Assembly!T$13+$BI90*Assembly!T$14+$BJ90*Assembly!T$15+$BK90*Assembly!T$16+$BL90*Assembly!T$17+$BM90*Assembly!T$18+$BN90*Assembly!T$19+$BO90*Assembly!T$20+$BP90*Assembly!T$21+$BQ90*Assembly!T$22+$BR90*Assembly!T$23+$BS90*Assembly!T$24</f>
        <v>0</v>
      </c>
      <c r="CM90" s="264" t="str">
        <f>$AY90*Assembly!U$4+$AZ90*Assembly!U$5+$BA90*Assembly!U$6+$BB90*Assembly!U$7+$BC90*Assembly!U$8+$BD90*Assembly!U$9+$BE90*Assembly!U$10+$BF90*Assembly!U$11+$BG90*Assembly!U$12+$BH90*Assembly!U$13+$BI90*Assembly!U$14+$BJ90*Assembly!U$15+$BK90*Assembly!U$16+$BL90*Assembly!U$17+$BM90*Assembly!U$18+$BN90*Assembly!U$19+$BO90*Assembly!U$20+$BP90*Assembly!U$21+$BQ90*Assembly!U$22+$BR90*Assembly!U$23+$BS90*Assembly!U$24</f>
        <v>0</v>
      </c>
      <c r="CN90" s="265" t="str">
        <f>$AY90*Assembly!V$4+$AZ90*Assembly!V$5+$BA90*Assembly!V$6+$BB90*Assembly!V$7+$BC90*Assembly!V$8+$BD90*Assembly!V$9+$BE90*Assembly!V$10+$BF90*Assembly!V$11+$BG90*Assembly!V$12+$BH90*Assembly!V$13+$BI90*Assembly!V$14+$BJ90*Assembly!V$15+$BK90*Assembly!V$16+$BL90*Assembly!V$17+$BM90*Assembly!V$18+$BN90*Assembly!V$19+$BO90*Assembly!V$20+$BP90*Assembly!V$21+$BQ90*Assembly!V$22+$BR90*Assembly!V$23+$BS90*Assembly!V$24</f>
        <v>0</v>
      </c>
      <c r="CO90" s="265" t="str">
        <f>CE90*Refining!$F$3</f>
        <v>21</v>
      </c>
      <c r="CP90" s="265" t="str">
        <f>CF90*Refining!$F$4</f>
        <v>0</v>
      </c>
      <c r="CQ90" s="265" t="str">
        <f>CG90*Refining!$F$5</f>
        <v>0</v>
      </c>
      <c r="CR90" s="265" t="str">
        <f>CH90*Refining!$F$6</f>
        <v>0</v>
      </c>
      <c r="CS90" s="265" t="str">
        <f>CI90*Refining!$F$7</f>
        <v>9</v>
      </c>
      <c r="CT90" s="265" t="str">
        <f>CJ90*Refining!$F$8</f>
        <v>0</v>
      </c>
      <c r="CU90" s="265" t="str">
        <f>CK90*Refining!$F$9</f>
        <v>0</v>
      </c>
      <c r="CV90" s="265" t="str">
        <f>CL90*Refining!$F$10</f>
        <v>0</v>
      </c>
      <c r="CW90" s="265" t="str">
        <f>CM90*Refining!$F$11</f>
        <v>0</v>
      </c>
      <c r="CX90" s="265" t="str">
        <f>CN90*Refining!$F$12</f>
        <v>0</v>
      </c>
      <c r="CY90" s="285" t="str">
        <f t="shared" ref="CY90:DR90" si="362">IF(CE90 = 0, "", CE90)</f>
        <v>12</v>
      </c>
      <c r="CZ90" s="282" t="str">
        <f t="shared" si="362"/>
        <v/>
      </c>
      <c r="DA90" s="282" t="str">
        <f t="shared" si="362"/>
        <v/>
      </c>
      <c r="DB90" s="282" t="str">
        <f t="shared" si="362"/>
        <v/>
      </c>
      <c r="DC90" s="282" t="str">
        <f t="shared" si="362"/>
        <v>5.2</v>
      </c>
      <c r="DD90" s="282" t="str">
        <f t="shared" si="362"/>
        <v/>
      </c>
      <c r="DE90" s="282" t="str">
        <f t="shared" si="362"/>
        <v/>
      </c>
      <c r="DF90" s="282" t="str">
        <f t="shared" si="362"/>
        <v/>
      </c>
      <c r="DG90" s="282" t="str">
        <f t="shared" si="362"/>
        <v/>
      </c>
      <c r="DH90" s="283" t="str">
        <f t="shared" si="362"/>
        <v/>
      </c>
      <c r="DI90" s="285" t="str">
        <f t="shared" si="362"/>
        <v>21</v>
      </c>
      <c r="DJ90" s="282" t="str">
        <f t="shared" si="362"/>
        <v/>
      </c>
      <c r="DK90" s="282" t="str">
        <f t="shared" si="362"/>
        <v/>
      </c>
      <c r="DL90" s="282" t="str">
        <f t="shared" si="362"/>
        <v/>
      </c>
      <c r="DM90" s="286" t="str">
        <f t="shared" si="362"/>
        <v>9</v>
      </c>
      <c r="DN90" s="282" t="str">
        <f t="shared" si="362"/>
        <v/>
      </c>
      <c r="DO90" s="282" t="str">
        <f t="shared" si="362"/>
        <v/>
      </c>
      <c r="DP90" s="282" t="str">
        <f t="shared" si="362"/>
        <v/>
      </c>
      <c r="DQ90" s="282" t="str">
        <f t="shared" si="362"/>
        <v/>
      </c>
      <c r="DR90" s="283" t="str">
        <f t="shared" si="362"/>
        <v/>
      </c>
      <c r="DS90" s="285" t="str">
        <f t="shared" si="15"/>
        <v>17</v>
      </c>
      <c r="DT90" s="286" t="str">
        <f t="shared" si="16"/>
        <v>30</v>
      </c>
      <c r="DU90" s="275" t="str">
        <f>CY90*'Ores &amp; Ingots'!$C$3+CZ90*'Ores &amp; Ingots'!$C$4+DA90*'Ores &amp; Ingots'!$C$5+DB90*'Ores &amp; Ingots'!$C$6+DC90*'Ores &amp; Ingots'!$C$7+DD90*'Ores &amp; Ingots'!$C$8+DE90*'Ores &amp; Ingots'!$C$9+DF90*'Ores &amp; Ingots'!$C$10+DG90*'Ores &amp; Ingots'!$C$11+DH90*'Ores &amp; Ingots'!$C$12</f>
        <v>4</v>
      </c>
      <c r="DV90" s="275" t="str">
        <f>DI90*'Ores &amp; Ingots'!$B$3+DJ90*'Ores &amp; Ingots'!$B$4+DK90*'Ores &amp; Ingots'!$B$5+DL90*'Ores &amp; Ingots'!$B$6+DM90*'Ores &amp; Ingots'!$B$7+DN90*'Ores &amp; Ingots'!$B$8+DO90*'Ores &amp; Ingots'!$B$9+DP90*'Ores &amp; Ingots'!$B$10+DQ90*'Ores &amp; Ingots'!$B$11+DR90*'Ores &amp; Ingots'!$B$12</f>
        <v>11</v>
      </c>
      <c r="DW90" s="286" t="str">
        <f>CY90*Refining!$G$3+CZ90*Refining!$G$4+DA90*Refining!$G$5+DB90*Refining!$G$6+DC90*Refining!$G$7+DD90*Refining!$G$8+DE90*Refining!$G$9+DF90*Refining!$G$10+DG90*Refining!$G$11+DH90*Refining!$G$12</f>
        <v>5</v>
      </c>
      <c r="DX90" s="286" t="str">
        <f t="shared" si="17"/>
        <v>790</v>
      </c>
      <c r="DY90" s="287" t="str">
        <f t="shared" si="18"/>
        <v>0.0008</v>
      </c>
      <c r="DZ90" s="285" t="str">
        <f t="shared" si="19"/>
        <v>14</v>
      </c>
      <c r="EA90" s="288" t="str">
        <f t="shared" ref="EA90:EB90" si="363">DZ90/60</f>
        <v>0.2</v>
      </c>
      <c r="EB90" s="288" t="str">
        <f t="shared" si="363"/>
        <v>0.0</v>
      </c>
      <c r="EC90" s="545" t="str">
        <f t="shared" si="21"/>
        <v>0.00</v>
      </c>
      <c r="ED90" s="285" t="str">
        <f t="shared" si="22"/>
        <v>1,723</v>
      </c>
      <c r="EE90" s="288" t="str">
        <f t="shared" ref="EE90:EF90" si="364">ED90/1000</f>
        <v>1.7</v>
      </c>
      <c r="EF90" s="289" t="str">
        <f t="shared" si="364"/>
        <v>0.00</v>
      </c>
      <c r="EG90" s="546" t="str">
        <f t="shared" si="24"/>
        <v>0.0017</v>
      </c>
      <c r="EH90" s="225" t="s">
        <v>12</v>
      </c>
    </row>
    <row r="91">
      <c r="A91" s="343" t="s">
        <v>979</v>
      </c>
      <c r="B91" s="192" t="s">
        <v>980</v>
      </c>
      <c r="C91" s="193" t="s">
        <v>886</v>
      </c>
      <c r="D91" s="193">
        <v>1.0</v>
      </c>
      <c r="E91" s="193">
        <v>1.0</v>
      </c>
      <c r="F91" s="193">
        <v>1.0</v>
      </c>
      <c r="G91" s="194" t="str">
        <f t="shared" si="5"/>
        <v>15.6</v>
      </c>
      <c r="H91" s="195">
        <v>45.0</v>
      </c>
      <c r="I91" s="195">
        <v>45.0</v>
      </c>
      <c r="J91" s="195" t="str">
        <f>H91/Main!$D$9</f>
        <v>45</v>
      </c>
      <c r="K91" s="195" t="str">
        <f>I91/Main!$D$10</f>
        <v>45</v>
      </c>
      <c r="L91" s="195" t="str">
        <f t="shared" si="6"/>
        <v>1</v>
      </c>
      <c r="M91" s="195">
        <v>1.0</v>
      </c>
      <c r="N91" s="198">
        <v>30.0</v>
      </c>
      <c r="O91" s="198">
        <v>30.0</v>
      </c>
      <c r="P91" s="197"/>
      <c r="Q91" s="198"/>
      <c r="R91" s="197"/>
      <c r="S91" s="199"/>
      <c r="T91" s="199"/>
      <c r="U91" s="198">
        <v>3.36E7</v>
      </c>
      <c r="V91" s="197"/>
      <c r="W91" s="199"/>
      <c r="X91" s="199"/>
      <c r="Y91" s="197"/>
      <c r="Z91" s="197"/>
      <c r="AA91" s="197"/>
      <c r="AB91" s="197"/>
      <c r="AC91" s="342" t="s">
        <v>913</v>
      </c>
      <c r="AD91" s="208">
        <v>600.0</v>
      </c>
      <c r="AE91" s="208">
        <v>0.0</v>
      </c>
      <c r="AF91" s="208">
        <v>0.0</v>
      </c>
      <c r="AG91" s="208">
        <v>4.0</v>
      </c>
      <c r="AH91" s="208">
        <v>40.0</v>
      </c>
      <c r="AI91" s="208">
        <v>0.0</v>
      </c>
      <c r="AJ91" s="208">
        <v>4.0</v>
      </c>
      <c r="AK91" s="306">
        <v>5.0</v>
      </c>
      <c r="AL91" s="208">
        <v>0.0</v>
      </c>
      <c r="AM91" s="208">
        <v>0.0</v>
      </c>
      <c r="AN91" s="208">
        <v>0.0</v>
      </c>
      <c r="AO91" s="208">
        <v>50.0</v>
      </c>
      <c r="AP91" s="208">
        <v>0.0</v>
      </c>
      <c r="AQ91" s="208">
        <v>0.0</v>
      </c>
      <c r="AR91" s="208">
        <v>0.0</v>
      </c>
      <c r="AS91" s="208">
        <v>0.0</v>
      </c>
      <c r="AT91" s="208">
        <v>0.0</v>
      </c>
      <c r="AU91" s="208">
        <v>0.0</v>
      </c>
      <c r="AV91" s="208">
        <v>0.0</v>
      </c>
      <c r="AW91" s="208">
        <v>0.0</v>
      </c>
      <c r="AX91" s="208">
        <v>0.0</v>
      </c>
      <c r="AY91" s="207" t="str">
        <f t="shared" ref="AY91:BS91" si="365">IF(AD91 = 0, "", AD91)</f>
        <v>600</v>
      </c>
      <c r="AZ91" s="193" t="str">
        <f t="shared" si="365"/>
        <v/>
      </c>
      <c r="BA91" s="193" t="str">
        <f t="shared" si="365"/>
        <v/>
      </c>
      <c r="BB91" s="208" t="str">
        <f t="shared" si="365"/>
        <v>4</v>
      </c>
      <c r="BC91" s="208" t="str">
        <f t="shared" si="365"/>
        <v>40</v>
      </c>
      <c r="BD91" s="193" t="str">
        <f t="shared" si="365"/>
        <v/>
      </c>
      <c r="BE91" s="208" t="str">
        <f t="shared" si="365"/>
        <v>4</v>
      </c>
      <c r="BF91" s="306" t="str">
        <f t="shared" si="365"/>
        <v>5</v>
      </c>
      <c r="BG91" s="193" t="str">
        <f t="shared" si="365"/>
        <v/>
      </c>
      <c r="BH91" s="193" t="str">
        <f t="shared" si="365"/>
        <v/>
      </c>
      <c r="BI91" s="193" t="str">
        <f t="shared" si="365"/>
        <v/>
      </c>
      <c r="BJ91" s="208" t="str">
        <f t="shared" si="365"/>
        <v>50</v>
      </c>
      <c r="BK91" s="193" t="str">
        <f t="shared" si="365"/>
        <v/>
      </c>
      <c r="BL91" s="193" t="str">
        <f t="shared" si="365"/>
        <v/>
      </c>
      <c r="BM91" s="193" t="str">
        <f t="shared" si="365"/>
        <v/>
      </c>
      <c r="BN91" s="193" t="str">
        <f t="shared" si="365"/>
        <v/>
      </c>
      <c r="BO91" s="193" t="str">
        <f t="shared" si="365"/>
        <v/>
      </c>
      <c r="BP91" s="193" t="str">
        <f t="shared" si="365"/>
        <v/>
      </c>
      <c r="BQ91" s="193" t="str">
        <f t="shared" si="365"/>
        <v/>
      </c>
      <c r="BR91" s="193" t="str">
        <f t="shared" si="365"/>
        <v/>
      </c>
      <c r="BS91" s="206" t="str">
        <f t="shared" si="365"/>
        <v/>
      </c>
      <c r="BT91" s="207" t="str">
        <f>$AY91*Assembly!Y$4+$AZ91*Assembly!Y$5+$BA91*Assembly!Y$6+$BB91*Assembly!Y$7+$BC91*Assembly!Y$8+$BD91*Assembly!Y$9+$BE91*Assembly!Y$10+$BF91*Assembly!Y$11+$BG91*Assembly!Y$12+$BH91*Assembly!Y$13+$BI91*Assembly!Y$14+$BJ91*Assembly!Y$15+$BK91*Assembly!Y$16+$BL91*Assembly!Y$17+$BM91*Assembly!Y$18+$BN91*Assembly!Y$19+$BO91*Assembly!Y$20+$BP91*Assembly!Y$21+$BQ91*Assembly!Y$22+$BR91*Assembly!Y$23+$BS91*Assembly!Y$24</f>
        <v>12,817</v>
      </c>
      <c r="BU91" s="208" t="str">
        <f t="shared" si="8"/>
        <v>820</v>
      </c>
      <c r="BV91" s="208" t="str">
        <f>$AY91*Assembly!AC$4+$AZ91*Assembly!AC$5+$BA91*Assembly!AC$6+$BB91*Assembly!AC$7+$BC91*Assembly!AC$8+$BD91*Assembly!AC$9+$BE91*Assembly!AC$10+$BF91*Assembly!AC$11+$BG91*Assembly!AC$12+$BH91*Assembly!AC$13+$BI91*Assembly!AC$14+$BJ91*Assembly!AC$15+$BK91*Assembly!AC$16+$BL91*Assembly!AC$17+$BM91*Assembly!AC$18+$BN91*Assembly!AC$19+$BO91*Assembly!AC$20+$BP91*Assembly!AC$21+$BQ91*Assembly!AC$22+$BR91*Assembly!AC$23+$BS91*Assembly!AC$24</f>
        <v>63,105</v>
      </c>
      <c r="BW91" s="209" t="str">
        <f t="shared" si="9"/>
        <v>4.92</v>
      </c>
      <c r="BX91" s="210" t="str">
        <f t="shared" si="10"/>
        <v>4039</v>
      </c>
      <c r="BY91" s="211" t="str">
        <f t="shared" si="11"/>
        <v>76.9</v>
      </c>
      <c r="BZ91" s="300" t="str">
        <f t="shared" ref="BZ91:BZ92" si="370">IF(U91 = "?", "?", U91/BT91)</f>
        <v>2,622 N</v>
      </c>
      <c r="CA91" s="208" t="str">
        <f>$AY91*Assembly!X$4+$AZ91*Assembly!X$5+$BA91*Assembly!X$6+$BB91*Assembly!X$7+$BC91*Assembly!X$8+$BD91*Assembly!X$9+$BE91*Assembly!X$10+$BF91*Assembly!X$11+$BG91*Assembly!X$12+$BH91*Assembly!X$13+$BI91*Assembly!X$14+$BJ91*Assembly!X$15+$BK91*Assembly!X$16+$BL91*Assembly!X$17+$BM91*Assembly!X$18+$BN91*Assembly!X$19+$BO91*Assembly!X$20+$BP91*Assembly!X$21+$BQ91*Assembly!X$22+$BR91*Assembly!X$23+$BS91*Assembly!X$24</f>
        <v>873</v>
      </c>
      <c r="CB91" s="208" t="str">
        <f t="shared" si="12"/>
        <v>135,800</v>
      </c>
      <c r="CC91" s="212" t="str">
        <f t="shared" si="13"/>
        <v>0.1358</v>
      </c>
      <c r="CD91" s="213" t="str">
        <f>$AY91*Assembly!AB$4+$AZ91*Assembly!AB$5+$BA91*Assembly!AB$6+$BB91*Assembly!AB$7+$BC91*Assembly!AB$8+$BD91*Assembly!AB$9+$BE91*Assembly!AB$10+$BF91*Assembly!AB$11+$BG91*Assembly!AB$12+$BH91*Assembly!AB$13+$BI91*Assembly!AB$14+$BJ91*Assembly!AB$15+$BK91*Assembly!AB$16+$BL91*Assembly!AB$17+$BM91*Assembly!AB$18+$BN91*Assembly!AB$19+$BO91*Assembly!AB$20+$BP91*Assembly!AB$21+$BQ91*Assembly!AB$22+$BR91*Assembly!AB$23+$BS91*Assembly!AB$24</f>
        <v>2,819</v>
      </c>
      <c r="CE91" s="198" t="str">
        <f>$AY91*Assembly!M$4+$AZ91*Assembly!M$5+$BA91*Assembly!M$6+$BB91*Assembly!M$7+$BC91*Assembly!M$8+$BD91*Assembly!M$9+$BE91*Assembly!M$10+$BF91*Assembly!M$11+$BG91*Assembly!M$12+$BH91*Assembly!M$13+$BI91*Assembly!M$14+$BJ91*Assembly!M$15+$BK91*Assembly!M$16+$BL91*Assembly!M$17+$BM91*Assembly!M$18+$BN91*Assembly!M$19+$BO91*Assembly!M$20+$BP91*Assembly!M$21+$BQ91*Assembly!M$22+$BR91*Assembly!M$23+$BS91*Assembly!M$24</f>
        <v>13,803</v>
      </c>
      <c r="CF91" s="198" t="str">
        <f>$AY91*Assembly!N$4+$AZ91*Assembly!N$5+$BA91*Assembly!N$6+$BB91*Assembly!N$7+$BC91*Assembly!N$8+$BD91*Assembly!N$9+$BE91*Assembly!N$10+$BF91*Assembly!N$11+$BG91*Assembly!N$12+$BH91*Assembly!N$13+$BI91*Assembly!N$14+$BJ91*Assembly!N$15+$BK91*Assembly!N$16+$BL91*Assembly!N$17+$BM91*Assembly!N$18+$BN91*Assembly!N$19+$BO91*Assembly!N$20+$BP91*Assembly!N$21+$BQ91*Assembly!N$22+$BR91*Assembly!N$23+$BS91*Assembly!N$24</f>
        <v>270</v>
      </c>
      <c r="CG91" s="198" t="str">
        <f>$AY91*Assembly!O$4+$AZ91*Assembly!O$5+$BA91*Assembly!O$6+$BB91*Assembly!O$7+$BC91*Assembly!O$8+$BD91*Assembly!O$9+$BE91*Assembly!O$10+$BF91*Assembly!O$11+$BG91*Assembly!O$12+$BH91*Assembly!O$13+$BI91*Assembly!O$14+$BJ91*Assembly!O$15+$BK91*Assembly!O$16+$BL91*Assembly!O$17+$BM91*Assembly!O$18+$BN91*Assembly!O$19+$BO91*Assembly!O$20+$BP91*Assembly!O$21+$BQ91*Assembly!O$22+$BR91*Assembly!O$23+$BS91*Assembly!O$24</f>
        <v>150</v>
      </c>
      <c r="CH91" s="195" t="str">
        <f>$AY91*Assembly!P$4+$AZ91*Assembly!P$5+$BA91*Assembly!P$6+$BB91*Assembly!P$7+$BC91*Assembly!P$8+$BD91*Assembly!P$9+$BE91*Assembly!P$10+$BF91*Assembly!P$11+$BG91*Assembly!P$12+$BH91*Assembly!P$13+$BI91*Assembly!P$14+$BJ91*Assembly!P$15+$BK91*Assembly!P$16+$BL91*Assembly!P$17+$BM91*Assembly!P$18+$BN91*Assembly!P$19+$BO91*Assembly!P$20+$BP91*Assembly!P$21+$BQ91*Assembly!P$22+$BR91*Assembly!P$23+$BS91*Assembly!P$24</f>
        <v>0</v>
      </c>
      <c r="CI91" s="195" t="str">
        <f>$AY91*Assembly!Q$4+$AZ91*Assembly!Q$5+$BA91*Assembly!Q$6+$BB91*Assembly!Q$7+$BC91*Assembly!Q$8+$BD91*Assembly!Q$9+$BE91*Assembly!Q$10+$BF91*Assembly!Q$11+$BG91*Assembly!Q$12+$BH91*Assembly!Q$13+$BI91*Assembly!Q$14+$BJ91*Assembly!Q$15+$BK91*Assembly!Q$16+$BL91*Assembly!Q$17+$BM91*Assembly!Q$18+$BN91*Assembly!Q$19+$BO91*Assembly!Q$20+$BP91*Assembly!Q$21+$BQ91*Assembly!Q$22+$BR91*Assembly!Q$23+$BS91*Assembly!Q$24</f>
        <v>1</v>
      </c>
      <c r="CJ91" s="198" t="str">
        <f>$AY91*Assembly!R$4+$AZ91*Assembly!R$5+$BA91*Assembly!R$6+$BB91*Assembly!R$7+$BC91*Assembly!R$8+$BD91*Assembly!R$9+$BE91*Assembly!R$10+$BF91*Assembly!R$11+$BG91*Assembly!R$12+$BH91*Assembly!R$13+$BI91*Assembly!R$14+$BJ91*Assembly!R$15+$BK91*Assembly!R$16+$BL91*Assembly!R$17+$BM91*Assembly!R$18+$BN91*Assembly!R$19+$BO91*Assembly!R$20+$BP91*Assembly!R$21+$BQ91*Assembly!R$22+$BR91*Assembly!R$23+$BS91*Assembly!R$24</f>
        <v>0</v>
      </c>
      <c r="CK91" s="195" t="str">
        <f>$AY91*Assembly!S$4+$AZ91*Assembly!S$5+$BA91*Assembly!S$6+$BB91*Assembly!S$7+$BC91*Assembly!S$8+$BD91*Assembly!S$9+$BE91*Assembly!S$10+$BF91*Assembly!S$11+$BG91*Assembly!S$12+$BH91*Assembly!S$13+$BI91*Assembly!S$14+$BJ91*Assembly!S$15+$BK91*Assembly!S$16+$BL91*Assembly!S$17+$BM91*Assembly!S$18+$BN91*Assembly!S$19+$BO91*Assembly!S$20+$BP91*Assembly!S$21+$BQ91*Assembly!S$22+$BR91*Assembly!S$23+$BS91*Assembly!S$24</f>
        <v>0</v>
      </c>
      <c r="CL91" s="195" t="str">
        <f>$AY91*Assembly!T$4+$AZ91*Assembly!T$5+$BA91*Assembly!T$6+$BB91*Assembly!T$7+$BC91*Assembly!T$8+$BD91*Assembly!T$9+$BE91*Assembly!T$10+$BF91*Assembly!T$11+$BG91*Assembly!T$12+$BH91*Assembly!T$13+$BI91*Assembly!T$14+$BJ91*Assembly!T$15+$BK91*Assembly!T$16+$BL91*Assembly!T$17+$BM91*Assembly!T$18+$BN91*Assembly!T$19+$BO91*Assembly!T$20+$BP91*Assembly!T$21+$BQ91*Assembly!T$22+$BR91*Assembly!T$23+$BS91*Assembly!T$24</f>
        <v>0</v>
      </c>
      <c r="CM91" s="195" t="str">
        <f>$AY91*Assembly!U$4+$AZ91*Assembly!U$5+$BA91*Assembly!U$6+$BB91*Assembly!U$7+$BC91*Assembly!U$8+$BD91*Assembly!U$9+$BE91*Assembly!U$10+$BF91*Assembly!U$11+$BG91*Assembly!U$12+$BH91*Assembly!U$13+$BI91*Assembly!U$14+$BJ91*Assembly!U$15+$BK91*Assembly!U$16+$BL91*Assembly!U$17+$BM91*Assembly!U$18+$BN91*Assembly!U$19+$BO91*Assembly!U$20+$BP91*Assembly!U$21+$BQ91*Assembly!U$22+$BR91*Assembly!U$23+$BS91*Assembly!U$24</f>
        <v>0</v>
      </c>
      <c r="CN91" s="198" t="str">
        <f>$AY91*Assembly!V$4+$AZ91*Assembly!V$5+$BA91*Assembly!V$6+$BB91*Assembly!V$7+$BC91*Assembly!V$8+$BD91*Assembly!V$9+$BE91*Assembly!V$10+$BF91*Assembly!V$11+$BG91*Assembly!V$12+$BH91*Assembly!V$13+$BI91*Assembly!V$14+$BJ91*Assembly!V$15+$BK91*Assembly!V$16+$BL91*Assembly!V$17+$BM91*Assembly!V$18+$BN91*Assembly!V$19+$BO91*Assembly!V$20+$BP91*Assembly!V$21+$BQ91*Assembly!V$22+$BR91*Assembly!V$23+$BS91*Assembly!V$24</f>
        <v>0</v>
      </c>
      <c r="CO91" s="198" t="str">
        <f>CE91*Refining!$F$3</f>
        <v>24,647</v>
      </c>
      <c r="CP91" s="198" t="str">
        <f>CF91*Refining!$F$4</f>
        <v>844</v>
      </c>
      <c r="CQ91" s="198" t="str">
        <f>CG91*Refining!$F$5</f>
        <v>625</v>
      </c>
      <c r="CR91" s="198" t="str">
        <f>CH91*Refining!$F$6</f>
        <v>0</v>
      </c>
      <c r="CS91" s="198" t="str">
        <f>CI91*Refining!$F$7</f>
        <v>2</v>
      </c>
      <c r="CT91" s="198" t="str">
        <f>CJ91*Refining!$F$8</f>
        <v>0</v>
      </c>
      <c r="CU91" s="198" t="str">
        <f>CK91*Refining!$F$9</f>
        <v>0</v>
      </c>
      <c r="CV91" s="198" t="str">
        <f>CL91*Refining!$F$10</f>
        <v>0</v>
      </c>
      <c r="CW91" s="198" t="str">
        <f>CM91*Refining!$F$11</f>
        <v>0</v>
      </c>
      <c r="CX91" s="198" t="str">
        <f>CN91*Refining!$F$12</f>
        <v>0</v>
      </c>
      <c r="CY91" s="218" t="str">
        <f t="shared" ref="CY91:DR91" si="366">IF(CE91 = 0, "", CE91)</f>
        <v>13,803</v>
      </c>
      <c r="CZ91" s="219" t="str">
        <f t="shared" si="366"/>
        <v>270</v>
      </c>
      <c r="DA91" s="219" t="str">
        <f t="shared" si="366"/>
        <v>150</v>
      </c>
      <c r="DB91" s="215" t="str">
        <f t="shared" si="366"/>
        <v/>
      </c>
      <c r="DC91" s="215" t="str">
        <f t="shared" si="366"/>
        <v>1</v>
      </c>
      <c r="DD91" s="215" t="str">
        <f t="shared" si="366"/>
        <v/>
      </c>
      <c r="DE91" s="215" t="str">
        <f t="shared" si="366"/>
        <v/>
      </c>
      <c r="DF91" s="215" t="str">
        <f t="shared" si="366"/>
        <v/>
      </c>
      <c r="DG91" s="215" t="str">
        <f t="shared" si="366"/>
        <v/>
      </c>
      <c r="DH91" s="216" t="str">
        <f t="shared" si="366"/>
        <v/>
      </c>
      <c r="DI91" s="218" t="str">
        <f t="shared" si="366"/>
        <v>24,647</v>
      </c>
      <c r="DJ91" s="219" t="str">
        <f t="shared" si="366"/>
        <v>844</v>
      </c>
      <c r="DK91" s="219" t="str">
        <f t="shared" si="366"/>
        <v>625</v>
      </c>
      <c r="DL91" s="215" t="str">
        <f t="shared" si="366"/>
        <v/>
      </c>
      <c r="DM91" s="219" t="str">
        <f t="shared" si="366"/>
        <v>2</v>
      </c>
      <c r="DN91" s="215" t="str">
        <f t="shared" si="366"/>
        <v/>
      </c>
      <c r="DO91" s="215" t="str">
        <f t="shared" si="366"/>
        <v/>
      </c>
      <c r="DP91" s="215" t="str">
        <f t="shared" si="366"/>
        <v/>
      </c>
      <c r="DQ91" s="215" t="str">
        <f t="shared" si="366"/>
        <v/>
      </c>
      <c r="DR91" s="216" t="str">
        <f t="shared" si="366"/>
        <v/>
      </c>
      <c r="DS91" s="218" t="str">
        <f t="shared" si="15"/>
        <v>14,224</v>
      </c>
      <c r="DT91" s="219" t="str">
        <f t="shared" si="16"/>
        <v>26,118</v>
      </c>
      <c r="DU91" s="208" t="str">
        <f>CY91*'Ores &amp; Ingots'!$C$3+CZ91*'Ores &amp; Ingots'!$C$4+DA91*'Ores &amp; Ingots'!$C$5+DB91*'Ores &amp; Ingots'!$C$6+DC91*'Ores &amp; Ingots'!$C$7+DD91*'Ores &amp; Ingots'!$C$8+DE91*'Ores &amp; Ingots'!$C$9+DF91*'Ores &amp; Ingots'!$C$10+DG91*'Ores &amp; Ingots'!$C$11+DH91*'Ores &amp; Ingots'!$C$12</f>
        <v>1,800</v>
      </c>
      <c r="DV91" s="208" t="str">
        <f>DI91*'Ores &amp; Ingots'!$B$3+DJ91*'Ores &amp; Ingots'!$B$4+DK91*'Ores &amp; Ingots'!$B$5+DL91*'Ores &amp; Ingots'!$B$6+DM91*'Ores &amp; Ingots'!$B$7+DN91*'Ores &amp; Ingots'!$B$8+DO91*'Ores &amp; Ingots'!$B$9+DP91*'Ores &amp; Ingots'!$B$10+DQ91*'Ores &amp; Ingots'!$B$11+DR91*'Ores &amp; Ingots'!$B$12</f>
        <v>9,664</v>
      </c>
      <c r="DW91" s="219" t="str">
        <f>CY91*Refining!$G$3+CZ91*Refining!$G$4+DA91*Refining!$G$5+DB91*Refining!$G$6+DC91*Refining!$G$7+DD91*Refining!$G$8+DE91*Refining!$G$9+DF91*Refining!$G$10+DG91*Refining!$G$11+DH91*Refining!$G$12</f>
        <v>4,170</v>
      </c>
      <c r="DX91" s="219" t="str">
        <f t="shared" si="17"/>
        <v>648,659</v>
      </c>
      <c r="DY91" s="220" t="str">
        <f t="shared" si="18"/>
        <v>0.6487</v>
      </c>
      <c r="DZ91" s="218" t="str">
        <f t="shared" si="19"/>
        <v>5,088</v>
      </c>
      <c r="EA91" s="221" t="str">
        <f t="shared" ref="EA91:EB91" si="367">DZ91/60</f>
        <v>84.8</v>
      </c>
      <c r="EB91" s="221" t="str">
        <f t="shared" si="367"/>
        <v>1.4</v>
      </c>
      <c r="EC91" s="541" t="str">
        <f t="shared" si="21"/>
        <v>0.06</v>
      </c>
      <c r="ED91" s="218" t="str">
        <f t="shared" si="22"/>
        <v>784,459</v>
      </c>
      <c r="EE91" s="221" t="str">
        <f t="shared" ref="EE91:EF91" si="368">ED91/1000</f>
        <v>784.5</v>
      </c>
      <c r="EF91" s="222" t="str">
        <f t="shared" si="368"/>
        <v>0.78</v>
      </c>
      <c r="EG91" s="542" t="str">
        <f t="shared" si="24"/>
        <v>0.7845</v>
      </c>
      <c r="EH91" s="225">
        <v>1048.0</v>
      </c>
    </row>
    <row r="92" hidden="1">
      <c r="A92" s="33"/>
      <c r="B92" s="226" t="s">
        <v>980</v>
      </c>
      <c r="C92" s="227" t="s">
        <v>885</v>
      </c>
      <c r="D92" s="227">
        <v>1.0</v>
      </c>
      <c r="E92" s="227">
        <v>1.0</v>
      </c>
      <c r="F92" s="227">
        <v>1.0</v>
      </c>
      <c r="G92" s="228" t="str">
        <f t="shared" si="5"/>
        <v>0.1</v>
      </c>
      <c r="H92" s="229">
        <v>25.0</v>
      </c>
      <c r="I92" s="229">
        <v>25.0</v>
      </c>
      <c r="J92" s="229" t="str">
        <f>H92/Main!$D$9</f>
        <v>25</v>
      </c>
      <c r="K92" s="229" t="str">
        <f>I92/Main!$D$10</f>
        <v>25</v>
      </c>
      <c r="L92" s="229" t="str">
        <f t="shared" si="6"/>
        <v>1</v>
      </c>
      <c r="M92" s="229">
        <v>1.0</v>
      </c>
      <c r="N92" s="344">
        <v>0.6</v>
      </c>
      <c r="O92" s="344">
        <v>0.6</v>
      </c>
      <c r="P92" s="230"/>
      <c r="Q92" s="231"/>
      <c r="R92" s="230"/>
      <c r="S92" s="232"/>
      <c r="T92" s="232"/>
      <c r="U92" s="231">
        <v>448000.0</v>
      </c>
      <c r="V92" s="230"/>
      <c r="W92" s="232"/>
      <c r="X92" s="232"/>
      <c r="Y92" s="230"/>
      <c r="Z92" s="230"/>
      <c r="AA92" s="230"/>
      <c r="AB92" s="230"/>
      <c r="AC92" s="334"/>
      <c r="AD92" s="225">
        <v>25.0</v>
      </c>
      <c r="AE92" s="225">
        <v>0.0</v>
      </c>
      <c r="AF92" s="225">
        <v>0.0</v>
      </c>
      <c r="AG92" s="225">
        <v>1.0</v>
      </c>
      <c r="AH92" s="225">
        <v>5.0</v>
      </c>
      <c r="AI92" s="225">
        <v>0.0</v>
      </c>
      <c r="AJ92" s="225">
        <v>2.0</v>
      </c>
      <c r="AK92" s="309">
        <v>3.0</v>
      </c>
      <c r="AL92" s="225">
        <v>0.0</v>
      </c>
      <c r="AM92" s="225">
        <v>0.0</v>
      </c>
      <c r="AN92" s="225">
        <v>0.0</v>
      </c>
      <c r="AO92" s="225">
        <v>0.0</v>
      </c>
      <c r="AP92" s="225">
        <v>0.0</v>
      </c>
      <c r="AQ92" s="225">
        <v>0.0</v>
      </c>
      <c r="AR92" s="225">
        <v>0.0</v>
      </c>
      <c r="AS92" s="225">
        <v>0.0</v>
      </c>
      <c r="AT92" s="225">
        <v>0.0</v>
      </c>
      <c r="AU92" s="225">
        <v>0.0</v>
      </c>
      <c r="AV92" s="225">
        <v>0.0</v>
      </c>
      <c r="AW92" s="225">
        <v>0.0</v>
      </c>
      <c r="AX92" s="225">
        <v>0.0</v>
      </c>
      <c r="AY92" s="239" t="str">
        <f t="shared" ref="AY92:BS92" si="369">IF(AD92 = 0, "", AD92)</f>
        <v>25</v>
      </c>
      <c r="AZ92" s="227" t="str">
        <f t="shared" si="369"/>
        <v/>
      </c>
      <c r="BA92" s="227" t="str">
        <f t="shared" si="369"/>
        <v/>
      </c>
      <c r="BB92" s="225" t="str">
        <f t="shared" si="369"/>
        <v>1</v>
      </c>
      <c r="BC92" s="225" t="str">
        <f t="shared" si="369"/>
        <v>5</v>
      </c>
      <c r="BD92" s="227" t="str">
        <f t="shared" si="369"/>
        <v/>
      </c>
      <c r="BE92" s="225" t="str">
        <f t="shared" si="369"/>
        <v>2</v>
      </c>
      <c r="BF92" s="309" t="str">
        <f t="shared" si="369"/>
        <v>3</v>
      </c>
      <c r="BG92" s="227" t="str">
        <f t="shared" si="369"/>
        <v/>
      </c>
      <c r="BH92" s="227" t="str">
        <f t="shared" si="369"/>
        <v/>
      </c>
      <c r="BI92" s="227" t="str">
        <f t="shared" si="369"/>
        <v/>
      </c>
      <c r="BJ92" s="227" t="str">
        <f t="shared" si="369"/>
        <v/>
      </c>
      <c r="BK92" s="227" t="str">
        <f t="shared" si="369"/>
        <v/>
      </c>
      <c r="BL92" s="227" t="str">
        <f t="shared" si="369"/>
        <v/>
      </c>
      <c r="BM92" s="227" t="str">
        <f t="shared" si="369"/>
        <v/>
      </c>
      <c r="BN92" s="227" t="str">
        <f t="shared" si="369"/>
        <v/>
      </c>
      <c r="BO92" s="227" t="str">
        <f t="shared" si="369"/>
        <v/>
      </c>
      <c r="BP92" s="227" t="str">
        <f t="shared" si="369"/>
        <v/>
      </c>
      <c r="BQ92" s="227" t="str">
        <f t="shared" si="369"/>
        <v/>
      </c>
      <c r="BR92" s="227" t="str">
        <f t="shared" si="369"/>
        <v/>
      </c>
      <c r="BS92" s="238" t="str">
        <f t="shared" si="369"/>
        <v/>
      </c>
      <c r="BT92" s="239" t="str">
        <f>$AY92*Assembly!Y$4+$AZ92*Assembly!Y$5+$BA92*Assembly!Y$6+$BB92*Assembly!Y$7+$BC92*Assembly!Y$8+$BD92*Assembly!Y$9+$BE92*Assembly!Y$10+$BF92*Assembly!Y$11+$BG92*Assembly!Y$12+$BH92*Assembly!Y$13+$BI92*Assembly!Y$14+$BJ92*Assembly!Y$15+$BK92*Assembly!Y$16+$BL92*Assembly!Y$17+$BM92*Assembly!Y$18+$BN92*Assembly!Y$19+$BO92*Assembly!Y$20+$BP92*Assembly!Y$21+$BQ92*Assembly!Y$22+$BR92*Assembly!Y$23+$BS92*Assembly!Y$24</f>
        <v>614</v>
      </c>
      <c r="BU92" s="225" t="str">
        <f t="shared" si="8"/>
        <v>4,909</v>
      </c>
      <c r="BV92" s="225" t="str">
        <f>$AY92*Assembly!AC$4+$AZ92*Assembly!AC$5+$BA92*Assembly!AC$6+$BB92*Assembly!AC$7+$BC92*Assembly!AC$8+$BD92*Assembly!AC$9+$BE92*Assembly!AC$10+$BF92*Assembly!AC$11+$BG92*Assembly!AC$12+$BH92*Assembly!AC$13+$BI92*Assembly!AC$14+$BJ92*Assembly!AC$15+$BK92*Assembly!AC$16+$BL92*Assembly!AC$17+$BM92*Assembly!AC$18+$BN92*Assembly!AC$19+$BO92*Assembly!AC$20+$BP92*Assembly!AC$21+$BQ92*Assembly!AC$22+$BR92*Assembly!AC$23+$BS92*Assembly!AC$24</f>
        <v>2,793</v>
      </c>
      <c r="BW92" s="240" t="str">
        <f t="shared" si="9"/>
        <v>4.55</v>
      </c>
      <c r="BX92" s="241" t="str">
        <f t="shared" si="10"/>
        <v>22344</v>
      </c>
      <c r="BY92" s="242" t="str">
        <f t="shared" si="11"/>
        <v>0.6</v>
      </c>
      <c r="BZ92" s="301" t="str">
        <f t="shared" si="370"/>
        <v>730 N</v>
      </c>
      <c r="CA92" s="225" t="str">
        <f>$AY92*Assembly!X$4+$AZ92*Assembly!X$5+$BA92*Assembly!X$6+$BB92*Assembly!X$7+$BC92*Assembly!X$8+$BD92*Assembly!X$9+$BE92*Assembly!X$10+$BF92*Assembly!X$11+$BG92*Assembly!X$12+$BH92*Assembly!X$13+$BI92*Assembly!X$14+$BJ92*Assembly!X$15+$BK92*Assembly!X$16+$BL92*Assembly!X$17+$BM92*Assembly!X$18+$BN92*Assembly!X$19+$BO92*Assembly!X$20+$BP92*Assembly!X$21+$BQ92*Assembly!X$22+$BR92*Assembly!X$23+$BS92*Assembly!X$24</f>
        <v>51</v>
      </c>
      <c r="CB92" s="225" t="str">
        <f t="shared" si="12"/>
        <v>7,933</v>
      </c>
      <c r="CC92" s="223" t="str">
        <f t="shared" si="13"/>
        <v>0.0079</v>
      </c>
      <c r="CD92" s="243" t="str">
        <f>$AY92*Assembly!AB$4+$AZ92*Assembly!AB$5+$BA92*Assembly!AB$6+$BB92*Assembly!AB$7+$BC92*Assembly!AB$8+$BD92*Assembly!AB$9+$BE92*Assembly!AB$10+$BF92*Assembly!AB$11+$BG92*Assembly!AB$12+$BH92*Assembly!AB$13+$BI92*Assembly!AB$14+$BJ92*Assembly!AB$15+$BK92*Assembly!AB$16+$BL92*Assembly!AB$17+$BM92*Assembly!AB$18+$BN92*Assembly!AB$19+$BO92*Assembly!AB$20+$BP92*Assembly!AB$21+$BQ92*Assembly!AB$22+$BR92*Assembly!AB$23+$BS92*Assembly!AB$24</f>
        <v>142</v>
      </c>
      <c r="CE92" s="231" t="str">
        <f>$AY92*Assembly!M$4+$AZ92*Assembly!M$5+$BA92*Assembly!M$6+$BB92*Assembly!M$7+$BC92*Assembly!M$8+$BD92*Assembly!M$9+$BE92*Assembly!M$10+$BF92*Assembly!M$11+$BG92*Assembly!M$12+$BH92*Assembly!M$13+$BI92*Assembly!M$14+$BJ92*Assembly!M$15+$BK92*Assembly!M$16+$BL92*Assembly!M$17+$BM92*Assembly!M$18+$BN92*Assembly!M$19+$BO92*Assembly!M$20+$BP92*Assembly!M$21+$BQ92*Assembly!M$22+$BR92*Assembly!M$23+$BS92*Assembly!M$24</f>
        <v>647</v>
      </c>
      <c r="CF92" s="231" t="str">
        <f>$AY92*Assembly!N$4+$AZ92*Assembly!N$5+$BA92*Assembly!N$6+$BB92*Assembly!N$7+$BC92*Assembly!N$8+$BD92*Assembly!N$9+$BE92*Assembly!N$10+$BF92*Assembly!N$11+$BG92*Assembly!N$12+$BH92*Assembly!N$13+$BI92*Assembly!N$14+$BJ92*Assembly!N$15+$BK92*Assembly!N$16+$BL92*Assembly!N$17+$BM92*Assembly!N$18+$BN92*Assembly!N$19+$BO92*Assembly!N$20+$BP92*Assembly!N$21+$BQ92*Assembly!N$22+$BR92*Assembly!N$23+$BS92*Assembly!N$24</f>
        <v>10</v>
      </c>
      <c r="CG92" s="231" t="str">
        <f>$AY92*Assembly!O$4+$AZ92*Assembly!O$5+$BA92*Assembly!O$6+$BB92*Assembly!O$7+$BC92*Assembly!O$8+$BD92*Assembly!O$9+$BE92*Assembly!O$10+$BF92*Assembly!O$11+$BG92*Assembly!O$12+$BH92*Assembly!O$13+$BI92*Assembly!O$14+$BJ92*Assembly!O$15+$BK92*Assembly!O$16+$BL92*Assembly!O$17+$BM92*Assembly!O$18+$BN92*Assembly!O$19+$BO92*Assembly!O$20+$BP92*Assembly!O$21+$BQ92*Assembly!O$22+$BR92*Assembly!O$23+$BS92*Assembly!O$24</f>
        <v>0</v>
      </c>
      <c r="CH92" s="229" t="str">
        <f>$AY92*Assembly!P$4+$AZ92*Assembly!P$5+$BA92*Assembly!P$6+$BB92*Assembly!P$7+$BC92*Assembly!P$8+$BD92*Assembly!P$9+$BE92*Assembly!P$10+$BF92*Assembly!P$11+$BG92*Assembly!P$12+$BH92*Assembly!P$13+$BI92*Assembly!P$14+$BJ92*Assembly!P$15+$BK92*Assembly!P$16+$BL92*Assembly!P$17+$BM92*Assembly!P$18+$BN92*Assembly!P$19+$BO92*Assembly!P$20+$BP92*Assembly!P$21+$BQ92*Assembly!P$22+$BR92*Assembly!P$23+$BS92*Assembly!P$24</f>
        <v>0</v>
      </c>
      <c r="CI92" s="229" t="str">
        <f>$AY92*Assembly!Q$4+$AZ92*Assembly!Q$5+$BA92*Assembly!Q$6+$BB92*Assembly!Q$7+$BC92*Assembly!Q$8+$BD92*Assembly!Q$9+$BE92*Assembly!Q$10+$BF92*Assembly!Q$11+$BG92*Assembly!Q$12+$BH92*Assembly!Q$13+$BI92*Assembly!Q$14+$BJ92*Assembly!Q$15+$BK92*Assembly!Q$16+$BL92*Assembly!Q$17+$BM92*Assembly!Q$18+$BN92*Assembly!Q$19+$BO92*Assembly!Q$20+$BP92*Assembly!Q$21+$BQ92*Assembly!Q$22+$BR92*Assembly!Q$23+$BS92*Assembly!Q$24</f>
        <v>0.6</v>
      </c>
      <c r="CJ92" s="231" t="str">
        <f>$AY92*Assembly!R$4+$AZ92*Assembly!R$5+$BA92*Assembly!R$6+$BB92*Assembly!R$7+$BC92*Assembly!R$8+$BD92*Assembly!R$9+$BE92*Assembly!R$10+$BF92*Assembly!R$11+$BG92*Assembly!R$12+$BH92*Assembly!R$13+$BI92*Assembly!R$14+$BJ92*Assembly!R$15+$BK92*Assembly!R$16+$BL92*Assembly!R$17+$BM92*Assembly!R$18+$BN92*Assembly!R$19+$BO92*Assembly!R$20+$BP92*Assembly!R$21+$BQ92*Assembly!R$22+$BR92*Assembly!R$23+$BS92*Assembly!R$24</f>
        <v>0</v>
      </c>
      <c r="CK92" s="229" t="str">
        <f>$AY92*Assembly!S$4+$AZ92*Assembly!S$5+$BA92*Assembly!S$6+$BB92*Assembly!S$7+$BC92*Assembly!S$8+$BD92*Assembly!S$9+$BE92*Assembly!S$10+$BF92*Assembly!S$11+$BG92*Assembly!S$12+$BH92*Assembly!S$13+$BI92*Assembly!S$14+$BJ92*Assembly!S$15+$BK92*Assembly!S$16+$BL92*Assembly!S$17+$BM92*Assembly!S$18+$BN92*Assembly!S$19+$BO92*Assembly!S$20+$BP92*Assembly!S$21+$BQ92*Assembly!S$22+$BR92*Assembly!S$23+$BS92*Assembly!S$24</f>
        <v>0</v>
      </c>
      <c r="CL92" s="229" t="str">
        <f>$AY92*Assembly!T$4+$AZ92*Assembly!T$5+$BA92*Assembly!T$6+$BB92*Assembly!T$7+$BC92*Assembly!T$8+$BD92*Assembly!T$9+$BE92*Assembly!T$10+$BF92*Assembly!T$11+$BG92*Assembly!T$12+$BH92*Assembly!T$13+$BI92*Assembly!T$14+$BJ92*Assembly!T$15+$BK92*Assembly!T$16+$BL92*Assembly!T$17+$BM92*Assembly!T$18+$BN92*Assembly!T$19+$BO92*Assembly!T$20+$BP92*Assembly!T$21+$BQ92*Assembly!T$22+$BR92*Assembly!T$23+$BS92*Assembly!T$24</f>
        <v>0</v>
      </c>
      <c r="CM92" s="229" t="str">
        <f>$AY92*Assembly!U$4+$AZ92*Assembly!U$5+$BA92*Assembly!U$6+$BB92*Assembly!U$7+$BC92*Assembly!U$8+$BD92*Assembly!U$9+$BE92*Assembly!U$10+$BF92*Assembly!U$11+$BG92*Assembly!U$12+$BH92*Assembly!U$13+$BI92*Assembly!U$14+$BJ92*Assembly!U$15+$BK92*Assembly!U$16+$BL92*Assembly!U$17+$BM92*Assembly!U$18+$BN92*Assembly!U$19+$BO92*Assembly!U$20+$BP92*Assembly!U$21+$BQ92*Assembly!U$22+$BR92*Assembly!U$23+$BS92*Assembly!U$24</f>
        <v>0</v>
      </c>
      <c r="CN92" s="231" t="str">
        <f>$AY92*Assembly!V$4+$AZ92*Assembly!V$5+$BA92*Assembly!V$6+$BB92*Assembly!V$7+$BC92*Assembly!V$8+$BD92*Assembly!V$9+$BE92*Assembly!V$10+$BF92*Assembly!V$11+$BG92*Assembly!V$12+$BH92*Assembly!V$13+$BI92*Assembly!V$14+$BJ92*Assembly!V$15+$BK92*Assembly!V$16+$BL92*Assembly!V$17+$BM92*Assembly!V$18+$BN92*Assembly!V$19+$BO92*Assembly!V$20+$BP92*Assembly!V$21+$BQ92*Assembly!V$22+$BR92*Assembly!V$23+$BS92*Assembly!V$24</f>
        <v>0</v>
      </c>
      <c r="CO92" s="231" t="str">
        <f>CE92*Refining!$F$3</f>
        <v>1,154</v>
      </c>
      <c r="CP92" s="231" t="str">
        <f>CF92*Refining!$F$4</f>
        <v>31</v>
      </c>
      <c r="CQ92" s="231" t="str">
        <f>CG92*Refining!$F$5</f>
        <v>0</v>
      </c>
      <c r="CR92" s="231" t="str">
        <f>CH92*Refining!$F$6</f>
        <v>0</v>
      </c>
      <c r="CS92" s="231" t="str">
        <f>CI92*Refining!$F$7</f>
        <v>1</v>
      </c>
      <c r="CT92" s="231" t="str">
        <f>CJ92*Refining!$F$8</f>
        <v>0</v>
      </c>
      <c r="CU92" s="231" t="str">
        <f>CK92*Refining!$F$9</f>
        <v>0</v>
      </c>
      <c r="CV92" s="231" t="str">
        <f>CL92*Refining!$F$10</f>
        <v>0</v>
      </c>
      <c r="CW92" s="231" t="str">
        <f>CM92*Refining!$F$11</f>
        <v>0</v>
      </c>
      <c r="CX92" s="231" t="str">
        <f>CN92*Refining!$F$12</f>
        <v>0</v>
      </c>
      <c r="CY92" s="248" t="str">
        <f t="shared" ref="CY92:DR92" si="371">IF(CE92 = 0, "", CE92)</f>
        <v>647</v>
      </c>
      <c r="CZ92" s="249" t="str">
        <f t="shared" si="371"/>
        <v>10</v>
      </c>
      <c r="DA92" s="245" t="str">
        <f t="shared" si="371"/>
        <v/>
      </c>
      <c r="DB92" s="245" t="str">
        <f t="shared" si="371"/>
        <v/>
      </c>
      <c r="DC92" s="245" t="str">
        <f t="shared" si="371"/>
        <v>0.6</v>
      </c>
      <c r="DD92" s="245" t="str">
        <f t="shared" si="371"/>
        <v/>
      </c>
      <c r="DE92" s="245" t="str">
        <f t="shared" si="371"/>
        <v/>
      </c>
      <c r="DF92" s="245" t="str">
        <f t="shared" si="371"/>
        <v/>
      </c>
      <c r="DG92" s="245" t="str">
        <f t="shared" si="371"/>
        <v/>
      </c>
      <c r="DH92" s="246" t="str">
        <f t="shared" si="371"/>
        <v/>
      </c>
      <c r="DI92" s="248" t="str">
        <f t="shared" si="371"/>
        <v>1,154</v>
      </c>
      <c r="DJ92" s="249" t="str">
        <f t="shared" si="371"/>
        <v>31</v>
      </c>
      <c r="DK92" s="245" t="str">
        <f t="shared" si="371"/>
        <v/>
      </c>
      <c r="DL92" s="245" t="str">
        <f t="shared" si="371"/>
        <v/>
      </c>
      <c r="DM92" s="249" t="str">
        <f t="shared" si="371"/>
        <v>1</v>
      </c>
      <c r="DN92" s="245" t="str">
        <f t="shared" si="371"/>
        <v/>
      </c>
      <c r="DO92" s="245" t="str">
        <f t="shared" si="371"/>
        <v/>
      </c>
      <c r="DP92" s="245" t="str">
        <f t="shared" si="371"/>
        <v/>
      </c>
      <c r="DQ92" s="245" t="str">
        <f t="shared" si="371"/>
        <v/>
      </c>
      <c r="DR92" s="246" t="str">
        <f t="shared" si="371"/>
        <v/>
      </c>
      <c r="DS92" s="248" t="str">
        <f t="shared" si="15"/>
        <v>657</v>
      </c>
      <c r="DT92" s="249" t="str">
        <f t="shared" si="16"/>
        <v>1,187</v>
      </c>
      <c r="DU92" s="225" t="str">
        <f>CY92*'Ores &amp; Ingots'!$C$3+CZ92*'Ores &amp; Ingots'!$C$4+DA92*'Ores &amp; Ingots'!$C$5+DB92*'Ores &amp; Ingots'!$C$6+DC92*'Ores &amp; Ingots'!$C$7+DD92*'Ores &amp; Ingots'!$C$8+DE92*'Ores &amp; Ingots'!$C$9+DF92*'Ores &amp; Ingots'!$C$10+DG92*'Ores &amp; Ingots'!$C$11+DH92*'Ores &amp; Ingots'!$C$12</f>
        <v>83</v>
      </c>
      <c r="DV92" s="225" t="str">
        <f>DI92*'Ores &amp; Ingots'!$B$3+DJ92*'Ores &amp; Ingots'!$B$4+DK92*'Ores &amp; Ingots'!$B$5+DL92*'Ores &amp; Ingots'!$B$6+DM92*'Ores &amp; Ingots'!$B$7+DN92*'Ores &amp; Ingots'!$B$8+DO92*'Ores &amp; Ingots'!$B$9+DP92*'Ores &amp; Ingots'!$B$10+DQ92*'Ores &amp; Ingots'!$B$11+DR92*'Ores &amp; Ingots'!$B$12</f>
        <v>439</v>
      </c>
      <c r="DW92" s="249" t="str">
        <f>CY92*Refining!$G$3+CZ92*Refining!$G$4+DA92*Refining!$G$5+DB92*Refining!$G$6+DC92*Refining!$G$7+DD92*Refining!$G$8+DE92*Refining!$G$9+DF92*Refining!$G$10+DG92*Refining!$G$11+DH92*Refining!$G$12</f>
        <v>93</v>
      </c>
      <c r="DX92" s="249" t="str">
        <f t="shared" si="17"/>
        <v>14,463</v>
      </c>
      <c r="DY92" s="250" t="str">
        <f t="shared" si="18"/>
        <v>0.0145</v>
      </c>
      <c r="DZ92" s="248" t="str">
        <f t="shared" si="19"/>
        <v>169</v>
      </c>
      <c r="EA92" s="251" t="str">
        <f t="shared" ref="EA92:EB92" si="372">DZ92/60</f>
        <v>2.8</v>
      </c>
      <c r="EB92" s="251" t="str">
        <f t="shared" si="372"/>
        <v>0.0</v>
      </c>
      <c r="EC92" s="543" t="str">
        <f t="shared" si="21"/>
        <v>0.00</v>
      </c>
      <c r="ED92" s="248" t="str">
        <f t="shared" si="22"/>
        <v>22,396</v>
      </c>
      <c r="EE92" s="251" t="str">
        <f t="shared" ref="EE92:EF92" si="373">ED92/1000</f>
        <v>22.4</v>
      </c>
      <c r="EF92" s="252" t="str">
        <f t="shared" si="373"/>
        <v>0.02</v>
      </c>
      <c r="EG92" s="544" t="str">
        <f t="shared" si="24"/>
        <v>0.0224</v>
      </c>
      <c r="EH92" s="225" t="s">
        <v>12</v>
      </c>
    </row>
    <row r="93">
      <c r="A93" s="33"/>
      <c r="B93" s="226" t="s">
        <v>981</v>
      </c>
      <c r="C93" s="227" t="s">
        <v>886</v>
      </c>
      <c r="D93" s="227">
        <v>1.0</v>
      </c>
      <c r="E93" s="227">
        <v>2.0</v>
      </c>
      <c r="F93" s="227">
        <v>3.0</v>
      </c>
      <c r="G93" s="253" t="str">
        <f t="shared" si="5"/>
        <v>93.8</v>
      </c>
      <c r="H93" s="254">
        <v>40.0</v>
      </c>
      <c r="I93" s="254">
        <v>40.0</v>
      </c>
      <c r="J93" s="254" t="str">
        <f>H93/Main!$D$9</f>
        <v>40</v>
      </c>
      <c r="K93" s="254" t="str">
        <f>I93/Main!$D$10</f>
        <v>40</v>
      </c>
      <c r="L93" s="254" t="str">
        <f t="shared" si="6"/>
        <v>1</v>
      </c>
      <c r="M93" s="254">
        <v>1.0</v>
      </c>
      <c r="N93" s="256" t="s">
        <v>12</v>
      </c>
      <c r="O93" s="255"/>
      <c r="P93" s="255"/>
      <c r="Q93" s="256"/>
      <c r="R93" s="255"/>
      <c r="S93" s="257"/>
      <c r="T93" s="257"/>
      <c r="U93" s="255"/>
      <c r="V93" s="255"/>
      <c r="W93" s="257"/>
      <c r="X93" s="257"/>
      <c r="Y93" s="255"/>
      <c r="Z93" s="255"/>
      <c r="AA93" s="255"/>
      <c r="AB93" s="255"/>
      <c r="AC93" s="335" t="s">
        <v>913</v>
      </c>
      <c r="AD93" s="225">
        <v>150.0</v>
      </c>
      <c r="AE93" s="225">
        <v>0.0</v>
      </c>
      <c r="AF93" s="225">
        <v>0.0</v>
      </c>
      <c r="AG93" s="225">
        <v>4.0</v>
      </c>
      <c r="AH93" s="225">
        <v>10.0</v>
      </c>
      <c r="AI93" s="225">
        <v>0.0</v>
      </c>
      <c r="AJ93" s="309">
        <v>6.0</v>
      </c>
      <c r="AK93" s="225">
        <v>0.0</v>
      </c>
      <c r="AL93" s="225">
        <v>0.0</v>
      </c>
      <c r="AM93" s="225">
        <v>0.0</v>
      </c>
      <c r="AN93" s="225">
        <v>0.0</v>
      </c>
      <c r="AO93" s="225">
        <v>0.0</v>
      </c>
      <c r="AP93" s="225">
        <v>0.0</v>
      </c>
      <c r="AQ93" s="225">
        <v>0.0</v>
      </c>
      <c r="AR93" s="225">
        <v>0.0</v>
      </c>
      <c r="AS93" s="225">
        <v>0.0</v>
      </c>
      <c r="AT93" s="225">
        <v>0.0</v>
      </c>
      <c r="AU93" s="225">
        <v>0.0</v>
      </c>
      <c r="AV93" s="225">
        <v>0.0</v>
      </c>
      <c r="AW93" s="225">
        <v>0.0</v>
      </c>
      <c r="AX93" s="225">
        <v>0.0</v>
      </c>
      <c r="AY93" s="239" t="str">
        <f t="shared" ref="AY93:BS93" si="374">IF(AD93 = 0, "", AD93)</f>
        <v>150</v>
      </c>
      <c r="AZ93" s="227" t="str">
        <f t="shared" si="374"/>
        <v/>
      </c>
      <c r="BA93" s="227" t="str">
        <f t="shared" si="374"/>
        <v/>
      </c>
      <c r="BB93" s="225" t="str">
        <f t="shared" si="374"/>
        <v>4</v>
      </c>
      <c r="BC93" s="225" t="str">
        <f t="shared" si="374"/>
        <v>10</v>
      </c>
      <c r="BD93" s="227" t="str">
        <f t="shared" si="374"/>
        <v/>
      </c>
      <c r="BE93" s="309" t="str">
        <f t="shared" si="374"/>
        <v>6</v>
      </c>
      <c r="BF93" s="227" t="str">
        <f t="shared" si="374"/>
        <v/>
      </c>
      <c r="BG93" s="227" t="str">
        <f t="shared" si="374"/>
        <v/>
      </c>
      <c r="BH93" s="227" t="str">
        <f t="shared" si="374"/>
        <v/>
      </c>
      <c r="BI93" s="227" t="str">
        <f t="shared" si="374"/>
        <v/>
      </c>
      <c r="BJ93" s="227" t="str">
        <f t="shared" si="374"/>
        <v/>
      </c>
      <c r="BK93" s="227" t="str">
        <f t="shared" si="374"/>
        <v/>
      </c>
      <c r="BL93" s="227" t="str">
        <f t="shared" si="374"/>
        <v/>
      </c>
      <c r="BM93" s="227" t="str">
        <f t="shared" si="374"/>
        <v/>
      </c>
      <c r="BN93" s="227" t="str">
        <f t="shared" si="374"/>
        <v/>
      </c>
      <c r="BO93" s="227" t="str">
        <f t="shared" si="374"/>
        <v/>
      </c>
      <c r="BP93" s="227" t="str">
        <f t="shared" si="374"/>
        <v/>
      </c>
      <c r="BQ93" s="227" t="str">
        <f t="shared" si="374"/>
        <v/>
      </c>
      <c r="BR93" s="227" t="str">
        <f t="shared" si="374"/>
        <v/>
      </c>
      <c r="BS93" s="238" t="str">
        <f t="shared" si="374"/>
        <v/>
      </c>
      <c r="BT93" s="239" t="str">
        <f>$AY93*Assembly!Y$4+$AZ93*Assembly!Y$5+$BA93*Assembly!Y$6+$BB93*Assembly!Y$7+$BC93*Assembly!Y$8+$BD93*Assembly!Y$9+$BE93*Assembly!Y$10+$BF93*Assembly!Y$11+$BG93*Assembly!Y$12+$BH93*Assembly!Y$13+$BI93*Assembly!Y$14+$BJ93*Assembly!Y$15+$BK93*Assembly!Y$16+$BL93*Assembly!Y$17+$BM93*Assembly!Y$18+$BN93*Assembly!Y$19+$BO93*Assembly!Y$20+$BP93*Assembly!Y$21+$BQ93*Assembly!Y$22+$BR93*Assembly!Y$23+$BS93*Assembly!Y$24</f>
        <v>3,324</v>
      </c>
      <c r="BU93" s="225" t="str">
        <f t="shared" si="8"/>
        <v>35</v>
      </c>
      <c r="BV93" s="225" t="str">
        <f>$AY93*Assembly!AC$4+$AZ93*Assembly!AC$5+$BA93*Assembly!AC$6+$BB93*Assembly!AC$7+$BC93*Assembly!AC$8+$BD93*Assembly!AC$9+$BE93*Assembly!AC$10+$BF93*Assembly!AC$11+$BG93*Assembly!AC$12+$BH93*Assembly!AC$13+$BI93*Assembly!AC$14+$BJ93*Assembly!AC$15+$BK93*Assembly!AC$16+$BL93*Assembly!AC$17+$BM93*Assembly!AC$18+$BN93*Assembly!AC$19+$BO93*Assembly!AC$20+$BP93*Assembly!AC$21+$BQ93*Assembly!AC$22+$BR93*Assembly!AC$23+$BS93*Assembly!AC$24</f>
        <v>15,780</v>
      </c>
      <c r="BW93" s="240" t="str">
        <f t="shared" si="9"/>
        <v>4.75</v>
      </c>
      <c r="BX93" s="241" t="str">
        <f t="shared" si="10"/>
        <v>168</v>
      </c>
      <c r="BY93" s="242" t="str">
        <f t="shared" si="11"/>
        <v>445.1</v>
      </c>
      <c r="BZ93" s="225"/>
      <c r="CA93" s="225" t="str">
        <f>$AY93*Assembly!X$4+$AZ93*Assembly!X$5+$BA93*Assembly!X$6+$BB93*Assembly!X$7+$BC93*Assembly!X$8+$BD93*Assembly!X$9+$BE93*Assembly!X$10+$BF93*Assembly!X$11+$BG93*Assembly!X$12+$BH93*Assembly!X$13+$BI93*Assembly!X$14+$BJ93*Assembly!X$15+$BK93*Assembly!X$16+$BL93*Assembly!X$17+$BM93*Assembly!X$18+$BN93*Assembly!X$19+$BO93*Assembly!X$20+$BP93*Assembly!X$21+$BQ93*Assembly!X$22+$BR93*Assembly!X$23+$BS93*Assembly!X$24</f>
        <v>200</v>
      </c>
      <c r="CB93" s="225" t="str">
        <f t="shared" si="12"/>
        <v>31,111</v>
      </c>
      <c r="CC93" s="223" t="str">
        <f t="shared" si="13"/>
        <v>0.0311</v>
      </c>
      <c r="CD93" s="243" t="str">
        <f>$AY93*Assembly!AB$4+$AZ93*Assembly!AB$5+$BA93*Assembly!AB$6+$BB93*Assembly!AB$7+$BC93*Assembly!AB$8+$BD93*Assembly!AB$9+$BE93*Assembly!AB$10+$BF93*Assembly!AB$11+$BG93*Assembly!AB$12+$BH93*Assembly!AB$13+$BI93*Assembly!AB$14+$BJ93*Assembly!AB$15+$BK93*Assembly!AB$16+$BL93*Assembly!AB$17+$BM93*Assembly!AB$18+$BN93*Assembly!AB$19+$BO93*Assembly!AB$20+$BP93*Assembly!AB$21+$BQ93*Assembly!AB$22+$BR93*Assembly!AB$23+$BS93*Assembly!AB$24</f>
        <v>670</v>
      </c>
      <c r="CE93" s="256" t="str">
        <f>$AY93*Assembly!M$4+$AZ93*Assembly!M$5+$BA93*Assembly!M$6+$BB93*Assembly!M$7+$BC93*Assembly!M$8+$BD93*Assembly!M$9+$BE93*Assembly!M$10+$BF93*Assembly!M$11+$BG93*Assembly!M$12+$BH93*Assembly!M$13+$BI93*Assembly!M$14+$BJ93*Assembly!M$15+$BK93*Assembly!M$16+$BL93*Assembly!M$17+$BM93*Assembly!M$18+$BN93*Assembly!M$19+$BO93*Assembly!M$20+$BP93*Assembly!M$21+$BQ93*Assembly!M$22+$BR93*Assembly!M$23+$BS93*Assembly!M$24</f>
        <v>3,490</v>
      </c>
      <c r="CF93" s="256" t="str">
        <f>$AY93*Assembly!N$4+$AZ93*Assembly!N$5+$BA93*Assembly!N$6+$BB93*Assembly!N$7+$BC93*Assembly!N$8+$BD93*Assembly!N$9+$BE93*Assembly!N$10+$BF93*Assembly!N$11+$BG93*Assembly!N$12+$BH93*Assembly!N$13+$BI93*Assembly!N$14+$BJ93*Assembly!N$15+$BK93*Assembly!N$16+$BL93*Assembly!N$17+$BM93*Assembly!N$18+$BN93*Assembly!N$19+$BO93*Assembly!N$20+$BP93*Assembly!N$21+$BQ93*Assembly!N$22+$BR93*Assembly!N$23+$BS93*Assembly!N$24</f>
        <v>30</v>
      </c>
      <c r="CG93" s="256" t="str">
        <f>$AY93*Assembly!O$4+$AZ93*Assembly!O$5+$BA93*Assembly!O$6+$BB93*Assembly!O$7+$BC93*Assembly!O$8+$BD93*Assembly!O$9+$BE93*Assembly!O$10+$BF93*Assembly!O$11+$BG93*Assembly!O$12+$BH93*Assembly!O$13+$BI93*Assembly!O$14+$BJ93*Assembly!O$15+$BK93*Assembly!O$16+$BL93*Assembly!O$17+$BM93*Assembly!O$18+$BN93*Assembly!O$19+$BO93*Assembly!O$20+$BP93*Assembly!O$21+$BQ93*Assembly!O$22+$BR93*Assembly!O$23+$BS93*Assembly!O$24</f>
        <v>0</v>
      </c>
      <c r="CH93" s="254" t="str">
        <f>$AY93*Assembly!P$4+$AZ93*Assembly!P$5+$BA93*Assembly!P$6+$BB93*Assembly!P$7+$BC93*Assembly!P$8+$BD93*Assembly!P$9+$BE93*Assembly!P$10+$BF93*Assembly!P$11+$BG93*Assembly!P$12+$BH93*Assembly!P$13+$BI93*Assembly!P$14+$BJ93*Assembly!P$15+$BK93*Assembly!P$16+$BL93*Assembly!P$17+$BM93*Assembly!P$18+$BN93*Assembly!P$19+$BO93*Assembly!P$20+$BP93*Assembly!P$21+$BQ93*Assembly!P$22+$BR93*Assembly!P$23+$BS93*Assembly!P$24</f>
        <v>0</v>
      </c>
      <c r="CI93" s="254" t="str">
        <f>$AY93*Assembly!Q$4+$AZ93*Assembly!Q$5+$BA93*Assembly!Q$6+$BB93*Assembly!Q$7+$BC93*Assembly!Q$8+$BD93*Assembly!Q$9+$BE93*Assembly!Q$10+$BF93*Assembly!Q$11+$BG93*Assembly!Q$12+$BH93*Assembly!Q$13+$BI93*Assembly!Q$14+$BJ93*Assembly!Q$15+$BK93*Assembly!Q$16+$BL93*Assembly!Q$17+$BM93*Assembly!Q$18+$BN93*Assembly!Q$19+$BO93*Assembly!Q$20+$BP93*Assembly!Q$21+$BQ93*Assembly!Q$22+$BR93*Assembly!Q$23+$BS93*Assembly!Q$24</f>
        <v>0</v>
      </c>
      <c r="CJ93" s="256" t="str">
        <f>$AY93*Assembly!R$4+$AZ93*Assembly!R$5+$BA93*Assembly!R$6+$BB93*Assembly!R$7+$BC93*Assembly!R$8+$BD93*Assembly!R$9+$BE93*Assembly!R$10+$BF93*Assembly!R$11+$BG93*Assembly!R$12+$BH93*Assembly!R$13+$BI93*Assembly!R$14+$BJ93*Assembly!R$15+$BK93*Assembly!R$16+$BL93*Assembly!R$17+$BM93*Assembly!R$18+$BN93*Assembly!R$19+$BO93*Assembly!R$20+$BP93*Assembly!R$21+$BQ93*Assembly!R$22+$BR93*Assembly!R$23+$BS93*Assembly!R$24</f>
        <v>0</v>
      </c>
      <c r="CK93" s="254" t="str">
        <f>$AY93*Assembly!S$4+$AZ93*Assembly!S$5+$BA93*Assembly!S$6+$BB93*Assembly!S$7+$BC93*Assembly!S$8+$BD93*Assembly!S$9+$BE93*Assembly!S$10+$BF93*Assembly!S$11+$BG93*Assembly!S$12+$BH93*Assembly!S$13+$BI93*Assembly!S$14+$BJ93*Assembly!S$15+$BK93*Assembly!S$16+$BL93*Assembly!S$17+$BM93*Assembly!S$18+$BN93*Assembly!S$19+$BO93*Assembly!S$20+$BP93*Assembly!S$21+$BQ93*Assembly!S$22+$BR93*Assembly!S$23+$BS93*Assembly!S$24</f>
        <v>0</v>
      </c>
      <c r="CL93" s="254" t="str">
        <f>$AY93*Assembly!T$4+$AZ93*Assembly!T$5+$BA93*Assembly!T$6+$BB93*Assembly!T$7+$BC93*Assembly!T$8+$BD93*Assembly!T$9+$BE93*Assembly!T$10+$BF93*Assembly!T$11+$BG93*Assembly!T$12+$BH93*Assembly!T$13+$BI93*Assembly!T$14+$BJ93*Assembly!T$15+$BK93*Assembly!T$16+$BL93*Assembly!T$17+$BM93*Assembly!T$18+$BN93*Assembly!T$19+$BO93*Assembly!T$20+$BP93*Assembly!T$21+$BQ93*Assembly!T$22+$BR93*Assembly!T$23+$BS93*Assembly!T$24</f>
        <v>0</v>
      </c>
      <c r="CM93" s="254" t="str">
        <f>$AY93*Assembly!U$4+$AZ93*Assembly!U$5+$BA93*Assembly!U$6+$BB93*Assembly!U$7+$BC93*Assembly!U$8+$BD93*Assembly!U$9+$BE93*Assembly!U$10+$BF93*Assembly!U$11+$BG93*Assembly!U$12+$BH93*Assembly!U$13+$BI93*Assembly!U$14+$BJ93*Assembly!U$15+$BK93*Assembly!U$16+$BL93*Assembly!U$17+$BM93*Assembly!U$18+$BN93*Assembly!U$19+$BO93*Assembly!U$20+$BP93*Assembly!U$21+$BQ93*Assembly!U$22+$BR93*Assembly!U$23+$BS93*Assembly!U$24</f>
        <v>0</v>
      </c>
      <c r="CN93" s="256" t="str">
        <f>$AY93*Assembly!V$4+$AZ93*Assembly!V$5+$BA93*Assembly!V$6+$BB93*Assembly!V$7+$BC93*Assembly!V$8+$BD93*Assembly!V$9+$BE93*Assembly!V$10+$BF93*Assembly!V$11+$BG93*Assembly!V$12+$BH93*Assembly!V$13+$BI93*Assembly!V$14+$BJ93*Assembly!V$15+$BK93*Assembly!V$16+$BL93*Assembly!V$17+$BM93*Assembly!V$18+$BN93*Assembly!V$19+$BO93*Assembly!V$20+$BP93*Assembly!V$21+$BQ93*Assembly!V$22+$BR93*Assembly!V$23+$BS93*Assembly!V$24</f>
        <v>0</v>
      </c>
      <c r="CO93" s="256" t="str">
        <f>CE93*Refining!$F$3</f>
        <v>6,232</v>
      </c>
      <c r="CP93" s="256" t="str">
        <f>CF93*Refining!$F$4</f>
        <v>94</v>
      </c>
      <c r="CQ93" s="256" t="str">
        <f>CG93*Refining!$F$5</f>
        <v>0</v>
      </c>
      <c r="CR93" s="256" t="str">
        <f>CH93*Refining!$F$6</f>
        <v>0</v>
      </c>
      <c r="CS93" s="256" t="str">
        <f>CI93*Refining!$F$7</f>
        <v>0</v>
      </c>
      <c r="CT93" s="256" t="str">
        <f>CJ93*Refining!$F$8</f>
        <v>0</v>
      </c>
      <c r="CU93" s="256" t="str">
        <f>CK93*Refining!$F$9</f>
        <v>0</v>
      </c>
      <c r="CV93" s="256" t="str">
        <f>CL93*Refining!$F$10</f>
        <v>0</v>
      </c>
      <c r="CW93" s="256" t="str">
        <f>CM93*Refining!$F$11</f>
        <v>0</v>
      </c>
      <c r="CX93" s="256" t="str">
        <f>CN93*Refining!$F$12</f>
        <v>0</v>
      </c>
      <c r="CY93" s="248" t="str">
        <f t="shared" ref="CY93:DR93" si="375">IF(CE93 = 0, "", CE93)</f>
        <v>3,490</v>
      </c>
      <c r="CZ93" s="249" t="str">
        <f t="shared" si="375"/>
        <v>30</v>
      </c>
      <c r="DA93" s="245" t="str">
        <f t="shared" si="375"/>
        <v/>
      </c>
      <c r="DB93" s="245" t="str">
        <f t="shared" si="375"/>
        <v/>
      </c>
      <c r="DC93" s="245" t="str">
        <f t="shared" si="375"/>
        <v/>
      </c>
      <c r="DD93" s="245" t="str">
        <f t="shared" si="375"/>
        <v/>
      </c>
      <c r="DE93" s="245" t="str">
        <f t="shared" si="375"/>
        <v/>
      </c>
      <c r="DF93" s="245" t="str">
        <f t="shared" si="375"/>
        <v/>
      </c>
      <c r="DG93" s="245" t="str">
        <f t="shared" si="375"/>
        <v/>
      </c>
      <c r="DH93" s="246" t="str">
        <f t="shared" si="375"/>
        <v/>
      </c>
      <c r="DI93" s="248" t="str">
        <f t="shared" si="375"/>
        <v>6,232</v>
      </c>
      <c r="DJ93" s="249" t="str">
        <f t="shared" si="375"/>
        <v>94</v>
      </c>
      <c r="DK93" s="245" t="str">
        <f t="shared" si="375"/>
        <v/>
      </c>
      <c r="DL93" s="245" t="str">
        <f t="shared" si="375"/>
        <v/>
      </c>
      <c r="DM93" s="245" t="str">
        <f t="shared" si="375"/>
        <v/>
      </c>
      <c r="DN93" s="245" t="str">
        <f t="shared" si="375"/>
        <v/>
      </c>
      <c r="DO93" s="245" t="str">
        <f t="shared" si="375"/>
        <v/>
      </c>
      <c r="DP93" s="245" t="str">
        <f t="shared" si="375"/>
        <v/>
      </c>
      <c r="DQ93" s="245" t="str">
        <f t="shared" si="375"/>
        <v/>
      </c>
      <c r="DR93" s="246" t="str">
        <f t="shared" si="375"/>
        <v/>
      </c>
      <c r="DS93" s="248" t="str">
        <f t="shared" si="15"/>
        <v>3,520</v>
      </c>
      <c r="DT93" s="249" t="str">
        <f t="shared" si="16"/>
        <v>6,326</v>
      </c>
      <c r="DU93" s="225" t="str">
        <f>CY93*'Ores &amp; Ingots'!$C$3+CZ93*'Ores &amp; Ingots'!$C$4+DA93*'Ores &amp; Ingots'!$C$5+DB93*'Ores &amp; Ingots'!$C$6+DC93*'Ores &amp; Ingots'!$C$7+DD93*'Ores &amp; Ingots'!$C$8+DE93*'Ores &amp; Ingots'!$C$9+DF93*'Ores &amp; Ingots'!$C$10+DG93*'Ores &amp; Ingots'!$C$11+DH93*'Ores &amp; Ingots'!$C$12</f>
        <v>447</v>
      </c>
      <c r="DV93" s="225" t="str">
        <f>DI93*'Ores &amp; Ingots'!$B$3+DJ93*'Ores &amp; Ingots'!$B$4+DK93*'Ores &amp; Ingots'!$B$5+DL93*'Ores &amp; Ingots'!$B$6+DM93*'Ores &amp; Ingots'!$B$7+DN93*'Ores &amp; Ingots'!$B$8+DO93*'Ores &amp; Ingots'!$B$9+DP93*'Ores &amp; Ingots'!$B$10+DQ93*'Ores &amp; Ingots'!$B$11+DR93*'Ores &amp; Ingots'!$B$12</f>
        <v>2,341</v>
      </c>
      <c r="DW93" s="249" t="str">
        <f>CY93*Refining!$G$3+CZ93*Refining!$G$4+DA93*Refining!$G$5+DB93*Refining!$G$6+DC93*Refining!$G$7+DD93*Refining!$G$8+DE93*Refining!$G$9+DF93*Refining!$G$10+DG93*Refining!$G$11+DH93*Refining!$G$12</f>
        <v>384</v>
      </c>
      <c r="DX93" s="249" t="str">
        <f t="shared" si="17"/>
        <v>59,722</v>
      </c>
      <c r="DY93" s="250" t="str">
        <f t="shared" si="18"/>
        <v>0.0597</v>
      </c>
      <c r="DZ93" s="248" t="str">
        <f t="shared" si="19"/>
        <v>624</v>
      </c>
      <c r="EA93" s="251" t="str">
        <f t="shared" ref="EA93:EB93" si="376">DZ93/60</f>
        <v>10.4</v>
      </c>
      <c r="EB93" s="251" t="str">
        <f t="shared" si="376"/>
        <v>0.2</v>
      </c>
      <c r="EC93" s="543" t="str">
        <f t="shared" si="21"/>
        <v>0.01</v>
      </c>
      <c r="ED93" s="248" t="str">
        <f t="shared" si="22"/>
        <v>90,833</v>
      </c>
      <c r="EE93" s="251" t="str">
        <f t="shared" ref="EE93:EF93" si="377">ED93/1000</f>
        <v>90.8</v>
      </c>
      <c r="EF93" s="252" t="str">
        <f t="shared" si="377"/>
        <v>0.09</v>
      </c>
      <c r="EG93" s="544" t="str">
        <f t="shared" si="24"/>
        <v>0.0908</v>
      </c>
      <c r="EH93" s="225">
        <v>488.0</v>
      </c>
    </row>
    <row r="94" hidden="1">
      <c r="A94" s="33"/>
      <c r="B94" s="226" t="s">
        <v>981</v>
      </c>
      <c r="C94" s="227" t="s">
        <v>885</v>
      </c>
      <c r="D94" s="227">
        <v>1.0</v>
      </c>
      <c r="E94" s="227">
        <v>2.0</v>
      </c>
      <c r="F94" s="227">
        <v>3.0</v>
      </c>
      <c r="G94" s="228" t="str">
        <f t="shared" si="5"/>
        <v>0.8</v>
      </c>
      <c r="H94" s="229">
        <v>15.0</v>
      </c>
      <c r="I94" s="229">
        <v>15.0</v>
      </c>
      <c r="J94" s="229" t="str">
        <f>H94/Main!$D$9</f>
        <v>15</v>
      </c>
      <c r="K94" s="229" t="str">
        <f>I94/Main!$D$10</f>
        <v>15</v>
      </c>
      <c r="L94" s="229" t="str">
        <f t="shared" si="6"/>
        <v>1</v>
      </c>
      <c r="M94" s="229">
        <v>1.0</v>
      </c>
      <c r="N94" s="231" t="s">
        <v>12</v>
      </c>
      <c r="O94" s="230"/>
      <c r="P94" s="230"/>
      <c r="Q94" s="231"/>
      <c r="R94" s="230"/>
      <c r="S94" s="232"/>
      <c r="T94" s="232"/>
      <c r="U94" s="230"/>
      <c r="V94" s="230"/>
      <c r="W94" s="232"/>
      <c r="X94" s="232"/>
      <c r="Y94" s="230"/>
      <c r="Z94" s="230"/>
      <c r="AA94" s="230"/>
      <c r="AB94" s="230"/>
      <c r="AC94" s="334"/>
      <c r="AD94" s="225">
        <v>1.0</v>
      </c>
      <c r="AE94" s="225">
        <v>0.0</v>
      </c>
      <c r="AF94" s="225">
        <v>0.0</v>
      </c>
      <c r="AG94" s="225">
        <v>1.0</v>
      </c>
      <c r="AH94" s="225">
        <v>1.0</v>
      </c>
      <c r="AI94" s="225">
        <v>0.0</v>
      </c>
      <c r="AJ94" s="309">
        <v>1.0</v>
      </c>
      <c r="AK94" s="225">
        <v>0.0</v>
      </c>
      <c r="AL94" s="225">
        <v>0.0</v>
      </c>
      <c r="AM94" s="225">
        <v>0.0</v>
      </c>
      <c r="AN94" s="225">
        <v>0.0</v>
      </c>
      <c r="AO94" s="225">
        <v>0.0</v>
      </c>
      <c r="AP94" s="225">
        <v>0.0</v>
      </c>
      <c r="AQ94" s="225">
        <v>0.0</v>
      </c>
      <c r="AR94" s="225">
        <v>0.0</v>
      </c>
      <c r="AS94" s="225">
        <v>0.0</v>
      </c>
      <c r="AT94" s="225">
        <v>0.0</v>
      </c>
      <c r="AU94" s="225">
        <v>0.0</v>
      </c>
      <c r="AV94" s="225">
        <v>0.0</v>
      </c>
      <c r="AW94" s="225">
        <v>0.0</v>
      </c>
      <c r="AX94" s="225">
        <v>0.0</v>
      </c>
      <c r="AY94" s="239" t="str">
        <f t="shared" ref="AY94:BS94" si="378">IF(AD94 = 0, "", AD94)</f>
        <v>1</v>
      </c>
      <c r="AZ94" s="227" t="str">
        <f t="shared" si="378"/>
        <v/>
      </c>
      <c r="BA94" s="227" t="str">
        <f t="shared" si="378"/>
        <v/>
      </c>
      <c r="BB94" s="225" t="str">
        <f t="shared" si="378"/>
        <v>1</v>
      </c>
      <c r="BC94" s="225" t="str">
        <f t="shared" si="378"/>
        <v>1</v>
      </c>
      <c r="BD94" s="227" t="str">
        <f t="shared" si="378"/>
        <v/>
      </c>
      <c r="BE94" s="309" t="str">
        <f t="shared" si="378"/>
        <v>1</v>
      </c>
      <c r="BF94" s="227" t="str">
        <f t="shared" si="378"/>
        <v/>
      </c>
      <c r="BG94" s="227" t="str">
        <f t="shared" si="378"/>
        <v/>
      </c>
      <c r="BH94" s="227" t="str">
        <f t="shared" si="378"/>
        <v/>
      </c>
      <c r="BI94" s="227" t="str">
        <f t="shared" si="378"/>
        <v/>
      </c>
      <c r="BJ94" s="227" t="str">
        <f t="shared" si="378"/>
        <v/>
      </c>
      <c r="BK94" s="227" t="str">
        <f t="shared" si="378"/>
        <v/>
      </c>
      <c r="BL94" s="227" t="str">
        <f t="shared" si="378"/>
        <v/>
      </c>
      <c r="BM94" s="227" t="str">
        <f t="shared" si="378"/>
        <v/>
      </c>
      <c r="BN94" s="227" t="str">
        <f t="shared" si="378"/>
        <v/>
      </c>
      <c r="BO94" s="227" t="str">
        <f t="shared" si="378"/>
        <v/>
      </c>
      <c r="BP94" s="227" t="str">
        <f t="shared" si="378"/>
        <v/>
      </c>
      <c r="BQ94" s="227" t="str">
        <f t="shared" si="378"/>
        <v/>
      </c>
      <c r="BR94" s="227" t="str">
        <f t="shared" si="378"/>
        <v/>
      </c>
      <c r="BS94" s="238" t="str">
        <f t="shared" si="378"/>
        <v/>
      </c>
      <c r="BT94" s="239" t="str">
        <f>$AY94*Assembly!Y$4+$AZ94*Assembly!Y$5+$BA94*Assembly!Y$6+$BB94*Assembly!Y$7+$BC94*Assembly!Y$8+$BD94*Assembly!Y$9+$BE94*Assembly!Y$10+$BF94*Assembly!Y$11+$BG94*Assembly!Y$12+$BH94*Assembly!Y$13+$BI94*Assembly!Y$14+$BJ94*Assembly!Y$15+$BK94*Assembly!Y$16+$BL94*Assembly!Y$17+$BM94*Assembly!Y$18+$BN94*Assembly!Y$19+$BO94*Assembly!Y$20+$BP94*Assembly!Y$21+$BQ94*Assembly!Y$22+$BR94*Assembly!Y$23+$BS94*Assembly!Y$24</f>
        <v>77</v>
      </c>
      <c r="BU94" s="225" t="str">
        <f t="shared" si="8"/>
        <v>103</v>
      </c>
      <c r="BV94" s="225" t="str">
        <f>$AY94*Assembly!AC$4+$AZ94*Assembly!AC$5+$BA94*Assembly!AC$6+$BB94*Assembly!AC$7+$BC94*Assembly!AC$8+$BD94*Assembly!AC$9+$BE94*Assembly!AC$10+$BF94*Assembly!AC$11+$BG94*Assembly!AC$12+$BH94*Assembly!AC$13+$BI94*Assembly!AC$14+$BJ94*Assembly!AC$15+$BK94*Assembly!AC$16+$BL94*Assembly!AC$17+$BM94*Assembly!AC$18+$BN94*Assembly!AC$19+$BO94*Assembly!AC$20+$BP94*Assembly!AC$21+$BQ94*Assembly!AC$22+$BR94*Assembly!AC$23+$BS94*Assembly!AC$24</f>
        <v>230</v>
      </c>
      <c r="BW94" s="240" t="str">
        <f t="shared" si="9"/>
        <v>2.99</v>
      </c>
      <c r="BX94" s="241" t="str">
        <f t="shared" si="10"/>
        <v>307</v>
      </c>
      <c r="BY94" s="242" t="str">
        <f t="shared" si="11"/>
        <v>2.2</v>
      </c>
      <c r="BZ94" s="225"/>
      <c r="CA94" s="225" t="str">
        <f>$AY94*Assembly!X$4+$AZ94*Assembly!X$5+$BA94*Assembly!X$6+$BB94*Assembly!X$7+$BC94*Assembly!X$8+$BD94*Assembly!X$9+$BE94*Assembly!X$10+$BF94*Assembly!X$11+$BG94*Assembly!X$12+$BH94*Assembly!X$13+$BI94*Assembly!X$14+$BJ94*Assembly!X$15+$BK94*Assembly!X$16+$BL94*Assembly!X$17+$BM94*Assembly!X$18+$BN94*Assembly!X$19+$BO94*Assembly!X$20+$BP94*Assembly!X$21+$BQ94*Assembly!X$22+$BR94*Assembly!X$23+$BS94*Assembly!X$24</f>
        <v>7</v>
      </c>
      <c r="CB94" s="225" t="str">
        <f t="shared" si="12"/>
        <v>1,089</v>
      </c>
      <c r="CC94" s="223" t="str">
        <f t="shared" si="13"/>
        <v>0.0011</v>
      </c>
      <c r="CD94" s="243" t="str">
        <f>$AY94*Assembly!AB$4+$AZ94*Assembly!AB$5+$BA94*Assembly!AB$6+$BB94*Assembly!AB$7+$BC94*Assembly!AB$8+$BD94*Assembly!AB$9+$BE94*Assembly!AB$10+$BF94*Assembly!AB$11+$BG94*Assembly!AB$12+$BH94*Assembly!AB$13+$BI94*Assembly!AB$14+$BJ94*Assembly!AB$15+$BK94*Assembly!AB$16+$BL94*Assembly!AB$17+$BM94*Assembly!AB$18+$BN94*Assembly!AB$19+$BO94*Assembly!AB$20+$BP94*Assembly!AB$21+$BQ94*Assembly!AB$22+$BR94*Assembly!AB$23+$BS94*Assembly!AB$24</f>
        <v>51</v>
      </c>
      <c r="CE94" s="231" t="str">
        <f>$AY94*Assembly!M$4+$AZ94*Assembly!M$5+$BA94*Assembly!M$6+$BB94*Assembly!M$7+$BC94*Assembly!M$8+$BD94*Assembly!M$9+$BE94*Assembly!M$10+$BF94*Assembly!M$11+$BG94*Assembly!M$12+$BH94*Assembly!M$13+$BI94*Assembly!M$14+$BJ94*Assembly!M$15+$BK94*Assembly!M$16+$BL94*Assembly!M$17+$BM94*Assembly!M$18+$BN94*Assembly!M$19+$BO94*Assembly!M$20+$BP94*Assembly!M$21+$BQ94*Assembly!M$22+$BR94*Assembly!M$23+$BS94*Assembly!M$24</f>
        <v>81</v>
      </c>
      <c r="CF94" s="231" t="str">
        <f>$AY94*Assembly!N$4+$AZ94*Assembly!N$5+$BA94*Assembly!N$6+$BB94*Assembly!N$7+$BC94*Assembly!N$8+$BD94*Assembly!N$9+$BE94*Assembly!N$10+$BF94*Assembly!N$11+$BG94*Assembly!N$12+$BH94*Assembly!N$13+$BI94*Assembly!N$14+$BJ94*Assembly!N$15+$BK94*Assembly!N$16+$BL94*Assembly!N$17+$BM94*Assembly!N$18+$BN94*Assembly!N$19+$BO94*Assembly!N$20+$BP94*Assembly!N$21+$BQ94*Assembly!N$22+$BR94*Assembly!N$23+$BS94*Assembly!N$24</f>
        <v>5</v>
      </c>
      <c r="CG94" s="231" t="str">
        <f>$AY94*Assembly!O$4+$AZ94*Assembly!O$5+$BA94*Assembly!O$6+$BB94*Assembly!O$7+$BC94*Assembly!O$8+$BD94*Assembly!O$9+$BE94*Assembly!O$10+$BF94*Assembly!O$11+$BG94*Assembly!O$12+$BH94*Assembly!O$13+$BI94*Assembly!O$14+$BJ94*Assembly!O$15+$BK94*Assembly!O$16+$BL94*Assembly!O$17+$BM94*Assembly!O$18+$BN94*Assembly!O$19+$BO94*Assembly!O$20+$BP94*Assembly!O$21+$BQ94*Assembly!O$22+$BR94*Assembly!O$23+$BS94*Assembly!O$24</f>
        <v>0</v>
      </c>
      <c r="CH94" s="229" t="str">
        <f>$AY94*Assembly!P$4+$AZ94*Assembly!P$5+$BA94*Assembly!P$6+$BB94*Assembly!P$7+$BC94*Assembly!P$8+$BD94*Assembly!P$9+$BE94*Assembly!P$10+$BF94*Assembly!P$11+$BG94*Assembly!P$12+$BH94*Assembly!P$13+$BI94*Assembly!P$14+$BJ94*Assembly!P$15+$BK94*Assembly!P$16+$BL94*Assembly!P$17+$BM94*Assembly!P$18+$BN94*Assembly!P$19+$BO94*Assembly!P$20+$BP94*Assembly!P$21+$BQ94*Assembly!P$22+$BR94*Assembly!P$23+$BS94*Assembly!P$24</f>
        <v>0</v>
      </c>
      <c r="CI94" s="229" t="str">
        <f>$AY94*Assembly!Q$4+$AZ94*Assembly!Q$5+$BA94*Assembly!Q$6+$BB94*Assembly!Q$7+$BC94*Assembly!Q$8+$BD94*Assembly!Q$9+$BE94*Assembly!Q$10+$BF94*Assembly!Q$11+$BG94*Assembly!Q$12+$BH94*Assembly!Q$13+$BI94*Assembly!Q$14+$BJ94*Assembly!Q$15+$BK94*Assembly!Q$16+$BL94*Assembly!Q$17+$BM94*Assembly!Q$18+$BN94*Assembly!Q$19+$BO94*Assembly!Q$20+$BP94*Assembly!Q$21+$BQ94*Assembly!Q$22+$BR94*Assembly!Q$23+$BS94*Assembly!Q$24</f>
        <v>0</v>
      </c>
      <c r="CJ94" s="231" t="str">
        <f>$AY94*Assembly!R$4+$AZ94*Assembly!R$5+$BA94*Assembly!R$6+$BB94*Assembly!R$7+$BC94*Assembly!R$8+$BD94*Assembly!R$9+$BE94*Assembly!R$10+$BF94*Assembly!R$11+$BG94*Assembly!R$12+$BH94*Assembly!R$13+$BI94*Assembly!R$14+$BJ94*Assembly!R$15+$BK94*Assembly!R$16+$BL94*Assembly!R$17+$BM94*Assembly!R$18+$BN94*Assembly!R$19+$BO94*Assembly!R$20+$BP94*Assembly!R$21+$BQ94*Assembly!R$22+$BR94*Assembly!R$23+$BS94*Assembly!R$24</f>
        <v>0</v>
      </c>
      <c r="CK94" s="229" t="str">
        <f>$AY94*Assembly!S$4+$AZ94*Assembly!S$5+$BA94*Assembly!S$6+$BB94*Assembly!S$7+$BC94*Assembly!S$8+$BD94*Assembly!S$9+$BE94*Assembly!S$10+$BF94*Assembly!S$11+$BG94*Assembly!S$12+$BH94*Assembly!S$13+$BI94*Assembly!S$14+$BJ94*Assembly!S$15+$BK94*Assembly!S$16+$BL94*Assembly!S$17+$BM94*Assembly!S$18+$BN94*Assembly!S$19+$BO94*Assembly!S$20+$BP94*Assembly!S$21+$BQ94*Assembly!S$22+$BR94*Assembly!S$23+$BS94*Assembly!S$24</f>
        <v>0</v>
      </c>
      <c r="CL94" s="229" t="str">
        <f>$AY94*Assembly!T$4+$AZ94*Assembly!T$5+$BA94*Assembly!T$6+$BB94*Assembly!T$7+$BC94*Assembly!T$8+$BD94*Assembly!T$9+$BE94*Assembly!T$10+$BF94*Assembly!T$11+$BG94*Assembly!T$12+$BH94*Assembly!T$13+$BI94*Assembly!T$14+$BJ94*Assembly!T$15+$BK94*Assembly!T$16+$BL94*Assembly!T$17+$BM94*Assembly!T$18+$BN94*Assembly!T$19+$BO94*Assembly!T$20+$BP94*Assembly!T$21+$BQ94*Assembly!T$22+$BR94*Assembly!T$23+$BS94*Assembly!T$24</f>
        <v>0</v>
      </c>
      <c r="CM94" s="229" t="str">
        <f>$AY94*Assembly!U$4+$AZ94*Assembly!U$5+$BA94*Assembly!U$6+$BB94*Assembly!U$7+$BC94*Assembly!U$8+$BD94*Assembly!U$9+$BE94*Assembly!U$10+$BF94*Assembly!U$11+$BG94*Assembly!U$12+$BH94*Assembly!U$13+$BI94*Assembly!U$14+$BJ94*Assembly!U$15+$BK94*Assembly!U$16+$BL94*Assembly!U$17+$BM94*Assembly!U$18+$BN94*Assembly!U$19+$BO94*Assembly!U$20+$BP94*Assembly!U$21+$BQ94*Assembly!U$22+$BR94*Assembly!U$23+$BS94*Assembly!U$24</f>
        <v>0</v>
      </c>
      <c r="CN94" s="231" t="str">
        <f>$AY94*Assembly!V$4+$AZ94*Assembly!V$5+$BA94*Assembly!V$6+$BB94*Assembly!V$7+$BC94*Assembly!V$8+$BD94*Assembly!V$9+$BE94*Assembly!V$10+$BF94*Assembly!V$11+$BG94*Assembly!V$12+$BH94*Assembly!V$13+$BI94*Assembly!V$14+$BJ94*Assembly!V$15+$BK94*Assembly!V$16+$BL94*Assembly!V$17+$BM94*Assembly!V$18+$BN94*Assembly!V$19+$BO94*Assembly!V$20+$BP94*Assembly!V$21+$BQ94*Assembly!V$22+$BR94*Assembly!V$23+$BS94*Assembly!V$24</f>
        <v>0</v>
      </c>
      <c r="CO94" s="231" t="str">
        <f>CE94*Refining!$F$3</f>
        <v>145</v>
      </c>
      <c r="CP94" s="231" t="str">
        <f>CF94*Refining!$F$4</f>
        <v>16</v>
      </c>
      <c r="CQ94" s="231" t="str">
        <f>CG94*Refining!$F$5</f>
        <v>0</v>
      </c>
      <c r="CR94" s="231" t="str">
        <f>CH94*Refining!$F$6</f>
        <v>0</v>
      </c>
      <c r="CS94" s="231" t="str">
        <f>CI94*Refining!$F$7</f>
        <v>0</v>
      </c>
      <c r="CT94" s="231" t="str">
        <f>CJ94*Refining!$F$8</f>
        <v>0</v>
      </c>
      <c r="CU94" s="231" t="str">
        <f>CK94*Refining!$F$9</f>
        <v>0</v>
      </c>
      <c r="CV94" s="231" t="str">
        <f>CL94*Refining!$F$10</f>
        <v>0</v>
      </c>
      <c r="CW94" s="231" t="str">
        <f>CM94*Refining!$F$11</f>
        <v>0</v>
      </c>
      <c r="CX94" s="231" t="str">
        <f>CN94*Refining!$F$12</f>
        <v>0</v>
      </c>
      <c r="CY94" s="248" t="str">
        <f t="shared" ref="CY94:DR94" si="379">IF(CE94 = 0, "", CE94)</f>
        <v>81</v>
      </c>
      <c r="CZ94" s="249" t="str">
        <f t="shared" si="379"/>
        <v>5</v>
      </c>
      <c r="DA94" s="245" t="str">
        <f t="shared" si="379"/>
        <v/>
      </c>
      <c r="DB94" s="245" t="str">
        <f t="shared" si="379"/>
        <v/>
      </c>
      <c r="DC94" s="245" t="str">
        <f t="shared" si="379"/>
        <v/>
      </c>
      <c r="DD94" s="245" t="str">
        <f t="shared" si="379"/>
        <v/>
      </c>
      <c r="DE94" s="245" t="str">
        <f t="shared" si="379"/>
        <v/>
      </c>
      <c r="DF94" s="245" t="str">
        <f t="shared" si="379"/>
        <v/>
      </c>
      <c r="DG94" s="245" t="str">
        <f t="shared" si="379"/>
        <v/>
      </c>
      <c r="DH94" s="246" t="str">
        <f t="shared" si="379"/>
        <v/>
      </c>
      <c r="DI94" s="248" t="str">
        <f t="shared" si="379"/>
        <v>145</v>
      </c>
      <c r="DJ94" s="249" t="str">
        <f t="shared" si="379"/>
        <v>16</v>
      </c>
      <c r="DK94" s="245" t="str">
        <f t="shared" si="379"/>
        <v/>
      </c>
      <c r="DL94" s="245" t="str">
        <f t="shared" si="379"/>
        <v/>
      </c>
      <c r="DM94" s="245" t="str">
        <f t="shared" si="379"/>
        <v/>
      </c>
      <c r="DN94" s="245" t="str">
        <f t="shared" si="379"/>
        <v/>
      </c>
      <c r="DO94" s="245" t="str">
        <f t="shared" si="379"/>
        <v/>
      </c>
      <c r="DP94" s="245" t="str">
        <f t="shared" si="379"/>
        <v/>
      </c>
      <c r="DQ94" s="245" t="str">
        <f t="shared" si="379"/>
        <v/>
      </c>
      <c r="DR94" s="246" t="str">
        <f t="shared" si="379"/>
        <v/>
      </c>
      <c r="DS94" s="248" t="str">
        <f t="shared" si="15"/>
        <v>86</v>
      </c>
      <c r="DT94" s="249" t="str">
        <f t="shared" si="16"/>
        <v>160</v>
      </c>
      <c r="DU94" s="225" t="str">
        <f>CY94*'Ores &amp; Ingots'!$C$3+CZ94*'Ores &amp; Ingots'!$C$4+DA94*'Ores &amp; Ingots'!$C$5+DB94*'Ores &amp; Ingots'!$C$6+DC94*'Ores &amp; Ingots'!$C$7+DD94*'Ores &amp; Ingots'!$C$8+DE94*'Ores &amp; Ingots'!$C$9+DF94*'Ores &amp; Ingots'!$C$10+DG94*'Ores &amp; Ingots'!$C$11+DH94*'Ores &amp; Ingots'!$C$12</f>
        <v>11</v>
      </c>
      <c r="DV94" s="225" t="str">
        <f>DI94*'Ores &amp; Ingots'!$B$3+DJ94*'Ores &amp; Ingots'!$B$4+DK94*'Ores &amp; Ingots'!$B$5+DL94*'Ores &amp; Ingots'!$B$6+DM94*'Ores &amp; Ingots'!$B$7+DN94*'Ores &amp; Ingots'!$B$8+DO94*'Ores &amp; Ingots'!$B$9+DP94*'Ores &amp; Ingots'!$B$10+DQ94*'Ores &amp; Ingots'!$B$11+DR94*'Ores &amp; Ingots'!$B$12</f>
        <v>59</v>
      </c>
      <c r="DW94" s="249" t="str">
        <f>CY94*Refining!$G$3+CZ94*Refining!$G$4+DA94*Refining!$G$5+DB94*Refining!$G$6+DC94*Refining!$G$7+DD94*Refining!$G$8+DE94*Refining!$G$9+DF94*Refining!$G$10+DG94*Refining!$G$11+DH94*Refining!$G$12</f>
        <v>30</v>
      </c>
      <c r="DX94" s="249" t="str">
        <f t="shared" si="17"/>
        <v>4,605</v>
      </c>
      <c r="DY94" s="250" t="str">
        <f t="shared" si="18"/>
        <v>0.0046</v>
      </c>
      <c r="DZ94" s="248" t="str">
        <f t="shared" si="19"/>
        <v>52</v>
      </c>
      <c r="EA94" s="251" t="str">
        <f t="shared" ref="EA94:EB94" si="380">DZ94/60</f>
        <v>0.9</v>
      </c>
      <c r="EB94" s="251" t="str">
        <f t="shared" si="380"/>
        <v>0.0</v>
      </c>
      <c r="EC94" s="543" t="str">
        <f t="shared" si="21"/>
        <v>0.00</v>
      </c>
      <c r="ED94" s="248" t="str">
        <f t="shared" si="22"/>
        <v>5,694</v>
      </c>
      <c r="EE94" s="251" t="str">
        <f t="shared" ref="EE94:EF94" si="381">ED94/1000</f>
        <v>5.7</v>
      </c>
      <c r="EF94" s="252" t="str">
        <f t="shared" si="381"/>
        <v>0.01</v>
      </c>
      <c r="EG94" s="544" t="str">
        <f t="shared" si="24"/>
        <v>0.0057</v>
      </c>
      <c r="EH94" s="225" t="s">
        <v>12</v>
      </c>
    </row>
    <row r="95">
      <c r="A95" s="33"/>
      <c r="B95" s="226" t="s">
        <v>982</v>
      </c>
      <c r="C95" s="227" t="s">
        <v>886</v>
      </c>
      <c r="D95" s="227">
        <v>1.0</v>
      </c>
      <c r="E95" s="227">
        <v>1.0</v>
      </c>
      <c r="F95" s="227">
        <v>1.0</v>
      </c>
      <c r="G95" s="253" t="str">
        <f t="shared" si="5"/>
        <v>15.6</v>
      </c>
      <c r="H95" s="254">
        <v>10.0</v>
      </c>
      <c r="I95" s="254">
        <v>10.0</v>
      </c>
      <c r="J95" s="254" t="str">
        <f>H95/Main!$D$9</f>
        <v>10</v>
      </c>
      <c r="K95" s="254" t="str">
        <f>I95/Main!$D$10</f>
        <v>10</v>
      </c>
      <c r="L95" s="254" t="str">
        <f t="shared" si="6"/>
        <v>1</v>
      </c>
      <c r="M95" s="254">
        <v>1.0</v>
      </c>
      <c r="N95" s="255"/>
      <c r="O95" s="256">
        <v>600000.0</v>
      </c>
      <c r="P95" s="255"/>
      <c r="Q95" s="256"/>
      <c r="R95" s="255"/>
      <c r="S95" s="257"/>
      <c r="T95" s="257"/>
      <c r="U95" s="255"/>
      <c r="V95" s="256">
        <v>50000.0</v>
      </c>
      <c r="W95" s="257"/>
      <c r="X95" s="257"/>
      <c r="Y95" s="255"/>
      <c r="Z95" s="255"/>
      <c r="AA95" s="255"/>
      <c r="AB95" s="255"/>
      <c r="AC95" s="335" t="s">
        <v>913</v>
      </c>
      <c r="AD95" s="225">
        <v>90.0</v>
      </c>
      <c r="AE95" s="225">
        <v>0.0</v>
      </c>
      <c r="AF95" s="225">
        <v>0.0</v>
      </c>
      <c r="AG95" s="225">
        <v>0.0</v>
      </c>
      <c r="AH95" s="225">
        <v>30.0</v>
      </c>
      <c r="AI95" s="225">
        <v>0.0</v>
      </c>
      <c r="AJ95" s="225">
        <v>0.0</v>
      </c>
      <c r="AK95" s="225">
        <v>20.0</v>
      </c>
      <c r="AL95" s="225">
        <v>0.0</v>
      </c>
      <c r="AM95" s="225">
        <v>0.0</v>
      </c>
      <c r="AN95" s="225">
        <v>0.0</v>
      </c>
      <c r="AO95" s="225">
        <v>0.0</v>
      </c>
      <c r="AP95" s="225">
        <v>0.0</v>
      </c>
      <c r="AQ95" s="225">
        <v>0.0</v>
      </c>
      <c r="AR95" s="225">
        <v>0.0</v>
      </c>
      <c r="AS95" s="225">
        <v>20.0</v>
      </c>
      <c r="AT95" s="309">
        <v>9.0</v>
      </c>
      <c r="AU95" s="225">
        <v>0.0</v>
      </c>
      <c r="AV95" s="225">
        <v>0.0</v>
      </c>
      <c r="AW95" s="225">
        <v>0.0</v>
      </c>
      <c r="AX95" s="225">
        <v>0.0</v>
      </c>
      <c r="AY95" s="239" t="str">
        <f t="shared" ref="AY95:BS95" si="382">IF(AD95 = 0, "", AD95)</f>
        <v>90</v>
      </c>
      <c r="AZ95" s="227" t="str">
        <f t="shared" si="382"/>
        <v/>
      </c>
      <c r="BA95" s="227" t="str">
        <f t="shared" si="382"/>
        <v/>
      </c>
      <c r="BB95" s="227" t="str">
        <f t="shared" si="382"/>
        <v/>
      </c>
      <c r="BC95" s="225" t="str">
        <f t="shared" si="382"/>
        <v>30</v>
      </c>
      <c r="BD95" s="227" t="str">
        <f t="shared" si="382"/>
        <v/>
      </c>
      <c r="BE95" s="227" t="str">
        <f t="shared" si="382"/>
        <v/>
      </c>
      <c r="BF95" s="225" t="str">
        <f t="shared" si="382"/>
        <v>20</v>
      </c>
      <c r="BG95" s="227" t="str">
        <f t="shared" si="382"/>
        <v/>
      </c>
      <c r="BH95" s="227" t="str">
        <f t="shared" si="382"/>
        <v/>
      </c>
      <c r="BI95" s="227" t="str">
        <f t="shared" si="382"/>
        <v/>
      </c>
      <c r="BJ95" s="227" t="str">
        <f t="shared" si="382"/>
        <v/>
      </c>
      <c r="BK95" s="227" t="str">
        <f t="shared" si="382"/>
        <v/>
      </c>
      <c r="BL95" s="227" t="str">
        <f t="shared" si="382"/>
        <v/>
      </c>
      <c r="BM95" s="227" t="str">
        <f t="shared" si="382"/>
        <v/>
      </c>
      <c r="BN95" s="225" t="str">
        <f t="shared" si="382"/>
        <v>20</v>
      </c>
      <c r="BO95" s="309" t="str">
        <f t="shared" si="382"/>
        <v>9</v>
      </c>
      <c r="BP95" s="227" t="str">
        <f t="shared" si="382"/>
        <v/>
      </c>
      <c r="BQ95" s="227" t="str">
        <f t="shared" si="382"/>
        <v/>
      </c>
      <c r="BR95" s="227" t="str">
        <f t="shared" si="382"/>
        <v/>
      </c>
      <c r="BS95" s="238" t="str">
        <f t="shared" si="382"/>
        <v/>
      </c>
      <c r="BT95" s="239" t="str">
        <f>$AY95*Assembly!Y$4+$AZ95*Assembly!Y$5+$BA95*Assembly!Y$6+$BB95*Assembly!Y$7+$BC95*Assembly!Y$8+$BD95*Assembly!Y$9+$BE95*Assembly!Y$10+$BF95*Assembly!Y$11+$BG95*Assembly!Y$12+$BH95*Assembly!Y$13+$BI95*Assembly!Y$14+$BJ95*Assembly!Y$15+$BK95*Assembly!Y$16+$BL95*Assembly!Y$17+$BM95*Assembly!Y$18+$BN95*Assembly!Y$19+$BO95*Assembly!Y$20+$BP95*Assembly!Y$21+$BQ95*Assembly!Y$22+$BR95*Assembly!Y$23+$BS95*Assembly!Y$24</f>
        <v>9,544</v>
      </c>
      <c r="BU95" s="225" t="str">
        <f t="shared" si="8"/>
        <v>611</v>
      </c>
      <c r="BV95" s="225" t="str">
        <f>$AY95*Assembly!AC$4+$AZ95*Assembly!AC$5+$BA95*Assembly!AC$6+$BB95*Assembly!AC$7+$BC95*Assembly!AC$8+$BD95*Assembly!AC$9+$BE95*Assembly!AC$10+$BF95*Assembly!AC$11+$BG95*Assembly!AC$12+$BH95*Assembly!AC$13+$BI95*Assembly!AC$14+$BJ95*Assembly!AC$15+$BK95*Assembly!AC$16+$BL95*Assembly!AC$17+$BM95*Assembly!AC$18+$BN95*Assembly!AC$19+$BO95*Assembly!AC$20+$BP95*Assembly!AC$21+$BQ95*Assembly!AC$22+$BR95*Assembly!AC$23+$BS95*Assembly!AC$24</f>
        <v>14,520</v>
      </c>
      <c r="BW95" s="240" t="str">
        <f t="shared" si="9"/>
        <v>1.52</v>
      </c>
      <c r="BX95" s="241" t="str">
        <f t="shared" si="10"/>
        <v>929</v>
      </c>
      <c r="BY95" s="242" t="str">
        <f t="shared" si="11"/>
        <v>23.8</v>
      </c>
      <c r="BZ95" s="225"/>
      <c r="CA95" s="225" t="str">
        <f>$AY95*Assembly!X$4+$AZ95*Assembly!X$5+$BA95*Assembly!X$6+$BB95*Assembly!X$7+$BC95*Assembly!X$8+$BD95*Assembly!X$9+$BE95*Assembly!X$10+$BF95*Assembly!X$11+$BG95*Assembly!X$12+$BH95*Assembly!X$13+$BI95*Assembly!X$14+$BJ95*Assembly!X$15+$BK95*Assembly!X$16+$BL95*Assembly!X$17+$BM95*Assembly!X$18+$BN95*Assembly!X$19+$BO95*Assembly!X$20+$BP95*Assembly!X$21+$BQ95*Assembly!X$22+$BR95*Assembly!X$23+$BS95*Assembly!X$24</f>
        <v>399</v>
      </c>
      <c r="CB95" s="225" t="str">
        <f t="shared" si="12"/>
        <v>62,067</v>
      </c>
      <c r="CC95" s="223" t="str">
        <f t="shared" si="13"/>
        <v>0.0621</v>
      </c>
      <c r="CD95" s="243" t="str">
        <f>$AY95*Assembly!AB$4+$AZ95*Assembly!AB$5+$BA95*Assembly!AB$6+$BB95*Assembly!AB$7+$BC95*Assembly!AB$8+$BD95*Assembly!AB$9+$BE95*Assembly!AB$10+$BF95*Assembly!AB$11+$BG95*Assembly!AB$12+$BH95*Assembly!AB$13+$BI95*Assembly!AB$14+$BJ95*Assembly!AB$15+$BK95*Assembly!AB$16+$BL95*Assembly!AB$17+$BM95*Assembly!AB$18+$BN95*Assembly!AB$19+$BO95*Assembly!AB$20+$BP95*Assembly!AB$21+$BQ95*Assembly!AB$22+$BR95*Assembly!AB$23+$BS95*Assembly!AB$24</f>
        <v>2,310</v>
      </c>
      <c r="CE95" s="256" t="str">
        <f>$AY95*Assembly!M$4+$AZ95*Assembly!M$5+$BA95*Assembly!M$6+$BB95*Assembly!M$7+$BC95*Assembly!M$8+$BD95*Assembly!M$9+$BE95*Assembly!M$10+$BF95*Assembly!M$11+$BG95*Assembly!M$12+$BH95*Assembly!M$13+$BI95*Assembly!M$14+$BJ95*Assembly!M$15+$BK95*Assembly!M$16+$BL95*Assembly!M$17+$BM95*Assembly!M$18+$BN95*Assembly!M$19+$BO95*Assembly!M$20+$BP95*Assembly!M$21+$BQ95*Assembly!M$22+$BR95*Assembly!M$23+$BS95*Assembly!M$24</f>
        <v>7,800</v>
      </c>
      <c r="CF95" s="256" t="str">
        <f>$AY95*Assembly!N$4+$AZ95*Assembly!N$5+$BA95*Assembly!N$6+$BB95*Assembly!N$7+$BC95*Assembly!N$8+$BD95*Assembly!N$9+$BE95*Assembly!N$10+$BF95*Assembly!N$11+$BG95*Assembly!N$12+$BH95*Assembly!N$13+$BI95*Assembly!N$14+$BJ95*Assembly!N$15+$BK95*Assembly!N$16+$BL95*Assembly!N$17+$BM95*Assembly!N$18+$BN95*Assembly!N$19+$BO95*Assembly!N$20+$BP95*Assembly!N$21+$BQ95*Assembly!N$22+$BR95*Assembly!N$23+$BS95*Assembly!N$24</f>
        <v>0</v>
      </c>
      <c r="CG95" s="256" t="str">
        <f>$AY95*Assembly!O$4+$AZ95*Assembly!O$5+$BA95*Assembly!O$6+$BB95*Assembly!O$7+$BC95*Assembly!O$8+$BD95*Assembly!O$9+$BE95*Assembly!O$10+$BF95*Assembly!O$11+$BG95*Assembly!O$12+$BH95*Assembly!O$13+$BI95*Assembly!O$14+$BJ95*Assembly!O$15+$BK95*Assembly!O$16+$BL95*Assembly!O$17+$BM95*Assembly!O$18+$BN95*Assembly!O$19+$BO95*Assembly!O$20+$BP95*Assembly!O$21+$BQ95*Assembly!O$22+$BR95*Assembly!O$23+$BS95*Assembly!O$24</f>
        <v>1,980</v>
      </c>
      <c r="CH95" s="254" t="str">
        <f>$AY95*Assembly!P$4+$AZ95*Assembly!P$5+$BA95*Assembly!P$6+$BB95*Assembly!P$7+$BC95*Assembly!P$8+$BD95*Assembly!P$9+$BE95*Assembly!P$10+$BF95*Assembly!P$11+$BG95*Assembly!P$12+$BH95*Assembly!P$13+$BI95*Assembly!P$14+$BJ95*Assembly!P$15+$BK95*Assembly!P$16+$BL95*Assembly!P$17+$BM95*Assembly!P$18+$BN95*Assembly!P$19+$BO95*Assembly!P$20+$BP95*Assembly!P$21+$BQ95*Assembly!P$22+$BR95*Assembly!P$23+$BS95*Assembly!P$24</f>
        <v>0</v>
      </c>
      <c r="CI95" s="254" t="str">
        <f>$AY95*Assembly!Q$4+$AZ95*Assembly!Q$5+$BA95*Assembly!Q$6+$BB95*Assembly!Q$7+$BC95*Assembly!Q$8+$BD95*Assembly!Q$9+$BE95*Assembly!Q$10+$BF95*Assembly!Q$11+$BG95*Assembly!Q$12+$BH95*Assembly!Q$13+$BI95*Assembly!Q$14+$BJ95*Assembly!Q$15+$BK95*Assembly!Q$16+$BL95*Assembly!Q$17+$BM95*Assembly!Q$18+$BN95*Assembly!Q$19+$BO95*Assembly!Q$20+$BP95*Assembly!Q$21+$BQ95*Assembly!Q$22+$BR95*Assembly!Q$23+$BS95*Assembly!Q$24</f>
        <v>4</v>
      </c>
      <c r="CJ95" s="256" t="str">
        <f>$AY95*Assembly!R$4+$AZ95*Assembly!R$5+$BA95*Assembly!R$6+$BB95*Assembly!R$7+$BC95*Assembly!R$8+$BD95*Assembly!R$9+$BE95*Assembly!R$10+$BF95*Assembly!R$11+$BG95*Assembly!R$12+$BH95*Assembly!R$13+$BI95*Assembly!R$14+$BJ95*Assembly!R$15+$BK95*Assembly!R$16+$BL95*Assembly!R$17+$BM95*Assembly!R$18+$BN95*Assembly!R$19+$BO95*Assembly!R$20+$BP95*Assembly!R$21+$BQ95*Assembly!R$22+$BR95*Assembly!R$23+$BS95*Assembly!R$24</f>
        <v>45</v>
      </c>
      <c r="CK95" s="254" t="str">
        <f>$AY95*Assembly!S$4+$AZ95*Assembly!S$5+$BA95*Assembly!S$6+$BB95*Assembly!S$7+$BC95*Assembly!S$8+$BD95*Assembly!S$9+$BE95*Assembly!S$10+$BF95*Assembly!S$11+$BG95*Assembly!S$12+$BH95*Assembly!S$13+$BI95*Assembly!S$14+$BJ95*Assembly!S$15+$BK95*Assembly!S$16+$BL95*Assembly!S$17+$BM95*Assembly!S$18+$BN95*Assembly!S$19+$BO95*Assembly!S$20+$BP95*Assembly!S$21+$BQ95*Assembly!S$22+$BR95*Assembly!S$23+$BS95*Assembly!S$24</f>
        <v>130</v>
      </c>
      <c r="CL95" s="254" t="str">
        <f>$AY95*Assembly!T$4+$AZ95*Assembly!T$5+$BA95*Assembly!T$6+$BB95*Assembly!T$7+$BC95*Assembly!T$8+$BD95*Assembly!T$9+$BE95*Assembly!T$10+$BF95*Assembly!T$11+$BG95*Assembly!T$12+$BH95*Assembly!T$13+$BI95*Assembly!T$14+$BJ95*Assembly!T$15+$BK95*Assembly!T$16+$BL95*Assembly!T$17+$BM95*Assembly!T$18+$BN95*Assembly!T$19+$BO95*Assembly!T$20+$BP95*Assembly!T$21+$BQ95*Assembly!T$22+$BR95*Assembly!T$23+$BS95*Assembly!T$24</f>
        <v>0</v>
      </c>
      <c r="CM95" s="254" t="str">
        <f>$AY95*Assembly!U$4+$AZ95*Assembly!U$5+$BA95*Assembly!U$6+$BB95*Assembly!U$7+$BC95*Assembly!U$8+$BD95*Assembly!U$9+$BE95*Assembly!U$10+$BF95*Assembly!U$11+$BG95*Assembly!U$12+$BH95*Assembly!U$13+$BI95*Assembly!U$14+$BJ95*Assembly!U$15+$BK95*Assembly!U$16+$BL95*Assembly!U$17+$BM95*Assembly!U$18+$BN95*Assembly!U$19+$BO95*Assembly!U$20+$BP95*Assembly!U$21+$BQ95*Assembly!U$22+$BR95*Assembly!U$23+$BS95*Assembly!U$24</f>
        <v>0</v>
      </c>
      <c r="CN95" s="256" t="str">
        <f>$AY95*Assembly!V$4+$AZ95*Assembly!V$5+$BA95*Assembly!V$6+$BB95*Assembly!V$7+$BC95*Assembly!V$8+$BD95*Assembly!V$9+$BE95*Assembly!V$10+$BF95*Assembly!V$11+$BG95*Assembly!V$12+$BH95*Assembly!V$13+$BI95*Assembly!V$14+$BJ95*Assembly!V$15+$BK95*Assembly!V$16+$BL95*Assembly!V$17+$BM95*Assembly!V$18+$BN95*Assembly!V$19+$BO95*Assembly!V$20+$BP95*Assembly!V$21+$BQ95*Assembly!V$22+$BR95*Assembly!V$23+$BS95*Assembly!V$24</f>
        <v>0</v>
      </c>
      <c r="CO95" s="256" t="str">
        <f>CE95*Refining!$F$3</f>
        <v>13,929</v>
      </c>
      <c r="CP95" s="256" t="str">
        <f>CF95*Refining!$F$4</f>
        <v>0</v>
      </c>
      <c r="CQ95" s="256" t="str">
        <f>CG95*Refining!$F$5</f>
        <v>8,250</v>
      </c>
      <c r="CR95" s="256" t="str">
        <f>CH95*Refining!$F$6</f>
        <v>0</v>
      </c>
      <c r="CS95" s="256" t="str">
        <f>CI95*Refining!$F$7</f>
        <v>7</v>
      </c>
      <c r="CT95" s="256" t="str">
        <f>CJ95*Refining!$F$8</f>
        <v>563</v>
      </c>
      <c r="CU95" s="256" t="str">
        <f>CK95*Refining!$F$9</f>
        <v>16,250</v>
      </c>
      <c r="CV95" s="256" t="str">
        <f>CL95*Refining!$F$10</f>
        <v>0</v>
      </c>
      <c r="CW95" s="256" t="str">
        <f>CM95*Refining!$F$11</f>
        <v>0</v>
      </c>
      <c r="CX95" s="256" t="str">
        <f>CN95*Refining!$F$12</f>
        <v>0</v>
      </c>
      <c r="CY95" s="248" t="str">
        <f t="shared" ref="CY95:DR95" si="383">IF(CE95 = 0, "", CE95)</f>
        <v>7,800</v>
      </c>
      <c r="CZ95" s="245" t="str">
        <f t="shared" si="383"/>
        <v/>
      </c>
      <c r="DA95" s="249" t="str">
        <f t="shared" si="383"/>
        <v>1,980</v>
      </c>
      <c r="DB95" s="245" t="str">
        <f t="shared" si="383"/>
        <v/>
      </c>
      <c r="DC95" s="245" t="str">
        <f t="shared" si="383"/>
        <v>4</v>
      </c>
      <c r="DD95" s="249" t="str">
        <f t="shared" si="383"/>
        <v>45</v>
      </c>
      <c r="DE95" s="245" t="str">
        <f t="shared" si="383"/>
        <v>130</v>
      </c>
      <c r="DF95" s="245" t="str">
        <f t="shared" si="383"/>
        <v/>
      </c>
      <c r="DG95" s="245" t="str">
        <f t="shared" si="383"/>
        <v/>
      </c>
      <c r="DH95" s="246" t="str">
        <f t="shared" si="383"/>
        <v/>
      </c>
      <c r="DI95" s="248" t="str">
        <f t="shared" si="383"/>
        <v>13,929</v>
      </c>
      <c r="DJ95" s="245" t="str">
        <f t="shared" si="383"/>
        <v/>
      </c>
      <c r="DK95" s="249" t="str">
        <f t="shared" si="383"/>
        <v>8,250</v>
      </c>
      <c r="DL95" s="245" t="str">
        <f t="shared" si="383"/>
        <v/>
      </c>
      <c r="DM95" s="249" t="str">
        <f t="shared" si="383"/>
        <v>7</v>
      </c>
      <c r="DN95" s="249" t="str">
        <f t="shared" si="383"/>
        <v>563</v>
      </c>
      <c r="DO95" s="249" t="str">
        <f t="shared" si="383"/>
        <v>16,250</v>
      </c>
      <c r="DP95" s="245" t="str">
        <f t="shared" si="383"/>
        <v/>
      </c>
      <c r="DQ95" s="245" t="str">
        <f t="shared" si="383"/>
        <v/>
      </c>
      <c r="DR95" s="246" t="str">
        <f t="shared" si="383"/>
        <v/>
      </c>
      <c r="DS95" s="248" t="str">
        <f t="shared" si="15"/>
        <v>9,959</v>
      </c>
      <c r="DT95" s="249" t="str">
        <f t="shared" si="16"/>
        <v>38,998</v>
      </c>
      <c r="DU95" s="225" t="str">
        <f>CY95*'Ores &amp; Ingots'!$C$3+CZ95*'Ores &amp; Ingots'!$C$4+DA95*'Ores &amp; Ingots'!$C$5+DB95*'Ores &amp; Ingots'!$C$6+DC95*'Ores &amp; Ingots'!$C$7+DD95*'Ores &amp; Ingots'!$C$8+DE95*'Ores &amp; Ingots'!$C$9+DF95*'Ores &amp; Ingots'!$C$10+DG95*'Ores &amp; Ingots'!$C$11+DH95*'Ores &amp; Ingots'!$C$12</f>
        <v>1,225</v>
      </c>
      <c r="DV95" s="225" t="str">
        <f>DI95*'Ores &amp; Ingots'!$B$3+DJ95*'Ores &amp; Ingots'!$B$4+DK95*'Ores &amp; Ingots'!$B$5+DL95*'Ores &amp; Ingots'!$B$6+DM95*'Ores &amp; Ingots'!$B$7+DN95*'Ores &amp; Ingots'!$B$8+DO95*'Ores &amp; Ingots'!$B$9+DP95*'Ores &amp; Ingots'!$B$10+DQ95*'Ores &amp; Ingots'!$B$11+DR95*'Ores &amp; Ingots'!$B$12</f>
        <v>14,429</v>
      </c>
      <c r="DW95" s="249" t="str">
        <f>CY95*Refining!$G$3+CZ95*Refining!$G$4+DA95*Refining!$G$5+DB95*Refining!$G$6+DC95*Refining!$G$7+DD95*Refining!$G$8+DE95*Refining!$G$9+DF95*Refining!$G$10+DG95*Refining!$G$11+DH95*Refining!$G$12</f>
        <v>31,356</v>
      </c>
      <c r="DX95" s="249" t="str">
        <f t="shared" si="17"/>
        <v>4,877,650</v>
      </c>
      <c r="DY95" s="250" t="str">
        <f t="shared" si="18"/>
        <v>4.8776</v>
      </c>
      <c r="DZ95" s="248" t="str">
        <f t="shared" si="19"/>
        <v>31,765</v>
      </c>
      <c r="EA95" s="251" t="str">
        <f t="shared" ref="EA95:EB95" si="384">DZ95/60</f>
        <v>529.4</v>
      </c>
      <c r="EB95" s="251" t="str">
        <f t="shared" si="384"/>
        <v>8.8</v>
      </c>
      <c r="EC95" s="543" t="str">
        <f t="shared" si="21"/>
        <v>0.37</v>
      </c>
      <c r="ED95" s="248" t="str">
        <f t="shared" si="22"/>
        <v>4,939,716</v>
      </c>
      <c r="EE95" s="251" t="str">
        <f t="shared" ref="EE95:EF95" si="385">ED95/1000</f>
        <v>4,939.7</v>
      </c>
      <c r="EF95" s="252" t="str">
        <f t="shared" si="385"/>
        <v>4.94</v>
      </c>
      <c r="EG95" s="544" t="str">
        <f t="shared" si="24"/>
        <v>4.9397</v>
      </c>
      <c r="EH95" s="225" t="s">
        <v>12</v>
      </c>
    </row>
    <row r="96" hidden="1">
      <c r="A96" s="33"/>
      <c r="B96" s="226" t="s">
        <v>982</v>
      </c>
      <c r="C96" s="227" t="s">
        <v>885</v>
      </c>
      <c r="D96" s="227">
        <v>1.0</v>
      </c>
      <c r="E96" s="227">
        <v>1.0</v>
      </c>
      <c r="F96" s="227">
        <v>1.0</v>
      </c>
      <c r="G96" s="228" t="str">
        <f t="shared" si="5"/>
        <v>0.1</v>
      </c>
      <c r="H96" s="229">
        <v>10.0</v>
      </c>
      <c r="I96" s="229">
        <v>10.0</v>
      </c>
      <c r="J96" s="229" t="str">
        <f>H96/Main!$D$9</f>
        <v>10</v>
      </c>
      <c r="K96" s="229" t="str">
        <f>I96/Main!$D$10</f>
        <v>10</v>
      </c>
      <c r="L96" s="229" t="str">
        <f t="shared" si="6"/>
        <v>1</v>
      </c>
      <c r="M96" s="229">
        <v>1.0</v>
      </c>
      <c r="N96" s="230"/>
      <c r="O96" s="231">
        <v>25000.0</v>
      </c>
      <c r="P96" s="230"/>
      <c r="Q96" s="231"/>
      <c r="R96" s="230"/>
      <c r="S96" s="232"/>
      <c r="T96" s="232"/>
      <c r="U96" s="230"/>
      <c r="V96" s="231">
        <v>2000.0</v>
      </c>
      <c r="W96" s="232"/>
      <c r="X96" s="232"/>
      <c r="Y96" s="230"/>
      <c r="Z96" s="230"/>
      <c r="AA96" s="230"/>
      <c r="AB96" s="230"/>
      <c r="AC96" s="334"/>
      <c r="AD96" s="225">
        <v>3.0</v>
      </c>
      <c r="AE96" s="225">
        <v>0.0</v>
      </c>
      <c r="AF96" s="225">
        <v>0.0</v>
      </c>
      <c r="AG96" s="225">
        <v>0.0</v>
      </c>
      <c r="AH96" s="225">
        <v>2.0</v>
      </c>
      <c r="AI96" s="225">
        <v>0.0</v>
      </c>
      <c r="AJ96" s="225">
        <v>0.0</v>
      </c>
      <c r="AK96" s="225">
        <v>2.0</v>
      </c>
      <c r="AL96" s="225">
        <v>0.0</v>
      </c>
      <c r="AM96" s="225">
        <v>0.0</v>
      </c>
      <c r="AN96" s="225">
        <v>0.0</v>
      </c>
      <c r="AO96" s="225">
        <v>0.0</v>
      </c>
      <c r="AP96" s="225">
        <v>0.0</v>
      </c>
      <c r="AQ96" s="225">
        <v>0.0</v>
      </c>
      <c r="AR96" s="225">
        <v>0.0</v>
      </c>
      <c r="AS96" s="225">
        <v>2.0</v>
      </c>
      <c r="AT96" s="309">
        <v>1.0</v>
      </c>
      <c r="AU96" s="225">
        <v>0.0</v>
      </c>
      <c r="AV96" s="225">
        <v>0.0</v>
      </c>
      <c r="AW96" s="225">
        <v>0.0</v>
      </c>
      <c r="AX96" s="225">
        <v>0.0</v>
      </c>
      <c r="AY96" s="239" t="str">
        <f t="shared" ref="AY96:BS96" si="386">IF(AD96 = 0, "", AD96)</f>
        <v>3</v>
      </c>
      <c r="AZ96" s="227" t="str">
        <f t="shared" si="386"/>
        <v/>
      </c>
      <c r="BA96" s="227" t="str">
        <f t="shared" si="386"/>
        <v/>
      </c>
      <c r="BB96" s="227" t="str">
        <f t="shared" si="386"/>
        <v/>
      </c>
      <c r="BC96" s="225" t="str">
        <f t="shared" si="386"/>
        <v>2</v>
      </c>
      <c r="BD96" s="227" t="str">
        <f t="shared" si="386"/>
        <v/>
      </c>
      <c r="BE96" s="227" t="str">
        <f t="shared" si="386"/>
        <v/>
      </c>
      <c r="BF96" s="225" t="str">
        <f t="shared" si="386"/>
        <v>2</v>
      </c>
      <c r="BG96" s="227" t="str">
        <f t="shared" si="386"/>
        <v/>
      </c>
      <c r="BH96" s="227" t="str">
        <f t="shared" si="386"/>
        <v/>
      </c>
      <c r="BI96" s="227" t="str">
        <f t="shared" si="386"/>
        <v/>
      </c>
      <c r="BJ96" s="227" t="str">
        <f t="shared" si="386"/>
        <v/>
      </c>
      <c r="BK96" s="227" t="str">
        <f t="shared" si="386"/>
        <v/>
      </c>
      <c r="BL96" s="227" t="str">
        <f t="shared" si="386"/>
        <v/>
      </c>
      <c r="BM96" s="227" t="str">
        <f t="shared" si="386"/>
        <v/>
      </c>
      <c r="BN96" s="225" t="str">
        <f t="shared" si="386"/>
        <v>2</v>
      </c>
      <c r="BO96" s="309" t="str">
        <f t="shared" si="386"/>
        <v>1</v>
      </c>
      <c r="BP96" s="227" t="str">
        <f t="shared" si="386"/>
        <v/>
      </c>
      <c r="BQ96" s="227" t="str">
        <f t="shared" si="386"/>
        <v/>
      </c>
      <c r="BR96" s="227" t="str">
        <f t="shared" si="386"/>
        <v/>
      </c>
      <c r="BS96" s="238" t="str">
        <f t="shared" si="386"/>
        <v/>
      </c>
      <c r="BT96" s="239" t="str">
        <f>$AY96*Assembly!Y$4+$AZ96*Assembly!Y$5+$BA96*Assembly!Y$6+$BB96*Assembly!Y$7+$BC96*Assembly!Y$8+$BD96*Assembly!Y$9+$BE96*Assembly!Y$10+$BF96*Assembly!Y$11+$BG96*Assembly!Y$12+$BH96*Assembly!Y$13+$BI96*Assembly!Y$14+$BJ96*Assembly!Y$15+$BK96*Assembly!Y$16+$BL96*Assembly!Y$17+$BM96*Assembly!Y$18+$BN96*Assembly!Y$19+$BO96*Assembly!Y$20+$BP96*Assembly!Y$21+$BQ96*Assembly!Y$22+$BR96*Assembly!Y$23+$BS96*Assembly!Y$24</f>
        <v>906</v>
      </c>
      <c r="BU96" s="225" t="str">
        <f t="shared" si="8"/>
        <v>7,251</v>
      </c>
      <c r="BV96" s="225" t="str">
        <f>$AY96*Assembly!AC$4+$AZ96*Assembly!AC$5+$BA96*Assembly!AC$6+$BB96*Assembly!AC$7+$BC96*Assembly!AC$8+$BD96*Assembly!AC$9+$BE96*Assembly!AC$10+$BF96*Assembly!AC$11+$BG96*Assembly!AC$12+$BH96*Assembly!AC$13+$BI96*Assembly!AC$14+$BJ96*Assembly!AC$15+$BK96*Assembly!AC$16+$BL96*Assembly!AC$17+$BM96*Assembly!AC$18+$BN96*Assembly!AC$19+$BO96*Assembly!AC$20+$BP96*Assembly!AC$21+$BQ96*Assembly!AC$22+$BR96*Assembly!AC$23+$BS96*Assembly!AC$24</f>
        <v>872</v>
      </c>
      <c r="BW96" s="240" t="str">
        <f t="shared" si="9"/>
        <v>0.96</v>
      </c>
      <c r="BX96" s="241" t="str">
        <f t="shared" si="10"/>
        <v>6976</v>
      </c>
      <c r="BY96" s="242" t="str">
        <f t="shared" si="11"/>
        <v>0.1</v>
      </c>
      <c r="BZ96" s="225"/>
      <c r="CA96" s="225" t="str">
        <f>$AY96*Assembly!X$4+$AZ96*Assembly!X$5+$BA96*Assembly!X$6+$BB96*Assembly!X$7+$BC96*Assembly!X$8+$BD96*Assembly!X$9+$BE96*Assembly!X$10+$BF96*Assembly!X$11+$BG96*Assembly!X$12+$BH96*Assembly!X$13+$BI96*Assembly!X$14+$BJ96*Assembly!X$15+$BK96*Assembly!X$16+$BL96*Assembly!X$17+$BM96*Assembly!X$18+$BN96*Assembly!X$19+$BO96*Assembly!X$20+$BP96*Assembly!X$21+$BQ96*Assembly!X$22+$BR96*Assembly!X$23+$BS96*Assembly!X$24</f>
        <v>30</v>
      </c>
      <c r="CB96" s="225" t="str">
        <f t="shared" si="12"/>
        <v>4,667</v>
      </c>
      <c r="CC96" s="223" t="str">
        <f t="shared" si="13"/>
        <v>0.0047</v>
      </c>
      <c r="CD96" s="243" t="str">
        <f>$AY96*Assembly!AB$4+$AZ96*Assembly!AB$5+$BA96*Assembly!AB$6+$BB96*Assembly!AB$7+$BC96*Assembly!AB$8+$BD96*Assembly!AB$9+$BE96*Assembly!AB$10+$BF96*Assembly!AB$11+$BG96*Assembly!AB$12+$BH96*Assembly!AB$13+$BI96*Assembly!AB$14+$BJ96*Assembly!AB$15+$BK96*Assembly!AB$16+$BL96*Assembly!AB$17+$BM96*Assembly!AB$18+$BN96*Assembly!AB$19+$BO96*Assembly!AB$20+$BP96*Assembly!AB$21+$BQ96*Assembly!AB$22+$BR96*Assembly!AB$23+$BS96*Assembly!AB$24</f>
        <v>231</v>
      </c>
      <c r="CE96" s="231" t="str">
        <f>$AY96*Assembly!M$4+$AZ96*Assembly!M$5+$BA96*Assembly!M$6+$BB96*Assembly!M$7+$BC96*Assembly!M$8+$BD96*Assembly!M$9+$BE96*Assembly!M$10+$BF96*Assembly!M$11+$BG96*Assembly!M$12+$BH96*Assembly!M$13+$BI96*Assembly!M$14+$BJ96*Assembly!M$15+$BK96*Assembly!M$16+$BL96*Assembly!M$17+$BM96*Assembly!M$18+$BN96*Assembly!M$19+$BO96*Assembly!M$20+$BP96*Assembly!M$21+$BQ96*Assembly!M$22+$BR96*Assembly!M$23+$BS96*Assembly!M$24</f>
        <v>704</v>
      </c>
      <c r="CF96" s="231" t="str">
        <f>$AY96*Assembly!N$4+$AZ96*Assembly!N$5+$BA96*Assembly!N$6+$BB96*Assembly!N$7+$BC96*Assembly!N$8+$BD96*Assembly!N$9+$BE96*Assembly!N$10+$BF96*Assembly!N$11+$BG96*Assembly!N$12+$BH96*Assembly!N$13+$BI96*Assembly!N$14+$BJ96*Assembly!N$15+$BK96*Assembly!N$16+$BL96*Assembly!N$17+$BM96*Assembly!N$18+$BN96*Assembly!N$19+$BO96*Assembly!N$20+$BP96*Assembly!N$21+$BQ96*Assembly!N$22+$BR96*Assembly!N$23+$BS96*Assembly!N$24</f>
        <v>0</v>
      </c>
      <c r="CG96" s="231" t="str">
        <f>$AY96*Assembly!O$4+$AZ96*Assembly!O$5+$BA96*Assembly!O$6+$BB96*Assembly!O$7+$BC96*Assembly!O$8+$BD96*Assembly!O$9+$BE96*Assembly!O$10+$BF96*Assembly!O$11+$BG96*Assembly!O$12+$BH96*Assembly!O$13+$BI96*Assembly!O$14+$BJ96*Assembly!O$15+$BK96*Assembly!O$16+$BL96*Assembly!O$17+$BM96*Assembly!O$18+$BN96*Assembly!O$19+$BO96*Assembly!O$20+$BP96*Assembly!O$21+$BQ96*Assembly!O$22+$BR96*Assembly!O$23+$BS96*Assembly!O$24</f>
        <v>220</v>
      </c>
      <c r="CH96" s="229" t="str">
        <f>$AY96*Assembly!P$4+$AZ96*Assembly!P$5+$BA96*Assembly!P$6+$BB96*Assembly!P$7+$BC96*Assembly!P$8+$BD96*Assembly!P$9+$BE96*Assembly!P$10+$BF96*Assembly!P$11+$BG96*Assembly!P$12+$BH96*Assembly!P$13+$BI96*Assembly!P$14+$BJ96*Assembly!P$15+$BK96*Assembly!P$16+$BL96*Assembly!P$17+$BM96*Assembly!P$18+$BN96*Assembly!P$19+$BO96*Assembly!P$20+$BP96*Assembly!P$21+$BQ96*Assembly!P$22+$BR96*Assembly!P$23+$BS96*Assembly!P$24</f>
        <v>0</v>
      </c>
      <c r="CI96" s="229" t="str">
        <f>$AY96*Assembly!Q$4+$AZ96*Assembly!Q$5+$BA96*Assembly!Q$6+$BB96*Assembly!Q$7+$BC96*Assembly!Q$8+$BD96*Assembly!Q$9+$BE96*Assembly!Q$10+$BF96*Assembly!Q$11+$BG96*Assembly!Q$12+$BH96*Assembly!Q$13+$BI96*Assembly!Q$14+$BJ96*Assembly!Q$15+$BK96*Assembly!Q$16+$BL96*Assembly!Q$17+$BM96*Assembly!Q$18+$BN96*Assembly!Q$19+$BO96*Assembly!Q$20+$BP96*Assembly!Q$21+$BQ96*Assembly!Q$22+$BR96*Assembly!Q$23+$BS96*Assembly!Q$24</f>
        <v>0.4</v>
      </c>
      <c r="CJ96" s="231" t="str">
        <f>$AY96*Assembly!R$4+$AZ96*Assembly!R$5+$BA96*Assembly!R$6+$BB96*Assembly!R$7+$BC96*Assembly!R$8+$BD96*Assembly!R$9+$BE96*Assembly!R$10+$BF96*Assembly!R$11+$BG96*Assembly!R$12+$BH96*Assembly!R$13+$BI96*Assembly!R$14+$BJ96*Assembly!R$15+$BK96*Assembly!R$16+$BL96*Assembly!R$17+$BM96*Assembly!R$18+$BN96*Assembly!R$19+$BO96*Assembly!R$20+$BP96*Assembly!R$21+$BQ96*Assembly!R$22+$BR96*Assembly!R$23+$BS96*Assembly!R$24</f>
        <v>5</v>
      </c>
      <c r="CK96" s="229" t="str">
        <f>$AY96*Assembly!S$4+$AZ96*Assembly!S$5+$BA96*Assembly!S$6+$BB96*Assembly!S$7+$BC96*Assembly!S$8+$BD96*Assembly!S$9+$BE96*Assembly!S$10+$BF96*Assembly!S$11+$BG96*Assembly!S$12+$BH96*Assembly!S$13+$BI96*Assembly!S$14+$BJ96*Assembly!S$15+$BK96*Assembly!S$16+$BL96*Assembly!S$17+$BM96*Assembly!S$18+$BN96*Assembly!S$19+$BO96*Assembly!S$20+$BP96*Assembly!S$21+$BQ96*Assembly!S$22+$BR96*Assembly!S$23+$BS96*Assembly!S$24</f>
        <v>14</v>
      </c>
      <c r="CL96" s="229" t="str">
        <f>$AY96*Assembly!T$4+$AZ96*Assembly!T$5+$BA96*Assembly!T$6+$BB96*Assembly!T$7+$BC96*Assembly!T$8+$BD96*Assembly!T$9+$BE96*Assembly!T$10+$BF96*Assembly!T$11+$BG96*Assembly!T$12+$BH96*Assembly!T$13+$BI96*Assembly!T$14+$BJ96*Assembly!T$15+$BK96*Assembly!T$16+$BL96*Assembly!T$17+$BM96*Assembly!T$18+$BN96*Assembly!T$19+$BO96*Assembly!T$20+$BP96*Assembly!T$21+$BQ96*Assembly!T$22+$BR96*Assembly!T$23+$BS96*Assembly!T$24</f>
        <v>0</v>
      </c>
      <c r="CM96" s="229" t="str">
        <f>$AY96*Assembly!U$4+$AZ96*Assembly!U$5+$BA96*Assembly!U$6+$BB96*Assembly!U$7+$BC96*Assembly!U$8+$BD96*Assembly!U$9+$BE96*Assembly!U$10+$BF96*Assembly!U$11+$BG96*Assembly!U$12+$BH96*Assembly!U$13+$BI96*Assembly!U$14+$BJ96*Assembly!U$15+$BK96*Assembly!U$16+$BL96*Assembly!U$17+$BM96*Assembly!U$18+$BN96*Assembly!U$19+$BO96*Assembly!U$20+$BP96*Assembly!U$21+$BQ96*Assembly!U$22+$BR96*Assembly!U$23+$BS96*Assembly!U$24</f>
        <v>0</v>
      </c>
      <c r="CN96" s="231" t="str">
        <f>$AY96*Assembly!V$4+$AZ96*Assembly!V$5+$BA96*Assembly!V$6+$BB96*Assembly!V$7+$BC96*Assembly!V$8+$BD96*Assembly!V$9+$BE96*Assembly!V$10+$BF96*Assembly!V$11+$BG96*Assembly!V$12+$BH96*Assembly!V$13+$BI96*Assembly!V$14+$BJ96*Assembly!V$15+$BK96*Assembly!V$16+$BL96*Assembly!V$17+$BM96*Assembly!V$18+$BN96*Assembly!V$19+$BO96*Assembly!V$20+$BP96*Assembly!V$21+$BQ96*Assembly!V$22+$BR96*Assembly!V$23+$BS96*Assembly!V$24</f>
        <v>0</v>
      </c>
      <c r="CO96" s="231" t="str">
        <f>CE96*Refining!$F$3</f>
        <v>1,257</v>
      </c>
      <c r="CP96" s="231" t="str">
        <f>CF96*Refining!$F$4</f>
        <v>0</v>
      </c>
      <c r="CQ96" s="231" t="str">
        <f>CG96*Refining!$F$5</f>
        <v>917</v>
      </c>
      <c r="CR96" s="231" t="str">
        <f>CH96*Refining!$F$6</f>
        <v>0</v>
      </c>
      <c r="CS96" s="231" t="str">
        <f>CI96*Refining!$F$7</f>
        <v>1</v>
      </c>
      <c r="CT96" s="231" t="str">
        <f>CJ96*Refining!$F$8</f>
        <v>63</v>
      </c>
      <c r="CU96" s="231" t="str">
        <f>CK96*Refining!$F$9</f>
        <v>1,750</v>
      </c>
      <c r="CV96" s="231" t="str">
        <f>CL96*Refining!$F$10</f>
        <v>0</v>
      </c>
      <c r="CW96" s="231" t="str">
        <f>CM96*Refining!$F$11</f>
        <v>0</v>
      </c>
      <c r="CX96" s="231" t="str">
        <f>CN96*Refining!$F$12</f>
        <v>0</v>
      </c>
      <c r="CY96" s="248" t="str">
        <f t="shared" ref="CY96:DR96" si="387">IF(CE96 = 0, "", CE96)</f>
        <v>704</v>
      </c>
      <c r="CZ96" s="245" t="str">
        <f t="shared" si="387"/>
        <v/>
      </c>
      <c r="DA96" s="249" t="str">
        <f t="shared" si="387"/>
        <v>220</v>
      </c>
      <c r="DB96" s="245" t="str">
        <f t="shared" si="387"/>
        <v/>
      </c>
      <c r="DC96" s="245" t="str">
        <f t="shared" si="387"/>
        <v>0.4</v>
      </c>
      <c r="DD96" s="249" t="str">
        <f t="shared" si="387"/>
        <v>5</v>
      </c>
      <c r="DE96" s="245" t="str">
        <f t="shared" si="387"/>
        <v>14</v>
      </c>
      <c r="DF96" s="245" t="str">
        <f t="shared" si="387"/>
        <v/>
      </c>
      <c r="DG96" s="245" t="str">
        <f t="shared" si="387"/>
        <v/>
      </c>
      <c r="DH96" s="246" t="str">
        <f t="shared" si="387"/>
        <v/>
      </c>
      <c r="DI96" s="248" t="str">
        <f t="shared" si="387"/>
        <v>1,257</v>
      </c>
      <c r="DJ96" s="245" t="str">
        <f t="shared" si="387"/>
        <v/>
      </c>
      <c r="DK96" s="249" t="str">
        <f t="shared" si="387"/>
        <v>917</v>
      </c>
      <c r="DL96" s="245" t="str">
        <f t="shared" si="387"/>
        <v/>
      </c>
      <c r="DM96" s="249" t="str">
        <f t="shared" si="387"/>
        <v>1</v>
      </c>
      <c r="DN96" s="249" t="str">
        <f t="shared" si="387"/>
        <v>63</v>
      </c>
      <c r="DO96" s="249" t="str">
        <f t="shared" si="387"/>
        <v>1,750</v>
      </c>
      <c r="DP96" s="245" t="str">
        <f t="shared" si="387"/>
        <v/>
      </c>
      <c r="DQ96" s="245" t="str">
        <f t="shared" si="387"/>
        <v/>
      </c>
      <c r="DR96" s="246" t="str">
        <f t="shared" si="387"/>
        <v/>
      </c>
      <c r="DS96" s="248" t="str">
        <f t="shared" si="15"/>
        <v>943</v>
      </c>
      <c r="DT96" s="249" t="str">
        <f t="shared" si="16"/>
        <v>3,987</v>
      </c>
      <c r="DU96" s="225" t="str">
        <f>CY96*'Ores &amp; Ingots'!$C$3+CZ96*'Ores &amp; Ingots'!$C$4+DA96*'Ores &amp; Ingots'!$C$5+DB96*'Ores &amp; Ingots'!$C$6+DC96*'Ores &amp; Ingots'!$C$7+DD96*'Ores &amp; Ingots'!$C$8+DE96*'Ores &amp; Ingots'!$C$9+DF96*'Ores &amp; Ingots'!$C$10+DG96*'Ores &amp; Ingots'!$C$11+DH96*'Ores &amp; Ingots'!$C$12</f>
        <v>115</v>
      </c>
      <c r="DV96" s="225" t="str">
        <f>DI96*'Ores &amp; Ingots'!$B$3+DJ96*'Ores &amp; Ingots'!$B$4+DK96*'Ores &amp; Ingots'!$B$5+DL96*'Ores &amp; Ingots'!$B$6+DM96*'Ores &amp; Ingots'!$B$7+DN96*'Ores &amp; Ingots'!$B$8+DO96*'Ores &amp; Ingots'!$B$9+DP96*'Ores &amp; Ingots'!$B$10+DQ96*'Ores &amp; Ingots'!$B$11+DR96*'Ores &amp; Ingots'!$B$12</f>
        <v>1,475</v>
      </c>
      <c r="DW96" s="249" t="str">
        <f>CY96*Refining!$G$3+CZ96*Refining!$G$4+DA96*Refining!$G$5+DB96*Refining!$G$6+DC96*Refining!$G$7+DD96*Refining!$G$8+DE96*Refining!$G$9+DF96*Refining!$G$10+DG96*Refining!$G$11+DH96*Refining!$G$12</f>
        <v>3,456</v>
      </c>
      <c r="DX96" s="249" t="str">
        <f t="shared" si="17"/>
        <v>537,558</v>
      </c>
      <c r="DY96" s="250" t="str">
        <f t="shared" si="18"/>
        <v>0.5376</v>
      </c>
      <c r="DZ96" s="248" t="str">
        <f t="shared" si="19"/>
        <v>3,496</v>
      </c>
      <c r="EA96" s="251" t="str">
        <f t="shared" ref="EA96:EB96" si="388">DZ96/60</f>
        <v>58.3</v>
      </c>
      <c r="EB96" s="251" t="str">
        <f t="shared" si="388"/>
        <v>1.0</v>
      </c>
      <c r="EC96" s="543" t="str">
        <f t="shared" si="21"/>
        <v>0.04</v>
      </c>
      <c r="ED96" s="248" t="str">
        <f t="shared" si="22"/>
        <v>542,225</v>
      </c>
      <c r="EE96" s="251" t="str">
        <f t="shared" ref="EE96:EF96" si="389">ED96/1000</f>
        <v>542.2</v>
      </c>
      <c r="EF96" s="252" t="str">
        <f t="shared" si="389"/>
        <v>0.54</v>
      </c>
      <c r="EG96" s="544" t="str">
        <f t="shared" si="24"/>
        <v>0.5422</v>
      </c>
      <c r="EH96" s="225" t="s">
        <v>12</v>
      </c>
    </row>
    <row r="97">
      <c r="A97" s="42"/>
      <c r="B97" s="297" t="s">
        <v>983</v>
      </c>
      <c r="C97" s="262" t="s">
        <v>886</v>
      </c>
      <c r="D97" s="262">
        <v>3.0</v>
      </c>
      <c r="E97" s="262">
        <v>3.0</v>
      </c>
      <c r="F97" s="262">
        <v>2.0</v>
      </c>
      <c r="G97" s="315" t="str">
        <f t="shared" si="5"/>
        <v>281.3</v>
      </c>
      <c r="H97" s="316">
        <v>45.0</v>
      </c>
      <c r="I97" s="316">
        <v>45.0</v>
      </c>
      <c r="J97" s="316" t="str">
        <f>H97/Main!$D$9</f>
        <v>45</v>
      </c>
      <c r="K97" s="316" t="str">
        <f>I97/Main!$D$10</f>
        <v>45</v>
      </c>
      <c r="L97" s="316" t="str">
        <f t="shared" si="6"/>
        <v>1</v>
      </c>
      <c r="M97" s="316">
        <v>1.0</v>
      </c>
      <c r="N97" s="318" t="s">
        <v>12</v>
      </c>
      <c r="O97" s="318" t="s">
        <v>12</v>
      </c>
      <c r="P97" s="317"/>
      <c r="Q97" s="318"/>
      <c r="R97" s="317"/>
      <c r="S97" s="319"/>
      <c r="T97" s="319"/>
      <c r="U97" s="317"/>
      <c r="V97" s="317"/>
      <c r="W97" s="318">
        <v>2000000.0</v>
      </c>
      <c r="X97" s="319"/>
      <c r="Y97" s="317"/>
      <c r="Z97" s="317"/>
      <c r="AA97" s="317"/>
      <c r="AB97" s="317"/>
      <c r="AC97" s="337" t="s">
        <v>12</v>
      </c>
      <c r="AD97" s="275">
        <v>40.0</v>
      </c>
      <c r="AE97" s="275">
        <v>0.0</v>
      </c>
      <c r="AF97" s="275">
        <v>0.0</v>
      </c>
      <c r="AG97" s="275">
        <v>40.0</v>
      </c>
      <c r="AH97" s="275">
        <v>40.0</v>
      </c>
      <c r="AI97" s="275">
        <v>0.0</v>
      </c>
      <c r="AJ97" s="275">
        <v>0.0</v>
      </c>
      <c r="AK97" s="321">
        <v>300.0</v>
      </c>
      <c r="AL97" s="275">
        <v>0.0</v>
      </c>
      <c r="AM97" s="275">
        <v>0.0</v>
      </c>
      <c r="AN97" s="275">
        <v>120.0</v>
      </c>
      <c r="AO97" s="275">
        <v>50.0</v>
      </c>
      <c r="AP97" s="275">
        <v>0.0</v>
      </c>
      <c r="AQ97" s="275">
        <v>0.0</v>
      </c>
      <c r="AR97" s="275">
        <v>0.0</v>
      </c>
      <c r="AS97" s="275">
        <v>1000.0</v>
      </c>
      <c r="AT97" s="275">
        <v>20.0</v>
      </c>
      <c r="AU97" s="275">
        <v>0.0</v>
      </c>
      <c r="AV97" s="275">
        <v>0.0</v>
      </c>
      <c r="AW97" s="275">
        <v>20.0</v>
      </c>
      <c r="AX97" s="275">
        <v>0.0</v>
      </c>
      <c r="AY97" s="274" t="str">
        <f t="shared" ref="AY97:BS97" si="390">IF(AD97 = 0, "", AD97)</f>
        <v>40</v>
      </c>
      <c r="AZ97" s="262" t="str">
        <f t="shared" si="390"/>
        <v/>
      </c>
      <c r="BA97" s="262" t="str">
        <f t="shared" si="390"/>
        <v/>
      </c>
      <c r="BB97" s="275" t="str">
        <f t="shared" si="390"/>
        <v>40</v>
      </c>
      <c r="BC97" s="275" t="str">
        <f t="shared" si="390"/>
        <v>40</v>
      </c>
      <c r="BD97" s="262" t="str">
        <f t="shared" si="390"/>
        <v/>
      </c>
      <c r="BE97" s="262" t="str">
        <f t="shared" si="390"/>
        <v/>
      </c>
      <c r="BF97" s="321" t="str">
        <f t="shared" si="390"/>
        <v>300</v>
      </c>
      <c r="BG97" s="262" t="str">
        <f t="shared" si="390"/>
        <v/>
      </c>
      <c r="BH97" s="262" t="str">
        <f t="shared" si="390"/>
        <v/>
      </c>
      <c r="BI97" s="275" t="str">
        <f t="shared" si="390"/>
        <v>120</v>
      </c>
      <c r="BJ97" s="275" t="str">
        <f t="shared" si="390"/>
        <v>50</v>
      </c>
      <c r="BK97" s="262" t="str">
        <f t="shared" si="390"/>
        <v/>
      </c>
      <c r="BL97" s="262" t="str">
        <f t="shared" si="390"/>
        <v/>
      </c>
      <c r="BM97" s="262" t="str">
        <f t="shared" si="390"/>
        <v/>
      </c>
      <c r="BN97" s="275" t="str">
        <f t="shared" si="390"/>
        <v>1,000</v>
      </c>
      <c r="BO97" s="275" t="str">
        <f t="shared" si="390"/>
        <v>20</v>
      </c>
      <c r="BP97" s="262" t="str">
        <f t="shared" si="390"/>
        <v/>
      </c>
      <c r="BQ97" s="262" t="str">
        <f t="shared" si="390"/>
        <v/>
      </c>
      <c r="BR97" s="275" t="str">
        <f t="shared" si="390"/>
        <v>20</v>
      </c>
      <c r="BS97" s="273" t="str">
        <f t="shared" si="390"/>
        <v/>
      </c>
      <c r="BT97" s="274" t="str">
        <f>$AY97*Assembly!Y$4+$AZ97*Assembly!Y$5+$BA97*Assembly!Y$6+$BB97*Assembly!Y$7+$BC97*Assembly!Y$8+$BD97*Assembly!Y$9+$BE97*Assembly!Y$10+$BF97*Assembly!Y$11+$BG97*Assembly!Y$12+$BH97*Assembly!Y$13+$BI97*Assembly!Y$14+$BJ97*Assembly!Y$15+$BK97*Assembly!Y$16+$BL97*Assembly!Y$17+$BM97*Assembly!Y$18+$BN97*Assembly!Y$19+$BO97*Assembly!Y$20+$BP97*Assembly!Y$21+$BQ97*Assembly!Y$22+$BR97*Assembly!Y$23+$BS97*Assembly!Y$24</f>
        <v>36,580</v>
      </c>
      <c r="BU97" s="275" t="str">
        <f t="shared" si="8"/>
        <v>130</v>
      </c>
      <c r="BV97" s="275" t="str">
        <f>$AY97*Assembly!AC$4+$AZ97*Assembly!AC$5+$BA97*Assembly!AC$6+$BB97*Assembly!AC$7+$BC97*Assembly!AC$8+$BD97*Assembly!AC$9+$BE97*Assembly!AC$10+$BF97*Assembly!AC$11+$BG97*Assembly!AC$12+$BH97*Assembly!AC$13+$BI97*Assembly!AC$14+$BJ97*Assembly!AC$15+$BK97*Assembly!AC$16+$BL97*Assembly!AC$17+$BM97*Assembly!AC$18+$BN97*Assembly!AC$19+$BO97*Assembly!AC$20+$BP97*Assembly!AC$21+$BQ97*Assembly!AC$22+$BR97*Assembly!AC$23+$BS97*Assembly!AC$24</f>
        <v>30,480</v>
      </c>
      <c r="BW97" s="276" t="str">
        <f t="shared" si="9"/>
        <v>0.83</v>
      </c>
      <c r="BX97" s="277" t="str">
        <f t="shared" si="10"/>
        <v>108</v>
      </c>
      <c r="BY97" s="278" t="str">
        <f t="shared" si="11"/>
        <v>234.3</v>
      </c>
      <c r="BZ97" s="275"/>
      <c r="CA97" s="275" t="str">
        <f>$AY97*Assembly!X$4+$AZ97*Assembly!X$5+$BA97*Assembly!X$6+$BB97*Assembly!X$7+$BC97*Assembly!X$8+$BD97*Assembly!X$9+$BE97*Assembly!X$10+$BF97*Assembly!X$11+$BG97*Assembly!X$12+$BH97*Assembly!X$13+$BI97*Assembly!X$14+$BJ97*Assembly!X$15+$BK97*Assembly!X$16+$BL97*Assembly!X$17+$BM97*Assembly!X$18+$BN97*Assembly!X$19+$BO97*Assembly!X$20+$BP97*Assembly!X$21+$BQ97*Assembly!X$22+$BR97*Assembly!X$23+$BS97*Assembly!X$24</f>
        <v>9,160</v>
      </c>
      <c r="CB97" s="275" t="str">
        <f t="shared" si="12"/>
        <v>1,424,889</v>
      </c>
      <c r="CC97" s="279" t="str">
        <f t="shared" si="13"/>
        <v>1.4249</v>
      </c>
      <c r="CD97" s="280" t="str">
        <f>$AY97*Assembly!AB$4+$AZ97*Assembly!AB$5+$BA97*Assembly!AB$6+$BB97*Assembly!AB$7+$BC97*Assembly!AB$8+$BD97*Assembly!AB$9+$BE97*Assembly!AB$10+$BF97*Assembly!AB$11+$BG97*Assembly!AB$12+$BH97*Assembly!AB$13+$BI97*Assembly!AB$14+$BJ97*Assembly!AB$15+$BK97*Assembly!AB$16+$BL97*Assembly!AB$17+$BM97*Assembly!AB$18+$BN97*Assembly!AB$19+$BO97*Assembly!AB$20+$BP97*Assembly!AB$21+$BQ97*Assembly!AB$22+$BR97*Assembly!AB$23+$BS97*Assembly!AB$24</f>
        <v>20,290</v>
      </c>
      <c r="CE97" s="318" t="str">
        <f>$AY97*Assembly!M$4+$AZ97*Assembly!M$5+$BA97*Assembly!M$6+$BB97*Assembly!M$7+$BC97*Assembly!M$8+$BD97*Assembly!M$9+$BE97*Assembly!M$10+$BF97*Assembly!M$11+$BG97*Assembly!M$12+$BH97*Assembly!M$13+$BI97*Assembly!M$14+$BJ97*Assembly!M$15+$BK97*Assembly!M$16+$BL97*Assembly!M$17+$BM97*Assembly!M$18+$BN97*Assembly!M$19+$BO97*Assembly!M$20+$BP97*Assembly!M$21+$BQ97*Assembly!M$22+$BR97*Assembly!M$23+$BS97*Assembly!M$24</f>
        <v>26,490</v>
      </c>
      <c r="CF97" s="318" t="str">
        <f>$AY97*Assembly!N$4+$AZ97*Assembly!N$5+$BA97*Assembly!N$6+$BB97*Assembly!N$7+$BC97*Assembly!N$8+$BD97*Assembly!N$9+$BE97*Assembly!N$10+$BF97*Assembly!N$11+$BG97*Assembly!N$12+$BH97*Assembly!N$13+$BI97*Assembly!N$14+$BJ97*Assembly!N$15+$BK97*Assembly!N$16+$BL97*Assembly!N$17+$BM97*Assembly!N$18+$BN97*Assembly!N$19+$BO97*Assembly!N$20+$BP97*Assembly!N$21+$BQ97*Assembly!N$22+$BR97*Assembly!N$23+$BS97*Assembly!N$24</f>
        <v>790</v>
      </c>
      <c r="CG97" s="318" t="str">
        <f>$AY97*Assembly!O$4+$AZ97*Assembly!O$5+$BA97*Assembly!O$6+$BB97*Assembly!O$7+$BC97*Assembly!O$8+$BD97*Assembly!O$9+$BE97*Assembly!O$10+$BF97*Assembly!O$11+$BG97*Assembly!O$12+$BH97*Assembly!O$13+$BI97*Assembly!O$14+$BJ97*Assembly!O$15+$BK97*Assembly!O$16+$BL97*Assembly!O$17+$BM97*Assembly!O$18+$BN97*Assembly!O$19+$BO97*Assembly!O$20+$BP97*Assembly!O$21+$BQ97*Assembly!O$22+$BR97*Assembly!O$23+$BS97*Assembly!O$24</f>
        <v>4,550</v>
      </c>
      <c r="CH97" s="316" t="str">
        <f>$AY97*Assembly!P$4+$AZ97*Assembly!P$5+$BA97*Assembly!P$6+$BB97*Assembly!P$7+$BC97*Assembly!P$8+$BD97*Assembly!P$9+$BE97*Assembly!P$10+$BF97*Assembly!P$11+$BG97*Assembly!P$12+$BH97*Assembly!P$13+$BI97*Assembly!P$14+$BJ97*Assembly!P$15+$BK97*Assembly!P$16+$BL97*Assembly!P$17+$BM97*Assembly!P$18+$BN97*Assembly!P$19+$BO97*Assembly!P$20+$BP97*Assembly!P$21+$BQ97*Assembly!P$22+$BR97*Assembly!P$23+$BS97*Assembly!P$24</f>
        <v>0</v>
      </c>
      <c r="CI97" s="316" t="str">
        <f>$AY97*Assembly!Q$4+$AZ97*Assembly!Q$5+$BA97*Assembly!Q$6+$BB97*Assembly!Q$7+$BC97*Assembly!Q$8+$BD97*Assembly!Q$9+$BE97*Assembly!Q$10+$BF97*Assembly!Q$11+$BG97*Assembly!Q$12+$BH97*Assembly!Q$13+$BI97*Assembly!Q$14+$BJ97*Assembly!Q$15+$BK97*Assembly!Q$16+$BL97*Assembly!Q$17+$BM97*Assembly!Q$18+$BN97*Assembly!Q$19+$BO97*Assembly!Q$20+$BP97*Assembly!Q$21+$BQ97*Assembly!Q$22+$BR97*Assembly!Q$23+$BS97*Assembly!Q$24</f>
        <v>180</v>
      </c>
      <c r="CJ97" s="318" t="str">
        <f>$AY97*Assembly!R$4+$AZ97*Assembly!R$5+$BA97*Assembly!R$6+$BB97*Assembly!R$7+$BC97*Assembly!R$8+$BD97*Assembly!R$9+$BE97*Assembly!R$10+$BF97*Assembly!R$11+$BG97*Assembly!R$12+$BH97*Assembly!R$13+$BI97*Assembly!R$14+$BJ97*Assembly!R$15+$BK97*Assembly!R$16+$BL97*Assembly!R$17+$BM97*Assembly!R$18+$BN97*Assembly!R$19+$BO97*Assembly!R$20+$BP97*Assembly!R$21+$BQ97*Assembly!R$22+$BR97*Assembly!R$23+$BS97*Assembly!R$24</f>
        <v>100</v>
      </c>
      <c r="CK97" s="316" t="str">
        <f>$AY97*Assembly!S$4+$AZ97*Assembly!S$5+$BA97*Assembly!S$6+$BB97*Assembly!S$7+$BC97*Assembly!S$8+$BD97*Assembly!S$9+$BE97*Assembly!S$10+$BF97*Assembly!S$11+$BG97*Assembly!S$12+$BH97*Assembly!S$13+$BI97*Assembly!S$14+$BJ97*Assembly!S$15+$BK97*Assembly!S$16+$BL97*Assembly!S$17+$BM97*Assembly!S$18+$BN97*Assembly!S$19+$BO97*Assembly!S$20+$BP97*Assembly!S$21+$BQ97*Assembly!S$22+$BR97*Assembly!S$23+$BS97*Assembly!S$24</f>
        <v>2200</v>
      </c>
      <c r="CL97" s="316" t="str">
        <f>$AY97*Assembly!T$4+$AZ97*Assembly!T$5+$BA97*Assembly!T$6+$BB97*Assembly!T$7+$BC97*Assembly!T$8+$BD97*Assembly!T$9+$BE97*Assembly!T$10+$BF97*Assembly!T$11+$BG97*Assembly!T$12+$BH97*Assembly!T$13+$BI97*Assembly!T$14+$BJ97*Assembly!T$15+$BK97*Assembly!T$16+$BL97*Assembly!T$17+$BM97*Assembly!T$18+$BN97*Assembly!T$19+$BO97*Assembly!T$20+$BP97*Assembly!T$21+$BQ97*Assembly!T$22+$BR97*Assembly!T$23+$BS97*Assembly!T$24</f>
        <v>0</v>
      </c>
      <c r="CM97" s="316" t="str">
        <f>$AY97*Assembly!U$4+$AZ97*Assembly!U$5+$BA97*Assembly!U$6+$BB97*Assembly!U$7+$BC97*Assembly!U$8+$BD97*Assembly!U$9+$BE97*Assembly!U$10+$BF97*Assembly!U$11+$BG97*Assembly!U$12+$BH97*Assembly!U$13+$BI97*Assembly!U$14+$BJ97*Assembly!U$15+$BK97*Assembly!U$16+$BL97*Assembly!U$17+$BM97*Assembly!U$18+$BN97*Assembly!U$19+$BO97*Assembly!U$20+$BP97*Assembly!U$21+$BQ97*Assembly!U$22+$BR97*Assembly!U$23+$BS97*Assembly!U$24</f>
        <v>0</v>
      </c>
      <c r="CN97" s="318" t="str">
        <f>$AY97*Assembly!V$4+$AZ97*Assembly!V$5+$BA97*Assembly!V$6+$BB97*Assembly!V$7+$BC97*Assembly!V$8+$BD97*Assembly!V$9+$BE97*Assembly!V$10+$BF97*Assembly!V$11+$BG97*Assembly!V$12+$BH97*Assembly!V$13+$BI97*Assembly!V$14+$BJ97*Assembly!V$15+$BK97*Assembly!V$16+$BL97*Assembly!V$17+$BM97*Assembly!V$18+$BN97*Assembly!V$19+$BO97*Assembly!V$20+$BP97*Assembly!V$21+$BQ97*Assembly!V$22+$BR97*Assembly!V$23+$BS97*Assembly!V$24</f>
        <v>0</v>
      </c>
      <c r="CO97" s="318" t="str">
        <f>CE97*Refining!$F$3</f>
        <v>47,304</v>
      </c>
      <c r="CP97" s="318" t="str">
        <f>CF97*Refining!$F$4</f>
        <v>2,469</v>
      </c>
      <c r="CQ97" s="318" t="str">
        <f>CG97*Refining!$F$5</f>
        <v>18,958</v>
      </c>
      <c r="CR97" s="318" t="str">
        <f>CH97*Refining!$F$6</f>
        <v>0</v>
      </c>
      <c r="CS97" s="318" t="str">
        <f>CI97*Refining!$F$7</f>
        <v>321</v>
      </c>
      <c r="CT97" s="318" t="str">
        <f>CJ97*Refining!$F$8</f>
        <v>1,250</v>
      </c>
      <c r="CU97" s="318" t="str">
        <f>CK97*Refining!$F$9</f>
        <v>275,000</v>
      </c>
      <c r="CV97" s="318" t="str">
        <f>CL97*Refining!$F$10</f>
        <v>0</v>
      </c>
      <c r="CW97" s="318" t="str">
        <f>CM97*Refining!$F$11</f>
        <v>0</v>
      </c>
      <c r="CX97" s="318" t="str">
        <f>CN97*Refining!$F$12</f>
        <v>0</v>
      </c>
      <c r="CY97" s="285" t="str">
        <f t="shared" ref="CY97:DR97" si="391">IF(CE97 = 0, "", CE97)</f>
        <v>26,490</v>
      </c>
      <c r="CZ97" s="286" t="str">
        <f t="shared" si="391"/>
        <v>790</v>
      </c>
      <c r="DA97" s="286" t="str">
        <f t="shared" si="391"/>
        <v>4,550</v>
      </c>
      <c r="DB97" s="282" t="str">
        <f t="shared" si="391"/>
        <v/>
      </c>
      <c r="DC97" s="282" t="str">
        <f t="shared" si="391"/>
        <v>180</v>
      </c>
      <c r="DD97" s="286" t="str">
        <f t="shared" si="391"/>
        <v>100</v>
      </c>
      <c r="DE97" s="282" t="str">
        <f t="shared" si="391"/>
        <v>2200</v>
      </c>
      <c r="DF97" s="282" t="str">
        <f t="shared" si="391"/>
        <v/>
      </c>
      <c r="DG97" s="282" t="str">
        <f t="shared" si="391"/>
        <v/>
      </c>
      <c r="DH97" s="283" t="str">
        <f t="shared" si="391"/>
        <v/>
      </c>
      <c r="DI97" s="285" t="str">
        <f t="shared" si="391"/>
        <v>47,304</v>
      </c>
      <c r="DJ97" s="286" t="str">
        <f t="shared" si="391"/>
        <v>2,469</v>
      </c>
      <c r="DK97" s="286" t="str">
        <f t="shared" si="391"/>
        <v>18,958</v>
      </c>
      <c r="DL97" s="282" t="str">
        <f t="shared" si="391"/>
        <v/>
      </c>
      <c r="DM97" s="286" t="str">
        <f t="shared" si="391"/>
        <v>321</v>
      </c>
      <c r="DN97" s="286" t="str">
        <f t="shared" si="391"/>
        <v>1,250</v>
      </c>
      <c r="DO97" s="286" t="str">
        <f t="shared" si="391"/>
        <v>275,000</v>
      </c>
      <c r="DP97" s="282" t="str">
        <f t="shared" si="391"/>
        <v/>
      </c>
      <c r="DQ97" s="282" t="str">
        <f t="shared" si="391"/>
        <v/>
      </c>
      <c r="DR97" s="283" t="str">
        <f t="shared" si="391"/>
        <v/>
      </c>
      <c r="DS97" s="285" t="str">
        <f t="shared" si="15"/>
        <v>34,310</v>
      </c>
      <c r="DT97" s="286" t="str">
        <f t="shared" si="16"/>
        <v>345,302</v>
      </c>
      <c r="DU97" s="275" t="str">
        <f>CY97*'Ores &amp; Ingots'!$C$3+CZ97*'Ores &amp; Ingots'!$C$4+DA97*'Ores &amp; Ingots'!$C$5+DB97*'Ores &amp; Ingots'!$C$6+DC97*'Ores &amp; Ingots'!$C$7+DD97*'Ores &amp; Ingots'!$C$8+DE97*'Ores &amp; Ingots'!$C$9+DF97*'Ores &amp; Ingots'!$C$10+DG97*'Ores &amp; Ingots'!$C$11+DH97*'Ores &amp; Ingots'!$C$12</f>
        <v>4,163</v>
      </c>
      <c r="DV97" s="275" t="str">
        <f>DI97*'Ores &amp; Ingots'!$B$3+DJ97*'Ores &amp; Ingots'!$B$4+DK97*'Ores &amp; Ingots'!$B$5+DL97*'Ores &amp; Ingots'!$B$6+DM97*'Ores &amp; Ingots'!$B$7+DN97*'Ores &amp; Ingots'!$B$8+DO97*'Ores &amp; Ingots'!$B$9+DP97*'Ores &amp; Ingots'!$B$10+DQ97*'Ores &amp; Ingots'!$B$11+DR97*'Ores &amp; Ingots'!$B$12</f>
        <v>127,762</v>
      </c>
      <c r="DW97" s="286" t="str">
        <f>CY97*Refining!$G$3+CZ97*Refining!$G$4+DA97*Refining!$G$5+DB97*Refining!$G$6+DC97*Refining!$G$7+DD97*Refining!$G$8+DE97*Refining!$G$9+DF97*Refining!$G$10+DG97*Refining!$G$11+DH97*Refining!$G$12</f>
        <v>149,676</v>
      </c>
      <c r="DX97" s="286" t="str">
        <f t="shared" si="17"/>
        <v>23,282,942</v>
      </c>
      <c r="DY97" s="287" t="str">
        <f t="shared" si="18"/>
        <v>23.2829</v>
      </c>
      <c r="DZ97" s="285" t="str">
        <f t="shared" si="19"/>
        <v>158,881</v>
      </c>
      <c r="EA97" s="288" t="str">
        <f t="shared" ref="EA97:EB97" si="392">DZ97/60</f>
        <v>2,648.0</v>
      </c>
      <c r="EB97" s="288" t="str">
        <f t="shared" si="392"/>
        <v>44.1</v>
      </c>
      <c r="EC97" s="545" t="str">
        <f t="shared" si="21"/>
        <v>1.84</v>
      </c>
      <c r="ED97" s="285" t="str">
        <f t="shared" si="22"/>
        <v>24,707,830</v>
      </c>
      <c r="EE97" s="288" t="str">
        <f t="shared" ref="EE97:EF97" si="393">ED97/1000</f>
        <v>24,707.8</v>
      </c>
      <c r="EF97" s="289" t="str">
        <f t="shared" si="393"/>
        <v>24.71</v>
      </c>
      <c r="EG97" s="546" t="str">
        <f t="shared" si="24"/>
        <v>24.7078</v>
      </c>
      <c r="EH97" s="225" t="s">
        <v>12</v>
      </c>
    </row>
    <row r="98">
      <c r="A98" s="191" t="s">
        <v>984</v>
      </c>
      <c r="B98" s="192" t="s">
        <v>985</v>
      </c>
      <c r="C98" s="193" t="s">
        <v>886</v>
      </c>
      <c r="D98" s="193">
        <v>1.0</v>
      </c>
      <c r="E98" s="193">
        <v>1.0</v>
      </c>
      <c r="F98" s="193">
        <v>1.0</v>
      </c>
      <c r="G98" s="194" t="str">
        <f t="shared" si="5"/>
        <v>15.6</v>
      </c>
      <c r="H98" s="195">
        <v>15.0</v>
      </c>
      <c r="I98" s="195">
        <v>15.0</v>
      </c>
      <c r="J98" s="195" t="str">
        <f>H98/Main!$D$9</f>
        <v>15</v>
      </c>
      <c r="K98" s="195" t="str">
        <f>I98/Main!$D$10</f>
        <v>15</v>
      </c>
      <c r="L98" s="195" t="str">
        <f t="shared" si="6"/>
        <v>1</v>
      </c>
      <c r="M98" s="195">
        <v>1.0</v>
      </c>
      <c r="N98" s="198" t="s">
        <v>12</v>
      </c>
      <c r="O98" s="197"/>
      <c r="P98" s="197"/>
      <c r="Q98" s="198">
        <v>15625.0</v>
      </c>
      <c r="R98" s="198" t="str">
        <f>Q98*Main!$D$6</f>
        <v>15,625</v>
      </c>
      <c r="S98" s="199"/>
      <c r="T98" s="199"/>
      <c r="U98" s="197"/>
      <c r="V98" s="197"/>
      <c r="W98" s="199"/>
      <c r="X98" s="199"/>
      <c r="Y98" s="197"/>
      <c r="Z98" s="197"/>
      <c r="AA98" s="197"/>
      <c r="AB98" s="197"/>
      <c r="AC98" s="342" t="s">
        <v>920</v>
      </c>
      <c r="AD98" s="208">
        <v>0.0</v>
      </c>
      <c r="AE98" s="208">
        <v>40.0</v>
      </c>
      <c r="AF98" s="208">
        <v>20.0</v>
      </c>
      <c r="AG98" s="208">
        <v>0.0</v>
      </c>
      <c r="AH98" s="208">
        <v>40.0</v>
      </c>
      <c r="AI98" s="208">
        <v>0.0</v>
      </c>
      <c r="AJ98" s="208">
        <v>4.0</v>
      </c>
      <c r="AK98" s="306">
        <v>2.0</v>
      </c>
      <c r="AL98" s="208">
        <v>1.0</v>
      </c>
      <c r="AM98" s="208">
        <v>0.0</v>
      </c>
      <c r="AN98" s="208">
        <v>0.0</v>
      </c>
      <c r="AO98" s="208">
        <v>4.0</v>
      </c>
      <c r="AP98" s="208">
        <v>0.0</v>
      </c>
      <c r="AQ98" s="208">
        <v>0.0</v>
      </c>
      <c r="AR98" s="208">
        <v>0.0</v>
      </c>
      <c r="AS98" s="208">
        <v>0.0</v>
      </c>
      <c r="AT98" s="208">
        <v>0.0</v>
      </c>
      <c r="AU98" s="208">
        <v>0.0</v>
      </c>
      <c r="AV98" s="208">
        <v>0.0</v>
      </c>
      <c r="AW98" s="208">
        <v>0.0</v>
      </c>
      <c r="AX98" s="208">
        <v>0.0</v>
      </c>
      <c r="AY98" s="292" t="str">
        <f t="shared" ref="AY98:BS98" si="394">IF(AD98 = 0, "", AD98)</f>
        <v/>
      </c>
      <c r="AZ98" s="208" t="str">
        <f t="shared" si="394"/>
        <v>40</v>
      </c>
      <c r="BA98" s="208" t="str">
        <f t="shared" si="394"/>
        <v>20</v>
      </c>
      <c r="BB98" s="193" t="str">
        <f t="shared" si="394"/>
        <v/>
      </c>
      <c r="BC98" s="208" t="str">
        <f t="shared" si="394"/>
        <v>40</v>
      </c>
      <c r="BD98" s="193" t="str">
        <f t="shared" si="394"/>
        <v/>
      </c>
      <c r="BE98" s="208" t="str">
        <f t="shared" si="394"/>
        <v>4</v>
      </c>
      <c r="BF98" s="306" t="str">
        <f t="shared" si="394"/>
        <v>2</v>
      </c>
      <c r="BG98" s="208" t="str">
        <f t="shared" si="394"/>
        <v>1</v>
      </c>
      <c r="BH98" s="193" t="str">
        <f t="shared" si="394"/>
        <v/>
      </c>
      <c r="BI98" s="193" t="str">
        <f t="shared" si="394"/>
        <v/>
      </c>
      <c r="BJ98" s="208" t="str">
        <f t="shared" si="394"/>
        <v>4</v>
      </c>
      <c r="BK98" s="193" t="str">
        <f t="shared" si="394"/>
        <v/>
      </c>
      <c r="BL98" s="193" t="str">
        <f t="shared" si="394"/>
        <v/>
      </c>
      <c r="BM98" s="193" t="str">
        <f t="shared" si="394"/>
        <v/>
      </c>
      <c r="BN98" s="193" t="str">
        <f t="shared" si="394"/>
        <v/>
      </c>
      <c r="BO98" s="193" t="str">
        <f t="shared" si="394"/>
        <v/>
      </c>
      <c r="BP98" s="193" t="str">
        <f t="shared" si="394"/>
        <v/>
      </c>
      <c r="BQ98" s="193" t="str">
        <f t="shared" si="394"/>
        <v/>
      </c>
      <c r="BR98" s="193" t="str">
        <f t="shared" si="394"/>
        <v/>
      </c>
      <c r="BS98" s="206" t="str">
        <f t="shared" si="394"/>
        <v/>
      </c>
      <c r="BT98" s="207" t="str">
        <f>$AY98*Assembly!Y$4+$AZ98*Assembly!Y$5+$BA98*Assembly!Y$6+$BB98*Assembly!Y$7+$BC98*Assembly!Y$8+$BD98*Assembly!Y$9+$BE98*Assembly!Y$10+$BF98*Assembly!Y$11+$BG98*Assembly!Y$12+$BH98*Assembly!Y$13+$BI98*Assembly!Y$14+$BJ98*Assembly!Y$15+$BK98*Assembly!Y$16+$BL98*Assembly!Y$17+$BM98*Assembly!Y$18+$BN98*Assembly!Y$19+$BO98*Assembly!Y$20+$BP98*Assembly!Y$21+$BQ98*Assembly!Y$22+$BR98*Assembly!Y$23+$BS98*Assembly!Y$24</f>
        <v>648</v>
      </c>
      <c r="BU98" s="208" t="str">
        <f t="shared" si="8"/>
        <v>41</v>
      </c>
      <c r="BV98" s="208" t="str">
        <f>$AY98*Assembly!AC$4+$AZ98*Assembly!AC$5+$BA98*Assembly!AC$6+$BB98*Assembly!AC$7+$BC98*Assembly!AC$8+$BD98*Assembly!AC$9+$BE98*Assembly!AC$10+$BF98*Assembly!AC$11+$BG98*Assembly!AC$12+$BH98*Assembly!AC$13+$BI98*Assembly!AC$14+$BJ98*Assembly!AC$15+$BK98*Assembly!AC$16+$BL98*Assembly!AC$17+$BM98*Assembly!AC$18+$BN98*Assembly!AC$19+$BO98*Assembly!AC$20+$BP98*Assembly!AC$21+$BQ98*Assembly!AC$22+$BR98*Assembly!AC$23+$BS98*Assembly!AC$24</f>
        <v>2,387</v>
      </c>
      <c r="BW98" s="209" t="str">
        <f t="shared" si="9"/>
        <v>3.68</v>
      </c>
      <c r="BX98" s="210" t="str">
        <f t="shared" si="10"/>
        <v>153</v>
      </c>
      <c r="BY98" s="211" t="str">
        <f t="shared" si="11"/>
        <v>57.5</v>
      </c>
      <c r="BZ98" s="345" t="str">
        <f t="shared" ref="BZ98:BZ104" si="399">IF(R98 = "?", "?", R98/BT98)</f>
        <v>24 L</v>
      </c>
      <c r="CA98" s="208" t="str">
        <f>$AY98*Assembly!X$4+$AZ98*Assembly!X$5+$BA98*Assembly!X$6+$BB98*Assembly!X$7+$BC98*Assembly!X$8+$BD98*Assembly!X$9+$BE98*Assembly!X$10+$BF98*Assembly!X$11+$BG98*Assembly!X$12+$BH98*Assembly!X$13+$BI98*Assembly!X$14+$BJ98*Assembly!X$15+$BK98*Assembly!X$16+$BL98*Assembly!X$17+$BM98*Assembly!X$18+$BN98*Assembly!X$19+$BO98*Assembly!X$20+$BP98*Assembly!X$21+$BQ98*Assembly!X$22+$BR98*Assembly!X$23+$BS98*Assembly!X$24</f>
        <v>235</v>
      </c>
      <c r="CB98" s="208" t="str">
        <f t="shared" si="12"/>
        <v>36,556</v>
      </c>
      <c r="CC98" s="212" t="str">
        <f t="shared" si="13"/>
        <v>0.0366</v>
      </c>
      <c r="CD98" s="213" t="str">
        <f>$AY98*Assembly!AB$4+$AZ98*Assembly!AB$5+$BA98*Assembly!AB$6+$BB98*Assembly!AB$7+$BC98*Assembly!AB$8+$BD98*Assembly!AB$9+$BE98*Assembly!AB$10+$BF98*Assembly!AB$11+$BG98*Assembly!AB$12+$BH98*Assembly!AB$13+$BI98*Assembly!AB$14+$BJ98*Assembly!AB$15+$BK98*Assembly!AB$16+$BL98*Assembly!AB$17+$BM98*Assembly!AB$18+$BN98*Assembly!AB$19+$BO98*Assembly!AB$20+$BP98*Assembly!AB$21+$BQ98*Assembly!AB$22+$BR98*Assembly!AB$23+$BS98*Assembly!AB$24</f>
        <v>420</v>
      </c>
      <c r="CE98" s="198" t="str">
        <f>$AY98*Assembly!M$4+$AZ98*Assembly!M$5+$BA98*Assembly!M$6+$BB98*Assembly!M$7+$BC98*Assembly!M$8+$BD98*Assembly!M$9+$BE98*Assembly!M$10+$BF98*Assembly!M$11+$BG98*Assembly!M$12+$BH98*Assembly!M$13+$BI98*Assembly!M$14+$BJ98*Assembly!M$15+$BK98*Assembly!M$16+$BL98*Assembly!M$17+$BM98*Assembly!M$18+$BN98*Assembly!M$19+$BO98*Assembly!M$20+$BP98*Assembly!M$21+$BQ98*Assembly!M$22+$BR98*Assembly!M$23+$BS98*Assembly!M$24</f>
        <v>770</v>
      </c>
      <c r="CF98" s="198" t="str">
        <f>$AY98*Assembly!N$4+$AZ98*Assembly!N$5+$BA98*Assembly!N$6+$BB98*Assembly!N$7+$BC98*Assembly!N$8+$BD98*Assembly!N$9+$BE98*Assembly!N$10+$BF98*Assembly!N$11+$BG98*Assembly!N$12+$BH98*Assembly!N$13+$BI98*Assembly!N$14+$BJ98*Assembly!N$15+$BK98*Assembly!N$16+$BL98*Assembly!N$17+$BM98*Assembly!N$18+$BN98*Assembly!N$19+$BO98*Assembly!N$20+$BP98*Assembly!N$21+$BQ98*Assembly!N$22+$BR98*Assembly!N$23+$BS98*Assembly!N$24</f>
        <v>40</v>
      </c>
      <c r="CG98" s="198" t="str">
        <f>$AY98*Assembly!O$4+$AZ98*Assembly!O$5+$BA98*Assembly!O$6+$BB98*Assembly!O$7+$BC98*Assembly!O$8+$BD98*Assembly!O$9+$BE98*Assembly!O$10+$BF98*Assembly!O$11+$BG98*Assembly!O$12+$BH98*Assembly!O$13+$BI98*Assembly!O$14+$BJ98*Assembly!O$15+$BK98*Assembly!O$16+$BL98*Assembly!O$17+$BM98*Assembly!O$18+$BN98*Assembly!O$19+$BO98*Assembly!O$20+$BP98*Assembly!O$21+$BQ98*Assembly!O$22+$BR98*Assembly!O$23+$BS98*Assembly!O$24</f>
        <v>12</v>
      </c>
      <c r="CH98" s="195" t="str">
        <f>$AY98*Assembly!P$4+$AZ98*Assembly!P$5+$BA98*Assembly!P$6+$BB98*Assembly!P$7+$BC98*Assembly!P$8+$BD98*Assembly!P$9+$BE98*Assembly!P$10+$BF98*Assembly!P$11+$BG98*Assembly!P$12+$BH98*Assembly!P$13+$BI98*Assembly!P$14+$BJ98*Assembly!P$15+$BK98*Assembly!P$16+$BL98*Assembly!P$17+$BM98*Assembly!P$18+$BN98*Assembly!P$19+$BO98*Assembly!P$20+$BP98*Assembly!P$21+$BQ98*Assembly!P$22+$BR98*Assembly!P$23+$BS98*Assembly!P$24</f>
        <v>0</v>
      </c>
      <c r="CI98" s="195" t="str">
        <f>$AY98*Assembly!Q$4+$AZ98*Assembly!Q$5+$BA98*Assembly!Q$6+$BB98*Assembly!Q$7+$BC98*Assembly!Q$8+$BD98*Assembly!Q$9+$BE98*Assembly!Q$10+$BF98*Assembly!Q$11+$BG98*Assembly!Q$12+$BH98*Assembly!Q$13+$BI98*Assembly!Q$14+$BJ98*Assembly!Q$15+$BK98*Assembly!Q$16+$BL98*Assembly!Q$17+$BM98*Assembly!Q$18+$BN98*Assembly!Q$19+$BO98*Assembly!Q$20+$BP98*Assembly!Q$21+$BQ98*Assembly!Q$22+$BR98*Assembly!Q$23+$BS98*Assembly!Q$24</f>
        <v>5.4</v>
      </c>
      <c r="CJ98" s="198" t="str">
        <f>$AY98*Assembly!R$4+$AZ98*Assembly!R$5+$BA98*Assembly!R$6+$BB98*Assembly!R$7+$BC98*Assembly!R$8+$BD98*Assembly!R$9+$BE98*Assembly!R$10+$BF98*Assembly!R$11+$BG98*Assembly!R$12+$BH98*Assembly!R$13+$BI98*Assembly!R$14+$BJ98*Assembly!R$15+$BK98*Assembly!R$16+$BL98*Assembly!R$17+$BM98*Assembly!R$18+$BN98*Assembly!R$19+$BO98*Assembly!R$20+$BP98*Assembly!R$21+$BQ98*Assembly!R$22+$BR98*Assembly!R$23+$BS98*Assembly!R$24</f>
        <v>0</v>
      </c>
      <c r="CK98" s="195" t="str">
        <f>$AY98*Assembly!S$4+$AZ98*Assembly!S$5+$BA98*Assembly!S$6+$BB98*Assembly!S$7+$BC98*Assembly!S$8+$BD98*Assembly!S$9+$BE98*Assembly!S$10+$BF98*Assembly!S$11+$BG98*Assembly!S$12+$BH98*Assembly!S$13+$BI98*Assembly!S$14+$BJ98*Assembly!S$15+$BK98*Assembly!S$16+$BL98*Assembly!S$17+$BM98*Assembly!S$18+$BN98*Assembly!S$19+$BO98*Assembly!S$20+$BP98*Assembly!S$21+$BQ98*Assembly!S$22+$BR98*Assembly!S$23+$BS98*Assembly!S$24</f>
        <v>0</v>
      </c>
      <c r="CL98" s="195" t="str">
        <f>$AY98*Assembly!T$4+$AZ98*Assembly!T$5+$BA98*Assembly!T$6+$BB98*Assembly!T$7+$BC98*Assembly!T$8+$BD98*Assembly!T$9+$BE98*Assembly!T$10+$BF98*Assembly!T$11+$BG98*Assembly!T$12+$BH98*Assembly!T$13+$BI98*Assembly!T$14+$BJ98*Assembly!T$15+$BK98*Assembly!T$16+$BL98*Assembly!T$17+$BM98*Assembly!T$18+$BN98*Assembly!T$19+$BO98*Assembly!T$20+$BP98*Assembly!T$21+$BQ98*Assembly!T$22+$BR98*Assembly!T$23+$BS98*Assembly!T$24</f>
        <v>0</v>
      </c>
      <c r="CM98" s="195" t="str">
        <f>$AY98*Assembly!U$4+$AZ98*Assembly!U$5+$BA98*Assembly!U$6+$BB98*Assembly!U$7+$BC98*Assembly!U$8+$BD98*Assembly!U$9+$BE98*Assembly!U$10+$BF98*Assembly!U$11+$BG98*Assembly!U$12+$BH98*Assembly!U$13+$BI98*Assembly!U$14+$BJ98*Assembly!U$15+$BK98*Assembly!U$16+$BL98*Assembly!U$17+$BM98*Assembly!U$18+$BN98*Assembly!U$19+$BO98*Assembly!U$20+$BP98*Assembly!U$21+$BQ98*Assembly!U$22+$BR98*Assembly!U$23+$BS98*Assembly!U$24</f>
        <v>0</v>
      </c>
      <c r="CN98" s="198" t="str">
        <f>$AY98*Assembly!V$4+$AZ98*Assembly!V$5+$BA98*Assembly!V$6+$BB98*Assembly!V$7+$BC98*Assembly!V$8+$BD98*Assembly!V$9+$BE98*Assembly!V$10+$BF98*Assembly!V$11+$BG98*Assembly!V$12+$BH98*Assembly!V$13+$BI98*Assembly!V$14+$BJ98*Assembly!V$15+$BK98*Assembly!V$16+$BL98*Assembly!V$17+$BM98*Assembly!V$18+$BN98*Assembly!V$19+$BO98*Assembly!V$20+$BP98*Assembly!V$21+$BQ98*Assembly!V$22+$BR98*Assembly!V$23+$BS98*Assembly!V$24</f>
        <v>0</v>
      </c>
      <c r="CO98" s="198" t="str">
        <f>CE98*Refining!$F$3</f>
        <v>1,375</v>
      </c>
      <c r="CP98" s="198" t="str">
        <f>CF98*Refining!$F$4</f>
        <v>125</v>
      </c>
      <c r="CQ98" s="198" t="str">
        <f>CG98*Refining!$F$5</f>
        <v>50</v>
      </c>
      <c r="CR98" s="198" t="str">
        <f>CH98*Refining!$F$6</f>
        <v>0</v>
      </c>
      <c r="CS98" s="198" t="str">
        <f>CI98*Refining!$F$7</f>
        <v>10</v>
      </c>
      <c r="CT98" s="198" t="str">
        <f>CJ98*Refining!$F$8</f>
        <v>0</v>
      </c>
      <c r="CU98" s="198" t="str">
        <f>CK98*Refining!$F$9</f>
        <v>0</v>
      </c>
      <c r="CV98" s="198" t="str">
        <f>CL98*Refining!$F$10</f>
        <v>0</v>
      </c>
      <c r="CW98" s="198" t="str">
        <f>CM98*Refining!$F$11</f>
        <v>0</v>
      </c>
      <c r="CX98" s="198" t="str">
        <f>CN98*Refining!$F$12</f>
        <v>0</v>
      </c>
      <c r="CY98" s="218" t="str">
        <f t="shared" ref="CY98:DR98" si="395">IF(CE98 = 0, "", CE98)</f>
        <v>770</v>
      </c>
      <c r="CZ98" s="219" t="str">
        <f t="shared" si="395"/>
        <v>40</v>
      </c>
      <c r="DA98" s="219" t="str">
        <f t="shared" si="395"/>
        <v>12</v>
      </c>
      <c r="DB98" s="215" t="str">
        <f t="shared" si="395"/>
        <v/>
      </c>
      <c r="DC98" s="215" t="str">
        <f t="shared" si="395"/>
        <v>5.4</v>
      </c>
      <c r="DD98" s="215" t="str">
        <f t="shared" si="395"/>
        <v/>
      </c>
      <c r="DE98" s="215" t="str">
        <f t="shared" si="395"/>
        <v/>
      </c>
      <c r="DF98" s="215" t="str">
        <f t="shared" si="395"/>
        <v/>
      </c>
      <c r="DG98" s="215" t="str">
        <f t="shared" si="395"/>
        <v/>
      </c>
      <c r="DH98" s="216" t="str">
        <f t="shared" si="395"/>
        <v/>
      </c>
      <c r="DI98" s="218" t="str">
        <f t="shared" si="395"/>
        <v>1,375</v>
      </c>
      <c r="DJ98" s="219" t="str">
        <f t="shared" si="395"/>
        <v>125</v>
      </c>
      <c r="DK98" s="219" t="str">
        <f t="shared" si="395"/>
        <v>50</v>
      </c>
      <c r="DL98" s="215" t="str">
        <f t="shared" si="395"/>
        <v/>
      </c>
      <c r="DM98" s="219" t="str">
        <f t="shared" si="395"/>
        <v>10</v>
      </c>
      <c r="DN98" s="215" t="str">
        <f t="shared" si="395"/>
        <v/>
      </c>
      <c r="DO98" s="215" t="str">
        <f t="shared" si="395"/>
        <v/>
      </c>
      <c r="DP98" s="215" t="str">
        <f t="shared" si="395"/>
        <v/>
      </c>
      <c r="DQ98" s="215" t="str">
        <f t="shared" si="395"/>
        <v/>
      </c>
      <c r="DR98" s="216" t="str">
        <f t="shared" si="395"/>
        <v/>
      </c>
      <c r="DS98" s="218" t="str">
        <f t="shared" si="15"/>
        <v>827</v>
      </c>
      <c r="DT98" s="219" t="str">
        <f t="shared" si="16"/>
        <v>1,560</v>
      </c>
      <c r="DU98" s="208" t="str">
        <f>CY98*'Ores &amp; Ingots'!$C$3+CZ98*'Ores &amp; Ingots'!$C$4+DA98*'Ores &amp; Ingots'!$C$5+DB98*'Ores &amp; Ingots'!$C$6+DC98*'Ores &amp; Ingots'!$C$7+DD98*'Ores &amp; Ingots'!$C$8+DE98*'Ores &amp; Ingots'!$C$9+DF98*'Ores &amp; Ingots'!$C$10+DG98*'Ores &amp; Ingots'!$C$11+DH98*'Ores &amp; Ingots'!$C$12</f>
        <v>106</v>
      </c>
      <c r="DV98" s="208" t="str">
        <f>DI98*'Ores &amp; Ingots'!$B$3+DJ98*'Ores &amp; Ingots'!$B$4+DK98*'Ores &amp; Ingots'!$B$5+DL98*'Ores &amp; Ingots'!$B$6+DM98*'Ores &amp; Ingots'!$B$7+DN98*'Ores &amp; Ingots'!$B$8+DO98*'Ores &amp; Ingots'!$B$9+DP98*'Ores &amp; Ingots'!$B$10+DQ98*'Ores &amp; Ingots'!$B$11+DR98*'Ores &amp; Ingots'!$B$12</f>
        <v>577</v>
      </c>
      <c r="DW98" s="219" t="str">
        <f>CY98*Refining!$G$3+CZ98*Refining!$G$4+DA98*Refining!$G$5+DB98*Refining!$G$6+DC98*Refining!$G$7+DD98*Refining!$G$8+DE98*Refining!$G$9+DF98*Refining!$G$10+DG98*Refining!$G$11+DH98*Refining!$G$12</f>
        <v>403</v>
      </c>
      <c r="DX98" s="219" t="str">
        <f t="shared" si="17"/>
        <v>62,765</v>
      </c>
      <c r="DY98" s="220" t="str">
        <f t="shared" si="18"/>
        <v>0.0628</v>
      </c>
      <c r="DZ98" s="218" t="str">
        <f t="shared" si="19"/>
        <v>653</v>
      </c>
      <c r="EA98" s="221" t="str">
        <f t="shared" ref="EA98:EB98" si="396">DZ98/60</f>
        <v>10.9</v>
      </c>
      <c r="EB98" s="221" t="str">
        <f t="shared" si="396"/>
        <v>0.2</v>
      </c>
      <c r="EC98" s="541" t="str">
        <f t="shared" si="21"/>
        <v>0.01</v>
      </c>
      <c r="ED98" s="218" t="str">
        <f t="shared" si="22"/>
        <v>99,321</v>
      </c>
      <c r="EE98" s="221" t="str">
        <f t="shared" ref="EE98:EF98" si="397">ED98/1000</f>
        <v>99.3</v>
      </c>
      <c r="EF98" s="222" t="str">
        <f t="shared" si="397"/>
        <v>0.10</v>
      </c>
      <c r="EG98" s="542" t="str">
        <f t="shared" si="24"/>
        <v>0.0993</v>
      </c>
      <c r="EH98" s="225">
        <v>997.0</v>
      </c>
    </row>
    <row r="99" hidden="1">
      <c r="A99" s="33"/>
      <c r="B99" s="226" t="s">
        <v>985</v>
      </c>
      <c r="C99" s="227" t="s">
        <v>885</v>
      </c>
      <c r="D99" s="227">
        <v>1.0</v>
      </c>
      <c r="E99" s="227">
        <v>1.0</v>
      </c>
      <c r="F99" s="227">
        <v>1.0</v>
      </c>
      <c r="G99" s="253" t="str">
        <f t="shared" si="5"/>
        <v>0.1</v>
      </c>
      <c r="H99" s="254">
        <v>6.0</v>
      </c>
      <c r="I99" s="254">
        <v>6.0</v>
      </c>
      <c r="J99" s="254" t="str">
        <f>H99/Main!$D$9</f>
        <v>6</v>
      </c>
      <c r="K99" s="254" t="str">
        <f>I99/Main!$D$10</f>
        <v>6</v>
      </c>
      <c r="L99" s="254" t="str">
        <f t="shared" si="6"/>
        <v>1</v>
      </c>
      <c r="M99" s="254">
        <v>1.0</v>
      </c>
      <c r="N99" s="256" t="s">
        <v>12</v>
      </c>
      <c r="O99" s="255"/>
      <c r="P99" s="255"/>
      <c r="Q99" s="256">
        <v>125.0</v>
      </c>
      <c r="R99" s="256" t="str">
        <f>Q99*Main!$D$6</f>
        <v>125</v>
      </c>
      <c r="S99" s="257"/>
      <c r="T99" s="257"/>
      <c r="U99" s="255"/>
      <c r="V99" s="255"/>
      <c r="W99" s="257"/>
      <c r="X99" s="257"/>
      <c r="Y99" s="255"/>
      <c r="Z99" s="255"/>
      <c r="AA99" s="255"/>
      <c r="AB99" s="255"/>
      <c r="AC99" s="335"/>
      <c r="AD99" s="225">
        <v>0.0</v>
      </c>
      <c r="AE99" s="225">
        <v>3.0</v>
      </c>
      <c r="AF99" s="225">
        <v>0.0</v>
      </c>
      <c r="AG99" s="225">
        <v>0.0</v>
      </c>
      <c r="AH99" s="225">
        <v>1.0</v>
      </c>
      <c r="AI99" s="225">
        <v>0.0</v>
      </c>
      <c r="AJ99" s="225">
        <v>1.0</v>
      </c>
      <c r="AK99" s="309">
        <v>1.0</v>
      </c>
      <c r="AL99" s="225">
        <v>1.0</v>
      </c>
      <c r="AM99" s="225">
        <v>0.0</v>
      </c>
      <c r="AN99" s="225">
        <v>0.0</v>
      </c>
      <c r="AO99" s="225">
        <v>0.0</v>
      </c>
      <c r="AP99" s="225">
        <v>0.0</v>
      </c>
      <c r="AQ99" s="225">
        <v>0.0</v>
      </c>
      <c r="AR99" s="225">
        <v>0.0</v>
      </c>
      <c r="AS99" s="225">
        <v>0.0</v>
      </c>
      <c r="AT99" s="225">
        <v>0.0</v>
      </c>
      <c r="AU99" s="225">
        <v>0.0</v>
      </c>
      <c r="AV99" s="225">
        <v>0.0</v>
      </c>
      <c r="AW99" s="225">
        <v>0.0</v>
      </c>
      <c r="AX99" s="225">
        <v>0.0</v>
      </c>
      <c r="AY99" s="236" t="str">
        <f t="shared" ref="AY99:BS99" si="398">IF(AD99 = 0, "", AD99)</f>
        <v/>
      </c>
      <c r="AZ99" s="225" t="str">
        <f t="shared" si="398"/>
        <v>3</v>
      </c>
      <c r="BA99" s="227" t="str">
        <f t="shared" si="398"/>
        <v/>
      </c>
      <c r="BB99" s="227" t="str">
        <f t="shared" si="398"/>
        <v/>
      </c>
      <c r="BC99" s="225" t="str">
        <f t="shared" si="398"/>
        <v>1</v>
      </c>
      <c r="BD99" s="227" t="str">
        <f t="shared" si="398"/>
        <v/>
      </c>
      <c r="BE99" s="225" t="str">
        <f t="shared" si="398"/>
        <v>1</v>
      </c>
      <c r="BF99" s="309" t="str">
        <f t="shared" si="398"/>
        <v>1</v>
      </c>
      <c r="BG99" s="225" t="str">
        <f t="shared" si="398"/>
        <v>1</v>
      </c>
      <c r="BH99" s="227" t="str">
        <f t="shared" si="398"/>
        <v/>
      </c>
      <c r="BI99" s="227" t="str">
        <f t="shared" si="398"/>
        <v/>
      </c>
      <c r="BJ99" s="227" t="str">
        <f t="shared" si="398"/>
        <v/>
      </c>
      <c r="BK99" s="227" t="str">
        <f t="shared" si="398"/>
        <v/>
      </c>
      <c r="BL99" s="227" t="str">
        <f t="shared" si="398"/>
        <v/>
      </c>
      <c r="BM99" s="227" t="str">
        <f t="shared" si="398"/>
        <v/>
      </c>
      <c r="BN99" s="227" t="str">
        <f t="shared" si="398"/>
        <v/>
      </c>
      <c r="BO99" s="227" t="str">
        <f t="shared" si="398"/>
        <v/>
      </c>
      <c r="BP99" s="227" t="str">
        <f t="shared" si="398"/>
        <v/>
      </c>
      <c r="BQ99" s="227" t="str">
        <f t="shared" si="398"/>
        <v/>
      </c>
      <c r="BR99" s="227" t="str">
        <f t="shared" si="398"/>
        <v/>
      </c>
      <c r="BS99" s="238" t="str">
        <f t="shared" si="398"/>
        <v/>
      </c>
      <c r="BT99" s="239" t="str">
        <f>$AY99*Assembly!Y$4+$AZ99*Assembly!Y$5+$BA99*Assembly!Y$6+$BB99*Assembly!Y$7+$BC99*Assembly!Y$8+$BD99*Assembly!Y$9+$BE99*Assembly!Y$10+$BF99*Assembly!Y$11+$BG99*Assembly!Y$12+$BH99*Assembly!Y$13+$BI99*Assembly!Y$14+$BJ99*Assembly!Y$15+$BK99*Assembly!Y$16+$BL99*Assembly!Y$17+$BM99*Assembly!Y$18+$BN99*Assembly!Y$19+$BO99*Assembly!Y$20+$BP99*Assembly!Y$21+$BQ99*Assembly!Y$22+$BR99*Assembly!Y$23+$BS99*Assembly!Y$24</f>
        <v>49</v>
      </c>
      <c r="BU99" s="225" t="str">
        <f t="shared" si="8"/>
        <v>394</v>
      </c>
      <c r="BV99" s="225" t="str">
        <f>$AY99*Assembly!AC$4+$AZ99*Assembly!AC$5+$BA99*Assembly!AC$6+$BB99*Assembly!AC$7+$BC99*Assembly!AC$8+$BD99*Assembly!AC$9+$BE99*Assembly!AC$10+$BF99*Assembly!AC$11+$BG99*Assembly!AC$12+$BH99*Assembly!AC$13+$BI99*Assembly!AC$14+$BJ99*Assembly!AC$15+$BK99*Assembly!AC$16+$BL99*Assembly!AC$17+$BM99*Assembly!AC$18+$BN99*Assembly!AC$19+$BO99*Assembly!AC$20+$BP99*Assembly!AC$21+$BQ99*Assembly!AC$22+$BR99*Assembly!AC$23+$BS99*Assembly!AC$24</f>
        <v>121</v>
      </c>
      <c r="BW99" s="240" t="str">
        <f t="shared" si="9"/>
        <v>2.46</v>
      </c>
      <c r="BX99" s="241" t="str">
        <f t="shared" si="10"/>
        <v>968</v>
      </c>
      <c r="BY99" s="242" t="str">
        <f t="shared" si="11"/>
        <v>0.3</v>
      </c>
      <c r="BZ99" s="311" t="str">
        <f t="shared" si="399"/>
        <v>2.5 L</v>
      </c>
      <c r="CA99" s="225" t="str">
        <f>$AY99*Assembly!X$4+$AZ99*Assembly!X$5+$BA99*Assembly!X$6+$BB99*Assembly!X$7+$BC99*Assembly!X$8+$BD99*Assembly!X$9+$BE99*Assembly!X$10+$BF99*Assembly!X$11+$BG99*Assembly!X$12+$BH99*Assembly!X$13+$BI99*Assembly!X$14+$BJ99*Assembly!X$15+$BK99*Assembly!X$16+$BL99*Assembly!X$17+$BM99*Assembly!X$18+$BN99*Assembly!X$19+$BO99*Assembly!X$20+$BP99*Assembly!X$21+$BQ99*Assembly!X$22+$BR99*Assembly!X$23+$BS99*Assembly!X$24</f>
        <v>10</v>
      </c>
      <c r="CB99" s="225" t="str">
        <f t="shared" si="12"/>
        <v>1,556</v>
      </c>
      <c r="CC99" s="223" t="str">
        <f t="shared" si="13"/>
        <v>0.0016</v>
      </c>
      <c r="CD99" s="243" t="str">
        <f>$AY99*Assembly!AB$4+$AZ99*Assembly!AB$5+$BA99*Assembly!AB$6+$BB99*Assembly!AB$7+$BC99*Assembly!AB$8+$BD99*Assembly!AB$9+$BE99*Assembly!AB$10+$BF99*Assembly!AB$11+$BG99*Assembly!AB$12+$BH99*Assembly!AB$13+$BI99*Assembly!AB$14+$BJ99*Assembly!AB$15+$BK99*Assembly!AB$16+$BL99*Assembly!AB$17+$BM99*Assembly!AB$18+$BN99*Assembly!AB$19+$BO99*Assembly!AB$20+$BP99*Assembly!AB$21+$BQ99*Assembly!AB$22+$BR99*Assembly!AB$23+$BS99*Assembly!AB$24</f>
        <v>32</v>
      </c>
      <c r="CE99" s="256" t="str">
        <f>$AY99*Assembly!M$4+$AZ99*Assembly!M$5+$BA99*Assembly!M$6+$BB99*Assembly!M$7+$BC99*Assembly!M$8+$BD99*Assembly!M$9+$BE99*Assembly!M$10+$BF99*Assembly!M$11+$BG99*Assembly!M$12+$BH99*Assembly!M$13+$BI99*Assembly!M$14+$BJ99*Assembly!M$15+$BK99*Assembly!M$16+$BL99*Assembly!M$17+$BM99*Assembly!M$18+$BN99*Assembly!M$19+$BO99*Assembly!M$20+$BP99*Assembly!M$21+$BQ99*Assembly!M$22+$BR99*Assembly!M$23+$BS99*Assembly!M$24</f>
        <v>42</v>
      </c>
      <c r="CF99" s="256" t="str">
        <f>$AY99*Assembly!N$4+$AZ99*Assembly!N$5+$BA99*Assembly!N$6+$BB99*Assembly!N$7+$BC99*Assembly!N$8+$BD99*Assembly!N$9+$BE99*Assembly!N$10+$BF99*Assembly!N$11+$BG99*Assembly!N$12+$BH99*Assembly!N$13+$BI99*Assembly!N$14+$BJ99*Assembly!N$15+$BK99*Assembly!N$16+$BL99*Assembly!N$17+$BM99*Assembly!N$18+$BN99*Assembly!N$19+$BO99*Assembly!N$20+$BP99*Assembly!N$21+$BQ99*Assembly!N$22+$BR99*Assembly!N$23+$BS99*Assembly!N$24</f>
        <v>5</v>
      </c>
      <c r="CG99" s="256" t="str">
        <f>$AY99*Assembly!O$4+$AZ99*Assembly!O$5+$BA99*Assembly!O$6+$BB99*Assembly!O$7+$BC99*Assembly!O$8+$BD99*Assembly!O$9+$BE99*Assembly!O$10+$BF99*Assembly!O$11+$BG99*Assembly!O$12+$BH99*Assembly!O$13+$BI99*Assembly!O$14+$BJ99*Assembly!O$15+$BK99*Assembly!O$16+$BL99*Assembly!O$17+$BM99*Assembly!O$18+$BN99*Assembly!O$19+$BO99*Assembly!O$20+$BP99*Assembly!O$21+$BQ99*Assembly!O$22+$BR99*Assembly!O$23+$BS99*Assembly!O$24</f>
        <v>0</v>
      </c>
      <c r="CH99" s="254" t="str">
        <f>$AY99*Assembly!P$4+$AZ99*Assembly!P$5+$BA99*Assembly!P$6+$BB99*Assembly!P$7+$BC99*Assembly!P$8+$BD99*Assembly!P$9+$BE99*Assembly!P$10+$BF99*Assembly!P$11+$BG99*Assembly!P$12+$BH99*Assembly!P$13+$BI99*Assembly!P$14+$BJ99*Assembly!P$15+$BK99*Assembly!P$16+$BL99*Assembly!P$17+$BM99*Assembly!P$18+$BN99*Assembly!P$19+$BO99*Assembly!P$20+$BP99*Assembly!P$21+$BQ99*Assembly!P$22+$BR99*Assembly!P$23+$BS99*Assembly!P$24</f>
        <v>0</v>
      </c>
      <c r="CI99" s="254" t="str">
        <f>$AY99*Assembly!Q$4+$AZ99*Assembly!Q$5+$BA99*Assembly!Q$6+$BB99*Assembly!Q$7+$BC99*Assembly!Q$8+$BD99*Assembly!Q$9+$BE99*Assembly!Q$10+$BF99*Assembly!Q$11+$BG99*Assembly!Q$12+$BH99*Assembly!Q$13+$BI99*Assembly!Q$14+$BJ99*Assembly!Q$15+$BK99*Assembly!Q$16+$BL99*Assembly!Q$17+$BM99*Assembly!Q$18+$BN99*Assembly!Q$19+$BO99*Assembly!Q$20+$BP99*Assembly!Q$21+$BQ99*Assembly!Q$22+$BR99*Assembly!Q$23+$BS99*Assembly!Q$24</f>
        <v>5.2</v>
      </c>
      <c r="CJ99" s="256" t="str">
        <f>$AY99*Assembly!R$4+$AZ99*Assembly!R$5+$BA99*Assembly!R$6+$BB99*Assembly!R$7+$BC99*Assembly!R$8+$BD99*Assembly!R$9+$BE99*Assembly!R$10+$BF99*Assembly!R$11+$BG99*Assembly!R$12+$BH99*Assembly!R$13+$BI99*Assembly!R$14+$BJ99*Assembly!R$15+$BK99*Assembly!R$16+$BL99*Assembly!R$17+$BM99*Assembly!R$18+$BN99*Assembly!R$19+$BO99*Assembly!R$20+$BP99*Assembly!R$21+$BQ99*Assembly!R$22+$BR99*Assembly!R$23+$BS99*Assembly!R$24</f>
        <v>0</v>
      </c>
      <c r="CK99" s="254" t="str">
        <f>$AY99*Assembly!S$4+$AZ99*Assembly!S$5+$BA99*Assembly!S$6+$BB99*Assembly!S$7+$BC99*Assembly!S$8+$BD99*Assembly!S$9+$BE99*Assembly!S$10+$BF99*Assembly!S$11+$BG99*Assembly!S$12+$BH99*Assembly!S$13+$BI99*Assembly!S$14+$BJ99*Assembly!S$15+$BK99*Assembly!S$16+$BL99*Assembly!S$17+$BM99*Assembly!S$18+$BN99*Assembly!S$19+$BO99*Assembly!S$20+$BP99*Assembly!S$21+$BQ99*Assembly!S$22+$BR99*Assembly!S$23+$BS99*Assembly!S$24</f>
        <v>0</v>
      </c>
      <c r="CL99" s="254" t="str">
        <f>$AY99*Assembly!T$4+$AZ99*Assembly!T$5+$BA99*Assembly!T$6+$BB99*Assembly!T$7+$BC99*Assembly!T$8+$BD99*Assembly!T$9+$BE99*Assembly!T$10+$BF99*Assembly!T$11+$BG99*Assembly!T$12+$BH99*Assembly!T$13+$BI99*Assembly!T$14+$BJ99*Assembly!T$15+$BK99*Assembly!T$16+$BL99*Assembly!T$17+$BM99*Assembly!T$18+$BN99*Assembly!T$19+$BO99*Assembly!T$20+$BP99*Assembly!T$21+$BQ99*Assembly!T$22+$BR99*Assembly!T$23+$BS99*Assembly!T$24</f>
        <v>0</v>
      </c>
      <c r="CM99" s="254" t="str">
        <f>$AY99*Assembly!U$4+$AZ99*Assembly!U$5+$BA99*Assembly!U$6+$BB99*Assembly!U$7+$BC99*Assembly!U$8+$BD99*Assembly!U$9+$BE99*Assembly!U$10+$BF99*Assembly!U$11+$BG99*Assembly!U$12+$BH99*Assembly!U$13+$BI99*Assembly!U$14+$BJ99*Assembly!U$15+$BK99*Assembly!U$16+$BL99*Assembly!U$17+$BM99*Assembly!U$18+$BN99*Assembly!U$19+$BO99*Assembly!U$20+$BP99*Assembly!U$21+$BQ99*Assembly!U$22+$BR99*Assembly!U$23+$BS99*Assembly!U$24</f>
        <v>0</v>
      </c>
      <c r="CN99" s="256" t="str">
        <f>$AY99*Assembly!V$4+$AZ99*Assembly!V$5+$BA99*Assembly!V$6+$BB99*Assembly!V$7+$BC99*Assembly!V$8+$BD99*Assembly!V$9+$BE99*Assembly!V$10+$BF99*Assembly!V$11+$BG99*Assembly!V$12+$BH99*Assembly!V$13+$BI99*Assembly!V$14+$BJ99*Assembly!V$15+$BK99*Assembly!V$16+$BL99*Assembly!V$17+$BM99*Assembly!V$18+$BN99*Assembly!V$19+$BO99*Assembly!V$20+$BP99*Assembly!V$21+$BQ99*Assembly!V$22+$BR99*Assembly!V$23+$BS99*Assembly!V$24</f>
        <v>0</v>
      </c>
      <c r="CO99" s="256" t="str">
        <f>CE99*Refining!$F$3</f>
        <v>75</v>
      </c>
      <c r="CP99" s="256" t="str">
        <f>CF99*Refining!$F$4</f>
        <v>16</v>
      </c>
      <c r="CQ99" s="256" t="str">
        <f>CG99*Refining!$F$5</f>
        <v>0</v>
      </c>
      <c r="CR99" s="256" t="str">
        <f>CH99*Refining!$F$6</f>
        <v>0</v>
      </c>
      <c r="CS99" s="256" t="str">
        <f>CI99*Refining!$F$7</f>
        <v>9</v>
      </c>
      <c r="CT99" s="256" t="str">
        <f>CJ99*Refining!$F$8</f>
        <v>0</v>
      </c>
      <c r="CU99" s="256" t="str">
        <f>CK99*Refining!$F$9</f>
        <v>0</v>
      </c>
      <c r="CV99" s="256" t="str">
        <f>CL99*Refining!$F$10</f>
        <v>0</v>
      </c>
      <c r="CW99" s="256" t="str">
        <f>CM99*Refining!$F$11</f>
        <v>0</v>
      </c>
      <c r="CX99" s="256" t="str">
        <f>CN99*Refining!$F$12</f>
        <v>0</v>
      </c>
      <c r="CY99" s="248" t="str">
        <f t="shared" ref="CY99:DR99" si="400">IF(CE99 = 0, "", CE99)</f>
        <v>42</v>
      </c>
      <c r="CZ99" s="249" t="str">
        <f t="shared" si="400"/>
        <v>5</v>
      </c>
      <c r="DA99" s="245" t="str">
        <f t="shared" si="400"/>
        <v/>
      </c>
      <c r="DB99" s="245" t="str">
        <f t="shared" si="400"/>
        <v/>
      </c>
      <c r="DC99" s="245" t="str">
        <f t="shared" si="400"/>
        <v>5.2</v>
      </c>
      <c r="DD99" s="245" t="str">
        <f t="shared" si="400"/>
        <v/>
      </c>
      <c r="DE99" s="245" t="str">
        <f t="shared" si="400"/>
        <v/>
      </c>
      <c r="DF99" s="245" t="str">
        <f t="shared" si="400"/>
        <v/>
      </c>
      <c r="DG99" s="245" t="str">
        <f t="shared" si="400"/>
        <v/>
      </c>
      <c r="DH99" s="246" t="str">
        <f t="shared" si="400"/>
        <v/>
      </c>
      <c r="DI99" s="248" t="str">
        <f t="shared" si="400"/>
        <v>75</v>
      </c>
      <c r="DJ99" s="249" t="str">
        <f t="shared" si="400"/>
        <v>16</v>
      </c>
      <c r="DK99" s="245" t="str">
        <f t="shared" si="400"/>
        <v/>
      </c>
      <c r="DL99" s="245" t="str">
        <f t="shared" si="400"/>
        <v/>
      </c>
      <c r="DM99" s="249" t="str">
        <f t="shared" si="400"/>
        <v>9</v>
      </c>
      <c r="DN99" s="245" t="str">
        <f t="shared" si="400"/>
        <v/>
      </c>
      <c r="DO99" s="245" t="str">
        <f t="shared" si="400"/>
        <v/>
      </c>
      <c r="DP99" s="245" t="str">
        <f t="shared" si="400"/>
        <v/>
      </c>
      <c r="DQ99" s="245" t="str">
        <f t="shared" si="400"/>
        <v/>
      </c>
      <c r="DR99" s="246" t="str">
        <f t="shared" si="400"/>
        <v/>
      </c>
      <c r="DS99" s="248" t="str">
        <f t="shared" si="15"/>
        <v>52</v>
      </c>
      <c r="DT99" s="249" t="str">
        <f t="shared" si="16"/>
        <v>100</v>
      </c>
      <c r="DU99" s="225" t="str">
        <f>CY99*'Ores &amp; Ingots'!$C$3+CZ99*'Ores &amp; Ingots'!$C$4+DA99*'Ores &amp; Ingots'!$C$5+DB99*'Ores &amp; Ingots'!$C$6+DC99*'Ores &amp; Ingots'!$C$7+DD99*'Ores &amp; Ingots'!$C$8+DE99*'Ores &amp; Ingots'!$C$9+DF99*'Ores &amp; Ingots'!$C$10+DG99*'Ores &amp; Ingots'!$C$11+DH99*'Ores &amp; Ingots'!$C$12</f>
        <v>8</v>
      </c>
      <c r="DV99" s="225" t="str">
        <f>DI99*'Ores &amp; Ingots'!$B$3+DJ99*'Ores &amp; Ingots'!$B$4+DK99*'Ores &amp; Ingots'!$B$5+DL99*'Ores &amp; Ingots'!$B$6+DM99*'Ores &amp; Ingots'!$B$7+DN99*'Ores &amp; Ingots'!$B$8+DO99*'Ores &amp; Ingots'!$B$9+DP99*'Ores &amp; Ingots'!$B$10+DQ99*'Ores &amp; Ingots'!$B$11+DR99*'Ores &amp; Ingots'!$B$12</f>
        <v>37</v>
      </c>
      <c r="DW99" s="249" t="str">
        <f>CY99*Refining!$G$3+CZ99*Refining!$G$4+DA99*Refining!$G$5+DB99*Refining!$G$6+DC99*Refining!$G$7+DD99*Refining!$G$8+DE99*Refining!$G$9+DF99*Refining!$G$10+DG99*Refining!$G$11+DH99*Refining!$G$12</f>
        <v>31</v>
      </c>
      <c r="DX99" s="249" t="str">
        <f t="shared" si="17"/>
        <v>4,855</v>
      </c>
      <c r="DY99" s="250" t="str">
        <f t="shared" si="18"/>
        <v>0.0049</v>
      </c>
      <c r="DZ99" s="248" t="str">
        <f t="shared" si="19"/>
        <v>47</v>
      </c>
      <c r="EA99" s="251" t="str">
        <f t="shared" ref="EA99:EB99" si="401">DZ99/60</f>
        <v>0.8</v>
      </c>
      <c r="EB99" s="251" t="str">
        <f t="shared" si="401"/>
        <v>0.0</v>
      </c>
      <c r="EC99" s="543" t="str">
        <f t="shared" si="21"/>
        <v>0.00</v>
      </c>
      <c r="ED99" s="248" t="str">
        <f t="shared" si="22"/>
        <v>6,410</v>
      </c>
      <c r="EE99" s="251" t="str">
        <f t="shared" ref="EE99:EF99" si="402">ED99/1000</f>
        <v>6.4</v>
      </c>
      <c r="EF99" s="252" t="str">
        <f t="shared" si="402"/>
        <v>0.01</v>
      </c>
      <c r="EG99" s="544" t="str">
        <f t="shared" si="24"/>
        <v>0.0064</v>
      </c>
      <c r="EH99" s="225" t="s">
        <v>12</v>
      </c>
    </row>
    <row r="100" hidden="1">
      <c r="A100" s="33"/>
      <c r="B100" s="226" t="s">
        <v>986</v>
      </c>
      <c r="C100" s="227" t="s">
        <v>885</v>
      </c>
      <c r="D100" s="227">
        <v>3.0</v>
      </c>
      <c r="E100" s="227">
        <v>3.0</v>
      </c>
      <c r="F100" s="227">
        <v>3.0</v>
      </c>
      <c r="G100" s="228" t="str">
        <f t="shared" si="5"/>
        <v>3.4</v>
      </c>
      <c r="H100" s="229">
        <v>14.0</v>
      </c>
      <c r="I100" s="229">
        <v>14.0</v>
      </c>
      <c r="J100" s="229" t="str">
        <f>H100/Main!$D$9</f>
        <v>14</v>
      </c>
      <c r="K100" s="229" t="str">
        <f>I100/Main!$D$10</f>
        <v>14</v>
      </c>
      <c r="L100" s="229" t="str">
        <f t="shared" si="6"/>
        <v>1</v>
      </c>
      <c r="M100" s="229">
        <v>1.0</v>
      </c>
      <c r="N100" s="231" t="s">
        <v>12</v>
      </c>
      <c r="O100" s="230"/>
      <c r="P100" s="230"/>
      <c r="Q100" s="231">
        <v>3375.0</v>
      </c>
      <c r="R100" s="231" t="str">
        <f>Q100*Main!$D$6</f>
        <v>3,375</v>
      </c>
      <c r="S100" s="232"/>
      <c r="T100" s="232"/>
      <c r="U100" s="230"/>
      <c r="V100" s="230"/>
      <c r="W100" s="232"/>
      <c r="X100" s="232"/>
      <c r="Y100" s="230"/>
      <c r="Z100" s="230"/>
      <c r="AA100" s="230"/>
      <c r="AB100" s="230"/>
      <c r="AC100" s="334"/>
      <c r="AD100" s="225">
        <v>0.0</v>
      </c>
      <c r="AE100" s="225">
        <v>30.0</v>
      </c>
      <c r="AF100" s="225">
        <v>0.0</v>
      </c>
      <c r="AG100" s="225">
        <v>0.0</v>
      </c>
      <c r="AH100" s="225">
        <v>10.0</v>
      </c>
      <c r="AI100" s="225">
        <v>0.0</v>
      </c>
      <c r="AJ100" s="225">
        <v>4.0</v>
      </c>
      <c r="AK100" s="309">
        <v>4.0</v>
      </c>
      <c r="AL100" s="225">
        <v>1.0</v>
      </c>
      <c r="AM100" s="225">
        <v>0.0</v>
      </c>
      <c r="AN100" s="225">
        <v>0.0</v>
      </c>
      <c r="AO100" s="225">
        <v>0.0</v>
      </c>
      <c r="AP100" s="225">
        <v>0.0</v>
      </c>
      <c r="AQ100" s="225">
        <v>0.0</v>
      </c>
      <c r="AR100" s="225">
        <v>0.0</v>
      </c>
      <c r="AS100" s="225">
        <v>0.0</v>
      </c>
      <c r="AT100" s="225">
        <v>0.0</v>
      </c>
      <c r="AU100" s="225">
        <v>0.0</v>
      </c>
      <c r="AV100" s="225">
        <v>0.0</v>
      </c>
      <c r="AW100" s="225">
        <v>0.0</v>
      </c>
      <c r="AX100" s="225">
        <v>0.0</v>
      </c>
      <c r="AY100" s="236" t="str">
        <f t="shared" ref="AY100:BS100" si="403">IF(AD100 = 0, "", AD100)</f>
        <v/>
      </c>
      <c r="AZ100" s="225" t="str">
        <f t="shared" si="403"/>
        <v>30</v>
      </c>
      <c r="BA100" s="227" t="str">
        <f t="shared" si="403"/>
        <v/>
      </c>
      <c r="BB100" s="227" t="str">
        <f t="shared" si="403"/>
        <v/>
      </c>
      <c r="BC100" s="225" t="str">
        <f t="shared" si="403"/>
        <v>10</v>
      </c>
      <c r="BD100" s="227" t="str">
        <f t="shared" si="403"/>
        <v/>
      </c>
      <c r="BE100" s="225" t="str">
        <f t="shared" si="403"/>
        <v>4</v>
      </c>
      <c r="BF100" s="309" t="str">
        <f t="shared" si="403"/>
        <v>4</v>
      </c>
      <c r="BG100" s="225" t="str">
        <f t="shared" si="403"/>
        <v>1</v>
      </c>
      <c r="BH100" s="227" t="str">
        <f t="shared" si="403"/>
        <v/>
      </c>
      <c r="BI100" s="227" t="str">
        <f t="shared" si="403"/>
        <v/>
      </c>
      <c r="BJ100" s="227" t="str">
        <f t="shared" si="403"/>
        <v/>
      </c>
      <c r="BK100" s="227" t="str">
        <f t="shared" si="403"/>
        <v/>
      </c>
      <c r="BL100" s="227" t="str">
        <f t="shared" si="403"/>
        <v/>
      </c>
      <c r="BM100" s="227" t="str">
        <f t="shared" si="403"/>
        <v/>
      </c>
      <c r="BN100" s="227" t="str">
        <f t="shared" si="403"/>
        <v/>
      </c>
      <c r="BO100" s="227" t="str">
        <f t="shared" si="403"/>
        <v/>
      </c>
      <c r="BP100" s="227" t="str">
        <f t="shared" si="403"/>
        <v/>
      </c>
      <c r="BQ100" s="227" t="str">
        <f t="shared" si="403"/>
        <v/>
      </c>
      <c r="BR100" s="227" t="str">
        <f t="shared" si="403"/>
        <v/>
      </c>
      <c r="BS100" s="238" t="str">
        <f t="shared" si="403"/>
        <v/>
      </c>
      <c r="BT100" s="239" t="str">
        <f>$AY100*Assembly!Y$4+$AZ100*Assembly!Y$5+$BA100*Assembly!Y$6+$BB100*Assembly!Y$7+$BC100*Assembly!Y$8+$BD100*Assembly!Y$9+$BE100*Assembly!Y$10+$BF100*Assembly!Y$11+$BG100*Assembly!Y$12+$BH100*Assembly!Y$13+$BI100*Assembly!Y$14+$BJ100*Assembly!Y$15+$BK100*Assembly!Y$16+$BL100*Assembly!Y$17+$BM100*Assembly!Y$18+$BN100*Assembly!Y$19+$BO100*Assembly!Y$20+$BP100*Assembly!Y$21+$BQ100*Assembly!Y$22+$BR100*Assembly!Y$23+$BS100*Assembly!Y$24</f>
        <v>275</v>
      </c>
      <c r="BU100" s="225" t="str">
        <f t="shared" si="8"/>
        <v>81</v>
      </c>
      <c r="BV100" s="225" t="str">
        <f>$AY100*Assembly!AC$4+$AZ100*Assembly!AC$5+$BA100*Assembly!AC$6+$BB100*Assembly!AC$7+$BC100*Assembly!AC$8+$BD100*Assembly!AC$9+$BE100*Assembly!AC$10+$BF100*Assembly!AC$11+$BG100*Assembly!AC$12+$BH100*Assembly!AC$13+$BI100*Assembly!AC$14+$BJ100*Assembly!AC$15+$BK100*Assembly!AC$16+$BL100*Assembly!AC$17+$BM100*Assembly!AC$18+$BN100*Assembly!AC$19+$BO100*Assembly!AC$20+$BP100*Assembly!AC$21+$BQ100*Assembly!AC$22+$BR100*Assembly!AC$23+$BS100*Assembly!AC$24</f>
        <v>919</v>
      </c>
      <c r="BW100" s="240" t="str">
        <f t="shared" si="9"/>
        <v>3.34</v>
      </c>
      <c r="BX100" s="241" t="str">
        <f t="shared" si="10"/>
        <v>272</v>
      </c>
      <c r="BY100" s="242" t="str">
        <f t="shared" si="11"/>
        <v>11.3</v>
      </c>
      <c r="BZ100" s="346" t="str">
        <f t="shared" si="399"/>
        <v>12 L</v>
      </c>
      <c r="CA100" s="225" t="str">
        <f>$AY100*Assembly!X$4+$AZ100*Assembly!X$5+$BA100*Assembly!X$6+$BB100*Assembly!X$7+$BC100*Assembly!X$8+$BD100*Assembly!X$9+$BE100*Assembly!X$10+$BF100*Assembly!X$11+$BG100*Assembly!X$12+$BH100*Assembly!X$13+$BI100*Assembly!X$14+$BJ100*Assembly!X$15+$BK100*Assembly!X$16+$BL100*Assembly!X$17+$BM100*Assembly!X$18+$BN100*Assembly!X$19+$BO100*Assembly!X$20+$BP100*Assembly!X$21+$BQ100*Assembly!X$22+$BR100*Assembly!X$23+$BS100*Assembly!X$24</f>
        <v>79</v>
      </c>
      <c r="CB100" s="225" t="str">
        <f t="shared" si="12"/>
        <v>12,289</v>
      </c>
      <c r="CC100" s="223" t="str">
        <f t="shared" si="13"/>
        <v>0.0123</v>
      </c>
      <c r="CD100" s="243" t="str">
        <f>$AY100*Assembly!AB$4+$AZ100*Assembly!AB$5+$BA100*Assembly!AB$6+$BB100*Assembly!AB$7+$BC100*Assembly!AB$8+$BD100*Assembly!AB$9+$BE100*Assembly!AB$10+$BF100*Assembly!AB$11+$BG100*Assembly!AB$12+$BH100*Assembly!AB$13+$BI100*Assembly!AB$14+$BJ100*Assembly!AB$15+$BK100*Assembly!AB$16+$BL100*Assembly!AB$17+$BM100*Assembly!AB$18+$BN100*Assembly!AB$19+$BO100*Assembly!AB$20+$BP100*Assembly!AB$21+$BQ100*Assembly!AB$22+$BR100*Assembly!AB$23+$BS100*Assembly!AB$24</f>
        <v>212</v>
      </c>
      <c r="CE100" s="231" t="str">
        <f>$AY100*Assembly!M$4+$AZ100*Assembly!M$5+$BA100*Assembly!M$6+$BB100*Assembly!M$7+$BC100*Assembly!M$8+$BD100*Assembly!M$9+$BE100*Assembly!M$10+$BF100*Assembly!M$11+$BG100*Assembly!M$12+$BH100*Assembly!M$13+$BI100*Assembly!M$14+$BJ100*Assembly!M$15+$BK100*Assembly!M$16+$BL100*Assembly!M$17+$BM100*Assembly!M$18+$BN100*Assembly!M$19+$BO100*Assembly!M$20+$BP100*Assembly!M$21+$BQ100*Assembly!M$22+$BR100*Assembly!M$23+$BS100*Assembly!M$24</f>
        <v>288</v>
      </c>
      <c r="CF100" s="231" t="str">
        <f>$AY100*Assembly!N$4+$AZ100*Assembly!N$5+$BA100*Assembly!N$6+$BB100*Assembly!N$7+$BC100*Assembly!N$8+$BD100*Assembly!N$9+$BE100*Assembly!N$10+$BF100*Assembly!N$11+$BG100*Assembly!N$12+$BH100*Assembly!N$13+$BI100*Assembly!N$14+$BJ100*Assembly!N$15+$BK100*Assembly!N$16+$BL100*Assembly!N$17+$BM100*Assembly!N$18+$BN100*Assembly!N$19+$BO100*Assembly!N$20+$BP100*Assembly!N$21+$BQ100*Assembly!N$22+$BR100*Assembly!N$23+$BS100*Assembly!N$24</f>
        <v>20</v>
      </c>
      <c r="CG100" s="231" t="str">
        <f>$AY100*Assembly!O$4+$AZ100*Assembly!O$5+$BA100*Assembly!O$6+$BB100*Assembly!O$7+$BC100*Assembly!O$8+$BD100*Assembly!O$9+$BE100*Assembly!O$10+$BF100*Assembly!O$11+$BG100*Assembly!O$12+$BH100*Assembly!O$13+$BI100*Assembly!O$14+$BJ100*Assembly!O$15+$BK100*Assembly!O$16+$BL100*Assembly!O$17+$BM100*Assembly!O$18+$BN100*Assembly!O$19+$BO100*Assembly!O$20+$BP100*Assembly!O$21+$BQ100*Assembly!O$22+$BR100*Assembly!O$23+$BS100*Assembly!O$24</f>
        <v>0</v>
      </c>
      <c r="CH100" s="229" t="str">
        <f>$AY100*Assembly!P$4+$AZ100*Assembly!P$5+$BA100*Assembly!P$6+$BB100*Assembly!P$7+$BC100*Assembly!P$8+$BD100*Assembly!P$9+$BE100*Assembly!P$10+$BF100*Assembly!P$11+$BG100*Assembly!P$12+$BH100*Assembly!P$13+$BI100*Assembly!P$14+$BJ100*Assembly!P$15+$BK100*Assembly!P$16+$BL100*Assembly!P$17+$BM100*Assembly!P$18+$BN100*Assembly!P$19+$BO100*Assembly!P$20+$BP100*Assembly!P$21+$BQ100*Assembly!P$22+$BR100*Assembly!P$23+$BS100*Assembly!P$24</f>
        <v>0</v>
      </c>
      <c r="CI100" s="229" t="str">
        <f>$AY100*Assembly!Q$4+$AZ100*Assembly!Q$5+$BA100*Assembly!Q$6+$BB100*Assembly!Q$7+$BC100*Assembly!Q$8+$BD100*Assembly!Q$9+$BE100*Assembly!Q$10+$BF100*Assembly!Q$11+$BG100*Assembly!Q$12+$BH100*Assembly!Q$13+$BI100*Assembly!Q$14+$BJ100*Assembly!Q$15+$BK100*Assembly!Q$16+$BL100*Assembly!Q$17+$BM100*Assembly!Q$18+$BN100*Assembly!Q$19+$BO100*Assembly!Q$20+$BP100*Assembly!Q$21+$BQ100*Assembly!Q$22+$BR100*Assembly!Q$23+$BS100*Assembly!Q$24</f>
        <v>5.8</v>
      </c>
      <c r="CJ100" s="231" t="str">
        <f>$AY100*Assembly!R$4+$AZ100*Assembly!R$5+$BA100*Assembly!R$6+$BB100*Assembly!R$7+$BC100*Assembly!R$8+$BD100*Assembly!R$9+$BE100*Assembly!R$10+$BF100*Assembly!R$11+$BG100*Assembly!R$12+$BH100*Assembly!R$13+$BI100*Assembly!R$14+$BJ100*Assembly!R$15+$BK100*Assembly!R$16+$BL100*Assembly!R$17+$BM100*Assembly!R$18+$BN100*Assembly!R$19+$BO100*Assembly!R$20+$BP100*Assembly!R$21+$BQ100*Assembly!R$22+$BR100*Assembly!R$23+$BS100*Assembly!R$24</f>
        <v>0</v>
      </c>
      <c r="CK100" s="229" t="str">
        <f>$AY100*Assembly!S$4+$AZ100*Assembly!S$5+$BA100*Assembly!S$6+$BB100*Assembly!S$7+$BC100*Assembly!S$8+$BD100*Assembly!S$9+$BE100*Assembly!S$10+$BF100*Assembly!S$11+$BG100*Assembly!S$12+$BH100*Assembly!S$13+$BI100*Assembly!S$14+$BJ100*Assembly!S$15+$BK100*Assembly!S$16+$BL100*Assembly!S$17+$BM100*Assembly!S$18+$BN100*Assembly!S$19+$BO100*Assembly!S$20+$BP100*Assembly!S$21+$BQ100*Assembly!S$22+$BR100*Assembly!S$23+$BS100*Assembly!S$24</f>
        <v>0</v>
      </c>
      <c r="CL100" s="229" t="str">
        <f>$AY100*Assembly!T$4+$AZ100*Assembly!T$5+$BA100*Assembly!T$6+$BB100*Assembly!T$7+$BC100*Assembly!T$8+$BD100*Assembly!T$9+$BE100*Assembly!T$10+$BF100*Assembly!T$11+$BG100*Assembly!T$12+$BH100*Assembly!T$13+$BI100*Assembly!T$14+$BJ100*Assembly!T$15+$BK100*Assembly!T$16+$BL100*Assembly!T$17+$BM100*Assembly!T$18+$BN100*Assembly!T$19+$BO100*Assembly!T$20+$BP100*Assembly!T$21+$BQ100*Assembly!T$22+$BR100*Assembly!T$23+$BS100*Assembly!T$24</f>
        <v>0</v>
      </c>
      <c r="CM100" s="229" t="str">
        <f>$AY100*Assembly!U$4+$AZ100*Assembly!U$5+$BA100*Assembly!U$6+$BB100*Assembly!U$7+$BC100*Assembly!U$8+$BD100*Assembly!U$9+$BE100*Assembly!U$10+$BF100*Assembly!U$11+$BG100*Assembly!U$12+$BH100*Assembly!U$13+$BI100*Assembly!U$14+$BJ100*Assembly!U$15+$BK100*Assembly!U$16+$BL100*Assembly!U$17+$BM100*Assembly!U$18+$BN100*Assembly!U$19+$BO100*Assembly!U$20+$BP100*Assembly!U$21+$BQ100*Assembly!U$22+$BR100*Assembly!U$23+$BS100*Assembly!U$24</f>
        <v>0</v>
      </c>
      <c r="CN100" s="231" t="str">
        <f>$AY100*Assembly!V$4+$AZ100*Assembly!V$5+$BA100*Assembly!V$6+$BB100*Assembly!V$7+$BC100*Assembly!V$8+$BD100*Assembly!V$9+$BE100*Assembly!V$10+$BF100*Assembly!V$11+$BG100*Assembly!V$12+$BH100*Assembly!V$13+$BI100*Assembly!V$14+$BJ100*Assembly!V$15+$BK100*Assembly!V$16+$BL100*Assembly!V$17+$BM100*Assembly!V$18+$BN100*Assembly!V$19+$BO100*Assembly!V$20+$BP100*Assembly!V$21+$BQ100*Assembly!V$22+$BR100*Assembly!V$23+$BS100*Assembly!V$24</f>
        <v>0</v>
      </c>
      <c r="CO100" s="231" t="str">
        <f>CE100*Refining!$F$3</f>
        <v>514</v>
      </c>
      <c r="CP100" s="231" t="str">
        <f>CF100*Refining!$F$4</f>
        <v>63</v>
      </c>
      <c r="CQ100" s="231" t="str">
        <f>CG100*Refining!$F$5</f>
        <v>0</v>
      </c>
      <c r="CR100" s="231" t="str">
        <f>CH100*Refining!$F$6</f>
        <v>0</v>
      </c>
      <c r="CS100" s="231" t="str">
        <f>CI100*Refining!$F$7</f>
        <v>10</v>
      </c>
      <c r="CT100" s="231" t="str">
        <f>CJ100*Refining!$F$8</f>
        <v>0</v>
      </c>
      <c r="CU100" s="231" t="str">
        <f>CK100*Refining!$F$9</f>
        <v>0</v>
      </c>
      <c r="CV100" s="231" t="str">
        <f>CL100*Refining!$F$10</f>
        <v>0</v>
      </c>
      <c r="CW100" s="231" t="str">
        <f>CM100*Refining!$F$11</f>
        <v>0</v>
      </c>
      <c r="CX100" s="231" t="str">
        <f>CN100*Refining!$F$12</f>
        <v>0</v>
      </c>
      <c r="CY100" s="248" t="str">
        <f t="shared" ref="CY100:DR100" si="404">IF(CE100 = 0, "", CE100)</f>
        <v>288</v>
      </c>
      <c r="CZ100" s="249" t="str">
        <f t="shared" si="404"/>
        <v>20</v>
      </c>
      <c r="DA100" s="245" t="str">
        <f t="shared" si="404"/>
        <v/>
      </c>
      <c r="DB100" s="245" t="str">
        <f t="shared" si="404"/>
        <v/>
      </c>
      <c r="DC100" s="245" t="str">
        <f t="shared" si="404"/>
        <v>5.8</v>
      </c>
      <c r="DD100" s="245" t="str">
        <f t="shared" si="404"/>
        <v/>
      </c>
      <c r="DE100" s="245" t="str">
        <f t="shared" si="404"/>
        <v/>
      </c>
      <c r="DF100" s="245" t="str">
        <f t="shared" si="404"/>
        <v/>
      </c>
      <c r="DG100" s="245" t="str">
        <f t="shared" si="404"/>
        <v/>
      </c>
      <c r="DH100" s="246" t="str">
        <f t="shared" si="404"/>
        <v/>
      </c>
      <c r="DI100" s="248" t="str">
        <f t="shared" si="404"/>
        <v>514</v>
      </c>
      <c r="DJ100" s="249" t="str">
        <f t="shared" si="404"/>
        <v>63</v>
      </c>
      <c r="DK100" s="245" t="str">
        <f t="shared" si="404"/>
        <v/>
      </c>
      <c r="DL100" s="245" t="str">
        <f t="shared" si="404"/>
        <v/>
      </c>
      <c r="DM100" s="249" t="str">
        <f t="shared" si="404"/>
        <v>10</v>
      </c>
      <c r="DN100" s="245" t="str">
        <f t="shared" si="404"/>
        <v/>
      </c>
      <c r="DO100" s="245" t="str">
        <f t="shared" si="404"/>
        <v/>
      </c>
      <c r="DP100" s="245" t="str">
        <f t="shared" si="404"/>
        <v/>
      </c>
      <c r="DQ100" s="245" t="str">
        <f t="shared" si="404"/>
        <v/>
      </c>
      <c r="DR100" s="246" t="str">
        <f t="shared" si="404"/>
        <v/>
      </c>
      <c r="DS100" s="248" t="str">
        <f t="shared" si="15"/>
        <v>314</v>
      </c>
      <c r="DT100" s="249" t="str">
        <f t="shared" si="16"/>
        <v>587</v>
      </c>
      <c r="DU100" s="225" t="str">
        <f>CY100*'Ores &amp; Ingots'!$C$3+CZ100*'Ores &amp; Ingots'!$C$4+DA100*'Ores &amp; Ingots'!$C$5+DB100*'Ores &amp; Ingots'!$C$6+DC100*'Ores &amp; Ingots'!$C$7+DD100*'Ores &amp; Ingots'!$C$8+DE100*'Ores &amp; Ingots'!$C$9+DF100*'Ores &amp; Ingots'!$C$10+DG100*'Ores &amp; Ingots'!$C$11+DH100*'Ores &amp; Ingots'!$C$12</f>
        <v>41</v>
      </c>
      <c r="DV100" s="225" t="str">
        <f>DI100*'Ores &amp; Ingots'!$B$3+DJ100*'Ores &amp; Ingots'!$B$4+DK100*'Ores &amp; Ingots'!$B$5+DL100*'Ores &amp; Ingots'!$B$6+DM100*'Ores &amp; Ingots'!$B$7+DN100*'Ores &amp; Ingots'!$B$8+DO100*'Ores &amp; Ingots'!$B$9+DP100*'Ores &amp; Ingots'!$B$10+DQ100*'Ores &amp; Ingots'!$B$11+DR100*'Ores &amp; Ingots'!$B$12</f>
        <v>217</v>
      </c>
      <c r="DW100" s="249" t="str">
        <f>CY100*Refining!$G$3+CZ100*Refining!$G$4+DA100*Refining!$G$5+DB100*Refining!$G$6+DC100*Refining!$G$7+DD100*Refining!$G$8+DE100*Refining!$G$9+DF100*Refining!$G$10+DG100*Refining!$G$11+DH100*Refining!$G$12</f>
        <v>121</v>
      </c>
      <c r="DX100" s="249" t="str">
        <f t="shared" si="17"/>
        <v>18,778</v>
      </c>
      <c r="DY100" s="250" t="str">
        <f t="shared" si="18"/>
        <v>0.0188</v>
      </c>
      <c r="DZ100" s="248" t="str">
        <f t="shared" si="19"/>
        <v>214</v>
      </c>
      <c r="EA100" s="251" t="str">
        <f t="shared" ref="EA100:EB100" si="405">DZ100/60</f>
        <v>3.6</v>
      </c>
      <c r="EB100" s="251" t="str">
        <f t="shared" si="405"/>
        <v>0.1</v>
      </c>
      <c r="EC100" s="543" t="str">
        <f t="shared" si="21"/>
        <v>0.00</v>
      </c>
      <c r="ED100" s="248" t="str">
        <f t="shared" si="22"/>
        <v>31,067</v>
      </c>
      <c r="EE100" s="251" t="str">
        <f t="shared" ref="EE100:EF100" si="406">ED100/1000</f>
        <v>31.1</v>
      </c>
      <c r="EF100" s="252" t="str">
        <f t="shared" si="406"/>
        <v>0.03</v>
      </c>
      <c r="EG100" s="544" t="str">
        <f t="shared" si="24"/>
        <v>0.0311</v>
      </c>
      <c r="EH100" s="225" t="s">
        <v>12</v>
      </c>
    </row>
    <row r="101">
      <c r="A101" s="33"/>
      <c r="B101" s="226" t="s">
        <v>987</v>
      </c>
      <c r="C101" s="227" t="s">
        <v>886</v>
      </c>
      <c r="D101" s="227">
        <v>3.0</v>
      </c>
      <c r="E101" s="227">
        <v>3.0</v>
      </c>
      <c r="F101" s="227">
        <v>3.0</v>
      </c>
      <c r="G101" s="253" t="str">
        <f t="shared" si="5"/>
        <v>421.9</v>
      </c>
      <c r="H101" s="254">
        <v>45.0</v>
      </c>
      <c r="I101" s="254">
        <v>45.0</v>
      </c>
      <c r="J101" s="254" t="str">
        <f>H101/Main!$D$9</f>
        <v>45</v>
      </c>
      <c r="K101" s="254" t="str">
        <f>I101/Main!$D$10</f>
        <v>45</v>
      </c>
      <c r="L101" s="254" t="str">
        <f t="shared" si="6"/>
        <v>1</v>
      </c>
      <c r="M101" s="254">
        <v>1.0</v>
      </c>
      <c r="N101" s="256" t="s">
        <v>12</v>
      </c>
      <c r="O101" s="255"/>
      <c r="P101" s="255"/>
      <c r="Q101" s="256">
        <v>421000.0</v>
      </c>
      <c r="R101" s="256" t="str">
        <f>Q101*Main!$D$6</f>
        <v>421,000</v>
      </c>
      <c r="S101" s="257"/>
      <c r="T101" s="257"/>
      <c r="U101" s="255"/>
      <c r="V101" s="255"/>
      <c r="W101" s="257"/>
      <c r="X101" s="257"/>
      <c r="Y101" s="255"/>
      <c r="Z101" s="255"/>
      <c r="AA101" s="255"/>
      <c r="AB101" s="255"/>
      <c r="AC101" s="335" t="s">
        <v>18</v>
      </c>
      <c r="AD101" s="225">
        <v>0.0</v>
      </c>
      <c r="AE101" s="225">
        <v>360.0</v>
      </c>
      <c r="AF101" s="225">
        <v>60.0</v>
      </c>
      <c r="AG101" s="225">
        <v>0.0</v>
      </c>
      <c r="AH101" s="225">
        <v>80.0</v>
      </c>
      <c r="AI101" s="225">
        <v>0.0</v>
      </c>
      <c r="AJ101" s="225">
        <v>20.0</v>
      </c>
      <c r="AK101" s="309">
        <v>8.0</v>
      </c>
      <c r="AL101" s="225">
        <v>1.0</v>
      </c>
      <c r="AM101" s="225">
        <v>0.0</v>
      </c>
      <c r="AN101" s="225">
        <v>0.0</v>
      </c>
      <c r="AO101" s="225">
        <v>24.0</v>
      </c>
      <c r="AP101" s="225">
        <v>0.0</v>
      </c>
      <c r="AQ101" s="225">
        <v>0.0</v>
      </c>
      <c r="AR101" s="225">
        <v>0.0</v>
      </c>
      <c r="AS101" s="225">
        <v>0.0</v>
      </c>
      <c r="AT101" s="225">
        <v>0.0</v>
      </c>
      <c r="AU101" s="225">
        <v>0.0</v>
      </c>
      <c r="AV101" s="225">
        <v>0.0</v>
      </c>
      <c r="AW101" s="225">
        <v>0.0</v>
      </c>
      <c r="AX101" s="225">
        <v>0.0</v>
      </c>
      <c r="AY101" s="236" t="str">
        <f t="shared" ref="AY101:BS101" si="407">IF(AD101 = 0, "", AD101)</f>
        <v/>
      </c>
      <c r="AZ101" s="225" t="str">
        <f t="shared" si="407"/>
        <v>360</v>
      </c>
      <c r="BA101" s="225" t="str">
        <f t="shared" si="407"/>
        <v>60</v>
      </c>
      <c r="BB101" s="227" t="str">
        <f t="shared" si="407"/>
        <v/>
      </c>
      <c r="BC101" s="225" t="str">
        <f t="shared" si="407"/>
        <v>80</v>
      </c>
      <c r="BD101" s="227" t="str">
        <f t="shared" si="407"/>
        <v/>
      </c>
      <c r="BE101" s="225" t="str">
        <f t="shared" si="407"/>
        <v>20</v>
      </c>
      <c r="BF101" s="309" t="str">
        <f t="shared" si="407"/>
        <v>8</v>
      </c>
      <c r="BG101" s="225" t="str">
        <f t="shared" si="407"/>
        <v>1</v>
      </c>
      <c r="BH101" s="227" t="str">
        <f t="shared" si="407"/>
        <v/>
      </c>
      <c r="BI101" s="227" t="str">
        <f t="shared" si="407"/>
        <v/>
      </c>
      <c r="BJ101" s="225" t="str">
        <f t="shared" si="407"/>
        <v>24</v>
      </c>
      <c r="BK101" s="227" t="str">
        <f t="shared" si="407"/>
        <v/>
      </c>
      <c r="BL101" s="227" t="str">
        <f t="shared" si="407"/>
        <v/>
      </c>
      <c r="BM101" s="227" t="str">
        <f t="shared" si="407"/>
        <v/>
      </c>
      <c r="BN101" s="227" t="str">
        <f t="shared" si="407"/>
        <v/>
      </c>
      <c r="BO101" s="227" t="str">
        <f t="shared" si="407"/>
        <v/>
      </c>
      <c r="BP101" s="227" t="str">
        <f t="shared" si="407"/>
        <v/>
      </c>
      <c r="BQ101" s="227" t="str">
        <f t="shared" si="407"/>
        <v/>
      </c>
      <c r="BR101" s="227" t="str">
        <f t="shared" si="407"/>
        <v/>
      </c>
      <c r="BS101" s="238" t="str">
        <f t="shared" si="407"/>
        <v/>
      </c>
      <c r="BT101" s="239" t="str">
        <f>$AY101*Assembly!Y$4+$AZ101*Assembly!Y$5+$BA101*Assembly!Y$6+$BB101*Assembly!Y$7+$BC101*Assembly!Y$8+$BD101*Assembly!Y$9+$BE101*Assembly!Y$10+$BF101*Assembly!Y$11+$BG101*Assembly!Y$12+$BH101*Assembly!Y$13+$BI101*Assembly!Y$14+$BJ101*Assembly!Y$15+$BK101*Assembly!Y$16+$BL101*Assembly!Y$17+$BM101*Assembly!Y$18+$BN101*Assembly!Y$19+$BO101*Assembly!Y$20+$BP101*Assembly!Y$21+$BQ101*Assembly!Y$22+$BR101*Assembly!Y$23+$BS101*Assembly!Y$24</f>
        <v>2,594</v>
      </c>
      <c r="BU101" s="225" t="str">
        <f t="shared" si="8"/>
        <v>6</v>
      </c>
      <c r="BV101" s="225" t="str">
        <f>$AY101*Assembly!AC$4+$AZ101*Assembly!AC$5+$BA101*Assembly!AC$6+$BB101*Assembly!AC$7+$BC101*Assembly!AC$8+$BD101*Assembly!AC$9+$BE101*Assembly!AC$10+$BF101*Assembly!AC$11+$BG101*Assembly!AC$12+$BH101*Assembly!AC$13+$BI101*Assembly!AC$14+$BJ101*Assembly!AC$15+$BK101*Assembly!AC$16+$BL101*Assembly!AC$17+$BM101*Assembly!AC$18+$BN101*Assembly!AC$19+$BO101*Assembly!AC$20+$BP101*Assembly!AC$21+$BQ101*Assembly!AC$22+$BR101*Assembly!AC$23+$BS101*Assembly!AC$24</f>
        <v>10,233</v>
      </c>
      <c r="BW101" s="240" t="str">
        <f t="shared" si="9"/>
        <v>3.95</v>
      </c>
      <c r="BX101" s="241" t="str">
        <f t="shared" si="10"/>
        <v>24</v>
      </c>
      <c r="BY101" s="242" t="str">
        <f t="shared" si="11"/>
        <v>1664.5</v>
      </c>
      <c r="BZ101" s="346" t="str">
        <f t="shared" si="399"/>
        <v>162 L</v>
      </c>
      <c r="CA101" s="225" t="str">
        <f>$AY101*Assembly!X$4+$AZ101*Assembly!X$5+$BA101*Assembly!X$6+$BB101*Assembly!X$7+$BC101*Assembly!X$8+$BD101*Assembly!X$9+$BE101*Assembly!X$10+$BF101*Assembly!X$11+$BG101*Assembly!X$12+$BH101*Assembly!X$13+$BI101*Assembly!X$14+$BJ101*Assembly!X$15+$BK101*Assembly!X$16+$BL101*Assembly!X$17+$BM101*Assembly!X$18+$BN101*Assembly!X$19+$BO101*Assembly!X$20+$BP101*Assembly!X$21+$BQ101*Assembly!X$22+$BR101*Assembly!X$23+$BS101*Assembly!X$24</f>
        <v>817</v>
      </c>
      <c r="CB101" s="225" t="str">
        <f t="shared" si="12"/>
        <v>127,089</v>
      </c>
      <c r="CC101" s="223" t="str">
        <f t="shared" si="13"/>
        <v>0.1271</v>
      </c>
      <c r="CD101" s="243" t="str">
        <f>$AY101*Assembly!AB$4+$AZ101*Assembly!AB$5+$BA101*Assembly!AB$6+$BB101*Assembly!AB$7+$BC101*Assembly!AB$8+$BD101*Assembly!AB$9+$BE101*Assembly!AB$10+$BF101*Assembly!AB$11+$BG101*Assembly!AB$12+$BH101*Assembly!AB$13+$BI101*Assembly!AB$14+$BJ101*Assembly!AB$15+$BK101*Assembly!AB$16+$BL101*Assembly!AB$17+$BM101*Assembly!AB$18+$BN101*Assembly!AB$19+$BO101*Assembly!AB$20+$BP101*Assembly!AB$21+$BQ101*Assembly!AB$22+$BR101*Assembly!AB$23+$BS101*Assembly!AB$24</f>
        <v>2,614</v>
      </c>
      <c r="CE101" s="256" t="str">
        <f>$AY101*Assembly!M$4+$AZ101*Assembly!M$5+$BA101*Assembly!M$6+$BB101*Assembly!M$7+$BC101*Assembly!M$8+$BD101*Assembly!M$9+$BE101*Assembly!M$10+$BF101*Assembly!M$11+$BG101*Assembly!M$12+$BH101*Assembly!M$13+$BI101*Assembly!M$14+$BJ101*Assembly!M$15+$BK101*Assembly!M$16+$BL101*Assembly!M$17+$BM101*Assembly!M$18+$BN101*Assembly!M$19+$BO101*Assembly!M$20+$BP101*Assembly!M$21+$BQ101*Assembly!M$22+$BR101*Assembly!M$23+$BS101*Assembly!M$24</f>
        <v>3,053</v>
      </c>
      <c r="CF101" s="256" t="str">
        <f>$AY101*Assembly!N$4+$AZ101*Assembly!N$5+$BA101*Assembly!N$6+$BB101*Assembly!N$7+$BC101*Assembly!N$8+$BD101*Assembly!N$9+$BE101*Assembly!N$10+$BF101*Assembly!N$11+$BG101*Assembly!N$12+$BH101*Assembly!N$13+$BI101*Assembly!N$14+$BJ101*Assembly!N$15+$BK101*Assembly!N$16+$BL101*Assembly!N$17+$BM101*Assembly!N$18+$BN101*Assembly!N$19+$BO101*Assembly!N$20+$BP101*Assembly!N$21+$BQ101*Assembly!N$22+$BR101*Assembly!N$23+$BS101*Assembly!N$24</f>
        <v>220</v>
      </c>
      <c r="CG101" s="256" t="str">
        <f>$AY101*Assembly!O$4+$AZ101*Assembly!O$5+$BA101*Assembly!O$6+$BB101*Assembly!O$7+$BC101*Assembly!O$8+$BD101*Assembly!O$9+$BE101*Assembly!O$10+$BF101*Assembly!O$11+$BG101*Assembly!O$12+$BH101*Assembly!O$13+$BI101*Assembly!O$14+$BJ101*Assembly!O$15+$BK101*Assembly!O$16+$BL101*Assembly!O$17+$BM101*Assembly!O$18+$BN101*Assembly!O$19+$BO101*Assembly!O$20+$BP101*Assembly!O$21+$BQ101*Assembly!O$22+$BR101*Assembly!O$23+$BS101*Assembly!O$24</f>
        <v>72</v>
      </c>
      <c r="CH101" s="254" t="str">
        <f>$AY101*Assembly!P$4+$AZ101*Assembly!P$5+$BA101*Assembly!P$6+$BB101*Assembly!P$7+$BC101*Assembly!P$8+$BD101*Assembly!P$9+$BE101*Assembly!P$10+$BF101*Assembly!P$11+$BG101*Assembly!P$12+$BH101*Assembly!P$13+$BI101*Assembly!P$14+$BJ101*Assembly!P$15+$BK101*Assembly!P$16+$BL101*Assembly!P$17+$BM101*Assembly!P$18+$BN101*Assembly!P$19+$BO101*Assembly!P$20+$BP101*Assembly!P$21+$BQ101*Assembly!P$22+$BR101*Assembly!P$23+$BS101*Assembly!P$24</f>
        <v>0</v>
      </c>
      <c r="CI101" s="254" t="str">
        <f>$AY101*Assembly!Q$4+$AZ101*Assembly!Q$5+$BA101*Assembly!Q$6+$BB101*Assembly!Q$7+$BC101*Assembly!Q$8+$BD101*Assembly!Q$9+$BE101*Assembly!Q$10+$BF101*Assembly!Q$11+$BG101*Assembly!Q$12+$BH101*Assembly!Q$13+$BI101*Assembly!Q$14+$BJ101*Assembly!Q$15+$BK101*Assembly!Q$16+$BL101*Assembly!Q$17+$BM101*Assembly!Q$18+$BN101*Assembly!Q$19+$BO101*Assembly!Q$20+$BP101*Assembly!Q$21+$BQ101*Assembly!Q$22+$BR101*Assembly!Q$23+$BS101*Assembly!Q$24</f>
        <v>6.6</v>
      </c>
      <c r="CJ101" s="256" t="str">
        <f>$AY101*Assembly!R$4+$AZ101*Assembly!R$5+$BA101*Assembly!R$6+$BB101*Assembly!R$7+$BC101*Assembly!R$8+$BD101*Assembly!R$9+$BE101*Assembly!R$10+$BF101*Assembly!R$11+$BG101*Assembly!R$12+$BH101*Assembly!R$13+$BI101*Assembly!R$14+$BJ101*Assembly!R$15+$BK101*Assembly!R$16+$BL101*Assembly!R$17+$BM101*Assembly!R$18+$BN101*Assembly!R$19+$BO101*Assembly!R$20+$BP101*Assembly!R$21+$BQ101*Assembly!R$22+$BR101*Assembly!R$23+$BS101*Assembly!R$24</f>
        <v>0</v>
      </c>
      <c r="CK101" s="254" t="str">
        <f>$AY101*Assembly!S$4+$AZ101*Assembly!S$5+$BA101*Assembly!S$6+$BB101*Assembly!S$7+$BC101*Assembly!S$8+$BD101*Assembly!S$9+$BE101*Assembly!S$10+$BF101*Assembly!S$11+$BG101*Assembly!S$12+$BH101*Assembly!S$13+$BI101*Assembly!S$14+$BJ101*Assembly!S$15+$BK101*Assembly!S$16+$BL101*Assembly!S$17+$BM101*Assembly!S$18+$BN101*Assembly!S$19+$BO101*Assembly!S$20+$BP101*Assembly!S$21+$BQ101*Assembly!S$22+$BR101*Assembly!S$23+$BS101*Assembly!S$24</f>
        <v>0</v>
      </c>
      <c r="CL101" s="254" t="str">
        <f>$AY101*Assembly!T$4+$AZ101*Assembly!T$5+$BA101*Assembly!T$6+$BB101*Assembly!T$7+$BC101*Assembly!T$8+$BD101*Assembly!T$9+$BE101*Assembly!T$10+$BF101*Assembly!T$11+$BG101*Assembly!T$12+$BH101*Assembly!T$13+$BI101*Assembly!T$14+$BJ101*Assembly!T$15+$BK101*Assembly!T$16+$BL101*Assembly!T$17+$BM101*Assembly!T$18+$BN101*Assembly!T$19+$BO101*Assembly!T$20+$BP101*Assembly!T$21+$BQ101*Assembly!T$22+$BR101*Assembly!T$23+$BS101*Assembly!T$24</f>
        <v>0</v>
      </c>
      <c r="CM101" s="254" t="str">
        <f>$AY101*Assembly!U$4+$AZ101*Assembly!U$5+$BA101*Assembly!U$6+$BB101*Assembly!U$7+$BC101*Assembly!U$8+$BD101*Assembly!U$9+$BE101*Assembly!U$10+$BF101*Assembly!U$11+$BG101*Assembly!U$12+$BH101*Assembly!U$13+$BI101*Assembly!U$14+$BJ101*Assembly!U$15+$BK101*Assembly!U$16+$BL101*Assembly!U$17+$BM101*Assembly!U$18+$BN101*Assembly!U$19+$BO101*Assembly!U$20+$BP101*Assembly!U$21+$BQ101*Assembly!U$22+$BR101*Assembly!U$23+$BS101*Assembly!U$24</f>
        <v>0</v>
      </c>
      <c r="CN101" s="256" t="str">
        <f>$AY101*Assembly!V$4+$AZ101*Assembly!V$5+$BA101*Assembly!V$6+$BB101*Assembly!V$7+$BC101*Assembly!V$8+$BD101*Assembly!V$9+$BE101*Assembly!V$10+$BF101*Assembly!V$11+$BG101*Assembly!V$12+$BH101*Assembly!V$13+$BI101*Assembly!V$14+$BJ101*Assembly!V$15+$BK101*Assembly!V$16+$BL101*Assembly!V$17+$BM101*Assembly!V$18+$BN101*Assembly!V$19+$BO101*Assembly!V$20+$BP101*Assembly!V$21+$BQ101*Assembly!V$22+$BR101*Assembly!V$23+$BS101*Assembly!V$24</f>
        <v>0</v>
      </c>
      <c r="CO101" s="256" t="str">
        <f>CE101*Refining!$F$3</f>
        <v>5,452</v>
      </c>
      <c r="CP101" s="256" t="str">
        <f>CF101*Refining!$F$4</f>
        <v>688</v>
      </c>
      <c r="CQ101" s="256" t="str">
        <f>CG101*Refining!$F$5</f>
        <v>300</v>
      </c>
      <c r="CR101" s="256" t="str">
        <f>CH101*Refining!$F$6</f>
        <v>0</v>
      </c>
      <c r="CS101" s="256" t="str">
        <f>CI101*Refining!$F$7</f>
        <v>12</v>
      </c>
      <c r="CT101" s="256" t="str">
        <f>CJ101*Refining!$F$8</f>
        <v>0</v>
      </c>
      <c r="CU101" s="256" t="str">
        <f>CK101*Refining!$F$9</f>
        <v>0</v>
      </c>
      <c r="CV101" s="256" t="str">
        <f>CL101*Refining!$F$10</f>
        <v>0</v>
      </c>
      <c r="CW101" s="256" t="str">
        <f>CM101*Refining!$F$11</f>
        <v>0</v>
      </c>
      <c r="CX101" s="256" t="str">
        <f>CN101*Refining!$F$12</f>
        <v>0</v>
      </c>
      <c r="CY101" s="248" t="str">
        <f t="shared" ref="CY101:DR101" si="408">IF(CE101 = 0, "", CE101)</f>
        <v>3,053</v>
      </c>
      <c r="CZ101" s="249" t="str">
        <f t="shared" si="408"/>
        <v>220</v>
      </c>
      <c r="DA101" s="249" t="str">
        <f t="shared" si="408"/>
        <v>72</v>
      </c>
      <c r="DB101" s="245" t="str">
        <f t="shared" si="408"/>
        <v/>
      </c>
      <c r="DC101" s="245" t="str">
        <f t="shared" si="408"/>
        <v>6.6</v>
      </c>
      <c r="DD101" s="245" t="str">
        <f t="shared" si="408"/>
        <v/>
      </c>
      <c r="DE101" s="245" t="str">
        <f t="shared" si="408"/>
        <v/>
      </c>
      <c r="DF101" s="245" t="str">
        <f t="shared" si="408"/>
        <v/>
      </c>
      <c r="DG101" s="245" t="str">
        <f t="shared" si="408"/>
        <v/>
      </c>
      <c r="DH101" s="246" t="str">
        <f t="shared" si="408"/>
        <v/>
      </c>
      <c r="DI101" s="248" t="str">
        <f t="shared" si="408"/>
        <v>5,452</v>
      </c>
      <c r="DJ101" s="249" t="str">
        <f t="shared" si="408"/>
        <v>688</v>
      </c>
      <c r="DK101" s="249" t="str">
        <f t="shared" si="408"/>
        <v>300</v>
      </c>
      <c r="DL101" s="245" t="str">
        <f t="shared" si="408"/>
        <v/>
      </c>
      <c r="DM101" s="249" t="str">
        <f t="shared" si="408"/>
        <v>12</v>
      </c>
      <c r="DN101" s="245" t="str">
        <f t="shared" si="408"/>
        <v/>
      </c>
      <c r="DO101" s="245" t="str">
        <f t="shared" si="408"/>
        <v/>
      </c>
      <c r="DP101" s="245" t="str">
        <f t="shared" si="408"/>
        <v/>
      </c>
      <c r="DQ101" s="245" t="str">
        <f t="shared" si="408"/>
        <v/>
      </c>
      <c r="DR101" s="246" t="str">
        <f t="shared" si="408"/>
        <v/>
      </c>
      <c r="DS101" s="248" t="str">
        <f t="shared" si="15"/>
        <v>3,352</v>
      </c>
      <c r="DT101" s="249" t="str">
        <f t="shared" si="16"/>
        <v>6,451</v>
      </c>
      <c r="DU101" s="225" t="str">
        <f>CY101*'Ores &amp; Ingots'!$C$3+CZ101*'Ores &amp; Ingots'!$C$4+DA101*'Ores &amp; Ingots'!$C$5+DB101*'Ores &amp; Ingots'!$C$6+DC101*'Ores &amp; Ingots'!$C$7+DD101*'Ores &amp; Ingots'!$C$8+DE101*'Ores &amp; Ingots'!$C$9+DF101*'Ores &amp; Ingots'!$C$10+DG101*'Ores &amp; Ingots'!$C$11+DH101*'Ores &amp; Ingots'!$C$12</f>
        <v>423</v>
      </c>
      <c r="DV101" s="225" t="str">
        <f>DI101*'Ores &amp; Ingots'!$B$3+DJ101*'Ores &amp; Ingots'!$B$4+DK101*'Ores &amp; Ingots'!$B$5+DL101*'Ores &amp; Ingots'!$B$6+DM101*'Ores &amp; Ingots'!$B$7+DN101*'Ores &amp; Ingots'!$B$8+DO101*'Ores &amp; Ingots'!$B$9+DP101*'Ores &amp; Ingots'!$B$10+DQ101*'Ores &amp; Ingots'!$B$11+DR101*'Ores &amp; Ingots'!$B$12</f>
        <v>2,387</v>
      </c>
      <c r="DW101" s="249" t="str">
        <f>CY101*Refining!$G$3+CZ101*Refining!$G$4+DA101*Refining!$G$5+DB101*Refining!$G$6+DC101*Refining!$G$7+DD101*Refining!$G$8+DE101*Refining!$G$9+DF101*Refining!$G$10+DG101*Refining!$G$11+DH101*Refining!$G$12</f>
        <v>2,196</v>
      </c>
      <c r="DX101" s="249" t="str">
        <f t="shared" si="17"/>
        <v>341,583</v>
      </c>
      <c r="DY101" s="250" t="str">
        <f t="shared" si="18"/>
        <v>0.3416</v>
      </c>
      <c r="DZ101" s="248" t="str">
        <f t="shared" si="19"/>
        <v>3,058</v>
      </c>
      <c r="EA101" s="251" t="str">
        <f t="shared" ref="EA101:EB101" si="409">DZ101/60</f>
        <v>51.0</v>
      </c>
      <c r="EB101" s="251" t="str">
        <f t="shared" si="409"/>
        <v>0.8</v>
      </c>
      <c r="EC101" s="543" t="str">
        <f t="shared" si="21"/>
        <v>0.04</v>
      </c>
      <c r="ED101" s="248" t="str">
        <f t="shared" si="22"/>
        <v>468,672</v>
      </c>
      <c r="EE101" s="251" t="str">
        <f t="shared" ref="EE101:EF101" si="410">ED101/1000</f>
        <v>468.7</v>
      </c>
      <c r="EF101" s="252" t="str">
        <f t="shared" si="410"/>
        <v>0.47</v>
      </c>
      <c r="EG101" s="544" t="str">
        <f t="shared" si="24"/>
        <v>0.4687</v>
      </c>
      <c r="EH101" s="225">
        <v>1422.0</v>
      </c>
    </row>
    <row r="102" hidden="1">
      <c r="A102" s="42"/>
      <c r="B102" s="297" t="s">
        <v>987</v>
      </c>
      <c r="C102" s="262" t="s">
        <v>885</v>
      </c>
      <c r="D102" s="262">
        <v>5.0</v>
      </c>
      <c r="E102" s="262">
        <v>5.0</v>
      </c>
      <c r="F102" s="262">
        <v>5.0</v>
      </c>
      <c r="G102" s="263" t="str">
        <f t="shared" si="5"/>
        <v>15.6</v>
      </c>
      <c r="H102" s="264">
        <v>25.0</v>
      </c>
      <c r="I102" s="264">
        <v>25.0</v>
      </c>
      <c r="J102" s="264" t="str">
        <f>H102/Main!$D$9</f>
        <v>25</v>
      </c>
      <c r="K102" s="264" t="str">
        <f>I102/Main!$D$10</f>
        <v>25</v>
      </c>
      <c r="L102" s="264" t="str">
        <f t="shared" si="6"/>
        <v>1</v>
      </c>
      <c r="M102" s="264">
        <v>1.0</v>
      </c>
      <c r="N102" s="265" t="s">
        <v>12</v>
      </c>
      <c r="O102" s="266"/>
      <c r="P102" s="266"/>
      <c r="Q102" s="265">
        <v>15625.0</v>
      </c>
      <c r="R102" s="265" t="str">
        <f>Q102*Main!$D$6</f>
        <v>15,625</v>
      </c>
      <c r="S102" s="267"/>
      <c r="T102" s="267"/>
      <c r="U102" s="266"/>
      <c r="V102" s="266"/>
      <c r="W102" s="267"/>
      <c r="X102" s="267"/>
      <c r="Y102" s="266"/>
      <c r="Z102" s="266"/>
      <c r="AA102" s="266"/>
      <c r="AB102" s="266"/>
      <c r="AC102" s="340"/>
      <c r="AD102" s="275">
        <v>0.0</v>
      </c>
      <c r="AE102" s="275">
        <v>75.0</v>
      </c>
      <c r="AF102" s="275">
        <v>0.0</v>
      </c>
      <c r="AG102" s="275">
        <v>0.0</v>
      </c>
      <c r="AH102" s="275">
        <v>25.0</v>
      </c>
      <c r="AI102" s="275">
        <v>0.0</v>
      </c>
      <c r="AJ102" s="275">
        <v>8.0</v>
      </c>
      <c r="AK102" s="321">
        <v>6.0</v>
      </c>
      <c r="AL102" s="275">
        <v>1.0</v>
      </c>
      <c r="AM102" s="275">
        <v>0.0</v>
      </c>
      <c r="AN102" s="275">
        <v>0.0</v>
      </c>
      <c r="AO102" s="275">
        <v>0.0</v>
      </c>
      <c r="AP102" s="275">
        <v>0.0</v>
      </c>
      <c r="AQ102" s="275">
        <v>0.0</v>
      </c>
      <c r="AR102" s="275">
        <v>0.0</v>
      </c>
      <c r="AS102" s="275">
        <v>0.0</v>
      </c>
      <c r="AT102" s="275">
        <v>0.0</v>
      </c>
      <c r="AU102" s="275">
        <v>0.0</v>
      </c>
      <c r="AV102" s="275">
        <v>0.0</v>
      </c>
      <c r="AW102" s="275">
        <v>0.0</v>
      </c>
      <c r="AX102" s="275">
        <v>0.0</v>
      </c>
      <c r="AY102" s="271" t="str">
        <f t="shared" ref="AY102:BS102" si="411">IF(AD102 = 0, "", AD102)</f>
        <v/>
      </c>
      <c r="AZ102" s="275" t="str">
        <f t="shared" si="411"/>
        <v>75</v>
      </c>
      <c r="BA102" s="262" t="str">
        <f t="shared" si="411"/>
        <v/>
      </c>
      <c r="BB102" s="262" t="str">
        <f t="shared" si="411"/>
        <v/>
      </c>
      <c r="BC102" s="275" t="str">
        <f t="shared" si="411"/>
        <v>25</v>
      </c>
      <c r="BD102" s="262" t="str">
        <f t="shared" si="411"/>
        <v/>
      </c>
      <c r="BE102" s="275" t="str">
        <f t="shared" si="411"/>
        <v>8</v>
      </c>
      <c r="BF102" s="321" t="str">
        <f t="shared" si="411"/>
        <v>6</v>
      </c>
      <c r="BG102" s="275" t="str">
        <f t="shared" si="411"/>
        <v>1</v>
      </c>
      <c r="BH102" s="262" t="str">
        <f t="shared" si="411"/>
        <v/>
      </c>
      <c r="BI102" s="262" t="str">
        <f t="shared" si="411"/>
        <v/>
      </c>
      <c r="BJ102" s="262" t="str">
        <f t="shared" si="411"/>
        <v/>
      </c>
      <c r="BK102" s="262" t="str">
        <f t="shared" si="411"/>
        <v/>
      </c>
      <c r="BL102" s="262" t="str">
        <f t="shared" si="411"/>
        <v/>
      </c>
      <c r="BM102" s="262" t="str">
        <f t="shared" si="411"/>
        <v/>
      </c>
      <c r="BN102" s="262" t="str">
        <f t="shared" si="411"/>
        <v/>
      </c>
      <c r="BO102" s="262" t="str">
        <f t="shared" si="411"/>
        <v/>
      </c>
      <c r="BP102" s="262" t="str">
        <f t="shared" si="411"/>
        <v/>
      </c>
      <c r="BQ102" s="262" t="str">
        <f t="shared" si="411"/>
        <v/>
      </c>
      <c r="BR102" s="262" t="str">
        <f t="shared" si="411"/>
        <v/>
      </c>
      <c r="BS102" s="273" t="str">
        <f t="shared" si="411"/>
        <v/>
      </c>
      <c r="BT102" s="274" t="str">
        <f>$AY102*Assembly!Y$4+$AZ102*Assembly!Y$5+$BA102*Assembly!Y$6+$BB102*Assembly!Y$7+$BC102*Assembly!Y$8+$BD102*Assembly!Y$9+$BE102*Assembly!Y$10+$BF102*Assembly!Y$11+$BG102*Assembly!Y$12+$BH102*Assembly!Y$13+$BI102*Assembly!Y$14+$BJ102*Assembly!Y$15+$BK102*Assembly!Y$16+$BL102*Assembly!Y$17+$BM102*Assembly!Y$18+$BN102*Assembly!Y$19+$BO102*Assembly!Y$20+$BP102*Assembly!Y$21+$BQ102*Assembly!Y$22+$BR102*Assembly!Y$23+$BS102*Assembly!Y$24</f>
        <v>626</v>
      </c>
      <c r="BU102" s="275" t="str">
        <f t="shared" si="8"/>
        <v>40</v>
      </c>
      <c r="BV102" s="275" t="str">
        <f>$AY102*Assembly!AC$4+$AZ102*Assembly!AC$5+$BA102*Assembly!AC$6+$BB102*Assembly!AC$7+$BC102*Assembly!AC$8+$BD102*Assembly!AC$9+$BE102*Assembly!AC$10+$BF102*Assembly!AC$11+$BG102*Assembly!AC$12+$BH102*Assembly!AC$13+$BI102*Assembly!AC$14+$BJ102*Assembly!AC$15+$BK102*Assembly!AC$16+$BL102*Assembly!AC$17+$BM102*Assembly!AC$18+$BN102*Assembly!AC$19+$BO102*Assembly!AC$20+$BP102*Assembly!AC$21+$BQ102*Assembly!AC$22+$BR102*Assembly!AC$23+$BS102*Assembly!AC$24</f>
        <v>2,206</v>
      </c>
      <c r="BW102" s="276" t="str">
        <f t="shared" si="9"/>
        <v>3.52</v>
      </c>
      <c r="BX102" s="277" t="str">
        <f t="shared" si="10"/>
        <v>141</v>
      </c>
      <c r="BY102" s="278" t="str">
        <f t="shared" si="11"/>
        <v>55.0</v>
      </c>
      <c r="BZ102" s="347" t="str">
        <f t="shared" si="399"/>
        <v>25 L</v>
      </c>
      <c r="CA102" s="275" t="str">
        <f>$AY102*Assembly!X$4+$AZ102*Assembly!X$5+$BA102*Assembly!X$6+$BB102*Assembly!X$7+$BC102*Assembly!X$8+$BD102*Assembly!X$9+$BE102*Assembly!X$10+$BF102*Assembly!X$11+$BG102*Assembly!X$12+$BH102*Assembly!X$13+$BI102*Assembly!X$14+$BJ102*Assembly!X$15+$BK102*Assembly!X$16+$BL102*Assembly!X$17+$BM102*Assembly!X$18+$BN102*Assembly!X$19+$BO102*Assembly!X$20+$BP102*Assembly!X$21+$BQ102*Assembly!X$22+$BR102*Assembly!X$23+$BS102*Assembly!X$24</f>
        <v>190</v>
      </c>
      <c r="CB102" s="275" t="str">
        <f t="shared" si="12"/>
        <v>29,556</v>
      </c>
      <c r="CC102" s="279" t="str">
        <f t="shared" si="13"/>
        <v>0.0296</v>
      </c>
      <c r="CD102" s="280" t="str">
        <f>$AY102*Assembly!AB$4+$AZ102*Assembly!AB$5+$BA102*Assembly!AB$6+$BB102*Assembly!AB$7+$BC102*Assembly!AB$8+$BD102*Assembly!AB$9+$BE102*Assembly!AB$10+$BF102*Assembly!AB$11+$BG102*Assembly!AB$12+$BH102*Assembly!AB$13+$BI102*Assembly!AB$14+$BJ102*Assembly!AB$15+$BK102*Assembly!AB$16+$BL102*Assembly!AB$17+$BM102*Assembly!AB$18+$BN102*Assembly!AB$19+$BO102*Assembly!AB$20+$BP102*Assembly!AB$21+$BQ102*Assembly!AB$22+$BR102*Assembly!AB$23+$BS102*Assembly!AB$24</f>
        <v>501</v>
      </c>
      <c r="CE102" s="265" t="str">
        <f>$AY102*Assembly!M$4+$AZ102*Assembly!M$5+$BA102*Assembly!M$6+$BB102*Assembly!M$7+$BC102*Assembly!M$8+$BD102*Assembly!M$9+$BE102*Assembly!M$10+$BF102*Assembly!M$11+$BG102*Assembly!M$12+$BH102*Assembly!M$13+$BI102*Assembly!M$14+$BJ102*Assembly!M$15+$BK102*Assembly!M$16+$BL102*Assembly!M$17+$BM102*Assembly!M$18+$BN102*Assembly!M$19+$BO102*Assembly!M$20+$BP102*Assembly!M$21+$BQ102*Assembly!M$22+$BR102*Assembly!M$23+$BS102*Assembly!M$24</f>
        <v>677</v>
      </c>
      <c r="CF102" s="265" t="str">
        <f>$AY102*Assembly!N$4+$AZ102*Assembly!N$5+$BA102*Assembly!N$6+$BB102*Assembly!N$7+$BC102*Assembly!N$8+$BD102*Assembly!N$9+$BE102*Assembly!N$10+$BF102*Assembly!N$11+$BG102*Assembly!N$12+$BH102*Assembly!N$13+$BI102*Assembly!N$14+$BJ102*Assembly!N$15+$BK102*Assembly!N$16+$BL102*Assembly!N$17+$BM102*Assembly!N$18+$BN102*Assembly!N$19+$BO102*Assembly!N$20+$BP102*Assembly!N$21+$BQ102*Assembly!N$22+$BR102*Assembly!N$23+$BS102*Assembly!N$24</f>
        <v>40</v>
      </c>
      <c r="CG102" s="265" t="str">
        <f>$AY102*Assembly!O$4+$AZ102*Assembly!O$5+$BA102*Assembly!O$6+$BB102*Assembly!O$7+$BC102*Assembly!O$8+$BD102*Assembly!O$9+$BE102*Assembly!O$10+$BF102*Assembly!O$11+$BG102*Assembly!O$12+$BH102*Assembly!O$13+$BI102*Assembly!O$14+$BJ102*Assembly!O$15+$BK102*Assembly!O$16+$BL102*Assembly!O$17+$BM102*Assembly!O$18+$BN102*Assembly!O$19+$BO102*Assembly!O$20+$BP102*Assembly!O$21+$BQ102*Assembly!O$22+$BR102*Assembly!O$23+$BS102*Assembly!O$24</f>
        <v>0</v>
      </c>
      <c r="CH102" s="264" t="str">
        <f>$AY102*Assembly!P$4+$AZ102*Assembly!P$5+$BA102*Assembly!P$6+$BB102*Assembly!P$7+$BC102*Assembly!P$8+$BD102*Assembly!P$9+$BE102*Assembly!P$10+$BF102*Assembly!P$11+$BG102*Assembly!P$12+$BH102*Assembly!P$13+$BI102*Assembly!P$14+$BJ102*Assembly!P$15+$BK102*Assembly!P$16+$BL102*Assembly!P$17+$BM102*Assembly!P$18+$BN102*Assembly!P$19+$BO102*Assembly!P$20+$BP102*Assembly!P$21+$BQ102*Assembly!P$22+$BR102*Assembly!P$23+$BS102*Assembly!P$24</f>
        <v>0</v>
      </c>
      <c r="CI102" s="264" t="str">
        <f>$AY102*Assembly!Q$4+$AZ102*Assembly!Q$5+$BA102*Assembly!Q$6+$BB102*Assembly!Q$7+$BC102*Assembly!Q$8+$BD102*Assembly!Q$9+$BE102*Assembly!Q$10+$BF102*Assembly!Q$11+$BG102*Assembly!Q$12+$BH102*Assembly!Q$13+$BI102*Assembly!Q$14+$BJ102*Assembly!Q$15+$BK102*Assembly!Q$16+$BL102*Assembly!Q$17+$BM102*Assembly!Q$18+$BN102*Assembly!Q$19+$BO102*Assembly!Q$20+$BP102*Assembly!Q$21+$BQ102*Assembly!Q$22+$BR102*Assembly!Q$23+$BS102*Assembly!Q$24</f>
        <v>6.2</v>
      </c>
      <c r="CJ102" s="265" t="str">
        <f>$AY102*Assembly!R$4+$AZ102*Assembly!R$5+$BA102*Assembly!R$6+$BB102*Assembly!R$7+$BC102*Assembly!R$8+$BD102*Assembly!R$9+$BE102*Assembly!R$10+$BF102*Assembly!R$11+$BG102*Assembly!R$12+$BH102*Assembly!R$13+$BI102*Assembly!R$14+$BJ102*Assembly!R$15+$BK102*Assembly!R$16+$BL102*Assembly!R$17+$BM102*Assembly!R$18+$BN102*Assembly!R$19+$BO102*Assembly!R$20+$BP102*Assembly!R$21+$BQ102*Assembly!R$22+$BR102*Assembly!R$23+$BS102*Assembly!R$24</f>
        <v>0</v>
      </c>
      <c r="CK102" s="264" t="str">
        <f>$AY102*Assembly!S$4+$AZ102*Assembly!S$5+$BA102*Assembly!S$6+$BB102*Assembly!S$7+$BC102*Assembly!S$8+$BD102*Assembly!S$9+$BE102*Assembly!S$10+$BF102*Assembly!S$11+$BG102*Assembly!S$12+$BH102*Assembly!S$13+$BI102*Assembly!S$14+$BJ102*Assembly!S$15+$BK102*Assembly!S$16+$BL102*Assembly!S$17+$BM102*Assembly!S$18+$BN102*Assembly!S$19+$BO102*Assembly!S$20+$BP102*Assembly!S$21+$BQ102*Assembly!S$22+$BR102*Assembly!S$23+$BS102*Assembly!S$24</f>
        <v>0</v>
      </c>
      <c r="CL102" s="264" t="str">
        <f>$AY102*Assembly!T$4+$AZ102*Assembly!T$5+$BA102*Assembly!T$6+$BB102*Assembly!T$7+$BC102*Assembly!T$8+$BD102*Assembly!T$9+$BE102*Assembly!T$10+$BF102*Assembly!T$11+$BG102*Assembly!T$12+$BH102*Assembly!T$13+$BI102*Assembly!T$14+$BJ102*Assembly!T$15+$BK102*Assembly!T$16+$BL102*Assembly!T$17+$BM102*Assembly!T$18+$BN102*Assembly!T$19+$BO102*Assembly!T$20+$BP102*Assembly!T$21+$BQ102*Assembly!T$22+$BR102*Assembly!T$23+$BS102*Assembly!T$24</f>
        <v>0</v>
      </c>
      <c r="CM102" s="264" t="str">
        <f>$AY102*Assembly!U$4+$AZ102*Assembly!U$5+$BA102*Assembly!U$6+$BB102*Assembly!U$7+$BC102*Assembly!U$8+$BD102*Assembly!U$9+$BE102*Assembly!U$10+$BF102*Assembly!U$11+$BG102*Assembly!U$12+$BH102*Assembly!U$13+$BI102*Assembly!U$14+$BJ102*Assembly!U$15+$BK102*Assembly!U$16+$BL102*Assembly!U$17+$BM102*Assembly!U$18+$BN102*Assembly!U$19+$BO102*Assembly!U$20+$BP102*Assembly!U$21+$BQ102*Assembly!U$22+$BR102*Assembly!U$23+$BS102*Assembly!U$24</f>
        <v>0</v>
      </c>
      <c r="CN102" s="265" t="str">
        <f>$AY102*Assembly!V$4+$AZ102*Assembly!V$5+$BA102*Assembly!V$6+$BB102*Assembly!V$7+$BC102*Assembly!V$8+$BD102*Assembly!V$9+$BE102*Assembly!V$10+$BF102*Assembly!V$11+$BG102*Assembly!V$12+$BH102*Assembly!V$13+$BI102*Assembly!V$14+$BJ102*Assembly!V$15+$BK102*Assembly!V$16+$BL102*Assembly!V$17+$BM102*Assembly!V$18+$BN102*Assembly!V$19+$BO102*Assembly!V$20+$BP102*Assembly!V$21+$BQ102*Assembly!V$22+$BR102*Assembly!V$23+$BS102*Assembly!V$24</f>
        <v>0</v>
      </c>
      <c r="CO102" s="265" t="str">
        <f>CE102*Refining!$F$3</f>
        <v>1,208</v>
      </c>
      <c r="CP102" s="265" t="str">
        <f>CF102*Refining!$F$4</f>
        <v>125</v>
      </c>
      <c r="CQ102" s="265" t="str">
        <f>CG102*Refining!$F$5</f>
        <v>0</v>
      </c>
      <c r="CR102" s="265" t="str">
        <f>CH102*Refining!$F$6</f>
        <v>0</v>
      </c>
      <c r="CS102" s="265" t="str">
        <f>CI102*Refining!$F$7</f>
        <v>11</v>
      </c>
      <c r="CT102" s="265" t="str">
        <f>CJ102*Refining!$F$8</f>
        <v>0</v>
      </c>
      <c r="CU102" s="265" t="str">
        <f>CK102*Refining!$F$9</f>
        <v>0</v>
      </c>
      <c r="CV102" s="265" t="str">
        <f>CL102*Refining!$F$10</f>
        <v>0</v>
      </c>
      <c r="CW102" s="265" t="str">
        <f>CM102*Refining!$F$11</f>
        <v>0</v>
      </c>
      <c r="CX102" s="265" t="str">
        <f>CN102*Refining!$F$12</f>
        <v>0</v>
      </c>
      <c r="CY102" s="285" t="str">
        <f t="shared" ref="CY102:DR102" si="412">IF(CE102 = 0, "", CE102)</f>
        <v>677</v>
      </c>
      <c r="CZ102" s="286" t="str">
        <f t="shared" si="412"/>
        <v>40</v>
      </c>
      <c r="DA102" s="282" t="str">
        <f t="shared" si="412"/>
        <v/>
      </c>
      <c r="DB102" s="282" t="str">
        <f t="shared" si="412"/>
        <v/>
      </c>
      <c r="DC102" s="282" t="str">
        <f t="shared" si="412"/>
        <v>6.2</v>
      </c>
      <c r="DD102" s="282" t="str">
        <f t="shared" si="412"/>
        <v/>
      </c>
      <c r="DE102" s="282" t="str">
        <f t="shared" si="412"/>
        <v/>
      </c>
      <c r="DF102" s="282" t="str">
        <f t="shared" si="412"/>
        <v/>
      </c>
      <c r="DG102" s="282" t="str">
        <f t="shared" si="412"/>
        <v/>
      </c>
      <c r="DH102" s="283" t="str">
        <f t="shared" si="412"/>
        <v/>
      </c>
      <c r="DI102" s="285" t="str">
        <f t="shared" si="412"/>
        <v>1,208</v>
      </c>
      <c r="DJ102" s="286" t="str">
        <f t="shared" si="412"/>
        <v>125</v>
      </c>
      <c r="DK102" s="282" t="str">
        <f t="shared" si="412"/>
        <v/>
      </c>
      <c r="DL102" s="282" t="str">
        <f t="shared" si="412"/>
        <v/>
      </c>
      <c r="DM102" s="286" t="str">
        <f t="shared" si="412"/>
        <v>11</v>
      </c>
      <c r="DN102" s="282" t="str">
        <f t="shared" si="412"/>
        <v/>
      </c>
      <c r="DO102" s="282" t="str">
        <f t="shared" si="412"/>
        <v/>
      </c>
      <c r="DP102" s="282" t="str">
        <f t="shared" si="412"/>
        <v/>
      </c>
      <c r="DQ102" s="282" t="str">
        <f t="shared" si="412"/>
        <v/>
      </c>
      <c r="DR102" s="283" t="str">
        <f t="shared" si="412"/>
        <v/>
      </c>
      <c r="DS102" s="285" t="str">
        <f t="shared" si="15"/>
        <v>723</v>
      </c>
      <c r="DT102" s="286" t="str">
        <f t="shared" si="16"/>
        <v>1,344</v>
      </c>
      <c r="DU102" s="275" t="str">
        <f>CY102*'Ores &amp; Ingots'!$C$3+CZ102*'Ores &amp; Ingots'!$C$4+DA102*'Ores &amp; Ingots'!$C$5+DB102*'Ores &amp; Ingots'!$C$6+DC102*'Ores &amp; Ingots'!$C$7+DD102*'Ores &amp; Ingots'!$C$8+DE102*'Ores &amp; Ingots'!$C$9+DF102*'Ores &amp; Ingots'!$C$10+DG102*'Ores &amp; Ingots'!$C$11+DH102*'Ores &amp; Ingots'!$C$12</f>
        <v>93</v>
      </c>
      <c r="DV102" s="275" t="str">
        <f>DI102*'Ores &amp; Ingots'!$B$3+DJ102*'Ores &amp; Ingots'!$B$4+DK102*'Ores &amp; Ingots'!$B$5+DL102*'Ores &amp; Ingots'!$B$6+DM102*'Ores &amp; Ingots'!$B$7+DN102*'Ores &amp; Ingots'!$B$8+DO102*'Ores &amp; Ingots'!$B$9+DP102*'Ores &amp; Ingots'!$B$10+DQ102*'Ores &amp; Ingots'!$B$11+DR102*'Ores &amp; Ingots'!$B$12</f>
        <v>497</v>
      </c>
      <c r="DW102" s="286" t="str">
        <f>CY102*Refining!$G$3+CZ102*Refining!$G$4+DA102*Refining!$G$5+DB102*Refining!$G$6+DC102*Refining!$G$7+DD102*Refining!$G$8+DE102*Refining!$G$9+DF102*Refining!$G$10+DG102*Refining!$G$11+DH102*Refining!$G$12</f>
        <v>244</v>
      </c>
      <c r="DX102" s="286" t="str">
        <f t="shared" si="17"/>
        <v>37,937</v>
      </c>
      <c r="DY102" s="287" t="str">
        <f t="shared" si="18"/>
        <v>0.0379</v>
      </c>
      <c r="DZ102" s="285" t="str">
        <f t="shared" si="19"/>
        <v>459</v>
      </c>
      <c r="EA102" s="288" t="str">
        <f t="shared" ref="EA102:EB102" si="413">DZ102/60</f>
        <v>7.6</v>
      </c>
      <c r="EB102" s="288" t="str">
        <f t="shared" si="413"/>
        <v>0.1</v>
      </c>
      <c r="EC102" s="545" t="str">
        <f t="shared" si="21"/>
        <v>0.01</v>
      </c>
      <c r="ED102" s="285" t="str">
        <f t="shared" si="22"/>
        <v>67,493</v>
      </c>
      <c r="EE102" s="288" t="str">
        <f t="shared" ref="EE102:EF102" si="414">ED102/1000</f>
        <v>67.5</v>
      </c>
      <c r="EF102" s="289" t="str">
        <f t="shared" si="414"/>
        <v>0.07</v>
      </c>
      <c r="EG102" s="546" t="str">
        <f t="shared" si="24"/>
        <v>0.0675</v>
      </c>
      <c r="EH102" s="225" t="s">
        <v>12</v>
      </c>
    </row>
    <row r="103">
      <c r="A103" s="299" t="s">
        <v>988</v>
      </c>
      <c r="B103" s="192" t="s">
        <v>989</v>
      </c>
      <c r="C103" s="193" t="s">
        <v>886</v>
      </c>
      <c r="D103" s="193">
        <v>1.0</v>
      </c>
      <c r="E103" s="193">
        <v>2.0</v>
      </c>
      <c r="F103" s="193">
        <v>1.0</v>
      </c>
      <c r="G103" s="194" t="str">
        <f t="shared" si="5"/>
        <v>31.3</v>
      </c>
      <c r="H103" s="195">
        <v>20.0</v>
      </c>
      <c r="I103" s="195">
        <v>20.0</v>
      </c>
      <c r="J103" s="195" t="str">
        <f>H103/Main!$D$9</f>
        <v>20</v>
      </c>
      <c r="K103" s="195" t="str">
        <f>I103/Main!$D$10</f>
        <v>20</v>
      </c>
      <c r="L103" s="195" t="str">
        <f t="shared" si="6"/>
        <v>1</v>
      </c>
      <c r="M103" s="195">
        <v>1.0</v>
      </c>
      <c r="N103" s="198">
        <v>1000.0</v>
      </c>
      <c r="O103" s="198">
        <v>330000.0</v>
      </c>
      <c r="P103" s="197"/>
      <c r="Q103" s="198">
        <v>4000.0</v>
      </c>
      <c r="R103" s="198" t="str">
        <f>Q103*Main!$D$6</f>
        <v>4,000</v>
      </c>
      <c r="S103" s="199"/>
      <c r="T103" s="199"/>
      <c r="U103" s="197"/>
      <c r="V103" s="197"/>
      <c r="W103" s="199"/>
      <c r="X103" s="199"/>
      <c r="Y103" s="197"/>
      <c r="Z103" s="197"/>
      <c r="AA103" s="197"/>
      <c r="AB103" s="197"/>
      <c r="AC103" s="342" t="s">
        <v>913</v>
      </c>
      <c r="AD103" s="208">
        <v>120.0</v>
      </c>
      <c r="AE103" s="208">
        <v>0.0</v>
      </c>
      <c r="AF103" s="208">
        <v>0.0</v>
      </c>
      <c r="AG103" s="208">
        <v>2.0</v>
      </c>
      <c r="AH103" s="208">
        <v>5.0</v>
      </c>
      <c r="AI103" s="208">
        <v>0.0</v>
      </c>
      <c r="AJ103" s="208">
        <v>4.0</v>
      </c>
      <c r="AK103" s="306">
        <v>5.0</v>
      </c>
      <c r="AL103" s="208">
        <v>0.0</v>
      </c>
      <c r="AM103" s="208">
        <v>0.0</v>
      </c>
      <c r="AN103" s="208">
        <v>0.0</v>
      </c>
      <c r="AO103" s="208">
        <v>0.0</v>
      </c>
      <c r="AP103" s="208">
        <v>0.0</v>
      </c>
      <c r="AQ103" s="208">
        <v>0.0</v>
      </c>
      <c r="AR103" s="208">
        <v>0.0</v>
      </c>
      <c r="AS103" s="208">
        <v>0.0</v>
      </c>
      <c r="AT103" s="208">
        <v>0.0</v>
      </c>
      <c r="AU103" s="208">
        <v>0.0</v>
      </c>
      <c r="AV103" s="208">
        <v>0.0</v>
      </c>
      <c r="AW103" s="208">
        <v>0.0</v>
      </c>
      <c r="AX103" s="208">
        <v>0.0</v>
      </c>
      <c r="AY103" s="207" t="str">
        <f t="shared" ref="AY103:BS103" si="415">IF(AD103 = 0, "", AD103)</f>
        <v>120</v>
      </c>
      <c r="AZ103" s="193" t="str">
        <f t="shared" si="415"/>
        <v/>
      </c>
      <c r="BA103" s="193" t="str">
        <f t="shared" si="415"/>
        <v/>
      </c>
      <c r="BB103" s="208" t="str">
        <f t="shared" si="415"/>
        <v>2</v>
      </c>
      <c r="BC103" s="208" t="str">
        <f t="shared" si="415"/>
        <v>5</v>
      </c>
      <c r="BD103" s="193" t="str">
        <f t="shared" si="415"/>
        <v/>
      </c>
      <c r="BE103" s="208" t="str">
        <f t="shared" si="415"/>
        <v>4</v>
      </c>
      <c r="BF103" s="306" t="str">
        <f t="shared" si="415"/>
        <v>5</v>
      </c>
      <c r="BG103" s="193" t="str">
        <f t="shared" si="415"/>
        <v/>
      </c>
      <c r="BH103" s="193" t="str">
        <f t="shared" si="415"/>
        <v/>
      </c>
      <c r="BI103" s="193" t="str">
        <f t="shared" si="415"/>
        <v/>
      </c>
      <c r="BJ103" s="193" t="str">
        <f t="shared" si="415"/>
        <v/>
      </c>
      <c r="BK103" s="193" t="str">
        <f t="shared" si="415"/>
        <v/>
      </c>
      <c r="BL103" s="193" t="str">
        <f t="shared" si="415"/>
        <v/>
      </c>
      <c r="BM103" s="193" t="str">
        <f t="shared" si="415"/>
        <v/>
      </c>
      <c r="BN103" s="193" t="str">
        <f t="shared" si="415"/>
        <v/>
      </c>
      <c r="BO103" s="193" t="str">
        <f t="shared" si="415"/>
        <v/>
      </c>
      <c r="BP103" s="193" t="str">
        <f t="shared" si="415"/>
        <v/>
      </c>
      <c r="BQ103" s="193" t="str">
        <f t="shared" si="415"/>
        <v/>
      </c>
      <c r="BR103" s="193" t="str">
        <f t="shared" si="415"/>
        <v/>
      </c>
      <c r="BS103" s="206" t="str">
        <f t="shared" si="415"/>
        <v/>
      </c>
      <c r="BT103" s="207" t="str">
        <f>$AY103*Assembly!Y$4+$AZ103*Assembly!Y$5+$BA103*Assembly!Y$6+$BB103*Assembly!Y$7+$BC103*Assembly!Y$8+$BD103*Assembly!Y$9+$BE103*Assembly!Y$10+$BF103*Assembly!Y$11+$BG103*Assembly!Y$12+$BH103*Assembly!Y$13+$BI103*Assembly!Y$14+$BJ103*Assembly!Y$15+$BK103*Assembly!Y$16+$BL103*Assembly!Y$17+$BM103*Assembly!Y$18+$BN103*Assembly!Y$19+$BO103*Assembly!Y$20+$BP103*Assembly!Y$21+$BQ103*Assembly!Y$22+$BR103*Assembly!Y$23+$BS103*Assembly!Y$24</f>
        <v>2,587</v>
      </c>
      <c r="BU103" s="208" t="str">
        <f t="shared" si="8"/>
        <v>83</v>
      </c>
      <c r="BV103" s="208" t="str">
        <f>$AY103*Assembly!AC$4+$AZ103*Assembly!AC$5+$BA103*Assembly!AC$6+$BB103*Assembly!AC$7+$BC103*Assembly!AC$8+$BD103*Assembly!AC$9+$BE103*Assembly!AC$10+$BF103*Assembly!AC$11+$BG103*Assembly!AC$12+$BH103*Assembly!AC$13+$BI103*Assembly!AC$14+$BJ103*Assembly!AC$15+$BK103*Assembly!AC$16+$BL103*Assembly!AC$17+$BM103*Assembly!AC$18+$BN103*Assembly!AC$19+$BO103*Assembly!AC$20+$BP103*Assembly!AC$21+$BQ103*Assembly!AC$22+$BR103*Assembly!AC$23+$BS103*Assembly!AC$24</f>
        <v>12,435</v>
      </c>
      <c r="BW103" s="209" t="str">
        <f t="shared" si="9"/>
        <v>4.81</v>
      </c>
      <c r="BX103" s="210" t="str">
        <f t="shared" si="10"/>
        <v>398</v>
      </c>
      <c r="BY103" s="211" t="str">
        <f t="shared" si="11"/>
        <v>150.2</v>
      </c>
      <c r="BZ103" s="308" t="str">
        <f t="shared" si="399"/>
        <v>1.5 L</v>
      </c>
      <c r="CA103" s="208" t="str">
        <f>$AY103*Assembly!X$4+$AZ103*Assembly!X$5+$BA103*Assembly!X$6+$BB103*Assembly!X$7+$BC103*Assembly!X$8+$BD103*Assembly!X$9+$BE103*Assembly!X$10+$BF103*Assembly!X$11+$BG103*Assembly!X$12+$BH103*Assembly!X$13+$BI103*Assembly!X$14+$BJ103*Assembly!X$15+$BK103*Assembly!X$16+$BL103*Assembly!X$17+$BM103*Assembly!X$18+$BN103*Assembly!X$19+$BO103*Assembly!X$20+$BP103*Assembly!X$21+$BQ103*Assembly!X$22+$BR103*Assembly!X$23+$BS103*Assembly!X$24</f>
        <v>151</v>
      </c>
      <c r="CB103" s="208" t="str">
        <f t="shared" si="12"/>
        <v>23,489</v>
      </c>
      <c r="CC103" s="212" t="str">
        <f t="shared" si="13"/>
        <v>0.0235</v>
      </c>
      <c r="CD103" s="213" t="str">
        <f>$AY103*Assembly!AB$4+$AZ103*Assembly!AB$5+$BA103*Assembly!AB$6+$BB103*Assembly!AB$7+$BC103*Assembly!AB$8+$BD103*Assembly!AB$9+$BE103*Assembly!AB$10+$BF103*Assembly!AB$11+$BG103*Assembly!AB$12+$BH103*Assembly!AB$13+$BI103*Assembly!AB$14+$BJ103*Assembly!AB$15+$BK103*Assembly!AB$16+$BL103*Assembly!AB$17+$BM103*Assembly!AB$18+$BN103*Assembly!AB$19+$BO103*Assembly!AB$20+$BP103*Assembly!AB$21+$BQ103*Assembly!AB$22+$BR103*Assembly!AB$23+$BS103*Assembly!AB$24</f>
        <v>483</v>
      </c>
      <c r="CE103" s="198" t="str">
        <f>$AY103*Assembly!M$4+$AZ103*Assembly!M$5+$BA103*Assembly!M$6+$BB103*Assembly!M$7+$BC103*Assembly!M$8+$BD103*Assembly!M$9+$BE103*Assembly!M$10+$BF103*Assembly!M$11+$BG103*Assembly!M$12+$BH103*Assembly!M$13+$BI103*Assembly!M$14+$BJ103*Assembly!M$15+$BK103*Assembly!M$16+$BL103*Assembly!M$17+$BM103*Assembly!M$18+$BN103*Assembly!M$19+$BO103*Assembly!M$20+$BP103*Assembly!M$21+$BQ103*Assembly!M$22+$BR103*Assembly!M$23+$BS103*Assembly!M$24</f>
        <v>2,713</v>
      </c>
      <c r="CF103" s="198" t="str">
        <f>$AY103*Assembly!N$4+$AZ103*Assembly!N$5+$BA103*Assembly!N$6+$BB103*Assembly!N$7+$BC103*Assembly!N$8+$BD103*Assembly!N$9+$BE103*Assembly!N$10+$BF103*Assembly!N$11+$BG103*Assembly!N$12+$BH103*Assembly!N$13+$BI103*Assembly!N$14+$BJ103*Assembly!N$15+$BK103*Assembly!N$16+$BL103*Assembly!N$17+$BM103*Assembly!N$18+$BN103*Assembly!N$19+$BO103*Assembly!N$20+$BP103*Assembly!N$21+$BQ103*Assembly!N$22+$BR103*Assembly!N$23+$BS103*Assembly!N$24</f>
        <v>20</v>
      </c>
      <c r="CG103" s="198" t="str">
        <f>$AY103*Assembly!O$4+$AZ103*Assembly!O$5+$BA103*Assembly!O$6+$BB103*Assembly!O$7+$BC103*Assembly!O$8+$BD103*Assembly!O$9+$BE103*Assembly!O$10+$BF103*Assembly!O$11+$BG103*Assembly!O$12+$BH103*Assembly!O$13+$BI103*Assembly!O$14+$BJ103*Assembly!O$15+$BK103*Assembly!O$16+$BL103*Assembly!O$17+$BM103*Assembly!O$18+$BN103*Assembly!O$19+$BO103*Assembly!O$20+$BP103*Assembly!O$21+$BQ103*Assembly!O$22+$BR103*Assembly!O$23+$BS103*Assembly!O$24</f>
        <v>0</v>
      </c>
      <c r="CH103" s="195" t="str">
        <f>$AY103*Assembly!P$4+$AZ103*Assembly!P$5+$BA103*Assembly!P$6+$BB103*Assembly!P$7+$BC103*Assembly!P$8+$BD103*Assembly!P$9+$BE103*Assembly!P$10+$BF103*Assembly!P$11+$BG103*Assembly!P$12+$BH103*Assembly!P$13+$BI103*Assembly!P$14+$BJ103*Assembly!P$15+$BK103*Assembly!P$16+$BL103*Assembly!P$17+$BM103*Assembly!P$18+$BN103*Assembly!P$19+$BO103*Assembly!P$20+$BP103*Assembly!P$21+$BQ103*Assembly!P$22+$BR103*Assembly!P$23+$BS103*Assembly!P$24</f>
        <v>0</v>
      </c>
      <c r="CI103" s="195" t="str">
        <f>$AY103*Assembly!Q$4+$AZ103*Assembly!Q$5+$BA103*Assembly!Q$6+$BB103*Assembly!Q$7+$BC103*Assembly!Q$8+$BD103*Assembly!Q$9+$BE103*Assembly!Q$10+$BF103*Assembly!Q$11+$BG103*Assembly!Q$12+$BH103*Assembly!Q$13+$BI103*Assembly!Q$14+$BJ103*Assembly!Q$15+$BK103*Assembly!Q$16+$BL103*Assembly!Q$17+$BM103*Assembly!Q$18+$BN103*Assembly!Q$19+$BO103*Assembly!Q$20+$BP103*Assembly!Q$21+$BQ103*Assembly!Q$22+$BR103*Assembly!Q$23+$BS103*Assembly!Q$24</f>
        <v>1</v>
      </c>
      <c r="CJ103" s="198" t="str">
        <f>$AY103*Assembly!R$4+$AZ103*Assembly!R$5+$BA103*Assembly!R$6+$BB103*Assembly!R$7+$BC103*Assembly!R$8+$BD103*Assembly!R$9+$BE103*Assembly!R$10+$BF103*Assembly!R$11+$BG103*Assembly!R$12+$BH103*Assembly!R$13+$BI103*Assembly!R$14+$BJ103*Assembly!R$15+$BK103*Assembly!R$16+$BL103*Assembly!R$17+$BM103*Assembly!R$18+$BN103*Assembly!R$19+$BO103*Assembly!R$20+$BP103*Assembly!R$21+$BQ103*Assembly!R$22+$BR103*Assembly!R$23+$BS103*Assembly!R$24</f>
        <v>0</v>
      </c>
      <c r="CK103" s="195" t="str">
        <f>$AY103*Assembly!S$4+$AZ103*Assembly!S$5+$BA103*Assembly!S$6+$BB103*Assembly!S$7+$BC103*Assembly!S$8+$BD103*Assembly!S$9+$BE103*Assembly!S$10+$BF103*Assembly!S$11+$BG103*Assembly!S$12+$BH103*Assembly!S$13+$BI103*Assembly!S$14+$BJ103*Assembly!S$15+$BK103*Assembly!S$16+$BL103*Assembly!S$17+$BM103*Assembly!S$18+$BN103*Assembly!S$19+$BO103*Assembly!S$20+$BP103*Assembly!S$21+$BQ103*Assembly!S$22+$BR103*Assembly!S$23+$BS103*Assembly!S$24</f>
        <v>0</v>
      </c>
      <c r="CL103" s="195" t="str">
        <f>$AY103*Assembly!T$4+$AZ103*Assembly!T$5+$BA103*Assembly!T$6+$BB103*Assembly!T$7+$BC103*Assembly!T$8+$BD103*Assembly!T$9+$BE103*Assembly!T$10+$BF103*Assembly!T$11+$BG103*Assembly!T$12+$BH103*Assembly!T$13+$BI103*Assembly!T$14+$BJ103*Assembly!T$15+$BK103*Assembly!T$16+$BL103*Assembly!T$17+$BM103*Assembly!T$18+$BN103*Assembly!T$19+$BO103*Assembly!T$20+$BP103*Assembly!T$21+$BQ103*Assembly!T$22+$BR103*Assembly!T$23+$BS103*Assembly!T$24</f>
        <v>0</v>
      </c>
      <c r="CM103" s="195" t="str">
        <f>$AY103*Assembly!U$4+$AZ103*Assembly!U$5+$BA103*Assembly!U$6+$BB103*Assembly!U$7+$BC103*Assembly!U$8+$BD103*Assembly!U$9+$BE103*Assembly!U$10+$BF103*Assembly!U$11+$BG103*Assembly!U$12+$BH103*Assembly!U$13+$BI103*Assembly!U$14+$BJ103*Assembly!U$15+$BK103*Assembly!U$16+$BL103*Assembly!U$17+$BM103*Assembly!U$18+$BN103*Assembly!U$19+$BO103*Assembly!U$20+$BP103*Assembly!U$21+$BQ103*Assembly!U$22+$BR103*Assembly!U$23+$BS103*Assembly!U$24</f>
        <v>0</v>
      </c>
      <c r="CN103" s="198" t="str">
        <f>$AY103*Assembly!V$4+$AZ103*Assembly!V$5+$BA103*Assembly!V$6+$BB103*Assembly!V$7+$BC103*Assembly!V$8+$BD103*Assembly!V$9+$BE103*Assembly!V$10+$BF103*Assembly!V$11+$BG103*Assembly!V$12+$BH103*Assembly!V$13+$BI103*Assembly!V$14+$BJ103*Assembly!V$15+$BK103*Assembly!V$16+$BL103*Assembly!V$17+$BM103*Assembly!V$18+$BN103*Assembly!V$19+$BO103*Assembly!V$20+$BP103*Assembly!V$21+$BQ103*Assembly!V$22+$BR103*Assembly!V$23+$BS103*Assembly!V$24</f>
        <v>0</v>
      </c>
      <c r="CO103" s="198" t="str">
        <f>CE103*Refining!$F$3</f>
        <v>4,844</v>
      </c>
      <c r="CP103" s="198" t="str">
        <f>CF103*Refining!$F$4</f>
        <v>63</v>
      </c>
      <c r="CQ103" s="198" t="str">
        <f>CG103*Refining!$F$5</f>
        <v>0</v>
      </c>
      <c r="CR103" s="198" t="str">
        <f>CH103*Refining!$F$6</f>
        <v>0</v>
      </c>
      <c r="CS103" s="198" t="str">
        <f>CI103*Refining!$F$7</f>
        <v>2</v>
      </c>
      <c r="CT103" s="198" t="str">
        <f>CJ103*Refining!$F$8</f>
        <v>0</v>
      </c>
      <c r="CU103" s="198" t="str">
        <f>CK103*Refining!$F$9</f>
        <v>0</v>
      </c>
      <c r="CV103" s="198" t="str">
        <f>CL103*Refining!$F$10</f>
        <v>0</v>
      </c>
      <c r="CW103" s="198" t="str">
        <f>CM103*Refining!$F$11</f>
        <v>0</v>
      </c>
      <c r="CX103" s="198" t="str">
        <f>CN103*Refining!$F$12</f>
        <v>0</v>
      </c>
      <c r="CY103" s="218" t="str">
        <f t="shared" ref="CY103:DR103" si="416">IF(CE103 = 0, "", CE103)</f>
        <v>2,713</v>
      </c>
      <c r="CZ103" s="219" t="str">
        <f t="shared" si="416"/>
        <v>20</v>
      </c>
      <c r="DA103" s="215" t="str">
        <f t="shared" si="416"/>
        <v/>
      </c>
      <c r="DB103" s="215" t="str">
        <f t="shared" si="416"/>
        <v/>
      </c>
      <c r="DC103" s="215" t="str">
        <f t="shared" si="416"/>
        <v>1</v>
      </c>
      <c r="DD103" s="215" t="str">
        <f t="shared" si="416"/>
        <v/>
      </c>
      <c r="DE103" s="215" t="str">
        <f t="shared" si="416"/>
        <v/>
      </c>
      <c r="DF103" s="215" t="str">
        <f t="shared" si="416"/>
        <v/>
      </c>
      <c r="DG103" s="215" t="str">
        <f t="shared" si="416"/>
        <v/>
      </c>
      <c r="DH103" s="216" t="str">
        <f t="shared" si="416"/>
        <v/>
      </c>
      <c r="DI103" s="218" t="str">
        <f t="shared" si="416"/>
        <v>4,844</v>
      </c>
      <c r="DJ103" s="219" t="str">
        <f t="shared" si="416"/>
        <v>63</v>
      </c>
      <c r="DK103" s="215" t="str">
        <f t="shared" si="416"/>
        <v/>
      </c>
      <c r="DL103" s="215" t="str">
        <f t="shared" si="416"/>
        <v/>
      </c>
      <c r="DM103" s="219" t="str">
        <f t="shared" si="416"/>
        <v>2</v>
      </c>
      <c r="DN103" s="215" t="str">
        <f t="shared" si="416"/>
        <v/>
      </c>
      <c r="DO103" s="215" t="str">
        <f t="shared" si="416"/>
        <v/>
      </c>
      <c r="DP103" s="215" t="str">
        <f t="shared" si="416"/>
        <v/>
      </c>
      <c r="DQ103" s="215" t="str">
        <f t="shared" si="416"/>
        <v/>
      </c>
      <c r="DR103" s="216" t="str">
        <f t="shared" si="416"/>
        <v/>
      </c>
      <c r="DS103" s="218" t="str">
        <f t="shared" si="15"/>
        <v>2,734</v>
      </c>
      <c r="DT103" s="219" t="str">
        <f t="shared" si="16"/>
        <v>4,908</v>
      </c>
      <c r="DU103" s="208" t="str">
        <f>CY103*'Ores &amp; Ingots'!$C$3+CZ103*'Ores &amp; Ingots'!$C$4+DA103*'Ores &amp; Ingots'!$C$5+DB103*'Ores &amp; Ingots'!$C$6+DC103*'Ores &amp; Ingots'!$C$7+DD103*'Ores &amp; Ingots'!$C$8+DE103*'Ores &amp; Ingots'!$C$9+DF103*'Ores &amp; Ingots'!$C$10+DG103*'Ores &amp; Ingots'!$C$11+DH103*'Ores &amp; Ingots'!$C$12</f>
        <v>347</v>
      </c>
      <c r="DV103" s="208" t="str">
        <f>DI103*'Ores &amp; Ingots'!$B$3+DJ103*'Ores &amp; Ingots'!$B$4+DK103*'Ores &amp; Ingots'!$B$5+DL103*'Ores &amp; Ingots'!$B$6+DM103*'Ores &amp; Ingots'!$B$7+DN103*'Ores &amp; Ingots'!$B$8+DO103*'Ores &amp; Ingots'!$B$9+DP103*'Ores &amp; Ingots'!$B$10+DQ103*'Ores &amp; Ingots'!$B$11+DR103*'Ores &amp; Ingots'!$B$12</f>
        <v>1,816</v>
      </c>
      <c r="DW103" s="219" t="str">
        <f>CY103*Refining!$G$3+CZ103*Refining!$G$4+DA103*Refining!$G$5+DB103*Refining!$G$6+DC103*Refining!$G$7+DD103*Refining!$G$8+DE103*Refining!$G$9+DF103*Refining!$G$10+DG103*Refining!$G$11+DH103*Refining!$G$12</f>
        <v>283</v>
      </c>
      <c r="DX103" s="219" t="str">
        <f t="shared" si="17"/>
        <v>44,065</v>
      </c>
      <c r="DY103" s="220" t="str">
        <f t="shared" si="18"/>
        <v>0.0441</v>
      </c>
      <c r="DZ103" s="218" t="str">
        <f t="shared" si="19"/>
        <v>454</v>
      </c>
      <c r="EA103" s="221" t="str">
        <f t="shared" ref="EA103:EB103" si="417">DZ103/60</f>
        <v>7.6</v>
      </c>
      <c r="EB103" s="221" t="str">
        <f t="shared" si="417"/>
        <v>0.1</v>
      </c>
      <c r="EC103" s="541" t="str">
        <f t="shared" si="21"/>
        <v>0.01</v>
      </c>
      <c r="ED103" s="218" t="str">
        <f t="shared" si="22"/>
        <v>67,554</v>
      </c>
      <c r="EE103" s="221" t="str">
        <f t="shared" ref="EE103:EF103" si="418">ED103/1000</f>
        <v>67.6</v>
      </c>
      <c r="EF103" s="222" t="str">
        <f t="shared" si="418"/>
        <v>0.07</v>
      </c>
      <c r="EG103" s="542" t="str">
        <f t="shared" si="24"/>
        <v>0.0676</v>
      </c>
      <c r="EH103" s="225">
        <v>1470.0</v>
      </c>
    </row>
    <row r="104" hidden="1">
      <c r="A104" s="33"/>
      <c r="B104" s="226" t="s">
        <v>989</v>
      </c>
      <c r="C104" s="227" t="s">
        <v>885</v>
      </c>
      <c r="D104" s="227">
        <v>3.0</v>
      </c>
      <c r="E104" s="227">
        <v>3.0</v>
      </c>
      <c r="F104" s="227">
        <v>2.0</v>
      </c>
      <c r="G104" s="228" t="str">
        <f t="shared" si="5"/>
        <v>2.3</v>
      </c>
      <c r="H104" s="229">
        <v>13.0</v>
      </c>
      <c r="I104" s="229">
        <v>13.0</v>
      </c>
      <c r="J104" s="229" t="str">
        <f>H104/Main!$D$9</f>
        <v>13</v>
      </c>
      <c r="K104" s="229" t="str">
        <f>I104/Main!$D$10</f>
        <v>13</v>
      </c>
      <c r="L104" s="229" t="str">
        <f t="shared" si="6"/>
        <v>1</v>
      </c>
      <c r="M104" s="229">
        <v>1.0</v>
      </c>
      <c r="N104" s="231">
        <v>1000.0</v>
      </c>
      <c r="O104" s="231">
        <v>100000.0</v>
      </c>
      <c r="P104" s="230"/>
      <c r="Q104" s="231">
        <v>4000.0</v>
      </c>
      <c r="R104" s="231" t="str">
        <f>Q104*Main!$D$6</f>
        <v>4,000</v>
      </c>
      <c r="S104" s="232"/>
      <c r="T104" s="232"/>
      <c r="U104" s="230"/>
      <c r="V104" s="230"/>
      <c r="W104" s="232"/>
      <c r="X104" s="232"/>
      <c r="Y104" s="230"/>
      <c r="Z104" s="230"/>
      <c r="AA104" s="230"/>
      <c r="AB104" s="230"/>
      <c r="AC104" s="334"/>
      <c r="AD104" s="225">
        <v>8.0</v>
      </c>
      <c r="AE104" s="225">
        <v>0.0</v>
      </c>
      <c r="AF104" s="225">
        <v>0.0</v>
      </c>
      <c r="AG104" s="225">
        <v>2.0</v>
      </c>
      <c r="AH104" s="225">
        <v>8.0</v>
      </c>
      <c r="AI104" s="225">
        <v>0.0</v>
      </c>
      <c r="AJ104" s="225">
        <v>1.0</v>
      </c>
      <c r="AK104" s="309">
        <v>3.0</v>
      </c>
      <c r="AL104" s="225">
        <v>0.0</v>
      </c>
      <c r="AM104" s="225">
        <v>0.0</v>
      </c>
      <c r="AN104" s="225">
        <v>0.0</v>
      </c>
      <c r="AO104" s="225">
        <v>0.0</v>
      </c>
      <c r="AP104" s="225">
        <v>0.0</v>
      </c>
      <c r="AQ104" s="225">
        <v>0.0</v>
      </c>
      <c r="AR104" s="225">
        <v>0.0</v>
      </c>
      <c r="AS104" s="225">
        <v>0.0</v>
      </c>
      <c r="AT104" s="225">
        <v>0.0</v>
      </c>
      <c r="AU104" s="225">
        <v>0.0</v>
      </c>
      <c r="AV104" s="225">
        <v>0.0</v>
      </c>
      <c r="AW104" s="225">
        <v>0.0</v>
      </c>
      <c r="AX104" s="225">
        <v>0.0</v>
      </c>
      <c r="AY104" s="239" t="str">
        <f t="shared" ref="AY104:BS104" si="419">IF(AD104 = 0, "", AD104)</f>
        <v>8</v>
      </c>
      <c r="AZ104" s="227" t="str">
        <f t="shared" si="419"/>
        <v/>
      </c>
      <c r="BA104" s="227" t="str">
        <f t="shared" si="419"/>
        <v/>
      </c>
      <c r="BB104" s="225" t="str">
        <f t="shared" si="419"/>
        <v>2</v>
      </c>
      <c r="BC104" s="225" t="str">
        <f t="shared" si="419"/>
        <v>8</v>
      </c>
      <c r="BD104" s="227" t="str">
        <f t="shared" si="419"/>
        <v/>
      </c>
      <c r="BE104" s="225" t="str">
        <f t="shared" si="419"/>
        <v>1</v>
      </c>
      <c r="BF104" s="309" t="str">
        <f t="shared" si="419"/>
        <v>3</v>
      </c>
      <c r="BG104" s="227" t="str">
        <f t="shared" si="419"/>
        <v/>
      </c>
      <c r="BH104" s="227" t="str">
        <f t="shared" si="419"/>
        <v/>
      </c>
      <c r="BI104" s="227" t="str">
        <f t="shared" si="419"/>
        <v/>
      </c>
      <c r="BJ104" s="227" t="str">
        <f t="shared" si="419"/>
        <v/>
      </c>
      <c r="BK104" s="227" t="str">
        <f t="shared" si="419"/>
        <v/>
      </c>
      <c r="BL104" s="227" t="str">
        <f t="shared" si="419"/>
        <v/>
      </c>
      <c r="BM104" s="227" t="str">
        <f t="shared" si="419"/>
        <v/>
      </c>
      <c r="BN104" s="227" t="str">
        <f t="shared" si="419"/>
        <v/>
      </c>
      <c r="BO104" s="227" t="str">
        <f t="shared" si="419"/>
        <v/>
      </c>
      <c r="BP104" s="227" t="str">
        <f t="shared" si="419"/>
        <v/>
      </c>
      <c r="BQ104" s="227" t="str">
        <f t="shared" si="419"/>
        <v/>
      </c>
      <c r="BR104" s="227" t="str">
        <f t="shared" si="419"/>
        <v/>
      </c>
      <c r="BS104" s="238" t="str">
        <f t="shared" si="419"/>
        <v/>
      </c>
      <c r="BT104" s="239" t="str">
        <f>$AY104*Assembly!Y$4+$AZ104*Assembly!Y$5+$BA104*Assembly!Y$6+$BB104*Assembly!Y$7+$BC104*Assembly!Y$8+$BD104*Assembly!Y$9+$BE104*Assembly!Y$10+$BF104*Assembly!Y$11+$BG104*Assembly!Y$12+$BH104*Assembly!Y$13+$BI104*Assembly!Y$14+$BJ104*Assembly!Y$15+$BK104*Assembly!Y$16+$BL104*Assembly!Y$17+$BM104*Assembly!Y$18+$BN104*Assembly!Y$19+$BO104*Assembly!Y$20+$BP104*Assembly!Y$21+$BQ104*Assembly!Y$22+$BR104*Assembly!Y$23+$BS104*Assembly!Y$24</f>
        <v>299</v>
      </c>
      <c r="BU104" s="225" t="str">
        <f t="shared" si="8"/>
        <v>133</v>
      </c>
      <c r="BV104" s="225" t="str">
        <f>$AY104*Assembly!AC$4+$AZ104*Assembly!AC$5+$BA104*Assembly!AC$6+$BB104*Assembly!AC$7+$BC104*Assembly!AC$8+$BD104*Assembly!AC$9+$BE104*Assembly!AC$10+$BF104*Assembly!AC$11+$BG104*Assembly!AC$12+$BH104*Assembly!AC$13+$BI104*Assembly!AC$14+$BJ104*Assembly!AC$15+$BK104*Assembly!AC$16+$BL104*Assembly!AC$17+$BM104*Assembly!AC$18+$BN104*Assembly!AC$19+$BO104*Assembly!AC$20+$BP104*Assembly!AC$21+$BQ104*Assembly!AC$22+$BR104*Assembly!AC$23+$BS104*Assembly!AC$24</f>
        <v>1,203</v>
      </c>
      <c r="BW104" s="240" t="str">
        <f t="shared" si="9"/>
        <v>4.03</v>
      </c>
      <c r="BX104" s="241" t="str">
        <f t="shared" si="10"/>
        <v>535</v>
      </c>
      <c r="BY104" s="242" t="str">
        <f t="shared" si="11"/>
        <v>9.1</v>
      </c>
      <c r="BZ104" s="346" t="str">
        <f t="shared" si="399"/>
        <v>13 L</v>
      </c>
      <c r="CA104" s="225" t="str">
        <f>$AY104*Assembly!X$4+$AZ104*Assembly!X$5+$BA104*Assembly!X$6+$BB104*Assembly!X$7+$BC104*Assembly!X$8+$BD104*Assembly!X$9+$BE104*Assembly!X$10+$BF104*Assembly!X$11+$BG104*Assembly!X$12+$BH104*Assembly!X$13+$BI104*Assembly!X$14+$BJ104*Assembly!X$15+$BK104*Assembly!X$16+$BL104*Assembly!X$17+$BM104*Assembly!X$18+$BN104*Assembly!X$19+$BO104*Assembly!X$20+$BP104*Assembly!X$21+$BQ104*Assembly!X$22+$BR104*Assembly!X$23+$BS104*Assembly!X$24</f>
        <v>46</v>
      </c>
      <c r="CB104" s="225" t="str">
        <f t="shared" si="12"/>
        <v>7,156</v>
      </c>
      <c r="CC104" s="223" t="str">
        <f t="shared" si="13"/>
        <v>0.0072</v>
      </c>
      <c r="CD104" s="243" t="str">
        <f>$AY104*Assembly!AB$4+$AZ104*Assembly!AB$5+$BA104*Assembly!AB$6+$BB104*Assembly!AB$7+$BC104*Assembly!AB$8+$BD104*Assembly!AB$9+$BE104*Assembly!AB$10+$BF104*Assembly!AB$11+$BG104*Assembly!AB$12+$BH104*Assembly!AB$13+$BI104*Assembly!AB$14+$BJ104*Assembly!AB$15+$BK104*Assembly!AB$16+$BL104*Assembly!AB$17+$BM104*Assembly!AB$18+$BN104*Assembly!AB$19+$BO104*Assembly!AB$20+$BP104*Assembly!AB$21+$BQ104*Assembly!AB$22+$BR104*Assembly!AB$23+$BS104*Assembly!AB$24</f>
        <v>127</v>
      </c>
      <c r="CE104" s="231" t="str">
        <f>$AY104*Assembly!M$4+$AZ104*Assembly!M$5+$BA104*Assembly!M$6+$BB104*Assembly!M$7+$BC104*Assembly!M$8+$BD104*Assembly!M$9+$BE104*Assembly!M$10+$BF104*Assembly!M$11+$BG104*Assembly!M$12+$BH104*Assembly!M$13+$BI104*Assembly!M$14+$BJ104*Assembly!M$15+$BK104*Assembly!M$16+$BL104*Assembly!M$17+$BM104*Assembly!M$18+$BN104*Assembly!M$19+$BO104*Assembly!M$20+$BP104*Assembly!M$21+$BQ104*Assembly!M$22+$BR104*Assembly!M$23+$BS104*Assembly!M$24</f>
        <v>330</v>
      </c>
      <c r="CF104" s="231" t="str">
        <f>$AY104*Assembly!N$4+$AZ104*Assembly!N$5+$BA104*Assembly!N$6+$BB104*Assembly!N$7+$BC104*Assembly!N$8+$BD104*Assembly!N$9+$BE104*Assembly!N$10+$BF104*Assembly!N$11+$BG104*Assembly!N$12+$BH104*Assembly!N$13+$BI104*Assembly!N$14+$BJ104*Assembly!N$15+$BK104*Assembly!N$16+$BL104*Assembly!N$17+$BM104*Assembly!N$18+$BN104*Assembly!N$19+$BO104*Assembly!N$20+$BP104*Assembly!N$21+$BQ104*Assembly!N$22+$BR104*Assembly!N$23+$BS104*Assembly!N$24</f>
        <v>5</v>
      </c>
      <c r="CG104" s="231" t="str">
        <f>$AY104*Assembly!O$4+$AZ104*Assembly!O$5+$BA104*Assembly!O$6+$BB104*Assembly!O$7+$BC104*Assembly!O$8+$BD104*Assembly!O$9+$BE104*Assembly!O$10+$BF104*Assembly!O$11+$BG104*Assembly!O$12+$BH104*Assembly!O$13+$BI104*Assembly!O$14+$BJ104*Assembly!O$15+$BK104*Assembly!O$16+$BL104*Assembly!O$17+$BM104*Assembly!O$18+$BN104*Assembly!O$19+$BO104*Assembly!O$20+$BP104*Assembly!O$21+$BQ104*Assembly!O$22+$BR104*Assembly!O$23+$BS104*Assembly!O$24</f>
        <v>0</v>
      </c>
      <c r="CH104" s="229" t="str">
        <f>$AY104*Assembly!P$4+$AZ104*Assembly!P$5+$BA104*Assembly!P$6+$BB104*Assembly!P$7+$BC104*Assembly!P$8+$BD104*Assembly!P$9+$BE104*Assembly!P$10+$BF104*Assembly!P$11+$BG104*Assembly!P$12+$BH104*Assembly!P$13+$BI104*Assembly!P$14+$BJ104*Assembly!P$15+$BK104*Assembly!P$16+$BL104*Assembly!P$17+$BM104*Assembly!P$18+$BN104*Assembly!P$19+$BO104*Assembly!P$20+$BP104*Assembly!P$21+$BQ104*Assembly!P$22+$BR104*Assembly!P$23+$BS104*Assembly!P$24</f>
        <v>0</v>
      </c>
      <c r="CI104" s="229" t="str">
        <f>$AY104*Assembly!Q$4+$AZ104*Assembly!Q$5+$BA104*Assembly!Q$6+$BB104*Assembly!Q$7+$BC104*Assembly!Q$8+$BD104*Assembly!Q$9+$BE104*Assembly!Q$10+$BF104*Assembly!Q$11+$BG104*Assembly!Q$12+$BH104*Assembly!Q$13+$BI104*Assembly!Q$14+$BJ104*Assembly!Q$15+$BK104*Assembly!Q$16+$BL104*Assembly!Q$17+$BM104*Assembly!Q$18+$BN104*Assembly!Q$19+$BO104*Assembly!Q$20+$BP104*Assembly!Q$21+$BQ104*Assembly!Q$22+$BR104*Assembly!Q$23+$BS104*Assembly!Q$24</f>
        <v>0.6</v>
      </c>
      <c r="CJ104" s="231" t="str">
        <f>$AY104*Assembly!R$4+$AZ104*Assembly!R$5+$BA104*Assembly!R$6+$BB104*Assembly!R$7+$BC104*Assembly!R$8+$BD104*Assembly!R$9+$BE104*Assembly!R$10+$BF104*Assembly!R$11+$BG104*Assembly!R$12+$BH104*Assembly!R$13+$BI104*Assembly!R$14+$BJ104*Assembly!R$15+$BK104*Assembly!R$16+$BL104*Assembly!R$17+$BM104*Assembly!R$18+$BN104*Assembly!R$19+$BO104*Assembly!R$20+$BP104*Assembly!R$21+$BQ104*Assembly!R$22+$BR104*Assembly!R$23+$BS104*Assembly!R$24</f>
        <v>0</v>
      </c>
      <c r="CK104" s="229" t="str">
        <f>$AY104*Assembly!S$4+$AZ104*Assembly!S$5+$BA104*Assembly!S$6+$BB104*Assembly!S$7+$BC104*Assembly!S$8+$BD104*Assembly!S$9+$BE104*Assembly!S$10+$BF104*Assembly!S$11+$BG104*Assembly!S$12+$BH104*Assembly!S$13+$BI104*Assembly!S$14+$BJ104*Assembly!S$15+$BK104*Assembly!S$16+$BL104*Assembly!S$17+$BM104*Assembly!S$18+$BN104*Assembly!S$19+$BO104*Assembly!S$20+$BP104*Assembly!S$21+$BQ104*Assembly!S$22+$BR104*Assembly!S$23+$BS104*Assembly!S$24</f>
        <v>0</v>
      </c>
      <c r="CL104" s="229" t="str">
        <f>$AY104*Assembly!T$4+$AZ104*Assembly!T$5+$BA104*Assembly!T$6+$BB104*Assembly!T$7+$BC104*Assembly!T$8+$BD104*Assembly!T$9+$BE104*Assembly!T$10+$BF104*Assembly!T$11+$BG104*Assembly!T$12+$BH104*Assembly!T$13+$BI104*Assembly!T$14+$BJ104*Assembly!T$15+$BK104*Assembly!T$16+$BL104*Assembly!T$17+$BM104*Assembly!T$18+$BN104*Assembly!T$19+$BO104*Assembly!T$20+$BP104*Assembly!T$21+$BQ104*Assembly!T$22+$BR104*Assembly!T$23+$BS104*Assembly!T$24</f>
        <v>0</v>
      </c>
      <c r="CM104" s="229" t="str">
        <f>$AY104*Assembly!U$4+$AZ104*Assembly!U$5+$BA104*Assembly!U$6+$BB104*Assembly!U$7+$BC104*Assembly!U$8+$BD104*Assembly!U$9+$BE104*Assembly!U$10+$BF104*Assembly!U$11+$BG104*Assembly!U$12+$BH104*Assembly!U$13+$BI104*Assembly!U$14+$BJ104*Assembly!U$15+$BK104*Assembly!U$16+$BL104*Assembly!U$17+$BM104*Assembly!U$18+$BN104*Assembly!U$19+$BO104*Assembly!U$20+$BP104*Assembly!U$21+$BQ104*Assembly!U$22+$BR104*Assembly!U$23+$BS104*Assembly!U$24</f>
        <v>0</v>
      </c>
      <c r="CN104" s="231" t="str">
        <f>$AY104*Assembly!V$4+$AZ104*Assembly!V$5+$BA104*Assembly!V$6+$BB104*Assembly!V$7+$BC104*Assembly!V$8+$BD104*Assembly!V$9+$BE104*Assembly!V$10+$BF104*Assembly!V$11+$BG104*Assembly!V$12+$BH104*Assembly!V$13+$BI104*Assembly!V$14+$BJ104*Assembly!V$15+$BK104*Assembly!V$16+$BL104*Assembly!V$17+$BM104*Assembly!V$18+$BN104*Assembly!V$19+$BO104*Assembly!V$20+$BP104*Assembly!V$21+$BQ104*Assembly!V$22+$BR104*Assembly!V$23+$BS104*Assembly!V$24</f>
        <v>0</v>
      </c>
      <c r="CO104" s="231" t="str">
        <f>CE104*Refining!$F$3</f>
        <v>588</v>
      </c>
      <c r="CP104" s="231" t="str">
        <f>CF104*Refining!$F$4</f>
        <v>16</v>
      </c>
      <c r="CQ104" s="231" t="str">
        <f>CG104*Refining!$F$5</f>
        <v>0</v>
      </c>
      <c r="CR104" s="231" t="str">
        <f>CH104*Refining!$F$6</f>
        <v>0</v>
      </c>
      <c r="CS104" s="231" t="str">
        <f>CI104*Refining!$F$7</f>
        <v>1</v>
      </c>
      <c r="CT104" s="231" t="str">
        <f>CJ104*Refining!$F$8</f>
        <v>0</v>
      </c>
      <c r="CU104" s="231" t="str">
        <f>CK104*Refining!$F$9</f>
        <v>0</v>
      </c>
      <c r="CV104" s="231" t="str">
        <f>CL104*Refining!$F$10</f>
        <v>0</v>
      </c>
      <c r="CW104" s="231" t="str">
        <f>CM104*Refining!$F$11</f>
        <v>0</v>
      </c>
      <c r="CX104" s="231" t="str">
        <f>CN104*Refining!$F$12</f>
        <v>0</v>
      </c>
      <c r="CY104" s="248" t="str">
        <f t="shared" ref="CY104:DR104" si="420">IF(CE104 = 0, "", CE104)</f>
        <v>330</v>
      </c>
      <c r="CZ104" s="249" t="str">
        <f t="shared" si="420"/>
        <v>5</v>
      </c>
      <c r="DA104" s="245" t="str">
        <f t="shared" si="420"/>
        <v/>
      </c>
      <c r="DB104" s="245" t="str">
        <f t="shared" si="420"/>
        <v/>
      </c>
      <c r="DC104" s="245" t="str">
        <f t="shared" si="420"/>
        <v>0.6</v>
      </c>
      <c r="DD104" s="245" t="str">
        <f t="shared" si="420"/>
        <v/>
      </c>
      <c r="DE104" s="245" t="str">
        <f t="shared" si="420"/>
        <v/>
      </c>
      <c r="DF104" s="245" t="str">
        <f t="shared" si="420"/>
        <v/>
      </c>
      <c r="DG104" s="245" t="str">
        <f t="shared" si="420"/>
        <v/>
      </c>
      <c r="DH104" s="246" t="str">
        <f t="shared" si="420"/>
        <v/>
      </c>
      <c r="DI104" s="248" t="str">
        <f t="shared" si="420"/>
        <v>588</v>
      </c>
      <c r="DJ104" s="249" t="str">
        <f t="shared" si="420"/>
        <v>16</v>
      </c>
      <c r="DK104" s="245" t="str">
        <f t="shared" si="420"/>
        <v/>
      </c>
      <c r="DL104" s="245" t="str">
        <f t="shared" si="420"/>
        <v/>
      </c>
      <c r="DM104" s="249" t="str">
        <f t="shared" si="420"/>
        <v>1</v>
      </c>
      <c r="DN104" s="245" t="str">
        <f t="shared" si="420"/>
        <v/>
      </c>
      <c r="DO104" s="245" t="str">
        <f t="shared" si="420"/>
        <v/>
      </c>
      <c r="DP104" s="245" t="str">
        <f t="shared" si="420"/>
        <v/>
      </c>
      <c r="DQ104" s="245" t="str">
        <f t="shared" si="420"/>
        <v/>
      </c>
      <c r="DR104" s="246" t="str">
        <f t="shared" si="420"/>
        <v/>
      </c>
      <c r="DS104" s="248" t="str">
        <f t="shared" si="15"/>
        <v>335</v>
      </c>
      <c r="DT104" s="249" t="str">
        <f t="shared" si="16"/>
        <v>605</v>
      </c>
      <c r="DU104" s="225" t="str">
        <f>CY104*'Ores &amp; Ingots'!$C$3+CZ104*'Ores &amp; Ingots'!$C$4+DA104*'Ores &amp; Ingots'!$C$5+DB104*'Ores &amp; Ingots'!$C$6+DC104*'Ores &amp; Ingots'!$C$7+DD104*'Ores &amp; Ingots'!$C$8+DE104*'Ores &amp; Ingots'!$C$9+DF104*'Ores &amp; Ingots'!$C$10+DG104*'Ores &amp; Ingots'!$C$11+DH104*'Ores &amp; Ingots'!$C$12</f>
        <v>43</v>
      </c>
      <c r="DV104" s="225" t="str">
        <f>DI104*'Ores &amp; Ingots'!$B$3+DJ104*'Ores &amp; Ingots'!$B$4+DK104*'Ores &amp; Ingots'!$B$5+DL104*'Ores &amp; Ingots'!$B$6+DM104*'Ores &amp; Ingots'!$B$7+DN104*'Ores &amp; Ingots'!$B$8+DO104*'Ores &amp; Ingots'!$B$9+DP104*'Ores &amp; Ingots'!$B$10+DQ104*'Ores &amp; Ingots'!$B$11+DR104*'Ores &amp; Ingots'!$B$12</f>
        <v>224</v>
      </c>
      <c r="DW104" s="249" t="str">
        <f>CY104*Refining!$G$3+CZ104*Refining!$G$4+DA104*Refining!$G$5+DB104*Refining!$G$6+DC104*Refining!$G$7+DD104*Refining!$G$8+DE104*Refining!$G$9+DF104*Refining!$G$10+DG104*Refining!$G$11+DH104*Refining!$G$12</f>
        <v>47</v>
      </c>
      <c r="DX104" s="249" t="str">
        <f t="shared" si="17"/>
        <v>7,337</v>
      </c>
      <c r="DY104" s="250" t="str">
        <f t="shared" si="18"/>
        <v>0.0073</v>
      </c>
      <c r="DZ104" s="248" t="str">
        <f t="shared" si="19"/>
        <v>106</v>
      </c>
      <c r="EA104" s="251" t="str">
        <f t="shared" ref="EA104:EB104" si="421">DZ104/60</f>
        <v>1.8</v>
      </c>
      <c r="EB104" s="251" t="str">
        <f t="shared" si="421"/>
        <v>0.0</v>
      </c>
      <c r="EC104" s="543" t="str">
        <f t="shared" si="21"/>
        <v>0.00</v>
      </c>
      <c r="ED104" s="248" t="str">
        <f t="shared" si="22"/>
        <v>14,492</v>
      </c>
      <c r="EE104" s="251" t="str">
        <f t="shared" ref="EE104:EF104" si="422">ED104/1000</f>
        <v>14.5</v>
      </c>
      <c r="EF104" s="252" t="str">
        <f t="shared" si="422"/>
        <v>0.01</v>
      </c>
      <c r="EG104" s="544" t="str">
        <f t="shared" si="24"/>
        <v>0.0145</v>
      </c>
      <c r="EH104" s="225" t="s">
        <v>12</v>
      </c>
    </row>
    <row r="105">
      <c r="A105" s="33"/>
      <c r="B105" s="226" t="s">
        <v>990</v>
      </c>
      <c r="C105" s="227" t="s">
        <v>886</v>
      </c>
      <c r="D105" s="227">
        <v>1.0</v>
      </c>
      <c r="E105" s="227">
        <v>2.0</v>
      </c>
      <c r="F105" s="227">
        <v>1.0</v>
      </c>
      <c r="G105" s="253" t="str">
        <f t="shared" si="5"/>
        <v>31.3</v>
      </c>
      <c r="H105" s="254">
        <v>45.0</v>
      </c>
      <c r="I105" s="254">
        <v>45.0</v>
      </c>
      <c r="J105" s="254" t="str">
        <f>H105/Main!$D$9</f>
        <v>45</v>
      </c>
      <c r="K105" s="254" t="str">
        <f>I105/Main!$D$10</f>
        <v>45</v>
      </c>
      <c r="L105" s="254" t="str">
        <f t="shared" si="6"/>
        <v>1</v>
      </c>
      <c r="M105" s="254">
        <v>1.0</v>
      </c>
      <c r="N105" s="256">
        <v>1.0</v>
      </c>
      <c r="O105" s="256">
        <v>1000.0</v>
      </c>
      <c r="P105" s="255"/>
      <c r="Q105" s="256">
        <v>4000.0</v>
      </c>
      <c r="R105" s="256" t="str">
        <f>Q105*Main!$D$6</f>
        <v>4,000</v>
      </c>
      <c r="S105" s="256">
        <v>100000.0</v>
      </c>
      <c r="T105" s="257"/>
      <c r="U105" s="255"/>
      <c r="V105" s="255"/>
      <c r="W105" s="257"/>
      <c r="X105" s="257"/>
      <c r="Y105" s="255"/>
      <c r="Z105" s="255"/>
      <c r="AA105" s="255"/>
      <c r="AB105" s="255"/>
      <c r="AC105" s="335" t="s">
        <v>913</v>
      </c>
      <c r="AD105" s="225">
        <v>80.0</v>
      </c>
      <c r="AE105" s="225">
        <v>0.0</v>
      </c>
      <c r="AF105" s="225">
        <v>60.0</v>
      </c>
      <c r="AG105" s="225">
        <v>40.0</v>
      </c>
      <c r="AH105" s="225">
        <v>40.0</v>
      </c>
      <c r="AI105" s="225">
        <v>0.0</v>
      </c>
      <c r="AJ105" s="225">
        <v>0.0</v>
      </c>
      <c r="AK105" s="309">
        <v>8.0</v>
      </c>
      <c r="AL105" s="225">
        <v>0.0</v>
      </c>
      <c r="AM105" s="225">
        <v>0.0</v>
      </c>
      <c r="AN105" s="225">
        <v>0.0</v>
      </c>
      <c r="AO105" s="225">
        <v>0.0</v>
      </c>
      <c r="AP105" s="225">
        <v>0.0</v>
      </c>
      <c r="AQ105" s="225">
        <v>0.0</v>
      </c>
      <c r="AR105" s="225">
        <v>0.0</v>
      </c>
      <c r="AS105" s="225">
        <v>0.0</v>
      </c>
      <c r="AT105" s="225">
        <v>0.0</v>
      </c>
      <c r="AU105" s="225">
        <v>0.0</v>
      </c>
      <c r="AV105" s="225">
        <v>0.0</v>
      </c>
      <c r="AW105" s="225">
        <v>0.0</v>
      </c>
      <c r="AX105" s="225">
        <v>0.0</v>
      </c>
      <c r="AY105" s="239" t="str">
        <f t="shared" ref="AY105:BS105" si="423">IF(AD105 = 0, "", AD105)</f>
        <v>80</v>
      </c>
      <c r="AZ105" s="227" t="str">
        <f t="shared" si="423"/>
        <v/>
      </c>
      <c r="BA105" s="225" t="str">
        <f t="shared" si="423"/>
        <v>60</v>
      </c>
      <c r="BB105" s="225" t="str">
        <f t="shared" si="423"/>
        <v>40</v>
      </c>
      <c r="BC105" s="225" t="str">
        <f t="shared" si="423"/>
        <v>40</v>
      </c>
      <c r="BD105" s="227" t="str">
        <f t="shared" si="423"/>
        <v/>
      </c>
      <c r="BE105" s="227" t="str">
        <f t="shared" si="423"/>
        <v/>
      </c>
      <c r="BF105" s="309" t="str">
        <f t="shared" si="423"/>
        <v>8</v>
      </c>
      <c r="BG105" s="227" t="str">
        <f t="shared" si="423"/>
        <v/>
      </c>
      <c r="BH105" s="227" t="str">
        <f t="shared" si="423"/>
        <v/>
      </c>
      <c r="BI105" s="227" t="str">
        <f t="shared" si="423"/>
        <v/>
      </c>
      <c r="BJ105" s="227" t="str">
        <f t="shared" si="423"/>
        <v/>
      </c>
      <c r="BK105" s="227" t="str">
        <f t="shared" si="423"/>
        <v/>
      </c>
      <c r="BL105" s="227" t="str">
        <f t="shared" si="423"/>
        <v/>
      </c>
      <c r="BM105" s="227" t="str">
        <f t="shared" si="423"/>
        <v/>
      </c>
      <c r="BN105" s="227" t="str">
        <f t="shared" si="423"/>
        <v/>
      </c>
      <c r="BO105" s="227" t="str">
        <f t="shared" si="423"/>
        <v/>
      </c>
      <c r="BP105" s="227" t="str">
        <f t="shared" si="423"/>
        <v/>
      </c>
      <c r="BQ105" s="227" t="str">
        <f t="shared" si="423"/>
        <v/>
      </c>
      <c r="BR105" s="227" t="str">
        <f t="shared" si="423"/>
        <v/>
      </c>
      <c r="BS105" s="238" t="str">
        <f t="shared" si="423"/>
        <v/>
      </c>
      <c r="BT105" s="239" t="str">
        <f>$AY105*Assembly!Y$4+$AZ105*Assembly!Y$5+$BA105*Assembly!Y$6+$BB105*Assembly!Y$7+$BC105*Assembly!Y$8+$BD105*Assembly!Y$9+$BE105*Assembly!Y$10+$BF105*Assembly!Y$11+$BG105*Assembly!Y$12+$BH105*Assembly!Y$13+$BI105*Assembly!Y$14+$BJ105*Assembly!Y$15+$BK105*Assembly!Y$16+$BL105*Assembly!Y$17+$BM105*Assembly!Y$18+$BN105*Assembly!Y$19+$BO105*Assembly!Y$20+$BP105*Assembly!Y$21+$BQ105*Assembly!Y$22+$BR105*Assembly!Y$23+$BS105*Assembly!Y$24</f>
        <v>3,162</v>
      </c>
      <c r="BU105" s="225" t="str">
        <f t="shared" si="8"/>
        <v>101</v>
      </c>
      <c r="BV105" s="225" t="str">
        <f>$AY105*Assembly!AC$4+$AZ105*Assembly!AC$5+$BA105*Assembly!AC$6+$BB105*Assembly!AC$7+$BC105*Assembly!AC$8+$BD105*Assembly!AC$9+$BE105*Assembly!AC$10+$BF105*Assembly!AC$11+$BG105*Assembly!AC$12+$BH105*Assembly!AC$13+$BI105*Assembly!AC$14+$BJ105*Assembly!AC$15+$BK105*Assembly!AC$16+$BL105*Assembly!AC$17+$BM105*Assembly!AC$18+$BN105*Assembly!AC$19+$BO105*Assembly!AC$20+$BP105*Assembly!AC$21+$BQ105*Assembly!AC$22+$BR105*Assembly!AC$23+$BS105*Assembly!AC$24</f>
        <v>12,508</v>
      </c>
      <c r="BW105" s="240" t="str">
        <f t="shared" si="9"/>
        <v>3.96</v>
      </c>
      <c r="BX105" s="241" t="str">
        <f t="shared" si="10"/>
        <v>400</v>
      </c>
      <c r="BY105" s="242" t="str">
        <f t="shared" si="11"/>
        <v>123.6</v>
      </c>
      <c r="BZ105" s="346" t="str">
        <f t="shared" ref="BZ105:BZ108" si="428">IF(S105 = "?", "?", S105/BT105)</f>
        <v>32 L</v>
      </c>
      <c r="CA105" s="225" t="str">
        <f>$AY105*Assembly!X$4+$AZ105*Assembly!X$5+$BA105*Assembly!X$6+$BB105*Assembly!X$7+$BC105*Assembly!X$8+$BD105*Assembly!X$9+$BE105*Assembly!X$10+$BF105*Assembly!X$11+$BG105*Assembly!X$12+$BH105*Assembly!X$13+$BI105*Assembly!X$14+$BJ105*Assembly!X$15+$BK105*Assembly!X$16+$BL105*Assembly!X$17+$BM105*Assembly!X$18+$BN105*Assembly!X$19+$BO105*Assembly!X$20+$BP105*Assembly!X$21+$BQ105*Assembly!X$22+$BR105*Assembly!X$23+$BS105*Assembly!X$24</f>
        <v>348</v>
      </c>
      <c r="CB105" s="225" t="str">
        <f t="shared" si="12"/>
        <v>54,133</v>
      </c>
      <c r="CC105" s="223" t="str">
        <f t="shared" si="13"/>
        <v>0.0541</v>
      </c>
      <c r="CD105" s="243" t="str">
        <f>$AY105*Assembly!AB$4+$AZ105*Assembly!AB$5+$BA105*Assembly!AB$6+$BB105*Assembly!AB$7+$BC105*Assembly!AB$8+$BD105*Assembly!AB$9+$BE105*Assembly!AB$10+$BF105*Assembly!AB$11+$BG105*Assembly!AB$12+$BH105*Assembly!AB$13+$BI105*Assembly!AB$14+$BJ105*Assembly!AB$15+$BK105*Assembly!AB$16+$BL105*Assembly!AB$17+$BM105*Assembly!AB$18+$BN105*Assembly!AB$19+$BO105*Assembly!AB$20+$BP105*Assembly!AB$21+$BQ105*Assembly!AB$22+$BR105*Assembly!AB$23+$BS105*Assembly!AB$24</f>
        <v>1,968</v>
      </c>
      <c r="CE105" s="256" t="str">
        <f>$AY105*Assembly!M$4+$AZ105*Assembly!M$5+$BA105*Assembly!M$6+$BB105*Assembly!M$7+$BC105*Assembly!M$8+$BD105*Assembly!M$9+$BE105*Assembly!M$10+$BF105*Assembly!M$11+$BG105*Assembly!M$12+$BH105*Assembly!M$13+$BI105*Assembly!M$14+$BJ105*Assembly!M$15+$BK105*Assembly!M$16+$BL105*Assembly!M$17+$BM105*Assembly!M$18+$BN105*Assembly!M$19+$BO105*Assembly!M$20+$BP105*Assembly!M$21+$BQ105*Assembly!M$22+$BR105*Assembly!M$23+$BS105*Assembly!M$24</f>
        <v>3,584</v>
      </c>
      <c r="CF105" s="256" t="str">
        <f>$AY105*Assembly!N$4+$AZ105*Assembly!N$5+$BA105*Assembly!N$6+$BB105*Assembly!N$7+$BC105*Assembly!N$8+$BD105*Assembly!N$9+$BE105*Assembly!N$10+$BF105*Assembly!N$11+$BG105*Assembly!N$12+$BH105*Assembly!N$13+$BI105*Assembly!N$14+$BJ105*Assembly!N$15+$BK105*Assembly!N$16+$BL105*Assembly!N$17+$BM105*Assembly!N$18+$BN105*Assembly!N$19+$BO105*Assembly!N$20+$BP105*Assembly!N$21+$BQ105*Assembly!N$22+$BR105*Assembly!N$23+$BS105*Assembly!N$24</f>
        <v>0</v>
      </c>
      <c r="CG105" s="256" t="str">
        <f>$AY105*Assembly!O$4+$AZ105*Assembly!O$5+$BA105*Assembly!O$6+$BB105*Assembly!O$7+$BC105*Assembly!O$8+$BD105*Assembly!O$9+$BE105*Assembly!O$10+$BF105*Assembly!O$11+$BG105*Assembly!O$12+$BH105*Assembly!O$13+$BI105*Assembly!O$14+$BJ105*Assembly!O$15+$BK105*Assembly!O$16+$BL105*Assembly!O$17+$BM105*Assembly!O$18+$BN105*Assembly!O$19+$BO105*Assembly!O$20+$BP105*Assembly!O$21+$BQ105*Assembly!O$22+$BR105*Assembly!O$23+$BS105*Assembly!O$24</f>
        <v>0</v>
      </c>
      <c r="CH105" s="254" t="str">
        <f>$AY105*Assembly!P$4+$AZ105*Assembly!P$5+$BA105*Assembly!P$6+$BB105*Assembly!P$7+$BC105*Assembly!P$8+$BD105*Assembly!P$9+$BE105*Assembly!P$10+$BF105*Assembly!P$11+$BG105*Assembly!P$12+$BH105*Assembly!P$13+$BI105*Assembly!P$14+$BJ105*Assembly!P$15+$BK105*Assembly!P$16+$BL105*Assembly!P$17+$BM105*Assembly!P$18+$BN105*Assembly!P$19+$BO105*Assembly!P$20+$BP105*Assembly!P$21+$BQ105*Assembly!P$22+$BR105*Assembly!P$23+$BS105*Assembly!P$24</f>
        <v>0</v>
      </c>
      <c r="CI105" s="254" t="str">
        <f>$AY105*Assembly!Q$4+$AZ105*Assembly!Q$5+$BA105*Assembly!Q$6+$BB105*Assembly!Q$7+$BC105*Assembly!Q$8+$BD105*Assembly!Q$9+$BE105*Assembly!Q$10+$BF105*Assembly!Q$11+$BG105*Assembly!Q$12+$BH105*Assembly!Q$13+$BI105*Assembly!Q$14+$BJ105*Assembly!Q$15+$BK105*Assembly!Q$16+$BL105*Assembly!Q$17+$BM105*Assembly!Q$18+$BN105*Assembly!Q$19+$BO105*Assembly!Q$20+$BP105*Assembly!Q$21+$BQ105*Assembly!Q$22+$BR105*Assembly!Q$23+$BS105*Assembly!Q$24</f>
        <v>1.6</v>
      </c>
      <c r="CJ105" s="256" t="str">
        <f>$AY105*Assembly!R$4+$AZ105*Assembly!R$5+$BA105*Assembly!R$6+$BB105*Assembly!R$7+$BC105*Assembly!R$8+$BD105*Assembly!R$9+$BE105*Assembly!R$10+$BF105*Assembly!R$11+$BG105*Assembly!R$12+$BH105*Assembly!R$13+$BI105*Assembly!R$14+$BJ105*Assembly!R$15+$BK105*Assembly!R$16+$BL105*Assembly!R$17+$BM105*Assembly!R$18+$BN105*Assembly!R$19+$BO105*Assembly!R$20+$BP105*Assembly!R$21+$BQ105*Assembly!R$22+$BR105*Assembly!R$23+$BS105*Assembly!R$24</f>
        <v>0</v>
      </c>
      <c r="CK105" s="254" t="str">
        <f>$AY105*Assembly!S$4+$AZ105*Assembly!S$5+$BA105*Assembly!S$6+$BB105*Assembly!S$7+$BC105*Assembly!S$8+$BD105*Assembly!S$9+$BE105*Assembly!S$10+$BF105*Assembly!S$11+$BG105*Assembly!S$12+$BH105*Assembly!S$13+$BI105*Assembly!S$14+$BJ105*Assembly!S$15+$BK105*Assembly!S$16+$BL105*Assembly!S$17+$BM105*Assembly!S$18+$BN105*Assembly!S$19+$BO105*Assembly!S$20+$BP105*Assembly!S$21+$BQ105*Assembly!S$22+$BR105*Assembly!S$23+$BS105*Assembly!S$24</f>
        <v>0</v>
      </c>
      <c r="CL105" s="254" t="str">
        <f>$AY105*Assembly!T$4+$AZ105*Assembly!T$5+$BA105*Assembly!T$6+$BB105*Assembly!T$7+$BC105*Assembly!T$8+$BD105*Assembly!T$9+$BE105*Assembly!T$10+$BF105*Assembly!T$11+$BG105*Assembly!T$12+$BH105*Assembly!T$13+$BI105*Assembly!T$14+$BJ105*Assembly!T$15+$BK105*Assembly!T$16+$BL105*Assembly!T$17+$BM105*Assembly!T$18+$BN105*Assembly!T$19+$BO105*Assembly!T$20+$BP105*Assembly!T$21+$BQ105*Assembly!T$22+$BR105*Assembly!T$23+$BS105*Assembly!T$24</f>
        <v>0</v>
      </c>
      <c r="CM105" s="254" t="str">
        <f>$AY105*Assembly!U$4+$AZ105*Assembly!U$5+$BA105*Assembly!U$6+$BB105*Assembly!U$7+$BC105*Assembly!U$8+$BD105*Assembly!U$9+$BE105*Assembly!U$10+$BF105*Assembly!U$11+$BG105*Assembly!U$12+$BH105*Assembly!U$13+$BI105*Assembly!U$14+$BJ105*Assembly!U$15+$BK105*Assembly!U$16+$BL105*Assembly!U$17+$BM105*Assembly!U$18+$BN105*Assembly!U$19+$BO105*Assembly!U$20+$BP105*Assembly!U$21+$BQ105*Assembly!U$22+$BR105*Assembly!U$23+$BS105*Assembly!U$24</f>
        <v>0</v>
      </c>
      <c r="CN105" s="256" t="str">
        <f>$AY105*Assembly!V$4+$AZ105*Assembly!V$5+$BA105*Assembly!V$6+$BB105*Assembly!V$7+$BC105*Assembly!V$8+$BD105*Assembly!V$9+$BE105*Assembly!V$10+$BF105*Assembly!V$11+$BG105*Assembly!V$12+$BH105*Assembly!V$13+$BI105*Assembly!V$14+$BJ105*Assembly!V$15+$BK105*Assembly!V$16+$BL105*Assembly!V$17+$BM105*Assembly!V$18+$BN105*Assembly!V$19+$BO105*Assembly!V$20+$BP105*Assembly!V$21+$BQ105*Assembly!V$22+$BR105*Assembly!V$23+$BS105*Assembly!V$24</f>
        <v>0</v>
      </c>
      <c r="CO105" s="256" t="str">
        <f>CE105*Refining!$F$3</f>
        <v>6,400</v>
      </c>
      <c r="CP105" s="256" t="str">
        <f>CF105*Refining!$F$4</f>
        <v>0</v>
      </c>
      <c r="CQ105" s="256" t="str">
        <f>CG105*Refining!$F$5</f>
        <v>0</v>
      </c>
      <c r="CR105" s="256" t="str">
        <f>CH105*Refining!$F$6</f>
        <v>0</v>
      </c>
      <c r="CS105" s="256" t="str">
        <f>CI105*Refining!$F$7</f>
        <v>3</v>
      </c>
      <c r="CT105" s="256" t="str">
        <f>CJ105*Refining!$F$8</f>
        <v>0</v>
      </c>
      <c r="CU105" s="256" t="str">
        <f>CK105*Refining!$F$9</f>
        <v>0</v>
      </c>
      <c r="CV105" s="256" t="str">
        <f>CL105*Refining!$F$10</f>
        <v>0</v>
      </c>
      <c r="CW105" s="256" t="str">
        <f>CM105*Refining!$F$11</f>
        <v>0</v>
      </c>
      <c r="CX105" s="256" t="str">
        <f>CN105*Refining!$F$12</f>
        <v>0</v>
      </c>
      <c r="CY105" s="248" t="str">
        <f t="shared" ref="CY105:DR105" si="424">IF(CE105 = 0, "", CE105)</f>
        <v>3,584</v>
      </c>
      <c r="CZ105" s="245" t="str">
        <f t="shared" si="424"/>
        <v/>
      </c>
      <c r="DA105" s="245" t="str">
        <f t="shared" si="424"/>
        <v/>
      </c>
      <c r="DB105" s="245" t="str">
        <f t="shared" si="424"/>
        <v/>
      </c>
      <c r="DC105" s="245" t="str">
        <f t="shared" si="424"/>
        <v>1.6</v>
      </c>
      <c r="DD105" s="245" t="str">
        <f t="shared" si="424"/>
        <v/>
      </c>
      <c r="DE105" s="245" t="str">
        <f t="shared" si="424"/>
        <v/>
      </c>
      <c r="DF105" s="245" t="str">
        <f t="shared" si="424"/>
        <v/>
      </c>
      <c r="DG105" s="245" t="str">
        <f t="shared" si="424"/>
        <v/>
      </c>
      <c r="DH105" s="246" t="str">
        <f t="shared" si="424"/>
        <v/>
      </c>
      <c r="DI105" s="248" t="str">
        <f t="shared" si="424"/>
        <v>6,400</v>
      </c>
      <c r="DJ105" s="245" t="str">
        <f t="shared" si="424"/>
        <v/>
      </c>
      <c r="DK105" s="245" t="str">
        <f t="shared" si="424"/>
        <v/>
      </c>
      <c r="DL105" s="245" t="str">
        <f t="shared" si="424"/>
        <v/>
      </c>
      <c r="DM105" s="249" t="str">
        <f t="shared" si="424"/>
        <v>3</v>
      </c>
      <c r="DN105" s="245" t="str">
        <f t="shared" si="424"/>
        <v/>
      </c>
      <c r="DO105" s="245" t="str">
        <f t="shared" si="424"/>
        <v/>
      </c>
      <c r="DP105" s="245" t="str">
        <f t="shared" si="424"/>
        <v/>
      </c>
      <c r="DQ105" s="245" t="str">
        <f t="shared" si="424"/>
        <v/>
      </c>
      <c r="DR105" s="246" t="str">
        <f t="shared" si="424"/>
        <v/>
      </c>
      <c r="DS105" s="248" t="str">
        <f t="shared" si="15"/>
        <v>3,586</v>
      </c>
      <c r="DT105" s="249" t="str">
        <f t="shared" si="16"/>
        <v>6,403</v>
      </c>
      <c r="DU105" s="225" t="str">
        <f>CY105*'Ores &amp; Ingots'!$C$3+CZ105*'Ores &amp; Ingots'!$C$4+DA105*'Ores &amp; Ingots'!$C$5+DB105*'Ores &amp; Ingots'!$C$6+DC105*'Ores &amp; Ingots'!$C$7+DD105*'Ores &amp; Ingots'!$C$8+DE105*'Ores &amp; Ingots'!$C$9+DF105*'Ores &amp; Ingots'!$C$10+DG105*'Ores &amp; Ingots'!$C$11+DH105*'Ores &amp; Ingots'!$C$12</f>
        <v>456</v>
      </c>
      <c r="DV105" s="225" t="str">
        <f>DI105*'Ores &amp; Ingots'!$B$3+DJ105*'Ores &amp; Ingots'!$B$4+DK105*'Ores &amp; Ingots'!$B$5+DL105*'Ores &amp; Ingots'!$B$6+DM105*'Ores &amp; Ingots'!$B$7+DN105*'Ores &amp; Ingots'!$B$8+DO105*'Ores &amp; Ingots'!$B$9+DP105*'Ores &amp; Ingots'!$B$10+DQ105*'Ores &amp; Ingots'!$B$11+DR105*'Ores &amp; Ingots'!$B$12</f>
        <v>2,369</v>
      </c>
      <c r="DW105" s="249" t="str">
        <f>CY105*Refining!$G$3+CZ105*Refining!$G$4+DA105*Refining!$G$5+DB105*Refining!$G$6+DC105*Refining!$G$7+DD105*Refining!$G$8+DE105*Refining!$G$9+DF105*Refining!$G$10+DG105*Refining!$G$11+DH105*Refining!$G$12</f>
        <v>247</v>
      </c>
      <c r="DX105" s="249" t="str">
        <f t="shared" si="17"/>
        <v>38,496</v>
      </c>
      <c r="DY105" s="250" t="str">
        <f t="shared" si="18"/>
        <v>0.0385</v>
      </c>
      <c r="DZ105" s="248" t="str">
        <f t="shared" si="19"/>
        <v>640</v>
      </c>
      <c r="EA105" s="251" t="str">
        <f t="shared" ref="EA105:EB105" si="425">DZ105/60</f>
        <v>10.7</v>
      </c>
      <c r="EB105" s="251" t="str">
        <f t="shared" si="425"/>
        <v>0.2</v>
      </c>
      <c r="EC105" s="543" t="str">
        <f t="shared" si="21"/>
        <v>0.01</v>
      </c>
      <c r="ED105" s="248" t="str">
        <f t="shared" si="22"/>
        <v>92,629</v>
      </c>
      <c r="EE105" s="251" t="str">
        <f t="shared" ref="EE105:EF105" si="426">ED105/1000</f>
        <v>92.6</v>
      </c>
      <c r="EF105" s="252" t="str">
        <f t="shared" si="426"/>
        <v>0.09</v>
      </c>
      <c r="EG105" s="544" t="str">
        <f t="shared" si="24"/>
        <v>0.0926</v>
      </c>
      <c r="EH105" s="225">
        <v>974.0</v>
      </c>
    </row>
    <row r="106" hidden="1">
      <c r="A106" s="33"/>
      <c r="B106" s="226" t="s">
        <v>990</v>
      </c>
      <c r="C106" s="227" t="s">
        <v>885</v>
      </c>
      <c r="D106" s="227">
        <v>3.0</v>
      </c>
      <c r="E106" s="227">
        <v>3.0</v>
      </c>
      <c r="F106" s="227">
        <v>3.0</v>
      </c>
      <c r="G106" s="228" t="str">
        <f t="shared" si="5"/>
        <v>3.4</v>
      </c>
      <c r="H106" s="229">
        <v>13.0</v>
      </c>
      <c r="I106" s="229">
        <v>13.0</v>
      </c>
      <c r="J106" s="229" t="str">
        <f>H106/Main!$D$9</f>
        <v>13</v>
      </c>
      <c r="K106" s="229" t="str">
        <f>I106/Main!$D$10</f>
        <v>13</v>
      </c>
      <c r="L106" s="229" t="str">
        <f t="shared" si="6"/>
        <v>1</v>
      </c>
      <c r="M106" s="229">
        <v>1.0</v>
      </c>
      <c r="N106" s="231">
        <v>1.0</v>
      </c>
      <c r="O106" s="231">
        <v>1000.0</v>
      </c>
      <c r="P106" s="230"/>
      <c r="Q106" s="231">
        <v>1000.0</v>
      </c>
      <c r="R106" s="231" t="str">
        <f>Q106*Main!$D$6</f>
        <v>1,000</v>
      </c>
      <c r="S106" s="231">
        <v>50000.0</v>
      </c>
      <c r="T106" s="232"/>
      <c r="U106" s="230"/>
      <c r="V106" s="230"/>
      <c r="W106" s="232"/>
      <c r="X106" s="232"/>
      <c r="Y106" s="230"/>
      <c r="Z106" s="230"/>
      <c r="AA106" s="230"/>
      <c r="AB106" s="230"/>
      <c r="AC106" s="334"/>
      <c r="AD106" s="225">
        <v>14.0</v>
      </c>
      <c r="AE106" s="225">
        <v>0.0</v>
      </c>
      <c r="AF106" s="225">
        <v>10.0</v>
      </c>
      <c r="AG106" s="225">
        <v>2.0</v>
      </c>
      <c r="AH106" s="225">
        <v>10.0</v>
      </c>
      <c r="AI106" s="225">
        <v>0.0</v>
      </c>
      <c r="AJ106" s="225">
        <v>0.0</v>
      </c>
      <c r="AK106" s="309">
        <v>3.0</v>
      </c>
      <c r="AL106" s="225">
        <v>0.0</v>
      </c>
      <c r="AM106" s="225">
        <v>0.0</v>
      </c>
      <c r="AN106" s="225">
        <v>0.0</v>
      </c>
      <c r="AO106" s="225">
        <v>0.0</v>
      </c>
      <c r="AP106" s="225">
        <v>0.0</v>
      </c>
      <c r="AQ106" s="225">
        <v>0.0</v>
      </c>
      <c r="AR106" s="225">
        <v>0.0</v>
      </c>
      <c r="AS106" s="225">
        <v>0.0</v>
      </c>
      <c r="AT106" s="225">
        <v>0.0</v>
      </c>
      <c r="AU106" s="225">
        <v>0.0</v>
      </c>
      <c r="AV106" s="225">
        <v>0.0</v>
      </c>
      <c r="AW106" s="225">
        <v>0.0</v>
      </c>
      <c r="AX106" s="225">
        <v>0.0</v>
      </c>
      <c r="AY106" s="239" t="str">
        <f t="shared" ref="AY106:BS106" si="427">IF(AD106 = 0, "", AD106)</f>
        <v>14</v>
      </c>
      <c r="AZ106" s="227" t="str">
        <f t="shared" si="427"/>
        <v/>
      </c>
      <c r="BA106" s="225" t="str">
        <f t="shared" si="427"/>
        <v>10</v>
      </c>
      <c r="BB106" s="225" t="str">
        <f t="shared" si="427"/>
        <v>2</v>
      </c>
      <c r="BC106" s="225" t="str">
        <f t="shared" si="427"/>
        <v>10</v>
      </c>
      <c r="BD106" s="227" t="str">
        <f t="shared" si="427"/>
        <v/>
      </c>
      <c r="BE106" s="227" t="str">
        <f t="shared" si="427"/>
        <v/>
      </c>
      <c r="BF106" s="309" t="str">
        <f t="shared" si="427"/>
        <v>3</v>
      </c>
      <c r="BG106" s="227" t="str">
        <f t="shared" si="427"/>
        <v/>
      </c>
      <c r="BH106" s="227" t="str">
        <f t="shared" si="427"/>
        <v/>
      </c>
      <c r="BI106" s="227" t="str">
        <f t="shared" si="427"/>
        <v/>
      </c>
      <c r="BJ106" s="227" t="str">
        <f t="shared" si="427"/>
        <v/>
      </c>
      <c r="BK106" s="227" t="str">
        <f t="shared" si="427"/>
        <v/>
      </c>
      <c r="BL106" s="227" t="str">
        <f t="shared" si="427"/>
        <v/>
      </c>
      <c r="BM106" s="227" t="str">
        <f t="shared" si="427"/>
        <v/>
      </c>
      <c r="BN106" s="227" t="str">
        <f t="shared" si="427"/>
        <v/>
      </c>
      <c r="BO106" s="227" t="str">
        <f t="shared" si="427"/>
        <v/>
      </c>
      <c r="BP106" s="227" t="str">
        <f t="shared" si="427"/>
        <v/>
      </c>
      <c r="BQ106" s="227" t="str">
        <f t="shared" si="427"/>
        <v/>
      </c>
      <c r="BR106" s="227" t="str">
        <f t="shared" si="427"/>
        <v/>
      </c>
      <c r="BS106" s="238" t="str">
        <f t="shared" si="427"/>
        <v/>
      </c>
      <c r="BT106" s="239" t="str">
        <f>$AY106*Assembly!Y$4+$AZ106*Assembly!Y$5+$BA106*Assembly!Y$6+$BB106*Assembly!Y$7+$BC106*Assembly!Y$8+$BD106*Assembly!Y$9+$BE106*Assembly!Y$10+$BF106*Assembly!Y$11+$BG106*Assembly!Y$12+$BH106*Assembly!Y$13+$BI106*Assembly!Y$14+$BJ106*Assembly!Y$15+$BK106*Assembly!Y$16+$BL106*Assembly!Y$17+$BM106*Assembly!Y$18+$BN106*Assembly!Y$19+$BO106*Assembly!Y$20+$BP106*Assembly!Y$21+$BQ106*Assembly!Y$22+$BR106*Assembly!Y$23+$BS106*Assembly!Y$24</f>
        <v>451</v>
      </c>
      <c r="BU106" s="225" t="str">
        <f t="shared" si="8"/>
        <v>134</v>
      </c>
      <c r="BV106" s="225" t="str">
        <f>$AY106*Assembly!AC$4+$AZ106*Assembly!AC$5+$BA106*Assembly!AC$6+$BB106*Assembly!AC$7+$BC106*Assembly!AC$8+$BD106*Assembly!AC$9+$BE106*Assembly!AC$10+$BF106*Assembly!AC$11+$BG106*Assembly!AC$12+$BH106*Assembly!AC$13+$BI106*Assembly!AC$14+$BJ106*Assembly!AC$15+$BK106*Assembly!AC$16+$BL106*Assembly!AC$17+$BM106*Assembly!AC$18+$BN106*Assembly!AC$19+$BO106*Assembly!AC$20+$BP106*Assembly!AC$21+$BQ106*Assembly!AC$22+$BR106*Assembly!AC$23+$BS106*Assembly!AC$24</f>
        <v>1,973</v>
      </c>
      <c r="BW106" s="240" t="str">
        <f t="shared" si="9"/>
        <v>4.38</v>
      </c>
      <c r="BX106" s="241" t="str">
        <f t="shared" si="10"/>
        <v>585</v>
      </c>
      <c r="BY106" s="242" t="str">
        <f t="shared" si="11"/>
        <v>14.8</v>
      </c>
      <c r="BZ106" s="346" t="str">
        <f t="shared" si="428"/>
        <v>111 L</v>
      </c>
      <c r="CA106" s="225" t="str">
        <f>$AY106*Assembly!X$4+$AZ106*Assembly!X$5+$BA106*Assembly!X$6+$BB106*Assembly!X$7+$BC106*Assembly!X$8+$BD106*Assembly!X$9+$BE106*Assembly!X$10+$BF106*Assembly!X$11+$BG106*Assembly!X$12+$BH106*Assembly!X$13+$BI106*Assembly!X$14+$BJ106*Assembly!X$15+$BK106*Assembly!X$16+$BL106*Assembly!X$17+$BM106*Assembly!X$18+$BN106*Assembly!X$19+$BO106*Assembly!X$20+$BP106*Assembly!X$21+$BQ106*Assembly!X$22+$BR106*Assembly!X$23+$BS106*Assembly!X$24</f>
        <v>69</v>
      </c>
      <c r="CB106" s="225" t="str">
        <f t="shared" si="12"/>
        <v>10,733</v>
      </c>
      <c r="CC106" s="223" t="str">
        <f t="shared" si="13"/>
        <v>0.0107</v>
      </c>
      <c r="CD106" s="243" t="str">
        <f>$AY106*Assembly!AB$4+$AZ106*Assembly!AB$5+$BA106*Assembly!AB$6+$BB106*Assembly!AB$7+$BC106*Assembly!AB$8+$BD106*Assembly!AB$9+$BE106*Assembly!AB$10+$BF106*Assembly!AB$11+$BG106*Assembly!AB$12+$BH106*Assembly!AB$13+$BI106*Assembly!AB$14+$BJ106*Assembly!AB$15+$BK106*Assembly!AB$16+$BL106*Assembly!AB$17+$BM106*Assembly!AB$18+$BN106*Assembly!AB$19+$BO106*Assembly!AB$20+$BP106*Assembly!AB$21+$BQ106*Assembly!AB$22+$BR106*Assembly!AB$23+$BS106*Assembly!AB$24</f>
        <v>161</v>
      </c>
      <c r="CE106" s="231" t="str">
        <f>$AY106*Assembly!M$4+$AZ106*Assembly!M$5+$BA106*Assembly!M$6+$BB106*Assembly!M$7+$BC106*Assembly!M$8+$BD106*Assembly!M$9+$BE106*Assembly!M$10+$BF106*Assembly!M$11+$BG106*Assembly!M$12+$BH106*Assembly!M$13+$BI106*Assembly!M$14+$BJ106*Assembly!M$15+$BK106*Assembly!M$16+$BL106*Assembly!M$17+$BM106*Assembly!M$18+$BN106*Assembly!M$19+$BO106*Assembly!M$20+$BP106*Assembly!M$21+$BQ106*Assembly!M$22+$BR106*Assembly!M$23+$BS106*Assembly!M$24</f>
        <v>506</v>
      </c>
      <c r="CF106" s="231" t="str">
        <f>$AY106*Assembly!N$4+$AZ106*Assembly!N$5+$BA106*Assembly!N$6+$BB106*Assembly!N$7+$BC106*Assembly!N$8+$BD106*Assembly!N$9+$BE106*Assembly!N$10+$BF106*Assembly!N$11+$BG106*Assembly!N$12+$BH106*Assembly!N$13+$BI106*Assembly!N$14+$BJ106*Assembly!N$15+$BK106*Assembly!N$16+$BL106*Assembly!N$17+$BM106*Assembly!N$18+$BN106*Assembly!N$19+$BO106*Assembly!N$20+$BP106*Assembly!N$21+$BQ106*Assembly!N$22+$BR106*Assembly!N$23+$BS106*Assembly!N$24</f>
        <v>0</v>
      </c>
      <c r="CG106" s="231" t="str">
        <f>$AY106*Assembly!O$4+$AZ106*Assembly!O$5+$BA106*Assembly!O$6+$BB106*Assembly!O$7+$BC106*Assembly!O$8+$BD106*Assembly!O$9+$BE106*Assembly!O$10+$BF106*Assembly!O$11+$BG106*Assembly!O$12+$BH106*Assembly!O$13+$BI106*Assembly!O$14+$BJ106*Assembly!O$15+$BK106*Assembly!O$16+$BL106*Assembly!O$17+$BM106*Assembly!O$18+$BN106*Assembly!O$19+$BO106*Assembly!O$20+$BP106*Assembly!O$21+$BQ106*Assembly!O$22+$BR106*Assembly!O$23+$BS106*Assembly!O$24</f>
        <v>0</v>
      </c>
      <c r="CH106" s="229" t="str">
        <f>$AY106*Assembly!P$4+$AZ106*Assembly!P$5+$BA106*Assembly!P$6+$BB106*Assembly!P$7+$BC106*Assembly!P$8+$BD106*Assembly!P$9+$BE106*Assembly!P$10+$BF106*Assembly!P$11+$BG106*Assembly!P$12+$BH106*Assembly!P$13+$BI106*Assembly!P$14+$BJ106*Assembly!P$15+$BK106*Assembly!P$16+$BL106*Assembly!P$17+$BM106*Assembly!P$18+$BN106*Assembly!P$19+$BO106*Assembly!P$20+$BP106*Assembly!P$21+$BQ106*Assembly!P$22+$BR106*Assembly!P$23+$BS106*Assembly!P$24</f>
        <v>0</v>
      </c>
      <c r="CI106" s="229" t="str">
        <f>$AY106*Assembly!Q$4+$AZ106*Assembly!Q$5+$BA106*Assembly!Q$6+$BB106*Assembly!Q$7+$BC106*Assembly!Q$8+$BD106*Assembly!Q$9+$BE106*Assembly!Q$10+$BF106*Assembly!Q$11+$BG106*Assembly!Q$12+$BH106*Assembly!Q$13+$BI106*Assembly!Q$14+$BJ106*Assembly!Q$15+$BK106*Assembly!Q$16+$BL106*Assembly!Q$17+$BM106*Assembly!Q$18+$BN106*Assembly!Q$19+$BO106*Assembly!Q$20+$BP106*Assembly!Q$21+$BQ106*Assembly!Q$22+$BR106*Assembly!Q$23+$BS106*Assembly!Q$24</f>
        <v>0.6</v>
      </c>
      <c r="CJ106" s="231" t="str">
        <f>$AY106*Assembly!R$4+$AZ106*Assembly!R$5+$BA106*Assembly!R$6+$BB106*Assembly!R$7+$BC106*Assembly!R$8+$BD106*Assembly!R$9+$BE106*Assembly!R$10+$BF106*Assembly!R$11+$BG106*Assembly!R$12+$BH106*Assembly!R$13+$BI106*Assembly!R$14+$BJ106*Assembly!R$15+$BK106*Assembly!R$16+$BL106*Assembly!R$17+$BM106*Assembly!R$18+$BN106*Assembly!R$19+$BO106*Assembly!R$20+$BP106*Assembly!R$21+$BQ106*Assembly!R$22+$BR106*Assembly!R$23+$BS106*Assembly!R$24</f>
        <v>0</v>
      </c>
      <c r="CK106" s="229" t="str">
        <f>$AY106*Assembly!S$4+$AZ106*Assembly!S$5+$BA106*Assembly!S$6+$BB106*Assembly!S$7+$BC106*Assembly!S$8+$BD106*Assembly!S$9+$BE106*Assembly!S$10+$BF106*Assembly!S$11+$BG106*Assembly!S$12+$BH106*Assembly!S$13+$BI106*Assembly!S$14+$BJ106*Assembly!S$15+$BK106*Assembly!S$16+$BL106*Assembly!S$17+$BM106*Assembly!S$18+$BN106*Assembly!S$19+$BO106*Assembly!S$20+$BP106*Assembly!S$21+$BQ106*Assembly!S$22+$BR106*Assembly!S$23+$BS106*Assembly!S$24</f>
        <v>0</v>
      </c>
      <c r="CL106" s="229" t="str">
        <f>$AY106*Assembly!T$4+$AZ106*Assembly!T$5+$BA106*Assembly!T$6+$BB106*Assembly!T$7+$BC106*Assembly!T$8+$BD106*Assembly!T$9+$BE106*Assembly!T$10+$BF106*Assembly!T$11+$BG106*Assembly!T$12+$BH106*Assembly!T$13+$BI106*Assembly!T$14+$BJ106*Assembly!T$15+$BK106*Assembly!T$16+$BL106*Assembly!T$17+$BM106*Assembly!T$18+$BN106*Assembly!T$19+$BO106*Assembly!T$20+$BP106*Assembly!T$21+$BQ106*Assembly!T$22+$BR106*Assembly!T$23+$BS106*Assembly!T$24</f>
        <v>0</v>
      </c>
      <c r="CM106" s="229" t="str">
        <f>$AY106*Assembly!U$4+$AZ106*Assembly!U$5+$BA106*Assembly!U$6+$BB106*Assembly!U$7+$BC106*Assembly!U$8+$BD106*Assembly!U$9+$BE106*Assembly!U$10+$BF106*Assembly!U$11+$BG106*Assembly!U$12+$BH106*Assembly!U$13+$BI106*Assembly!U$14+$BJ106*Assembly!U$15+$BK106*Assembly!U$16+$BL106*Assembly!U$17+$BM106*Assembly!U$18+$BN106*Assembly!U$19+$BO106*Assembly!U$20+$BP106*Assembly!U$21+$BQ106*Assembly!U$22+$BR106*Assembly!U$23+$BS106*Assembly!U$24</f>
        <v>0</v>
      </c>
      <c r="CN106" s="231" t="str">
        <f>$AY106*Assembly!V$4+$AZ106*Assembly!V$5+$BA106*Assembly!V$6+$BB106*Assembly!V$7+$BC106*Assembly!V$8+$BD106*Assembly!V$9+$BE106*Assembly!V$10+$BF106*Assembly!V$11+$BG106*Assembly!V$12+$BH106*Assembly!V$13+$BI106*Assembly!V$14+$BJ106*Assembly!V$15+$BK106*Assembly!V$16+$BL106*Assembly!V$17+$BM106*Assembly!V$18+$BN106*Assembly!V$19+$BO106*Assembly!V$20+$BP106*Assembly!V$21+$BQ106*Assembly!V$22+$BR106*Assembly!V$23+$BS106*Assembly!V$24</f>
        <v>0</v>
      </c>
      <c r="CO106" s="231" t="str">
        <f>CE106*Refining!$F$3</f>
        <v>903</v>
      </c>
      <c r="CP106" s="231" t="str">
        <f>CF106*Refining!$F$4</f>
        <v>0</v>
      </c>
      <c r="CQ106" s="231" t="str">
        <f>CG106*Refining!$F$5</f>
        <v>0</v>
      </c>
      <c r="CR106" s="231" t="str">
        <f>CH106*Refining!$F$6</f>
        <v>0</v>
      </c>
      <c r="CS106" s="231" t="str">
        <f>CI106*Refining!$F$7</f>
        <v>1</v>
      </c>
      <c r="CT106" s="231" t="str">
        <f>CJ106*Refining!$F$8</f>
        <v>0</v>
      </c>
      <c r="CU106" s="231" t="str">
        <f>CK106*Refining!$F$9</f>
        <v>0</v>
      </c>
      <c r="CV106" s="231" t="str">
        <f>CL106*Refining!$F$10</f>
        <v>0</v>
      </c>
      <c r="CW106" s="231" t="str">
        <f>CM106*Refining!$F$11</f>
        <v>0</v>
      </c>
      <c r="CX106" s="231" t="str">
        <f>CN106*Refining!$F$12</f>
        <v>0</v>
      </c>
      <c r="CY106" s="248" t="str">
        <f t="shared" ref="CY106:DR106" si="429">IF(CE106 = 0, "", CE106)</f>
        <v>506</v>
      </c>
      <c r="CZ106" s="245" t="str">
        <f t="shared" si="429"/>
        <v/>
      </c>
      <c r="DA106" s="245" t="str">
        <f t="shared" si="429"/>
        <v/>
      </c>
      <c r="DB106" s="245" t="str">
        <f t="shared" si="429"/>
        <v/>
      </c>
      <c r="DC106" s="245" t="str">
        <f t="shared" si="429"/>
        <v>0.6</v>
      </c>
      <c r="DD106" s="245" t="str">
        <f t="shared" si="429"/>
        <v/>
      </c>
      <c r="DE106" s="245" t="str">
        <f t="shared" si="429"/>
        <v/>
      </c>
      <c r="DF106" s="245" t="str">
        <f t="shared" si="429"/>
        <v/>
      </c>
      <c r="DG106" s="245" t="str">
        <f t="shared" si="429"/>
        <v/>
      </c>
      <c r="DH106" s="246" t="str">
        <f t="shared" si="429"/>
        <v/>
      </c>
      <c r="DI106" s="248" t="str">
        <f t="shared" si="429"/>
        <v>903</v>
      </c>
      <c r="DJ106" s="245" t="str">
        <f t="shared" si="429"/>
        <v/>
      </c>
      <c r="DK106" s="245" t="str">
        <f t="shared" si="429"/>
        <v/>
      </c>
      <c r="DL106" s="245" t="str">
        <f t="shared" si="429"/>
        <v/>
      </c>
      <c r="DM106" s="249" t="str">
        <f t="shared" si="429"/>
        <v>1</v>
      </c>
      <c r="DN106" s="245" t="str">
        <f t="shared" si="429"/>
        <v/>
      </c>
      <c r="DO106" s="245" t="str">
        <f t="shared" si="429"/>
        <v/>
      </c>
      <c r="DP106" s="245" t="str">
        <f t="shared" si="429"/>
        <v/>
      </c>
      <c r="DQ106" s="245" t="str">
        <f t="shared" si="429"/>
        <v/>
      </c>
      <c r="DR106" s="246" t="str">
        <f t="shared" si="429"/>
        <v/>
      </c>
      <c r="DS106" s="248" t="str">
        <f t="shared" si="15"/>
        <v>506</v>
      </c>
      <c r="DT106" s="249" t="str">
        <f t="shared" si="16"/>
        <v>904</v>
      </c>
      <c r="DU106" s="225" t="str">
        <f>CY106*'Ores &amp; Ingots'!$C$3+CZ106*'Ores &amp; Ingots'!$C$4+DA106*'Ores &amp; Ingots'!$C$5+DB106*'Ores &amp; Ingots'!$C$6+DC106*'Ores &amp; Ingots'!$C$7+DD106*'Ores &amp; Ingots'!$C$8+DE106*'Ores &amp; Ingots'!$C$9+DF106*'Ores &amp; Ingots'!$C$10+DG106*'Ores &amp; Ingots'!$C$11+DH106*'Ores &amp; Ingots'!$C$12</f>
        <v>64</v>
      </c>
      <c r="DV106" s="225" t="str">
        <f>DI106*'Ores &amp; Ingots'!$B$3+DJ106*'Ores &amp; Ingots'!$B$4+DK106*'Ores &amp; Ingots'!$B$5+DL106*'Ores &amp; Ingots'!$B$6+DM106*'Ores &amp; Ingots'!$B$7+DN106*'Ores &amp; Ingots'!$B$8+DO106*'Ores &amp; Ingots'!$B$9+DP106*'Ores &amp; Ingots'!$B$10+DQ106*'Ores &amp; Ingots'!$B$11+DR106*'Ores &amp; Ingots'!$B$12</f>
        <v>334</v>
      </c>
      <c r="DW106" s="249" t="str">
        <f>CY106*Refining!$G$3+CZ106*Refining!$G$4+DA106*Refining!$G$5+DB106*Refining!$G$6+DC106*Refining!$G$7+DD106*Refining!$G$8+DE106*Refining!$G$9+DF106*Refining!$G$10+DG106*Refining!$G$11+DH106*Refining!$G$12</f>
        <v>35</v>
      </c>
      <c r="DX106" s="249" t="str">
        <f t="shared" si="17"/>
        <v>5,478</v>
      </c>
      <c r="DY106" s="250" t="str">
        <f t="shared" si="18"/>
        <v>0.0055</v>
      </c>
      <c r="DZ106" s="248" t="str">
        <f t="shared" si="19"/>
        <v>117</v>
      </c>
      <c r="EA106" s="251" t="str">
        <f t="shared" ref="EA106:EB106" si="430">DZ106/60</f>
        <v>2.0</v>
      </c>
      <c r="EB106" s="251" t="str">
        <f t="shared" si="430"/>
        <v>0.0</v>
      </c>
      <c r="EC106" s="543" t="str">
        <f t="shared" si="21"/>
        <v>0.00</v>
      </c>
      <c r="ED106" s="248" t="str">
        <f t="shared" si="22"/>
        <v>16,211</v>
      </c>
      <c r="EE106" s="251" t="str">
        <f t="shared" ref="EE106:EF106" si="431">ED106/1000</f>
        <v>16.2</v>
      </c>
      <c r="EF106" s="252" t="str">
        <f t="shared" si="431"/>
        <v>0.02</v>
      </c>
      <c r="EG106" s="544" t="str">
        <f t="shared" si="24"/>
        <v>0.0162</v>
      </c>
      <c r="EH106" s="225" t="s">
        <v>12</v>
      </c>
    </row>
    <row r="107">
      <c r="A107" s="33"/>
      <c r="B107" s="226" t="s">
        <v>991</v>
      </c>
      <c r="C107" s="227" t="s">
        <v>886</v>
      </c>
      <c r="D107" s="227">
        <v>3.0</v>
      </c>
      <c r="E107" s="227">
        <v>3.0</v>
      </c>
      <c r="F107" s="227">
        <v>3.0</v>
      </c>
      <c r="G107" s="253" t="str">
        <f t="shared" si="5"/>
        <v>421.9</v>
      </c>
      <c r="H107" s="254">
        <v>45.0</v>
      </c>
      <c r="I107" s="254">
        <v>45.0</v>
      </c>
      <c r="J107" s="254" t="str">
        <f>H107/Main!$D$9</f>
        <v>45</v>
      </c>
      <c r="K107" s="254" t="str">
        <f>I107/Main!$D$10</f>
        <v>45</v>
      </c>
      <c r="L107" s="254" t="str">
        <f t="shared" si="6"/>
        <v>1</v>
      </c>
      <c r="M107" s="254">
        <v>1.0</v>
      </c>
      <c r="N107" s="256">
        <v>1.0</v>
      </c>
      <c r="O107" s="256">
        <v>1000.0</v>
      </c>
      <c r="P107" s="255"/>
      <c r="Q107" s="256">
        <v>4000.0</v>
      </c>
      <c r="R107" s="256" t="str">
        <f>Q107*Main!$D$6</f>
        <v>4,000</v>
      </c>
      <c r="S107" s="256">
        <v>2500000.0</v>
      </c>
      <c r="T107" s="257"/>
      <c r="U107" s="255"/>
      <c r="V107" s="255"/>
      <c r="W107" s="257"/>
      <c r="X107" s="257"/>
      <c r="Y107" s="255"/>
      <c r="Z107" s="255"/>
      <c r="AA107" s="255"/>
      <c r="AB107" s="255"/>
      <c r="AC107" s="335" t="s">
        <v>6</v>
      </c>
      <c r="AD107" s="225">
        <v>280.0</v>
      </c>
      <c r="AE107" s="225">
        <v>0.0</v>
      </c>
      <c r="AF107" s="225">
        <v>60.0</v>
      </c>
      <c r="AG107" s="225">
        <v>80.0</v>
      </c>
      <c r="AH107" s="225">
        <v>40.0</v>
      </c>
      <c r="AI107" s="225">
        <v>0.0</v>
      </c>
      <c r="AJ107" s="225">
        <v>0.0</v>
      </c>
      <c r="AK107" s="309">
        <v>8.0</v>
      </c>
      <c r="AL107" s="225">
        <v>0.0</v>
      </c>
      <c r="AM107" s="225">
        <v>0.0</v>
      </c>
      <c r="AN107" s="225">
        <v>0.0</v>
      </c>
      <c r="AO107" s="225">
        <v>0.0</v>
      </c>
      <c r="AP107" s="225">
        <v>0.0</v>
      </c>
      <c r="AQ107" s="225">
        <v>0.0</v>
      </c>
      <c r="AR107" s="225">
        <v>0.0</v>
      </c>
      <c r="AS107" s="225">
        <v>0.0</v>
      </c>
      <c r="AT107" s="225">
        <v>0.0</v>
      </c>
      <c r="AU107" s="225">
        <v>0.0</v>
      </c>
      <c r="AV107" s="225">
        <v>0.0</v>
      </c>
      <c r="AW107" s="225">
        <v>0.0</v>
      </c>
      <c r="AX107" s="225">
        <v>0.0</v>
      </c>
      <c r="AY107" s="239" t="str">
        <f t="shared" ref="AY107:BS107" si="432">IF(AD107 = 0, "", AD107)</f>
        <v>280</v>
      </c>
      <c r="AZ107" s="227" t="str">
        <f t="shared" si="432"/>
        <v/>
      </c>
      <c r="BA107" s="225" t="str">
        <f t="shared" si="432"/>
        <v>60</v>
      </c>
      <c r="BB107" s="225" t="str">
        <f t="shared" si="432"/>
        <v>80</v>
      </c>
      <c r="BC107" s="225" t="str">
        <f t="shared" si="432"/>
        <v>40</v>
      </c>
      <c r="BD107" s="227" t="str">
        <f t="shared" si="432"/>
        <v/>
      </c>
      <c r="BE107" s="227" t="str">
        <f t="shared" si="432"/>
        <v/>
      </c>
      <c r="BF107" s="309" t="str">
        <f t="shared" si="432"/>
        <v>8</v>
      </c>
      <c r="BG107" s="227" t="str">
        <f t="shared" si="432"/>
        <v/>
      </c>
      <c r="BH107" s="227" t="str">
        <f t="shared" si="432"/>
        <v/>
      </c>
      <c r="BI107" s="227" t="str">
        <f t="shared" si="432"/>
        <v/>
      </c>
      <c r="BJ107" s="227" t="str">
        <f t="shared" si="432"/>
        <v/>
      </c>
      <c r="BK107" s="227" t="str">
        <f t="shared" si="432"/>
        <v/>
      </c>
      <c r="BL107" s="227" t="str">
        <f t="shared" si="432"/>
        <v/>
      </c>
      <c r="BM107" s="227" t="str">
        <f t="shared" si="432"/>
        <v/>
      </c>
      <c r="BN107" s="227" t="str">
        <f t="shared" si="432"/>
        <v/>
      </c>
      <c r="BO107" s="227" t="str">
        <f t="shared" si="432"/>
        <v/>
      </c>
      <c r="BP107" s="227" t="str">
        <f t="shared" si="432"/>
        <v/>
      </c>
      <c r="BQ107" s="227" t="str">
        <f t="shared" si="432"/>
        <v/>
      </c>
      <c r="BR107" s="227" t="str">
        <f t="shared" si="432"/>
        <v/>
      </c>
      <c r="BS107" s="238" t="str">
        <f t="shared" si="432"/>
        <v/>
      </c>
      <c r="BT107" s="239" t="str">
        <f>$AY107*Assembly!Y$4+$AZ107*Assembly!Y$5+$BA107*Assembly!Y$6+$BB107*Assembly!Y$7+$BC107*Assembly!Y$8+$BD107*Assembly!Y$9+$BE107*Assembly!Y$10+$BF107*Assembly!Y$11+$BG107*Assembly!Y$12+$BH107*Assembly!Y$13+$BI107*Assembly!Y$14+$BJ107*Assembly!Y$15+$BK107*Assembly!Y$16+$BL107*Assembly!Y$17+$BM107*Assembly!Y$18+$BN107*Assembly!Y$19+$BO107*Assembly!Y$20+$BP107*Assembly!Y$21+$BQ107*Assembly!Y$22+$BR107*Assembly!Y$23+$BS107*Assembly!Y$24</f>
        <v>8,162</v>
      </c>
      <c r="BU107" s="225" t="str">
        <f t="shared" si="8"/>
        <v>19</v>
      </c>
      <c r="BV107" s="225" t="str">
        <f>$AY107*Assembly!AC$4+$AZ107*Assembly!AC$5+$BA107*Assembly!AC$6+$BB107*Assembly!AC$7+$BC107*Assembly!AC$8+$BD107*Assembly!AC$9+$BE107*Assembly!AC$10+$BF107*Assembly!AC$11+$BG107*Assembly!AC$12+$BH107*Assembly!AC$13+$BI107*Assembly!AC$14+$BJ107*Assembly!AC$15+$BK107*Assembly!AC$16+$BL107*Assembly!AC$17+$BM107*Assembly!AC$18+$BN107*Assembly!AC$19+$BO107*Assembly!AC$20+$BP107*Assembly!AC$21+$BQ107*Assembly!AC$22+$BR107*Assembly!AC$23+$BS107*Assembly!AC$24</f>
        <v>34,908</v>
      </c>
      <c r="BW107" s="240" t="str">
        <f t="shared" si="9"/>
        <v>4.28</v>
      </c>
      <c r="BX107" s="241" t="str">
        <f t="shared" si="10"/>
        <v>83</v>
      </c>
      <c r="BY107" s="242" t="str">
        <f t="shared" si="11"/>
        <v>1804.4</v>
      </c>
      <c r="BZ107" s="346" t="str">
        <f t="shared" si="428"/>
        <v>306 L</v>
      </c>
      <c r="CA107" s="225" t="str">
        <f>$AY107*Assembly!X$4+$AZ107*Assembly!X$5+$BA107*Assembly!X$6+$BB107*Assembly!X$7+$BC107*Assembly!X$8+$BD107*Assembly!X$9+$BE107*Assembly!X$10+$BF107*Assembly!X$11+$BG107*Assembly!X$12+$BH107*Assembly!X$13+$BI107*Assembly!X$14+$BJ107*Assembly!X$15+$BK107*Assembly!X$16+$BL107*Assembly!X$17+$BM107*Assembly!X$18+$BN107*Assembly!X$19+$BO107*Assembly!X$20+$BP107*Assembly!X$21+$BQ107*Assembly!X$22+$BR107*Assembly!X$23+$BS107*Assembly!X$24</f>
        <v>588</v>
      </c>
      <c r="CB107" s="225" t="str">
        <f t="shared" si="12"/>
        <v>91,467</v>
      </c>
      <c r="CC107" s="223" t="str">
        <f t="shared" si="13"/>
        <v>0.0915</v>
      </c>
      <c r="CD107" s="243" t="str">
        <f>$AY107*Assembly!AB$4+$AZ107*Assembly!AB$5+$BA107*Assembly!AB$6+$BB107*Assembly!AB$7+$BC107*Assembly!AB$8+$BD107*Assembly!AB$9+$BE107*Assembly!AB$10+$BF107*Assembly!AB$11+$BG107*Assembly!AB$12+$BH107*Assembly!AB$13+$BI107*Assembly!AB$14+$BJ107*Assembly!AB$15+$BK107*Assembly!AB$16+$BL107*Assembly!AB$17+$BM107*Assembly!AB$18+$BN107*Assembly!AB$19+$BO107*Assembly!AB$20+$BP107*Assembly!AB$21+$BQ107*Assembly!AB$22+$BR107*Assembly!AB$23+$BS107*Assembly!AB$24</f>
        <v>4,088</v>
      </c>
      <c r="CE107" s="256" t="str">
        <f>$AY107*Assembly!M$4+$AZ107*Assembly!M$5+$BA107*Assembly!M$6+$BB107*Assembly!M$7+$BC107*Assembly!M$8+$BD107*Assembly!M$9+$BE107*Assembly!M$10+$BF107*Assembly!M$11+$BG107*Assembly!M$12+$BH107*Assembly!M$13+$BI107*Assembly!M$14+$BJ107*Assembly!M$15+$BK107*Assembly!M$16+$BL107*Assembly!M$17+$BM107*Assembly!M$18+$BN107*Assembly!M$19+$BO107*Assembly!M$20+$BP107*Assembly!M$21+$BQ107*Assembly!M$22+$BR107*Assembly!M$23+$BS107*Assembly!M$24</f>
        <v>8,984</v>
      </c>
      <c r="CF107" s="256" t="str">
        <f>$AY107*Assembly!N$4+$AZ107*Assembly!N$5+$BA107*Assembly!N$6+$BB107*Assembly!N$7+$BC107*Assembly!N$8+$BD107*Assembly!N$9+$BE107*Assembly!N$10+$BF107*Assembly!N$11+$BG107*Assembly!N$12+$BH107*Assembly!N$13+$BI107*Assembly!N$14+$BJ107*Assembly!N$15+$BK107*Assembly!N$16+$BL107*Assembly!N$17+$BM107*Assembly!N$18+$BN107*Assembly!N$19+$BO107*Assembly!N$20+$BP107*Assembly!N$21+$BQ107*Assembly!N$22+$BR107*Assembly!N$23+$BS107*Assembly!N$24</f>
        <v>0</v>
      </c>
      <c r="CG107" s="256" t="str">
        <f>$AY107*Assembly!O$4+$AZ107*Assembly!O$5+$BA107*Assembly!O$6+$BB107*Assembly!O$7+$BC107*Assembly!O$8+$BD107*Assembly!O$9+$BE107*Assembly!O$10+$BF107*Assembly!O$11+$BG107*Assembly!O$12+$BH107*Assembly!O$13+$BI107*Assembly!O$14+$BJ107*Assembly!O$15+$BK107*Assembly!O$16+$BL107*Assembly!O$17+$BM107*Assembly!O$18+$BN107*Assembly!O$19+$BO107*Assembly!O$20+$BP107*Assembly!O$21+$BQ107*Assembly!O$22+$BR107*Assembly!O$23+$BS107*Assembly!O$24</f>
        <v>0</v>
      </c>
      <c r="CH107" s="254" t="str">
        <f>$AY107*Assembly!P$4+$AZ107*Assembly!P$5+$BA107*Assembly!P$6+$BB107*Assembly!P$7+$BC107*Assembly!P$8+$BD107*Assembly!P$9+$BE107*Assembly!P$10+$BF107*Assembly!P$11+$BG107*Assembly!P$12+$BH107*Assembly!P$13+$BI107*Assembly!P$14+$BJ107*Assembly!P$15+$BK107*Assembly!P$16+$BL107*Assembly!P$17+$BM107*Assembly!P$18+$BN107*Assembly!P$19+$BO107*Assembly!P$20+$BP107*Assembly!P$21+$BQ107*Assembly!P$22+$BR107*Assembly!P$23+$BS107*Assembly!P$24</f>
        <v>0</v>
      </c>
      <c r="CI107" s="254" t="str">
        <f>$AY107*Assembly!Q$4+$AZ107*Assembly!Q$5+$BA107*Assembly!Q$6+$BB107*Assembly!Q$7+$BC107*Assembly!Q$8+$BD107*Assembly!Q$9+$BE107*Assembly!Q$10+$BF107*Assembly!Q$11+$BG107*Assembly!Q$12+$BH107*Assembly!Q$13+$BI107*Assembly!Q$14+$BJ107*Assembly!Q$15+$BK107*Assembly!Q$16+$BL107*Assembly!Q$17+$BM107*Assembly!Q$18+$BN107*Assembly!Q$19+$BO107*Assembly!Q$20+$BP107*Assembly!Q$21+$BQ107*Assembly!Q$22+$BR107*Assembly!Q$23+$BS107*Assembly!Q$24</f>
        <v>1.6</v>
      </c>
      <c r="CJ107" s="256" t="str">
        <f>$AY107*Assembly!R$4+$AZ107*Assembly!R$5+$BA107*Assembly!R$6+$BB107*Assembly!R$7+$BC107*Assembly!R$8+$BD107*Assembly!R$9+$BE107*Assembly!R$10+$BF107*Assembly!R$11+$BG107*Assembly!R$12+$BH107*Assembly!R$13+$BI107*Assembly!R$14+$BJ107*Assembly!R$15+$BK107*Assembly!R$16+$BL107*Assembly!R$17+$BM107*Assembly!R$18+$BN107*Assembly!R$19+$BO107*Assembly!R$20+$BP107*Assembly!R$21+$BQ107*Assembly!R$22+$BR107*Assembly!R$23+$BS107*Assembly!R$24</f>
        <v>0</v>
      </c>
      <c r="CK107" s="254" t="str">
        <f>$AY107*Assembly!S$4+$AZ107*Assembly!S$5+$BA107*Assembly!S$6+$BB107*Assembly!S$7+$BC107*Assembly!S$8+$BD107*Assembly!S$9+$BE107*Assembly!S$10+$BF107*Assembly!S$11+$BG107*Assembly!S$12+$BH107*Assembly!S$13+$BI107*Assembly!S$14+$BJ107*Assembly!S$15+$BK107*Assembly!S$16+$BL107*Assembly!S$17+$BM107*Assembly!S$18+$BN107*Assembly!S$19+$BO107*Assembly!S$20+$BP107*Assembly!S$21+$BQ107*Assembly!S$22+$BR107*Assembly!S$23+$BS107*Assembly!S$24</f>
        <v>0</v>
      </c>
      <c r="CL107" s="254" t="str">
        <f>$AY107*Assembly!T$4+$AZ107*Assembly!T$5+$BA107*Assembly!T$6+$BB107*Assembly!T$7+$BC107*Assembly!T$8+$BD107*Assembly!T$9+$BE107*Assembly!T$10+$BF107*Assembly!T$11+$BG107*Assembly!T$12+$BH107*Assembly!T$13+$BI107*Assembly!T$14+$BJ107*Assembly!T$15+$BK107*Assembly!T$16+$BL107*Assembly!T$17+$BM107*Assembly!T$18+$BN107*Assembly!T$19+$BO107*Assembly!T$20+$BP107*Assembly!T$21+$BQ107*Assembly!T$22+$BR107*Assembly!T$23+$BS107*Assembly!T$24</f>
        <v>0</v>
      </c>
      <c r="CM107" s="254" t="str">
        <f>$AY107*Assembly!U$4+$AZ107*Assembly!U$5+$BA107*Assembly!U$6+$BB107*Assembly!U$7+$BC107*Assembly!U$8+$BD107*Assembly!U$9+$BE107*Assembly!U$10+$BF107*Assembly!U$11+$BG107*Assembly!U$12+$BH107*Assembly!U$13+$BI107*Assembly!U$14+$BJ107*Assembly!U$15+$BK107*Assembly!U$16+$BL107*Assembly!U$17+$BM107*Assembly!U$18+$BN107*Assembly!U$19+$BO107*Assembly!U$20+$BP107*Assembly!U$21+$BQ107*Assembly!U$22+$BR107*Assembly!U$23+$BS107*Assembly!U$24</f>
        <v>0</v>
      </c>
      <c r="CN107" s="256" t="str">
        <f>$AY107*Assembly!V$4+$AZ107*Assembly!V$5+$BA107*Assembly!V$6+$BB107*Assembly!V$7+$BC107*Assembly!V$8+$BD107*Assembly!V$9+$BE107*Assembly!V$10+$BF107*Assembly!V$11+$BG107*Assembly!V$12+$BH107*Assembly!V$13+$BI107*Assembly!V$14+$BJ107*Assembly!V$15+$BK107*Assembly!V$16+$BL107*Assembly!V$17+$BM107*Assembly!V$18+$BN107*Assembly!V$19+$BO107*Assembly!V$20+$BP107*Assembly!V$21+$BQ107*Assembly!V$22+$BR107*Assembly!V$23+$BS107*Assembly!V$24</f>
        <v>0</v>
      </c>
      <c r="CO107" s="256" t="str">
        <f>CE107*Refining!$F$3</f>
        <v>16,043</v>
      </c>
      <c r="CP107" s="256" t="str">
        <f>CF107*Refining!$F$4</f>
        <v>0</v>
      </c>
      <c r="CQ107" s="256" t="str">
        <f>CG107*Refining!$F$5</f>
        <v>0</v>
      </c>
      <c r="CR107" s="256" t="str">
        <f>CH107*Refining!$F$6</f>
        <v>0</v>
      </c>
      <c r="CS107" s="256" t="str">
        <f>CI107*Refining!$F$7</f>
        <v>3</v>
      </c>
      <c r="CT107" s="256" t="str">
        <f>CJ107*Refining!$F$8</f>
        <v>0</v>
      </c>
      <c r="CU107" s="256" t="str">
        <f>CK107*Refining!$F$9</f>
        <v>0</v>
      </c>
      <c r="CV107" s="256" t="str">
        <f>CL107*Refining!$F$10</f>
        <v>0</v>
      </c>
      <c r="CW107" s="256" t="str">
        <f>CM107*Refining!$F$11</f>
        <v>0</v>
      </c>
      <c r="CX107" s="256" t="str">
        <f>CN107*Refining!$F$12</f>
        <v>0</v>
      </c>
      <c r="CY107" s="248" t="str">
        <f t="shared" ref="CY107:DR107" si="433">IF(CE107 = 0, "", CE107)</f>
        <v>8,984</v>
      </c>
      <c r="CZ107" s="245" t="str">
        <f t="shared" si="433"/>
        <v/>
      </c>
      <c r="DA107" s="245" t="str">
        <f t="shared" si="433"/>
        <v/>
      </c>
      <c r="DB107" s="245" t="str">
        <f t="shared" si="433"/>
        <v/>
      </c>
      <c r="DC107" s="245" t="str">
        <f t="shared" si="433"/>
        <v>1.6</v>
      </c>
      <c r="DD107" s="245" t="str">
        <f t="shared" si="433"/>
        <v/>
      </c>
      <c r="DE107" s="245" t="str">
        <f t="shared" si="433"/>
        <v/>
      </c>
      <c r="DF107" s="245" t="str">
        <f t="shared" si="433"/>
        <v/>
      </c>
      <c r="DG107" s="245" t="str">
        <f t="shared" si="433"/>
        <v/>
      </c>
      <c r="DH107" s="246" t="str">
        <f t="shared" si="433"/>
        <v/>
      </c>
      <c r="DI107" s="248" t="str">
        <f t="shared" si="433"/>
        <v>16,043</v>
      </c>
      <c r="DJ107" s="245" t="str">
        <f t="shared" si="433"/>
        <v/>
      </c>
      <c r="DK107" s="245" t="str">
        <f t="shared" si="433"/>
        <v/>
      </c>
      <c r="DL107" s="245" t="str">
        <f t="shared" si="433"/>
        <v/>
      </c>
      <c r="DM107" s="249" t="str">
        <f t="shared" si="433"/>
        <v>3</v>
      </c>
      <c r="DN107" s="245" t="str">
        <f t="shared" si="433"/>
        <v/>
      </c>
      <c r="DO107" s="245" t="str">
        <f t="shared" si="433"/>
        <v/>
      </c>
      <c r="DP107" s="245" t="str">
        <f t="shared" si="433"/>
        <v/>
      </c>
      <c r="DQ107" s="245" t="str">
        <f t="shared" si="433"/>
        <v/>
      </c>
      <c r="DR107" s="246" t="str">
        <f t="shared" si="433"/>
        <v/>
      </c>
      <c r="DS107" s="248" t="str">
        <f t="shared" si="15"/>
        <v>8,986</v>
      </c>
      <c r="DT107" s="249" t="str">
        <f t="shared" si="16"/>
        <v>16,046</v>
      </c>
      <c r="DU107" s="225" t="str">
        <f>CY107*'Ores &amp; Ingots'!$C$3+CZ107*'Ores &amp; Ingots'!$C$4+DA107*'Ores &amp; Ingots'!$C$5+DB107*'Ores &amp; Ingots'!$C$6+DC107*'Ores &amp; Ingots'!$C$7+DD107*'Ores &amp; Ingots'!$C$8+DE107*'Ores &amp; Ingots'!$C$9+DF107*'Ores &amp; Ingots'!$C$10+DG107*'Ores &amp; Ingots'!$C$11+DH107*'Ores &amp; Ingots'!$C$12</f>
        <v>1,142</v>
      </c>
      <c r="DV107" s="225" t="str">
        <f>DI107*'Ores &amp; Ingots'!$B$3+DJ107*'Ores &amp; Ingots'!$B$4+DK107*'Ores &amp; Ingots'!$B$5+DL107*'Ores &amp; Ingots'!$B$6+DM107*'Ores &amp; Ingots'!$B$7+DN107*'Ores &amp; Ingots'!$B$8+DO107*'Ores &amp; Ingots'!$B$9+DP107*'Ores &amp; Ingots'!$B$10+DQ107*'Ores &amp; Ingots'!$B$11+DR107*'Ores &amp; Ingots'!$B$12</f>
        <v>5,937</v>
      </c>
      <c r="DW107" s="249" t="str">
        <f>CY107*Refining!$G$3+CZ107*Refining!$G$4+DA107*Refining!$G$5+DB107*Refining!$G$6+DC107*Refining!$G$7+DD107*Refining!$G$8+DE107*Refining!$G$9+DF107*Refining!$G$10+DG107*Refining!$G$11+DH107*Refining!$G$12</f>
        <v>618</v>
      </c>
      <c r="DX107" s="249" t="str">
        <f t="shared" si="17"/>
        <v>96,188</v>
      </c>
      <c r="DY107" s="250" t="str">
        <f t="shared" si="18"/>
        <v>0.0962</v>
      </c>
      <c r="DZ107" s="248" t="str">
        <f t="shared" si="19"/>
        <v>1,251</v>
      </c>
      <c r="EA107" s="251" t="str">
        <f t="shared" ref="EA107:EB107" si="434">DZ107/60</f>
        <v>20.9</v>
      </c>
      <c r="EB107" s="251" t="str">
        <f t="shared" si="434"/>
        <v>0.3</v>
      </c>
      <c r="EC107" s="543" t="str">
        <f t="shared" si="21"/>
        <v>0.01</v>
      </c>
      <c r="ED107" s="248" t="str">
        <f t="shared" si="22"/>
        <v>187,655</v>
      </c>
      <c r="EE107" s="251" t="str">
        <f t="shared" ref="EE107:EF107" si="435">ED107/1000</f>
        <v>187.7</v>
      </c>
      <c r="EF107" s="252" t="str">
        <f t="shared" si="435"/>
        <v>0.19</v>
      </c>
      <c r="EG107" s="544" t="str">
        <f t="shared" si="24"/>
        <v>0.1877</v>
      </c>
      <c r="EH107" s="225"/>
    </row>
    <row r="108" hidden="1">
      <c r="A108" s="33"/>
      <c r="B108" s="226" t="s">
        <v>991</v>
      </c>
      <c r="C108" s="227" t="s">
        <v>885</v>
      </c>
      <c r="D108" s="227">
        <v>5.0</v>
      </c>
      <c r="E108" s="227">
        <v>5.0</v>
      </c>
      <c r="F108" s="227">
        <v>5.0</v>
      </c>
      <c r="G108" s="228" t="str">
        <f t="shared" si="5"/>
        <v>15.6</v>
      </c>
      <c r="H108" s="229">
        <v>45.0</v>
      </c>
      <c r="I108" s="229">
        <v>45.0</v>
      </c>
      <c r="J108" s="229" t="str">
        <f>H108/Main!$D$9</f>
        <v>45</v>
      </c>
      <c r="K108" s="229" t="str">
        <f>I108/Main!$D$10</f>
        <v>45</v>
      </c>
      <c r="L108" s="229" t="str">
        <f t="shared" si="6"/>
        <v>1</v>
      </c>
      <c r="M108" s="229">
        <v>1.0</v>
      </c>
      <c r="N108" s="231">
        <v>1.0</v>
      </c>
      <c r="O108" s="231">
        <v>1000.0</v>
      </c>
      <c r="P108" s="230"/>
      <c r="Q108" s="231">
        <v>4000.0</v>
      </c>
      <c r="R108" s="231" t="str">
        <f>Q108*Main!$D$6</f>
        <v>4,000</v>
      </c>
      <c r="S108" s="231">
        <v>40000.0</v>
      </c>
      <c r="T108" s="232"/>
      <c r="U108" s="230"/>
      <c r="V108" s="230"/>
      <c r="W108" s="232"/>
      <c r="X108" s="232"/>
      <c r="Y108" s="230"/>
      <c r="Z108" s="230"/>
      <c r="AA108" s="230"/>
      <c r="AB108" s="230"/>
      <c r="AC108" s="334"/>
      <c r="AD108" s="225">
        <v>80.0</v>
      </c>
      <c r="AE108" s="225">
        <v>0.0</v>
      </c>
      <c r="AF108" s="225">
        <v>60.0</v>
      </c>
      <c r="AG108" s="225">
        <v>40.0</v>
      </c>
      <c r="AH108" s="225">
        <v>40.0</v>
      </c>
      <c r="AI108" s="225">
        <v>0.0</v>
      </c>
      <c r="AJ108" s="225">
        <v>0.0</v>
      </c>
      <c r="AK108" s="309">
        <v>8.0</v>
      </c>
      <c r="AL108" s="225">
        <v>0.0</v>
      </c>
      <c r="AM108" s="225">
        <v>0.0</v>
      </c>
      <c r="AN108" s="225">
        <v>0.0</v>
      </c>
      <c r="AO108" s="225">
        <v>0.0</v>
      </c>
      <c r="AP108" s="225">
        <v>0.0</v>
      </c>
      <c r="AQ108" s="225">
        <v>0.0</v>
      </c>
      <c r="AR108" s="225">
        <v>0.0</v>
      </c>
      <c r="AS108" s="225">
        <v>0.0</v>
      </c>
      <c r="AT108" s="225">
        <v>0.0</v>
      </c>
      <c r="AU108" s="225">
        <v>0.0</v>
      </c>
      <c r="AV108" s="225">
        <v>0.0</v>
      </c>
      <c r="AW108" s="225">
        <v>0.0</v>
      </c>
      <c r="AX108" s="225">
        <v>0.0</v>
      </c>
      <c r="AY108" s="239" t="str">
        <f t="shared" ref="AY108:BS108" si="436">IF(AD108 = 0, "", AD108)</f>
        <v>80</v>
      </c>
      <c r="AZ108" s="227" t="str">
        <f t="shared" si="436"/>
        <v/>
      </c>
      <c r="BA108" s="225" t="str">
        <f t="shared" si="436"/>
        <v>60</v>
      </c>
      <c r="BB108" s="225" t="str">
        <f t="shared" si="436"/>
        <v>40</v>
      </c>
      <c r="BC108" s="225" t="str">
        <f t="shared" si="436"/>
        <v>40</v>
      </c>
      <c r="BD108" s="227" t="str">
        <f t="shared" si="436"/>
        <v/>
      </c>
      <c r="BE108" s="227" t="str">
        <f t="shared" si="436"/>
        <v/>
      </c>
      <c r="BF108" s="309" t="str">
        <f t="shared" si="436"/>
        <v>8</v>
      </c>
      <c r="BG108" s="227" t="str">
        <f t="shared" si="436"/>
        <v/>
      </c>
      <c r="BH108" s="227" t="str">
        <f t="shared" si="436"/>
        <v/>
      </c>
      <c r="BI108" s="227" t="str">
        <f t="shared" si="436"/>
        <v/>
      </c>
      <c r="BJ108" s="227" t="str">
        <f t="shared" si="436"/>
        <v/>
      </c>
      <c r="BK108" s="227" t="str">
        <f t="shared" si="436"/>
        <v/>
      </c>
      <c r="BL108" s="227" t="str">
        <f t="shared" si="436"/>
        <v/>
      </c>
      <c r="BM108" s="227" t="str">
        <f t="shared" si="436"/>
        <v/>
      </c>
      <c r="BN108" s="227" t="str">
        <f t="shared" si="436"/>
        <v/>
      </c>
      <c r="BO108" s="227" t="str">
        <f t="shared" si="436"/>
        <v/>
      </c>
      <c r="BP108" s="227" t="str">
        <f t="shared" si="436"/>
        <v/>
      </c>
      <c r="BQ108" s="227" t="str">
        <f t="shared" si="436"/>
        <v/>
      </c>
      <c r="BR108" s="227" t="str">
        <f t="shared" si="436"/>
        <v/>
      </c>
      <c r="BS108" s="238" t="str">
        <f t="shared" si="436"/>
        <v/>
      </c>
      <c r="BT108" s="239" t="str">
        <f>$AY108*Assembly!Y$4+$AZ108*Assembly!Y$5+$BA108*Assembly!Y$6+$BB108*Assembly!Y$7+$BC108*Assembly!Y$8+$BD108*Assembly!Y$9+$BE108*Assembly!Y$10+$BF108*Assembly!Y$11+$BG108*Assembly!Y$12+$BH108*Assembly!Y$13+$BI108*Assembly!Y$14+$BJ108*Assembly!Y$15+$BK108*Assembly!Y$16+$BL108*Assembly!Y$17+$BM108*Assembly!Y$18+$BN108*Assembly!Y$19+$BO108*Assembly!Y$20+$BP108*Assembly!Y$21+$BQ108*Assembly!Y$22+$BR108*Assembly!Y$23+$BS108*Assembly!Y$24</f>
        <v>3,162</v>
      </c>
      <c r="BU108" s="225" t="str">
        <f t="shared" si="8"/>
        <v>202</v>
      </c>
      <c r="BV108" s="225" t="str">
        <f>$AY108*Assembly!AC$4+$AZ108*Assembly!AC$5+$BA108*Assembly!AC$6+$BB108*Assembly!AC$7+$BC108*Assembly!AC$8+$BD108*Assembly!AC$9+$BE108*Assembly!AC$10+$BF108*Assembly!AC$11+$BG108*Assembly!AC$12+$BH108*Assembly!AC$13+$BI108*Assembly!AC$14+$BJ108*Assembly!AC$15+$BK108*Assembly!AC$16+$BL108*Assembly!AC$17+$BM108*Assembly!AC$18+$BN108*Assembly!AC$19+$BO108*Assembly!AC$20+$BP108*Assembly!AC$21+$BQ108*Assembly!AC$22+$BR108*Assembly!AC$23+$BS108*Assembly!AC$24</f>
        <v>12,508</v>
      </c>
      <c r="BW108" s="240" t="str">
        <f t="shared" si="9"/>
        <v>3.96</v>
      </c>
      <c r="BX108" s="241" t="str">
        <f t="shared" si="10"/>
        <v>801</v>
      </c>
      <c r="BY108" s="242" t="str">
        <f t="shared" si="11"/>
        <v>61.8</v>
      </c>
      <c r="BZ108" s="346" t="str">
        <f t="shared" si="428"/>
        <v>13 L</v>
      </c>
      <c r="CA108" s="225" t="str">
        <f>$AY108*Assembly!X$4+$AZ108*Assembly!X$5+$BA108*Assembly!X$6+$BB108*Assembly!X$7+$BC108*Assembly!X$8+$BD108*Assembly!X$9+$BE108*Assembly!X$10+$BF108*Assembly!X$11+$BG108*Assembly!X$12+$BH108*Assembly!X$13+$BI108*Assembly!X$14+$BJ108*Assembly!X$15+$BK108*Assembly!X$16+$BL108*Assembly!X$17+$BM108*Assembly!X$18+$BN108*Assembly!X$19+$BO108*Assembly!X$20+$BP108*Assembly!X$21+$BQ108*Assembly!X$22+$BR108*Assembly!X$23+$BS108*Assembly!X$24</f>
        <v>348</v>
      </c>
      <c r="CB108" s="225" t="str">
        <f t="shared" si="12"/>
        <v>54,133</v>
      </c>
      <c r="CC108" s="223" t="str">
        <f t="shared" si="13"/>
        <v>0.0541</v>
      </c>
      <c r="CD108" s="243" t="str">
        <f>$AY108*Assembly!AB$4+$AZ108*Assembly!AB$5+$BA108*Assembly!AB$6+$BB108*Assembly!AB$7+$BC108*Assembly!AB$8+$BD108*Assembly!AB$9+$BE108*Assembly!AB$10+$BF108*Assembly!AB$11+$BG108*Assembly!AB$12+$BH108*Assembly!AB$13+$BI108*Assembly!AB$14+$BJ108*Assembly!AB$15+$BK108*Assembly!AB$16+$BL108*Assembly!AB$17+$BM108*Assembly!AB$18+$BN108*Assembly!AB$19+$BO108*Assembly!AB$20+$BP108*Assembly!AB$21+$BQ108*Assembly!AB$22+$BR108*Assembly!AB$23+$BS108*Assembly!AB$24</f>
        <v>1,968</v>
      </c>
      <c r="CE108" s="231" t="str">
        <f>$AY108*Assembly!M$4+$AZ108*Assembly!M$5+$BA108*Assembly!M$6+$BB108*Assembly!M$7+$BC108*Assembly!M$8+$BD108*Assembly!M$9+$BE108*Assembly!M$10+$BF108*Assembly!M$11+$BG108*Assembly!M$12+$BH108*Assembly!M$13+$BI108*Assembly!M$14+$BJ108*Assembly!M$15+$BK108*Assembly!M$16+$BL108*Assembly!M$17+$BM108*Assembly!M$18+$BN108*Assembly!M$19+$BO108*Assembly!M$20+$BP108*Assembly!M$21+$BQ108*Assembly!M$22+$BR108*Assembly!M$23+$BS108*Assembly!M$24</f>
        <v>3,584</v>
      </c>
      <c r="CF108" s="231" t="str">
        <f>$AY108*Assembly!N$4+$AZ108*Assembly!N$5+$BA108*Assembly!N$6+$BB108*Assembly!N$7+$BC108*Assembly!N$8+$BD108*Assembly!N$9+$BE108*Assembly!N$10+$BF108*Assembly!N$11+$BG108*Assembly!N$12+$BH108*Assembly!N$13+$BI108*Assembly!N$14+$BJ108*Assembly!N$15+$BK108*Assembly!N$16+$BL108*Assembly!N$17+$BM108*Assembly!N$18+$BN108*Assembly!N$19+$BO108*Assembly!N$20+$BP108*Assembly!N$21+$BQ108*Assembly!N$22+$BR108*Assembly!N$23+$BS108*Assembly!N$24</f>
        <v>0</v>
      </c>
      <c r="CG108" s="231" t="str">
        <f>$AY108*Assembly!O$4+$AZ108*Assembly!O$5+$BA108*Assembly!O$6+$BB108*Assembly!O$7+$BC108*Assembly!O$8+$BD108*Assembly!O$9+$BE108*Assembly!O$10+$BF108*Assembly!O$11+$BG108*Assembly!O$12+$BH108*Assembly!O$13+$BI108*Assembly!O$14+$BJ108*Assembly!O$15+$BK108*Assembly!O$16+$BL108*Assembly!O$17+$BM108*Assembly!O$18+$BN108*Assembly!O$19+$BO108*Assembly!O$20+$BP108*Assembly!O$21+$BQ108*Assembly!O$22+$BR108*Assembly!O$23+$BS108*Assembly!O$24</f>
        <v>0</v>
      </c>
      <c r="CH108" s="229" t="str">
        <f>$AY108*Assembly!P$4+$AZ108*Assembly!P$5+$BA108*Assembly!P$6+$BB108*Assembly!P$7+$BC108*Assembly!P$8+$BD108*Assembly!P$9+$BE108*Assembly!P$10+$BF108*Assembly!P$11+$BG108*Assembly!P$12+$BH108*Assembly!P$13+$BI108*Assembly!P$14+$BJ108*Assembly!P$15+$BK108*Assembly!P$16+$BL108*Assembly!P$17+$BM108*Assembly!P$18+$BN108*Assembly!P$19+$BO108*Assembly!P$20+$BP108*Assembly!P$21+$BQ108*Assembly!P$22+$BR108*Assembly!P$23+$BS108*Assembly!P$24</f>
        <v>0</v>
      </c>
      <c r="CI108" s="229" t="str">
        <f>$AY108*Assembly!Q$4+$AZ108*Assembly!Q$5+$BA108*Assembly!Q$6+$BB108*Assembly!Q$7+$BC108*Assembly!Q$8+$BD108*Assembly!Q$9+$BE108*Assembly!Q$10+$BF108*Assembly!Q$11+$BG108*Assembly!Q$12+$BH108*Assembly!Q$13+$BI108*Assembly!Q$14+$BJ108*Assembly!Q$15+$BK108*Assembly!Q$16+$BL108*Assembly!Q$17+$BM108*Assembly!Q$18+$BN108*Assembly!Q$19+$BO108*Assembly!Q$20+$BP108*Assembly!Q$21+$BQ108*Assembly!Q$22+$BR108*Assembly!Q$23+$BS108*Assembly!Q$24</f>
        <v>1.6</v>
      </c>
      <c r="CJ108" s="231" t="str">
        <f>$AY108*Assembly!R$4+$AZ108*Assembly!R$5+$BA108*Assembly!R$6+$BB108*Assembly!R$7+$BC108*Assembly!R$8+$BD108*Assembly!R$9+$BE108*Assembly!R$10+$BF108*Assembly!R$11+$BG108*Assembly!R$12+$BH108*Assembly!R$13+$BI108*Assembly!R$14+$BJ108*Assembly!R$15+$BK108*Assembly!R$16+$BL108*Assembly!R$17+$BM108*Assembly!R$18+$BN108*Assembly!R$19+$BO108*Assembly!R$20+$BP108*Assembly!R$21+$BQ108*Assembly!R$22+$BR108*Assembly!R$23+$BS108*Assembly!R$24</f>
        <v>0</v>
      </c>
      <c r="CK108" s="229" t="str">
        <f>$AY108*Assembly!S$4+$AZ108*Assembly!S$5+$BA108*Assembly!S$6+$BB108*Assembly!S$7+$BC108*Assembly!S$8+$BD108*Assembly!S$9+$BE108*Assembly!S$10+$BF108*Assembly!S$11+$BG108*Assembly!S$12+$BH108*Assembly!S$13+$BI108*Assembly!S$14+$BJ108*Assembly!S$15+$BK108*Assembly!S$16+$BL108*Assembly!S$17+$BM108*Assembly!S$18+$BN108*Assembly!S$19+$BO108*Assembly!S$20+$BP108*Assembly!S$21+$BQ108*Assembly!S$22+$BR108*Assembly!S$23+$BS108*Assembly!S$24</f>
        <v>0</v>
      </c>
      <c r="CL108" s="229" t="str">
        <f>$AY108*Assembly!T$4+$AZ108*Assembly!T$5+$BA108*Assembly!T$6+$BB108*Assembly!T$7+$BC108*Assembly!T$8+$BD108*Assembly!T$9+$BE108*Assembly!T$10+$BF108*Assembly!T$11+$BG108*Assembly!T$12+$BH108*Assembly!T$13+$BI108*Assembly!T$14+$BJ108*Assembly!T$15+$BK108*Assembly!T$16+$BL108*Assembly!T$17+$BM108*Assembly!T$18+$BN108*Assembly!T$19+$BO108*Assembly!T$20+$BP108*Assembly!T$21+$BQ108*Assembly!T$22+$BR108*Assembly!T$23+$BS108*Assembly!T$24</f>
        <v>0</v>
      </c>
      <c r="CM108" s="229" t="str">
        <f>$AY108*Assembly!U$4+$AZ108*Assembly!U$5+$BA108*Assembly!U$6+$BB108*Assembly!U$7+$BC108*Assembly!U$8+$BD108*Assembly!U$9+$BE108*Assembly!U$10+$BF108*Assembly!U$11+$BG108*Assembly!U$12+$BH108*Assembly!U$13+$BI108*Assembly!U$14+$BJ108*Assembly!U$15+$BK108*Assembly!U$16+$BL108*Assembly!U$17+$BM108*Assembly!U$18+$BN108*Assembly!U$19+$BO108*Assembly!U$20+$BP108*Assembly!U$21+$BQ108*Assembly!U$22+$BR108*Assembly!U$23+$BS108*Assembly!U$24</f>
        <v>0</v>
      </c>
      <c r="CN108" s="231" t="str">
        <f>$AY108*Assembly!V$4+$AZ108*Assembly!V$5+$BA108*Assembly!V$6+$BB108*Assembly!V$7+$BC108*Assembly!V$8+$BD108*Assembly!V$9+$BE108*Assembly!V$10+$BF108*Assembly!V$11+$BG108*Assembly!V$12+$BH108*Assembly!V$13+$BI108*Assembly!V$14+$BJ108*Assembly!V$15+$BK108*Assembly!V$16+$BL108*Assembly!V$17+$BM108*Assembly!V$18+$BN108*Assembly!V$19+$BO108*Assembly!V$20+$BP108*Assembly!V$21+$BQ108*Assembly!V$22+$BR108*Assembly!V$23+$BS108*Assembly!V$24</f>
        <v>0</v>
      </c>
      <c r="CO108" s="231" t="str">
        <f>CE108*Refining!$F$3</f>
        <v>6,400</v>
      </c>
      <c r="CP108" s="231" t="str">
        <f>CF108*Refining!$F$4</f>
        <v>0</v>
      </c>
      <c r="CQ108" s="231" t="str">
        <f>CG108*Refining!$F$5</f>
        <v>0</v>
      </c>
      <c r="CR108" s="231" t="str">
        <f>CH108*Refining!$F$6</f>
        <v>0</v>
      </c>
      <c r="CS108" s="231" t="str">
        <f>CI108*Refining!$F$7</f>
        <v>3</v>
      </c>
      <c r="CT108" s="231" t="str">
        <f>CJ108*Refining!$F$8</f>
        <v>0</v>
      </c>
      <c r="CU108" s="231" t="str">
        <f>CK108*Refining!$F$9</f>
        <v>0</v>
      </c>
      <c r="CV108" s="231" t="str">
        <f>CL108*Refining!$F$10</f>
        <v>0</v>
      </c>
      <c r="CW108" s="231" t="str">
        <f>CM108*Refining!$F$11</f>
        <v>0</v>
      </c>
      <c r="CX108" s="231" t="str">
        <f>CN108*Refining!$F$12</f>
        <v>0</v>
      </c>
      <c r="CY108" s="248" t="str">
        <f t="shared" ref="CY108:DR108" si="437">IF(CE108 = 0, "", CE108)</f>
        <v>3,584</v>
      </c>
      <c r="CZ108" s="245" t="str">
        <f t="shared" si="437"/>
        <v/>
      </c>
      <c r="DA108" s="245" t="str">
        <f t="shared" si="437"/>
        <v/>
      </c>
      <c r="DB108" s="245" t="str">
        <f t="shared" si="437"/>
        <v/>
      </c>
      <c r="DC108" s="245" t="str">
        <f t="shared" si="437"/>
        <v>1.6</v>
      </c>
      <c r="DD108" s="245" t="str">
        <f t="shared" si="437"/>
        <v/>
      </c>
      <c r="DE108" s="245" t="str">
        <f t="shared" si="437"/>
        <v/>
      </c>
      <c r="DF108" s="245" t="str">
        <f t="shared" si="437"/>
        <v/>
      </c>
      <c r="DG108" s="245" t="str">
        <f t="shared" si="437"/>
        <v/>
      </c>
      <c r="DH108" s="246" t="str">
        <f t="shared" si="437"/>
        <v/>
      </c>
      <c r="DI108" s="248" t="str">
        <f t="shared" si="437"/>
        <v>6,400</v>
      </c>
      <c r="DJ108" s="245" t="str">
        <f t="shared" si="437"/>
        <v/>
      </c>
      <c r="DK108" s="245" t="str">
        <f t="shared" si="437"/>
        <v/>
      </c>
      <c r="DL108" s="245" t="str">
        <f t="shared" si="437"/>
        <v/>
      </c>
      <c r="DM108" s="249" t="str">
        <f t="shared" si="437"/>
        <v>3</v>
      </c>
      <c r="DN108" s="245" t="str">
        <f t="shared" si="437"/>
        <v/>
      </c>
      <c r="DO108" s="245" t="str">
        <f t="shared" si="437"/>
        <v/>
      </c>
      <c r="DP108" s="245" t="str">
        <f t="shared" si="437"/>
        <v/>
      </c>
      <c r="DQ108" s="245" t="str">
        <f t="shared" si="437"/>
        <v/>
      </c>
      <c r="DR108" s="246" t="str">
        <f t="shared" si="437"/>
        <v/>
      </c>
      <c r="DS108" s="248" t="str">
        <f t="shared" si="15"/>
        <v>3,586</v>
      </c>
      <c r="DT108" s="249" t="str">
        <f t="shared" si="16"/>
        <v>6,403</v>
      </c>
      <c r="DU108" s="225" t="str">
        <f>CY108*'Ores &amp; Ingots'!$C$3+CZ108*'Ores &amp; Ingots'!$C$4+DA108*'Ores &amp; Ingots'!$C$5+DB108*'Ores &amp; Ingots'!$C$6+DC108*'Ores &amp; Ingots'!$C$7+DD108*'Ores &amp; Ingots'!$C$8+DE108*'Ores &amp; Ingots'!$C$9+DF108*'Ores &amp; Ingots'!$C$10+DG108*'Ores &amp; Ingots'!$C$11+DH108*'Ores &amp; Ingots'!$C$12</f>
        <v>456</v>
      </c>
      <c r="DV108" s="225" t="str">
        <f>DI108*'Ores &amp; Ingots'!$B$3+DJ108*'Ores &amp; Ingots'!$B$4+DK108*'Ores &amp; Ingots'!$B$5+DL108*'Ores &amp; Ingots'!$B$6+DM108*'Ores &amp; Ingots'!$B$7+DN108*'Ores &amp; Ingots'!$B$8+DO108*'Ores &amp; Ingots'!$B$9+DP108*'Ores &amp; Ingots'!$B$10+DQ108*'Ores &amp; Ingots'!$B$11+DR108*'Ores &amp; Ingots'!$B$12</f>
        <v>2,369</v>
      </c>
      <c r="DW108" s="249" t="str">
        <f>CY108*Refining!$G$3+CZ108*Refining!$G$4+DA108*Refining!$G$5+DB108*Refining!$G$6+DC108*Refining!$G$7+DD108*Refining!$G$8+DE108*Refining!$G$9+DF108*Refining!$G$10+DG108*Refining!$G$11+DH108*Refining!$G$12</f>
        <v>247</v>
      </c>
      <c r="DX108" s="249" t="str">
        <f t="shared" si="17"/>
        <v>38,496</v>
      </c>
      <c r="DY108" s="250" t="str">
        <f t="shared" si="18"/>
        <v>0.0385</v>
      </c>
      <c r="DZ108" s="248" t="str">
        <f t="shared" si="19"/>
        <v>640</v>
      </c>
      <c r="EA108" s="251" t="str">
        <f t="shared" ref="EA108:EB108" si="438">DZ108/60</f>
        <v>10.7</v>
      </c>
      <c r="EB108" s="251" t="str">
        <f t="shared" si="438"/>
        <v>0.2</v>
      </c>
      <c r="EC108" s="543" t="str">
        <f t="shared" si="21"/>
        <v>0.01</v>
      </c>
      <c r="ED108" s="248" t="str">
        <f t="shared" si="22"/>
        <v>92,629</v>
      </c>
      <c r="EE108" s="251" t="str">
        <f t="shared" ref="EE108:EF108" si="439">ED108/1000</f>
        <v>92.6</v>
      </c>
      <c r="EF108" s="252" t="str">
        <f t="shared" si="439"/>
        <v>0.09</v>
      </c>
      <c r="EG108" s="544" t="str">
        <f t="shared" si="24"/>
        <v>0.0926</v>
      </c>
      <c r="EH108" s="225"/>
    </row>
    <row r="109">
      <c r="A109" s="33"/>
      <c r="B109" s="226" t="s">
        <v>992</v>
      </c>
      <c r="C109" s="227" t="s">
        <v>886</v>
      </c>
      <c r="D109" s="227">
        <v>3.0</v>
      </c>
      <c r="E109" s="227">
        <v>1.0</v>
      </c>
      <c r="F109" s="227">
        <v>1.0</v>
      </c>
      <c r="G109" s="253" t="str">
        <f t="shared" si="5"/>
        <v>46.9</v>
      </c>
      <c r="H109" s="254">
        <v>40.0</v>
      </c>
      <c r="I109" s="254">
        <v>40.0</v>
      </c>
      <c r="J109" s="254" t="str">
        <f>H109/Main!$D$9</f>
        <v>40</v>
      </c>
      <c r="K109" s="254" t="str">
        <f>I109/Main!$D$10</f>
        <v>40</v>
      </c>
      <c r="L109" s="254" t="str">
        <f t="shared" si="6"/>
        <v>1</v>
      </c>
      <c r="M109" s="254">
        <v>1.0</v>
      </c>
      <c r="N109" s="256"/>
      <c r="O109" s="256">
        <v>1000.0</v>
      </c>
      <c r="P109" s="255"/>
      <c r="Q109" s="256"/>
      <c r="R109" s="255"/>
      <c r="S109" s="255"/>
      <c r="T109" s="257"/>
      <c r="U109" s="255"/>
      <c r="V109" s="255"/>
      <c r="W109" s="257"/>
      <c r="X109" s="257"/>
      <c r="Y109" s="255"/>
      <c r="Z109" s="255"/>
      <c r="AA109" s="255"/>
      <c r="AB109" s="255"/>
      <c r="AC109" s="335" t="s">
        <v>12</v>
      </c>
      <c r="AD109" s="225">
        <v>40.0</v>
      </c>
      <c r="AE109" s="225">
        <v>0.0</v>
      </c>
      <c r="AF109" s="225">
        <v>0.0</v>
      </c>
      <c r="AG109" s="225">
        <v>20.0</v>
      </c>
      <c r="AH109" s="225">
        <v>20.0</v>
      </c>
      <c r="AI109" s="225">
        <v>0.0</v>
      </c>
      <c r="AJ109" s="225">
        <v>0.0</v>
      </c>
      <c r="AK109" s="309">
        <v>20.0</v>
      </c>
      <c r="AL109" s="225">
        <v>0.0</v>
      </c>
      <c r="AM109" s="225">
        <v>0.0</v>
      </c>
      <c r="AN109" s="225">
        <v>0.0</v>
      </c>
      <c r="AO109" s="225">
        <v>10.0</v>
      </c>
      <c r="AP109" s="225">
        <v>100.0</v>
      </c>
      <c r="AQ109" s="225">
        <v>0.0</v>
      </c>
      <c r="AR109" s="225">
        <v>0.0</v>
      </c>
      <c r="AS109" s="225">
        <v>0.0</v>
      </c>
      <c r="AT109" s="225">
        <v>0.0</v>
      </c>
      <c r="AU109" s="225">
        <v>0.0</v>
      </c>
      <c r="AV109" s="225">
        <v>0.0</v>
      </c>
      <c r="AW109" s="225">
        <v>0.0</v>
      </c>
      <c r="AX109" s="225">
        <v>0.0</v>
      </c>
      <c r="AY109" s="239" t="str">
        <f t="shared" ref="AY109:BS109" si="440">IF(AD109 = 0, "", AD109)</f>
        <v>40</v>
      </c>
      <c r="AZ109" s="227" t="str">
        <f t="shared" si="440"/>
        <v/>
      </c>
      <c r="BA109" s="227" t="str">
        <f t="shared" si="440"/>
        <v/>
      </c>
      <c r="BB109" s="225" t="str">
        <f t="shared" si="440"/>
        <v>20</v>
      </c>
      <c r="BC109" s="225" t="str">
        <f t="shared" si="440"/>
        <v>20</v>
      </c>
      <c r="BD109" s="227" t="str">
        <f t="shared" si="440"/>
        <v/>
      </c>
      <c r="BE109" s="227" t="str">
        <f t="shared" si="440"/>
        <v/>
      </c>
      <c r="BF109" s="309" t="str">
        <f t="shared" si="440"/>
        <v>20</v>
      </c>
      <c r="BG109" s="227" t="str">
        <f t="shared" si="440"/>
        <v/>
      </c>
      <c r="BH109" s="227" t="str">
        <f t="shared" si="440"/>
        <v/>
      </c>
      <c r="BI109" s="227" t="str">
        <f t="shared" si="440"/>
        <v/>
      </c>
      <c r="BJ109" s="225" t="str">
        <f t="shared" si="440"/>
        <v>10</v>
      </c>
      <c r="BK109" s="225" t="str">
        <f t="shared" si="440"/>
        <v>100</v>
      </c>
      <c r="BL109" s="227" t="str">
        <f t="shared" si="440"/>
        <v/>
      </c>
      <c r="BM109" s="227" t="str">
        <f t="shared" si="440"/>
        <v/>
      </c>
      <c r="BN109" s="227" t="str">
        <f t="shared" si="440"/>
        <v/>
      </c>
      <c r="BO109" s="227" t="str">
        <f t="shared" si="440"/>
        <v/>
      </c>
      <c r="BP109" s="227" t="str">
        <f t="shared" si="440"/>
        <v/>
      </c>
      <c r="BQ109" s="227" t="str">
        <f t="shared" si="440"/>
        <v/>
      </c>
      <c r="BR109" s="227" t="str">
        <f t="shared" si="440"/>
        <v/>
      </c>
      <c r="BS109" s="238" t="str">
        <f t="shared" si="440"/>
        <v/>
      </c>
      <c r="BT109" s="239" t="str">
        <f>$AY109*Assembly!Y$4+$AZ109*Assembly!Y$5+$BA109*Assembly!Y$6+$BB109*Assembly!Y$7+$BC109*Assembly!Y$8+$BD109*Assembly!Y$9+$BE109*Assembly!Y$10+$BF109*Assembly!Y$11+$BG109*Assembly!Y$12+$BH109*Assembly!Y$13+$BI109*Assembly!Y$14+$BJ109*Assembly!Y$15+$BK109*Assembly!Y$16+$BL109*Assembly!Y$17+$BM109*Assembly!Y$18+$BN109*Assembly!Y$19+$BO109*Assembly!Y$20+$BP109*Assembly!Y$21+$BQ109*Assembly!Y$22+$BR109*Assembly!Y$23+$BS109*Assembly!Y$24</f>
        <v>3,024</v>
      </c>
      <c r="BU109" s="225" t="str">
        <f t="shared" si="8"/>
        <v>65</v>
      </c>
      <c r="BV109" s="225" t="str">
        <f>$AY109*Assembly!AC$4+$AZ109*Assembly!AC$5+$BA109*Assembly!AC$6+$BB109*Assembly!AC$7+$BC109*Assembly!AC$8+$BD109*Assembly!AC$9+$BE109*Assembly!AC$10+$BF109*Assembly!AC$11+$BG109*Assembly!AC$12+$BH109*Assembly!AC$13+$BI109*Assembly!AC$14+$BJ109*Assembly!AC$15+$BK109*Assembly!AC$16+$BL109*Assembly!AC$17+$BM109*Assembly!AC$18+$BN109*Assembly!AC$19+$BO109*Assembly!AC$20+$BP109*Assembly!AC$21+$BQ109*Assembly!AC$22+$BR109*Assembly!AC$23+$BS109*Assembly!AC$24</f>
        <v>12,120</v>
      </c>
      <c r="BW109" s="240" t="str">
        <f t="shared" si="9"/>
        <v>4.01</v>
      </c>
      <c r="BX109" s="241" t="str">
        <f t="shared" si="10"/>
        <v>259</v>
      </c>
      <c r="BY109" s="242" t="str">
        <f t="shared" si="11"/>
        <v>187.9</v>
      </c>
      <c r="BZ109" s="346"/>
      <c r="CA109" s="225" t="str">
        <f>$AY109*Assembly!X$4+$AZ109*Assembly!X$5+$BA109*Assembly!X$6+$BB109*Assembly!X$7+$BC109*Assembly!X$8+$BD109*Assembly!X$9+$BE109*Assembly!X$10+$BF109*Assembly!X$11+$BG109*Assembly!X$12+$BH109*Assembly!X$13+$BI109*Assembly!X$14+$BJ109*Assembly!X$15+$BK109*Assembly!X$16+$BL109*Assembly!X$17+$BM109*Assembly!X$18+$BN109*Assembly!X$19+$BO109*Assembly!X$20+$BP109*Assembly!X$21+$BQ109*Assembly!X$22+$BR109*Assembly!X$23+$BS109*Assembly!X$24</f>
        <v>280</v>
      </c>
      <c r="CB109" s="225" t="str">
        <f t="shared" si="12"/>
        <v>43,556</v>
      </c>
      <c r="CC109" s="223" t="str">
        <f t="shared" si="13"/>
        <v>0.0436</v>
      </c>
      <c r="CD109" s="243" t="str">
        <f>$AY109*Assembly!AB$4+$AZ109*Assembly!AB$5+$BA109*Assembly!AB$6+$BB109*Assembly!AB$7+$BC109*Assembly!AB$8+$BD109*Assembly!AB$9+$BE109*Assembly!AB$10+$BF109*Assembly!AB$11+$BG109*Assembly!AB$12+$BH109*Assembly!AB$13+$BI109*Assembly!AB$14+$BJ109*Assembly!AB$15+$BK109*Assembly!AB$16+$BL109*Assembly!AB$17+$BM109*Assembly!AB$18+$BN109*Assembly!AB$19+$BO109*Assembly!AB$20+$BP109*Assembly!AB$21+$BQ109*Assembly!AB$22+$BR109*Assembly!AB$23+$BS109*Assembly!AB$24</f>
        <v>1,890</v>
      </c>
      <c r="CE109" s="256" t="str">
        <f>$AY109*Assembly!M$4+$AZ109*Assembly!M$5+$BA109*Assembly!M$6+$BB109*Assembly!M$7+$BC109*Assembly!M$8+$BD109*Assembly!M$9+$BE109*Assembly!M$10+$BF109*Assembly!M$11+$BG109*Assembly!M$12+$BH109*Assembly!M$13+$BI109*Assembly!M$14+$BJ109*Assembly!M$15+$BK109*Assembly!M$16+$BL109*Assembly!M$17+$BM109*Assembly!M$18+$BN109*Assembly!M$19+$BO109*Assembly!M$20+$BP109*Assembly!M$21+$BQ109*Assembly!M$22+$BR109*Assembly!M$23+$BS109*Assembly!M$24</f>
        <v>1,770</v>
      </c>
      <c r="CF109" s="256" t="str">
        <f>$AY109*Assembly!N$4+$AZ109*Assembly!N$5+$BA109*Assembly!N$6+$BB109*Assembly!N$7+$BC109*Assembly!N$8+$BD109*Assembly!N$9+$BE109*Assembly!N$10+$BF109*Assembly!N$11+$BG109*Assembly!N$12+$BH109*Assembly!N$13+$BI109*Assembly!N$14+$BJ109*Assembly!N$15+$BK109*Assembly!N$16+$BL109*Assembly!N$17+$BM109*Assembly!N$18+$BN109*Assembly!N$19+$BO109*Assembly!N$20+$BP109*Assembly!N$21+$BQ109*Assembly!N$22+$BR109*Assembly!N$23+$BS109*Assembly!N$24</f>
        <v>50</v>
      </c>
      <c r="CG109" s="256" t="str">
        <f>$AY109*Assembly!O$4+$AZ109*Assembly!O$5+$BA109*Assembly!O$6+$BB109*Assembly!O$7+$BC109*Assembly!O$8+$BD109*Assembly!O$9+$BE109*Assembly!O$10+$BF109*Assembly!O$11+$BG109*Assembly!O$12+$BH109*Assembly!O$13+$BI109*Assembly!O$14+$BJ109*Assembly!O$15+$BK109*Assembly!O$16+$BL109*Assembly!O$17+$BM109*Assembly!O$18+$BN109*Assembly!O$19+$BO109*Assembly!O$20+$BP109*Assembly!O$21+$BQ109*Assembly!O$22+$BR109*Assembly!O$23+$BS109*Assembly!O$24</f>
        <v>30</v>
      </c>
      <c r="CH109" s="254" t="str">
        <f>$AY109*Assembly!P$4+$AZ109*Assembly!P$5+$BA109*Assembly!P$6+$BB109*Assembly!P$7+$BC109*Assembly!P$8+$BD109*Assembly!P$9+$BE109*Assembly!P$10+$BF109*Assembly!P$11+$BG109*Assembly!P$12+$BH109*Assembly!P$13+$BI109*Assembly!P$14+$BJ109*Assembly!P$15+$BK109*Assembly!P$16+$BL109*Assembly!P$17+$BM109*Assembly!P$18+$BN109*Assembly!P$19+$BO109*Assembly!P$20+$BP109*Assembly!P$21+$BQ109*Assembly!P$22+$BR109*Assembly!P$23+$BS109*Assembly!P$24</f>
        <v>0</v>
      </c>
      <c r="CI109" s="254" t="str">
        <f>$AY109*Assembly!Q$4+$AZ109*Assembly!Q$5+$BA109*Assembly!Q$6+$BB109*Assembly!Q$7+$BC109*Assembly!Q$8+$BD109*Assembly!Q$9+$BE109*Assembly!Q$10+$BF109*Assembly!Q$11+$BG109*Assembly!Q$12+$BH109*Assembly!Q$13+$BI109*Assembly!Q$14+$BJ109*Assembly!Q$15+$BK109*Assembly!Q$16+$BL109*Assembly!Q$17+$BM109*Assembly!Q$18+$BN109*Assembly!Q$19+$BO109*Assembly!Q$20+$BP109*Assembly!Q$21+$BQ109*Assembly!Q$22+$BR109*Assembly!Q$23+$BS109*Assembly!Q$24</f>
        <v>1504</v>
      </c>
      <c r="CJ109" s="256" t="str">
        <f>$AY109*Assembly!R$4+$AZ109*Assembly!R$5+$BA109*Assembly!R$6+$BB109*Assembly!R$7+$BC109*Assembly!R$8+$BD109*Assembly!R$9+$BE109*Assembly!R$10+$BF109*Assembly!R$11+$BG109*Assembly!R$12+$BH109*Assembly!R$13+$BI109*Assembly!R$14+$BJ109*Assembly!R$15+$BK109*Assembly!R$16+$BL109*Assembly!R$17+$BM109*Assembly!R$18+$BN109*Assembly!R$19+$BO109*Assembly!R$20+$BP109*Assembly!R$21+$BQ109*Assembly!R$22+$BR109*Assembly!R$23+$BS109*Assembly!R$24</f>
        <v>0</v>
      </c>
      <c r="CK109" s="254" t="str">
        <f>$AY109*Assembly!S$4+$AZ109*Assembly!S$5+$BA109*Assembly!S$6+$BB109*Assembly!S$7+$BC109*Assembly!S$8+$BD109*Assembly!S$9+$BE109*Assembly!S$10+$BF109*Assembly!S$11+$BG109*Assembly!S$12+$BH109*Assembly!S$13+$BI109*Assembly!S$14+$BJ109*Assembly!S$15+$BK109*Assembly!S$16+$BL109*Assembly!S$17+$BM109*Assembly!S$18+$BN109*Assembly!S$19+$BO109*Assembly!S$20+$BP109*Assembly!S$21+$BQ109*Assembly!S$22+$BR109*Assembly!S$23+$BS109*Assembly!S$24</f>
        <v>0</v>
      </c>
      <c r="CL109" s="254" t="str">
        <f>$AY109*Assembly!T$4+$AZ109*Assembly!T$5+$BA109*Assembly!T$6+$BB109*Assembly!T$7+$BC109*Assembly!T$8+$BD109*Assembly!T$9+$BE109*Assembly!T$10+$BF109*Assembly!T$11+$BG109*Assembly!T$12+$BH109*Assembly!T$13+$BI109*Assembly!T$14+$BJ109*Assembly!T$15+$BK109*Assembly!T$16+$BL109*Assembly!T$17+$BM109*Assembly!T$18+$BN109*Assembly!T$19+$BO109*Assembly!T$20+$BP109*Assembly!T$21+$BQ109*Assembly!T$22+$BR109*Assembly!T$23+$BS109*Assembly!T$24</f>
        <v>0</v>
      </c>
      <c r="CM109" s="254" t="str">
        <f>$AY109*Assembly!U$4+$AZ109*Assembly!U$5+$BA109*Assembly!U$6+$BB109*Assembly!U$7+$BC109*Assembly!U$8+$BD109*Assembly!U$9+$BE109*Assembly!U$10+$BF109*Assembly!U$11+$BG109*Assembly!U$12+$BH109*Assembly!U$13+$BI109*Assembly!U$14+$BJ109*Assembly!U$15+$BK109*Assembly!U$16+$BL109*Assembly!U$17+$BM109*Assembly!U$18+$BN109*Assembly!U$19+$BO109*Assembly!U$20+$BP109*Assembly!U$21+$BQ109*Assembly!U$22+$BR109*Assembly!U$23+$BS109*Assembly!U$24</f>
        <v>0</v>
      </c>
      <c r="CN109" s="256" t="str">
        <f>$AY109*Assembly!V$4+$AZ109*Assembly!V$5+$BA109*Assembly!V$6+$BB109*Assembly!V$7+$BC109*Assembly!V$8+$BD109*Assembly!V$9+$BE109*Assembly!V$10+$BF109*Assembly!V$11+$BG109*Assembly!V$12+$BH109*Assembly!V$13+$BI109*Assembly!V$14+$BJ109*Assembly!V$15+$BK109*Assembly!V$16+$BL109*Assembly!V$17+$BM109*Assembly!V$18+$BN109*Assembly!V$19+$BO109*Assembly!V$20+$BP109*Assembly!V$21+$BQ109*Assembly!V$22+$BR109*Assembly!V$23+$BS109*Assembly!V$24</f>
        <v>0</v>
      </c>
      <c r="CO109" s="256" t="str">
        <f>CE109*Refining!$F$3</f>
        <v>3,161</v>
      </c>
      <c r="CP109" s="256" t="str">
        <f>CF109*Refining!$F$4</f>
        <v>156</v>
      </c>
      <c r="CQ109" s="256" t="str">
        <f>CG109*Refining!$F$5</f>
        <v>125</v>
      </c>
      <c r="CR109" s="256" t="str">
        <f>CH109*Refining!$F$6</f>
        <v>0</v>
      </c>
      <c r="CS109" s="256" t="str">
        <f>CI109*Refining!$F$7</f>
        <v>2,686</v>
      </c>
      <c r="CT109" s="256" t="str">
        <f>CJ109*Refining!$F$8</f>
        <v>0</v>
      </c>
      <c r="CU109" s="256" t="str">
        <f>CK109*Refining!$F$9</f>
        <v>0</v>
      </c>
      <c r="CV109" s="256" t="str">
        <f>CL109*Refining!$F$10</f>
        <v>0</v>
      </c>
      <c r="CW109" s="256" t="str">
        <f>CM109*Refining!$F$11</f>
        <v>0</v>
      </c>
      <c r="CX109" s="256" t="str">
        <f>CN109*Refining!$F$12</f>
        <v>0</v>
      </c>
      <c r="CY109" s="248" t="str">
        <f t="shared" ref="CY109:DR109" si="441">IF(CE109 = 0, "", CE109)</f>
        <v>1,770</v>
      </c>
      <c r="CZ109" s="249" t="str">
        <f t="shared" si="441"/>
        <v>50</v>
      </c>
      <c r="DA109" s="249" t="str">
        <f t="shared" si="441"/>
        <v>30</v>
      </c>
      <c r="DB109" s="245" t="str">
        <f t="shared" si="441"/>
        <v/>
      </c>
      <c r="DC109" s="245" t="str">
        <f t="shared" si="441"/>
        <v>1504</v>
      </c>
      <c r="DD109" s="245" t="str">
        <f t="shared" si="441"/>
        <v/>
      </c>
      <c r="DE109" s="245" t="str">
        <f t="shared" si="441"/>
        <v/>
      </c>
      <c r="DF109" s="245" t="str">
        <f t="shared" si="441"/>
        <v/>
      </c>
      <c r="DG109" s="245" t="str">
        <f t="shared" si="441"/>
        <v/>
      </c>
      <c r="DH109" s="246" t="str">
        <f t="shared" si="441"/>
        <v/>
      </c>
      <c r="DI109" s="248" t="str">
        <f t="shared" si="441"/>
        <v>3,161</v>
      </c>
      <c r="DJ109" s="249" t="str">
        <f t="shared" si="441"/>
        <v>156</v>
      </c>
      <c r="DK109" s="249" t="str">
        <f t="shared" si="441"/>
        <v>125</v>
      </c>
      <c r="DL109" s="245" t="str">
        <f t="shared" si="441"/>
        <v/>
      </c>
      <c r="DM109" s="249" t="str">
        <f t="shared" si="441"/>
        <v>2,686</v>
      </c>
      <c r="DN109" s="245" t="str">
        <f t="shared" si="441"/>
        <v/>
      </c>
      <c r="DO109" s="245" t="str">
        <f t="shared" si="441"/>
        <v/>
      </c>
      <c r="DP109" s="245" t="str">
        <f t="shared" si="441"/>
        <v/>
      </c>
      <c r="DQ109" s="245" t="str">
        <f t="shared" si="441"/>
        <v/>
      </c>
      <c r="DR109" s="246" t="str">
        <f t="shared" si="441"/>
        <v/>
      </c>
      <c r="DS109" s="248" t="str">
        <f t="shared" si="15"/>
        <v>3,354</v>
      </c>
      <c r="DT109" s="249" t="str">
        <f t="shared" si="16"/>
        <v>6,128</v>
      </c>
      <c r="DU109" s="225" t="str">
        <f>CY109*'Ores &amp; Ingots'!$C$3+CZ109*'Ores &amp; Ingots'!$C$4+DA109*'Ores &amp; Ingots'!$C$5+DB109*'Ores &amp; Ingots'!$C$6+DC109*'Ores &amp; Ingots'!$C$7+DD109*'Ores &amp; Ingots'!$C$8+DE109*'Ores &amp; Ingots'!$C$9+DF109*'Ores &amp; Ingots'!$C$10+DG109*'Ores &amp; Ingots'!$C$11+DH109*'Ores &amp; Ingots'!$C$12</f>
        <v>879</v>
      </c>
      <c r="DV109" s="225" t="str">
        <f>DI109*'Ores &amp; Ingots'!$B$3+DJ109*'Ores &amp; Ingots'!$B$4+DK109*'Ores &amp; Ingots'!$B$5+DL109*'Ores &amp; Ingots'!$B$6+DM109*'Ores &amp; Ingots'!$B$7+DN109*'Ores &amp; Ingots'!$B$8+DO109*'Ores &amp; Ingots'!$B$9+DP109*'Ores &amp; Ingots'!$B$10+DQ109*'Ores &amp; Ingots'!$B$11+DR109*'Ores &amp; Ingots'!$B$12</f>
        <v>2,267</v>
      </c>
      <c r="DW109" s="249" t="str">
        <f>CY109*Refining!$G$3+CZ109*Refining!$G$4+DA109*Refining!$G$5+DB109*Refining!$G$6+DC109*Refining!$G$7+DD109*Refining!$G$8+DE109*Refining!$G$9+DF109*Refining!$G$10+DG109*Refining!$G$11+DH109*Refining!$G$12</f>
        <v>1,986</v>
      </c>
      <c r="DX109" s="249" t="str">
        <f t="shared" si="17"/>
        <v>308,953</v>
      </c>
      <c r="DY109" s="250" t="str">
        <f t="shared" si="18"/>
        <v>0.3090</v>
      </c>
      <c r="DZ109" s="248" t="str">
        <f t="shared" si="19"/>
        <v>2,306</v>
      </c>
      <c r="EA109" s="251" t="str">
        <f t="shared" ref="EA109:EB109" si="442">DZ109/60</f>
        <v>38.4</v>
      </c>
      <c r="EB109" s="251" t="str">
        <f t="shared" si="442"/>
        <v>0.6</v>
      </c>
      <c r="EC109" s="543" t="str">
        <f t="shared" si="21"/>
        <v>0.03</v>
      </c>
      <c r="ED109" s="248" t="str">
        <f t="shared" si="22"/>
        <v>352,509</v>
      </c>
      <c r="EE109" s="251" t="str">
        <f t="shared" ref="EE109:EF109" si="443">ED109/1000</f>
        <v>352.5</v>
      </c>
      <c r="EF109" s="252" t="str">
        <f t="shared" si="443"/>
        <v>0.35</v>
      </c>
      <c r="EG109" s="544" t="str">
        <f t="shared" si="24"/>
        <v>0.3525</v>
      </c>
      <c r="EH109" s="225" t="s">
        <v>12</v>
      </c>
    </row>
    <row r="110">
      <c r="A110" s="33"/>
      <c r="B110" s="226" t="s">
        <v>993</v>
      </c>
      <c r="C110" s="227" t="s">
        <v>886</v>
      </c>
      <c r="D110" s="227">
        <v>1.0</v>
      </c>
      <c r="E110" s="227">
        <v>1.0</v>
      </c>
      <c r="F110" s="227">
        <v>1.0</v>
      </c>
      <c r="G110" s="253" t="str">
        <f t="shared" si="5"/>
        <v>15.6</v>
      </c>
      <c r="H110" s="254">
        <v>50.0</v>
      </c>
      <c r="I110" s="254">
        <v>50.0</v>
      </c>
      <c r="J110" s="254" t="str">
        <f>H110/Main!$D$9</f>
        <v>50</v>
      </c>
      <c r="K110" s="254" t="str">
        <f>I110/Main!$D$10</f>
        <v>50</v>
      </c>
      <c r="L110" s="254" t="str">
        <f t="shared" si="6"/>
        <v>1</v>
      </c>
      <c r="M110" s="254">
        <v>1.0</v>
      </c>
      <c r="N110" s="256">
        <v>1000.0</v>
      </c>
      <c r="O110" s="256">
        <v>330000.0</v>
      </c>
      <c r="P110" s="255"/>
      <c r="Q110" s="256"/>
      <c r="R110" s="255"/>
      <c r="S110" s="257"/>
      <c r="T110" s="257"/>
      <c r="U110" s="255"/>
      <c r="V110" s="255"/>
      <c r="W110" s="257"/>
      <c r="X110" s="257"/>
      <c r="Y110" s="255"/>
      <c r="Z110" s="255"/>
      <c r="AA110" s="255"/>
      <c r="AB110" s="255"/>
      <c r="AC110" s="335" t="s">
        <v>920</v>
      </c>
      <c r="AD110" s="225">
        <v>80.0</v>
      </c>
      <c r="AE110" s="225">
        <v>0.0</v>
      </c>
      <c r="AF110" s="225">
        <v>0.0</v>
      </c>
      <c r="AG110" s="225">
        <v>0.0</v>
      </c>
      <c r="AH110" s="225">
        <v>30.0</v>
      </c>
      <c r="AI110" s="225">
        <v>0.0</v>
      </c>
      <c r="AJ110" s="225">
        <v>0.0</v>
      </c>
      <c r="AK110" s="309">
        <v>5.0</v>
      </c>
      <c r="AL110" s="225">
        <v>0.0</v>
      </c>
      <c r="AM110" s="225">
        <v>0.0</v>
      </c>
      <c r="AN110" s="225">
        <v>0.0</v>
      </c>
      <c r="AO110" s="225">
        <v>5.0</v>
      </c>
      <c r="AP110" s="225">
        <v>0.0</v>
      </c>
      <c r="AQ110" s="225">
        <v>0.0</v>
      </c>
      <c r="AR110" s="225">
        <v>0.0</v>
      </c>
      <c r="AS110" s="225">
        <v>0.0</v>
      </c>
      <c r="AT110" s="225">
        <v>0.0</v>
      </c>
      <c r="AU110" s="225">
        <v>0.0</v>
      </c>
      <c r="AV110" s="225">
        <v>0.0</v>
      </c>
      <c r="AW110" s="225">
        <v>0.0</v>
      </c>
      <c r="AX110" s="225">
        <v>0.0</v>
      </c>
      <c r="AY110" s="239" t="str">
        <f t="shared" ref="AY110:BS110" si="444">IF(AD110 = 0, "", AD110)</f>
        <v>80</v>
      </c>
      <c r="AZ110" s="227" t="str">
        <f t="shared" si="444"/>
        <v/>
      </c>
      <c r="BA110" s="227" t="str">
        <f t="shared" si="444"/>
        <v/>
      </c>
      <c r="BB110" s="227" t="str">
        <f t="shared" si="444"/>
        <v/>
      </c>
      <c r="BC110" s="225" t="str">
        <f t="shared" si="444"/>
        <v>30</v>
      </c>
      <c r="BD110" s="227" t="str">
        <f t="shared" si="444"/>
        <v/>
      </c>
      <c r="BE110" s="227" t="str">
        <f t="shared" si="444"/>
        <v/>
      </c>
      <c r="BF110" s="309" t="str">
        <f t="shared" si="444"/>
        <v>5</v>
      </c>
      <c r="BG110" s="227" t="str">
        <f t="shared" si="444"/>
        <v/>
      </c>
      <c r="BH110" s="227" t="str">
        <f t="shared" si="444"/>
        <v/>
      </c>
      <c r="BI110" s="227" t="str">
        <f t="shared" si="444"/>
        <v/>
      </c>
      <c r="BJ110" s="225" t="str">
        <f t="shared" si="444"/>
        <v>5</v>
      </c>
      <c r="BK110" s="227" t="str">
        <f t="shared" si="444"/>
        <v/>
      </c>
      <c r="BL110" s="227" t="str">
        <f t="shared" si="444"/>
        <v/>
      </c>
      <c r="BM110" s="227" t="str">
        <f t="shared" si="444"/>
        <v/>
      </c>
      <c r="BN110" s="227" t="str">
        <f t="shared" si="444"/>
        <v/>
      </c>
      <c r="BO110" s="227" t="str">
        <f t="shared" si="444"/>
        <v/>
      </c>
      <c r="BP110" s="227" t="str">
        <f t="shared" si="444"/>
        <v/>
      </c>
      <c r="BQ110" s="227" t="str">
        <f t="shared" si="444"/>
        <v/>
      </c>
      <c r="BR110" s="227" t="str">
        <f t="shared" si="444"/>
        <v/>
      </c>
      <c r="BS110" s="238" t="str">
        <f t="shared" si="444"/>
        <v/>
      </c>
      <c r="BT110" s="239" t="str">
        <f>$AY110*Assembly!Y$4+$AZ110*Assembly!Y$5+$BA110*Assembly!Y$6+$BB110*Assembly!Y$7+$BC110*Assembly!Y$8+$BD110*Assembly!Y$9+$BE110*Assembly!Y$10+$BF110*Assembly!Y$11+$BG110*Assembly!Y$12+$BH110*Assembly!Y$13+$BI110*Assembly!Y$14+$BJ110*Assembly!Y$15+$BK110*Assembly!Y$16+$BL110*Assembly!Y$17+$BM110*Assembly!Y$18+$BN110*Assembly!Y$19+$BO110*Assembly!Y$20+$BP110*Assembly!Y$21+$BQ110*Assembly!Y$22+$BR110*Assembly!Y$23+$BS110*Assembly!Y$24</f>
        <v>1,871</v>
      </c>
      <c r="BU110" s="225" t="str">
        <f t="shared" si="8"/>
        <v>120</v>
      </c>
      <c r="BV110" s="225" t="str">
        <f>$AY110*Assembly!AC$4+$AZ110*Assembly!AC$5+$BA110*Assembly!AC$6+$BB110*Assembly!AC$7+$BC110*Assembly!AC$8+$BD110*Assembly!AC$9+$BE110*Assembly!AC$10+$BF110*Assembly!AC$11+$BG110*Assembly!AC$12+$BH110*Assembly!AC$13+$BI110*Assembly!AC$14+$BJ110*Assembly!AC$15+$BK110*Assembly!AC$16+$BL110*Assembly!AC$17+$BM110*Assembly!AC$18+$BN110*Assembly!AC$19+$BO110*Assembly!AC$20+$BP110*Assembly!AC$21+$BQ110*Assembly!AC$22+$BR110*Assembly!AC$23+$BS110*Assembly!AC$24</f>
        <v>9,055</v>
      </c>
      <c r="BW110" s="240" t="str">
        <f t="shared" si="9"/>
        <v>4.84</v>
      </c>
      <c r="BX110" s="241" t="str">
        <f t="shared" si="10"/>
        <v>580</v>
      </c>
      <c r="BY110" s="242" t="str">
        <f t="shared" si="11"/>
        <v>75.6</v>
      </c>
      <c r="BZ110" s="225"/>
      <c r="CA110" s="225" t="str">
        <f>$AY110*Assembly!X$4+$AZ110*Assembly!X$5+$BA110*Assembly!X$6+$BB110*Assembly!X$7+$BC110*Assembly!X$8+$BD110*Assembly!X$9+$BE110*Assembly!X$10+$BF110*Assembly!X$11+$BG110*Assembly!X$12+$BH110*Assembly!X$13+$BI110*Assembly!X$14+$BJ110*Assembly!X$15+$BK110*Assembly!X$16+$BL110*Assembly!X$17+$BM110*Assembly!X$18+$BN110*Assembly!X$19+$BO110*Assembly!X$20+$BP110*Assembly!X$21+$BQ110*Assembly!X$22+$BR110*Assembly!X$23+$BS110*Assembly!X$24</f>
        <v>215</v>
      </c>
      <c r="CB110" s="225" t="str">
        <f t="shared" si="12"/>
        <v>33,444</v>
      </c>
      <c r="CC110" s="223" t="str">
        <f t="shared" si="13"/>
        <v>0.0334</v>
      </c>
      <c r="CD110" s="243" t="str">
        <f>$AY110*Assembly!AB$4+$AZ110*Assembly!AB$5+$BA110*Assembly!AB$6+$BB110*Assembly!AB$7+$BC110*Assembly!AB$8+$BD110*Assembly!AB$9+$BE110*Assembly!AB$10+$BF110*Assembly!AB$11+$BG110*Assembly!AB$12+$BH110*Assembly!AB$13+$BI110*Assembly!AB$14+$BJ110*Assembly!AB$15+$BK110*Assembly!AB$16+$BL110*Assembly!AB$17+$BM110*Assembly!AB$18+$BN110*Assembly!AB$19+$BO110*Assembly!AB$20+$BP110*Assembly!AB$21+$BQ110*Assembly!AB$22+$BR110*Assembly!AB$23+$BS110*Assembly!AB$24</f>
        <v>380</v>
      </c>
      <c r="CE110" s="256" t="str">
        <f>$AY110*Assembly!M$4+$AZ110*Assembly!M$5+$BA110*Assembly!M$6+$BB110*Assembly!M$7+$BC110*Assembly!M$8+$BD110*Assembly!M$9+$BE110*Assembly!M$10+$BF110*Assembly!M$11+$BG110*Assembly!M$12+$BH110*Assembly!M$13+$BI110*Assembly!M$14+$BJ110*Assembly!M$15+$BK110*Assembly!M$16+$BL110*Assembly!M$17+$BM110*Assembly!M$18+$BN110*Assembly!M$19+$BO110*Assembly!M$20+$BP110*Assembly!M$21+$BQ110*Assembly!M$22+$BR110*Assembly!M$23+$BS110*Assembly!M$24</f>
        <v>2,043</v>
      </c>
      <c r="CF110" s="256" t="str">
        <f>$AY110*Assembly!N$4+$AZ110*Assembly!N$5+$BA110*Assembly!N$6+$BB110*Assembly!N$7+$BC110*Assembly!N$8+$BD110*Assembly!N$9+$BE110*Assembly!N$10+$BF110*Assembly!N$11+$BG110*Assembly!N$12+$BH110*Assembly!N$13+$BI110*Assembly!N$14+$BJ110*Assembly!N$15+$BK110*Assembly!N$16+$BL110*Assembly!N$17+$BM110*Assembly!N$18+$BN110*Assembly!N$19+$BO110*Assembly!N$20+$BP110*Assembly!N$21+$BQ110*Assembly!N$22+$BR110*Assembly!N$23+$BS110*Assembly!N$24</f>
        <v>25</v>
      </c>
      <c r="CG110" s="256" t="str">
        <f>$AY110*Assembly!O$4+$AZ110*Assembly!O$5+$BA110*Assembly!O$6+$BB110*Assembly!O$7+$BC110*Assembly!O$8+$BD110*Assembly!O$9+$BE110*Assembly!O$10+$BF110*Assembly!O$11+$BG110*Assembly!O$12+$BH110*Assembly!O$13+$BI110*Assembly!O$14+$BJ110*Assembly!O$15+$BK110*Assembly!O$16+$BL110*Assembly!O$17+$BM110*Assembly!O$18+$BN110*Assembly!O$19+$BO110*Assembly!O$20+$BP110*Assembly!O$21+$BQ110*Assembly!O$22+$BR110*Assembly!O$23+$BS110*Assembly!O$24</f>
        <v>15</v>
      </c>
      <c r="CH110" s="254" t="str">
        <f>$AY110*Assembly!P$4+$AZ110*Assembly!P$5+$BA110*Assembly!P$6+$BB110*Assembly!P$7+$BC110*Assembly!P$8+$BD110*Assembly!P$9+$BE110*Assembly!P$10+$BF110*Assembly!P$11+$BG110*Assembly!P$12+$BH110*Assembly!P$13+$BI110*Assembly!P$14+$BJ110*Assembly!P$15+$BK110*Assembly!P$16+$BL110*Assembly!P$17+$BM110*Assembly!P$18+$BN110*Assembly!P$19+$BO110*Assembly!P$20+$BP110*Assembly!P$21+$BQ110*Assembly!P$22+$BR110*Assembly!P$23+$BS110*Assembly!P$24</f>
        <v>0</v>
      </c>
      <c r="CI110" s="254" t="str">
        <f>$AY110*Assembly!Q$4+$AZ110*Assembly!Q$5+$BA110*Assembly!Q$6+$BB110*Assembly!Q$7+$BC110*Assembly!Q$8+$BD110*Assembly!Q$9+$BE110*Assembly!Q$10+$BF110*Assembly!Q$11+$BG110*Assembly!Q$12+$BH110*Assembly!Q$13+$BI110*Assembly!Q$14+$BJ110*Assembly!Q$15+$BK110*Assembly!Q$16+$BL110*Assembly!Q$17+$BM110*Assembly!Q$18+$BN110*Assembly!Q$19+$BO110*Assembly!Q$20+$BP110*Assembly!Q$21+$BQ110*Assembly!Q$22+$BR110*Assembly!Q$23+$BS110*Assembly!Q$24</f>
        <v>1</v>
      </c>
      <c r="CJ110" s="256" t="str">
        <f>$AY110*Assembly!R$4+$AZ110*Assembly!R$5+$BA110*Assembly!R$6+$BB110*Assembly!R$7+$BC110*Assembly!R$8+$BD110*Assembly!R$9+$BE110*Assembly!R$10+$BF110*Assembly!R$11+$BG110*Assembly!R$12+$BH110*Assembly!R$13+$BI110*Assembly!R$14+$BJ110*Assembly!R$15+$BK110*Assembly!R$16+$BL110*Assembly!R$17+$BM110*Assembly!R$18+$BN110*Assembly!R$19+$BO110*Assembly!R$20+$BP110*Assembly!R$21+$BQ110*Assembly!R$22+$BR110*Assembly!R$23+$BS110*Assembly!R$24</f>
        <v>0</v>
      </c>
      <c r="CK110" s="254" t="str">
        <f>$AY110*Assembly!S$4+$AZ110*Assembly!S$5+$BA110*Assembly!S$6+$BB110*Assembly!S$7+$BC110*Assembly!S$8+$BD110*Assembly!S$9+$BE110*Assembly!S$10+$BF110*Assembly!S$11+$BG110*Assembly!S$12+$BH110*Assembly!S$13+$BI110*Assembly!S$14+$BJ110*Assembly!S$15+$BK110*Assembly!S$16+$BL110*Assembly!S$17+$BM110*Assembly!S$18+$BN110*Assembly!S$19+$BO110*Assembly!S$20+$BP110*Assembly!S$21+$BQ110*Assembly!S$22+$BR110*Assembly!S$23+$BS110*Assembly!S$24</f>
        <v>0</v>
      </c>
      <c r="CL110" s="254" t="str">
        <f>$AY110*Assembly!T$4+$AZ110*Assembly!T$5+$BA110*Assembly!T$6+$BB110*Assembly!T$7+$BC110*Assembly!T$8+$BD110*Assembly!T$9+$BE110*Assembly!T$10+$BF110*Assembly!T$11+$BG110*Assembly!T$12+$BH110*Assembly!T$13+$BI110*Assembly!T$14+$BJ110*Assembly!T$15+$BK110*Assembly!T$16+$BL110*Assembly!T$17+$BM110*Assembly!T$18+$BN110*Assembly!T$19+$BO110*Assembly!T$20+$BP110*Assembly!T$21+$BQ110*Assembly!T$22+$BR110*Assembly!T$23+$BS110*Assembly!T$24</f>
        <v>0</v>
      </c>
      <c r="CM110" s="254" t="str">
        <f>$AY110*Assembly!U$4+$AZ110*Assembly!U$5+$BA110*Assembly!U$6+$BB110*Assembly!U$7+$BC110*Assembly!U$8+$BD110*Assembly!U$9+$BE110*Assembly!U$10+$BF110*Assembly!U$11+$BG110*Assembly!U$12+$BH110*Assembly!U$13+$BI110*Assembly!U$14+$BJ110*Assembly!U$15+$BK110*Assembly!U$16+$BL110*Assembly!U$17+$BM110*Assembly!U$18+$BN110*Assembly!U$19+$BO110*Assembly!U$20+$BP110*Assembly!U$21+$BQ110*Assembly!U$22+$BR110*Assembly!U$23+$BS110*Assembly!U$24</f>
        <v>0</v>
      </c>
      <c r="CN110" s="256" t="str">
        <f>$AY110*Assembly!V$4+$AZ110*Assembly!V$5+$BA110*Assembly!V$6+$BB110*Assembly!V$7+$BC110*Assembly!V$8+$BD110*Assembly!V$9+$BE110*Assembly!V$10+$BF110*Assembly!V$11+$BG110*Assembly!V$12+$BH110*Assembly!V$13+$BI110*Assembly!V$14+$BJ110*Assembly!V$15+$BK110*Assembly!V$16+$BL110*Assembly!V$17+$BM110*Assembly!V$18+$BN110*Assembly!V$19+$BO110*Assembly!V$20+$BP110*Assembly!V$21+$BQ110*Assembly!V$22+$BR110*Assembly!V$23+$BS110*Assembly!V$24</f>
        <v>0</v>
      </c>
      <c r="CO110" s="256" t="str">
        <f>CE110*Refining!$F$3</f>
        <v>3,647</v>
      </c>
      <c r="CP110" s="256" t="str">
        <f>CF110*Refining!$F$4</f>
        <v>78</v>
      </c>
      <c r="CQ110" s="256" t="str">
        <f>CG110*Refining!$F$5</f>
        <v>63</v>
      </c>
      <c r="CR110" s="256" t="str">
        <f>CH110*Refining!$F$6</f>
        <v>0</v>
      </c>
      <c r="CS110" s="256" t="str">
        <f>CI110*Refining!$F$7</f>
        <v>2</v>
      </c>
      <c r="CT110" s="256" t="str">
        <f>CJ110*Refining!$F$8</f>
        <v>0</v>
      </c>
      <c r="CU110" s="256" t="str">
        <f>CK110*Refining!$F$9</f>
        <v>0</v>
      </c>
      <c r="CV110" s="256" t="str">
        <f>CL110*Refining!$F$10</f>
        <v>0</v>
      </c>
      <c r="CW110" s="256" t="str">
        <f>CM110*Refining!$F$11</f>
        <v>0</v>
      </c>
      <c r="CX110" s="256" t="str">
        <f>CN110*Refining!$F$12</f>
        <v>0</v>
      </c>
      <c r="CY110" s="248" t="str">
        <f t="shared" ref="CY110:DR110" si="445">IF(CE110 = 0, "", CE110)</f>
        <v>2,043</v>
      </c>
      <c r="CZ110" s="249" t="str">
        <f t="shared" si="445"/>
        <v>25</v>
      </c>
      <c r="DA110" s="249" t="str">
        <f t="shared" si="445"/>
        <v>15</v>
      </c>
      <c r="DB110" s="245" t="str">
        <f t="shared" si="445"/>
        <v/>
      </c>
      <c r="DC110" s="245" t="str">
        <f t="shared" si="445"/>
        <v>1</v>
      </c>
      <c r="DD110" s="245" t="str">
        <f t="shared" si="445"/>
        <v/>
      </c>
      <c r="DE110" s="245" t="str">
        <f t="shared" si="445"/>
        <v/>
      </c>
      <c r="DF110" s="245" t="str">
        <f t="shared" si="445"/>
        <v/>
      </c>
      <c r="DG110" s="245" t="str">
        <f t="shared" si="445"/>
        <v/>
      </c>
      <c r="DH110" s="246" t="str">
        <f t="shared" si="445"/>
        <v/>
      </c>
      <c r="DI110" s="248" t="str">
        <f t="shared" si="445"/>
        <v>3,647</v>
      </c>
      <c r="DJ110" s="249" t="str">
        <f t="shared" si="445"/>
        <v>78</v>
      </c>
      <c r="DK110" s="249" t="str">
        <f t="shared" si="445"/>
        <v>63</v>
      </c>
      <c r="DL110" s="245" t="str">
        <f t="shared" si="445"/>
        <v/>
      </c>
      <c r="DM110" s="249" t="str">
        <f t="shared" si="445"/>
        <v>2</v>
      </c>
      <c r="DN110" s="245" t="str">
        <f t="shared" si="445"/>
        <v/>
      </c>
      <c r="DO110" s="245" t="str">
        <f t="shared" si="445"/>
        <v/>
      </c>
      <c r="DP110" s="245" t="str">
        <f t="shared" si="445"/>
        <v/>
      </c>
      <c r="DQ110" s="245" t="str">
        <f t="shared" si="445"/>
        <v/>
      </c>
      <c r="DR110" s="246" t="str">
        <f t="shared" si="445"/>
        <v/>
      </c>
      <c r="DS110" s="248" t="str">
        <f t="shared" si="15"/>
        <v>2,084</v>
      </c>
      <c r="DT110" s="249" t="str">
        <f t="shared" si="16"/>
        <v>3,790</v>
      </c>
      <c r="DU110" s="225" t="str">
        <f>CY110*'Ores &amp; Ingots'!$C$3+CZ110*'Ores &amp; Ingots'!$C$4+DA110*'Ores &amp; Ingots'!$C$5+DB110*'Ores &amp; Ingots'!$C$6+DC110*'Ores &amp; Ingots'!$C$7+DD110*'Ores &amp; Ingots'!$C$8+DE110*'Ores &amp; Ingots'!$C$9+DF110*'Ores &amp; Ingots'!$C$10+DG110*'Ores &amp; Ingots'!$C$11+DH110*'Ores &amp; Ingots'!$C$12</f>
        <v>264</v>
      </c>
      <c r="DV110" s="225" t="str">
        <f>DI110*'Ores &amp; Ingots'!$B$3+DJ110*'Ores &amp; Ingots'!$B$4+DK110*'Ores &amp; Ingots'!$B$5+DL110*'Ores &amp; Ingots'!$B$6+DM110*'Ores &amp; Ingots'!$B$7+DN110*'Ores &amp; Ingots'!$B$8+DO110*'Ores &amp; Ingots'!$B$9+DP110*'Ores &amp; Ingots'!$B$10+DQ110*'Ores &amp; Ingots'!$B$11+DR110*'Ores &amp; Ingots'!$B$12</f>
        <v>1,402</v>
      </c>
      <c r="DW110" s="249" t="str">
        <f>CY110*Refining!$G$3+CZ110*Refining!$G$4+DA110*Refining!$G$5+DB110*Refining!$G$6+DC110*Refining!$G$7+DD110*Refining!$G$8+DE110*Refining!$G$9+DF110*Refining!$G$10+DG110*Refining!$G$11+DH110*Refining!$G$12</f>
        <v>454</v>
      </c>
      <c r="DX110" s="249" t="str">
        <f t="shared" si="17"/>
        <v>70,561</v>
      </c>
      <c r="DY110" s="250" t="str">
        <f t="shared" si="18"/>
        <v>0.0706</v>
      </c>
      <c r="DZ110" s="248" t="str">
        <f t="shared" si="19"/>
        <v>719</v>
      </c>
      <c r="EA110" s="251" t="str">
        <f t="shared" ref="EA110:EB110" si="446">DZ110/60</f>
        <v>12.0</v>
      </c>
      <c r="EB110" s="251" t="str">
        <f t="shared" si="446"/>
        <v>0.2</v>
      </c>
      <c r="EC110" s="543" t="str">
        <f t="shared" si="21"/>
        <v>0.01</v>
      </c>
      <c r="ED110" s="248" t="str">
        <f t="shared" si="22"/>
        <v>104,005</v>
      </c>
      <c r="EE110" s="251" t="str">
        <f t="shared" ref="EE110:EF110" si="447">ED110/1000</f>
        <v>104.0</v>
      </c>
      <c r="EF110" s="252" t="str">
        <f t="shared" si="447"/>
        <v>0.10</v>
      </c>
      <c r="EG110" s="544" t="str">
        <f t="shared" si="24"/>
        <v>0.1040</v>
      </c>
      <c r="EH110" s="225">
        <v>584.0</v>
      </c>
    </row>
    <row r="111" hidden="1">
      <c r="A111" s="42"/>
      <c r="B111" s="297" t="s">
        <v>993</v>
      </c>
      <c r="C111" s="262" t="s">
        <v>885</v>
      </c>
      <c r="D111" s="262">
        <v>1.0</v>
      </c>
      <c r="E111" s="262">
        <v>1.0</v>
      </c>
      <c r="F111" s="262">
        <v>1.0</v>
      </c>
      <c r="G111" s="315" t="str">
        <f t="shared" si="5"/>
        <v>0.1</v>
      </c>
      <c r="H111" s="316">
        <v>50.0</v>
      </c>
      <c r="I111" s="316">
        <v>50.0</v>
      </c>
      <c r="J111" s="316" t="str">
        <f>H111/Main!$D$9</f>
        <v>50</v>
      </c>
      <c r="K111" s="316" t="str">
        <f>I111/Main!$D$10</f>
        <v>50</v>
      </c>
      <c r="L111" s="316" t="str">
        <f t="shared" si="6"/>
        <v>1</v>
      </c>
      <c r="M111" s="316">
        <v>1.0</v>
      </c>
      <c r="N111" s="318">
        <v>1000.0</v>
      </c>
      <c r="O111" s="318">
        <v>330000.0</v>
      </c>
      <c r="P111" s="317"/>
      <c r="Q111" s="318"/>
      <c r="R111" s="317"/>
      <c r="S111" s="319"/>
      <c r="T111" s="319"/>
      <c r="U111" s="317"/>
      <c r="V111" s="317"/>
      <c r="W111" s="319"/>
      <c r="X111" s="319"/>
      <c r="Y111" s="317"/>
      <c r="Z111" s="317"/>
      <c r="AA111" s="317"/>
      <c r="AB111" s="317"/>
      <c r="AC111" s="337"/>
      <c r="AD111" s="275">
        <v>8.0</v>
      </c>
      <c r="AE111" s="275">
        <v>0.0</v>
      </c>
      <c r="AF111" s="275">
        <v>0.0</v>
      </c>
      <c r="AG111" s="275">
        <v>0.0</v>
      </c>
      <c r="AH111" s="275">
        <v>10.0</v>
      </c>
      <c r="AI111" s="275">
        <v>0.0</v>
      </c>
      <c r="AJ111" s="275">
        <v>0.0</v>
      </c>
      <c r="AK111" s="321">
        <v>5.0</v>
      </c>
      <c r="AL111" s="275">
        <v>0.0</v>
      </c>
      <c r="AM111" s="275">
        <v>0.0</v>
      </c>
      <c r="AN111" s="275">
        <v>0.0</v>
      </c>
      <c r="AO111" s="275">
        <v>2.0</v>
      </c>
      <c r="AP111" s="275">
        <v>0.0</v>
      </c>
      <c r="AQ111" s="275">
        <v>0.0</v>
      </c>
      <c r="AR111" s="275">
        <v>0.0</v>
      </c>
      <c r="AS111" s="275">
        <v>0.0</v>
      </c>
      <c r="AT111" s="275">
        <v>0.0</v>
      </c>
      <c r="AU111" s="275">
        <v>0.0</v>
      </c>
      <c r="AV111" s="275">
        <v>0.0</v>
      </c>
      <c r="AW111" s="275">
        <v>0.0</v>
      </c>
      <c r="AX111" s="275">
        <v>0.0</v>
      </c>
      <c r="AY111" s="274" t="str">
        <f t="shared" ref="AY111:BS111" si="448">IF(AD111 = 0, "", AD111)</f>
        <v>8</v>
      </c>
      <c r="AZ111" s="262" t="str">
        <f t="shared" si="448"/>
        <v/>
      </c>
      <c r="BA111" s="262" t="str">
        <f t="shared" si="448"/>
        <v/>
      </c>
      <c r="BB111" s="262" t="str">
        <f t="shared" si="448"/>
        <v/>
      </c>
      <c r="BC111" s="275" t="str">
        <f t="shared" si="448"/>
        <v>10</v>
      </c>
      <c r="BD111" s="262" t="str">
        <f t="shared" si="448"/>
        <v/>
      </c>
      <c r="BE111" s="262" t="str">
        <f t="shared" si="448"/>
        <v/>
      </c>
      <c r="BF111" s="321" t="str">
        <f t="shared" si="448"/>
        <v>5</v>
      </c>
      <c r="BG111" s="262" t="str">
        <f t="shared" si="448"/>
        <v/>
      </c>
      <c r="BH111" s="262" t="str">
        <f t="shared" si="448"/>
        <v/>
      </c>
      <c r="BI111" s="262" t="str">
        <f t="shared" si="448"/>
        <v/>
      </c>
      <c r="BJ111" s="275" t="str">
        <f t="shared" si="448"/>
        <v>2</v>
      </c>
      <c r="BK111" s="262" t="str">
        <f t="shared" si="448"/>
        <v/>
      </c>
      <c r="BL111" s="262" t="str">
        <f t="shared" si="448"/>
        <v/>
      </c>
      <c r="BM111" s="262" t="str">
        <f t="shared" si="448"/>
        <v/>
      </c>
      <c r="BN111" s="262" t="str">
        <f t="shared" si="448"/>
        <v/>
      </c>
      <c r="BO111" s="262" t="str">
        <f t="shared" si="448"/>
        <v/>
      </c>
      <c r="BP111" s="262" t="str">
        <f t="shared" si="448"/>
        <v/>
      </c>
      <c r="BQ111" s="262" t="str">
        <f t="shared" si="448"/>
        <v/>
      </c>
      <c r="BR111" s="262" t="str">
        <f t="shared" si="448"/>
        <v/>
      </c>
      <c r="BS111" s="273" t="str">
        <f t="shared" si="448"/>
        <v/>
      </c>
      <c r="BT111" s="274" t="str">
        <f>$AY111*Assembly!Y$4+$AZ111*Assembly!Y$5+$BA111*Assembly!Y$6+$BB111*Assembly!Y$7+$BC111*Assembly!Y$8+$BD111*Assembly!Y$9+$BE111*Assembly!Y$10+$BF111*Assembly!Y$11+$BG111*Assembly!Y$12+$BH111*Assembly!Y$13+$BI111*Assembly!Y$14+$BJ111*Assembly!Y$15+$BK111*Assembly!Y$16+$BL111*Assembly!Y$17+$BM111*Assembly!Y$18+$BN111*Assembly!Y$19+$BO111*Assembly!Y$20+$BP111*Assembly!Y$21+$BQ111*Assembly!Y$22+$BR111*Assembly!Y$23+$BS111*Assembly!Y$24</f>
        <v>253</v>
      </c>
      <c r="BU111" s="275" t="str">
        <f t="shared" si="8"/>
        <v>2,024</v>
      </c>
      <c r="BV111" s="275" t="str">
        <f>$AY111*Assembly!AC$4+$AZ111*Assembly!AC$5+$BA111*Assembly!AC$6+$BB111*Assembly!AC$7+$BC111*Assembly!AC$8+$BD111*Assembly!AC$9+$BE111*Assembly!AC$10+$BF111*Assembly!AC$11+$BG111*Assembly!AC$12+$BH111*Assembly!AC$13+$BI111*Assembly!AC$14+$BJ111*Assembly!AC$15+$BK111*Assembly!AC$16+$BL111*Assembly!AC$17+$BM111*Assembly!AC$18+$BN111*Assembly!AC$19+$BO111*Assembly!AC$20+$BP111*Assembly!AC$21+$BQ111*Assembly!AC$22+$BR111*Assembly!AC$23+$BS111*Assembly!AC$24</f>
        <v>1,165</v>
      </c>
      <c r="BW111" s="276" t="str">
        <f t="shared" si="9"/>
        <v>4.60</v>
      </c>
      <c r="BX111" s="277" t="str">
        <f t="shared" si="10"/>
        <v>9320</v>
      </c>
      <c r="BY111" s="278" t="str">
        <f t="shared" si="11"/>
        <v>0.6</v>
      </c>
      <c r="BZ111" s="275"/>
      <c r="CA111" s="275" t="str">
        <f>$AY111*Assembly!X$4+$AZ111*Assembly!X$5+$BA111*Assembly!X$6+$BB111*Assembly!X$7+$BC111*Assembly!X$8+$BD111*Assembly!X$9+$BE111*Assembly!X$10+$BF111*Assembly!X$11+$BG111*Assembly!X$12+$BH111*Assembly!X$13+$BI111*Assembly!X$14+$BJ111*Assembly!X$15+$BK111*Assembly!X$16+$BL111*Assembly!X$17+$BM111*Assembly!X$18+$BN111*Assembly!X$19+$BO111*Assembly!X$20+$BP111*Assembly!X$21+$BQ111*Assembly!X$22+$BR111*Assembly!X$23+$BS111*Assembly!X$24</f>
        <v>57</v>
      </c>
      <c r="CB111" s="275" t="str">
        <f t="shared" si="12"/>
        <v>8,867</v>
      </c>
      <c r="CC111" s="279" t="str">
        <f t="shared" si="13"/>
        <v>0.0089</v>
      </c>
      <c r="CD111" s="280" t="str">
        <f>$AY111*Assembly!AB$4+$AZ111*Assembly!AB$5+$BA111*Assembly!AB$6+$BB111*Assembly!AB$7+$BC111*Assembly!AB$8+$BD111*Assembly!AB$9+$BE111*Assembly!AB$10+$BF111*Assembly!AB$11+$BG111*Assembly!AB$12+$BH111*Assembly!AB$13+$BI111*Assembly!AB$14+$BJ111*Assembly!AB$15+$BK111*Assembly!AB$16+$BL111*Assembly!AB$17+$BM111*Assembly!AB$18+$BN111*Assembly!AB$19+$BO111*Assembly!AB$20+$BP111*Assembly!AB$21+$BQ111*Assembly!AB$22+$BR111*Assembly!AB$23+$BS111*Assembly!AB$24</f>
        <v>79</v>
      </c>
      <c r="CE111" s="318" t="str">
        <f>$AY111*Assembly!M$4+$AZ111*Assembly!M$5+$BA111*Assembly!M$6+$BB111*Assembly!M$7+$BC111*Assembly!M$8+$BD111*Assembly!M$9+$BE111*Assembly!M$10+$BF111*Assembly!M$11+$BG111*Assembly!M$12+$BH111*Assembly!M$13+$BI111*Assembly!M$14+$BJ111*Assembly!M$15+$BK111*Assembly!M$16+$BL111*Assembly!M$17+$BM111*Assembly!M$18+$BN111*Assembly!M$19+$BO111*Assembly!M$20+$BP111*Assembly!M$21+$BQ111*Assembly!M$22+$BR111*Assembly!M$23+$BS111*Assembly!M$24</f>
        <v>295</v>
      </c>
      <c r="CF111" s="318" t="str">
        <f>$AY111*Assembly!N$4+$AZ111*Assembly!N$5+$BA111*Assembly!N$6+$BB111*Assembly!N$7+$BC111*Assembly!N$8+$BD111*Assembly!N$9+$BE111*Assembly!N$10+$BF111*Assembly!N$11+$BG111*Assembly!N$12+$BH111*Assembly!N$13+$BI111*Assembly!N$14+$BJ111*Assembly!N$15+$BK111*Assembly!N$16+$BL111*Assembly!N$17+$BM111*Assembly!N$18+$BN111*Assembly!N$19+$BO111*Assembly!N$20+$BP111*Assembly!N$21+$BQ111*Assembly!N$22+$BR111*Assembly!N$23+$BS111*Assembly!N$24</f>
        <v>10</v>
      </c>
      <c r="CG111" s="318" t="str">
        <f>$AY111*Assembly!O$4+$AZ111*Assembly!O$5+$BA111*Assembly!O$6+$BB111*Assembly!O$7+$BC111*Assembly!O$8+$BD111*Assembly!O$9+$BE111*Assembly!O$10+$BF111*Assembly!O$11+$BG111*Assembly!O$12+$BH111*Assembly!O$13+$BI111*Assembly!O$14+$BJ111*Assembly!O$15+$BK111*Assembly!O$16+$BL111*Assembly!O$17+$BM111*Assembly!O$18+$BN111*Assembly!O$19+$BO111*Assembly!O$20+$BP111*Assembly!O$21+$BQ111*Assembly!O$22+$BR111*Assembly!O$23+$BS111*Assembly!O$24</f>
        <v>6</v>
      </c>
      <c r="CH111" s="316" t="str">
        <f>$AY111*Assembly!P$4+$AZ111*Assembly!P$5+$BA111*Assembly!P$6+$BB111*Assembly!P$7+$BC111*Assembly!P$8+$BD111*Assembly!P$9+$BE111*Assembly!P$10+$BF111*Assembly!P$11+$BG111*Assembly!P$12+$BH111*Assembly!P$13+$BI111*Assembly!P$14+$BJ111*Assembly!P$15+$BK111*Assembly!P$16+$BL111*Assembly!P$17+$BM111*Assembly!P$18+$BN111*Assembly!P$19+$BO111*Assembly!P$20+$BP111*Assembly!P$21+$BQ111*Assembly!P$22+$BR111*Assembly!P$23+$BS111*Assembly!P$24</f>
        <v>0</v>
      </c>
      <c r="CI111" s="316" t="str">
        <f>$AY111*Assembly!Q$4+$AZ111*Assembly!Q$5+$BA111*Assembly!Q$6+$BB111*Assembly!Q$7+$BC111*Assembly!Q$8+$BD111*Assembly!Q$9+$BE111*Assembly!Q$10+$BF111*Assembly!Q$11+$BG111*Assembly!Q$12+$BH111*Assembly!Q$13+$BI111*Assembly!Q$14+$BJ111*Assembly!Q$15+$BK111*Assembly!Q$16+$BL111*Assembly!Q$17+$BM111*Assembly!Q$18+$BN111*Assembly!Q$19+$BO111*Assembly!Q$20+$BP111*Assembly!Q$21+$BQ111*Assembly!Q$22+$BR111*Assembly!Q$23+$BS111*Assembly!Q$24</f>
        <v>1</v>
      </c>
      <c r="CJ111" s="318" t="str">
        <f>$AY111*Assembly!R$4+$AZ111*Assembly!R$5+$BA111*Assembly!R$6+$BB111*Assembly!R$7+$BC111*Assembly!R$8+$BD111*Assembly!R$9+$BE111*Assembly!R$10+$BF111*Assembly!R$11+$BG111*Assembly!R$12+$BH111*Assembly!R$13+$BI111*Assembly!R$14+$BJ111*Assembly!R$15+$BK111*Assembly!R$16+$BL111*Assembly!R$17+$BM111*Assembly!R$18+$BN111*Assembly!R$19+$BO111*Assembly!R$20+$BP111*Assembly!R$21+$BQ111*Assembly!R$22+$BR111*Assembly!R$23+$BS111*Assembly!R$24</f>
        <v>0</v>
      </c>
      <c r="CK111" s="316" t="str">
        <f>$AY111*Assembly!S$4+$AZ111*Assembly!S$5+$BA111*Assembly!S$6+$BB111*Assembly!S$7+$BC111*Assembly!S$8+$BD111*Assembly!S$9+$BE111*Assembly!S$10+$BF111*Assembly!S$11+$BG111*Assembly!S$12+$BH111*Assembly!S$13+$BI111*Assembly!S$14+$BJ111*Assembly!S$15+$BK111*Assembly!S$16+$BL111*Assembly!S$17+$BM111*Assembly!S$18+$BN111*Assembly!S$19+$BO111*Assembly!S$20+$BP111*Assembly!S$21+$BQ111*Assembly!S$22+$BR111*Assembly!S$23+$BS111*Assembly!S$24</f>
        <v>0</v>
      </c>
      <c r="CL111" s="316" t="str">
        <f>$AY111*Assembly!T$4+$AZ111*Assembly!T$5+$BA111*Assembly!T$6+$BB111*Assembly!T$7+$BC111*Assembly!T$8+$BD111*Assembly!T$9+$BE111*Assembly!T$10+$BF111*Assembly!T$11+$BG111*Assembly!T$12+$BH111*Assembly!T$13+$BI111*Assembly!T$14+$BJ111*Assembly!T$15+$BK111*Assembly!T$16+$BL111*Assembly!T$17+$BM111*Assembly!T$18+$BN111*Assembly!T$19+$BO111*Assembly!T$20+$BP111*Assembly!T$21+$BQ111*Assembly!T$22+$BR111*Assembly!T$23+$BS111*Assembly!T$24</f>
        <v>0</v>
      </c>
      <c r="CM111" s="316" t="str">
        <f>$AY111*Assembly!U$4+$AZ111*Assembly!U$5+$BA111*Assembly!U$6+$BB111*Assembly!U$7+$BC111*Assembly!U$8+$BD111*Assembly!U$9+$BE111*Assembly!U$10+$BF111*Assembly!U$11+$BG111*Assembly!U$12+$BH111*Assembly!U$13+$BI111*Assembly!U$14+$BJ111*Assembly!U$15+$BK111*Assembly!U$16+$BL111*Assembly!U$17+$BM111*Assembly!U$18+$BN111*Assembly!U$19+$BO111*Assembly!U$20+$BP111*Assembly!U$21+$BQ111*Assembly!U$22+$BR111*Assembly!U$23+$BS111*Assembly!U$24</f>
        <v>0</v>
      </c>
      <c r="CN111" s="318" t="str">
        <f>$AY111*Assembly!V$4+$AZ111*Assembly!V$5+$BA111*Assembly!V$6+$BB111*Assembly!V$7+$BC111*Assembly!V$8+$BD111*Assembly!V$9+$BE111*Assembly!V$10+$BF111*Assembly!V$11+$BG111*Assembly!V$12+$BH111*Assembly!V$13+$BI111*Assembly!V$14+$BJ111*Assembly!V$15+$BK111*Assembly!V$16+$BL111*Assembly!V$17+$BM111*Assembly!V$18+$BN111*Assembly!V$19+$BO111*Assembly!V$20+$BP111*Assembly!V$21+$BQ111*Assembly!V$22+$BR111*Assembly!V$23+$BS111*Assembly!V$24</f>
        <v>0</v>
      </c>
      <c r="CO111" s="318" t="str">
        <f>CE111*Refining!$F$3</f>
        <v>526</v>
      </c>
      <c r="CP111" s="318" t="str">
        <f>CF111*Refining!$F$4</f>
        <v>31</v>
      </c>
      <c r="CQ111" s="318" t="str">
        <f>CG111*Refining!$F$5</f>
        <v>25</v>
      </c>
      <c r="CR111" s="318" t="str">
        <f>CH111*Refining!$F$6</f>
        <v>0</v>
      </c>
      <c r="CS111" s="318" t="str">
        <f>CI111*Refining!$F$7</f>
        <v>2</v>
      </c>
      <c r="CT111" s="318" t="str">
        <f>CJ111*Refining!$F$8</f>
        <v>0</v>
      </c>
      <c r="CU111" s="318" t="str">
        <f>CK111*Refining!$F$9</f>
        <v>0</v>
      </c>
      <c r="CV111" s="318" t="str">
        <f>CL111*Refining!$F$10</f>
        <v>0</v>
      </c>
      <c r="CW111" s="318" t="str">
        <f>CM111*Refining!$F$11</f>
        <v>0</v>
      </c>
      <c r="CX111" s="318" t="str">
        <f>CN111*Refining!$F$12</f>
        <v>0</v>
      </c>
      <c r="CY111" s="285" t="str">
        <f t="shared" ref="CY111:DR111" si="449">IF(CE111 = 0, "", CE111)</f>
        <v>295</v>
      </c>
      <c r="CZ111" s="286" t="str">
        <f t="shared" si="449"/>
        <v>10</v>
      </c>
      <c r="DA111" s="286" t="str">
        <f t="shared" si="449"/>
        <v>6</v>
      </c>
      <c r="DB111" s="282" t="str">
        <f t="shared" si="449"/>
        <v/>
      </c>
      <c r="DC111" s="282" t="str">
        <f t="shared" si="449"/>
        <v>1</v>
      </c>
      <c r="DD111" s="282" t="str">
        <f t="shared" si="449"/>
        <v/>
      </c>
      <c r="DE111" s="282" t="str">
        <f t="shared" si="449"/>
        <v/>
      </c>
      <c r="DF111" s="282" t="str">
        <f t="shared" si="449"/>
        <v/>
      </c>
      <c r="DG111" s="282" t="str">
        <f t="shared" si="449"/>
        <v/>
      </c>
      <c r="DH111" s="283" t="str">
        <f t="shared" si="449"/>
        <v/>
      </c>
      <c r="DI111" s="285" t="str">
        <f t="shared" si="449"/>
        <v>526</v>
      </c>
      <c r="DJ111" s="286" t="str">
        <f t="shared" si="449"/>
        <v>31</v>
      </c>
      <c r="DK111" s="286" t="str">
        <f t="shared" si="449"/>
        <v>25</v>
      </c>
      <c r="DL111" s="282" t="str">
        <f t="shared" si="449"/>
        <v/>
      </c>
      <c r="DM111" s="286" t="str">
        <f t="shared" si="449"/>
        <v>2</v>
      </c>
      <c r="DN111" s="282" t="str">
        <f t="shared" si="449"/>
        <v/>
      </c>
      <c r="DO111" s="282" t="str">
        <f t="shared" si="449"/>
        <v/>
      </c>
      <c r="DP111" s="282" t="str">
        <f t="shared" si="449"/>
        <v/>
      </c>
      <c r="DQ111" s="282" t="str">
        <f t="shared" si="449"/>
        <v/>
      </c>
      <c r="DR111" s="283" t="str">
        <f t="shared" si="449"/>
        <v/>
      </c>
      <c r="DS111" s="285" t="str">
        <f t="shared" si="15"/>
        <v>312</v>
      </c>
      <c r="DT111" s="286" t="str">
        <f t="shared" si="16"/>
        <v>584</v>
      </c>
      <c r="DU111" s="275" t="str">
        <f>CY111*'Ores &amp; Ingots'!$C$3+CZ111*'Ores &amp; Ingots'!$C$4+DA111*'Ores &amp; Ingots'!$C$5+DB111*'Ores &amp; Ingots'!$C$6+DC111*'Ores &amp; Ingots'!$C$7+DD111*'Ores &amp; Ingots'!$C$8+DE111*'Ores &amp; Ingots'!$C$9+DF111*'Ores &amp; Ingots'!$C$10+DG111*'Ores &amp; Ingots'!$C$11+DH111*'Ores &amp; Ingots'!$C$12</f>
        <v>40</v>
      </c>
      <c r="DV111" s="275" t="str">
        <f>DI111*'Ores &amp; Ingots'!$B$3+DJ111*'Ores &amp; Ingots'!$B$4+DK111*'Ores &amp; Ingots'!$B$5+DL111*'Ores &amp; Ingots'!$B$6+DM111*'Ores &amp; Ingots'!$B$7+DN111*'Ores &amp; Ingots'!$B$8+DO111*'Ores &amp; Ingots'!$B$9+DP111*'Ores &amp; Ingots'!$B$10+DQ111*'Ores &amp; Ingots'!$B$11+DR111*'Ores &amp; Ingots'!$B$12</f>
        <v>216</v>
      </c>
      <c r="DW111" s="286" t="str">
        <f>CY111*Refining!$G$3+CZ111*Refining!$G$4+DA111*Refining!$G$5+DB111*Refining!$G$6+DC111*Refining!$G$7+DD111*Refining!$G$8+DE111*Refining!$G$9+DF111*Refining!$G$10+DG111*Refining!$G$11+DH111*Refining!$G$12</f>
        <v>146</v>
      </c>
      <c r="DX111" s="286" t="str">
        <f t="shared" si="17"/>
        <v>22,719</v>
      </c>
      <c r="DY111" s="287" t="str">
        <f t="shared" si="18"/>
        <v>0.0227</v>
      </c>
      <c r="DZ111" s="285" t="str">
        <f t="shared" si="19"/>
        <v>253</v>
      </c>
      <c r="EA111" s="288" t="str">
        <f t="shared" ref="EA111:EB111" si="450">DZ111/60</f>
        <v>4.2</v>
      </c>
      <c r="EB111" s="288" t="str">
        <f t="shared" si="450"/>
        <v>0.1</v>
      </c>
      <c r="EC111" s="545" t="str">
        <f t="shared" si="21"/>
        <v>0.00</v>
      </c>
      <c r="ED111" s="285" t="str">
        <f t="shared" si="22"/>
        <v>31,586</v>
      </c>
      <c r="EE111" s="288" t="str">
        <f t="shared" ref="EE111:EF111" si="451">ED111/1000</f>
        <v>31.6</v>
      </c>
      <c r="EF111" s="289" t="str">
        <f t="shared" si="451"/>
        <v>0.03</v>
      </c>
      <c r="EG111" s="546" t="str">
        <f t="shared" si="24"/>
        <v>0.0316</v>
      </c>
      <c r="EH111" s="225"/>
    </row>
    <row r="112">
      <c r="A112" s="341" t="s">
        <v>994</v>
      </c>
      <c r="B112" s="192" t="s">
        <v>995</v>
      </c>
      <c r="C112" s="193" t="s">
        <v>886</v>
      </c>
      <c r="D112" s="193">
        <v>1.0</v>
      </c>
      <c r="E112" s="193">
        <v>1.0</v>
      </c>
      <c r="F112" s="193">
        <v>1.0</v>
      </c>
      <c r="G112" s="194" t="str">
        <f t="shared" si="5"/>
        <v>15.6</v>
      </c>
      <c r="H112" s="195">
        <v>20.0</v>
      </c>
      <c r="I112" s="195">
        <v>20.0</v>
      </c>
      <c r="J112" s="195" t="str">
        <f>H112/Main!$D$9</f>
        <v>20</v>
      </c>
      <c r="K112" s="195" t="str">
        <f>I112/Main!$D$10</f>
        <v>20</v>
      </c>
      <c r="L112" s="195" t="str">
        <f t="shared" si="6"/>
        <v>1</v>
      </c>
      <c r="M112" s="195">
        <v>1.0</v>
      </c>
      <c r="N112" s="198"/>
      <c r="O112" s="198">
        <v>30000.0</v>
      </c>
      <c r="P112" s="197"/>
      <c r="Q112" s="198"/>
      <c r="R112" s="197"/>
      <c r="S112" s="199"/>
      <c r="T112" s="199"/>
      <c r="U112" s="197"/>
      <c r="V112" s="197"/>
      <c r="W112" s="199"/>
      <c r="X112" s="199"/>
      <c r="Y112" s="197"/>
      <c r="Z112" s="197"/>
      <c r="AA112" s="197"/>
      <c r="AB112" s="197"/>
      <c r="AC112" s="342" t="s">
        <v>913</v>
      </c>
      <c r="AD112" s="208">
        <v>5.0</v>
      </c>
      <c r="AE112" s="208">
        <v>2.0</v>
      </c>
      <c r="AF112" s="208">
        <v>0.0</v>
      </c>
      <c r="AG112" s="208">
        <v>0.0</v>
      </c>
      <c r="AH112" s="208">
        <v>5.0</v>
      </c>
      <c r="AI112" s="208">
        <v>0.0</v>
      </c>
      <c r="AJ112" s="208">
        <v>0.0</v>
      </c>
      <c r="AK112" s="208">
        <v>6.0</v>
      </c>
      <c r="AL112" s="208">
        <v>0.0</v>
      </c>
      <c r="AM112" s="208">
        <v>0.0</v>
      </c>
      <c r="AN112" s="208">
        <v>0.0</v>
      </c>
      <c r="AO112" s="208">
        <v>0.0</v>
      </c>
      <c r="AP112" s="208">
        <v>0.0</v>
      </c>
      <c r="AQ112" s="208">
        <v>0.0</v>
      </c>
      <c r="AR112" s="208">
        <v>0.0</v>
      </c>
      <c r="AS112" s="208">
        <v>0.0</v>
      </c>
      <c r="AT112" s="208">
        <v>0.0</v>
      </c>
      <c r="AU112" s="208">
        <v>6.0</v>
      </c>
      <c r="AV112" s="208">
        <v>0.0</v>
      </c>
      <c r="AW112" s="306">
        <v>6.0</v>
      </c>
      <c r="AX112" s="208">
        <v>0.0</v>
      </c>
      <c r="AY112" s="207" t="str">
        <f t="shared" ref="AY112:BS112" si="452">IF(AD112 = 0, "", AD112)</f>
        <v>5</v>
      </c>
      <c r="AZ112" s="208" t="str">
        <f t="shared" si="452"/>
        <v>2</v>
      </c>
      <c r="BA112" s="193" t="str">
        <f t="shared" si="452"/>
        <v/>
      </c>
      <c r="BB112" s="193" t="str">
        <f t="shared" si="452"/>
        <v/>
      </c>
      <c r="BC112" s="208" t="str">
        <f t="shared" si="452"/>
        <v>5</v>
      </c>
      <c r="BD112" s="193" t="str">
        <f t="shared" si="452"/>
        <v/>
      </c>
      <c r="BE112" s="193" t="str">
        <f t="shared" si="452"/>
        <v/>
      </c>
      <c r="BF112" s="208" t="str">
        <f t="shared" si="452"/>
        <v>6</v>
      </c>
      <c r="BG112" s="193" t="str">
        <f t="shared" si="452"/>
        <v/>
      </c>
      <c r="BH112" s="193" t="str">
        <f t="shared" si="452"/>
        <v/>
      </c>
      <c r="BI112" s="193" t="str">
        <f t="shared" si="452"/>
        <v/>
      </c>
      <c r="BJ112" s="193" t="str">
        <f t="shared" si="452"/>
        <v/>
      </c>
      <c r="BK112" s="193" t="str">
        <f t="shared" si="452"/>
        <v/>
      </c>
      <c r="BL112" s="193" t="str">
        <f t="shared" si="452"/>
        <v/>
      </c>
      <c r="BM112" s="193" t="str">
        <f t="shared" si="452"/>
        <v/>
      </c>
      <c r="BN112" s="193" t="str">
        <f t="shared" si="452"/>
        <v/>
      </c>
      <c r="BO112" s="193" t="str">
        <f t="shared" si="452"/>
        <v/>
      </c>
      <c r="BP112" s="208" t="str">
        <f t="shared" si="452"/>
        <v>6</v>
      </c>
      <c r="BQ112" s="193" t="str">
        <f t="shared" si="452"/>
        <v/>
      </c>
      <c r="BR112" s="306" t="str">
        <f t="shared" si="452"/>
        <v>6</v>
      </c>
      <c r="BS112" s="206" t="str">
        <f t="shared" si="452"/>
        <v/>
      </c>
      <c r="BT112" s="207" t="str">
        <f>$AY112*Assembly!Y$4+$AZ112*Assembly!Y$5+$BA112*Assembly!Y$6+$BB112*Assembly!Y$7+$BC112*Assembly!Y$8+$BD112*Assembly!Y$9+$BE112*Assembly!Y$10+$BF112*Assembly!Y$11+$BG112*Assembly!Y$12+$BH112*Assembly!Y$13+$BI112*Assembly!Y$14+$BJ112*Assembly!Y$15+$BK112*Assembly!Y$16+$BL112*Assembly!Y$17+$BM112*Assembly!Y$18+$BN112*Assembly!Y$19+$BO112*Assembly!Y$20+$BP112*Assembly!Y$21+$BQ112*Assembly!Y$22+$BR112*Assembly!Y$23+$BS112*Assembly!Y$24</f>
        <v>225</v>
      </c>
      <c r="BU112" s="208" t="str">
        <f t="shared" si="8"/>
        <v>14</v>
      </c>
      <c r="BV112" s="208" t="str">
        <f>$AY112*Assembly!AC$4+$AZ112*Assembly!AC$5+$BA112*Assembly!AC$6+$BB112*Assembly!AC$7+$BC112*Assembly!AC$8+$BD112*Assembly!AC$9+$BE112*Assembly!AC$10+$BF112*Assembly!AC$11+$BG112*Assembly!AC$12+$BH112*Assembly!AC$13+$BI112*Assembly!AC$14+$BJ112*Assembly!AC$15+$BK112*Assembly!AC$16+$BL112*Assembly!AC$17+$BM112*Assembly!AC$18+$BN112*Assembly!AC$19+$BO112*Assembly!AC$20+$BP112*Assembly!AC$21+$BQ112*Assembly!AC$22+$BR112*Assembly!AC$23+$BS112*Assembly!AC$24</f>
        <v>800</v>
      </c>
      <c r="BW112" s="209" t="str">
        <f t="shared" si="9"/>
        <v>3.55</v>
      </c>
      <c r="BX112" s="210" t="str">
        <f t="shared" si="10"/>
        <v>51</v>
      </c>
      <c r="BY112" s="211" t="str">
        <f t="shared" si="11"/>
        <v>55.5</v>
      </c>
      <c r="BZ112" s="208"/>
      <c r="CA112" s="208" t="str">
        <f>$AY112*Assembly!X$4+$AZ112*Assembly!X$5+$BA112*Assembly!X$6+$BB112*Assembly!X$7+$BC112*Assembly!X$8+$BD112*Assembly!X$9+$BE112*Assembly!X$10+$BF112*Assembly!X$11+$BG112*Assembly!X$12+$BH112*Assembly!X$13+$BI112*Assembly!X$14+$BJ112*Assembly!X$15+$BK112*Assembly!X$16+$BL112*Assembly!X$17+$BM112*Assembly!X$18+$BN112*Assembly!X$19+$BO112*Assembly!X$20+$BP112*Assembly!X$21+$BQ112*Assembly!X$22+$BR112*Assembly!X$23+$BS112*Assembly!X$24</f>
        <v>45</v>
      </c>
      <c r="CB112" s="208" t="str">
        <f t="shared" si="12"/>
        <v>7,000</v>
      </c>
      <c r="CC112" s="212" t="str">
        <f t="shared" si="13"/>
        <v>0.0070</v>
      </c>
      <c r="CD112" s="213" t="str">
        <f>$AY112*Assembly!AB$4+$AZ112*Assembly!AB$5+$BA112*Assembly!AB$6+$BB112*Assembly!AB$7+$BC112*Assembly!AB$8+$BD112*Assembly!AB$9+$BE112*Assembly!AB$10+$BF112*Assembly!AB$11+$BG112*Assembly!AB$12+$BH112*Assembly!AB$13+$BI112*Assembly!AB$14+$BJ112*Assembly!AB$15+$BK112*Assembly!AB$16+$BL112*Assembly!AB$17+$BM112*Assembly!AB$18+$BN112*Assembly!AB$19+$BO112*Assembly!AB$20+$BP112*Assembly!AB$21+$BQ112*Assembly!AB$22+$BR112*Assembly!AB$23+$BS112*Assembly!AB$24</f>
        <v>497</v>
      </c>
      <c r="CE112" s="198" t="str">
        <f>$AY112*Assembly!M$4+$AZ112*Assembly!M$5+$BA112*Assembly!M$6+$BB112*Assembly!M$7+$BC112*Assembly!M$8+$BD112*Assembly!M$9+$BE112*Assembly!M$10+$BF112*Assembly!M$11+$BG112*Assembly!M$12+$BH112*Assembly!M$13+$BI112*Assembly!M$14+$BJ112*Assembly!M$15+$BK112*Assembly!M$16+$BL112*Assembly!M$17+$BM112*Assembly!M$18+$BN112*Assembly!M$19+$BO112*Assembly!M$20+$BP112*Assembly!M$21+$BQ112*Assembly!M$22+$BR112*Assembly!M$23+$BS112*Assembly!M$24</f>
        <v>243</v>
      </c>
      <c r="CF112" s="198" t="str">
        <f>$AY112*Assembly!N$4+$AZ112*Assembly!N$5+$BA112*Assembly!N$6+$BB112*Assembly!N$7+$BC112*Assembly!N$8+$BD112*Assembly!N$9+$BE112*Assembly!N$10+$BF112*Assembly!N$11+$BG112*Assembly!N$12+$BH112*Assembly!N$13+$BI112*Assembly!N$14+$BJ112*Assembly!N$15+$BK112*Assembly!N$16+$BL112*Assembly!N$17+$BM112*Assembly!N$18+$BN112*Assembly!N$19+$BO112*Assembly!N$20+$BP112*Assembly!N$21+$BQ112*Assembly!N$22+$BR112*Assembly!N$23+$BS112*Assembly!N$24</f>
        <v>90</v>
      </c>
      <c r="CG112" s="198" t="str">
        <f>$AY112*Assembly!O$4+$AZ112*Assembly!O$5+$BA112*Assembly!O$6+$BB112*Assembly!O$7+$BC112*Assembly!O$8+$BD112*Assembly!O$9+$BE112*Assembly!O$10+$BF112*Assembly!O$11+$BG112*Assembly!O$12+$BH112*Assembly!O$13+$BI112*Assembly!O$14+$BJ112*Assembly!O$15+$BK112*Assembly!O$16+$BL112*Assembly!O$17+$BM112*Assembly!O$18+$BN112*Assembly!O$19+$BO112*Assembly!O$20+$BP112*Assembly!O$21+$BQ112*Assembly!O$22+$BR112*Assembly!O$23+$BS112*Assembly!O$24</f>
        <v>0</v>
      </c>
      <c r="CH112" s="195" t="str">
        <f>$AY112*Assembly!P$4+$AZ112*Assembly!P$5+$BA112*Assembly!P$6+$BB112*Assembly!P$7+$BC112*Assembly!P$8+$BD112*Assembly!P$9+$BE112*Assembly!P$10+$BF112*Assembly!P$11+$BG112*Assembly!P$12+$BH112*Assembly!P$13+$BI112*Assembly!P$14+$BJ112*Assembly!P$15+$BK112*Assembly!P$16+$BL112*Assembly!P$17+$BM112*Assembly!P$18+$BN112*Assembly!P$19+$BO112*Assembly!P$20+$BP112*Assembly!P$21+$BQ112*Assembly!P$22+$BR112*Assembly!P$23+$BS112*Assembly!P$24</f>
        <v>0</v>
      </c>
      <c r="CI112" s="195" t="str">
        <f>$AY112*Assembly!Q$4+$AZ112*Assembly!Q$5+$BA112*Assembly!Q$6+$BB112*Assembly!Q$7+$BC112*Assembly!Q$8+$BD112*Assembly!Q$9+$BE112*Assembly!Q$10+$BF112*Assembly!Q$11+$BG112*Assembly!Q$12+$BH112*Assembly!Q$13+$BI112*Assembly!Q$14+$BJ112*Assembly!Q$15+$BK112*Assembly!Q$16+$BL112*Assembly!Q$17+$BM112*Assembly!Q$18+$BN112*Assembly!Q$19+$BO112*Assembly!Q$20+$BP112*Assembly!Q$21+$BQ112*Assembly!Q$22+$BR112*Assembly!Q$23+$BS112*Assembly!Q$24</f>
        <v>7.2</v>
      </c>
      <c r="CJ112" s="198" t="str">
        <f>$AY112*Assembly!R$4+$AZ112*Assembly!R$5+$BA112*Assembly!R$6+$BB112*Assembly!R$7+$BC112*Assembly!R$8+$BD112*Assembly!R$9+$BE112*Assembly!R$10+$BF112*Assembly!R$11+$BG112*Assembly!R$12+$BH112*Assembly!R$13+$BI112*Assembly!R$14+$BJ112*Assembly!R$15+$BK112*Assembly!R$16+$BL112*Assembly!R$17+$BM112*Assembly!R$18+$BN112*Assembly!R$19+$BO112*Assembly!R$20+$BP112*Assembly!R$21+$BQ112*Assembly!R$22+$BR112*Assembly!R$23+$BS112*Assembly!R$24</f>
        <v>0</v>
      </c>
      <c r="CK112" s="195" t="str">
        <f>$AY112*Assembly!S$4+$AZ112*Assembly!S$5+$BA112*Assembly!S$6+$BB112*Assembly!S$7+$BC112*Assembly!S$8+$BD112*Assembly!S$9+$BE112*Assembly!S$10+$BF112*Assembly!S$11+$BG112*Assembly!S$12+$BH112*Assembly!S$13+$BI112*Assembly!S$14+$BJ112*Assembly!S$15+$BK112*Assembly!S$16+$BL112*Assembly!S$17+$BM112*Assembly!S$18+$BN112*Assembly!S$19+$BO112*Assembly!S$20+$BP112*Assembly!S$21+$BQ112*Assembly!S$22+$BR112*Assembly!S$23+$BS112*Assembly!S$24</f>
        <v>0</v>
      </c>
      <c r="CL112" s="195" t="str">
        <f>$AY112*Assembly!T$4+$AZ112*Assembly!T$5+$BA112*Assembly!T$6+$BB112*Assembly!T$7+$BC112*Assembly!T$8+$BD112*Assembly!T$9+$BE112*Assembly!T$10+$BF112*Assembly!T$11+$BG112*Assembly!T$12+$BH112*Assembly!T$13+$BI112*Assembly!T$14+$BJ112*Assembly!T$15+$BK112*Assembly!T$16+$BL112*Assembly!T$17+$BM112*Assembly!T$18+$BN112*Assembly!T$19+$BO112*Assembly!T$20+$BP112*Assembly!T$21+$BQ112*Assembly!T$22+$BR112*Assembly!T$23+$BS112*Assembly!T$24</f>
        <v>0</v>
      </c>
      <c r="CM112" s="195" t="str">
        <f>$AY112*Assembly!U$4+$AZ112*Assembly!U$5+$BA112*Assembly!U$6+$BB112*Assembly!U$7+$BC112*Assembly!U$8+$BD112*Assembly!U$9+$BE112*Assembly!U$10+$BF112*Assembly!U$11+$BG112*Assembly!U$12+$BH112*Assembly!U$13+$BI112*Assembly!U$14+$BJ112*Assembly!U$15+$BK112*Assembly!U$16+$BL112*Assembly!U$17+$BM112*Assembly!U$18+$BN112*Assembly!U$19+$BO112*Assembly!U$20+$BP112*Assembly!U$21+$BQ112*Assembly!U$22+$BR112*Assembly!U$23+$BS112*Assembly!U$24</f>
        <v>0</v>
      </c>
      <c r="CN112" s="198" t="str">
        <f>$AY112*Assembly!V$4+$AZ112*Assembly!V$5+$BA112*Assembly!V$6+$BB112*Assembly!V$7+$BC112*Assembly!V$8+$BD112*Assembly!V$9+$BE112*Assembly!V$10+$BF112*Assembly!V$11+$BG112*Assembly!V$12+$BH112*Assembly!V$13+$BI112*Assembly!V$14+$BJ112*Assembly!V$15+$BK112*Assembly!V$16+$BL112*Assembly!V$17+$BM112*Assembly!V$18+$BN112*Assembly!V$19+$BO112*Assembly!V$20+$BP112*Assembly!V$21+$BQ112*Assembly!V$22+$BR112*Assembly!V$23+$BS112*Assembly!V$24</f>
        <v>0</v>
      </c>
      <c r="CO112" s="198" t="str">
        <f>CE112*Refining!$F$3</f>
        <v>434</v>
      </c>
      <c r="CP112" s="198" t="str">
        <f>CF112*Refining!$F$4</f>
        <v>281</v>
      </c>
      <c r="CQ112" s="198" t="str">
        <f>CG112*Refining!$F$5</f>
        <v>0</v>
      </c>
      <c r="CR112" s="198" t="str">
        <f>CH112*Refining!$F$6</f>
        <v>0</v>
      </c>
      <c r="CS112" s="198" t="str">
        <f>CI112*Refining!$F$7</f>
        <v>13</v>
      </c>
      <c r="CT112" s="198" t="str">
        <f>CJ112*Refining!$F$8</f>
        <v>0</v>
      </c>
      <c r="CU112" s="198" t="str">
        <f>CK112*Refining!$F$9</f>
        <v>0</v>
      </c>
      <c r="CV112" s="198" t="str">
        <f>CL112*Refining!$F$10</f>
        <v>0</v>
      </c>
      <c r="CW112" s="198" t="str">
        <f>CM112*Refining!$F$11</f>
        <v>0</v>
      </c>
      <c r="CX112" s="198" t="str">
        <f>CN112*Refining!$F$12</f>
        <v>0</v>
      </c>
      <c r="CY112" s="218" t="str">
        <f t="shared" ref="CY112:DR112" si="453">IF(CE112 = 0, "", CE112)</f>
        <v>243</v>
      </c>
      <c r="CZ112" s="219" t="str">
        <f t="shared" si="453"/>
        <v>90</v>
      </c>
      <c r="DA112" s="215" t="str">
        <f t="shared" si="453"/>
        <v/>
      </c>
      <c r="DB112" s="215" t="str">
        <f t="shared" si="453"/>
        <v/>
      </c>
      <c r="DC112" s="215" t="str">
        <f t="shared" si="453"/>
        <v>7.2</v>
      </c>
      <c r="DD112" s="215" t="str">
        <f t="shared" si="453"/>
        <v/>
      </c>
      <c r="DE112" s="215" t="str">
        <f t="shared" si="453"/>
        <v/>
      </c>
      <c r="DF112" s="215" t="str">
        <f t="shared" si="453"/>
        <v/>
      </c>
      <c r="DG112" s="215" t="str">
        <f t="shared" si="453"/>
        <v/>
      </c>
      <c r="DH112" s="216" t="str">
        <f t="shared" si="453"/>
        <v/>
      </c>
      <c r="DI112" s="218" t="str">
        <f t="shared" si="453"/>
        <v>434</v>
      </c>
      <c r="DJ112" s="219" t="str">
        <f t="shared" si="453"/>
        <v>281</v>
      </c>
      <c r="DK112" s="215" t="str">
        <f t="shared" si="453"/>
        <v/>
      </c>
      <c r="DL112" s="215" t="str">
        <f t="shared" si="453"/>
        <v/>
      </c>
      <c r="DM112" s="219" t="str">
        <f t="shared" si="453"/>
        <v>13</v>
      </c>
      <c r="DN112" s="215" t="str">
        <f t="shared" si="453"/>
        <v/>
      </c>
      <c r="DO112" s="215" t="str">
        <f t="shared" si="453"/>
        <v/>
      </c>
      <c r="DP112" s="215" t="str">
        <f t="shared" si="453"/>
        <v/>
      </c>
      <c r="DQ112" s="215" t="str">
        <f t="shared" si="453"/>
        <v/>
      </c>
      <c r="DR112" s="216" t="str">
        <f t="shared" si="453"/>
        <v/>
      </c>
      <c r="DS112" s="218" t="str">
        <f t="shared" si="15"/>
        <v>340</v>
      </c>
      <c r="DT112" s="219" t="str">
        <f t="shared" si="16"/>
        <v>728</v>
      </c>
      <c r="DU112" s="208" t="str">
        <f>CY112*'Ores &amp; Ingots'!$C$3+CZ112*'Ores &amp; Ingots'!$C$4+DA112*'Ores &amp; Ingots'!$C$5+DB112*'Ores &amp; Ingots'!$C$6+DC112*'Ores &amp; Ingots'!$C$7+DD112*'Ores &amp; Ingots'!$C$8+DE112*'Ores &amp; Ingots'!$C$9+DF112*'Ores &amp; Ingots'!$C$10+DG112*'Ores &amp; Ingots'!$C$11+DH112*'Ores &amp; Ingots'!$C$12</f>
        <v>44</v>
      </c>
      <c r="DV112" s="208" t="str">
        <f>DI112*'Ores &amp; Ingots'!$B$3+DJ112*'Ores &amp; Ingots'!$B$4+DK112*'Ores &amp; Ingots'!$B$5+DL112*'Ores &amp; Ingots'!$B$6+DM112*'Ores &amp; Ingots'!$B$7+DN112*'Ores &amp; Ingots'!$B$8+DO112*'Ores &amp; Ingots'!$B$9+DP112*'Ores &amp; Ingots'!$B$10+DQ112*'Ores &amp; Ingots'!$B$11+DR112*'Ores &amp; Ingots'!$B$12</f>
        <v>269</v>
      </c>
      <c r="DW112" s="219" t="str">
        <f>CY112*Refining!$G$3+CZ112*Refining!$G$4+DA112*Refining!$G$5+DB112*Refining!$G$6+DC112*Refining!$G$7+DD112*Refining!$G$8+DE112*Refining!$G$9+DF112*Refining!$G$10+DG112*Refining!$G$11+DH112*Refining!$G$12</f>
        <v>455</v>
      </c>
      <c r="DX112" s="219" t="str">
        <f t="shared" si="17"/>
        <v>70,827</v>
      </c>
      <c r="DY112" s="220" t="str">
        <f t="shared" si="18"/>
        <v>0.0708</v>
      </c>
      <c r="DZ112" s="218" t="str">
        <f t="shared" si="19"/>
        <v>520</v>
      </c>
      <c r="EA112" s="221" t="str">
        <f t="shared" ref="EA112:EB112" si="454">DZ112/60</f>
        <v>8.7</v>
      </c>
      <c r="EB112" s="221" t="str">
        <f t="shared" si="454"/>
        <v>0.1</v>
      </c>
      <c r="EC112" s="541" t="str">
        <f t="shared" si="21"/>
        <v>0.01</v>
      </c>
      <c r="ED112" s="218" t="str">
        <f t="shared" si="22"/>
        <v>77,827</v>
      </c>
      <c r="EE112" s="221" t="str">
        <f t="shared" ref="EE112:EF112" si="455">ED112/1000</f>
        <v>77.8</v>
      </c>
      <c r="EF112" s="222" t="str">
        <f t="shared" si="455"/>
        <v>0.08</v>
      </c>
      <c r="EG112" s="542" t="str">
        <f t="shared" si="24"/>
        <v>0.0778</v>
      </c>
      <c r="EH112" s="225">
        <v>284.0</v>
      </c>
    </row>
    <row r="113" hidden="1">
      <c r="A113" s="33"/>
      <c r="B113" s="226" t="s">
        <v>995</v>
      </c>
      <c r="C113" s="227" t="s">
        <v>885</v>
      </c>
      <c r="D113" s="227">
        <v>1.0</v>
      </c>
      <c r="E113" s="227">
        <v>1.0</v>
      </c>
      <c r="F113" s="227">
        <v>1.0</v>
      </c>
      <c r="G113" s="253" t="str">
        <f t="shared" si="5"/>
        <v>0.1</v>
      </c>
      <c r="H113" s="254">
        <v>20.0</v>
      </c>
      <c r="I113" s="254">
        <v>20.0</v>
      </c>
      <c r="J113" s="254" t="str">
        <f>H113/Main!$D$9</f>
        <v>20</v>
      </c>
      <c r="K113" s="254" t="str">
        <f>I113/Main!$D$10</f>
        <v>20</v>
      </c>
      <c r="L113" s="254" t="str">
        <f t="shared" si="6"/>
        <v>1</v>
      </c>
      <c r="M113" s="254">
        <v>1.0</v>
      </c>
      <c r="N113" s="256" t="s">
        <v>6</v>
      </c>
      <c r="O113" s="256">
        <v>30000.0</v>
      </c>
      <c r="P113" s="255"/>
      <c r="Q113" s="256"/>
      <c r="R113" s="255"/>
      <c r="S113" s="257"/>
      <c r="T113" s="257"/>
      <c r="U113" s="255"/>
      <c r="V113" s="255"/>
      <c r="W113" s="257"/>
      <c r="X113" s="257"/>
      <c r="Y113" s="255"/>
      <c r="Z113" s="255"/>
      <c r="AA113" s="255"/>
      <c r="AB113" s="255"/>
      <c r="AC113" s="335"/>
      <c r="AD113" s="225">
        <v>5.0</v>
      </c>
      <c r="AE113" s="225">
        <v>2.0</v>
      </c>
      <c r="AF113" s="225">
        <v>0.0</v>
      </c>
      <c r="AG113" s="225">
        <v>0.0</v>
      </c>
      <c r="AH113" s="225">
        <v>5.0</v>
      </c>
      <c r="AI113" s="225">
        <v>0.0</v>
      </c>
      <c r="AJ113" s="225">
        <v>0.0</v>
      </c>
      <c r="AK113" s="225">
        <v>6.0</v>
      </c>
      <c r="AL113" s="225">
        <v>0.0</v>
      </c>
      <c r="AM113" s="225">
        <v>0.0</v>
      </c>
      <c r="AN113" s="225">
        <v>0.0</v>
      </c>
      <c r="AO113" s="225">
        <v>0.0</v>
      </c>
      <c r="AP113" s="225">
        <v>0.0</v>
      </c>
      <c r="AQ113" s="225">
        <v>0.0</v>
      </c>
      <c r="AR113" s="225">
        <v>0.0</v>
      </c>
      <c r="AS113" s="225">
        <v>0.0</v>
      </c>
      <c r="AT113" s="225">
        <v>0.0</v>
      </c>
      <c r="AU113" s="225">
        <v>6.0</v>
      </c>
      <c r="AV113" s="225">
        <v>0.0</v>
      </c>
      <c r="AW113" s="309">
        <v>6.0</v>
      </c>
      <c r="AX113" s="225">
        <v>0.0</v>
      </c>
      <c r="AY113" s="239" t="str">
        <f t="shared" ref="AY113:BS113" si="456">IF(AD113 = 0, "", AD113)</f>
        <v>5</v>
      </c>
      <c r="AZ113" s="225" t="str">
        <f t="shared" si="456"/>
        <v>2</v>
      </c>
      <c r="BA113" s="227" t="str">
        <f t="shared" si="456"/>
        <v/>
      </c>
      <c r="BB113" s="227" t="str">
        <f t="shared" si="456"/>
        <v/>
      </c>
      <c r="BC113" s="225" t="str">
        <f t="shared" si="456"/>
        <v>5</v>
      </c>
      <c r="BD113" s="227" t="str">
        <f t="shared" si="456"/>
        <v/>
      </c>
      <c r="BE113" s="227" t="str">
        <f t="shared" si="456"/>
        <v/>
      </c>
      <c r="BF113" s="225" t="str">
        <f t="shared" si="456"/>
        <v>6</v>
      </c>
      <c r="BG113" s="227" t="str">
        <f t="shared" si="456"/>
        <v/>
      </c>
      <c r="BH113" s="227" t="str">
        <f t="shared" si="456"/>
        <v/>
      </c>
      <c r="BI113" s="227" t="str">
        <f t="shared" si="456"/>
        <v/>
      </c>
      <c r="BJ113" s="227" t="str">
        <f t="shared" si="456"/>
        <v/>
      </c>
      <c r="BK113" s="227" t="str">
        <f t="shared" si="456"/>
        <v/>
      </c>
      <c r="BL113" s="227" t="str">
        <f t="shared" si="456"/>
        <v/>
      </c>
      <c r="BM113" s="227" t="str">
        <f t="shared" si="456"/>
        <v/>
      </c>
      <c r="BN113" s="227" t="str">
        <f t="shared" si="456"/>
        <v/>
      </c>
      <c r="BO113" s="227" t="str">
        <f t="shared" si="456"/>
        <v/>
      </c>
      <c r="BP113" s="225" t="str">
        <f t="shared" si="456"/>
        <v>6</v>
      </c>
      <c r="BQ113" s="227" t="str">
        <f t="shared" si="456"/>
        <v/>
      </c>
      <c r="BR113" s="309" t="str">
        <f t="shared" si="456"/>
        <v>6</v>
      </c>
      <c r="BS113" s="238" t="str">
        <f t="shared" si="456"/>
        <v/>
      </c>
      <c r="BT113" s="239" t="str">
        <f>$AY113*Assembly!Y$4+$AZ113*Assembly!Y$5+$BA113*Assembly!Y$6+$BB113*Assembly!Y$7+$BC113*Assembly!Y$8+$BD113*Assembly!Y$9+$BE113*Assembly!Y$10+$BF113*Assembly!Y$11+$BG113*Assembly!Y$12+$BH113*Assembly!Y$13+$BI113*Assembly!Y$14+$BJ113*Assembly!Y$15+$BK113*Assembly!Y$16+$BL113*Assembly!Y$17+$BM113*Assembly!Y$18+$BN113*Assembly!Y$19+$BO113*Assembly!Y$20+$BP113*Assembly!Y$21+$BQ113*Assembly!Y$22+$BR113*Assembly!Y$23+$BS113*Assembly!Y$24</f>
        <v>225</v>
      </c>
      <c r="BU113" s="225" t="str">
        <f t="shared" si="8"/>
        <v>1,802</v>
      </c>
      <c r="BV113" s="225" t="str">
        <f>$AY113*Assembly!AC$4+$AZ113*Assembly!AC$5+$BA113*Assembly!AC$6+$BB113*Assembly!AC$7+$BC113*Assembly!AC$8+$BD113*Assembly!AC$9+$BE113*Assembly!AC$10+$BF113*Assembly!AC$11+$BG113*Assembly!AC$12+$BH113*Assembly!AC$13+$BI113*Assembly!AC$14+$BJ113*Assembly!AC$15+$BK113*Assembly!AC$16+$BL113*Assembly!AC$17+$BM113*Assembly!AC$18+$BN113*Assembly!AC$19+$BO113*Assembly!AC$20+$BP113*Assembly!AC$21+$BQ113*Assembly!AC$22+$BR113*Assembly!AC$23+$BS113*Assembly!AC$24</f>
        <v>800</v>
      </c>
      <c r="BW113" s="240" t="str">
        <f t="shared" si="9"/>
        <v>3.55</v>
      </c>
      <c r="BX113" s="241" t="str">
        <f t="shared" si="10"/>
        <v>6400</v>
      </c>
      <c r="BY113" s="242" t="str">
        <f t="shared" si="11"/>
        <v>0.4</v>
      </c>
      <c r="BZ113" s="225"/>
      <c r="CA113" s="225" t="str">
        <f>$AY113*Assembly!X$4+$AZ113*Assembly!X$5+$BA113*Assembly!X$6+$BB113*Assembly!X$7+$BC113*Assembly!X$8+$BD113*Assembly!X$9+$BE113*Assembly!X$10+$BF113*Assembly!X$11+$BG113*Assembly!X$12+$BH113*Assembly!X$13+$BI113*Assembly!X$14+$BJ113*Assembly!X$15+$BK113*Assembly!X$16+$BL113*Assembly!X$17+$BM113*Assembly!X$18+$BN113*Assembly!X$19+$BO113*Assembly!X$20+$BP113*Assembly!X$21+$BQ113*Assembly!X$22+$BR113*Assembly!X$23+$BS113*Assembly!X$24</f>
        <v>45</v>
      </c>
      <c r="CB113" s="225" t="str">
        <f t="shared" si="12"/>
        <v>7,000</v>
      </c>
      <c r="CC113" s="223" t="str">
        <f t="shared" si="13"/>
        <v>0.0070</v>
      </c>
      <c r="CD113" s="243" t="str">
        <f>$AY113*Assembly!AB$4+$AZ113*Assembly!AB$5+$BA113*Assembly!AB$6+$BB113*Assembly!AB$7+$BC113*Assembly!AB$8+$BD113*Assembly!AB$9+$BE113*Assembly!AB$10+$BF113*Assembly!AB$11+$BG113*Assembly!AB$12+$BH113*Assembly!AB$13+$BI113*Assembly!AB$14+$BJ113*Assembly!AB$15+$BK113*Assembly!AB$16+$BL113*Assembly!AB$17+$BM113*Assembly!AB$18+$BN113*Assembly!AB$19+$BO113*Assembly!AB$20+$BP113*Assembly!AB$21+$BQ113*Assembly!AB$22+$BR113*Assembly!AB$23+$BS113*Assembly!AB$24</f>
        <v>497</v>
      </c>
      <c r="CE113" s="256" t="str">
        <f>$AY113*Assembly!M$4+$AZ113*Assembly!M$5+$BA113*Assembly!M$6+$BB113*Assembly!M$7+$BC113*Assembly!M$8+$BD113*Assembly!M$9+$BE113*Assembly!M$10+$BF113*Assembly!M$11+$BG113*Assembly!M$12+$BH113*Assembly!M$13+$BI113*Assembly!M$14+$BJ113*Assembly!M$15+$BK113*Assembly!M$16+$BL113*Assembly!M$17+$BM113*Assembly!M$18+$BN113*Assembly!M$19+$BO113*Assembly!M$20+$BP113*Assembly!M$21+$BQ113*Assembly!M$22+$BR113*Assembly!M$23+$BS113*Assembly!M$24</f>
        <v>243</v>
      </c>
      <c r="CF113" s="256" t="str">
        <f>$AY113*Assembly!N$4+$AZ113*Assembly!N$5+$BA113*Assembly!N$6+$BB113*Assembly!N$7+$BC113*Assembly!N$8+$BD113*Assembly!N$9+$BE113*Assembly!N$10+$BF113*Assembly!N$11+$BG113*Assembly!N$12+$BH113*Assembly!N$13+$BI113*Assembly!N$14+$BJ113*Assembly!N$15+$BK113*Assembly!N$16+$BL113*Assembly!N$17+$BM113*Assembly!N$18+$BN113*Assembly!N$19+$BO113*Assembly!N$20+$BP113*Assembly!N$21+$BQ113*Assembly!N$22+$BR113*Assembly!N$23+$BS113*Assembly!N$24</f>
        <v>90</v>
      </c>
      <c r="CG113" s="256" t="str">
        <f>$AY113*Assembly!O$4+$AZ113*Assembly!O$5+$BA113*Assembly!O$6+$BB113*Assembly!O$7+$BC113*Assembly!O$8+$BD113*Assembly!O$9+$BE113*Assembly!O$10+$BF113*Assembly!O$11+$BG113*Assembly!O$12+$BH113*Assembly!O$13+$BI113*Assembly!O$14+$BJ113*Assembly!O$15+$BK113*Assembly!O$16+$BL113*Assembly!O$17+$BM113*Assembly!O$18+$BN113*Assembly!O$19+$BO113*Assembly!O$20+$BP113*Assembly!O$21+$BQ113*Assembly!O$22+$BR113*Assembly!O$23+$BS113*Assembly!O$24</f>
        <v>0</v>
      </c>
      <c r="CH113" s="254" t="str">
        <f>$AY113*Assembly!P$4+$AZ113*Assembly!P$5+$BA113*Assembly!P$6+$BB113*Assembly!P$7+$BC113*Assembly!P$8+$BD113*Assembly!P$9+$BE113*Assembly!P$10+$BF113*Assembly!P$11+$BG113*Assembly!P$12+$BH113*Assembly!P$13+$BI113*Assembly!P$14+$BJ113*Assembly!P$15+$BK113*Assembly!P$16+$BL113*Assembly!P$17+$BM113*Assembly!P$18+$BN113*Assembly!P$19+$BO113*Assembly!P$20+$BP113*Assembly!P$21+$BQ113*Assembly!P$22+$BR113*Assembly!P$23+$BS113*Assembly!P$24</f>
        <v>0</v>
      </c>
      <c r="CI113" s="254" t="str">
        <f>$AY113*Assembly!Q$4+$AZ113*Assembly!Q$5+$BA113*Assembly!Q$6+$BB113*Assembly!Q$7+$BC113*Assembly!Q$8+$BD113*Assembly!Q$9+$BE113*Assembly!Q$10+$BF113*Assembly!Q$11+$BG113*Assembly!Q$12+$BH113*Assembly!Q$13+$BI113*Assembly!Q$14+$BJ113*Assembly!Q$15+$BK113*Assembly!Q$16+$BL113*Assembly!Q$17+$BM113*Assembly!Q$18+$BN113*Assembly!Q$19+$BO113*Assembly!Q$20+$BP113*Assembly!Q$21+$BQ113*Assembly!Q$22+$BR113*Assembly!Q$23+$BS113*Assembly!Q$24</f>
        <v>7.2</v>
      </c>
      <c r="CJ113" s="256" t="str">
        <f>$AY113*Assembly!R$4+$AZ113*Assembly!R$5+$BA113*Assembly!R$6+$BB113*Assembly!R$7+$BC113*Assembly!R$8+$BD113*Assembly!R$9+$BE113*Assembly!R$10+$BF113*Assembly!R$11+$BG113*Assembly!R$12+$BH113*Assembly!R$13+$BI113*Assembly!R$14+$BJ113*Assembly!R$15+$BK113*Assembly!R$16+$BL113*Assembly!R$17+$BM113*Assembly!R$18+$BN113*Assembly!R$19+$BO113*Assembly!R$20+$BP113*Assembly!R$21+$BQ113*Assembly!R$22+$BR113*Assembly!R$23+$BS113*Assembly!R$24</f>
        <v>0</v>
      </c>
      <c r="CK113" s="254" t="str">
        <f>$AY113*Assembly!S$4+$AZ113*Assembly!S$5+$BA113*Assembly!S$6+$BB113*Assembly!S$7+$BC113*Assembly!S$8+$BD113*Assembly!S$9+$BE113*Assembly!S$10+$BF113*Assembly!S$11+$BG113*Assembly!S$12+$BH113*Assembly!S$13+$BI113*Assembly!S$14+$BJ113*Assembly!S$15+$BK113*Assembly!S$16+$BL113*Assembly!S$17+$BM113*Assembly!S$18+$BN113*Assembly!S$19+$BO113*Assembly!S$20+$BP113*Assembly!S$21+$BQ113*Assembly!S$22+$BR113*Assembly!S$23+$BS113*Assembly!S$24</f>
        <v>0</v>
      </c>
      <c r="CL113" s="254" t="str">
        <f>$AY113*Assembly!T$4+$AZ113*Assembly!T$5+$BA113*Assembly!T$6+$BB113*Assembly!T$7+$BC113*Assembly!T$8+$BD113*Assembly!T$9+$BE113*Assembly!T$10+$BF113*Assembly!T$11+$BG113*Assembly!T$12+$BH113*Assembly!T$13+$BI113*Assembly!T$14+$BJ113*Assembly!T$15+$BK113*Assembly!T$16+$BL113*Assembly!T$17+$BM113*Assembly!T$18+$BN113*Assembly!T$19+$BO113*Assembly!T$20+$BP113*Assembly!T$21+$BQ113*Assembly!T$22+$BR113*Assembly!T$23+$BS113*Assembly!T$24</f>
        <v>0</v>
      </c>
      <c r="CM113" s="254" t="str">
        <f>$AY113*Assembly!U$4+$AZ113*Assembly!U$5+$BA113*Assembly!U$6+$BB113*Assembly!U$7+$BC113*Assembly!U$8+$BD113*Assembly!U$9+$BE113*Assembly!U$10+$BF113*Assembly!U$11+$BG113*Assembly!U$12+$BH113*Assembly!U$13+$BI113*Assembly!U$14+$BJ113*Assembly!U$15+$BK113*Assembly!U$16+$BL113*Assembly!U$17+$BM113*Assembly!U$18+$BN113*Assembly!U$19+$BO113*Assembly!U$20+$BP113*Assembly!U$21+$BQ113*Assembly!U$22+$BR113*Assembly!U$23+$BS113*Assembly!U$24</f>
        <v>0</v>
      </c>
      <c r="CN113" s="256" t="str">
        <f>$AY113*Assembly!V$4+$AZ113*Assembly!V$5+$BA113*Assembly!V$6+$BB113*Assembly!V$7+$BC113*Assembly!V$8+$BD113*Assembly!V$9+$BE113*Assembly!V$10+$BF113*Assembly!V$11+$BG113*Assembly!V$12+$BH113*Assembly!V$13+$BI113*Assembly!V$14+$BJ113*Assembly!V$15+$BK113*Assembly!V$16+$BL113*Assembly!V$17+$BM113*Assembly!V$18+$BN113*Assembly!V$19+$BO113*Assembly!V$20+$BP113*Assembly!V$21+$BQ113*Assembly!V$22+$BR113*Assembly!V$23+$BS113*Assembly!V$24</f>
        <v>0</v>
      </c>
      <c r="CO113" s="256" t="str">
        <f>CE113*Refining!$F$3</f>
        <v>434</v>
      </c>
      <c r="CP113" s="256" t="str">
        <f>CF113*Refining!$F$4</f>
        <v>281</v>
      </c>
      <c r="CQ113" s="256" t="str">
        <f>CG113*Refining!$F$5</f>
        <v>0</v>
      </c>
      <c r="CR113" s="256" t="str">
        <f>CH113*Refining!$F$6</f>
        <v>0</v>
      </c>
      <c r="CS113" s="256" t="str">
        <f>CI113*Refining!$F$7</f>
        <v>13</v>
      </c>
      <c r="CT113" s="256" t="str">
        <f>CJ113*Refining!$F$8</f>
        <v>0</v>
      </c>
      <c r="CU113" s="256" t="str">
        <f>CK113*Refining!$F$9</f>
        <v>0</v>
      </c>
      <c r="CV113" s="256" t="str">
        <f>CL113*Refining!$F$10</f>
        <v>0</v>
      </c>
      <c r="CW113" s="256" t="str">
        <f>CM113*Refining!$F$11</f>
        <v>0</v>
      </c>
      <c r="CX113" s="256" t="str">
        <f>CN113*Refining!$F$12</f>
        <v>0</v>
      </c>
      <c r="CY113" s="248" t="str">
        <f t="shared" ref="CY113:DR113" si="457">IF(CE113 = 0, "", CE113)</f>
        <v>243</v>
      </c>
      <c r="CZ113" s="249" t="str">
        <f t="shared" si="457"/>
        <v>90</v>
      </c>
      <c r="DA113" s="245" t="str">
        <f t="shared" si="457"/>
        <v/>
      </c>
      <c r="DB113" s="245" t="str">
        <f t="shared" si="457"/>
        <v/>
      </c>
      <c r="DC113" s="245" t="str">
        <f t="shared" si="457"/>
        <v>7.2</v>
      </c>
      <c r="DD113" s="245" t="str">
        <f t="shared" si="457"/>
        <v/>
      </c>
      <c r="DE113" s="245" t="str">
        <f t="shared" si="457"/>
        <v/>
      </c>
      <c r="DF113" s="245" t="str">
        <f t="shared" si="457"/>
        <v/>
      </c>
      <c r="DG113" s="245" t="str">
        <f t="shared" si="457"/>
        <v/>
      </c>
      <c r="DH113" s="246" t="str">
        <f t="shared" si="457"/>
        <v/>
      </c>
      <c r="DI113" s="248" t="str">
        <f t="shared" si="457"/>
        <v>434</v>
      </c>
      <c r="DJ113" s="249" t="str">
        <f t="shared" si="457"/>
        <v>281</v>
      </c>
      <c r="DK113" s="245" t="str">
        <f t="shared" si="457"/>
        <v/>
      </c>
      <c r="DL113" s="245" t="str">
        <f t="shared" si="457"/>
        <v/>
      </c>
      <c r="DM113" s="249" t="str">
        <f t="shared" si="457"/>
        <v>13</v>
      </c>
      <c r="DN113" s="245" t="str">
        <f t="shared" si="457"/>
        <v/>
      </c>
      <c r="DO113" s="245" t="str">
        <f t="shared" si="457"/>
        <v/>
      </c>
      <c r="DP113" s="245" t="str">
        <f t="shared" si="457"/>
        <v/>
      </c>
      <c r="DQ113" s="245" t="str">
        <f t="shared" si="457"/>
        <v/>
      </c>
      <c r="DR113" s="246" t="str">
        <f t="shared" si="457"/>
        <v/>
      </c>
      <c r="DS113" s="248" t="str">
        <f t="shared" si="15"/>
        <v>340</v>
      </c>
      <c r="DT113" s="249" t="str">
        <f t="shared" si="16"/>
        <v>728</v>
      </c>
      <c r="DU113" s="225" t="str">
        <f>CY113*'Ores &amp; Ingots'!$C$3+CZ113*'Ores &amp; Ingots'!$C$4+DA113*'Ores &amp; Ingots'!$C$5+DB113*'Ores &amp; Ingots'!$C$6+DC113*'Ores &amp; Ingots'!$C$7+DD113*'Ores &amp; Ingots'!$C$8+DE113*'Ores &amp; Ingots'!$C$9+DF113*'Ores &amp; Ingots'!$C$10+DG113*'Ores &amp; Ingots'!$C$11+DH113*'Ores &amp; Ingots'!$C$12</f>
        <v>44</v>
      </c>
      <c r="DV113" s="225" t="str">
        <f>DI113*'Ores &amp; Ingots'!$B$3+DJ113*'Ores &amp; Ingots'!$B$4+DK113*'Ores &amp; Ingots'!$B$5+DL113*'Ores &amp; Ingots'!$B$6+DM113*'Ores &amp; Ingots'!$B$7+DN113*'Ores &amp; Ingots'!$B$8+DO113*'Ores &amp; Ingots'!$B$9+DP113*'Ores &amp; Ingots'!$B$10+DQ113*'Ores &amp; Ingots'!$B$11+DR113*'Ores &amp; Ingots'!$B$12</f>
        <v>269</v>
      </c>
      <c r="DW113" s="249" t="str">
        <f>CY113*Refining!$G$3+CZ113*Refining!$G$4+DA113*Refining!$G$5+DB113*Refining!$G$6+DC113*Refining!$G$7+DD113*Refining!$G$8+DE113*Refining!$G$9+DF113*Refining!$G$10+DG113*Refining!$G$11+DH113*Refining!$G$12</f>
        <v>455</v>
      </c>
      <c r="DX113" s="249" t="str">
        <f t="shared" si="17"/>
        <v>70,827</v>
      </c>
      <c r="DY113" s="250" t="str">
        <f t="shared" si="18"/>
        <v>0.0708</v>
      </c>
      <c r="DZ113" s="248" t="str">
        <f t="shared" si="19"/>
        <v>520</v>
      </c>
      <c r="EA113" s="251" t="str">
        <f t="shared" ref="EA113:EB113" si="458">DZ113/60</f>
        <v>8.7</v>
      </c>
      <c r="EB113" s="251" t="str">
        <f t="shared" si="458"/>
        <v>0.1</v>
      </c>
      <c r="EC113" s="543" t="str">
        <f t="shared" si="21"/>
        <v>0.01</v>
      </c>
      <c r="ED113" s="248" t="str">
        <f t="shared" si="22"/>
        <v>77,827</v>
      </c>
      <c r="EE113" s="251" t="str">
        <f t="shared" ref="EE113:EF113" si="459">ED113/1000</f>
        <v>77.8</v>
      </c>
      <c r="EF113" s="252" t="str">
        <f t="shared" si="459"/>
        <v>0.08</v>
      </c>
      <c r="EG113" s="544" t="str">
        <f t="shared" si="24"/>
        <v>0.0778</v>
      </c>
      <c r="EH113" s="225" t="s">
        <v>12</v>
      </c>
    </row>
    <row r="114">
      <c r="A114" s="33"/>
      <c r="B114" s="226" t="s">
        <v>996</v>
      </c>
      <c r="C114" s="227" t="s">
        <v>886</v>
      </c>
      <c r="D114" s="227">
        <v>1.0</v>
      </c>
      <c r="E114" s="227">
        <v>1.0</v>
      </c>
      <c r="F114" s="227">
        <v>1.0</v>
      </c>
      <c r="G114" s="253" t="str">
        <f t="shared" si="5"/>
        <v>15.6</v>
      </c>
      <c r="H114" s="254">
        <v>20.0</v>
      </c>
      <c r="I114" s="254">
        <v>20.0</v>
      </c>
      <c r="J114" s="254" t="str">
        <f>H114/Main!$D$9</f>
        <v>20</v>
      </c>
      <c r="K114" s="254" t="str">
        <f>I114/Main!$D$10</f>
        <v>20</v>
      </c>
      <c r="L114" s="254" t="str">
        <f t="shared" si="6"/>
        <v>1</v>
      </c>
      <c r="M114" s="254">
        <v>1.0</v>
      </c>
      <c r="N114" s="256" t="s">
        <v>12</v>
      </c>
      <c r="O114" s="256">
        <v>200.0</v>
      </c>
      <c r="P114" s="255"/>
      <c r="Q114" s="256"/>
      <c r="R114" s="255"/>
      <c r="S114" s="257"/>
      <c r="T114" s="257"/>
      <c r="U114" s="255"/>
      <c r="V114" s="255"/>
      <c r="W114" s="257"/>
      <c r="X114" s="257"/>
      <c r="Y114" s="255"/>
      <c r="Z114" s="255"/>
      <c r="AA114" s="255"/>
      <c r="AB114" s="255"/>
      <c r="AC114" s="335" t="s">
        <v>913</v>
      </c>
      <c r="AD114" s="225">
        <v>0.0</v>
      </c>
      <c r="AE114" s="225">
        <v>15.0</v>
      </c>
      <c r="AF114" s="225">
        <v>0.0</v>
      </c>
      <c r="AG114" s="225">
        <v>0.0</v>
      </c>
      <c r="AH114" s="225">
        <v>10.0</v>
      </c>
      <c r="AI114" s="225">
        <v>0.0</v>
      </c>
      <c r="AJ114" s="225">
        <v>0.0</v>
      </c>
      <c r="AK114" s="309">
        <v>15.0</v>
      </c>
      <c r="AL114" s="225">
        <v>0.0</v>
      </c>
      <c r="AM114" s="225">
        <v>0.0</v>
      </c>
      <c r="AN114" s="225">
        <v>0.0</v>
      </c>
      <c r="AO114" s="225">
        <v>0.0</v>
      </c>
      <c r="AP114" s="225">
        <v>0.0</v>
      </c>
      <c r="AQ114" s="225">
        <v>0.0</v>
      </c>
      <c r="AR114" s="225">
        <v>0.0</v>
      </c>
      <c r="AS114" s="225">
        <v>0.0</v>
      </c>
      <c r="AT114" s="225">
        <v>0.0</v>
      </c>
      <c r="AU114" s="225">
        <v>0.0</v>
      </c>
      <c r="AV114" s="225">
        <v>0.0</v>
      </c>
      <c r="AW114" s="225">
        <v>0.0</v>
      </c>
      <c r="AX114" s="225">
        <v>0.0</v>
      </c>
      <c r="AY114" s="236" t="str">
        <f t="shared" ref="AY114:BS114" si="460">IF(AD114 = 0, "", AD114)</f>
        <v/>
      </c>
      <c r="AZ114" s="225" t="str">
        <f t="shared" si="460"/>
        <v>15</v>
      </c>
      <c r="BA114" s="227" t="str">
        <f t="shared" si="460"/>
        <v/>
      </c>
      <c r="BB114" s="227" t="str">
        <f t="shared" si="460"/>
        <v/>
      </c>
      <c r="BC114" s="225" t="str">
        <f t="shared" si="460"/>
        <v>10</v>
      </c>
      <c r="BD114" s="227" t="str">
        <f t="shared" si="460"/>
        <v/>
      </c>
      <c r="BE114" s="227" t="str">
        <f t="shared" si="460"/>
        <v/>
      </c>
      <c r="BF114" s="309" t="str">
        <f t="shared" si="460"/>
        <v>15</v>
      </c>
      <c r="BG114" s="227" t="str">
        <f t="shared" si="460"/>
        <v/>
      </c>
      <c r="BH114" s="227" t="str">
        <f t="shared" si="460"/>
        <v/>
      </c>
      <c r="BI114" s="227" t="str">
        <f t="shared" si="460"/>
        <v/>
      </c>
      <c r="BJ114" s="227" t="str">
        <f t="shared" si="460"/>
        <v/>
      </c>
      <c r="BK114" s="227" t="str">
        <f t="shared" si="460"/>
        <v/>
      </c>
      <c r="BL114" s="227" t="str">
        <f t="shared" si="460"/>
        <v/>
      </c>
      <c r="BM114" s="227" t="str">
        <f t="shared" si="460"/>
        <v/>
      </c>
      <c r="BN114" s="227" t="str">
        <f t="shared" si="460"/>
        <v/>
      </c>
      <c r="BO114" s="227" t="str">
        <f t="shared" si="460"/>
        <v/>
      </c>
      <c r="BP114" s="227" t="str">
        <f t="shared" si="460"/>
        <v/>
      </c>
      <c r="BQ114" s="227" t="str">
        <f t="shared" si="460"/>
        <v/>
      </c>
      <c r="BR114" s="227" t="str">
        <f t="shared" si="460"/>
        <v/>
      </c>
      <c r="BS114" s="238" t="str">
        <f t="shared" si="460"/>
        <v/>
      </c>
      <c r="BT114" s="239" t="str">
        <f>$AY114*Assembly!Y$4+$AZ114*Assembly!Y$5+$BA114*Assembly!Y$6+$BB114*Assembly!Y$7+$BC114*Assembly!Y$8+$BD114*Assembly!Y$9+$BE114*Assembly!Y$10+$BF114*Assembly!Y$11+$BG114*Assembly!Y$12+$BH114*Assembly!Y$13+$BI114*Assembly!Y$14+$BJ114*Assembly!Y$15+$BK114*Assembly!Y$16+$BL114*Assembly!Y$17+$BM114*Assembly!Y$18+$BN114*Assembly!Y$19+$BO114*Assembly!Y$20+$BP114*Assembly!Y$21+$BQ114*Assembly!Y$22+$BR114*Assembly!Y$23+$BS114*Assembly!Y$24</f>
        <v>128</v>
      </c>
      <c r="BU114" s="225" t="str">
        <f t="shared" si="8"/>
        <v>8</v>
      </c>
      <c r="BV114" s="225" t="str">
        <f>$AY114*Assembly!AC$4+$AZ114*Assembly!AC$5+$BA114*Assembly!AC$6+$BB114*Assembly!AC$7+$BC114*Assembly!AC$8+$BD114*Assembly!AC$9+$BE114*Assembly!AC$10+$BF114*Assembly!AC$11+$BG114*Assembly!AC$12+$BH114*Assembly!AC$13+$BI114*Assembly!AC$14+$BJ114*Assembly!AC$15+$BK114*Assembly!AC$16+$BL114*Assembly!AC$17+$BM114*Assembly!AC$18+$BN114*Assembly!AC$19+$BO114*Assembly!AC$20+$BP114*Assembly!AC$21+$BQ114*Assembly!AC$22+$BR114*Assembly!AC$23+$BS114*Assembly!AC$24</f>
        <v>540</v>
      </c>
      <c r="BW114" s="240" t="str">
        <f t="shared" si="9"/>
        <v>4.22</v>
      </c>
      <c r="BX114" s="241" t="str">
        <f t="shared" si="10"/>
        <v>35</v>
      </c>
      <c r="BY114" s="242" t="str">
        <f t="shared" si="11"/>
        <v>65.9</v>
      </c>
      <c r="BZ114" s="225"/>
      <c r="CA114" s="225" t="str">
        <f>$AY114*Assembly!X$4+$AZ114*Assembly!X$5+$BA114*Assembly!X$6+$BB114*Assembly!X$7+$BC114*Assembly!X$8+$BD114*Assembly!X$9+$BE114*Assembly!X$10+$BF114*Assembly!X$11+$BG114*Assembly!X$12+$BH114*Assembly!X$13+$BI114*Assembly!X$14+$BJ114*Assembly!X$15+$BK114*Assembly!X$16+$BL114*Assembly!X$17+$BM114*Assembly!X$18+$BN114*Assembly!X$19+$BO114*Assembly!X$20+$BP114*Assembly!X$21+$BQ114*Assembly!X$22+$BR114*Assembly!X$23+$BS114*Assembly!X$24</f>
        <v>70</v>
      </c>
      <c r="CB114" s="225" t="str">
        <f t="shared" si="12"/>
        <v>10,889</v>
      </c>
      <c r="CC114" s="223" t="str">
        <f t="shared" si="13"/>
        <v>0.0109</v>
      </c>
      <c r="CD114" s="243" t="str">
        <f>$AY114*Assembly!AB$4+$AZ114*Assembly!AB$5+$BA114*Assembly!AB$6+$BB114*Assembly!AB$7+$BC114*Assembly!AB$8+$BD114*Assembly!AB$9+$BE114*Assembly!AB$10+$BF114*Assembly!AB$11+$BG114*Assembly!AB$12+$BH114*Assembly!AB$13+$BI114*Assembly!AB$14+$BJ114*Assembly!AB$15+$BK114*Assembly!AB$16+$BL114*Assembly!AB$17+$BM114*Assembly!AB$18+$BN114*Assembly!AB$19+$BO114*Assembly!AB$20+$BP114*Assembly!AB$21+$BQ114*Assembly!AB$22+$BR114*Assembly!AB$23+$BS114*Assembly!AB$24</f>
        <v>110</v>
      </c>
      <c r="CE114" s="256" t="str">
        <f>$AY114*Assembly!M$4+$AZ114*Assembly!M$5+$BA114*Assembly!M$6+$BB114*Assembly!M$7+$BC114*Assembly!M$8+$BD114*Assembly!M$9+$BE114*Assembly!M$10+$BF114*Assembly!M$11+$BG114*Assembly!M$12+$BH114*Assembly!M$13+$BI114*Assembly!M$14+$BJ114*Assembly!M$15+$BK114*Assembly!M$16+$BL114*Assembly!M$17+$BM114*Assembly!M$18+$BN114*Assembly!M$19+$BO114*Assembly!M$20+$BP114*Assembly!M$21+$BQ114*Assembly!M$22+$BR114*Assembly!M$23+$BS114*Assembly!M$24</f>
        <v>160</v>
      </c>
      <c r="CF114" s="256" t="str">
        <f>$AY114*Assembly!N$4+$AZ114*Assembly!N$5+$BA114*Assembly!N$6+$BB114*Assembly!N$7+$BC114*Assembly!N$8+$BD114*Assembly!N$9+$BE114*Assembly!N$10+$BF114*Assembly!N$11+$BG114*Assembly!N$12+$BH114*Assembly!N$13+$BI114*Assembly!N$14+$BJ114*Assembly!N$15+$BK114*Assembly!N$16+$BL114*Assembly!N$17+$BM114*Assembly!N$18+$BN114*Assembly!N$19+$BO114*Assembly!N$20+$BP114*Assembly!N$21+$BQ114*Assembly!N$22+$BR114*Assembly!N$23+$BS114*Assembly!N$24</f>
        <v>0</v>
      </c>
      <c r="CG114" s="256" t="str">
        <f>$AY114*Assembly!O$4+$AZ114*Assembly!O$5+$BA114*Assembly!O$6+$BB114*Assembly!O$7+$BC114*Assembly!O$8+$BD114*Assembly!O$9+$BE114*Assembly!O$10+$BF114*Assembly!O$11+$BG114*Assembly!O$12+$BH114*Assembly!O$13+$BI114*Assembly!O$14+$BJ114*Assembly!O$15+$BK114*Assembly!O$16+$BL114*Assembly!O$17+$BM114*Assembly!O$18+$BN114*Assembly!O$19+$BO114*Assembly!O$20+$BP114*Assembly!O$21+$BQ114*Assembly!O$22+$BR114*Assembly!O$23+$BS114*Assembly!O$24</f>
        <v>0</v>
      </c>
      <c r="CH114" s="254" t="str">
        <f>$AY114*Assembly!P$4+$AZ114*Assembly!P$5+$BA114*Assembly!P$6+$BB114*Assembly!P$7+$BC114*Assembly!P$8+$BD114*Assembly!P$9+$BE114*Assembly!P$10+$BF114*Assembly!P$11+$BG114*Assembly!P$12+$BH114*Assembly!P$13+$BI114*Assembly!P$14+$BJ114*Assembly!P$15+$BK114*Assembly!P$16+$BL114*Assembly!P$17+$BM114*Assembly!P$18+$BN114*Assembly!P$19+$BO114*Assembly!P$20+$BP114*Assembly!P$21+$BQ114*Assembly!P$22+$BR114*Assembly!P$23+$BS114*Assembly!P$24</f>
        <v>0</v>
      </c>
      <c r="CI114" s="254" t="str">
        <f>$AY114*Assembly!Q$4+$AZ114*Assembly!Q$5+$BA114*Assembly!Q$6+$BB114*Assembly!Q$7+$BC114*Assembly!Q$8+$BD114*Assembly!Q$9+$BE114*Assembly!Q$10+$BF114*Assembly!Q$11+$BG114*Assembly!Q$12+$BH114*Assembly!Q$13+$BI114*Assembly!Q$14+$BJ114*Assembly!Q$15+$BK114*Assembly!Q$16+$BL114*Assembly!Q$17+$BM114*Assembly!Q$18+$BN114*Assembly!Q$19+$BO114*Assembly!Q$20+$BP114*Assembly!Q$21+$BQ114*Assembly!Q$22+$BR114*Assembly!Q$23+$BS114*Assembly!Q$24</f>
        <v>3</v>
      </c>
      <c r="CJ114" s="256" t="str">
        <f>$AY114*Assembly!R$4+$AZ114*Assembly!R$5+$BA114*Assembly!R$6+$BB114*Assembly!R$7+$BC114*Assembly!R$8+$BD114*Assembly!R$9+$BE114*Assembly!R$10+$BF114*Assembly!R$11+$BG114*Assembly!R$12+$BH114*Assembly!R$13+$BI114*Assembly!R$14+$BJ114*Assembly!R$15+$BK114*Assembly!R$16+$BL114*Assembly!R$17+$BM114*Assembly!R$18+$BN114*Assembly!R$19+$BO114*Assembly!R$20+$BP114*Assembly!R$21+$BQ114*Assembly!R$22+$BR114*Assembly!R$23+$BS114*Assembly!R$24</f>
        <v>0</v>
      </c>
      <c r="CK114" s="254" t="str">
        <f>$AY114*Assembly!S$4+$AZ114*Assembly!S$5+$BA114*Assembly!S$6+$BB114*Assembly!S$7+$BC114*Assembly!S$8+$BD114*Assembly!S$9+$BE114*Assembly!S$10+$BF114*Assembly!S$11+$BG114*Assembly!S$12+$BH114*Assembly!S$13+$BI114*Assembly!S$14+$BJ114*Assembly!S$15+$BK114*Assembly!S$16+$BL114*Assembly!S$17+$BM114*Assembly!S$18+$BN114*Assembly!S$19+$BO114*Assembly!S$20+$BP114*Assembly!S$21+$BQ114*Assembly!S$22+$BR114*Assembly!S$23+$BS114*Assembly!S$24</f>
        <v>0</v>
      </c>
      <c r="CL114" s="254" t="str">
        <f>$AY114*Assembly!T$4+$AZ114*Assembly!T$5+$BA114*Assembly!T$6+$BB114*Assembly!T$7+$BC114*Assembly!T$8+$BD114*Assembly!T$9+$BE114*Assembly!T$10+$BF114*Assembly!T$11+$BG114*Assembly!T$12+$BH114*Assembly!T$13+$BI114*Assembly!T$14+$BJ114*Assembly!T$15+$BK114*Assembly!T$16+$BL114*Assembly!T$17+$BM114*Assembly!T$18+$BN114*Assembly!T$19+$BO114*Assembly!T$20+$BP114*Assembly!T$21+$BQ114*Assembly!T$22+$BR114*Assembly!T$23+$BS114*Assembly!T$24</f>
        <v>0</v>
      </c>
      <c r="CM114" s="254" t="str">
        <f>$AY114*Assembly!U$4+$AZ114*Assembly!U$5+$BA114*Assembly!U$6+$BB114*Assembly!U$7+$BC114*Assembly!U$8+$BD114*Assembly!U$9+$BE114*Assembly!U$10+$BF114*Assembly!U$11+$BG114*Assembly!U$12+$BH114*Assembly!U$13+$BI114*Assembly!U$14+$BJ114*Assembly!U$15+$BK114*Assembly!U$16+$BL114*Assembly!U$17+$BM114*Assembly!U$18+$BN114*Assembly!U$19+$BO114*Assembly!U$20+$BP114*Assembly!U$21+$BQ114*Assembly!U$22+$BR114*Assembly!U$23+$BS114*Assembly!U$24</f>
        <v>0</v>
      </c>
      <c r="CN114" s="256" t="str">
        <f>$AY114*Assembly!V$4+$AZ114*Assembly!V$5+$BA114*Assembly!V$6+$BB114*Assembly!V$7+$BC114*Assembly!V$8+$BD114*Assembly!V$9+$BE114*Assembly!V$10+$BF114*Assembly!V$11+$BG114*Assembly!V$12+$BH114*Assembly!V$13+$BI114*Assembly!V$14+$BJ114*Assembly!V$15+$BK114*Assembly!V$16+$BL114*Assembly!V$17+$BM114*Assembly!V$18+$BN114*Assembly!V$19+$BO114*Assembly!V$20+$BP114*Assembly!V$21+$BQ114*Assembly!V$22+$BR114*Assembly!V$23+$BS114*Assembly!V$24</f>
        <v>0</v>
      </c>
      <c r="CO114" s="256" t="str">
        <f>CE114*Refining!$F$3</f>
        <v>286</v>
      </c>
      <c r="CP114" s="256" t="str">
        <f>CF114*Refining!$F$4</f>
        <v>0</v>
      </c>
      <c r="CQ114" s="256" t="str">
        <f>CG114*Refining!$F$5</f>
        <v>0</v>
      </c>
      <c r="CR114" s="256" t="str">
        <f>CH114*Refining!$F$6</f>
        <v>0</v>
      </c>
      <c r="CS114" s="256" t="str">
        <f>CI114*Refining!$F$7</f>
        <v>5</v>
      </c>
      <c r="CT114" s="256" t="str">
        <f>CJ114*Refining!$F$8</f>
        <v>0</v>
      </c>
      <c r="CU114" s="256" t="str">
        <f>CK114*Refining!$F$9</f>
        <v>0</v>
      </c>
      <c r="CV114" s="256" t="str">
        <f>CL114*Refining!$F$10</f>
        <v>0</v>
      </c>
      <c r="CW114" s="256" t="str">
        <f>CM114*Refining!$F$11</f>
        <v>0</v>
      </c>
      <c r="CX114" s="256" t="str">
        <f>CN114*Refining!$F$12</f>
        <v>0</v>
      </c>
      <c r="CY114" s="248" t="str">
        <f t="shared" ref="CY114:DR114" si="461">IF(CE114 = 0, "", CE114)</f>
        <v>160</v>
      </c>
      <c r="CZ114" s="245" t="str">
        <f t="shared" si="461"/>
        <v/>
      </c>
      <c r="DA114" s="245" t="str">
        <f t="shared" si="461"/>
        <v/>
      </c>
      <c r="DB114" s="245" t="str">
        <f t="shared" si="461"/>
        <v/>
      </c>
      <c r="DC114" s="245" t="str">
        <f t="shared" si="461"/>
        <v>3</v>
      </c>
      <c r="DD114" s="245" t="str">
        <f t="shared" si="461"/>
        <v/>
      </c>
      <c r="DE114" s="245" t="str">
        <f t="shared" si="461"/>
        <v/>
      </c>
      <c r="DF114" s="245" t="str">
        <f t="shared" si="461"/>
        <v/>
      </c>
      <c r="DG114" s="245" t="str">
        <f t="shared" si="461"/>
        <v/>
      </c>
      <c r="DH114" s="246" t="str">
        <f t="shared" si="461"/>
        <v/>
      </c>
      <c r="DI114" s="248" t="str">
        <f t="shared" si="461"/>
        <v>286</v>
      </c>
      <c r="DJ114" s="245" t="str">
        <f t="shared" si="461"/>
        <v/>
      </c>
      <c r="DK114" s="245" t="str">
        <f t="shared" si="461"/>
        <v/>
      </c>
      <c r="DL114" s="245" t="str">
        <f t="shared" si="461"/>
        <v/>
      </c>
      <c r="DM114" s="249" t="str">
        <f t="shared" si="461"/>
        <v>5</v>
      </c>
      <c r="DN114" s="245" t="str">
        <f t="shared" si="461"/>
        <v/>
      </c>
      <c r="DO114" s="245" t="str">
        <f t="shared" si="461"/>
        <v/>
      </c>
      <c r="DP114" s="245" t="str">
        <f t="shared" si="461"/>
        <v/>
      </c>
      <c r="DQ114" s="245" t="str">
        <f t="shared" si="461"/>
        <v/>
      </c>
      <c r="DR114" s="246" t="str">
        <f t="shared" si="461"/>
        <v/>
      </c>
      <c r="DS114" s="248" t="str">
        <f t="shared" si="15"/>
        <v>163</v>
      </c>
      <c r="DT114" s="249" t="str">
        <f t="shared" si="16"/>
        <v>291</v>
      </c>
      <c r="DU114" s="225" t="str">
        <f>CY114*'Ores &amp; Ingots'!$C$3+CZ114*'Ores &amp; Ingots'!$C$4+DA114*'Ores &amp; Ingots'!$C$5+DB114*'Ores &amp; Ingots'!$C$6+DC114*'Ores &amp; Ingots'!$C$7+DD114*'Ores &amp; Ingots'!$C$8+DE114*'Ores &amp; Ingots'!$C$9+DF114*'Ores &amp; Ingots'!$C$10+DG114*'Ores &amp; Ingots'!$C$11+DH114*'Ores &amp; Ingots'!$C$12</f>
        <v>22</v>
      </c>
      <c r="DV114" s="225" t="str">
        <f>DI114*'Ores &amp; Ingots'!$B$3+DJ114*'Ores &amp; Ingots'!$B$4+DK114*'Ores &amp; Ingots'!$B$5+DL114*'Ores &amp; Ingots'!$B$6+DM114*'Ores &amp; Ingots'!$B$7+DN114*'Ores &amp; Ingots'!$B$8+DO114*'Ores &amp; Ingots'!$B$9+DP114*'Ores &amp; Ingots'!$B$10+DQ114*'Ores &amp; Ingots'!$B$11+DR114*'Ores &amp; Ingots'!$B$12</f>
        <v>108</v>
      </c>
      <c r="DW114" s="249" t="str">
        <f>CY114*Refining!$G$3+CZ114*Refining!$G$4+DA114*Refining!$G$5+DB114*Refining!$G$6+DC114*Refining!$G$7+DD114*Refining!$G$8+DE114*Refining!$G$9+DF114*Refining!$G$10+DG114*Refining!$G$11+DH114*Refining!$G$12</f>
        <v>13</v>
      </c>
      <c r="DX114" s="249" t="str">
        <f t="shared" si="17"/>
        <v>2,094</v>
      </c>
      <c r="DY114" s="250" t="str">
        <f t="shared" si="18"/>
        <v>0.0021</v>
      </c>
      <c r="DZ114" s="248" t="str">
        <f t="shared" si="19"/>
        <v>103</v>
      </c>
      <c r="EA114" s="251" t="str">
        <f t="shared" ref="EA114:EB114" si="462">DZ114/60</f>
        <v>1.7</v>
      </c>
      <c r="EB114" s="251" t="str">
        <f t="shared" si="462"/>
        <v>0.0</v>
      </c>
      <c r="EC114" s="543" t="str">
        <f t="shared" si="21"/>
        <v>0.00</v>
      </c>
      <c r="ED114" s="248" t="str">
        <f t="shared" si="22"/>
        <v>12,983</v>
      </c>
      <c r="EE114" s="251" t="str">
        <f t="shared" ref="EE114:EF114" si="463">ED114/1000</f>
        <v>13.0</v>
      </c>
      <c r="EF114" s="252" t="str">
        <f t="shared" si="463"/>
        <v>0.01</v>
      </c>
      <c r="EG114" s="544" t="str">
        <f t="shared" si="24"/>
        <v>0.0130</v>
      </c>
      <c r="EH114" s="225">
        <v>384.0</v>
      </c>
    </row>
    <row r="115" hidden="1">
      <c r="A115" s="33"/>
      <c r="B115" s="226" t="s">
        <v>996</v>
      </c>
      <c r="C115" s="227" t="s">
        <v>885</v>
      </c>
      <c r="D115" s="227">
        <v>1.0</v>
      </c>
      <c r="E115" s="227">
        <v>1.0</v>
      </c>
      <c r="F115" s="227">
        <v>1.0</v>
      </c>
      <c r="G115" s="253" t="str">
        <f t="shared" si="5"/>
        <v>0.1</v>
      </c>
      <c r="H115" s="254">
        <v>20.0</v>
      </c>
      <c r="I115" s="254">
        <v>20.0</v>
      </c>
      <c r="J115" s="254" t="str">
        <f>H115/Main!$D$9</f>
        <v>20</v>
      </c>
      <c r="K115" s="254" t="str">
        <f>I115/Main!$D$10</f>
        <v>20</v>
      </c>
      <c r="L115" s="254" t="str">
        <f t="shared" si="6"/>
        <v>1</v>
      </c>
      <c r="M115" s="254">
        <v>1.0</v>
      </c>
      <c r="N115" s="256" t="s">
        <v>12</v>
      </c>
      <c r="O115" s="256">
        <v>200.0</v>
      </c>
      <c r="P115" s="255"/>
      <c r="Q115" s="256"/>
      <c r="R115" s="255"/>
      <c r="S115" s="257"/>
      <c r="T115" s="257"/>
      <c r="U115" s="255"/>
      <c r="V115" s="255"/>
      <c r="W115" s="257"/>
      <c r="X115" s="257"/>
      <c r="Y115" s="255"/>
      <c r="Z115" s="255"/>
      <c r="AA115" s="255"/>
      <c r="AB115" s="255"/>
      <c r="AC115" s="335"/>
      <c r="AD115" s="225">
        <v>0.0</v>
      </c>
      <c r="AE115" s="225">
        <v>4.0</v>
      </c>
      <c r="AF115" s="225">
        <v>0.0</v>
      </c>
      <c r="AG115" s="225">
        <v>0.0</v>
      </c>
      <c r="AH115" s="225">
        <v>6.0</v>
      </c>
      <c r="AI115" s="225">
        <v>0.0</v>
      </c>
      <c r="AJ115" s="225">
        <v>0.0</v>
      </c>
      <c r="AK115" s="309">
        <v>3.0</v>
      </c>
      <c r="AL115" s="225">
        <v>0.0</v>
      </c>
      <c r="AM115" s="225">
        <v>0.0</v>
      </c>
      <c r="AN115" s="225">
        <v>0.0</v>
      </c>
      <c r="AO115" s="225">
        <v>0.0</v>
      </c>
      <c r="AP115" s="225">
        <v>0.0</v>
      </c>
      <c r="AQ115" s="225">
        <v>0.0</v>
      </c>
      <c r="AR115" s="225">
        <v>0.0</v>
      </c>
      <c r="AS115" s="225">
        <v>0.0</v>
      </c>
      <c r="AT115" s="225">
        <v>0.0</v>
      </c>
      <c r="AU115" s="225">
        <v>0.0</v>
      </c>
      <c r="AV115" s="225">
        <v>0.0</v>
      </c>
      <c r="AW115" s="225">
        <v>0.0</v>
      </c>
      <c r="AX115" s="225">
        <v>0.0</v>
      </c>
      <c r="AY115" s="236" t="str">
        <f t="shared" ref="AY115:BS115" si="464">IF(AD115 = 0, "", AD115)</f>
        <v/>
      </c>
      <c r="AZ115" s="225" t="str">
        <f t="shared" si="464"/>
        <v>4</v>
      </c>
      <c r="BA115" s="227" t="str">
        <f t="shared" si="464"/>
        <v/>
      </c>
      <c r="BB115" s="227" t="str">
        <f t="shared" si="464"/>
        <v/>
      </c>
      <c r="BC115" s="225" t="str">
        <f t="shared" si="464"/>
        <v>6</v>
      </c>
      <c r="BD115" s="227" t="str">
        <f t="shared" si="464"/>
        <v/>
      </c>
      <c r="BE115" s="227" t="str">
        <f t="shared" si="464"/>
        <v/>
      </c>
      <c r="BF115" s="309" t="str">
        <f t="shared" si="464"/>
        <v>3</v>
      </c>
      <c r="BG115" s="227" t="str">
        <f t="shared" si="464"/>
        <v/>
      </c>
      <c r="BH115" s="227" t="str">
        <f t="shared" si="464"/>
        <v/>
      </c>
      <c r="BI115" s="227" t="str">
        <f t="shared" si="464"/>
        <v/>
      </c>
      <c r="BJ115" s="227" t="str">
        <f t="shared" si="464"/>
        <v/>
      </c>
      <c r="BK115" s="227" t="str">
        <f t="shared" si="464"/>
        <v/>
      </c>
      <c r="BL115" s="227" t="str">
        <f t="shared" si="464"/>
        <v/>
      </c>
      <c r="BM115" s="227" t="str">
        <f t="shared" si="464"/>
        <v/>
      </c>
      <c r="BN115" s="227" t="str">
        <f t="shared" si="464"/>
        <v/>
      </c>
      <c r="BO115" s="227" t="str">
        <f t="shared" si="464"/>
        <v/>
      </c>
      <c r="BP115" s="227" t="str">
        <f t="shared" si="464"/>
        <v/>
      </c>
      <c r="BQ115" s="227" t="str">
        <f t="shared" si="464"/>
        <v/>
      </c>
      <c r="BR115" s="227" t="str">
        <f t="shared" si="464"/>
        <v/>
      </c>
      <c r="BS115" s="238" t="str">
        <f t="shared" si="464"/>
        <v/>
      </c>
      <c r="BT115" s="239" t="str">
        <f>$AY115*Assembly!Y$4+$AZ115*Assembly!Y$5+$BA115*Assembly!Y$6+$BB115*Assembly!Y$7+$BC115*Assembly!Y$8+$BD115*Assembly!Y$9+$BE115*Assembly!Y$10+$BF115*Assembly!Y$11+$BG115*Assembly!Y$12+$BH115*Assembly!Y$13+$BI115*Assembly!Y$14+$BJ115*Assembly!Y$15+$BK115*Assembly!Y$16+$BL115*Assembly!Y$17+$BM115*Assembly!Y$18+$BN115*Assembly!Y$19+$BO115*Assembly!Y$20+$BP115*Assembly!Y$21+$BQ115*Assembly!Y$22+$BR115*Assembly!Y$23+$BS115*Assembly!Y$24</f>
        <v>61</v>
      </c>
      <c r="BU115" s="225" t="str">
        <f t="shared" si="8"/>
        <v>485</v>
      </c>
      <c r="BV115" s="225" t="str">
        <f>$AY115*Assembly!AC$4+$AZ115*Assembly!AC$5+$BA115*Assembly!AC$6+$BB115*Assembly!AC$7+$BC115*Assembly!AC$8+$BD115*Assembly!AC$9+$BE115*Assembly!AC$10+$BF115*Assembly!AC$11+$BG115*Assembly!AC$12+$BH115*Assembly!AC$13+$BI115*Assembly!AC$14+$BJ115*Assembly!AC$15+$BK115*Assembly!AC$16+$BL115*Assembly!AC$17+$BM115*Assembly!AC$18+$BN115*Assembly!AC$19+$BO115*Assembly!AC$20+$BP115*Assembly!AC$21+$BQ115*Assembly!AC$22+$BR115*Assembly!AC$23+$BS115*Assembly!AC$24</f>
        <v>243</v>
      </c>
      <c r="BW115" s="240" t="str">
        <f t="shared" si="9"/>
        <v>4.01</v>
      </c>
      <c r="BX115" s="241" t="str">
        <f t="shared" si="10"/>
        <v>1944</v>
      </c>
      <c r="BY115" s="242" t="str">
        <f t="shared" si="11"/>
        <v>0.5</v>
      </c>
      <c r="BZ115" s="225"/>
      <c r="CA115" s="225" t="str">
        <f>$AY115*Assembly!X$4+$AZ115*Assembly!X$5+$BA115*Assembly!X$6+$BB115*Assembly!X$7+$BC115*Assembly!X$8+$BD115*Assembly!X$9+$BE115*Assembly!X$10+$BF115*Assembly!X$11+$BG115*Assembly!X$12+$BH115*Assembly!X$13+$BI115*Assembly!X$14+$BJ115*Assembly!X$15+$BK115*Assembly!X$16+$BL115*Assembly!X$17+$BM115*Assembly!X$18+$BN115*Assembly!X$19+$BO115*Assembly!X$20+$BP115*Assembly!X$21+$BQ115*Assembly!X$22+$BR115*Assembly!X$23+$BS115*Assembly!X$24</f>
        <v>31</v>
      </c>
      <c r="CB115" s="225" t="str">
        <f t="shared" si="12"/>
        <v>4,822</v>
      </c>
      <c r="CC115" s="223" t="str">
        <f t="shared" si="13"/>
        <v>0.0048</v>
      </c>
      <c r="CD115" s="243" t="str">
        <f>$AY115*Assembly!AB$4+$AZ115*Assembly!AB$5+$BA115*Assembly!AB$6+$BB115*Assembly!AB$7+$BC115*Assembly!AB$8+$BD115*Assembly!AB$9+$BE115*Assembly!AB$10+$BF115*Assembly!AB$11+$BG115*Assembly!AB$12+$BH115*Assembly!AB$13+$BI115*Assembly!AB$14+$BJ115*Assembly!AB$15+$BK115*Assembly!AB$16+$BL115*Assembly!AB$17+$BM115*Assembly!AB$18+$BN115*Assembly!AB$19+$BO115*Assembly!AB$20+$BP115*Assembly!AB$21+$BQ115*Assembly!AB$22+$BR115*Assembly!AB$23+$BS115*Assembly!AB$24</f>
        <v>35</v>
      </c>
      <c r="CE115" s="256" t="str">
        <f>$AY115*Assembly!M$4+$AZ115*Assembly!M$5+$BA115*Assembly!M$6+$BB115*Assembly!M$7+$BC115*Assembly!M$8+$BD115*Assembly!M$9+$BE115*Assembly!M$10+$BF115*Assembly!M$11+$BG115*Assembly!M$12+$BH115*Assembly!M$13+$BI115*Assembly!M$14+$BJ115*Assembly!M$15+$BK115*Assembly!M$16+$BL115*Assembly!M$17+$BM115*Assembly!M$18+$BN115*Assembly!M$19+$BO115*Assembly!M$20+$BP115*Assembly!M$21+$BQ115*Assembly!M$22+$BR115*Assembly!M$23+$BS115*Assembly!M$24</f>
        <v>76</v>
      </c>
      <c r="CF115" s="256" t="str">
        <f>$AY115*Assembly!N$4+$AZ115*Assembly!N$5+$BA115*Assembly!N$6+$BB115*Assembly!N$7+$BC115*Assembly!N$8+$BD115*Assembly!N$9+$BE115*Assembly!N$10+$BF115*Assembly!N$11+$BG115*Assembly!N$12+$BH115*Assembly!N$13+$BI115*Assembly!N$14+$BJ115*Assembly!N$15+$BK115*Assembly!N$16+$BL115*Assembly!N$17+$BM115*Assembly!N$18+$BN115*Assembly!N$19+$BO115*Assembly!N$20+$BP115*Assembly!N$21+$BQ115*Assembly!N$22+$BR115*Assembly!N$23+$BS115*Assembly!N$24</f>
        <v>0</v>
      </c>
      <c r="CG115" s="256" t="str">
        <f>$AY115*Assembly!O$4+$AZ115*Assembly!O$5+$BA115*Assembly!O$6+$BB115*Assembly!O$7+$BC115*Assembly!O$8+$BD115*Assembly!O$9+$BE115*Assembly!O$10+$BF115*Assembly!O$11+$BG115*Assembly!O$12+$BH115*Assembly!O$13+$BI115*Assembly!O$14+$BJ115*Assembly!O$15+$BK115*Assembly!O$16+$BL115*Assembly!O$17+$BM115*Assembly!O$18+$BN115*Assembly!O$19+$BO115*Assembly!O$20+$BP115*Assembly!O$21+$BQ115*Assembly!O$22+$BR115*Assembly!O$23+$BS115*Assembly!O$24</f>
        <v>0</v>
      </c>
      <c r="CH115" s="254" t="str">
        <f>$AY115*Assembly!P$4+$AZ115*Assembly!P$5+$BA115*Assembly!P$6+$BB115*Assembly!P$7+$BC115*Assembly!P$8+$BD115*Assembly!P$9+$BE115*Assembly!P$10+$BF115*Assembly!P$11+$BG115*Assembly!P$12+$BH115*Assembly!P$13+$BI115*Assembly!P$14+$BJ115*Assembly!P$15+$BK115*Assembly!P$16+$BL115*Assembly!P$17+$BM115*Assembly!P$18+$BN115*Assembly!P$19+$BO115*Assembly!P$20+$BP115*Assembly!P$21+$BQ115*Assembly!P$22+$BR115*Assembly!P$23+$BS115*Assembly!P$24</f>
        <v>0</v>
      </c>
      <c r="CI115" s="254" t="str">
        <f>$AY115*Assembly!Q$4+$AZ115*Assembly!Q$5+$BA115*Assembly!Q$6+$BB115*Assembly!Q$7+$BC115*Assembly!Q$8+$BD115*Assembly!Q$9+$BE115*Assembly!Q$10+$BF115*Assembly!Q$11+$BG115*Assembly!Q$12+$BH115*Assembly!Q$13+$BI115*Assembly!Q$14+$BJ115*Assembly!Q$15+$BK115*Assembly!Q$16+$BL115*Assembly!Q$17+$BM115*Assembly!Q$18+$BN115*Assembly!Q$19+$BO115*Assembly!Q$20+$BP115*Assembly!Q$21+$BQ115*Assembly!Q$22+$BR115*Assembly!Q$23+$BS115*Assembly!Q$24</f>
        <v>0.6</v>
      </c>
      <c r="CJ115" s="256" t="str">
        <f>$AY115*Assembly!R$4+$AZ115*Assembly!R$5+$BA115*Assembly!R$6+$BB115*Assembly!R$7+$BC115*Assembly!R$8+$BD115*Assembly!R$9+$BE115*Assembly!R$10+$BF115*Assembly!R$11+$BG115*Assembly!R$12+$BH115*Assembly!R$13+$BI115*Assembly!R$14+$BJ115*Assembly!R$15+$BK115*Assembly!R$16+$BL115*Assembly!R$17+$BM115*Assembly!R$18+$BN115*Assembly!R$19+$BO115*Assembly!R$20+$BP115*Assembly!R$21+$BQ115*Assembly!R$22+$BR115*Assembly!R$23+$BS115*Assembly!R$24</f>
        <v>0</v>
      </c>
      <c r="CK115" s="254" t="str">
        <f>$AY115*Assembly!S$4+$AZ115*Assembly!S$5+$BA115*Assembly!S$6+$BB115*Assembly!S$7+$BC115*Assembly!S$8+$BD115*Assembly!S$9+$BE115*Assembly!S$10+$BF115*Assembly!S$11+$BG115*Assembly!S$12+$BH115*Assembly!S$13+$BI115*Assembly!S$14+$BJ115*Assembly!S$15+$BK115*Assembly!S$16+$BL115*Assembly!S$17+$BM115*Assembly!S$18+$BN115*Assembly!S$19+$BO115*Assembly!S$20+$BP115*Assembly!S$21+$BQ115*Assembly!S$22+$BR115*Assembly!S$23+$BS115*Assembly!S$24</f>
        <v>0</v>
      </c>
      <c r="CL115" s="254" t="str">
        <f>$AY115*Assembly!T$4+$AZ115*Assembly!T$5+$BA115*Assembly!T$6+$BB115*Assembly!T$7+$BC115*Assembly!T$8+$BD115*Assembly!T$9+$BE115*Assembly!T$10+$BF115*Assembly!T$11+$BG115*Assembly!T$12+$BH115*Assembly!T$13+$BI115*Assembly!T$14+$BJ115*Assembly!T$15+$BK115*Assembly!T$16+$BL115*Assembly!T$17+$BM115*Assembly!T$18+$BN115*Assembly!T$19+$BO115*Assembly!T$20+$BP115*Assembly!T$21+$BQ115*Assembly!T$22+$BR115*Assembly!T$23+$BS115*Assembly!T$24</f>
        <v>0</v>
      </c>
      <c r="CM115" s="254" t="str">
        <f>$AY115*Assembly!U$4+$AZ115*Assembly!U$5+$BA115*Assembly!U$6+$BB115*Assembly!U$7+$BC115*Assembly!U$8+$BD115*Assembly!U$9+$BE115*Assembly!U$10+$BF115*Assembly!U$11+$BG115*Assembly!U$12+$BH115*Assembly!U$13+$BI115*Assembly!U$14+$BJ115*Assembly!U$15+$BK115*Assembly!U$16+$BL115*Assembly!U$17+$BM115*Assembly!U$18+$BN115*Assembly!U$19+$BO115*Assembly!U$20+$BP115*Assembly!U$21+$BQ115*Assembly!U$22+$BR115*Assembly!U$23+$BS115*Assembly!U$24</f>
        <v>0</v>
      </c>
      <c r="CN115" s="256" t="str">
        <f>$AY115*Assembly!V$4+$AZ115*Assembly!V$5+$BA115*Assembly!V$6+$BB115*Assembly!V$7+$BC115*Assembly!V$8+$BD115*Assembly!V$9+$BE115*Assembly!V$10+$BF115*Assembly!V$11+$BG115*Assembly!V$12+$BH115*Assembly!V$13+$BI115*Assembly!V$14+$BJ115*Assembly!V$15+$BK115*Assembly!V$16+$BL115*Assembly!V$17+$BM115*Assembly!V$18+$BN115*Assembly!V$19+$BO115*Assembly!V$20+$BP115*Assembly!V$21+$BQ115*Assembly!V$22+$BR115*Assembly!V$23+$BS115*Assembly!V$24</f>
        <v>0</v>
      </c>
      <c r="CO115" s="256" t="str">
        <f>CE115*Refining!$F$3</f>
        <v>135</v>
      </c>
      <c r="CP115" s="256" t="str">
        <f>CF115*Refining!$F$4</f>
        <v>0</v>
      </c>
      <c r="CQ115" s="256" t="str">
        <f>CG115*Refining!$F$5</f>
        <v>0</v>
      </c>
      <c r="CR115" s="256" t="str">
        <f>CH115*Refining!$F$6</f>
        <v>0</v>
      </c>
      <c r="CS115" s="256" t="str">
        <f>CI115*Refining!$F$7</f>
        <v>1</v>
      </c>
      <c r="CT115" s="256" t="str">
        <f>CJ115*Refining!$F$8</f>
        <v>0</v>
      </c>
      <c r="CU115" s="256" t="str">
        <f>CK115*Refining!$F$9</f>
        <v>0</v>
      </c>
      <c r="CV115" s="256" t="str">
        <f>CL115*Refining!$F$10</f>
        <v>0</v>
      </c>
      <c r="CW115" s="256" t="str">
        <f>CM115*Refining!$F$11</f>
        <v>0</v>
      </c>
      <c r="CX115" s="256" t="str">
        <f>CN115*Refining!$F$12</f>
        <v>0</v>
      </c>
      <c r="CY115" s="248" t="str">
        <f t="shared" ref="CY115:DR115" si="465">IF(CE115 = 0, "", CE115)</f>
        <v>76</v>
      </c>
      <c r="CZ115" s="245" t="str">
        <f t="shared" si="465"/>
        <v/>
      </c>
      <c r="DA115" s="245" t="str">
        <f t="shared" si="465"/>
        <v/>
      </c>
      <c r="DB115" s="245" t="str">
        <f t="shared" si="465"/>
        <v/>
      </c>
      <c r="DC115" s="245" t="str">
        <f t="shared" si="465"/>
        <v>0.6</v>
      </c>
      <c r="DD115" s="245" t="str">
        <f t="shared" si="465"/>
        <v/>
      </c>
      <c r="DE115" s="245" t="str">
        <f t="shared" si="465"/>
        <v/>
      </c>
      <c r="DF115" s="245" t="str">
        <f t="shared" si="465"/>
        <v/>
      </c>
      <c r="DG115" s="245" t="str">
        <f t="shared" si="465"/>
        <v/>
      </c>
      <c r="DH115" s="246" t="str">
        <f t="shared" si="465"/>
        <v/>
      </c>
      <c r="DI115" s="248" t="str">
        <f t="shared" si="465"/>
        <v>135</v>
      </c>
      <c r="DJ115" s="245" t="str">
        <f t="shared" si="465"/>
        <v/>
      </c>
      <c r="DK115" s="245" t="str">
        <f t="shared" si="465"/>
        <v/>
      </c>
      <c r="DL115" s="245" t="str">
        <f t="shared" si="465"/>
        <v/>
      </c>
      <c r="DM115" s="249" t="str">
        <f t="shared" si="465"/>
        <v>1</v>
      </c>
      <c r="DN115" s="245" t="str">
        <f t="shared" si="465"/>
        <v/>
      </c>
      <c r="DO115" s="245" t="str">
        <f t="shared" si="465"/>
        <v/>
      </c>
      <c r="DP115" s="245" t="str">
        <f t="shared" si="465"/>
        <v/>
      </c>
      <c r="DQ115" s="245" t="str">
        <f t="shared" si="465"/>
        <v/>
      </c>
      <c r="DR115" s="246" t="str">
        <f t="shared" si="465"/>
        <v/>
      </c>
      <c r="DS115" s="248" t="str">
        <f t="shared" si="15"/>
        <v>76</v>
      </c>
      <c r="DT115" s="249" t="str">
        <f t="shared" si="16"/>
        <v>136</v>
      </c>
      <c r="DU115" s="225" t="str">
        <f>CY115*'Ores &amp; Ingots'!$C$3+CZ115*'Ores &amp; Ingots'!$C$4+DA115*'Ores &amp; Ingots'!$C$5+DB115*'Ores &amp; Ingots'!$C$6+DC115*'Ores &amp; Ingots'!$C$7+DD115*'Ores &amp; Ingots'!$C$8+DE115*'Ores &amp; Ingots'!$C$9+DF115*'Ores &amp; Ingots'!$C$10+DG115*'Ores &amp; Ingots'!$C$11+DH115*'Ores &amp; Ingots'!$C$12</f>
        <v>10</v>
      </c>
      <c r="DV115" s="225" t="str">
        <f>DI115*'Ores &amp; Ingots'!$B$3+DJ115*'Ores &amp; Ingots'!$B$4+DK115*'Ores &amp; Ingots'!$B$5+DL115*'Ores &amp; Ingots'!$B$6+DM115*'Ores &amp; Ingots'!$B$7+DN115*'Ores &amp; Ingots'!$B$8+DO115*'Ores &amp; Ingots'!$B$9+DP115*'Ores &amp; Ingots'!$B$10+DQ115*'Ores &amp; Ingots'!$B$11+DR115*'Ores &amp; Ingots'!$B$12</f>
        <v>50</v>
      </c>
      <c r="DW115" s="249" t="str">
        <f>CY115*Refining!$G$3+CZ115*Refining!$G$4+DA115*Refining!$G$5+DB115*Refining!$G$6+DC115*Refining!$G$7+DD115*Refining!$G$8+DE115*Refining!$G$9+DF115*Refining!$G$10+DG115*Refining!$G$11+DH115*Refining!$G$12</f>
        <v>6</v>
      </c>
      <c r="DX115" s="249" t="str">
        <f t="shared" si="17"/>
        <v>884</v>
      </c>
      <c r="DY115" s="250" t="str">
        <f t="shared" si="18"/>
        <v>0.0009</v>
      </c>
      <c r="DZ115" s="248" t="str">
        <f t="shared" si="19"/>
        <v>57</v>
      </c>
      <c r="EA115" s="251" t="str">
        <f t="shared" ref="EA115:EB115" si="466">DZ115/60</f>
        <v>0.9</v>
      </c>
      <c r="EB115" s="251" t="str">
        <f t="shared" si="466"/>
        <v>0.0</v>
      </c>
      <c r="EC115" s="543" t="str">
        <f t="shared" si="21"/>
        <v>0.00</v>
      </c>
      <c r="ED115" s="248" t="str">
        <f t="shared" si="22"/>
        <v>5,706</v>
      </c>
      <c r="EE115" s="251" t="str">
        <f t="shared" ref="EE115:EF115" si="467">ED115/1000</f>
        <v>5.7</v>
      </c>
      <c r="EF115" s="252" t="str">
        <f t="shared" si="467"/>
        <v>0.01</v>
      </c>
      <c r="EG115" s="544" t="str">
        <f t="shared" si="24"/>
        <v>0.0057</v>
      </c>
      <c r="EH115" s="225" t="s">
        <v>12</v>
      </c>
    </row>
    <row r="116">
      <c r="A116" s="33"/>
      <c r="B116" s="226" t="s">
        <v>997</v>
      </c>
      <c r="C116" s="227" t="s">
        <v>886</v>
      </c>
      <c r="D116" s="227">
        <v>1.0</v>
      </c>
      <c r="E116" s="227">
        <v>1.0</v>
      </c>
      <c r="F116" s="227">
        <v>1.0</v>
      </c>
      <c r="G116" s="253" t="str">
        <f t="shared" si="5"/>
        <v>15.6</v>
      </c>
      <c r="H116" s="254">
        <v>10.0</v>
      </c>
      <c r="I116" s="254">
        <v>10.0</v>
      </c>
      <c r="J116" s="254" t="str">
        <f>H116/Main!$D$9</f>
        <v>10</v>
      </c>
      <c r="K116" s="254" t="str">
        <f>I116/Main!$D$10</f>
        <v>10</v>
      </c>
      <c r="L116" s="254" t="str">
        <f t="shared" si="6"/>
        <v>1</v>
      </c>
      <c r="M116" s="254">
        <v>1.0</v>
      </c>
      <c r="N116" s="256">
        <v>30.0</v>
      </c>
      <c r="O116" s="256">
        <v>30.0</v>
      </c>
      <c r="P116" s="255"/>
      <c r="Q116" s="256"/>
      <c r="R116" s="255"/>
      <c r="S116" s="257"/>
      <c r="T116" s="257"/>
      <c r="U116" s="255"/>
      <c r="V116" s="255"/>
      <c r="W116" s="257"/>
      <c r="X116" s="257"/>
      <c r="Y116" s="255"/>
      <c r="Z116" s="255"/>
      <c r="AA116" s="255"/>
      <c r="AB116" s="255"/>
      <c r="AC116" s="335" t="s">
        <v>913</v>
      </c>
      <c r="AD116" s="225">
        <v>2.0</v>
      </c>
      <c r="AE116" s="225">
        <v>0.0</v>
      </c>
      <c r="AF116" s="225">
        <v>0.0</v>
      </c>
      <c r="AG116" s="225">
        <v>0.0</v>
      </c>
      <c r="AH116" s="225">
        <v>0.0</v>
      </c>
      <c r="AI116" s="225">
        <v>0.0</v>
      </c>
      <c r="AJ116" s="225">
        <v>0.0</v>
      </c>
      <c r="AK116" s="309">
        <v>3.0</v>
      </c>
      <c r="AL116" s="225">
        <v>0.0</v>
      </c>
      <c r="AM116" s="225">
        <v>0.0</v>
      </c>
      <c r="AN116" s="225">
        <v>0.0</v>
      </c>
      <c r="AO116" s="225">
        <v>0.0</v>
      </c>
      <c r="AP116" s="225">
        <v>0.0</v>
      </c>
      <c r="AQ116" s="225">
        <v>0.0</v>
      </c>
      <c r="AR116" s="225">
        <v>0.0</v>
      </c>
      <c r="AS116" s="225">
        <v>0.0</v>
      </c>
      <c r="AT116" s="225">
        <v>0.0</v>
      </c>
      <c r="AU116" s="225">
        <v>0.0</v>
      </c>
      <c r="AV116" s="225">
        <v>0.0</v>
      </c>
      <c r="AW116" s="225">
        <v>0.0</v>
      </c>
      <c r="AX116" s="225">
        <v>0.0</v>
      </c>
      <c r="AY116" s="239" t="str">
        <f t="shared" ref="AY116:BS116" si="468">IF(AD116 = 0, "", AD116)</f>
        <v>2</v>
      </c>
      <c r="AZ116" s="227" t="str">
        <f t="shared" si="468"/>
        <v/>
      </c>
      <c r="BA116" s="227" t="str">
        <f t="shared" si="468"/>
        <v/>
      </c>
      <c r="BB116" s="227" t="str">
        <f t="shared" si="468"/>
        <v/>
      </c>
      <c r="BC116" s="227" t="str">
        <f t="shared" si="468"/>
        <v/>
      </c>
      <c r="BD116" s="227" t="str">
        <f t="shared" si="468"/>
        <v/>
      </c>
      <c r="BE116" s="227" t="str">
        <f t="shared" si="468"/>
        <v/>
      </c>
      <c r="BF116" s="309" t="str">
        <f t="shared" si="468"/>
        <v>3</v>
      </c>
      <c r="BG116" s="227" t="str">
        <f t="shared" si="468"/>
        <v/>
      </c>
      <c r="BH116" s="227" t="str">
        <f t="shared" si="468"/>
        <v/>
      </c>
      <c r="BI116" s="227" t="str">
        <f t="shared" si="468"/>
        <v/>
      </c>
      <c r="BJ116" s="227" t="str">
        <f t="shared" si="468"/>
        <v/>
      </c>
      <c r="BK116" s="227" t="str">
        <f t="shared" si="468"/>
        <v/>
      </c>
      <c r="BL116" s="227" t="str">
        <f t="shared" si="468"/>
        <v/>
      </c>
      <c r="BM116" s="227" t="str">
        <f t="shared" si="468"/>
        <v/>
      </c>
      <c r="BN116" s="227" t="str">
        <f t="shared" si="468"/>
        <v/>
      </c>
      <c r="BO116" s="227" t="str">
        <f t="shared" si="468"/>
        <v/>
      </c>
      <c r="BP116" s="227" t="str">
        <f t="shared" si="468"/>
        <v/>
      </c>
      <c r="BQ116" s="227" t="str">
        <f t="shared" si="468"/>
        <v/>
      </c>
      <c r="BR116" s="227" t="str">
        <f t="shared" si="468"/>
        <v/>
      </c>
      <c r="BS116" s="238" t="str">
        <f t="shared" si="468"/>
        <v/>
      </c>
      <c r="BT116" s="239" t="str">
        <f>$AY116*Assembly!Y$4+$AZ116*Assembly!Y$5+$BA116*Assembly!Y$6+$BB116*Assembly!Y$7+$BC116*Assembly!Y$8+$BD116*Assembly!Y$9+$BE116*Assembly!Y$10+$BF116*Assembly!Y$11+$BG116*Assembly!Y$12+$BH116*Assembly!Y$13+$BI116*Assembly!Y$14+$BJ116*Assembly!Y$15+$BK116*Assembly!Y$16+$BL116*Assembly!Y$17+$BM116*Assembly!Y$18+$BN116*Assembly!Y$19+$BO116*Assembly!Y$20+$BP116*Assembly!Y$21+$BQ116*Assembly!Y$22+$BR116*Assembly!Y$23+$BS116*Assembly!Y$24</f>
        <v>41</v>
      </c>
      <c r="BU116" s="225" t="str">
        <f t="shared" si="8"/>
        <v>3</v>
      </c>
      <c r="BV116" s="225" t="str">
        <f>$AY116*Assembly!AC$4+$AZ116*Assembly!AC$5+$BA116*Assembly!AC$6+$BB116*Assembly!AC$7+$BC116*Assembly!AC$8+$BD116*Assembly!AC$9+$BE116*Assembly!AC$10+$BF116*Assembly!AC$11+$BG116*Assembly!AC$12+$BH116*Assembly!AC$13+$BI116*Assembly!AC$14+$BJ116*Assembly!AC$15+$BK116*Assembly!AC$16+$BL116*Assembly!AC$17+$BM116*Assembly!AC$18+$BN116*Assembly!AC$19+$BO116*Assembly!AC$20+$BP116*Assembly!AC$21+$BQ116*Assembly!AC$22+$BR116*Assembly!AC$23+$BS116*Assembly!AC$24</f>
        <v>203</v>
      </c>
      <c r="BW116" s="240" t="str">
        <f t="shared" si="9"/>
        <v>5.00</v>
      </c>
      <c r="BX116" s="241" t="str">
        <f t="shared" si="10"/>
        <v>13</v>
      </c>
      <c r="BY116" s="242" t="str">
        <f t="shared" si="11"/>
        <v>78.1</v>
      </c>
      <c r="BZ116" s="225"/>
      <c r="CA116" s="225" t="str">
        <f>$AY116*Assembly!X$4+$AZ116*Assembly!X$5+$BA116*Assembly!X$6+$BB116*Assembly!X$7+$BC116*Assembly!X$8+$BD116*Assembly!X$9+$BE116*Assembly!X$10+$BF116*Assembly!X$11+$BG116*Assembly!X$12+$BH116*Assembly!X$13+$BI116*Assembly!X$14+$BJ116*Assembly!X$15+$BK116*Assembly!X$16+$BL116*Assembly!X$17+$BM116*Assembly!X$18+$BN116*Assembly!X$19+$BO116*Assembly!X$20+$BP116*Assembly!X$21+$BQ116*Assembly!X$22+$BR116*Assembly!X$23+$BS116*Assembly!X$24</f>
        <v>5</v>
      </c>
      <c r="CB116" s="225" t="str">
        <f t="shared" si="12"/>
        <v>778</v>
      </c>
      <c r="CC116" s="223" t="str">
        <f t="shared" si="13"/>
        <v>0.0008</v>
      </c>
      <c r="CD116" s="243" t="str">
        <f>$AY116*Assembly!AB$4+$AZ116*Assembly!AB$5+$BA116*Assembly!AB$6+$BB116*Assembly!AB$7+$BC116*Assembly!AB$8+$BD116*Assembly!AB$9+$BE116*Assembly!AB$10+$BF116*Assembly!AB$11+$BG116*Assembly!AB$12+$BH116*Assembly!AB$13+$BI116*Assembly!AB$14+$BJ116*Assembly!AB$15+$BK116*Assembly!AB$16+$BL116*Assembly!AB$17+$BM116*Assembly!AB$18+$BN116*Assembly!AB$19+$BO116*Assembly!AB$20+$BP116*Assembly!AB$21+$BQ116*Assembly!AB$22+$BR116*Assembly!AB$23+$BS116*Assembly!AB$24</f>
        <v>9</v>
      </c>
      <c r="CE116" s="256" t="str">
        <f>$AY116*Assembly!M$4+$AZ116*Assembly!M$5+$BA116*Assembly!M$6+$BB116*Assembly!M$7+$BC116*Assembly!M$8+$BD116*Assembly!M$9+$BE116*Assembly!M$10+$BF116*Assembly!M$11+$BG116*Assembly!M$12+$BH116*Assembly!M$13+$BI116*Assembly!M$14+$BJ116*Assembly!M$15+$BK116*Assembly!M$16+$BL116*Assembly!M$17+$BM116*Assembly!M$18+$BN116*Assembly!M$19+$BO116*Assembly!M$20+$BP116*Assembly!M$21+$BQ116*Assembly!M$22+$BR116*Assembly!M$23+$BS116*Assembly!M$24</f>
        <v>44</v>
      </c>
      <c r="CF116" s="256" t="str">
        <f>$AY116*Assembly!N$4+$AZ116*Assembly!N$5+$BA116*Assembly!N$6+$BB116*Assembly!N$7+$BC116*Assembly!N$8+$BD116*Assembly!N$9+$BE116*Assembly!N$10+$BF116*Assembly!N$11+$BG116*Assembly!N$12+$BH116*Assembly!N$13+$BI116*Assembly!N$14+$BJ116*Assembly!N$15+$BK116*Assembly!N$16+$BL116*Assembly!N$17+$BM116*Assembly!N$18+$BN116*Assembly!N$19+$BO116*Assembly!N$20+$BP116*Assembly!N$21+$BQ116*Assembly!N$22+$BR116*Assembly!N$23+$BS116*Assembly!N$24</f>
        <v>0</v>
      </c>
      <c r="CG116" s="256" t="str">
        <f>$AY116*Assembly!O$4+$AZ116*Assembly!O$5+$BA116*Assembly!O$6+$BB116*Assembly!O$7+$BC116*Assembly!O$8+$BD116*Assembly!O$9+$BE116*Assembly!O$10+$BF116*Assembly!O$11+$BG116*Assembly!O$12+$BH116*Assembly!O$13+$BI116*Assembly!O$14+$BJ116*Assembly!O$15+$BK116*Assembly!O$16+$BL116*Assembly!O$17+$BM116*Assembly!O$18+$BN116*Assembly!O$19+$BO116*Assembly!O$20+$BP116*Assembly!O$21+$BQ116*Assembly!O$22+$BR116*Assembly!O$23+$BS116*Assembly!O$24</f>
        <v>0</v>
      </c>
      <c r="CH116" s="254" t="str">
        <f>$AY116*Assembly!P$4+$AZ116*Assembly!P$5+$BA116*Assembly!P$6+$BB116*Assembly!P$7+$BC116*Assembly!P$8+$BD116*Assembly!P$9+$BE116*Assembly!P$10+$BF116*Assembly!P$11+$BG116*Assembly!P$12+$BH116*Assembly!P$13+$BI116*Assembly!P$14+$BJ116*Assembly!P$15+$BK116*Assembly!P$16+$BL116*Assembly!P$17+$BM116*Assembly!P$18+$BN116*Assembly!P$19+$BO116*Assembly!P$20+$BP116*Assembly!P$21+$BQ116*Assembly!P$22+$BR116*Assembly!P$23+$BS116*Assembly!P$24</f>
        <v>0</v>
      </c>
      <c r="CI116" s="254" t="str">
        <f>$AY116*Assembly!Q$4+$AZ116*Assembly!Q$5+$BA116*Assembly!Q$6+$BB116*Assembly!Q$7+$BC116*Assembly!Q$8+$BD116*Assembly!Q$9+$BE116*Assembly!Q$10+$BF116*Assembly!Q$11+$BG116*Assembly!Q$12+$BH116*Assembly!Q$13+$BI116*Assembly!Q$14+$BJ116*Assembly!Q$15+$BK116*Assembly!Q$16+$BL116*Assembly!Q$17+$BM116*Assembly!Q$18+$BN116*Assembly!Q$19+$BO116*Assembly!Q$20+$BP116*Assembly!Q$21+$BQ116*Assembly!Q$22+$BR116*Assembly!Q$23+$BS116*Assembly!Q$24</f>
        <v>0.6</v>
      </c>
      <c r="CJ116" s="256" t="str">
        <f>$AY116*Assembly!R$4+$AZ116*Assembly!R$5+$BA116*Assembly!R$6+$BB116*Assembly!R$7+$BC116*Assembly!R$8+$BD116*Assembly!R$9+$BE116*Assembly!R$10+$BF116*Assembly!R$11+$BG116*Assembly!R$12+$BH116*Assembly!R$13+$BI116*Assembly!R$14+$BJ116*Assembly!R$15+$BK116*Assembly!R$16+$BL116*Assembly!R$17+$BM116*Assembly!R$18+$BN116*Assembly!R$19+$BO116*Assembly!R$20+$BP116*Assembly!R$21+$BQ116*Assembly!R$22+$BR116*Assembly!R$23+$BS116*Assembly!R$24</f>
        <v>0</v>
      </c>
      <c r="CK116" s="254" t="str">
        <f>$AY116*Assembly!S$4+$AZ116*Assembly!S$5+$BA116*Assembly!S$6+$BB116*Assembly!S$7+$BC116*Assembly!S$8+$BD116*Assembly!S$9+$BE116*Assembly!S$10+$BF116*Assembly!S$11+$BG116*Assembly!S$12+$BH116*Assembly!S$13+$BI116*Assembly!S$14+$BJ116*Assembly!S$15+$BK116*Assembly!S$16+$BL116*Assembly!S$17+$BM116*Assembly!S$18+$BN116*Assembly!S$19+$BO116*Assembly!S$20+$BP116*Assembly!S$21+$BQ116*Assembly!S$22+$BR116*Assembly!S$23+$BS116*Assembly!S$24</f>
        <v>0</v>
      </c>
      <c r="CL116" s="254" t="str">
        <f>$AY116*Assembly!T$4+$AZ116*Assembly!T$5+$BA116*Assembly!T$6+$BB116*Assembly!T$7+$BC116*Assembly!T$8+$BD116*Assembly!T$9+$BE116*Assembly!T$10+$BF116*Assembly!T$11+$BG116*Assembly!T$12+$BH116*Assembly!T$13+$BI116*Assembly!T$14+$BJ116*Assembly!T$15+$BK116*Assembly!T$16+$BL116*Assembly!T$17+$BM116*Assembly!T$18+$BN116*Assembly!T$19+$BO116*Assembly!T$20+$BP116*Assembly!T$21+$BQ116*Assembly!T$22+$BR116*Assembly!T$23+$BS116*Assembly!T$24</f>
        <v>0</v>
      </c>
      <c r="CM116" s="254" t="str">
        <f>$AY116*Assembly!U$4+$AZ116*Assembly!U$5+$BA116*Assembly!U$6+$BB116*Assembly!U$7+$BC116*Assembly!U$8+$BD116*Assembly!U$9+$BE116*Assembly!U$10+$BF116*Assembly!U$11+$BG116*Assembly!U$12+$BH116*Assembly!U$13+$BI116*Assembly!U$14+$BJ116*Assembly!U$15+$BK116*Assembly!U$16+$BL116*Assembly!U$17+$BM116*Assembly!U$18+$BN116*Assembly!U$19+$BO116*Assembly!U$20+$BP116*Assembly!U$21+$BQ116*Assembly!U$22+$BR116*Assembly!U$23+$BS116*Assembly!U$24</f>
        <v>0</v>
      </c>
      <c r="CN116" s="256" t="str">
        <f>$AY116*Assembly!V$4+$AZ116*Assembly!V$5+$BA116*Assembly!V$6+$BB116*Assembly!V$7+$BC116*Assembly!V$8+$BD116*Assembly!V$9+$BE116*Assembly!V$10+$BF116*Assembly!V$11+$BG116*Assembly!V$12+$BH116*Assembly!V$13+$BI116*Assembly!V$14+$BJ116*Assembly!V$15+$BK116*Assembly!V$16+$BL116*Assembly!V$17+$BM116*Assembly!V$18+$BN116*Assembly!V$19+$BO116*Assembly!V$20+$BP116*Assembly!V$21+$BQ116*Assembly!V$22+$BR116*Assembly!V$23+$BS116*Assembly!V$24</f>
        <v>0</v>
      </c>
      <c r="CO116" s="256" t="str">
        <f>CE116*Refining!$F$3</f>
        <v>78</v>
      </c>
      <c r="CP116" s="256" t="str">
        <f>CF116*Refining!$F$4</f>
        <v>0</v>
      </c>
      <c r="CQ116" s="256" t="str">
        <f>CG116*Refining!$F$5</f>
        <v>0</v>
      </c>
      <c r="CR116" s="256" t="str">
        <f>CH116*Refining!$F$6</f>
        <v>0</v>
      </c>
      <c r="CS116" s="256" t="str">
        <f>CI116*Refining!$F$7</f>
        <v>1</v>
      </c>
      <c r="CT116" s="256" t="str">
        <f>CJ116*Refining!$F$8</f>
        <v>0</v>
      </c>
      <c r="CU116" s="256" t="str">
        <f>CK116*Refining!$F$9</f>
        <v>0</v>
      </c>
      <c r="CV116" s="256" t="str">
        <f>CL116*Refining!$F$10</f>
        <v>0</v>
      </c>
      <c r="CW116" s="256" t="str">
        <f>CM116*Refining!$F$11</f>
        <v>0</v>
      </c>
      <c r="CX116" s="256" t="str">
        <f>CN116*Refining!$F$12</f>
        <v>0</v>
      </c>
      <c r="CY116" s="248" t="str">
        <f t="shared" ref="CY116:DR116" si="469">IF(CE116 = 0, "", CE116)</f>
        <v>44</v>
      </c>
      <c r="CZ116" s="245" t="str">
        <f t="shared" si="469"/>
        <v/>
      </c>
      <c r="DA116" s="245" t="str">
        <f t="shared" si="469"/>
        <v/>
      </c>
      <c r="DB116" s="245" t="str">
        <f t="shared" si="469"/>
        <v/>
      </c>
      <c r="DC116" s="245" t="str">
        <f t="shared" si="469"/>
        <v>0.6</v>
      </c>
      <c r="DD116" s="245" t="str">
        <f t="shared" si="469"/>
        <v/>
      </c>
      <c r="DE116" s="245" t="str">
        <f t="shared" si="469"/>
        <v/>
      </c>
      <c r="DF116" s="245" t="str">
        <f t="shared" si="469"/>
        <v/>
      </c>
      <c r="DG116" s="245" t="str">
        <f t="shared" si="469"/>
        <v/>
      </c>
      <c r="DH116" s="246" t="str">
        <f t="shared" si="469"/>
        <v/>
      </c>
      <c r="DI116" s="248" t="str">
        <f t="shared" si="469"/>
        <v>78</v>
      </c>
      <c r="DJ116" s="245" t="str">
        <f t="shared" si="469"/>
        <v/>
      </c>
      <c r="DK116" s="245" t="str">
        <f t="shared" si="469"/>
        <v/>
      </c>
      <c r="DL116" s="245" t="str">
        <f t="shared" si="469"/>
        <v/>
      </c>
      <c r="DM116" s="249" t="str">
        <f t="shared" si="469"/>
        <v>1</v>
      </c>
      <c r="DN116" s="245" t="str">
        <f t="shared" si="469"/>
        <v/>
      </c>
      <c r="DO116" s="245" t="str">
        <f t="shared" si="469"/>
        <v/>
      </c>
      <c r="DP116" s="245" t="str">
        <f t="shared" si="469"/>
        <v/>
      </c>
      <c r="DQ116" s="245" t="str">
        <f t="shared" si="469"/>
        <v/>
      </c>
      <c r="DR116" s="246" t="str">
        <f t="shared" si="469"/>
        <v/>
      </c>
      <c r="DS116" s="248" t="str">
        <f t="shared" si="15"/>
        <v>44</v>
      </c>
      <c r="DT116" s="249" t="str">
        <f t="shared" si="16"/>
        <v>79</v>
      </c>
      <c r="DU116" s="225" t="str">
        <f>CY116*'Ores &amp; Ingots'!$C$3+CZ116*'Ores &amp; Ingots'!$C$4+DA116*'Ores &amp; Ingots'!$C$5+DB116*'Ores &amp; Ingots'!$C$6+DC116*'Ores &amp; Ingots'!$C$7+DD116*'Ores &amp; Ingots'!$C$8+DE116*'Ores &amp; Ingots'!$C$9+DF116*'Ores &amp; Ingots'!$C$10+DG116*'Ores &amp; Ingots'!$C$11+DH116*'Ores &amp; Ingots'!$C$12</f>
        <v>6</v>
      </c>
      <c r="DV116" s="225" t="str">
        <f>DI116*'Ores &amp; Ingots'!$B$3+DJ116*'Ores &amp; Ingots'!$B$4+DK116*'Ores &amp; Ingots'!$B$5+DL116*'Ores &amp; Ingots'!$B$6+DM116*'Ores &amp; Ingots'!$B$7+DN116*'Ores &amp; Ingots'!$B$8+DO116*'Ores &amp; Ingots'!$B$9+DP116*'Ores &amp; Ingots'!$B$10+DQ116*'Ores &amp; Ingots'!$B$11+DR116*'Ores &amp; Ingots'!$B$12</f>
        <v>29</v>
      </c>
      <c r="DW116" s="249" t="str">
        <f>CY116*Refining!$G$3+CZ116*Refining!$G$4+DA116*Refining!$G$5+DB116*Refining!$G$6+DC116*Refining!$G$7+DD116*Refining!$G$8+DE116*Refining!$G$9+DF116*Refining!$G$10+DG116*Refining!$G$11+DH116*Refining!$G$12</f>
        <v>3</v>
      </c>
      <c r="DX116" s="249" t="str">
        <f t="shared" si="17"/>
        <v>542</v>
      </c>
      <c r="DY116" s="250" t="str">
        <f t="shared" si="18"/>
        <v>0.0005</v>
      </c>
      <c r="DZ116" s="248" t="str">
        <f t="shared" si="19"/>
        <v>18</v>
      </c>
      <c r="EA116" s="251" t="str">
        <f t="shared" ref="EA116:EB116" si="470">DZ116/60</f>
        <v>0.3</v>
      </c>
      <c r="EB116" s="251" t="str">
        <f t="shared" si="470"/>
        <v>0.0</v>
      </c>
      <c r="EC116" s="543" t="str">
        <f t="shared" si="21"/>
        <v>0.00</v>
      </c>
      <c r="ED116" s="248" t="str">
        <f t="shared" si="22"/>
        <v>1,319</v>
      </c>
      <c r="EE116" s="251" t="str">
        <f t="shared" ref="EE116:EF116" si="471">ED116/1000</f>
        <v>1.3</v>
      </c>
      <c r="EF116" s="252" t="str">
        <f t="shared" si="471"/>
        <v>0.00</v>
      </c>
      <c r="EG116" s="544" t="str">
        <f t="shared" si="24"/>
        <v>0.0013</v>
      </c>
      <c r="EH116" s="225">
        <v>342.0</v>
      </c>
    </row>
    <row r="117" hidden="1">
      <c r="A117" s="33"/>
      <c r="B117" s="226" t="s">
        <v>997</v>
      </c>
      <c r="C117" s="227" t="s">
        <v>885</v>
      </c>
      <c r="D117" s="227">
        <v>1.0</v>
      </c>
      <c r="E117" s="227">
        <v>1.0</v>
      </c>
      <c r="F117" s="227">
        <v>1.0</v>
      </c>
      <c r="G117" s="253" t="str">
        <f t="shared" si="5"/>
        <v>0.1</v>
      </c>
      <c r="H117" s="254">
        <v>10.0</v>
      </c>
      <c r="I117" s="254">
        <v>10.0</v>
      </c>
      <c r="J117" s="254" t="str">
        <f>H117/Main!$D$9</f>
        <v>10</v>
      </c>
      <c r="K117" s="254" t="str">
        <f>I117/Main!$D$10</f>
        <v>10</v>
      </c>
      <c r="L117" s="254" t="str">
        <f t="shared" si="6"/>
        <v>1</v>
      </c>
      <c r="M117" s="254">
        <v>1.0</v>
      </c>
      <c r="N117" s="256">
        <v>30.0</v>
      </c>
      <c r="O117" s="256">
        <v>30.0</v>
      </c>
      <c r="P117" s="255"/>
      <c r="Q117" s="256"/>
      <c r="R117" s="255"/>
      <c r="S117" s="257"/>
      <c r="T117" s="257"/>
      <c r="U117" s="255"/>
      <c r="V117" s="255"/>
      <c r="W117" s="257"/>
      <c r="X117" s="257"/>
      <c r="Y117" s="255"/>
      <c r="Z117" s="255"/>
      <c r="AA117" s="255"/>
      <c r="AB117" s="255"/>
      <c r="AC117" s="335"/>
      <c r="AD117" s="225">
        <v>2.0</v>
      </c>
      <c r="AE117" s="225">
        <v>0.0</v>
      </c>
      <c r="AF117" s="225">
        <v>0.0</v>
      </c>
      <c r="AG117" s="225">
        <v>0.0</v>
      </c>
      <c r="AH117" s="225">
        <v>0.0</v>
      </c>
      <c r="AI117" s="225">
        <v>0.0</v>
      </c>
      <c r="AJ117" s="225">
        <v>0.0</v>
      </c>
      <c r="AK117" s="309">
        <v>3.0</v>
      </c>
      <c r="AL117" s="225">
        <v>0.0</v>
      </c>
      <c r="AM117" s="225">
        <v>0.0</v>
      </c>
      <c r="AN117" s="225">
        <v>0.0</v>
      </c>
      <c r="AO117" s="225">
        <v>0.0</v>
      </c>
      <c r="AP117" s="225">
        <v>0.0</v>
      </c>
      <c r="AQ117" s="225">
        <v>0.0</v>
      </c>
      <c r="AR117" s="225">
        <v>0.0</v>
      </c>
      <c r="AS117" s="225">
        <v>0.0</v>
      </c>
      <c r="AT117" s="225">
        <v>0.0</v>
      </c>
      <c r="AU117" s="225">
        <v>0.0</v>
      </c>
      <c r="AV117" s="225">
        <v>0.0</v>
      </c>
      <c r="AW117" s="225">
        <v>0.0</v>
      </c>
      <c r="AX117" s="225">
        <v>0.0</v>
      </c>
      <c r="AY117" s="239" t="str">
        <f t="shared" ref="AY117:BS117" si="472">IF(AD117 = 0, "", AD117)</f>
        <v>2</v>
      </c>
      <c r="AZ117" s="227" t="str">
        <f t="shared" si="472"/>
        <v/>
      </c>
      <c r="BA117" s="227" t="str">
        <f t="shared" si="472"/>
        <v/>
      </c>
      <c r="BB117" s="227" t="str">
        <f t="shared" si="472"/>
        <v/>
      </c>
      <c r="BC117" s="227" t="str">
        <f t="shared" si="472"/>
        <v/>
      </c>
      <c r="BD117" s="227" t="str">
        <f t="shared" si="472"/>
        <v/>
      </c>
      <c r="BE117" s="227" t="str">
        <f t="shared" si="472"/>
        <v/>
      </c>
      <c r="BF117" s="309" t="str">
        <f t="shared" si="472"/>
        <v>3</v>
      </c>
      <c r="BG117" s="227" t="str">
        <f t="shared" si="472"/>
        <v/>
      </c>
      <c r="BH117" s="227" t="str">
        <f t="shared" si="472"/>
        <v/>
      </c>
      <c r="BI117" s="227" t="str">
        <f t="shared" si="472"/>
        <v/>
      </c>
      <c r="BJ117" s="227" t="str">
        <f t="shared" si="472"/>
        <v/>
      </c>
      <c r="BK117" s="227" t="str">
        <f t="shared" si="472"/>
        <v/>
      </c>
      <c r="BL117" s="227" t="str">
        <f t="shared" si="472"/>
        <v/>
      </c>
      <c r="BM117" s="227" t="str">
        <f t="shared" si="472"/>
        <v/>
      </c>
      <c r="BN117" s="227" t="str">
        <f t="shared" si="472"/>
        <v/>
      </c>
      <c r="BO117" s="227" t="str">
        <f t="shared" si="472"/>
        <v/>
      </c>
      <c r="BP117" s="227" t="str">
        <f t="shared" si="472"/>
        <v/>
      </c>
      <c r="BQ117" s="227" t="str">
        <f t="shared" si="472"/>
        <v/>
      </c>
      <c r="BR117" s="227" t="str">
        <f t="shared" si="472"/>
        <v/>
      </c>
      <c r="BS117" s="238" t="str">
        <f t="shared" si="472"/>
        <v/>
      </c>
      <c r="BT117" s="239" t="str">
        <f>$AY117*Assembly!Y$4+$AZ117*Assembly!Y$5+$BA117*Assembly!Y$6+$BB117*Assembly!Y$7+$BC117*Assembly!Y$8+$BD117*Assembly!Y$9+$BE117*Assembly!Y$10+$BF117*Assembly!Y$11+$BG117*Assembly!Y$12+$BH117*Assembly!Y$13+$BI117*Assembly!Y$14+$BJ117*Assembly!Y$15+$BK117*Assembly!Y$16+$BL117*Assembly!Y$17+$BM117*Assembly!Y$18+$BN117*Assembly!Y$19+$BO117*Assembly!Y$20+$BP117*Assembly!Y$21+$BQ117*Assembly!Y$22+$BR117*Assembly!Y$23+$BS117*Assembly!Y$24</f>
        <v>41</v>
      </c>
      <c r="BU117" s="225" t="str">
        <f t="shared" si="8"/>
        <v>325</v>
      </c>
      <c r="BV117" s="225" t="str">
        <f>$AY117*Assembly!AC$4+$AZ117*Assembly!AC$5+$BA117*Assembly!AC$6+$BB117*Assembly!AC$7+$BC117*Assembly!AC$8+$BD117*Assembly!AC$9+$BE117*Assembly!AC$10+$BF117*Assembly!AC$11+$BG117*Assembly!AC$12+$BH117*Assembly!AC$13+$BI117*Assembly!AC$14+$BJ117*Assembly!AC$15+$BK117*Assembly!AC$16+$BL117*Assembly!AC$17+$BM117*Assembly!AC$18+$BN117*Assembly!AC$19+$BO117*Assembly!AC$20+$BP117*Assembly!AC$21+$BQ117*Assembly!AC$22+$BR117*Assembly!AC$23+$BS117*Assembly!AC$24</f>
        <v>203</v>
      </c>
      <c r="BW117" s="240" t="str">
        <f t="shared" si="9"/>
        <v>5.00</v>
      </c>
      <c r="BX117" s="241" t="str">
        <f t="shared" si="10"/>
        <v>1624</v>
      </c>
      <c r="BY117" s="242" t="str">
        <f t="shared" si="11"/>
        <v>0.6</v>
      </c>
      <c r="BZ117" s="225"/>
      <c r="CA117" s="225" t="str">
        <f>$AY117*Assembly!X$4+$AZ117*Assembly!X$5+$BA117*Assembly!X$6+$BB117*Assembly!X$7+$BC117*Assembly!X$8+$BD117*Assembly!X$9+$BE117*Assembly!X$10+$BF117*Assembly!X$11+$BG117*Assembly!X$12+$BH117*Assembly!X$13+$BI117*Assembly!X$14+$BJ117*Assembly!X$15+$BK117*Assembly!X$16+$BL117*Assembly!X$17+$BM117*Assembly!X$18+$BN117*Assembly!X$19+$BO117*Assembly!X$20+$BP117*Assembly!X$21+$BQ117*Assembly!X$22+$BR117*Assembly!X$23+$BS117*Assembly!X$24</f>
        <v>5</v>
      </c>
      <c r="CB117" s="225" t="str">
        <f t="shared" si="12"/>
        <v>778</v>
      </c>
      <c r="CC117" s="223" t="str">
        <f t="shared" si="13"/>
        <v>0.0008</v>
      </c>
      <c r="CD117" s="243" t="str">
        <f>$AY117*Assembly!AB$4+$AZ117*Assembly!AB$5+$BA117*Assembly!AB$6+$BB117*Assembly!AB$7+$BC117*Assembly!AB$8+$BD117*Assembly!AB$9+$BE117*Assembly!AB$10+$BF117*Assembly!AB$11+$BG117*Assembly!AB$12+$BH117*Assembly!AB$13+$BI117*Assembly!AB$14+$BJ117*Assembly!AB$15+$BK117*Assembly!AB$16+$BL117*Assembly!AB$17+$BM117*Assembly!AB$18+$BN117*Assembly!AB$19+$BO117*Assembly!AB$20+$BP117*Assembly!AB$21+$BQ117*Assembly!AB$22+$BR117*Assembly!AB$23+$BS117*Assembly!AB$24</f>
        <v>9</v>
      </c>
      <c r="CE117" s="256" t="str">
        <f>$AY117*Assembly!M$4+$AZ117*Assembly!M$5+$BA117*Assembly!M$6+$BB117*Assembly!M$7+$BC117*Assembly!M$8+$BD117*Assembly!M$9+$BE117*Assembly!M$10+$BF117*Assembly!M$11+$BG117*Assembly!M$12+$BH117*Assembly!M$13+$BI117*Assembly!M$14+$BJ117*Assembly!M$15+$BK117*Assembly!M$16+$BL117*Assembly!M$17+$BM117*Assembly!M$18+$BN117*Assembly!M$19+$BO117*Assembly!M$20+$BP117*Assembly!M$21+$BQ117*Assembly!M$22+$BR117*Assembly!M$23+$BS117*Assembly!M$24</f>
        <v>44</v>
      </c>
      <c r="CF117" s="256" t="str">
        <f>$AY117*Assembly!N$4+$AZ117*Assembly!N$5+$BA117*Assembly!N$6+$BB117*Assembly!N$7+$BC117*Assembly!N$8+$BD117*Assembly!N$9+$BE117*Assembly!N$10+$BF117*Assembly!N$11+$BG117*Assembly!N$12+$BH117*Assembly!N$13+$BI117*Assembly!N$14+$BJ117*Assembly!N$15+$BK117*Assembly!N$16+$BL117*Assembly!N$17+$BM117*Assembly!N$18+$BN117*Assembly!N$19+$BO117*Assembly!N$20+$BP117*Assembly!N$21+$BQ117*Assembly!N$22+$BR117*Assembly!N$23+$BS117*Assembly!N$24</f>
        <v>0</v>
      </c>
      <c r="CG117" s="256" t="str">
        <f>$AY117*Assembly!O$4+$AZ117*Assembly!O$5+$BA117*Assembly!O$6+$BB117*Assembly!O$7+$BC117*Assembly!O$8+$BD117*Assembly!O$9+$BE117*Assembly!O$10+$BF117*Assembly!O$11+$BG117*Assembly!O$12+$BH117*Assembly!O$13+$BI117*Assembly!O$14+$BJ117*Assembly!O$15+$BK117*Assembly!O$16+$BL117*Assembly!O$17+$BM117*Assembly!O$18+$BN117*Assembly!O$19+$BO117*Assembly!O$20+$BP117*Assembly!O$21+$BQ117*Assembly!O$22+$BR117*Assembly!O$23+$BS117*Assembly!O$24</f>
        <v>0</v>
      </c>
      <c r="CH117" s="254" t="str">
        <f>$AY117*Assembly!P$4+$AZ117*Assembly!P$5+$BA117*Assembly!P$6+$BB117*Assembly!P$7+$BC117*Assembly!P$8+$BD117*Assembly!P$9+$BE117*Assembly!P$10+$BF117*Assembly!P$11+$BG117*Assembly!P$12+$BH117*Assembly!P$13+$BI117*Assembly!P$14+$BJ117*Assembly!P$15+$BK117*Assembly!P$16+$BL117*Assembly!P$17+$BM117*Assembly!P$18+$BN117*Assembly!P$19+$BO117*Assembly!P$20+$BP117*Assembly!P$21+$BQ117*Assembly!P$22+$BR117*Assembly!P$23+$BS117*Assembly!P$24</f>
        <v>0</v>
      </c>
      <c r="CI117" s="254" t="str">
        <f>$AY117*Assembly!Q$4+$AZ117*Assembly!Q$5+$BA117*Assembly!Q$6+$BB117*Assembly!Q$7+$BC117*Assembly!Q$8+$BD117*Assembly!Q$9+$BE117*Assembly!Q$10+$BF117*Assembly!Q$11+$BG117*Assembly!Q$12+$BH117*Assembly!Q$13+$BI117*Assembly!Q$14+$BJ117*Assembly!Q$15+$BK117*Assembly!Q$16+$BL117*Assembly!Q$17+$BM117*Assembly!Q$18+$BN117*Assembly!Q$19+$BO117*Assembly!Q$20+$BP117*Assembly!Q$21+$BQ117*Assembly!Q$22+$BR117*Assembly!Q$23+$BS117*Assembly!Q$24</f>
        <v>0.6</v>
      </c>
      <c r="CJ117" s="256" t="str">
        <f>$AY117*Assembly!R$4+$AZ117*Assembly!R$5+$BA117*Assembly!R$6+$BB117*Assembly!R$7+$BC117*Assembly!R$8+$BD117*Assembly!R$9+$BE117*Assembly!R$10+$BF117*Assembly!R$11+$BG117*Assembly!R$12+$BH117*Assembly!R$13+$BI117*Assembly!R$14+$BJ117*Assembly!R$15+$BK117*Assembly!R$16+$BL117*Assembly!R$17+$BM117*Assembly!R$18+$BN117*Assembly!R$19+$BO117*Assembly!R$20+$BP117*Assembly!R$21+$BQ117*Assembly!R$22+$BR117*Assembly!R$23+$BS117*Assembly!R$24</f>
        <v>0</v>
      </c>
      <c r="CK117" s="254" t="str">
        <f>$AY117*Assembly!S$4+$AZ117*Assembly!S$5+$BA117*Assembly!S$6+$BB117*Assembly!S$7+$BC117*Assembly!S$8+$BD117*Assembly!S$9+$BE117*Assembly!S$10+$BF117*Assembly!S$11+$BG117*Assembly!S$12+$BH117*Assembly!S$13+$BI117*Assembly!S$14+$BJ117*Assembly!S$15+$BK117*Assembly!S$16+$BL117*Assembly!S$17+$BM117*Assembly!S$18+$BN117*Assembly!S$19+$BO117*Assembly!S$20+$BP117*Assembly!S$21+$BQ117*Assembly!S$22+$BR117*Assembly!S$23+$BS117*Assembly!S$24</f>
        <v>0</v>
      </c>
      <c r="CL117" s="254" t="str">
        <f>$AY117*Assembly!T$4+$AZ117*Assembly!T$5+$BA117*Assembly!T$6+$BB117*Assembly!T$7+$BC117*Assembly!T$8+$BD117*Assembly!T$9+$BE117*Assembly!T$10+$BF117*Assembly!T$11+$BG117*Assembly!T$12+$BH117*Assembly!T$13+$BI117*Assembly!T$14+$BJ117*Assembly!T$15+$BK117*Assembly!T$16+$BL117*Assembly!T$17+$BM117*Assembly!T$18+$BN117*Assembly!T$19+$BO117*Assembly!T$20+$BP117*Assembly!T$21+$BQ117*Assembly!T$22+$BR117*Assembly!T$23+$BS117*Assembly!T$24</f>
        <v>0</v>
      </c>
      <c r="CM117" s="254" t="str">
        <f>$AY117*Assembly!U$4+$AZ117*Assembly!U$5+$BA117*Assembly!U$6+$BB117*Assembly!U$7+$BC117*Assembly!U$8+$BD117*Assembly!U$9+$BE117*Assembly!U$10+$BF117*Assembly!U$11+$BG117*Assembly!U$12+$BH117*Assembly!U$13+$BI117*Assembly!U$14+$BJ117*Assembly!U$15+$BK117*Assembly!U$16+$BL117*Assembly!U$17+$BM117*Assembly!U$18+$BN117*Assembly!U$19+$BO117*Assembly!U$20+$BP117*Assembly!U$21+$BQ117*Assembly!U$22+$BR117*Assembly!U$23+$BS117*Assembly!U$24</f>
        <v>0</v>
      </c>
      <c r="CN117" s="256" t="str">
        <f>$AY117*Assembly!V$4+$AZ117*Assembly!V$5+$BA117*Assembly!V$6+$BB117*Assembly!V$7+$BC117*Assembly!V$8+$BD117*Assembly!V$9+$BE117*Assembly!V$10+$BF117*Assembly!V$11+$BG117*Assembly!V$12+$BH117*Assembly!V$13+$BI117*Assembly!V$14+$BJ117*Assembly!V$15+$BK117*Assembly!V$16+$BL117*Assembly!V$17+$BM117*Assembly!V$18+$BN117*Assembly!V$19+$BO117*Assembly!V$20+$BP117*Assembly!V$21+$BQ117*Assembly!V$22+$BR117*Assembly!V$23+$BS117*Assembly!V$24</f>
        <v>0</v>
      </c>
      <c r="CO117" s="256" t="str">
        <f>CE117*Refining!$F$3</f>
        <v>78</v>
      </c>
      <c r="CP117" s="256" t="str">
        <f>CF117*Refining!$F$4</f>
        <v>0</v>
      </c>
      <c r="CQ117" s="256" t="str">
        <f>CG117*Refining!$F$5</f>
        <v>0</v>
      </c>
      <c r="CR117" s="256" t="str">
        <f>CH117*Refining!$F$6</f>
        <v>0</v>
      </c>
      <c r="CS117" s="256" t="str">
        <f>CI117*Refining!$F$7</f>
        <v>1</v>
      </c>
      <c r="CT117" s="256" t="str">
        <f>CJ117*Refining!$F$8</f>
        <v>0</v>
      </c>
      <c r="CU117" s="256" t="str">
        <f>CK117*Refining!$F$9</f>
        <v>0</v>
      </c>
      <c r="CV117" s="256" t="str">
        <f>CL117*Refining!$F$10</f>
        <v>0</v>
      </c>
      <c r="CW117" s="256" t="str">
        <f>CM117*Refining!$F$11</f>
        <v>0</v>
      </c>
      <c r="CX117" s="256" t="str">
        <f>CN117*Refining!$F$12</f>
        <v>0</v>
      </c>
      <c r="CY117" s="248" t="str">
        <f t="shared" ref="CY117:DR117" si="473">IF(CE117 = 0, "", CE117)</f>
        <v>44</v>
      </c>
      <c r="CZ117" s="245" t="str">
        <f t="shared" si="473"/>
        <v/>
      </c>
      <c r="DA117" s="245" t="str">
        <f t="shared" si="473"/>
        <v/>
      </c>
      <c r="DB117" s="245" t="str">
        <f t="shared" si="473"/>
        <v/>
      </c>
      <c r="DC117" s="245" t="str">
        <f t="shared" si="473"/>
        <v>0.6</v>
      </c>
      <c r="DD117" s="245" t="str">
        <f t="shared" si="473"/>
        <v/>
      </c>
      <c r="DE117" s="245" t="str">
        <f t="shared" si="473"/>
        <v/>
      </c>
      <c r="DF117" s="245" t="str">
        <f t="shared" si="473"/>
        <v/>
      </c>
      <c r="DG117" s="245" t="str">
        <f t="shared" si="473"/>
        <v/>
      </c>
      <c r="DH117" s="246" t="str">
        <f t="shared" si="473"/>
        <v/>
      </c>
      <c r="DI117" s="248" t="str">
        <f t="shared" si="473"/>
        <v>78</v>
      </c>
      <c r="DJ117" s="245" t="str">
        <f t="shared" si="473"/>
        <v/>
      </c>
      <c r="DK117" s="245" t="str">
        <f t="shared" si="473"/>
        <v/>
      </c>
      <c r="DL117" s="245" t="str">
        <f t="shared" si="473"/>
        <v/>
      </c>
      <c r="DM117" s="249" t="str">
        <f t="shared" si="473"/>
        <v>1</v>
      </c>
      <c r="DN117" s="245" t="str">
        <f t="shared" si="473"/>
        <v/>
      </c>
      <c r="DO117" s="245" t="str">
        <f t="shared" si="473"/>
        <v/>
      </c>
      <c r="DP117" s="245" t="str">
        <f t="shared" si="473"/>
        <v/>
      </c>
      <c r="DQ117" s="245" t="str">
        <f t="shared" si="473"/>
        <v/>
      </c>
      <c r="DR117" s="246" t="str">
        <f t="shared" si="473"/>
        <v/>
      </c>
      <c r="DS117" s="248" t="str">
        <f t="shared" si="15"/>
        <v>44</v>
      </c>
      <c r="DT117" s="249" t="str">
        <f t="shared" si="16"/>
        <v>79</v>
      </c>
      <c r="DU117" s="225" t="str">
        <f>CY117*'Ores &amp; Ingots'!$C$3+CZ117*'Ores &amp; Ingots'!$C$4+DA117*'Ores &amp; Ingots'!$C$5+DB117*'Ores &amp; Ingots'!$C$6+DC117*'Ores &amp; Ingots'!$C$7+DD117*'Ores &amp; Ingots'!$C$8+DE117*'Ores &amp; Ingots'!$C$9+DF117*'Ores &amp; Ingots'!$C$10+DG117*'Ores &amp; Ingots'!$C$11+DH117*'Ores &amp; Ingots'!$C$12</f>
        <v>6</v>
      </c>
      <c r="DV117" s="225" t="str">
        <f>DI117*'Ores &amp; Ingots'!$B$3+DJ117*'Ores &amp; Ingots'!$B$4+DK117*'Ores &amp; Ingots'!$B$5+DL117*'Ores &amp; Ingots'!$B$6+DM117*'Ores &amp; Ingots'!$B$7+DN117*'Ores &amp; Ingots'!$B$8+DO117*'Ores &amp; Ingots'!$B$9+DP117*'Ores &amp; Ingots'!$B$10+DQ117*'Ores &amp; Ingots'!$B$11+DR117*'Ores &amp; Ingots'!$B$12</f>
        <v>29</v>
      </c>
      <c r="DW117" s="249" t="str">
        <f>CY117*Refining!$G$3+CZ117*Refining!$G$4+DA117*Refining!$G$5+DB117*Refining!$G$6+DC117*Refining!$G$7+DD117*Refining!$G$8+DE117*Refining!$G$9+DF117*Refining!$G$10+DG117*Refining!$G$11+DH117*Refining!$G$12</f>
        <v>3</v>
      </c>
      <c r="DX117" s="249" t="str">
        <f t="shared" si="17"/>
        <v>542</v>
      </c>
      <c r="DY117" s="250" t="str">
        <f t="shared" si="18"/>
        <v>0.0005</v>
      </c>
      <c r="DZ117" s="248" t="str">
        <f t="shared" si="19"/>
        <v>18</v>
      </c>
      <c r="EA117" s="251" t="str">
        <f t="shared" ref="EA117:EB117" si="474">DZ117/60</f>
        <v>0.3</v>
      </c>
      <c r="EB117" s="251" t="str">
        <f t="shared" si="474"/>
        <v>0.0</v>
      </c>
      <c r="EC117" s="543" t="str">
        <f t="shared" si="21"/>
        <v>0.00</v>
      </c>
      <c r="ED117" s="248" t="str">
        <f t="shared" si="22"/>
        <v>1,319</v>
      </c>
      <c r="EE117" s="251" t="str">
        <f t="shared" ref="EE117:EF117" si="475">ED117/1000</f>
        <v>1.3</v>
      </c>
      <c r="EF117" s="252" t="str">
        <f t="shared" si="475"/>
        <v>0.00</v>
      </c>
      <c r="EG117" s="544" t="str">
        <f t="shared" si="24"/>
        <v>0.0013</v>
      </c>
      <c r="EH117" s="225" t="s">
        <v>12</v>
      </c>
    </row>
    <row r="118">
      <c r="A118" s="33"/>
      <c r="B118" s="226" t="s">
        <v>998</v>
      </c>
      <c r="C118" s="227" t="s">
        <v>886</v>
      </c>
      <c r="D118" s="227">
        <v>1.0</v>
      </c>
      <c r="E118" s="227">
        <v>1.0</v>
      </c>
      <c r="F118" s="227">
        <v>1.0</v>
      </c>
      <c r="G118" s="253" t="str">
        <f t="shared" si="5"/>
        <v>15.6</v>
      </c>
      <c r="H118" s="254">
        <v>10.0</v>
      </c>
      <c r="I118" s="254">
        <v>10.0</v>
      </c>
      <c r="J118" s="254" t="str">
        <f>H118/Main!$D$9</f>
        <v>10</v>
      </c>
      <c r="K118" s="254" t="str">
        <f>I118/Main!$D$10</f>
        <v>10</v>
      </c>
      <c r="L118" s="254" t="str">
        <f t="shared" si="6"/>
        <v>1</v>
      </c>
      <c r="M118" s="254">
        <v>1.0</v>
      </c>
      <c r="N118" s="256">
        <v>100.0</v>
      </c>
      <c r="O118" s="256">
        <v>100.0</v>
      </c>
      <c r="P118" s="255"/>
      <c r="Q118" s="256"/>
      <c r="R118" s="255"/>
      <c r="S118" s="257"/>
      <c r="T118" s="257"/>
      <c r="U118" s="255"/>
      <c r="V118" s="255"/>
      <c r="W118" s="257"/>
      <c r="X118" s="257"/>
      <c r="Y118" s="255"/>
      <c r="Z118" s="255"/>
      <c r="AA118" s="255"/>
      <c r="AB118" s="255"/>
      <c r="AC118" s="335" t="s">
        <v>913</v>
      </c>
      <c r="AD118" s="225">
        <v>0.0</v>
      </c>
      <c r="AE118" s="225">
        <v>10.0</v>
      </c>
      <c r="AF118" s="225">
        <v>0.0</v>
      </c>
      <c r="AG118" s="225">
        <v>0.0</v>
      </c>
      <c r="AH118" s="225">
        <v>20.0</v>
      </c>
      <c r="AI118" s="225">
        <v>0.0</v>
      </c>
      <c r="AJ118" s="225">
        <v>0.0</v>
      </c>
      <c r="AK118" s="309">
        <v>20.0</v>
      </c>
      <c r="AL118" s="225">
        <v>0.0</v>
      </c>
      <c r="AM118" s="225">
        <v>0.0</v>
      </c>
      <c r="AN118" s="225">
        <v>0.0</v>
      </c>
      <c r="AO118" s="225">
        <v>0.0</v>
      </c>
      <c r="AP118" s="225">
        <v>0.0</v>
      </c>
      <c r="AQ118" s="225">
        <v>0.0</v>
      </c>
      <c r="AR118" s="225">
        <v>0.0</v>
      </c>
      <c r="AS118" s="225">
        <v>0.0</v>
      </c>
      <c r="AT118" s="225">
        <v>0.0</v>
      </c>
      <c r="AU118" s="225">
        <v>0.0</v>
      </c>
      <c r="AV118" s="225">
        <v>0.0</v>
      </c>
      <c r="AW118" s="225">
        <v>0.0</v>
      </c>
      <c r="AX118" s="225">
        <v>0.0</v>
      </c>
      <c r="AY118" s="236" t="str">
        <f t="shared" ref="AY118:BS118" si="476">IF(AD118 = 0, "", AD118)</f>
        <v/>
      </c>
      <c r="AZ118" s="225" t="str">
        <f t="shared" si="476"/>
        <v>10</v>
      </c>
      <c r="BA118" s="227" t="str">
        <f t="shared" si="476"/>
        <v/>
      </c>
      <c r="BB118" s="227" t="str">
        <f t="shared" si="476"/>
        <v/>
      </c>
      <c r="BC118" s="225" t="str">
        <f t="shared" si="476"/>
        <v>20</v>
      </c>
      <c r="BD118" s="227" t="str">
        <f t="shared" si="476"/>
        <v/>
      </c>
      <c r="BE118" s="227" t="str">
        <f t="shared" si="476"/>
        <v/>
      </c>
      <c r="BF118" s="309" t="str">
        <f t="shared" si="476"/>
        <v>20</v>
      </c>
      <c r="BG118" s="227" t="str">
        <f t="shared" si="476"/>
        <v/>
      </c>
      <c r="BH118" s="227" t="str">
        <f t="shared" si="476"/>
        <v/>
      </c>
      <c r="BI118" s="227" t="str">
        <f t="shared" si="476"/>
        <v/>
      </c>
      <c r="BJ118" s="227" t="str">
        <f t="shared" si="476"/>
        <v/>
      </c>
      <c r="BK118" s="227" t="str">
        <f t="shared" si="476"/>
        <v/>
      </c>
      <c r="BL118" s="227" t="str">
        <f t="shared" si="476"/>
        <v/>
      </c>
      <c r="BM118" s="227" t="str">
        <f t="shared" si="476"/>
        <v/>
      </c>
      <c r="BN118" s="227" t="str">
        <f t="shared" si="476"/>
        <v/>
      </c>
      <c r="BO118" s="227" t="str">
        <f t="shared" si="476"/>
        <v/>
      </c>
      <c r="BP118" s="227" t="str">
        <f t="shared" si="476"/>
        <v/>
      </c>
      <c r="BQ118" s="227" t="str">
        <f t="shared" si="476"/>
        <v/>
      </c>
      <c r="BR118" s="227" t="str">
        <f t="shared" si="476"/>
        <v/>
      </c>
      <c r="BS118" s="238" t="str">
        <f t="shared" si="476"/>
        <v/>
      </c>
      <c r="BT118" s="239" t="str">
        <f>$AY118*Assembly!Y$4+$AZ118*Assembly!Y$5+$BA118*Assembly!Y$6+$BB118*Assembly!Y$7+$BC118*Assembly!Y$8+$BD118*Assembly!Y$9+$BE118*Assembly!Y$10+$BF118*Assembly!Y$11+$BG118*Assembly!Y$12+$BH118*Assembly!Y$13+$BI118*Assembly!Y$14+$BJ118*Assembly!Y$15+$BK118*Assembly!Y$16+$BL118*Assembly!Y$17+$BM118*Assembly!Y$18+$BN118*Assembly!Y$19+$BO118*Assembly!Y$20+$BP118*Assembly!Y$21+$BQ118*Assembly!Y$22+$BR118*Assembly!Y$23+$BS118*Assembly!Y$24</f>
        <v>194</v>
      </c>
      <c r="BU118" s="225" t="str">
        <f t="shared" si="8"/>
        <v>12</v>
      </c>
      <c r="BV118" s="225" t="str">
        <f>$AY118*Assembly!AC$4+$AZ118*Assembly!AC$5+$BA118*Assembly!AC$6+$BB118*Assembly!AC$7+$BC118*Assembly!AC$8+$BD118*Assembly!AC$9+$BE118*Assembly!AC$10+$BF118*Assembly!AC$11+$BG118*Assembly!AC$12+$BH118*Assembly!AC$13+$BI118*Assembly!AC$14+$BJ118*Assembly!AC$15+$BK118*Assembly!AC$16+$BL118*Assembly!AC$17+$BM118*Assembly!AC$18+$BN118*Assembly!AC$19+$BO118*Assembly!AC$20+$BP118*Assembly!AC$21+$BQ118*Assembly!AC$22+$BR118*Assembly!AC$23+$BS118*Assembly!AC$24</f>
        <v>770</v>
      </c>
      <c r="BW118" s="240" t="str">
        <f t="shared" si="9"/>
        <v>3.97</v>
      </c>
      <c r="BX118" s="241" t="str">
        <f t="shared" si="10"/>
        <v>49</v>
      </c>
      <c r="BY118" s="242" t="str">
        <f t="shared" si="11"/>
        <v>62.0</v>
      </c>
      <c r="BZ118" s="225"/>
      <c r="CA118" s="225" t="str">
        <f>$AY118*Assembly!X$4+$AZ118*Assembly!X$5+$BA118*Assembly!X$6+$BB118*Assembly!X$7+$BC118*Assembly!X$8+$BD118*Assembly!X$9+$BE118*Assembly!X$10+$BF118*Assembly!X$11+$BG118*Assembly!X$12+$BH118*Assembly!X$13+$BI118*Assembly!X$14+$BJ118*Assembly!X$15+$BK118*Assembly!X$16+$BL118*Assembly!X$17+$BM118*Assembly!X$18+$BN118*Assembly!X$19+$BO118*Assembly!X$20+$BP118*Assembly!X$21+$BQ118*Assembly!X$22+$BR118*Assembly!X$23+$BS118*Assembly!X$24</f>
        <v>110</v>
      </c>
      <c r="CB118" s="225" t="str">
        <f t="shared" si="12"/>
        <v>17,111</v>
      </c>
      <c r="CC118" s="223" t="str">
        <f t="shared" si="13"/>
        <v>0.0171</v>
      </c>
      <c r="CD118" s="243" t="str">
        <f>$AY118*Assembly!AB$4+$AZ118*Assembly!AB$5+$BA118*Assembly!AB$6+$BB118*Assembly!AB$7+$BC118*Assembly!AB$8+$BD118*Assembly!AB$9+$BE118*Assembly!AB$10+$BF118*Assembly!AB$11+$BG118*Assembly!AB$12+$BH118*Assembly!AB$13+$BI118*Assembly!AB$14+$BJ118*Assembly!AB$15+$BK118*Assembly!AB$16+$BL118*Assembly!AB$17+$BM118*Assembly!AB$18+$BN118*Assembly!AB$19+$BO118*Assembly!AB$20+$BP118*Assembly!AB$21+$BQ118*Assembly!AB$22+$BR118*Assembly!AB$23+$BS118*Assembly!AB$24</f>
        <v>110</v>
      </c>
      <c r="CE118" s="256" t="str">
        <f>$AY118*Assembly!M$4+$AZ118*Assembly!M$5+$BA118*Assembly!M$6+$BB118*Assembly!M$7+$BC118*Assembly!M$8+$BD118*Assembly!M$9+$BE118*Assembly!M$10+$BF118*Assembly!M$11+$BG118*Assembly!M$12+$BH118*Assembly!M$13+$BI118*Assembly!M$14+$BJ118*Assembly!M$15+$BK118*Assembly!M$16+$BL118*Assembly!M$17+$BM118*Assembly!M$18+$BN118*Assembly!M$19+$BO118*Assembly!M$20+$BP118*Assembly!M$21+$BQ118*Assembly!M$22+$BR118*Assembly!M$23+$BS118*Assembly!M$24</f>
        <v>245</v>
      </c>
      <c r="CF118" s="256" t="str">
        <f>$AY118*Assembly!N$4+$AZ118*Assembly!N$5+$BA118*Assembly!N$6+$BB118*Assembly!N$7+$BC118*Assembly!N$8+$BD118*Assembly!N$9+$BE118*Assembly!N$10+$BF118*Assembly!N$11+$BG118*Assembly!N$12+$BH118*Assembly!N$13+$BI118*Assembly!N$14+$BJ118*Assembly!N$15+$BK118*Assembly!N$16+$BL118*Assembly!N$17+$BM118*Assembly!N$18+$BN118*Assembly!N$19+$BO118*Assembly!N$20+$BP118*Assembly!N$21+$BQ118*Assembly!N$22+$BR118*Assembly!N$23+$BS118*Assembly!N$24</f>
        <v>0</v>
      </c>
      <c r="CG118" s="256" t="str">
        <f>$AY118*Assembly!O$4+$AZ118*Assembly!O$5+$BA118*Assembly!O$6+$BB118*Assembly!O$7+$BC118*Assembly!O$8+$BD118*Assembly!O$9+$BE118*Assembly!O$10+$BF118*Assembly!O$11+$BG118*Assembly!O$12+$BH118*Assembly!O$13+$BI118*Assembly!O$14+$BJ118*Assembly!O$15+$BK118*Assembly!O$16+$BL118*Assembly!O$17+$BM118*Assembly!O$18+$BN118*Assembly!O$19+$BO118*Assembly!O$20+$BP118*Assembly!O$21+$BQ118*Assembly!O$22+$BR118*Assembly!O$23+$BS118*Assembly!O$24</f>
        <v>0</v>
      </c>
      <c r="CH118" s="254" t="str">
        <f>$AY118*Assembly!P$4+$AZ118*Assembly!P$5+$BA118*Assembly!P$6+$BB118*Assembly!P$7+$BC118*Assembly!P$8+$BD118*Assembly!P$9+$BE118*Assembly!P$10+$BF118*Assembly!P$11+$BG118*Assembly!P$12+$BH118*Assembly!P$13+$BI118*Assembly!P$14+$BJ118*Assembly!P$15+$BK118*Assembly!P$16+$BL118*Assembly!P$17+$BM118*Assembly!P$18+$BN118*Assembly!P$19+$BO118*Assembly!P$20+$BP118*Assembly!P$21+$BQ118*Assembly!P$22+$BR118*Assembly!P$23+$BS118*Assembly!P$24</f>
        <v>0</v>
      </c>
      <c r="CI118" s="254" t="str">
        <f>$AY118*Assembly!Q$4+$AZ118*Assembly!Q$5+$BA118*Assembly!Q$6+$BB118*Assembly!Q$7+$BC118*Assembly!Q$8+$BD118*Assembly!Q$9+$BE118*Assembly!Q$10+$BF118*Assembly!Q$11+$BG118*Assembly!Q$12+$BH118*Assembly!Q$13+$BI118*Assembly!Q$14+$BJ118*Assembly!Q$15+$BK118*Assembly!Q$16+$BL118*Assembly!Q$17+$BM118*Assembly!Q$18+$BN118*Assembly!Q$19+$BO118*Assembly!Q$20+$BP118*Assembly!Q$21+$BQ118*Assembly!Q$22+$BR118*Assembly!Q$23+$BS118*Assembly!Q$24</f>
        <v>4</v>
      </c>
      <c r="CJ118" s="256" t="str">
        <f>$AY118*Assembly!R$4+$AZ118*Assembly!R$5+$BA118*Assembly!R$6+$BB118*Assembly!R$7+$BC118*Assembly!R$8+$BD118*Assembly!R$9+$BE118*Assembly!R$10+$BF118*Assembly!R$11+$BG118*Assembly!R$12+$BH118*Assembly!R$13+$BI118*Assembly!R$14+$BJ118*Assembly!R$15+$BK118*Assembly!R$16+$BL118*Assembly!R$17+$BM118*Assembly!R$18+$BN118*Assembly!R$19+$BO118*Assembly!R$20+$BP118*Assembly!R$21+$BQ118*Assembly!R$22+$BR118*Assembly!R$23+$BS118*Assembly!R$24</f>
        <v>0</v>
      </c>
      <c r="CK118" s="254" t="str">
        <f>$AY118*Assembly!S$4+$AZ118*Assembly!S$5+$BA118*Assembly!S$6+$BB118*Assembly!S$7+$BC118*Assembly!S$8+$BD118*Assembly!S$9+$BE118*Assembly!S$10+$BF118*Assembly!S$11+$BG118*Assembly!S$12+$BH118*Assembly!S$13+$BI118*Assembly!S$14+$BJ118*Assembly!S$15+$BK118*Assembly!S$16+$BL118*Assembly!S$17+$BM118*Assembly!S$18+$BN118*Assembly!S$19+$BO118*Assembly!S$20+$BP118*Assembly!S$21+$BQ118*Assembly!S$22+$BR118*Assembly!S$23+$BS118*Assembly!S$24</f>
        <v>0</v>
      </c>
      <c r="CL118" s="254" t="str">
        <f>$AY118*Assembly!T$4+$AZ118*Assembly!T$5+$BA118*Assembly!T$6+$BB118*Assembly!T$7+$BC118*Assembly!T$8+$BD118*Assembly!T$9+$BE118*Assembly!T$10+$BF118*Assembly!T$11+$BG118*Assembly!T$12+$BH118*Assembly!T$13+$BI118*Assembly!T$14+$BJ118*Assembly!T$15+$BK118*Assembly!T$16+$BL118*Assembly!T$17+$BM118*Assembly!T$18+$BN118*Assembly!T$19+$BO118*Assembly!T$20+$BP118*Assembly!T$21+$BQ118*Assembly!T$22+$BR118*Assembly!T$23+$BS118*Assembly!T$24</f>
        <v>0</v>
      </c>
      <c r="CM118" s="254" t="str">
        <f>$AY118*Assembly!U$4+$AZ118*Assembly!U$5+$BA118*Assembly!U$6+$BB118*Assembly!U$7+$BC118*Assembly!U$8+$BD118*Assembly!U$9+$BE118*Assembly!U$10+$BF118*Assembly!U$11+$BG118*Assembly!U$12+$BH118*Assembly!U$13+$BI118*Assembly!U$14+$BJ118*Assembly!U$15+$BK118*Assembly!U$16+$BL118*Assembly!U$17+$BM118*Assembly!U$18+$BN118*Assembly!U$19+$BO118*Assembly!U$20+$BP118*Assembly!U$21+$BQ118*Assembly!U$22+$BR118*Assembly!U$23+$BS118*Assembly!U$24</f>
        <v>0</v>
      </c>
      <c r="CN118" s="256" t="str">
        <f>$AY118*Assembly!V$4+$AZ118*Assembly!V$5+$BA118*Assembly!V$6+$BB118*Assembly!V$7+$BC118*Assembly!V$8+$BD118*Assembly!V$9+$BE118*Assembly!V$10+$BF118*Assembly!V$11+$BG118*Assembly!V$12+$BH118*Assembly!V$13+$BI118*Assembly!V$14+$BJ118*Assembly!V$15+$BK118*Assembly!V$16+$BL118*Assembly!V$17+$BM118*Assembly!V$18+$BN118*Assembly!V$19+$BO118*Assembly!V$20+$BP118*Assembly!V$21+$BQ118*Assembly!V$22+$BR118*Assembly!V$23+$BS118*Assembly!V$24</f>
        <v>0</v>
      </c>
      <c r="CO118" s="256" t="str">
        <f>CE118*Refining!$F$3</f>
        <v>438</v>
      </c>
      <c r="CP118" s="256" t="str">
        <f>CF118*Refining!$F$4</f>
        <v>0</v>
      </c>
      <c r="CQ118" s="256" t="str">
        <f>CG118*Refining!$F$5</f>
        <v>0</v>
      </c>
      <c r="CR118" s="256" t="str">
        <f>CH118*Refining!$F$6</f>
        <v>0</v>
      </c>
      <c r="CS118" s="256" t="str">
        <f>CI118*Refining!$F$7</f>
        <v>7</v>
      </c>
      <c r="CT118" s="256" t="str">
        <f>CJ118*Refining!$F$8</f>
        <v>0</v>
      </c>
      <c r="CU118" s="256" t="str">
        <f>CK118*Refining!$F$9</f>
        <v>0</v>
      </c>
      <c r="CV118" s="256" t="str">
        <f>CL118*Refining!$F$10</f>
        <v>0</v>
      </c>
      <c r="CW118" s="256" t="str">
        <f>CM118*Refining!$F$11</f>
        <v>0</v>
      </c>
      <c r="CX118" s="256" t="str">
        <f>CN118*Refining!$F$12</f>
        <v>0</v>
      </c>
      <c r="CY118" s="248" t="str">
        <f t="shared" ref="CY118:DR118" si="477">IF(CE118 = 0, "", CE118)</f>
        <v>245</v>
      </c>
      <c r="CZ118" s="245" t="str">
        <f t="shared" si="477"/>
        <v/>
      </c>
      <c r="DA118" s="245" t="str">
        <f t="shared" si="477"/>
        <v/>
      </c>
      <c r="DB118" s="245" t="str">
        <f t="shared" si="477"/>
        <v/>
      </c>
      <c r="DC118" s="245" t="str">
        <f t="shared" si="477"/>
        <v>4</v>
      </c>
      <c r="DD118" s="245" t="str">
        <f t="shared" si="477"/>
        <v/>
      </c>
      <c r="DE118" s="245" t="str">
        <f t="shared" si="477"/>
        <v/>
      </c>
      <c r="DF118" s="245" t="str">
        <f t="shared" si="477"/>
        <v/>
      </c>
      <c r="DG118" s="245" t="str">
        <f t="shared" si="477"/>
        <v/>
      </c>
      <c r="DH118" s="246" t="str">
        <f t="shared" si="477"/>
        <v/>
      </c>
      <c r="DI118" s="248" t="str">
        <f t="shared" si="477"/>
        <v>438</v>
      </c>
      <c r="DJ118" s="245" t="str">
        <f t="shared" si="477"/>
        <v/>
      </c>
      <c r="DK118" s="245" t="str">
        <f t="shared" si="477"/>
        <v/>
      </c>
      <c r="DL118" s="245" t="str">
        <f t="shared" si="477"/>
        <v/>
      </c>
      <c r="DM118" s="249" t="str">
        <f t="shared" si="477"/>
        <v>7</v>
      </c>
      <c r="DN118" s="245" t="str">
        <f t="shared" si="477"/>
        <v/>
      </c>
      <c r="DO118" s="245" t="str">
        <f t="shared" si="477"/>
        <v/>
      </c>
      <c r="DP118" s="245" t="str">
        <f t="shared" si="477"/>
        <v/>
      </c>
      <c r="DQ118" s="245" t="str">
        <f t="shared" si="477"/>
        <v/>
      </c>
      <c r="DR118" s="246" t="str">
        <f t="shared" si="477"/>
        <v/>
      </c>
      <c r="DS118" s="248" t="str">
        <f t="shared" si="15"/>
        <v>249</v>
      </c>
      <c r="DT118" s="249" t="str">
        <f t="shared" si="16"/>
        <v>445</v>
      </c>
      <c r="DU118" s="225" t="str">
        <f>CY118*'Ores &amp; Ingots'!$C$3+CZ118*'Ores &amp; Ingots'!$C$4+DA118*'Ores &amp; Ingots'!$C$5+DB118*'Ores &amp; Ingots'!$C$6+DC118*'Ores &amp; Ingots'!$C$7+DD118*'Ores &amp; Ingots'!$C$8+DE118*'Ores &amp; Ingots'!$C$9+DF118*'Ores &amp; Ingots'!$C$10+DG118*'Ores &amp; Ingots'!$C$11+DH118*'Ores &amp; Ingots'!$C$12</f>
        <v>33</v>
      </c>
      <c r="DV118" s="225" t="str">
        <f>DI118*'Ores &amp; Ingots'!$B$3+DJ118*'Ores &amp; Ingots'!$B$4+DK118*'Ores &amp; Ingots'!$B$5+DL118*'Ores &amp; Ingots'!$B$6+DM118*'Ores &amp; Ingots'!$B$7+DN118*'Ores &amp; Ingots'!$B$8+DO118*'Ores &amp; Ingots'!$B$9+DP118*'Ores &amp; Ingots'!$B$10+DQ118*'Ores &amp; Ingots'!$B$11+DR118*'Ores &amp; Ingots'!$B$12</f>
        <v>165</v>
      </c>
      <c r="DW118" s="249" t="str">
        <f>CY118*Refining!$G$3+CZ118*Refining!$G$4+DA118*Refining!$G$5+DB118*Refining!$G$6+DC118*Refining!$G$7+DD118*Refining!$G$8+DE118*Refining!$G$9+DF118*Refining!$G$10+DG118*Refining!$G$11+DH118*Refining!$G$12</f>
        <v>20</v>
      </c>
      <c r="DX118" s="249" t="str">
        <f t="shared" si="17"/>
        <v>3,130</v>
      </c>
      <c r="DY118" s="250" t="str">
        <f t="shared" si="18"/>
        <v>0.0031</v>
      </c>
      <c r="DZ118" s="248" t="str">
        <f t="shared" si="19"/>
        <v>140</v>
      </c>
      <c r="EA118" s="251" t="str">
        <f t="shared" ref="EA118:EB118" si="478">DZ118/60</f>
        <v>2.3</v>
      </c>
      <c r="EB118" s="251" t="str">
        <f t="shared" si="478"/>
        <v>0.0</v>
      </c>
      <c r="EC118" s="543" t="str">
        <f t="shared" si="21"/>
        <v>0.00</v>
      </c>
      <c r="ED118" s="248" t="str">
        <f t="shared" si="22"/>
        <v>20,241</v>
      </c>
      <c r="EE118" s="251" t="str">
        <f t="shared" ref="EE118:EF118" si="479">ED118/1000</f>
        <v>20.2</v>
      </c>
      <c r="EF118" s="252" t="str">
        <f t="shared" si="479"/>
        <v>0.02</v>
      </c>
      <c r="EG118" s="544" t="str">
        <f t="shared" si="24"/>
        <v>0.0202</v>
      </c>
      <c r="EH118" s="225">
        <v>162.0</v>
      </c>
    </row>
    <row r="119" hidden="1">
      <c r="A119" s="33"/>
      <c r="B119" s="226" t="s">
        <v>998</v>
      </c>
      <c r="C119" s="227" t="s">
        <v>885</v>
      </c>
      <c r="D119" s="227">
        <v>1.0</v>
      </c>
      <c r="E119" s="227">
        <v>1.0</v>
      </c>
      <c r="F119" s="227">
        <v>1.0</v>
      </c>
      <c r="G119" s="253" t="str">
        <f t="shared" si="5"/>
        <v>0.1</v>
      </c>
      <c r="H119" s="254">
        <v>10.0</v>
      </c>
      <c r="I119" s="254">
        <v>10.0</v>
      </c>
      <c r="J119" s="254" t="str">
        <f>H119/Main!$D$9</f>
        <v>10</v>
      </c>
      <c r="K119" s="254" t="str">
        <f>I119/Main!$D$10</f>
        <v>10</v>
      </c>
      <c r="L119" s="254" t="str">
        <f t="shared" si="6"/>
        <v>1</v>
      </c>
      <c r="M119" s="254">
        <v>1.0</v>
      </c>
      <c r="N119" s="256">
        <v>100.0</v>
      </c>
      <c r="O119" s="256">
        <v>100.0</v>
      </c>
      <c r="P119" s="255"/>
      <c r="Q119" s="256"/>
      <c r="R119" s="255"/>
      <c r="S119" s="257"/>
      <c r="T119" s="257"/>
      <c r="U119" s="255"/>
      <c r="V119" s="255"/>
      <c r="W119" s="257"/>
      <c r="X119" s="257"/>
      <c r="Y119" s="255"/>
      <c r="Z119" s="255"/>
      <c r="AA119" s="255"/>
      <c r="AB119" s="255"/>
      <c r="AC119" s="335"/>
      <c r="AD119" s="225">
        <v>2.0</v>
      </c>
      <c r="AE119" s="225">
        <v>1.0</v>
      </c>
      <c r="AF119" s="225">
        <v>0.0</v>
      </c>
      <c r="AG119" s="225">
        <v>0.0</v>
      </c>
      <c r="AH119" s="225"/>
      <c r="AI119" s="225">
        <v>0.0</v>
      </c>
      <c r="AJ119" s="225">
        <v>0.0</v>
      </c>
      <c r="AK119" s="309">
        <v>1.0</v>
      </c>
      <c r="AL119" s="225">
        <v>0.0</v>
      </c>
      <c r="AM119" s="225">
        <v>0.0</v>
      </c>
      <c r="AN119" s="225">
        <v>0.0</v>
      </c>
      <c r="AO119" s="225">
        <v>0.0</v>
      </c>
      <c r="AP119" s="225">
        <v>0.0</v>
      </c>
      <c r="AQ119" s="225">
        <v>0.0</v>
      </c>
      <c r="AR119" s="225">
        <v>0.0</v>
      </c>
      <c r="AS119" s="225">
        <v>0.0</v>
      </c>
      <c r="AT119" s="225">
        <v>0.0</v>
      </c>
      <c r="AU119" s="225">
        <v>0.0</v>
      </c>
      <c r="AV119" s="225">
        <v>0.0</v>
      </c>
      <c r="AW119" s="225">
        <v>0.0</v>
      </c>
      <c r="AX119" s="225">
        <v>0.0</v>
      </c>
      <c r="AY119" s="239" t="str">
        <f t="shared" ref="AY119:BS119" si="480">IF(AD119 = 0, "", AD119)</f>
        <v>2</v>
      </c>
      <c r="AZ119" s="225" t="str">
        <f t="shared" si="480"/>
        <v>1</v>
      </c>
      <c r="BA119" s="227" t="str">
        <f t="shared" si="480"/>
        <v/>
      </c>
      <c r="BB119" s="227" t="str">
        <f t="shared" si="480"/>
        <v/>
      </c>
      <c r="BC119" s="227" t="str">
        <f t="shared" si="480"/>
        <v/>
      </c>
      <c r="BD119" s="227" t="str">
        <f t="shared" si="480"/>
        <v/>
      </c>
      <c r="BE119" s="227" t="str">
        <f t="shared" si="480"/>
        <v/>
      </c>
      <c r="BF119" s="309" t="str">
        <f t="shared" si="480"/>
        <v>1</v>
      </c>
      <c r="BG119" s="227" t="str">
        <f t="shared" si="480"/>
        <v/>
      </c>
      <c r="BH119" s="227" t="str">
        <f t="shared" si="480"/>
        <v/>
      </c>
      <c r="BI119" s="227" t="str">
        <f t="shared" si="480"/>
        <v/>
      </c>
      <c r="BJ119" s="227" t="str">
        <f t="shared" si="480"/>
        <v/>
      </c>
      <c r="BK119" s="227" t="str">
        <f t="shared" si="480"/>
        <v/>
      </c>
      <c r="BL119" s="227" t="str">
        <f t="shared" si="480"/>
        <v/>
      </c>
      <c r="BM119" s="227" t="str">
        <f t="shared" si="480"/>
        <v/>
      </c>
      <c r="BN119" s="227" t="str">
        <f t="shared" si="480"/>
        <v/>
      </c>
      <c r="BO119" s="227" t="str">
        <f t="shared" si="480"/>
        <v/>
      </c>
      <c r="BP119" s="227" t="str">
        <f t="shared" si="480"/>
        <v/>
      </c>
      <c r="BQ119" s="227" t="str">
        <f t="shared" si="480"/>
        <v/>
      </c>
      <c r="BR119" s="227" t="str">
        <f t="shared" si="480"/>
        <v/>
      </c>
      <c r="BS119" s="238" t="str">
        <f t="shared" si="480"/>
        <v/>
      </c>
      <c r="BT119" s="239" t="str">
        <f>$AY119*Assembly!Y$4+$AZ119*Assembly!Y$5+$BA119*Assembly!Y$6+$BB119*Assembly!Y$7+$BC119*Assembly!Y$8+$BD119*Assembly!Y$9+$BE119*Assembly!Y$10+$BF119*Assembly!Y$11+$BG119*Assembly!Y$12+$BH119*Assembly!Y$13+$BI119*Assembly!Y$14+$BJ119*Assembly!Y$15+$BK119*Assembly!Y$16+$BL119*Assembly!Y$17+$BM119*Assembly!Y$18+$BN119*Assembly!Y$19+$BO119*Assembly!Y$20+$BP119*Assembly!Y$21+$BQ119*Assembly!Y$22+$BR119*Assembly!Y$23+$BS119*Assembly!Y$24</f>
        <v>43</v>
      </c>
      <c r="BU119" s="225" t="str">
        <f t="shared" si="8"/>
        <v>346</v>
      </c>
      <c r="BV119" s="225" t="str">
        <f>$AY119*Assembly!AC$4+$AZ119*Assembly!AC$5+$BA119*Assembly!AC$6+$BB119*Assembly!AC$7+$BC119*Assembly!AC$8+$BD119*Assembly!AC$9+$BE119*Assembly!AC$10+$BF119*Assembly!AC$11+$BG119*Assembly!AC$12+$BH119*Assembly!AC$13+$BI119*Assembly!AC$14+$BJ119*Assembly!AC$15+$BK119*Assembly!AC$16+$BL119*Assembly!AC$17+$BM119*Assembly!AC$18+$BN119*Assembly!AC$19+$BO119*Assembly!AC$20+$BP119*Assembly!AC$21+$BQ119*Assembly!AC$22+$BR119*Assembly!AC$23+$BS119*Assembly!AC$24</f>
        <v>216</v>
      </c>
      <c r="BW119" s="240" t="str">
        <f t="shared" si="9"/>
        <v>5.00</v>
      </c>
      <c r="BX119" s="241" t="str">
        <f t="shared" si="10"/>
        <v>1728</v>
      </c>
      <c r="BY119" s="242" t="str">
        <f t="shared" si="11"/>
        <v>0.6</v>
      </c>
      <c r="BZ119" s="225"/>
      <c r="CA119" s="225" t="str">
        <f>$AY119*Assembly!X$4+$AZ119*Assembly!X$5+$BA119*Assembly!X$6+$BB119*Assembly!X$7+$BC119*Assembly!X$8+$BD119*Assembly!X$9+$BE119*Assembly!X$10+$BF119*Assembly!X$11+$BG119*Assembly!X$12+$BH119*Assembly!X$13+$BI119*Assembly!X$14+$BJ119*Assembly!X$15+$BK119*Assembly!X$16+$BL119*Assembly!X$17+$BM119*Assembly!X$18+$BN119*Assembly!X$19+$BO119*Assembly!X$20+$BP119*Assembly!X$21+$BQ119*Assembly!X$22+$BR119*Assembly!X$23+$BS119*Assembly!X$24</f>
        <v>4</v>
      </c>
      <c r="CB119" s="225" t="str">
        <f t="shared" si="12"/>
        <v>622</v>
      </c>
      <c r="CC119" s="223" t="str">
        <f t="shared" si="13"/>
        <v>0.0006</v>
      </c>
      <c r="CD119" s="243" t="str">
        <f>$AY119*Assembly!AB$4+$AZ119*Assembly!AB$5+$BA119*Assembly!AB$6+$BB119*Assembly!AB$7+$BC119*Assembly!AB$8+$BD119*Assembly!AB$9+$BE119*Assembly!AB$10+$BF119*Assembly!AB$11+$BG119*Assembly!AB$12+$BH119*Assembly!AB$13+$BI119*Assembly!AB$14+$BJ119*Assembly!AB$15+$BK119*Assembly!AB$16+$BL119*Assembly!AB$17+$BM119*Assembly!AB$18+$BN119*Assembly!AB$19+$BO119*Assembly!AB$20+$BP119*Assembly!AB$21+$BQ119*Assembly!AB$22+$BR119*Assembly!AB$23+$BS119*Assembly!AB$24</f>
        <v>12</v>
      </c>
      <c r="CE119" s="256" t="str">
        <f>$AY119*Assembly!M$4+$AZ119*Assembly!M$5+$BA119*Assembly!M$6+$BB119*Assembly!M$7+$BC119*Assembly!M$8+$BD119*Assembly!M$9+$BE119*Assembly!M$10+$BF119*Assembly!M$11+$BG119*Assembly!M$12+$BH119*Assembly!M$13+$BI119*Assembly!M$14+$BJ119*Assembly!M$15+$BK119*Assembly!M$16+$BL119*Assembly!M$17+$BM119*Assembly!M$18+$BN119*Assembly!M$19+$BO119*Assembly!M$20+$BP119*Assembly!M$21+$BQ119*Assembly!M$22+$BR119*Assembly!M$23+$BS119*Assembly!M$24</f>
        <v>46</v>
      </c>
      <c r="CF119" s="256" t="str">
        <f>$AY119*Assembly!N$4+$AZ119*Assembly!N$5+$BA119*Assembly!N$6+$BB119*Assembly!N$7+$BC119*Assembly!N$8+$BD119*Assembly!N$9+$BE119*Assembly!N$10+$BF119*Assembly!N$11+$BG119*Assembly!N$12+$BH119*Assembly!N$13+$BI119*Assembly!N$14+$BJ119*Assembly!N$15+$BK119*Assembly!N$16+$BL119*Assembly!N$17+$BM119*Assembly!N$18+$BN119*Assembly!N$19+$BO119*Assembly!N$20+$BP119*Assembly!N$21+$BQ119*Assembly!N$22+$BR119*Assembly!N$23+$BS119*Assembly!N$24</f>
        <v>0</v>
      </c>
      <c r="CG119" s="256" t="str">
        <f>$AY119*Assembly!O$4+$AZ119*Assembly!O$5+$BA119*Assembly!O$6+$BB119*Assembly!O$7+$BC119*Assembly!O$8+$BD119*Assembly!O$9+$BE119*Assembly!O$10+$BF119*Assembly!O$11+$BG119*Assembly!O$12+$BH119*Assembly!O$13+$BI119*Assembly!O$14+$BJ119*Assembly!O$15+$BK119*Assembly!O$16+$BL119*Assembly!O$17+$BM119*Assembly!O$18+$BN119*Assembly!O$19+$BO119*Assembly!O$20+$BP119*Assembly!O$21+$BQ119*Assembly!O$22+$BR119*Assembly!O$23+$BS119*Assembly!O$24</f>
        <v>0</v>
      </c>
      <c r="CH119" s="254" t="str">
        <f>$AY119*Assembly!P$4+$AZ119*Assembly!P$5+$BA119*Assembly!P$6+$BB119*Assembly!P$7+$BC119*Assembly!P$8+$BD119*Assembly!P$9+$BE119*Assembly!P$10+$BF119*Assembly!P$11+$BG119*Assembly!P$12+$BH119*Assembly!P$13+$BI119*Assembly!P$14+$BJ119*Assembly!P$15+$BK119*Assembly!P$16+$BL119*Assembly!P$17+$BM119*Assembly!P$18+$BN119*Assembly!P$19+$BO119*Assembly!P$20+$BP119*Assembly!P$21+$BQ119*Assembly!P$22+$BR119*Assembly!P$23+$BS119*Assembly!P$24</f>
        <v>0</v>
      </c>
      <c r="CI119" s="254" t="str">
        <f>$AY119*Assembly!Q$4+$AZ119*Assembly!Q$5+$BA119*Assembly!Q$6+$BB119*Assembly!Q$7+$BC119*Assembly!Q$8+$BD119*Assembly!Q$9+$BE119*Assembly!Q$10+$BF119*Assembly!Q$11+$BG119*Assembly!Q$12+$BH119*Assembly!Q$13+$BI119*Assembly!Q$14+$BJ119*Assembly!Q$15+$BK119*Assembly!Q$16+$BL119*Assembly!Q$17+$BM119*Assembly!Q$18+$BN119*Assembly!Q$19+$BO119*Assembly!Q$20+$BP119*Assembly!Q$21+$BQ119*Assembly!Q$22+$BR119*Assembly!Q$23+$BS119*Assembly!Q$24</f>
        <v>0.2</v>
      </c>
      <c r="CJ119" s="256" t="str">
        <f>$AY119*Assembly!R$4+$AZ119*Assembly!R$5+$BA119*Assembly!R$6+$BB119*Assembly!R$7+$BC119*Assembly!R$8+$BD119*Assembly!R$9+$BE119*Assembly!R$10+$BF119*Assembly!R$11+$BG119*Assembly!R$12+$BH119*Assembly!R$13+$BI119*Assembly!R$14+$BJ119*Assembly!R$15+$BK119*Assembly!R$16+$BL119*Assembly!R$17+$BM119*Assembly!R$18+$BN119*Assembly!R$19+$BO119*Assembly!R$20+$BP119*Assembly!R$21+$BQ119*Assembly!R$22+$BR119*Assembly!R$23+$BS119*Assembly!R$24</f>
        <v>0</v>
      </c>
      <c r="CK119" s="254" t="str">
        <f>$AY119*Assembly!S$4+$AZ119*Assembly!S$5+$BA119*Assembly!S$6+$BB119*Assembly!S$7+$BC119*Assembly!S$8+$BD119*Assembly!S$9+$BE119*Assembly!S$10+$BF119*Assembly!S$11+$BG119*Assembly!S$12+$BH119*Assembly!S$13+$BI119*Assembly!S$14+$BJ119*Assembly!S$15+$BK119*Assembly!S$16+$BL119*Assembly!S$17+$BM119*Assembly!S$18+$BN119*Assembly!S$19+$BO119*Assembly!S$20+$BP119*Assembly!S$21+$BQ119*Assembly!S$22+$BR119*Assembly!S$23+$BS119*Assembly!S$24</f>
        <v>0</v>
      </c>
      <c r="CL119" s="254" t="str">
        <f>$AY119*Assembly!T$4+$AZ119*Assembly!T$5+$BA119*Assembly!T$6+$BB119*Assembly!T$7+$BC119*Assembly!T$8+$BD119*Assembly!T$9+$BE119*Assembly!T$10+$BF119*Assembly!T$11+$BG119*Assembly!T$12+$BH119*Assembly!T$13+$BI119*Assembly!T$14+$BJ119*Assembly!T$15+$BK119*Assembly!T$16+$BL119*Assembly!T$17+$BM119*Assembly!T$18+$BN119*Assembly!T$19+$BO119*Assembly!T$20+$BP119*Assembly!T$21+$BQ119*Assembly!T$22+$BR119*Assembly!T$23+$BS119*Assembly!T$24</f>
        <v>0</v>
      </c>
      <c r="CM119" s="254" t="str">
        <f>$AY119*Assembly!U$4+$AZ119*Assembly!U$5+$BA119*Assembly!U$6+$BB119*Assembly!U$7+$BC119*Assembly!U$8+$BD119*Assembly!U$9+$BE119*Assembly!U$10+$BF119*Assembly!U$11+$BG119*Assembly!U$12+$BH119*Assembly!U$13+$BI119*Assembly!U$14+$BJ119*Assembly!U$15+$BK119*Assembly!U$16+$BL119*Assembly!U$17+$BM119*Assembly!U$18+$BN119*Assembly!U$19+$BO119*Assembly!U$20+$BP119*Assembly!U$21+$BQ119*Assembly!U$22+$BR119*Assembly!U$23+$BS119*Assembly!U$24</f>
        <v>0</v>
      </c>
      <c r="CN119" s="256" t="str">
        <f>$AY119*Assembly!V$4+$AZ119*Assembly!V$5+$BA119*Assembly!V$6+$BB119*Assembly!V$7+$BC119*Assembly!V$8+$BD119*Assembly!V$9+$BE119*Assembly!V$10+$BF119*Assembly!V$11+$BG119*Assembly!V$12+$BH119*Assembly!V$13+$BI119*Assembly!V$14+$BJ119*Assembly!V$15+$BK119*Assembly!V$16+$BL119*Assembly!V$17+$BM119*Assembly!V$18+$BN119*Assembly!V$19+$BO119*Assembly!V$20+$BP119*Assembly!V$21+$BQ119*Assembly!V$22+$BR119*Assembly!V$23+$BS119*Assembly!V$24</f>
        <v>0</v>
      </c>
      <c r="CO119" s="256" t="str">
        <f>CE119*Refining!$F$3</f>
        <v>82</v>
      </c>
      <c r="CP119" s="256" t="str">
        <f>CF119*Refining!$F$4</f>
        <v>0</v>
      </c>
      <c r="CQ119" s="256" t="str">
        <f>CG119*Refining!$F$5</f>
        <v>0</v>
      </c>
      <c r="CR119" s="256" t="str">
        <f>CH119*Refining!$F$6</f>
        <v>0</v>
      </c>
      <c r="CS119" s="256" t="str">
        <f>CI119*Refining!$F$7</f>
        <v>0</v>
      </c>
      <c r="CT119" s="256" t="str">
        <f>CJ119*Refining!$F$8</f>
        <v>0</v>
      </c>
      <c r="CU119" s="256" t="str">
        <f>CK119*Refining!$F$9</f>
        <v>0</v>
      </c>
      <c r="CV119" s="256" t="str">
        <f>CL119*Refining!$F$10</f>
        <v>0</v>
      </c>
      <c r="CW119" s="256" t="str">
        <f>CM119*Refining!$F$11</f>
        <v>0</v>
      </c>
      <c r="CX119" s="256" t="str">
        <f>CN119*Refining!$F$12</f>
        <v>0</v>
      </c>
      <c r="CY119" s="248" t="str">
        <f t="shared" ref="CY119:DR119" si="481">IF(CE119 = 0, "", CE119)</f>
        <v>46</v>
      </c>
      <c r="CZ119" s="245" t="str">
        <f t="shared" si="481"/>
        <v/>
      </c>
      <c r="DA119" s="245" t="str">
        <f t="shared" si="481"/>
        <v/>
      </c>
      <c r="DB119" s="245" t="str">
        <f t="shared" si="481"/>
        <v/>
      </c>
      <c r="DC119" s="245" t="str">
        <f t="shared" si="481"/>
        <v>0.2</v>
      </c>
      <c r="DD119" s="245" t="str">
        <f t="shared" si="481"/>
        <v/>
      </c>
      <c r="DE119" s="245" t="str">
        <f t="shared" si="481"/>
        <v/>
      </c>
      <c r="DF119" s="245" t="str">
        <f t="shared" si="481"/>
        <v/>
      </c>
      <c r="DG119" s="245" t="str">
        <f t="shared" si="481"/>
        <v/>
      </c>
      <c r="DH119" s="246" t="str">
        <f t="shared" si="481"/>
        <v/>
      </c>
      <c r="DI119" s="248" t="str">
        <f t="shared" si="481"/>
        <v>82</v>
      </c>
      <c r="DJ119" s="245" t="str">
        <f t="shared" si="481"/>
        <v/>
      </c>
      <c r="DK119" s="245" t="str">
        <f t="shared" si="481"/>
        <v/>
      </c>
      <c r="DL119" s="245" t="str">
        <f t="shared" si="481"/>
        <v/>
      </c>
      <c r="DM119" s="249" t="str">
        <f t="shared" si="481"/>
        <v>0</v>
      </c>
      <c r="DN119" s="245" t="str">
        <f t="shared" si="481"/>
        <v/>
      </c>
      <c r="DO119" s="245" t="str">
        <f t="shared" si="481"/>
        <v/>
      </c>
      <c r="DP119" s="245" t="str">
        <f t="shared" si="481"/>
        <v/>
      </c>
      <c r="DQ119" s="245" t="str">
        <f t="shared" si="481"/>
        <v/>
      </c>
      <c r="DR119" s="246" t="str">
        <f t="shared" si="481"/>
        <v/>
      </c>
      <c r="DS119" s="248" t="str">
        <f t="shared" si="15"/>
        <v>46</v>
      </c>
      <c r="DT119" s="249" t="str">
        <f t="shared" si="16"/>
        <v>83</v>
      </c>
      <c r="DU119" s="225" t="str">
        <f>CY119*'Ores &amp; Ingots'!$C$3+CZ119*'Ores &amp; Ingots'!$C$4+DA119*'Ores &amp; Ingots'!$C$5+DB119*'Ores &amp; Ingots'!$C$6+DC119*'Ores &amp; Ingots'!$C$7+DD119*'Ores &amp; Ingots'!$C$8+DE119*'Ores &amp; Ingots'!$C$9+DF119*'Ores &amp; Ingots'!$C$10+DG119*'Ores &amp; Ingots'!$C$11+DH119*'Ores &amp; Ingots'!$C$12</f>
        <v>6</v>
      </c>
      <c r="DV119" s="225" t="str">
        <f>DI119*'Ores &amp; Ingots'!$B$3+DJ119*'Ores &amp; Ingots'!$B$4+DK119*'Ores &amp; Ingots'!$B$5+DL119*'Ores &amp; Ingots'!$B$6+DM119*'Ores &amp; Ingots'!$B$7+DN119*'Ores &amp; Ingots'!$B$8+DO119*'Ores &amp; Ingots'!$B$9+DP119*'Ores &amp; Ingots'!$B$10+DQ119*'Ores &amp; Ingots'!$B$11+DR119*'Ores &amp; Ingots'!$B$12</f>
        <v>31</v>
      </c>
      <c r="DW119" s="249" t="str">
        <f>CY119*Refining!$G$3+CZ119*Refining!$G$4+DA119*Refining!$G$5+DB119*Refining!$G$6+DC119*Refining!$G$7+DD119*Refining!$G$8+DE119*Refining!$G$9+DF119*Refining!$G$10+DG119*Refining!$G$11+DH119*Refining!$G$12</f>
        <v>3</v>
      </c>
      <c r="DX119" s="249" t="str">
        <f t="shared" si="17"/>
        <v>517</v>
      </c>
      <c r="DY119" s="250" t="str">
        <f t="shared" si="18"/>
        <v>0.0005</v>
      </c>
      <c r="DZ119" s="248" t="str">
        <f t="shared" si="19"/>
        <v>17</v>
      </c>
      <c r="EA119" s="251" t="str">
        <f t="shared" ref="EA119:EB119" si="482">DZ119/60</f>
        <v>0.3</v>
      </c>
      <c r="EB119" s="251" t="str">
        <f t="shared" si="482"/>
        <v>0.0</v>
      </c>
      <c r="EC119" s="543" t="str">
        <f t="shared" si="21"/>
        <v>0.00</v>
      </c>
      <c r="ED119" s="248" t="str">
        <f t="shared" si="22"/>
        <v>1,139</v>
      </c>
      <c r="EE119" s="251" t="str">
        <f t="shared" ref="EE119:EF119" si="483">ED119/1000</f>
        <v>1.1</v>
      </c>
      <c r="EF119" s="252" t="str">
        <f t="shared" si="483"/>
        <v>0.00</v>
      </c>
      <c r="EG119" s="544" t="str">
        <f t="shared" si="24"/>
        <v>0.0011</v>
      </c>
      <c r="EH119" s="225" t="s">
        <v>12</v>
      </c>
    </row>
    <row r="120">
      <c r="A120" s="33"/>
      <c r="B120" s="226" t="s">
        <v>999</v>
      </c>
      <c r="C120" s="227" t="s">
        <v>886</v>
      </c>
      <c r="D120" s="227">
        <v>1.0</v>
      </c>
      <c r="E120" s="227">
        <v>1.0</v>
      </c>
      <c r="F120" s="227">
        <v>1.0</v>
      </c>
      <c r="G120" s="253" t="str">
        <f t="shared" si="5"/>
        <v>15.6</v>
      </c>
      <c r="H120" s="254">
        <v>10.0</v>
      </c>
      <c r="I120" s="254">
        <v>10.0</v>
      </c>
      <c r="J120" s="254" t="str">
        <f>H120/Main!$D$9</f>
        <v>10</v>
      </c>
      <c r="K120" s="254" t="str">
        <f>I120/Main!$D$10</f>
        <v>10</v>
      </c>
      <c r="L120" s="254" t="str">
        <f t="shared" si="6"/>
        <v>1</v>
      </c>
      <c r="M120" s="254">
        <v>1.0</v>
      </c>
      <c r="N120" s="256" t="s">
        <v>12</v>
      </c>
      <c r="O120" s="256" t="s">
        <v>12</v>
      </c>
      <c r="P120" s="255"/>
      <c r="Q120" s="256"/>
      <c r="R120" s="255"/>
      <c r="S120" s="257"/>
      <c r="T120" s="257"/>
      <c r="U120" s="255"/>
      <c r="V120" s="255"/>
      <c r="W120" s="257"/>
      <c r="X120" s="257"/>
      <c r="Y120" s="255"/>
      <c r="Z120" s="255"/>
      <c r="AA120" s="255"/>
      <c r="AB120" s="255"/>
      <c r="AC120" s="335" t="s">
        <v>913</v>
      </c>
      <c r="AD120" s="225">
        <v>0.0</v>
      </c>
      <c r="AE120" s="225">
        <v>6.0</v>
      </c>
      <c r="AF120" s="225">
        <v>0.0</v>
      </c>
      <c r="AG120" s="225">
        <v>0.0</v>
      </c>
      <c r="AH120" s="225">
        <v>30.0</v>
      </c>
      <c r="AI120" s="225">
        <v>0.0</v>
      </c>
      <c r="AJ120" s="225">
        <v>0.0</v>
      </c>
      <c r="AK120" s="309">
        <v>5.0</v>
      </c>
      <c r="AL120" s="225">
        <v>0.0</v>
      </c>
      <c r="AM120" s="225">
        <v>0.0</v>
      </c>
      <c r="AN120" s="225">
        <v>0.0</v>
      </c>
      <c r="AO120" s="225">
        <v>0.0</v>
      </c>
      <c r="AP120" s="225">
        <v>0.0</v>
      </c>
      <c r="AQ120" s="225">
        <v>0.0</v>
      </c>
      <c r="AR120" s="225">
        <v>0.0</v>
      </c>
      <c r="AS120" s="225">
        <v>0.0</v>
      </c>
      <c r="AT120" s="225">
        <v>0.0</v>
      </c>
      <c r="AU120" s="225">
        <v>0.0</v>
      </c>
      <c r="AV120" s="225">
        <v>0.0</v>
      </c>
      <c r="AW120" s="225">
        <v>0.0</v>
      </c>
      <c r="AX120" s="225">
        <v>0.0</v>
      </c>
      <c r="AY120" s="236" t="str">
        <f t="shared" ref="AY120:BS120" si="484">IF(AD120 = 0, "", AD120)</f>
        <v/>
      </c>
      <c r="AZ120" s="225" t="str">
        <f t="shared" si="484"/>
        <v>6</v>
      </c>
      <c r="BA120" s="227" t="str">
        <f t="shared" si="484"/>
        <v/>
      </c>
      <c r="BB120" s="227" t="str">
        <f t="shared" si="484"/>
        <v/>
      </c>
      <c r="BC120" s="225" t="str">
        <f t="shared" si="484"/>
        <v>30</v>
      </c>
      <c r="BD120" s="227" t="str">
        <f t="shared" si="484"/>
        <v/>
      </c>
      <c r="BE120" s="227" t="str">
        <f t="shared" si="484"/>
        <v/>
      </c>
      <c r="BF120" s="309" t="str">
        <f t="shared" si="484"/>
        <v>5</v>
      </c>
      <c r="BG120" s="227" t="str">
        <f t="shared" si="484"/>
        <v/>
      </c>
      <c r="BH120" s="227" t="str">
        <f t="shared" si="484"/>
        <v/>
      </c>
      <c r="BI120" s="227" t="str">
        <f t="shared" si="484"/>
        <v/>
      </c>
      <c r="BJ120" s="227" t="str">
        <f t="shared" si="484"/>
        <v/>
      </c>
      <c r="BK120" s="227" t="str">
        <f t="shared" si="484"/>
        <v/>
      </c>
      <c r="BL120" s="227" t="str">
        <f t="shared" si="484"/>
        <v/>
      </c>
      <c r="BM120" s="227" t="str">
        <f t="shared" si="484"/>
        <v/>
      </c>
      <c r="BN120" s="227" t="str">
        <f t="shared" si="484"/>
        <v/>
      </c>
      <c r="BO120" s="227" t="str">
        <f t="shared" si="484"/>
        <v/>
      </c>
      <c r="BP120" s="227" t="str">
        <f t="shared" si="484"/>
        <v/>
      </c>
      <c r="BQ120" s="227" t="str">
        <f t="shared" si="484"/>
        <v/>
      </c>
      <c r="BR120" s="227" t="str">
        <f t="shared" si="484"/>
        <v/>
      </c>
      <c r="BS120" s="238" t="str">
        <f t="shared" si="484"/>
        <v/>
      </c>
      <c r="BT120" s="239" t="str">
        <f>$AY120*Assembly!Y$4+$AZ120*Assembly!Y$5+$BA120*Assembly!Y$6+$BB120*Assembly!Y$7+$BC120*Assembly!Y$8+$BD120*Assembly!Y$9+$BE120*Assembly!Y$10+$BF120*Assembly!Y$11+$BG120*Assembly!Y$12+$BH120*Assembly!Y$13+$BI120*Assembly!Y$14+$BJ120*Assembly!Y$15+$BK120*Assembly!Y$16+$BL120*Assembly!Y$17+$BM120*Assembly!Y$18+$BN120*Assembly!Y$19+$BO120*Assembly!Y$20+$BP120*Assembly!Y$21+$BQ120*Assembly!Y$22+$BR120*Assembly!Y$23+$BS120*Assembly!Y$24</f>
        <v>259</v>
      </c>
      <c r="BU120" s="225" t="str">
        <f t="shared" si="8"/>
        <v>17</v>
      </c>
      <c r="BV120" s="225" t="str">
        <f>$AY120*Assembly!AC$4+$AZ120*Assembly!AC$5+$BA120*Assembly!AC$6+$BB120*Assembly!AC$7+$BC120*Assembly!AC$8+$BD120*Assembly!AC$9+$BE120*Assembly!AC$10+$BF120*Assembly!AC$11+$BG120*Assembly!AC$12+$BH120*Assembly!AC$13+$BI120*Assembly!AC$14+$BJ120*Assembly!AC$15+$BK120*Assembly!AC$16+$BL120*Assembly!AC$17+$BM120*Assembly!AC$18+$BN120*Assembly!AC$19+$BO120*Assembly!AC$20+$BP120*Assembly!AC$21+$BQ120*Assembly!AC$22+$BR120*Assembly!AC$23+$BS120*Assembly!AC$24</f>
        <v>995</v>
      </c>
      <c r="BW120" s="240" t="str">
        <f t="shared" si="9"/>
        <v>3.84</v>
      </c>
      <c r="BX120" s="241" t="str">
        <f t="shared" si="10"/>
        <v>64</v>
      </c>
      <c r="BY120" s="242" t="str">
        <f t="shared" si="11"/>
        <v>60.0</v>
      </c>
      <c r="BZ120" s="225"/>
      <c r="CA120" s="225" t="str">
        <f>$AY120*Assembly!X$4+$AZ120*Assembly!X$5+$BA120*Assembly!X$6+$BB120*Assembly!X$7+$BC120*Assembly!X$8+$BD120*Assembly!X$9+$BE120*Assembly!X$10+$BF120*Assembly!X$11+$BG120*Assembly!X$12+$BH120*Assembly!X$13+$BI120*Assembly!X$14+$BJ120*Assembly!X$15+$BK120*Assembly!X$16+$BL120*Assembly!X$17+$BM120*Assembly!X$18+$BN120*Assembly!X$19+$BO120*Assembly!X$20+$BP120*Assembly!X$21+$BQ120*Assembly!X$22+$BR120*Assembly!X$23+$BS120*Assembly!X$24</f>
        <v>131</v>
      </c>
      <c r="CB120" s="225" t="str">
        <f t="shared" si="12"/>
        <v>20,378</v>
      </c>
      <c r="CC120" s="223" t="str">
        <f t="shared" si="13"/>
        <v>0.0204</v>
      </c>
      <c r="CD120" s="243" t="str">
        <f>$AY120*Assembly!AB$4+$AZ120*Assembly!AB$5+$BA120*Assembly!AB$6+$BB120*Assembly!AB$7+$BC120*Assembly!AB$8+$BD120*Assembly!AB$9+$BE120*Assembly!AB$10+$BF120*Assembly!AB$11+$BG120*Assembly!AB$12+$BH120*Assembly!AB$13+$BI120*Assembly!AB$14+$BJ120*Assembly!AB$15+$BK120*Assembly!AB$16+$BL120*Assembly!AB$17+$BM120*Assembly!AB$18+$BN120*Assembly!AB$19+$BO120*Assembly!AB$20+$BP120*Assembly!AB$21+$BQ120*Assembly!AB$22+$BR120*Assembly!AB$23+$BS120*Assembly!AB$24</f>
        <v>95</v>
      </c>
      <c r="CE120" s="256" t="str">
        <f>$AY120*Assembly!M$4+$AZ120*Assembly!M$5+$BA120*Assembly!M$6+$BB120*Assembly!M$7+$BC120*Assembly!M$8+$BD120*Assembly!M$9+$BE120*Assembly!M$10+$BF120*Assembly!M$11+$BG120*Assembly!M$12+$BH120*Assembly!M$13+$BI120*Assembly!M$14+$BJ120*Assembly!M$15+$BK120*Assembly!M$16+$BL120*Assembly!M$17+$BM120*Assembly!M$18+$BN120*Assembly!M$19+$BO120*Assembly!M$20+$BP120*Assembly!M$21+$BQ120*Assembly!M$22+$BR120*Assembly!M$23+$BS120*Assembly!M$24</f>
        <v>324</v>
      </c>
      <c r="CF120" s="256" t="str">
        <f>$AY120*Assembly!N$4+$AZ120*Assembly!N$5+$BA120*Assembly!N$6+$BB120*Assembly!N$7+$BC120*Assembly!N$8+$BD120*Assembly!N$9+$BE120*Assembly!N$10+$BF120*Assembly!N$11+$BG120*Assembly!N$12+$BH120*Assembly!N$13+$BI120*Assembly!N$14+$BJ120*Assembly!N$15+$BK120*Assembly!N$16+$BL120*Assembly!N$17+$BM120*Assembly!N$18+$BN120*Assembly!N$19+$BO120*Assembly!N$20+$BP120*Assembly!N$21+$BQ120*Assembly!N$22+$BR120*Assembly!N$23+$BS120*Assembly!N$24</f>
        <v>0</v>
      </c>
      <c r="CG120" s="256" t="str">
        <f>$AY120*Assembly!O$4+$AZ120*Assembly!O$5+$BA120*Assembly!O$6+$BB120*Assembly!O$7+$BC120*Assembly!O$8+$BD120*Assembly!O$9+$BE120*Assembly!O$10+$BF120*Assembly!O$11+$BG120*Assembly!O$12+$BH120*Assembly!O$13+$BI120*Assembly!O$14+$BJ120*Assembly!O$15+$BK120*Assembly!O$16+$BL120*Assembly!O$17+$BM120*Assembly!O$18+$BN120*Assembly!O$19+$BO120*Assembly!O$20+$BP120*Assembly!O$21+$BQ120*Assembly!O$22+$BR120*Assembly!O$23+$BS120*Assembly!O$24</f>
        <v>0</v>
      </c>
      <c r="CH120" s="254" t="str">
        <f>$AY120*Assembly!P$4+$AZ120*Assembly!P$5+$BA120*Assembly!P$6+$BB120*Assembly!P$7+$BC120*Assembly!P$8+$BD120*Assembly!P$9+$BE120*Assembly!P$10+$BF120*Assembly!P$11+$BG120*Assembly!P$12+$BH120*Assembly!P$13+$BI120*Assembly!P$14+$BJ120*Assembly!P$15+$BK120*Assembly!P$16+$BL120*Assembly!P$17+$BM120*Assembly!P$18+$BN120*Assembly!P$19+$BO120*Assembly!P$20+$BP120*Assembly!P$21+$BQ120*Assembly!P$22+$BR120*Assembly!P$23+$BS120*Assembly!P$24</f>
        <v>0</v>
      </c>
      <c r="CI120" s="254" t="str">
        <f>$AY120*Assembly!Q$4+$AZ120*Assembly!Q$5+$BA120*Assembly!Q$6+$BB120*Assembly!Q$7+$BC120*Assembly!Q$8+$BD120*Assembly!Q$9+$BE120*Assembly!Q$10+$BF120*Assembly!Q$11+$BG120*Assembly!Q$12+$BH120*Assembly!Q$13+$BI120*Assembly!Q$14+$BJ120*Assembly!Q$15+$BK120*Assembly!Q$16+$BL120*Assembly!Q$17+$BM120*Assembly!Q$18+$BN120*Assembly!Q$19+$BO120*Assembly!Q$20+$BP120*Assembly!Q$21+$BQ120*Assembly!Q$22+$BR120*Assembly!Q$23+$BS120*Assembly!Q$24</f>
        <v>1</v>
      </c>
      <c r="CJ120" s="256" t="str">
        <f>$AY120*Assembly!R$4+$AZ120*Assembly!R$5+$BA120*Assembly!R$6+$BB120*Assembly!R$7+$BC120*Assembly!R$8+$BD120*Assembly!R$9+$BE120*Assembly!R$10+$BF120*Assembly!R$11+$BG120*Assembly!R$12+$BH120*Assembly!R$13+$BI120*Assembly!R$14+$BJ120*Assembly!R$15+$BK120*Assembly!R$16+$BL120*Assembly!R$17+$BM120*Assembly!R$18+$BN120*Assembly!R$19+$BO120*Assembly!R$20+$BP120*Assembly!R$21+$BQ120*Assembly!R$22+$BR120*Assembly!R$23+$BS120*Assembly!R$24</f>
        <v>0</v>
      </c>
      <c r="CK120" s="254" t="str">
        <f>$AY120*Assembly!S$4+$AZ120*Assembly!S$5+$BA120*Assembly!S$6+$BB120*Assembly!S$7+$BC120*Assembly!S$8+$BD120*Assembly!S$9+$BE120*Assembly!S$10+$BF120*Assembly!S$11+$BG120*Assembly!S$12+$BH120*Assembly!S$13+$BI120*Assembly!S$14+$BJ120*Assembly!S$15+$BK120*Assembly!S$16+$BL120*Assembly!S$17+$BM120*Assembly!S$18+$BN120*Assembly!S$19+$BO120*Assembly!S$20+$BP120*Assembly!S$21+$BQ120*Assembly!S$22+$BR120*Assembly!S$23+$BS120*Assembly!S$24</f>
        <v>0</v>
      </c>
      <c r="CL120" s="254" t="str">
        <f>$AY120*Assembly!T$4+$AZ120*Assembly!T$5+$BA120*Assembly!T$6+$BB120*Assembly!T$7+$BC120*Assembly!T$8+$BD120*Assembly!T$9+$BE120*Assembly!T$10+$BF120*Assembly!T$11+$BG120*Assembly!T$12+$BH120*Assembly!T$13+$BI120*Assembly!T$14+$BJ120*Assembly!T$15+$BK120*Assembly!T$16+$BL120*Assembly!T$17+$BM120*Assembly!T$18+$BN120*Assembly!T$19+$BO120*Assembly!T$20+$BP120*Assembly!T$21+$BQ120*Assembly!T$22+$BR120*Assembly!T$23+$BS120*Assembly!T$24</f>
        <v>0</v>
      </c>
      <c r="CM120" s="254" t="str">
        <f>$AY120*Assembly!U$4+$AZ120*Assembly!U$5+$BA120*Assembly!U$6+$BB120*Assembly!U$7+$BC120*Assembly!U$8+$BD120*Assembly!U$9+$BE120*Assembly!U$10+$BF120*Assembly!U$11+$BG120*Assembly!U$12+$BH120*Assembly!U$13+$BI120*Assembly!U$14+$BJ120*Assembly!U$15+$BK120*Assembly!U$16+$BL120*Assembly!U$17+$BM120*Assembly!U$18+$BN120*Assembly!U$19+$BO120*Assembly!U$20+$BP120*Assembly!U$21+$BQ120*Assembly!U$22+$BR120*Assembly!U$23+$BS120*Assembly!U$24</f>
        <v>0</v>
      </c>
      <c r="CN120" s="256" t="str">
        <f>$AY120*Assembly!V$4+$AZ120*Assembly!V$5+$BA120*Assembly!V$6+$BB120*Assembly!V$7+$BC120*Assembly!V$8+$BD120*Assembly!V$9+$BE120*Assembly!V$10+$BF120*Assembly!V$11+$BG120*Assembly!V$12+$BH120*Assembly!V$13+$BI120*Assembly!V$14+$BJ120*Assembly!V$15+$BK120*Assembly!V$16+$BL120*Assembly!V$17+$BM120*Assembly!V$18+$BN120*Assembly!V$19+$BO120*Assembly!V$20+$BP120*Assembly!V$21+$BQ120*Assembly!V$22+$BR120*Assembly!V$23+$BS120*Assembly!V$24</f>
        <v>0</v>
      </c>
      <c r="CO120" s="256" t="str">
        <f>CE120*Refining!$F$3</f>
        <v>578</v>
      </c>
      <c r="CP120" s="256" t="str">
        <f>CF120*Refining!$F$4</f>
        <v>0</v>
      </c>
      <c r="CQ120" s="256" t="str">
        <f>CG120*Refining!$F$5</f>
        <v>0</v>
      </c>
      <c r="CR120" s="256" t="str">
        <f>CH120*Refining!$F$6</f>
        <v>0</v>
      </c>
      <c r="CS120" s="256" t="str">
        <f>CI120*Refining!$F$7</f>
        <v>2</v>
      </c>
      <c r="CT120" s="256" t="str">
        <f>CJ120*Refining!$F$8</f>
        <v>0</v>
      </c>
      <c r="CU120" s="256" t="str">
        <f>CK120*Refining!$F$9</f>
        <v>0</v>
      </c>
      <c r="CV120" s="256" t="str">
        <f>CL120*Refining!$F$10</f>
        <v>0</v>
      </c>
      <c r="CW120" s="256" t="str">
        <f>CM120*Refining!$F$11</f>
        <v>0</v>
      </c>
      <c r="CX120" s="256" t="str">
        <f>CN120*Refining!$F$12</f>
        <v>0</v>
      </c>
      <c r="CY120" s="248" t="str">
        <f t="shared" ref="CY120:DR120" si="485">IF(CE120 = 0, "", CE120)</f>
        <v>324</v>
      </c>
      <c r="CZ120" s="245" t="str">
        <f t="shared" si="485"/>
        <v/>
      </c>
      <c r="DA120" s="245" t="str">
        <f t="shared" si="485"/>
        <v/>
      </c>
      <c r="DB120" s="245" t="str">
        <f t="shared" si="485"/>
        <v/>
      </c>
      <c r="DC120" s="245" t="str">
        <f t="shared" si="485"/>
        <v>1</v>
      </c>
      <c r="DD120" s="245" t="str">
        <f t="shared" si="485"/>
        <v/>
      </c>
      <c r="DE120" s="245" t="str">
        <f t="shared" si="485"/>
        <v/>
      </c>
      <c r="DF120" s="245" t="str">
        <f t="shared" si="485"/>
        <v/>
      </c>
      <c r="DG120" s="245" t="str">
        <f t="shared" si="485"/>
        <v/>
      </c>
      <c r="DH120" s="246" t="str">
        <f t="shared" si="485"/>
        <v/>
      </c>
      <c r="DI120" s="248" t="str">
        <f t="shared" si="485"/>
        <v>578</v>
      </c>
      <c r="DJ120" s="245" t="str">
        <f t="shared" si="485"/>
        <v/>
      </c>
      <c r="DK120" s="245" t="str">
        <f t="shared" si="485"/>
        <v/>
      </c>
      <c r="DL120" s="245" t="str">
        <f t="shared" si="485"/>
        <v/>
      </c>
      <c r="DM120" s="249" t="str">
        <f t="shared" si="485"/>
        <v>2</v>
      </c>
      <c r="DN120" s="245" t="str">
        <f t="shared" si="485"/>
        <v/>
      </c>
      <c r="DO120" s="245" t="str">
        <f t="shared" si="485"/>
        <v/>
      </c>
      <c r="DP120" s="245" t="str">
        <f t="shared" si="485"/>
        <v/>
      </c>
      <c r="DQ120" s="245" t="str">
        <f t="shared" si="485"/>
        <v/>
      </c>
      <c r="DR120" s="246" t="str">
        <f t="shared" si="485"/>
        <v/>
      </c>
      <c r="DS120" s="248" t="str">
        <f t="shared" si="15"/>
        <v>325</v>
      </c>
      <c r="DT120" s="249" t="str">
        <f t="shared" si="16"/>
        <v>579</v>
      </c>
      <c r="DU120" s="225" t="str">
        <f>CY120*'Ores &amp; Ingots'!$C$3+CZ120*'Ores &amp; Ingots'!$C$4+DA120*'Ores &amp; Ingots'!$C$5+DB120*'Ores &amp; Ingots'!$C$6+DC120*'Ores &amp; Ingots'!$C$7+DD120*'Ores &amp; Ingots'!$C$8+DE120*'Ores &amp; Ingots'!$C$9+DF120*'Ores &amp; Ingots'!$C$10+DG120*'Ores &amp; Ingots'!$C$11+DH120*'Ores &amp; Ingots'!$C$12</f>
        <v>42</v>
      </c>
      <c r="DV120" s="225" t="str">
        <f>DI120*'Ores &amp; Ingots'!$B$3+DJ120*'Ores &amp; Ingots'!$B$4+DK120*'Ores &amp; Ingots'!$B$5+DL120*'Ores &amp; Ingots'!$B$6+DM120*'Ores &amp; Ingots'!$B$7+DN120*'Ores &amp; Ingots'!$B$8+DO120*'Ores &amp; Ingots'!$B$9+DP120*'Ores &amp; Ingots'!$B$10+DQ120*'Ores &amp; Ingots'!$B$11+DR120*'Ores &amp; Ingots'!$B$12</f>
        <v>214</v>
      </c>
      <c r="DW120" s="249" t="str">
        <f>CY120*Refining!$G$3+CZ120*Refining!$G$4+DA120*Refining!$G$5+DB120*Refining!$G$6+DC120*Refining!$G$7+DD120*Refining!$G$8+DE120*Refining!$G$9+DF120*Refining!$G$10+DG120*Refining!$G$11+DH120*Refining!$G$12</f>
        <v>23</v>
      </c>
      <c r="DX120" s="249" t="str">
        <f t="shared" si="17"/>
        <v>3,584</v>
      </c>
      <c r="DY120" s="250" t="str">
        <f t="shared" si="18"/>
        <v>0.0036</v>
      </c>
      <c r="DZ120" s="248" t="str">
        <f t="shared" si="19"/>
        <v>164</v>
      </c>
      <c r="EA120" s="251" t="str">
        <f t="shared" ref="EA120:EB120" si="486">DZ120/60</f>
        <v>2.7</v>
      </c>
      <c r="EB120" s="251" t="str">
        <f t="shared" si="486"/>
        <v>0.0</v>
      </c>
      <c r="EC120" s="543" t="str">
        <f t="shared" si="21"/>
        <v>0.00</v>
      </c>
      <c r="ED120" s="248" t="str">
        <f t="shared" si="22"/>
        <v>23,962</v>
      </c>
      <c r="EE120" s="251" t="str">
        <f t="shared" ref="EE120:EF120" si="487">ED120/1000</f>
        <v>24.0</v>
      </c>
      <c r="EF120" s="252" t="str">
        <f t="shared" si="487"/>
        <v>0.02</v>
      </c>
      <c r="EG120" s="544" t="str">
        <f t="shared" si="24"/>
        <v>0.0240</v>
      </c>
      <c r="EH120" s="225">
        <v>1454.0</v>
      </c>
    </row>
    <row r="121" hidden="1">
      <c r="A121" s="33"/>
      <c r="B121" s="226" t="s">
        <v>999</v>
      </c>
      <c r="C121" s="227" t="s">
        <v>885</v>
      </c>
      <c r="D121" s="227">
        <v>1.0</v>
      </c>
      <c r="E121" s="227">
        <v>1.0</v>
      </c>
      <c r="F121" s="227">
        <v>1.0</v>
      </c>
      <c r="G121" s="253" t="str">
        <f t="shared" si="5"/>
        <v>0.1</v>
      </c>
      <c r="H121" s="254">
        <v>2.0</v>
      </c>
      <c r="I121" s="254">
        <v>2.0</v>
      </c>
      <c r="J121" s="254" t="str">
        <f>H121/Main!$D$9</f>
        <v>2</v>
      </c>
      <c r="K121" s="254" t="str">
        <f>I121/Main!$D$10</f>
        <v>2</v>
      </c>
      <c r="L121" s="254" t="str">
        <f t="shared" si="6"/>
        <v>1</v>
      </c>
      <c r="M121" s="254">
        <v>1.0</v>
      </c>
      <c r="N121" s="256" t="s">
        <v>12</v>
      </c>
      <c r="O121" s="256" t="s">
        <v>12</v>
      </c>
      <c r="P121" s="255"/>
      <c r="Q121" s="256"/>
      <c r="R121" s="255"/>
      <c r="S121" s="257"/>
      <c r="T121" s="257"/>
      <c r="U121" s="255"/>
      <c r="V121" s="255"/>
      <c r="W121" s="257"/>
      <c r="X121" s="257"/>
      <c r="Y121" s="255"/>
      <c r="Z121" s="255"/>
      <c r="AA121" s="255"/>
      <c r="AB121" s="255"/>
      <c r="AC121" s="335"/>
      <c r="AD121" s="225">
        <v>0.0</v>
      </c>
      <c r="AE121" s="225">
        <v>2.0</v>
      </c>
      <c r="AF121" s="225">
        <v>0.0</v>
      </c>
      <c r="AG121" s="225">
        <v>0.0</v>
      </c>
      <c r="AH121" s="225">
        <v>3.0</v>
      </c>
      <c r="AI121" s="225">
        <v>0.0</v>
      </c>
      <c r="AJ121" s="225">
        <v>0.0</v>
      </c>
      <c r="AK121" s="309">
        <v>1.0</v>
      </c>
      <c r="AL121" s="225">
        <v>0.0</v>
      </c>
      <c r="AM121" s="225">
        <v>0.0</v>
      </c>
      <c r="AN121" s="225">
        <v>0.0</v>
      </c>
      <c r="AO121" s="225">
        <v>0.0</v>
      </c>
      <c r="AP121" s="225">
        <v>0.0</v>
      </c>
      <c r="AQ121" s="225">
        <v>0.0</v>
      </c>
      <c r="AR121" s="225">
        <v>0.0</v>
      </c>
      <c r="AS121" s="225">
        <v>0.0</v>
      </c>
      <c r="AT121" s="225">
        <v>0.0</v>
      </c>
      <c r="AU121" s="225">
        <v>0.0</v>
      </c>
      <c r="AV121" s="225">
        <v>0.0</v>
      </c>
      <c r="AW121" s="225">
        <v>0.0</v>
      </c>
      <c r="AX121" s="225">
        <v>0.0</v>
      </c>
      <c r="AY121" s="236" t="str">
        <f t="shared" ref="AY121:BS121" si="488">IF(AD121 = 0, "", AD121)</f>
        <v/>
      </c>
      <c r="AZ121" s="225" t="str">
        <f t="shared" si="488"/>
        <v>2</v>
      </c>
      <c r="BA121" s="227" t="str">
        <f t="shared" si="488"/>
        <v/>
      </c>
      <c r="BB121" s="227" t="str">
        <f t="shared" si="488"/>
        <v/>
      </c>
      <c r="BC121" s="225" t="str">
        <f t="shared" si="488"/>
        <v>3</v>
      </c>
      <c r="BD121" s="227" t="str">
        <f t="shared" si="488"/>
        <v/>
      </c>
      <c r="BE121" s="227" t="str">
        <f t="shared" si="488"/>
        <v/>
      </c>
      <c r="BF121" s="309" t="str">
        <f t="shared" si="488"/>
        <v>1</v>
      </c>
      <c r="BG121" s="227" t="str">
        <f t="shared" si="488"/>
        <v/>
      </c>
      <c r="BH121" s="227" t="str">
        <f t="shared" si="488"/>
        <v/>
      </c>
      <c r="BI121" s="227" t="str">
        <f t="shared" si="488"/>
        <v/>
      </c>
      <c r="BJ121" s="227" t="str">
        <f t="shared" si="488"/>
        <v/>
      </c>
      <c r="BK121" s="227" t="str">
        <f t="shared" si="488"/>
        <v/>
      </c>
      <c r="BL121" s="227" t="str">
        <f t="shared" si="488"/>
        <v/>
      </c>
      <c r="BM121" s="227" t="str">
        <f t="shared" si="488"/>
        <v/>
      </c>
      <c r="BN121" s="227" t="str">
        <f t="shared" si="488"/>
        <v/>
      </c>
      <c r="BO121" s="227" t="str">
        <f t="shared" si="488"/>
        <v/>
      </c>
      <c r="BP121" s="227" t="str">
        <f t="shared" si="488"/>
        <v/>
      </c>
      <c r="BQ121" s="227" t="str">
        <f t="shared" si="488"/>
        <v/>
      </c>
      <c r="BR121" s="227" t="str">
        <f t="shared" si="488"/>
        <v/>
      </c>
      <c r="BS121" s="238" t="str">
        <f t="shared" si="488"/>
        <v/>
      </c>
      <c r="BT121" s="239" t="str">
        <f>$AY121*Assembly!Y$4+$AZ121*Assembly!Y$5+$BA121*Assembly!Y$6+$BB121*Assembly!Y$7+$BC121*Assembly!Y$8+$BD121*Assembly!Y$9+$BE121*Assembly!Y$10+$BF121*Assembly!Y$11+$BG121*Assembly!Y$12+$BH121*Assembly!Y$13+$BI121*Assembly!Y$14+$BJ121*Assembly!Y$15+$BK121*Assembly!Y$16+$BL121*Assembly!Y$17+$BM121*Assembly!Y$18+$BN121*Assembly!Y$19+$BO121*Assembly!Y$20+$BP121*Assembly!Y$21+$BQ121*Assembly!Y$22+$BR121*Assembly!Y$23+$BS121*Assembly!Y$24</f>
        <v>30</v>
      </c>
      <c r="BU121" s="225" t="str">
        <f t="shared" si="8"/>
        <v>242</v>
      </c>
      <c r="BV121" s="225" t="str">
        <f>$AY121*Assembly!AC$4+$AZ121*Assembly!AC$5+$BA121*Assembly!AC$6+$BB121*Assembly!AC$7+$BC121*Assembly!AC$8+$BD121*Assembly!AC$9+$BE121*Assembly!AC$10+$BF121*Assembly!AC$11+$BG121*Assembly!AC$12+$BH121*Assembly!AC$13+$BI121*Assembly!AC$14+$BJ121*Assembly!AC$15+$BK121*Assembly!AC$16+$BL121*Assembly!AC$17+$BM121*Assembly!AC$18+$BN121*Assembly!AC$19+$BO121*Assembly!AC$20+$BP121*Assembly!AC$21+$BQ121*Assembly!AC$22+$BR121*Assembly!AC$23+$BS121*Assembly!AC$24</f>
        <v>121</v>
      </c>
      <c r="BW121" s="240" t="str">
        <f t="shared" si="9"/>
        <v>4.01</v>
      </c>
      <c r="BX121" s="241" t="str">
        <f t="shared" si="10"/>
        <v>968</v>
      </c>
      <c r="BY121" s="242" t="str">
        <f t="shared" si="11"/>
        <v>0.5</v>
      </c>
      <c r="BZ121" s="225"/>
      <c r="CA121" s="225" t="str">
        <f>$AY121*Assembly!X$4+$AZ121*Assembly!X$5+$BA121*Assembly!X$6+$BB121*Assembly!X$7+$BC121*Assembly!X$8+$BD121*Assembly!X$9+$BE121*Assembly!X$10+$BF121*Assembly!X$11+$BG121*Assembly!X$12+$BH121*Assembly!X$13+$BI121*Assembly!X$14+$BJ121*Assembly!X$15+$BK121*Assembly!X$16+$BL121*Assembly!X$17+$BM121*Assembly!X$18+$BN121*Assembly!X$19+$BO121*Assembly!X$20+$BP121*Assembly!X$21+$BQ121*Assembly!X$22+$BR121*Assembly!X$23+$BS121*Assembly!X$24</f>
        <v>15</v>
      </c>
      <c r="CB121" s="225" t="str">
        <f t="shared" si="12"/>
        <v>2,333</v>
      </c>
      <c r="CC121" s="223" t="str">
        <f t="shared" si="13"/>
        <v>0.0023</v>
      </c>
      <c r="CD121" s="243" t="str">
        <f>$AY121*Assembly!AB$4+$AZ121*Assembly!AB$5+$BA121*Assembly!AB$6+$BB121*Assembly!AB$7+$BC121*Assembly!AB$8+$BD121*Assembly!AB$9+$BE121*Assembly!AB$10+$BF121*Assembly!AB$11+$BG121*Assembly!AB$12+$BH121*Assembly!AB$13+$BI121*Assembly!AB$14+$BJ121*Assembly!AB$15+$BK121*Assembly!AB$16+$BL121*Assembly!AB$17+$BM121*Assembly!AB$18+$BN121*Assembly!AB$19+$BO121*Assembly!AB$20+$BP121*Assembly!AB$21+$BQ121*Assembly!AB$22+$BR121*Assembly!AB$23+$BS121*Assembly!AB$24</f>
        <v>17</v>
      </c>
      <c r="CE121" s="256" t="str">
        <f>$AY121*Assembly!M$4+$AZ121*Assembly!M$5+$BA121*Assembly!M$6+$BB121*Assembly!M$7+$BC121*Assembly!M$8+$BD121*Assembly!M$9+$BE121*Assembly!M$10+$BF121*Assembly!M$11+$BG121*Assembly!M$12+$BH121*Assembly!M$13+$BI121*Assembly!M$14+$BJ121*Assembly!M$15+$BK121*Assembly!M$16+$BL121*Assembly!M$17+$BM121*Assembly!M$18+$BN121*Assembly!M$19+$BO121*Assembly!M$20+$BP121*Assembly!M$21+$BQ121*Assembly!M$22+$BR121*Assembly!M$23+$BS121*Assembly!M$24</f>
        <v>38</v>
      </c>
      <c r="CF121" s="256" t="str">
        <f>$AY121*Assembly!N$4+$AZ121*Assembly!N$5+$BA121*Assembly!N$6+$BB121*Assembly!N$7+$BC121*Assembly!N$8+$BD121*Assembly!N$9+$BE121*Assembly!N$10+$BF121*Assembly!N$11+$BG121*Assembly!N$12+$BH121*Assembly!N$13+$BI121*Assembly!N$14+$BJ121*Assembly!N$15+$BK121*Assembly!N$16+$BL121*Assembly!N$17+$BM121*Assembly!N$18+$BN121*Assembly!N$19+$BO121*Assembly!N$20+$BP121*Assembly!N$21+$BQ121*Assembly!N$22+$BR121*Assembly!N$23+$BS121*Assembly!N$24</f>
        <v>0</v>
      </c>
      <c r="CG121" s="256" t="str">
        <f>$AY121*Assembly!O$4+$AZ121*Assembly!O$5+$BA121*Assembly!O$6+$BB121*Assembly!O$7+$BC121*Assembly!O$8+$BD121*Assembly!O$9+$BE121*Assembly!O$10+$BF121*Assembly!O$11+$BG121*Assembly!O$12+$BH121*Assembly!O$13+$BI121*Assembly!O$14+$BJ121*Assembly!O$15+$BK121*Assembly!O$16+$BL121*Assembly!O$17+$BM121*Assembly!O$18+$BN121*Assembly!O$19+$BO121*Assembly!O$20+$BP121*Assembly!O$21+$BQ121*Assembly!O$22+$BR121*Assembly!O$23+$BS121*Assembly!O$24</f>
        <v>0</v>
      </c>
      <c r="CH121" s="254" t="str">
        <f>$AY121*Assembly!P$4+$AZ121*Assembly!P$5+$BA121*Assembly!P$6+$BB121*Assembly!P$7+$BC121*Assembly!P$8+$BD121*Assembly!P$9+$BE121*Assembly!P$10+$BF121*Assembly!P$11+$BG121*Assembly!P$12+$BH121*Assembly!P$13+$BI121*Assembly!P$14+$BJ121*Assembly!P$15+$BK121*Assembly!P$16+$BL121*Assembly!P$17+$BM121*Assembly!P$18+$BN121*Assembly!P$19+$BO121*Assembly!P$20+$BP121*Assembly!P$21+$BQ121*Assembly!P$22+$BR121*Assembly!P$23+$BS121*Assembly!P$24</f>
        <v>0</v>
      </c>
      <c r="CI121" s="254" t="str">
        <f>$AY121*Assembly!Q$4+$AZ121*Assembly!Q$5+$BA121*Assembly!Q$6+$BB121*Assembly!Q$7+$BC121*Assembly!Q$8+$BD121*Assembly!Q$9+$BE121*Assembly!Q$10+$BF121*Assembly!Q$11+$BG121*Assembly!Q$12+$BH121*Assembly!Q$13+$BI121*Assembly!Q$14+$BJ121*Assembly!Q$15+$BK121*Assembly!Q$16+$BL121*Assembly!Q$17+$BM121*Assembly!Q$18+$BN121*Assembly!Q$19+$BO121*Assembly!Q$20+$BP121*Assembly!Q$21+$BQ121*Assembly!Q$22+$BR121*Assembly!Q$23+$BS121*Assembly!Q$24</f>
        <v>0.2</v>
      </c>
      <c r="CJ121" s="256" t="str">
        <f>$AY121*Assembly!R$4+$AZ121*Assembly!R$5+$BA121*Assembly!R$6+$BB121*Assembly!R$7+$BC121*Assembly!R$8+$BD121*Assembly!R$9+$BE121*Assembly!R$10+$BF121*Assembly!R$11+$BG121*Assembly!R$12+$BH121*Assembly!R$13+$BI121*Assembly!R$14+$BJ121*Assembly!R$15+$BK121*Assembly!R$16+$BL121*Assembly!R$17+$BM121*Assembly!R$18+$BN121*Assembly!R$19+$BO121*Assembly!R$20+$BP121*Assembly!R$21+$BQ121*Assembly!R$22+$BR121*Assembly!R$23+$BS121*Assembly!R$24</f>
        <v>0</v>
      </c>
      <c r="CK121" s="254" t="str">
        <f>$AY121*Assembly!S$4+$AZ121*Assembly!S$5+$BA121*Assembly!S$6+$BB121*Assembly!S$7+$BC121*Assembly!S$8+$BD121*Assembly!S$9+$BE121*Assembly!S$10+$BF121*Assembly!S$11+$BG121*Assembly!S$12+$BH121*Assembly!S$13+$BI121*Assembly!S$14+$BJ121*Assembly!S$15+$BK121*Assembly!S$16+$BL121*Assembly!S$17+$BM121*Assembly!S$18+$BN121*Assembly!S$19+$BO121*Assembly!S$20+$BP121*Assembly!S$21+$BQ121*Assembly!S$22+$BR121*Assembly!S$23+$BS121*Assembly!S$24</f>
        <v>0</v>
      </c>
      <c r="CL121" s="254" t="str">
        <f>$AY121*Assembly!T$4+$AZ121*Assembly!T$5+$BA121*Assembly!T$6+$BB121*Assembly!T$7+$BC121*Assembly!T$8+$BD121*Assembly!T$9+$BE121*Assembly!T$10+$BF121*Assembly!T$11+$BG121*Assembly!T$12+$BH121*Assembly!T$13+$BI121*Assembly!T$14+$BJ121*Assembly!T$15+$BK121*Assembly!T$16+$BL121*Assembly!T$17+$BM121*Assembly!T$18+$BN121*Assembly!T$19+$BO121*Assembly!T$20+$BP121*Assembly!T$21+$BQ121*Assembly!T$22+$BR121*Assembly!T$23+$BS121*Assembly!T$24</f>
        <v>0</v>
      </c>
      <c r="CM121" s="254" t="str">
        <f>$AY121*Assembly!U$4+$AZ121*Assembly!U$5+$BA121*Assembly!U$6+$BB121*Assembly!U$7+$BC121*Assembly!U$8+$BD121*Assembly!U$9+$BE121*Assembly!U$10+$BF121*Assembly!U$11+$BG121*Assembly!U$12+$BH121*Assembly!U$13+$BI121*Assembly!U$14+$BJ121*Assembly!U$15+$BK121*Assembly!U$16+$BL121*Assembly!U$17+$BM121*Assembly!U$18+$BN121*Assembly!U$19+$BO121*Assembly!U$20+$BP121*Assembly!U$21+$BQ121*Assembly!U$22+$BR121*Assembly!U$23+$BS121*Assembly!U$24</f>
        <v>0</v>
      </c>
      <c r="CN121" s="256" t="str">
        <f>$AY121*Assembly!V$4+$AZ121*Assembly!V$5+$BA121*Assembly!V$6+$BB121*Assembly!V$7+$BC121*Assembly!V$8+$BD121*Assembly!V$9+$BE121*Assembly!V$10+$BF121*Assembly!V$11+$BG121*Assembly!V$12+$BH121*Assembly!V$13+$BI121*Assembly!V$14+$BJ121*Assembly!V$15+$BK121*Assembly!V$16+$BL121*Assembly!V$17+$BM121*Assembly!V$18+$BN121*Assembly!V$19+$BO121*Assembly!V$20+$BP121*Assembly!V$21+$BQ121*Assembly!V$22+$BR121*Assembly!V$23+$BS121*Assembly!V$24</f>
        <v>0</v>
      </c>
      <c r="CO121" s="256" t="str">
        <f>CE121*Refining!$F$3</f>
        <v>67</v>
      </c>
      <c r="CP121" s="256" t="str">
        <f>CF121*Refining!$F$4</f>
        <v>0</v>
      </c>
      <c r="CQ121" s="256" t="str">
        <f>CG121*Refining!$F$5</f>
        <v>0</v>
      </c>
      <c r="CR121" s="256" t="str">
        <f>CH121*Refining!$F$6</f>
        <v>0</v>
      </c>
      <c r="CS121" s="256" t="str">
        <f>CI121*Refining!$F$7</f>
        <v>0</v>
      </c>
      <c r="CT121" s="256" t="str">
        <f>CJ121*Refining!$F$8</f>
        <v>0</v>
      </c>
      <c r="CU121" s="256" t="str">
        <f>CK121*Refining!$F$9</f>
        <v>0</v>
      </c>
      <c r="CV121" s="256" t="str">
        <f>CL121*Refining!$F$10</f>
        <v>0</v>
      </c>
      <c r="CW121" s="256" t="str">
        <f>CM121*Refining!$F$11</f>
        <v>0</v>
      </c>
      <c r="CX121" s="256" t="str">
        <f>CN121*Refining!$F$12</f>
        <v>0</v>
      </c>
      <c r="CY121" s="248" t="str">
        <f t="shared" ref="CY121:DR121" si="489">IF(CE121 = 0, "", CE121)</f>
        <v>38</v>
      </c>
      <c r="CZ121" s="245" t="str">
        <f t="shared" si="489"/>
        <v/>
      </c>
      <c r="DA121" s="245" t="str">
        <f t="shared" si="489"/>
        <v/>
      </c>
      <c r="DB121" s="245" t="str">
        <f t="shared" si="489"/>
        <v/>
      </c>
      <c r="DC121" s="245" t="str">
        <f t="shared" si="489"/>
        <v>0.2</v>
      </c>
      <c r="DD121" s="245" t="str">
        <f t="shared" si="489"/>
        <v/>
      </c>
      <c r="DE121" s="245" t="str">
        <f t="shared" si="489"/>
        <v/>
      </c>
      <c r="DF121" s="245" t="str">
        <f t="shared" si="489"/>
        <v/>
      </c>
      <c r="DG121" s="245" t="str">
        <f t="shared" si="489"/>
        <v/>
      </c>
      <c r="DH121" s="246" t="str">
        <f t="shared" si="489"/>
        <v/>
      </c>
      <c r="DI121" s="248" t="str">
        <f t="shared" si="489"/>
        <v>67</v>
      </c>
      <c r="DJ121" s="245" t="str">
        <f t="shared" si="489"/>
        <v/>
      </c>
      <c r="DK121" s="245" t="str">
        <f t="shared" si="489"/>
        <v/>
      </c>
      <c r="DL121" s="245" t="str">
        <f t="shared" si="489"/>
        <v/>
      </c>
      <c r="DM121" s="249" t="str">
        <f t="shared" si="489"/>
        <v>0</v>
      </c>
      <c r="DN121" s="245" t="str">
        <f t="shared" si="489"/>
        <v/>
      </c>
      <c r="DO121" s="245" t="str">
        <f t="shared" si="489"/>
        <v/>
      </c>
      <c r="DP121" s="245" t="str">
        <f t="shared" si="489"/>
        <v/>
      </c>
      <c r="DQ121" s="245" t="str">
        <f t="shared" si="489"/>
        <v/>
      </c>
      <c r="DR121" s="246" t="str">
        <f t="shared" si="489"/>
        <v/>
      </c>
      <c r="DS121" s="248" t="str">
        <f t="shared" si="15"/>
        <v>38</v>
      </c>
      <c r="DT121" s="249" t="str">
        <f t="shared" si="16"/>
        <v>67</v>
      </c>
      <c r="DU121" s="225" t="str">
        <f>CY121*'Ores &amp; Ingots'!$C$3+CZ121*'Ores &amp; Ingots'!$C$4+DA121*'Ores &amp; Ingots'!$C$5+DB121*'Ores &amp; Ingots'!$C$6+DC121*'Ores &amp; Ingots'!$C$7+DD121*'Ores &amp; Ingots'!$C$8+DE121*'Ores &amp; Ingots'!$C$9+DF121*'Ores &amp; Ingots'!$C$10+DG121*'Ores &amp; Ingots'!$C$11+DH121*'Ores &amp; Ingots'!$C$12</f>
        <v>5</v>
      </c>
      <c r="DV121" s="225" t="str">
        <f>DI121*'Ores &amp; Ingots'!$B$3+DJ121*'Ores &amp; Ingots'!$B$4+DK121*'Ores &amp; Ingots'!$B$5+DL121*'Ores &amp; Ingots'!$B$6+DM121*'Ores &amp; Ingots'!$B$7+DN121*'Ores &amp; Ingots'!$B$8+DO121*'Ores &amp; Ingots'!$B$9+DP121*'Ores &amp; Ingots'!$B$10+DQ121*'Ores &amp; Ingots'!$B$11+DR121*'Ores &amp; Ingots'!$B$12</f>
        <v>25</v>
      </c>
      <c r="DW121" s="249" t="str">
        <f>CY121*Refining!$G$3+CZ121*Refining!$G$4+DA121*Refining!$G$5+DB121*Refining!$G$6+DC121*Refining!$G$7+DD121*Refining!$G$8+DE121*Refining!$G$9+DF121*Refining!$G$10+DG121*Refining!$G$11+DH121*Refining!$G$12</f>
        <v>3</v>
      </c>
      <c r="DX121" s="249" t="str">
        <f t="shared" si="17"/>
        <v>426</v>
      </c>
      <c r="DY121" s="250" t="str">
        <f t="shared" si="18"/>
        <v>0.0004</v>
      </c>
      <c r="DZ121" s="248" t="str">
        <f t="shared" si="19"/>
        <v>20</v>
      </c>
      <c r="EA121" s="251" t="str">
        <f t="shared" ref="EA121:EB121" si="490">DZ121/60</f>
        <v>0.3</v>
      </c>
      <c r="EB121" s="251" t="str">
        <f t="shared" si="490"/>
        <v>0.0</v>
      </c>
      <c r="EC121" s="543" t="str">
        <f t="shared" si="21"/>
        <v>0.00</v>
      </c>
      <c r="ED121" s="248" t="str">
        <f t="shared" si="22"/>
        <v>2,760</v>
      </c>
      <c r="EE121" s="251" t="str">
        <f t="shared" ref="EE121:EF121" si="491">ED121/1000</f>
        <v>2.8</v>
      </c>
      <c r="EF121" s="252" t="str">
        <f t="shared" si="491"/>
        <v>0.00</v>
      </c>
      <c r="EG121" s="544" t="str">
        <f t="shared" si="24"/>
        <v>0.0028</v>
      </c>
      <c r="EH121" s="225" t="s">
        <v>12</v>
      </c>
    </row>
    <row r="122">
      <c r="A122" s="33"/>
      <c r="B122" s="226" t="s">
        <v>1000</v>
      </c>
      <c r="C122" s="227" t="s">
        <v>886</v>
      </c>
      <c r="D122" s="227">
        <v>1.0</v>
      </c>
      <c r="E122" s="227">
        <v>1.0</v>
      </c>
      <c r="F122" s="227">
        <v>1.0</v>
      </c>
      <c r="G122" s="253" t="str">
        <f t="shared" si="5"/>
        <v>15.6</v>
      </c>
      <c r="H122" s="254">
        <v>50.0</v>
      </c>
      <c r="I122" s="254">
        <v>50.0</v>
      </c>
      <c r="J122" s="254" t="str">
        <f>H122/Main!$D$9</f>
        <v>50</v>
      </c>
      <c r="K122" s="254" t="str">
        <f>I122/Main!$D$10</f>
        <v>50</v>
      </c>
      <c r="L122" s="254" t="str">
        <f t="shared" si="6"/>
        <v>1</v>
      </c>
      <c r="M122" s="254">
        <v>1.0</v>
      </c>
      <c r="N122" s="256">
        <v>300.0</v>
      </c>
      <c r="O122" s="256">
        <v>300.0</v>
      </c>
      <c r="P122" s="255"/>
      <c r="Q122" s="256"/>
      <c r="R122" s="255"/>
      <c r="S122" s="257"/>
      <c r="T122" s="257"/>
      <c r="U122" s="255"/>
      <c r="V122" s="255"/>
      <c r="W122" s="257"/>
      <c r="X122" s="257"/>
      <c r="Y122" s="255"/>
      <c r="Z122" s="255"/>
      <c r="AA122" s="255"/>
      <c r="AB122" s="255"/>
      <c r="AC122" s="335" t="s">
        <v>18</v>
      </c>
      <c r="AD122" s="225">
        <v>0.0</v>
      </c>
      <c r="AE122" s="225">
        <v>10.0</v>
      </c>
      <c r="AF122" s="225">
        <v>0.0</v>
      </c>
      <c r="AG122" s="225">
        <v>0.0</v>
      </c>
      <c r="AH122" s="225">
        <v>10.0</v>
      </c>
      <c r="AI122" s="225">
        <v>0.0</v>
      </c>
      <c r="AJ122" s="225">
        <v>1.0</v>
      </c>
      <c r="AK122" s="309">
        <v>15.0</v>
      </c>
      <c r="AL122" s="225">
        <v>0.0</v>
      </c>
      <c r="AM122" s="225">
        <v>0.0</v>
      </c>
      <c r="AN122" s="225">
        <v>0.0</v>
      </c>
      <c r="AO122" s="225">
        <v>0.0</v>
      </c>
      <c r="AP122" s="225">
        <v>0.0</v>
      </c>
      <c r="AQ122" s="225">
        <v>0.0</v>
      </c>
      <c r="AR122" s="225">
        <v>0.0</v>
      </c>
      <c r="AS122" s="225">
        <v>0.0</v>
      </c>
      <c r="AT122" s="225">
        <v>0.0</v>
      </c>
      <c r="AU122" s="225">
        <v>0.0</v>
      </c>
      <c r="AV122" s="225">
        <v>0.0</v>
      </c>
      <c r="AW122" s="225">
        <v>0.0</v>
      </c>
      <c r="AX122" s="225">
        <v>0.0</v>
      </c>
      <c r="AY122" s="236" t="str">
        <f t="shared" ref="AY122:BS122" si="492">IF(AD122 = 0, "", AD122)</f>
        <v/>
      </c>
      <c r="AZ122" s="225" t="str">
        <f t="shared" si="492"/>
        <v>10</v>
      </c>
      <c r="BA122" s="227" t="str">
        <f t="shared" si="492"/>
        <v/>
      </c>
      <c r="BB122" s="227" t="str">
        <f t="shared" si="492"/>
        <v/>
      </c>
      <c r="BC122" s="225" t="str">
        <f t="shared" si="492"/>
        <v>10</v>
      </c>
      <c r="BD122" s="227" t="str">
        <f t="shared" si="492"/>
        <v/>
      </c>
      <c r="BE122" s="225" t="str">
        <f t="shared" si="492"/>
        <v>1</v>
      </c>
      <c r="BF122" s="309" t="str">
        <f t="shared" si="492"/>
        <v>15</v>
      </c>
      <c r="BG122" s="227" t="str">
        <f t="shared" si="492"/>
        <v/>
      </c>
      <c r="BH122" s="227" t="str">
        <f t="shared" si="492"/>
        <v/>
      </c>
      <c r="BI122" s="227" t="str">
        <f t="shared" si="492"/>
        <v/>
      </c>
      <c r="BJ122" s="227" t="str">
        <f t="shared" si="492"/>
        <v/>
      </c>
      <c r="BK122" s="227" t="str">
        <f t="shared" si="492"/>
        <v/>
      </c>
      <c r="BL122" s="227" t="str">
        <f t="shared" si="492"/>
        <v/>
      </c>
      <c r="BM122" s="227" t="str">
        <f t="shared" si="492"/>
        <v/>
      </c>
      <c r="BN122" s="227" t="str">
        <f t="shared" si="492"/>
        <v/>
      </c>
      <c r="BO122" s="227" t="str">
        <f t="shared" si="492"/>
        <v/>
      </c>
      <c r="BP122" s="227" t="str">
        <f t="shared" si="492"/>
        <v/>
      </c>
      <c r="BQ122" s="227" t="str">
        <f t="shared" si="492"/>
        <v/>
      </c>
      <c r="BR122" s="227" t="str">
        <f t="shared" si="492"/>
        <v/>
      </c>
      <c r="BS122" s="238" t="str">
        <f t="shared" si="492"/>
        <v/>
      </c>
      <c r="BT122" s="239" t="str">
        <f>$AY122*Assembly!Y$4+$AZ122*Assembly!Y$5+$BA122*Assembly!Y$6+$BB122*Assembly!Y$7+$BC122*Assembly!Y$8+$BD122*Assembly!Y$9+$BE122*Assembly!Y$10+$BF122*Assembly!Y$11+$BG122*Assembly!Y$12+$BH122*Assembly!Y$13+$BI122*Assembly!Y$14+$BJ122*Assembly!Y$15+$BK122*Assembly!Y$16+$BL122*Assembly!Y$17+$BM122*Assembly!Y$18+$BN122*Assembly!Y$19+$BO122*Assembly!Y$20+$BP122*Assembly!Y$21+$BQ122*Assembly!Y$22+$BR122*Assembly!Y$23+$BS122*Assembly!Y$24</f>
        <v>137</v>
      </c>
      <c r="BU122" s="225" t="str">
        <f t="shared" si="8"/>
        <v>9</v>
      </c>
      <c r="BV122" s="225" t="str">
        <f>$AY122*Assembly!AC$4+$AZ122*Assembly!AC$5+$BA122*Assembly!AC$6+$BB122*Assembly!AC$7+$BC122*Assembly!AC$8+$BD122*Assembly!AC$9+$BE122*Assembly!AC$10+$BF122*Assembly!AC$11+$BG122*Assembly!AC$12+$BH122*Assembly!AC$13+$BI122*Assembly!AC$14+$BJ122*Assembly!AC$15+$BK122*Assembly!AC$16+$BL122*Assembly!AC$17+$BM122*Assembly!AC$18+$BN122*Assembly!AC$19+$BO122*Assembly!AC$20+$BP122*Assembly!AC$21+$BQ122*Assembly!AC$22+$BR122*Assembly!AC$23+$BS122*Assembly!AC$24</f>
        <v>505</v>
      </c>
      <c r="BW122" s="240" t="str">
        <f t="shared" si="9"/>
        <v>3.69</v>
      </c>
      <c r="BX122" s="241" t="str">
        <f t="shared" si="10"/>
        <v>32</v>
      </c>
      <c r="BY122" s="242" t="str">
        <f t="shared" si="11"/>
        <v>57.6</v>
      </c>
      <c r="BZ122" s="225"/>
      <c r="CA122" s="225" t="str">
        <f>$AY122*Assembly!X$4+$AZ122*Assembly!X$5+$BA122*Assembly!X$6+$BB122*Assembly!X$7+$BC122*Assembly!X$8+$BD122*Assembly!X$9+$BE122*Assembly!X$10+$BF122*Assembly!X$11+$BG122*Assembly!X$12+$BH122*Assembly!X$13+$BI122*Assembly!X$14+$BJ122*Assembly!X$15+$BK122*Assembly!X$16+$BL122*Assembly!X$17+$BM122*Assembly!X$18+$BN122*Assembly!X$19+$BO122*Assembly!X$20+$BP122*Assembly!X$21+$BQ122*Assembly!X$22+$BR122*Assembly!X$23+$BS122*Assembly!X$24</f>
        <v>66</v>
      </c>
      <c r="CB122" s="225" t="str">
        <f t="shared" si="12"/>
        <v>10,267</v>
      </c>
      <c r="CC122" s="223" t="str">
        <f t="shared" si="13"/>
        <v>0.0103</v>
      </c>
      <c r="CD122" s="243" t="str">
        <f>$AY122*Assembly!AB$4+$AZ122*Assembly!AB$5+$BA122*Assembly!AB$6+$BB122*Assembly!AB$7+$BC122*Assembly!AB$8+$BD122*Assembly!AB$9+$BE122*Assembly!AB$10+$BF122*Assembly!AB$11+$BG122*Assembly!AB$12+$BH122*Assembly!AB$13+$BI122*Assembly!AB$14+$BJ122*Assembly!AB$15+$BK122*Assembly!AB$16+$BL122*Assembly!AB$17+$BM122*Assembly!AB$18+$BN122*Assembly!AB$19+$BO122*Assembly!AB$20+$BP122*Assembly!AB$21+$BQ122*Assembly!AB$22+$BR122*Assembly!AB$23+$BS122*Assembly!AB$24</f>
        <v>93</v>
      </c>
      <c r="CE122" s="256" t="str">
        <f>$AY122*Assembly!M$4+$AZ122*Assembly!M$5+$BA122*Assembly!M$6+$BB122*Assembly!M$7+$BC122*Assembly!M$8+$BD122*Assembly!M$9+$BE122*Assembly!M$10+$BF122*Assembly!M$11+$BG122*Assembly!M$12+$BH122*Assembly!M$13+$BI122*Assembly!M$14+$BJ122*Assembly!M$15+$BK122*Assembly!M$16+$BL122*Assembly!M$17+$BM122*Assembly!M$18+$BN122*Assembly!M$19+$BO122*Assembly!M$20+$BP122*Assembly!M$21+$BQ122*Assembly!M$22+$BR122*Assembly!M$23+$BS122*Assembly!M$24</f>
        <v>163</v>
      </c>
      <c r="CF122" s="256" t="str">
        <f>$AY122*Assembly!N$4+$AZ122*Assembly!N$5+$BA122*Assembly!N$6+$BB122*Assembly!N$7+$BC122*Assembly!N$8+$BD122*Assembly!N$9+$BE122*Assembly!N$10+$BF122*Assembly!N$11+$BG122*Assembly!N$12+$BH122*Assembly!N$13+$BI122*Assembly!N$14+$BJ122*Assembly!N$15+$BK122*Assembly!N$16+$BL122*Assembly!N$17+$BM122*Assembly!N$18+$BN122*Assembly!N$19+$BO122*Assembly!N$20+$BP122*Assembly!N$21+$BQ122*Assembly!N$22+$BR122*Assembly!N$23+$BS122*Assembly!N$24</f>
        <v>5</v>
      </c>
      <c r="CG122" s="256" t="str">
        <f>$AY122*Assembly!O$4+$AZ122*Assembly!O$5+$BA122*Assembly!O$6+$BB122*Assembly!O$7+$BC122*Assembly!O$8+$BD122*Assembly!O$9+$BE122*Assembly!O$10+$BF122*Assembly!O$11+$BG122*Assembly!O$12+$BH122*Assembly!O$13+$BI122*Assembly!O$14+$BJ122*Assembly!O$15+$BK122*Assembly!O$16+$BL122*Assembly!O$17+$BM122*Assembly!O$18+$BN122*Assembly!O$19+$BO122*Assembly!O$20+$BP122*Assembly!O$21+$BQ122*Assembly!O$22+$BR122*Assembly!O$23+$BS122*Assembly!O$24</f>
        <v>0</v>
      </c>
      <c r="CH122" s="254" t="str">
        <f>$AY122*Assembly!P$4+$AZ122*Assembly!P$5+$BA122*Assembly!P$6+$BB122*Assembly!P$7+$BC122*Assembly!P$8+$BD122*Assembly!P$9+$BE122*Assembly!P$10+$BF122*Assembly!P$11+$BG122*Assembly!P$12+$BH122*Assembly!P$13+$BI122*Assembly!P$14+$BJ122*Assembly!P$15+$BK122*Assembly!P$16+$BL122*Assembly!P$17+$BM122*Assembly!P$18+$BN122*Assembly!P$19+$BO122*Assembly!P$20+$BP122*Assembly!P$21+$BQ122*Assembly!P$22+$BR122*Assembly!P$23+$BS122*Assembly!P$24</f>
        <v>0</v>
      </c>
      <c r="CI122" s="254" t="str">
        <f>$AY122*Assembly!Q$4+$AZ122*Assembly!Q$5+$BA122*Assembly!Q$6+$BB122*Assembly!Q$7+$BC122*Assembly!Q$8+$BD122*Assembly!Q$9+$BE122*Assembly!Q$10+$BF122*Assembly!Q$11+$BG122*Assembly!Q$12+$BH122*Assembly!Q$13+$BI122*Assembly!Q$14+$BJ122*Assembly!Q$15+$BK122*Assembly!Q$16+$BL122*Assembly!Q$17+$BM122*Assembly!Q$18+$BN122*Assembly!Q$19+$BO122*Assembly!Q$20+$BP122*Assembly!Q$21+$BQ122*Assembly!Q$22+$BR122*Assembly!Q$23+$BS122*Assembly!Q$24</f>
        <v>3</v>
      </c>
      <c r="CJ122" s="256" t="str">
        <f>$AY122*Assembly!R$4+$AZ122*Assembly!R$5+$BA122*Assembly!R$6+$BB122*Assembly!R$7+$BC122*Assembly!R$8+$BD122*Assembly!R$9+$BE122*Assembly!R$10+$BF122*Assembly!R$11+$BG122*Assembly!R$12+$BH122*Assembly!R$13+$BI122*Assembly!R$14+$BJ122*Assembly!R$15+$BK122*Assembly!R$16+$BL122*Assembly!R$17+$BM122*Assembly!R$18+$BN122*Assembly!R$19+$BO122*Assembly!R$20+$BP122*Assembly!R$21+$BQ122*Assembly!R$22+$BR122*Assembly!R$23+$BS122*Assembly!R$24</f>
        <v>0</v>
      </c>
      <c r="CK122" s="254" t="str">
        <f>$AY122*Assembly!S$4+$AZ122*Assembly!S$5+$BA122*Assembly!S$6+$BB122*Assembly!S$7+$BC122*Assembly!S$8+$BD122*Assembly!S$9+$BE122*Assembly!S$10+$BF122*Assembly!S$11+$BG122*Assembly!S$12+$BH122*Assembly!S$13+$BI122*Assembly!S$14+$BJ122*Assembly!S$15+$BK122*Assembly!S$16+$BL122*Assembly!S$17+$BM122*Assembly!S$18+$BN122*Assembly!S$19+$BO122*Assembly!S$20+$BP122*Assembly!S$21+$BQ122*Assembly!S$22+$BR122*Assembly!S$23+$BS122*Assembly!S$24</f>
        <v>0</v>
      </c>
      <c r="CL122" s="254" t="str">
        <f>$AY122*Assembly!T$4+$AZ122*Assembly!T$5+$BA122*Assembly!T$6+$BB122*Assembly!T$7+$BC122*Assembly!T$8+$BD122*Assembly!T$9+$BE122*Assembly!T$10+$BF122*Assembly!T$11+$BG122*Assembly!T$12+$BH122*Assembly!T$13+$BI122*Assembly!T$14+$BJ122*Assembly!T$15+$BK122*Assembly!T$16+$BL122*Assembly!T$17+$BM122*Assembly!T$18+$BN122*Assembly!T$19+$BO122*Assembly!T$20+$BP122*Assembly!T$21+$BQ122*Assembly!T$22+$BR122*Assembly!T$23+$BS122*Assembly!T$24</f>
        <v>0</v>
      </c>
      <c r="CM122" s="254" t="str">
        <f>$AY122*Assembly!U$4+$AZ122*Assembly!U$5+$BA122*Assembly!U$6+$BB122*Assembly!U$7+$BC122*Assembly!U$8+$BD122*Assembly!U$9+$BE122*Assembly!U$10+$BF122*Assembly!U$11+$BG122*Assembly!U$12+$BH122*Assembly!U$13+$BI122*Assembly!U$14+$BJ122*Assembly!U$15+$BK122*Assembly!U$16+$BL122*Assembly!U$17+$BM122*Assembly!U$18+$BN122*Assembly!U$19+$BO122*Assembly!U$20+$BP122*Assembly!U$21+$BQ122*Assembly!U$22+$BR122*Assembly!U$23+$BS122*Assembly!U$24</f>
        <v>0</v>
      </c>
      <c r="CN122" s="256" t="str">
        <f>$AY122*Assembly!V$4+$AZ122*Assembly!V$5+$BA122*Assembly!V$6+$BB122*Assembly!V$7+$BC122*Assembly!V$8+$BD122*Assembly!V$9+$BE122*Assembly!V$10+$BF122*Assembly!V$11+$BG122*Assembly!V$12+$BH122*Assembly!V$13+$BI122*Assembly!V$14+$BJ122*Assembly!V$15+$BK122*Assembly!V$16+$BL122*Assembly!V$17+$BM122*Assembly!V$18+$BN122*Assembly!V$19+$BO122*Assembly!V$20+$BP122*Assembly!V$21+$BQ122*Assembly!V$22+$BR122*Assembly!V$23+$BS122*Assembly!V$24</f>
        <v>0</v>
      </c>
      <c r="CO122" s="256" t="str">
        <f>CE122*Refining!$F$3</f>
        <v>290</v>
      </c>
      <c r="CP122" s="256" t="str">
        <f>CF122*Refining!$F$4</f>
        <v>16</v>
      </c>
      <c r="CQ122" s="256" t="str">
        <f>CG122*Refining!$F$5</f>
        <v>0</v>
      </c>
      <c r="CR122" s="256" t="str">
        <f>CH122*Refining!$F$6</f>
        <v>0</v>
      </c>
      <c r="CS122" s="256" t="str">
        <f>CI122*Refining!$F$7</f>
        <v>5</v>
      </c>
      <c r="CT122" s="256" t="str">
        <f>CJ122*Refining!$F$8</f>
        <v>0</v>
      </c>
      <c r="CU122" s="256" t="str">
        <f>CK122*Refining!$F$9</f>
        <v>0</v>
      </c>
      <c r="CV122" s="256" t="str">
        <f>CL122*Refining!$F$10</f>
        <v>0</v>
      </c>
      <c r="CW122" s="256" t="str">
        <f>CM122*Refining!$F$11</f>
        <v>0</v>
      </c>
      <c r="CX122" s="256" t="str">
        <f>CN122*Refining!$F$12</f>
        <v>0</v>
      </c>
      <c r="CY122" s="248" t="str">
        <f t="shared" ref="CY122:DR122" si="493">IF(CE122 = 0, "", CE122)</f>
        <v>163</v>
      </c>
      <c r="CZ122" s="249" t="str">
        <f t="shared" si="493"/>
        <v>5</v>
      </c>
      <c r="DA122" s="245" t="str">
        <f t="shared" si="493"/>
        <v/>
      </c>
      <c r="DB122" s="245" t="str">
        <f t="shared" si="493"/>
        <v/>
      </c>
      <c r="DC122" s="245" t="str">
        <f t="shared" si="493"/>
        <v>3</v>
      </c>
      <c r="DD122" s="245" t="str">
        <f t="shared" si="493"/>
        <v/>
      </c>
      <c r="DE122" s="245" t="str">
        <f t="shared" si="493"/>
        <v/>
      </c>
      <c r="DF122" s="245" t="str">
        <f t="shared" si="493"/>
        <v/>
      </c>
      <c r="DG122" s="245" t="str">
        <f t="shared" si="493"/>
        <v/>
      </c>
      <c r="DH122" s="246" t="str">
        <f t="shared" si="493"/>
        <v/>
      </c>
      <c r="DI122" s="248" t="str">
        <f t="shared" si="493"/>
        <v>290</v>
      </c>
      <c r="DJ122" s="249" t="str">
        <f t="shared" si="493"/>
        <v>16</v>
      </c>
      <c r="DK122" s="245" t="str">
        <f t="shared" si="493"/>
        <v/>
      </c>
      <c r="DL122" s="245" t="str">
        <f t="shared" si="493"/>
        <v/>
      </c>
      <c r="DM122" s="249" t="str">
        <f t="shared" si="493"/>
        <v>5</v>
      </c>
      <c r="DN122" s="245" t="str">
        <f t="shared" si="493"/>
        <v/>
      </c>
      <c r="DO122" s="245" t="str">
        <f t="shared" si="493"/>
        <v/>
      </c>
      <c r="DP122" s="245" t="str">
        <f t="shared" si="493"/>
        <v/>
      </c>
      <c r="DQ122" s="245" t="str">
        <f t="shared" si="493"/>
        <v/>
      </c>
      <c r="DR122" s="246" t="str">
        <f t="shared" si="493"/>
        <v/>
      </c>
      <c r="DS122" s="248" t="str">
        <f t="shared" si="15"/>
        <v>171</v>
      </c>
      <c r="DT122" s="249" t="str">
        <f t="shared" si="16"/>
        <v>311</v>
      </c>
      <c r="DU122" s="225" t="str">
        <f>CY122*'Ores &amp; Ingots'!$C$3+CZ122*'Ores &amp; Ingots'!$C$4+DA122*'Ores &amp; Ingots'!$C$5+DB122*'Ores &amp; Ingots'!$C$6+DC122*'Ores &amp; Ingots'!$C$7+DD122*'Ores &amp; Ingots'!$C$8+DE122*'Ores &amp; Ingots'!$C$9+DF122*'Ores &amp; Ingots'!$C$10+DG122*'Ores &amp; Ingots'!$C$11+DH122*'Ores &amp; Ingots'!$C$12</f>
        <v>22</v>
      </c>
      <c r="DV122" s="225" t="str">
        <f>DI122*'Ores &amp; Ingots'!$B$3+DJ122*'Ores &amp; Ingots'!$B$4+DK122*'Ores &amp; Ingots'!$B$5+DL122*'Ores &amp; Ingots'!$B$6+DM122*'Ores &amp; Ingots'!$B$7+DN122*'Ores &amp; Ingots'!$B$8+DO122*'Ores &amp; Ingots'!$B$9+DP122*'Ores &amp; Ingots'!$B$10+DQ122*'Ores &amp; Ingots'!$B$11+DR122*'Ores &amp; Ingots'!$B$12</f>
        <v>115</v>
      </c>
      <c r="DW122" s="249" t="str">
        <f>CY122*Refining!$G$3+CZ122*Refining!$G$4+DA122*Refining!$G$5+DB122*Refining!$G$6+DC122*Refining!$G$7+DD122*Refining!$G$8+DE122*Refining!$G$9+DF122*Refining!$G$10+DG122*Refining!$G$11+DH122*Refining!$G$12</f>
        <v>38</v>
      </c>
      <c r="DX122" s="249" t="str">
        <f t="shared" si="17"/>
        <v>5,860</v>
      </c>
      <c r="DY122" s="250" t="str">
        <f t="shared" si="18"/>
        <v>0.0059</v>
      </c>
      <c r="DZ122" s="248" t="str">
        <f t="shared" si="19"/>
        <v>154</v>
      </c>
      <c r="EA122" s="251" t="str">
        <f t="shared" ref="EA122:EB122" si="494">DZ122/60</f>
        <v>2.6</v>
      </c>
      <c r="EB122" s="251" t="str">
        <f t="shared" si="494"/>
        <v>0.0</v>
      </c>
      <c r="EC122" s="543" t="str">
        <f t="shared" si="21"/>
        <v>0.00</v>
      </c>
      <c r="ED122" s="248" t="str">
        <f t="shared" si="22"/>
        <v>16,127</v>
      </c>
      <c r="EE122" s="251" t="str">
        <f t="shared" ref="EE122:EF122" si="495">ED122/1000</f>
        <v>16.1</v>
      </c>
      <c r="EF122" s="252" t="str">
        <f t="shared" si="495"/>
        <v>0.02</v>
      </c>
      <c r="EG122" s="544" t="str">
        <f t="shared" si="24"/>
        <v>0.0161</v>
      </c>
      <c r="EH122" s="225">
        <v>404.0</v>
      </c>
    </row>
    <row r="123" hidden="1">
      <c r="A123" s="33"/>
      <c r="B123" s="226" t="s">
        <v>1000</v>
      </c>
      <c r="C123" s="227" t="s">
        <v>885</v>
      </c>
      <c r="D123" s="227">
        <v>1.0</v>
      </c>
      <c r="E123" s="227">
        <v>1.0</v>
      </c>
      <c r="F123" s="227">
        <v>1.0</v>
      </c>
      <c r="G123" s="253" t="str">
        <f t="shared" si="5"/>
        <v>0.1</v>
      </c>
      <c r="H123" s="254">
        <v>20.0</v>
      </c>
      <c r="I123" s="254">
        <v>20.0</v>
      </c>
      <c r="J123" s="254" t="str">
        <f>H123/Main!$D$9</f>
        <v>20</v>
      </c>
      <c r="K123" s="254" t="str">
        <f>I123/Main!$D$10</f>
        <v>20</v>
      </c>
      <c r="L123" s="254" t="str">
        <f t="shared" si="6"/>
        <v>1</v>
      </c>
      <c r="M123" s="254">
        <v>1.0</v>
      </c>
      <c r="N123" s="256">
        <v>300.0</v>
      </c>
      <c r="O123" s="256">
        <v>300.0</v>
      </c>
      <c r="P123" s="255"/>
      <c r="Q123" s="256"/>
      <c r="R123" s="255"/>
      <c r="S123" s="257"/>
      <c r="T123" s="257"/>
      <c r="U123" s="255"/>
      <c r="V123" s="255"/>
      <c r="W123" s="257"/>
      <c r="X123" s="257"/>
      <c r="Y123" s="255"/>
      <c r="Z123" s="255"/>
      <c r="AA123" s="255"/>
      <c r="AB123" s="255"/>
      <c r="AC123" s="335"/>
      <c r="AD123" s="225">
        <v>0.0</v>
      </c>
      <c r="AE123" s="225">
        <v>2.0</v>
      </c>
      <c r="AF123" s="225">
        <v>0.0</v>
      </c>
      <c r="AG123" s="225">
        <v>0.0</v>
      </c>
      <c r="AH123" s="225">
        <v>1.0</v>
      </c>
      <c r="AI123" s="225">
        <v>0.0</v>
      </c>
      <c r="AJ123" s="225">
        <v>1.0</v>
      </c>
      <c r="AK123" s="309">
        <v>1.0</v>
      </c>
      <c r="AL123" s="225">
        <v>0.0</v>
      </c>
      <c r="AM123" s="225">
        <v>0.0</v>
      </c>
      <c r="AN123" s="225">
        <v>0.0</v>
      </c>
      <c r="AO123" s="225">
        <v>0.0</v>
      </c>
      <c r="AP123" s="225">
        <v>0.0</v>
      </c>
      <c r="AQ123" s="225">
        <v>0.0</v>
      </c>
      <c r="AR123" s="225">
        <v>0.0</v>
      </c>
      <c r="AS123" s="225">
        <v>0.0</v>
      </c>
      <c r="AT123" s="225">
        <v>0.0</v>
      </c>
      <c r="AU123" s="225">
        <v>0.0</v>
      </c>
      <c r="AV123" s="225">
        <v>0.0</v>
      </c>
      <c r="AW123" s="225">
        <v>0.0</v>
      </c>
      <c r="AX123" s="225">
        <v>0.0</v>
      </c>
      <c r="AY123" s="236" t="str">
        <f t="shared" ref="AY123:BS123" si="496">IF(AD123 = 0, "", AD123)</f>
        <v/>
      </c>
      <c r="AZ123" s="225" t="str">
        <f t="shared" si="496"/>
        <v>2</v>
      </c>
      <c r="BA123" s="227" t="str">
        <f t="shared" si="496"/>
        <v/>
      </c>
      <c r="BB123" s="227" t="str">
        <f t="shared" si="496"/>
        <v/>
      </c>
      <c r="BC123" s="225" t="str">
        <f t="shared" si="496"/>
        <v>1</v>
      </c>
      <c r="BD123" s="227" t="str">
        <f t="shared" si="496"/>
        <v/>
      </c>
      <c r="BE123" s="225" t="str">
        <f t="shared" si="496"/>
        <v>1</v>
      </c>
      <c r="BF123" s="309" t="str">
        <f t="shared" si="496"/>
        <v>1</v>
      </c>
      <c r="BG123" s="227" t="str">
        <f t="shared" si="496"/>
        <v/>
      </c>
      <c r="BH123" s="227" t="str">
        <f t="shared" si="496"/>
        <v/>
      </c>
      <c r="BI123" s="227" t="str">
        <f t="shared" si="496"/>
        <v/>
      </c>
      <c r="BJ123" s="227" t="str">
        <f t="shared" si="496"/>
        <v/>
      </c>
      <c r="BK123" s="227" t="str">
        <f t="shared" si="496"/>
        <v/>
      </c>
      <c r="BL123" s="227" t="str">
        <f t="shared" si="496"/>
        <v/>
      </c>
      <c r="BM123" s="227" t="str">
        <f t="shared" si="496"/>
        <v/>
      </c>
      <c r="BN123" s="227" t="str">
        <f t="shared" si="496"/>
        <v/>
      </c>
      <c r="BO123" s="227" t="str">
        <f t="shared" si="496"/>
        <v/>
      </c>
      <c r="BP123" s="227" t="str">
        <f t="shared" si="496"/>
        <v/>
      </c>
      <c r="BQ123" s="227" t="str">
        <f t="shared" si="496"/>
        <v/>
      </c>
      <c r="BR123" s="227" t="str">
        <f t="shared" si="496"/>
        <v/>
      </c>
      <c r="BS123" s="238" t="str">
        <f t="shared" si="496"/>
        <v/>
      </c>
      <c r="BT123" s="239" t="str">
        <f>$AY123*Assembly!Y$4+$AZ123*Assembly!Y$5+$BA123*Assembly!Y$6+$BB123*Assembly!Y$7+$BC123*Assembly!Y$8+$BD123*Assembly!Y$9+$BE123*Assembly!Y$10+$BF123*Assembly!Y$11+$BG123*Assembly!Y$12+$BH123*Assembly!Y$13+$BI123*Assembly!Y$14+$BJ123*Assembly!Y$15+$BK123*Assembly!Y$16+$BL123*Assembly!Y$17+$BM123*Assembly!Y$18+$BN123*Assembly!Y$19+$BO123*Assembly!Y$20+$BP123*Assembly!Y$21+$BQ123*Assembly!Y$22+$BR123*Assembly!Y$23+$BS123*Assembly!Y$24</f>
        <v>38</v>
      </c>
      <c r="BU123" s="225" t="str">
        <f t="shared" si="8"/>
        <v>306</v>
      </c>
      <c r="BV123" s="225" t="str">
        <f>$AY123*Assembly!AC$4+$AZ123*Assembly!AC$5+$BA123*Assembly!AC$6+$BB123*Assembly!AC$7+$BC123*Assembly!AC$8+$BD123*Assembly!AC$9+$BE123*Assembly!AC$10+$BF123*Assembly!AC$11+$BG123*Assembly!AC$12+$BH123*Assembly!AC$13+$BI123*Assembly!AC$14+$BJ123*Assembly!AC$15+$BK123*Assembly!AC$16+$BL123*Assembly!AC$17+$BM123*Assembly!AC$18+$BN123*Assembly!AC$19+$BO123*Assembly!AC$20+$BP123*Assembly!AC$21+$BQ123*Assembly!AC$22+$BR123*Assembly!AC$23+$BS123*Assembly!AC$24</f>
        <v>101</v>
      </c>
      <c r="BW123" s="240" t="str">
        <f t="shared" si="9"/>
        <v>2.64</v>
      </c>
      <c r="BX123" s="241" t="str">
        <f t="shared" si="10"/>
        <v>808</v>
      </c>
      <c r="BY123" s="242" t="str">
        <f t="shared" si="11"/>
        <v>0.3</v>
      </c>
      <c r="BZ123" s="225"/>
      <c r="CA123" s="225" t="str">
        <f>$AY123*Assembly!X$4+$AZ123*Assembly!X$5+$BA123*Assembly!X$6+$BB123*Assembly!X$7+$BC123*Assembly!X$8+$BD123*Assembly!X$9+$BE123*Assembly!X$10+$BF123*Assembly!X$11+$BG123*Assembly!X$12+$BH123*Assembly!X$13+$BI123*Assembly!X$14+$BJ123*Assembly!X$15+$BK123*Assembly!X$16+$BL123*Assembly!X$17+$BM123*Assembly!X$18+$BN123*Assembly!X$19+$BO123*Assembly!X$20+$BP123*Assembly!X$21+$BQ123*Assembly!X$22+$BR123*Assembly!X$23+$BS123*Assembly!X$24</f>
        <v>8</v>
      </c>
      <c r="CB123" s="225" t="str">
        <f t="shared" si="12"/>
        <v>1,244</v>
      </c>
      <c r="CC123" s="223" t="str">
        <f t="shared" si="13"/>
        <v>0.0012</v>
      </c>
      <c r="CD123" s="243" t="str">
        <f>$AY123*Assembly!AB$4+$AZ123*Assembly!AB$5+$BA123*Assembly!AB$6+$BB123*Assembly!AB$7+$BC123*Assembly!AB$8+$BD123*Assembly!AB$9+$BE123*Assembly!AB$10+$BF123*Assembly!AB$11+$BG123*Assembly!AB$12+$BH123*Assembly!AB$13+$BI123*Assembly!AB$14+$BJ123*Assembly!AB$15+$BK123*Assembly!AB$16+$BL123*Assembly!AB$17+$BM123*Assembly!AB$18+$BN123*Assembly!AB$19+$BO123*Assembly!AB$20+$BP123*Assembly!AB$21+$BQ123*Assembly!AB$22+$BR123*Assembly!AB$23+$BS123*Assembly!AB$24</f>
        <v>21</v>
      </c>
      <c r="CE123" s="256" t="str">
        <f>$AY123*Assembly!M$4+$AZ123*Assembly!M$5+$BA123*Assembly!M$6+$BB123*Assembly!M$7+$BC123*Assembly!M$8+$BD123*Assembly!M$9+$BE123*Assembly!M$10+$BF123*Assembly!M$11+$BG123*Assembly!M$12+$BH123*Assembly!M$13+$BI123*Assembly!M$14+$BJ123*Assembly!M$15+$BK123*Assembly!M$16+$BL123*Assembly!M$17+$BM123*Assembly!M$18+$BN123*Assembly!M$19+$BO123*Assembly!M$20+$BP123*Assembly!M$21+$BQ123*Assembly!M$22+$BR123*Assembly!M$23+$BS123*Assembly!M$24</f>
        <v>38</v>
      </c>
      <c r="CF123" s="256" t="str">
        <f>$AY123*Assembly!N$4+$AZ123*Assembly!N$5+$BA123*Assembly!N$6+$BB123*Assembly!N$7+$BC123*Assembly!N$8+$BD123*Assembly!N$9+$BE123*Assembly!N$10+$BF123*Assembly!N$11+$BG123*Assembly!N$12+$BH123*Assembly!N$13+$BI123*Assembly!N$14+$BJ123*Assembly!N$15+$BK123*Assembly!N$16+$BL123*Assembly!N$17+$BM123*Assembly!N$18+$BN123*Assembly!N$19+$BO123*Assembly!N$20+$BP123*Assembly!N$21+$BQ123*Assembly!N$22+$BR123*Assembly!N$23+$BS123*Assembly!N$24</f>
        <v>5</v>
      </c>
      <c r="CG123" s="256" t="str">
        <f>$AY123*Assembly!O$4+$AZ123*Assembly!O$5+$BA123*Assembly!O$6+$BB123*Assembly!O$7+$BC123*Assembly!O$8+$BD123*Assembly!O$9+$BE123*Assembly!O$10+$BF123*Assembly!O$11+$BG123*Assembly!O$12+$BH123*Assembly!O$13+$BI123*Assembly!O$14+$BJ123*Assembly!O$15+$BK123*Assembly!O$16+$BL123*Assembly!O$17+$BM123*Assembly!O$18+$BN123*Assembly!O$19+$BO123*Assembly!O$20+$BP123*Assembly!O$21+$BQ123*Assembly!O$22+$BR123*Assembly!O$23+$BS123*Assembly!O$24</f>
        <v>0</v>
      </c>
      <c r="CH123" s="254" t="str">
        <f>$AY123*Assembly!P$4+$AZ123*Assembly!P$5+$BA123*Assembly!P$6+$BB123*Assembly!P$7+$BC123*Assembly!P$8+$BD123*Assembly!P$9+$BE123*Assembly!P$10+$BF123*Assembly!P$11+$BG123*Assembly!P$12+$BH123*Assembly!P$13+$BI123*Assembly!P$14+$BJ123*Assembly!P$15+$BK123*Assembly!P$16+$BL123*Assembly!P$17+$BM123*Assembly!P$18+$BN123*Assembly!P$19+$BO123*Assembly!P$20+$BP123*Assembly!P$21+$BQ123*Assembly!P$22+$BR123*Assembly!P$23+$BS123*Assembly!P$24</f>
        <v>0</v>
      </c>
      <c r="CI123" s="254" t="str">
        <f>$AY123*Assembly!Q$4+$AZ123*Assembly!Q$5+$BA123*Assembly!Q$6+$BB123*Assembly!Q$7+$BC123*Assembly!Q$8+$BD123*Assembly!Q$9+$BE123*Assembly!Q$10+$BF123*Assembly!Q$11+$BG123*Assembly!Q$12+$BH123*Assembly!Q$13+$BI123*Assembly!Q$14+$BJ123*Assembly!Q$15+$BK123*Assembly!Q$16+$BL123*Assembly!Q$17+$BM123*Assembly!Q$18+$BN123*Assembly!Q$19+$BO123*Assembly!Q$20+$BP123*Assembly!Q$21+$BQ123*Assembly!Q$22+$BR123*Assembly!Q$23+$BS123*Assembly!Q$24</f>
        <v>0.2</v>
      </c>
      <c r="CJ123" s="256" t="str">
        <f>$AY123*Assembly!R$4+$AZ123*Assembly!R$5+$BA123*Assembly!R$6+$BB123*Assembly!R$7+$BC123*Assembly!R$8+$BD123*Assembly!R$9+$BE123*Assembly!R$10+$BF123*Assembly!R$11+$BG123*Assembly!R$12+$BH123*Assembly!R$13+$BI123*Assembly!R$14+$BJ123*Assembly!R$15+$BK123*Assembly!R$16+$BL123*Assembly!R$17+$BM123*Assembly!R$18+$BN123*Assembly!R$19+$BO123*Assembly!R$20+$BP123*Assembly!R$21+$BQ123*Assembly!R$22+$BR123*Assembly!R$23+$BS123*Assembly!R$24</f>
        <v>0</v>
      </c>
      <c r="CK123" s="254" t="str">
        <f>$AY123*Assembly!S$4+$AZ123*Assembly!S$5+$BA123*Assembly!S$6+$BB123*Assembly!S$7+$BC123*Assembly!S$8+$BD123*Assembly!S$9+$BE123*Assembly!S$10+$BF123*Assembly!S$11+$BG123*Assembly!S$12+$BH123*Assembly!S$13+$BI123*Assembly!S$14+$BJ123*Assembly!S$15+$BK123*Assembly!S$16+$BL123*Assembly!S$17+$BM123*Assembly!S$18+$BN123*Assembly!S$19+$BO123*Assembly!S$20+$BP123*Assembly!S$21+$BQ123*Assembly!S$22+$BR123*Assembly!S$23+$BS123*Assembly!S$24</f>
        <v>0</v>
      </c>
      <c r="CL123" s="254" t="str">
        <f>$AY123*Assembly!T$4+$AZ123*Assembly!T$5+$BA123*Assembly!T$6+$BB123*Assembly!T$7+$BC123*Assembly!T$8+$BD123*Assembly!T$9+$BE123*Assembly!T$10+$BF123*Assembly!T$11+$BG123*Assembly!T$12+$BH123*Assembly!T$13+$BI123*Assembly!T$14+$BJ123*Assembly!T$15+$BK123*Assembly!T$16+$BL123*Assembly!T$17+$BM123*Assembly!T$18+$BN123*Assembly!T$19+$BO123*Assembly!T$20+$BP123*Assembly!T$21+$BQ123*Assembly!T$22+$BR123*Assembly!T$23+$BS123*Assembly!T$24</f>
        <v>0</v>
      </c>
      <c r="CM123" s="254" t="str">
        <f>$AY123*Assembly!U$4+$AZ123*Assembly!U$5+$BA123*Assembly!U$6+$BB123*Assembly!U$7+$BC123*Assembly!U$8+$BD123*Assembly!U$9+$BE123*Assembly!U$10+$BF123*Assembly!U$11+$BG123*Assembly!U$12+$BH123*Assembly!U$13+$BI123*Assembly!U$14+$BJ123*Assembly!U$15+$BK123*Assembly!U$16+$BL123*Assembly!U$17+$BM123*Assembly!U$18+$BN123*Assembly!U$19+$BO123*Assembly!U$20+$BP123*Assembly!U$21+$BQ123*Assembly!U$22+$BR123*Assembly!U$23+$BS123*Assembly!U$24</f>
        <v>0</v>
      </c>
      <c r="CN123" s="256" t="str">
        <f>$AY123*Assembly!V$4+$AZ123*Assembly!V$5+$BA123*Assembly!V$6+$BB123*Assembly!V$7+$BC123*Assembly!V$8+$BD123*Assembly!V$9+$BE123*Assembly!V$10+$BF123*Assembly!V$11+$BG123*Assembly!V$12+$BH123*Assembly!V$13+$BI123*Assembly!V$14+$BJ123*Assembly!V$15+$BK123*Assembly!V$16+$BL123*Assembly!V$17+$BM123*Assembly!V$18+$BN123*Assembly!V$19+$BO123*Assembly!V$20+$BP123*Assembly!V$21+$BQ123*Assembly!V$22+$BR123*Assembly!V$23+$BS123*Assembly!V$24</f>
        <v>0</v>
      </c>
      <c r="CO123" s="256" t="str">
        <f>CE123*Refining!$F$3</f>
        <v>67</v>
      </c>
      <c r="CP123" s="256" t="str">
        <f>CF123*Refining!$F$4</f>
        <v>16</v>
      </c>
      <c r="CQ123" s="256" t="str">
        <f>CG123*Refining!$F$5</f>
        <v>0</v>
      </c>
      <c r="CR123" s="256" t="str">
        <f>CH123*Refining!$F$6</f>
        <v>0</v>
      </c>
      <c r="CS123" s="256" t="str">
        <f>CI123*Refining!$F$7</f>
        <v>0</v>
      </c>
      <c r="CT123" s="256" t="str">
        <f>CJ123*Refining!$F$8</f>
        <v>0</v>
      </c>
      <c r="CU123" s="256" t="str">
        <f>CK123*Refining!$F$9</f>
        <v>0</v>
      </c>
      <c r="CV123" s="256" t="str">
        <f>CL123*Refining!$F$10</f>
        <v>0</v>
      </c>
      <c r="CW123" s="256" t="str">
        <f>CM123*Refining!$F$11</f>
        <v>0</v>
      </c>
      <c r="CX123" s="256" t="str">
        <f>CN123*Refining!$F$12</f>
        <v>0</v>
      </c>
      <c r="CY123" s="248" t="str">
        <f t="shared" ref="CY123:DR123" si="497">IF(CE123 = 0, "", CE123)</f>
        <v>38</v>
      </c>
      <c r="CZ123" s="249" t="str">
        <f t="shared" si="497"/>
        <v>5</v>
      </c>
      <c r="DA123" s="245" t="str">
        <f t="shared" si="497"/>
        <v/>
      </c>
      <c r="DB123" s="245" t="str">
        <f t="shared" si="497"/>
        <v/>
      </c>
      <c r="DC123" s="245" t="str">
        <f t="shared" si="497"/>
        <v>0.2</v>
      </c>
      <c r="DD123" s="245" t="str">
        <f t="shared" si="497"/>
        <v/>
      </c>
      <c r="DE123" s="245" t="str">
        <f t="shared" si="497"/>
        <v/>
      </c>
      <c r="DF123" s="245" t="str">
        <f t="shared" si="497"/>
        <v/>
      </c>
      <c r="DG123" s="245" t="str">
        <f t="shared" si="497"/>
        <v/>
      </c>
      <c r="DH123" s="246" t="str">
        <f t="shared" si="497"/>
        <v/>
      </c>
      <c r="DI123" s="248" t="str">
        <f t="shared" si="497"/>
        <v>67</v>
      </c>
      <c r="DJ123" s="249" t="str">
        <f t="shared" si="497"/>
        <v>16</v>
      </c>
      <c r="DK123" s="245" t="str">
        <f t="shared" si="497"/>
        <v/>
      </c>
      <c r="DL123" s="245" t="str">
        <f t="shared" si="497"/>
        <v/>
      </c>
      <c r="DM123" s="249" t="str">
        <f t="shared" si="497"/>
        <v>0</v>
      </c>
      <c r="DN123" s="245" t="str">
        <f t="shared" si="497"/>
        <v/>
      </c>
      <c r="DO123" s="245" t="str">
        <f t="shared" si="497"/>
        <v/>
      </c>
      <c r="DP123" s="245" t="str">
        <f t="shared" si="497"/>
        <v/>
      </c>
      <c r="DQ123" s="245" t="str">
        <f t="shared" si="497"/>
        <v/>
      </c>
      <c r="DR123" s="246" t="str">
        <f t="shared" si="497"/>
        <v/>
      </c>
      <c r="DS123" s="248" t="str">
        <f t="shared" si="15"/>
        <v>43</v>
      </c>
      <c r="DT123" s="249" t="str">
        <f t="shared" si="16"/>
        <v>83</v>
      </c>
      <c r="DU123" s="225" t="str">
        <f>CY123*'Ores &amp; Ingots'!$C$3+CZ123*'Ores &amp; Ingots'!$C$4+DA123*'Ores &amp; Ingots'!$C$5+DB123*'Ores &amp; Ingots'!$C$6+DC123*'Ores &amp; Ingots'!$C$7+DD123*'Ores &amp; Ingots'!$C$8+DE123*'Ores &amp; Ingots'!$C$9+DF123*'Ores &amp; Ingots'!$C$10+DG123*'Ores &amp; Ingots'!$C$11+DH123*'Ores &amp; Ingots'!$C$12</f>
        <v>5</v>
      </c>
      <c r="DV123" s="225" t="str">
        <f>DI123*'Ores &amp; Ingots'!$B$3+DJ123*'Ores &amp; Ingots'!$B$4+DK123*'Ores &amp; Ingots'!$B$5+DL123*'Ores &amp; Ingots'!$B$6+DM123*'Ores &amp; Ingots'!$B$7+DN123*'Ores &amp; Ingots'!$B$8+DO123*'Ores &amp; Ingots'!$B$9+DP123*'Ores &amp; Ingots'!$B$10+DQ123*'Ores &amp; Ingots'!$B$11+DR123*'Ores &amp; Ingots'!$B$12</f>
        <v>31</v>
      </c>
      <c r="DW123" s="249" t="str">
        <f>CY123*Refining!$G$3+CZ123*Refining!$G$4+DA123*Refining!$G$5+DB123*Refining!$G$6+DC123*Refining!$G$7+DD123*Refining!$G$8+DE123*Refining!$G$9+DF123*Refining!$G$10+DG123*Refining!$G$11+DH123*Refining!$G$12</f>
        <v>27</v>
      </c>
      <c r="DX123" s="249" t="str">
        <f t="shared" si="17"/>
        <v>4,166</v>
      </c>
      <c r="DY123" s="250" t="str">
        <f t="shared" si="18"/>
        <v>0.0042</v>
      </c>
      <c r="DZ123" s="248" t="str">
        <f t="shared" si="19"/>
        <v>55</v>
      </c>
      <c r="EA123" s="251" t="str">
        <f t="shared" ref="EA123:EB123" si="498">DZ123/60</f>
        <v>0.9</v>
      </c>
      <c r="EB123" s="251" t="str">
        <f t="shared" si="498"/>
        <v>0.0</v>
      </c>
      <c r="EC123" s="543" t="str">
        <f t="shared" si="21"/>
        <v>0.00</v>
      </c>
      <c r="ED123" s="248" t="str">
        <f t="shared" si="22"/>
        <v>5,410</v>
      </c>
      <c r="EE123" s="251" t="str">
        <f t="shared" ref="EE123:EF123" si="499">ED123/1000</f>
        <v>5.4</v>
      </c>
      <c r="EF123" s="252" t="str">
        <f t="shared" si="499"/>
        <v>0.01</v>
      </c>
      <c r="EG123" s="544" t="str">
        <f t="shared" si="24"/>
        <v>0.0054</v>
      </c>
      <c r="EH123" s="225" t="s">
        <v>12</v>
      </c>
    </row>
    <row r="124">
      <c r="A124" s="33"/>
      <c r="B124" s="226" t="s">
        <v>1001</v>
      </c>
      <c r="C124" s="227" t="s">
        <v>886</v>
      </c>
      <c r="D124" s="227">
        <v>1.0</v>
      </c>
      <c r="E124" s="227">
        <v>1.0</v>
      </c>
      <c r="F124" s="227">
        <v>1.0</v>
      </c>
      <c r="G124" s="253" t="str">
        <f t="shared" si="5"/>
        <v>15.6</v>
      </c>
      <c r="H124" s="254">
        <v>20.0</v>
      </c>
      <c r="I124" s="254">
        <v>20.0</v>
      </c>
      <c r="J124" s="254" t="str">
        <f>H124/Main!$D$9</f>
        <v>20</v>
      </c>
      <c r="K124" s="254" t="str">
        <f>I124/Main!$D$10</f>
        <v>20</v>
      </c>
      <c r="L124" s="254" t="str">
        <f t="shared" si="6"/>
        <v>1</v>
      </c>
      <c r="M124" s="254">
        <v>1.0</v>
      </c>
      <c r="N124" s="256">
        <v>500.0</v>
      </c>
      <c r="O124" s="256">
        <v>500.0</v>
      </c>
      <c r="P124" s="255"/>
      <c r="Q124" s="256"/>
      <c r="R124" s="255"/>
      <c r="S124" s="257"/>
      <c r="T124" s="257"/>
      <c r="U124" s="255"/>
      <c r="V124" s="255"/>
      <c r="W124" s="257"/>
      <c r="X124" s="257"/>
      <c r="Y124" s="255"/>
      <c r="Z124" s="255"/>
      <c r="AA124" s="255"/>
      <c r="AB124" s="255"/>
      <c r="AC124" s="335" t="s">
        <v>913</v>
      </c>
      <c r="AD124" s="225">
        <v>21.0</v>
      </c>
      <c r="AE124" s="225">
        <v>0.0</v>
      </c>
      <c r="AF124" s="225">
        <v>0.0</v>
      </c>
      <c r="AG124" s="225">
        <v>2.0</v>
      </c>
      <c r="AH124" s="225">
        <v>4.0</v>
      </c>
      <c r="AI124" s="225">
        <v>0.0</v>
      </c>
      <c r="AJ124" s="225">
        <v>1.0</v>
      </c>
      <c r="AK124" s="309">
        <v>2.0</v>
      </c>
      <c r="AL124" s="225">
        <v>1.0</v>
      </c>
      <c r="AM124" s="225">
        <v>0.0</v>
      </c>
      <c r="AN124" s="225">
        <v>0.0</v>
      </c>
      <c r="AO124" s="225">
        <v>0.0</v>
      </c>
      <c r="AP124" s="225">
        <v>0.0</v>
      </c>
      <c r="AQ124" s="225">
        <v>0.0</v>
      </c>
      <c r="AR124" s="225">
        <v>0.0</v>
      </c>
      <c r="AS124" s="225">
        <v>0.0</v>
      </c>
      <c r="AT124" s="225">
        <v>0.0</v>
      </c>
      <c r="AU124" s="225">
        <v>0.0</v>
      </c>
      <c r="AV124" s="225">
        <v>0.0</v>
      </c>
      <c r="AW124" s="225">
        <v>0.0</v>
      </c>
      <c r="AX124" s="225">
        <v>0.0</v>
      </c>
      <c r="AY124" s="239" t="str">
        <f t="shared" ref="AY124:BS124" si="500">IF(AD124 = 0, "", AD124)</f>
        <v>21</v>
      </c>
      <c r="AZ124" s="227" t="str">
        <f t="shared" si="500"/>
        <v/>
      </c>
      <c r="BA124" s="227" t="str">
        <f t="shared" si="500"/>
        <v/>
      </c>
      <c r="BB124" s="225" t="str">
        <f t="shared" si="500"/>
        <v>2</v>
      </c>
      <c r="BC124" s="225" t="str">
        <f t="shared" si="500"/>
        <v>4</v>
      </c>
      <c r="BD124" s="227" t="str">
        <f t="shared" si="500"/>
        <v/>
      </c>
      <c r="BE124" s="225" t="str">
        <f t="shared" si="500"/>
        <v>1</v>
      </c>
      <c r="BF124" s="309" t="str">
        <f t="shared" si="500"/>
        <v>2</v>
      </c>
      <c r="BG124" s="225" t="str">
        <f t="shared" si="500"/>
        <v>1</v>
      </c>
      <c r="BH124" s="227" t="str">
        <f t="shared" si="500"/>
        <v/>
      </c>
      <c r="BI124" s="227" t="str">
        <f t="shared" si="500"/>
        <v/>
      </c>
      <c r="BJ124" s="227" t="str">
        <f t="shared" si="500"/>
        <v/>
      </c>
      <c r="BK124" s="227" t="str">
        <f t="shared" si="500"/>
        <v/>
      </c>
      <c r="BL124" s="227" t="str">
        <f t="shared" si="500"/>
        <v/>
      </c>
      <c r="BM124" s="227" t="str">
        <f t="shared" si="500"/>
        <v/>
      </c>
      <c r="BN124" s="227" t="str">
        <f t="shared" si="500"/>
        <v/>
      </c>
      <c r="BO124" s="227" t="str">
        <f t="shared" si="500"/>
        <v/>
      </c>
      <c r="BP124" s="227" t="str">
        <f t="shared" si="500"/>
        <v/>
      </c>
      <c r="BQ124" s="227" t="str">
        <f t="shared" si="500"/>
        <v/>
      </c>
      <c r="BR124" s="227" t="str">
        <f t="shared" si="500"/>
        <v/>
      </c>
      <c r="BS124" s="238" t="str">
        <f t="shared" si="500"/>
        <v/>
      </c>
      <c r="BT124" s="239" t="str">
        <f>$AY124*Assembly!Y$4+$AZ124*Assembly!Y$5+$BA124*Assembly!Y$6+$BB124*Assembly!Y$7+$BC124*Assembly!Y$8+$BD124*Assembly!Y$9+$BE124*Assembly!Y$10+$BF124*Assembly!Y$11+$BG124*Assembly!Y$12+$BH124*Assembly!Y$13+$BI124*Assembly!Y$14+$BJ124*Assembly!Y$15+$BK124*Assembly!Y$16+$BL124*Assembly!Y$17+$BM124*Assembly!Y$18+$BN124*Assembly!Y$19+$BO124*Assembly!Y$20+$BP124*Assembly!Y$21+$BQ124*Assembly!Y$22+$BR124*Assembly!Y$23+$BS124*Assembly!Y$24</f>
        <v>534</v>
      </c>
      <c r="BU124" s="225" t="str">
        <f t="shared" si="8"/>
        <v>34</v>
      </c>
      <c r="BV124" s="225" t="str">
        <f>$AY124*Assembly!AC$4+$AZ124*Assembly!AC$5+$BA124*Assembly!AC$6+$BB124*Assembly!AC$7+$BC124*Assembly!AC$8+$BD124*Assembly!AC$9+$BE124*Assembly!AC$10+$BF124*Assembly!AC$11+$BG124*Assembly!AC$12+$BH124*Assembly!AC$13+$BI124*Assembly!AC$14+$BJ124*Assembly!AC$15+$BK124*Assembly!AC$16+$BL124*Assembly!AC$17+$BM124*Assembly!AC$18+$BN124*Assembly!AC$19+$BO124*Assembly!AC$20+$BP124*Assembly!AC$21+$BQ124*Assembly!AC$22+$BR124*Assembly!AC$23+$BS124*Assembly!AC$24</f>
        <v>2,387</v>
      </c>
      <c r="BW124" s="240" t="str">
        <f t="shared" si="9"/>
        <v>4.47</v>
      </c>
      <c r="BX124" s="241" t="str">
        <f t="shared" si="10"/>
        <v>153</v>
      </c>
      <c r="BY124" s="242" t="str">
        <f t="shared" si="11"/>
        <v>69.8</v>
      </c>
      <c r="BZ124" s="225"/>
      <c r="CA124" s="225" t="str">
        <f>$AY124*Assembly!X$4+$AZ124*Assembly!X$5+$BA124*Assembly!X$6+$BB124*Assembly!X$7+$BC124*Assembly!X$8+$BD124*Assembly!X$9+$BE124*Assembly!X$10+$BF124*Assembly!X$11+$BG124*Assembly!X$12+$BH124*Assembly!X$13+$BI124*Assembly!X$14+$BJ124*Assembly!X$15+$BK124*Assembly!X$16+$BL124*Assembly!X$17+$BM124*Assembly!X$18+$BN124*Assembly!X$19+$BO124*Assembly!X$20+$BP124*Assembly!X$21+$BQ124*Assembly!X$22+$BR124*Assembly!X$23+$BS124*Assembly!X$24</f>
        <v>43</v>
      </c>
      <c r="CB124" s="225" t="str">
        <f t="shared" si="12"/>
        <v>6,689</v>
      </c>
      <c r="CC124" s="223" t="str">
        <f t="shared" si="13"/>
        <v>0.0067</v>
      </c>
      <c r="CD124" s="243" t="str">
        <f>$AY124*Assembly!AB$4+$AZ124*Assembly!AB$5+$BA124*Assembly!AB$6+$BB124*Assembly!AB$7+$BC124*Assembly!AB$8+$BD124*Assembly!AB$9+$BE124*Assembly!AB$10+$BF124*Assembly!AB$11+$BG124*Assembly!AB$12+$BH124*Assembly!AB$13+$BI124*Assembly!AB$14+$BJ124*Assembly!AB$15+$BK124*Assembly!AB$16+$BL124*Assembly!AB$17+$BM124*Assembly!AB$18+$BN124*Assembly!AB$19+$BO124*Assembly!AB$20+$BP124*Assembly!AB$21+$BQ124*Assembly!AB$22+$BR124*Assembly!AB$23+$BS124*Assembly!AB$24</f>
        <v>163</v>
      </c>
      <c r="CE124" s="256" t="str">
        <f>$AY124*Assembly!M$4+$AZ124*Assembly!M$5+$BA124*Assembly!M$6+$BB124*Assembly!M$7+$BC124*Assembly!M$8+$BD124*Assembly!M$9+$BE124*Assembly!M$10+$BF124*Assembly!M$11+$BG124*Assembly!M$12+$BH124*Assembly!M$13+$BI124*Assembly!M$14+$BJ124*Assembly!M$15+$BK124*Assembly!M$16+$BL124*Assembly!M$17+$BM124*Assembly!M$18+$BN124*Assembly!M$19+$BO124*Assembly!M$20+$BP124*Assembly!M$21+$BQ124*Assembly!M$22+$BR124*Assembly!M$23+$BS124*Assembly!M$24</f>
        <v>563</v>
      </c>
      <c r="CF124" s="256" t="str">
        <f>$AY124*Assembly!N$4+$AZ124*Assembly!N$5+$BA124*Assembly!N$6+$BB124*Assembly!N$7+$BC124*Assembly!N$8+$BD124*Assembly!N$9+$BE124*Assembly!N$10+$BF124*Assembly!N$11+$BG124*Assembly!N$12+$BH124*Assembly!N$13+$BI124*Assembly!N$14+$BJ124*Assembly!N$15+$BK124*Assembly!N$16+$BL124*Assembly!N$17+$BM124*Assembly!N$18+$BN124*Assembly!N$19+$BO124*Assembly!N$20+$BP124*Assembly!N$21+$BQ124*Assembly!N$22+$BR124*Assembly!N$23+$BS124*Assembly!N$24</f>
        <v>5</v>
      </c>
      <c r="CG124" s="256" t="str">
        <f>$AY124*Assembly!O$4+$AZ124*Assembly!O$5+$BA124*Assembly!O$6+$BB124*Assembly!O$7+$BC124*Assembly!O$8+$BD124*Assembly!O$9+$BE124*Assembly!O$10+$BF124*Assembly!O$11+$BG124*Assembly!O$12+$BH124*Assembly!O$13+$BI124*Assembly!O$14+$BJ124*Assembly!O$15+$BK124*Assembly!O$16+$BL124*Assembly!O$17+$BM124*Assembly!O$18+$BN124*Assembly!O$19+$BO124*Assembly!O$20+$BP124*Assembly!O$21+$BQ124*Assembly!O$22+$BR124*Assembly!O$23+$BS124*Assembly!O$24</f>
        <v>0</v>
      </c>
      <c r="CH124" s="254" t="str">
        <f>$AY124*Assembly!P$4+$AZ124*Assembly!P$5+$BA124*Assembly!P$6+$BB124*Assembly!P$7+$BC124*Assembly!P$8+$BD124*Assembly!P$9+$BE124*Assembly!P$10+$BF124*Assembly!P$11+$BG124*Assembly!P$12+$BH124*Assembly!P$13+$BI124*Assembly!P$14+$BJ124*Assembly!P$15+$BK124*Assembly!P$16+$BL124*Assembly!P$17+$BM124*Assembly!P$18+$BN124*Assembly!P$19+$BO124*Assembly!P$20+$BP124*Assembly!P$21+$BQ124*Assembly!P$22+$BR124*Assembly!P$23+$BS124*Assembly!P$24</f>
        <v>0</v>
      </c>
      <c r="CI124" s="254" t="str">
        <f>$AY124*Assembly!Q$4+$AZ124*Assembly!Q$5+$BA124*Assembly!Q$6+$BB124*Assembly!Q$7+$BC124*Assembly!Q$8+$BD124*Assembly!Q$9+$BE124*Assembly!Q$10+$BF124*Assembly!Q$11+$BG124*Assembly!Q$12+$BH124*Assembly!Q$13+$BI124*Assembly!Q$14+$BJ124*Assembly!Q$15+$BK124*Assembly!Q$16+$BL124*Assembly!Q$17+$BM124*Assembly!Q$18+$BN124*Assembly!Q$19+$BO124*Assembly!Q$20+$BP124*Assembly!Q$21+$BQ124*Assembly!Q$22+$BR124*Assembly!Q$23+$BS124*Assembly!Q$24</f>
        <v>5.4</v>
      </c>
      <c r="CJ124" s="256" t="str">
        <f>$AY124*Assembly!R$4+$AZ124*Assembly!R$5+$BA124*Assembly!R$6+$BB124*Assembly!R$7+$BC124*Assembly!R$8+$BD124*Assembly!R$9+$BE124*Assembly!R$10+$BF124*Assembly!R$11+$BG124*Assembly!R$12+$BH124*Assembly!R$13+$BI124*Assembly!R$14+$BJ124*Assembly!R$15+$BK124*Assembly!R$16+$BL124*Assembly!R$17+$BM124*Assembly!R$18+$BN124*Assembly!R$19+$BO124*Assembly!R$20+$BP124*Assembly!R$21+$BQ124*Assembly!R$22+$BR124*Assembly!R$23+$BS124*Assembly!R$24</f>
        <v>0</v>
      </c>
      <c r="CK124" s="254" t="str">
        <f>$AY124*Assembly!S$4+$AZ124*Assembly!S$5+$BA124*Assembly!S$6+$BB124*Assembly!S$7+$BC124*Assembly!S$8+$BD124*Assembly!S$9+$BE124*Assembly!S$10+$BF124*Assembly!S$11+$BG124*Assembly!S$12+$BH124*Assembly!S$13+$BI124*Assembly!S$14+$BJ124*Assembly!S$15+$BK124*Assembly!S$16+$BL124*Assembly!S$17+$BM124*Assembly!S$18+$BN124*Assembly!S$19+$BO124*Assembly!S$20+$BP124*Assembly!S$21+$BQ124*Assembly!S$22+$BR124*Assembly!S$23+$BS124*Assembly!S$24</f>
        <v>0</v>
      </c>
      <c r="CL124" s="254" t="str">
        <f>$AY124*Assembly!T$4+$AZ124*Assembly!T$5+$BA124*Assembly!T$6+$BB124*Assembly!T$7+$BC124*Assembly!T$8+$BD124*Assembly!T$9+$BE124*Assembly!T$10+$BF124*Assembly!T$11+$BG124*Assembly!T$12+$BH124*Assembly!T$13+$BI124*Assembly!T$14+$BJ124*Assembly!T$15+$BK124*Assembly!T$16+$BL124*Assembly!T$17+$BM124*Assembly!T$18+$BN124*Assembly!T$19+$BO124*Assembly!T$20+$BP124*Assembly!T$21+$BQ124*Assembly!T$22+$BR124*Assembly!T$23+$BS124*Assembly!T$24</f>
        <v>0</v>
      </c>
      <c r="CM124" s="254" t="str">
        <f>$AY124*Assembly!U$4+$AZ124*Assembly!U$5+$BA124*Assembly!U$6+$BB124*Assembly!U$7+$BC124*Assembly!U$8+$BD124*Assembly!U$9+$BE124*Assembly!U$10+$BF124*Assembly!U$11+$BG124*Assembly!U$12+$BH124*Assembly!U$13+$BI124*Assembly!U$14+$BJ124*Assembly!U$15+$BK124*Assembly!U$16+$BL124*Assembly!U$17+$BM124*Assembly!U$18+$BN124*Assembly!U$19+$BO124*Assembly!U$20+$BP124*Assembly!U$21+$BQ124*Assembly!U$22+$BR124*Assembly!U$23+$BS124*Assembly!U$24</f>
        <v>0</v>
      </c>
      <c r="CN124" s="256" t="str">
        <f>$AY124*Assembly!V$4+$AZ124*Assembly!V$5+$BA124*Assembly!V$6+$BB124*Assembly!V$7+$BC124*Assembly!V$8+$BD124*Assembly!V$9+$BE124*Assembly!V$10+$BF124*Assembly!V$11+$BG124*Assembly!V$12+$BH124*Assembly!V$13+$BI124*Assembly!V$14+$BJ124*Assembly!V$15+$BK124*Assembly!V$16+$BL124*Assembly!V$17+$BM124*Assembly!V$18+$BN124*Assembly!V$19+$BO124*Assembly!V$20+$BP124*Assembly!V$21+$BQ124*Assembly!V$22+$BR124*Assembly!V$23+$BS124*Assembly!V$24</f>
        <v>0</v>
      </c>
      <c r="CO124" s="256" t="str">
        <f>CE124*Refining!$F$3</f>
        <v>1,005</v>
      </c>
      <c r="CP124" s="256" t="str">
        <f>CF124*Refining!$F$4</f>
        <v>16</v>
      </c>
      <c r="CQ124" s="256" t="str">
        <f>CG124*Refining!$F$5</f>
        <v>0</v>
      </c>
      <c r="CR124" s="256" t="str">
        <f>CH124*Refining!$F$6</f>
        <v>0</v>
      </c>
      <c r="CS124" s="256" t="str">
        <f>CI124*Refining!$F$7</f>
        <v>10</v>
      </c>
      <c r="CT124" s="256" t="str">
        <f>CJ124*Refining!$F$8</f>
        <v>0</v>
      </c>
      <c r="CU124" s="256" t="str">
        <f>CK124*Refining!$F$9</f>
        <v>0</v>
      </c>
      <c r="CV124" s="256" t="str">
        <f>CL124*Refining!$F$10</f>
        <v>0</v>
      </c>
      <c r="CW124" s="256" t="str">
        <f>CM124*Refining!$F$11</f>
        <v>0</v>
      </c>
      <c r="CX124" s="256" t="str">
        <f>CN124*Refining!$F$12</f>
        <v>0</v>
      </c>
      <c r="CY124" s="248" t="str">
        <f t="shared" ref="CY124:DR124" si="501">IF(CE124 = 0, "", CE124)</f>
        <v>563</v>
      </c>
      <c r="CZ124" s="249" t="str">
        <f t="shared" si="501"/>
        <v>5</v>
      </c>
      <c r="DA124" s="245" t="str">
        <f t="shared" si="501"/>
        <v/>
      </c>
      <c r="DB124" s="245" t="str">
        <f t="shared" si="501"/>
        <v/>
      </c>
      <c r="DC124" s="245" t="str">
        <f t="shared" si="501"/>
        <v>5.4</v>
      </c>
      <c r="DD124" s="245" t="str">
        <f t="shared" si="501"/>
        <v/>
      </c>
      <c r="DE124" s="245" t="str">
        <f t="shared" si="501"/>
        <v/>
      </c>
      <c r="DF124" s="245" t="str">
        <f t="shared" si="501"/>
        <v/>
      </c>
      <c r="DG124" s="245" t="str">
        <f t="shared" si="501"/>
        <v/>
      </c>
      <c r="DH124" s="246" t="str">
        <f t="shared" si="501"/>
        <v/>
      </c>
      <c r="DI124" s="248" t="str">
        <f t="shared" si="501"/>
        <v>1,005</v>
      </c>
      <c r="DJ124" s="249" t="str">
        <f t="shared" si="501"/>
        <v>16</v>
      </c>
      <c r="DK124" s="245" t="str">
        <f t="shared" si="501"/>
        <v/>
      </c>
      <c r="DL124" s="245" t="str">
        <f t="shared" si="501"/>
        <v/>
      </c>
      <c r="DM124" s="249" t="str">
        <f t="shared" si="501"/>
        <v>10</v>
      </c>
      <c r="DN124" s="245" t="str">
        <f t="shared" si="501"/>
        <v/>
      </c>
      <c r="DO124" s="245" t="str">
        <f t="shared" si="501"/>
        <v/>
      </c>
      <c r="DP124" s="245" t="str">
        <f t="shared" si="501"/>
        <v/>
      </c>
      <c r="DQ124" s="245" t="str">
        <f t="shared" si="501"/>
        <v/>
      </c>
      <c r="DR124" s="246" t="str">
        <f t="shared" si="501"/>
        <v/>
      </c>
      <c r="DS124" s="248" t="str">
        <f t="shared" si="15"/>
        <v>573</v>
      </c>
      <c r="DT124" s="249" t="str">
        <f t="shared" si="16"/>
        <v>1,031</v>
      </c>
      <c r="DU124" s="225" t="str">
        <f>CY124*'Ores &amp; Ingots'!$C$3+CZ124*'Ores &amp; Ingots'!$C$4+DA124*'Ores &amp; Ingots'!$C$5+DB124*'Ores &amp; Ingots'!$C$6+DC124*'Ores &amp; Ingots'!$C$7+DD124*'Ores &amp; Ingots'!$C$8+DE124*'Ores &amp; Ingots'!$C$9+DF124*'Ores &amp; Ingots'!$C$10+DG124*'Ores &amp; Ingots'!$C$11+DH124*'Ores &amp; Ingots'!$C$12</f>
        <v>74</v>
      </c>
      <c r="DV124" s="225" t="str">
        <f>DI124*'Ores &amp; Ingots'!$B$3+DJ124*'Ores &amp; Ingots'!$B$4+DK124*'Ores &amp; Ingots'!$B$5+DL124*'Ores &amp; Ingots'!$B$6+DM124*'Ores &amp; Ingots'!$B$7+DN124*'Ores &amp; Ingots'!$B$8+DO124*'Ores &amp; Ingots'!$B$9+DP124*'Ores &amp; Ingots'!$B$10+DQ124*'Ores &amp; Ingots'!$B$11+DR124*'Ores &amp; Ingots'!$B$12</f>
        <v>381</v>
      </c>
      <c r="DW124" s="249" t="str">
        <f>CY124*Refining!$G$3+CZ124*Refining!$G$4+DA124*Refining!$G$5+DB124*Refining!$G$6+DC124*Refining!$G$7+DD124*Refining!$G$8+DE124*Refining!$G$9+DF124*Refining!$G$10+DG124*Refining!$G$11+DH124*Refining!$G$12</f>
        <v>67</v>
      </c>
      <c r="DX124" s="249" t="str">
        <f t="shared" si="17"/>
        <v>10,447</v>
      </c>
      <c r="DY124" s="250" t="str">
        <f t="shared" si="18"/>
        <v>0.0104</v>
      </c>
      <c r="DZ124" s="248" t="str">
        <f t="shared" si="19"/>
        <v>130</v>
      </c>
      <c r="EA124" s="251" t="str">
        <f t="shared" ref="EA124:EB124" si="502">DZ124/60</f>
        <v>2.2</v>
      </c>
      <c r="EB124" s="251" t="str">
        <f t="shared" si="502"/>
        <v>0.0</v>
      </c>
      <c r="EC124" s="543" t="str">
        <f t="shared" si="21"/>
        <v>0.00</v>
      </c>
      <c r="ED124" s="248" t="str">
        <f t="shared" si="22"/>
        <v>17,135</v>
      </c>
      <c r="EE124" s="251" t="str">
        <f t="shared" ref="EE124:EF124" si="503">ED124/1000</f>
        <v>17.1</v>
      </c>
      <c r="EF124" s="252" t="str">
        <f t="shared" si="503"/>
        <v>0.02</v>
      </c>
      <c r="EG124" s="544" t="str">
        <f t="shared" si="24"/>
        <v>0.0171</v>
      </c>
      <c r="EH124" s="225">
        <v>1180.0</v>
      </c>
    </row>
    <row r="125" hidden="1">
      <c r="A125" s="42"/>
      <c r="B125" s="297" t="s">
        <v>1001</v>
      </c>
      <c r="C125" s="262" t="s">
        <v>885</v>
      </c>
      <c r="D125" s="262">
        <v>1.0</v>
      </c>
      <c r="E125" s="262">
        <v>1.0</v>
      </c>
      <c r="F125" s="262">
        <v>1.0</v>
      </c>
      <c r="G125" s="315" t="str">
        <f t="shared" si="5"/>
        <v>0.1</v>
      </c>
      <c r="H125" s="316">
        <v>20.0</v>
      </c>
      <c r="I125" s="316">
        <v>20.0</v>
      </c>
      <c r="J125" s="316" t="str">
        <f>H125/Main!$D$9</f>
        <v>20</v>
      </c>
      <c r="K125" s="316" t="str">
        <f>I125/Main!$D$10</f>
        <v>20</v>
      </c>
      <c r="L125" s="316" t="str">
        <f t="shared" si="6"/>
        <v>1</v>
      </c>
      <c r="M125" s="316">
        <v>1.0</v>
      </c>
      <c r="N125" s="318">
        <v>500.0</v>
      </c>
      <c r="O125" s="318">
        <v>500.0</v>
      </c>
      <c r="P125" s="317"/>
      <c r="Q125" s="318"/>
      <c r="R125" s="317"/>
      <c r="S125" s="319"/>
      <c r="T125" s="319"/>
      <c r="U125" s="317"/>
      <c r="V125" s="317"/>
      <c r="W125" s="319"/>
      <c r="X125" s="319"/>
      <c r="Y125" s="317"/>
      <c r="Z125" s="317"/>
      <c r="AA125" s="317"/>
      <c r="AB125" s="317"/>
      <c r="AC125" s="337"/>
      <c r="AD125" s="275">
        <v>2.0</v>
      </c>
      <c r="AE125" s="275">
        <v>0.0</v>
      </c>
      <c r="AF125" s="275">
        <v>0.0</v>
      </c>
      <c r="AG125" s="275">
        <v>2.0</v>
      </c>
      <c r="AH125" s="275">
        <v>1.0</v>
      </c>
      <c r="AI125" s="275">
        <v>0.0</v>
      </c>
      <c r="AJ125" s="275">
        <v>1.0</v>
      </c>
      <c r="AK125" s="321">
        <v>2.0</v>
      </c>
      <c r="AL125" s="275">
        <v>1.0</v>
      </c>
      <c r="AM125" s="275">
        <v>0.0</v>
      </c>
      <c r="AN125" s="275">
        <v>0.0</v>
      </c>
      <c r="AO125" s="275">
        <v>0.0</v>
      </c>
      <c r="AP125" s="275">
        <v>0.0</v>
      </c>
      <c r="AQ125" s="275">
        <v>0.0</v>
      </c>
      <c r="AR125" s="275">
        <v>0.0</v>
      </c>
      <c r="AS125" s="275">
        <v>0.0</v>
      </c>
      <c r="AT125" s="275">
        <v>0.0</v>
      </c>
      <c r="AU125" s="275">
        <v>0.0</v>
      </c>
      <c r="AV125" s="275">
        <v>0.0</v>
      </c>
      <c r="AW125" s="275">
        <v>0.0</v>
      </c>
      <c r="AX125" s="275">
        <v>0.0</v>
      </c>
      <c r="AY125" s="274" t="str">
        <f t="shared" ref="AY125:BS125" si="504">IF(AD125 = 0, "", AD125)</f>
        <v>2</v>
      </c>
      <c r="AZ125" s="262" t="str">
        <f t="shared" si="504"/>
        <v/>
      </c>
      <c r="BA125" s="262" t="str">
        <f t="shared" si="504"/>
        <v/>
      </c>
      <c r="BB125" s="275" t="str">
        <f t="shared" si="504"/>
        <v>2</v>
      </c>
      <c r="BC125" s="275" t="str">
        <f t="shared" si="504"/>
        <v>1</v>
      </c>
      <c r="BD125" s="262" t="str">
        <f t="shared" si="504"/>
        <v/>
      </c>
      <c r="BE125" s="275" t="str">
        <f t="shared" si="504"/>
        <v>1</v>
      </c>
      <c r="BF125" s="321" t="str">
        <f t="shared" si="504"/>
        <v>2</v>
      </c>
      <c r="BG125" s="275" t="str">
        <f t="shared" si="504"/>
        <v>1</v>
      </c>
      <c r="BH125" s="262" t="str">
        <f t="shared" si="504"/>
        <v/>
      </c>
      <c r="BI125" s="262" t="str">
        <f t="shared" si="504"/>
        <v/>
      </c>
      <c r="BJ125" s="262" t="str">
        <f t="shared" si="504"/>
        <v/>
      </c>
      <c r="BK125" s="262" t="str">
        <f t="shared" si="504"/>
        <v/>
      </c>
      <c r="BL125" s="262" t="str">
        <f t="shared" si="504"/>
        <v/>
      </c>
      <c r="BM125" s="262" t="str">
        <f t="shared" si="504"/>
        <v/>
      </c>
      <c r="BN125" s="262" t="str">
        <f t="shared" si="504"/>
        <v/>
      </c>
      <c r="BO125" s="262" t="str">
        <f t="shared" si="504"/>
        <v/>
      </c>
      <c r="BP125" s="262" t="str">
        <f t="shared" si="504"/>
        <v/>
      </c>
      <c r="BQ125" s="262" t="str">
        <f t="shared" si="504"/>
        <v/>
      </c>
      <c r="BR125" s="262" t="str">
        <f t="shared" si="504"/>
        <v/>
      </c>
      <c r="BS125" s="273" t="str">
        <f t="shared" si="504"/>
        <v/>
      </c>
      <c r="BT125" s="274" t="str">
        <f>$AY125*Assembly!Y$4+$AZ125*Assembly!Y$5+$BA125*Assembly!Y$6+$BB125*Assembly!Y$7+$BC125*Assembly!Y$8+$BD125*Assembly!Y$9+$BE125*Assembly!Y$10+$BF125*Assembly!Y$11+$BG125*Assembly!Y$12+$BH125*Assembly!Y$13+$BI125*Assembly!Y$14+$BJ125*Assembly!Y$15+$BK125*Assembly!Y$16+$BL125*Assembly!Y$17+$BM125*Assembly!Y$18+$BN125*Assembly!Y$19+$BO125*Assembly!Y$20+$BP125*Assembly!Y$21+$BQ125*Assembly!Y$22+$BR125*Assembly!Y$23+$BS125*Assembly!Y$24</f>
        <v>130</v>
      </c>
      <c r="BU125" s="275" t="str">
        <f t="shared" si="8"/>
        <v>1,043</v>
      </c>
      <c r="BV125" s="275" t="str">
        <f>$AY125*Assembly!AC$4+$AZ125*Assembly!AC$5+$BA125*Assembly!AC$6+$BB125*Assembly!AC$7+$BC125*Assembly!AC$8+$BD125*Assembly!AC$9+$BE125*Assembly!AC$10+$BF125*Assembly!AC$11+$BG125*Assembly!AC$12+$BH125*Assembly!AC$13+$BI125*Assembly!AC$14+$BJ125*Assembly!AC$15+$BK125*Assembly!AC$16+$BL125*Assembly!AC$17+$BM125*Assembly!AC$18+$BN125*Assembly!AC$19+$BO125*Assembly!AC$20+$BP125*Assembly!AC$21+$BQ125*Assembly!AC$22+$BR125*Assembly!AC$23+$BS125*Assembly!AC$24</f>
        <v>397</v>
      </c>
      <c r="BW125" s="276" t="str">
        <f t="shared" si="9"/>
        <v>3.04</v>
      </c>
      <c r="BX125" s="277" t="str">
        <f t="shared" si="10"/>
        <v>3176</v>
      </c>
      <c r="BY125" s="278" t="str">
        <f t="shared" si="11"/>
        <v>0.4</v>
      </c>
      <c r="BZ125" s="275"/>
      <c r="CA125" s="275" t="str">
        <f>$AY125*Assembly!X$4+$AZ125*Assembly!X$5+$BA125*Assembly!X$6+$BB125*Assembly!X$7+$BC125*Assembly!X$8+$BD125*Assembly!X$9+$BE125*Assembly!X$10+$BF125*Assembly!X$11+$BG125*Assembly!X$12+$BH125*Assembly!X$13+$BI125*Assembly!X$14+$BJ125*Assembly!X$15+$BK125*Assembly!X$16+$BL125*Assembly!X$17+$BM125*Assembly!X$18+$BN125*Assembly!X$19+$BO125*Assembly!X$20+$BP125*Assembly!X$21+$BQ125*Assembly!X$22+$BR125*Assembly!X$23+$BS125*Assembly!X$24</f>
        <v>12</v>
      </c>
      <c r="CB125" s="275" t="str">
        <f t="shared" si="12"/>
        <v>1,867</v>
      </c>
      <c r="CC125" s="279" t="str">
        <f t="shared" si="13"/>
        <v>0.0019</v>
      </c>
      <c r="CD125" s="280" t="str">
        <f>$AY125*Assembly!AB$4+$AZ125*Assembly!AB$5+$BA125*Assembly!AB$6+$BB125*Assembly!AB$7+$BC125*Assembly!AB$8+$BD125*Assembly!AB$9+$BE125*Assembly!AB$10+$BF125*Assembly!AB$11+$BG125*Assembly!AB$12+$BH125*Assembly!AB$13+$BI125*Assembly!AB$14+$BJ125*Assembly!AB$15+$BK125*Assembly!AB$16+$BL125*Assembly!AB$17+$BM125*Assembly!AB$18+$BN125*Assembly!AB$19+$BO125*Assembly!AB$20+$BP125*Assembly!AB$21+$BQ125*Assembly!AB$22+$BR125*Assembly!AB$23+$BS125*Assembly!AB$24</f>
        <v>100</v>
      </c>
      <c r="CE125" s="318" t="str">
        <f>$AY125*Assembly!M$4+$AZ125*Assembly!M$5+$BA125*Assembly!M$6+$BB125*Assembly!M$7+$BC125*Assembly!M$8+$BD125*Assembly!M$9+$BE125*Assembly!M$10+$BF125*Assembly!M$11+$BG125*Assembly!M$12+$BH125*Assembly!M$13+$BI125*Assembly!M$14+$BJ125*Assembly!M$15+$BK125*Assembly!M$16+$BL125*Assembly!M$17+$BM125*Assembly!M$18+$BN125*Assembly!M$19+$BO125*Assembly!M$20+$BP125*Assembly!M$21+$BQ125*Assembly!M$22+$BR125*Assembly!M$23+$BS125*Assembly!M$24</f>
        <v>134</v>
      </c>
      <c r="CF125" s="318" t="str">
        <f>$AY125*Assembly!N$4+$AZ125*Assembly!N$5+$BA125*Assembly!N$6+$BB125*Assembly!N$7+$BC125*Assembly!N$8+$BD125*Assembly!N$9+$BE125*Assembly!N$10+$BF125*Assembly!N$11+$BG125*Assembly!N$12+$BH125*Assembly!N$13+$BI125*Assembly!N$14+$BJ125*Assembly!N$15+$BK125*Assembly!N$16+$BL125*Assembly!N$17+$BM125*Assembly!N$18+$BN125*Assembly!N$19+$BO125*Assembly!N$20+$BP125*Assembly!N$21+$BQ125*Assembly!N$22+$BR125*Assembly!N$23+$BS125*Assembly!N$24</f>
        <v>5</v>
      </c>
      <c r="CG125" s="318" t="str">
        <f>$AY125*Assembly!O$4+$AZ125*Assembly!O$5+$BA125*Assembly!O$6+$BB125*Assembly!O$7+$BC125*Assembly!O$8+$BD125*Assembly!O$9+$BE125*Assembly!O$10+$BF125*Assembly!O$11+$BG125*Assembly!O$12+$BH125*Assembly!O$13+$BI125*Assembly!O$14+$BJ125*Assembly!O$15+$BK125*Assembly!O$16+$BL125*Assembly!O$17+$BM125*Assembly!O$18+$BN125*Assembly!O$19+$BO125*Assembly!O$20+$BP125*Assembly!O$21+$BQ125*Assembly!O$22+$BR125*Assembly!O$23+$BS125*Assembly!O$24</f>
        <v>0</v>
      </c>
      <c r="CH125" s="316" t="str">
        <f>$AY125*Assembly!P$4+$AZ125*Assembly!P$5+$BA125*Assembly!P$6+$BB125*Assembly!P$7+$BC125*Assembly!P$8+$BD125*Assembly!P$9+$BE125*Assembly!P$10+$BF125*Assembly!P$11+$BG125*Assembly!P$12+$BH125*Assembly!P$13+$BI125*Assembly!P$14+$BJ125*Assembly!P$15+$BK125*Assembly!P$16+$BL125*Assembly!P$17+$BM125*Assembly!P$18+$BN125*Assembly!P$19+$BO125*Assembly!P$20+$BP125*Assembly!P$21+$BQ125*Assembly!P$22+$BR125*Assembly!P$23+$BS125*Assembly!P$24</f>
        <v>0</v>
      </c>
      <c r="CI125" s="316" t="str">
        <f>$AY125*Assembly!Q$4+$AZ125*Assembly!Q$5+$BA125*Assembly!Q$6+$BB125*Assembly!Q$7+$BC125*Assembly!Q$8+$BD125*Assembly!Q$9+$BE125*Assembly!Q$10+$BF125*Assembly!Q$11+$BG125*Assembly!Q$12+$BH125*Assembly!Q$13+$BI125*Assembly!Q$14+$BJ125*Assembly!Q$15+$BK125*Assembly!Q$16+$BL125*Assembly!Q$17+$BM125*Assembly!Q$18+$BN125*Assembly!Q$19+$BO125*Assembly!Q$20+$BP125*Assembly!Q$21+$BQ125*Assembly!Q$22+$BR125*Assembly!Q$23+$BS125*Assembly!Q$24</f>
        <v>5.4</v>
      </c>
      <c r="CJ125" s="318" t="str">
        <f>$AY125*Assembly!R$4+$AZ125*Assembly!R$5+$BA125*Assembly!R$6+$BB125*Assembly!R$7+$BC125*Assembly!R$8+$BD125*Assembly!R$9+$BE125*Assembly!R$10+$BF125*Assembly!R$11+$BG125*Assembly!R$12+$BH125*Assembly!R$13+$BI125*Assembly!R$14+$BJ125*Assembly!R$15+$BK125*Assembly!R$16+$BL125*Assembly!R$17+$BM125*Assembly!R$18+$BN125*Assembly!R$19+$BO125*Assembly!R$20+$BP125*Assembly!R$21+$BQ125*Assembly!R$22+$BR125*Assembly!R$23+$BS125*Assembly!R$24</f>
        <v>0</v>
      </c>
      <c r="CK125" s="316" t="str">
        <f>$AY125*Assembly!S$4+$AZ125*Assembly!S$5+$BA125*Assembly!S$6+$BB125*Assembly!S$7+$BC125*Assembly!S$8+$BD125*Assembly!S$9+$BE125*Assembly!S$10+$BF125*Assembly!S$11+$BG125*Assembly!S$12+$BH125*Assembly!S$13+$BI125*Assembly!S$14+$BJ125*Assembly!S$15+$BK125*Assembly!S$16+$BL125*Assembly!S$17+$BM125*Assembly!S$18+$BN125*Assembly!S$19+$BO125*Assembly!S$20+$BP125*Assembly!S$21+$BQ125*Assembly!S$22+$BR125*Assembly!S$23+$BS125*Assembly!S$24</f>
        <v>0</v>
      </c>
      <c r="CL125" s="316" t="str">
        <f>$AY125*Assembly!T$4+$AZ125*Assembly!T$5+$BA125*Assembly!T$6+$BB125*Assembly!T$7+$BC125*Assembly!T$8+$BD125*Assembly!T$9+$BE125*Assembly!T$10+$BF125*Assembly!T$11+$BG125*Assembly!T$12+$BH125*Assembly!T$13+$BI125*Assembly!T$14+$BJ125*Assembly!T$15+$BK125*Assembly!T$16+$BL125*Assembly!T$17+$BM125*Assembly!T$18+$BN125*Assembly!T$19+$BO125*Assembly!T$20+$BP125*Assembly!T$21+$BQ125*Assembly!T$22+$BR125*Assembly!T$23+$BS125*Assembly!T$24</f>
        <v>0</v>
      </c>
      <c r="CM125" s="316" t="str">
        <f>$AY125*Assembly!U$4+$AZ125*Assembly!U$5+$BA125*Assembly!U$6+$BB125*Assembly!U$7+$BC125*Assembly!U$8+$BD125*Assembly!U$9+$BE125*Assembly!U$10+$BF125*Assembly!U$11+$BG125*Assembly!U$12+$BH125*Assembly!U$13+$BI125*Assembly!U$14+$BJ125*Assembly!U$15+$BK125*Assembly!U$16+$BL125*Assembly!U$17+$BM125*Assembly!U$18+$BN125*Assembly!U$19+$BO125*Assembly!U$20+$BP125*Assembly!U$21+$BQ125*Assembly!U$22+$BR125*Assembly!U$23+$BS125*Assembly!U$24</f>
        <v>0</v>
      </c>
      <c r="CN125" s="318" t="str">
        <f>$AY125*Assembly!V$4+$AZ125*Assembly!V$5+$BA125*Assembly!V$6+$BB125*Assembly!V$7+$BC125*Assembly!V$8+$BD125*Assembly!V$9+$BE125*Assembly!V$10+$BF125*Assembly!V$11+$BG125*Assembly!V$12+$BH125*Assembly!V$13+$BI125*Assembly!V$14+$BJ125*Assembly!V$15+$BK125*Assembly!V$16+$BL125*Assembly!V$17+$BM125*Assembly!V$18+$BN125*Assembly!V$19+$BO125*Assembly!V$20+$BP125*Assembly!V$21+$BQ125*Assembly!V$22+$BR125*Assembly!V$23+$BS125*Assembly!V$24</f>
        <v>0</v>
      </c>
      <c r="CO125" s="318" t="str">
        <f>CE125*Refining!$F$3</f>
        <v>239</v>
      </c>
      <c r="CP125" s="318" t="str">
        <f>CF125*Refining!$F$4</f>
        <v>16</v>
      </c>
      <c r="CQ125" s="318" t="str">
        <f>CG125*Refining!$F$5</f>
        <v>0</v>
      </c>
      <c r="CR125" s="318" t="str">
        <f>CH125*Refining!$F$6</f>
        <v>0</v>
      </c>
      <c r="CS125" s="318" t="str">
        <f>CI125*Refining!$F$7</f>
        <v>10</v>
      </c>
      <c r="CT125" s="318" t="str">
        <f>CJ125*Refining!$F$8</f>
        <v>0</v>
      </c>
      <c r="CU125" s="318" t="str">
        <f>CK125*Refining!$F$9</f>
        <v>0</v>
      </c>
      <c r="CV125" s="318" t="str">
        <f>CL125*Refining!$F$10</f>
        <v>0</v>
      </c>
      <c r="CW125" s="318" t="str">
        <f>CM125*Refining!$F$11</f>
        <v>0</v>
      </c>
      <c r="CX125" s="318" t="str">
        <f>CN125*Refining!$F$12</f>
        <v>0</v>
      </c>
      <c r="CY125" s="285" t="str">
        <f t="shared" ref="CY125:DR125" si="505">IF(CE125 = 0, "", CE125)</f>
        <v>134</v>
      </c>
      <c r="CZ125" s="286" t="str">
        <f t="shared" si="505"/>
        <v>5</v>
      </c>
      <c r="DA125" s="282" t="str">
        <f t="shared" si="505"/>
        <v/>
      </c>
      <c r="DB125" s="282" t="str">
        <f t="shared" si="505"/>
        <v/>
      </c>
      <c r="DC125" s="282" t="str">
        <f t="shared" si="505"/>
        <v>5.4</v>
      </c>
      <c r="DD125" s="282" t="str">
        <f t="shared" si="505"/>
        <v/>
      </c>
      <c r="DE125" s="282" t="str">
        <f t="shared" si="505"/>
        <v/>
      </c>
      <c r="DF125" s="282" t="str">
        <f t="shared" si="505"/>
        <v/>
      </c>
      <c r="DG125" s="282" t="str">
        <f t="shared" si="505"/>
        <v/>
      </c>
      <c r="DH125" s="283" t="str">
        <f t="shared" si="505"/>
        <v/>
      </c>
      <c r="DI125" s="285" t="str">
        <f t="shared" si="505"/>
        <v>239</v>
      </c>
      <c r="DJ125" s="286" t="str">
        <f t="shared" si="505"/>
        <v>16</v>
      </c>
      <c r="DK125" s="282" t="str">
        <f t="shared" si="505"/>
        <v/>
      </c>
      <c r="DL125" s="282" t="str">
        <f t="shared" si="505"/>
        <v/>
      </c>
      <c r="DM125" s="286" t="str">
        <f t="shared" si="505"/>
        <v>10</v>
      </c>
      <c r="DN125" s="282" t="str">
        <f t="shared" si="505"/>
        <v/>
      </c>
      <c r="DO125" s="282" t="str">
        <f t="shared" si="505"/>
        <v/>
      </c>
      <c r="DP125" s="282" t="str">
        <f t="shared" si="505"/>
        <v/>
      </c>
      <c r="DQ125" s="282" t="str">
        <f t="shared" si="505"/>
        <v/>
      </c>
      <c r="DR125" s="283" t="str">
        <f t="shared" si="505"/>
        <v/>
      </c>
      <c r="DS125" s="285" t="str">
        <f t="shared" si="15"/>
        <v>144</v>
      </c>
      <c r="DT125" s="286" t="str">
        <f t="shared" si="16"/>
        <v>265</v>
      </c>
      <c r="DU125" s="275" t="str">
        <f>CY125*'Ores &amp; Ingots'!$C$3+CZ125*'Ores &amp; Ingots'!$C$4+DA125*'Ores &amp; Ingots'!$C$5+DB125*'Ores &amp; Ingots'!$C$6+DC125*'Ores &amp; Ingots'!$C$7+DD125*'Ores &amp; Ingots'!$C$8+DE125*'Ores &amp; Ingots'!$C$9+DF125*'Ores &amp; Ingots'!$C$10+DG125*'Ores &amp; Ingots'!$C$11+DH125*'Ores &amp; Ingots'!$C$12</f>
        <v>20</v>
      </c>
      <c r="DV125" s="275" t="str">
        <f>DI125*'Ores &amp; Ingots'!$B$3+DJ125*'Ores &amp; Ingots'!$B$4+DK125*'Ores &amp; Ingots'!$B$5+DL125*'Ores &amp; Ingots'!$B$6+DM125*'Ores &amp; Ingots'!$B$7+DN125*'Ores &amp; Ingots'!$B$8+DO125*'Ores &amp; Ingots'!$B$9+DP125*'Ores &amp; Ingots'!$B$10+DQ125*'Ores &amp; Ingots'!$B$11+DR125*'Ores &amp; Ingots'!$B$12</f>
        <v>98</v>
      </c>
      <c r="DW125" s="286" t="str">
        <f>CY125*Refining!$G$3+CZ125*Refining!$G$4+DA125*Refining!$G$5+DB125*Refining!$G$6+DC125*Refining!$G$7+DD125*Refining!$G$8+DE125*Refining!$G$9+DF125*Refining!$G$10+DG125*Refining!$G$11+DH125*Refining!$G$12</f>
        <v>38</v>
      </c>
      <c r="DX125" s="286" t="str">
        <f t="shared" si="17"/>
        <v>5,863</v>
      </c>
      <c r="DY125" s="287" t="str">
        <f t="shared" si="18"/>
        <v>0.0059</v>
      </c>
      <c r="DZ125" s="285" t="str">
        <f t="shared" si="19"/>
        <v>70</v>
      </c>
      <c r="EA125" s="288" t="str">
        <f t="shared" ref="EA125:EB125" si="506">DZ125/60</f>
        <v>1.2</v>
      </c>
      <c r="EB125" s="288" t="str">
        <f t="shared" si="506"/>
        <v>0.0</v>
      </c>
      <c r="EC125" s="545" t="str">
        <f t="shared" si="21"/>
        <v>0.00</v>
      </c>
      <c r="ED125" s="285" t="str">
        <f t="shared" si="22"/>
        <v>7,730</v>
      </c>
      <c r="EE125" s="288" t="str">
        <f t="shared" ref="EE125:EF125" si="507">ED125/1000</f>
        <v>7.7</v>
      </c>
      <c r="EF125" s="289" t="str">
        <f t="shared" si="507"/>
        <v>0.01</v>
      </c>
      <c r="EG125" s="546" t="str">
        <f t="shared" si="24"/>
        <v>0.0077</v>
      </c>
      <c r="EH125" s="225" t="s">
        <v>12</v>
      </c>
    </row>
    <row r="126">
      <c r="A126" s="348" t="s">
        <v>1002</v>
      </c>
      <c r="B126" s="192" t="s">
        <v>1003</v>
      </c>
      <c r="C126" s="193" t="s">
        <v>886</v>
      </c>
      <c r="D126" s="193">
        <v>1.0</v>
      </c>
      <c r="E126" s="193">
        <v>1.0</v>
      </c>
      <c r="F126" s="193">
        <v>1.0</v>
      </c>
      <c r="G126" s="194" t="str">
        <f t="shared" si="5"/>
        <v>15.6</v>
      </c>
      <c r="H126" s="195">
        <v>24.0</v>
      </c>
      <c r="I126" s="195">
        <v>24.0</v>
      </c>
      <c r="J126" s="195" t="str">
        <f>H126/Main!$D$9</f>
        <v>24</v>
      </c>
      <c r="K126" s="195" t="str">
        <f>I126/Main!$D$10</f>
        <v>24</v>
      </c>
      <c r="L126" s="195" t="str">
        <f t="shared" si="6"/>
        <v>1</v>
      </c>
      <c r="M126" s="195">
        <v>1.0</v>
      </c>
      <c r="N126" s="198" t="s">
        <v>12</v>
      </c>
      <c r="O126" s="197"/>
      <c r="P126" s="197"/>
      <c r="Q126" s="198"/>
      <c r="R126" s="197"/>
      <c r="S126" s="199"/>
      <c r="T126" s="199"/>
      <c r="U126" s="197"/>
      <c r="V126" s="197"/>
      <c r="W126" s="199"/>
      <c r="X126" s="199"/>
      <c r="Y126" s="197"/>
      <c r="Z126" s="197"/>
      <c r="AA126" s="197"/>
      <c r="AB126" s="197"/>
      <c r="AC126" s="342" t="s">
        <v>920</v>
      </c>
      <c r="AD126" s="208">
        <v>0.0</v>
      </c>
      <c r="AE126" s="208">
        <v>20.0</v>
      </c>
      <c r="AF126" s="208">
        <v>20.0</v>
      </c>
      <c r="AG126" s="208">
        <v>0.0</v>
      </c>
      <c r="AH126" s="208">
        <v>30.0</v>
      </c>
      <c r="AI126" s="208">
        <v>0.0</v>
      </c>
      <c r="AJ126" s="306">
        <v>6.0</v>
      </c>
      <c r="AK126" s="208">
        <v>0.0</v>
      </c>
      <c r="AL126" s="208">
        <v>0.0</v>
      </c>
      <c r="AM126" s="208">
        <v>0.0</v>
      </c>
      <c r="AN126" s="208">
        <v>0.0</v>
      </c>
      <c r="AO126" s="208">
        <v>0.0</v>
      </c>
      <c r="AP126" s="208">
        <v>0.0</v>
      </c>
      <c r="AQ126" s="208">
        <v>0.0</v>
      </c>
      <c r="AR126" s="208">
        <v>0.0</v>
      </c>
      <c r="AS126" s="208">
        <v>0.0</v>
      </c>
      <c r="AT126" s="208">
        <v>0.0</v>
      </c>
      <c r="AU126" s="208">
        <v>0.0</v>
      </c>
      <c r="AV126" s="208">
        <v>0.0</v>
      </c>
      <c r="AW126" s="208">
        <v>0.0</v>
      </c>
      <c r="AX126" s="208">
        <v>0.0</v>
      </c>
      <c r="AY126" s="292" t="str">
        <f t="shared" ref="AY126:BS126" si="508">IF(AD126 = 0, "", AD126)</f>
        <v/>
      </c>
      <c r="AZ126" s="208" t="str">
        <f t="shared" si="508"/>
        <v>20</v>
      </c>
      <c r="BA126" s="208" t="str">
        <f t="shared" si="508"/>
        <v>20</v>
      </c>
      <c r="BB126" s="193" t="str">
        <f t="shared" si="508"/>
        <v/>
      </c>
      <c r="BC126" s="208" t="str">
        <f t="shared" si="508"/>
        <v>30</v>
      </c>
      <c r="BD126" s="193" t="str">
        <f t="shared" si="508"/>
        <v/>
      </c>
      <c r="BE126" s="306" t="str">
        <f t="shared" si="508"/>
        <v>6</v>
      </c>
      <c r="BF126" s="193" t="str">
        <f t="shared" si="508"/>
        <v/>
      </c>
      <c r="BG126" s="193" t="str">
        <f t="shared" si="508"/>
        <v/>
      </c>
      <c r="BH126" s="193" t="str">
        <f t="shared" si="508"/>
        <v/>
      </c>
      <c r="BI126" s="193" t="str">
        <f t="shared" si="508"/>
        <v/>
      </c>
      <c r="BJ126" s="193" t="str">
        <f t="shared" si="508"/>
        <v/>
      </c>
      <c r="BK126" s="193" t="str">
        <f t="shared" si="508"/>
        <v/>
      </c>
      <c r="BL126" s="193" t="str">
        <f t="shared" si="508"/>
        <v/>
      </c>
      <c r="BM126" s="193" t="str">
        <f t="shared" si="508"/>
        <v/>
      </c>
      <c r="BN126" s="193" t="str">
        <f t="shared" si="508"/>
        <v/>
      </c>
      <c r="BO126" s="193" t="str">
        <f t="shared" si="508"/>
        <v/>
      </c>
      <c r="BP126" s="193" t="str">
        <f t="shared" si="508"/>
        <v/>
      </c>
      <c r="BQ126" s="193" t="str">
        <f t="shared" si="508"/>
        <v/>
      </c>
      <c r="BR126" s="193" t="str">
        <f t="shared" si="508"/>
        <v/>
      </c>
      <c r="BS126" s="206" t="str">
        <f t="shared" si="508"/>
        <v/>
      </c>
      <c r="BT126" s="207" t="str">
        <f>$AY126*Assembly!Y$4+$AZ126*Assembly!Y$5+$BA126*Assembly!Y$6+$BB126*Assembly!Y$7+$BC126*Assembly!Y$8+$BD126*Assembly!Y$9+$BE126*Assembly!Y$10+$BF126*Assembly!Y$11+$BG126*Assembly!Y$12+$BH126*Assembly!Y$13+$BI126*Assembly!Y$14+$BJ126*Assembly!Y$15+$BK126*Assembly!Y$16+$BL126*Assembly!Y$17+$BM126*Assembly!Y$18+$BN126*Assembly!Y$19+$BO126*Assembly!Y$20+$BP126*Assembly!Y$21+$BQ126*Assembly!Y$22+$BR126*Assembly!Y$23+$BS126*Assembly!Y$24</f>
        <v>524</v>
      </c>
      <c r="BU126" s="208" t="str">
        <f t="shared" si="8"/>
        <v>34</v>
      </c>
      <c r="BV126" s="208" t="str">
        <f>$AY126*Assembly!AC$4+$AZ126*Assembly!AC$5+$BA126*Assembly!AC$6+$BB126*Assembly!AC$7+$BC126*Assembly!AC$8+$BD126*Assembly!AC$9+$BE126*Assembly!AC$10+$BF126*Assembly!AC$11+$BG126*Assembly!AC$12+$BH126*Assembly!AC$13+$BI126*Assembly!AC$14+$BJ126*Assembly!AC$15+$BK126*Assembly!AC$16+$BL126*Assembly!AC$17+$BM126*Assembly!AC$18+$BN126*Assembly!AC$19+$BO126*Assembly!AC$20+$BP126*Assembly!AC$21+$BQ126*Assembly!AC$22+$BR126*Assembly!AC$23+$BS126*Assembly!AC$24</f>
        <v>1,740</v>
      </c>
      <c r="BW126" s="209" t="str">
        <f t="shared" si="9"/>
        <v>3.32</v>
      </c>
      <c r="BX126" s="210" t="str">
        <f t="shared" si="10"/>
        <v>111</v>
      </c>
      <c r="BY126" s="211" t="str">
        <f t="shared" si="11"/>
        <v>51.9</v>
      </c>
      <c r="BZ126" s="208"/>
      <c r="CA126" s="208" t="str">
        <f>$AY126*Assembly!X$4+$AZ126*Assembly!X$5+$BA126*Assembly!X$6+$BB126*Assembly!X$7+$BC126*Assembly!X$8+$BD126*Assembly!X$9+$BE126*Assembly!X$10+$BF126*Assembly!X$11+$BG126*Assembly!X$12+$BH126*Assembly!X$13+$BI126*Assembly!X$14+$BJ126*Assembly!X$15+$BK126*Assembly!X$16+$BL126*Assembly!X$17+$BM126*Assembly!X$18+$BN126*Assembly!X$19+$BO126*Assembly!X$20+$BP126*Assembly!X$21+$BQ126*Assembly!X$22+$BR126*Assembly!X$23+$BS126*Assembly!X$24</f>
        <v>166</v>
      </c>
      <c r="CB126" s="208" t="str">
        <f t="shared" si="12"/>
        <v>25,822</v>
      </c>
      <c r="CC126" s="212" t="str">
        <f t="shared" si="13"/>
        <v>0.0258</v>
      </c>
      <c r="CD126" s="213" t="str">
        <f>$AY126*Assembly!AB$4+$AZ126*Assembly!AB$5+$BA126*Assembly!AB$6+$BB126*Assembly!AB$7+$BC126*Assembly!AB$8+$BD126*Assembly!AB$9+$BE126*Assembly!AB$10+$BF126*Assembly!AB$11+$BG126*Assembly!AB$12+$BH126*Assembly!AB$13+$BI126*Assembly!AB$14+$BJ126*Assembly!AB$15+$BK126*Assembly!AB$16+$BL126*Assembly!AB$17+$BM126*Assembly!AB$18+$BN126*Assembly!AB$19+$BO126*Assembly!AB$20+$BP126*Assembly!AB$21+$BQ126*Assembly!AB$22+$BR126*Assembly!AB$23+$BS126*Assembly!AB$24</f>
        <v>248</v>
      </c>
      <c r="CE126" s="198" t="str">
        <f>$AY126*Assembly!M$4+$AZ126*Assembly!M$5+$BA126*Assembly!M$6+$BB126*Assembly!M$7+$BC126*Assembly!M$8+$BD126*Assembly!M$9+$BE126*Assembly!M$10+$BF126*Assembly!M$11+$BG126*Assembly!M$12+$BH126*Assembly!M$13+$BI126*Assembly!M$14+$BJ126*Assembly!M$15+$BK126*Assembly!M$16+$BL126*Assembly!M$17+$BM126*Assembly!M$18+$BN126*Assembly!M$19+$BO126*Assembly!M$20+$BP126*Assembly!M$21+$BQ126*Assembly!M$22+$BR126*Assembly!M$23+$BS126*Assembly!M$24</f>
        <v>590</v>
      </c>
      <c r="CF126" s="198" t="str">
        <f>$AY126*Assembly!N$4+$AZ126*Assembly!N$5+$BA126*Assembly!N$6+$BB126*Assembly!N$7+$BC126*Assembly!N$8+$BD126*Assembly!N$9+$BE126*Assembly!N$10+$BF126*Assembly!N$11+$BG126*Assembly!N$12+$BH126*Assembly!N$13+$BI126*Assembly!N$14+$BJ126*Assembly!N$15+$BK126*Assembly!N$16+$BL126*Assembly!N$17+$BM126*Assembly!N$18+$BN126*Assembly!N$19+$BO126*Assembly!N$20+$BP126*Assembly!N$21+$BQ126*Assembly!N$22+$BR126*Assembly!N$23+$BS126*Assembly!N$24</f>
        <v>30</v>
      </c>
      <c r="CG126" s="198" t="str">
        <f>$AY126*Assembly!O$4+$AZ126*Assembly!O$5+$BA126*Assembly!O$6+$BB126*Assembly!O$7+$BC126*Assembly!O$8+$BD126*Assembly!O$9+$BE126*Assembly!O$10+$BF126*Assembly!O$11+$BG126*Assembly!O$12+$BH126*Assembly!O$13+$BI126*Assembly!O$14+$BJ126*Assembly!O$15+$BK126*Assembly!O$16+$BL126*Assembly!O$17+$BM126*Assembly!O$18+$BN126*Assembly!O$19+$BO126*Assembly!O$20+$BP126*Assembly!O$21+$BQ126*Assembly!O$22+$BR126*Assembly!O$23+$BS126*Assembly!O$24</f>
        <v>0</v>
      </c>
      <c r="CH126" s="195" t="str">
        <f>$AY126*Assembly!P$4+$AZ126*Assembly!P$5+$BA126*Assembly!P$6+$BB126*Assembly!P$7+$BC126*Assembly!P$8+$BD126*Assembly!P$9+$BE126*Assembly!P$10+$BF126*Assembly!P$11+$BG126*Assembly!P$12+$BH126*Assembly!P$13+$BI126*Assembly!P$14+$BJ126*Assembly!P$15+$BK126*Assembly!P$16+$BL126*Assembly!P$17+$BM126*Assembly!P$18+$BN126*Assembly!P$19+$BO126*Assembly!P$20+$BP126*Assembly!P$21+$BQ126*Assembly!P$22+$BR126*Assembly!P$23+$BS126*Assembly!P$24</f>
        <v>0</v>
      </c>
      <c r="CI126" s="195" t="str">
        <f>$AY126*Assembly!Q$4+$AZ126*Assembly!Q$5+$BA126*Assembly!Q$6+$BB126*Assembly!Q$7+$BC126*Assembly!Q$8+$BD126*Assembly!Q$9+$BE126*Assembly!Q$10+$BF126*Assembly!Q$11+$BG126*Assembly!Q$12+$BH126*Assembly!Q$13+$BI126*Assembly!Q$14+$BJ126*Assembly!Q$15+$BK126*Assembly!Q$16+$BL126*Assembly!Q$17+$BM126*Assembly!Q$18+$BN126*Assembly!Q$19+$BO126*Assembly!Q$20+$BP126*Assembly!Q$21+$BQ126*Assembly!Q$22+$BR126*Assembly!Q$23+$BS126*Assembly!Q$24</f>
        <v>0</v>
      </c>
      <c r="CJ126" s="198" t="str">
        <f>$AY126*Assembly!R$4+$AZ126*Assembly!R$5+$BA126*Assembly!R$6+$BB126*Assembly!R$7+$BC126*Assembly!R$8+$BD126*Assembly!R$9+$BE126*Assembly!R$10+$BF126*Assembly!R$11+$BG126*Assembly!R$12+$BH126*Assembly!R$13+$BI126*Assembly!R$14+$BJ126*Assembly!R$15+$BK126*Assembly!R$16+$BL126*Assembly!R$17+$BM126*Assembly!R$18+$BN126*Assembly!R$19+$BO126*Assembly!R$20+$BP126*Assembly!R$21+$BQ126*Assembly!R$22+$BR126*Assembly!R$23+$BS126*Assembly!R$24</f>
        <v>0</v>
      </c>
      <c r="CK126" s="195" t="str">
        <f>$AY126*Assembly!S$4+$AZ126*Assembly!S$5+$BA126*Assembly!S$6+$BB126*Assembly!S$7+$BC126*Assembly!S$8+$BD126*Assembly!S$9+$BE126*Assembly!S$10+$BF126*Assembly!S$11+$BG126*Assembly!S$12+$BH126*Assembly!S$13+$BI126*Assembly!S$14+$BJ126*Assembly!S$15+$BK126*Assembly!S$16+$BL126*Assembly!S$17+$BM126*Assembly!S$18+$BN126*Assembly!S$19+$BO126*Assembly!S$20+$BP126*Assembly!S$21+$BQ126*Assembly!S$22+$BR126*Assembly!S$23+$BS126*Assembly!S$24</f>
        <v>0</v>
      </c>
      <c r="CL126" s="195" t="str">
        <f>$AY126*Assembly!T$4+$AZ126*Assembly!T$5+$BA126*Assembly!T$6+$BB126*Assembly!T$7+$BC126*Assembly!T$8+$BD126*Assembly!T$9+$BE126*Assembly!T$10+$BF126*Assembly!T$11+$BG126*Assembly!T$12+$BH126*Assembly!T$13+$BI126*Assembly!T$14+$BJ126*Assembly!T$15+$BK126*Assembly!T$16+$BL126*Assembly!T$17+$BM126*Assembly!T$18+$BN126*Assembly!T$19+$BO126*Assembly!T$20+$BP126*Assembly!T$21+$BQ126*Assembly!T$22+$BR126*Assembly!T$23+$BS126*Assembly!T$24</f>
        <v>0</v>
      </c>
      <c r="CM126" s="195" t="str">
        <f>$AY126*Assembly!U$4+$AZ126*Assembly!U$5+$BA126*Assembly!U$6+$BB126*Assembly!U$7+$BC126*Assembly!U$8+$BD126*Assembly!U$9+$BE126*Assembly!U$10+$BF126*Assembly!U$11+$BG126*Assembly!U$12+$BH126*Assembly!U$13+$BI126*Assembly!U$14+$BJ126*Assembly!U$15+$BK126*Assembly!U$16+$BL126*Assembly!U$17+$BM126*Assembly!U$18+$BN126*Assembly!U$19+$BO126*Assembly!U$20+$BP126*Assembly!U$21+$BQ126*Assembly!U$22+$BR126*Assembly!U$23+$BS126*Assembly!U$24</f>
        <v>0</v>
      </c>
      <c r="CN126" s="198" t="str">
        <f>$AY126*Assembly!V$4+$AZ126*Assembly!V$5+$BA126*Assembly!V$6+$BB126*Assembly!V$7+$BC126*Assembly!V$8+$BD126*Assembly!V$9+$BE126*Assembly!V$10+$BF126*Assembly!V$11+$BG126*Assembly!V$12+$BH126*Assembly!V$13+$BI126*Assembly!V$14+$BJ126*Assembly!V$15+$BK126*Assembly!V$16+$BL126*Assembly!V$17+$BM126*Assembly!V$18+$BN126*Assembly!V$19+$BO126*Assembly!V$20+$BP126*Assembly!V$21+$BQ126*Assembly!V$22+$BR126*Assembly!V$23+$BS126*Assembly!V$24</f>
        <v>0</v>
      </c>
      <c r="CO126" s="198" t="str">
        <f>CE126*Refining!$F$3</f>
        <v>1,054</v>
      </c>
      <c r="CP126" s="198" t="str">
        <f>CF126*Refining!$F$4</f>
        <v>94</v>
      </c>
      <c r="CQ126" s="198" t="str">
        <f>CG126*Refining!$F$5</f>
        <v>0</v>
      </c>
      <c r="CR126" s="198" t="str">
        <f>CH126*Refining!$F$6</f>
        <v>0</v>
      </c>
      <c r="CS126" s="198" t="str">
        <f>CI126*Refining!$F$7</f>
        <v>0</v>
      </c>
      <c r="CT126" s="198" t="str">
        <f>CJ126*Refining!$F$8</f>
        <v>0</v>
      </c>
      <c r="CU126" s="198" t="str">
        <f>CK126*Refining!$F$9</f>
        <v>0</v>
      </c>
      <c r="CV126" s="198" t="str">
        <f>CL126*Refining!$F$10</f>
        <v>0</v>
      </c>
      <c r="CW126" s="198" t="str">
        <f>CM126*Refining!$F$11</f>
        <v>0</v>
      </c>
      <c r="CX126" s="198" t="str">
        <f>CN126*Refining!$F$12</f>
        <v>0</v>
      </c>
      <c r="CY126" s="218" t="str">
        <f t="shared" ref="CY126:DR126" si="509">IF(CE126 = 0, "", CE126)</f>
        <v>590</v>
      </c>
      <c r="CZ126" s="219" t="str">
        <f t="shared" si="509"/>
        <v>30</v>
      </c>
      <c r="DA126" s="215" t="str">
        <f t="shared" si="509"/>
        <v/>
      </c>
      <c r="DB126" s="215" t="str">
        <f t="shared" si="509"/>
        <v/>
      </c>
      <c r="DC126" s="215" t="str">
        <f t="shared" si="509"/>
        <v/>
      </c>
      <c r="DD126" s="215" t="str">
        <f t="shared" si="509"/>
        <v/>
      </c>
      <c r="DE126" s="215" t="str">
        <f t="shared" si="509"/>
        <v/>
      </c>
      <c r="DF126" s="215" t="str">
        <f t="shared" si="509"/>
        <v/>
      </c>
      <c r="DG126" s="215" t="str">
        <f t="shared" si="509"/>
        <v/>
      </c>
      <c r="DH126" s="216" t="str">
        <f t="shared" si="509"/>
        <v/>
      </c>
      <c r="DI126" s="218" t="str">
        <f t="shared" si="509"/>
        <v>1,054</v>
      </c>
      <c r="DJ126" s="219" t="str">
        <f t="shared" si="509"/>
        <v>94</v>
      </c>
      <c r="DK126" s="215" t="str">
        <f t="shared" si="509"/>
        <v/>
      </c>
      <c r="DL126" s="215" t="str">
        <f t="shared" si="509"/>
        <v/>
      </c>
      <c r="DM126" s="215" t="str">
        <f t="shared" si="509"/>
        <v/>
      </c>
      <c r="DN126" s="215" t="str">
        <f t="shared" si="509"/>
        <v/>
      </c>
      <c r="DO126" s="215" t="str">
        <f t="shared" si="509"/>
        <v/>
      </c>
      <c r="DP126" s="215" t="str">
        <f t="shared" si="509"/>
        <v/>
      </c>
      <c r="DQ126" s="215" t="str">
        <f t="shared" si="509"/>
        <v/>
      </c>
      <c r="DR126" s="216" t="str">
        <f t="shared" si="509"/>
        <v/>
      </c>
      <c r="DS126" s="218" t="str">
        <f t="shared" si="15"/>
        <v>620</v>
      </c>
      <c r="DT126" s="219" t="str">
        <f t="shared" si="16"/>
        <v>1,147</v>
      </c>
      <c r="DU126" s="208" t="str">
        <f>CY126*'Ores &amp; Ingots'!$C$3+CZ126*'Ores &amp; Ingots'!$C$4+DA126*'Ores &amp; Ingots'!$C$5+DB126*'Ores &amp; Ingots'!$C$6+DC126*'Ores &amp; Ingots'!$C$7+DD126*'Ores &amp; Ingots'!$C$8+DE126*'Ores &amp; Ingots'!$C$9+DF126*'Ores &amp; Ingots'!$C$10+DG126*'Ores &amp; Ingots'!$C$11+DH126*'Ores &amp; Ingots'!$C$12</f>
        <v>78</v>
      </c>
      <c r="DV126" s="208" t="str">
        <f>DI126*'Ores &amp; Ingots'!$B$3+DJ126*'Ores &amp; Ingots'!$B$4+DK126*'Ores &amp; Ingots'!$B$5+DL126*'Ores &amp; Ingots'!$B$6+DM126*'Ores &amp; Ingots'!$B$7+DN126*'Ores &amp; Ingots'!$B$8+DO126*'Ores &amp; Ingots'!$B$9+DP126*'Ores &amp; Ingots'!$B$10+DQ126*'Ores &amp; Ingots'!$B$11+DR126*'Ores &amp; Ingots'!$B$12</f>
        <v>425</v>
      </c>
      <c r="DW126" s="219" t="str">
        <f>CY126*Refining!$G$3+CZ126*Refining!$G$4+DA126*Refining!$G$5+DB126*Refining!$G$6+DC126*Refining!$G$7+DD126*Refining!$G$8+DE126*Refining!$G$9+DF126*Refining!$G$10+DG126*Refining!$G$11+DH126*Refining!$G$12</f>
        <v>185</v>
      </c>
      <c r="DX126" s="219" t="str">
        <f t="shared" si="17"/>
        <v>28,739</v>
      </c>
      <c r="DY126" s="220" t="str">
        <f t="shared" si="18"/>
        <v>0.0287</v>
      </c>
      <c r="DZ126" s="218" t="str">
        <f t="shared" si="19"/>
        <v>375</v>
      </c>
      <c r="EA126" s="221" t="str">
        <f t="shared" ref="EA126:EB126" si="510">DZ126/60</f>
        <v>6.2</v>
      </c>
      <c r="EB126" s="221" t="str">
        <f t="shared" si="510"/>
        <v>0.1</v>
      </c>
      <c r="EC126" s="541" t="str">
        <f t="shared" si="21"/>
        <v>0.00</v>
      </c>
      <c r="ED126" s="218" t="str">
        <f t="shared" si="22"/>
        <v>54,562</v>
      </c>
      <c r="EE126" s="221" t="str">
        <f t="shared" ref="EE126:EF126" si="511">ED126/1000</f>
        <v>54.6</v>
      </c>
      <c r="EF126" s="222" t="str">
        <f t="shared" si="511"/>
        <v>0.05</v>
      </c>
      <c r="EG126" s="542" t="str">
        <f t="shared" si="24"/>
        <v>0.0546</v>
      </c>
      <c r="EH126" s="225">
        <v>686.0</v>
      </c>
    </row>
    <row r="127" hidden="1">
      <c r="A127" s="33"/>
      <c r="B127" s="226" t="s">
        <v>1003</v>
      </c>
      <c r="C127" s="227" t="s">
        <v>885</v>
      </c>
      <c r="D127" s="227">
        <v>3.0</v>
      </c>
      <c r="E127" s="227">
        <v>3.0</v>
      </c>
      <c r="F127" s="227">
        <v>3.0</v>
      </c>
      <c r="G127" s="253" t="str">
        <f t="shared" si="5"/>
        <v>3.4</v>
      </c>
      <c r="H127" s="254">
        <v>25.0</v>
      </c>
      <c r="I127" s="254">
        <v>25.0</v>
      </c>
      <c r="J127" s="254" t="str">
        <f>H127/Main!$D$9</f>
        <v>25</v>
      </c>
      <c r="K127" s="254" t="str">
        <f>I127/Main!$D$10</f>
        <v>25</v>
      </c>
      <c r="L127" s="254" t="str">
        <f t="shared" si="6"/>
        <v>1</v>
      </c>
      <c r="M127" s="254">
        <v>1.0</v>
      </c>
      <c r="N127" s="256" t="s">
        <v>12</v>
      </c>
      <c r="O127" s="255"/>
      <c r="P127" s="255"/>
      <c r="Q127" s="256"/>
      <c r="R127" s="255"/>
      <c r="S127" s="257"/>
      <c r="T127" s="257"/>
      <c r="U127" s="255"/>
      <c r="V127" s="255"/>
      <c r="W127" s="257"/>
      <c r="X127" s="257"/>
      <c r="Y127" s="255"/>
      <c r="Z127" s="255"/>
      <c r="AA127" s="255"/>
      <c r="AB127" s="255"/>
      <c r="AC127" s="335"/>
      <c r="AD127" s="225">
        <v>0.0</v>
      </c>
      <c r="AE127" s="225">
        <v>25.0</v>
      </c>
      <c r="AF127" s="225">
        <v>25.0</v>
      </c>
      <c r="AG127" s="225">
        <v>0.0</v>
      </c>
      <c r="AH127" s="225">
        <v>70.0</v>
      </c>
      <c r="AI127" s="225">
        <v>0.0</v>
      </c>
      <c r="AJ127" s="309">
        <v>2.0</v>
      </c>
      <c r="AK127" s="225">
        <v>0.0</v>
      </c>
      <c r="AL127" s="225">
        <v>0.0</v>
      </c>
      <c r="AM127" s="225">
        <v>0.0</v>
      </c>
      <c r="AN127" s="225">
        <v>0.0</v>
      </c>
      <c r="AO127" s="225">
        <v>0.0</v>
      </c>
      <c r="AP127" s="225">
        <v>0.0</v>
      </c>
      <c r="AQ127" s="225">
        <v>0.0</v>
      </c>
      <c r="AR127" s="225">
        <v>0.0</v>
      </c>
      <c r="AS127" s="225">
        <v>0.0</v>
      </c>
      <c r="AT127" s="225">
        <v>0.0</v>
      </c>
      <c r="AU127" s="225">
        <v>0.0</v>
      </c>
      <c r="AV127" s="225">
        <v>0.0</v>
      </c>
      <c r="AW127" s="225">
        <v>0.0</v>
      </c>
      <c r="AX127" s="225">
        <v>0.0</v>
      </c>
      <c r="AY127" s="236" t="str">
        <f t="shared" ref="AY127:BS127" si="512">IF(AD127 = 0, "", AD127)</f>
        <v/>
      </c>
      <c r="AZ127" s="225" t="str">
        <f t="shared" si="512"/>
        <v>25</v>
      </c>
      <c r="BA127" s="225" t="str">
        <f t="shared" si="512"/>
        <v>25</v>
      </c>
      <c r="BB127" s="227" t="str">
        <f t="shared" si="512"/>
        <v/>
      </c>
      <c r="BC127" s="225" t="str">
        <f t="shared" si="512"/>
        <v>70</v>
      </c>
      <c r="BD127" s="227" t="str">
        <f t="shared" si="512"/>
        <v/>
      </c>
      <c r="BE127" s="309" t="str">
        <f t="shared" si="512"/>
        <v>2</v>
      </c>
      <c r="BF127" s="227" t="str">
        <f t="shared" si="512"/>
        <v/>
      </c>
      <c r="BG127" s="227" t="str">
        <f t="shared" si="512"/>
        <v/>
      </c>
      <c r="BH127" s="227" t="str">
        <f t="shared" si="512"/>
        <v/>
      </c>
      <c r="BI127" s="227" t="str">
        <f t="shared" si="512"/>
        <v/>
      </c>
      <c r="BJ127" s="227" t="str">
        <f t="shared" si="512"/>
        <v/>
      </c>
      <c r="BK127" s="227" t="str">
        <f t="shared" si="512"/>
        <v/>
      </c>
      <c r="BL127" s="227" t="str">
        <f t="shared" si="512"/>
        <v/>
      </c>
      <c r="BM127" s="227" t="str">
        <f t="shared" si="512"/>
        <v/>
      </c>
      <c r="BN127" s="227" t="str">
        <f t="shared" si="512"/>
        <v/>
      </c>
      <c r="BO127" s="227" t="str">
        <f t="shared" si="512"/>
        <v/>
      </c>
      <c r="BP127" s="227" t="str">
        <f t="shared" si="512"/>
        <v/>
      </c>
      <c r="BQ127" s="227" t="str">
        <f t="shared" si="512"/>
        <v/>
      </c>
      <c r="BR127" s="227" t="str">
        <f t="shared" si="512"/>
        <v/>
      </c>
      <c r="BS127" s="238" t="str">
        <f t="shared" si="512"/>
        <v/>
      </c>
      <c r="BT127" s="239" t="str">
        <f>$AY127*Assembly!Y$4+$AZ127*Assembly!Y$5+$BA127*Assembly!Y$6+$BB127*Assembly!Y$7+$BC127*Assembly!Y$8+$BD127*Assembly!Y$9+$BE127*Assembly!Y$10+$BF127*Assembly!Y$11+$BG127*Assembly!Y$12+$BH127*Assembly!Y$13+$BI127*Assembly!Y$14+$BJ127*Assembly!Y$15+$BK127*Assembly!Y$16+$BL127*Assembly!Y$17+$BM127*Assembly!Y$18+$BN127*Assembly!Y$19+$BO127*Assembly!Y$20+$BP127*Assembly!Y$21+$BQ127*Assembly!Y$22+$BR127*Assembly!Y$23+$BS127*Assembly!Y$24</f>
        <v>783</v>
      </c>
      <c r="BU127" s="225" t="str">
        <f t="shared" si="8"/>
        <v>232</v>
      </c>
      <c r="BV127" s="225" t="str">
        <f>$AY127*Assembly!AC$4+$AZ127*Assembly!AC$5+$BA127*Assembly!AC$6+$BB127*Assembly!AC$7+$BC127*Assembly!AC$8+$BD127*Assembly!AC$9+$BE127*Assembly!AC$10+$BF127*Assembly!AC$11+$BG127*Assembly!AC$12+$BH127*Assembly!AC$13+$BI127*Assembly!AC$14+$BJ127*Assembly!AC$15+$BK127*Assembly!AC$16+$BL127*Assembly!AC$17+$BM127*Assembly!AC$18+$BN127*Assembly!AC$19+$BO127*Assembly!AC$20+$BP127*Assembly!AC$21+$BQ127*Assembly!AC$22+$BR127*Assembly!AC$23+$BS127*Assembly!AC$24</f>
        <v>2,930</v>
      </c>
      <c r="BW127" s="240" t="str">
        <f t="shared" si="9"/>
        <v>3.74</v>
      </c>
      <c r="BX127" s="241" t="str">
        <f t="shared" si="10"/>
        <v>868</v>
      </c>
      <c r="BY127" s="242" t="str">
        <f t="shared" si="11"/>
        <v>12.6</v>
      </c>
      <c r="BZ127" s="225"/>
      <c r="CA127" s="225" t="str">
        <f>$AY127*Assembly!X$4+$AZ127*Assembly!X$5+$BA127*Assembly!X$6+$BB127*Assembly!X$7+$BC127*Assembly!X$8+$BD127*Assembly!X$9+$BE127*Assembly!X$10+$BF127*Assembly!X$11+$BG127*Assembly!X$12+$BH127*Assembly!X$13+$BI127*Assembly!X$14+$BJ127*Assembly!X$15+$BK127*Assembly!X$16+$BL127*Assembly!X$17+$BM127*Assembly!X$18+$BN127*Assembly!X$19+$BO127*Assembly!X$20+$BP127*Assembly!X$21+$BQ127*Assembly!X$22+$BR127*Assembly!X$23+$BS127*Assembly!X$24</f>
        <v>332</v>
      </c>
      <c r="CB127" s="225" t="str">
        <f t="shared" si="12"/>
        <v>51,644</v>
      </c>
      <c r="CC127" s="223" t="str">
        <f t="shared" si="13"/>
        <v>0.0516</v>
      </c>
      <c r="CD127" s="243" t="str">
        <f>$AY127*Assembly!AB$4+$AZ127*Assembly!AB$5+$BA127*Assembly!AB$6+$BB127*Assembly!AB$7+$BC127*Assembly!AB$8+$BD127*Assembly!AB$9+$BE127*Assembly!AB$10+$BF127*Assembly!AB$11+$BG127*Assembly!AB$12+$BH127*Assembly!AB$13+$BI127*Assembly!AB$14+$BJ127*Assembly!AB$15+$BK127*Assembly!AB$16+$BL127*Assembly!AB$17+$BM127*Assembly!AB$18+$BN127*Assembly!AB$19+$BO127*Assembly!AB$20+$BP127*Assembly!AB$21+$BQ127*Assembly!AB$22+$BR127*Assembly!AB$23+$BS127*Assembly!AB$24</f>
        <v>331</v>
      </c>
      <c r="CE127" s="256" t="str">
        <f>$AY127*Assembly!M$4+$AZ127*Assembly!M$5+$BA127*Assembly!M$6+$BB127*Assembly!M$7+$BC127*Assembly!M$8+$BD127*Assembly!M$9+$BE127*Assembly!M$10+$BF127*Assembly!M$11+$BG127*Assembly!M$12+$BH127*Assembly!M$13+$BI127*Assembly!M$14+$BJ127*Assembly!M$15+$BK127*Assembly!M$16+$BL127*Assembly!M$17+$BM127*Assembly!M$18+$BN127*Assembly!M$19+$BO127*Assembly!M$20+$BP127*Assembly!M$21+$BQ127*Assembly!M$22+$BR127*Assembly!M$23+$BS127*Assembly!M$24</f>
        <v>953</v>
      </c>
      <c r="CF127" s="256" t="str">
        <f>$AY127*Assembly!N$4+$AZ127*Assembly!N$5+$BA127*Assembly!N$6+$BB127*Assembly!N$7+$BC127*Assembly!N$8+$BD127*Assembly!N$9+$BE127*Assembly!N$10+$BF127*Assembly!N$11+$BG127*Assembly!N$12+$BH127*Assembly!N$13+$BI127*Assembly!N$14+$BJ127*Assembly!N$15+$BK127*Assembly!N$16+$BL127*Assembly!N$17+$BM127*Assembly!N$18+$BN127*Assembly!N$19+$BO127*Assembly!N$20+$BP127*Assembly!N$21+$BQ127*Assembly!N$22+$BR127*Assembly!N$23+$BS127*Assembly!N$24</f>
        <v>10</v>
      </c>
      <c r="CG127" s="256" t="str">
        <f>$AY127*Assembly!O$4+$AZ127*Assembly!O$5+$BA127*Assembly!O$6+$BB127*Assembly!O$7+$BC127*Assembly!O$8+$BD127*Assembly!O$9+$BE127*Assembly!O$10+$BF127*Assembly!O$11+$BG127*Assembly!O$12+$BH127*Assembly!O$13+$BI127*Assembly!O$14+$BJ127*Assembly!O$15+$BK127*Assembly!O$16+$BL127*Assembly!O$17+$BM127*Assembly!O$18+$BN127*Assembly!O$19+$BO127*Assembly!O$20+$BP127*Assembly!O$21+$BQ127*Assembly!O$22+$BR127*Assembly!O$23+$BS127*Assembly!O$24</f>
        <v>0</v>
      </c>
      <c r="CH127" s="254" t="str">
        <f>$AY127*Assembly!P$4+$AZ127*Assembly!P$5+$BA127*Assembly!P$6+$BB127*Assembly!P$7+$BC127*Assembly!P$8+$BD127*Assembly!P$9+$BE127*Assembly!P$10+$BF127*Assembly!P$11+$BG127*Assembly!P$12+$BH127*Assembly!P$13+$BI127*Assembly!P$14+$BJ127*Assembly!P$15+$BK127*Assembly!P$16+$BL127*Assembly!P$17+$BM127*Assembly!P$18+$BN127*Assembly!P$19+$BO127*Assembly!P$20+$BP127*Assembly!P$21+$BQ127*Assembly!P$22+$BR127*Assembly!P$23+$BS127*Assembly!P$24</f>
        <v>0</v>
      </c>
      <c r="CI127" s="254" t="str">
        <f>$AY127*Assembly!Q$4+$AZ127*Assembly!Q$5+$BA127*Assembly!Q$6+$BB127*Assembly!Q$7+$BC127*Assembly!Q$8+$BD127*Assembly!Q$9+$BE127*Assembly!Q$10+$BF127*Assembly!Q$11+$BG127*Assembly!Q$12+$BH127*Assembly!Q$13+$BI127*Assembly!Q$14+$BJ127*Assembly!Q$15+$BK127*Assembly!Q$16+$BL127*Assembly!Q$17+$BM127*Assembly!Q$18+$BN127*Assembly!Q$19+$BO127*Assembly!Q$20+$BP127*Assembly!Q$21+$BQ127*Assembly!Q$22+$BR127*Assembly!Q$23+$BS127*Assembly!Q$24</f>
        <v>0</v>
      </c>
      <c r="CJ127" s="256" t="str">
        <f>$AY127*Assembly!R$4+$AZ127*Assembly!R$5+$BA127*Assembly!R$6+$BB127*Assembly!R$7+$BC127*Assembly!R$8+$BD127*Assembly!R$9+$BE127*Assembly!R$10+$BF127*Assembly!R$11+$BG127*Assembly!R$12+$BH127*Assembly!R$13+$BI127*Assembly!R$14+$BJ127*Assembly!R$15+$BK127*Assembly!R$16+$BL127*Assembly!R$17+$BM127*Assembly!R$18+$BN127*Assembly!R$19+$BO127*Assembly!R$20+$BP127*Assembly!R$21+$BQ127*Assembly!R$22+$BR127*Assembly!R$23+$BS127*Assembly!R$24</f>
        <v>0</v>
      </c>
      <c r="CK127" s="254" t="str">
        <f>$AY127*Assembly!S$4+$AZ127*Assembly!S$5+$BA127*Assembly!S$6+$BB127*Assembly!S$7+$BC127*Assembly!S$8+$BD127*Assembly!S$9+$BE127*Assembly!S$10+$BF127*Assembly!S$11+$BG127*Assembly!S$12+$BH127*Assembly!S$13+$BI127*Assembly!S$14+$BJ127*Assembly!S$15+$BK127*Assembly!S$16+$BL127*Assembly!S$17+$BM127*Assembly!S$18+$BN127*Assembly!S$19+$BO127*Assembly!S$20+$BP127*Assembly!S$21+$BQ127*Assembly!S$22+$BR127*Assembly!S$23+$BS127*Assembly!S$24</f>
        <v>0</v>
      </c>
      <c r="CL127" s="254" t="str">
        <f>$AY127*Assembly!T$4+$AZ127*Assembly!T$5+$BA127*Assembly!T$6+$BB127*Assembly!T$7+$BC127*Assembly!T$8+$BD127*Assembly!T$9+$BE127*Assembly!T$10+$BF127*Assembly!T$11+$BG127*Assembly!T$12+$BH127*Assembly!T$13+$BI127*Assembly!T$14+$BJ127*Assembly!T$15+$BK127*Assembly!T$16+$BL127*Assembly!T$17+$BM127*Assembly!T$18+$BN127*Assembly!T$19+$BO127*Assembly!T$20+$BP127*Assembly!T$21+$BQ127*Assembly!T$22+$BR127*Assembly!T$23+$BS127*Assembly!T$24</f>
        <v>0</v>
      </c>
      <c r="CM127" s="254" t="str">
        <f>$AY127*Assembly!U$4+$AZ127*Assembly!U$5+$BA127*Assembly!U$6+$BB127*Assembly!U$7+$BC127*Assembly!U$8+$BD127*Assembly!U$9+$BE127*Assembly!U$10+$BF127*Assembly!U$11+$BG127*Assembly!U$12+$BH127*Assembly!U$13+$BI127*Assembly!U$14+$BJ127*Assembly!U$15+$BK127*Assembly!U$16+$BL127*Assembly!U$17+$BM127*Assembly!U$18+$BN127*Assembly!U$19+$BO127*Assembly!U$20+$BP127*Assembly!U$21+$BQ127*Assembly!U$22+$BR127*Assembly!U$23+$BS127*Assembly!U$24</f>
        <v>0</v>
      </c>
      <c r="CN127" s="256" t="str">
        <f>$AY127*Assembly!V$4+$AZ127*Assembly!V$5+$BA127*Assembly!V$6+$BB127*Assembly!V$7+$BC127*Assembly!V$8+$BD127*Assembly!V$9+$BE127*Assembly!V$10+$BF127*Assembly!V$11+$BG127*Assembly!V$12+$BH127*Assembly!V$13+$BI127*Assembly!V$14+$BJ127*Assembly!V$15+$BK127*Assembly!V$16+$BL127*Assembly!V$17+$BM127*Assembly!V$18+$BN127*Assembly!V$19+$BO127*Assembly!V$20+$BP127*Assembly!V$21+$BQ127*Assembly!V$22+$BR127*Assembly!V$23+$BS127*Assembly!V$24</f>
        <v>0</v>
      </c>
      <c r="CO127" s="256" t="str">
        <f>CE127*Refining!$F$3</f>
        <v>1,701</v>
      </c>
      <c r="CP127" s="256" t="str">
        <f>CF127*Refining!$F$4</f>
        <v>31</v>
      </c>
      <c r="CQ127" s="256" t="str">
        <f>CG127*Refining!$F$5</f>
        <v>0</v>
      </c>
      <c r="CR127" s="256" t="str">
        <f>CH127*Refining!$F$6</f>
        <v>0</v>
      </c>
      <c r="CS127" s="256" t="str">
        <f>CI127*Refining!$F$7</f>
        <v>0</v>
      </c>
      <c r="CT127" s="256" t="str">
        <f>CJ127*Refining!$F$8</f>
        <v>0</v>
      </c>
      <c r="CU127" s="256" t="str">
        <f>CK127*Refining!$F$9</f>
        <v>0</v>
      </c>
      <c r="CV127" s="256" t="str">
        <f>CL127*Refining!$F$10</f>
        <v>0</v>
      </c>
      <c r="CW127" s="256" t="str">
        <f>CM127*Refining!$F$11</f>
        <v>0</v>
      </c>
      <c r="CX127" s="256" t="str">
        <f>CN127*Refining!$F$12</f>
        <v>0</v>
      </c>
      <c r="CY127" s="248" t="str">
        <f t="shared" ref="CY127:DR127" si="513">IF(CE127 = 0, "", CE127)</f>
        <v>953</v>
      </c>
      <c r="CZ127" s="249" t="str">
        <f t="shared" si="513"/>
        <v>10</v>
      </c>
      <c r="DA127" s="245" t="str">
        <f t="shared" si="513"/>
        <v/>
      </c>
      <c r="DB127" s="245" t="str">
        <f t="shared" si="513"/>
        <v/>
      </c>
      <c r="DC127" s="245" t="str">
        <f t="shared" si="513"/>
        <v/>
      </c>
      <c r="DD127" s="245" t="str">
        <f t="shared" si="513"/>
        <v/>
      </c>
      <c r="DE127" s="245" t="str">
        <f t="shared" si="513"/>
        <v/>
      </c>
      <c r="DF127" s="245" t="str">
        <f t="shared" si="513"/>
        <v/>
      </c>
      <c r="DG127" s="245" t="str">
        <f t="shared" si="513"/>
        <v/>
      </c>
      <c r="DH127" s="246" t="str">
        <f t="shared" si="513"/>
        <v/>
      </c>
      <c r="DI127" s="248" t="str">
        <f t="shared" si="513"/>
        <v>1,701</v>
      </c>
      <c r="DJ127" s="249" t="str">
        <f t="shared" si="513"/>
        <v>31</v>
      </c>
      <c r="DK127" s="245" t="str">
        <f t="shared" si="513"/>
        <v/>
      </c>
      <c r="DL127" s="245" t="str">
        <f t="shared" si="513"/>
        <v/>
      </c>
      <c r="DM127" s="245" t="str">
        <f t="shared" si="513"/>
        <v/>
      </c>
      <c r="DN127" s="245" t="str">
        <f t="shared" si="513"/>
        <v/>
      </c>
      <c r="DO127" s="245" t="str">
        <f t="shared" si="513"/>
        <v/>
      </c>
      <c r="DP127" s="245" t="str">
        <f t="shared" si="513"/>
        <v/>
      </c>
      <c r="DQ127" s="245" t="str">
        <f t="shared" si="513"/>
        <v/>
      </c>
      <c r="DR127" s="246" t="str">
        <f t="shared" si="513"/>
        <v/>
      </c>
      <c r="DS127" s="248" t="str">
        <f t="shared" si="15"/>
        <v>963</v>
      </c>
      <c r="DT127" s="249" t="str">
        <f t="shared" si="16"/>
        <v>1,732</v>
      </c>
      <c r="DU127" s="225" t="str">
        <f>CY127*'Ores &amp; Ingots'!$C$3+CZ127*'Ores &amp; Ingots'!$C$4+DA127*'Ores &amp; Ingots'!$C$5+DB127*'Ores &amp; Ingots'!$C$6+DC127*'Ores &amp; Ingots'!$C$7+DD127*'Ores &amp; Ingots'!$C$8+DE127*'Ores &amp; Ingots'!$C$9+DF127*'Ores &amp; Ingots'!$C$10+DG127*'Ores &amp; Ingots'!$C$11+DH127*'Ores &amp; Ingots'!$C$12</f>
        <v>122</v>
      </c>
      <c r="DV127" s="225" t="str">
        <f>DI127*'Ores &amp; Ingots'!$B$3+DJ127*'Ores &amp; Ingots'!$B$4+DK127*'Ores &amp; Ingots'!$B$5+DL127*'Ores &amp; Ingots'!$B$6+DM127*'Ores &amp; Ingots'!$B$7+DN127*'Ores &amp; Ingots'!$B$8+DO127*'Ores &amp; Ingots'!$B$9+DP127*'Ores &amp; Ingots'!$B$10+DQ127*'Ores &amp; Ingots'!$B$11+DR127*'Ores &amp; Ingots'!$B$12</f>
        <v>641</v>
      </c>
      <c r="DW127" s="249" t="str">
        <f>CY127*Refining!$G$3+CZ127*Refining!$G$4+DA127*Refining!$G$5+DB127*Refining!$G$6+DC127*Refining!$G$7+DD127*Refining!$G$8+DE127*Refining!$G$9+DF127*Refining!$G$10+DG127*Refining!$G$11+DH127*Refining!$G$12</f>
        <v>113</v>
      </c>
      <c r="DX127" s="249" t="str">
        <f t="shared" si="17"/>
        <v>17,655</v>
      </c>
      <c r="DY127" s="250" t="str">
        <f t="shared" si="18"/>
        <v>0.0177</v>
      </c>
      <c r="DZ127" s="248" t="str">
        <f t="shared" si="19"/>
        <v>470</v>
      </c>
      <c r="EA127" s="251" t="str">
        <f t="shared" ref="EA127:EB127" si="514">DZ127/60</f>
        <v>7.8</v>
      </c>
      <c r="EB127" s="251" t="str">
        <f t="shared" si="514"/>
        <v>0.1</v>
      </c>
      <c r="EC127" s="543" t="str">
        <f t="shared" si="21"/>
        <v>0.01</v>
      </c>
      <c r="ED127" s="248" t="str">
        <f t="shared" si="22"/>
        <v>69,299</v>
      </c>
      <c r="EE127" s="251" t="str">
        <f t="shared" ref="EE127:EF127" si="515">ED127/1000</f>
        <v>69.3</v>
      </c>
      <c r="EF127" s="252" t="str">
        <f t="shared" si="515"/>
        <v>0.07</v>
      </c>
      <c r="EG127" s="544" t="str">
        <f t="shared" si="24"/>
        <v>0.0693</v>
      </c>
      <c r="EH127" s="225" t="s">
        <v>12</v>
      </c>
    </row>
    <row r="128" hidden="1">
      <c r="A128" s="33"/>
      <c r="B128" s="226" t="s">
        <v>1003</v>
      </c>
      <c r="C128" s="227" t="s">
        <v>885</v>
      </c>
      <c r="D128" s="227">
        <v>1.0</v>
      </c>
      <c r="E128" s="227">
        <v>1.0</v>
      </c>
      <c r="F128" s="227">
        <v>1.0</v>
      </c>
      <c r="G128" s="228" t="str">
        <f t="shared" si="5"/>
        <v>0.1</v>
      </c>
      <c r="H128" s="229">
        <v>10.0</v>
      </c>
      <c r="I128" s="229">
        <v>10.0</v>
      </c>
      <c r="J128" s="229" t="str">
        <f>H128/Main!$D$9</f>
        <v>10</v>
      </c>
      <c r="K128" s="229" t="str">
        <f>I128/Main!$D$10</f>
        <v>10</v>
      </c>
      <c r="L128" s="229" t="str">
        <f t="shared" si="6"/>
        <v>1</v>
      </c>
      <c r="M128" s="229">
        <v>1.0</v>
      </c>
      <c r="N128" s="231" t="s">
        <v>12</v>
      </c>
      <c r="O128" s="230"/>
      <c r="P128" s="230"/>
      <c r="Q128" s="231"/>
      <c r="R128" s="230"/>
      <c r="S128" s="232"/>
      <c r="T128" s="232"/>
      <c r="U128" s="230"/>
      <c r="V128" s="230"/>
      <c r="W128" s="232"/>
      <c r="X128" s="232"/>
      <c r="Y128" s="230"/>
      <c r="Z128" s="230"/>
      <c r="AA128" s="230"/>
      <c r="AB128" s="230"/>
      <c r="AC128" s="334"/>
      <c r="AD128" s="225">
        <v>0.0</v>
      </c>
      <c r="AE128" s="225">
        <v>4.0</v>
      </c>
      <c r="AF128" s="225">
        <v>0.0</v>
      </c>
      <c r="AG128" s="225">
        <v>0.0</v>
      </c>
      <c r="AH128" s="225">
        <v>4.0</v>
      </c>
      <c r="AI128" s="225">
        <v>0.0</v>
      </c>
      <c r="AJ128" s="309">
        <v>1.0</v>
      </c>
      <c r="AK128" s="225">
        <v>0.0</v>
      </c>
      <c r="AL128" s="225">
        <v>0.0</v>
      </c>
      <c r="AM128" s="225">
        <v>0.0</v>
      </c>
      <c r="AN128" s="225">
        <v>0.0</v>
      </c>
      <c r="AO128" s="225">
        <v>0.0</v>
      </c>
      <c r="AP128" s="225">
        <v>0.0</v>
      </c>
      <c r="AQ128" s="225">
        <v>0.0</v>
      </c>
      <c r="AR128" s="225">
        <v>0.0</v>
      </c>
      <c r="AS128" s="225">
        <v>0.0</v>
      </c>
      <c r="AT128" s="225">
        <v>0.0</v>
      </c>
      <c r="AU128" s="225">
        <v>0.0</v>
      </c>
      <c r="AV128" s="225">
        <v>0.0</v>
      </c>
      <c r="AW128" s="225">
        <v>0.0</v>
      </c>
      <c r="AX128" s="225">
        <v>0.0</v>
      </c>
      <c r="AY128" s="236" t="str">
        <f t="shared" ref="AY128:BS128" si="516">IF(AD128 = 0, "", AD128)</f>
        <v/>
      </c>
      <c r="AZ128" s="225" t="str">
        <f t="shared" si="516"/>
        <v>4</v>
      </c>
      <c r="BA128" s="227" t="str">
        <f t="shared" si="516"/>
        <v/>
      </c>
      <c r="BB128" s="227" t="str">
        <f t="shared" si="516"/>
        <v/>
      </c>
      <c r="BC128" s="225" t="str">
        <f t="shared" si="516"/>
        <v>4</v>
      </c>
      <c r="BD128" s="227" t="str">
        <f t="shared" si="516"/>
        <v/>
      </c>
      <c r="BE128" s="309" t="str">
        <f t="shared" si="516"/>
        <v>1</v>
      </c>
      <c r="BF128" s="227" t="str">
        <f t="shared" si="516"/>
        <v/>
      </c>
      <c r="BG128" s="227" t="str">
        <f t="shared" si="516"/>
        <v/>
      </c>
      <c r="BH128" s="227" t="str">
        <f t="shared" si="516"/>
        <v/>
      </c>
      <c r="BI128" s="227" t="str">
        <f t="shared" si="516"/>
        <v/>
      </c>
      <c r="BJ128" s="227" t="str">
        <f t="shared" si="516"/>
        <v/>
      </c>
      <c r="BK128" s="227" t="str">
        <f t="shared" si="516"/>
        <v/>
      </c>
      <c r="BL128" s="227" t="str">
        <f t="shared" si="516"/>
        <v/>
      </c>
      <c r="BM128" s="227" t="str">
        <f t="shared" si="516"/>
        <v/>
      </c>
      <c r="BN128" s="227" t="str">
        <f t="shared" si="516"/>
        <v/>
      </c>
      <c r="BO128" s="227" t="str">
        <f t="shared" si="516"/>
        <v/>
      </c>
      <c r="BP128" s="227" t="str">
        <f t="shared" si="516"/>
        <v/>
      </c>
      <c r="BQ128" s="227" t="str">
        <f t="shared" si="516"/>
        <v/>
      </c>
      <c r="BR128" s="227" t="str">
        <f t="shared" si="516"/>
        <v/>
      </c>
      <c r="BS128" s="238" t="str">
        <f t="shared" si="516"/>
        <v/>
      </c>
      <c r="BT128" s="239" t="str">
        <f>$AY128*Assembly!Y$4+$AZ128*Assembly!Y$5+$BA128*Assembly!Y$6+$BB128*Assembly!Y$7+$BC128*Assembly!Y$8+$BD128*Assembly!Y$9+$BE128*Assembly!Y$10+$BF128*Assembly!Y$11+$BG128*Assembly!Y$12+$BH128*Assembly!Y$13+$BI128*Assembly!Y$14+$BJ128*Assembly!Y$15+$BK128*Assembly!Y$16+$BL128*Assembly!Y$17+$BM128*Assembly!Y$18+$BN128*Assembly!Y$19+$BO128*Assembly!Y$20+$BP128*Assembly!Y$21+$BQ128*Assembly!Y$22+$BR128*Assembly!Y$23+$BS128*Assembly!Y$24</f>
        <v>68</v>
      </c>
      <c r="BU128" s="225" t="str">
        <f t="shared" si="8"/>
        <v>544</v>
      </c>
      <c r="BV128" s="225" t="str">
        <f>$AY128*Assembly!AC$4+$AZ128*Assembly!AC$5+$BA128*Assembly!AC$6+$BB128*Assembly!AC$7+$BC128*Assembly!AC$8+$BD128*Assembly!AC$9+$BE128*Assembly!AC$10+$BF128*Assembly!AC$11+$BG128*Assembly!AC$12+$BH128*Assembly!AC$13+$BI128*Assembly!AC$14+$BJ128*Assembly!AC$15+$BK128*Assembly!AC$16+$BL128*Assembly!AC$17+$BM128*Assembly!AC$18+$BN128*Assembly!AC$19+$BO128*Assembly!AC$20+$BP128*Assembly!AC$21+$BQ128*Assembly!AC$22+$BR128*Assembly!AC$23+$BS128*Assembly!AC$24</f>
        <v>220</v>
      </c>
      <c r="BW128" s="240" t="str">
        <f t="shared" si="9"/>
        <v>3.24</v>
      </c>
      <c r="BX128" s="241" t="str">
        <f t="shared" si="10"/>
        <v>1760</v>
      </c>
      <c r="BY128" s="242" t="str">
        <f t="shared" si="11"/>
        <v>0.4</v>
      </c>
      <c r="BZ128" s="225"/>
      <c r="CA128" s="225" t="str">
        <f>$AY128*Assembly!X$4+$AZ128*Assembly!X$5+$BA128*Assembly!X$6+$BB128*Assembly!X$7+$BC128*Assembly!X$8+$BD128*Assembly!X$9+$BE128*Assembly!X$10+$BF128*Assembly!X$11+$BG128*Assembly!X$12+$BH128*Assembly!X$13+$BI128*Assembly!X$14+$BJ128*Assembly!X$15+$BK128*Assembly!X$16+$BL128*Assembly!X$17+$BM128*Assembly!X$18+$BN128*Assembly!X$19+$BO128*Assembly!X$20+$BP128*Assembly!X$21+$BQ128*Assembly!X$22+$BR128*Assembly!X$23+$BS128*Assembly!X$24</f>
        <v>21</v>
      </c>
      <c r="CB128" s="225" t="str">
        <f t="shared" si="12"/>
        <v>3,267</v>
      </c>
      <c r="CC128" s="223" t="str">
        <f t="shared" si="13"/>
        <v>0.0033</v>
      </c>
      <c r="CD128" s="243" t="str">
        <f>$AY128*Assembly!AB$4+$AZ128*Assembly!AB$5+$BA128*Assembly!AB$6+$BB128*Assembly!AB$7+$BC128*Assembly!AB$8+$BD128*Assembly!AB$9+$BE128*Assembly!AB$10+$BF128*Assembly!AB$11+$BG128*Assembly!AB$12+$BH128*Assembly!AB$13+$BI128*Assembly!AB$14+$BJ128*Assembly!AB$15+$BK128*Assembly!AB$16+$BL128*Assembly!AB$17+$BM128*Assembly!AB$18+$BN128*Assembly!AB$19+$BO128*Assembly!AB$20+$BP128*Assembly!AB$21+$BQ128*Assembly!AB$22+$BR128*Assembly!AB$23+$BS128*Assembly!AB$24</f>
        <v>36</v>
      </c>
      <c r="CE128" s="231" t="str">
        <f>$AY128*Assembly!M$4+$AZ128*Assembly!M$5+$BA128*Assembly!M$6+$BB128*Assembly!M$7+$BC128*Assembly!M$8+$BD128*Assembly!M$9+$BE128*Assembly!M$10+$BF128*Assembly!M$11+$BG128*Assembly!M$12+$BH128*Assembly!M$13+$BI128*Assembly!M$14+$BJ128*Assembly!M$15+$BK128*Assembly!M$16+$BL128*Assembly!M$17+$BM128*Assembly!M$18+$BN128*Assembly!M$19+$BO128*Assembly!M$20+$BP128*Assembly!M$21+$BQ128*Assembly!M$22+$BR128*Assembly!M$23+$BS128*Assembly!M$24</f>
        <v>74</v>
      </c>
      <c r="CF128" s="231" t="str">
        <f>$AY128*Assembly!N$4+$AZ128*Assembly!N$5+$BA128*Assembly!N$6+$BB128*Assembly!N$7+$BC128*Assembly!N$8+$BD128*Assembly!N$9+$BE128*Assembly!N$10+$BF128*Assembly!N$11+$BG128*Assembly!N$12+$BH128*Assembly!N$13+$BI128*Assembly!N$14+$BJ128*Assembly!N$15+$BK128*Assembly!N$16+$BL128*Assembly!N$17+$BM128*Assembly!N$18+$BN128*Assembly!N$19+$BO128*Assembly!N$20+$BP128*Assembly!N$21+$BQ128*Assembly!N$22+$BR128*Assembly!N$23+$BS128*Assembly!N$24</f>
        <v>5</v>
      </c>
      <c r="CG128" s="231" t="str">
        <f>$AY128*Assembly!O$4+$AZ128*Assembly!O$5+$BA128*Assembly!O$6+$BB128*Assembly!O$7+$BC128*Assembly!O$8+$BD128*Assembly!O$9+$BE128*Assembly!O$10+$BF128*Assembly!O$11+$BG128*Assembly!O$12+$BH128*Assembly!O$13+$BI128*Assembly!O$14+$BJ128*Assembly!O$15+$BK128*Assembly!O$16+$BL128*Assembly!O$17+$BM128*Assembly!O$18+$BN128*Assembly!O$19+$BO128*Assembly!O$20+$BP128*Assembly!O$21+$BQ128*Assembly!O$22+$BR128*Assembly!O$23+$BS128*Assembly!O$24</f>
        <v>0</v>
      </c>
      <c r="CH128" s="229" t="str">
        <f>$AY128*Assembly!P$4+$AZ128*Assembly!P$5+$BA128*Assembly!P$6+$BB128*Assembly!P$7+$BC128*Assembly!P$8+$BD128*Assembly!P$9+$BE128*Assembly!P$10+$BF128*Assembly!P$11+$BG128*Assembly!P$12+$BH128*Assembly!P$13+$BI128*Assembly!P$14+$BJ128*Assembly!P$15+$BK128*Assembly!P$16+$BL128*Assembly!P$17+$BM128*Assembly!P$18+$BN128*Assembly!P$19+$BO128*Assembly!P$20+$BP128*Assembly!P$21+$BQ128*Assembly!P$22+$BR128*Assembly!P$23+$BS128*Assembly!P$24</f>
        <v>0</v>
      </c>
      <c r="CI128" s="229" t="str">
        <f>$AY128*Assembly!Q$4+$AZ128*Assembly!Q$5+$BA128*Assembly!Q$6+$BB128*Assembly!Q$7+$BC128*Assembly!Q$8+$BD128*Assembly!Q$9+$BE128*Assembly!Q$10+$BF128*Assembly!Q$11+$BG128*Assembly!Q$12+$BH128*Assembly!Q$13+$BI128*Assembly!Q$14+$BJ128*Assembly!Q$15+$BK128*Assembly!Q$16+$BL128*Assembly!Q$17+$BM128*Assembly!Q$18+$BN128*Assembly!Q$19+$BO128*Assembly!Q$20+$BP128*Assembly!Q$21+$BQ128*Assembly!Q$22+$BR128*Assembly!Q$23+$BS128*Assembly!Q$24</f>
        <v>0</v>
      </c>
      <c r="CJ128" s="231" t="str">
        <f>$AY128*Assembly!R$4+$AZ128*Assembly!R$5+$BA128*Assembly!R$6+$BB128*Assembly!R$7+$BC128*Assembly!R$8+$BD128*Assembly!R$9+$BE128*Assembly!R$10+$BF128*Assembly!R$11+$BG128*Assembly!R$12+$BH128*Assembly!R$13+$BI128*Assembly!R$14+$BJ128*Assembly!R$15+$BK128*Assembly!R$16+$BL128*Assembly!R$17+$BM128*Assembly!R$18+$BN128*Assembly!R$19+$BO128*Assembly!R$20+$BP128*Assembly!R$21+$BQ128*Assembly!R$22+$BR128*Assembly!R$23+$BS128*Assembly!R$24</f>
        <v>0</v>
      </c>
      <c r="CK128" s="229" t="str">
        <f>$AY128*Assembly!S$4+$AZ128*Assembly!S$5+$BA128*Assembly!S$6+$BB128*Assembly!S$7+$BC128*Assembly!S$8+$BD128*Assembly!S$9+$BE128*Assembly!S$10+$BF128*Assembly!S$11+$BG128*Assembly!S$12+$BH128*Assembly!S$13+$BI128*Assembly!S$14+$BJ128*Assembly!S$15+$BK128*Assembly!S$16+$BL128*Assembly!S$17+$BM128*Assembly!S$18+$BN128*Assembly!S$19+$BO128*Assembly!S$20+$BP128*Assembly!S$21+$BQ128*Assembly!S$22+$BR128*Assembly!S$23+$BS128*Assembly!S$24</f>
        <v>0</v>
      </c>
      <c r="CL128" s="229" t="str">
        <f>$AY128*Assembly!T$4+$AZ128*Assembly!T$5+$BA128*Assembly!T$6+$BB128*Assembly!T$7+$BC128*Assembly!T$8+$BD128*Assembly!T$9+$BE128*Assembly!T$10+$BF128*Assembly!T$11+$BG128*Assembly!T$12+$BH128*Assembly!T$13+$BI128*Assembly!T$14+$BJ128*Assembly!T$15+$BK128*Assembly!T$16+$BL128*Assembly!T$17+$BM128*Assembly!T$18+$BN128*Assembly!T$19+$BO128*Assembly!T$20+$BP128*Assembly!T$21+$BQ128*Assembly!T$22+$BR128*Assembly!T$23+$BS128*Assembly!T$24</f>
        <v>0</v>
      </c>
      <c r="CM128" s="229" t="str">
        <f>$AY128*Assembly!U$4+$AZ128*Assembly!U$5+$BA128*Assembly!U$6+$BB128*Assembly!U$7+$BC128*Assembly!U$8+$BD128*Assembly!U$9+$BE128*Assembly!U$10+$BF128*Assembly!U$11+$BG128*Assembly!U$12+$BH128*Assembly!U$13+$BI128*Assembly!U$14+$BJ128*Assembly!U$15+$BK128*Assembly!U$16+$BL128*Assembly!U$17+$BM128*Assembly!U$18+$BN128*Assembly!U$19+$BO128*Assembly!U$20+$BP128*Assembly!U$21+$BQ128*Assembly!U$22+$BR128*Assembly!U$23+$BS128*Assembly!U$24</f>
        <v>0</v>
      </c>
      <c r="CN128" s="231" t="str">
        <f>$AY128*Assembly!V$4+$AZ128*Assembly!V$5+$BA128*Assembly!V$6+$BB128*Assembly!V$7+$BC128*Assembly!V$8+$BD128*Assembly!V$9+$BE128*Assembly!V$10+$BF128*Assembly!V$11+$BG128*Assembly!V$12+$BH128*Assembly!V$13+$BI128*Assembly!V$14+$BJ128*Assembly!V$15+$BK128*Assembly!V$16+$BL128*Assembly!V$17+$BM128*Assembly!V$18+$BN128*Assembly!V$19+$BO128*Assembly!V$20+$BP128*Assembly!V$21+$BQ128*Assembly!V$22+$BR128*Assembly!V$23+$BS128*Assembly!V$24</f>
        <v>0</v>
      </c>
      <c r="CO128" s="231" t="str">
        <f>CE128*Refining!$F$3</f>
        <v>132</v>
      </c>
      <c r="CP128" s="231" t="str">
        <f>CF128*Refining!$F$4</f>
        <v>16</v>
      </c>
      <c r="CQ128" s="231" t="str">
        <f>CG128*Refining!$F$5</f>
        <v>0</v>
      </c>
      <c r="CR128" s="231" t="str">
        <f>CH128*Refining!$F$6</f>
        <v>0</v>
      </c>
      <c r="CS128" s="231" t="str">
        <f>CI128*Refining!$F$7</f>
        <v>0</v>
      </c>
      <c r="CT128" s="231" t="str">
        <f>CJ128*Refining!$F$8</f>
        <v>0</v>
      </c>
      <c r="CU128" s="231" t="str">
        <f>CK128*Refining!$F$9</f>
        <v>0</v>
      </c>
      <c r="CV128" s="231" t="str">
        <f>CL128*Refining!$F$10</f>
        <v>0</v>
      </c>
      <c r="CW128" s="231" t="str">
        <f>CM128*Refining!$F$11</f>
        <v>0</v>
      </c>
      <c r="CX128" s="231" t="str">
        <f>CN128*Refining!$F$12</f>
        <v>0</v>
      </c>
      <c r="CY128" s="248" t="str">
        <f t="shared" ref="CY128:DR128" si="517">IF(CE128 = 0, "", CE128)</f>
        <v>74</v>
      </c>
      <c r="CZ128" s="249" t="str">
        <f t="shared" si="517"/>
        <v>5</v>
      </c>
      <c r="DA128" s="245" t="str">
        <f t="shared" si="517"/>
        <v/>
      </c>
      <c r="DB128" s="245" t="str">
        <f t="shared" si="517"/>
        <v/>
      </c>
      <c r="DC128" s="245" t="str">
        <f t="shared" si="517"/>
        <v/>
      </c>
      <c r="DD128" s="245" t="str">
        <f t="shared" si="517"/>
        <v/>
      </c>
      <c r="DE128" s="245" t="str">
        <f t="shared" si="517"/>
        <v/>
      </c>
      <c r="DF128" s="245" t="str">
        <f t="shared" si="517"/>
        <v/>
      </c>
      <c r="DG128" s="245" t="str">
        <f t="shared" si="517"/>
        <v/>
      </c>
      <c r="DH128" s="246" t="str">
        <f t="shared" si="517"/>
        <v/>
      </c>
      <c r="DI128" s="248" t="str">
        <f t="shared" si="517"/>
        <v>132</v>
      </c>
      <c r="DJ128" s="249" t="str">
        <f t="shared" si="517"/>
        <v>16</v>
      </c>
      <c r="DK128" s="245" t="str">
        <f t="shared" si="517"/>
        <v/>
      </c>
      <c r="DL128" s="245" t="str">
        <f t="shared" si="517"/>
        <v/>
      </c>
      <c r="DM128" s="245" t="str">
        <f t="shared" si="517"/>
        <v/>
      </c>
      <c r="DN128" s="245" t="str">
        <f t="shared" si="517"/>
        <v/>
      </c>
      <c r="DO128" s="245" t="str">
        <f t="shared" si="517"/>
        <v/>
      </c>
      <c r="DP128" s="245" t="str">
        <f t="shared" si="517"/>
        <v/>
      </c>
      <c r="DQ128" s="245" t="str">
        <f t="shared" si="517"/>
        <v/>
      </c>
      <c r="DR128" s="246" t="str">
        <f t="shared" si="517"/>
        <v/>
      </c>
      <c r="DS128" s="248" t="str">
        <f t="shared" si="15"/>
        <v>79</v>
      </c>
      <c r="DT128" s="249" t="str">
        <f t="shared" si="16"/>
        <v>148</v>
      </c>
      <c r="DU128" s="225" t="str">
        <f>CY128*'Ores &amp; Ingots'!$C$3+CZ128*'Ores &amp; Ingots'!$C$4+DA128*'Ores &amp; Ingots'!$C$5+DB128*'Ores &amp; Ingots'!$C$6+DC128*'Ores &amp; Ingots'!$C$7+DD128*'Ores &amp; Ingots'!$C$8+DE128*'Ores &amp; Ingots'!$C$9+DF128*'Ores &amp; Ingots'!$C$10+DG128*'Ores &amp; Ingots'!$C$11+DH128*'Ores &amp; Ingots'!$C$12</f>
        <v>10</v>
      </c>
      <c r="DV128" s="225" t="str">
        <f>DI128*'Ores &amp; Ingots'!$B$3+DJ128*'Ores &amp; Ingots'!$B$4+DK128*'Ores &amp; Ingots'!$B$5+DL128*'Ores &amp; Ingots'!$B$6+DM128*'Ores &amp; Ingots'!$B$7+DN128*'Ores &amp; Ingots'!$B$8+DO128*'Ores &amp; Ingots'!$B$9+DP128*'Ores &amp; Ingots'!$B$10+DQ128*'Ores &amp; Ingots'!$B$11+DR128*'Ores &amp; Ingots'!$B$12</f>
        <v>55</v>
      </c>
      <c r="DW128" s="249" t="str">
        <f>CY128*Refining!$G$3+CZ128*Refining!$G$4+DA128*Refining!$G$5+DB128*Refining!$G$6+DC128*Refining!$G$7+DD128*Refining!$G$8+DE128*Refining!$G$9+DF128*Refining!$G$10+DG128*Refining!$G$11+DH128*Refining!$G$12</f>
        <v>29</v>
      </c>
      <c r="DX128" s="249" t="str">
        <f t="shared" si="17"/>
        <v>4,530</v>
      </c>
      <c r="DY128" s="250" t="str">
        <f t="shared" si="18"/>
        <v>0.0045</v>
      </c>
      <c r="DZ128" s="248" t="str">
        <f t="shared" si="19"/>
        <v>60</v>
      </c>
      <c r="EA128" s="251" t="str">
        <f t="shared" ref="EA128:EB128" si="518">DZ128/60</f>
        <v>1.0</v>
      </c>
      <c r="EB128" s="251" t="str">
        <f t="shared" si="518"/>
        <v>0.0</v>
      </c>
      <c r="EC128" s="543" t="str">
        <f t="shared" si="21"/>
        <v>0.00</v>
      </c>
      <c r="ED128" s="248" t="str">
        <f t="shared" si="22"/>
        <v>7,797</v>
      </c>
      <c r="EE128" s="251" t="str">
        <f t="shared" ref="EE128:EF128" si="519">ED128/1000</f>
        <v>7.8</v>
      </c>
      <c r="EF128" s="252" t="str">
        <f t="shared" si="519"/>
        <v>0.01</v>
      </c>
      <c r="EG128" s="544" t="str">
        <f t="shared" si="24"/>
        <v>0.0078</v>
      </c>
      <c r="EH128" s="225" t="s">
        <v>12</v>
      </c>
    </row>
    <row r="129">
      <c r="A129" s="33"/>
      <c r="B129" s="226" t="s">
        <v>1004</v>
      </c>
      <c r="C129" s="227" t="s">
        <v>886</v>
      </c>
      <c r="D129" s="227">
        <v>1.0</v>
      </c>
      <c r="E129" s="227">
        <v>1.0</v>
      </c>
      <c r="F129" s="227">
        <v>1.0</v>
      </c>
      <c r="G129" s="253" t="str">
        <f t="shared" si="5"/>
        <v>15.6</v>
      </c>
      <c r="H129" s="254">
        <v>7.0</v>
      </c>
      <c r="I129" s="254">
        <v>7.0</v>
      </c>
      <c r="J129" s="254" t="str">
        <f>H129/Main!$D$9</f>
        <v>7</v>
      </c>
      <c r="K129" s="254" t="str">
        <f>I129/Main!$D$10</f>
        <v>7</v>
      </c>
      <c r="L129" s="254" t="str">
        <f t="shared" si="6"/>
        <v>1</v>
      </c>
      <c r="M129" s="254">
        <v>1.0</v>
      </c>
      <c r="N129" s="256" t="s">
        <v>12</v>
      </c>
      <c r="O129" s="255"/>
      <c r="P129" s="255"/>
      <c r="Q129" s="256"/>
      <c r="R129" s="255"/>
      <c r="S129" s="257"/>
      <c r="T129" s="257"/>
      <c r="U129" s="255"/>
      <c r="V129" s="255"/>
      <c r="W129" s="257"/>
      <c r="X129" s="257"/>
      <c r="Y129" s="255"/>
      <c r="Z129" s="255"/>
      <c r="AA129" s="255"/>
      <c r="AB129" s="255"/>
      <c r="AC129" s="335" t="s">
        <v>913</v>
      </c>
      <c r="AD129" s="225">
        <v>14.0</v>
      </c>
      <c r="AE129" s="225">
        <v>0.0</v>
      </c>
      <c r="AF129" s="225">
        <v>12.0</v>
      </c>
      <c r="AG129" s="225">
        <v>0.0</v>
      </c>
      <c r="AH129" s="225">
        <v>40.0</v>
      </c>
      <c r="AI129" s="225">
        <v>0.0</v>
      </c>
      <c r="AJ129" s="309">
        <v>6.0</v>
      </c>
      <c r="AK129" s="225">
        <v>0.0</v>
      </c>
      <c r="AL129" s="225">
        <v>0.0</v>
      </c>
      <c r="AM129" s="225">
        <v>0.0</v>
      </c>
      <c r="AN129" s="225">
        <v>0.0</v>
      </c>
      <c r="AO129" s="225">
        <v>0.0</v>
      </c>
      <c r="AP129" s="225">
        <v>0.0</v>
      </c>
      <c r="AQ129" s="225">
        <v>0.0</v>
      </c>
      <c r="AR129" s="225">
        <v>0.0</v>
      </c>
      <c r="AS129" s="225">
        <v>0.0</v>
      </c>
      <c r="AT129" s="225">
        <v>0.0</v>
      </c>
      <c r="AU129" s="225">
        <v>0.0</v>
      </c>
      <c r="AV129" s="225">
        <v>0.0</v>
      </c>
      <c r="AW129" s="225">
        <v>0.0</v>
      </c>
      <c r="AX129" s="225">
        <v>0.0</v>
      </c>
      <c r="AY129" s="239" t="str">
        <f t="shared" ref="AY129:BS129" si="520">IF(AD129 = 0, "", AD129)</f>
        <v>14</v>
      </c>
      <c r="AZ129" s="227" t="str">
        <f t="shared" si="520"/>
        <v/>
      </c>
      <c r="BA129" s="225" t="str">
        <f t="shared" si="520"/>
        <v>12</v>
      </c>
      <c r="BB129" s="227" t="str">
        <f t="shared" si="520"/>
        <v/>
      </c>
      <c r="BC129" s="225" t="str">
        <f t="shared" si="520"/>
        <v>40</v>
      </c>
      <c r="BD129" s="227" t="str">
        <f t="shared" si="520"/>
        <v/>
      </c>
      <c r="BE129" s="309" t="str">
        <f t="shared" si="520"/>
        <v>6</v>
      </c>
      <c r="BF129" s="227" t="str">
        <f t="shared" si="520"/>
        <v/>
      </c>
      <c r="BG129" s="227" t="str">
        <f t="shared" si="520"/>
        <v/>
      </c>
      <c r="BH129" s="227" t="str">
        <f t="shared" si="520"/>
        <v/>
      </c>
      <c r="BI129" s="227" t="str">
        <f t="shared" si="520"/>
        <v/>
      </c>
      <c r="BJ129" s="227" t="str">
        <f t="shared" si="520"/>
        <v/>
      </c>
      <c r="BK129" s="227" t="str">
        <f t="shared" si="520"/>
        <v/>
      </c>
      <c r="BL129" s="227" t="str">
        <f t="shared" si="520"/>
        <v/>
      </c>
      <c r="BM129" s="227" t="str">
        <f t="shared" si="520"/>
        <v/>
      </c>
      <c r="BN129" s="227" t="str">
        <f t="shared" si="520"/>
        <v/>
      </c>
      <c r="BO129" s="227" t="str">
        <f t="shared" si="520"/>
        <v/>
      </c>
      <c r="BP129" s="227" t="str">
        <f t="shared" si="520"/>
        <v/>
      </c>
      <c r="BQ129" s="227" t="str">
        <f t="shared" si="520"/>
        <v/>
      </c>
      <c r="BR129" s="227" t="str">
        <f t="shared" si="520"/>
        <v/>
      </c>
      <c r="BS129" s="238" t="str">
        <f t="shared" si="520"/>
        <v/>
      </c>
      <c r="BT129" s="239" t="str">
        <f>$AY129*Assembly!Y$4+$AZ129*Assembly!Y$5+$BA129*Assembly!Y$6+$BB129*Assembly!Y$7+$BC129*Assembly!Y$8+$BD129*Assembly!Y$9+$BE129*Assembly!Y$10+$BF129*Assembly!Y$11+$BG129*Assembly!Y$12+$BH129*Assembly!Y$13+$BI129*Assembly!Y$14+$BJ129*Assembly!Y$15+$BK129*Assembly!Y$16+$BL129*Assembly!Y$17+$BM129*Assembly!Y$18+$BN129*Assembly!Y$19+$BO129*Assembly!Y$20+$BP129*Assembly!Y$21+$BQ129*Assembly!Y$22+$BR129*Assembly!Y$23+$BS129*Assembly!Y$24</f>
        <v>792</v>
      </c>
      <c r="BU129" s="225" t="str">
        <f t="shared" si="8"/>
        <v>51</v>
      </c>
      <c r="BV129" s="225" t="str">
        <f>$AY129*Assembly!AC$4+$AZ129*Assembly!AC$5+$BA129*Assembly!AC$6+$BB129*Assembly!AC$7+$BC129*Assembly!AC$8+$BD129*Assembly!AC$9+$BE129*Assembly!AC$10+$BF129*Assembly!AC$11+$BG129*Assembly!AC$12+$BH129*Assembly!AC$13+$BI129*Assembly!AC$14+$BJ129*Assembly!AC$15+$BK129*Assembly!AC$16+$BL129*Assembly!AC$17+$BM129*Assembly!AC$18+$BN129*Assembly!AC$19+$BO129*Assembly!AC$20+$BP129*Assembly!AC$21+$BQ129*Assembly!AC$22+$BR129*Assembly!AC$23+$BS129*Assembly!AC$24</f>
        <v>3,020</v>
      </c>
      <c r="BW129" s="240" t="str">
        <f t="shared" si="9"/>
        <v>3.81</v>
      </c>
      <c r="BX129" s="241" t="str">
        <f t="shared" si="10"/>
        <v>193</v>
      </c>
      <c r="BY129" s="242" t="str">
        <f t="shared" si="11"/>
        <v>59.6</v>
      </c>
      <c r="BZ129" s="225"/>
      <c r="CA129" s="225" t="str">
        <f>$AY129*Assembly!X$4+$AZ129*Assembly!X$5+$BA129*Assembly!X$6+$BB129*Assembly!X$7+$BC129*Assembly!X$8+$BD129*Assembly!X$9+$BE129*Assembly!X$10+$BF129*Assembly!X$11+$BG129*Assembly!X$12+$BH129*Assembly!X$13+$BI129*Assembly!X$14+$BJ129*Assembly!X$15+$BK129*Assembly!X$16+$BL129*Assembly!X$17+$BM129*Assembly!X$18+$BN129*Assembly!X$19+$BO129*Assembly!X$20+$BP129*Assembly!X$21+$BQ129*Assembly!X$22+$BR129*Assembly!X$23+$BS129*Assembly!X$24</f>
        <v>192</v>
      </c>
      <c r="CB129" s="225" t="str">
        <f t="shared" si="12"/>
        <v>29,867</v>
      </c>
      <c r="CC129" s="223" t="str">
        <f t="shared" si="13"/>
        <v>0.0299</v>
      </c>
      <c r="CD129" s="243" t="str">
        <f>$AY129*Assembly!AB$4+$AZ129*Assembly!AB$5+$BA129*Assembly!AB$6+$BB129*Assembly!AB$7+$BC129*Assembly!AB$8+$BD129*Assembly!AB$9+$BE129*Assembly!AB$10+$BF129*Assembly!AB$11+$BG129*Assembly!AB$12+$BH129*Assembly!AB$13+$BI129*Assembly!AB$14+$BJ129*Assembly!AB$15+$BK129*Assembly!AB$16+$BL129*Assembly!AB$17+$BM129*Assembly!AB$18+$BN129*Assembly!AB$19+$BO129*Assembly!AB$20+$BP129*Assembly!AB$21+$BQ129*Assembly!AB$22+$BR129*Assembly!AB$23+$BS129*Assembly!AB$24</f>
        <v>194</v>
      </c>
      <c r="CE129" s="256" t="str">
        <f>$AY129*Assembly!M$4+$AZ129*Assembly!M$5+$BA129*Assembly!M$6+$BB129*Assembly!M$7+$BC129*Assembly!M$8+$BD129*Assembly!M$9+$BE129*Assembly!M$10+$BF129*Assembly!M$11+$BG129*Assembly!M$12+$BH129*Assembly!M$13+$BI129*Assembly!M$14+$BJ129*Assembly!M$15+$BK129*Assembly!M$16+$BL129*Assembly!M$17+$BM129*Assembly!M$18+$BN129*Assembly!M$19+$BO129*Assembly!M$20+$BP129*Assembly!M$21+$BQ129*Assembly!M$22+$BR129*Assembly!M$23+$BS129*Assembly!M$24</f>
        <v>874</v>
      </c>
      <c r="CF129" s="256" t="str">
        <f>$AY129*Assembly!N$4+$AZ129*Assembly!N$5+$BA129*Assembly!N$6+$BB129*Assembly!N$7+$BC129*Assembly!N$8+$BD129*Assembly!N$9+$BE129*Assembly!N$10+$BF129*Assembly!N$11+$BG129*Assembly!N$12+$BH129*Assembly!N$13+$BI129*Assembly!N$14+$BJ129*Assembly!N$15+$BK129*Assembly!N$16+$BL129*Assembly!N$17+$BM129*Assembly!N$18+$BN129*Assembly!N$19+$BO129*Assembly!N$20+$BP129*Assembly!N$21+$BQ129*Assembly!N$22+$BR129*Assembly!N$23+$BS129*Assembly!N$24</f>
        <v>30</v>
      </c>
      <c r="CG129" s="256" t="str">
        <f>$AY129*Assembly!O$4+$AZ129*Assembly!O$5+$BA129*Assembly!O$6+$BB129*Assembly!O$7+$BC129*Assembly!O$8+$BD129*Assembly!O$9+$BE129*Assembly!O$10+$BF129*Assembly!O$11+$BG129*Assembly!O$12+$BH129*Assembly!O$13+$BI129*Assembly!O$14+$BJ129*Assembly!O$15+$BK129*Assembly!O$16+$BL129*Assembly!O$17+$BM129*Assembly!O$18+$BN129*Assembly!O$19+$BO129*Assembly!O$20+$BP129*Assembly!O$21+$BQ129*Assembly!O$22+$BR129*Assembly!O$23+$BS129*Assembly!O$24</f>
        <v>0</v>
      </c>
      <c r="CH129" s="254" t="str">
        <f>$AY129*Assembly!P$4+$AZ129*Assembly!P$5+$BA129*Assembly!P$6+$BB129*Assembly!P$7+$BC129*Assembly!P$8+$BD129*Assembly!P$9+$BE129*Assembly!P$10+$BF129*Assembly!P$11+$BG129*Assembly!P$12+$BH129*Assembly!P$13+$BI129*Assembly!P$14+$BJ129*Assembly!P$15+$BK129*Assembly!P$16+$BL129*Assembly!P$17+$BM129*Assembly!P$18+$BN129*Assembly!P$19+$BO129*Assembly!P$20+$BP129*Assembly!P$21+$BQ129*Assembly!P$22+$BR129*Assembly!P$23+$BS129*Assembly!P$24</f>
        <v>0</v>
      </c>
      <c r="CI129" s="254" t="str">
        <f>$AY129*Assembly!Q$4+$AZ129*Assembly!Q$5+$BA129*Assembly!Q$6+$BB129*Assembly!Q$7+$BC129*Assembly!Q$8+$BD129*Assembly!Q$9+$BE129*Assembly!Q$10+$BF129*Assembly!Q$11+$BG129*Assembly!Q$12+$BH129*Assembly!Q$13+$BI129*Assembly!Q$14+$BJ129*Assembly!Q$15+$BK129*Assembly!Q$16+$BL129*Assembly!Q$17+$BM129*Assembly!Q$18+$BN129*Assembly!Q$19+$BO129*Assembly!Q$20+$BP129*Assembly!Q$21+$BQ129*Assembly!Q$22+$BR129*Assembly!Q$23+$BS129*Assembly!Q$24</f>
        <v>0</v>
      </c>
      <c r="CJ129" s="256" t="str">
        <f>$AY129*Assembly!R$4+$AZ129*Assembly!R$5+$BA129*Assembly!R$6+$BB129*Assembly!R$7+$BC129*Assembly!R$8+$BD129*Assembly!R$9+$BE129*Assembly!R$10+$BF129*Assembly!R$11+$BG129*Assembly!R$12+$BH129*Assembly!R$13+$BI129*Assembly!R$14+$BJ129*Assembly!R$15+$BK129*Assembly!R$16+$BL129*Assembly!R$17+$BM129*Assembly!R$18+$BN129*Assembly!R$19+$BO129*Assembly!R$20+$BP129*Assembly!R$21+$BQ129*Assembly!R$22+$BR129*Assembly!R$23+$BS129*Assembly!R$24</f>
        <v>0</v>
      </c>
      <c r="CK129" s="254" t="str">
        <f>$AY129*Assembly!S$4+$AZ129*Assembly!S$5+$BA129*Assembly!S$6+$BB129*Assembly!S$7+$BC129*Assembly!S$8+$BD129*Assembly!S$9+$BE129*Assembly!S$10+$BF129*Assembly!S$11+$BG129*Assembly!S$12+$BH129*Assembly!S$13+$BI129*Assembly!S$14+$BJ129*Assembly!S$15+$BK129*Assembly!S$16+$BL129*Assembly!S$17+$BM129*Assembly!S$18+$BN129*Assembly!S$19+$BO129*Assembly!S$20+$BP129*Assembly!S$21+$BQ129*Assembly!S$22+$BR129*Assembly!S$23+$BS129*Assembly!S$24</f>
        <v>0</v>
      </c>
      <c r="CL129" s="254" t="str">
        <f>$AY129*Assembly!T$4+$AZ129*Assembly!T$5+$BA129*Assembly!T$6+$BB129*Assembly!T$7+$BC129*Assembly!T$8+$BD129*Assembly!T$9+$BE129*Assembly!T$10+$BF129*Assembly!T$11+$BG129*Assembly!T$12+$BH129*Assembly!T$13+$BI129*Assembly!T$14+$BJ129*Assembly!T$15+$BK129*Assembly!T$16+$BL129*Assembly!T$17+$BM129*Assembly!T$18+$BN129*Assembly!T$19+$BO129*Assembly!T$20+$BP129*Assembly!T$21+$BQ129*Assembly!T$22+$BR129*Assembly!T$23+$BS129*Assembly!T$24</f>
        <v>0</v>
      </c>
      <c r="CM129" s="254" t="str">
        <f>$AY129*Assembly!U$4+$AZ129*Assembly!U$5+$BA129*Assembly!U$6+$BB129*Assembly!U$7+$BC129*Assembly!U$8+$BD129*Assembly!U$9+$BE129*Assembly!U$10+$BF129*Assembly!U$11+$BG129*Assembly!U$12+$BH129*Assembly!U$13+$BI129*Assembly!U$14+$BJ129*Assembly!U$15+$BK129*Assembly!U$16+$BL129*Assembly!U$17+$BM129*Assembly!U$18+$BN129*Assembly!U$19+$BO129*Assembly!U$20+$BP129*Assembly!U$21+$BQ129*Assembly!U$22+$BR129*Assembly!U$23+$BS129*Assembly!U$24</f>
        <v>0</v>
      </c>
      <c r="CN129" s="256" t="str">
        <f>$AY129*Assembly!V$4+$AZ129*Assembly!V$5+$BA129*Assembly!V$6+$BB129*Assembly!V$7+$BC129*Assembly!V$8+$BD129*Assembly!V$9+$BE129*Assembly!V$10+$BF129*Assembly!V$11+$BG129*Assembly!V$12+$BH129*Assembly!V$13+$BI129*Assembly!V$14+$BJ129*Assembly!V$15+$BK129*Assembly!V$16+$BL129*Assembly!V$17+$BM129*Assembly!V$18+$BN129*Assembly!V$19+$BO129*Assembly!V$20+$BP129*Assembly!V$21+$BQ129*Assembly!V$22+$BR129*Assembly!V$23+$BS129*Assembly!V$24</f>
        <v>0</v>
      </c>
      <c r="CO129" s="256" t="str">
        <f>CE129*Refining!$F$3</f>
        <v>1,561</v>
      </c>
      <c r="CP129" s="256" t="str">
        <f>CF129*Refining!$F$4</f>
        <v>94</v>
      </c>
      <c r="CQ129" s="256" t="str">
        <f>CG129*Refining!$F$5</f>
        <v>0</v>
      </c>
      <c r="CR129" s="256" t="str">
        <f>CH129*Refining!$F$6</f>
        <v>0</v>
      </c>
      <c r="CS129" s="256" t="str">
        <f>CI129*Refining!$F$7</f>
        <v>0</v>
      </c>
      <c r="CT129" s="256" t="str">
        <f>CJ129*Refining!$F$8</f>
        <v>0</v>
      </c>
      <c r="CU129" s="256" t="str">
        <f>CK129*Refining!$F$9</f>
        <v>0</v>
      </c>
      <c r="CV129" s="256" t="str">
        <f>CL129*Refining!$F$10</f>
        <v>0</v>
      </c>
      <c r="CW129" s="256" t="str">
        <f>CM129*Refining!$F$11</f>
        <v>0</v>
      </c>
      <c r="CX129" s="256" t="str">
        <f>CN129*Refining!$F$12</f>
        <v>0</v>
      </c>
      <c r="CY129" s="248" t="str">
        <f t="shared" ref="CY129:DR129" si="521">IF(CE129 = 0, "", CE129)</f>
        <v>874</v>
      </c>
      <c r="CZ129" s="249" t="str">
        <f t="shared" si="521"/>
        <v>30</v>
      </c>
      <c r="DA129" s="245" t="str">
        <f t="shared" si="521"/>
        <v/>
      </c>
      <c r="DB129" s="245" t="str">
        <f t="shared" si="521"/>
        <v/>
      </c>
      <c r="DC129" s="245" t="str">
        <f t="shared" si="521"/>
        <v/>
      </c>
      <c r="DD129" s="245" t="str">
        <f t="shared" si="521"/>
        <v/>
      </c>
      <c r="DE129" s="245" t="str">
        <f t="shared" si="521"/>
        <v/>
      </c>
      <c r="DF129" s="245" t="str">
        <f t="shared" si="521"/>
        <v/>
      </c>
      <c r="DG129" s="245" t="str">
        <f t="shared" si="521"/>
        <v/>
      </c>
      <c r="DH129" s="246" t="str">
        <f t="shared" si="521"/>
        <v/>
      </c>
      <c r="DI129" s="248" t="str">
        <f t="shared" si="521"/>
        <v>1,561</v>
      </c>
      <c r="DJ129" s="249" t="str">
        <f t="shared" si="521"/>
        <v>94</v>
      </c>
      <c r="DK129" s="245" t="str">
        <f t="shared" si="521"/>
        <v/>
      </c>
      <c r="DL129" s="245" t="str">
        <f t="shared" si="521"/>
        <v/>
      </c>
      <c r="DM129" s="245" t="str">
        <f t="shared" si="521"/>
        <v/>
      </c>
      <c r="DN129" s="245" t="str">
        <f t="shared" si="521"/>
        <v/>
      </c>
      <c r="DO129" s="245" t="str">
        <f t="shared" si="521"/>
        <v/>
      </c>
      <c r="DP129" s="245" t="str">
        <f t="shared" si="521"/>
        <v/>
      </c>
      <c r="DQ129" s="245" t="str">
        <f t="shared" si="521"/>
        <v/>
      </c>
      <c r="DR129" s="246" t="str">
        <f t="shared" si="521"/>
        <v/>
      </c>
      <c r="DS129" s="248" t="str">
        <f t="shared" si="15"/>
        <v>904</v>
      </c>
      <c r="DT129" s="249" t="str">
        <f t="shared" si="16"/>
        <v>1,654</v>
      </c>
      <c r="DU129" s="225" t="str">
        <f>CY129*'Ores &amp; Ingots'!$C$3+CZ129*'Ores &amp; Ingots'!$C$4+DA129*'Ores &amp; Ingots'!$C$5+DB129*'Ores &amp; Ingots'!$C$6+DC129*'Ores &amp; Ingots'!$C$7+DD129*'Ores &amp; Ingots'!$C$8+DE129*'Ores &amp; Ingots'!$C$9+DF129*'Ores &amp; Ingots'!$C$10+DG129*'Ores &amp; Ingots'!$C$11+DH129*'Ores &amp; Ingots'!$C$12</f>
        <v>114</v>
      </c>
      <c r="DV129" s="225" t="str">
        <f>DI129*'Ores &amp; Ingots'!$B$3+DJ129*'Ores &amp; Ingots'!$B$4+DK129*'Ores &amp; Ingots'!$B$5+DL129*'Ores &amp; Ingots'!$B$6+DM129*'Ores &amp; Ingots'!$B$7+DN129*'Ores &amp; Ingots'!$B$8+DO129*'Ores &amp; Ingots'!$B$9+DP129*'Ores &amp; Ingots'!$B$10+DQ129*'Ores &amp; Ingots'!$B$11+DR129*'Ores &amp; Ingots'!$B$12</f>
        <v>612</v>
      </c>
      <c r="DW129" s="249" t="str">
        <f>CY129*Refining!$G$3+CZ129*Refining!$G$4+DA129*Refining!$G$5+DB129*Refining!$G$6+DC129*Refining!$G$7+DD129*Refining!$G$8+DE129*Refining!$G$9+DF129*Refining!$G$10+DG129*Refining!$G$11+DH129*Refining!$G$12</f>
        <v>204</v>
      </c>
      <c r="DX129" s="249" t="str">
        <f t="shared" si="17"/>
        <v>31,774</v>
      </c>
      <c r="DY129" s="250" t="str">
        <f t="shared" si="18"/>
        <v>0.0318</v>
      </c>
      <c r="DZ129" s="248" t="str">
        <f t="shared" si="19"/>
        <v>403</v>
      </c>
      <c r="EA129" s="251" t="str">
        <f t="shared" ref="EA129:EB129" si="522">DZ129/60</f>
        <v>6.7</v>
      </c>
      <c r="EB129" s="251" t="str">
        <f t="shared" si="522"/>
        <v>0.1</v>
      </c>
      <c r="EC129" s="543" t="str">
        <f t="shared" si="21"/>
        <v>0.00</v>
      </c>
      <c r="ED129" s="248" t="str">
        <f t="shared" si="22"/>
        <v>61,640</v>
      </c>
      <c r="EE129" s="251" t="str">
        <f t="shared" ref="EE129:EF129" si="523">ED129/1000</f>
        <v>61.6</v>
      </c>
      <c r="EF129" s="252" t="str">
        <f t="shared" si="523"/>
        <v>0.06</v>
      </c>
      <c r="EG129" s="544" t="str">
        <f t="shared" si="24"/>
        <v>0.0616</v>
      </c>
      <c r="EH129" s="225" t="s">
        <v>1005</v>
      </c>
    </row>
    <row r="130" hidden="1">
      <c r="A130" s="33"/>
      <c r="B130" s="226" t="s">
        <v>1006</v>
      </c>
      <c r="C130" s="227" t="s">
        <v>885</v>
      </c>
      <c r="D130" s="227">
        <v>3.0</v>
      </c>
      <c r="E130" s="227">
        <v>3.0</v>
      </c>
      <c r="F130" s="227">
        <v>3.0</v>
      </c>
      <c r="G130" s="228" t="str">
        <f t="shared" si="5"/>
        <v>3.4</v>
      </c>
      <c r="H130" s="229">
        <v>7.0</v>
      </c>
      <c r="I130" s="229">
        <v>7.0</v>
      </c>
      <c r="J130" s="229" t="str">
        <f>H130/Main!$D$9</f>
        <v>7</v>
      </c>
      <c r="K130" s="229" t="str">
        <f>I130/Main!$D$10</f>
        <v>7</v>
      </c>
      <c r="L130" s="229" t="str">
        <f t="shared" si="6"/>
        <v>1</v>
      </c>
      <c r="M130" s="229">
        <v>1.0</v>
      </c>
      <c r="N130" s="231" t="s">
        <v>12</v>
      </c>
      <c r="O130" s="230"/>
      <c r="P130" s="230"/>
      <c r="Q130" s="231"/>
      <c r="R130" s="230"/>
      <c r="S130" s="232"/>
      <c r="T130" s="232"/>
      <c r="U130" s="230"/>
      <c r="V130" s="230"/>
      <c r="W130" s="232"/>
      <c r="X130" s="232"/>
      <c r="Y130" s="230"/>
      <c r="Z130" s="230"/>
      <c r="AA130" s="230"/>
      <c r="AB130" s="230"/>
      <c r="AC130" s="334"/>
      <c r="AD130" s="225">
        <v>8.0</v>
      </c>
      <c r="AE130" s="225">
        <v>0.0</v>
      </c>
      <c r="AF130" s="309">
        <v>10.0</v>
      </c>
      <c r="AG130" s="225">
        <v>0.0</v>
      </c>
      <c r="AH130" s="225">
        <v>30.0</v>
      </c>
      <c r="AI130" s="225">
        <v>0.0</v>
      </c>
      <c r="AJ130" s="225">
        <v>6.0</v>
      </c>
      <c r="AK130" s="225">
        <v>0.0</v>
      </c>
      <c r="AL130" s="225">
        <v>0.0</v>
      </c>
      <c r="AM130" s="225">
        <v>0.0</v>
      </c>
      <c r="AN130" s="225">
        <v>0.0</v>
      </c>
      <c r="AO130" s="225">
        <v>0.0</v>
      </c>
      <c r="AP130" s="225">
        <v>0.0</v>
      </c>
      <c r="AQ130" s="225">
        <v>0.0</v>
      </c>
      <c r="AR130" s="225">
        <v>0.0</v>
      </c>
      <c r="AS130" s="225">
        <v>0.0</v>
      </c>
      <c r="AT130" s="225">
        <v>0.0</v>
      </c>
      <c r="AU130" s="225">
        <v>0.0</v>
      </c>
      <c r="AV130" s="225">
        <v>0.0</v>
      </c>
      <c r="AW130" s="225">
        <v>0.0</v>
      </c>
      <c r="AX130" s="225">
        <v>0.0</v>
      </c>
      <c r="AY130" s="239" t="str">
        <f t="shared" ref="AY130:BS130" si="524">IF(AD130 = 0, "", AD130)</f>
        <v>8</v>
      </c>
      <c r="AZ130" s="227" t="str">
        <f t="shared" si="524"/>
        <v/>
      </c>
      <c r="BA130" s="309" t="str">
        <f t="shared" si="524"/>
        <v>10</v>
      </c>
      <c r="BB130" s="227" t="str">
        <f t="shared" si="524"/>
        <v/>
      </c>
      <c r="BC130" s="225" t="str">
        <f t="shared" si="524"/>
        <v>30</v>
      </c>
      <c r="BD130" s="227" t="str">
        <f t="shared" si="524"/>
        <v/>
      </c>
      <c r="BE130" s="225" t="str">
        <f t="shared" si="524"/>
        <v>6</v>
      </c>
      <c r="BF130" s="227" t="str">
        <f t="shared" si="524"/>
        <v/>
      </c>
      <c r="BG130" s="227" t="str">
        <f t="shared" si="524"/>
        <v/>
      </c>
      <c r="BH130" s="227" t="str">
        <f t="shared" si="524"/>
        <v/>
      </c>
      <c r="BI130" s="227" t="str">
        <f t="shared" si="524"/>
        <v/>
      </c>
      <c r="BJ130" s="227" t="str">
        <f t="shared" si="524"/>
        <v/>
      </c>
      <c r="BK130" s="227" t="str">
        <f t="shared" si="524"/>
        <v/>
      </c>
      <c r="BL130" s="227" t="str">
        <f t="shared" si="524"/>
        <v/>
      </c>
      <c r="BM130" s="227" t="str">
        <f t="shared" si="524"/>
        <v/>
      </c>
      <c r="BN130" s="227" t="str">
        <f t="shared" si="524"/>
        <v/>
      </c>
      <c r="BO130" s="227" t="str">
        <f t="shared" si="524"/>
        <v/>
      </c>
      <c r="BP130" s="227" t="str">
        <f t="shared" si="524"/>
        <v/>
      </c>
      <c r="BQ130" s="227" t="str">
        <f t="shared" si="524"/>
        <v/>
      </c>
      <c r="BR130" s="227" t="str">
        <f t="shared" si="524"/>
        <v/>
      </c>
      <c r="BS130" s="238" t="str">
        <f t="shared" si="524"/>
        <v/>
      </c>
      <c r="BT130" s="239" t="str">
        <f>$AY130*Assembly!Y$4+$AZ130*Assembly!Y$5+$BA130*Assembly!Y$6+$BB130*Assembly!Y$7+$BC130*Assembly!Y$8+$BD130*Assembly!Y$9+$BE130*Assembly!Y$10+$BF130*Assembly!Y$11+$BG130*Assembly!Y$12+$BH130*Assembly!Y$13+$BI130*Assembly!Y$14+$BJ130*Assembly!Y$15+$BK130*Assembly!Y$16+$BL130*Assembly!Y$17+$BM130*Assembly!Y$18+$BN130*Assembly!Y$19+$BO130*Assembly!Y$20+$BP130*Assembly!Y$21+$BQ130*Assembly!Y$22+$BR130*Assembly!Y$23+$BS130*Assembly!Y$24</f>
        <v>584</v>
      </c>
      <c r="BU130" s="225" t="str">
        <f t="shared" si="8"/>
        <v>173</v>
      </c>
      <c r="BV130" s="225" t="str">
        <f>$AY130*Assembly!AC$4+$AZ130*Assembly!AC$5+$BA130*Assembly!AC$6+$BB130*Assembly!AC$7+$BC130*Assembly!AC$8+$BD130*Assembly!AC$9+$BE130*Assembly!AC$10+$BF130*Assembly!AC$11+$BG130*Assembly!AC$12+$BH130*Assembly!AC$13+$BI130*Assembly!AC$14+$BJ130*Assembly!AC$15+$BK130*Assembly!AC$16+$BL130*Assembly!AC$17+$BM130*Assembly!AC$18+$BN130*Assembly!AC$19+$BO130*Assembly!AC$20+$BP130*Assembly!AC$21+$BQ130*Assembly!AC$22+$BR130*Assembly!AC$23+$BS130*Assembly!AC$24</f>
        <v>2,090</v>
      </c>
      <c r="BW130" s="240" t="str">
        <f t="shared" si="9"/>
        <v>3.58</v>
      </c>
      <c r="BX130" s="241" t="str">
        <f t="shared" si="10"/>
        <v>619</v>
      </c>
      <c r="BY130" s="242" t="str">
        <f t="shared" si="11"/>
        <v>12.1</v>
      </c>
      <c r="BZ130" s="225"/>
      <c r="CA130" s="225" t="str">
        <f>$AY130*Assembly!X$4+$AZ130*Assembly!X$5+$BA130*Assembly!X$6+$BB130*Assembly!X$7+$BC130*Assembly!X$8+$BD130*Assembly!X$9+$BE130*Assembly!X$10+$BF130*Assembly!X$11+$BG130*Assembly!X$12+$BH130*Assembly!X$13+$BI130*Assembly!X$14+$BJ130*Assembly!X$15+$BK130*Assembly!X$16+$BL130*Assembly!X$17+$BM130*Assembly!X$18+$BN130*Assembly!X$19+$BO130*Assembly!X$20+$BP130*Assembly!X$21+$BQ130*Assembly!X$22+$BR130*Assembly!X$23+$BS130*Assembly!X$24</f>
        <v>144</v>
      </c>
      <c r="CB130" s="225" t="str">
        <f t="shared" si="12"/>
        <v>22,400</v>
      </c>
      <c r="CC130" s="223" t="str">
        <f t="shared" si="13"/>
        <v>0.0224</v>
      </c>
      <c r="CD130" s="243" t="str">
        <f>$AY130*Assembly!AB$4+$AZ130*Assembly!AB$5+$BA130*Assembly!AB$6+$BB130*Assembly!AB$7+$BC130*Assembly!AB$8+$BD130*Assembly!AB$9+$BE130*Assembly!AB$10+$BF130*Assembly!AB$11+$BG130*Assembly!AB$12+$BH130*Assembly!AB$13+$BI130*Assembly!AB$14+$BJ130*Assembly!AB$15+$BK130*Assembly!AB$16+$BL130*Assembly!AB$17+$BM130*Assembly!AB$18+$BN130*Assembly!AB$19+$BO130*Assembly!AB$20+$BP130*Assembly!AB$21+$BQ130*Assembly!AB$22+$BR130*Assembly!AB$23+$BS130*Assembly!AB$24</f>
        <v>152</v>
      </c>
      <c r="CE130" s="231" t="str">
        <f>$AY130*Assembly!M$4+$AZ130*Assembly!M$5+$BA130*Assembly!M$6+$BB130*Assembly!M$7+$BC130*Assembly!M$8+$BD130*Assembly!M$9+$BE130*Assembly!M$10+$BF130*Assembly!M$11+$BG130*Assembly!M$12+$BH130*Assembly!M$13+$BI130*Assembly!M$14+$BJ130*Assembly!M$15+$BK130*Assembly!M$16+$BL130*Assembly!M$17+$BM130*Assembly!M$18+$BN130*Assembly!M$19+$BO130*Assembly!M$20+$BP130*Assembly!M$21+$BQ130*Assembly!M$22+$BR130*Assembly!M$23+$BS130*Assembly!M$24</f>
        <v>638</v>
      </c>
      <c r="CF130" s="231" t="str">
        <f>$AY130*Assembly!N$4+$AZ130*Assembly!N$5+$BA130*Assembly!N$6+$BB130*Assembly!N$7+$BC130*Assembly!N$8+$BD130*Assembly!N$9+$BE130*Assembly!N$10+$BF130*Assembly!N$11+$BG130*Assembly!N$12+$BH130*Assembly!N$13+$BI130*Assembly!N$14+$BJ130*Assembly!N$15+$BK130*Assembly!N$16+$BL130*Assembly!N$17+$BM130*Assembly!N$18+$BN130*Assembly!N$19+$BO130*Assembly!N$20+$BP130*Assembly!N$21+$BQ130*Assembly!N$22+$BR130*Assembly!N$23+$BS130*Assembly!N$24</f>
        <v>30</v>
      </c>
      <c r="CG130" s="231" t="str">
        <f>$AY130*Assembly!O$4+$AZ130*Assembly!O$5+$BA130*Assembly!O$6+$BB130*Assembly!O$7+$BC130*Assembly!O$8+$BD130*Assembly!O$9+$BE130*Assembly!O$10+$BF130*Assembly!O$11+$BG130*Assembly!O$12+$BH130*Assembly!O$13+$BI130*Assembly!O$14+$BJ130*Assembly!O$15+$BK130*Assembly!O$16+$BL130*Assembly!O$17+$BM130*Assembly!O$18+$BN130*Assembly!O$19+$BO130*Assembly!O$20+$BP130*Assembly!O$21+$BQ130*Assembly!O$22+$BR130*Assembly!O$23+$BS130*Assembly!O$24</f>
        <v>0</v>
      </c>
      <c r="CH130" s="229" t="str">
        <f>$AY130*Assembly!P$4+$AZ130*Assembly!P$5+$BA130*Assembly!P$6+$BB130*Assembly!P$7+$BC130*Assembly!P$8+$BD130*Assembly!P$9+$BE130*Assembly!P$10+$BF130*Assembly!P$11+$BG130*Assembly!P$12+$BH130*Assembly!P$13+$BI130*Assembly!P$14+$BJ130*Assembly!P$15+$BK130*Assembly!P$16+$BL130*Assembly!P$17+$BM130*Assembly!P$18+$BN130*Assembly!P$19+$BO130*Assembly!P$20+$BP130*Assembly!P$21+$BQ130*Assembly!P$22+$BR130*Assembly!P$23+$BS130*Assembly!P$24</f>
        <v>0</v>
      </c>
      <c r="CI130" s="229" t="str">
        <f>$AY130*Assembly!Q$4+$AZ130*Assembly!Q$5+$BA130*Assembly!Q$6+$BB130*Assembly!Q$7+$BC130*Assembly!Q$8+$BD130*Assembly!Q$9+$BE130*Assembly!Q$10+$BF130*Assembly!Q$11+$BG130*Assembly!Q$12+$BH130*Assembly!Q$13+$BI130*Assembly!Q$14+$BJ130*Assembly!Q$15+$BK130*Assembly!Q$16+$BL130*Assembly!Q$17+$BM130*Assembly!Q$18+$BN130*Assembly!Q$19+$BO130*Assembly!Q$20+$BP130*Assembly!Q$21+$BQ130*Assembly!Q$22+$BR130*Assembly!Q$23+$BS130*Assembly!Q$24</f>
        <v>0</v>
      </c>
      <c r="CJ130" s="231" t="str">
        <f>$AY130*Assembly!R$4+$AZ130*Assembly!R$5+$BA130*Assembly!R$6+$BB130*Assembly!R$7+$BC130*Assembly!R$8+$BD130*Assembly!R$9+$BE130*Assembly!R$10+$BF130*Assembly!R$11+$BG130*Assembly!R$12+$BH130*Assembly!R$13+$BI130*Assembly!R$14+$BJ130*Assembly!R$15+$BK130*Assembly!R$16+$BL130*Assembly!R$17+$BM130*Assembly!R$18+$BN130*Assembly!R$19+$BO130*Assembly!R$20+$BP130*Assembly!R$21+$BQ130*Assembly!R$22+$BR130*Assembly!R$23+$BS130*Assembly!R$24</f>
        <v>0</v>
      </c>
      <c r="CK130" s="229" t="str">
        <f>$AY130*Assembly!S$4+$AZ130*Assembly!S$5+$BA130*Assembly!S$6+$BB130*Assembly!S$7+$BC130*Assembly!S$8+$BD130*Assembly!S$9+$BE130*Assembly!S$10+$BF130*Assembly!S$11+$BG130*Assembly!S$12+$BH130*Assembly!S$13+$BI130*Assembly!S$14+$BJ130*Assembly!S$15+$BK130*Assembly!S$16+$BL130*Assembly!S$17+$BM130*Assembly!S$18+$BN130*Assembly!S$19+$BO130*Assembly!S$20+$BP130*Assembly!S$21+$BQ130*Assembly!S$22+$BR130*Assembly!S$23+$BS130*Assembly!S$24</f>
        <v>0</v>
      </c>
      <c r="CL130" s="229" t="str">
        <f>$AY130*Assembly!T$4+$AZ130*Assembly!T$5+$BA130*Assembly!T$6+$BB130*Assembly!T$7+$BC130*Assembly!T$8+$BD130*Assembly!T$9+$BE130*Assembly!T$10+$BF130*Assembly!T$11+$BG130*Assembly!T$12+$BH130*Assembly!T$13+$BI130*Assembly!T$14+$BJ130*Assembly!T$15+$BK130*Assembly!T$16+$BL130*Assembly!T$17+$BM130*Assembly!T$18+$BN130*Assembly!T$19+$BO130*Assembly!T$20+$BP130*Assembly!T$21+$BQ130*Assembly!T$22+$BR130*Assembly!T$23+$BS130*Assembly!T$24</f>
        <v>0</v>
      </c>
      <c r="CM130" s="229" t="str">
        <f>$AY130*Assembly!U$4+$AZ130*Assembly!U$5+$BA130*Assembly!U$6+$BB130*Assembly!U$7+$BC130*Assembly!U$8+$BD130*Assembly!U$9+$BE130*Assembly!U$10+$BF130*Assembly!U$11+$BG130*Assembly!U$12+$BH130*Assembly!U$13+$BI130*Assembly!U$14+$BJ130*Assembly!U$15+$BK130*Assembly!U$16+$BL130*Assembly!U$17+$BM130*Assembly!U$18+$BN130*Assembly!U$19+$BO130*Assembly!U$20+$BP130*Assembly!U$21+$BQ130*Assembly!U$22+$BR130*Assembly!U$23+$BS130*Assembly!U$24</f>
        <v>0</v>
      </c>
      <c r="CN130" s="231" t="str">
        <f>$AY130*Assembly!V$4+$AZ130*Assembly!V$5+$BA130*Assembly!V$6+$BB130*Assembly!V$7+$BC130*Assembly!V$8+$BD130*Assembly!V$9+$BE130*Assembly!V$10+$BF130*Assembly!V$11+$BG130*Assembly!V$12+$BH130*Assembly!V$13+$BI130*Assembly!V$14+$BJ130*Assembly!V$15+$BK130*Assembly!V$16+$BL130*Assembly!V$17+$BM130*Assembly!V$18+$BN130*Assembly!V$19+$BO130*Assembly!V$20+$BP130*Assembly!V$21+$BQ130*Assembly!V$22+$BR130*Assembly!V$23+$BS130*Assembly!V$24</f>
        <v>0</v>
      </c>
      <c r="CO130" s="231" t="str">
        <f>CE130*Refining!$F$3</f>
        <v>1,139</v>
      </c>
      <c r="CP130" s="231" t="str">
        <f>CF130*Refining!$F$4</f>
        <v>94</v>
      </c>
      <c r="CQ130" s="231" t="str">
        <f>CG130*Refining!$F$5</f>
        <v>0</v>
      </c>
      <c r="CR130" s="231" t="str">
        <f>CH130*Refining!$F$6</f>
        <v>0</v>
      </c>
      <c r="CS130" s="231" t="str">
        <f>CI130*Refining!$F$7</f>
        <v>0</v>
      </c>
      <c r="CT130" s="231" t="str">
        <f>CJ130*Refining!$F$8</f>
        <v>0</v>
      </c>
      <c r="CU130" s="231" t="str">
        <f>CK130*Refining!$F$9</f>
        <v>0</v>
      </c>
      <c r="CV130" s="231" t="str">
        <f>CL130*Refining!$F$10</f>
        <v>0</v>
      </c>
      <c r="CW130" s="231" t="str">
        <f>CM130*Refining!$F$11</f>
        <v>0</v>
      </c>
      <c r="CX130" s="231" t="str">
        <f>CN130*Refining!$F$12</f>
        <v>0</v>
      </c>
      <c r="CY130" s="248" t="str">
        <f t="shared" ref="CY130:DR130" si="525">IF(CE130 = 0, "", CE130)</f>
        <v>638</v>
      </c>
      <c r="CZ130" s="249" t="str">
        <f t="shared" si="525"/>
        <v>30</v>
      </c>
      <c r="DA130" s="245" t="str">
        <f t="shared" si="525"/>
        <v/>
      </c>
      <c r="DB130" s="245" t="str">
        <f t="shared" si="525"/>
        <v/>
      </c>
      <c r="DC130" s="245" t="str">
        <f t="shared" si="525"/>
        <v/>
      </c>
      <c r="DD130" s="245" t="str">
        <f t="shared" si="525"/>
        <v/>
      </c>
      <c r="DE130" s="245" t="str">
        <f t="shared" si="525"/>
        <v/>
      </c>
      <c r="DF130" s="245" t="str">
        <f t="shared" si="525"/>
        <v/>
      </c>
      <c r="DG130" s="245" t="str">
        <f t="shared" si="525"/>
        <v/>
      </c>
      <c r="DH130" s="246" t="str">
        <f t="shared" si="525"/>
        <v/>
      </c>
      <c r="DI130" s="248" t="str">
        <f t="shared" si="525"/>
        <v>1,139</v>
      </c>
      <c r="DJ130" s="249" t="str">
        <f t="shared" si="525"/>
        <v>94</v>
      </c>
      <c r="DK130" s="245" t="str">
        <f t="shared" si="525"/>
        <v/>
      </c>
      <c r="DL130" s="245" t="str">
        <f t="shared" si="525"/>
        <v/>
      </c>
      <c r="DM130" s="245" t="str">
        <f t="shared" si="525"/>
        <v/>
      </c>
      <c r="DN130" s="245" t="str">
        <f t="shared" si="525"/>
        <v/>
      </c>
      <c r="DO130" s="245" t="str">
        <f t="shared" si="525"/>
        <v/>
      </c>
      <c r="DP130" s="245" t="str">
        <f t="shared" si="525"/>
        <v/>
      </c>
      <c r="DQ130" s="245" t="str">
        <f t="shared" si="525"/>
        <v/>
      </c>
      <c r="DR130" s="246" t="str">
        <f t="shared" si="525"/>
        <v/>
      </c>
      <c r="DS130" s="248" t="str">
        <f t="shared" si="15"/>
        <v>668</v>
      </c>
      <c r="DT130" s="249" t="str">
        <f t="shared" si="16"/>
        <v>1,233</v>
      </c>
      <c r="DU130" s="225" t="str">
        <f>CY130*'Ores &amp; Ingots'!$C$3+CZ130*'Ores &amp; Ingots'!$C$4+DA130*'Ores &amp; Ingots'!$C$5+DB130*'Ores &amp; Ingots'!$C$6+DC130*'Ores &amp; Ingots'!$C$7+DD130*'Ores &amp; Ingots'!$C$8+DE130*'Ores &amp; Ingots'!$C$9+DF130*'Ores &amp; Ingots'!$C$10+DG130*'Ores &amp; Ingots'!$C$11+DH130*'Ores &amp; Ingots'!$C$12</f>
        <v>84</v>
      </c>
      <c r="DV130" s="225" t="str">
        <f>DI130*'Ores &amp; Ingots'!$B$3+DJ130*'Ores &amp; Ingots'!$B$4+DK130*'Ores &amp; Ingots'!$B$5+DL130*'Ores &amp; Ingots'!$B$6+DM130*'Ores &amp; Ingots'!$B$7+DN130*'Ores &amp; Ingots'!$B$8+DO130*'Ores &amp; Ingots'!$B$9+DP130*'Ores &amp; Ingots'!$B$10+DQ130*'Ores &amp; Ingots'!$B$11+DR130*'Ores &amp; Ingots'!$B$12</f>
        <v>456</v>
      </c>
      <c r="DW130" s="249" t="str">
        <f>CY130*Refining!$G$3+CZ130*Refining!$G$4+DA130*Refining!$G$5+DB130*Refining!$G$6+DC130*Refining!$G$7+DD130*Refining!$G$8+DE130*Refining!$G$9+DF130*Refining!$G$10+DG130*Refining!$G$11+DH130*Refining!$G$12</f>
        <v>188</v>
      </c>
      <c r="DX130" s="249" t="str">
        <f t="shared" si="17"/>
        <v>29,252</v>
      </c>
      <c r="DY130" s="250" t="str">
        <f t="shared" si="18"/>
        <v>0.0293</v>
      </c>
      <c r="DZ130" s="248" t="str">
        <f t="shared" si="19"/>
        <v>339</v>
      </c>
      <c r="EA130" s="251" t="str">
        <f t="shared" ref="EA130:EB130" si="526">DZ130/60</f>
        <v>5.7</v>
      </c>
      <c r="EB130" s="251" t="str">
        <f t="shared" si="526"/>
        <v>0.1</v>
      </c>
      <c r="EC130" s="543" t="str">
        <f t="shared" si="21"/>
        <v>0.00</v>
      </c>
      <c r="ED130" s="248" t="str">
        <f t="shared" si="22"/>
        <v>51,652</v>
      </c>
      <c r="EE130" s="251" t="str">
        <f t="shared" ref="EE130:EF130" si="527">ED130/1000</f>
        <v>51.7</v>
      </c>
      <c r="EF130" s="252" t="str">
        <f t="shared" si="527"/>
        <v>0.05</v>
      </c>
      <c r="EG130" s="544" t="str">
        <f t="shared" si="24"/>
        <v>0.0517</v>
      </c>
      <c r="EH130" s="225" t="s">
        <v>12</v>
      </c>
    </row>
    <row r="131" hidden="1">
      <c r="A131" s="33"/>
      <c r="B131" s="226" t="s">
        <v>1007</v>
      </c>
      <c r="C131" s="227" t="s">
        <v>885</v>
      </c>
      <c r="D131" s="227">
        <v>3.0</v>
      </c>
      <c r="E131" s="227">
        <v>3.0</v>
      </c>
      <c r="F131" s="227">
        <v>3.0</v>
      </c>
      <c r="G131" s="253" t="str">
        <f t="shared" si="5"/>
        <v>3.4</v>
      </c>
      <c r="H131" s="254">
        <v>7.0</v>
      </c>
      <c r="I131" s="254">
        <v>7.0</v>
      </c>
      <c r="J131" s="254" t="str">
        <f>H131/Main!$D$9</f>
        <v>7</v>
      </c>
      <c r="K131" s="254" t="str">
        <f>I131/Main!$D$10</f>
        <v>7</v>
      </c>
      <c r="L131" s="254" t="str">
        <f t="shared" si="6"/>
        <v>1</v>
      </c>
      <c r="M131" s="254">
        <v>1.0</v>
      </c>
      <c r="N131" s="256" t="s">
        <v>12</v>
      </c>
      <c r="O131" s="255"/>
      <c r="P131" s="255"/>
      <c r="Q131" s="256"/>
      <c r="R131" s="255"/>
      <c r="S131" s="257"/>
      <c r="T131" s="257"/>
      <c r="U131" s="255"/>
      <c r="V131" s="255"/>
      <c r="W131" s="257"/>
      <c r="X131" s="257"/>
      <c r="Y131" s="255"/>
      <c r="Z131" s="255"/>
      <c r="AA131" s="255"/>
      <c r="AB131" s="255"/>
      <c r="AC131" s="335"/>
      <c r="AD131" s="225">
        <v>7.0</v>
      </c>
      <c r="AE131" s="225">
        <v>0.0</v>
      </c>
      <c r="AF131" s="309">
        <v>10.0</v>
      </c>
      <c r="AG131" s="225">
        <v>0.0</v>
      </c>
      <c r="AH131" s="225">
        <v>30.0</v>
      </c>
      <c r="AI131" s="225">
        <v>0.0</v>
      </c>
      <c r="AJ131" s="225">
        <v>6.0</v>
      </c>
      <c r="AK131" s="225">
        <v>0.0</v>
      </c>
      <c r="AL131" s="225">
        <v>0.0</v>
      </c>
      <c r="AM131" s="225">
        <v>0.0</v>
      </c>
      <c r="AN131" s="225">
        <v>0.0</v>
      </c>
      <c r="AO131" s="225">
        <v>0.0</v>
      </c>
      <c r="AP131" s="225">
        <v>0.0</v>
      </c>
      <c r="AQ131" s="225">
        <v>0.0</v>
      </c>
      <c r="AR131" s="225">
        <v>0.0</v>
      </c>
      <c r="AS131" s="225">
        <v>0.0</v>
      </c>
      <c r="AT131" s="225">
        <v>0.0</v>
      </c>
      <c r="AU131" s="225">
        <v>0.0</v>
      </c>
      <c r="AV131" s="225">
        <v>0.0</v>
      </c>
      <c r="AW131" s="225">
        <v>0.0</v>
      </c>
      <c r="AX131" s="225">
        <v>0.0</v>
      </c>
      <c r="AY131" s="239" t="str">
        <f t="shared" ref="AY131:BS131" si="528">IF(AD131 = 0, "", AD131)</f>
        <v>7</v>
      </c>
      <c r="AZ131" s="227" t="str">
        <f t="shared" si="528"/>
        <v/>
      </c>
      <c r="BA131" s="309" t="str">
        <f t="shared" si="528"/>
        <v>10</v>
      </c>
      <c r="BB131" s="227" t="str">
        <f t="shared" si="528"/>
        <v/>
      </c>
      <c r="BC131" s="225" t="str">
        <f t="shared" si="528"/>
        <v>30</v>
      </c>
      <c r="BD131" s="227" t="str">
        <f t="shared" si="528"/>
        <v/>
      </c>
      <c r="BE131" s="225" t="str">
        <f t="shared" si="528"/>
        <v>6</v>
      </c>
      <c r="BF131" s="227" t="str">
        <f t="shared" si="528"/>
        <v/>
      </c>
      <c r="BG131" s="227" t="str">
        <f t="shared" si="528"/>
        <v/>
      </c>
      <c r="BH131" s="227" t="str">
        <f t="shared" si="528"/>
        <v/>
      </c>
      <c r="BI131" s="227" t="str">
        <f t="shared" si="528"/>
        <v/>
      </c>
      <c r="BJ131" s="227" t="str">
        <f t="shared" si="528"/>
        <v/>
      </c>
      <c r="BK131" s="227" t="str">
        <f t="shared" si="528"/>
        <v/>
      </c>
      <c r="BL131" s="227" t="str">
        <f t="shared" si="528"/>
        <v/>
      </c>
      <c r="BM131" s="227" t="str">
        <f t="shared" si="528"/>
        <v/>
      </c>
      <c r="BN131" s="227" t="str">
        <f t="shared" si="528"/>
        <v/>
      </c>
      <c r="BO131" s="227" t="str">
        <f t="shared" si="528"/>
        <v/>
      </c>
      <c r="BP131" s="227" t="str">
        <f t="shared" si="528"/>
        <v/>
      </c>
      <c r="BQ131" s="227" t="str">
        <f t="shared" si="528"/>
        <v/>
      </c>
      <c r="BR131" s="227" t="str">
        <f t="shared" si="528"/>
        <v/>
      </c>
      <c r="BS131" s="238" t="str">
        <f t="shared" si="528"/>
        <v/>
      </c>
      <c r="BT131" s="239" t="str">
        <f>$AY131*Assembly!Y$4+$AZ131*Assembly!Y$5+$BA131*Assembly!Y$6+$BB131*Assembly!Y$7+$BC131*Assembly!Y$8+$BD131*Assembly!Y$9+$BE131*Assembly!Y$10+$BF131*Assembly!Y$11+$BG131*Assembly!Y$12+$BH131*Assembly!Y$13+$BI131*Assembly!Y$14+$BJ131*Assembly!Y$15+$BK131*Assembly!Y$16+$BL131*Assembly!Y$17+$BM131*Assembly!Y$18+$BN131*Assembly!Y$19+$BO131*Assembly!Y$20+$BP131*Assembly!Y$21+$BQ131*Assembly!Y$22+$BR131*Assembly!Y$23+$BS131*Assembly!Y$24</f>
        <v>564</v>
      </c>
      <c r="BU131" s="225" t="str">
        <f t="shared" si="8"/>
        <v>167</v>
      </c>
      <c r="BV131" s="225" t="str">
        <f>$AY131*Assembly!AC$4+$AZ131*Assembly!AC$5+$BA131*Assembly!AC$6+$BB131*Assembly!AC$7+$BC131*Assembly!AC$8+$BD131*Assembly!AC$9+$BE131*Assembly!AC$10+$BF131*Assembly!AC$11+$BG131*Assembly!AC$12+$BH131*Assembly!AC$13+$BI131*Assembly!AC$14+$BJ131*Assembly!AC$15+$BK131*Assembly!AC$16+$BL131*Assembly!AC$17+$BM131*Assembly!AC$18+$BN131*Assembly!AC$19+$BO131*Assembly!AC$20+$BP131*Assembly!AC$21+$BQ131*Assembly!AC$22+$BR131*Assembly!AC$23+$BS131*Assembly!AC$24</f>
        <v>1,990</v>
      </c>
      <c r="BW131" s="240" t="str">
        <f t="shared" si="9"/>
        <v>3.53</v>
      </c>
      <c r="BX131" s="241" t="str">
        <f t="shared" si="10"/>
        <v>590</v>
      </c>
      <c r="BY131" s="242" t="str">
        <f t="shared" si="11"/>
        <v>11.9</v>
      </c>
      <c r="BZ131" s="225"/>
      <c r="CA131" s="225" t="str">
        <f>$AY131*Assembly!X$4+$AZ131*Assembly!X$5+$BA131*Assembly!X$6+$BB131*Assembly!X$7+$BC131*Assembly!X$8+$BD131*Assembly!X$9+$BE131*Assembly!X$10+$BF131*Assembly!X$11+$BG131*Assembly!X$12+$BH131*Assembly!X$13+$BI131*Assembly!X$14+$BJ131*Assembly!X$15+$BK131*Assembly!X$16+$BL131*Assembly!X$17+$BM131*Assembly!X$18+$BN131*Assembly!X$19+$BO131*Assembly!X$20+$BP131*Assembly!X$21+$BQ131*Assembly!X$22+$BR131*Assembly!X$23+$BS131*Assembly!X$24</f>
        <v>143</v>
      </c>
      <c r="CB131" s="225" t="str">
        <f t="shared" si="12"/>
        <v>22,244</v>
      </c>
      <c r="CC131" s="223" t="str">
        <f t="shared" si="13"/>
        <v>0.0222</v>
      </c>
      <c r="CD131" s="243" t="str">
        <f>$AY131*Assembly!AB$4+$AZ131*Assembly!AB$5+$BA131*Assembly!AB$6+$BB131*Assembly!AB$7+$BC131*Assembly!AB$8+$BD131*Assembly!AB$9+$BE131*Assembly!AB$10+$BF131*Assembly!AB$11+$BG131*Assembly!AB$12+$BH131*Assembly!AB$13+$BI131*Assembly!AB$14+$BJ131*Assembly!AB$15+$BK131*Assembly!AB$16+$BL131*Assembly!AB$17+$BM131*Assembly!AB$18+$BN131*Assembly!AB$19+$BO131*Assembly!AB$20+$BP131*Assembly!AB$21+$BQ131*Assembly!AB$22+$BR131*Assembly!AB$23+$BS131*Assembly!AB$24</f>
        <v>149</v>
      </c>
      <c r="CE131" s="256" t="str">
        <f>$AY131*Assembly!M$4+$AZ131*Assembly!M$5+$BA131*Assembly!M$6+$BB131*Assembly!M$7+$BC131*Assembly!M$8+$BD131*Assembly!M$9+$BE131*Assembly!M$10+$BF131*Assembly!M$11+$BG131*Assembly!M$12+$BH131*Assembly!M$13+$BI131*Assembly!M$14+$BJ131*Assembly!M$15+$BK131*Assembly!M$16+$BL131*Assembly!M$17+$BM131*Assembly!M$18+$BN131*Assembly!M$19+$BO131*Assembly!M$20+$BP131*Assembly!M$21+$BQ131*Assembly!M$22+$BR131*Assembly!M$23+$BS131*Assembly!M$24</f>
        <v>617</v>
      </c>
      <c r="CF131" s="256" t="str">
        <f>$AY131*Assembly!N$4+$AZ131*Assembly!N$5+$BA131*Assembly!N$6+$BB131*Assembly!N$7+$BC131*Assembly!N$8+$BD131*Assembly!N$9+$BE131*Assembly!N$10+$BF131*Assembly!N$11+$BG131*Assembly!N$12+$BH131*Assembly!N$13+$BI131*Assembly!N$14+$BJ131*Assembly!N$15+$BK131*Assembly!N$16+$BL131*Assembly!N$17+$BM131*Assembly!N$18+$BN131*Assembly!N$19+$BO131*Assembly!N$20+$BP131*Assembly!N$21+$BQ131*Assembly!N$22+$BR131*Assembly!N$23+$BS131*Assembly!N$24</f>
        <v>30</v>
      </c>
      <c r="CG131" s="256" t="str">
        <f>$AY131*Assembly!O$4+$AZ131*Assembly!O$5+$BA131*Assembly!O$6+$BB131*Assembly!O$7+$BC131*Assembly!O$8+$BD131*Assembly!O$9+$BE131*Assembly!O$10+$BF131*Assembly!O$11+$BG131*Assembly!O$12+$BH131*Assembly!O$13+$BI131*Assembly!O$14+$BJ131*Assembly!O$15+$BK131*Assembly!O$16+$BL131*Assembly!O$17+$BM131*Assembly!O$18+$BN131*Assembly!O$19+$BO131*Assembly!O$20+$BP131*Assembly!O$21+$BQ131*Assembly!O$22+$BR131*Assembly!O$23+$BS131*Assembly!O$24</f>
        <v>0</v>
      </c>
      <c r="CH131" s="254" t="str">
        <f>$AY131*Assembly!P$4+$AZ131*Assembly!P$5+$BA131*Assembly!P$6+$BB131*Assembly!P$7+$BC131*Assembly!P$8+$BD131*Assembly!P$9+$BE131*Assembly!P$10+$BF131*Assembly!P$11+$BG131*Assembly!P$12+$BH131*Assembly!P$13+$BI131*Assembly!P$14+$BJ131*Assembly!P$15+$BK131*Assembly!P$16+$BL131*Assembly!P$17+$BM131*Assembly!P$18+$BN131*Assembly!P$19+$BO131*Assembly!P$20+$BP131*Assembly!P$21+$BQ131*Assembly!P$22+$BR131*Assembly!P$23+$BS131*Assembly!P$24</f>
        <v>0</v>
      </c>
      <c r="CI131" s="254" t="str">
        <f>$AY131*Assembly!Q$4+$AZ131*Assembly!Q$5+$BA131*Assembly!Q$6+$BB131*Assembly!Q$7+$BC131*Assembly!Q$8+$BD131*Assembly!Q$9+$BE131*Assembly!Q$10+$BF131*Assembly!Q$11+$BG131*Assembly!Q$12+$BH131*Assembly!Q$13+$BI131*Assembly!Q$14+$BJ131*Assembly!Q$15+$BK131*Assembly!Q$16+$BL131*Assembly!Q$17+$BM131*Assembly!Q$18+$BN131*Assembly!Q$19+$BO131*Assembly!Q$20+$BP131*Assembly!Q$21+$BQ131*Assembly!Q$22+$BR131*Assembly!Q$23+$BS131*Assembly!Q$24</f>
        <v>0</v>
      </c>
      <c r="CJ131" s="256" t="str">
        <f>$AY131*Assembly!R$4+$AZ131*Assembly!R$5+$BA131*Assembly!R$6+$BB131*Assembly!R$7+$BC131*Assembly!R$8+$BD131*Assembly!R$9+$BE131*Assembly!R$10+$BF131*Assembly!R$11+$BG131*Assembly!R$12+$BH131*Assembly!R$13+$BI131*Assembly!R$14+$BJ131*Assembly!R$15+$BK131*Assembly!R$16+$BL131*Assembly!R$17+$BM131*Assembly!R$18+$BN131*Assembly!R$19+$BO131*Assembly!R$20+$BP131*Assembly!R$21+$BQ131*Assembly!R$22+$BR131*Assembly!R$23+$BS131*Assembly!R$24</f>
        <v>0</v>
      </c>
      <c r="CK131" s="254" t="str">
        <f>$AY131*Assembly!S$4+$AZ131*Assembly!S$5+$BA131*Assembly!S$6+$BB131*Assembly!S$7+$BC131*Assembly!S$8+$BD131*Assembly!S$9+$BE131*Assembly!S$10+$BF131*Assembly!S$11+$BG131*Assembly!S$12+$BH131*Assembly!S$13+$BI131*Assembly!S$14+$BJ131*Assembly!S$15+$BK131*Assembly!S$16+$BL131*Assembly!S$17+$BM131*Assembly!S$18+$BN131*Assembly!S$19+$BO131*Assembly!S$20+$BP131*Assembly!S$21+$BQ131*Assembly!S$22+$BR131*Assembly!S$23+$BS131*Assembly!S$24</f>
        <v>0</v>
      </c>
      <c r="CL131" s="254" t="str">
        <f>$AY131*Assembly!T$4+$AZ131*Assembly!T$5+$BA131*Assembly!T$6+$BB131*Assembly!T$7+$BC131*Assembly!T$8+$BD131*Assembly!T$9+$BE131*Assembly!T$10+$BF131*Assembly!T$11+$BG131*Assembly!T$12+$BH131*Assembly!T$13+$BI131*Assembly!T$14+$BJ131*Assembly!T$15+$BK131*Assembly!T$16+$BL131*Assembly!T$17+$BM131*Assembly!T$18+$BN131*Assembly!T$19+$BO131*Assembly!T$20+$BP131*Assembly!T$21+$BQ131*Assembly!T$22+$BR131*Assembly!T$23+$BS131*Assembly!T$24</f>
        <v>0</v>
      </c>
      <c r="CM131" s="254" t="str">
        <f>$AY131*Assembly!U$4+$AZ131*Assembly!U$5+$BA131*Assembly!U$6+$BB131*Assembly!U$7+$BC131*Assembly!U$8+$BD131*Assembly!U$9+$BE131*Assembly!U$10+$BF131*Assembly!U$11+$BG131*Assembly!U$12+$BH131*Assembly!U$13+$BI131*Assembly!U$14+$BJ131*Assembly!U$15+$BK131*Assembly!U$16+$BL131*Assembly!U$17+$BM131*Assembly!U$18+$BN131*Assembly!U$19+$BO131*Assembly!U$20+$BP131*Assembly!U$21+$BQ131*Assembly!U$22+$BR131*Assembly!U$23+$BS131*Assembly!U$24</f>
        <v>0</v>
      </c>
      <c r="CN131" s="256" t="str">
        <f>$AY131*Assembly!V$4+$AZ131*Assembly!V$5+$BA131*Assembly!V$6+$BB131*Assembly!V$7+$BC131*Assembly!V$8+$BD131*Assembly!V$9+$BE131*Assembly!V$10+$BF131*Assembly!V$11+$BG131*Assembly!V$12+$BH131*Assembly!V$13+$BI131*Assembly!V$14+$BJ131*Assembly!V$15+$BK131*Assembly!V$16+$BL131*Assembly!V$17+$BM131*Assembly!V$18+$BN131*Assembly!V$19+$BO131*Assembly!V$20+$BP131*Assembly!V$21+$BQ131*Assembly!V$22+$BR131*Assembly!V$23+$BS131*Assembly!V$24</f>
        <v>0</v>
      </c>
      <c r="CO131" s="256" t="str">
        <f>CE131*Refining!$F$3</f>
        <v>1,102</v>
      </c>
      <c r="CP131" s="256" t="str">
        <f>CF131*Refining!$F$4</f>
        <v>94</v>
      </c>
      <c r="CQ131" s="256" t="str">
        <f>CG131*Refining!$F$5</f>
        <v>0</v>
      </c>
      <c r="CR131" s="256" t="str">
        <f>CH131*Refining!$F$6</f>
        <v>0</v>
      </c>
      <c r="CS131" s="256" t="str">
        <f>CI131*Refining!$F$7</f>
        <v>0</v>
      </c>
      <c r="CT131" s="256" t="str">
        <f>CJ131*Refining!$F$8</f>
        <v>0</v>
      </c>
      <c r="CU131" s="256" t="str">
        <f>CK131*Refining!$F$9</f>
        <v>0</v>
      </c>
      <c r="CV131" s="256" t="str">
        <f>CL131*Refining!$F$10</f>
        <v>0</v>
      </c>
      <c r="CW131" s="256" t="str">
        <f>CM131*Refining!$F$11</f>
        <v>0</v>
      </c>
      <c r="CX131" s="256" t="str">
        <f>CN131*Refining!$F$12</f>
        <v>0</v>
      </c>
      <c r="CY131" s="248" t="str">
        <f t="shared" ref="CY131:DR131" si="529">IF(CE131 = 0, "", CE131)</f>
        <v>617</v>
      </c>
      <c r="CZ131" s="249" t="str">
        <f t="shared" si="529"/>
        <v>30</v>
      </c>
      <c r="DA131" s="245" t="str">
        <f t="shared" si="529"/>
        <v/>
      </c>
      <c r="DB131" s="245" t="str">
        <f t="shared" si="529"/>
        <v/>
      </c>
      <c r="DC131" s="245" t="str">
        <f t="shared" si="529"/>
        <v/>
      </c>
      <c r="DD131" s="245" t="str">
        <f t="shared" si="529"/>
        <v/>
      </c>
      <c r="DE131" s="245" t="str">
        <f t="shared" si="529"/>
        <v/>
      </c>
      <c r="DF131" s="245" t="str">
        <f t="shared" si="529"/>
        <v/>
      </c>
      <c r="DG131" s="245" t="str">
        <f t="shared" si="529"/>
        <v/>
      </c>
      <c r="DH131" s="246" t="str">
        <f t="shared" si="529"/>
        <v/>
      </c>
      <c r="DI131" s="248" t="str">
        <f t="shared" si="529"/>
        <v>1,102</v>
      </c>
      <c r="DJ131" s="249" t="str">
        <f t="shared" si="529"/>
        <v>94</v>
      </c>
      <c r="DK131" s="245" t="str">
        <f t="shared" si="529"/>
        <v/>
      </c>
      <c r="DL131" s="245" t="str">
        <f t="shared" si="529"/>
        <v/>
      </c>
      <c r="DM131" s="245" t="str">
        <f t="shared" si="529"/>
        <v/>
      </c>
      <c r="DN131" s="245" t="str">
        <f t="shared" si="529"/>
        <v/>
      </c>
      <c r="DO131" s="245" t="str">
        <f t="shared" si="529"/>
        <v/>
      </c>
      <c r="DP131" s="245" t="str">
        <f t="shared" si="529"/>
        <v/>
      </c>
      <c r="DQ131" s="245" t="str">
        <f t="shared" si="529"/>
        <v/>
      </c>
      <c r="DR131" s="246" t="str">
        <f t="shared" si="529"/>
        <v/>
      </c>
      <c r="DS131" s="248" t="str">
        <f t="shared" si="15"/>
        <v>647</v>
      </c>
      <c r="DT131" s="249" t="str">
        <f t="shared" si="16"/>
        <v>1,196</v>
      </c>
      <c r="DU131" s="225" t="str">
        <f>CY131*'Ores &amp; Ingots'!$C$3+CZ131*'Ores &amp; Ingots'!$C$4+DA131*'Ores &amp; Ingots'!$C$5+DB131*'Ores &amp; Ingots'!$C$6+DC131*'Ores &amp; Ingots'!$C$7+DD131*'Ores &amp; Ingots'!$C$8+DE131*'Ores &amp; Ingots'!$C$9+DF131*'Ores &amp; Ingots'!$C$10+DG131*'Ores &amp; Ingots'!$C$11+DH131*'Ores &amp; Ingots'!$C$12</f>
        <v>82</v>
      </c>
      <c r="DV131" s="225" t="str">
        <f>DI131*'Ores &amp; Ingots'!$B$3+DJ131*'Ores &amp; Ingots'!$B$4+DK131*'Ores &amp; Ingots'!$B$5+DL131*'Ores &amp; Ingots'!$B$6+DM131*'Ores &amp; Ingots'!$B$7+DN131*'Ores &amp; Ingots'!$B$8+DO131*'Ores &amp; Ingots'!$B$9+DP131*'Ores &amp; Ingots'!$B$10+DQ131*'Ores &amp; Ingots'!$B$11+DR131*'Ores &amp; Ingots'!$B$12</f>
        <v>442</v>
      </c>
      <c r="DW131" s="249" t="str">
        <f>CY131*Refining!$G$3+CZ131*Refining!$G$4+DA131*Refining!$G$5+DB131*Refining!$G$6+DC131*Refining!$G$7+DD131*Refining!$G$8+DE131*Refining!$G$9+DF131*Refining!$G$10+DG131*Refining!$G$11+DH131*Refining!$G$12</f>
        <v>187</v>
      </c>
      <c r="DX131" s="249" t="str">
        <f t="shared" si="17"/>
        <v>29,028</v>
      </c>
      <c r="DY131" s="250" t="str">
        <f t="shared" si="18"/>
        <v>0.0290</v>
      </c>
      <c r="DZ131" s="248" t="str">
        <f t="shared" si="19"/>
        <v>337</v>
      </c>
      <c r="EA131" s="251" t="str">
        <f t="shared" ref="EA131:EB131" si="530">DZ131/60</f>
        <v>5.6</v>
      </c>
      <c r="EB131" s="251" t="str">
        <f t="shared" si="530"/>
        <v>0.1</v>
      </c>
      <c r="EC131" s="543" t="str">
        <f t="shared" si="21"/>
        <v>0.00</v>
      </c>
      <c r="ED131" s="248" t="str">
        <f t="shared" si="22"/>
        <v>51,272</v>
      </c>
      <c r="EE131" s="251" t="str">
        <f t="shared" ref="EE131:EF131" si="531">ED131/1000</f>
        <v>51.3</v>
      </c>
      <c r="EF131" s="252" t="str">
        <f t="shared" si="531"/>
        <v>0.05</v>
      </c>
      <c r="EG131" s="544" t="str">
        <f t="shared" si="24"/>
        <v>0.0513</v>
      </c>
      <c r="EH131" s="225" t="s">
        <v>12</v>
      </c>
    </row>
    <row r="132" hidden="1">
      <c r="A132" s="33"/>
      <c r="B132" s="226" t="s">
        <v>1004</v>
      </c>
      <c r="C132" s="227" t="s">
        <v>885</v>
      </c>
      <c r="D132" s="227">
        <v>1.0</v>
      </c>
      <c r="E132" s="227">
        <v>1.0</v>
      </c>
      <c r="F132" s="227">
        <v>1.0</v>
      </c>
      <c r="G132" s="228" t="str">
        <f t="shared" si="5"/>
        <v>0.1</v>
      </c>
      <c r="H132" s="229">
        <v>3.0</v>
      </c>
      <c r="I132" s="229">
        <v>3.0</v>
      </c>
      <c r="J132" s="229" t="str">
        <f>H132/Main!$D$9</f>
        <v>3</v>
      </c>
      <c r="K132" s="229" t="str">
        <f>I132/Main!$D$10</f>
        <v>3</v>
      </c>
      <c r="L132" s="229" t="str">
        <f t="shared" si="6"/>
        <v>1</v>
      </c>
      <c r="M132" s="229">
        <v>1.0</v>
      </c>
      <c r="N132" s="231" t="s">
        <v>12</v>
      </c>
      <c r="O132" s="230"/>
      <c r="P132" s="230"/>
      <c r="Q132" s="231"/>
      <c r="R132" s="230"/>
      <c r="S132" s="232"/>
      <c r="T132" s="232"/>
      <c r="U132" s="230"/>
      <c r="V132" s="230"/>
      <c r="W132" s="232"/>
      <c r="X132" s="232"/>
      <c r="Y132" s="230"/>
      <c r="Z132" s="230"/>
      <c r="AA132" s="230"/>
      <c r="AB132" s="230"/>
      <c r="AC132" s="334"/>
      <c r="AD132" s="225">
        <v>0.0</v>
      </c>
      <c r="AE132" s="225">
        <v>1.0</v>
      </c>
      <c r="AF132" s="225">
        <v>0.0</v>
      </c>
      <c r="AG132" s="225">
        <v>0.0</v>
      </c>
      <c r="AH132" s="309">
        <v>1.0</v>
      </c>
      <c r="AI132" s="225">
        <v>0.0</v>
      </c>
      <c r="AJ132" s="225">
        <v>1.0</v>
      </c>
      <c r="AK132" s="225">
        <v>0.0</v>
      </c>
      <c r="AL132" s="225">
        <v>0.0</v>
      </c>
      <c r="AM132" s="225">
        <v>0.0</v>
      </c>
      <c r="AN132" s="225">
        <v>0.0</v>
      </c>
      <c r="AO132" s="225">
        <v>0.0</v>
      </c>
      <c r="AP132" s="225">
        <v>0.0</v>
      </c>
      <c r="AQ132" s="225">
        <v>0.0</v>
      </c>
      <c r="AR132" s="225">
        <v>0.0</v>
      </c>
      <c r="AS132" s="225">
        <v>0.0</v>
      </c>
      <c r="AT132" s="225">
        <v>0.0</v>
      </c>
      <c r="AU132" s="225">
        <v>0.0</v>
      </c>
      <c r="AV132" s="225">
        <v>0.0</v>
      </c>
      <c r="AW132" s="225">
        <v>0.0</v>
      </c>
      <c r="AX132" s="225">
        <v>0.0</v>
      </c>
      <c r="AY132" s="236" t="str">
        <f t="shared" ref="AY132:BS132" si="532">IF(AD132 = 0, "", AD132)</f>
        <v/>
      </c>
      <c r="AZ132" s="225" t="str">
        <f t="shared" si="532"/>
        <v>1</v>
      </c>
      <c r="BA132" s="227" t="str">
        <f t="shared" si="532"/>
        <v/>
      </c>
      <c r="BB132" s="227" t="str">
        <f t="shared" si="532"/>
        <v/>
      </c>
      <c r="BC132" s="309" t="str">
        <f t="shared" si="532"/>
        <v>1</v>
      </c>
      <c r="BD132" s="227" t="str">
        <f t="shared" si="532"/>
        <v/>
      </c>
      <c r="BE132" s="225" t="str">
        <f t="shared" si="532"/>
        <v>1</v>
      </c>
      <c r="BF132" s="227" t="str">
        <f t="shared" si="532"/>
        <v/>
      </c>
      <c r="BG132" s="227" t="str">
        <f t="shared" si="532"/>
        <v/>
      </c>
      <c r="BH132" s="227" t="str">
        <f t="shared" si="532"/>
        <v/>
      </c>
      <c r="BI132" s="227" t="str">
        <f t="shared" si="532"/>
        <v/>
      </c>
      <c r="BJ132" s="227" t="str">
        <f t="shared" si="532"/>
        <v/>
      </c>
      <c r="BK132" s="227" t="str">
        <f t="shared" si="532"/>
        <v/>
      </c>
      <c r="BL132" s="227" t="str">
        <f t="shared" si="532"/>
        <v/>
      </c>
      <c r="BM132" s="227" t="str">
        <f t="shared" si="532"/>
        <v/>
      </c>
      <c r="BN132" s="227" t="str">
        <f t="shared" si="532"/>
        <v/>
      </c>
      <c r="BO132" s="227" t="str">
        <f t="shared" si="532"/>
        <v/>
      </c>
      <c r="BP132" s="227" t="str">
        <f t="shared" si="532"/>
        <v/>
      </c>
      <c r="BQ132" s="227" t="str">
        <f t="shared" si="532"/>
        <v/>
      </c>
      <c r="BR132" s="227" t="str">
        <f t="shared" si="532"/>
        <v/>
      </c>
      <c r="BS132" s="238" t="str">
        <f t="shared" si="532"/>
        <v/>
      </c>
      <c r="BT132" s="239" t="str">
        <f>$AY132*Assembly!Y$4+$AZ132*Assembly!Y$5+$BA132*Assembly!Y$6+$BB132*Assembly!Y$7+$BC132*Assembly!Y$8+$BD132*Assembly!Y$9+$BE132*Assembly!Y$10+$BF132*Assembly!Y$11+$BG132*Assembly!Y$12+$BH132*Assembly!Y$13+$BI132*Assembly!Y$14+$BJ132*Assembly!Y$15+$BK132*Assembly!Y$16+$BL132*Assembly!Y$17+$BM132*Assembly!Y$18+$BN132*Assembly!Y$19+$BO132*Assembly!Y$20+$BP132*Assembly!Y$21+$BQ132*Assembly!Y$22+$BR132*Assembly!Y$23+$BS132*Assembly!Y$24</f>
        <v>35</v>
      </c>
      <c r="BU132" s="225" t="str">
        <f t="shared" si="8"/>
        <v>280</v>
      </c>
      <c r="BV132" s="225" t="str">
        <f>$AY132*Assembly!AC$4+$AZ132*Assembly!AC$5+$BA132*Assembly!AC$6+$BB132*Assembly!AC$7+$BC132*Assembly!AC$8+$BD132*Assembly!AC$9+$BE132*Assembly!AC$10+$BF132*Assembly!AC$11+$BG132*Assembly!AC$12+$BH132*Assembly!AC$13+$BI132*Assembly!AC$14+$BJ132*Assembly!AC$15+$BK132*Assembly!AC$16+$BL132*Assembly!AC$17+$BM132*Assembly!AC$18+$BN132*Assembly!AC$19+$BO132*Assembly!AC$20+$BP132*Assembly!AC$21+$BQ132*Assembly!AC$22+$BR132*Assembly!AC$23+$BS132*Assembly!AC$24</f>
        <v>85</v>
      </c>
      <c r="BW132" s="240" t="str">
        <f t="shared" si="9"/>
        <v>2.43</v>
      </c>
      <c r="BX132" s="241" t="str">
        <f t="shared" si="10"/>
        <v>680</v>
      </c>
      <c r="BY132" s="242" t="str">
        <f t="shared" si="11"/>
        <v>0.3</v>
      </c>
      <c r="BZ132" s="225"/>
      <c r="CA132" s="225" t="str">
        <f>$AY132*Assembly!X$4+$AZ132*Assembly!X$5+$BA132*Assembly!X$6+$BB132*Assembly!X$7+$BC132*Assembly!X$8+$BD132*Assembly!X$9+$BE132*Assembly!X$10+$BF132*Assembly!X$11+$BG132*Assembly!X$12+$BH132*Assembly!X$13+$BI132*Assembly!X$14+$BJ132*Assembly!X$15+$BK132*Assembly!X$16+$BL132*Assembly!X$17+$BM132*Assembly!X$18+$BN132*Assembly!X$19+$BO132*Assembly!X$20+$BP132*Assembly!X$21+$BQ132*Assembly!X$22+$BR132*Assembly!X$23+$BS132*Assembly!X$24</f>
        <v>6</v>
      </c>
      <c r="CB132" s="225" t="str">
        <f t="shared" si="12"/>
        <v>933</v>
      </c>
      <c r="CC132" s="223" t="str">
        <f t="shared" si="13"/>
        <v>0.0009</v>
      </c>
      <c r="CD132" s="243" t="str">
        <f>$AY132*Assembly!AB$4+$AZ132*Assembly!AB$5+$BA132*Assembly!AB$6+$BB132*Assembly!AB$7+$BC132*Assembly!AB$8+$BD132*Assembly!AB$9+$BE132*Assembly!AB$10+$BF132*Assembly!AB$11+$BG132*Assembly!AB$12+$BH132*Assembly!AB$13+$BI132*Assembly!AB$14+$BJ132*Assembly!AB$15+$BK132*Assembly!AB$16+$BL132*Assembly!AB$17+$BM132*Assembly!AB$18+$BN132*Assembly!AB$19+$BO132*Assembly!AB$20+$BP132*Assembly!AB$21+$BQ132*Assembly!AB$22+$BR132*Assembly!AB$23+$BS132*Assembly!AB$24</f>
        <v>15</v>
      </c>
      <c r="CE132" s="231" t="str">
        <f>$AY132*Assembly!M$4+$AZ132*Assembly!M$5+$BA132*Assembly!M$6+$BB132*Assembly!M$7+$BC132*Assembly!M$8+$BD132*Assembly!M$9+$BE132*Assembly!M$10+$BF132*Assembly!M$11+$BG132*Assembly!M$12+$BH132*Assembly!M$13+$BI132*Assembly!M$14+$BJ132*Assembly!M$15+$BK132*Assembly!M$16+$BL132*Assembly!M$17+$BM132*Assembly!M$18+$BN132*Assembly!M$19+$BO132*Assembly!M$20+$BP132*Assembly!M$21+$BQ132*Assembly!M$22+$BR132*Assembly!M$23+$BS132*Assembly!M$24</f>
        <v>34</v>
      </c>
      <c r="CF132" s="231" t="str">
        <f>$AY132*Assembly!N$4+$AZ132*Assembly!N$5+$BA132*Assembly!N$6+$BB132*Assembly!N$7+$BC132*Assembly!N$8+$BD132*Assembly!N$9+$BE132*Assembly!N$10+$BF132*Assembly!N$11+$BG132*Assembly!N$12+$BH132*Assembly!N$13+$BI132*Assembly!N$14+$BJ132*Assembly!N$15+$BK132*Assembly!N$16+$BL132*Assembly!N$17+$BM132*Assembly!N$18+$BN132*Assembly!N$19+$BO132*Assembly!N$20+$BP132*Assembly!N$21+$BQ132*Assembly!N$22+$BR132*Assembly!N$23+$BS132*Assembly!N$24</f>
        <v>5</v>
      </c>
      <c r="CG132" s="231" t="str">
        <f>$AY132*Assembly!O$4+$AZ132*Assembly!O$5+$BA132*Assembly!O$6+$BB132*Assembly!O$7+$BC132*Assembly!O$8+$BD132*Assembly!O$9+$BE132*Assembly!O$10+$BF132*Assembly!O$11+$BG132*Assembly!O$12+$BH132*Assembly!O$13+$BI132*Assembly!O$14+$BJ132*Assembly!O$15+$BK132*Assembly!O$16+$BL132*Assembly!O$17+$BM132*Assembly!O$18+$BN132*Assembly!O$19+$BO132*Assembly!O$20+$BP132*Assembly!O$21+$BQ132*Assembly!O$22+$BR132*Assembly!O$23+$BS132*Assembly!O$24</f>
        <v>0</v>
      </c>
      <c r="CH132" s="229" t="str">
        <f>$AY132*Assembly!P$4+$AZ132*Assembly!P$5+$BA132*Assembly!P$6+$BB132*Assembly!P$7+$BC132*Assembly!P$8+$BD132*Assembly!P$9+$BE132*Assembly!P$10+$BF132*Assembly!P$11+$BG132*Assembly!P$12+$BH132*Assembly!P$13+$BI132*Assembly!P$14+$BJ132*Assembly!P$15+$BK132*Assembly!P$16+$BL132*Assembly!P$17+$BM132*Assembly!P$18+$BN132*Assembly!P$19+$BO132*Assembly!P$20+$BP132*Assembly!P$21+$BQ132*Assembly!P$22+$BR132*Assembly!P$23+$BS132*Assembly!P$24</f>
        <v>0</v>
      </c>
      <c r="CI132" s="229" t="str">
        <f>$AY132*Assembly!Q$4+$AZ132*Assembly!Q$5+$BA132*Assembly!Q$6+$BB132*Assembly!Q$7+$BC132*Assembly!Q$8+$BD132*Assembly!Q$9+$BE132*Assembly!Q$10+$BF132*Assembly!Q$11+$BG132*Assembly!Q$12+$BH132*Assembly!Q$13+$BI132*Assembly!Q$14+$BJ132*Assembly!Q$15+$BK132*Assembly!Q$16+$BL132*Assembly!Q$17+$BM132*Assembly!Q$18+$BN132*Assembly!Q$19+$BO132*Assembly!Q$20+$BP132*Assembly!Q$21+$BQ132*Assembly!Q$22+$BR132*Assembly!Q$23+$BS132*Assembly!Q$24</f>
        <v>0</v>
      </c>
      <c r="CJ132" s="231" t="str">
        <f>$AY132*Assembly!R$4+$AZ132*Assembly!R$5+$BA132*Assembly!R$6+$BB132*Assembly!R$7+$BC132*Assembly!R$8+$BD132*Assembly!R$9+$BE132*Assembly!R$10+$BF132*Assembly!R$11+$BG132*Assembly!R$12+$BH132*Assembly!R$13+$BI132*Assembly!R$14+$BJ132*Assembly!R$15+$BK132*Assembly!R$16+$BL132*Assembly!R$17+$BM132*Assembly!R$18+$BN132*Assembly!R$19+$BO132*Assembly!R$20+$BP132*Assembly!R$21+$BQ132*Assembly!R$22+$BR132*Assembly!R$23+$BS132*Assembly!R$24</f>
        <v>0</v>
      </c>
      <c r="CK132" s="229" t="str">
        <f>$AY132*Assembly!S$4+$AZ132*Assembly!S$5+$BA132*Assembly!S$6+$BB132*Assembly!S$7+$BC132*Assembly!S$8+$BD132*Assembly!S$9+$BE132*Assembly!S$10+$BF132*Assembly!S$11+$BG132*Assembly!S$12+$BH132*Assembly!S$13+$BI132*Assembly!S$14+$BJ132*Assembly!S$15+$BK132*Assembly!S$16+$BL132*Assembly!S$17+$BM132*Assembly!S$18+$BN132*Assembly!S$19+$BO132*Assembly!S$20+$BP132*Assembly!S$21+$BQ132*Assembly!S$22+$BR132*Assembly!S$23+$BS132*Assembly!S$24</f>
        <v>0</v>
      </c>
      <c r="CL132" s="229" t="str">
        <f>$AY132*Assembly!T$4+$AZ132*Assembly!T$5+$BA132*Assembly!T$6+$BB132*Assembly!T$7+$BC132*Assembly!T$8+$BD132*Assembly!T$9+$BE132*Assembly!T$10+$BF132*Assembly!T$11+$BG132*Assembly!T$12+$BH132*Assembly!T$13+$BI132*Assembly!T$14+$BJ132*Assembly!T$15+$BK132*Assembly!T$16+$BL132*Assembly!T$17+$BM132*Assembly!T$18+$BN132*Assembly!T$19+$BO132*Assembly!T$20+$BP132*Assembly!T$21+$BQ132*Assembly!T$22+$BR132*Assembly!T$23+$BS132*Assembly!T$24</f>
        <v>0</v>
      </c>
      <c r="CM132" s="229" t="str">
        <f>$AY132*Assembly!U$4+$AZ132*Assembly!U$5+$BA132*Assembly!U$6+$BB132*Assembly!U$7+$BC132*Assembly!U$8+$BD132*Assembly!U$9+$BE132*Assembly!U$10+$BF132*Assembly!U$11+$BG132*Assembly!U$12+$BH132*Assembly!U$13+$BI132*Assembly!U$14+$BJ132*Assembly!U$15+$BK132*Assembly!U$16+$BL132*Assembly!U$17+$BM132*Assembly!U$18+$BN132*Assembly!U$19+$BO132*Assembly!U$20+$BP132*Assembly!U$21+$BQ132*Assembly!U$22+$BR132*Assembly!U$23+$BS132*Assembly!U$24</f>
        <v>0</v>
      </c>
      <c r="CN132" s="231" t="str">
        <f>$AY132*Assembly!V$4+$AZ132*Assembly!V$5+$BA132*Assembly!V$6+$BB132*Assembly!V$7+$BC132*Assembly!V$8+$BD132*Assembly!V$9+$BE132*Assembly!V$10+$BF132*Assembly!V$11+$BG132*Assembly!V$12+$BH132*Assembly!V$13+$BI132*Assembly!V$14+$BJ132*Assembly!V$15+$BK132*Assembly!V$16+$BL132*Assembly!V$17+$BM132*Assembly!V$18+$BN132*Assembly!V$19+$BO132*Assembly!V$20+$BP132*Assembly!V$21+$BQ132*Assembly!V$22+$BR132*Assembly!V$23+$BS132*Assembly!V$24</f>
        <v>0</v>
      </c>
      <c r="CO132" s="231" t="str">
        <f>CE132*Refining!$F$3</f>
        <v>60</v>
      </c>
      <c r="CP132" s="231" t="str">
        <f>CF132*Refining!$F$4</f>
        <v>16</v>
      </c>
      <c r="CQ132" s="231" t="str">
        <f>CG132*Refining!$F$5</f>
        <v>0</v>
      </c>
      <c r="CR132" s="231" t="str">
        <f>CH132*Refining!$F$6</f>
        <v>0</v>
      </c>
      <c r="CS132" s="231" t="str">
        <f>CI132*Refining!$F$7</f>
        <v>0</v>
      </c>
      <c r="CT132" s="231" t="str">
        <f>CJ132*Refining!$F$8</f>
        <v>0</v>
      </c>
      <c r="CU132" s="231" t="str">
        <f>CK132*Refining!$F$9</f>
        <v>0</v>
      </c>
      <c r="CV132" s="231" t="str">
        <f>CL132*Refining!$F$10</f>
        <v>0</v>
      </c>
      <c r="CW132" s="231" t="str">
        <f>CM132*Refining!$F$11</f>
        <v>0</v>
      </c>
      <c r="CX132" s="231" t="str">
        <f>CN132*Refining!$F$12</f>
        <v>0</v>
      </c>
      <c r="CY132" s="248" t="str">
        <f t="shared" ref="CY132:DR132" si="533">IF(CE132 = 0, "", CE132)</f>
        <v>34</v>
      </c>
      <c r="CZ132" s="249" t="str">
        <f t="shared" si="533"/>
        <v>5</v>
      </c>
      <c r="DA132" s="245" t="str">
        <f t="shared" si="533"/>
        <v/>
      </c>
      <c r="DB132" s="245" t="str">
        <f t="shared" si="533"/>
        <v/>
      </c>
      <c r="DC132" s="245" t="str">
        <f t="shared" si="533"/>
        <v/>
      </c>
      <c r="DD132" s="245" t="str">
        <f t="shared" si="533"/>
        <v/>
      </c>
      <c r="DE132" s="245" t="str">
        <f t="shared" si="533"/>
        <v/>
      </c>
      <c r="DF132" s="245" t="str">
        <f t="shared" si="533"/>
        <v/>
      </c>
      <c r="DG132" s="245" t="str">
        <f t="shared" si="533"/>
        <v/>
      </c>
      <c r="DH132" s="246" t="str">
        <f t="shared" si="533"/>
        <v/>
      </c>
      <c r="DI132" s="248" t="str">
        <f t="shared" si="533"/>
        <v>60</v>
      </c>
      <c r="DJ132" s="249" t="str">
        <f t="shared" si="533"/>
        <v>16</v>
      </c>
      <c r="DK132" s="245" t="str">
        <f t="shared" si="533"/>
        <v/>
      </c>
      <c r="DL132" s="245" t="str">
        <f t="shared" si="533"/>
        <v/>
      </c>
      <c r="DM132" s="245" t="str">
        <f t="shared" si="533"/>
        <v/>
      </c>
      <c r="DN132" s="245" t="str">
        <f t="shared" si="533"/>
        <v/>
      </c>
      <c r="DO132" s="245" t="str">
        <f t="shared" si="533"/>
        <v/>
      </c>
      <c r="DP132" s="245" t="str">
        <f t="shared" si="533"/>
        <v/>
      </c>
      <c r="DQ132" s="245" t="str">
        <f t="shared" si="533"/>
        <v/>
      </c>
      <c r="DR132" s="246" t="str">
        <f t="shared" si="533"/>
        <v/>
      </c>
      <c r="DS132" s="248" t="str">
        <f t="shared" si="15"/>
        <v>39</v>
      </c>
      <c r="DT132" s="249" t="str">
        <f t="shared" si="16"/>
        <v>75</v>
      </c>
      <c r="DU132" s="225" t="str">
        <f>CY132*'Ores &amp; Ingots'!$C$3+CZ132*'Ores &amp; Ingots'!$C$4+DA132*'Ores &amp; Ingots'!$C$5+DB132*'Ores &amp; Ingots'!$C$6+DC132*'Ores &amp; Ingots'!$C$7+DD132*'Ores &amp; Ingots'!$C$8+DE132*'Ores &amp; Ingots'!$C$9+DF132*'Ores &amp; Ingots'!$C$10+DG132*'Ores &amp; Ingots'!$C$11+DH132*'Ores &amp; Ingots'!$C$12</f>
        <v>5</v>
      </c>
      <c r="DV132" s="225" t="str">
        <f>DI132*'Ores &amp; Ingots'!$B$3+DJ132*'Ores &amp; Ingots'!$B$4+DK132*'Ores &amp; Ingots'!$B$5+DL132*'Ores &amp; Ingots'!$B$6+DM132*'Ores &amp; Ingots'!$B$7+DN132*'Ores &amp; Ingots'!$B$8+DO132*'Ores &amp; Ingots'!$B$9+DP132*'Ores &amp; Ingots'!$B$10+DQ132*'Ores &amp; Ingots'!$B$11+DR132*'Ores &amp; Ingots'!$B$12</f>
        <v>28</v>
      </c>
      <c r="DW132" s="249" t="str">
        <f>CY132*Refining!$G$3+CZ132*Refining!$G$4+DA132*Refining!$G$5+DB132*Refining!$G$6+DC132*Refining!$G$7+DD132*Refining!$G$8+DE132*Refining!$G$9+DF132*Refining!$G$10+DG132*Refining!$G$11+DH132*Refining!$G$12</f>
        <v>26</v>
      </c>
      <c r="DX132" s="249" t="str">
        <f t="shared" si="17"/>
        <v>4,097</v>
      </c>
      <c r="DY132" s="250" t="str">
        <f t="shared" si="18"/>
        <v>0.0041</v>
      </c>
      <c r="DZ132" s="248" t="str">
        <f t="shared" si="19"/>
        <v>35</v>
      </c>
      <c r="EA132" s="251" t="str">
        <f t="shared" ref="EA132:EB132" si="534">DZ132/60</f>
        <v>0.6</v>
      </c>
      <c r="EB132" s="251" t="str">
        <f t="shared" si="534"/>
        <v>0.0</v>
      </c>
      <c r="EC132" s="543" t="str">
        <f t="shared" si="21"/>
        <v>0.00</v>
      </c>
      <c r="ED132" s="248" t="str">
        <f t="shared" si="22"/>
        <v>5,031</v>
      </c>
      <c r="EE132" s="251" t="str">
        <f t="shared" ref="EE132:EF132" si="535">ED132/1000</f>
        <v>5.0</v>
      </c>
      <c r="EF132" s="252" t="str">
        <f t="shared" si="535"/>
        <v>0.01</v>
      </c>
      <c r="EG132" s="544" t="str">
        <f t="shared" si="24"/>
        <v>0.0050</v>
      </c>
      <c r="EH132" s="225" t="s">
        <v>12</v>
      </c>
    </row>
    <row r="133">
      <c r="A133" s="33"/>
      <c r="B133" s="116" t="s">
        <v>1008</v>
      </c>
      <c r="C133" s="227" t="s">
        <v>886</v>
      </c>
      <c r="D133" s="227">
        <v>1.0</v>
      </c>
      <c r="E133" s="227">
        <v>1.0</v>
      </c>
      <c r="F133" s="227">
        <v>1.0</v>
      </c>
      <c r="G133" s="253" t="str">
        <f t="shared" si="5"/>
        <v>15.6</v>
      </c>
      <c r="H133" s="254">
        <v>25.0</v>
      </c>
      <c r="I133" s="254">
        <v>25.0</v>
      </c>
      <c r="J133" s="254" t="str">
        <f>H133/Main!$D$9</f>
        <v>25</v>
      </c>
      <c r="K133" s="254" t="str">
        <f>I133/Main!$D$10</f>
        <v>25</v>
      </c>
      <c r="L133" s="254" t="str">
        <f t="shared" si="6"/>
        <v>1</v>
      </c>
      <c r="M133" s="254">
        <v>1.0</v>
      </c>
      <c r="N133" s="256">
        <v>2000.0</v>
      </c>
      <c r="O133" s="256">
        <v>2000.0</v>
      </c>
      <c r="P133" s="255"/>
      <c r="Q133" s="256">
        <v>6250.0</v>
      </c>
      <c r="R133" s="256" t="str">
        <f>Q133*Main!$D$6</f>
        <v>6,250</v>
      </c>
      <c r="S133" s="257"/>
      <c r="T133" s="257"/>
      <c r="U133" s="255"/>
      <c r="V133" s="255"/>
      <c r="W133" s="257"/>
      <c r="X133" s="257"/>
      <c r="Y133" s="255"/>
      <c r="Z133" s="255"/>
      <c r="AA133" s="255"/>
      <c r="AB133" s="255"/>
      <c r="AC133" s="335" t="s">
        <v>920</v>
      </c>
      <c r="AD133" s="225">
        <v>45.0</v>
      </c>
      <c r="AE133" s="225">
        <v>0.0</v>
      </c>
      <c r="AF133" s="225">
        <v>12.0</v>
      </c>
      <c r="AG133" s="225">
        <v>0.0</v>
      </c>
      <c r="AH133" s="225">
        <v>50.0</v>
      </c>
      <c r="AI133" s="225">
        <v>0.0</v>
      </c>
      <c r="AJ133" s="225">
        <v>8.0</v>
      </c>
      <c r="AK133" s="309">
        <v>10.0</v>
      </c>
      <c r="AL133" s="225">
        <v>4.0</v>
      </c>
      <c r="AM133" s="225">
        <v>0.0</v>
      </c>
      <c r="AN133" s="225">
        <v>0.0</v>
      </c>
      <c r="AO133" s="225">
        <v>0.0</v>
      </c>
      <c r="AP133" s="225">
        <v>0.0</v>
      </c>
      <c r="AQ133" s="225">
        <v>0.0</v>
      </c>
      <c r="AR133" s="225">
        <v>0.0</v>
      </c>
      <c r="AS133" s="225">
        <v>0.0</v>
      </c>
      <c r="AT133" s="225">
        <v>0.0</v>
      </c>
      <c r="AU133" s="225">
        <v>0.0</v>
      </c>
      <c r="AV133" s="225">
        <v>0.0</v>
      </c>
      <c r="AW133" s="225">
        <v>0.0</v>
      </c>
      <c r="AX133" s="225">
        <v>0.0</v>
      </c>
      <c r="AY133" s="239" t="str">
        <f t="shared" ref="AY133:BS133" si="536">IF(AD133 = 0, "", AD133)</f>
        <v>45</v>
      </c>
      <c r="AZ133" s="227" t="str">
        <f t="shared" si="536"/>
        <v/>
      </c>
      <c r="BA133" s="225" t="str">
        <f t="shared" si="536"/>
        <v>12</v>
      </c>
      <c r="BB133" s="227" t="str">
        <f t="shared" si="536"/>
        <v/>
      </c>
      <c r="BC133" s="225" t="str">
        <f t="shared" si="536"/>
        <v>50</v>
      </c>
      <c r="BD133" s="227" t="str">
        <f t="shared" si="536"/>
        <v/>
      </c>
      <c r="BE133" s="225" t="str">
        <f t="shared" si="536"/>
        <v>8</v>
      </c>
      <c r="BF133" s="309" t="str">
        <f t="shared" si="536"/>
        <v>10</v>
      </c>
      <c r="BG133" s="225" t="str">
        <f t="shared" si="536"/>
        <v>4</v>
      </c>
      <c r="BH133" s="227" t="str">
        <f t="shared" si="536"/>
        <v/>
      </c>
      <c r="BI133" s="227" t="str">
        <f t="shared" si="536"/>
        <v/>
      </c>
      <c r="BJ133" s="227" t="str">
        <f t="shared" si="536"/>
        <v/>
      </c>
      <c r="BK133" s="227" t="str">
        <f t="shared" si="536"/>
        <v/>
      </c>
      <c r="BL133" s="227" t="str">
        <f t="shared" si="536"/>
        <v/>
      </c>
      <c r="BM133" s="227" t="str">
        <f t="shared" si="536"/>
        <v/>
      </c>
      <c r="BN133" s="227" t="str">
        <f t="shared" si="536"/>
        <v/>
      </c>
      <c r="BO133" s="227" t="str">
        <f t="shared" si="536"/>
        <v/>
      </c>
      <c r="BP133" s="227" t="str">
        <f t="shared" si="536"/>
        <v/>
      </c>
      <c r="BQ133" s="227" t="str">
        <f t="shared" si="536"/>
        <v/>
      </c>
      <c r="BR133" s="227" t="str">
        <f t="shared" si="536"/>
        <v/>
      </c>
      <c r="BS133" s="238" t="str">
        <f t="shared" si="536"/>
        <v/>
      </c>
      <c r="BT133" s="239" t="str">
        <f>$AY133*Assembly!Y$4+$AZ133*Assembly!Y$5+$BA133*Assembly!Y$6+$BB133*Assembly!Y$7+$BC133*Assembly!Y$8+$BD133*Assembly!Y$9+$BE133*Assembly!Y$10+$BF133*Assembly!Y$11+$BG133*Assembly!Y$12+$BH133*Assembly!Y$13+$BI133*Assembly!Y$14+$BJ133*Assembly!Y$15+$BK133*Assembly!Y$16+$BL133*Assembly!Y$17+$BM133*Assembly!Y$18+$BN133*Assembly!Y$19+$BO133*Assembly!Y$20+$BP133*Assembly!Y$21+$BQ133*Assembly!Y$22+$BR133*Assembly!Y$23+$BS133*Assembly!Y$24</f>
        <v>1,574</v>
      </c>
      <c r="BU133" s="225" t="str">
        <f t="shared" si="8"/>
        <v>101</v>
      </c>
      <c r="BV133" s="225" t="str">
        <f>$AY133*Assembly!AC$4+$AZ133*Assembly!AC$5+$BA133*Assembly!AC$6+$BB133*Assembly!AC$7+$BC133*Assembly!AC$8+$BD133*Assembly!AC$9+$BE133*Assembly!AC$10+$BF133*Assembly!AC$11+$BG133*Assembly!AC$12+$BH133*Assembly!AC$13+$BI133*Assembly!AC$14+$BJ133*Assembly!AC$15+$BK133*Assembly!AC$16+$BL133*Assembly!AC$17+$BM133*Assembly!AC$18+$BN133*Assembly!AC$19+$BO133*Assembly!AC$20+$BP133*Assembly!AC$21+$BQ133*Assembly!AC$22+$BR133*Assembly!AC$23+$BS133*Assembly!AC$24</f>
        <v>6,530</v>
      </c>
      <c r="BW133" s="240" t="str">
        <f t="shared" si="9"/>
        <v>4.15</v>
      </c>
      <c r="BX133" s="241" t="str">
        <f t="shared" si="10"/>
        <v>418</v>
      </c>
      <c r="BY133" s="242" t="str">
        <f t="shared" si="11"/>
        <v>64.8</v>
      </c>
      <c r="BZ133" s="311" t="str">
        <f t="shared" ref="BZ133:BZ137" si="541">IF(R133 = "?", "?", R133/BT133)</f>
        <v>4.0 L</v>
      </c>
      <c r="CA133" s="225" t="str">
        <f>$AY133*Assembly!X$4+$AZ133*Assembly!X$5+$BA133*Assembly!X$6+$BB133*Assembly!X$7+$BC133*Assembly!X$8+$BD133*Assembly!X$9+$BE133*Assembly!X$10+$BF133*Assembly!X$11+$BG133*Assembly!X$12+$BH133*Assembly!X$13+$BI133*Assembly!X$14+$BJ133*Assembly!X$15+$BK133*Assembly!X$16+$BL133*Assembly!X$17+$BM133*Assembly!X$18+$BN133*Assembly!X$19+$BO133*Assembly!X$20+$BP133*Assembly!X$21+$BQ133*Assembly!X$22+$BR133*Assembly!X$23+$BS133*Assembly!X$24</f>
        <v>279</v>
      </c>
      <c r="CB133" s="225" t="str">
        <f t="shared" si="12"/>
        <v>43,400</v>
      </c>
      <c r="CC133" s="223" t="str">
        <f t="shared" si="13"/>
        <v>0.0434</v>
      </c>
      <c r="CD133" s="243" t="str">
        <f>$AY133*Assembly!AB$4+$AZ133*Assembly!AB$5+$BA133*Assembly!AB$6+$BB133*Assembly!AB$7+$BC133*Assembly!AB$8+$BD133*Assembly!AB$9+$BE133*Assembly!AB$10+$BF133*Assembly!AB$11+$BG133*Assembly!AB$12+$BH133*Assembly!AB$13+$BI133*Assembly!AB$14+$BJ133*Assembly!AB$15+$BK133*Assembly!AB$16+$BL133*Assembly!AB$17+$BM133*Assembly!AB$18+$BN133*Assembly!AB$19+$BO133*Assembly!AB$20+$BP133*Assembly!AB$21+$BQ133*Assembly!AB$22+$BR133*Assembly!AB$23+$BS133*Assembly!AB$24</f>
        <v>357</v>
      </c>
      <c r="CE133" s="256" t="str">
        <f>$AY133*Assembly!M$4+$AZ133*Assembly!M$5+$BA133*Assembly!M$6+$BB133*Assembly!M$7+$BC133*Assembly!M$8+$BD133*Assembly!M$9+$BE133*Assembly!M$10+$BF133*Assembly!M$11+$BG133*Assembly!M$12+$BH133*Assembly!M$13+$BI133*Assembly!M$14+$BJ133*Assembly!M$15+$BK133*Assembly!M$16+$BL133*Assembly!M$17+$BM133*Assembly!M$18+$BN133*Assembly!M$19+$BO133*Assembly!M$20+$BP133*Assembly!M$21+$BQ133*Assembly!M$22+$BR133*Assembly!M$23+$BS133*Assembly!M$24</f>
        <v>1,674</v>
      </c>
      <c r="CF133" s="256" t="str">
        <f>$AY133*Assembly!N$4+$AZ133*Assembly!N$5+$BA133*Assembly!N$6+$BB133*Assembly!N$7+$BC133*Assembly!N$8+$BD133*Assembly!N$9+$BE133*Assembly!N$10+$BF133*Assembly!N$11+$BG133*Assembly!N$12+$BH133*Assembly!N$13+$BI133*Assembly!N$14+$BJ133*Assembly!N$15+$BK133*Assembly!N$16+$BL133*Assembly!N$17+$BM133*Assembly!N$18+$BN133*Assembly!N$19+$BO133*Assembly!N$20+$BP133*Assembly!N$21+$BQ133*Assembly!N$22+$BR133*Assembly!N$23+$BS133*Assembly!N$24</f>
        <v>40</v>
      </c>
      <c r="CG133" s="256" t="str">
        <f>$AY133*Assembly!O$4+$AZ133*Assembly!O$5+$BA133*Assembly!O$6+$BB133*Assembly!O$7+$BC133*Assembly!O$8+$BD133*Assembly!O$9+$BE133*Assembly!O$10+$BF133*Assembly!O$11+$BG133*Assembly!O$12+$BH133*Assembly!O$13+$BI133*Assembly!O$14+$BJ133*Assembly!O$15+$BK133*Assembly!O$16+$BL133*Assembly!O$17+$BM133*Assembly!O$18+$BN133*Assembly!O$19+$BO133*Assembly!O$20+$BP133*Assembly!O$21+$BQ133*Assembly!O$22+$BR133*Assembly!O$23+$BS133*Assembly!O$24</f>
        <v>0</v>
      </c>
      <c r="CH133" s="254" t="str">
        <f>$AY133*Assembly!P$4+$AZ133*Assembly!P$5+$BA133*Assembly!P$6+$BB133*Assembly!P$7+$BC133*Assembly!P$8+$BD133*Assembly!P$9+$BE133*Assembly!P$10+$BF133*Assembly!P$11+$BG133*Assembly!P$12+$BH133*Assembly!P$13+$BI133*Assembly!P$14+$BJ133*Assembly!P$15+$BK133*Assembly!P$16+$BL133*Assembly!P$17+$BM133*Assembly!P$18+$BN133*Assembly!P$19+$BO133*Assembly!P$20+$BP133*Assembly!P$21+$BQ133*Assembly!P$22+$BR133*Assembly!P$23+$BS133*Assembly!P$24</f>
        <v>0</v>
      </c>
      <c r="CI133" s="254" t="str">
        <f>$AY133*Assembly!Q$4+$AZ133*Assembly!Q$5+$BA133*Assembly!Q$6+$BB133*Assembly!Q$7+$BC133*Assembly!Q$8+$BD133*Assembly!Q$9+$BE133*Assembly!Q$10+$BF133*Assembly!Q$11+$BG133*Assembly!Q$12+$BH133*Assembly!Q$13+$BI133*Assembly!Q$14+$BJ133*Assembly!Q$15+$BK133*Assembly!Q$16+$BL133*Assembly!Q$17+$BM133*Assembly!Q$18+$BN133*Assembly!Q$19+$BO133*Assembly!Q$20+$BP133*Assembly!Q$21+$BQ133*Assembly!Q$22+$BR133*Assembly!Q$23+$BS133*Assembly!Q$24</f>
        <v>22</v>
      </c>
      <c r="CJ133" s="256" t="str">
        <f>$AY133*Assembly!R$4+$AZ133*Assembly!R$5+$BA133*Assembly!R$6+$BB133*Assembly!R$7+$BC133*Assembly!R$8+$BD133*Assembly!R$9+$BE133*Assembly!R$10+$BF133*Assembly!R$11+$BG133*Assembly!R$12+$BH133*Assembly!R$13+$BI133*Assembly!R$14+$BJ133*Assembly!R$15+$BK133*Assembly!R$16+$BL133*Assembly!R$17+$BM133*Assembly!R$18+$BN133*Assembly!R$19+$BO133*Assembly!R$20+$BP133*Assembly!R$21+$BQ133*Assembly!R$22+$BR133*Assembly!R$23+$BS133*Assembly!R$24</f>
        <v>0</v>
      </c>
      <c r="CK133" s="254" t="str">
        <f>$AY133*Assembly!S$4+$AZ133*Assembly!S$5+$BA133*Assembly!S$6+$BB133*Assembly!S$7+$BC133*Assembly!S$8+$BD133*Assembly!S$9+$BE133*Assembly!S$10+$BF133*Assembly!S$11+$BG133*Assembly!S$12+$BH133*Assembly!S$13+$BI133*Assembly!S$14+$BJ133*Assembly!S$15+$BK133*Assembly!S$16+$BL133*Assembly!S$17+$BM133*Assembly!S$18+$BN133*Assembly!S$19+$BO133*Assembly!S$20+$BP133*Assembly!S$21+$BQ133*Assembly!S$22+$BR133*Assembly!S$23+$BS133*Assembly!S$24</f>
        <v>0</v>
      </c>
      <c r="CL133" s="254" t="str">
        <f>$AY133*Assembly!T$4+$AZ133*Assembly!T$5+$BA133*Assembly!T$6+$BB133*Assembly!T$7+$BC133*Assembly!T$8+$BD133*Assembly!T$9+$BE133*Assembly!T$10+$BF133*Assembly!T$11+$BG133*Assembly!T$12+$BH133*Assembly!T$13+$BI133*Assembly!T$14+$BJ133*Assembly!T$15+$BK133*Assembly!T$16+$BL133*Assembly!T$17+$BM133*Assembly!T$18+$BN133*Assembly!T$19+$BO133*Assembly!T$20+$BP133*Assembly!T$21+$BQ133*Assembly!T$22+$BR133*Assembly!T$23+$BS133*Assembly!T$24</f>
        <v>0</v>
      </c>
      <c r="CM133" s="254" t="str">
        <f>$AY133*Assembly!U$4+$AZ133*Assembly!U$5+$BA133*Assembly!U$6+$BB133*Assembly!U$7+$BC133*Assembly!U$8+$BD133*Assembly!U$9+$BE133*Assembly!U$10+$BF133*Assembly!U$11+$BG133*Assembly!U$12+$BH133*Assembly!U$13+$BI133*Assembly!U$14+$BJ133*Assembly!U$15+$BK133*Assembly!U$16+$BL133*Assembly!U$17+$BM133*Assembly!U$18+$BN133*Assembly!U$19+$BO133*Assembly!U$20+$BP133*Assembly!U$21+$BQ133*Assembly!U$22+$BR133*Assembly!U$23+$BS133*Assembly!U$24</f>
        <v>0</v>
      </c>
      <c r="CN133" s="256" t="str">
        <f>$AY133*Assembly!V$4+$AZ133*Assembly!V$5+$BA133*Assembly!V$6+$BB133*Assembly!V$7+$BC133*Assembly!V$8+$BD133*Assembly!V$9+$BE133*Assembly!V$10+$BF133*Assembly!V$11+$BG133*Assembly!V$12+$BH133*Assembly!V$13+$BI133*Assembly!V$14+$BJ133*Assembly!V$15+$BK133*Assembly!V$16+$BL133*Assembly!V$17+$BM133*Assembly!V$18+$BN133*Assembly!V$19+$BO133*Assembly!V$20+$BP133*Assembly!V$21+$BQ133*Assembly!V$22+$BR133*Assembly!V$23+$BS133*Assembly!V$24</f>
        <v>0</v>
      </c>
      <c r="CO133" s="256" t="str">
        <f>CE133*Refining!$F$3</f>
        <v>2,989</v>
      </c>
      <c r="CP133" s="256" t="str">
        <f>CF133*Refining!$F$4</f>
        <v>125</v>
      </c>
      <c r="CQ133" s="256" t="str">
        <f>CG133*Refining!$F$5</f>
        <v>0</v>
      </c>
      <c r="CR133" s="256" t="str">
        <f>CH133*Refining!$F$6</f>
        <v>0</v>
      </c>
      <c r="CS133" s="256" t="str">
        <f>CI133*Refining!$F$7</f>
        <v>39</v>
      </c>
      <c r="CT133" s="256" t="str">
        <f>CJ133*Refining!$F$8</f>
        <v>0</v>
      </c>
      <c r="CU133" s="256" t="str">
        <f>CK133*Refining!$F$9</f>
        <v>0</v>
      </c>
      <c r="CV133" s="256" t="str">
        <f>CL133*Refining!$F$10</f>
        <v>0</v>
      </c>
      <c r="CW133" s="256" t="str">
        <f>CM133*Refining!$F$11</f>
        <v>0</v>
      </c>
      <c r="CX133" s="256" t="str">
        <f>CN133*Refining!$F$12</f>
        <v>0</v>
      </c>
      <c r="CY133" s="248" t="str">
        <f t="shared" ref="CY133:DR133" si="537">IF(CE133 = 0, "", CE133)</f>
        <v>1,674</v>
      </c>
      <c r="CZ133" s="249" t="str">
        <f t="shared" si="537"/>
        <v>40</v>
      </c>
      <c r="DA133" s="245" t="str">
        <f t="shared" si="537"/>
        <v/>
      </c>
      <c r="DB133" s="245" t="str">
        <f t="shared" si="537"/>
        <v/>
      </c>
      <c r="DC133" s="245" t="str">
        <f t="shared" si="537"/>
        <v>22</v>
      </c>
      <c r="DD133" s="245" t="str">
        <f t="shared" si="537"/>
        <v/>
      </c>
      <c r="DE133" s="245" t="str">
        <f t="shared" si="537"/>
        <v/>
      </c>
      <c r="DF133" s="245" t="str">
        <f t="shared" si="537"/>
        <v/>
      </c>
      <c r="DG133" s="245" t="str">
        <f t="shared" si="537"/>
        <v/>
      </c>
      <c r="DH133" s="246" t="str">
        <f t="shared" si="537"/>
        <v/>
      </c>
      <c r="DI133" s="248" t="str">
        <f t="shared" si="537"/>
        <v>2,989</v>
      </c>
      <c r="DJ133" s="249" t="str">
        <f t="shared" si="537"/>
        <v>125</v>
      </c>
      <c r="DK133" s="245" t="str">
        <f t="shared" si="537"/>
        <v/>
      </c>
      <c r="DL133" s="245" t="str">
        <f t="shared" si="537"/>
        <v/>
      </c>
      <c r="DM133" s="249" t="str">
        <f t="shared" si="537"/>
        <v>39</v>
      </c>
      <c r="DN133" s="245" t="str">
        <f t="shared" si="537"/>
        <v/>
      </c>
      <c r="DO133" s="245" t="str">
        <f t="shared" si="537"/>
        <v/>
      </c>
      <c r="DP133" s="245" t="str">
        <f t="shared" si="537"/>
        <v/>
      </c>
      <c r="DQ133" s="245" t="str">
        <f t="shared" si="537"/>
        <v/>
      </c>
      <c r="DR133" s="246" t="str">
        <f t="shared" si="537"/>
        <v/>
      </c>
      <c r="DS133" s="248" t="str">
        <f t="shared" si="15"/>
        <v>1,736</v>
      </c>
      <c r="DT133" s="249" t="str">
        <f t="shared" si="16"/>
        <v>3,154</v>
      </c>
      <c r="DU133" s="225" t="str">
        <f>CY133*'Ores &amp; Ingots'!$C$3+CZ133*'Ores &amp; Ingots'!$C$4+DA133*'Ores &amp; Ingots'!$C$5+DB133*'Ores &amp; Ingots'!$C$6+DC133*'Ores &amp; Ingots'!$C$7+DD133*'Ores &amp; Ingots'!$C$8+DE133*'Ores &amp; Ingots'!$C$9+DF133*'Ores &amp; Ingots'!$C$10+DG133*'Ores &amp; Ingots'!$C$11+DH133*'Ores &amp; Ingots'!$C$12</f>
        <v>227</v>
      </c>
      <c r="DV133" s="225" t="str">
        <f>DI133*'Ores &amp; Ingots'!$B$3+DJ133*'Ores &amp; Ingots'!$B$4+DK133*'Ores &amp; Ingots'!$B$5+DL133*'Ores &amp; Ingots'!$B$6+DM133*'Ores &amp; Ingots'!$B$7+DN133*'Ores &amp; Ingots'!$B$8+DO133*'Ores &amp; Ingots'!$B$9+DP133*'Ores &amp; Ingots'!$B$10+DQ133*'Ores &amp; Ingots'!$B$11+DR133*'Ores &amp; Ingots'!$B$12</f>
        <v>1,167</v>
      </c>
      <c r="DW133" s="249" t="str">
        <f>CY133*Refining!$G$3+CZ133*Refining!$G$4+DA133*Refining!$G$5+DB133*Refining!$G$6+DC133*Refining!$G$7+DD133*Refining!$G$8+DE133*Refining!$G$9+DF133*Refining!$G$10+DG133*Refining!$G$11+DH133*Refining!$G$12</f>
        <v>325</v>
      </c>
      <c r="DX133" s="249" t="str">
        <f t="shared" si="17"/>
        <v>50,620</v>
      </c>
      <c r="DY133" s="250" t="str">
        <f t="shared" si="18"/>
        <v>0.0506</v>
      </c>
      <c r="DZ133" s="248" t="str">
        <f t="shared" si="19"/>
        <v>629</v>
      </c>
      <c r="EA133" s="251" t="str">
        <f t="shared" ref="EA133:EB133" si="538">DZ133/60</f>
        <v>10.5</v>
      </c>
      <c r="EB133" s="251" t="str">
        <f t="shared" si="538"/>
        <v>0.2</v>
      </c>
      <c r="EC133" s="543" t="str">
        <f t="shared" si="21"/>
        <v>0.01</v>
      </c>
      <c r="ED133" s="248" t="str">
        <f t="shared" si="22"/>
        <v>94,020</v>
      </c>
      <c r="EE133" s="251" t="str">
        <f t="shared" ref="EE133:EF133" si="539">ED133/1000</f>
        <v>94.0</v>
      </c>
      <c r="EF133" s="252" t="str">
        <f t="shared" si="539"/>
        <v>0.09</v>
      </c>
      <c r="EG133" s="544" t="str">
        <f t="shared" si="24"/>
        <v>0.0940</v>
      </c>
      <c r="EH133" s="225">
        <v>202.0</v>
      </c>
    </row>
    <row r="134" hidden="1">
      <c r="A134" s="33"/>
      <c r="B134" s="226" t="s">
        <v>1008</v>
      </c>
      <c r="C134" s="227" t="s">
        <v>885</v>
      </c>
      <c r="D134" s="227">
        <v>3.0</v>
      </c>
      <c r="E134" s="227">
        <v>3.0</v>
      </c>
      <c r="F134" s="227">
        <v>3.0</v>
      </c>
      <c r="G134" s="228" t="str">
        <f t="shared" si="5"/>
        <v>3.4</v>
      </c>
      <c r="H134" s="229">
        <v>15.0</v>
      </c>
      <c r="I134" s="229">
        <v>15.0</v>
      </c>
      <c r="J134" s="229" t="str">
        <f>H134/Main!$D$9</f>
        <v>15</v>
      </c>
      <c r="K134" s="229" t="str">
        <f>I134/Main!$D$10</f>
        <v>15</v>
      </c>
      <c r="L134" s="229" t="str">
        <f t="shared" si="6"/>
        <v>1</v>
      </c>
      <c r="M134" s="229">
        <v>1.0</v>
      </c>
      <c r="N134" s="231">
        <v>2000.0</v>
      </c>
      <c r="O134" s="231">
        <v>2000.0</v>
      </c>
      <c r="P134" s="230"/>
      <c r="Q134" s="231">
        <v>1575.0</v>
      </c>
      <c r="R134" s="231" t="str">
        <f>Q134*Main!$D$6</f>
        <v>1,575</v>
      </c>
      <c r="S134" s="232"/>
      <c r="T134" s="232"/>
      <c r="U134" s="230"/>
      <c r="V134" s="230"/>
      <c r="W134" s="232"/>
      <c r="X134" s="232"/>
      <c r="Y134" s="230"/>
      <c r="Z134" s="230"/>
      <c r="AA134" s="230"/>
      <c r="AB134" s="230"/>
      <c r="AC134" s="334"/>
      <c r="AD134" s="225">
        <v>35.0</v>
      </c>
      <c r="AE134" s="225">
        <v>0.0</v>
      </c>
      <c r="AF134" s="225">
        <v>12.0</v>
      </c>
      <c r="AG134" s="225">
        <v>0.0</v>
      </c>
      <c r="AH134" s="225">
        <v>35.0</v>
      </c>
      <c r="AI134" s="225">
        <v>0.0</v>
      </c>
      <c r="AJ134" s="225">
        <v>8.0</v>
      </c>
      <c r="AK134" s="309">
        <v>8.0</v>
      </c>
      <c r="AL134" s="225">
        <v>2.0</v>
      </c>
      <c r="AM134" s="225">
        <v>0.0</v>
      </c>
      <c r="AN134" s="225">
        <v>0.0</v>
      </c>
      <c r="AO134" s="225">
        <v>0.0</v>
      </c>
      <c r="AP134" s="225">
        <v>0.0</v>
      </c>
      <c r="AQ134" s="225">
        <v>0.0</v>
      </c>
      <c r="AR134" s="225">
        <v>0.0</v>
      </c>
      <c r="AS134" s="225">
        <v>0.0</v>
      </c>
      <c r="AT134" s="225">
        <v>0.0</v>
      </c>
      <c r="AU134" s="225">
        <v>0.0</v>
      </c>
      <c r="AV134" s="225">
        <v>0.0</v>
      </c>
      <c r="AW134" s="225">
        <v>0.0</v>
      </c>
      <c r="AX134" s="225">
        <v>0.0</v>
      </c>
      <c r="AY134" s="239" t="str">
        <f t="shared" ref="AY134:BS134" si="540">IF(AD134 = 0, "", AD134)</f>
        <v>35</v>
      </c>
      <c r="AZ134" s="227" t="str">
        <f t="shared" si="540"/>
        <v/>
      </c>
      <c r="BA134" s="225" t="str">
        <f t="shared" si="540"/>
        <v>12</v>
      </c>
      <c r="BB134" s="227" t="str">
        <f t="shared" si="540"/>
        <v/>
      </c>
      <c r="BC134" s="225" t="str">
        <f t="shared" si="540"/>
        <v>35</v>
      </c>
      <c r="BD134" s="227" t="str">
        <f t="shared" si="540"/>
        <v/>
      </c>
      <c r="BE134" s="225" t="str">
        <f t="shared" si="540"/>
        <v>8</v>
      </c>
      <c r="BF134" s="309" t="str">
        <f t="shared" si="540"/>
        <v>8</v>
      </c>
      <c r="BG134" s="225" t="str">
        <f t="shared" si="540"/>
        <v>2</v>
      </c>
      <c r="BH134" s="227" t="str">
        <f t="shared" si="540"/>
        <v/>
      </c>
      <c r="BI134" s="227" t="str">
        <f t="shared" si="540"/>
        <v/>
      </c>
      <c r="BJ134" s="227" t="str">
        <f t="shared" si="540"/>
        <v/>
      </c>
      <c r="BK134" s="227" t="str">
        <f t="shared" si="540"/>
        <v/>
      </c>
      <c r="BL134" s="227" t="str">
        <f t="shared" si="540"/>
        <v/>
      </c>
      <c r="BM134" s="227" t="str">
        <f t="shared" si="540"/>
        <v/>
      </c>
      <c r="BN134" s="227" t="str">
        <f t="shared" si="540"/>
        <v/>
      </c>
      <c r="BO134" s="227" t="str">
        <f t="shared" si="540"/>
        <v/>
      </c>
      <c r="BP134" s="227" t="str">
        <f t="shared" si="540"/>
        <v/>
      </c>
      <c r="BQ134" s="227" t="str">
        <f t="shared" si="540"/>
        <v/>
      </c>
      <c r="BR134" s="227" t="str">
        <f t="shared" si="540"/>
        <v/>
      </c>
      <c r="BS134" s="238" t="str">
        <f t="shared" si="540"/>
        <v/>
      </c>
      <c r="BT134" s="239" t="str">
        <f>$AY134*Assembly!Y$4+$AZ134*Assembly!Y$5+$BA134*Assembly!Y$6+$BB134*Assembly!Y$7+$BC134*Assembly!Y$8+$BD134*Assembly!Y$9+$BE134*Assembly!Y$10+$BF134*Assembly!Y$11+$BG134*Assembly!Y$12+$BH134*Assembly!Y$13+$BI134*Assembly!Y$14+$BJ134*Assembly!Y$15+$BK134*Assembly!Y$16+$BL134*Assembly!Y$17+$BM134*Assembly!Y$18+$BN134*Assembly!Y$19+$BO134*Assembly!Y$20+$BP134*Assembly!Y$21+$BQ134*Assembly!Y$22+$BR134*Assembly!Y$23+$BS134*Assembly!Y$24</f>
        <v>1,238</v>
      </c>
      <c r="BU134" s="225" t="str">
        <f t="shared" si="8"/>
        <v>367</v>
      </c>
      <c r="BV134" s="225" t="str">
        <f>$AY134*Assembly!AC$4+$AZ134*Assembly!AC$5+$BA134*Assembly!AC$6+$BB134*Assembly!AC$7+$BC134*Assembly!AC$8+$BD134*Assembly!AC$9+$BE134*Assembly!AC$10+$BF134*Assembly!AC$11+$BG134*Assembly!AC$12+$BH134*Assembly!AC$13+$BI134*Assembly!AC$14+$BJ134*Assembly!AC$15+$BK134*Assembly!AC$16+$BL134*Assembly!AC$17+$BM134*Assembly!AC$18+$BN134*Assembly!AC$19+$BO134*Assembly!AC$20+$BP134*Assembly!AC$21+$BQ134*Assembly!AC$22+$BR134*Assembly!AC$23+$BS134*Assembly!AC$24</f>
        <v>5,068</v>
      </c>
      <c r="BW134" s="240" t="str">
        <f t="shared" si="9"/>
        <v>4.10</v>
      </c>
      <c r="BX134" s="241" t="str">
        <f t="shared" si="10"/>
        <v>1502</v>
      </c>
      <c r="BY134" s="242" t="str">
        <f t="shared" si="11"/>
        <v>13.8</v>
      </c>
      <c r="BZ134" s="311" t="str">
        <f t="shared" si="541"/>
        <v>1.3 L</v>
      </c>
      <c r="CA134" s="225" t="str">
        <f>$AY134*Assembly!X$4+$AZ134*Assembly!X$5+$BA134*Assembly!X$6+$BB134*Assembly!X$7+$BC134*Assembly!X$8+$BD134*Assembly!X$9+$BE134*Assembly!X$10+$BF134*Assembly!X$11+$BG134*Assembly!X$12+$BH134*Assembly!X$13+$BI134*Assembly!X$14+$BJ134*Assembly!X$15+$BK134*Assembly!X$16+$BL134*Assembly!X$17+$BM134*Assembly!X$18+$BN134*Assembly!X$19+$BO134*Assembly!X$20+$BP134*Assembly!X$21+$BQ134*Assembly!X$22+$BR134*Assembly!X$23+$BS134*Assembly!X$24</f>
        <v>205</v>
      </c>
      <c r="CB134" s="225" t="str">
        <f t="shared" si="12"/>
        <v>31,889</v>
      </c>
      <c r="CC134" s="223" t="str">
        <f t="shared" si="13"/>
        <v>0.0319</v>
      </c>
      <c r="CD134" s="243" t="str">
        <f>$AY134*Assembly!AB$4+$AZ134*Assembly!AB$5+$BA134*Assembly!AB$6+$BB134*Assembly!AB$7+$BC134*Assembly!AB$8+$BD134*Assembly!AB$9+$BE134*Assembly!AB$10+$BF134*Assembly!AB$11+$BG134*Assembly!AB$12+$BH134*Assembly!AB$13+$BI134*Assembly!AB$14+$BJ134*Assembly!AB$15+$BK134*Assembly!AB$16+$BL134*Assembly!AB$17+$BM134*Assembly!AB$18+$BN134*Assembly!AB$19+$BO134*Assembly!AB$20+$BP134*Assembly!AB$21+$BQ134*Assembly!AB$22+$BR134*Assembly!AB$23+$BS134*Assembly!AB$24</f>
        <v>283</v>
      </c>
      <c r="CE134" s="231" t="str">
        <f>$AY134*Assembly!M$4+$AZ134*Assembly!M$5+$BA134*Assembly!M$6+$BB134*Assembly!M$7+$BC134*Assembly!M$8+$BD134*Assembly!M$9+$BE134*Assembly!M$10+$BF134*Assembly!M$11+$BG134*Assembly!M$12+$BH134*Assembly!M$13+$BI134*Assembly!M$14+$BJ134*Assembly!M$15+$BK134*Assembly!M$16+$BL134*Assembly!M$17+$BM134*Assembly!M$18+$BN134*Assembly!M$19+$BO134*Assembly!M$20+$BP134*Assembly!M$21+$BQ134*Assembly!M$22+$BR134*Assembly!M$23+$BS134*Assembly!M$24</f>
        <v>1,311</v>
      </c>
      <c r="CF134" s="231" t="str">
        <f>$AY134*Assembly!N$4+$AZ134*Assembly!N$5+$BA134*Assembly!N$6+$BB134*Assembly!N$7+$BC134*Assembly!N$8+$BD134*Assembly!N$9+$BE134*Assembly!N$10+$BF134*Assembly!N$11+$BG134*Assembly!N$12+$BH134*Assembly!N$13+$BI134*Assembly!N$14+$BJ134*Assembly!N$15+$BK134*Assembly!N$16+$BL134*Assembly!N$17+$BM134*Assembly!N$18+$BN134*Assembly!N$19+$BO134*Assembly!N$20+$BP134*Assembly!N$21+$BQ134*Assembly!N$22+$BR134*Assembly!N$23+$BS134*Assembly!N$24</f>
        <v>40</v>
      </c>
      <c r="CG134" s="231" t="str">
        <f>$AY134*Assembly!O$4+$AZ134*Assembly!O$5+$BA134*Assembly!O$6+$BB134*Assembly!O$7+$BC134*Assembly!O$8+$BD134*Assembly!O$9+$BE134*Assembly!O$10+$BF134*Assembly!O$11+$BG134*Assembly!O$12+$BH134*Assembly!O$13+$BI134*Assembly!O$14+$BJ134*Assembly!O$15+$BK134*Assembly!O$16+$BL134*Assembly!O$17+$BM134*Assembly!O$18+$BN134*Assembly!O$19+$BO134*Assembly!O$20+$BP134*Assembly!O$21+$BQ134*Assembly!O$22+$BR134*Assembly!O$23+$BS134*Assembly!O$24</f>
        <v>0</v>
      </c>
      <c r="CH134" s="229" t="str">
        <f>$AY134*Assembly!P$4+$AZ134*Assembly!P$5+$BA134*Assembly!P$6+$BB134*Assembly!P$7+$BC134*Assembly!P$8+$BD134*Assembly!P$9+$BE134*Assembly!P$10+$BF134*Assembly!P$11+$BG134*Assembly!P$12+$BH134*Assembly!P$13+$BI134*Assembly!P$14+$BJ134*Assembly!P$15+$BK134*Assembly!P$16+$BL134*Assembly!P$17+$BM134*Assembly!P$18+$BN134*Assembly!P$19+$BO134*Assembly!P$20+$BP134*Assembly!P$21+$BQ134*Assembly!P$22+$BR134*Assembly!P$23+$BS134*Assembly!P$24</f>
        <v>0</v>
      </c>
      <c r="CI134" s="229" t="str">
        <f>$AY134*Assembly!Q$4+$AZ134*Assembly!Q$5+$BA134*Assembly!Q$6+$BB134*Assembly!Q$7+$BC134*Assembly!Q$8+$BD134*Assembly!Q$9+$BE134*Assembly!Q$10+$BF134*Assembly!Q$11+$BG134*Assembly!Q$12+$BH134*Assembly!Q$13+$BI134*Assembly!Q$14+$BJ134*Assembly!Q$15+$BK134*Assembly!Q$16+$BL134*Assembly!Q$17+$BM134*Assembly!Q$18+$BN134*Assembly!Q$19+$BO134*Assembly!Q$20+$BP134*Assembly!Q$21+$BQ134*Assembly!Q$22+$BR134*Assembly!Q$23+$BS134*Assembly!Q$24</f>
        <v>11.6</v>
      </c>
      <c r="CJ134" s="231" t="str">
        <f>$AY134*Assembly!R$4+$AZ134*Assembly!R$5+$BA134*Assembly!R$6+$BB134*Assembly!R$7+$BC134*Assembly!R$8+$BD134*Assembly!R$9+$BE134*Assembly!R$10+$BF134*Assembly!R$11+$BG134*Assembly!R$12+$BH134*Assembly!R$13+$BI134*Assembly!R$14+$BJ134*Assembly!R$15+$BK134*Assembly!R$16+$BL134*Assembly!R$17+$BM134*Assembly!R$18+$BN134*Assembly!R$19+$BO134*Assembly!R$20+$BP134*Assembly!R$21+$BQ134*Assembly!R$22+$BR134*Assembly!R$23+$BS134*Assembly!R$24</f>
        <v>0</v>
      </c>
      <c r="CK134" s="229" t="str">
        <f>$AY134*Assembly!S$4+$AZ134*Assembly!S$5+$BA134*Assembly!S$6+$BB134*Assembly!S$7+$BC134*Assembly!S$8+$BD134*Assembly!S$9+$BE134*Assembly!S$10+$BF134*Assembly!S$11+$BG134*Assembly!S$12+$BH134*Assembly!S$13+$BI134*Assembly!S$14+$BJ134*Assembly!S$15+$BK134*Assembly!S$16+$BL134*Assembly!S$17+$BM134*Assembly!S$18+$BN134*Assembly!S$19+$BO134*Assembly!S$20+$BP134*Assembly!S$21+$BQ134*Assembly!S$22+$BR134*Assembly!S$23+$BS134*Assembly!S$24</f>
        <v>0</v>
      </c>
      <c r="CL134" s="229" t="str">
        <f>$AY134*Assembly!T$4+$AZ134*Assembly!T$5+$BA134*Assembly!T$6+$BB134*Assembly!T$7+$BC134*Assembly!T$8+$BD134*Assembly!T$9+$BE134*Assembly!T$10+$BF134*Assembly!T$11+$BG134*Assembly!T$12+$BH134*Assembly!T$13+$BI134*Assembly!T$14+$BJ134*Assembly!T$15+$BK134*Assembly!T$16+$BL134*Assembly!T$17+$BM134*Assembly!T$18+$BN134*Assembly!T$19+$BO134*Assembly!T$20+$BP134*Assembly!T$21+$BQ134*Assembly!T$22+$BR134*Assembly!T$23+$BS134*Assembly!T$24</f>
        <v>0</v>
      </c>
      <c r="CM134" s="229" t="str">
        <f>$AY134*Assembly!U$4+$AZ134*Assembly!U$5+$BA134*Assembly!U$6+$BB134*Assembly!U$7+$BC134*Assembly!U$8+$BD134*Assembly!U$9+$BE134*Assembly!U$10+$BF134*Assembly!U$11+$BG134*Assembly!U$12+$BH134*Assembly!U$13+$BI134*Assembly!U$14+$BJ134*Assembly!U$15+$BK134*Assembly!U$16+$BL134*Assembly!U$17+$BM134*Assembly!U$18+$BN134*Assembly!U$19+$BO134*Assembly!U$20+$BP134*Assembly!U$21+$BQ134*Assembly!U$22+$BR134*Assembly!U$23+$BS134*Assembly!U$24</f>
        <v>0</v>
      </c>
      <c r="CN134" s="231" t="str">
        <f>$AY134*Assembly!V$4+$AZ134*Assembly!V$5+$BA134*Assembly!V$6+$BB134*Assembly!V$7+$BC134*Assembly!V$8+$BD134*Assembly!V$9+$BE134*Assembly!V$10+$BF134*Assembly!V$11+$BG134*Assembly!V$12+$BH134*Assembly!V$13+$BI134*Assembly!V$14+$BJ134*Assembly!V$15+$BK134*Assembly!V$16+$BL134*Assembly!V$17+$BM134*Assembly!V$18+$BN134*Assembly!V$19+$BO134*Assembly!V$20+$BP134*Assembly!V$21+$BQ134*Assembly!V$22+$BR134*Assembly!V$23+$BS134*Assembly!V$24</f>
        <v>0</v>
      </c>
      <c r="CO134" s="231" t="str">
        <f>CE134*Refining!$F$3</f>
        <v>2,341</v>
      </c>
      <c r="CP134" s="231" t="str">
        <f>CF134*Refining!$F$4</f>
        <v>125</v>
      </c>
      <c r="CQ134" s="231" t="str">
        <f>CG134*Refining!$F$5</f>
        <v>0</v>
      </c>
      <c r="CR134" s="231" t="str">
        <f>CH134*Refining!$F$6</f>
        <v>0</v>
      </c>
      <c r="CS134" s="231" t="str">
        <f>CI134*Refining!$F$7</f>
        <v>21</v>
      </c>
      <c r="CT134" s="231" t="str">
        <f>CJ134*Refining!$F$8</f>
        <v>0</v>
      </c>
      <c r="CU134" s="231" t="str">
        <f>CK134*Refining!$F$9</f>
        <v>0</v>
      </c>
      <c r="CV134" s="231" t="str">
        <f>CL134*Refining!$F$10</f>
        <v>0</v>
      </c>
      <c r="CW134" s="231" t="str">
        <f>CM134*Refining!$F$11</f>
        <v>0</v>
      </c>
      <c r="CX134" s="231" t="str">
        <f>CN134*Refining!$F$12</f>
        <v>0</v>
      </c>
      <c r="CY134" s="248" t="str">
        <f t="shared" ref="CY134:DR134" si="542">IF(CE134 = 0, "", CE134)</f>
        <v>1,311</v>
      </c>
      <c r="CZ134" s="249" t="str">
        <f t="shared" si="542"/>
        <v>40</v>
      </c>
      <c r="DA134" s="245" t="str">
        <f t="shared" si="542"/>
        <v/>
      </c>
      <c r="DB134" s="245" t="str">
        <f t="shared" si="542"/>
        <v/>
      </c>
      <c r="DC134" s="245" t="str">
        <f t="shared" si="542"/>
        <v>11.6</v>
      </c>
      <c r="DD134" s="245" t="str">
        <f t="shared" si="542"/>
        <v/>
      </c>
      <c r="DE134" s="245" t="str">
        <f t="shared" si="542"/>
        <v/>
      </c>
      <c r="DF134" s="245" t="str">
        <f t="shared" si="542"/>
        <v/>
      </c>
      <c r="DG134" s="245" t="str">
        <f t="shared" si="542"/>
        <v/>
      </c>
      <c r="DH134" s="246" t="str">
        <f t="shared" si="542"/>
        <v/>
      </c>
      <c r="DI134" s="248" t="str">
        <f t="shared" si="542"/>
        <v>2,341</v>
      </c>
      <c r="DJ134" s="249" t="str">
        <f t="shared" si="542"/>
        <v>125</v>
      </c>
      <c r="DK134" s="245" t="str">
        <f t="shared" si="542"/>
        <v/>
      </c>
      <c r="DL134" s="245" t="str">
        <f t="shared" si="542"/>
        <v/>
      </c>
      <c r="DM134" s="249" t="str">
        <f t="shared" si="542"/>
        <v>21</v>
      </c>
      <c r="DN134" s="245" t="str">
        <f t="shared" si="542"/>
        <v/>
      </c>
      <c r="DO134" s="245" t="str">
        <f t="shared" si="542"/>
        <v/>
      </c>
      <c r="DP134" s="245" t="str">
        <f t="shared" si="542"/>
        <v/>
      </c>
      <c r="DQ134" s="245" t="str">
        <f t="shared" si="542"/>
        <v/>
      </c>
      <c r="DR134" s="246" t="str">
        <f t="shared" si="542"/>
        <v/>
      </c>
      <c r="DS134" s="248" t="str">
        <f t="shared" si="15"/>
        <v>1,363</v>
      </c>
      <c r="DT134" s="249" t="str">
        <f t="shared" si="16"/>
        <v>2,487</v>
      </c>
      <c r="DU134" s="225" t="str">
        <f>CY134*'Ores &amp; Ingots'!$C$3+CZ134*'Ores &amp; Ingots'!$C$4+DA134*'Ores &amp; Ingots'!$C$5+DB134*'Ores &amp; Ingots'!$C$6+DC134*'Ores &amp; Ingots'!$C$7+DD134*'Ores &amp; Ingots'!$C$8+DE134*'Ores &amp; Ingots'!$C$9+DF134*'Ores &amp; Ingots'!$C$10+DG134*'Ores &amp; Ingots'!$C$11+DH134*'Ores &amp; Ingots'!$C$12</f>
        <v>176</v>
      </c>
      <c r="DV134" s="225" t="str">
        <f>DI134*'Ores &amp; Ingots'!$B$3+DJ134*'Ores &amp; Ingots'!$B$4+DK134*'Ores &amp; Ingots'!$B$5+DL134*'Ores &amp; Ingots'!$B$6+DM134*'Ores &amp; Ingots'!$B$7+DN134*'Ores &amp; Ingots'!$B$8+DO134*'Ores &amp; Ingots'!$B$9+DP134*'Ores &amp; Ingots'!$B$10+DQ134*'Ores &amp; Ingots'!$B$11+DR134*'Ores &amp; Ingots'!$B$12</f>
        <v>920</v>
      </c>
      <c r="DW134" s="249" t="str">
        <f>CY134*Refining!$G$3+CZ134*Refining!$G$4+DA134*Refining!$G$5+DB134*Refining!$G$6+DC134*Refining!$G$7+DD134*Refining!$G$8+DE134*Refining!$G$9+DF134*Refining!$G$10+DG134*Refining!$G$11+DH134*Refining!$G$12</f>
        <v>292</v>
      </c>
      <c r="DX134" s="249" t="str">
        <f t="shared" si="17"/>
        <v>45,408</v>
      </c>
      <c r="DY134" s="250" t="str">
        <f t="shared" si="18"/>
        <v>0.0454</v>
      </c>
      <c r="DZ134" s="248" t="str">
        <f t="shared" si="19"/>
        <v>512</v>
      </c>
      <c r="EA134" s="251" t="str">
        <f t="shared" ref="EA134:EB134" si="543">DZ134/60</f>
        <v>8.5</v>
      </c>
      <c r="EB134" s="251" t="str">
        <f t="shared" si="543"/>
        <v>0.1</v>
      </c>
      <c r="EC134" s="543" t="str">
        <f t="shared" si="21"/>
        <v>0.01</v>
      </c>
      <c r="ED134" s="248" t="str">
        <f t="shared" si="22"/>
        <v>77,297</v>
      </c>
      <c r="EE134" s="251" t="str">
        <f t="shared" ref="EE134:EF134" si="544">ED134/1000</f>
        <v>77.3</v>
      </c>
      <c r="EF134" s="252" t="str">
        <f t="shared" si="544"/>
        <v>0.08</v>
      </c>
      <c r="EG134" s="544" t="str">
        <f t="shared" si="24"/>
        <v>0.0773</v>
      </c>
      <c r="EH134" s="225" t="s">
        <v>12</v>
      </c>
    </row>
    <row r="135">
      <c r="A135" s="33"/>
      <c r="B135" s="226" t="s">
        <v>1009</v>
      </c>
      <c r="C135" s="227" t="s">
        <v>886</v>
      </c>
      <c r="D135" s="227">
        <v>1.0</v>
      </c>
      <c r="E135" s="227">
        <v>1.0</v>
      </c>
      <c r="F135" s="227">
        <v>1.0</v>
      </c>
      <c r="G135" s="253" t="str">
        <f t="shared" si="5"/>
        <v>15.6</v>
      </c>
      <c r="H135" s="254">
        <v>35.0</v>
      </c>
      <c r="I135" s="254">
        <v>35.0</v>
      </c>
      <c r="J135" s="254" t="str">
        <f>H135/Main!$D$9</f>
        <v>35</v>
      </c>
      <c r="K135" s="254" t="str">
        <f>I135/Main!$D$10</f>
        <v>35</v>
      </c>
      <c r="L135" s="254" t="str">
        <f t="shared" si="6"/>
        <v>1</v>
      </c>
      <c r="M135" s="254">
        <v>1.0</v>
      </c>
      <c r="N135" s="256">
        <v>5000.0</v>
      </c>
      <c r="O135" s="256">
        <v>5000.0</v>
      </c>
      <c r="P135" s="255"/>
      <c r="Q135" s="256">
        <v>8000.0</v>
      </c>
      <c r="R135" s="256" t="str">
        <f>Q135*Main!$D$6</f>
        <v>8,000</v>
      </c>
      <c r="S135" s="257"/>
      <c r="T135" s="257"/>
      <c r="U135" s="255"/>
      <c r="V135" s="255"/>
      <c r="W135" s="257"/>
      <c r="X135" s="257"/>
      <c r="Y135" s="255"/>
      <c r="Z135" s="255"/>
      <c r="AA135" s="255"/>
      <c r="AB135" s="255"/>
      <c r="AC135" s="335" t="s">
        <v>913</v>
      </c>
      <c r="AD135" s="225">
        <v>150.0</v>
      </c>
      <c r="AE135" s="225">
        <v>0.0</v>
      </c>
      <c r="AF135" s="225">
        <v>12.0</v>
      </c>
      <c r="AG135" s="225">
        <v>0.0</v>
      </c>
      <c r="AH135" s="225">
        <v>40.0</v>
      </c>
      <c r="AI135" s="225">
        <v>0.0</v>
      </c>
      <c r="AJ135" s="225">
        <v>8.0</v>
      </c>
      <c r="AK135" s="309">
        <v>20.0</v>
      </c>
      <c r="AL135" s="225">
        <v>0.0</v>
      </c>
      <c r="AM135" s="225">
        <v>0.0</v>
      </c>
      <c r="AN135" s="225">
        <v>0.0</v>
      </c>
      <c r="AO135" s="225">
        <v>0.0</v>
      </c>
      <c r="AP135" s="225">
        <v>0.0</v>
      </c>
      <c r="AQ135" s="225">
        <v>0.0</v>
      </c>
      <c r="AR135" s="225">
        <v>0.0</v>
      </c>
      <c r="AS135" s="225">
        <v>0.0</v>
      </c>
      <c r="AT135" s="225">
        <v>0.0</v>
      </c>
      <c r="AU135" s="225">
        <v>0.0</v>
      </c>
      <c r="AV135" s="225">
        <v>0.0</v>
      </c>
      <c r="AW135" s="225">
        <v>0.0</v>
      </c>
      <c r="AX135" s="225">
        <v>0.0</v>
      </c>
      <c r="AY135" s="239" t="str">
        <f t="shared" ref="AY135:BS135" si="545">IF(AD135 = 0, "", AD135)</f>
        <v>150</v>
      </c>
      <c r="AZ135" s="227" t="str">
        <f t="shared" si="545"/>
        <v/>
      </c>
      <c r="BA135" s="225" t="str">
        <f t="shared" si="545"/>
        <v>12</v>
      </c>
      <c r="BB135" s="227" t="str">
        <f t="shared" si="545"/>
        <v/>
      </c>
      <c r="BC135" s="225" t="str">
        <f t="shared" si="545"/>
        <v>40</v>
      </c>
      <c r="BD135" s="227" t="str">
        <f t="shared" si="545"/>
        <v/>
      </c>
      <c r="BE135" s="225" t="str">
        <f t="shared" si="545"/>
        <v>8</v>
      </c>
      <c r="BF135" s="309" t="str">
        <f t="shared" si="545"/>
        <v>20</v>
      </c>
      <c r="BG135" s="227" t="str">
        <f t="shared" si="545"/>
        <v/>
      </c>
      <c r="BH135" s="227" t="str">
        <f t="shared" si="545"/>
        <v/>
      </c>
      <c r="BI135" s="227" t="str">
        <f t="shared" si="545"/>
        <v/>
      </c>
      <c r="BJ135" s="227" t="str">
        <f t="shared" si="545"/>
        <v/>
      </c>
      <c r="BK135" s="227" t="str">
        <f t="shared" si="545"/>
        <v/>
      </c>
      <c r="BL135" s="227" t="str">
        <f t="shared" si="545"/>
        <v/>
      </c>
      <c r="BM135" s="227" t="str">
        <f t="shared" si="545"/>
        <v/>
      </c>
      <c r="BN135" s="227" t="str">
        <f t="shared" si="545"/>
        <v/>
      </c>
      <c r="BO135" s="227" t="str">
        <f t="shared" si="545"/>
        <v/>
      </c>
      <c r="BP135" s="227" t="str">
        <f t="shared" si="545"/>
        <v/>
      </c>
      <c r="BQ135" s="227" t="str">
        <f t="shared" si="545"/>
        <v/>
      </c>
      <c r="BR135" s="227" t="str">
        <f t="shared" si="545"/>
        <v/>
      </c>
      <c r="BS135" s="238" t="str">
        <f t="shared" si="545"/>
        <v/>
      </c>
      <c r="BT135" s="239" t="str">
        <f>$AY135*Assembly!Y$4+$AZ135*Assembly!Y$5+$BA135*Assembly!Y$6+$BB135*Assembly!Y$7+$BC135*Assembly!Y$8+$BD135*Assembly!Y$9+$BE135*Assembly!Y$10+$BF135*Assembly!Y$11+$BG135*Assembly!Y$12+$BH135*Assembly!Y$13+$BI135*Assembly!Y$14+$BJ135*Assembly!Y$15+$BK135*Assembly!Y$16+$BL135*Assembly!Y$17+$BM135*Assembly!Y$18+$BN135*Assembly!Y$19+$BO135*Assembly!Y$20+$BP135*Assembly!Y$21+$BQ135*Assembly!Y$22+$BR135*Assembly!Y$23+$BS135*Assembly!Y$24</f>
        <v>3,564</v>
      </c>
      <c r="BU135" s="225" t="str">
        <f t="shared" si="8"/>
        <v>228</v>
      </c>
      <c r="BV135" s="225" t="str">
        <f>$AY135*Assembly!AC$4+$AZ135*Assembly!AC$5+$BA135*Assembly!AC$6+$BB135*Assembly!AC$7+$BC135*Assembly!AC$8+$BD135*Assembly!AC$9+$BE135*Assembly!AC$10+$BF135*Assembly!AC$11+$BG135*Assembly!AC$12+$BH135*Assembly!AC$13+$BI135*Assembly!AC$14+$BJ135*Assembly!AC$15+$BK135*Assembly!AC$16+$BL135*Assembly!AC$17+$BM135*Assembly!AC$18+$BN135*Assembly!AC$19+$BO135*Assembly!AC$20+$BP135*Assembly!AC$21+$BQ135*Assembly!AC$22+$BR135*Assembly!AC$23+$BS135*Assembly!AC$24</f>
        <v>16,720</v>
      </c>
      <c r="BW135" s="240" t="str">
        <f t="shared" si="9"/>
        <v>4.69</v>
      </c>
      <c r="BX135" s="241" t="str">
        <f t="shared" si="10"/>
        <v>1070</v>
      </c>
      <c r="BY135" s="242" t="str">
        <f t="shared" si="11"/>
        <v>73.3</v>
      </c>
      <c r="BZ135" s="311" t="str">
        <f t="shared" si="541"/>
        <v>2.2 L</v>
      </c>
      <c r="CA135" s="225" t="str">
        <f>$AY135*Assembly!X$4+$AZ135*Assembly!X$5+$BA135*Assembly!X$6+$BB135*Assembly!X$7+$BC135*Assembly!X$8+$BD135*Assembly!X$9+$BE135*Assembly!X$10+$BF135*Assembly!X$11+$BG135*Assembly!X$12+$BH135*Assembly!X$13+$BI135*Assembly!X$14+$BJ135*Assembly!X$15+$BK135*Assembly!X$16+$BL135*Assembly!X$17+$BM135*Assembly!X$18+$BN135*Assembly!X$19+$BO135*Assembly!X$20+$BP135*Assembly!X$21+$BQ135*Assembly!X$22+$BR135*Assembly!X$23+$BS135*Assembly!X$24</f>
        <v>350</v>
      </c>
      <c r="CB135" s="225" t="str">
        <f t="shared" si="12"/>
        <v>54,444</v>
      </c>
      <c r="CC135" s="223" t="str">
        <f t="shared" si="13"/>
        <v>0.0544</v>
      </c>
      <c r="CD135" s="243" t="str">
        <f>$AY135*Assembly!AB$4+$AZ135*Assembly!AB$5+$BA135*Assembly!AB$6+$BB135*Assembly!AB$7+$BC135*Assembly!AB$8+$BD135*Assembly!AB$9+$BE135*Assembly!AB$10+$BF135*Assembly!AB$11+$BG135*Assembly!AB$12+$BH135*Assembly!AB$13+$BI135*Assembly!AB$14+$BJ135*Assembly!AB$15+$BK135*Assembly!AB$16+$BL135*Assembly!AB$17+$BM135*Assembly!AB$18+$BN135*Assembly!AB$19+$BO135*Assembly!AB$20+$BP135*Assembly!AB$21+$BQ135*Assembly!AB$22+$BR135*Assembly!AB$23+$BS135*Assembly!AB$24</f>
        <v>638</v>
      </c>
      <c r="CE135" s="256" t="str">
        <f>$AY135*Assembly!M$4+$AZ135*Assembly!M$5+$BA135*Assembly!M$6+$BB135*Assembly!M$7+$BC135*Assembly!M$8+$BD135*Assembly!M$9+$BE135*Assembly!M$10+$BF135*Assembly!M$11+$BG135*Assembly!M$12+$BH135*Assembly!M$13+$BI135*Assembly!M$14+$BJ135*Assembly!M$15+$BK135*Assembly!M$16+$BL135*Assembly!M$17+$BM135*Assembly!M$18+$BN135*Assembly!M$19+$BO135*Assembly!M$20+$BP135*Assembly!M$21+$BQ135*Assembly!M$22+$BR135*Assembly!M$23+$BS135*Assembly!M$24</f>
        <v>3,780</v>
      </c>
      <c r="CF135" s="256" t="str">
        <f>$AY135*Assembly!N$4+$AZ135*Assembly!N$5+$BA135*Assembly!N$6+$BB135*Assembly!N$7+$BC135*Assembly!N$8+$BD135*Assembly!N$9+$BE135*Assembly!N$10+$BF135*Assembly!N$11+$BG135*Assembly!N$12+$BH135*Assembly!N$13+$BI135*Assembly!N$14+$BJ135*Assembly!N$15+$BK135*Assembly!N$16+$BL135*Assembly!N$17+$BM135*Assembly!N$18+$BN135*Assembly!N$19+$BO135*Assembly!N$20+$BP135*Assembly!N$21+$BQ135*Assembly!N$22+$BR135*Assembly!N$23+$BS135*Assembly!N$24</f>
        <v>40</v>
      </c>
      <c r="CG135" s="256" t="str">
        <f>$AY135*Assembly!O$4+$AZ135*Assembly!O$5+$BA135*Assembly!O$6+$BB135*Assembly!O$7+$BC135*Assembly!O$8+$BD135*Assembly!O$9+$BE135*Assembly!O$10+$BF135*Assembly!O$11+$BG135*Assembly!O$12+$BH135*Assembly!O$13+$BI135*Assembly!O$14+$BJ135*Assembly!O$15+$BK135*Assembly!O$16+$BL135*Assembly!O$17+$BM135*Assembly!O$18+$BN135*Assembly!O$19+$BO135*Assembly!O$20+$BP135*Assembly!O$21+$BQ135*Assembly!O$22+$BR135*Assembly!O$23+$BS135*Assembly!O$24</f>
        <v>0</v>
      </c>
      <c r="CH135" s="254" t="str">
        <f>$AY135*Assembly!P$4+$AZ135*Assembly!P$5+$BA135*Assembly!P$6+$BB135*Assembly!P$7+$BC135*Assembly!P$8+$BD135*Assembly!P$9+$BE135*Assembly!P$10+$BF135*Assembly!P$11+$BG135*Assembly!P$12+$BH135*Assembly!P$13+$BI135*Assembly!P$14+$BJ135*Assembly!P$15+$BK135*Assembly!P$16+$BL135*Assembly!P$17+$BM135*Assembly!P$18+$BN135*Assembly!P$19+$BO135*Assembly!P$20+$BP135*Assembly!P$21+$BQ135*Assembly!P$22+$BR135*Assembly!P$23+$BS135*Assembly!P$24</f>
        <v>0</v>
      </c>
      <c r="CI135" s="254" t="str">
        <f>$AY135*Assembly!Q$4+$AZ135*Assembly!Q$5+$BA135*Assembly!Q$6+$BB135*Assembly!Q$7+$BC135*Assembly!Q$8+$BD135*Assembly!Q$9+$BE135*Assembly!Q$10+$BF135*Assembly!Q$11+$BG135*Assembly!Q$12+$BH135*Assembly!Q$13+$BI135*Assembly!Q$14+$BJ135*Assembly!Q$15+$BK135*Assembly!Q$16+$BL135*Assembly!Q$17+$BM135*Assembly!Q$18+$BN135*Assembly!Q$19+$BO135*Assembly!Q$20+$BP135*Assembly!Q$21+$BQ135*Assembly!Q$22+$BR135*Assembly!Q$23+$BS135*Assembly!Q$24</f>
        <v>4</v>
      </c>
      <c r="CJ135" s="256" t="str">
        <f>$AY135*Assembly!R$4+$AZ135*Assembly!R$5+$BA135*Assembly!R$6+$BB135*Assembly!R$7+$BC135*Assembly!R$8+$BD135*Assembly!R$9+$BE135*Assembly!R$10+$BF135*Assembly!R$11+$BG135*Assembly!R$12+$BH135*Assembly!R$13+$BI135*Assembly!R$14+$BJ135*Assembly!R$15+$BK135*Assembly!R$16+$BL135*Assembly!R$17+$BM135*Assembly!R$18+$BN135*Assembly!R$19+$BO135*Assembly!R$20+$BP135*Assembly!R$21+$BQ135*Assembly!R$22+$BR135*Assembly!R$23+$BS135*Assembly!R$24</f>
        <v>0</v>
      </c>
      <c r="CK135" s="254" t="str">
        <f>$AY135*Assembly!S$4+$AZ135*Assembly!S$5+$BA135*Assembly!S$6+$BB135*Assembly!S$7+$BC135*Assembly!S$8+$BD135*Assembly!S$9+$BE135*Assembly!S$10+$BF135*Assembly!S$11+$BG135*Assembly!S$12+$BH135*Assembly!S$13+$BI135*Assembly!S$14+$BJ135*Assembly!S$15+$BK135*Assembly!S$16+$BL135*Assembly!S$17+$BM135*Assembly!S$18+$BN135*Assembly!S$19+$BO135*Assembly!S$20+$BP135*Assembly!S$21+$BQ135*Assembly!S$22+$BR135*Assembly!S$23+$BS135*Assembly!S$24</f>
        <v>0</v>
      </c>
      <c r="CL135" s="254" t="str">
        <f>$AY135*Assembly!T$4+$AZ135*Assembly!T$5+$BA135*Assembly!T$6+$BB135*Assembly!T$7+$BC135*Assembly!T$8+$BD135*Assembly!T$9+$BE135*Assembly!T$10+$BF135*Assembly!T$11+$BG135*Assembly!T$12+$BH135*Assembly!T$13+$BI135*Assembly!T$14+$BJ135*Assembly!T$15+$BK135*Assembly!T$16+$BL135*Assembly!T$17+$BM135*Assembly!T$18+$BN135*Assembly!T$19+$BO135*Assembly!T$20+$BP135*Assembly!T$21+$BQ135*Assembly!T$22+$BR135*Assembly!T$23+$BS135*Assembly!T$24</f>
        <v>0</v>
      </c>
      <c r="CM135" s="254" t="str">
        <f>$AY135*Assembly!U$4+$AZ135*Assembly!U$5+$BA135*Assembly!U$6+$BB135*Assembly!U$7+$BC135*Assembly!U$8+$BD135*Assembly!U$9+$BE135*Assembly!U$10+$BF135*Assembly!U$11+$BG135*Assembly!U$12+$BH135*Assembly!U$13+$BI135*Assembly!U$14+$BJ135*Assembly!U$15+$BK135*Assembly!U$16+$BL135*Assembly!U$17+$BM135*Assembly!U$18+$BN135*Assembly!U$19+$BO135*Assembly!U$20+$BP135*Assembly!U$21+$BQ135*Assembly!U$22+$BR135*Assembly!U$23+$BS135*Assembly!U$24</f>
        <v>0</v>
      </c>
      <c r="CN135" s="256" t="str">
        <f>$AY135*Assembly!V$4+$AZ135*Assembly!V$5+$BA135*Assembly!V$6+$BB135*Assembly!V$7+$BC135*Assembly!V$8+$BD135*Assembly!V$9+$BE135*Assembly!V$10+$BF135*Assembly!V$11+$BG135*Assembly!V$12+$BH135*Assembly!V$13+$BI135*Assembly!V$14+$BJ135*Assembly!V$15+$BK135*Assembly!V$16+$BL135*Assembly!V$17+$BM135*Assembly!V$18+$BN135*Assembly!V$19+$BO135*Assembly!V$20+$BP135*Assembly!V$21+$BQ135*Assembly!V$22+$BR135*Assembly!V$23+$BS135*Assembly!V$24</f>
        <v>0</v>
      </c>
      <c r="CO135" s="256" t="str">
        <f>CE135*Refining!$F$3</f>
        <v>6,750</v>
      </c>
      <c r="CP135" s="256" t="str">
        <f>CF135*Refining!$F$4</f>
        <v>125</v>
      </c>
      <c r="CQ135" s="256" t="str">
        <f>CG135*Refining!$F$5</f>
        <v>0</v>
      </c>
      <c r="CR135" s="256" t="str">
        <f>CH135*Refining!$F$6</f>
        <v>0</v>
      </c>
      <c r="CS135" s="256" t="str">
        <f>CI135*Refining!$F$7</f>
        <v>7</v>
      </c>
      <c r="CT135" s="256" t="str">
        <f>CJ135*Refining!$F$8</f>
        <v>0</v>
      </c>
      <c r="CU135" s="256" t="str">
        <f>CK135*Refining!$F$9</f>
        <v>0</v>
      </c>
      <c r="CV135" s="256" t="str">
        <f>CL135*Refining!$F$10</f>
        <v>0</v>
      </c>
      <c r="CW135" s="256" t="str">
        <f>CM135*Refining!$F$11</f>
        <v>0</v>
      </c>
      <c r="CX135" s="256" t="str">
        <f>CN135*Refining!$F$12</f>
        <v>0</v>
      </c>
      <c r="CY135" s="248" t="str">
        <f t="shared" ref="CY135:DR135" si="546">IF(CE135 = 0, "", CE135)</f>
        <v>3,780</v>
      </c>
      <c r="CZ135" s="249" t="str">
        <f t="shared" si="546"/>
        <v>40</v>
      </c>
      <c r="DA135" s="245" t="str">
        <f t="shared" si="546"/>
        <v/>
      </c>
      <c r="DB135" s="245" t="str">
        <f t="shared" si="546"/>
        <v/>
      </c>
      <c r="DC135" s="245" t="str">
        <f t="shared" si="546"/>
        <v>4</v>
      </c>
      <c r="DD135" s="245" t="str">
        <f t="shared" si="546"/>
        <v/>
      </c>
      <c r="DE135" s="245" t="str">
        <f t="shared" si="546"/>
        <v/>
      </c>
      <c r="DF135" s="245" t="str">
        <f t="shared" si="546"/>
        <v/>
      </c>
      <c r="DG135" s="245" t="str">
        <f t="shared" si="546"/>
        <v/>
      </c>
      <c r="DH135" s="246" t="str">
        <f t="shared" si="546"/>
        <v/>
      </c>
      <c r="DI135" s="248" t="str">
        <f t="shared" si="546"/>
        <v>6,750</v>
      </c>
      <c r="DJ135" s="249" t="str">
        <f t="shared" si="546"/>
        <v>125</v>
      </c>
      <c r="DK135" s="245" t="str">
        <f t="shared" si="546"/>
        <v/>
      </c>
      <c r="DL135" s="245" t="str">
        <f t="shared" si="546"/>
        <v/>
      </c>
      <c r="DM135" s="249" t="str">
        <f t="shared" si="546"/>
        <v>7</v>
      </c>
      <c r="DN135" s="245" t="str">
        <f t="shared" si="546"/>
        <v/>
      </c>
      <c r="DO135" s="245" t="str">
        <f t="shared" si="546"/>
        <v/>
      </c>
      <c r="DP135" s="245" t="str">
        <f t="shared" si="546"/>
        <v/>
      </c>
      <c r="DQ135" s="245" t="str">
        <f t="shared" si="546"/>
        <v/>
      </c>
      <c r="DR135" s="246" t="str">
        <f t="shared" si="546"/>
        <v/>
      </c>
      <c r="DS135" s="248" t="str">
        <f t="shared" si="15"/>
        <v>3,824</v>
      </c>
      <c r="DT135" s="249" t="str">
        <f t="shared" si="16"/>
        <v>6,882</v>
      </c>
      <c r="DU135" s="225" t="str">
        <f>CY135*'Ores &amp; Ingots'!$C$3+CZ135*'Ores &amp; Ingots'!$C$4+DA135*'Ores &amp; Ingots'!$C$5+DB135*'Ores &amp; Ingots'!$C$6+DC135*'Ores &amp; Ingots'!$C$7+DD135*'Ores &amp; Ingots'!$C$8+DE135*'Ores &amp; Ingots'!$C$9+DF135*'Ores &amp; Ingots'!$C$10+DG135*'Ores &amp; Ingots'!$C$11+DH135*'Ores &amp; Ingots'!$C$12</f>
        <v>486</v>
      </c>
      <c r="DV135" s="225" t="str">
        <f>DI135*'Ores &amp; Ingots'!$B$3+DJ135*'Ores &amp; Ingots'!$B$4+DK135*'Ores &amp; Ingots'!$B$5+DL135*'Ores &amp; Ingots'!$B$6+DM135*'Ores &amp; Ingots'!$B$7+DN135*'Ores &amp; Ingots'!$B$8+DO135*'Ores &amp; Ingots'!$B$9+DP135*'Ores &amp; Ingots'!$B$10+DQ135*'Ores &amp; Ingots'!$B$11+DR135*'Ores &amp; Ingots'!$B$12</f>
        <v>2,546</v>
      </c>
      <c r="DW135" s="249" t="str">
        <f>CY135*Refining!$G$3+CZ135*Refining!$G$4+DA135*Refining!$G$5+DB135*Refining!$G$6+DC135*Refining!$G$7+DD135*Refining!$G$8+DE135*Refining!$G$9+DF135*Refining!$G$10+DG135*Refining!$G$11+DH135*Refining!$G$12</f>
        <v>455</v>
      </c>
      <c r="DX135" s="249" t="str">
        <f t="shared" si="17"/>
        <v>70,812</v>
      </c>
      <c r="DY135" s="250" t="str">
        <f t="shared" si="18"/>
        <v>0.0708</v>
      </c>
      <c r="DZ135" s="248" t="str">
        <f t="shared" si="19"/>
        <v>840</v>
      </c>
      <c r="EA135" s="251" t="str">
        <f t="shared" ref="EA135:EB135" si="547">DZ135/60</f>
        <v>14.0</v>
      </c>
      <c r="EB135" s="251" t="str">
        <f t="shared" si="547"/>
        <v>0.2</v>
      </c>
      <c r="EC135" s="543" t="str">
        <f t="shared" si="21"/>
        <v>0.01</v>
      </c>
      <c r="ED135" s="248" t="str">
        <f t="shared" si="22"/>
        <v>125,256</v>
      </c>
      <c r="EE135" s="251" t="str">
        <f t="shared" ref="EE135:EF135" si="548">ED135/1000</f>
        <v>125.3</v>
      </c>
      <c r="EF135" s="252" t="str">
        <f t="shared" si="548"/>
        <v>0.13</v>
      </c>
      <c r="EG135" s="544" t="str">
        <f t="shared" si="24"/>
        <v>0.1253</v>
      </c>
      <c r="EH135" s="225">
        <v>829.0</v>
      </c>
    </row>
    <row r="136" hidden="1">
      <c r="A136" s="33"/>
      <c r="B136" s="226" t="s">
        <v>1009</v>
      </c>
      <c r="C136" s="227" t="s">
        <v>885</v>
      </c>
      <c r="D136" s="227">
        <v>3.0</v>
      </c>
      <c r="E136" s="227">
        <v>3.0</v>
      </c>
      <c r="F136" s="227">
        <v>3.0</v>
      </c>
      <c r="G136" s="228" t="str">
        <f t="shared" si="5"/>
        <v>3.4</v>
      </c>
      <c r="H136" s="229">
        <v>25.0</v>
      </c>
      <c r="I136" s="229">
        <v>25.0</v>
      </c>
      <c r="J136" s="229" t="str">
        <f>H136/Main!$D$9</f>
        <v>25</v>
      </c>
      <c r="K136" s="229" t="str">
        <f>I136/Main!$D$10</f>
        <v>25</v>
      </c>
      <c r="L136" s="229" t="str">
        <f t="shared" si="6"/>
        <v>1</v>
      </c>
      <c r="M136" s="229">
        <v>1.0</v>
      </c>
      <c r="N136" s="231">
        <v>50.0</v>
      </c>
      <c r="O136" s="231">
        <v>50.0</v>
      </c>
      <c r="P136" s="230"/>
      <c r="Q136" s="231">
        <v>1152.0</v>
      </c>
      <c r="R136" s="231" t="str">
        <f>Q136*Main!$D$6</f>
        <v>1,152</v>
      </c>
      <c r="S136" s="232"/>
      <c r="T136" s="232"/>
      <c r="U136" s="230"/>
      <c r="V136" s="230"/>
      <c r="W136" s="232"/>
      <c r="X136" s="232"/>
      <c r="Y136" s="230"/>
      <c r="Z136" s="230"/>
      <c r="AA136" s="230"/>
      <c r="AB136" s="230"/>
      <c r="AC136" s="334"/>
      <c r="AD136" s="225">
        <v>21.0</v>
      </c>
      <c r="AE136" s="225">
        <v>0.0</v>
      </c>
      <c r="AF136" s="225">
        <v>6.0</v>
      </c>
      <c r="AG136" s="225">
        <v>0.0</v>
      </c>
      <c r="AH136" s="225">
        <v>12.0</v>
      </c>
      <c r="AI136" s="225">
        <v>0.0</v>
      </c>
      <c r="AJ136" s="225">
        <v>6.0</v>
      </c>
      <c r="AK136" s="309">
        <v>6.0</v>
      </c>
      <c r="AL136" s="225">
        <v>0.0</v>
      </c>
      <c r="AM136" s="225">
        <v>0.0</v>
      </c>
      <c r="AN136" s="225">
        <v>0.0</v>
      </c>
      <c r="AO136" s="225">
        <v>0.0</v>
      </c>
      <c r="AP136" s="225">
        <v>0.0</v>
      </c>
      <c r="AQ136" s="225">
        <v>0.0</v>
      </c>
      <c r="AR136" s="225">
        <v>0.0</v>
      </c>
      <c r="AS136" s="225">
        <v>0.0</v>
      </c>
      <c r="AT136" s="225">
        <v>0.0</v>
      </c>
      <c r="AU136" s="225">
        <v>0.0</v>
      </c>
      <c r="AV136" s="225">
        <v>0.0</v>
      </c>
      <c r="AW136" s="225">
        <v>0.0</v>
      </c>
      <c r="AX136" s="225">
        <v>0.0</v>
      </c>
      <c r="AY136" s="239" t="str">
        <f t="shared" ref="AY136:BS136" si="549">IF(AD136 = 0, "", AD136)</f>
        <v>21</v>
      </c>
      <c r="AZ136" s="227" t="str">
        <f t="shared" si="549"/>
        <v/>
      </c>
      <c r="BA136" s="225" t="str">
        <f t="shared" si="549"/>
        <v>6</v>
      </c>
      <c r="BB136" s="227" t="str">
        <f t="shared" si="549"/>
        <v/>
      </c>
      <c r="BC136" s="225" t="str">
        <f t="shared" si="549"/>
        <v>12</v>
      </c>
      <c r="BD136" s="227" t="str">
        <f t="shared" si="549"/>
        <v/>
      </c>
      <c r="BE136" s="225" t="str">
        <f t="shared" si="549"/>
        <v>6</v>
      </c>
      <c r="BF136" s="309" t="str">
        <f t="shared" si="549"/>
        <v>6</v>
      </c>
      <c r="BG136" s="227" t="str">
        <f t="shared" si="549"/>
        <v/>
      </c>
      <c r="BH136" s="227" t="str">
        <f t="shared" si="549"/>
        <v/>
      </c>
      <c r="BI136" s="227" t="str">
        <f t="shared" si="549"/>
        <v/>
      </c>
      <c r="BJ136" s="227" t="str">
        <f t="shared" si="549"/>
        <v/>
      </c>
      <c r="BK136" s="227" t="str">
        <f t="shared" si="549"/>
        <v/>
      </c>
      <c r="BL136" s="227" t="str">
        <f t="shared" si="549"/>
        <v/>
      </c>
      <c r="BM136" s="227" t="str">
        <f t="shared" si="549"/>
        <v/>
      </c>
      <c r="BN136" s="227" t="str">
        <f t="shared" si="549"/>
        <v/>
      </c>
      <c r="BO136" s="227" t="str">
        <f t="shared" si="549"/>
        <v/>
      </c>
      <c r="BP136" s="227" t="str">
        <f t="shared" si="549"/>
        <v/>
      </c>
      <c r="BQ136" s="227" t="str">
        <f t="shared" si="549"/>
        <v/>
      </c>
      <c r="BR136" s="227" t="str">
        <f t="shared" si="549"/>
        <v/>
      </c>
      <c r="BS136" s="238" t="str">
        <f t="shared" si="549"/>
        <v/>
      </c>
      <c r="BT136" s="239" t="str">
        <f>$AY136*Assembly!Y$4+$AZ136*Assembly!Y$5+$BA136*Assembly!Y$6+$BB136*Assembly!Y$7+$BC136*Assembly!Y$8+$BD136*Assembly!Y$9+$BE136*Assembly!Y$10+$BF136*Assembly!Y$11+$BG136*Assembly!Y$12+$BH136*Assembly!Y$13+$BI136*Assembly!Y$14+$BJ136*Assembly!Y$15+$BK136*Assembly!Y$16+$BL136*Assembly!Y$17+$BM136*Assembly!Y$18+$BN136*Assembly!Y$19+$BO136*Assembly!Y$20+$BP136*Assembly!Y$21+$BQ136*Assembly!Y$22+$BR136*Assembly!Y$23+$BS136*Assembly!Y$24</f>
        <v>685</v>
      </c>
      <c r="BU136" s="225" t="str">
        <f t="shared" si="8"/>
        <v>203</v>
      </c>
      <c r="BV136" s="225" t="str">
        <f>$AY136*Assembly!AC$4+$AZ136*Assembly!AC$5+$BA136*Assembly!AC$6+$BB136*Assembly!AC$7+$BC136*Assembly!AC$8+$BD136*Assembly!AC$9+$BE136*Assembly!AC$10+$BF136*Assembly!AC$11+$BG136*Assembly!AC$12+$BH136*Assembly!AC$13+$BI136*Assembly!AC$14+$BJ136*Assembly!AC$15+$BK136*Assembly!AC$16+$BL136*Assembly!AC$17+$BM136*Assembly!AC$18+$BN136*Assembly!AC$19+$BO136*Assembly!AC$20+$BP136*Assembly!AC$21+$BQ136*Assembly!AC$22+$BR136*Assembly!AC$23+$BS136*Assembly!AC$24</f>
        <v>2,796</v>
      </c>
      <c r="BW136" s="240" t="str">
        <f t="shared" si="9"/>
        <v>4.08</v>
      </c>
      <c r="BX136" s="241" t="str">
        <f t="shared" si="10"/>
        <v>828</v>
      </c>
      <c r="BY136" s="242" t="str">
        <f t="shared" si="11"/>
        <v>13.8</v>
      </c>
      <c r="BZ136" s="311" t="str">
        <f t="shared" si="541"/>
        <v>1.7 L</v>
      </c>
      <c r="CA136" s="225" t="str">
        <f>$AY136*Assembly!X$4+$AZ136*Assembly!X$5+$BA136*Assembly!X$6+$BB136*Assembly!X$7+$BC136*Assembly!X$8+$BD136*Assembly!X$9+$BE136*Assembly!X$10+$BF136*Assembly!X$11+$BG136*Assembly!X$12+$BH136*Assembly!X$13+$BI136*Assembly!X$14+$BJ136*Assembly!X$15+$BK136*Assembly!X$16+$BL136*Assembly!X$17+$BM136*Assembly!X$18+$BN136*Assembly!X$19+$BO136*Assembly!X$20+$BP136*Assembly!X$21+$BQ136*Assembly!X$22+$BR136*Assembly!X$23+$BS136*Assembly!X$24</f>
        <v>87</v>
      </c>
      <c r="CB136" s="225" t="str">
        <f t="shared" si="12"/>
        <v>13,533</v>
      </c>
      <c r="CC136" s="223" t="str">
        <f t="shared" si="13"/>
        <v>0.0135</v>
      </c>
      <c r="CD136" s="243" t="str">
        <f>$AY136*Assembly!AB$4+$AZ136*Assembly!AB$5+$BA136*Assembly!AB$6+$BB136*Assembly!AB$7+$BC136*Assembly!AB$8+$BD136*Assembly!AB$9+$BE136*Assembly!AB$10+$BF136*Assembly!AB$11+$BG136*Assembly!AB$12+$BH136*Assembly!AB$13+$BI136*Assembly!AB$14+$BJ136*Assembly!AB$15+$BK136*Assembly!AB$16+$BL136*Assembly!AB$17+$BM136*Assembly!AB$18+$BN136*Assembly!AB$19+$BO136*Assembly!AB$20+$BP136*Assembly!AB$21+$BQ136*Assembly!AB$22+$BR136*Assembly!AB$23+$BS136*Assembly!AB$24</f>
        <v>153</v>
      </c>
      <c r="CE136" s="231" t="str">
        <f>$AY136*Assembly!M$4+$AZ136*Assembly!M$5+$BA136*Assembly!M$6+$BB136*Assembly!M$7+$BC136*Assembly!M$8+$BD136*Assembly!M$9+$BE136*Assembly!M$10+$BF136*Assembly!M$11+$BG136*Assembly!M$12+$BH136*Assembly!M$13+$BI136*Assembly!M$14+$BJ136*Assembly!M$15+$BK136*Assembly!M$16+$BL136*Assembly!M$17+$BM136*Assembly!M$18+$BN136*Assembly!M$19+$BO136*Assembly!M$20+$BP136*Assembly!M$21+$BQ136*Assembly!M$22+$BR136*Assembly!M$23+$BS136*Assembly!M$24</f>
        <v>714</v>
      </c>
      <c r="CF136" s="231" t="str">
        <f>$AY136*Assembly!N$4+$AZ136*Assembly!N$5+$BA136*Assembly!N$6+$BB136*Assembly!N$7+$BC136*Assembly!N$8+$BD136*Assembly!N$9+$BE136*Assembly!N$10+$BF136*Assembly!N$11+$BG136*Assembly!N$12+$BH136*Assembly!N$13+$BI136*Assembly!N$14+$BJ136*Assembly!N$15+$BK136*Assembly!N$16+$BL136*Assembly!N$17+$BM136*Assembly!N$18+$BN136*Assembly!N$19+$BO136*Assembly!N$20+$BP136*Assembly!N$21+$BQ136*Assembly!N$22+$BR136*Assembly!N$23+$BS136*Assembly!N$24</f>
        <v>30</v>
      </c>
      <c r="CG136" s="231" t="str">
        <f>$AY136*Assembly!O$4+$AZ136*Assembly!O$5+$BA136*Assembly!O$6+$BB136*Assembly!O$7+$BC136*Assembly!O$8+$BD136*Assembly!O$9+$BE136*Assembly!O$10+$BF136*Assembly!O$11+$BG136*Assembly!O$12+$BH136*Assembly!O$13+$BI136*Assembly!O$14+$BJ136*Assembly!O$15+$BK136*Assembly!O$16+$BL136*Assembly!O$17+$BM136*Assembly!O$18+$BN136*Assembly!O$19+$BO136*Assembly!O$20+$BP136*Assembly!O$21+$BQ136*Assembly!O$22+$BR136*Assembly!O$23+$BS136*Assembly!O$24</f>
        <v>0</v>
      </c>
      <c r="CH136" s="229" t="str">
        <f>$AY136*Assembly!P$4+$AZ136*Assembly!P$5+$BA136*Assembly!P$6+$BB136*Assembly!P$7+$BC136*Assembly!P$8+$BD136*Assembly!P$9+$BE136*Assembly!P$10+$BF136*Assembly!P$11+$BG136*Assembly!P$12+$BH136*Assembly!P$13+$BI136*Assembly!P$14+$BJ136*Assembly!P$15+$BK136*Assembly!P$16+$BL136*Assembly!P$17+$BM136*Assembly!P$18+$BN136*Assembly!P$19+$BO136*Assembly!P$20+$BP136*Assembly!P$21+$BQ136*Assembly!P$22+$BR136*Assembly!P$23+$BS136*Assembly!P$24</f>
        <v>0</v>
      </c>
      <c r="CI136" s="229" t="str">
        <f>$AY136*Assembly!Q$4+$AZ136*Assembly!Q$5+$BA136*Assembly!Q$6+$BB136*Assembly!Q$7+$BC136*Assembly!Q$8+$BD136*Assembly!Q$9+$BE136*Assembly!Q$10+$BF136*Assembly!Q$11+$BG136*Assembly!Q$12+$BH136*Assembly!Q$13+$BI136*Assembly!Q$14+$BJ136*Assembly!Q$15+$BK136*Assembly!Q$16+$BL136*Assembly!Q$17+$BM136*Assembly!Q$18+$BN136*Assembly!Q$19+$BO136*Assembly!Q$20+$BP136*Assembly!Q$21+$BQ136*Assembly!Q$22+$BR136*Assembly!Q$23+$BS136*Assembly!Q$24</f>
        <v>1.2</v>
      </c>
      <c r="CJ136" s="231" t="str">
        <f>$AY136*Assembly!R$4+$AZ136*Assembly!R$5+$BA136*Assembly!R$6+$BB136*Assembly!R$7+$BC136*Assembly!R$8+$BD136*Assembly!R$9+$BE136*Assembly!R$10+$BF136*Assembly!R$11+$BG136*Assembly!R$12+$BH136*Assembly!R$13+$BI136*Assembly!R$14+$BJ136*Assembly!R$15+$BK136*Assembly!R$16+$BL136*Assembly!R$17+$BM136*Assembly!R$18+$BN136*Assembly!R$19+$BO136*Assembly!R$20+$BP136*Assembly!R$21+$BQ136*Assembly!R$22+$BR136*Assembly!R$23+$BS136*Assembly!R$24</f>
        <v>0</v>
      </c>
      <c r="CK136" s="229" t="str">
        <f>$AY136*Assembly!S$4+$AZ136*Assembly!S$5+$BA136*Assembly!S$6+$BB136*Assembly!S$7+$BC136*Assembly!S$8+$BD136*Assembly!S$9+$BE136*Assembly!S$10+$BF136*Assembly!S$11+$BG136*Assembly!S$12+$BH136*Assembly!S$13+$BI136*Assembly!S$14+$BJ136*Assembly!S$15+$BK136*Assembly!S$16+$BL136*Assembly!S$17+$BM136*Assembly!S$18+$BN136*Assembly!S$19+$BO136*Assembly!S$20+$BP136*Assembly!S$21+$BQ136*Assembly!S$22+$BR136*Assembly!S$23+$BS136*Assembly!S$24</f>
        <v>0</v>
      </c>
      <c r="CL136" s="229" t="str">
        <f>$AY136*Assembly!T$4+$AZ136*Assembly!T$5+$BA136*Assembly!T$6+$BB136*Assembly!T$7+$BC136*Assembly!T$8+$BD136*Assembly!T$9+$BE136*Assembly!T$10+$BF136*Assembly!T$11+$BG136*Assembly!T$12+$BH136*Assembly!T$13+$BI136*Assembly!T$14+$BJ136*Assembly!T$15+$BK136*Assembly!T$16+$BL136*Assembly!T$17+$BM136*Assembly!T$18+$BN136*Assembly!T$19+$BO136*Assembly!T$20+$BP136*Assembly!T$21+$BQ136*Assembly!T$22+$BR136*Assembly!T$23+$BS136*Assembly!T$24</f>
        <v>0</v>
      </c>
      <c r="CM136" s="229" t="str">
        <f>$AY136*Assembly!U$4+$AZ136*Assembly!U$5+$BA136*Assembly!U$6+$BB136*Assembly!U$7+$BC136*Assembly!U$8+$BD136*Assembly!U$9+$BE136*Assembly!U$10+$BF136*Assembly!U$11+$BG136*Assembly!U$12+$BH136*Assembly!U$13+$BI136*Assembly!U$14+$BJ136*Assembly!U$15+$BK136*Assembly!U$16+$BL136*Assembly!U$17+$BM136*Assembly!U$18+$BN136*Assembly!U$19+$BO136*Assembly!U$20+$BP136*Assembly!U$21+$BQ136*Assembly!U$22+$BR136*Assembly!U$23+$BS136*Assembly!U$24</f>
        <v>0</v>
      </c>
      <c r="CN136" s="231" t="str">
        <f>$AY136*Assembly!V$4+$AZ136*Assembly!V$5+$BA136*Assembly!V$6+$BB136*Assembly!V$7+$BC136*Assembly!V$8+$BD136*Assembly!V$9+$BE136*Assembly!V$10+$BF136*Assembly!V$11+$BG136*Assembly!V$12+$BH136*Assembly!V$13+$BI136*Assembly!V$14+$BJ136*Assembly!V$15+$BK136*Assembly!V$16+$BL136*Assembly!V$17+$BM136*Assembly!V$18+$BN136*Assembly!V$19+$BO136*Assembly!V$20+$BP136*Assembly!V$21+$BQ136*Assembly!V$22+$BR136*Assembly!V$23+$BS136*Assembly!V$24</f>
        <v>0</v>
      </c>
      <c r="CO136" s="231" t="str">
        <f>CE136*Refining!$F$3</f>
        <v>1,275</v>
      </c>
      <c r="CP136" s="231" t="str">
        <f>CF136*Refining!$F$4</f>
        <v>94</v>
      </c>
      <c r="CQ136" s="231" t="str">
        <f>CG136*Refining!$F$5</f>
        <v>0</v>
      </c>
      <c r="CR136" s="231" t="str">
        <f>CH136*Refining!$F$6</f>
        <v>0</v>
      </c>
      <c r="CS136" s="231" t="str">
        <f>CI136*Refining!$F$7</f>
        <v>2</v>
      </c>
      <c r="CT136" s="231" t="str">
        <f>CJ136*Refining!$F$8</f>
        <v>0</v>
      </c>
      <c r="CU136" s="231" t="str">
        <f>CK136*Refining!$F$9</f>
        <v>0</v>
      </c>
      <c r="CV136" s="231" t="str">
        <f>CL136*Refining!$F$10</f>
        <v>0</v>
      </c>
      <c r="CW136" s="231" t="str">
        <f>CM136*Refining!$F$11</f>
        <v>0</v>
      </c>
      <c r="CX136" s="231" t="str">
        <f>CN136*Refining!$F$12</f>
        <v>0</v>
      </c>
      <c r="CY136" s="248" t="str">
        <f t="shared" ref="CY136:DR136" si="550">IF(CE136 = 0, "", CE136)</f>
        <v>714</v>
      </c>
      <c r="CZ136" s="249" t="str">
        <f t="shared" si="550"/>
        <v>30</v>
      </c>
      <c r="DA136" s="245" t="str">
        <f t="shared" si="550"/>
        <v/>
      </c>
      <c r="DB136" s="245" t="str">
        <f t="shared" si="550"/>
        <v/>
      </c>
      <c r="DC136" s="245" t="str">
        <f t="shared" si="550"/>
        <v>1.2</v>
      </c>
      <c r="DD136" s="245" t="str">
        <f t="shared" si="550"/>
        <v/>
      </c>
      <c r="DE136" s="245" t="str">
        <f t="shared" si="550"/>
        <v/>
      </c>
      <c r="DF136" s="245" t="str">
        <f t="shared" si="550"/>
        <v/>
      </c>
      <c r="DG136" s="245" t="str">
        <f t="shared" si="550"/>
        <v/>
      </c>
      <c r="DH136" s="246" t="str">
        <f t="shared" si="550"/>
        <v/>
      </c>
      <c r="DI136" s="248" t="str">
        <f t="shared" si="550"/>
        <v>1,275</v>
      </c>
      <c r="DJ136" s="249" t="str">
        <f t="shared" si="550"/>
        <v>94</v>
      </c>
      <c r="DK136" s="245" t="str">
        <f t="shared" si="550"/>
        <v/>
      </c>
      <c r="DL136" s="245" t="str">
        <f t="shared" si="550"/>
        <v/>
      </c>
      <c r="DM136" s="249" t="str">
        <f t="shared" si="550"/>
        <v>2</v>
      </c>
      <c r="DN136" s="245" t="str">
        <f t="shared" si="550"/>
        <v/>
      </c>
      <c r="DO136" s="245" t="str">
        <f t="shared" si="550"/>
        <v/>
      </c>
      <c r="DP136" s="245" t="str">
        <f t="shared" si="550"/>
        <v/>
      </c>
      <c r="DQ136" s="245" t="str">
        <f t="shared" si="550"/>
        <v/>
      </c>
      <c r="DR136" s="246" t="str">
        <f t="shared" si="550"/>
        <v/>
      </c>
      <c r="DS136" s="248" t="str">
        <f t="shared" si="15"/>
        <v>745</v>
      </c>
      <c r="DT136" s="249" t="str">
        <f t="shared" si="16"/>
        <v>1,371</v>
      </c>
      <c r="DU136" s="225" t="str">
        <f>CY136*'Ores &amp; Ingots'!$C$3+CZ136*'Ores &amp; Ingots'!$C$4+DA136*'Ores &amp; Ingots'!$C$5+DB136*'Ores &amp; Ingots'!$C$6+DC136*'Ores &amp; Ingots'!$C$7+DD136*'Ores &amp; Ingots'!$C$8+DE136*'Ores &amp; Ingots'!$C$9+DF136*'Ores &amp; Ingots'!$C$10+DG136*'Ores &amp; Ingots'!$C$11+DH136*'Ores &amp; Ingots'!$C$12</f>
        <v>95</v>
      </c>
      <c r="DV136" s="225" t="str">
        <f>DI136*'Ores &amp; Ingots'!$B$3+DJ136*'Ores &amp; Ingots'!$B$4+DK136*'Ores &amp; Ingots'!$B$5+DL136*'Ores &amp; Ingots'!$B$6+DM136*'Ores &amp; Ingots'!$B$7+DN136*'Ores &amp; Ingots'!$B$8+DO136*'Ores &amp; Ingots'!$B$9+DP136*'Ores &amp; Ingots'!$B$10+DQ136*'Ores &amp; Ingots'!$B$11+DR136*'Ores &amp; Ingots'!$B$12</f>
        <v>507</v>
      </c>
      <c r="DW136" s="249" t="str">
        <f>CY136*Refining!$G$3+CZ136*Refining!$G$4+DA136*Refining!$G$5+DB136*Refining!$G$6+DC136*Refining!$G$7+DD136*Refining!$G$8+DE136*Refining!$G$9+DF136*Refining!$G$10+DG136*Refining!$G$11+DH136*Refining!$G$12</f>
        <v>194</v>
      </c>
      <c r="DX136" s="249" t="str">
        <f t="shared" si="17"/>
        <v>30,218</v>
      </c>
      <c r="DY136" s="250" t="str">
        <f t="shared" si="18"/>
        <v>0.0302</v>
      </c>
      <c r="DZ136" s="248" t="str">
        <f t="shared" si="19"/>
        <v>306</v>
      </c>
      <c r="EA136" s="251" t="str">
        <f t="shared" ref="EA136:EB136" si="551">DZ136/60</f>
        <v>5.1</v>
      </c>
      <c r="EB136" s="251" t="str">
        <f t="shared" si="551"/>
        <v>0.1</v>
      </c>
      <c r="EC136" s="543" t="str">
        <f t="shared" si="21"/>
        <v>0.00</v>
      </c>
      <c r="ED136" s="248" t="str">
        <f t="shared" si="22"/>
        <v>43,751</v>
      </c>
      <c r="EE136" s="251" t="str">
        <f t="shared" ref="EE136:EF136" si="552">ED136/1000</f>
        <v>43.8</v>
      </c>
      <c r="EF136" s="252" t="str">
        <f t="shared" si="552"/>
        <v>0.04</v>
      </c>
      <c r="EG136" s="544" t="str">
        <f t="shared" si="24"/>
        <v>0.0438</v>
      </c>
      <c r="EH136" s="225" t="s">
        <v>12</v>
      </c>
    </row>
    <row r="137" hidden="1">
      <c r="A137" s="33"/>
      <c r="B137" s="226" t="s">
        <v>1010</v>
      </c>
      <c r="C137" s="227" t="s">
        <v>885</v>
      </c>
      <c r="D137" s="227">
        <v>1.0</v>
      </c>
      <c r="E137" s="227">
        <v>1.0</v>
      </c>
      <c r="F137" s="227">
        <v>1.0</v>
      </c>
      <c r="G137" s="253" t="str">
        <f t="shared" si="5"/>
        <v>0.1</v>
      </c>
      <c r="H137" s="254">
        <v>15.0</v>
      </c>
      <c r="I137" s="254">
        <v>15.0</v>
      </c>
      <c r="J137" s="254" t="str">
        <f>H137/Main!$D$9</f>
        <v>15</v>
      </c>
      <c r="K137" s="254" t="str">
        <f>I137/Main!$D$10</f>
        <v>15</v>
      </c>
      <c r="L137" s="254" t="str">
        <f t="shared" si="6"/>
        <v>1</v>
      </c>
      <c r="M137" s="254">
        <v>1.0</v>
      </c>
      <c r="N137" s="256" t="s">
        <v>12</v>
      </c>
      <c r="O137" s="256" t="s">
        <v>12</v>
      </c>
      <c r="P137" s="255"/>
      <c r="Q137" s="256">
        <v>64.0</v>
      </c>
      <c r="R137" s="256" t="str">
        <f>Q137*Main!$D$6</f>
        <v>64</v>
      </c>
      <c r="S137" s="257"/>
      <c r="T137" s="257"/>
      <c r="U137" s="255"/>
      <c r="V137" s="255"/>
      <c r="W137" s="257"/>
      <c r="X137" s="257"/>
      <c r="Y137" s="255"/>
      <c r="Z137" s="255"/>
      <c r="AA137" s="255"/>
      <c r="AB137" s="255"/>
      <c r="AC137" s="335"/>
      <c r="AD137" s="225">
        <v>7.0</v>
      </c>
      <c r="AE137" s="225">
        <v>0.0</v>
      </c>
      <c r="AF137" s="225">
        <v>2.0</v>
      </c>
      <c r="AG137" s="225">
        <v>0.0</v>
      </c>
      <c r="AH137" s="225">
        <v>4.0</v>
      </c>
      <c r="AI137" s="225">
        <v>0.0</v>
      </c>
      <c r="AJ137" s="225">
        <v>1.0</v>
      </c>
      <c r="AK137" s="309">
        <v>4.0</v>
      </c>
      <c r="AL137" s="225">
        <v>0.0</v>
      </c>
      <c r="AM137" s="225">
        <v>0.0</v>
      </c>
      <c r="AN137" s="225">
        <v>0.0</v>
      </c>
      <c r="AO137" s="225">
        <v>0.0</v>
      </c>
      <c r="AP137" s="225">
        <v>0.0</v>
      </c>
      <c r="AQ137" s="225">
        <v>0.0</v>
      </c>
      <c r="AR137" s="225">
        <v>0.0</v>
      </c>
      <c r="AS137" s="225">
        <v>0.0</v>
      </c>
      <c r="AT137" s="225">
        <v>0.0</v>
      </c>
      <c r="AU137" s="225">
        <v>0.0</v>
      </c>
      <c r="AV137" s="225">
        <v>0.0</v>
      </c>
      <c r="AW137" s="225">
        <v>0.0</v>
      </c>
      <c r="AX137" s="225">
        <v>0.0</v>
      </c>
      <c r="AY137" s="239" t="str">
        <f t="shared" ref="AY137:BS137" si="553">IF(AD137 = 0, "", AD137)</f>
        <v>7</v>
      </c>
      <c r="AZ137" s="227" t="str">
        <f t="shared" si="553"/>
        <v/>
      </c>
      <c r="BA137" s="225" t="str">
        <f t="shared" si="553"/>
        <v>2</v>
      </c>
      <c r="BB137" s="227" t="str">
        <f t="shared" si="553"/>
        <v/>
      </c>
      <c r="BC137" s="225" t="str">
        <f t="shared" si="553"/>
        <v>4</v>
      </c>
      <c r="BD137" s="227" t="str">
        <f t="shared" si="553"/>
        <v/>
      </c>
      <c r="BE137" s="225" t="str">
        <f t="shared" si="553"/>
        <v>1</v>
      </c>
      <c r="BF137" s="309" t="str">
        <f t="shared" si="553"/>
        <v>4</v>
      </c>
      <c r="BG137" s="227" t="str">
        <f t="shared" si="553"/>
        <v/>
      </c>
      <c r="BH137" s="227" t="str">
        <f t="shared" si="553"/>
        <v/>
      </c>
      <c r="BI137" s="227" t="str">
        <f t="shared" si="553"/>
        <v/>
      </c>
      <c r="BJ137" s="227" t="str">
        <f t="shared" si="553"/>
        <v/>
      </c>
      <c r="BK137" s="227" t="str">
        <f t="shared" si="553"/>
        <v/>
      </c>
      <c r="BL137" s="227" t="str">
        <f t="shared" si="553"/>
        <v/>
      </c>
      <c r="BM137" s="227" t="str">
        <f t="shared" si="553"/>
        <v/>
      </c>
      <c r="BN137" s="227" t="str">
        <f t="shared" si="553"/>
        <v/>
      </c>
      <c r="BO137" s="227" t="str">
        <f t="shared" si="553"/>
        <v/>
      </c>
      <c r="BP137" s="227" t="str">
        <f t="shared" si="553"/>
        <v/>
      </c>
      <c r="BQ137" s="227" t="str">
        <f t="shared" si="553"/>
        <v/>
      </c>
      <c r="BR137" s="227" t="str">
        <f t="shared" si="553"/>
        <v/>
      </c>
      <c r="BS137" s="238" t="str">
        <f t="shared" si="553"/>
        <v/>
      </c>
      <c r="BT137" s="239" t="str">
        <f>$AY137*Assembly!Y$4+$AZ137*Assembly!Y$5+$BA137*Assembly!Y$6+$BB137*Assembly!Y$7+$BC137*Assembly!Y$8+$BD137*Assembly!Y$9+$BE137*Assembly!Y$10+$BF137*Assembly!Y$11+$BG137*Assembly!Y$12+$BH137*Assembly!Y$13+$BI137*Assembly!Y$14+$BJ137*Assembly!Y$15+$BK137*Assembly!Y$16+$BL137*Assembly!Y$17+$BM137*Assembly!Y$18+$BN137*Assembly!Y$19+$BO137*Assembly!Y$20+$BP137*Assembly!Y$21+$BQ137*Assembly!Y$22+$BR137*Assembly!Y$23+$BS137*Assembly!Y$24</f>
        <v>205</v>
      </c>
      <c r="BU137" s="225" t="str">
        <f t="shared" si="8"/>
        <v>1,638</v>
      </c>
      <c r="BV137" s="225" t="str">
        <f>$AY137*Assembly!AC$4+$AZ137*Assembly!AC$5+$BA137*Assembly!AC$6+$BB137*Assembly!AC$7+$BC137*Assembly!AC$8+$BD137*Assembly!AC$9+$BE137*Assembly!AC$10+$BF137*Assembly!AC$11+$BG137*Assembly!AC$12+$BH137*Assembly!AC$13+$BI137*Assembly!AC$14+$BJ137*Assembly!AC$15+$BK137*Assembly!AC$16+$BL137*Assembly!AC$17+$BM137*Assembly!AC$18+$BN137*Assembly!AC$19+$BO137*Assembly!AC$20+$BP137*Assembly!AC$21+$BQ137*Assembly!AC$22+$BR137*Assembly!AC$23+$BS137*Assembly!AC$24</f>
        <v>894</v>
      </c>
      <c r="BW137" s="240" t="str">
        <f t="shared" si="9"/>
        <v>4.37</v>
      </c>
      <c r="BX137" s="241" t="str">
        <f t="shared" si="10"/>
        <v>7152</v>
      </c>
      <c r="BY137" s="242" t="str">
        <f t="shared" si="11"/>
        <v>0.5</v>
      </c>
      <c r="BZ137" s="311" t="str">
        <f t="shared" si="541"/>
        <v>0.3 L</v>
      </c>
      <c r="CA137" s="225" t="str">
        <f>$AY137*Assembly!X$4+$AZ137*Assembly!X$5+$BA137*Assembly!X$6+$BB137*Assembly!X$7+$BC137*Assembly!X$8+$BD137*Assembly!X$9+$BE137*Assembly!X$10+$BF137*Assembly!X$11+$BG137*Assembly!X$12+$BH137*Assembly!X$13+$BI137*Assembly!X$14+$BJ137*Assembly!X$15+$BK137*Assembly!X$16+$BL137*Assembly!X$17+$BM137*Assembly!X$18+$BN137*Assembly!X$19+$BO137*Assembly!X$20+$BP137*Assembly!X$21+$BQ137*Assembly!X$22+$BR137*Assembly!X$23+$BS137*Assembly!X$24</f>
        <v>30</v>
      </c>
      <c r="CB137" s="225" t="str">
        <f t="shared" si="12"/>
        <v>4,667</v>
      </c>
      <c r="CC137" s="223" t="str">
        <f t="shared" si="13"/>
        <v>0.0047</v>
      </c>
      <c r="CD137" s="243" t="str">
        <f>$AY137*Assembly!AB$4+$AZ137*Assembly!AB$5+$BA137*Assembly!AB$6+$BB137*Assembly!AB$7+$BC137*Assembly!AB$8+$BD137*Assembly!AB$9+$BE137*Assembly!AB$10+$BF137*Assembly!AB$11+$BG137*Assembly!AB$12+$BH137*Assembly!AB$13+$BI137*Assembly!AB$14+$BJ137*Assembly!AB$15+$BK137*Assembly!AB$16+$BL137*Assembly!AB$17+$BM137*Assembly!AB$18+$BN137*Assembly!AB$19+$BO137*Assembly!AB$20+$BP137*Assembly!AB$21+$BQ137*Assembly!AB$22+$BR137*Assembly!AB$23+$BS137*Assembly!AB$24</f>
        <v>45</v>
      </c>
      <c r="CE137" s="256" t="str">
        <f>$AY137*Assembly!M$4+$AZ137*Assembly!M$5+$BA137*Assembly!M$6+$BB137*Assembly!M$7+$BC137*Assembly!M$8+$BD137*Assembly!M$9+$BE137*Assembly!M$10+$BF137*Assembly!M$11+$BG137*Assembly!M$12+$BH137*Assembly!M$13+$BI137*Assembly!M$14+$BJ137*Assembly!M$15+$BK137*Assembly!M$16+$BL137*Assembly!M$17+$BM137*Assembly!M$18+$BN137*Assembly!M$19+$BO137*Assembly!M$20+$BP137*Assembly!M$21+$BQ137*Assembly!M$22+$BR137*Assembly!M$23+$BS137*Assembly!M$24</f>
        <v>219</v>
      </c>
      <c r="CF137" s="256" t="str">
        <f>$AY137*Assembly!N$4+$AZ137*Assembly!N$5+$BA137*Assembly!N$6+$BB137*Assembly!N$7+$BC137*Assembly!N$8+$BD137*Assembly!N$9+$BE137*Assembly!N$10+$BF137*Assembly!N$11+$BG137*Assembly!N$12+$BH137*Assembly!N$13+$BI137*Assembly!N$14+$BJ137*Assembly!N$15+$BK137*Assembly!N$16+$BL137*Assembly!N$17+$BM137*Assembly!N$18+$BN137*Assembly!N$19+$BO137*Assembly!N$20+$BP137*Assembly!N$21+$BQ137*Assembly!N$22+$BR137*Assembly!N$23+$BS137*Assembly!N$24</f>
        <v>5</v>
      </c>
      <c r="CG137" s="256" t="str">
        <f>$AY137*Assembly!O$4+$AZ137*Assembly!O$5+$BA137*Assembly!O$6+$BB137*Assembly!O$7+$BC137*Assembly!O$8+$BD137*Assembly!O$9+$BE137*Assembly!O$10+$BF137*Assembly!O$11+$BG137*Assembly!O$12+$BH137*Assembly!O$13+$BI137*Assembly!O$14+$BJ137*Assembly!O$15+$BK137*Assembly!O$16+$BL137*Assembly!O$17+$BM137*Assembly!O$18+$BN137*Assembly!O$19+$BO137*Assembly!O$20+$BP137*Assembly!O$21+$BQ137*Assembly!O$22+$BR137*Assembly!O$23+$BS137*Assembly!O$24</f>
        <v>0</v>
      </c>
      <c r="CH137" s="254" t="str">
        <f>$AY137*Assembly!P$4+$AZ137*Assembly!P$5+$BA137*Assembly!P$6+$BB137*Assembly!P$7+$BC137*Assembly!P$8+$BD137*Assembly!P$9+$BE137*Assembly!P$10+$BF137*Assembly!P$11+$BG137*Assembly!P$12+$BH137*Assembly!P$13+$BI137*Assembly!P$14+$BJ137*Assembly!P$15+$BK137*Assembly!P$16+$BL137*Assembly!P$17+$BM137*Assembly!P$18+$BN137*Assembly!P$19+$BO137*Assembly!P$20+$BP137*Assembly!P$21+$BQ137*Assembly!P$22+$BR137*Assembly!P$23+$BS137*Assembly!P$24</f>
        <v>0</v>
      </c>
      <c r="CI137" s="254" t="str">
        <f>$AY137*Assembly!Q$4+$AZ137*Assembly!Q$5+$BA137*Assembly!Q$6+$BB137*Assembly!Q$7+$BC137*Assembly!Q$8+$BD137*Assembly!Q$9+$BE137*Assembly!Q$10+$BF137*Assembly!Q$11+$BG137*Assembly!Q$12+$BH137*Assembly!Q$13+$BI137*Assembly!Q$14+$BJ137*Assembly!Q$15+$BK137*Assembly!Q$16+$BL137*Assembly!Q$17+$BM137*Assembly!Q$18+$BN137*Assembly!Q$19+$BO137*Assembly!Q$20+$BP137*Assembly!Q$21+$BQ137*Assembly!Q$22+$BR137*Assembly!Q$23+$BS137*Assembly!Q$24</f>
        <v>0.8</v>
      </c>
      <c r="CJ137" s="256" t="str">
        <f>$AY137*Assembly!R$4+$AZ137*Assembly!R$5+$BA137*Assembly!R$6+$BB137*Assembly!R$7+$BC137*Assembly!R$8+$BD137*Assembly!R$9+$BE137*Assembly!R$10+$BF137*Assembly!R$11+$BG137*Assembly!R$12+$BH137*Assembly!R$13+$BI137*Assembly!R$14+$BJ137*Assembly!R$15+$BK137*Assembly!R$16+$BL137*Assembly!R$17+$BM137*Assembly!R$18+$BN137*Assembly!R$19+$BO137*Assembly!R$20+$BP137*Assembly!R$21+$BQ137*Assembly!R$22+$BR137*Assembly!R$23+$BS137*Assembly!R$24</f>
        <v>0</v>
      </c>
      <c r="CK137" s="254" t="str">
        <f>$AY137*Assembly!S$4+$AZ137*Assembly!S$5+$BA137*Assembly!S$6+$BB137*Assembly!S$7+$BC137*Assembly!S$8+$BD137*Assembly!S$9+$BE137*Assembly!S$10+$BF137*Assembly!S$11+$BG137*Assembly!S$12+$BH137*Assembly!S$13+$BI137*Assembly!S$14+$BJ137*Assembly!S$15+$BK137*Assembly!S$16+$BL137*Assembly!S$17+$BM137*Assembly!S$18+$BN137*Assembly!S$19+$BO137*Assembly!S$20+$BP137*Assembly!S$21+$BQ137*Assembly!S$22+$BR137*Assembly!S$23+$BS137*Assembly!S$24</f>
        <v>0</v>
      </c>
      <c r="CL137" s="254" t="str">
        <f>$AY137*Assembly!T$4+$AZ137*Assembly!T$5+$BA137*Assembly!T$6+$BB137*Assembly!T$7+$BC137*Assembly!T$8+$BD137*Assembly!T$9+$BE137*Assembly!T$10+$BF137*Assembly!T$11+$BG137*Assembly!T$12+$BH137*Assembly!T$13+$BI137*Assembly!T$14+$BJ137*Assembly!T$15+$BK137*Assembly!T$16+$BL137*Assembly!T$17+$BM137*Assembly!T$18+$BN137*Assembly!T$19+$BO137*Assembly!T$20+$BP137*Assembly!T$21+$BQ137*Assembly!T$22+$BR137*Assembly!T$23+$BS137*Assembly!T$24</f>
        <v>0</v>
      </c>
      <c r="CM137" s="254" t="str">
        <f>$AY137*Assembly!U$4+$AZ137*Assembly!U$5+$BA137*Assembly!U$6+$BB137*Assembly!U$7+$BC137*Assembly!U$8+$BD137*Assembly!U$9+$BE137*Assembly!U$10+$BF137*Assembly!U$11+$BG137*Assembly!U$12+$BH137*Assembly!U$13+$BI137*Assembly!U$14+$BJ137*Assembly!U$15+$BK137*Assembly!U$16+$BL137*Assembly!U$17+$BM137*Assembly!U$18+$BN137*Assembly!U$19+$BO137*Assembly!U$20+$BP137*Assembly!U$21+$BQ137*Assembly!U$22+$BR137*Assembly!U$23+$BS137*Assembly!U$24</f>
        <v>0</v>
      </c>
      <c r="CN137" s="256" t="str">
        <f>$AY137*Assembly!V$4+$AZ137*Assembly!V$5+$BA137*Assembly!V$6+$BB137*Assembly!V$7+$BC137*Assembly!V$8+$BD137*Assembly!V$9+$BE137*Assembly!V$10+$BF137*Assembly!V$11+$BG137*Assembly!V$12+$BH137*Assembly!V$13+$BI137*Assembly!V$14+$BJ137*Assembly!V$15+$BK137*Assembly!V$16+$BL137*Assembly!V$17+$BM137*Assembly!V$18+$BN137*Assembly!V$19+$BO137*Assembly!V$20+$BP137*Assembly!V$21+$BQ137*Assembly!V$22+$BR137*Assembly!V$23+$BS137*Assembly!V$24</f>
        <v>0</v>
      </c>
      <c r="CO137" s="256" t="str">
        <f>CE137*Refining!$F$3</f>
        <v>391</v>
      </c>
      <c r="CP137" s="256" t="str">
        <f>CF137*Refining!$F$4</f>
        <v>16</v>
      </c>
      <c r="CQ137" s="256" t="str">
        <f>CG137*Refining!$F$5</f>
        <v>0</v>
      </c>
      <c r="CR137" s="256" t="str">
        <f>CH137*Refining!$F$6</f>
        <v>0</v>
      </c>
      <c r="CS137" s="256" t="str">
        <f>CI137*Refining!$F$7</f>
        <v>1</v>
      </c>
      <c r="CT137" s="256" t="str">
        <f>CJ137*Refining!$F$8</f>
        <v>0</v>
      </c>
      <c r="CU137" s="256" t="str">
        <f>CK137*Refining!$F$9</f>
        <v>0</v>
      </c>
      <c r="CV137" s="256" t="str">
        <f>CL137*Refining!$F$10</f>
        <v>0</v>
      </c>
      <c r="CW137" s="256" t="str">
        <f>CM137*Refining!$F$11</f>
        <v>0</v>
      </c>
      <c r="CX137" s="256" t="str">
        <f>CN137*Refining!$F$12</f>
        <v>0</v>
      </c>
      <c r="CY137" s="248" t="str">
        <f t="shared" ref="CY137:DR137" si="554">IF(CE137 = 0, "", CE137)</f>
        <v>219</v>
      </c>
      <c r="CZ137" s="249" t="str">
        <f t="shared" si="554"/>
        <v>5</v>
      </c>
      <c r="DA137" s="245" t="str">
        <f t="shared" si="554"/>
        <v/>
      </c>
      <c r="DB137" s="245" t="str">
        <f t="shared" si="554"/>
        <v/>
      </c>
      <c r="DC137" s="245" t="str">
        <f t="shared" si="554"/>
        <v>0.8</v>
      </c>
      <c r="DD137" s="245" t="str">
        <f t="shared" si="554"/>
        <v/>
      </c>
      <c r="DE137" s="245" t="str">
        <f t="shared" si="554"/>
        <v/>
      </c>
      <c r="DF137" s="245" t="str">
        <f t="shared" si="554"/>
        <v/>
      </c>
      <c r="DG137" s="245" t="str">
        <f t="shared" si="554"/>
        <v/>
      </c>
      <c r="DH137" s="246" t="str">
        <f t="shared" si="554"/>
        <v/>
      </c>
      <c r="DI137" s="248" t="str">
        <f t="shared" si="554"/>
        <v>391</v>
      </c>
      <c r="DJ137" s="249" t="str">
        <f t="shared" si="554"/>
        <v>16</v>
      </c>
      <c r="DK137" s="245" t="str">
        <f t="shared" si="554"/>
        <v/>
      </c>
      <c r="DL137" s="245" t="str">
        <f t="shared" si="554"/>
        <v/>
      </c>
      <c r="DM137" s="249" t="str">
        <f t="shared" si="554"/>
        <v>1</v>
      </c>
      <c r="DN137" s="245" t="str">
        <f t="shared" si="554"/>
        <v/>
      </c>
      <c r="DO137" s="245" t="str">
        <f t="shared" si="554"/>
        <v/>
      </c>
      <c r="DP137" s="245" t="str">
        <f t="shared" si="554"/>
        <v/>
      </c>
      <c r="DQ137" s="245" t="str">
        <f t="shared" si="554"/>
        <v/>
      </c>
      <c r="DR137" s="246" t="str">
        <f t="shared" si="554"/>
        <v/>
      </c>
      <c r="DS137" s="248" t="str">
        <f t="shared" si="15"/>
        <v>225</v>
      </c>
      <c r="DT137" s="249" t="str">
        <f t="shared" si="16"/>
        <v>408</v>
      </c>
      <c r="DU137" s="225" t="str">
        <f>CY137*'Ores &amp; Ingots'!$C$3+CZ137*'Ores &amp; Ingots'!$C$4+DA137*'Ores &amp; Ingots'!$C$5+DB137*'Ores &amp; Ingots'!$C$6+DC137*'Ores &amp; Ingots'!$C$7+DD137*'Ores &amp; Ingots'!$C$8+DE137*'Ores &amp; Ingots'!$C$9+DF137*'Ores &amp; Ingots'!$C$10+DG137*'Ores &amp; Ingots'!$C$11+DH137*'Ores &amp; Ingots'!$C$12</f>
        <v>29</v>
      </c>
      <c r="DV137" s="225" t="str">
        <f>DI137*'Ores &amp; Ingots'!$B$3+DJ137*'Ores &amp; Ingots'!$B$4+DK137*'Ores &amp; Ingots'!$B$5+DL137*'Ores &amp; Ingots'!$B$6+DM137*'Ores &amp; Ingots'!$B$7+DN137*'Ores &amp; Ingots'!$B$8+DO137*'Ores &amp; Ingots'!$B$9+DP137*'Ores &amp; Ingots'!$B$10+DQ137*'Ores &amp; Ingots'!$B$11+DR137*'Ores &amp; Ingots'!$B$12</f>
        <v>151</v>
      </c>
      <c r="DW137" s="249" t="str">
        <f>CY137*Refining!$G$3+CZ137*Refining!$G$4+DA137*Refining!$G$5+DB137*Refining!$G$6+DC137*Refining!$G$7+DD137*Refining!$G$8+DE137*Refining!$G$9+DF137*Refining!$G$10+DG137*Refining!$G$11+DH137*Refining!$G$12</f>
        <v>40</v>
      </c>
      <c r="DX137" s="249" t="str">
        <f t="shared" si="17"/>
        <v>6,182</v>
      </c>
      <c r="DY137" s="250" t="str">
        <f t="shared" si="18"/>
        <v>0.0062</v>
      </c>
      <c r="DZ137" s="248" t="str">
        <f t="shared" si="19"/>
        <v>85</v>
      </c>
      <c r="EA137" s="251" t="str">
        <f t="shared" ref="EA137:EB137" si="555">DZ137/60</f>
        <v>1.4</v>
      </c>
      <c r="EB137" s="251" t="str">
        <f t="shared" si="555"/>
        <v>0.0</v>
      </c>
      <c r="EC137" s="543" t="str">
        <f t="shared" si="21"/>
        <v>0.00</v>
      </c>
      <c r="ED137" s="248" t="str">
        <f t="shared" si="22"/>
        <v>10,848</v>
      </c>
      <c r="EE137" s="251" t="str">
        <f t="shared" ref="EE137:EF137" si="556">ED137/1000</f>
        <v>10.8</v>
      </c>
      <c r="EF137" s="252" t="str">
        <f t="shared" si="556"/>
        <v>0.01</v>
      </c>
      <c r="EG137" s="544" t="str">
        <f t="shared" si="24"/>
        <v>0.0108</v>
      </c>
      <c r="EH137" s="225" t="s">
        <v>12</v>
      </c>
    </row>
    <row r="138" hidden="1">
      <c r="A138" s="33"/>
      <c r="B138" s="226" t="s">
        <v>1011</v>
      </c>
      <c r="C138" s="227" t="s">
        <v>885</v>
      </c>
      <c r="D138" s="227">
        <v>1.0</v>
      </c>
      <c r="E138" s="227">
        <v>3.0</v>
      </c>
      <c r="F138" s="227">
        <v>3.0</v>
      </c>
      <c r="G138" s="228" t="str">
        <f t="shared" si="5"/>
        <v>1.1</v>
      </c>
      <c r="H138" s="229">
        <v>3.0</v>
      </c>
      <c r="I138" s="229">
        <v>3.0</v>
      </c>
      <c r="J138" s="229" t="str">
        <f>H138/Main!$D$9</f>
        <v>3</v>
      </c>
      <c r="K138" s="229" t="str">
        <f>I138/Main!$D$10</f>
        <v>3</v>
      </c>
      <c r="L138" s="229" t="str">
        <f t="shared" si="6"/>
        <v>1</v>
      </c>
      <c r="M138" s="229">
        <v>1.0</v>
      </c>
      <c r="N138" s="230"/>
      <c r="O138" s="230"/>
      <c r="P138" s="230"/>
      <c r="Q138" s="231"/>
      <c r="R138" s="230"/>
      <c r="S138" s="232"/>
      <c r="T138" s="232"/>
      <c r="U138" s="230"/>
      <c r="V138" s="230"/>
      <c r="W138" s="232"/>
      <c r="X138" s="232"/>
      <c r="Y138" s="230"/>
      <c r="Z138" s="230"/>
      <c r="AA138" s="230"/>
      <c r="AB138" s="230"/>
      <c r="AC138" s="334"/>
      <c r="AD138" s="225">
        <v>4.0</v>
      </c>
      <c r="AE138" s="225">
        <v>0.0</v>
      </c>
      <c r="AF138" s="225">
        <v>5.0</v>
      </c>
      <c r="AG138" s="225">
        <v>0.0</v>
      </c>
      <c r="AH138" s="225">
        <v>12.0</v>
      </c>
      <c r="AI138" s="225">
        <v>0.0</v>
      </c>
      <c r="AJ138" s="309">
        <v>2.0</v>
      </c>
      <c r="AK138" s="225">
        <v>0.0</v>
      </c>
      <c r="AL138" s="225">
        <v>0.0</v>
      </c>
      <c r="AM138" s="225">
        <v>0.0</v>
      </c>
      <c r="AN138" s="225">
        <v>0.0</v>
      </c>
      <c r="AO138" s="225">
        <v>0.0</v>
      </c>
      <c r="AP138" s="225">
        <v>0.0</v>
      </c>
      <c r="AQ138" s="225">
        <v>0.0</v>
      </c>
      <c r="AR138" s="225">
        <v>0.0</v>
      </c>
      <c r="AS138" s="225">
        <v>0.0</v>
      </c>
      <c r="AT138" s="225">
        <v>0.0</v>
      </c>
      <c r="AU138" s="225">
        <v>0.0</v>
      </c>
      <c r="AV138" s="225">
        <v>0.0</v>
      </c>
      <c r="AW138" s="225">
        <v>0.0</v>
      </c>
      <c r="AX138" s="225">
        <v>0.0</v>
      </c>
      <c r="AY138" s="239" t="str">
        <f t="shared" ref="AY138:BS138" si="557">IF(AD138 = 0, "", AD138)</f>
        <v>4</v>
      </c>
      <c r="AZ138" s="227" t="str">
        <f t="shared" si="557"/>
        <v/>
      </c>
      <c r="BA138" s="225" t="str">
        <f t="shared" si="557"/>
        <v>5</v>
      </c>
      <c r="BB138" s="227" t="str">
        <f t="shared" si="557"/>
        <v/>
      </c>
      <c r="BC138" s="225" t="str">
        <f t="shared" si="557"/>
        <v>12</v>
      </c>
      <c r="BD138" s="227" t="str">
        <f t="shared" si="557"/>
        <v/>
      </c>
      <c r="BE138" s="309" t="str">
        <f t="shared" si="557"/>
        <v>2</v>
      </c>
      <c r="BF138" s="227" t="str">
        <f t="shared" si="557"/>
        <v/>
      </c>
      <c r="BG138" s="227" t="str">
        <f t="shared" si="557"/>
        <v/>
      </c>
      <c r="BH138" s="227" t="str">
        <f t="shared" si="557"/>
        <v/>
      </c>
      <c r="BI138" s="227" t="str">
        <f t="shared" si="557"/>
        <v/>
      </c>
      <c r="BJ138" s="227" t="str">
        <f t="shared" si="557"/>
        <v/>
      </c>
      <c r="BK138" s="227" t="str">
        <f t="shared" si="557"/>
        <v/>
      </c>
      <c r="BL138" s="227" t="str">
        <f t="shared" si="557"/>
        <v/>
      </c>
      <c r="BM138" s="227" t="str">
        <f t="shared" si="557"/>
        <v/>
      </c>
      <c r="BN138" s="227" t="str">
        <f t="shared" si="557"/>
        <v/>
      </c>
      <c r="BO138" s="227" t="str">
        <f t="shared" si="557"/>
        <v/>
      </c>
      <c r="BP138" s="227" t="str">
        <f t="shared" si="557"/>
        <v/>
      </c>
      <c r="BQ138" s="227" t="str">
        <f t="shared" si="557"/>
        <v/>
      </c>
      <c r="BR138" s="227" t="str">
        <f t="shared" si="557"/>
        <v/>
      </c>
      <c r="BS138" s="238" t="str">
        <f t="shared" si="557"/>
        <v/>
      </c>
      <c r="BT138" s="239" t="str">
        <f>$AY138*Assembly!Y$4+$AZ138*Assembly!Y$5+$BA138*Assembly!Y$6+$BB138*Assembly!Y$7+$BC138*Assembly!Y$8+$BD138*Assembly!Y$9+$BE138*Assembly!Y$10+$BF138*Assembly!Y$11+$BG138*Assembly!Y$12+$BH138*Assembly!Y$13+$BI138*Assembly!Y$14+$BJ138*Assembly!Y$15+$BK138*Assembly!Y$16+$BL138*Assembly!Y$17+$BM138*Assembly!Y$18+$BN138*Assembly!Y$19+$BO138*Assembly!Y$20+$BP138*Assembly!Y$21+$BQ138*Assembly!Y$22+$BR138*Assembly!Y$23+$BS138*Assembly!Y$24</f>
        <v>244</v>
      </c>
      <c r="BU138" s="225" t="str">
        <f t="shared" si="8"/>
        <v>217</v>
      </c>
      <c r="BV138" s="225" t="str">
        <f>$AY138*Assembly!AC$4+$AZ138*Assembly!AC$5+$BA138*Assembly!AC$6+$BB138*Assembly!AC$7+$BC138*Assembly!AC$8+$BD138*Assembly!AC$9+$BE138*Assembly!AC$10+$BF138*Assembly!AC$11+$BG138*Assembly!AC$12+$BH138*Assembly!AC$13+$BI138*Assembly!AC$14+$BJ138*Assembly!AC$15+$BK138*Assembly!AC$16+$BL138*Assembly!AC$17+$BM138*Assembly!AC$18+$BN138*Assembly!AC$19+$BO138*Assembly!AC$20+$BP138*Assembly!AC$21+$BQ138*Assembly!AC$22+$BR138*Assembly!AC$23+$BS138*Assembly!AC$24</f>
        <v>915</v>
      </c>
      <c r="BW138" s="240" t="str">
        <f t="shared" si="9"/>
        <v>3.75</v>
      </c>
      <c r="BX138" s="241" t="str">
        <f t="shared" si="10"/>
        <v>813</v>
      </c>
      <c r="BY138" s="242" t="str">
        <f t="shared" si="11"/>
        <v>4.2</v>
      </c>
      <c r="BZ138" s="349"/>
      <c r="CA138" s="225" t="str">
        <f>$AY138*Assembly!X$4+$AZ138*Assembly!X$5+$BA138*Assembly!X$6+$BB138*Assembly!X$7+$BC138*Assembly!X$8+$BD138*Assembly!X$9+$BE138*Assembly!X$10+$BF138*Assembly!X$11+$BG138*Assembly!X$12+$BH138*Assembly!X$13+$BI138*Assembly!X$14+$BJ138*Assembly!X$15+$BK138*Assembly!X$16+$BL138*Assembly!X$17+$BM138*Assembly!X$18+$BN138*Assembly!X$19+$BO138*Assembly!X$20+$BP138*Assembly!X$21+$BQ138*Assembly!X$22+$BR138*Assembly!X$23+$BS138*Assembly!X$24</f>
        <v>59</v>
      </c>
      <c r="CB138" s="225" t="str">
        <f t="shared" si="12"/>
        <v>9,178</v>
      </c>
      <c r="CC138" s="223" t="str">
        <f t="shared" si="13"/>
        <v>0.0092</v>
      </c>
      <c r="CD138" s="243" t="str">
        <f>$AY138*Assembly!AB$4+$AZ138*Assembly!AB$5+$BA138*Assembly!AB$6+$BB138*Assembly!AB$7+$BC138*Assembly!AB$8+$BD138*Assembly!AB$9+$BE138*Assembly!AB$10+$BF138*Assembly!AB$11+$BG138*Assembly!AB$12+$BH138*Assembly!AB$13+$BI138*Assembly!AB$14+$BJ138*Assembly!AB$15+$BK138*Assembly!AB$16+$BL138*Assembly!AB$17+$BM138*Assembly!AB$18+$BN138*Assembly!AB$19+$BO138*Assembly!AB$20+$BP138*Assembly!AB$21+$BQ138*Assembly!AB$22+$BR138*Assembly!AB$23+$BS138*Assembly!AB$24</f>
        <v>62</v>
      </c>
      <c r="CE138" s="231" t="str">
        <f>$AY138*Assembly!M$4+$AZ138*Assembly!M$5+$BA138*Assembly!M$6+$BB138*Assembly!M$7+$BC138*Assembly!M$8+$BD138*Assembly!M$9+$BE138*Assembly!M$10+$BF138*Assembly!M$11+$BG138*Assembly!M$12+$BH138*Assembly!M$13+$BI138*Assembly!M$14+$BJ138*Assembly!M$15+$BK138*Assembly!M$16+$BL138*Assembly!M$17+$BM138*Assembly!M$18+$BN138*Assembly!M$19+$BO138*Assembly!M$20+$BP138*Assembly!M$21+$BQ138*Assembly!M$22+$BR138*Assembly!M$23+$BS138*Assembly!M$24</f>
        <v>269</v>
      </c>
      <c r="CF138" s="231" t="str">
        <f>$AY138*Assembly!N$4+$AZ138*Assembly!N$5+$BA138*Assembly!N$6+$BB138*Assembly!N$7+$BC138*Assembly!N$8+$BD138*Assembly!N$9+$BE138*Assembly!N$10+$BF138*Assembly!N$11+$BG138*Assembly!N$12+$BH138*Assembly!N$13+$BI138*Assembly!N$14+$BJ138*Assembly!N$15+$BK138*Assembly!N$16+$BL138*Assembly!N$17+$BM138*Assembly!N$18+$BN138*Assembly!N$19+$BO138*Assembly!N$20+$BP138*Assembly!N$21+$BQ138*Assembly!N$22+$BR138*Assembly!N$23+$BS138*Assembly!N$24</f>
        <v>10</v>
      </c>
      <c r="CG138" s="231" t="str">
        <f>$AY138*Assembly!O$4+$AZ138*Assembly!O$5+$BA138*Assembly!O$6+$BB138*Assembly!O$7+$BC138*Assembly!O$8+$BD138*Assembly!O$9+$BE138*Assembly!O$10+$BF138*Assembly!O$11+$BG138*Assembly!O$12+$BH138*Assembly!O$13+$BI138*Assembly!O$14+$BJ138*Assembly!O$15+$BK138*Assembly!O$16+$BL138*Assembly!O$17+$BM138*Assembly!O$18+$BN138*Assembly!O$19+$BO138*Assembly!O$20+$BP138*Assembly!O$21+$BQ138*Assembly!O$22+$BR138*Assembly!O$23+$BS138*Assembly!O$24</f>
        <v>0</v>
      </c>
      <c r="CH138" s="229" t="str">
        <f>$AY138*Assembly!P$4+$AZ138*Assembly!P$5+$BA138*Assembly!P$6+$BB138*Assembly!P$7+$BC138*Assembly!P$8+$BD138*Assembly!P$9+$BE138*Assembly!P$10+$BF138*Assembly!P$11+$BG138*Assembly!P$12+$BH138*Assembly!P$13+$BI138*Assembly!P$14+$BJ138*Assembly!P$15+$BK138*Assembly!P$16+$BL138*Assembly!P$17+$BM138*Assembly!P$18+$BN138*Assembly!P$19+$BO138*Assembly!P$20+$BP138*Assembly!P$21+$BQ138*Assembly!P$22+$BR138*Assembly!P$23+$BS138*Assembly!P$24</f>
        <v>0</v>
      </c>
      <c r="CI138" s="229" t="str">
        <f>$AY138*Assembly!Q$4+$AZ138*Assembly!Q$5+$BA138*Assembly!Q$6+$BB138*Assembly!Q$7+$BC138*Assembly!Q$8+$BD138*Assembly!Q$9+$BE138*Assembly!Q$10+$BF138*Assembly!Q$11+$BG138*Assembly!Q$12+$BH138*Assembly!Q$13+$BI138*Assembly!Q$14+$BJ138*Assembly!Q$15+$BK138*Assembly!Q$16+$BL138*Assembly!Q$17+$BM138*Assembly!Q$18+$BN138*Assembly!Q$19+$BO138*Assembly!Q$20+$BP138*Assembly!Q$21+$BQ138*Assembly!Q$22+$BR138*Assembly!Q$23+$BS138*Assembly!Q$24</f>
        <v>0</v>
      </c>
      <c r="CJ138" s="231" t="str">
        <f>$AY138*Assembly!R$4+$AZ138*Assembly!R$5+$BA138*Assembly!R$6+$BB138*Assembly!R$7+$BC138*Assembly!R$8+$BD138*Assembly!R$9+$BE138*Assembly!R$10+$BF138*Assembly!R$11+$BG138*Assembly!R$12+$BH138*Assembly!R$13+$BI138*Assembly!R$14+$BJ138*Assembly!R$15+$BK138*Assembly!R$16+$BL138*Assembly!R$17+$BM138*Assembly!R$18+$BN138*Assembly!R$19+$BO138*Assembly!R$20+$BP138*Assembly!R$21+$BQ138*Assembly!R$22+$BR138*Assembly!R$23+$BS138*Assembly!R$24</f>
        <v>0</v>
      </c>
      <c r="CK138" s="229" t="str">
        <f>$AY138*Assembly!S$4+$AZ138*Assembly!S$5+$BA138*Assembly!S$6+$BB138*Assembly!S$7+$BC138*Assembly!S$8+$BD138*Assembly!S$9+$BE138*Assembly!S$10+$BF138*Assembly!S$11+$BG138*Assembly!S$12+$BH138*Assembly!S$13+$BI138*Assembly!S$14+$BJ138*Assembly!S$15+$BK138*Assembly!S$16+$BL138*Assembly!S$17+$BM138*Assembly!S$18+$BN138*Assembly!S$19+$BO138*Assembly!S$20+$BP138*Assembly!S$21+$BQ138*Assembly!S$22+$BR138*Assembly!S$23+$BS138*Assembly!S$24</f>
        <v>0</v>
      </c>
      <c r="CL138" s="229" t="str">
        <f>$AY138*Assembly!T$4+$AZ138*Assembly!T$5+$BA138*Assembly!T$6+$BB138*Assembly!T$7+$BC138*Assembly!T$8+$BD138*Assembly!T$9+$BE138*Assembly!T$10+$BF138*Assembly!T$11+$BG138*Assembly!T$12+$BH138*Assembly!T$13+$BI138*Assembly!T$14+$BJ138*Assembly!T$15+$BK138*Assembly!T$16+$BL138*Assembly!T$17+$BM138*Assembly!T$18+$BN138*Assembly!T$19+$BO138*Assembly!T$20+$BP138*Assembly!T$21+$BQ138*Assembly!T$22+$BR138*Assembly!T$23+$BS138*Assembly!T$24</f>
        <v>0</v>
      </c>
      <c r="CM138" s="229" t="str">
        <f>$AY138*Assembly!U$4+$AZ138*Assembly!U$5+$BA138*Assembly!U$6+$BB138*Assembly!U$7+$BC138*Assembly!U$8+$BD138*Assembly!U$9+$BE138*Assembly!U$10+$BF138*Assembly!U$11+$BG138*Assembly!U$12+$BH138*Assembly!U$13+$BI138*Assembly!U$14+$BJ138*Assembly!U$15+$BK138*Assembly!U$16+$BL138*Assembly!U$17+$BM138*Assembly!U$18+$BN138*Assembly!U$19+$BO138*Assembly!U$20+$BP138*Assembly!U$21+$BQ138*Assembly!U$22+$BR138*Assembly!U$23+$BS138*Assembly!U$24</f>
        <v>0</v>
      </c>
      <c r="CN138" s="231" t="str">
        <f>$AY138*Assembly!V$4+$AZ138*Assembly!V$5+$BA138*Assembly!V$6+$BB138*Assembly!V$7+$BC138*Assembly!V$8+$BD138*Assembly!V$9+$BE138*Assembly!V$10+$BF138*Assembly!V$11+$BG138*Assembly!V$12+$BH138*Assembly!V$13+$BI138*Assembly!V$14+$BJ138*Assembly!V$15+$BK138*Assembly!V$16+$BL138*Assembly!V$17+$BM138*Assembly!V$18+$BN138*Assembly!V$19+$BO138*Assembly!V$20+$BP138*Assembly!V$21+$BQ138*Assembly!V$22+$BR138*Assembly!V$23+$BS138*Assembly!V$24</f>
        <v>0</v>
      </c>
      <c r="CO138" s="231" t="str">
        <f>CE138*Refining!$F$3</f>
        <v>480</v>
      </c>
      <c r="CP138" s="231" t="str">
        <f>CF138*Refining!$F$4</f>
        <v>31</v>
      </c>
      <c r="CQ138" s="231" t="str">
        <f>CG138*Refining!$F$5</f>
        <v>0</v>
      </c>
      <c r="CR138" s="231" t="str">
        <f>CH138*Refining!$F$6</f>
        <v>0</v>
      </c>
      <c r="CS138" s="231" t="str">
        <f>CI138*Refining!$F$7</f>
        <v>0</v>
      </c>
      <c r="CT138" s="231" t="str">
        <f>CJ138*Refining!$F$8</f>
        <v>0</v>
      </c>
      <c r="CU138" s="231" t="str">
        <f>CK138*Refining!$F$9</f>
        <v>0</v>
      </c>
      <c r="CV138" s="231" t="str">
        <f>CL138*Refining!$F$10</f>
        <v>0</v>
      </c>
      <c r="CW138" s="231" t="str">
        <f>CM138*Refining!$F$11</f>
        <v>0</v>
      </c>
      <c r="CX138" s="231" t="str">
        <f>CN138*Refining!$F$12</f>
        <v>0</v>
      </c>
      <c r="CY138" s="248" t="str">
        <f t="shared" ref="CY138:DR138" si="558">IF(CE138 = 0, "", CE138)</f>
        <v>269</v>
      </c>
      <c r="CZ138" s="249" t="str">
        <f t="shared" si="558"/>
        <v>10</v>
      </c>
      <c r="DA138" s="245" t="str">
        <f t="shared" si="558"/>
        <v/>
      </c>
      <c r="DB138" s="245" t="str">
        <f t="shared" si="558"/>
        <v/>
      </c>
      <c r="DC138" s="245" t="str">
        <f t="shared" si="558"/>
        <v/>
      </c>
      <c r="DD138" s="245" t="str">
        <f t="shared" si="558"/>
        <v/>
      </c>
      <c r="DE138" s="245" t="str">
        <f t="shared" si="558"/>
        <v/>
      </c>
      <c r="DF138" s="245" t="str">
        <f t="shared" si="558"/>
        <v/>
      </c>
      <c r="DG138" s="245" t="str">
        <f t="shared" si="558"/>
        <v/>
      </c>
      <c r="DH138" s="246" t="str">
        <f t="shared" si="558"/>
        <v/>
      </c>
      <c r="DI138" s="248" t="str">
        <f t="shared" si="558"/>
        <v>480</v>
      </c>
      <c r="DJ138" s="249" t="str">
        <f t="shared" si="558"/>
        <v>31</v>
      </c>
      <c r="DK138" s="245" t="str">
        <f t="shared" si="558"/>
        <v/>
      </c>
      <c r="DL138" s="245" t="str">
        <f t="shared" si="558"/>
        <v/>
      </c>
      <c r="DM138" s="245" t="str">
        <f t="shared" si="558"/>
        <v/>
      </c>
      <c r="DN138" s="245" t="str">
        <f t="shared" si="558"/>
        <v/>
      </c>
      <c r="DO138" s="245" t="str">
        <f t="shared" si="558"/>
        <v/>
      </c>
      <c r="DP138" s="245" t="str">
        <f t="shared" si="558"/>
        <v/>
      </c>
      <c r="DQ138" s="245" t="str">
        <f t="shared" si="558"/>
        <v/>
      </c>
      <c r="DR138" s="246" t="str">
        <f t="shared" si="558"/>
        <v/>
      </c>
      <c r="DS138" s="248" t="str">
        <f t="shared" si="15"/>
        <v>279</v>
      </c>
      <c r="DT138" s="249" t="str">
        <f t="shared" si="16"/>
        <v>512</v>
      </c>
      <c r="DU138" s="225" t="str">
        <f>CY138*'Ores &amp; Ingots'!$C$3+CZ138*'Ores &amp; Ingots'!$C$4+DA138*'Ores &amp; Ingots'!$C$5+DB138*'Ores &amp; Ingots'!$C$6+DC138*'Ores &amp; Ingots'!$C$7+DD138*'Ores &amp; Ingots'!$C$8+DE138*'Ores &amp; Ingots'!$C$9+DF138*'Ores &amp; Ingots'!$C$10+DG138*'Ores &amp; Ingots'!$C$11+DH138*'Ores &amp; Ingots'!$C$12</f>
        <v>35</v>
      </c>
      <c r="DV138" s="225" t="str">
        <f>DI138*'Ores &amp; Ingots'!$B$3+DJ138*'Ores &amp; Ingots'!$B$4+DK138*'Ores &amp; Ingots'!$B$5+DL138*'Ores &amp; Ingots'!$B$6+DM138*'Ores &amp; Ingots'!$B$7+DN138*'Ores &amp; Ingots'!$B$8+DO138*'Ores &amp; Ingots'!$B$9+DP138*'Ores &amp; Ingots'!$B$10+DQ138*'Ores &amp; Ingots'!$B$11+DR138*'Ores &amp; Ingots'!$B$12</f>
        <v>189</v>
      </c>
      <c r="DW138" s="249" t="str">
        <f>CY138*Refining!$G$3+CZ138*Refining!$G$4+DA138*Refining!$G$5+DB138*Refining!$G$6+DC138*Refining!$G$7+DD138*Refining!$G$8+DE138*Refining!$G$9+DF138*Refining!$G$10+DG138*Refining!$G$11+DH138*Refining!$G$12</f>
        <v>67</v>
      </c>
      <c r="DX138" s="249" t="str">
        <f t="shared" si="17"/>
        <v>10,353</v>
      </c>
      <c r="DY138" s="250" t="str">
        <f t="shared" si="18"/>
        <v>0.0104</v>
      </c>
      <c r="DZ138" s="248" t="str">
        <f t="shared" si="19"/>
        <v>129</v>
      </c>
      <c r="EA138" s="251" t="str">
        <f t="shared" ref="EA138:EB138" si="559">DZ138/60</f>
        <v>2.1</v>
      </c>
      <c r="EB138" s="251" t="str">
        <f t="shared" si="559"/>
        <v>0.0</v>
      </c>
      <c r="EC138" s="543" t="str">
        <f t="shared" si="21"/>
        <v>0.00</v>
      </c>
      <c r="ED138" s="248" t="str">
        <f t="shared" si="22"/>
        <v>19,530</v>
      </c>
      <c r="EE138" s="251" t="str">
        <f t="shared" ref="EE138:EF138" si="560">ED138/1000</f>
        <v>19.5</v>
      </c>
      <c r="EF138" s="252" t="str">
        <f t="shared" si="560"/>
        <v>0.02</v>
      </c>
      <c r="EG138" s="544" t="str">
        <f t="shared" si="24"/>
        <v>0.0195</v>
      </c>
      <c r="EH138" s="225" t="s">
        <v>12</v>
      </c>
    </row>
    <row r="139">
      <c r="A139" s="33"/>
      <c r="B139" s="226" t="s">
        <v>1012</v>
      </c>
      <c r="C139" s="227" t="s">
        <v>886</v>
      </c>
      <c r="D139" s="227">
        <v>1.0</v>
      </c>
      <c r="E139" s="227">
        <v>1.0</v>
      </c>
      <c r="F139" s="227">
        <v>1.0</v>
      </c>
      <c r="G139" s="253" t="str">
        <f t="shared" si="5"/>
        <v>15.6</v>
      </c>
      <c r="H139" s="254">
        <v>24.0</v>
      </c>
      <c r="I139" s="254">
        <v>24.0</v>
      </c>
      <c r="J139" s="254" t="str">
        <f>H139/Main!$D$9</f>
        <v>24</v>
      </c>
      <c r="K139" s="254" t="str">
        <f>I139/Main!$D$10</f>
        <v>24</v>
      </c>
      <c r="L139" s="254" t="str">
        <f t="shared" si="6"/>
        <v>1</v>
      </c>
      <c r="M139" s="254">
        <v>1.0</v>
      </c>
      <c r="N139" s="256" t="str">
        <f>1000000*0.00025</f>
        <v>250</v>
      </c>
      <c r="O139" s="256">
        <v>250.0</v>
      </c>
      <c r="P139" s="255"/>
      <c r="Q139" s="256"/>
      <c r="R139" s="255"/>
      <c r="S139" s="257"/>
      <c r="T139" s="257"/>
      <c r="U139" s="255"/>
      <c r="V139" s="255"/>
      <c r="W139" s="257"/>
      <c r="X139" s="257"/>
      <c r="Y139" s="255"/>
      <c r="Z139" s="255"/>
      <c r="AA139" s="255"/>
      <c r="AB139" s="255"/>
      <c r="AC139" s="335" t="s">
        <v>913</v>
      </c>
      <c r="AD139" s="225">
        <v>0.0</v>
      </c>
      <c r="AE139" s="225">
        <v>50.0</v>
      </c>
      <c r="AF139" s="225">
        <v>50.0</v>
      </c>
      <c r="AG139" s="225">
        <v>0.0</v>
      </c>
      <c r="AH139" s="225">
        <v>120.0</v>
      </c>
      <c r="AI139" s="225">
        <v>0.0</v>
      </c>
      <c r="AJ139" s="309">
        <v>2.0</v>
      </c>
      <c r="AK139" s="225">
        <v>20.0</v>
      </c>
      <c r="AL139" s="225">
        <v>0.0</v>
      </c>
      <c r="AM139" s="225">
        <v>0.0</v>
      </c>
      <c r="AN139" s="225">
        <v>0.0</v>
      </c>
      <c r="AO139" s="225">
        <v>0.0</v>
      </c>
      <c r="AP139" s="225">
        <v>0.0</v>
      </c>
      <c r="AQ139" s="225">
        <v>0.0</v>
      </c>
      <c r="AR139" s="225">
        <v>0.0</v>
      </c>
      <c r="AS139" s="225">
        <v>0.0</v>
      </c>
      <c r="AT139" s="225">
        <v>0.0</v>
      </c>
      <c r="AU139" s="225">
        <v>0.0</v>
      </c>
      <c r="AV139" s="225">
        <v>0.0</v>
      </c>
      <c r="AW139" s="225">
        <v>0.0</v>
      </c>
      <c r="AX139" s="225">
        <v>0.0</v>
      </c>
      <c r="AY139" s="236" t="str">
        <f t="shared" ref="AY139:BS139" si="561">IF(AD139 = 0, "", AD139)</f>
        <v/>
      </c>
      <c r="AZ139" s="225" t="str">
        <f t="shared" si="561"/>
        <v>50</v>
      </c>
      <c r="BA139" s="225" t="str">
        <f t="shared" si="561"/>
        <v>50</v>
      </c>
      <c r="BB139" s="227" t="str">
        <f t="shared" si="561"/>
        <v/>
      </c>
      <c r="BC139" s="225" t="str">
        <f t="shared" si="561"/>
        <v>120</v>
      </c>
      <c r="BD139" s="227" t="str">
        <f t="shared" si="561"/>
        <v/>
      </c>
      <c r="BE139" s="309" t="str">
        <f t="shared" si="561"/>
        <v>2</v>
      </c>
      <c r="BF139" s="225" t="str">
        <f t="shared" si="561"/>
        <v>20</v>
      </c>
      <c r="BG139" s="227" t="str">
        <f t="shared" si="561"/>
        <v/>
      </c>
      <c r="BH139" s="227" t="str">
        <f t="shared" si="561"/>
        <v/>
      </c>
      <c r="BI139" s="227" t="str">
        <f t="shared" si="561"/>
        <v/>
      </c>
      <c r="BJ139" s="227" t="str">
        <f t="shared" si="561"/>
        <v/>
      </c>
      <c r="BK139" s="227" t="str">
        <f t="shared" si="561"/>
        <v/>
      </c>
      <c r="BL139" s="227" t="str">
        <f t="shared" si="561"/>
        <v/>
      </c>
      <c r="BM139" s="227" t="str">
        <f t="shared" si="561"/>
        <v/>
      </c>
      <c r="BN139" s="227" t="str">
        <f t="shared" si="561"/>
        <v/>
      </c>
      <c r="BO139" s="227" t="str">
        <f t="shared" si="561"/>
        <v/>
      </c>
      <c r="BP139" s="227" t="str">
        <f t="shared" si="561"/>
        <v/>
      </c>
      <c r="BQ139" s="227" t="str">
        <f t="shared" si="561"/>
        <v/>
      </c>
      <c r="BR139" s="227" t="str">
        <f t="shared" si="561"/>
        <v/>
      </c>
      <c r="BS139" s="238" t="str">
        <f t="shared" si="561"/>
        <v/>
      </c>
      <c r="BT139" s="239" t="str">
        <f>$AY139*Assembly!Y$4+$AZ139*Assembly!Y$5+$BA139*Assembly!Y$6+$BB139*Assembly!Y$7+$BC139*Assembly!Y$8+$BD139*Assembly!Y$9+$BE139*Assembly!Y$10+$BF139*Assembly!Y$11+$BG139*Assembly!Y$12+$BH139*Assembly!Y$13+$BI139*Assembly!Y$14+$BJ139*Assembly!Y$15+$BK139*Assembly!Y$16+$BL139*Assembly!Y$17+$BM139*Assembly!Y$18+$BN139*Assembly!Y$19+$BO139*Assembly!Y$20+$BP139*Assembly!Y$21+$BQ139*Assembly!Y$22+$BR139*Assembly!Y$23+$BS139*Assembly!Y$24</f>
        <v>1,362</v>
      </c>
      <c r="BU139" s="225" t="str">
        <f t="shared" si="8"/>
        <v>87</v>
      </c>
      <c r="BV139" s="225" t="str">
        <f>$AY139*Assembly!AC$4+$AZ139*Assembly!AC$5+$BA139*Assembly!AC$6+$BB139*Assembly!AC$7+$BC139*Assembly!AC$8+$BD139*Assembly!AC$9+$BE139*Assembly!AC$10+$BF139*Assembly!AC$11+$BG139*Assembly!AC$12+$BH139*Assembly!AC$13+$BI139*Assembly!AC$14+$BJ139*Assembly!AC$15+$BK139*Assembly!AC$16+$BL139*Assembly!AC$17+$BM139*Assembly!AC$18+$BN139*Assembly!AC$19+$BO139*Assembly!AC$20+$BP139*Assembly!AC$21+$BQ139*Assembly!AC$22+$BR139*Assembly!AC$23+$BS139*Assembly!AC$24</f>
        <v>5,200</v>
      </c>
      <c r="BW139" s="240" t="str">
        <f t="shared" si="9"/>
        <v>3.82</v>
      </c>
      <c r="BX139" s="241" t="str">
        <f t="shared" si="10"/>
        <v>333</v>
      </c>
      <c r="BY139" s="242" t="str">
        <f t="shared" si="11"/>
        <v>59.7</v>
      </c>
      <c r="BZ139" s="225"/>
      <c r="CA139" s="225" t="str">
        <f>$AY139*Assembly!X$4+$AZ139*Assembly!X$5+$BA139*Assembly!X$6+$BB139*Assembly!X$7+$BC139*Assembly!X$8+$BD139*Assembly!X$9+$BE139*Assembly!X$10+$BF139*Assembly!X$11+$BG139*Assembly!X$12+$BH139*Assembly!X$13+$BI139*Assembly!X$14+$BJ139*Assembly!X$15+$BK139*Assembly!X$16+$BL139*Assembly!X$17+$BM139*Assembly!X$18+$BN139*Assembly!X$19+$BO139*Assembly!X$20+$BP139*Assembly!X$21+$BQ139*Assembly!X$22+$BR139*Assembly!X$23+$BS139*Assembly!X$24</f>
        <v>602</v>
      </c>
      <c r="CB139" s="225" t="str">
        <f t="shared" si="12"/>
        <v>93,644</v>
      </c>
      <c r="CC139" s="223" t="str">
        <f t="shared" si="13"/>
        <v>0.0936</v>
      </c>
      <c r="CD139" s="243" t="str">
        <f>$AY139*Assembly!AB$4+$AZ139*Assembly!AB$5+$BA139*Assembly!AB$6+$BB139*Assembly!AB$7+$BC139*Assembly!AB$8+$BD139*Assembly!AB$9+$BE139*Assembly!AB$10+$BF139*Assembly!AB$11+$BG139*Assembly!AB$12+$BH139*Assembly!AB$13+$BI139*Assembly!AB$14+$BJ139*Assembly!AB$15+$BK139*Assembly!AB$16+$BL139*Assembly!AB$17+$BM139*Assembly!AB$18+$BN139*Assembly!AB$19+$BO139*Assembly!AB$20+$BP139*Assembly!AB$21+$BQ139*Assembly!AB$22+$BR139*Assembly!AB$23+$BS139*Assembly!AB$24</f>
        <v>626</v>
      </c>
      <c r="CE139" s="256" t="str">
        <f>$AY139*Assembly!M$4+$AZ139*Assembly!M$5+$BA139*Assembly!M$6+$BB139*Assembly!M$7+$BC139*Assembly!M$8+$BD139*Assembly!M$9+$BE139*Assembly!M$10+$BF139*Assembly!M$11+$BG139*Assembly!M$12+$BH139*Assembly!M$13+$BI139*Assembly!M$14+$BJ139*Assembly!M$15+$BK139*Assembly!M$16+$BL139*Assembly!M$17+$BM139*Assembly!M$18+$BN139*Assembly!M$19+$BO139*Assembly!M$20+$BP139*Assembly!M$21+$BQ139*Assembly!M$22+$BR139*Assembly!M$23+$BS139*Assembly!M$24</f>
        <v>1,675</v>
      </c>
      <c r="CF139" s="256" t="str">
        <f>$AY139*Assembly!N$4+$AZ139*Assembly!N$5+$BA139*Assembly!N$6+$BB139*Assembly!N$7+$BC139*Assembly!N$8+$BD139*Assembly!N$9+$BE139*Assembly!N$10+$BF139*Assembly!N$11+$BG139*Assembly!N$12+$BH139*Assembly!N$13+$BI139*Assembly!N$14+$BJ139*Assembly!N$15+$BK139*Assembly!N$16+$BL139*Assembly!N$17+$BM139*Assembly!N$18+$BN139*Assembly!N$19+$BO139*Assembly!N$20+$BP139*Assembly!N$21+$BQ139*Assembly!N$22+$BR139*Assembly!N$23+$BS139*Assembly!N$24</f>
        <v>10</v>
      </c>
      <c r="CG139" s="256" t="str">
        <f>$AY139*Assembly!O$4+$AZ139*Assembly!O$5+$BA139*Assembly!O$6+$BB139*Assembly!O$7+$BC139*Assembly!O$8+$BD139*Assembly!O$9+$BE139*Assembly!O$10+$BF139*Assembly!O$11+$BG139*Assembly!O$12+$BH139*Assembly!O$13+$BI139*Assembly!O$14+$BJ139*Assembly!O$15+$BK139*Assembly!O$16+$BL139*Assembly!O$17+$BM139*Assembly!O$18+$BN139*Assembly!O$19+$BO139*Assembly!O$20+$BP139*Assembly!O$21+$BQ139*Assembly!O$22+$BR139*Assembly!O$23+$BS139*Assembly!O$24</f>
        <v>0</v>
      </c>
      <c r="CH139" s="254" t="str">
        <f>$AY139*Assembly!P$4+$AZ139*Assembly!P$5+$BA139*Assembly!P$6+$BB139*Assembly!P$7+$BC139*Assembly!P$8+$BD139*Assembly!P$9+$BE139*Assembly!P$10+$BF139*Assembly!P$11+$BG139*Assembly!P$12+$BH139*Assembly!P$13+$BI139*Assembly!P$14+$BJ139*Assembly!P$15+$BK139*Assembly!P$16+$BL139*Assembly!P$17+$BM139*Assembly!P$18+$BN139*Assembly!P$19+$BO139*Assembly!P$20+$BP139*Assembly!P$21+$BQ139*Assembly!P$22+$BR139*Assembly!P$23+$BS139*Assembly!P$24</f>
        <v>0</v>
      </c>
      <c r="CI139" s="254" t="str">
        <f>$AY139*Assembly!Q$4+$AZ139*Assembly!Q$5+$BA139*Assembly!Q$6+$BB139*Assembly!Q$7+$BC139*Assembly!Q$8+$BD139*Assembly!Q$9+$BE139*Assembly!Q$10+$BF139*Assembly!Q$11+$BG139*Assembly!Q$12+$BH139*Assembly!Q$13+$BI139*Assembly!Q$14+$BJ139*Assembly!Q$15+$BK139*Assembly!Q$16+$BL139*Assembly!Q$17+$BM139*Assembly!Q$18+$BN139*Assembly!Q$19+$BO139*Assembly!Q$20+$BP139*Assembly!Q$21+$BQ139*Assembly!Q$22+$BR139*Assembly!Q$23+$BS139*Assembly!Q$24</f>
        <v>4</v>
      </c>
      <c r="CJ139" s="256" t="str">
        <f>$AY139*Assembly!R$4+$AZ139*Assembly!R$5+$BA139*Assembly!R$6+$BB139*Assembly!R$7+$BC139*Assembly!R$8+$BD139*Assembly!R$9+$BE139*Assembly!R$10+$BF139*Assembly!R$11+$BG139*Assembly!R$12+$BH139*Assembly!R$13+$BI139*Assembly!R$14+$BJ139*Assembly!R$15+$BK139*Assembly!R$16+$BL139*Assembly!R$17+$BM139*Assembly!R$18+$BN139*Assembly!R$19+$BO139*Assembly!R$20+$BP139*Assembly!R$21+$BQ139*Assembly!R$22+$BR139*Assembly!R$23+$BS139*Assembly!R$24</f>
        <v>0</v>
      </c>
      <c r="CK139" s="254" t="str">
        <f>$AY139*Assembly!S$4+$AZ139*Assembly!S$5+$BA139*Assembly!S$6+$BB139*Assembly!S$7+$BC139*Assembly!S$8+$BD139*Assembly!S$9+$BE139*Assembly!S$10+$BF139*Assembly!S$11+$BG139*Assembly!S$12+$BH139*Assembly!S$13+$BI139*Assembly!S$14+$BJ139*Assembly!S$15+$BK139*Assembly!S$16+$BL139*Assembly!S$17+$BM139*Assembly!S$18+$BN139*Assembly!S$19+$BO139*Assembly!S$20+$BP139*Assembly!S$21+$BQ139*Assembly!S$22+$BR139*Assembly!S$23+$BS139*Assembly!S$24</f>
        <v>0</v>
      </c>
      <c r="CL139" s="254" t="str">
        <f>$AY139*Assembly!T$4+$AZ139*Assembly!T$5+$BA139*Assembly!T$6+$BB139*Assembly!T$7+$BC139*Assembly!T$8+$BD139*Assembly!T$9+$BE139*Assembly!T$10+$BF139*Assembly!T$11+$BG139*Assembly!T$12+$BH139*Assembly!T$13+$BI139*Assembly!T$14+$BJ139*Assembly!T$15+$BK139*Assembly!T$16+$BL139*Assembly!T$17+$BM139*Assembly!T$18+$BN139*Assembly!T$19+$BO139*Assembly!T$20+$BP139*Assembly!T$21+$BQ139*Assembly!T$22+$BR139*Assembly!T$23+$BS139*Assembly!T$24</f>
        <v>0</v>
      </c>
      <c r="CM139" s="254" t="str">
        <f>$AY139*Assembly!U$4+$AZ139*Assembly!U$5+$BA139*Assembly!U$6+$BB139*Assembly!U$7+$BC139*Assembly!U$8+$BD139*Assembly!U$9+$BE139*Assembly!U$10+$BF139*Assembly!U$11+$BG139*Assembly!U$12+$BH139*Assembly!U$13+$BI139*Assembly!U$14+$BJ139*Assembly!U$15+$BK139*Assembly!U$16+$BL139*Assembly!U$17+$BM139*Assembly!U$18+$BN139*Assembly!U$19+$BO139*Assembly!U$20+$BP139*Assembly!U$21+$BQ139*Assembly!U$22+$BR139*Assembly!U$23+$BS139*Assembly!U$24</f>
        <v>0</v>
      </c>
      <c r="CN139" s="256" t="str">
        <f>$AY139*Assembly!V$4+$AZ139*Assembly!V$5+$BA139*Assembly!V$6+$BB139*Assembly!V$7+$BC139*Assembly!V$8+$BD139*Assembly!V$9+$BE139*Assembly!V$10+$BF139*Assembly!V$11+$BG139*Assembly!V$12+$BH139*Assembly!V$13+$BI139*Assembly!V$14+$BJ139*Assembly!V$15+$BK139*Assembly!V$16+$BL139*Assembly!V$17+$BM139*Assembly!V$18+$BN139*Assembly!V$19+$BO139*Assembly!V$20+$BP139*Assembly!V$21+$BQ139*Assembly!V$22+$BR139*Assembly!V$23+$BS139*Assembly!V$24</f>
        <v>0</v>
      </c>
      <c r="CO139" s="256" t="str">
        <f>CE139*Refining!$F$3</f>
        <v>2,991</v>
      </c>
      <c r="CP139" s="256" t="str">
        <f>CF139*Refining!$F$4</f>
        <v>31</v>
      </c>
      <c r="CQ139" s="256" t="str">
        <f>CG139*Refining!$F$5</f>
        <v>0</v>
      </c>
      <c r="CR139" s="256" t="str">
        <f>CH139*Refining!$F$6</f>
        <v>0</v>
      </c>
      <c r="CS139" s="256" t="str">
        <f>CI139*Refining!$F$7</f>
        <v>7</v>
      </c>
      <c r="CT139" s="256" t="str">
        <f>CJ139*Refining!$F$8</f>
        <v>0</v>
      </c>
      <c r="CU139" s="256" t="str">
        <f>CK139*Refining!$F$9</f>
        <v>0</v>
      </c>
      <c r="CV139" s="256" t="str">
        <f>CL139*Refining!$F$10</f>
        <v>0</v>
      </c>
      <c r="CW139" s="256" t="str">
        <f>CM139*Refining!$F$11</f>
        <v>0</v>
      </c>
      <c r="CX139" s="256" t="str">
        <f>CN139*Refining!$F$12</f>
        <v>0</v>
      </c>
      <c r="CY139" s="248" t="str">
        <f t="shared" ref="CY139:DR139" si="562">IF(CE139 = 0, "", CE139)</f>
        <v>1,675</v>
      </c>
      <c r="CZ139" s="249" t="str">
        <f t="shared" si="562"/>
        <v>10</v>
      </c>
      <c r="DA139" s="245" t="str">
        <f t="shared" si="562"/>
        <v/>
      </c>
      <c r="DB139" s="245" t="str">
        <f t="shared" si="562"/>
        <v/>
      </c>
      <c r="DC139" s="245" t="str">
        <f t="shared" si="562"/>
        <v>4</v>
      </c>
      <c r="DD139" s="245" t="str">
        <f t="shared" si="562"/>
        <v/>
      </c>
      <c r="DE139" s="245" t="str">
        <f t="shared" si="562"/>
        <v/>
      </c>
      <c r="DF139" s="245" t="str">
        <f t="shared" si="562"/>
        <v/>
      </c>
      <c r="DG139" s="245" t="str">
        <f t="shared" si="562"/>
        <v/>
      </c>
      <c r="DH139" s="246" t="str">
        <f t="shared" si="562"/>
        <v/>
      </c>
      <c r="DI139" s="248" t="str">
        <f t="shared" si="562"/>
        <v>2,991</v>
      </c>
      <c r="DJ139" s="249" t="str">
        <f t="shared" si="562"/>
        <v>31</v>
      </c>
      <c r="DK139" s="245" t="str">
        <f t="shared" si="562"/>
        <v/>
      </c>
      <c r="DL139" s="245" t="str">
        <f t="shared" si="562"/>
        <v/>
      </c>
      <c r="DM139" s="249" t="str">
        <f t="shared" si="562"/>
        <v>7</v>
      </c>
      <c r="DN139" s="245" t="str">
        <f t="shared" si="562"/>
        <v/>
      </c>
      <c r="DO139" s="245" t="str">
        <f t="shared" si="562"/>
        <v/>
      </c>
      <c r="DP139" s="245" t="str">
        <f t="shared" si="562"/>
        <v/>
      </c>
      <c r="DQ139" s="245" t="str">
        <f t="shared" si="562"/>
        <v/>
      </c>
      <c r="DR139" s="246" t="str">
        <f t="shared" si="562"/>
        <v/>
      </c>
      <c r="DS139" s="248" t="str">
        <f t="shared" si="15"/>
        <v>1,689</v>
      </c>
      <c r="DT139" s="249" t="str">
        <f t="shared" si="16"/>
        <v>3,029</v>
      </c>
      <c r="DU139" s="225" t="str">
        <f>CY139*'Ores &amp; Ingots'!$C$3+CZ139*'Ores &amp; Ingots'!$C$4+DA139*'Ores &amp; Ingots'!$C$5+DB139*'Ores &amp; Ingots'!$C$6+DC139*'Ores &amp; Ingots'!$C$7+DD139*'Ores &amp; Ingots'!$C$8+DE139*'Ores &amp; Ingots'!$C$9+DF139*'Ores &amp; Ingots'!$C$10+DG139*'Ores &amp; Ingots'!$C$11+DH139*'Ores &amp; Ingots'!$C$12</f>
        <v>216</v>
      </c>
      <c r="DV139" s="225" t="str">
        <f>DI139*'Ores &amp; Ingots'!$B$3+DJ139*'Ores &amp; Ingots'!$B$4+DK139*'Ores &amp; Ingots'!$B$5+DL139*'Ores &amp; Ingots'!$B$6+DM139*'Ores &amp; Ingots'!$B$7+DN139*'Ores &amp; Ingots'!$B$8+DO139*'Ores &amp; Ingots'!$B$9+DP139*'Ores &amp; Ingots'!$B$10+DQ139*'Ores &amp; Ingots'!$B$11+DR139*'Ores &amp; Ingots'!$B$12</f>
        <v>1,121</v>
      </c>
      <c r="DW139" s="249" t="str">
        <f>CY139*Refining!$G$3+CZ139*Refining!$G$4+DA139*Refining!$G$5+DB139*Refining!$G$6+DC139*Refining!$G$7+DD139*Refining!$G$8+DE139*Refining!$G$9+DF139*Refining!$G$10+DG139*Refining!$G$11+DH139*Refining!$G$12</f>
        <v>166</v>
      </c>
      <c r="DX139" s="249" t="str">
        <f t="shared" si="17"/>
        <v>25,887</v>
      </c>
      <c r="DY139" s="250" t="str">
        <f t="shared" si="18"/>
        <v>0.0259</v>
      </c>
      <c r="DZ139" s="248" t="str">
        <f t="shared" si="19"/>
        <v>792</v>
      </c>
      <c r="EA139" s="251" t="str">
        <f t="shared" ref="EA139:EB139" si="563">DZ139/60</f>
        <v>13.2</v>
      </c>
      <c r="EB139" s="251" t="str">
        <f t="shared" si="563"/>
        <v>0.2</v>
      </c>
      <c r="EC139" s="543" t="str">
        <f t="shared" si="21"/>
        <v>0.01</v>
      </c>
      <c r="ED139" s="248" t="str">
        <f t="shared" si="22"/>
        <v>119,531</v>
      </c>
      <c r="EE139" s="251" t="str">
        <f t="shared" ref="EE139:EF139" si="564">ED139/1000</f>
        <v>119.5</v>
      </c>
      <c r="EF139" s="252" t="str">
        <f t="shared" si="564"/>
        <v>0.12</v>
      </c>
      <c r="EG139" s="544" t="str">
        <f t="shared" si="24"/>
        <v>0.1195</v>
      </c>
      <c r="EH139" s="225">
        <v>534.0</v>
      </c>
    </row>
    <row r="140" hidden="1">
      <c r="A140" s="33"/>
      <c r="B140" s="226" t="s">
        <v>1012</v>
      </c>
      <c r="C140" s="227" t="s">
        <v>885</v>
      </c>
      <c r="D140" s="227">
        <v>3.0</v>
      </c>
      <c r="E140" s="227">
        <v>3.0</v>
      </c>
      <c r="F140" s="227">
        <v>1.0</v>
      </c>
      <c r="G140" s="228" t="str">
        <f t="shared" si="5"/>
        <v>1.1</v>
      </c>
      <c r="H140" s="229">
        <v>24.0</v>
      </c>
      <c r="I140" s="229">
        <v>24.0</v>
      </c>
      <c r="J140" s="229" t="str">
        <f>H140/Main!$D$9</f>
        <v>24</v>
      </c>
      <c r="K140" s="229" t="str">
        <f>I140/Main!$D$10</f>
        <v>24</v>
      </c>
      <c r="L140" s="229" t="str">
        <f t="shared" si="6"/>
        <v>1</v>
      </c>
      <c r="M140" s="229">
        <v>1.0</v>
      </c>
      <c r="N140" s="231" t="str">
        <f t="shared" ref="N140:N141" si="569">1000000*0.0001</f>
        <v>100</v>
      </c>
      <c r="O140" s="231">
        <v>100.0</v>
      </c>
      <c r="P140" s="230"/>
      <c r="Q140" s="231"/>
      <c r="R140" s="230"/>
      <c r="S140" s="232"/>
      <c r="T140" s="232"/>
      <c r="U140" s="230"/>
      <c r="V140" s="230"/>
      <c r="W140" s="232"/>
      <c r="X140" s="232"/>
      <c r="Y140" s="230"/>
      <c r="Z140" s="230"/>
      <c r="AA140" s="230"/>
      <c r="AB140" s="230"/>
      <c r="AC140" s="334"/>
      <c r="AD140" s="225">
        <v>0.0</v>
      </c>
      <c r="AE140" s="225">
        <v>5.0</v>
      </c>
      <c r="AF140" s="225">
        <v>5.0</v>
      </c>
      <c r="AG140" s="225">
        <v>0.0</v>
      </c>
      <c r="AH140" s="225">
        <v>12.0</v>
      </c>
      <c r="AI140" s="225">
        <v>0.0</v>
      </c>
      <c r="AJ140" s="309">
        <v>2.0</v>
      </c>
      <c r="AK140" s="225">
        <v>5.0</v>
      </c>
      <c r="AL140" s="225">
        <v>0.0</v>
      </c>
      <c r="AM140" s="225">
        <v>0.0</v>
      </c>
      <c r="AN140" s="225">
        <v>0.0</v>
      </c>
      <c r="AO140" s="225">
        <v>0.0</v>
      </c>
      <c r="AP140" s="225">
        <v>0.0</v>
      </c>
      <c r="AQ140" s="225">
        <v>0.0</v>
      </c>
      <c r="AR140" s="225">
        <v>0.0</v>
      </c>
      <c r="AS140" s="225">
        <v>0.0</v>
      </c>
      <c r="AT140" s="225">
        <v>0.0</v>
      </c>
      <c r="AU140" s="225">
        <v>0.0</v>
      </c>
      <c r="AV140" s="225">
        <v>0.0</v>
      </c>
      <c r="AW140" s="225">
        <v>0.0</v>
      </c>
      <c r="AX140" s="225">
        <v>0.0</v>
      </c>
      <c r="AY140" s="236" t="str">
        <f t="shared" ref="AY140:BS140" si="565">IF(AD140 = 0, "", AD140)</f>
        <v/>
      </c>
      <c r="AZ140" s="225" t="str">
        <f t="shared" si="565"/>
        <v>5</v>
      </c>
      <c r="BA140" s="225" t="str">
        <f t="shared" si="565"/>
        <v>5</v>
      </c>
      <c r="BB140" s="227" t="str">
        <f t="shared" si="565"/>
        <v/>
      </c>
      <c r="BC140" s="225" t="str">
        <f t="shared" si="565"/>
        <v>12</v>
      </c>
      <c r="BD140" s="227" t="str">
        <f t="shared" si="565"/>
        <v/>
      </c>
      <c r="BE140" s="309" t="str">
        <f t="shared" si="565"/>
        <v>2</v>
      </c>
      <c r="BF140" s="225" t="str">
        <f t="shared" si="565"/>
        <v>5</v>
      </c>
      <c r="BG140" s="227" t="str">
        <f t="shared" si="565"/>
        <v/>
      </c>
      <c r="BH140" s="227" t="str">
        <f t="shared" si="565"/>
        <v/>
      </c>
      <c r="BI140" s="227" t="str">
        <f t="shared" si="565"/>
        <v/>
      </c>
      <c r="BJ140" s="227" t="str">
        <f t="shared" si="565"/>
        <v/>
      </c>
      <c r="BK140" s="227" t="str">
        <f t="shared" si="565"/>
        <v/>
      </c>
      <c r="BL140" s="227" t="str">
        <f t="shared" si="565"/>
        <v/>
      </c>
      <c r="BM140" s="227" t="str">
        <f t="shared" si="565"/>
        <v/>
      </c>
      <c r="BN140" s="227" t="str">
        <f t="shared" si="565"/>
        <v/>
      </c>
      <c r="BO140" s="227" t="str">
        <f t="shared" si="565"/>
        <v/>
      </c>
      <c r="BP140" s="227" t="str">
        <f t="shared" si="565"/>
        <v/>
      </c>
      <c r="BQ140" s="227" t="str">
        <f t="shared" si="565"/>
        <v/>
      </c>
      <c r="BR140" s="227" t="str">
        <f t="shared" si="565"/>
        <v/>
      </c>
      <c r="BS140" s="238" t="str">
        <f t="shared" si="565"/>
        <v/>
      </c>
      <c r="BT140" s="239" t="str">
        <f>$AY140*Assembly!Y$4+$AZ140*Assembly!Y$5+$BA140*Assembly!Y$6+$BB140*Assembly!Y$7+$BC140*Assembly!Y$8+$BD140*Assembly!Y$9+$BE140*Assembly!Y$10+$BF140*Assembly!Y$11+$BG140*Assembly!Y$12+$BH140*Assembly!Y$13+$BI140*Assembly!Y$14+$BJ140*Assembly!Y$15+$BK140*Assembly!Y$16+$BL140*Assembly!Y$17+$BM140*Assembly!Y$18+$BN140*Assembly!Y$19+$BO140*Assembly!Y$20+$BP140*Assembly!Y$21+$BQ140*Assembly!Y$22+$BR140*Assembly!Y$23+$BS140*Assembly!Y$24</f>
        <v>180</v>
      </c>
      <c r="BU140" s="225" t="str">
        <f t="shared" si="8"/>
        <v>160</v>
      </c>
      <c r="BV140" s="225" t="str">
        <f>$AY140*Assembly!AC$4+$AZ140*Assembly!AC$5+$BA140*Assembly!AC$6+$BB140*Assembly!AC$7+$BC140*Assembly!AC$8+$BD140*Assembly!AC$9+$BE140*Assembly!AC$10+$BF140*Assembly!AC$11+$BG140*Assembly!AC$12+$BH140*Assembly!AC$13+$BI140*Assembly!AC$14+$BJ140*Assembly!AC$15+$BK140*Assembly!AC$16+$BL140*Assembly!AC$17+$BM140*Assembly!AC$18+$BN140*Assembly!AC$19+$BO140*Assembly!AC$20+$BP140*Assembly!AC$21+$BQ140*Assembly!AC$22+$BR140*Assembly!AC$23+$BS140*Assembly!AC$24</f>
        <v>595</v>
      </c>
      <c r="BW140" s="240" t="str">
        <f t="shared" si="9"/>
        <v>3.31</v>
      </c>
      <c r="BX140" s="241" t="str">
        <f t="shared" si="10"/>
        <v>529</v>
      </c>
      <c r="BY140" s="242" t="str">
        <f t="shared" si="11"/>
        <v>3.7</v>
      </c>
      <c r="BZ140" s="225"/>
      <c r="CA140" s="225" t="str">
        <f>$AY140*Assembly!X$4+$AZ140*Assembly!X$5+$BA140*Assembly!X$6+$BB140*Assembly!X$7+$BC140*Assembly!X$8+$BD140*Assembly!X$9+$BE140*Assembly!X$10+$BF140*Assembly!X$11+$BG140*Assembly!X$12+$BH140*Assembly!X$13+$BI140*Assembly!X$14+$BJ140*Assembly!X$15+$BK140*Assembly!X$16+$BL140*Assembly!X$17+$BM140*Assembly!X$18+$BN140*Assembly!X$19+$BO140*Assembly!X$20+$BP140*Assembly!X$21+$BQ140*Assembly!X$22+$BR140*Assembly!X$23+$BS140*Assembly!X$24</f>
        <v>65</v>
      </c>
      <c r="CB140" s="225" t="str">
        <f t="shared" si="12"/>
        <v>10,111</v>
      </c>
      <c r="CC140" s="223" t="str">
        <f t="shared" si="13"/>
        <v>0.0101</v>
      </c>
      <c r="CD140" s="243" t="str">
        <f>$AY140*Assembly!AB$4+$AZ140*Assembly!AB$5+$BA140*Assembly!AB$6+$BB140*Assembly!AB$7+$BC140*Assembly!AB$8+$BD140*Assembly!AB$9+$BE140*Assembly!AB$10+$BF140*Assembly!AB$11+$BG140*Assembly!AB$12+$BH140*Assembly!AB$13+$BI140*Assembly!AB$14+$BJ140*Assembly!AB$15+$BK140*Assembly!AB$16+$BL140*Assembly!AB$17+$BM140*Assembly!AB$18+$BN140*Assembly!AB$19+$BO140*Assembly!AB$20+$BP140*Assembly!AB$21+$BQ140*Assembly!AB$22+$BR140*Assembly!AB$23+$BS140*Assembly!AB$24</f>
        <v>80</v>
      </c>
      <c r="CE140" s="231" t="str">
        <f>$AY140*Assembly!M$4+$AZ140*Assembly!M$5+$BA140*Assembly!M$6+$BB140*Assembly!M$7+$BC140*Assembly!M$8+$BD140*Assembly!M$9+$BE140*Assembly!M$10+$BF140*Assembly!M$11+$BG140*Assembly!M$12+$BH140*Assembly!M$13+$BI140*Assembly!M$14+$BJ140*Assembly!M$15+$BK140*Assembly!M$16+$BL140*Assembly!M$17+$BM140*Assembly!M$18+$BN140*Assembly!M$19+$BO140*Assembly!M$20+$BP140*Assembly!M$21+$BQ140*Assembly!M$22+$BR140*Assembly!M$23+$BS140*Assembly!M$24</f>
        <v>205</v>
      </c>
      <c r="CF140" s="231" t="str">
        <f>$AY140*Assembly!N$4+$AZ140*Assembly!N$5+$BA140*Assembly!N$6+$BB140*Assembly!N$7+$BC140*Assembly!N$8+$BD140*Assembly!N$9+$BE140*Assembly!N$10+$BF140*Assembly!N$11+$BG140*Assembly!N$12+$BH140*Assembly!N$13+$BI140*Assembly!N$14+$BJ140*Assembly!N$15+$BK140*Assembly!N$16+$BL140*Assembly!N$17+$BM140*Assembly!N$18+$BN140*Assembly!N$19+$BO140*Assembly!N$20+$BP140*Assembly!N$21+$BQ140*Assembly!N$22+$BR140*Assembly!N$23+$BS140*Assembly!N$24</f>
        <v>10</v>
      </c>
      <c r="CG140" s="231" t="str">
        <f>$AY140*Assembly!O$4+$AZ140*Assembly!O$5+$BA140*Assembly!O$6+$BB140*Assembly!O$7+$BC140*Assembly!O$8+$BD140*Assembly!O$9+$BE140*Assembly!O$10+$BF140*Assembly!O$11+$BG140*Assembly!O$12+$BH140*Assembly!O$13+$BI140*Assembly!O$14+$BJ140*Assembly!O$15+$BK140*Assembly!O$16+$BL140*Assembly!O$17+$BM140*Assembly!O$18+$BN140*Assembly!O$19+$BO140*Assembly!O$20+$BP140*Assembly!O$21+$BQ140*Assembly!O$22+$BR140*Assembly!O$23+$BS140*Assembly!O$24</f>
        <v>0</v>
      </c>
      <c r="CH140" s="229" t="str">
        <f>$AY140*Assembly!P$4+$AZ140*Assembly!P$5+$BA140*Assembly!P$6+$BB140*Assembly!P$7+$BC140*Assembly!P$8+$BD140*Assembly!P$9+$BE140*Assembly!P$10+$BF140*Assembly!P$11+$BG140*Assembly!P$12+$BH140*Assembly!P$13+$BI140*Assembly!P$14+$BJ140*Assembly!P$15+$BK140*Assembly!P$16+$BL140*Assembly!P$17+$BM140*Assembly!P$18+$BN140*Assembly!P$19+$BO140*Assembly!P$20+$BP140*Assembly!P$21+$BQ140*Assembly!P$22+$BR140*Assembly!P$23+$BS140*Assembly!P$24</f>
        <v>0</v>
      </c>
      <c r="CI140" s="229" t="str">
        <f>$AY140*Assembly!Q$4+$AZ140*Assembly!Q$5+$BA140*Assembly!Q$6+$BB140*Assembly!Q$7+$BC140*Assembly!Q$8+$BD140*Assembly!Q$9+$BE140*Assembly!Q$10+$BF140*Assembly!Q$11+$BG140*Assembly!Q$12+$BH140*Assembly!Q$13+$BI140*Assembly!Q$14+$BJ140*Assembly!Q$15+$BK140*Assembly!Q$16+$BL140*Assembly!Q$17+$BM140*Assembly!Q$18+$BN140*Assembly!Q$19+$BO140*Assembly!Q$20+$BP140*Assembly!Q$21+$BQ140*Assembly!Q$22+$BR140*Assembly!Q$23+$BS140*Assembly!Q$24</f>
        <v>1</v>
      </c>
      <c r="CJ140" s="231" t="str">
        <f>$AY140*Assembly!R$4+$AZ140*Assembly!R$5+$BA140*Assembly!R$6+$BB140*Assembly!R$7+$BC140*Assembly!R$8+$BD140*Assembly!R$9+$BE140*Assembly!R$10+$BF140*Assembly!R$11+$BG140*Assembly!R$12+$BH140*Assembly!R$13+$BI140*Assembly!R$14+$BJ140*Assembly!R$15+$BK140*Assembly!R$16+$BL140*Assembly!R$17+$BM140*Assembly!R$18+$BN140*Assembly!R$19+$BO140*Assembly!R$20+$BP140*Assembly!R$21+$BQ140*Assembly!R$22+$BR140*Assembly!R$23+$BS140*Assembly!R$24</f>
        <v>0</v>
      </c>
      <c r="CK140" s="229" t="str">
        <f>$AY140*Assembly!S$4+$AZ140*Assembly!S$5+$BA140*Assembly!S$6+$BB140*Assembly!S$7+$BC140*Assembly!S$8+$BD140*Assembly!S$9+$BE140*Assembly!S$10+$BF140*Assembly!S$11+$BG140*Assembly!S$12+$BH140*Assembly!S$13+$BI140*Assembly!S$14+$BJ140*Assembly!S$15+$BK140*Assembly!S$16+$BL140*Assembly!S$17+$BM140*Assembly!S$18+$BN140*Assembly!S$19+$BO140*Assembly!S$20+$BP140*Assembly!S$21+$BQ140*Assembly!S$22+$BR140*Assembly!S$23+$BS140*Assembly!S$24</f>
        <v>0</v>
      </c>
      <c r="CL140" s="229" t="str">
        <f>$AY140*Assembly!T$4+$AZ140*Assembly!T$5+$BA140*Assembly!T$6+$BB140*Assembly!T$7+$BC140*Assembly!T$8+$BD140*Assembly!T$9+$BE140*Assembly!T$10+$BF140*Assembly!T$11+$BG140*Assembly!T$12+$BH140*Assembly!T$13+$BI140*Assembly!T$14+$BJ140*Assembly!T$15+$BK140*Assembly!T$16+$BL140*Assembly!T$17+$BM140*Assembly!T$18+$BN140*Assembly!T$19+$BO140*Assembly!T$20+$BP140*Assembly!T$21+$BQ140*Assembly!T$22+$BR140*Assembly!T$23+$BS140*Assembly!T$24</f>
        <v>0</v>
      </c>
      <c r="CM140" s="229" t="str">
        <f>$AY140*Assembly!U$4+$AZ140*Assembly!U$5+$BA140*Assembly!U$6+$BB140*Assembly!U$7+$BC140*Assembly!U$8+$BD140*Assembly!U$9+$BE140*Assembly!U$10+$BF140*Assembly!U$11+$BG140*Assembly!U$12+$BH140*Assembly!U$13+$BI140*Assembly!U$14+$BJ140*Assembly!U$15+$BK140*Assembly!U$16+$BL140*Assembly!U$17+$BM140*Assembly!U$18+$BN140*Assembly!U$19+$BO140*Assembly!U$20+$BP140*Assembly!U$21+$BQ140*Assembly!U$22+$BR140*Assembly!U$23+$BS140*Assembly!U$24</f>
        <v>0</v>
      </c>
      <c r="CN140" s="231" t="str">
        <f>$AY140*Assembly!V$4+$AZ140*Assembly!V$5+$BA140*Assembly!V$6+$BB140*Assembly!V$7+$BC140*Assembly!V$8+$BD140*Assembly!V$9+$BE140*Assembly!V$10+$BF140*Assembly!V$11+$BG140*Assembly!V$12+$BH140*Assembly!V$13+$BI140*Assembly!V$14+$BJ140*Assembly!V$15+$BK140*Assembly!V$16+$BL140*Assembly!V$17+$BM140*Assembly!V$18+$BN140*Assembly!V$19+$BO140*Assembly!V$20+$BP140*Assembly!V$21+$BQ140*Assembly!V$22+$BR140*Assembly!V$23+$BS140*Assembly!V$24</f>
        <v>0</v>
      </c>
      <c r="CO140" s="231" t="str">
        <f>CE140*Refining!$F$3</f>
        <v>366</v>
      </c>
      <c r="CP140" s="231" t="str">
        <f>CF140*Refining!$F$4</f>
        <v>31</v>
      </c>
      <c r="CQ140" s="231" t="str">
        <f>CG140*Refining!$F$5</f>
        <v>0</v>
      </c>
      <c r="CR140" s="231" t="str">
        <f>CH140*Refining!$F$6</f>
        <v>0</v>
      </c>
      <c r="CS140" s="231" t="str">
        <f>CI140*Refining!$F$7</f>
        <v>2</v>
      </c>
      <c r="CT140" s="231" t="str">
        <f>CJ140*Refining!$F$8</f>
        <v>0</v>
      </c>
      <c r="CU140" s="231" t="str">
        <f>CK140*Refining!$F$9</f>
        <v>0</v>
      </c>
      <c r="CV140" s="231" t="str">
        <f>CL140*Refining!$F$10</f>
        <v>0</v>
      </c>
      <c r="CW140" s="231" t="str">
        <f>CM140*Refining!$F$11</f>
        <v>0</v>
      </c>
      <c r="CX140" s="231" t="str">
        <f>CN140*Refining!$F$12</f>
        <v>0</v>
      </c>
      <c r="CY140" s="248" t="str">
        <f t="shared" ref="CY140:DR140" si="566">IF(CE140 = 0, "", CE140)</f>
        <v>205</v>
      </c>
      <c r="CZ140" s="249" t="str">
        <f t="shared" si="566"/>
        <v>10</v>
      </c>
      <c r="DA140" s="245" t="str">
        <f t="shared" si="566"/>
        <v/>
      </c>
      <c r="DB140" s="245" t="str">
        <f t="shared" si="566"/>
        <v/>
      </c>
      <c r="DC140" s="245" t="str">
        <f t="shared" si="566"/>
        <v>1</v>
      </c>
      <c r="DD140" s="245" t="str">
        <f t="shared" si="566"/>
        <v/>
      </c>
      <c r="DE140" s="245" t="str">
        <f t="shared" si="566"/>
        <v/>
      </c>
      <c r="DF140" s="245" t="str">
        <f t="shared" si="566"/>
        <v/>
      </c>
      <c r="DG140" s="245" t="str">
        <f t="shared" si="566"/>
        <v/>
      </c>
      <c r="DH140" s="246" t="str">
        <f t="shared" si="566"/>
        <v/>
      </c>
      <c r="DI140" s="248" t="str">
        <f t="shared" si="566"/>
        <v>366</v>
      </c>
      <c r="DJ140" s="249" t="str">
        <f t="shared" si="566"/>
        <v>31</v>
      </c>
      <c r="DK140" s="245" t="str">
        <f t="shared" si="566"/>
        <v/>
      </c>
      <c r="DL140" s="245" t="str">
        <f t="shared" si="566"/>
        <v/>
      </c>
      <c r="DM140" s="249" t="str">
        <f t="shared" si="566"/>
        <v>2</v>
      </c>
      <c r="DN140" s="245" t="str">
        <f t="shared" si="566"/>
        <v/>
      </c>
      <c r="DO140" s="245" t="str">
        <f t="shared" si="566"/>
        <v/>
      </c>
      <c r="DP140" s="245" t="str">
        <f t="shared" si="566"/>
        <v/>
      </c>
      <c r="DQ140" s="245" t="str">
        <f t="shared" si="566"/>
        <v/>
      </c>
      <c r="DR140" s="246" t="str">
        <f t="shared" si="566"/>
        <v/>
      </c>
      <c r="DS140" s="248" t="str">
        <f t="shared" si="15"/>
        <v>216</v>
      </c>
      <c r="DT140" s="249" t="str">
        <f t="shared" si="16"/>
        <v>399</v>
      </c>
      <c r="DU140" s="225" t="str">
        <f>CY140*'Ores &amp; Ingots'!$C$3+CZ140*'Ores &amp; Ingots'!$C$4+DA140*'Ores &amp; Ingots'!$C$5+DB140*'Ores &amp; Ingots'!$C$6+DC140*'Ores &amp; Ingots'!$C$7+DD140*'Ores &amp; Ingots'!$C$8+DE140*'Ores &amp; Ingots'!$C$9+DF140*'Ores &amp; Ingots'!$C$10+DG140*'Ores &amp; Ingots'!$C$11+DH140*'Ores &amp; Ingots'!$C$12</f>
        <v>28</v>
      </c>
      <c r="DV140" s="225" t="str">
        <f>DI140*'Ores &amp; Ingots'!$B$3+DJ140*'Ores &amp; Ingots'!$B$4+DK140*'Ores &amp; Ingots'!$B$5+DL140*'Ores &amp; Ingots'!$B$6+DM140*'Ores &amp; Ingots'!$B$7+DN140*'Ores &amp; Ingots'!$B$8+DO140*'Ores &amp; Ingots'!$B$9+DP140*'Ores &amp; Ingots'!$B$10+DQ140*'Ores &amp; Ingots'!$B$11+DR140*'Ores &amp; Ingots'!$B$12</f>
        <v>148</v>
      </c>
      <c r="DW140" s="249" t="str">
        <f>CY140*Refining!$G$3+CZ140*Refining!$G$4+DA140*Refining!$G$5+DB140*Refining!$G$6+DC140*Refining!$G$7+DD140*Refining!$G$8+DE140*Refining!$G$9+DF140*Refining!$G$10+DG140*Refining!$G$11+DH140*Refining!$G$12</f>
        <v>63</v>
      </c>
      <c r="DX140" s="249" t="str">
        <f t="shared" si="17"/>
        <v>9,797</v>
      </c>
      <c r="DY140" s="250" t="str">
        <f t="shared" si="18"/>
        <v>0.0098</v>
      </c>
      <c r="DZ140" s="248" t="str">
        <f t="shared" si="19"/>
        <v>152</v>
      </c>
      <c r="EA140" s="251" t="str">
        <f t="shared" ref="EA140:EB140" si="567">DZ140/60</f>
        <v>2.5</v>
      </c>
      <c r="EB140" s="251" t="str">
        <f t="shared" si="567"/>
        <v>0.0</v>
      </c>
      <c r="EC140" s="543" t="str">
        <f t="shared" si="21"/>
        <v>0.00</v>
      </c>
      <c r="ED140" s="248" t="str">
        <f t="shared" si="22"/>
        <v>19,908</v>
      </c>
      <c r="EE140" s="251" t="str">
        <f t="shared" ref="EE140:EF140" si="568">ED140/1000</f>
        <v>19.9</v>
      </c>
      <c r="EF140" s="252" t="str">
        <f t="shared" si="568"/>
        <v>0.02</v>
      </c>
      <c r="EG140" s="544" t="str">
        <f t="shared" si="24"/>
        <v>0.0199</v>
      </c>
      <c r="EH140" s="225" t="s">
        <v>12</v>
      </c>
    </row>
    <row r="141" hidden="1">
      <c r="A141" s="42"/>
      <c r="B141" s="297" t="s">
        <v>1012</v>
      </c>
      <c r="C141" s="262" t="s">
        <v>885</v>
      </c>
      <c r="D141" s="262">
        <v>1.0</v>
      </c>
      <c r="E141" s="262">
        <v>1.0</v>
      </c>
      <c r="F141" s="262">
        <v>1.0</v>
      </c>
      <c r="G141" s="315" t="str">
        <f t="shared" si="5"/>
        <v>0.1</v>
      </c>
      <c r="H141" s="316">
        <v>24.0</v>
      </c>
      <c r="I141" s="316">
        <v>24.0</v>
      </c>
      <c r="J141" s="316" t="str">
        <f>H141/Main!$D$9</f>
        <v>24</v>
      </c>
      <c r="K141" s="316" t="str">
        <f>I141/Main!$D$10</f>
        <v>24</v>
      </c>
      <c r="L141" s="316" t="str">
        <f t="shared" si="6"/>
        <v>1</v>
      </c>
      <c r="M141" s="316">
        <v>1.0</v>
      </c>
      <c r="N141" s="318" t="str">
        <f t="shared" si="569"/>
        <v>100</v>
      </c>
      <c r="O141" s="318">
        <v>100.0</v>
      </c>
      <c r="P141" s="317"/>
      <c r="Q141" s="318"/>
      <c r="R141" s="317"/>
      <c r="S141" s="319"/>
      <c r="T141" s="319"/>
      <c r="U141" s="317"/>
      <c r="V141" s="317"/>
      <c r="W141" s="319"/>
      <c r="X141" s="319"/>
      <c r="Y141" s="317"/>
      <c r="Z141" s="317"/>
      <c r="AA141" s="317"/>
      <c r="AB141" s="317"/>
      <c r="AC141" s="337"/>
      <c r="AD141" s="275">
        <v>0.0</v>
      </c>
      <c r="AE141" s="275">
        <v>5.0</v>
      </c>
      <c r="AF141" s="275">
        <v>5.0</v>
      </c>
      <c r="AG141" s="275">
        <v>0.0</v>
      </c>
      <c r="AH141" s="275">
        <v>12.0</v>
      </c>
      <c r="AI141" s="275">
        <v>0.0</v>
      </c>
      <c r="AJ141" s="321">
        <v>2.0</v>
      </c>
      <c r="AK141" s="275">
        <v>5.0</v>
      </c>
      <c r="AL141" s="275">
        <v>0.0</v>
      </c>
      <c r="AM141" s="275">
        <v>0.0</v>
      </c>
      <c r="AN141" s="275">
        <v>0.0</v>
      </c>
      <c r="AO141" s="275">
        <v>0.0</v>
      </c>
      <c r="AP141" s="275">
        <v>0.0</v>
      </c>
      <c r="AQ141" s="275">
        <v>0.0</v>
      </c>
      <c r="AR141" s="275">
        <v>0.0</v>
      </c>
      <c r="AS141" s="275">
        <v>0.0</v>
      </c>
      <c r="AT141" s="275">
        <v>0.0</v>
      </c>
      <c r="AU141" s="275">
        <v>0.0</v>
      </c>
      <c r="AV141" s="275">
        <v>0.0</v>
      </c>
      <c r="AW141" s="275">
        <v>0.0</v>
      </c>
      <c r="AX141" s="275">
        <v>0.0</v>
      </c>
      <c r="AY141" s="271" t="str">
        <f t="shared" ref="AY141:BS141" si="570">IF(AD141 = 0, "", AD141)</f>
        <v/>
      </c>
      <c r="AZ141" s="275" t="str">
        <f t="shared" si="570"/>
        <v>5</v>
      </c>
      <c r="BA141" s="275" t="str">
        <f t="shared" si="570"/>
        <v>5</v>
      </c>
      <c r="BB141" s="262" t="str">
        <f t="shared" si="570"/>
        <v/>
      </c>
      <c r="BC141" s="275" t="str">
        <f t="shared" si="570"/>
        <v>12</v>
      </c>
      <c r="BD141" s="262" t="str">
        <f t="shared" si="570"/>
        <v/>
      </c>
      <c r="BE141" s="321" t="str">
        <f t="shared" si="570"/>
        <v>2</v>
      </c>
      <c r="BF141" s="275" t="str">
        <f t="shared" si="570"/>
        <v>5</v>
      </c>
      <c r="BG141" s="262" t="str">
        <f t="shared" si="570"/>
        <v/>
      </c>
      <c r="BH141" s="262" t="str">
        <f t="shared" si="570"/>
        <v/>
      </c>
      <c r="BI141" s="262" t="str">
        <f t="shared" si="570"/>
        <v/>
      </c>
      <c r="BJ141" s="262" t="str">
        <f t="shared" si="570"/>
        <v/>
      </c>
      <c r="BK141" s="262" t="str">
        <f t="shared" si="570"/>
        <v/>
      </c>
      <c r="BL141" s="262" t="str">
        <f t="shared" si="570"/>
        <v/>
      </c>
      <c r="BM141" s="262" t="str">
        <f t="shared" si="570"/>
        <v/>
      </c>
      <c r="BN141" s="262" t="str">
        <f t="shared" si="570"/>
        <v/>
      </c>
      <c r="BO141" s="262" t="str">
        <f t="shared" si="570"/>
        <v/>
      </c>
      <c r="BP141" s="262" t="str">
        <f t="shared" si="570"/>
        <v/>
      </c>
      <c r="BQ141" s="262" t="str">
        <f t="shared" si="570"/>
        <v/>
      </c>
      <c r="BR141" s="262" t="str">
        <f t="shared" si="570"/>
        <v/>
      </c>
      <c r="BS141" s="273" t="str">
        <f t="shared" si="570"/>
        <v/>
      </c>
      <c r="BT141" s="274" t="str">
        <f>$AY141*Assembly!Y$4+$AZ141*Assembly!Y$5+$BA141*Assembly!Y$6+$BB141*Assembly!Y$7+$BC141*Assembly!Y$8+$BD141*Assembly!Y$9+$BE141*Assembly!Y$10+$BF141*Assembly!Y$11+$BG141*Assembly!Y$12+$BH141*Assembly!Y$13+$BI141*Assembly!Y$14+$BJ141*Assembly!Y$15+$BK141*Assembly!Y$16+$BL141*Assembly!Y$17+$BM141*Assembly!Y$18+$BN141*Assembly!Y$19+$BO141*Assembly!Y$20+$BP141*Assembly!Y$21+$BQ141*Assembly!Y$22+$BR141*Assembly!Y$23+$BS141*Assembly!Y$24</f>
        <v>180</v>
      </c>
      <c r="BU141" s="275" t="str">
        <f t="shared" si="8"/>
        <v>1,440</v>
      </c>
      <c r="BV141" s="275" t="str">
        <f>$AY141*Assembly!AC$4+$AZ141*Assembly!AC$5+$BA141*Assembly!AC$6+$BB141*Assembly!AC$7+$BC141*Assembly!AC$8+$BD141*Assembly!AC$9+$BE141*Assembly!AC$10+$BF141*Assembly!AC$11+$BG141*Assembly!AC$12+$BH141*Assembly!AC$13+$BI141*Assembly!AC$14+$BJ141*Assembly!AC$15+$BK141*Assembly!AC$16+$BL141*Assembly!AC$17+$BM141*Assembly!AC$18+$BN141*Assembly!AC$19+$BO141*Assembly!AC$20+$BP141*Assembly!AC$21+$BQ141*Assembly!AC$22+$BR141*Assembly!AC$23+$BS141*Assembly!AC$24</f>
        <v>595</v>
      </c>
      <c r="BW141" s="276" t="str">
        <f t="shared" si="9"/>
        <v>3.31</v>
      </c>
      <c r="BX141" s="277" t="str">
        <f t="shared" si="10"/>
        <v>4760</v>
      </c>
      <c r="BY141" s="278" t="str">
        <f t="shared" si="11"/>
        <v>0.4</v>
      </c>
      <c r="BZ141" s="275"/>
      <c r="CA141" s="275" t="str">
        <f>$AY141*Assembly!X$4+$AZ141*Assembly!X$5+$BA141*Assembly!X$6+$BB141*Assembly!X$7+$BC141*Assembly!X$8+$BD141*Assembly!X$9+$BE141*Assembly!X$10+$BF141*Assembly!X$11+$BG141*Assembly!X$12+$BH141*Assembly!X$13+$BI141*Assembly!X$14+$BJ141*Assembly!X$15+$BK141*Assembly!X$16+$BL141*Assembly!X$17+$BM141*Assembly!X$18+$BN141*Assembly!X$19+$BO141*Assembly!X$20+$BP141*Assembly!X$21+$BQ141*Assembly!X$22+$BR141*Assembly!X$23+$BS141*Assembly!X$24</f>
        <v>65</v>
      </c>
      <c r="CB141" s="275" t="str">
        <f t="shared" si="12"/>
        <v>10,111</v>
      </c>
      <c r="CC141" s="279" t="str">
        <f t="shared" si="13"/>
        <v>0.0101</v>
      </c>
      <c r="CD141" s="280" t="str">
        <f>$AY141*Assembly!AB$4+$AZ141*Assembly!AB$5+$BA141*Assembly!AB$6+$BB141*Assembly!AB$7+$BC141*Assembly!AB$8+$BD141*Assembly!AB$9+$BE141*Assembly!AB$10+$BF141*Assembly!AB$11+$BG141*Assembly!AB$12+$BH141*Assembly!AB$13+$BI141*Assembly!AB$14+$BJ141*Assembly!AB$15+$BK141*Assembly!AB$16+$BL141*Assembly!AB$17+$BM141*Assembly!AB$18+$BN141*Assembly!AB$19+$BO141*Assembly!AB$20+$BP141*Assembly!AB$21+$BQ141*Assembly!AB$22+$BR141*Assembly!AB$23+$BS141*Assembly!AB$24</f>
        <v>80</v>
      </c>
      <c r="CE141" s="318" t="str">
        <f>$AY141*Assembly!M$4+$AZ141*Assembly!M$5+$BA141*Assembly!M$6+$BB141*Assembly!M$7+$BC141*Assembly!M$8+$BD141*Assembly!M$9+$BE141*Assembly!M$10+$BF141*Assembly!M$11+$BG141*Assembly!M$12+$BH141*Assembly!M$13+$BI141*Assembly!M$14+$BJ141*Assembly!M$15+$BK141*Assembly!M$16+$BL141*Assembly!M$17+$BM141*Assembly!M$18+$BN141*Assembly!M$19+$BO141*Assembly!M$20+$BP141*Assembly!M$21+$BQ141*Assembly!M$22+$BR141*Assembly!M$23+$BS141*Assembly!M$24</f>
        <v>205</v>
      </c>
      <c r="CF141" s="318" t="str">
        <f>$AY141*Assembly!N$4+$AZ141*Assembly!N$5+$BA141*Assembly!N$6+$BB141*Assembly!N$7+$BC141*Assembly!N$8+$BD141*Assembly!N$9+$BE141*Assembly!N$10+$BF141*Assembly!N$11+$BG141*Assembly!N$12+$BH141*Assembly!N$13+$BI141*Assembly!N$14+$BJ141*Assembly!N$15+$BK141*Assembly!N$16+$BL141*Assembly!N$17+$BM141*Assembly!N$18+$BN141*Assembly!N$19+$BO141*Assembly!N$20+$BP141*Assembly!N$21+$BQ141*Assembly!N$22+$BR141*Assembly!N$23+$BS141*Assembly!N$24</f>
        <v>10</v>
      </c>
      <c r="CG141" s="318" t="str">
        <f>$AY141*Assembly!O$4+$AZ141*Assembly!O$5+$BA141*Assembly!O$6+$BB141*Assembly!O$7+$BC141*Assembly!O$8+$BD141*Assembly!O$9+$BE141*Assembly!O$10+$BF141*Assembly!O$11+$BG141*Assembly!O$12+$BH141*Assembly!O$13+$BI141*Assembly!O$14+$BJ141*Assembly!O$15+$BK141*Assembly!O$16+$BL141*Assembly!O$17+$BM141*Assembly!O$18+$BN141*Assembly!O$19+$BO141*Assembly!O$20+$BP141*Assembly!O$21+$BQ141*Assembly!O$22+$BR141*Assembly!O$23+$BS141*Assembly!O$24</f>
        <v>0</v>
      </c>
      <c r="CH141" s="316" t="str">
        <f>$AY141*Assembly!P$4+$AZ141*Assembly!P$5+$BA141*Assembly!P$6+$BB141*Assembly!P$7+$BC141*Assembly!P$8+$BD141*Assembly!P$9+$BE141*Assembly!P$10+$BF141*Assembly!P$11+$BG141*Assembly!P$12+$BH141*Assembly!P$13+$BI141*Assembly!P$14+$BJ141*Assembly!P$15+$BK141*Assembly!P$16+$BL141*Assembly!P$17+$BM141*Assembly!P$18+$BN141*Assembly!P$19+$BO141*Assembly!P$20+$BP141*Assembly!P$21+$BQ141*Assembly!P$22+$BR141*Assembly!P$23+$BS141*Assembly!P$24</f>
        <v>0</v>
      </c>
      <c r="CI141" s="316" t="str">
        <f>$AY141*Assembly!Q$4+$AZ141*Assembly!Q$5+$BA141*Assembly!Q$6+$BB141*Assembly!Q$7+$BC141*Assembly!Q$8+$BD141*Assembly!Q$9+$BE141*Assembly!Q$10+$BF141*Assembly!Q$11+$BG141*Assembly!Q$12+$BH141*Assembly!Q$13+$BI141*Assembly!Q$14+$BJ141*Assembly!Q$15+$BK141*Assembly!Q$16+$BL141*Assembly!Q$17+$BM141*Assembly!Q$18+$BN141*Assembly!Q$19+$BO141*Assembly!Q$20+$BP141*Assembly!Q$21+$BQ141*Assembly!Q$22+$BR141*Assembly!Q$23+$BS141*Assembly!Q$24</f>
        <v>1</v>
      </c>
      <c r="CJ141" s="318" t="str">
        <f>$AY141*Assembly!R$4+$AZ141*Assembly!R$5+$BA141*Assembly!R$6+$BB141*Assembly!R$7+$BC141*Assembly!R$8+$BD141*Assembly!R$9+$BE141*Assembly!R$10+$BF141*Assembly!R$11+$BG141*Assembly!R$12+$BH141*Assembly!R$13+$BI141*Assembly!R$14+$BJ141*Assembly!R$15+$BK141*Assembly!R$16+$BL141*Assembly!R$17+$BM141*Assembly!R$18+$BN141*Assembly!R$19+$BO141*Assembly!R$20+$BP141*Assembly!R$21+$BQ141*Assembly!R$22+$BR141*Assembly!R$23+$BS141*Assembly!R$24</f>
        <v>0</v>
      </c>
      <c r="CK141" s="316" t="str">
        <f>$AY141*Assembly!S$4+$AZ141*Assembly!S$5+$BA141*Assembly!S$6+$BB141*Assembly!S$7+$BC141*Assembly!S$8+$BD141*Assembly!S$9+$BE141*Assembly!S$10+$BF141*Assembly!S$11+$BG141*Assembly!S$12+$BH141*Assembly!S$13+$BI141*Assembly!S$14+$BJ141*Assembly!S$15+$BK141*Assembly!S$16+$BL141*Assembly!S$17+$BM141*Assembly!S$18+$BN141*Assembly!S$19+$BO141*Assembly!S$20+$BP141*Assembly!S$21+$BQ141*Assembly!S$22+$BR141*Assembly!S$23+$BS141*Assembly!S$24</f>
        <v>0</v>
      </c>
      <c r="CL141" s="316" t="str">
        <f>$AY141*Assembly!T$4+$AZ141*Assembly!T$5+$BA141*Assembly!T$6+$BB141*Assembly!T$7+$BC141*Assembly!T$8+$BD141*Assembly!T$9+$BE141*Assembly!T$10+$BF141*Assembly!T$11+$BG141*Assembly!T$12+$BH141*Assembly!T$13+$BI141*Assembly!T$14+$BJ141*Assembly!T$15+$BK141*Assembly!T$16+$BL141*Assembly!T$17+$BM141*Assembly!T$18+$BN141*Assembly!T$19+$BO141*Assembly!T$20+$BP141*Assembly!T$21+$BQ141*Assembly!T$22+$BR141*Assembly!T$23+$BS141*Assembly!T$24</f>
        <v>0</v>
      </c>
      <c r="CM141" s="316" t="str">
        <f>$AY141*Assembly!U$4+$AZ141*Assembly!U$5+$BA141*Assembly!U$6+$BB141*Assembly!U$7+$BC141*Assembly!U$8+$BD141*Assembly!U$9+$BE141*Assembly!U$10+$BF141*Assembly!U$11+$BG141*Assembly!U$12+$BH141*Assembly!U$13+$BI141*Assembly!U$14+$BJ141*Assembly!U$15+$BK141*Assembly!U$16+$BL141*Assembly!U$17+$BM141*Assembly!U$18+$BN141*Assembly!U$19+$BO141*Assembly!U$20+$BP141*Assembly!U$21+$BQ141*Assembly!U$22+$BR141*Assembly!U$23+$BS141*Assembly!U$24</f>
        <v>0</v>
      </c>
      <c r="CN141" s="318" t="str">
        <f>$AY141*Assembly!V$4+$AZ141*Assembly!V$5+$BA141*Assembly!V$6+$BB141*Assembly!V$7+$BC141*Assembly!V$8+$BD141*Assembly!V$9+$BE141*Assembly!V$10+$BF141*Assembly!V$11+$BG141*Assembly!V$12+$BH141*Assembly!V$13+$BI141*Assembly!V$14+$BJ141*Assembly!V$15+$BK141*Assembly!V$16+$BL141*Assembly!V$17+$BM141*Assembly!V$18+$BN141*Assembly!V$19+$BO141*Assembly!V$20+$BP141*Assembly!V$21+$BQ141*Assembly!V$22+$BR141*Assembly!V$23+$BS141*Assembly!V$24</f>
        <v>0</v>
      </c>
      <c r="CO141" s="318" t="str">
        <f>CE141*Refining!$F$3</f>
        <v>366</v>
      </c>
      <c r="CP141" s="318" t="str">
        <f>CF141*Refining!$F$4</f>
        <v>31</v>
      </c>
      <c r="CQ141" s="318" t="str">
        <f>CG141*Refining!$F$5</f>
        <v>0</v>
      </c>
      <c r="CR141" s="318" t="str">
        <f>CH141*Refining!$F$6</f>
        <v>0</v>
      </c>
      <c r="CS141" s="318" t="str">
        <f>CI141*Refining!$F$7</f>
        <v>2</v>
      </c>
      <c r="CT141" s="318" t="str">
        <f>CJ141*Refining!$F$8</f>
        <v>0</v>
      </c>
      <c r="CU141" s="318" t="str">
        <f>CK141*Refining!$F$9</f>
        <v>0</v>
      </c>
      <c r="CV141" s="318" t="str">
        <f>CL141*Refining!$F$10</f>
        <v>0</v>
      </c>
      <c r="CW141" s="318" t="str">
        <f>CM141*Refining!$F$11</f>
        <v>0</v>
      </c>
      <c r="CX141" s="318" t="str">
        <f>CN141*Refining!$F$12</f>
        <v>0</v>
      </c>
      <c r="CY141" s="285" t="str">
        <f t="shared" ref="CY141:DR141" si="571">IF(CE141 = 0, "", CE141)</f>
        <v>205</v>
      </c>
      <c r="CZ141" s="286" t="str">
        <f t="shared" si="571"/>
        <v>10</v>
      </c>
      <c r="DA141" s="282" t="str">
        <f t="shared" si="571"/>
        <v/>
      </c>
      <c r="DB141" s="282" t="str">
        <f t="shared" si="571"/>
        <v/>
      </c>
      <c r="DC141" s="282" t="str">
        <f t="shared" si="571"/>
        <v>1</v>
      </c>
      <c r="DD141" s="282" t="str">
        <f t="shared" si="571"/>
        <v/>
      </c>
      <c r="DE141" s="282" t="str">
        <f t="shared" si="571"/>
        <v/>
      </c>
      <c r="DF141" s="282" t="str">
        <f t="shared" si="571"/>
        <v/>
      </c>
      <c r="DG141" s="282" t="str">
        <f t="shared" si="571"/>
        <v/>
      </c>
      <c r="DH141" s="283" t="str">
        <f t="shared" si="571"/>
        <v/>
      </c>
      <c r="DI141" s="285" t="str">
        <f t="shared" si="571"/>
        <v>366</v>
      </c>
      <c r="DJ141" s="286" t="str">
        <f t="shared" si="571"/>
        <v>31</v>
      </c>
      <c r="DK141" s="282" t="str">
        <f t="shared" si="571"/>
        <v/>
      </c>
      <c r="DL141" s="282" t="str">
        <f t="shared" si="571"/>
        <v/>
      </c>
      <c r="DM141" s="286" t="str">
        <f t="shared" si="571"/>
        <v>2</v>
      </c>
      <c r="DN141" s="282" t="str">
        <f t="shared" si="571"/>
        <v/>
      </c>
      <c r="DO141" s="282" t="str">
        <f t="shared" si="571"/>
        <v/>
      </c>
      <c r="DP141" s="282" t="str">
        <f t="shared" si="571"/>
        <v/>
      </c>
      <c r="DQ141" s="282" t="str">
        <f t="shared" si="571"/>
        <v/>
      </c>
      <c r="DR141" s="283" t="str">
        <f t="shared" si="571"/>
        <v/>
      </c>
      <c r="DS141" s="285" t="str">
        <f t="shared" si="15"/>
        <v>216</v>
      </c>
      <c r="DT141" s="286" t="str">
        <f t="shared" si="16"/>
        <v>399</v>
      </c>
      <c r="DU141" s="275" t="str">
        <f>CY141*'Ores &amp; Ingots'!$C$3+CZ141*'Ores &amp; Ingots'!$C$4+DA141*'Ores &amp; Ingots'!$C$5+DB141*'Ores &amp; Ingots'!$C$6+DC141*'Ores &amp; Ingots'!$C$7+DD141*'Ores &amp; Ingots'!$C$8+DE141*'Ores &amp; Ingots'!$C$9+DF141*'Ores &amp; Ingots'!$C$10+DG141*'Ores &amp; Ingots'!$C$11+DH141*'Ores &amp; Ingots'!$C$12</f>
        <v>28</v>
      </c>
      <c r="DV141" s="275" t="str">
        <f>DI141*'Ores &amp; Ingots'!$B$3+DJ141*'Ores &amp; Ingots'!$B$4+DK141*'Ores &amp; Ingots'!$B$5+DL141*'Ores &amp; Ingots'!$B$6+DM141*'Ores &amp; Ingots'!$B$7+DN141*'Ores &amp; Ingots'!$B$8+DO141*'Ores &amp; Ingots'!$B$9+DP141*'Ores &amp; Ingots'!$B$10+DQ141*'Ores &amp; Ingots'!$B$11+DR141*'Ores &amp; Ingots'!$B$12</f>
        <v>148</v>
      </c>
      <c r="DW141" s="286" t="str">
        <f>CY141*Refining!$G$3+CZ141*Refining!$G$4+DA141*Refining!$G$5+DB141*Refining!$G$6+DC141*Refining!$G$7+DD141*Refining!$G$8+DE141*Refining!$G$9+DF141*Refining!$G$10+DG141*Refining!$G$11+DH141*Refining!$G$12</f>
        <v>63</v>
      </c>
      <c r="DX141" s="286" t="str">
        <f t="shared" si="17"/>
        <v>9,797</v>
      </c>
      <c r="DY141" s="287" t="str">
        <f t="shared" si="18"/>
        <v>0.0098</v>
      </c>
      <c r="DZ141" s="285" t="str">
        <f t="shared" si="19"/>
        <v>152</v>
      </c>
      <c r="EA141" s="288" t="str">
        <f t="shared" ref="EA141:EB141" si="572">DZ141/60</f>
        <v>2.5</v>
      </c>
      <c r="EB141" s="288" t="str">
        <f t="shared" si="572"/>
        <v>0.0</v>
      </c>
      <c r="EC141" s="545" t="str">
        <f t="shared" si="21"/>
        <v>0.00</v>
      </c>
      <c r="ED141" s="285" t="str">
        <f t="shared" si="22"/>
        <v>19,908</v>
      </c>
      <c r="EE141" s="288" t="str">
        <f t="shared" ref="EE141:EF141" si="573">ED141/1000</f>
        <v>19.9</v>
      </c>
      <c r="EF141" s="289" t="str">
        <f t="shared" si="573"/>
        <v>0.02</v>
      </c>
      <c r="EG141" s="546" t="str">
        <f t="shared" si="24"/>
        <v>0.0199</v>
      </c>
      <c r="EH141" s="225" t="s">
        <v>12</v>
      </c>
    </row>
    <row r="142">
      <c r="A142" s="299" t="s">
        <v>136</v>
      </c>
      <c r="B142" s="192" t="s">
        <v>1013</v>
      </c>
      <c r="C142" s="193" t="s">
        <v>886</v>
      </c>
      <c r="D142" s="193">
        <v>1.0</v>
      </c>
      <c r="E142" s="193">
        <v>1.0</v>
      </c>
      <c r="F142" s="193">
        <v>1.0</v>
      </c>
      <c r="G142" s="194" t="str">
        <f t="shared" si="5"/>
        <v>15.6</v>
      </c>
      <c r="H142" s="195">
        <v>20.0</v>
      </c>
      <c r="I142" s="195">
        <v>20.0</v>
      </c>
      <c r="J142" s="195" t="str">
        <f>H142/Main!$D$9</f>
        <v>20</v>
      </c>
      <c r="K142" s="195" t="str">
        <f>I142/Main!$D$10</f>
        <v>20</v>
      </c>
      <c r="L142" s="195" t="str">
        <f t="shared" si="6"/>
        <v>1</v>
      </c>
      <c r="M142" s="195">
        <v>1.0</v>
      </c>
      <c r="N142" s="198" t="s">
        <v>12</v>
      </c>
      <c r="O142" s="198" t="s">
        <v>12</v>
      </c>
      <c r="P142" s="197"/>
      <c r="Q142" s="198"/>
      <c r="R142" s="197"/>
      <c r="S142" s="199"/>
      <c r="T142" s="199"/>
      <c r="U142" s="197"/>
      <c r="V142" s="197"/>
      <c r="W142" s="199"/>
      <c r="X142" s="199"/>
      <c r="Y142" s="197"/>
      <c r="Z142" s="197"/>
      <c r="AA142" s="197"/>
      <c r="AB142" s="197"/>
      <c r="AC142" s="342" t="s">
        <v>913</v>
      </c>
      <c r="AD142" s="208">
        <v>13.0</v>
      </c>
      <c r="AE142" s="208">
        <v>0.0</v>
      </c>
      <c r="AF142" s="208">
        <v>6.0</v>
      </c>
      <c r="AG142" s="208">
        <v>1.0</v>
      </c>
      <c r="AH142" s="208">
        <v>17.0</v>
      </c>
      <c r="AI142" s="208">
        <v>0.0</v>
      </c>
      <c r="AJ142" s="208">
        <v>2.0</v>
      </c>
      <c r="AK142" s="306">
        <v>2.0</v>
      </c>
      <c r="AL142" s="208">
        <v>0.0</v>
      </c>
      <c r="AM142" s="208">
        <v>0.0</v>
      </c>
      <c r="AN142" s="208">
        <v>0.0</v>
      </c>
      <c r="AO142" s="208">
        <v>0.0</v>
      </c>
      <c r="AP142" s="208">
        <v>0.0</v>
      </c>
      <c r="AQ142" s="208">
        <v>0.0</v>
      </c>
      <c r="AR142" s="208">
        <v>0.0</v>
      </c>
      <c r="AS142" s="208">
        <v>0.0</v>
      </c>
      <c r="AT142" s="208">
        <v>0.0</v>
      </c>
      <c r="AU142" s="208">
        <v>0.0</v>
      </c>
      <c r="AV142" s="208">
        <v>0.0</v>
      </c>
      <c r="AW142" s="208">
        <v>0.0</v>
      </c>
      <c r="AX142" s="208">
        <v>0.0</v>
      </c>
      <c r="AY142" s="207" t="str">
        <f t="shared" ref="AY142:BS142" si="574">IF(AD142 = 0, "", AD142)</f>
        <v>13</v>
      </c>
      <c r="AZ142" s="193" t="str">
        <f t="shared" si="574"/>
        <v/>
      </c>
      <c r="BA142" s="208" t="str">
        <f t="shared" si="574"/>
        <v>6</v>
      </c>
      <c r="BB142" s="208" t="str">
        <f t="shared" si="574"/>
        <v>1</v>
      </c>
      <c r="BC142" s="208" t="str">
        <f t="shared" si="574"/>
        <v>17</v>
      </c>
      <c r="BD142" s="193" t="str">
        <f t="shared" si="574"/>
        <v/>
      </c>
      <c r="BE142" s="208" t="str">
        <f t="shared" si="574"/>
        <v>2</v>
      </c>
      <c r="BF142" s="306" t="str">
        <f t="shared" si="574"/>
        <v>2</v>
      </c>
      <c r="BG142" s="193" t="str">
        <f t="shared" si="574"/>
        <v/>
      </c>
      <c r="BH142" s="193" t="str">
        <f t="shared" si="574"/>
        <v/>
      </c>
      <c r="BI142" s="193" t="str">
        <f t="shared" si="574"/>
        <v/>
      </c>
      <c r="BJ142" s="193" t="str">
        <f t="shared" si="574"/>
        <v/>
      </c>
      <c r="BK142" s="193" t="str">
        <f t="shared" si="574"/>
        <v/>
      </c>
      <c r="BL142" s="193" t="str">
        <f t="shared" si="574"/>
        <v/>
      </c>
      <c r="BM142" s="193" t="str">
        <f t="shared" si="574"/>
        <v/>
      </c>
      <c r="BN142" s="193" t="str">
        <f t="shared" si="574"/>
        <v/>
      </c>
      <c r="BO142" s="193" t="str">
        <f t="shared" si="574"/>
        <v/>
      </c>
      <c r="BP142" s="193" t="str">
        <f t="shared" si="574"/>
        <v/>
      </c>
      <c r="BQ142" s="193" t="str">
        <f t="shared" si="574"/>
        <v/>
      </c>
      <c r="BR142" s="193" t="str">
        <f t="shared" si="574"/>
        <v/>
      </c>
      <c r="BS142" s="206" t="str">
        <f t="shared" si="574"/>
        <v/>
      </c>
      <c r="BT142" s="207" t="str">
        <f>$AY142*Assembly!Y$4+$AZ142*Assembly!Y$5+$BA142*Assembly!Y$6+$BB142*Assembly!Y$7+$BC142*Assembly!Y$8+$BD142*Assembly!Y$9+$BE142*Assembly!Y$10+$BF142*Assembly!Y$11+$BG142*Assembly!Y$12+$BH142*Assembly!Y$13+$BI142*Assembly!Y$14+$BJ142*Assembly!Y$15+$BK142*Assembly!Y$16+$BL142*Assembly!Y$17+$BM142*Assembly!Y$18+$BN142*Assembly!Y$19+$BO142*Assembly!Y$20+$BP142*Assembly!Y$21+$BQ142*Assembly!Y$22+$BR142*Assembly!Y$23+$BS142*Assembly!Y$24</f>
        <v>493</v>
      </c>
      <c r="BU142" s="208" t="str">
        <f t="shared" si="8"/>
        <v>32</v>
      </c>
      <c r="BV142" s="208" t="str">
        <f>$AY142*Assembly!AC$4+$AZ142*Assembly!AC$5+$BA142*Assembly!AC$6+$BB142*Assembly!AC$7+$BC142*Assembly!AC$8+$BD142*Assembly!AC$9+$BE142*Assembly!AC$10+$BF142*Assembly!AC$11+$BG142*Assembly!AC$12+$BH142*Assembly!AC$13+$BI142*Assembly!AC$14+$BJ142*Assembly!AC$15+$BK142*Assembly!AC$16+$BL142*Assembly!AC$17+$BM142*Assembly!AC$18+$BN142*Assembly!AC$19+$BO142*Assembly!AC$20+$BP142*Assembly!AC$21+$BQ142*Assembly!AC$22+$BR142*Assembly!AC$23+$BS142*Assembly!AC$24</f>
        <v>2,042</v>
      </c>
      <c r="BW142" s="209" t="str">
        <f t="shared" si="9"/>
        <v>4.14</v>
      </c>
      <c r="BX142" s="210" t="str">
        <f t="shared" si="10"/>
        <v>131</v>
      </c>
      <c r="BY142" s="211" t="str">
        <f t="shared" si="11"/>
        <v>64.7</v>
      </c>
      <c r="BZ142" s="208"/>
      <c r="CA142" s="208" t="str">
        <f>$AY142*Assembly!X$4+$AZ142*Assembly!X$5+$BA142*Assembly!X$6+$BB142*Assembly!X$7+$BC142*Assembly!X$8+$BD142*Assembly!X$9+$BE142*Assembly!X$10+$BF142*Assembly!X$11+$BG142*Assembly!X$12+$BH142*Assembly!X$13+$BI142*Assembly!X$14+$BJ142*Assembly!X$15+$BK142*Assembly!X$16+$BL142*Assembly!X$17+$BM142*Assembly!X$18+$BN142*Assembly!X$19+$BO142*Assembly!X$20+$BP142*Assembly!X$21+$BQ142*Assembly!X$22+$BR142*Assembly!X$23+$BS142*Assembly!X$24</f>
        <v>92</v>
      </c>
      <c r="CB142" s="208" t="str">
        <f t="shared" si="12"/>
        <v>14,311</v>
      </c>
      <c r="CC142" s="212" t="str">
        <f t="shared" si="13"/>
        <v>0.0143</v>
      </c>
      <c r="CD142" s="213" t="str">
        <f>$AY142*Assembly!AB$4+$AZ142*Assembly!AB$5+$BA142*Assembly!AB$6+$BB142*Assembly!AB$7+$BC142*Assembly!AB$8+$BD142*Assembly!AB$9+$BE142*Assembly!AB$10+$BF142*Assembly!AB$11+$BG142*Assembly!AB$12+$BH142*Assembly!AB$13+$BI142*Assembly!AB$14+$BJ142*Assembly!AB$15+$BK142*Assembly!AB$16+$BL142*Assembly!AB$17+$BM142*Assembly!AB$18+$BN142*Assembly!AB$19+$BO142*Assembly!AB$20+$BP142*Assembly!AB$21+$BQ142*Assembly!AB$22+$BR142*Assembly!AB$23+$BS142*Assembly!AB$24</f>
        <v>141</v>
      </c>
      <c r="CE142" s="198" t="str">
        <f>$AY142*Assembly!M$4+$AZ142*Assembly!M$5+$BA142*Assembly!M$6+$BB142*Assembly!M$7+$BC142*Assembly!M$8+$BD142*Assembly!M$9+$BE142*Assembly!M$10+$BF142*Assembly!M$11+$BG142*Assembly!M$12+$BH142*Assembly!M$13+$BI142*Assembly!M$14+$BJ142*Assembly!M$15+$BK142*Assembly!M$16+$BL142*Assembly!M$17+$BM142*Assembly!M$18+$BN142*Assembly!M$19+$BO142*Assembly!M$20+$BP142*Assembly!M$21+$BQ142*Assembly!M$22+$BR142*Assembly!M$23+$BS142*Assembly!M$24</f>
        <v>544</v>
      </c>
      <c r="CF142" s="198" t="str">
        <f>$AY142*Assembly!N$4+$AZ142*Assembly!N$5+$BA142*Assembly!N$6+$BB142*Assembly!N$7+$BC142*Assembly!N$8+$BD142*Assembly!N$9+$BE142*Assembly!N$10+$BF142*Assembly!N$11+$BG142*Assembly!N$12+$BH142*Assembly!N$13+$BI142*Assembly!N$14+$BJ142*Assembly!N$15+$BK142*Assembly!N$16+$BL142*Assembly!N$17+$BM142*Assembly!N$18+$BN142*Assembly!N$19+$BO142*Assembly!N$20+$BP142*Assembly!N$21+$BQ142*Assembly!N$22+$BR142*Assembly!N$23+$BS142*Assembly!N$24</f>
        <v>10</v>
      </c>
      <c r="CG142" s="198" t="str">
        <f>$AY142*Assembly!O$4+$AZ142*Assembly!O$5+$BA142*Assembly!O$6+$BB142*Assembly!O$7+$BC142*Assembly!O$8+$BD142*Assembly!O$9+$BE142*Assembly!O$10+$BF142*Assembly!O$11+$BG142*Assembly!O$12+$BH142*Assembly!O$13+$BI142*Assembly!O$14+$BJ142*Assembly!O$15+$BK142*Assembly!O$16+$BL142*Assembly!O$17+$BM142*Assembly!O$18+$BN142*Assembly!O$19+$BO142*Assembly!O$20+$BP142*Assembly!O$21+$BQ142*Assembly!O$22+$BR142*Assembly!O$23+$BS142*Assembly!O$24</f>
        <v>0</v>
      </c>
      <c r="CH142" s="195" t="str">
        <f>$AY142*Assembly!P$4+$AZ142*Assembly!P$5+$BA142*Assembly!P$6+$BB142*Assembly!P$7+$BC142*Assembly!P$8+$BD142*Assembly!P$9+$BE142*Assembly!P$10+$BF142*Assembly!P$11+$BG142*Assembly!P$12+$BH142*Assembly!P$13+$BI142*Assembly!P$14+$BJ142*Assembly!P$15+$BK142*Assembly!P$16+$BL142*Assembly!P$17+$BM142*Assembly!P$18+$BN142*Assembly!P$19+$BO142*Assembly!P$20+$BP142*Assembly!P$21+$BQ142*Assembly!P$22+$BR142*Assembly!P$23+$BS142*Assembly!P$24</f>
        <v>0</v>
      </c>
      <c r="CI142" s="195" t="str">
        <f>$AY142*Assembly!Q$4+$AZ142*Assembly!Q$5+$BA142*Assembly!Q$6+$BB142*Assembly!Q$7+$BC142*Assembly!Q$8+$BD142*Assembly!Q$9+$BE142*Assembly!Q$10+$BF142*Assembly!Q$11+$BG142*Assembly!Q$12+$BH142*Assembly!Q$13+$BI142*Assembly!Q$14+$BJ142*Assembly!Q$15+$BK142*Assembly!Q$16+$BL142*Assembly!Q$17+$BM142*Assembly!Q$18+$BN142*Assembly!Q$19+$BO142*Assembly!Q$20+$BP142*Assembly!Q$21+$BQ142*Assembly!Q$22+$BR142*Assembly!Q$23+$BS142*Assembly!Q$24</f>
        <v>0.4</v>
      </c>
      <c r="CJ142" s="198" t="str">
        <f>$AY142*Assembly!R$4+$AZ142*Assembly!R$5+$BA142*Assembly!R$6+$BB142*Assembly!R$7+$BC142*Assembly!R$8+$BD142*Assembly!R$9+$BE142*Assembly!R$10+$BF142*Assembly!R$11+$BG142*Assembly!R$12+$BH142*Assembly!R$13+$BI142*Assembly!R$14+$BJ142*Assembly!R$15+$BK142*Assembly!R$16+$BL142*Assembly!R$17+$BM142*Assembly!R$18+$BN142*Assembly!R$19+$BO142*Assembly!R$20+$BP142*Assembly!R$21+$BQ142*Assembly!R$22+$BR142*Assembly!R$23+$BS142*Assembly!R$24</f>
        <v>0</v>
      </c>
      <c r="CK142" s="195" t="str">
        <f>$AY142*Assembly!S$4+$AZ142*Assembly!S$5+$BA142*Assembly!S$6+$BB142*Assembly!S$7+$BC142*Assembly!S$8+$BD142*Assembly!S$9+$BE142*Assembly!S$10+$BF142*Assembly!S$11+$BG142*Assembly!S$12+$BH142*Assembly!S$13+$BI142*Assembly!S$14+$BJ142*Assembly!S$15+$BK142*Assembly!S$16+$BL142*Assembly!S$17+$BM142*Assembly!S$18+$BN142*Assembly!S$19+$BO142*Assembly!S$20+$BP142*Assembly!S$21+$BQ142*Assembly!S$22+$BR142*Assembly!S$23+$BS142*Assembly!S$24</f>
        <v>0</v>
      </c>
      <c r="CL142" s="195" t="str">
        <f>$AY142*Assembly!T$4+$AZ142*Assembly!T$5+$BA142*Assembly!T$6+$BB142*Assembly!T$7+$BC142*Assembly!T$8+$BD142*Assembly!T$9+$BE142*Assembly!T$10+$BF142*Assembly!T$11+$BG142*Assembly!T$12+$BH142*Assembly!T$13+$BI142*Assembly!T$14+$BJ142*Assembly!T$15+$BK142*Assembly!T$16+$BL142*Assembly!T$17+$BM142*Assembly!T$18+$BN142*Assembly!T$19+$BO142*Assembly!T$20+$BP142*Assembly!T$21+$BQ142*Assembly!T$22+$BR142*Assembly!T$23+$BS142*Assembly!T$24</f>
        <v>0</v>
      </c>
      <c r="CM142" s="195" t="str">
        <f>$AY142*Assembly!U$4+$AZ142*Assembly!U$5+$BA142*Assembly!U$6+$BB142*Assembly!U$7+$BC142*Assembly!U$8+$BD142*Assembly!U$9+$BE142*Assembly!U$10+$BF142*Assembly!U$11+$BG142*Assembly!U$12+$BH142*Assembly!U$13+$BI142*Assembly!U$14+$BJ142*Assembly!U$15+$BK142*Assembly!U$16+$BL142*Assembly!U$17+$BM142*Assembly!U$18+$BN142*Assembly!U$19+$BO142*Assembly!U$20+$BP142*Assembly!U$21+$BQ142*Assembly!U$22+$BR142*Assembly!U$23+$BS142*Assembly!U$24</f>
        <v>0</v>
      </c>
      <c r="CN142" s="198" t="str">
        <f>$AY142*Assembly!V$4+$AZ142*Assembly!V$5+$BA142*Assembly!V$6+$BB142*Assembly!V$7+$BC142*Assembly!V$8+$BD142*Assembly!V$9+$BE142*Assembly!V$10+$BF142*Assembly!V$11+$BG142*Assembly!V$12+$BH142*Assembly!V$13+$BI142*Assembly!V$14+$BJ142*Assembly!V$15+$BK142*Assembly!V$16+$BL142*Assembly!V$17+$BM142*Assembly!V$18+$BN142*Assembly!V$19+$BO142*Assembly!V$20+$BP142*Assembly!V$21+$BQ142*Assembly!V$22+$BR142*Assembly!V$23+$BS142*Assembly!V$24</f>
        <v>0</v>
      </c>
      <c r="CO142" s="198" t="str">
        <f>CE142*Refining!$F$3</f>
        <v>971</v>
      </c>
      <c r="CP142" s="198" t="str">
        <f>CF142*Refining!$F$4</f>
        <v>31</v>
      </c>
      <c r="CQ142" s="198" t="str">
        <f>CG142*Refining!$F$5</f>
        <v>0</v>
      </c>
      <c r="CR142" s="198" t="str">
        <f>CH142*Refining!$F$6</f>
        <v>0</v>
      </c>
      <c r="CS142" s="198" t="str">
        <f>CI142*Refining!$F$7</f>
        <v>1</v>
      </c>
      <c r="CT142" s="198" t="str">
        <f>CJ142*Refining!$F$8</f>
        <v>0</v>
      </c>
      <c r="CU142" s="198" t="str">
        <f>CK142*Refining!$F$9</f>
        <v>0</v>
      </c>
      <c r="CV142" s="198" t="str">
        <f>CL142*Refining!$F$10</f>
        <v>0</v>
      </c>
      <c r="CW142" s="198" t="str">
        <f>CM142*Refining!$F$11</f>
        <v>0</v>
      </c>
      <c r="CX142" s="198" t="str">
        <f>CN142*Refining!$F$12</f>
        <v>0</v>
      </c>
      <c r="CY142" s="218" t="str">
        <f t="shared" ref="CY142:DR142" si="575">IF(CE142 = 0, "", CE142)</f>
        <v>544</v>
      </c>
      <c r="CZ142" s="219" t="str">
        <f t="shared" si="575"/>
        <v>10</v>
      </c>
      <c r="DA142" s="215" t="str">
        <f t="shared" si="575"/>
        <v/>
      </c>
      <c r="DB142" s="215" t="str">
        <f t="shared" si="575"/>
        <v/>
      </c>
      <c r="DC142" s="215" t="str">
        <f t="shared" si="575"/>
        <v>0.4</v>
      </c>
      <c r="DD142" s="215" t="str">
        <f t="shared" si="575"/>
        <v/>
      </c>
      <c r="DE142" s="215" t="str">
        <f t="shared" si="575"/>
        <v/>
      </c>
      <c r="DF142" s="215" t="str">
        <f t="shared" si="575"/>
        <v/>
      </c>
      <c r="DG142" s="215" t="str">
        <f t="shared" si="575"/>
        <v/>
      </c>
      <c r="DH142" s="216" t="str">
        <f t="shared" si="575"/>
        <v/>
      </c>
      <c r="DI142" s="218" t="str">
        <f t="shared" si="575"/>
        <v>971</v>
      </c>
      <c r="DJ142" s="219" t="str">
        <f t="shared" si="575"/>
        <v>31</v>
      </c>
      <c r="DK142" s="215" t="str">
        <f t="shared" si="575"/>
        <v/>
      </c>
      <c r="DL142" s="215" t="str">
        <f t="shared" si="575"/>
        <v/>
      </c>
      <c r="DM142" s="219" t="str">
        <f t="shared" si="575"/>
        <v>1</v>
      </c>
      <c r="DN142" s="215" t="str">
        <f t="shared" si="575"/>
        <v/>
      </c>
      <c r="DO142" s="215" t="str">
        <f t="shared" si="575"/>
        <v/>
      </c>
      <c r="DP142" s="215" t="str">
        <f t="shared" si="575"/>
        <v/>
      </c>
      <c r="DQ142" s="215" t="str">
        <f t="shared" si="575"/>
        <v/>
      </c>
      <c r="DR142" s="216" t="str">
        <f t="shared" si="575"/>
        <v/>
      </c>
      <c r="DS142" s="218" t="str">
        <f t="shared" si="15"/>
        <v>554</v>
      </c>
      <c r="DT142" s="219" t="str">
        <f t="shared" si="16"/>
        <v>1,003</v>
      </c>
      <c r="DU142" s="208" t="str">
        <f>CY142*'Ores &amp; Ingots'!$C$3+CZ142*'Ores &amp; Ingots'!$C$4+DA142*'Ores &amp; Ingots'!$C$5+DB142*'Ores &amp; Ingots'!$C$6+DC142*'Ores &amp; Ingots'!$C$7+DD142*'Ores &amp; Ingots'!$C$8+DE142*'Ores &amp; Ingots'!$C$9+DF142*'Ores &amp; Ingots'!$C$10+DG142*'Ores &amp; Ingots'!$C$11+DH142*'Ores &amp; Ingots'!$C$12</f>
        <v>70</v>
      </c>
      <c r="DV142" s="208" t="str">
        <f>DI142*'Ores &amp; Ingots'!$B$3+DJ142*'Ores &amp; Ingots'!$B$4+DK142*'Ores &amp; Ingots'!$B$5+DL142*'Ores &amp; Ingots'!$B$6+DM142*'Ores &amp; Ingots'!$B$7+DN142*'Ores &amp; Ingots'!$B$8+DO142*'Ores &amp; Ingots'!$B$9+DP142*'Ores &amp; Ingots'!$B$10+DQ142*'Ores &amp; Ingots'!$B$11+DR142*'Ores &amp; Ingots'!$B$12</f>
        <v>371</v>
      </c>
      <c r="DW142" s="219" t="str">
        <f>CY142*Refining!$G$3+CZ142*Refining!$G$4+DA142*Refining!$G$5+DB142*Refining!$G$6+DC142*Refining!$G$7+DD142*Refining!$G$8+DE142*Refining!$G$9+DF142*Refining!$G$10+DG142*Refining!$G$11+DH142*Refining!$G$12</f>
        <v>86</v>
      </c>
      <c r="DX142" s="219" t="str">
        <f t="shared" si="17"/>
        <v>13,342</v>
      </c>
      <c r="DY142" s="220" t="str">
        <f t="shared" si="18"/>
        <v>0.0133</v>
      </c>
      <c r="DZ142" s="218" t="str">
        <f t="shared" si="19"/>
        <v>198</v>
      </c>
      <c r="EA142" s="221" t="str">
        <f t="shared" ref="EA142:EB142" si="576">DZ142/60</f>
        <v>3.3</v>
      </c>
      <c r="EB142" s="221" t="str">
        <f t="shared" si="576"/>
        <v>0.1</v>
      </c>
      <c r="EC142" s="541" t="str">
        <f t="shared" si="21"/>
        <v>0.00</v>
      </c>
      <c r="ED142" s="218" t="str">
        <f t="shared" si="22"/>
        <v>27,653</v>
      </c>
      <c r="EE142" s="221" t="str">
        <f t="shared" ref="EE142:EF142" si="577">ED142/1000</f>
        <v>27.7</v>
      </c>
      <c r="EF142" s="222" t="str">
        <f t="shared" si="577"/>
        <v>0.03</v>
      </c>
      <c r="EG142" s="542" t="str">
        <f t="shared" si="24"/>
        <v>0.0277</v>
      </c>
      <c r="EH142" s="225">
        <v>230.0</v>
      </c>
    </row>
    <row r="143" hidden="1">
      <c r="A143" s="33"/>
      <c r="B143" s="226" t="s">
        <v>1013</v>
      </c>
      <c r="C143" s="227" t="s">
        <v>885</v>
      </c>
      <c r="D143" s="227">
        <v>1.0</v>
      </c>
      <c r="E143" s="227">
        <v>3.0</v>
      </c>
      <c r="F143" s="227">
        <v>3.0</v>
      </c>
      <c r="G143" s="253" t="str">
        <f t="shared" si="5"/>
        <v>1.1</v>
      </c>
      <c r="H143" s="254">
        <v>12.0</v>
      </c>
      <c r="I143" s="254">
        <v>12.0</v>
      </c>
      <c r="J143" s="254" t="str">
        <f>H143/Main!$D$9</f>
        <v>12</v>
      </c>
      <c r="K143" s="254" t="str">
        <f>I143/Main!$D$10</f>
        <v>12</v>
      </c>
      <c r="L143" s="254" t="str">
        <f t="shared" si="6"/>
        <v>1</v>
      </c>
      <c r="M143" s="254">
        <v>1.0</v>
      </c>
      <c r="N143" s="256" t="s">
        <v>12</v>
      </c>
      <c r="O143" s="256" t="s">
        <v>12</v>
      </c>
      <c r="P143" s="255"/>
      <c r="Q143" s="256"/>
      <c r="R143" s="255"/>
      <c r="S143" s="257"/>
      <c r="T143" s="257"/>
      <c r="U143" s="255"/>
      <c r="V143" s="255"/>
      <c r="W143" s="257"/>
      <c r="X143" s="257"/>
      <c r="Y143" s="255"/>
      <c r="Z143" s="255"/>
      <c r="AA143" s="255"/>
      <c r="AB143" s="255"/>
      <c r="AC143" s="335"/>
      <c r="AD143" s="225">
        <v>4.0</v>
      </c>
      <c r="AE143" s="225">
        <v>0.0</v>
      </c>
      <c r="AF143" s="225">
        <v>2.0</v>
      </c>
      <c r="AG143" s="225">
        <v>0.0</v>
      </c>
      <c r="AH143" s="225">
        <v>5.0</v>
      </c>
      <c r="AI143" s="225">
        <v>0.0</v>
      </c>
      <c r="AJ143" s="225">
        <v>1.0</v>
      </c>
      <c r="AK143" s="309">
        <v>1.0</v>
      </c>
      <c r="AL143" s="225">
        <v>0.0</v>
      </c>
      <c r="AM143" s="225">
        <v>0.0</v>
      </c>
      <c r="AN143" s="225">
        <v>0.0</v>
      </c>
      <c r="AO143" s="225">
        <v>0.0</v>
      </c>
      <c r="AP143" s="225">
        <v>0.0</v>
      </c>
      <c r="AQ143" s="225">
        <v>0.0</v>
      </c>
      <c r="AR143" s="225">
        <v>0.0</v>
      </c>
      <c r="AS143" s="225">
        <v>0.0</v>
      </c>
      <c r="AT143" s="225">
        <v>0.0</v>
      </c>
      <c r="AU143" s="225">
        <v>0.0</v>
      </c>
      <c r="AV143" s="225">
        <v>0.0</v>
      </c>
      <c r="AW143" s="225">
        <v>0.0</v>
      </c>
      <c r="AX143" s="225">
        <v>0.0</v>
      </c>
      <c r="AY143" s="239" t="str">
        <f t="shared" ref="AY143:BS143" si="578">IF(AD143 = 0, "", AD143)</f>
        <v>4</v>
      </c>
      <c r="AZ143" s="227" t="str">
        <f t="shared" si="578"/>
        <v/>
      </c>
      <c r="BA143" s="225" t="str">
        <f t="shared" si="578"/>
        <v>2</v>
      </c>
      <c r="BB143" s="227" t="str">
        <f t="shared" si="578"/>
        <v/>
      </c>
      <c r="BC143" s="225" t="str">
        <f t="shared" si="578"/>
        <v>5</v>
      </c>
      <c r="BD143" s="227" t="str">
        <f t="shared" si="578"/>
        <v/>
      </c>
      <c r="BE143" s="225" t="str">
        <f t="shared" si="578"/>
        <v>1</v>
      </c>
      <c r="BF143" s="309" t="str">
        <f t="shared" si="578"/>
        <v>1</v>
      </c>
      <c r="BG143" s="227" t="str">
        <f t="shared" si="578"/>
        <v/>
      </c>
      <c r="BH143" s="227" t="str">
        <f t="shared" si="578"/>
        <v/>
      </c>
      <c r="BI143" s="227" t="str">
        <f t="shared" si="578"/>
        <v/>
      </c>
      <c r="BJ143" s="227" t="str">
        <f t="shared" si="578"/>
        <v/>
      </c>
      <c r="BK143" s="227" t="str">
        <f t="shared" si="578"/>
        <v/>
      </c>
      <c r="BL143" s="227" t="str">
        <f t="shared" si="578"/>
        <v/>
      </c>
      <c r="BM143" s="227" t="str">
        <f t="shared" si="578"/>
        <v/>
      </c>
      <c r="BN143" s="227" t="str">
        <f t="shared" si="578"/>
        <v/>
      </c>
      <c r="BO143" s="227" t="str">
        <f t="shared" si="578"/>
        <v/>
      </c>
      <c r="BP143" s="227" t="str">
        <f t="shared" si="578"/>
        <v/>
      </c>
      <c r="BQ143" s="227" t="str">
        <f t="shared" si="578"/>
        <v/>
      </c>
      <c r="BR143" s="227" t="str">
        <f t="shared" si="578"/>
        <v/>
      </c>
      <c r="BS143" s="238" t="str">
        <f t="shared" si="578"/>
        <v/>
      </c>
      <c r="BT143" s="239" t="str">
        <f>$AY143*Assembly!Y$4+$AZ143*Assembly!Y$5+$BA143*Assembly!Y$6+$BB143*Assembly!Y$7+$BC143*Assembly!Y$8+$BD143*Assembly!Y$9+$BE143*Assembly!Y$10+$BF143*Assembly!Y$11+$BG143*Assembly!Y$12+$BH143*Assembly!Y$13+$BI143*Assembly!Y$14+$BJ143*Assembly!Y$15+$BK143*Assembly!Y$16+$BL143*Assembly!Y$17+$BM143*Assembly!Y$18+$BN143*Assembly!Y$19+$BO143*Assembly!Y$20+$BP143*Assembly!Y$21+$BQ143*Assembly!Y$22+$BR143*Assembly!Y$23+$BS143*Assembly!Y$24</f>
        <v>152</v>
      </c>
      <c r="BU143" s="225" t="str">
        <f t="shared" si="8"/>
        <v>135</v>
      </c>
      <c r="BV143" s="225" t="str">
        <f>$AY143*Assembly!AC$4+$AZ143*Assembly!AC$5+$BA143*Assembly!AC$6+$BB143*Assembly!AC$7+$BC143*Assembly!AC$8+$BD143*Assembly!AC$9+$BE143*Assembly!AC$10+$BF143*Assembly!AC$11+$BG143*Assembly!AC$12+$BH143*Assembly!AC$13+$BI143*Assembly!AC$14+$BJ143*Assembly!AC$15+$BK143*Assembly!AC$16+$BL143*Assembly!AC$17+$BM143*Assembly!AC$18+$BN143*Assembly!AC$19+$BO143*Assembly!AC$20+$BP143*Assembly!AC$21+$BQ143*Assembly!AC$22+$BR143*Assembly!AC$23+$BS143*Assembly!AC$24</f>
        <v>621</v>
      </c>
      <c r="BW143" s="240" t="str">
        <f t="shared" si="9"/>
        <v>4.08</v>
      </c>
      <c r="BX143" s="241" t="str">
        <f t="shared" si="10"/>
        <v>552</v>
      </c>
      <c r="BY143" s="242" t="str">
        <f t="shared" si="11"/>
        <v>4.6</v>
      </c>
      <c r="BZ143" s="225"/>
      <c r="CA143" s="225" t="str">
        <f>$AY143*Assembly!X$4+$AZ143*Assembly!X$5+$BA143*Assembly!X$6+$BB143*Assembly!X$7+$BC143*Assembly!X$8+$BD143*Assembly!X$9+$BE143*Assembly!X$10+$BF143*Assembly!X$11+$BG143*Assembly!X$12+$BH143*Assembly!X$13+$BI143*Assembly!X$14+$BJ143*Assembly!X$15+$BK143*Assembly!X$16+$BL143*Assembly!X$17+$BM143*Assembly!X$18+$BN143*Assembly!X$19+$BO143*Assembly!X$20+$BP143*Assembly!X$21+$BQ143*Assembly!X$22+$BR143*Assembly!X$23+$BS143*Assembly!X$24</f>
        <v>28</v>
      </c>
      <c r="CB143" s="225" t="str">
        <f t="shared" si="12"/>
        <v>4,356</v>
      </c>
      <c r="CC143" s="223" t="str">
        <f t="shared" si="13"/>
        <v>0.0044</v>
      </c>
      <c r="CD143" s="243" t="str">
        <f>$AY143*Assembly!AB$4+$AZ143*Assembly!AB$5+$BA143*Assembly!AB$6+$BB143*Assembly!AB$7+$BC143*Assembly!AB$8+$BD143*Assembly!AB$9+$BE143*Assembly!AB$10+$BF143*Assembly!AB$11+$BG143*Assembly!AB$12+$BH143*Assembly!AB$13+$BI143*Assembly!AB$14+$BJ143*Assembly!AB$15+$BK143*Assembly!AB$16+$BL143*Assembly!AB$17+$BM143*Assembly!AB$18+$BN143*Assembly!AB$19+$BO143*Assembly!AB$20+$BP143*Assembly!AB$21+$BQ143*Assembly!AB$22+$BR143*Assembly!AB$23+$BS143*Assembly!AB$24</f>
        <v>35</v>
      </c>
      <c r="CE143" s="256" t="str">
        <f>$AY143*Assembly!M$4+$AZ143*Assembly!M$5+$BA143*Assembly!M$6+$BB143*Assembly!M$7+$BC143*Assembly!M$8+$BD143*Assembly!M$9+$BE143*Assembly!M$10+$BF143*Assembly!M$11+$BG143*Assembly!M$12+$BH143*Assembly!M$13+$BI143*Assembly!M$14+$BJ143*Assembly!M$15+$BK143*Assembly!M$16+$BL143*Assembly!M$17+$BM143*Assembly!M$18+$BN143*Assembly!M$19+$BO143*Assembly!M$20+$BP143*Assembly!M$21+$BQ143*Assembly!M$22+$BR143*Assembly!M$23+$BS143*Assembly!M$24</f>
        <v>165</v>
      </c>
      <c r="CF143" s="256" t="str">
        <f>$AY143*Assembly!N$4+$AZ143*Assembly!N$5+$BA143*Assembly!N$6+$BB143*Assembly!N$7+$BC143*Assembly!N$8+$BD143*Assembly!N$9+$BE143*Assembly!N$10+$BF143*Assembly!N$11+$BG143*Assembly!N$12+$BH143*Assembly!N$13+$BI143*Assembly!N$14+$BJ143*Assembly!N$15+$BK143*Assembly!N$16+$BL143*Assembly!N$17+$BM143*Assembly!N$18+$BN143*Assembly!N$19+$BO143*Assembly!N$20+$BP143*Assembly!N$21+$BQ143*Assembly!N$22+$BR143*Assembly!N$23+$BS143*Assembly!N$24</f>
        <v>5</v>
      </c>
      <c r="CG143" s="256" t="str">
        <f>$AY143*Assembly!O$4+$AZ143*Assembly!O$5+$BA143*Assembly!O$6+$BB143*Assembly!O$7+$BC143*Assembly!O$8+$BD143*Assembly!O$9+$BE143*Assembly!O$10+$BF143*Assembly!O$11+$BG143*Assembly!O$12+$BH143*Assembly!O$13+$BI143*Assembly!O$14+$BJ143*Assembly!O$15+$BK143*Assembly!O$16+$BL143*Assembly!O$17+$BM143*Assembly!O$18+$BN143*Assembly!O$19+$BO143*Assembly!O$20+$BP143*Assembly!O$21+$BQ143*Assembly!O$22+$BR143*Assembly!O$23+$BS143*Assembly!O$24</f>
        <v>0</v>
      </c>
      <c r="CH143" s="254" t="str">
        <f>$AY143*Assembly!P$4+$AZ143*Assembly!P$5+$BA143*Assembly!P$6+$BB143*Assembly!P$7+$BC143*Assembly!P$8+$BD143*Assembly!P$9+$BE143*Assembly!P$10+$BF143*Assembly!P$11+$BG143*Assembly!P$12+$BH143*Assembly!P$13+$BI143*Assembly!P$14+$BJ143*Assembly!P$15+$BK143*Assembly!P$16+$BL143*Assembly!P$17+$BM143*Assembly!P$18+$BN143*Assembly!P$19+$BO143*Assembly!P$20+$BP143*Assembly!P$21+$BQ143*Assembly!P$22+$BR143*Assembly!P$23+$BS143*Assembly!P$24</f>
        <v>0</v>
      </c>
      <c r="CI143" s="254" t="str">
        <f>$AY143*Assembly!Q$4+$AZ143*Assembly!Q$5+$BA143*Assembly!Q$6+$BB143*Assembly!Q$7+$BC143*Assembly!Q$8+$BD143*Assembly!Q$9+$BE143*Assembly!Q$10+$BF143*Assembly!Q$11+$BG143*Assembly!Q$12+$BH143*Assembly!Q$13+$BI143*Assembly!Q$14+$BJ143*Assembly!Q$15+$BK143*Assembly!Q$16+$BL143*Assembly!Q$17+$BM143*Assembly!Q$18+$BN143*Assembly!Q$19+$BO143*Assembly!Q$20+$BP143*Assembly!Q$21+$BQ143*Assembly!Q$22+$BR143*Assembly!Q$23+$BS143*Assembly!Q$24</f>
        <v>0.2</v>
      </c>
      <c r="CJ143" s="256" t="str">
        <f>$AY143*Assembly!R$4+$AZ143*Assembly!R$5+$BA143*Assembly!R$6+$BB143*Assembly!R$7+$BC143*Assembly!R$8+$BD143*Assembly!R$9+$BE143*Assembly!R$10+$BF143*Assembly!R$11+$BG143*Assembly!R$12+$BH143*Assembly!R$13+$BI143*Assembly!R$14+$BJ143*Assembly!R$15+$BK143*Assembly!R$16+$BL143*Assembly!R$17+$BM143*Assembly!R$18+$BN143*Assembly!R$19+$BO143*Assembly!R$20+$BP143*Assembly!R$21+$BQ143*Assembly!R$22+$BR143*Assembly!R$23+$BS143*Assembly!R$24</f>
        <v>0</v>
      </c>
      <c r="CK143" s="254" t="str">
        <f>$AY143*Assembly!S$4+$AZ143*Assembly!S$5+$BA143*Assembly!S$6+$BB143*Assembly!S$7+$BC143*Assembly!S$8+$BD143*Assembly!S$9+$BE143*Assembly!S$10+$BF143*Assembly!S$11+$BG143*Assembly!S$12+$BH143*Assembly!S$13+$BI143*Assembly!S$14+$BJ143*Assembly!S$15+$BK143*Assembly!S$16+$BL143*Assembly!S$17+$BM143*Assembly!S$18+$BN143*Assembly!S$19+$BO143*Assembly!S$20+$BP143*Assembly!S$21+$BQ143*Assembly!S$22+$BR143*Assembly!S$23+$BS143*Assembly!S$24</f>
        <v>0</v>
      </c>
      <c r="CL143" s="254" t="str">
        <f>$AY143*Assembly!T$4+$AZ143*Assembly!T$5+$BA143*Assembly!T$6+$BB143*Assembly!T$7+$BC143*Assembly!T$8+$BD143*Assembly!T$9+$BE143*Assembly!T$10+$BF143*Assembly!T$11+$BG143*Assembly!T$12+$BH143*Assembly!T$13+$BI143*Assembly!T$14+$BJ143*Assembly!T$15+$BK143*Assembly!T$16+$BL143*Assembly!T$17+$BM143*Assembly!T$18+$BN143*Assembly!T$19+$BO143*Assembly!T$20+$BP143*Assembly!T$21+$BQ143*Assembly!T$22+$BR143*Assembly!T$23+$BS143*Assembly!T$24</f>
        <v>0</v>
      </c>
      <c r="CM143" s="254" t="str">
        <f>$AY143*Assembly!U$4+$AZ143*Assembly!U$5+$BA143*Assembly!U$6+$BB143*Assembly!U$7+$BC143*Assembly!U$8+$BD143*Assembly!U$9+$BE143*Assembly!U$10+$BF143*Assembly!U$11+$BG143*Assembly!U$12+$BH143*Assembly!U$13+$BI143*Assembly!U$14+$BJ143*Assembly!U$15+$BK143*Assembly!U$16+$BL143*Assembly!U$17+$BM143*Assembly!U$18+$BN143*Assembly!U$19+$BO143*Assembly!U$20+$BP143*Assembly!U$21+$BQ143*Assembly!U$22+$BR143*Assembly!U$23+$BS143*Assembly!U$24</f>
        <v>0</v>
      </c>
      <c r="CN143" s="256" t="str">
        <f>$AY143*Assembly!V$4+$AZ143*Assembly!V$5+$BA143*Assembly!V$6+$BB143*Assembly!V$7+$BC143*Assembly!V$8+$BD143*Assembly!V$9+$BE143*Assembly!V$10+$BF143*Assembly!V$11+$BG143*Assembly!V$12+$BH143*Assembly!V$13+$BI143*Assembly!V$14+$BJ143*Assembly!V$15+$BK143*Assembly!V$16+$BL143*Assembly!V$17+$BM143*Assembly!V$18+$BN143*Assembly!V$19+$BO143*Assembly!V$20+$BP143*Assembly!V$21+$BQ143*Assembly!V$22+$BR143*Assembly!V$23+$BS143*Assembly!V$24</f>
        <v>0</v>
      </c>
      <c r="CO143" s="256" t="str">
        <f>CE143*Refining!$F$3</f>
        <v>294</v>
      </c>
      <c r="CP143" s="256" t="str">
        <f>CF143*Refining!$F$4</f>
        <v>16</v>
      </c>
      <c r="CQ143" s="256" t="str">
        <f>CG143*Refining!$F$5</f>
        <v>0</v>
      </c>
      <c r="CR143" s="256" t="str">
        <f>CH143*Refining!$F$6</f>
        <v>0</v>
      </c>
      <c r="CS143" s="256" t="str">
        <f>CI143*Refining!$F$7</f>
        <v>0</v>
      </c>
      <c r="CT143" s="256" t="str">
        <f>CJ143*Refining!$F$8</f>
        <v>0</v>
      </c>
      <c r="CU143" s="256" t="str">
        <f>CK143*Refining!$F$9</f>
        <v>0</v>
      </c>
      <c r="CV143" s="256" t="str">
        <f>CL143*Refining!$F$10</f>
        <v>0</v>
      </c>
      <c r="CW143" s="256" t="str">
        <f>CM143*Refining!$F$11</f>
        <v>0</v>
      </c>
      <c r="CX143" s="256" t="str">
        <f>CN143*Refining!$F$12</f>
        <v>0</v>
      </c>
      <c r="CY143" s="248" t="str">
        <f t="shared" ref="CY143:DR143" si="579">IF(CE143 = 0, "", CE143)</f>
        <v>165</v>
      </c>
      <c r="CZ143" s="249" t="str">
        <f t="shared" si="579"/>
        <v>5</v>
      </c>
      <c r="DA143" s="245" t="str">
        <f t="shared" si="579"/>
        <v/>
      </c>
      <c r="DB143" s="245" t="str">
        <f t="shared" si="579"/>
        <v/>
      </c>
      <c r="DC143" s="245" t="str">
        <f t="shared" si="579"/>
        <v>0.2</v>
      </c>
      <c r="DD143" s="245" t="str">
        <f t="shared" si="579"/>
        <v/>
      </c>
      <c r="DE143" s="245" t="str">
        <f t="shared" si="579"/>
        <v/>
      </c>
      <c r="DF143" s="245" t="str">
        <f t="shared" si="579"/>
        <v/>
      </c>
      <c r="DG143" s="245" t="str">
        <f t="shared" si="579"/>
        <v/>
      </c>
      <c r="DH143" s="246" t="str">
        <f t="shared" si="579"/>
        <v/>
      </c>
      <c r="DI143" s="248" t="str">
        <f t="shared" si="579"/>
        <v>294</v>
      </c>
      <c r="DJ143" s="249" t="str">
        <f t="shared" si="579"/>
        <v>16</v>
      </c>
      <c r="DK143" s="245" t="str">
        <f t="shared" si="579"/>
        <v/>
      </c>
      <c r="DL143" s="245" t="str">
        <f t="shared" si="579"/>
        <v/>
      </c>
      <c r="DM143" s="249" t="str">
        <f t="shared" si="579"/>
        <v>0</v>
      </c>
      <c r="DN143" s="245" t="str">
        <f t="shared" si="579"/>
        <v/>
      </c>
      <c r="DO143" s="245" t="str">
        <f t="shared" si="579"/>
        <v/>
      </c>
      <c r="DP143" s="245" t="str">
        <f t="shared" si="579"/>
        <v/>
      </c>
      <c r="DQ143" s="245" t="str">
        <f t="shared" si="579"/>
        <v/>
      </c>
      <c r="DR143" s="246" t="str">
        <f t="shared" si="579"/>
        <v/>
      </c>
      <c r="DS143" s="248" t="str">
        <f t="shared" si="15"/>
        <v>170</v>
      </c>
      <c r="DT143" s="249" t="str">
        <f t="shared" si="16"/>
        <v>310</v>
      </c>
      <c r="DU143" s="225" t="str">
        <f>CY143*'Ores &amp; Ingots'!$C$3+CZ143*'Ores &amp; Ingots'!$C$4+DA143*'Ores &amp; Ingots'!$C$5+DB143*'Ores &amp; Ingots'!$C$6+DC143*'Ores &amp; Ingots'!$C$7+DD143*'Ores &amp; Ingots'!$C$8+DE143*'Ores &amp; Ingots'!$C$9+DF143*'Ores &amp; Ingots'!$C$10+DG143*'Ores &amp; Ingots'!$C$11+DH143*'Ores &amp; Ingots'!$C$12</f>
        <v>22</v>
      </c>
      <c r="DV143" s="225" t="str">
        <f>DI143*'Ores &amp; Ingots'!$B$3+DJ143*'Ores &amp; Ingots'!$B$4+DK143*'Ores &amp; Ingots'!$B$5+DL143*'Ores &amp; Ingots'!$B$6+DM143*'Ores &amp; Ingots'!$B$7+DN143*'Ores &amp; Ingots'!$B$8+DO143*'Ores &amp; Ingots'!$B$9+DP143*'Ores &amp; Ingots'!$B$10+DQ143*'Ores &amp; Ingots'!$B$11+DR143*'Ores &amp; Ingots'!$B$12</f>
        <v>115</v>
      </c>
      <c r="DW143" s="249" t="str">
        <f>CY143*Refining!$G$3+CZ143*Refining!$G$4+DA143*Refining!$G$5+DB143*Refining!$G$6+DC143*Refining!$G$7+DD143*Refining!$G$8+DE143*Refining!$G$9+DF143*Refining!$G$10+DG143*Refining!$G$11+DH143*Refining!$G$12</f>
        <v>36</v>
      </c>
      <c r="DX143" s="249" t="str">
        <f t="shared" si="17"/>
        <v>5,522</v>
      </c>
      <c r="DY143" s="250" t="str">
        <f t="shared" si="18"/>
        <v>0.0055</v>
      </c>
      <c r="DZ143" s="248" t="str">
        <f t="shared" si="19"/>
        <v>76</v>
      </c>
      <c r="EA143" s="251" t="str">
        <f t="shared" ref="EA143:EB143" si="580">DZ143/60</f>
        <v>1.3</v>
      </c>
      <c r="EB143" s="251" t="str">
        <f t="shared" si="580"/>
        <v>0.0</v>
      </c>
      <c r="EC143" s="543" t="str">
        <f t="shared" si="21"/>
        <v>0.00</v>
      </c>
      <c r="ED143" s="248" t="str">
        <f t="shared" si="22"/>
        <v>9,878</v>
      </c>
      <c r="EE143" s="251" t="str">
        <f t="shared" ref="EE143:EF143" si="581">ED143/1000</f>
        <v>9.9</v>
      </c>
      <c r="EF143" s="252" t="str">
        <f t="shared" si="581"/>
        <v>0.01</v>
      </c>
      <c r="EG143" s="544" t="str">
        <f t="shared" si="24"/>
        <v>0.0099</v>
      </c>
      <c r="EH143" s="225" t="s">
        <v>12</v>
      </c>
    </row>
    <row r="144">
      <c r="A144" s="33"/>
      <c r="B144" s="226" t="s">
        <v>1014</v>
      </c>
      <c r="C144" s="227" t="s">
        <v>886</v>
      </c>
      <c r="D144" s="227">
        <v>1.0</v>
      </c>
      <c r="E144" s="227">
        <v>3.0</v>
      </c>
      <c r="F144" s="227">
        <v>1.0</v>
      </c>
      <c r="G144" s="253" t="str">
        <f t="shared" si="5"/>
        <v>46.9</v>
      </c>
      <c r="H144" s="254">
        <v>24.0</v>
      </c>
      <c r="I144" s="254">
        <v>24.0</v>
      </c>
      <c r="J144" s="254" t="str">
        <f>H144/Main!$D$9</f>
        <v>24</v>
      </c>
      <c r="K144" s="254" t="str">
        <f>I144/Main!$D$10</f>
        <v>24</v>
      </c>
      <c r="L144" s="254" t="str">
        <f t="shared" si="6"/>
        <v>1</v>
      </c>
      <c r="M144" s="254">
        <v>1.0</v>
      </c>
      <c r="N144" s="256">
        <v>10.0</v>
      </c>
      <c r="O144" s="256">
        <v>1000.0</v>
      </c>
      <c r="P144" s="255"/>
      <c r="Q144" s="256"/>
      <c r="R144" s="255"/>
      <c r="S144" s="257"/>
      <c r="T144" s="257"/>
      <c r="U144" s="255"/>
      <c r="V144" s="255"/>
      <c r="W144" s="257"/>
      <c r="X144" s="257"/>
      <c r="Y144" s="255"/>
      <c r="Z144" s="255"/>
      <c r="AA144" s="255"/>
      <c r="AB144" s="255"/>
      <c r="AC144" s="335" t="s">
        <v>920</v>
      </c>
      <c r="AD144" s="225">
        <v>350.0</v>
      </c>
      <c r="AE144" s="225">
        <v>0.0</v>
      </c>
      <c r="AF144" s="225">
        <v>40.0</v>
      </c>
      <c r="AG144" s="225">
        <v>0.0</v>
      </c>
      <c r="AH144" s="225">
        <v>40.0</v>
      </c>
      <c r="AI144" s="225">
        <v>0.0</v>
      </c>
      <c r="AJ144" s="225">
        <v>16.0</v>
      </c>
      <c r="AK144" s="309">
        <v>2.0</v>
      </c>
      <c r="AL144" s="225">
        <v>0.0</v>
      </c>
      <c r="AM144" s="225">
        <v>0.0</v>
      </c>
      <c r="AN144" s="225">
        <v>0.0</v>
      </c>
      <c r="AO144" s="225">
        <v>0.0</v>
      </c>
      <c r="AP144" s="225">
        <v>0.0</v>
      </c>
      <c r="AQ144" s="225">
        <v>0.0</v>
      </c>
      <c r="AR144" s="225">
        <v>0.0</v>
      </c>
      <c r="AS144" s="225">
        <v>0.0</v>
      </c>
      <c r="AT144" s="225">
        <v>0.0</v>
      </c>
      <c r="AU144" s="225">
        <v>0.0</v>
      </c>
      <c r="AV144" s="225">
        <v>0.0</v>
      </c>
      <c r="AW144" s="225">
        <v>0.0</v>
      </c>
      <c r="AX144" s="225">
        <v>0.0</v>
      </c>
      <c r="AY144" s="239" t="str">
        <f t="shared" ref="AY144:BS144" si="582">IF(AD144 = 0, "", AD144)</f>
        <v>350</v>
      </c>
      <c r="AZ144" s="227" t="str">
        <f t="shared" si="582"/>
        <v/>
      </c>
      <c r="BA144" s="225" t="str">
        <f t="shared" si="582"/>
        <v>40</v>
      </c>
      <c r="BB144" s="227" t="str">
        <f t="shared" si="582"/>
        <v/>
      </c>
      <c r="BC144" s="225" t="str">
        <f t="shared" si="582"/>
        <v>40</v>
      </c>
      <c r="BD144" s="227" t="str">
        <f t="shared" si="582"/>
        <v/>
      </c>
      <c r="BE144" s="225" t="str">
        <f t="shared" si="582"/>
        <v>16</v>
      </c>
      <c r="BF144" s="309" t="str">
        <f t="shared" si="582"/>
        <v>2</v>
      </c>
      <c r="BG144" s="227" t="str">
        <f t="shared" si="582"/>
        <v/>
      </c>
      <c r="BH144" s="227" t="str">
        <f t="shared" si="582"/>
        <v/>
      </c>
      <c r="BI144" s="227" t="str">
        <f t="shared" si="582"/>
        <v/>
      </c>
      <c r="BJ144" s="227" t="str">
        <f t="shared" si="582"/>
        <v/>
      </c>
      <c r="BK144" s="227" t="str">
        <f t="shared" si="582"/>
        <v/>
      </c>
      <c r="BL144" s="227" t="str">
        <f t="shared" si="582"/>
        <v/>
      </c>
      <c r="BM144" s="227" t="str">
        <f t="shared" si="582"/>
        <v/>
      </c>
      <c r="BN144" s="227" t="str">
        <f t="shared" si="582"/>
        <v/>
      </c>
      <c r="BO144" s="227" t="str">
        <f t="shared" si="582"/>
        <v/>
      </c>
      <c r="BP144" s="227" t="str">
        <f t="shared" si="582"/>
        <v/>
      </c>
      <c r="BQ144" s="227" t="str">
        <f t="shared" si="582"/>
        <v/>
      </c>
      <c r="BR144" s="227" t="str">
        <f t="shared" si="582"/>
        <v/>
      </c>
      <c r="BS144" s="238" t="str">
        <f t="shared" si="582"/>
        <v/>
      </c>
      <c r="BT144" s="239" t="str">
        <f>$AY144*Assembly!Y$4+$AZ144*Assembly!Y$5+$BA144*Assembly!Y$6+$BB144*Assembly!Y$7+$BC144*Assembly!Y$8+$BD144*Assembly!Y$9+$BE144*Assembly!Y$10+$BF144*Assembly!Y$11+$BG144*Assembly!Y$12+$BH144*Assembly!Y$13+$BI144*Assembly!Y$14+$BJ144*Assembly!Y$15+$BK144*Assembly!Y$16+$BL144*Assembly!Y$17+$BM144*Assembly!Y$18+$BN144*Assembly!Y$19+$BO144*Assembly!Y$20+$BP144*Assembly!Y$21+$BQ144*Assembly!Y$22+$BR144*Assembly!Y$23+$BS144*Assembly!Y$24</f>
        <v>7,864</v>
      </c>
      <c r="BU144" s="225" t="str">
        <f t="shared" si="8"/>
        <v>168</v>
      </c>
      <c r="BV144" s="225" t="str">
        <f>$AY144*Assembly!AC$4+$AZ144*Assembly!AC$5+$BA144*Assembly!AC$6+$BB144*Assembly!AC$7+$BC144*Assembly!AC$8+$BD144*Assembly!AC$9+$BE144*Assembly!AC$10+$BF144*Assembly!AC$11+$BG144*Assembly!AC$12+$BH144*Assembly!AC$13+$BI144*Assembly!AC$14+$BJ144*Assembly!AC$15+$BK144*Assembly!AC$16+$BL144*Assembly!AC$17+$BM144*Assembly!AC$18+$BN144*Assembly!AC$19+$BO144*Assembly!AC$20+$BP144*Assembly!AC$21+$BQ144*Assembly!AC$22+$BR144*Assembly!AC$23+$BS144*Assembly!AC$24</f>
        <v>37,442</v>
      </c>
      <c r="BW144" s="240" t="str">
        <f t="shared" si="9"/>
        <v>4.76</v>
      </c>
      <c r="BX144" s="241" t="str">
        <f t="shared" si="10"/>
        <v>799</v>
      </c>
      <c r="BY144" s="242" t="str">
        <f t="shared" si="11"/>
        <v>223.2</v>
      </c>
      <c r="BZ144" s="225"/>
      <c r="CA144" s="225" t="str">
        <f>$AY144*Assembly!X$4+$AZ144*Assembly!X$5+$BA144*Assembly!X$6+$BB144*Assembly!X$7+$BC144*Assembly!X$8+$BD144*Assembly!X$9+$BE144*Assembly!X$10+$BF144*Assembly!X$11+$BG144*Assembly!X$12+$BH144*Assembly!X$13+$BI144*Assembly!X$14+$BJ144*Assembly!X$15+$BK144*Assembly!X$16+$BL144*Assembly!X$17+$BM144*Assembly!X$18+$BN144*Assembly!X$19+$BO144*Assembly!X$20+$BP144*Assembly!X$21+$BQ144*Assembly!X$22+$BR144*Assembly!X$23+$BS144*Assembly!X$24</f>
        <v>568</v>
      </c>
      <c r="CB144" s="225" t="str">
        <f t="shared" si="12"/>
        <v>88,356</v>
      </c>
      <c r="CC144" s="223" t="str">
        <f t="shared" si="13"/>
        <v>0.0884</v>
      </c>
      <c r="CD144" s="243" t="str">
        <f>$AY144*Assembly!AB$4+$AZ144*Assembly!AB$5+$BA144*Assembly!AB$6+$BB144*Assembly!AB$7+$BC144*Assembly!AB$8+$BD144*Assembly!AB$9+$BE144*Assembly!AB$10+$BF144*Assembly!AB$11+$BG144*Assembly!AB$12+$BH144*Assembly!AB$13+$BI144*Assembly!AB$14+$BJ144*Assembly!AB$15+$BK144*Assembly!AB$16+$BL144*Assembly!AB$17+$BM144*Assembly!AB$18+$BN144*Assembly!AB$19+$BO144*Assembly!AB$20+$BP144*Assembly!AB$21+$BQ144*Assembly!AB$22+$BR144*Assembly!AB$23+$BS144*Assembly!AB$24</f>
        <v>1,340</v>
      </c>
      <c r="CE144" s="256" t="str">
        <f>$AY144*Assembly!M$4+$AZ144*Assembly!M$5+$BA144*Assembly!M$6+$BB144*Assembly!M$7+$BC144*Assembly!M$8+$BD144*Assembly!M$9+$BE144*Assembly!M$10+$BF144*Assembly!M$11+$BG144*Assembly!M$12+$BH144*Assembly!M$13+$BI144*Assembly!M$14+$BJ144*Assembly!M$15+$BK144*Assembly!M$16+$BL144*Assembly!M$17+$BM144*Assembly!M$18+$BN144*Assembly!M$19+$BO144*Assembly!M$20+$BP144*Assembly!M$21+$BQ144*Assembly!M$22+$BR144*Assembly!M$23+$BS144*Assembly!M$24</f>
        <v>8,271</v>
      </c>
      <c r="CF144" s="256" t="str">
        <f>$AY144*Assembly!N$4+$AZ144*Assembly!N$5+$BA144*Assembly!N$6+$BB144*Assembly!N$7+$BC144*Assembly!N$8+$BD144*Assembly!N$9+$BE144*Assembly!N$10+$BF144*Assembly!N$11+$BG144*Assembly!N$12+$BH144*Assembly!N$13+$BI144*Assembly!N$14+$BJ144*Assembly!N$15+$BK144*Assembly!N$16+$BL144*Assembly!N$17+$BM144*Assembly!N$18+$BN144*Assembly!N$19+$BO144*Assembly!N$20+$BP144*Assembly!N$21+$BQ144*Assembly!N$22+$BR144*Assembly!N$23+$BS144*Assembly!N$24</f>
        <v>80</v>
      </c>
      <c r="CG144" s="256" t="str">
        <f>$AY144*Assembly!O$4+$AZ144*Assembly!O$5+$BA144*Assembly!O$6+$BB144*Assembly!O$7+$BC144*Assembly!O$8+$BD144*Assembly!O$9+$BE144*Assembly!O$10+$BF144*Assembly!O$11+$BG144*Assembly!O$12+$BH144*Assembly!O$13+$BI144*Assembly!O$14+$BJ144*Assembly!O$15+$BK144*Assembly!O$16+$BL144*Assembly!O$17+$BM144*Assembly!O$18+$BN144*Assembly!O$19+$BO144*Assembly!O$20+$BP144*Assembly!O$21+$BQ144*Assembly!O$22+$BR144*Assembly!O$23+$BS144*Assembly!O$24</f>
        <v>0</v>
      </c>
      <c r="CH144" s="254" t="str">
        <f>$AY144*Assembly!P$4+$AZ144*Assembly!P$5+$BA144*Assembly!P$6+$BB144*Assembly!P$7+$BC144*Assembly!P$8+$BD144*Assembly!P$9+$BE144*Assembly!P$10+$BF144*Assembly!P$11+$BG144*Assembly!P$12+$BH144*Assembly!P$13+$BI144*Assembly!P$14+$BJ144*Assembly!P$15+$BK144*Assembly!P$16+$BL144*Assembly!P$17+$BM144*Assembly!P$18+$BN144*Assembly!P$19+$BO144*Assembly!P$20+$BP144*Assembly!P$21+$BQ144*Assembly!P$22+$BR144*Assembly!P$23+$BS144*Assembly!P$24</f>
        <v>0</v>
      </c>
      <c r="CI144" s="254" t="str">
        <f>$AY144*Assembly!Q$4+$AZ144*Assembly!Q$5+$BA144*Assembly!Q$6+$BB144*Assembly!Q$7+$BC144*Assembly!Q$8+$BD144*Assembly!Q$9+$BE144*Assembly!Q$10+$BF144*Assembly!Q$11+$BG144*Assembly!Q$12+$BH144*Assembly!Q$13+$BI144*Assembly!Q$14+$BJ144*Assembly!Q$15+$BK144*Assembly!Q$16+$BL144*Assembly!Q$17+$BM144*Assembly!Q$18+$BN144*Assembly!Q$19+$BO144*Assembly!Q$20+$BP144*Assembly!Q$21+$BQ144*Assembly!Q$22+$BR144*Assembly!Q$23+$BS144*Assembly!Q$24</f>
        <v>0.4</v>
      </c>
      <c r="CJ144" s="256" t="str">
        <f>$AY144*Assembly!R$4+$AZ144*Assembly!R$5+$BA144*Assembly!R$6+$BB144*Assembly!R$7+$BC144*Assembly!R$8+$BD144*Assembly!R$9+$BE144*Assembly!R$10+$BF144*Assembly!R$11+$BG144*Assembly!R$12+$BH144*Assembly!R$13+$BI144*Assembly!R$14+$BJ144*Assembly!R$15+$BK144*Assembly!R$16+$BL144*Assembly!R$17+$BM144*Assembly!R$18+$BN144*Assembly!R$19+$BO144*Assembly!R$20+$BP144*Assembly!R$21+$BQ144*Assembly!R$22+$BR144*Assembly!R$23+$BS144*Assembly!R$24</f>
        <v>0</v>
      </c>
      <c r="CK144" s="254" t="str">
        <f>$AY144*Assembly!S$4+$AZ144*Assembly!S$5+$BA144*Assembly!S$6+$BB144*Assembly!S$7+$BC144*Assembly!S$8+$BD144*Assembly!S$9+$BE144*Assembly!S$10+$BF144*Assembly!S$11+$BG144*Assembly!S$12+$BH144*Assembly!S$13+$BI144*Assembly!S$14+$BJ144*Assembly!S$15+$BK144*Assembly!S$16+$BL144*Assembly!S$17+$BM144*Assembly!S$18+$BN144*Assembly!S$19+$BO144*Assembly!S$20+$BP144*Assembly!S$21+$BQ144*Assembly!S$22+$BR144*Assembly!S$23+$BS144*Assembly!S$24</f>
        <v>0</v>
      </c>
      <c r="CL144" s="254" t="str">
        <f>$AY144*Assembly!T$4+$AZ144*Assembly!T$5+$BA144*Assembly!T$6+$BB144*Assembly!T$7+$BC144*Assembly!T$8+$BD144*Assembly!T$9+$BE144*Assembly!T$10+$BF144*Assembly!T$11+$BG144*Assembly!T$12+$BH144*Assembly!T$13+$BI144*Assembly!T$14+$BJ144*Assembly!T$15+$BK144*Assembly!T$16+$BL144*Assembly!T$17+$BM144*Assembly!T$18+$BN144*Assembly!T$19+$BO144*Assembly!T$20+$BP144*Assembly!T$21+$BQ144*Assembly!T$22+$BR144*Assembly!T$23+$BS144*Assembly!T$24</f>
        <v>0</v>
      </c>
      <c r="CM144" s="254" t="str">
        <f>$AY144*Assembly!U$4+$AZ144*Assembly!U$5+$BA144*Assembly!U$6+$BB144*Assembly!U$7+$BC144*Assembly!U$8+$BD144*Assembly!U$9+$BE144*Assembly!U$10+$BF144*Assembly!U$11+$BG144*Assembly!U$12+$BH144*Assembly!U$13+$BI144*Assembly!U$14+$BJ144*Assembly!U$15+$BK144*Assembly!U$16+$BL144*Assembly!U$17+$BM144*Assembly!U$18+$BN144*Assembly!U$19+$BO144*Assembly!U$20+$BP144*Assembly!U$21+$BQ144*Assembly!U$22+$BR144*Assembly!U$23+$BS144*Assembly!U$24</f>
        <v>0</v>
      </c>
      <c r="CN144" s="256" t="str">
        <f>$AY144*Assembly!V$4+$AZ144*Assembly!V$5+$BA144*Assembly!V$6+$BB144*Assembly!V$7+$BC144*Assembly!V$8+$BD144*Assembly!V$9+$BE144*Assembly!V$10+$BF144*Assembly!V$11+$BG144*Assembly!V$12+$BH144*Assembly!V$13+$BI144*Assembly!V$14+$BJ144*Assembly!V$15+$BK144*Assembly!V$16+$BL144*Assembly!V$17+$BM144*Assembly!V$18+$BN144*Assembly!V$19+$BO144*Assembly!V$20+$BP144*Assembly!V$21+$BQ144*Assembly!V$22+$BR144*Assembly!V$23+$BS144*Assembly!V$24</f>
        <v>0</v>
      </c>
      <c r="CO144" s="256" t="str">
        <f>CE144*Refining!$F$3</f>
        <v>14,770</v>
      </c>
      <c r="CP144" s="256" t="str">
        <f>CF144*Refining!$F$4</f>
        <v>250</v>
      </c>
      <c r="CQ144" s="256" t="str">
        <f>CG144*Refining!$F$5</f>
        <v>0</v>
      </c>
      <c r="CR144" s="256" t="str">
        <f>CH144*Refining!$F$6</f>
        <v>0</v>
      </c>
      <c r="CS144" s="256" t="str">
        <f>CI144*Refining!$F$7</f>
        <v>1</v>
      </c>
      <c r="CT144" s="256" t="str">
        <f>CJ144*Refining!$F$8</f>
        <v>0</v>
      </c>
      <c r="CU144" s="256" t="str">
        <f>CK144*Refining!$F$9</f>
        <v>0</v>
      </c>
      <c r="CV144" s="256" t="str">
        <f>CL144*Refining!$F$10</f>
        <v>0</v>
      </c>
      <c r="CW144" s="256" t="str">
        <f>CM144*Refining!$F$11</f>
        <v>0</v>
      </c>
      <c r="CX144" s="256" t="str">
        <f>CN144*Refining!$F$12</f>
        <v>0</v>
      </c>
      <c r="CY144" s="248" t="str">
        <f t="shared" ref="CY144:DR144" si="583">IF(CE144 = 0, "", CE144)</f>
        <v>8,271</v>
      </c>
      <c r="CZ144" s="249" t="str">
        <f t="shared" si="583"/>
        <v>80</v>
      </c>
      <c r="DA144" s="245" t="str">
        <f t="shared" si="583"/>
        <v/>
      </c>
      <c r="DB144" s="245" t="str">
        <f t="shared" si="583"/>
        <v/>
      </c>
      <c r="DC144" s="245" t="str">
        <f t="shared" si="583"/>
        <v>0.4</v>
      </c>
      <c r="DD144" s="245" t="str">
        <f t="shared" si="583"/>
        <v/>
      </c>
      <c r="DE144" s="245" t="str">
        <f t="shared" si="583"/>
        <v/>
      </c>
      <c r="DF144" s="245" t="str">
        <f t="shared" si="583"/>
        <v/>
      </c>
      <c r="DG144" s="245" t="str">
        <f t="shared" si="583"/>
        <v/>
      </c>
      <c r="DH144" s="246" t="str">
        <f t="shared" si="583"/>
        <v/>
      </c>
      <c r="DI144" s="248" t="str">
        <f t="shared" si="583"/>
        <v>14,770</v>
      </c>
      <c r="DJ144" s="249" t="str">
        <f t="shared" si="583"/>
        <v>250</v>
      </c>
      <c r="DK144" s="245" t="str">
        <f t="shared" si="583"/>
        <v/>
      </c>
      <c r="DL144" s="245" t="str">
        <f t="shared" si="583"/>
        <v/>
      </c>
      <c r="DM144" s="249" t="str">
        <f t="shared" si="583"/>
        <v>1</v>
      </c>
      <c r="DN144" s="245" t="str">
        <f t="shared" si="583"/>
        <v/>
      </c>
      <c r="DO144" s="245" t="str">
        <f t="shared" si="583"/>
        <v/>
      </c>
      <c r="DP144" s="245" t="str">
        <f t="shared" si="583"/>
        <v/>
      </c>
      <c r="DQ144" s="245" t="str">
        <f t="shared" si="583"/>
        <v/>
      </c>
      <c r="DR144" s="246" t="str">
        <f t="shared" si="583"/>
        <v/>
      </c>
      <c r="DS144" s="248" t="str">
        <f t="shared" si="15"/>
        <v>8,351</v>
      </c>
      <c r="DT144" s="249" t="str">
        <f t="shared" si="16"/>
        <v>15,020</v>
      </c>
      <c r="DU144" s="225" t="str">
        <f>CY144*'Ores &amp; Ingots'!$C$3+CZ144*'Ores &amp; Ingots'!$C$4+DA144*'Ores &amp; Ingots'!$C$5+DB144*'Ores &amp; Ingots'!$C$6+DC144*'Ores &amp; Ingots'!$C$7+DD144*'Ores &amp; Ingots'!$C$8+DE144*'Ores &amp; Ingots'!$C$9+DF144*'Ores &amp; Ingots'!$C$10+DG144*'Ores &amp; Ingots'!$C$11+DH144*'Ores &amp; Ingots'!$C$12</f>
        <v>1,060</v>
      </c>
      <c r="DV144" s="225" t="str">
        <f>DI144*'Ores &amp; Ingots'!$B$3+DJ144*'Ores &amp; Ingots'!$B$4+DK144*'Ores &amp; Ingots'!$B$5+DL144*'Ores &amp; Ingots'!$B$6+DM144*'Ores &amp; Ingots'!$B$7+DN144*'Ores &amp; Ingots'!$B$8+DO144*'Ores &amp; Ingots'!$B$9+DP144*'Ores &amp; Ingots'!$B$10+DQ144*'Ores &amp; Ingots'!$B$11+DR144*'Ores &amp; Ingots'!$B$12</f>
        <v>5,558</v>
      </c>
      <c r="DW144" s="249" t="str">
        <f>CY144*Refining!$G$3+CZ144*Refining!$G$4+DA144*Refining!$G$5+DB144*Refining!$G$6+DC144*Refining!$G$7+DD144*Refining!$G$8+DE144*Refining!$G$9+DF144*Refining!$G$10+DG144*Refining!$G$11+DH144*Refining!$G$12</f>
        <v>953</v>
      </c>
      <c r="DX144" s="249" t="str">
        <f t="shared" si="17"/>
        <v>148,246</v>
      </c>
      <c r="DY144" s="250" t="str">
        <f t="shared" si="18"/>
        <v>0.1482</v>
      </c>
      <c r="DZ144" s="248" t="str">
        <f t="shared" si="19"/>
        <v>1,545</v>
      </c>
      <c r="EA144" s="251" t="str">
        <f t="shared" ref="EA144:EB144" si="584">DZ144/60</f>
        <v>25.8</v>
      </c>
      <c r="EB144" s="251" t="str">
        <f t="shared" si="584"/>
        <v>0.4</v>
      </c>
      <c r="EC144" s="543" t="str">
        <f t="shared" si="21"/>
        <v>0.02</v>
      </c>
      <c r="ED144" s="248" t="str">
        <f t="shared" si="22"/>
        <v>236,601</v>
      </c>
      <c r="EE144" s="251" t="str">
        <f t="shared" ref="EE144:EF144" si="585">ED144/1000</f>
        <v>236.6</v>
      </c>
      <c r="EF144" s="252" t="str">
        <f t="shared" si="585"/>
        <v>0.24</v>
      </c>
      <c r="EG144" s="544" t="str">
        <f t="shared" si="24"/>
        <v>0.2366</v>
      </c>
      <c r="EH144" s="225">
        <v>562.0</v>
      </c>
    </row>
    <row r="145">
      <c r="A145" s="33"/>
      <c r="B145" s="226" t="s">
        <v>1015</v>
      </c>
      <c r="C145" s="227" t="s">
        <v>886</v>
      </c>
      <c r="D145" s="227">
        <v>2.0</v>
      </c>
      <c r="E145" s="227">
        <v>1.0</v>
      </c>
      <c r="F145" s="227">
        <v>2.0</v>
      </c>
      <c r="G145" s="253" t="str">
        <f t="shared" si="5"/>
        <v>62.5</v>
      </c>
      <c r="H145" s="254">
        <v>50.0</v>
      </c>
      <c r="I145" s="254">
        <v>50.0</v>
      </c>
      <c r="J145" s="254" t="str">
        <f>H145/Main!$D$9</f>
        <v>50</v>
      </c>
      <c r="K145" s="254" t="str">
        <f>I145/Main!$D$10</f>
        <v>50</v>
      </c>
      <c r="L145" s="254" t="str">
        <f t="shared" si="6"/>
        <v>1</v>
      </c>
      <c r="M145" s="254">
        <v>1.0</v>
      </c>
      <c r="N145" s="256"/>
      <c r="O145" s="256">
        <v>2000.0</v>
      </c>
      <c r="P145" s="255"/>
      <c r="Q145" s="256"/>
      <c r="R145" s="255"/>
      <c r="S145" s="257"/>
      <c r="T145" s="257"/>
      <c r="U145" s="255"/>
      <c r="V145" s="255"/>
      <c r="W145" s="257"/>
      <c r="X145" s="257"/>
      <c r="Y145" s="255"/>
      <c r="Z145" s="255"/>
      <c r="AA145" s="255"/>
      <c r="AB145" s="255"/>
      <c r="AC145" s="335" t="s">
        <v>913</v>
      </c>
      <c r="AD145" s="225">
        <v>0.0</v>
      </c>
      <c r="AE145" s="225">
        <v>240.0</v>
      </c>
      <c r="AF145" s="225">
        <v>20.0</v>
      </c>
      <c r="AG145" s="225">
        <v>5.0</v>
      </c>
      <c r="AH145" s="225">
        <v>80.0</v>
      </c>
      <c r="AI145" s="225">
        <v>0.0</v>
      </c>
      <c r="AJ145" s="225">
        <v>0.0</v>
      </c>
      <c r="AK145" s="225">
        <v>10.0</v>
      </c>
      <c r="AL145" s="225">
        <v>10.0</v>
      </c>
      <c r="AM145" s="225">
        <v>0.0</v>
      </c>
      <c r="AN145" s="225">
        <v>0.0</v>
      </c>
      <c r="AO145" s="225">
        <v>60.0</v>
      </c>
      <c r="AP145" s="225">
        <v>0.0</v>
      </c>
      <c r="AQ145" s="225">
        <v>0.0</v>
      </c>
      <c r="AR145" s="225">
        <v>0.0</v>
      </c>
      <c r="AS145" s="225">
        <v>0.0</v>
      </c>
      <c r="AT145" s="225">
        <v>0.0</v>
      </c>
      <c r="AU145" s="225">
        <v>0.0</v>
      </c>
      <c r="AV145" s="309">
        <v>15.0</v>
      </c>
      <c r="AW145" s="225">
        <v>0.0</v>
      </c>
      <c r="AX145" s="225">
        <v>0.0</v>
      </c>
      <c r="AY145" s="236" t="str">
        <f t="shared" ref="AY145:BS145" si="586">IF(AD145 = 0, "", AD145)</f>
        <v/>
      </c>
      <c r="AZ145" s="225" t="str">
        <f t="shared" si="586"/>
        <v>240</v>
      </c>
      <c r="BA145" s="225" t="str">
        <f t="shared" si="586"/>
        <v>20</v>
      </c>
      <c r="BB145" s="225" t="str">
        <f t="shared" si="586"/>
        <v>5</v>
      </c>
      <c r="BC145" s="225" t="str">
        <f t="shared" si="586"/>
        <v>80</v>
      </c>
      <c r="BD145" s="227" t="str">
        <f t="shared" si="586"/>
        <v/>
      </c>
      <c r="BE145" s="227" t="str">
        <f t="shared" si="586"/>
        <v/>
      </c>
      <c r="BF145" s="225" t="str">
        <f t="shared" si="586"/>
        <v>10</v>
      </c>
      <c r="BG145" s="225" t="str">
        <f t="shared" si="586"/>
        <v>10</v>
      </c>
      <c r="BH145" s="227" t="str">
        <f t="shared" si="586"/>
        <v/>
      </c>
      <c r="BI145" s="227" t="str">
        <f t="shared" si="586"/>
        <v/>
      </c>
      <c r="BJ145" s="225" t="str">
        <f t="shared" si="586"/>
        <v>60</v>
      </c>
      <c r="BK145" s="227" t="str">
        <f t="shared" si="586"/>
        <v/>
      </c>
      <c r="BL145" s="227" t="str">
        <f t="shared" si="586"/>
        <v/>
      </c>
      <c r="BM145" s="227" t="str">
        <f t="shared" si="586"/>
        <v/>
      </c>
      <c r="BN145" s="227" t="str">
        <f t="shared" si="586"/>
        <v/>
      </c>
      <c r="BO145" s="227" t="str">
        <f t="shared" si="586"/>
        <v/>
      </c>
      <c r="BP145" s="227" t="str">
        <f t="shared" si="586"/>
        <v/>
      </c>
      <c r="BQ145" s="309" t="str">
        <f t="shared" si="586"/>
        <v>15</v>
      </c>
      <c r="BR145" s="227" t="str">
        <f t="shared" si="586"/>
        <v/>
      </c>
      <c r="BS145" s="238" t="str">
        <f t="shared" si="586"/>
        <v/>
      </c>
      <c r="BT145" s="239" t="str">
        <f>$AY145*Assembly!Y$4+$AZ145*Assembly!Y$5+$BA145*Assembly!Y$6+$BB145*Assembly!Y$7+$BC145*Assembly!Y$8+$BD145*Assembly!Y$9+$BE145*Assembly!Y$10+$BF145*Assembly!Y$11+$BG145*Assembly!Y$12+$BH145*Assembly!Y$13+$BI145*Assembly!Y$14+$BJ145*Assembly!Y$15+$BK145*Assembly!Y$16+$BL145*Assembly!Y$17+$BM145*Assembly!Y$18+$BN145*Assembly!Y$19+$BO145*Assembly!Y$20+$BP145*Assembly!Y$21+$BQ145*Assembly!Y$22+$BR145*Assembly!Y$23+$BS145*Assembly!Y$24</f>
        <v>4,257</v>
      </c>
      <c r="BU145" s="225" t="str">
        <f t="shared" si="8"/>
        <v>68</v>
      </c>
      <c r="BV145" s="225" t="str">
        <f>$AY145*Assembly!AC$4+$AZ145*Assembly!AC$5+$BA145*Assembly!AC$6+$BB145*Assembly!AC$7+$BC145*Assembly!AC$8+$BD145*Assembly!AC$9+$BE145*Assembly!AC$10+$BF145*Assembly!AC$11+$BG145*Assembly!AC$12+$BH145*Assembly!AC$13+$BI145*Assembly!AC$14+$BJ145*Assembly!AC$15+$BK145*Assembly!AC$16+$BL145*Assembly!AC$17+$BM145*Assembly!AC$18+$BN145*Assembly!AC$19+$BO145*Assembly!AC$20+$BP145*Assembly!AC$21+$BQ145*Assembly!AC$22+$BR145*Assembly!AC$23+$BS145*Assembly!AC$24</f>
        <v>9,510</v>
      </c>
      <c r="BW145" s="240" t="str">
        <f t="shared" si="9"/>
        <v>2.23</v>
      </c>
      <c r="BX145" s="241" t="str">
        <f t="shared" si="10"/>
        <v>152</v>
      </c>
      <c r="BY145" s="242" t="str">
        <f t="shared" si="11"/>
        <v>139.6</v>
      </c>
      <c r="BZ145" s="225"/>
      <c r="CA145" s="225" t="str">
        <f>$AY145*Assembly!X$4+$AZ145*Assembly!X$5+$BA145*Assembly!X$6+$BB145*Assembly!X$7+$BC145*Assembly!X$8+$BD145*Assembly!X$9+$BE145*Assembly!X$10+$BF145*Assembly!X$11+$BG145*Assembly!X$12+$BH145*Assembly!X$13+$BI145*Assembly!X$14+$BJ145*Assembly!X$15+$BK145*Assembly!X$16+$BL145*Assembly!X$17+$BM145*Assembly!X$18+$BN145*Assembly!X$19+$BO145*Assembly!X$20+$BP145*Assembly!X$21+$BQ145*Assembly!X$22+$BR145*Assembly!X$23+$BS145*Assembly!X$24</f>
        <v>740</v>
      </c>
      <c r="CB145" s="225" t="str">
        <f t="shared" si="12"/>
        <v>115,111</v>
      </c>
      <c r="CC145" s="223" t="str">
        <f t="shared" si="13"/>
        <v>0.1151</v>
      </c>
      <c r="CD145" s="243" t="str">
        <f>$AY145*Assembly!AB$4+$AZ145*Assembly!AB$5+$BA145*Assembly!AB$6+$BB145*Assembly!AB$7+$BC145*Assembly!AB$8+$BD145*Assembly!AB$9+$BE145*Assembly!AB$10+$BF145*Assembly!AB$11+$BG145*Assembly!AB$12+$BH145*Assembly!AB$13+$BI145*Assembly!AB$14+$BJ145*Assembly!AB$15+$BK145*Assembly!AB$16+$BL145*Assembly!AB$17+$BM145*Assembly!AB$18+$BN145*Assembly!AB$19+$BO145*Assembly!AB$20+$BP145*Assembly!AB$21+$BQ145*Assembly!AB$22+$BR145*Assembly!AB$23+$BS145*Assembly!AB$24</f>
        <v>4,960</v>
      </c>
      <c r="CE145" s="256" t="str">
        <f>$AY145*Assembly!M$4+$AZ145*Assembly!M$5+$BA145*Assembly!M$6+$BB145*Assembly!M$7+$BC145*Assembly!M$8+$BD145*Assembly!M$9+$BE145*Assembly!M$10+$BF145*Assembly!M$11+$BG145*Assembly!M$12+$BH145*Assembly!M$13+$BI145*Assembly!M$14+$BJ145*Assembly!M$15+$BK145*Assembly!M$16+$BL145*Assembly!M$17+$BM145*Assembly!M$18+$BN145*Assembly!M$19+$BO145*Assembly!M$20+$BP145*Assembly!M$21+$BQ145*Assembly!M$22+$BR145*Assembly!M$23+$BS145*Assembly!M$24</f>
        <v>3,525</v>
      </c>
      <c r="CF145" s="256" t="str">
        <f>$AY145*Assembly!N$4+$AZ145*Assembly!N$5+$BA145*Assembly!N$6+$BB145*Assembly!N$7+$BC145*Assembly!N$8+$BD145*Assembly!N$9+$BE145*Assembly!N$10+$BF145*Assembly!N$11+$BG145*Assembly!N$12+$BH145*Assembly!N$13+$BI145*Assembly!N$14+$BJ145*Assembly!N$15+$BK145*Assembly!N$16+$BL145*Assembly!N$17+$BM145*Assembly!N$18+$BN145*Assembly!N$19+$BO145*Assembly!N$20+$BP145*Assembly!N$21+$BQ145*Assembly!N$22+$BR145*Assembly!N$23+$BS145*Assembly!N$24</f>
        <v>1,350</v>
      </c>
      <c r="CG145" s="256" t="str">
        <f>$AY145*Assembly!O$4+$AZ145*Assembly!O$5+$BA145*Assembly!O$6+$BB145*Assembly!O$7+$BC145*Assembly!O$8+$BD145*Assembly!O$9+$BE145*Assembly!O$10+$BF145*Assembly!O$11+$BG145*Assembly!O$12+$BH145*Assembly!O$13+$BI145*Assembly!O$14+$BJ145*Assembly!O$15+$BK145*Assembly!O$16+$BL145*Assembly!O$17+$BM145*Assembly!O$18+$BN145*Assembly!O$19+$BO145*Assembly!O$20+$BP145*Assembly!O$21+$BQ145*Assembly!O$22+$BR145*Assembly!O$23+$BS145*Assembly!O$24</f>
        <v>180</v>
      </c>
      <c r="CH145" s="254" t="str">
        <f>$AY145*Assembly!P$4+$AZ145*Assembly!P$5+$BA145*Assembly!P$6+$BB145*Assembly!P$7+$BC145*Assembly!P$8+$BD145*Assembly!P$9+$BE145*Assembly!P$10+$BF145*Assembly!P$11+$BG145*Assembly!P$12+$BH145*Assembly!P$13+$BI145*Assembly!P$14+$BJ145*Assembly!P$15+$BK145*Assembly!P$16+$BL145*Assembly!P$17+$BM145*Assembly!P$18+$BN145*Assembly!P$19+$BO145*Assembly!P$20+$BP145*Assembly!P$21+$BQ145*Assembly!P$22+$BR145*Assembly!P$23+$BS145*Assembly!P$24</f>
        <v>0</v>
      </c>
      <c r="CI145" s="254" t="str">
        <f>$AY145*Assembly!Q$4+$AZ145*Assembly!Q$5+$BA145*Assembly!Q$6+$BB145*Assembly!Q$7+$BC145*Assembly!Q$8+$BD145*Assembly!Q$9+$BE145*Assembly!Q$10+$BF145*Assembly!Q$11+$BG145*Assembly!Q$12+$BH145*Assembly!Q$13+$BI145*Assembly!Q$14+$BJ145*Assembly!Q$15+$BK145*Assembly!Q$16+$BL145*Assembly!Q$17+$BM145*Assembly!Q$18+$BN145*Assembly!Q$19+$BO145*Assembly!Q$20+$BP145*Assembly!Q$21+$BQ145*Assembly!Q$22+$BR145*Assembly!Q$23+$BS145*Assembly!Q$24</f>
        <v>52</v>
      </c>
      <c r="CJ145" s="256" t="str">
        <f>$AY145*Assembly!R$4+$AZ145*Assembly!R$5+$BA145*Assembly!R$6+$BB145*Assembly!R$7+$BC145*Assembly!R$8+$BD145*Assembly!R$9+$BE145*Assembly!R$10+$BF145*Assembly!R$11+$BG145*Assembly!R$12+$BH145*Assembly!R$13+$BI145*Assembly!R$14+$BJ145*Assembly!R$15+$BK145*Assembly!R$16+$BL145*Assembly!R$17+$BM145*Assembly!R$18+$BN145*Assembly!R$19+$BO145*Assembly!R$20+$BP145*Assembly!R$21+$BQ145*Assembly!R$22+$BR145*Assembly!R$23+$BS145*Assembly!R$24</f>
        <v>300</v>
      </c>
      <c r="CK145" s="254" t="str">
        <f>$AY145*Assembly!S$4+$AZ145*Assembly!S$5+$BA145*Assembly!S$6+$BB145*Assembly!S$7+$BC145*Assembly!S$8+$BD145*Assembly!S$9+$BE145*Assembly!S$10+$BF145*Assembly!S$11+$BG145*Assembly!S$12+$BH145*Assembly!S$13+$BI145*Assembly!S$14+$BJ145*Assembly!S$15+$BK145*Assembly!S$16+$BL145*Assembly!S$17+$BM145*Assembly!S$18+$BN145*Assembly!S$19+$BO145*Assembly!S$20+$BP145*Assembly!S$21+$BQ145*Assembly!S$22+$BR145*Assembly!S$23+$BS145*Assembly!S$24</f>
        <v>0</v>
      </c>
      <c r="CL145" s="254" t="str">
        <f>$AY145*Assembly!T$4+$AZ145*Assembly!T$5+$BA145*Assembly!T$6+$BB145*Assembly!T$7+$BC145*Assembly!T$8+$BD145*Assembly!T$9+$BE145*Assembly!T$10+$BF145*Assembly!T$11+$BG145*Assembly!T$12+$BH145*Assembly!T$13+$BI145*Assembly!T$14+$BJ145*Assembly!T$15+$BK145*Assembly!T$16+$BL145*Assembly!T$17+$BM145*Assembly!T$18+$BN145*Assembly!T$19+$BO145*Assembly!T$20+$BP145*Assembly!T$21+$BQ145*Assembly!T$22+$BR145*Assembly!T$23+$BS145*Assembly!T$24</f>
        <v>0</v>
      </c>
      <c r="CM145" s="254" t="str">
        <f>$AY145*Assembly!U$4+$AZ145*Assembly!U$5+$BA145*Assembly!U$6+$BB145*Assembly!U$7+$BC145*Assembly!U$8+$BD145*Assembly!U$9+$BE145*Assembly!U$10+$BF145*Assembly!U$11+$BG145*Assembly!U$12+$BH145*Assembly!U$13+$BI145*Assembly!U$14+$BJ145*Assembly!U$15+$BK145*Assembly!U$16+$BL145*Assembly!U$17+$BM145*Assembly!U$18+$BN145*Assembly!U$19+$BO145*Assembly!U$20+$BP145*Assembly!U$21+$BQ145*Assembly!U$22+$BR145*Assembly!U$23+$BS145*Assembly!U$24</f>
        <v>0</v>
      </c>
      <c r="CN145" s="256" t="str">
        <f>$AY145*Assembly!V$4+$AZ145*Assembly!V$5+$BA145*Assembly!V$6+$BB145*Assembly!V$7+$BC145*Assembly!V$8+$BD145*Assembly!V$9+$BE145*Assembly!V$10+$BF145*Assembly!V$11+$BG145*Assembly!V$12+$BH145*Assembly!V$13+$BI145*Assembly!V$14+$BJ145*Assembly!V$15+$BK145*Assembly!V$16+$BL145*Assembly!V$17+$BM145*Assembly!V$18+$BN145*Assembly!V$19+$BO145*Assembly!V$20+$BP145*Assembly!V$21+$BQ145*Assembly!V$22+$BR145*Assembly!V$23+$BS145*Assembly!V$24</f>
        <v>0</v>
      </c>
      <c r="CO145" s="256" t="str">
        <f>CE145*Refining!$F$3</f>
        <v>6,295</v>
      </c>
      <c r="CP145" s="256" t="str">
        <f>CF145*Refining!$F$4</f>
        <v>4,219</v>
      </c>
      <c r="CQ145" s="256" t="str">
        <f>CG145*Refining!$F$5</f>
        <v>750</v>
      </c>
      <c r="CR145" s="256" t="str">
        <f>CH145*Refining!$F$6</f>
        <v>0</v>
      </c>
      <c r="CS145" s="256" t="str">
        <f>CI145*Refining!$F$7</f>
        <v>93</v>
      </c>
      <c r="CT145" s="256" t="str">
        <f>CJ145*Refining!$F$8</f>
        <v>3,750</v>
      </c>
      <c r="CU145" s="256" t="str">
        <f>CK145*Refining!$F$9</f>
        <v>0</v>
      </c>
      <c r="CV145" s="256" t="str">
        <f>CL145*Refining!$F$10</f>
        <v>0</v>
      </c>
      <c r="CW145" s="256" t="str">
        <f>CM145*Refining!$F$11</f>
        <v>0</v>
      </c>
      <c r="CX145" s="256" t="str">
        <f>CN145*Refining!$F$12</f>
        <v>0</v>
      </c>
      <c r="CY145" s="248" t="str">
        <f t="shared" ref="CY145:DR145" si="587">IF(CE145 = 0, "", CE145)</f>
        <v>3,525</v>
      </c>
      <c r="CZ145" s="249" t="str">
        <f t="shared" si="587"/>
        <v>1,350</v>
      </c>
      <c r="DA145" s="249" t="str">
        <f t="shared" si="587"/>
        <v>180</v>
      </c>
      <c r="DB145" s="245" t="str">
        <f t="shared" si="587"/>
        <v/>
      </c>
      <c r="DC145" s="245" t="str">
        <f t="shared" si="587"/>
        <v>52</v>
      </c>
      <c r="DD145" s="249" t="str">
        <f t="shared" si="587"/>
        <v>300</v>
      </c>
      <c r="DE145" s="245" t="str">
        <f t="shared" si="587"/>
        <v/>
      </c>
      <c r="DF145" s="245" t="str">
        <f t="shared" si="587"/>
        <v/>
      </c>
      <c r="DG145" s="245" t="str">
        <f t="shared" si="587"/>
        <v/>
      </c>
      <c r="DH145" s="246" t="str">
        <f t="shared" si="587"/>
        <v/>
      </c>
      <c r="DI145" s="248" t="str">
        <f t="shared" si="587"/>
        <v>6,295</v>
      </c>
      <c r="DJ145" s="249" t="str">
        <f t="shared" si="587"/>
        <v>4,219</v>
      </c>
      <c r="DK145" s="249" t="str">
        <f t="shared" si="587"/>
        <v>750</v>
      </c>
      <c r="DL145" s="245" t="str">
        <f t="shared" si="587"/>
        <v/>
      </c>
      <c r="DM145" s="249" t="str">
        <f t="shared" si="587"/>
        <v>93</v>
      </c>
      <c r="DN145" s="249" t="str">
        <f t="shared" si="587"/>
        <v>3,750</v>
      </c>
      <c r="DO145" s="245" t="str">
        <f t="shared" si="587"/>
        <v/>
      </c>
      <c r="DP145" s="245" t="str">
        <f t="shared" si="587"/>
        <v/>
      </c>
      <c r="DQ145" s="245" t="str">
        <f t="shared" si="587"/>
        <v/>
      </c>
      <c r="DR145" s="246" t="str">
        <f t="shared" si="587"/>
        <v/>
      </c>
      <c r="DS145" s="248" t="str">
        <f t="shared" si="15"/>
        <v>5,407</v>
      </c>
      <c r="DT145" s="249" t="str">
        <f t="shared" si="16"/>
        <v>15,106</v>
      </c>
      <c r="DU145" s="225" t="str">
        <f>CY145*'Ores &amp; Ingots'!$C$3+CZ145*'Ores &amp; Ingots'!$C$4+DA145*'Ores &amp; Ingots'!$C$5+DB145*'Ores &amp; Ingots'!$C$6+DC145*'Ores &amp; Ingots'!$C$7+DD145*'Ores &amp; Ingots'!$C$8+DE145*'Ores &amp; Ingots'!$C$9+DF145*'Ores &amp; Ingots'!$C$10+DG145*'Ores &amp; Ingots'!$C$11+DH145*'Ores &amp; Ingots'!$C$12</f>
        <v>670</v>
      </c>
      <c r="DV145" s="225" t="str">
        <f>DI145*'Ores &amp; Ingots'!$B$3+DJ145*'Ores &amp; Ingots'!$B$4+DK145*'Ores &amp; Ingots'!$B$5+DL145*'Ores &amp; Ingots'!$B$6+DM145*'Ores &amp; Ingots'!$B$7+DN145*'Ores &amp; Ingots'!$B$8+DO145*'Ores &amp; Ingots'!$B$9+DP145*'Ores &amp; Ingots'!$B$10+DQ145*'Ores &amp; Ingots'!$B$11+DR145*'Ores &amp; Ingots'!$B$12</f>
        <v>5,589</v>
      </c>
      <c r="DW145" s="249" t="str">
        <f>CY145*Refining!$G$3+CZ145*Refining!$G$4+DA145*Refining!$G$5+DB145*Refining!$G$6+DC145*Refining!$G$7+DD145*Refining!$G$8+DE145*Refining!$G$9+DF145*Refining!$G$10+DG145*Refining!$G$11+DH145*Refining!$G$12</f>
        <v>11,968</v>
      </c>
      <c r="DX145" s="249" t="str">
        <f t="shared" si="17"/>
        <v>1,861,635</v>
      </c>
      <c r="DY145" s="250" t="str">
        <f t="shared" si="18"/>
        <v>1.8616</v>
      </c>
      <c r="DZ145" s="248" t="str">
        <f t="shared" si="19"/>
        <v>12,758</v>
      </c>
      <c r="EA145" s="251" t="str">
        <f t="shared" ref="EA145:EB145" si="588">DZ145/60</f>
        <v>212.6</v>
      </c>
      <c r="EB145" s="251" t="str">
        <f t="shared" si="588"/>
        <v>3.5</v>
      </c>
      <c r="EC145" s="543" t="str">
        <f t="shared" si="21"/>
        <v>0.15</v>
      </c>
      <c r="ED145" s="248" t="str">
        <f t="shared" si="22"/>
        <v>1,976,746</v>
      </c>
      <c r="EE145" s="251" t="str">
        <f t="shared" ref="EE145:EF145" si="589">ED145/1000</f>
        <v>1,976.7</v>
      </c>
      <c r="EF145" s="252" t="str">
        <f t="shared" si="589"/>
        <v>1.98</v>
      </c>
      <c r="EG145" s="544" t="str">
        <f t="shared" si="24"/>
        <v>1.9767</v>
      </c>
      <c r="EH145" s="225">
        <v>2174.0</v>
      </c>
    </row>
    <row r="146">
      <c r="A146" s="33"/>
      <c r="B146" s="226" t="s">
        <v>1016</v>
      </c>
      <c r="C146" s="227" t="s">
        <v>886</v>
      </c>
      <c r="D146" s="227">
        <v>1.0</v>
      </c>
      <c r="E146" s="227">
        <v>1.0</v>
      </c>
      <c r="F146" s="227">
        <v>1.0</v>
      </c>
      <c r="G146" s="253" t="str">
        <f t="shared" si="5"/>
        <v>15.6</v>
      </c>
      <c r="H146" s="254">
        <v>50.0</v>
      </c>
      <c r="I146" s="254">
        <v>50.0</v>
      </c>
      <c r="J146" s="254" t="str">
        <f>H146/Main!$D$9</f>
        <v>50</v>
      </c>
      <c r="K146" s="254" t="str">
        <f>I146/Main!$D$10</f>
        <v>50</v>
      </c>
      <c r="L146" s="254" t="str">
        <f t="shared" si="6"/>
        <v>1</v>
      </c>
      <c r="M146" s="254">
        <v>1.0</v>
      </c>
      <c r="N146" s="255"/>
      <c r="O146" s="256">
        <v>567130.0</v>
      </c>
      <c r="P146" s="255"/>
      <c r="Q146" s="256"/>
      <c r="R146" s="255"/>
      <c r="S146" s="257"/>
      <c r="T146" s="257"/>
      <c r="U146" s="255"/>
      <c r="V146" s="255"/>
      <c r="W146" s="254">
        <v>150.0</v>
      </c>
      <c r="X146" s="257"/>
      <c r="Y146" s="255"/>
      <c r="Z146" s="255"/>
      <c r="AA146" s="255"/>
      <c r="AB146" s="255"/>
      <c r="AC146" s="335" t="s">
        <v>913</v>
      </c>
      <c r="AD146" s="225">
        <v>150.0</v>
      </c>
      <c r="AE146" s="225">
        <v>0.0</v>
      </c>
      <c r="AF146" s="225">
        <v>0.0</v>
      </c>
      <c r="AG146" s="225">
        <v>4.0</v>
      </c>
      <c r="AH146" s="225">
        <v>60.0</v>
      </c>
      <c r="AI146" s="225">
        <v>0.0</v>
      </c>
      <c r="AJ146" s="225">
        <v>6.0</v>
      </c>
      <c r="AK146" s="309">
        <v>40.0</v>
      </c>
      <c r="AL146" s="225">
        <v>0.0</v>
      </c>
      <c r="AM146" s="225">
        <v>0.0</v>
      </c>
      <c r="AN146" s="225">
        <v>0.0</v>
      </c>
      <c r="AO146" s="225">
        <v>0.0</v>
      </c>
      <c r="AP146" s="225">
        <v>0.0</v>
      </c>
      <c r="AQ146" s="225">
        <v>0.0</v>
      </c>
      <c r="AR146" s="225">
        <v>0.0</v>
      </c>
      <c r="AS146" s="225">
        <v>0.0</v>
      </c>
      <c r="AT146" s="225">
        <v>6.0</v>
      </c>
      <c r="AU146" s="225">
        <v>0.0</v>
      </c>
      <c r="AV146" s="225">
        <v>0.0</v>
      </c>
      <c r="AW146" s="225">
        <v>0.0</v>
      </c>
      <c r="AX146" s="225">
        <v>0.0</v>
      </c>
      <c r="AY146" s="239" t="str">
        <f t="shared" ref="AY146:BS146" si="590">IF(AD146 = 0, "", AD146)</f>
        <v>150</v>
      </c>
      <c r="AZ146" s="227" t="str">
        <f t="shared" si="590"/>
        <v/>
      </c>
      <c r="BA146" s="227" t="str">
        <f t="shared" si="590"/>
        <v/>
      </c>
      <c r="BB146" s="225" t="str">
        <f t="shared" si="590"/>
        <v>4</v>
      </c>
      <c r="BC146" s="225" t="str">
        <f t="shared" si="590"/>
        <v>60</v>
      </c>
      <c r="BD146" s="227" t="str">
        <f t="shared" si="590"/>
        <v/>
      </c>
      <c r="BE146" s="225" t="str">
        <f t="shared" si="590"/>
        <v>6</v>
      </c>
      <c r="BF146" s="309" t="str">
        <f t="shared" si="590"/>
        <v>40</v>
      </c>
      <c r="BG146" s="227" t="str">
        <f t="shared" si="590"/>
        <v/>
      </c>
      <c r="BH146" s="227" t="str">
        <f t="shared" si="590"/>
        <v/>
      </c>
      <c r="BI146" s="227" t="str">
        <f t="shared" si="590"/>
        <v/>
      </c>
      <c r="BJ146" s="227" t="str">
        <f t="shared" si="590"/>
        <v/>
      </c>
      <c r="BK146" s="227" t="str">
        <f t="shared" si="590"/>
        <v/>
      </c>
      <c r="BL146" s="227" t="str">
        <f t="shared" si="590"/>
        <v/>
      </c>
      <c r="BM146" s="227" t="str">
        <f t="shared" si="590"/>
        <v/>
      </c>
      <c r="BN146" s="227" t="str">
        <f t="shared" si="590"/>
        <v/>
      </c>
      <c r="BO146" s="225" t="str">
        <f t="shared" si="590"/>
        <v>6</v>
      </c>
      <c r="BP146" s="227" t="str">
        <f t="shared" si="590"/>
        <v/>
      </c>
      <c r="BQ146" s="227" t="str">
        <f t="shared" si="590"/>
        <v/>
      </c>
      <c r="BR146" s="227" t="str">
        <f t="shared" si="590"/>
        <v/>
      </c>
      <c r="BS146" s="238" t="str">
        <f t="shared" si="590"/>
        <v/>
      </c>
      <c r="BT146" s="239" t="str">
        <f>$AY146*Assembly!Y$4+$AZ146*Assembly!Y$5+$BA146*Assembly!Y$6+$BB146*Assembly!Y$7+$BC146*Assembly!Y$8+$BD146*Assembly!Y$9+$BE146*Assembly!Y$10+$BF146*Assembly!Y$11+$BG146*Assembly!Y$12+$BH146*Assembly!Y$13+$BI146*Assembly!Y$14+$BJ146*Assembly!Y$15+$BK146*Assembly!Y$16+$BL146*Assembly!Y$17+$BM146*Assembly!Y$18+$BN146*Assembly!Y$19+$BO146*Assembly!Y$20+$BP146*Assembly!Y$21+$BQ146*Assembly!Y$22+$BR146*Assembly!Y$23+$BS146*Assembly!Y$24</f>
        <v>8,532</v>
      </c>
      <c r="BU146" s="225" t="str">
        <f t="shared" si="8"/>
        <v>546</v>
      </c>
      <c r="BV146" s="225" t="str">
        <f>$AY146*Assembly!AC$4+$AZ146*Assembly!AC$5+$BA146*Assembly!AC$6+$BB146*Assembly!AC$7+$BC146*Assembly!AC$8+$BD146*Assembly!AC$9+$BE146*Assembly!AC$10+$BF146*Assembly!AC$11+$BG146*Assembly!AC$12+$BH146*Assembly!AC$13+$BI146*Assembly!AC$14+$BJ146*Assembly!AC$15+$BK146*Assembly!AC$16+$BL146*Assembly!AC$17+$BM146*Assembly!AC$18+$BN146*Assembly!AC$19+$BO146*Assembly!AC$20+$BP146*Assembly!AC$21+$BQ146*Assembly!AC$22+$BR146*Assembly!AC$23+$BS146*Assembly!AC$24</f>
        <v>20,320</v>
      </c>
      <c r="BW146" s="240" t="str">
        <f t="shared" si="9"/>
        <v>2.38</v>
      </c>
      <c r="BX146" s="241" t="str">
        <f t="shared" si="10"/>
        <v>1300</v>
      </c>
      <c r="BY146" s="242" t="str">
        <f t="shared" si="11"/>
        <v>37.2</v>
      </c>
      <c r="BZ146" s="225"/>
      <c r="CA146" s="225" t="str">
        <f>$AY146*Assembly!X$4+$AZ146*Assembly!X$5+$BA146*Assembly!X$6+$BB146*Assembly!X$7+$BC146*Assembly!X$8+$BD146*Assembly!X$9+$BE146*Assembly!X$10+$BF146*Assembly!X$11+$BG146*Assembly!X$12+$BH146*Assembly!X$13+$BI146*Assembly!X$14+$BJ146*Assembly!X$15+$BK146*Assembly!X$16+$BL146*Assembly!X$17+$BM146*Assembly!X$18+$BN146*Assembly!X$19+$BO146*Assembly!X$20+$BP146*Assembly!X$21+$BQ146*Assembly!X$22+$BR146*Assembly!X$23+$BS146*Assembly!X$24</f>
        <v>446</v>
      </c>
      <c r="CB146" s="225" t="str">
        <f t="shared" si="12"/>
        <v>69,378</v>
      </c>
      <c r="CC146" s="223" t="str">
        <f t="shared" si="13"/>
        <v>0.0694</v>
      </c>
      <c r="CD146" s="243" t="str">
        <f>$AY146*Assembly!AB$4+$AZ146*Assembly!AB$5+$BA146*Assembly!AB$6+$BB146*Assembly!AB$7+$BC146*Assembly!AB$8+$BD146*Assembly!AB$9+$BE146*Assembly!AB$10+$BF146*Assembly!AB$11+$BG146*Assembly!AB$12+$BH146*Assembly!AB$13+$BI146*Assembly!AB$14+$BJ146*Assembly!AB$15+$BK146*Assembly!AB$16+$BL146*Assembly!AB$17+$BM146*Assembly!AB$18+$BN146*Assembly!AB$19+$BO146*Assembly!AB$20+$BP146*Assembly!AB$21+$BQ146*Assembly!AB$22+$BR146*Assembly!AB$23+$BS146*Assembly!AB$24</f>
        <v>2,010</v>
      </c>
      <c r="CE146" s="256" t="str">
        <f>$AY146*Assembly!M$4+$AZ146*Assembly!M$5+$BA146*Assembly!M$6+$BB146*Assembly!M$7+$BC146*Assembly!M$8+$BD146*Assembly!M$9+$BE146*Assembly!M$10+$BF146*Assembly!M$11+$BG146*Assembly!M$12+$BH146*Assembly!M$13+$BI146*Assembly!M$14+$BJ146*Assembly!M$15+$BK146*Assembly!M$16+$BL146*Assembly!M$17+$BM146*Assembly!M$18+$BN146*Assembly!M$19+$BO146*Assembly!M$20+$BP146*Assembly!M$21+$BQ146*Assembly!M$22+$BR146*Assembly!M$23+$BS146*Assembly!M$24</f>
        <v>7,610</v>
      </c>
      <c r="CF146" s="256" t="str">
        <f>$AY146*Assembly!N$4+$AZ146*Assembly!N$5+$BA146*Assembly!N$6+$BB146*Assembly!N$7+$BC146*Assembly!N$8+$BD146*Assembly!N$9+$BE146*Assembly!N$10+$BF146*Assembly!N$11+$BG146*Assembly!N$12+$BH146*Assembly!N$13+$BI146*Assembly!N$14+$BJ146*Assembly!N$15+$BK146*Assembly!N$16+$BL146*Assembly!N$17+$BM146*Assembly!N$18+$BN146*Assembly!N$19+$BO146*Assembly!N$20+$BP146*Assembly!N$21+$BQ146*Assembly!N$22+$BR146*Assembly!N$23+$BS146*Assembly!N$24</f>
        <v>30</v>
      </c>
      <c r="CG146" s="256" t="str">
        <f>$AY146*Assembly!O$4+$AZ146*Assembly!O$5+$BA146*Assembly!O$6+$BB146*Assembly!O$7+$BC146*Assembly!O$8+$BD146*Assembly!O$9+$BE146*Assembly!O$10+$BF146*Assembly!O$11+$BG146*Assembly!O$12+$BH146*Assembly!O$13+$BI146*Assembly!O$14+$BJ146*Assembly!O$15+$BK146*Assembly!O$16+$BL146*Assembly!O$17+$BM146*Assembly!O$18+$BN146*Assembly!O$19+$BO146*Assembly!O$20+$BP146*Assembly!O$21+$BQ146*Assembly!O$22+$BR146*Assembly!O$23+$BS146*Assembly!O$24</f>
        <v>1,320</v>
      </c>
      <c r="CH146" s="254" t="str">
        <f>$AY146*Assembly!P$4+$AZ146*Assembly!P$5+$BA146*Assembly!P$6+$BB146*Assembly!P$7+$BC146*Assembly!P$8+$BD146*Assembly!P$9+$BE146*Assembly!P$10+$BF146*Assembly!P$11+$BG146*Assembly!P$12+$BH146*Assembly!P$13+$BI146*Assembly!P$14+$BJ146*Assembly!P$15+$BK146*Assembly!P$16+$BL146*Assembly!P$17+$BM146*Assembly!P$18+$BN146*Assembly!P$19+$BO146*Assembly!P$20+$BP146*Assembly!P$21+$BQ146*Assembly!P$22+$BR146*Assembly!P$23+$BS146*Assembly!P$24</f>
        <v>0</v>
      </c>
      <c r="CI146" s="254" t="str">
        <f>$AY146*Assembly!Q$4+$AZ146*Assembly!Q$5+$BA146*Assembly!Q$6+$BB146*Assembly!Q$7+$BC146*Assembly!Q$8+$BD146*Assembly!Q$9+$BE146*Assembly!Q$10+$BF146*Assembly!Q$11+$BG146*Assembly!Q$12+$BH146*Assembly!Q$13+$BI146*Assembly!Q$14+$BJ146*Assembly!Q$15+$BK146*Assembly!Q$16+$BL146*Assembly!Q$17+$BM146*Assembly!Q$18+$BN146*Assembly!Q$19+$BO146*Assembly!Q$20+$BP146*Assembly!Q$21+$BQ146*Assembly!Q$22+$BR146*Assembly!Q$23+$BS146*Assembly!Q$24</f>
        <v>8</v>
      </c>
      <c r="CJ146" s="256" t="str">
        <f>$AY146*Assembly!R$4+$AZ146*Assembly!R$5+$BA146*Assembly!R$6+$BB146*Assembly!R$7+$BC146*Assembly!R$8+$BD146*Assembly!R$9+$BE146*Assembly!R$10+$BF146*Assembly!R$11+$BG146*Assembly!R$12+$BH146*Assembly!R$13+$BI146*Assembly!R$14+$BJ146*Assembly!R$15+$BK146*Assembly!R$16+$BL146*Assembly!R$17+$BM146*Assembly!R$18+$BN146*Assembly!R$19+$BO146*Assembly!R$20+$BP146*Assembly!R$21+$BQ146*Assembly!R$22+$BR146*Assembly!R$23+$BS146*Assembly!R$24</f>
        <v>30</v>
      </c>
      <c r="CK146" s="254" t="str">
        <f>$AY146*Assembly!S$4+$AZ146*Assembly!S$5+$BA146*Assembly!S$6+$BB146*Assembly!S$7+$BC146*Assembly!S$8+$BD146*Assembly!S$9+$BE146*Assembly!S$10+$BF146*Assembly!S$11+$BG146*Assembly!S$12+$BH146*Assembly!S$13+$BI146*Assembly!S$14+$BJ146*Assembly!S$15+$BK146*Assembly!S$16+$BL146*Assembly!S$17+$BM146*Assembly!S$18+$BN146*Assembly!S$19+$BO146*Assembly!S$20+$BP146*Assembly!S$21+$BQ146*Assembly!S$22+$BR146*Assembly!S$23+$BS146*Assembly!S$24</f>
        <v>60</v>
      </c>
      <c r="CL146" s="254" t="str">
        <f>$AY146*Assembly!T$4+$AZ146*Assembly!T$5+$BA146*Assembly!T$6+$BB146*Assembly!T$7+$BC146*Assembly!T$8+$BD146*Assembly!T$9+$BE146*Assembly!T$10+$BF146*Assembly!T$11+$BG146*Assembly!T$12+$BH146*Assembly!T$13+$BI146*Assembly!T$14+$BJ146*Assembly!T$15+$BK146*Assembly!T$16+$BL146*Assembly!T$17+$BM146*Assembly!T$18+$BN146*Assembly!T$19+$BO146*Assembly!T$20+$BP146*Assembly!T$21+$BQ146*Assembly!T$22+$BR146*Assembly!T$23+$BS146*Assembly!T$24</f>
        <v>0</v>
      </c>
      <c r="CM146" s="254" t="str">
        <f>$AY146*Assembly!U$4+$AZ146*Assembly!U$5+$BA146*Assembly!U$6+$BB146*Assembly!U$7+$BC146*Assembly!U$8+$BD146*Assembly!U$9+$BE146*Assembly!U$10+$BF146*Assembly!U$11+$BG146*Assembly!U$12+$BH146*Assembly!U$13+$BI146*Assembly!U$14+$BJ146*Assembly!U$15+$BK146*Assembly!U$16+$BL146*Assembly!U$17+$BM146*Assembly!U$18+$BN146*Assembly!U$19+$BO146*Assembly!U$20+$BP146*Assembly!U$21+$BQ146*Assembly!U$22+$BR146*Assembly!U$23+$BS146*Assembly!U$24</f>
        <v>0</v>
      </c>
      <c r="CN146" s="256" t="str">
        <f>$AY146*Assembly!V$4+$AZ146*Assembly!V$5+$BA146*Assembly!V$6+$BB146*Assembly!V$7+$BC146*Assembly!V$8+$BD146*Assembly!V$9+$BE146*Assembly!V$10+$BF146*Assembly!V$11+$BG146*Assembly!V$12+$BH146*Assembly!V$13+$BI146*Assembly!V$14+$BJ146*Assembly!V$15+$BK146*Assembly!V$16+$BL146*Assembly!V$17+$BM146*Assembly!V$18+$BN146*Assembly!V$19+$BO146*Assembly!V$20+$BP146*Assembly!V$21+$BQ146*Assembly!V$22+$BR146*Assembly!V$23+$BS146*Assembly!V$24</f>
        <v>0</v>
      </c>
      <c r="CO146" s="256" t="str">
        <f>CE146*Refining!$F$3</f>
        <v>13,589</v>
      </c>
      <c r="CP146" s="256" t="str">
        <f>CF146*Refining!$F$4</f>
        <v>94</v>
      </c>
      <c r="CQ146" s="256" t="str">
        <f>CG146*Refining!$F$5</f>
        <v>5,500</v>
      </c>
      <c r="CR146" s="256" t="str">
        <f>CH146*Refining!$F$6</f>
        <v>0</v>
      </c>
      <c r="CS146" s="256" t="str">
        <f>CI146*Refining!$F$7</f>
        <v>14</v>
      </c>
      <c r="CT146" s="256" t="str">
        <f>CJ146*Refining!$F$8</f>
        <v>375</v>
      </c>
      <c r="CU146" s="256" t="str">
        <f>CK146*Refining!$F$9</f>
        <v>7,500</v>
      </c>
      <c r="CV146" s="256" t="str">
        <f>CL146*Refining!$F$10</f>
        <v>0</v>
      </c>
      <c r="CW146" s="256" t="str">
        <f>CM146*Refining!$F$11</f>
        <v>0</v>
      </c>
      <c r="CX146" s="256" t="str">
        <f>CN146*Refining!$F$12</f>
        <v>0</v>
      </c>
      <c r="CY146" s="248" t="str">
        <f t="shared" ref="CY146:DR146" si="591">IF(CE146 = 0, "", CE146)</f>
        <v>7,610</v>
      </c>
      <c r="CZ146" s="249" t="str">
        <f t="shared" si="591"/>
        <v>30</v>
      </c>
      <c r="DA146" s="249" t="str">
        <f t="shared" si="591"/>
        <v>1,320</v>
      </c>
      <c r="DB146" s="245" t="str">
        <f t="shared" si="591"/>
        <v/>
      </c>
      <c r="DC146" s="245" t="str">
        <f t="shared" si="591"/>
        <v>8</v>
      </c>
      <c r="DD146" s="249" t="str">
        <f t="shared" si="591"/>
        <v>30</v>
      </c>
      <c r="DE146" s="245" t="str">
        <f t="shared" si="591"/>
        <v>60</v>
      </c>
      <c r="DF146" s="245" t="str">
        <f t="shared" si="591"/>
        <v/>
      </c>
      <c r="DG146" s="245" t="str">
        <f t="shared" si="591"/>
        <v/>
      </c>
      <c r="DH146" s="246" t="str">
        <f t="shared" si="591"/>
        <v/>
      </c>
      <c r="DI146" s="248" t="str">
        <f t="shared" si="591"/>
        <v>13,589</v>
      </c>
      <c r="DJ146" s="249" t="str">
        <f t="shared" si="591"/>
        <v>94</v>
      </c>
      <c r="DK146" s="249" t="str">
        <f t="shared" si="591"/>
        <v>5,500</v>
      </c>
      <c r="DL146" s="245" t="str">
        <f t="shared" si="591"/>
        <v/>
      </c>
      <c r="DM146" s="249" t="str">
        <f t="shared" si="591"/>
        <v>14</v>
      </c>
      <c r="DN146" s="249" t="str">
        <f t="shared" si="591"/>
        <v>375</v>
      </c>
      <c r="DO146" s="249" t="str">
        <f t="shared" si="591"/>
        <v>7,500</v>
      </c>
      <c r="DP146" s="245" t="str">
        <f t="shared" si="591"/>
        <v/>
      </c>
      <c r="DQ146" s="245" t="str">
        <f t="shared" si="591"/>
        <v/>
      </c>
      <c r="DR146" s="246" t="str">
        <f t="shared" si="591"/>
        <v/>
      </c>
      <c r="DS146" s="248" t="str">
        <f t="shared" si="15"/>
        <v>9,058</v>
      </c>
      <c r="DT146" s="249" t="str">
        <f t="shared" si="16"/>
        <v>27,072</v>
      </c>
      <c r="DU146" s="225" t="str">
        <f>CY146*'Ores &amp; Ingots'!$C$3+CZ146*'Ores &amp; Ingots'!$C$4+DA146*'Ores &amp; Ingots'!$C$5+DB146*'Ores &amp; Ingots'!$C$6+DC146*'Ores &amp; Ingots'!$C$7+DD146*'Ores &amp; Ingots'!$C$8+DE146*'Ores &amp; Ingots'!$C$9+DF146*'Ores &amp; Ingots'!$C$10+DG146*'Ores &amp; Ingots'!$C$11+DH146*'Ores &amp; Ingots'!$C$12</f>
        <v>1,127</v>
      </c>
      <c r="DV146" s="225" t="str">
        <f>DI146*'Ores &amp; Ingots'!$B$3+DJ146*'Ores &amp; Ingots'!$B$4+DK146*'Ores &amp; Ingots'!$B$5+DL146*'Ores &amp; Ingots'!$B$6+DM146*'Ores &amp; Ingots'!$B$7+DN146*'Ores &amp; Ingots'!$B$8+DO146*'Ores &amp; Ingots'!$B$9+DP146*'Ores &amp; Ingots'!$B$10+DQ146*'Ores &amp; Ingots'!$B$11+DR146*'Ores &amp; Ingots'!$B$12</f>
        <v>10,017</v>
      </c>
      <c r="DW146" s="249" t="str">
        <f>CY146*Refining!$G$3+CZ146*Refining!$G$4+DA146*Refining!$G$5+DB146*Refining!$G$6+DC146*Refining!$G$7+DD146*Refining!$G$8+DE146*Refining!$G$9+DF146*Refining!$G$10+DG146*Refining!$G$11+DH146*Refining!$G$12</f>
        <v>20,193</v>
      </c>
      <c r="DX146" s="249" t="str">
        <f t="shared" si="17"/>
        <v>3,141,090</v>
      </c>
      <c r="DY146" s="250" t="str">
        <f t="shared" si="18"/>
        <v>3.1411</v>
      </c>
      <c r="DZ146" s="248" t="str">
        <f t="shared" si="19"/>
        <v>20,689</v>
      </c>
      <c r="EA146" s="251" t="str">
        <f t="shared" ref="EA146:EB146" si="592">DZ146/60</f>
        <v>344.8</v>
      </c>
      <c r="EB146" s="251" t="str">
        <f t="shared" si="592"/>
        <v>5.7</v>
      </c>
      <c r="EC146" s="543" t="str">
        <f t="shared" si="21"/>
        <v>0.24</v>
      </c>
      <c r="ED146" s="248" t="str">
        <f t="shared" si="22"/>
        <v>3,210,468</v>
      </c>
      <c r="EE146" s="251" t="str">
        <f t="shared" ref="EE146:EF146" si="593">ED146/1000</f>
        <v>3,210.5</v>
      </c>
      <c r="EF146" s="252" t="str">
        <f t="shared" si="593"/>
        <v>3.21</v>
      </c>
      <c r="EG146" s="544" t="str">
        <f t="shared" si="24"/>
        <v>3.2105</v>
      </c>
      <c r="EH146" s="225">
        <v>2532.0</v>
      </c>
    </row>
    <row r="147">
      <c r="A147" s="33"/>
      <c r="B147" s="226" t="s">
        <v>1017</v>
      </c>
      <c r="C147" s="227" t="s">
        <v>886</v>
      </c>
      <c r="D147" s="227">
        <v>1.0</v>
      </c>
      <c r="E147" s="227">
        <v>1.0</v>
      </c>
      <c r="F147" s="227">
        <v>1.0</v>
      </c>
      <c r="G147" s="253" t="str">
        <f t="shared" si="5"/>
        <v>15.6</v>
      </c>
      <c r="H147" s="254">
        <v>50.0</v>
      </c>
      <c r="I147" s="254">
        <v>50.0</v>
      </c>
      <c r="J147" s="254" t="str">
        <f>H147/Main!$D$9</f>
        <v>50</v>
      </c>
      <c r="K147" s="254" t="str">
        <f>I147/Main!$D$10</f>
        <v>50</v>
      </c>
      <c r="L147" s="254" t="str">
        <f t="shared" si="6"/>
        <v>1</v>
      </c>
      <c r="M147" s="254">
        <v>1.0</v>
      </c>
      <c r="N147" s="255"/>
      <c r="O147" s="256">
        <v>4.48E7</v>
      </c>
      <c r="P147" s="255"/>
      <c r="Q147" s="256"/>
      <c r="R147" s="255"/>
      <c r="S147" s="257"/>
      <c r="T147" s="257"/>
      <c r="U147" s="255"/>
      <c r="V147" s="255"/>
      <c r="W147" s="254">
        <v>400.0</v>
      </c>
      <c r="X147" s="257"/>
      <c r="Y147" s="255"/>
      <c r="Z147" s="255"/>
      <c r="AA147" s="255"/>
      <c r="AB147" s="255"/>
      <c r="AC147" s="335" t="s">
        <v>913</v>
      </c>
      <c r="AD147" s="225">
        <v>150.0</v>
      </c>
      <c r="AE147" s="225">
        <v>0.0</v>
      </c>
      <c r="AF147" s="225">
        <v>0.0</v>
      </c>
      <c r="AG147" s="225">
        <v>4.0</v>
      </c>
      <c r="AH147" s="225">
        <v>60.0</v>
      </c>
      <c r="AI147" s="225">
        <v>0.0</v>
      </c>
      <c r="AJ147" s="225">
        <v>6.0</v>
      </c>
      <c r="AK147" s="309">
        <v>40.0</v>
      </c>
      <c r="AL147" s="225">
        <v>0.0</v>
      </c>
      <c r="AM147" s="225">
        <v>0.0</v>
      </c>
      <c r="AN147" s="225">
        <v>0.0</v>
      </c>
      <c r="AO147" s="225">
        <v>0.0</v>
      </c>
      <c r="AP147" s="225">
        <v>0.0</v>
      </c>
      <c r="AQ147" s="225">
        <v>0.0</v>
      </c>
      <c r="AR147" s="225">
        <v>0.0</v>
      </c>
      <c r="AS147" s="225">
        <v>0.0</v>
      </c>
      <c r="AT147" s="225">
        <v>6.0</v>
      </c>
      <c r="AU147" s="225">
        <v>0.0</v>
      </c>
      <c r="AV147" s="225">
        <v>0.0</v>
      </c>
      <c r="AW147" s="225">
        <v>0.0</v>
      </c>
      <c r="AX147" s="225">
        <v>0.0</v>
      </c>
      <c r="AY147" s="239" t="str">
        <f t="shared" ref="AY147:BS147" si="594">IF(AD147 = 0, "", AD147)</f>
        <v>150</v>
      </c>
      <c r="AZ147" s="227" t="str">
        <f t="shared" si="594"/>
        <v/>
      </c>
      <c r="BA147" s="227" t="str">
        <f t="shared" si="594"/>
        <v/>
      </c>
      <c r="BB147" s="225" t="str">
        <f t="shared" si="594"/>
        <v>4</v>
      </c>
      <c r="BC147" s="225" t="str">
        <f t="shared" si="594"/>
        <v>60</v>
      </c>
      <c r="BD147" s="227" t="str">
        <f t="shared" si="594"/>
        <v/>
      </c>
      <c r="BE147" s="225" t="str">
        <f t="shared" si="594"/>
        <v>6</v>
      </c>
      <c r="BF147" s="309" t="str">
        <f t="shared" si="594"/>
        <v>40</v>
      </c>
      <c r="BG147" s="227" t="str">
        <f t="shared" si="594"/>
        <v/>
      </c>
      <c r="BH147" s="227" t="str">
        <f t="shared" si="594"/>
        <v/>
      </c>
      <c r="BI147" s="227" t="str">
        <f t="shared" si="594"/>
        <v/>
      </c>
      <c r="BJ147" s="227" t="str">
        <f t="shared" si="594"/>
        <v/>
      </c>
      <c r="BK147" s="227" t="str">
        <f t="shared" si="594"/>
        <v/>
      </c>
      <c r="BL147" s="227" t="str">
        <f t="shared" si="594"/>
        <v/>
      </c>
      <c r="BM147" s="227" t="str">
        <f t="shared" si="594"/>
        <v/>
      </c>
      <c r="BN147" s="227" t="str">
        <f t="shared" si="594"/>
        <v/>
      </c>
      <c r="BO147" s="225" t="str">
        <f t="shared" si="594"/>
        <v>6</v>
      </c>
      <c r="BP147" s="227" t="str">
        <f t="shared" si="594"/>
        <v/>
      </c>
      <c r="BQ147" s="227" t="str">
        <f t="shared" si="594"/>
        <v/>
      </c>
      <c r="BR147" s="227" t="str">
        <f t="shared" si="594"/>
        <v/>
      </c>
      <c r="BS147" s="238" t="str">
        <f t="shared" si="594"/>
        <v/>
      </c>
      <c r="BT147" s="239" t="str">
        <f>$AY147*Assembly!Y$4+$AZ147*Assembly!Y$5+$BA147*Assembly!Y$6+$BB147*Assembly!Y$7+$BC147*Assembly!Y$8+$BD147*Assembly!Y$9+$BE147*Assembly!Y$10+$BF147*Assembly!Y$11+$BG147*Assembly!Y$12+$BH147*Assembly!Y$13+$BI147*Assembly!Y$14+$BJ147*Assembly!Y$15+$BK147*Assembly!Y$16+$BL147*Assembly!Y$17+$BM147*Assembly!Y$18+$BN147*Assembly!Y$19+$BO147*Assembly!Y$20+$BP147*Assembly!Y$21+$BQ147*Assembly!Y$22+$BR147*Assembly!Y$23+$BS147*Assembly!Y$24</f>
        <v>8,532</v>
      </c>
      <c r="BU147" s="225" t="str">
        <f t="shared" si="8"/>
        <v>546</v>
      </c>
      <c r="BV147" s="225" t="str">
        <f>$AY147*Assembly!AC$4+$AZ147*Assembly!AC$5+$BA147*Assembly!AC$6+$BB147*Assembly!AC$7+$BC147*Assembly!AC$8+$BD147*Assembly!AC$9+$BE147*Assembly!AC$10+$BF147*Assembly!AC$11+$BG147*Assembly!AC$12+$BH147*Assembly!AC$13+$BI147*Assembly!AC$14+$BJ147*Assembly!AC$15+$BK147*Assembly!AC$16+$BL147*Assembly!AC$17+$BM147*Assembly!AC$18+$BN147*Assembly!AC$19+$BO147*Assembly!AC$20+$BP147*Assembly!AC$21+$BQ147*Assembly!AC$22+$BR147*Assembly!AC$23+$BS147*Assembly!AC$24</f>
        <v>20,320</v>
      </c>
      <c r="BW147" s="240" t="str">
        <f t="shared" si="9"/>
        <v>2.38</v>
      </c>
      <c r="BX147" s="241" t="str">
        <f t="shared" si="10"/>
        <v>1300</v>
      </c>
      <c r="BY147" s="242" t="str">
        <f t="shared" si="11"/>
        <v>37.2</v>
      </c>
      <c r="BZ147" s="225"/>
      <c r="CA147" s="225" t="str">
        <f>$AY147*Assembly!X$4+$AZ147*Assembly!X$5+$BA147*Assembly!X$6+$BB147*Assembly!X$7+$BC147*Assembly!X$8+$BD147*Assembly!X$9+$BE147*Assembly!X$10+$BF147*Assembly!X$11+$BG147*Assembly!X$12+$BH147*Assembly!X$13+$BI147*Assembly!X$14+$BJ147*Assembly!X$15+$BK147*Assembly!X$16+$BL147*Assembly!X$17+$BM147*Assembly!X$18+$BN147*Assembly!X$19+$BO147*Assembly!X$20+$BP147*Assembly!X$21+$BQ147*Assembly!X$22+$BR147*Assembly!X$23+$BS147*Assembly!X$24</f>
        <v>446</v>
      </c>
      <c r="CB147" s="225" t="str">
        <f t="shared" si="12"/>
        <v>69,378</v>
      </c>
      <c r="CC147" s="223" t="str">
        <f t="shared" si="13"/>
        <v>0.0694</v>
      </c>
      <c r="CD147" s="243" t="str">
        <f>$AY147*Assembly!AB$4+$AZ147*Assembly!AB$5+$BA147*Assembly!AB$6+$BB147*Assembly!AB$7+$BC147*Assembly!AB$8+$BD147*Assembly!AB$9+$BE147*Assembly!AB$10+$BF147*Assembly!AB$11+$BG147*Assembly!AB$12+$BH147*Assembly!AB$13+$BI147*Assembly!AB$14+$BJ147*Assembly!AB$15+$BK147*Assembly!AB$16+$BL147*Assembly!AB$17+$BM147*Assembly!AB$18+$BN147*Assembly!AB$19+$BO147*Assembly!AB$20+$BP147*Assembly!AB$21+$BQ147*Assembly!AB$22+$BR147*Assembly!AB$23+$BS147*Assembly!AB$24</f>
        <v>2,010</v>
      </c>
      <c r="CE147" s="256" t="str">
        <f>$AY147*Assembly!M$4+$AZ147*Assembly!M$5+$BA147*Assembly!M$6+$BB147*Assembly!M$7+$BC147*Assembly!M$8+$BD147*Assembly!M$9+$BE147*Assembly!M$10+$BF147*Assembly!M$11+$BG147*Assembly!M$12+$BH147*Assembly!M$13+$BI147*Assembly!M$14+$BJ147*Assembly!M$15+$BK147*Assembly!M$16+$BL147*Assembly!M$17+$BM147*Assembly!M$18+$BN147*Assembly!M$19+$BO147*Assembly!M$20+$BP147*Assembly!M$21+$BQ147*Assembly!M$22+$BR147*Assembly!M$23+$BS147*Assembly!M$24</f>
        <v>7,610</v>
      </c>
      <c r="CF147" s="256" t="str">
        <f>$AY147*Assembly!N$4+$AZ147*Assembly!N$5+$BA147*Assembly!N$6+$BB147*Assembly!N$7+$BC147*Assembly!N$8+$BD147*Assembly!N$9+$BE147*Assembly!N$10+$BF147*Assembly!N$11+$BG147*Assembly!N$12+$BH147*Assembly!N$13+$BI147*Assembly!N$14+$BJ147*Assembly!N$15+$BK147*Assembly!N$16+$BL147*Assembly!N$17+$BM147*Assembly!N$18+$BN147*Assembly!N$19+$BO147*Assembly!N$20+$BP147*Assembly!N$21+$BQ147*Assembly!N$22+$BR147*Assembly!N$23+$BS147*Assembly!N$24</f>
        <v>30</v>
      </c>
      <c r="CG147" s="256" t="str">
        <f>$AY147*Assembly!O$4+$AZ147*Assembly!O$5+$BA147*Assembly!O$6+$BB147*Assembly!O$7+$BC147*Assembly!O$8+$BD147*Assembly!O$9+$BE147*Assembly!O$10+$BF147*Assembly!O$11+$BG147*Assembly!O$12+$BH147*Assembly!O$13+$BI147*Assembly!O$14+$BJ147*Assembly!O$15+$BK147*Assembly!O$16+$BL147*Assembly!O$17+$BM147*Assembly!O$18+$BN147*Assembly!O$19+$BO147*Assembly!O$20+$BP147*Assembly!O$21+$BQ147*Assembly!O$22+$BR147*Assembly!O$23+$BS147*Assembly!O$24</f>
        <v>1,320</v>
      </c>
      <c r="CH147" s="254" t="str">
        <f>$AY147*Assembly!P$4+$AZ147*Assembly!P$5+$BA147*Assembly!P$6+$BB147*Assembly!P$7+$BC147*Assembly!P$8+$BD147*Assembly!P$9+$BE147*Assembly!P$10+$BF147*Assembly!P$11+$BG147*Assembly!P$12+$BH147*Assembly!P$13+$BI147*Assembly!P$14+$BJ147*Assembly!P$15+$BK147*Assembly!P$16+$BL147*Assembly!P$17+$BM147*Assembly!P$18+$BN147*Assembly!P$19+$BO147*Assembly!P$20+$BP147*Assembly!P$21+$BQ147*Assembly!P$22+$BR147*Assembly!P$23+$BS147*Assembly!P$24</f>
        <v>0</v>
      </c>
      <c r="CI147" s="254" t="str">
        <f>$AY147*Assembly!Q$4+$AZ147*Assembly!Q$5+$BA147*Assembly!Q$6+$BB147*Assembly!Q$7+$BC147*Assembly!Q$8+$BD147*Assembly!Q$9+$BE147*Assembly!Q$10+$BF147*Assembly!Q$11+$BG147*Assembly!Q$12+$BH147*Assembly!Q$13+$BI147*Assembly!Q$14+$BJ147*Assembly!Q$15+$BK147*Assembly!Q$16+$BL147*Assembly!Q$17+$BM147*Assembly!Q$18+$BN147*Assembly!Q$19+$BO147*Assembly!Q$20+$BP147*Assembly!Q$21+$BQ147*Assembly!Q$22+$BR147*Assembly!Q$23+$BS147*Assembly!Q$24</f>
        <v>8</v>
      </c>
      <c r="CJ147" s="256" t="str">
        <f>$AY147*Assembly!R$4+$AZ147*Assembly!R$5+$BA147*Assembly!R$6+$BB147*Assembly!R$7+$BC147*Assembly!R$8+$BD147*Assembly!R$9+$BE147*Assembly!R$10+$BF147*Assembly!R$11+$BG147*Assembly!R$12+$BH147*Assembly!R$13+$BI147*Assembly!R$14+$BJ147*Assembly!R$15+$BK147*Assembly!R$16+$BL147*Assembly!R$17+$BM147*Assembly!R$18+$BN147*Assembly!R$19+$BO147*Assembly!R$20+$BP147*Assembly!R$21+$BQ147*Assembly!R$22+$BR147*Assembly!R$23+$BS147*Assembly!R$24</f>
        <v>30</v>
      </c>
      <c r="CK147" s="254" t="str">
        <f>$AY147*Assembly!S$4+$AZ147*Assembly!S$5+$BA147*Assembly!S$6+$BB147*Assembly!S$7+$BC147*Assembly!S$8+$BD147*Assembly!S$9+$BE147*Assembly!S$10+$BF147*Assembly!S$11+$BG147*Assembly!S$12+$BH147*Assembly!S$13+$BI147*Assembly!S$14+$BJ147*Assembly!S$15+$BK147*Assembly!S$16+$BL147*Assembly!S$17+$BM147*Assembly!S$18+$BN147*Assembly!S$19+$BO147*Assembly!S$20+$BP147*Assembly!S$21+$BQ147*Assembly!S$22+$BR147*Assembly!S$23+$BS147*Assembly!S$24</f>
        <v>60</v>
      </c>
      <c r="CL147" s="254" t="str">
        <f>$AY147*Assembly!T$4+$AZ147*Assembly!T$5+$BA147*Assembly!T$6+$BB147*Assembly!T$7+$BC147*Assembly!T$8+$BD147*Assembly!T$9+$BE147*Assembly!T$10+$BF147*Assembly!T$11+$BG147*Assembly!T$12+$BH147*Assembly!T$13+$BI147*Assembly!T$14+$BJ147*Assembly!T$15+$BK147*Assembly!T$16+$BL147*Assembly!T$17+$BM147*Assembly!T$18+$BN147*Assembly!T$19+$BO147*Assembly!T$20+$BP147*Assembly!T$21+$BQ147*Assembly!T$22+$BR147*Assembly!T$23+$BS147*Assembly!T$24</f>
        <v>0</v>
      </c>
      <c r="CM147" s="254" t="str">
        <f>$AY147*Assembly!U$4+$AZ147*Assembly!U$5+$BA147*Assembly!U$6+$BB147*Assembly!U$7+$BC147*Assembly!U$8+$BD147*Assembly!U$9+$BE147*Assembly!U$10+$BF147*Assembly!U$11+$BG147*Assembly!U$12+$BH147*Assembly!U$13+$BI147*Assembly!U$14+$BJ147*Assembly!U$15+$BK147*Assembly!U$16+$BL147*Assembly!U$17+$BM147*Assembly!U$18+$BN147*Assembly!U$19+$BO147*Assembly!U$20+$BP147*Assembly!U$21+$BQ147*Assembly!U$22+$BR147*Assembly!U$23+$BS147*Assembly!U$24</f>
        <v>0</v>
      </c>
      <c r="CN147" s="256" t="str">
        <f>$AY147*Assembly!V$4+$AZ147*Assembly!V$5+$BA147*Assembly!V$6+$BB147*Assembly!V$7+$BC147*Assembly!V$8+$BD147*Assembly!V$9+$BE147*Assembly!V$10+$BF147*Assembly!V$11+$BG147*Assembly!V$12+$BH147*Assembly!V$13+$BI147*Assembly!V$14+$BJ147*Assembly!V$15+$BK147*Assembly!V$16+$BL147*Assembly!V$17+$BM147*Assembly!V$18+$BN147*Assembly!V$19+$BO147*Assembly!V$20+$BP147*Assembly!V$21+$BQ147*Assembly!V$22+$BR147*Assembly!V$23+$BS147*Assembly!V$24</f>
        <v>0</v>
      </c>
      <c r="CO147" s="256" t="str">
        <f>CE147*Refining!$F$3</f>
        <v>13,589</v>
      </c>
      <c r="CP147" s="256" t="str">
        <f>CF147*Refining!$F$4</f>
        <v>94</v>
      </c>
      <c r="CQ147" s="256" t="str">
        <f>CG147*Refining!$F$5</f>
        <v>5,500</v>
      </c>
      <c r="CR147" s="256" t="str">
        <f>CH147*Refining!$F$6</f>
        <v>0</v>
      </c>
      <c r="CS147" s="256" t="str">
        <f>CI147*Refining!$F$7</f>
        <v>14</v>
      </c>
      <c r="CT147" s="256" t="str">
        <f>CJ147*Refining!$F$8</f>
        <v>375</v>
      </c>
      <c r="CU147" s="256" t="str">
        <f>CK147*Refining!$F$9</f>
        <v>7,500</v>
      </c>
      <c r="CV147" s="256" t="str">
        <f>CL147*Refining!$F$10</f>
        <v>0</v>
      </c>
      <c r="CW147" s="256" t="str">
        <f>CM147*Refining!$F$11</f>
        <v>0</v>
      </c>
      <c r="CX147" s="256" t="str">
        <f>CN147*Refining!$F$12</f>
        <v>0</v>
      </c>
      <c r="CY147" s="248" t="str">
        <f t="shared" ref="CY147:DR147" si="595">IF(CE147 = 0, "", CE147)</f>
        <v>7,610</v>
      </c>
      <c r="CZ147" s="249" t="str">
        <f t="shared" si="595"/>
        <v>30</v>
      </c>
      <c r="DA147" s="249" t="str">
        <f t="shared" si="595"/>
        <v>1,320</v>
      </c>
      <c r="DB147" s="245" t="str">
        <f t="shared" si="595"/>
        <v/>
      </c>
      <c r="DC147" s="245" t="str">
        <f t="shared" si="595"/>
        <v>8</v>
      </c>
      <c r="DD147" s="249" t="str">
        <f t="shared" si="595"/>
        <v>30</v>
      </c>
      <c r="DE147" s="245" t="str">
        <f t="shared" si="595"/>
        <v>60</v>
      </c>
      <c r="DF147" s="245" t="str">
        <f t="shared" si="595"/>
        <v/>
      </c>
      <c r="DG147" s="245" t="str">
        <f t="shared" si="595"/>
        <v/>
      </c>
      <c r="DH147" s="246" t="str">
        <f t="shared" si="595"/>
        <v/>
      </c>
      <c r="DI147" s="248" t="str">
        <f t="shared" si="595"/>
        <v>13,589</v>
      </c>
      <c r="DJ147" s="249" t="str">
        <f t="shared" si="595"/>
        <v>94</v>
      </c>
      <c r="DK147" s="249" t="str">
        <f t="shared" si="595"/>
        <v>5,500</v>
      </c>
      <c r="DL147" s="245" t="str">
        <f t="shared" si="595"/>
        <v/>
      </c>
      <c r="DM147" s="249" t="str">
        <f t="shared" si="595"/>
        <v>14</v>
      </c>
      <c r="DN147" s="249" t="str">
        <f t="shared" si="595"/>
        <v>375</v>
      </c>
      <c r="DO147" s="249" t="str">
        <f t="shared" si="595"/>
        <v>7,500</v>
      </c>
      <c r="DP147" s="245" t="str">
        <f t="shared" si="595"/>
        <v/>
      </c>
      <c r="DQ147" s="245" t="str">
        <f t="shared" si="595"/>
        <v/>
      </c>
      <c r="DR147" s="246" t="str">
        <f t="shared" si="595"/>
        <v/>
      </c>
      <c r="DS147" s="248" t="str">
        <f t="shared" si="15"/>
        <v>9,058</v>
      </c>
      <c r="DT147" s="249" t="str">
        <f t="shared" si="16"/>
        <v>27,072</v>
      </c>
      <c r="DU147" s="225" t="str">
        <f>CY147*'Ores &amp; Ingots'!$C$3+CZ147*'Ores &amp; Ingots'!$C$4+DA147*'Ores &amp; Ingots'!$C$5+DB147*'Ores &amp; Ingots'!$C$6+DC147*'Ores &amp; Ingots'!$C$7+DD147*'Ores &amp; Ingots'!$C$8+DE147*'Ores &amp; Ingots'!$C$9+DF147*'Ores &amp; Ingots'!$C$10+DG147*'Ores &amp; Ingots'!$C$11+DH147*'Ores &amp; Ingots'!$C$12</f>
        <v>1,127</v>
      </c>
      <c r="DV147" s="225" t="str">
        <f>DI147*'Ores &amp; Ingots'!$B$3+DJ147*'Ores &amp; Ingots'!$B$4+DK147*'Ores &amp; Ingots'!$B$5+DL147*'Ores &amp; Ingots'!$B$6+DM147*'Ores &amp; Ingots'!$B$7+DN147*'Ores &amp; Ingots'!$B$8+DO147*'Ores &amp; Ingots'!$B$9+DP147*'Ores &amp; Ingots'!$B$10+DQ147*'Ores &amp; Ingots'!$B$11+DR147*'Ores &amp; Ingots'!$B$12</f>
        <v>10,017</v>
      </c>
      <c r="DW147" s="249" t="str">
        <f>CY147*Refining!$G$3+CZ147*Refining!$G$4+DA147*Refining!$G$5+DB147*Refining!$G$6+DC147*Refining!$G$7+DD147*Refining!$G$8+DE147*Refining!$G$9+DF147*Refining!$G$10+DG147*Refining!$G$11+DH147*Refining!$G$12</f>
        <v>20,193</v>
      </c>
      <c r="DX147" s="249" t="str">
        <f t="shared" si="17"/>
        <v>3,141,090</v>
      </c>
      <c r="DY147" s="250" t="str">
        <f t="shared" si="18"/>
        <v>3.1411</v>
      </c>
      <c r="DZ147" s="248" t="str">
        <f t="shared" si="19"/>
        <v>20,689</v>
      </c>
      <c r="EA147" s="251" t="str">
        <f t="shared" ref="EA147:EB147" si="596">DZ147/60</f>
        <v>344.8</v>
      </c>
      <c r="EB147" s="251" t="str">
        <f t="shared" si="596"/>
        <v>5.7</v>
      </c>
      <c r="EC147" s="543" t="str">
        <f t="shared" si="21"/>
        <v>0.24</v>
      </c>
      <c r="ED147" s="248" t="str">
        <f t="shared" si="22"/>
        <v>3,210,468</v>
      </c>
      <c r="EE147" s="251" t="str">
        <f t="shared" ref="EE147:EF147" si="597">ED147/1000</f>
        <v>3,210.5</v>
      </c>
      <c r="EF147" s="252" t="str">
        <f t="shared" si="597"/>
        <v>3.21</v>
      </c>
      <c r="EG147" s="544" t="str">
        <f t="shared" si="24"/>
        <v>3.2105</v>
      </c>
      <c r="EH147" s="225">
        <v>2508.0</v>
      </c>
    </row>
    <row r="148">
      <c r="A148" s="33"/>
      <c r="B148" s="226" t="s">
        <v>1018</v>
      </c>
      <c r="C148" s="227" t="s">
        <v>886</v>
      </c>
      <c r="D148" s="227">
        <v>1.0</v>
      </c>
      <c r="E148" s="227">
        <v>1.0</v>
      </c>
      <c r="F148" s="227">
        <v>1.0</v>
      </c>
      <c r="G148" s="253" t="str">
        <f t="shared" si="5"/>
        <v>15.6</v>
      </c>
      <c r="H148" s="254">
        <v>15.0</v>
      </c>
      <c r="I148" s="254">
        <v>15.0</v>
      </c>
      <c r="J148" s="254" t="str">
        <f>H148/Main!$D$9</f>
        <v>15</v>
      </c>
      <c r="K148" s="254" t="str">
        <f>I148/Main!$D$10</f>
        <v>15</v>
      </c>
      <c r="L148" s="254" t="str">
        <f t="shared" si="6"/>
        <v>1</v>
      </c>
      <c r="M148" s="254">
        <v>1.0</v>
      </c>
      <c r="N148" s="255"/>
      <c r="O148" s="255"/>
      <c r="P148" s="255"/>
      <c r="Q148" s="256"/>
      <c r="R148" s="255"/>
      <c r="S148" s="257"/>
      <c r="T148" s="257"/>
      <c r="U148" s="255"/>
      <c r="V148" s="255"/>
      <c r="W148" s="257"/>
      <c r="X148" s="257"/>
      <c r="Y148" s="255"/>
      <c r="Z148" s="255"/>
      <c r="AA148" s="256" t="s">
        <v>920</v>
      </c>
      <c r="AB148" s="256" t="s">
        <v>913</v>
      </c>
      <c r="AC148" s="335" t="s">
        <v>913</v>
      </c>
      <c r="AD148" s="225">
        <v>0.0</v>
      </c>
      <c r="AE148" s="225">
        <v>20.0</v>
      </c>
      <c r="AF148" s="225">
        <v>0.0</v>
      </c>
      <c r="AG148" s="225">
        <v>0.0</v>
      </c>
      <c r="AH148" s="309">
        <v>20.0</v>
      </c>
      <c r="AI148" s="225">
        <v>0.0</v>
      </c>
      <c r="AJ148" s="225">
        <v>0.0</v>
      </c>
      <c r="AK148" s="225">
        <v>0.0</v>
      </c>
      <c r="AL148" s="225">
        <v>0.0</v>
      </c>
      <c r="AM148" s="225">
        <v>0.0</v>
      </c>
      <c r="AN148" s="225">
        <v>0.0</v>
      </c>
      <c r="AO148" s="225">
        <v>0.0</v>
      </c>
      <c r="AP148" s="225">
        <v>0.0</v>
      </c>
      <c r="AQ148" s="225">
        <v>0.0</v>
      </c>
      <c r="AR148" s="225">
        <v>0.0</v>
      </c>
      <c r="AS148" s="225">
        <v>0.0</v>
      </c>
      <c r="AT148" s="225">
        <v>0.0</v>
      </c>
      <c r="AU148" s="225">
        <v>0.0</v>
      </c>
      <c r="AV148" s="225">
        <v>0.0</v>
      </c>
      <c r="AW148" s="225">
        <v>0.0</v>
      </c>
      <c r="AX148" s="225">
        <v>0.0</v>
      </c>
      <c r="AY148" s="236" t="str">
        <f t="shared" ref="AY148:BS148" si="598">IF(AD148 = 0, "", AD148)</f>
        <v/>
      </c>
      <c r="AZ148" s="225" t="str">
        <f t="shared" si="598"/>
        <v>20</v>
      </c>
      <c r="BA148" s="227" t="str">
        <f t="shared" si="598"/>
        <v/>
      </c>
      <c r="BB148" s="227" t="str">
        <f t="shared" si="598"/>
        <v/>
      </c>
      <c r="BC148" s="309" t="str">
        <f t="shared" si="598"/>
        <v>20</v>
      </c>
      <c r="BD148" s="227" t="str">
        <f t="shared" si="598"/>
        <v/>
      </c>
      <c r="BE148" s="227" t="str">
        <f t="shared" si="598"/>
        <v/>
      </c>
      <c r="BF148" s="227" t="str">
        <f t="shared" si="598"/>
        <v/>
      </c>
      <c r="BG148" s="227" t="str">
        <f t="shared" si="598"/>
        <v/>
      </c>
      <c r="BH148" s="227" t="str">
        <f t="shared" si="598"/>
        <v/>
      </c>
      <c r="BI148" s="227" t="str">
        <f t="shared" si="598"/>
        <v/>
      </c>
      <c r="BJ148" s="227" t="str">
        <f t="shared" si="598"/>
        <v/>
      </c>
      <c r="BK148" s="227" t="str">
        <f t="shared" si="598"/>
        <v/>
      </c>
      <c r="BL148" s="227" t="str">
        <f t="shared" si="598"/>
        <v/>
      </c>
      <c r="BM148" s="227" t="str">
        <f t="shared" si="598"/>
        <v/>
      </c>
      <c r="BN148" s="227" t="str">
        <f t="shared" si="598"/>
        <v/>
      </c>
      <c r="BO148" s="227" t="str">
        <f t="shared" si="598"/>
        <v/>
      </c>
      <c r="BP148" s="227" t="str">
        <f t="shared" si="598"/>
        <v/>
      </c>
      <c r="BQ148" s="227" t="str">
        <f t="shared" si="598"/>
        <v/>
      </c>
      <c r="BR148" s="227" t="str">
        <f t="shared" si="598"/>
        <v/>
      </c>
      <c r="BS148" s="238" t="str">
        <f t="shared" si="598"/>
        <v/>
      </c>
      <c r="BT148" s="239" t="str">
        <f>$AY148*Assembly!Y$4+$AZ148*Assembly!Y$5+$BA148*Assembly!Y$6+$BB148*Assembly!Y$7+$BC148*Assembly!Y$8+$BD148*Assembly!Y$9+$BE148*Assembly!Y$10+$BF148*Assembly!Y$11+$BG148*Assembly!Y$12+$BH148*Assembly!Y$13+$BI148*Assembly!Y$14+$BJ148*Assembly!Y$15+$BK148*Assembly!Y$16+$BL148*Assembly!Y$17+$BM148*Assembly!Y$18+$BN148*Assembly!Y$19+$BO148*Assembly!Y$20+$BP148*Assembly!Y$21+$BQ148*Assembly!Y$22+$BR148*Assembly!Y$23+$BS148*Assembly!Y$24</f>
        <v>220</v>
      </c>
      <c r="BU148" s="225" t="str">
        <f t="shared" si="8"/>
        <v>14</v>
      </c>
      <c r="BV148" s="225" t="str">
        <f>$AY148*Assembly!AC$4+$AZ148*Assembly!AC$5+$BA148*Assembly!AC$6+$BB148*Assembly!AC$7+$BC148*Assembly!AC$8+$BD148*Assembly!AC$9+$BE148*Assembly!AC$10+$BF148*Assembly!AC$11+$BG148*Assembly!AC$12+$BH148*Assembly!AC$13+$BI148*Assembly!AC$14+$BJ148*Assembly!AC$15+$BK148*Assembly!AC$16+$BL148*Assembly!AC$17+$BM148*Assembly!AC$18+$BN148*Assembly!AC$19+$BO148*Assembly!AC$20+$BP148*Assembly!AC$21+$BQ148*Assembly!AC$22+$BR148*Assembly!AC$23+$BS148*Assembly!AC$24</f>
        <v>900</v>
      </c>
      <c r="BW148" s="240" t="str">
        <f t="shared" si="9"/>
        <v>4.09</v>
      </c>
      <c r="BX148" s="241" t="str">
        <f t="shared" si="10"/>
        <v>58</v>
      </c>
      <c r="BY148" s="242" t="str">
        <f t="shared" si="11"/>
        <v>63.9</v>
      </c>
      <c r="BZ148" s="225"/>
      <c r="CA148" s="225" t="str">
        <f>$AY148*Assembly!X$4+$AZ148*Assembly!X$5+$BA148*Assembly!X$6+$BB148*Assembly!X$7+$BC148*Assembly!X$8+$BD148*Assembly!X$9+$BE148*Assembly!X$10+$BF148*Assembly!X$11+$BG148*Assembly!X$12+$BH148*Assembly!X$13+$BI148*Assembly!X$14+$BJ148*Assembly!X$15+$BK148*Assembly!X$16+$BL148*Assembly!X$17+$BM148*Assembly!X$18+$BN148*Assembly!X$19+$BO148*Assembly!X$20+$BP148*Assembly!X$21+$BQ148*Assembly!X$22+$BR148*Assembly!X$23+$BS148*Assembly!X$24</f>
        <v>100</v>
      </c>
      <c r="CB148" s="225" t="str">
        <f t="shared" si="12"/>
        <v>15,556</v>
      </c>
      <c r="CC148" s="223" t="str">
        <f t="shared" si="13"/>
        <v>0.0156</v>
      </c>
      <c r="CD148" s="243" t="str">
        <f>$AY148*Assembly!AB$4+$AZ148*Assembly!AB$5+$BA148*Assembly!AB$6+$BB148*Assembly!AB$7+$BC148*Assembly!AB$8+$BD148*Assembly!AB$9+$BE148*Assembly!AB$10+$BF148*Assembly!AB$11+$BG148*Assembly!AB$12+$BH148*Assembly!AB$13+$BI148*Assembly!AB$14+$BJ148*Assembly!AB$15+$BK148*Assembly!AB$16+$BL148*Assembly!AB$17+$BM148*Assembly!AB$18+$BN148*Assembly!AB$19+$BO148*Assembly!AB$20+$BP148*Assembly!AB$21+$BQ148*Assembly!AB$22+$BR148*Assembly!AB$23+$BS148*Assembly!AB$24</f>
        <v>140</v>
      </c>
      <c r="CE148" s="256" t="str">
        <f>$AY148*Assembly!M$4+$AZ148*Assembly!M$5+$BA148*Assembly!M$6+$BB148*Assembly!M$7+$BC148*Assembly!M$8+$BD148*Assembly!M$9+$BE148*Assembly!M$10+$BF148*Assembly!M$11+$BG148*Assembly!M$12+$BH148*Assembly!M$13+$BI148*Assembly!M$14+$BJ148*Assembly!M$15+$BK148*Assembly!M$16+$BL148*Assembly!M$17+$BM148*Assembly!M$18+$BN148*Assembly!M$19+$BO148*Assembly!M$20+$BP148*Assembly!M$21+$BQ148*Assembly!M$22+$BR148*Assembly!M$23+$BS148*Assembly!M$24</f>
        <v>270</v>
      </c>
      <c r="CF148" s="256" t="str">
        <f>$AY148*Assembly!N$4+$AZ148*Assembly!N$5+$BA148*Assembly!N$6+$BB148*Assembly!N$7+$BC148*Assembly!N$8+$BD148*Assembly!N$9+$BE148*Assembly!N$10+$BF148*Assembly!N$11+$BG148*Assembly!N$12+$BH148*Assembly!N$13+$BI148*Assembly!N$14+$BJ148*Assembly!N$15+$BK148*Assembly!N$16+$BL148*Assembly!N$17+$BM148*Assembly!N$18+$BN148*Assembly!N$19+$BO148*Assembly!N$20+$BP148*Assembly!N$21+$BQ148*Assembly!N$22+$BR148*Assembly!N$23+$BS148*Assembly!N$24</f>
        <v>0</v>
      </c>
      <c r="CG148" s="256" t="str">
        <f>$AY148*Assembly!O$4+$AZ148*Assembly!O$5+$BA148*Assembly!O$6+$BB148*Assembly!O$7+$BC148*Assembly!O$8+$BD148*Assembly!O$9+$BE148*Assembly!O$10+$BF148*Assembly!O$11+$BG148*Assembly!O$12+$BH148*Assembly!O$13+$BI148*Assembly!O$14+$BJ148*Assembly!O$15+$BK148*Assembly!O$16+$BL148*Assembly!O$17+$BM148*Assembly!O$18+$BN148*Assembly!O$19+$BO148*Assembly!O$20+$BP148*Assembly!O$21+$BQ148*Assembly!O$22+$BR148*Assembly!O$23+$BS148*Assembly!O$24</f>
        <v>0</v>
      </c>
      <c r="CH148" s="254" t="str">
        <f>$AY148*Assembly!P$4+$AZ148*Assembly!P$5+$BA148*Assembly!P$6+$BB148*Assembly!P$7+$BC148*Assembly!P$8+$BD148*Assembly!P$9+$BE148*Assembly!P$10+$BF148*Assembly!P$11+$BG148*Assembly!P$12+$BH148*Assembly!P$13+$BI148*Assembly!P$14+$BJ148*Assembly!P$15+$BK148*Assembly!P$16+$BL148*Assembly!P$17+$BM148*Assembly!P$18+$BN148*Assembly!P$19+$BO148*Assembly!P$20+$BP148*Assembly!P$21+$BQ148*Assembly!P$22+$BR148*Assembly!P$23+$BS148*Assembly!P$24</f>
        <v>0</v>
      </c>
      <c r="CI148" s="254" t="str">
        <f>$AY148*Assembly!Q$4+$AZ148*Assembly!Q$5+$BA148*Assembly!Q$6+$BB148*Assembly!Q$7+$BC148*Assembly!Q$8+$BD148*Assembly!Q$9+$BE148*Assembly!Q$10+$BF148*Assembly!Q$11+$BG148*Assembly!Q$12+$BH148*Assembly!Q$13+$BI148*Assembly!Q$14+$BJ148*Assembly!Q$15+$BK148*Assembly!Q$16+$BL148*Assembly!Q$17+$BM148*Assembly!Q$18+$BN148*Assembly!Q$19+$BO148*Assembly!Q$20+$BP148*Assembly!Q$21+$BQ148*Assembly!Q$22+$BR148*Assembly!Q$23+$BS148*Assembly!Q$24</f>
        <v>0</v>
      </c>
      <c r="CJ148" s="256" t="str">
        <f>$AY148*Assembly!R$4+$AZ148*Assembly!R$5+$BA148*Assembly!R$6+$BB148*Assembly!R$7+$BC148*Assembly!R$8+$BD148*Assembly!R$9+$BE148*Assembly!R$10+$BF148*Assembly!R$11+$BG148*Assembly!R$12+$BH148*Assembly!R$13+$BI148*Assembly!R$14+$BJ148*Assembly!R$15+$BK148*Assembly!R$16+$BL148*Assembly!R$17+$BM148*Assembly!R$18+$BN148*Assembly!R$19+$BO148*Assembly!R$20+$BP148*Assembly!R$21+$BQ148*Assembly!R$22+$BR148*Assembly!R$23+$BS148*Assembly!R$24</f>
        <v>0</v>
      </c>
      <c r="CK148" s="254" t="str">
        <f>$AY148*Assembly!S$4+$AZ148*Assembly!S$5+$BA148*Assembly!S$6+$BB148*Assembly!S$7+$BC148*Assembly!S$8+$BD148*Assembly!S$9+$BE148*Assembly!S$10+$BF148*Assembly!S$11+$BG148*Assembly!S$12+$BH148*Assembly!S$13+$BI148*Assembly!S$14+$BJ148*Assembly!S$15+$BK148*Assembly!S$16+$BL148*Assembly!S$17+$BM148*Assembly!S$18+$BN148*Assembly!S$19+$BO148*Assembly!S$20+$BP148*Assembly!S$21+$BQ148*Assembly!S$22+$BR148*Assembly!S$23+$BS148*Assembly!S$24</f>
        <v>0</v>
      </c>
      <c r="CL148" s="254" t="str">
        <f>$AY148*Assembly!T$4+$AZ148*Assembly!T$5+$BA148*Assembly!T$6+$BB148*Assembly!T$7+$BC148*Assembly!T$8+$BD148*Assembly!T$9+$BE148*Assembly!T$10+$BF148*Assembly!T$11+$BG148*Assembly!T$12+$BH148*Assembly!T$13+$BI148*Assembly!T$14+$BJ148*Assembly!T$15+$BK148*Assembly!T$16+$BL148*Assembly!T$17+$BM148*Assembly!T$18+$BN148*Assembly!T$19+$BO148*Assembly!T$20+$BP148*Assembly!T$21+$BQ148*Assembly!T$22+$BR148*Assembly!T$23+$BS148*Assembly!T$24</f>
        <v>0</v>
      </c>
      <c r="CM148" s="254" t="str">
        <f>$AY148*Assembly!U$4+$AZ148*Assembly!U$5+$BA148*Assembly!U$6+$BB148*Assembly!U$7+$BC148*Assembly!U$8+$BD148*Assembly!U$9+$BE148*Assembly!U$10+$BF148*Assembly!U$11+$BG148*Assembly!U$12+$BH148*Assembly!U$13+$BI148*Assembly!U$14+$BJ148*Assembly!U$15+$BK148*Assembly!U$16+$BL148*Assembly!U$17+$BM148*Assembly!U$18+$BN148*Assembly!U$19+$BO148*Assembly!U$20+$BP148*Assembly!U$21+$BQ148*Assembly!U$22+$BR148*Assembly!U$23+$BS148*Assembly!U$24</f>
        <v>0</v>
      </c>
      <c r="CN148" s="256" t="str">
        <f>$AY148*Assembly!V$4+$AZ148*Assembly!V$5+$BA148*Assembly!V$6+$BB148*Assembly!V$7+$BC148*Assembly!V$8+$BD148*Assembly!V$9+$BE148*Assembly!V$10+$BF148*Assembly!V$11+$BG148*Assembly!V$12+$BH148*Assembly!V$13+$BI148*Assembly!V$14+$BJ148*Assembly!V$15+$BK148*Assembly!V$16+$BL148*Assembly!V$17+$BM148*Assembly!V$18+$BN148*Assembly!V$19+$BO148*Assembly!V$20+$BP148*Assembly!V$21+$BQ148*Assembly!V$22+$BR148*Assembly!V$23+$BS148*Assembly!V$24</f>
        <v>0</v>
      </c>
      <c r="CO148" s="256" t="str">
        <f>CE148*Refining!$F$3</f>
        <v>482</v>
      </c>
      <c r="CP148" s="256" t="str">
        <f>CF148*Refining!$F$4</f>
        <v>0</v>
      </c>
      <c r="CQ148" s="256" t="str">
        <f>CG148*Refining!$F$5</f>
        <v>0</v>
      </c>
      <c r="CR148" s="256" t="str">
        <f>CH148*Refining!$F$6</f>
        <v>0</v>
      </c>
      <c r="CS148" s="256" t="str">
        <f>CI148*Refining!$F$7</f>
        <v>0</v>
      </c>
      <c r="CT148" s="256" t="str">
        <f>CJ148*Refining!$F$8</f>
        <v>0</v>
      </c>
      <c r="CU148" s="256" t="str">
        <f>CK148*Refining!$F$9</f>
        <v>0</v>
      </c>
      <c r="CV148" s="256" t="str">
        <f>CL148*Refining!$F$10</f>
        <v>0</v>
      </c>
      <c r="CW148" s="256" t="str">
        <f>CM148*Refining!$F$11</f>
        <v>0</v>
      </c>
      <c r="CX148" s="256" t="str">
        <f>CN148*Refining!$F$12</f>
        <v>0</v>
      </c>
      <c r="CY148" s="248" t="str">
        <f t="shared" ref="CY148:DR148" si="599">IF(CE148 = 0, "", CE148)</f>
        <v>270</v>
      </c>
      <c r="CZ148" s="245" t="str">
        <f t="shared" si="599"/>
        <v/>
      </c>
      <c r="DA148" s="245" t="str">
        <f t="shared" si="599"/>
        <v/>
      </c>
      <c r="DB148" s="245" t="str">
        <f t="shared" si="599"/>
        <v/>
      </c>
      <c r="DC148" s="245" t="str">
        <f t="shared" si="599"/>
        <v/>
      </c>
      <c r="DD148" s="245" t="str">
        <f t="shared" si="599"/>
        <v/>
      </c>
      <c r="DE148" s="245" t="str">
        <f t="shared" si="599"/>
        <v/>
      </c>
      <c r="DF148" s="245" t="str">
        <f t="shared" si="599"/>
        <v/>
      </c>
      <c r="DG148" s="245" t="str">
        <f t="shared" si="599"/>
        <v/>
      </c>
      <c r="DH148" s="246" t="str">
        <f t="shared" si="599"/>
        <v/>
      </c>
      <c r="DI148" s="248" t="str">
        <f t="shared" si="599"/>
        <v>482</v>
      </c>
      <c r="DJ148" s="245" t="str">
        <f t="shared" si="599"/>
        <v/>
      </c>
      <c r="DK148" s="245" t="str">
        <f t="shared" si="599"/>
        <v/>
      </c>
      <c r="DL148" s="245" t="str">
        <f t="shared" si="599"/>
        <v/>
      </c>
      <c r="DM148" s="245" t="str">
        <f t="shared" si="599"/>
        <v/>
      </c>
      <c r="DN148" s="245" t="str">
        <f t="shared" si="599"/>
        <v/>
      </c>
      <c r="DO148" s="245" t="str">
        <f t="shared" si="599"/>
        <v/>
      </c>
      <c r="DP148" s="245" t="str">
        <f t="shared" si="599"/>
        <v/>
      </c>
      <c r="DQ148" s="245" t="str">
        <f t="shared" si="599"/>
        <v/>
      </c>
      <c r="DR148" s="246" t="str">
        <f t="shared" si="599"/>
        <v/>
      </c>
      <c r="DS148" s="248" t="str">
        <f t="shared" si="15"/>
        <v>270</v>
      </c>
      <c r="DT148" s="249" t="str">
        <f t="shared" si="16"/>
        <v>482</v>
      </c>
      <c r="DU148" s="225" t="str">
        <f>CY148*'Ores &amp; Ingots'!$C$3+CZ148*'Ores &amp; Ingots'!$C$4+DA148*'Ores &amp; Ingots'!$C$5+DB148*'Ores &amp; Ingots'!$C$6+DC148*'Ores &amp; Ingots'!$C$7+DD148*'Ores &amp; Ingots'!$C$8+DE148*'Ores &amp; Ingots'!$C$9+DF148*'Ores &amp; Ingots'!$C$10+DG148*'Ores &amp; Ingots'!$C$11+DH148*'Ores &amp; Ingots'!$C$12</f>
        <v>34</v>
      </c>
      <c r="DV148" s="225" t="str">
        <f>DI148*'Ores &amp; Ingots'!$B$3+DJ148*'Ores &amp; Ingots'!$B$4+DK148*'Ores &amp; Ingots'!$B$5+DL148*'Ores &amp; Ingots'!$B$6+DM148*'Ores &amp; Ingots'!$B$7+DN148*'Ores &amp; Ingots'!$B$8+DO148*'Ores &amp; Ingots'!$B$9+DP148*'Ores &amp; Ingots'!$B$10+DQ148*'Ores &amp; Ingots'!$B$11+DR148*'Ores &amp; Ingots'!$B$12</f>
        <v>178</v>
      </c>
      <c r="DW148" s="249" t="str">
        <f>CY148*Refining!$G$3+CZ148*Refining!$G$4+DA148*Refining!$G$5+DB148*Refining!$G$6+DC148*Refining!$G$7+DD148*Refining!$G$8+DE148*Refining!$G$9+DF148*Refining!$G$10+DG148*Refining!$G$11+DH148*Refining!$G$12</f>
        <v>19</v>
      </c>
      <c r="DX148" s="249" t="str">
        <f t="shared" si="17"/>
        <v>2,885</v>
      </c>
      <c r="DY148" s="250" t="str">
        <f t="shared" si="18"/>
        <v>0.0029</v>
      </c>
      <c r="DZ148" s="248" t="str">
        <f t="shared" si="19"/>
        <v>134</v>
      </c>
      <c r="EA148" s="251" t="str">
        <f t="shared" ref="EA148:EB148" si="600">DZ148/60</f>
        <v>2.2</v>
      </c>
      <c r="EB148" s="251" t="str">
        <f t="shared" si="600"/>
        <v>0.0</v>
      </c>
      <c r="EC148" s="543" t="str">
        <f t="shared" si="21"/>
        <v>0.00</v>
      </c>
      <c r="ED148" s="248" t="str">
        <f t="shared" si="22"/>
        <v>18,440</v>
      </c>
      <c r="EE148" s="251" t="str">
        <f t="shared" ref="EE148:EF148" si="601">ED148/1000</f>
        <v>18.4</v>
      </c>
      <c r="EF148" s="252" t="str">
        <f t="shared" si="601"/>
        <v>0.02</v>
      </c>
      <c r="EG148" s="544" t="str">
        <f t="shared" si="24"/>
        <v>0.0184</v>
      </c>
      <c r="EH148" s="225">
        <v>504.0</v>
      </c>
    </row>
    <row r="149" hidden="1">
      <c r="A149" s="33"/>
      <c r="B149" s="226" t="s">
        <v>1018</v>
      </c>
      <c r="C149" s="227" t="s">
        <v>885</v>
      </c>
      <c r="D149" s="227">
        <v>3.0</v>
      </c>
      <c r="E149" s="227">
        <v>3.0</v>
      </c>
      <c r="F149" s="227">
        <v>3.0</v>
      </c>
      <c r="G149" s="253" t="str">
        <f t="shared" si="5"/>
        <v>3.4</v>
      </c>
      <c r="H149" s="254">
        <v>15.0</v>
      </c>
      <c r="I149" s="254">
        <v>15.0</v>
      </c>
      <c r="J149" s="254" t="str">
        <f>H149/Main!$D$9</f>
        <v>15</v>
      </c>
      <c r="K149" s="254" t="str">
        <f>I149/Main!$D$10</f>
        <v>15</v>
      </c>
      <c r="L149" s="254" t="str">
        <f t="shared" si="6"/>
        <v>1</v>
      </c>
      <c r="M149" s="254">
        <v>1.0</v>
      </c>
      <c r="N149" s="255"/>
      <c r="O149" s="255"/>
      <c r="P149" s="255"/>
      <c r="Q149" s="256"/>
      <c r="R149" s="255"/>
      <c r="S149" s="257"/>
      <c r="T149" s="257"/>
      <c r="U149" s="255"/>
      <c r="V149" s="255"/>
      <c r="W149" s="350"/>
      <c r="X149" s="257"/>
      <c r="Y149" s="255"/>
      <c r="Z149" s="255"/>
      <c r="AA149" s="256" t="s">
        <v>920</v>
      </c>
      <c r="AB149" s="256" t="s">
        <v>913</v>
      </c>
      <c r="AC149" s="351"/>
      <c r="AD149" s="225">
        <v>0.0</v>
      </c>
      <c r="AE149" s="225">
        <v>20.0</v>
      </c>
      <c r="AF149" s="225">
        <v>0.0</v>
      </c>
      <c r="AG149" s="225">
        <v>0.0</v>
      </c>
      <c r="AH149" s="309">
        <v>20.0</v>
      </c>
      <c r="AI149" s="225">
        <v>0.0</v>
      </c>
      <c r="AJ149" s="225">
        <v>0.0</v>
      </c>
      <c r="AK149" s="225">
        <v>0.0</v>
      </c>
      <c r="AL149" s="225">
        <v>0.0</v>
      </c>
      <c r="AM149" s="225">
        <v>0.0</v>
      </c>
      <c r="AN149" s="225">
        <v>0.0</v>
      </c>
      <c r="AO149" s="225">
        <v>0.0</v>
      </c>
      <c r="AP149" s="225">
        <v>0.0</v>
      </c>
      <c r="AQ149" s="225">
        <v>0.0</v>
      </c>
      <c r="AR149" s="225">
        <v>0.0</v>
      </c>
      <c r="AS149" s="225">
        <v>0.0</v>
      </c>
      <c r="AT149" s="225">
        <v>0.0</v>
      </c>
      <c r="AU149" s="225">
        <v>0.0</v>
      </c>
      <c r="AV149" s="225">
        <v>0.0</v>
      </c>
      <c r="AW149" s="225">
        <v>0.0</v>
      </c>
      <c r="AX149" s="225">
        <v>0.0</v>
      </c>
      <c r="AY149" s="236" t="str">
        <f t="shared" ref="AY149:BS149" si="602">IF(AD149 = 0, "", AD149)</f>
        <v/>
      </c>
      <c r="AZ149" s="225" t="str">
        <f t="shared" si="602"/>
        <v>20</v>
      </c>
      <c r="BA149" s="227" t="str">
        <f t="shared" si="602"/>
        <v/>
      </c>
      <c r="BB149" s="227" t="str">
        <f t="shared" si="602"/>
        <v/>
      </c>
      <c r="BC149" s="309" t="str">
        <f t="shared" si="602"/>
        <v>20</v>
      </c>
      <c r="BD149" s="227" t="str">
        <f t="shared" si="602"/>
        <v/>
      </c>
      <c r="BE149" s="227" t="str">
        <f t="shared" si="602"/>
        <v/>
      </c>
      <c r="BF149" s="227" t="str">
        <f t="shared" si="602"/>
        <v/>
      </c>
      <c r="BG149" s="227" t="str">
        <f t="shared" si="602"/>
        <v/>
      </c>
      <c r="BH149" s="227" t="str">
        <f t="shared" si="602"/>
        <v/>
      </c>
      <c r="BI149" s="227" t="str">
        <f t="shared" si="602"/>
        <v/>
      </c>
      <c r="BJ149" s="227" t="str">
        <f t="shared" si="602"/>
        <v/>
      </c>
      <c r="BK149" s="227" t="str">
        <f t="shared" si="602"/>
        <v/>
      </c>
      <c r="BL149" s="227" t="str">
        <f t="shared" si="602"/>
        <v/>
      </c>
      <c r="BM149" s="227" t="str">
        <f t="shared" si="602"/>
        <v/>
      </c>
      <c r="BN149" s="227" t="str">
        <f t="shared" si="602"/>
        <v/>
      </c>
      <c r="BO149" s="227" t="str">
        <f t="shared" si="602"/>
        <v/>
      </c>
      <c r="BP149" s="227" t="str">
        <f t="shared" si="602"/>
        <v/>
      </c>
      <c r="BQ149" s="227" t="str">
        <f t="shared" si="602"/>
        <v/>
      </c>
      <c r="BR149" s="227" t="str">
        <f t="shared" si="602"/>
        <v/>
      </c>
      <c r="BS149" s="238" t="str">
        <f t="shared" si="602"/>
        <v/>
      </c>
      <c r="BT149" s="239" t="str">
        <f>$AY149*Assembly!Y$4+$AZ149*Assembly!Y$5+$BA149*Assembly!Y$6+$BB149*Assembly!Y$7+$BC149*Assembly!Y$8+$BD149*Assembly!Y$9+$BE149*Assembly!Y$10+$BF149*Assembly!Y$11+$BG149*Assembly!Y$12+$BH149*Assembly!Y$13+$BI149*Assembly!Y$14+$BJ149*Assembly!Y$15+$BK149*Assembly!Y$16+$BL149*Assembly!Y$17+$BM149*Assembly!Y$18+$BN149*Assembly!Y$19+$BO149*Assembly!Y$20+$BP149*Assembly!Y$21+$BQ149*Assembly!Y$22+$BR149*Assembly!Y$23+$BS149*Assembly!Y$24</f>
        <v>220</v>
      </c>
      <c r="BU149" s="225" t="str">
        <f t="shared" si="8"/>
        <v>65</v>
      </c>
      <c r="BV149" s="225" t="str">
        <f>$AY149*Assembly!AC$4+$AZ149*Assembly!AC$5+$BA149*Assembly!AC$6+$BB149*Assembly!AC$7+$BC149*Assembly!AC$8+$BD149*Assembly!AC$9+$BE149*Assembly!AC$10+$BF149*Assembly!AC$11+$BG149*Assembly!AC$12+$BH149*Assembly!AC$13+$BI149*Assembly!AC$14+$BJ149*Assembly!AC$15+$BK149*Assembly!AC$16+$BL149*Assembly!AC$17+$BM149*Assembly!AC$18+$BN149*Assembly!AC$19+$BO149*Assembly!AC$20+$BP149*Assembly!AC$21+$BQ149*Assembly!AC$22+$BR149*Assembly!AC$23+$BS149*Assembly!AC$24</f>
        <v>900</v>
      </c>
      <c r="BW149" s="240" t="str">
        <f t="shared" si="9"/>
        <v>4.09</v>
      </c>
      <c r="BX149" s="241" t="str">
        <f t="shared" si="10"/>
        <v>267</v>
      </c>
      <c r="BY149" s="242" t="str">
        <f t="shared" si="11"/>
        <v>13.8</v>
      </c>
      <c r="BZ149" s="225"/>
      <c r="CA149" s="225" t="str">
        <f>$AY149*Assembly!X$4+$AZ149*Assembly!X$5+$BA149*Assembly!X$6+$BB149*Assembly!X$7+$BC149*Assembly!X$8+$BD149*Assembly!X$9+$BE149*Assembly!X$10+$BF149*Assembly!X$11+$BG149*Assembly!X$12+$BH149*Assembly!X$13+$BI149*Assembly!X$14+$BJ149*Assembly!X$15+$BK149*Assembly!X$16+$BL149*Assembly!X$17+$BM149*Assembly!X$18+$BN149*Assembly!X$19+$BO149*Assembly!X$20+$BP149*Assembly!X$21+$BQ149*Assembly!X$22+$BR149*Assembly!X$23+$BS149*Assembly!X$24</f>
        <v>100</v>
      </c>
      <c r="CB149" s="225" t="str">
        <f t="shared" si="12"/>
        <v>15,556</v>
      </c>
      <c r="CC149" s="223" t="str">
        <f t="shared" si="13"/>
        <v>0.0156</v>
      </c>
      <c r="CD149" s="243" t="str">
        <f>$AY149*Assembly!AB$4+$AZ149*Assembly!AB$5+$BA149*Assembly!AB$6+$BB149*Assembly!AB$7+$BC149*Assembly!AB$8+$BD149*Assembly!AB$9+$BE149*Assembly!AB$10+$BF149*Assembly!AB$11+$BG149*Assembly!AB$12+$BH149*Assembly!AB$13+$BI149*Assembly!AB$14+$BJ149*Assembly!AB$15+$BK149*Assembly!AB$16+$BL149*Assembly!AB$17+$BM149*Assembly!AB$18+$BN149*Assembly!AB$19+$BO149*Assembly!AB$20+$BP149*Assembly!AB$21+$BQ149*Assembly!AB$22+$BR149*Assembly!AB$23+$BS149*Assembly!AB$24</f>
        <v>140</v>
      </c>
      <c r="CE149" s="256" t="str">
        <f>$AY149*Assembly!M$4+$AZ149*Assembly!M$5+$BA149*Assembly!M$6+$BB149*Assembly!M$7+$BC149*Assembly!M$8+$BD149*Assembly!M$9+$BE149*Assembly!M$10+$BF149*Assembly!M$11+$BG149*Assembly!M$12+$BH149*Assembly!M$13+$BI149*Assembly!M$14+$BJ149*Assembly!M$15+$BK149*Assembly!M$16+$BL149*Assembly!M$17+$BM149*Assembly!M$18+$BN149*Assembly!M$19+$BO149*Assembly!M$20+$BP149*Assembly!M$21+$BQ149*Assembly!M$22+$BR149*Assembly!M$23+$BS149*Assembly!M$24</f>
        <v>270</v>
      </c>
      <c r="CF149" s="256" t="str">
        <f>$AY149*Assembly!N$4+$AZ149*Assembly!N$5+$BA149*Assembly!N$6+$BB149*Assembly!N$7+$BC149*Assembly!N$8+$BD149*Assembly!N$9+$BE149*Assembly!N$10+$BF149*Assembly!N$11+$BG149*Assembly!N$12+$BH149*Assembly!N$13+$BI149*Assembly!N$14+$BJ149*Assembly!N$15+$BK149*Assembly!N$16+$BL149*Assembly!N$17+$BM149*Assembly!N$18+$BN149*Assembly!N$19+$BO149*Assembly!N$20+$BP149*Assembly!N$21+$BQ149*Assembly!N$22+$BR149*Assembly!N$23+$BS149*Assembly!N$24</f>
        <v>0</v>
      </c>
      <c r="CG149" s="256" t="str">
        <f>$AY149*Assembly!O$4+$AZ149*Assembly!O$5+$BA149*Assembly!O$6+$BB149*Assembly!O$7+$BC149*Assembly!O$8+$BD149*Assembly!O$9+$BE149*Assembly!O$10+$BF149*Assembly!O$11+$BG149*Assembly!O$12+$BH149*Assembly!O$13+$BI149*Assembly!O$14+$BJ149*Assembly!O$15+$BK149*Assembly!O$16+$BL149*Assembly!O$17+$BM149*Assembly!O$18+$BN149*Assembly!O$19+$BO149*Assembly!O$20+$BP149*Assembly!O$21+$BQ149*Assembly!O$22+$BR149*Assembly!O$23+$BS149*Assembly!O$24</f>
        <v>0</v>
      </c>
      <c r="CH149" s="254" t="str">
        <f>$AY149*Assembly!P$4+$AZ149*Assembly!P$5+$BA149*Assembly!P$6+$BB149*Assembly!P$7+$BC149*Assembly!P$8+$BD149*Assembly!P$9+$BE149*Assembly!P$10+$BF149*Assembly!P$11+$BG149*Assembly!P$12+$BH149*Assembly!P$13+$BI149*Assembly!P$14+$BJ149*Assembly!P$15+$BK149*Assembly!P$16+$BL149*Assembly!P$17+$BM149*Assembly!P$18+$BN149*Assembly!P$19+$BO149*Assembly!P$20+$BP149*Assembly!P$21+$BQ149*Assembly!P$22+$BR149*Assembly!P$23+$BS149*Assembly!P$24</f>
        <v>0</v>
      </c>
      <c r="CI149" s="254" t="str">
        <f>$AY149*Assembly!Q$4+$AZ149*Assembly!Q$5+$BA149*Assembly!Q$6+$BB149*Assembly!Q$7+$BC149*Assembly!Q$8+$BD149*Assembly!Q$9+$BE149*Assembly!Q$10+$BF149*Assembly!Q$11+$BG149*Assembly!Q$12+$BH149*Assembly!Q$13+$BI149*Assembly!Q$14+$BJ149*Assembly!Q$15+$BK149*Assembly!Q$16+$BL149*Assembly!Q$17+$BM149*Assembly!Q$18+$BN149*Assembly!Q$19+$BO149*Assembly!Q$20+$BP149*Assembly!Q$21+$BQ149*Assembly!Q$22+$BR149*Assembly!Q$23+$BS149*Assembly!Q$24</f>
        <v>0</v>
      </c>
      <c r="CJ149" s="256" t="str">
        <f>$AY149*Assembly!R$4+$AZ149*Assembly!R$5+$BA149*Assembly!R$6+$BB149*Assembly!R$7+$BC149*Assembly!R$8+$BD149*Assembly!R$9+$BE149*Assembly!R$10+$BF149*Assembly!R$11+$BG149*Assembly!R$12+$BH149*Assembly!R$13+$BI149*Assembly!R$14+$BJ149*Assembly!R$15+$BK149*Assembly!R$16+$BL149*Assembly!R$17+$BM149*Assembly!R$18+$BN149*Assembly!R$19+$BO149*Assembly!R$20+$BP149*Assembly!R$21+$BQ149*Assembly!R$22+$BR149*Assembly!R$23+$BS149*Assembly!R$24</f>
        <v>0</v>
      </c>
      <c r="CK149" s="254" t="str">
        <f>$AY149*Assembly!S$4+$AZ149*Assembly!S$5+$BA149*Assembly!S$6+$BB149*Assembly!S$7+$BC149*Assembly!S$8+$BD149*Assembly!S$9+$BE149*Assembly!S$10+$BF149*Assembly!S$11+$BG149*Assembly!S$12+$BH149*Assembly!S$13+$BI149*Assembly!S$14+$BJ149*Assembly!S$15+$BK149*Assembly!S$16+$BL149*Assembly!S$17+$BM149*Assembly!S$18+$BN149*Assembly!S$19+$BO149*Assembly!S$20+$BP149*Assembly!S$21+$BQ149*Assembly!S$22+$BR149*Assembly!S$23+$BS149*Assembly!S$24</f>
        <v>0</v>
      </c>
      <c r="CL149" s="254" t="str">
        <f>$AY149*Assembly!T$4+$AZ149*Assembly!T$5+$BA149*Assembly!T$6+$BB149*Assembly!T$7+$BC149*Assembly!T$8+$BD149*Assembly!T$9+$BE149*Assembly!T$10+$BF149*Assembly!T$11+$BG149*Assembly!T$12+$BH149*Assembly!T$13+$BI149*Assembly!T$14+$BJ149*Assembly!T$15+$BK149*Assembly!T$16+$BL149*Assembly!T$17+$BM149*Assembly!T$18+$BN149*Assembly!T$19+$BO149*Assembly!T$20+$BP149*Assembly!T$21+$BQ149*Assembly!T$22+$BR149*Assembly!T$23+$BS149*Assembly!T$24</f>
        <v>0</v>
      </c>
      <c r="CM149" s="254" t="str">
        <f>$AY149*Assembly!U$4+$AZ149*Assembly!U$5+$BA149*Assembly!U$6+$BB149*Assembly!U$7+$BC149*Assembly!U$8+$BD149*Assembly!U$9+$BE149*Assembly!U$10+$BF149*Assembly!U$11+$BG149*Assembly!U$12+$BH149*Assembly!U$13+$BI149*Assembly!U$14+$BJ149*Assembly!U$15+$BK149*Assembly!U$16+$BL149*Assembly!U$17+$BM149*Assembly!U$18+$BN149*Assembly!U$19+$BO149*Assembly!U$20+$BP149*Assembly!U$21+$BQ149*Assembly!U$22+$BR149*Assembly!U$23+$BS149*Assembly!U$24</f>
        <v>0</v>
      </c>
      <c r="CN149" s="256" t="str">
        <f>$AY149*Assembly!V$4+$AZ149*Assembly!V$5+$BA149*Assembly!V$6+$BB149*Assembly!V$7+$BC149*Assembly!V$8+$BD149*Assembly!V$9+$BE149*Assembly!V$10+$BF149*Assembly!V$11+$BG149*Assembly!V$12+$BH149*Assembly!V$13+$BI149*Assembly!V$14+$BJ149*Assembly!V$15+$BK149*Assembly!V$16+$BL149*Assembly!V$17+$BM149*Assembly!V$18+$BN149*Assembly!V$19+$BO149*Assembly!V$20+$BP149*Assembly!V$21+$BQ149*Assembly!V$22+$BR149*Assembly!V$23+$BS149*Assembly!V$24</f>
        <v>0</v>
      </c>
      <c r="CO149" s="256" t="str">
        <f>CE149*Refining!$F$3</f>
        <v>482</v>
      </c>
      <c r="CP149" s="256" t="str">
        <f>CF149*Refining!$F$4</f>
        <v>0</v>
      </c>
      <c r="CQ149" s="256" t="str">
        <f>CG149*Refining!$F$5</f>
        <v>0</v>
      </c>
      <c r="CR149" s="256" t="str">
        <f>CH149*Refining!$F$6</f>
        <v>0</v>
      </c>
      <c r="CS149" s="256" t="str">
        <f>CI149*Refining!$F$7</f>
        <v>0</v>
      </c>
      <c r="CT149" s="256" t="str">
        <f>CJ149*Refining!$F$8</f>
        <v>0</v>
      </c>
      <c r="CU149" s="256" t="str">
        <f>CK149*Refining!$F$9</f>
        <v>0</v>
      </c>
      <c r="CV149" s="256" t="str">
        <f>CL149*Refining!$F$10</f>
        <v>0</v>
      </c>
      <c r="CW149" s="256" t="str">
        <f>CM149*Refining!$F$11</f>
        <v>0</v>
      </c>
      <c r="CX149" s="256" t="str">
        <f>CN149*Refining!$F$12</f>
        <v>0</v>
      </c>
      <c r="CY149" s="248" t="str">
        <f t="shared" ref="CY149:DR149" si="603">IF(CE149 = 0, "", CE149)</f>
        <v>270</v>
      </c>
      <c r="CZ149" s="245" t="str">
        <f t="shared" si="603"/>
        <v/>
      </c>
      <c r="DA149" s="245" t="str">
        <f t="shared" si="603"/>
        <v/>
      </c>
      <c r="DB149" s="245" t="str">
        <f t="shared" si="603"/>
        <v/>
      </c>
      <c r="DC149" s="245" t="str">
        <f t="shared" si="603"/>
        <v/>
      </c>
      <c r="DD149" s="245" t="str">
        <f t="shared" si="603"/>
        <v/>
      </c>
      <c r="DE149" s="245" t="str">
        <f t="shared" si="603"/>
        <v/>
      </c>
      <c r="DF149" s="245" t="str">
        <f t="shared" si="603"/>
        <v/>
      </c>
      <c r="DG149" s="245" t="str">
        <f t="shared" si="603"/>
        <v/>
      </c>
      <c r="DH149" s="246" t="str">
        <f t="shared" si="603"/>
        <v/>
      </c>
      <c r="DI149" s="248" t="str">
        <f t="shared" si="603"/>
        <v>482</v>
      </c>
      <c r="DJ149" s="245" t="str">
        <f t="shared" si="603"/>
        <v/>
      </c>
      <c r="DK149" s="245" t="str">
        <f t="shared" si="603"/>
        <v/>
      </c>
      <c r="DL149" s="245" t="str">
        <f t="shared" si="603"/>
        <v/>
      </c>
      <c r="DM149" s="245" t="str">
        <f t="shared" si="603"/>
        <v/>
      </c>
      <c r="DN149" s="245" t="str">
        <f t="shared" si="603"/>
        <v/>
      </c>
      <c r="DO149" s="245" t="str">
        <f t="shared" si="603"/>
        <v/>
      </c>
      <c r="DP149" s="245" t="str">
        <f t="shared" si="603"/>
        <v/>
      </c>
      <c r="DQ149" s="245" t="str">
        <f t="shared" si="603"/>
        <v/>
      </c>
      <c r="DR149" s="246" t="str">
        <f t="shared" si="603"/>
        <v/>
      </c>
      <c r="DS149" s="248" t="str">
        <f t="shared" si="15"/>
        <v>270</v>
      </c>
      <c r="DT149" s="249" t="str">
        <f t="shared" si="16"/>
        <v>482</v>
      </c>
      <c r="DU149" s="225" t="str">
        <f>CY149*'Ores &amp; Ingots'!$C$3+CZ149*'Ores &amp; Ingots'!$C$4+DA149*'Ores &amp; Ingots'!$C$5+DB149*'Ores &amp; Ingots'!$C$6+DC149*'Ores &amp; Ingots'!$C$7+DD149*'Ores &amp; Ingots'!$C$8+DE149*'Ores &amp; Ingots'!$C$9+DF149*'Ores &amp; Ingots'!$C$10+DG149*'Ores &amp; Ingots'!$C$11+DH149*'Ores &amp; Ingots'!$C$12</f>
        <v>34</v>
      </c>
      <c r="DV149" s="225" t="str">
        <f>DI149*'Ores &amp; Ingots'!$B$3+DJ149*'Ores &amp; Ingots'!$B$4+DK149*'Ores &amp; Ingots'!$B$5+DL149*'Ores &amp; Ingots'!$B$6+DM149*'Ores &amp; Ingots'!$B$7+DN149*'Ores &amp; Ingots'!$B$8+DO149*'Ores &amp; Ingots'!$B$9+DP149*'Ores &amp; Ingots'!$B$10+DQ149*'Ores &amp; Ingots'!$B$11+DR149*'Ores &amp; Ingots'!$B$12</f>
        <v>178</v>
      </c>
      <c r="DW149" s="249" t="str">
        <f>CY149*Refining!$G$3+CZ149*Refining!$G$4+DA149*Refining!$G$5+DB149*Refining!$G$6+DC149*Refining!$G$7+DD149*Refining!$G$8+DE149*Refining!$G$9+DF149*Refining!$G$10+DG149*Refining!$G$11+DH149*Refining!$G$12</f>
        <v>19</v>
      </c>
      <c r="DX149" s="249" t="str">
        <f t="shared" si="17"/>
        <v>2,885</v>
      </c>
      <c r="DY149" s="250" t="str">
        <f t="shared" si="18"/>
        <v>0.0029</v>
      </c>
      <c r="DZ149" s="248" t="str">
        <f t="shared" si="19"/>
        <v>134</v>
      </c>
      <c r="EA149" s="251" t="str">
        <f t="shared" ref="EA149:EB149" si="604">DZ149/60</f>
        <v>2.2</v>
      </c>
      <c r="EB149" s="251" t="str">
        <f t="shared" si="604"/>
        <v>0.0</v>
      </c>
      <c r="EC149" s="543" t="str">
        <f t="shared" si="21"/>
        <v>0.00</v>
      </c>
      <c r="ED149" s="248" t="str">
        <f t="shared" si="22"/>
        <v>18,440</v>
      </c>
      <c r="EE149" s="251" t="str">
        <f t="shared" ref="EE149:EF149" si="605">ED149/1000</f>
        <v>18.4</v>
      </c>
      <c r="EF149" s="252" t="str">
        <f t="shared" si="605"/>
        <v>0.02</v>
      </c>
      <c r="EG149" s="544" t="str">
        <f t="shared" si="24"/>
        <v>0.0184</v>
      </c>
      <c r="EH149" s="225" t="s">
        <v>12</v>
      </c>
    </row>
    <row r="150">
      <c r="A150" s="33"/>
      <c r="B150" s="226" t="s">
        <v>1019</v>
      </c>
      <c r="C150" s="227" t="s">
        <v>886</v>
      </c>
      <c r="D150" s="227">
        <v>1.0</v>
      </c>
      <c r="E150" s="227">
        <v>1.0</v>
      </c>
      <c r="F150" s="227">
        <v>1.0</v>
      </c>
      <c r="G150" s="253" t="str">
        <f t="shared" si="5"/>
        <v>15.6</v>
      </c>
      <c r="H150" s="254">
        <v>15.0</v>
      </c>
      <c r="I150" s="254">
        <v>15.0</v>
      </c>
      <c r="J150" s="254" t="str">
        <f>H150/Main!$D$9</f>
        <v>15</v>
      </c>
      <c r="K150" s="254" t="str">
        <f>I150/Main!$D$10</f>
        <v>15</v>
      </c>
      <c r="L150" s="254" t="str">
        <f t="shared" si="6"/>
        <v>1</v>
      </c>
      <c r="M150" s="254">
        <v>1.0</v>
      </c>
      <c r="N150" s="256">
        <v>30.0</v>
      </c>
      <c r="O150" s="256">
        <v>30.0</v>
      </c>
      <c r="P150" s="255"/>
      <c r="Q150" s="256"/>
      <c r="R150" s="255"/>
      <c r="S150" s="257"/>
      <c r="T150" s="257"/>
      <c r="U150" s="255"/>
      <c r="V150" s="255"/>
      <c r="W150" s="257"/>
      <c r="X150" s="257"/>
      <c r="Y150" s="255"/>
      <c r="Z150" s="255"/>
      <c r="AA150" s="256" t="s">
        <v>920</v>
      </c>
      <c r="AB150" s="256" t="s">
        <v>913</v>
      </c>
      <c r="AC150" s="335" t="s">
        <v>913</v>
      </c>
      <c r="AD150" s="225">
        <v>0.0</v>
      </c>
      <c r="AE150" s="225">
        <v>40.0</v>
      </c>
      <c r="AF150" s="225">
        <v>0.0</v>
      </c>
      <c r="AG150" s="225">
        <v>0.0</v>
      </c>
      <c r="AH150" s="225">
        <v>20.0</v>
      </c>
      <c r="AI150" s="225">
        <v>0.0</v>
      </c>
      <c r="AJ150" s="225">
        <v>8.0</v>
      </c>
      <c r="AK150" s="309">
        <v>30.0</v>
      </c>
      <c r="AL150" s="225">
        <v>8.0</v>
      </c>
      <c r="AM150" s="225">
        <v>0.0</v>
      </c>
      <c r="AN150" s="225">
        <v>0.0</v>
      </c>
      <c r="AO150" s="225">
        <v>0.0</v>
      </c>
      <c r="AP150" s="225">
        <v>10.0</v>
      </c>
      <c r="AQ150" s="225">
        <v>0.0</v>
      </c>
      <c r="AR150" s="225">
        <v>0.0</v>
      </c>
      <c r="AS150" s="225">
        <v>0.0</v>
      </c>
      <c r="AT150" s="225">
        <v>0.0</v>
      </c>
      <c r="AU150" s="225">
        <v>0.0</v>
      </c>
      <c r="AV150" s="225">
        <v>0.0</v>
      </c>
      <c r="AW150" s="225">
        <v>0.0</v>
      </c>
      <c r="AX150" s="225">
        <v>0.0</v>
      </c>
      <c r="AY150" s="236" t="str">
        <f t="shared" ref="AY150:BS150" si="606">IF(AD150 = 0, "", AD150)</f>
        <v/>
      </c>
      <c r="AZ150" s="225" t="str">
        <f t="shared" si="606"/>
        <v>40</v>
      </c>
      <c r="BA150" s="227" t="str">
        <f t="shared" si="606"/>
        <v/>
      </c>
      <c r="BB150" s="227" t="str">
        <f t="shared" si="606"/>
        <v/>
      </c>
      <c r="BC150" s="225" t="str">
        <f t="shared" si="606"/>
        <v>20</v>
      </c>
      <c r="BD150" s="227" t="str">
        <f t="shared" si="606"/>
        <v/>
      </c>
      <c r="BE150" s="225" t="str">
        <f t="shared" si="606"/>
        <v>8</v>
      </c>
      <c r="BF150" s="309" t="str">
        <f t="shared" si="606"/>
        <v>30</v>
      </c>
      <c r="BG150" s="225" t="str">
        <f t="shared" si="606"/>
        <v>8</v>
      </c>
      <c r="BH150" s="227" t="str">
        <f t="shared" si="606"/>
        <v/>
      </c>
      <c r="BI150" s="227" t="str">
        <f t="shared" si="606"/>
        <v/>
      </c>
      <c r="BJ150" s="227" t="str">
        <f t="shared" si="606"/>
        <v/>
      </c>
      <c r="BK150" s="225" t="str">
        <f t="shared" si="606"/>
        <v>10</v>
      </c>
      <c r="BL150" s="227" t="str">
        <f t="shared" si="606"/>
        <v/>
      </c>
      <c r="BM150" s="227" t="str">
        <f t="shared" si="606"/>
        <v/>
      </c>
      <c r="BN150" s="227" t="str">
        <f t="shared" si="606"/>
        <v/>
      </c>
      <c r="BO150" s="227" t="str">
        <f t="shared" si="606"/>
        <v/>
      </c>
      <c r="BP150" s="227" t="str">
        <f t="shared" si="606"/>
        <v/>
      </c>
      <c r="BQ150" s="227" t="str">
        <f t="shared" si="606"/>
        <v/>
      </c>
      <c r="BR150" s="227" t="str">
        <f t="shared" si="606"/>
        <v/>
      </c>
      <c r="BS150" s="238" t="str">
        <f t="shared" si="606"/>
        <v/>
      </c>
      <c r="BT150" s="239" t="str">
        <f>$AY150*Assembly!Y$4+$AZ150*Assembly!Y$5+$BA150*Assembly!Y$6+$BB150*Assembly!Y$7+$BC150*Assembly!Y$8+$BD150*Assembly!Y$9+$BE150*Assembly!Y$10+$BF150*Assembly!Y$11+$BG150*Assembly!Y$12+$BH150*Assembly!Y$13+$BI150*Assembly!Y$14+$BJ150*Assembly!Y$15+$BK150*Assembly!Y$16+$BL150*Assembly!Y$17+$BM150*Assembly!Y$18+$BN150*Assembly!Y$19+$BO150*Assembly!Y$20+$BP150*Assembly!Y$21+$BQ150*Assembly!Y$22+$BR150*Assembly!Y$23+$BS150*Assembly!Y$24</f>
        <v>692</v>
      </c>
      <c r="BU150" s="225" t="str">
        <f t="shared" si="8"/>
        <v>44</v>
      </c>
      <c r="BV150" s="225" t="str">
        <f>$AY150*Assembly!AC$4+$AZ150*Assembly!AC$5+$BA150*Assembly!AC$6+$BB150*Assembly!AC$7+$BC150*Assembly!AC$8+$BD150*Assembly!AC$9+$BE150*Assembly!AC$10+$BF150*Assembly!AC$11+$BG150*Assembly!AC$12+$BH150*Assembly!AC$13+$BI150*Assembly!AC$14+$BJ150*Assembly!AC$15+$BK150*Assembly!AC$16+$BL150*Assembly!AC$17+$BM150*Assembly!AC$18+$BN150*Assembly!AC$19+$BO150*Assembly!AC$20+$BP150*Assembly!AC$21+$BQ150*Assembly!AC$22+$BR150*Assembly!AC$23+$BS150*Assembly!AC$24</f>
        <v>2,190</v>
      </c>
      <c r="BW150" s="240" t="str">
        <f t="shared" si="9"/>
        <v>3.16</v>
      </c>
      <c r="BX150" s="241" t="str">
        <f t="shared" si="10"/>
        <v>140</v>
      </c>
      <c r="BY150" s="242" t="str">
        <f t="shared" si="11"/>
        <v>49.4</v>
      </c>
      <c r="BZ150" s="225"/>
      <c r="CA150" s="225" t="str">
        <f>$AY150*Assembly!X$4+$AZ150*Assembly!X$5+$BA150*Assembly!X$6+$BB150*Assembly!X$7+$BC150*Assembly!X$8+$BD150*Assembly!X$9+$BE150*Assembly!X$10+$BF150*Assembly!X$11+$BG150*Assembly!X$12+$BH150*Assembly!X$13+$BI150*Assembly!X$14+$BJ150*Assembly!X$15+$BK150*Assembly!X$16+$BL150*Assembly!X$17+$BM150*Assembly!X$18+$BN150*Assembly!X$19+$BO150*Assembly!X$20+$BP150*Assembly!X$21+$BQ150*Assembly!X$22+$BR150*Assembly!X$23+$BS150*Assembly!X$24</f>
        <v>176</v>
      </c>
      <c r="CB150" s="225" t="str">
        <f t="shared" si="12"/>
        <v>27,378</v>
      </c>
      <c r="CC150" s="223" t="str">
        <f t="shared" si="13"/>
        <v>0.0274</v>
      </c>
      <c r="CD150" s="243" t="str">
        <f>$AY150*Assembly!AB$4+$AZ150*Assembly!AB$5+$BA150*Assembly!AB$6+$BB150*Assembly!AB$7+$BC150*Assembly!AB$8+$BD150*Assembly!AB$9+$BE150*Assembly!AB$10+$BF150*Assembly!AB$11+$BG150*Assembly!AB$12+$BH150*Assembly!AB$13+$BI150*Assembly!AB$14+$BJ150*Assembly!AB$15+$BK150*Assembly!AB$16+$BL150*Assembly!AB$17+$BM150*Assembly!AB$18+$BN150*Assembly!AB$19+$BO150*Assembly!AB$20+$BP150*Assembly!AB$21+$BQ150*Assembly!AB$22+$BR150*Assembly!AB$23+$BS150*Assembly!AB$24</f>
        <v>462</v>
      </c>
      <c r="CE150" s="256" t="str">
        <f>$AY150*Assembly!M$4+$AZ150*Assembly!M$5+$BA150*Assembly!M$6+$BB150*Assembly!M$7+$BC150*Assembly!M$8+$BD150*Assembly!M$9+$BE150*Assembly!M$10+$BF150*Assembly!M$11+$BG150*Assembly!M$12+$BH150*Assembly!M$13+$BI150*Assembly!M$14+$BJ150*Assembly!M$15+$BK150*Assembly!M$16+$BL150*Assembly!M$17+$BM150*Assembly!M$18+$BN150*Assembly!M$19+$BO150*Assembly!M$20+$BP150*Assembly!M$21+$BQ150*Assembly!M$22+$BR150*Assembly!M$23+$BS150*Assembly!M$24</f>
        <v>523</v>
      </c>
      <c r="CF150" s="256" t="str">
        <f>$AY150*Assembly!N$4+$AZ150*Assembly!N$5+$BA150*Assembly!N$6+$BB150*Assembly!N$7+$BC150*Assembly!N$8+$BD150*Assembly!N$9+$BE150*Assembly!N$10+$BF150*Assembly!N$11+$BG150*Assembly!N$12+$BH150*Assembly!N$13+$BI150*Assembly!N$14+$BJ150*Assembly!N$15+$BK150*Assembly!N$16+$BL150*Assembly!N$17+$BM150*Assembly!N$18+$BN150*Assembly!N$19+$BO150*Assembly!N$20+$BP150*Assembly!N$21+$BQ150*Assembly!N$22+$BR150*Assembly!N$23+$BS150*Assembly!N$24</f>
        <v>40</v>
      </c>
      <c r="CG150" s="256" t="str">
        <f>$AY150*Assembly!O$4+$AZ150*Assembly!O$5+$BA150*Assembly!O$6+$BB150*Assembly!O$7+$BC150*Assembly!O$8+$BD150*Assembly!O$9+$BE150*Assembly!O$10+$BF150*Assembly!O$11+$BG150*Assembly!O$12+$BH150*Assembly!O$13+$BI150*Assembly!O$14+$BJ150*Assembly!O$15+$BK150*Assembly!O$16+$BL150*Assembly!O$17+$BM150*Assembly!O$18+$BN150*Assembly!O$19+$BO150*Assembly!O$20+$BP150*Assembly!O$21+$BQ150*Assembly!O$22+$BR150*Assembly!O$23+$BS150*Assembly!O$24</f>
        <v>0</v>
      </c>
      <c r="CH150" s="254" t="str">
        <f>$AY150*Assembly!P$4+$AZ150*Assembly!P$5+$BA150*Assembly!P$6+$BB150*Assembly!P$7+$BC150*Assembly!P$8+$BD150*Assembly!P$9+$BE150*Assembly!P$10+$BF150*Assembly!P$11+$BG150*Assembly!P$12+$BH150*Assembly!P$13+$BI150*Assembly!P$14+$BJ150*Assembly!P$15+$BK150*Assembly!P$16+$BL150*Assembly!P$17+$BM150*Assembly!P$18+$BN150*Assembly!P$19+$BO150*Assembly!P$20+$BP150*Assembly!P$21+$BQ150*Assembly!P$22+$BR150*Assembly!P$23+$BS150*Assembly!P$24</f>
        <v>0</v>
      </c>
      <c r="CI150" s="254" t="str">
        <f>$AY150*Assembly!Q$4+$AZ150*Assembly!Q$5+$BA150*Assembly!Q$6+$BB150*Assembly!Q$7+$BC150*Assembly!Q$8+$BD150*Assembly!Q$9+$BE150*Assembly!Q$10+$BF150*Assembly!Q$11+$BG150*Assembly!Q$12+$BH150*Assembly!Q$13+$BI150*Assembly!Q$14+$BJ150*Assembly!Q$15+$BK150*Assembly!Q$16+$BL150*Assembly!Q$17+$BM150*Assembly!Q$18+$BN150*Assembly!Q$19+$BO150*Assembly!Q$20+$BP150*Assembly!Q$21+$BQ150*Assembly!Q$22+$BR150*Assembly!Q$23+$BS150*Assembly!Q$24</f>
        <v>196</v>
      </c>
      <c r="CJ150" s="256" t="str">
        <f>$AY150*Assembly!R$4+$AZ150*Assembly!R$5+$BA150*Assembly!R$6+$BB150*Assembly!R$7+$BC150*Assembly!R$8+$BD150*Assembly!R$9+$BE150*Assembly!R$10+$BF150*Assembly!R$11+$BG150*Assembly!R$12+$BH150*Assembly!R$13+$BI150*Assembly!R$14+$BJ150*Assembly!R$15+$BK150*Assembly!R$16+$BL150*Assembly!R$17+$BM150*Assembly!R$18+$BN150*Assembly!R$19+$BO150*Assembly!R$20+$BP150*Assembly!R$21+$BQ150*Assembly!R$22+$BR150*Assembly!R$23+$BS150*Assembly!R$24</f>
        <v>0</v>
      </c>
      <c r="CK150" s="254" t="str">
        <f>$AY150*Assembly!S$4+$AZ150*Assembly!S$5+$BA150*Assembly!S$6+$BB150*Assembly!S$7+$BC150*Assembly!S$8+$BD150*Assembly!S$9+$BE150*Assembly!S$10+$BF150*Assembly!S$11+$BG150*Assembly!S$12+$BH150*Assembly!S$13+$BI150*Assembly!S$14+$BJ150*Assembly!S$15+$BK150*Assembly!S$16+$BL150*Assembly!S$17+$BM150*Assembly!S$18+$BN150*Assembly!S$19+$BO150*Assembly!S$20+$BP150*Assembly!S$21+$BQ150*Assembly!S$22+$BR150*Assembly!S$23+$BS150*Assembly!S$24</f>
        <v>0</v>
      </c>
      <c r="CL150" s="254" t="str">
        <f>$AY150*Assembly!T$4+$AZ150*Assembly!T$5+$BA150*Assembly!T$6+$BB150*Assembly!T$7+$BC150*Assembly!T$8+$BD150*Assembly!T$9+$BE150*Assembly!T$10+$BF150*Assembly!T$11+$BG150*Assembly!T$12+$BH150*Assembly!T$13+$BI150*Assembly!T$14+$BJ150*Assembly!T$15+$BK150*Assembly!T$16+$BL150*Assembly!T$17+$BM150*Assembly!T$18+$BN150*Assembly!T$19+$BO150*Assembly!T$20+$BP150*Assembly!T$21+$BQ150*Assembly!T$22+$BR150*Assembly!T$23+$BS150*Assembly!T$24</f>
        <v>0</v>
      </c>
      <c r="CM150" s="254" t="str">
        <f>$AY150*Assembly!U$4+$AZ150*Assembly!U$5+$BA150*Assembly!U$6+$BB150*Assembly!U$7+$BC150*Assembly!U$8+$BD150*Assembly!U$9+$BE150*Assembly!U$10+$BF150*Assembly!U$11+$BG150*Assembly!U$12+$BH150*Assembly!U$13+$BI150*Assembly!U$14+$BJ150*Assembly!U$15+$BK150*Assembly!U$16+$BL150*Assembly!U$17+$BM150*Assembly!U$18+$BN150*Assembly!U$19+$BO150*Assembly!U$20+$BP150*Assembly!U$21+$BQ150*Assembly!U$22+$BR150*Assembly!U$23+$BS150*Assembly!U$24</f>
        <v>0</v>
      </c>
      <c r="CN150" s="256" t="str">
        <f>$AY150*Assembly!V$4+$AZ150*Assembly!V$5+$BA150*Assembly!V$6+$BB150*Assembly!V$7+$BC150*Assembly!V$8+$BD150*Assembly!V$9+$BE150*Assembly!V$10+$BF150*Assembly!V$11+$BG150*Assembly!V$12+$BH150*Assembly!V$13+$BI150*Assembly!V$14+$BJ150*Assembly!V$15+$BK150*Assembly!V$16+$BL150*Assembly!V$17+$BM150*Assembly!V$18+$BN150*Assembly!V$19+$BO150*Assembly!V$20+$BP150*Assembly!V$21+$BQ150*Assembly!V$22+$BR150*Assembly!V$23+$BS150*Assembly!V$24</f>
        <v>0</v>
      </c>
      <c r="CO150" s="256" t="str">
        <f>CE150*Refining!$F$3</f>
        <v>934</v>
      </c>
      <c r="CP150" s="256" t="str">
        <f>CF150*Refining!$F$4</f>
        <v>125</v>
      </c>
      <c r="CQ150" s="256" t="str">
        <f>CG150*Refining!$F$5</f>
        <v>0</v>
      </c>
      <c r="CR150" s="256" t="str">
        <f>CH150*Refining!$F$6</f>
        <v>0</v>
      </c>
      <c r="CS150" s="256" t="str">
        <f>CI150*Refining!$F$7</f>
        <v>350</v>
      </c>
      <c r="CT150" s="256" t="str">
        <f>CJ150*Refining!$F$8</f>
        <v>0</v>
      </c>
      <c r="CU150" s="256" t="str">
        <f>CK150*Refining!$F$9</f>
        <v>0</v>
      </c>
      <c r="CV150" s="256" t="str">
        <f>CL150*Refining!$F$10</f>
        <v>0</v>
      </c>
      <c r="CW150" s="256" t="str">
        <f>CM150*Refining!$F$11</f>
        <v>0</v>
      </c>
      <c r="CX150" s="256" t="str">
        <f>CN150*Refining!$F$12</f>
        <v>0</v>
      </c>
      <c r="CY150" s="248" t="str">
        <f t="shared" ref="CY150:DR150" si="607">IF(CE150 = 0, "", CE150)</f>
        <v>523</v>
      </c>
      <c r="CZ150" s="249" t="str">
        <f t="shared" si="607"/>
        <v>40</v>
      </c>
      <c r="DA150" s="245" t="str">
        <f t="shared" si="607"/>
        <v/>
      </c>
      <c r="DB150" s="245" t="str">
        <f t="shared" si="607"/>
        <v/>
      </c>
      <c r="DC150" s="245" t="str">
        <f t="shared" si="607"/>
        <v>196</v>
      </c>
      <c r="DD150" s="245" t="str">
        <f t="shared" si="607"/>
        <v/>
      </c>
      <c r="DE150" s="245" t="str">
        <f t="shared" si="607"/>
        <v/>
      </c>
      <c r="DF150" s="245" t="str">
        <f t="shared" si="607"/>
        <v/>
      </c>
      <c r="DG150" s="245" t="str">
        <f t="shared" si="607"/>
        <v/>
      </c>
      <c r="DH150" s="246" t="str">
        <f t="shared" si="607"/>
        <v/>
      </c>
      <c r="DI150" s="248" t="str">
        <f t="shared" si="607"/>
        <v>934</v>
      </c>
      <c r="DJ150" s="249" t="str">
        <f t="shared" si="607"/>
        <v>125</v>
      </c>
      <c r="DK150" s="245" t="str">
        <f t="shared" si="607"/>
        <v/>
      </c>
      <c r="DL150" s="245" t="str">
        <f t="shared" si="607"/>
        <v/>
      </c>
      <c r="DM150" s="249" t="str">
        <f t="shared" si="607"/>
        <v>350</v>
      </c>
      <c r="DN150" s="245" t="str">
        <f t="shared" si="607"/>
        <v/>
      </c>
      <c r="DO150" s="245" t="str">
        <f t="shared" si="607"/>
        <v/>
      </c>
      <c r="DP150" s="245" t="str">
        <f t="shared" si="607"/>
        <v/>
      </c>
      <c r="DQ150" s="245" t="str">
        <f t="shared" si="607"/>
        <v/>
      </c>
      <c r="DR150" s="246" t="str">
        <f t="shared" si="607"/>
        <v/>
      </c>
      <c r="DS150" s="248" t="str">
        <f t="shared" si="15"/>
        <v>759</v>
      </c>
      <c r="DT150" s="249" t="str">
        <f t="shared" si="16"/>
        <v>1,409</v>
      </c>
      <c r="DU150" s="225" t="str">
        <f>CY150*'Ores &amp; Ingots'!$C$3+CZ150*'Ores &amp; Ingots'!$C$4+DA150*'Ores &amp; Ingots'!$C$5+DB150*'Ores &amp; Ingots'!$C$6+DC150*'Ores &amp; Ingots'!$C$7+DD150*'Ores &amp; Ingots'!$C$8+DE150*'Ores &amp; Ingots'!$C$9+DF150*'Ores &amp; Ingots'!$C$10+DG150*'Ores &amp; Ingots'!$C$11+DH150*'Ores &amp; Ingots'!$C$12</f>
        <v>155</v>
      </c>
      <c r="DV150" s="225" t="str">
        <f>DI150*'Ores &amp; Ingots'!$B$3+DJ150*'Ores &amp; Ingots'!$B$4+DK150*'Ores &amp; Ingots'!$B$5+DL150*'Ores &amp; Ingots'!$B$6+DM150*'Ores &amp; Ingots'!$B$7+DN150*'Ores &amp; Ingots'!$B$8+DO150*'Ores &amp; Ingots'!$B$9+DP150*'Ores &amp; Ingots'!$B$10+DQ150*'Ores &amp; Ingots'!$B$11+DR150*'Ores &amp; Ingots'!$B$12</f>
        <v>521</v>
      </c>
      <c r="DW150" s="249" t="str">
        <f>CY150*Refining!$G$3+CZ150*Refining!$G$4+DA150*Refining!$G$5+DB150*Refining!$G$6+DC150*Refining!$G$7+DD150*Refining!$G$8+DE150*Refining!$G$9+DF150*Refining!$G$10+DG150*Refining!$G$11+DH150*Refining!$G$12</f>
        <v>390</v>
      </c>
      <c r="DX150" s="249" t="str">
        <f t="shared" si="17"/>
        <v>60,630</v>
      </c>
      <c r="DY150" s="250" t="str">
        <f t="shared" si="18"/>
        <v>0.0606</v>
      </c>
      <c r="DZ150" s="248" t="str">
        <f t="shared" si="19"/>
        <v>581</v>
      </c>
      <c r="EA150" s="251" t="str">
        <f t="shared" ref="EA150:EB150" si="608">DZ150/60</f>
        <v>9.7</v>
      </c>
      <c r="EB150" s="251" t="str">
        <f t="shared" si="608"/>
        <v>0.2</v>
      </c>
      <c r="EC150" s="543" t="str">
        <f t="shared" si="21"/>
        <v>0.01</v>
      </c>
      <c r="ED150" s="248" t="str">
        <f t="shared" si="22"/>
        <v>88,008</v>
      </c>
      <c r="EE150" s="251" t="str">
        <f t="shared" ref="EE150:EF150" si="609">ED150/1000</f>
        <v>88.0</v>
      </c>
      <c r="EF150" s="252" t="str">
        <f t="shared" si="609"/>
        <v>0.09</v>
      </c>
      <c r="EG150" s="544" t="str">
        <f t="shared" si="24"/>
        <v>0.0880</v>
      </c>
      <c r="EH150" s="225" t="s">
        <v>12</v>
      </c>
    </row>
    <row r="151">
      <c r="A151" s="33"/>
      <c r="B151" s="226" t="s">
        <v>1020</v>
      </c>
      <c r="C151" s="227" t="s">
        <v>886</v>
      </c>
      <c r="D151" s="227">
        <v>1.0</v>
      </c>
      <c r="E151" s="227">
        <v>1.0</v>
      </c>
      <c r="F151" s="227">
        <v>1.0</v>
      </c>
      <c r="G151" s="253" t="str">
        <f t="shared" si="5"/>
        <v>15.6</v>
      </c>
      <c r="H151" s="254">
        <v>10.0</v>
      </c>
      <c r="I151" s="254">
        <v>10.0</v>
      </c>
      <c r="J151" s="254" t="str">
        <f>H151/Main!$D$9</f>
        <v>10</v>
      </c>
      <c r="K151" s="254" t="str">
        <f>I151/Main!$D$10</f>
        <v>10</v>
      </c>
      <c r="L151" s="254" t="str">
        <f t="shared" si="6"/>
        <v>1</v>
      </c>
      <c r="M151" s="254">
        <v>1.0</v>
      </c>
      <c r="N151" s="255"/>
      <c r="O151" s="255"/>
      <c r="P151" s="255"/>
      <c r="Q151" s="256"/>
      <c r="R151" s="255"/>
      <c r="S151" s="257"/>
      <c r="T151" s="257"/>
      <c r="U151" s="255"/>
      <c r="V151" s="256">
        <v>20000.0</v>
      </c>
      <c r="W151" s="257"/>
      <c r="X151" s="257"/>
      <c r="Y151" s="255"/>
      <c r="Z151" s="255"/>
      <c r="AA151" s="255"/>
      <c r="AB151" s="255"/>
      <c r="AC151" s="335" t="s">
        <v>12</v>
      </c>
      <c r="AD151" s="225">
        <v>225.0</v>
      </c>
      <c r="AE151" s="225">
        <v>0.0</v>
      </c>
      <c r="AF151" s="225">
        <v>0.0</v>
      </c>
      <c r="AG151" s="225">
        <v>0.0</v>
      </c>
      <c r="AH151" s="225">
        <v>30.0</v>
      </c>
      <c r="AI151" s="225">
        <v>0.0</v>
      </c>
      <c r="AJ151" s="225">
        <v>0.0</v>
      </c>
      <c r="AK151" s="225">
        <v>20.0</v>
      </c>
      <c r="AL151" s="225">
        <v>0.0</v>
      </c>
      <c r="AM151" s="225">
        <v>0.0</v>
      </c>
      <c r="AN151" s="225">
        <v>0.0</v>
      </c>
      <c r="AO151" s="225">
        <v>0.0</v>
      </c>
      <c r="AP151" s="225">
        <v>0.0</v>
      </c>
      <c r="AQ151" s="225">
        <v>0.0</v>
      </c>
      <c r="AR151" s="225">
        <v>0.0</v>
      </c>
      <c r="AS151" s="225">
        <v>0.0</v>
      </c>
      <c r="AT151" s="309">
        <v>3.0</v>
      </c>
      <c r="AU151" s="225">
        <v>0.0</v>
      </c>
      <c r="AV151" s="225">
        <v>0.0</v>
      </c>
      <c r="AW151" s="225">
        <v>0.0</v>
      </c>
      <c r="AX151" s="225">
        <v>0.0</v>
      </c>
      <c r="AY151" s="239" t="str">
        <f t="shared" ref="AY151:BS151" si="610">IF(AD151 = 0, "", AD151)</f>
        <v>225</v>
      </c>
      <c r="AZ151" s="227" t="str">
        <f t="shared" si="610"/>
        <v/>
      </c>
      <c r="BA151" s="227" t="str">
        <f t="shared" si="610"/>
        <v/>
      </c>
      <c r="BB151" s="227" t="str">
        <f t="shared" si="610"/>
        <v/>
      </c>
      <c r="BC151" s="225" t="str">
        <f t="shared" si="610"/>
        <v>30</v>
      </c>
      <c r="BD151" s="227" t="str">
        <f t="shared" si="610"/>
        <v/>
      </c>
      <c r="BE151" s="227" t="str">
        <f t="shared" si="610"/>
        <v/>
      </c>
      <c r="BF151" s="225" t="str">
        <f t="shared" si="610"/>
        <v>20</v>
      </c>
      <c r="BG151" s="227" t="str">
        <f t="shared" si="610"/>
        <v/>
      </c>
      <c r="BH151" s="227" t="str">
        <f t="shared" si="610"/>
        <v/>
      </c>
      <c r="BI151" s="227" t="str">
        <f t="shared" si="610"/>
        <v/>
      </c>
      <c r="BJ151" s="227" t="str">
        <f t="shared" si="610"/>
        <v/>
      </c>
      <c r="BK151" s="227" t="str">
        <f t="shared" si="610"/>
        <v/>
      </c>
      <c r="BL151" s="227" t="str">
        <f t="shared" si="610"/>
        <v/>
      </c>
      <c r="BM151" s="227" t="str">
        <f t="shared" si="610"/>
        <v/>
      </c>
      <c r="BN151" s="227" t="str">
        <f t="shared" si="610"/>
        <v/>
      </c>
      <c r="BO151" s="309" t="str">
        <f t="shared" si="610"/>
        <v>3</v>
      </c>
      <c r="BP151" s="227" t="str">
        <f t="shared" si="610"/>
        <v/>
      </c>
      <c r="BQ151" s="227" t="str">
        <f t="shared" si="610"/>
        <v/>
      </c>
      <c r="BR151" s="227" t="str">
        <f t="shared" si="610"/>
        <v/>
      </c>
      <c r="BS151" s="238" t="str">
        <f t="shared" si="610"/>
        <v/>
      </c>
      <c r="BT151" s="239" t="str">
        <f>$AY151*Assembly!Y$4+$AZ151*Assembly!Y$5+$BA151*Assembly!Y$6+$BB151*Assembly!Y$7+$BC151*Assembly!Y$8+$BD151*Assembly!Y$9+$BE151*Assembly!Y$10+$BF151*Assembly!Y$11+$BG151*Assembly!Y$12+$BH151*Assembly!Y$13+$BI151*Assembly!Y$14+$BJ151*Assembly!Y$15+$BK151*Assembly!Y$16+$BL151*Assembly!Y$17+$BM151*Assembly!Y$18+$BN151*Assembly!Y$19+$BO151*Assembly!Y$20+$BP151*Assembly!Y$21+$BQ151*Assembly!Y$22+$BR151*Assembly!Y$23+$BS151*Assembly!Y$24</f>
        <v>7,144</v>
      </c>
      <c r="BU151" s="225" t="str">
        <f t="shared" si="8"/>
        <v>457</v>
      </c>
      <c r="BV151" s="225" t="str">
        <f>$AY151*Assembly!AC$4+$AZ151*Assembly!AC$5+$BA151*Assembly!AC$6+$BB151*Assembly!AC$7+$BC151*Assembly!AC$8+$BD151*Assembly!AC$9+$BE151*Assembly!AC$10+$BF151*Assembly!AC$11+$BG151*Assembly!AC$12+$BH151*Assembly!AC$13+$BI151*Assembly!AC$14+$BJ151*Assembly!AC$15+$BK151*Assembly!AC$16+$BL151*Assembly!AC$17+$BM151*Assembly!AC$18+$BN151*Assembly!AC$19+$BO151*Assembly!AC$20+$BP151*Assembly!AC$21+$BQ151*Assembly!AC$22+$BR151*Assembly!AC$23+$BS151*Assembly!AC$24</f>
        <v>24,920</v>
      </c>
      <c r="BW151" s="240" t="str">
        <f t="shared" si="9"/>
        <v>3.49</v>
      </c>
      <c r="BX151" s="241" t="str">
        <f t="shared" si="10"/>
        <v>1595</v>
      </c>
      <c r="BY151" s="242" t="str">
        <f t="shared" si="11"/>
        <v>54.5</v>
      </c>
      <c r="BZ151" s="225"/>
      <c r="CA151" s="225" t="str">
        <f>$AY151*Assembly!X$4+$AZ151*Assembly!X$5+$BA151*Assembly!X$6+$BB151*Assembly!X$7+$BC151*Assembly!X$8+$BD151*Assembly!X$9+$BE151*Assembly!X$10+$BF151*Assembly!X$11+$BG151*Assembly!X$12+$BH151*Assembly!X$13+$BI151*Assembly!X$14+$BJ151*Assembly!X$15+$BK151*Assembly!X$16+$BL151*Assembly!X$17+$BM151*Assembly!X$18+$BN151*Assembly!X$19+$BO151*Assembly!X$20+$BP151*Assembly!X$21+$BQ151*Assembly!X$22+$BR151*Assembly!X$23+$BS151*Assembly!X$24</f>
        <v>368</v>
      </c>
      <c r="CB151" s="225" t="str">
        <f t="shared" si="12"/>
        <v>57,244</v>
      </c>
      <c r="CC151" s="223" t="str">
        <f t="shared" si="13"/>
        <v>0.0572</v>
      </c>
      <c r="CD151" s="243" t="str">
        <f>$AY151*Assembly!AB$4+$AZ151*Assembly!AB$5+$BA151*Assembly!AB$6+$BB151*Assembly!AB$7+$BC151*Assembly!AB$8+$BD151*Assembly!AB$9+$BE151*Assembly!AB$10+$BF151*Assembly!AB$11+$BG151*Assembly!AB$12+$BH151*Assembly!AB$13+$BI151*Assembly!AB$14+$BJ151*Assembly!AB$15+$BK151*Assembly!AB$16+$BL151*Assembly!AB$17+$BM151*Assembly!AB$18+$BN151*Assembly!AB$19+$BO151*Assembly!AB$20+$BP151*Assembly!AB$21+$BQ151*Assembly!AB$22+$BR151*Assembly!AB$23+$BS151*Assembly!AB$24</f>
        <v>1,355</v>
      </c>
      <c r="CE151" s="256" t="str">
        <f>$AY151*Assembly!M$4+$AZ151*Assembly!M$5+$BA151*Assembly!M$6+$BB151*Assembly!M$7+$BC151*Assembly!M$8+$BD151*Assembly!M$9+$BE151*Assembly!M$10+$BF151*Assembly!M$11+$BG151*Assembly!M$12+$BH151*Assembly!M$13+$BI151*Assembly!M$14+$BJ151*Assembly!M$15+$BK151*Assembly!M$16+$BL151*Assembly!M$17+$BM151*Assembly!M$18+$BN151*Assembly!M$19+$BO151*Assembly!M$20+$BP151*Assembly!M$21+$BQ151*Assembly!M$22+$BR151*Assembly!M$23+$BS151*Assembly!M$24</f>
        <v>6,835</v>
      </c>
      <c r="CF151" s="256" t="str">
        <f>$AY151*Assembly!N$4+$AZ151*Assembly!N$5+$BA151*Assembly!N$6+$BB151*Assembly!N$7+$BC151*Assembly!N$8+$BD151*Assembly!N$9+$BE151*Assembly!N$10+$BF151*Assembly!N$11+$BG151*Assembly!N$12+$BH151*Assembly!N$13+$BI151*Assembly!N$14+$BJ151*Assembly!N$15+$BK151*Assembly!N$16+$BL151*Assembly!N$17+$BM151*Assembly!N$18+$BN151*Assembly!N$19+$BO151*Assembly!N$20+$BP151*Assembly!N$21+$BQ151*Assembly!N$22+$BR151*Assembly!N$23+$BS151*Assembly!N$24</f>
        <v>0</v>
      </c>
      <c r="CG151" s="256" t="str">
        <f>$AY151*Assembly!O$4+$AZ151*Assembly!O$5+$BA151*Assembly!O$6+$BB151*Assembly!O$7+$BC151*Assembly!O$8+$BD151*Assembly!O$9+$BE151*Assembly!O$10+$BF151*Assembly!O$11+$BG151*Assembly!O$12+$BH151*Assembly!O$13+$BI151*Assembly!O$14+$BJ151*Assembly!O$15+$BK151*Assembly!O$16+$BL151*Assembly!O$17+$BM151*Assembly!O$18+$BN151*Assembly!O$19+$BO151*Assembly!O$20+$BP151*Assembly!O$21+$BQ151*Assembly!O$22+$BR151*Assembly!O$23+$BS151*Assembly!O$24</f>
        <v>660</v>
      </c>
      <c r="CH151" s="254" t="str">
        <f>$AY151*Assembly!P$4+$AZ151*Assembly!P$5+$BA151*Assembly!P$6+$BB151*Assembly!P$7+$BC151*Assembly!P$8+$BD151*Assembly!P$9+$BE151*Assembly!P$10+$BF151*Assembly!P$11+$BG151*Assembly!P$12+$BH151*Assembly!P$13+$BI151*Assembly!P$14+$BJ151*Assembly!P$15+$BK151*Assembly!P$16+$BL151*Assembly!P$17+$BM151*Assembly!P$18+$BN151*Assembly!P$19+$BO151*Assembly!P$20+$BP151*Assembly!P$21+$BQ151*Assembly!P$22+$BR151*Assembly!P$23+$BS151*Assembly!P$24</f>
        <v>0</v>
      </c>
      <c r="CI151" s="254" t="str">
        <f>$AY151*Assembly!Q$4+$AZ151*Assembly!Q$5+$BA151*Assembly!Q$6+$BB151*Assembly!Q$7+$BC151*Assembly!Q$8+$BD151*Assembly!Q$9+$BE151*Assembly!Q$10+$BF151*Assembly!Q$11+$BG151*Assembly!Q$12+$BH151*Assembly!Q$13+$BI151*Assembly!Q$14+$BJ151*Assembly!Q$15+$BK151*Assembly!Q$16+$BL151*Assembly!Q$17+$BM151*Assembly!Q$18+$BN151*Assembly!Q$19+$BO151*Assembly!Q$20+$BP151*Assembly!Q$21+$BQ151*Assembly!Q$22+$BR151*Assembly!Q$23+$BS151*Assembly!Q$24</f>
        <v>4</v>
      </c>
      <c r="CJ151" s="256" t="str">
        <f>$AY151*Assembly!R$4+$AZ151*Assembly!R$5+$BA151*Assembly!R$6+$BB151*Assembly!R$7+$BC151*Assembly!R$8+$BD151*Assembly!R$9+$BE151*Assembly!R$10+$BF151*Assembly!R$11+$BG151*Assembly!R$12+$BH151*Assembly!R$13+$BI151*Assembly!R$14+$BJ151*Assembly!R$15+$BK151*Assembly!R$16+$BL151*Assembly!R$17+$BM151*Assembly!R$18+$BN151*Assembly!R$19+$BO151*Assembly!R$20+$BP151*Assembly!R$21+$BQ151*Assembly!R$22+$BR151*Assembly!R$23+$BS151*Assembly!R$24</f>
        <v>15</v>
      </c>
      <c r="CK151" s="254" t="str">
        <f>$AY151*Assembly!S$4+$AZ151*Assembly!S$5+$BA151*Assembly!S$6+$BB151*Assembly!S$7+$BC151*Assembly!S$8+$BD151*Assembly!S$9+$BE151*Assembly!S$10+$BF151*Assembly!S$11+$BG151*Assembly!S$12+$BH151*Assembly!S$13+$BI151*Assembly!S$14+$BJ151*Assembly!S$15+$BK151*Assembly!S$16+$BL151*Assembly!S$17+$BM151*Assembly!S$18+$BN151*Assembly!S$19+$BO151*Assembly!S$20+$BP151*Assembly!S$21+$BQ151*Assembly!S$22+$BR151*Assembly!S$23+$BS151*Assembly!S$24</f>
        <v>30</v>
      </c>
      <c r="CL151" s="254" t="str">
        <f>$AY151*Assembly!T$4+$AZ151*Assembly!T$5+$BA151*Assembly!T$6+$BB151*Assembly!T$7+$BC151*Assembly!T$8+$BD151*Assembly!T$9+$BE151*Assembly!T$10+$BF151*Assembly!T$11+$BG151*Assembly!T$12+$BH151*Assembly!T$13+$BI151*Assembly!T$14+$BJ151*Assembly!T$15+$BK151*Assembly!T$16+$BL151*Assembly!T$17+$BM151*Assembly!T$18+$BN151*Assembly!T$19+$BO151*Assembly!T$20+$BP151*Assembly!T$21+$BQ151*Assembly!T$22+$BR151*Assembly!T$23+$BS151*Assembly!T$24</f>
        <v>0</v>
      </c>
      <c r="CM151" s="254" t="str">
        <f>$AY151*Assembly!U$4+$AZ151*Assembly!U$5+$BA151*Assembly!U$6+$BB151*Assembly!U$7+$BC151*Assembly!U$8+$BD151*Assembly!U$9+$BE151*Assembly!U$10+$BF151*Assembly!U$11+$BG151*Assembly!U$12+$BH151*Assembly!U$13+$BI151*Assembly!U$14+$BJ151*Assembly!U$15+$BK151*Assembly!U$16+$BL151*Assembly!U$17+$BM151*Assembly!U$18+$BN151*Assembly!U$19+$BO151*Assembly!U$20+$BP151*Assembly!U$21+$BQ151*Assembly!U$22+$BR151*Assembly!U$23+$BS151*Assembly!U$24</f>
        <v>0</v>
      </c>
      <c r="CN151" s="256" t="str">
        <f>$AY151*Assembly!V$4+$AZ151*Assembly!V$5+$BA151*Assembly!V$6+$BB151*Assembly!V$7+$BC151*Assembly!V$8+$BD151*Assembly!V$9+$BE151*Assembly!V$10+$BF151*Assembly!V$11+$BG151*Assembly!V$12+$BH151*Assembly!V$13+$BI151*Assembly!V$14+$BJ151*Assembly!V$15+$BK151*Assembly!V$16+$BL151*Assembly!V$17+$BM151*Assembly!V$18+$BN151*Assembly!V$19+$BO151*Assembly!V$20+$BP151*Assembly!V$21+$BQ151*Assembly!V$22+$BR151*Assembly!V$23+$BS151*Assembly!V$24</f>
        <v>0</v>
      </c>
      <c r="CO151" s="256" t="str">
        <f>CE151*Refining!$F$3</f>
        <v>12,205</v>
      </c>
      <c r="CP151" s="256" t="str">
        <f>CF151*Refining!$F$4</f>
        <v>0</v>
      </c>
      <c r="CQ151" s="256" t="str">
        <f>CG151*Refining!$F$5</f>
        <v>2,750</v>
      </c>
      <c r="CR151" s="256" t="str">
        <f>CH151*Refining!$F$6</f>
        <v>0</v>
      </c>
      <c r="CS151" s="256" t="str">
        <f>CI151*Refining!$F$7</f>
        <v>7</v>
      </c>
      <c r="CT151" s="256" t="str">
        <f>CJ151*Refining!$F$8</f>
        <v>188</v>
      </c>
      <c r="CU151" s="256" t="str">
        <f>CK151*Refining!$F$9</f>
        <v>3,750</v>
      </c>
      <c r="CV151" s="256" t="str">
        <f>CL151*Refining!$F$10</f>
        <v>0</v>
      </c>
      <c r="CW151" s="256" t="str">
        <f>CM151*Refining!$F$11</f>
        <v>0</v>
      </c>
      <c r="CX151" s="256" t="str">
        <f>CN151*Refining!$F$12</f>
        <v>0</v>
      </c>
      <c r="CY151" s="248" t="str">
        <f t="shared" ref="CY151:DR151" si="611">IF(CE151 = 0, "", CE151)</f>
        <v>6,835</v>
      </c>
      <c r="CZ151" s="245" t="str">
        <f t="shared" si="611"/>
        <v/>
      </c>
      <c r="DA151" s="249" t="str">
        <f t="shared" si="611"/>
        <v>660</v>
      </c>
      <c r="DB151" s="245" t="str">
        <f t="shared" si="611"/>
        <v/>
      </c>
      <c r="DC151" s="245" t="str">
        <f t="shared" si="611"/>
        <v>4</v>
      </c>
      <c r="DD151" s="249" t="str">
        <f t="shared" si="611"/>
        <v>15</v>
      </c>
      <c r="DE151" s="245" t="str">
        <f t="shared" si="611"/>
        <v>30</v>
      </c>
      <c r="DF151" s="245" t="str">
        <f t="shared" si="611"/>
        <v/>
      </c>
      <c r="DG151" s="245" t="str">
        <f t="shared" si="611"/>
        <v/>
      </c>
      <c r="DH151" s="246" t="str">
        <f t="shared" si="611"/>
        <v/>
      </c>
      <c r="DI151" s="248" t="str">
        <f t="shared" si="611"/>
        <v>12,205</v>
      </c>
      <c r="DJ151" s="245" t="str">
        <f t="shared" si="611"/>
        <v/>
      </c>
      <c r="DK151" s="249" t="str">
        <f t="shared" si="611"/>
        <v>2,750</v>
      </c>
      <c r="DL151" s="245" t="str">
        <f t="shared" si="611"/>
        <v/>
      </c>
      <c r="DM151" s="249" t="str">
        <f t="shared" si="611"/>
        <v>7</v>
      </c>
      <c r="DN151" s="249" t="str">
        <f t="shared" si="611"/>
        <v>188</v>
      </c>
      <c r="DO151" s="249" t="str">
        <f t="shared" si="611"/>
        <v>3,750</v>
      </c>
      <c r="DP151" s="245" t="str">
        <f t="shared" si="611"/>
        <v/>
      </c>
      <c r="DQ151" s="245" t="str">
        <f t="shared" si="611"/>
        <v/>
      </c>
      <c r="DR151" s="246" t="str">
        <f t="shared" si="611"/>
        <v/>
      </c>
      <c r="DS151" s="248" t="str">
        <f t="shared" si="15"/>
        <v>7,544</v>
      </c>
      <c r="DT151" s="249" t="str">
        <f t="shared" si="16"/>
        <v>18,900</v>
      </c>
      <c r="DU151" s="225" t="str">
        <f>CY151*'Ores &amp; Ingots'!$C$3+CZ151*'Ores &amp; Ingots'!$C$4+DA151*'Ores &amp; Ingots'!$C$5+DB151*'Ores &amp; Ingots'!$C$6+DC151*'Ores &amp; Ingots'!$C$7+DD151*'Ores &amp; Ingots'!$C$8+DE151*'Ores &amp; Ingots'!$C$9+DF151*'Ores &amp; Ingots'!$C$10+DG151*'Ores &amp; Ingots'!$C$11+DH151*'Ores &amp; Ingots'!$C$12</f>
        <v>947</v>
      </c>
      <c r="DV151" s="225" t="str">
        <f>DI151*'Ores &amp; Ingots'!$B$3+DJ151*'Ores &amp; Ingots'!$B$4+DK151*'Ores &amp; Ingots'!$B$5+DL151*'Ores &amp; Ingots'!$B$6+DM151*'Ores &amp; Ingots'!$B$7+DN151*'Ores &amp; Ingots'!$B$8+DO151*'Ores &amp; Ingots'!$B$9+DP151*'Ores &amp; Ingots'!$B$10+DQ151*'Ores &amp; Ingots'!$B$11+DR151*'Ores &amp; Ingots'!$B$12</f>
        <v>6,993</v>
      </c>
      <c r="DW151" s="249" t="str">
        <f>CY151*Refining!$G$3+CZ151*Refining!$G$4+DA151*Refining!$G$5+DB151*Refining!$G$6+DC151*Refining!$G$7+DD151*Refining!$G$8+DE151*Refining!$G$9+DF151*Refining!$G$10+DG151*Refining!$G$11+DH151*Refining!$G$12</f>
        <v>10,232</v>
      </c>
      <c r="DX151" s="249" t="str">
        <f t="shared" si="17"/>
        <v>1,591,699</v>
      </c>
      <c r="DY151" s="250" t="str">
        <f t="shared" si="18"/>
        <v>1.5917</v>
      </c>
      <c r="DZ151" s="248" t="str">
        <f t="shared" si="19"/>
        <v>10,610</v>
      </c>
      <c r="EA151" s="251" t="str">
        <f t="shared" ref="EA151:EB151" si="612">DZ151/60</f>
        <v>176.8</v>
      </c>
      <c r="EB151" s="251" t="str">
        <f t="shared" si="612"/>
        <v>2.9</v>
      </c>
      <c r="EC151" s="543" t="str">
        <f t="shared" si="21"/>
        <v>0.12</v>
      </c>
      <c r="ED151" s="248" t="str">
        <f t="shared" si="22"/>
        <v>1,648,943</v>
      </c>
      <c r="EE151" s="251" t="str">
        <f t="shared" ref="EE151:EF151" si="613">ED151/1000</f>
        <v>1,648.9</v>
      </c>
      <c r="EF151" s="252" t="str">
        <f t="shared" si="613"/>
        <v>1.65</v>
      </c>
      <c r="EG151" s="544" t="str">
        <f t="shared" si="24"/>
        <v>1.6489</v>
      </c>
      <c r="EH151" s="225" t="s">
        <v>12</v>
      </c>
    </row>
    <row r="152" hidden="1">
      <c r="A152" s="42"/>
      <c r="B152" s="297" t="s">
        <v>1020</v>
      </c>
      <c r="C152" s="262" t="s">
        <v>885</v>
      </c>
      <c r="D152" s="262">
        <v>1.0</v>
      </c>
      <c r="E152" s="262">
        <v>1.0</v>
      </c>
      <c r="F152" s="262">
        <v>1.0</v>
      </c>
      <c r="G152" s="263" t="str">
        <f t="shared" si="5"/>
        <v>0.1</v>
      </c>
      <c r="H152" s="264">
        <v>3.0</v>
      </c>
      <c r="I152" s="264">
        <v>3.0</v>
      </c>
      <c r="J152" s="264" t="str">
        <f>H152/Main!$D$9</f>
        <v>3</v>
      </c>
      <c r="K152" s="264" t="str">
        <f>I152/Main!$D$10</f>
        <v>3</v>
      </c>
      <c r="L152" s="264" t="str">
        <f t="shared" si="6"/>
        <v>1</v>
      </c>
      <c r="M152" s="264">
        <v>1.0</v>
      </c>
      <c r="N152" s="266"/>
      <c r="O152" s="266"/>
      <c r="P152" s="266"/>
      <c r="Q152" s="265"/>
      <c r="R152" s="266"/>
      <c r="S152" s="267"/>
      <c r="T152" s="267"/>
      <c r="U152" s="266"/>
      <c r="V152" s="265">
        <v>5000.0</v>
      </c>
      <c r="W152" s="267"/>
      <c r="X152" s="267"/>
      <c r="Y152" s="266"/>
      <c r="Z152" s="266"/>
      <c r="AA152" s="266"/>
      <c r="AB152" s="266"/>
      <c r="AC152" s="340"/>
      <c r="AD152" s="275">
        <v>70.0</v>
      </c>
      <c r="AE152" s="275">
        <v>0.0</v>
      </c>
      <c r="AF152" s="275">
        <v>0.0</v>
      </c>
      <c r="AG152" s="275">
        <v>0.0</v>
      </c>
      <c r="AH152" s="275">
        <v>10.0</v>
      </c>
      <c r="AI152" s="275">
        <v>0.0</v>
      </c>
      <c r="AJ152" s="275">
        <v>0.0</v>
      </c>
      <c r="AK152" s="275">
        <v>7.0</v>
      </c>
      <c r="AL152" s="275">
        <v>0.0</v>
      </c>
      <c r="AM152" s="275">
        <v>0.0</v>
      </c>
      <c r="AN152" s="275">
        <v>0.0</v>
      </c>
      <c r="AO152" s="275">
        <v>0.0</v>
      </c>
      <c r="AP152" s="275">
        <v>0.0</v>
      </c>
      <c r="AQ152" s="275">
        <v>0.0</v>
      </c>
      <c r="AR152" s="275">
        <v>0.0</v>
      </c>
      <c r="AS152" s="275">
        <v>0.0</v>
      </c>
      <c r="AT152" s="321">
        <v>1.0</v>
      </c>
      <c r="AU152" s="275">
        <v>0.0</v>
      </c>
      <c r="AV152" s="275">
        <v>0.0</v>
      </c>
      <c r="AW152" s="275">
        <v>0.0</v>
      </c>
      <c r="AX152" s="275">
        <v>0.0</v>
      </c>
      <c r="AY152" s="274" t="str">
        <f t="shared" ref="AY152:BS152" si="614">IF(AD152 = 0, "", AD152)</f>
        <v>70</v>
      </c>
      <c r="AZ152" s="262" t="str">
        <f t="shared" si="614"/>
        <v/>
      </c>
      <c r="BA152" s="262" t="str">
        <f t="shared" si="614"/>
        <v/>
      </c>
      <c r="BB152" s="262" t="str">
        <f t="shared" si="614"/>
        <v/>
      </c>
      <c r="BC152" s="275" t="str">
        <f t="shared" si="614"/>
        <v>10</v>
      </c>
      <c r="BD152" s="262" t="str">
        <f t="shared" si="614"/>
        <v/>
      </c>
      <c r="BE152" s="262" t="str">
        <f t="shared" si="614"/>
        <v/>
      </c>
      <c r="BF152" s="275" t="str">
        <f t="shared" si="614"/>
        <v>7</v>
      </c>
      <c r="BG152" s="262" t="str">
        <f t="shared" si="614"/>
        <v/>
      </c>
      <c r="BH152" s="262" t="str">
        <f t="shared" si="614"/>
        <v/>
      </c>
      <c r="BI152" s="262" t="str">
        <f t="shared" si="614"/>
        <v/>
      </c>
      <c r="BJ152" s="262" t="str">
        <f t="shared" si="614"/>
        <v/>
      </c>
      <c r="BK152" s="262" t="str">
        <f t="shared" si="614"/>
        <v/>
      </c>
      <c r="BL152" s="262" t="str">
        <f t="shared" si="614"/>
        <v/>
      </c>
      <c r="BM152" s="262" t="str">
        <f t="shared" si="614"/>
        <v/>
      </c>
      <c r="BN152" s="262" t="str">
        <f t="shared" si="614"/>
        <v/>
      </c>
      <c r="BO152" s="321" t="str">
        <f t="shared" si="614"/>
        <v>1</v>
      </c>
      <c r="BP152" s="262" t="str">
        <f t="shared" si="614"/>
        <v/>
      </c>
      <c r="BQ152" s="262" t="str">
        <f t="shared" si="614"/>
        <v/>
      </c>
      <c r="BR152" s="262" t="str">
        <f t="shared" si="614"/>
        <v/>
      </c>
      <c r="BS152" s="273" t="str">
        <f t="shared" si="614"/>
        <v/>
      </c>
      <c r="BT152" s="274" t="str">
        <f>$AY152*Assembly!Y$4+$AZ152*Assembly!Y$5+$BA152*Assembly!Y$6+$BB152*Assembly!Y$7+$BC152*Assembly!Y$8+$BD152*Assembly!Y$9+$BE152*Assembly!Y$10+$BF152*Assembly!Y$11+$BG152*Assembly!Y$12+$BH152*Assembly!Y$13+$BI152*Assembly!Y$14+$BJ152*Assembly!Y$15+$BK152*Assembly!Y$16+$BL152*Assembly!Y$17+$BM152*Assembly!Y$18+$BN152*Assembly!Y$19+$BO152*Assembly!Y$20+$BP152*Assembly!Y$21+$BQ152*Assembly!Y$22+$BR152*Assembly!Y$23+$BS152*Assembly!Y$24</f>
        <v>2,281</v>
      </c>
      <c r="BU152" s="275" t="str">
        <f t="shared" si="8"/>
        <v>18,251</v>
      </c>
      <c r="BV152" s="275" t="str">
        <f>$AY152*Assembly!AC$4+$AZ152*Assembly!AC$5+$BA152*Assembly!AC$6+$BB152*Assembly!AC$7+$BC152*Assembly!AC$8+$BD152*Assembly!AC$9+$BE152*Assembly!AC$10+$BF152*Assembly!AC$11+$BG152*Assembly!AC$12+$BH152*Assembly!AC$13+$BI152*Assembly!AC$14+$BJ152*Assembly!AC$15+$BK152*Assembly!AC$16+$BL152*Assembly!AC$17+$BM152*Assembly!AC$18+$BN152*Assembly!AC$19+$BO152*Assembly!AC$20+$BP152*Assembly!AC$21+$BQ152*Assembly!AC$22+$BR152*Assembly!AC$23+$BS152*Assembly!AC$24</f>
        <v>7,807</v>
      </c>
      <c r="BW152" s="276" t="str">
        <f t="shared" si="9"/>
        <v>3.42</v>
      </c>
      <c r="BX152" s="277" t="str">
        <f t="shared" si="10"/>
        <v>62456</v>
      </c>
      <c r="BY152" s="278" t="str">
        <f t="shared" si="11"/>
        <v>0.4</v>
      </c>
      <c r="BZ152" s="275"/>
      <c r="CA152" s="275" t="str">
        <f>$AY152*Assembly!X$4+$AZ152*Assembly!X$5+$BA152*Assembly!X$6+$BB152*Assembly!X$7+$BC152*Assembly!X$8+$BD152*Assembly!X$9+$BE152*Assembly!X$10+$BF152*Assembly!X$11+$BG152*Assembly!X$12+$BH152*Assembly!X$13+$BI152*Assembly!X$14+$BJ152*Assembly!X$15+$BK152*Assembly!X$16+$BL152*Assembly!X$17+$BM152*Assembly!X$18+$BN152*Assembly!X$19+$BO152*Assembly!X$20+$BP152*Assembly!X$21+$BQ152*Assembly!X$22+$BR152*Assembly!X$23+$BS152*Assembly!X$24</f>
        <v>118</v>
      </c>
      <c r="CB152" s="275" t="str">
        <f t="shared" si="12"/>
        <v>18,356</v>
      </c>
      <c r="CC152" s="279" t="str">
        <f t="shared" si="13"/>
        <v>0.0184</v>
      </c>
      <c r="CD152" s="280" t="str">
        <f>$AY152*Assembly!AB$4+$AZ152*Assembly!AB$5+$BA152*Assembly!AB$6+$BB152*Assembly!AB$7+$BC152*Assembly!AB$8+$BD152*Assembly!AB$9+$BE152*Assembly!AB$10+$BF152*Assembly!AB$11+$BG152*Assembly!AB$12+$BH152*Assembly!AB$13+$BI152*Assembly!AB$14+$BJ152*Assembly!AB$15+$BK152*Assembly!AB$16+$BL152*Assembly!AB$17+$BM152*Assembly!AB$18+$BN152*Assembly!AB$19+$BO152*Assembly!AB$20+$BP152*Assembly!AB$21+$BQ152*Assembly!AB$22+$BR152*Assembly!AB$23+$BS152*Assembly!AB$24</f>
        <v>437</v>
      </c>
      <c r="CE152" s="265" t="str">
        <f>$AY152*Assembly!M$4+$AZ152*Assembly!M$5+$BA152*Assembly!M$6+$BB152*Assembly!M$7+$BC152*Assembly!M$8+$BD152*Assembly!M$9+$BE152*Assembly!M$10+$BF152*Assembly!M$11+$BG152*Assembly!M$12+$BH152*Assembly!M$13+$BI152*Assembly!M$14+$BJ152*Assembly!M$15+$BK152*Assembly!M$16+$BL152*Assembly!M$17+$BM152*Assembly!M$18+$BN152*Assembly!M$19+$BO152*Assembly!M$20+$BP152*Assembly!M$21+$BQ152*Assembly!M$22+$BR152*Assembly!M$23+$BS152*Assembly!M$24</f>
        <v>2,174</v>
      </c>
      <c r="CF152" s="265" t="str">
        <f>$AY152*Assembly!N$4+$AZ152*Assembly!N$5+$BA152*Assembly!N$6+$BB152*Assembly!N$7+$BC152*Assembly!N$8+$BD152*Assembly!N$9+$BE152*Assembly!N$10+$BF152*Assembly!N$11+$BG152*Assembly!N$12+$BH152*Assembly!N$13+$BI152*Assembly!N$14+$BJ152*Assembly!N$15+$BK152*Assembly!N$16+$BL152*Assembly!N$17+$BM152*Assembly!N$18+$BN152*Assembly!N$19+$BO152*Assembly!N$20+$BP152*Assembly!N$21+$BQ152*Assembly!N$22+$BR152*Assembly!N$23+$BS152*Assembly!N$24</f>
        <v>0</v>
      </c>
      <c r="CG152" s="265" t="str">
        <f>$AY152*Assembly!O$4+$AZ152*Assembly!O$5+$BA152*Assembly!O$6+$BB152*Assembly!O$7+$BC152*Assembly!O$8+$BD152*Assembly!O$9+$BE152*Assembly!O$10+$BF152*Assembly!O$11+$BG152*Assembly!O$12+$BH152*Assembly!O$13+$BI152*Assembly!O$14+$BJ152*Assembly!O$15+$BK152*Assembly!O$16+$BL152*Assembly!O$17+$BM152*Assembly!O$18+$BN152*Assembly!O$19+$BO152*Assembly!O$20+$BP152*Assembly!O$21+$BQ152*Assembly!O$22+$BR152*Assembly!O$23+$BS152*Assembly!O$24</f>
        <v>220</v>
      </c>
      <c r="CH152" s="264" t="str">
        <f>$AY152*Assembly!P$4+$AZ152*Assembly!P$5+$BA152*Assembly!P$6+$BB152*Assembly!P$7+$BC152*Assembly!P$8+$BD152*Assembly!P$9+$BE152*Assembly!P$10+$BF152*Assembly!P$11+$BG152*Assembly!P$12+$BH152*Assembly!P$13+$BI152*Assembly!P$14+$BJ152*Assembly!P$15+$BK152*Assembly!P$16+$BL152*Assembly!P$17+$BM152*Assembly!P$18+$BN152*Assembly!P$19+$BO152*Assembly!P$20+$BP152*Assembly!P$21+$BQ152*Assembly!P$22+$BR152*Assembly!P$23+$BS152*Assembly!P$24</f>
        <v>0</v>
      </c>
      <c r="CI152" s="264" t="str">
        <f>$AY152*Assembly!Q$4+$AZ152*Assembly!Q$5+$BA152*Assembly!Q$6+$BB152*Assembly!Q$7+$BC152*Assembly!Q$8+$BD152*Assembly!Q$9+$BE152*Assembly!Q$10+$BF152*Assembly!Q$11+$BG152*Assembly!Q$12+$BH152*Assembly!Q$13+$BI152*Assembly!Q$14+$BJ152*Assembly!Q$15+$BK152*Assembly!Q$16+$BL152*Assembly!Q$17+$BM152*Assembly!Q$18+$BN152*Assembly!Q$19+$BO152*Assembly!Q$20+$BP152*Assembly!Q$21+$BQ152*Assembly!Q$22+$BR152*Assembly!Q$23+$BS152*Assembly!Q$24</f>
        <v>1.4</v>
      </c>
      <c r="CJ152" s="265" t="str">
        <f>$AY152*Assembly!R$4+$AZ152*Assembly!R$5+$BA152*Assembly!R$6+$BB152*Assembly!R$7+$BC152*Assembly!R$8+$BD152*Assembly!R$9+$BE152*Assembly!R$10+$BF152*Assembly!R$11+$BG152*Assembly!R$12+$BH152*Assembly!R$13+$BI152*Assembly!R$14+$BJ152*Assembly!R$15+$BK152*Assembly!R$16+$BL152*Assembly!R$17+$BM152*Assembly!R$18+$BN152*Assembly!R$19+$BO152*Assembly!R$20+$BP152*Assembly!R$21+$BQ152*Assembly!R$22+$BR152*Assembly!R$23+$BS152*Assembly!R$24</f>
        <v>5</v>
      </c>
      <c r="CK152" s="264" t="str">
        <f>$AY152*Assembly!S$4+$AZ152*Assembly!S$5+$BA152*Assembly!S$6+$BB152*Assembly!S$7+$BC152*Assembly!S$8+$BD152*Assembly!S$9+$BE152*Assembly!S$10+$BF152*Assembly!S$11+$BG152*Assembly!S$12+$BH152*Assembly!S$13+$BI152*Assembly!S$14+$BJ152*Assembly!S$15+$BK152*Assembly!S$16+$BL152*Assembly!S$17+$BM152*Assembly!S$18+$BN152*Assembly!S$19+$BO152*Assembly!S$20+$BP152*Assembly!S$21+$BQ152*Assembly!S$22+$BR152*Assembly!S$23+$BS152*Assembly!S$24</f>
        <v>10</v>
      </c>
      <c r="CL152" s="264" t="str">
        <f>$AY152*Assembly!T$4+$AZ152*Assembly!T$5+$BA152*Assembly!T$6+$BB152*Assembly!T$7+$BC152*Assembly!T$8+$BD152*Assembly!T$9+$BE152*Assembly!T$10+$BF152*Assembly!T$11+$BG152*Assembly!T$12+$BH152*Assembly!T$13+$BI152*Assembly!T$14+$BJ152*Assembly!T$15+$BK152*Assembly!T$16+$BL152*Assembly!T$17+$BM152*Assembly!T$18+$BN152*Assembly!T$19+$BO152*Assembly!T$20+$BP152*Assembly!T$21+$BQ152*Assembly!T$22+$BR152*Assembly!T$23+$BS152*Assembly!T$24</f>
        <v>0</v>
      </c>
      <c r="CM152" s="264" t="str">
        <f>$AY152*Assembly!U$4+$AZ152*Assembly!U$5+$BA152*Assembly!U$6+$BB152*Assembly!U$7+$BC152*Assembly!U$8+$BD152*Assembly!U$9+$BE152*Assembly!U$10+$BF152*Assembly!U$11+$BG152*Assembly!U$12+$BH152*Assembly!U$13+$BI152*Assembly!U$14+$BJ152*Assembly!U$15+$BK152*Assembly!U$16+$BL152*Assembly!U$17+$BM152*Assembly!U$18+$BN152*Assembly!U$19+$BO152*Assembly!U$20+$BP152*Assembly!U$21+$BQ152*Assembly!U$22+$BR152*Assembly!U$23+$BS152*Assembly!U$24</f>
        <v>0</v>
      </c>
      <c r="CN152" s="265" t="str">
        <f>$AY152*Assembly!V$4+$AZ152*Assembly!V$5+$BA152*Assembly!V$6+$BB152*Assembly!V$7+$BC152*Assembly!V$8+$BD152*Assembly!V$9+$BE152*Assembly!V$10+$BF152*Assembly!V$11+$BG152*Assembly!V$12+$BH152*Assembly!V$13+$BI152*Assembly!V$14+$BJ152*Assembly!V$15+$BK152*Assembly!V$16+$BL152*Assembly!V$17+$BM152*Assembly!V$18+$BN152*Assembly!V$19+$BO152*Assembly!V$20+$BP152*Assembly!V$21+$BQ152*Assembly!V$22+$BR152*Assembly!V$23+$BS152*Assembly!V$24</f>
        <v>0</v>
      </c>
      <c r="CO152" s="265" t="str">
        <f>CE152*Refining!$F$3</f>
        <v>3,881</v>
      </c>
      <c r="CP152" s="265" t="str">
        <f>CF152*Refining!$F$4</f>
        <v>0</v>
      </c>
      <c r="CQ152" s="265" t="str">
        <f>CG152*Refining!$F$5</f>
        <v>917</v>
      </c>
      <c r="CR152" s="265" t="str">
        <f>CH152*Refining!$F$6</f>
        <v>0</v>
      </c>
      <c r="CS152" s="265" t="str">
        <f>CI152*Refining!$F$7</f>
        <v>3</v>
      </c>
      <c r="CT152" s="265" t="str">
        <f>CJ152*Refining!$F$8</f>
        <v>63</v>
      </c>
      <c r="CU152" s="265" t="str">
        <f>CK152*Refining!$F$9</f>
        <v>1,250</v>
      </c>
      <c r="CV152" s="265" t="str">
        <f>CL152*Refining!$F$10</f>
        <v>0</v>
      </c>
      <c r="CW152" s="265" t="str">
        <f>CM152*Refining!$F$11</f>
        <v>0</v>
      </c>
      <c r="CX152" s="265" t="str">
        <f>CN152*Refining!$F$12</f>
        <v>0</v>
      </c>
      <c r="CY152" s="285" t="str">
        <f t="shared" ref="CY152:DR152" si="615">IF(CE152 = 0, "", CE152)</f>
        <v>2,174</v>
      </c>
      <c r="CZ152" s="282" t="str">
        <f t="shared" si="615"/>
        <v/>
      </c>
      <c r="DA152" s="286" t="str">
        <f t="shared" si="615"/>
        <v>220</v>
      </c>
      <c r="DB152" s="282" t="str">
        <f t="shared" si="615"/>
        <v/>
      </c>
      <c r="DC152" s="282" t="str">
        <f t="shared" si="615"/>
        <v>1.4</v>
      </c>
      <c r="DD152" s="286" t="str">
        <f t="shared" si="615"/>
        <v>5</v>
      </c>
      <c r="DE152" s="282" t="str">
        <f t="shared" si="615"/>
        <v>10</v>
      </c>
      <c r="DF152" s="282" t="str">
        <f t="shared" si="615"/>
        <v/>
      </c>
      <c r="DG152" s="282" t="str">
        <f t="shared" si="615"/>
        <v/>
      </c>
      <c r="DH152" s="283" t="str">
        <f t="shared" si="615"/>
        <v/>
      </c>
      <c r="DI152" s="285" t="str">
        <f t="shared" si="615"/>
        <v>3,881</v>
      </c>
      <c r="DJ152" s="282" t="str">
        <f t="shared" si="615"/>
        <v/>
      </c>
      <c r="DK152" s="286" t="str">
        <f t="shared" si="615"/>
        <v>917</v>
      </c>
      <c r="DL152" s="282" t="str">
        <f t="shared" si="615"/>
        <v/>
      </c>
      <c r="DM152" s="286" t="str">
        <f t="shared" si="615"/>
        <v>3</v>
      </c>
      <c r="DN152" s="286" t="str">
        <f t="shared" si="615"/>
        <v>63</v>
      </c>
      <c r="DO152" s="286" t="str">
        <f t="shared" si="615"/>
        <v>1,250</v>
      </c>
      <c r="DP152" s="282" t="str">
        <f t="shared" si="615"/>
        <v/>
      </c>
      <c r="DQ152" s="282" t="str">
        <f t="shared" si="615"/>
        <v/>
      </c>
      <c r="DR152" s="283" t="str">
        <f t="shared" si="615"/>
        <v/>
      </c>
      <c r="DS152" s="285" t="str">
        <f t="shared" si="15"/>
        <v>2,410</v>
      </c>
      <c r="DT152" s="286" t="str">
        <f t="shared" si="16"/>
        <v>6,113</v>
      </c>
      <c r="DU152" s="275" t="str">
        <f>CY152*'Ores &amp; Ingots'!$C$3+CZ152*'Ores &amp; Ingots'!$C$4+DA152*'Ores &amp; Ingots'!$C$5+DB152*'Ores &amp; Ingots'!$C$6+DC152*'Ores &amp; Ingots'!$C$7+DD152*'Ores &amp; Ingots'!$C$8+DE152*'Ores &amp; Ingots'!$C$9+DF152*'Ores &amp; Ingots'!$C$10+DG152*'Ores &amp; Ingots'!$C$11+DH152*'Ores &amp; Ingots'!$C$12</f>
        <v>302</v>
      </c>
      <c r="DV152" s="275" t="str">
        <f>DI152*'Ores &amp; Ingots'!$B$3+DJ152*'Ores &amp; Ingots'!$B$4+DK152*'Ores &amp; Ingots'!$B$5+DL152*'Ores &amp; Ingots'!$B$6+DM152*'Ores &amp; Ingots'!$B$7+DN152*'Ores &amp; Ingots'!$B$8+DO152*'Ores &amp; Ingots'!$B$9+DP152*'Ores &amp; Ingots'!$B$10+DQ152*'Ores &amp; Ingots'!$B$11+DR152*'Ores &amp; Ingots'!$B$12</f>
        <v>2,262</v>
      </c>
      <c r="DW152" s="286" t="str">
        <f>CY152*Refining!$G$3+CZ152*Refining!$G$4+DA152*Refining!$G$5+DB152*Refining!$G$6+DC152*Refining!$G$7+DD152*Refining!$G$8+DE152*Refining!$G$9+DF152*Refining!$G$10+DG152*Refining!$G$11+DH152*Refining!$G$12</f>
        <v>3,404</v>
      </c>
      <c r="DX152" s="286" t="str">
        <f t="shared" si="17"/>
        <v>529,455</v>
      </c>
      <c r="DY152" s="287" t="str">
        <f t="shared" si="18"/>
        <v>0.5295</v>
      </c>
      <c r="DZ152" s="285" t="str">
        <f t="shared" si="19"/>
        <v>3,525</v>
      </c>
      <c r="EA152" s="288" t="str">
        <f t="shared" ref="EA152:EB152" si="616">DZ152/60</f>
        <v>58.7</v>
      </c>
      <c r="EB152" s="288" t="str">
        <f t="shared" si="616"/>
        <v>1.0</v>
      </c>
      <c r="EC152" s="545" t="str">
        <f t="shared" si="21"/>
        <v>0.04</v>
      </c>
      <c r="ED152" s="285" t="str">
        <f t="shared" si="22"/>
        <v>547,810</v>
      </c>
      <c r="EE152" s="288" t="str">
        <f t="shared" ref="EE152:EF152" si="617">ED152/1000</f>
        <v>547.8</v>
      </c>
      <c r="EF152" s="289" t="str">
        <f t="shared" si="617"/>
        <v>0.55</v>
      </c>
      <c r="EG152" s="546" t="str">
        <f t="shared" si="24"/>
        <v>0.5478</v>
      </c>
      <c r="EH152" s="225">
        <v>440.0</v>
      </c>
    </row>
    <row r="153">
      <c r="A153" s="191" t="s">
        <v>1021</v>
      </c>
      <c r="B153" s="192" t="s">
        <v>1022</v>
      </c>
      <c r="C153" s="193" t="s">
        <v>886</v>
      </c>
      <c r="D153" s="193">
        <v>1.0</v>
      </c>
      <c r="E153" s="193">
        <v>2.0</v>
      </c>
      <c r="F153" s="193">
        <v>1.0</v>
      </c>
      <c r="G153" s="194" t="str">
        <f t="shared" si="5"/>
        <v>31.3</v>
      </c>
      <c r="H153" s="195">
        <v>20.0</v>
      </c>
      <c r="I153" s="195">
        <v>20.0</v>
      </c>
      <c r="J153" s="195" t="str">
        <f>H153/Main!$D$9</f>
        <v>20</v>
      </c>
      <c r="K153" s="195" t="str">
        <f>I153/Main!$D$10</f>
        <v>20</v>
      </c>
      <c r="L153" s="195" t="str">
        <f t="shared" si="6"/>
        <v>1</v>
      </c>
      <c r="M153" s="195">
        <v>1.0</v>
      </c>
      <c r="N153" s="198" t="s">
        <v>12</v>
      </c>
      <c r="O153" s="198">
        <v>2000.0</v>
      </c>
      <c r="P153" s="197"/>
      <c r="Q153" s="198"/>
      <c r="R153" s="197"/>
      <c r="S153" s="199"/>
      <c r="T153" s="199"/>
      <c r="U153" s="198">
        <v>700.0</v>
      </c>
      <c r="V153" s="197"/>
      <c r="W153" s="199"/>
      <c r="X153" s="199"/>
      <c r="Y153" s="197"/>
      <c r="Z153" s="197"/>
      <c r="AA153" s="197"/>
      <c r="AB153" s="197"/>
      <c r="AC153" s="342" t="s">
        <v>913</v>
      </c>
      <c r="AD153" s="208">
        <v>25.0</v>
      </c>
      <c r="AE153" s="208">
        <v>0.0</v>
      </c>
      <c r="AF153" s="208">
        <v>12.0</v>
      </c>
      <c r="AG153" s="208">
        <v>6.0</v>
      </c>
      <c r="AH153" s="208">
        <v>15.0</v>
      </c>
      <c r="AI153" s="208">
        <v>0.0</v>
      </c>
      <c r="AJ153" s="306">
        <v>6.0</v>
      </c>
      <c r="AK153" s="208">
        <v>0.0</v>
      </c>
      <c r="AL153" s="208">
        <v>0.0</v>
      </c>
      <c r="AM153" s="208">
        <v>0.0</v>
      </c>
      <c r="AN153" s="208">
        <v>0.0</v>
      </c>
      <c r="AO153" s="208">
        <v>0.0</v>
      </c>
      <c r="AP153" s="208">
        <v>0.0</v>
      </c>
      <c r="AQ153" s="208">
        <v>0.0</v>
      </c>
      <c r="AR153" s="208">
        <v>0.0</v>
      </c>
      <c r="AS153" s="208">
        <v>0.0</v>
      </c>
      <c r="AT153" s="208">
        <v>0.0</v>
      </c>
      <c r="AU153" s="208">
        <v>0.0</v>
      </c>
      <c r="AV153" s="208">
        <v>0.0</v>
      </c>
      <c r="AW153" s="208">
        <v>0.0</v>
      </c>
      <c r="AX153" s="208">
        <v>0.0</v>
      </c>
      <c r="AY153" s="207" t="str">
        <f t="shared" ref="AY153:BS153" si="618">IF(AD153 = 0, "", AD153)</f>
        <v>25</v>
      </c>
      <c r="AZ153" s="193" t="str">
        <f t="shared" si="618"/>
        <v/>
      </c>
      <c r="BA153" s="208" t="str">
        <f t="shared" si="618"/>
        <v>12</v>
      </c>
      <c r="BB153" s="208" t="str">
        <f t="shared" si="618"/>
        <v>6</v>
      </c>
      <c r="BC153" s="208" t="str">
        <f t="shared" si="618"/>
        <v>15</v>
      </c>
      <c r="BD153" s="193" t="str">
        <f t="shared" si="618"/>
        <v/>
      </c>
      <c r="BE153" s="306" t="str">
        <f t="shared" si="618"/>
        <v>6</v>
      </c>
      <c r="BF153" s="193" t="str">
        <f t="shared" si="618"/>
        <v/>
      </c>
      <c r="BG153" s="193" t="str">
        <f t="shared" si="618"/>
        <v/>
      </c>
      <c r="BH153" s="193" t="str">
        <f t="shared" si="618"/>
        <v/>
      </c>
      <c r="BI153" s="193" t="str">
        <f t="shared" si="618"/>
        <v/>
      </c>
      <c r="BJ153" s="193" t="str">
        <f t="shared" si="618"/>
        <v/>
      </c>
      <c r="BK153" s="193" t="str">
        <f t="shared" si="618"/>
        <v/>
      </c>
      <c r="BL153" s="193" t="str">
        <f t="shared" si="618"/>
        <v/>
      </c>
      <c r="BM153" s="193" t="str">
        <f t="shared" si="618"/>
        <v/>
      </c>
      <c r="BN153" s="193" t="str">
        <f t="shared" si="618"/>
        <v/>
      </c>
      <c r="BO153" s="193" t="str">
        <f t="shared" si="618"/>
        <v/>
      </c>
      <c r="BP153" s="193" t="str">
        <f t="shared" si="618"/>
        <v/>
      </c>
      <c r="BQ153" s="193" t="str">
        <f t="shared" si="618"/>
        <v/>
      </c>
      <c r="BR153" s="193" t="str">
        <f t="shared" si="618"/>
        <v/>
      </c>
      <c r="BS153" s="206" t="str">
        <f t="shared" si="618"/>
        <v/>
      </c>
      <c r="BT153" s="207" t="str">
        <f>$AY153*Assembly!Y$4+$AZ153*Assembly!Y$5+$BA153*Assembly!Y$6+$BB153*Assembly!Y$7+$BC153*Assembly!Y$8+$BD153*Assembly!Y$9+$BE153*Assembly!Y$10+$BF153*Assembly!Y$11+$BG153*Assembly!Y$12+$BH153*Assembly!Y$13+$BI153*Assembly!Y$14+$BJ153*Assembly!Y$15+$BK153*Assembly!Y$16+$BL153*Assembly!Y$17+$BM153*Assembly!Y$18+$BN153*Assembly!Y$19+$BO153*Assembly!Y$20+$BP153*Assembly!Y$21+$BQ153*Assembly!Y$22+$BR153*Assembly!Y$23+$BS153*Assembly!Y$24</f>
        <v>962</v>
      </c>
      <c r="BU153" s="208" t="str">
        <f t="shared" si="8"/>
        <v>31</v>
      </c>
      <c r="BV153" s="208" t="str">
        <f>$AY153*Assembly!AC$4+$AZ153*Assembly!AC$5+$BA153*Assembly!AC$6+$BB153*Assembly!AC$7+$BC153*Assembly!AC$8+$BD153*Assembly!AC$9+$BE153*Assembly!AC$10+$BF153*Assembly!AC$11+$BG153*Assembly!AC$12+$BH153*Assembly!AC$13+$BI153*Assembly!AC$14+$BJ153*Assembly!AC$15+$BK153*Assembly!AC$16+$BL153*Assembly!AC$17+$BM153*Assembly!AC$18+$BN153*Assembly!AC$19+$BO153*Assembly!AC$20+$BP153*Assembly!AC$21+$BQ153*Assembly!AC$22+$BR153*Assembly!AC$23+$BS153*Assembly!AC$24</f>
        <v>3,730</v>
      </c>
      <c r="BW153" s="209" t="str">
        <f t="shared" si="9"/>
        <v>3.88</v>
      </c>
      <c r="BX153" s="210" t="str">
        <f t="shared" si="10"/>
        <v>119</v>
      </c>
      <c r="BY153" s="211" t="str">
        <f t="shared" si="11"/>
        <v>121.2</v>
      </c>
      <c r="BZ153" s="354" t="str">
        <f t="shared" ref="BZ153:BZ164" si="623">IF(U153 = "?", "?", U153/BT153)</f>
        <v>0.73 N</v>
      </c>
      <c r="CA153" s="208" t="str">
        <f>$AY153*Assembly!X$4+$AZ153*Assembly!X$5+$BA153*Assembly!X$6+$BB153*Assembly!X$7+$BC153*Assembly!X$8+$BD153*Assembly!X$9+$BE153*Assembly!X$10+$BF153*Assembly!X$11+$BG153*Assembly!X$12+$BH153*Assembly!X$13+$BI153*Assembly!X$14+$BJ153*Assembly!X$15+$BK153*Assembly!X$16+$BL153*Assembly!X$17+$BM153*Assembly!X$18+$BN153*Assembly!X$19+$BO153*Assembly!X$20+$BP153*Assembly!X$21+$BQ153*Assembly!X$22+$BR153*Assembly!X$23+$BS153*Assembly!X$24</f>
        <v>109</v>
      </c>
      <c r="CB153" s="208" t="str">
        <f t="shared" si="12"/>
        <v>16,956</v>
      </c>
      <c r="CC153" s="212" t="str">
        <f t="shared" si="13"/>
        <v>0.0170</v>
      </c>
      <c r="CD153" s="213" t="str">
        <f>$AY153*Assembly!AB$4+$AZ153*Assembly!AB$5+$BA153*Assembly!AB$6+$BB153*Assembly!AB$7+$BC153*Assembly!AB$8+$BD153*Assembly!AB$9+$BE153*Assembly!AB$10+$BF153*Assembly!AB$11+$BG153*Assembly!AB$12+$BH153*Assembly!AB$13+$BI153*Assembly!AB$14+$BJ153*Assembly!AB$15+$BK153*Assembly!AB$16+$BL153*Assembly!AB$17+$BM153*Assembly!AB$18+$BN153*Assembly!AB$19+$BO153*Assembly!AB$20+$BP153*Assembly!AB$21+$BQ153*Assembly!AB$22+$BR153*Assembly!AB$23+$BS153*Assembly!AB$24</f>
        <v>405</v>
      </c>
      <c r="CE153" s="198" t="str">
        <f>$AY153*Assembly!M$4+$AZ153*Assembly!M$5+$BA153*Assembly!M$6+$BB153*Assembly!M$7+$BC153*Assembly!M$8+$BD153*Assembly!M$9+$BE153*Assembly!M$10+$BF153*Assembly!M$11+$BG153*Assembly!M$12+$BH153*Assembly!M$13+$BI153*Assembly!M$14+$BJ153*Assembly!M$15+$BK153*Assembly!M$16+$BL153*Assembly!M$17+$BM153*Assembly!M$18+$BN153*Assembly!M$19+$BO153*Assembly!M$20+$BP153*Assembly!M$21+$BQ153*Assembly!M$22+$BR153*Assembly!M$23+$BS153*Assembly!M$24</f>
        <v>1,035</v>
      </c>
      <c r="CF153" s="198" t="str">
        <f>$AY153*Assembly!N$4+$AZ153*Assembly!N$5+$BA153*Assembly!N$6+$BB153*Assembly!N$7+$BC153*Assembly!N$8+$BD153*Assembly!N$9+$BE153*Assembly!N$10+$BF153*Assembly!N$11+$BG153*Assembly!N$12+$BH153*Assembly!N$13+$BI153*Assembly!N$14+$BJ153*Assembly!N$15+$BK153*Assembly!N$16+$BL153*Assembly!N$17+$BM153*Assembly!N$18+$BN153*Assembly!N$19+$BO153*Assembly!N$20+$BP153*Assembly!N$21+$BQ153*Assembly!N$22+$BR153*Assembly!N$23+$BS153*Assembly!N$24</f>
        <v>30</v>
      </c>
      <c r="CG153" s="198" t="str">
        <f>$AY153*Assembly!O$4+$AZ153*Assembly!O$5+$BA153*Assembly!O$6+$BB153*Assembly!O$7+$BC153*Assembly!O$8+$BD153*Assembly!O$9+$BE153*Assembly!O$10+$BF153*Assembly!O$11+$BG153*Assembly!O$12+$BH153*Assembly!O$13+$BI153*Assembly!O$14+$BJ153*Assembly!O$15+$BK153*Assembly!O$16+$BL153*Assembly!O$17+$BM153*Assembly!O$18+$BN153*Assembly!O$19+$BO153*Assembly!O$20+$BP153*Assembly!O$21+$BQ153*Assembly!O$22+$BR153*Assembly!O$23+$BS153*Assembly!O$24</f>
        <v>0</v>
      </c>
      <c r="CH153" s="195" t="str">
        <f>$AY153*Assembly!P$4+$AZ153*Assembly!P$5+$BA153*Assembly!P$6+$BB153*Assembly!P$7+$BC153*Assembly!P$8+$BD153*Assembly!P$9+$BE153*Assembly!P$10+$BF153*Assembly!P$11+$BG153*Assembly!P$12+$BH153*Assembly!P$13+$BI153*Assembly!P$14+$BJ153*Assembly!P$15+$BK153*Assembly!P$16+$BL153*Assembly!P$17+$BM153*Assembly!P$18+$BN153*Assembly!P$19+$BO153*Assembly!P$20+$BP153*Assembly!P$21+$BQ153*Assembly!P$22+$BR153*Assembly!P$23+$BS153*Assembly!P$24</f>
        <v>0</v>
      </c>
      <c r="CI153" s="195" t="str">
        <f>$AY153*Assembly!Q$4+$AZ153*Assembly!Q$5+$BA153*Assembly!Q$6+$BB153*Assembly!Q$7+$BC153*Assembly!Q$8+$BD153*Assembly!Q$9+$BE153*Assembly!Q$10+$BF153*Assembly!Q$11+$BG153*Assembly!Q$12+$BH153*Assembly!Q$13+$BI153*Assembly!Q$14+$BJ153*Assembly!Q$15+$BK153*Assembly!Q$16+$BL153*Assembly!Q$17+$BM153*Assembly!Q$18+$BN153*Assembly!Q$19+$BO153*Assembly!Q$20+$BP153*Assembly!Q$21+$BQ153*Assembly!Q$22+$BR153*Assembly!Q$23+$BS153*Assembly!Q$24</f>
        <v>0</v>
      </c>
      <c r="CJ153" s="198" t="str">
        <f>$AY153*Assembly!R$4+$AZ153*Assembly!R$5+$BA153*Assembly!R$6+$BB153*Assembly!R$7+$BC153*Assembly!R$8+$BD153*Assembly!R$9+$BE153*Assembly!R$10+$BF153*Assembly!R$11+$BG153*Assembly!R$12+$BH153*Assembly!R$13+$BI153*Assembly!R$14+$BJ153*Assembly!R$15+$BK153*Assembly!R$16+$BL153*Assembly!R$17+$BM153*Assembly!R$18+$BN153*Assembly!R$19+$BO153*Assembly!R$20+$BP153*Assembly!R$21+$BQ153*Assembly!R$22+$BR153*Assembly!R$23+$BS153*Assembly!R$24</f>
        <v>0</v>
      </c>
      <c r="CK153" s="195" t="str">
        <f>$AY153*Assembly!S$4+$AZ153*Assembly!S$5+$BA153*Assembly!S$6+$BB153*Assembly!S$7+$BC153*Assembly!S$8+$BD153*Assembly!S$9+$BE153*Assembly!S$10+$BF153*Assembly!S$11+$BG153*Assembly!S$12+$BH153*Assembly!S$13+$BI153*Assembly!S$14+$BJ153*Assembly!S$15+$BK153*Assembly!S$16+$BL153*Assembly!S$17+$BM153*Assembly!S$18+$BN153*Assembly!S$19+$BO153*Assembly!S$20+$BP153*Assembly!S$21+$BQ153*Assembly!S$22+$BR153*Assembly!S$23+$BS153*Assembly!S$24</f>
        <v>0</v>
      </c>
      <c r="CL153" s="195" t="str">
        <f>$AY153*Assembly!T$4+$AZ153*Assembly!T$5+$BA153*Assembly!T$6+$BB153*Assembly!T$7+$BC153*Assembly!T$8+$BD153*Assembly!T$9+$BE153*Assembly!T$10+$BF153*Assembly!T$11+$BG153*Assembly!T$12+$BH153*Assembly!T$13+$BI153*Assembly!T$14+$BJ153*Assembly!T$15+$BK153*Assembly!T$16+$BL153*Assembly!T$17+$BM153*Assembly!T$18+$BN153*Assembly!T$19+$BO153*Assembly!T$20+$BP153*Assembly!T$21+$BQ153*Assembly!T$22+$BR153*Assembly!T$23+$BS153*Assembly!T$24</f>
        <v>0</v>
      </c>
      <c r="CM153" s="195" t="str">
        <f>$AY153*Assembly!U$4+$AZ153*Assembly!U$5+$BA153*Assembly!U$6+$BB153*Assembly!U$7+$BC153*Assembly!U$8+$BD153*Assembly!U$9+$BE153*Assembly!U$10+$BF153*Assembly!U$11+$BG153*Assembly!U$12+$BH153*Assembly!U$13+$BI153*Assembly!U$14+$BJ153*Assembly!U$15+$BK153*Assembly!U$16+$BL153*Assembly!U$17+$BM153*Assembly!U$18+$BN153*Assembly!U$19+$BO153*Assembly!U$20+$BP153*Assembly!U$21+$BQ153*Assembly!U$22+$BR153*Assembly!U$23+$BS153*Assembly!U$24</f>
        <v>0</v>
      </c>
      <c r="CN153" s="198" t="str">
        <f>$AY153*Assembly!V$4+$AZ153*Assembly!V$5+$BA153*Assembly!V$6+$BB153*Assembly!V$7+$BC153*Assembly!V$8+$BD153*Assembly!V$9+$BE153*Assembly!V$10+$BF153*Assembly!V$11+$BG153*Assembly!V$12+$BH153*Assembly!V$13+$BI153*Assembly!V$14+$BJ153*Assembly!V$15+$BK153*Assembly!V$16+$BL153*Assembly!V$17+$BM153*Assembly!V$18+$BN153*Assembly!V$19+$BO153*Assembly!V$20+$BP153*Assembly!V$21+$BQ153*Assembly!V$22+$BR153*Assembly!V$23+$BS153*Assembly!V$24</f>
        <v>0</v>
      </c>
      <c r="CO153" s="198" t="str">
        <f>CE153*Refining!$F$3</f>
        <v>1,848</v>
      </c>
      <c r="CP153" s="198" t="str">
        <f>CF153*Refining!$F$4</f>
        <v>94</v>
      </c>
      <c r="CQ153" s="198" t="str">
        <f>CG153*Refining!$F$5</f>
        <v>0</v>
      </c>
      <c r="CR153" s="198" t="str">
        <f>CH153*Refining!$F$6</f>
        <v>0</v>
      </c>
      <c r="CS153" s="198" t="str">
        <f>CI153*Refining!$F$7</f>
        <v>0</v>
      </c>
      <c r="CT153" s="198" t="str">
        <f>CJ153*Refining!$F$8</f>
        <v>0</v>
      </c>
      <c r="CU153" s="198" t="str">
        <f>CK153*Refining!$F$9</f>
        <v>0</v>
      </c>
      <c r="CV153" s="198" t="str">
        <f>CL153*Refining!$F$10</f>
        <v>0</v>
      </c>
      <c r="CW153" s="198" t="str">
        <f>CM153*Refining!$F$11</f>
        <v>0</v>
      </c>
      <c r="CX153" s="198" t="str">
        <f>CN153*Refining!$F$12</f>
        <v>0</v>
      </c>
      <c r="CY153" s="218" t="str">
        <f t="shared" ref="CY153:DR153" si="619">IF(CE153 = 0, "", CE153)</f>
        <v>1,035</v>
      </c>
      <c r="CZ153" s="219" t="str">
        <f t="shared" si="619"/>
        <v>30</v>
      </c>
      <c r="DA153" s="215" t="str">
        <f t="shared" si="619"/>
        <v/>
      </c>
      <c r="DB153" s="215" t="str">
        <f t="shared" si="619"/>
        <v/>
      </c>
      <c r="DC153" s="215" t="str">
        <f t="shared" si="619"/>
        <v/>
      </c>
      <c r="DD153" s="215" t="str">
        <f t="shared" si="619"/>
        <v/>
      </c>
      <c r="DE153" s="215" t="str">
        <f t="shared" si="619"/>
        <v/>
      </c>
      <c r="DF153" s="215" t="str">
        <f t="shared" si="619"/>
        <v/>
      </c>
      <c r="DG153" s="215" t="str">
        <f t="shared" si="619"/>
        <v/>
      </c>
      <c r="DH153" s="216" t="str">
        <f t="shared" si="619"/>
        <v/>
      </c>
      <c r="DI153" s="218" t="str">
        <f t="shared" si="619"/>
        <v>1,848</v>
      </c>
      <c r="DJ153" s="219" t="str">
        <f t="shared" si="619"/>
        <v>94</v>
      </c>
      <c r="DK153" s="215" t="str">
        <f t="shared" si="619"/>
        <v/>
      </c>
      <c r="DL153" s="215" t="str">
        <f t="shared" si="619"/>
        <v/>
      </c>
      <c r="DM153" s="215" t="str">
        <f t="shared" si="619"/>
        <v/>
      </c>
      <c r="DN153" s="215" t="str">
        <f t="shared" si="619"/>
        <v/>
      </c>
      <c r="DO153" s="215" t="str">
        <f t="shared" si="619"/>
        <v/>
      </c>
      <c r="DP153" s="215" t="str">
        <f t="shared" si="619"/>
        <v/>
      </c>
      <c r="DQ153" s="215" t="str">
        <f t="shared" si="619"/>
        <v/>
      </c>
      <c r="DR153" s="216" t="str">
        <f t="shared" si="619"/>
        <v/>
      </c>
      <c r="DS153" s="218" t="str">
        <f t="shared" si="15"/>
        <v>1,065</v>
      </c>
      <c r="DT153" s="219" t="str">
        <f t="shared" si="16"/>
        <v>1,942</v>
      </c>
      <c r="DU153" s="208" t="str">
        <f>CY153*'Ores &amp; Ingots'!$C$3+CZ153*'Ores &amp; Ingots'!$C$4+DA153*'Ores &amp; Ingots'!$C$5+DB153*'Ores &amp; Ingots'!$C$6+DC153*'Ores &amp; Ingots'!$C$7+DD153*'Ores &amp; Ingots'!$C$8+DE153*'Ores &amp; Ingots'!$C$9+DF153*'Ores &amp; Ingots'!$C$10+DG153*'Ores &amp; Ingots'!$C$11+DH153*'Ores &amp; Ingots'!$C$12</f>
        <v>135</v>
      </c>
      <c r="DV153" s="208" t="str">
        <f>DI153*'Ores &amp; Ingots'!$B$3+DJ153*'Ores &amp; Ingots'!$B$4+DK153*'Ores &amp; Ingots'!$B$5+DL153*'Ores &amp; Ingots'!$B$6+DM153*'Ores &amp; Ingots'!$B$7+DN153*'Ores &amp; Ingots'!$B$8+DO153*'Ores &amp; Ingots'!$B$9+DP153*'Ores &amp; Ingots'!$B$10+DQ153*'Ores &amp; Ingots'!$B$11+DR153*'Ores &amp; Ingots'!$B$12</f>
        <v>719</v>
      </c>
      <c r="DW153" s="219" t="str">
        <f>CY153*Refining!$G$3+CZ153*Refining!$G$4+DA153*Refining!$G$5+DB153*Refining!$G$6+DC153*Refining!$G$7+DD153*Refining!$G$8+DE153*Refining!$G$9+DF153*Refining!$G$10+DG153*Refining!$G$11+DH153*Refining!$G$12</f>
        <v>215</v>
      </c>
      <c r="DX153" s="219" t="str">
        <f t="shared" si="17"/>
        <v>33,494</v>
      </c>
      <c r="DY153" s="220" t="str">
        <f t="shared" si="18"/>
        <v>0.0335</v>
      </c>
      <c r="DZ153" s="218" t="str">
        <f t="shared" si="19"/>
        <v>344</v>
      </c>
      <c r="EA153" s="221" t="str">
        <f t="shared" ref="EA153:EB153" si="620">DZ153/60</f>
        <v>5.7</v>
      </c>
      <c r="EB153" s="221" t="str">
        <f t="shared" si="620"/>
        <v>0.1</v>
      </c>
      <c r="EC153" s="541" t="str">
        <f t="shared" si="21"/>
        <v>0.00</v>
      </c>
      <c r="ED153" s="218" t="str">
        <f t="shared" si="22"/>
        <v>50,449</v>
      </c>
      <c r="EE153" s="221" t="str">
        <f t="shared" ref="EE153:EF153" si="621">ED153/1000</f>
        <v>50.4</v>
      </c>
      <c r="EF153" s="222" t="str">
        <f t="shared" si="621"/>
        <v>0.05</v>
      </c>
      <c r="EG153" s="542" t="str">
        <f t="shared" si="24"/>
        <v>0.0504</v>
      </c>
      <c r="EH153" s="225" t="s">
        <v>12</v>
      </c>
    </row>
    <row r="154" hidden="1">
      <c r="A154" s="33"/>
      <c r="B154" s="226" t="s">
        <v>1022</v>
      </c>
      <c r="C154" s="227" t="s">
        <v>885</v>
      </c>
      <c r="D154" s="227">
        <v>1.0</v>
      </c>
      <c r="E154" s="227">
        <v>2.0</v>
      </c>
      <c r="F154" s="227">
        <v>1.0</v>
      </c>
      <c r="G154" s="228" t="str">
        <f t="shared" si="5"/>
        <v>0.3</v>
      </c>
      <c r="H154" s="229">
        <v>10.0</v>
      </c>
      <c r="I154" s="229">
        <v>10.0</v>
      </c>
      <c r="J154" s="229" t="str">
        <f>H154/Main!$D$9</f>
        <v>10</v>
      </c>
      <c r="K154" s="229" t="str">
        <f>I154/Main!$D$10</f>
        <v>10</v>
      </c>
      <c r="L154" s="229" t="str">
        <f t="shared" si="6"/>
        <v>1</v>
      </c>
      <c r="M154" s="229">
        <v>1.0</v>
      </c>
      <c r="N154" s="231" t="s">
        <v>12</v>
      </c>
      <c r="O154" s="231">
        <v>2000.0</v>
      </c>
      <c r="P154" s="230"/>
      <c r="Q154" s="231"/>
      <c r="R154" s="230"/>
      <c r="S154" s="232"/>
      <c r="T154" s="232"/>
      <c r="U154" s="231">
        <v>60.0</v>
      </c>
      <c r="V154" s="230"/>
      <c r="W154" s="232"/>
      <c r="X154" s="232"/>
      <c r="Y154" s="230"/>
      <c r="Z154" s="230"/>
      <c r="AA154" s="230"/>
      <c r="AB154" s="230"/>
      <c r="AC154" s="334"/>
      <c r="AD154" s="225">
        <v>8.0</v>
      </c>
      <c r="AE154" s="225">
        <v>0.0</v>
      </c>
      <c r="AF154" s="225">
        <v>2.0</v>
      </c>
      <c r="AG154" s="225">
        <v>0.0</v>
      </c>
      <c r="AH154" s="225">
        <v>7.0</v>
      </c>
      <c r="AI154" s="225">
        <v>0.0</v>
      </c>
      <c r="AJ154" s="309">
        <v>1.0</v>
      </c>
      <c r="AK154" s="225">
        <v>0.0</v>
      </c>
      <c r="AL154" s="225">
        <v>0.0</v>
      </c>
      <c r="AM154" s="225">
        <v>0.0</v>
      </c>
      <c r="AN154" s="225">
        <v>0.0</v>
      </c>
      <c r="AO154" s="225">
        <v>0.0</v>
      </c>
      <c r="AP154" s="225">
        <v>0.0</v>
      </c>
      <c r="AQ154" s="225">
        <v>0.0</v>
      </c>
      <c r="AR154" s="225">
        <v>0.0</v>
      </c>
      <c r="AS154" s="225">
        <v>0.0</v>
      </c>
      <c r="AT154" s="225">
        <v>0.0</v>
      </c>
      <c r="AU154" s="225">
        <v>0.0</v>
      </c>
      <c r="AV154" s="225">
        <v>0.0</v>
      </c>
      <c r="AW154" s="225">
        <v>0.0</v>
      </c>
      <c r="AX154" s="225">
        <v>0.0</v>
      </c>
      <c r="AY154" s="239" t="str">
        <f t="shared" ref="AY154:BS154" si="622">IF(AD154 = 0, "", AD154)</f>
        <v>8</v>
      </c>
      <c r="AZ154" s="227" t="str">
        <f t="shared" si="622"/>
        <v/>
      </c>
      <c r="BA154" s="225" t="str">
        <f t="shared" si="622"/>
        <v>2</v>
      </c>
      <c r="BB154" s="227" t="str">
        <f t="shared" si="622"/>
        <v/>
      </c>
      <c r="BC154" s="225" t="str">
        <f t="shared" si="622"/>
        <v>7</v>
      </c>
      <c r="BD154" s="227" t="str">
        <f t="shared" si="622"/>
        <v/>
      </c>
      <c r="BE154" s="309" t="str">
        <f t="shared" si="622"/>
        <v>1</v>
      </c>
      <c r="BF154" s="227" t="str">
        <f t="shared" si="622"/>
        <v/>
      </c>
      <c r="BG154" s="227" t="str">
        <f t="shared" si="622"/>
        <v/>
      </c>
      <c r="BH154" s="227" t="str">
        <f t="shared" si="622"/>
        <v/>
      </c>
      <c r="BI154" s="227" t="str">
        <f t="shared" si="622"/>
        <v/>
      </c>
      <c r="BJ154" s="227" t="str">
        <f t="shared" si="622"/>
        <v/>
      </c>
      <c r="BK154" s="227" t="str">
        <f t="shared" si="622"/>
        <v/>
      </c>
      <c r="BL154" s="227" t="str">
        <f t="shared" si="622"/>
        <v/>
      </c>
      <c r="BM154" s="227" t="str">
        <f t="shared" si="622"/>
        <v/>
      </c>
      <c r="BN154" s="227" t="str">
        <f t="shared" si="622"/>
        <v/>
      </c>
      <c r="BO154" s="227" t="str">
        <f t="shared" si="622"/>
        <v/>
      </c>
      <c r="BP154" s="227" t="str">
        <f t="shared" si="622"/>
        <v/>
      </c>
      <c r="BQ154" s="227" t="str">
        <f t="shared" si="622"/>
        <v/>
      </c>
      <c r="BR154" s="227" t="str">
        <f t="shared" si="622"/>
        <v/>
      </c>
      <c r="BS154" s="238" t="str">
        <f t="shared" si="622"/>
        <v/>
      </c>
      <c r="BT154" s="239" t="str">
        <f>$AY154*Assembly!Y$4+$AZ154*Assembly!Y$5+$BA154*Assembly!Y$6+$BB154*Assembly!Y$7+$BC154*Assembly!Y$8+$BD154*Assembly!Y$9+$BE154*Assembly!Y$10+$BF154*Assembly!Y$11+$BG154*Assembly!Y$12+$BH154*Assembly!Y$13+$BI154*Assembly!Y$14+$BJ154*Assembly!Y$15+$BK154*Assembly!Y$16+$BL154*Assembly!Y$17+$BM154*Assembly!Y$18+$BN154*Assembly!Y$19+$BO154*Assembly!Y$20+$BP154*Assembly!Y$21+$BQ154*Assembly!Y$22+$BR154*Assembly!Y$23+$BS154*Assembly!Y$24</f>
        <v>248</v>
      </c>
      <c r="BU154" s="225" t="str">
        <f t="shared" si="8"/>
        <v>992</v>
      </c>
      <c r="BV154" s="225" t="str">
        <f>$AY154*Assembly!AC$4+$AZ154*Assembly!AC$5+$BA154*Assembly!AC$6+$BB154*Assembly!AC$7+$BC154*Assembly!AC$8+$BD154*Assembly!AC$9+$BE154*Assembly!AC$10+$BF154*Assembly!AC$11+$BG154*Assembly!AC$12+$BH154*Assembly!AC$13+$BI154*Assembly!AC$14+$BJ154*Assembly!AC$15+$BK154*Assembly!AC$16+$BL154*Assembly!AC$17+$BM154*Assembly!AC$18+$BN154*Assembly!AC$19+$BO154*Assembly!AC$20+$BP154*Assembly!AC$21+$BQ154*Assembly!AC$22+$BR154*Assembly!AC$23+$BS154*Assembly!AC$24</f>
        <v>1,080</v>
      </c>
      <c r="BW154" s="240" t="str">
        <f t="shared" si="9"/>
        <v>4.35</v>
      </c>
      <c r="BX154" s="241" t="str">
        <f t="shared" si="10"/>
        <v>4320</v>
      </c>
      <c r="BY154" s="242" t="str">
        <f t="shared" si="11"/>
        <v>1.1</v>
      </c>
      <c r="BZ154" s="355" t="str">
        <f t="shared" si="623"/>
        <v>0.24 N</v>
      </c>
      <c r="CA154" s="225" t="str">
        <f>$AY154*Assembly!X$4+$AZ154*Assembly!X$5+$BA154*Assembly!X$6+$BB154*Assembly!X$7+$BC154*Assembly!X$8+$BD154*Assembly!X$9+$BE154*Assembly!X$10+$BF154*Assembly!X$11+$BG154*Assembly!X$12+$BH154*Assembly!X$13+$BI154*Assembly!X$14+$BJ154*Assembly!X$15+$BK154*Assembly!X$16+$BL154*Assembly!X$17+$BM154*Assembly!X$18+$BN154*Assembly!X$19+$BO154*Assembly!X$20+$BP154*Assembly!X$21+$BQ154*Assembly!X$22+$BR154*Assembly!X$23+$BS154*Assembly!X$24</f>
        <v>39</v>
      </c>
      <c r="CB154" s="225" t="str">
        <f t="shared" si="12"/>
        <v>6,067</v>
      </c>
      <c r="CC154" s="223" t="str">
        <f t="shared" si="13"/>
        <v>0.0061</v>
      </c>
      <c r="CD154" s="243" t="str">
        <f>$AY154*Assembly!AB$4+$AZ154*Assembly!AB$5+$BA154*Assembly!AB$6+$BB154*Assembly!AB$7+$BC154*Assembly!AB$8+$BD154*Assembly!AB$9+$BE154*Assembly!AB$10+$BF154*Assembly!AB$11+$BG154*Assembly!AB$12+$BH154*Assembly!AB$13+$BI154*Assembly!AB$14+$BJ154*Assembly!AB$15+$BK154*Assembly!AB$16+$BL154*Assembly!AB$17+$BM154*Assembly!AB$18+$BN154*Assembly!AB$19+$BO154*Assembly!AB$20+$BP154*Assembly!AB$21+$BQ154*Assembly!AB$22+$BR154*Assembly!AB$23+$BS154*Assembly!AB$24</f>
        <v>50</v>
      </c>
      <c r="CE154" s="231" t="str">
        <f>$AY154*Assembly!M$4+$AZ154*Assembly!M$5+$BA154*Assembly!M$6+$BB154*Assembly!M$7+$BC154*Assembly!M$8+$BD154*Assembly!M$9+$BE154*Assembly!M$10+$BF154*Assembly!M$11+$BG154*Assembly!M$12+$BH154*Assembly!M$13+$BI154*Assembly!M$14+$BJ154*Assembly!M$15+$BK154*Assembly!M$16+$BL154*Assembly!M$17+$BM154*Assembly!M$18+$BN154*Assembly!M$19+$BO154*Assembly!M$20+$BP154*Assembly!M$21+$BQ154*Assembly!M$22+$BR154*Assembly!M$23+$BS154*Assembly!M$24</f>
        <v>268</v>
      </c>
      <c r="CF154" s="231" t="str">
        <f>$AY154*Assembly!N$4+$AZ154*Assembly!N$5+$BA154*Assembly!N$6+$BB154*Assembly!N$7+$BC154*Assembly!N$8+$BD154*Assembly!N$9+$BE154*Assembly!N$10+$BF154*Assembly!N$11+$BG154*Assembly!N$12+$BH154*Assembly!N$13+$BI154*Assembly!N$14+$BJ154*Assembly!N$15+$BK154*Assembly!N$16+$BL154*Assembly!N$17+$BM154*Assembly!N$18+$BN154*Assembly!N$19+$BO154*Assembly!N$20+$BP154*Assembly!N$21+$BQ154*Assembly!N$22+$BR154*Assembly!N$23+$BS154*Assembly!N$24</f>
        <v>5</v>
      </c>
      <c r="CG154" s="231" t="str">
        <f>$AY154*Assembly!O$4+$AZ154*Assembly!O$5+$BA154*Assembly!O$6+$BB154*Assembly!O$7+$BC154*Assembly!O$8+$BD154*Assembly!O$9+$BE154*Assembly!O$10+$BF154*Assembly!O$11+$BG154*Assembly!O$12+$BH154*Assembly!O$13+$BI154*Assembly!O$14+$BJ154*Assembly!O$15+$BK154*Assembly!O$16+$BL154*Assembly!O$17+$BM154*Assembly!O$18+$BN154*Assembly!O$19+$BO154*Assembly!O$20+$BP154*Assembly!O$21+$BQ154*Assembly!O$22+$BR154*Assembly!O$23+$BS154*Assembly!O$24</f>
        <v>0</v>
      </c>
      <c r="CH154" s="229" t="str">
        <f>$AY154*Assembly!P$4+$AZ154*Assembly!P$5+$BA154*Assembly!P$6+$BB154*Assembly!P$7+$BC154*Assembly!P$8+$BD154*Assembly!P$9+$BE154*Assembly!P$10+$BF154*Assembly!P$11+$BG154*Assembly!P$12+$BH154*Assembly!P$13+$BI154*Assembly!P$14+$BJ154*Assembly!P$15+$BK154*Assembly!P$16+$BL154*Assembly!P$17+$BM154*Assembly!P$18+$BN154*Assembly!P$19+$BO154*Assembly!P$20+$BP154*Assembly!P$21+$BQ154*Assembly!P$22+$BR154*Assembly!P$23+$BS154*Assembly!P$24</f>
        <v>0</v>
      </c>
      <c r="CI154" s="229" t="str">
        <f>$AY154*Assembly!Q$4+$AZ154*Assembly!Q$5+$BA154*Assembly!Q$6+$BB154*Assembly!Q$7+$BC154*Assembly!Q$8+$BD154*Assembly!Q$9+$BE154*Assembly!Q$10+$BF154*Assembly!Q$11+$BG154*Assembly!Q$12+$BH154*Assembly!Q$13+$BI154*Assembly!Q$14+$BJ154*Assembly!Q$15+$BK154*Assembly!Q$16+$BL154*Assembly!Q$17+$BM154*Assembly!Q$18+$BN154*Assembly!Q$19+$BO154*Assembly!Q$20+$BP154*Assembly!Q$21+$BQ154*Assembly!Q$22+$BR154*Assembly!Q$23+$BS154*Assembly!Q$24</f>
        <v>0</v>
      </c>
      <c r="CJ154" s="231" t="str">
        <f>$AY154*Assembly!R$4+$AZ154*Assembly!R$5+$BA154*Assembly!R$6+$BB154*Assembly!R$7+$BC154*Assembly!R$8+$BD154*Assembly!R$9+$BE154*Assembly!R$10+$BF154*Assembly!R$11+$BG154*Assembly!R$12+$BH154*Assembly!R$13+$BI154*Assembly!R$14+$BJ154*Assembly!R$15+$BK154*Assembly!R$16+$BL154*Assembly!R$17+$BM154*Assembly!R$18+$BN154*Assembly!R$19+$BO154*Assembly!R$20+$BP154*Assembly!R$21+$BQ154*Assembly!R$22+$BR154*Assembly!R$23+$BS154*Assembly!R$24</f>
        <v>0</v>
      </c>
      <c r="CK154" s="229" t="str">
        <f>$AY154*Assembly!S$4+$AZ154*Assembly!S$5+$BA154*Assembly!S$6+$BB154*Assembly!S$7+$BC154*Assembly!S$8+$BD154*Assembly!S$9+$BE154*Assembly!S$10+$BF154*Assembly!S$11+$BG154*Assembly!S$12+$BH154*Assembly!S$13+$BI154*Assembly!S$14+$BJ154*Assembly!S$15+$BK154*Assembly!S$16+$BL154*Assembly!S$17+$BM154*Assembly!S$18+$BN154*Assembly!S$19+$BO154*Assembly!S$20+$BP154*Assembly!S$21+$BQ154*Assembly!S$22+$BR154*Assembly!S$23+$BS154*Assembly!S$24</f>
        <v>0</v>
      </c>
      <c r="CL154" s="229" t="str">
        <f>$AY154*Assembly!T$4+$AZ154*Assembly!T$5+$BA154*Assembly!T$6+$BB154*Assembly!T$7+$BC154*Assembly!T$8+$BD154*Assembly!T$9+$BE154*Assembly!T$10+$BF154*Assembly!T$11+$BG154*Assembly!T$12+$BH154*Assembly!T$13+$BI154*Assembly!T$14+$BJ154*Assembly!T$15+$BK154*Assembly!T$16+$BL154*Assembly!T$17+$BM154*Assembly!T$18+$BN154*Assembly!T$19+$BO154*Assembly!T$20+$BP154*Assembly!T$21+$BQ154*Assembly!T$22+$BR154*Assembly!T$23+$BS154*Assembly!T$24</f>
        <v>0</v>
      </c>
      <c r="CM154" s="229" t="str">
        <f>$AY154*Assembly!U$4+$AZ154*Assembly!U$5+$BA154*Assembly!U$6+$BB154*Assembly!U$7+$BC154*Assembly!U$8+$BD154*Assembly!U$9+$BE154*Assembly!U$10+$BF154*Assembly!U$11+$BG154*Assembly!U$12+$BH154*Assembly!U$13+$BI154*Assembly!U$14+$BJ154*Assembly!U$15+$BK154*Assembly!U$16+$BL154*Assembly!U$17+$BM154*Assembly!U$18+$BN154*Assembly!U$19+$BO154*Assembly!U$20+$BP154*Assembly!U$21+$BQ154*Assembly!U$22+$BR154*Assembly!U$23+$BS154*Assembly!U$24</f>
        <v>0</v>
      </c>
      <c r="CN154" s="231" t="str">
        <f>$AY154*Assembly!V$4+$AZ154*Assembly!V$5+$BA154*Assembly!V$6+$BB154*Assembly!V$7+$BC154*Assembly!V$8+$BD154*Assembly!V$9+$BE154*Assembly!V$10+$BF154*Assembly!V$11+$BG154*Assembly!V$12+$BH154*Assembly!V$13+$BI154*Assembly!V$14+$BJ154*Assembly!V$15+$BK154*Assembly!V$16+$BL154*Assembly!V$17+$BM154*Assembly!V$18+$BN154*Assembly!V$19+$BO154*Assembly!V$20+$BP154*Assembly!V$21+$BQ154*Assembly!V$22+$BR154*Assembly!V$23+$BS154*Assembly!V$24</f>
        <v>0</v>
      </c>
      <c r="CO154" s="231" t="str">
        <f>CE154*Refining!$F$3</f>
        <v>479</v>
      </c>
      <c r="CP154" s="231" t="str">
        <f>CF154*Refining!$F$4</f>
        <v>16</v>
      </c>
      <c r="CQ154" s="231" t="str">
        <f>CG154*Refining!$F$5</f>
        <v>0</v>
      </c>
      <c r="CR154" s="231" t="str">
        <f>CH154*Refining!$F$6</f>
        <v>0</v>
      </c>
      <c r="CS154" s="231" t="str">
        <f>CI154*Refining!$F$7</f>
        <v>0</v>
      </c>
      <c r="CT154" s="231" t="str">
        <f>CJ154*Refining!$F$8</f>
        <v>0</v>
      </c>
      <c r="CU154" s="231" t="str">
        <f>CK154*Refining!$F$9</f>
        <v>0</v>
      </c>
      <c r="CV154" s="231" t="str">
        <f>CL154*Refining!$F$10</f>
        <v>0</v>
      </c>
      <c r="CW154" s="231" t="str">
        <f>CM154*Refining!$F$11</f>
        <v>0</v>
      </c>
      <c r="CX154" s="231" t="str">
        <f>CN154*Refining!$F$12</f>
        <v>0</v>
      </c>
      <c r="CY154" s="248" t="str">
        <f t="shared" ref="CY154:DR154" si="624">IF(CE154 = 0, "", CE154)</f>
        <v>268</v>
      </c>
      <c r="CZ154" s="249" t="str">
        <f t="shared" si="624"/>
        <v>5</v>
      </c>
      <c r="DA154" s="245" t="str">
        <f t="shared" si="624"/>
        <v/>
      </c>
      <c r="DB154" s="245" t="str">
        <f t="shared" si="624"/>
        <v/>
      </c>
      <c r="DC154" s="245" t="str">
        <f t="shared" si="624"/>
        <v/>
      </c>
      <c r="DD154" s="245" t="str">
        <f t="shared" si="624"/>
        <v/>
      </c>
      <c r="DE154" s="245" t="str">
        <f t="shared" si="624"/>
        <v/>
      </c>
      <c r="DF154" s="245" t="str">
        <f t="shared" si="624"/>
        <v/>
      </c>
      <c r="DG154" s="245" t="str">
        <f t="shared" si="624"/>
        <v/>
      </c>
      <c r="DH154" s="246" t="str">
        <f t="shared" si="624"/>
        <v/>
      </c>
      <c r="DI154" s="248" t="str">
        <f t="shared" si="624"/>
        <v>479</v>
      </c>
      <c r="DJ154" s="249" t="str">
        <f t="shared" si="624"/>
        <v>16</v>
      </c>
      <c r="DK154" s="245" t="str">
        <f t="shared" si="624"/>
        <v/>
      </c>
      <c r="DL154" s="245" t="str">
        <f t="shared" si="624"/>
        <v/>
      </c>
      <c r="DM154" s="245" t="str">
        <f t="shared" si="624"/>
        <v/>
      </c>
      <c r="DN154" s="245" t="str">
        <f t="shared" si="624"/>
        <v/>
      </c>
      <c r="DO154" s="245" t="str">
        <f t="shared" si="624"/>
        <v/>
      </c>
      <c r="DP154" s="245" t="str">
        <f t="shared" si="624"/>
        <v/>
      </c>
      <c r="DQ154" s="245" t="str">
        <f t="shared" si="624"/>
        <v/>
      </c>
      <c r="DR154" s="246" t="str">
        <f t="shared" si="624"/>
        <v/>
      </c>
      <c r="DS154" s="248" t="str">
        <f t="shared" si="15"/>
        <v>273</v>
      </c>
      <c r="DT154" s="249" t="str">
        <f t="shared" si="16"/>
        <v>494</v>
      </c>
      <c r="DU154" s="225" t="str">
        <f>CY154*'Ores &amp; Ingots'!$C$3+CZ154*'Ores &amp; Ingots'!$C$4+DA154*'Ores &amp; Ingots'!$C$5+DB154*'Ores &amp; Ingots'!$C$6+DC154*'Ores &amp; Ingots'!$C$7+DD154*'Ores &amp; Ingots'!$C$8+DE154*'Ores &amp; Ingots'!$C$9+DF154*'Ores &amp; Ingots'!$C$10+DG154*'Ores &amp; Ingots'!$C$11+DH154*'Ores &amp; Ingots'!$C$12</f>
        <v>35</v>
      </c>
      <c r="DV154" s="225" t="str">
        <f>DI154*'Ores &amp; Ingots'!$B$3+DJ154*'Ores &amp; Ingots'!$B$4+DK154*'Ores &amp; Ingots'!$B$5+DL154*'Ores &amp; Ingots'!$B$6+DM154*'Ores &amp; Ingots'!$B$7+DN154*'Ores &amp; Ingots'!$B$8+DO154*'Ores &amp; Ingots'!$B$9+DP154*'Ores &amp; Ingots'!$B$10+DQ154*'Ores &amp; Ingots'!$B$11+DR154*'Ores &amp; Ingots'!$B$12</f>
        <v>183</v>
      </c>
      <c r="DW154" s="249" t="str">
        <f>CY154*Refining!$G$3+CZ154*Refining!$G$4+DA154*Refining!$G$5+DB154*Refining!$G$6+DC154*Refining!$G$7+DD154*Refining!$G$8+DE154*Refining!$G$9+DF154*Refining!$G$10+DG154*Refining!$G$11+DH154*Refining!$G$12</f>
        <v>42</v>
      </c>
      <c r="DX154" s="249" t="str">
        <f t="shared" si="17"/>
        <v>6,603</v>
      </c>
      <c r="DY154" s="250" t="str">
        <f t="shared" si="18"/>
        <v>0.0066</v>
      </c>
      <c r="DZ154" s="248" t="str">
        <f t="shared" si="19"/>
        <v>91</v>
      </c>
      <c r="EA154" s="251" t="str">
        <f t="shared" ref="EA154:EB154" si="625">DZ154/60</f>
        <v>1.5</v>
      </c>
      <c r="EB154" s="251" t="str">
        <f t="shared" si="625"/>
        <v>0.0</v>
      </c>
      <c r="EC154" s="543" t="str">
        <f t="shared" si="21"/>
        <v>0.00</v>
      </c>
      <c r="ED154" s="248" t="str">
        <f t="shared" si="22"/>
        <v>12,669</v>
      </c>
      <c r="EE154" s="251" t="str">
        <f t="shared" ref="EE154:EF154" si="626">ED154/1000</f>
        <v>12.7</v>
      </c>
      <c r="EF154" s="252" t="str">
        <f t="shared" si="626"/>
        <v>0.01</v>
      </c>
      <c r="EG154" s="544" t="str">
        <f t="shared" si="24"/>
        <v>0.0127</v>
      </c>
      <c r="EH154" s="225">
        <v>440.0</v>
      </c>
    </row>
    <row r="155">
      <c r="A155" s="33"/>
      <c r="B155" s="226" t="s">
        <v>1023</v>
      </c>
      <c r="C155" s="227" t="s">
        <v>886</v>
      </c>
      <c r="D155" s="227">
        <v>1.0</v>
      </c>
      <c r="E155" s="227">
        <v>2.0</v>
      </c>
      <c r="F155" s="227">
        <v>1.0</v>
      </c>
      <c r="G155" s="253" t="str">
        <f t="shared" si="5"/>
        <v>31.3</v>
      </c>
      <c r="H155" s="254">
        <v>20.0</v>
      </c>
      <c r="I155" s="254">
        <v>20.0</v>
      </c>
      <c r="J155" s="254" t="str">
        <f>H155/Main!$D$9</f>
        <v>20</v>
      </c>
      <c r="K155" s="254" t="str">
        <f>I155/Main!$D$10</f>
        <v>20</v>
      </c>
      <c r="L155" s="254" t="str">
        <f t="shared" si="6"/>
        <v>1</v>
      </c>
      <c r="M155" s="254">
        <v>1.0</v>
      </c>
      <c r="N155" s="256" t="s">
        <v>12</v>
      </c>
      <c r="O155" s="256">
        <v>2000.0</v>
      </c>
      <c r="P155" s="255"/>
      <c r="Q155" s="256"/>
      <c r="R155" s="255"/>
      <c r="S155" s="257"/>
      <c r="T155" s="257"/>
      <c r="U155" s="256" t="s">
        <v>12</v>
      </c>
      <c r="V155" s="255"/>
      <c r="W155" s="257"/>
      <c r="X155" s="257"/>
      <c r="Y155" s="255"/>
      <c r="Z155" s="255"/>
      <c r="AA155" s="255"/>
      <c r="AB155" s="255"/>
      <c r="AC155" s="335" t="s">
        <v>913</v>
      </c>
      <c r="AD155" s="225">
        <v>25.0</v>
      </c>
      <c r="AE155" s="225">
        <v>0.0</v>
      </c>
      <c r="AF155" s="225">
        <v>12.0</v>
      </c>
      <c r="AG155" s="225">
        <v>6.0</v>
      </c>
      <c r="AH155" s="225">
        <v>15.0</v>
      </c>
      <c r="AI155" s="225">
        <v>0.0</v>
      </c>
      <c r="AJ155" s="309">
        <v>6.0</v>
      </c>
      <c r="AK155" s="225">
        <v>0.0</v>
      </c>
      <c r="AL155" s="225">
        <v>0.0</v>
      </c>
      <c r="AM155" s="225">
        <v>0.0</v>
      </c>
      <c r="AN155" s="225">
        <v>0.0</v>
      </c>
      <c r="AO155" s="225">
        <v>0.0</v>
      </c>
      <c r="AP155" s="225">
        <v>0.0</v>
      </c>
      <c r="AQ155" s="225">
        <v>0.0</v>
      </c>
      <c r="AR155" s="225">
        <v>0.0</v>
      </c>
      <c r="AS155" s="225">
        <v>0.0</v>
      </c>
      <c r="AT155" s="225">
        <v>0.0</v>
      </c>
      <c r="AU155" s="225">
        <v>0.0</v>
      </c>
      <c r="AV155" s="225">
        <v>0.0</v>
      </c>
      <c r="AW155" s="225">
        <v>0.0</v>
      </c>
      <c r="AX155" s="225">
        <v>0.0</v>
      </c>
      <c r="AY155" s="239" t="str">
        <f t="shared" ref="AY155:BS155" si="627">IF(AD155 = 0, "", AD155)</f>
        <v>25</v>
      </c>
      <c r="AZ155" s="227" t="str">
        <f t="shared" si="627"/>
        <v/>
      </c>
      <c r="BA155" s="225" t="str">
        <f t="shared" si="627"/>
        <v>12</v>
      </c>
      <c r="BB155" s="225" t="str">
        <f t="shared" si="627"/>
        <v>6</v>
      </c>
      <c r="BC155" s="225" t="str">
        <f t="shared" si="627"/>
        <v>15</v>
      </c>
      <c r="BD155" s="227" t="str">
        <f t="shared" si="627"/>
        <v/>
      </c>
      <c r="BE155" s="309" t="str">
        <f t="shared" si="627"/>
        <v>6</v>
      </c>
      <c r="BF155" s="227" t="str">
        <f t="shared" si="627"/>
        <v/>
      </c>
      <c r="BG155" s="227" t="str">
        <f t="shared" si="627"/>
        <v/>
      </c>
      <c r="BH155" s="227" t="str">
        <f t="shared" si="627"/>
        <v/>
      </c>
      <c r="BI155" s="227" t="str">
        <f t="shared" si="627"/>
        <v/>
      </c>
      <c r="BJ155" s="227" t="str">
        <f t="shared" si="627"/>
        <v/>
      </c>
      <c r="BK155" s="227" t="str">
        <f t="shared" si="627"/>
        <v/>
      </c>
      <c r="BL155" s="227" t="str">
        <f t="shared" si="627"/>
        <v/>
      </c>
      <c r="BM155" s="227" t="str">
        <f t="shared" si="627"/>
        <v/>
      </c>
      <c r="BN155" s="227" t="str">
        <f t="shared" si="627"/>
        <v/>
      </c>
      <c r="BO155" s="227" t="str">
        <f t="shared" si="627"/>
        <v/>
      </c>
      <c r="BP155" s="227" t="str">
        <f t="shared" si="627"/>
        <v/>
      </c>
      <c r="BQ155" s="227" t="str">
        <f t="shared" si="627"/>
        <v/>
      </c>
      <c r="BR155" s="227" t="str">
        <f t="shared" si="627"/>
        <v/>
      </c>
      <c r="BS155" s="238" t="str">
        <f t="shared" si="627"/>
        <v/>
      </c>
      <c r="BT155" s="239" t="str">
        <f>$AY155*Assembly!Y$4+$AZ155*Assembly!Y$5+$BA155*Assembly!Y$6+$BB155*Assembly!Y$7+$BC155*Assembly!Y$8+$BD155*Assembly!Y$9+$BE155*Assembly!Y$10+$BF155*Assembly!Y$11+$BG155*Assembly!Y$12+$BH155*Assembly!Y$13+$BI155*Assembly!Y$14+$BJ155*Assembly!Y$15+$BK155*Assembly!Y$16+$BL155*Assembly!Y$17+$BM155*Assembly!Y$18+$BN155*Assembly!Y$19+$BO155*Assembly!Y$20+$BP155*Assembly!Y$21+$BQ155*Assembly!Y$22+$BR155*Assembly!Y$23+$BS155*Assembly!Y$24</f>
        <v>962</v>
      </c>
      <c r="BU155" s="225" t="str">
        <f t="shared" si="8"/>
        <v>31</v>
      </c>
      <c r="BV155" s="225" t="str">
        <f>$AY155*Assembly!AC$4+$AZ155*Assembly!AC$5+$BA155*Assembly!AC$6+$BB155*Assembly!AC$7+$BC155*Assembly!AC$8+$BD155*Assembly!AC$9+$BE155*Assembly!AC$10+$BF155*Assembly!AC$11+$BG155*Assembly!AC$12+$BH155*Assembly!AC$13+$BI155*Assembly!AC$14+$BJ155*Assembly!AC$15+$BK155*Assembly!AC$16+$BL155*Assembly!AC$17+$BM155*Assembly!AC$18+$BN155*Assembly!AC$19+$BO155*Assembly!AC$20+$BP155*Assembly!AC$21+$BQ155*Assembly!AC$22+$BR155*Assembly!AC$23+$BS155*Assembly!AC$24</f>
        <v>3,730</v>
      </c>
      <c r="BW155" s="240" t="str">
        <f t="shared" si="9"/>
        <v>3.88</v>
      </c>
      <c r="BX155" s="241" t="str">
        <f t="shared" si="10"/>
        <v>119</v>
      </c>
      <c r="BY155" s="242" t="str">
        <f t="shared" si="11"/>
        <v>121.2</v>
      </c>
      <c r="BZ155" s="355" t="str">
        <f t="shared" si="623"/>
        <v>?</v>
      </c>
      <c r="CA155" s="225" t="str">
        <f>$AY155*Assembly!X$4+$AZ155*Assembly!X$5+$BA155*Assembly!X$6+$BB155*Assembly!X$7+$BC155*Assembly!X$8+$BD155*Assembly!X$9+$BE155*Assembly!X$10+$BF155*Assembly!X$11+$BG155*Assembly!X$12+$BH155*Assembly!X$13+$BI155*Assembly!X$14+$BJ155*Assembly!X$15+$BK155*Assembly!X$16+$BL155*Assembly!X$17+$BM155*Assembly!X$18+$BN155*Assembly!X$19+$BO155*Assembly!X$20+$BP155*Assembly!X$21+$BQ155*Assembly!X$22+$BR155*Assembly!X$23+$BS155*Assembly!X$24</f>
        <v>109</v>
      </c>
      <c r="CB155" s="225" t="str">
        <f t="shared" si="12"/>
        <v>16,956</v>
      </c>
      <c r="CC155" s="223" t="str">
        <f t="shared" si="13"/>
        <v>0.0170</v>
      </c>
      <c r="CD155" s="243" t="str">
        <f>$AY155*Assembly!AB$4+$AZ155*Assembly!AB$5+$BA155*Assembly!AB$6+$BB155*Assembly!AB$7+$BC155*Assembly!AB$8+$BD155*Assembly!AB$9+$BE155*Assembly!AB$10+$BF155*Assembly!AB$11+$BG155*Assembly!AB$12+$BH155*Assembly!AB$13+$BI155*Assembly!AB$14+$BJ155*Assembly!AB$15+$BK155*Assembly!AB$16+$BL155*Assembly!AB$17+$BM155*Assembly!AB$18+$BN155*Assembly!AB$19+$BO155*Assembly!AB$20+$BP155*Assembly!AB$21+$BQ155*Assembly!AB$22+$BR155*Assembly!AB$23+$BS155*Assembly!AB$24</f>
        <v>405</v>
      </c>
      <c r="CE155" s="256" t="str">
        <f>$AY155*Assembly!M$4+$AZ155*Assembly!M$5+$BA155*Assembly!M$6+$BB155*Assembly!M$7+$BC155*Assembly!M$8+$BD155*Assembly!M$9+$BE155*Assembly!M$10+$BF155*Assembly!M$11+$BG155*Assembly!M$12+$BH155*Assembly!M$13+$BI155*Assembly!M$14+$BJ155*Assembly!M$15+$BK155*Assembly!M$16+$BL155*Assembly!M$17+$BM155*Assembly!M$18+$BN155*Assembly!M$19+$BO155*Assembly!M$20+$BP155*Assembly!M$21+$BQ155*Assembly!M$22+$BR155*Assembly!M$23+$BS155*Assembly!M$24</f>
        <v>1,035</v>
      </c>
      <c r="CF155" s="256" t="str">
        <f>$AY155*Assembly!N$4+$AZ155*Assembly!N$5+$BA155*Assembly!N$6+$BB155*Assembly!N$7+$BC155*Assembly!N$8+$BD155*Assembly!N$9+$BE155*Assembly!N$10+$BF155*Assembly!N$11+$BG155*Assembly!N$12+$BH155*Assembly!N$13+$BI155*Assembly!N$14+$BJ155*Assembly!N$15+$BK155*Assembly!N$16+$BL155*Assembly!N$17+$BM155*Assembly!N$18+$BN155*Assembly!N$19+$BO155*Assembly!N$20+$BP155*Assembly!N$21+$BQ155*Assembly!N$22+$BR155*Assembly!N$23+$BS155*Assembly!N$24</f>
        <v>30</v>
      </c>
      <c r="CG155" s="256" t="str">
        <f>$AY155*Assembly!O$4+$AZ155*Assembly!O$5+$BA155*Assembly!O$6+$BB155*Assembly!O$7+$BC155*Assembly!O$8+$BD155*Assembly!O$9+$BE155*Assembly!O$10+$BF155*Assembly!O$11+$BG155*Assembly!O$12+$BH155*Assembly!O$13+$BI155*Assembly!O$14+$BJ155*Assembly!O$15+$BK155*Assembly!O$16+$BL155*Assembly!O$17+$BM155*Assembly!O$18+$BN155*Assembly!O$19+$BO155*Assembly!O$20+$BP155*Assembly!O$21+$BQ155*Assembly!O$22+$BR155*Assembly!O$23+$BS155*Assembly!O$24</f>
        <v>0</v>
      </c>
      <c r="CH155" s="254" t="str">
        <f>$AY155*Assembly!P$4+$AZ155*Assembly!P$5+$BA155*Assembly!P$6+$BB155*Assembly!P$7+$BC155*Assembly!P$8+$BD155*Assembly!P$9+$BE155*Assembly!P$10+$BF155*Assembly!P$11+$BG155*Assembly!P$12+$BH155*Assembly!P$13+$BI155*Assembly!P$14+$BJ155*Assembly!P$15+$BK155*Assembly!P$16+$BL155*Assembly!P$17+$BM155*Assembly!P$18+$BN155*Assembly!P$19+$BO155*Assembly!P$20+$BP155*Assembly!P$21+$BQ155*Assembly!P$22+$BR155*Assembly!P$23+$BS155*Assembly!P$24</f>
        <v>0</v>
      </c>
      <c r="CI155" s="254" t="str">
        <f>$AY155*Assembly!Q$4+$AZ155*Assembly!Q$5+$BA155*Assembly!Q$6+$BB155*Assembly!Q$7+$BC155*Assembly!Q$8+$BD155*Assembly!Q$9+$BE155*Assembly!Q$10+$BF155*Assembly!Q$11+$BG155*Assembly!Q$12+$BH155*Assembly!Q$13+$BI155*Assembly!Q$14+$BJ155*Assembly!Q$15+$BK155*Assembly!Q$16+$BL155*Assembly!Q$17+$BM155*Assembly!Q$18+$BN155*Assembly!Q$19+$BO155*Assembly!Q$20+$BP155*Assembly!Q$21+$BQ155*Assembly!Q$22+$BR155*Assembly!Q$23+$BS155*Assembly!Q$24</f>
        <v>0</v>
      </c>
      <c r="CJ155" s="256" t="str">
        <f>$AY155*Assembly!R$4+$AZ155*Assembly!R$5+$BA155*Assembly!R$6+$BB155*Assembly!R$7+$BC155*Assembly!R$8+$BD155*Assembly!R$9+$BE155*Assembly!R$10+$BF155*Assembly!R$11+$BG155*Assembly!R$12+$BH155*Assembly!R$13+$BI155*Assembly!R$14+$BJ155*Assembly!R$15+$BK155*Assembly!R$16+$BL155*Assembly!R$17+$BM155*Assembly!R$18+$BN155*Assembly!R$19+$BO155*Assembly!R$20+$BP155*Assembly!R$21+$BQ155*Assembly!R$22+$BR155*Assembly!R$23+$BS155*Assembly!R$24</f>
        <v>0</v>
      </c>
      <c r="CK155" s="254" t="str">
        <f>$AY155*Assembly!S$4+$AZ155*Assembly!S$5+$BA155*Assembly!S$6+$BB155*Assembly!S$7+$BC155*Assembly!S$8+$BD155*Assembly!S$9+$BE155*Assembly!S$10+$BF155*Assembly!S$11+$BG155*Assembly!S$12+$BH155*Assembly!S$13+$BI155*Assembly!S$14+$BJ155*Assembly!S$15+$BK155*Assembly!S$16+$BL155*Assembly!S$17+$BM155*Assembly!S$18+$BN155*Assembly!S$19+$BO155*Assembly!S$20+$BP155*Assembly!S$21+$BQ155*Assembly!S$22+$BR155*Assembly!S$23+$BS155*Assembly!S$24</f>
        <v>0</v>
      </c>
      <c r="CL155" s="254" t="str">
        <f>$AY155*Assembly!T$4+$AZ155*Assembly!T$5+$BA155*Assembly!T$6+$BB155*Assembly!T$7+$BC155*Assembly!T$8+$BD155*Assembly!T$9+$BE155*Assembly!T$10+$BF155*Assembly!T$11+$BG155*Assembly!T$12+$BH155*Assembly!T$13+$BI155*Assembly!T$14+$BJ155*Assembly!T$15+$BK155*Assembly!T$16+$BL155*Assembly!T$17+$BM155*Assembly!T$18+$BN155*Assembly!T$19+$BO155*Assembly!T$20+$BP155*Assembly!T$21+$BQ155*Assembly!T$22+$BR155*Assembly!T$23+$BS155*Assembly!T$24</f>
        <v>0</v>
      </c>
      <c r="CM155" s="254" t="str">
        <f>$AY155*Assembly!U$4+$AZ155*Assembly!U$5+$BA155*Assembly!U$6+$BB155*Assembly!U$7+$BC155*Assembly!U$8+$BD155*Assembly!U$9+$BE155*Assembly!U$10+$BF155*Assembly!U$11+$BG155*Assembly!U$12+$BH155*Assembly!U$13+$BI155*Assembly!U$14+$BJ155*Assembly!U$15+$BK155*Assembly!U$16+$BL155*Assembly!U$17+$BM155*Assembly!U$18+$BN155*Assembly!U$19+$BO155*Assembly!U$20+$BP155*Assembly!U$21+$BQ155*Assembly!U$22+$BR155*Assembly!U$23+$BS155*Assembly!U$24</f>
        <v>0</v>
      </c>
      <c r="CN155" s="256" t="str">
        <f>$AY155*Assembly!V$4+$AZ155*Assembly!V$5+$BA155*Assembly!V$6+$BB155*Assembly!V$7+$BC155*Assembly!V$8+$BD155*Assembly!V$9+$BE155*Assembly!V$10+$BF155*Assembly!V$11+$BG155*Assembly!V$12+$BH155*Assembly!V$13+$BI155*Assembly!V$14+$BJ155*Assembly!V$15+$BK155*Assembly!V$16+$BL155*Assembly!V$17+$BM155*Assembly!V$18+$BN155*Assembly!V$19+$BO155*Assembly!V$20+$BP155*Assembly!V$21+$BQ155*Assembly!V$22+$BR155*Assembly!V$23+$BS155*Assembly!V$24</f>
        <v>0</v>
      </c>
      <c r="CO155" s="256" t="str">
        <f>CE155*Refining!$F$3</f>
        <v>1,848</v>
      </c>
      <c r="CP155" s="256" t="str">
        <f>CF155*Refining!$F$4</f>
        <v>94</v>
      </c>
      <c r="CQ155" s="256" t="str">
        <f>CG155*Refining!$F$5</f>
        <v>0</v>
      </c>
      <c r="CR155" s="256" t="str">
        <f>CH155*Refining!$F$6</f>
        <v>0</v>
      </c>
      <c r="CS155" s="256" t="str">
        <f>CI155*Refining!$F$7</f>
        <v>0</v>
      </c>
      <c r="CT155" s="256" t="str">
        <f>CJ155*Refining!$F$8</f>
        <v>0</v>
      </c>
      <c r="CU155" s="256" t="str">
        <f>CK155*Refining!$F$9</f>
        <v>0</v>
      </c>
      <c r="CV155" s="256" t="str">
        <f>CL155*Refining!$F$10</f>
        <v>0</v>
      </c>
      <c r="CW155" s="256" t="str">
        <f>CM155*Refining!$F$11</f>
        <v>0</v>
      </c>
      <c r="CX155" s="256" t="str">
        <f>CN155*Refining!$F$12</f>
        <v>0</v>
      </c>
      <c r="CY155" s="248" t="str">
        <f t="shared" ref="CY155:DR155" si="628">IF(CE155 = 0, "", CE155)</f>
        <v>1,035</v>
      </c>
      <c r="CZ155" s="249" t="str">
        <f t="shared" si="628"/>
        <v>30</v>
      </c>
      <c r="DA155" s="245" t="str">
        <f t="shared" si="628"/>
        <v/>
      </c>
      <c r="DB155" s="245" t="str">
        <f t="shared" si="628"/>
        <v/>
      </c>
      <c r="DC155" s="245" t="str">
        <f t="shared" si="628"/>
        <v/>
      </c>
      <c r="DD155" s="245" t="str">
        <f t="shared" si="628"/>
        <v/>
      </c>
      <c r="DE155" s="245" t="str">
        <f t="shared" si="628"/>
        <v/>
      </c>
      <c r="DF155" s="245" t="str">
        <f t="shared" si="628"/>
        <v/>
      </c>
      <c r="DG155" s="245" t="str">
        <f t="shared" si="628"/>
        <v/>
      </c>
      <c r="DH155" s="246" t="str">
        <f t="shared" si="628"/>
        <v/>
      </c>
      <c r="DI155" s="248" t="str">
        <f t="shared" si="628"/>
        <v>1,848</v>
      </c>
      <c r="DJ155" s="249" t="str">
        <f t="shared" si="628"/>
        <v>94</v>
      </c>
      <c r="DK155" s="245" t="str">
        <f t="shared" si="628"/>
        <v/>
      </c>
      <c r="DL155" s="245" t="str">
        <f t="shared" si="628"/>
        <v/>
      </c>
      <c r="DM155" s="245" t="str">
        <f t="shared" si="628"/>
        <v/>
      </c>
      <c r="DN155" s="245" t="str">
        <f t="shared" si="628"/>
        <v/>
      </c>
      <c r="DO155" s="245" t="str">
        <f t="shared" si="628"/>
        <v/>
      </c>
      <c r="DP155" s="245" t="str">
        <f t="shared" si="628"/>
        <v/>
      </c>
      <c r="DQ155" s="245" t="str">
        <f t="shared" si="628"/>
        <v/>
      </c>
      <c r="DR155" s="246" t="str">
        <f t="shared" si="628"/>
        <v/>
      </c>
      <c r="DS155" s="248" t="str">
        <f t="shared" si="15"/>
        <v>1,065</v>
      </c>
      <c r="DT155" s="249" t="str">
        <f t="shared" si="16"/>
        <v>1,942</v>
      </c>
      <c r="DU155" s="225" t="str">
        <f>CY155*'Ores &amp; Ingots'!$C$3+CZ155*'Ores &amp; Ingots'!$C$4+DA155*'Ores &amp; Ingots'!$C$5+DB155*'Ores &amp; Ingots'!$C$6+DC155*'Ores &amp; Ingots'!$C$7+DD155*'Ores &amp; Ingots'!$C$8+DE155*'Ores &amp; Ingots'!$C$9+DF155*'Ores &amp; Ingots'!$C$10+DG155*'Ores &amp; Ingots'!$C$11+DH155*'Ores &amp; Ingots'!$C$12</f>
        <v>135</v>
      </c>
      <c r="DV155" s="225" t="str">
        <f>DI155*'Ores &amp; Ingots'!$B$3+DJ155*'Ores &amp; Ingots'!$B$4+DK155*'Ores &amp; Ingots'!$B$5+DL155*'Ores &amp; Ingots'!$B$6+DM155*'Ores &amp; Ingots'!$B$7+DN155*'Ores &amp; Ingots'!$B$8+DO155*'Ores &amp; Ingots'!$B$9+DP155*'Ores &amp; Ingots'!$B$10+DQ155*'Ores &amp; Ingots'!$B$11+DR155*'Ores &amp; Ingots'!$B$12</f>
        <v>719</v>
      </c>
      <c r="DW155" s="249" t="str">
        <f>CY155*Refining!$G$3+CZ155*Refining!$G$4+DA155*Refining!$G$5+DB155*Refining!$G$6+DC155*Refining!$G$7+DD155*Refining!$G$8+DE155*Refining!$G$9+DF155*Refining!$G$10+DG155*Refining!$G$11+DH155*Refining!$G$12</f>
        <v>215</v>
      </c>
      <c r="DX155" s="249" t="str">
        <f t="shared" si="17"/>
        <v>33,494</v>
      </c>
      <c r="DY155" s="250" t="str">
        <f t="shared" si="18"/>
        <v>0.0335</v>
      </c>
      <c r="DZ155" s="248" t="str">
        <f t="shared" si="19"/>
        <v>344</v>
      </c>
      <c r="EA155" s="251" t="str">
        <f t="shared" ref="EA155:EB155" si="629">DZ155/60</f>
        <v>5.7</v>
      </c>
      <c r="EB155" s="251" t="str">
        <f t="shared" si="629"/>
        <v>0.1</v>
      </c>
      <c r="EC155" s="543" t="str">
        <f t="shared" si="21"/>
        <v>0.00</v>
      </c>
      <c r="ED155" s="248" t="str">
        <f t="shared" si="22"/>
        <v>50,449</v>
      </c>
      <c r="EE155" s="251" t="str">
        <f t="shared" ref="EE155:EF155" si="630">ED155/1000</f>
        <v>50.4</v>
      </c>
      <c r="EF155" s="252" t="str">
        <f t="shared" si="630"/>
        <v>0.05</v>
      </c>
      <c r="EG155" s="544" t="str">
        <f t="shared" si="24"/>
        <v>0.0504</v>
      </c>
      <c r="EH155" s="225" t="s">
        <v>12</v>
      </c>
    </row>
    <row r="156" hidden="1">
      <c r="A156" s="33"/>
      <c r="B156" s="226" t="s">
        <v>1023</v>
      </c>
      <c r="C156" s="227" t="s">
        <v>885</v>
      </c>
      <c r="D156" s="227">
        <v>1.0</v>
      </c>
      <c r="E156" s="227">
        <v>2.0</v>
      </c>
      <c r="F156" s="227">
        <v>1.0</v>
      </c>
      <c r="G156" s="228" t="str">
        <f t="shared" si="5"/>
        <v>0.3</v>
      </c>
      <c r="H156" s="229">
        <v>10.0</v>
      </c>
      <c r="I156" s="229">
        <v>10.0</v>
      </c>
      <c r="J156" s="229" t="str">
        <f>H156/Main!$D$9</f>
        <v>10</v>
      </c>
      <c r="K156" s="229" t="str">
        <f>I156/Main!$D$10</f>
        <v>10</v>
      </c>
      <c r="L156" s="229" t="str">
        <f t="shared" si="6"/>
        <v>1</v>
      </c>
      <c r="M156" s="229">
        <v>1.0</v>
      </c>
      <c r="N156" s="231" t="s">
        <v>12</v>
      </c>
      <c r="O156" s="231">
        <v>2000.0</v>
      </c>
      <c r="P156" s="230"/>
      <c r="Q156" s="231"/>
      <c r="R156" s="230"/>
      <c r="S156" s="232"/>
      <c r="T156" s="232"/>
      <c r="U156" s="231">
        <v>960.0</v>
      </c>
      <c r="V156" s="230"/>
      <c r="W156" s="232"/>
      <c r="X156" s="232"/>
      <c r="Y156" s="230"/>
      <c r="Z156" s="230"/>
      <c r="AA156" s="230"/>
      <c r="AB156" s="230"/>
      <c r="AC156" s="334"/>
      <c r="AD156" s="225">
        <v>8.0</v>
      </c>
      <c r="AE156" s="225">
        <v>0.0</v>
      </c>
      <c r="AF156" s="225">
        <v>2.0</v>
      </c>
      <c r="AG156" s="225">
        <v>0.0</v>
      </c>
      <c r="AH156" s="225">
        <v>7.0</v>
      </c>
      <c r="AI156" s="225">
        <v>0.0</v>
      </c>
      <c r="AJ156" s="309">
        <v>1.0</v>
      </c>
      <c r="AK156" s="225">
        <v>0.0</v>
      </c>
      <c r="AL156" s="225">
        <v>0.0</v>
      </c>
      <c r="AM156" s="225">
        <v>0.0</v>
      </c>
      <c r="AN156" s="225">
        <v>0.0</v>
      </c>
      <c r="AO156" s="225">
        <v>0.0</v>
      </c>
      <c r="AP156" s="225">
        <v>0.0</v>
      </c>
      <c r="AQ156" s="225">
        <v>0.0</v>
      </c>
      <c r="AR156" s="225">
        <v>0.0</v>
      </c>
      <c r="AS156" s="225">
        <v>0.0</v>
      </c>
      <c r="AT156" s="225">
        <v>0.0</v>
      </c>
      <c r="AU156" s="225">
        <v>0.0</v>
      </c>
      <c r="AV156" s="225">
        <v>0.0</v>
      </c>
      <c r="AW156" s="225">
        <v>0.0</v>
      </c>
      <c r="AX156" s="225">
        <v>0.0</v>
      </c>
      <c r="AY156" s="239" t="str">
        <f t="shared" ref="AY156:BS156" si="631">IF(AD156 = 0, "", AD156)</f>
        <v>8</v>
      </c>
      <c r="AZ156" s="227" t="str">
        <f t="shared" si="631"/>
        <v/>
      </c>
      <c r="BA156" s="225" t="str">
        <f t="shared" si="631"/>
        <v>2</v>
      </c>
      <c r="BB156" s="227" t="str">
        <f t="shared" si="631"/>
        <v/>
      </c>
      <c r="BC156" s="225" t="str">
        <f t="shared" si="631"/>
        <v>7</v>
      </c>
      <c r="BD156" s="227" t="str">
        <f t="shared" si="631"/>
        <v/>
      </c>
      <c r="BE156" s="309" t="str">
        <f t="shared" si="631"/>
        <v>1</v>
      </c>
      <c r="BF156" s="227" t="str">
        <f t="shared" si="631"/>
        <v/>
      </c>
      <c r="BG156" s="227" t="str">
        <f t="shared" si="631"/>
        <v/>
      </c>
      <c r="BH156" s="227" t="str">
        <f t="shared" si="631"/>
        <v/>
      </c>
      <c r="BI156" s="227" t="str">
        <f t="shared" si="631"/>
        <v/>
      </c>
      <c r="BJ156" s="227" t="str">
        <f t="shared" si="631"/>
        <v/>
      </c>
      <c r="BK156" s="227" t="str">
        <f t="shared" si="631"/>
        <v/>
      </c>
      <c r="BL156" s="227" t="str">
        <f t="shared" si="631"/>
        <v/>
      </c>
      <c r="BM156" s="227" t="str">
        <f t="shared" si="631"/>
        <v/>
      </c>
      <c r="BN156" s="227" t="str">
        <f t="shared" si="631"/>
        <v/>
      </c>
      <c r="BO156" s="227" t="str">
        <f t="shared" si="631"/>
        <v/>
      </c>
      <c r="BP156" s="227" t="str">
        <f t="shared" si="631"/>
        <v/>
      </c>
      <c r="BQ156" s="227" t="str">
        <f t="shared" si="631"/>
        <v/>
      </c>
      <c r="BR156" s="227" t="str">
        <f t="shared" si="631"/>
        <v/>
      </c>
      <c r="BS156" s="238" t="str">
        <f t="shared" si="631"/>
        <v/>
      </c>
      <c r="BT156" s="239" t="str">
        <f>$AY156*Assembly!Y$4+$AZ156*Assembly!Y$5+$BA156*Assembly!Y$6+$BB156*Assembly!Y$7+$BC156*Assembly!Y$8+$BD156*Assembly!Y$9+$BE156*Assembly!Y$10+$BF156*Assembly!Y$11+$BG156*Assembly!Y$12+$BH156*Assembly!Y$13+$BI156*Assembly!Y$14+$BJ156*Assembly!Y$15+$BK156*Assembly!Y$16+$BL156*Assembly!Y$17+$BM156*Assembly!Y$18+$BN156*Assembly!Y$19+$BO156*Assembly!Y$20+$BP156*Assembly!Y$21+$BQ156*Assembly!Y$22+$BR156*Assembly!Y$23+$BS156*Assembly!Y$24</f>
        <v>248</v>
      </c>
      <c r="BU156" s="225" t="str">
        <f t="shared" si="8"/>
        <v>992</v>
      </c>
      <c r="BV156" s="225" t="str">
        <f>$AY156*Assembly!AC$4+$AZ156*Assembly!AC$5+$BA156*Assembly!AC$6+$BB156*Assembly!AC$7+$BC156*Assembly!AC$8+$BD156*Assembly!AC$9+$BE156*Assembly!AC$10+$BF156*Assembly!AC$11+$BG156*Assembly!AC$12+$BH156*Assembly!AC$13+$BI156*Assembly!AC$14+$BJ156*Assembly!AC$15+$BK156*Assembly!AC$16+$BL156*Assembly!AC$17+$BM156*Assembly!AC$18+$BN156*Assembly!AC$19+$BO156*Assembly!AC$20+$BP156*Assembly!AC$21+$BQ156*Assembly!AC$22+$BR156*Assembly!AC$23+$BS156*Assembly!AC$24</f>
        <v>1,080</v>
      </c>
      <c r="BW156" s="240" t="str">
        <f t="shared" si="9"/>
        <v>4.35</v>
      </c>
      <c r="BX156" s="241" t="str">
        <f t="shared" si="10"/>
        <v>4320</v>
      </c>
      <c r="BY156" s="242" t="str">
        <f t="shared" si="11"/>
        <v>1.1</v>
      </c>
      <c r="BZ156" s="355" t="str">
        <f t="shared" si="623"/>
        <v>3.87 N</v>
      </c>
      <c r="CA156" s="225" t="str">
        <f>$AY156*Assembly!X$4+$AZ156*Assembly!X$5+$BA156*Assembly!X$6+$BB156*Assembly!X$7+$BC156*Assembly!X$8+$BD156*Assembly!X$9+$BE156*Assembly!X$10+$BF156*Assembly!X$11+$BG156*Assembly!X$12+$BH156*Assembly!X$13+$BI156*Assembly!X$14+$BJ156*Assembly!X$15+$BK156*Assembly!X$16+$BL156*Assembly!X$17+$BM156*Assembly!X$18+$BN156*Assembly!X$19+$BO156*Assembly!X$20+$BP156*Assembly!X$21+$BQ156*Assembly!X$22+$BR156*Assembly!X$23+$BS156*Assembly!X$24</f>
        <v>39</v>
      </c>
      <c r="CB156" s="225" t="str">
        <f t="shared" si="12"/>
        <v>6,067</v>
      </c>
      <c r="CC156" s="223" t="str">
        <f t="shared" si="13"/>
        <v>0.0061</v>
      </c>
      <c r="CD156" s="243" t="str">
        <f>$AY156*Assembly!AB$4+$AZ156*Assembly!AB$5+$BA156*Assembly!AB$6+$BB156*Assembly!AB$7+$BC156*Assembly!AB$8+$BD156*Assembly!AB$9+$BE156*Assembly!AB$10+$BF156*Assembly!AB$11+$BG156*Assembly!AB$12+$BH156*Assembly!AB$13+$BI156*Assembly!AB$14+$BJ156*Assembly!AB$15+$BK156*Assembly!AB$16+$BL156*Assembly!AB$17+$BM156*Assembly!AB$18+$BN156*Assembly!AB$19+$BO156*Assembly!AB$20+$BP156*Assembly!AB$21+$BQ156*Assembly!AB$22+$BR156*Assembly!AB$23+$BS156*Assembly!AB$24</f>
        <v>50</v>
      </c>
      <c r="CE156" s="231" t="str">
        <f>$AY156*Assembly!M$4+$AZ156*Assembly!M$5+$BA156*Assembly!M$6+$BB156*Assembly!M$7+$BC156*Assembly!M$8+$BD156*Assembly!M$9+$BE156*Assembly!M$10+$BF156*Assembly!M$11+$BG156*Assembly!M$12+$BH156*Assembly!M$13+$BI156*Assembly!M$14+$BJ156*Assembly!M$15+$BK156*Assembly!M$16+$BL156*Assembly!M$17+$BM156*Assembly!M$18+$BN156*Assembly!M$19+$BO156*Assembly!M$20+$BP156*Assembly!M$21+$BQ156*Assembly!M$22+$BR156*Assembly!M$23+$BS156*Assembly!M$24</f>
        <v>268</v>
      </c>
      <c r="CF156" s="231" t="str">
        <f>$AY156*Assembly!N$4+$AZ156*Assembly!N$5+$BA156*Assembly!N$6+$BB156*Assembly!N$7+$BC156*Assembly!N$8+$BD156*Assembly!N$9+$BE156*Assembly!N$10+$BF156*Assembly!N$11+$BG156*Assembly!N$12+$BH156*Assembly!N$13+$BI156*Assembly!N$14+$BJ156*Assembly!N$15+$BK156*Assembly!N$16+$BL156*Assembly!N$17+$BM156*Assembly!N$18+$BN156*Assembly!N$19+$BO156*Assembly!N$20+$BP156*Assembly!N$21+$BQ156*Assembly!N$22+$BR156*Assembly!N$23+$BS156*Assembly!N$24</f>
        <v>5</v>
      </c>
      <c r="CG156" s="231" t="str">
        <f>$AY156*Assembly!O$4+$AZ156*Assembly!O$5+$BA156*Assembly!O$6+$BB156*Assembly!O$7+$BC156*Assembly!O$8+$BD156*Assembly!O$9+$BE156*Assembly!O$10+$BF156*Assembly!O$11+$BG156*Assembly!O$12+$BH156*Assembly!O$13+$BI156*Assembly!O$14+$BJ156*Assembly!O$15+$BK156*Assembly!O$16+$BL156*Assembly!O$17+$BM156*Assembly!O$18+$BN156*Assembly!O$19+$BO156*Assembly!O$20+$BP156*Assembly!O$21+$BQ156*Assembly!O$22+$BR156*Assembly!O$23+$BS156*Assembly!O$24</f>
        <v>0</v>
      </c>
      <c r="CH156" s="229" t="str">
        <f>$AY156*Assembly!P$4+$AZ156*Assembly!P$5+$BA156*Assembly!P$6+$BB156*Assembly!P$7+$BC156*Assembly!P$8+$BD156*Assembly!P$9+$BE156*Assembly!P$10+$BF156*Assembly!P$11+$BG156*Assembly!P$12+$BH156*Assembly!P$13+$BI156*Assembly!P$14+$BJ156*Assembly!P$15+$BK156*Assembly!P$16+$BL156*Assembly!P$17+$BM156*Assembly!P$18+$BN156*Assembly!P$19+$BO156*Assembly!P$20+$BP156*Assembly!P$21+$BQ156*Assembly!P$22+$BR156*Assembly!P$23+$BS156*Assembly!P$24</f>
        <v>0</v>
      </c>
      <c r="CI156" s="229" t="str">
        <f>$AY156*Assembly!Q$4+$AZ156*Assembly!Q$5+$BA156*Assembly!Q$6+$BB156*Assembly!Q$7+$BC156*Assembly!Q$8+$BD156*Assembly!Q$9+$BE156*Assembly!Q$10+$BF156*Assembly!Q$11+$BG156*Assembly!Q$12+$BH156*Assembly!Q$13+$BI156*Assembly!Q$14+$BJ156*Assembly!Q$15+$BK156*Assembly!Q$16+$BL156*Assembly!Q$17+$BM156*Assembly!Q$18+$BN156*Assembly!Q$19+$BO156*Assembly!Q$20+$BP156*Assembly!Q$21+$BQ156*Assembly!Q$22+$BR156*Assembly!Q$23+$BS156*Assembly!Q$24</f>
        <v>0</v>
      </c>
      <c r="CJ156" s="231" t="str">
        <f>$AY156*Assembly!R$4+$AZ156*Assembly!R$5+$BA156*Assembly!R$6+$BB156*Assembly!R$7+$BC156*Assembly!R$8+$BD156*Assembly!R$9+$BE156*Assembly!R$10+$BF156*Assembly!R$11+$BG156*Assembly!R$12+$BH156*Assembly!R$13+$BI156*Assembly!R$14+$BJ156*Assembly!R$15+$BK156*Assembly!R$16+$BL156*Assembly!R$17+$BM156*Assembly!R$18+$BN156*Assembly!R$19+$BO156*Assembly!R$20+$BP156*Assembly!R$21+$BQ156*Assembly!R$22+$BR156*Assembly!R$23+$BS156*Assembly!R$24</f>
        <v>0</v>
      </c>
      <c r="CK156" s="229" t="str">
        <f>$AY156*Assembly!S$4+$AZ156*Assembly!S$5+$BA156*Assembly!S$6+$BB156*Assembly!S$7+$BC156*Assembly!S$8+$BD156*Assembly!S$9+$BE156*Assembly!S$10+$BF156*Assembly!S$11+$BG156*Assembly!S$12+$BH156*Assembly!S$13+$BI156*Assembly!S$14+$BJ156*Assembly!S$15+$BK156*Assembly!S$16+$BL156*Assembly!S$17+$BM156*Assembly!S$18+$BN156*Assembly!S$19+$BO156*Assembly!S$20+$BP156*Assembly!S$21+$BQ156*Assembly!S$22+$BR156*Assembly!S$23+$BS156*Assembly!S$24</f>
        <v>0</v>
      </c>
      <c r="CL156" s="229" t="str">
        <f>$AY156*Assembly!T$4+$AZ156*Assembly!T$5+$BA156*Assembly!T$6+$BB156*Assembly!T$7+$BC156*Assembly!T$8+$BD156*Assembly!T$9+$BE156*Assembly!T$10+$BF156*Assembly!T$11+$BG156*Assembly!T$12+$BH156*Assembly!T$13+$BI156*Assembly!T$14+$BJ156*Assembly!T$15+$BK156*Assembly!T$16+$BL156*Assembly!T$17+$BM156*Assembly!T$18+$BN156*Assembly!T$19+$BO156*Assembly!T$20+$BP156*Assembly!T$21+$BQ156*Assembly!T$22+$BR156*Assembly!T$23+$BS156*Assembly!T$24</f>
        <v>0</v>
      </c>
      <c r="CM156" s="229" t="str">
        <f>$AY156*Assembly!U$4+$AZ156*Assembly!U$5+$BA156*Assembly!U$6+$BB156*Assembly!U$7+$BC156*Assembly!U$8+$BD156*Assembly!U$9+$BE156*Assembly!U$10+$BF156*Assembly!U$11+$BG156*Assembly!U$12+$BH156*Assembly!U$13+$BI156*Assembly!U$14+$BJ156*Assembly!U$15+$BK156*Assembly!U$16+$BL156*Assembly!U$17+$BM156*Assembly!U$18+$BN156*Assembly!U$19+$BO156*Assembly!U$20+$BP156*Assembly!U$21+$BQ156*Assembly!U$22+$BR156*Assembly!U$23+$BS156*Assembly!U$24</f>
        <v>0</v>
      </c>
      <c r="CN156" s="231" t="str">
        <f>$AY156*Assembly!V$4+$AZ156*Assembly!V$5+$BA156*Assembly!V$6+$BB156*Assembly!V$7+$BC156*Assembly!V$8+$BD156*Assembly!V$9+$BE156*Assembly!V$10+$BF156*Assembly!V$11+$BG156*Assembly!V$12+$BH156*Assembly!V$13+$BI156*Assembly!V$14+$BJ156*Assembly!V$15+$BK156*Assembly!V$16+$BL156*Assembly!V$17+$BM156*Assembly!V$18+$BN156*Assembly!V$19+$BO156*Assembly!V$20+$BP156*Assembly!V$21+$BQ156*Assembly!V$22+$BR156*Assembly!V$23+$BS156*Assembly!V$24</f>
        <v>0</v>
      </c>
      <c r="CO156" s="231" t="str">
        <f>CE156*Refining!$F$3</f>
        <v>479</v>
      </c>
      <c r="CP156" s="231" t="str">
        <f>CF156*Refining!$F$4</f>
        <v>16</v>
      </c>
      <c r="CQ156" s="231" t="str">
        <f>CG156*Refining!$F$5</f>
        <v>0</v>
      </c>
      <c r="CR156" s="231" t="str">
        <f>CH156*Refining!$F$6</f>
        <v>0</v>
      </c>
      <c r="CS156" s="231" t="str">
        <f>CI156*Refining!$F$7</f>
        <v>0</v>
      </c>
      <c r="CT156" s="231" t="str">
        <f>CJ156*Refining!$F$8</f>
        <v>0</v>
      </c>
      <c r="CU156" s="231" t="str">
        <f>CK156*Refining!$F$9</f>
        <v>0</v>
      </c>
      <c r="CV156" s="231" t="str">
        <f>CL156*Refining!$F$10</f>
        <v>0</v>
      </c>
      <c r="CW156" s="231" t="str">
        <f>CM156*Refining!$F$11</f>
        <v>0</v>
      </c>
      <c r="CX156" s="231" t="str">
        <f>CN156*Refining!$F$12</f>
        <v>0</v>
      </c>
      <c r="CY156" s="248" t="str">
        <f t="shared" ref="CY156:DR156" si="632">IF(CE156 = 0, "", CE156)</f>
        <v>268</v>
      </c>
      <c r="CZ156" s="249" t="str">
        <f t="shared" si="632"/>
        <v>5</v>
      </c>
      <c r="DA156" s="245" t="str">
        <f t="shared" si="632"/>
        <v/>
      </c>
      <c r="DB156" s="245" t="str">
        <f t="shared" si="632"/>
        <v/>
      </c>
      <c r="DC156" s="245" t="str">
        <f t="shared" si="632"/>
        <v/>
      </c>
      <c r="DD156" s="245" t="str">
        <f t="shared" si="632"/>
        <v/>
      </c>
      <c r="DE156" s="245" t="str">
        <f t="shared" si="632"/>
        <v/>
      </c>
      <c r="DF156" s="245" t="str">
        <f t="shared" si="632"/>
        <v/>
      </c>
      <c r="DG156" s="245" t="str">
        <f t="shared" si="632"/>
        <v/>
      </c>
      <c r="DH156" s="246" t="str">
        <f t="shared" si="632"/>
        <v/>
      </c>
      <c r="DI156" s="248" t="str">
        <f t="shared" si="632"/>
        <v>479</v>
      </c>
      <c r="DJ156" s="249" t="str">
        <f t="shared" si="632"/>
        <v>16</v>
      </c>
      <c r="DK156" s="245" t="str">
        <f t="shared" si="632"/>
        <v/>
      </c>
      <c r="DL156" s="245" t="str">
        <f t="shared" si="632"/>
        <v/>
      </c>
      <c r="DM156" s="245" t="str">
        <f t="shared" si="632"/>
        <v/>
      </c>
      <c r="DN156" s="245" t="str">
        <f t="shared" si="632"/>
        <v/>
      </c>
      <c r="DO156" s="245" t="str">
        <f t="shared" si="632"/>
        <v/>
      </c>
      <c r="DP156" s="245" t="str">
        <f t="shared" si="632"/>
        <v/>
      </c>
      <c r="DQ156" s="245" t="str">
        <f t="shared" si="632"/>
        <v/>
      </c>
      <c r="DR156" s="246" t="str">
        <f t="shared" si="632"/>
        <v/>
      </c>
      <c r="DS156" s="248" t="str">
        <f t="shared" si="15"/>
        <v>273</v>
      </c>
      <c r="DT156" s="249" t="str">
        <f t="shared" si="16"/>
        <v>494</v>
      </c>
      <c r="DU156" s="225" t="str">
        <f>CY156*'Ores &amp; Ingots'!$C$3+CZ156*'Ores &amp; Ingots'!$C$4+DA156*'Ores &amp; Ingots'!$C$5+DB156*'Ores &amp; Ingots'!$C$6+DC156*'Ores &amp; Ingots'!$C$7+DD156*'Ores &amp; Ingots'!$C$8+DE156*'Ores &amp; Ingots'!$C$9+DF156*'Ores &amp; Ingots'!$C$10+DG156*'Ores &amp; Ingots'!$C$11+DH156*'Ores &amp; Ingots'!$C$12</f>
        <v>35</v>
      </c>
      <c r="DV156" s="225" t="str">
        <f>DI156*'Ores &amp; Ingots'!$B$3+DJ156*'Ores &amp; Ingots'!$B$4+DK156*'Ores &amp; Ingots'!$B$5+DL156*'Ores &amp; Ingots'!$B$6+DM156*'Ores &amp; Ingots'!$B$7+DN156*'Ores &amp; Ingots'!$B$8+DO156*'Ores &amp; Ingots'!$B$9+DP156*'Ores &amp; Ingots'!$B$10+DQ156*'Ores &amp; Ingots'!$B$11+DR156*'Ores &amp; Ingots'!$B$12</f>
        <v>183</v>
      </c>
      <c r="DW156" s="249" t="str">
        <f>CY156*Refining!$G$3+CZ156*Refining!$G$4+DA156*Refining!$G$5+DB156*Refining!$G$6+DC156*Refining!$G$7+DD156*Refining!$G$8+DE156*Refining!$G$9+DF156*Refining!$G$10+DG156*Refining!$G$11+DH156*Refining!$G$12</f>
        <v>42</v>
      </c>
      <c r="DX156" s="249" t="str">
        <f t="shared" si="17"/>
        <v>6,603</v>
      </c>
      <c r="DY156" s="250" t="str">
        <f t="shared" si="18"/>
        <v>0.0066</v>
      </c>
      <c r="DZ156" s="248" t="str">
        <f t="shared" si="19"/>
        <v>91</v>
      </c>
      <c r="EA156" s="251" t="str">
        <f t="shared" ref="EA156:EB156" si="633">DZ156/60</f>
        <v>1.5</v>
      </c>
      <c r="EB156" s="251" t="str">
        <f t="shared" si="633"/>
        <v>0.0</v>
      </c>
      <c r="EC156" s="543" t="str">
        <f t="shared" si="21"/>
        <v>0.00</v>
      </c>
      <c r="ED156" s="248" t="str">
        <f t="shared" si="22"/>
        <v>12,669</v>
      </c>
      <c r="EE156" s="251" t="str">
        <f t="shared" ref="EE156:EF156" si="634">ED156/1000</f>
        <v>12.7</v>
      </c>
      <c r="EF156" s="252" t="str">
        <f t="shared" si="634"/>
        <v>0.01</v>
      </c>
      <c r="EG156" s="544" t="str">
        <f t="shared" si="24"/>
        <v>0.0127</v>
      </c>
      <c r="EH156" s="225">
        <v>454.0</v>
      </c>
    </row>
    <row r="157">
      <c r="A157" s="33"/>
      <c r="B157" s="226" t="s">
        <v>1024</v>
      </c>
      <c r="C157" s="227" t="s">
        <v>886</v>
      </c>
      <c r="D157" s="227">
        <v>2.0</v>
      </c>
      <c r="E157" s="227">
        <v>3.0</v>
      </c>
      <c r="F157" s="227">
        <v>2.0</v>
      </c>
      <c r="G157" s="253" t="str">
        <f t="shared" si="5"/>
        <v>187.5</v>
      </c>
      <c r="H157" s="254">
        <v>30.0</v>
      </c>
      <c r="I157" s="254">
        <v>30.0</v>
      </c>
      <c r="J157" s="254" t="str">
        <f>H157/Main!$D$9</f>
        <v>30</v>
      </c>
      <c r="K157" s="254" t="str">
        <f>I157/Main!$D$10</f>
        <v>30</v>
      </c>
      <c r="L157" s="254" t="str">
        <f t="shared" si="6"/>
        <v>1</v>
      </c>
      <c r="M157" s="254">
        <v>1.0</v>
      </c>
      <c r="N157" s="256" t="s">
        <v>12</v>
      </c>
      <c r="O157" s="256">
        <v>2000.0</v>
      </c>
      <c r="P157" s="255"/>
      <c r="Q157" s="256"/>
      <c r="R157" s="255"/>
      <c r="S157" s="257"/>
      <c r="T157" s="257"/>
      <c r="U157" s="256" t="s">
        <v>12</v>
      </c>
      <c r="V157" s="255"/>
      <c r="W157" s="257"/>
      <c r="X157" s="257"/>
      <c r="Y157" s="255"/>
      <c r="Z157" s="255"/>
      <c r="AA157" s="255"/>
      <c r="AB157" s="255"/>
      <c r="AC157" s="335" t="s">
        <v>913</v>
      </c>
      <c r="AD157" s="225">
        <v>70.0</v>
      </c>
      <c r="AE157" s="225">
        <v>0.0</v>
      </c>
      <c r="AF157" s="225">
        <v>30.0</v>
      </c>
      <c r="AG157" s="225">
        <v>20.0</v>
      </c>
      <c r="AH157" s="225">
        <v>40.0</v>
      </c>
      <c r="AI157" s="225">
        <v>0.0</v>
      </c>
      <c r="AJ157" s="309">
        <v>20.0</v>
      </c>
      <c r="AK157" s="225">
        <v>0.0</v>
      </c>
      <c r="AL157" s="225">
        <v>0.0</v>
      </c>
      <c r="AM157" s="225">
        <v>0.0</v>
      </c>
      <c r="AN157" s="225">
        <v>0.0</v>
      </c>
      <c r="AO157" s="225">
        <v>0.0</v>
      </c>
      <c r="AP157" s="225">
        <v>0.0</v>
      </c>
      <c r="AQ157" s="225">
        <v>0.0</v>
      </c>
      <c r="AR157" s="225">
        <v>0.0</v>
      </c>
      <c r="AS157" s="225">
        <v>0.0</v>
      </c>
      <c r="AT157" s="225">
        <v>0.0</v>
      </c>
      <c r="AU157" s="225">
        <v>0.0</v>
      </c>
      <c r="AV157" s="225">
        <v>0.0</v>
      </c>
      <c r="AW157" s="225">
        <v>0.0</v>
      </c>
      <c r="AX157" s="225">
        <v>0.0</v>
      </c>
      <c r="AY157" s="239" t="str">
        <f t="shared" ref="AY157:BS157" si="635">IF(AD157 = 0, "", AD157)</f>
        <v>70</v>
      </c>
      <c r="AZ157" s="227" t="str">
        <f t="shared" si="635"/>
        <v/>
      </c>
      <c r="BA157" s="225" t="str">
        <f t="shared" si="635"/>
        <v>30</v>
      </c>
      <c r="BB157" s="225" t="str">
        <f t="shared" si="635"/>
        <v>20</v>
      </c>
      <c r="BC157" s="225" t="str">
        <f t="shared" si="635"/>
        <v>40</v>
      </c>
      <c r="BD157" s="227" t="str">
        <f t="shared" si="635"/>
        <v/>
      </c>
      <c r="BE157" s="309" t="str">
        <f t="shared" si="635"/>
        <v>20</v>
      </c>
      <c r="BF157" s="227" t="str">
        <f t="shared" si="635"/>
        <v/>
      </c>
      <c r="BG157" s="227" t="str">
        <f t="shared" si="635"/>
        <v/>
      </c>
      <c r="BH157" s="227" t="str">
        <f t="shared" si="635"/>
        <v/>
      </c>
      <c r="BI157" s="227" t="str">
        <f t="shared" si="635"/>
        <v/>
      </c>
      <c r="BJ157" s="227" t="str">
        <f t="shared" si="635"/>
        <v/>
      </c>
      <c r="BK157" s="227" t="str">
        <f t="shared" si="635"/>
        <v/>
      </c>
      <c r="BL157" s="227" t="str">
        <f t="shared" si="635"/>
        <v/>
      </c>
      <c r="BM157" s="227" t="str">
        <f t="shared" si="635"/>
        <v/>
      </c>
      <c r="BN157" s="227" t="str">
        <f t="shared" si="635"/>
        <v/>
      </c>
      <c r="BO157" s="227" t="str">
        <f t="shared" si="635"/>
        <v/>
      </c>
      <c r="BP157" s="227" t="str">
        <f t="shared" si="635"/>
        <v/>
      </c>
      <c r="BQ157" s="227" t="str">
        <f t="shared" si="635"/>
        <v/>
      </c>
      <c r="BR157" s="227" t="str">
        <f t="shared" si="635"/>
        <v/>
      </c>
      <c r="BS157" s="238" t="str">
        <f t="shared" si="635"/>
        <v/>
      </c>
      <c r="BT157" s="239" t="str">
        <f>$AY157*Assembly!Y$4+$AZ157*Assembly!Y$5+$BA157*Assembly!Y$6+$BB157*Assembly!Y$7+$BC157*Assembly!Y$8+$BD157*Assembly!Y$9+$BE157*Assembly!Y$10+$BF157*Assembly!Y$11+$BG157*Assembly!Y$12+$BH157*Assembly!Y$13+$BI157*Assembly!Y$14+$BJ157*Assembly!Y$15+$BK157*Assembly!Y$16+$BL157*Assembly!Y$17+$BM157*Assembly!Y$18+$BN157*Assembly!Y$19+$BO157*Assembly!Y$20+$BP157*Assembly!Y$21+$BQ157*Assembly!Y$22+$BR157*Assembly!Y$23+$BS157*Assembly!Y$24</f>
        <v>2,820</v>
      </c>
      <c r="BU157" s="225" t="str">
        <f t="shared" si="8"/>
        <v>15</v>
      </c>
      <c r="BV157" s="225" t="str">
        <f>$AY157*Assembly!AC$4+$AZ157*Assembly!AC$5+$BA157*Assembly!AC$6+$BB157*Assembly!AC$7+$BC157*Assembly!AC$8+$BD157*Assembly!AC$9+$BE157*Assembly!AC$10+$BF157*Assembly!AC$11+$BG157*Assembly!AC$12+$BH157*Assembly!AC$13+$BI157*Assembly!AC$14+$BJ157*Assembly!AC$15+$BK157*Assembly!AC$16+$BL157*Assembly!AC$17+$BM157*Assembly!AC$18+$BN157*Assembly!AC$19+$BO157*Assembly!AC$20+$BP157*Assembly!AC$21+$BQ157*Assembly!AC$22+$BR157*Assembly!AC$23+$BS157*Assembly!AC$24</f>
        <v>10,650</v>
      </c>
      <c r="BW157" s="240" t="str">
        <f t="shared" si="9"/>
        <v>3.78</v>
      </c>
      <c r="BX157" s="241" t="str">
        <f t="shared" si="10"/>
        <v>57</v>
      </c>
      <c r="BY157" s="242" t="str">
        <f t="shared" si="11"/>
        <v>708.1</v>
      </c>
      <c r="BZ157" s="355" t="str">
        <f t="shared" si="623"/>
        <v>?</v>
      </c>
      <c r="CA157" s="225" t="str">
        <f>$AY157*Assembly!X$4+$AZ157*Assembly!X$5+$BA157*Assembly!X$6+$BB157*Assembly!X$7+$BC157*Assembly!X$8+$BD157*Assembly!X$9+$BE157*Assembly!X$10+$BF157*Assembly!X$11+$BG157*Assembly!X$12+$BH157*Assembly!X$13+$BI157*Assembly!X$14+$BJ157*Assembly!X$15+$BK157*Assembly!X$16+$BL157*Assembly!X$17+$BM157*Assembly!X$18+$BN157*Assembly!X$19+$BO157*Assembly!X$20+$BP157*Assembly!X$21+$BQ157*Assembly!X$22+$BR157*Assembly!X$23+$BS157*Assembly!X$24</f>
        <v>300</v>
      </c>
      <c r="CB157" s="225" t="str">
        <f t="shared" si="12"/>
        <v>46,667</v>
      </c>
      <c r="CC157" s="223" t="str">
        <f t="shared" si="13"/>
        <v>0.0467</v>
      </c>
      <c r="CD157" s="243" t="str">
        <f>$AY157*Assembly!AB$4+$AZ157*Assembly!AB$5+$BA157*Assembly!AB$6+$BB157*Assembly!AB$7+$BC157*Assembly!AB$8+$BD157*Assembly!AB$9+$BE157*Assembly!AB$10+$BF157*Assembly!AB$11+$BG157*Assembly!AB$12+$BH157*Assembly!AB$13+$BI157*Assembly!AB$14+$BJ157*Assembly!AB$15+$BK157*Assembly!AB$16+$BL157*Assembly!AB$17+$BM157*Assembly!AB$18+$BN157*Assembly!AB$19+$BO157*Assembly!AB$20+$BP157*Assembly!AB$21+$BQ157*Assembly!AB$22+$BR157*Assembly!AB$23+$BS157*Assembly!AB$24</f>
        <v>1,270</v>
      </c>
      <c r="CE157" s="256" t="str">
        <f>$AY157*Assembly!M$4+$AZ157*Assembly!M$5+$BA157*Assembly!M$6+$BB157*Assembly!M$7+$BC157*Assembly!M$8+$BD157*Assembly!M$9+$BE157*Assembly!M$10+$BF157*Assembly!M$11+$BG157*Assembly!M$12+$BH157*Assembly!M$13+$BI157*Assembly!M$14+$BJ157*Assembly!M$15+$BK157*Assembly!M$16+$BL157*Assembly!M$17+$BM157*Assembly!M$18+$BN157*Assembly!M$19+$BO157*Assembly!M$20+$BP157*Assembly!M$21+$BQ157*Assembly!M$22+$BR157*Assembly!M$23+$BS157*Assembly!M$24</f>
        <v>3,020</v>
      </c>
      <c r="CF157" s="256" t="str">
        <f>$AY157*Assembly!N$4+$AZ157*Assembly!N$5+$BA157*Assembly!N$6+$BB157*Assembly!N$7+$BC157*Assembly!N$8+$BD157*Assembly!N$9+$BE157*Assembly!N$10+$BF157*Assembly!N$11+$BG157*Assembly!N$12+$BH157*Assembly!N$13+$BI157*Assembly!N$14+$BJ157*Assembly!N$15+$BK157*Assembly!N$16+$BL157*Assembly!N$17+$BM157*Assembly!N$18+$BN157*Assembly!N$19+$BO157*Assembly!N$20+$BP157*Assembly!N$21+$BQ157*Assembly!N$22+$BR157*Assembly!N$23+$BS157*Assembly!N$24</f>
        <v>100</v>
      </c>
      <c r="CG157" s="256" t="str">
        <f>$AY157*Assembly!O$4+$AZ157*Assembly!O$5+$BA157*Assembly!O$6+$BB157*Assembly!O$7+$BC157*Assembly!O$8+$BD157*Assembly!O$9+$BE157*Assembly!O$10+$BF157*Assembly!O$11+$BG157*Assembly!O$12+$BH157*Assembly!O$13+$BI157*Assembly!O$14+$BJ157*Assembly!O$15+$BK157*Assembly!O$16+$BL157*Assembly!O$17+$BM157*Assembly!O$18+$BN157*Assembly!O$19+$BO157*Assembly!O$20+$BP157*Assembly!O$21+$BQ157*Assembly!O$22+$BR157*Assembly!O$23+$BS157*Assembly!O$24</f>
        <v>0</v>
      </c>
      <c r="CH157" s="254" t="str">
        <f>$AY157*Assembly!P$4+$AZ157*Assembly!P$5+$BA157*Assembly!P$6+$BB157*Assembly!P$7+$BC157*Assembly!P$8+$BD157*Assembly!P$9+$BE157*Assembly!P$10+$BF157*Assembly!P$11+$BG157*Assembly!P$12+$BH157*Assembly!P$13+$BI157*Assembly!P$14+$BJ157*Assembly!P$15+$BK157*Assembly!P$16+$BL157*Assembly!P$17+$BM157*Assembly!P$18+$BN157*Assembly!P$19+$BO157*Assembly!P$20+$BP157*Assembly!P$21+$BQ157*Assembly!P$22+$BR157*Assembly!P$23+$BS157*Assembly!P$24</f>
        <v>0</v>
      </c>
      <c r="CI157" s="254" t="str">
        <f>$AY157*Assembly!Q$4+$AZ157*Assembly!Q$5+$BA157*Assembly!Q$6+$BB157*Assembly!Q$7+$BC157*Assembly!Q$8+$BD157*Assembly!Q$9+$BE157*Assembly!Q$10+$BF157*Assembly!Q$11+$BG157*Assembly!Q$12+$BH157*Assembly!Q$13+$BI157*Assembly!Q$14+$BJ157*Assembly!Q$15+$BK157*Assembly!Q$16+$BL157*Assembly!Q$17+$BM157*Assembly!Q$18+$BN157*Assembly!Q$19+$BO157*Assembly!Q$20+$BP157*Assembly!Q$21+$BQ157*Assembly!Q$22+$BR157*Assembly!Q$23+$BS157*Assembly!Q$24</f>
        <v>0</v>
      </c>
      <c r="CJ157" s="256" t="str">
        <f>$AY157*Assembly!R$4+$AZ157*Assembly!R$5+$BA157*Assembly!R$6+$BB157*Assembly!R$7+$BC157*Assembly!R$8+$BD157*Assembly!R$9+$BE157*Assembly!R$10+$BF157*Assembly!R$11+$BG157*Assembly!R$12+$BH157*Assembly!R$13+$BI157*Assembly!R$14+$BJ157*Assembly!R$15+$BK157*Assembly!R$16+$BL157*Assembly!R$17+$BM157*Assembly!R$18+$BN157*Assembly!R$19+$BO157*Assembly!R$20+$BP157*Assembly!R$21+$BQ157*Assembly!R$22+$BR157*Assembly!R$23+$BS157*Assembly!R$24</f>
        <v>0</v>
      </c>
      <c r="CK157" s="254" t="str">
        <f>$AY157*Assembly!S$4+$AZ157*Assembly!S$5+$BA157*Assembly!S$6+$BB157*Assembly!S$7+$BC157*Assembly!S$8+$BD157*Assembly!S$9+$BE157*Assembly!S$10+$BF157*Assembly!S$11+$BG157*Assembly!S$12+$BH157*Assembly!S$13+$BI157*Assembly!S$14+$BJ157*Assembly!S$15+$BK157*Assembly!S$16+$BL157*Assembly!S$17+$BM157*Assembly!S$18+$BN157*Assembly!S$19+$BO157*Assembly!S$20+$BP157*Assembly!S$21+$BQ157*Assembly!S$22+$BR157*Assembly!S$23+$BS157*Assembly!S$24</f>
        <v>0</v>
      </c>
      <c r="CL157" s="254" t="str">
        <f>$AY157*Assembly!T$4+$AZ157*Assembly!T$5+$BA157*Assembly!T$6+$BB157*Assembly!T$7+$BC157*Assembly!T$8+$BD157*Assembly!T$9+$BE157*Assembly!T$10+$BF157*Assembly!T$11+$BG157*Assembly!T$12+$BH157*Assembly!T$13+$BI157*Assembly!T$14+$BJ157*Assembly!T$15+$BK157*Assembly!T$16+$BL157*Assembly!T$17+$BM157*Assembly!T$18+$BN157*Assembly!T$19+$BO157*Assembly!T$20+$BP157*Assembly!T$21+$BQ157*Assembly!T$22+$BR157*Assembly!T$23+$BS157*Assembly!T$24</f>
        <v>0</v>
      </c>
      <c r="CM157" s="254" t="str">
        <f>$AY157*Assembly!U$4+$AZ157*Assembly!U$5+$BA157*Assembly!U$6+$BB157*Assembly!U$7+$BC157*Assembly!U$8+$BD157*Assembly!U$9+$BE157*Assembly!U$10+$BF157*Assembly!U$11+$BG157*Assembly!U$12+$BH157*Assembly!U$13+$BI157*Assembly!U$14+$BJ157*Assembly!U$15+$BK157*Assembly!U$16+$BL157*Assembly!U$17+$BM157*Assembly!U$18+$BN157*Assembly!U$19+$BO157*Assembly!U$20+$BP157*Assembly!U$21+$BQ157*Assembly!U$22+$BR157*Assembly!U$23+$BS157*Assembly!U$24</f>
        <v>0</v>
      </c>
      <c r="CN157" s="256" t="str">
        <f>$AY157*Assembly!V$4+$AZ157*Assembly!V$5+$BA157*Assembly!V$6+$BB157*Assembly!V$7+$BC157*Assembly!V$8+$BD157*Assembly!V$9+$BE157*Assembly!V$10+$BF157*Assembly!V$11+$BG157*Assembly!V$12+$BH157*Assembly!V$13+$BI157*Assembly!V$14+$BJ157*Assembly!V$15+$BK157*Assembly!V$16+$BL157*Assembly!V$17+$BM157*Assembly!V$18+$BN157*Assembly!V$19+$BO157*Assembly!V$20+$BP157*Assembly!V$21+$BQ157*Assembly!V$22+$BR157*Assembly!V$23+$BS157*Assembly!V$24</f>
        <v>0</v>
      </c>
      <c r="CO157" s="256" t="str">
        <f>CE157*Refining!$F$3</f>
        <v>5,393</v>
      </c>
      <c r="CP157" s="256" t="str">
        <f>CF157*Refining!$F$4</f>
        <v>313</v>
      </c>
      <c r="CQ157" s="256" t="str">
        <f>CG157*Refining!$F$5</f>
        <v>0</v>
      </c>
      <c r="CR157" s="256" t="str">
        <f>CH157*Refining!$F$6</f>
        <v>0</v>
      </c>
      <c r="CS157" s="256" t="str">
        <f>CI157*Refining!$F$7</f>
        <v>0</v>
      </c>
      <c r="CT157" s="256" t="str">
        <f>CJ157*Refining!$F$8</f>
        <v>0</v>
      </c>
      <c r="CU157" s="256" t="str">
        <f>CK157*Refining!$F$9</f>
        <v>0</v>
      </c>
      <c r="CV157" s="256" t="str">
        <f>CL157*Refining!$F$10</f>
        <v>0</v>
      </c>
      <c r="CW157" s="256" t="str">
        <f>CM157*Refining!$F$11</f>
        <v>0</v>
      </c>
      <c r="CX157" s="256" t="str">
        <f>CN157*Refining!$F$12</f>
        <v>0</v>
      </c>
      <c r="CY157" s="248" t="str">
        <f t="shared" ref="CY157:DR157" si="636">IF(CE157 = 0, "", CE157)</f>
        <v>3,020</v>
      </c>
      <c r="CZ157" s="249" t="str">
        <f t="shared" si="636"/>
        <v>100</v>
      </c>
      <c r="DA157" s="245" t="str">
        <f t="shared" si="636"/>
        <v/>
      </c>
      <c r="DB157" s="245" t="str">
        <f t="shared" si="636"/>
        <v/>
      </c>
      <c r="DC157" s="245" t="str">
        <f t="shared" si="636"/>
        <v/>
      </c>
      <c r="DD157" s="245" t="str">
        <f t="shared" si="636"/>
        <v/>
      </c>
      <c r="DE157" s="245" t="str">
        <f t="shared" si="636"/>
        <v/>
      </c>
      <c r="DF157" s="245" t="str">
        <f t="shared" si="636"/>
        <v/>
      </c>
      <c r="DG157" s="245" t="str">
        <f t="shared" si="636"/>
        <v/>
      </c>
      <c r="DH157" s="246" t="str">
        <f t="shared" si="636"/>
        <v/>
      </c>
      <c r="DI157" s="248" t="str">
        <f t="shared" si="636"/>
        <v>5,393</v>
      </c>
      <c r="DJ157" s="249" t="str">
        <f t="shared" si="636"/>
        <v>313</v>
      </c>
      <c r="DK157" s="245" t="str">
        <f t="shared" si="636"/>
        <v/>
      </c>
      <c r="DL157" s="245" t="str">
        <f t="shared" si="636"/>
        <v/>
      </c>
      <c r="DM157" s="245" t="str">
        <f t="shared" si="636"/>
        <v/>
      </c>
      <c r="DN157" s="245" t="str">
        <f t="shared" si="636"/>
        <v/>
      </c>
      <c r="DO157" s="245" t="str">
        <f t="shared" si="636"/>
        <v/>
      </c>
      <c r="DP157" s="245" t="str">
        <f t="shared" si="636"/>
        <v/>
      </c>
      <c r="DQ157" s="245" t="str">
        <f t="shared" si="636"/>
        <v/>
      </c>
      <c r="DR157" s="246" t="str">
        <f t="shared" si="636"/>
        <v/>
      </c>
      <c r="DS157" s="248" t="str">
        <f t="shared" si="15"/>
        <v>3,120</v>
      </c>
      <c r="DT157" s="249" t="str">
        <f t="shared" si="16"/>
        <v>5,705</v>
      </c>
      <c r="DU157" s="225" t="str">
        <f>CY157*'Ores &amp; Ingots'!$C$3+CZ157*'Ores &amp; Ingots'!$C$4+DA157*'Ores &amp; Ingots'!$C$5+DB157*'Ores &amp; Ingots'!$C$6+DC157*'Ores &amp; Ingots'!$C$7+DD157*'Ores &amp; Ingots'!$C$8+DE157*'Ores &amp; Ingots'!$C$9+DF157*'Ores &amp; Ingots'!$C$10+DG157*'Ores &amp; Ingots'!$C$11+DH157*'Ores &amp; Ingots'!$C$12</f>
        <v>395</v>
      </c>
      <c r="DV157" s="225" t="str">
        <f>DI157*'Ores &amp; Ingots'!$B$3+DJ157*'Ores &amp; Ingots'!$B$4+DK157*'Ores &amp; Ingots'!$B$5+DL157*'Ores &amp; Ingots'!$B$6+DM157*'Ores &amp; Ingots'!$B$7+DN157*'Ores &amp; Ingots'!$B$8+DO157*'Ores &amp; Ingots'!$B$9+DP157*'Ores &amp; Ingots'!$B$10+DQ157*'Ores &amp; Ingots'!$B$11+DR157*'Ores &amp; Ingots'!$B$12</f>
        <v>2,111</v>
      </c>
      <c r="DW157" s="249" t="str">
        <f>CY157*Refining!$G$3+CZ157*Refining!$G$4+DA157*Refining!$G$5+DB157*Refining!$G$6+DC157*Refining!$G$7+DD157*Refining!$G$8+DE157*Refining!$G$9+DF157*Refining!$G$10+DG157*Refining!$G$11+DH157*Refining!$G$12</f>
        <v>688</v>
      </c>
      <c r="DX157" s="249" t="str">
        <f t="shared" si="17"/>
        <v>107,051</v>
      </c>
      <c r="DY157" s="250" t="str">
        <f t="shared" si="18"/>
        <v>0.1071</v>
      </c>
      <c r="DZ157" s="248" t="str">
        <f t="shared" si="19"/>
        <v>1,018</v>
      </c>
      <c r="EA157" s="251" t="str">
        <f t="shared" ref="EA157:EB157" si="637">DZ157/60</f>
        <v>17.0</v>
      </c>
      <c r="EB157" s="251" t="str">
        <f t="shared" si="637"/>
        <v>0.3</v>
      </c>
      <c r="EC157" s="543" t="str">
        <f t="shared" si="21"/>
        <v>0.01</v>
      </c>
      <c r="ED157" s="248" t="str">
        <f t="shared" si="22"/>
        <v>153,718</v>
      </c>
      <c r="EE157" s="251" t="str">
        <f t="shared" ref="EE157:EF157" si="638">ED157/1000</f>
        <v>153.7</v>
      </c>
      <c r="EF157" s="252" t="str">
        <f t="shared" si="638"/>
        <v>0.15</v>
      </c>
      <c r="EG157" s="544" t="str">
        <f t="shared" si="24"/>
        <v>0.1537</v>
      </c>
      <c r="EH157" s="225" t="s">
        <v>12</v>
      </c>
    </row>
    <row r="158" hidden="1">
      <c r="A158" s="33"/>
      <c r="B158" s="226" t="s">
        <v>1024</v>
      </c>
      <c r="C158" s="227" t="s">
        <v>885</v>
      </c>
      <c r="D158" s="227">
        <v>2.0</v>
      </c>
      <c r="E158" s="227">
        <v>3.0</v>
      </c>
      <c r="F158" s="227">
        <v>2.0</v>
      </c>
      <c r="G158" s="228" t="str">
        <f t="shared" si="5"/>
        <v>1.5</v>
      </c>
      <c r="H158" s="229">
        <v>15.0</v>
      </c>
      <c r="I158" s="229">
        <v>15.0</v>
      </c>
      <c r="J158" s="229" t="str">
        <f>H158/Main!$D$9</f>
        <v>15</v>
      </c>
      <c r="K158" s="229" t="str">
        <f>I158/Main!$D$10</f>
        <v>15</v>
      </c>
      <c r="L158" s="229" t="str">
        <f t="shared" si="6"/>
        <v>1</v>
      </c>
      <c r="M158" s="229">
        <v>1.0</v>
      </c>
      <c r="N158" s="231" t="s">
        <v>12</v>
      </c>
      <c r="O158" s="231">
        <v>2000.0</v>
      </c>
      <c r="P158" s="230"/>
      <c r="Q158" s="231"/>
      <c r="R158" s="230"/>
      <c r="S158" s="232"/>
      <c r="T158" s="232"/>
      <c r="U158" s="231">
        <v>2400.0</v>
      </c>
      <c r="V158" s="230"/>
      <c r="W158" s="232"/>
      <c r="X158" s="232"/>
      <c r="Y158" s="230"/>
      <c r="Z158" s="230"/>
      <c r="AA158" s="230"/>
      <c r="AB158" s="230"/>
      <c r="AC158" s="334"/>
      <c r="AD158" s="225">
        <v>16.0</v>
      </c>
      <c r="AE158" s="225">
        <v>0.0</v>
      </c>
      <c r="AF158" s="225">
        <v>4.0</v>
      </c>
      <c r="AG158" s="225">
        <v>0.0</v>
      </c>
      <c r="AH158" s="225">
        <v>12.0</v>
      </c>
      <c r="AI158" s="225">
        <v>0.0</v>
      </c>
      <c r="AJ158" s="309">
        <v>2.0</v>
      </c>
      <c r="AK158" s="225">
        <v>0.0</v>
      </c>
      <c r="AL158" s="225">
        <v>0.0</v>
      </c>
      <c r="AM158" s="225">
        <v>0.0</v>
      </c>
      <c r="AN158" s="225">
        <v>0.0</v>
      </c>
      <c r="AO158" s="225">
        <v>0.0</v>
      </c>
      <c r="AP158" s="225">
        <v>0.0</v>
      </c>
      <c r="AQ158" s="225">
        <v>0.0</v>
      </c>
      <c r="AR158" s="225">
        <v>0.0</v>
      </c>
      <c r="AS158" s="225">
        <v>0.0</v>
      </c>
      <c r="AT158" s="225">
        <v>0.0</v>
      </c>
      <c r="AU158" s="225">
        <v>0.0</v>
      </c>
      <c r="AV158" s="225">
        <v>0.0</v>
      </c>
      <c r="AW158" s="225">
        <v>0.0</v>
      </c>
      <c r="AX158" s="225">
        <v>0.0</v>
      </c>
      <c r="AY158" s="239" t="str">
        <f t="shared" ref="AY158:BS158" si="639">IF(AD158 = 0, "", AD158)</f>
        <v>16</v>
      </c>
      <c r="AZ158" s="227" t="str">
        <f t="shared" si="639"/>
        <v/>
      </c>
      <c r="BA158" s="225" t="str">
        <f t="shared" si="639"/>
        <v>4</v>
      </c>
      <c r="BB158" s="227" t="str">
        <f t="shared" si="639"/>
        <v/>
      </c>
      <c r="BC158" s="225" t="str">
        <f t="shared" si="639"/>
        <v>12</v>
      </c>
      <c r="BD158" s="227" t="str">
        <f t="shared" si="639"/>
        <v/>
      </c>
      <c r="BE158" s="309" t="str">
        <f t="shared" si="639"/>
        <v>2</v>
      </c>
      <c r="BF158" s="227" t="str">
        <f t="shared" si="639"/>
        <v/>
      </c>
      <c r="BG158" s="227" t="str">
        <f t="shared" si="639"/>
        <v/>
      </c>
      <c r="BH158" s="227" t="str">
        <f t="shared" si="639"/>
        <v/>
      </c>
      <c r="BI158" s="227" t="str">
        <f t="shared" si="639"/>
        <v/>
      </c>
      <c r="BJ158" s="227" t="str">
        <f t="shared" si="639"/>
        <v/>
      </c>
      <c r="BK158" s="227" t="str">
        <f t="shared" si="639"/>
        <v/>
      </c>
      <c r="BL158" s="227" t="str">
        <f t="shared" si="639"/>
        <v/>
      </c>
      <c r="BM158" s="227" t="str">
        <f t="shared" si="639"/>
        <v/>
      </c>
      <c r="BN158" s="227" t="str">
        <f t="shared" si="639"/>
        <v/>
      </c>
      <c r="BO158" s="227" t="str">
        <f t="shared" si="639"/>
        <v/>
      </c>
      <c r="BP158" s="227" t="str">
        <f t="shared" si="639"/>
        <v/>
      </c>
      <c r="BQ158" s="227" t="str">
        <f t="shared" si="639"/>
        <v/>
      </c>
      <c r="BR158" s="227" t="str">
        <f t="shared" si="639"/>
        <v/>
      </c>
      <c r="BS158" s="238" t="str">
        <f t="shared" si="639"/>
        <v/>
      </c>
      <c r="BT158" s="239" t="str">
        <f>$AY158*Assembly!Y$4+$AZ158*Assembly!Y$5+$BA158*Assembly!Y$6+$BB158*Assembly!Y$7+$BC158*Assembly!Y$8+$BD158*Assembly!Y$9+$BE158*Assembly!Y$10+$BF158*Assembly!Y$11+$BG158*Assembly!Y$12+$BH158*Assembly!Y$13+$BI158*Assembly!Y$14+$BJ158*Assembly!Y$15+$BK158*Assembly!Y$16+$BL158*Assembly!Y$17+$BM158*Assembly!Y$18+$BN158*Assembly!Y$19+$BO158*Assembly!Y$20+$BP158*Assembly!Y$21+$BQ158*Assembly!Y$22+$BR158*Assembly!Y$23+$BS158*Assembly!Y$24</f>
        <v>480</v>
      </c>
      <c r="BU158" s="225" t="str">
        <f t="shared" si="8"/>
        <v>320</v>
      </c>
      <c r="BV158" s="225" t="str">
        <f>$AY158*Assembly!AC$4+$AZ158*Assembly!AC$5+$BA158*Assembly!AC$6+$BB158*Assembly!AC$7+$BC158*Assembly!AC$8+$BD158*Assembly!AC$9+$BE158*Assembly!AC$10+$BF158*Assembly!AC$11+$BG158*Assembly!AC$12+$BH158*Assembly!AC$13+$BI158*Assembly!AC$14+$BJ158*Assembly!AC$15+$BK158*Assembly!AC$16+$BL158*Assembly!AC$17+$BM158*Assembly!AC$18+$BN158*Assembly!AC$19+$BO158*Assembly!AC$20+$BP158*Assembly!AC$21+$BQ158*Assembly!AC$22+$BR158*Assembly!AC$23+$BS158*Assembly!AC$24</f>
        <v>2,100</v>
      </c>
      <c r="BW158" s="240" t="str">
        <f t="shared" si="9"/>
        <v>4.38</v>
      </c>
      <c r="BX158" s="241" t="str">
        <f t="shared" si="10"/>
        <v>1400</v>
      </c>
      <c r="BY158" s="242" t="str">
        <f t="shared" si="11"/>
        <v>6.6</v>
      </c>
      <c r="BZ158" s="355" t="str">
        <f t="shared" si="623"/>
        <v>5.00 N</v>
      </c>
      <c r="CA158" s="225" t="str">
        <f>$AY158*Assembly!X$4+$AZ158*Assembly!X$5+$BA158*Assembly!X$6+$BB158*Assembly!X$7+$BC158*Assembly!X$8+$BD158*Assembly!X$9+$BE158*Assembly!X$10+$BF158*Assembly!X$11+$BG158*Assembly!X$12+$BH158*Assembly!X$13+$BI158*Assembly!X$14+$BJ158*Assembly!X$15+$BK158*Assembly!X$16+$BL158*Assembly!X$17+$BM158*Assembly!X$18+$BN158*Assembly!X$19+$BO158*Assembly!X$20+$BP158*Assembly!X$21+$BQ158*Assembly!X$22+$BR158*Assembly!X$23+$BS158*Assembly!X$24</f>
        <v>70</v>
      </c>
      <c r="CB158" s="225" t="str">
        <f t="shared" si="12"/>
        <v>10,889</v>
      </c>
      <c r="CC158" s="223" t="str">
        <f t="shared" si="13"/>
        <v>0.0109</v>
      </c>
      <c r="CD158" s="243" t="str">
        <f>$AY158*Assembly!AB$4+$AZ158*Assembly!AB$5+$BA158*Assembly!AB$6+$BB158*Assembly!AB$7+$BC158*Assembly!AB$8+$BD158*Assembly!AB$9+$BE158*Assembly!AB$10+$BF158*Assembly!AB$11+$BG158*Assembly!AB$12+$BH158*Assembly!AB$13+$BI158*Assembly!AB$14+$BJ158*Assembly!AB$15+$BK158*Assembly!AB$16+$BL158*Assembly!AB$17+$BM158*Assembly!AB$18+$BN158*Assembly!AB$19+$BO158*Assembly!AB$20+$BP158*Assembly!AB$21+$BQ158*Assembly!AB$22+$BR158*Assembly!AB$23+$BS158*Assembly!AB$24</f>
        <v>96</v>
      </c>
      <c r="CE158" s="231" t="str">
        <f>$AY158*Assembly!M$4+$AZ158*Assembly!M$5+$BA158*Assembly!M$6+$BB158*Assembly!M$7+$BC158*Assembly!M$8+$BD158*Assembly!M$9+$BE158*Assembly!M$10+$BF158*Assembly!M$11+$BG158*Assembly!M$12+$BH158*Assembly!M$13+$BI158*Assembly!M$14+$BJ158*Assembly!M$15+$BK158*Assembly!M$16+$BL158*Assembly!M$17+$BM158*Assembly!M$18+$BN158*Assembly!M$19+$BO158*Assembly!M$20+$BP158*Assembly!M$21+$BQ158*Assembly!M$22+$BR158*Assembly!M$23+$BS158*Assembly!M$24</f>
        <v>516</v>
      </c>
      <c r="CF158" s="231" t="str">
        <f>$AY158*Assembly!N$4+$AZ158*Assembly!N$5+$BA158*Assembly!N$6+$BB158*Assembly!N$7+$BC158*Assembly!N$8+$BD158*Assembly!N$9+$BE158*Assembly!N$10+$BF158*Assembly!N$11+$BG158*Assembly!N$12+$BH158*Assembly!N$13+$BI158*Assembly!N$14+$BJ158*Assembly!N$15+$BK158*Assembly!N$16+$BL158*Assembly!N$17+$BM158*Assembly!N$18+$BN158*Assembly!N$19+$BO158*Assembly!N$20+$BP158*Assembly!N$21+$BQ158*Assembly!N$22+$BR158*Assembly!N$23+$BS158*Assembly!N$24</f>
        <v>10</v>
      </c>
      <c r="CG158" s="231" t="str">
        <f>$AY158*Assembly!O$4+$AZ158*Assembly!O$5+$BA158*Assembly!O$6+$BB158*Assembly!O$7+$BC158*Assembly!O$8+$BD158*Assembly!O$9+$BE158*Assembly!O$10+$BF158*Assembly!O$11+$BG158*Assembly!O$12+$BH158*Assembly!O$13+$BI158*Assembly!O$14+$BJ158*Assembly!O$15+$BK158*Assembly!O$16+$BL158*Assembly!O$17+$BM158*Assembly!O$18+$BN158*Assembly!O$19+$BO158*Assembly!O$20+$BP158*Assembly!O$21+$BQ158*Assembly!O$22+$BR158*Assembly!O$23+$BS158*Assembly!O$24</f>
        <v>0</v>
      </c>
      <c r="CH158" s="229" t="str">
        <f>$AY158*Assembly!P$4+$AZ158*Assembly!P$5+$BA158*Assembly!P$6+$BB158*Assembly!P$7+$BC158*Assembly!P$8+$BD158*Assembly!P$9+$BE158*Assembly!P$10+$BF158*Assembly!P$11+$BG158*Assembly!P$12+$BH158*Assembly!P$13+$BI158*Assembly!P$14+$BJ158*Assembly!P$15+$BK158*Assembly!P$16+$BL158*Assembly!P$17+$BM158*Assembly!P$18+$BN158*Assembly!P$19+$BO158*Assembly!P$20+$BP158*Assembly!P$21+$BQ158*Assembly!P$22+$BR158*Assembly!P$23+$BS158*Assembly!P$24</f>
        <v>0</v>
      </c>
      <c r="CI158" s="229" t="str">
        <f>$AY158*Assembly!Q$4+$AZ158*Assembly!Q$5+$BA158*Assembly!Q$6+$BB158*Assembly!Q$7+$BC158*Assembly!Q$8+$BD158*Assembly!Q$9+$BE158*Assembly!Q$10+$BF158*Assembly!Q$11+$BG158*Assembly!Q$12+$BH158*Assembly!Q$13+$BI158*Assembly!Q$14+$BJ158*Assembly!Q$15+$BK158*Assembly!Q$16+$BL158*Assembly!Q$17+$BM158*Assembly!Q$18+$BN158*Assembly!Q$19+$BO158*Assembly!Q$20+$BP158*Assembly!Q$21+$BQ158*Assembly!Q$22+$BR158*Assembly!Q$23+$BS158*Assembly!Q$24</f>
        <v>0</v>
      </c>
      <c r="CJ158" s="231" t="str">
        <f>$AY158*Assembly!R$4+$AZ158*Assembly!R$5+$BA158*Assembly!R$6+$BB158*Assembly!R$7+$BC158*Assembly!R$8+$BD158*Assembly!R$9+$BE158*Assembly!R$10+$BF158*Assembly!R$11+$BG158*Assembly!R$12+$BH158*Assembly!R$13+$BI158*Assembly!R$14+$BJ158*Assembly!R$15+$BK158*Assembly!R$16+$BL158*Assembly!R$17+$BM158*Assembly!R$18+$BN158*Assembly!R$19+$BO158*Assembly!R$20+$BP158*Assembly!R$21+$BQ158*Assembly!R$22+$BR158*Assembly!R$23+$BS158*Assembly!R$24</f>
        <v>0</v>
      </c>
      <c r="CK158" s="229" t="str">
        <f>$AY158*Assembly!S$4+$AZ158*Assembly!S$5+$BA158*Assembly!S$6+$BB158*Assembly!S$7+$BC158*Assembly!S$8+$BD158*Assembly!S$9+$BE158*Assembly!S$10+$BF158*Assembly!S$11+$BG158*Assembly!S$12+$BH158*Assembly!S$13+$BI158*Assembly!S$14+$BJ158*Assembly!S$15+$BK158*Assembly!S$16+$BL158*Assembly!S$17+$BM158*Assembly!S$18+$BN158*Assembly!S$19+$BO158*Assembly!S$20+$BP158*Assembly!S$21+$BQ158*Assembly!S$22+$BR158*Assembly!S$23+$BS158*Assembly!S$24</f>
        <v>0</v>
      </c>
      <c r="CL158" s="229" t="str">
        <f>$AY158*Assembly!T$4+$AZ158*Assembly!T$5+$BA158*Assembly!T$6+$BB158*Assembly!T$7+$BC158*Assembly!T$8+$BD158*Assembly!T$9+$BE158*Assembly!T$10+$BF158*Assembly!T$11+$BG158*Assembly!T$12+$BH158*Assembly!T$13+$BI158*Assembly!T$14+$BJ158*Assembly!T$15+$BK158*Assembly!T$16+$BL158*Assembly!T$17+$BM158*Assembly!T$18+$BN158*Assembly!T$19+$BO158*Assembly!T$20+$BP158*Assembly!T$21+$BQ158*Assembly!T$22+$BR158*Assembly!T$23+$BS158*Assembly!T$24</f>
        <v>0</v>
      </c>
      <c r="CM158" s="229" t="str">
        <f>$AY158*Assembly!U$4+$AZ158*Assembly!U$5+$BA158*Assembly!U$6+$BB158*Assembly!U$7+$BC158*Assembly!U$8+$BD158*Assembly!U$9+$BE158*Assembly!U$10+$BF158*Assembly!U$11+$BG158*Assembly!U$12+$BH158*Assembly!U$13+$BI158*Assembly!U$14+$BJ158*Assembly!U$15+$BK158*Assembly!U$16+$BL158*Assembly!U$17+$BM158*Assembly!U$18+$BN158*Assembly!U$19+$BO158*Assembly!U$20+$BP158*Assembly!U$21+$BQ158*Assembly!U$22+$BR158*Assembly!U$23+$BS158*Assembly!U$24</f>
        <v>0</v>
      </c>
      <c r="CN158" s="231" t="str">
        <f>$AY158*Assembly!V$4+$AZ158*Assembly!V$5+$BA158*Assembly!V$6+$BB158*Assembly!V$7+$BC158*Assembly!V$8+$BD158*Assembly!V$9+$BE158*Assembly!V$10+$BF158*Assembly!V$11+$BG158*Assembly!V$12+$BH158*Assembly!V$13+$BI158*Assembly!V$14+$BJ158*Assembly!V$15+$BK158*Assembly!V$16+$BL158*Assembly!V$17+$BM158*Assembly!V$18+$BN158*Assembly!V$19+$BO158*Assembly!V$20+$BP158*Assembly!V$21+$BQ158*Assembly!V$22+$BR158*Assembly!V$23+$BS158*Assembly!V$24</f>
        <v>0</v>
      </c>
      <c r="CO158" s="231" t="str">
        <f>CE158*Refining!$F$3</f>
        <v>921</v>
      </c>
      <c r="CP158" s="231" t="str">
        <f>CF158*Refining!$F$4</f>
        <v>31</v>
      </c>
      <c r="CQ158" s="231" t="str">
        <f>CG158*Refining!$F$5</f>
        <v>0</v>
      </c>
      <c r="CR158" s="231" t="str">
        <f>CH158*Refining!$F$6</f>
        <v>0</v>
      </c>
      <c r="CS158" s="231" t="str">
        <f>CI158*Refining!$F$7</f>
        <v>0</v>
      </c>
      <c r="CT158" s="231" t="str">
        <f>CJ158*Refining!$F$8</f>
        <v>0</v>
      </c>
      <c r="CU158" s="231" t="str">
        <f>CK158*Refining!$F$9</f>
        <v>0</v>
      </c>
      <c r="CV158" s="231" t="str">
        <f>CL158*Refining!$F$10</f>
        <v>0</v>
      </c>
      <c r="CW158" s="231" t="str">
        <f>CM158*Refining!$F$11</f>
        <v>0</v>
      </c>
      <c r="CX158" s="231" t="str">
        <f>CN158*Refining!$F$12</f>
        <v>0</v>
      </c>
      <c r="CY158" s="248" t="str">
        <f t="shared" ref="CY158:DR158" si="640">IF(CE158 = 0, "", CE158)</f>
        <v>516</v>
      </c>
      <c r="CZ158" s="249" t="str">
        <f t="shared" si="640"/>
        <v>10</v>
      </c>
      <c r="DA158" s="245" t="str">
        <f t="shared" si="640"/>
        <v/>
      </c>
      <c r="DB158" s="245" t="str">
        <f t="shared" si="640"/>
        <v/>
      </c>
      <c r="DC158" s="245" t="str">
        <f t="shared" si="640"/>
        <v/>
      </c>
      <c r="DD158" s="245" t="str">
        <f t="shared" si="640"/>
        <v/>
      </c>
      <c r="DE158" s="245" t="str">
        <f t="shared" si="640"/>
        <v/>
      </c>
      <c r="DF158" s="245" t="str">
        <f t="shared" si="640"/>
        <v/>
      </c>
      <c r="DG158" s="245" t="str">
        <f t="shared" si="640"/>
        <v/>
      </c>
      <c r="DH158" s="246" t="str">
        <f t="shared" si="640"/>
        <v/>
      </c>
      <c r="DI158" s="248" t="str">
        <f t="shared" si="640"/>
        <v>921</v>
      </c>
      <c r="DJ158" s="249" t="str">
        <f t="shared" si="640"/>
        <v>31</v>
      </c>
      <c r="DK158" s="245" t="str">
        <f t="shared" si="640"/>
        <v/>
      </c>
      <c r="DL158" s="245" t="str">
        <f t="shared" si="640"/>
        <v/>
      </c>
      <c r="DM158" s="245" t="str">
        <f t="shared" si="640"/>
        <v/>
      </c>
      <c r="DN158" s="245" t="str">
        <f t="shared" si="640"/>
        <v/>
      </c>
      <c r="DO158" s="245" t="str">
        <f t="shared" si="640"/>
        <v/>
      </c>
      <c r="DP158" s="245" t="str">
        <f t="shared" si="640"/>
        <v/>
      </c>
      <c r="DQ158" s="245" t="str">
        <f t="shared" si="640"/>
        <v/>
      </c>
      <c r="DR158" s="246" t="str">
        <f t="shared" si="640"/>
        <v/>
      </c>
      <c r="DS158" s="248" t="str">
        <f t="shared" si="15"/>
        <v>526</v>
      </c>
      <c r="DT158" s="249" t="str">
        <f t="shared" si="16"/>
        <v>953</v>
      </c>
      <c r="DU158" s="225" t="str">
        <f>CY158*'Ores &amp; Ingots'!$C$3+CZ158*'Ores &amp; Ingots'!$C$4+DA158*'Ores &amp; Ingots'!$C$5+DB158*'Ores &amp; Ingots'!$C$6+DC158*'Ores &amp; Ingots'!$C$7+DD158*'Ores &amp; Ingots'!$C$8+DE158*'Ores &amp; Ingots'!$C$9+DF158*'Ores &amp; Ingots'!$C$10+DG158*'Ores &amp; Ingots'!$C$11+DH158*'Ores &amp; Ingots'!$C$12</f>
        <v>67</v>
      </c>
      <c r="DV158" s="225" t="str">
        <f>DI158*'Ores &amp; Ingots'!$B$3+DJ158*'Ores &amp; Ingots'!$B$4+DK158*'Ores &amp; Ingots'!$B$5+DL158*'Ores &amp; Ingots'!$B$6+DM158*'Ores &amp; Ingots'!$B$7+DN158*'Ores &amp; Ingots'!$B$8+DO158*'Ores &amp; Ingots'!$B$9+DP158*'Ores &amp; Ingots'!$B$10+DQ158*'Ores &amp; Ingots'!$B$11+DR158*'Ores &amp; Ingots'!$B$12</f>
        <v>352</v>
      </c>
      <c r="DW158" s="249" t="str">
        <f>CY158*Refining!$G$3+CZ158*Refining!$G$4+DA158*Refining!$G$5+DB158*Refining!$G$6+DC158*Refining!$G$7+DD158*Refining!$G$8+DE158*Refining!$G$9+DF158*Refining!$G$10+DG158*Refining!$G$11+DH158*Refining!$G$12</f>
        <v>84</v>
      </c>
      <c r="DX158" s="249" t="str">
        <f t="shared" si="17"/>
        <v>12,991</v>
      </c>
      <c r="DY158" s="250" t="str">
        <f t="shared" si="18"/>
        <v>0.0130</v>
      </c>
      <c r="DZ158" s="248" t="str">
        <f t="shared" si="19"/>
        <v>169</v>
      </c>
      <c r="EA158" s="251" t="str">
        <f t="shared" ref="EA158:EB158" si="641">DZ158/60</f>
        <v>2.8</v>
      </c>
      <c r="EB158" s="251" t="str">
        <f t="shared" si="641"/>
        <v>0.0</v>
      </c>
      <c r="EC158" s="543" t="str">
        <f t="shared" si="21"/>
        <v>0.00</v>
      </c>
      <c r="ED158" s="248" t="str">
        <f t="shared" si="22"/>
        <v>23,880</v>
      </c>
      <c r="EE158" s="251" t="str">
        <f t="shared" ref="EE158:EF158" si="642">ED158/1000</f>
        <v>23.9</v>
      </c>
      <c r="EF158" s="252" t="str">
        <f t="shared" si="642"/>
        <v>0.02</v>
      </c>
      <c r="EG158" s="544" t="str">
        <f t="shared" si="24"/>
        <v>0.0239</v>
      </c>
      <c r="EH158" s="225" t="s">
        <v>12</v>
      </c>
    </row>
    <row r="159">
      <c r="A159" s="33"/>
      <c r="B159" s="226" t="s">
        <v>1025</v>
      </c>
      <c r="C159" s="227" t="s">
        <v>886</v>
      </c>
      <c r="D159" s="227">
        <v>1.0</v>
      </c>
      <c r="E159" s="227">
        <v>1.0</v>
      </c>
      <c r="F159" s="227">
        <v>1.0</v>
      </c>
      <c r="G159" s="253" t="str">
        <f t="shared" si="5"/>
        <v>15.6</v>
      </c>
      <c r="H159" s="254">
        <v>15.0</v>
      </c>
      <c r="I159" s="254">
        <v>15.0</v>
      </c>
      <c r="J159" s="254" t="str">
        <f>H159/Main!$D$9</f>
        <v>15</v>
      </c>
      <c r="K159" s="254" t="str">
        <f>I159/Main!$D$10</f>
        <v>15</v>
      </c>
      <c r="L159" s="254" t="str">
        <f t="shared" si="6"/>
        <v>1</v>
      </c>
      <c r="M159" s="254">
        <v>0.3</v>
      </c>
      <c r="N159" s="255"/>
      <c r="O159" s="255"/>
      <c r="P159" s="255"/>
      <c r="Q159" s="256"/>
      <c r="R159" s="255"/>
      <c r="S159" s="257"/>
      <c r="T159" s="257"/>
      <c r="U159" s="256">
        <v>10000.0</v>
      </c>
      <c r="V159" s="255"/>
      <c r="W159" s="257"/>
      <c r="X159" s="257"/>
      <c r="Y159" s="255"/>
      <c r="Z159" s="255"/>
      <c r="AA159" s="255"/>
      <c r="AB159" s="255"/>
      <c r="AC159" s="335" t="s">
        <v>913</v>
      </c>
      <c r="AD159" s="225">
        <v>8.0</v>
      </c>
      <c r="AE159" s="225">
        <v>0.0</v>
      </c>
      <c r="AF159" s="225">
        <v>0.0</v>
      </c>
      <c r="AG159" s="309">
        <v>4.0</v>
      </c>
      <c r="AH159" s="225">
        <v>20.0</v>
      </c>
      <c r="AI159" s="225">
        <v>0.0</v>
      </c>
      <c r="AJ159" s="225">
        <v>0.0</v>
      </c>
      <c r="AK159" s="225">
        <v>0.0</v>
      </c>
      <c r="AL159" s="225">
        <v>0.0</v>
      </c>
      <c r="AM159" s="225">
        <v>0.0</v>
      </c>
      <c r="AN159" s="225">
        <v>0.0</v>
      </c>
      <c r="AO159" s="225">
        <v>0.0</v>
      </c>
      <c r="AP159" s="225">
        <v>0.0</v>
      </c>
      <c r="AQ159" s="225">
        <v>0.0</v>
      </c>
      <c r="AR159" s="225">
        <v>0.0</v>
      </c>
      <c r="AS159" s="225">
        <v>0.0</v>
      </c>
      <c r="AT159" s="225">
        <v>0.0</v>
      </c>
      <c r="AU159" s="225">
        <v>0.0</v>
      </c>
      <c r="AV159" s="225">
        <v>0.0</v>
      </c>
      <c r="AW159" s="225">
        <v>0.0</v>
      </c>
      <c r="AX159" s="225">
        <v>0.0</v>
      </c>
      <c r="AY159" s="239" t="str">
        <f t="shared" ref="AY159:BS159" si="643">IF(AD159 = 0, "", AD159)</f>
        <v>8</v>
      </c>
      <c r="AZ159" s="227" t="str">
        <f t="shared" si="643"/>
        <v/>
      </c>
      <c r="BA159" s="227" t="str">
        <f t="shared" si="643"/>
        <v/>
      </c>
      <c r="BB159" s="309" t="str">
        <f t="shared" si="643"/>
        <v>4</v>
      </c>
      <c r="BC159" s="225" t="str">
        <f t="shared" si="643"/>
        <v>20</v>
      </c>
      <c r="BD159" s="227" t="str">
        <f t="shared" si="643"/>
        <v/>
      </c>
      <c r="BE159" s="227" t="str">
        <f t="shared" si="643"/>
        <v/>
      </c>
      <c r="BF159" s="227" t="str">
        <f t="shared" si="643"/>
        <v/>
      </c>
      <c r="BG159" s="227" t="str">
        <f t="shared" si="643"/>
        <v/>
      </c>
      <c r="BH159" s="227" t="str">
        <f t="shared" si="643"/>
        <v/>
      </c>
      <c r="BI159" s="227" t="str">
        <f t="shared" si="643"/>
        <v/>
      </c>
      <c r="BJ159" s="227" t="str">
        <f t="shared" si="643"/>
        <v/>
      </c>
      <c r="BK159" s="227" t="str">
        <f t="shared" si="643"/>
        <v/>
      </c>
      <c r="BL159" s="227" t="str">
        <f t="shared" si="643"/>
        <v/>
      </c>
      <c r="BM159" s="227" t="str">
        <f t="shared" si="643"/>
        <v/>
      </c>
      <c r="BN159" s="227" t="str">
        <f t="shared" si="643"/>
        <v/>
      </c>
      <c r="BO159" s="227" t="str">
        <f t="shared" si="643"/>
        <v/>
      </c>
      <c r="BP159" s="227" t="str">
        <f t="shared" si="643"/>
        <v/>
      </c>
      <c r="BQ159" s="227" t="str">
        <f t="shared" si="643"/>
        <v/>
      </c>
      <c r="BR159" s="227" t="str">
        <f t="shared" si="643"/>
        <v/>
      </c>
      <c r="BS159" s="238" t="str">
        <f t="shared" si="643"/>
        <v/>
      </c>
      <c r="BT159" s="239" t="str">
        <f>$AY159*Assembly!Y$4+$AZ159*Assembly!Y$5+$BA159*Assembly!Y$6+$BB159*Assembly!Y$7+$BC159*Assembly!Y$8+$BD159*Assembly!Y$9+$BE159*Assembly!Y$10+$BF159*Assembly!Y$11+$BG159*Assembly!Y$12+$BH159*Assembly!Y$13+$BI159*Assembly!Y$14+$BJ159*Assembly!Y$15+$BK159*Assembly!Y$16+$BL159*Assembly!Y$17+$BM159*Assembly!Y$18+$BN159*Assembly!Y$19+$BO159*Assembly!Y$20+$BP159*Assembly!Y$21+$BQ159*Assembly!Y$22+$BR159*Assembly!Y$23+$BS159*Assembly!Y$24</f>
        <v>420</v>
      </c>
      <c r="BU159" s="225" t="str">
        <f t="shared" si="8"/>
        <v>27</v>
      </c>
      <c r="BV159" s="225" t="str">
        <f>$AY159*Assembly!AC$4+$AZ159*Assembly!AC$5+$BA159*Assembly!AC$6+$BB159*Assembly!AC$7+$BC159*Assembly!AC$8+$BD159*Assembly!AC$9+$BE159*Assembly!AC$10+$BF159*Assembly!AC$11+$BG159*Assembly!AC$12+$BH159*Assembly!AC$13+$BI159*Assembly!AC$14+$BJ159*Assembly!AC$15+$BK159*Assembly!AC$16+$BL159*Assembly!AC$17+$BM159*Assembly!AC$18+$BN159*Assembly!AC$19+$BO159*Assembly!AC$20+$BP159*Assembly!AC$21+$BQ159*Assembly!AC$22+$BR159*Assembly!AC$23+$BS159*Assembly!AC$24</f>
        <v>1,640</v>
      </c>
      <c r="BW159" s="240" t="str">
        <f t="shared" si="9"/>
        <v>3.90</v>
      </c>
      <c r="BX159" s="241" t="str">
        <f t="shared" si="10"/>
        <v>105</v>
      </c>
      <c r="BY159" s="242" t="str">
        <f t="shared" si="11"/>
        <v>61.0</v>
      </c>
      <c r="BZ159" s="355" t="str">
        <f t="shared" si="623"/>
        <v>23.81 N</v>
      </c>
      <c r="CA159" s="225" t="str">
        <f>$AY159*Assembly!X$4+$AZ159*Assembly!X$5+$BA159*Assembly!X$6+$BB159*Assembly!X$7+$BC159*Assembly!X$8+$BD159*Assembly!X$9+$BE159*Assembly!X$10+$BF159*Assembly!X$11+$BG159*Assembly!X$12+$BH159*Assembly!X$13+$BI159*Assembly!X$14+$BJ159*Assembly!X$15+$BK159*Assembly!X$16+$BL159*Assembly!X$17+$BM159*Assembly!X$18+$BN159*Assembly!X$19+$BO159*Assembly!X$20+$BP159*Assembly!X$21+$BQ159*Assembly!X$22+$BR159*Assembly!X$23+$BS159*Assembly!X$24</f>
        <v>92</v>
      </c>
      <c r="CB159" s="225" t="str">
        <f t="shared" si="12"/>
        <v>14,311</v>
      </c>
      <c r="CC159" s="223" t="str">
        <f t="shared" si="13"/>
        <v>0.0143</v>
      </c>
      <c r="CD159" s="243" t="str">
        <f>$AY159*Assembly!AB$4+$AZ159*Assembly!AB$5+$BA159*Assembly!AB$6+$BB159*Assembly!AB$7+$BC159*Assembly!AB$8+$BD159*Assembly!AB$9+$BE159*Assembly!AB$10+$BF159*Assembly!AB$11+$BG159*Assembly!AB$12+$BH159*Assembly!AB$13+$BI159*Assembly!AB$14+$BJ159*Assembly!AB$15+$BK159*Assembly!AB$16+$BL159*Assembly!AB$17+$BM159*Assembly!AB$18+$BN159*Assembly!AB$19+$BO159*Assembly!AB$20+$BP159*Assembly!AB$21+$BQ159*Assembly!AB$22+$BR159*Assembly!AB$23+$BS159*Assembly!AB$24</f>
        <v>216</v>
      </c>
      <c r="CE159" s="256" t="str">
        <f>$AY159*Assembly!M$4+$AZ159*Assembly!M$5+$BA159*Assembly!M$6+$BB159*Assembly!M$7+$BC159*Assembly!M$8+$BD159*Assembly!M$9+$BE159*Assembly!M$10+$BF159*Assembly!M$11+$BG159*Assembly!M$12+$BH159*Assembly!M$13+$BI159*Assembly!M$14+$BJ159*Assembly!M$15+$BK159*Assembly!M$16+$BL159*Assembly!M$17+$BM159*Assembly!M$18+$BN159*Assembly!M$19+$BO159*Assembly!M$20+$BP159*Assembly!M$21+$BQ159*Assembly!M$22+$BR159*Assembly!M$23+$BS159*Assembly!M$24</f>
        <v>488</v>
      </c>
      <c r="CF159" s="256" t="str">
        <f>$AY159*Assembly!N$4+$AZ159*Assembly!N$5+$BA159*Assembly!N$6+$BB159*Assembly!N$7+$BC159*Assembly!N$8+$BD159*Assembly!N$9+$BE159*Assembly!N$10+$BF159*Assembly!N$11+$BG159*Assembly!N$12+$BH159*Assembly!N$13+$BI159*Assembly!N$14+$BJ159*Assembly!N$15+$BK159*Assembly!N$16+$BL159*Assembly!N$17+$BM159*Assembly!N$18+$BN159*Assembly!N$19+$BO159*Assembly!N$20+$BP159*Assembly!N$21+$BQ159*Assembly!N$22+$BR159*Assembly!N$23+$BS159*Assembly!N$24</f>
        <v>0</v>
      </c>
      <c r="CG159" s="256" t="str">
        <f>$AY159*Assembly!O$4+$AZ159*Assembly!O$5+$BA159*Assembly!O$6+$BB159*Assembly!O$7+$BC159*Assembly!O$8+$BD159*Assembly!O$9+$BE159*Assembly!O$10+$BF159*Assembly!O$11+$BG159*Assembly!O$12+$BH159*Assembly!O$13+$BI159*Assembly!O$14+$BJ159*Assembly!O$15+$BK159*Assembly!O$16+$BL159*Assembly!O$17+$BM159*Assembly!O$18+$BN159*Assembly!O$19+$BO159*Assembly!O$20+$BP159*Assembly!O$21+$BQ159*Assembly!O$22+$BR159*Assembly!O$23+$BS159*Assembly!O$24</f>
        <v>0</v>
      </c>
      <c r="CH159" s="254" t="str">
        <f>$AY159*Assembly!P$4+$AZ159*Assembly!P$5+$BA159*Assembly!P$6+$BB159*Assembly!P$7+$BC159*Assembly!P$8+$BD159*Assembly!P$9+$BE159*Assembly!P$10+$BF159*Assembly!P$11+$BG159*Assembly!P$12+$BH159*Assembly!P$13+$BI159*Assembly!P$14+$BJ159*Assembly!P$15+$BK159*Assembly!P$16+$BL159*Assembly!P$17+$BM159*Assembly!P$18+$BN159*Assembly!P$19+$BO159*Assembly!P$20+$BP159*Assembly!P$21+$BQ159*Assembly!P$22+$BR159*Assembly!P$23+$BS159*Assembly!P$24</f>
        <v>0</v>
      </c>
      <c r="CI159" s="254" t="str">
        <f>$AY159*Assembly!Q$4+$AZ159*Assembly!Q$5+$BA159*Assembly!Q$6+$BB159*Assembly!Q$7+$BC159*Assembly!Q$8+$BD159*Assembly!Q$9+$BE159*Assembly!Q$10+$BF159*Assembly!Q$11+$BG159*Assembly!Q$12+$BH159*Assembly!Q$13+$BI159*Assembly!Q$14+$BJ159*Assembly!Q$15+$BK159*Assembly!Q$16+$BL159*Assembly!Q$17+$BM159*Assembly!Q$18+$BN159*Assembly!Q$19+$BO159*Assembly!Q$20+$BP159*Assembly!Q$21+$BQ159*Assembly!Q$22+$BR159*Assembly!Q$23+$BS159*Assembly!Q$24</f>
        <v>0</v>
      </c>
      <c r="CJ159" s="256" t="str">
        <f>$AY159*Assembly!R$4+$AZ159*Assembly!R$5+$BA159*Assembly!R$6+$BB159*Assembly!R$7+$BC159*Assembly!R$8+$BD159*Assembly!R$9+$BE159*Assembly!R$10+$BF159*Assembly!R$11+$BG159*Assembly!R$12+$BH159*Assembly!R$13+$BI159*Assembly!R$14+$BJ159*Assembly!R$15+$BK159*Assembly!R$16+$BL159*Assembly!R$17+$BM159*Assembly!R$18+$BN159*Assembly!R$19+$BO159*Assembly!R$20+$BP159*Assembly!R$21+$BQ159*Assembly!R$22+$BR159*Assembly!R$23+$BS159*Assembly!R$24</f>
        <v>0</v>
      </c>
      <c r="CK159" s="254" t="str">
        <f>$AY159*Assembly!S$4+$AZ159*Assembly!S$5+$BA159*Assembly!S$6+$BB159*Assembly!S$7+$BC159*Assembly!S$8+$BD159*Assembly!S$9+$BE159*Assembly!S$10+$BF159*Assembly!S$11+$BG159*Assembly!S$12+$BH159*Assembly!S$13+$BI159*Assembly!S$14+$BJ159*Assembly!S$15+$BK159*Assembly!S$16+$BL159*Assembly!S$17+$BM159*Assembly!S$18+$BN159*Assembly!S$19+$BO159*Assembly!S$20+$BP159*Assembly!S$21+$BQ159*Assembly!S$22+$BR159*Assembly!S$23+$BS159*Assembly!S$24</f>
        <v>0</v>
      </c>
      <c r="CL159" s="254" t="str">
        <f>$AY159*Assembly!T$4+$AZ159*Assembly!T$5+$BA159*Assembly!T$6+$BB159*Assembly!T$7+$BC159*Assembly!T$8+$BD159*Assembly!T$9+$BE159*Assembly!T$10+$BF159*Assembly!T$11+$BG159*Assembly!T$12+$BH159*Assembly!T$13+$BI159*Assembly!T$14+$BJ159*Assembly!T$15+$BK159*Assembly!T$16+$BL159*Assembly!T$17+$BM159*Assembly!T$18+$BN159*Assembly!T$19+$BO159*Assembly!T$20+$BP159*Assembly!T$21+$BQ159*Assembly!T$22+$BR159*Assembly!T$23+$BS159*Assembly!T$24</f>
        <v>0</v>
      </c>
      <c r="CM159" s="254" t="str">
        <f>$AY159*Assembly!U$4+$AZ159*Assembly!U$5+$BA159*Assembly!U$6+$BB159*Assembly!U$7+$BC159*Assembly!U$8+$BD159*Assembly!U$9+$BE159*Assembly!U$10+$BF159*Assembly!U$11+$BG159*Assembly!U$12+$BH159*Assembly!U$13+$BI159*Assembly!U$14+$BJ159*Assembly!U$15+$BK159*Assembly!U$16+$BL159*Assembly!U$17+$BM159*Assembly!U$18+$BN159*Assembly!U$19+$BO159*Assembly!U$20+$BP159*Assembly!U$21+$BQ159*Assembly!U$22+$BR159*Assembly!U$23+$BS159*Assembly!U$24</f>
        <v>0</v>
      </c>
      <c r="CN159" s="256" t="str">
        <f>$AY159*Assembly!V$4+$AZ159*Assembly!V$5+$BA159*Assembly!V$6+$BB159*Assembly!V$7+$BC159*Assembly!V$8+$BD159*Assembly!V$9+$BE159*Assembly!V$10+$BF159*Assembly!V$11+$BG159*Assembly!V$12+$BH159*Assembly!V$13+$BI159*Assembly!V$14+$BJ159*Assembly!V$15+$BK159*Assembly!V$16+$BL159*Assembly!V$17+$BM159*Assembly!V$18+$BN159*Assembly!V$19+$BO159*Assembly!V$20+$BP159*Assembly!V$21+$BQ159*Assembly!V$22+$BR159*Assembly!V$23+$BS159*Assembly!V$24</f>
        <v>0</v>
      </c>
      <c r="CO159" s="256" t="str">
        <f>CE159*Refining!$F$3</f>
        <v>871</v>
      </c>
      <c r="CP159" s="256" t="str">
        <f>CF159*Refining!$F$4</f>
        <v>0</v>
      </c>
      <c r="CQ159" s="256" t="str">
        <f>CG159*Refining!$F$5</f>
        <v>0</v>
      </c>
      <c r="CR159" s="256" t="str">
        <f>CH159*Refining!$F$6</f>
        <v>0</v>
      </c>
      <c r="CS159" s="256" t="str">
        <f>CI159*Refining!$F$7</f>
        <v>0</v>
      </c>
      <c r="CT159" s="256" t="str">
        <f>CJ159*Refining!$F$8</f>
        <v>0</v>
      </c>
      <c r="CU159" s="256" t="str">
        <f>CK159*Refining!$F$9</f>
        <v>0</v>
      </c>
      <c r="CV159" s="256" t="str">
        <f>CL159*Refining!$F$10</f>
        <v>0</v>
      </c>
      <c r="CW159" s="256" t="str">
        <f>CM159*Refining!$F$11</f>
        <v>0</v>
      </c>
      <c r="CX159" s="256" t="str">
        <f>CN159*Refining!$F$12</f>
        <v>0</v>
      </c>
      <c r="CY159" s="248" t="str">
        <f t="shared" ref="CY159:DR159" si="644">IF(CE159 = 0, "", CE159)</f>
        <v>488</v>
      </c>
      <c r="CZ159" s="245" t="str">
        <f t="shared" si="644"/>
        <v/>
      </c>
      <c r="DA159" s="245" t="str">
        <f t="shared" si="644"/>
        <v/>
      </c>
      <c r="DB159" s="245" t="str">
        <f t="shared" si="644"/>
        <v/>
      </c>
      <c r="DC159" s="245" t="str">
        <f t="shared" si="644"/>
        <v/>
      </c>
      <c r="DD159" s="245" t="str">
        <f t="shared" si="644"/>
        <v/>
      </c>
      <c r="DE159" s="245" t="str">
        <f t="shared" si="644"/>
        <v/>
      </c>
      <c r="DF159" s="245" t="str">
        <f t="shared" si="644"/>
        <v/>
      </c>
      <c r="DG159" s="245" t="str">
        <f t="shared" si="644"/>
        <v/>
      </c>
      <c r="DH159" s="246" t="str">
        <f t="shared" si="644"/>
        <v/>
      </c>
      <c r="DI159" s="248" t="str">
        <f t="shared" si="644"/>
        <v>871</v>
      </c>
      <c r="DJ159" s="245" t="str">
        <f t="shared" si="644"/>
        <v/>
      </c>
      <c r="DK159" s="245" t="str">
        <f t="shared" si="644"/>
        <v/>
      </c>
      <c r="DL159" s="245" t="str">
        <f t="shared" si="644"/>
        <v/>
      </c>
      <c r="DM159" s="245" t="str">
        <f t="shared" si="644"/>
        <v/>
      </c>
      <c r="DN159" s="245" t="str">
        <f t="shared" si="644"/>
        <v/>
      </c>
      <c r="DO159" s="245" t="str">
        <f t="shared" si="644"/>
        <v/>
      </c>
      <c r="DP159" s="245" t="str">
        <f t="shared" si="644"/>
        <v/>
      </c>
      <c r="DQ159" s="245" t="str">
        <f t="shared" si="644"/>
        <v/>
      </c>
      <c r="DR159" s="246" t="str">
        <f t="shared" si="644"/>
        <v/>
      </c>
      <c r="DS159" s="248" t="str">
        <f t="shared" si="15"/>
        <v>488</v>
      </c>
      <c r="DT159" s="249" t="str">
        <f t="shared" si="16"/>
        <v>871</v>
      </c>
      <c r="DU159" s="225" t="str">
        <f>CY159*'Ores &amp; Ingots'!$C$3+CZ159*'Ores &amp; Ingots'!$C$4+DA159*'Ores &amp; Ingots'!$C$5+DB159*'Ores &amp; Ingots'!$C$6+DC159*'Ores &amp; Ingots'!$C$7+DD159*'Ores &amp; Ingots'!$C$8+DE159*'Ores &amp; Ingots'!$C$9+DF159*'Ores &amp; Ingots'!$C$10+DG159*'Ores &amp; Ingots'!$C$11+DH159*'Ores &amp; Ingots'!$C$12</f>
        <v>62</v>
      </c>
      <c r="DV159" s="225" t="str">
        <f>DI159*'Ores &amp; Ingots'!$B$3+DJ159*'Ores &amp; Ingots'!$B$4+DK159*'Ores &amp; Ingots'!$B$5+DL159*'Ores &amp; Ingots'!$B$6+DM159*'Ores &amp; Ingots'!$B$7+DN159*'Ores &amp; Ingots'!$B$8+DO159*'Ores &amp; Ingots'!$B$9+DP159*'Ores &amp; Ingots'!$B$10+DQ159*'Ores &amp; Ingots'!$B$11+DR159*'Ores &amp; Ingots'!$B$12</f>
        <v>322</v>
      </c>
      <c r="DW159" s="249" t="str">
        <f>CY159*Refining!$G$3+CZ159*Refining!$G$4+DA159*Refining!$G$5+DB159*Refining!$G$6+DC159*Refining!$G$7+DD159*Refining!$G$8+DE159*Refining!$G$9+DF159*Refining!$G$10+DG159*Refining!$G$11+DH159*Refining!$G$12</f>
        <v>34</v>
      </c>
      <c r="DX159" s="249" t="str">
        <f t="shared" si="17"/>
        <v>5,214</v>
      </c>
      <c r="DY159" s="250" t="str">
        <f t="shared" si="18"/>
        <v>0.0052</v>
      </c>
      <c r="DZ159" s="248" t="str">
        <f t="shared" si="19"/>
        <v>141</v>
      </c>
      <c r="EA159" s="251" t="str">
        <f t="shared" ref="EA159:EB159" si="645">DZ159/60</f>
        <v>2.3</v>
      </c>
      <c r="EB159" s="251" t="str">
        <f t="shared" si="645"/>
        <v>0.0</v>
      </c>
      <c r="EC159" s="543" t="str">
        <f t="shared" si="21"/>
        <v>0.00</v>
      </c>
      <c r="ED159" s="248" t="str">
        <f t="shared" si="22"/>
        <v>19,525</v>
      </c>
      <c r="EE159" s="251" t="str">
        <f t="shared" ref="EE159:EF159" si="646">ED159/1000</f>
        <v>19.5</v>
      </c>
      <c r="EF159" s="252" t="str">
        <f t="shared" si="646"/>
        <v>0.02</v>
      </c>
      <c r="EG159" s="544" t="str">
        <f t="shared" si="24"/>
        <v>0.0195</v>
      </c>
      <c r="EH159" s="225" t="s">
        <v>12</v>
      </c>
    </row>
    <row r="160" hidden="1">
      <c r="A160" s="33"/>
      <c r="B160" s="226" t="s">
        <v>1025</v>
      </c>
      <c r="C160" s="227" t="s">
        <v>885</v>
      </c>
      <c r="D160" s="227">
        <v>1.0</v>
      </c>
      <c r="E160" s="227">
        <v>1.0</v>
      </c>
      <c r="F160" s="227">
        <v>1.0</v>
      </c>
      <c r="G160" s="228" t="str">
        <f t="shared" si="5"/>
        <v>0.1</v>
      </c>
      <c r="H160" s="229">
        <v>10.0</v>
      </c>
      <c r="I160" s="229">
        <v>10.0</v>
      </c>
      <c r="J160" s="229" t="str">
        <f>H160/Main!$D$9</f>
        <v>10</v>
      </c>
      <c r="K160" s="229" t="str">
        <f>I160/Main!$D$10</f>
        <v>10</v>
      </c>
      <c r="L160" s="229" t="str">
        <f t="shared" si="6"/>
        <v>1</v>
      </c>
      <c r="M160" s="229">
        <v>0.3</v>
      </c>
      <c r="N160" s="230"/>
      <c r="O160" s="230"/>
      <c r="P160" s="230"/>
      <c r="Q160" s="231"/>
      <c r="R160" s="230"/>
      <c r="S160" s="232"/>
      <c r="T160" s="232"/>
      <c r="U160" s="231" t="s">
        <v>12</v>
      </c>
      <c r="V160" s="230"/>
      <c r="W160" s="232"/>
      <c r="X160" s="232"/>
      <c r="Y160" s="230"/>
      <c r="Z160" s="230"/>
      <c r="AA160" s="230"/>
      <c r="AB160" s="230"/>
      <c r="AC160" s="334"/>
      <c r="AD160" s="225">
        <v>2.0</v>
      </c>
      <c r="AE160" s="225">
        <v>0.0</v>
      </c>
      <c r="AF160" s="225">
        <v>0.0</v>
      </c>
      <c r="AG160" s="309">
        <v>1.0</v>
      </c>
      <c r="AH160" s="225">
        <v>5.0</v>
      </c>
      <c r="AI160" s="225">
        <v>0.0</v>
      </c>
      <c r="AJ160" s="225">
        <v>0.0</v>
      </c>
      <c r="AK160" s="225">
        <v>0.0</v>
      </c>
      <c r="AL160" s="225">
        <v>0.0</v>
      </c>
      <c r="AM160" s="225">
        <v>0.0</v>
      </c>
      <c r="AN160" s="225">
        <v>0.0</v>
      </c>
      <c r="AO160" s="225">
        <v>0.0</v>
      </c>
      <c r="AP160" s="225">
        <v>0.0</v>
      </c>
      <c r="AQ160" s="225">
        <v>0.0</v>
      </c>
      <c r="AR160" s="225">
        <v>0.0</v>
      </c>
      <c r="AS160" s="225">
        <v>0.0</v>
      </c>
      <c r="AT160" s="225">
        <v>0.0</v>
      </c>
      <c r="AU160" s="225">
        <v>0.0</v>
      </c>
      <c r="AV160" s="225">
        <v>0.0</v>
      </c>
      <c r="AW160" s="225">
        <v>0.0</v>
      </c>
      <c r="AX160" s="225">
        <v>0.0</v>
      </c>
      <c r="AY160" s="239" t="str">
        <f t="shared" ref="AY160:BS160" si="647">IF(AD160 = 0, "", AD160)</f>
        <v>2</v>
      </c>
      <c r="AZ160" s="227" t="str">
        <f t="shared" si="647"/>
        <v/>
      </c>
      <c r="BA160" s="227" t="str">
        <f t="shared" si="647"/>
        <v/>
      </c>
      <c r="BB160" s="309" t="str">
        <f t="shared" si="647"/>
        <v>1</v>
      </c>
      <c r="BC160" s="225" t="str">
        <f t="shared" si="647"/>
        <v>5</v>
      </c>
      <c r="BD160" s="227" t="str">
        <f t="shared" si="647"/>
        <v/>
      </c>
      <c r="BE160" s="227" t="str">
        <f t="shared" si="647"/>
        <v/>
      </c>
      <c r="BF160" s="227" t="str">
        <f t="shared" si="647"/>
        <v/>
      </c>
      <c r="BG160" s="227" t="str">
        <f t="shared" si="647"/>
        <v/>
      </c>
      <c r="BH160" s="227" t="str">
        <f t="shared" si="647"/>
        <v/>
      </c>
      <c r="BI160" s="227" t="str">
        <f t="shared" si="647"/>
        <v/>
      </c>
      <c r="BJ160" s="227" t="str">
        <f t="shared" si="647"/>
        <v/>
      </c>
      <c r="BK160" s="227" t="str">
        <f t="shared" si="647"/>
        <v/>
      </c>
      <c r="BL160" s="227" t="str">
        <f t="shared" si="647"/>
        <v/>
      </c>
      <c r="BM160" s="227" t="str">
        <f t="shared" si="647"/>
        <v/>
      </c>
      <c r="BN160" s="227" t="str">
        <f t="shared" si="647"/>
        <v/>
      </c>
      <c r="BO160" s="227" t="str">
        <f t="shared" si="647"/>
        <v/>
      </c>
      <c r="BP160" s="227" t="str">
        <f t="shared" si="647"/>
        <v/>
      </c>
      <c r="BQ160" s="227" t="str">
        <f t="shared" si="647"/>
        <v/>
      </c>
      <c r="BR160" s="227" t="str">
        <f t="shared" si="647"/>
        <v/>
      </c>
      <c r="BS160" s="238" t="str">
        <f t="shared" si="647"/>
        <v/>
      </c>
      <c r="BT160" s="239" t="str">
        <f>$AY160*Assembly!Y$4+$AZ160*Assembly!Y$5+$BA160*Assembly!Y$6+$BB160*Assembly!Y$7+$BC160*Assembly!Y$8+$BD160*Assembly!Y$9+$BE160*Assembly!Y$10+$BF160*Assembly!Y$11+$BG160*Assembly!Y$12+$BH160*Assembly!Y$13+$BI160*Assembly!Y$14+$BJ160*Assembly!Y$15+$BK160*Assembly!Y$16+$BL160*Assembly!Y$17+$BM160*Assembly!Y$18+$BN160*Assembly!Y$19+$BO160*Assembly!Y$20+$BP160*Assembly!Y$21+$BQ160*Assembly!Y$22+$BR160*Assembly!Y$23+$BS160*Assembly!Y$24</f>
        <v>105</v>
      </c>
      <c r="BU160" s="225" t="str">
        <f t="shared" si="8"/>
        <v>840</v>
      </c>
      <c r="BV160" s="225" t="str">
        <f>$AY160*Assembly!AC$4+$AZ160*Assembly!AC$5+$BA160*Assembly!AC$6+$BB160*Assembly!AC$7+$BC160*Assembly!AC$8+$BD160*Assembly!AC$9+$BE160*Assembly!AC$10+$BF160*Assembly!AC$11+$BG160*Assembly!AC$12+$BH160*Assembly!AC$13+$BI160*Assembly!AC$14+$BJ160*Assembly!AC$15+$BK160*Assembly!AC$16+$BL160*Assembly!AC$17+$BM160*Assembly!AC$18+$BN160*Assembly!AC$19+$BO160*Assembly!AC$20+$BP160*Assembly!AC$21+$BQ160*Assembly!AC$22+$BR160*Assembly!AC$23+$BS160*Assembly!AC$24</f>
        <v>410</v>
      </c>
      <c r="BW160" s="240" t="str">
        <f t="shared" si="9"/>
        <v>3.90</v>
      </c>
      <c r="BX160" s="241" t="str">
        <f t="shared" si="10"/>
        <v>3280</v>
      </c>
      <c r="BY160" s="242" t="str">
        <f t="shared" si="11"/>
        <v>0.5</v>
      </c>
      <c r="BZ160" s="355" t="str">
        <f t="shared" si="623"/>
        <v>?</v>
      </c>
      <c r="CA160" s="225" t="str">
        <f>$AY160*Assembly!X$4+$AZ160*Assembly!X$5+$BA160*Assembly!X$6+$BB160*Assembly!X$7+$BC160*Assembly!X$8+$BD160*Assembly!X$9+$BE160*Assembly!X$10+$BF160*Assembly!X$11+$BG160*Assembly!X$12+$BH160*Assembly!X$13+$BI160*Assembly!X$14+$BJ160*Assembly!X$15+$BK160*Assembly!X$16+$BL160*Assembly!X$17+$BM160*Assembly!X$18+$BN160*Assembly!X$19+$BO160*Assembly!X$20+$BP160*Assembly!X$21+$BQ160*Assembly!X$22+$BR160*Assembly!X$23+$BS160*Assembly!X$24</f>
        <v>23</v>
      </c>
      <c r="CB160" s="225" t="str">
        <f t="shared" si="12"/>
        <v>3,578</v>
      </c>
      <c r="CC160" s="223" t="str">
        <f t="shared" si="13"/>
        <v>0.0036</v>
      </c>
      <c r="CD160" s="243" t="str">
        <f>$AY160*Assembly!AB$4+$AZ160*Assembly!AB$5+$BA160*Assembly!AB$6+$BB160*Assembly!AB$7+$BC160*Assembly!AB$8+$BD160*Assembly!AB$9+$BE160*Assembly!AB$10+$BF160*Assembly!AB$11+$BG160*Assembly!AB$12+$BH160*Assembly!AB$13+$BI160*Assembly!AB$14+$BJ160*Assembly!AB$15+$BK160*Assembly!AB$16+$BL160*Assembly!AB$17+$BM160*Assembly!AB$18+$BN160*Assembly!AB$19+$BO160*Assembly!AB$20+$BP160*Assembly!AB$21+$BQ160*Assembly!AB$22+$BR160*Assembly!AB$23+$BS160*Assembly!AB$24</f>
        <v>54</v>
      </c>
      <c r="CE160" s="231" t="str">
        <f>$AY160*Assembly!M$4+$AZ160*Assembly!M$5+$BA160*Assembly!M$6+$BB160*Assembly!M$7+$BC160*Assembly!M$8+$BD160*Assembly!M$9+$BE160*Assembly!M$10+$BF160*Assembly!M$11+$BG160*Assembly!M$12+$BH160*Assembly!M$13+$BI160*Assembly!M$14+$BJ160*Assembly!M$15+$BK160*Assembly!M$16+$BL160*Assembly!M$17+$BM160*Assembly!M$18+$BN160*Assembly!M$19+$BO160*Assembly!M$20+$BP160*Assembly!M$21+$BQ160*Assembly!M$22+$BR160*Assembly!M$23+$BS160*Assembly!M$24</f>
        <v>122</v>
      </c>
      <c r="CF160" s="231" t="str">
        <f>$AY160*Assembly!N$4+$AZ160*Assembly!N$5+$BA160*Assembly!N$6+$BB160*Assembly!N$7+$BC160*Assembly!N$8+$BD160*Assembly!N$9+$BE160*Assembly!N$10+$BF160*Assembly!N$11+$BG160*Assembly!N$12+$BH160*Assembly!N$13+$BI160*Assembly!N$14+$BJ160*Assembly!N$15+$BK160*Assembly!N$16+$BL160*Assembly!N$17+$BM160*Assembly!N$18+$BN160*Assembly!N$19+$BO160*Assembly!N$20+$BP160*Assembly!N$21+$BQ160*Assembly!N$22+$BR160*Assembly!N$23+$BS160*Assembly!N$24</f>
        <v>0</v>
      </c>
      <c r="CG160" s="231" t="str">
        <f>$AY160*Assembly!O$4+$AZ160*Assembly!O$5+$BA160*Assembly!O$6+$BB160*Assembly!O$7+$BC160*Assembly!O$8+$BD160*Assembly!O$9+$BE160*Assembly!O$10+$BF160*Assembly!O$11+$BG160*Assembly!O$12+$BH160*Assembly!O$13+$BI160*Assembly!O$14+$BJ160*Assembly!O$15+$BK160*Assembly!O$16+$BL160*Assembly!O$17+$BM160*Assembly!O$18+$BN160*Assembly!O$19+$BO160*Assembly!O$20+$BP160*Assembly!O$21+$BQ160*Assembly!O$22+$BR160*Assembly!O$23+$BS160*Assembly!O$24</f>
        <v>0</v>
      </c>
      <c r="CH160" s="229" t="str">
        <f>$AY160*Assembly!P$4+$AZ160*Assembly!P$5+$BA160*Assembly!P$6+$BB160*Assembly!P$7+$BC160*Assembly!P$8+$BD160*Assembly!P$9+$BE160*Assembly!P$10+$BF160*Assembly!P$11+$BG160*Assembly!P$12+$BH160*Assembly!P$13+$BI160*Assembly!P$14+$BJ160*Assembly!P$15+$BK160*Assembly!P$16+$BL160*Assembly!P$17+$BM160*Assembly!P$18+$BN160*Assembly!P$19+$BO160*Assembly!P$20+$BP160*Assembly!P$21+$BQ160*Assembly!P$22+$BR160*Assembly!P$23+$BS160*Assembly!P$24</f>
        <v>0</v>
      </c>
      <c r="CI160" s="229" t="str">
        <f>$AY160*Assembly!Q$4+$AZ160*Assembly!Q$5+$BA160*Assembly!Q$6+$BB160*Assembly!Q$7+$BC160*Assembly!Q$8+$BD160*Assembly!Q$9+$BE160*Assembly!Q$10+$BF160*Assembly!Q$11+$BG160*Assembly!Q$12+$BH160*Assembly!Q$13+$BI160*Assembly!Q$14+$BJ160*Assembly!Q$15+$BK160*Assembly!Q$16+$BL160*Assembly!Q$17+$BM160*Assembly!Q$18+$BN160*Assembly!Q$19+$BO160*Assembly!Q$20+$BP160*Assembly!Q$21+$BQ160*Assembly!Q$22+$BR160*Assembly!Q$23+$BS160*Assembly!Q$24</f>
        <v>0</v>
      </c>
      <c r="CJ160" s="231" t="str">
        <f>$AY160*Assembly!R$4+$AZ160*Assembly!R$5+$BA160*Assembly!R$6+$BB160*Assembly!R$7+$BC160*Assembly!R$8+$BD160*Assembly!R$9+$BE160*Assembly!R$10+$BF160*Assembly!R$11+$BG160*Assembly!R$12+$BH160*Assembly!R$13+$BI160*Assembly!R$14+$BJ160*Assembly!R$15+$BK160*Assembly!R$16+$BL160*Assembly!R$17+$BM160*Assembly!R$18+$BN160*Assembly!R$19+$BO160*Assembly!R$20+$BP160*Assembly!R$21+$BQ160*Assembly!R$22+$BR160*Assembly!R$23+$BS160*Assembly!R$24</f>
        <v>0</v>
      </c>
      <c r="CK160" s="229" t="str">
        <f>$AY160*Assembly!S$4+$AZ160*Assembly!S$5+$BA160*Assembly!S$6+$BB160*Assembly!S$7+$BC160*Assembly!S$8+$BD160*Assembly!S$9+$BE160*Assembly!S$10+$BF160*Assembly!S$11+$BG160*Assembly!S$12+$BH160*Assembly!S$13+$BI160*Assembly!S$14+$BJ160*Assembly!S$15+$BK160*Assembly!S$16+$BL160*Assembly!S$17+$BM160*Assembly!S$18+$BN160*Assembly!S$19+$BO160*Assembly!S$20+$BP160*Assembly!S$21+$BQ160*Assembly!S$22+$BR160*Assembly!S$23+$BS160*Assembly!S$24</f>
        <v>0</v>
      </c>
      <c r="CL160" s="229" t="str">
        <f>$AY160*Assembly!T$4+$AZ160*Assembly!T$5+$BA160*Assembly!T$6+$BB160*Assembly!T$7+$BC160*Assembly!T$8+$BD160*Assembly!T$9+$BE160*Assembly!T$10+$BF160*Assembly!T$11+$BG160*Assembly!T$12+$BH160*Assembly!T$13+$BI160*Assembly!T$14+$BJ160*Assembly!T$15+$BK160*Assembly!T$16+$BL160*Assembly!T$17+$BM160*Assembly!T$18+$BN160*Assembly!T$19+$BO160*Assembly!T$20+$BP160*Assembly!T$21+$BQ160*Assembly!T$22+$BR160*Assembly!T$23+$BS160*Assembly!T$24</f>
        <v>0</v>
      </c>
      <c r="CM160" s="229" t="str">
        <f>$AY160*Assembly!U$4+$AZ160*Assembly!U$5+$BA160*Assembly!U$6+$BB160*Assembly!U$7+$BC160*Assembly!U$8+$BD160*Assembly!U$9+$BE160*Assembly!U$10+$BF160*Assembly!U$11+$BG160*Assembly!U$12+$BH160*Assembly!U$13+$BI160*Assembly!U$14+$BJ160*Assembly!U$15+$BK160*Assembly!U$16+$BL160*Assembly!U$17+$BM160*Assembly!U$18+$BN160*Assembly!U$19+$BO160*Assembly!U$20+$BP160*Assembly!U$21+$BQ160*Assembly!U$22+$BR160*Assembly!U$23+$BS160*Assembly!U$24</f>
        <v>0</v>
      </c>
      <c r="CN160" s="231" t="str">
        <f>$AY160*Assembly!V$4+$AZ160*Assembly!V$5+$BA160*Assembly!V$6+$BB160*Assembly!V$7+$BC160*Assembly!V$8+$BD160*Assembly!V$9+$BE160*Assembly!V$10+$BF160*Assembly!V$11+$BG160*Assembly!V$12+$BH160*Assembly!V$13+$BI160*Assembly!V$14+$BJ160*Assembly!V$15+$BK160*Assembly!V$16+$BL160*Assembly!V$17+$BM160*Assembly!V$18+$BN160*Assembly!V$19+$BO160*Assembly!V$20+$BP160*Assembly!V$21+$BQ160*Assembly!V$22+$BR160*Assembly!V$23+$BS160*Assembly!V$24</f>
        <v>0</v>
      </c>
      <c r="CO160" s="231" t="str">
        <f>CE160*Refining!$F$3</f>
        <v>218</v>
      </c>
      <c r="CP160" s="231" t="str">
        <f>CF160*Refining!$F$4</f>
        <v>0</v>
      </c>
      <c r="CQ160" s="231" t="str">
        <f>CG160*Refining!$F$5</f>
        <v>0</v>
      </c>
      <c r="CR160" s="231" t="str">
        <f>CH160*Refining!$F$6</f>
        <v>0</v>
      </c>
      <c r="CS160" s="231" t="str">
        <f>CI160*Refining!$F$7</f>
        <v>0</v>
      </c>
      <c r="CT160" s="231" t="str">
        <f>CJ160*Refining!$F$8</f>
        <v>0</v>
      </c>
      <c r="CU160" s="231" t="str">
        <f>CK160*Refining!$F$9</f>
        <v>0</v>
      </c>
      <c r="CV160" s="231" t="str">
        <f>CL160*Refining!$F$10</f>
        <v>0</v>
      </c>
      <c r="CW160" s="231" t="str">
        <f>CM160*Refining!$F$11</f>
        <v>0</v>
      </c>
      <c r="CX160" s="231" t="str">
        <f>CN160*Refining!$F$12</f>
        <v>0</v>
      </c>
      <c r="CY160" s="248" t="str">
        <f t="shared" ref="CY160:DR160" si="648">IF(CE160 = 0, "", CE160)</f>
        <v>122</v>
      </c>
      <c r="CZ160" s="245" t="str">
        <f t="shared" si="648"/>
        <v/>
      </c>
      <c r="DA160" s="245" t="str">
        <f t="shared" si="648"/>
        <v/>
      </c>
      <c r="DB160" s="245" t="str">
        <f t="shared" si="648"/>
        <v/>
      </c>
      <c r="DC160" s="245" t="str">
        <f t="shared" si="648"/>
        <v/>
      </c>
      <c r="DD160" s="245" t="str">
        <f t="shared" si="648"/>
        <v/>
      </c>
      <c r="DE160" s="245" t="str">
        <f t="shared" si="648"/>
        <v/>
      </c>
      <c r="DF160" s="245" t="str">
        <f t="shared" si="648"/>
        <v/>
      </c>
      <c r="DG160" s="245" t="str">
        <f t="shared" si="648"/>
        <v/>
      </c>
      <c r="DH160" s="246" t="str">
        <f t="shared" si="648"/>
        <v/>
      </c>
      <c r="DI160" s="248" t="str">
        <f t="shared" si="648"/>
        <v>218</v>
      </c>
      <c r="DJ160" s="245" t="str">
        <f t="shared" si="648"/>
        <v/>
      </c>
      <c r="DK160" s="245" t="str">
        <f t="shared" si="648"/>
        <v/>
      </c>
      <c r="DL160" s="245" t="str">
        <f t="shared" si="648"/>
        <v/>
      </c>
      <c r="DM160" s="245" t="str">
        <f t="shared" si="648"/>
        <v/>
      </c>
      <c r="DN160" s="245" t="str">
        <f t="shared" si="648"/>
        <v/>
      </c>
      <c r="DO160" s="245" t="str">
        <f t="shared" si="648"/>
        <v/>
      </c>
      <c r="DP160" s="245" t="str">
        <f t="shared" si="648"/>
        <v/>
      </c>
      <c r="DQ160" s="245" t="str">
        <f t="shared" si="648"/>
        <v/>
      </c>
      <c r="DR160" s="246" t="str">
        <f t="shared" si="648"/>
        <v/>
      </c>
      <c r="DS160" s="248" t="str">
        <f t="shared" si="15"/>
        <v>122</v>
      </c>
      <c r="DT160" s="249" t="str">
        <f t="shared" si="16"/>
        <v>218</v>
      </c>
      <c r="DU160" s="225" t="str">
        <f>CY160*'Ores &amp; Ingots'!$C$3+CZ160*'Ores &amp; Ingots'!$C$4+DA160*'Ores &amp; Ingots'!$C$5+DB160*'Ores &amp; Ingots'!$C$6+DC160*'Ores &amp; Ingots'!$C$7+DD160*'Ores &amp; Ingots'!$C$8+DE160*'Ores &amp; Ingots'!$C$9+DF160*'Ores &amp; Ingots'!$C$10+DG160*'Ores &amp; Ingots'!$C$11+DH160*'Ores &amp; Ingots'!$C$12</f>
        <v>15</v>
      </c>
      <c r="DV160" s="225" t="str">
        <f>DI160*'Ores &amp; Ingots'!$B$3+DJ160*'Ores &amp; Ingots'!$B$4+DK160*'Ores &amp; Ingots'!$B$5+DL160*'Ores &amp; Ingots'!$B$6+DM160*'Ores &amp; Ingots'!$B$7+DN160*'Ores &amp; Ingots'!$B$8+DO160*'Ores &amp; Ingots'!$B$9+DP160*'Ores &amp; Ingots'!$B$10+DQ160*'Ores &amp; Ingots'!$B$11+DR160*'Ores &amp; Ingots'!$B$12</f>
        <v>81</v>
      </c>
      <c r="DW160" s="249" t="str">
        <f>CY160*Refining!$G$3+CZ160*Refining!$G$4+DA160*Refining!$G$5+DB160*Refining!$G$6+DC160*Refining!$G$7+DD160*Refining!$G$8+DE160*Refining!$G$9+DF160*Refining!$G$10+DG160*Refining!$G$11+DH160*Refining!$G$12</f>
        <v>8</v>
      </c>
      <c r="DX160" s="249" t="str">
        <f t="shared" si="17"/>
        <v>1,303</v>
      </c>
      <c r="DY160" s="250" t="str">
        <f t="shared" si="18"/>
        <v>0.0013</v>
      </c>
      <c r="DZ160" s="248" t="str">
        <f t="shared" si="19"/>
        <v>41</v>
      </c>
      <c r="EA160" s="251" t="str">
        <f t="shared" ref="EA160:EB160" si="649">DZ160/60</f>
        <v>0.7</v>
      </c>
      <c r="EB160" s="251" t="str">
        <f t="shared" si="649"/>
        <v>0.0</v>
      </c>
      <c r="EC160" s="543" t="str">
        <f t="shared" si="21"/>
        <v>0.00</v>
      </c>
      <c r="ED160" s="248" t="str">
        <f t="shared" si="22"/>
        <v>4,881</v>
      </c>
      <c r="EE160" s="251" t="str">
        <f t="shared" ref="EE160:EF160" si="650">ED160/1000</f>
        <v>4.9</v>
      </c>
      <c r="EF160" s="252" t="str">
        <f t="shared" si="650"/>
        <v>0.00</v>
      </c>
      <c r="EG160" s="544" t="str">
        <f t="shared" si="24"/>
        <v>0.0049</v>
      </c>
      <c r="EH160" s="225" t="s">
        <v>12</v>
      </c>
    </row>
    <row r="161">
      <c r="A161" s="33"/>
      <c r="B161" s="226" t="s">
        <v>1026</v>
      </c>
      <c r="C161" s="227" t="s">
        <v>886</v>
      </c>
      <c r="D161" s="227">
        <v>3.0</v>
      </c>
      <c r="E161" s="227">
        <v>2.0</v>
      </c>
      <c r="F161" s="227">
        <v>3.0</v>
      </c>
      <c r="G161" s="253" t="str">
        <f t="shared" si="5"/>
        <v>281.3</v>
      </c>
      <c r="H161" s="254">
        <v>20.0</v>
      </c>
      <c r="I161" s="254">
        <v>20.0</v>
      </c>
      <c r="J161" s="254" t="str">
        <f>H161/Main!$D$9</f>
        <v>20</v>
      </c>
      <c r="K161" s="254" t="str">
        <f>I161/Main!$D$10</f>
        <v>20</v>
      </c>
      <c r="L161" s="254" t="str">
        <f t="shared" si="6"/>
        <v>1</v>
      </c>
      <c r="M161" s="254">
        <v>0.3</v>
      </c>
      <c r="N161" s="255"/>
      <c r="O161" s="255"/>
      <c r="P161" s="255"/>
      <c r="Q161" s="256"/>
      <c r="R161" s="255"/>
      <c r="S161" s="257"/>
      <c r="T161" s="257"/>
      <c r="U161" s="256">
        <v>30000.0</v>
      </c>
      <c r="V161" s="255"/>
      <c r="W161" s="257"/>
      <c r="X161" s="257"/>
      <c r="Y161" s="255"/>
      <c r="Z161" s="255"/>
      <c r="AA161" s="255"/>
      <c r="AB161" s="255"/>
      <c r="AC161" s="335" t="s">
        <v>913</v>
      </c>
      <c r="AD161" s="225">
        <v>12.0</v>
      </c>
      <c r="AE161" s="225">
        <v>0.0</v>
      </c>
      <c r="AF161" s="225">
        <v>0.0</v>
      </c>
      <c r="AG161" s="309">
        <v>6.0</v>
      </c>
      <c r="AH161" s="225">
        <v>25.0</v>
      </c>
      <c r="AI161" s="225">
        <v>0.0</v>
      </c>
      <c r="AJ161" s="225">
        <v>0.0</v>
      </c>
      <c r="AK161" s="225">
        <v>0.0</v>
      </c>
      <c r="AL161" s="225">
        <v>0.0</v>
      </c>
      <c r="AM161" s="225">
        <v>0.0</v>
      </c>
      <c r="AN161" s="225">
        <v>0.0</v>
      </c>
      <c r="AO161" s="225">
        <v>0.0</v>
      </c>
      <c r="AP161" s="225">
        <v>0.0</v>
      </c>
      <c r="AQ161" s="225">
        <v>0.0</v>
      </c>
      <c r="AR161" s="225">
        <v>0.0</v>
      </c>
      <c r="AS161" s="225">
        <v>0.0</v>
      </c>
      <c r="AT161" s="225">
        <v>0.0</v>
      </c>
      <c r="AU161" s="225">
        <v>0.0</v>
      </c>
      <c r="AV161" s="225">
        <v>0.0</v>
      </c>
      <c r="AW161" s="225">
        <v>0.0</v>
      </c>
      <c r="AX161" s="225">
        <v>0.0</v>
      </c>
      <c r="AY161" s="239" t="str">
        <f t="shared" ref="AY161:BS161" si="651">IF(AD161 = 0, "", AD161)</f>
        <v>12</v>
      </c>
      <c r="AZ161" s="227" t="str">
        <f t="shared" si="651"/>
        <v/>
      </c>
      <c r="BA161" s="227" t="str">
        <f t="shared" si="651"/>
        <v/>
      </c>
      <c r="BB161" s="309" t="str">
        <f t="shared" si="651"/>
        <v>6</v>
      </c>
      <c r="BC161" s="225" t="str">
        <f t="shared" si="651"/>
        <v>25</v>
      </c>
      <c r="BD161" s="227" t="str">
        <f t="shared" si="651"/>
        <v/>
      </c>
      <c r="BE161" s="227" t="str">
        <f t="shared" si="651"/>
        <v/>
      </c>
      <c r="BF161" s="227" t="str">
        <f t="shared" si="651"/>
        <v/>
      </c>
      <c r="BG161" s="227" t="str">
        <f t="shared" si="651"/>
        <v/>
      </c>
      <c r="BH161" s="227" t="str">
        <f t="shared" si="651"/>
        <v/>
      </c>
      <c r="BI161" s="227" t="str">
        <f t="shared" si="651"/>
        <v/>
      </c>
      <c r="BJ161" s="227" t="str">
        <f t="shared" si="651"/>
        <v/>
      </c>
      <c r="BK161" s="227" t="str">
        <f t="shared" si="651"/>
        <v/>
      </c>
      <c r="BL161" s="227" t="str">
        <f t="shared" si="651"/>
        <v/>
      </c>
      <c r="BM161" s="227" t="str">
        <f t="shared" si="651"/>
        <v/>
      </c>
      <c r="BN161" s="227" t="str">
        <f t="shared" si="651"/>
        <v/>
      </c>
      <c r="BO161" s="227" t="str">
        <f t="shared" si="651"/>
        <v/>
      </c>
      <c r="BP161" s="227" t="str">
        <f t="shared" si="651"/>
        <v/>
      </c>
      <c r="BQ161" s="227" t="str">
        <f t="shared" si="651"/>
        <v/>
      </c>
      <c r="BR161" s="227" t="str">
        <f t="shared" si="651"/>
        <v/>
      </c>
      <c r="BS161" s="238" t="str">
        <f t="shared" si="651"/>
        <v/>
      </c>
      <c r="BT161" s="239" t="str">
        <f>$AY161*Assembly!Y$4+$AZ161*Assembly!Y$5+$BA161*Assembly!Y$6+$BB161*Assembly!Y$7+$BC161*Assembly!Y$8+$BD161*Assembly!Y$9+$BE161*Assembly!Y$10+$BF161*Assembly!Y$11+$BG161*Assembly!Y$12+$BH161*Assembly!Y$13+$BI161*Assembly!Y$14+$BJ161*Assembly!Y$15+$BK161*Assembly!Y$16+$BL161*Assembly!Y$17+$BM161*Assembly!Y$18+$BN161*Assembly!Y$19+$BO161*Assembly!Y$20+$BP161*Assembly!Y$21+$BQ161*Assembly!Y$22+$BR161*Assembly!Y$23+$BS161*Assembly!Y$24</f>
        <v>590</v>
      </c>
      <c r="BU161" s="225" t="str">
        <f t="shared" si="8"/>
        <v>2</v>
      </c>
      <c r="BV161" s="225" t="str">
        <f>$AY161*Assembly!AC$4+$AZ161*Assembly!AC$5+$BA161*Assembly!AC$6+$BB161*Assembly!AC$7+$BC161*Assembly!AC$8+$BD161*Assembly!AC$9+$BE161*Assembly!AC$10+$BF161*Assembly!AC$11+$BG161*Assembly!AC$12+$BH161*Assembly!AC$13+$BI161*Assembly!AC$14+$BJ161*Assembly!AC$15+$BK161*Assembly!AC$16+$BL161*Assembly!AC$17+$BM161*Assembly!AC$18+$BN161*Assembly!AC$19+$BO161*Assembly!AC$20+$BP161*Assembly!AC$21+$BQ161*Assembly!AC$22+$BR161*Assembly!AC$23+$BS161*Assembly!AC$24</f>
        <v>2,310</v>
      </c>
      <c r="BW161" s="240" t="str">
        <f t="shared" si="9"/>
        <v>3.92</v>
      </c>
      <c r="BX161" s="241" t="str">
        <f t="shared" si="10"/>
        <v>8</v>
      </c>
      <c r="BY161" s="242" t="str">
        <f t="shared" si="11"/>
        <v>1101.2</v>
      </c>
      <c r="BZ161" s="355" t="str">
        <f t="shared" si="623"/>
        <v>50.85 N</v>
      </c>
      <c r="CA161" s="225" t="str">
        <f>$AY161*Assembly!X$4+$AZ161*Assembly!X$5+$BA161*Assembly!X$6+$BB161*Assembly!X$7+$BC161*Assembly!X$8+$BD161*Assembly!X$9+$BE161*Assembly!X$10+$BF161*Assembly!X$11+$BG161*Assembly!X$12+$BH161*Assembly!X$13+$BI161*Assembly!X$14+$BJ161*Assembly!X$15+$BK161*Assembly!X$16+$BL161*Assembly!X$17+$BM161*Assembly!X$18+$BN161*Assembly!X$19+$BO161*Assembly!X$20+$BP161*Assembly!X$21+$BQ161*Assembly!X$22+$BR161*Assembly!X$23+$BS161*Assembly!X$24</f>
        <v>118</v>
      </c>
      <c r="CB161" s="225" t="str">
        <f t="shared" si="12"/>
        <v>18,356</v>
      </c>
      <c r="CC161" s="223" t="str">
        <f t="shared" si="13"/>
        <v>0.0184</v>
      </c>
      <c r="CD161" s="243" t="str">
        <f>$AY161*Assembly!AB$4+$AZ161*Assembly!AB$5+$BA161*Assembly!AB$6+$BB161*Assembly!AB$7+$BC161*Assembly!AB$8+$BD161*Assembly!AB$9+$BE161*Assembly!AB$10+$BF161*Assembly!AB$11+$BG161*Assembly!AB$12+$BH161*Assembly!AB$13+$BI161*Assembly!AB$14+$BJ161*Assembly!AB$15+$BK161*Assembly!AB$16+$BL161*Assembly!AB$17+$BM161*Assembly!AB$18+$BN161*Assembly!AB$19+$BO161*Assembly!AB$20+$BP161*Assembly!AB$21+$BQ161*Assembly!AB$22+$BR161*Assembly!AB$23+$BS161*Assembly!AB$24</f>
        <v>314</v>
      </c>
      <c r="CE161" s="256" t="str">
        <f>$AY161*Assembly!M$4+$AZ161*Assembly!M$5+$BA161*Assembly!M$6+$BB161*Assembly!M$7+$BC161*Assembly!M$8+$BD161*Assembly!M$9+$BE161*Assembly!M$10+$BF161*Assembly!M$11+$BG161*Assembly!M$12+$BH161*Assembly!M$13+$BI161*Assembly!M$14+$BJ161*Assembly!M$15+$BK161*Assembly!M$16+$BL161*Assembly!M$17+$BM161*Assembly!M$18+$BN161*Assembly!M$19+$BO161*Assembly!M$20+$BP161*Assembly!M$21+$BQ161*Assembly!M$22+$BR161*Assembly!M$23+$BS161*Assembly!M$24</f>
        <v>682</v>
      </c>
      <c r="CF161" s="256" t="str">
        <f>$AY161*Assembly!N$4+$AZ161*Assembly!N$5+$BA161*Assembly!N$6+$BB161*Assembly!N$7+$BC161*Assembly!N$8+$BD161*Assembly!N$9+$BE161*Assembly!N$10+$BF161*Assembly!N$11+$BG161*Assembly!N$12+$BH161*Assembly!N$13+$BI161*Assembly!N$14+$BJ161*Assembly!N$15+$BK161*Assembly!N$16+$BL161*Assembly!N$17+$BM161*Assembly!N$18+$BN161*Assembly!N$19+$BO161*Assembly!N$20+$BP161*Assembly!N$21+$BQ161*Assembly!N$22+$BR161*Assembly!N$23+$BS161*Assembly!N$24</f>
        <v>0</v>
      </c>
      <c r="CG161" s="256" t="str">
        <f>$AY161*Assembly!O$4+$AZ161*Assembly!O$5+$BA161*Assembly!O$6+$BB161*Assembly!O$7+$BC161*Assembly!O$8+$BD161*Assembly!O$9+$BE161*Assembly!O$10+$BF161*Assembly!O$11+$BG161*Assembly!O$12+$BH161*Assembly!O$13+$BI161*Assembly!O$14+$BJ161*Assembly!O$15+$BK161*Assembly!O$16+$BL161*Assembly!O$17+$BM161*Assembly!O$18+$BN161*Assembly!O$19+$BO161*Assembly!O$20+$BP161*Assembly!O$21+$BQ161*Assembly!O$22+$BR161*Assembly!O$23+$BS161*Assembly!O$24</f>
        <v>0</v>
      </c>
      <c r="CH161" s="254" t="str">
        <f>$AY161*Assembly!P$4+$AZ161*Assembly!P$5+$BA161*Assembly!P$6+$BB161*Assembly!P$7+$BC161*Assembly!P$8+$BD161*Assembly!P$9+$BE161*Assembly!P$10+$BF161*Assembly!P$11+$BG161*Assembly!P$12+$BH161*Assembly!P$13+$BI161*Assembly!P$14+$BJ161*Assembly!P$15+$BK161*Assembly!P$16+$BL161*Assembly!P$17+$BM161*Assembly!P$18+$BN161*Assembly!P$19+$BO161*Assembly!P$20+$BP161*Assembly!P$21+$BQ161*Assembly!P$22+$BR161*Assembly!P$23+$BS161*Assembly!P$24</f>
        <v>0</v>
      </c>
      <c r="CI161" s="254" t="str">
        <f>$AY161*Assembly!Q$4+$AZ161*Assembly!Q$5+$BA161*Assembly!Q$6+$BB161*Assembly!Q$7+$BC161*Assembly!Q$8+$BD161*Assembly!Q$9+$BE161*Assembly!Q$10+$BF161*Assembly!Q$11+$BG161*Assembly!Q$12+$BH161*Assembly!Q$13+$BI161*Assembly!Q$14+$BJ161*Assembly!Q$15+$BK161*Assembly!Q$16+$BL161*Assembly!Q$17+$BM161*Assembly!Q$18+$BN161*Assembly!Q$19+$BO161*Assembly!Q$20+$BP161*Assembly!Q$21+$BQ161*Assembly!Q$22+$BR161*Assembly!Q$23+$BS161*Assembly!Q$24</f>
        <v>0</v>
      </c>
      <c r="CJ161" s="256" t="str">
        <f>$AY161*Assembly!R$4+$AZ161*Assembly!R$5+$BA161*Assembly!R$6+$BB161*Assembly!R$7+$BC161*Assembly!R$8+$BD161*Assembly!R$9+$BE161*Assembly!R$10+$BF161*Assembly!R$11+$BG161*Assembly!R$12+$BH161*Assembly!R$13+$BI161*Assembly!R$14+$BJ161*Assembly!R$15+$BK161*Assembly!R$16+$BL161*Assembly!R$17+$BM161*Assembly!R$18+$BN161*Assembly!R$19+$BO161*Assembly!R$20+$BP161*Assembly!R$21+$BQ161*Assembly!R$22+$BR161*Assembly!R$23+$BS161*Assembly!R$24</f>
        <v>0</v>
      </c>
      <c r="CK161" s="254" t="str">
        <f>$AY161*Assembly!S$4+$AZ161*Assembly!S$5+$BA161*Assembly!S$6+$BB161*Assembly!S$7+$BC161*Assembly!S$8+$BD161*Assembly!S$9+$BE161*Assembly!S$10+$BF161*Assembly!S$11+$BG161*Assembly!S$12+$BH161*Assembly!S$13+$BI161*Assembly!S$14+$BJ161*Assembly!S$15+$BK161*Assembly!S$16+$BL161*Assembly!S$17+$BM161*Assembly!S$18+$BN161*Assembly!S$19+$BO161*Assembly!S$20+$BP161*Assembly!S$21+$BQ161*Assembly!S$22+$BR161*Assembly!S$23+$BS161*Assembly!S$24</f>
        <v>0</v>
      </c>
      <c r="CL161" s="254" t="str">
        <f>$AY161*Assembly!T$4+$AZ161*Assembly!T$5+$BA161*Assembly!T$6+$BB161*Assembly!T$7+$BC161*Assembly!T$8+$BD161*Assembly!T$9+$BE161*Assembly!T$10+$BF161*Assembly!T$11+$BG161*Assembly!T$12+$BH161*Assembly!T$13+$BI161*Assembly!T$14+$BJ161*Assembly!T$15+$BK161*Assembly!T$16+$BL161*Assembly!T$17+$BM161*Assembly!T$18+$BN161*Assembly!T$19+$BO161*Assembly!T$20+$BP161*Assembly!T$21+$BQ161*Assembly!T$22+$BR161*Assembly!T$23+$BS161*Assembly!T$24</f>
        <v>0</v>
      </c>
      <c r="CM161" s="254" t="str">
        <f>$AY161*Assembly!U$4+$AZ161*Assembly!U$5+$BA161*Assembly!U$6+$BB161*Assembly!U$7+$BC161*Assembly!U$8+$BD161*Assembly!U$9+$BE161*Assembly!U$10+$BF161*Assembly!U$11+$BG161*Assembly!U$12+$BH161*Assembly!U$13+$BI161*Assembly!U$14+$BJ161*Assembly!U$15+$BK161*Assembly!U$16+$BL161*Assembly!U$17+$BM161*Assembly!U$18+$BN161*Assembly!U$19+$BO161*Assembly!U$20+$BP161*Assembly!U$21+$BQ161*Assembly!U$22+$BR161*Assembly!U$23+$BS161*Assembly!U$24</f>
        <v>0</v>
      </c>
      <c r="CN161" s="256" t="str">
        <f>$AY161*Assembly!V$4+$AZ161*Assembly!V$5+$BA161*Assembly!V$6+$BB161*Assembly!V$7+$BC161*Assembly!V$8+$BD161*Assembly!V$9+$BE161*Assembly!V$10+$BF161*Assembly!V$11+$BG161*Assembly!V$12+$BH161*Assembly!V$13+$BI161*Assembly!V$14+$BJ161*Assembly!V$15+$BK161*Assembly!V$16+$BL161*Assembly!V$17+$BM161*Assembly!V$18+$BN161*Assembly!V$19+$BO161*Assembly!V$20+$BP161*Assembly!V$21+$BQ161*Assembly!V$22+$BR161*Assembly!V$23+$BS161*Assembly!V$24</f>
        <v>0</v>
      </c>
      <c r="CO161" s="256" t="str">
        <f>CE161*Refining!$F$3</f>
        <v>1,218</v>
      </c>
      <c r="CP161" s="256" t="str">
        <f>CF161*Refining!$F$4</f>
        <v>0</v>
      </c>
      <c r="CQ161" s="256" t="str">
        <f>CG161*Refining!$F$5</f>
        <v>0</v>
      </c>
      <c r="CR161" s="256" t="str">
        <f>CH161*Refining!$F$6</f>
        <v>0</v>
      </c>
      <c r="CS161" s="256" t="str">
        <f>CI161*Refining!$F$7</f>
        <v>0</v>
      </c>
      <c r="CT161" s="256" t="str">
        <f>CJ161*Refining!$F$8</f>
        <v>0</v>
      </c>
      <c r="CU161" s="256" t="str">
        <f>CK161*Refining!$F$9</f>
        <v>0</v>
      </c>
      <c r="CV161" s="256" t="str">
        <f>CL161*Refining!$F$10</f>
        <v>0</v>
      </c>
      <c r="CW161" s="256" t="str">
        <f>CM161*Refining!$F$11</f>
        <v>0</v>
      </c>
      <c r="CX161" s="256" t="str">
        <f>CN161*Refining!$F$12</f>
        <v>0</v>
      </c>
      <c r="CY161" s="248" t="str">
        <f t="shared" ref="CY161:DR161" si="652">IF(CE161 = 0, "", CE161)</f>
        <v>682</v>
      </c>
      <c r="CZ161" s="245" t="str">
        <f t="shared" si="652"/>
        <v/>
      </c>
      <c r="DA161" s="245" t="str">
        <f t="shared" si="652"/>
        <v/>
      </c>
      <c r="DB161" s="245" t="str">
        <f t="shared" si="652"/>
        <v/>
      </c>
      <c r="DC161" s="245" t="str">
        <f t="shared" si="652"/>
        <v/>
      </c>
      <c r="DD161" s="245" t="str">
        <f t="shared" si="652"/>
        <v/>
      </c>
      <c r="DE161" s="245" t="str">
        <f t="shared" si="652"/>
        <v/>
      </c>
      <c r="DF161" s="245" t="str">
        <f t="shared" si="652"/>
        <v/>
      </c>
      <c r="DG161" s="245" t="str">
        <f t="shared" si="652"/>
        <v/>
      </c>
      <c r="DH161" s="246" t="str">
        <f t="shared" si="652"/>
        <v/>
      </c>
      <c r="DI161" s="248" t="str">
        <f t="shared" si="652"/>
        <v>1,218</v>
      </c>
      <c r="DJ161" s="245" t="str">
        <f t="shared" si="652"/>
        <v/>
      </c>
      <c r="DK161" s="245" t="str">
        <f t="shared" si="652"/>
        <v/>
      </c>
      <c r="DL161" s="245" t="str">
        <f t="shared" si="652"/>
        <v/>
      </c>
      <c r="DM161" s="245" t="str">
        <f t="shared" si="652"/>
        <v/>
      </c>
      <c r="DN161" s="245" t="str">
        <f t="shared" si="652"/>
        <v/>
      </c>
      <c r="DO161" s="245" t="str">
        <f t="shared" si="652"/>
        <v/>
      </c>
      <c r="DP161" s="245" t="str">
        <f t="shared" si="652"/>
        <v/>
      </c>
      <c r="DQ161" s="245" t="str">
        <f t="shared" si="652"/>
        <v/>
      </c>
      <c r="DR161" s="246" t="str">
        <f t="shared" si="652"/>
        <v/>
      </c>
      <c r="DS161" s="248" t="str">
        <f t="shared" si="15"/>
        <v>682</v>
      </c>
      <c r="DT161" s="249" t="str">
        <f t="shared" si="16"/>
        <v>1,218</v>
      </c>
      <c r="DU161" s="225" t="str">
        <f>CY161*'Ores &amp; Ingots'!$C$3+CZ161*'Ores &amp; Ingots'!$C$4+DA161*'Ores &amp; Ingots'!$C$5+DB161*'Ores &amp; Ingots'!$C$6+DC161*'Ores &amp; Ingots'!$C$7+DD161*'Ores &amp; Ingots'!$C$8+DE161*'Ores &amp; Ingots'!$C$9+DF161*'Ores &amp; Ingots'!$C$10+DG161*'Ores &amp; Ingots'!$C$11+DH161*'Ores &amp; Ingots'!$C$12</f>
        <v>87</v>
      </c>
      <c r="DV161" s="225" t="str">
        <f>DI161*'Ores &amp; Ingots'!$B$3+DJ161*'Ores &amp; Ingots'!$B$4+DK161*'Ores &amp; Ingots'!$B$5+DL161*'Ores &amp; Ingots'!$B$6+DM161*'Ores &amp; Ingots'!$B$7+DN161*'Ores &amp; Ingots'!$B$8+DO161*'Ores &amp; Ingots'!$B$9+DP161*'Ores &amp; Ingots'!$B$10+DQ161*'Ores &amp; Ingots'!$B$11+DR161*'Ores &amp; Ingots'!$B$12</f>
        <v>451</v>
      </c>
      <c r="DW161" s="249" t="str">
        <f>CY161*Refining!$G$3+CZ161*Refining!$G$4+DA161*Refining!$G$5+DB161*Refining!$G$6+DC161*Refining!$G$7+DD161*Refining!$G$8+DE161*Refining!$G$9+DF161*Refining!$G$10+DG161*Refining!$G$11+DH161*Refining!$G$12</f>
        <v>47</v>
      </c>
      <c r="DX161" s="249" t="str">
        <f t="shared" si="17"/>
        <v>7,286</v>
      </c>
      <c r="DY161" s="250" t="str">
        <f t="shared" si="18"/>
        <v>0.0073</v>
      </c>
      <c r="DZ161" s="248" t="str">
        <f t="shared" si="19"/>
        <v>185</v>
      </c>
      <c r="EA161" s="251" t="str">
        <f t="shared" ref="EA161:EB161" si="653">DZ161/60</f>
        <v>3.1</v>
      </c>
      <c r="EB161" s="251" t="str">
        <f t="shared" si="653"/>
        <v>0.1</v>
      </c>
      <c r="EC161" s="543" t="str">
        <f t="shared" si="21"/>
        <v>0.00</v>
      </c>
      <c r="ED161" s="248" t="str">
        <f t="shared" si="22"/>
        <v>25,642</v>
      </c>
      <c r="EE161" s="251" t="str">
        <f t="shared" ref="EE161:EF161" si="654">ED161/1000</f>
        <v>25.6</v>
      </c>
      <c r="EF161" s="252" t="str">
        <f t="shared" si="654"/>
        <v>0.03</v>
      </c>
      <c r="EG161" s="544" t="str">
        <f t="shared" si="24"/>
        <v>0.0256</v>
      </c>
      <c r="EH161" s="225" t="s">
        <v>12</v>
      </c>
    </row>
    <row r="162" hidden="1">
      <c r="A162" s="33"/>
      <c r="B162" s="226" t="s">
        <v>1026</v>
      </c>
      <c r="C162" s="227" t="s">
        <v>885</v>
      </c>
      <c r="D162" s="227">
        <v>3.0</v>
      </c>
      <c r="E162" s="227">
        <v>2.0</v>
      </c>
      <c r="F162" s="227">
        <v>3.0</v>
      </c>
      <c r="G162" s="228" t="str">
        <f t="shared" si="5"/>
        <v>2.3</v>
      </c>
      <c r="H162" s="229">
        <v>15.0</v>
      </c>
      <c r="I162" s="229">
        <v>15.0</v>
      </c>
      <c r="J162" s="229" t="str">
        <f>H162/Main!$D$9</f>
        <v>15</v>
      </c>
      <c r="K162" s="229" t="str">
        <f>I162/Main!$D$10</f>
        <v>15</v>
      </c>
      <c r="L162" s="229" t="str">
        <f t="shared" si="6"/>
        <v>1</v>
      </c>
      <c r="M162" s="229">
        <v>0.3</v>
      </c>
      <c r="N162" s="230"/>
      <c r="O162" s="230"/>
      <c r="P162" s="230"/>
      <c r="Q162" s="231"/>
      <c r="R162" s="230"/>
      <c r="S162" s="232"/>
      <c r="T162" s="232"/>
      <c r="U162" s="231" t="s">
        <v>12</v>
      </c>
      <c r="V162" s="230"/>
      <c r="W162" s="232"/>
      <c r="X162" s="232"/>
      <c r="Y162" s="230"/>
      <c r="Z162" s="230"/>
      <c r="AA162" s="230"/>
      <c r="AB162" s="230"/>
      <c r="AC162" s="334"/>
      <c r="AD162" s="225">
        <v>5.0</v>
      </c>
      <c r="AE162" s="225">
        <v>0.0</v>
      </c>
      <c r="AF162" s="225">
        <v>0.0</v>
      </c>
      <c r="AG162" s="309">
        <v>1.0</v>
      </c>
      <c r="AH162" s="225">
        <v>10.0</v>
      </c>
      <c r="AI162" s="225">
        <v>0.0</v>
      </c>
      <c r="AJ162" s="225">
        <v>0.0</v>
      </c>
      <c r="AK162" s="225">
        <v>0.0</v>
      </c>
      <c r="AL162" s="225">
        <v>0.0</v>
      </c>
      <c r="AM162" s="225">
        <v>0.0</v>
      </c>
      <c r="AN162" s="225">
        <v>0.0</v>
      </c>
      <c r="AO162" s="225">
        <v>0.0</v>
      </c>
      <c r="AP162" s="225">
        <v>0.0</v>
      </c>
      <c r="AQ162" s="225">
        <v>0.0</v>
      </c>
      <c r="AR162" s="225">
        <v>0.0</v>
      </c>
      <c r="AS162" s="225">
        <v>0.0</v>
      </c>
      <c r="AT162" s="225">
        <v>0.0</v>
      </c>
      <c r="AU162" s="225">
        <v>0.0</v>
      </c>
      <c r="AV162" s="225">
        <v>0.0</v>
      </c>
      <c r="AW162" s="225">
        <v>0.0</v>
      </c>
      <c r="AX162" s="225">
        <v>0.0</v>
      </c>
      <c r="AY162" s="239" t="str">
        <f t="shared" ref="AY162:BS162" si="655">IF(AD162 = 0, "", AD162)</f>
        <v>5</v>
      </c>
      <c r="AZ162" s="227" t="str">
        <f t="shared" si="655"/>
        <v/>
      </c>
      <c r="BA162" s="227" t="str">
        <f t="shared" si="655"/>
        <v/>
      </c>
      <c r="BB162" s="309" t="str">
        <f t="shared" si="655"/>
        <v>1</v>
      </c>
      <c r="BC162" s="225" t="str">
        <f t="shared" si="655"/>
        <v>10</v>
      </c>
      <c r="BD162" s="227" t="str">
        <f t="shared" si="655"/>
        <v/>
      </c>
      <c r="BE162" s="227" t="str">
        <f t="shared" si="655"/>
        <v/>
      </c>
      <c r="BF162" s="227" t="str">
        <f t="shared" si="655"/>
        <v/>
      </c>
      <c r="BG162" s="227" t="str">
        <f t="shared" si="655"/>
        <v/>
      </c>
      <c r="BH162" s="227" t="str">
        <f t="shared" si="655"/>
        <v/>
      </c>
      <c r="BI162" s="227" t="str">
        <f t="shared" si="655"/>
        <v/>
      </c>
      <c r="BJ162" s="227" t="str">
        <f t="shared" si="655"/>
        <v/>
      </c>
      <c r="BK162" s="227" t="str">
        <f t="shared" si="655"/>
        <v/>
      </c>
      <c r="BL162" s="227" t="str">
        <f t="shared" si="655"/>
        <v/>
      </c>
      <c r="BM162" s="227" t="str">
        <f t="shared" si="655"/>
        <v/>
      </c>
      <c r="BN162" s="227" t="str">
        <f t="shared" si="655"/>
        <v/>
      </c>
      <c r="BO162" s="227" t="str">
        <f t="shared" si="655"/>
        <v/>
      </c>
      <c r="BP162" s="227" t="str">
        <f t="shared" si="655"/>
        <v/>
      </c>
      <c r="BQ162" s="227" t="str">
        <f t="shared" si="655"/>
        <v/>
      </c>
      <c r="BR162" s="227" t="str">
        <f t="shared" si="655"/>
        <v/>
      </c>
      <c r="BS162" s="238" t="str">
        <f t="shared" si="655"/>
        <v/>
      </c>
      <c r="BT162" s="239" t="str">
        <f>$AY162*Assembly!Y$4+$AZ162*Assembly!Y$5+$BA162*Assembly!Y$6+$BB162*Assembly!Y$7+$BC162*Assembly!Y$8+$BD162*Assembly!Y$9+$BE162*Assembly!Y$10+$BF162*Assembly!Y$11+$BG162*Assembly!Y$12+$BH162*Assembly!Y$13+$BI162*Assembly!Y$14+$BJ162*Assembly!Y$15+$BK162*Assembly!Y$16+$BL162*Assembly!Y$17+$BM162*Assembly!Y$18+$BN162*Assembly!Y$19+$BO162*Assembly!Y$20+$BP162*Assembly!Y$21+$BQ162*Assembly!Y$22+$BR162*Assembly!Y$23+$BS162*Assembly!Y$24</f>
        <v>205</v>
      </c>
      <c r="BU162" s="225" t="str">
        <f t="shared" si="8"/>
        <v>91</v>
      </c>
      <c r="BV162" s="225" t="str">
        <f>$AY162*Assembly!AC$4+$AZ162*Assembly!AC$5+$BA162*Assembly!AC$6+$BB162*Assembly!AC$7+$BC162*Assembly!AC$8+$BD162*Assembly!AC$9+$BE162*Assembly!AC$10+$BF162*Assembly!AC$11+$BG162*Assembly!AC$12+$BH162*Assembly!AC$13+$BI162*Assembly!AC$14+$BJ162*Assembly!AC$15+$BK162*Assembly!AC$16+$BL162*Assembly!AC$17+$BM162*Assembly!AC$18+$BN162*Assembly!AC$19+$BO162*Assembly!AC$20+$BP162*Assembly!AC$21+$BQ162*Assembly!AC$22+$BR162*Assembly!AC$23+$BS162*Assembly!AC$24</f>
        <v>860</v>
      </c>
      <c r="BW162" s="240" t="str">
        <f t="shared" si="9"/>
        <v>4.20</v>
      </c>
      <c r="BX162" s="241" t="str">
        <f t="shared" si="10"/>
        <v>382</v>
      </c>
      <c r="BY162" s="242" t="str">
        <f t="shared" si="11"/>
        <v>9.4</v>
      </c>
      <c r="BZ162" s="355" t="str">
        <f t="shared" si="623"/>
        <v>?</v>
      </c>
      <c r="CA162" s="225" t="str">
        <f>$AY162*Assembly!X$4+$AZ162*Assembly!X$5+$BA162*Assembly!X$6+$BB162*Assembly!X$7+$BC162*Assembly!X$8+$BD162*Assembly!X$9+$BE162*Assembly!X$10+$BF162*Assembly!X$11+$BG162*Assembly!X$12+$BH162*Assembly!X$13+$BI162*Assembly!X$14+$BJ162*Assembly!X$15+$BK162*Assembly!X$16+$BL162*Assembly!X$17+$BM162*Assembly!X$18+$BN162*Assembly!X$19+$BO162*Assembly!X$20+$BP162*Assembly!X$21+$BQ162*Assembly!X$22+$BR162*Assembly!X$23+$BS162*Assembly!X$24</f>
        <v>46</v>
      </c>
      <c r="CB162" s="225" t="str">
        <f t="shared" si="12"/>
        <v>7,156</v>
      </c>
      <c r="CC162" s="223" t="str">
        <f t="shared" si="13"/>
        <v>0.0072</v>
      </c>
      <c r="CD162" s="243" t="str">
        <f>$AY162*Assembly!AB$4+$AZ162*Assembly!AB$5+$BA162*Assembly!AB$6+$BB162*Assembly!AB$7+$BC162*Assembly!AB$8+$BD162*Assembly!AB$9+$BE162*Assembly!AB$10+$BF162*Assembly!AB$11+$BG162*Assembly!AB$12+$BH162*Assembly!AB$13+$BI162*Assembly!AB$14+$BJ162*Assembly!AB$15+$BK162*Assembly!AB$16+$BL162*Assembly!AB$17+$BM162*Assembly!AB$18+$BN162*Assembly!AB$19+$BO162*Assembly!AB$20+$BP162*Assembly!AB$21+$BQ162*Assembly!AB$22+$BR162*Assembly!AB$23+$BS162*Assembly!AB$24</f>
        <v>73</v>
      </c>
      <c r="CE162" s="231" t="str">
        <f>$AY162*Assembly!M$4+$AZ162*Assembly!M$5+$BA162*Assembly!M$6+$BB162*Assembly!M$7+$BC162*Assembly!M$8+$BD162*Assembly!M$9+$BE162*Assembly!M$10+$BF162*Assembly!M$11+$BG162*Assembly!M$12+$BH162*Assembly!M$13+$BI162*Assembly!M$14+$BJ162*Assembly!M$15+$BK162*Assembly!M$16+$BL162*Assembly!M$17+$BM162*Assembly!M$18+$BN162*Assembly!M$19+$BO162*Assembly!M$20+$BP162*Assembly!M$21+$BQ162*Assembly!M$22+$BR162*Assembly!M$23+$BS162*Assembly!M$24</f>
        <v>235</v>
      </c>
      <c r="CF162" s="231" t="str">
        <f>$AY162*Assembly!N$4+$AZ162*Assembly!N$5+$BA162*Assembly!N$6+$BB162*Assembly!N$7+$BC162*Assembly!N$8+$BD162*Assembly!N$9+$BE162*Assembly!N$10+$BF162*Assembly!N$11+$BG162*Assembly!N$12+$BH162*Assembly!N$13+$BI162*Assembly!N$14+$BJ162*Assembly!N$15+$BK162*Assembly!N$16+$BL162*Assembly!N$17+$BM162*Assembly!N$18+$BN162*Assembly!N$19+$BO162*Assembly!N$20+$BP162*Assembly!N$21+$BQ162*Assembly!N$22+$BR162*Assembly!N$23+$BS162*Assembly!N$24</f>
        <v>0</v>
      </c>
      <c r="CG162" s="231" t="str">
        <f>$AY162*Assembly!O$4+$AZ162*Assembly!O$5+$BA162*Assembly!O$6+$BB162*Assembly!O$7+$BC162*Assembly!O$8+$BD162*Assembly!O$9+$BE162*Assembly!O$10+$BF162*Assembly!O$11+$BG162*Assembly!O$12+$BH162*Assembly!O$13+$BI162*Assembly!O$14+$BJ162*Assembly!O$15+$BK162*Assembly!O$16+$BL162*Assembly!O$17+$BM162*Assembly!O$18+$BN162*Assembly!O$19+$BO162*Assembly!O$20+$BP162*Assembly!O$21+$BQ162*Assembly!O$22+$BR162*Assembly!O$23+$BS162*Assembly!O$24</f>
        <v>0</v>
      </c>
      <c r="CH162" s="229" t="str">
        <f>$AY162*Assembly!P$4+$AZ162*Assembly!P$5+$BA162*Assembly!P$6+$BB162*Assembly!P$7+$BC162*Assembly!P$8+$BD162*Assembly!P$9+$BE162*Assembly!P$10+$BF162*Assembly!P$11+$BG162*Assembly!P$12+$BH162*Assembly!P$13+$BI162*Assembly!P$14+$BJ162*Assembly!P$15+$BK162*Assembly!P$16+$BL162*Assembly!P$17+$BM162*Assembly!P$18+$BN162*Assembly!P$19+$BO162*Assembly!P$20+$BP162*Assembly!P$21+$BQ162*Assembly!P$22+$BR162*Assembly!P$23+$BS162*Assembly!P$24</f>
        <v>0</v>
      </c>
      <c r="CI162" s="229" t="str">
        <f>$AY162*Assembly!Q$4+$AZ162*Assembly!Q$5+$BA162*Assembly!Q$6+$BB162*Assembly!Q$7+$BC162*Assembly!Q$8+$BD162*Assembly!Q$9+$BE162*Assembly!Q$10+$BF162*Assembly!Q$11+$BG162*Assembly!Q$12+$BH162*Assembly!Q$13+$BI162*Assembly!Q$14+$BJ162*Assembly!Q$15+$BK162*Assembly!Q$16+$BL162*Assembly!Q$17+$BM162*Assembly!Q$18+$BN162*Assembly!Q$19+$BO162*Assembly!Q$20+$BP162*Assembly!Q$21+$BQ162*Assembly!Q$22+$BR162*Assembly!Q$23+$BS162*Assembly!Q$24</f>
        <v>0</v>
      </c>
      <c r="CJ162" s="231" t="str">
        <f>$AY162*Assembly!R$4+$AZ162*Assembly!R$5+$BA162*Assembly!R$6+$BB162*Assembly!R$7+$BC162*Assembly!R$8+$BD162*Assembly!R$9+$BE162*Assembly!R$10+$BF162*Assembly!R$11+$BG162*Assembly!R$12+$BH162*Assembly!R$13+$BI162*Assembly!R$14+$BJ162*Assembly!R$15+$BK162*Assembly!R$16+$BL162*Assembly!R$17+$BM162*Assembly!R$18+$BN162*Assembly!R$19+$BO162*Assembly!R$20+$BP162*Assembly!R$21+$BQ162*Assembly!R$22+$BR162*Assembly!R$23+$BS162*Assembly!R$24</f>
        <v>0</v>
      </c>
      <c r="CK162" s="229" t="str">
        <f>$AY162*Assembly!S$4+$AZ162*Assembly!S$5+$BA162*Assembly!S$6+$BB162*Assembly!S$7+$BC162*Assembly!S$8+$BD162*Assembly!S$9+$BE162*Assembly!S$10+$BF162*Assembly!S$11+$BG162*Assembly!S$12+$BH162*Assembly!S$13+$BI162*Assembly!S$14+$BJ162*Assembly!S$15+$BK162*Assembly!S$16+$BL162*Assembly!S$17+$BM162*Assembly!S$18+$BN162*Assembly!S$19+$BO162*Assembly!S$20+$BP162*Assembly!S$21+$BQ162*Assembly!S$22+$BR162*Assembly!S$23+$BS162*Assembly!S$24</f>
        <v>0</v>
      </c>
      <c r="CL162" s="229" t="str">
        <f>$AY162*Assembly!T$4+$AZ162*Assembly!T$5+$BA162*Assembly!T$6+$BB162*Assembly!T$7+$BC162*Assembly!T$8+$BD162*Assembly!T$9+$BE162*Assembly!T$10+$BF162*Assembly!T$11+$BG162*Assembly!T$12+$BH162*Assembly!T$13+$BI162*Assembly!T$14+$BJ162*Assembly!T$15+$BK162*Assembly!T$16+$BL162*Assembly!T$17+$BM162*Assembly!T$18+$BN162*Assembly!T$19+$BO162*Assembly!T$20+$BP162*Assembly!T$21+$BQ162*Assembly!T$22+$BR162*Assembly!T$23+$BS162*Assembly!T$24</f>
        <v>0</v>
      </c>
      <c r="CM162" s="229" t="str">
        <f>$AY162*Assembly!U$4+$AZ162*Assembly!U$5+$BA162*Assembly!U$6+$BB162*Assembly!U$7+$BC162*Assembly!U$8+$BD162*Assembly!U$9+$BE162*Assembly!U$10+$BF162*Assembly!U$11+$BG162*Assembly!U$12+$BH162*Assembly!U$13+$BI162*Assembly!U$14+$BJ162*Assembly!U$15+$BK162*Assembly!U$16+$BL162*Assembly!U$17+$BM162*Assembly!U$18+$BN162*Assembly!U$19+$BO162*Assembly!U$20+$BP162*Assembly!U$21+$BQ162*Assembly!U$22+$BR162*Assembly!U$23+$BS162*Assembly!U$24</f>
        <v>0</v>
      </c>
      <c r="CN162" s="231" t="str">
        <f>$AY162*Assembly!V$4+$AZ162*Assembly!V$5+$BA162*Assembly!V$6+$BB162*Assembly!V$7+$BC162*Assembly!V$8+$BD162*Assembly!V$9+$BE162*Assembly!V$10+$BF162*Assembly!V$11+$BG162*Assembly!V$12+$BH162*Assembly!V$13+$BI162*Assembly!V$14+$BJ162*Assembly!V$15+$BK162*Assembly!V$16+$BL162*Assembly!V$17+$BM162*Assembly!V$18+$BN162*Assembly!V$19+$BO162*Assembly!V$20+$BP162*Assembly!V$21+$BQ162*Assembly!V$22+$BR162*Assembly!V$23+$BS162*Assembly!V$24</f>
        <v>0</v>
      </c>
      <c r="CO162" s="231" t="str">
        <f>CE162*Refining!$F$3</f>
        <v>420</v>
      </c>
      <c r="CP162" s="231" t="str">
        <f>CF162*Refining!$F$4</f>
        <v>0</v>
      </c>
      <c r="CQ162" s="231" t="str">
        <f>CG162*Refining!$F$5</f>
        <v>0</v>
      </c>
      <c r="CR162" s="231" t="str">
        <f>CH162*Refining!$F$6</f>
        <v>0</v>
      </c>
      <c r="CS162" s="231" t="str">
        <f>CI162*Refining!$F$7</f>
        <v>0</v>
      </c>
      <c r="CT162" s="231" t="str">
        <f>CJ162*Refining!$F$8</f>
        <v>0</v>
      </c>
      <c r="CU162" s="231" t="str">
        <f>CK162*Refining!$F$9</f>
        <v>0</v>
      </c>
      <c r="CV162" s="231" t="str">
        <f>CL162*Refining!$F$10</f>
        <v>0</v>
      </c>
      <c r="CW162" s="231" t="str">
        <f>CM162*Refining!$F$11</f>
        <v>0</v>
      </c>
      <c r="CX162" s="231" t="str">
        <f>CN162*Refining!$F$12</f>
        <v>0</v>
      </c>
      <c r="CY162" s="248" t="str">
        <f t="shared" ref="CY162:DR162" si="656">IF(CE162 = 0, "", CE162)</f>
        <v>235</v>
      </c>
      <c r="CZ162" s="245" t="str">
        <f t="shared" si="656"/>
        <v/>
      </c>
      <c r="DA162" s="245" t="str">
        <f t="shared" si="656"/>
        <v/>
      </c>
      <c r="DB162" s="245" t="str">
        <f t="shared" si="656"/>
        <v/>
      </c>
      <c r="DC162" s="245" t="str">
        <f t="shared" si="656"/>
        <v/>
      </c>
      <c r="DD162" s="245" t="str">
        <f t="shared" si="656"/>
        <v/>
      </c>
      <c r="DE162" s="245" t="str">
        <f t="shared" si="656"/>
        <v/>
      </c>
      <c r="DF162" s="245" t="str">
        <f t="shared" si="656"/>
        <v/>
      </c>
      <c r="DG162" s="245" t="str">
        <f t="shared" si="656"/>
        <v/>
      </c>
      <c r="DH162" s="246" t="str">
        <f t="shared" si="656"/>
        <v/>
      </c>
      <c r="DI162" s="248" t="str">
        <f t="shared" si="656"/>
        <v>420</v>
      </c>
      <c r="DJ162" s="245" t="str">
        <f t="shared" si="656"/>
        <v/>
      </c>
      <c r="DK162" s="245" t="str">
        <f t="shared" si="656"/>
        <v/>
      </c>
      <c r="DL162" s="245" t="str">
        <f t="shared" si="656"/>
        <v/>
      </c>
      <c r="DM162" s="245" t="str">
        <f t="shared" si="656"/>
        <v/>
      </c>
      <c r="DN162" s="245" t="str">
        <f t="shared" si="656"/>
        <v/>
      </c>
      <c r="DO162" s="245" t="str">
        <f t="shared" si="656"/>
        <v/>
      </c>
      <c r="DP162" s="245" t="str">
        <f t="shared" si="656"/>
        <v/>
      </c>
      <c r="DQ162" s="245" t="str">
        <f t="shared" si="656"/>
        <v/>
      </c>
      <c r="DR162" s="246" t="str">
        <f t="shared" si="656"/>
        <v/>
      </c>
      <c r="DS162" s="248" t="str">
        <f t="shared" si="15"/>
        <v>235</v>
      </c>
      <c r="DT162" s="249" t="str">
        <f t="shared" si="16"/>
        <v>420</v>
      </c>
      <c r="DU162" s="225" t="str">
        <f>CY162*'Ores &amp; Ingots'!$C$3+CZ162*'Ores &amp; Ingots'!$C$4+DA162*'Ores &amp; Ingots'!$C$5+DB162*'Ores &amp; Ingots'!$C$6+DC162*'Ores &amp; Ingots'!$C$7+DD162*'Ores &amp; Ingots'!$C$8+DE162*'Ores &amp; Ingots'!$C$9+DF162*'Ores &amp; Ingots'!$C$10+DG162*'Ores &amp; Ingots'!$C$11+DH162*'Ores &amp; Ingots'!$C$12</f>
        <v>30</v>
      </c>
      <c r="DV162" s="225" t="str">
        <f>DI162*'Ores &amp; Ingots'!$B$3+DJ162*'Ores &amp; Ingots'!$B$4+DK162*'Ores &amp; Ingots'!$B$5+DL162*'Ores &amp; Ingots'!$B$6+DM162*'Ores &amp; Ingots'!$B$7+DN162*'Ores &amp; Ingots'!$B$8+DO162*'Ores &amp; Ingots'!$B$9+DP162*'Ores &amp; Ingots'!$B$10+DQ162*'Ores &amp; Ingots'!$B$11+DR162*'Ores &amp; Ingots'!$B$12</f>
        <v>155</v>
      </c>
      <c r="DW162" s="249" t="str">
        <f>CY162*Refining!$G$3+CZ162*Refining!$G$4+DA162*Refining!$G$5+DB162*Refining!$G$6+DC162*Refining!$G$7+DD162*Refining!$G$8+DE162*Refining!$G$9+DF162*Refining!$G$10+DG162*Refining!$G$11+DH162*Refining!$G$12</f>
        <v>16</v>
      </c>
      <c r="DX162" s="249" t="str">
        <f t="shared" si="17"/>
        <v>2,511</v>
      </c>
      <c r="DY162" s="250" t="str">
        <f t="shared" si="18"/>
        <v>0.0025</v>
      </c>
      <c r="DZ162" s="248" t="str">
        <f t="shared" si="19"/>
        <v>77</v>
      </c>
      <c r="EA162" s="251" t="str">
        <f t="shared" ref="EA162:EB162" si="657">DZ162/60</f>
        <v>1.3</v>
      </c>
      <c r="EB162" s="251" t="str">
        <f t="shared" si="657"/>
        <v>0.0</v>
      </c>
      <c r="EC162" s="543" t="str">
        <f t="shared" si="21"/>
        <v>0.00</v>
      </c>
      <c r="ED162" s="248" t="str">
        <f t="shared" si="22"/>
        <v>9,666</v>
      </c>
      <c r="EE162" s="251" t="str">
        <f t="shared" ref="EE162:EF162" si="658">ED162/1000</f>
        <v>9.7</v>
      </c>
      <c r="EF162" s="252" t="str">
        <f t="shared" si="658"/>
        <v>0.01</v>
      </c>
      <c r="EG162" s="544" t="str">
        <f t="shared" si="24"/>
        <v>0.0097</v>
      </c>
      <c r="EH162" s="225" t="s">
        <v>12</v>
      </c>
    </row>
    <row r="163">
      <c r="A163" s="33"/>
      <c r="B163" s="226" t="s">
        <v>1027</v>
      </c>
      <c r="C163" s="227" t="s">
        <v>886</v>
      </c>
      <c r="D163" s="227">
        <v>5.0</v>
      </c>
      <c r="E163" s="227">
        <v>3.0</v>
      </c>
      <c r="F163" s="227">
        <v>5.0</v>
      </c>
      <c r="G163" s="253" t="str">
        <f t="shared" si="5"/>
        <v>1,171.9</v>
      </c>
      <c r="H163" s="254">
        <v>30.0</v>
      </c>
      <c r="I163" s="254">
        <v>30.0</v>
      </c>
      <c r="J163" s="254" t="str">
        <f>H163/Main!$D$9</f>
        <v>30</v>
      </c>
      <c r="K163" s="254" t="str">
        <f>I163/Main!$D$10</f>
        <v>30</v>
      </c>
      <c r="L163" s="254" t="str">
        <f t="shared" si="6"/>
        <v>1</v>
      </c>
      <c r="M163" s="254">
        <v>0.3</v>
      </c>
      <c r="N163" s="255"/>
      <c r="O163" s="255"/>
      <c r="P163" s="255"/>
      <c r="Q163" s="256"/>
      <c r="R163" s="255"/>
      <c r="S163" s="257"/>
      <c r="T163" s="257"/>
      <c r="U163" s="256">
        <v>50000.0</v>
      </c>
      <c r="V163" s="255"/>
      <c r="W163" s="257"/>
      <c r="X163" s="257"/>
      <c r="Y163" s="255"/>
      <c r="Z163" s="255"/>
      <c r="AA163" s="255"/>
      <c r="AB163" s="255"/>
      <c r="AC163" s="335" t="s">
        <v>913</v>
      </c>
      <c r="AD163" s="225">
        <v>120.0</v>
      </c>
      <c r="AE163" s="225">
        <v>0.0</v>
      </c>
      <c r="AF163" s="225">
        <v>0.0</v>
      </c>
      <c r="AG163" s="309">
        <v>60.0</v>
      </c>
      <c r="AH163" s="225">
        <v>400.0</v>
      </c>
      <c r="AI163" s="225">
        <v>0.0</v>
      </c>
      <c r="AJ163" s="225">
        <v>0.0</v>
      </c>
      <c r="AK163" s="225">
        <v>0.0</v>
      </c>
      <c r="AL163" s="225">
        <v>0.0</v>
      </c>
      <c r="AM163" s="225">
        <v>0.0</v>
      </c>
      <c r="AN163" s="225">
        <v>0.0</v>
      </c>
      <c r="AO163" s="225">
        <v>0.0</v>
      </c>
      <c r="AP163" s="225">
        <v>0.0</v>
      </c>
      <c r="AQ163" s="225">
        <v>0.0</v>
      </c>
      <c r="AR163" s="225">
        <v>0.0</v>
      </c>
      <c r="AS163" s="225">
        <v>0.0</v>
      </c>
      <c r="AT163" s="225">
        <v>0.0</v>
      </c>
      <c r="AU163" s="225">
        <v>0.0</v>
      </c>
      <c r="AV163" s="225">
        <v>0.0</v>
      </c>
      <c r="AW163" s="225">
        <v>0.0</v>
      </c>
      <c r="AX163" s="225">
        <v>0.0</v>
      </c>
      <c r="AY163" s="239" t="str">
        <f t="shared" ref="AY163:BS163" si="659">IF(AD163 = 0, "", AD163)</f>
        <v>120</v>
      </c>
      <c r="AZ163" s="227" t="str">
        <f t="shared" si="659"/>
        <v/>
      </c>
      <c r="BA163" s="227" t="str">
        <f t="shared" si="659"/>
        <v/>
      </c>
      <c r="BB163" s="309" t="str">
        <f t="shared" si="659"/>
        <v>60</v>
      </c>
      <c r="BC163" s="225" t="str">
        <f t="shared" si="659"/>
        <v>400</v>
      </c>
      <c r="BD163" s="227" t="str">
        <f t="shared" si="659"/>
        <v/>
      </c>
      <c r="BE163" s="227" t="str">
        <f t="shared" si="659"/>
        <v/>
      </c>
      <c r="BF163" s="227" t="str">
        <f t="shared" si="659"/>
        <v/>
      </c>
      <c r="BG163" s="227" t="str">
        <f t="shared" si="659"/>
        <v/>
      </c>
      <c r="BH163" s="227" t="str">
        <f t="shared" si="659"/>
        <v/>
      </c>
      <c r="BI163" s="227" t="str">
        <f t="shared" si="659"/>
        <v/>
      </c>
      <c r="BJ163" s="227" t="str">
        <f t="shared" si="659"/>
        <v/>
      </c>
      <c r="BK163" s="227" t="str">
        <f t="shared" si="659"/>
        <v/>
      </c>
      <c r="BL163" s="227" t="str">
        <f t="shared" si="659"/>
        <v/>
      </c>
      <c r="BM163" s="227" t="str">
        <f t="shared" si="659"/>
        <v/>
      </c>
      <c r="BN163" s="227" t="str">
        <f t="shared" si="659"/>
        <v/>
      </c>
      <c r="BO163" s="227" t="str">
        <f t="shared" si="659"/>
        <v/>
      </c>
      <c r="BP163" s="227" t="str">
        <f t="shared" si="659"/>
        <v/>
      </c>
      <c r="BQ163" s="227" t="str">
        <f t="shared" si="659"/>
        <v/>
      </c>
      <c r="BR163" s="227" t="str">
        <f t="shared" si="659"/>
        <v/>
      </c>
      <c r="BS163" s="238" t="str">
        <f t="shared" si="659"/>
        <v/>
      </c>
      <c r="BT163" s="239" t="str">
        <f>$AY163*Assembly!Y$4+$AZ163*Assembly!Y$5+$BA163*Assembly!Y$6+$BB163*Assembly!Y$7+$BC163*Assembly!Y$8+$BD163*Assembly!Y$9+$BE163*Assembly!Y$10+$BF163*Assembly!Y$11+$BG163*Assembly!Y$12+$BH163*Assembly!Y$13+$BI163*Assembly!Y$14+$BJ163*Assembly!Y$15+$BK163*Assembly!Y$16+$BL163*Assembly!Y$17+$BM163*Assembly!Y$18+$BN163*Assembly!Y$19+$BO163*Assembly!Y$20+$BP163*Assembly!Y$21+$BQ163*Assembly!Y$22+$BR163*Assembly!Y$23+$BS163*Assembly!Y$24</f>
        <v>7,100</v>
      </c>
      <c r="BU163" s="225" t="str">
        <f t="shared" si="8"/>
        <v>6</v>
      </c>
      <c r="BV163" s="225" t="str">
        <f>$AY163*Assembly!AC$4+$AZ163*Assembly!AC$5+$BA163*Assembly!AC$6+$BB163*Assembly!AC$7+$BC163*Assembly!AC$8+$BD163*Assembly!AC$9+$BE163*Assembly!AC$10+$BF163*Assembly!AC$11+$BG163*Assembly!AC$12+$BH163*Assembly!AC$13+$BI163*Assembly!AC$14+$BJ163*Assembly!AC$15+$BK163*Assembly!AC$16+$BL163*Assembly!AC$17+$BM163*Assembly!AC$18+$BN163*Assembly!AC$19+$BO163*Assembly!AC$20+$BP163*Assembly!AC$21+$BQ163*Assembly!AC$22+$BR163*Assembly!AC$23+$BS163*Assembly!AC$24</f>
        <v>27,600</v>
      </c>
      <c r="BW163" s="240" t="str">
        <f t="shared" si="9"/>
        <v>3.89</v>
      </c>
      <c r="BX163" s="241" t="str">
        <f t="shared" si="10"/>
        <v>24</v>
      </c>
      <c r="BY163" s="242" t="str">
        <f t="shared" si="11"/>
        <v>4555.5</v>
      </c>
      <c r="BZ163" s="355" t="str">
        <f t="shared" si="623"/>
        <v>7.04 N</v>
      </c>
      <c r="CA163" s="225" t="str">
        <f>$AY163*Assembly!X$4+$AZ163*Assembly!X$5+$BA163*Assembly!X$6+$BB163*Assembly!X$7+$BC163*Assembly!X$8+$BD163*Assembly!X$9+$BE163*Assembly!X$10+$BF163*Assembly!X$11+$BG163*Assembly!X$12+$BH163*Assembly!X$13+$BI163*Assembly!X$14+$BJ163*Assembly!X$15+$BK163*Assembly!X$16+$BL163*Assembly!X$17+$BM163*Assembly!X$18+$BN163*Assembly!X$19+$BO163*Assembly!X$20+$BP163*Assembly!X$21+$BQ163*Assembly!X$22+$BR163*Assembly!X$23+$BS163*Assembly!X$24</f>
        <v>1,780</v>
      </c>
      <c r="CB163" s="225" t="str">
        <f t="shared" si="12"/>
        <v>276,889</v>
      </c>
      <c r="CC163" s="223" t="str">
        <f t="shared" si="13"/>
        <v>0.2769</v>
      </c>
      <c r="CD163" s="243" t="str">
        <f>$AY163*Assembly!AB$4+$AZ163*Assembly!AB$5+$BA163*Assembly!AB$6+$BB163*Assembly!AB$7+$BC163*Assembly!AB$8+$BD163*Assembly!AB$9+$BE163*Assembly!AB$10+$BF163*Assembly!AB$11+$BG163*Assembly!AB$12+$BH163*Assembly!AB$13+$BI163*Assembly!AB$14+$BJ163*Assembly!AB$15+$BK163*Assembly!AB$16+$BL163*Assembly!AB$17+$BM163*Assembly!AB$18+$BN163*Assembly!AB$19+$BO163*Assembly!AB$20+$BP163*Assembly!AB$21+$BQ163*Assembly!AB$22+$BR163*Assembly!AB$23+$BS163*Assembly!AB$24</f>
        <v>3,440</v>
      </c>
      <c r="CE163" s="256" t="str">
        <f>$AY163*Assembly!M$4+$AZ163*Assembly!M$5+$BA163*Assembly!M$6+$BB163*Assembly!M$7+$BC163*Assembly!M$8+$BD163*Assembly!M$9+$BE163*Assembly!M$10+$BF163*Assembly!M$11+$BG163*Assembly!M$12+$BH163*Assembly!M$13+$BI163*Assembly!M$14+$BJ163*Assembly!M$15+$BK163*Assembly!M$16+$BL163*Assembly!M$17+$BM163*Assembly!M$18+$BN163*Assembly!M$19+$BO163*Assembly!M$20+$BP163*Assembly!M$21+$BQ163*Assembly!M$22+$BR163*Assembly!M$23+$BS163*Assembly!M$24</f>
        <v>8,320</v>
      </c>
      <c r="CF163" s="256" t="str">
        <f>$AY163*Assembly!N$4+$AZ163*Assembly!N$5+$BA163*Assembly!N$6+$BB163*Assembly!N$7+$BC163*Assembly!N$8+$BD163*Assembly!N$9+$BE163*Assembly!N$10+$BF163*Assembly!N$11+$BG163*Assembly!N$12+$BH163*Assembly!N$13+$BI163*Assembly!N$14+$BJ163*Assembly!N$15+$BK163*Assembly!N$16+$BL163*Assembly!N$17+$BM163*Assembly!N$18+$BN163*Assembly!N$19+$BO163*Assembly!N$20+$BP163*Assembly!N$21+$BQ163*Assembly!N$22+$BR163*Assembly!N$23+$BS163*Assembly!N$24</f>
        <v>0</v>
      </c>
      <c r="CG163" s="256" t="str">
        <f>$AY163*Assembly!O$4+$AZ163*Assembly!O$5+$BA163*Assembly!O$6+$BB163*Assembly!O$7+$BC163*Assembly!O$8+$BD163*Assembly!O$9+$BE163*Assembly!O$10+$BF163*Assembly!O$11+$BG163*Assembly!O$12+$BH163*Assembly!O$13+$BI163*Assembly!O$14+$BJ163*Assembly!O$15+$BK163*Assembly!O$16+$BL163*Assembly!O$17+$BM163*Assembly!O$18+$BN163*Assembly!O$19+$BO163*Assembly!O$20+$BP163*Assembly!O$21+$BQ163*Assembly!O$22+$BR163*Assembly!O$23+$BS163*Assembly!O$24</f>
        <v>0</v>
      </c>
      <c r="CH163" s="254" t="str">
        <f>$AY163*Assembly!P$4+$AZ163*Assembly!P$5+$BA163*Assembly!P$6+$BB163*Assembly!P$7+$BC163*Assembly!P$8+$BD163*Assembly!P$9+$BE163*Assembly!P$10+$BF163*Assembly!P$11+$BG163*Assembly!P$12+$BH163*Assembly!P$13+$BI163*Assembly!P$14+$BJ163*Assembly!P$15+$BK163*Assembly!P$16+$BL163*Assembly!P$17+$BM163*Assembly!P$18+$BN163*Assembly!P$19+$BO163*Assembly!P$20+$BP163*Assembly!P$21+$BQ163*Assembly!P$22+$BR163*Assembly!P$23+$BS163*Assembly!P$24</f>
        <v>0</v>
      </c>
      <c r="CI163" s="254" t="str">
        <f>$AY163*Assembly!Q$4+$AZ163*Assembly!Q$5+$BA163*Assembly!Q$6+$BB163*Assembly!Q$7+$BC163*Assembly!Q$8+$BD163*Assembly!Q$9+$BE163*Assembly!Q$10+$BF163*Assembly!Q$11+$BG163*Assembly!Q$12+$BH163*Assembly!Q$13+$BI163*Assembly!Q$14+$BJ163*Assembly!Q$15+$BK163*Assembly!Q$16+$BL163*Assembly!Q$17+$BM163*Assembly!Q$18+$BN163*Assembly!Q$19+$BO163*Assembly!Q$20+$BP163*Assembly!Q$21+$BQ163*Assembly!Q$22+$BR163*Assembly!Q$23+$BS163*Assembly!Q$24</f>
        <v>0</v>
      </c>
      <c r="CJ163" s="256" t="str">
        <f>$AY163*Assembly!R$4+$AZ163*Assembly!R$5+$BA163*Assembly!R$6+$BB163*Assembly!R$7+$BC163*Assembly!R$8+$BD163*Assembly!R$9+$BE163*Assembly!R$10+$BF163*Assembly!R$11+$BG163*Assembly!R$12+$BH163*Assembly!R$13+$BI163*Assembly!R$14+$BJ163*Assembly!R$15+$BK163*Assembly!R$16+$BL163*Assembly!R$17+$BM163*Assembly!R$18+$BN163*Assembly!R$19+$BO163*Assembly!R$20+$BP163*Assembly!R$21+$BQ163*Assembly!R$22+$BR163*Assembly!R$23+$BS163*Assembly!R$24</f>
        <v>0</v>
      </c>
      <c r="CK163" s="254" t="str">
        <f>$AY163*Assembly!S$4+$AZ163*Assembly!S$5+$BA163*Assembly!S$6+$BB163*Assembly!S$7+$BC163*Assembly!S$8+$BD163*Assembly!S$9+$BE163*Assembly!S$10+$BF163*Assembly!S$11+$BG163*Assembly!S$12+$BH163*Assembly!S$13+$BI163*Assembly!S$14+$BJ163*Assembly!S$15+$BK163*Assembly!S$16+$BL163*Assembly!S$17+$BM163*Assembly!S$18+$BN163*Assembly!S$19+$BO163*Assembly!S$20+$BP163*Assembly!S$21+$BQ163*Assembly!S$22+$BR163*Assembly!S$23+$BS163*Assembly!S$24</f>
        <v>0</v>
      </c>
      <c r="CL163" s="254" t="str">
        <f>$AY163*Assembly!T$4+$AZ163*Assembly!T$5+$BA163*Assembly!T$6+$BB163*Assembly!T$7+$BC163*Assembly!T$8+$BD163*Assembly!T$9+$BE163*Assembly!T$10+$BF163*Assembly!T$11+$BG163*Assembly!T$12+$BH163*Assembly!T$13+$BI163*Assembly!T$14+$BJ163*Assembly!T$15+$BK163*Assembly!T$16+$BL163*Assembly!T$17+$BM163*Assembly!T$18+$BN163*Assembly!T$19+$BO163*Assembly!T$20+$BP163*Assembly!T$21+$BQ163*Assembly!T$22+$BR163*Assembly!T$23+$BS163*Assembly!T$24</f>
        <v>0</v>
      </c>
      <c r="CM163" s="254" t="str">
        <f>$AY163*Assembly!U$4+$AZ163*Assembly!U$5+$BA163*Assembly!U$6+$BB163*Assembly!U$7+$BC163*Assembly!U$8+$BD163*Assembly!U$9+$BE163*Assembly!U$10+$BF163*Assembly!U$11+$BG163*Assembly!U$12+$BH163*Assembly!U$13+$BI163*Assembly!U$14+$BJ163*Assembly!U$15+$BK163*Assembly!U$16+$BL163*Assembly!U$17+$BM163*Assembly!U$18+$BN163*Assembly!U$19+$BO163*Assembly!U$20+$BP163*Assembly!U$21+$BQ163*Assembly!U$22+$BR163*Assembly!U$23+$BS163*Assembly!U$24</f>
        <v>0</v>
      </c>
      <c r="CN163" s="256" t="str">
        <f>$AY163*Assembly!V$4+$AZ163*Assembly!V$5+$BA163*Assembly!V$6+$BB163*Assembly!V$7+$BC163*Assembly!V$8+$BD163*Assembly!V$9+$BE163*Assembly!V$10+$BF163*Assembly!V$11+$BG163*Assembly!V$12+$BH163*Assembly!V$13+$BI163*Assembly!V$14+$BJ163*Assembly!V$15+$BK163*Assembly!V$16+$BL163*Assembly!V$17+$BM163*Assembly!V$18+$BN163*Assembly!V$19+$BO163*Assembly!V$20+$BP163*Assembly!V$21+$BQ163*Assembly!V$22+$BR163*Assembly!V$23+$BS163*Assembly!V$24</f>
        <v>0</v>
      </c>
      <c r="CO163" s="256" t="str">
        <f>CE163*Refining!$F$3</f>
        <v>14,857</v>
      </c>
      <c r="CP163" s="256" t="str">
        <f>CF163*Refining!$F$4</f>
        <v>0</v>
      </c>
      <c r="CQ163" s="256" t="str">
        <f>CG163*Refining!$F$5</f>
        <v>0</v>
      </c>
      <c r="CR163" s="256" t="str">
        <f>CH163*Refining!$F$6</f>
        <v>0</v>
      </c>
      <c r="CS163" s="256" t="str">
        <f>CI163*Refining!$F$7</f>
        <v>0</v>
      </c>
      <c r="CT163" s="256" t="str">
        <f>CJ163*Refining!$F$8</f>
        <v>0</v>
      </c>
      <c r="CU163" s="256" t="str">
        <f>CK163*Refining!$F$9</f>
        <v>0</v>
      </c>
      <c r="CV163" s="256" t="str">
        <f>CL163*Refining!$F$10</f>
        <v>0</v>
      </c>
      <c r="CW163" s="256" t="str">
        <f>CM163*Refining!$F$11</f>
        <v>0</v>
      </c>
      <c r="CX163" s="256" t="str">
        <f>CN163*Refining!$F$12</f>
        <v>0</v>
      </c>
      <c r="CY163" s="248" t="str">
        <f t="shared" ref="CY163:DR163" si="660">IF(CE163 = 0, "", CE163)</f>
        <v>8,320</v>
      </c>
      <c r="CZ163" s="245" t="str">
        <f t="shared" si="660"/>
        <v/>
      </c>
      <c r="DA163" s="245" t="str">
        <f t="shared" si="660"/>
        <v/>
      </c>
      <c r="DB163" s="245" t="str">
        <f t="shared" si="660"/>
        <v/>
      </c>
      <c r="DC163" s="245" t="str">
        <f t="shared" si="660"/>
        <v/>
      </c>
      <c r="DD163" s="245" t="str">
        <f t="shared" si="660"/>
        <v/>
      </c>
      <c r="DE163" s="245" t="str">
        <f t="shared" si="660"/>
        <v/>
      </c>
      <c r="DF163" s="245" t="str">
        <f t="shared" si="660"/>
        <v/>
      </c>
      <c r="DG163" s="245" t="str">
        <f t="shared" si="660"/>
        <v/>
      </c>
      <c r="DH163" s="246" t="str">
        <f t="shared" si="660"/>
        <v/>
      </c>
      <c r="DI163" s="248" t="str">
        <f t="shared" si="660"/>
        <v>14,857</v>
      </c>
      <c r="DJ163" s="245" t="str">
        <f t="shared" si="660"/>
        <v/>
      </c>
      <c r="DK163" s="245" t="str">
        <f t="shared" si="660"/>
        <v/>
      </c>
      <c r="DL163" s="245" t="str">
        <f t="shared" si="660"/>
        <v/>
      </c>
      <c r="DM163" s="245" t="str">
        <f t="shared" si="660"/>
        <v/>
      </c>
      <c r="DN163" s="245" t="str">
        <f t="shared" si="660"/>
        <v/>
      </c>
      <c r="DO163" s="245" t="str">
        <f t="shared" si="660"/>
        <v/>
      </c>
      <c r="DP163" s="245" t="str">
        <f t="shared" si="660"/>
        <v/>
      </c>
      <c r="DQ163" s="245" t="str">
        <f t="shared" si="660"/>
        <v/>
      </c>
      <c r="DR163" s="246" t="str">
        <f t="shared" si="660"/>
        <v/>
      </c>
      <c r="DS163" s="248" t="str">
        <f t="shared" si="15"/>
        <v>8,320</v>
      </c>
      <c r="DT163" s="249" t="str">
        <f t="shared" si="16"/>
        <v>14,857</v>
      </c>
      <c r="DU163" s="225" t="str">
        <f>CY163*'Ores &amp; Ingots'!$C$3+CZ163*'Ores &amp; Ingots'!$C$4+DA163*'Ores &amp; Ingots'!$C$5+DB163*'Ores &amp; Ingots'!$C$6+DC163*'Ores &amp; Ingots'!$C$7+DD163*'Ores &amp; Ingots'!$C$8+DE163*'Ores &amp; Ingots'!$C$9+DF163*'Ores &amp; Ingots'!$C$10+DG163*'Ores &amp; Ingots'!$C$11+DH163*'Ores &amp; Ingots'!$C$12</f>
        <v>1,057</v>
      </c>
      <c r="DV163" s="225" t="str">
        <f>DI163*'Ores &amp; Ingots'!$B$3+DJ163*'Ores &amp; Ingots'!$B$4+DK163*'Ores &amp; Ingots'!$B$5+DL163*'Ores &amp; Ingots'!$B$6+DM163*'Ores &amp; Ingots'!$B$7+DN163*'Ores &amp; Ingots'!$B$8+DO163*'Ores &amp; Ingots'!$B$9+DP163*'Ores &amp; Ingots'!$B$10+DQ163*'Ores &amp; Ingots'!$B$11+DR163*'Ores &amp; Ingots'!$B$12</f>
        <v>5,497</v>
      </c>
      <c r="DW163" s="249" t="str">
        <f>CY163*Refining!$G$3+CZ163*Refining!$G$4+DA163*Refining!$G$5+DB163*Refining!$G$6+DC163*Refining!$G$7+DD163*Refining!$G$8+DE163*Refining!$G$9+DF163*Refining!$G$10+DG163*Refining!$G$11+DH163*Refining!$G$12</f>
        <v>571</v>
      </c>
      <c r="DX163" s="249" t="str">
        <f t="shared" si="17"/>
        <v>88,889</v>
      </c>
      <c r="DY163" s="250" t="str">
        <f t="shared" si="18"/>
        <v>0.0889</v>
      </c>
      <c r="DZ163" s="248" t="str">
        <f t="shared" si="19"/>
        <v>2,381</v>
      </c>
      <c r="EA163" s="251" t="str">
        <f t="shared" ref="EA163:EB163" si="661">DZ163/60</f>
        <v>39.7</v>
      </c>
      <c r="EB163" s="251" t="str">
        <f t="shared" si="661"/>
        <v>0.7</v>
      </c>
      <c r="EC163" s="543" t="str">
        <f t="shared" si="21"/>
        <v>0.03</v>
      </c>
      <c r="ED163" s="248" t="str">
        <f t="shared" si="22"/>
        <v>365,778</v>
      </c>
      <c r="EE163" s="251" t="str">
        <f t="shared" ref="EE163:EF163" si="662">ED163/1000</f>
        <v>365.8</v>
      </c>
      <c r="EF163" s="252" t="str">
        <f t="shared" si="662"/>
        <v>0.37</v>
      </c>
      <c r="EG163" s="544" t="str">
        <f t="shared" si="24"/>
        <v>0.3658</v>
      </c>
      <c r="EH163" s="225" t="s">
        <v>12</v>
      </c>
    </row>
    <row r="164" hidden="1">
      <c r="A164" s="33"/>
      <c r="B164" s="226" t="s">
        <v>1027</v>
      </c>
      <c r="C164" s="227" t="s">
        <v>885</v>
      </c>
      <c r="D164" s="227">
        <v>5.0</v>
      </c>
      <c r="E164" s="227">
        <v>3.0</v>
      </c>
      <c r="F164" s="227">
        <v>5.0</v>
      </c>
      <c r="G164" s="228" t="str">
        <f t="shared" si="5"/>
        <v>9.4</v>
      </c>
      <c r="H164" s="229">
        <v>20.0</v>
      </c>
      <c r="I164" s="229">
        <v>20.0</v>
      </c>
      <c r="J164" s="229" t="str">
        <f>H164/Main!$D$9</f>
        <v>20</v>
      </c>
      <c r="K164" s="229" t="str">
        <f>I164/Main!$D$10</f>
        <v>20</v>
      </c>
      <c r="L164" s="229" t="str">
        <f t="shared" si="6"/>
        <v>1</v>
      </c>
      <c r="M164" s="229">
        <v>0.3</v>
      </c>
      <c r="N164" s="230"/>
      <c r="O164" s="230"/>
      <c r="P164" s="230"/>
      <c r="Q164" s="231"/>
      <c r="R164" s="230"/>
      <c r="S164" s="232"/>
      <c r="T164" s="232"/>
      <c r="U164" s="231" t="s">
        <v>12</v>
      </c>
      <c r="V164" s="230"/>
      <c r="W164" s="232"/>
      <c r="X164" s="232"/>
      <c r="Y164" s="230"/>
      <c r="Z164" s="230"/>
      <c r="AA164" s="230"/>
      <c r="AB164" s="230"/>
      <c r="AC164" s="334"/>
      <c r="AD164" s="225">
        <v>7.0</v>
      </c>
      <c r="AE164" s="225">
        <v>0.0</v>
      </c>
      <c r="AF164" s="225">
        <v>0.0</v>
      </c>
      <c r="AG164" s="309">
        <v>2.0</v>
      </c>
      <c r="AH164" s="225">
        <v>15.0</v>
      </c>
      <c r="AI164" s="225">
        <v>0.0</v>
      </c>
      <c r="AJ164" s="225">
        <v>0.0</v>
      </c>
      <c r="AK164" s="225">
        <v>0.0</v>
      </c>
      <c r="AL164" s="225">
        <v>0.0</v>
      </c>
      <c r="AM164" s="225">
        <v>0.0</v>
      </c>
      <c r="AN164" s="225">
        <v>0.0</v>
      </c>
      <c r="AO164" s="225">
        <v>0.0</v>
      </c>
      <c r="AP164" s="225">
        <v>0.0</v>
      </c>
      <c r="AQ164" s="225">
        <v>0.0</v>
      </c>
      <c r="AR164" s="225">
        <v>0.0</v>
      </c>
      <c r="AS164" s="225">
        <v>0.0</v>
      </c>
      <c r="AT164" s="225">
        <v>0.0</v>
      </c>
      <c r="AU164" s="225">
        <v>0.0</v>
      </c>
      <c r="AV164" s="225">
        <v>0.0</v>
      </c>
      <c r="AW164" s="225">
        <v>0.0</v>
      </c>
      <c r="AX164" s="225">
        <v>0.0</v>
      </c>
      <c r="AY164" s="239" t="str">
        <f t="shared" ref="AY164:BS164" si="663">IF(AD164 = 0, "", AD164)</f>
        <v>7</v>
      </c>
      <c r="AZ164" s="227" t="str">
        <f t="shared" si="663"/>
        <v/>
      </c>
      <c r="BA164" s="227" t="str">
        <f t="shared" si="663"/>
        <v/>
      </c>
      <c r="BB164" s="309" t="str">
        <f t="shared" si="663"/>
        <v>2</v>
      </c>
      <c r="BC164" s="225" t="str">
        <f t="shared" si="663"/>
        <v>15</v>
      </c>
      <c r="BD164" s="227" t="str">
        <f t="shared" si="663"/>
        <v/>
      </c>
      <c r="BE164" s="227" t="str">
        <f t="shared" si="663"/>
        <v/>
      </c>
      <c r="BF164" s="227" t="str">
        <f t="shared" si="663"/>
        <v/>
      </c>
      <c r="BG164" s="227" t="str">
        <f t="shared" si="663"/>
        <v/>
      </c>
      <c r="BH164" s="227" t="str">
        <f t="shared" si="663"/>
        <v/>
      </c>
      <c r="BI164" s="227" t="str">
        <f t="shared" si="663"/>
        <v/>
      </c>
      <c r="BJ164" s="227" t="str">
        <f t="shared" si="663"/>
        <v/>
      </c>
      <c r="BK164" s="227" t="str">
        <f t="shared" si="663"/>
        <v/>
      </c>
      <c r="BL164" s="227" t="str">
        <f t="shared" si="663"/>
        <v/>
      </c>
      <c r="BM164" s="227" t="str">
        <f t="shared" si="663"/>
        <v/>
      </c>
      <c r="BN164" s="227" t="str">
        <f t="shared" si="663"/>
        <v/>
      </c>
      <c r="BO164" s="227" t="str">
        <f t="shared" si="663"/>
        <v/>
      </c>
      <c r="BP164" s="227" t="str">
        <f t="shared" si="663"/>
        <v/>
      </c>
      <c r="BQ164" s="227" t="str">
        <f t="shared" si="663"/>
        <v/>
      </c>
      <c r="BR164" s="227" t="str">
        <f t="shared" si="663"/>
        <v/>
      </c>
      <c r="BS164" s="238" t="str">
        <f t="shared" si="663"/>
        <v/>
      </c>
      <c r="BT164" s="239" t="str">
        <f>$AY164*Assembly!Y$4+$AZ164*Assembly!Y$5+$BA164*Assembly!Y$6+$BB164*Assembly!Y$7+$BC164*Assembly!Y$8+$BD164*Assembly!Y$9+$BE164*Assembly!Y$10+$BF164*Assembly!Y$11+$BG164*Assembly!Y$12+$BH164*Assembly!Y$13+$BI164*Assembly!Y$14+$BJ164*Assembly!Y$15+$BK164*Assembly!Y$16+$BL164*Assembly!Y$17+$BM164*Assembly!Y$18+$BN164*Assembly!Y$19+$BO164*Assembly!Y$20+$BP164*Assembly!Y$21+$BQ164*Assembly!Y$22+$BR164*Assembly!Y$23+$BS164*Assembly!Y$24</f>
        <v>310</v>
      </c>
      <c r="BU164" s="225" t="str">
        <f t="shared" si="8"/>
        <v>33</v>
      </c>
      <c r="BV164" s="225" t="str">
        <f>$AY164*Assembly!AC$4+$AZ164*Assembly!AC$5+$BA164*Assembly!AC$6+$BB164*Assembly!AC$7+$BC164*Assembly!AC$8+$BD164*Assembly!AC$9+$BE164*Assembly!AC$10+$BF164*Assembly!AC$11+$BG164*Assembly!AC$12+$BH164*Assembly!AC$13+$BI164*Assembly!AC$14+$BJ164*Assembly!AC$15+$BK164*Assembly!AC$16+$BL164*Assembly!AC$17+$BM164*Assembly!AC$18+$BN164*Assembly!AC$19+$BO164*Assembly!AC$20+$BP164*Assembly!AC$21+$BQ164*Assembly!AC$22+$BR164*Assembly!AC$23+$BS164*Assembly!AC$24</f>
        <v>1,270</v>
      </c>
      <c r="BW164" s="240" t="str">
        <f t="shared" si="9"/>
        <v>4.10</v>
      </c>
      <c r="BX164" s="241" t="str">
        <f t="shared" si="10"/>
        <v>135</v>
      </c>
      <c r="BY164" s="242" t="str">
        <f t="shared" si="11"/>
        <v>38.4</v>
      </c>
      <c r="BZ164" s="355" t="str">
        <f t="shared" si="623"/>
        <v>?</v>
      </c>
      <c r="CA164" s="225" t="str">
        <f>$AY164*Assembly!X$4+$AZ164*Assembly!X$5+$BA164*Assembly!X$6+$BB164*Assembly!X$7+$BC164*Assembly!X$8+$BD164*Assembly!X$9+$BE164*Assembly!X$10+$BF164*Assembly!X$11+$BG164*Assembly!X$12+$BH164*Assembly!X$13+$BI164*Assembly!X$14+$BJ164*Assembly!X$15+$BK164*Assembly!X$16+$BL164*Assembly!X$17+$BM164*Assembly!X$18+$BN164*Assembly!X$19+$BO164*Assembly!X$20+$BP164*Assembly!X$21+$BQ164*Assembly!X$22+$BR164*Assembly!X$23+$BS164*Assembly!X$24</f>
        <v>69</v>
      </c>
      <c r="CB164" s="225" t="str">
        <f t="shared" si="12"/>
        <v>10,733</v>
      </c>
      <c r="CC164" s="223" t="str">
        <f t="shared" si="13"/>
        <v>0.0107</v>
      </c>
      <c r="CD164" s="243" t="str">
        <f>$AY164*Assembly!AB$4+$AZ164*Assembly!AB$5+$BA164*Assembly!AB$6+$BB164*Assembly!AB$7+$BC164*Assembly!AB$8+$BD164*Assembly!AB$9+$BE164*Assembly!AB$10+$BF164*Assembly!AB$11+$BG164*Assembly!AB$12+$BH164*Assembly!AB$13+$BI164*Assembly!AB$14+$BJ164*Assembly!AB$15+$BK164*Assembly!AB$16+$BL164*Assembly!AB$17+$BM164*Assembly!AB$18+$BN164*Assembly!AB$19+$BO164*Assembly!AB$20+$BP164*Assembly!AB$21+$BQ164*Assembly!AB$22+$BR164*Assembly!AB$23+$BS164*Assembly!AB$24</f>
        <v>127</v>
      </c>
      <c r="CE164" s="231" t="str">
        <f>$AY164*Assembly!M$4+$AZ164*Assembly!M$5+$BA164*Assembly!M$6+$BB164*Assembly!M$7+$BC164*Assembly!M$8+$BD164*Assembly!M$9+$BE164*Assembly!M$10+$BF164*Assembly!M$11+$BG164*Assembly!M$12+$BH164*Assembly!M$13+$BI164*Assembly!M$14+$BJ164*Assembly!M$15+$BK164*Assembly!M$16+$BL164*Assembly!M$17+$BM164*Assembly!M$18+$BN164*Assembly!M$19+$BO164*Assembly!M$20+$BP164*Assembly!M$21+$BQ164*Assembly!M$22+$BR164*Assembly!M$23+$BS164*Assembly!M$24</f>
        <v>357</v>
      </c>
      <c r="CF164" s="231" t="str">
        <f>$AY164*Assembly!N$4+$AZ164*Assembly!N$5+$BA164*Assembly!N$6+$BB164*Assembly!N$7+$BC164*Assembly!N$8+$BD164*Assembly!N$9+$BE164*Assembly!N$10+$BF164*Assembly!N$11+$BG164*Assembly!N$12+$BH164*Assembly!N$13+$BI164*Assembly!N$14+$BJ164*Assembly!N$15+$BK164*Assembly!N$16+$BL164*Assembly!N$17+$BM164*Assembly!N$18+$BN164*Assembly!N$19+$BO164*Assembly!N$20+$BP164*Assembly!N$21+$BQ164*Assembly!N$22+$BR164*Assembly!N$23+$BS164*Assembly!N$24</f>
        <v>0</v>
      </c>
      <c r="CG164" s="231" t="str">
        <f>$AY164*Assembly!O$4+$AZ164*Assembly!O$5+$BA164*Assembly!O$6+$BB164*Assembly!O$7+$BC164*Assembly!O$8+$BD164*Assembly!O$9+$BE164*Assembly!O$10+$BF164*Assembly!O$11+$BG164*Assembly!O$12+$BH164*Assembly!O$13+$BI164*Assembly!O$14+$BJ164*Assembly!O$15+$BK164*Assembly!O$16+$BL164*Assembly!O$17+$BM164*Assembly!O$18+$BN164*Assembly!O$19+$BO164*Assembly!O$20+$BP164*Assembly!O$21+$BQ164*Assembly!O$22+$BR164*Assembly!O$23+$BS164*Assembly!O$24</f>
        <v>0</v>
      </c>
      <c r="CH164" s="229" t="str">
        <f>$AY164*Assembly!P$4+$AZ164*Assembly!P$5+$BA164*Assembly!P$6+$BB164*Assembly!P$7+$BC164*Assembly!P$8+$BD164*Assembly!P$9+$BE164*Assembly!P$10+$BF164*Assembly!P$11+$BG164*Assembly!P$12+$BH164*Assembly!P$13+$BI164*Assembly!P$14+$BJ164*Assembly!P$15+$BK164*Assembly!P$16+$BL164*Assembly!P$17+$BM164*Assembly!P$18+$BN164*Assembly!P$19+$BO164*Assembly!P$20+$BP164*Assembly!P$21+$BQ164*Assembly!P$22+$BR164*Assembly!P$23+$BS164*Assembly!P$24</f>
        <v>0</v>
      </c>
      <c r="CI164" s="229" t="str">
        <f>$AY164*Assembly!Q$4+$AZ164*Assembly!Q$5+$BA164*Assembly!Q$6+$BB164*Assembly!Q$7+$BC164*Assembly!Q$8+$BD164*Assembly!Q$9+$BE164*Assembly!Q$10+$BF164*Assembly!Q$11+$BG164*Assembly!Q$12+$BH164*Assembly!Q$13+$BI164*Assembly!Q$14+$BJ164*Assembly!Q$15+$BK164*Assembly!Q$16+$BL164*Assembly!Q$17+$BM164*Assembly!Q$18+$BN164*Assembly!Q$19+$BO164*Assembly!Q$20+$BP164*Assembly!Q$21+$BQ164*Assembly!Q$22+$BR164*Assembly!Q$23+$BS164*Assembly!Q$24</f>
        <v>0</v>
      </c>
      <c r="CJ164" s="231" t="str">
        <f>$AY164*Assembly!R$4+$AZ164*Assembly!R$5+$BA164*Assembly!R$6+$BB164*Assembly!R$7+$BC164*Assembly!R$8+$BD164*Assembly!R$9+$BE164*Assembly!R$10+$BF164*Assembly!R$11+$BG164*Assembly!R$12+$BH164*Assembly!R$13+$BI164*Assembly!R$14+$BJ164*Assembly!R$15+$BK164*Assembly!R$16+$BL164*Assembly!R$17+$BM164*Assembly!R$18+$BN164*Assembly!R$19+$BO164*Assembly!R$20+$BP164*Assembly!R$21+$BQ164*Assembly!R$22+$BR164*Assembly!R$23+$BS164*Assembly!R$24</f>
        <v>0</v>
      </c>
      <c r="CK164" s="229" t="str">
        <f>$AY164*Assembly!S$4+$AZ164*Assembly!S$5+$BA164*Assembly!S$6+$BB164*Assembly!S$7+$BC164*Assembly!S$8+$BD164*Assembly!S$9+$BE164*Assembly!S$10+$BF164*Assembly!S$11+$BG164*Assembly!S$12+$BH164*Assembly!S$13+$BI164*Assembly!S$14+$BJ164*Assembly!S$15+$BK164*Assembly!S$16+$BL164*Assembly!S$17+$BM164*Assembly!S$18+$BN164*Assembly!S$19+$BO164*Assembly!S$20+$BP164*Assembly!S$21+$BQ164*Assembly!S$22+$BR164*Assembly!S$23+$BS164*Assembly!S$24</f>
        <v>0</v>
      </c>
      <c r="CL164" s="229" t="str">
        <f>$AY164*Assembly!T$4+$AZ164*Assembly!T$5+$BA164*Assembly!T$6+$BB164*Assembly!T$7+$BC164*Assembly!T$8+$BD164*Assembly!T$9+$BE164*Assembly!T$10+$BF164*Assembly!T$11+$BG164*Assembly!T$12+$BH164*Assembly!T$13+$BI164*Assembly!T$14+$BJ164*Assembly!T$15+$BK164*Assembly!T$16+$BL164*Assembly!T$17+$BM164*Assembly!T$18+$BN164*Assembly!T$19+$BO164*Assembly!T$20+$BP164*Assembly!T$21+$BQ164*Assembly!T$22+$BR164*Assembly!T$23+$BS164*Assembly!T$24</f>
        <v>0</v>
      </c>
      <c r="CM164" s="229" t="str">
        <f>$AY164*Assembly!U$4+$AZ164*Assembly!U$5+$BA164*Assembly!U$6+$BB164*Assembly!U$7+$BC164*Assembly!U$8+$BD164*Assembly!U$9+$BE164*Assembly!U$10+$BF164*Assembly!U$11+$BG164*Assembly!U$12+$BH164*Assembly!U$13+$BI164*Assembly!U$14+$BJ164*Assembly!U$15+$BK164*Assembly!U$16+$BL164*Assembly!U$17+$BM164*Assembly!U$18+$BN164*Assembly!U$19+$BO164*Assembly!U$20+$BP164*Assembly!U$21+$BQ164*Assembly!U$22+$BR164*Assembly!U$23+$BS164*Assembly!U$24</f>
        <v>0</v>
      </c>
      <c r="CN164" s="231" t="str">
        <f>$AY164*Assembly!V$4+$AZ164*Assembly!V$5+$BA164*Assembly!V$6+$BB164*Assembly!V$7+$BC164*Assembly!V$8+$BD164*Assembly!V$9+$BE164*Assembly!V$10+$BF164*Assembly!V$11+$BG164*Assembly!V$12+$BH164*Assembly!V$13+$BI164*Assembly!V$14+$BJ164*Assembly!V$15+$BK164*Assembly!V$16+$BL164*Assembly!V$17+$BM164*Assembly!V$18+$BN164*Assembly!V$19+$BO164*Assembly!V$20+$BP164*Assembly!V$21+$BQ164*Assembly!V$22+$BR164*Assembly!V$23+$BS164*Assembly!V$24</f>
        <v>0</v>
      </c>
      <c r="CO164" s="231" t="str">
        <f>CE164*Refining!$F$3</f>
        <v>638</v>
      </c>
      <c r="CP164" s="231" t="str">
        <f>CF164*Refining!$F$4</f>
        <v>0</v>
      </c>
      <c r="CQ164" s="231" t="str">
        <f>CG164*Refining!$F$5</f>
        <v>0</v>
      </c>
      <c r="CR164" s="231" t="str">
        <f>CH164*Refining!$F$6</f>
        <v>0</v>
      </c>
      <c r="CS164" s="231" t="str">
        <f>CI164*Refining!$F$7</f>
        <v>0</v>
      </c>
      <c r="CT164" s="231" t="str">
        <f>CJ164*Refining!$F$8</f>
        <v>0</v>
      </c>
      <c r="CU164" s="231" t="str">
        <f>CK164*Refining!$F$9</f>
        <v>0</v>
      </c>
      <c r="CV164" s="231" t="str">
        <f>CL164*Refining!$F$10</f>
        <v>0</v>
      </c>
      <c r="CW164" s="231" t="str">
        <f>CM164*Refining!$F$11</f>
        <v>0</v>
      </c>
      <c r="CX164" s="231" t="str">
        <f>CN164*Refining!$F$12</f>
        <v>0</v>
      </c>
      <c r="CY164" s="248" t="str">
        <f t="shared" ref="CY164:DR164" si="664">IF(CE164 = 0, "", CE164)</f>
        <v>357</v>
      </c>
      <c r="CZ164" s="245" t="str">
        <f t="shared" si="664"/>
        <v/>
      </c>
      <c r="DA164" s="245" t="str">
        <f t="shared" si="664"/>
        <v/>
      </c>
      <c r="DB164" s="245" t="str">
        <f t="shared" si="664"/>
        <v/>
      </c>
      <c r="DC164" s="245" t="str">
        <f t="shared" si="664"/>
        <v/>
      </c>
      <c r="DD164" s="245" t="str">
        <f t="shared" si="664"/>
        <v/>
      </c>
      <c r="DE164" s="245" t="str">
        <f t="shared" si="664"/>
        <v/>
      </c>
      <c r="DF164" s="245" t="str">
        <f t="shared" si="664"/>
        <v/>
      </c>
      <c r="DG164" s="245" t="str">
        <f t="shared" si="664"/>
        <v/>
      </c>
      <c r="DH164" s="246" t="str">
        <f t="shared" si="664"/>
        <v/>
      </c>
      <c r="DI164" s="248" t="str">
        <f t="shared" si="664"/>
        <v>638</v>
      </c>
      <c r="DJ164" s="245" t="str">
        <f t="shared" si="664"/>
        <v/>
      </c>
      <c r="DK164" s="245" t="str">
        <f t="shared" si="664"/>
        <v/>
      </c>
      <c r="DL164" s="245" t="str">
        <f t="shared" si="664"/>
        <v/>
      </c>
      <c r="DM164" s="245" t="str">
        <f t="shared" si="664"/>
        <v/>
      </c>
      <c r="DN164" s="245" t="str">
        <f t="shared" si="664"/>
        <v/>
      </c>
      <c r="DO164" s="245" t="str">
        <f t="shared" si="664"/>
        <v/>
      </c>
      <c r="DP164" s="245" t="str">
        <f t="shared" si="664"/>
        <v/>
      </c>
      <c r="DQ164" s="245" t="str">
        <f t="shared" si="664"/>
        <v/>
      </c>
      <c r="DR164" s="246" t="str">
        <f t="shared" si="664"/>
        <v/>
      </c>
      <c r="DS164" s="248" t="str">
        <f t="shared" si="15"/>
        <v>357</v>
      </c>
      <c r="DT164" s="249" t="str">
        <f t="shared" si="16"/>
        <v>638</v>
      </c>
      <c r="DU164" s="225" t="str">
        <f>CY164*'Ores &amp; Ingots'!$C$3+CZ164*'Ores &amp; Ingots'!$C$4+DA164*'Ores &amp; Ingots'!$C$5+DB164*'Ores &amp; Ingots'!$C$6+DC164*'Ores &amp; Ingots'!$C$7+DD164*'Ores &amp; Ingots'!$C$8+DE164*'Ores &amp; Ingots'!$C$9+DF164*'Ores &amp; Ingots'!$C$10+DG164*'Ores &amp; Ingots'!$C$11+DH164*'Ores &amp; Ingots'!$C$12</f>
        <v>45</v>
      </c>
      <c r="DV164" s="225" t="str">
        <f>DI164*'Ores &amp; Ingots'!$B$3+DJ164*'Ores &amp; Ingots'!$B$4+DK164*'Ores &amp; Ingots'!$B$5+DL164*'Ores &amp; Ingots'!$B$6+DM164*'Ores &amp; Ingots'!$B$7+DN164*'Ores &amp; Ingots'!$B$8+DO164*'Ores &amp; Ingots'!$B$9+DP164*'Ores &amp; Ingots'!$B$10+DQ164*'Ores &amp; Ingots'!$B$11+DR164*'Ores &amp; Ingots'!$B$12</f>
        <v>236</v>
      </c>
      <c r="DW164" s="249" t="str">
        <f>CY164*Refining!$G$3+CZ164*Refining!$G$4+DA164*Refining!$G$5+DB164*Refining!$G$6+DC164*Refining!$G$7+DD164*Refining!$G$8+DE164*Refining!$G$9+DF164*Refining!$G$10+DG164*Refining!$G$11+DH164*Refining!$G$12</f>
        <v>25</v>
      </c>
      <c r="DX164" s="249" t="str">
        <f t="shared" si="17"/>
        <v>3,814</v>
      </c>
      <c r="DY164" s="250" t="str">
        <f t="shared" si="18"/>
        <v>0.0038</v>
      </c>
      <c r="DZ164" s="248" t="str">
        <f t="shared" si="19"/>
        <v>114</v>
      </c>
      <c r="EA164" s="251" t="str">
        <f t="shared" ref="EA164:EB164" si="665">DZ164/60</f>
        <v>1.9</v>
      </c>
      <c r="EB164" s="251" t="str">
        <f t="shared" si="665"/>
        <v>0.0</v>
      </c>
      <c r="EC164" s="543" t="str">
        <f t="shared" si="21"/>
        <v>0.00</v>
      </c>
      <c r="ED164" s="248" t="str">
        <f t="shared" si="22"/>
        <v>14,547</v>
      </c>
      <c r="EE164" s="251" t="str">
        <f t="shared" ref="EE164:EF164" si="666">ED164/1000</f>
        <v>14.5</v>
      </c>
      <c r="EF164" s="252" t="str">
        <f t="shared" si="666"/>
        <v>0.01</v>
      </c>
      <c r="EG164" s="544" t="str">
        <f t="shared" si="24"/>
        <v>0.0145</v>
      </c>
      <c r="EH164" s="225" t="s">
        <v>12</v>
      </c>
    </row>
    <row r="165">
      <c r="A165" s="33"/>
      <c r="B165" s="226" t="s">
        <v>1028</v>
      </c>
      <c r="C165" s="227" t="s">
        <v>886</v>
      </c>
      <c r="D165" s="227">
        <v>1.0</v>
      </c>
      <c r="E165" s="227">
        <v>1.0</v>
      </c>
      <c r="F165" s="227">
        <v>1.0</v>
      </c>
      <c r="G165" s="253" t="str">
        <f t="shared" si="5"/>
        <v>15.6</v>
      </c>
      <c r="H165" s="254">
        <v>15.0</v>
      </c>
      <c r="I165" s="254">
        <v>15.0</v>
      </c>
      <c r="J165" s="254" t="str">
        <f>H165/Main!$D$9</f>
        <v>15</v>
      </c>
      <c r="K165" s="254" t="str">
        <f>I165/Main!$D$10</f>
        <v>15</v>
      </c>
      <c r="L165" s="254" t="str">
        <f t="shared" si="6"/>
        <v>1</v>
      </c>
      <c r="M165" s="254">
        <v>0.3</v>
      </c>
      <c r="N165" s="255"/>
      <c r="O165" s="255"/>
      <c r="P165" s="255"/>
      <c r="Q165" s="256"/>
      <c r="R165" s="255"/>
      <c r="S165" s="257"/>
      <c r="T165" s="257"/>
      <c r="U165" s="255"/>
      <c r="V165" s="255"/>
      <c r="W165" s="257"/>
      <c r="X165" s="257"/>
      <c r="Y165" s="255"/>
      <c r="Z165" s="255"/>
      <c r="AA165" s="255"/>
      <c r="AB165" s="255"/>
      <c r="AC165" s="335" t="s">
        <v>913</v>
      </c>
      <c r="AD165" s="225">
        <v>8.0</v>
      </c>
      <c r="AE165" s="225">
        <v>0.0</v>
      </c>
      <c r="AF165" s="225">
        <v>0.0</v>
      </c>
      <c r="AG165" s="309">
        <v>4.0</v>
      </c>
      <c r="AH165" s="225">
        <v>40.0</v>
      </c>
      <c r="AI165" s="225">
        <v>0.0</v>
      </c>
      <c r="AJ165" s="225">
        <v>0.0</v>
      </c>
      <c r="AK165" s="225">
        <v>0.0</v>
      </c>
      <c r="AL165" s="225">
        <v>0.0</v>
      </c>
      <c r="AM165" s="225">
        <v>0.0</v>
      </c>
      <c r="AN165" s="225">
        <v>0.0</v>
      </c>
      <c r="AO165" s="225">
        <v>8.0</v>
      </c>
      <c r="AP165" s="225">
        <v>0.0</v>
      </c>
      <c r="AQ165" s="225">
        <v>0.0</v>
      </c>
      <c r="AR165" s="225">
        <v>0.0</v>
      </c>
      <c r="AS165" s="225">
        <v>0.0</v>
      </c>
      <c r="AT165" s="225">
        <v>0.0</v>
      </c>
      <c r="AU165" s="225">
        <v>0.0</v>
      </c>
      <c r="AV165" s="225">
        <v>0.0</v>
      </c>
      <c r="AW165" s="225">
        <v>0.0</v>
      </c>
      <c r="AX165" s="225">
        <v>0.0</v>
      </c>
      <c r="AY165" s="239" t="str">
        <f t="shared" ref="AY165:BS165" si="667">IF(AD165 = 0, "", AD165)</f>
        <v>8</v>
      </c>
      <c r="AZ165" s="227" t="str">
        <f t="shared" si="667"/>
        <v/>
      </c>
      <c r="BA165" s="227" t="str">
        <f t="shared" si="667"/>
        <v/>
      </c>
      <c r="BB165" s="309" t="str">
        <f t="shared" si="667"/>
        <v>4</v>
      </c>
      <c r="BC165" s="225" t="str">
        <f t="shared" si="667"/>
        <v>40</v>
      </c>
      <c r="BD165" s="227" t="str">
        <f t="shared" si="667"/>
        <v/>
      </c>
      <c r="BE165" s="227" t="str">
        <f t="shared" si="667"/>
        <v/>
      </c>
      <c r="BF165" s="227" t="str">
        <f t="shared" si="667"/>
        <v/>
      </c>
      <c r="BG165" s="227" t="str">
        <f t="shared" si="667"/>
        <v/>
      </c>
      <c r="BH165" s="227" t="str">
        <f t="shared" si="667"/>
        <v/>
      </c>
      <c r="BI165" s="227" t="str">
        <f t="shared" si="667"/>
        <v/>
      </c>
      <c r="BJ165" s="225" t="str">
        <f t="shared" si="667"/>
        <v>8</v>
      </c>
      <c r="BK165" s="227" t="str">
        <f t="shared" si="667"/>
        <v/>
      </c>
      <c r="BL165" s="227" t="str">
        <f t="shared" si="667"/>
        <v/>
      </c>
      <c r="BM165" s="227" t="str">
        <f t="shared" si="667"/>
        <v/>
      </c>
      <c r="BN165" s="227" t="str">
        <f t="shared" si="667"/>
        <v/>
      </c>
      <c r="BO165" s="227" t="str">
        <f t="shared" si="667"/>
        <v/>
      </c>
      <c r="BP165" s="227" t="str">
        <f t="shared" si="667"/>
        <v/>
      </c>
      <c r="BQ165" s="227" t="str">
        <f t="shared" si="667"/>
        <v/>
      </c>
      <c r="BR165" s="227" t="str">
        <f t="shared" si="667"/>
        <v/>
      </c>
      <c r="BS165" s="238" t="str">
        <f t="shared" si="667"/>
        <v/>
      </c>
      <c r="BT165" s="239" t="str">
        <f>$AY165*Assembly!Y$4+$AZ165*Assembly!Y$5+$BA165*Assembly!Y$6+$BB165*Assembly!Y$7+$BC165*Assembly!Y$8+$BD165*Assembly!Y$9+$BE165*Assembly!Y$10+$BF165*Assembly!Y$11+$BG165*Assembly!Y$12+$BH165*Assembly!Y$13+$BI165*Assembly!Y$14+$BJ165*Assembly!Y$15+$BK165*Assembly!Y$16+$BL165*Assembly!Y$17+$BM165*Assembly!Y$18+$BN165*Assembly!Y$19+$BO165*Assembly!Y$20+$BP165*Assembly!Y$21+$BQ165*Assembly!Y$22+$BR165*Assembly!Y$23+$BS165*Assembly!Y$24</f>
        <v>628</v>
      </c>
      <c r="BU165" s="225" t="str">
        <f t="shared" si="8"/>
        <v>40</v>
      </c>
      <c r="BV165" s="225" t="str">
        <f>$AY165*Assembly!AC$4+$AZ165*Assembly!AC$5+$BA165*Assembly!AC$6+$BB165*Assembly!AC$7+$BC165*Assembly!AC$8+$BD165*Assembly!AC$9+$BE165*Assembly!AC$10+$BF165*Assembly!AC$11+$BG165*Assembly!AC$12+$BH165*Assembly!AC$13+$BI165*Assembly!AC$14+$BJ165*Assembly!AC$15+$BK165*Assembly!AC$16+$BL165*Assembly!AC$17+$BM165*Assembly!AC$18+$BN165*Assembly!AC$19+$BO165*Assembly!AC$20+$BP165*Assembly!AC$21+$BQ165*Assembly!AC$22+$BR165*Assembly!AC$23+$BS165*Assembly!AC$24</f>
        <v>2,480</v>
      </c>
      <c r="BW165" s="240" t="str">
        <f t="shared" si="9"/>
        <v>3.95</v>
      </c>
      <c r="BX165" s="241" t="str">
        <f t="shared" si="10"/>
        <v>159</v>
      </c>
      <c r="BY165" s="242" t="str">
        <f t="shared" si="11"/>
        <v>61.7</v>
      </c>
      <c r="BZ165" s="355"/>
      <c r="CA165" s="225" t="str">
        <f>$AY165*Assembly!X$4+$AZ165*Assembly!X$5+$BA165*Assembly!X$6+$BB165*Assembly!X$7+$BC165*Assembly!X$8+$BD165*Assembly!X$9+$BE165*Assembly!X$10+$BF165*Assembly!X$11+$BG165*Assembly!X$12+$BH165*Assembly!X$13+$BI165*Assembly!X$14+$BJ165*Assembly!X$15+$BK165*Assembly!X$16+$BL165*Assembly!X$17+$BM165*Assembly!X$18+$BN165*Assembly!X$19+$BO165*Assembly!X$20+$BP165*Assembly!X$21+$BQ165*Assembly!X$22+$BR165*Assembly!X$23+$BS165*Assembly!X$24</f>
        <v>188</v>
      </c>
      <c r="CB165" s="225" t="str">
        <f t="shared" si="12"/>
        <v>29,244</v>
      </c>
      <c r="CC165" s="223" t="str">
        <f t="shared" si="13"/>
        <v>0.0292</v>
      </c>
      <c r="CD165" s="243" t="str">
        <f>$AY165*Assembly!AB$4+$AZ165*Assembly!AB$5+$BA165*Assembly!AB$6+$BB165*Assembly!AB$7+$BC165*Assembly!AB$8+$BD165*Assembly!AB$9+$BE165*Assembly!AB$10+$BF165*Assembly!AB$11+$BG165*Assembly!AB$12+$BH165*Assembly!AB$13+$BI165*Assembly!AB$14+$BJ165*Assembly!AB$15+$BK165*Assembly!AB$16+$BL165*Assembly!AB$17+$BM165*Assembly!AB$18+$BN165*Assembly!AB$19+$BO165*Assembly!AB$20+$BP165*Assembly!AB$21+$BQ165*Assembly!AB$22+$BR165*Assembly!AB$23+$BS165*Assembly!AB$24</f>
        <v>376</v>
      </c>
      <c r="CE165" s="256" t="str">
        <f>$AY165*Assembly!M$4+$AZ165*Assembly!M$5+$BA165*Assembly!M$6+$BB165*Assembly!M$7+$BC165*Assembly!M$8+$BD165*Assembly!M$9+$BE165*Assembly!M$10+$BF165*Assembly!M$11+$BG165*Assembly!M$12+$BH165*Assembly!M$13+$BI165*Assembly!M$14+$BJ165*Assembly!M$15+$BK165*Assembly!M$16+$BL165*Assembly!M$17+$BM165*Assembly!M$18+$BN165*Assembly!M$19+$BO165*Assembly!M$20+$BP165*Assembly!M$21+$BQ165*Assembly!M$22+$BR165*Assembly!M$23+$BS165*Assembly!M$24</f>
        <v>784</v>
      </c>
      <c r="CF165" s="256" t="str">
        <f>$AY165*Assembly!N$4+$AZ165*Assembly!N$5+$BA165*Assembly!N$6+$BB165*Assembly!N$7+$BC165*Assembly!N$8+$BD165*Assembly!N$9+$BE165*Assembly!N$10+$BF165*Assembly!N$11+$BG165*Assembly!N$12+$BH165*Assembly!N$13+$BI165*Assembly!N$14+$BJ165*Assembly!N$15+$BK165*Assembly!N$16+$BL165*Assembly!N$17+$BM165*Assembly!N$18+$BN165*Assembly!N$19+$BO165*Assembly!N$20+$BP165*Assembly!N$21+$BQ165*Assembly!N$22+$BR165*Assembly!N$23+$BS165*Assembly!N$24</f>
        <v>40</v>
      </c>
      <c r="CG165" s="256" t="str">
        <f>$AY165*Assembly!O$4+$AZ165*Assembly!O$5+$BA165*Assembly!O$6+$BB165*Assembly!O$7+$BC165*Assembly!O$8+$BD165*Assembly!O$9+$BE165*Assembly!O$10+$BF165*Assembly!O$11+$BG165*Assembly!O$12+$BH165*Assembly!O$13+$BI165*Assembly!O$14+$BJ165*Assembly!O$15+$BK165*Assembly!O$16+$BL165*Assembly!O$17+$BM165*Assembly!O$18+$BN165*Assembly!O$19+$BO165*Assembly!O$20+$BP165*Assembly!O$21+$BQ165*Assembly!O$22+$BR165*Assembly!O$23+$BS165*Assembly!O$24</f>
        <v>24</v>
      </c>
      <c r="CH165" s="254" t="str">
        <f>$AY165*Assembly!P$4+$AZ165*Assembly!P$5+$BA165*Assembly!P$6+$BB165*Assembly!P$7+$BC165*Assembly!P$8+$BD165*Assembly!P$9+$BE165*Assembly!P$10+$BF165*Assembly!P$11+$BG165*Assembly!P$12+$BH165*Assembly!P$13+$BI165*Assembly!P$14+$BJ165*Assembly!P$15+$BK165*Assembly!P$16+$BL165*Assembly!P$17+$BM165*Assembly!P$18+$BN165*Assembly!P$19+$BO165*Assembly!P$20+$BP165*Assembly!P$21+$BQ165*Assembly!P$22+$BR165*Assembly!P$23+$BS165*Assembly!P$24</f>
        <v>0</v>
      </c>
      <c r="CI165" s="254" t="str">
        <f>$AY165*Assembly!Q$4+$AZ165*Assembly!Q$5+$BA165*Assembly!Q$6+$BB165*Assembly!Q$7+$BC165*Assembly!Q$8+$BD165*Assembly!Q$9+$BE165*Assembly!Q$10+$BF165*Assembly!Q$11+$BG165*Assembly!Q$12+$BH165*Assembly!Q$13+$BI165*Assembly!Q$14+$BJ165*Assembly!Q$15+$BK165*Assembly!Q$16+$BL165*Assembly!Q$17+$BM165*Assembly!Q$18+$BN165*Assembly!Q$19+$BO165*Assembly!Q$20+$BP165*Assembly!Q$21+$BQ165*Assembly!Q$22+$BR165*Assembly!Q$23+$BS165*Assembly!Q$24</f>
        <v>0</v>
      </c>
      <c r="CJ165" s="256" t="str">
        <f>$AY165*Assembly!R$4+$AZ165*Assembly!R$5+$BA165*Assembly!R$6+$BB165*Assembly!R$7+$BC165*Assembly!R$8+$BD165*Assembly!R$9+$BE165*Assembly!R$10+$BF165*Assembly!R$11+$BG165*Assembly!R$12+$BH165*Assembly!R$13+$BI165*Assembly!R$14+$BJ165*Assembly!R$15+$BK165*Assembly!R$16+$BL165*Assembly!R$17+$BM165*Assembly!R$18+$BN165*Assembly!R$19+$BO165*Assembly!R$20+$BP165*Assembly!R$21+$BQ165*Assembly!R$22+$BR165*Assembly!R$23+$BS165*Assembly!R$24</f>
        <v>0</v>
      </c>
      <c r="CK165" s="254" t="str">
        <f>$AY165*Assembly!S$4+$AZ165*Assembly!S$5+$BA165*Assembly!S$6+$BB165*Assembly!S$7+$BC165*Assembly!S$8+$BD165*Assembly!S$9+$BE165*Assembly!S$10+$BF165*Assembly!S$11+$BG165*Assembly!S$12+$BH165*Assembly!S$13+$BI165*Assembly!S$14+$BJ165*Assembly!S$15+$BK165*Assembly!S$16+$BL165*Assembly!S$17+$BM165*Assembly!S$18+$BN165*Assembly!S$19+$BO165*Assembly!S$20+$BP165*Assembly!S$21+$BQ165*Assembly!S$22+$BR165*Assembly!S$23+$BS165*Assembly!S$24</f>
        <v>0</v>
      </c>
      <c r="CL165" s="254" t="str">
        <f>$AY165*Assembly!T$4+$AZ165*Assembly!T$5+$BA165*Assembly!T$6+$BB165*Assembly!T$7+$BC165*Assembly!T$8+$BD165*Assembly!T$9+$BE165*Assembly!T$10+$BF165*Assembly!T$11+$BG165*Assembly!T$12+$BH165*Assembly!T$13+$BI165*Assembly!T$14+$BJ165*Assembly!T$15+$BK165*Assembly!T$16+$BL165*Assembly!T$17+$BM165*Assembly!T$18+$BN165*Assembly!T$19+$BO165*Assembly!T$20+$BP165*Assembly!T$21+$BQ165*Assembly!T$22+$BR165*Assembly!T$23+$BS165*Assembly!T$24</f>
        <v>0</v>
      </c>
      <c r="CM165" s="254" t="str">
        <f>$AY165*Assembly!U$4+$AZ165*Assembly!U$5+$BA165*Assembly!U$6+$BB165*Assembly!U$7+$BC165*Assembly!U$8+$BD165*Assembly!U$9+$BE165*Assembly!U$10+$BF165*Assembly!U$11+$BG165*Assembly!U$12+$BH165*Assembly!U$13+$BI165*Assembly!U$14+$BJ165*Assembly!U$15+$BK165*Assembly!U$16+$BL165*Assembly!U$17+$BM165*Assembly!U$18+$BN165*Assembly!U$19+$BO165*Assembly!U$20+$BP165*Assembly!U$21+$BQ165*Assembly!U$22+$BR165*Assembly!U$23+$BS165*Assembly!U$24</f>
        <v>0</v>
      </c>
      <c r="CN165" s="256" t="str">
        <f>$AY165*Assembly!V$4+$AZ165*Assembly!V$5+$BA165*Assembly!V$6+$BB165*Assembly!V$7+$BC165*Assembly!V$8+$BD165*Assembly!V$9+$BE165*Assembly!V$10+$BF165*Assembly!V$11+$BG165*Assembly!V$12+$BH165*Assembly!V$13+$BI165*Assembly!V$14+$BJ165*Assembly!V$15+$BK165*Assembly!V$16+$BL165*Assembly!V$17+$BM165*Assembly!V$18+$BN165*Assembly!V$19+$BO165*Assembly!V$20+$BP165*Assembly!V$21+$BQ165*Assembly!V$22+$BR165*Assembly!V$23+$BS165*Assembly!V$24</f>
        <v>0</v>
      </c>
      <c r="CO165" s="256" t="str">
        <f>CE165*Refining!$F$3</f>
        <v>1,400</v>
      </c>
      <c r="CP165" s="256" t="str">
        <f>CF165*Refining!$F$4</f>
        <v>125</v>
      </c>
      <c r="CQ165" s="256" t="str">
        <f>CG165*Refining!$F$5</f>
        <v>100</v>
      </c>
      <c r="CR165" s="256" t="str">
        <f>CH165*Refining!$F$6</f>
        <v>0</v>
      </c>
      <c r="CS165" s="256" t="str">
        <f>CI165*Refining!$F$7</f>
        <v>0</v>
      </c>
      <c r="CT165" s="256" t="str">
        <f>CJ165*Refining!$F$8</f>
        <v>0</v>
      </c>
      <c r="CU165" s="256" t="str">
        <f>CK165*Refining!$F$9</f>
        <v>0</v>
      </c>
      <c r="CV165" s="256" t="str">
        <f>CL165*Refining!$F$10</f>
        <v>0</v>
      </c>
      <c r="CW165" s="256" t="str">
        <f>CM165*Refining!$F$11</f>
        <v>0</v>
      </c>
      <c r="CX165" s="256" t="str">
        <f>CN165*Refining!$F$12</f>
        <v>0</v>
      </c>
      <c r="CY165" s="248" t="str">
        <f t="shared" ref="CY165:DR165" si="668">IF(CE165 = 0, "", CE165)</f>
        <v>784</v>
      </c>
      <c r="CZ165" s="249" t="str">
        <f t="shared" si="668"/>
        <v>40</v>
      </c>
      <c r="DA165" s="249" t="str">
        <f t="shared" si="668"/>
        <v>24</v>
      </c>
      <c r="DB165" s="245" t="str">
        <f t="shared" si="668"/>
        <v/>
      </c>
      <c r="DC165" s="245" t="str">
        <f t="shared" si="668"/>
        <v/>
      </c>
      <c r="DD165" s="245" t="str">
        <f t="shared" si="668"/>
        <v/>
      </c>
      <c r="DE165" s="245" t="str">
        <f t="shared" si="668"/>
        <v/>
      </c>
      <c r="DF165" s="245" t="str">
        <f t="shared" si="668"/>
        <v/>
      </c>
      <c r="DG165" s="245" t="str">
        <f t="shared" si="668"/>
        <v/>
      </c>
      <c r="DH165" s="246" t="str">
        <f t="shared" si="668"/>
        <v/>
      </c>
      <c r="DI165" s="248" t="str">
        <f t="shared" si="668"/>
        <v>1,400</v>
      </c>
      <c r="DJ165" s="249" t="str">
        <f t="shared" si="668"/>
        <v>125</v>
      </c>
      <c r="DK165" s="249" t="str">
        <f t="shared" si="668"/>
        <v>100</v>
      </c>
      <c r="DL165" s="245" t="str">
        <f t="shared" si="668"/>
        <v/>
      </c>
      <c r="DM165" s="245" t="str">
        <f t="shared" si="668"/>
        <v/>
      </c>
      <c r="DN165" s="245" t="str">
        <f t="shared" si="668"/>
        <v/>
      </c>
      <c r="DO165" s="245" t="str">
        <f t="shared" si="668"/>
        <v/>
      </c>
      <c r="DP165" s="245" t="str">
        <f t="shared" si="668"/>
        <v/>
      </c>
      <c r="DQ165" s="245" t="str">
        <f t="shared" si="668"/>
        <v/>
      </c>
      <c r="DR165" s="246" t="str">
        <f t="shared" si="668"/>
        <v/>
      </c>
      <c r="DS165" s="248" t="str">
        <f t="shared" si="15"/>
        <v>848</v>
      </c>
      <c r="DT165" s="249" t="str">
        <f t="shared" si="16"/>
        <v>1,625</v>
      </c>
      <c r="DU165" s="225" t="str">
        <f>CY165*'Ores &amp; Ingots'!$C$3+CZ165*'Ores &amp; Ingots'!$C$4+DA165*'Ores &amp; Ingots'!$C$5+DB165*'Ores &amp; Ingots'!$C$6+DC165*'Ores &amp; Ingots'!$C$7+DD165*'Ores &amp; Ingots'!$C$8+DE165*'Ores &amp; Ingots'!$C$9+DF165*'Ores &amp; Ingots'!$C$10+DG165*'Ores &amp; Ingots'!$C$11+DH165*'Ores &amp; Ingots'!$C$12</f>
        <v>107</v>
      </c>
      <c r="DV165" s="225" t="str">
        <f>DI165*'Ores &amp; Ingots'!$B$3+DJ165*'Ores &amp; Ingots'!$B$4+DK165*'Ores &amp; Ingots'!$B$5+DL165*'Ores &amp; Ingots'!$B$6+DM165*'Ores &amp; Ingots'!$B$7+DN165*'Ores &amp; Ingots'!$B$8+DO165*'Ores &amp; Ingots'!$B$9+DP165*'Ores &amp; Ingots'!$B$10+DQ165*'Ores &amp; Ingots'!$B$11+DR165*'Ores &amp; Ingots'!$B$12</f>
        <v>601</v>
      </c>
      <c r="DW165" s="249" t="str">
        <f>CY165*Refining!$G$3+CZ165*Refining!$G$4+DA165*Refining!$G$5+DB165*Refining!$G$6+DC165*Refining!$G$7+DD165*Refining!$G$8+DE165*Refining!$G$9+DF165*Refining!$G$10+DG165*Refining!$G$11+DH165*Refining!$G$12</f>
        <v>554</v>
      </c>
      <c r="DX165" s="249" t="str">
        <f t="shared" si="17"/>
        <v>86,154</v>
      </c>
      <c r="DY165" s="250" t="str">
        <f t="shared" si="18"/>
        <v>0.0862</v>
      </c>
      <c r="DZ165" s="248" t="str">
        <f t="shared" si="19"/>
        <v>757</v>
      </c>
      <c r="EA165" s="251" t="str">
        <f t="shared" ref="EA165:EB165" si="669">DZ165/60</f>
        <v>12.6</v>
      </c>
      <c r="EB165" s="251" t="str">
        <f t="shared" si="669"/>
        <v>0.2</v>
      </c>
      <c r="EC165" s="543" t="str">
        <f t="shared" si="21"/>
        <v>0.01</v>
      </c>
      <c r="ED165" s="248" t="str">
        <f t="shared" si="22"/>
        <v>115,398</v>
      </c>
      <c r="EE165" s="251" t="str">
        <f t="shared" ref="EE165:EF165" si="670">ED165/1000</f>
        <v>115.4</v>
      </c>
      <c r="EF165" s="252" t="str">
        <f t="shared" si="670"/>
        <v>0.12</v>
      </c>
      <c r="EG165" s="544" t="str">
        <f t="shared" si="24"/>
        <v>0.1154</v>
      </c>
      <c r="EH165" s="225">
        <v>1088.0</v>
      </c>
    </row>
    <row r="166" hidden="1">
      <c r="A166" s="33"/>
      <c r="B166" s="226" t="s">
        <v>1028</v>
      </c>
      <c r="C166" s="227" t="s">
        <v>885</v>
      </c>
      <c r="D166" s="227">
        <v>1.0</v>
      </c>
      <c r="E166" s="227">
        <v>1.0</v>
      </c>
      <c r="F166" s="227">
        <v>1.0</v>
      </c>
      <c r="G166" s="228" t="str">
        <f t="shared" si="5"/>
        <v>0.1</v>
      </c>
      <c r="H166" s="229">
        <v>10.0</v>
      </c>
      <c r="I166" s="229">
        <v>10.0</v>
      </c>
      <c r="J166" s="229" t="str">
        <f>H166/Main!$D$9</f>
        <v>10</v>
      </c>
      <c r="K166" s="229" t="str">
        <f>I166/Main!$D$10</f>
        <v>10</v>
      </c>
      <c r="L166" s="229" t="str">
        <f t="shared" si="6"/>
        <v>1</v>
      </c>
      <c r="M166" s="229">
        <v>0.3</v>
      </c>
      <c r="N166" s="230"/>
      <c r="O166" s="230"/>
      <c r="P166" s="230"/>
      <c r="Q166" s="231"/>
      <c r="R166" s="230"/>
      <c r="S166" s="232"/>
      <c r="T166" s="232"/>
      <c r="U166" s="230"/>
      <c r="V166" s="230"/>
      <c r="W166" s="232"/>
      <c r="X166" s="232"/>
      <c r="Y166" s="230"/>
      <c r="Z166" s="230"/>
      <c r="AA166" s="230"/>
      <c r="AB166" s="230"/>
      <c r="AC166" s="334"/>
      <c r="AD166" s="225">
        <v>2.0</v>
      </c>
      <c r="AE166" s="225">
        <v>0.0</v>
      </c>
      <c r="AF166" s="225">
        <v>0.0</v>
      </c>
      <c r="AG166" s="309">
        <v>1.0</v>
      </c>
      <c r="AH166" s="225">
        <v>5.0</v>
      </c>
      <c r="AI166" s="225">
        <v>0.0</v>
      </c>
      <c r="AJ166" s="225">
        <v>0.0</v>
      </c>
      <c r="AK166" s="225">
        <v>0.0</v>
      </c>
      <c r="AL166" s="225">
        <v>0.0</v>
      </c>
      <c r="AM166" s="225">
        <v>0.0</v>
      </c>
      <c r="AN166" s="225">
        <v>0.0</v>
      </c>
      <c r="AO166" s="225">
        <v>2.0</v>
      </c>
      <c r="AP166" s="225">
        <v>0.0</v>
      </c>
      <c r="AQ166" s="225">
        <v>0.0</v>
      </c>
      <c r="AR166" s="225">
        <v>0.0</v>
      </c>
      <c r="AS166" s="225">
        <v>0.0</v>
      </c>
      <c r="AT166" s="225">
        <v>0.0</v>
      </c>
      <c r="AU166" s="225">
        <v>0.0</v>
      </c>
      <c r="AV166" s="225">
        <v>0.0</v>
      </c>
      <c r="AW166" s="225">
        <v>0.0</v>
      </c>
      <c r="AX166" s="225">
        <v>0.0</v>
      </c>
      <c r="AY166" s="239" t="str">
        <f t="shared" ref="AY166:BS166" si="671">IF(AD166 = 0, "", AD166)</f>
        <v>2</v>
      </c>
      <c r="AZ166" s="227" t="str">
        <f t="shared" si="671"/>
        <v/>
      </c>
      <c r="BA166" s="227" t="str">
        <f t="shared" si="671"/>
        <v/>
      </c>
      <c r="BB166" s="309" t="str">
        <f t="shared" si="671"/>
        <v>1</v>
      </c>
      <c r="BC166" s="225" t="str">
        <f t="shared" si="671"/>
        <v>5</v>
      </c>
      <c r="BD166" s="227" t="str">
        <f t="shared" si="671"/>
        <v/>
      </c>
      <c r="BE166" s="227" t="str">
        <f t="shared" si="671"/>
        <v/>
      </c>
      <c r="BF166" s="227" t="str">
        <f t="shared" si="671"/>
        <v/>
      </c>
      <c r="BG166" s="227" t="str">
        <f t="shared" si="671"/>
        <v/>
      </c>
      <c r="BH166" s="227" t="str">
        <f t="shared" si="671"/>
        <v/>
      </c>
      <c r="BI166" s="227" t="str">
        <f t="shared" si="671"/>
        <v/>
      </c>
      <c r="BJ166" s="225" t="str">
        <f t="shared" si="671"/>
        <v>2</v>
      </c>
      <c r="BK166" s="227" t="str">
        <f t="shared" si="671"/>
        <v/>
      </c>
      <c r="BL166" s="227" t="str">
        <f t="shared" si="671"/>
        <v/>
      </c>
      <c r="BM166" s="227" t="str">
        <f t="shared" si="671"/>
        <v/>
      </c>
      <c r="BN166" s="227" t="str">
        <f t="shared" si="671"/>
        <v/>
      </c>
      <c r="BO166" s="227" t="str">
        <f t="shared" si="671"/>
        <v/>
      </c>
      <c r="BP166" s="227" t="str">
        <f t="shared" si="671"/>
        <v/>
      </c>
      <c r="BQ166" s="227" t="str">
        <f t="shared" si="671"/>
        <v/>
      </c>
      <c r="BR166" s="227" t="str">
        <f t="shared" si="671"/>
        <v/>
      </c>
      <c r="BS166" s="238" t="str">
        <f t="shared" si="671"/>
        <v/>
      </c>
      <c r="BT166" s="239" t="str">
        <f>$AY166*Assembly!Y$4+$AZ166*Assembly!Y$5+$BA166*Assembly!Y$6+$BB166*Assembly!Y$7+$BC166*Assembly!Y$8+$BD166*Assembly!Y$9+$BE166*Assembly!Y$10+$BF166*Assembly!Y$11+$BG166*Assembly!Y$12+$BH166*Assembly!Y$13+$BI166*Assembly!Y$14+$BJ166*Assembly!Y$15+$BK166*Assembly!Y$16+$BL166*Assembly!Y$17+$BM166*Assembly!Y$18+$BN166*Assembly!Y$19+$BO166*Assembly!Y$20+$BP166*Assembly!Y$21+$BQ166*Assembly!Y$22+$BR166*Assembly!Y$23+$BS166*Assembly!Y$24</f>
        <v>117</v>
      </c>
      <c r="BU166" s="225" t="str">
        <f t="shared" si="8"/>
        <v>936</v>
      </c>
      <c r="BV166" s="225" t="str">
        <f>$AY166*Assembly!AC$4+$AZ166*Assembly!AC$5+$BA166*Assembly!AC$6+$BB166*Assembly!AC$7+$BC166*Assembly!AC$8+$BD166*Assembly!AC$9+$BE166*Assembly!AC$10+$BF166*Assembly!AC$11+$BG166*Assembly!AC$12+$BH166*Assembly!AC$13+$BI166*Assembly!AC$14+$BJ166*Assembly!AC$15+$BK166*Assembly!AC$16+$BL166*Assembly!AC$17+$BM166*Assembly!AC$18+$BN166*Assembly!AC$19+$BO166*Assembly!AC$20+$BP166*Assembly!AC$21+$BQ166*Assembly!AC$22+$BR166*Assembly!AC$23+$BS166*Assembly!AC$24</f>
        <v>470</v>
      </c>
      <c r="BW166" s="240" t="str">
        <f t="shared" si="9"/>
        <v>4.02</v>
      </c>
      <c r="BX166" s="241" t="str">
        <f t="shared" si="10"/>
        <v>3760</v>
      </c>
      <c r="BY166" s="242" t="str">
        <f t="shared" si="11"/>
        <v>0.5</v>
      </c>
      <c r="BZ166" s="355"/>
      <c r="CA166" s="225" t="str">
        <f>$AY166*Assembly!X$4+$AZ166*Assembly!X$5+$BA166*Assembly!X$6+$BB166*Assembly!X$7+$BC166*Assembly!X$8+$BD166*Assembly!X$9+$BE166*Assembly!X$10+$BF166*Assembly!X$11+$BG166*Assembly!X$12+$BH166*Assembly!X$13+$BI166*Assembly!X$14+$BJ166*Assembly!X$15+$BK166*Assembly!X$16+$BL166*Assembly!X$17+$BM166*Assembly!X$18+$BN166*Assembly!X$19+$BO166*Assembly!X$20+$BP166*Assembly!X$21+$BQ166*Assembly!X$22+$BR166*Assembly!X$23+$BS166*Assembly!X$24</f>
        <v>27</v>
      </c>
      <c r="CB166" s="225" t="str">
        <f t="shared" si="12"/>
        <v>4,200</v>
      </c>
      <c r="CC166" s="223" t="str">
        <f t="shared" si="13"/>
        <v>0.0042</v>
      </c>
      <c r="CD166" s="243" t="str">
        <f>$AY166*Assembly!AB$4+$AZ166*Assembly!AB$5+$BA166*Assembly!AB$6+$BB166*Assembly!AB$7+$BC166*Assembly!AB$8+$BD166*Assembly!AB$9+$BE166*Assembly!AB$10+$BF166*Assembly!AB$11+$BG166*Assembly!AB$12+$BH166*Assembly!AB$13+$BI166*Assembly!AB$14+$BJ166*Assembly!AB$15+$BK166*Assembly!AB$16+$BL166*Assembly!AB$17+$BM166*Assembly!AB$18+$BN166*Assembly!AB$19+$BO166*Assembly!AB$20+$BP166*Assembly!AB$21+$BQ166*Assembly!AB$22+$BR166*Assembly!AB$23+$BS166*Assembly!AB$24</f>
        <v>84</v>
      </c>
      <c r="CE166" s="231" t="str">
        <f>$AY166*Assembly!M$4+$AZ166*Assembly!M$5+$BA166*Assembly!M$6+$BB166*Assembly!M$7+$BC166*Assembly!M$8+$BD166*Assembly!M$9+$BE166*Assembly!M$10+$BF166*Assembly!M$11+$BG166*Assembly!M$12+$BH166*Assembly!M$13+$BI166*Assembly!M$14+$BJ166*Assembly!M$15+$BK166*Assembly!M$16+$BL166*Assembly!M$17+$BM166*Assembly!M$18+$BN166*Assembly!M$19+$BO166*Assembly!M$20+$BP166*Assembly!M$21+$BQ166*Assembly!M$22+$BR166*Assembly!M$23+$BS166*Assembly!M$24</f>
        <v>146</v>
      </c>
      <c r="CF166" s="231" t="str">
        <f>$AY166*Assembly!N$4+$AZ166*Assembly!N$5+$BA166*Assembly!N$6+$BB166*Assembly!N$7+$BC166*Assembly!N$8+$BD166*Assembly!N$9+$BE166*Assembly!N$10+$BF166*Assembly!N$11+$BG166*Assembly!N$12+$BH166*Assembly!N$13+$BI166*Assembly!N$14+$BJ166*Assembly!N$15+$BK166*Assembly!N$16+$BL166*Assembly!N$17+$BM166*Assembly!N$18+$BN166*Assembly!N$19+$BO166*Assembly!N$20+$BP166*Assembly!N$21+$BQ166*Assembly!N$22+$BR166*Assembly!N$23+$BS166*Assembly!N$24</f>
        <v>10</v>
      </c>
      <c r="CG166" s="231" t="str">
        <f>$AY166*Assembly!O$4+$AZ166*Assembly!O$5+$BA166*Assembly!O$6+$BB166*Assembly!O$7+$BC166*Assembly!O$8+$BD166*Assembly!O$9+$BE166*Assembly!O$10+$BF166*Assembly!O$11+$BG166*Assembly!O$12+$BH166*Assembly!O$13+$BI166*Assembly!O$14+$BJ166*Assembly!O$15+$BK166*Assembly!O$16+$BL166*Assembly!O$17+$BM166*Assembly!O$18+$BN166*Assembly!O$19+$BO166*Assembly!O$20+$BP166*Assembly!O$21+$BQ166*Assembly!O$22+$BR166*Assembly!O$23+$BS166*Assembly!O$24</f>
        <v>6</v>
      </c>
      <c r="CH166" s="229" t="str">
        <f>$AY166*Assembly!P$4+$AZ166*Assembly!P$5+$BA166*Assembly!P$6+$BB166*Assembly!P$7+$BC166*Assembly!P$8+$BD166*Assembly!P$9+$BE166*Assembly!P$10+$BF166*Assembly!P$11+$BG166*Assembly!P$12+$BH166*Assembly!P$13+$BI166*Assembly!P$14+$BJ166*Assembly!P$15+$BK166*Assembly!P$16+$BL166*Assembly!P$17+$BM166*Assembly!P$18+$BN166*Assembly!P$19+$BO166*Assembly!P$20+$BP166*Assembly!P$21+$BQ166*Assembly!P$22+$BR166*Assembly!P$23+$BS166*Assembly!P$24</f>
        <v>0</v>
      </c>
      <c r="CI166" s="229" t="str">
        <f>$AY166*Assembly!Q$4+$AZ166*Assembly!Q$5+$BA166*Assembly!Q$6+$BB166*Assembly!Q$7+$BC166*Assembly!Q$8+$BD166*Assembly!Q$9+$BE166*Assembly!Q$10+$BF166*Assembly!Q$11+$BG166*Assembly!Q$12+$BH166*Assembly!Q$13+$BI166*Assembly!Q$14+$BJ166*Assembly!Q$15+$BK166*Assembly!Q$16+$BL166*Assembly!Q$17+$BM166*Assembly!Q$18+$BN166*Assembly!Q$19+$BO166*Assembly!Q$20+$BP166*Assembly!Q$21+$BQ166*Assembly!Q$22+$BR166*Assembly!Q$23+$BS166*Assembly!Q$24</f>
        <v>0</v>
      </c>
      <c r="CJ166" s="231" t="str">
        <f>$AY166*Assembly!R$4+$AZ166*Assembly!R$5+$BA166*Assembly!R$6+$BB166*Assembly!R$7+$BC166*Assembly!R$8+$BD166*Assembly!R$9+$BE166*Assembly!R$10+$BF166*Assembly!R$11+$BG166*Assembly!R$12+$BH166*Assembly!R$13+$BI166*Assembly!R$14+$BJ166*Assembly!R$15+$BK166*Assembly!R$16+$BL166*Assembly!R$17+$BM166*Assembly!R$18+$BN166*Assembly!R$19+$BO166*Assembly!R$20+$BP166*Assembly!R$21+$BQ166*Assembly!R$22+$BR166*Assembly!R$23+$BS166*Assembly!R$24</f>
        <v>0</v>
      </c>
      <c r="CK166" s="229" t="str">
        <f>$AY166*Assembly!S$4+$AZ166*Assembly!S$5+$BA166*Assembly!S$6+$BB166*Assembly!S$7+$BC166*Assembly!S$8+$BD166*Assembly!S$9+$BE166*Assembly!S$10+$BF166*Assembly!S$11+$BG166*Assembly!S$12+$BH166*Assembly!S$13+$BI166*Assembly!S$14+$BJ166*Assembly!S$15+$BK166*Assembly!S$16+$BL166*Assembly!S$17+$BM166*Assembly!S$18+$BN166*Assembly!S$19+$BO166*Assembly!S$20+$BP166*Assembly!S$21+$BQ166*Assembly!S$22+$BR166*Assembly!S$23+$BS166*Assembly!S$24</f>
        <v>0</v>
      </c>
      <c r="CL166" s="229" t="str">
        <f>$AY166*Assembly!T$4+$AZ166*Assembly!T$5+$BA166*Assembly!T$6+$BB166*Assembly!T$7+$BC166*Assembly!T$8+$BD166*Assembly!T$9+$BE166*Assembly!T$10+$BF166*Assembly!T$11+$BG166*Assembly!T$12+$BH166*Assembly!T$13+$BI166*Assembly!T$14+$BJ166*Assembly!T$15+$BK166*Assembly!T$16+$BL166*Assembly!T$17+$BM166*Assembly!T$18+$BN166*Assembly!T$19+$BO166*Assembly!T$20+$BP166*Assembly!T$21+$BQ166*Assembly!T$22+$BR166*Assembly!T$23+$BS166*Assembly!T$24</f>
        <v>0</v>
      </c>
      <c r="CM166" s="229" t="str">
        <f>$AY166*Assembly!U$4+$AZ166*Assembly!U$5+$BA166*Assembly!U$6+$BB166*Assembly!U$7+$BC166*Assembly!U$8+$BD166*Assembly!U$9+$BE166*Assembly!U$10+$BF166*Assembly!U$11+$BG166*Assembly!U$12+$BH166*Assembly!U$13+$BI166*Assembly!U$14+$BJ166*Assembly!U$15+$BK166*Assembly!U$16+$BL166*Assembly!U$17+$BM166*Assembly!U$18+$BN166*Assembly!U$19+$BO166*Assembly!U$20+$BP166*Assembly!U$21+$BQ166*Assembly!U$22+$BR166*Assembly!U$23+$BS166*Assembly!U$24</f>
        <v>0</v>
      </c>
      <c r="CN166" s="231" t="str">
        <f>$AY166*Assembly!V$4+$AZ166*Assembly!V$5+$BA166*Assembly!V$6+$BB166*Assembly!V$7+$BC166*Assembly!V$8+$BD166*Assembly!V$9+$BE166*Assembly!V$10+$BF166*Assembly!V$11+$BG166*Assembly!V$12+$BH166*Assembly!V$13+$BI166*Assembly!V$14+$BJ166*Assembly!V$15+$BK166*Assembly!V$16+$BL166*Assembly!V$17+$BM166*Assembly!V$18+$BN166*Assembly!V$19+$BO166*Assembly!V$20+$BP166*Assembly!V$21+$BQ166*Assembly!V$22+$BR166*Assembly!V$23+$BS166*Assembly!V$24</f>
        <v>0</v>
      </c>
      <c r="CO166" s="231" t="str">
        <f>CE166*Refining!$F$3</f>
        <v>261</v>
      </c>
      <c r="CP166" s="231" t="str">
        <f>CF166*Refining!$F$4</f>
        <v>31</v>
      </c>
      <c r="CQ166" s="231" t="str">
        <f>CG166*Refining!$F$5</f>
        <v>25</v>
      </c>
      <c r="CR166" s="231" t="str">
        <f>CH166*Refining!$F$6</f>
        <v>0</v>
      </c>
      <c r="CS166" s="231" t="str">
        <f>CI166*Refining!$F$7</f>
        <v>0</v>
      </c>
      <c r="CT166" s="231" t="str">
        <f>CJ166*Refining!$F$8</f>
        <v>0</v>
      </c>
      <c r="CU166" s="231" t="str">
        <f>CK166*Refining!$F$9</f>
        <v>0</v>
      </c>
      <c r="CV166" s="231" t="str">
        <f>CL166*Refining!$F$10</f>
        <v>0</v>
      </c>
      <c r="CW166" s="231" t="str">
        <f>CM166*Refining!$F$11</f>
        <v>0</v>
      </c>
      <c r="CX166" s="231" t="str">
        <f>CN166*Refining!$F$12</f>
        <v>0</v>
      </c>
      <c r="CY166" s="248" t="str">
        <f t="shared" ref="CY166:DR166" si="672">IF(CE166 = 0, "", CE166)</f>
        <v>146</v>
      </c>
      <c r="CZ166" s="249" t="str">
        <f t="shared" si="672"/>
        <v>10</v>
      </c>
      <c r="DA166" s="249" t="str">
        <f t="shared" si="672"/>
        <v>6</v>
      </c>
      <c r="DB166" s="245" t="str">
        <f t="shared" si="672"/>
        <v/>
      </c>
      <c r="DC166" s="245" t="str">
        <f t="shared" si="672"/>
        <v/>
      </c>
      <c r="DD166" s="245" t="str">
        <f t="shared" si="672"/>
        <v/>
      </c>
      <c r="DE166" s="245" t="str">
        <f t="shared" si="672"/>
        <v/>
      </c>
      <c r="DF166" s="245" t="str">
        <f t="shared" si="672"/>
        <v/>
      </c>
      <c r="DG166" s="245" t="str">
        <f t="shared" si="672"/>
        <v/>
      </c>
      <c r="DH166" s="246" t="str">
        <f t="shared" si="672"/>
        <v/>
      </c>
      <c r="DI166" s="248" t="str">
        <f t="shared" si="672"/>
        <v>261</v>
      </c>
      <c r="DJ166" s="249" t="str">
        <f t="shared" si="672"/>
        <v>31</v>
      </c>
      <c r="DK166" s="249" t="str">
        <f t="shared" si="672"/>
        <v>25</v>
      </c>
      <c r="DL166" s="245" t="str">
        <f t="shared" si="672"/>
        <v/>
      </c>
      <c r="DM166" s="245" t="str">
        <f t="shared" si="672"/>
        <v/>
      </c>
      <c r="DN166" s="245" t="str">
        <f t="shared" si="672"/>
        <v/>
      </c>
      <c r="DO166" s="245" t="str">
        <f t="shared" si="672"/>
        <v/>
      </c>
      <c r="DP166" s="245" t="str">
        <f t="shared" si="672"/>
        <v/>
      </c>
      <c r="DQ166" s="245" t="str">
        <f t="shared" si="672"/>
        <v/>
      </c>
      <c r="DR166" s="246" t="str">
        <f t="shared" si="672"/>
        <v/>
      </c>
      <c r="DS166" s="248" t="str">
        <f t="shared" si="15"/>
        <v>162</v>
      </c>
      <c r="DT166" s="249" t="str">
        <f t="shared" si="16"/>
        <v>317</v>
      </c>
      <c r="DU166" s="225" t="str">
        <f>CY166*'Ores &amp; Ingots'!$C$3+CZ166*'Ores &amp; Ingots'!$C$4+DA166*'Ores &amp; Ingots'!$C$5+DB166*'Ores &amp; Ingots'!$C$6+DC166*'Ores &amp; Ingots'!$C$7+DD166*'Ores &amp; Ingots'!$C$8+DE166*'Ores &amp; Ingots'!$C$9+DF166*'Ores &amp; Ingots'!$C$10+DG166*'Ores &amp; Ingots'!$C$11+DH166*'Ores &amp; Ingots'!$C$12</f>
        <v>20</v>
      </c>
      <c r="DV166" s="225" t="str">
        <f>DI166*'Ores &amp; Ingots'!$B$3+DJ166*'Ores &amp; Ingots'!$B$4+DK166*'Ores &amp; Ingots'!$B$5+DL166*'Ores &amp; Ingots'!$B$6+DM166*'Ores &amp; Ingots'!$B$7+DN166*'Ores &amp; Ingots'!$B$8+DO166*'Ores &amp; Ingots'!$B$9+DP166*'Ores &amp; Ingots'!$B$10+DQ166*'Ores &amp; Ingots'!$B$11+DR166*'Ores &amp; Ingots'!$B$12</f>
        <v>117</v>
      </c>
      <c r="DW166" s="249" t="str">
        <f>CY166*Refining!$G$3+CZ166*Refining!$G$4+DA166*Refining!$G$5+DB166*Refining!$G$6+DC166*Refining!$G$7+DD166*Refining!$G$8+DE166*Refining!$G$9+DF166*Refining!$G$10+DG166*Refining!$G$11+DH166*Refining!$G$12</f>
        <v>135</v>
      </c>
      <c r="DX166" s="249" t="str">
        <f t="shared" si="17"/>
        <v>21,004</v>
      </c>
      <c r="DY166" s="250" t="str">
        <f t="shared" si="18"/>
        <v>0.0210</v>
      </c>
      <c r="DZ166" s="248" t="str">
        <f t="shared" si="19"/>
        <v>172</v>
      </c>
      <c r="EA166" s="251" t="str">
        <f t="shared" ref="EA166:EB166" si="673">DZ166/60</f>
        <v>2.9</v>
      </c>
      <c r="EB166" s="251" t="str">
        <f t="shared" si="673"/>
        <v>0.0</v>
      </c>
      <c r="EC166" s="543" t="str">
        <f t="shared" si="21"/>
        <v>0.00</v>
      </c>
      <c r="ED166" s="248" t="str">
        <f t="shared" si="22"/>
        <v>25,204</v>
      </c>
      <c r="EE166" s="251" t="str">
        <f t="shared" ref="EE166:EF166" si="674">ED166/1000</f>
        <v>25.2</v>
      </c>
      <c r="EF166" s="252" t="str">
        <f t="shared" si="674"/>
        <v>0.03</v>
      </c>
      <c r="EG166" s="544" t="str">
        <f t="shared" si="24"/>
        <v>0.0252</v>
      </c>
      <c r="EH166" s="225" t="s">
        <v>12</v>
      </c>
    </row>
    <row r="167">
      <c r="A167" s="33"/>
      <c r="B167" s="226" t="s">
        <v>1029</v>
      </c>
      <c r="C167" s="227" t="s">
        <v>886</v>
      </c>
      <c r="D167" s="227">
        <v>3.0</v>
      </c>
      <c r="E167" s="227">
        <v>1.0</v>
      </c>
      <c r="F167" s="227">
        <v>3.0</v>
      </c>
      <c r="G167" s="253" t="str">
        <f t="shared" si="5"/>
        <v>140.6</v>
      </c>
      <c r="H167" s="254">
        <v>20.0</v>
      </c>
      <c r="I167" s="254">
        <v>20.0</v>
      </c>
      <c r="J167" s="254" t="str">
        <f>H167/Main!$D$9</f>
        <v>20</v>
      </c>
      <c r="K167" s="254" t="str">
        <f>I167/Main!$D$10</f>
        <v>20</v>
      </c>
      <c r="L167" s="254" t="str">
        <f t="shared" si="6"/>
        <v>1</v>
      </c>
      <c r="M167" s="254">
        <v>0.3</v>
      </c>
      <c r="N167" s="255"/>
      <c r="O167" s="255"/>
      <c r="P167" s="255"/>
      <c r="Q167" s="256"/>
      <c r="R167" s="255"/>
      <c r="S167" s="257"/>
      <c r="T167" s="257"/>
      <c r="U167" s="255"/>
      <c r="V167" s="255"/>
      <c r="W167" s="257"/>
      <c r="X167" s="257"/>
      <c r="Y167" s="255"/>
      <c r="Z167" s="255"/>
      <c r="AA167" s="255"/>
      <c r="AB167" s="255"/>
      <c r="AC167" s="335" t="s">
        <v>913</v>
      </c>
      <c r="AD167" s="225">
        <v>20.0</v>
      </c>
      <c r="AE167" s="225">
        <v>0.0</v>
      </c>
      <c r="AF167" s="225">
        <v>0.0</v>
      </c>
      <c r="AG167" s="309">
        <v>10.0</v>
      </c>
      <c r="AH167" s="225">
        <v>80.0</v>
      </c>
      <c r="AI167" s="225">
        <v>0.0</v>
      </c>
      <c r="AJ167" s="225">
        <v>0.0</v>
      </c>
      <c r="AK167" s="225">
        <v>0.0</v>
      </c>
      <c r="AL167" s="225">
        <v>0.0</v>
      </c>
      <c r="AM167" s="225">
        <v>0.0</v>
      </c>
      <c r="AN167" s="225">
        <v>0.0</v>
      </c>
      <c r="AO167" s="225">
        <v>20.0</v>
      </c>
      <c r="AP167" s="225">
        <v>0.0</v>
      </c>
      <c r="AQ167" s="225">
        <v>0.0</v>
      </c>
      <c r="AR167" s="225">
        <v>0.0</v>
      </c>
      <c r="AS167" s="225">
        <v>0.0</v>
      </c>
      <c r="AT167" s="225">
        <v>0.0</v>
      </c>
      <c r="AU167" s="225">
        <v>0.0</v>
      </c>
      <c r="AV167" s="225">
        <v>0.0</v>
      </c>
      <c r="AW167" s="225">
        <v>0.0</v>
      </c>
      <c r="AX167" s="225">
        <v>0.0</v>
      </c>
      <c r="AY167" s="239" t="str">
        <f t="shared" ref="AY167:BS167" si="675">IF(AD167 = 0, "", AD167)</f>
        <v>20</v>
      </c>
      <c r="AZ167" s="227" t="str">
        <f t="shared" si="675"/>
        <v/>
      </c>
      <c r="BA167" s="227" t="str">
        <f t="shared" si="675"/>
        <v/>
      </c>
      <c r="BB167" s="309" t="str">
        <f t="shared" si="675"/>
        <v>10</v>
      </c>
      <c r="BC167" s="225" t="str">
        <f t="shared" si="675"/>
        <v>80</v>
      </c>
      <c r="BD167" s="227" t="str">
        <f t="shared" si="675"/>
        <v/>
      </c>
      <c r="BE167" s="227" t="str">
        <f t="shared" si="675"/>
        <v/>
      </c>
      <c r="BF167" s="227" t="str">
        <f t="shared" si="675"/>
        <v/>
      </c>
      <c r="BG167" s="227" t="str">
        <f t="shared" si="675"/>
        <v/>
      </c>
      <c r="BH167" s="227" t="str">
        <f t="shared" si="675"/>
        <v/>
      </c>
      <c r="BI167" s="227" t="str">
        <f t="shared" si="675"/>
        <v/>
      </c>
      <c r="BJ167" s="225" t="str">
        <f t="shared" si="675"/>
        <v>20</v>
      </c>
      <c r="BK167" s="227" t="str">
        <f t="shared" si="675"/>
        <v/>
      </c>
      <c r="BL167" s="227" t="str">
        <f t="shared" si="675"/>
        <v/>
      </c>
      <c r="BM167" s="227" t="str">
        <f t="shared" si="675"/>
        <v/>
      </c>
      <c r="BN167" s="227" t="str">
        <f t="shared" si="675"/>
        <v/>
      </c>
      <c r="BO167" s="227" t="str">
        <f t="shared" si="675"/>
        <v/>
      </c>
      <c r="BP167" s="227" t="str">
        <f t="shared" si="675"/>
        <v/>
      </c>
      <c r="BQ167" s="227" t="str">
        <f t="shared" si="675"/>
        <v/>
      </c>
      <c r="BR167" s="227" t="str">
        <f t="shared" si="675"/>
        <v/>
      </c>
      <c r="BS167" s="238" t="str">
        <f t="shared" si="675"/>
        <v/>
      </c>
      <c r="BT167" s="239" t="str">
        <f>$AY167*Assembly!Y$4+$AZ167*Assembly!Y$5+$BA167*Assembly!Y$6+$BB167*Assembly!Y$7+$BC167*Assembly!Y$8+$BD167*Assembly!Y$9+$BE167*Assembly!Y$10+$BF167*Assembly!Y$11+$BG167*Assembly!Y$12+$BH167*Assembly!Y$13+$BI167*Assembly!Y$14+$BJ167*Assembly!Y$15+$BK167*Assembly!Y$16+$BL167*Assembly!Y$17+$BM167*Assembly!Y$18+$BN167*Assembly!Y$19+$BO167*Assembly!Y$20+$BP167*Assembly!Y$21+$BQ167*Assembly!Y$22+$BR167*Assembly!Y$23+$BS167*Assembly!Y$24</f>
        <v>1,410</v>
      </c>
      <c r="BU167" s="225" t="str">
        <f t="shared" si="8"/>
        <v>10</v>
      </c>
      <c r="BV167" s="225" t="str">
        <f>$AY167*Assembly!AC$4+$AZ167*Assembly!AC$5+$BA167*Assembly!AC$6+$BB167*Assembly!AC$7+$BC167*Assembly!AC$8+$BD167*Assembly!AC$9+$BE167*Assembly!AC$10+$BF167*Assembly!AC$11+$BG167*Assembly!AC$12+$BH167*Assembly!AC$13+$BI167*Assembly!AC$14+$BJ167*Assembly!AC$15+$BK167*Assembly!AC$16+$BL167*Assembly!AC$17+$BM167*Assembly!AC$18+$BN167*Assembly!AC$19+$BO167*Assembly!AC$20+$BP167*Assembly!AC$21+$BQ167*Assembly!AC$22+$BR167*Assembly!AC$23+$BS167*Assembly!AC$24</f>
        <v>5,600</v>
      </c>
      <c r="BW167" s="240" t="str">
        <f t="shared" si="9"/>
        <v>3.97</v>
      </c>
      <c r="BX167" s="241" t="str">
        <f t="shared" si="10"/>
        <v>40</v>
      </c>
      <c r="BY167" s="242" t="str">
        <f t="shared" si="11"/>
        <v>558.5</v>
      </c>
      <c r="BZ167" s="355"/>
      <c r="CA167" s="225" t="str">
        <f>$AY167*Assembly!X$4+$AZ167*Assembly!X$5+$BA167*Assembly!X$6+$BB167*Assembly!X$7+$BC167*Assembly!X$8+$BD167*Assembly!X$9+$BE167*Assembly!X$10+$BF167*Assembly!X$11+$BG167*Assembly!X$12+$BH167*Assembly!X$13+$BI167*Assembly!X$14+$BJ167*Assembly!X$15+$BK167*Assembly!X$16+$BL167*Assembly!X$17+$BM167*Assembly!X$18+$BN167*Assembly!X$19+$BO167*Assembly!X$20+$BP167*Assembly!X$21+$BQ167*Assembly!X$22+$BR167*Assembly!X$23+$BS167*Assembly!X$24</f>
        <v>390</v>
      </c>
      <c r="CB167" s="225" t="str">
        <f t="shared" si="12"/>
        <v>60,667</v>
      </c>
      <c r="CC167" s="223" t="str">
        <f t="shared" si="13"/>
        <v>0.0607</v>
      </c>
      <c r="CD167" s="243" t="str">
        <f>$AY167*Assembly!AB$4+$AZ167*Assembly!AB$5+$BA167*Assembly!AB$6+$BB167*Assembly!AB$7+$BC167*Assembly!AB$8+$BD167*Assembly!AB$9+$BE167*Assembly!AB$10+$BF167*Assembly!AB$11+$BG167*Assembly!AB$12+$BH167*Assembly!AB$13+$BI167*Assembly!AB$14+$BJ167*Assembly!AB$15+$BK167*Assembly!AB$16+$BL167*Assembly!AB$17+$BM167*Assembly!AB$18+$BN167*Assembly!AB$19+$BO167*Assembly!AB$20+$BP167*Assembly!AB$21+$BQ167*Assembly!AB$22+$BR167*Assembly!AB$23+$BS167*Assembly!AB$24</f>
        <v>900</v>
      </c>
      <c r="CE167" s="256" t="str">
        <f>$AY167*Assembly!M$4+$AZ167*Assembly!M$5+$BA167*Assembly!M$6+$BB167*Assembly!M$7+$BC167*Assembly!M$8+$BD167*Assembly!M$9+$BE167*Assembly!M$10+$BF167*Assembly!M$11+$BG167*Assembly!M$12+$BH167*Assembly!M$13+$BI167*Assembly!M$14+$BJ167*Assembly!M$15+$BK167*Assembly!M$16+$BL167*Assembly!M$17+$BM167*Assembly!M$18+$BN167*Assembly!M$19+$BO167*Assembly!M$20+$BP167*Assembly!M$21+$BQ167*Assembly!M$22+$BR167*Assembly!M$23+$BS167*Assembly!M$24</f>
        <v>1,760</v>
      </c>
      <c r="CF167" s="256" t="str">
        <f>$AY167*Assembly!N$4+$AZ167*Assembly!N$5+$BA167*Assembly!N$6+$BB167*Assembly!N$7+$BC167*Assembly!N$8+$BD167*Assembly!N$9+$BE167*Assembly!N$10+$BF167*Assembly!N$11+$BG167*Assembly!N$12+$BH167*Assembly!N$13+$BI167*Assembly!N$14+$BJ167*Assembly!N$15+$BK167*Assembly!N$16+$BL167*Assembly!N$17+$BM167*Assembly!N$18+$BN167*Assembly!N$19+$BO167*Assembly!N$20+$BP167*Assembly!N$21+$BQ167*Assembly!N$22+$BR167*Assembly!N$23+$BS167*Assembly!N$24</f>
        <v>100</v>
      </c>
      <c r="CG167" s="256" t="str">
        <f>$AY167*Assembly!O$4+$AZ167*Assembly!O$5+$BA167*Assembly!O$6+$BB167*Assembly!O$7+$BC167*Assembly!O$8+$BD167*Assembly!O$9+$BE167*Assembly!O$10+$BF167*Assembly!O$11+$BG167*Assembly!O$12+$BH167*Assembly!O$13+$BI167*Assembly!O$14+$BJ167*Assembly!O$15+$BK167*Assembly!O$16+$BL167*Assembly!O$17+$BM167*Assembly!O$18+$BN167*Assembly!O$19+$BO167*Assembly!O$20+$BP167*Assembly!O$21+$BQ167*Assembly!O$22+$BR167*Assembly!O$23+$BS167*Assembly!O$24</f>
        <v>60</v>
      </c>
      <c r="CH167" s="254" t="str">
        <f>$AY167*Assembly!P$4+$AZ167*Assembly!P$5+$BA167*Assembly!P$6+$BB167*Assembly!P$7+$BC167*Assembly!P$8+$BD167*Assembly!P$9+$BE167*Assembly!P$10+$BF167*Assembly!P$11+$BG167*Assembly!P$12+$BH167*Assembly!P$13+$BI167*Assembly!P$14+$BJ167*Assembly!P$15+$BK167*Assembly!P$16+$BL167*Assembly!P$17+$BM167*Assembly!P$18+$BN167*Assembly!P$19+$BO167*Assembly!P$20+$BP167*Assembly!P$21+$BQ167*Assembly!P$22+$BR167*Assembly!P$23+$BS167*Assembly!P$24</f>
        <v>0</v>
      </c>
      <c r="CI167" s="254" t="str">
        <f>$AY167*Assembly!Q$4+$AZ167*Assembly!Q$5+$BA167*Assembly!Q$6+$BB167*Assembly!Q$7+$BC167*Assembly!Q$8+$BD167*Assembly!Q$9+$BE167*Assembly!Q$10+$BF167*Assembly!Q$11+$BG167*Assembly!Q$12+$BH167*Assembly!Q$13+$BI167*Assembly!Q$14+$BJ167*Assembly!Q$15+$BK167*Assembly!Q$16+$BL167*Assembly!Q$17+$BM167*Assembly!Q$18+$BN167*Assembly!Q$19+$BO167*Assembly!Q$20+$BP167*Assembly!Q$21+$BQ167*Assembly!Q$22+$BR167*Assembly!Q$23+$BS167*Assembly!Q$24</f>
        <v>0</v>
      </c>
      <c r="CJ167" s="256" t="str">
        <f>$AY167*Assembly!R$4+$AZ167*Assembly!R$5+$BA167*Assembly!R$6+$BB167*Assembly!R$7+$BC167*Assembly!R$8+$BD167*Assembly!R$9+$BE167*Assembly!R$10+$BF167*Assembly!R$11+$BG167*Assembly!R$12+$BH167*Assembly!R$13+$BI167*Assembly!R$14+$BJ167*Assembly!R$15+$BK167*Assembly!R$16+$BL167*Assembly!R$17+$BM167*Assembly!R$18+$BN167*Assembly!R$19+$BO167*Assembly!R$20+$BP167*Assembly!R$21+$BQ167*Assembly!R$22+$BR167*Assembly!R$23+$BS167*Assembly!R$24</f>
        <v>0</v>
      </c>
      <c r="CK167" s="254" t="str">
        <f>$AY167*Assembly!S$4+$AZ167*Assembly!S$5+$BA167*Assembly!S$6+$BB167*Assembly!S$7+$BC167*Assembly!S$8+$BD167*Assembly!S$9+$BE167*Assembly!S$10+$BF167*Assembly!S$11+$BG167*Assembly!S$12+$BH167*Assembly!S$13+$BI167*Assembly!S$14+$BJ167*Assembly!S$15+$BK167*Assembly!S$16+$BL167*Assembly!S$17+$BM167*Assembly!S$18+$BN167*Assembly!S$19+$BO167*Assembly!S$20+$BP167*Assembly!S$21+$BQ167*Assembly!S$22+$BR167*Assembly!S$23+$BS167*Assembly!S$24</f>
        <v>0</v>
      </c>
      <c r="CL167" s="254" t="str">
        <f>$AY167*Assembly!T$4+$AZ167*Assembly!T$5+$BA167*Assembly!T$6+$BB167*Assembly!T$7+$BC167*Assembly!T$8+$BD167*Assembly!T$9+$BE167*Assembly!T$10+$BF167*Assembly!T$11+$BG167*Assembly!T$12+$BH167*Assembly!T$13+$BI167*Assembly!T$14+$BJ167*Assembly!T$15+$BK167*Assembly!T$16+$BL167*Assembly!T$17+$BM167*Assembly!T$18+$BN167*Assembly!T$19+$BO167*Assembly!T$20+$BP167*Assembly!T$21+$BQ167*Assembly!T$22+$BR167*Assembly!T$23+$BS167*Assembly!T$24</f>
        <v>0</v>
      </c>
      <c r="CM167" s="254" t="str">
        <f>$AY167*Assembly!U$4+$AZ167*Assembly!U$5+$BA167*Assembly!U$6+$BB167*Assembly!U$7+$BC167*Assembly!U$8+$BD167*Assembly!U$9+$BE167*Assembly!U$10+$BF167*Assembly!U$11+$BG167*Assembly!U$12+$BH167*Assembly!U$13+$BI167*Assembly!U$14+$BJ167*Assembly!U$15+$BK167*Assembly!U$16+$BL167*Assembly!U$17+$BM167*Assembly!U$18+$BN167*Assembly!U$19+$BO167*Assembly!U$20+$BP167*Assembly!U$21+$BQ167*Assembly!U$22+$BR167*Assembly!U$23+$BS167*Assembly!U$24</f>
        <v>0</v>
      </c>
      <c r="CN167" s="256" t="str">
        <f>$AY167*Assembly!V$4+$AZ167*Assembly!V$5+$BA167*Assembly!V$6+$BB167*Assembly!V$7+$BC167*Assembly!V$8+$BD167*Assembly!V$9+$BE167*Assembly!V$10+$BF167*Assembly!V$11+$BG167*Assembly!V$12+$BH167*Assembly!V$13+$BI167*Assembly!V$14+$BJ167*Assembly!V$15+$BK167*Assembly!V$16+$BL167*Assembly!V$17+$BM167*Assembly!V$18+$BN167*Assembly!V$19+$BO167*Assembly!V$20+$BP167*Assembly!V$21+$BQ167*Assembly!V$22+$BR167*Assembly!V$23+$BS167*Assembly!V$24</f>
        <v>0</v>
      </c>
      <c r="CO167" s="256" t="str">
        <f>CE167*Refining!$F$3</f>
        <v>3,143</v>
      </c>
      <c r="CP167" s="256" t="str">
        <f>CF167*Refining!$F$4</f>
        <v>313</v>
      </c>
      <c r="CQ167" s="256" t="str">
        <f>CG167*Refining!$F$5</f>
        <v>250</v>
      </c>
      <c r="CR167" s="256" t="str">
        <f>CH167*Refining!$F$6</f>
        <v>0</v>
      </c>
      <c r="CS167" s="256" t="str">
        <f>CI167*Refining!$F$7</f>
        <v>0</v>
      </c>
      <c r="CT167" s="256" t="str">
        <f>CJ167*Refining!$F$8</f>
        <v>0</v>
      </c>
      <c r="CU167" s="256" t="str">
        <f>CK167*Refining!$F$9</f>
        <v>0</v>
      </c>
      <c r="CV167" s="256" t="str">
        <f>CL167*Refining!$F$10</f>
        <v>0</v>
      </c>
      <c r="CW167" s="256" t="str">
        <f>CM167*Refining!$F$11</f>
        <v>0</v>
      </c>
      <c r="CX167" s="256" t="str">
        <f>CN167*Refining!$F$12</f>
        <v>0</v>
      </c>
      <c r="CY167" s="248" t="str">
        <f t="shared" ref="CY167:DR167" si="676">IF(CE167 = 0, "", CE167)</f>
        <v>1,760</v>
      </c>
      <c r="CZ167" s="249" t="str">
        <f t="shared" si="676"/>
        <v>100</v>
      </c>
      <c r="DA167" s="249" t="str">
        <f t="shared" si="676"/>
        <v>60</v>
      </c>
      <c r="DB167" s="245" t="str">
        <f t="shared" si="676"/>
        <v/>
      </c>
      <c r="DC167" s="245" t="str">
        <f t="shared" si="676"/>
        <v/>
      </c>
      <c r="DD167" s="245" t="str">
        <f t="shared" si="676"/>
        <v/>
      </c>
      <c r="DE167" s="245" t="str">
        <f t="shared" si="676"/>
        <v/>
      </c>
      <c r="DF167" s="245" t="str">
        <f t="shared" si="676"/>
        <v/>
      </c>
      <c r="DG167" s="245" t="str">
        <f t="shared" si="676"/>
        <v/>
      </c>
      <c r="DH167" s="246" t="str">
        <f t="shared" si="676"/>
        <v/>
      </c>
      <c r="DI167" s="248" t="str">
        <f t="shared" si="676"/>
        <v>3,143</v>
      </c>
      <c r="DJ167" s="249" t="str">
        <f t="shared" si="676"/>
        <v>313</v>
      </c>
      <c r="DK167" s="249" t="str">
        <f t="shared" si="676"/>
        <v>250</v>
      </c>
      <c r="DL167" s="245" t="str">
        <f t="shared" si="676"/>
        <v/>
      </c>
      <c r="DM167" s="245" t="str">
        <f t="shared" si="676"/>
        <v/>
      </c>
      <c r="DN167" s="245" t="str">
        <f t="shared" si="676"/>
        <v/>
      </c>
      <c r="DO167" s="245" t="str">
        <f t="shared" si="676"/>
        <v/>
      </c>
      <c r="DP167" s="245" t="str">
        <f t="shared" si="676"/>
        <v/>
      </c>
      <c r="DQ167" s="245" t="str">
        <f t="shared" si="676"/>
        <v/>
      </c>
      <c r="DR167" s="246" t="str">
        <f t="shared" si="676"/>
        <v/>
      </c>
      <c r="DS167" s="248" t="str">
        <f t="shared" si="15"/>
        <v>1,920</v>
      </c>
      <c r="DT167" s="249" t="str">
        <f t="shared" si="16"/>
        <v>3,705</v>
      </c>
      <c r="DU167" s="225" t="str">
        <f>CY167*'Ores &amp; Ingots'!$C$3+CZ167*'Ores &amp; Ingots'!$C$4+DA167*'Ores &amp; Ingots'!$C$5+DB167*'Ores &amp; Ingots'!$C$6+DC167*'Ores &amp; Ingots'!$C$7+DD167*'Ores &amp; Ingots'!$C$8+DE167*'Ores &amp; Ingots'!$C$9+DF167*'Ores &amp; Ingots'!$C$10+DG167*'Ores &amp; Ingots'!$C$11+DH167*'Ores &amp; Ingots'!$C$12</f>
        <v>241</v>
      </c>
      <c r="DV167" s="225" t="str">
        <f>DI167*'Ores &amp; Ingots'!$B$3+DJ167*'Ores &amp; Ingots'!$B$4+DK167*'Ores &amp; Ingots'!$B$5+DL167*'Ores &amp; Ingots'!$B$6+DM167*'Ores &amp; Ingots'!$B$7+DN167*'Ores &amp; Ingots'!$B$8+DO167*'Ores &amp; Ingots'!$B$9+DP167*'Ores &amp; Ingots'!$B$10+DQ167*'Ores &amp; Ingots'!$B$11+DR167*'Ores &amp; Ingots'!$B$12</f>
        <v>1,371</v>
      </c>
      <c r="DW167" s="249" t="str">
        <f>CY167*Refining!$G$3+CZ167*Refining!$G$4+DA167*Refining!$G$5+DB167*Refining!$G$6+DC167*Refining!$G$7+DD167*Refining!$G$8+DE167*Refining!$G$9+DF167*Refining!$G$10+DG167*Refining!$G$11+DH167*Refining!$G$12</f>
        <v>1,371</v>
      </c>
      <c r="DX167" s="249" t="str">
        <f t="shared" si="17"/>
        <v>213,248</v>
      </c>
      <c r="DY167" s="250" t="str">
        <f t="shared" si="18"/>
        <v>0.2132</v>
      </c>
      <c r="DZ167" s="248" t="str">
        <f t="shared" si="19"/>
        <v>1,781</v>
      </c>
      <c r="EA167" s="251" t="str">
        <f t="shared" ref="EA167:EB167" si="677">DZ167/60</f>
        <v>29.7</v>
      </c>
      <c r="EB167" s="251" t="str">
        <f t="shared" si="677"/>
        <v>0.5</v>
      </c>
      <c r="EC167" s="543" t="str">
        <f t="shared" si="21"/>
        <v>0.02</v>
      </c>
      <c r="ED167" s="248" t="str">
        <f t="shared" si="22"/>
        <v>273,915</v>
      </c>
      <c r="EE167" s="251" t="str">
        <f t="shared" ref="EE167:EF167" si="678">ED167/1000</f>
        <v>273.9</v>
      </c>
      <c r="EF167" s="252" t="str">
        <f t="shared" si="678"/>
        <v>0.27</v>
      </c>
      <c r="EG167" s="544" t="str">
        <f t="shared" si="24"/>
        <v>0.2739</v>
      </c>
      <c r="EH167" s="225">
        <v>1728.0</v>
      </c>
    </row>
    <row r="168" hidden="1">
      <c r="A168" s="33"/>
      <c r="B168" s="226" t="s">
        <v>1029</v>
      </c>
      <c r="C168" s="227" t="s">
        <v>885</v>
      </c>
      <c r="D168" s="227">
        <v>3.0</v>
      </c>
      <c r="E168" s="227">
        <v>1.0</v>
      </c>
      <c r="F168" s="227">
        <v>3.0</v>
      </c>
      <c r="G168" s="228" t="str">
        <f t="shared" si="5"/>
        <v>1.1</v>
      </c>
      <c r="H168" s="229">
        <v>15.0</v>
      </c>
      <c r="I168" s="229">
        <v>15.0</v>
      </c>
      <c r="J168" s="229" t="str">
        <f>H168/Main!$D$9</f>
        <v>15</v>
      </c>
      <c r="K168" s="229" t="str">
        <f>I168/Main!$D$10</f>
        <v>15</v>
      </c>
      <c r="L168" s="229" t="str">
        <f t="shared" si="6"/>
        <v>1</v>
      </c>
      <c r="M168" s="229">
        <v>0.3</v>
      </c>
      <c r="N168" s="230"/>
      <c r="O168" s="230"/>
      <c r="P168" s="230"/>
      <c r="Q168" s="231"/>
      <c r="R168" s="230"/>
      <c r="S168" s="232"/>
      <c r="T168" s="232"/>
      <c r="U168" s="230"/>
      <c r="V168" s="230"/>
      <c r="W168" s="232"/>
      <c r="X168" s="232"/>
      <c r="Y168" s="230"/>
      <c r="Z168" s="230"/>
      <c r="AA168" s="230"/>
      <c r="AB168" s="230"/>
      <c r="AC168" s="334"/>
      <c r="AD168" s="225">
        <v>4.0</v>
      </c>
      <c r="AE168" s="225">
        <v>0.0</v>
      </c>
      <c r="AF168" s="225">
        <v>0.0</v>
      </c>
      <c r="AG168" s="309">
        <v>2.0</v>
      </c>
      <c r="AH168" s="225">
        <v>15.0</v>
      </c>
      <c r="AI168" s="225">
        <v>0.0</v>
      </c>
      <c r="AJ168" s="225">
        <v>0.0</v>
      </c>
      <c r="AK168" s="225">
        <v>0.0</v>
      </c>
      <c r="AL168" s="225">
        <v>0.0</v>
      </c>
      <c r="AM168" s="225">
        <v>0.0</v>
      </c>
      <c r="AN168" s="225">
        <v>0.0</v>
      </c>
      <c r="AO168" s="225">
        <v>3.0</v>
      </c>
      <c r="AP168" s="225">
        <v>0.0</v>
      </c>
      <c r="AQ168" s="225">
        <v>0.0</v>
      </c>
      <c r="AR168" s="225">
        <v>0.0</v>
      </c>
      <c r="AS168" s="225">
        <v>0.0</v>
      </c>
      <c r="AT168" s="225">
        <v>0.0</v>
      </c>
      <c r="AU168" s="225">
        <v>0.0</v>
      </c>
      <c r="AV168" s="225">
        <v>0.0</v>
      </c>
      <c r="AW168" s="225">
        <v>0.0</v>
      </c>
      <c r="AX168" s="225">
        <v>0.0</v>
      </c>
      <c r="AY168" s="239" t="str">
        <f t="shared" ref="AY168:BS168" si="679">IF(AD168 = 0, "", AD168)</f>
        <v>4</v>
      </c>
      <c r="AZ168" s="227" t="str">
        <f t="shared" si="679"/>
        <v/>
      </c>
      <c r="BA168" s="227" t="str">
        <f t="shared" si="679"/>
        <v/>
      </c>
      <c r="BB168" s="309" t="str">
        <f t="shared" si="679"/>
        <v>2</v>
      </c>
      <c r="BC168" s="225" t="str">
        <f t="shared" si="679"/>
        <v>15</v>
      </c>
      <c r="BD168" s="227" t="str">
        <f t="shared" si="679"/>
        <v/>
      </c>
      <c r="BE168" s="227" t="str">
        <f t="shared" si="679"/>
        <v/>
      </c>
      <c r="BF168" s="227" t="str">
        <f t="shared" si="679"/>
        <v/>
      </c>
      <c r="BG168" s="227" t="str">
        <f t="shared" si="679"/>
        <v/>
      </c>
      <c r="BH168" s="227" t="str">
        <f t="shared" si="679"/>
        <v/>
      </c>
      <c r="BI168" s="227" t="str">
        <f t="shared" si="679"/>
        <v/>
      </c>
      <c r="BJ168" s="225" t="str">
        <f t="shared" si="679"/>
        <v>3</v>
      </c>
      <c r="BK168" s="227" t="str">
        <f t="shared" si="679"/>
        <v/>
      </c>
      <c r="BL168" s="227" t="str">
        <f t="shared" si="679"/>
        <v/>
      </c>
      <c r="BM168" s="227" t="str">
        <f t="shared" si="679"/>
        <v/>
      </c>
      <c r="BN168" s="227" t="str">
        <f t="shared" si="679"/>
        <v/>
      </c>
      <c r="BO168" s="227" t="str">
        <f t="shared" si="679"/>
        <v/>
      </c>
      <c r="BP168" s="227" t="str">
        <f t="shared" si="679"/>
        <v/>
      </c>
      <c r="BQ168" s="227" t="str">
        <f t="shared" si="679"/>
        <v/>
      </c>
      <c r="BR168" s="227" t="str">
        <f t="shared" si="679"/>
        <v/>
      </c>
      <c r="BS168" s="238" t="str">
        <f t="shared" si="679"/>
        <v/>
      </c>
      <c r="BT168" s="239" t="str">
        <f>$AY168*Assembly!Y$4+$AZ168*Assembly!Y$5+$BA168*Assembly!Y$6+$BB168*Assembly!Y$7+$BC168*Assembly!Y$8+$BD168*Assembly!Y$9+$BE168*Assembly!Y$10+$BF168*Assembly!Y$11+$BG168*Assembly!Y$12+$BH168*Assembly!Y$13+$BI168*Assembly!Y$14+$BJ168*Assembly!Y$15+$BK168*Assembly!Y$16+$BL168*Assembly!Y$17+$BM168*Assembly!Y$18+$BN168*Assembly!Y$19+$BO168*Assembly!Y$20+$BP168*Assembly!Y$21+$BQ168*Assembly!Y$22+$BR168*Assembly!Y$23+$BS168*Assembly!Y$24</f>
        <v>268</v>
      </c>
      <c r="BU168" s="225" t="str">
        <f t="shared" si="8"/>
        <v>238</v>
      </c>
      <c r="BV168" s="225" t="str">
        <f>$AY168*Assembly!AC$4+$AZ168*Assembly!AC$5+$BA168*Assembly!AC$6+$BB168*Assembly!AC$7+$BC168*Assembly!AC$8+$BD168*Assembly!AC$9+$BE168*Assembly!AC$10+$BF168*Assembly!AC$11+$BG168*Assembly!AC$12+$BH168*Assembly!AC$13+$BI168*Assembly!AC$14+$BJ168*Assembly!AC$15+$BK168*Assembly!AC$16+$BL168*Assembly!AC$17+$BM168*Assembly!AC$18+$BN168*Assembly!AC$19+$BO168*Assembly!AC$20+$BP168*Assembly!AC$21+$BQ168*Assembly!AC$22+$BR168*Assembly!AC$23+$BS168*Assembly!AC$24</f>
        <v>1,060</v>
      </c>
      <c r="BW168" s="240" t="str">
        <f t="shared" si="9"/>
        <v>3.96</v>
      </c>
      <c r="BX168" s="241" t="str">
        <f t="shared" si="10"/>
        <v>942</v>
      </c>
      <c r="BY168" s="242" t="str">
        <f t="shared" si="11"/>
        <v>4.4</v>
      </c>
      <c r="BZ168" s="225"/>
      <c r="CA168" s="225" t="str">
        <f>$AY168*Assembly!X$4+$AZ168*Assembly!X$5+$BA168*Assembly!X$6+$BB168*Assembly!X$7+$BC168*Assembly!X$8+$BD168*Assembly!X$9+$BE168*Assembly!X$10+$BF168*Assembly!X$11+$BG168*Assembly!X$12+$BH168*Assembly!X$13+$BI168*Assembly!X$14+$BJ168*Assembly!X$15+$BK168*Assembly!X$16+$BL168*Assembly!X$17+$BM168*Assembly!X$18+$BN168*Assembly!X$19+$BO168*Assembly!X$20+$BP168*Assembly!X$21+$BQ168*Assembly!X$22+$BR168*Assembly!X$23+$BS168*Assembly!X$24</f>
        <v>72</v>
      </c>
      <c r="CB168" s="225" t="str">
        <f t="shared" si="12"/>
        <v>11,200</v>
      </c>
      <c r="CC168" s="223" t="str">
        <f t="shared" si="13"/>
        <v>0.0112</v>
      </c>
      <c r="CD168" s="243" t="str">
        <f>$AY168*Assembly!AB$4+$AZ168*Assembly!AB$5+$BA168*Assembly!AB$6+$BB168*Assembly!AB$7+$BC168*Assembly!AB$8+$BD168*Assembly!AB$9+$BE168*Assembly!AB$10+$BF168*Assembly!AB$11+$BG168*Assembly!AB$12+$BH168*Assembly!AB$13+$BI168*Assembly!AB$14+$BJ168*Assembly!AB$15+$BK168*Assembly!AB$16+$BL168*Assembly!AB$17+$BM168*Assembly!AB$18+$BN168*Assembly!AB$19+$BO168*Assembly!AB$20+$BP168*Assembly!AB$21+$BQ168*Assembly!AB$22+$BR168*Assembly!AB$23+$BS168*Assembly!AB$24</f>
        <v>163</v>
      </c>
      <c r="CE168" s="231" t="str">
        <f>$AY168*Assembly!M$4+$AZ168*Assembly!M$5+$BA168*Assembly!M$6+$BB168*Assembly!M$7+$BC168*Assembly!M$8+$BD168*Assembly!M$9+$BE168*Assembly!M$10+$BF168*Assembly!M$11+$BG168*Assembly!M$12+$BH168*Assembly!M$13+$BI168*Assembly!M$14+$BJ168*Assembly!M$15+$BK168*Assembly!M$16+$BL168*Assembly!M$17+$BM168*Assembly!M$18+$BN168*Assembly!M$19+$BO168*Assembly!M$20+$BP168*Assembly!M$21+$BQ168*Assembly!M$22+$BR168*Assembly!M$23+$BS168*Assembly!M$24</f>
        <v>330</v>
      </c>
      <c r="CF168" s="231" t="str">
        <f>$AY168*Assembly!N$4+$AZ168*Assembly!N$5+$BA168*Assembly!N$6+$BB168*Assembly!N$7+$BC168*Assembly!N$8+$BD168*Assembly!N$9+$BE168*Assembly!N$10+$BF168*Assembly!N$11+$BG168*Assembly!N$12+$BH168*Assembly!N$13+$BI168*Assembly!N$14+$BJ168*Assembly!N$15+$BK168*Assembly!N$16+$BL168*Assembly!N$17+$BM168*Assembly!N$18+$BN168*Assembly!N$19+$BO168*Assembly!N$20+$BP168*Assembly!N$21+$BQ168*Assembly!N$22+$BR168*Assembly!N$23+$BS168*Assembly!N$24</f>
        <v>15</v>
      </c>
      <c r="CG168" s="231" t="str">
        <f>$AY168*Assembly!O$4+$AZ168*Assembly!O$5+$BA168*Assembly!O$6+$BB168*Assembly!O$7+$BC168*Assembly!O$8+$BD168*Assembly!O$9+$BE168*Assembly!O$10+$BF168*Assembly!O$11+$BG168*Assembly!O$12+$BH168*Assembly!O$13+$BI168*Assembly!O$14+$BJ168*Assembly!O$15+$BK168*Assembly!O$16+$BL168*Assembly!O$17+$BM168*Assembly!O$18+$BN168*Assembly!O$19+$BO168*Assembly!O$20+$BP168*Assembly!O$21+$BQ168*Assembly!O$22+$BR168*Assembly!O$23+$BS168*Assembly!O$24</f>
        <v>9</v>
      </c>
      <c r="CH168" s="229" t="str">
        <f>$AY168*Assembly!P$4+$AZ168*Assembly!P$5+$BA168*Assembly!P$6+$BB168*Assembly!P$7+$BC168*Assembly!P$8+$BD168*Assembly!P$9+$BE168*Assembly!P$10+$BF168*Assembly!P$11+$BG168*Assembly!P$12+$BH168*Assembly!P$13+$BI168*Assembly!P$14+$BJ168*Assembly!P$15+$BK168*Assembly!P$16+$BL168*Assembly!P$17+$BM168*Assembly!P$18+$BN168*Assembly!P$19+$BO168*Assembly!P$20+$BP168*Assembly!P$21+$BQ168*Assembly!P$22+$BR168*Assembly!P$23+$BS168*Assembly!P$24</f>
        <v>0</v>
      </c>
      <c r="CI168" s="229" t="str">
        <f>$AY168*Assembly!Q$4+$AZ168*Assembly!Q$5+$BA168*Assembly!Q$6+$BB168*Assembly!Q$7+$BC168*Assembly!Q$8+$BD168*Assembly!Q$9+$BE168*Assembly!Q$10+$BF168*Assembly!Q$11+$BG168*Assembly!Q$12+$BH168*Assembly!Q$13+$BI168*Assembly!Q$14+$BJ168*Assembly!Q$15+$BK168*Assembly!Q$16+$BL168*Assembly!Q$17+$BM168*Assembly!Q$18+$BN168*Assembly!Q$19+$BO168*Assembly!Q$20+$BP168*Assembly!Q$21+$BQ168*Assembly!Q$22+$BR168*Assembly!Q$23+$BS168*Assembly!Q$24</f>
        <v>0</v>
      </c>
      <c r="CJ168" s="231" t="str">
        <f>$AY168*Assembly!R$4+$AZ168*Assembly!R$5+$BA168*Assembly!R$6+$BB168*Assembly!R$7+$BC168*Assembly!R$8+$BD168*Assembly!R$9+$BE168*Assembly!R$10+$BF168*Assembly!R$11+$BG168*Assembly!R$12+$BH168*Assembly!R$13+$BI168*Assembly!R$14+$BJ168*Assembly!R$15+$BK168*Assembly!R$16+$BL168*Assembly!R$17+$BM168*Assembly!R$18+$BN168*Assembly!R$19+$BO168*Assembly!R$20+$BP168*Assembly!R$21+$BQ168*Assembly!R$22+$BR168*Assembly!R$23+$BS168*Assembly!R$24</f>
        <v>0</v>
      </c>
      <c r="CK168" s="229" t="str">
        <f>$AY168*Assembly!S$4+$AZ168*Assembly!S$5+$BA168*Assembly!S$6+$BB168*Assembly!S$7+$BC168*Assembly!S$8+$BD168*Assembly!S$9+$BE168*Assembly!S$10+$BF168*Assembly!S$11+$BG168*Assembly!S$12+$BH168*Assembly!S$13+$BI168*Assembly!S$14+$BJ168*Assembly!S$15+$BK168*Assembly!S$16+$BL168*Assembly!S$17+$BM168*Assembly!S$18+$BN168*Assembly!S$19+$BO168*Assembly!S$20+$BP168*Assembly!S$21+$BQ168*Assembly!S$22+$BR168*Assembly!S$23+$BS168*Assembly!S$24</f>
        <v>0</v>
      </c>
      <c r="CL168" s="229" t="str">
        <f>$AY168*Assembly!T$4+$AZ168*Assembly!T$5+$BA168*Assembly!T$6+$BB168*Assembly!T$7+$BC168*Assembly!T$8+$BD168*Assembly!T$9+$BE168*Assembly!T$10+$BF168*Assembly!T$11+$BG168*Assembly!T$12+$BH168*Assembly!T$13+$BI168*Assembly!T$14+$BJ168*Assembly!T$15+$BK168*Assembly!T$16+$BL168*Assembly!T$17+$BM168*Assembly!T$18+$BN168*Assembly!T$19+$BO168*Assembly!T$20+$BP168*Assembly!T$21+$BQ168*Assembly!T$22+$BR168*Assembly!T$23+$BS168*Assembly!T$24</f>
        <v>0</v>
      </c>
      <c r="CM168" s="229" t="str">
        <f>$AY168*Assembly!U$4+$AZ168*Assembly!U$5+$BA168*Assembly!U$6+$BB168*Assembly!U$7+$BC168*Assembly!U$8+$BD168*Assembly!U$9+$BE168*Assembly!U$10+$BF168*Assembly!U$11+$BG168*Assembly!U$12+$BH168*Assembly!U$13+$BI168*Assembly!U$14+$BJ168*Assembly!U$15+$BK168*Assembly!U$16+$BL168*Assembly!U$17+$BM168*Assembly!U$18+$BN168*Assembly!U$19+$BO168*Assembly!U$20+$BP168*Assembly!U$21+$BQ168*Assembly!U$22+$BR168*Assembly!U$23+$BS168*Assembly!U$24</f>
        <v>0</v>
      </c>
      <c r="CN168" s="231" t="str">
        <f>$AY168*Assembly!V$4+$AZ168*Assembly!V$5+$BA168*Assembly!V$6+$BB168*Assembly!V$7+$BC168*Assembly!V$8+$BD168*Assembly!V$9+$BE168*Assembly!V$10+$BF168*Assembly!V$11+$BG168*Assembly!V$12+$BH168*Assembly!V$13+$BI168*Assembly!V$14+$BJ168*Assembly!V$15+$BK168*Assembly!V$16+$BL168*Assembly!V$17+$BM168*Assembly!V$18+$BN168*Assembly!V$19+$BO168*Assembly!V$20+$BP168*Assembly!V$21+$BQ168*Assembly!V$22+$BR168*Assembly!V$23+$BS168*Assembly!V$24</f>
        <v>0</v>
      </c>
      <c r="CO168" s="231" t="str">
        <f>CE168*Refining!$F$3</f>
        <v>589</v>
      </c>
      <c r="CP168" s="231" t="str">
        <f>CF168*Refining!$F$4</f>
        <v>47</v>
      </c>
      <c r="CQ168" s="231" t="str">
        <f>CG168*Refining!$F$5</f>
        <v>38</v>
      </c>
      <c r="CR168" s="231" t="str">
        <f>CH168*Refining!$F$6</f>
        <v>0</v>
      </c>
      <c r="CS168" s="231" t="str">
        <f>CI168*Refining!$F$7</f>
        <v>0</v>
      </c>
      <c r="CT168" s="231" t="str">
        <f>CJ168*Refining!$F$8</f>
        <v>0</v>
      </c>
      <c r="CU168" s="231" t="str">
        <f>CK168*Refining!$F$9</f>
        <v>0</v>
      </c>
      <c r="CV168" s="231" t="str">
        <f>CL168*Refining!$F$10</f>
        <v>0</v>
      </c>
      <c r="CW168" s="231" t="str">
        <f>CM168*Refining!$F$11</f>
        <v>0</v>
      </c>
      <c r="CX168" s="231" t="str">
        <f>CN168*Refining!$F$12</f>
        <v>0</v>
      </c>
      <c r="CY168" s="248" t="str">
        <f t="shared" ref="CY168:DR168" si="680">IF(CE168 = 0, "", CE168)</f>
        <v>330</v>
      </c>
      <c r="CZ168" s="249" t="str">
        <f t="shared" si="680"/>
        <v>15</v>
      </c>
      <c r="DA168" s="249" t="str">
        <f t="shared" si="680"/>
        <v>9</v>
      </c>
      <c r="DB168" s="245" t="str">
        <f t="shared" si="680"/>
        <v/>
      </c>
      <c r="DC168" s="245" t="str">
        <f t="shared" si="680"/>
        <v/>
      </c>
      <c r="DD168" s="245" t="str">
        <f t="shared" si="680"/>
        <v/>
      </c>
      <c r="DE168" s="245" t="str">
        <f t="shared" si="680"/>
        <v/>
      </c>
      <c r="DF168" s="245" t="str">
        <f t="shared" si="680"/>
        <v/>
      </c>
      <c r="DG168" s="245" t="str">
        <f t="shared" si="680"/>
        <v/>
      </c>
      <c r="DH168" s="246" t="str">
        <f t="shared" si="680"/>
        <v/>
      </c>
      <c r="DI168" s="248" t="str">
        <f t="shared" si="680"/>
        <v>589</v>
      </c>
      <c r="DJ168" s="249" t="str">
        <f t="shared" si="680"/>
        <v>47</v>
      </c>
      <c r="DK168" s="249" t="str">
        <f t="shared" si="680"/>
        <v>38</v>
      </c>
      <c r="DL168" s="245" t="str">
        <f t="shared" si="680"/>
        <v/>
      </c>
      <c r="DM168" s="245" t="str">
        <f t="shared" si="680"/>
        <v/>
      </c>
      <c r="DN168" s="245" t="str">
        <f t="shared" si="680"/>
        <v/>
      </c>
      <c r="DO168" s="245" t="str">
        <f t="shared" si="680"/>
        <v/>
      </c>
      <c r="DP168" s="245" t="str">
        <f t="shared" si="680"/>
        <v/>
      </c>
      <c r="DQ168" s="245" t="str">
        <f t="shared" si="680"/>
        <v/>
      </c>
      <c r="DR168" s="246" t="str">
        <f t="shared" si="680"/>
        <v/>
      </c>
      <c r="DS168" s="248" t="str">
        <f t="shared" si="15"/>
        <v>354</v>
      </c>
      <c r="DT168" s="249" t="str">
        <f t="shared" si="16"/>
        <v>674</v>
      </c>
      <c r="DU168" s="225" t="str">
        <f>CY168*'Ores &amp; Ingots'!$C$3+CZ168*'Ores &amp; Ingots'!$C$4+DA168*'Ores &amp; Ingots'!$C$5+DB168*'Ores &amp; Ingots'!$C$6+DC168*'Ores &amp; Ingots'!$C$7+DD168*'Ores &amp; Ingots'!$C$8+DE168*'Ores &amp; Ingots'!$C$9+DF168*'Ores &amp; Ingots'!$C$10+DG168*'Ores &amp; Ingots'!$C$11+DH168*'Ores &amp; Ingots'!$C$12</f>
        <v>45</v>
      </c>
      <c r="DV168" s="225" t="str">
        <f>DI168*'Ores &amp; Ingots'!$B$3+DJ168*'Ores &amp; Ingots'!$B$4+DK168*'Ores &amp; Ingots'!$B$5+DL168*'Ores &amp; Ingots'!$B$6+DM168*'Ores &amp; Ingots'!$B$7+DN168*'Ores &amp; Ingots'!$B$8+DO168*'Ores &amp; Ingots'!$B$9+DP168*'Ores &amp; Ingots'!$B$10+DQ168*'Ores &amp; Ingots'!$B$11+DR168*'Ores &amp; Ingots'!$B$12</f>
        <v>249</v>
      </c>
      <c r="DW168" s="249" t="str">
        <f>CY168*Refining!$G$3+CZ168*Refining!$G$4+DA168*Refining!$G$5+DB168*Refining!$G$6+DC168*Refining!$G$7+DD168*Refining!$G$8+DE168*Refining!$G$9+DF168*Refining!$G$10+DG168*Refining!$G$11+DH168*Refining!$G$12</f>
        <v>210</v>
      </c>
      <c r="DX168" s="249" t="str">
        <f t="shared" si="17"/>
        <v>32,692</v>
      </c>
      <c r="DY168" s="250" t="str">
        <f t="shared" si="18"/>
        <v>0.0327</v>
      </c>
      <c r="DZ168" s="248" t="str">
        <f t="shared" si="19"/>
        <v>297</v>
      </c>
      <c r="EA168" s="251" t="str">
        <f t="shared" ref="EA168:EB168" si="681">DZ168/60</f>
        <v>5.0</v>
      </c>
      <c r="EB168" s="251" t="str">
        <f t="shared" si="681"/>
        <v>0.1</v>
      </c>
      <c r="EC168" s="543" t="str">
        <f t="shared" si="21"/>
        <v>0.00</v>
      </c>
      <c r="ED168" s="248" t="str">
        <f t="shared" si="22"/>
        <v>43,892</v>
      </c>
      <c r="EE168" s="251" t="str">
        <f t="shared" ref="EE168:EF168" si="682">ED168/1000</f>
        <v>43.9</v>
      </c>
      <c r="EF168" s="252" t="str">
        <f t="shared" si="682"/>
        <v>0.04</v>
      </c>
      <c r="EG168" s="544" t="str">
        <f t="shared" si="24"/>
        <v>0.0439</v>
      </c>
      <c r="EH168" s="225" t="s">
        <v>12</v>
      </c>
    </row>
    <row r="169">
      <c r="A169" s="33"/>
      <c r="B169" s="226" t="s">
        <v>1030</v>
      </c>
      <c r="C169" s="227" t="s">
        <v>886</v>
      </c>
      <c r="D169" s="227">
        <v>5.0</v>
      </c>
      <c r="E169" s="227">
        <v>2.0</v>
      </c>
      <c r="F169" s="227">
        <v>5.0</v>
      </c>
      <c r="G169" s="253" t="str">
        <f t="shared" si="5"/>
        <v>781.3</v>
      </c>
      <c r="H169" s="254">
        <v>30.0</v>
      </c>
      <c r="I169" s="254">
        <v>30.0</v>
      </c>
      <c r="J169" s="254" t="str">
        <f>H169/Main!$D$9</f>
        <v>30</v>
      </c>
      <c r="K169" s="254" t="str">
        <f>I169/Main!$D$10</f>
        <v>30</v>
      </c>
      <c r="L169" s="254" t="str">
        <f t="shared" si="6"/>
        <v>1</v>
      </c>
      <c r="M169" s="254">
        <v>0.3</v>
      </c>
      <c r="N169" s="255"/>
      <c r="O169" s="255"/>
      <c r="P169" s="255"/>
      <c r="Q169" s="256"/>
      <c r="R169" s="255"/>
      <c r="S169" s="257"/>
      <c r="T169" s="257"/>
      <c r="U169" s="255"/>
      <c r="V169" s="255"/>
      <c r="W169" s="257"/>
      <c r="X169" s="257"/>
      <c r="Y169" s="255"/>
      <c r="Z169" s="255"/>
      <c r="AA169" s="255"/>
      <c r="AB169" s="255"/>
      <c r="AC169" s="335" t="s">
        <v>913</v>
      </c>
      <c r="AD169" s="225">
        <v>80.0</v>
      </c>
      <c r="AE169" s="225">
        <v>0.0</v>
      </c>
      <c r="AF169" s="225">
        <v>0.0</v>
      </c>
      <c r="AG169" s="309">
        <v>40.0</v>
      </c>
      <c r="AH169" s="225">
        <v>280.0</v>
      </c>
      <c r="AI169" s="225">
        <v>0.0</v>
      </c>
      <c r="AJ169" s="225">
        <v>0.0</v>
      </c>
      <c r="AK169" s="225">
        <v>0.0</v>
      </c>
      <c r="AL169" s="225">
        <v>0.0</v>
      </c>
      <c r="AM169" s="225">
        <v>0.0</v>
      </c>
      <c r="AN169" s="225">
        <v>0.0</v>
      </c>
      <c r="AO169" s="225">
        <v>80.0</v>
      </c>
      <c r="AP169" s="225">
        <v>0.0</v>
      </c>
      <c r="AQ169" s="225">
        <v>0.0</v>
      </c>
      <c r="AR169" s="225">
        <v>0.0</v>
      </c>
      <c r="AS169" s="225">
        <v>0.0</v>
      </c>
      <c r="AT169" s="225">
        <v>0.0</v>
      </c>
      <c r="AU169" s="225">
        <v>0.0</v>
      </c>
      <c r="AV169" s="225">
        <v>0.0</v>
      </c>
      <c r="AW169" s="225">
        <v>0.0</v>
      </c>
      <c r="AX169" s="225">
        <v>0.0</v>
      </c>
      <c r="AY169" s="239" t="str">
        <f t="shared" ref="AY169:BS169" si="683">IF(AD169 = 0, "", AD169)</f>
        <v>80</v>
      </c>
      <c r="AZ169" s="227" t="str">
        <f t="shared" si="683"/>
        <v/>
      </c>
      <c r="BA169" s="227" t="str">
        <f t="shared" si="683"/>
        <v/>
      </c>
      <c r="BB169" s="309" t="str">
        <f t="shared" si="683"/>
        <v>40</v>
      </c>
      <c r="BC169" s="225" t="str">
        <f t="shared" si="683"/>
        <v>280</v>
      </c>
      <c r="BD169" s="227" t="str">
        <f t="shared" si="683"/>
        <v/>
      </c>
      <c r="BE169" s="227" t="str">
        <f t="shared" si="683"/>
        <v/>
      </c>
      <c r="BF169" s="227" t="str">
        <f t="shared" si="683"/>
        <v/>
      </c>
      <c r="BG169" s="227" t="str">
        <f t="shared" si="683"/>
        <v/>
      </c>
      <c r="BH169" s="227" t="str">
        <f t="shared" si="683"/>
        <v/>
      </c>
      <c r="BI169" s="227" t="str">
        <f t="shared" si="683"/>
        <v/>
      </c>
      <c r="BJ169" s="225" t="str">
        <f t="shared" si="683"/>
        <v>80</v>
      </c>
      <c r="BK169" s="227" t="str">
        <f t="shared" si="683"/>
        <v/>
      </c>
      <c r="BL169" s="227" t="str">
        <f t="shared" si="683"/>
        <v/>
      </c>
      <c r="BM169" s="227" t="str">
        <f t="shared" si="683"/>
        <v/>
      </c>
      <c r="BN169" s="227" t="str">
        <f t="shared" si="683"/>
        <v/>
      </c>
      <c r="BO169" s="227" t="str">
        <f t="shared" si="683"/>
        <v/>
      </c>
      <c r="BP169" s="227" t="str">
        <f t="shared" si="683"/>
        <v/>
      </c>
      <c r="BQ169" s="227" t="str">
        <f t="shared" si="683"/>
        <v/>
      </c>
      <c r="BR169" s="227" t="str">
        <f t="shared" si="683"/>
        <v/>
      </c>
      <c r="BS169" s="238" t="str">
        <f t="shared" si="683"/>
        <v/>
      </c>
      <c r="BT169" s="239" t="str">
        <f>$AY169*Assembly!Y$4+$AZ169*Assembly!Y$5+$BA169*Assembly!Y$6+$BB169*Assembly!Y$7+$BC169*Assembly!Y$8+$BD169*Assembly!Y$9+$BE169*Assembly!Y$10+$BF169*Assembly!Y$11+$BG169*Assembly!Y$12+$BH169*Assembly!Y$13+$BI169*Assembly!Y$14+$BJ169*Assembly!Y$15+$BK169*Assembly!Y$16+$BL169*Assembly!Y$17+$BM169*Assembly!Y$18+$BN169*Assembly!Y$19+$BO169*Assembly!Y$20+$BP169*Assembly!Y$21+$BQ169*Assembly!Y$22+$BR169*Assembly!Y$23+$BS169*Assembly!Y$24</f>
        <v>5,320</v>
      </c>
      <c r="BU169" s="225" t="str">
        <f t="shared" si="8"/>
        <v>7</v>
      </c>
      <c r="BV169" s="225" t="str">
        <f>$AY169*Assembly!AC$4+$AZ169*Assembly!AC$5+$BA169*Assembly!AC$6+$BB169*Assembly!AC$7+$BC169*Assembly!AC$8+$BD169*Assembly!AC$9+$BE169*Assembly!AC$10+$BF169*Assembly!AC$11+$BG169*Assembly!AC$12+$BH169*Assembly!AC$13+$BI169*Assembly!AC$14+$BJ169*Assembly!AC$15+$BK169*Assembly!AC$16+$BL169*Assembly!AC$17+$BM169*Assembly!AC$18+$BN169*Assembly!AC$19+$BO169*Assembly!AC$20+$BP169*Assembly!AC$21+$BQ169*Assembly!AC$22+$BR169*Assembly!AC$23+$BS169*Assembly!AC$24</f>
        <v>21,200</v>
      </c>
      <c r="BW169" s="240" t="str">
        <f t="shared" si="9"/>
        <v>3.98</v>
      </c>
      <c r="BX169" s="241" t="str">
        <f t="shared" si="10"/>
        <v>27</v>
      </c>
      <c r="BY169" s="242" t="str">
        <f t="shared" si="11"/>
        <v>3113.3</v>
      </c>
      <c r="BZ169" s="225"/>
      <c r="CA169" s="225" t="str">
        <f>$AY169*Assembly!X$4+$AZ169*Assembly!X$5+$BA169*Assembly!X$6+$BB169*Assembly!X$7+$BC169*Assembly!X$8+$BD169*Assembly!X$9+$BE169*Assembly!X$10+$BF169*Assembly!X$11+$BG169*Assembly!X$12+$BH169*Assembly!X$13+$BI169*Assembly!X$14+$BJ169*Assembly!X$15+$BK169*Assembly!X$16+$BL169*Assembly!X$17+$BM169*Assembly!X$18+$BN169*Assembly!X$19+$BO169*Assembly!X$20+$BP169*Assembly!X$21+$BQ169*Assembly!X$22+$BR169*Assembly!X$23+$BS169*Assembly!X$24</f>
        <v>1,400</v>
      </c>
      <c r="CB169" s="225" t="str">
        <f t="shared" si="12"/>
        <v>217,778</v>
      </c>
      <c r="CC169" s="223" t="str">
        <f t="shared" si="13"/>
        <v>0.2178</v>
      </c>
      <c r="CD169" s="243" t="str">
        <f>$AY169*Assembly!AB$4+$AZ169*Assembly!AB$5+$BA169*Assembly!AB$6+$BB169*Assembly!AB$7+$BC169*Assembly!AB$8+$BD169*Assembly!AB$9+$BE169*Assembly!AB$10+$BF169*Assembly!AB$11+$BG169*Assembly!AB$12+$BH169*Assembly!AB$13+$BI169*Assembly!AB$14+$BJ169*Assembly!AB$15+$BK169*Assembly!AB$16+$BL169*Assembly!AB$17+$BM169*Assembly!AB$18+$BN169*Assembly!AB$19+$BO169*Assembly!AB$20+$BP169*Assembly!AB$21+$BQ169*Assembly!AB$22+$BR169*Assembly!AB$23+$BS169*Assembly!AB$24</f>
        <v>3,520</v>
      </c>
      <c r="CE169" s="256" t="str">
        <f>$AY169*Assembly!M$4+$AZ169*Assembly!M$5+$BA169*Assembly!M$6+$BB169*Assembly!M$7+$BC169*Assembly!M$8+$BD169*Assembly!M$9+$BE169*Assembly!M$10+$BF169*Assembly!M$11+$BG169*Assembly!M$12+$BH169*Assembly!M$13+$BI169*Assembly!M$14+$BJ169*Assembly!M$15+$BK169*Assembly!M$16+$BL169*Assembly!M$17+$BM169*Assembly!M$18+$BN169*Assembly!M$19+$BO169*Assembly!M$20+$BP169*Assembly!M$21+$BQ169*Assembly!M$22+$BR169*Assembly!M$23+$BS169*Assembly!M$24</f>
        <v>6,640</v>
      </c>
      <c r="CF169" s="256" t="str">
        <f>$AY169*Assembly!N$4+$AZ169*Assembly!N$5+$BA169*Assembly!N$6+$BB169*Assembly!N$7+$BC169*Assembly!N$8+$BD169*Assembly!N$9+$BE169*Assembly!N$10+$BF169*Assembly!N$11+$BG169*Assembly!N$12+$BH169*Assembly!N$13+$BI169*Assembly!N$14+$BJ169*Assembly!N$15+$BK169*Assembly!N$16+$BL169*Assembly!N$17+$BM169*Assembly!N$18+$BN169*Assembly!N$19+$BO169*Assembly!N$20+$BP169*Assembly!N$21+$BQ169*Assembly!N$22+$BR169*Assembly!N$23+$BS169*Assembly!N$24</f>
        <v>400</v>
      </c>
      <c r="CG169" s="256" t="str">
        <f>$AY169*Assembly!O$4+$AZ169*Assembly!O$5+$BA169*Assembly!O$6+$BB169*Assembly!O$7+$BC169*Assembly!O$8+$BD169*Assembly!O$9+$BE169*Assembly!O$10+$BF169*Assembly!O$11+$BG169*Assembly!O$12+$BH169*Assembly!O$13+$BI169*Assembly!O$14+$BJ169*Assembly!O$15+$BK169*Assembly!O$16+$BL169*Assembly!O$17+$BM169*Assembly!O$18+$BN169*Assembly!O$19+$BO169*Assembly!O$20+$BP169*Assembly!O$21+$BQ169*Assembly!O$22+$BR169*Assembly!O$23+$BS169*Assembly!O$24</f>
        <v>240</v>
      </c>
      <c r="CH169" s="254" t="str">
        <f>$AY169*Assembly!P$4+$AZ169*Assembly!P$5+$BA169*Assembly!P$6+$BB169*Assembly!P$7+$BC169*Assembly!P$8+$BD169*Assembly!P$9+$BE169*Assembly!P$10+$BF169*Assembly!P$11+$BG169*Assembly!P$12+$BH169*Assembly!P$13+$BI169*Assembly!P$14+$BJ169*Assembly!P$15+$BK169*Assembly!P$16+$BL169*Assembly!P$17+$BM169*Assembly!P$18+$BN169*Assembly!P$19+$BO169*Assembly!P$20+$BP169*Assembly!P$21+$BQ169*Assembly!P$22+$BR169*Assembly!P$23+$BS169*Assembly!P$24</f>
        <v>0</v>
      </c>
      <c r="CI169" s="254" t="str">
        <f>$AY169*Assembly!Q$4+$AZ169*Assembly!Q$5+$BA169*Assembly!Q$6+$BB169*Assembly!Q$7+$BC169*Assembly!Q$8+$BD169*Assembly!Q$9+$BE169*Assembly!Q$10+$BF169*Assembly!Q$11+$BG169*Assembly!Q$12+$BH169*Assembly!Q$13+$BI169*Assembly!Q$14+$BJ169*Assembly!Q$15+$BK169*Assembly!Q$16+$BL169*Assembly!Q$17+$BM169*Assembly!Q$18+$BN169*Assembly!Q$19+$BO169*Assembly!Q$20+$BP169*Assembly!Q$21+$BQ169*Assembly!Q$22+$BR169*Assembly!Q$23+$BS169*Assembly!Q$24</f>
        <v>0</v>
      </c>
      <c r="CJ169" s="256" t="str">
        <f>$AY169*Assembly!R$4+$AZ169*Assembly!R$5+$BA169*Assembly!R$6+$BB169*Assembly!R$7+$BC169*Assembly!R$8+$BD169*Assembly!R$9+$BE169*Assembly!R$10+$BF169*Assembly!R$11+$BG169*Assembly!R$12+$BH169*Assembly!R$13+$BI169*Assembly!R$14+$BJ169*Assembly!R$15+$BK169*Assembly!R$16+$BL169*Assembly!R$17+$BM169*Assembly!R$18+$BN169*Assembly!R$19+$BO169*Assembly!R$20+$BP169*Assembly!R$21+$BQ169*Assembly!R$22+$BR169*Assembly!R$23+$BS169*Assembly!R$24</f>
        <v>0</v>
      </c>
      <c r="CK169" s="254" t="str">
        <f>$AY169*Assembly!S$4+$AZ169*Assembly!S$5+$BA169*Assembly!S$6+$BB169*Assembly!S$7+$BC169*Assembly!S$8+$BD169*Assembly!S$9+$BE169*Assembly!S$10+$BF169*Assembly!S$11+$BG169*Assembly!S$12+$BH169*Assembly!S$13+$BI169*Assembly!S$14+$BJ169*Assembly!S$15+$BK169*Assembly!S$16+$BL169*Assembly!S$17+$BM169*Assembly!S$18+$BN169*Assembly!S$19+$BO169*Assembly!S$20+$BP169*Assembly!S$21+$BQ169*Assembly!S$22+$BR169*Assembly!S$23+$BS169*Assembly!S$24</f>
        <v>0</v>
      </c>
      <c r="CL169" s="254" t="str">
        <f>$AY169*Assembly!T$4+$AZ169*Assembly!T$5+$BA169*Assembly!T$6+$BB169*Assembly!T$7+$BC169*Assembly!T$8+$BD169*Assembly!T$9+$BE169*Assembly!T$10+$BF169*Assembly!T$11+$BG169*Assembly!T$12+$BH169*Assembly!T$13+$BI169*Assembly!T$14+$BJ169*Assembly!T$15+$BK169*Assembly!T$16+$BL169*Assembly!T$17+$BM169*Assembly!T$18+$BN169*Assembly!T$19+$BO169*Assembly!T$20+$BP169*Assembly!T$21+$BQ169*Assembly!T$22+$BR169*Assembly!T$23+$BS169*Assembly!T$24</f>
        <v>0</v>
      </c>
      <c r="CM169" s="254" t="str">
        <f>$AY169*Assembly!U$4+$AZ169*Assembly!U$5+$BA169*Assembly!U$6+$BB169*Assembly!U$7+$BC169*Assembly!U$8+$BD169*Assembly!U$9+$BE169*Assembly!U$10+$BF169*Assembly!U$11+$BG169*Assembly!U$12+$BH169*Assembly!U$13+$BI169*Assembly!U$14+$BJ169*Assembly!U$15+$BK169*Assembly!U$16+$BL169*Assembly!U$17+$BM169*Assembly!U$18+$BN169*Assembly!U$19+$BO169*Assembly!U$20+$BP169*Assembly!U$21+$BQ169*Assembly!U$22+$BR169*Assembly!U$23+$BS169*Assembly!U$24</f>
        <v>0</v>
      </c>
      <c r="CN169" s="256" t="str">
        <f>$AY169*Assembly!V$4+$AZ169*Assembly!V$5+$BA169*Assembly!V$6+$BB169*Assembly!V$7+$BC169*Assembly!V$8+$BD169*Assembly!V$9+$BE169*Assembly!V$10+$BF169*Assembly!V$11+$BG169*Assembly!V$12+$BH169*Assembly!V$13+$BI169*Assembly!V$14+$BJ169*Assembly!V$15+$BK169*Assembly!V$16+$BL169*Assembly!V$17+$BM169*Assembly!V$18+$BN169*Assembly!V$19+$BO169*Assembly!V$20+$BP169*Assembly!V$21+$BQ169*Assembly!V$22+$BR169*Assembly!V$23+$BS169*Assembly!V$24</f>
        <v>0</v>
      </c>
      <c r="CO169" s="256" t="str">
        <f>CE169*Refining!$F$3</f>
        <v>11,857</v>
      </c>
      <c r="CP169" s="256" t="str">
        <f>CF169*Refining!$F$4</f>
        <v>1,250</v>
      </c>
      <c r="CQ169" s="256" t="str">
        <f>CG169*Refining!$F$5</f>
        <v>1,000</v>
      </c>
      <c r="CR169" s="256" t="str">
        <f>CH169*Refining!$F$6</f>
        <v>0</v>
      </c>
      <c r="CS169" s="256" t="str">
        <f>CI169*Refining!$F$7</f>
        <v>0</v>
      </c>
      <c r="CT169" s="256" t="str">
        <f>CJ169*Refining!$F$8</f>
        <v>0</v>
      </c>
      <c r="CU169" s="256" t="str">
        <f>CK169*Refining!$F$9</f>
        <v>0</v>
      </c>
      <c r="CV169" s="256" t="str">
        <f>CL169*Refining!$F$10</f>
        <v>0</v>
      </c>
      <c r="CW169" s="256" t="str">
        <f>CM169*Refining!$F$11</f>
        <v>0</v>
      </c>
      <c r="CX169" s="256" t="str">
        <f>CN169*Refining!$F$12</f>
        <v>0</v>
      </c>
      <c r="CY169" s="248" t="str">
        <f t="shared" ref="CY169:DR169" si="684">IF(CE169 = 0, "", CE169)</f>
        <v>6,640</v>
      </c>
      <c r="CZ169" s="249" t="str">
        <f t="shared" si="684"/>
        <v>400</v>
      </c>
      <c r="DA169" s="249" t="str">
        <f t="shared" si="684"/>
        <v>240</v>
      </c>
      <c r="DB169" s="245" t="str">
        <f t="shared" si="684"/>
        <v/>
      </c>
      <c r="DC169" s="245" t="str">
        <f t="shared" si="684"/>
        <v/>
      </c>
      <c r="DD169" s="245" t="str">
        <f t="shared" si="684"/>
        <v/>
      </c>
      <c r="DE169" s="245" t="str">
        <f t="shared" si="684"/>
        <v/>
      </c>
      <c r="DF169" s="245" t="str">
        <f t="shared" si="684"/>
        <v/>
      </c>
      <c r="DG169" s="245" t="str">
        <f t="shared" si="684"/>
        <v/>
      </c>
      <c r="DH169" s="246" t="str">
        <f t="shared" si="684"/>
        <v/>
      </c>
      <c r="DI169" s="248" t="str">
        <f t="shared" si="684"/>
        <v>11,857</v>
      </c>
      <c r="DJ169" s="249" t="str">
        <f t="shared" si="684"/>
        <v>1,250</v>
      </c>
      <c r="DK169" s="249" t="str">
        <f t="shared" si="684"/>
        <v>1,000</v>
      </c>
      <c r="DL169" s="245" t="str">
        <f t="shared" si="684"/>
        <v/>
      </c>
      <c r="DM169" s="245" t="str">
        <f t="shared" si="684"/>
        <v/>
      </c>
      <c r="DN169" s="245" t="str">
        <f t="shared" si="684"/>
        <v/>
      </c>
      <c r="DO169" s="245" t="str">
        <f t="shared" si="684"/>
        <v/>
      </c>
      <c r="DP169" s="245" t="str">
        <f t="shared" si="684"/>
        <v/>
      </c>
      <c r="DQ169" s="245" t="str">
        <f t="shared" si="684"/>
        <v/>
      </c>
      <c r="DR169" s="246" t="str">
        <f t="shared" si="684"/>
        <v/>
      </c>
      <c r="DS169" s="248" t="str">
        <f t="shared" si="15"/>
        <v>7,280</v>
      </c>
      <c r="DT169" s="249" t="str">
        <f t="shared" si="16"/>
        <v>14,107</v>
      </c>
      <c r="DU169" s="225" t="str">
        <f>CY169*'Ores &amp; Ingots'!$C$3+CZ169*'Ores &amp; Ingots'!$C$4+DA169*'Ores &amp; Ingots'!$C$5+DB169*'Ores &amp; Ingots'!$C$6+DC169*'Ores &amp; Ingots'!$C$7+DD169*'Ores &amp; Ingots'!$C$8+DE169*'Ores &amp; Ingots'!$C$9+DF169*'Ores &amp; Ingots'!$C$10+DG169*'Ores &amp; Ingots'!$C$11+DH169*'Ores &amp; Ingots'!$C$12</f>
        <v>915</v>
      </c>
      <c r="DV169" s="225" t="str">
        <f>DI169*'Ores &amp; Ingots'!$B$3+DJ169*'Ores &amp; Ingots'!$B$4+DK169*'Ores &amp; Ingots'!$B$5+DL169*'Ores &amp; Ingots'!$B$6+DM169*'Ores &amp; Ingots'!$B$7+DN169*'Ores &amp; Ingots'!$B$8+DO169*'Ores &amp; Ingots'!$B$9+DP169*'Ores &amp; Ingots'!$B$10+DQ169*'Ores &amp; Ingots'!$B$11+DR169*'Ores &amp; Ingots'!$B$12</f>
        <v>5,220</v>
      </c>
      <c r="DW169" s="249" t="str">
        <f>CY169*Refining!$G$3+CZ169*Refining!$G$4+DA169*Refining!$G$5+DB169*Refining!$G$6+DC169*Refining!$G$7+DD169*Refining!$G$8+DE169*Refining!$G$9+DF169*Refining!$G$10+DG169*Refining!$G$11+DH169*Refining!$G$12</f>
        <v>5,456</v>
      </c>
      <c r="DX169" s="249" t="str">
        <f t="shared" si="17"/>
        <v>848,718</v>
      </c>
      <c r="DY169" s="250" t="str">
        <f t="shared" si="18"/>
        <v>0.8487</v>
      </c>
      <c r="DZ169" s="248" t="str">
        <f t="shared" si="19"/>
        <v>6,886</v>
      </c>
      <c r="EA169" s="251" t="str">
        <f t="shared" ref="EA169:EB169" si="685">DZ169/60</f>
        <v>114.8</v>
      </c>
      <c r="EB169" s="251" t="str">
        <f t="shared" si="685"/>
        <v>1.9</v>
      </c>
      <c r="EC169" s="543" t="str">
        <f t="shared" si="21"/>
        <v>0.08</v>
      </c>
      <c r="ED169" s="248" t="str">
        <f t="shared" si="22"/>
        <v>1,066,496</v>
      </c>
      <c r="EE169" s="251" t="str">
        <f t="shared" ref="EE169:EF169" si="686">ED169/1000</f>
        <v>1,066.5</v>
      </c>
      <c r="EF169" s="252" t="str">
        <f t="shared" si="686"/>
        <v>1.07</v>
      </c>
      <c r="EG169" s="544" t="str">
        <f t="shared" si="24"/>
        <v>1.0665</v>
      </c>
      <c r="EH169" s="225">
        <v>1728.0</v>
      </c>
    </row>
    <row r="170" hidden="1">
      <c r="A170" s="42"/>
      <c r="B170" s="297" t="s">
        <v>1030</v>
      </c>
      <c r="C170" s="262" t="s">
        <v>885</v>
      </c>
      <c r="D170" s="262">
        <v>5.0</v>
      </c>
      <c r="E170" s="262">
        <v>2.0</v>
      </c>
      <c r="F170" s="262">
        <v>5.0</v>
      </c>
      <c r="G170" s="263" t="str">
        <f t="shared" si="5"/>
        <v>6.3</v>
      </c>
      <c r="H170" s="264">
        <v>20.0</v>
      </c>
      <c r="I170" s="264">
        <v>20.0</v>
      </c>
      <c r="J170" s="264" t="str">
        <f>H170/Main!$D$9</f>
        <v>20</v>
      </c>
      <c r="K170" s="264" t="str">
        <f>I170/Main!$D$10</f>
        <v>20</v>
      </c>
      <c r="L170" s="264" t="str">
        <f t="shared" si="6"/>
        <v>1</v>
      </c>
      <c r="M170" s="264">
        <v>0.3</v>
      </c>
      <c r="N170" s="266"/>
      <c r="O170" s="266"/>
      <c r="P170" s="266"/>
      <c r="Q170" s="265"/>
      <c r="R170" s="266"/>
      <c r="S170" s="267"/>
      <c r="T170" s="267"/>
      <c r="U170" s="266"/>
      <c r="V170" s="266"/>
      <c r="W170" s="267"/>
      <c r="X170" s="267"/>
      <c r="Y170" s="266"/>
      <c r="Z170" s="266"/>
      <c r="AA170" s="266"/>
      <c r="AB170" s="266"/>
      <c r="AC170" s="340"/>
      <c r="AD170" s="275">
        <v>6.0</v>
      </c>
      <c r="AE170" s="275">
        <v>0.0</v>
      </c>
      <c r="AF170" s="275">
        <v>0.0</v>
      </c>
      <c r="AG170" s="321">
        <v>3.0</v>
      </c>
      <c r="AH170" s="275">
        <v>30.0</v>
      </c>
      <c r="AI170" s="275">
        <v>0.0</v>
      </c>
      <c r="AJ170" s="275">
        <v>0.0</v>
      </c>
      <c r="AK170" s="275">
        <v>0.0</v>
      </c>
      <c r="AL170" s="275">
        <v>0.0</v>
      </c>
      <c r="AM170" s="275">
        <v>0.0</v>
      </c>
      <c r="AN170" s="275">
        <v>0.0</v>
      </c>
      <c r="AO170" s="275">
        <v>6.0</v>
      </c>
      <c r="AP170" s="275">
        <v>0.0</v>
      </c>
      <c r="AQ170" s="275">
        <v>0.0</v>
      </c>
      <c r="AR170" s="275">
        <v>0.0</v>
      </c>
      <c r="AS170" s="275">
        <v>0.0</v>
      </c>
      <c r="AT170" s="275">
        <v>0.0</v>
      </c>
      <c r="AU170" s="275">
        <v>0.0</v>
      </c>
      <c r="AV170" s="275">
        <v>0.0</v>
      </c>
      <c r="AW170" s="275">
        <v>0.0</v>
      </c>
      <c r="AX170" s="275">
        <v>0.0</v>
      </c>
      <c r="AY170" s="274" t="str">
        <f t="shared" ref="AY170:BS170" si="687">IF(AD170 = 0, "", AD170)</f>
        <v>6</v>
      </c>
      <c r="AZ170" s="262" t="str">
        <f t="shared" si="687"/>
        <v/>
      </c>
      <c r="BA170" s="262" t="str">
        <f t="shared" si="687"/>
        <v/>
      </c>
      <c r="BB170" s="321" t="str">
        <f t="shared" si="687"/>
        <v>3</v>
      </c>
      <c r="BC170" s="275" t="str">
        <f t="shared" si="687"/>
        <v>30</v>
      </c>
      <c r="BD170" s="262" t="str">
        <f t="shared" si="687"/>
        <v/>
      </c>
      <c r="BE170" s="262" t="str">
        <f t="shared" si="687"/>
        <v/>
      </c>
      <c r="BF170" s="262" t="str">
        <f t="shared" si="687"/>
        <v/>
      </c>
      <c r="BG170" s="262" t="str">
        <f t="shared" si="687"/>
        <v/>
      </c>
      <c r="BH170" s="262" t="str">
        <f t="shared" si="687"/>
        <v/>
      </c>
      <c r="BI170" s="262" t="str">
        <f t="shared" si="687"/>
        <v/>
      </c>
      <c r="BJ170" s="275" t="str">
        <f t="shared" si="687"/>
        <v>6</v>
      </c>
      <c r="BK170" s="262" t="str">
        <f t="shared" si="687"/>
        <v/>
      </c>
      <c r="BL170" s="262" t="str">
        <f t="shared" si="687"/>
        <v/>
      </c>
      <c r="BM170" s="262" t="str">
        <f t="shared" si="687"/>
        <v/>
      </c>
      <c r="BN170" s="262" t="str">
        <f t="shared" si="687"/>
        <v/>
      </c>
      <c r="BO170" s="262" t="str">
        <f t="shared" si="687"/>
        <v/>
      </c>
      <c r="BP170" s="262" t="str">
        <f t="shared" si="687"/>
        <v/>
      </c>
      <c r="BQ170" s="262" t="str">
        <f t="shared" si="687"/>
        <v/>
      </c>
      <c r="BR170" s="262" t="str">
        <f t="shared" si="687"/>
        <v/>
      </c>
      <c r="BS170" s="273" t="str">
        <f t="shared" si="687"/>
        <v/>
      </c>
      <c r="BT170" s="274" t="str">
        <f>$AY170*Assembly!Y$4+$AZ170*Assembly!Y$5+$BA170*Assembly!Y$6+$BB170*Assembly!Y$7+$BC170*Assembly!Y$8+$BD170*Assembly!Y$9+$BE170*Assembly!Y$10+$BF170*Assembly!Y$11+$BG170*Assembly!Y$12+$BH170*Assembly!Y$13+$BI170*Assembly!Y$14+$BJ170*Assembly!Y$15+$BK170*Assembly!Y$16+$BL170*Assembly!Y$17+$BM170*Assembly!Y$18+$BN170*Assembly!Y$19+$BO170*Assembly!Y$20+$BP170*Assembly!Y$21+$BQ170*Assembly!Y$22+$BR170*Assembly!Y$23+$BS170*Assembly!Y$24</f>
        <v>471</v>
      </c>
      <c r="BU170" s="275" t="str">
        <f t="shared" si="8"/>
        <v>75</v>
      </c>
      <c r="BV170" s="275" t="str">
        <f>$AY170*Assembly!AC$4+$AZ170*Assembly!AC$5+$BA170*Assembly!AC$6+$BB170*Assembly!AC$7+$BC170*Assembly!AC$8+$BD170*Assembly!AC$9+$BE170*Assembly!AC$10+$BF170*Assembly!AC$11+$BG170*Assembly!AC$12+$BH170*Assembly!AC$13+$BI170*Assembly!AC$14+$BJ170*Assembly!AC$15+$BK170*Assembly!AC$16+$BL170*Assembly!AC$17+$BM170*Assembly!AC$18+$BN170*Assembly!AC$19+$BO170*Assembly!AC$20+$BP170*Assembly!AC$21+$BQ170*Assembly!AC$22+$BR170*Assembly!AC$23+$BS170*Assembly!AC$24</f>
        <v>1,860</v>
      </c>
      <c r="BW170" s="276" t="str">
        <f t="shared" si="9"/>
        <v>3.95</v>
      </c>
      <c r="BX170" s="277" t="str">
        <f t="shared" si="10"/>
        <v>298</v>
      </c>
      <c r="BY170" s="278" t="str">
        <f t="shared" si="11"/>
        <v>24.7</v>
      </c>
      <c r="BZ170" s="275"/>
      <c r="CA170" s="275" t="str">
        <f>$AY170*Assembly!X$4+$AZ170*Assembly!X$5+$BA170*Assembly!X$6+$BB170*Assembly!X$7+$BC170*Assembly!X$8+$BD170*Assembly!X$9+$BE170*Assembly!X$10+$BF170*Assembly!X$11+$BG170*Assembly!X$12+$BH170*Assembly!X$13+$BI170*Assembly!X$14+$BJ170*Assembly!X$15+$BK170*Assembly!X$16+$BL170*Assembly!X$17+$BM170*Assembly!X$18+$BN170*Assembly!X$19+$BO170*Assembly!X$20+$BP170*Assembly!X$21+$BQ170*Assembly!X$22+$BR170*Assembly!X$23+$BS170*Assembly!X$24</f>
        <v>141</v>
      </c>
      <c r="CB170" s="275" t="str">
        <f t="shared" si="12"/>
        <v>21,933</v>
      </c>
      <c r="CC170" s="279" t="str">
        <f t="shared" si="13"/>
        <v>0.0219</v>
      </c>
      <c r="CD170" s="280" t="str">
        <f>$AY170*Assembly!AB$4+$AZ170*Assembly!AB$5+$BA170*Assembly!AB$6+$BB170*Assembly!AB$7+$BC170*Assembly!AB$8+$BD170*Assembly!AB$9+$BE170*Assembly!AB$10+$BF170*Assembly!AB$11+$BG170*Assembly!AB$12+$BH170*Assembly!AB$13+$BI170*Assembly!AB$14+$BJ170*Assembly!AB$15+$BK170*Assembly!AB$16+$BL170*Assembly!AB$17+$BM170*Assembly!AB$18+$BN170*Assembly!AB$19+$BO170*Assembly!AB$20+$BP170*Assembly!AB$21+$BQ170*Assembly!AB$22+$BR170*Assembly!AB$23+$BS170*Assembly!AB$24</f>
        <v>282</v>
      </c>
      <c r="CE170" s="265" t="str">
        <f>$AY170*Assembly!M$4+$AZ170*Assembly!M$5+$BA170*Assembly!M$6+$BB170*Assembly!M$7+$BC170*Assembly!M$8+$BD170*Assembly!M$9+$BE170*Assembly!M$10+$BF170*Assembly!M$11+$BG170*Assembly!M$12+$BH170*Assembly!M$13+$BI170*Assembly!M$14+$BJ170*Assembly!M$15+$BK170*Assembly!M$16+$BL170*Assembly!M$17+$BM170*Assembly!M$18+$BN170*Assembly!M$19+$BO170*Assembly!M$20+$BP170*Assembly!M$21+$BQ170*Assembly!M$22+$BR170*Assembly!M$23+$BS170*Assembly!M$24</f>
        <v>588</v>
      </c>
      <c r="CF170" s="265" t="str">
        <f>$AY170*Assembly!N$4+$AZ170*Assembly!N$5+$BA170*Assembly!N$6+$BB170*Assembly!N$7+$BC170*Assembly!N$8+$BD170*Assembly!N$9+$BE170*Assembly!N$10+$BF170*Assembly!N$11+$BG170*Assembly!N$12+$BH170*Assembly!N$13+$BI170*Assembly!N$14+$BJ170*Assembly!N$15+$BK170*Assembly!N$16+$BL170*Assembly!N$17+$BM170*Assembly!N$18+$BN170*Assembly!N$19+$BO170*Assembly!N$20+$BP170*Assembly!N$21+$BQ170*Assembly!N$22+$BR170*Assembly!N$23+$BS170*Assembly!N$24</f>
        <v>30</v>
      </c>
      <c r="CG170" s="265" t="str">
        <f>$AY170*Assembly!O$4+$AZ170*Assembly!O$5+$BA170*Assembly!O$6+$BB170*Assembly!O$7+$BC170*Assembly!O$8+$BD170*Assembly!O$9+$BE170*Assembly!O$10+$BF170*Assembly!O$11+$BG170*Assembly!O$12+$BH170*Assembly!O$13+$BI170*Assembly!O$14+$BJ170*Assembly!O$15+$BK170*Assembly!O$16+$BL170*Assembly!O$17+$BM170*Assembly!O$18+$BN170*Assembly!O$19+$BO170*Assembly!O$20+$BP170*Assembly!O$21+$BQ170*Assembly!O$22+$BR170*Assembly!O$23+$BS170*Assembly!O$24</f>
        <v>18</v>
      </c>
      <c r="CH170" s="264" t="str">
        <f>$AY170*Assembly!P$4+$AZ170*Assembly!P$5+$BA170*Assembly!P$6+$BB170*Assembly!P$7+$BC170*Assembly!P$8+$BD170*Assembly!P$9+$BE170*Assembly!P$10+$BF170*Assembly!P$11+$BG170*Assembly!P$12+$BH170*Assembly!P$13+$BI170*Assembly!P$14+$BJ170*Assembly!P$15+$BK170*Assembly!P$16+$BL170*Assembly!P$17+$BM170*Assembly!P$18+$BN170*Assembly!P$19+$BO170*Assembly!P$20+$BP170*Assembly!P$21+$BQ170*Assembly!P$22+$BR170*Assembly!P$23+$BS170*Assembly!P$24</f>
        <v>0</v>
      </c>
      <c r="CI170" s="264" t="str">
        <f>$AY170*Assembly!Q$4+$AZ170*Assembly!Q$5+$BA170*Assembly!Q$6+$BB170*Assembly!Q$7+$BC170*Assembly!Q$8+$BD170*Assembly!Q$9+$BE170*Assembly!Q$10+$BF170*Assembly!Q$11+$BG170*Assembly!Q$12+$BH170*Assembly!Q$13+$BI170*Assembly!Q$14+$BJ170*Assembly!Q$15+$BK170*Assembly!Q$16+$BL170*Assembly!Q$17+$BM170*Assembly!Q$18+$BN170*Assembly!Q$19+$BO170*Assembly!Q$20+$BP170*Assembly!Q$21+$BQ170*Assembly!Q$22+$BR170*Assembly!Q$23+$BS170*Assembly!Q$24</f>
        <v>0</v>
      </c>
      <c r="CJ170" s="265" t="str">
        <f>$AY170*Assembly!R$4+$AZ170*Assembly!R$5+$BA170*Assembly!R$6+$BB170*Assembly!R$7+$BC170*Assembly!R$8+$BD170*Assembly!R$9+$BE170*Assembly!R$10+$BF170*Assembly!R$11+$BG170*Assembly!R$12+$BH170*Assembly!R$13+$BI170*Assembly!R$14+$BJ170*Assembly!R$15+$BK170*Assembly!R$16+$BL170*Assembly!R$17+$BM170*Assembly!R$18+$BN170*Assembly!R$19+$BO170*Assembly!R$20+$BP170*Assembly!R$21+$BQ170*Assembly!R$22+$BR170*Assembly!R$23+$BS170*Assembly!R$24</f>
        <v>0</v>
      </c>
      <c r="CK170" s="264" t="str">
        <f>$AY170*Assembly!S$4+$AZ170*Assembly!S$5+$BA170*Assembly!S$6+$BB170*Assembly!S$7+$BC170*Assembly!S$8+$BD170*Assembly!S$9+$BE170*Assembly!S$10+$BF170*Assembly!S$11+$BG170*Assembly!S$12+$BH170*Assembly!S$13+$BI170*Assembly!S$14+$BJ170*Assembly!S$15+$BK170*Assembly!S$16+$BL170*Assembly!S$17+$BM170*Assembly!S$18+$BN170*Assembly!S$19+$BO170*Assembly!S$20+$BP170*Assembly!S$21+$BQ170*Assembly!S$22+$BR170*Assembly!S$23+$BS170*Assembly!S$24</f>
        <v>0</v>
      </c>
      <c r="CL170" s="264" t="str">
        <f>$AY170*Assembly!T$4+$AZ170*Assembly!T$5+$BA170*Assembly!T$6+$BB170*Assembly!T$7+$BC170*Assembly!T$8+$BD170*Assembly!T$9+$BE170*Assembly!T$10+$BF170*Assembly!T$11+$BG170*Assembly!T$12+$BH170*Assembly!T$13+$BI170*Assembly!T$14+$BJ170*Assembly!T$15+$BK170*Assembly!T$16+$BL170*Assembly!T$17+$BM170*Assembly!T$18+$BN170*Assembly!T$19+$BO170*Assembly!T$20+$BP170*Assembly!T$21+$BQ170*Assembly!T$22+$BR170*Assembly!T$23+$BS170*Assembly!T$24</f>
        <v>0</v>
      </c>
      <c r="CM170" s="264" t="str">
        <f>$AY170*Assembly!U$4+$AZ170*Assembly!U$5+$BA170*Assembly!U$6+$BB170*Assembly!U$7+$BC170*Assembly!U$8+$BD170*Assembly!U$9+$BE170*Assembly!U$10+$BF170*Assembly!U$11+$BG170*Assembly!U$12+$BH170*Assembly!U$13+$BI170*Assembly!U$14+$BJ170*Assembly!U$15+$BK170*Assembly!U$16+$BL170*Assembly!U$17+$BM170*Assembly!U$18+$BN170*Assembly!U$19+$BO170*Assembly!U$20+$BP170*Assembly!U$21+$BQ170*Assembly!U$22+$BR170*Assembly!U$23+$BS170*Assembly!U$24</f>
        <v>0</v>
      </c>
      <c r="CN170" s="265" t="str">
        <f>$AY170*Assembly!V$4+$AZ170*Assembly!V$5+$BA170*Assembly!V$6+$BB170*Assembly!V$7+$BC170*Assembly!V$8+$BD170*Assembly!V$9+$BE170*Assembly!V$10+$BF170*Assembly!V$11+$BG170*Assembly!V$12+$BH170*Assembly!V$13+$BI170*Assembly!V$14+$BJ170*Assembly!V$15+$BK170*Assembly!V$16+$BL170*Assembly!V$17+$BM170*Assembly!V$18+$BN170*Assembly!V$19+$BO170*Assembly!V$20+$BP170*Assembly!V$21+$BQ170*Assembly!V$22+$BR170*Assembly!V$23+$BS170*Assembly!V$24</f>
        <v>0</v>
      </c>
      <c r="CO170" s="265" t="str">
        <f>CE170*Refining!$F$3</f>
        <v>1,050</v>
      </c>
      <c r="CP170" s="265" t="str">
        <f>CF170*Refining!$F$4</f>
        <v>94</v>
      </c>
      <c r="CQ170" s="265" t="str">
        <f>CG170*Refining!$F$5</f>
        <v>75</v>
      </c>
      <c r="CR170" s="265" t="str">
        <f>CH170*Refining!$F$6</f>
        <v>0</v>
      </c>
      <c r="CS170" s="265" t="str">
        <f>CI170*Refining!$F$7</f>
        <v>0</v>
      </c>
      <c r="CT170" s="265" t="str">
        <f>CJ170*Refining!$F$8</f>
        <v>0</v>
      </c>
      <c r="CU170" s="265" t="str">
        <f>CK170*Refining!$F$9</f>
        <v>0</v>
      </c>
      <c r="CV170" s="265" t="str">
        <f>CL170*Refining!$F$10</f>
        <v>0</v>
      </c>
      <c r="CW170" s="265" t="str">
        <f>CM170*Refining!$F$11</f>
        <v>0</v>
      </c>
      <c r="CX170" s="265" t="str">
        <f>CN170*Refining!$F$12</f>
        <v>0</v>
      </c>
      <c r="CY170" s="285" t="str">
        <f t="shared" ref="CY170:DR170" si="688">IF(CE170 = 0, "", CE170)</f>
        <v>588</v>
      </c>
      <c r="CZ170" s="286" t="str">
        <f t="shared" si="688"/>
        <v>30</v>
      </c>
      <c r="DA170" s="286" t="str">
        <f t="shared" si="688"/>
        <v>18</v>
      </c>
      <c r="DB170" s="282" t="str">
        <f t="shared" si="688"/>
        <v/>
      </c>
      <c r="DC170" s="282" t="str">
        <f t="shared" si="688"/>
        <v/>
      </c>
      <c r="DD170" s="282" t="str">
        <f t="shared" si="688"/>
        <v/>
      </c>
      <c r="DE170" s="282" t="str">
        <f t="shared" si="688"/>
        <v/>
      </c>
      <c r="DF170" s="282" t="str">
        <f t="shared" si="688"/>
        <v/>
      </c>
      <c r="DG170" s="282" t="str">
        <f t="shared" si="688"/>
        <v/>
      </c>
      <c r="DH170" s="283" t="str">
        <f t="shared" si="688"/>
        <v/>
      </c>
      <c r="DI170" s="285" t="str">
        <f t="shared" si="688"/>
        <v>1,050</v>
      </c>
      <c r="DJ170" s="286" t="str">
        <f t="shared" si="688"/>
        <v>94</v>
      </c>
      <c r="DK170" s="286" t="str">
        <f t="shared" si="688"/>
        <v>75</v>
      </c>
      <c r="DL170" s="282" t="str">
        <f t="shared" si="688"/>
        <v/>
      </c>
      <c r="DM170" s="282" t="str">
        <f t="shared" si="688"/>
        <v/>
      </c>
      <c r="DN170" s="282" t="str">
        <f t="shared" si="688"/>
        <v/>
      </c>
      <c r="DO170" s="282" t="str">
        <f t="shared" si="688"/>
        <v/>
      </c>
      <c r="DP170" s="282" t="str">
        <f t="shared" si="688"/>
        <v/>
      </c>
      <c r="DQ170" s="282" t="str">
        <f t="shared" si="688"/>
        <v/>
      </c>
      <c r="DR170" s="283" t="str">
        <f t="shared" si="688"/>
        <v/>
      </c>
      <c r="DS170" s="285" t="str">
        <f t="shared" si="15"/>
        <v>636</v>
      </c>
      <c r="DT170" s="286" t="str">
        <f t="shared" si="16"/>
        <v>1,219</v>
      </c>
      <c r="DU170" s="275" t="str">
        <f>CY170*'Ores &amp; Ingots'!$C$3+CZ170*'Ores &amp; Ingots'!$C$4+DA170*'Ores &amp; Ingots'!$C$5+DB170*'Ores &amp; Ingots'!$C$6+DC170*'Ores &amp; Ingots'!$C$7+DD170*'Ores &amp; Ingots'!$C$8+DE170*'Ores &amp; Ingots'!$C$9+DF170*'Ores &amp; Ingots'!$C$10+DG170*'Ores &amp; Ingots'!$C$11+DH170*'Ores &amp; Ingots'!$C$12</f>
        <v>80</v>
      </c>
      <c r="DV170" s="275" t="str">
        <f>DI170*'Ores &amp; Ingots'!$B$3+DJ170*'Ores &amp; Ingots'!$B$4+DK170*'Ores &amp; Ingots'!$B$5+DL170*'Ores &amp; Ingots'!$B$6+DM170*'Ores &amp; Ingots'!$B$7+DN170*'Ores &amp; Ingots'!$B$8+DO170*'Ores &amp; Ingots'!$B$9+DP170*'Ores &amp; Ingots'!$B$10+DQ170*'Ores &amp; Ingots'!$B$11+DR170*'Ores &amp; Ingots'!$B$12</f>
        <v>451</v>
      </c>
      <c r="DW170" s="286" t="str">
        <f>CY170*Refining!$G$3+CZ170*Refining!$G$4+DA170*Refining!$G$5+DB170*Refining!$G$6+DC170*Refining!$G$7+DD170*Refining!$G$8+DE170*Refining!$G$9+DF170*Refining!$G$10+DG170*Refining!$G$11+DH170*Refining!$G$12</f>
        <v>415</v>
      </c>
      <c r="DX170" s="286" t="str">
        <f t="shared" si="17"/>
        <v>64,615</v>
      </c>
      <c r="DY170" s="287" t="str">
        <f t="shared" si="18"/>
        <v>0.0646</v>
      </c>
      <c r="DZ170" s="285" t="str">
        <f t="shared" si="19"/>
        <v>576</v>
      </c>
      <c r="EA170" s="288" t="str">
        <f t="shared" ref="EA170:EB170" si="689">DZ170/60</f>
        <v>9.6</v>
      </c>
      <c r="EB170" s="288" t="str">
        <f t="shared" si="689"/>
        <v>0.2</v>
      </c>
      <c r="EC170" s="545" t="str">
        <f t="shared" si="21"/>
        <v>0.01</v>
      </c>
      <c r="ED170" s="285" t="str">
        <f t="shared" si="22"/>
        <v>86,549</v>
      </c>
      <c r="EE170" s="288" t="str">
        <f t="shared" ref="EE170:EF170" si="690">ED170/1000</f>
        <v>86.5</v>
      </c>
      <c r="EF170" s="289" t="str">
        <f t="shared" si="690"/>
        <v>0.09</v>
      </c>
      <c r="EG170" s="546" t="str">
        <f t="shared" si="24"/>
        <v>0.0865</v>
      </c>
      <c r="EH170" s="225" t="s">
        <v>12</v>
      </c>
    </row>
    <row r="171">
      <c r="A171" s="47" t="s">
        <v>1031</v>
      </c>
      <c r="B171" s="192" t="s">
        <v>1032</v>
      </c>
      <c r="C171" s="193" t="s">
        <v>886</v>
      </c>
      <c r="D171" s="193">
        <v>1.0</v>
      </c>
      <c r="E171" s="193">
        <v>1.0</v>
      </c>
      <c r="F171" s="193">
        <v>1.0</v>
      </c>
      <c r="G171" s="194" t="str">
        <f t="shared" si="5"/>
        <v>15.6</v>
      </c>
      <c r="H171" s="195">
        <v>6.0</v>
      </c>
      <c r="I171" s="195">
        <v>6.0</v>
      </c>
      <c r="J171" s="195" t="str">
        <f>H171/Main!$D$9</f>
        <v>6</v>
      </c>
      <c r="K171" s="195" t="str">
        <f>I171/Main!$D$10</f>
        <v>6</v>
      </c>
      <c r="L171" s="195" t="str">
        <f t="shared" si="6"/>
        <v>1</v>
      </c>
      <c r="M171" s="195">
        <v>1.0</v>
      </c>
      <c r="N171" s="197"/>
      <c r="O171" s="197"/>
      <c r="P171" s="197"/>
      <c r="Q171" s="198"/>
      <c r="R171" s="197"/>
      <c r="S171" s="199"/>
      <c r="T171" s="199"/>
      <c r="U171" s="197"/>
      <c r="V171" s="197"/>
      <c r="W171" s="199"/>
      <c r="X171" s="199"/>
      <c r="Y171" s="197"/>
      <c r="Z171" s="197"/>
      <c r="AA171" s="197"/>
      <c r="AB171" s="197"/>
      <c r="AC171" s="342" t="s">
        <v>18</v>
      </c>
      <c r="AD171" s="208">
        <v>0.0</v>
      </c>
      <c r="AE171" s="208">
        <v>0.0</v>
      </c>
      <c r="AF171" s="208">
        <v>0.0</v>
      </c>
      <c r="AG171" s="208">
        <v>0.0</v>
      </c>
      <c r="AH171" s="208">
        <v>0.0</v>
      </c>
      <c r="AI171" s="208">
        <v>12.0</v>
      </c>
      <c r="AJ171" s="208">
        <v>0.0</v>
      </c>
      <c r="AK171" s="208">
        <v>0.0</v>
      </c>
      <c r="AL171" s="208">
        <v>0.0</v>
      </c>
      <c r="AM171" s="208">
        <v>0.0</v>
      </c>
      <c r="AN171" s="208">
        <v>0.0</v>
      </c>
      <c r="AO171" s="208">
        <v>0.0</v>
      </c>
      <c r="AP171" s="306">
        <v>35.0</v>
      </c>
      <c r="AQ171" s="208">
        <v>0.0</v>
      </c>
      <c r="AR171" s="208">
        <v>0.0</v>
      </c>
      <c r="AS171" s="208">
        <v>0.0</v>
      </c>
      <c r="AT171" s="208">
        <v>0.0</v>
      </c>
      <c r="AU171" s="208">
        <v>0.0</v>
      </c>
      <c r="AV171" s="208">
        <v>0.0</v>
      </c>
      <c r="AW171" s="208">
        <v>0.0</v>
      </c>
      <c r="AX171" s="208">
        <v>0.0</v>
      </c>
      <c r="AY171" s="292" t="str">
        <f t="shared" ref="AY171:BS171" si="691">IF(AD171 = 0, "", AD171)</f>
        <v/>
      </c>
      <c r="AZ171" s="193" t="str">
        <f t="shared" si="691"/>
        <v/>
      </c>
      <c r="BA171" s="193" t="str">
        <f t="shared" si="691"/>
        <v/>
      </c>
      <c r="BB171" s="193" t="str">
        <f t="shared" si="691"/>
        <v/>
      </c>
      <c r="BC171" s="193" t="str">
        <f t="shared" si="691"/>
        <v/>
      </c>
      <c r="BD171" s="208" t="str">
        <f t="shared" si="691"/>
        <v>12</v>
      </c>
      <c r="BE171" s="193" t="str">
        <f t="shared" si="691"/>
        <v/>
      </c>
      <c r="BF171" s="193" t="str">
        <f t="shared" si="691"/>
        <v/>
      </c>
      <c r="BG171" s="193" t="str">
        <f t="shared" si="691"/>
        <v/>
      </c>
      <c r="BH171" s="193" t="str">
        <f t="shared" si="691"/>
        <v/>
      </c>
      <c r="BI171" s="193" t="str">
        <f t="shared" si="691"/>
        <v/>
      </c>
      <c r="BJ171" s="193" t="str">
        <f t="shared" si="691"/>
        <v/>
      </c>
      <c r="BK171" s="306" t="str">
        <f t="shared" si="691"/>
        <v>35</v>
      </c>
      <c r="BL171" s="193" t="str">
        <f t="shared" si="691"/>
        <v/>
      </c>
      <c r="BM171" s="193" t="str">
        <f t="shared" si="691"/>
        <v/>
      </c>
      <c r="BN171" s="193" t="str">
        <f t="shared" si="691"/>
        <v/>
      </c>
      <c r="BO171" s="193" t="str">
        <f t="shared" si="691"/>
        <v/>
      </c>
      <c r="BP171" s="193" t="str">
        <f t="shared" si="691"/>
        <v/>
      </c>
      <c r="BQ171" s="193" t="str">
        <f t="shared" si="691"/>
        <v/>
      </c>
      <c r="BR171" s="193" t="str">
        <f t="shared" si="691"/>
        <v/>
      </c>
      <c r="BS171" s="206" t="str">
        <f t="shared" si="691"/>
        <v/>
      </c>
      <c r="BT171" s="207" t="str">
        <f>$AY171*Assembly!Y$4+$AZ171*Assembly!Y$5+$BA171*Assembly!Y$6+$BB171*Assembly!Y$7+$BC171*Assembly!Y$8+$BD171*Assembly!Y$9+$BE171*Assembly!Y$10+$BF171*Assembly!Y$11+$BG171*Assembly!Y$12+$BH171*Assembly!Y$13+$BI171*Assembly!Y$14+$BJ171*Assembly!Y$15+$BK171*Assembly!Y$16+$BL171*Assembly!Y$17+$BM171*Assembly!Y$18+$BN171*Assembly!Y$19+$BO171*Assembly!Y$20+$BP171*Assembly!Y$21+$BQ171*Assembly!Y$22+$BR171*Assembly!Y$23+$BS171*Assembly!Y$24</f>
        <v>597</v>
      </c>
      <c r="BU171" s="208" t="str">
        <f t="shared" si="8"/>
        <v>38</v>
      </c>
      <c r="BV171" s="208" t="str">
        <f>$AY171*Assembly!AC$4+$AZ171*Assembly!AC$5+$BA171*Assembly!AC$6+$BB171*Assembly!AC$7+$BC171*Assembly!AC$8+$BD171*Assembly!AC$9+$BE171*Assembly!AC$10+$BF171*Assembly!AC$11+$BG171*Assembly!AC$12+$BH171*Assembly!AC$13+$BI171*Assembly!AC$14+$BJ171*Assembly!AC$15+$BK171*Assembly!AC$16+$BL171*Assembly!AC$17+$BM171*Assembly!AC$18+$BN171*Assembly!AC$19+$BO171*Assembly!AC$20+$BP171*Assembly!AC$21+$BQ171*Assembly!AC$22+$BR171*Assembly!AC$23+$BS171*Assembly!AC$24</f>
        <v>2,280</v>
      </c>
      <c r="BW171" s="209" t="str">
        <f t="shared" si="9"/>
        <v>3.82</v>
      </c>
      <c r="BX171" s="210" t="str">
        <f t="shared" si="10"/>
        <v>146</v>
      </c>
      <c r="BY171" s="211" t="str">
        <f t="shared" si="11"/>
        <v>59.7</v>
      </c>
      <c r="BZ171" s="208"/>
      <c r="CA171" s="208" t="str">
        <f>$AY171*Assembly!X$4+$AZ171*Assembly!X$5+$BA171*Assembly!X$6+$BB171*Assembly!X$7+$BC171*Assembly!X$8+$BD171*Assembly!X$9+$BE171*Assembly!X$10+$BF171*Assembly!X$11+$BG171*Assembly!X$12+$BH171*Assembly!X$13+$BI171*Assembly!X$14+$BJ171*Assembly!X$15+$BK171*Assembly!X$16+$BL171*Assembly!X$17+$BM171*Assembly!X$18+$BN171*Assembly!X$19+$BO171*Assembly!X$20+$BP171*Assembly!X$21+$BQ171*Assembly!X$22+$BR171*Assembly!X$23+$BS171*Assembly!X$24</f>
        <v>47</v>
      </c>
      <c r="CB171" s="208" t="str">
        <f t="shared" si="12"/>
        <v>7,311</v>
      </c>
      <c r="CC171" s="212" t="str">
        <f t="shared" si="13"/>
        <v>0.0073</v>
      </c>
      <c r="CD171" s="213" t="str">
        <f>$AY171*Assembly!AB$4+$AZ171*Assembly!AB$5+$BA171*Assembly!AB$6+$BB171*Assembly!AB$7+$BC171*Assembly!AB$8+$BD171*Assembly!AB$9+$BE171*Assembly!AB$10+$BF171*Assembly!AB$11+$BG171*Assembly!AB$12+$BH171*Assembly!AB$13+$BI171*Assembly!AB$14+$BJ171*Assembly!AB$15+$BK171*Assembly!AB$16+$BL171*Assembly!AB$17+$BM171*Assembly!AB$18+$BN171*Assembly!AB$19+$BO171*Assembly!AB$20+$BP171*Assembly!AB$21+$BQ171*Assembly!AB$22+$BR171*Assembly!AB$23+$BS171*Assembly!AB$24</f>
        <v>304</v>
      </c>
      <c r="CE171" s="198" t="str">
        <f>$AY171*Assembly!M$4+$AZ171*Assembly!M$5+$BA171*Assembly!M$6+$BB171*Assembly!M$7+$BC171*Assembly!M$8+$BD171*Assembly!M$9+$BE171*Assembly!M$10+$BF171*Assembly!M$11+$BG171*Assembly!M$12+$BH171*Assembly!M$13+$BI171*Assembly!M$14+$BJ171*Assembly!M$15+$BK171*Assembly!M$16+$BL171*Assembly!M$17+$BM171*Assembly!M$18+$BN171*Assembly!M$19+$BO171*Assembly!M$20+$BP171*Assembly!M$21+$BQ171*Assembly!M$22+$BR171*Assembly!M$23+$BS171*Assembly!M$24</f>
        <v>84</v>
      </c>
      <c r="CF171" s="198" t="str">
        <f>$AY171*Assembly!N$4+$AZ171*Assembly!N$5+$BA171*Assembly!N$6+$BB171*Assembly!N$7+$BC171*Assembly!N$8+$BD171*Assembly!N$9+$BE171*Assembly!N$10+$BF171*Assembly!N$11+$BG171*Assembly!N$12+$BH171*Assembly!N$13+$BI171*Assembly!N$14+$BJ171*Assembly!N$15+$BK171*Assembly!N$16+$BL171*Assembly!N$17+$BM171*Assembly!N$18+$BN171*Assembly!N$19+$BO171*Assembly!N$20+$BP171*Assembly!N$21+$BQ171*Assembly!N$22+$BR171*Assembly!N$23+$BS171*Assembly!N$24</f>
        <v>0</v>
      </c>
      <c r="CG171" s="198" t="str">
        <f>$AY171*Assembly!O$4+$AZ171*Assembly!O$5+$BA171*Assembly!O$6+$BB171*Assembly!O$7+$BC171*Assembly!O$8+$BD171*Assembly!O$9+$BE171*Assembly!O$10+$BF171*Assembly!O$11+$BG171*Assembly!O$12+$BH171*Assembly!O$13+$BI171*Assembly!O$14+$BJ171*Assembly!O$15+$BK171*Assembly!O$16+$BL171*Assembly!O$17+$BM171*Assembly!O$18+$BN171*Assembly!O$19+$BO171*Assembly!O$20+$BP171*Assembly!O$21+$BQ171*Assembly!O$22+$BR171*Assembly!O$23+$BS171*Assembly!O$24</f>
        <v>0</v>
      </c>
      <c r="CH171" s="195" t="str">
        <f>$AY171*Assembly!P$4+$AZ171*Assembly!P$5+$BA171*Assembly!P$6+$BB171*Assembly!P$7+$BC171*Assembly!P$8+$BD171*Assembly!P$9+$BE171*Assembly!P$10+$BF171*Assembly!P$11+$BG171*Assembly!P$12+$BH171*Assembly!P$13+$BI171*Assembly!P$14+$BJ171*Assembly!P$15+$BK171*Assembly!P$16+$BL171*Assembly!P$17+$BM171*Assembly!P$18+$BN171*Assembly!P$19+$BO171*Assembly!P$20+$BP171*Assembly!P$21+$BQ171*Assembly!P$22+$BR171*Assembly!P$23+$BS171*Assembly!P$24</f>
        <v>0</v>
      </c>
      <c r="CI171" s="195" t="str">
        <f>$AY171*Assembly!Q$4+$AZ171*Assembly!Q$5+$BA171*Assembly!Q$6+$BB171*Assembly!Q$7+$BC171*Assembly!Q$8+$BD171*Assembly!Q$9+$BE171*Assembly!Q$10+$BF171*Assembly!Q$11+$BG171*Assembly!Q$12+$BH171*Assembly!Q$13+$BI171*Assembly!Q$14+$BJ171*Assembly!Q$15+$BK171*Assembly!Q$16+$BL171*Assembly!Q$17+$BM171*Assembly!Q$18+$BN171*Assembly!Q$19+$BO171*Assembly!Q$20+$BP171*Assembly!Q$21+$BQ171*Assembly!Q$22+$BR171*Assembly!Q$23+$BS171*Assembly!Q$24</f>
        <v>525</v>
      </c>
      <c r="CJ171" s="198" t="str">
        <f>$AY171*Assembly!R$4+$AZ171*Assembly!R$5+$BA171*Assembly!R$6+$BB171*Assembly!R$7+$BC171*Assembly!R$8+$BD171*Assembly!R$9+$BE171*Assembly!R$10+$BF171*Assembly!R$11+$BG171*Assembly!R$12+$BH171*Assembly!R$13+$BI171*Assembly!R$14+$BJ171*Assembly!R$15+$BK171*Assembly!R$16+$BL171*Assembly!R$17+$BM171*Assembly!R$18+$BN171*Assembly!R$19+$BO171*Assembly!R$20+$BP171*Assembly!R$21+$BQ171*Assembly!R$22+$BR171*Assembly!R$23+$BS171*Assembly!R$24</f>
        <v>0</v>
      </c>
      <c r="CK171" s="195" t="str">
        <f>$AY171*Assembly!S$4+$AZ171*Assembly!S$5+$BA171*Assembly!S$6+$BB171*Assembly!S$7+$BC171*Assembly!S$8+$BD171*Assembly!S$9+$BE171*Assembly!S$10+$BF171*Assembly!S$11+$BG171*Assembly!S$12+$BH171*Assembly!S$13+$BI171*Assembly!S$14+$BJ171*Assembly!S$15+$BK171*Assembly!S$16+$BL171*Assembly!S$17+$BM171*Assembly!S$18+$BN171*Assembly!S$19+$BO171*Assembly!S$20+$BP171*Assembly!S$21+$BQ171*Assembly!S$22+$BR171*Assembly!S$23+$BS171*Assembly!S$24</f>
        <v>0</v>
      </c>
      <c r="CL171" s="195" t="str">
        <f>$AY171*Assembly!T$4+$AZ171*Assembly!T$5+$BA171*Assembly!T$6+$BB171*Assembly!T$7+$BC171*Assembly!T$8+$BD171*Assembly!T$9+$BE171*Assembly!T$10+$BF171*Assembly!T$11+$BG171*Assembly!T$12+$BH171*Assembly!T$13+$BI171*Assembly!T$14+$BJ171*Assembly!T$15+$BK171*Assembly!T$16+$BL171*Assembly!T$17+$BM171*Assembly!T$18+$BN171*Assembly!T$19+$BO171*Assembly!T$20+$BP171*Assembly!T$21+$BQ171*Assembly!T$22+$BR171*Assembly!T$23+$BS171*Assembly!T$24</f>
        <v>0</v>
      </c>
      <c r="CM171" s="195" t="str">
        <f>$AY171*Assembly!U$4+$AZ171*Assembly!U$5+$BA171*Assembly!U$6+$BB171*Assembly!U$7+$BC171*Assembly!U$8+$BD171*Assembly!U$9+$BE171*Assembly!U$10+$BF171*Assembly!U$11+$BG171*Assembly!U$12+$BH171*Assembly!U$13+$BI171*Assembly!U$14+$BJ171*Assembly!U$15+$BK171*Assembly!U$16+$BL171*Assembly!U$17+$BM171*Assembly!U$18+$BN171*Assembly!U$19+$BO171*Assembly!U$20+$BP171*Assembly!U$21+$BQ171*Assembly!U$22+$BR171*Assembly!U$23+$BS171*Assembly!U$24</f>
        <v>0</v>
      </c>
      <c r="CN171" s="198" t="str">
        <f>$AY171*Assembly!V$4+$AZ171*Assembly!V$5+$BA171*Assembly!V$6+$BB171*Assembly!V$7+$BC171*Assembly!V$8+$BD171*Assembly!V$9+$BE171*Assembly!V$10+$BF171*Assembly!V$11+$BG171*Assembly!V$12+$BH171*Assembly!V$13+$BI171*Assembly!V$14+$BJ171*Assembly!V$15+$BK171*Assembly!V$16+$BL171*Assembly!V$17+$BM171*Assembly!V$18+$BN171*Assembly!V$19+$BO171*Assembly!V$20+$BP171*Assembly!V$21+$BQ171*Assembly!V$22+$BR171*Assembly!V$23+$BS171*Assembly!V$24</f>
        <v>0</v>
      </c>
      <c r="CO171" s="198" t="str">
        <f>CE171*Refining!$F$3</f>
        <v>150</v>
      </c>
      <c r="CP171" s="198" t="str">
        <f>CF171*Refining!$F$4</f>
        <v>0</v>
      </c>
      <c r="CQ171" s="198" t="str">
        <f>CG171*Refining!$F$5</f>
        <v>0</v>
      </c>
      <c r="CR171" s="198" t="str">
        <f>CH171*Refining!$F$6</f>
        <v>0</v>
      </c>
      <c r="CS171" s="198" t="str">
        <f>CI171*Refining!$F$7</f>
        <v>938</v>
      </c>
      <c r="CT171" s="198" t="str">
        <f>CJ171*Refining!$F$8</f>
        <v>0</v>
      </c>
      <c r="CU171" s="198" t="str">
        <f>CK171*Refining!$F$9</f>
        <v>0</v>
      </c>
      <c r="CV171" s="198" t="str">
        <f>CL171*Refining!$F$10</f>
        <v>0</v>
      </c>
      <c r="CW171" s="198" t="str">
        <f>CM171*Refining!$F$11</f>
        <v>0</v>
      </c>
      <c r="CX171" s="198" t="str">
        <f>CN171*Refining!$F$12</f>
        <v>0</v>
      </c>
      <c r="CY171" s="218" t="str">
        <f t="shared" ref="CY171:DR171" si="692">IF(CE171 = 0, "", CE171)</f>
        <v>84</v>
      </c>
      <c r="CZ171" s="215" t="str">
        <f t="shared" si="692"/>
        <v/>
      </c>
      <c r="DA171" s="215" t="str">
        <f t="shared" si="692"/>
        <v/>
      </c>
      <c r="DB171" s="215" t="str">
        <f t="shared" si="692"/>
        <v/>
      </c>
      <c r="DC171" s="215" t="str">
        <f t="shared" si="692"/>
        <v>525</v>
      </c>
      <c r="DD171" s="215" t="str">
        <f t="shared" si="692"/>
        <v/>
      </c>
      <c r="DE171" s="215" t="str">
        <f t="shared" si="692"/>
        <v/>
      </c>
      <c r="DF171" s="215" t="str">
        <f t="shared" si="692"/>
        <v/>
      </c>
      <c r="DG171" s="215" t="str">
        <f t="shared" si="692"/>
        <v/>
      </c>
      <c r="DH171" s="216" t="str">
        <f t="shared" si="692"/>
        <v/>
      </c>
      <c r="DI171" s="218" t="str">
        <f t="shared" si="692"/>
        <v>150</v>
      </c>
      <c r="DJ171" s="215" t="str">
        <f t="shared" si="692"/>
        <v/>
      </c>
      <c r="DK171" s="215" t="str">
        <f t="shared" si="692"/>
        <v/>
      </c>
      <c r="DL171" s="215" t="str">
        <f t="shared" si="692"/>
        <v/>
      </c>
      <c r="DM171" s="219" t="str">
        <f t="shared" si="692"/>
        <v>938</v>
      </c>
      <c r="DN171" s="215" t="str">
        <f t="shared" si="692"/>
        <v/>
      </c>
      <c r="DO171" s="215" t="str">
        <f t="shared" si="692"/>
        <v/>
      </c>
      <c r="DP171" s="215" t="str">
        <f t="shared" si="692"/>
        <v/>
      </c>
      <c r="DQ171" s="215" t="str">
        <f t="shared" si="692"/>
        <v/>
      </c>
      <c r="DR171" s="216" t="str">
        <f t="shared" si="692"/>
        <v/>
      </c>
      <c r="DS171" s="218" t="str">
        <f t="shared" si="15"/>
        <v>609</v>
      </c>
      <c r="DT171" s="219" t="str">
        <f t="shared" si="16"/>
        <v>1,088</v>
      </c>
      <c r="DU171" s="208" t="str">
        <f>CY171*'Ores &amp; Ingots'!$C$3+CZ171*'Ores &amp; Ingots'!$C$4+DA171*'Ores &amp; Ingots'!$C$5+DB171*'Ores &amp; Ingots'!$C$6+DC171*'Ores &amp; Ingots'!$C$7+DD171*'Ores &amp; Ingots'!$C$8+DE171*'Ores &amp; Ingots'!$C$9+DF171*'Ores &amp; Ingots'!$C$10+DG171*'Ores &amp; Ingots'!$C$11+DH171*'Ores &amp; Ingots'!$C$12</f>
        <v>236</v>
      </c>
      <c r="DV171" s="208" t="str">
        <f>DI171*'Ores &amp; Ingots'!$B$3+DJ171*'Ores &amp; Ingots'!$B$4+DK171*'Ores &amp; Ingots'!$B$5+DL171*'Ores &amp; Ingots'!$B$6+DM171*'Ores &amp; Ingots'!$B$7+DN171*'Ores &amp; Ingots'!$B$8+DO171*'Ores &amp; Ingots'!$B$9+DP171*'Ores &amp; Ingots'!$B$10+DQ171*'Ores &amp; Ingots'!$B$11+DR171*'Ores &amp; Ingots'!$B$12</f>
        <v>402</v>
      </c>
      <c r="DW171" s="219" t="str">
        <f>CY171*Refining!$G$3+CZ171*Refining!$G$4+DA171*Refining!$G$5+DB171*Refining!$G$6+DC171*Refining!$G$7+DD171*Refining!$G$8+DE171*Refining!$G$9+DF171*Refining!$G$10+DG171*Refining!$G$11+DH171*Refining!$G$12</f>
        <v>438</v>
      </c>
      <c r="DX171" s="219" t="str">
        <f t="shared" si="17"/>
        <v>68,205</v>
      </c>
      <c r="DY171" s="220" t="str">
        <f t="shared" si="18"/>
        <v>0.0682</v>
      </c>
      <c r="DZ171" s="218" t="str">
        <f t="shared" si="19"/>
        <v>491</v>
      </c>
      <c r="EA171" s="221" t="str">
        <f t="shared" ref="EA171:EB171" si="693">DZ171/60</f>
        <v>8.2</v>
      </c>
      <c r="EB171" s="221" t="str">
        <f t="shared" si="693"/>
        <v>0.1</v>
      </c>
      <c r="EC171" s="541" t="str">
        <f t="shared" si="21"/>
        <v>0.01</v>
      </c>
      <c r="ED171" s="218" t="str">
        <f t="shared" si="22"/>
        <v>75,516</v>
      </c>
      <c r="EE171" s="221" t="str">
        <f t="shared" ref="EE171:EF171" si="694">ED171/1000</f>
        <v>75.5</v>
      </c>
      <c r="EF171" s="222" t="str">
        <f t="shared" si="694"/>
        <v>0.08</v>
      </c>
      <c r="EG171" s="542" t="str">
        <f t="shared" si="24"/>
        <v>0.0755</v>
      </c>
      <c r="EH171" s="225">
        <v>120.0</v>
      </c>
    </row>
    <row r="172">
      <c r="A172" s="33"/>
      <c r="B172" s="226" t="s">
        <v>1032</v>
      </c>
      <c r="C172" s="227" t="s">
        <v>886</v>
      </c>
      <c r="D172" s="227">
        <v>1.0</v>
      </c>
      <c r="E172" s="227">
        <v>1.0</v>
      </c>
      <c r="F172" s="227">
        <v>2.0</v>
      </c>
      <c r="G172" s="253" t="str">
        <f t="shared" si="5"/>
        <v>31.3</v>
      </c>
      <c r="H172" s="254">
        <v>8.0</v>
      </c>
      <c r="I172" s="254">
        <v>8.0</v>
      </c>
      <c r="J172" s="254" t="str">
        <f>H172/Main!$D$9</f>
        <v>8</v>
      </c>
      <c r="K172" s="254" t="str">
        <f>I172/Main!$D$10</f>
        <v>8</v>
      </c>
      <c r="L172" s="254" t="str">
        <f t="shared" si="6"/>
        <v>1</v>
      </c>
      <c r="M172" s="254">
        <v>1.0</v>
      </c>
      <c r="N172" s="255"/>
      <c r="O172" s="255"/>
      <c r="P172" s="255"/>
      <c r="Q172" s="256"/>
      <c r="R172" s="255"/>
      <c r="S172" s="257"/>
      <c r="T172" s="257"/>
      <c r="U172" s="255"/>
      <c r="V172" s="255"/>
      <c r="W172" s="257"/>
      <c r="X172" s="257"/>
      <c r="Y172" s="255"/>
      <c r="Z172" s="255"/>
      <c r="AA172" s="255"/>
      <c r="AB172" s="255"/>
      <c r="AC172" s="335" t="s">
        <v>18</v>
      </c>
      <c r="AD172" s="225">
        <v>0.0</v>
      </c>
      <c r="AE172" s="225">
        <v>0.0</v>
      </c>
      <c r="AF172" s="225">
        <v>0.0</v>
      </c>
      <c r="AG172" s="225">
        <v>0.0</v>
      </c>
      <c r="AH172" s="225">
        <v>0.0</v>
      </c>
      <c r="AI172" s="225">
        <v>16.0</v>
      </c>
      <c r="AJ172" s="225">
        <v>0.0</v>
      </c>
      <c r="AK172" s="225">
        <v>0.0</v>
      </c>
      <c r="AL172" s="225">
        <v>0.0</v>
      </c>
      <c r="AM172" s="225">
        <v>0.0</v>
      </c>
      <c r="AN172" s="225">
        <v>0.0</v>
      </c>
      <c r="AO172" s="225">
        <v>0.0</v>
      </c>
      <c r="AP172" s="309">
        <v>55.0</v>
      </c>
      <c r="AQ172" s="225">
        <v>0.0</v>
      </c>
      <c r="AR172" s="225">
        <v>0.0</v>
      </c>
      <c r="AS172" s="225">
        <v>0.0</v>
      </c>
      <c r="AT172" s="225">
        <v>0.0</v>
      </c>
      <c r="AU172" s="225">
        <v>0.0</v>
      </c>
      <c r="AV172" s="225">
        <v>0.0</v>
      </c>
      <c r="AW172" s="225">
        <v>0.0</v>
      </c>
      <c r="AX172" s="225">
        <v>0.0</v>
      </c>
      <c r="AY172" s="236" t="str">
        <f t="shared" ref="AY172:BS172" si="695">IF(AD172 = 0, "", AD172)</f>
        <v/>
      </c>
      <c r="AZ172" s="227" t="str">
        <f t="shared" si="695"/>
        <v/>
      </c>
      <c r="BA172" s="227" t="str">
        <f t="shared" si="695"/>
        <v/>
      </c>
      <c r="BB172" s="227" t="str">
        <f t="shared" si="695"/>
        <v/>
      </c>
      <c r="BC172" s="227" t="str">
        <f t="shared" si="695"/>
        <v/>
      </c>
      <c r="BD172" s="225" t="str">
        <f t="shared" si="695"/>
        <v>16</v>
      </c>
      <c r="BE172" s="227" t="str">
        <f t="shared" si="695"/>
        <v/>
      </c>
      <c r="BF172" s="227" t="str">
        <f t="shared" si="695"/>
        <v/>
      </c>
      <c r="BG172" s="227" t="str">
        <f t="shared" si="695"/>
        <v/>
      </c>
      <c r="BH172" s="227" t="str">
        <f t="shared" si="695"/>
        <v/>
      </c>
      <c r="BI172" s="227" t="str">
        <f t="shared" si="695"/>
        <v/>
      </c>
      <c r="BJ172" s="227" t="str">
        <f t="shared" si="695"/>
        <v/>
      </c>
      <c r="BK172" s="309" t="str">
        <f t="shared" si="695"/>
        <v>55</v>
      </c>
      <c r="BL172" s="227" t="str">
        <f t="shared" si="695"/>
        <v/>
      </c>
      <c r="BM172" s="227" t="str">
        <f t="shared" si="695"/>
        <v/>
      </c>
      <c r="BN172" s="227" t="str">
        <f t="shared" si="695"/>
        <v/>
      </c>
      <c r="BO172" s="227" t="str">
        <f t="shared" si="695"/>
        <v/>
      </c>
      <c r="BP172" s="227" t="str">
        <f t="shared" si="695"/>
        <v/>
      </c>
      <c r="BQ172" s="227" t="str">
        <f t="shared" si="695"/>
        <v/>
      </c>
      <c r="BR172" s="227" t="str">
        <f t="shared" si="695"/>
        <v/>
      </c>
      <c r="BS172" s="238" t="str">
        <f t="shared" si="695"/>
        <v/>
      </c>
      <c r="BT172" s="239" t="str">
        <f>$AY172*Assembly!Y$4+$AZ172*Assembly!Y$5+$BA172*Assembly!Y$6+$BB172*Assembly!Y$7+$BC172*Assembly!Y$8+$BD172*Assembly!Y$9+$BE172*Assembly!Y$10+$BF172*Assembly!Y$11+$BG172*Assembly!Y$12+$BH172*Assembly!Y$13+$BI172*Assembly!Y$14+$BJ172*Assembly!Y$15+$BK172*Assembly!Y$16+$BL172*Assembly!Y$17+$BM172*Assembly!Y$18+$BN172*Assembly!Y$19+$BO172*Assembly!Y$20+$BP172*Assembly!Y$21+$BQ172*Assembly!Y$22+$BR172*Assembly!Y$23+$BS172*Assembly!Y$24</f>
        <v>921</v>
      </c>
      <c r="BU172" s="225" t="str">
        <f t="shared" si="8"/>
        <v>29</v>
      </c>
      <c r="BV172" s="225" t="str">
        <f>$AY172*Assembly!AC$4+$AZ172*Assembly!AC$5+$BA172*Assembly!AC$6+$BB172*Assembly!AC$7+$BC172*Assembly!AC$8+$BD172*Assembly!AC$9+$BE172*Assembly!AC$10+$BF172*Assembly!AC$11+$BG172*Assembly!AC$12+$BH172*Assembly!AC$13+$BI172*Assembly!AC$14+$BJ172*Assembly!AC$15+$BK172*Assembly!AC$16+$BL172*Assembly!AC$17+$BM172*Assembly!AC$18+$BN172*Assembly!AC$19+$BO172*Assembly!AC$20+$BP172*Assembly!AC$21+$BQ172*Assembly!AC$22+$BR172*Assembly!AC$23+$BS172*Assembly!AC$24</f>
        <v>3,540</v>
      </c>
      <c r="BW172" s="240" t="str">
        <f t="shared" si="9"/>
        <v>3.84</v>
      </c>
      <c r="BX172" s="241" t="str">
        <f t="shared" si="10"/>
        <v>113</v>
      </c>
      <c r="BY172" s="242" t="str">
        <f t="shared" si="11"/>
        <v>120.1</v>
      </c>
      <c r="BZ172" s="225"/>
      <c r="CA172" s="225" t="str">
        <f>$AY172*Assembly!X$4+$AZ172*Assembly!X$5+$BA172*Assembly!X$6+$BB172*Assembly!X$7+$BC172*Assembly!X$8+$BD172*Assembly!X$9+$BE172*Assembly!X$10+$BF172*Assembly!X$11+$BG172*Assembly!X$12+$BH172*Assembly!X$13+$BI172*Assembly!X$14+$BJ172*Assembly!X$15+$BK172*Assembly!X$16+$BL172*Assembly!X$17+$BM172*Assembly!X$18+$BN172*Assembly!X$19+$BO172*Assembly!X$20+$BP172*Assembly!X$21+$BQ172*Assembly!X$22+$BR172*Assembly!X$23+$BS172*Assembly!X$24</f>
        <v>71</v>
      </c>
      <c r="CB172" s="225" t="str">
        <f t="shared" si="12"/>
        <v>11,044</v>
      </c>
      <c r="CC172" s="223" t="str">
        <f t="shared" si="13"/>
        <v>0.0110</v>
      </c>
      <c r="CD172" s="243" t="str">
        <f>$AY172*Assembly!AB$4+$AZ172*Assembly!AB$5+$BA172*Assembly!AB$6+$BB172*Assembly!AB$7+$BC172*Assembly!AB$8+$BD172*Assembly!AB$9+$BE172*Assembly!AB$10+$BF172*Assembly!AB$11+$BG172*Assembly!AB$12+$BH172*Assembly!AB$13+$BI172*Assembly!AB$14+$BJ172*Assembly!AB$15+$BK172*Assembly!AB$16+$BL172*Assembly!AB$17+$BM172*Assembly!AB$18+$BN172*Assembly!AB$19+$BO172*Assembly!AB$20+$BP172*Assembly!AB$21+$BQ172*Assembly!AB$22+$BR172*Assembly!AB$23+$BS172*Assembly!AB$24</f>
        <v>472</v>
      </c>
      <c r="CE172" s="256" t="str">
        <f>$AY172*Assembly!M$4+$AZ172*Assembly!M$5+$BA172*Assembly!M$6+$BB172*Assembly!M$7+$BC172*Assembly!M$8+$BD172*Assembly!M$9+$BE172*Assembly!M$10+$BF172*Assembly!M$11+$BG172*Assembly!M$12+$BH172*Assembly!M$13+$BI172*Assembly!M$14+$BJ172*Assembly!M$15+$BK172*Assembly!M$16+$BL172*Assembly!M$17+$BM172*Assembly!M$18+$BN172*Assembly!M$19+$BO172*Assembly!M$20+$BP172*Assembly!M$21+$BQ172*Assembly!M$22+$BR172*Assembly!M$23+$BS172*Assembly!M$24</f>
        <v>112</v>
      </c>
      <c r="CF172" s="256" t="str">
        <f>$AY172*Assembly!N$4+$AZ172*Assembly!N$5+$BA172*Assembly!N$6+$BB172*Assembly!N$7+$BC172*Assembly!N$8+$BD172*Assembly!N$9+$BE172*Assembly!N$10+$BF172*Assembly!N$11+$BG172*Assembly!N$12+$BH172*Assembly!N$13+$BI172*Assembly!N$14+$BJ172*Assembly!N$15+$BK172*Assembly!N$16+$BL172*Assembly!N$17+$BM172*Assembly!N$18+$BN172*Assembly!N$19+$BO172*Assembly!N$20+$BP172*Assembly!N$21+$BQ172*Assembly!N$22+$BR172*Assembly!N$23+$BS172*Assembly!N$24</f>
        <v>0</v>
      </c>
      <c r="CG172" s="256" t="str">
        <f>$AY172*Assembly!O$4+$AZ172*Assembly!O$5+$BA172*Assembly!O$6+$BB172*Assembly!O$7+$BC172*Assembly!O$8+$BD172*Assembly!O$9+$BE172*Assembly!O$10+$BF172*Assembly!O$11+$BG172*Assembly!O$12+$BH172*Assembly!O$13+$BI172*Assembly!O$14+$BJ172*Assembly!O$15+$BK172*Assembly!O$16+$BL172*Assembly!O$17+$BM172*Assembly!O$18+$BN172*Assembly!O$19+$BO172*Assembly!O$20+$BP172*Assembly!O$21+$BQ172*Assembly!O$22+$BR172*Assembly!O$23+$BS172*Assembly!O$24</f>
        <v>0</v>
      </c>
      <c r="CH172" s="254" t="str">
        <f>$AY172*Assembly!P$4+$AZ172*Assembly!P$5+$BA172*Assembly!P$6+$BB172*Assembly!P$7+$BC172*Assembly!P$8+$BD172*Assembly!P$9+$BE172*Assembly!P$10+$BF172*Assembly!P$11+$BG172*Assembly!P$12+$BH172*Assembly!P$13+$BI172*Assembly!P$14+$BJ172*Assembly!P$15+$BK172*Assembly!P$16+$BL172*Assembly!P$17+$BM172*Assembly!P$18+$BN172*Assembly!P$19+$BO172*Assembly!P$20+$BP172*Assembly!P$21+$BQ172*Assembly!P$22+$BR172*Assembly!P$23+$BS172*Assembly!P$24</f>
        <v>0</v>
      </c>
      <c r="CI172" s="254" t="str">
        <f>$AY172*Assembly!Q$4+$AZ172*Assembly!Q$5+$BA172*Assembly!Q$6+$BB172*Assembly!Q$7+$BC172*Assembly!Q$8+$BD172*Assembly!Q$9+$BE172*Assembly!Q$10+$BF172*Assembly!Q$11+$BG172*Assembly!Q$12+$BH172*Assembly!Q$13+$BI172*Assembly!Q$14+$BJ172*Assembly!Q$15+$BK172*Assembly!Q$16+$BL172*Assembly!Q$17+$BM172*Assembly!Q$18+$BN172*Assembly!Q$19+$BO172*Assembly!Q$20+$BP172*Assembly!Q$21+$BQ172*Assembly!Q$22+$BR172*Assembly!Q$23+$BS172*Assembly!Q$24</f>
        <v>825</v>
      </c>
      <c r="CJ172" s="256" t="str">
        <f>$AY172*Assembly!R$4+$AZ172*Assembly!R$5+$BA172*Assembly!R$6+$BB172*Assembly!R$7+$BC172*Assembly!R$8+$BD172*Assembly!R$9+$BE172*Assembly!R$10+$BF172*Assembly!R$11+$BG172*Assembly!R$12+$BH172*Assembly!R$13+$BI172*Assembly!R$14+$BJ172*Assembly!R$15+$BK172*Assembly!R$16+$BL172*Assembly!R$17+$BM172*Assembly!R$18+$BN172*Assembly!R$19+$BO172*Assembly!R$20+$BP172*Assembly!R$21+$BQ172*Assembly!R$22+$BR172*Assembly!R$23+$BS172*Assembly!R$24</f>
        <v>0</v>
      </c>
      <c r="CK172" s="254" t="str">
        <f>$AY172*Assembly!S$4+$AZ172*Assembly!S$5+$BA172*Assembly!S$6+$BB172*Assembly!S$7+$BC172*Assembly!S$8+$BD172*Assembly!S$9+$BE172*Assembly!S$10+$BF172*Assembly!S$11+$BG172*Assembly!S$12+$BH172*Assembly!S$13+$BI172*Assembly!S$14+$BJ172*Assembly!S$15+$BK172*Assembly!S$16+$BL172*Assembly!S$17+$BM172*Assembly!S$18+$BN172*Assembly!S$19+$BO172*Assembly!S$20+$BP172*Assembly!S$21+$BQ172*Assembly!S$22+$BR172*Assembly!S$23+$BS172*Assembly!S$24</f>
        <v>0</v>
      </c>
      <c r="CL172" s="254" t="str">
        <f>$AY172*Assembly!T$4+$AZ172*Assembly!T$5+$BA172*Assembly!T$6+$BB172*Assembly!T$7+$BC172*Assembly!T$8+$BD172*Assembly!T$9+$BE172*Assembly!T$10+$BF172*Assembly!T$11+$BG172*Assembly!T$12+$BH172*Assembly!T$13+$BI172*Assembly!T$14+$BJ172*Assembly!T$15+$BK172*Assembly!T$16+$BL172*Assembly!T$17+$BM172*Assembly!T$18+$BN172*Assembly!T$19+$BO172*Assembly!T$20+$BP172*Assembly!T$21+$BQ172*Assembly!T$22+$BR172*Assembly!T$23+$BS172*Assembly!T$24</f>
        <v>0</v>
      </c>
      <c r="CM172" s="254" t="str">
        <f>$AY172*Assembly!U$4+$AZ172*Assembly!U$5+$BA172*Assembly!U$6+$BB172*Assembly!U$7+$BC172*Assembly!U$8+$BD172*Assembly!U$9+$BE172*Assembly!U$10+$BF172*Assembly!U$11+$BG172*Assembly!U$12+$BH172*Assembly!U$13+$BI172*Assembly!U$14+$BJ172*Assembly!U$15+$BK172*Assembly!U$16+$BL172*Assembly!U$17+$BM172*Assembly!U$18+$BN172*Assembly!U$19+$BO172*Assembly!U$20+$BP172*Assembly!U$21+$BQ172*Assembly!U$22+$BR172*Assembly!U$23+$BS172*Assembly!U$24</f>
        <v>0</v>
      </c>
      <c r="CN172" s="256" t="str">
        <f>$AY172*Assembly!V$4+$AZ172*Assembly!V$5+$BA172*Assembly!V$6+$BB172*Assembly!V$7+$BC172*Assembly!V$8+$BD172*Assembly!V$9+$BE172*Assembly!V$10+$BF172*Assembly!V$11+$BG172*Assembly!V$12+$BH172*Assembly!V$13+$BI172*Assembly!V$14+$BJ172*Assembly!V$15+$BK172*Assembly!V$16+$BL172*Assembly!V$17+$BM172*Assembly!V$18+$BN172*Assembly!V$19+$BO172*Assembly!V$20+$BP172*Assembly!V$21+$BQ172*Assembly!V$22+$BR172*Assembly!V$23+$BS172*Assembly!V$24</f>
        <v>0</v>
      </c>
      <c r="CO172" s="256" t="str">
        <f>CE172*Refining!$F$3</f>
        <v>200</v>
      </c>
      <c r="CP172" s="256" t="str">
        <f>CF172*Refining!$F$4</f>
        <v>0</v>
      </c>
      <c r="CQ172" s="256" t="str">
        <f>CG172*Refining!$F$5</f>
        <v>0</v>
      </c>
      <c r="CR172" s="256" t="str">
        <f>CH172*Refining!$F$6</f>
        <v>0</v>
      </c>
      <c r="CS172" s="256" t="str">
        <f>CI172*Refining!$F$7</f>
        <v>1,473</v>
      </c>
      <c r="CT172" s="256" t="str">
        <f>CJ172*Refining!$F$8</f>
        <v>0</v>
      </c>
      <c r="CU172" s="256" t="str">
        <f>CK172*Refining!$F$9</f>
        <v>0</v>
      </c>
      <c r="CV172" s="256" t="str">
        <f>CL172*Refining!$F$10</f>
        <v>0</v>
      </c>
      <c r="CW172" s="256" t="str">
        <f>CM172*Refining!$F$11</f>
        <v>0</v>
      </c>
      <c r="CX172" s="256" t="str">
        <f>CN172*Refining!$F$12</f>
        <v>0</v>
      </c>
      <c r="CY172" s="248" t="str">
        <f t="shared" ref="CY172:DR172" si="696">IF(CE172 = 0, "", CE172)</f>
        <v>112</v>
      </c>
      <c r="CZ172" s="245" t="str">
        <f t="shared" si="696"/>
        <v/>
      </c>
      <c r="DA172" s="245" t="str">
        <f t="shared" si="696"/>
        <v/>
      </c>
      <c r="DB172" s="245" t="str">
        <f t="shared" si="696"/>
        <v/>
      </c>
      <c r="DC172" s="245" t="str">
        <f t="shared" si="696"/>
        <v>825</v>
      </c>
      <c r="DD172" s="245" t="str">
        <f t="shared" si="696"/>
        <v/>
      </c>
      <c r="DE172" s="245" t="str">
        <f t="shared" si="696"/>
        <v/>
      </c>
      <c r="DF172" s="245" t="str">
        <f t="shared" si="696"/>
        <v/>
      </c>
      <c r="DG172" s="245" t="str">
        <f t="shared" si="696"/>
        <v/>
      </c>
      <c r="DH172" s="246" t="str">
        <f t="shared" si="696"/>
        <v/>
      </c>
      <c r="DI172" s="248" t="str">
        <f t="shared" si="696"/>
        <v>200</v>
      </c>
      <c r="DJ172" s="245" t="str">
        <f t="shared" si="696"/>
        <v/>
      </c>
      <c r="DK172" s="245" t="str">
        <f t="shared" si="696"/>
        <v/>
      </c>
      <c r="DL172" s="245" t="str">
        <f t="shared" si="696"/>
        <v/>
      </c>
      <c r="DM172" s="249" t="str">
        <f t="shared" si="696"/>
        <v>1,473</v>
      </c>
      <c r="DN172" s="245" t="str">
        <f t="shared" si="696"/>
        <v/>
      </c>
      <c r="DO172" s="245" t="str">
        <f t="shared" si="696"/>
        <v/>
      </c>
      <c r="DP172" s="245" t="str">
        <f t="shared" si="696"/>
        <v/>
      </c>
      <c r="DQ172" s="245" t="str">
        <f t="shared" si="696"/>
        <v/>
      </c>
      <c r="DR172" s="246" t="str">
        <f t="shared" si="696"/>
        <v/>
      </c>
      <c r="DS172" s="248" t="str">
        <f t="shared" si="15"/>
        <v>937</v>
      </c>
      <c r="DT172" s="249" t="str">
        <f t="shared" si="16"/>
        <v>1,673</v>
      </c>
      <c r="DU172" s="225" t="str">
        <f>CY172*'Ores &amp; Ingots'!$C$3+CZ172*'Ores &amp; Ingots'!$C$4+DA172*'Ores &amp; Ingots'!$C$5+DB172*'Ores &amp; Ingots'!$C$6+DC172*'Ores &amp; Ingots'!$C$7+DD172*'Ores &amp; Ingots'!$C$8+DE172*'Ores &amp; Ingots'!$C$9+DF172*'Ores &amp; Ingots'!$C$10+DG172*'Ores &amp; Ingots'!$C$11+DH172*'Ores &amp; Ingots'!$C$12</f>
        <v>368</v>
      </c>
      <c r="DV172" s="225" t="str">
        <f>DI172*'Ores &amp; Ingots'!$B$3+DJ172*'Ores &amp; Ingots'!$B$4+DK172*'Ores &amp; Ingots'!$B$5+DL172*'Ores &amp; Ingots'!$B$6+DM172*'Ores &amp; Ingots'!$B$7+DN172*'Ores &amp; Ingots'!$B$8+DO172*'Ores &amp; Ingots'!$B$9+DP172*'Ores &amp; Ingots'!$B$10+DQ172*'Ores &amp; Ingots'!$B$11+DR172*'Ores &amp; Ingots'!$B$12</f>
        <v>619</v>
      </c>
      <c r="DW172" s="249" t="str">
        <f>CY172*Refining!$G$3+CZ172*Refining!$G$4+DA172*Refining!$G$5+DB172*Refining!$G$6+DC172*Refining!$G$7+DD172*Refining!$G$8+DE172*Refining!$G$9+DF172*Refining!$G$10+DG172*Refining!$G$11+DH172*Refining!$G$12</f>
        <v>688</v>
      </c>
      <c r="DX172" s="249" t="str">
        <f t="shared" si="17"/>
        <v>106,966</v>
      </c>
      <c r="DY172" s="250" t="str">
        <f t="shared" si="18"/>
        <v>0.1070</v>
      </c>
      <c r="DZ172" s="248" t="str">
        <f t="shared" si="19"/>
        <v>767</v>
      </c>
      <c r="EA172" s="251" t="str">
        <f t="shared" ref="EA172:EB172" si="697">DZ172/60</f>
        <v>12.8</v>
      </c>
      <c r="EB172" s="251" t="str">
        <f t="shared" si="697"/>
        <v>0.2</v>
      </c>
      <c r="EC172" s="543" t="str">
        <f t="shared" si="21"/>
        <v>0.01</v>
      </c>
      <c r="ED172" s="248" t="str">
        <f t="shared" si="22"/>
        <v>118,010</v>
      </c>
      <c r="EE172" s="251" t="str">
        <f t="shared" ref="EE172:EF172" si="698">ED172/1000</f>
        <v>118.0</v>
      </c>
      <c r="EF172" s="252" t="str">
        <f t="shared" si="698"/>
        <v>0.12</v>
      </c>
      <c r="EG172" s="544" t="str">
        <f t="shared" si="24"/>
        <v>0.1180</v>
      </c>
      <c r="EH172" s="225">
        <v>78.0</v>
      </c>
    </row>
    <row r="173">
      <c r="A173" s="33"/>
      <c r="B173" s="226" t="s">
        <v>1033</v>
      </c>
      <c r="C173" s="227" t="s">
        <v>886</v>
      </c>
      <c r="D173" s="227">
        <v>1.0</v>
      </c>
      <c r="E173" s="227">
        <v>1.0</v>
      </c>
      <c r="F173" s="227">
        <v>1.0</v>
      </c>
      <c r="G173" s="253" t="str">
        <f t="shared" si="5"/>
        <v>15.6</v>
      </c>
      <c r="H173" s="254">
        <v>6.0</v>
      </c>
      <c r="I173" s="254">
        <v>6.0</v>
      </c>
      <c r="J173" s="254" t="str">
        <f>H173/Main!$D$9</f>
        <v>6</v>
      </c>
      <c r="K173" s="254" t="str">
        <f>I173/Main!$D$10</f>
        <v>6</v>
      </c>
      <c r="L173" s="254" t="str">
        <f t="shared" si="6"/>
        <v>1</v>
      </c>
      <c r="M173" s="254">
        <v>1.0</v>
      </c>
      <c r="N173" s="255"/>
      <c r="O173" s="255"/>
      <c r="P173" s="255"/>
      <c r="Q173" s="256"/>
      <c r="R173" s="255"/>
      <c r="S173" s="257"/>
      <c r="T173" s="257"/>
      <c r="U173" s="255"/>
      <c r="V173" s="255"/>
      <c r="W173" s="257"/>
      <c r="X173" s="257"/>
      <c r="Y173" s="255"/>
      <c r="Z173" s="255"/>
      <c r="AA173" s="255"/>
      <c r="AB173" s="255"/>
      <c r="AC173" s="335" t="s">
        <v>18</v>
      </c>
      <c r="AD173" s="225">
        <v>0.0</v>
      </c>
      <c r="AE173" s="225">
        <v>0.0</v>
      </c>
      <c r="AF173" s="225">
        <v>0.0</v>
      </c>
      <c r="AG173" s="225">
        <v>0.0</v>
      </c>
      <c r="AH173" s="225">
        <v>0.0</v>
      </c>
      <c r="AI173" s="225">
        <v>11.0</v>
      </c>
      <c r="AJ173" s="225">
        <v>0.0</v>
      </c>
      <c r="AK173" s="225">
        <v>0.0</v>
      </c>
      <c r="AL173" s="225">
        <v>0.0</v>
      </c>
      <c r="AM173" s="225">
        <v>0.0</v>
      </c>
      <c r="AN173" s="225">
        <v>0.0</v>
      </c>
      <c r="AO173" s="225">
        <v>0.0</v>
      </c>
      <c r="AP173" s="309">
        <v>24.0</v>
      </c>
      <c r="AQ173" s="225">
        <v>0.0</v>
      </c>
      <c r="AR173" s="225">
        <v>0.0</v>
      </c>
      <c r="AS173" s="225">
        <v>0.0</v>
      </c>
      <c r="AT173" s="225">
        <v>0.0</v>
      </c>
      <c r="AU173" s="225">
        <v>0.0</v>
      </c>
      <c r="AV173" s="225">
        <v>0.0</v>
      </c>
      <c r="AW173" s="225">
        <v>0.0</v>
      </c>
      <c r="AX173" s="225">
        <v>0.0</v>
      </c>
      <c r="AY173" s="236" t="str">
        <f t="shared" ref="AY173:BS173" si="699">IF(AD173 = 0, "", AD173)</f>
        <v/>
      </c>
      <c r="AZ173" s="227" t="str">
        <f t="shared" si="699"/>
        <v/>
      </c>
      <c r="BA173" s="227" t="str">
        <f t="shared" si="699"/>
        <v/>
      </c>
      <c r="BB173" s="227" t="str">
        <f t="shared" si="699"/>
        <v/>
      </c>
      <c r="BC173" s="227" t="str">
        <f t="shared" si="699"/>
        <v/>
      </c>
      <c r="BD173" s="225" t="str">
        <f t="shared" si="699"/>
        <v>11</v>
      </c>
      <c r="BE173" s="227" t="str">
        <f t="shared" si="699"/>
        <v/>
      </c>
      <c r="BF173" s="227" t="str">
        <f t="shared" si="699"/>
        <v/>
      </c>
      <c r="BG173" s="227" t="str">
        <f t="shared" si="699"/>
        <v/>
      </c>
      <c r="BH173" s="227" t="str">
        <f t="shared" si="699"/>
        <v/>
      </c>
      <c r="BI173" s="227" t="str">
        <f t="shared" si="699"/>
        <v/>
      </c>
      <c r="BJ173" s="227" t="str">
        <f t="shared" si="699"/>
        <v/>
      </c>
      <c r="BK173" s="309" t="str">
        <f t="shared" si="699"/>
        <v>24</v>
      </c>
      <c r="BL173" s="227" t="str">
        <f t="shared" si="699"/>
        <v/>
      </c>
      <c r="BM173" s="227" t="str">
        <f t="shared" si="699"/>
        <v/>
      </c>
      <c r="BN173" s="227" t="str">
        <f t="shared" si="699"/>
        <v/>
      </c>
      <c r="BO173" s="227" t="str">
        <f t="shared" si="699"/>
        <v/>
      </c>
      <c r="BP173" s="227" t="str">
        <f t="shared" si="699"/>
        <v/>
      </c>
      <c r="BQ173" s="227" t="str">
        <f t="shared" si="699"/>
        <v/>
      </c>
      <c r="BR173" s="227" t="str">
        <f t="shared" si="699"/>
        <v/>
      </c>
      <c r="BS173" s="238" t="str">
        <f t="shared" si="699"/>
        <v/>
      </c>
      <c r="BT173" s="239" t="str">
        <f>$AY173*Assembly!Y$4+$AZ173*Assembly!Y$5+$BA173*Assembly!Y$6+$BB173*Assembly!Y$7+$BC173*Assembly!Y$8+$BD173*Assembly!Y$9+$BE173*Assembly!Y$10+$BF173*Assembly!Y$11+$BG173*Assembly!Y$12+$BH173*Assembly!Y$13+$BI173*Assembly!Y$14+$BJ173*Assembly!Y$15+$BK173*Assembly!Y$16+$BL173*Assembly!Y$17+$BM173*Assembly!Y$18+$BN173*Assembly!Y$19+$BO173*Assembly!Y$20+$BP173*Assembly!Y$21+$BQ173*Assembly!Y$22+$BR173*Assembly!Y$23+$BS173*Assembly!Y$24</f>
        <v>426</v>
      </c>
      <c r="BU173" s="225" t="str">
        <f t="shared" si="8"/>
        <v>27</v>
      </c>
      <c r="BV173" s="225" t="str">
        <f>$AY173*Assembly!AC$4+$AZ173*Assembly!AC$5+$BA173*Assembly!AC$6+$BB173*Assembly!AC$7+$BC173*Assembly!AC$8+$BD173*Assembly!AC$9+$BE173*Assembly!AC$10+$BF173*Assembly!AC$11+$BG173*Assembly!AC$12+$BH173*Assembly!AC$13+$BI173*Assembly!AC$14+$BJ173*Assembly!AC$15+$BK173*Assembly!AC$16+$BL173*Assembly!AC$17+$BM173*Assembly!AC$18+$BN173*Assembly!AC$19+$BO173*Assembly!AC$20+$BP173*Assembly!AC$21+$BQ173*Assembly!AC$22+$BR173*Assembly!AC$23+$BS173*Assembly!AC$24</f>
        <v>1,605</v>
      </c>
      <c r="BW173" s="240" t="str">
        <f t="shared" si="9"/>
        <v>3.77</v>
      </c>
      <c r="BX173" s="241" t="str">
        <f t="shared" si="10"/>
        <v>103</v>
      </c>
      <c r="BY173" s="242" t="str">
        <f t="shared" si="11"/>
        <v>58.9</v>
      </c>
      <c r="BZ173" s="225"/>
      <c r="CA173" s="225" t="str">
        <f>$AY173*Assembly!X$4+$AZ173*Assembly!X$5+$BA173*Assembly!X$6+$BB173*Assembly!X$7+$BC173*Assembly!X$8+$BD173*Assembly!X$9+$BE173*Assembly!X$10+$BF173*Assembly!X$11+$BG173*Assembly!X$12+$BH173*Assembly!X$13+$BI173*Assembly!X$14+$BJ173*Assembly!X$15+$BK173*Assembly!X$16+$BL173*Assembly!X$17+$BM173*Assembly!X$18+$BN173*Assembly!X$19+$BO173*Assembly!X$20+$BP173*Assembly!X$21+$BQ173*Assembly!X$22+$BR173*Assembly!X$23+$BS173*Assembly!X$24</f>
        <v>35</v>
      </c>
      <c r="CB173" s="225" t="str">
        <f t="shared" si="12"/>
        <v>5,444</v>
      </c>
      <c r="CC173" s="223" t="str">
        <f t="shared" si="13"/>
        <v>0.0054</v>
      </c>
      <c r="CD173" s="243" t="str">
        <f>$AY173*Assembly!AB$4+$AZ173*Assembly!AB$5+$BA173*Assembly!AB$6+$BB173*Assembly!AB$7+$BC173*Assembly!AB$8+$BD173*Assembly!AB$9+$BE173*Assembly!AB$10+$BF173*Assembly!AB$11+$BG173*Assembly!AB$12+$BH173*Assembly!AB$13+$BI173*Assembly!AB$14+$BJ173*Assembly!AB$15+$BK173*Assembly!AB$16+$BL173*Assembly!AB$17+$BM173*Assembly!AB$18+$BN173*Assembly!AB$19+$BO173*Assembly!AB$20+$BP173*Assembly!AB$21+$BQ173*Assembly!AB$22+$BR173*Assembly!AB$23+$BS173*Assembly!AB$24</f>
        <v>214</v>
      </c>
      <c r="CE173" s="256" t="str">
        <f>$AY173*Assembly!M$4+$AZ173*Assembly!M$5+$BA173*Assembly!M$6+$BB173*Assembly!M$7+$BC173*Assembly!M$8+$BD173*Assembly!M$9+$BE173*Assembly!M$10+$BF173*Assembly!M$11+$BG173*Assembly!M$12+$BH173*Assembly!M$13+$BI173*Assembly!M$14+$BJ173*Assembly!M$15+$BK173*Assembly!M$16+$BL173*Assembly!M$17+$BM173*Assembly!M$18+$BN173*Assembly!M$19+$BO173*Assembly!M$20+$BP173*Assembly!M$21+$BQ173*Assembly!M$22+$BR173*Assembly!M$23+$BS173*Assembly!M$24</f>
        <v>77</v>
      </c>
      <c r="CF173" s="256" t="str">
        <f>$AY173*Assembly!N$4+$AZ173*Assembly!N$5+$BA173*Assembly!N$6+$BB173*Assembly!N$7+$BC173*Assembly!N$8+$BD173*Assembly!N$9+$BE173*Assembly!N$10+$BF173*Assembly!N$11+$BG173*Assembly!N$12+$BH173*Assembly!N$13+$BI173*Assembly!N$14+$BJ173*Assembly!N$15+$BK173*Assembly!N$16+$BL173*Assembly!N$17+$BM173*Assembly!N$18+$BN173*Assembly!N$19+$BO173*Assembly!N$20+$BP173*Assembly!N$21+$BQ173*Assembly!N$22+$BR173*Assembly!N$23+$BS173*Assembly!N$24</f>
        <v>0</v>
      </c>
      <c r="CG173" s="256" t="str">
        <f>$AY173*Assembly!O$4+$AZ173*Assembly!O$5+$BA173*Assembly!O$6+$BB173*Assembly!O$7+$BC173*Assembly!O$8+$BD173*Assembly!O$9+$BE173*Assembly!O$10+$BF173*Assembly!O$11+$BG173*Assembly!O$12+$BH173*Assembly!O$13+$BI173*Assembly!O$14+$BJ173*Assembly!O$15+$BK173*Assembly!O$16+$BL173*Assembly!O$17+$BM173*Assembly!O$18+$BN173*Assembly!O$19+$BO173*Assembly!O$20+$BP173*Assembly!O$21+$BQ173*Assembly!O$22+$BR173*Assembly!O$23+$BS173*Assembly!O$24</f>
        <v>0</v>
      </c>
      <c r="CH173" s="254" t="str">
        <f>$AY173*Assembly!P$4+$AZ173*Assembly!P$5+$BA173*Assembly!P$6+$BB173*Assembly!P$7+$BC173*Assembly!P$8+$BD173*Assembly!P$9+$BE173*Assembly!P$10+$BF173*Assembly!P$11+$BG173*Assembly!P$12+$BH173*Assembly!P$13+$BI173*Assembly!P$14+$BJ173*Assembly!P$15+$BK173*Assembly!P$16+$BL173*Assembly!P$17+$BM173*Assembly!P$18+$BN173*Assembly!P$19+$BO173*Assembly!P$20+$BP173*Assembly!P$21+$BQ173*Assembly!P$22+$BR173*Assembly!P$23+$BS173*Assembly!P$24</f>
        <v>0</v>
      </c>
      <c r="CI173" s="254" t="str">
        <f>$AY173*Assembly!Q$4+$AZ173*Assembly!Q$5+$BA173*Assembly!Q$6+$BB173*Assembly!Q$7+$BC173*Assembly!Q$8+$BD173*Assembly!Q$9+$BE173*Assembly!Q$10+$BF173*Assembly!Q$11+$BG173*Assembly!Q$12+$BH173*Assembly!Q$13+$BI173*Assembly!Q$14+$BJ173*Assembly!Q$15+$BK173*Assembly!Q$16+$BL173*Assembly!Q$17+$BM173*Assembly!Q$18+$BN173*Assembly!Q$19+$BO173*Assembly!Q$20+$BP173*Assembly!Q$21+$BQ173*Assembly!Q$22+$BR173*Assembly!Q$23+$BS173*Assembly!Q$24</f>
        <v>360</v>
      </c>
      <c r="CJ173" s="256" t="str">
        <f>$AY173*Assembly!R$4+$AZ173*Assembly!R$5+$BA173*Assembly!R$6+$BB173*Assembly!R$7+$BC173*Assembly!R$8+$BD173*Assembly!R$9+$BE173*Assembly!R$10+$BF173*Assembly!R$11+$BG173*Assembly!R$12+$BH173*Assembly!R$13+$BI173*Assembly!R$14+$BJ173*Assembly!R$15+$BK173*Assembly!R$16+$BL173*Assembly!R$17+$BM173*Assembly!R$18+$BN173*Assembly!R$19+$BO173*Assembly!R$20+$BP173*Assembly!R$21+$BQ173*Assembly!R$22+$BR173*Assembly!R$23+$BS173*Assembly!R$24</f>
        <v>0</v>
      </c>
      <c r="CK173" s="254" t="str">
        <f>$AY173*Assembly!S$4+$AZ173*Assembly!S$5+$BA173*Assembly!S$6+$BB173*Assembly!S$7+$BC173*Assembly!S$8+$BD173*Assembly!S$9+$BE173*Assembly!S$10+$BF173*Assembly!S$11+$BG173*Assembly!S$12+$BH173*Assembly!S$13+$BI173*Assembly!S$14+$BJ173*Assembly!S$15+$BK173*Assembly!S$16+$BL173*Assembly!S$17+$BM173*Assembly!S$18+$BN173*Assembly!S$19+$BO173*Assembly!S$20+$BP173*Assembly!S$21+$BQ173*Assembly!S$22+$BR173*Assembly!S$23+$BS173*Assembly!S$24</f>
        <v>0</v>
      </c>
      <c r="CL173" s="254" t="str">
        <f>$AY173*Assembly!T$4+$AZ173*Assembly!T$5+$BA173*Assembly!T$6+$BB173*Assembly!T$7+$BC173*Assembly!T$8+$BD173*Assembly!T$9+$BE173*Assembly!T$10+$BF173*Assembly!T$11+$BG173*Assembly!T$12+$BH173*Assembly!T$13+$BI173*Assembly!T$14+$BJ173*Assembly!T$15+$BK173*Assembly!T$16+$BL173*Assembly!T$17+$BM173*Assembly!T$18+$BN173*Assembly!T$19+$BO173*Assembly!T$20+$BP173*Assembly!T$21+$BQ173*Assembly!T$22+$BR173*Assembly!T$23+$BS173*Assembly!T$24</f>
        <v>0</v>
      </c>
      <c r="CM173" s="254" t="str">
        <f>$AY173*Assembly!U$4+$AZ173*Assembly!U$5+$BA173*Assembly!U$6+$BB173*Assembly!U$7+$BC173*Assembly!U$8+$BD173*Assembly!U$9+$BE173*Assembly!U$10+$BF173*Assembly!U$11+$BG173*Assembly!U$12+$BH173*Assembly!U$13+$BI173*Assembly!U$14+$BJ173*Assembly!U$15+$BK173*Assembly!U$16+$BL173*Assembly!U$17+$BM173*Assembly!U$18+$BN173*Assembly!U$19+$BO173*Assembly!U$20+$BP173*Assembly!U$21+$BQ173*Assembly!U$22+$BR173*Assembly!U$23+$BS173*Assembly!U$24</f>
        <v>0</v>
      </c>
      <c r="CN173" s="256" t="str">
        <f>$AY173*Assembly!V$4+$AZ173*Assembly!V$5+$BA173*Assembly!V$6+$BB173*Assembly!V$7+$BC173*Assembly!V$8+$BD173*Assembly!V$9+$BE173*Assembly!V$10+$BF173*Assembly!V$11+$BG173*Assembly!V$12+$BH173*Assembly!V$13+$BI173*Assembly!V$14+$BJ173*Assembly!V$15+$BK173*Assembly!V$16+$BL173*Assembly!V$17+$BM173*Assembly!V$18+$BN173*Assembly!V$19+$BO173*Assembly!V$20+$BP173*Assembly!V$21+$BQ173*Assembly!V$22+$BR173*Assembly!V$23+$BS173*Assembly!V$24</f>
        <v>0</v>
      </c>
      <c r="CO173" s="256" t="str">
        <f>CE173*Refining!$F$3</f>
        <v>138</v>
      </c>
      <c r="CP173" s="256" t="str">
        <f>CF173*Refining!$F$4</f>
        <v>0</v>
      </c>
      <c r="CQ173" s="256" t="str">
        <f>CG173*Refining!$F$5</f>
        <v>0</v>
      </c>
      <c r="CR173" s="256" t="str">
        <f>CH173*Refining!$F$6</f>
        <v>0</v>
      </c>
      <c r="CS173" s="256" t="str">
        <f>CI173*Refining!$F$7</f>
        <v>643</v>
      </c>
      <c r="CT173" s="256" t="str">
        <f>CJ173*Refining!$F$8</f>
        <v>0</v>
      </c>
      <c r="CU173" s="256" t="str">
        <f>CK173*Refining!$F$9</f>
        <v>0</v>
      </c>
      <c r="CV173" s="256" t="str">
        <f>CL173*Refining!$F$10</f>
        <v>0</v>
      </c>
      <c r="CW173" s="256" t="str">
        <f>CM173*Refining!$F$11</f>
        <v>0</v>
      </c>
      <c r="CX173" s="256" t="str">
        <f>CN173*Refining!$F$12</f>
        <v>0</v>
      </c>
      <c r="CY173" s="248" t="str">
        <f t="shared" ref="CY173:DR173" si="700">IF(CE173 = 0, "", CE173)</f>
        <v>77</v>
      </c>
      <c r="CZ173" s="245" t="str">
        <f t="shared" si="700"/>
        <v/>
      </c>
      <c r="DA173" s="245" t="str">
        <f t="shared" si="700"/>
        <v/>
      </c>
      <c r="DB173" s="245" t="str">
        <f t="shared" si="700"/>
        <v/>
      </c>
      <c r="DC173" s="245" t="str">
        <f t="shared" si="700"/>
        <v>360</v>
      </c>
      <c r="DD173" s="245" t="str">
        <f t="shared" si="700"/>
        <v/>
      </c>
      <c r="DE173" s="245" t="str">
        <f t="shared" si="700"/>
        <v/>
      </c>
      <c r="DF173" s="245" t="str">
        <f t="shared" si="700"/>
        <v/>
      </c>
      <c r="DG173" s="245" t="str">
        <f t="shared" si="700"/>
        <v/>
      </c>
      <c r="DH173" s="246" t="str">
        <f t="shared" si="700"/>
        <v/>
      </c>
      <c r="DI173" s="248" t="str">
        <f t="shared" si="700"/>
        <v>138</v>
      </c>
      <c r="DJ173" s="245" t="str">
        <f t="shared" si="700"/>
        <v/>
      </c>
      <c r="DK173" s="245" t="str">
        <f t="shared" si="700"/>
        <v/>
      </c>
      <c r="DL173" s="245" t="str">
        <f t="shared" si="700"/>
        <v/>
      </c>
      <c r="DM173" s="249" t="str">
        <f t="shared" si="700"/>
        <v>643</v>
      </c>
      <c r="DN173" s="245" t="str">
        <f t="shared" si="700"/>
        <v/>
      </c>
      <c r="DO173" s="245" t="str">
        <f t="shared" si="700"/>
        <v/>
      </c>
      <c r="DP173" s="245" t="str">
        <f t="shared" si="700"/>
        <v/>
      </c>
      <c r="DQ173" s="245" t="str">
        <f t="shared" si="700"/>
        <v/>
      </c>
      <c r="DR173" s="246" t="str">
        <f t="shared" si="700"/>
        <v/>
      </c>
      <c r="DS173" s="248" t="str">
        <f t="shared" si="15"/>
        <v>437</v>
      </c>
      <c r="DT173" s="249" t="str">
        <f t="shared" si="16"/>
        <v>780</v>
      </c>
      <c r="DU173" s="225" t="str">
        <f>CY173*'Ores &amp; Ingots'!$C$3+CZ173*'Ores &amp; Ingots'!$C$4+DA173*'Ores &amp; Ingots'!$C$5+DB173*'Ores &amp; Ingots'!$C$6+DC173*'Ores &amp; Ingots'!$C$7+DD173*'Ores &amp; Ingots'!$C$8+DE173*'Ores &amp; Ingots'!$C$9+DF173*'Ores &amp; Ingots'!$C$10+DG173*'Ores &amp; Ingots'!$C$11+DH173*'Ores &amp; Ingots'!$C$12</f>
        <v>164</v>
      </c>
      <c r="DV173" s="225" t="str">
        <f>DI173*'Ores &amp; Ingots'!$B$3+DJ173*'Ores &amp; Ingots'!$B$4+DK173*'Ores &amp; Ingots'!$B$5+DL173*'Ores &amp; Ingots'!$B$6+DM173*'Ores &amp; Ingots'!$B$7+DN173*'Ores &amp; Ingots'!$B$8+DO173*'Ores &amp; Ingots'!$B$9+DP173*'Ores &amp; Ingots'!$B$10+DQ173*'Ores &amp; Ingots'!$B$11+DR173*'Ores &amp; Ingots'!$B$12</f>
        <v>289</v>
      </c>
      <c r="DW173" s="249" t="str">
        <f>CY173*Refining!$G$3+CZ173*Refining!$G$4+DA173*Refining!$G$5+DB173*Refining!$G$6+DC173*Refining!$G$7+DD173*Refining!$G$8+DE173*Refining!$G$9+DF173*Refining!$G$10+DG173*Refining!$G$11+DH173*Refining!$G$12</f>
        <v>302</v>
      </c>
      <c r="DX173" s="249" t="str">
        <f t="shared" si="17"/>
        <v>46,976</v>
      </c>
      <c r="DY173" s="250" t="str">
        <f t="shared" si="18"/>
        <v>0.0470</v>
      </c>
      <c r="DZ173" s="248" t="str">
        <f t="shared" si="19"/>
        <v>343</v>
      </c>
      <c r="EA173" s="251" t="str">
        <f t="shared" ref="EA173:EB173" si="701">DZ173/60</f>
        <v>5.7</v>
      </c>
      <c r="EB173" s="251" t="str">
        <f t="shared" si="701"/>
        <v>0.1</v>
      </c>
      <c r="EC173" s="543" t="str">
        <f t="shared" si="21"/>
        <v>0.00</v>
      </c>
      <c r="ED173" s="248" t="str">
        <f t="shared" si="22"/>
        <v>52,421</v>
      </c>
      <c r="EE173" s="251" t="str">
        <f t="shared" ref="EE173:EF173" si="702">ED173/1000</f>
        <v>52.4</v>
      </c>
      <c r="EF173" s="252" t="str">
        <f t="shared" si="702"/>
        <v>0.05</v>
      </c>
      <c r="EG173" s="544" t="str">
        <f t="shared" si="24"/>
        <v>0.0524</v>
      </c>
      <c r="EH173" s="225">
        <v>61.0</v>
      </c>
    </row>
    <row r="174">
      <c r="A174" s="33"/>
      <c r="B174" s="226" t="s">
        <v>1033</v>
      </c>
      <c r="C174" s="227" t="s">
        <v>886</v>
      </c>
      <c r="D174" s="227">
        <v>1.0</v>
      </c>
      <c r="E174" s="227">
        <v>1.0</v>
      </c>
      <c r="F174" s="227">
        <v>2.0</v>
      </c>
      <c r="G174" s="253" t="str">
        <f t="shared" si="5"/>
        <v>31.3</v>
      </c>
      <c r="H174" s="254">
        <v>8.0</v>
      </c>
      <c r="I174" s="254">
        <v>8.0</v>
      </c>
      <c r="J174" s="254" t="str">
        <f>H174/Main!$D$9</f>
        <v>8</v>
      </c>
      <c r="K174" s="254" t="str">
        <f>I174/Main!$D$10</f>
        <v>8</v>
      </c>
      <c r="L174" s="254" t="str">
        <f t="shared" si="6"/>
        <v>1</v>
      </c>
      <c r="M174" s="254">
        <v>1.0</v>
      </c>
      <c r="N174" s="255"/>
      <c r="O174" s="255"/>
      <c r="P174" s="255"/>
      <c r="Q174" s="256"/>
      <c r="R174" s="255"/>
      <c r="S174" s="257"/>
      <c r="T174" s="257"/>
      <c r="U174" s="255"/>
      <c r="V174" s="255"/>
      <c r="W174" s="257"/>
      <c r="X174" s="257"/>
      <c r="Y174" s="255"/>
      <c r="Z174" s="255"/>
      <c r="AA174" s="255"/>
      <c r="AB174" s="255"/>
      <c r="AC174" s="335" t="s">
        <v>18</v>
      </c>
      <c r="AD174" s="225">
        <v>0.0</v>
      </c>
      <c r="AE174" s="225">
        <v>0.0</v>
      </c>
      <c r="AF174" s="225">
        <v>0.0</v>
      </c>
      <c r="AG174" s="225">
        <v>0.0</v>
      </c>
      <c r="AH174" s="225">
        <v>0.0</v>
      </c>
      <c r="AI174" s="225">
        <v>15.0</v>
      </c>
      <c r="AJ174" s="225">
        <v>0.0</v>
      </c>
      <c r="AK174" s="225">
        <v>0.0</v>
      </c>
      <c r="AL174" s="225">
        <v>0.0</v>
      </c>
      <c r="AM174" s="225">
        <v>0.0</v>
      </c>
      <c r="AN174" s="225">
        <v>0.0</v>
      </c>
      <c r="AO174" s="225">
        <v>0.0</v>
      </c>
      <c r="AP174" s="309">
        <v>40.0</v>
      </c>
      <c r="AQ174" s="225">
        <v>0.0</v>
      </c>
      <c r="AR174" s="225">
        <v>0.0</v>
      </c>
      <c r="AS174" s="225">
        <v>0.0</v>
      </c>
      <c r="AT174" s="225">
        <v>0.0</v>
      </c>
      <c r="AU174" s="225">
        <v>0.0</v>
      </c>
      <c r="AV174" s="225">
        <v>0.0</v>
      </c>
      <c r="AW174" s="225">
        <v>0.0</v>
      </c>
      <c r="AX174" s="225">
        <v>0.0</v>
      </c>
      <c r="AY174" s="236" t="str">
        <f t="shared" ref="AY174:BS174" si="703">IF(AD174 = 0, "", AD174)</f>
        <v/>
      </c>
      <c r="AZ174" s="227" t="str">
        <f t="shared" si="703"/>
        <v/>
      </c>
      <c r="BA174" s="227" t="str">
        <f t="shared" si="703"/>
        <v/>
      </c>
      <c r="BB174" s="227" t="str">
        <f t="shared" si="703"/>
        <v/>
      </c>
      <c r="BC174" s="227" t="str">
        <f t="shared" si="703"/>
        <v/>
      </c>
      <c r="BD174" s="225" t="str">
        <f t="shared" si="703"/>
        <v>15</v>
      </c>
      <c r="BE174" s="227" t="str">
        <f t="shared" si="703"/>
        <v/>
      </c>
      <c r="BF174" s="227" t="str">
        <f t="shared" si="703"/>
        <v/>
      </c>
      <c r="BG174" s="227" t="str">
        <f t="shared" si="703"/>
        <v/>
      </c>
      <c r="BH174" s="227" t="str">
        <f t="shared" si="703"/>
        <v/>
      </c>
      <c r="BI174" s="227" t="str">
        <f t="shared" si="703"/>
        <v/>
      </c>
      <c r="BJ174" s="227" t="str">
        <f t="shared" si="703"/>
        <v/>
      </c>
      <c r="BK174" s="309" t="str">
        <f t="shared" si="703"/>
        <v>40</v>
      </c>
      <c r="BL174" s="227" t="str">
        <f t="shared" si="703"/>
        <v/>
      </c>
      <c r="BM174" s="227" t="str">
        <f t="shared" si="703"/>
        <v/>
      </c>
      <c r="BN174" s="227" t="str">
        <f t="shared" si="703"/>
        <v/>
      </c>
      <c r="BO174" s="227" t="str">
        <f t="shared" si="703"/>
        <v/>
      </c>
      <c r="BP174" s="227" t="str">
        <f t="shared" si="703"/>
        <v/>
      </c>
      <c r="BQ174" s="227" t="str">
        <f t="shared" si="703"/>
        <v/>
      </c>
      <c r="BR174" s="227" t="str">
        <f t="shared" si="703"/>
        <v/>
      </c>
      <c r="BS174" s="238" t="str">
        <f t="shared" si="703"/>
        <v/>
      </c>
      <c r="BT174" s="239" t="str">
        <f>$AY174*Assembly!Y$4+$AZ174*Assembly!Y$5+$BA174*Assembly!Y$6+$BB174*Assembly!Y$7+$BC174*Assembly!Y$8+$BD174*Assembly!Y$9+$BE174*Assembly!Y$10+$BF174*Assembly!Y$11+$BG174*Assembly!Y$12+$BH174*Assembly!Y$13+$BI174*Assembly!Y$14+$BJ174*Assembly!Y$15+$BK174*Assembly!Y$16+$BL174*Assembly!Y$17+$BM174*Assembly!Y$18+$BN174*Assembly!Y$19+$BO174*Assembly!Y$20+$BP174*Assembly!Y$21+$BQ174*Assembly!Y$22+$BR174*Assembly!Y$23+$BS174*Assembly!Y$24</f>
        <v>690</v>
      </c>
      <c r="BU174" s="225" t="str">
        <f t="shared" si="8"/>
        <v>22</v>
      </c>
      <c r="BV174" s="225" t="str">
        <f>$AY174*Assembly!AC$4+$AZ174*Assembly!AC$5+$BA174*Assembly!AC$6+$BB174*Assembly!AC$7+$BC174*Assembly!AC$8+$BD174*Assembly!AC$9+$BE174*Assembly!AC$10+$BF174*Assembly!AC$11+$BG174*Assembly!AC$12+$BH174*Assembly!AC$13+$BI174*Assembly!AC$14+$BJ174*Assembly!AC$15+$BK174*Assembly!AC$16+$BL174*Assembly!AC$17+$BM174*Assembly!AC$18+$BN174*Assembly!AC$19+$BO174*Assembly!AC$20+$BP174*Assembly!AC$21+$BQ174*Assembly!AC$22+$BR174*Assembly!AC$23+$BS174*Assembly!AC$24</f>
        <v>2,625</v>
      </c>
      <c r="BW174" s="240" t="str">
        <f t="shared" si="9"/>
        <v>3.80</v>
      </c>
      <c r="BX174" s="241" t="str">
        <f t="shared" si="10"/>
        <v>84</v>
      </c>
      <c r="BY174" s="242" t="str">
        <f t="shared" si="11"/>
        <v>118.9</v>
      </c>
      <c r="BZ174" s="225"/>
      <c r="CA174" s="225" t="str">
        <f>$AY174*Assembly!X$4+$AZ174*Assembly!X$5+$BA174*Assembly!X$6+$BB174*Assembly!X$7+$BC174*Assembly!X$8+$BD174*Assembly!X$9+$BE174*Assembly!X$10+$BF174*Assembly!X$11+$BG174*Assembly!X$12+$BH174*Assembly!X$13+$BI174*Assembly!X$14+$BJ174*Assembly!X$15+$BK174*Assembly!X$16+$BL174*Assembly!X$17+$BM174*Assembly!X$18+$BN174*Assembly!X$19+$BO174*Assembly!X$20+$BP174*Assembly!X$21+$BQ174*Assembly!X$22+$BR174*Assembly!X$23+$BS174*Assembly!X$24</f>
        <v>55</v>
      </c>
      <c r="CB174" s="225" t="str">
        <f t="shared" si="12"/>
        <v>8,556</v>
      </c>
      <c r="CC174" s="223" t="str">
        <f t="shared" si="13"/>
        <v>0.0086</v>
      </c>
      <c r="CD174" s="243" t="str">
        <f>$AY174*Assembly!AB$4+$AZ174*Assembly!AB$5+$BA174*Assembly!AB$6+$BB174*Assembly!AB$7+$BC174*Assembly!AB$8+$BD174*Assembly!AB$9+$BE174*Assembly!AB$10+$BF174*Assembly!AB$11+$BG174*Assembly!AB$12+$BH174*Assembly!AB$13+$BI174*Assembly!AB$14+$BJ174*Assembly!AB$15+$BK174*Assembly!AB$16+$BL174*Assembly!AB$17+$BM174*Assembly!AB$18+$BN174*Assembly!AB$19+$BO174*Assembly!AB$20+$BP174*Assembly!AB$21+$BQ174*Assembly!AB$22+$BR174*Assembly!AB$23+$BS174*Assembly!AB$24</f>
        <v>350</v>
      </c>
      <c r="CE174" s="256" t="str">
        <f>$AY174*Assembly!M$4+$AZ174*Assembly!M$5+$BA174*Assembly!M$6+$BB174*Assembly!M$7+$BC174*Assembly!M$8+$BD174*Assembly!M$9+$BE174*Assembly!M$10+$BF174*Assembly!M$11+$BG174*Assembly!M$12+$BH174*Assembly!M$13+$BI174*Assembly!M$14+$BJ174*Assembly!M$15+$BK174*Assembly!M$16+$BL174*Assembly!M$17+$BM174*Assembly!M$18+$BN174*Assembly!M$19+$BO174*Assembly!M$20+$BP174*Assembly!M$21+$BQ174*Assembly!M$22+$BR174*Assembly!M$23+$BS174*Assembly!M$24</f>
        <v>105</v>
      </c>
      <c r="CF174" s="256" t="str">
        <f>$AY174*Assembly!N$4+$AZ174*Assembly!N$5+$BA174*Assembly!N$6+$BB174*Assembly!N$7+$BC174*Assembly!N$8+$BD174*Assembly!N$9+$BE174*Assembly!N$10+$BF174*Assembly!N$11+$BG174*Assembly!N$12+$BH174*Assembly!N$13+$BI174*Assembly!N$14+$BJ174*Assembly!N$15+$BK174*Assembly!N$16+$BL174*Assembly!N$17+$BM174*Assembly!N$18+$BN174*Assembly!N$19+$BO174*Assembly!N$20+$BP174*Assembly!N$21+$BQ174*Assembly!N$22+$BR174*Assembly!N$23+$BS174*Assembly!N$24</f>
        <v>0</v>
      </c>
      <c r="CG174" s="256" t="str">
        <f>$AY174*Assembly!O$4+$AZ174*Assembly!O$5+$BA174*Assembly!O$6+$BB174*Assembly!O$7+$BC174*Assembly!O$8+$BD174*Assembly!O$9+$BE174*Assembly!O$10+$BF174*Assembly!O$11+$BG174*Assembly!O$12+$BH174*Assembly!O$13+$BI174*Assembly!O$14+$BJ174*Assembly!O$15+$BK174*Assembly!O$16+$BL174*Assembly!O$17+$BM174*Assembly!O$18+$BN174*Assembly!O$19+$BO174*Assembly!O$20+$BP174*Assembly!O$21+$BQ174*Assembly!O$22+$BR174*Assembly!O$23+$BS174*Assembly!O$24</f>
        <v>0</v>
      </c>
      <c r="CH174" s="254" t="str">
        <f>$AY174*Assembly!P$4+$AZ174*Assembly!P$5+$BA174*Assembly!P$6+$BB174*Assembly!P$7+$BC174*Assembly!P$8+$BD174*Assembly!P$9+$BE174*Assembly!P$10+$BF174*Assembly!P$11+$BG174*Assembly!P$12+$BH174*Assembly!P$13+$BI174*Assembly!P$14+$BJ174*Assembly!P$15+$BK174*Assembly!P$16+$BL174*Assembly!P$17+$BM174*Assembly!P$18+$BN174*Assembly!P$19+$BO174*Assembly!P$20+$BP174*Assembly!P$21+$BQ174*Assembly!P$22+$BR174*Assembly!P$23+$BS174*Assembly!P$24</f>
        <v>0</v>
      </c>
      <c r="CI174" s="254" t="str">
        <f>$AY174*Assembly!Q$4+$AZ174*Assembly!Q$5+$BA174*Assembly!Q$6+$BB174*Assembly!Q$7+$BC174*Assembly!Q$8+$BD174*Assembly!Q$9+$BE174*Assembly!Q$10+$BF174*Assembly!Q$11+$BG174*Assembly!Q$12+$BH174*Assembly!Q$13+$BI174*Assembly!Q$14+$BJ174*Assembly!Q$15+$BK174*Assembly!Q$16+$BL174*Assembly!Q$17+$BM174*Assembly!Q$18+$BN174*Assembly!Q$19+$BO174*Assembly!Q$20+$BP174*Assembly!Q$21+$BQ174*Assembly!Q$22+$BR174*Assembly!Q$23+$BS174*Assembly!Q$24</f>
        <v>600</v>
      </c>
      <c r="CJ174" s="256" t="str">
        <f>$AY174*Assembly!R$4+$AZ174*Assembly!R$5+$BA174*Assembly!R$6+$BB174*Assembly!R$7+$BC174*Assembly!R$8+$BD174*Assembly!R$9+$BE174*Assembly!R$10+$BF174*Assembly!R$11+$BG174*Assembly!R$12+$BH174*Assembly!R$13+$BI174*Assembly!R$14+$BJ174*Assembly!R$15+$BK174*Assembly!R$16+$BL174*Assembly!R$17+$BM174*Assembly!R$18+$BN174*Assembly!R$19+$BO174*Assembly!R$20+$BP174*Assembly!R$21+$BQ174*Assembly!R$22+$BR174*Assembly!R$23+$BS174*Assembly!R$24</f>
        <v>0</v>
      </c>
      <c r="CK174" s="254" t="str">
        <f>$AY174*Assembly!S$4+$AZ174*Assembly!S$5+$BA174*Assembly!S$6+$BB174*Assembly!S$7+$BC174*Assembly!S$8+$BD174*Assembly!S$9+$BE174*Assembly!S$10+$BF174*Assembly!S$11+$BG174*Assembly!S$12+$BH174*Assembly!S$13+$BI174*Assembly!S$14+$BJ174*Assembly!S$15+$BK174*Assembly!S$16+$BL174*Assembly!S$17+$BM174*Assembly!S$18+$BN174*Assembly!S$19+$BO174*Assembly!S$20+$BP174*Assembly!S$21+$BQ174*Assembly!S$22+$BR174*Assembly!S$23+$BS174*Assembly!S$24</f>
        <v>0</v>
      </c>
      <c r="CL174" s="254" t="str">
        <f>$AY174*Assembly!T$4+$AZ174*Assembly!T$5+$BA174*Assembly!T$6+$BB174*Assembly!T$7+$BC174*Assembly!T$8+$BD174*Assembly!T$9+$BE174*Assembly!T$10+$BF174*Assembly!T$11+$BG174*Assembly!T$12+$BH174*Assembly!T$13+$BI174*Assembly!T$14+$BJ174*Assembly!T$15+$BK174*Assembly!T$16+$BL174*Assembly!T$17+$BM174*Assembly!T$18+$BN174*Assembly!T$19+$BO174*Assembly!T$20+$BP174*Assembly!T$21+$BQ174*Assembly!T$22+$BR174*Assembly!T$23+$BS174*Assembly!T$24</f>
        <v>0</v>
      </c>
      <c r="CM174" s="254" t="str">
        <f>$AY174*Assembly!U$4+$AZ174*Assembly!U$5+$BA174*Assembly!U$6+$BB174*Assembly!U$7+$BC174*Assembly!U$8+$BD174*Assembly!U$9+$BE174*Assembly!U$10+$BF174*Assembly!U$11+$BG174*Assembly!U$12+$BH174*Assembly!U$13+$BI174*Assembly!U$14+$BJ174*Assembly!U$15+$BK174*Assembly!U$16+$BL174*Assembly!U$17+$BM174*Assembly!U$18+$BN174*Assembly!U$19+$BO174*Assembly!U$20+$BP174*Assembly!U$21+$BQ174*Assembly!U$22+$BR174*Assembly!U$23+$BS174*Assembly!U$24</f>
        <v>0</v>
      </c>
      <c r="CN174" s="256" t="str">
        <f>$AY174*Assembly!V$4+$AZ174*Assembly!V$5+$BA174*Assembly!V$6+$BB174*Assembly!V$7+$BC174*Assembly!V$8+$BD174*Assembly!V$9+$BE174*Assembly!V$10+$BF174*Assembly!V$11+$BG174*Assembly!V$12+$BH174*Assembly!V$13+$BI174*Assembly!V$14+$BJ174*Assembly!V$15+$BK174*Assembly!V$16+$BL174*Assembly!V$17+$BM174*Assembly!V$18+$BN174*Assembly!V$19+$BO174*Assembly!V$20+$BP174*Assembly!V$21+$BQ174*Assembly!V$22+$BR174*Assembly!V$23+$BS174*Assembly!V$24</f>
        <v>0</v>
      </c>
      <c r="CO174" s="256" t="str">
        <f>CE174*Refining!$F$3</f>
        <v>188</v>
      </c>
      <c r="CP174" s="256" t="str">
        <f>CF174*Refining!$F$4</f>
        <v>0</v>
      </c>
      <c r="CQ174" s="256" t="str">
        <f>CG174*Refining!$F$5</f>
        <v>0</v>
      </c>
      <c r="CR174" s="256" t="str">
        <f>CH174*Refining!$F$6</f>
        <v>0</v>
      </c>
      <c r="CS174" s="256" t="str">
        <f>CI174*Refining!$F$7</f>
        <v>1,071</v>
      </c>
      <c r="CT174" s="256" t="str">
        <f>CJ174*Refining!$F$8</f>
        <v>0</v>
      </c>
      <c r="CU174" s="256" t="str">
        <f>CK174*Refining!$F$9</f>
        <v>0</v>
      </c>
      <c r="CV174" s="256" t="str">
        <f>CL174*Refining!$F$10</f>
        <v>0</v>
      </c>
      <c r="CW174" s="256" t="str">
        <f>CM174*Refining!$F$11</f>
        <v>0</v>
      </c>
      <c r="CX174" s="256" t="str">
        <f>CN174*Refining!$F$12</f>
        <v>0</v>
      </c>
      <c r="CY174" s="248" t="str">
        <f t="shared" ref="CY174:DR174" si="704">IF(CE174 = 0, "", CE174)</f>
        <v>105</v>
      </c>
      <c r="CZ174" s="245" t="str">
        <f t="shared" si="704"/>
        <v/>
      </c>
      <c r="DA174" s="245" t="str">
        <f t="shared" si="704"/>
        <v/>
      </c>
      <c r="DB174" s="245" t="str">
        <f t="shared" si="704"/>
        <v/>
      </c>
      <c r="DC174" s="245" t="str">
        <f t="shared" si="704"/>
        <v>600</v>
      </c>
      <c r="DD174" s="245" t="str">
        <f t="shared" si="704"/>
        <v/>
      </c>
      <c r="DE174" s="245" t="str">
        <f t="shared" si="704"/>
        <v/>
      </c>
      <c r="DF174" s="245" t="str">
        <f t="shared" si="704"/>
        <v/>
      </c>
      <c r="DG174" s="245" t="str">
        <f t="shared" si="704"/>
        <v/>
      </c>
      <c r="DH174" s="246" t="str">
        <f t="shared" si="704"/>
        <v/>
      </c>
      <c r="DI174" s="248" t="str">
        <f t="shared" si="704"/>
        <v>188</v>
      </c>
      <c r="DJ174" s="245" t="str">
        <f t="shared" si="704"/>
        <v/>
      </c>
      <c r="DK174" s="245" t="str">
        <f t="shared" si="704"/>
        <v/>
      </c>
      <c r="DL174" s="245" t="str">
        <f t="shared" si="704"/>
        <v/>
      </c>
      <c r="DM174" s="249" t="str">
        <f t="shared" si="704"/>
        <v>1,071</v>
      </c>
      <c r="DN174" s="245" t="str">
        <f t="shared" si="704"/>
        <v/>
      </c>
      <c r="DO174" s="245" t="str">
        <f t="shared" si="704"/>
        <v/>
      </c>
      <c r="DP174" s="245" t="str">
        <f t="shared" si="704"/>
        <v/>
      </c>
      <c r="DQ174" s="245" t="str">
        <f t="shared" si="704"/>
        <v/>
      </c>
      <c r="DR174" s="246" t="str">
        <f t="shared" si="704"/>
        <v/>
      </c>
      <c r="DS174" s="248" t="str">
        <f t="shared" si="15"/>
        <v>705</v>
      </c>
      <c r="DT174" s="249" t="str">
        <f t="shared" si="16"/>
        <v>1,259</v>
      </c>
      <c r="DU174" s="225" t="str">
        <f>CY174*'Ores &amp; Ingots'!$C$3+CZ174*'Ores &amp; Ingots'!$C$4+DA174*'Ores &amp; Ingots'!$C$5+DB174*'Ores &amp; Ingots'!$C$6+DC174*'Ores &amp; Ingots'!$C$7+DD174*'Ores &amp; Ingots'!$C$8+DE174*'Ores &amp; Ingots'!$C$9+DF174*'Ores &amp; Ingots'!$C$10+DG174*'Ores &amp; Ingots'!$C$11+DH174*'Ores &amp; Ingots'!$C$12</f>
        <v>271</v>
      </c>
      <c r="DV174" s="225" t="str">
        <f>DI174*'Ores &amp; Ingots'!$B$3+DJ174*'Ores &amp; Ingots'!$B$4+DK174*'Ores &amp; Ingots'!$B$5+DL174*'Ores &amp; Ingots'!$B$6+DM174*'Ores &amp; Ingots'!$B$7+DN174*'Ores &amp; Ingots'!$B$8+DO174*'Ores &amp; Ingots'!$B$9+DP174*'Ores &amp; Ingots'!$B$10+DQ174*'Ores &amp; Ingots'!$B$11+DR174*'Ores &amp; Ingots'!$B$12</f>
        <v>466</v>
      </c>
      <c r="DW174" s="249" t="str">
        <f>CY174*Refining!$G$3+CZ174*Refining!$G$4+DA174*Refining!$G$5+DB174*Refining!$G$6+DC174*Refining!$G$7+DD174*Refining!$G$8+DE174*Refining!$G$9+DF174*Refining!$G$10+DG174*Refining!$G$11+DH174*Refining!$G$12</f>
        <v>502</v>
      </c>
      <c r="DX174" s="249" t="str">
        <f t="shared" si="17"/>
        <v>78,045</v>
      </c>
      <c r="DY174" s="250" t="str">
        <f t="shared" si="18"/>
        <v>0.0780</v>
      </c>
      <c r="DZ174" s="248" t="str">
        <f t="shared" si="19"/>
        <v>565</v>
      </c>
      <c r="EA174" s="251" t="str">
        <f t="shared" ref="EA174:EB174" si="705">DZ174/60</f>
        <v>9.4</v>
      </c>
      <c r="EB174" s="251" t="str">
        <f t="shared" si="705"/>
        <v>0.2</v>
      </c>
      <c r="EC174" s="543" t="str">
        <f t="shared" si="21"/>
        <v>0.01</v>
      </c>
      <c r="ED174" s="248" t="str">
        <f t="shared" si="22"/>
        <v>86,600</v>
      </c>
      <c r="EE174" s="251" t="str">
        <f t="shared" ref="EE174:EF174" si="706">ED174/1000</f>
        <v>86.6</v>
      </c>
      <c r="EF174" s="252" t="str">
        <f t="shared" si="706"/>
        <v>0.09</v>
      </c>
      <c r="EG174" s="544" t="str">
        <f t="shared" si="24"/>
        <v>0.0866</v>
      </c>
      <c r="EH174" s="225">
        <v>55.0</v>
      </c>
    </row>
    <row r="175">
      <c r="A175" s="33"/>
      <c r="B175" s="226" t="s">
        <v>1034</v>
      </c>
      <c r="C175" s="227" t="s">
        <v>886</v>
      </c>
      <c r="D175" s="227">
        <v>1.0</v>
      </c>
      <c r="E175" s="227">
        <v>1.0</v>
      </c>
      <c r="F175" s="227">
        <v>1.0</v>
      </c>
      <c r="G175" s="253" t="str">
        <f t="shared" si="5"/>
        <v>15.6</v>
      </c>
      <c r="H175" s="254">
        <v>5.0</v>
      </c>
      <c r="I175" s="254">
        <v>5.0</v>
      </c>
      <c r="J175" s="254" t="str">
        <f>H175/Main!$D$9</f>
        <v>5</v>
      </c>
      <c r="K175" s="254" t="str">
        <f>I175/Main!$D$10</f>
        <v>5</v>
      </c>
      <c r="L175" s="254" t="str">
        <f t="shared" si="6"/>
        <v>1</v>
      </c>
      <c r="M175" s="254">
        <v>1.0</v>
      </c>
      <c r="N175" s="255"/>
      <c r="O175" s="255"/>
      <c r="P175" s="255"/>
      <c r="Q175" s="256"/>
      <c r="R175" s="255"/>
      <c r="S175" s="257"/>
      <c r="T175" s="257"/>
      <c r="U175" s="255"/>
      <c r="V175" s="255"/>
      <c r="W175" s="257"/>
      <c r="X175" s="257"/>
      <c r="Y175" s="255"/>
      <c r="Z175" s="255"/>
      <c r="AA175" s="255"/>
      <c r="AB175" s="255"/>
      <c r="AC175" s="335" t="s">
        <v>18</v>
      </c>
      <c r="AD175" s="225">
        <v>0.0</v>
      </c>
      <c r="AE175" s="225">
        <v>0.0</v>
      </c>
      <c r="AF175" s="225">
        <v>0.0</v>
      </c>
      <c r="AG175" s="225">
        <v>0.0</v>
      </c>
      <c r="AH175" s="225">
        <v>0.0</v>
      </c>
      <c r="AI175" s="225">
        <v>11.0</v>
      </c>
      <c r="AJ175" s="225">
        <v>0.0</v>
      </c>
      <c r="AK175" s="225">
        <v>0.0</v>
      </c>
      <c r="AL175" s="225">
        <v>0.0</v>
      </c>
      <c r="AM175" s="225">
        <v>0.0</v>
      </c>
      <c r="AN175" s="225">
        <v>0.0</v>
      </c>
      <c r="AO175" s="225">
        <v>0.0</v>
      </c>
      <c r="AP175" s="309">
        <v>24.0</v>
      </c>
      <c r="AQ175" s="225">
        <v>0.0</v>
      </c>
      <c r="AR175" s="225">
        <v>0.0</v>
      </c>
      <c r="AS175" s="225">
        <v>0.0</v>
      </c>
      <c r="AT175" s="225">
        <v>0.0</v>
      </c>
      <c r="AU175" s="225">
        <v>0.0</v>
      </c>
      <c r="AV175" s="225">
        <v>0.0</v>
      </c>
      <c r="AW175" s="225">
        <v>0.0</v>
      </c>
      <c r="AX175" s="225">
        <v>0.0</v>
      </c>
      <c r="AY175" s="236" t="str">
        <f t="shared" ref="AY175:BS175" si="707">IF(AD175 = 0, "", AD175)</f>
        <v/>
      </c>
      <c r="AZ175" s="227" t="str">
        <f t="shared" si="707"/>
        <v/>
      </c>
      <c r="BA175" s="227" t="str">
        <f t="shared" si="707"/>
        <v/>
      </c>
      <c r="BB175" s="227" t="str">
        <f t="shared" si="707"/>
        <v/>
      </c>
      <c r="BC175" s="227" t="str">
        <f t="shared" si="707"/>
        <v/>
      </c>
      <c r="BD175" s="225" t="str">
        <f t="shared" si="707"/>
        <v>11</v>
      </c>
      <c r="BE175" s="227" t="str">
        <f t="shared" si="707"/>
        <v/>
      </c>
      <c r="BF175" s="227" t="str">
        <f t="shared" si="707"/>
        <v/>
      </c>
      <c r="BG175" s="227" t="str">
        <f t="shared" si="707"/>
        <v/>
      </c>
      <c r="BH175" s="227" t="str">
        <f t="shared" si="707"/>
        <v/>
      </c>
      <c r="BI175" s="227" t="str">
        <f t="shared" si="707"/>
        <v/>
      </c>
      <c r="BJ175" s="227" t="str">
        <f t="shared" si="707"/>
        <v/>
      </c>
      <c r="BK175" s="309" t="str">
        <f t="shared" si="707"/>
        <v>24</v>
      </c>
      <c r="BL175" s="227" t="str">
        <f t="shared" si="707"/>
        <v/>
      </c>
      <c r="BM175" s="227" t="str">
        <f t="shared" si="707"/>
        <v/>
      </c>
      <c r="BN175" s="227" t="str">
        <f t="shared" si="707"/>
        <v/>
      </c>
      <c r="BO175" s="227" t="str">
        <f t="shared" si="707"/>
        <v/>
      </c>
      <c r="BP175" s="227" t="str">
        <f t="shared" si="707"/>
        <v/>
      </c>
      <c r="BQ175" s="227" t="str">
        <f t="shared" si="707"/>
        <v/>
      </c>
      <c r="BR175" s="227" t="str">
        <f t="shared" si="707"/>
        <v/>
      </c>
      <c r="BS175" s="238" t="str">
        <f t="shared" si="707"/>
        <v/>
      </c>
      <c r="BT175" s="239" t="str">
        <f>$AY175*Assembly!Y$4+$AZ175*Assembly!Y$5+$BA175*Assembly!Y$6+$BB175*Assembly!Y$7+$BC175*Assembly!Y$8+$BD175*Assembly!Y$9+$BE175*Assembly!Y$10+$BF175*Assembly!Y$11+$BG175*Assembly!Y$12+$BH175*Assembly!Y$13+$BI175*Assembly!Y$14+$BJ175*Assembly!Y$15+$BK175*Assembly!Y$16+$BL175*Assembly!Y$17+$BM175*Assembly!Y$18+$BN175*Assembly!Y$19+$BO175*Assembly!Y$20+$BP175*Assembly!Y$21+$BQ175*Assembly!Y$22+$BR175*Assembly!Y$23+$BS175*Assembly!Y$24</f>
        <v>426</v>
      </c>
      <c r="BU175" s="225" t="str">
        <f t="shared" si="8"/>
        <v>27</v>
      </c>
      <c r="BV175" s="225" t="str">
        <f>$AY175*Assembly!AC$4+$AZ175*Assembly!AC$5+$BA175*Assembly!AC$6+$BB175*Assembly!AC$7+$BC175*Assembly!AC$8+$BD175*Assembly!AC$9+$BE175*Assembly!AC$10+$BF175*Assembly!AC$11+$BG175*Assembly!AC$12+$BH175*Assembly!AC$13+$BI175*Assembly!AC$14+$BJ175*Assembly!AC$15+$BK175*Assembly!AC$16+$BL175*Assembly!AC$17+$BM175*Assembly!AC$18+$BN175*Assembly!AC$19+$BO175*Assembly!AC$20+$BP175*Assembly!AC$21+$BQ175*Assembly!AC$22+$BR175*Assembly!AC$23+$BS175*Assembly!AC$24</f>
        <v>1,605</v>
      </c>
      <c r="BW175" s="240" t="str">
        <f t="shared" si="9"/>
        <v>3.77</v>
      </c>
      <c r="BX175" s="241" t="str">
        <f t="shared" si="10"/>
        <v>103</v>
      </c>
      <c r="BY175" s="242" t="str">
        <f t="shared" si="11"/>
        <v>58.9</v>
      </c>
      <c r="BZ175" s="225"/>
      <c r="CA175" s="225" t="str">
        <f>$AY175*Assembly!X$4+$AZ175*Assembly!X$5+$BA175*Assembly!X$6+$BB175*Assembly!X$7+$BC175*Assembly!X$8+$BD175*Assembly!X$9+$BE175*Assembly!X$10+$BF175*Assembly!X$11+$BG175*Assembly!X$12+$BH175*Assembly!X$13+$BI175*Assembly!X$14+$BJ175*Assembly!X$15+$BK175*Assembly!X$16+$BL175*Assembly!X$17+$BM175*Assembly!X$18+$BN175*Assembly!X$19+$BO175*Assembly!X$20+$BP175*Assembly!X$21+$BQ175*Assembly!X$22+$BR175*Assembly!X$23+$BS175*Assembly!X$24</f>
        <v>35</v>
      </c>
      <c r="CB175" s="225" t="str">
        <f t="shared" si="12"/>
        <v>5,444</v>
      </c>
      <c r="CC175" s="223" t="str">
        <f t="shared" si="13"/>
        <v>0.0054</v>
      </c>
      <c r="CD175" s="243" t="str">
        <f>$AY175*Assembly!AB$4+$AZ175*Assembly!AB$5+$BA175*Assembly!AB$6+$BB175*Assembly!AB$7+$BC175*Assembly!AB$8+$BD175*Assembly!AB$9+$BE175*Assembly!AB$10+$BF175*Assembly!AB$11+$BG175*Assembly!AB$12+$BH175*Assembly!AB$13+$BI175*Assembly!AB$14+$BJ175*Assembly!AB$15+$BK175*Assembly!AB$16+$BL175*Assembly!AB$17+$BM175*Assembly!AB$18+$BN175*Assembly!AB$19+$BO175*Assembly!AB$20+$BP175*Assembly!AB$21+$BQ175*Assembly!AB$22+$BR175*Assembly!AB$23+$BS175*Assembly!AB$24</f>
        <v>214</v>
      </c>
      <c r="CE175" s="256" t="str">
        <f>$AY175*Assembly!M$4+$AZ175*Assembly!M$5+$BA175*Assembly!M$6+$BB175*Assembly!M$7+$BC175*Assembly!M$8+$BD175*Assembly!M$9+$BE175*Assembly!M$10+$BF175*Assembly!M$11+$BG175*Assembly!M$12+$BH175*Assembly!M$13+$BI175*Assembly!M$14+$BJ175*Assembly!M$15+$BK175*Assembly!M$16+$BL175*Assembly!M$17+$BM175*Assembly!M$18+$BN175*Assembly!M$19+$BO175*Assembly!M$20+$BP175*Assembly!M$21+$BQ175*Assembly!M$22+$BR175*Assembly!M$23+$BS175*Assembly!M$24</f>
        <v>77</v>
      </c>
      <c r="CF175" s="256" t="str">
        <f>$AY175*Assembly!N$4+$AZ175*Assembly!N$5+$BA175*Assembly!N$6+$BB175*Assembly!N$7+$BC175*Assembly!N$8+$BD175*Assembly!N$9+$BE175*Assembly!N$10+$BF175*Assembly!N$11+$BG175*Assembly!N$12+$BH175*Assembly!N$13+$BI175*Assembly!N$14+$BJ175*Assembly!N$15+$BK175*Assembly!N$16+$BL175*Assembly!N$17+$BM175*Assembly!N$18+$BN175*Assembly!N$19+$BO175*Assembly!N$20+$BP175*Assembly!N$21+$BQ175*Assembly!N$22+$BR175*Assembly!N$23+$BS175*Assembly!N$24</f>
        <v>0</v>
      </c>
      <c r="CG175" s="256" t="str">
        <f>$AY175*Assembly!O$4+$AZ175*Assembly!O$5+$BA175*Assembly!O$6+$BB175*Assembly!O$7+$BC175*Assembly!O$8+$BD175*Assembly!O$9+$BE175*Assembly!O$10+$BF175*Assembly!O$11+$BG175*Assembly!O$12+$BH175*Assembly!O$13+$BI175*Assembly!O$14+$BJ175*Assembly!O$15+$BK175*Assembly!O$16+$BL175*Assembly!O$17+$BM175*Assembly!O$18+$BN175*Assembly!O$19+$BO175*Assembly!O$20+$BP175*Assembly!O$21+$BQ175*Assembly!O$22+$BR175*Assembly!O$23+$BS175*Assembly!O$24</f>
        <v>0</v>
      </c>
      <c r="CH175" s="254" t="str">
        <f>$AY175*Assembly!P$4+$AZ175*Assembly!P$5+$BA175*Assembly!P$6+$BB175*Assembly!P$7+$BC175*Assembly!P$8+$BD175*Assembly!P$9+$BE175*Assembly!P$10+$BF175*Assembly!P$11+$BG175*Assembly!P$12+$BH175*Assembly!P$13+$BI175*Assembly!P$14+$BJ175*Assembly!P$15+$BK175*Assembly!P$16+$BL175*Assembly!P$17+$BM175*Assembly!P$18+$BN175*Assembly!P$19+$BO175*Assembly!P$20+$BP175*Assembly!P$21+$BQ175*Assembly!P$22+$BR175*Assembly!P$23+$BS175*Assembly!P$24</f>
        <v>0</v>
      </c>
      <c r="CI175" s="254" t="str">
        <f>$AY175*Assembly!Q$4+$AZ175*Assembly!Q$5+$BA175*Assembly!Q$6+$BB175*Assembly!Q$7+$BC175*Assembly!Q$8+$BD175*Assembly!Q$9+$BE175*Assembly!Q$10+$BF175*Assembly!Q$11+$BG175*Assembly!Q$12+$BH175*Assembly!Q$13+$BI175*Assembly!Q$14+$BJ175*Assembly!Q$15+$BK175*Assembly!Q$16+$BL175*Assembly!Q$17+$BM175*Assembly!Q$18+$BN175*Assembly!Q$19+$BO175*Assembly!Q$20+$BP175*Assembly!Q$21+$BQ175*Assembly!Q$22+$BR175*Assembly!Q$23+$BS175*Assembly!Q$24</f>
        <v>360</v>
      </c>
      <c r="CJ175" s="256" t="str">
        <f>$AY175*Assembly!R$4+$AZ175*Assembly!R$5+$BA175*Assembly!R$6+$BB175*Assembly!R$7+$BC175*Assembly!R$8+$BD175*Assembly!R$9+$BE175*Assembly!R$10+$BF175*Assembly!R$11+$BG175*Assembly!R$12+$BH175*Assembly!R$13+$BI175*Assembly!R$14+$BJ175*Assembly!R$15+$BK175*Assembly!R$16+$BL175*Assembly!R$17+$BM175*Assembly!R$18+$BN175*Assembly!R$19+$BO175*Assembly!R$20+$BP175*Assembly!R$21+$BQ175*Assembly!R$22+$BR175*Assembly!R$23+$BS175*Assembly!R$24</f>
        <v>0</v>
      </c>
      <c r="CK175" s="254" t="str">
        <f>$AY175*Assembly!S$4+$AZ175*Assembly!S$5+$BA175*Assembly!S$6+$BB175*Assembly!S$7+$BC175*Assembly!S$8+$BD175*Assembly!S$9+$BE175*Assembly!S$10+$BF175*Assembly!S$11+$BG175*Assembly!S$12+$BH175*Assembly!S$13+$BI175*Assembly!S$14+$BJ175*Assembly!S$15+$BK175*Assembly!S$16+$BL175*Assembly!S$17+$BM175*Assembly!S$18+$BN175*Assembly!S$19+$BO175*Assembly!S$20+$BP175*Assembly!S$21+$BQ175*Assembly!S$22+$BR175*Assembly!S$23+$BS175*Assembly!S$24</f>
        <v>0</v>
      </c>
      <c r="CL175" s="254" t="str">
        <f>$AY175*Assembly!T$4+$AZ175*Assembly!T$5+$BA175*Assembly!T$6+$BB175*Assembly!T$7+$BC175*Assembly!T$8+$BD175*Assembly!T$9+$BE175*Assembly!T$10+$BF175*Assembly!T$11+$BG175*Assembly!T$12+$BH175*Assembly!T$13+$BI175*Assembly!T$14+$BJ175*Assembly!T$15+$BK175*Assembly!T$16+$BL175*Assembly!T$17+$BM175*Assembly!T$18+$BN175*Assembly!T$19+$BO175*Assembly!T$20+$BP175*Assembly!T$21+$BQ175*Assembly!T$22+$BR175*Assembly!T$23+$BS175*Assembly!T$24</f>
        <v>0</v>
      </c>
      <c r="CM175" s="254" t="str">
        <f>$AY175*Assembly!U$4+$AZ175*Assembly!U$5+$BA175*Assembly!U$6+$BB175*Assembly!U$7+$BC175*Assembly!U$8+$BD175*Assembly!U$9+$BE175*Assembly!U$10+$BF175*Assembly!U$11+$BG175*Assembly!U$12+$BH175*Assembly!U$13+$BI175*Assembly!U$14+$BJ175*Assembly!U$15+$BK175*Assembly!U$16+$BL175*Assembly!U$17+$BM175*Assembly!U$18+$BN175*Assembly!U$19+$BO175*Assembly!U$20+$BP175*Assembly!U$21+$BQ175*Assembly!U$22+$BR175*Assembly!U$23+$BS175*Assembly!U$24</f>
        <v>0</v>
      </c>
      <c r="CN175" s="256" t="str">
        <f>$AY175*Assembly!V$4+$AZ175*Assembly!V$5+$BA175*Assembly!V$6+$BB175*Assembly!V$7+$BC175*Assembly!V$8+$BD175*Assembly!V$9+$BE175*Assembly!V$10+$BF175*Assembly!V$11+$BG175*Assembly!V$12+$BH175*Assembly!V$13+$BI175*Assembly!V$14+$BJ175*Assembly!V$15+$BK175*Assembly!V$16+$BL175*Assembly!V$17+$BM175*Assembly!V$18+$BN175*Assembly!V$19+$BO175*Assembly!V$20+$BP175*Assembly!V$21+$BQ175*Assembly!V$22+$BR175*Assembly!V$23+$BS175*Assembly!V$24</f>
        <v>0</v>
      </c>
      <c r="CO175" s="256" t="str">
        <f>CE175*Refining!$F$3</f>
        <v>138</v>
      </c>
      <c r="CP175" s="256" t="str">
        <f>CF175*Refining!$F$4</f>
        <v>0</v>
      </c>
      <c r="CQ175" s="256" t="str">
        <f>CG175*Refining!$F$5</f>
        <v>0</v>
      </c>
      <c r="CR175" s="256" t="str">
        <f>CH175*Refining!$F$6</f>
        <v>0</v>
      </c>
      <c r="CS175" s="256" t="str">
        <f>CI175*Refining!$F$7</f>
        <v>643</v>
      </c>
      <c r="CT175" s="256" t="str">
        <f>CJ175*Refining!$F$8</f>
        <v>0</v>
      </c>
      <c r="CU175" s="256" t="str">
        <f>CK175*Refining!$F$9</f>
        <v>0</v>
      </c>
      <c r="CV175" s="256" t="str">
        <f>CL175*Refining!$F$10</f>
        <v>0</v>
      </c>
      <c r="CW175" s="256" t="str">
        <f>CM175*Refining!$F$11</f>
        <v>0</v>
      </c>
      <c r="CX175" s="256" t="str">
        <f>CN175*Refining!$F$12</f>
        <v>0</v>
      </c>
      <c r="CY175" s="248" t="str">
        <f t="shared" ref="CY175:DR175" si="708">IF(CE175 = 0, "", CE175)</f>
        <v>77</v>
      </c>
      <c r="CZ175" s="245" t="str">
        <f t="shared" si="708"/>
        <v/>
      </c>
      <c r="DA175" s="245" t="str">
        <f t="shared" si="708"/>
        <v/>
      </c>
      <c r="DB175" s="245" t="str">
        <f t="shared" si="708"/>
        <v/>
      </c>
      <c r="DC175" s="245" t="str">
        <f t="shared" si="708"/>
        <v>360</v>
      </c>
      <c r="DD175" s="245" t="str">
        <f t="shared" si="708"/>
        <v/>
      </c>
      <c r="DE175" s="245" t="str">
        <f t="shared" si="708"/>
        <v/>
      </c>
      <c r="DF175" s="245" t="str">
        <f t="shared" si="708"/>
        <v/>
      </c>
      <c r="DG175" s="245" t="str">
        <f t="shared" si="708"/>
        <v/>
      </c>
      <c r="DH175" s="246" t="str">
        <f t="shared" si="708"/>
        <v/>
      </c>
      <c r="DI175" s="248" t="str">
        <f t="shared" si="708"/>
        <v>138</v>
      </c>
      <c r="DJ175" s="245" t="str">
        <f t="shared" si="708"/>
        <v/>
      </c>
      <c r="DK175" s="245" t="str">
        <f t="shared" si="708"/>
        <v/>
      </c>
      <c r="DL175" s="245" t="str">
        <f t="shared" si="708"/>
        <v/>
      </c>
      <c r="DM175" s="249" t="str">
        <f t="shared" si="708"/>
        <v>643</v>
      </c>
      <c r="DN175" s="245" t="str">
        <f t="shared" si="708"/>
        <v/>
      </c>
      <c r="DO175" s="245" t="str">
        <f t="shared" si="708"/>
        <v/>
      </c>
      <c r="DP175" s="245" t="str">
        <f t="shared" si="708"/>
        <v/>
      </c>
      <c r="DQ175" s="245" t="str">
        <f t="shared" si="708"/>
        <v/>
      </c>
      <c r="DR175" s="246" t="str">
        <f t="shared" si="708"/>
        <v/>
      </c>
      <c r="DS175" s="248" t="str">
        <f t="shared" si="15"/>
        <v>437</v>
      </c>
      <c r="DT175" s="249" t="str">
        <f t="shared" si="16"/>
        <v>780</v>
      </c>
      <c r="DU175" s="225" t="str">
        <f>CY175*'Ores &amp; Ingots'!$C$3+CZ175*'Ores &amp; Ingots'!$C$4+DA175*'Ores &amp; Ingots'!$C$5+DB175*'Ores &amp; Ingots'!$C$6+DC175*'Ores &amp; Ingots'!$C$7+DD175*'Ores &amp; Ingots'!$C$8+DE175*'Ores &amp; Ingots'!$C$9+DF175*'Ores &amp; Ingots'!$C$10+DG175*'Ores &amp; Ingots'!$C$11+DH175*'Ores &amp; Ingots'!$C$12</f>
        <v>164</v>
      </c>
      <c r="DV175" s="225" t="str">
        <f>DI175*'Ores &amp; Ingots'!$B$3+DJ175*'Ores &amp; Ingots'!$B$4+DK175*'Ores &amp; Ingots'!$B$5+DL175*'Ores &amp; Ingots'!$B$6+DM175*'Ores &amp; Ingots'!$B$7+DN175*'Ores &amp; Ingots'!$B$8+DO175*'Ores &amp; Ingots'!$B$9+DP175*'Ores &amp; Ingots'!$B$10+DQ175*'Ores &amp; Ingots'!$B$11+DR175*'Ores &amp; Ingots'!$B$12</f>
        <v>289</v>
      </c>
      <c r="DW175" s="249" t="str">
        <f>CY175*Refining!$G$3+CZ175*Refining!$G$4+DA175*Refining!$G$5+DB175*Refining!$G$6+DC175*Refining!$G$7+DD175*Refining!$G$8+DE175*Refining!$G$9+DF175*Refining!$G$10+DG175*Refining!$G$11+DH175*Refining!$G$12</f>
        <v>302</v>
      </c>
      <c r="DX175" s="249" t="str">
        <f t="shared" si="17"/>
        <v>46,976</v>
      </c>
      <c r="DY175" s="250" t="str">
        <f t="shared" si="18"/>
        <v>0.0470</v>
      </c>
      <c r="DZ175" s="248" t="str">
        <f t="shared" si="19"/>
        <v>342</v>
      </c>
      <c r="EA175" s="251" t="str">
        <f t="shared" ref="EA175:EB175" si="709">DZ175/60</f>
        <v>5.7</v>
      </c>
      <c r="EB175" s="251" t="str">
        <f t="shared" si="709"/>
        <v>0.1</v>
      </c>
      <c r="EC175" s="543" t="str">
        <f t="shared" si="21"/>
        <v>0.00</v>
      </c>
      <c r="ED175" s="248" t="str">
        <f t="shared" si="22"/>
        <v>52,421</v>
      </c>
      <c r="EE175" s="251" t="str">
        <f t="shared" ref="EE175:EF175" si="710">ED175/1000</f>
        <v>52.4</v>
      </c>
      <c r="EF175" s="252" t="str">
        <f t="shared" si="710"/>
        <v>0.05</v>
      </c>
      <c r="EG175" s="544" t="str">
        <f t="shared" si="24"/>
        <v>0.0524</v>
      </c>
      <c r="EH175" s="225">
        <v>61.0</v>
      </c>
    </row>
    <row r="176">
      <c r="A176" s="33"/>
      <c r="B176" s="226" t="s">
        <v>1034</v>
      </c>
      <c r="C176" s="227" t="s">
        <v>886</v>
      </c>
      <c r="D176" s="227">
        <v>1.0</v>
      </c>
      <c r="E176" s="227">
        <v>1.0</v>
      </c>
      <c r="F176" s="227">
        <v>2.0</v>
      </c>
      <c r="G176" s="253" t="str">
        <f t="shared" si="5"/>
        <v>31.3</v>
      </c>
      <c r="H176" s="254">
        <v>6.0</v>
      </c>
      <c r="I176" s="254">
        <v>6.0</v>
      </c>
      <c r="J176" s="254" t="str">
        <f>H176/Main!$D$9</f>
        <v>6</v>
      </c>
      <c r="K176" s="254" t="str">
        <f>I176/Main!$D$10</f>
        <v>6</v>
      </c>
      <c r="L176" s="254" t="str">
        <f t="shared" si="6"/>
        <v>1</v>
      </c>
      <c r="M176" s="254">
        <v>1.0</v>
      </c>
      <c r="N176" s="255"/>
      <c r="O176" s="255"/>
      <c r="P176" s="255"/>
      <c r="Q176" s="256"/>
      <c r="R176" s="255"/>
      <c r="S176" s="257"/>
      <c r="T176" s="257"/>
      <c r="U176" s="255"/>
      <c r="V176" s="255"/>
      <c r="W176" s="257"/>
      <c r="X176" s="257"/>
      <c r="Y176" s="255"/>
      <c r="Z176" s="255"/>
      <c r="AA176" s="255"/>
      <c r="AB176" s="255"/>
      <c r="AC176" s="335" t="s">
        <v>18</v>
      </c>
      <c r="AD176" s="225">
        <v>0.0</v>
      </c>
      <c r="AE176" s="225">
        <v>0.0</v>
      </c>
      <c r="AF176" s="225">
        <v>0.0</v>
      </c>
      <c r="AG176" s="225">
        <v>0.0</v>
      </c>
      <c r="AH176" s="225">
        <v>0.0</v>
      </c>
      <c r="AI176" s="225">
        <v>15.0</v>
      </c>
      <c r="AJ176" s="225">
        <v>0.0</v>
      </c>
      <c r="AK176" s="225">
        <v>0.0</v>
      </c>
      <c r="AL176" s="225">
        <v>0.0</v>
      </c>
      <c r="AM176" s="225">
        <v>0.0</v>
      </c>
      <c r="AN176" s="225">
        <v>0.0</v>
      </c>
      <c r="AO176" s="225">
        <v>0.0</v>
      </c>
      <c r="AP176" s="309">
        <v>40.0</v>
      </c>
      <c r="AQ176" s="225">
        <v>0.0</v>
      </c>
      <c r="AR176" s="225">
        <v>0.0</v>
      </c>
      <c r="AS176" s="225">
        <v>0.0</v>
      </c>
      <c r="AT176" s="225">
        <v>0.0</v>
      </c>
      <c r="AU176" s="225">
        <v>0.0</v>
      </c>
      <c r="AV176" s="225">
        <v>0.0</v>
      </c>
      <c r="AW176" s="225">
        <v>0.0</v>
      </c>
      <c r="AX176" s="225">
        <v>0.0</v>
      </c>
      <c r="AY176" s="236" t="str">
        <f t="shared" ref="AY176:BS176" si="711">IF(AD176 = 0, "", AD176)</f>
        <v/>
      </c>
      <c r="AZ176" s="227" t="str">
        <f t="shared" si="711"/>
        <v/>
      </c>
      <c r="BA176" s="227" t="str">
        <f t="shared" si="711"/>
        <v/>
      </c>
      <c r="BB176" s="227" t="str">
        <f t="shared" si="711"/>
        <v/>
      </c>
      <c r="BC176" s="227" t="str">
        <f t="shared" si="711"/>
        <v/>
      </c>
      <c r="BD176" s="225" t="str">
        <f t="shared" si="711"/>
        <v>15</v>
      </c>
      <c r="BE176" s="227" t="str">
        <f t="shared" si="711"/>
        <v/>
      </c>
      <c r="BF176" s="227" t="str">
        <f t="shared" si="711"/>
        <v/>
      </c>
      <c r="BG176" s="227" t="str">
        <f t="shared" si="711"/>
        <v/>
      </c>
      <c r="BH176" s="227" t="str">
        <f t="shared" si="711"/>
        <v/>
      </c>
      <c r="BI176" s="227" t="str">
        <f t="shared" si="711"/>
        <v/>
      </c>
      <c r="BJ176" s="227" t="str">
        <f t="shared" si="711"/>
        <v/>
      </c>
      <c r="BK176" s="309" t="str">
        <f t="shared" si="711"/>
        <v>40</v>
      </c>
      <c r="BL176" s="227" t="str">
        <f t="shared" si="711"/>
        <v/>
      </c>
      <c r="BM176" s="227" t="str">
        <f t="shared" si="711"/>
        <v/>
      </c>
      <c r="BN176" s="227" t="str">
        <f t="shared" si="711"/>
        <v/>
      </c>
      <c r="BO176" s="227" t="str">
        <f t="shared" si="711"/>
        <v/>
      </c>
      <c r="BP176" s="227" t="str">
        <f t="shared" si="711"/>
        <v/>
      </c>
      <c r="BQ176" s="227" t="str">
        <f t="shared" si="711"/>
        <v/>
      </c>
      <c r="BR176" s="227" t="str">
        <f t="shared" si="711"/>
        <v/>
      </c>
      <c r="BS176" s="238" t="str">
        <f t="shared" si="711"/>
        <v/>
      </c>
      <c r="BT176" s="239" t="str">
        <f>$AY176*Assembly!Y$4+$AZ176*Assembly!Y$5+$BA176*Assembly!Y$6+$BB176*Assembly!Y$7+$BC176*Assembly!Y$8+$BD176*Assembly!Y$9+$BE176*Assembly!Y$10+$BF176*Assembly!Y$11+$BG176*Assembly!Y$12+$BH176*Assembly!Y$13+$BI176*Assembly!Y$14+$BJ176*Assembly!Y$15+$BK176*Assembly!Y$16+$BL176*Assembly!Y$17+$BM176*Assembly!Y$18+$BN176*Assembly!Y$19+$BO176*Assembly!Y$20+$BP176*Assembly!Y$21+$BQ176*Assembly!Y$22+$BR176*Assembly!Y$23+$BS176*Assembly!Y$24</f>
        <v>690</v>
      </c>
      <c r="BU176" s="225" t="str">
        <f t="shared" si="8"/>
        <v>22</v>
      </c>
      <c r="BV176" s="225" t="str">
        <f>$AY176*Assembly!AC$4+$AZ176*Assembly!AC$5+$BA176*Assembly!AC$6+$BB176*Assembly!AC$7+$BC176*Assembly!AC$8+$BD176*Assembly!AC$9+$BE176*Assembly!AC$10+$BF176*Assembly!AC$11+$BG176*Assembly!AC$12+$BH176*Assembly!AC$13+$BI176*Assembly!AC$14+$BJ176*Assembly!AC$15+$BK176*Assembly!AC$16+$BL176*Assembly!AC$17+$BM176*Assembly!AC$18+$BN176*Assembly!AC$19+$BO176*Assembly!AC$20+$BP176*Assembly!AC$21+$BQ176*Assembly!AC$22+$BR176*Assembly!AC$23+$BS176*Assembly!AC$24</f>
        <v>2,625</v>
      </c>
      <c r="BW176" s="240" t="str">
        <f t="shared" si="9"/>
        <v>3.80</v>
      </c>
      <c r="BX176" s="241" t="str">
        <f t="shared" si="10"/>
        <v>84</v>
      </c>
      <c r="BY176" s="242" t="str">
        <f t="shared" si="11"/>
        <v>118.9</v>
      </c>
      <c r="BZ176" s="225"/>
      <c r="CA176" s="225" t="str">
        <f>$AY176*Assembly!X$4+$AZ176*Assembly!X$5+$BA176*Assembly!X$6+$BB176*Assembly!X$7+$BC176*Assembly!X$8+$BD176*Assembly!X$9+$BE176*Assembly!X$10+$BF176*Assembly!X$11+$BG176*Assembly!X$12+$BH176*Assembly!X$13+$BI176*Assembly!X$14+$BJ176*Assembly!X$15+$BK176*Assembly!X$16+$BL176*Assembly!X$17+$BM176*Assembly!X$18+$BN176*Assembly!X$19+$BO176*Assembly!X$20+$BP176*Assembly!X$21+$BQ176*Assembly!X$22+$BR176*Assembly!X$23+$BS176*Assembly!X$24</f>
        <v>55</v>
      </c>
      <c r="CB176" s="225" t="str">
        <f t="shared" si="12"/>
        <v>8,556</v>
      </c>
      <c r="CC176" s="223" t="str">
        <f t="shared" si="13"/>
        <v>0.0086</v>
      </c>
      <c r="CD176" s="243" t="str">
        <f>$AY176*Assembly!AB$4+$AZ176*Assembly!AB$5+$BA176*Assembly!AB$6+$BB176*Assembly!AB$7+$BC176*Assembly!AB$8+$BD176*Assembly!AB$9+$BE176*Assembly!AB$10+$BF176*Assembly!AB$11+$BG176*Assembly!AB$12+$BH176*Assembly!AB$13+$BI176*Assembly!AB$14+$BJ176*Assembly!AB$15+$BK176*Assembly!AB$16+$BL176*Assembly!AB$17+$BM176*Assembly!AB$18+$BN176*Assembly!AB$19+$BO176*Assembly!AB$20+$BP176*Assembly!AB$21+$BQ176*Assembly!AB$22+$BR176*Assembly!AB$23+$BS176*Assembly!AB$24</f>
        <v>350</v>
      </c>
      <c r="CE176" s="256" t="str">
        <f>$AY176*Assembly!M$4+$AZ176*Assembly!M$5+$BA176*Assembly!M$6+$BB176*Assembly!M$7+$BC176*Assembly!M$8+$BD176*Assembly!M$9+$BE176*Assembly!M$10+$BF176*Assembly!M$11+$BG176*Assembly!M$12+$BH176*Assembly!M$13+$BI176*Assembly!M$14+$BJ176*Assembly!M$15+$BK176*Assembly!M$16+$BL176*Assembly!M$17+$BM176*Assembly!M$18+$BN176*Assembly!M$19+$BO176*Assembly!M$20+$BP176*Assembly!M$21+$BQ176*Assembly!M$22+$BR176*Assembly!M$23+$BS176*Assembly!M$24</f>
        <v>105</v>
      </c>
      <c r="CF176" s="256" t="str">
        <f>$AY176*Assembly!N$4+$AZ176*Assembly!N$5+$BA176*Assembly!N$6+$BB176*Assembly!N$7+$BC176*Assembly!N$8+$BD176*Assembly!N$9+$BE176*Assembly!N$10+$BF176*Assembly!N$11+$BG176*Assembly!N$12+$BH176*Assembly!N$13+$BI176*Assembly!N$14+$BJ176*Assembly!N$15+$BK176*Assembly!N$16+$BL176*Assembly!N$17+$BM176*Assembly!N$18+$BN176*Assembly!N$19+$BO176*Assembly!N$20+$BP176*Assembly!N$21+$BQ176*Assembly!N$22+$BR176*Assembly!N$23+$BS176*Assembly!N$24</f>
        <v>0</v>
      </c>
      <c r="CG176" s="256" t="str">
        <f>$AY176*Assembly!O$4+$AZ176*Assembly!O$5+$BA176*Assembly!O$6+$BB176*Assembly!O$7+$BC176*Assembly!O$8+$BD176*Assembly!O$9+$BE176*Assembly!O$10+$BF176*Assembly!O$11+$BG176*Assembly!O$12+$BH176*Assembly!O$13+$BI176*Assembly!O$14+$BJ176*Assembly!O$15+$BK176*Assembly!O$16+$BL176*Assembly!O$17+$BM176*Assembly!O$18+$BN176*Assembly!O$19+$BO176*Assembly!O$20+$BP176*Assembly!O$21+$BQ176*Assembly!O$22+$BR176*Assembly!O$23+$BS176*Assembly!O$24</f>
        <v>0</v>
      </c>
      <c r="CH176" s="254" t="str">
        <f>$AY176*Assembly!P$4+$AZ176*Assembly!P$5+$BA176*Assembly!P$6+$BB176*Assembly!P$7+$BC176*Assembly!P$8+$BD176*Assembly!P$9+$BE176*Assembly!P$10+$BF176*Assembly!P$11+$BG176*Assembly!P$12+$BH176*Assembly!P$13+$BI176*Assembly!P$14+$BJ176*Assembly!P$15+$BK176*Assembly!P$16+$BL176*Assembly!P$17+$BM176*Assembly!P$18+$BN176*Assembly!P$19+$BO176*Assembly!P$20+$BP176*Assembly!P$21+$BQ176*Assembly!P$22+$BR176*Assembly!P$23+$BS176*Assembly!P$24</f>
        <v>0</v>
      </c>
      <c r="CI176" s="254" t="str">
        <f>$AY176*Assembly!Q$4+$AZ176*Assembly!Q$5+$BA176*Assembly!Q$6+$BB176*Assembly!Q$7+$BC176*Assembly!Q$8+$BD176*Assembly!Q$9+$BE176*Assembly!Q$10+$BF176*Assembly!Q$11+$BG176*Assembly!Q$12+$BH176*Assembly!Q$13+$BI176*Assembly!Q$14+$BJ176*Assembly!Q$15+$BK176*Assembly!Q$16+$BL176*Assembly!Q$17+$BM176*Assembly!Q$18+$BN176*Assembly!Q$19+$BO176*Assembly!Q$20+$BP176*Assembly!Q$21+$BQ176*Assembly!Q$22+$BR176*Assembly!Q$23+$BS176*Assembly!Q$24</f>
        <v>600</v>
      </c>
      <c r="CJ176" s="256" t="str">
        <f>$AY176*Assembly!R$4+$AZ176*Assembly!R$5+$BA176*Assembly!R$6+$BB176*Assembly!R$7+$BC176*Assembly!R$8+$BD176*Assembly!R$9+$BE176*Assembly!R$10+$BF176*Assembly!R$11+$BG176*Assembly!R$12+$BH176*Assembly!R$13+$BI176*Assembly!R$14+$BJ176*Assembly!R$15+$BK176*Assembly!R$16+$BL176*Assembly!R$17+$BM176*Assembly!R$18+$BN176*Assembly!R$19+$BO176*Assembly!R$20+$BP176*Assembly!R$21+$BQ176*Assembly!R$22+$BR176*Assembly!R$23+$BS176*Assembly!R$24</f>
        <v>0</v>
      </c>
      <c r="CK176" s="254" t="str">
        <f>$AY176*Assembly!S$4+$AZ176*Assembly!S$5+$BA176*Assembly!S$6+$BB176*Assembly!S$7+$BC176*Assembly!S$8+$BD176*Assembly!S$9+$BE176*Assembly!S$10+$BF176*Assembly!S$11+$BG176*Assembly!S$12+$BH176*Assembly!S$13+$BI176*Assembly!S$14+$BJ176*Assembly!S$15+$BK176*Assembly!S$16+$BL176*Assembly!S$17+$BM176*Assembly!S$18+$BN176*Assembly!S$19+$BO176*Assembly!S$20+$BP176*Assembly!S$21+$BQ176*Assembly!S$22+$BR176*Assembly!S$23+$BS176*Assembly!S$24</f>
        <v>0</v>
      </c>
      <c r="CL176" s="254" t="str">
        <f>$AY176*Assembly!T$4+$AZ176*Assembly!T$5+$BA176*Assembly!T$6+$BB176*Assembly!T$7+$BC176*Assembly!T$8+$BD176*Assembly!T$9+$BE176*Assembly!T$10+$BF176*Assembly!T$11+$BG176*Assembly!T$12+$BH176*Assembly!T$13+$BI176*Assembly!T$14+$BJ176*Assembly!T$15+$BK176*Assembly!T$16+$BL176*Assembly!T$17+$BM176*Assembly!T$18+$BN176*Assembly!T$19+$BO176*Assembly!T$20+$BP176*Assembly!T$21+$BQ176*Assembly!T$22+$BR176*Assembly!T$23+$BS176*Assembly!T$24</f>
        <v>0</v>
      </c>
      <c r="CM176" s="254" t="str">
        <f>$AY176*Assembly!U$4+$AZ176*Assembly!U$5+$BA176*Assembly!U$6+$BB176*Assembly!U$7+$BC176*Assembly!U$8+$BD176*Assembly!U$9+$BE176*Assembly!U$10+$BF176*Assembly!U$11+$BG176*Assembly!U$12+$BH176*Assembly!U$13+$BI176*Assembly!U$14+$BJ176*Assembly!U$15+$BK176*Assembly!U$16+$BL176*Assembly!U$17+$BM176*Assembly!U$18+$BN176*Assembly!U$19+$BO176*Assembly!U$20+$BP176*Assembly!U$21+$BQ176*Assembly!U$22+$BR176*Assembly!U$23+$BS176*Assembly!U$24</f>
        <v>0</v>
      </c>
      <c r="CN176" s="256" t="str">
        <f>$AY176*Assembly!V$4+$AZ176*Assembly!V$5+$BA176*Assembly!V$6+$BB176*Assembly!V$7+$BC176*Assembly!V$8+$BD176*Assembly!V$9+$BE176*Assembly!V$10+$BF176*Assembly!V$11+$BG176*Assembly!V$12+$BH176*Assembly!V$13+$BI176*Assembly!V$14+$BJ176*Assembly!V$15+$BK176*Assembly!V$16+$BL176*Assembly!V$17+$BM176*Assembly!V$18+$BN176*Assembly!V$19+$BO176*Assembly!V$20+$BP176*Assembly!V$21+$BQ176*Assembly!V$22+$BR176*Assembly!V$23+$BS176*Assembly!V$24</f>
        <v>0</v>
      </c>
      <c r="CO176" s="256" t="str">
        <f>CE176*Refining!$F$3</f>
        <v>188</v>
      </c>
      <c r="CP176" s="256" t="str">
        <f>CF176*Refining!$F$4</f>
        <v>0</v>
      </c>
      <c r="CQ176" s="256" t="str">
        <f>CG176*Refining!$F$5</f>
        <v>0</v>
      </c>
      <c r="CR176" s="256" t="str">
        <f>CH176*Refining!$F$6</f>
        <v>0</v>
      </c>
      <c r="CS176" s="256" t="str">
        <f>CI176*Refining!$F$7</f>
        <v>1,071</v>
      </c>
      <c r="CT176" s="256" t="str">
        <f>CJ176*Refining!$F$8</f>
        <v>0</v>
      </c>
      <c r="CU176" s="256" t="str">
        <f>CK176*Refining!$F$9</f>
        <v>0</v>
      </c>
      <c r="CV176" s="256" t="str">
        <f>CL176*Refining!$F$10</f>
        <v>0</v>
      </c>
      <c r="CW176" s="256" t="str">
        <f>CM176*Refining!$F$11</f>
        <v>0</v>
      </c>
      <c r="CX176" s="256" t="str">
        <f>CN176*Refining!$F$12</f>
        <v>0</v>
      </c>
      <c r="CY176" s="248" t="str">
        <f t="shared" ref="CY176:DR176" si="712">IF(CE176 = 0, "", CE176)</f>
        <v>105</v>
      </c>
      <c r="CZ176" s="245" t="str">
        <f t="shared" si="712"/>
        <v/>
      </c>
      <c r="DA176" s="245" t="str">
        <f t="shared" si="712"/>
        <v/>
      </c>
      <c r="DB176" s="245" t="str">
        <f t="shared" si="712"/>
        <v/>
      </c>
      <c r="DC176" s="245" t="str">
        <f t="shared" si="712"/>
        <v>600</v>
      </c>
      <c r="DD176" s="245" t="str">
        <f t="shared" si="712"/>
        <v/>
      </c>
      <c r="DE176" s="245" t="str">
        <f t="shared" si="712"/>
        <v/>
      </c>
      <c r="DF176" s="245" t="str">
        <f t="shared" si="712"/>
        <v/>
      </c>
      <c r="DG176" s="245" t="str">
        <f t="shared" si="712"/>
        <v/>
      </c>
      <c r="DH176" s="246" t="str">
        <f t="shared" si="712"/>
        <v/>
      </c>
      <c r="DI176" s="248" t="str">
        <f t="shared" si="712"/>
        <v>188</v>
      </c>
      <c r="DJ176" s="245" t="str">
        <f t="shared" si="712"/>
        <v/>
      </c>
      <c r="DK176" s="245" t="str">
        <f t="shared" si="712"/>
        <v/>
      </c>
      <c r="DL176" s="245" t="str">
        <f t="shared" si="712"/>
        <v/>
      </c>
      <c r="DM176" s="249" t="str">
        <f t="shared" si="712"/>
        <v>1,071</v>
      </c>
      <c r="DN176" s="245" t="str">
        <f t="shared" si="712"/>
        <v/>
      </c>
      <c r="DO176" s="245" t="str">
        <f t="shared" si="712"/>
        <v/>
      </c>
      <c r="DP176" s="245" t="str">
        <f t="shared" si="712"/>
        <v/>
      </c>
      <c r="DQ176" s="245" t="str">
        <f t="shared" si="712"/>
        <v/>
      </c>
      <c r="DR176" s="246" t="str">
        <f t="shared" si="712"/>
        <v/>
      </c>
      <c r="DS176" s="248" t="str">
        <f t="shared" si="15"/>
        <v>705</v>
      </c>
      <c r="DT176" s="249" t="str">
        <f t="shared" si="16"/>
        <v>1,259</v>
      </c>
      <c r="DU176" s="225" t="str">
        <f>CY176*'Ores &amp; Ingots'!$C$3+CZ176*'Ores &amp; Ingots'!$C$4+DA176*'Ores &amp; Ingots'!$C$5+DB176*'Ores &amp; Ingots'!$C$6+DC176*'Ores &amp; Ingots'!$C$7+DD176*'Ores &amp; Ingots'!$C$8+DE176*'Ores &amp; Ingots'!$C$9+DF176*'Ores &amp; Ingots'!$C$10+DG176*'Ores &amp; Ingots'!$C$11+DH176*'Ores &amp; Ingots'!$C$12</f>
        <v>271</v>
      </c>
      <c r="DV176" s="225" t="str">
        <f>DI176*'Ores &amp; Ingots'!$B$3+DJ176*'Ores &amp; Ingots'!$B$4+DK176*'Ores &amp; Ingots'!$B$5+DL176*'Ores &amp; Ingots'!$B$6+DM176*'Ores &amp; Ingots'!$B$7+DN176*'Ores &amp; Ingots'!$B$8+DO176*'Ores &amp; Ingots'!$B$9+DP176*'Ores &amp; Ingots'!$B$10+DQ176*'Ores &amp; Ingots'!$B$11+DR176*'Ores &amp; Ingots'!$B$12</f>
        <v>466</v>
      </c>
      <c r="DW176" s="249" t="str">
        <f>CY176*Refining!$G$3+CZ176*Refining!$G$4+DA176*Refining!$G$5+DB176*Refining!$G$6+DC176*Refining!$G$7+DD176*Refining!$G$8+DE176*Refining!$G$9+DF176*Refining!$G$10+DG176*Refining!$G$11+DH176*Refining!$G$12</f>
        <v>502</v>
      </c>
      <c r="DX176" s="249" t="str">
        <f t="shared" si="17"/>
        <v>78,045</v>
      </c>
      <c r="DY176" s="250" t="str">
        <f t="shared" si="18"/>
        <v>0.0780</v>
      </c>
      <c r="DZ176" s="248" t="str">
        <f t="shared" si="19"/>
        <v>563</v>
      </c>
      <c r="EA176" s="251" t="str">
        <f t="shared" ref="EA176:EB176" si="713">DZ176/60</f>
        <v>9.4</v>
      </c>
      <c r="EB176" s="251" t="str">
        <f t="shared" si="713"/>
        <v>0.2</v>
      </c>
      <c r="EC176" s="543" t="str">
        <f t="shared" si="21"/>
        <v>0.01</v>
      </c>
      <c r="ED176" s="248" t="str">
        <f t="shared" si="22"/>
        <v>86,600</v>
      </c>
      <c r="EE176" s="251" t="str">
        <f t="shared" ref="EE176:EF176" si="714">ED176/1000</f>
        <v>86.6</v>
      </c>
      <c r="EF176" s="252" t="str">
        <f t="shared" si="714"/>
        <v>0.09</v>
      </c>
      <c r="EG176" s="544" t="str">
        <f t="shared" si="24"/>
        <v>0.0866</v>
      </c>
      <c r="EH176" s="225">
        <v>55.0</v>
      </c>
    </row>
    <row r="177">
      <c r="A177" s="33"/>
      <c r="B177" s="226" t="s">
        <v>1035</v>
      </c>
      <c r="C177" s="227" t="s">
        <v>886</v>
      </c>
      <c r="D177" s="227">
        <v>1.0</v>
      </c>
      <c r="E177" s="227">
        <v>1.0</v>
      </c>
      <c r="F177" s="227">
        <v>1.0</v>
      </c>
      <c r="G177" s="253" t="str">
        <f t="shared" si="5"/>
        <v>15.6</v>
      </c>
      <c r="H177" s="254">
        <v>6.0</v>
      </c>
      <c r="I177" s="254">
        <v>6.0</v>
      </c>
      <c r="J177" s="254" t="str">
        <f>H177/Main!$D$9</f>
        <v>6</v>
      </c>
      <c r="K177" s="254" t="str">
        <f>I177/Main!$D$10</f>
        <v>6</v>
      </c>
      <c r="L177" s="254" t="str">
        <f t="shared" si="6"/>
        <v>1</v>
      </c>
      <c r="M177" s="254">
        <v>1.0</v>
      </c>
      <c r="N177" s="255"/>
      <c r="O177" s="255"/>
      <c r="P177" s="255"/>
      <c r="Q177" s="256"/>
      <c r="R177" s="255"/>
      <c r="S177" s="257"/>
      <c r="T177" s="257"/>
      <c r="U177" s="255"/>
      <c r="V177" s="255"/>
      <c r="W177" s="257"/>
      <c r="X177" s="257"/>
      <c r="Y177" s="255"/>
      <c r="Z177" s="255"/>
      <c r="AA177" s="255"/>
      <c r="AB177" s="255"/>
      <c r="AC177" s="335" t="s">
        <v>18</v>
      </c>
      <c r="AD177" s="225">
        <v>0.0</v>
      </c>
      <c r="AE177" s="225">
        <v>0.0</v>
      </c>
      <c r="AF177" s="225">
        <v>0.0</v>
      </c>
      <c r="AG177" s="225">
        <v>0.0</v>
      </c>
      <c r="AH177" s="225">
        <v>0.0</v>
      </c>
      <c r="AI177" s="225">
        <v>9.0</v>
      </c>
      <c r="AJ177" s="225">
        <v>0.0</v>
      </c>
      <c r="AK177" s="225">
        <v>0.0</v>
      </c>
      <c r="AL177" s="225">
        <v>0.0</v>
      </c>
      <c r="AM177" s="225">
        <v>0.0</v>
      </c>
      <c r="AN177" s="225">
        <v>0.0</v>
      </c>
      <c r="AO177" s="225">
        <v>0.0</v>
      </c>
      <c r="AP177" s="309">
        <v>17.0</v>
      </c>
      <c r="AQ177" s="225">
        <v>0.0</v>
      </c>
      <c r="AR177" s="225">
        <v>0.0</v>
      </c>
      <c r="AS177" s="225">
        <v>0.0</v>
      </c>
      <c r="AT177" s="225">
        <v>0.0</v>
      </c>
      <c r="AU177" s="225">
        <v>0.0</v>
      </c>
      <c r="AV177" s="225">
        <v>0.0</v>
      </c>
      <c r="AW177" s="225">
        <v>0.0</v>
      </c>
      <c r="AX177" s="225">
        <v>0.0</v>
      </c>
      <c r="AY177" s="236" t="str">
        <f t="shared" ref="AY177:BS177" si="715">IF(AD177 = 0, "", AD177)</f>
        <v/>
      </c>
      <c r="AZ177" s="227" t="str">
        <f t="shared" si="715"/>
        <v/>
      </c>
      <c r="BA177" s="227" t="str">
        <f t="shared" si="715"/>
        <v/>
      </c>
      <c r="BB177" s="227" t="str">
        <f t="shared" si="715"/>
        <v/>
      </c>
      <c r="BC177" s="227" t="str">
        <f t="shared" si="715"/>
        <v/>
      </c>
      <c r="BD177" s="225" t="str">
        <f t="shared" si="715"/>
        <v>9</v>
      </c>
      <c r="BE177" s="227" t="str">
        <f t="shared" si="715"/>
        <v/>
      </c>
      <c r="BF177" s="227" t="str">
        <f t="shared" si="715"/>
        <v/>
      </c>
      <c r="BG177" s="227" t="str">
        <f t="shared" si="715"/>
        <v/>
      </c>
      <c r="BH177" s="227" t="str">
        <f t="shared" si="715"/>
        <v/>
      </c>
      <c r="BI177" s="227" t="str">
        <f t="shared" si="715"/>
        <v/>
      </c>
      <c r="BJ177" s="227" t="str">
        <f t="shared" si="715"/>
        <v/>
      </c>
      <c r="BK177" s="309" t="str">
        <f t="shared" si="715"/>
        <v>17</v>
      </c>
      <c r="BL177" s="227" t="str">
        <f t="shared" si="715"/>
        <v/>
      </c>
      <c r="BM177" s="227" t="str">
        <f t="shared" si="715"/>
        <v/>
      </c>
      <c r="BN177" s="227" t="str">
        <f t="shared" si="715"/>
        <v/>
      </c>
      <c r="BO177" s="227" t="str">
        <f t="shared" si="715"/>
        <v/>
      </c>
      <c r="BP177" s="227" t="str">
        <f t="shared" si="715"/>
        <v/>
      </c>
      <c r="BQ177" s="227" t="str">
        <f t="shared" si="715"/>
        <v/>
      </c>
      <c r="BR177" s="227" t="str">
        <f t="shared" si="715"/>
        <v/>
      </c>
      <c r="BS177" s="238" t="str">
        <f t="shared" si="715"/>
        <v/>
      </c>
      <c r="BT177" s="239" t="str">
        <f>$AY177*Assembly!Y$4+$AZ177*Assembly!Y$5+$BA177*Assembly!Y$6+$BB177*Assembly!Y$7+$BC177*Assembly!Y$8+$BD177*Assembly!Y$9+$BE177*Assembly!Y$10+$BF177*Assembly!Y$11+$BG177*Assembly!Y$12+$BH177*Assembly!Y$13+$BI177*Assembly!Y$14+$BJ177*Assembly!Y$15+$BK177*Assembly!Y$16+$BL177*Assembly!Y$17+$BM177*Assembly!Y$18+$BN177*Assembly!Y$19+$BO177*Assembly!Y$20+$BP177*Assembly!Y$21+$BQ177*Assembly!Y$22+$BR177*Assembly!Y$23+$BS177*Assembly!Y$24</f>
        <v>309</v>
      </c>
      <c r="BU177" s="225" t="str">
        <f t="shared" si="8"/>
        <v>20</v>
      </c>
      <c r="BV177" s="225" t="str">
        <f>$AY177*Assembly!AC$4+$AZ177*Assembly!AC$5+$BA177*Assembly!AC$6+$BB177*Assembly!AC$7+$BC177*Assembly!AC$8+$BD177*Assembly!AC$9+$BE177*Assembly!AC$10+$BF177*Assembly!AC$11+$BG177*Assembly!AC$12+$BH177*Assembly!AC$13+$BI177*Assembly!AC$14+$BJ177*Assembly!AC$15+$BK177*Assembly!AC$16+$BL177*Assembly!AC$17+$BM177*Assembly!AC$18+$BN177*Assembly!AC$19+$BO177*Assembly!AC$20+$BP177*Assembly!AC$21+$BQ177*Assembly!AC$22+$BR177*Assembly!AC$23+$BS177*Assembly!AC$24</f>
        <v>1,155</v>
      </c>
      <c r="BW177" s="240" t="str">
        <f t="shared" si="9"/>
        <v>3.74</v>
      </c>
      <c r="BX177" s="241" t="str">
        <f t="shared" si="10"/>
        <v>74</v>
      </c>
      <c r="BY177" s="242" t="str">
        <f t="shared" si="11"/>
        <v>58.4</v>
      </c>
      <c r="BZ177" s="225"/>
      <c r="CA177" s="225" t="str">
        <f>$AY177*Assembly!X$4+$AZ177*Assembly!X$5+$BA177*Assembly!X$6+$BB177*Assembly!X$7+$BC177*Assembly!X$8+$BD177*Assembly!X$9+$BE177*Assembly!X$10+$BF177*Assembly!X$11+$BG177*Assembly!X$12+$BH177*Assembly!X$13+$BI177*Assembly!X$14+$BJ177*Assembly!X$15+$BK177*Assembly!X$16+$BL177*Assembly!X$17+$BM177*Assembly!X$18+$BN177*Assembly!X$19+$BO177*Assembly!X$20+$BP177*Assembly!X$21+$BQ177*Assembly!X$22+$BR177*Assembly!X$23+$BS177*Assembly!X$24</f>
        <v>26</v>
      </c>
      <c r="CB177" s="225" t="str">
        <f t="shared" si="12"/>
        <v>4,044</v>
      </c>
      <c r="CC177" s="223" t="str">
        <f t="shared" si="13"/>
        <v>0.0040</v>
      </c>
      <c r="CD177" s="243" t="str">
        <f>$AY177*Assembly!AB$4+$AZ177*Assembly!AB$5+$BA177*Assembly!AB$6+$BB177*Assembly!AB$7+$BC177*Assembly!AB$8+$BD177*Assembly!AB$9+$BE177*Assembly!AB$10+$BF177*Assembly!AB$11+$BG177*Assembly!AB$12+$BH177*Assembly!AB$13+$BI177*Assembly!AB$14+$BJ177*Assembly!AB$15+$BK177*Assembly!AB$16+$BL177*Assembly!AB$17+$BM177*Assembly!AB$18+$BN177*Assembly!AB$19+$BO177*Assembly!AB$20+$BP177*Assembly!AB$21+$BQ177*Assembly!AB$22+$BR177*Assembly!AB$23+$BS177*Assembly!AB$24</f>
        <v>154</v>
      </c>
      <c r="CE177" s="256" t="str">
        <f>$AY177*Assembly!M$4+$AZ177*Assembly!M$5+$BA177*Assembly!M$6+$BB177*Assembly!M$7+$BC177*Assembly!M$8+$BD177*Assembly!M$9+$BE177*Assembly!M$10+$BF177*Assembly!M$11+$BG177*Assembly!M$12+$BH177*Assembly!M$13+$BI177*Assembly!M$14+$BJ177*Assembly!M$15+$BK177*Assembly!M$16+$BL177*Assembly!M$17+$BM177*Assembly!M$18+$BN177*Assembly!M$19+$BO177*Assembly!M$20+$BP177*Assembly!M$21+$BQ177*Assembly!M$22+$BR177*Assembly!M$23+$BS177*Assembly!M$24</f>
        <v>63</v>
      </c>
      <c r="CF177" s="256" t="str">
        <f>$AY177*Assembly!N$4+$AZ177*Assembly!N$5+$BA177*Assembly!N$6+$BB177*Assembly!N$7+$BC177*Assembly!N$8+$BD177*Assembly!N$9+$BE177*Assembly!N$10+$BF177*Assembly!N$11+$BG177*Assembly!N$12+$BH177*Assembly!N$13+$BI177*Assembly!N$14+$BJ177*Assembly!N$15+$BK177*Assembly!N$16+$BL177*Assembly!N$17+$BM177*Assembly!N$18+$BN177*Assembly!N$19+$BO177*Assembly!N$20+$BP177*Assembly!N$21+$BQ177*Assembly!N$22+$BR177*Assembly!N$23+$BS177*Assembly!N$24</f>
        <v>0</v>
      </c>
      <c r="CG177" s="256" t="str">
        <f>$AY177*Assembly!O$4+$AZ177*Assembly!O$5+$BA177*Assembly!O$6+$BB177*Assembly!O$7+$BC177*Assembly!O$8+$BD177*Assembly!O$9+$BE177*Assembly!O$10+$BF177*Assembly!O$11+$BG177*Assembly!O$12+$BH177*Assembly!O$13+$BI177*Assembly!O$14+$BJ177*Assembly!O$15+$BK177*Assembly!O$16+$BL177*Assembly!O$17+$BM177*Assembly!O$18+$BN177*Assembly!O$19+$BO177*Assembly!O$20+$BP177*Assembly!O$21+$BQ177*Assembly!O$22+$BR177*Assembly!O$23+$BS177*Assembly!O$24</f>
        <v>0</v>
      </c>
      <c r="CH177" s="254" t="str">
        <f>$AY177*Assembly!P$4+$AZ177*Assembly!P$5+$BA177*Assembly!P$6+$BB177*Assembly!P$7+$BC177*Assembly!P$8+$BD177*Assembly!P$9+$BE177*Assembly!P$10+$BF177*Assembly!P$11+$BG177*Assembly!P$12+$BH177*Assembly!P$13+$BI177*Assembly!P$14+$BJ177*Assembly!P$15+$BK177*Assembly!P$16+$BL177*Assembly!P$17+$BM177*Assembly!P$18+$BN177*Assembly!P$19+$BO177*Assembly!P$20+$BP177*Assembly!P$21+$BQ177*Assembly!P$22+$BR177*Assembly!P$23+$BS177*Assembly!P$24</f>
        <v>0</v>
      </c>
      <c r="CI177" s="254" t="str">
        <f>$AY177*Assembly!Q$4+$AZ177*Assembly!Q$5+$BA177*Assembly!Q$6+$BB177*Assembly!Q$7+$BC177*Assembly!Q$8+$BD177*Assembly!Q$9+$BE177*Assembly!Q$10+$BF177*Assembly!Q$11+$BG177*Assembly!Q$12+$BH177*Assembly!Q$13+$BI177*Assembly!Q$14+$BJ177*Assembly!Q$15+$BK177*Assembly!Q$16+$BL177*Assembly!Q$17+$BM177*Assembly!Q$18+$BN177*Assembly!Q$19+$BO177*Assembly!Q$20+$BP177*Assembly!Q$21+$BQ177*Assembly!Q$22+$BR177*Assembly!Q$23+$BS177*Assembly!Q$24</f>
        <v>255</v>
      </c>
      <c r="CJ177" s="256" t="str">
        <f>$AY177*Assembly!R$4+$AZ177*Assembly!R$5+$BA177*Assembly!R$6+$BB177*Assembly!R$7+$BC177*Assembly!R$8+$BD177*Assembly!R$9+$BE177*Assembly!R$10+$BF177*Assembly!R$11+$BG177*Assembly!R$12+$BH177*Assembly!R$13+$BI177*Assembly!R$14+$BJ177*Assembly!R$15+$BK177*Assembly!R$16+$BL177*Assembly!R$17+$BM177*Assembly!R$18+$BN177*Assembly!R$19+$BO177*Assembly!R$20+$BP177*Assembly!R$21+$BQ177*Assembly!R$22+$BR177*Assembly!R$23+$BS177*Assembly!R$24</f>
        <v>0</v>
      </c>
      <c r="CK177" s="254" t="str">
        <f>$AY177*Assembly!S$4+$AZ177*Assembly!S$5+$BA177*Assembly!S$6+$BB177*Assembly!S$7+$BC177*Assembly!S$8+$BD177*Assembly!S$9+$BE177*Assembly!S$10+$BF177*Assembly!S$11+$BG177*Assembly!S$12+$BH177*Assembly!S$13+$BI177*Assembly!S$14+$BJ177*Assembly!S$15+$BK177*Assembly!S$16+$BL177*Assembly!S$17+$BM177*Assembly!S$18+$BN177*Assembly!S$19+$BO177*Assembly!S$20+$BP177*Assembly!S$21+$BQ177*Assembly!S$22+$BR177*Assembly!S$23+$BS177*Assembly!S$24</f>
        <v>0</v>
      </c>
      <c r="CL177" s="254" t="str">
        <f>$AY177*Assembly!T$4+$AZ177*Assembly!T$5+$BA177*Assembly!T$6+$BB177*Assembly!T$7+$BC177*Assembly!T$8+$BD177*Assembly!T$9+$BE177*Assembly!T$10+$BF177*Assembly!T$11+$BG177*Assembly!T$12+$BH177*Assembly!T$13+$BI177*Assembly!T$14+$BJ177*Assembly!T$15+$BK177*Assembly!T$16+$BL177*Assembly!T$17+$BM177*Assembly!T$18+$BN177*Assembly!T$19+$BO177*Assembly!T$20+$BP177*Assembly!T$21+$BQ177*Assembly!T$22+$BR177*Assembly!T$23+$BS177*Assembly!T$24</f>
        <v>0</v>
      </c>
      <c r="CM177" s="254" t="str">
        <f>$AY177*Assembly!U$4+$AZ177*Assembly!U$5+$BA177*Assembly!U$6+$BB177*Assembly!U$7+$BC177*Assembly!U$8+$BD177*Assembly!U$9+$BE177*Assembly!U$10+$BF177*Assembly!U$11+$BG177*Assembly!U$12+$BH177*Assembly!U$13+$BI177*Assembly!U$14+$BJ177*Assembly!U$15+$BK177*Assembly!U$16+$BL177*Assembly!U$17+$BM177*Assembly!U$18+$BN177*Assembly!U$19+$BO177*Assembly!U$20+$BP177*Assembly!U$21+$BQ177*Assembly!U$22+$BR177*Assembly!U$23+$BS177*Assembly!U$24</f>
        <v>0</v>
      </c>
      <c r="CN177" s="256" t="str">
        <f>$AY177*Assembly!V$4+$AZ177*Assembly!V$5+$BA177*Assembly!V$6+$BB177*Assembly!V$7+$BC177*Assembly!V$8+$BD177*Assembly!V$9+$BE177*Assembly!V$10+$BF177*Assembly!V$11+$BG177*Assembly!V$12+$BH177*Assembly!V$13+$BI177*Assembly!V$14+$BJ177*Assembly!V$15+$BK177*Assembly!V$16+$BL177*Assembly!V$17+$BM177*Assembly!V$18+$BN177*Assembly!V$19+$BO177*Assembly!V$20+$BP177*Assembly!V$21+$BQ177*Assembly!V$22+$BR177*Assembly!V$23+$BS177*Assembly!V$24</f>
        <v>0</v>
      </c>
      <c r="CO177" s="256" t="str">
        <f>CE177*Refining!$F$3</f>
        <v>113</v>
      </c>
      <c r="CP177" s="256" t="str">
        <f>CF177*Refining!$F$4</f>
        <v>0</v>
      </c>
      <c r="CQ177" s="256" t="str">
        <f>CG177*Refining!$F$5</f>
        <v>0</v>
      </c>
      <c r="CR177" s="256" t="str">
        <f>CH177*Refining!$F$6</f>
        <v>0</v>
      </c>
      <c r="CS177" s="256" t="str">
        <f>CI177*Refining!$F$7</f>
        <v>455</v>
      </c>
      <c r="CT177" s="256" t="str">
        <f>CJ177*Refining!$F$8</f>
        <v>0</v>
      </c>
      <c r="CU177" s="256" t="str">
        <f>CK177*Refining!$F$9</f>
        <v>0</v>
      </c>
      <c r="CV177" s="256" t="str">
        <f>CL177*Refining!$F$10</f>
        <v>0</v>
      </c>
      <c r="CW177" s="256" t="str">
        <f>CM177*Refining!$F$11</f>
        <v>0</v>
      </c>
      <c r="CX177" s="256" t="str">
        <f>CN177*Refining!$F$12</f>
        <v>0</v>
      </c>
      <c r="CY177" s="248" t="str">
        <f t="shared" ref="CY177:DR177" si="716">IF(CE177 = 0, "", CE177)</f>
        <v>63</v>
      </c>
      <c r="CZ177" s="245" t="str">
        <f t="shared" si="716"/>
        <v/>
      </c>
      <c r="DA177" s="245" t="str">
        <f t="shared" si="716"/>
        <v/>
      </c>
      <c r="DB177" s="245" t="str">
        <f t="shared" si="716"/>
        <v/>
      </c>
      <c r="DC177" s="245" t="str">
        <f t="shared" si="716"/>
        <v>255</v>
      </c>
      <c r="DD177" s="245" t="str">
        <f t="shared" si="716"/>
        <v/>
      </c>
      <c r="DE177" s="245" t="str">
        <f t="shared" si="716"/>
        <v/>
      </c>
      <c r="DF177" s="245" t="str">
        <f t="shared" si="716"/>
        <v/>
      </c>
      <c r="DG177" s="245" t="str">
        <f t="shared" si="716"/>
        <v/>
      </c>
      <c r="DH177" s="246" t="str">
        <f t="shared" si="716"/>
        <v/>
      </c>
      <c r="DI177" s="248" t="str">
        <f t="shared" si="716"/>
        <v>113</v>
      </c>
      <c r="DJ177" s="245" t="str">
        <f t="shared" si="716"/>
        <v/>
      </c>
      <c r="DK177" s="245" t="str">
        <f t="shared" si="716"/>
        <v/>
      </c>
      <c r="DL177" s="245" t="str">
        <f t="shared" si="716"/>
        <v/>
      </c>
      <c r="DM177" s="249" t="str">
        <f t="shared" si="716"/>
        <v>455</v>
      </c>
      <c r="DN177" s="245" t="str">
        <f t="shared" si="716"/>
        <v/>
      </c>
      <c r="DO177" s="245" t="str">
        <f t="shared" si="716"/>
        <v/>
      </c>
      <c r="DP177" s="245" t="str">
        <f t="shared" si="716"/>
        <v/>
      </c>
      <c r="DQ177" s="245" t="str">
        <f t="shared" si="716"/>
        <v/>
      </c>
      <c r="DR177" s="246" t="str">
        <f t="shared" si="716"/>
        <v/>
      </c>
      <c r="DS177" s="248" t="str">
        <f t="shared" si="15"/>
        <v>318</v>
      </c>
      <c r="DT177" s="249" t="str">
        <f t="shared" si="16"/>
        <v>568</v>
      </c>
      <c r="DU177" s="225" t="str">
        <f>CY177*'Ores &amp; Ingots'!$C$3+CZ177*'Ores &amp; Ingots'!$C$4+DA177*'Ores &amp; Ingots'!$C$5+DB177*'Ores &amp; Ingots'!$C$6+DC177*'Ores &amp; Ingots'!$C$7+DD177*'Ores &amp; Ingots'!$C$8+DE177*'Ores &amp; Ingots'!$C$9+DF177*'Ores &amp; Ingots'!$C$10+DG177*'Ores &amp; Ingots'!$C$11+DH177*'Ores &amp; Ingots'!$C$12</f>
        <v>117</v>
      </c>
      <c r="DV177" s="225" t="str">
        <f>DI177*'Ores &amp; Ingots'!$B$3+DJ177*'Ores &amp; Ingots'!$B$4+DK177*'Ores &amp; Ingots'!$B$5+DL177*'Ores &amp; Ingots'!$B$6+DM177*'Ores &amp; Ingots'!$B$7+DN177*'Ores &amp; Ingots'!$B$8+DO177*'Ores &amp; Ingots'!$B$9+DP177*'Ores &amp; Ingots'!$B$10+DQ177*'Ores &amp; Ingots'!$B$11+DR177*'Ores &amp; Ingots'!$B$12</f>
        <v>210</v>
      </c>
      <c r="DW177" s="249" t="str">
        <f>CY177*Refining!$G$3+CZ177*Refining!$G$4+DA177*Refining!$G$5+DB177*Refining!$G$6+DC177*Refining!$G$7+DD177*Refining!$G$8+DE177*Refining!$G$9+DF177*Refining!$G$10+DG177*Refining!$G$11+DH177*Refining!$G$12</f>
        <v>214</v>
      </c>
      <c r="DX177" s="249" t="str">
        <f t="shared" si="17"/>
        <v>33,365</v>
      </c>
      <c r="DY177" s="250" t="str">
        <f t="shared" si="18"/>
        <v>0.0334</v>
      </c>
      <c r="DZ177" s="248" t="str">
        <f t="shared" si="19"/>
        <v>246</v>
      </c>
      <c r="EA177" s="251" t="str">
        <f t="shared" ref="EA177:EB177" si="717">DZ177/60</f>
        <v>4.1</v>
      </c>
      <c r="EB177" s="251" t="str">
        <f t="shared" si="717"/>
        <v>0.1</v>
      </c>
      <c r="EC177" s="543" t="str">
        <f t="shared" si="21"/>
        <v>0.00</v>
      </c>
      <c r="ED177" s="248" t="str">
        <f t="shared" si="22"/>
        <v>37,410</v>
      </c>
      <c r="EE177" s="251" t="str">
        <f t="shared" ref="EE177:EF177" si="718">ED177/1000</f>
        <v>37.4</v>
      </c>
      <c r="EF177" s="252" t="str">
        <f t="shared" si="718"/>
        <v>0.04</v>
      </c>
      <c r="EG177" s="544" t="str">
        <f t="shared" si="24"/>
        <v>0.0374</v>
      </c>
      <c r="EH177" s="225">
        <v>55.0</v>
      </c>
    </row>
    <row r="178">
      <c r="A178" s="33"/>
      <c r="B178" s="226" t="s">
        <v>1036</v>
      </c>
      <c r="C178" s="227" t="s">
        <v>886</v>
      </c>
      <c r="D178" s="227">
        <v>1.0</v>
      </c>
      <c r="E178" s="227">
        <v>1.0</v>
      </c>
      <c r="F178" s="227">
        <v>2.0</v>
      </c>
      <c r="G178" s="253" t="str">
        <f t="shared" si="5"/>
        <v>31.3</v>
      </c>
      <c r="H178" s="254">
        <v>8.0</v>
      </c>
      <c r="I178" s="254">
        <v>8.0</v>
      </c>
      <c r="J178" s="254" t="str">
        <f>H178/Main!$D$9</f>
        <v>8</v>
      </c>
      <c r="K178" s="254" t="str">
        <f>I178/Main!$D$10</f>
        <v>8</v>
      </c>
      <c r="L178" s="254" t="str">
        <f t="shared" si="6"/>
        <v>1</v>
      </c>
      <c r="M178" s="254">
        <v>1.0</v>
      </c>
      <c r="N178" s="255"/>
      <c r="O178" s="255"/>
      <c r="P178" s="255"/>
      <c r="Q178" s="256"/>
      <c r="R178" s="255"/>
      <c r="S178" s="257"/>
      <c r="T178" s="257"/>
      <c r="U178" s="255"/>
      <c r="V178" s="255"/>
      <c r="W178" s="257"/>
      <c r="X178" s="257"/>
      <c r="Y178" s="255"/>
      <c r="Z178" s="255"/>
      <c r="AA178" s="255"/>
      <c r="AB178" s="255"/>
      <c r="AC178" s="335" t="s">
        <v>18</v>
      </c>
      <c r="AD178" s="225">
        <v>0.0</v>
      </c>
      <c r="AE178" s="225">
        <v>0.0</v>
      </c>
      <c r="AF178" s="225">
        <v>0.0</v>
      </c>
      <c r="AG178" s="225">
        <v>0.0</v>
      </c>
      <c r="AH178" s="225">
        <v>0.0</v>
      </c>
      <c r="AI178" s="225">
        <v>13.0</v>
      </c>
      <c r="AJ178" s="225">
        <v>0.0</v>
      </c>
      <c r="AK178" s="225">
        <v>0.0</v>
      </c>
      <c r="AL178" s="225">
        <v>0.0</v>
      </c>
      <c r="AM178" s="225">
        <v>0.0</v>
      </c>
      <c r="AN178" s="225">
        <v>0.0</v>
      </c>
      <c r="AO178" s="225">
        <v>0.0</v>
      </c>
      <c r="AP178" s="309">
        <v>26.0</v>
      </c>
      <c r="AQ178" s="225">
        <v>0.0</v>
      </c>
      <c r="AR178" s="225">
        <v>0.0</v>
      </c>
      <c r="AS178" s="225">
        <v>0.0</v>
      </c>
      <c r="AT178" s="225">
        <v>0.0</v>
      </c>
      <c r="AU178" s="225">
        <v>0.0</v>
      </c>
      <c r="AV178" s="225">
        <v>0.0</v>
      </c>
      <c r="AW178" s="225">
        <v>0.0</v>
      </c>
      <c r="AX178" s="225">
        <v>0.0</v>
      </c>
      <c r="AY178" s="236" t="str">
        <f t="shared" ref="AY178:BS178" si="719">IF(AD178 = 0, "", AD178)</f>
        <v/>
      </c>
      <c r="AZ178" s="227" t="str">
        <f t="shared" si="719"/>
        <v/>
      </c>
      <c r="BA178" s="227" t="str">
        <f t="shared" si="719"/>
        <v/>
      </c>
      <c r="BB178" s="227" t="str">
        <f t="shared" si="719"/>
        <v/>
      </c>
      <c r="BC178" s="227" t="str">
        <f t="shared" si="719"/>
        <v/>
      </c>
      <c r="BD178" s="225" t="str">
        <f t="shared" si="719"/>
        <v>13</v>
      </c>
      <c r="BE178" s="227" t="str">
        <f t="shared" si="719"/>
        <v/>
      </c>
      <c r="BF178" s="227" t="str">
        <f t="shared" si="719"/>
        <v/>
      </c>
      <c r="BG178" s="227" t="str">
        <f t="shared" si="719"/>
        <v/>
      </c>
      <c r="BH178" s="227" t="str">
        <f t="shared" si="719"/>
        <v/>
      </c>
      <c r="BI178" s="227" t="str">
        <f t="shared" si="719"/>
        <v/>
      </c>
      <c r="BJ178" s="227" t="str">
        <f t="shared" si="719"/>
        <v/>
      </c>
      <c r="BK178" s="309" t="str">
        <f t="shared" si="719"/>
        <v>26</v>
      </c>
      <c r="BL178" s="227" t="str">
        <f t="shared" si="719"/>
        <v/>
      </c>
      <c r="BM178" s="227" t="str">
        <f t="shared" si="719"/>
        <v/>
      </c>
      <c r="BN178" s="227" t="str">
        <f t="shared" si="719"/>
        <v/>
      </c>
      <c r="BO178" s="227" t="str">
        <f t="shared" si="719"/>
        <v/>
      </c>
      <c r="BP178" s="227" t="str">
        <f t="shared" si="719"/>
        <v/>
      </c>
      <c r="BQ178" s="227" t="str">
        <f t="shared" si="719"/>
        <v/>
      </c>
      <c r="BR178" s="227" t="str">
        <f t="shared" si="719"/>
        <v/>
      </c>
      <c r="BS178" s="238" t="str">
        <f t="shared" si="719"/>
        <v/>
      </c>
      <c r="BT178" s="239" t="str">
        <f>$AY178*Assembly!Y$4+$AZ178*Assembly!Y$5+$BA178*Assembly!Y$6+$BB178*Assembly!Y$7+$BC178*Assembly!Y$8+$BD178*Assembly!Y$9+$BE178*Assembly!Y$10+$BF178*Assembly!Y$11+$BG178*Assembly!Y$12+$BH178*Assembly!Y$13+$BI178*Assembly!Y$14+$BJ178*Assembly!Y$15+$BK178*Assembly!Y$16+$BL178*Assembly!Y$17+$BM178*Assembly!Y$18+$BN178*Assembly!Y$19+$BO178*Assembly!Y$20+$BP178*Assembly!Y$21+$BQ178*Assembly!Y$22+$BR178*Assembly!Y$23+$BS178*Assembly!Y$24</f>
        <v>468</v>
      </c>
      <c r="BU178" s="225" t="str">
        <f t="shared" si="8"/>
        <v>15</v>
      </c>
      <c r="BV178" s="225" t="str">
        <f>$AY178*Assembly!AC$4+$AZ178*Assembly!AC$5+$BA178*Assembly!AC$6+$BB178*Assembly!AC$7+$BC178*Assembly!AC$8+$BD178*Assembly!AC$9+$BE178*Assembly!AC$10+$BF178*Assembly!AC$11+$BG178*Assembly!AC$12+$BH178*Assembly!AC$13+$BI178*Assembly!AC$14+$BJ178*Assembly!AC$15+$BK178*Assembly!AC$16+$BL178*Assembly!AC$17+$BM178*Assembly!AC$18+$BN178*Assembly!AC$19+$BO178*Assembly!AC$20+$BP178*Assembly!AC$21+$BQ178*Assembly!AC$22+$BR178*Assembly!AC$23+$BS178*Assembly!AC$24</f>
        <v>1,755</v>
      </c>
      <c r="BW178" s="240" t="str">
        <f t="shared" si="9"/>
        <v>3.75</v>
      </c>
      <c r="BX178" s="241" t="str">
        <f t="shared" si="10"/>
        <v>56</v>
      </c>
      <c r="BY178" s="242" t="str">
        <f t="shared" si="11"/>
        <v>117.2</v>
      </c>
      <c r="BZ178" s="225"/>
      <c r="CA178" s="225" t="str">
        <f>$AY178*Assembly!X$4+$AZ178*Assembly!X$5+$BA178*Assembly!X$6+$BB178*Assembly!X$7+$BC178*Assembly!X$8+$BD178*Assembly!X$9+$BE178*Assembly!X$10+$BF178*Assembly!X$11+$BG178*Assembly!X$12+$BH178*Assembly!X$13+$BI178*Assembly!X$14+$BJ178*Assembly!X$15+$BK178*Assembly!X$16+$BL178*Assembly!X$17+$BM178*Assembly!X$18+$BN178*Assembly!X$19+$BO178*Assembly!X$20+$BP178*Assembly!X$21+$BQ178*Assembly!X$22+$BR178*Assembly!X$23+$BS178*Assembly!X$24</f>
        <v>39</v>
      </c>
      <c r="CB178" s="225" t="str">
        <f t="shared" si="12"/>
        <v>6,067</v>
      </c>
      <c r="CC178" s="223" t="str">
        <f t="shared" si="13"/>
        <v>0.0061</v>
      </c>
      <c r="CD178" s="243" t="str">
        <f>$AY178*Assembly!AB$4+$AZ178*Assembly!AB$5+$BA178*Assembly!AB$6+$BB178*Assembly!AB$7+$BC178*Assembly!AB$8+$BD178*Assembly!AB$9+$BE178*Assembly!AB$10+$BF178*Assembly!AB$11+$BG178*Assembly!AB$12+$BH178*Assembly!AB$13+$BI178*Assembly!AB$14+$BJ178*Assembly!AB$15+$BK178*Assembly!AB$16+$BL178*Assembly!AB$17+$BM178*Assembly!AB$18+$BN178*Assembly!AB$19+$BO178*Assembly!AB$20+$BP178*Assembly!AB$21+$BQ178*Assembly!AB$22+$BR178*Assembly!AB$23+$BS178*Assembly!AB$24</f>
        <v>234</v>
      </c>
      <c r="CE178" s="256" t="str">
        <f>$AY178*Assembly!M$4+$AZ178*Assembly!M$5+$BA178*Assembly!M$6+$BB178*Assembly!M$7+$BC178*Assembly!M$8+$BD178*Assembly!M$9+$BE178*Assembly!M$10+$BF178*Assembly!M$11+$BG178*Assembly!M$12+$BH178*Assembly!M$13+$BI178*Assembly!M$14+$BJ178*Assembly!M$15+$BK178*Assembly!M$16+$BL178*Assembly!M$17+$BM178*Assembly!M$18+$BN178*Assembly!M$19+$BO178*Assembly!M$20+$BP178*Assembly!M$21+$BQ178*Assembly!M$22+$BR178*Assembly!M$23+$BS178*Assembly!M$24</f>
        <v>91</v>
      </c>
      <c r="CF178" s="256" t="str">
        <f>$AY178*Assembly!N$4+$AZ178*Assembly!N$5+$BA178*Assembly!N$6+$BB178*Assembly!N$7+$BC178*Assembly!N$8+$BD178*Assembly!N$9+$BE178*Assembly!N$10+$BF178*Assembly!N$11+$BG178*Assembly!N$12+$BH178*Assembly!N$13+$BI178*Assembly!N$14+$BJ178*Assembly!N$15+$BK178*Assembly!N$16+$BL178*Assembly!N$17+$BM178*Assembly!N$18+$BN178*Assembly!N$19+$BO178*Assembly!N$20+$BP178*Assembly!N$21+$BQ178*Assembly!N$22+$BR178*Assembly!N$23+$BS178*Assembly!N$24</f>
        <v>0</v>
      </c>
      <c r="CG178" s="256" t="str">
        <f>$AY178*Assembly!O$4+$AZ178*Assembly!O$5+$BA178*Assembly!O$6+$BB178*Assembly!O$7+$BC178*Assembly!O$8+$BD178*Assembly!O$9+$BE178*Assembly!O$10+$BF178*Assembly!O$11+$BG178*Assembly!O$12+$BH178*Assembly!O$13+$BI178*Assembly!O$14+$BJ178*Assembly!O$15+$BK178*Assembly!O$16+$BL178*Assembly!O$17+$BM178*Assembly!O$18+$BN178*Assembly!O$19+$BO178*Assembly!O$20+$BP178*Assembly!O$21+$BQ178*Assembly!O$22+$BR178*Assembly!O$23+$BS178*Assembly!O$24</f>
        <v>0</v>
      </c>
      <c r="CH178" s="254" t="str">
        <f>$AY178*Assembly!P$4+$AZ178*Assembly!P$5+$BA178*Assembly!P$6+$BB178*Assembly!P$7+$BC178*Assembly!P$8+$BD178*Assembly!P$9+$BE178*Assembly!P$10+$BF178*Assembly!P$11+$BG178*Assembly!P$12+$BH178*Assembly!P$13+$BI178*Assembly!P$14+$BJ178*Assembly!P$15+$BK178*Assembly!P$16+$BL178*Assembly!P$17+$BM178*Assembly!P$18+$BN178*Assembly!P$19+$BO178*Assembly!P$20+$BP178*Assembly!P$21+$BQ178*Assembly!P$22+$BR178*Assembly!P$23+$BS178*Assembly!P$24</f>
        <v>0</v>
      </c>
      <c r="CI178" s="254" t="str">
        <f>$AY178*Assembly!Q$4+$AZ178*Assembly!Q$5+$BA178*Assembly!Q$6+$BB178*Assembly!Q$7+$BC178*Assembly!Q$8+$BD178*Assembly!Q$9+$BE178*Assembly!Q$10+$BF178*Assembly!Q$11+$BG178*Assembly!Q$12+$BH178*Assembly!Q$13+$BI178*Assembly!Q$14+$BJ178*Assembly!Q$15+$BK178*Assembly!Q$16+$BL178*Assembly!Q$17+$BM178*Assembly!Q$18+$BN178*Assembly!Q$19+$BO178*Assembly!Q$20+$BP178*Assembly!Q$21+$BQ178*Assembly!Q$22+$BR178*Assembly!Q$23+$BS178*Assembly!Q$24</f>
        <v>390</v>
      </c>
      <c r="CJ178" s="256" t="str">
        <f>$AY178*Assembly!R$4+$AZ178*Assembly!R$5+$BA178*Assembly!R$6+$BB178*Assembly!R$7+$BC178*Assembly!R$8+$BD178*Assembly!R$9+$BE178*Assembly!R$10+$BF178*Assembly!R$11+$BG178*Assembly!R$12+$BH178*Assembly!R$13+$BI178*Assembly!R$14+$BJ178*Assembly!R$15+$BK178*Assembly!R$16+$BL178*Assembly!R$17+$BM178*Assembly!R$18+$BN178*Assembly!R$19+$BO178*Assembly!R$20+$BP178*Assembly!R$21+$BQ178*Assembly!R$22+$BR178*Assembly!R$23+$BS178*Assembly!R$24</f>
        <v>0</v>
      </c>
      <c r="CK178" s="254" t="str">
        <f>$AY178*Assembly!S$4+$AZ178*Assembly!S$5+$BA178*Assembly!S$6+$BB178*Assembly!S$7+$BC178*Assembly!S$8+$BD178*Assembly!S$9+$BE178*Assembly!S$10+$BF178*Assembly!S$11+$BG178*Assembly!S$12+$BH178*Assembly!S$13+$BI178*Assembly!S$14+$BJ178*Assembly!S$15+$BK178*Assembly!S$16+$BL178*Assembly!S$17+$BM178*Assembly!S$18+$BN178*Assembly!S$19+$BO178*Assembly!S$20+$BP178*Assembly!S$21+$BQ178*Assembly!S$22+$BR178*Assembly!S$23+$BS178*Assembly!S$24</f>
        <v>0</v>
      </c>
      <c r="CL178" s="254" t="str">
        <f>$AY178*Assembly!T$4+$AZ178*Assembly!T$5+$BA178*Assembly!T$6+$BB178*Assembly!T$7+$BC178*Assembly!T$8+$BD178*Assembly!T$9+$BE178*Assembly!T$10+$BF178*Assembly!T$11+$BG178*Assembly!T$12+$BH178*Assembly!T$13+$BI178*Assembly!T$14+$BJ178*Assembly!T$15+$BK178*Assembly!T$16+$BL178*Assembly!T$17+$BM178*Assembly!T$18+$BN178*Assembly!T$19+$BO178*Assembly!T$20+$BP178*Assembly!T$21+$BQ178*Assembly!T$22+$BR178*Assembly!T$23+$BS178*Assembly!T$24</f>
        <v>0</v>
      </c>
      <c r="CM178" s="254" t="str">
        <f>$AY178*Assembly!U$4+$AZ178*Assembly!U$5+$BA178*Assembly!U$6+$BB178*Assembly!U$7+$BC178*Assembly!U$8+$BD178*Assembly!U$9+$BE178*Assembly!U$10+$BF178*Assembly!U$11+$BG178*Assembly!U$12+$BH178*Assembly!U$13+$BI178*Assembly!U$14+$BJ178*Assembly!U$15+$BK178*Assembly!U$16+$BL178*Assembly!U$17+$BM178*Assembly!U$18+$BN178*Assembly!U$19+$BO178*Assembly!U$20+$BP178*Assembly!U$21+$BQ178*Assembly!U$22+$BR178*Assembly!U$23+$BS178*Assembly!U$24</f>
        <v>0</v>
      </c>
      <c r="CN178" s="256" t="str">
        <f>$AY178*Assembly!V$4+$AZ178*Assembly!V$5+$BA178*Assembly!V$6+$BB178*Assembly!V$7+$BC178*Assembly!V$8+$BD178*Assembly!V$9+$BE178*Assembly!V$10+$BF178*Assembly!V$11+$BG178*Assembly!V$12+$BH178*Assembly!V$13+$BI178*Assembly!V$14+$BJ178*Assembly!V$15+$BK178*Assembly!V$16+$BL178*Assembly!V$17+$BM178*Assembly!V$18+$BN178*Assembly!V$19+$BO178*Assembly!V$20+$BP178*Assembly!V$21+$BQ178*Assembly!V$22+$BR178*Assembly!V$23+$BS178*Assembly!V$24</f>
        <v>0</v>
      </c>
      <c r="CO178" s="256" t="str">
        <f>CE178*Refining!$F$3</f>
        <v>163</v>
      </c>
      <c r="CP178" s="256" t="str">
        <f>CF178*Refining!$F$4</f>
        <v>0</v>
      </c>
      <c r="CQ178" s="256" t="str">
        <f>CG178*Refining!$F$5</f>
        <v>0</v>
      </c>
      <c r="CR178" s="256" t="str">
        <f>CH178*Refining!$F$6</f>
        <v>0</v>
      </c>
      <c r="CS178" s="256" t="str">
        <f>CI178*Refining!$F$7</f>
        <v>696</v>
      </c>
      <c r="CT178" s="256" t="str">
        <f>CJ178*Refining!$F$8</f>
        <v>0</v>
      </c>
      <c r="CU178" s="256" t="str">
        <f>CK178*Refining!$F$9</f>
        <v>0</v>
      </c>
      <c r="CV178" s="256" t="str">
        <f>CL178*Refining!$F$10</f>
        <v>0</v>
      </c>
      <c r="CW178" s="256" t="str">
        <f>CM178*Refining!$F$11</f>
        <v>0</v>
      </c>
      <c r="CX178" s="256" t="str">
        <f>CN178*Refining!$F$12</f>
        <v>0</v>
      </c>
      <c r="CY178" s="248" t="str">
        <f t="shared" ref="CY178:DR178" si="720">IF(CE178 = 0, "", CE178)</f>
        <v>91</v>
      </c>
      <c r="CZ178" s="245" t="str">
        <f t="shared" si="720"/>
        <v/>
      </c>
      <c r="DA178" s="245" t="str">
        <f t="shared" si="720"/>
        <v/>
      </c>
      <c r="DB178" s="245" t="str">
        <f t="shared" si="720"/>
        <v/>
      </c>
      <c r="DC178" s="245" t="str">
        <f t="shared" si="720"/>
        <v>390</v>
      </c>
      <c r="DD178" s="245" t="str">
        <f t="shared" si="720"/>
        <v/>
      </c>
      <c r="DE178" s="245" t="str">
        <f t="shared" si="720"/>
        <v/>
      </c>
      <c r="DF178" s="245" t="str">
        <f t="shared" si="720"/>
        <v/>
      </c>
      <c r="DG178" s="245" t="str">
        <f t="shared" si="720"/>
        <v/>
      </c>
      <c r="DH178" s="246" t="str">
        <f t="shared" si="720"/>
        <v/>
      </c>
      <c r="DI178" s="248" t="str">
        <f t="shared" si="720"/>
        <v>163</v>
      </c>
      <c r="DJ178" s="245" t="str">
        <f t="shared" si="720"/>
        <v/>
      </c>
      <c r="DK178" s="245" t="str">
        <f t="shared" si="720"/>
        <v/>
      </c>
      <c r="DL178" s="245" t="str">
        <f t="shared" si="720"/>
        <v/>
      </c>
      <c r="DM178" s="249" t="str">
        <f t="shared" si="720"/>
        <v>696</v>
      </c>
      <c r="DN178" s="245" t="str">
        <f t="shared" si="720"/>
        <v/>
      </c>
      <c r="DO178" s="245" t="str">
        <f t="shared" si="720"/>
        <v/>
      </c>
      <c r="DP178" s="245" t="str">
        <f t="shared" si="720"/>
        <v/>
      </c>
      <c r="DQ178" s="245" t="str">
        <f t="shared" si="720"/>
        <v/>
      </c>
      <c r="DR178" s="246" t="str">
        <f t="shared" si="720"/>
        <v/>
      </c>
      <c r="DS178" s="248" t="str">
        <f t="shared" si="15"/>
        <v>481</v>
      </c>
      <c r="DT178" s="249" t="str">
        <f t="shared" si="16"/>
        <v>859</v>
      </c>
      <c r="DU178" s="225" t="str">
        <f>CY178*'Ores &amp; Ingots'!$C$3+CZ178*'Ores &amp; Ingots'!$C$4+DA178*'Ores &amp; Ingots'!$C$5+DB178*'Ores &amp; Ingots'!$C$6+DC178*'Ores &amp; Ingots'!$C$7+DD178*'Ores &amp; Ingots'!$C$8+DE178*'Ores &amp; Ingots'!$C$9+DF178*'Ores &amp; Ingots'!$C$10+DG178*'Ores &amp; Ingots'!$C$11+DH178*'Ores &amp; Ingots'!$C$12</f>
        <v>179</v>
      </c>
      <c r="DV178" s="225" t="str">
        <f>DI178*'Ores &amp; Ingots'!$B$3+DJ178*'Ores &amp; Ingots'!$B$4+DK178*'Ores &amp; Ingots'!$B$5+DL178*'Ores &amp; Ingots'!$B$6+DM178*'Ores &amp; Ingots'!$B$7+DN178*'Ores &amp; Ingots'!$B$8+DO178*'Ores &amp; Ingots'!$B$9+DP178*'Ores &amp; Ingots'!$B$10+DQ178*'Ores &amp; Ingots'!$B$11+DR178*'Ores &amp; Ingots'!$B$12</f>
        <v>318</v>
      </c>
      <c r="DW178" s="249" t="str">
        <f>CY178*Refining!$G$3+CZ178*Refining!$G$4+DA178*Refining!$G$5+DB178*Refining!$G$6+DC178*Refining!$G$7+DD178*Refining!$G$8+DE178*Refining!$G$9+DF178*Refining!$G$10+DG178*Refining!$G$11+DH178*Refining!$G$12</f>
        <v>328</v>
      </c>
      <c r="DX178" s="249" t="str">
        <f t="shared" si="17"/>
        <v>50,972</v>
      </c>
      <c r="DY178" s="250" t="str">
        <f t="shared" si="18"/>
        <v>0.0510</v>
      </c>
      <c r="DZ178" s="248" t="str">
        <f t="shared" si="19"/>
        <v>375</v>
      </c>
      <c r="EA178" s="251" t="str">
        <f t="shared" ref="EA178:EB178" si="721">DZ178/60</f>
        <v>6.2</v>
      </c>
      <c r="EB178" s="251" t="str">
        <f t="shared" si="721"/>
        <v>0.1</v>
      </c>
      <c r="EC178" s="543" t="str">
        <f t="shared" si="21"/>
        <v>0.00</v>
      </c>
      <c r="ED178" s="248" t="str">
        <f t="shared" si="22"/>
        <v>57,039</v>
      </c>
      <c r="EE178" s="251" t="str">
        <f t="shared" ref="EE178:EF178" si="722">ED178/1000</f>
        <v>57.0</v>
      </c>
      <c r="EF178" s="252" t="str">
        <f t="shared" si="722"/>
        <v>0.06</v>
      </c>
      <c r="EG178" s="544" t="str">
        <f t="shared" si="24"/>
        <v>0.0570</v>
      </c>
      <c r="EH178" s="225">
        <v>55.0</v>
      </c>
    </row>
    <row r="179">
      <c r="A179" s="33"/>
      <c r="B179" s="226" t="s">
        <v>1037</v>
      </c>
      <c r="C179" s="227" t="s">
        <v>886</v>
      </c>
      <c r="D179" s="227">
        <v>1.0</v>
      </c>
      <c r="E179" s="227">
        <v>1.0</v>
      </c>
      <c r="F179" s="227">
        <v>2.0</v>
      </c>
      <c r="G179" s="253" t="str">
        <f t="shared" si="5"/>
        <v>31.3</v>
      </c>
      <c r="H179" s="254">
        <v>8.0</v>
      </c>
      <c r="I179" s="254">
        <v>8.0</v>
      </c>
      <c r="J179" s="254" t="str">
        <f>H179/Main!$D$9</f>
        <v>8</v>
      </c>
      <c r="K179" s="254" t="str">
        <f>I179/Main!$D$10</f>
        <v>8</v>
      </c>
      <c r="L179" s="254" t="str">
        <f t="shared" si="6"/>
        <v>1</v>
      </c>
      <c r="M179" s="254">
        <v>1.0</v>
      </c>
      <c r="N179" s="255"/>
      <c r="O179" s="255"/>
      <c r="P179" s="255"/>
      <c r="Q179" s="256"/>
      <c r="R179" s="255"/>
      <c r="S179" s="257"/>
      <c r="T179" s="257"/>
      <c r="U179" s="255"/>
      <c r="V179" s="255"/>
      <c r="W179" s="257"/>
      <c r="X179" s="257"/>
      <c r="Y179" s="255"/>
      <c r="Z179" s="255"/>
      <c r="AA179" s="255"/>
      <c r="AB179" s="255"/>
      <c r="AC179" s="335" t="s">
        <v>18</v>
      </c>
      <c r="AD179" s="225">
        <v>0.0</v>
      </c>
      <c r="AE179" s="225">
        <v>0.0</v>
      </c>
      <c r="AF179" s="225">
        <v>0.0</v>
      </c>
      <c r="AG179" s="225">
        <v>0.0</v>
      </c>
      <c r="AH179" s="225">
        <v>0.0</v>
      </c>
      <c r="AI179" s="225">
        <v>13.0</v>
      </c>
      <c r="AJ179" s="225">
        <v>0.0</v>
      </c>
      <c r="AK179" s="225">
        <v>0.0</v>
      </c>
      <c r="AL179" s="225">
        <v>0.0</v>
      </c>
      <c r="AM179" s="225">
        <v>0.0</v>
      </c>
      <c r="AN179" s="225">
        <v>0.0</v>
      </c>
      <c r="AO179" s="225">
        <v>0.0</v>
      </c>
      <c r="AP179" s="309">
        <v>26.0</v>
      </c>
      <c r="AQ179" s="225">
        <v>0.0</v>
      </c>
      <c r="AR179" s="225">
        <v>0.0</v>
      </c>
      <c r="AS179" s="225">
        <v>0.0</v>
      </c>
      <c r="AT179" s="225">
        <v>0.0</v>
      </c>
      <c r="AU179" s="225">
        <v>0.0</v>
      </c>
      <c r="AV179" s="225">
        <v>0.0</v>
      </c>
      <c r="AW179" s="225">
        <v>0.0</v>
      </c>
      <c r="AX179" s="225">
        <v>0.0</v>
      </c>
      <c r="AY179" s="236" t="str">
        <f t="shared" ref="AY179:BS179" si="723">IF(AD179 = 0, "", AD179)</f>
        <v/>
      </c>
      <c r="AZ179" s="227" t="str">
        <f t="shared" si="723"/>
        <v/>
      </c>
      <c r="BA179" s="227" t="str">
        <f t="shared" si="723"/>
        <v/>
      </c>
      <c r="BB179" s="227" t="str">
        <f t="shared" si="723"/>
        <v/>
      </c>
      <c r="BC179" s="227" t="str">
        <f t="shared" si="723"/>
        <v/>
      </c>
      <c r="BD179" s="225" t="str">
        <f t="shared" si="723"/>
        <v>13</v>
      </c>
      <c r="BE179" s="227" t="str">
        <f t="shared" si="723"/>
        <v/>
      </c>
      <c r="BF179" s="227" t="str">
        <f t="shared" si="723"/>
        <v/>
      </c>
      <c r="BG179" s="227" t="str">
        <f t="shared" si="723"/>
        <v/>
      </c>
      <c r="BH179" s="227" t="str">
        <f t="shared" si="723"/>
        <v/>
      </c>
      <c r="BI179" s="227" t="str">
        <f t="shared" si="723"/>
        <v/>
      </c>
      <c r="BJ179" s="227" t="str">
        <f t="shared" si="723"/>
        <v/>
      </c>
      <c r="BK179" s="309" t="str">
        <f t="shared" si="723"/>
        <v>26</v>
      </c>
      <c r="BL179" s="227" t="str">
        <f t="shared" si="723"/>
        <v/>
      </c>
      <c r="BM179" s="227" t="str">
        <f t="shared" si="723"/>
        <v/>
      </c>
      <c r="BN179" s="227" t="str">
        <f t="shared" si="723"/>
        <v/>
      </c>
      <c r="BO179" s="227" t="str">
        <f t="shared" si="723"/>
        <v/>
      </c>
      <c r="BP179" s="227" t="str">
        <f t="shared" si="723"/>
        <v/>
      </c>
      <c r="BQ179" s="227" t="str">
        <f t="shared" si="723"/>
        <v/>
      </c>
      <c r="BR179" s="227" t="str">
        <f t="shared" si="723"/>
        <v/>
      </c>
      <c r="BS179" s="238" t="str">
        <f t="shared" si="723"/>
        <v/>
      </c>
      <c r="BT179" s="239" t="str">
        <f>$AY179*Assembly!Y$4+$AZ179*Assembly!Y$5+$BA179*Assembly!Y$6+$BB179*Assembly!Y$7+$BC179*Assembly!Y$8+$BD179*Assembly!Y$9+$BE179*Assembly!Y$10+$BF179*Assembly!Y$11+$BG179*Assembly!Y$12+$BH179*Assembly!Y$13+$BI179*Assembly!Y$14+$BJ179*Assembly!Y$15+$BK179*Assembly!Y$16+$BL179*Assembly!Y$17+$BM179*Assembly!Y$18+$BN179*Assembly!Y$19+$BO179*Assembly!Y$20+$BP179*Assembly!Y$21+$BQ179*Assembly!Y$22+$BR179*Assembly!Y$23+$BS179*Assembly!Y$24</f>
        <v>468</v>
      </c>
      <c r="BU179" s="225" t="str">
        <f t="shared" si="8"/>
        <v>15</v>
      </c>
      <c r="BV179" s="225" t="str">
        <f>$AY179*Assembly!AC$4+$AZ179*Assembly!AC$5+$BA179*Assembly!AC$6+$BB179*Assembly!AC$7+$BC179*Assembly!AC$8+$BD179*Assembly!AC$9+$BE179*Assembly!AC$10+$BF179*Assembly!AC$11+$BG179*Assembly!AC$12+$BH179*Assembly!AC$13+$BI179*Assembly!AC$14+$BJ179*Assembly!AC$15+$BK179*Assembly!AC$16+$BL179*Assembly!AC$17+$BM179*Assembly!AC$18+$BN179*Assembly!AC$19+$BO179*Assembly!AC$20+$BP179*Assembly!AC$21+$BQ179*Assembly!AC$22+$BR179*Assembly!AC$23+$BS179*Assembly!AC$24</f>
        <v>1,755</v>
      </c>
      <c r="BW179" s="240" t="str">
        <f t="shared" si="9"/>
        <v>3.75</v>
      </c>
      <c r="BX179" s="241" t="str">
        <f t="shared" si="10"/>
        <v>56</v>
      </c>
      <c r="BY179" s="242" t="str">
        <f t="shared" si="11"/>
        <v>117.2</v>
      </c>
      <c r="BZ179" s="225"/>
      <c r="CA179" s="225" t="str">
        <f>$AY179*Assembly!X$4+$AZ179*Assembly!X$5+$BA179*Assembly!X$6+$BB179*Assembly!X$7+$BC179*Assembly!X$8+$BD179*Assembly!X$9+$BE179*Assembly!X$10+$BF179*Assembly!X$11+$BG179*Assembly!X$12+$BH179*Assembly!X$13+$BI179*Assembly!X$14+$BJ179*Assembly!X$15+$BK179*Assembly!X$16+$BL179*Assembly!X$17+$BM179*Assembly!X$18+$BN179*Assembly!X$19+$BO179*Assembly!X$20+$BP179*Assembly!X$21+$BQ179*Assembly!X$22+$BR179*Assembly!X$23+$BS179*Assembly!X$24</f>
        <v>39</v>
      </c>
      <c r="CB179" s="225" t="str">
        <f t="shared" si="12"/>
        <v>6,067</v>
      </c>
      <c r="CC179" s="223" t="str">
        <f t="shared" si="13"/>
        <v>0.0061</v>
      </c>
      <c r="CD179" s="243" t="str">
        <f>$AY179*Assembly!AB$4+$AZ179*Assembly!AB$5+$BA179*Assembly!AB$6+$BB179*Assembly!AB$7+$BC179*Assembly!AB$8+$BD179*Assembly!AB$9+$BE179*Assembly!AB$10+$BF179*Assembly!AB$11+$BG179*Assembly!AB$12+$BH179*Assembly!AB$13+$BI179*Assembly!AB$14+$BJ179*Assembly!AB$15+$BK179*Assembly!AB$16+$BL179*Assembly!AB$17+$BM179*Assembly!AB$18+$BN179*Assembly!AB$19+$BO179*Assembly!AB$20+$BP179*Assembly!AB$21+$BQ179*Assembly!AB$22+$BR179*Assembly!AB$23+$BS179*Assembly!AB$24</f>
        <v>234</v>
      </c>
      <c r="CE179" s="256" t="str">
        <f>$AY179*Assembly!M$4+$AZ179*Assembly!M$5+$BA179*Assembly!M$6+$BB179*Assembly!M$7+$BC179*Assembly!M$8+$BD179*Assembly!M$9+$BE179*Assembly!M$10+$BF179*Assembly!M$11+$BG179*Assembly!M$12+$BH179*Assembly!M$13+$BI179*Assembly!M$14+$BJ179*Assembly!M$15+$BK179*Assembly!M$16+$BL179*Assembly!M$17+$BM179*Assembly!M$18+$BN179*Assembly!M$19+$BO179*Assembly!M$20+$BP179*Assembly!M$21+$BQ179*Assembly!M$22+$BR179*Assembly!M$23+$BS179*Assembly!M$24</f>
        <v>91</v>
      </c>
      <c r="CF179" s="256" t="str">
        <f>$AY179*Assembly!N$4+$AZ179*Assembly!N$5+$BA179*Assembly!N$6+$BB179*Assembly!N$7+$BC179*Assembly!N$8+$BD179*Assembly!N$9+$BE179*Assembly!N$10+$BF179*Assembly!N$11+$BG179*Assembly!N$12+$BH179*Assembly!N$13+$BI179*Assembly!N$14+$BJ179*Assembly!N$15+$BK179*Assembly!N$16+$BL179*Assembly!N$17+$BM179*Assembly!N$18+$BN179*Assembly!N$19+$BO179*Assembly!N$20+$BP179*Assembly!N$21+$BQ179*Assembly!N$22+$BR179*Assembly!N$23+$BS179*Assembly!N$24</f>
        <v>0</v>
      </c>
      <c r="CG179" s="256" t="str">
        <f>$AY179*Assembly!O$4+$AZ179*Assembly!O$5+$BA179*Assembly!O$6+$BB179*Assembly!O$7+$BC179*Assembly!O$8+$BD179*Assembly!O$9+$BE179*Assembly!O$10+$BF179*Assembly!O$11+$BG179*Assembly!O$12+$BH179*Assembly!O$13+$BI179*Assembly!O$14+$BJ179*Assembly!O$15+$BK179*Assembly!O$16+$BL179*Assembly!O$17+$BM179*Assembly!O$18+$BN179*Assembly!O$19+$BO179*Assembly!O$20+$BP179*Assembly!O$21+$BQ179*Assembly!O$22+$BR179*Assembly!O$23+$BS179*Assembly!O$24</f>
        <v>0</v>
      </c>
      <c r="CH179" s="254" t="str">
        <f>$AY179*Assembly!P$4+$AZ179*Assembly!P$5+$BA179*Assembly!P$6+$BB179*Assembly!P$7+$BC179*Assembly!P$8+$BD179*Assembly!P$9+$BE179*Assembly!P$10+$BF179*Assembly!P$11+$BG179*Assembly!P$12+$BH179*Assembly!P$13+$BI179*Assembly!P$14+$BJ179*Assembly!P$15+$BK179*Assembly!P$16+$BL179*Assembly!P$17+$BM179*Assembly!P$18+$BN179*Assembly!P$19+$BO179*Assembly!P$20+$BP179*Assembly!P$21+$BQ179*Assembly!P$22+$BR179*Assembly!P$23+$BS179*Assembly!P$24</f>
        <v>0</v>
      </c>
      <c r="CI179" s="254" t="str">
        <f>$AY179*Assembly!Q$4+$AZ179*Assembly!Q$5+$BA179*Assembly!Q$6+$BB179*Assembly!Q$7+$BC179*Assembly!Q$8+$BD179*Assembly!Q$9+$BE179*Assembly!Q$10+$BF179*Assembly!Q$11+$BG179*Assembly!Q$12+$BH179*Assembly!Q$13+$BI179*Assembly!Q$14+$BJ179*Assembly!Q$15+$BK179*Assembly!Q$16+$BL179*Assembly!Q$17+$BM179*Assembly!Q$18+$BN179*Assembly!Q$19+$BO179*Assembly!Q$20+$BP179*Assembly!Q$21+$BQ179*Assembly!Q$22+$BR179*Assembly!Q$23+$BS179*Assembly!Q$24</f>
        <v>390</v>
      </c>
      <c r="CJ179" s="256" t="str">
        <f>$AY179*Assembly!R$4+$AZ179*Assembly!R$5+$BA179*Assembly!R$6+$BB179*Assembly!R$7+$BC179*Assembly!R$8+$BD179*Assembly!R$9+$BE179*Assembly!R$10+$BF179*Assembly!R$11+$BG179*Assembly!R$12+$BH179*Assembly!R$13+$BI179*Assembly!R$14+$BJ179*Assembly!R$15+$BK179*Assembly!R$16+$BL179*Assembly!R$17+$BM179*Assembly!R$18+$BN179*Assembly!R$19+$BO179*Assembly!R$20+$BP179*Assembly!R$21+$BQ179*Assembly!R$22+$BR179*Assembly!R$23+$BS179*Assembly!R$24</f>
        <v>0</v>
      </c>
      <c r="CK179" s="254" t="str">
        <f>$AY179*Assembly!S$4+$AZ179*Assembly!S$5+$BA179*Assembly!S$6+$BB179*Assembly!S$7+$BC179*Assembly!S$8+$BD179*Assembly!S$9+$BE179*Assembly!S$10+$BF179*Assembly!S$11+$BG179*Assembly!S$12+$BH179*Assembly!S$13+$BI179*Assembly!S$14+$BJ179*Assembly!S$15+$BK179*Assembly!S$16+$BL179*Assembly!S$17+$BM179*Assembly!S$18+$BN179*Assembly!S$19+$BO179*Assembly!S$20+$BP179*Assembly!S$21+$BQ179*Assembly!S$22+$BR179*Assembly!S$23+$BS179*Assembly!S$24</f>
        <v>0</v>
      </c>
      <c r="CL179" s="254" t="str">
        <f>$AY179*Assembly!T$4+$AZ179*Assembly!T$5+$BA179*Assembly!T$6+$BB179*Assembly!T$7+$BC179*Assembly!T$8+$BD179*Assembly!T$9+$BE179*Assembly!T$10+$BF179*Assembly!T$11+$BG179*Assembly!T$12+$BH179*Assembly!T$13+$BI179*Assembly!T$14+$BJ179*Assembly!T$15+$BK179*Assembly!T$16+$BL179*Assembly!T$17+$BM179*Assembly!T$18+$BN179*Assembly!T$19+$BO179*Assembly!T$20+$BP179*Assembly!T$21+$BQ179*Assembly!T$22+$BR179*Assembly!T$23+$BS179*Assembly!T$24</f>
        <v>0</v>
      </c>
      <c r="CM179" s="254" t="str">
        <f>$AY179*Assembly!U$4+$AZ179*Assembly!U$5+$BA179*Assembly!U$6+$BB179*Assembly!U$7+$BC179*Assembly!U$8+$BD179*Assembly!U$9+$BE179*Assembly!U$10+$BF179*Assembly!U$11+$BG179*Assembly!U$12+$BH179*Assembly!U$13+$BI179*Assembly!U$14+$BJ179*Assembly!U$15+$BK179*Assembly!U$16+$BL179*Assembly!U$17+$BM179*Assembly!U$18+$BN179*Assembly!U$19+$BO179*Assembly!U$20+$BP179*Assembly!U$21+$BQ179*Assembly!U$22+$BR179*Assembly!U$23+$BS179*Assembly!U$24</f>
        <v>0</v>
      </c>
      <c r="CN179" s="256" t="str">
        <f>$AY179*Assembly!V$4+$AZ179*Assembly!V$5+$BA179*Assembly!V$6+$BB179*Assembly!V$7+$BC179*Assembly!V$8+$BD179*Assembly!V$9+$BE179*Assembly!V$10+$BF179*Assembly!V$11+$BG179*Assembly!V$12+$BH179*Assembly!V$13+$BI179*Assembly!V$14+$BJ179*Assembly!V$15+$BK179*Assembly!V$16+$BL179*Assembly!V$17+$BM179*Assembly!V$18+$BN179*Assembly!V$19+$BO179*Assembly!V$20+$BP179*Assembly!V$21+$BQ179*Assembly!V$22+$BR179*Assembly!V$23+$BS179*Assembly!V$24</f>
        <v>0</v>
      </c>
      <c r="CO179" s="256" t="str">
        <f>CE179*Refining!$F$3</f>
        <v>163</v>
      </c>
      <c r="CP179" s="256" t="str">
        <f>CF179*Refining!$F$4</f>
        <v>0</v>
      </c>
      <c r="CQ179" s="256" t="str">
        <f>CG179*Refining!$F$5</f>
        <v>0</v>
      </c>
      <c r="CR179" s="256" t="str">
        <f>CH179*Refining!$F$6</f>
        <v>0</v>
      </c>
      <c r="CS179" s="256" t="str">
        <f>CI179*Refining!$F$7</f>
        <v>696</v>
      </c>
      <c r="CT179" s="256" t="str">
        <f>CJ179*Refining!$F$8</f>
        <v>0</v>
      </c>
      <c r="CU179" s="256" t="str">
        <f>CK179*Refining!$F$9</f>
        <v>0</v>
      </c>
      <c r="CV179" s="256" t="str">
        <f>CL179*Refining!$F$10</f>
        <v>0</v>
      </c>
      <c r="CW179" s="256" t="str">
        <f>CM179*Refining!$F$11</f>
        <v>0</v>
      </c>
      <c r="CX179" s="256" t="str">
        <f>CN179*Refining!$F$12</f>
        <v>0</v>
      </c>
      <c r="CY179" s="248" t="str">
        <f t="shared" ref="CY179:DR179" si="724">IF(CE179 = 0, "", CE179)</f>
        <v>91</v>
      </c>
      <c r="CZ179" s="245" t="str">
        <f t="shared" si="724"/>
        <v/>
      </c>
      <c r="DA179" s="245" t="str">
        <f t="shared" si="724"/>
        <v/>
      </c>
      <c r="DB179" s="245" t="str">
        <f t="shared" si="724"/>
        <v/>
      </c>
      <c r="DC179" s="245" t="str">
        <f t="shared" si="724"/>
        <v>390</v>
      </c>
      <c r="DD179" s="245" t="str">
        <f t="shared" si="724"/>
        <v/>
      </c>
      <c r="DE179" s="245" t="str">
        <f t="shared" si="724"/>
        <v/>
      </c>
      <c r="DF179" s="245" t="str">
        <f t="shared" si="724"/>
        <v/>
      </c>
      <c r="DG179" s="245" t="str">
        <f t="shared" si="724"/>
        <v/>
      </c>
      <c r="DH179" s="246" t="str">
        <f t="shared" si="724"/>
        <v/>
      </c>
      <c r="DI179" s="248" t="str">
        <f t="shared" si="724"/>
        <v>163</v>
      </c>
      <c r="DJ179" s="245" t="str">
        <f t="shared" si="724"/>
        <v/>
      </c>
      <c r="DK179" s="245" t="str">
        <f t="shared" si="724"/>
        <v/>
      </c>
      <c r="DL179" s="245" t="str">
        <f t="shared" si="724"/>
        <v/>
      </c>
      <c r="DM179" s="249" t="str">
        <f t="shared" si="724"/>
        <v>696</v>
      </c>
      <c r="DN179" s="245" t="str">
        <f t="shared" si="724"/>
        <v/>
      </c>
      <c r="DO179" s="245" t="str">
        <f t="shared" si="724"/>
        <v/>
      </c>
      <c r="DP179" s="245" t="str">
        <f t="shared" si="724"/>
        <v/>
      </c>
      <c r="DQ179" s="245" t="str">
        <f t="shared" si="724"/>
        <v/>
      </c>
      <c r="DR179" s="246" t="str">
        <f t="shared" si="724"/>
        <v/>
      </c>
      <c r="DS179" s="248" t="str">
        <f t="shared" si="15"/>
        <v>481</v>
      </c>
      <c r="DT179" s="249" t="str">
        <f t="shared" si="16"/>
        <v>859</v>
      </c>
      <c r="DU179" s="225" t="str">
        <f>CY179*'Ores &amp; Ingots'!$C$3+CZ179*'Ores &amp; Ingots'!$C$4+DA179*'Ores &amp; Ingots'!$C$5+DB179*'Ores &amp; Ingots'!$C$6+DC179*'Ores &amp; Ingots'!$C$7+DD179*'Ores &amp; Ingots'!$C$8+DE179*'Ores &amp; Ingots'!$C$9+DF179*'Ores &amp; Ingots'!$C$10+DG179*'Ores &amp; Ingots'!$C$11+DH179*'Ores &amp; Ingots'!$C$12</f>
        <v>179</v>
      </c>
      <c r="DV179" s="225" t="str">
        <f>DI179*'Ores &amp; Ingots'!$B$3+DJ179*'Ores &amp; Ingots'!$B$4+DK179*'Ores &amp; Ingots'!$B$5+DL179*'Ores &amp; Ingots'!$B$6+DM179*'Ores &amp; Ingots'!$B$7+DN179*'Ores &amp; Ingots'!$B$8+DO179*'Ores &amp; Ingots'!$B$9+DP179*'Ores &amp; Ingots'!$B$10+DQ179*'Ores &amp; Ingots'!$B$11+DR179*'Ores &amp; Ingots'!$B$12</f>
        <v>318</v>
      </c>
      <c r="DW179" s="249" t="str">
        <f>CY179*Refining!$G$3+CZ179*Refining!$G$4+DA179*Refining!$G$5+DB179*Refining!$G$6+DC179*Refining!$G$7+DD179*Refining!$G$8+DE179*Refining!$G$9+DF179*Refining!$G$10+DG179*Refining!$G$11+DH179*Refining!$G$12</f>
        <v>328</v>
      </c>
      <c r="DX179" s="249" t="str">
        <f t="shared" si="17"/>
        <v>50,972</v>
      </c>
      <c r="DY179" s="250" t="str">
        <f t="shared" si="18"/>
        <v>0.0510</v>
      </c>
      <c r="DZ179" s="248" t="str">
        <f t="shared" si="19"/>
        <v>375</v>
      </c>
      <c r="EA179" s="251" t="str">
        <f t="shared" ref="EA179:EB179" si="725">DZ179/60</f>
        <v>6.2</v>
      </c>
      <c r="EB179" s="251" t="str">
        <f t="shared" si="725"/>
        <v>0.1</v>
      </c>
      <c r="EC179" s="543" t="str">
        <f t="shared" si="21"/>
        <v>0.00</v>
      </c>
      <c r="ED179" s="248" t="str">
        <f t="shared" si="22"/>
        <v>57,039</v>
      </c>
      <c r="EE179" s="251" t="str">
        <f t="shared" ref="EE179:EF179" si="726">ED179/1000</f>
        <v>57.0</v>
      </c>
      <c r="EF179" s="252" t="str">
        <f t="shared" si="726"/>
        <v>0.06</v>
      </c>
      <c r="EG179" s="544" t="str">
        <f t="shared" si="24"/>
        <v>0.0570</v>
      </c>
      <c r="EH179" s="225">
        <v>55.0</v>
      </c>
    </row>
    <row r="180">
      <c r="A180" s="33"/>
      <c r="B180" s="226" t="s">
        <v>1038</v>
      </c>
      <c r="C180" s="227" t="s">
        <v>886</v>
      </c>
      <c r="D180" s="227">
        <v>1.0</v>
      </c>
      <c r="E180" s="227">
        <v>1.0</v>
      </c>
      <c r="F180" s="227">
        <v>1.0</v>
      </c>
      <c r="G180" s="253" t="str">
        <f t="shared" si="5"/>
        <v>15.6</v>
      </c>
      <c r="H180" s="254">
        <v>6.0</v>
      </c>
      <c r="I180" s="254">
        <v>6.0</v>
      </c>
      <c r="J180" s="254" t="str">
        <f>H180/Main!$D$9</f>
        <v>6</v>
      </c>
      <c r="K180" s="254" t="str">
        <f>I180/Main!$D$10</f>
        <v>6</v>
      </c>
      <c r="L180" s="254" t="str">
        <f t="shared" si="6"/>
        <v>1</v>
      </c>
      <c r="M180" s="254">
        <v>1.0</v>
      </c>
      <c r="N180" s="255"/>
      <c r="O180" s="255"/>
      <c r="P180" s="255"/>
      <c r="Q180" s="256"/>
      <c r="R180" s="255"/>
      <c r="S180" s="257"/>
      <c r="T180" s="257"/>
      <c r="U180" s="255"/>
      <c r="V180" s="255"/>
      <c r="W180" s="257"/>
      <c r="X180" s="257"/>
      <c r="Y180" s="255"/>
      <c r="Z180" s="255"/>
      <c r="AA180" s="255"/>
      <c r="AB180" s="255"/>
      <c r="AC180" s="335" t="s">
        <v>18</v>
      </c>
      <c r="AD180" s="225">
        <v>0.0</v>
      </c>
      <c r="AE180" s="225">
        <v>0.0</v>
      </c>
      <c r="AF180" s="225">
        <v>0.0</v>
      </c>
      <c r="AG180" s="225">
        <v>0.0</v>
      </c>
      <c r="AH180" s="225">
        <v>0.0</v>
      </c>
      <c r="AI180" s="225">
        <v>10.0</v>
      </c>
      <c r="AJ180" s="225">
        <v>0.0</v>
      </c>
      <c r="AK180" s="225">
        <v>0.0</v>
      </c>
      <c r="AL180" s="225">
        <v>0.0</v>
      </c>
      <c r="AM180" s="225">
        <v>0.0</v>
      </c>
      <c r="AN180" s="225">
        <v>0.0</v>
      </c>
      <c r="AO180" s="225">
        <v>0.0</v>
      </c>
      <c r="AP180" s="309">
        <v>25.0</v>
      </c>
      <c r="AQ180" s="225">
        <v>0.0</v>
      </c>
      <c r="AR180" s="225">
        <v>0.0</v>
      </c>
      <c r="AS180" s="225">
        <v>0.0</v>
      </c>
      <c r="AT180" s="225">
        <v>0.0</v>
      </c>
      <c r="AU180" s="225">
        <v>0.0</v>
      </c>
      <c r="AV180" s="225">
        <v>0.0</v>
      </c>
      <c r="AW180" s="225">
        <v>0.0</v>
      </c>
      <c r="AX180" s="225">
        <v>0.0</v>
      </c>
      <c r="AY180" s="236" t="str">
        <f t="shared" ref="AY180:BS180" si="727">IF(AD180 = 0, "", AD180)</f>
        <v/>
      </c>
      <c r="AZ180" s="227" t="str">
        <f t="shared" si="727"/>
        <v/>
      </c>
      <c r="BA180" s="227" t="str">
        <f t="shared" si="727"/>
        <v/>
      </c>
      <c r="BB180" s="227" t="str">
        <f t="shared" si="727"/>
        <v/>
      </c>
      <c r="BC180" s="227" t="str">
        <f t="shared" si="727"/>
        <v/>
      </c>
      <c r="BD180" s="225" t="str">
        <f t="shared" si="727"/>
        <v>10</v>
      </c>
      <c r="BE180" s="227" t="str">
        <f t="shared" si="727"/>
        <v/>
      </c>
      <c r="BF180" s="227" t="str">
        <f t="shared" si="727"/>
        <v/>
      </c>
      <c r="BG180" s="227" t="str">
        <f t="shared" si="727"/>
        <v/>
      </c>
      <c r="BH180" s="227" t="str">
        <f t="shared" si="727"/>
        <v/>
      </c>
      <c r="BI180" s="227" t="str">
        <f t="shared" si="727"/>
        <v/>
      </c>
      <c r="BJ180" s="227" t="str">
        <f t="shared" si="727"/>
        <v/>
      </c>
      <c r="BK180" s="309" t="str">
        <f t="shared" si="727"/>
        <v>25</v>
      </c>
      <c r="BL180" s="227" t="str">
        <f t="shared" si="727"/>
        <v/>
      </c>
      <c r="BM180" s="227" t="str">
        <f t="shared" si="727"/>
        <v/>
      </c>
      <c r="BN180" s="227" t="str">
        <f t="shared" si="727"/>
        <v/>
      </c>
      <c r="BO180" s="227" t="str">
        <f t="shared" si="727"/>
        <v/>
      </c>
      <c r="BP180" s="227" t="str">
        <f t="shared" si="727"/>
        <v/>
      </c>
      <c r="BQ180" s="227" t="str">
        <f t="shared" si="727"/>
        <v/>
      </c>
      <c r="BR180" s="227" t="str">
        <f t="shared" si="727"/>
        <v/>
      </c>
      <c r="BS180" s="238" t="str">
        <f t="shared" si="727"/>
        <v/>
      </c>
      <c r="BT180" s="239" t="str">
        <f>$AY180*Assembly!Y$4+$AZ180*Assembly!Y$5+$BA180*Assembly!Y$6+$BB180*Assembly!Y$7+$BC180*Assembly!Y$8+$BD180*Assembly!Y$9+$BE180*Assembly!Y$10+$BF180*Assembly!Y$11+$BG180*Assembly!Y$12+$BH180*Assembly!Y$13+$BI180*Assembly!Y$14+$BJ180*Assembly!Y$15+$BK180*Assembly!Y$16+$BL180*Assembly!Y$17+$BM180*Assembly!Y$18+$BN180*Assembly!Y$19+$BO180*Assembly!Y$20+$BP180*Assembly!Y$21+$BQ180*Assembly!Y$22+$BR180*Assembly!Y$23+$BS180*Assembly!Y$24</f>
        <v>435</v>
      </c>
      <c r="BU180" s="225" t="str">
        <f t="shared" si="8"/>
        <v>28</v>
      </c>
      <c r="BV180" s="225" t="str">
        <f>$AY180*Assembly!AC$4+$AZ180*Assembly!AC$5+$BA180*Assembly!AC$6+$BB180*Assembly!AC$7+$BC180*Assembly!AC$8+$BD180*Assembly!AC$9+$BE180*Assembly!AC$10+$BF180*Assembly!AC$11+$BG180*Assembly!AC$12+$BH180*Assembly!AC$13+$BI180*Assembly!AC$14+$BJ180*Assembly!AC$15+$BK180*Assembly!AC$16+$BL180*Assembly!AC$17+$BM180*Assembly!AC$18+$BN180*Assembly!AC$19+$BO180*Assembly!AC$20+$BP180*Assembly!AC$21+$BQ180*Assembly!AC$22+$BR180*Assembly!AC$23+$BS180*Assembly!AC$24</f>
        <v>1,650</v>
      </c>
      <c r="BW180" s="240" t="str">
        <f t="shared" si="9"/>
        <v>3.79</v>
      </c>
      <c r="BX180" s="241" t="str">
        <f t="shared" si="10"/>
        <v>106</v>
      </c>
      <c r="BY180" s="242" t="str">
        <f t="shared" si="11"/>
        <v>59.3</v>
      </c>
      <c r="BZ180" s="225"/>
      <c r="CA180" s="225" t="str">
        <f>$AY180*Assembly!X$4+$AZ180*Assembly!X$5+$BA180*Assembly!X$6+$BB180*Assembly!X$7+$BC180*Assembly!X$8+$BD180*Assembly!X$9+$BE180*Assembly!X$10+$BF180*Assembly!X$11+$BG180*Assembly!X$12+$BH180*Assembly!X$13+$BI180*Assembly!X$14+$BJ180*Assembly!X$15+$BK180*Assembly!X$16+$BL180*Assembly!X$17+$BM180*Assembly!X$18+$BN180*Assembly!X$19+$BO180*Assembly!X$20+$BP180*Assembly!X$21+$BQ180*Assembly!X$22+$BR180*Assembly!X$23+$BS180*Assembly!X$24</f>
        <v>35</v>
      </c>
      <c r="CB180" s="225" t="str">
        <f t="shared" si="12"/>
        <v>5,444</v>
      </c>
      <c r="CC180" s="223" t="str">
        <f t="shared" si="13"/>
        <v>0.0054</v>
      </c>
      <c r="CD180" s="243" t="str">
        <f>$AY180*Assembly!AB$4+$AZ180*Assembly!AB$5+$BA180*Assembly!AB$6+$BB180*Assembly!AB$7+$BC180*Assembly!AB$8+$BD180*Assembly!AB$9+$BE180*Assembly!AB$10+$BF180*Assembly!AB$11+$BG180*Assembly!AB$12+$BH180*Assembly!AB$13+$BI180*Assembly!AB$14+$BJ180*Assembly!AB$15+$BK180*Assembly!AB$16+$BL180*Assembly!AB$17+$BM180*Assembly!AB$18+$BN180*Assembly!AB$19+$BO180*Assembly!AB$20+$BP180*Assembly!AB$21+$BQ180*Assembly!AB$22+$BR180*Assembly!AB$23+$BS180*Assembly!AB$24</f>
        <v>220</v>
      </c>
      <c r="CE180" s="256" t="str">
        <f>$AY180*Assembly!M$4+$AZ180*Assembly!M$5+$BA180*Assembly!M$6+$BB180*Assembly!M$7+$BC180*Assembly!M$8+$BD180*Assembly!M$9+$BE180*Assembly!M$10+$BF180*Assembly!M$11+$BG180*Assembly!M$12+$BH180*Assembly!M$13+$BI180*Assembly!M$14+$BJ180*Assembly!M$15+$BK180*Assembly!M$16+$BL180*Assembly!M$17+$BM180*Assembly!M$18+$BN180*Assembly!M$19+$BO180*Assembly!M$20+$BP180*Assembly!M$21+$BQ180*Assembly!M$22+$BR180*Assembly!M$23+$BS180*Assembly!M$24</f>
        <v>70</v>
      </c>
      <c r="CF180" s="256" t="str">
        <f>$AY180*Assembly!N$4+$AZ180*Assembly!N$5+$BA180*Assembly!N$6+$BB180*Assembly!N$7+$BC180*Assembly!N$8+$BD180*Assembly!N$9+$BE180*Assembly!N$10+$BF180*Assembly!N$11+$BG180*Assembly!N$12+$BH180*Assembly!N$13+$BI180*Assembly!N$14+$BJ180*Assembly!N$15+$BK180*Assembly!N$16+$BL180*Assembly!N$17+$BM180*Assembly!N$18+$BN180*Assembly!N$19+$BO180*Assembly!N$20+$BP180*Assembly!N$21+$BQ180*Assembly!N$22+$BR180*Assembly!N$23+$BS180*Assembly!N$24</f>
        <v>0</v>
      </c>
      <c r="CG180" s="256" t="str">
        <f>$AY180*Assembly!O$4+$AZ180*Assembly!O$5+$BA180*Assembly!O$6+$BB180*Assembly!O$7+$BC180*Assembly!O$8+$BD180*Assembly!O$9+$BE180*Assembly!O$10+$BF180*Assembly!O$11+$BG180*Assembly!O$12+$BH180*Assembly!O$13+$BI180*Assembly!O$14+$BJ180*Assembly!O$15+$BK180*Assembly!O$16+$BL180*Assembly!O$17+$BM180*Assembly!O$18+$BN180*Assembly!O$19+$BO180*Assembly!O$20+$BP180*Assembly!O$21+$BQ180*Assembly!O$22+$BR180*Assembly!O$23+$BS180*Assembly!O$24</f>
        <v>0</v>
      </c>
      <c r="CH180" s="254" t="str">
        <f>$AY180*Assembly!P$4+$AZ180*Assembly!P$5+$BA180*Assembly!P$6+$BB180*Assembly!P$7+$BC180*Assembly!P$8+$BD180*Assembly!P$9+$BE180*Assembly!P$10+$BF180*Assembly!P$11+$BG180*Assembly!P$12+$BH180*Assembly!P$13+$BI180*Assembly!P$14+$BJ180*Assembly!P$15+$BK180*Assembly!P$16+$BL180*Assembly!P$17+$BM180*Assembly!P$18+$BN180*Assembly!P$19+$BO180*Assembly!P$20+$BP180*Assembly!P$21+$BQ180*Assembly!P$22+$BR180*Assembly!P$23+$BS180*Assembly!P$24</f>
        <v>0</v>
      </c>
      <c r="CI180" s="254" t="str">
        <f>$AY180*Assembly!Q$4+$AZ180*Assembly!Q$5+$BA180*Assembly!Q$6+$BB180*Assembly!Q$7+$BC180*Assembly!Q$8+$BD180*Assembly!Q$9+$BE180*Assembly!Q$10+$BF180*Assembly!Q$11+$BG180*Assembly!Q$12+$BH180*Assembly!Q$13+$BI180*Assembly!Q$14+$BJ180*Assembly!Q$15+$BK180*Assembly!Q$16+$BL180*Assembly!Q$17+$BM180*Assembly!Q$18+$BN180*Assembly!Q$19+$BO180*Assembly!Q$20+$BP180*Assembly!Q$21+$BQ180*Assembly!Q$22+$BR180*Assembly!Q$23+$BS180*Assembly!Q$24</f>
        <v>375</v>
      </c>
      <c r="CJ180" s="256" t="str">
        <f>$AY180*Assembly!R$4+$AZ180*Assembly!R$5+$BA180*Assembly!R$6+$BB180*Assembly!R$7+$BC180*Assembly!R$8+$BD180*Assembly!R$9+$BE180*Assembly!R$10+$BF180*Assembly!R$11+$BG180*Assembly!R$12+$BH180*Assembly!R$13+$BI180*Assembly!R$14+$BJ180*Assembly!R$15+$BK180*Assembly!R$16+$BL180*Assembly!R$17+$BM180*Assembly!R$18+$BN180*Assembly!R$19+$BO180*Assembly!R$20+$BP180*Assembly!R$21+$BQ180*Assembly!R$22+$BR180*Assembly!R$23+$BS180*Assembly!R$24</f>
        <v>0</v>
      </c>
      <c r="CK180" s="254" t="str">
        <f>$AY180*Assembly!S$4+$AZ180*Assembly!S$5+$BA180*Assembly!S$6+$BB180*Assembly!S$7+$BC180*Assembly!S$8+$BD180*Assembly!S$9+$BE180*Assembly!S$10+$BF180*Assembly!S$11+$BG180*Assembly!S$12+$BH180*Assembly!S$13+$BI180*Assembly!S$14+$BJ180*Assembly!S$15+$BK180*Assembly!S$16+$BL180*Assembly!S$17+$BM180*Assembly!S$18+$BN180*Assembly!S$19+$BO180*Assembly!S$20+$BP180*Assembly!S$21+$BQ180*Assembly!S$22+$BR180*Assembly!S$23+$BS180*Assembly!S$24</f>
        <v>0</v>
      </c>
      <c r="CL180" s="254" t="str">
        <f>$AY180*Assembly!T$4+$AZ180*Assembly!T$5+$BA180*Assembly!T$6+$BB180*Assembly!T$7+$BC180*Assembly!T$8+$BD180*Assembly!T$9+$BE180*Assembly!T$10+$BF180*Assembly!T$11+$BG180*Assembly!T$12+$BH180*Assembly!T$13+$BI180*Assembly!T$14+$BJ180*Assembly!T$15+$BK180*Assembly!T$16+$BL180*Assembly!T$17+$BM180*Assembly!T$18+$BN180*Assembly!T$19+$BO180*Assembly!T$20+$BP180*Assembly!T$21+$BQ180*Assembly!T$22+$BR180*Assembly!T$23+$BS180*Assembly!T$24</f>
        <v>0</v>
      </c>
      <c r="CM180" s="254" t="str">
        <f>$AY180*Assembly!U$4+$AZ180*Assembly!U$5+$BA180*Assembly!U$6+$BB180*Assembly!U$7+$BC180*Assembly!U$8+$BD180*Assembly!U$9+$BE180*Assembly!U$10+$BF180*Assembly!U$11+$BG180*Assembly!U$12+$BH180*Assembly!U$13+$BI180*Assembly!U$14+$BJ180*Assembly!U$15+$BK180*Assembly!U$16+$BL180*Assembly!U$17+$BM180*Assembly!U$18+$BN180*Assembly!U$19+$BO180*Assembly!U$20+$BP180*Assembly!U$21+$BQ180*Assembly!U$22+$BR180*Assembly!U$23+$BS180*Assembly!U$24</f>
        <v>0</v>
      </c>
      <c r="CN180" s="256" t="str">
        <f>$AY180*Assembly!V$4+$AZ180*Assembly!V$5+$BA180*Assembly!V$6+$BB180*Assembly!V$7+$BC180*Assembly!V$8+$BD180*Assembly!V$9+$BE180*Assembly!V$10+$BF180*Assembly!V$11+$BG180*Assembly!V$12+$BH180*Assembly!V$13+$BI180*Assembly!V$14+$BJ180*Assembly!V$15+$BK180*Assembly!V$16+$BL180*Assembly!V$17+$BM180*Assembly!V$18+$BN180*Assembly!V$19+$BO180*Assembly!V$20+$BP180*Assembly!V$21+$BQ180*Assembly!V$22+$BR180*Assembly!V$23+$BS180*Assembly!V$24</f>
        <v>0</v>
      </c>
      <c r="CO180" s="256" t="str">
        <f>CE180*Refining!$F$3</f>
        <v>125</v>
      </c>
      <c r="CP180" s="256" t="str">
        <f>CF180*Refining!$F$4</f>
        <v>0</v>
      </c>
      <c r="CQ180" s="256" t="str">
        <f>CG180*Refining!$F$5</f>
        <v>0</v>
      </c>
      <c r="CR180" s="256" t="str">
        <f>CH180*Refining!$F$6</f>
        <v>0</v>
      </c>
      <c r="CS180" s="256" t="str">
        <f>CI180*Refining!$F$7</f>
        <v>670</v>
      </c>
      <c r="CT180" s="256" t="str">
        <f>CJ180*Refining!$F$8</f>
        <v>0</v>
      </c>
      <c r="CU180" s="256" t="str">
        <f>CK180*Refining!$F$9</f>
        <v>0</v>
      </c>
      <c r="CV180" s="256" t="str">
        <f>CL180*Refining!$F$10</f>
        <v>0</v>
      </c>
      <c r="CW180" s="256" t="str">
        <f>CM180*Refining!$F$11</f>
        <v>0</v>
      </c>
      <c r="CX180" s="256" t="str">
        <f>CN180*Refining!$F$12</f>
        <v>0</v>
      </c>
      <c r="CY180" s="248" t="str">
        <f t="shared" ref="CY180:DR180" si="728">IF(CE180 = 0, "", CE180)</f>
        <v>70</v>
      </c>
      <c r="CZ180" s="245" t="str">
        <f t="shared" si="728"/>
        <v/>
      </c>
      <c r="DA180" s="245" t="str">
        <f t="shared" si="728"/>
        <v/>
      </c>
      <c r="DB180" s="245" t="str">
        <f t="shared" si="728"/>
        <v/>
      </c>
      <c r="DC180" s="245" t="str">
        <f t="shared" si="728"/>
        <v>375</v>
      </c>
      <c r="DD180" s="245" t="str">
        <f t="shared" si="728"/>
        <v/>
      </c>
      <c r="DE180" s="245" t="str">
        <f t="shared" si="728"/>
        <v/>
      </c>
      <c r="DF180" s="245" t="str">
        <f t="shared" si="728"/>
        <v/>
      </c>
      <c r="DG180" s="245" t="str">
        <f t="shared" si="728"/>
        <v/>
      </c>
      <c r="DH180" s="246" t="str">
        <f t="shared" si="728"/>
        <v/>
      </c>
      <c r="DI180" s="248" t="str">
        <f t="shared" si="728"/>
        <v>125</v>
      </c>
      <c r="DJ180" s="245" t="str">
        <f t="shared" si="728"/>
        <v/>
      </c>
      <c r="DK180" s="245" t="str">
        <f t="shared" si="728"/>
        <v/>
      </c>
      <c r="DL180" s="245" t="str">
        <f t="shared" si="728"/>
        <v/>
      </c>
      <c r="DM180" s="249" t="str">
        <f t="shared" si="728"/>
        <v>670</v>
      </c>
      <c r="DN180" s="245" t="str">
        <f t="shared" si="728"/>
        <v/>
      </c>
      <c r="DO180" s="245" t="str">
        <f t="shared" si="728"/>
        <v/>
      </c>
      <c r="DP180" s="245" t="str">
        <f t="shared" si="728"/>
        <v/>
      </c>
      <c r="DQ180" s="245" t="str">
        <f t="shared" si="728"/>
        <v/>
      </c>
      <c r="DR180" s="246" t="str">
        <f t="shared" si="728"/>
        <v/>
      </c>
      <c r="DS180" s="248" t="str">
        <f t="shared" si="15"/>
        <v>445</v>
      </c>
      <c r="DT180" s="249" t="str">
        <f t="shared" si="16"/>
        <v>795</v>
      </c>
      <c r="DU180" s="225" t="str">
        <f>CY180*'Ores &amp; Ingots'!$C$3+CZ180*'Ores &amp; Ingots'!$C$4+DA180*'Ores &amp; Ingots'!$C$5+DB180*'Ores &amp; Ingots'!$C$6+DC180*'Ores &amp; Ingots'!$C$7+DD180*'Ores &amp; Ingots'!$C$8+DE180*'Ores &amp; Ingots'!$C$9+DF180*'Ores &amp; Ingots'!$C$10+DG180*'Ores &amp; Ingots'!$C$11+DH180*'Ores &amp; Ingots'!$C$12</f>
        <v>170</v>
      </c>
      <c r="DV180" s="225" t="str">
        <f>DI180*'Ores &amp; Ingots'!$B$3+DJ180*'Ores &amp; Ingots'!$B$4+DK180*'Ores &amp; Ingots'!$B$5+DL180*'Ores &amp; Ingots'!$B$6+DM180*'Ores &amp; Ingots'!$B$7+DN180*'Ores &amp; Ingots'!$B$8+DO180*'Ores &amp; Ingots'!$B$9+DP180*'Ores &amp; Ingots'!$B$10+DQ180*'Ores &amp; Ingots'!$B$11+DR180*'Ores &amp; Ingots'!$B$12</f>
        <v>294</v>
      </c>
      <c r="DW180" s="249" t="str">
        <f>CY180*Refining!$G$3+CZ180*Refining!$G$4+DA180*Refining!$G$5+DB180*Refining!$G$6+DC180*Refining!$G$7+DD180*Refining!$G$8+DE180*Refining!$G$9+DF180*Refining!$G$10+DG180*Refining!$G$11+DH180*Refining!$G$12</f>
        <v>314</v>
      </c>
      <c r="DX180" s="249" t="str">
        <f t="shared" si="17"/>
        <v>48,825</v>
      </c>
      <c r="DY180" s="250" t="str">
        <f t="shared" si="18"/>
        <v>0.0488</v>
      </c>
      <c r="DZ180" s="248" t="str">
        <f t="shared" si="19"/>
        <v>355</v>
      </c>
      <c r="EA180" s="251" t="str">
        <f t="shared" ref="EA180:EB180" si="729">DZ180/60</f>
        <v>5.9</v>
      </c>
      <c r="EB180" s="251" t="str">
        <f t="shared" si="729"/>
        <v>0.1</v>
      </c>
      <c r="EC180" s="543" t="str">
        <f t="shared" si="21"/>
        <v>0.00</v>
      </c>
      <c r="ED180" s="248" t="str">
        <f t="shared" si="22"/>
        <v>54,269</v>
      </c>
      <c r="EE180" s="251" t="str">
        <f t="shared" ref="EE180:EF180" si="730">ED180/1000</f>
        <v>54.3</v>
      </c>
      <c r="EF180" s="252" t="str">
        <f t="shared" si="730"/>
        <v>0.05</v>
      </c>
      <c r="EG180" s="544" t="str">
        <f t="shared" si="24"/>
        <v>0.0543</v>
      </c>
      <c r="EH180" s="225">
        <v>90.0</v>
      </c>
    </row>
    <row r="181">
      <c r="A181" s="33"/>
      <c r="B181" s="226" t="s">
        <v>1038</v>
      </c>
      <c r="C181" s="227" t="s">
        <v>886</v>
      </c>
      <c r="D181" s="227">
        <v>1.0</v>
      </c>
      <c r="E181" s="227">
        <v>1.0</v>
      </c>
      <c r="F181" s="227">
        <v>2.0</v>
      </c>
      <c r="G181" s="253" t="str">
        <f t="shared" si="5"/>
        <v>31.3</v>
      </c>
      <c r="H181" s="254">
        <v>8.0</v>
      </c>
      <c r="I181" s="254">
        <v>8.0</v>
      </c>
      <c r="J181" s="254" t="str">
        <f>H181/Main!$D$9</f>
        <v>8</v>
      </c>
      <c r="K181" s="254" t="str">
        <f>I181/Main!$D$10</f>
        <v>8</v>
      </c>
      <c r="L181" s="254" t="str">
        <f t="shared" si="6"/>
        <v>1</v>
      </c>
      <c r="M181" s="254">
        <v>1.0</v>
      </c>
      <c r="N181" s="255"/>
      <c r="O181" s="255"/>
      <c r="P181" s="255"/>
      <c r="Q181" s="256"/>
      <c r="R181" s="255"/>
      <c r="S181" s="257"/>
      <c r="T181" s="257"/>
      <c r="U181" s="255"/>
      <c r="V181" s="255"/>
      <c r="W181" s="257"/>
      <c r="X181" s="257"/>
      <c r="Y181" s="255"/>
      <c r="Z181" s="255"/>
      <c r="AA181" s="255"/>
      <c r="AB181" s="255"/>
      <c r="AC181" s="335" t="s">
        <v>18</v>
      </c>
      <c r="AD181" s="225">
        <v>0.0</v>
      </c>
      <c r="AE181" s="225">
        <v>0.0</v>
      </c>
      <c r="AF181" s="225">
        <v>0.0</v>
      </c>
      <c r="AG181" s="225">
        <v>0.0</v>
      </c>
      <c r="AH181" s="225">
        <v>0.0</v>
      </c>
      <c r="AI181" s="225">
        <v>15.0</v>
      </c>
      <c r="AJ181" s="225">
        <v>0.0</v>
      </c>
      <c r="AK181" s="225">
        <v>0.0</v>
      </c>
      <c r="AL181" s="225">
        <v>0.0</v>
      </c>
      <c r="AM181" s="225">
        <v>0.0</v>
      </c>
      <c r="AN181" s="225">
        <v>0.0</v>
      </c>
      <c r="AO181" s="225">
        <v>0.0</v>
      </c>
      <c r="AP181" s="309">
        <v>50.0</v>
      </c>
      <c r="AQ181" s="225">
        <v>0.0</v>
      </c>
      <c r="AR181" s="225">
        <v>0.0</v>
      </c>
      <c r="AS181" s="225">
        <v>0.0</v>
      </c>
      <c r="AT181" s="225">
        <v>0.0</v>
      </c>
      <c r="AU181" s="225">
        <v>0.0</v>
      </c>
      <c r="AV181" s="225">
        <v>0.0</v>
      </c>
      <c r="AW181" s="225">
        <v>0.0</v>
      </c>
      <c r="AX181" s="225">
        <v>0.0</v>
      </c>
      <c r="AY181" s="236" t="str">
        <f t="shared" ref="AY181:BS181" si="731">IF(AD181 = 0, "", AD181)</f>
        <v/>
      </c>
      <c r="AZ181" s="227" t="str">
        <f t="shared" si="731"/>
        <v/>
      </c>
      <c r="BA181" s="227" t="str">
        <f t="shared" si="731"/>
        <v/>
      </c>
      <c r="BB181" s="227" t="str">
        <f t="shared" si="731"/>
        <v/>
      </c>
      <c r="BC181" s="227" t="str">
        <f t="shared" si="731"/>
        <v/>
      </c>
      <c r="BD181" s="225" t="str">
        <f t="shared" si="731"/>
        <v>15</v>
      </c>
      <c r="BE181" s="227" t="str">
        <f t="shared" si="731"/>
        <v/>
      </c>
      <c r="BF181" s="227" t="str">
        <f t="shared" si="731"/>
        <v/>
      </c>
      <c r="BG181" s="227" t="str">
        <f t="shared" si="731"/>
        <v/>
      </c>
      <c r="BH181" s="227" t="str">
        <f t="shared" si="731"/>
        <v/>
      </c>
      <c r="BI181" s="227" t="str">
        <f t="shared" si="731"/>
        <v/>
      </c>
      <c r="BJ181" s="227" t="str">
        <f t="shared" si="731"/>
        <v/>
      </c>
      <c r="BK181" s="309" t="str">
        <f t="shared" si="731"/>
        <v>50</v>
      </c>
      <c r="BL181" s="227" t="str">
        <f t="shared" si="731"/>
        <v/>
      </c>
      <c r="BM181" s="227" t="str">
        <f t="shared" si="731"/>
        <v/>
      </c>
      <c r="BN181" s="227" t="str">
        <f t="shared" si="731"/>
        <v/>
      </c>
      <c r="BO181" s="227" t="str">
        <f t="shared" si="731"/>
        <v/>
      </c>
      <c r="BP181" s="227" t="str">
        <f t="shared" si="731"/>
        <v/>
      </c>
      <c r="BQ181" s="227" t="str">
        <f t="shared" si="731"/>
        <v/>
      </c>
      <c r="BR181" s="227" t="str">
        <f t="shared" si="731"/>
        <v/>
      </c>
      <c r="BS181" s="238" t="str">
        <f t="shared" si="731"/>
        <v/>
      </c>
      <c r="BT181" s="239" t="str">
        <f>$AY181*Assembly!Y$4+$AZ181*Assembly!Y$5+$BA181*Assembly!Y$6+$BB181*Assembly!Y$7+$BC181*Assembly!Y$8+$BD181*Assembly!Y$9+$BE181*Assembly!Y$10+$BF181*Assembly!Y$11+$BG181*Assembly!Y$12+$BH181*Assembly!Y$13+$BI181*Assembly!Y$14+$BJ181*Assembly!Y$15+$BK181*Assembly!Y$16+$BL181*Assembly!Y$17+$BM181*Assembly!Y$18+$BN181*Assembly!Y$19+$BO181*Assembly!Y$20+$BP181*Assembly!Y$21+$BQ181*Assembly!Y$22+$BR181*Assembly!Y$23+$BS181*Assembly!Y$24</f>
        <v>840</v>
      </c>
      <c r="BU181" s="225" t="str">
        <f t="shared" si="8"/>
        <v>27</v>
      </c>
      <c r="BV181" s="225" t="str">
        <f>$AY181*Assembly!AC$4+$AZ181*Assembly!AC$5+$BA181*Assembly!AC$6+$BB181*Assembly!AC$7+$BC181*Assembly!AC$8+$BD181*Assembly!AC$9+$BE181*Assembly!AC$10+$BF181*Assembly!AC$11+$BG181*Assembly!AC$12+$BH181*Assembly!AC$13+$BI181*Assembly!AC$14+$BJ181*Assembly!AC$15+$BK181*Assembly!AC$16+$BL181*Assembly!AC$17+$BM181*Assembly!AC$18+$BN181*Assembly!AC$19+$BO181*Assembly!AC$20+$BP181*Assembly!AC$21+$BQ181*Assembly!AC$22+$BR181*Assembly!AC$23+$BS181*Assembly!AC$24</f>
        <v>3,225</v>
      </c>
      <c r="BW181" s="240" t="str">
        <f t="shared" si="9"/>
        <v>3.84</v>
      </c>
      <c r="BX181" s="241" t="str">
        <f t="shared" si="10"/>
        <v>103</v>
      </c>
      <c r="BY181" s="242" t="str">
        <f t="shared" si="11"/>
        <v>120.0</v>
      </c>
      <c r="BZ181" s="225"/>
      <c r="CA181" s="225" t="str">
        <f>$AY181*Assembly!X$4+$AZ181*Assembly!X$5+$BA181*Assembly!X$6+$BB181*Assembly!X$7+$BC181*Assembly!X$8+$BD181*Assembly!X$9+$BE181*Assembly!X$10+$BF181*Assembly!X$11+$BG181*Assembly!X$12+$BH181*Assembly!X$13+$BI181*Assembly!X$14+$BJ181*Assembly!X$15+$BK181*Assembly!X$16+$BL181*Assembly!X$17+$BM181*Assembly!X$18+$BN181*Assembly!X$19+$BO181*Assembly!X$20+$BP181*Assembly!X$21+$BQ181*Assembly!X$22+$BR181*Assembly!X$23+$BS181*Assembly!X$24</f>
        <v>65</v>
      </c>
      <c r="CB181" s="225" t="str">
        <f t="shared" si="12"/>
        <v>10,111</v>
      </c>
      <c r="CC181" s="223" t="str">
        <f t="shared" si="13"/>
        <v>0.0101</v>
      </c>
      <c r="CD181" s="243" t="str">
        <f>$AY181*Assembly!AB$4+$AZ181*Assembly!AB$5+$BA181*Assembly!AB$6+$BB181*Assembly!AB$7+$BC181*Assembly!AB$8+$BD181*Assembly!AB$9+$BE181*Assembly!AB$10+$BF181*Assembly!AB$11+$BG181*Assembly!AB$12+$BH181*Assembly!AB$13+$BI181*Assembly!AB$14+$BJ181*Assembly!AB$15+$BK181*Assembly!AB$16+$BL181*Assembly!AB$17+$BM181*Assembly!AB$18+$BN181*Assembly!AB$19+$BO181*Assembly!AB$20+$BP181*Assembly!AB$21+$BQ181*Assembly!AB$22+$BR181*Assembly!AB$23+$BS181*Assembly!AB$24</f>
        <v>430</v>
      </c>
      <c r="CE181" s="256" t="str">
        <f>$AY181*Assembly!M$4+$AZ181*Assembly!M$5+$BA181*Assembly!M$6+$BB181*Assembly!M$7+$BC181*Assembly!M$8+$BD181*Assembly!M$9+$BE181*Assembly!M$10+$BF181*Assembly!M$11+$BG181*Assembly!M$12+$BH181*Assembly!M$13+$BI181*Assembly!M$14+$BJ181*Assembly!M$15+$BK181*Assembly!M$16+$BL181*Assembly!M$17+$BM181*Assembly!M$18+$BN181*Assembly!M$19+$BO181*Assembly!M$20+$BP181*Assembly!M$21+$BQ181*Assembly!M$22+$BR181*Assembly!M$23+$BS181*Assembly!M$24</f>
        <v>105</v>
      </c>
      <c r="CF181" s="256" t="str">
        <f>$AY181*Assembly!N$4+$AZ181*Assembly!N$5+$BA181*Assembly!N$6+$BB181*Assembly!N$7+$BC181*Assembly!N$8+$BD181*Assembly!N$9+$BE181*Assembly!N$10+$BF181*Assembly!N$11+$BG181*Assembly!N$12+$BH181*Assembly!N$13+$BI181*Assembly!N$14+$BJ181*Assembly!N$15+$BK181*Assembly!N$16+$BL181*Assembly!N$17+$BM181*Assembly!N$18+$BN181*Assembly!N$19+$BO181*Assembly!N$20+$BP181*Assembly!N$21+$BQ181*Assembly!N$22+$BR181*Assembly!N$23+$BS181*Assembly!N$24</f>
        <v>0</v>
      </c>
      <c r="CG181" s="256" t="str">
        <f>$AY181*Assembly!O$4+$AZ181*Assembly!O$5+$BA181*Assembly!O$6+$BB181*Assembly!O$7+$BC181*Assembly!O$8+$BD181*Assembly!O$9+$BE181*Assembly!O$10+$BF181*Assembly!O$11+$BG181*Assembly!O$12+$BH181*Assembly!O$13+$BI181*Assembly!O$14+$BJ181*Assembly!O$15+$BK181*Assembly!O$16+$BL181*Assembly!O$17+$BM181*Assembly!O$18+$BN181*Assembly!O$19+$BO181*Assembly!O$20+$BP181*Assembly!O$21+$BQ181*Assembly!O$22+$BR181*Assembly!O$23+$BS181*Assembly!O$24</f>
        <v>0</v>
      </c>
      <c r="CH181" s="254" t="str">
        <f>$AY181*Assembly!P$4+$AZ181*Assembly!P$5+$BA181*Assembly!P$6+$BB181*Assembly!P$7+$BC181*Assembly!P$8+$BD181*Assembly!P$9+$BE181*Assembly!P$10+$BF181*Assembly!P$11+$BG181*Assembly!P$12+$BH181*Assembly!P$13+$BI181*Assembly!P$14+$BJ181*Assembly!P$15+$BK181*Assembly!P$16+$BL181*Assembly!P$17+$BM181*Assembly!P$18+$BN181*Assembly!P$19+$BO181*Assembly!P$20+$BP181*Assembly!P$21+$BQ181*Assembly!P$22+$BR181*Assembly!P$23+$BS181*Assembly!P$24</f>
        <v>0</v>
      </c>
      <c r="CI181" s="254" t="str">
        <f>$AY181*Assembly!Q$4+$AZ181*Assembly!Q$5+$BA181*Assembly!Q$6+$BB181*Assembly!Q$7+$BC181*Assembly!Q$8+$BD181*Assembly!Q$9+$BE181*Assembly!Q$10+$BF181*Assembly!Q$11+$BG181*Assembly!Q$12+$BH181*Assembly!Q$13+$BI181*Assembly!Q$14+$BJ181*Assembly!Q$15+$BK181*Assembly!Q$16+$BL181*Assembly!Q$17+$BM181*Assembly!Q$18+$BN181*Assembly!Q$19+$BO181*Assembly!Q$20+$BP181*Assembly!Q$21+$BQ181*Assembly!Q$22+$BR181*Assembly!Q$23+$BS181*Assembly!Q$24</f>
        <v>750</v>
      </c>
      <c r="CJ181" s="256" t="str">
        <f>$AY181*Assembly!R$4+$AZ181*Assembly!R$5+$BA181*Assembly!R$6+$BB181*Assembly!R$7+$BC181*Assembly!R$8+$BD181*Assembly!R$9+$BE181*Assembly!R$10+$BF181*Assembly!R$11+$BG181*Assembly!R$12+$BH181*Assembly!R$13+$BI181*Assembly!R$14+$BJ181*Assembly!R$15+$BK181*Assembly!R$16+$BL181*Assembly!R$17+$BM181*Assembly!R$18+$BN181*Assembly!R$19+$BO181*Assembly!R$20+$BP181*Assembly!R$21+$BQ181*Assembly!R$22+$BR181*Assembly!R$23+$BS181*Assembly!R$24</f>
        <v>0</v>
      </c>
      <c r="CK181" s="254" t="str">
        <f>$AY181*Assembly!S$4+$AZ181*Assembly!S$5+$BA181*Assembly!S$6+$BB181*Assembly!S$7+$BC181*Assembly!S$8+$BD181*Assembly!S$9+$BE181*Assembly!S$10+$BF181*Assembly!S$11+$BG181*Assembly!S$12+$BH181*Assembly!S$13+$BI181*Assembly!S$14+$BJ181*Assembly!S$15+$BK181*Assembly!S$16+$BL181*Assembly!S$17+$BM181*Assembly!S$18+$BN181*Assembly!S$19+$BO181*Assembly!S$20+$BP181*Assembly!S$21+$BQ181*Assembly!S$22+$BR181*Assembly!S$23+$BS181*Assembly!S$24</f>
        <v>0</v>
      </c>
      <c r="CL181" s="254" t="str">
        <f>$AY181*Assembly!T$4+$AZ181*Assembly!T$5+$BA181*Assembly!T$6+$BB181*Assembly!T$7+$BC181*Assembly!T$8+$BD181*Assembly!T$9+$BE181*Assembly!T$10+$BF181*Assembly!T$11+$BG181*Assembly!T$12+$BH181*Assembly!T$13+$BI181*Assembly!T$14+$BJ181*Assembly!T$15+$BK181*Assembly!T$16+$BL181*Assembly!T$17+$BM181*Assembly!T$18+$BN181*Assembly!T$19+$BO181*Assembly!T$20+$BP181*Assembly!T$21+$BQ181*Assembly!T$22+$BR181*Assembly!T$23+$BS181*Assembly!T$24</f>
        <v>0</v>
      </c>
      <c r="CM181" s="254" t="str">
        <f>$AY181*Assembly!U$4+$AZ181*Assembly!U$5+$BA181*Assembly!U$6+$BB181*Assembly!U$7+$BC181*Assembly!U$8+$BD181*Assembly!U$9+$BE181*Assembly!U$10+$BF181*Assembly!U$11+$BG181*Assembly!U$12+$BH181*Assembly!U$13+$BI181*Assembly!U$14+$BJ181*Assembly!U$15+$BK181*Assembly!U$16+$BL181*Assembly!U$17+$BM181*Assembly!U$18+$BN181*Assembly!U$19+$BO181*Assembly!U$20+$BP181*Assembly!U$21+$BQ181*Assembly!U$22+$BR181*Assembly!U$23+$BS181*Assembly!U$24</f>
        <v>0</v>
      </c>
      <c r="CN181" s="256" t="str">
        <f>$AY181*Assembly!V$4+$AZ181*Assembly!V$5+$BA181*Assembly!V$6+$BB181*Assembly!V$7+$BC181*Assembly!V$8+$BD181*Assembly!V$9+$BE181*Assembly!V$10+$BF181*Assembly!V$11+$BG181*Assembly!V$12+$BH181*Assembly!V$13+$BI181*Assembly!V$14+$BJ181*Assembly!V$15+$BK181*Assembly!V$16+$BL181*Assembly!V$17+$BM181*Assembly!V$18+$BN181*Assembly!V$19+$BO181*Assembly!V$20+$BP181*Assembly!V$21+$BQ181*Assembly!V$22+$BR181*Assembly!V$23+$BS181*Assembly!V$24</f>
        <v>0</v>
      </c>
      <c r="CO181" s="256" t="str">
        <f>CE181*Refining!$F$3</f>
        <v>188</v>
      </c>
      <c r="CP181" s="256" t="str">
        <f>CF181*Refining!$F$4</f>
        <v>0</v>
      </c>
      <c r="CQ181" s="256" t="str">
        <f>CG181*Refining!$F$5</f>
        <v>0</v>
      </c>
      <c r="CR181" s="256" t="str">
        <f>CH181*Refining!$F$6</f>
        <v>0</v>
      </c>
      <c r="CS181" s="256" t="str">
        <f>CI181*Refining!$F$7</f>
        <v>1,339</v>
      </c>
      <c r="CT181" s="256" t="str">
        <f>CJ181*Refining!$F$8</f>
        <v>0</v>
      </c>
      <c r="CU181" s="256" t="str">
        <f>CK181*Refining!$F$9</f>
        <v>0</v>
      </c>
      <c r="CV181" s="256" t="str">
        <f>CL181*Refining!$F$10</f>
        <v>0</v>
      </c>
      <c r="CW181" s="256" t="str">
        <f>CM181*Refining!$F$11</f>
        <v>0</v>
      </c>
      <c r="CX181" s="256" t="str">
        <f>CN181*Refining!$F$12</f>
        <v>0</v>
      </c>
      <c r="CY181" s="248" t="str">
        <f t="shared" ref="CY181:DR181" si="732">IF(CE181 = 0, "", CE181)</f>
        <v>105</v>
      </c>
      <c r="CZ181" s="245" t="str">
        <f t="shared" si="732"/>
        <v/>
      </c>
      <c r="DA181" s="245" t="str">
        <f t="shared" si="732"/>
        <v/>
      </c>
      <c r="DB181" s="245" t="str">
        <f t="shared" si="732"/>
        <v/>
      </c>
      <c r="DC181" s="245" t="str">
        <f t="shared" si="732"/>
        <v>750</v>
      </c>
      <c r="DD181" s="245" t="str">
        <f t="shared" si="732"/>
        <v/>
      </c>
      <c r="DE181" s="245" t="str">
        <f t="shared" si="732"/>
        <v/>
      </c>
      <c r="DF181" s="245" t="str">
        <f t="shared" si="732"/>
        <v/>
      </c>
      <c r="DG181" s="245" t="str">
        <f t="shared" si="732"/>
        <v/>
      </c>
      <c r="DH181" s="246" t="str">
        <f t="shared" si="732"/>
        <v/>
      </c>
      <c r="DI181" s="248" t="str">
        <f t="shared" si="732"/>
        <v>188</v>
      </c>
      <c r="DJ181" s="245" t="str">
        <f t="shared" si="732"/>
        <v/>
      </c>
      <c r="DK181" s="245" t="str">
        <f t="shared" si="732"/>
        <v/>
      </c>
      <c r="DL181" s="245" t="str">
        <f t="shared" si="732"/>
        <v/>
      </c>
      <c r="DM181" s="249" t="str">
        <f t="shared" si="732"/>
        <v>1,339</v>
      </c>
      <c r="DN181" s="245" t="str">
        <f t="shared" si="732"/>
        <v/>
      </c>
      <c r="DO181" s="245" t="str">
        <f t="shared" si="732"/>
        <v/>
      </c>
      <c r="DP181" s="245" t="str">
        <f t="shared" si="732"/>
        <v/>
      </c>
      <c r="DQ181" s="245" t="str">
        <f t="shared" si="732"/>
        <v/>
      </c>
      <c r="DR181" s="246" t="str">
        <f t="shared" si="732"/>
        <v/>
      </c>
      <c r="DS181" s="248" t="str">
        <f t="shared" si="15"/>
        <v>855</v>
      </c>
      <c r="DT181" s="249" t="str">
        <f t="shared" si="16"/>
        <v>1,527</v>
      </c>
      <c r="DU181" s="225" t="str">
        <f>CY181*'Ores &amp; Ingots'!$C$3+CZ181*'Ores &amp; Ingots'!$C$4+DA181*'Ores &amp; Ingots'!$C$5+DB181*'Ores &amp; Ingots'!$C$6+DC181*'Ores &amp; Ingots'!$C$7+DD181*'Ores &amp; Ingots'!$C$8+DE181*'Ores &amp; Ingots'!$C$9+DF181*'Ores &amp; Ingots'!$C$10+DG181*'Ores &amp; Ingots'!$C$11+DH181*'Ores &amp; Ingots'!$C$12</f>
        <v>335</v>
      </c>
      <c r="DV181" s="225" t="str">
        <f>DI181*'Ores &amp; Ingots'!$B$3+DJ181*'Ores &amp; Ingots'!$B$4+DK181*'Ores &amp; Ingots'!$B$5+DL181*'Ores &amp; Ingots'!$B$6+DM181*'Ores &amp; Ingots'!$B$7+DN181*'Ores &amp; Ingots'!$B$8+DO181*'Ores &amp; Ingots'!$B$9+DP181*'Ores &amp; Ingots'!$B$10+DQ181*'Ores &amp; Ingots'!$B$11+DR181*'Ores &amp; Ingots'!$B$12</f>
        <v>565</v>
      </c>
      <c r="DW181" s="249" t="str">
        <f>CY181*Refining!$G$3+CZ181*Refining!$G$4+DA181*Refining!$G$5+DB181*Refining!$G$6+DC181*Refining!$G$7+DD181*Refining!$G$8+DE181*Refining!$G$9+DF181*Refining!$G$10+DG181*Refining!$G$11+DH181*Refining!$G$12</f>
        <v>625</v>
      </c>
      <c r="DX181" s="249" t="str">
        <f t="shared" si="17"/>
        <v>97,276</v>
      </c>
      <c r="DY181" s="250" t="str">
        <f t="shared" si="18"/>
        <v>0.0973</v>
      </c>
      <c r="DZ181" s="248" t="str">
        <f t="shared" si="19"/>
        <v>698</v>
      </c>
      <c r="EA181" s="251" t="str">
        <f t="shared" ref="EA181:EB181" si="733">DZ181/60</f>
        <v>11.6</v>
      </c>
      <c r="EB181" s="251" t="str">
        <f t="shared" si="733"/>
        <v>0.2</v>
      </c>
      <c r="EC181" s="543" t="str">
        <f t="shared" si="21"/>
        <v>0.01</v>
      </c>
      <c r="ED181" s="248" t="str">
        <f t="shared" si="22"/>
        <v>107,387</v>
      </c>
      <c r="EE181" s="251" t="str">
        <f t="shared" ref="EE181:EF181" si="734">ED181/1000</f>
        <v>107.4</v>
      </c>
      <c r="EF181" s="252" t="str">
        <f t="shared" si="734"/>
        <v>0.11</v>
      </c>
      <c r="EG181" s="544" t="str">
        <f t="shared" si="24"/>
        <v>0.1074</v>
      </c>
      <c r="EH181" s="225">
        <v>74.0</v>
      </c>
    </row>
    <row r="182">
      <c r="A182" s="33"/>
      <c r="B182" s="226" t="s">
        <v>1038</v>
      </c>
      <c r="C182" s="227" t="s">
        <v>886</v>
      </c>
      <c r="D182" s="227">
        <v>1.0</v>
      </c>
      <c r="E182" s="227">
        <v>2.0</v>
      </c>
      <c r="F182" s="227">
        <v>3.0</v>
      </c>
      <c r="G182" s="253" t="str">
        <f t="shared" si="5"/>
        <v>93.8</v>
      </c>
      <c r="H182" s="254">
        <v>20.0</v>
      </c>
      <c r="I182" s="254">
        <v>20.0</v>
      </c>
      <c r="J182" s="254" t="str">
        <f>H182/Main!$D$9</f>
        <v>20</v>
      </c>
      <c r="K182" s="254" t="str">
        <f>I182/Main!$D$10</f>
        <v>20</v>
      </c>
      <c r="L182" s="254" t="str">
        <f t="shared" si="6"/>
        <v>1</v>
      </c>
      <c r="M182" s="254">
        <v>1.0</v>
      </c>
      <c r="N182" s="255"/>
      <c r="O182" s="255"/>
      <c r="P182" s="255"/>
      <c r="Q182" s="256"/>
      <c r="R182" s="255"/>
      <c r="S182" s="257"/>
      <c r="T182" s="257"/>
      <c r="U182" s="255"/>
      <c r="V182" s="255"/>
      <c r="W182" s="257"/>
      <c r="X182" s="257"/>
      <c r="Y182" s="255"/>
      <c r="Z182" s="255"/>
      <c r="AA182" s="255"/>
      <c r="AB182" s="255"/>
      <c r="AC182" s="335" t="s">
        <v>18</v>
      </c>
      <c r="AD182" s="225">
        <v>0.0</v>
      </c>
      <c r="AE182" s="225">
        <v>0.0</v>
      </c>
      <c r="AF182" s="225">
        <v>0.0</v>
      </c>
      <c r="AG182" s="225">
        <v>0.0</v>
      </c>
      <c r="AH182" s="225">
        <v>0.0</v>
      </c>
      <c r="AI182" s="225">
        <v>25.0</v>
      </c>
      <c r="AJ182" s="225">
        <v>0.0</v>
      </c>
      <c r="AK182" s="225">
        <v>0.0</v>
      </c>
      <c r="AL182" s="225">
        <v>0.0</v>
      </c>
      <c r="AM182" s="225">
        <v>0.0</v>
      </c>
      <c r="AN182" s="225">
        <v>0.0</v>
      </c>
      <c r="AO182" s="225">
        <v>0.0</v>
      </c>
      <c r="AP182" s="309">
        <v>140.0</v>
      </c>
      <c r="AQ182" s="225">
        <v>0.0</v>
      </c>
      <c r="AR182" s="225">
        <v>0.0</v>
      </c>
      <c r="AS182" s="225">
        <v>0.0</v>
      </c>
      <c r="AT182" s="225">
        <v>0.0</v>
      </c>
      <c r="AU182" s="225">
        <v>0.0</v>
      </c>
      <c r="AV182" s="225">
        <v>0.0</v>
      </c>
      <c r="AW182" s="225">
        <v>0.0</v>
      </c>
      <c r="AX182" s="225">
        <v>0.0</v>
      </c>
      <c r="AY182" s="236" t="str">
        <f t="shared" ref="AY182:BS182" si="735">IF(AD182 = 0, "", AD182)</f>
        <v/>
      </c>
      <c r="AZ182" s="227" t="str">
        <f t="shared" si="735"/>
        <v/>
      </c>
      <c r="BA182" s="227" t="str">
        <f t="shared" si="735"/>
        <v/>
      </c>
      <c r="BB182" s="227" t="str">
        <f t="shared" si="735"/>
        <v/>
      </c>
      <c r="BC182" s="227" t="str">
        <f t="shared" si="735"/>
        <v/>
      </c>
      <c r="BD182" s="225" t="str">
        <f t="shared" si="735"/>
        <v>25</v>
      </c>
      <c r="BE182" s="227" t="str">
        <f t="shared" si="735"/>
        <v/>
      </c>
      <c r="BF182" s="227" t="str">
        <f t="shared" si="735"/>
        <v/>
      </c>
      <c r="BG182" s="227" t="str">
        <f t="shared" si="735"/>
        <v/>
      </c>
      <c r="BH182" s="227" t="str">
        <f t="shared" si="735"/>
        <v/>
      </c>
      <c r="BI182" s="227" t="str">
        <f t="shared" si="735"/>
        <v/>
      </c>
      <c r="BJ182" s="227" t="str">
        <f t="shared" si="735"/>
        <v/>
      </c>
      <c r="BK182" s="309" t="str">
        <f t="shared" si="735"/>
        <v>140</v>
      </c>
      <c r="BL182" s="227" t="str">
        <f t="shared" si="735"/>
        <v/>
      </c>
      <c r="BM182" s="227" t="str">
        <f t="shared" si="735"/>
        <v/>
      </c>
      <c r="BN182" s="227" t="str">
        <f t="shared" si="735"/>
        <v/>
      </c>
      <c r="BO182" s="227" t="str">
        <f t="shared" si="735"/>
        <v/>
      </c>
      <c r="BP182" s="227" t="str">
        <f t="shared" si="735"/>
        <v/>
      </c>
      <c r="BQ182" s="227" t="str">
        <f t="shared" si="735"/>
        <v/>
      </c>
      <c r="BR182" s="227" t="str">
        <f t="shared" si="735"/>
        <v/>
      </c>
      <c r="BS182" s="238" t="str">
        <f t="shared" si="735"/>
        <v/>
      </c>
      <c r="BT182" s="239" t="str">
        <f>$AY182*Assembly!Y$4+$AZ182*Assembly!Y$5+$BA182*Assembly!Y$6+$BB182*Assembly!Y$7+$BC182*Assembly!Y$8+$BD182*Assembly!Y$9+$BE182*Assembly!Y$10+$BF182*Assembly!Y$11+$BG182*Assembly!Y$12+$BH182*Assembly!Y$13+$BI182*Assembly!Y$14+$BJ182*Assembly!Y$15+$BK182*Assembly!Y$16+$BL182*Assembly!Y$17+$BM182*Assembly!Y$18+$BN182*Assembly!Y$19+$BO182*Assembly!Y$20+$BP182*Assembly!Y$21+$BQ182*Assembly!Y$22+$BR182*Assembly!Y$23+$BS182*Assembly!Y$24</f>
        <v>2,250</v>
      </c>
      <c r="BU182" s="225" t="str">
        <f t="shared" si="8"/>
        <v>24</v>
      </c>
      <c r="BV182" s="225" t="str">
        <f>$AY182*Assembly!AC$4+$AZ182*Assembly!AC$5+$BA182*Assembly!AC$6+$BB182*Assembly!AC$7+$BC182*Assembly!AC$8+$BD182*Assembly!AC$9+$BE182*Assembly!AC$10+$BF182*Assembly!AC$11+$BG182*Assembly!AC$12+$BH182*Assembly!AC$13+$BI182*Assembly!AC$14+$BJ182*Assembly!AC$15+$BK182*Assembly!AC$16+$BL182*Assembly!AC$17+$BM182*Assembly!AC$18+$BN182*Assembly!AC$19+$BO182*Assembly!AC$20+$BP182*Assembly!AC$21+$BQ182*Assembly!AC$22+$BR182*Assembly!AC$23+$BS182*Assembly!AC$24</f>
        <v>8,775</v>
      </c>
      <c r="BW182" s="240" t="str">
        <f t="shared" si="9"/>
        <v>3.90</v>
      </c>
      <c r="BX182" s="241" t="str">
        <f t="shared" si="10"/>
        <v>94</v>
      </c>
      <c r="BY182" s="242" t="str">
        <f t="shared" si="11"/>
        <v>365.6</v>
      </c>
      <c r="BZ182" s="225"/>
      <c r="CA182" s="225" t="str">
        <f>$AY182*Assembly!X$4+$AZ182*Assembly!X$5+$BA182*Assembly!X$6+$BB182*Assembly!X$7+$BC182*Assembly!X$8+$BD182*Assembly!X$9+$BE182*Assembly!X$10+$BF182*Assembly!X$11+$BG182*Assembly!X$12+$BH182*Assembly!X$13+$BI182*Assembly!X$14+$BJ182*Assembly!X$15+$BK182*Assembly!X$16+$BL182*Assembly!X$17+$BM182*Assembly!X$18+$BN182*Assembly!X$19+$BO182*Assembly!X$20+$BP182*Assembly!X$21+$BQ182*Assembly!X$22+$BR182*Assembly!X$23+$BS182*Assembly!X$24</f>
        <v>165</v>
      </c>
      <c r="CB182" s="225" t="str">
        <f t="shared" si="12"/>
        <v>25,667</v>
      </c>
      <c r="CC182" s="223" t="str">
        <f t="shared" si="13"/>
        <v>0.0257</v>
      </c>
      <c r="CD182" s="243" t="str">
        <f>$AY182*Assembly!AB$4+$AZ182*Assembly!AB$5+$BA182*Assembly!AB$6+$BB182*Assembly!AB$7+$BC182*Assembly!AB$8+$BD182*Assembly!AB$9+$BE182*Assembly!AB$10+$BF182*Assembly!AB$11+$BG182*Assembly!AB$12+$BH182*Assembly!AB$13+$BI182*Assembly!AB$14+$BJ182*Assembly!AB$15+$BK182*Assembly!AB$16+$BL182*Assembly!AB$17+$BM182*Assembly!AB$18+$BN182*Assembly!AB$19+$BO182*Assembly!AB$20+$BP182*Assembly!AB$21+$BQ182*Assembly!AB$22+$BR182*Assembly!AB$23+$BS182*Assembly!AB$24</f>
        <v>1,170</v>
      </c>
      <c r="CE182" s="256" t="str">
        <f>$AY182*Assembly!M$4+$AZ182*Assembly!M$5+$BA182*Assembly!M$6+$BB182*Assembly!M$7+$BC182*Assembly!M$8+$BD182*Assembly!M$9+$BE182*Assembly!M$10+$BF182*Assembly!M$11+$BG182*Assembly!M$12+$BH182*Assembly!M$13+$BI182*Assembly!M$14+$BJ182*Assembly!M$15+$BK182*Assembly!M$16+$BL182*Assembly!M$17+$BM182*Assembly!M$18+$BN182*Assembly!M$19+$BO182*Assembly!M$20+$BP182*Assembly!M$21+$BQ182*Assembly!M$22+$BR182*Assembly!M$23+$BS182*Assembly!M$24</f>
        <v>175</v>
      </c>
      <c r="CF182" s="256" t="str">
        <f>$AY182*Assembly!N$4+$AZ182*Assembly!N$5+$BA182*Assembly!N$6+$BB182*Assembly!N$7+$BC182*Assembly!N$8+$BD182*Assembly!N$9+$BE182*Assembly!N$10+$BF182*Assembly!N$11+$BG182*Assembly!N$12+$BH182*Assembly!N$13+$BI182*Assembly!N$14+$BJ182*Assembly!N$15+$BK182*Assembly!N$16+$BL182*Assembly!N$17+$BM182*Assembly!N$18+$BN182*Assembly!N$19+$BO182*Assembly!N$20+$BP182*Assembly!N$21+$BQ182*Assembly!N$22+$BR182*Assembly!N$23+$BS182*Assembly!N$24</f>
        <v>0</v>
      </c>
      <c r="CG182" s="256" t="str">
        <f>$AY182*Assembly!O$4+$AZ182*Assembly!O$5+$BA182*Assembly!O$6+$BB182*Assembly!O$7+$BC182*Assembly!O$8+$BD182*Assembly!O$9+$BE182*Assembly!O$10+$BF182*Assembly!O$11+$BG182*Assembly!O$12+$BH182*Assembly!O$13+$BI182*Assembly!O$14+$BJ182*Assembly!O$15+$BK182*Assembly!O$16+$BL182*Assembly!O$17+$BM182*Assembly!O$18+$BN182*Assembly!O$19+$BO182*Assembly!O$20+$BP182*Assembly!O$21+$BQ182*Assembly!O$22+$BR182*Assembly!O$23+$BS182*Assembly!O$24</f>
        <v>0</v>
      </c>
      <c r="CH182" s="254" t="str">
        <f>$AY182*Assembly!P$4+$AZ182*Assembly!P$5+$BA182*Assembly!P$6+$BB182*Assembly!P$7+$BC182*Assembly!P$8+$BD182*Assembly!P$9+$BE182*Assembly!P$10+$BF182*Assembly!P$11+$BG182*Assembly!P$12+$BH182*Assembly!P$13+$BI182*Assembly!P$14+$BJ182*Assembly!P$15+$BK182*Assembly!P$16+$BL182*Assembly!P$17+$BM182*Assembly!P$18+$BN182*Assembly!P$19+$BO182*Assembly!P$20+$BP182*Assembly!P$21+$BQ182*Assembly!P$22+$BR182*Assembly!P$23+$BS182*Assembly!P$24</f>
        <v>0</v>
      </c>
      <c r="CI182" s="254" t="str">
        <f>$AY182*Assembly!Q$4+$AZ182*Assembly!Q$5+$BA182*Assembly!Q$6+$BB182*Assembly!Q$7+$BC182*Assembly!Q$8+$BD182*Assembly!Q$9+$BE182*Assembly!Q$10+$BF182*Assembly!Q$11+$BG182*Assembly!Q$12+$BH182*Assembly!Q$13+$BI182*Assembly!Q$14+$BJ182*Assembly!Q$15+$BK182*Assembly!Q$16+$BL182*Assembly!Q$17+$BM182*Assembly!Q$18+$BN182*Assembly!Q$19+$BO182*Assembly!Q$20+$BP182*Assembly!Q$21+$BQ182*Assembly!Q$22+$BR182*Assembly!Q$23+$BS182*Assembly!Q$24</f>
        <v>2100</v>
      </c>
      <c r="CJ182" s="256" t="str">
        <f>$AY182*Assembly!R$4+$AZ182*Assembly!R$5+$BA182*Assembly!R$6+$BB182*Assembly!R$7+$BC182*Assembly!R$8+$BD182*Assembly!R$9+$BE182*Assembly!R$10+$BF182*Assembly!R$11+$BG182*Assembly!R$12+$BH182*Assembly!R$13+$BI182*Assembly!R$14+$BJ182*Assembly!R$15+$BK182*Assembly!R$16+$BL182*Assembly!R$17+$BM182*Assembly!R$18+$BN182*Assembly!R$19+$BO182*Assembly!R$20+$BP182*Assembly!R$21+$BQ182*Assembly!R$22+$BR182*Assembly!R$23+$BS182*Assembly!R$24</f>
        <v>0</v>
      </c>
      <c r="CK182" s="254" t="str">
        <f>$AY182*Assembly!S$4+$AZ182*Assembly!S$5+$BA182*Assembly!S$6+$BB182*Assembly!S$7+$BC182*Assembly!S$8+$BD182*Assembly!S$9+$BE182*Assembly!S$10+$BF182*Assembly!S$11+$BG182*Assembly!S$12+$BH182*Assembly!S$13+$BI182*Assembly!S$14+$BJ182*Assembly!S$15+$BK182*Assembly!S$16+$BL182*Assembly!S$17+$BM182*Assembly!S$18+$BN182*Assembly!S$19+$BO182*Assembly!S$20+$BP182*Assembly!S$21+$BQ182*Assembly!S$22+$BR182*Assembly!S$23+$BS182*Assembly!S$24</f>
        <v>0</v>
      </c>
      <c r="CL182" s="254" t="str">
        <f>$AY182*Assembly!T$4+$AZ182*Assembly!T$5+$BA182*Assembly!T$6+$BB182*Assembly!T$7+$BC182*Assembly!T$8+$BD182*Assembly!T$9+$BE182*Assembly!T$10+$BF182*Assembly!T$11+$BG182*Assembly!T$12+$BH182*Assembly!T$13+$BI182*Assembly!T$14+$BJ182*Assembly!T$15+$BK182*Assembly!T$16+$BL182*Assembly!T$17+$BM182*Assembly!T$18+$BN182*Assembly!T$19+$BO182*Assembly!T$20+$BP182*Assembly!T$21+$BQ182*Assembly!T$22+$BR182*Assembly!T$23+$BS182*Assembly!T$24</f>
        <v>0</v>
      </c>
      <c r="CM182" s="254" t="str">
        <f>$AY182*Assembly!U$4+$AZ182*Assembly!U$5+$BA182*Assembly!U$6+$BB182*Assembly!U$7+$BC182*Assembly!U$8+$BD182*Assembly!U$9+$BE182*Assembly!U$10+$BF182*Assembly!U$11+$BG182*Assembly!U$12+$BH182*Assembly!U$13+$BI182*Assembly!U$14+$BJ182*Assembly!U$15+$BK182*Assembly!U$16+$BL182*Assembly!U$17+$BM182*Assembly!U$18+$BN182*Assembly!U$19+$BO182*Assembly!U$20+$BP182*Assembly!U$21+$BQ182*Assembly!U$22+$BR182*Assembly!U$23+$BS182*Assembly!U$24</f>
        <v>0</v>
      </c>
      <c r="CN182" s="256" t="str">
        <f>$AY182*Assembly!V$4+$AZ182*Assembly!V$5+$BA182*Assembly!V$6+$BB182*Assembly!V$7+$BC182*Assembly!V$8+$BD182*Assembly!V$9+$BE182*Assembly!V$10+$BF182*Assembly!V$11+$BG182*Assembly!V$12+$BH182*Assembly!V$13+$BI182*Assembly!V$14+$BJ182*Assembly!V$15+$BK182*Assembly!V$16+$BL182*Assembly!V$17+$BM182*Assembly!V$18+$BN182*Assembly!V$19+$BO182*Assembly!V$20+$BP182*Assembly!V$21+$BQ182*Assembly!V$22+$BR182*Assembly!V$23+$BS182*Assembly!V$24</f>
        <v>0</v>
      </c>
      <c r="CO182" s="256" t="str">
        <f>CE182*Refining!$F$3</f>
        <v>313</v>
      </c>
      <c r="CP182" s="256" t="str">
        <f>CF182*Refining!$F$4</f>
        <v>0</v>
      </c>
      <c r="CQ182" s="256" t="str">
        <f>CG182*Refining!$F$5</f>
        <v>0</v>
      </c>
      <c r="CR182" s="256" t="str">
        <f>CH182*Refining!$F$6</f>
        <v>0</v>
      </c>
      <c r="CS182" s="256" t="str">
        <f>CI182*Refining!$F$7</f>
        <v>3,750</v>
      </c>
      <c r="CT182" s="256" t="str">
        <f>CJ182*Refining!$F$8</f>
        <v>0</v>
      </c>
      <c r="CU182" s="256" t="str">
        <f>CK182*Refining!$F$9</f>
        <v>0</v>
      </c>
      <c r="CV182" s="256" t="str">
        <f>CL182*Refining!$F$10</f>
        <v>0</v>
      </c>
      <c r="CW182" s="256" t="str">
        <f>CM182*Refining!$F$11</f>
        <v>0</v>
      </c>
      <c r="CX182" s="256" t="str">
        <f>CN182*Refining!$F$12</f>
        <v>0</v>
      </c>
      <c r="CY182" s="248" t="str">
        <f t="shared" ref="CY182:DR182" si="736">IF(CE182 = 0, "", CE182)</f>
        <v>175</v>
      </c>
      <c r="CZ182" s="245" t="str">
        <f t="shared" si="736"/>
        <v/>
      </c>
      <c r="DA182" s="245" t="str">
        <f t="shared" si="736"/>
        <v/>
      </c>
      <c r="DB182" s="245" t="str">
        <f t="shared" si="736"/>
        <v/>
      </c>
      <c r="DC182" s="245" t="str">
        <f t="shared" si="736"/>
        <v>2100</v>
      </c>
      <c r="DD182" s="245" t="str">
        <f t="shared" si="736"/>
        <v/>
      </c>
      <c r="DE182" s="245" t="str">
        <f t="shared" si="736"/>
        <v/>
      </c>
      <c r="DF182" s="245" t="str">
        <f t="shared" si="736"/>
        <v/>
      </c>
      <c r="DG182" s="245" t="str">
        <f t="shared" si="736"/>
        <v/>
      </c>
      <c r="DH182" s="246" t="str">
        <f t="shared" si="736"/>
        <v/>
      </c>
      <c r="DI182" s="248" t="str">
        <f t="shared" si="736"/>
        <v>313</v>
      </c>
      <c r="DJ182" s="245" t="str">
        <f t="shared" si="736"/>
        <v/>
      </c>
      <c r="DK182" s="245" t="str">
        <f t="shared" si="736"/>
        <v/>
      </c>
      <c r="DL182" s="245" t="str">
        <f t="shared" si="736"/>
        <v/>
      </c>
      <c r="DM182" s="249" t="str">
        <f t="shared" si="736"/>
        <v>3,750</v>
      </c>
      <c r="DN182" s="245" t="str">
        <f t="shared" si="736"/>
        <v/>
      </c>
      <c r="DO182" s="245" t="str">
        <f t="shared" si="736"/>
        <v/>
      </c>
      <c r="DP182" s="245" t="str">
        <f t="shared" si="736"/>
        <v/>
      </c>
      <c r="DQ182" s="245" t="str">
        <f t="shared" si="736"/>
        <v/>
      </c>
      <c r="DR182" s="246" t="str">
        <f t="shared" si="736"/>
        <v/>
      </c>
      <c r="DS182" s="248" t="str">
        <f t="shared" si="15"/>
        <v>2,275</v>
      </c>
      <c r="DT182" s="249" t="str">
        <f t="shared" si="16"/>
        <v>4,063</v>
      </c>
      <c r="DU182" s="225" t="str">
        <f>CY182*'Ores &amp; Ingots'!$C$3+CZ182*'Ores &amp; Ingots'!$C$4+DA182*'Ores &amp; Ingots'!$C$5+DB182*'Ores &amp; Ingots'!$C$6+DC182*'Ores &amp; Ingots'!$C$7+DD182*'Ores &amp; Ingots'!$C$8+DE182*'Ores &amp; Ingots'!$C$9+DF182*'Ores &amp; Ingots'!$C$10+DG182*'Ores &amp; Ingots'!$C$11+DH182*'Ores &amp; Ingots'!$C$12</f>
        <v>923</v>
      </c>
      <c r="DV182" s="225" t="str">
        <f>DI182*'Ores &amp; Ingots'!$B$3+DJ182*'Ores &amp; Ingots'!$B$4+DK182*'Ores &amp; Ingots'!$B$5+DL182*'Ores &amp; Ingots'!$B$6+DM182*'Ores &amp; Ingots'!$B$7+DN182*'Ores &amp; Ingots'!$B$8+DO182*'Ores &amp; Ingots'!$B$9+DP182*'Ores &amp; Ingots'!$B$10+DQ182*'Ores &amp; Ingots'!$B$11+DR182*'Ores &amp; Ingots'!$B$12</f>
        <v>1,503</v>
      </c>
      <c r="DW182" s="249" t="str">
        <f>CY182*Refining!$G$3+CZ182*Refining!$G$4+DA182*Refining!$G$5+DB182*Refining!$G$6+DC182*Refining!$G$7+DD182*Refining!$G$8+DE182*Refining!$G$9+DF182*Refining!$G$10+DG182*Refining!$G$11+DH182*Refining!$G$12</f>
        <v>1,743</v>
      </c>
      <c r="DX182" s="249" t="str">
        <f t="shared" si="17"/>
        <v>271,100</v>
      </c>
      <c r="DY182" s="250" t="str">
        <f t="shared" si="18"/>
        <v>0.2711</v>
      </c>
      <c r="DZ182" s="248" t="str">
        <f t="shared" si="19"/>
        <v>1,928</v>
      </c>
      <c r="EA182" s="251" t="str">
        <f t="shared" ref="EA182:EB182" si="737">DZ182/60</f>
        <v>32.1</v>
      </c>
      <c r="EB182" s="251" t="str">
        <f t="shared" si="737"/>
        <v>0.5</v>
      </c>
      <c r="EC182" s="543" t="str">
        <f t="shared" si="21"/>
        <v>0.02</v>
      </c>
      <c r="ED182" s="248" t="str">
        <f t="shared" si="22"/>
        <v>296,767</v>
      </c>
      <c r="EE182" s="251" t="str">
        <f t="shared" ref="EE182:EF182" si="738">ED182/1000</f>
        <v>296.8</v>
      </c>
      <c r="EF182" s="252" t="str">
        <f t="shared" si="738"/>
        <v>0.30</v>
      </c>
      <c r="EG182" s="544" t="str">
        <f t="shared" si="24"/>
        <v>0.2968</v>
      </c>
      <c r="EH182" s="225">
        <v>74.0</v>
      </c>
    </row>
    <row r="183">
      <c r="A183" s="33"/>
      <c r="B183" s="226" t="s">
        <v>1038</v>
      </c>
      <c r="C183" s="227" t="s">
        <v>886</v>
      </c>
      <c r="D183" s="227">
        <v>1.0</v>
      </c>
      <c r="E183" s="227">
        <v>3.0</v>
      </c>
      <c r="F183" s="227">
        <v>3.0</v>
      </c>
      <c r="G183" s="253" t="str">
        <f t="shared" si="5"/>
        <v>140.6</v>
      </c>
      <c r="H183" s="254">
        <v>25.0</v>
      </c>
      <c r="I183" s="254">
        <v>25.0</v>
      </c>
      <c r="J183" s="254" t="str">
        <f>H183/Main!$D$9</f>
        <v>25</v>
      </c>
      <c r="K183" s="254" t="str">
        <f>I183/Main!$D$10</f>
        <v>25</v>
      </c>
      <c r="L183" s="254" t="str">
        <f t="shared" si="6"/>
        <v>1</v>
      </c>
      <c r="M183" s="254">
        <v>1.0</v>
      </c>
      <c r="N183" s="255"/>
      <c r="O183" s="255"/>
      <c r="P183" s="255"/>
      <c r="Q183" s="256"/>
      <c r="R183" s="255"/>
      <c r="S183" s="257"/>
      <c r="T183" s="257"/>
      <c r="U183" s="255"/>
      <c r="V183" s="255"/>
      <c r="W183" s="257"/>
      <c r="X183" s="257"/>
      <c r="Y183" s="255"/>
      <c r="Z183" s="255"/>
      <c r="AA183" s="255"/>
      <c r="AB183" s="255"/>
      <c r="AC183" s="335" t="s">
        <v>18</v>
      </c>
      <c r="AD183" s="225">
        <v>0.0</v>
      </c>
      <c r="AE183" s="225">
        <v>0.0</v>
      </c>
      <c r="AF183" s="225">
        <v>0.0</v>
      </c>
      <c r="AG183" s="225">
        <v>0.0</v>
      </c>
      <c r="AH183" s="225">
        <v>0.0</v>
      </c>
      <c r="AI183" s="225">
        <v>40.0</v>
      </c>
      <c r="AJ183" s="225">
        <v>0.0</v>
      </c>
      <c r="AK183" s="225">
        <v>0.0</v>
      </c>
      <c r="AL183" s="225">
        <v>0.0</v>
      </c>
      <c r="AM183" s="225">
        <v>0.0</v>
      </c>
      <c r="AN183" s="225">
        <v>0.0</v>
      </c>
      <c r="AO183" s="225">
        <v>0.0</v>
      </c>
      <c r="AP183" s="309">
        <v>196.0</v>
      </c>
      <c r="AQ183" s="225">
        <v>0.0</v>
      </c>
      <c r="AR183" s="225">
        <v>0.0</v>
      </c>
      <c r="AS183" s="225">
        <v>0.0</v>
      </c>
      <c r="AT183" s="225">
        <v>0.0</v>
      </c>
      <c r="AU183" s="225">
        <v>0.0</v>
      </c>
      <c r="AV183" s="225">
        <v>0.0</v>
      </c>
      <c r="AW183" s="225">
        <v>0.0</v>
      </c>
      <c r="AX183" s="225">
        <v>0.0</v>
      </c>
      <c r="AY183" s="236" t="str">
        <f t="shared" ref="AY183:BS183" si="739">IF(AD183 = 0, "", AD183)</f>
        <v/>
      </c>
      <c r="AZ183" s="227" t="str">
        <f t="shared" si="739"/>
        <v/>
      </c>
      <c r="BA183" s="227" t="str">
        <f t="shared" si="739"/>
        <v/>
      </c>
      <c r="BB183" s="227" t="str">
        <f t="shared" si="739"/>
        <v/>
      </c>
      <c r="BC183" s="227" t="str">
        <f t="shared" si="739"/>
        <v/>
      </c>
      <c r="BD183" s="225" t="str">
        <f t="shared" si="739"/>
        <v>40</v>
      </c>
      <c r="BE183" s="227" t="str">
        <f t="shared" si="739"/>
        <v/>
      </c>
      <c r="BF183" s="227" t="str">
        <f t="shared" si="739"/>
        <v/>
      </c>
      <c r="BG183" s="227" t="str">
        <f t="shared" si="739"/>
        <v/>
      </c>
      <c r="BH183" s="227" t="str">
        <f t="shared" si="739"/>
        <v/>
      </c>
      <c r="BI183" s="227" t="str">
        <f t="shared" si="739"/>
        <v/>
      </c>
      <c r="BJ183" s="227" t="str">
        <f t="shared" si="739"/>
        <v/>
      </c>
      <c r="BK183" s="309" t="str">
        <f t="shared" si="739"/>
        <v>196</v>
      </c>
      <c r="BL183" s="227" t="str">
        <f t="shared" si="739"/>
        <v/>
      </c>
      <c r="BM183" s="227" t="str">
        <f t="shared" si="739"/>
        <v/>
      </c>
      <c r="BN183" s="227" t="str">
        <f t="shared" si="739"/>
        <v/>
      </c>
      <c r="BO183" s="227" t="str">
        <f t="shared" si="739"/>
        <v/>
      </c>
      <c r="BP183" s="227" t="str">
        <f t="shared" si="739"/>
        <v/>
      </c>
      <c r="BQ183" s="227" t="str">
        <f t="shared" si="739"/>
        <v/>
      </c>
      <c r="BR183" s="227" t="str">
        <f t="shared" si="739"/>
        <v/>
      </c>
      <c r="BS183" s="238" t="str">
        <f t="shared" si="739"/>
        <v/>
      </c>
      <c r="BT183" s="239" t="str">
        <f>$AY183*Assembly!Y$4+$AZ183*Assembly!Y$5+$BA183*Assembly!Y$6+$BB183*Assembly!Y$7+$BC183*Assembly!Y$8+$BD183*Assembly!Y$9+$BE183*Assembly!Y$10+$BF183*Assembly!Y$11+$BG183*Assembly!Y$12+$BH183*Assembly!Y$13+$BI183*Assembly!Y$14+$BJ183*Assembly!Y$15+$BK183*Assembly!Y$16+$BL183*Assembly!Y$17+$BM183*Assembly!Y$18+$BN183*Assembly!Y$19+$BO183*Assembly!Y$20+$BP183*Assembly!Y$21+$BQ183*Assembly!Y$22+$BR183*Assembly!Y$23+$BS183*Assembly!Y$24</f>
        <v>3,180</v>
      </c>
      <c r="BU183" s="225" t="str">
        <f t="shared" si="8"/>
        <v>23</v>
      </c>
      <c r="BV183" s="225" t="str">
        <f>$AY183*Assembly!AC$4+$AZ183*Assembly!AC$5+$BA183*Assembly!AC$6+$BB183*Assembly!AC$7+$BC183*Assembly!AC$8+$BD183*Assembly!AC$9+$BE183*Assembly!AC$10+$BF183*Assembly!AC$11+$BG183*Assembly!AC$12+$BH183*Assembly!AC$13+$BI183*Assembly!AC$14+$BJ183*Assembly!AC$15+$BK183*Assembly!AC$16+$BL183*Assembly!AC$17+$BM183*Assembly!AC$18+$BN183*Assembly!AC$19+$BO183*Assembly!AC$20+$BP183*Assembly!AC$21+$BQ183*Assembly!AC$22+$BR183*Assembly!AC$23+$BS183*Assembly!AC$24</f>
        <v>12,360</v>
      </c>
      <c r="BW183" s="240" t="str">
        <f t="shared" si="9"/>
        <v>3.89</v>
      </c>
      <c r="BX183" s="241" t="str">
        <f t="shared" si="10"/>
        <v>88</v>
      </c>
      <c r="BY183" s="242" t="str">
        <f t="shared" si="11"/>
        <v>546.6</v>
      </c>
      <c r="BZ183" s="225"/>
      <c r="CA183" s="225" t="str">
        <f>$AY183*Assembly!X$4+$AZ183*Assembly!X$5+$BA183*Assembly!X$6+$BB183*Assembly!X$7+$BC183*Assembly!X$8+$BD183*Assembly!X$9+$BE183*Assembly!X$10+$BF183*Assembly!X$11+$BG183*Assembly!X$12+$BH183*Assembly!X$13+$BI183*Assembly!X$14+$BJ183*Assembly!X$15+$BK183*Assembly!X$16+$BL183*Assembly!X$17+$BM183*Assembly!X$18+$BN183*Assembly!X$19+$BO183*Assembly!X$20+$BP183*Assembly!X$21+$BQ183*Assembly!X$22+$BR183*Assembly!X$23+$BS183*Assembly!X$24</f>
        <v>236</v>
      </c>
      <c r="CB183" s="225" t="str">
        <f t="shared" si="12"/>
        <v>36,711</v>
      </c>
      <c r="CC183" s="223" t="str">
        <f t="shared" si="13"/>
        <v>0.0367</v>
      </c>
      <c r="CD183" s="243" t="str">
        <f>$AY183*Assembly!AB$4+$AZ183*Assembly!AB$5+$BA183*Assembly!AB$6+$BB183*Assembly!AB$7+$BC183*Assembly!AB$8+$BD183*Assembly!AB$9+$BE183*Assembly!AB$10+$BF183*Assembly!AB$11+$BG183*Assembly!AB$12+$BH183*Assembly!AB$13+$BI183*Assembly!AB$14+$BJ183*Assembly!AB$15+$BK183*Assembly!AB$16+$BL183*Assembly!AB$17+$BM183*Assembly!AB$18+$BN183*Assembly!AB$19+$BO183*Assembly!AB$20+$BP183*Assembly!AB$21+$BQ183*Assembly!AB$22+$BR183*Assembly!AB$23+$BS183*Assembly!AB$24</f>
        <v>1,648</v>
      </c>
      <c r="CE183" s="256" t="str">
        <f>$AY183*Assembly!M$4+$AZ183*Assembly!M$5+$BA183*Assembly!M$6+$BB183*Assembly!M$7+$BC183*Assembly!M$8+$BD183*Assembly!M$9+$BE183*Assembly!M$10+$BF183*Assembly!M$11+$BG183*Assembly!M$12+$BH183*Assembly!M$13+$BI183*Assembly!M$14+$BJ183*Assembly!M$15+$BK183*Assembly!M$16+$BL183*Assembly!M$17+$BM183*Assembly!M$18+$BN183*Assembly!M$19+$BO183*Assembly!M$20+$BP183*Assembly!M$21+$BQ183*Assembly!M$22+$BR183*Assembly!M$23+$BS183*Assembly!M$24</f>
        <v>280</v>
      </c>
      <c r="CF183" s="256" t="str">
        <f>$AY183*Assembly!N$4+$AZ183*Assembly!N$5+$BA183*Assembly!N$6+$BB183*Assembly!N$7+$BC183*Assembly!N$8+$BD183*Assembly!N$9+$BE183*Assembly!N$10+$BF183*Assembly!N$11+$BG183*Assembly!N$12+$BH183*Assembly!N$13+$BI183*Assembly!N$14+$BJ183*Assembly!N$15+$BK183*Assembly!N$16+$BL183*Assembly!N$17+$BM183*Assembly!N$18+$BN183*Assembly!N$19+$BO183*Assembly!N$20+$BP183*Assembly!N$21+$BQ183*Assembly!N$22+$BR183*Assembly!N$23+$BS183*Assembly!N$24</f>
        <v>0</v>
      </c>
      <c r="CG183" s="256" t="str">
        <f>$AY183*Assembly!O$4+$AZ183*Assembly!O$5+$BA183*Assembly!O$6+$BB183*Assembly!O$7+$BC183*Assembly!O$8+$BD183*Assembly!O$9+$BE183*Assembly!O$10+$BF183*Assembly!O$11+$BG183*Assembly!O$12+$BH183*Assembly!O$13+$BI183*Assembly!O$14+$BJ183*Assembly!O$15+$BK183*Assembly!O$16+$BL183*Assembly!O$17+$BM183*Assembly!O$18+$BN183*Assembly!O$19+$BO183*Assembly!O$20+$BP183*Assembly!O$21+$BQ183*Assembly!O$22+$BR183*Assembly!O$23+$BS183*Assembly!O$24</f>
        <v>0</v>
      </c>
      <c r="CH183" s="254" t="str">
        <f>$AY183*Assembly!P$4+$AZ183*Assembly!P$5+$BA183*Assembly!P$6+$BB183*Assembly!P$7+$BC183*Assembly!P$8+$BD183*Assembly!P$9+$BE183*Assembly!P$10+$BF183*Assembly!P$11+$BG183*Assembly!P$12+$BH183*Assembly!P$13+$BI183*Assembly!P$14+$BJ183*Assembly!P$15+$BK183*Assembly!P$16+$BL183*Assembly!P$17+$BM183*Assembly!P$18+$BN183*Assembly!P$19+$BO183*Assembly!P$20+$BP183*Assembly!P$21+$BQ183*Assembly!P$22+$BR183*Assembly!P$23+$BS183*Assembly!P$24</f>
        <v>0</v>
      </c>
      <c r="CI183" s="254" t="str">
        <f>$AY183*Assembly!Q$4+$AZ183*Assembly!Q$5+$BA183*Assembly!Q$6+$BB183*Assembly!Q$7+$BC183*Assembly!Q$8+$BD183*Assembly!Q$9+$BE183*Assembly!Q$10+$BF183*Assembly!Q$11+$BG183*Assembly!Q$12+$BH183*Assembly!Q$13+$BI183*Assembly!Q$14+$BJ183*Assembly!Q$15+$BK183*Assembly!Q$16+$BL183*Assembly!Q$17+$BM183*Assembly!Q$18+$BN183*Assembly!Q$19+$BO183*Assembly!Q$20+$BP183*Assembly!Q$21+$BQ183*Assembly!Q$22+$BR183*Assembly!Q$23+$BS183*Assembly!Q$24</f>
        <v>2940</v>
      </c>
      <c r="CJ183" s="256" t="str">
        <f>$AY183*Assembly!R$4+$AZ183*Assembly!R$5+$BA183*Assembly!R$6+$BB183*Assembly!R$7+$BC183*Assembly!R$8+$BD183*Assembly!R$9+$BE183*Assembly!R$10+$BF183*Assembly!R$11+$BG183*Assembly!R$12+$BH183*Assembly!R$13+$BI183*Assembly!R$14+$BJ183*Assembly!R$15+$BK183*Assembly!R$16+$BL183*Assembly!R$17+$BM183*Assembly!R$18+$BN183*Assembly!R$19+$BO183*Assembly!R$20+$BP183*Assembly!R$21+$BQ183*Assembly!R$22+$BR183*Assembly!R$23+$BS183*Assembly!R$24</f>
        <v>0</v>
      </c>
      <c r="CK183" s="254" t="str">
        <f>$AY183*Assembly!S$4+$AZ183*Assembly!S$5+$BA183*Assembly!S$6+$BB183*Assembly!S$7+$BC183*Assembly!S$8+$BD183*Assembly!S$9+$BE183*Assembly!S$10+$BF183*Assembly!S$11+$BG183*Assembly!S$12+$BH183*Assembly!S$13+$BI183*Assembly!S$14+$BJ183*Assembly!S$15+$BK183*Assembly!S$16+$BL183*Assembly!S$17+$BM183*Assembly!S$18+$BN183*Assembly!S$19+$BO183*Assembly!S$20+$BP183*Assembly!S$21+$BQ183*Assembly!S$22+$BR183*Assembly!S$23+$BS183*Assembly!S$24</f>
        <v>0</v>
      </c>
      <c r="CL183" s="254" t="str">
        <f>$AY183*Assembly!T$4+$AZ183*Assembly!T$5+$BA183*Assembly!T$6+$BB183*Assembly!T$7+$BC183*Assembly!T$8+$BD183*Assembly!T$9+$BE183*Assembly!T$10+$BF183*Assembly!T$11+$BG183*Assembly!T$12+$BH183*Assembly!T$13+$BI183*Assembly!T$14+$BJ183*Assembly!T$15+$BK183*Assembly!T$16+$BL183*Assembly!T$17+$BM183*Assembly!T$18+$BN183*Assembly!T$19+$BO183*Assembly!T$20+$BP183*Assembly!T$21+$BQ183*Assembly!T$22+$BR183*Assembly!T$23+$BS183*Assembly!T$24</f>
        <v>0</v>
      </c>
      <c r="CM183" s="254" t="str">
        <f>$AY183*Assembly!U$4+$AZ183*Assembly!U$5+$BA183*Assembly!U$6+$BB183*Assembly!U$7+$BC183*Assembly!U$8+$BD183*Assembly!U$9+$BE183*Assembly!U$10+$BF183*Assembly!U$11+$BG183*Assembly!U$12+$BH183*Assembly!U$13+$BI183*Assembly!U$14+$BJ183*Assembly!U$15+$BK183*Assembly!U$16+$BL183*Assembly!U$17+$BM183*Assembly!U$18+$BN183*Assembly!U$19+$BO183*Assembly!U$20+$BP183*Assembly!U$21+$BQ183*Assembly!U$22+$BR183*Assembly!U$23+$BS183*Assembly!U$24</f>
        <v>0</v>
      </c>
      <c r="CN183" s="256" t="str">
        <f>$AY183*Assembly!V$4+$AZ183*Assembly!V$5+$BA183*Assembly!V$6+$BB183*Assembly!V$7+$BC183*Assembly!V$8+$BD183*Assembly!V$9+$BE183*Assembly!V$10+$BF183*Assembly!V$11+$BG183*Assembly!V$12+$BH183*Assembly!V$13+$BI183*Assembly!V$14+$BJ183*Assembly!V$15+$BK183*Assembly!V$16+$BL183*Assembly!V$17+$BM183*Assembly!V$18+$BN183*Assembly!V$19+$BO183*Assembly!V$20+$BP183*Assembly!V$21+$BQ183*Assembly!V$22+$BR183*Assembly!V$23+$BS183*Assembly!V$24</f>
        <v>0</v>
      </c>
      <c r="CO183" s="256" t="str">
        <f>CE183*Refining!$F$3</f>
        <v>500</v>
      </c>
      <c r="CP183" s="256" t="str">
        <f>CF183*Refining!$F$4</f>
        <v>0</v>
      </c>
      <c r="CQ183" s="256" t="str">
        <f>CG183*Refining!$F$5</f>
        <v>0</v>
      </c>
      <c r="CR183" s="256" t="str">
        <f>CH183*Refining!$F$6</f>
        <v>0</v>
      </c>
      <c r="CS183" s="256" t="str">
        <f>CI183*Refining!$F$7</f>
        <v>5,250</v>
      </c>
      <c r="CT183" s="256" t="str">
        <f>CJ183*Refining!$F$8</f>
        <v>0</v>
      </c>
      <c r="CU183" s="256" t="str">
        <f>CK183*Refining!$F$9</f>
        <v>0</v>
      </c>
      <c r="CV183" s="256" t="str">
        <f>CL183*Refining!$F$10</f>
        <v>0</v>
      </c>
      <c r="CW183" s="256" t="str">
        <f>CM183*Refining!$F$11</f>
        <v>0</v>
      </c>
      <c r="CX183" s="256" t="str">
        <f>CN183*Refining!$F$12</f>
        <v>0</v>
      </c>
      <c r="CY183" s="248" t="str">
        <f t="shared" ref="CY183:DR183" si="740">IF(CE183 = 0, "", CE183)</f>
        <v>280</v>
      </c>
      <c r="CZ183" s="245" t="str">
        <f t="shared" si="740"/>
        <v/>
      </c>
      <c r="DA183" s="245" t="str">
        <f t="shared" si="740"/>
        <v/>
      </c>
      <c r="DB183" s="245" t="str">
        <f t="shared" si="740"/>
        <v/>
      </c>
      <c r="DC183" s="245" t="str">
        <f t="shared" si="740"/>
        <v>2940</v>
      </c>
      <c r="DD183" s="245" t="str">
        <f t="shared" si="740"/>
        <v/>
      </c>
      <c r="DE183" s="245" t="str">
        <f t="shared" si="740"/>
        <v/>
      </c>
      <c r="DF183" s="245" t="str">
        <f t="shared" si="740"/>
        <v/>
      </c>
      <c r="DG183" s="245" t="str">
        <f t="shared" si="740"/>
        <v/>
      </c>
      <c r="DH183" s="246" t="str">
        <f t="shared" si="740"/>
        <v/>
      </c>
      <c r="DI183" s="248" t="str">
        <f t="shared" si="740"/>
        <v>500</v>
      </c>
      <c r="DJ183" s="245" t="str">
        <f t="shared" si="740"/>
        <v/>
      </c>
      <c r="DK183" s="245" t="str">
        <f t="shared" si="740"/>
        <v/>
      </c>
      <c r="DL183" s="245" t="str">
        <f t="shared" si="740"/>
        <v/>
      </c>
      <c r="DM183" s="249" t="str">
        <f t="shared" si="740"/>
        <v>5,250</v>
      </c>
      <c r="DN183" s="245" t="str">
        <f t="shared" si="740"/>
        <v/>
      </c>
      <c r="DO183" s="245" t="str">
        <f t="shared" si="740"/>
        <v/>
      </c>
      <c r="DP183" s="245" t="str">
        <f t="shared" si="740"/>
        <v/>
      </c>
      <c r="DQ183" s="245" t="str">
        <f t="shared" si="740"/>
        <v/>
      </c>
      <c r="DR183" s="246" t="str">
        <f t="shared" si="740"/>
        <v/>
      </c>
      <c r="DS183" s="248" t="str">
        <f t="shared" si="15"/>
        <v>3,220</v>
      </c>
      <c r="DT183" s="249" t="str">
        <f t="shared" si="16"/>
        <v>5,750</v>
      </c>
      <c r="DU183" s="225" t="str">
        <f>CY183*'Ores &amp; Ingots'!$C$3+CZ183*'Ores &amp; Ingots'!$C$4+DA183*'Ores &amp; Ingots'!$C$5+DB183*'Ores &amp; Ingots'!$C$6+DC183*'Ores &amp; Ingots'!$C$7+DD183*'Ores &amp; Ingots'!$C$8+DE183*'Ores &amp; Ingots'!$C$9+DF183*'Ores &amp; Ingots'!$C$10+DG183*'Ores &amp; Ingots'!$C$11+DH183*'Ores &amp; Ingots'!$C$12</f>
        <v>1,297</v>
      </c>
      <c r="DV183" s="225" t="str">
        <f>DI183*'Ores &amp; Ingots'!$B$3+DJ183*'Ores &amp; Ingots'!$B$4+DK183*'Ores &amp; Ingots'!$B$5+DL183*'Ores &amp; Ingots'!$B$6+DM183*'Ores &amp; Ingots'!$B$7+DN183*'Ores &amp; Ingots'!$B$8+DO183*'Ores &amp; Ingots'!$B$9+DP183*'Ores &amp; Ingots'!$B$10+DQ183*'Ores &amp; Ingots'!$B$11+DR183*'Ores &amp; Ingots'!$B$12</f>
        <v>2,128</v>
      </c>
      <c r="DW183" s="249" t="str">
        <f>CY183*Refining!$G$3+CZ183*Refining!$G$4+DA183*Refining!$G$5+DB183*Refining!$G$6+DC183*Refining!$G$7+DD183*Refining!$G$8+DE183*Refining!$G$9+DF183*Refining!$G$10+DG183*Refining!$G$11+DH183*Refining!$G$12</f>
        <v>2,442</v>
      </c>
      <c r="DX183" s="249" t="str">
        <f t="shared" si="17"/>
        <v>379,915</v>
      </c>
      <c r="DY183" s="250" t="str">
        <f t="shared" si="18"/>
        <v>0.3799</v>
      </c>
      <c r="DZ183" s="248" t="str">
        <f t="shared" si="19"/>
        <v>2,703</v>
      </c>
      <c r="EA183" s="251" t="str">
        <f t="shared" ref="EA183:EB183" si="741">DZ183/60</f>
        <v>45.1</v>
      </c>
      <c r="EB183" s="251" t="str">
        <f t="shared" si="741"/>
        <v>0.8</v>
      </c>
      <c r="EC183" s="543" t="str">
        <f t="shared" si="21"/>
        <v>0.03</v>
      </c>
      <c r="ED183" s="248" t="str">
        <f t="shared" si="22"/>
        <v>416,626</v>
      </c>
      <c r="EE183" s="251" t="str">
        <f t="shared" ref="EE183:EF183" si="742">ED183/1000</f>
        <v>416.6</v>
      </c>
      <c r="EF183" s="252" t="str">
        <f t="shared" si="742"/>
        <v>0.42</v>
      </c>
      <c r="EG183" s="544" t="str">
        <f t="shared" si="24"/>
        <v>0.4166</v>
      </c>
      <c r="EH183" s="225">
        <v>74.0</v>
      </c>
    </row>
    <row r="184">
      <c r="A184" s="33"/>
      <c r="B184" s="226" t="s">
        <v>1039</v>
      </c>
      <c r="C184" s="227" t="s">
        <v>886</v>
      </c>
      <c r="D184" s="227">
        <v>1.0</v>
      </c>
      <c r="E184" s="227">
        <v>1.0</v>
      </c>
      <c r="F184" s="227">
        <v>1.0</v>
      </c>
      <c r="G184" s="253" t="str">
        <f t="shared" si="5"/>
        <v>15.6</v>
      </c>
      <c r="H184" s="254">
        <v>6.0</v>
      </c>
      <c r="I184" s="254">
        <v>6.0</v>
      </c>
      <c r="J184" s="254" t="str">
        <f>H184/Main!$D$9</f>
        <v>6</v>
      </c>
      <c r="K184" s="254" t="str">
        <f>I184/Main!$D$10</f>
        <v>6</v>
      </c>
      <c r="L184" s="254" t="str">
        <f t="shared" si="6"/>
        <v>1</v>
      </c>
      <c r="M184" s="254">
        <v>1.0</v>
      </c>
      <c r="N184" s="255"/>
      <c r="O184" s="255"/>
      <c r="P184" s="255"/>
      <c r="Q184" s="256"/>
      <c r="R184" s="255"/>
      <c r="S184" s="257"/>
      <c r="T184" s="257"/>
      <c r="U184" s="255"/>
      <c r="V184" s="255"/>
      <c r="W184" s="257"/>
      <c r="X184" s="257"/>
      <c r="Y184" s="255"/>
      <c r="Z184" s="255"/>
      <c r="AA184" s="255"/>
      <c r="AB184" s="255"/>
      <c r="AC184" s="335" t="s">
        <v>18</v>
      </c>
      <c r="AD184" s="225">
        <v>0.0</v>
      </c>
      <c r="AE184" s="225">
        <v>0.0</v>
      </c>
      <c r="AF184" s="225">
        <v>0.0</v>
      </c>
      <c r="AG184" s="225">
        <v>0.0</v>
      </c>
      <c r="AH184" s="225">
        <v>0.0</v>
      </c>
      <c r="AI184" s="225">
        <v>10.0</v>
      </c>
      <c r="AJ184" s="225">
        <v>0.0</v>
      </c>
      <c r="AK184" s="225">
        <v>0.0</v>
      </c>
      <c r="AL184" s="225">
        <v>0.0</v>
      </c>
      <c r="AM184" s="225">
        <v>0.0</v>
      </c>
      <c r="AN184" s="225">
        <v>0.0</v>
      </c>
      <c r="AO184" s="225">
        <v>0.0</v>
      </c>
      <c r="AP184" s="309">
        <v>25.0</v>
      </c>
      <c r="AQ184" s="225">
        <v>0.0</v>
      </c>
      <c r="AR184" s="225">
        <v>0.0</v>
      </c>
      <c r="AS184" s="225">
        <v>0.0</v>
      </c>
      <c r="AT184" s="225">
        <v>0.0</v>
      </c>
      <c r="AU184" s="225">
        <v>0.0</v>
      </c>
      <c r="AV184" s="225">
        <v>0.0</v>
      </c>
      <c r="AW184" s="225">
        <v>0.0</v>
      </c>
      <c r="AX184" s="225">
        <v>0.0</v>
      </c>
      <c r="AY184" s="236" t="str">
        <f t="shared" ref="AY184:BS184" si="743">IF(AD184 = 0, "", AD184)</f>
        <v/>
      </c>
      <c r="AZ184" s="227" t="str">
        <f t="shared" si="743"/>
        <v/>
      </c>
      <c r="BA184" s="227" t="str">
        <f t="shared" si="743"/>
        <v/>
      </c>
      <c r="BB184" s="227" t="str">
        <f t="shared" si="743"/>
        <v/>
      </c>
      <c r="BC184" s="227" t="str">
        <f t="shared" si="743"/>
        <v/>
      </c>
      <c r="BD184" s="225" t="str">
        <f t="shared" si="743"/>
        <v>10</v>
      </c>
      <c r="BE184" s="227" t="str">
        <f t="shared" si="743"/>
        <v/>
      </c>
      <c r="BF184" s="227" t="str">
        <f t="shared" si="743"/>
        <v/>
      </c>
      <c r="BG184" s="227" t="str">
        <f t="shared" si="743"/>
        <v/>
      </c>
      <c r="BH184" s="227" t="str">
        <f t="shared" si="743"/>
        <v/>
      </c>
      <c r="BI184" s="227" t="str">
        <f t="shared" si="743"/>
        <v/>
      </c>
      <c r="BJ184" s="227" t="str">
        <f t="shared" si="743"/>
        <v/>
      </c>
      <c r="BK184" s="309" t="str">
        <f t="shared" si="743"/>
        <v>25</v>
      </c>
      <c r="BL184" s="227" t="str">
        <f t="shared" si="743"/>
        <v/>
      </c>
      <c r="BM184" s="227" t="str">
        <f t="shared" si="743"/>
        <v/>
      </c>
      <c r="BN184" s="227" t="str">
        <f t="shared" si="743"/>
        <v/>
      </c>
      <c r="BO184" s="227" t="str">
        <f t="shared" si="743"/>
        <v/>
      </c>
      <c r="BP184" s="227" t="str">
        <f t="shared" si="743"/>
        <v/>
      </c>
      <c r="BQ184" s="227" t="str">
        <f t="shared" si="743"/>
        <v/>
      </c>
      <c r="BR184" s="227" t="str">
        <f t="shared" si="743"/>
        <v/>
      </c>
      <c r="BS184" s="238" t="str">
        <f t="shared" si="743"/>
        <v/>
      </c>
      <c r="BT184" s="239" t="str">
        <f>$AY184*Assembly!Y$4+$AZ184*Assembly!Y$5+$BA184*Assembly!Y$6+$BB184*Assembly!Y$7+$BC184*Assembly!Y$8+$BD184*Assembly!Y$9+$BE184*Assembly!Y$10+$BF184*Assembly!Y$11+$BG184*Assembly!Y$12+$BH184*Assembly!Y$13+$BI184*Assembly!Y$14+$BJ184*Assembly!Y$15+$BK184*Assembly!Y$16+$BL184*Assembly!Y$17+$BM184*Assembly!Y$18+$BN184*Assembly!Y$19+$BO184*Assembly!Y$20+$BP184*Assembly!Y$21+$BQ184*Assembly!Y$22+$BR184*Assembly!Y$23+$BS184*Assembly!Y$24</f>
        <v>435</v>
      </c>
      <c r="BU184" s="225" t="str">
        <f t="shared" si="8"/>
        <v>28</v>
      </c>
      <c r="BV184" s="225" t="str">
        <f>$AY184*Assembly!AC$4+$AZ184*Assembly!AC$5+$BA184*Assembly!AC$6+$BB184*Assembly!AC$7+$BC184*Assembly!AC$8+$BD184*Assembly!AC$9+$BE184*Assembly!AC$10+$BF184*Assembly!AC$11+$BG184*Assembly!AC$12+$BH184*Assembly!AC$13+$BI184*Assembly!AC$14+$BJ184*Assembly!AC$15+$BK184*Assembly!AC$16+$BL184*Assembly!AC$17+$BM184*Assembly!AC$18+$BN184*Assembly!AC$19+$BO184*Assembly!AC$20+$BP184*Assembly!AC$21+$BQ184*Assembly!AC$22+$BR184*Assembly!AC$23+$BS184*Assembly!AC$24</f>
        <v>1,650</v>
      </c>
      <c r="BW184" s="240" t="str">
        <f t="shared" si="9"/>
        <v>3.79</v>
      </c>
      <c r="BX184" s="241" t="str">
        <f t="shared" si="10"/>
        <v>106</v>
      </c>
      <c r="BY184" s="242" t="str">
        <f t="shared" si="11"/>
        <v>59.3</v>
      </c>
      <c r="BZ184" s="225"/>
      <c r="CA184" s="225" t="str">
        <f>$AY184*Assembly!X$4+$AZ184*Assembly!X$5+$BA184*Assembly!X$6+$BB184*Assembly!X$7+$BC184*Assembly!X$8+$BD184*Assembly!X$9+$BE184*Assembly!X$10+$BF184*Assembly!X$11+$BG184*Assembly!X$12+$BH184*Assembly!X$13+$BI184*Assembly!X$14+$BJ184*Assembly!X$15+$BK184*Assembly!X$16+$BL184*Assembly!X$17+$BM184*Assembly!X$18+$BN184*Assembly!X$19+$BO184*Assembly!X$20+$BP184*Assembly!X$21+$BQ184*Assembly!X$22+$BR184*Assembly!X$23+$BS184*Assembly!X$24</f>
        <v>35</v>
      </c>
      <c r="CB184" s="225" t="str">
        <f t="shared" si="12"/>
        <v>5,444</v>
      </c>
      <c r="CC184" s="223" t="str">
        <f t="shared" si="13"/>
        <v>0.0054</v>
      </c>
      <c r="CD184" s="243" t="str">
        <f>$AY184*Assembly!AB$4+$AZ184*Assembly!AB$5+$BA184*Assembly!AB$6+$BB184*Assembly!AB$7+$BC184*Assembly!AB$8+$BD184*Assembly!AB$9+$BE184*Assembly!AB$10+$BF184*Assembly!AB$11+$BG184*Assembly!AB$12+$BH184*Assembly!AB$13+$BI184*Assembly!AB$14+$BJ184*Assembly!AB$15+$BK184*Assembly!AB$16+$BL184*Assembly!AB$17+$BM184*Assembly!AB$18+$BN184*Assembly!AB$19+$BO184*Assembly!AB$20+$BP184*Assembly!AB$21+$BQ184*Assembly!AB$22+$BR184*Assembly!AB$23+$BS184*Assembly!AB$24</f>
        <v>220</v>
      </c>
      <c r="CE184" s="256" t="str">
        <f>$AY184*Assembly!M$4+$AZ184*Assembly!M$5+$BA184*Assembly!M$6+$BB184*Assembly!M$7+$BC184*Assembly!M$8+$BD184*Assembly!M$9+$BE184*Assembly!M$10+$BF184*Assembly!M$11+$BG184*Assembly!M$12+$BH184*Assembly!M$13+$BI184*Assembly!M$14+$BJ184*Assembly!M$15+$BK184*Assembly!M$16+$BL184*Assembly!M$17+$BM184*Assembly!M$18+$BN184*Assembly!M$19+$BO184*Assembly!M$20+$BP184*Assembly!M$21+$BQ184*Assembly!M$22+$BR184*Assembly!M$23+$BS184*Assembly!M$24</f>
        <v>70</v>
      </c>
      <c r="CF184" s="256" t="str">
        <f>$AY184*Assembly!N$4+$AZ184*Assembly!N$5+$BA184*Assembly!N$6+$BB184*Assembly!N$7+$BC184*Assembly!N$8+$BD184*Assembly!N$9+$BE184*Assembly!N$10+$BF184*Assembly!N$11+$BG184*Assembly!N$12+$BH184*Assembly!N$13+$BI184*Assembly!N$14+$BJ184*Assembly!N$15+$BK184*Assembly!N$16+$BL184*Assembly!N$17+$BM184*Assembly!N$18+$BN184*Assembly!N$19+$BO184*Assembly!N$20+$BP184*Assembly!N$21+$BQ184*Assembly!N$22+$BR184*Assembly!N$23+$BS184*Assembly!N$24</f>
        <v>0</v>
      </c>
      <c r="CG184" s="256" t="str">
        <f>$AY184*Assembly!O$4+$AZ184*Assembly!O$5+$BA184*Assembly!O$6+$BB184*Assembly!O$7+$BC184*Assembly!O$8+$BD184*Assembly!O$9+$BE184*Assembly!O$10+$BF184*Assembly!O$11+$BG184*Assembly!O$12+$BH184*Assembly!O$13+$BI184*Assembly!O$14+$BJ184*Assembly!O$15+$BK184*Assembly!O$16+$BL184*Assembly!O$17+$BM184*Assembly!O$18+$BN184*Assembly!O$19+$BO184*Assembly!O$20+$BP184*Assembly!O$21+$BQ184*Assembly!O$22+$BR184*Assembly!O$23+$BS184*Assembly!O$24</f>
        <v>0</v>
      </c>
      <c r="CH184" s="254" t="str">
        <f>$AY184*Assembly!P$4+$AZ184*Assembly!P$5+$BA184*Assembly!P$6+$BB184*Assembly!P$7+$BC184*Assembly!P$8+$BD184*Assembly!P$9+$BE184*Assembly!P$10+$BF184*Assembly!P$11+$BG184*Assembly!P$12+$BH184*Assembly!P$13+$BI184*Assembly!P$14+$BJ184*Assembly!P$15+$BK184*Assembly!P$16+$BL184*Assembly!P$17+$BM184*Assembly!P$18+$BN184*Assembly!P$19+$BO184*Assembly!P$20+$BP184*Assembly!P$21+$BQ184*Assembly!P$22+$BR184*Assembly!P$23+$BS184*Assembly!P$24</f>
        <v>0</v>
      </c>
      <c r="CI184" s="254" t="str">
        <f>$AY184*Assembly!Q$4+$AZ184*Assembly!Q$5+$BA184*Assembly!Q$6+$BB184*Assembly!Q$7+$BC184*Assembly!Q$8+$BD184*Assembly!Q$9+$BE184*Assembly!Q$10+$BF184*Assembly!Q$11+$BG184*Assembly!Q$12+$BH184*Assembly!Q$13+$BI184*Assembly!Q$14+$BJ184*Assembly!Q$15+$BK184*Assembly!Q$16+$BL184*Assembly!Q$17+$BM184*Assembly!Q$18+$BN184*Assembly!Q$19+$BO184*Assembly!Q$20+$BP184*Assembly!Q$21+$BQ184*Assembly!Q$22+$BR184*Assembly!Q$23+$BS184*Assembly!Q$24</f>
        <v>375</v>
      </c>
      <c r="CJ184" s="256" t="str">
        <f>$AY184*Assembly!R$4+$AZ184*Assembly!R$5+$BA184*Assembly!R$6+$BB184*Assembly!R$7+$BC184*Assembly!R$8+$BD184*Assembly!R$9+$BE184*Assembly!R$10+$BF184*Assembly!R$11+$BG184*Assembly!R$12+$BH184*Assembly!R$13+$BI184*Assembly!R$14+$BJ184*Assembly!R$15+$BK184*Assembly!R$16+$BL184*Assembly!R$17+$BM184*Assembly!R$18+$BN184*Assembly!R$19+$BO184*Assembly!R$20+$BP184*Assembly!R$21+$BQ184*Assembly!R$22+$BR184*Assembly!R$23+$BS184*Assembly!R$24</f>
        <v>0</v>
      </c>
      <c r="CK184" s="254" t="str">
        <f>$AY184*Assembly!S$4+$AZ184*Assembly!S$5+$BA184*Assembly!S$6+$BB184*Assembly!S$7+$BC184*Assembly!S$8+$BD184*Assembly!S$9+$BE184*Assembly!S$10+$BF184*Assembly!S$11+$BG184*Assembly!S$12+$BH184*Assembly!S$13+$BI184*Assembly!S$14+$BJ184*Assembly!S$15+$BK184*Assembly!S$16+$BL184*Assembly!S$17+$BM184*Assembly!S$18+$BN184*Assembly!S$19+$BO184*Assembly!S$20+$BP184*Assembly!S$21+$BQ184*Assembly!S$22+$BR184*Assembly!S$23+$BS184*Assembly!S$24</f>
        <v>0</v>
      </c>
      <c r="CL184" s="254" t="str">
        <f>$AY184*Assembly!T$4+$AZ184*Assembly!T$5+$BA184*Assembly!T$6+$BB184*Assembly!T$7+$BC184*Assembly!T$8+$BD184*Assembly!T$9+$BE184*Assembly!T$10+$BF184*Assembly!T$11+$BG184*Assembly!T$12+$BH184*Assembly!T$13+$BI184*Assembly!T$14+$BJ184*Assembly!T$15+$BK184*Assembly!T$16+$BL184*Assembly!T$17+$BM184*Assembly!T$18+$BN184*Assembly!T$19+$BO184*Assembly!T$20+$BP184*Assembly!T$21+$BQ184*Assembly!T$22+$BR184*Assembly!T$23+$BS184*Assembly!T$24</f>
        <v>0</v>
      </c>
      <c r="CM184" s="254" t="str">
        <f>$AY184*Assembly!U$4+$AZ184*Assembly!U$5+$BA184*Assembly!U$6+$BB184*Assembly!U$7+$BC184*Assembly!U$8+$BD184*Assembly!U$9+$BE184*Assembly!U$10+$BF184*Assembly!U$11+$BG184*Assembly!U$12+$BH184*Assembly!U$13+$BI184*Assembly!U$14+$BJ184*Assembly!U$15+$BK184*Assembly!U$16+$BL184*Assembly!U$17+$BM184*Assembly!U$18+$BN184*Assembly!U$19+$BO184*Assembly!U$20+$BP184*Assembly!U$21+$BQ184*Assembly!U$22+$BR184*Assembly!U$23+$BS184*Assembly!U$24</f>
        <v>0</v>
      </c>
      <c r="CN184" s="256" t="str">
        <f>$AY184*Assembly!V$4+$AZ184*Assembly!V$5+$BA184*Assembly!V$6+$BB184*Assembly!V$7+$BC184*Assembly!V$8+$BD184*Assembly!V$9+$BE184*Assembly!V$10+$BF184*Assembly!V$11+$BG184*Assembly!V$12+$BH184*Assembly!V$13+$BI184*Assembly!V$14+$BJ184*Assembly!V$15+$BK184*Assembly!V$16+$BL184*Assembly!V$17+$BM184*Assembly!V$18+$BN184*Assembly!V$19+$BO184*Assembly!V$20+$BP184*Assembly!V$21+$BQ184*Assembly!V$22+$BR184*Assembly!V$23+$BS184*Assembly!V$24</f>
        <v>0</v>
      </c>
      <c r="CO184" s="256" t="str">
        <f>CE184*Refining!$F$3</f>
        <v>125</v>
      </c>
      <c r="CP184" s="256" t="str">
        <f>CF184*Refining!$F$4</f>
        <v>0</v>
      </c>
      <c r="CQ184" s="256" t="str">
        <f>CG184*Refining!$F$5</f>
        <v>0</v>
      </c>
      <c r="CR184" s="256" t="str">
        <f>CH184*Refining!$F$6</f>
        <v>0</v>
      </c>
      <c r="CS184" s="256" t="str">
        <f>CI184*Refining!$F$7</f>
        <v>670</v>
      </c>
      <c r="CT184" s="256" t="str">
        <f>CJ184*Refining!$F$8</f>
        <v>0</v>
      </c>
      <c r="CU184" s="256" t="str">
        <f>CK184*Refining!$F$9</f>
        <v>0</v>
      </c>
      <c r="CV184" s="256" t="str">
        <f>CL184*Refining!$F$10</f>
        <v>0</v>
      </c>
      <c r="CW184" s="256" t="str">
        <f>CM184*Refining!$F$11</f>
        <v>0</v>
      </c>
      <c r="CX184" s="256" t="str">
        <f>CN184*Refining!$F$12</f>
        <v>0</v>
      </c>
      <c r="CY184" s="248" t="str">
        <f t="shared" ref="CY184:DR184" si="744">IF(CE184 = 0, "", CE184)</f>
        <v>70</v>
      </c>
      <c r="CZ184" s="245" t="str">
        <f t="shared" si="744"/>
        <v/>
      </c>
      <c r="DA184" s="245" t="str">
        <f t="shared" si="744"/>
        <v/>
      </c>
      <c r="DB184" s="245" t="str">
        <f t="shared" si="744"/>
        <v/>
      </c>
      <c r="DC184" s="245" t="str">
        <f t="shared" si="744"/>
        <v>375</v>
      </c>
      <c r="DD184" s="245" t="str">
        <f t="shared" si="744"/>
        <v/>
      </c>
      <c r="DE184" s="245" t="str">
        <f t="shared" si="744"/>
        <v/>
      </c>
      <c r="DF184" s="245" t="str">
        <f t="shared" si="744"/>
        <v/>
      </c>
      <c r="DG184" s="245" t="str">
        <f t="shared" si="744"/>
        <v/>
      </c>
      <c r="DH184" s="246" t="str">
        <f t="shared" si="744"/>
        <v/>
      </c>
      <c r="DI184" s="248" t="str">
        <f t="shared" si="744"/>
        <v>125</v>
      </c>
      <c r="DJ184" s="245" t="str">
        <f t="shared" si="744"/>
        <v/>
      </c>
      <c r="DK184" s="245" t="str">
        <f t="shared" si="744"/>
        <v/>
      </c>
      <c r="DL184" s="245" t="str">
        <f t="shared" si="744"/>
        <v/>
      </c>
      <c r="DM184" s="249" t="str">
        <f t="shared" si="744"/>
        <v>670</v>
      </c>
      <c r="DN184" s="245" t="str">
        <f t="shared" si="744"/>
        <v/>
      </c>
      <c r="DO184" s="245" t="str">
        <f t="shared" si="744"/>
        <v/>
      </c>
      <c r="DP184" s="245" t="str">
        <f t="shared" si="744"/>
        <v/>
      </c>
      <c r="DQ184" s="245" t="str">
        <f t="shared" si="744"/>
        <v/>
      </c>
      <c r="DR184" s="246" t="str">
        <f t="shared" si="744"/>
        <v/>
      </c>
      <c r="DS184" s="248" t="str">
        <f t="shared" si="15"/>
        <v>445</v>
      </c>
      <c r="DT184" s="249" t="str">
        <f t="shared" si="16"/>
        <v>795</v>
      </c>
      <c r="DU184" s="225" t="str">
        <f>CY184*'Ores &amp; Ingots'!$C$3+CZ184*'Ores &amp; Ingots'!$C$4+DA184*'Ores &amp; Ingots'!$C$5+DB184*'Ores &amp; Ingots'!$C$6+DC184*'Ores &amp; Ingots'!$C$7+DD184*'Ores &amp; Ingots'!$C$8+DE184*'Ores &amp; Ingots'!$C$9+DF184*'Ores &amp; Ingots'!$C$10+DG184*'Ores &amp; Ingots'!$C$11+DH184*'Ores &amp; Ingots'!$C$12</f>
        <v>170</v>
      </c>
      <c r="DV184" s="225" t="str">
        <f>DI184*'Ores &amp; Ingots'!$B$3+DJ184*'Ores &amp; Ingots'!$B$4+DK184*'Ores &amp; Ingots'!$B$5+DL184*'Ores &amp; Ingots'!$B$6+DM184*'Ores &amp; Ingots'!$B$7+DN184*'Ores &amp; Ingots'!$B$8+DO184*'Ores &amp; Ingots'!$B$9+DP184*'Ores &amp; Ingots'!$B$10+DQ184*'Ores &amp; Ingots'!$B$11+DR184*'Ores &amp; Ingots'!$B$12</f>
        <v>294</v>
      </c>
      <c r="DW184" s="249" t="str">
        <f>CY184*Refining!$G$3+CZ184*Refining!$G$4+DA184*Refining!$G$5+DB184*Refining!$G$6+DC184*Refining!$G$7+DD184*Refining!$G$8+DE184*Refining!$G$9+DF184*Refining!$G$10+DG184*Refining!$G$11+DH184*Refining!$G$12</f>
        <v>314</v>
      </c>
      <c r="DX184" s="249" t="str">
        <f t="shared" si="17"/>
        <v>48,825</v>
      </c>
      <c r="DY184" s="250" t="str">
        <f t="shared" si="18"/>
        <v>0.0488</v>
      </c>
      <c r="DZ184" s="248" t="str">
        <f t="shared" si="19"/>
        <v>355</v>
      </c>
      <c r="EA184" s="251" t="str">
        <f t="shared" ref="EA184:EB184" si="745">DZ184/60</f>
        <v>5.9</v>
      </c>
      <c r="EB184" s="251" t="str">
        <f t="shared" si="745"/>
        <v>0.1</v>
      </c>
      <c r="EC184" s="543" t="str">
        <f t="shared" si="21"/>
        <v>0.00</v>
      </c>
      <c r="ED184" s="248" t="str">
        <f t="shared" si="22"/>
        <v>54,269</v>
      </c>
      <c r="EE184" s="251" t="str">
        <f t="shared" ref="EE184:EF184" si="746">ED184/1000</f>
        <v>54.3</v>
      </c>
      <c r="EF184" s="252" t="str">
        <f t="shared" si="746"/>
        <v>0.05</v>
      </c>
      <c r="EG184" s="544" t="str">
        <f t="shared" si="24"/>
        <v>0.0543</v>
      </c>
      <c r="EH184" s="225" t="s">
        <v>12</v>
      </c>
    </row>
    <row r="185">
      <c r="A185" s="33"/>
      <c r="B185" s="226" t="s">
        <v>1039</v>
      </c>
      <c r="C185" s="227" t="s">
        <v>886</v>
      </c>
      <c r="D185" s="227">
        <v>1.0</v>
      </c>
      <c r="E185" s="227">
        <v>1.0</v>
      </c>
      <c r="F185" s="227">
        <v>2.0</v>
      </c>
      <c r="G185" s="253" t="str">
        <f t="shared" si="5"/>
        <v>31.3</v>
      </c>
      <c r="H185" s="254">
        <v>8.0</v>
      </c>
      <c r="I185" s="254">
        <v>8.0</v>
      </c>
      <c r="J185" s="254" t="str">
        <f>H185/Main!$D$9</f>
        <v>8</v>
      </c>
      <c r="K185" s="254" t="str">
        <f>I185/Main!$D$10</f>
        <v>8</v>
      </c>
      <c r="L185" s="254" t="str">
        <f t="shared" si="6"/>
        <v>1</v>
      </c>
      <c r="M185" s="254">
        <v>1.0</v>
      </c>
      <c r="N185" s="255"/>
      <c r="O185" s="255"/>
      <c r="P185" s="255"/>
      <c r="Q185" s="256"/>
      <c r="R185" s="255"/>
      <c r="S185" s="257"/>
      <c r="T185" s="257"/>
      <c r="U185" s="255"/>
      <c r="V185" s="255"/>
      <c r="W185" s="257"/>
      <c r="X185" s="257"/>
      <c r="Y185" s="255"/>
      <c r="Z185" s="255"/>
      <c r="AA185" s="255"/>
      <c r="AB185" s="255"/>
      <c r="AC185" s="335" t="s">
        <v>18</v>
      </c>
      <c r="AD185" s="225">
        <v>0.0</v>
      </c>
      <c r="AE185" s="225">
        <v>0.0</v>
      </c>
      <c r="AF185" s="225">
        <v>0.0</v>
      </c>
      <c r="AG185" s="225">
        <v>0.0</v>
      </c>
      <c r="AH185" s="225">
        <v>0.0</v>
      </c>
      <c r="AI185" s="225">
        <v>15.0</v>
      </c>
      <c r="AJ185" s="225">
        <v>0.0</v>
      </c>
      <c r="AK185" s="225">
        <v>0.0</v>
      </c>
      <c r="AL185" s="225">
        <v>0.0</v>
      </c>
      <c r="AM185" s="225">
        <v>0.0</v>
      </c>
      <c r="AN185" s="225">
        <v>0.0</v>
      </c>
      <c r="AO185" s="225">
        <v>0.0</v>
      </c>
      <c r="AP185" s="309">
        <v>40.0</v>
      </c>
      <c r="AQ185" s="225">
        <v>0.0</v>
      </c>
      <c r="AR185" s="225">
        <v>0.0</v>
      </c>
      <c r="AS185" s="225">
        <v>0.0</v>
      </c>
      <c r="AT185" s="225">
        <v>0.0</v>
      </c>
      <c r="AU185" s="225">
        <v>0.0</v>
      </c>
      <c r="AV185" s="225">
        <v>0.0</v>
      </c>
      <c r="AW185" s="225">
        <v>0.0</v>
      </c>
      <c r="AX185" s="225">
        <v>0.0</v>
      </c>
      <c r="AY185" s="236" t="str">
        <f t="shared" ref="AY185:BS185" si="747">IF(AD185 = 0, "", AD185)</f>
        <v/>
      </c>
      <c r="AZ185" s="227" t="str">
        <f t="shared" si="747"/>
        <v/>
      </c>
      <c r="BA185" s="227" t="str">
        <f t="shared" si="747"/>
        <v/>
      </c>
      <c r="BB185" s="227" t="str">
        <f t="shared" si="747"/>
        <v/>
      </c>
      <c r="BC185" s="227" t="str">
        <f t="shared" si="747"/>
        <v/>
      </c>
      <c r="BD185" s="225" t="str">
        <f t="shared" si="747"/>
        <v>15</v>
      </c>
      <c r="BE185" s="227" t="str">
        <f t="shared" si="747"/>
        <v/>
      </c>
      <c r="BF185" s="227" t="str">
        <f t="shared" si="747"/>
        <v/>
      </c>
      <c r="BG185" s="227" t="str">
        <f t="shared" si="747"/>
        <v/>
      </c>
      <c r="BH185" s="227" t="str">
        <f t="shared" si="747"/>
        <v/>
      </c>
      <c r="BI185" s="227" t="str">
        <f t="shared" si="747"/>
        <v/>
      </c>
      <c r="BJ185" s="227" t="str">
        <f t="shared" si="747"/>
        <v/>
      </c>
      <c r="BK185" s="309" t="str">
        <f t="shared" si="747"/>
        <v>40</v>
      </c>
      <c r="BL185" s="227" t="str">
        <f t="shared" si="747"/>
        <v/>
      </c>
      <c r="BM185" s="227" t="str">
        <f t="shared" si="747"/>
        <v/>
      </c>
      <c r="BN185" s="227" t="str">
        <f t="shared" si="747"/>
        <v/>
      </c>
      <c r="BO185" s="227" t="str">
        <f t="shared" si="747"/>
        <v/>
      </c>
      <c r="BP185" s="227" t="str">
        <f t="shared" si="747"/>
        <v/>
      </c>
      <c r="BQ185" s="227" t="str">
        <f t="shared" si="747"/>
        <v/>
      </c>
      <c r="BR185" s="227" t="str">
        <f t="shared" si="747"/>
        <v/>
      </c>
      <c r="BS185" s="238" t="str">
        <f t="shared" si="747"/>
        <v/>
      </c>
      <c r="BT185" s="239" t="str">
        <f>$AY185*Assembly!Y$4+$AZ185*Assembly!Y$5+$BA185*Assembly!Y$6+$BB185*Assembly!Y$7+$BC185*Assembly!Y$8+$BD185*Assembly!Y$9+$BE185*Assembly!Y$10+$BF185*Assembly!Y$11+$BG185*Assembly!Y$12+$BH185*Assembly!Y$13+$BI185*Assembly!Y$14+$BJ185*Assembly!Y$15+$BK185*Assembly!Y$16+$BL185*Assembly!Y$17+$BM185*Assembly!Y$18+$BN185*Assembly!Y$19+$BO185*Assembly!Y$20+$BP185*Assembly!Y$21+$BQ185*Assembly!Y$22+$BR185*Assembly!Y$23+$BS185*Assembly!Y$24</f>
        <v>690</v>
      </c>
      <c r="BU185" s="225" t="str">
        <f t="shared" si="8"/>
        <v>22</v>
      </c>
      <c r="BV185" s="225" t="str">
        <f>$AY185*Assembly!AC$4+$AZ185*Assembly!AC$5+$BA185*Assembly!AC$6+$BB185*Assembly!AC$7+$BC185*Assembly!AC$8+$BD185*Assembly!AC$9+$BE185*Assembly!AC$10+$BF185*Assembly!AC$11+$BG185*Assembly!AC$12+$BH185*Assembly!AC$13+$BI185*Assembly!AC$14+$BJ185*Assembly!AC$15+$BK185*Assembly!AC$16+$BL185*Assembly!AC$17+$BM185*Assembly!AC$18+$BN185*Assembly!AC$19+$BO185*Assembly!AC$20+$BP185*Assembly!AC$21+$BQ185*Assembly!AC$22+$BR185*Assembly!AC$23+$BS185*Assembly!AC$24</f>
        <v>2,625</v>
      </c>
      <c r="BW185" s="240" t="str">
        <f t="shared" si="9"/>
        <v>3.80</v>
      </c>
      <c r="BX185" s="241" t="str">
        <f t="shared" si="10"/>
        <v>84</v>
      </c>
      <c r="BY185" s="242" t="str">
        <f t="shared" si="11"/>
        <v>118.9</v>
      </c>
      <c r="BZ185" s="225"/>
      <c r="CA185" s="225" t="str">
        <f>$AY185*Assembly!X$4+$AZ185*Assembly!X$5+$BA185*Assembly!X$6+$BB185*Assembly!X$7+$BC185*Assembly!X$8+$BD185*Assembly!X$9+$BE185*Assembly!X$10+$BF185*Assembly!X$11+$BG185*Assembly!X$12+$BH185*Assembly!X$13+$BI185*Assembly!X$14+$BJ185*Assembly!X$15+$BK185*Assembly!X$16+$BL185*Assembly!X$17+$BM185*Assembly!X$18+$BN185*Assembly!X$19+$BO185*Assembly!X$20+$BP185*Assembly!X$21+$BQ185*Assembly!X$22+$BR185*Assembly!X$23+$BS185*Assembly!X$24</f>
        <v>55</v>
      </c>
      <c r="CB185" s="225" t="str">
        <f t="shared" si="12"/>
        <v>8,556</v>
      </c>
      <c r="CC185" s="223" t="str">
        <f t="shared" si="13"/>
        <v>0.0086</v>
      </c>
      <c r="CD185" s="243" t="str">
        <f>$AY185*Assembly!AB$4+$AZ185*Assembly!AB$5+$BA185*Assembly!AB$6+$BB185*Assembly!AB$7+$BC185*Assembly!AB$8+$BD185*Assembly!AB$9+$BE185*Assembly!AB$10+$BF185*Assembly!AB$11+$BG185*Assembly!AB$12+$BH185*Assembly!AB$13+$BI185*Assembly!AB$14+$BJ185*Assembly!AB$15+$BK185*Assembly!AB$16+$BL185*Assembly!AB$17+$BM185*Assembly!AB$18+$BN185*Assembly!AB$19+$BO185*Assembly!AB$20+$BP185*Assembly!AB$21+$BQ185*Assembly!AB$22+$BR185*Assembly!AB$23+$BS185*Assembly!AB$24</f>
        <v>350</v>
      </c>
      <c r="CE185" s="256" t="str">
        <f>$AY185*Assembly!M$4+$AZ185*Assembly!M$5+$BA185*Assembly!M$6+$BB185*Assembly!M$7+$BC185*Assembly!M$8+$BD185*Assembly!M$9+$BE185*Assembly!M$10+$BF185*Assembly!M$11+$BG185*Assembly!M$12+$BH185*Assembly!M$13+$BI185*Assembly!M$14+$BJ185*Assembly!M$15+$BK185*Assembly!M$16+$BL185*Assembly!M$17+$BM185*Assembly!M$18+$BN185*Assembly!M$19+$BO185*Assembly!M$20+$BP185*Assembly!M$21+$BQ185*Assembly!M$22+$BR185*Assembly!M$23+$BS185*Assembly!M$24</f>
        <v>105</v>
      </c>
      <c r="CF185" s="256" t="str">
        <f>$AY185*Assembly!N$4+$AZ185*Assembly!N$5+$BA185*Assembly!N$6+$BB185*Assembly!N$7+$BC185*Assembly!N$8+$BD185*Assembly!N$9+$BE185*Assembly!N$10+$BF185*Assembly!N$11+$BG185*Assembly!N$12+$BH185*Assembly!N$13+$BI185*Assembly!N$14+$BJ185*Assembly!N$15+$BK185*Assembly!N$16+$BL185*Assembly!N$17+$BM185*Assembly!N$18+$BN185*Assembly!N$19+$BO185*Assembly!N$20+$BP185*Assembly!N$21+$BQ185*Assembly!N$22+$BR185*Assembly!N$23+$BS185*Assembly!N$24</f>
        <v>0</v>
      </c>
      <c r="CG185" s="256" t="str">
        <f>$AY185*Assembly!O$4+$AZ185*Assembly!O$5+$BA185*Assembly!O$6+$BB185*Assembly!O$7+$BC185*Assembly!O$8+$BD185*Assembly!O$9+$BE185*Assembly!O$10+$BF185*Assembly!O$11+$BG185*Assembly!O$12+$BH185*Assembly!O$13+$BI185*Assembly!O$14+$BJ185*Assembly!O$15+$BK185*Assembly!O$16+$BL185*Assembly!O$17+$BM185*Assembly!O$18+$BN185*Assembly!O$19+$BO185*Assembly!O$20+$BP185*Assembly!O$21+$BQ185*Assembly!O$22+$BR185*Assembly!O$23+$BS185*Assembly!O$24</f>
        <v>0</v>
      </c>
      <c r="CH185" s="254" t="str">
        <f>$AY185*Assembly!P$4+$AZ185*Assembly!P$5+$BA185*Assembly!P$6+$BB185*Assembly!P$7+$BC185*Assembly!P$8+$BD185*Assembly!P$9+$BE185*Assembly!P$10+$BF185*Assembly!P$11+$BG185*Assembly!P$12+$BH185*Assembly!P$13+$BI185*Assembly!P$14+$BJ185*Assembly!P$15+$BK185*Assembly!P$16+$BL185*Assembly!P$17+$BM185*Assembly!P$18+$BN185*Assembly!P$19+$BO185*Assembly!P$20+$BP185*Assembly!P$21+$BQ185*Assembly!P$22+$BR185*Assembly!P$23+$BS185*Assembly!P$24</f>
        <v>0</v>
      </c>
      <c r="CI185" s="254" t="str">
        <f>$AY185*Assembly!Q$4+$AZ185*Assembly!Q$5+$BA185*Assembly!Q$6+$BB185*Assembly!Q$7+$BC185*Assembly!Q$8+$BD185*Assembly!Q$9+$BE185*Assembly!Q$10+$BF185*Assembly!Q$11+$BG185*Assembly!Q$12+$BH185*Assembly!Q$13+$BI185*Assembly!Q$14+$BJ185*Assembly!Q$15+$BK185*Assembly!Q$16+$BL185*Assembly!Q$17+$BM185*Assembly!Q$18+$BN185*Assembly!Q$19+$BO185*Assembly!Q$20+$BP185*Assembly!Q$21+$BQ185*Assembly!Q$22+$BR185*Assembly!Q$23+$BS185*Assembly!Q$24</f>
        <v>600</v>
      </c>
      <c r="CJ185" s="256" t="str">
        <f>$AY185*Assembly!R$4+$AZ185*Assembly!R$5+$BA185*Assembly!R$6+$BB185*Assembly!R$7+$BC185*Assembly!R$8+$BD185*Assembly!R$9+$BE185*Assembly!R$10+$BF185*Assembly!R$11+$BG185*Assembly!R$12+$BH185*Assembly!R$13+$BI185*Assembly!R$14+$BJ185*Assembly!R$15+$BK185*Assembly!R$16+$BL185*Assembly!R$17+$BM185*Assembly!R$18+$BN185*Assembly!R$19+$BO185*Assembly!R$20+$BP185*Assembly!R$21+$BQ185*Assembly!R$22+$BR185*Assembly!R$23+$BS185*Assembly!R$24</f>
        <v>0</v>
      </c>
      <c r="CK185" s="254" t="str">
        <f>$AY185*Assembly!S$4+$AZ185*Assembly!S$5+$BA185*Assembly!S$6+$BB185*Assembly!S$7+$BC185*Assembly!S$8+$BD185*Assembly!S$9+$BE185*Assembly!S$10+$BF185*Assembly!S$11+$BG185*Assembly!S$12+$BH185*Assembly!S$13+$BI185*Assembly!S$14+$BJ185*Assembly!S$15+$BK185*Assembly!S$16+$BL185*Assembly!S$17+$BM185*Assembly!S$18+$BN185*Assembly!S$19+$BO185*Assembly!S$20+$BP185*Assembly!S$21+$BQ185*Assembly!S$22+$BR185*Assembly!S$23+$BS185*Assembly!S$24</f>
        <v>0</v>
      </c>
      <c r="CL185" s="254" t="str">
        <f>$AY185*Assembly!T$4+$AZ185*Assembly!T$5+$BA185*Assembly!T$6+$BB185*Assembly!T$7+$BC185*Assembly!T$8+$BD185*Assembly!T$9+$BE185*Assembly!T$10+$BF185*Assembly!T$11+$BG185*Assembly!T$12+$BH185*Assembly!T$13+$BI185*Assembly!T$14+$BJ185*Assembly!T$15+$BK185*Assembly!T$16+$BL185*Assembly!T$17+$BM185*Assembly!T$18+$BN185*Assembly!T$19+$BO185*Assembly!T$20+$BP185*Assembly!T$21+$BQ185*Assembly!T$22+$BR185*Assembly!T$23+$BS185*Assembly!T$24</f>
        <v>0</v>
      </c>
      <c r="CM185" s="254" t="str">
        <f>$AY185*Assembly!U$4+$AZ185*Assembly!U$5+$BA185*Assembly!U$6+$BB185*Assembly!U$7+$BC185*Assembly!U$8+$BD185*Assembly!U$9+$BE185*Assembly!U$10+$BF185*Assembly!U$11+$BG185*Assembly!U$12+$BH185*Assembly!U$13+$BI185*Assembly!U$14+$BJ185*Assembly!U$15+$BK185*Assembly!U$16+$BL185*Assembly!U$17+$BM185*Assembly!U$18+$BN185*Assembly!U$19+$BO185*Assembly!U$20+$BP185*Assembly!U$21+$BQ185*Assembly!U$22+$BR185*Assembly!U$23+$BS185*Assembly!U$24</f>
        <v>0</v>
      </c>
      <c r="CN185" s="256" t="str">
        <f>$AY185*Assembly!V$4+$AZ185*Assembly!V$5+$BA185*Assembly!V$6+$BB185*Assembly!V$7+$BC185*Assembly!V$8+$BD185*Assembly!V$9+$BE185*Assembly!V$10+$BF185*Assembly!V$11+$BG185*Assembly!V$12+$BH185*Assembly!V$13+$BI185*Assembly!V$14+$BJ185*Assembly!V$15+$BK185*Assembly!V$16+$BL185*Assembly!V$17+$BM185*Assembly!V$18+$BN185*Assembly!V$19+$BO185*Assembly!V$20+$BP185*Assembly!V$21+$BQ185*Assembly!V$22+$BR185*Assembly!V$23+$BS185*Assembly!V$24</f>
        <v>0</v>
      </c>
      <c r="CO185" s="256" t="str">
        <f>CE185*Refining!$F$3</f>
        <v>188</v>
      </c>
      <c r="CP185" s="256" t="str">
        <f>CF185*Refining!$F$4</f>
        <v>0</v>
      </c>
      <c r="CQ185" s="256" t="str">
        <f>CG185*Refining!$F$5</f>
        <v>0</v>
      </c>
      <c r="CR185" s="256" t="str">
        <f>CH185*Refining!$F$6</f>
        <v>0</v>
      </c>
      <c r="CS185" s="256" t="str">
        <f>CI185*Refining!$F$7</f>
        <v>1,071</v>
      </c>
      <c r="CT185" s="256" t="str">
        <f>CJ185*Refining!$F$8</f>
        <v>0</v>
      </c>
      <c r="CU185" s="256" t="str">
        <f>CK185*Refining!$F$9</f>
        <v>0</v>
      </c>
      <c r="CV185" s="256" t="str">
        <f>CL185*Refining!$F$10</f>
        <v>0</v>
      </c>
      <c r="CW185" s="256" t="str">
        <f>CM185*Refining!$F$11</f>
        <v>0</v>
      </c>
      <c r="CX185" s="256" t="str">
        <f>CN185*Refining!$F$12</f>
        <v>0</v>
      </c>
      <c r="CY185" s="248" t="str">
        <f t="shared" ref="CY185:DR185" si="748">IF(CE185 = 0, "", CE185)</f>
        <v>105</v>
      </c>
      <c r="CZ185" s="245" t="str">
        <f t="shared" si="748"/>
        <v/>
      </c>
      <c r="DA185" s="245" t="str">
        <f t="shared" si="748"/>
        <v/>
      </c>
      <c r="DB185" s="245" t="str">
        <f t="shared" si="748"/>
        <v/>
      </c>
      <c r="DC185" s="245" t="str">
        <f t="shared" si="748"/>
        <v>600</v>
      </c>
      <c r="DD185" s="245" t="str">
        <f t="shared" si="748"/>
        <v/>
      </c>
      <c r="DE185" s="245" t="str">
        <f t="shared" si="748"/>
        <v/>
      </c>
      <c r="DF185" s="245" t="str">
        <f t="shared" si="748"/>
        <v/>
      </c>
      <c r="DG185" s="245" t="str">
        <f t="shared" si="748"/>
        <v/>
      </c>
      <c r="DH185" s="246" t="str">
        <f t="shared" si="748"/>
        <v/>
      </c>
      <c r="DI185" s="248" t="str">
        <f t="shared" si="748"/>
        <v>188</v>
      </c>
      <c r="DJ185" s="245" t="str">
        <f t="shared" si="748"/>
        <v/>
      </c>
      <c r="DK185" s="245" t="str">
        <f t="shared" si="748"/>
        <v/>
      </c>
      <c r="DL185" s="245" t="str">
        <f t="shared" si="748"/>
        <v/>
      </c>
      <c r="DM185" s="249" t="str">
        <f t="shared" si="748"/>
        <v>1,071</v>
      </c>
      <c r="DN185" s="245" t="str">
        <f t="shared" si="748"/>
        <v/>
      </c>
      <c r="DO185" s="245" t="str">
        <f t="shared" si="748"/>
        <v/>
      </c>
      <c r="DP185" s="245" t="str">
        <f t="shared" si="748"/>
        <v/>
      </c>
      <c r="DQ185" s="245" t="str">
        <f t="shared" si="748"/>
        <v/>
      </c>
      <c r="DR185" s="246" t="str">
        <f t="shared" si="748"/>
        <v/>
      </c>
      <c r="DS185" s="248" t="str">
        <f t="shared" si="15"/>
        <v>705</v>
      </c>
      <c r="DT185" s="249" t="str">
        <f t="shared" si="16"/>
        <v>1,259</v>
      </c>
      <c r="DU185" s="225" t="str">
        <f>CY185*'Ores &amp; Ingots'!$C$3+CZ185*'Ores &amp; Ingots'!$C$4+DA185*'Ores &amp; Ingots'!$C$5+DB185*'Ores &amp; Ingots'!$C$6+DC185*'Ores &amp; Ingots'!$C$7+DD185*'Ores &amp; Ingots'!$C$8+DE185*'Ores &amp; Ingots'!$C$9+DF185*'Ores &amp; Ingots'!$C$10+DG185*'Ores &amp; Ingots'!$C$11+DH185*'Ores &amp; Ingots'!$C$12</f>
        <v>271</v>
      </c>
      <c r="DV185" s="225" t="str">
        <f>DI185*'Ores &amp; Ingots'!$B$3+DJ185*'Ores &amp; Ingots'!$B$4+DK185*'Ores &amp; Ingots'!$B$5+DL185*'Ores &amp; Ingots'!$B$6+DM185*'Ores &amp; Ingots'!$B$7+DN185*'Ores &amp; Ingots'!$B$8+DO185*'Ores &amp; Ingots'!$B$9+DP185*'Ores &amp; Ingots'!$B$10+DQ185*'Ores &amp; Ingots'!$B$11+DR185*'Ores &amp; Ingots'!$B$12</f>
        <v>466</v>
      </c>
      <c r="DW185" s="249" t="str">
        <f>CY185*Refining!$G$3+CZ185*Refining!$G$4+DA185*Refining!$G$5+DB185*Refining!$G$6+DC185*Refining!$G$7+DD185*Refining!$G$8+DE185*Refining!$G$9+DF185*Refining!$G$10+DG185*Refining!$G$11+DH185*Refining!$G$12</f>
        <v>502</v>
      </c>
      <c r="DX185" s="249" t="str">
        <f t="shared" si="17"/>
        <v>78,045</v>
      </c>
      <c r="DY185" s="250" t="str">
        <f t="shared" si="18"/>
        <v>0.0780</v>
      </c>
      <c r="DZ185" s="248" t="str">
        <f t="shared" si="19"/>
        <v>565</v>
      </c>
      <c r="EA185" s="251" t="str">
        <f t="shared" ref="EA185:EB185" si="749">DZ185/60</f>
        <v>9.4</v>
      </c>
      <c r="EB185" s="251" t="str">
        <f t="shared" si="749"/>
        <v>0.2</v>
      </c>
      <c r="EC185" s="543" t="str">
        <f t="shared" si="21"/>
        <v>0.01</v>
      </c>
      <c r="ED185" s="248" t="str">
        <f t="shared" si="22"/>
        <v>86,600</v>
      </c>
      <c r="EE185" s="251" t="str">
        <f t="shared" ref="EE185:EF185" si="750">ED185/1000</f>
        <v>86.6</v>
      </c>
      <c r="EF185" s="252" t="str">
        <f t="shared" si="750"/>
        <v>0.09</v>
      </c>
      <c r="EG185" s="544" t="str">
        <f t="shared" si="24"/>
        <v>0.0866</v>
      </c>
      <c r="EH185" s="225" t="s">
        <v>12</v>
      </c>
    </row>
    <row r="186">
      <c r="A186" s="33"/>
      <c r="B186" s="226" t="s">
        <v>1039</v>
      </c>
      <c r="C186" s="227" t="s">
        <v>886</v>
      </c>
      <c r="D186" s="227">
        <v>1.0</v>
      </c>
      <c r="E186" s="227">
        <v>2.0</v>
      </c>
      <c r="F186" s="227">
        <v>3.0</v>
      </c>
      <c r="G186" s="253" t="str">
        <f t="shared" si="5"/>
        <v>93.8</v>
      </c>
      <c r="H186" s="254">
        <v>20.0</v>
      </c>
      <c r="I186" s="254">
        <v>20.0</v>
      </c>
      <c r="J186" s="254" t="str">
        <f>H186/Main!$D$9</f>
        <v>20</v>
      </c>
      <c r="K186" s="254" t="str">
        <f>I186/Main!$D$10</f>
        <v>20</v>
      </c>
      <c r="L186" s="254" t="str">
        <f t="shared" si="6"/>
        <v>1</v>
      </c>
      <c r="M186" s="254">
        <v>1.0</v>
      </c>
      <c r="N186" s="255"/>
      <c r="O186" s="255"/>
      <c r="P186" s="255"/>
      <c r="Q186" s="256"/>
      <c r="R186" s="255"/>
      <c r="S186" s="257"/>
      <c r="T186" s="257"/>
      <c r="U186" s="255"/>
      <c r="V186" s="255"/>
      <c r="W186" s="257"/>
      <c r="X186" s="257"/>
      <c r="Y186" s="255"/>
      <c r="Z186" s="255"/>
      <c r="AA186" s="255"/>
      <c r="AB186" s="255"/>
      <c r="AC186" s="335" t="s">
        <v>18</v>
      </c>
      <c r="AD186" s="225">
        <v>0.0</v>
      </c>
      <c r="AE186" s="225">
        <v>0.0</v>
      </c>
      <c r="AF186" s="225">
        <v>0.0</v>
      </c>
      <c r="AG186" s="225">
        <v>0.0</v>
      </c>
      <c r="AH186" s="225">
        <v>0.0</v>
      </c>
      <c r="AI186" s="225">
        <v>25.0</v>
      </c>
      <c r="AJ186" s="225">
        <v>0.0</v>
      </c>
      <c r="AK186" s="225">
        <v>0.0</v>
      </c>
      <c r="AL186" s="225">
        <v>0.0</v>
      </c>
      <c r="AM186" s="225">
        <v>0.0</v>
      </c>
      <c r="AN186" s="225">
        <v>0.0</v>
      </c>
      <c r="AO186" s="225">
        <v>0.0</v>
      </c>
      <c r="AP186" s="309">
        <v>140.0</v>
      </c>
      <c r="AQ186" s="225">
        <v>0.0</v>
      </c>
      <c r="AR186" s="225">
        <v>0.0</v>
      </c>
      <c r="AS186" s="225">
        <v>0.0</v>
      </c>
      <c r="AT186" s="225">
        <v>0.0</v>
      </c>
      <c r="AU186" s="225">
        <v>0.0</v>
      </c>
      <c r="AV186" s="225">
        <v>0.0</v>
      </c>
      <c r="AW186" s="225">
        <v>0.0</v>
      </c>
      <c r="AX186" s="225">
        <v>0.0</v>
      </c>
      <c r="AY186" s="236" t="str">
        <f t="shared" ref="AY186:BS186" si="751">IF(AD186 = 0, "", AD186)</f>
        <v/>
      </c>
      <c r="AZ186" s="227" t="str">
        <f t="shared" si="751"/>
        <v/>
      </c>
      <c r="BA186" s="227" t="str">
        <f t="shared" si="751"/>
        <v/>
      </c>
      <c r="BB186" s="227" t="str">
        <f t="shared" si="751"/>
        <v/>
      </c>
      <c r="BC186" s="227" t="str">
        <f t="shared" si="751"/>
        <v/>
      </c>
      <c r="BD186" s="225" t="str">
        <f t="shared" si="751"/>
        <v>25</v>
      </c>
      <c r="BE186" s="227" t="str">
        <f t="shared" si="751"/>
        <v/>
      </c>
      <c r="BF186" s="227" t="str">
        <f t="shared" si="751"/>
        <v/>
      </c>
      <c r="BG186" s="227" t="str">
        <f t="shared" si="751"/>
        <v/>
      </c>
      <c r="BH186" s="227" t="str">
        <f t="shared" si="751"/>
        <v/>
      </c>
      <c r="BI186" s="227" t="str">
        <f t="shared" si="751"/>
        <v/>
      </c>
      <c r="BJ186" s="227" t="str">
        <f t="shared" si="751"/>
        <v/>
      </c>
      <c r="BK186" s="309" t="str">
        <f t="shared" si="751"/>
        <v>140</v>
      </c>
      <c r="BL186" s="227" t="str">
        <f t="shared" si="751"/>
        <v/>
      </c>
      <c r="BM186" s="227" t="str">
        <f t="shared" si="751"/>
        <v/>
      </c>
      <c r="BN186" s="227" t="str">
        <f t="shared" si="751"/>
        <v/>
      </c>
      <c r="BO186" s="227" t="str">
        <f t="shared" si="751"/>
        <v/>
      </c>
      <c r="BP186" s="227" t="str">
        <f t="shared" si="751"/>
        <v/>
      </c>
      <c r="BQ186" s="227" t="str">
        <f t="shared" si="751"/>
        <v/>
      </c>
      <c r="BR186" s="227" t="str">
        <f t="shared" si="751"/>
        <v/>
      </c>
      <c r="BS186" s="238" t="str">
        <f t="shared" si="751"/>
        <v/>
      </c>
      <c r="BT186" s="239" t="str">
        <f>$AY186*Assembly!Y$4+$AZ186*Assembly!Y$5+$BA186*Assembly!Y$6+$BB186*Assembly!Y$7+$BC186*Assembly!Y$8+$BD186*Assembly!Y$9+$BE186*Assembly!Y$10+$BF186*Assembly!Y$11+$BG186*Assembly!Y$12+$BH186*Assembly!Y$13+$BI186*Assembly!Y$14+$BJ186*Assembly!Y$15+$BK186*Assembly!Y$16+$BL186*Assembly!Y$17+$BM186*Assembly!Y$18+$BN186*Assembly!Y$19+$BO186*Assembly!Y$20+$BP186*Assembly!Y$21+$BQ186*Assembly!Y$22+$BR186*Assembly!Y$23+$BS186*Assembly!Y$24</f>
        <v>2,250</v>
      </c>
      <c r="BU186" s="225" t="str">
        <f t="shared" si="8"/>
        <v>24</v>
      </c>
      <c r="BV186" s="225" t="str">
        <f>$AY186*Assembly!AC$4+$AZ186*Assembly!AC$5+$BA186*Assembly!AC$6+$BB186*Assembly!AC$7+$BC186*Assembly!AC$8+$BD186*Assembly!AC$9+$BE186*Assembly!AC$10+$BF186*Assembly!AC$11+$BG186*Assembly!AC$12+$BH186*Assembly!AC$13+$BI186*Assembly!AC$14+$BJ186*Assembly!AC$15+$BK186*Assembly!AC$16+$BL186*Assembly!AC$17+$BM186*Assembly!AC$18+$BN186*Assembly!AC$19+$BO186*Assembly!AC$20+$BP186*Assembly!AC$21+$BQ186*Assembly!AC$22+$BR186*Assembly!AC$23+$BS186*Assembly!AC$24</f>
        <v>8,775</v>
      </c>
      <c r="BW186" s="240" t="str">
        <f t="shared" si="9"/>
        <v>3.90</v>
      </c>
      <c r="BX186" s="241" t="str">
        <f t="shared" si="10"/>
        <v>94</v>
      </c>
      <c r="BY186" s="242" t="str">
        <f t="shared" si="11"/>
        <v>365.6</v>
      </c>
      <c r="BZ186" s="225"/>
      <c r="CA186" s="225" t="str">
        <f>$AY186*Assembly!X$4+$AZ186*Assembly!X$5+$BA186*Assembly!X$6+$BB186*Assembly!X$7+$BC186*Assembly!X$8+$BD186*Assembly!X$9+$BE186*Assembly!X$10+$BF186*Assembly!X$11+$BG186*Assembly!X$12+$BH186*Assembly!X$13+$BI186*Assembly!X$14+$BJ186*Assembly!X$15+$BK186*Assembly!X$16+$BL186*Assembly!X$17+$BM186*Assembly!X$18+$BN186*Assembly!X$19+$BO186*Assembly!X$20+$BP186*Assembly!X$21+$BQ186*Assembly!X$22+$BR186*Assembly!X$23+$BS186*Assembly!X$24</f>
        <v>165</v>
      </c>
      <c r="CB186" s="225" t="str">
        <f t="shared" si="12"/>
        <v>25,667</v>
      </c>
      <c r="CC186" s="223" t="str">
        <f t="shared" si="13"/>
        <v>0.0257</v>
      </c>
      <c r="CD186" s="243" t="str">
        <f>$AY186*Assembly!AB$4+$AZ186*Assembly!AB$5+$BA186*Assembly!AB$6+$BB186*Assembly!AB$7+$BC186*Assembly!AB$8+$BD186*Assembly!AB$9+$BE186*Assembly!AB$10+$BF186*Assembly!AB$11+$BG186*Assembly!AB$12+$BH186*Assembly!AB$13+$BI186*Assembly!AB$14+$BJ186*Assembly!AB$15+$BK186*Assembly!AB$16+$BL186*Assembly!AB$17+$BM186*Assembly!AB$18+$BN186*Assembly!AB$19+$BO186*Assembly!AB$20+$BP186*Assembly!AB$21+$BQ186*Assembly!AB$22+$BR186*Assembly!AB$23+$BS186*Assembly!AB$24</f>
        <v>1,170</v>
      </c>
      <c r="CE186" s="256" t="str">
        <f>$AY186*Assembly!M$4+$AZ186*Assembly!M$5+$BA186*Assembly!M$6+$BB186*Assembly!M$7+$BC186*Assembly!M$8+$BD186*Assembly!M$9+$BE186*Assembly!M$10+$BF186*Assembly!M$11+$BG186*Assembly!M$12+$BH186*Assembly!M$13+$BI186*Assembly!M$14+$BJ186*Assembly!M$15+$BK186*Assembly!M$16+$BL186*Assembly!M$17+$BM186*Assembly!M$18+$BN186*Assembly!M$19+$BO186*Assembly!M$20+$BP186*Assembly!M$21+$BQ186*Assembly!M$22+$BR186*Assembly!M$23+$BS186*Assembly!M$24</f>
        <v>175</v>
      </c>
      <c r="CF186" s="256" t="str">
        <f>$AY186*Assembly!N$4+$AZ186*Assembly!N$5+$BA186*Assembly!N$6+$BB186*Assembly!N$7+$BC186*Assembly!N$8+$BD186*Assembly!N$9+$BE186*Assembly!N$10+$BF186*Assembly!N$11+$BG186*Assembly!N$12+$BH186*Assembly!N$13+$BI186*Assembly!N$14+$BJ186*Assembly!N$15+$BK186*Assembly!N$16+$BL186*Assembly!N$17+$BM186*Assembly!N$18+$BN186*Assembly!N$19+$BO186*Assembly!N$20+$BP186*Assembly!N$21+$BQ186*Assembly!N$22+$BR186*Assembly!N$23+$BS186*Assembly!N$24</f>
        <v>0</v>
      </c>
      <c r="CG186" s="256" t="str">
        <f>$AY186*Assembly!O$4+$AZ186*Assembly!O$5+$BA186*Assembly!O$6+$BB186*Assembly!O$7+$BC186*Assembly!O$8+$BD186*Assembly!O$9+$BE186*Assembly!O$10+$BF186*Assembly!O$11+$BG186*Assembly!O$12+$BH186*Assembly!O$13+$BI186*Assembly!O$14+$BJ186*Assembly!O$15+$BK186*Assembly!O$16+$BL186*Assembly!O$17+$BM186*Assembly!O$18+$BN186*Assembly!O$19+$BO186*Assembly!O$20+$BP186*Assembly!O$21+$BQ186*Assembly!O$22+$BR186*Assembly!O$23+$BS186*Assembly!O$24</f>
        <v>0</v>
      </c>
      <c r="CH186" s="254" t="str">
        <f>$AY186*Assembly!P$4+$AZ186*Assembly!P$5+$BA186*Assembly!P$6+$BB186*Assembly!P$7+$BC186*Assembly!P$8+$BD186*Assembly!P$9+$BE186*Assembly!P$10+$BF186*Assembly!P$11+$BG186*Assembly!P$12+$BH186*Assembly!P$13+$BI186*Assembly!P$14+$BJ186*Assembly!P$15+$BK186*Assembly!P$16+$BL186*Assembly!P$17+$BM186*Assembly!P$18+$BN186*Assembly!P$19+$BO186*Assembly!P$20+$BP186*Assembly!P$21+$BQ186*Assembly!P$22+$BR186*Assembly!P$23+$BS186*Assembly!P$24</f>
        <v>0</v>
      </c>
      <c r="CI186" s="254" t="str">
        <f>$AY186*Assembly!Q$4+$AZ186*Assembly!Q$5+$BA186*Assembly!Q$6+$BB186*Assembly!Q$7+$BC186*Assembly!Q$8+$BD186*Assembly!Q$9+$BE186*Assembly!Q$10+$BF186*Assembly!Q$11+$BG186*Assembly!Q$12+$BH186*Assembly!Q$13+$BI186*Assembly!Q$14+$BJ186*Assembly!Q$15+$BK186*Assembly!Q$16+$BL186*Assembly!Q$17+$BM186*Assembly!Q$18+$BN186*Assembly!Q$19+$BO186*Assembly!Q$20+$BP186*Assembly!Q$21+$BQ186*Assembly!Q$22+$BR186*Assembly!Q$23+$BS186*Assembly!Q$24</f>
        <v>2100</v>
      </c>
      <c r="CJ186" s="256" t="str">
        <f>$AY186*Assembly!R$4+$AZ186*Assembly!R$5+$BA186*Assembly!R$6+$BB186*Assembly!R$7+$BC186*Assembly!R$8+$BD186*Assembly!R$9+$BE186*Assembly!R$10+$BF186*Assembly!R$11+$BG186*Assembly!R$12+$BH186*Assembly!R$13+$BI186*Assembly!R$14+$BJ186*Assembly!R$15+$BK186*Assembly!R$16+$BL186*Assembly!R$17+$BM186*Assembly!R$18+$BN186*Assembly!R$19+$BO186*Assembly!R$20+$BP186*Assembly!R$21+$BQ186*Assembly!R$22+$BR186*Assembly!R$23+$BS186*Assembly!R$24</f>
        <v>0</v>
      </c>
      <c r="CK186" s="254" t="str">
        <f>$AY186*Assembly!S$4+$AZ186*Assembly!S$5+$BA186*Assembly!S$6+$BB186*Assembly!S$7+$BC186*Assembly!S$8+$BD186*Assembly!S$9+$BE186*Assembly!S$10+$BF186*Assembly!S$11+$BG186*Assembly!S$12+$BH186*Assembly!S$13+$BI186*Assembly!S$14+$BJ186*Assembly!S$15+$BK186*Assembly!S$16+$BL186*Assembly!S$17+$BM186*Assembly!S$18+$BN186*Assembly!S$19+$BO186*Assembly!S$20+$BP186*Assembly!S$21+$BQ186*Assembly!S$22+$BR186*Assembly!S$23+$BS186*Assembly!S$24</f>
        <v>0</v>
      </c>
      <c r="CL186" s="254" t="str">
        <f>$AY186*Assembly!T$4+$AZ186*Assembly!T$5+$BA186*Assembly!T$6+$BB186*Assembly!T$7+$BC186*Assembly!T$8+$BD186*Assembly!T$9+$BE186*Assembly!T$10+$BF186*Assembly!T$11+$BG186*Assembly!T$12+$BH186*Assembly!T$13+$BI186*Assembly!T$14+$BJ186*Assembly!T$15+$BK186*Assembly!T$16+$BL186*Assembly!T$17+$BM186*Assembly!T$18+$BN186*Assembly!T$19+$BO186*Assembly!T$20+$BP186*Assembly!T$21+$BQ186*Assembly!T$22+$BR186*Assembly!T$23+$BS186*Assembly!T$24</f>
        <v>0</v>
      </c>
      <c r="CM186" s="254" t="str">
        <f>$AY186*Assembly!U$4+$AZ186*Assembly!U$5+$BA186*Assembly!U$6+$BB186*Assembly!U$7+$BC186*Assembly!U$8+$BD186*Assembly!U$9+$BE186*Assembly!U$10+$BF186*Assembly!U$11+$BG186*Assembly!U$12+$BH186*Assembly!U$13+$BI186*Assembly!U$14+$BJ186*Assembly!U$15+$BK186*Assembly!U$16+$BL186*Assembly!U$17+$BM186*Assembly!U$18+$BN186*Assembly!U$19+$BO186*Assembly!U$20+$BP186*Assembly!U$21+$BQ186*Assembly!U$22+$BR186*Assembly!U$23+$BS186*Assembly!U$24</f>
        <v>0</v>
      </c>
      <c r="CN186" s="256" t="str">
        <f>$AY186*Assembly!V$4+$AZ186*Assembly!V$5+$BA186*Assembly!V$6+$BB186*Assembly!V$7+$BC186*Assembly!V$8+$BD186*Assembly!V$9+$BE186*Assembly!V$10+$BF186*Assembly!V$11+$BG186*Assembly!V$12+$BH186*Assembly!V$13+$BI186*Assembly!V$14+$BJ186*Assembly!V$15+$BK186*Assembly!V$16+$BL186*Assembly!V$17+$BM186*Assembly!V$18+$BN186*Assembly!V$19+$BO186*Assembly!V$20+$BP186*Assembly!V$21+$BQ186*Assembly!V$22+$BR186*Assembly!V$23+$BS186*Assembly!V$24</f>
        <v>0</v>
      </c>
      <c r="CO186" s="256" t="str">
        <f>CE186*Refining!$F$3</f>
        <v>313</v>
      </c>
      <c r="CP186" s="256" t="str">
        <f>CF186*Refining!$F$4</f>
        <v>0</v>
      </c>
      <c r="CQ186" s="256" t="str">
        <f>CG186*Refining!$F$5</f>
        <v>0</v>
      </c>
      <c r="CR186" s="256" t="str">
        <f>CH186*Refining!$F$6</f>
        <v>0</v>
      </c>
      <c r="CS186" s="256" t="str">
        <f>CI186*Refining!$F$7</f>
        <v>3,750</v>
      </c>
      <c r="CT186" s="256" t="str">
        <f>CJ186*Refining!$F$8</f>
        <v>0</v>
      </c>
      <c r="CU186" s="256" t="str">
        <f>CK186*Refining!$F$9</f>
        <v>0</v>
      </c>
      <c r="CV186" s="256" t="str">
        <f>CL186*Refining!$F$10</f>
        <v>0</v>
      </c>
      <c r="CW186" s="256" t="str">
        <f>CM186*Refining!$F$11</f>
        <v>0</v>
      </c>
      <c r="CX186" s="256" t="str">
        <f>CN186*Refining!$F$12</f>
        <v>0</v>
      </c>
      <c r="CY186" s="248" t="str">
        <f t="shared" ref="CY186:DR186" si="752">IF(CE186 = 0, "", CE186)</f>
        <v>175</v>
      </c>
      <c r="CZ186" s="245" t="str">
        <f t="shared" si="752"/>
        <v/>
      </c>
      <c r="DA186" s="245" t="str">
        <f t="shared" si="752"/>
        <v/>
      </c>
      <c r="DB186" s="245" t="str">
        <f t="shared" si="752"/>
        <v/>
      </c>
      <c r="DC186" s="245" t="str">
        <f t="shared" si="752"/>
        <v>2100</v>
      </c>
      <c r="DD186" s="245" t="str">
        <f t="shared" si="752"/>
        <v/>
      </c>
      <c r="DE186" s="245" t="str">
        <f t="shared" si="752"/>
        <v/>
      </c>
      <c r="DF186" s="245" t="str">
        <f t="shared" si="752"/>
        <v/>
      </c>
      <c r="DG186" s="245" t="str">
        <f t="shared" si="752"/>
        <v/>
      </c>
      <c r="DH186" s="246" t="str">
        <f t="shared" si="752"/>
        <v/>
      </c>
      <c r="DI186" s="248" t="str">
        <f t="shared" si="752"/>
        <v>313</v>
      </c>
      <c r="DJ186" s="245" t="str">
        <f t="shared" si="752"/>
        <v/>
      </c>
      <c r="DK186" s="245" t="str">
        <f t="shared" si="752"/>
        <v/>
      </c>
      <c r="DL186" s="245" t="str">
        <f t="shared" si="752"/>
        <v/>
      </c>
      <c r="DM186" s="249" t="str">
        <f t="shared" si="752"/>
        <v>3,750</v>
      </c>
      <c r="DN186" s="245" t="str">
        <f t="shared" si="752"/>
        <v/>
      </c>
      <c r="DO186" s="245" t="str">
        <f t="shared" si="752"/>
        <v/>
      </c>
      <c r="DP186" s="245" t="str">
        <f t="shared" si="752"/>
        <v/>
      </c>
      <c r="DQ186" s="245" t="str">
        <f t="shared" si="752"/>
        <v/>
      </c>
      <c r="DR186" s="246" t="str">
        <f t="shared" si="752"/>
        <v/>
      </c>
      <c r="DS186" s="248" t="str">
        <f t="shared" si="15"/>
        <v>2,275</v>
      </c>
      <c r="DT186" s="249" t="str">
        <f t="shared" si="16"/>
        <v>4,063</v>
      </c>
      <c r="DU186" s="225" t="str">
        <f>CY186*'Ores &amp; Ingots'!$C$3+CZ186*'Ores &amp; Ingots'!$C$4+DA186*'Ores &amp; Ingots'!$C$5+DB186*'Ores &amp; Ingots'!$C$6+DC186*'Ores &amp; Ingots'!$C$7+DD186*'Ores &amp; Ingots'!$C$8+DE186*'Ores &amp; Ingots'!$C$9+DF186*'Ores &amp; Ingots'!$C$10+DG186*'Ores &amp; Ingots'!$C$11+DH186*'Ores &amp; Ingots'!$C$12</f>
        <v>923</v>
      </c>
      <c r="DV186" s="225" t="str">
        <f>DI186*'Ores &amp; Ingots'!$B$3+DJ186*'Ores &amp; Ingots'!$B$4+DK186*'Ores &amp; Ingots'!$B$5+DL186*'Ores &amp; Ingots'!$B$6+DM186*'Ores &amp; Ingots'!$B$7+DN186*'Ores &amp; Ingots'!$B$8+DO186*'Ores &amp; Ingots'!$B$9+DP186*'Ores &amp; Ingots'!$B$10+DQ186*'Ores &amp; Ingots'!$B$11+DR186*'Ores &amp; Ingots'!$B$12</f>
        <v>1,503</v>
      </c>
      <c r="DW186" s="249" t="str">
        <f>CY186*Refining!$G$3+CZ186*Refining!$G$4+DA186*Refining!$G$5+DB186*Refining!$G$6+DC186*Refining!$G$7+DD186*Refining!$G$8+DE186*Refining!$G$9+DF186*Refining!$G$10+DG186*Refining!$G$11+DH186*Refining!$G$12</f>
        <v>1,743</v>
      </c>
      <c r="DX186" s="249" t="str">
        <f t="shared" si="17"/>
        <v>271,100</v>
      </c>
      <c r="DY186" s="250" t="str">
        <f t="shared" si="18"/>
        <v>0.2711</v>
      </c>
      <c r="DZ186" s="248" t="str">
        <f t="shared" si="19"/>
        <v>1,928</v>
      </c>
      <c r="EA186" s="251" t="str">
        <f t="shared" ref="EA186:EB186" si="753">DZ186/60</f>
        <v>32.1</v>
      </c>
      <c r="EB186" s="251" t="str">
        <f t="shared" si="753"/>
        <v>0.5</v>
      </c>
      <c r="EC186" s="543" t="str">
        <f t="shared" si="21"/>
        <v>0.02</v>
      </c>
      <c r="ED186" s="248" t="str">
        <f t="shared" si="22"/>
        <v>296,767</v>
      </c>
      <c r="EE186" s="251" t="str">
        <f t="shared" ref="EE186:EF186" si="754">ED186/1000</f>
        <v>296.8</v>
      </c>
      <c r="EF186" s="252" t="str">
        <f t="shared" si="754"/>
        <v>0.30</v>
      </c>
      <c r="EG186" s="544" t="str">
        <f t="shared" si="24"/>
        <v>0.2968</v>
      </c>
      <c r="EH186" s="225" t="s">
        <v>12</v>
      </c>
    </row>
    <row r="187">
      <c r="A187" s="42"/>
      <c r="B187" s="297" t="s">
        <v>1039</v>
      </c>
      <c r="C187" s="262" t="s">
        <v>886</v>
      </c>
      <c r="D187" s="262">
        <v>1.0</v>
      </c>
      <c r="E187" s="262">
        <v>3.0</v>
      </c>
      <c r="F187" s="262">
        <v>3.0</v>
      </c>
      <c r="G187" s="315" t="str">
        <f t="shared" si="5"/>
        <v>140.6</v>
      </c>
      <c r="H187" s="316">
        <v>25.0</v>
      </c>
      <c r="I187" s="316">
        <v>25.0</v>
      </c>
      <c r="J187" s="316" t="str">
        <f>H187/Main!$D$9</f>
        <v>25</v>
      </c>
      <c r="K187" s="316" t="str">
        <f>I187/Main!$D$10</f>
        <v>25</v>
      </c>
      <c r="L187" s="316" t="str">
        <f t="shared" si="6"/>
        <v>1</v>
      </c>
      <c r="M187" s="316">
        <v>1.0</v>
      </c>
      <c r="N187" s="317"/>
      <c r="O187" s="317"/>
      <c r="P187" s="317"/>
      <c r="Q187" s="318"/>
      <c r="R187" s="317"/>
      <c r="S187" s="319"/>
      <c r="T187" s="319"/>
      <c r="U187" s="317"/>
      <c r="V187" s="317"/>
      <c r="W187" s="319"/>
      <c r="X187" s="319"/>
      <c r="Y187" s="317"/>
      <c r="Z187" s="317"/>
      <c r="AA187" s="317"/>
      <c r="AB187" s="317"/>
      <c r="AC187" s="337" t="s">
        <v>18</v>
      </c>
      <c r="AD187" s="275">
        <v>0.0</v>
      </c>
      <c r="AE187" s="275">
        <v>0.0</v>
      </c>
      <c r="AF187" s="275">
        <v>0.0</v>
      </c>
      <c r="AG187" s="275">
        <v>0.0</v>
      </c>
      <c r="AH187" s="275">
        <v>0.0</v>
      </c>
      <c r="AI187" s="275">
        <v>40.0</v>
      </c>
      <c r="AJ187" s="275">
        <v>0.0</v>
      </c>
      <c r="AK187" s="275">
        <v>0.0</v>
      </c>
      <c r="AL187" s="275">
        <v>0.0</v>
      </c>
      <c r="AM187" s="275">
        <v>0.0</v>
      </c>
      <c r="AN187" s="275">
        <v>0.0</v>
      </c>
      <c r="AO187" s="275">
        <v>0.0</v>
      </c>
      <c r="AP187" s="321">
        <v>196.0</v>
      </c>
      <c r="AQ187" s="275">
        <v>0.0</v>
      </c>
      <c r="AR187" s="275">
        <v>0.0</v>
      </c>
      <c r="AS187" s="275">
        <v>0.0</v>
      </c>
      <c r="AT187" s="275">
        <v>0.0</v>
      </c>
      <c r="AU187" s="275">
        <v>0.0</v>
      </c>
      <c r="AV187" s="275">
        <v>0.0</v>
      </c>
      <c r="AW187" s="275">
        <v>0.0</v>
      </c>
      <c r="AX187" s="275">
        <v>0.0</v>
      </c>
      <c r="AY187" s="271" t="str">
        <f t="shared" ref="AY187:BS187" si="755">IF(AD187 = 0, "", AD187)</f>
        <v/>
      </c>
      <c r="AZ187" s="262" t="str">
        <f t="shared" si="755"/>
        <v/>
      </c>
      <c r="BA187" s="262" t="str">
        <f t="shared" si="755"/>
        <v/>
      </c>
      <c r="BB187" s="262" t="str">
        <f t="shared" si="755"/>
        <v/>
      </c>
      <c r="BC187" s="262" t="str">
        <f t="shared" si="755"/>
        <v/>
      </c>
      <c r="BD187" s="275" t="str">
        <f t="shared" si="755"/>
        <v>40</v>
      </c>
      <c r="BE187" s="262" t="str">
        <f t="shared" si="755"/>
        <v/>
      </c>
      <c r="BF187" s="262" t="str">
        <f t="shared" si="755"/>
        <v/>
      </c>
      <c r="BG187" s="262" t="str">
        <f t="shared" si="755"/>
        <v/>
      </c>
      <c r="BH187" s="262" t="str">
        <f t="shared" si="755"/>
        <v/>
      </c>
      <c r="BI187" s="262" t="str">
        <f t="shared" si="755"/>
        <v/>
      </c>
      <c r="BJ187" s="262" t="str">
        <f t="shared" si="755"/>
        <v/>
      </c>
      <c r="BK187" s="321" t="str">
        <f t="shared" si="755"/>
        <v>196</v>
      </c>
      <c r="BL187" s="262" t="str">
        <f t="shared" si="755"/>
        <v/>
      </c>
      <c r="BM187" s="262" t="str">
        <f t="shared" si="755"/>
        <v/>
      </c>
      <c r="BN187" s="262" t="str">
        <f t="shared" si="755"/>
        <v/>
      </c>
      <c r="BO187" s="262" t="str">
        <f t="shared" si="755"/>
        <v/>
      </c>
      <c r="BP187" s="262" t="str">
        <f t="shared" si="755"/>
        <v/>
      </c>
      <c r="BQ187" s="262" t="str">
        <f t="shared" si="755"/>
        <v/>
      </c>
      <c r="BR187" s="262" t="str">
        <f t="shared" si="755"/>
        <v/>
      </c>
      <c r="BS187" s="273" t="str">
        <f t="shared" si="755"/>
        <v/>
      </c>
      <c r="BT187" s="274" t="str">
        <f>$AY187*Assembly!Y$4+$AZ187*Assembly!Y$5+$BA187*Assembly!Y$6+$BB187*Assembly!Y$7+$BC187*Assembly!Y$8+$BD187*Assembly!Y$9+$BE187*Assembly!Y$10+$BF187*Assembly!Y$11+$BG187*Assembly!Y$12+$BH187*Assembly!Y$13+$BI187*Assembly!Y$14+$BJ187*Assembly!Y$15+$BK187*Assembly!Y$16+$BL187*Assembly!Y$17+$BM187*Assembly!Y$18+$BN187*Assembly!Y$19+$BO187*Assembly!Y$20+$BP187*Assembly!Y$21+$BQ187*Assembly!Y$22+$BR187*Assembly!Y$23+$BS187*Assembly!Y$24</f>
        <v>3,180</v>
      </c>
      <c r="BU187" s="275" t="str">
        <f t="shared" si="8"/>
        <v>23</v>
      </c>
      <c r="BV187" s="275" t="str">
        <f>$AY187*Assembly!AC$4+$AZ187*Assembly!AC$5+$BA187*Assembly!AC$6+$BB187*Assembly!AC$7+$BC187*Assembly!AC$8+$BD187*Assembly!AC$9+$BE187*Assembly!AC$10+$BF187*Assembly!AC$11+$BG187*Assembly!AC$12+$BH187*Assembly!AC$13+$BI187*Assembly!AC$14+$BJ187*Assembly!AC$15+$BK187*Assembly!AC$16+$BL187*Assembly!AC$17+$BM187*Assembly!AC$18+$BN187*Assembly!AC$19+$BO187*Assembly!AC$20+$BP187*Assembly!AC$21+$BQ187*Assembly!AC$22+$BR187*Assembly!AC$23+$BS187*Assembly!AC$24</f>
        <v>12,360</v>
      </c>
      <c r="BW187" s="276" t="str">
        <f t="shared" si="9"/>
        <v>3.89</v>
      </c>
      <c r="BX187" s="277" t="str">
        <f t="shared" si="10"/>
        <v>88</v>
      </c>
      <c r="BY187" s="278" t="str">
        <f t="shared" si="11"/>
        <v>546.6</v>
      </c>
      <c r="BZ187" s="275"/>
      <c r="CA187" s="275" t="str">
        <f>$AY187*Assembly!X$4+$AZ187*Assembly!X$5+$BA187*Assembly!X$6+$BB187*Assembly!X$7+$BC187*Assembly!X$8+$BD187*Assembly!X$9+$BE187*Assembly!X$10+$BF187*Assembly!X$11+$BG187*Assembly!X$12+$BH187*Assembly!X$13+$BI187*Assembly!X$14+$BJ187*Assembly!X$15+$BK187*Assembly!X$16+$BL187*Assembly!X$17+$BM187*Assembly!X$18+$BN187*Assembly!X$19+$BO187*Assembly!X$20+$BP187*Assembly!X$21+$BQ187*Assembly!X$22+$BR187*Assembly!X$23+$BS187*Assembly!X$24</f>
        <v>236</v>
      </c>
      <c r="CB187" s="275" t="str">
        <f t="shared" si="12"/>
        <v>36,711</v>
      </c>
      <c r="CC187" s="279" t="str">
        <f t="shared" si="13"/>
        <v>0.0367</v>
      </c>
      <c r="CD187" s="280" t="str">
        <f>$AY187*Assembly!AB$4+$AZ187*Assembly!AB$5+$BA187*Assembly!AB$6+$BB187*Assembly!AB$7+$BC187*Assembly!AB$8+$BD187*Assembly!AB$9+$BE187*Assembly!AB$10+$BF187*Assembly!AB$11+$BG187*Assembly!AB$12+$BH187*Assembly!AB$13+$BI187*Assembly!AB$14+$BJ187*Assembly!AB$15+$BK187*Assembly!AB$16+$BL187*Assembly!AB$17+$BM187*Assembly!AB$18+$BN187*Assembly!AB$19+$BO187*Assembly!AB$20+$BP187*Assembly!AB$21+$BQ187*Assembly!AB$22+$BR187*Assembly!AB$23+$BS187*Assembly!AB$24</f>
        <v>1,648</v>
      </c>
      <c r="CE187" s="318" t="str">
        <f>$AY187*Assembly!M$4+$AZ187*Assembly!M$5+$BA187*Assembly!M$6+$BB187*Assembly!M$7+$BC187*Assembly!M$8+$BD187*Assembly!M$9+$BE187*Assembly!M$10+$BF187*Assembly!M$11+$BG187*Assembly!M$12+$BH187*Assembly!M$13+$BI187*Assembly!M$14+$BJ187*Assembly!M$15+$BK187*Assembly!M$16+$BL187*Assembly!M$17+$BM187*Assembly!M$18+$BN187*Assembly!M$19+$BO187*Assembly!M$20+$BP187*Assembly!M$21+$BQ187*Assembly!M$22+$BR187*Assembly!M$23+$BS187*Assembly!M$24</f>
        <v>280</v>
      </c>
      <c r="CF187" s="318" t="str">
        <f>$AY187*Assembly!N$4+$AZ187*Assembly!N$5+$BA187*Assembly!N$6+$BB187*Assembly!N$7+$BC187*Assembly!N$8+$BD187*Assembly!N$9+$BE187*Assembly!N$10+$BF187*Assembly!N$11+$BG187*Assembly!N$12+$BH187*Assembly!N$13+$BI187*Assembly!N$14+$BJ187*Assembly!N$15+$BK187*Assembly!N$16+$BL187*Assembly!N$17+$BM187*Assembly!N$18+$BN187*Assembly!N$19+$BO187*Assembly!N$20+$BP187*Assembly!N$21+$BQ187*Assembly!N$22+$BR187*Assembly!N$23+$BS187*Assembly!N$24</f>
        <v>0</v>
      </c>
      <c r="CG187" s="318" t="str">
        <f>$AY187*Assembly!O$4+$AZ187*Assembly!O$5+$BA187*Assembly!O$6+$BB187*Assembly!O$7+$BC187*Assembly!O$8+$BD187*Assembly!O$9+$BE187*Assembly!O$10+$BF187*Assembly!O$11+$BG187*Assembly!O$12+$BH187*Assembly!O$13+$BI187*Assembly!O$14+$BJ187*Assembly!O$15+$BK187*Assembly!O$16+$BL187*Assembly!O$17+$BM187*Assembly!O$18+$BN187*Assembly!O$19+$BO187*Assembly!O$20+$BP187*Assembly!O$21+$BQ187*Assembly!O$22+$BR187*Assembly!O$23+$BS187*Assembly!O$24</f>
        <v>0</v>
      </c>
      <c r="CH187" s="316" t="str">
        <f>$AY187*Assembly!P$4+$AZ187*Assembly!P$5+$BA187*Assembly!P$6+$BB187*Assembly!P$7+$BC187*Assembly!P$8+$BD187*Assembly!P$9+$BE187*Assembly!P$10+$BF187*Assembly!P$11+$BG187*Assembly!P$12+$BH187*Assembly!P$13+$BI187*Assembly!P$14+$BJ187*Assembly!P$15+$BK187*Assembly!P$16+$BL187*Assembly!P$17+$BM187*Assembly!P$18+$BN187*Assembly!P$19+$BO187*Assembly!P$20+$BP187*Assembly!P$21+$BQ187*Assembly!P$22+$BR187*Assembly!P$23+$BS187*Assembly!P$24</f>
        <v>0</v>
      </c>
      <c r="CI187" s="316" t="str">
        <f>$AY187*Assembly!Q$4+$AZ187*Assembly!Q$5+$BA187*Assembly!Q$6+$BB187*Assembly!Q$7+$BC187*Assembly!Q$8+$BD187*Assembly!Q$9+$BE187*Assembly!Q$10+$BF187*Assembly!Q$11+$BG187*Assembly!Q$12+$BH187*Assembly!Q$13+$BI187*Assembly!Q$14+$BJ187*Assembly!Q$15+$BK187*Assembly!Q$16+$BL187*Assembly!Q$17+$BM187*Assembly!Q$18+$BN187*Assembly!Q$19+$BO187*Assembly!Q$20+$BP187*Assembly!Q$21+$BQ187*Assembly!Q$22+$BR187*Assembly!Q$23+$BS187*Assembly!Q$24</f>
        <v>2940</v>
      </c>
      <c r="CJ187" s="318" t="str">
        <f>$AY187*Assembly!R$4+$AZ187*Assembly!R$5+$BA187*Assembly!R$6+$BB187*Assembly!R$7+$BC187*Assembly!R$8+$BD187*Assembly!R$9+$BE187*Assembly!R$10+$BF187*Assembly!R$11+$BG187*Assembly!R$12+$BH187*Assembly!R$13+$BI187*Assembly!R$14+$BJ187*Assembly!R$15+$BK187*Assembly!R$16+$BL187*Assembly!R$17+$BM187*Assembly!R$18+$BN187*Assembly!R$19+$BO187*Assembly!R$20+$BP187*Assembly!R$21+$BQ187*Assembly!R$22+$BR187*Assembly!R$23+$BS187*Assembly!R$24</f>
        <v>0</v>
      </c>
      <c r="CK187" s="316" t="str">
        <f>$AY187*Assembly!S$4+$AZ187*Assembly!S$5+$BA187*Assembly!S$6+$BB187*Assembly!S$7+$BC187*Assembly!S$8+$BD187*Assembly!S$9+$BE187*Assembly!S$10+$BF187*Assembly!S$11+$BG187*Assembly!S$12+$BH187*Assembly!S$13+$BI187*Assembly!S$14+$BJ187*Assembly!S$15+$BK187*Assembly!S$16+$BL187*Assembly!S$17+$BM187*Assembly!S$18+$BN187*Assembly!S$19+$BO187*Assembly!S$20+$BP187*Assembly!S$21+$BQ187*Assembly!S$22+$BR187*Assembly!S$23+$BS187*Assembly!S$24</f>
        <v>0</v>
      </c>
      <c r="CL187" s="316" t="str">
        <f>$AY187*Assembly!T$4+$AZ187*Assembly!T$5+$BA187*Assembly!T$6+$BB187*Assembly!T$7+$BC187*Assembly!T$8+$BD187*Assembly!T$9+$BE187*Assembly!T$10+$BF187*Assembly!T$11+$BG187*Assembly!T$12+$BH187*Assembly!T$13+$BI187*Assembly!T$14+$BJ187*Assembly!T$15+$BK187*Assembly!T$16+$BL187*Assembly!T$17+$BM187*Assembly!T$18+$BN187*Assembly!T$19+$BO187*Assembly!T$20+$BP187*Assembly!T$21+$BQ187*Assembly!T$22+$BR187*Assembly!T$23+$BS187*Assembly!T$24</f>
        <v>0</v>
      </c>
      <c r="CM187" s="316" t="str">
        <f>$AY187*Assembly!U$4+$AZ187*Assembly!U$5+$BA187*Assembly!U$6+$BB187*Assembly!U$7+$BC187*Assembly!U$8+$BD187*Assembly!U$9+$BE187*Assembly!U$10+$BF187*Assembly!U$11+$BG187*Assembly!U$12+$BH187*Assembly!U$13+$BI187*Assembly!U$14+$BJ187*Assembly!U$15+$BK187*Assembly!U$16+$BL187*Assembly!U$17+$BM187*Assembly!U$18+$BN187*Assembly!U$19+$BO187*Assembly!U$20+$BP187*Assembly!U$21+$BQ187*Assembly!U$22+$BR187*Assembly!U$23+$BS187*Assembly!U$24</f>
        <v>0</v>
      </c>
      <c r="CN187" s="318" t="str">
        <f>$AY187*Assembly!V$4+$AZ187*Assembly!V$5+$BA187*Assembly!V$6+$BB187*Assembly!V$7+$BC187*Assembly!V$8+$BD187*Assembly!V$9+$BE187*Assembly!V$10+$BF187*Assembly!V$11+$BG187*Assembly!V$12+$BH187*Assembly!V$13+$BI187*Assembly!V$14+$BJ187*Assembly!V$15+$BK187*Assembly!V$16+$BL187*Assembly!V$17+$BM187*Assembly!V$18+$BN187*Assembly!V$19+$BO187*Assembly!V$20+$BP187*Assembly!V$21+$BQ187*Assembly!V$22+$BR187*Assembly!V$23+$BS187*Assembly!V$24</f>
        <v>0</v>
      </c>
      <c r="CO187" s="318" t="str">
        <f>CE187*Refining!$F$3</f>
        <v>500</v>
      </c>
      <c r="CP187" s="318" t="str">
        <f>CF187*Refining!$F$4</f>
        <v>0</v>
      </c>
      <c r="CQ187" s="318" t="str">
        <f>CG187*Refining!$F$5</f>
        <v>0</v>
      </c>
      <c r="CR187" s="318" t="str">
        <f>CH187*Refining!$F$6</f>
        <v>0</v>
      </c>
      <c r="CS187" s="318" t="str">
        <f>CI187*Refining!$F$7</f>
        <v>5,250</v>
      </c>
      <c r="CT187" s="318" t="str">
        <f>CJ187*Refining!$F$8</f>
        <v>0</v>
      </c>
      <c r="CU187" s="318" t="str">
        <f>CK187*Refining!$F$9</f>
        <v>0</v>
      </c>
      <c r="CV187" s="318" t="str">
        <f>CL187*Refining!$F$10</f>
        <v>0</v>
      </c>
      <c r="CW187" s="318" t="str">
        <f>CM187*Refining!$F$11</f>
        <v>0</v>
      </c>
      <c r="CX187" s="318" t="str">
        <f>CN187*Refining!$F$12</f>
        <v>0</v>
      </c>
      <c r="CY187" s="285" t="str">
        <f t="shared" ref="CY187:DR187" si="756">IF(CE187 = 0, "", CE187)</f>
        <v>280</v>
      </c>
      <c r="CZ187" s="282" t="str">
        <f t="shared" si="756"/>
        <v/>
      </c>
      <c r="DA187" s="282" t="str">
        <f t="shared" si="756"/>
        <v/>
      </c>
      <c r="DB187" s="282" t="str">
        <f t="shared" si="756"/>
        <v/>
      </c>
      <c r="DC187" s="282" t="str">
        <f t="shared" si="756"/>
        <v>2940</v>
      </c>
      <c r="DD187" s="282" t="str">
        <f t="shared" si="756"/>
        <v/>
      </c>
      <c r="DE187" s="282" t="str">
        <f t="shared" si="756"/>
        <v/>
      </c>
      <c r="DF187" s="282" t="str">
        <f t="shared" si="756"/>
        <v/>
      </c>
      <c r="DG187" s="282" t="str">
        <f t="shared" si="756"/>
        <v/>
      </c>
      <c r="DH187" s="283" t="str">
        <f t="shared" si="756"/>
        <v/>
      </c>
      <c r="DI187" s="285" t="str">
        <f t="shared" si="756"/>
        <v>500</v>
      </c>
      <c r="DJ187" s="282" t="str">
        <f t="shared" si="756"/>
        <v/>
      </c>
      <c r="DK187" s="282" t="str">
        <f t="shared" si="756"/>
        <v/>
      </c>
      <c r="DL187" s="282" t="str">
        <f t="shared" si="756"/>
        <v/>
      </c>
      <c r="DM187" s="286" t="str">
        <f t="shared" si="756"/>
        <v>5,250</v>
      </c>
      <c r="DN187" s="282" t="str">
        <f t="shared" si="756"/>
        <v/>
      </c>
      <c r="DO187" s="282" t="str">
        <f t="shared" si="756"/>
        <v/>
      </c>
      <c r="DP187" s="282" t="str">
        <f t="shared" si="756"/>
        <v/>
      </c>
      <c r="DQ187" s="282" t="str">
        <f t="shared" si="756"/>
        <v/>
      </c>
      <c r="DR187" s="283" t="str">
        <f t="shared" si="756"/>
        <v/>
      </c>
      <c r="DS187" s="285" t="str">
        <f t="shared" si="15"/>
        <v>3,220</v>
      </c>
      <c r="DT187" s="286" t="str">
        <f t="shared" si="16"/>
        <v>5,750</v>
      </c>
      <c r="DU187" s="275" t="str">
        <f>CY187*'Ores &amp; Ingots'!$C$3+CZ187*'Ores &amp; Ingots'!$C$4+DA187*'Ores &amp; Ingots'!$C$5+DB187*'Ores &amp; Ingots'!$C$6+DC187*'Ores &amp; Ingots'!$C$7+DD187*'Ores &amp; Ingots'!$C$8+DE187*'Ores &amp; Ingots'!$C$9+DF187*'Ores &amp; Ingots'!$C$10+DG187*'Ores &amp; Ingots'!$C$11+DH187*'Ores &amp; Ingots'!$C$12</f>
        <v>1,297</v>
      </c>
      <c r="DV187" s="275" t="str">
        <f>DI187*'Ores &amp; Ingots'!$B$3+DJ187*'Ores &amp; Ingots'!$B$4+DK187*'Ores &amp; Ingots'!$B$5+DL187*'Ores &amp; Ingots'!$B$6+DM187*'Ores &amp; Ingots'!$B$7+DN187*'Ores &amp; Ingots'!$B$8+DO187*'Ores &amp; Ingots'!$B$9+DP187*'Ores &amp; Ingots'!$B$10+DQ187*'Ores &amp; Ingots'!$B$11+DR187*'Ores &amp; Ingots'!$B$12</f>
        <v>2,128</v>
      </c>
      <c r="DW187" s="286" t="str">
        <f>CY187*Refining!$G$3+CZ187*Refining!$G$4+DA187*Refining!$G$5+DB187*Refining!$G$6+DC187*Refining!$G$7+DD187*Refining!$G$8+DE187*Refining!$G$9+DF187*Refining!$G$10+DG187*Refining!$G$11+DH187*Refining!$G$12</f>
        <v>2,442</v>
      </c>
      <c r="DX187" s="286" t="str">
        <f t="shared" si="17"/>
        <v>379,915</v>
      </c>
      <c r="DY187" s="287" t="str">
        <f t="shared" si="18"/>
        <v>0.3799</v>
      </c>
      <c r="DZ187" s="285" t="str">
        <f t="shared" si="19"/>
        <v>2,703</v>
      </c>
      <c r="EA187" s="288" t="str">
        <f t="shared" ref="EA187:EB187" si="757">DZ187/60</f>
        <v>45.1</v>
      </c>
      <c r="EB187" s="288" t="str">
        <f t="shared" si="757"/>
        <v>0.8</v>
      </c>
      <c r="EC187" s="545" t="str">
        <f t="shared" si="21"/>
        <v>0.03</v>
      </c>
      <c r="ED187" s="285" t="str">
        <f t="shared" si="22"/>
        <v>416,626</v>
      </c>
      <c r="EE187" s="288" t="str">
        <f t="shared" ref="EE187:EF187" si="758">ED187/1000</f>
        <v>416.6</v>
      </c>
      <c r="EF187" s="289" t="str">
        <f t="shared" si="758"/>
        <v>0.42</v>
      </c>
      <c r="EG187" s="546" t="str">
        <f t="shared" si="24"/>
        <v>0.4166</v>
      </c>
      <c r="EH187" s="225" t="s">
        <v>12</v>
      </c>
    </row>
    <row r="188">
      <c r="A188" s="291" t="s">
        <v>1040</v>
      </c>
      <c r="B188" s="192" t="s">
        <v>1041</v>
      </c>
      <c r="C188" s="193" t="s">
        <v>886</v>
      </c>
      <c r="D188" s="193">
        <v>1.0</v>
      </c>
      <c r="E188" s="193">
        <v>1.0</v>
      </c>
      <c r="F188" s="193">
        <v>1.0</v>
      </c>
      <c r="G188" s="194" t="str">
        <f t="shared" si="5"/>
        <v>15.6</v>
      </c>
      <c r="H188" s="195">
        <v>24.0</v>
      </c>
      <c r="I188" s="195">
        <v>72.0</v>
      </c>
      <c r="J188" s="195" t="str">
        <f>H188/Main!$D$9</f>
        <v>24</v>
      </c>
      <c r="K188" s="195" t="str">
        <f>I188/Main!$D$10</f>
        <v>72</v>
      </c>
      <c r="L188" s="195" t="str">
        <f t="shared" si="6"/>
        <v>3</v>
      </c>
      <c r="M188" s="195">
        <v>0.2</v>
      </c>
      <c r="N188" s="197"/>
      <c r="O188" s="197"/>
      <c r="P188" s="197"/>
      <c r="Q188" s="198"/>
      <c r="R188" s="197"/>
      <c r="S188" s="199"/>
      <c r="T188" s="199"/>
      <c r="U188" s="197"/>
      <c r="V188" s="197"/>
      <c r="W188" s="199"/>
      <c r="X188" s="199"/>
      <c r="Y188" s="197"/>
      <c r="Z188" s="197"/>
      <c r="AA188" s="197"/>
      <c r="AB188" s="197"/>
      <c r="AC188" s="342" t="s">
        <v>913</v>
      </c>
      <c r="AD188" s="306">
        <v>140.0</v>
      </c>
      <c r="AE188" s="208">
        <v>0.0</v>
      </c>
      <c r="AF188" s="208">
        <v>0.0</v>
      </c>
      <c r="AG188" s="208">
        <v>0.0</v>
      </c>
      <c r="AH188" s="208">
        <v>0.0</v>
      </c>
      <c r="AI188" s="208">
        <v>0.0</v>
      </c>
      <c r="AJ188" s="208">
        <v>0.0</v>
      </c>
      <c r="AK188" s="208">
        <v>0.0</v>
      </c>
      <c r="AL188" s="208">
        <v>0.0</v>
      </c>
      <c r="AM188" s="208">
        <v>0.0</v>
      </c>
      <c r="AN188" s="208">
        <v>0.0</v>
      </c>
      <c r="AO188" s="208">
        <v>0.0</v>
      </c>
      <c r="AP188" s="208">
        <v>0.0</v>
      </c>
      <c r="AQ188" s="208">
        <v>0.0</v>
      </c>
      <c r="AR188" s="208">
        <v>0.0</v>
      </c>
      <c r="AS188" s="208">
        <v>0.0</v>
      </c>
      <c r="AT188" s="208">
        <v>0.0</v>
      </c>
      <c r="AU188" s="208">
        <v>0.0</v>
      </c>
      <c r="AV188" s="208">
        <v>0.0</v>
      </c>
      <c r="AW188" s="208">
        <v>0.0</v>
      </c>
      <c r="AX188" s="208">
        <v>0.0</v>
      </c>
      <c r="AY188" s="552" t="str">
        <f t="shared" ref="AY188:BS188" si="759">IF(AD188 = 0, "", AD188)</f>
        <v>140</v>
      </c>
      <c r="AZ188" s="193" t="str">
        <f t="shared" si="759"/>
        <v/>
      </c>
      <c r="BA188" s="193" t="str">
        <f t="shared" si="759"/>
        <v/>
      </c>
      <c r="BB188" s="193" t="str">
        <f t="shared" si="759"/>
        <v/>
      </c>
      <c r="BC188" s="193" t="str">
        <f t="shared" si="759"/>
        <v/>
      </c>
      <c r="BD188" s="193" t="str">
        <f t="shared" si="759"/>
        <v/>
      </c>
      <c r="BE188" s="193" t="str">
        <f t="shared" si="759"/>
        <v/>
      </c>
      <c r="BF188" s="193" t="str">
        <f t="shared" si="759"/>
        <v/>
      </c>
      <c r="BG188" s="193" t="str">
        <f t="shared" si="759"/>
        <v/>
      </c>
      <c r="BH188" s="193" t="str">
        <f t="shared" si="759"/>
        <v/>
      </c>
      <c r="BI188" s="193" t="str">
        <f t="shared" si="759"/>
        <v/>
      </c>
      <c r="BJ188" s="193" t="str">
        <f t="shared" si="759"/>
        <v/>
      </c>
      <c r="BK188" s="193" t="str">
        <f t="shared" si="759"/>
        <v/>
      </c>
      <c r="BL188" s="193" t="str">
        <f t="shared" si="759"/>
        <v/>
      </c>
      <c r="BM188" s="193" t="str">
        <f t="shared" si="759"/>
        <v/>
      </c>
      <c r="BN188" s="193" t="str">
        <f t="shared" si="759"/>
        <v/>
      </c>
      <c r="BO188" s="193" t="str">
        <f t="shared" si="759"/>
        <v/>
      </c>
      <c r="BP188" s="193" t="str">
        <f t="shared" si="759"/>
        <v/>
      </c>
      <c r="BQ188" s="193" t="str">
        <f t="shared" si="759"/>
        <v/>
      </c>
      <c r="BR188" s="193" t="str">
        <f t="shared" si="759"/>
        <v/>
      </c>
      <c r="BS188" s="206" t="str">
        <f t="shared" si="759"/>
        <v/>
      </c>
      <c r="BT188" s="207" t="str">
        <f>$AY188*Assembly!Y$4+$AZ188*Assembly!Y$5+$BA188*Assembly!Y$6+$BB188*Assembly!Y$7+$BC188*Assembly!Y$8+$BD188*Assembly!Y$9+$BE188*Assembly!Y$10+$BF188*Assembly!Y$11+$BG188*Assembly!Y$12+$BH188*Assembly!Y$13+$BI188*Assembly!Y$14+$BJ188*Assembly!Y$15+$BK188*Assembly!Y$16+$BL188*Assembly!Y$17+$BM188*Assembly!Y$18+$BN188*Assembly!Y$19+$BO188*Assembly!Y$20+$BP188*Assembly!Y$21+$BQ188*Assembly!Y$22+$BR188*Assembly!Y$23+$BS188*Assembly!Y$24</f>
        <v>2,800</v>
      </c>
      <c r="BU188" s="208" t="str">
        <f t="shared" si="8"/>
        <v>179</v>
      </c>
      <c r="BV188" s="208" t="str">
        <f>$AY188*Assembly!AC$4+$AZ188*Assembly!AC$5+$BA188*Assembly!AC$6+$BB188*Assembly!AC$7+$BC188*Assembly!AC$8+$BD188*Assembly!AC$9+$BE188*Assembly!AC$10+$BF188*Assembly!AC$11+$BG188*Assembly!AC$12+$BH188*Assembly!AC$13+$BI188*Assembly!AC$14+$BJ188*Assembly!AC$15+$BK188*Assembly!AC$16+$BL188*Assembly!AC$17+$BM188*Assembly!AC$18+$BN188*Assembly!AC$19+$BO188*Assembly!AC$20+$BP188*Assembly!AC$21+$BQ188*Assembly!AC$22+$BR188*Assembly!AC$23+$BS188*Assembly!AC$24</f>
        <v>14,000</v>
      </c>
      <c r="BW188" s="209" t="str">
        <f t="shared" si="9"/>
        <v>5.00</v>
      </c>
      <c r="BX188" s="210" t="str">
        <f t="shared" si="10"/>
        <v>896</v>
      </c>
      <c r="BY188" s="211" t="str">
        <f t="shared" si="11"/>
        <v>78.1</v>
      </c>
      <c r="BZ188" s="208"/>
      <c r="CA188" s="208" t="str">
        <f>$AY188*Assembly!X$4+$AZ188*Assembly!X$5+$BA188*Assembly!X$6+$BB188*Assembly!X$7+$BC188*Assembly!X$8+$BD188*Assembly!X$9+$BE188*Assembly!X$10+$BF188*Assembly!X$11+$BG188*Assembly!X$12+$BH188*Assembly!X$13+$BI188*Assembly!X$14+$BJ188*Assembly!X$15+$BK188*Assembly!X$16+$BL188*Assembly!X$17+$BM188*Assembly!X$18+$BN188*Assembly!X$19+$BO188*Assembly!X$20+$BP188*Assembly!X$21+$BQ188*Assembly!X$22+$BR188*Assembly!X$23+$BS188*Assembly!X$24</f>
        <v>140</v>
      </c>
      <c r="CB188" s="208" t="str">
        <f t="shared" si="12"/>
        <v>21,778</v>
      </c>
      <c r="CC188" s="212" t="str">
        <f t="shared" si="13"/>
        <v>0.0218</v>
      </c>
      <c r="CD188" s="213" t="str">
        <f>$AY188*Assembly!AB$4+$AZ188*Assembly!AB$5+$BA188*Assembly!AB$6+$BB188*Assembly!AB$7+$BC188*Assembly!AB$8+$BD188*Assembly!AB$9+$BE188*Assembly!AB$10+$BF188*Assembly!AB$11+$BG188*Assembly!AB$12+$BH188*Assembly!AB$13+$BI188*Assembly!AB$14+$BJ188*Assembly!AB$15+$BK188*Assembly!AB$16+$BL188*Assembly!AB$17+$BM188*Assembly!AB$18+$BN188*Assembly!AB$19+$BO188*Assembly!AB$20+$BP188*Assembly!AB$21+$BQ188*Assembly!AB$22+$BR188*Assembly!AB$23+$BS188*Assembly!AB$24</f>
        <v>420</v>
      </c>
      <c r="CE188" s="198" t="str">
        <f>$AY188*Assembly!M$4+$AZ188*Assembly!M$5+$BA188*Assembly!M$6+$BB188*Assembly!M$7+$BC188*Assembly!M$8+$BD188*Assembly!M$9+$BE188*Assembly!M$10+$BF188*Assembly!M$11+$BG188*Assembly!M$12+$BH188*Assembly!M$13+$BI188*Assembly!M$14+$BJ188*Assembly!M$15+$BK188*Assembly!M$16+$BL188*Assembly!M$17+$BM188*Assembly!M$18+$BN188*Assembly!M$19+$BO188*Assembly!M$20+$BP188*Assembly!M$21+$BQ188*Assembly!M$22+$BR188*Assembly!M$23+$BS188*Assembly!M$24</f>
        <v>2,940</v>
      </c>
      <c r="CF188" s="198" t="str">
        <f>$AY188*Assembly!N$4+$AZ188*Assembly!N$5+$BA188*Assembly!N$6+$BB188*Assembly!N$7+$BC188*Assembly!N$8+$BD188*Assembly!N$9+$BE188*Assembly!N$10+$BF188*Assembly!N$11+$BG188*Assembly!N$12+$BH188*Assembly!N$13+$BI188*Assembly!N$14+$BJ188*Assembly!N$15+$BK188*Assembly!N$16+$BL188*Assembly!N$17+$BM188*Assembly!N$18+$BN188*Assembly!N$19+$BO188*Assembly!N$20+$BP188*Assembly!N$21+$BQ188*Assembly!N$22+$BR188*Assembly!N$23+$BS188*Assembly!N$24</f>
        <v>0</v>
      </c>
      <c r="CG188" s="198" t="str">
        <f>$AY188*Assembly!O$4+$AZ188*Assembly!O$5+$BA188*Assembly!O$6+$BB188*Assembly!O$7+$BC188*Assembly!O$8+$BD188*Assembly!O$9+$BE188*Assembly!O$10+$BF188*Assembly!O$11+$BG188*Assembly!O$12+$BH188*Assembly!O$13+$BI188*Assembly!O$14+$BJ188*Assembly!O$15+$BK188*Assembly!O$16+$BL188*Assembly!O$17+$BM188*Assembly!O$18+$BN188*Assembly!O$19+$BO188*Assembly!O$20+$BP188*Assembly!O$21+$BQ188*Assembly!O$22+$BR188*Assembly!O$23+$BS188*Assembly!O$24</f>
        <v>0</v>
      </c>
      <c r="CH188" s="195" t="str">
        <f>$AY188*Assembly!P$4+$AZ188*Assembly!P$5+$BA188*Assembly!P$6+$BB188*Assembly!P$7+$BC188*Assembly!P$8+$BD188*Assembly!P$9+$BE188*Assembly!P$10+$BF188*Assembly!P$11+$BG188*Assembly!P$12+$BH188*Assembly!P$13+$BI188*Assembly!P$14+$BJ188*Assembly!P$15+$BK188*Assembly!P$16+$BL188*Assembly!P$17+$BM188*Assembly!P$18+$BN188*Assembly!P$19+$BO188*Assembly!P$20+$BP188*Assembly!P$21+$BQ188*Assembly!P$22+$BR188*Assembly!P$23+$BS188*Assembly!P$24</f>
        <v>0</v>
      </c>
      <c r="CI188" s="195" t="str">
        <f>$AY188*Assembly!Q$4+$AZ188*Assembly!Q$5+$BA188*Assembly!Q$6+$BB188*Assembly!Q$7+$BC188*Assembly!Q$8+$BD188*Assembly!Q$9+$BE188*Assembly!Q$10+$BF188*Assembly!Q$11+$BG188*Assembly!Q$12+$BH188*Assembly!Q$13+$BI188*Assembly!Q$14+$BJ188*Assembly!Q$15+$BK188*Assembly!Q$16+$BL188*Assembly!Q$17+$BM188*Assembly!Q$18+$BN188*Assembly!Q$19+$BO188*Assembly!Q$20+$BP188*Assembly!Q$21+$BQ188*Assembly!Q$22+$BR188*Assembly!Q$23+$BS188*Assembly!Q$24</f>
        <v>0</v>
      </c>
      <c r="CJ188" s="198" t="str">
        <f>$AY188*Assembly!R$4+$AZ188*Assembly!R$5+$BA188*Assembly!R$6+$BB188*Assembly!R$7+$BC188*Assembly!R$8+$BD188*Assembly!R$9+$BE188*Assembly!R$10+$BF188*Assembly!R$11+$BG188*Assembly!R$12+$BH188*Assembly!R$13+$BI188*Assembly!R$14+$BJ188*Assembly!R$15+$BK188*Assembly!R$16+$BL188*Assembly!R$17+$BM188*Assembly!R$18+$BN188*Assembly!R$19+$BO188*Assembly!R$20+$BP188*Assembly!R$21+$BQ188*Assembly!R$22+$BR188*Assembly!R$23+$BS188*Assembly!R$24</f>
        <v>0</v>
      </c>
      <c r="CK188" s="195" t="str">
        <f>$AY188*Assembly!S$4+$AZ188*Assembly!S$5+$BA188*Assembly!S$6+$BB188*Assembly!S$7+$BC188*Assembly!S$8+$BD188*Assembly!S$9+$BE188*Assembly!S$10+$BF188*Assembly!S$11+$BG188*Assembly!S$12+$BH188*Assembly!S$13+$BI188*Assembly!S$14+$BJ188*Assembly!S$15+$BK188*Assembly!S$16+$BL188*Assembly!S$17+$BM188*Assembly!S$18+$BN188*Assembly!S$19+$BO188*Assembly!S$20+$BP188*Assembly!S$21+$BQ188*Assembly!S$22+$BR188*Assembly!S$23+$BS188*Assembly!S$24</f>
        <v>0</v>
      </c>
      <c r="CL188" s="195" t="str">
        <f>$AY188*Assembly!T$4+$AZ188*Assembly!T$5+$BA188*Assembly!T$6+$BB188*Assembly!T$7+$BC188*Assembly!T$8+$BD188*Assembly!T$9+$BE188*Assembly!T$10+$BF188*Assembly!T$11+$BG188*Assembly!T$12+$BH188*Assembly!T$13+$BI188*Assembly!T$14+$BJ188*Assembly!T$15+$BK188*Assembly!T$16+$BL188*Assembly!T$17+$BM188*Assembly!T$18+$BN188*Assembly!T$19+$BO188*Assembly!T$20+$BP188*Assembly!T$21+$BQ188*Assembly!T$22+$BR188*Assembly!T$23+$BS188*Assembly!T$24</f>
        <v>0</v>
      </c>
      <c r="CM188" s="195" t="str">
        <f>$AY188*Assembly!U$4+$AZ188*Assembly!U$5+$BA188*Assembly!U$6+$BB188*Assembly!U$7+$BC188*Assembly!U$8+$BD188*Assembly!U$9+$BE188*Assembly!U$10+$BF188*Assembly!U$11+$BG188*Assembly!U$12+$BH188*Assembly!U$13+$BI188*Assembly!U$14+$BJ188*Assembly!U$15+$BK188*Assembly!U$16+$BL188*Assembly!U$17+$BM188*Assembly!U$18+$BN188*Assembly!U$19+$BO188*Assembly!U$20+$BP188*Assembly!U$21+$BQ188*Assembly!U$22+$BR188*Assembly!U$23+$BS188*Assembly!U$24</f>
        <v>0</v>
      </c>
      <c r="CN188" s="198" t="str">
        <f>$AY188*Assembly!V$4+$AZ188*Assembly!V$5+$BA188*Assembly!V$6+$BB188*Assembly!V$7+$BC188*Assembly!V$8+$BD188*Assembly!V$9+$BE188*Assembly!V$10+$BF188*Assembly!V$11+$BG188*Assembly!V$12+$BH188*Assembly!V$13+$BI188*Assembly!V$14+$BJ188*Assembly!V$15+$BK188*Assembly!V$16+$BL188*Assembly!V$17+$BM188*Assembly!V$18+$BN188*Assembly!V$19+$BO188*Assembly!V$20+$BP188*Assembly!V$21+$BQ188*Assembly!V$22+$BR188*Assembly!V$23+$BS188*Assembly!V$24</f>
        <v>0</v>
      </c>
      <c r="CO188" s="198" t="str">
        <f>CE188*Refining!$F$3</f>
        <v>5,250</v>
      </c>
      <c r="CP188" s="198" t="str">
        <f>CF188*Refining!$F$4</f>
        <v>0</v>
      </c>
      <c r="CQ188" s="198" t="str">
        <f>CG188*Refining!$F$5</f>
        <v>0</v>
      </c>
      <c r="CR188" s="198" t="str">
        <f>CH188*Refining!$F$6</f>
        <v>0</v>
      </c>
      <c r="CS188" s="198" t="str">
        <f>CI188*Refining!$F$7</f>
        <v>0</v>
      </c>
      <c r="CT188" s="198" t="str">
        <f>CJ188*Refining!$F$8</f>
        <v>0</v>
      </c>
      <c r="CU188" s="198" t="str">
        <f>CK188*Refining!$F$9</f>
        <v>0</v>
      </c>
      <c r="CV188" s="198" t="str">
        <f>CL188*Refining!$F$10</f>
        <v>0</v>
      </c>
      <c r="CW188" s="198" t="str">
        <f>CM188*Refining!$F$11</f>
        <v>0</v>
      </c>
      <c r="CX188" s="198" t="str">
        <f>CN188*Refining!$F$12</f>
        <v>0</v>
      </c>
      <c r="CY188" s="218" t="str">
        <f t="shared" ref="CY188:DR188" si="760">IF(CE188 = 0, "", CE188)</f>
        <v>2,940</v>
      </c>
      <c r="CZ188" s="215" t="str">
        <f t="shared" si="760"/>
        <v/>
      </c>
      <c r="DA188" s="215" t="str">
        <f t="shared" si="760"/>
        <v/>
      </c>
      <c r="DB188" s="215" t="str">
        <f t="shared" si="760"/>
        <v/>
      </c>
      <c r="DC188" s="215" t="str">
        <f t="shared" si="760"/>
        <v/>
      </c>
      <c r="DD188" s="215" t="str">
        <f t="shared" si="760"/>
        <v/>
      </c>
      <c r="DE188" s="215" t="str">
        <f t="shared" si="760"/>
        <v/>
      </c>
      <c r="DF188" s="215" t="str">
        <f t="shared" si="760"/>
        <v/>
      </c>
      <c r="DG188" s="215" t="str">
        <f t="shared" si="760"/>
        <v/>
      </c>
      <c r="DH188" s="216" t="str">
        <f t="shared" si="760"/>
        <v/>
      </c>
      <c r="DI188" s="218" t="str">
        <f t="shared" si="760"/>
        <v>5,250</v>
      </c>
      <c r="DJ188" s="215" t="str">
        <f t="shared" si="760"/>
        <v/>
      </c>
      <c r="DK188" s="215" t="str">
        <f t="shared" si="760"/>
        <v/>
      </c>
      <c r="DL188" s="215" t="str">
        <f t="shared" si="760"/>
        <v/>
      </c>
      <c r="DM188" s="215" t="str">
        <f t="shared" si="760"/>
        <v/>
      </c>
      <c r="DN188" s="215" t="str">
        <f t="shared" si="760"/>
        <v/>
      </c>
      <c r="DO188" s="215" t="str">
        <f t="shared" si="760"/>
        <v/>
      </c>
      <c r="DP188" s="215" t="str">
        <f t="shared" si="760"/>
        <v/>
      </c>
      <c r="DQ188" s="215" t="str">
        <f t="shared" si="760"/>
        <v/>
      </c>
      <c r="DR188" s="216" t="str">
        <f t="shared" si="760"/>
        <v/>
      </c>
      <c r="DS188" s="218" t="str">
        <f t="shared" si="15"/>
        <v>2,940</v>
      </c>
      <c r="DT188" s="219" t="str">
        <f t="shared" si="16"/>
        <v>5,250</v>
      </c>
      <c r="DU188" s="208" t="str">
        <f>CY188*'Ores &amp; Ingots'!$C$3+CZ188*'Ores &amp; Ingots'!$C$4+DA188*'Ores &amp; Ingots'!$C$5+DB188*'Ores &amp; Ingots'!$C$6+DC188*'Ores &amp; Ingots'!$C$7+DD188*'Ores &amp; Ingots'!$C$8+DE188*'Ores &amp; Ingots'!$C$9+DF188*'Ores &amp; Ingots'!$C$10+DG188*'Ores &amp; Ingots'!$C$11+DH188*'Ores &amp; Ingots'!$C$12</f>
        <v>373</v>
      </c>
      <c r="DV188" s="208" t="str">
        <f>DI188*'Ores &amp; Ingots'!$B$3+DJ188*'Ores &amp; Ingots'!$B$4+DK188*'Ores &amp; Ingots'!$B$5+DL188*'Ores &amp; Ingots'!$B$6+DM188*'Ores &amp; Ingots'!$B$7+DN188*'Ores &amp; Ingots'!$B$8+DO188*'Ores &amp; Ingots'!$B$9+DP188*'Ores &amp; Ingots'!$B$10+DQ188*'Ores &amp; Ingots'!$B$11+DR188*'Ores &amp; Ingots'!$B$12</f>
        <v>1,943</v>
      </c>
      <c r="DW188" s="219" t="str">
        <f>CY188*Refining!$G$3+CZ188*Refining!$G$4+DA188*Refining!$G$5+DB188*Refining!$G$6+DC188*Refining!$G$7+DD188*Refining!$G$8+DE188*Refining!$G$9+DF188*Refining!$G$10+DG188*Refining!$G$11+DH188*Refining!$G$12</f>
        <v>202</v>
      </c>
      <c r="DX188" s="219" t="str">
        <f t="shared" si="17"/>
        <v>31,410</v>
      </c>
      <c r="DY188" s="220" t="str">
        <f t="shared" si="18"/>
        <v>0.0314</v>
      </c>
      <c r="DZ188" s="218" t="str">
        <f t="shared" si="19"/>
        <v>366</v>
      </c>
      <c r="EA188" s="221" t="str">
        <f t="shared" ref="EA188:EB188" si="761">DZ188/60</f>
        <v>6.1</v>
      </c>
      <c r="EB188" s="221" t="str">
        <f t="shared" si="761"/>
        <v>0.1</v>
      </c>
      <c r="EC188" s="541" t="str">
        <f t="shared" si="21"/>
        <v>0.00</v>
      </c>
      <c r="ED188" s="218" t="str">
        <f t="shared" si="22"/>
        <v>53,188</v>
      </c>
      <c r="EE188" s="221" t="str">
        <f t="shared" ref="EE188:EF188" si="762">ED188/1000</f>
        <v>53.2</v>
      </c>
      <c r="EF188" s="222" t="str">
        <f t="shared" si="762"/>
        <v>0.05</v>
      </c>
      <c r="EG188" s="542" t="str">
        <f t="shared" si="24"/>
        <v>0.0532</v>
      </c>
      <c r="EH188" s="225">
        <v>12.0</v>
      </c>
    </row>
    <row r="189">
      <c r="A189" s="33"/>
      <c r="B189" s="226" t="s">
        <v>1042</v>
      </c>
      <c r="C189" s="227" t="s">
        <v>886</v>
      </c>
      <c r="D189" s="227">
        <v>1.0</v>
      </c>
      <c r="E189" s="227">
        <v>1.0</v>
      </c>
      <c r="F189" s="227">
        <v>1.0</v>
      </c>
      <c r="G189" s="253" t="str">
        <f t="shared" si="5"/>
        <v>15.6</v>
      </c>
      <c r="H189" s="254">
        <v>24.0</v>
      </c>
      <c r="I189" s="254">
        <v>72.0</v>
      </c>
      <c r="J189" s="254" t="str">
        <f>H189/Main!$D$9</f>
        <v>24</v>
      </c>
      <c r="K189" s="254" t="str">
        <f>I189/Main!$D$10</f>
        <v>72</v>
      </c>
      <c r="L189" s="254" t="str">
        <f t="shared" si="6"/>
        <v>3</v>
      </c>
      <c r="M189" s="254">
        <v>0.2</v>
      </c>
      <c r="N189" s="255"/>
      <c r="O189" s="255"/>
      <c r="P189" s="255"/>
      <c r="Q189" s="256"/>
      <c r="R189" s="255"/>
      <c r="S189" s="257"/>
      <c r="T189" s="257"/>
      <c r="U189" s="255"/>
      <c r="V189" s="255"/>
      <c r="W189" s="257"/>
      <c r="X189" s="257"/>
      <c r="Y189" s="255"/>
      <c r="Z189" s="255"/>
      <c r="AA189" s="255"/>
      <c r="AB189" s="255"/>
      <c r="AC189" s="335" t="s">
        <v>913</v>
      </c>
      <c r="AD189" s="309">
        <v>130.0</v>
      </c>
      <c r="AE189" s="225">
        <v>0.0</v>
      </c>
      <c r="AF189" s="225">
        <v>0.0</v>
      </c>
      <c r="AG189" s="225">
        <v>0.0</v>
      </c>
      <c r="AH189" s="225">
        <v>0.0</v>
      </c>
      <c r="AI189" s="225">
        <v>0.0</v>
      </c>
      <c r="AJ189" s="225">
        <v>0.0</v>
      </c>
      <c r="AK189" s="225">
        <v>0.0</v>
      </c>
      <c r="AL189" s="225">
        <v>0.0</v>
      </c>
      <c r="AM189" s="225">
        <v>0.0</v>
      </c>
      <c r="AN189" s="225">
        <v>0.0</v>
      </c>
      <c r="AO189" s="225">
        <v>0.0</v>
      </c>
      <c r="AP189" s="225">
        <v>0.0</v>
      </c>
      <c r="AQ189" s="225">
        <v>0.0</v>
      </c>
      <c r="AR189" s="225">
        <v>0.0</v>
      </c>
      <c r="AS189" s="225">
        <v>0.0</v>
      </c>
      <c r="AT189" s="225">
        <v>0.0</v>
      </c>
      <c r="AU189" s="225">
        <v>0.0</v>
      </c>
      <c r="AV189" s="225">
        <v>0.0</v>
      </c>
      <c r="AW189" s="225">
        <v>0.0</v>
      </c>
      <c r="AX189" s="225">
        <v>0.0</v>
      </c>
      <c r="AY189" s="553" t="str">
        <f t="shared" ref="AY189:BS189" si="763">IF(AD189 = 0, "", AD189)</f>
        <v>130</v>
      </c>
      <c r="AZ189" s="227" t="str">
        <f t="shared" si="763"/>
        <v/>
      </c>
      <c r="BA189" s="227" t="str">
        <f t="shared" si="763"/>
        <v/>
      </c>
      <c r="BB189" s="227" t="str">
        <f t="shared" si="763"/>
        <v/>
      </c>
      <c r="BC189" s="227" t="str">
        <f t="shared" si="763"/>
        <v/>
      </c>
      <c r="BD189" s="227" t="str">
        <f t="shared" si="763"/>
        <v/>
      </c>
      <c r="BE189" s="227" t="str">
        <f t="shared" si="763"/>
        <v/>
      </c>
      <c r="BF189" s="227" t="str">
        <f t="shared" si="763"/>
        <v/>
      </c>
      <c r="BG189" s="227" t="str">
        <f t="shared" si="763"/>
        <v/>
      </c>
      <c r="BH189" s="227" t="str">
        <f t="shared" si="763"/>
        <v/>
      </c>
      <c r="BI189" s="227" t="str">
        <f t="shared" si="763"/>
        <v/>
      </c>
      <c r="BJ189" s="227" t="str">
        <f t="shared" si="763"/>
        <v/>
      </c>
      <c r="BK189" s="227" t="str">
        <f t="shared" si="763"/>
        <v/>
      </c>
      <c r="BL189" s="227" t="str">
        <f t="shared" si="763"/>
        <v/>
      </c>
      <c r="BM189" s="227" t="str">
        <f t="shared" si="763"/>
        <v/>
      </c>
      <c r="BN189" s="227" t="str">
        <f t="shared" si="763"/>
        <v/>
      </c>
      <c r="BO189" s="227" t="str">
        <f t="shared" si="763"/>
        <v/>
      </c>
      <c r="BP189" s="227" t="str">
        <f t="shared" si="763"/>
        <v/>
      </c>
      <c r="BQ189" s="227" t="str">
        <f t="shared" si="763"/>
        <v/>
      </c>
      <c r="BR189" s="227" t="str">
        <f t="shared" si="763"/>
        <v/>
      </c>
      <c r="BS189" s="238" t="str">
        <f t="shared" si="763"/>
        <v/>
      </c>
      <c r="BT189" s="239" t="str">
        <f>$AY189*Assembly!Y$4+$AZ189*Assembly!Y$5+$BA189*Assembly!Y$6+$BB189*Assembly!Y$7+$BC189*Assembly!Y$8+$BD189*Assembly!Y$9+$BE189*Assembly!Y$10+$BF189*Assembly!Y$11+$BG189*Assembly!Y$12+$BH189*Assembly!Y$13+$BI189*Assembly!Y$14+$BJ189*Assembly!Y$15+$BK189*Assembly!Y$16+$BL189*Assembly!Y$17+$BM189*Assembly!Y$18+$BN189*Assembly!Y$19+$BO189*Assembly!Y$20+$BP189*Assembly!Y$21+$BQ189*Assembly!Y$22+$BR189*Assembly!Y$23+$BS189*Assembly!Y$24</f>
        <v>2,600</v>
      </c>
      <c r="BU189" s="225" t="str">
        <f t="shared" si="8"/>
        <v>166</v>
      </c>
      <c r="BV189" s="225" t="str">
        <f>$AY189*Assembly!AC$4+$AZ189*Assembly!AC$5+$BA189*Assembly!AC$6+$BB189*Assembly!AC$7+$BC189*Assembly!AC$8+$BD189*Assembly!AC$9+$BE189*Assembly!AC$10+$BF189*Assembly!AC$11+$BG189*Assembly!AC$12+$BH189*Assembly!AC$13+$BI189*Assembly!AC$14+$BJ189*Assembly!AC$15+$BK189*Assembly!AC$16+$BL189*Assembly!AC$17+$BM189*Assembly!AC$18+$BN189*Assembly!AC$19+$BO189*Assembly!AC$20+$BP189*Assembly!AC$21+$BQ189*Assembly!AC$22+$BR189*Assembly!AC$23+$BS189*Assembly!AC$24</f>
        <v>13,000</v>
      </c>
      <c r="BW189" s="240" t="str">
        <f t="shared" si="9"/>
        <v>5.00</v>
      </c>
      <c r="BX189" s="241" t="str">
        <f t="shared" si="10"/>
        <v>832</v>
      </c>
      <c r="BY189" s="242" t="str">
        <f t="shared" si="11"/>
        <v>78.1</v>
      </c>
      <c r="BZ189" s="225"/>
      <c r="CA189" s="225" t="str">
        <f>$AY189*Assembly!X$4+$AZ189*Assembly!X$5+$BA189*Assembly!X$6+$BB189*Assembly!X$7+$BC189*Assembly!X$8+$BD189*Assembly!X$9+$BE189*Assembly!X$10+$BF189*Assembly!X$11+$BG189*Assembly!X$12+$BH189*Assembly!X$13+$BI189*Assembly!X$14+$BJ189*Assembly!X$15+$BK189*Assembly!X$16+$BL189*Assembly!X$17+$BM189*Assembly!X$18+$BN189*Assembly!X$19+$BO189*Assembly!X$20+$BP189*Assembly!X$21+$BQ189*Assembly!X$22+$BR189*Assembly!X$23+$BS189*Assembly!X$24</f>
        <v>130</v>
      </c>
      <c r="CB189" s="225" t="str">
        <f t="shared" si="12"/>
        <v>20,222</v>
      </c>
      <c r="CC189" s="223" t="str">
        <f t="shared" si="13"/>
        <v>0.0202</v>
      </c>
      <c r="CD189" s="243" t="str">
        <f>$AY189*Assembly!AB$4+$AZ189*Assembly!AB$5+$BA189*Assembly!AB$6+$BB189*Assembly!AB$7+$BC189*Assembly!AB$8+$BD189*Assembly!AB$9+$BE189*Assembly!AB$10+$BF189*Assembly!AB$11+$BG189*Assembly!AB$12+$BH189*Assembly!AB$13+$BI189*Assembly!AB$14+$BJ189*Assembly!AB$15+$BK189*Assembly!AB$16+$BL189*Assembly!AB$17+$BM189*Assembly!AB$18+$BN189*Assembly!AB$19+$BO189*Assembly!AB$20+$BP189*Assembly!AB$21+$BQ189*Assembly!AB$22+$BR189*Assembly!AB$23+$BS189*Assembly!AB$24</f>
        <v>390</v>
      </c>
      <c r="CE189" s="256" t="str">
        <f>$AY189*Assembly!M$4+$AZ189*Assembly!M$5+$BA189*Assembly!M$6+$BB189*Assembly!M$7+$BC189*Assembly!M$8+$BD189*Assembly!M$9+$BE189*Assembly!M$10+$BF189*Assembly!M$11+$BG189*Assembly!M$12+$BH189*Assembly!M$13+$BI189*Assembly!M$14+$BJ189*Assembly!M$15+$BK189*Assembly!M$16+$BL189*Assembly!M$17+$BM189*Assembly!M$18+$BN189*Assembly!M$19+$BO189*Assembly!M$20+$BP189*Assembly!M$21+$BQ189*Assembly!M$22+$BR189*Assembly!M$23+$BS189*Assembly!M$24</f>
        <v>2,730</v>
      </c>
      <c r="CF189" s="256" t="str">
        <f>$AY189*Assembly!N$4+$AZ189*Assembly!N$5+$BA189*Assembly!N$6+$BB189*Assembly!N$7+$BC189*Assembly!N$8+$BD189*Assembly!N$9+$BE189*Assembly!N$10+$BF189*Assembly!N$11+$BG189*Assembly!N$12+$BH189*Assembly!N$13+$BI189*Assembly!N$14+$BJ189*Assembly!N$15+$BK189*Assembly!N$16+$BL189*Assembly!N$17+$BM189*Assembly!N$18+$BN189*Assembly!N$19+$BO189*Assembly!N$20+$BP189*Assembly!N$21+$BQ189*Assembly!N$22+$BR189*Assembly!N$23+$BS189*Assembly!N$24</f>
        <v>0</v>
      </c>
      <c r="CG189" s="256" t="str">
        <f>$AY189*Assembly!O$4+$AZ189*Assembly!O$5+$BA189*Assembly!O$6+$BB189*Assembly!O$7+$BC189*Assembly!O$8+$BD189*Assembly!O$9+$BE189*Assembly!O$10+$BF189*Assembly!O$11+$BG189*Assembly!O$12+$BH189*Assembly!O$13+$BI189*Assembly!O$14+$BJ189*Assembly!O$15+$BK189*Assembly!O$16+$BL189*Assembly!O$17+$BM189*Assembly!O$18+$BN189*Assembly!O$19+$BO189*Assembly!O$20+$BP189*Assembly!O$21+$BQ189*Assembly!O$22+$BR189*Assembly!O$23+$BS189*Assembly!O$24</f>
        <v>0</v>
      </c>
      <c r="CH189" s="254" t="str">
        <f>$AY189*Assembly!P$4+$AZ189*Assembly!P$5+$BA189*Assembly!P$6+$BB189*Assembly!P$7+$BC189*Assembly!P$8+$BD189*Assembly!P$9+$BE189*Assembly!P$10+$BF189*Assembly!P$11+$BG189*Assembly!P$12+$BH189*Assembly!P$13+$BI189*Assembly!P$14+$BJ189*Assembly!P$15+$BK189*Assembly!P$16+$BL189*Assembly!P$17+$BM189*Assembly!P$18+$BN189*Assembly!P$19+$BO189*Assembly!P$20+$BP189*Assembly!P$21+$BQ189*Assembly!P$22+$BR189*Assembly!P$23+$BS189*Assembly!P$24</f>
        <v>0</v>
      </c>
      <c r="CI189" s="254" t="str">
        <f>$AY189*Assembly!Q$4+$AZ189*Assembly!Q$5+$BA189*Assembly!Q$6+$BB189*Assembly!Q$7+$BC189*Assembly!Q$8+$BD189*Assembly!Q$9+$BE189*Assembly!Q$10+$BF189*Assembly!Q$11+$BG189*Assembly!Q$12+$BH189*Assembly!Q$13+$BI189*Assembly!Q$14+$BJ189*Assembly!Q$15+$BK189*Assembly!Q$16+$BL189*Assembly!Q$17+$BM189*Assembly!Q$18+$BN189*Assembly!Q$19+$BO189*Assembly!Q$20+$BP189*Assembly!Q$21+$BQ189*Assembly!Q$22+$BR189*Assembly!Q$23+$BS189*Assembly!Q$24</f>
        <v>0</v>
      </c>
      <c r="CJ189" s="256" t="str">
        <f>$AY189*Assembly!R$4+$AZ189*Assembly!R$5+$BA189*Assembly!R$6+$BB189*Assembly!R$7+$BC189*Assembly!R$8+$BD189*Assembly!R$9+$BE189*Assembly!R$10+$BF189*Assembly!R$11+$BG189*Assembly!R$12+$BH189*Assembly!R$13+$BI189*Assembly!R$14+$BJ189*Assembly!R$15+$BK189*Assembly!R$16+$BL189*Assembly!R$17+$BM189*Assembly!R$18+$BN189*Assembly!R$19+$BO189*Assembly!R$20+$BP189*Assembly!R$21+$BQ189*Assembly!R$22+$BR189*Assembly!R$23+$BS189*Assembly!R$24</f>
        <v>0</v>
      </c>
      <c r="CK189" s="254" t="str">
        <f>$AY189*Assembly!S$4+$AZ189*Assembly!S$5+$BA189*Assembly!S$6+$BB189*Assembly!S$7+$BC189*Assembly!S$8+$BD189*Assembly!S$9+$BE189*Assembly!S$10+$BF189*Assembly!S$11+$BG189*Assembly!S$12+$BH189*Assembly!S$13+$BI189*Assembly!S$14+$BJ189*Assembly!S$15+$BK189*Assembly!S$16+$BL189*Assembly!S$17+$BM189*Assembly!S$18+$BN189*Assembly!S$19+$BO189*Assembly!S$20+$BP189*Assembly!S$21+$BQ189*Assembly!S$22+$BR189*Assembly!S$23+$BS189*Assembly!S$24</f>
        <v>0</v>
      </c>
      <c r="CL189" s="254" t="str">
        <f>$AY189*Assembly!T$4+$AZ189*Assembly!T$5+$BA189*Assembly!T$6+$BB189*Assembly!T$7+$BC189*Assembly!T$8+$BD189*Assembly!T$9+$BE189*Assembly!T$10+$BF189*Assembly!T$11+$BG189*Assembly!T$12+$BH189*Assembly!T$13+$BI189*Assembly!T$14+$BJ189*Assembly!T$15+$BK189*Assembly!T$16+$BL189*Assembly!T$17+$BM189*Assembly!T$18+$BN189*Assembly!T$19+$BO189*Assembly!T$20+$BP189*Assembly!T$21+$BQ189*Assembly!T$22+$BR189*Assembly!T$23+$BS189*Assembly!T$24</f>
        <v>0</v>
      </c>
      <c r="CM189" s="254" t="str">
        <f>$AY189*Assembly!U$4+$AZ189*Assembly!U$5+$BA189*Assembly!U$6+$BB189*Assembly!U$7+$BC189*Assembly!U$8+$BD189*Assembly!U$9+$BE189*Assembly!U$10+$BF189*Assembly!U$11+$BG189*Assembly!U$12+$BH189*Assembly!U$13+$BI189*Assembly!U$14+$BJ189*Assembly!U$15+$BK189*Assembly!U$16+$BL189*Assembly!U$17+$BM189*Assembly!U$18+$BN189*Assembly!U$19+$BO189*Assembly!U$20+$BP189*Assembly!U$21+$BQ189*Assembly!U$22+$BR189*Assembly!U$23+$BS189*Assembly!U$24</f>
        <v>0</v>
      </c>
      <c r="CN189" s="256" t="str">
        <f>$AY189*Assembly!V$4+$AZ189*Assembly!V$5+$BA189*Assembly!V$6+$BB189*Assembly!V$7+$BC189*Assembly!V$8+$BD189*Assembly!V$9+$BE189*Assembly!V$10+$BF189*Assembly!V$11+$BG189*Assembly!V$12+$BH189*Assembly!V$13+$BI189*Assembly!V$14+$BJ189*Assembly!V$15+$BK189*Assembly!V$16+$BL189*Assembly!V$17+$BM189*Assembly!V$18+$BN189*Assembly!V$19+$BO189*Assembly!V$20+$BP189*Assembly!V$21+$BQ189*Assembly!V$22+$BR189*Assembly!V$23+$BS189*Assembly!V$24</f>
        <v>0</v>
      </c>
      <c r="CO189" s="256" t="str">
        <f>CE189*Refining!$F$3</f>
        <v>4,875</v>
      </c>
      <c r="CP189" s="256" t="str">
        <f>CF189*Refining!$F$4</f>
        <v>0</v>
      </c>
      <c r="CQ189" s="256" t="str">
        <f>CG189*Refining!$F$5</f>
        <v>0</v>
      </c>
      <c r="CR189" s="256" t="str">
        <f>CH189*Refining!$F$6</f>
        <v>0</v>
      </c>
      <c r="CS189" s="256" t="str">
        <f>CI189*Refining!$F$7</f>
        <v>0</v>
      </c>
      <c r="CT189" s="256" t="str">
        <f>CJ189*Refining!$F$8</f>
        <v>0</v>
      </c>
      <c r="CU189" s="256" t="str">
        <f>CK189*Refining!$F$9</f>
        <v>0</v>
      </c>
      <c r="CV189" s="256" t="str">
        <f>CL189*Refining!$F$10</f>
        <v>0</v>
      </c>
      <c r="CW189" s="256" t="str">
        <f>CM189*Refining!$F$11</f>
        <v>0</v>
      </c>
      <c r="CX189" s="256" t="str">
        <f>CN189*Refining!$F$12</f>
        <v>0</v>
      </c>
      <c r="CY189" s="248" t="str">
        <f t="shared" ref="CY189:DR189" si="764">IF(CE189 = 0, "", CE189)</f>
        <v>2,730</v>
      </c>
      <c r="CZ189" s="245" t="str">
        <f t="shared" si="764"/>
        <v/>
      </c>
      <c r="DA189" s="245" t="str">
        <f t="shared" si="764"/>
        <v/>
      </c>
      <c r="DB189" s="245" t="str">
        <f t="shared" si="764"/>
        <v/>
      </c>
      <c r="DC189" s="245" t="str">
        <f t="shared" si="764"/>
        <v/>
      </c>
      <c r="DD189" s="245" t="str">
        <f t="shared" si="764"/>
        <v/>
      </c>
      <c r="DE189" s="245" t="str">
        <f t="shared" si="764"/>
        <v/>
      </c>
      <c r="DF189" s="245" t="str">
        <f t="shared" si="764"/>
        <v/>
      </c>
      <c r="DG189" s="245" t="str">
        <f t="shared" si="764"/>
        <v/>
      </c>
      <c r="DH189" s="246" t="str">
        <f t="shared" si="764"/>
        <v/>
      </c>
      <c r="DI189" s="248" t="str">
        <f t="shared" si="764"/>
        <v>4,875</v>
      </c>
      <c r="DJ189" s="245" t="str">
        <f t="shared" si="764"/>
        <v/>
      </c>
      <c r="DK189" s="245" t="str">
        <f t="shared" si="764"/>
        <v/>
      </c>
      <c r="DL189" s="245" t="str">
        <f t="shared" si="764"/>
        <v/>
      </c>
      <c r="DM189" s="245" t="str">
        <f t="shared" si="764"/>
        <v/>
      </c>
      <c r="DN189" s="245" t="str">
        <f t="shared" si="764"/>
        <v/>
      </c>
      <c r="DO189" s="245" t="str">
        <f t="shared" si="764"/>
        <v/>
      </c>
      <c r="DP189" s="245" t="str">
        <f t="shared" si="764"/>
        <v/>
      </c>
      <c r="DQ189" s="245" t="str">
        <f t="shared" si="764"/>
        <v/>
      </c>
      <c r="DR189" s="246" t="str">
        <f t="shared" si="764"/>
        <v/>
      </c>
      <c r="DS189" s="248" t="str">
        <f t="shared" si="15"/>
        <v>2,730</v>
      </c>
      <c r="DT189" s="249" t="str">
        <f t="shared" si="16"/>
        <v>4,875</v>
      </c>
      <c r="DU189" s="225" t="str">
        <f>CY189*'Ores &amp; Ingots'!$C$3+CZ189*'Ores &amp; Ingots'!$C$4+DA189*'Ores &amp; Ingots'!$C$5+DB189*'Ores &amp; Ingots'!$C$6+DC189*'Ores &amp; Ingots'!$C$7+DD189*'Ores &amp; Ingots'!$C$8+DE189*'Ores &amp; Ingots'!$C$9+DF189*'Ores &amp; Ingots'!$C$10+DG189*'Ores &amp; Ingots'!$C$11+DH189*'Ores &amp; Ingots'!$C$12</f>
        <v>347</v>
      </c>
      <c r="DV189" s="225" t="str">
        <f>DI189*'Ores &amp; Ingots'!$B$3+DJ189*'Ores &amp; Ingots'!$B$4+DK189*'Ores &amp; Ingots'!$B$5+DL189*'Ores &amp; Ingots'!$B$6+DM189*'Ores &amp; Ingots'!$B$7+DN189*'Ores &amp; Ingots'!$B$8+DO189*'Ores &amp; Ingots'!$B$9+DP189*'Ores &amp; Ingots'!$B$10+DQ189*'Ores &amp; Ingots'!$B$11+DR189*'Ores &amp; Ingots'!$B$12</f>
        <v>1,804</v>
      </c>
      <c r="DW189" s="249" t="str">
        <f>CY189*Refining!$G$3+CZ189*Refining!$G$4+DA189*Refining!$G$5+DB189*Refining!$G$6+DC189*Refining!$G$7+DD189*Refining!$G$8+DE189*Refining!$G$9+DF189*Refining!$G$10+DG189*Refining!$G$11+DH189*Refining!$G$12</f>
        <v>188</v>
      </c>
      <c r="DX189" s="249" t="str">
        <f t="shared" si="17"/>
        <v>29,167</v>
      </c>
      <c r="DY189" s="250" t="str">
        <f t="shared" si="18"/>
        <v>0.0292</v>
      </c>
      <c r="DZ189" s="248" t="str">
        <f t="shared" si="19"/>
        <v>342</v>
      </c>
      <c r="EA189" s="251" t="str">
        <f t="shared" ref="EA189:EB189" si="765">DZ189/60</f>
        <v>5.7</v>
      </c>
      <c r="EB189" s="251" t="str">
        <f t="shared" si="765"/>
        <v>0.1</v>
      </c>
      <c r="EC189" s="543" t="str">
        <f t="shared" si="21"/>
        <v>0.00</v>
      </c>
      <c r="ED189" s="248" t="str">
        <f t="shared" si="22"/>
        <v>49,389</v>
      </c>
      <c r="EE189" s="251" t="str">
        <f t="shared" ref="EE189:EF189" si="766">ED189/1000</f>
        <v>49.4</v>
      </c>
      <c r="EF189" s="252" t="str">
        <f t="shared" si="766"/>
        <v>0.05</v>
      </c>
      <c r="EG189" s="544" t="str">
        <f t="shared" si="24"/>
        <v>0.0494</v>
      </c>
      <c r="EH189" s="225">
        <v>20.0</v>
      </c>
    </row>
    <row r="190">
      <c r="A190" s="33"/>
      <c r="B190" s="226" t="s">
        <v>1043</v>
      </c>
      <c r="C190" s="227" t="s">
        <v>886</v>
      </c>
      <c r="D190" s="227">
        <v>1.0</v>
      </c>
      <c r="E190" s="227">
        <v>1.0</v>
      </c>
      <c r="F190" s="227">
        <v>1.0</v>
      </c>
      <c r="G190" s="253" t="str">
        <f t="shared" si="5"/>
        <v>15.6</v>
      </c>
      <c r="H190" s="254">
        <v>24.0</v>
      </c>
      <c r="I190" s="254">
        <v>72.0</v>
      </c>
      <c r="J190" s="254" t="str">
        <f>H190/Main!$D$9</f>
        <v>24</v>
      </c>
      <c r="K190" s="254" t="str">
        <f>I190/Main!$D$10</f>
        <v>72</v>
      </c>
      <c r="L190" s="254" t="str">
        <f t="shared" si="6"/>
        <v>3</v>
      </c>
      <c r="M190" s="254">
        <v>0.2</v>
      </c>
      <c r="N190" s="255"/>
      <c r="O190" s="255"/>
      <c r="P190" s="255"/>
      <c r="Q190" s="256"/>
      <c r="R190" s="255"/>
      <c r="S190" s="257"/>
      <c r="T190" s="257"/>
      <c r="U190" s="255"/>
      <c r="V190" s="255"/>
      <c r="W190" s="257"/>
      <c r="X190" s="257"/>
      <c r="Y190" s="255"/>
      <c r="Z190" s="255"/>
      <c r="AA190" s="255"/>
      <c r="AB190" s="255"/>
      <c r="AC190" s="335" t="s">
        <v>913</v>
      </c>
      <c r="AD190" s="309">
        <v>120.0</v>
      </c>
      <c r="AE190" s="225">
        <v>0.0</v>
      </c>
      <c r="AF190" s="225">
        <v>0.0</v>
      </c>
      <c r="AG190" s="225">
        <v>0.0</v>
      </c>
      <c r="AH190" s="225">
        <v>0.0</v>
      </c>
      <c r="AI190" s="225">
        <v>0.0</v>
      </c>
      <c r="AJ190" s="225">
        <v>0.0</v>
      </c>
      <c r="AK190" s="225">
        <v>0.0</v>
      </c>
      <c r="AL190" s="225">
        <v>0.0</v>
      </c>
      <c r="AM190" s="225">
        <v>0.0</v>
      </c>
      <c r="AN190" s="225">
        <v>0.0</v>
      </c>
      <c r="AO190" s="225">
        <v>0.0</v>
      </c>
      <c r="AP190" s="225">
        <v>0.0</v>
      </c>
      <c r="AQ190" s="225">
        <v>0.0</v>
      </c>
      <c r="AR190" s="225">
        <v>0.0</v>
      </c>
      <c r="AS190" s="225">
        <v>0.0</v>
      </c>
      <c r="AT190" s="225">
        <v>0.0</v>
      </c>
      <c r="AU190" s="225">
        <v>0.0</v>
      </c>
      <c r="AV190" s="225">
        <v>0.0</v>
      </c>
      <c r="AW190" s="225">
        <v>0.0</v>
      </c>
      <c r="AX190" s="225">
        <v>0.0</v>
      </c>
      <c r="AY190" s="553" t="str">
        <f t="shared" ref="AY190:BS190" si="767">IF(AD190 = 0, "", AD190)</f>
        <v>120</v>
      </c>
      <c r="AZ190" s="227" t="str">
        <f t="shared" si="767"/>
        <v/>
      </c>
      <c r="BA190" s="227" t="str">
        <f t="shared" si="767"/>
        <v/>
      </c>
      <c r="BB190" s="227" t="str">
        <f t="shared" si="767"/>
        <v/>
      </c>
      <c r="BC190" s="227" t="str">
        <f t="shared" si="767"/>
        <v/>
      </c>
      <c r="BD190" s="227" t="str">
        <f t="shared" si="767"/>
        <v/>
      </c>
      <c r="BE190" s="227" t="str">
        <f t="shared" si="767"/>
        <v/>
      </c>
      <c r="BF190" s="227" t="str">
        <f t="shared" si="767"/>
        <v/>
      </c>
      <c r="BG190" s="227" t="str">
        <f t="shared" si="767"/>
        <v/>
      </c>
      <c r="BH190" s="227" t="str">
        <f t="shared" si="767"/>
        <v/>
      </c>
      <c r="BI190" s="227" t="str">
        <f t="shared" si="767"/>
        <v/>
      </c>
      <c r="BJ190" s="227" t="str">
        <f t="shared" si="767"/>
        <v/>
      </c>
      <c r="BK190" s="227" t="str">
        <f t="shared" si="767"/>
        <v/>
      </c>
      <c r="BL190" s="227" t="str">
        <f t="shared" si="767"/>
        <v/>
      </c>
      <c r="BM190" s="227" t="str">
        <f t="shared" si="767"/>
        <v/>
      </c>
      <c r="BN190" s="227" t="str">
        <f t="shared" si="767"/>
        <v/>
      </c>
      <c r="BO190" s="227" t="str">
        <f t="shared" si="767"/>
        <v/>
      </c>
      <c r="BP190" s="227" t="str">
        <f t="shared" si="767"/>
        <v/>
      </c>
      <c r="BQ190" s="227" t="str">
        <f t="shared" si="767"/>
        <v/>
      </c>
      <c r="BR190" s="227" t="str">
        <f t="shared" si="767"/>
        <v/>
      </c>
      <c r="BS190" s="238" t="str">
        <f t="shared" si="767"/>
        <v/>
      </c>
      <c r="BT190" s="239" t="str">
        <f>$AY190*Assembly!Y$4+$AZ190*Assembly!Y$5+$BA190*Assembly!Y$6+$BB190*Assembly!Y$7+$BC190*Assembly!Y$8+$BD190*Assembly!Y$9+$BE190*Assembly!Y$10+$BF190*Assembly!Y$11+$BG190*Assembly!Y$12+$BH190*Assembly!Y$13+$BI190*Assembly!Y$14+$BJ190*Assembly!Y$15+$BK190*Assembly!Y$16+$BL190*Assembly!Y$17+$BM190*Assembly!Y$18+$BN190*Assembly!Y$19+$BO190*Assembly!Y$20+$BP190*Assembly!Y$21+$BQ190*Assembly!Y$22+$BR190*Assembly!Y$23+$BS190*Assembly!Y$24</f>
        <v>2,400</v>
      </c>
      <c r="BU190" s="225" t="str">
        <f t="shared" si="8"/>
        <v>154</v>
      </c>
      <c r="BV190" s="225" t="str">
        <f>$AY190*Assembly!AC$4+$AZ190*Assembly!AC$5+$BA190*Assembly!AC$6+$BB190*Assembly!AC$7+$BC190*Assembly!AC$8+$BD190*Assembly!AC$9+$BE190*Assembly!AC$10+$BF190*Assembly!AC$11+$BG190*Assembly!AC$12+$BH190*Assembly!AC$13+$BI190*Assembly!AC$14+$BJ190*Assembly!AC$15+$BK190*Assembly!AC$16+$BL190*Assembly!AC$17+$BM190*Assembly!AC$18+$BN190*Assembly!AC$19+$BO190*Assembly!AC$20+$BP190*Assembly!AC$21+$BQ190*Assembly!AC$22+$BR190*Assembly!AC$23+$BS190*Assembly!AC$24</f>
        <v>12,000</v>
      </c>
      <c r="BW190" s="240" t="str">
        <f t="shared" si="9"/>
        <v>5.00</v>
      </c>
      <c r="BX190" s="241" t="str">
        <f t="shared" si="10"/>
        <v>768</v>
      </c>
      <c r="BY190" s="242" t="str">
        <f t="shared" si="11"/>
        <v>78.1</v>
      </c>
      <c r="BZ190" s="225"/>
      <c r="CA190" s="225" t="str">
        <f>$AY190*Assembly!X$4+$AZ190*Assembly!X$5+$BA190*Assembly!X$6+$BB190*Assembly!X$7+$BC190*Assembly!X$8+$BD190*Assembly!X$9+$BE190*Assembly!X$10+$BF190*Assembly!X$11+$BG190*Assembly!X$12+$BH190*Assembly!X$13+$BI190*Assembly!X$14+$BJ190*Assembly!X$15+$BK190*Assembly!X$16+$BL190*Assembly!X$17+$BM190*Assembly!X$18+$BN190*Assembly!X$19+$BO190*Assembly!X$20+$BP190*Assembly!X$21+$BQ190*Assembly!X$22+$BR190*Assembly!X$23+$BS190*Assembly!X$24</f>
        <v>120</v>
      </c>
      <c r="CB190" s="225" t="str">
        <f t="shared" si="12"/>
        <v>18,667</v>
      </c>
      <c r="CC190" s="223" t="str">
        <f t="shared" si="13"/>
        <v>0.0187</v>
      </c>
      <c r="CD190" s="243" t="str">
        <f>$AY190*Assembly!AB$4+$AZ190*Assembly!AB$5+$BA190*Assembly!AB$6+$BB190*Assembly!AB$7+$BC190*Assembly!AB$8+$BD190*Assembly!AB$9+$BE190*Assembly!AB$10+$BF190*Assembly!AB$11+$BG190*Assembly!AB$12+$BH190*Assembly!AB$13+$BI190*Assembly!AB$14+$BJ190*Assembly!AB$15+$BK190*Assembly!AB$16+$BL190*Assembly!AB$17+$BM190*Assembly!AB$18+$BN190*Assembly!AB$19+$BO190*Assembly!AB$20+$BP190*Assembly!AB$21+$BQ190*Assembly!AB$22+$BR190*Assembly!AB$23+$BS190*Assembly!AB$24</f>
        <v>360</v>
      </c>
      <c r="CE190" s="256" t="str">
        <f>$AY190*Assembly!M$4+$AZ190*Assembly!M$5+$BA190*Assembly!M$6+$BB190*Assembly!M$7+$BC190*Assembly!M$8+$BD190*Assembly!M$9+$BE190*Assembly!M$10+$BF190*Assembly!M$11+$BG190*Assembly!M$12+$BH190*Assembly!M$13+$BI190*Assembly!M$14+$BJ190*Assembly!M$15+$BK190*Assembly!M$16+$BL190*Assembly!M$17+$BM190*Assembly!M$18+$BN190*Assembly!M$19+$BO190*Assembly!M$20+$BP190*Assembly!M$21+$BQ190*Assembly!M$22+$BR190*Assembly!M$23+$BS190*Assembly!M$24</f>
        <v>2,520</v>
      </c>
      <c r="CF190" s="256" t="str">
        <f>$AY190*Assembly!N$4+$AZ190*Assembly!N$5+$BA190*Assembly!N$6+$BB190*Assembly!N$7+$BC190*Assembly!N$8+$BD190*Assembly!N$9+$BE190*Assembly!N$10+$BF190*Assembly!N$11+$BG190*Assembly!N$12+$BH190*Assembly!N$13+$BI190*Assembly!N$14+$BJ190*Assembly!N$15+$BK190*Assembly!N$16+$BL190*Assembly!N$17+$BM190*Assembly!N$18+$BN190*Assembly!N$19+$BO190*Assembly!N$20+$BP190*Assembly!N$21+$BQ190*Assembly!N$22+$BR190*Assembly!N$23+$BS190*Assembly!N$24</f>
        <v>0</v>
      </c>
      <c r="CG190" s="256" t="str">
        <f>$AY190*Assembly!O$4+$AZ190*Assembly!O$5+$BA190*Assembly!O$6+$BB190*Assembly!O$7+$BC190*Assembly!O$8+$BD190*Assembly!O$9+$BE190*Assembly!O$10+$BF190*Assembly!O$11+$BG190*Assembly!O$12+$BH190*Assembly!O$13+$BI190*Assembly!O$14+$BJ190*Assembly!O$15+$BK190*Assembly!O$16+$BL190*Assembly!O$17+$BM190*Assembly!O$18+$BN190*Assembly!O$19+$BO190*Assembly!O$20+$BP190*Assembly!O$21+$BQ190*Assembly!O$22+$BR190*Assembly!O$23+$BS190*Assembly!O$24</f>
        <v>0</v>
      </c>
      <c r="CH190" s="254" t="str">
        <f>$AY190*Assembly!P$4+$AZ190*Assembly!P$5+$BA190*Assembly!P$6+$BB190*Assembly!P$7+$BC190*Assembly!P$8+$BD190*Assembly!P$9+$BE190*Assembly!P$10+$BF190*Assembly!P$11+$BG190*Assembly!P$12+$BH190*Assembly!P$13+$BI190*Assembly!P$14+$BJ190*Assembly!P$15+$BK190*Assembly!P$16+$BL190*Assembly!P$17+$BM190*Assembly!P$18+$BN190*Assembly!P$19+$BO190*Assembly!P$20+$BP190*Assembly!P$21+$BQ190*Assembly!P$22+$BR190*Assembly!P$23+$BS190*Assembly!P$24</f>
        <v>0</v>
      </c>
      <c r="CI190" s="254" t="str">
        <f>$AY190*Assembly!Q$4+$AZ190*Assembly!Q$5+$BA190*Assembly!Q$6+$BB190*Assembly!Q$7+$BC190*Assembly!Q$8+$BD190*Assembly!Q$9+$BE190*Assembly!Q$10+$BF190*Assembly!Q$11+$BG190*Assembly!Q$12+$BH190*Assembly!Q$13+$BI190*Assembly!Q$14+$BJ190*Assembly!Q$15+$BK190*Assembly!Q$16+$BL190*Assembly!Q$17+$BM190*Assembly!Q$18+$BN190*Assembly!Q$19+$BO190*Assembly!Q$20+$BP190*Assembly!Q$21+$BQ190*Assembly!Q$22+$BR190*Assembly!Q$23+$BS190*Assembly!Q$24</f>
        <v>0</v>
      </c>
      <c r="CJ190" s="256" t="str">
        <f>$AY190*Assembly!R$4+$AZ190*Assembly!R$5+$BA190*Assembly!R$6+$BB190*Assembly!R$7+$BC190*Assembly!R$8+$BD190*Assembly!R$9+$BE190*Assembly!R$10+$BF190*Assembly!R$11+$BG190*Assembly!R$12+$BH190*Assembly!R$13+$BI190*Assembly!R$14+$BJ190*Assembly!R$15+$BK190*Assembly!R$16+$BL190*Assembly!R$17+$BM190*Assembly!R$18+$BN190*Assembly!R$19+$BO190*Assembly!R$20+$BP190*Assembly!R$21+$BQ190*Assembly!R$22+$BR190*Assembly!R$23+$BS190*Assembly!R$24</f>
        <v>0</v>
      </c>
      <c r="CK190" s="254" t="str">
        <f>$AY190*Assembly!S$4+$AZ190*Assembly!S$5+$BA190*Assembly!S$6+$BB190*Assembly!S$7+$BC190*Assembly!S$8+$BD190*Assembly!S$9+$BE190*Assembly!S$10+$BF190*Assembly!S$11+$BG190*Assembly!S$12+$BH190*Assembly!S$13+$BI190*Assembly!S$14+$BJ190*Assembly!S$15+$BK190*Assembly!S$16+$BL190*Assembly!S$17+$BM190*Assembly!S$18+$BN190*Assembly!S$19+$BO190*Assembly!S$20+$BP190*Assembly!S$21+$BQ190*Assembly!S$22+$BR190*Assembly!S$23+$BS190*Assembly!S$24</f>
        <v>0</v>
      </c>
      <c r="CL190" s="254" t="str">
        <f>$AY190*Assembly!T$4+$AZ190*Assembly!T$5+$BA190*Assembly!T$6+$BB190*Assembly!T$7+$BC190*Assembly!T$8+$BD190*Assembly!T$9+$BE190*Assembly!T$10+$BF190*Assembly!T$11+$BG190*Assembly!T$12+$BH190*Assembly!T$13+$BI190*Assembly!T$14+$BJ190*Assembly!T$15+$BK190*Assembly!T$16+$BL190*Assembly!T$17+$BM190*Assembly!T$18+$BN190*Assembly!T$19+$BO190*Assembly!T$20+$BP190*Assembly!T$21+$BQ190*Assembly!T$22+$BR190*Assembly!T$23+$BS190*Assembly!T$24</f>
        <v>0</v>
      </c>
      <c r="CM190" s="254" t="str">
        <f>$AY190*Assembly!U$4+$AZ190*Assembly!U$5+$BA190*Assembly!U$6+$BB190*Assembly!U$7+$BC190*Assembly!U$8+$BD190*Assembly!U$9+$BE190*Assembly!U$10+$BF190*Assembly!U$11+$BG190*Assembly!U$12+$BH190*Assembly!U$13+$BI190*Assembly!U$14+$BJ190*Assembly!U$15+$BK190*Assembly!U$16+$BL190*Assembly!U$17+$BM190*Assembly!U$18+$BN190*Assembly!U$19+$BO190*Assembly!U$20+$BP190*Assembly!U$21+$BQ190*Assembly!U$22+$BR190*Assembly!U$23+$BS190*Assembly!U$24</f>
        <v>0</v>
      </c>
      <c r="CN190" s="256" t="str">
        <f>$AY190*Assembly!V$4+$AZ190*Assembly!V$5+$BA190*Assembly!V$6+$BB190*Assembly!V$7+$BC190*Assembly!V$8+$BD190*Assembly!V$9+$BE190*Assembly!V$10+$BF190*Assembly!V$11+$BG190*Assembly!V$12+$BH190*Assembly!V$13+$BI190*Assembly!V$14+$BJ190*Assembly!V$15+$BK190*Assembly!V$16+$BL190*Assembly!V$17+$BM190*Assembly!V$18+$BN190*Assembly!V$19+$BO190*Assembly!V$20+$BP190*Assembly!V$21+$BQ190*Assembly!V$22+$BR190*Assembly!V$23+$BS190*Assembly!V$24</f>
        <v>0</v>
      </c>
      <c r="CO190" s="256" t="str">
        <f>CE190*Refining!$F$3</f>
        <v>4,500</v>
      </c>
      <c r="CP190" s="256" t="str">
        <f>CF190*Refining!$F$4</f>
        <v>0</v>
      </c>
      <c r="CQ190" s="256" t="str">
        <f>CG190*Refining!$F$5</f>
        <v>0</v>
      </c>
      <c r="CR190" s="256" t="str">
        <f>CH190*Refining!$F$6</f>
        <v>0</v>
      </c>
      <c r="CS190" s="256" t="str">
        <f>CI190*Refining!$F$7</f>
        <v>0</v>
      </c>
      <c r="CT190" s="256" t="str">
        <f>CJ190*Refining!$F$8</f>
        <v>0</v>
      </c>
      <c r="CU190" s="256" t="str">
        <f>CK190*Refining!$F$9</f>
        <v>0</v>
      </c>
      <c r="CV190" s="256" t="str">
        <f>CL190*Refining!$F$10</f>
        <v>0</v>
      </c>
      <c r="CW190" s="256" t="str">
        <f>CM190*Refining!$F$11</f>
        <v>0</v>
      </c>
      <c r="CX190" s="256" t="str">
        <f>CN190*Refining!$F$12</f>
        <v>0</v>
      </c>
      <c r="CY190" s="248" t="str">
        <f t="shared" ref="CY190:DR190" si="768">IF(CE190 = 0, "", CE190)</f>
        <v>2,520</v>
      </c>
      <c r="CZ190" s="245" t="str">
        <f t="shared" si="768"/>
        <v/>
      </c>
      <c r="DA190" s="245" t="str">
        <f t="shared" si="768"/>
        <v/>
      </c>
      <c r="DB190" s="245" t="str">
        <f t="shared" si="768"/>
        <v/>
      </c>
      <c r="DC190" s="245" t="str">
        <f t="shared" si="768"/>
        <v/>
      </c>
      <c r="DD190" s="245" t="str">
        <f t="shared" si="768"/>
        <v/>
      </c>
      <c r="DE190" s="245" t="str">
        <f t="shared" si="768"/>
        <v/>
      </c>
      <c r="DF190" s="245" t="str">
        <f t="shared" si="768"/>
        <v/>
      </c>
      <c r="DG190" s="245" t="str">
        <f t="shared" si="768"/>
        <v/>
      </c>
      <c r="DH190" s="246" t="str">
        <f t="shared" si="768"/>
        <v/>
      </c>
      <c r="DI190" s="248" t="str">
        <f t="shared" si="768"/>
        <v>4,500</v>
      </c>
      <c r="DJ190" s="245" t="str">
        <f t="shared" si="768"/>
        <v/>
      </c>
      <c r="DK190" s="245" t="str">
        <f t="shared" si="768"/>
        <v/>
      </c>
      <c r="DL190" s="245" t="str">
        <f t="shared" si="768"/>
        <v/>
      </c>
      <c r="DM190" s="245" t="str">
        <f t="shared" si="768"/>
        <v/>
      </c>
      <c r="DN190" s="245" t="str">
        <f t="shared" si="768"/>
        <v/>
      </c>
      <c r="DO190" s="245" t="str">
        <f t="shared" si="768"/>
        <v/>
      </c>
      <c r="DP190" s="245" t="str">
        <f t="shared" si="768"/>
        <v/>
      </c>
      <c r="DQ190" s="245" t="str">
        <f t="shared" si="768"/>
        <v/>
      </c>
      <c r="DR190" s="246" t="str">
        <f t="shared" si="768"/>
        <v/>
      </c>
      <c r="DS190" s="248" t="str">
        <f t="shared" si="15"/>
        <v>2,520</v>
      </c>
      <c r="DT190" s="249" t="str">
        <f t="shared" si="16"/>
        <v>4,500</v>
      </c>
      <c r="DU190" s="225" t="str">
        <f>CY190*'Ores &amp; Ingots'!$C$3+CZ190*'Ores &amp; Ingots'!$C$4+DA190*'Ores &amp; Ingots'!$C$5+DB190*'Ores &amp; Ingots'!$C$6+DC190*'Ores &amp; Ingots'!$C$7+DD190*'Ores &amp; Ingots'!$C$8+DE190*'Ores &amp; Ingots'!$C$9+DF190*'Ores &amp; Ingots'!$C$10+DG190*'Ores &amp; Ingots'!$C$11+DH190*'Ores &amp; Ingots'!$C$12</f>
        <v>320</v>
      </c>
      <c r="DV190" s="225" t="str">
        <f>DI190*'Ores &amp; Ingots'!$B$3+DJ190*'Ores &amp; Ingots'!$B$4+DK190*'Ores &amp; Ingots'!$B$5+DL190*'Ores &amp; Ingots'!$B$6+DM190*'Ores &amp; Ingots'!$B$7+DN190*'Ores &amp; Ingots'!$B$8+DO190*'Ores &amp; Ingots'!$B$9+DP190*'Ores &amp; Ingots'!$B$10+DQ190*'Ores &amp; Ingots'!$B$11+DR190*'Ores &amp; Ingots'!$B$12</f>
        <v>1,665</v>
      </c>
      <c r="DW190" s="249" t="str">
        <f>CY190*Refining!$G$3+CZ190*Refining!$G$4+DA190*Refining!$G$5+DB190*Refining!$G$6+DC190*Refining!$G$7+DD190*Refining!$G$8+DE190*Refining!$G$9+DF190*Refining!$G$10+DG190*Refining!$G$11+DH190*Refining!$G$12</f>
        <v>173</v>
      </c>
      <c r="DX190" s="249" t="str">
        <f t="shared" si="17"/>
        <v>26,923</v>
      </c>
      <c r="DY190" s="250" t="str">
        <f t="shared" si="18"/>
        <v>0.0269</v>
      </c>
      <c r="DZ190" s="248" t="str">
        <f t="shared" si="19"/>
        <v>317</v>
      </c>
      <c r="EA190" s="251" t="str">
        <f t="shared" ref="EA190:EB190" si="769">DZ190/60</f>
        <v>5.3</v>
      </c>
      <c r="EB190" s="251" t="str">
        <f t="shared" si="769"/>
        <v>0.1</v>
      </c>
      <c r="EC190" s="543" t="str">
        <f t="shared" si="21"/>
        <v>0.00</v>
      </c>
      <c r="ED190" s="248" t="str">
        <f t="shared" si="22"/>
        <v>45,590</v>
      </c>
      <c r="EE190" s="251" t="str">
        <f t="shared" ref="EE190:EF190" si="770">ED190/1000</f>
        <v>45.6</v>
      </c>
      <c r="EF190" s="252" t="str">
        <f t="shared" si="770"/>
        <v>0.05</v>
      </c>
      <c r="EG190" s="544" t="str">
        <f t="shared" si="24"/>
        <v>0.0456</v>
      </c>
      <c r="EH190" s="225">
        <v>24.0</v>
      </c>
    </row>
    <row r="191">
      <c r="A191" s="42"/>
      <c r="B191" s="297" t="s">
        <v>1044</v>
      </c>
      <c r="C191" s="262" t="s">
        <v>886</v>
      </c>
      <c r="D191" s="262">
        <v>1.0</v>
      </c>
      <c r="E191" s="262">
        <v>1.0</v>
      </c>
      <c r="F191" s="262">
        <v>1.0</v>
      </c>
      <c r="G191" s="315" t="str">
        <f t="shared" si="5"/>
        <v>15.6</v>
      </c>
      <c r="H191" s="316">
        <v>24.0</v>
      </c>
      <c r="I191" s="316">
        <v>72.0</v>
      </c>
      <c r="J191" s="316" t="str">
        <f>H191/Main!$D$9</f>
        <v>24</v>
      </c>
      <c r="K191" s="316" t="str">
        <f>I191/Main!$D$10</f>
        <v>72</v>
      </c>
      <c r="L191" s="316" t="str">
        <f t="shared" si="6"/>
        <v>3</v>
      </c>
      <c r="M191" s="316">
        <v>0.2</v>
      </c>
      <c r="N191" s="317"/>
      <c r="O191" s="317"/>
      <c r="P191" s="317"/>
      <c r="Q191" s="318"/>
      <c r="R191" s="317"/>
      <c r="S191" s="319"/>
      <c r="T191" s="319"/>
      <c r="U191" s="317"/>
      <c r="V191" s="317"/>
      <c r="W191" s="319"/>
      <c r="X191" s="319"/>
      <c r="Y191" s="317"/>
      <c r="Z191" s="317"/>
      <c r="AA191" s="317"/>
      <c r="AB191" s="317"/>
      <c r="AC191" s="337" t="s">
        <v>913</v>
      </c>
      <c r="AD191" s="321">
        <v>135.0</v>
      </c>
      <c r="AE191" s="275">
        <v>0.0</v>
      </c>
      <c r="AF191" s="275">
        <v>0.0</v>
      </c>
      <c r="AG191" s="275">
        <v>0.0</v>
      </c>
      <c r="AH191" s="275">
        <v>0.0</v>
      </c>
      <c r="AI191" s="275">
        <v>0.0</v>
      </c>
      <c r="AJ191" s="275">
        <v>0.0</v>
      </c>
      <c r="AK191" s="275">
        <v>0.0</v>
      </c>
      <c r="AL191" s="275">
        <v>0.0</v>
      </c>
      <c r="AM191" s="275">
        <v>0.0</v>
      </c>
      <c r="AN191" s="275">
        <v>0.0</v>
      </c>
      <c r="AO191" s="275">
        <v>0.0</v>
      </c>
      <c r="AP191" s="275">
        <v>0.0</v>
      </c>
      <c r="AQ191" s="275">
        <v>0.0</v>
      </c>
      <c r="AR191" s="275">
        <v>0.0</v>
      </c>
      <c r="AS191" s="275">
        <v>0.0</v>
      </c>
      <c r="AT191" s="275">
        <v>0.0</v>
      </c>
      <c r="AU191" s="275">
        <v>0.0</v>
      </c>
      <c r="AV191" s="275">
        <v>0.0</v>
      </c>
      <c r="AW191" s="275">
        <v>0.0</v>
      </c>
      <c r="AX191" s="275">
        <v>0.0</v>
      </c>
      <c r="AY191" s="554" t="str">
        <f t="shared" ref="AY191:BS191" si="771">IF(AD191 = 0, "", AD191)</f>
        <v>135</v>
      </c>
      <c r="AZ191" s="262" t="str">
        <f t="shared" si="771"/>
        <v/>
      </c>
      <c r="BA191" s="262" t="str">
        <f t="shared" si="771"/>
        <v/>
      </c>
      <c r="BB191" s="262" t="str">
        <f t="shared" si="771"/>
        <v/>
      </c>
      <c r="BC191" s="262" t="str">
        <f t="shared" si="771"/>
        <v/>
      </c>
      <c r="BD191" s="262" t="str">
        <f t="shared" si="771"/>
        <v/>
      </c>
      <c r="BE191" s="262" t="str">
        <f t="shared" si="771"/>
        <v/>
      </c>
      <c r="BF191" s="262" t="str">
        <f t="shared" si="771"/>
        <v/>
      </c>
      <c r="BG191" s="262" t="str">
        <f t="shared" si="771"/>
        <v/>
      </c>
      <c r="BH191" s="262" t="str">
        <f t="shared" si="771"/>
        <v/>
      </c>
      <c r="BI191" s="262" t="str">
        <f t="shared" si="771"/>
        <v/>
      </c>
      <c r="BJ191" s="262" t="str">
        <f t="shared" si="771"/>
        <v/>
      </c>
      <c r="BK191" s="262" t="str">
        <f t="shared" si="771"/>
        <v/>
      </c>
      <c r="BL191" s="262" t="str">
        <f t="shared" si="771"/>
        <v/>
      </c>
      <c r="BM191" s="262" t="str">
        <f t="shared" si="771"/>
        <v/>
      </c>
      <c r="BN191" s="262" t="str">
        <f t="shared" si="771"/>
        <v/>
      </c>
      <c r="BO191" s="262" t="str">
        <f t="shared" si="771"/>
        <v/>
      </c>
      <c r="BP191" s="262" t="str">
        <f t="shared" si="771"/>
        <v/>
      </c>
      <c r="BQ191" s="262" t="str">
        <f t="shared" si="771"/>
        <v/>
      </c>
      <c r="BR191" s="262" t="str">
        <f t="shared" si="771"/>
        <v/>
      </c>
      <c r="BS191" s="273" t="str">
        <f t="shared" si="771"/>
        <v/>
      </c>
      <c r="BT191" s="274" t="str">
        <f>$AY191*Assembly!Y$4+$AZ191*Assembly!Y$5+$BA191*Assembly!Y$6+$BB191*Assembly!Y$7+$BC191*Assembly!Y$8+$BD191*Assembly!Y$9+$BE191*Assembly!Y$10+$BF191*Assembly!Y$11+$BG191*Assembly!Y$12+$BH191*Assembly!Y$13+$BI191*Assembly!Y$14+$BJ191*Assembly!Y$15+$BK191*Assembly!Y$16+$BL191*Assembly!Y$17+$BM191*Assembly!Y$18+$BN191*Assembly!Y$19+$BO191*Assembly!Y$20+$BP191*Assembly!Y$21+$BQ191*Assembly!Y$22+$BR191*Assembly!Y$23+$BS191*Assembly!Y$24</f>
        <v>2,700</v>
      </c>
      <c r="BU191" s="275" t="str">
        <f t="shared" si="8"/>
        <v>173</v>
      </c>
      <c r="BV191" s="275" t="str">
        <f>$AY191*Assembly!AC$4+$AZ191*Assembly!AC$5+$BA191*Assembly!AC$6+$BB191*Assembly!AC$7+$BC191*Assembly!AC$8+$BD191*Assembly!AC$9+$BE191*Assembly!AC$10+$BF191*Assembly!AC$11+$BG191*Assembly!AC$12+$BH191*Assembly!AC$13+$BI191*Assembly!AC$14+$BJ191*Assembly!AC$15+$BK191*Assembly!AC$16+$BL191*Assembly!AC$17+$BM191*Assembly!AC$18+$BN191*Assembly!AC$19+$BO191*Assembly!AC$20+$BP191*Assembly!AC$21+$BQ191*Assembly!AC$22+$BR191*Assembly!AC$23+$BS191*Assembly!AC$24</f>
        <v>13,500</v>
      </c>
      <c r="BW191" s="276" t="str">
        <f t="shared" si="9"/>
        <v>5.00</v>
      </c>
      <c r="BX191" s="277" t="str">
        <f t="shared" si="10"/>
        <v>864</v>
      </c>
      <c r="BY191" s="278" t="str">
        <f t="shared" si="11"/>
        <v>78.1</v>
      </c>
      <c r="BZ191" s="275"/>
      <c r="CA191" s="275" t="str">
        <f>$AY191*Assembly!X$4+$AZ191*Assembly!X$5+$BA191*Assembly!X$6+$BB191*Assembly!X$7+$BC191*Assembly!X$8+$BD191*Assembly!X$9+$BE191*Assembly!X$10+$BF191*Assembly!X$11+$BG191*Assembly!X$12+$BH191*Assembly!X$13+$BI191*Assembly!X$14+$BJ191*Assembly!X$15+$BK191*Assembly!X$16+$BL191*Assembly!X$17+$BM191*Assembly!X$18+$BN191*Assembly!X$19+$BO191*Assembly!X$20+$BP191*Assembly!X$21+$BQ191*Assembly!X$22+$BR191*Assembly!X$23+$BS191*Assembly!X$24</f>
        <v>135</v>
      </c>
      <c r="CB191" s="275" t="str">
        <f t="shared" si="12"/>
        <v>21,000</v>
      </c>
      <c r="CC191" s="279" t="str">
        <f t="shared" si="13"/>
        <v>0.0210</v>
      </c>
      <c r="CD191" s="280" t="str">
        <f>$AY191*Assembly!AB$4+$AZ191*Assembly!AB$5+$BA191*Assembly!AB$6+$BB191*Assembly!AB$7+$BC191*Assembly!AB$8+$BD191*Assembly!AB$9+$BE191*Assembly!AB$10+$BF191*Assembly!AB$11+$BG191*Assembly!AB$12+$BH191*Assembly!AB$13+$BI191*Assembly!AB$14+$BJ191*Assembly!AB$15+$BK191*Assembly!AB$16+$BL191*Assembly!AB$17+$BM191*Assembly!AB$18+$BN191*Assembly!AB$19+$BO191*Assembly!AB$20+$BP191*Assembly!AB$21+$BQ191*Assembly!AB$22+$BR191*Assembly!AB$23+$BS191*Assembly!AB$24</f>
        <v>405</v>
      </c>
      <c r="CE191" s="318" t="str">
        <f>$AY191*Assembly!M$4+$AZ191*Assembly!M$5+$BA191*Assembly!M$6+$BB191*Assembly!M$7+$BC191*Assembly!M$8+$BD191*Assembly!M$9+$BE191*Assembly!M$10+$BF191*Assembly!M$11+$BG191*Assembly!M$12+$BH191*Assembly!M$13+$BI191*Assembly!M$14+$BJ191*Assembly!M$15+$BK191*Assembly!M$16+$BL191*Assembly!M$17+$BM191*Assembly!M$18+$BN191*Assembly!M$19+$BO191*Assembly!M$20+$BP191*Assembly!M$21+$BQ191*Assembly!M$22+$BR191*Assembly!M$23+$BS191*Assembly!M$24</f>
        <v>2,835</v>
      </c>
      <c r="CF191" s="318" t="str">
        <f>$AY191*Assembly!N$4+$AZ191*Assembly!N$5+$BA191*Assembly!N$6+$BB191*Assembly!N$7+$BC191*Assembly!N$8+$BD191*Assembly!N$9+$BE191*Assembly!N$10+$BF191*Assembly!N$11+$BG191*Assembly!N$12+$BH191*Assembly!N$13+$BI191*Assembly!N$14+$BJ191*Assembly!N$15+$BK191*Assembly!N$16+$BL191*Assembly!N$17+$BM191*Assembly!N$18+$BN191*Assembly!N$19+$BO191*Assembly!N$20+$BP191*Assembly!N$21+$BQ191*Assembly!N$22+$BR191*Assembly!N$23+$BS191*Assembly!N$24</f>
        <v>0</v>
      </c>
      <c r="CG191" s="318" t="str">
        <f>$AY191*Assembly!O$4+$AZ191*Assembly!O$5+$BA191*Assembly!O$6+$BB191*Assembly!O$7+$BC191*Assembly!O$8+$BD191*Assembly!O$9+$BE191*Assembly!O$10+$BF191*Assembly!O$11+$BG191*Assembly!O$12+$BH191*Assembly!O$13+$BI191*Assembly!O$14+$BJ191*Assembly!O$15+$BK191*Assembly!O$16+$BL191*Assembly!O$17+$BM191*Assembly!O$18+$BN191*Assembly!O$19+$BO191*Assembly!O$20+$BP191*Assembly!O$21+$BQ191*Assembly!O$22+$BR191*Assembly!O$23+$BS191*Assembly!O$24</f>
        <v>0</v>
      </c>
      <c r="CH191" s="316" t="str">
        <f>$AY191*Assembly!P$4+$AZ191*Assembly!P$5+$BA191*Assembly!P$6+$BB191*Assembly!P$7+$BC191*Assembly!P$8+$BD191*Assembly!P$9+$BE191*Assembly!P$10+$BF191*Assembly!P$11+$BG191*Assembly!P$12+$BH191*Assembly!P$13+$BI191*Assembly!P$14+$BJ191*Assembly!P$15+$BK191*Assembly!P$16+$BL191*Assembly!P$17+$BM191*Assembly!P$18+$BN191*Assembly!P$19+$BO191*Assembly!P$20+$BP191*Assembly!P$21+$BQ191*Assembly!P$22+$BR191*Assembly!P$23+$BS191*Assembly!P$24</f>
        <v>0</v>
      </c>
      <c r="CI191" s="316" t="str">
        <f>$AY191*Assembly!Q$4+$AZ191*Assembly!Q$5+$BA191*Assembly!Q$6+$BB191*Assembly!Q$7+$BC191*Assembly!Q$8+$BD191*Assembly!Q$9+$BE191*Assembly!Q$10+$BF191*Assembly!Q$11+$BG191*Assembly!Q$12+$BH191*Assembly!Q$13+$BI191*Assembly!Q$14+$BJ191*Assembly!Q$15+$BK191*Assembly!Q$16+$BL191*Assembly!Q$17+$BM191*Assembly!Q$18+$BN191*Assembly!Q$19+$BO191*Assembly!Q$20+$BP191*Assembly!Q$21+$BQ191*Assembly!Q$22+$BR191*Assembly!Q$23+$BS191*Assembly!Q$24</f>
        <v>0</v>
      </c>
      <c r="CJ191" s="318" t="str">
        <f>$AY191*Assembly!R$4+$AZ191*Assembly!R$5+$BA191*Assembly!R$6+$BB191*Assembly!R$7+$BC191*Assembly!R$8+$BD191*Assembly!R$9+$BE191*Assembly!R$10+$BF191*Assembly!R$11+$BG191*Assembly!R$12+$BH191*Assembly!R$13+$BI191*Assembly!R$14+$BJ191*Assembly!R$15+$BK191*Assembly!R$16+$BL191*Assembly!R$17+$BM191*Assembly!R$18+$BN191*Assembly!R$19+$BO191*Assembly!R$20+$BP191*Assembly!R$21+$BQ191*Assembly!R$22+$BR191*Assembly!R$23+$BS191*Assembly!R$24</f>
        <v>0</v>
      </c>
      <c r="CK191" s="316" t="str">
        <f>$AY191*Assembly!S$4+$AZ191*Assembly!S$5+$BA191*Assembly!S$6+$BB191*Assembly!S$7+$BC191*Assembly!S$8+$BD191*Assembly!S$9+$BE191*Assembly!S$10+$BF191*Assembly!S$11+$BG191*Assembly!S$12+$BH191*Assembly!S$13+$BI191*Assembly!S$14+$BJ191*Assembly!S$15+$BK191*Assembly!S$16+$BL191*Assembly!S$17+$BM191*Assembly!S$18+$BN191*Assembly!S$19+$BO191*Assembly!S$20+$BP191*Assembly!S$21+$BQ191*Assembly!S$22+$BR191*Assembly!S$23+$BS191*Assembly!S$24</f>
        <v>0</v>
      </c>
      <c r="CL191" s="316" t="str">
        <f>$AY191*Assembly!T$4+$AZ191*Assembly!T$5+$BA191*Assembly!T$6+$BB191*Assembly!T$7+$BC191*Assembly!T$8+$BD191*Assembly!T$9+$BE191*Assembly!T$10+$BF191*Assembly!T$11+$BG191*Assembly!T$12+$BH191*Assembly!T$13+$BI191*Assembly!T$14+$BJ191*Assembly!T$15+$BK191*Assembly!T$16+$BL191*Assembly!T$17+$BM191*Assembly!T$18+$BN191*Assembly!T$19+$BO191*Assembly!T$20+$BP191*Assembly!T$21+$BQ191*Assembly!T$22+$BR191*Assembly!T$23+$BS191*Assembly!T$24</f>
        <v>0</v>
      </c>
      <c r="CM191" s="316" t="str">
        <f>$AY191*Assembly!U$4+$AZ191*Assembly!U$5+$BA191*Assembly!U$6+$BB191*Assembly!U$7+$BC191*Assembly!U$8+$BD191*Assembly!U$9+$BE191*Assembly!U$10+$BF191*Assembly!U$11+$BG191*Assembly!U$12+$BH191*Assembly!U$13+$BI191*Assembly!U$14+$BJ191*Assembly!U$15+$BK191*Assembly!U$16+$BL191*Assembly!U$17+$BM191*Assembly!U$18+$BN191*Assembly!U$19+$BO191*Assembly!U$20+$BP191*Assembly!U$21+$BQ191*Assembly!U$22+$BR191*Assembly!U$23+$BS191*Assembly!U$24</f>
        <v>0</v>
      </c>
      <c r="CN191" s="318" t="str">
        <f>$AY191*Assembly!V$4+$AZ191*Assembly!V$5+$BA191*Assembly!V$6+$BB191*Assembly!V$7+$BC191*Assembly!V$8+$BD191*Assembly!V$9+$BE191*Assembly!V$10+$BF191*Assembly!V$11+$BG191*Assembly!V$12+$BH191*Assembly!V$13+$BI191*Assembly!V$14+$BJ191*Assembly!V$15+$BK191*Assembly!V$16+$BL191*Assembly!V$17+$BM191*Assembly!V$18+$BN191*Assembly!V$19+$BO191*Assembly!V$20+$BP191*Assembly!V$21+$BQ191*Assembly!V$22+$BR191*Assembly!V$23+$BS191*Assembly!V$24</f>
        <v>0</v>
      </c>
      <c r="CO191" s="318" t="str">
        <f>CE191*Refining!$F$3</f>
        <v>5,063</v>
      </c>
      <c r="CP191" s="318" t="str">
        <f>CF191*Refining!$F$4</f>
        <v>0</v>
      </c>
      <c r="CQ191" s="318" t="str">
        <f>CG191*Refining!$F$5</f>
        <v>0</v>
      </c>
      <c r="CR191" s="318" t="str">
        <f>CH191*Refining!$F$6</f>
        <v>0</v>
      </c>
      <c r="CS191" s="318" t="str">
        <f>CI191*Refining!$F$7</f>
        <v>0</v>
      </c>
      <c r="CT191" s="318" t="str">
        <f>CJ191*Refining!$F$8</f>
        <v>0</v>
      </c>
      <c r="CU191" s="318" t="str">
        <f>CK191*Refining!$F$9</f>
        <v>0</v>
      </c>
      <c r="CV191" s="318" t="str">
        <f>CL191*Refining!$F$10</f>
        <v>0</v>
      </c>
      <c r="CW191" s="318" t="str">
        <f>CM191*Refining!$F$11</f>
        <v>0</v>
      </c>
      <c r="CX191" s="318" t="str">
        <f>CN191*Refining!$F$12</f>
        <v>0</v>
      </c>
      <c r="CY191" s="285" t="str">
        <f t="shared" ref="CY191:DR191" si="772">IF(CE191 = 0, "", CE191)</f>
        <v>2,835</v>
      </c>
      <c r="CZ191" s="282" t="str">
        <f t="shared" si="772"/>
        <v/>
      </c>
      <c r="DA191" s="282" t="str">
        <f t="shared" si="772"/>
        <v/>
      </c>
      <c r="DB191" s="282" t="str">
        <f t="shared" si="772"/>
        <v/>
      </c>
      <c r="DC191" s="282" t="str">
        <f t="shared" si="772"/>
        <v/>
      </c>
      <c r="DD191" s="282" t="str">
        <f t="shared" si="772"/>
        <v/>
      </c>
      <c r="DE191" s="282" t="str">
        <f t="shared" si="772"/>
        <v/>
      </c>
      <c r="DF191" s="282" t="str">
        <f t="shared" si="772"/>
        <v/>
      </c>
      <c r="DG191" s="282" t="str">
        <f t="shared" si="772"/>
        <v/>
      </c>
      <c r="DH191" s="283" t="str">
        <f t="shared" si="772"/>
        <v/>
      </c>
      <c r="DI191" s="285" t="str">
        <f t="shared" si="772"/>
        <v>5,063</v>
      </c>
      <c r="DJ191" s="282" t="str">
        <f t="shared" si="772"/>
        <v/>
      </c>
      <c r="DK191" s="282" t="str">
        <f t="shared" si="772"/>
        <v/>
      </c>
      <c r="DL191" s="282" t="str">
        <f t="shared" si="772"/>
        <v/>
      </c>
      <c r="DM191" s="282" t="str">
        <f t="shared" si="772"/>
        <v/>
      </c>
      <c r="DN191" s="282" t="str">
        <f t="shared" si="772"/>
        <v/>
      </c>
      <c r="DO191" s="282" t="str">
        <f t="shared" si="772"/>
        <v/>
      </c>
      <c r="DP191" s="282" t="str">
        <f t="shared" si="772"/>
        <v/>
      </c>
      <c r="DQ191" s="282" t="str">
        <f t="shared" si="772"/>
        <v/>
      </c>
      <c r="DR191" s="283" t="str">
        <f t="shared" si="772"/>
        <v/>
      </c>
      <c r="DS191" s="285" t="str">
        <f t="shared" si="15"/>
        <v>2,835</v>
      </c>
      <c r="DT191" s="286" t="str">
        <f t="shared" si="16"/>
        <v>5,063</v>
      </c>
      <c r="DU191" s="275" t="str">
        <f>CY191*'Ores &amp; Ingots'!$C$3+CZ191*'Ores &amp; Ingots'!$C$4+DA191*'Ores &amp; Ingots'!$C$5+DB191*'Ores &amp; Ingots'!$C$6+DC191*'Ores &amp; Ingots'!$C$7+DD191*'Ores &amp; Ingots'!$C$8+DE191*'Ores &amp; Ingots'!$C$9+DF191*'Ores &amp; Ingots'!$C$10+DG191*'Ores &amp; Ingots'!$C$11+DH191*'Ores &amp; Ingots'!$C$12</f>
        <v>360</v>
      </c>
      <c r="DV191" s="275" t="str">
        <f>DI191*'Ores &amp; Ingots'!$B$3+DJ191*'Ores &amp; Ingots'!$B$4+DK191*'Ores &amp; Ingots'!$B$5+DL191*'Ores &amp; Ingots'!$B$6+DM191*'Ores &amp; Ingots'!$B$7+DN191*'Ores &amp; Ingots'!$B$8+DO191*'Ores &amp; Ingots'!$B$9+DP191*'Ores &amp; Ingots'!$B$10+DQ191*'Ores &amp; Ingots'!$B$11+DR191*'Ores &amp; Ingots'!$B$12</f>
        <v>1,873</v>
      </c>
      <c r="DW191" s="286" t="str">
        <f>CY191*Refining!$G$3+CZ191*Refining!$G$4+DA191*Refining!$G$5+DB191*Refining!$G$6+DC191*Refining!$G$7+DD191*Refining!$G$8+DE191*Refining!$G$9+DF191*Refining!$G$10+DG191*Refining!$G$11+DH191*Refining!$G$12</f>
        <v>195</v>
      </c>
      <c r="DX191" s="286" t="str">
        <f t="shared" si="17"/>
        <v>30,288</v>
      </c>
      <c r="DY191" s="287" t="str">
        <f t="shared" si="18"/>
        <v>0.0303</v>
      </c>
      <c r="DZ191" s="285" t="str">
        <f t="shared" si="19"/>
        <v>354</v>
      </c>
      <c r="EA191" s="288" t="str">
        <f t="shared" ref="EA191:EB191" si="773">DZ191/60</f>
        <v>5.9</v>
      </c>
      <c r="EB191" s="288" t="str">
        <f t="shared" si="773"/>
        <v>0.1</v>
      </c>
      <c r="EC191" s="545" t="str">
        <f t="shared" si="21"/>
        <v>0.00</v>
      </c>
      <c r="ED191" s="285" t="str">
        <f t="shared" si="22"/>
        <v>51,288</v>
      </c>
      <c r="EE191" s="288" t="str">
        <f t="shared" ref="EE191:EF191" si="774">ED191/1000</f>
        <v>51.3</v>
      </c>
      <c r="EF191" s="289" t="str">
        <f t="shared" si="774"/>
        <v>0.05</v>
      </c>
      <c r="EG191" s="546" t="str">
        <f t="shared" si="24"/>
        <v>0.0513</v>
      </c>
      <c r="EH191" s="225">
        <v>24.0</v>
      </c>
    </row>
    <row r="192">
      <c r="A192" s="323" t="s">
        <v>1045</v>
      </c>
      <c r="B192" s="192" t="s">
        <v>1046</v>
      </c>
      <c r="C192" s="193" t="s">
        <v>886</v>
      </c>
      <c r="D192" s="193">
        <v>1.0</v>
      </c>
      <c r="E192" s="193">
        <v>1.0</v>
      </c>
      <c r="F192" s="193">
        <v>1.0</v>
      </c>
      <c r="G192" s="194" t="str">
        <f t="shared" si="5"/>
        <v>15.6</v>
      </c>
      <c r="H192" s="195">
        <v>8.0</v>
      </c>
      <c r="I192" s="195">
        <v>20.0</v>
      </c>
      <c r="J192" s="195" t="str">
        <f>H192/Main!$D$9</f>
        <v>8</v>
      </c>
      <c r="K192" s="195" t="str">
        <f>I192/Main!$D$10</f>
        <v>20</v>
      </c>
      <c r="L192" s="195" t="str">
        <f t="shared" si="6"/>
        <v>2.5</v>
      </c>
      <c r="M192" s="195">
        <v>1.0</v>
      </c>
      <c r="N192" s="197"/>
      <c r="O192" s="197"/>
      <c r="P192" s="197"/>
      <c r="Q192" s="198"/>
      <c r="R192" s="197"/>
      <c r="S192" s="199"/>
      <c r="T192" s="199"/>
      <c r="U192" s="197"/>
      <c r="V192" s="197"/>
      <c r="W192" s="199"/>
      <c r="X192" s="199"/>
      <c r="Y192" s="197"/>
      <c r="Z192" s="197"/>
      <c r="AA192" s="197"/>
      <c r="AB192" s="197"/>
      <c r="AC192" s="342" t="s">
        <v>920</v>
      </c>
      <c r="AD192" s="306">
        <v>25.0</v>
      </c>
      <c r="AE192" s="208">
        <v>0.0</v>
      </c>
      <c r="AF192" s="208">
        <v>0.0</v>
      </c>
      <c r="AG192" s="208">
        <v>0.0</v>
      </c>
      <c r="AH192" s="208">
        <v>0.0</v>
      </c>
      <c r="AI192" s="208">
        <v>0.0</v>
      </c>
      <c r="AJ192" s="208">
        <v>0.0</v>
      </c>
      <c r="AK192" s="208">
        <v>0.0</v>
      </c>
      <c r="AL192" s="208">
        <v>0.0</v>
      </c>
      <c r="AM192" s="208">
        <v>0.0</v>
      </c>
      <c r="AN192" s="208">
        <v>0.0</v>
      </c>
      <c r="AO192" s="208">
        <v>0.0</v>
      </c>
      <c r="AP192" s="208">
        <v>0.0</v>
      </c>
      <c r="AQ192" s="208">
        <v>0.0</v>
      </c>
      <c r="AR192" s="208">
        <v>0.0</v>
      </c>
      <c r="AS192" s="208">
        <v>0.0</v>
      </c>
      <c r="AT192" s="208">
        <v>0.0</v>
      </c>
      <c r="AU192" s="208">
        <v>0.0</v>
      </c>
      <c r="AV192" s="208">
        <v>0.0</v>
      </c>
      <c r="AW192" s="208">
        <v>0.0</v>
      </c>
      <c r="AX192" s="208">
        <v>0.0</v>
      </c>
      <c r="AY192" s="552" t="str">
        <f t="shared" ref="AY192:BS192" si="775">IF(AD192 = 0, "", AD192)</f>
        <v>25</v>
      </c>
      <c r="AZ192" s="193" t="str">
        <f t="shared" si="775"/>
        <v/>
      </c>
      <c r="BA192" s="193" t="str">
        <f t="shared" si="775"/>
        <v/>
      </c>
      <c r="BB192" s="193" t="str">
        <f t="shared" si="775"/>
        <v/>
      </c>
      <c r="BC192" s="193" t="str">
        <f t="shared" si="775"/>
        <v/>
      </c>
      <c r="BD192" s="193" t="str">
        <f t="shared" si="775"/>
        <v/>
      </c>
      <c r="BE192" s="193" t="str">
        <f t="shared" si="775"/>
        <v/>
      </c>
      <c r="BF192" s="193" t="str">
        <f t="shared" si="775"/>
        <v/>
      </c>
      <c r="BG192" s="193" t="str">
        <f t="shared" si="775"/>
        <v/>
      </c>
      <c r="BH192" s="193" t="str">
        <f t="shared" si="775"/>
        <v/>
      </c>
      <c r="BI192" s="193" t="str">
        <f t="shared" si="775"/>
        <v/>
      </c>
      <c r="BJ192" s="193" t="str">
        <f t="shared" si="775"/>
        <v/>
      </c>
      <c r="BK192" s="193" t="str">
        <f t="shared" si="775"/>
        <v/>
      </c>
      <c r="BL192" s="193" t="str">
        <f t="shared" si="775"/>
        <v/>
      </c>
      <c r="BM192" s="193" t="str">
        <f t="shared" si="775"/>
        <v/>
      </c>
      <c r="BN192" s="193" t="str">
        <f t="shared" si="775"/>
        <v/>
      </c>
      <c r="BO192" s="193" t="str">
        <f t="shared" si="775"/>
        <v/>
      </c>
      <c r="BP192" s="193" t="str">
        <f t="shared" si="775"/>
        <v/>
      </c>
      <c r="BQ192" s="193" t="str">
        <f t="shared" si="775"/>
        <v/>
      </c>
      <c r="BR192" s="193" t="str">
        <f t="shared" si="775"/>
        <v/>
      </c>
      <c r="BS192" s="206" t="str">
        <f t="shared" si="775"/>
        <v/>
      </c>
      <c r="BT192" s="207" t="str">
        <f>$AY192*Assembly!Y$4+$AZ192*Assembly!Y$5+$BA192*Assembly!Y$6+$BB192*Assembly!Y$7+$BC192*Assembly!Y$8+$BD192*Assembly!Y$9+$BE192*Assembly!Y$10+$BF192*Assembly!Y$11+$BG192*Assembly!Y$12+$BH192*Assembly!Y$13+$BI192*Assembly!Y$14+$BJ192*Assembly!Y$15+$BK192*Assembly!Y$16+$BL192*Assembly!Y$17+$BM192*Assembly!Y$18+$BN192*Assembly!Y$19+$BO192*Assembly!Y$20+$BP192*Assembly!Y$21+$BQ192*Assembly!Y$22+$BR192*Assembly!Y$23+$BS192*Assembly!Y$24</f>
        <v>500</v>
      </c>
      <c r="BU192" s="208" t="str">
        <f t="shared" si="8"/>
        <v>32</v>
      </c>
      <c r="BV192" s="208" t="str">
        <f>$AY192*Assembly!AC$4+$AZ192*Assembly!AC$5+$BA192*Assembly!AC$6+$BB192*Assembly!AC$7+$BC192*Assembly!AC$8+$BD192*Assembly!AC$9+$BE192*Assembly!AC$10+$BF192*Assembly!AC$11+$BG192*Assembly!AC$12+$BH192*Assembly!AC$13+$BI192*Assembly!AC$14+$BJ192*Assembly!AC$15+$BK192*Assembly!AC$16+$BL192*Assembly!AC$17+$BM192*Assembly!AC$18+$BN192*Assembly!AC$19+$BO192*Assembly!AC$20+$BP192*Assembly!AC$21+$BQ192*Assembly!AC$22+$BR192*Assembly!AC$23+$BS192*Assembly!AC$24</f>
        <v>2,500</v>
      </c>
      <c r="BW192" s="209" t="str">
        <f t="shared" si="9"/>
        <v>5.00</v>
      </c>
      <c r="BX192" s="210" t="str">
        <f t="shared" si="10"/>
        <v>160</v>
      </c>
      <c r="BY192" s="211" t="str">
        <f t="shared" si="11"/>
        <v>78.1</v>
      </c>
      <c r="BZ192" s="208"/>
      <c r="CA192" s="208" t="str">
        <f>$AY192*Assembly!X$4+$AZ192*Assembly!X$5+$BA192*Assembly!X$6+$BB192*Assembly!X$7+$BC192*Assembly!X$8+$BD192*Assembly!X$9+$BE192*Assembly!X$10+$BF192*Assembly!X$11+$BG192*Assembly!X$12+$BH192*Assembly!X$13+$BI192*Assembly!X$14+$BJ192*Assembly!X$15+$BK192*Assembly!X$16+$BL192*Assembly!X$17+$BM192*Assembly!X$18+$BN192*Assembly!X$19+$BO192*Assembly!X$20+$BP192*Assembly!X$21+$BQ192*Assembly!X$22+$BR192*Assembly!X$23+$BS192*Assembly!X$24</f>
        <v>25</v>
      </c>
      <c r="CB192" s="208" t="str">
        <f t="shared" si="12"/>
        <v>3,889</v>
      </c>
      <c r="CC192" s="212" t="str">
        <f t="shared" si="13"/>
        <v>0.0039</v>
      </c>
      <c r="CD192" s="213" t="str">
        <f>$AY192*Assembly!AB$4+$AZ192*Assembly!AB$5+$BA192*Assembly!AB$6+$BB192*Assembly!AB$7+$BC192*Assembly!AB$8+$BD192*Assembly!AB$9+$BE192*Assembly!AB$10+$BF192*Assembly!AB$11+$BG192*Assembly!AB$12+$BH192*Assembly!AB$13+$BI192*Assembly!AB$14+$BJ192*Assembly!AB$15+$BK192*Assembly!AB$16+$BL192*Assembly!AB$17+$BM192*Assembly!AB$18+$BN192*Assembly!AB$19+$BO192*Assembly!AB$20+$BP192*Assembly!AB$21+$BQ192*Assembly!AB$22+$BR192*Assembly!AB$23+$BS192*Assembly!AB$24</f>
        <v>75</v>
      </c>
      <c r="CE192" s="198" t="str">
        <f>$AY192*Assembly!M$4+$AZ192*Assembly!M$5+$BA192*Assembly!M$6+$BB192*Assembly!M$7+$BC192*Assembly!M$8+$BD192*Assembly!M$9+$BE192*Assembly!M$10+$BF192*Assembly!M$11+$BG192*Assembly!M$12+$BH192*Assembly!M$13+$BI192*Assembly!M$14+$BJ192*Assembly!M$15+$BK192*Assembly!M$16+$BL192*Assembly!M$17+$BM192*Assembly!M$18+$BN192*Assembly!M$19+$BO192*Assembly!M$20+$BP192*Assembly!M$21+$BQ192*Assembly!M$22+$BR192*Assembly!M$23+$BS192*Assembly!M$24</f>
        <v>525</v>
      </c>
      <c r="CF192" s="198" t="str">
        <f>$AY192*Assembly!N$4+$AZ192*Assembly!N$5+$BA192*Assembly!N$6+$BB192*Assembly!N$7+$BC192*Assembly!N$8+$BD192*Assembly!N$9+$BE192*Assembly!N$10+$BF192*Assembly!N$11+$BG192*Assembly!N$12+$BH192*Assembly!N$13+$BI192*Assembly!N$14+$BJ192*Assembly!N$15+$BK192*Assembly!N$16+$BL192*Assembly!N$17+$BM192*Assembly!N$18+$BN192*Assembly!N$19+$BO192*Assembly!N$20+$BP192*Assembly!N$21+$BQ192*Assembly!N$22+$BR192*Assembly!N$23+$BS192*Assembly!N$24</f>
        <v>0</v>
      </c>
      <c r="CG192" s="198" t="str">
        <f>$AY192*Assembly!O$4+$AZ192*Assembly!O$5+$BA192*Assembly!O$6+$BB192*Assembly!O$7+$BC192*Assembly!O$8+$BD192*Assembly!O$9+$BE192*Assembly!O$10+$BF192*Assembly!O$11+$BG192*Assembly!O$12+$BH192*Assembly!O$13+$BI192*Assembly!O$14+$BJ192*Assembly!O$15+$BK192*Assembly!O$16+$BL192*Assembly!O$17+$BM192*Assembly!O$18+$BN192*Assembly!O$19+$BO192*Assembly!O$20+$BP192*Assembly!O$21+$BQ192*Assembly!O$22+$BR192*Assembly!O$23+$BS192*Assembly!O$24</f>
        <v>0</v>
      </c>
      <c r="CH192" s="195" t="str">
        <f>$AY192*Assembly!P$4+$AZ192*Assembly!P$5+$BA192*Assembly!P$6+$BB192*Assembly!P$7+$BC192*Assembly!P$8+$BD192*Assembly!P$9+$BE192*Assembly!P$10+$BF192*Assembly!P$11+$BG192*Assembly!P$12+$BH192*Assembly!P$13+$BI192*Assembly!P$14+$BJ192*Assembly!P$15+$BK192*Assembly!P$16+$BL192*Assembly!P$17+$BM192*Assembly!P$18+$BN192*Assembly!P$19+$BO192*Assembly!P$20+$BP192*Assembly!P$21+$BQ192*Assembly!P$22+$BR192*Assembly!P$23+$BS192*Assembly!P$24</f>
        <v>0</v>
      </c>
      <c r="CI192" s="195" t="str">
        <f>$AY192*Assembly!Q$4+$AZ192*Assembly!Q$5+$BA192*Assembly!Q$6+$BB192*Assembly!Q$7+$BC192*Assembly!Q$8+$BD192*Assembly!Q$9+$BE192*Assembly!Q$10+$BF192*Assembly!Q$11+$BG192*Assembly!Q$12+$BH192*Assembly!Q$13+$BI192*Assembly!Q$14+$BJ192*Assembly!Q$15+$BK192*Assembly!Q$16+$BL192*Assembly!Q$17+$BM192*Assembly!Q$18+$BN192*Assembly!Q$19+$BO192*Assembly!Q$20+$BP192*Assembly!Q$21+$BQ192*Assembly!Q$22+$BR192*Assembly!Q$23+$BS192*Assembly!Q$24</f>
        <v>0</v>
      </c>
      <c r="CJ192" s="198" t="str">
        <f>$AY192*Assembly!R$4+$AZ192*Assembly!R$5+$BA192*Assembly!R$6+$BB192*Assembly!R$7+$BC192*Assembly!R$8+$BD192*Assembly!R$9+$BE192*Assembly!R$10+$BF192*Assembly!R$11+$BG192*Assembly!R$12+$BH192*Assembly!R$13+$BI192*Assembly!R$14+$BJ192*Assembly!R$15+$BK192*Assembly!R$16+$BL192*Assembly!R$17+$BM192*Assembly!R$18+$BN192*Assembly!R$19+$BO192*Assembly!R$20+$BP192*Assembly!R$21+$BQ192*Assembly!R$22+$BR192*Assembly!R$23+$BS192*Assembly!R$24</f>
        <v>0</v>
      </c>
      <c r="CK192" s="195" t="str">
        <f>$AY192*Assembly!S$4+$AZ192*Assembly!S$5+$BA192*Assembly!S$6+$BB192*Assembly!S$7+$BC192*Assembly!S$8+$BD192*Assembly!S$9+$BE192*Assembly!S$10+$BF192*Assembly!S$11+$BG192*Assembly!S$12+$BH192*Assembly!S$13+$BI192*Assembly!S$14+$BJ192*Assembly!S$15+$BK192*Assembly!S$16+$BL192*Assembly!S$17+$BM192*Assembly!S$18+$BN192*Assembly!S$19+$BO192*Assembly!S$20+$BP192*Assembly!S$21+$BQ192*Assembly!S$22+$BR192*Assembly!S$23+$BS192*Assembly!S$24</f>
        <v>0</v>
      </c>
      <c r="CL192" s="195" t="str">
        <f>$AY192*Assembly!T$4+$AZ192*Assembly!T$5+$BA192*Assembly!T$6+$BB192*Assembly!T$7+$BC192*Assembly!T$8+$BD192*Assembly!T$9+$BE192*Assembly!T$10+$BF192*Assembly!T$11+$BG192*Assembly!T$12+$BH192*Assembly!T$13+$BI192*Assembly!T$14+$BJ192*Assembly!T$15+$BK192*Assembly!T$16+$BL192*Assembly!T$17+$BM192*Assembly!T$18+$BN192*Assembly!T$19+$BO192*Assembly!T$20+$BP192*Assembly!T$21+$BQ192*Assembly!T$22+$BR192*Assembly!T$23+$BS192*Assembly!T$24</f>
        <v>0</v>
      </c>
      <c r="CM192" s="195" t="str">
        <f>$AY192*Assembly!U$4+$AZ192*Assembly!U$5+$BA192*Assembly!U$6+$BB192*Assembly!U$7+$BC192*Assembly!U$8+$BD192*Assembly!U$9+$BE192*Assembly!U$10+$BF192*Assembly!U$11+$BG192*Assembly!U$12+$BH192*Assembly!U$13+$BI192*Assembly!U$14+$BJ192*Assembly!U$15+$BK192*Assembly!U$16+$BL192*Assembly!U$17+$BM192*Assembly!U$18+$BN192*Assembly!U$19+$BO192*Assembly!U$20+$BP192*Assembly!U$21+$BQ192*Assembly!U$22+$BR192*Assembly!U$23+$BS192*Assembly!U$24</f>
        <v>0</v>
      </c>
      <c r="CN192" s="198" t="str">
        <f>$AY192*Assembly!V$4+$AZ192*Assembly!V$5+$BA192*Assembly!V$6+$BB192*Assembly!V$7+$BC192*Assembly!V$8+$BD192*Assembly!V$9+$BE192*Assembly!V$10+$BF192*Assembly!V$11+$BG192*Assembly!V$12+$BH192*Assembly!V$13+$BI192*Assembly!V$14+$BJ192*Assembly!V$15+$BK192*Assembly!V$16+$BL192*Assembly!V$17+$BM192*Assembly!V$18+$BN192*Assembly!V$19+$BO192*Assembly!V$20+$BP192*Assembly!V$21+$BQ192*Assembly!V$22+$BR192*Assembly!V$23+$BS192*Assembly!V$24</f>
        <v>0</v>
      </c>
      <c r="CO192" s="198" t="str">
        <f>CE192*Refining!$F$3</f>
        <v>938</v>
      </c>
      <c r="CP192" s="198" t="str">
        <f>CF192*Refining!$F$4</f>
        <v>0</v>
      </c>
      <c r="CQ192" s="198" t="str">
        <f>CG192*Refining!$F$5</f>
        <v>0</v>
      </c>
      <c r="CR192" s="198" t="str">
        <f>CH192*Refining!$F$6</f>
        <v>0</v>
      </c>
      <c r="CS192" s="198" t="str">
        <f>CI192*Refining!$F$7</f>
        <v>0</v>
      </c>
      <c r="CT192" s="198" t="str">
        <f>CJ192*Refining!$F$8</f>
        <v>0</v>
      </c>
      <c r="CU192" s="198" t="str">
        <f>CK192*Refining!$F$9</f>
        <v>0</v>
      </c>
      <c r="CV192" s="198" t="str">
        <f>CL192*Refining!$F$10</f>
        <v>0</v>
      </c>
      <c r="CW192" s="198" t="str">
        <f>CM192*Refining!$F$11</f>
        <v>0</v>
      </c>
      <c r="CX192" s="198" t="str">
        <f>CN192*Refining!$F$12</f>
        <v>0</v>
      </c>
      <c r="CY192" s="218" t="str">
        <f t="shared" ref="CY192:DR192" si="776">IF(CE192 = 0, "", CE192)</f>
        <v>525</v>
      </c>
      <c r="CZ192" s="215" t="str">
        <f t="shared" si="776"/>
        <v/>
      </c>
      <c r="DA192" s="215" t="str">
        <f t="shared" si="776"/>
        <v/>
      </c>
      <c r="DB192" s="215" t="str">
        <f t="shared" si="776"/>
        <v/>
      </c>
      <c r="DC192" s="215" t="str">
        <f t="shared" si="776"/>
        <v/>
      </c>
      <c r="DD192" s="215" t="str">
        <f t="shared" si="776"/>
        <v/>
      </c>
      <c r="DE192" s="215" t="str">
        <f t="shared" si="776"/>
        <v/>
      </c>
      <c r="DF192" s="215" t="str">
        <f t="shared" si="776"/>
        <v/>
      </c>
      <c r="DG192" s="215" t="str">
        <f t="shared" si="776"/>
        <v/>
      </c>
      <c r="DH192" s="216" t="str">
        <f t="shared" si="776"/>
        <v/>
      </c>
      <c r="DI192" s="218" t="str">
        <f t="shared" si="776"/>
        <v>938</v>
      </c>
      <c r="DJ192" s="215" t="str">
        <f t="shared" si="776"/>
        <v/>
      </c>
      <c r="DK192" s="215" t="str">
        <f t="shared" si="776"/>
        <v/>
      </c>
      <c r="DL192" s="215" t="str">
        <f t="shared" si="776"/>
        <v/>
      </c>
      <c r="DM192" s="215" t="str">
        <f t="shared" si="776"/>
        <v/>
      </c>
      <c r="DN192" s="215" t="str">
        <f t="shared" si="776"/>
        <v/>
      </c>
      <c r="DO192" s="215" t="str">
        <f t="shared" si="776"/>
        <v/>
      </c>
      <c r="DP192" s="215" t="str">
        <f t="shared" si="776"/>
        <v/>
      </c>
      <c r="DQ192" s="215" t="str">
        <f t="shared" si="776"/>
        <v/>
      </c>
      <c r="DR192" s="216" t="str">
        <f t="shared" si="776"/>
        <v/>
      </c>
      <c r="DS192" s="218" t="str">
        <f t="shared" si="15"/>
        <v>525</v>
      </c>
      <c r="DT192" s="219" t="str">
        <f t="shared" si="16"/>
        <v>938</v>
      </c>
      <c r="DU192" s="208" t="str">
        <f>CY192*'Ores &amp; Ingots'!$C$3+CZ192*'Ores &amp; Ingots'!$C$4+DA192*'Ores &amp; Ingots'!$C$5+DB192*'Ores &amp; Ingots'!$C$6+DC192*'Ores &amp; Ingots'!$C$7+DD192*'Ores &amp; Ingots'!$C$8+DE192*'Ores &amp; Ingots'!$C$9+DF192*'Ores &amp; Ingots'!$C$10+DG192*'Ores &amp; Ingots'!$C$11+DH192*'Ores &amp; Ingots'!$C$12</f>
        <v>67</v>
      </c>
      <c r="DV192" s="208" t="str">
        <f>DI192*'Ores &amp; Ingots'!$B$3+DJ192*'Ores &amp; Ingots'!$B$4+DK192*'Ores &amp; Ingots'!$B$5+DL192*'Ores &amp; Ingots'!$B$6+DM192*'Ores &amp; Ingots'!$B$7+DN192*'Ores &amp; Ingots'!$B$8+DO192*'Ores &amp; Ingots'!$B$9+DP192*'Ores &amp; Ingots'!$B$10+DQ192*'Ores &amp; Ingots'!$B$11+DR192*'Ores &amp; Ingots'!$B$12</f>
        <v>347</v>
      </c>
      <c r="DW192" s="219" t="str">
        <f>CY192*Refining!$G$3+CZ192*Refining!$G$4+DA192*Refining!$G$5+DB192*Refining!$G$6+DC192*Refining!$G$7+DD192*Refining!$G$8+DE192*Refining!$G$9+DF192*Refining!$G$10+DG192*Refining!$G$11+DH192*Refining!$G$12</f>
        <v>36</v>
      </c>
      <c r="DX192" s="219" t="str">
        <f t="shared" si="17"/>
        <v>5,609</v>
      </c>
      <c r="DY192" s="220" t="str">
        <f t="shared" si="18"/>
        <v>0.0056</v>
      </c>
      <c r="DZ192" s="218" t="str">
        <f t="shared" si="19"/>
        <v>69</v>
      </c>
      <c r="EA192" s="221" t="str">
        <f t="shared" ref="EA192:EB192" si="777">DZ192/60</f>
        <v>1.2</v>
      </c>
      <c r="EB192" s="221" t="str">
        <f t="shared" si="777"/>
        <v>0.0</v>
      </c>
      <c r="EC192" s="541" t="str">
        <f t="shared" si="21"/>
        <v>0.00</v>
      </c>
      <c r="ED192" s="218" t="str">
        <f t="shared" si="22"/>
        <v>9,498</v>
      </c>
      <c r="EE192" s="221" t="str">
        <f t="shared" ref="EE192:EF192" si="778">ED192/1000</f>
        <v>9.5</v>
      </c>
      <c r="EF192" s="222" t="str">
        <f t="shared" si="778"/>
        <v>0.01</v>
      </c>
      <c r="EG192" s="542" t="str">
        <f t="shared" si="24"/>
        <v>0.0095</v>
      </c>
      <c r="EH192" s="225">
        <v>48.0</v>
      </c>
    </row>
    <row r="193">
      <c r="A193" s="33"/>
      <c r="B193" s="226" t="s">
        <v>1047</v>
      </c>
      <c r="C193" s="227" t="s">
        <v>886</v>
      </c>
      <c r="D193" s="227">
        <v>1.0</v>
      </c>
      <c r="E193" s="227">
        <v>1.0</v>
      </c>
      <c r="F193" s="227">
        <v>1.0</v>
      </c>
      <c r="G193" s="253" t="str">
        <f t="shared" si="5"/>
        <v>15.6</v>
      </c>
      <c r="H193" s="254">
        <v>5.0</v>
      </c>
      <c r="I193" s="254">
        <v>12.5</v>
      </c>
      <c r="J193" s="254" t="str">
        <f>H193/Main!$D$9</f>
        <v>5</v>
      </c>
      <c r="K193" s="254" t="str">
        <f>I193/Main!$D$10</f>
        <v>12.5</v>
      </c>
      <c r="L193" s="254" t="str">
        <f t="shared" si="6"/>
        <v>2.5</v>
      </c>
      <c r="M193" s="254">
        <v>1.0</v>
      </c>
      <c r="N193" s="255"/>
      <c r="O193" s="255"/>
      <c r="P193" s="255"/>
      <c r="Q193" s="256"/>
      <c r="R193" s="255"/>
      <c r="S193" s="257"/>
      <c r="T193" s="257"/>
      <c r="U193" s="255"/>
      <c r="V193" s="255"/>
      <c r="W193" s="257"/>
      <c r="X193" s="257"/>
      <c r="Y193" s="255"/>
      <c r="Z193" s="255"/>
      <c r="AA193" s="255"/>
      <c r="AB193" s="255"/>
      <c r="AC193" s="335" t="s">
        <v>18</v>
      </c>
      <c r="AD193" s="309">
        <v>13.0</v>
      </c>
      <c r="AE193" s="225">
        <v>0.0</v>
      </c>
      <c r="AF193" s="225">
        <v>0.0</v>
      </c>
      <c r="AG193" s="225">
        <v>0.0</v>
      </c>
      <c r="AH193" s="225">
        <v>0.0</v>
      </c>
      <c r="AI193" s="225">
        <v>0.0</v>
      </c>
      <c r="AJ193" s="225">
        <v>0.0</v>
      </c>
      <c r="AK193" s="225">
        <v>0.0</v>
      </c>
      <c r="AL193" s="225">
        <v>0.0</v>
      </c>
      <c r="AM193" s="225">
        <v>0.0</v>
      </c>
      <c r="AN193" s="225">
        <v>0.0</v>
      </c>
      <c r="AO193" s="225">
        <v>0.0</v>
      </c>
      <c r="AP193" s="225">
        <v>0.0</v>
      </c>
      <c r="AQ193" s="225">
        <v>0.0</v>
      </c>
      <c r="AR193" s="225">
        <v>0.0</v>
      </c>
      <c r="AS193" s="225">
        <v>0.0</v>
      </c>
      <c r="AT193" s="225">
        <v>0.0</v>
      </c>
      <c r="AU193" s="225">
        <v>0.0</v>
      </c>
      <c r="AV193" s="225">
        <v>0.0</v>
      </c>
      <c r="AW193" s="225">
        <v>0.0</v>
      </c>
      <c r="AX193" s="225">
        <v>0.0</v>
      </c>
      <c r="AY193" s="553" t="str">
        <f t="shared" ref="AY193:BS193" si="779">IF(AD193 = 0, "", AD193)</f>
        <v>13</v>
      </c>
      <c r="AZ193" s="227" t="str">
        <f t="shared" si="779"/>
        <v/>
      </c>
      <c r="BA193" s="227" t="str">
        <f t="shared" si="779"/>
        <v/>
      </c>
      <c r="BB193" s="227" t="str">
        <f t="shared" si="779"/>
        <v/>
      </c>
      <c r="BC193" s="227" t="str">
        <f t="shared" si="779"/>
        <v/>
      </c>
      <c r="BD193" s="227" t="str">
        <f t="shared" si="779"/>
        <v/>
      </c>
      <c r="BE193" s="227" t="str">
        <f t="shared" si="779"/>
        <v/>
      </c>
      <c r="BF193" s="227" t="str">
        <f t="shared" si="779"/>
        <v/>
      </c>
      <c r="BG193" s="227" t="str">
        <f t="shared" si="779"/>
        <v/>
      </c>
      <c r="BH193" s="227" t="str">
        <f t="shared" si="779"/>
        <v/>
      </c>
      <c r="BI193" s="227" t="str">
        <f t="shared" si="779"/>
        <v/>
      </c>
      <c r="BJ193" s="227" t="str">
        <f t="shared" si="779"/>
        <v/>
      </c>
      <c r="BK193" s="227" t="str">
        <f t="shared" si="779"/>
        <v/>
      </c>
      <c r="BL193" s="227" t="str">
        <f t="shared" si="779"/>
        <v/>
      </c>
      <c r="BM193" s="227" t="str">
        <f t="shared" si="779"/>
        <v/>
      </c>
      <c r="BN193" s="227" t="str">
        <f t="shared" si="779"/>
        <v/>
      </c>
      <c r="BO193" s="227" t="str">
        <f t="shared" si="779"/>
        <v/>
      </c>
      <c r="BP193" s="227" t="str">
        <f t="shared" si="779"/>
        <v/>
      </c>
      <c r="BQ193" s="227" t="str">
        <f t="shared" si="779"/>
        <v/>
      </c>
      <c r="BR193" s="227" t="str">
        <f t="shared" si="779"/>
        <v/>
      </c>
      <c r="BS193" s="238" t="str">
        <f t="shared" si="779"/>
        <v/>
      </c>
      <c r="BT193" s="239" t="str">
        <f>$AY193*Assembly!Y$4+$AZ193*Assembly!Y$5+$BA193*Assembly!Y$6+$BB193*Assembly!Y$7+$BC193*Assembly!Y$8+$BD193*Assembly!Y$9+$BE193*Assembly!Y$10+$BF193*Assembly!Y$11+$BG193*Assembly!Y$12+$BH193*Assembly!Y$13+$BI193*Assembly!Y$14+$BJ193*Assembly!Y$15+$BK193*Assembly!Y$16+$BL193*Assembly!Y$17+$BM193*Assembly!Y$18+$BN193*Assembly!Y$19+$BO193*Assembly!Y$20+$BP193*Assembly!Y$21+$BQ193*Assembly!Y$22+$BR193*Assembly!Y$23+$BS193*Assembly!Y$24</f>
        <v>260</v>
      </c>
      <c r="BU193" s="225" t="str">
        <f t="shared" si="8"/>
        <v>17</v>
      </c>
      <c r="BV193" s="225" t="str">
        <f>$AY193*Assembly!AC$4+$AZ193*Assembly!AC$5+$BA193*Assembly!AC$6+$BB193*Assembly!AC$7+$BC193*Assembly!AC$8+$BD193*Assembly!AC$9+$BE193*Assembly!AC$10+$BF193*Assembly!AC$11+$BG193*Assembly!AC$12+$BH193*Assembly!AC$13+$BI193*Assembly!AC$14+$BJ193*Assembly!AC$15+$BK193*Assembly!AC$16+$BL193*Assembly!AC$17+$BM193*Assembly!AC$18+$BN193*Assembly!AC$19+$BO193*Assembly!AC$20+$BP193*Assembly!AC$21+$BQ193*Assembly!AC$22+$BR193*Assembly!AC$23+$BS193*Assembly!AC$24</f>
        <v>1,300</v>
      </c>
      <c r="BW193" s="240" t="str">
        <f t="shared" si="9"/>
        <v>5.00</v>
      </c>
      <c r="BX193" s="241" t="str">
        <f t="shared" si="10"/>
        <v>83</v>
      </c>
      <c r="BY193" s="242" t="str">
        <f t="shared" si="11"/>
        <v>78.1</v>
      </c>
      <c r="BZ193" s="225"/>
      <c r="CA193" s="225" t="str">
        <f>$AY193*Assembly!X$4+$AZ193*Assembly!X$5+$BA193*Assembly!X$6+$BB193*Assembly!X$7+$BC193*Assembly!X$8+$BD193*Assembly!X$9+$BE193*Assembly!X$10+$BF193*Assembly!X$11+$BG193*Assembly!X$12+$BH193*Assembly!X$13+$BI193*Assembly!X$14+$BJ193*Assembly!X$15+$BK193*Assembly!X$16+$BL193*Assembly!X$17+$BM193*Assembly!X$18+$BN193*Assembly!X$19+$BO193*Assembly!X$20+$BP193*Assembly!X$21+$BQ193*Assembly!X$22+$BR193*Assembly!X$23+$BS193*Assembly!X$24</f>
        <v>13</v>
      </c>
      <c r="CB193" s="225" t="str">
        <f t="shared" si="12"/>
        <v>2,022</v>
      </c>
      <c r="CC193" s="223" t="str">
        <f t="shared" si="13"/>
        <v>0.0020</v>
      </c>
      <c r="CD193" s="243" t="str">
        <f>$AY193*Assembly!AB$4+$AZ193*Assembly!AB$5+$BA193*Assembly!AB$6+$BB193*Assembly!AB$7+$BC193*Assembly!AB$8+$BD193*Assembly!AB$9+$BE193*Assembly!AB$10+$BF193*Assembly!AB$11+$BG193*Assembly!AB$12+$BH193*Assembly!AB$13+$BI193*Assembly!AB$14+$BJ193*Assembly!AB$15+$BK193*Assembly!AB$16+$BL193*Assembly!AB$17+$BM193*Assembly!AB$18+$BN193*Assembly!AB$19+$BO193*Assembly!AB$20+$BP193*Assembly!AB$21+$BQ193*Assembly!AB$22+$BR193*Assembly!AB$23+$BS193*Assembly!AB$24</f>
        <v>39</v>
      </c>
      <c r="CE193" s="256" t="str">
        <f>$AY193*Assembly!M$4+$AZ193*Assembly!M$5+$BA193*Assembly!M$6+$BB193*Assembly!M$7+$BC193*Assembly!M$8+$BD193*Assembly!M$9+$BE193*Assembly!M$10+$BF193*Assembly!M$11+$BG193*Assembly!M$12+$BH193*Assembly!M$13+$BI193*Assembly!M$14+$BJ193*Assembly!M$15+$BK193*Assembly!M$16+$BL193*Assembly!M$17+$BM193*Assembly!M$18+$BN193*Assembly!M$19+$BO193*Assembly!M$20+$BP193*Assembly!M$21+$BQ193*Assembly!M$22+$BR193*Assembly!M$23+$BS193*Assembly!M$24</f>
        <v>273</v>
      </c>
      <c r="CF193" s="256" t="str">
        <f>$AY193*Assembly!N$4+$AZ193*Assembly!N$5+$BA193*Assembly!N$6+$BB193*Assembly!N$7+$BC193*Assembly!N$8+$BD193*Assembly!N$9+$BE193*Assembly!N$10+$BF193*Assembly!N$11+$BG193*Assembly!N$12+$BH193*Assembly!N$13+$BI193*Assembly!N$14+$BJ193*Assembly!N$15+$BK193*Assembly!N$16+$BL193*Assembly!N$17+$BM193*Assembly!N$18+$BN193*Assembly!N$19+$BO193*Assembly!N$20+$BP193*Assembly!N$21+$BQ193*Assembly!N$22+$BR193*Assembly!N$23+$BS193*Assembly!N$24</f>
        <v>0</v>
      </c>
      <c r="CG193" s="256" t="str">
        <f>$AY193*Assembly!O$4+$AZ193*Assembly!O$5+$BA193*Assembly!O$6+$BB193*Assembly!O$7+$BC193*Assembly!O$8+$BD193*Assembly!O$9+$BE193*Assembly!O$10+$BF193*Assembly!O$11+$BG193*Assembly!O$12+$BH193*Assembly!O$13+$BI193*Assembly!O$14+$BJ193*Assembly!O$15+$BK193*Assembly!O$16+$BL193*Assembly!O$17+$BM193*Assembly!O$18+$BN193*Assembly!O$19+$BO193*Assembly!O$20+$BP193*Assembly!O$21+$BQ193*Assembly!O$22+$BR193*Assembly!O$23+$BS193*Assembly!O$24</f>
        <v>0</v>
      </c>
      <c r="CH193" s="254" t="str">
        <f>$AY193*Assembly!P$4+$AZ193*Assembly!P$5+$BA193*Assembly!P$6+$BB193*Assembly!P$7+$BC193*Assembly!P$8+$BD193*Assembly!P$9+$BE193*Assembly!P$10+$BF193*Assembly!P$11+$BG193*Assembly!P$12+$BH193*Assembly!P$13+$BI193*Assembly!P$14+$BJ193*Assembly!P$15+$BK193*Assembly!P$16+$BL193*Assembly!P$17+$BM193*Assembly!P$18+$BN193*Assembly!P$19+$BO193*Assembly!P$20+$BP193*Assembly!P$21+$BQ193*Assembly!P$22+$BR193*Assembly!P$23+$BS193*Assembly!P$24</f>
        <v>0</v>
      </c>
      <c r="CI193" s="254" t="str">
        <f>$AY193*Assembly!Q$4+$AZ193*Assembly!Q$5+$BA193*Assembly!Q$6+$BB193*Assembly!Q$7+$BC193*Assembly!Q$8+$BD193*Assembly!Q$9+$BE193*Assembly!Q$10+$BF193*Assembly!Q$11+$BG193*Assembly!Q$12+$BH193*Assembly!Q$13+$BI193*Assembly!Q$14+$BJ193*Assembly!Q$15+$BK193*Assembly!Q$16+$BL193*Assembly!Q$17+$BM193*Assembly!Q$18+$BN193*Assembly!Q$19+$BO193*Assembly!Q$20+$BP193*Assembly!Q$21+$BQ193*Assembly!Q$22+$BR193*Assembly!Q$23+$BS193*Assembly!Q$24</f>
        <v>0</v>
      </c>
      <c r="CJ193" s="256" t="str">
        <f>$AY193*Assembly!R$4+$AZ193*Assembly!R$5+$BA193*Assembly!R$6+$BB193*Assembly!R$7+$BC193*Assembly!R$8+$BD193*Assembly!R$9+$BE193*Assembly!R$10+$BF193*Assembly!R$11+$BG193*Assembly!R$12+$BH193*Assembly!R$13+$BI193*Assembly!R$14+$BJ193*Assembly!R$15+$BK193*Assembly!R$16+$BL193*Assembly!R$17+$BM193*Assembly!R$18+$BN193*Assembly!R$19+$BO193*Assembly!R$20+$BP193*Assembly!R$21+$BQ193*Assembly!R$22+$BR193*Assembly!R$23+$BS193*Assembly!R$24</f>
        <v>0</v>
      </c>
      <c r="CK193" s="254" t="str">
        <f>$AY193*Assembly!S$4+$AZ193*Assembly!S$5+$BA193*Assembly!S$6+$BB193*Assembly!S$7+$BC193*Assembly!S$8+$BD193*Assembly!S$9+$BE193*Assembly!S$10+$BF193*Assembly!S$11+$BG193*Assembly!S$12+$BH193*Assembly!S$13+$BI193*Assembly!S$14+$BJ193*Assembly!S$15+$BK193*Assembly!S$16+$BL193*Assembly!S$17+$BM193*Assembly!S$18+$BN193*Assembly!S$19+$BO193*Assembly!S$20+$BP193*Assembly!S$21+$BQ193*Assembly!S$22+$BR193*Assembly!S$23+$BS193*Assembly!S$24</f>
        <v>0</v>
      </c>
      <c r="CL193" s="254" t="str">
        <f>$AY193*Assembly!T$4+$AZ193*Assembly!T$5+$BA193*Assembly!T$6+$BB193*Assembly!T$7+$BC193*Assembly!T$8+$BD193*Assembly!T$9+$BE193*Assembly!T$10+$BF193*Assembly!T$11+$BG193*Assembly!T$12+$BH193*Assembly!T$13+$BI193*Assembly!T$14+$BJ193*Assembly!T$15+$BK193*Assembly!T$16+$BL193*Assembly!T$17+$BM193*Assembly!T$18+$BN193*Assembly!T$19+$BO193*Assembly!T$20+$BP193*Assembly!T$21+$BQ193*Assembly!T$22+$BR193*Assembly!T$23+$BS193*Assembly!T$24</f>
        <v>0</v>
      </c>
      <c r="CM193" s="254" t="str">
        <f>$AY193*Assembly!U$4+$AZ193*Assembly!U$5+$BA193*Assembly!U$6+$BB193*Assembly!U$7+$BC193*Assembly!U$8+$BD193*Assembly!U$9+$BE193*Assembly!U$10+$BF193*Assembly!U$11+$BG193*Assembly!U$12+$BH193*Assembly!U$13+$BI193*Assembly!U$14+$BJ193*Assembly!U$15+$BK193*Assembly!U$16+$BL193*Assembly!U$17+$BM193*Assembly!U$18+$BN193*Assembly!U$19+$BO193*Assembly!U$20+$BP193*Assembly!U$21+$BQ193*Assembly!U$22+$BR193*Assembly!U$23+$BS193*Assembly!U$24</f>
        <v>0</v>
      </c>
      <c r="CN193" s="256" t="str">
        <f>$AY193*Assembly!V$4+$AZ193*Assembly!V$5+$BA193*Assembly!V$6+$BB193*Assembly!V$7+$BC193*Assembly!V$8+$BD193*Assembly!V$9+$BE193*Assembly!V$10+$BF193*Assembly!V$11+$BG193*Assembly!V$12+$BH193*Assembly!V$13+$BI193*Assembly!V$14+$BJ193*Assembly!V$15+$BK193*Assembly!V$16+$BL193*Assembly!V$17+$BM193*Assembly!V$18+$BN193*Assembly!V$19+$BO193*Assembly!V$20+$BP193*Assembly!V$21+$BQ193*Assembly!V$22+$BR193*Assembly!V$23+$BS193*Assembly!V$24</f>
        <v>0</v>
      </c>
      <c r="CO193" s="256" t="str">
        <f>CE193*Refining!$F$3</f>
        <v>488</v>
      </c>
      <c r="CP193" s="256" t="str">
        <f>CF193*Refining!$F$4</f>
        <v>0</v>
      </c>
      <c r="CQ193" s="256" t="str">
        <f>CG193*Refining!$F$5</f>
        <v>0</v>
      </c>
      <c r="CR193" s="256" t="str">
        <f>CH193*Refining!$F$6</f>
        <v>0</v>
      </c>
      <c r="CS193" s="256" t="str">
        <f>CI193*Refining!$F$7</f>
        <v>0</v>
      </c>
      <c r="CT193" s="256" t="str">
        <f>CJ193*Refining!$F$8</f>
        <v>0</v>
      </c>
      <c r="CU193" s="256" t="str">
        <f>CK193*Refining!$F$9</f>
        <v>0</v>
      </c>
      <c r="CV193" s="256" t="str">
        <f>CL193*Refining!$F$10</f>
        <v>0</v>
      </c>
      <c r="CW193" s="256" t="str">
        <f>CM193*Refining!$F$11</f>
        <v>0</v>
      </c>
      <c r="CX193" s="256" t="str">
        <f>CN193*Refining!$F$12</f>
        <v>0</v>
      </c>
      <c r="CY193" s="248" t="str">
        <f t="shared" ref="CY193:DR193" si="780">IF(CE193 = 0, "", CE193)</f>
        <v>273</v>
      </c>
      <c r="CZ193" s="245" t="str">
        <f t="shared" si="780"/>
        <v/>
      </c>
      <c r="DA193" s="245" t="str">
        <f t="shared" si="780"/>
        <v/>
      </c>
      <c r="DB193" s="245" t="str">
        <f t="shared" si="780"/>
        <v/>
      </c>
      <c r="DC193" s="245" t="str">
        <f t="shared" si="780"/>
        <v/>
      </c>
      <c r="DD193" s="245" t="str">
        <f t="shared" si="780"/>
        <v/>
      </c>
      <c r="DE193" s="245" t="str">
        <f t="shared" si="780"/>
        <v/>
      </c>
      <c r="DF193" s="245" t="str">
        <f t="shared" si="780"/>
        <v/>
      </c>
      <c r="DG193" s="245" t="str">
        <f t="shared" si="780"/>
        <v/>
      </c>
      <c r="DH193" s="246" t="str">
        <f t="shared" si="780"/>
        <v/>
      </c>
      <c r="DI193" s="248" t="str">
        <f t="shared" si="780"/>
        <v>488</v>
      </c>
      <c r="DJ193" s="245" t="str">
        <f t="shared" si="780"/>
        <v/>
      </c>
      <c r="DK193" s="245" t="str">
        <f t="shared" si="780"/>
        <v/>
      </c>
      <c r="DL193" s="245" t="str">
        <f t="shared" si="780"/>
        <v/>
      </c>
      <c r="DM193" s="245" t="str">
        <f t="shared" si="780"/>
        <v/>
      </c>
      <c r="DN193" s="245" t="str">
        <f t="shared" si="780"/>
        <v/>
      </c>
      <c r="DO193" s="245" t="str">
        <f t="shared" si="780"/>
        <v/>
      </c>
      <c r="DP193" s="245" t="str">
        <f t="shared" si="780"/>
        <v/>
      </c>
      <c r="DQ193" s="245" t="str">
        <f t="shared" si="780"/>
        <v/>
      </c>
      <c r="DR193" s="246" t="str">
        <f t="shared" si="780"/>
        <v/>
      </c>
      <c r="DS193" s="248" t="str">
        <f t="shared" si="15"/>
        <v>273</v>
      </c>
      <c r="DT193" s="249" t="str">
        <f t="shared" si="16"/>
        <v>488</v>
      </c>
      <c r="DU193" s="225" t="str">
        <f>CY193*'Ores &amp; Ingots'!$C$3+CZ193*'Ores &amp; Ingots'!$C$4+DA193*'Ores &amp; Ingots'!$C$5+DB193*'Ores &amp; Ingots'!$C$6+DC193*'Ores &amp; Ingots'!$C$7+DD193*'Ores &amp; Ingots'!$C$8+DE193*'Ores &amp; Ingots'!$C$9+DF193*'Ores &amp; Ingots'!$C$10+DG193*'Ores &amp; Ingots'!$C$11+DH193*'Ores &amp; Ingots'!$C$12</f>
        <v>35</v>
      </c>
      <c r="DV193" s="225" t="str">
        <f>DI193*'Ores &amp; Ingots'!$B$3+DJ193*'Ores &amp; Ingots'!$B$4+DK193*'Ores &amp; Ingots'!$B$5+DL193*'Ores &amp; Ingots'!$B$6+DM193*'Ores &amp; Ingots'!$B$7+DN193*'Ores &amp; Ingots'!$B$8+DO193*'Ores &amp; Ingots'!$B$9+DP193*'Ores &amp; Ingots'!$B$10+DQ193*'Ores &amp; Ingots'!$B$11+DR193*'Ores &amp; Ingots'!$B$12</f>
        <v>180</v>
      </c>
      <c r="DW193" s="249" t="str">
        <f>CY193*Refining!$G$3+CZ193*Refining!$G$4+DA193*Refining!$G$5+DB193*Refining!$G$6+DC193*Refining!$G$7+DD193*Refining!$G$8+DE193*Refining!$G$9+DF193*Refining!$G$10+DG193*Refining!$G$11+DH193*Refining!$G$12</f>
        <v>19</v>
      </c>
      <c r="DX193" s="249" t="str">
        <f t="shared" si="17"/>
        <v>2,917</v>
      </c>
      <c r="DY193" s="250" t="str">
        <f t="shared" si="18"/>
        <v>0.0029</v>
      </c>
      <c r="DZ193" s="248" t="str">
        <f t="shared" si="19"/>
        <v>37</v>
      </c>
      <c r="EA193" s="251" t="str">
        <f t="shared" ref="EA193:EB193" si="781">DZ193/60</f>
        <v>0.6</v>
      </c>
      <c r="EB193" s="251" t="str">
        <f t="shared" si="781"/>
        <v>0.0</v>
      </c>
      <c r="EC193" s="543" t="str">
        <f t="shared" si="21"/>
        <v>0.00</v>
      </c>
      <c r="ED193" s="248" t="str">
        <f t="shared" si="22"/>
        <v>4,939</v>
      </c>
      <c r="EE193" s="251" t="str">
        <f t="shared" ref="EE193:EF193" si="782">ED193/1000</f>
        <v>4.9</v>
      </c>
      <c r="EF193" s="252" t="str">
        <f t="shared" si="782"/>
        <v>0.00</v>
      </c>
      <c r="EG193" s="544" t="str">
        <f t="shared" si="24"/>
        <v>0.0049</v>
      </c>
      <c r="EH193" s="225">
        <v>32.0</v>
      </c>
    </row>
    <row r="194">
      <c r="A194" s="33"/>
      <c r="B194" s="226" t="s">
        <v>1048</v>
      </c>
      <c r="C194" s="227" t="s">
        <v>886</v>
      </c>
      <c r="D194" s="227">
        <v>1.0</v>
      </c>
      <c r="E194" s="227">
        <v>1.0</v>
      </c>
      <c r="F194" s="227">
        <v>1.0</v>
      </c>
      <c r="G194" s="253" t="str">
        <f t="shared" si="5"/>
        <v>15.6</v>
      </c>
      <c r="H194" s="254">
        <v>8.0</v>
      </c>
      <c r="I194" s="254">
        <v>20.0</v>
      </c>
      <c r="J194" s="254" t="str">
        <f>H194/Main!$D$9</f>
        <v>8</v>
      </c>
      <c r="K194" s="254" t="str">
        <f>I194/Main!$D$10</f>
        <v>20</v>
      </c>
      <c r="L194" s="254" t="str">
        <f t="shared" si="6"/>
        <v>2.5</v>
      </c>
      <c r="M194" s="254">
        <v>1.0</v>
      </c>
      <c r="N194" s="255"/>
      <c r="O194" s="255"/>
      <c r="P194" s="255"/>
      <c r="Q194" s="256"/>
      <c r="R194" s="255"/>
      <c r="S194" s="257"/>
      <c r="T194" s="257"/>
      <c r="U194" s="255"/>
      <c r="V194" s="255"/>
      <c r="W194" s="257"/>
      <c r="X194" s="257"/>
      <c r="Y194" s="255"/>
      <c r="Z194" s="255"/>
      <c r="AA194" s="255"/>
      <c r="AB194" s="255"/>
      <c r="AC194" s="335" t="s">
        <v>18</v>
      </c>
      <c r="AD194" s="309">
        <v>25.0</v>
      </c>
      <c r="AE194" s="225">
        <v>0.0</v>
      </c>
      <c r="AF194" s="225">
        <v>0.0</v>
      </c>
      <c r="AG194" s="225">
        <v>0.0</v>
      </c>
      <c r="AH194" s="225">
        <v>0.0</v>
      </c>
      <c r="AI194" s="225">
        <v>0.0</v>
      </c>
      <c r="AJ194" s="225">
        <v>0.0</v>
      </c>
      <c r="AK194" s="225">
        <v>0.0</v>
      </c>
      <c r="AL194" s="225">
        <v>0.0</v>
      </c>
      <c r="AM194" s="225">
        <v>0.0</v>
      </c>
      <c r="AN194" s="225">
        <v>0.0</v>
      </c>
      <c r="AO194" s="225">
        <v>0.0</v>
      </c>
      <c r="AP194" s="225">
        <v>0.0</v>
      </c>
      <c r="AQ194" s="225">
        <v>0.0</v>
      </c>
      <c r="AR194" s="225">
        <v>0.0</v>
      </c>
      <c r="AS194" s="225">
        <v>0.0</v>
      </c>
      <c r="AT194" s="225">
        <v>0.0</v>
      </c>
      <c r="AU194" s="225">
        <v>0.0</v>
      </c>
      <c r="AV194" s="225">
        <v>0.0</v>
      </c>
      <c r="AW194" s="225">
        <v>0.0</v>
      </c>
      <c r="AX194" s="225">
        <v>0.0</v>
      </c>
      <c r="AY194" s="553" t="str">
        <f t="shared" ref="AY194:BS194" si="783">IF(AD194 = 0, "", AD194)</f>
        <v>25</v>
      </c>
      <c r="AZ194" s="227" t="str">
        <f t="shared" si="783"/>
        <v/>
      </c>
      <c r="BA194" s="227" t="str">
        <f t="shared" si="783"/>
        <v/>
      </c>
      <c r="BB194" s="227" t="str">
        <f t="shared" si="783"/>
        <v/>
      </c>
      <c r="BC194" s="227" t="str">
        <f t="shared" si="783"/>
        <v/>
      </c>
      <c r="BD194" s="227" t="str">
        <f t="shared" si="783"/>
        <v/>
      </c>
      <c r="BE194" s="227" t="str">
        <f t="shared" si="783"/>
        <v/>
      </c>
      <c r="BF194" s="227" t="str">
        <f t="shared" si="783"/>
        <v/>
      </c>
      <c r="BG194" s="227" t="str">
        <f t="shared" si="783"/>
        <v/>
      </c>
      <c r="BH194" s="227" t="str">
        <f t="shared" si="783"/>
        <v/>
      </c>
      <c r="BI194" s="227" t="str">
        <f t="shared" si="783"/>
        <v/>
      </c>
      <c r="BJ194" s="227" t="str">
        <f t="shared" si="783"/>
        <v/>
      </c>
      <c r="BK194" s="227" t="str">
        <f t="shared" si="783"/>
        <v/>
      </c>
      <c r="BL194" s="227" t="str">
        <f t="shared" si="783"/>
        <v/>
      </c>
      <c r="BM194" s="227" t="str">
        <f t="shared" si="783"/>
        <v/>
      </c>
      <c r="BN194" s="227" t="str">
        <f t="shared" si="783"/>
        <v/>
      </c>
      <c r="BO194" s="227" t="str">
        <f t="shared" si="783"/>
        <v/>
      </c>
      <c r="BP194" s="227" t="str">
        <f t="shared" si="783"/>
        <v/>
      </c>
      <c r="BQ194" s="227" t="str">
        <f t="shared" si="783"/>
        <v/>
      </c>
      <c r="BR194" s="227" t="str">
        <f t="shared" si="783"/>
        <v/>
      </c>
      <c r="BS194" s="238" t="str">
        <f t="shared" si="783"/>
        <v/>
      </c>
      <c r="BT194" s="239" t="str">
        <f>$AY194*Assembly!Y$4+$AZ194*Assembly!Y$5+$BA194*Assembly!Y$6+$BB194*Assembly!Y$7+$BC194*Assembly!Y$8+$BD194*Assembly!Y$9+$BE194*Assembly!Y$10+$BF194*Assembly!Y$11+$BG194*Assembly!Y$12+$BH194*Assembly!Y$13+$BI194*Assembly!Y$14+$BJ194*Assembly!Y$15+$BK194*Assembly!Y$16+$BL194*Assembly!Y$17+$BM194*Assembly!Y$18+$BN194*Assembly!Y$19+$BO194*Assembly!Y$20+$BP194*Assembly!Y$21+$BQ194*Assembly!Y$22+$BR194*Assembly!Y$23+$BS194*Assembly!Y$24</f>
        <v>500</v>
      </c>
      <c r="BU194" s="225" t="str">
        <f t="shared" si="8"/>
        <v>32</v>
      </c>
      <c r="BV194" s="225" t="str">
        <f>$AY194*Assembly!AC$4+$AZ194*Assembly!AC$5+$BA194*Assembly!AC$6+$BB194*Assembly!AC$7+$BC194*Assembly!AC$8+$BD194*Assembly!AC$9+$BE194*Assembly!AC$10+$BF194*Assembly!AC$11+$BG194*Assembly!AC$12+$BH194*Assembly!AC$13+$BI194*Assembly!AC$14+$BJ194*Assembly!AC$15+$BK194*Assembly!AC$16+$BL194*Assembly!AC$17+$BM194*Assembly!AC$18+$BN194*Assembly!AC$19+$BO194*Assembly!AC$20+$BP194*Assembly!AC$21+$BQ194*Assembly!AC$22+$BR194*Assembly!AC$23+$BS194*Assembly!AC$24</f>
        <v>2,500</v>
      </c>
      <c r="BW194" s="240" t="str">
        <f t="shared" si="9"/>
        <v>5.00</v>
      </c>
      <c r="BX194" s="241" t="str">
        <f t="shared" si="10"/>
        <v>160</v>
      </c>
      <c r="BY194" s="242" t="str">
        <f t="shared" si="11"/>
        <v>78.1</v>
      </c>
      <c r="BZ194" s="225"/>
      <c r="CA194" s="225" t="str">
        <f>$AY194*Assembly!X$4+$AZ194*Assembly!X$5+$BA194*Assembly!X$6+$BB194*Assembly!X$7+$BC194*Assembly!X$8+$BD194*Assembly!X$9+$BE194*Assembly!X$10+$BF194*Assembly!X$11+$BG194*Assembly!X$12+$BH194*Assembly!X$13+$BI194*Assembly!X$14+$BJ194*Assembly!X$15+$BK194*Assembly!X$16+$BL194*Assembly!X$17+$BM194*Assembly!X$18+$BN194*Assembly!X$19+$BO194*Assembly!X$20+$BP194*Assembly!X$21+$BQ194*Assembly!X$22+$BR194*Assembly!X$23+$BS194*Assembly!X$24</f>
        <v>25</v>
      </c>
      <c r="CB194" s="225" t="str">
        <f t="shared" si="12"/>
        <v>3,889</v>
      </c>
      <c r="CC194" s="223" t="str">
        <f t="shared" si="13"/>
        <v>0.0039</v>
      </c>
      <c r="CD194" s="243" t="str">
        <f>$AY194*Assembly!AB$4+$AZ194*Assembly!AB$5+$BA194*Assembly!AB$6+$BB194*Assembly!AB$7+$BC194*Assembly!AB$8+$BD194*Assembly!AB$9+$BE194*Assembly!AB$10+$BF194*Assembly!AB$11+$BG194*Assembly!AB$12+$BH194*Assembly!AB$13+$BI194*Assembly!AB$14+$BJ194*Assembly!AB$15+$BK194*Assembly!AB$16+$BL194*Assembly!AB$17+$BM194*Assembly!AB$18+$BN194*Assembly!AB$19+$BO194*Assembly!AB$20+$BP194*Assembly!AB$21+$BQ194*Assembly!AB$22+$BR194*Assembly!AB$23+$BS194*Assembly!AB$24</f>
        <v>75</v>
      </c>
      <c r="CE194" s="256" t="str">
        <f>$AY194*Assembly!M$4+$AZ194*Assembly!M$5+$BA194*Assembly!M$6+$BB194*Assembly!M$7+$BC194*Assembly!M$8+$BD194*Assembly!M$9+$BE194*Assembly!M$10+$BF194*Assembly!M$11+$BG194*Assembly!M$12+$BH194*Assembly!M$13+$BI194*Assembly!M$14+$BJ194*Assembly!M$15+$BK194*Assembly!M$16+$BL194*Assembly!M$17+$BM194*Assembly!M$18+$BN194*Assembly!M$19+$BO194*Assembly!M$20+$BP194*Assembly!M$21+$BQ194*Assembly!M$22+$BR194*Assembly!M$23+$BS194*Assembly!M$24</f>
        <v>525</v>
      </c>
      <c r="CF194" s="256" t="str">
        <f>$AY194*Assembly!N$4+$AZ194*Assembly!N$5+$BA194*Assembly!N$6+$BB194*Assembly!N$7+$BC194*Assembly!N$8+$BD194*Assembly!N$9+$BE194*Assembly!N$10+$BF194*Assembly!N$11+$BG194*Assembly!N$12+$BH194*Assembly!N$13+$BI194*Assembly!N$14+$BJ194*Assembly!N$15+$BK194*Assembly!N$16+$BL194*Assembly!N$17+$BM194*Assembly!N$18+$BN194*Assembly!N$19+$BO194*Assembly!N$20+$BP194*Assembly!N$21+$BQ194*Assembly!N$22+$BR194*Assembly!N$23+$BS194*Assembly!N$24</f>
        <v>0</v>
      </c>
      <c r="CG194" s="256" t="str">
        <f>$AY194*Assembly!O$4+$AZ194*Assembly!O$5+$BA194*Assembly!O$6+$BB194*Assembly!O$7+$BC194*Assembly!O$8+$BD194*Assembly!O$9+$BE194*Assembly!O$10+$BF194*Assembly!O$11+$BG194*Assembly!O$12+$BH194*Assembly!O$13+$BI194*Assembly!O$14+$BJ194*Assembly!O$15+$BK194*Assembly!O$16+$BL194*Assembly!O$17+$BM194*Assembly!O$18+$BN194*Assembly!O$19+$BO194*Assembly!O$20+$BP194*Assembly!O$21+$BQ194*Assembly!O$22+$BR194*Assembly!O$23+$BS194*Assembly!O$24</f>
        <v>0</v>
      </c>
      <c r="CH194" s="254" t="str">
        <f>$AY194*Assembly!P$4+$AZ194*Assembly!P$5+$BA194*Assembly!P$6+$BB194*Assembly!P$7+$BC194*Assembly!P$8+$BD194*Assembly!P$9+$BE194*Assembly!P$10+$BF194*Assembly!P$11+$BG194*Assembly!P$12+$BH194*Assembly!P$13+$BI194*Assembly!P$14+$BJ194*Assembly!P$15+$BK194*Assembly!P$16+$BL194*Assembly!P$17+$BM194*Assembly!P$18+$BN194*Assembly!P$19+$BO194*Assembly!P$20+$BP194*Assembly!P$21+$BQ194*Assembly!P$22+$BR194*Assembly!P$23+$BS194*Assembly!P$24</f>
        <v>0</v>
      </c>
      <c r="CI194" s="254" t="str">
        <f>$AY194*Assembly!Q$4+$AZ194*Assembly!Q$5+$BA194*Assembly!Q$6+$BB194*Assembly!Q$7+$BC194*Assembly!Q$8+$BD194*Assembly!Q$9+$BE194*Assembly!Q$10+$BF194*Assembly!Q$11+$BG194*Assembly!Q$12+$BH194*Assembly!Q$13+$BI194*Assembly!Q$14+$BJ194*Assembly!Q$15+$BK194*Assembly!Q$16+$BL194*Assembly!Q$17+$BM194*Assembly!Q$18+$BN194*Assembly!Q$19+$BO194*Assembly!Q$20+$BP194*Assembly!Q$21+$BQ194*Assembly!Q$22+$BR194*Assembly!Q$23+$BS194*Assembly!Q$24</f>
        <v>0</v>
      </c>
      <c r="CJ194" s="256" t="str">
        <f>$AY194*Assembly!R$4+$AZ194*Assembly!R$5+$BA194*Assembly!R$6+$BB194*Assembly!R$7+$BC194*Assembly!R$8+$BD194*Assembly!R$9+$BE194*Assembly!R$10+$BF194*Assembly!R$11+$BG194*Assembly!R$12+$BH194*Assembly!R$13+$BI194*Assembly!R$14+$BJ194*Assembly!R$15+$BK194*Assembly!R$16+$BL194*Assembly!R$17+$BM194*Assembly!R$18+$BN194*Assembly!R$19+$BO194*Assembly!R$20+$BP194*Assembly!R$21+$BQ194*Assembly!R$22+$BR194*Assembly!R$23+$BS194*Assembly!R$24</f>
        <v>0</v>
      </c>
      <c r="CK194" s="254" t="str">
        <f>$AY194*Assembly!S$4+$AZ194*Assembly!S$5+$BA194*Assembly!S$6+$BB194*Assembly!S$7+$BC194*Assembly!S$8+$BD194*Assembly!S$9+$BE194*Assembly!S$10+$BF194*Assembly!S$11+$BG194*Assembly!S$12+$BH194*Assembly!S$13+$BI194*Assembly!S$14+$BJ194*Assembly!S$15+$BK194*Assembly!S$16+$BL194*Assembly!S$17+$BM194*Assembly!S$18+$BN194*Assembly!S$19+$BO194*Assembly!S$20+$BP194*Assembly!S$21+$BQ194*Assembly!S$22+$BR194*Assembly!S$23+$BS194*Assembly!S$24</f>
        <v>0</v>
      </c>
      <c r="CL194" s="254" t="str">
        <f>$AY194*Assembly!T$4+$AZ194*Assembly!T$5+$BA194*Assembly!T$6+$BB194*Assembly!T$7+$BC194*Assembly!T$8+$BD194*Assembly!T$9+$BE194*Assembly!T$10+$BF194*Assembly!T$11+$BG194*Assembly!T$12+$BH194*Assembly!T$13+$BI194*Assembly!T$14+$BJ194*Assembly!T$15+$BK194*Assembly!T$16+$BL194*Assembly!T$17+$BM194*Assembly!T$18+$BN194*Assembly!T$19+$BO194*Assembly!T$20+$BP194*Assembly!T$21+$BQ194*Assembly!T$22+$BR194*Assembly!T$23+$BS194*Assembly!T$24</f>
        <v>0</v>
      </c>
      <c r="CM194" s="254" t="str">
        <f>$AY194*Assembly!U$4+$AZ194*Assembly!U$5+$BA194*Assembly!U$6+$BB194*Assembly!U$7+$BC194*Assembly!U$8+$BD194*Assembly!U$9+$BE194*Assembly!U$10+$BF194*Assembly!U$11+$BG194*Assembly!U$12+$BH194*Assembly!U$13+$BI194*Assembly!U$14+$BJ194*Assembly!U$15+$BK194*Assembly!U$16+$BL194*Assembly!U$17+$BM194*Assembly!U$18+$BN194*Assembly!U$19+$BO194*Assembly!U$20+$BP194*Assembly!U$21+$BQ194*Assembly!U$22+$BR194*Assembly!U$23+$BS194*Assembly!U$24</f>
        <v>0</v>
      </c>
      <c r="CN194" s="256" t="str">
        <f>$AY194*Assembly!V$4+$AZ194*Assembly!V$5+$BA194*Assembly!V$6+$BB194*Assembly!V$7+$BC194*Assembly!V$8+$BD194*Assembly!V$9+$BE194*Assembly!V$10+$BF194*Assembly!V$11+$BG194*Assembly!V$12+$BH194*Assembly!V$13+$BI194*Assembly!V$14+$BJ194*Assembly!V$15+$BK194*Assembly!V$16+$BL194*Assembly!V$17+$BM194*Assembly!V$18+$BN194*Assembly!V$19+$BO194*Assembly!V$20+$BP194*Assembly!V$21+$BQ194*Assembly!V$22+$BR194*Assembly!V$23+$BS194*Assembly!V$24</f>
        <v>0</v>
      </c>
      <c r="CO194" s="256" t="str">
        <f>CE194*Refining!$F$3</f>
        <v>938</v>
      </c>
      <c r="CP194" s="256" t="str">
        <f>CF194*Refining!$F$4</f>
        <v>0</v>
      </c>
      <c r="CQ194" s="256" t="str">
        <f>CG194*Refining!$F$5</f>
        <v>0</v>
      </c>
      <c r="CR194" s="256" t="str">
        <f>CH194*Refining!$F$6</f>
        <v>0</v>
      </c>
      <c r="CS194" s="256" t="str">
        <f>CI194*Refining!$F$7</f>
        <v>0</v>
      </c>
      <c r="CT194" s="256" t="str">
        <f>CJ194*Refining!$F$8</f>
        <v>0</v>
      </c>
      <c r="CU194" s="256" t="str">
        <f>CK194*Refining!$F$9</f>
        <v>0</v>
      </c>
      <c r="CV194" s="256" t="str">
        <f>CL194*Refining!$F$10</f>
        <v>0</v>
      </c>
      <c r="CW194" s="256" t="str">
        <f>CM194*Refining!$F$11</f>
        <v>0</v>
      </c>
      <c r="CX194" s="256" t="str">
        <f>CN194*Refining!$F$12</f>
        <v>0</v>
      </c>
      <c r="CY194" s="248" t="str">
        <f t="shared" ref="CY194:DR194" si="784">IF(CE194 = 0, "", CE194)</f>
        <v>525</v>
      </c>
      <c r="CZ194" s="245" t="str">
        <f t="shared" si="784"/>
        <v/>
      </c>
      <c r="DA194" s="245" t="str">
        <f t="shared" si="784"/>
        <v/>
      </c>
      <c r="DB194" s="245" t="str">
        <f t="shared" si="784"/>
        <v/>
      </c>
      <c r="DC194" s="245" t="str">
        <f t="shared" si="784"/>
        <v/>
      </c>
      <c r="DD194" s="245" t="str">
        <f t="shared" si="784"/>
        <v/>
      </c>
      <c r="DE194" s="245" t="str">
        <f t="shared" si="784"/>
        <v/>
      </c>
      <c r="DF194" s="245" t="str">
        <f t="shared" si="784"/>
        <v/>
      </c>
      <c r="DG194" s="245" t="str">
        <f t="shared" si="784"/>
        <v/>
      </c>
      <c r="DH194" s="246" t="str">
        <f t="shared" si="784"/>
        <v/>
      </c>
      <c r="DI194" s="248" t="str">
        <f t="shared" si="784"/>
        <v>938</v>
      </c>
      <c r="DJ194" s="245" t="str">
        <f t="shared" si="784"/>
        <v/>
      </c>
      <c r="DK194" s="245" t="str">
        <f t="shared" si="784"/>
        <v/>
      </c>
      <c r="DL194" s="245" t="str">
        <f t="shared" si="784"/>
        <v/>
      </c>
      <c r="DM194" s="245" t="str">
        <f t="shared" si="784"/>
        <v/>
      </c>
      <c r="DN194" s="245" t="str">
        <f t="shared" si="784"/>
        <v/>
      </c>
      <c r="DO194" s="245" t="str">
        <f t="shared" si="784"/>
        <v/>
      </c>
      <c r="DP194" s="245" t="str">
        <f t="shared" si="784"/>
        <v/>
      </c>
      <c r="DQ194" s="245" t="str">
        <f t="shared" si="784"/>
        <v/>
      </c>
      <c r="DR194" s="246" t="str">
        <f t="shared" si="784"/>
        <v/>
      </c>
      <c r="DS194" s="248" t="str">
        <f t="shared" si="15"/>
        <v>525</v>
      </c>
      <c r="DT194" s="249" t="str">
        <f t="shared" si="16"/>
        <v>938</v>
      </c>
      <c r="DU194" s="225" t="str">
        <f>CY194*'Ores &amp; Ingots'!$C$3+CZ194*'Ores &amp; Ingots'!$C$4+DA194*'Ores &amp; Ingots'!$C$5+DB194*'Ores &amp; Ingots'!$C$6+DC194*'Ores &amp; Ingots'!$C$7+DD194*'Ores &amp; Ingots'!$C$8+DE194*'Ores &amp; Ingots'!$C$9+DF194*'Ores &amp; Ingots'!$C$10+DG194*'Ores &amp; Ingots'!$C$11+DH194*'Ores &amp; Ingots'!$C$12</f>
        <v>67</v>
      </c>
      <c r="DV194" s="225" t="str">
        <f>DI194*'Ores &amp; Ingots'!$B$3+DJ194*'Ores &amp; Ingots'!$B$4+DK194*'Ores &amp; Ingots'!$B$5+DL194*'Ores &amp; Ingots'!$B$6+DM194*'Ores &amp; Ingots'!$B$7+DN194*'Ores &amp; Ingots'!$B$8+DO194*'Ores &amp; Ingots'!$B$9+DP194*'Ores &amp; Ingots'!$B$10+DQ194*'Ores &amp; Ingots'!$B$11+DR194*'Ores &amp; Ingots'!$B$12</f>
        <v>347</v>
      </c>
      <c r="DW194" s="249" t="str">
        <f>CY194*Refining!$G$3+CZ194*Refining!$G$4+DA194*Refining!$G$5+DB194*Refining!$G$6+DC194*Refining!$G$7+DD194*Refining!$G$8+DE194*Refining!$G$9+DF194*Refining!$G$10+DG194*Refining!$G$11+DH194*Refining!$G$12</f>
        <v>36</v>
      </c>
      <c r="DX194" s="249" t="str">
        <f t="shared" si="17"/>
        <v>5,609</v>
      </c>
      <c r="DY194" s="250" t="str">
        <f t="shared" si="18"/>
        <v>0.0056</v>
      </c>
      <c r="DZ194" s="248" t="str">
        <f t="shared" si="19"/>
        <v>69</v>
      </c>
      <c r="EA194" s="251" t="str">
        <f t="shared" ref="EA194:EB194" si="785">DZ194/60</f>
        <v>1.2</v>
      </c>
      <c r="EB194" s="251" t="str">
        <f t="shared" si="785"/>
        <v>0.0</v>
      </c>
      <c r="EC194" s="543" t="str">
        <f t="shared" si="21"/>
        <v>0.00</v>
      </c>
      <c r="ED194" s="248" t="str">
        <f t="shared" si="22"/>
        <v>9,498</v>
      </c>
      <c r="EE194" s="251" t="str">
        <f t="shared" ref="EE194:EF194" si="786">ED194/1000</f>
        <v>9.5</v>
      </c>
      <c r="EF194" s="252" t="str">
        <f t="shared" si="786"/>
        <v>0.01</v>
      </c>
      <c r="EG194" s="544" t="str">
        <f t="shared" si="24"/>
        <v>0.0095</v>
      </c>
      <c r="EH194" s="225">
        <v>48.0</v>
      </c>
    </row>
    <row r="195">
      <c r="A195" s="33"/>
      <c r="B195" s="226" t="s">
        <v>1049</v>
      </c>
      <c r="C195" s="227" t="s">
        <v>886</v>
      </c>
      <c r="D195" s="227">
        <v>1.0</v>
      </c>
      <c r="E195" s="227">
        <v>1.0</v>
      </c>
      <c r="F195" s="227">
        <v>1.0</v>
      </c>
      <c r="G195" s="253" t="str">
        <f t="shared" si="5"/>
        <v>15.6</v>
      </c>
      <c r="H195" s="254">
        <v>5.0</v>
      </c>
      <c r="I195" s="254">
        <v>12.5</v>
      </c>
      <c r="J195" s="254" t="str">
        <f>H195/Main!$D$9</f>
        <v>5</v>
      </c>
      <c r="K195" s="254" t="str">
        <f>I195/Main!$D$10</f>
        <v>12.5</v>
      </c>
      <c r="L195" s="254" t="str">
        <f t="shared" si="6"/>
        <v>2.5</v>
      </c>
      <c r="M195" s="254">
        <v>1.0</v>
      </c>
      <c r="N195" s="255"/>
      <c r="O195" s="255"/>
      <c r="P195" s="255"/>
      <c r="Q195" s="256"/>
      <c r="R195" s="255"/>
      <c r="S195" s="257"/>
      <c r="T195" s="257"/>
      <c r="U195" s="255"/>
      <c r="V195" s="255"/>
      <c r="W195" s="257"/>
      <c r="X195" s="257"/>
      <c r="Y195" s="255"/>
      <c r="Z195" s="255"/>
      <c r="AA195" s="255"/>
      <c r="AB195" s="255"/>
      <c r="AC195" s="335" t="s">
        <v>18</v>
      </c>
      <c r="AD195" s="309">
        <v>13.0</v>
      </c>
      <c r="AE195" s="225">
        <v>0.0</v>
      </c>
      <c r="AF195" s="225">
        <v>0.0</v>
      </c>
      <c r="AG195" s="225">
        <v>0.0</v>
      </c>
      <c r="AH195" s="225">
        <v>0.0</v>
      </c>
      <c r="AI195" s="225">
        <v>0.0</v>
      </c>
      <c r="AJ195" s="225">
        <v>0.0</v>
      </c>
      <c r="AK195" s="225">
        <v>0.0</v>
      </c>
      <c r="AL195" s="225">
        <v>0.0</v>
      </c>
      <c r="AM195" s="225">
        <v>0.0</v>
      </c>
      <c r="AN195" s="225">
        <v>0.0</v>
      </c>
      <c r="AO195" s="225">
        <v>0.0</v>
      </c>
      <c r="AP195" s="225">
        <v>0.0</v>
      </c>
      <c r="AQ195" s="225">
        <v>0.0</v>
      </c>
      <c r="AR195" s="225">
        <v>0.0</v>
      </c>
      <c r="AS195" s="225">
        <v>0.0</v>
      </c>
      <c r="AT195" s="225">
        <v>0.0</v>
      </c>
      <c r="AU195" s="225">
        <v>0.0</v>
      </c>
      <c r="AV195" s="225">
        <v>0.0</v>
      </c>
      <c r="AW195" s="225">
        <v>0.0</v>
      </c>
      <c r="AX195" s="225">
        <v>0.0</v>
      </c>
      <c r="AY195" s="553" t="str">
        <f t="shared" ref="AY195:BS195" si="787">IF(AD195 = 0, "", AD195)</f>
        <v>13</v>
      </c>
      <c r="AZ195" s="227" t="str">
        <f t="shared" si="787"/>
        <v/>
      </c>
      <c r="BA195" s="227" t="str">
        <f t="shared" si="787"/>
        <v/>
      </c>
      <c r="BB195" s="227" t="str">
        <f t="shared" si="787"/>
        <v/>
      </c>
      <c r="BC195" s="227" t="str">
        <f t="shared" si="787"/>
        <v/>
      </c>
      <c r="BD195" s="227" t="str">
        <f t="shared" si="787"/>
        <v/>
      </c>
      <c r="BE195" s="227" t="str">
        <f t="shared" si="787"/>
        <v/>
      </c>
      <c r="BF195" s="227" t="str">
        <f t="shared" si="787"/>
        <v/>
      </c>
      <c r="BG195" s="227" t="str">
        <f t="shared" si="787"/>
        <v/>
      </c>
      <c r="BH195" s="227" t="str">
        <f t="shared" si="787"/>
        <v/>
      </c>
      <c r="BI195" s="227" t="str">
        <f t="shared" si="787"/>
        <v/>
      </c>
      <c r="BJ195" s="227" t="str">
        <f t="shared" si="787"/>
        <v/>
      </c>
      <c r="BK195" s="227" t="str">
        <f t="shared" si="787"/>
        <v/>
      </c>
      <c r="BL195" s="227" t="str">
        <f t="shared" si="787"/>
        <v/>
      </c>
      <c r="BM195" s="227" t="str">
        <f t="shared" si="787"/>
        <v/>
      </c>
      <c r="BN195" s="227" t="str">
        <f t="shared" si="787"/>
        <v/>
      </c>
      <c r="BO195" s="227" t="str">
        <f t="shared" si="787"/>
        <v/>
      </c>
      <c r="BP195" s="227" t="str">
        <f t="shared" si="787"/>
        <v/>
      </c>
      <c r="BQ195" s="227" t="str">
        <f t="shared" si="787"/>
        <v/>
      </c>
      <c r="BR195" s="227" t="str">
        <f t="shared" si="787"/>
        <v/>
      </c>
      <c r="BS195" s="238" t="str">
        <f t="shared" si="787"/>
        <v/>
      </c>
      <c r="BT195" s="239" t="str">
        <f>$AY195*Assembly!Y$4+$AZ195*Assembly!Y$5+$BA195*Assembly!Y$6+$BB195*Assembly!Y$7+$BC195*Assembly!Y$8+$BD195*Assembly!Y$9+$BE195*Assembly!Y$10+$BF195*Assembly!Y$11+$BG195*Assembly!Y$12+$BH195*Assembly!Y$13+$BI195*Assembly!Y$14+$BJ195*Assembly!Y$15+$BK195*Assembly!Y$16+$BL195*Assembly!Y$17+$BM195*Assembly!Y$18+$BN195*Assembly!Y$19+$BO195*Assembly!Y$20+$BP195*Assembly!Y$21+$BQ195*Assembly!Y$22+$BR195*Assembly!Y$23+$BS195*Assembly!Y$24</f>
        <v>260</v>
      </c>
      <c r="BU195" s="225" t="str">
        <f t="shared" si="8"/>
        <v>17</v>
      </c>
      <c r="BV195" s="225" t="str">
        <f>$AY195*Assembly!AC$4+$AZ195*Assembly!AC$5+$BA195*Assembly!AC$6+$BB195*Assembly!AC$7+$BC195*Assembly!AC$8+$BD195*Assembly!AC$9+$BE195*Assembly!AC$10+$BF195*Assembly!AC$11+$BG195*Assembly!AC$12+$BH195*Assembly!AC$13+$BI195*Assembly!AC$14+$BJ195*Assembly!AC$15+$BK195*Assembly!AC$16+$BL195*Assembly!AC$17+$BM195*Assembly!AC$18+$BN195*Assembly!AC$19+$BO195*Assembly!AC$20+$BP195*Assembly!AC$21+$BQ195*Assembly!AC$22+$BR195*Assembly!AC$23+$BS195*Assembly!AC$24</f>
        <v>1,300</v>
      </c>
      <c r="BW195" s="240" t="str">
        <f t="shared" si="9"/>
        <v>5.00</v>
      </c>
      <c r="BX195" s="241" t="str">
        <f t="shared" si="10"/>
        <v>83</v>
      </c>
      <c r="BY195" s="242" t="str">
        <f t="shared" si="11"/>
        <v>78.1</v>
      </c>
      <c r="BZ195" s="225"/>
      <c r="CA195" s="225" t="str">
        <f>$AY195*Assembly!X$4+$AZ195*Assembly!X$5+$BA195*Assembly!X$6+$BB195*Assembly!X$7+$BC195*Assembly!X$8+$BD195*Assembly!X$9+$BE195*Assembly!X$10+$BF195*Assembly!X$11+$BG195*Assembly!X$12+$BH195*Assembly!X$13+$BI195*Assembly!X$14+$BJ195*Assembly!X$15+$BK195*Assembly!X$16+$BL195*Assembly!X$17+$BM195*Assembly!X$18+$BN195*Assembly!X$19+$BO195*Assembly!X$20+$BP195*Assembly!X$21+$BQ195*Assembly!X$22+$BR195*Assembly!X$23+$BS195*Assembly!X$24</f>
        <v>13</v>
      </c>
      <c r="CB195" s="225" t="str">
        <f t="shared" si="12"/>
        <v>2,022</v>
      </c>
      <c r="CC195" s="223" t="str">
        <f t="shared" si="13"/>
        <v>0.0020</v>
      </c>
      <c r="CD195" s="243" t="str">
        <f>$AY195*Assembly!AB$4+$AZ195*Assembly!AB$5+$BA195*Assembly!AB$6+$BB195*Assembly!AB$7+$BC195*Assembly!AB$8+$BD195*Assembly!AB$9+$BE195*Assembly!AB$10+$BF195*Assembly!AB$11+$BG195*Assembly!AB$12+$BH195*Assembly!AB$13+$BI195*Assembly!AB$14+$BJ195*Assembly!AB$15+$BK195*Assembly!AB$16+$BL195*Assembly!AB$17+$BM195*Assembly!AB$18+$BN195*Assembly!AB$19+$BO195*Assembly!AB$20+$BP195*Assembly!AB$21+$BQ195*Assembly!AB$22+$BR195*Assembly!AB$23+$BS195*Assembly!AB$24</f>
        <v>39</v>
      </c>
      <c r="CE195" s="256" t="str">
        <f>$AY195*Assembly!M$4+$AZ195*Assembly!M$5+$BA195*Assembly!M$6+$BB195*Assembly!M$7+$BC195*Assembly!M$8+$BD195*Assembly!M$9+$BE195*Assembly!M$10+$BF195*Assembly!M$11+$BG195*Assembly!M$12+$BH195*Assembly!M$13+$BI195*Assembly!M$14+$BJ195*Assembly!M$15+$BK195*Assembly!M$16+$BL195*Assembly!M$17+$BM195*Assembly!M$18+$BN195*Assembly!M$19+$BO195*Assembly!M$20+$BP195*Assembly!M$21+$BQ195*Assembly!M$22+$BR195*Assembly!M$23+$BS195*Assembly!M$24</f>
        <v>273</v>
      </c>
      <c r="CF195" s="256" t="str">
        <f>$AY195*Assembly!N$4+$AZ195*Assembly!N$5+$BA195*Assembly!N$6+$BB195*Assembly!N$7+$BC195*Assembly!N$8+$BD195*Assembly!N$9+$BE195*Assembly!N$10+$BF195*Assembly!N$11+$BG195*Assembly!N$12+$BH195*Assembly!N$13+$BI195*Assembly!N$14+$BJ195*Assembly!N$15+$BK195*Assembly!N$16+$BL195*Assembly!N$17+$BM195*Assembly!N$18+$BN195*Assembly!N$19+$BO195*Assembly!N$20+$BP195*Assembly!N$21+$BQ195*Assembly!N$22+$BR195*Assembly!N$23+$BS195*Assembly!N$24</f>
        <v>0</v>
      </c>
      <c r="CG195" s="256" t="str">
        <f>$AY195*Assembly!O$4+$AZ195*Assembly!O$5+$BA195*Assembly!O$6+$BB195*Assembly!O$7+$BC195*Assembly!O$8+$BD195*Assembly!O$9+$BE195*Assembly!O$10+$BF195*Assembly!O$11+$BG195*Assembly!O$12+$BH195*Assembly!O$13+$BI195*Assembly!O$14+$BJ195*Assembly!O$15+$BK195*Assembly!O$16+$BL195*Assembly!O$17+$BM195*Assembly!O$18+$BN195*Assembly!O$19+$BO195*Assembly!O$20+$BP195*Assembly!O$21+$BQ195*Assembly!O$22+$BR195*Assembly!O$23+$BS195*Assembly!O$24</f>
        <v>0</v>
      </c>
      <c r="CH195" s="254" t="str">
        <f>$AY195*Assembly!P$4+$AZ195*Assembly!P$5+$BA195*Assembly!P$6+$BB195*Assembly!P$7+$BC195*Assembly!P$8+$BD195*Assembly!P$9+$BE195*Assembly!P$10+$BF195*Assembly!P$11+$BG195*Assembly!P$12+$BH195*Assembly!P$13+$BI195*Assembly!P$14+$BJ195*Assembly!P$15+$BK195*Assembly!P$16+$BL195*Assembly!P$17+$BM195*Assembly!P$18+$BN195*Assembly!P$19+$BO195*Assembly!P$20+$BP195*Assembly!P$21+$BQ195*Assembly!P$22+$BR195*Assembly!P$23+$BS195*Assembly!P$24</f>
        <v>0</v>
      </c>
      <c r="CI195" s="254" t="str">
        <f>$AY195*Assembly!Q$4+$AZ195*Assembly!Q$5+$BA195*Assembly!Q$6+$BB195*Assembly!Q$7+$BC195*Assembly!Q$8+$BD195*Assembly!Q$9+$BE195*Assembly!Q$10+$BF195*Assembly!Q$11+$BG195*Assembly!Q$12+$BH195*Assembly!Q$13+$BI195*Assembly!Q$14+$BJ195*Assembly!Q$15+$BK195*Assembly!Q$16+$BL195*Assembly!Q$17+$BM195*Assembly!Q$18+$BN195*Assembly!Q$19+$BO195*Assembly!Q$20+$BP195*Assembly!Q$21+$BQ195*Assembly!Q$22+$BR195*Assembly!Q$23+$BS195*Assembly!Q$24</f>
        <v>0</v>
      </c>
      <c r="CJ195" s="256" t="str">
        <f>$AY195*Assembly!R$4+$AZ195*Assembly!R$5+$BA195*Assembly!R$6+$BB195*Assembly!R$7+$BC195*Assembly!R$8+$BD195*Assembly!R$9+$BE195*Assembly!R$10+$BF195*Assembly!R$11+$BG195*Assembly!R$12+$BH195*Assembly!R$13+$BI195*Assembly!R$14+$BJ195*Assembly!R$15+$BK195*Assembly!R$16+$BL195*Assembly!R$17+$BM195*Assembly!R$18+$BN195*Assembly!R$19+$BO195*Assembly!R$20+$BP195*Assembly!R$21+$BQ195*Assembly!R$22+$BR195*Assembly!R$23+$BS195*Assembly!R$24</f>
        <v>0</v>
      </c>
      <c r="CK195" s="254" t="str">
        <f>$AY195*Assembly!S$4+$AZ195*Assembly!S$5+$BA195*Assembly!S$6+$BB195*Assembly!S$7+$BC195*Assembly!S$8+$BD195*Assembly!S$9+$BE195*Assembly!S$10+$BF195*Assembly!S$11+$BG195*Assembly!S$12+$BH195*Assembly!S$13+$BI195*Assembly!S$14+$BJ195*Assembly!S$15+$BK195*Assembly!S$16+$BL195*Assembly!S$17+$BM195*Assembly!S$18+$BN195*Assembly!S$19+$BO195*Assembly!S$20+$BP195*Assembly!S$21+$BQ195*Assembly!S$22+$BR195*Assembly!S$23+$BS195*Assembly!S$24</f>
        <v>0</v>
      </c>
      <c r="CL195" s="254" t="str">
        <f>$AY195*Assembly!T$4+$AZ195*Assembly!T$5+$BA195*Assembly!T$6+$BB195*Assembly!T$7+$BC195*Assembly!T$8+$BD195*Assembly!T$9+$BE195*Assembly!T$10+$BF195*Assembly!T$11+$BG195*Assembly!T$12+$BH195*Assembly!T$13+$BI195*Assembly!T$14+$BJ195*Assembly!T$15+$BK195*Assembly!T$16+$BL195*Assembly!T$17+$BM195*Assembly!T$18+$BN195*Assembly!T$19+$BO195*Assembly!T$20+$BP195*Assembly!T$21+$BQ195*Assembly!T$22+$BR195*Assembly!T$23+$BS195*Assembly!T$24</f>
        <v>0</v>
      </c>
      <c r="CM195" s="254" t="str">
        <f>$AY195*Assembly!U$4+$AZ195*Assembly!U$5+$BA195*Assembly!U$6+$BB195*Assembly!U$7+$BC195*Assembly!U$8+$BD195*Assembly!U$9+$BE195*Assembly!U$10+$BF195*Assembly!U$11+$BG195*Assembly!U$12+$BH195*Assembly!U$13+$BI195*Assembly!U$14+$BJ195*Assembly!U$15+$BK195*Assembly!U$16+$BL195*Assembly!U$17+$BM195*Assembly!U$18+$BN195*Assembly!U$19+$BO195*Assembly!U$20+$BP195*Assembly!U$21+$BQ195*Assembly!U$22+$BR195*Assembly!U$23+$BS195*Assembly!U$24</f>
        <v>0</v>
      </c>
      <c r="CN195" s="256" t="str">
        <f>$AY195*Assembly!V$4+$AZ195*Assembly!V$5+$BA195*Assembly!V$6+$BB195*Assembly!V$7+$BC195*Assembly!V$8+$BD195*Assembly!V$9+$BE195*Assembly!V$10+$BF195*Assembly!V$11+$BG195*Assembly!V$12+$BH195*Assembly!V$13+$BI195*Assembly!V$14+$BJ195*Assembly!V$15+$BK195*Assembly!V$16+$BL195*Assembly!V$17+$BM195*Assembly!V$18+$BN195*Assembly!V$19+$BO195*Assembly!V$20+$BP195*Assembly!V$21+$BQ195*Assembly!V$22+$BR195*Assembly!V$23+$BS195*Assembly!V$24</f>
        <v>0</v>
      </c>
      <c r="CO195" s="256" t="str">
        <f>CE195*Refining!$F$3</f>
        <v>488</v>
      </c>
      <c r="CP195" s="256" t="str">
        <f>CF195*Refining!$F$4</f>
        <v>0</v>
      </c>
      <c r="CQ195" s="256" t="str">
        <f>CG195*Refining!$F$5</f>
        <v>0</v>
      </c>
      <c r="CR195" s="256" t="str">
        <f>CH195*Refining!$F$6</f>
        <v>0</v>
      </c>
      <c r="CS195" s="256" t="str">
        <f>CI195*Refining!$F$7</f>
        <v>0</v>
      </c>
      <c r="CT195" s="256" t="str">
        <f>CJ195*Refining!$F$8</f>
        <v>0</v>
      </c>
      <c r="CU195" s="256" t="str">
        <f>CK195*Refining!$F$9</f>
        <v>0</v>
      </c>
      <c r="CV195" s="256" t="str">
        <f>CL195*Refining!$F$10</f>
        <v>0</v>
      </c>
      <c r="CW195" s="256" t="str">
        <f>CM195*Refining!$F$11</f>
        <v>0</v>
      </c>
      <c r="CX195" s="256" t="str">
        <f>CN195*Refining!$F$12</f>
        <v>0</v>
      </c>
      <c r="CY195" s="248" t="str">
        <f t="shared" ref="CY195:DR195" si="788">IF(CE195 = 0, "", CE195)</f>
        <v>273</v>
      </c>
      <c r="CZ195" s="245" t="str">
        <f t="shared" si="788"/>
        <v/>
      </c>
      <c r="DA195" s="245" t="str">
        <f t="shared" si="788"/>
        <v/>
      </c>
      <c r="DB195" s="245" t="str">
        <f t="shared" si="788"/>
        <v/>
      </c>
      <c r="DC195" s="245" t="str">
        <f t="shared" si="788"/>
        <v/>
      </c>
      <c r="DD195" s="245" t="str">
        <f t="shared" si="788"/>
        <v/>
      </c>
      <c r="DE195" s="245" t="str">
        <f t="shared" si="788"/>
        <v/>
      </c>
      <c r="DF195" s="245" t="str">
        <f t="shared" si="788"/>
        <v/>
      </c>
      <c r="DG195" s="245" t="str">
        <f t="shared" si="788"/>
        <v/>
      </c>
      <c r="DH195" s="246" t="str">
        <f t="shared" si="788"/>
        <v/>
      </c>
      <c r="DI195" s="248" t="str">
        <f t="shared" si="788"/>
        <v>488</v>
      </c>
      <c r="DJ195" s="245" t="str">
        <f t="shared" si="788"/>
        <v/>
      </c>
      <c r="DK195" s="245" t="str">
        <f t="shared" si="788"/>
        <v/>
      </c>
      <c r="DL195" s="245" t="str">
        <f t="shared" si="788"/>
        <v/>
      </c>
      <c r="DM195" s="245" t="str">
        <f t="shared" si="788"/>
        <v/>
      </c>
      <c r="DN195" s="245" t="str">
        <f t="shared" si="788"/>
        <v/>
      </c>
      <c r="DO195" s="245" t="str">
        <f t="shared" si="788"/>
        <v/>
      </c>
      <c r="DP195" s="245" t="str">
        <f t="shared" si="788"/>
        <v/>
      </c>
      <c r="DQ195" s="245" t="str">
        <f t="shared" si="788"/>
        <v/>
      </c>
      <c r="DR195" s="246" t="str">
        <f t="shared" si="788"/>
        <v/>
      </c>
      <c r="DS195" s="248" t="str">
        <f t="shared" si="15"/>
        <v>273</v>
      </c>
      <c r="DT195" s="249" t="str">
        <f t="shared" si="16"/>
        <v>488</v>
      </c>
      <c r="DU195" s="225" t="str">
        <f>CY195*'Ores &amp; Ingots'!$C$3+CZ195*'Ores &amp; Ingots'!$C$4+DA195*'Ores &amp; Ingots'!$C$5+DB195*'Ores &amp; Ingots'!$C$6+DC195*'Ores &amp; Ingots'!$C$7+DD195*'Ores &amp; Ingots'!$C$8+DE195*'Ores &amp; Ingots'!$C$9+DF195*'Ores &amp; Ingots'!$C$10+DG195*'Ores &amp; Ingots'!$C$11+DH195*'Ores &amp; Ingots'!$C$12</f>
        <v>35</v>
      </c>
      <c r="DV195" s="225" t="str">
        <f>DI195*'Ores &amp; Ingots'!$B$3+DJ195*'Ores &amp; Ingots'!$B$4+DK195*'Ores &amp; Ingots'!$B$5+DL195*'Ores &amp; Ingots'!$B$6+DM195*'Ores &amp; Ingots'!$B$7+DN195*'Ores &amp; Ingots'!$B$8+DO195*'Ores &amp; Ingots'!$B$9+DP195*'Ores &amp; Ingots'!$B$10+DQ195*'Ores &amp; Ingots'!$B$11+DR195*'Ores &amp; Ingots'!$B$12</f>
        <v>180</v>
      </c>
      <c r="DW195" s="249" t="str">
        <f>CY195*Refining!$G$3+CZ195*Refining!$G$4+DA195*Refining!$G$5+DB195*Refining!$G$6+DC195*Refining!$G$7+DD195*Refining!$G$8+DE195*Refining!$G$9+DF195*Refining!$G$10+DG195*Refining!$G$11+DH195*Refining!$G$12</f>
        <v>19</v>
      </c>
      <c r="DX195" s="249" t="str">
        <f t="shared" si="17"/>
        <v>2,917</v>
      </c>
      <c r="DY195" s="250" t="str">
        <f t="shared" si="18"/>
        <v>0.0029</v>
      </c>
      <c r="DZ195" s="248" t="str">
        <f t="shared" si="19"/>
        <v>37</v>
      </c>
      <c r="EA195" s="251" t="str">
        <f t="shared" ref="EA195:EB195" si="789">DZ195/60</f>
        <v>0.6</v>
      </c>
      <c r="EB195" s="251" t="str">
        <f t="shared" si="789"/>
        <v>0.0</v>
      </c>
      <c r="EC195" s="543" t="str">
        <f t="shared" si="21"/>
        <v>0.00</v>
      </c>
      <c r="ED195" s="248" t="str">
        <f t="shared" si="22"/>
        <v>4,939</v>
      </c>
      <c r="EE195" s="251" t="str">
        <f t="shared" ref="EE195:EF195" si="790">ED195/1000</f>
        <v>4.9</v>
      </c>
      <c r="EF195" s="252" t="str">
        <f t="shared" si="790"/>
        <v>0.00</v>
      </c>
      <c r="EG195" s="544" t="str">
        <f t="shared" si="24"/>
        <v>0.0049</v>
      </c>
      <c r="EH195" s="225" t="s">
        <v>12</v>
      </c>
    </row>
    <row r="196">
      <c r="A196" s="33"/>
      <c r="B196" s="116" t="s">
        <v>1050</v>
      </c>
      <c r="C196" s="227" t="s">
        <v>886</v>
      </c>
      <c r="D196" s="227">
        <v>1.0</v>
      </c>
      <c r="E196" s="227">
        <v>1.0</v>
      </c>
      <c r="F196" s="227">
        <v>1.0</v>
      </c>
      <c r="G196" s="253" t="str">
        <f t="shared" si="5"/>
        <v>15.6</v>
      </c>
      <c r="H196" s="254">
        <v>8.0</v>
      </c>
      <c r="I196" s="254">
        <v>20.0</v>
      </c>
      <c r="J196" s="254" t="str">
        <f>H196/Main!$D$9</f>
        <v>8</v>
      </c>
      <c r="K196" s="254" t="str">
        <f>I196/Main!$D$10</f>
        <v>20</v>
      </c>
      <c r="L196" s="254" t="str">
        <f t="shared" si="6"/>
        <v>2.5</v>
      </c>
      <c r="M196" s="254">
        <v>1.0</v>
      </c>
      <c r="N196" s="255"/>
      <c r="O196" s="255"/>
      <c r="P196" s="255"/>
      <c r="Q196" s="256"/>
      <c r="R196" s="255"/>
      <c r="S196" s="257"/>
      <c r="T196" s="257"/>
      <c r="U196" s="255"/>
      <c r="V196" s="255"/>
      <c r="W196" s="257"/>
      <c r="X196" s="257"/>
      <c r="Y196" s="255"/>
      <c r="Z196" s="255"/>
      <c r="AA196" s="255"/>
      <c r="AB196" s="255"/>
      <c r="AC196" s="335" t="s">
        <v>12</v>
      </c>
      <c r="AD196" s="309">
        <v>19.0</v>
      </c>
      <c r="AE196" s="225">
        <v>0.0</v>
      </c>
      <c r="AF196" s="225">
        <v>0.0</v>
      </c>
      <c r="AG196" s="225">
        <v>0.0</v>
      </c>
      <c r="AH196" s="225">
        <v>0.0</v>
      </c>
      <c r="AI196" s="225">
        <v>0.0</v>
      </c>
      <c r="AJ196" s="225">
        <v>0.0</v>
      </c>
      <c r="AK196" s="225">
        <v>0.0</v>
      </c>
      <c r="AL196" s="225">
        <v>0.0</v>
      </c>
      <c r="AM196" s="225">
        <v>0.0</v>
      </c>
      <c r="AN196" s="225">
        <v>0.0</v>
      </c>
      <c r="AO196" s="225">
        <v>0.0</v>
      </c>
      <c r="AP196" s="225">
        <v>0.0</v>
      </c>
      <c r="AQ196" s="225">
        <v>0.0</v>
      </c>
      <c r="AR196" s="225">
        <v>0.0</v>
      </c>
      <c r="AS196" s="225">
        <v>0.0</v>
      </c>
      <c r="AT196" s="225">
        <v>0.0</v>
      </c>
      <c r="AU196" s="225">
        <v>0.0</v>
      </c>
      <c r="AV196" s="225">
        <v>0.0</v>
      </c>
      <c r="AW196" s="225">
        <v>0.0</v>
      </c>
      <c r="AX196" s="225">
        <v>0.0</v>
      </c>
      <c r="AY196" s="553" t="str">
        <f t="shared" ref="AY196:BS196" si="791">IF(AD196 = 0, "", AD196)</f>
        <v>19</v>
      </c>
      <c r="AZ196" s="227" t="str">
        <f t="shared" si="791"/>
        <v/>
      </c>
      <c r="BA196" s="227" t="str">
        <f t="shared" si="791"/>
        <v/>
      </c>
      <c r="BB196" s="227" t="str">
        <f t="shared" si="791"/>
        <v/>
      </c>
      <c r="BC196" s="227" t="str">
        <f t="shared" si="791"/>
        <v/>
      </c>
      <c r="BD196" s="227" t="str">
        <f t="shared" si="791"/>
        <v/>
      </c>
      <c r="BE196" s="227" t="str">
        <f t="shared" si="791"/>
        <v/>
      </c>
      <c r="BF196" s="227" t="str">
        <f t="shared" si="791"/>
        <v/>
      </c>
      <c r="BG196" s="227" t="str">
        <f t="shared" si="791"/>
        <v/>
      </c>
      <c r="BH196" s="227" t="str">
        <f t="shared" si="791"/>
        <v/>
      </c>
      <c r="BI196" s="227" t="str">
        <f t="shared" si="791"/>
        <v/>
      </c>
      <c r="BJ196" s="227" t="str">
        <f t="shared" si="791"/>
        <v/>
      </c>
      <c r="BK196" s="227" t="str">
        <f t="shared" si="791"/>
        <v/>
      </c>
      <c r="BL196" s="227" t="str">
        <f t="shared" si="791"/>
        <v/>
      </c>
      <c r="BM196" s="227" t="str">
        <f t="shared" si="791"/>
        <v/>
      </c>
      <c r="BN196" s="227" t="str">
        <f t="shared" si="791"/>
        <v/>
      </c>
      <c r="BO196" s="227" t="str">
        <f t="shared" si="791"/>
        <v/>
      </c>
      <c r="BP196" s="227" t="str">
        <f t="shared" si="791"/>
        <v/>
      </c>
      <c r="BQ196" s="227" t="str">
        <f t="shared" si="791"/>
        <v/>
      </c>
      <c r="BR196" s="227" t="str">
        <f t="shared" si="791"/>
        <v/>
      </c>
      <c r="BS196" s="238" t="str">
        <f t="shared" si="791"/>
        <v/>
      </c>
      <c r="BT196" s="239" t="str">
        <f>$AY196*Assembly!Y$4+$AZ196*Assembly!Y$5+$BA196*Assembly!Y$6+$BB196*Assembly!Y$7+$BC196*Assembly!Y$8+$BD196*Assembly!Y$9+$BE196*Assembly!Y$10+$BF196*Assembly!Y$11+$BG196*Assembly!Y$12+$BH196*Assembly!Y$13+$BI196*Assembly!Y$14+$BJ196*Assembly!Y$15+$BK196*Assembly!Y$16+$BL196*Assembly!Y$17+$BM196*Assembly!Y$18+$BN196*Assembly!Y$19+$BO196*Assembly!Y$20+$BP196*Assembly!Y$21+$BQ196*Assembly!Y$22+$BR196*Assembly!Y$23+$BS196*Assembly!Y$24</f>
        <v>380</v>
      </c>
      <c r="BU196" s="225" t="str">
        <f t="shared" si="8"/>
        <v>24</v>
      </c>
      <c r="BV196" s="225" t="str">
        <f>$AY196*Assembly!AC$4+$AZ196*Assembly!AC$5+$BA196*Assembly!AC$6+$BB196*Assembly!AC$7+$BC196*Assembly!AC$8+$BD196*Assembly!AC$9+$BE196*Assembly!AC$10+$BF196*Assembly!AC$11+$BG196*Assembly!AC$12+$BH196*Assembly!AC$13+$BI196*Assembly!AC$14+$BJ196*Assembly!AC$15+$BK196*Assembly!AC$16+$BL196*Assembly!AC$17+$BM196*Assembly!AC$18+$BN196*Assembly!AC$19+$BO196*Assembly!AC$20+$BP196*Assembly!AC$21+$BQ196*Assembly!AC$22+$BR196*Assembly!AC$23+$BS196*Assembly!AC$24</f>
        <v>1,900</v>
      </c>
      <c r="BW196" s="240" t="str">
        <f t="shared" si="9"/>
        <v>5.00</v>
      </c>
      <c r="BX196" s="241" t="str">
        <f t="shared" si="10"/>
        <v>122</v>
      </c>
      <c r="BY196" s="242" t="str">
        <f t="shared" si="11"/>
        <v>78.1</v>
      </c>
      <c r="BZ196" s="225"/>
      <c r="CA196" s="225" t="str">
        <f>$AY196*Assembly!X$4+$AZ196*Assembly!X$5+$BA196*Assembly!X$6+$BB196*Assembly!X$7+$BC196*Assembly!X$8+$BD196*Assembly!X$9+$BE196*Assembly!X$10+$BF196*Assembly!X$11+$BG196*Assembly!X$12+$BH196*Assembly!X$13+$BI196*Assembly!X$14+$BJ196*Assembly!X$15+$BK196*Assembly!X$16+$BL196*Assembly!X$17+$BM196*Assembly!X$18+$BN196*Assembly!X$19+$BO196*Assembly!X$20+$BP196*Assembly!X$21+$BQ196*Assembly!X$22+$BR196*Assembly!X$23+$BS196*Assembly!X$24</f>
        <v>19</v>
      </c>
      <c r="CB196" s="225" t="str">
        <f t="shared" si="12"/>
        <v>2,956</v>
      </c>
      <c r="CC196" s="223" t="str">
        <f t="shared" si="13"/>
        <v>0.0030</v>
      </c>
      <c r="CD196" s="243" t="str">
        <f>$AY196*Assembly!AB$4+$AZ196*Assembly!AB$5+$BA196*Assembly!AB$6+$BB196*Assembly!AB$7+$BC196*Assembly!AB$8+$BD196*Assembly!AB$9+$BE196*Assembly!AB$10+$BF196*Assembly!AB$11+$BG196*Assembly!AB$12+$BH196*Assembly!AB$13+$BI196*Assembly!AB$14+$BJ196*Assembly!AB$15+$BK196*Assembly!AB$16+$BL196*Assembly!AB$17+$BM196*Assembly!AB$18+$BN196*Assembly!AB$19+$BO196*Assembly!AB$20+$BP196*Assembly!AB$21+$BQ196*Assembly!AB$22+$BR196*Assembly!AB$23+$BS196*Assembly!AB$24</f>
        <v>57</v>
      </c>
      <c r="CE196" s="256" t="str">
        <f>$AY196*Assembly!M$4+$AZ196*Assembly!M$5+$BA196*Assembly!M$6+$BB196*Assembly!M$7+$BC196*Assembly!M$8+$BD196*Assembly!M$9+$BE196*Assembly!M$10+$BF196*Assembly!M$11+$BG196*Assembly!M$12+$BH196*Assembly!M$13+$BI196*Assembly!M$14+$BJ196*Assembly!M$15+$BK196*Assembly!M$16+$BL196*Assembly!M$17+$BM196*Assembly!M$18+$BN196*Assembly!M$19+$BO196*Assembly!M$20+$BP196*Assembly!M$21+$BQ196*Assembly!M$22+$BR196*Assembly!M$23+$BS196*Assembly!M$24</f>
        <v>399</v>
      </c>
      <c r="CF196" s="256" t="str">
        <f>$AY196*Assembly!N$4+$AZ196*Assembly!N$5+$BA196*Assembly!N$6+$BB196*Assembly!N$7+$BC196*Assembly!N$8+$BD196*Assembly!N$9+$BE196*Assembly!N$10+$BF196*Assembly!N$11+$BG196*Assembly!N$12+$BH196*Assembly!N$13+$BI196*Assembly!N$14+$BJ196*Assembly!N$15+$BK196*Assembly!N$16+$BL196*Assembly!N$17+$BM196*Assembly!N$18+$BN196*Assembly!N$19+$BO196*Assembly!N$20+$BP196*Assembly!N$21+$BQ196*Assembly!N$22+$BR196*Assembly!N$23+$BS196*Assembly!N$24</f>
        <v>0</v>
      </c>
      <c r="CG196" s="256" t="str">
        <f>$AY196*Assembly!O$4+$AZ196*Assembly!O$5+$BA196*Assembly!O$6+$BB196*Assembly!O$7+$BC196*Assembly!O$8+$BD196*Assembly!O$9+$BE196*Assembly!O$10+$BF196*Assembly!O$11+$BG196*Assembly!O$12+$BH196*Assembly!O$13+$BI196*Assembly!O$14+$BJ196*Assembly!O$15+$BK196*Assembly!O$16+$BL196*Assembly!O$17+$BM196*Assembly!O$18+$BN196*Assembly!O$19+$BO196*Assembly!O$20+$BP196*Assembly!O$21+$BQ196*Assembly!O$22+$BR196*Assembly!O$23+$BS196*Assembly!O$24</f>
        <v>0</v>
      </c>
      <c r="CH196" s="254" t="str">
        <f>$AY196*Assembly!P$4+$AZ196*Assembly!P$5+$BA196*Assembly!P$6+$BB196*Assembly!P$7+$BC196*Assembly!P$8+$BD196*Assembly!P$9+$BE196*Assembly!P$10+$BF196*Assembly!P$11+$BG196*Assembly!P$12+$BH196*Assembly!P$13+$BI196*Assembly!P$14+$BJ196*Assembly!P$15+$BK196*Assembly!P$16+$BL196*Assembly!P$17+$BM196*Assembly!P$18+$BN196*Assembly!P$19+$BO196*Assembly!P$20+$BP196*Assembly!P$21+$BQ196*Assembly!P$22+$BR196*Assembly!P$23+$BS196*Assembly!P$24</f>
        <v>0</v>
      </c>
      <c r="CI196" s="254" t="str">
        <f>$AY196*Assembly!Q$4+$AZ196*Assembly!Q$5+$BA196*Assembly!Q$6+$BB196*Assembly!Q$7+$BC196*Assembly!Q$8+$BD196*Assembly!Q$9+$BE196*Assembly!Q$10+$BF196*Assembly!Q$11+$BG196*Assembly!Q$12+$BH196*Assembly!Q$13+$BI196*Assembly!Q$14+$BJ196*Assembly!Q$15+$BK196*Assembly!Q$16+$BL196*Assembly!Q$17+$BM196*Assembly!Q$18+$BN196*Assembly!Q$19+$BO196*Assembly!Q$20+$BP196*Assembly!Q$21+$BQ196*Assembly!Q$22+$BR196*Assembly!Q$23+$BS196*Assembly!Q$24</f>
        <v>0</v>
      </c>
      <c r="CJ196" s="256" t="str">
        <f>$AY196*Assembly!R$4+$AZ196*Assembly!R$5+$BA196*Assembly!R$6+$BB196*Assembly!R$7+$BC196*Assembly!R$8+$BD196*Assembly!R$9+$BE196*Assembly!R$10+$BF196*Assembly!R$11+$BG196*Assembly!R$12+$BH196*Assembly!R$13+$BI196*Assembly!R$14+$BJ196*Assembly!R$15+$BK196*Assembly!R$16+$BL196*Assembly!R$17+$BM196*Assembly!R$18+$BN196*Assembly!R$19+$BO196*Assembly!R$20+$BP196*Assembly!R$21+$BQ196*Assembly!R$22+$BR196*Assembly!R$23+$BS196*Assembly!R$24</f>
        <v>0</v>
      </c>
      <c r="CK196" s="254" t="str">
        <f>$AY196*Assembly!S$4+$AZ196*Assembly!S$5+$BA196*Assembly!S$6+$BB196*Assembly!S$7+$BC196*Assembly!S$8+$BD196*Assembly!S$9+$BE196*Assembly!S$10+$BF196*Assembly!S$11+$BG196*Assembly!S$12+$BH196*Assembly!S$13+$BI196*Assembly!S$14+$BJ196*Assembly!S$15+$BK196*Assembly!S$16+$BL196*Assembly!S$17+$BM196*Assembly!S$18+$BN196*Assembly!S$19+$BO196*Assembly!S$20+$BP196*Assembly!S$21+$BQ196*Assembly!S$22+$BR196*Assembly!S$23+$BS196*Assembly!S$24</f>
        <v>0</v>
      </c>
      <c r="CL196" s="254" t="str">
        <f>$AY196*Assembly!T$4+$AZ196*Assembly!T$5+$BA196*Assembly!T$6+$BB196*Assembly!T$7+$BC196*Assembly!T$8+$BD196*Assembly!T$9+$BE196*Assembly!T$10+$BF196*Assembly!T$11+$BG196*Assembly!T$12+$BH196*Assembly!T$13+$BI196*Assembly!T$14+$BJ196*Assembly!T$15+$BK196*Assembly!T$16+$BL196*Assembly!T$17+$BM196*Assembly!T$18+$BN196*Assembly!T$19+$BO196*Assembly!T$20+$BP196*Assembly!T$21+$BQ196*Assembly!T$22+$BR196*Assembly!T$23+$BS196*Assembly!T$24</f>
        <v>0</v>
      </c>
      <c r="CM196" s="254" t="str">
        <f>$AY196*Assembly!U$4+$AZ196*Assembly!U$5+$BA196*Assembly!U$6+$BB196*Assembly!U$7+$BC196*Assembly!U$8+$BD196*Assembly!U$9+$BE196*Assembly!U$10+$BF196*Assembly!U$11+$BG196*Assembly!U$12+$BH196*Assembly!U$13+$BI196*Assembly!U$14+$BJ196*Assembly!U$15+$BK196*Assembly!U$16+$BL196*Assembly!U$17+$BM196*Assembly!U$18+$BN196*Assembly!U$19+$BO196*Assembly!U$20+$BP196*Assembly!U$21+$BQ196*Assembly!U$22+$BR196*Assembly!U$23+$BS196*Assembly!U$24</f>
        <v>0</v>
      </c>
      <c r="CN196" s="256" t="str">
        <f>$AY196*Assembly!V$4+$AZ196*Assembly!V$5+$BA196*Assembly!V$6+$BB196*Assembly!V$7+$BC196*Assembly!V$8+$BD196*Assembly!V$9+$BE196*Assembly!V$10+$BF196*Assembly!V$11+$BG196*Assembly!V$12+$BH196*Assembly!V$13+$BI196*Assembly!V$14+$BJ196*Assembly!V$15+$BK196*Assembly!V$16+$BL196*Assembly!V$17+$BM196*Assembly!V$18+$BN196*Assembly!V$19+$BO196*Assembly!V$20+$BP196*Assembly!V$21+$BQ196*Assembly!V$22+$BR196*Assembly!V$23+$BS196*Assembly!V$24</f>
        <v>0</v>
      </c>
      <c r="CO196" s="256" t="str">
        <f>CE196*Refining!$F$3</f>
        <v>713</v>
      </c>
      <c r="CP196" s="256" t="str">
        <f>CF196*Refining!$F$4</f>
        <v>0</v>
      </c>
      <c r="CQ196" s="256" t="str">
        <f>CG196*Refining!$F$5</f>
        <v>0</v>
      </c>
      <c r="CR196" s="256" t="str">
        <f>CH196*Refining!$F$6</f>
        <v>0</v>
      </c>
      <c r="CS196" s="256" t="str">
        <f>CI196*Refining!$F$7</f>
        <v>0</v>
      </c>
      <c r="CT196" s="256" t="str">
        <f>CJ196*Refining!$F$8</f>
        <v>0</v>
      </c>
      <c r="CU196" s="256" t="str">
        <f>CK196*Refining!$F$9</f>
        <v>0</v>
      </c>
      <c r="CV196" s="256" t="str">
        <f>CL196*Refining!$F$10</f>
        <v>0</v>
      </c>
      <c r="CW196" s="256" t="str">
        <f>CM196*Refining!$F$11</f>
        <v>0</v>
      </c>
      <c r="CX196" s="256" t="str">
        <f>CN196*Refining!$F$12</f>
        <v>0</v>
      </c>
      <c r="CY196" s="248" t="str">
        <f t="shared" ref="CY196:DR196" si="792">IF(CE196 = 0, "", CE196)</f>
        <v>399</v>
      </c>
      <c r="CZ196" s="245" t="str">
        <f t="shared" si="792"/>
        <v/>
      </c>
      <c r="DA196" s="245" t="str">
        <f t="shared" si="792"/>
        <v/>
      </c>
      <c r="DB196" s="245" t="str">
        <f t="shared" si="792"/>
        <v/>
      </c>
      <c r="DC196" s="245" t="str">
        <f t="shared" si="792"/>
        <v/>
      </c>
      <c r="DD196" s="245" t="str">
        <f t="shared" si="792"/>
        <v/>
      </c>
      <c r="DE196" s="245" t="str">
        <f t="shared" si="792"/>
        <v/>
      </c>
      <c r="DF196" s="245" t="str">
        <f t="shared" si="792"/>
        <v/>
      </c>
      <c r="DG196" s="245" t="str">
        <f t="shared" si="792"/>
        <v/>
      </c>
      <c r="DH196" s="246" t="str">
        <f t="shared" si="792"/>
        <v/>
      </c>
      <c r="DI196" s="248" t="str">
        <f t="shared" si="792"/>
        <v>713</v>
      </c>
      <c r="DJ196" s="245" t="str">
        <f t="shared" si="792"/>
        <v/>
      </c>
      <c r="DK196" s="245" t="str">
        <f t="shared" si="792"/>
        <v/>
      </c>
      <c r="DL196" s="245" t="str">
        <f t="shared" si="792"/>
        <v/>
      </c>
      <c r="DM196" s="245" t="str">
        <f t="shared" si="792"/>
        <v/>
      </c>
      <c r="DN196" s="245" t="str">
        <f t="shared" si="792"/>
        <v/>
      </c>
      <c r="DO196" s="245" t="str">
        <f t="shared" si="792"/>
        <v/>
      </c>
      <c r="DP196" s="245" t="str">
        <f t="shared" si="792"/>
        <v/>
      </c>
      <c r="DQ196" s="245" t="str">
        <f t="shared" si="792"/>
        <v/>
      </c>
      <c r="DR196" s="246" t="str">
        <f t="shared" si="792"/>
        <v/>
      </c>
      <c r="DS196" s="248" t="str">
        <f t="shared" si="15"/>
        <v>399</v>
      </c>
      <c r="DT196" s="249" t="str">
        <f t="shared" si="16"/>
        <v>713</v>
      </c>
      <c r="DU196" s="225" t="str">
        <f>CY196*'Ores &amp; Ingots'!$C$3+CZ196*'Ores &amp; Ingots'!$C$4+DA196*'Ores &amp; Ingots'!$C$5+DB196*'Ores &amp; Ingots'!$C$6+DC196*'Ores &amp; Ingots'!$C$7+DD196*'Ores &amp; Ingots'!$C$8+DE196*'Ores &amp; Ingots'!$C$9+DF196*'Ores &amp; Ingots'!$C$10+DG196*'Ores &amp; Ingots'!$C$11+DH196*'Ores &amp; Ingots'!$C$12</f>
        <v>51</v>
      </c>
      <c r="DV196" s="225" t="str">
        <f>DI196*'Ores &amp; Ingots'!$B$3+DJ196*'Ores &amp; Ingots'!$B$4+DK196*'Ores &amp; Ingots'!$B$5+DL196*'Ores &amp; Ingots'!$B$6+DM196*'Ores &amp; Ingots'!$B$7+DN196*'Ores &amp; Ingots'!$B$8+DO196*'Ores &amp; Ingots'!$B$9+DP196*'Ores &amp; Ingots'!$B$10+DQ196*'Ores &amp; Ingots'!$B$11+DR196*'Ores &amp; Ingots'!$B$12</f>
        <v>264</v>
      </c>
      <c r="DW196" s="249" t="str">
        <f>CY196*Refining!$G$3+CZ196*Refining!$G$4+DA196*Refining!$G$5+DB196*Refining!$G$6+DC196*Refining!$G$7+DD196*Refining!$G$8+DE196*Refining!$G$9+DF196*Refining!$G$10+DG196*Refining!$G$11+DH196*Refining!$G$12</f>
        <v>27</v>
      </c>
      <c r="DX196" s="249" t="str">
        <f t="shared" si="17"/>
        <v>4,263</v>
      </c>
      <c r="DY196" s="250" t="str">
        <f t="shared" si="18"/>
        <v>0.0043</v>
      </c>
      <c r="DZ196" s="248" t="str">
        <f t="shared" si="19"/>
        <v>54</v>
      </c>
      <c r="EA196" s="251" t="str">
        <f t="shared" ref="EA196:EB196" si="793">DZ196/60</f>
        <v>0.9</v>
      </c>
      <c r="EB196" s="251" t="str">
        <f t="shared" si="793"/>
        <v>0.0</v>
      </c>
      <c r="EC196" s="543" t="str">
        <f t="shared" si="21"/>
        <v>0.00</v>
      </c>
      <c r="ED196" s="248" t="str">
        <f t="shared" si="22"/>
        <v>7,218</v>
      </c>
      <c r="EE196" s="251" t="str">
        <f t="shared" ref="EE196:EF196" si="794">ED196/1000</f>
        <v>7.2</v>
      </c>
      <c r="EF196" s="252" t="str">
        <f t="shared" si="794"/>
        <v>0.01</v>
      </c>
      <c r="EG196" s="544" t="str">
        <f t="shared" si="24"/>
        <v>0.0072</v>
      </c>
      <c r="EH196" s="225" t="s">
        <v>12</v>
      </c>
    </row>
    <row r="197">
      <c r="A197" s="33"/>
      <c r="B197" s="116" t="s">
        <v>1051</v>
      </c>
      <c r="C197" s="227" t="s">
        <v>886</v>
      </c>
      <c r="D197" s="227">
        <v>1.0</v>
      </c>
      <c r="E197" s="227">
        <v>1.0</v>
      </c>
      <c r="F197" s="227">
        <v>1.0</v>
      </c>
      <c r="G197" s="253" t="str">
        <f t="shared" si="5"/>
        <v>15.6</v>
      </c>
      <c r="H197" s="254">
        <v>5.0</v>
      </c>
      <c r="I197" s="254">
        <v>12.5</v>
      </c>
      <c r="J197" s="254" t="str">
        <f>H197/Main!$D$9</f>
        <v>5</v>
      </c>
      <c r="K197" s="254" t="str">
        <f>I197/Main!$D$10</f>
        <v>12.5</v>
      </c>
      <c r="L197" s="254" t="str">
        <f t="shared" si="6"/>
        <v>2.5</v>
      </c>
      <c r="M197" s="254">
        <v>1.0</v>
      </c>
      <c r="N197" s="255"/>
      <c r="O197" s="255"/>
      <c r="P197" s="255"/>
      <c r="Q197" s="256"/>
      <c r="R197" s="255"/>
      <c r="S197" s="257"/>
      <c r="T197" s="257"/>
      <c r="U197" s="255"/>
      <c r="V197" s="255"/>
      <c r="W197" s="257"/>
      <c r="X197" s="257"/>
      <c r="Y197" s="255"/>
      <c r="Z197" s="255"/>
      <c r="AA197" s="255"/>
      <c r="AB197" s="255"/>
      <c r="AC197" s="335" t="s">
        <v>12</v>
      </c>
      <c r="AD197" s="309">
        <v>7.0</v>
      </c>
      <c r="AE197" s="225">
        <v>0.0</v>
      </c>
      <c r="AF197" s="225">
        <v>0.0</v>
      </c>
      <c r="AG197" s="225">
        <v>0.0</v>
      </c>
      <c r="AH197" s="225">
        <v>0.0</v>
      </c>
      <c r="AI197" s="225">
        <v>0.0</v>
      </c>
      <c r="AJ197" s="225">
        <v>0.0</v>
      </c>
      <c r="AK197" s="225">
        <v>0.0</v>
      </c>
      <c r="AL197" s="225">
        <v>0.0</v>
      </c>
      <c r="AM197" s="225">
        <v>0.0</v>
      </c>
      <c r="AN197" s="225">
        <v>0.0</v>
      </c>
      <c r="AO197" s="225">
        <v>0.0</v>
      </c>
      <c r="AP197" s="225">
        <v>0.0</v>
      </c>
      <c r="AQ197" s="225">
        <v>0.0</v>
      </c>
      <c r="AR197" s="225">
        <v>0.0</v>
      </c>
      <c r="AS197" s="225">
        <v>0.0</v>
      </c>
      <c r="AT197" s="225">
        <v>0.0</v>
      </c>
      <c r="AU197" s="225">
        <v>0.0</v>
      </c>
      <c r="AV197" s="225">
        <v>0.0</v>
      </c>
      <c r="AW197" s="225">
        <v>0.0</v>
      </c>
      <c r="AX197" s="225">
        <v>0.0</v>
      </c>
      <c r="AY197" s="553" t="str">
        <f t="shared" ref="AY197:BS197" si="795">IF(AD197 = 0, "", AD197)</f>
        <v>7</v>
      </c>
      <c r="AZ197" s="227" t="str">
        <f t="shared" si="795"/>
        <v/>
      </c>
      <c r="BA197" s="227" t="str">
        <f t="shared" si="795"/>
        <v/>
      </c>
      <c r="BB197" s="227" t="str">
        <f t="shared" si="795"/>
        <v/>
      </c>
      <c r="BC197" s="227" t="str">
        <f t="shared" si="795"/>
        <v/>
      </c>
      <c r="BD197" s="227" t="str">
        <f t="shared" si="795"/>
        <v/>
      </c>
      <c r="BE197" s="227" t="str">
        <f t="shared" si="795"/>
        <v/>
      </c>
      <c r="BF197" s="227" t="str">
        <f t="shared" si="795"/>
        <v/>
      </c>
      <c r="BG197" s="227" t="str">
        <f t="shared" si="795"/>
        <v/>
      </c>
      <c r="BH197" s="227" t="str">
        <f t="shared" si="795"/>
        <v/>
      </c>
      <c r="BI197" s="227" t="str">
        <f t="shared" si="795"/>
        <v/>
      </c>
      <c r="BJ197" s="227" t="str">
        <f t="shared" si="795"/>
        <v/>
      </c>
      <c r="BK197" s="227" t="str">
        <f t="shared" si="795"/>
        <v/>
      </c>
      <c r="BL197" s="227" t="str">
        <f t="shared" si="795"/>
        <v/>
      </c>
      <c r="BM197" s="227" t="str">
        <f t="shared" si="795"/>
        <v/>
      </c>
      <c r="BN197" s="227" t="str">
        <f t="shared" si="795"/>
        <v/>
      </c>
      <c r="BO197" s="227" t="str">
        <f t="shared" si="795"/>
        <v/>
      </c>
      <c r="BP197" s="227" t="str">
        <f t="shared" si="795"/>
        <v/>
      </c>
      <c r="BQ197" s="227" t="str">
        <f t="shared" si="795"/>
        <v/>
      </c>
      <c r="BR197" s="227" t="str">
        <f t="shared" si="795"/>
        <v/>
      </c>
      <c r="BS197" s="238" t="str">
        <f t="shared" si="795"/>
        <v/>
      </c>
      <c r="BT197" s="239" t="str">
        <f>$AY197*Assembly!Y$4+$AZ197*Assembly!Y$5+$BA197*Assembly!Y$6+$BB197*Assembly!Y$7+$BC197*Assembly!Y$8+$BD197*Assembly!Y$9+$BE197*Assembly!Y$10+$BF197*Assembly!Y$11+$BG197*Assembly!Y$12+$BH197*Assembly!Y$13+$BI197*Assembly!Y$14+$BJ197*Assembly!Y$15+$BK197*Assembly!Y$16+$BL197*Assembly!Y$17+$BM197*Assembly!Y$18+$BN197*Assembly!Y$19+$BO197*Assembly!Y$20+$BP197*Assembly!Y$21+$BQ197*Assembly!Y$22+$BR197*Assembly!Y$23+$BS197*Assembly!Y$24</f>
        <v>140</v>
      </c>
      <c r="BU197" s="225" t="str">
        <f t="shared" si="8"/>
        <v>9</v>
      </c>
      <c r="BV197" s="225" t="str">
        <f>$AY197*Assembly!AC$4+$AZ197*Assembly!AC$5+$BA197*Assembly!AC$6+$BB197*Assembly!AC$7+$BC197*Assembly!AC$8+$BD197*Assembly!AC$9+$BE197*Assembly!AC$10+$BF197*Assembly!AC$11+$BG197*Assembly!AC$12+$BH197*Assembly!AC$13+$BI197*Assembly!AC$14+$BJ197*Assembly!AC$15+$BK197*Assembly!AC$16+$BL197*Assembly!AC$17+$BM197*Assembly!AC$18+$BN197*Assembly!AC$19+$BO197*Assembly!AC$20+$BP197*Assembly!AC$21+$BQ197*Assembly!AC$22+$BR197*Assembly!AC$23+$BS197*Assembly!AC$24</f>
        <v>700</v>
      </c>
      <c r="BW197" s="240" t="str">
        <f t="shared" si="9"/>
        <v>5.00</v>
      </c>
      <c r="BX197" s="241" t="str">
        <f t="shared" si="10"/>
        <v>45</v>
      </c>
      <c r="BY197" s="242" t="str">
        <f t="shared" si="11"/>
        <v>78.1</v>
      </c>
      <c r="BZ197" s="225"/>
      <c r="CA197" s="225" t="str">
        <f>$AY197*Assembly!X$4+$AZ197*Assembly!X$5+$BA197*Assembly!X$6+$BB197*Assembly!X$7+$BC197*Assembly!X$8+$BD197*Assembly!X$9+$BE197*Assembly!X$10+$BF197*Assembly!X$11+$BG197*Assembly!X$12+$BH197*Assembly!X$13+$BI197*Assembly!X$14+$BJ197*Assembly!X$15+$BK197*Assembly!X$16+$BL197*Assembly!X$17+$BM197*Assembly!X$18+$BN197*Assembly!X$19+$BO197*Assembly!X$20+$BP197*Assembly!X$21+$BQ197*Assembly!X$22+$BR197*Assembly!X$23+$BS197*Assembly!X$24</f>
        <v>7</v>
      </c>
      <c r="CB197" s="225" t="str">
        <f t="shared" si="12"/>
        <v>1,089</v>
      </c>
      <c r="CC197" s="223" t="str">
        <f t="shared" si="13"/>
        <v>0.0011</v>
      </c>
      <c r="CD197" s="243" t="str">
        <f>$AY197*Assembly!AB$4+$AZ197*Assembly!AB$5+$BA197*Assembly!AB$6+$BB197*Assembly!AB$7+$BC197*Assembly!AB$8+$BD197*Assembly!AB$9+$BE197*Assembly!AB$10+$BF197*Assembly!AB$11+$BG197*Assembly!AB$12+$BH197*Assembly!AB$13+$BI197*Assembly!AB$14+$BJ197*Assembly!AB$15+$BK197*Assembly!AB$16+$BL197*Assembly!AB$17+$BM197*Assembly!AB$18+$BN197*Assembly!AB$19+$BO197*Assembly!AB$20+$BP197*Assembly!AB$21+$BQ197*Assembly!AB$22+$BR197*Assembly!AB$23+$BS197*Assembly!AB$24</f>
        <v>21</v>
      </c>
      <c r="CE197" s="256" t="str">
        <f>$AY197*Assembly!M$4+$AZ197*Assembly!M$5+$BA197*Assembly!M$6+$BB197*Assembly!M$7+$BC197*Assembly!M$8+$BD197*Assembly!M$9+$BE197*Assembly!M$10+$BF197*Assembly!M$11+$BG197*Assembly!M$12+$BH197*Assembly!M$13+$BI197*Assembly!M$14+$BJ197*Assembly!M$15+$BK197*Assembly!M$16+$BL197*Assembly!M$17+$BM197*Assembly!M$18+$BN197*Assembly!M$19+$BO197*Assembly!M$20+$BP197*Assembly!M$21+$BQ197*Assembly!M$22+$BR197*Assembly!M$23+$BS197*Assembly!M$24</f>
        <v>147</v>
      </c>
      <c r="CF197" s="256" t="str">
        <f>$AY197*Assembly!N$4+$AZ197*Assembly!N$5+$BA197*Assembly!N$6+$BB197*Assembly!N$7+$BC197*Assembly!N$8+$BD197*Assembly!N$9+$BE197*Assembly!N$10+$BF197*Assembly!N$11+$BG197*Assembly!N$12+$BH197*Assembly!N$13+$BI197*Assembly!N$14+$BJ197*Assembly!N$15+$BK197*Assembly!N$16+$BL197*Assembly!N$17+$BM197*Assembly!N$18+$BN197*Assembly!N$19+$BO197*Assembly!N$20+$BP197*Assembly!N$21+$BQ197*Assembly!N$22+$BR197*Assembly!N$23+$BS197*Assembly!N$24</f>
        <v>0</v>
      </c>
      <c r="CG197" s="256" t="str">
        <f>$AY197*Assembly!O$4+$AZ197*Assembly!O$5+$BA197*Assembly!O$6+$BB197*Assembly!O$7+$BC197*Assembly!O$8+$BD197*Assembly!O$9+$BE197*Assembly!O$10+$BF197*Assembly!O$11+$BG197*Assembly!O$12+$BH197*Assembly!O$13+$BI197*Assembly!O$14+$BJ197*Assembly!O$15+$BK197*Assembly!O$16+$BL197*Assembly!O$17+$BM197*Assembly!O$18+$BN197*Assembly!O$19+$BO197*Assembly!O$20+$BP197*Assembly!O$21+$BQ197*Assembly!O$22+$BR197*Assembly!O$23+$BS197*Assembly!O$24</f>
        <v>0</v>
      </c>
      <c r="CH197" s="254" t="str">
        <f>$AY197*Assembly!P$4+$AZ197*Assembly!P$5+$BA197*Assembly!P$6+$BB197*Assembly!P$7+$BC197*Assembly!P$8+$BD197*Assembly!P$9+$BE197*Assembly!P$10+$BF197*Assembly!P$11+$BG197*Assembly!P$12+$BH197*Assembly!P$13+$BI197*Assembly!P$14+$BJ197*Assembly!P$15+$BK197*Assembly!P$16+$BL197*Assembly!P$17+$BM197*Assembly!P$18+$BN197*Assembly!P$19+$BO197*Assembly!P$20+$BP197*Assembly!P$21+$BQ197*Assembly!P$22+$BR197*Assembly!P$23+$BS197*Assembly!P$24</f>
        <v>0</v>
      </c>
      <c r="CI197" s="254" t="str">
        <f>$AY197*Assembly!Q$4+$AZ197*Assembly!Q$5+$BA197*Assembly!Q$6+$BB197*Assembly!Q$7+$BC197*Assembly!Q$8+$BD197*Assembly!Q$9+$BE197*Assembly!Q$10+$BF197*Assembly!Q$11+$BG197*Assembly!Q$12+$BH197*Assembly!Q$13+$BI197*Assembly!Q$14+$BJ197*Assembly!Q$15+$BK197*Assembly!Q$16+$BL197*Assembly!Q$17+$BM197*Assembly!Q$18+$BN197*Assembly!Q$19+$BO197*Assembly!Q$20+$BP197*Assembly!Q$21+$BQ197*Assembly!Q$22+$BR197*Assembly!Q$23+$BS197*Assembly!Q$24</f>
        <v>0</v>
      </c>
      <c r="CJ197" s="256" t="str">
        <f>$AY197*Assembly!R$4+$AZ197*Assembly!R$5+$BA197*Assembly!R$6+$BB197*Assembly!R$7+$BC197*Assembly!R$8+$BD197*Assembly!R$9+$BE197*Assembly!R$10+$BF197*Assembly!R$11+$BG197*Assembly!R$12+$BH197*Assembly!R$13+$BI197*Assembly!R$14+$BJ197*Assembly!R$15+$BK197*Assembly!R$16+$BL197*Assembly!R$17+$BM197*Assembly!R$18+$BN197*Assembly!R$19+$BO197*Assembly!R$20+$BP197*Assembly!R$21+$BQ197*Assembly!R$22+$BR197*Assembly!R$23+$BS197*Assembly!R$24</f>
        <v>0</v>
      </c>
      <c r="CK197" s="254" t="str">
        <f>$AY197*Assembly!S$4+$AZ197*Assembly!S$5+$BA197*Assembly!S$6+$BB197*Assembly!S$7+$BC197*Assembly!S$8+$BD197*Assembly!S$9+$BE197*Assembly!S$10+$BF197*Assembly!S$11+$BG197*Assembly!S$12+$BH197*Assembly!S$13+$BI197*Assembly!S$14+$BJ197*Assembly!S$15+$BK197*Assembly!S$16+$BL197*Assembly!S$17+$BM197*Assembly!S$18+$BN197*Assembly!S$19+$BO197*Assembly!S$20+$BP197*Assembly!S$21+$BQ197*Assembly!S$22+$BR197*Assembly!S$23+$BS197*Assembly!S$24</f>
        <v>0</v>
      </c>
      <c r="CL197" s="254" t="str">
        <f>$AY197*Assembly!T$4+$AZ197*Assembly!T$5+$BA197*Assembly!T$6+$BB197*Assembly!T$7+$BC197*Assembly!T$8+$BD197*Assembly!T$9+$BE197*Assembly!T$10+$BF197*Assembly!T$11+$BG197*Assembly!T$12+$BH197*Assembly!T$13+$BI197*Assembly!T$14+$BJ197*Assembly!T$15+$BK197*Assembly!T$16+$BL197*Assembly!T$17+$BM197*Assembly!T$18+$BN197*Assembly!T$19+$BO197*Assembly!T$20+$BP197*Assembly!T$21+$BQ197*Assembly!T$22+$BR197*Assembly!T$23+$BS197*Assembly!T$24</f>
        <v>0</v>
      </c>
      <c r="CM197" s="254" t="str">
        <f>$AY197*Assembly!U$4+$AZ197*Assembly!U$5+$BA197*Assembly!U$6+$BB197*Assembly!U$7+$BC197*Assembly!U$8+$BD197*Assembly!U$9+$BE197*Assembly!U$10+$BF197*Assembly!U$11+$BG197*Assembly!U$12+$BH197*Assembly!U$13+$BI197*Assembly!U$14+$BJ197*Assembly!U$15+$BK197*Assembly!U$16+$BL197*Assembly!U$17+$BM197*Assembly!U$18+$BN197*Assembly!U$19+$BO197*Assembly!U$20+$BP197*Assembly!U$21+$BQ197*Assembly!U$22+$BR197*Assembly!U$23+$BS197*Assembly!U$24</f>
        <v>0</v>
      </c>
      <c r="CN197" s="256" t="str">
        <f>$AY197*Assembly!V$4+$AZ197*Assembly!V$5+$BA197*Assembly!V$6+$BB197*Assembly!V$7+$BC197*Assembly!V$8+$BD197*Assembly!V$9+$BE197*Assembly!V$10+$BF197*Assembly!V$11+$BG197*Assembly!V$12+$BH197*Assembly!V$13+$BI197*Assembly!V$14+$BJ197*Assembly!V$15+$BK197*Assembly!V$16+$BL197*Assembly!V$17+$BM197*Assembly!V$18+$BN197*Assembly!V$19+$BO197*Assembly!V$20+$BP197*Assembly!V$21+$BQ197*Assembly!V$22+$BR197*Assembly!V$23+$BS197*Assembly!V$24</f>
        <v>0</v>
      </c>
      <c r="CO197" s="256" t="str">
        <f>CE197*Refining!$F$3</f>
        <v>263</v>
      </c>
      <c r="CP197" s="256" t="str">
        <f>CF197*Refining!$F$4</f>
        <v>0</v>
      </c>
      <c r="CQ197" s="256" t="str">
        <f>CG197*Refining!$F$5</f>
        <v>0</v>
      </c>
      <c r="CR197" s="256" t="str">
        <f>CH197*Refining!$F$6</f>
        <v>0</v>
      </c>
      <c r="CS197" s="256" t="str">
        <f>CI197*Refining!$F$7</f>
        <v>0</v>
      </c>
      <c r="CT197" s="256" t="str">
        <f>CJ197*Refining!$F$8</f>
        <v>0</v>
      </c>
      <c r="CU197" s="256" t="str">
        <f>CK197*Refining!$F$9</f>
        <v>0</v>
      </c>
      <c r="CV197" s="256" t="str">
        <f>CL197*Refining!$F$10</f>
        <v>0</v>
      </c>
      <c r="CW197" s="256" t="str">
        <f>CM197*Refining!$F$11</f>
        <v>0</v>
      </c>
      <c r="CX197" s="256" t="str">
        <f>CN197*Refining!$F$12</f>
        <v>0</v>
      </c>
      <c r="CY197" s="248" t="str">
        <f t="shared" ref="CY197:DR197" si="796">IF(CE197 = 0, "", CE197)</f>
        <v>147</v>
      </c>
      <c r="CZ197" s="245" t="str">
        <f t="shared" si="796"/>
        <v/>
      </c>
      <c r="DA197" s="245" t="str">
        <f t="shared" si="796"/>
        <v/>
      </c>
      <c r="DB197" s="245" t="str">
        <f t="shared" si="796"/>
        <v/>
      </c>
      <c r="DC197" s="245" t="str">
        <f t="shared" si="796"/>
        <v/>
      </c>
      <c r="DD197" s="245" t="str">
        <f t="shared" si="796"/>
        <v/>
      </c>
      <c r="DE197" s="245" t="str">
        <f t="shared" si="796"/>
        <v/>
      </c>
      <c r="DF197" s="245" t="str">
        <f t="shared" si="796"/>
        <v/>
      </c>
      <c r="DG197" s="245" t="str">
        <f t="shared" si="796"/>
        <v/>
      </c>
      <c r="DH197" s="246" t="str">
        <f t="shared" si="796"/>
        <v/>
      </c>
      <c r="DI197" s="248" t="str">
        <f t="shared" si="796"/>
        <v>263</v>
      </c>
      <c r="DJ197" s="245" t="str">
        <f t="shared" si="796"/>
        <v/>
      </c>
      <c r="DK197" s="245" t="str">
        <f t="shared" si="796"/>
        <v/>
      </c>
      <c r="DL197" s="245" t="str">
        <f t="shared" si="796"/>
        <v/>
      </c>
      <c r="DM197" s="245" t="str">
        <f t="shared" si="796"/>
        <v/>
      </c>
      <c r="DN197" s="245" t="str">
        <f t="shared" si="796"/>
        <v/>
      </c>
      <c r="DO197" s="245" t="str">
        <f t="shared" si="796"/>
        <v/>
      </c>
      <c r="DP197" s="245" t="str">
        <f t="shared" si="796"/>
        <v/>
      </c>
      <c r="DQ197" s="245" t="str">
        <f t="shared" si="796"/>
        <v/>
      </c>
      <c r="DR197" s="246" t="str">
        <f t="shared" si="796"/>
        <v/>
      </c>
      <c r="DS197" s="248" t="str">
        <f t="shared" si="15"/>
        <v>147</v>
      </c>
      <c r="DT197" s="249" t="str">
        <f t="shared" si="16"/>
        <v>263</v>
      </c>
      <c r="DU197" s="225" t="str">
        <f>CY197*'Ores &amp; Ingots'!$C$3+CZ197*'Ores &amp; Ingots'!$C$4+DA197*'Ores &amp; Ingots'!$C$5+DB197*'Ores &amp; Ingots'!$C$6+DC197*'Ores &amp; Ingots'!$C$7+DD197*'Ores &amp; Ingots'!$C$8+DE197*'Ores &amp; Ingots'!$C$9+DF197*'Ores &amp; Ingots'!$C$10+DG197*'Ores &amp; Ingots'!$C$11+DH197*'Ores &amp; Ingots'!$C$12</f>
        <v>19</v>
      </c>
      <c r="DV197" s="225" t="str">
        <f>DI197*'Ores &amp; Ingots'!$B$3+DJ197*'Ores &amp; Ingots'!$B$4+DK197*'Ores &amp; Ingots'!$B$5+DL197*'Ores &amp; Ingots'!$B$6+DM197*'Ores &amp; Ingots'!$B$7+DN197*'Ores &amp; Ingots'!$B$8+DO197*'Ores &amp; Ingots'!$B$9+DP197*'Ores &amp; Ingots'!$B$10+DQ197*'Ores &amp; Ingots'!$B$11+DR197*'Ores &amp; Ingots'!$B$12</f>
        <v>97</v>
      </c>
      <c r="DW197" s="249" t="str">
        <f>CY197*Refining!$G$3+CZ197*Refining!$G$4+DA197*Refining!$G$5+DB197*Refining!$G$6+DC197*Refining!$G$7+DD197*Refining!$G$8+DE197*Refining!$G$9+DF197*Refining!$G$10+DG197*Refining!$G$11+DH197*Refining!$G$12</f>
        <v>10</v>
      </c>
      <c r="DX197" s="249" t="str">
        <f t="shared" si="17"/>
        <v>1,571</v>
      </c>
      <c r="DY197" s="250" t="str">
        <f t="shared" si="18"/>
        <v>0.0016</v>
      </c>
      <c r="DZ197" s="248" t="str">
        <f t="shared" si="19"/>
        <v>22</v>
      </c>
      <c r="EA197" s="251" t="str">
        <f t="shared" ref="EA197:EB197" si="797">DZ197/60</f>
        <v>0.4</v>
      </c>
      <c r="EB197" s="251" t="str">
        <f t="shared" si="797"/>
        <v>0.0</v>
      </c>
      <c r="EC197" s="543" t="str">
        <f t="shared" si="21"/>
        <v>0.00</v>
      </c>
      <c r="ED197" s="248" t="str">
        <f t="shared" si="22"/>
        <v>2,659</v>
      </c>
      <c r="EE197" s="251" t="str">
        <f t="shared" ref="EE197:EF197" si="798">ED197/1000</f>
        <v>2.7</v>
      </c>
      <c r="EF197" s="252" t="str">
        <f t="shared" si="798"/>
        <v>0.00</v>
      </c>
      <c r="EG197" s="544" t="str">
        <f t="shared" si="24"/>
        <v>0.0027</v>
      </c>
      <c r="EH197" s="225" t="s">
        <v>12</v>
      </c>
    </row>
    <row r="198">
      <c r="A198" s="33"/>
      <c r="B198" s="116" t="s">
        <v>1052</v>
      </c>
      <c r="C198" s="227" t="s">
        <v>886</v>
      </c>
      <c r="D198" s="227">
        <v>1.0</v>
      </c>
      <c r="E198" s="227">
        <v>1.0</v>
      </c>
      <c r="F198" s="227">
        <v>1.0</v>
      </c>
      <c r="G198" s="253" t="str">
        <f t="shared" si="5"/>
        <v>15.6</v>
      </c>
      <c r="H198" s="254">
        <v>8.0</v>
      </c>
      <c r="I198" s="254">
        <v>20.0</v>
      </c>
      <c r="J198" s="254" t="str">
        <f>H198/Main!$D$9</f>
        <v>8</v>
      </c>
      <c r="K198" s="254" t="str">
        <f>I198/Main!$D$10</f>
        <v>20</v>
      </c>
      <c r="L198" s="254" t="str">
        <f t="shared" si="6"/>
        <v>2.5</v>
      </c>
      <c r="M198" s="254">
        <v>1.0</v>
      </c>
      <c r="N198" s="255"/>
      <c r="O198" s="255"/>
      <c r="P198" s="255"/>
      <c r="Q198" s="256"/>
      <c r="R198" s="255"/>
      <c r="S198" s="257"/>
      <c r="T198" s="257"/>
      <c r="U198" s="255"/>
      <c r="V198" s="255"/>
      <c r="W198" s="257"/>
      <c r="X198" s="257"/>
      <c r="Y198" s="255"/>
      <c r="Z198" s="255"/>
      <c r="AA198" s="255"/>
      <c r="AB198" s="255"/>
      <c r="AC198" s="335" t="s">
        <v>12</v>
      </c>
      <c r="AD198" s="309">
        <v>19.0</v>
      </c>
      <c r="AE198" s="225">
        <v>0.0</v>
      </c>
      <c r="AF198" s="225">
        <v>0.0</v>
      </c>
      <c r="AG198" s="225">
        <v>0.0</v>
      </c>
      <c r="AH198" s="225">
        <v>0.0</v>
      </c>
      <c r="AI198" s="225">
        <v>0.0</v>
      </c>
      <c r="AJ198" s="225">
        <v>0.0</v>
      </c>
      <c r="AK198" s="225">
        <v>0.0</v>
      </c>
      <c r="AL198" s="225">
        <v>0.0</v>
      </c>
      <c r="AM198" s="225">
        <v>0.0</v>
      </c>
      <c r="AN198" s="225">
        <v>0.0</v>
      </c>
      <c r="AO198" s="225">
        <v>0.0</v>
      </c>
      <c r="AP198" s="225">
        <v>0.0</v>
      </c>
      <c r="AQ198" s="225">
        <v>0.0</v>
      </c>
      <c r="AR198" s="225">
        <v>0.0</v>
      </c>
      <c r="AS198" s="225">
        <v>0.0</v>
      </c>
      <c r="AT198" s="225">
        <v>0.0</v>
      </c>
      <c r="AU198" s="225">
        <v>0.0</v>
      </c>
      <c r="AV198" s="225">
        <v>0.0</v>
      </c>
      <c r="AW198" s="225">
        <v>0.0</v>
      </c>
      <c r="AX198" s="225">
        <v>0.0</v>
      </c>
      <c r="AY198" s="553" t="str">
        <f t="shared" ref="AY198:BS198" si="799">IF(AD198 = 0, "", AD198)</f>
        <v>19</v>
      </c>
      <c r="AZ198" s="227" t="str">
        <f t="shared" si="799"/>
        <v/>
      </c>
      <c r="BA198" s="227" t="str">
        <f t="shared" si="799"/>
        <v/>
      </c>
      <c r="BB198" s="227" t="str">
        <f t="shared" si="799"/>
        <v/>
      </c>
      <c r="BC198" s="227" t="str">
        <f t="shared" si="799"/>
        <v/>
      </c>
      <c r="BD198" s="227" t="str">
        <f t="shared" si="799"/>
        <v/>
      </c>
      <c r="BE198" s="227" t="str">
        <f t="shared" si="799"/>
        <v/>
      </c>
      <c r="BF198" s="227" t="str">
        <f t="shared" si="799"/>
        <v/>
      </c>
      <c r="BG198" s="227" t="str">
        <f t="shared" si="799"/>
        <v/>
      </c>
      <c r="BH198" s="227" t="str">
        <f t="shared" si="799"/>
        <v/>
      </c>
      <c r="BI198" s="227" t="str">
        <f t="shared" si="799"/>
        <v/>
      </c>
      <c r="BJ198" s="227" t="str">
        <f t="shared" si="799"/>
        <v/>
      </c>
      <c r="BK198" s="227" t="str">
        <f t="shared" si="799"/>
        <v/>
      </c>
      <c r="BL198" s="227" t="str">
        <f t="shared" si="799"/>
        <v/>
      </c>
      <c r="BM198" s="227" t="str">
        <f t="shared" si="799"/>
        <v/>
      </c>
      <c r="BN198" s="227" t="str">
        <f t="shared" si="799"/>
        <v/>
      </c>
      <c r="BO198" s="227" t="str">
        <f t="shared" si="799"/>
        <v/>
      </c>
      <c r="BP198" s="227" t="str">
        <f t="shared" si="799"/>
        <v/>
      </c>
      <c r="BQ198" s="227" t="str">
        <f t="shared" si="799"/>
        <v/>
      </c>
      <c r="BR198" s="227" t="str">
        <f t="shared" si="799"/>
        <v/>
      </c>
      <c r="BS198" s="238" t="str">
        <f t="shared" si="799"/>
        <v/>
      </c>
      <c r="BT198" s="239" t="str">
        <f>$AY198*Assembly!Y$4+$AZ198*Assembly!Y$5+$BA198*Assembly!Y$6+$BB198*Assembly!Y$7+$BC198*Assembly!Y$8+$BD198*Assembly!Y$9+$BE198*Assembly!Y$10+$BF198*Assembly!Y$11+$BG198*Assembly!Y$12+$BH198*Assembly!Y$13+$BI198*Assembly!Y$14+$BJ198*Assembly!Y$15+$BK198*Assembly!Y$16+$BL198*Assembly!Y$17+$BM198*Assembly!Y$18+$BN198*Assembly!Y$19+$BO198*Assembly!Y$20+$BP198*Assembly!Y$21+$BQ198*Assembly!Y$22+$BR198*Assembly!Y$23+$BS198*Assembly!Y$24</f>
        <v>380</v>
      </c>
      <c r="BU198" s="225" t="str">
        <f t="shared" si="8"/>
        <v>24</v>
      </c>
      <c r="BV198" s="225" t="str">
        <f>$AY198*Assembly!AC$4+$AZ198*Assembly!AC$5+$BA198*Assembly!AC$6+$BB198*Assembly!AC$7+$BC198*Assembly!AC$8+$BD198*Assembly!AC$9+$BE198*Assembly!AC$10+$BF198*Assembly!AC$11+$BG198*Assembly!AC$12+$BH198*Assembly!AC$13+$BI198*Assembly!AC$14+$BJ198*Assembly!AC$15+$BK198*Assembly!AC$16+$BL198*Assembly!AC$17+$BM198*Assembly!AC$18+$BN198*Assembly!AC$19+$BO198*Assembly!AC$20+$BP198*Assembly!AC$21+$BQ198*Assembly!AC$22+$BR198*Assembly!AC$23+$BS198*Assembly!AC$24</f>
        <v>1,900</v>
      </c>
      <c r="BW198" s="240" t="str">
        <f t="shared" si="9"/>
        <v>5.00</v>
      </c>
      <c r="BX198" s="241" t="str">
        <f t="shared" si="10"/>
        <v>122</v>
      </c>
      <c r="BY198" s="242" t="str">
        <f t="shared" si="11"/>
        <v>78.1</v>
      </c>
      <c r="BZ198" s="225"/>
      <c r="CA198" s="225" t="str">
        <f>$AY198*Assembly!X$4+$AZ198*Assembly!X$5+$BA198*Assembly!X$6+$BB198*Assembly!X$7+$BC198*Assembly!X$8+$BD198*Assembly!X$9+$BE198*Assembly!X$10+$BF198*Assembly!X$11+$BG198*Assembly!X$12+$BH198*Assembly!X$13+$BI198*Assembly!X$14+$BJ198*Assembly!X$15+$BK198*Assembly!X$16+$BL198*Assembly!X$17+$BM198*Assembly!X$18+$BN198*Assembly!X$19+$BO198*Assembly!X$20+$BP198*Assembly!X$21+$BQ198*Assembly!X$22+$BR198*Assembly!X$23+$BS198*Assembly!X$24</f>
        <v>19</v>
      </c>
      <c r="CB198" s="225" t="str">
        <f t="shared" si="12"/>
        <v>2,956</v>
      </c>
      <c r="CC198" s="223" t="str">
        <f t="shared" si="13"/>
        <v>0.0030</v>
      </c>
      <c r="CD198" s="243" t="str">
        <f>$AY198*Assembly!AB$4+$AZ198*Assembly!AB$5+$BA198*Assembly!AB$6+$BB198*Assembly!AB$7+$BC198*Assembly!AB$8+$BD198*Assembly!AB$9+$BE198*Assembly!AB$10+$BF198*Assembly!AB$11+$BG198*Assembly!AB$12+$BH198*Assembly!AB$13+$BI198*Assembly!AB$14+$BJ198*Assembly!AB$15+$BK198*Assembly!AB$16+$BL198*Assembly!AB$17+$BM198*Assembly!AB$18+$BN198*Assembly!AB$19+$BO198*Assembly!AB$20+$BP198*Assembly!AB$21+$BQ198*Assembly!AB$22+$BR198*Assembly!AB$23+$BS198*Assembly!AB$24</f>
        <v>57</v>
      </c>
      <c r="CE198" s="256" t="str">
        <f>$AY198*Assembly!M$4+$AZ198*Assembly!M$5+$BA198*Assembly!M$6+$BB198*Assembly!M$7+$BC198*Assembly!M$8+$BD198*Assembly!M$9+$BE198*Assembly!M$10+$BF198*Assembly!M$11+$BG198*Assembly!M$12+$BH198*Assembly!M$13+$BI198*Assembly!M$14+$BJ198*Assembly!M$15+$BK198*Assembly!M$16+$BL198*Assembly!M$17+$BM198*Assembly!M$18+$BN198*Assembly!M$19+$BO198*Assembly!M$20+$BP198*Assembly!M$21+$BQ198*Assembly!M$22+$BR198*Assembly!M$23+$BS198*Assembly!M$24</f>
        <v>399</v>
      </c>
      <c r="CF198" s="256" t="str">
        <f>$AY198*Assembly!N$4+$AZ198*Assembly!N$5+$BA198*Assembly!N$6+$BB198*Assembly!N$7+$BC198*Assembly!N$8+$BD198*Assembly!N$9+$BE198*Assembly!N$10+$BF198*Assembly!N$11+$BG198*Assembly!N$12+$BH198*Assembly!N$13+$BI198*Assembly!N$14+$BJ198*Assembly!N$15+$BK198*Assembly!N$16+$BL198*Assembly!N$17+$BM198*Assembly!N$18+$BN198*Assembly!N$19+$BO198*Assembly!N$20+$BP198*Assembly!N$21+$BQ198*Assembly!N$22+$BR198*Assembly!N$23+$BS198*Assembly!N$24</f>
        <v>0</v>
      </c>
      <c r="CG198" s="256" t="str">
        <f>$AY198*Assembly!O$4+$AZ198*Assembly!O$5+$BA198*Assembly!O$6+$BB198*Assembly!O$7+$BC198*Assembly!O$8+$BD198*Assembly!O$9+$BE198*Assembly!O$10+$BF198*Assembly!O$11+$BG198*Assembly!O$12+$BH198*Assembly!O$13+$BI198*Assembly!O$14+$BJ198*Assembly!O$15+$BK198*Assembly!O$16+$BL198*Assembly!O$17+$BM198*Assembly!O$18+$BN198*Assembly!O$19+$BO198*Assembly!O$20+$BP198*Assembly!O$21+$BQ198*Assembly!O$22+$BR198*Assembly!O$23+$BS198*Assembly!O$24</f>
        <v>0</v>
      </c>
      <c r="CH198" s="254" t="str">
        <f>$AY198*Assembly!P$4+$AZ198*Assembly!P$5+$BA198*Assembly!P$6+$BB198*Assembly!P$7+$BC198*Assembly!P$8+$BD198*Assembly!P$9+$BE198*Assembly!P$10+$BF198*Assembly!P$11+$BG198*Assembly!P$12+$BH198*Assembly!P$13+$BI198*Assembly!P$14+$BJ198*Assembly!P$15+$BK198*Assembly!P$16+$BL198*Assembly!P$17+$BM198*Assembly!P$18+$BN198*Assembly!P$19+$BO198*Assembly!P$20+$BP198*Assembly!P$21+$BQ198*Assembly!P$22+$BR198*Assembly!P$23+$BS198*Assembly!P$24</f>
        <v>0</v>
      </c>
      <c r="CI198" s="254" t="str">
        <f>$AY198*Assembly!Q$4+$AZ198*Assembly!Q$5+$BA198*Assembly!Q$6+$BB198*Assembly!Q$7+$BC198*Assembly!Q$8+$BD198*Assembly!Q$9+$BE198*Assembly!Q$10+$BF198*Assembly!Q$11+$BG198*Assembly!Q$12+$BH198*Assembly!Q$13+$BI198*Assembly!Q$14+$BJ198*Assembly!Q$15+$BK198*Assembly!Q$16+$BL198*Assembly!Q$17+$BM198*Assembly!Q$18+$BN198*Assembly!Q$19+$BO198*Assembly!Q$20+$BP198*Assembly!Q$21+$BQ198*Assembly!Q$22+$BR198*Assembly!Q$23+$BS198*Assembly!Q$24</f>
        <v>0</v>
      </c>
      <c r="CJ198" s="256" t="str">
        <f>$AY198*Assembly!R$4+$AZ198*Assembly!R$5+$BA198*Assembly!R$6+$BB198*Assembly!R$7+$BC198*Assembly!R$8+$BD198*Assembly!R$9+$BE198*Assembly!R$10+$BF198*Assembly!R$11+$BG198*Assembly!R$12+$BH198*Assembly!R$13+$BI198*Assembly!R$14+$BJ198*Assembly!R$15+$BK198*Assembly!R$16+$BL198*Assembly!R$17+$BM198*Assembly!R$18+$BN198*Assembly!R$19+$BO198*Assembly!R$20+$BP198*Assembly!R$21+$BQ198*Assembly!R$22+$BR198*Assembly!R$23+$BS198*Assembly!R$24</f>
        <v>0</v>
      </c>
      <c r="CK198" s="254" t="str">
        <f>$AY198*Assembly!S$4+$AZ198*Assembly!S$5+$BA198*Assembly!S$6+$BB198*Assembly!S$7+$BC198*Assembly!S$8+$BD198*Assembly!S$9+$BE198*Assembly!S$10+$BF198*Assembly!S$11+$BG198*Assembly!S$12+$BH198*Assembly!S$13+$BI198*Assembly!S$14+$BJ198*Assembly!S$15+$BK198*Assembly!S$16+$BL198*Assembly!S$17+$BM198*Assembly!S$18+$BN198*Assembly!S$19+$BO198*Assembly!S$20+$BP198*Assembly!S$21+$BQ198*Assembly!S$22+$BR198*Assembly!S$23+$BS198*Assembly!S$24</f>
        <v>0</v>
      </c>
      <c r="CL198" s="254" t="str">
        <f>$AY198*Assembly!T$4+$AZ198*Assembly!T$5+$BA198*Assembly!T$6+$BB198*Assembly!T$7+$BC198*Assembly!T$8+$BD198*Assembly!T$9+$BE198*Assembly!T$10+$BF198*Assembly!T$11+$BG198*Assembly!T$12+$BH198*Assembly!T$13+$BI198*Assembly!T$14+$BJ198*Assembly!T$15+$BK198*Assembly!T$16+$BL198*Assembly!T$17+$BM198*Assembly!T$18+$BN198*Assembly!T$19+$BO198*Assembly!T$20+$BP198*Assembly!T$21+$BQ198*Assembly!T$22+$BR198*Assembly!T$23+$BS198*Assembly!T$24</f>
        <v>0</v>
      </c>
      <c r="CM198" s="254" t="str">
        <f>$AY198*Assembly!U$4+$AZ198*Assembly!U$5+$BA198*Assembly!U$6+$BB198*Assembly!U$7+$BC198*Assembly!U$8+$BD198*Assembly!U$9+$BE198*Assembly!U$10+$BF198*Assembly!U$11+$BG198*Assembly!U$12+$BH198*Assembly!U$13+$BI198*Assembly!U$14+$BJ198*Assembly!U$15+$BK198*Assembly!U$16+$BL198*Assembly!U$17+$BM198*Assembly!U$18+$BN198*Assembly!U$19+$BO198*Assembly!U$20+$BP198*Assembly!U$21+$BQ198*Assembly!U$22+$BR198*Assembly!U$23+$BS198*Assembly!U$24</f>
        <v>0</v>
      </c>
      <c r="CN198" s="256" t="str">
        <f>$AY198*Assembly!V$4+$AZ198*Assembly!V$5+$BA198*Assembly!V$6+$BB198*Assembly!V$7+$BC198*Assembly!V$8+$BD198*Assembly!V$9+$BE198*Assembly!V$10+$BF198*Assembly!V$11+$BG198*Assembly!V$12+$BH198*Assembly!V$13+$BI198*Assembly!V$14+$BJ198*Assembly!V$15+$BK198*Assembly!V$16+$BL198*Assembly!V$17+$BM198*Assembly!V$18+$BN198*Assembly!V$19+$BO198*Assembly!V$20+$BP198*Assembly!V$21+$BQ198*Assembly!V$22+$BR198*Assembly!V$23+$BS198*Assembly!V$24</f>
        <v>0</v>
      </c>
      <c r="CO198" s="256" t="str">
        <f>CE198*Refining!$F$3</f>
        <v>713</v>
      </c>
      <c r="CP198" s="256" t="str">
        <f>CF198*Refining!$F$4</f>
        <v>0</v>
      </c>
      <c r="CQ198" s="256" t="str">
        <f>CG198*Refining!$F$5</f>
        <v>0</v>
      </c>
      <c r="CR198" s="256" t="str">
        <f>CH198*Refining!$F$6</f>
        <v>0</v>
      </c>
      <c r="CS198" s="256" t="str">
        <f>CI198*Refining!$F$7</f>
        <v>0</v>
      </c>
      <c r="CT198" s="256" t="str">
        <f>CJ198*Refining!$F$8</f>
        <v>0</v>
      </c>
      <c r="CU198" s="256" t="str">
        <f>CK198*Refining!$F$9</f>
        <v>0</v>
      </c>
      <c r="CV198" s="256" t="str">
        <f>CL198*Refining!$F$10</f>
        <v>0</v>
      </c>
      <c r="CW198" s="256" t="str">
        <f>CM198*Refining!$F$11</f>
        <v>0</v>
      </c>
      <c r="CX198" s="256" t="str">
        <f>CN198*Refining!$F$12</f>
        <v>0</v>
      </c>
      <c r="CY198" s="248" t="str">
        <f t="shared" ref="CY198:DR198" si="800">IF(CE198 = 0, "", CE198)</f>
        <v>399</v>
      </c>
      <c r="CZ198" s="245" t="str">
        <f t="shared" si="800"/>
        <v/>
      </c>
      <c r="DA198" s="245" t="str">
        <f t="shared" si="800"/>
        <v/>
      </c>
      <c r="DB198" s="245" t="str">
        <f t="shared" si="800"/>
        <v/>
      </c>
      <c r="DC198" s="245" t="str">
        <f t="shared" si="800"/>
        <v/>
      </c>
      <c r="DD198" s="245" t="str">
        <f t="shared" si="800"/>
        <v/>
      </c>
      <c r="DE198" s="245" t="str">
        <f t="shared" si="800"/>
        <v/>
      </c>
      <c r="DF198" s="245" t="str">
        <f t="shared" si="800"/>
        <v/>
      </c>
      <c r="DG198" s="245" t="str">
        <f t="shared" si="800"/>
        <v/>
      </c>
      <c r="DH198" s="246" t="str">
        <f t="shared" si="800"/>
        <v/>
      </c>
      <c r="DI198" s="248" t="str">
        <f t="shared" si="800"/>
        <v>713</v>
      </c>
      <c r="DJ198" s="245" t="str">
        <f t="shared" si="800"/>
        <v/>
      </c>
      <c r="DK198" s="245" t="str">
        <f t="shared" si="800"/>
        <v/>
      </c>
      <c r="DL198" s="245" t="str">
        <f t="shared" si="800"/>
        <v/>
      </c>
      <c r="DM198" s="245" t="str">
        <f t="shared" si="800"/>
        <v/>
      </c>
      <c r="DN198" s="245" t="str">
        <f t="shared" si="800"/>
        <v/>
      </c>
      <c r="DO198" s="245" t="str">
        <f t="shared" si="800"/>
        <v/>
      </c>
      <c r="DP198" s="245" t="str">
        <f t="shared" si="800"/>
        <v/>
      </c>
      <c r="DQ198" s="245" t="str">
        <f t="shared" si="800"/>
        <v/>
      </c>
      <c r="DR198" s="246" t="str">
        <f t="shared" si="800"/>
        <v/>
      </c>
      <c r="DS198" s="248" t="str">
        <f t="shared" si="15"/>
        <v>399</v>
      </c>
      <c r="DT198" s="249" t="str">
        <f t="shared" si="16"/>
        <v>713</v>
      </c>
      <c r="DU198" s="225" t="str">
        <f>CY198*'Ores &amp; Ingots'!$C$3+CZ198*'Ores &amp; Ingots'!$C$4+DA198*'Ores &amp; Ingots'!$C$5+DB198*'Ores &amp; Ingots'!$C$6+DC198*'Ores &amp; Ingots'!$C$7+DD198*'Ores &amp; Ingots'!$C$8+DE198*'Ores &amp; Ingots'!$C$9+DF198*'Ores &amp; Ingots'!$C$10+DG198*'Ores &amp; Ingots'!$C$11+DH198*'Ores &amp; Ingots'!$C$12</f>
        <v>51</v>
      </c>
      <c r="DV198" s="225" t="str">
        <f>DI198*'Ores &amp; Ingots'!$B$3+DJ198*'Ores &amp; Ingots'!$B$4+DK198*'Ores &amp; Ingots'!$B$5+DL198*'Ores &amp; Ingots'!$B$6+DM198*'Ores &amp; Ingots'!$B$7+DN198*'Ores &amp; Ingots'!$B$8+DO198*'Ores &amp; Ingots'!$B$9+DP198*'Ores &amp; Ingots'!$B$10+DQ198*'Ores &amp; Ingots'!$B$11+DR198*'Ores &amp; Ingots'!$B$12</f>
        <v>264</v>
      </c>
      <c r="DW198" s="249" t="str">
        <f>CY198*Refining!$G$3+CZ198*Refining!$G$4+DA198*Refining!$G$5+DB198*Refining!$G$6+DC198*Refining!$G$7+DD198*Refining!$G$8+DE198*Refining!$G$9+DF198*Refining!$G$10+DG198*Refining!$G$11+DH198*Refining!$G$12</f>
        <v>27</v>
      </c>
      <c r="DX198" s="249" t="str">
        <f t="shared" si="17"/>
        <v>4,263</v>
      </c>
      <c r="DY198" s="250" t="str">
        <f t="shared" si="18"/>
        <v>0.0043</v>
      </c>
      <c r="DZ198" s="248" t="str">
        <f t="shared" si="19"/>
        <v>54</v>
      </c>
      <c r="EA198" s="251" t="str">
        <f t="shared" ref="EA198:EB198" si="801">DZ198/60</f>
        <v>0.9</v>
      </c>
      <c r="EB198" s="251" t="str">
        <f t="shared" si="801"/>
        <v>0.0</v>
      </c>
      <c r="EC198" s="543" t="str">
        <f t="shared" si="21"/>
        <v>0.00</v>
      </c>
      <c r="ED198" s="248" t="str">
        <f t="shared" si="22"/>
        <v>7,218</v>
      </c>
      <c r="EE198" s="251" t="str">
        <f t="shared" ref="EE198:EF198" si="802">ED198/1000</f>
        <v>7.2</v>
      </c>
      <c r="EF198" s="252" t="str">
        <f t="shared" si="802"/>
        <v>0.01</v>
      </c>
      <c r="EG198" s="544" t="str">
        <f t="shared" si="24"/>
        <v>0.0072</v>
      </c>
      <c r="EH198" s="225" t="s">
        <v>12</v>
      </c>
    </row>
    <row r="199">
      <c r="A199" s="33"/>
      <c r="B199" s="116" t="s">
        <v>1053</v>
      </c>
      <c r="C199" s="227" t="s">
        <v>886</v>
      </c>
      <c r="D199" s="227">
        <v>1.0</v>
      </c>
      <c r="E199" s="227">
        <v>1.0</v>
      </c>
      <c r="F199" s="227">
        <v>1.0</v>
      </c>
      <c r="G199" s="253" t="str">
        <f t="shared" si="5"/>
        <v>15.6</v>
      </c>
      <c r="H199" s="254">
        <v>5.0</v>
      </c>
      <c r="I199" s="254">
        <v>12.5</v>
      </c>
      <c r="J199" s="254" t="str">
        <f>H199/Main!$D$9</f>
        <v>5</v>
      </c>
      <c r="K199" s="254" t="str">
        <f>I199/Main!$D$10</f>
        <v>12.5</v>
      </c>
      <c r="L199" s="254" t="str">
        <f t="shared" si="6"/>
        <v>2.5</v>
      </c>
      <c r="M199" s="254">
        <v>1.0</v>
      </c>
      <c r="N199" s="255"/>
      <c r="O199" s="255"/>
      <c r="P199" s="255"/>
      <c r="Q199" s="256"/>
      <c r="R199" s="255"/>
      <c r="S199" s="257"/>
      <c r="T199" s="257"/>
      <c r="U199" s="255"/>
      <c r="V199" s="255"/>
      <c r="W199" s="257"/>
      <c r="X199" s="257"/>
      <c r="Y199" s="255"/>
      <c r="Z199" s="255"/>
      <c r="AA199" s="255"/>
      <c r="AB199" s="255"/>
      <c r="AC199" s="335" t="s">
        <v>12</v>
      </c>
      <c r="AD199" s="309">
        <v>7.0</v>
      </c>
      <c r="AE199" s="225">
        <v>0.0</v>
      </c>
      <c r="AF199" s="225">
        <v>0.0</v>
      </c>
      <c r="AG199" s="225">
        <v>0.0</v>
      </c>
      <c r="AH199" s="225">
        <v>0.0</v>
      </c>
      <c r="AI199" s="225">
        <v>0.0</v>
      </c>
      <c r="AJ199" s="225">
        <v>0.0</v>
      </c>
      <c r="AK199" s="225">
        <v>0.0</v>
      </c>
      <c r="AL199" s="225">
        <v>0.0</v>
      </c>
      <c r="AM199" s="225">
        <v>0.0</v>
      </c>
      <c r="AN199" s="225">
        <v>0.0</v>
      </c>
      <c r="AO199" s="225">
        <v>0.0</v>
      </c>
      <c r="AP199" s="225">
        <v>0.0</v>
      </c>
      <c r="AQ199" s="225">
        <v>0.0</v>
      </c>
      <c r="AR199" s="225">
        <v>0.0</v>
      </c>
      <c r="AS199" s="225">
        <v>0.0</v>
      </c>
      <c r="AT199" s="225">
        <v>0.0</v>
      </c>
      <c r="AU199" s="225">
        <v>0.0</v>
      </c>
      <c r="AV199" s="225">
        <v>0.0</v>
      </c>
      <c r="AW199" s="225">
        <v>0.0</v>
      </c>
      <c r="AX199" s="225">
        <v>0.0</v>
      </c>
      <c r="AY199" s="553" t="str">
        <f t="shared" ref="AY199:BS199" si="803">IF(AD199 = 0, "", AD199)</f>
        <v>7</v>
      </c>
      <c r="AZ199" s="227" t="str">
        <f t="shared" si="803"/>
        <v/>
      </c>
      <c r="BA199" s="227" t="str">
        <f t="shared" si="803"/>
        <v/>
      </c>
      <c r="BB199" s="227" t="str">
        <f t="shared" si="803"/>
        <v/>
      </c>
      <c r="BC199" s="227" t="str">
        <f t="shared" si="803"/>
        <v/>
      </c>
      <c r="BD199" s="227" t="str">
        <f t="shared" si="803"/>
        <v/>
      </c>
      <c r="BE199" s="227" t="str">
        <f t="shared" si="803"/>
        <v/>
      </c>
      <c r="BF199" s="227" t="str">
        <f t="shared" si="803"/>
        <v/>
      </c>
      <c r="BG199" s="227" t="str">
        <f t="shared" si="803"/>
        <v/>
      </c>
      <c r="BH199" s="227" t="str">
        <f t="shared" si="803"/>
        <v/>
      </c>
      <c r="BI199" s="227" t="str">
        <f t="shared" si="803"/>
        <v/>
      </c>
      <c r="BJ199" s="227" t="str">
        <f t="shared" si="803"/>
        <v/>
      </c>
      <c r="BK199" s="227" t="str">
        <f t="shared" si="803"/>
        <v/>
      </c>
      <c r="BL199" s="227" t="str">
        <f t="shared" si="803"/>
        <v/>
      </c>
      <c r="BM199" s="227" t="str">
        <f t="shared" si="803"/>
        <v/>
      </c>
      <c r="BN199" s="227" t="str">
        <f t="shared" si="803"/>
        <v/>
      </c>
      <c r="BO199" s="227" t="str">
        <f t="shared" si="803"/>
        <v/>
      </c>
      <c r="BP199" s="227" t="str">
        <f t="shared" si="803"/>
        <v/>
      </c>
      <c r="BQ199" s="227" t="str">
        <f t="shared" si="803"/>
        <v/>
      </c>
      <c r="BR199" s="227" t="str">
        <f t="shared" si="803"/>
        <v/>
      </c>
      <c r="BS199" s="238" t="str">
        <f t="shared" si="803"/>
        <v/>
      </c>
      <c r="BT199" s="239" t="str">
        <f>$AY199*Assembly!Y$4+$AZ199*Assembly!Y$5+$BA199*Assembly!Y$6+$BB199*Assembly!Y$7+$BC199*Assembly!Y$8+$BD199*Assembly!Y$9+$BE199*Assembly!Y$10+$BF199*Assembly!Y$11+$BG199*Assembly!Y$12+$BH199*Assembly!Y$13+$BI199*Assembly!Y$14+$BJ199*Assembly!Y$15+$BK199*Assembly!Y$16+$BL199*Assembly!Y$17+$BM199*Assembly!Y$18+$BN199*Assembly!Y$19+$BO199*Assembly!Y$20+$BP199*Assembly!Y$21+$BQ199*Assembly!Y$22+$BR199*Assembly!Y$23+$BS199*Assembly!Y$24</f>
        <v>140</v>
      </c>
      <c r="BU199" s="225" t="str">
        <f t="shared" si="8"/>
        <v>9</v>
      </c>
      <c r="BV199" s="225" t="str">
        <f>$AY199*Assembly!AC$4+$AZ199*Assembly!AC$5+$BA199*Assembly!AC$6+$BB199*Assembly!AC$7+$BC199*Assembly!AC$8+$BD199*Assembly!AC$9+$BE199*Assembly!AC$10+$BF199*Assembly!AC$11+$BG199*Assembly!AC$12+$BH199*Assembly!AC$13+$BI199*Assembly!AC$14+$BJ199*Assembly!AC$15+$BK199*Assembly!AC$16+$BL199*Assembly!AC$17+$BM199*Assembly!AC$18+$BN199*Assembly!AC$19+$BO199*Assembly!AC$20+$BP199*Assembly!AC$21+$BQ199*Assembly!AC$22+$BR199*Assembly!AC$23+$BS199*Assembly!AC$24</f>
        <v>700</v>
      </c>
      <c r="BW199" s="240" t="str">
        <f t="shared" si="9"/>
        <v>5.00</v>
      </c>
      <c r="BX199" s="241" t="str">
        <f t="shared" si="10"/>
        <v>45</v>
      </c>
      <c r="BY199" s="242" t="str">
        <f t="shared" si="11"/>
        <v>78.1</v>
      </c>
      <c r="BZ199" s="225"/>
      <c r="CA199" s="225" t="str">
        <f>$AY199*Assembly!X$4+$AZ199*Assembly!X$5+$BA199*Assembly!X$6+$BB199*Assembly!X$7+$BC199*Assembly!X$8+$BD199*Assembly!X$9+$BE199*Assembly!X$10+$BF199*Assembly!X$11+$BG199*Assembly!X$12+$BH199*Assembly!X$13+$BI199*Assembly!X$14+$BJ199*Assembly!X$15+$BK199*Assembly!X$16+$BL199*Assembly!X$17+$BM199*Assembly!X$18+$BN199*Assembly!X$19+$BO199*Assembly!X$20+$BP199*Assembly!X$21+$BQ199*Assembly!X$22+$BR199*Assembly!X$23+$BS199*Assembly!X$24</f>
        <v>7</v>
      </c>
      <c r="CB199" s="225" t="str">
        <f t="shared" si="12"/>
        <v>1,089</v>
      </c>
      <c r="CC199" s="223" t="str">
        <f t="shared" si="13"/>
        <v>0.0011</v>
      </c>
      <c r="CD199" s="243" t="str">
        <f>$AY199*Assembly!AB$4+$AZ199*Assembly!AB$5+$BA199*Assembly!AB$6+$BB199*Assembly!AB$7+$BC199*Assembly!AB$8+$BD199*Assembly!AB$9+$BE199*Assembly!AB$10+$BF199*Assembly!AB$11+$BG199*Assembly!AB$12+$BH199*Assembly!AB$13+$BI199*Assembly!AB$14+$BJ199*Assembly!AB$15+$BK199*Assembly!AB$16+$BL199*Assembly!AB$17+$BM199*Assembly!AB$18+$BN199*Assembly!AB$19+$BO199*Assembly!AB$20+$BP199*Assembly!AB$21+$BQ199*Assembly!AB$22+$BR199*Assembly!AB$23+$BS199*Assembly!AB$24</f>
        <v>21</v>
      </c>
      <c r="CE199" s="256" t="str">
        <f>$AY199*Assembly!M$4+$AZ199*Assembly!M$5+$BA199*Assembly!M$6+$BB199*Assembly!M$7+$BC199*Assembly!M$8+$BD199*Assembly!M$9+$BE199*Assembly!M$10+$BF199*Assembly!M$11+$BG199*Assembly!M$12+$BH199*Assembly!M$13+$BI199*Assembly!M$14+$BJ199*Assembly!M$15+$BK199*Assembly!M$16+$BL199*Assembly!M$17+$BM199*Assembly!M$18+$BN199*Assembly!M$19+$BO199*Assembly!M$20+$BP199*Assembly!M$21+$BQ199*Assembly!M$22+$BR199*Assembly!M$23+$BS199*Assembly!M$24</f>
        <v>147</v>
      </c>
      <c r="CF199" s="256" t="str">
        <f>$AY199*Assembly!N$4+$AZ199*Assembly!N$5+$BA199*Assembly!N$6+$BB199*Assembly!N$7+$BC199*Assembly!N$8+$BD199*Assembly!N$9+$BE199*Assembly!N$10+$BF199*Assembly!N$11+$BG199*Assembly!N$12+$BH199*Assembly!N$13+$BI199*Assembly!N$14+$BJ199*Assembly!N$15+$BK199*Assembly!N$16+$BL199*Assembly!N$17+$BM199*Assembly!N$18+$BN199*Assembly!N$19+$BO199*Assembly!N$20+$BP199*Assembly!N$21+$BQ199*Assembly!N$22+$BR199*Assembly!N$23+$BS199*Assembly!N$24</f>
        <v>0</v>
      </c>
      <c r="CG199" s="256" t="str">
        <f>$AY199*Assembly!O$4+$AZ199*Assembly!O$5+$BA199*Assembly!O$6+$BB199*Assembly!O$7+$BC199*Assembly!O$8+$BD199*Assembly!O$9+$BE199*Assembly!O$10+$BF199*Assembly!O$11+$BG199*Assembly!O$12+$BH199*Assembly!O$13+$BI199*Assembly!O$14+$BJ199*Assembly!O$15+$BK199*Assembly!O$16+$BL199*Assembly!O$17+$BM199*Assembly!O$18+$BN199*Assembly!O$19+$BO199*Assembly!O$20+$BP199*Assembly!O$21+$BQ199*Assembly!O$22+$BR199*Assembly!O$23+$BS199*Assembly!O$24</f>
        <v>0</v>
      </c>
      <c r="CH199" s="254" t="str">
        <f>$AY199*Assembly!P$4+$AZ199*Assembly!P$5+$BA199*Assembly!P$6+$BB199*Assembly!P$7+$BC199*Assembly!P$8+$BD199*Assembly!P$9+$BE199*Assembly!P$10+$BF199*Assembly!P$11+$BG199*Assembly!P$12+$BH199*Assembly!P$13+$BI199*Assembly!P$14+$BJ199*Assembly!P$15+$BK199*Assembly!P$16+$BL199*Assembly!P$17+$BM199*Assembly!P$18+$BN199*Assembly!P$19+$BO199*Assembly!P$20+$BP199*Assembly!P$21+$BQ199*Assembly!P$22+$BR199*Assembly!P$23+$BS199*Assembly!P$24</f>
        <v>0</v>
      </c>
      <c r="CI199" s="254" t="str">
        <f>$AY199*Assembly!Q$4+$AZ199*Assembly!Q$5+$BA199*Assembly!Q$6+$BB199*Assembly!Q$7+$BC199*Assembly!Q$8+$BD199*Assembly!Q$9+$BE199*Assembly!Q$10+$BF199*Assembly!Q$11+$BG199*Assembly!Q$12+$BH199*Assembly!Q$13+$BI199*Assembly!Q$14+$BJ199*Assembly!Q$15+$BK199*Assembly!Q$16+$BL199*Assembly!Q$17+$BM199*Assembly!Q$18+$BN199*Assembly!Q$19+$BO199*Assembly!Q$20+$BP199*Assembly!Q$21+$BQ199*Assembly!Q$22+$BR199*Assembly!Q$23+$BS199*Assembly!Q$24</f>
        <v>0</v>
      </c>
      <c r="CJ199" s="256" t="str">
        <f>$AY199*Assembly!R$4+$AZ199*Assembly!R$5+$BA199*Assembly!R$6+$BB199*Assembly!R$7+$BC199*Assembly!R$8+$BD199*Assembly!R$9+$BE199*Assembly!R$10+$BF199*Assembly!R$11+$BG199*Assembly!R$12+$BH199*Assembly!R$13+$BI199*Assembly!R$14+$BJ199*Assembly!R$15+$BK199*Assembly!R$16+$BL199*Assembly!R$17+$BM199*Assembly!R$18+$BN199*Assembly!R$19+$BO199*Assembly!R$20+$BP199*Assembly!R$21+$BQ199*Assembly!R$22+$BR199*Assembly!R$23+$BS199*Assembly!R$24</f>
        <v>0</v>
      </c>
      <c r="CK199" s="254" t="str">
        <f>$AY199*Assembly!S$4+$AZ199*Assembly!S$5+$BA199*Assembly!S$6+$BB199*Assembly!S$7+$BC199*Assembly!S$8+$BD199*Assembly!S$9+$BE199*Assembly!S$10+$BF199*Assembly!S$11+$BG199*Assembly!S$12+$BH199*Assembly!S$13+$BI199*Assembly!S$14+$BJ199*Assembly!S$15+$BK199*Assembly!S$16+$BL199*Assembly!S$17+$BM199*Assembly!S$18+$BN199*Assembly!S$19+$BO199*Assembly!S$20+$BP199*Assembly!S$21+$BQ199*Assembly!S$22+$BR199*Assembly!S$23+$BS199*Assembly!S$24</f>
        <v>0</v>
      </c>
      <c r="CL199" s="254" t="str">
        <f>$AY199*Assembly!T$4+$AZ199*Assembly!T$5+$BA199*Assembly!T$6+$BB199*Assembly!T$7+$BC199*Assembly!T$8+$BD199*Assembly!T$9+$BE199*Assembly!T$10+$BF199*Assembly!T$11+$BG199*Assembly!T$12+$BH199*Assembly!T$13+$BI199*Assembly!T$14+$BJ199*Assembly!T$15+$BK199*Assembly!T$16+$BL199*Assembly!T$17+$BM199*Assembly!T$18+$BN199*Assembly!T$19+$BO199*Assembly!T$20+$BP199*Assembly!T$21+$BQ199*Assembly!T$22+$BR199*Assembly!T$23+$BS199*Assembly!T$24</f>
        <v>0</v>
      </c>
      <c r="CM199" s="254" t="str">
        <f>$AY199*Assembly!U$4+$AZ199*Assembly!U$5+$BA199*Assembly!U$6+$BB199*Assembly!U$7+$BC199*Assembly!U$8+$BD199*Assembly!U$9+$BE199*Assembly!U$10+$BF199*Assembly!U$11+$BG199*Assembly!U$12+$BH199*Assembly!U$13+$BI199*Assembly!U$14+$BJ199*Assembly!U$15+$BK199*Assembly!U$16+$BL199*Assembly!U$17+$BM199*Assembly!U$18+$BN199*Assembly!U$19+$BO199*Assembly!U$20+$BP199*Assembly!U$21+$BQ199*Assembly!U$22+$BR199*Assembly!U$23+$BS199*Assembly!U$24</f>
        <v>0</v>
      </c>
      <c r="CN199" s="256" t="str">
        <f>$AY199*Assembly!V$4+$AZ199*Assembly!V$5+$BA199*Assembly!V$6+$BB199*Assembly!V$7+$BC199*Assembly!V$8+$BD199*Assembly!V$9+$BE199*Assembly!V$10+$BF199*Assembly!V$11+$BG199*Assembly!V$12+$BH199*Assembly!V$13+$BI199*Assembly!V$14+$BJ199*Assembly!V$15+$BK199*Assembly!V$16+$BL199*Assembly!V$17+$BM199*Assembly!V$18+$BN199*Assembly!V$19+$BO199*Assembly!V$20+$BP199*Assembly!V$21+$BQ199*Assembly!V$22+$BR199*Assembly!V$23+$BS199*Assembly!V$24</f>
        <v>0</v>
      </c>
      <c r="CO199" s="256" t="str">
        <f>CE199*Refining!$F$3</f>
        <v>263</v>
      </c>
      <c r="CP199" s="256" t="str">
        <f>CF199*Refining!$F$4</f>
        <v>0</v>
      </c>
      <c r="CQ199" s="256" t="str">
        <f>CG199*Refining!$F$5</f>
        <v>0</v>
      </c>
      <c r="CR199" s="256" t="str">
        <f>CH199*Refining!$F$6</f>
        <v>0</v>
      </c>
      <c r="CS199" s="256" t="str">
        <f>CI199*Refining!$F$7</f>
        <v>0</v>
      </c>
      <c r="CT199" s="256" t="str">
        <f>CJ199*Refining!$F$8</f>
        <v>0</v>
      </c>
      <c r="CU199" s="256" t="str">
        <f>CK199*Refining!$F$9</f>
        <v>0</v>
      </c>
      <c r="CV199" s="256" t="str">
        <f>CL199*Refining!$F$10</f>
        <v>0</v>
      </c>
      <c r="CW199" s="256" t="str">
        <f>CM199*Refining!$F$11</f>
        <v>0</v>
      </c>
      <c r="CX199" s="256" t="str">
        <f>CN199*Refining!$F$12</f>
        <v>0</v>
      </c>
      <c r="CY199" s="248" t="str">
        <f t="shared" ref="CY199:DR199" si="804">IF(CE199 = 0, "", CE199)</f>
        <v>147</v>
      </c>
      <c r="CZ199" s="245" t="str">
        <f t="shared" si="804"/>
        <v/>
      </c>
      <c r="DA199" s="245" t="str">
        <f t="shared" si="804"/>
        <v/>
      </c>
      <c r="DB199" s="245" t="str">
        <f t="shared" si="804"/>
        <v/>
      </c>
      <c r="DC199" s="245" t="str">
        <f t="shared" si="804"/>
        <v/>
      </c>
      <c r="DD199" s="245" t="str">
        <f t="shared" si="804"/>
        <v/>
      </c>
      <c r="DE199" s="245" t="str">
        <f t="shared" si="804"/>
        <v/>
      </c>
      <c r="DF199" s="245" t="str">
        <f t="shared" si="804"/>
        <v/>
      </c>
      <c r="DG199" s="245" t="str">
        <f t="shared" si="804"/>
        <v/>
      </c>
      <c r="DH199" s="246" t="str">
        <f t="shared" si="804"/>
        <v/>
      </c>
      <c r="DI199" s="248" t="str">
        <f t="shared" si="804"/>
        <v>263</v>
      </c>
      <c r="DJ199" s="245" t="str">
        <f t="shared" si="804"/>
        <v/>
      </c>
      <c r="DK199" s="245" t="str">
        <f t="shared" si="804"/>
        <v/>
      </c>
      <c r="DL199" s="245" t="str">
        <f t="shared" si="804"/>
        <v/>
      </c>
      <c r="DM199" s="245" t="str">
        <f t="shared" si="804"/>
        <v/>
      </c>
      <c r="DN199" s="245" t="str">
        <f t="shared" si="804"/>
        <v/>
      </c>
      <c r="DO199" s="245" t="str">
        <f t="shared" si="804"/>
        <v/>
      </c>
      <c r="DP199" s="245" t="str">
        <f t="shared" si="804"/>
        <v/>
      </c>
      <c r="DQ199" s="245" t="str">
        <f t="shared" si="804"/>
        <v/>
      </c>
      <c r="DR199" s="246" t="str">
        <f t="shared" si="804"/>
        <v/>
      </c>
      <c r="DS199" s="248" t="str">
        <f t="shared" si="15"/>
        <v>147</v>
      </c>
      <c r="DT199" s="249" t="str">
        <f t="shared" si="16"/>
        <v>263</v>
      </c>
      <c r="DU199" s="225" t="str">
        <f>CY199*'Ores &amp; Ingots'!$C$3+CZ199*'Ores &amp; Ingots'!$C$4+DA199*'Ores &amp; Ingots'!$C$5+DB199*'Ores &amp; Ingots'!$C$6+DC199*'Ores &amp; Ingots'!$C$7+DD199*'Ores &amp; Ingots'!$C$8+DE199*'Ores &amp; Ingots'!$C$9+DF199*'Ores &amp; Ingots'!$C$10+DG199*'Ores &amp; Ingots'!$C$11+DH199*'Ores &amp; Ingots'!$C$12</f>
        <v>19</v>
      </c>
      <c r="DV199" s="225" t="str">
        <f>DI199*'Ores &amp; Ingots'!$B$3+DJ199*'Ores &amp; Ingots'!$B$4+DK199*'Ores &amp; Ingots'!$B$5+DL199*'Ores &amp; Ingots'!$B$6+DM199*'Ores &amp; Ingots'!$B$7+DN199*'Ores &amp; Ingots'!$B$8+DO199*'Ores &amp; Ingots'!$B$9+DP199*'Ores &amp; Ingots'!$B$10+DQ199*'Ores &amp; Ingots'!$B$11+DR199*'Ores &amp; Ingots'!$B$12</f>
        <v>97</v>
      </c>
      <c r="DW199" s="249" t="str">
        <f>CY199*Refining!$G$3+CZ199*Refining!$G$4+DA199*Refining!$G$5+DB199*Refining!$G$6+DC199*Refining!$G$7+DD199*Refining!$G$8+DE199*Refining!$G$9+DF199*Refining!$G$10+DG199*Refining!$G$11+DH199*Refining!$G$12</f>
        <v>10</v>
      </c>
      <c r="DX199" s="249" t="str">
        <f t="shared" si="17"/>
        <v>1,571</v>
      </c>
      <c r="DY199" s="250" t="str">
        <f t="shared" si="18"/>
        <v>0.0016</v>
      </c>
      <c r="DZ199" s="248" t="str">
        <f t="shared" si="19"/>
        <v>22</v>
      </c>
      <c r="EA199" s="251" t="str">
        <f t="shared" ref="EA199:EB199" si="805">DZ199/60</f>
        <v>0.4</v>
      </c>
      <c r="EB199" s="251" t="str">
        <f t="shared" si="805"/>
        <v>0.0</v>
      </c>
      <c r="EC199" s="543" t="str">
        <f t="shared" si="21"/>
        <v>0.00</v>
      </c>
      <c r="ED199" s="248" t="str">
        <f t="shared" si="22"/>
        <v>2,659</v>
      </c>
      <c r="EE199" s="251" t="str">
        <f t="shared" ref="EE199:EF199" si="806">ED199/1000</f>
        <v>2.7</v>
      </c>
      <c r="EF199" s="252" t="str">
        <f t="shared" si="806"/>
        <v>0.00</v>
      </c>
      <c r="EG199" s="544" t="str">
        <f t="shared" si="24"/>
        <v>0.0027</v>
      </c>
      <c r="EH199" s="225" t="s">
        <v>12</v>
      </c>
    </row>
    <row r="200">
      <c r="A200" s="33"/>
      <c r="B200" s="226" t="s">
        <v>1054</v>
      </c>
      <c r="C200" s="227" t="s">
        <v>886</v>
      </c>
      <c r="D200" s="227">
        <v>1.0</v>
      </c>
      <c r="E200" s="227">
        <v>1.0</v>
      </c>
      <c r="F200" s="227">
        <v>1.0</v>
      </c>
      <c r="G200" s="253" t="str">
        <f t="shared" si="5"/>
        <v>15.6</v>
      </c>
      <c r="H200" s="254">
        <v>3.0</v>
      </c>
      <c r="I200" s="254">
        <v>7.5</v>
      </c>
      <c r="J200" s="254" t="str">
        <f>H200/Main!$D$9</f>
        <v>3</v>
      </c>
      <c r="K200" s="254" t="str">
        <f>I200/Main!$D$10</f>
        <v>7.5</v>
      </c>
      <c r="L200" s="254" t="str">
        <f t="shared" si="6"/>
        <v>2.5</v>
      </c>
      <c r="M200" s="254">
        <v>1.0</v>
      </c>
      <c r="N200" s="255"/>
      <c r="O200" s="255"/>
      <c r="P200" s="255"/>
      <c r="Q200" s="256"/>
      <c r="R200" s="255"/>
      <c r="S200" s="257"/>
      <c r="T200" s="257"/>
      <c r="U200" s="255"/>
      <c r="V200" s="255"/>
      <c r="W200" s="257"/>
      <c r="X200" s="257"/>
      <c r="Y200" s="255"/>
      <c r="Z200" s="255"/>
      <c r="AA200" s="255"/>
      <c r="AB200" s="255"/>
      <c r="AC200" s="335" t="s">
        <v>913</v>
      </c>
      <c r="AD200" s="309">
        <v>4.0</v>
      </c>
      <c r="AE200" s="225">
        <v>0.0</v>
      </c>
      <c r="AF200" s="225">
        <v>0.0</v>
      </c>
      <c r="AG200" s="225">
        <v>0.0</v>
      </c>
      <c r="AH200" s="225">
        <v>0.0</v>
      </c>
      <c r="AI200" s="225">
        <v>0.0</v>
      </c>
      <c r="AJ200" s="225">
        <v>0.0</v>
      </c>
      <c r="AK200" s="225">
        <v>0.0</v>
      </c>
      <c r="AL200" s="225">
        <v>0.0</v>
      </c>
      <c r="AM200" s="225">
        <v>0.0</v>
      </c>
      <c r="AN200" s="225">
        <v>0.0</v>
      </c>
      <c r="AO200" s="225">
        <v>0.0</v>
      </c>
      <c r="AP200" s="225">
        <v>0.0</v>
      </c>
      <c r="AQ200" s="225">
        <v>0.0</v>
      </c>
      <c r="AR200" s="225">
        <v>0.0</v>
      </c>
      <c r="AS200" s="225">
        <v>0.0</v>
      </c>
      <c r="AT200" s="225">
        <v>0.0</v>
      </c>
      <c r="AU200" s="225">
        <v>0.0</v>
      </c>
      <c r="AV200" s="225">
        <v>0.0</v>
      </c>
      <c r="AW200" s="225">
        <v>0.0</v>
      </c>
      <c r="AX200" s="225">
        <v>0.0</v>
      </c>
      <c r="AY200" s="553" t="str">
        <f t="shared" ref="AY200:BS200" si="807">IF(AD200 = 0, "", AD200)</f>
        <v>4</v>
      </c>
      <c r="AZ200" s="227" t="str">
        <f t="shared" si="807"/>
        <v/>
      </c>
      <c r="BA200" s="227" t="str">
        <f t="shared" si="807"/>
        <v/>
      </c>
      <c r="BB200" s="227" t="str">
        <f t="shared" si="807"/>
        <v/>
      </c>
      <c r="BC200" s="227" t="str">
        <f t="shared" si="807"/>
        <v/>
      </c>
      <c r="BD200" s="227" t="str">
        <f t="shared" si="807"/>
        <v/>
      </c>
      <c r="BE200" s="227" t="str">
        <f t="shared" si="807"/>
        <v/>
      </c>
      <c r="BF200" s="227" t="str">
        <f t="shared" si="807"/>
        <v/>
      </c>
      <c r="BG200" s="227" t="str">
        <f t="shared" si="807"/>
        <v/>
      </c>
      <c r="BH200" s="227" t="str">
        <f t="shared" si="807"/>
        <v/>
      </c>
      <c r="BI200" s="227" t="str">
        <f t="shared" si="807"/>
        <v/>
      </c>
      <c r="BJ200" s="227" t="str">
        <f t="shared" si="807"/>
        <v/>
      </c>
      <c r="BK200" s="227" t="str">
        <f t="shared" si="807"/>
        <v/>
      </c>
      <c r="BL200" s="227" t="str">
        <f t="shared" si="807"/>
        <v/>
      </c>
      <c r="BM200" s="227" t="str">
        <f t="shared" si="807"/>
        <v/>
      </c>
      <c r="BN200" s="227" t="str">
        <f t="shared" si="807"/>
        <v/>
      </c>
      <c r="BO200" s="227" t="str">
        <f t="shared" si="807"/>
        <v/>
      </c>
      <c r="BP200" s="227" t="str">
        <f t="shared" si="807"/>
        <v/>
      </c>
      <c r="BQ200" s="227" t="str">
        <f t="shared" si="807"/>
        <v/>
      </c>
      <c r="BR200" s="227" t="str">
        <f t="shared" si="807"/>
        <v/>
      </c>
      <c r="BS200" s="238" t="str">
        <f t="shared" si="807"/>
        <v/>
      </c>
      <c r="BT200" s="239" t="str">
        <f>$AY200*Assembly!Y$4+$AZ200*Assembly!Y$5+$BA200*Assembly!Y$6+$BB200*Assembly!Y$7+$BC200*Assembly!Y$8+$BD200*Assembly!Y$9+$BE200*Assembly!Y$10+$BF200*Assembly!Y$11+$BG200*Assembly!Y$12+$BH200*Assembly!Y$13+$BI200*Assembly!Y$14+$BJ200*Assembly!Y$15+$BK200*Assembly!Y$16+$BL200*Assembly!Y$17+$BM200*Assembly!Y$18+$BN200*Assembly!Y$19+$BO200*Assembly!Y$20+$BP200*Assembly!Y$21+$BQ200*Assembly!Y$22+$BR200*Assembly!Y$23+$BS200*Assembly!Y$24</f>
        <v>80</v>
      </c>
      <c r="BU200" s="225" t="str">
        <f t="shared" si="8"/>
        <v>5</v>
      </c>
      <c r="BV200" s="225" t="str">
        <f>$AY200*Assembly!AC$4+$AZ200*Assembly!AC$5+$BA200*Assembly!AC$6+$BB200*Assembly!AC$7+$BC200*Assembly!AC$8+$BD200*Assembly!AC$9+$BE200*Assembly!AC$10+$BF200*Assembly!AC$11+$BG200*Assembly!AC$12+$BH200*Assembly!AC$13+$BI200*Assembly!AC$14+$BJ200*Assembly!AC$15+$BK200*Assembly!AC$16+$BL200*Assembly!AC$17+$BM200*Assembly!AC$18+$BN200*Assembly!AC$19+$BO200*Assembly!AC$20+$BP200*Assembly!AC$21+$BQ200*Assembly!AC$22+$BR200*Assembly!AC$23+$BS200*Assembly!AC$24</f>
        <v>400</v>
      </c>
      <c r="BW200" s="240" t="str">
        <f t="shared" si="9"/>
        <v>5.00</v>
      </c>
      <c r="BX200" s="241" t="str">
        <f t="shared" si="10"/>
        <v>26</v>
      </c>
      <c r="BY200" s="242" t="str">
        <f t="shared" si="11"/>
        <v>78.1</v>
      </c>
      <c r="BZ200" s="225"/>
      <c r="CA200" s="225" t="str">
        <f>$AY200*Assembly!X$4+$AZ200*Assembly!X$5+$BA200*Assembly!X$6+$BB200*Assembly!X$7+$BC200*Assembly!X$8+$BD200*Assembly!X$9+$BE200*Assembly!X$10+$BF200*Assembly!X$11+$BG200*Assembly!X$12+$BH200*Assembly!X$13+$BI200*Assembly!X$14+$BJ200*Assembly!X$15+$BK200*Assembly!X$16+$BL200*Assembly!X$17+$BM200*Assembly!X$18+$BN200*Assembly!X$19+$BO200*Assembly!X$20+$BP200*Assembly!X$21+$BQ200*Assembly!X$22+$BR200*Assembly!X$23+$BS200*Assembly!X$24</f>
        <v>4</v>
      </c>
      <c r="CB200" s="225" t="str">
        <f t="shared" si="12"/>
        <v>622</v>
      </c>
      <c r="CC200" s="223" t="str">
        <f t="shared" si="13"/>
        <v>0.0006</v>
      </c>
      <c r="CD200" s="243" t="str">
        <f>$AY200*Assembly!AB$4+$AZ200*Assembly!AB$5+$BA200*Assembly!AB$6+$BB200*Assembly!AB$7+$BC200*Assembly!AB$8+$BD200*Assembly!AB$9+$BE200*Assembly!AB$10+$BF200*Assembly!AB$11+$BG200*Assembly!AB$12+$BH200*Assembly!AB$13+$BI200*Assembly!AB$14+$BJ200*Assembly!AB$15+$BK200*Assembly!AB$16+$BL200*Assembly!AB$17+$BM200*Assembly!AB$18+$BN200*Assembly!AB$19+$BO200*Assembly!AB$20+$BP200*Assembly!AB$21+$BQ200*Assembly!AB$22+$BR200*Assembly!AB$23+$BS200*Assembly!AB$24</f>
        <v>12</v>
      </c>
      <c r="CE200" s="256" t="str">
        <f>$AY200*Assembly!M$4+$AZ200*Assembly!M$5+$BA200*Assembly!M$6+$BB200*Assembly!M$7+$BC200*Assembly!M$8+$BD200*Assembly!M$9+$BE200*Assembly!M$10+$BF200*Assembly!M$11+$BG200*Assembly!M$12+$BH200*Assembly!M$13+$BI200*Assembly!M$14+$BJ200*Assembly!M$15+$BK200*Assembly!M$16+$BL200*Assembly!M$17+$BM200*Assembly!M$18+$BN200*Assembly!M$19+$BO200*Assembly!M$20+$BP200*Assembly!M$21+$BQ200*Assembly!M$22+$BR200*Assembly!M$23+$BS200*Assembly!M$24</f>
        <v>84</v>
      </c>
      <c r="CF200" s="256" t="str">
        <f>$AY200*Assembly!N$4+$AZ200*Assembly!N$5+$BA200*Assembly!N$6+$BB200*Assembly!N$7+$BC200*Assembly!N$8+$BD200*Assembly!N$9+$BE200*Assembly!N$10+$BF200*Assembly!N$11+$BG200*Assembly!N$12+$BH200*Assembly!N$13+$BI200*Assembly!N$14+$BJ200*Assembly!N$15+$BK200*Assembly!N$16+$BL200*Assembly!N$17+$BM200*Assembly!N$18+$BN200*Assembly!N$19+$BO200*Assembly!N$20+$BP200*Assembly!N$21+$BQ200*Assembly!N$22+$BR200*Assembly!N$23+$BS200*Assembly!N$24</f>
        <v>0</v>
      </c>
      <c r="CG200" s="256" t="str">
        <f>$AY200*Assembly!O$4+$AZ200*Assembly!O$5+$BA200*Assembly!O$6+$BB200*Assembly!O$7+$BC200*Assembly!O$8+$BD200*Assembly!O$9+$BE200*Assembly!O$10+$BF200*Assembly!O$11+$BG200*Assembly!O$12+$BH200*Assembly!O$13+$BI200*Assembly!O$14+$BJ200*Assembly!O$15+$BK200*Assembly!O$16+$BL200*Assembly!O$17+$BM200*Assembly!O$18+$BN200*Assembly!O$19+$BO200*Assembly!O$20+$BP200*Assembly!O$21+$BQ200*Assembly!O$22+$BR200*Assembly!O$23+$BS200*Assembly!O$24</f>
        <v>0</v>
      </c>
      <c r="CH200" s="254" t="str">
        <f>$AY200*Assembly!P$4+$AZ200*Assembly!P$5+$BA200*Assembly!P$6+$BB200*Assembly!P$7+$BC200*Assembly!P$8+$BD200*Assembly!P$9+$BE200*Assembly!P$10+$BF200*Assembly!P$11+$BG200*Assembly!P$12+$BH200*Assembly!P$13+$BI200*Assembly!P$14+$BJ200*Assembly!P$15+$BK200*Assembly!P$16+$BL200*Assembly!P$17+$BM200*Assembly!P$18+$BN200*Assembly!P$19+$BO200*Assembly!P$20+$BP200*Assembly!P$21+$BQ200*Assembly!P$22+$BR200*Assembly!P$23+$BS200*Assembly!P$24</f>
        <v>0</v>
      </c>
      <c r="CI200" s="254" t="str">
        <f>$AY200*Assembly!Q$4+$AZ200*Assembly!Q$5+$BA200*Assembly!Q$6+$BB200*Assembly!Q$7+$BC200*Assembly!Q$8+$BD200*Assembly!Q$9+$BE200*Assembly!Q$10+$BF200*Assembly!Q$11+$BG200*Assembly!Q$12+$BH200*Assembly!Q$13+$BI200*Assembly!Q$14+$BJ200*Assembly!Q$15+$BK200*Assembly!Q$16+$BL200*Assembly!Q$17+$BM200*Assembly!Q$18+$BN200*Assembly!Q$19+$BO200*Assembly!Q$20+$BP200*Assembly!Q$21+$BQ200*Assembly!Q$22+$BR200*Assembly!Q$23+$BS200*Assembly!Q$24</f>
        <v>0</v>
      </c>
      <c r="CJ200" s="256" t="str">
        <f>$AY200*Assembly!R$4+$AZ200*Assembly!R$5+$BA200*Assembly!R$6+$BB200*Assembly!R$7+$BC200*Assembly!R$8+$BD200*Assembly!R$9+$BE200*Assembly!R$10+$BF200*Assembly!R$11+$BG200*Assembly!R$12+$BH200*Assembly!R$13+$BI200*Assembly!R$14+$BJ200*Assembly!R$15+$BK200*Assembly!R$16+$BL200*Assembly!R$17+$BM200*Assembly!R$18+$BN200*Assembly!R$19+$BO200*Assembly!R$20+$BP200*Assembly!R$21+$BQ200*Assembly!R$22+$BR200*Assembly!R$23+$BS200*Assembly!R$24</f>
        <v>0</v>
      </c>
      <c r="CK200" s="254" t="str">
        <f>$AY200*Assembly!S$4+$AZ200*Assembly!S$5+$BA200*Assembly!S$6+$BB200*Assembly!S$7+$BC200*Assembly!S$8+$BD200*Assembly!S$9+$BE200*Assembly!S$10+$BF200*Assembly!S$11+$BG200*Assembly!S$12+$BH200*Assembly!S$13+$BI200*Assembly!S$14+$BJ200*Assembly!S$15+$BK200*Assembly!S$16+$BL200*Assembly!S$17+$BM200*Assembly!S$18+$BN200*Assembly!S$19+$BO200*Assembly!S$20+$BP200*Assembly!S$21+$BQ200*Assembly!S$22+$BR200*Assembly!S$23+$BS200*Assembly!S$24</f>
        <v>0</v>
      </c>
      <c r="CL200" s="254" t="str">
        <f>$AY200*Assembly!T$4+$AZ200*Assembly!T$5+$BA200*Assembly!T$6+$BB200*Assembly!T$7+$BC200*Assembly!T$8+$BD200*Assembly!T$9+$BE200*Assembly!T$10+$BF200*Assembly!T$11+$BG200*Assembly!T$12+$BH200*Assembly!T$13+$BI200*Assembly!T$14+$BJ200*Assembly!T$15+$BK200*Assembly!T$16+$BL200*Assembly!T$17+$BM200*Assembly!T$18+$BN200*Assembly!T$19+$BO200*Assembly!T$20+$BP200*Assembly!T$21+$BQ200*Assembly!T$22+$BR200*Assembly!T$23+$BS200*Assembly!T$24</f>
        <v>0</v>
      </c>
      <c r="CM200" s="254" t="str">
        <f>$AY200*Assembly!U$4+$AZ200*Assembly!U$5+$BA200*Assembly!U$6+$BB200*Assembly!U$7+$BC200*Assembly!U$8+$BD200*Assembly!U$9+$BE200*Assembly!U$10+$BF200*Assembly!U$11+$BG200*Assembly!U$12+$BH200*Assembly!U$13+$BI200*Assembly!U$14+$BJ200*Assembly!U$15+$BK200*Assembly!U$16+$BL200*Assembly!U$17+$BM200*Assembly!U$18+$BN200*Assembly!U$19+$BO200*Assembly!U$20+$BP200*Assembly!U$21+$BQ200*Assembly!U$22+$BR200*Assembly!U$23+$BS200*Assembly!U$24</f>
        <v>0</v>
      </c>
      <c r="CN200" s="256" t="str">
        <f>$AY200*Assembly!V$4+$AZ200*Assembly!V$5+$BA200*Assembly!V$6+$BB200*Assembly!V$7+$BC200*Assembly!V$8+$BD200*Assembly!V$9+$BE200*Assembly!V$10+$BF200*Assembly!V$11+$BG200*Assembly!V$12+$BH200*Assembly!V$13+$BI200*Assembly!V$14+$BJ200*Assembly!V$15+$BK200*Assembly!V$16+$BL200*Assembly!V$17+$BM200*Assembly!V$18+$BN200*Assembly!V$19+$BO200*Assembly!V$20+$BP200*Assembly!V$21+$BQ200*Assembly!V$22+$BR200*Assembly!V$23+$BS200*Assembly!V$24</f>
        <v>0</v>
      </c>
      <c r="CO200" s="256" t="str">
        <f>CE200*Refining!$F$3</f>
        <v>150</v>
      </c>
      <c r="CP200" s="256" t="str">
        <f>CF200*Refining!$F$4</f>
        <v>0</v>
      </c>
      <c r="CQ200" s="256" t="str">
        <f>CG200*Refining!$F$5</f>
        <v>0</v>
      </c>
      <c r="CR200" s="256" t="str">
        <f>CH200*Refining!$F$6</f>
        <v>0</v>
      </c>
      <c r="CS200" s="256" t="str">
        <f>CI200*Refining!$F$7</f>
        <v>0</v>
      </c>
      <c r="CT200" s="256" t="str">
        <f>CJ200*Refining!$F$8</f>
        <v>0</v>
      </c>
      <c r="CU200" s="256" t="str">
        <f>CK200*Refining!$F$9</f>
        <v>0</v>
      </c>
      <c r="CV200" s="256" t="str">
        <f>CL200*Refining!$F$10</f>
        <v>0</v>
      </c>
      <c r="CW200" s="256" t="str">
        <f>CM200*Refining!$F$11</f>
        <v>0</v>
      </c>
      <c r="CX200" s="256" t="str">
        <f>CN200*Refining!$F$12</f>
        <v>0</v>
      </c>
      <c r="CY200" s="248" t="str">
        <f t="shared" ref="CY200:DR200" si="808">IF(CE200 = 0, "", CE200)</f>
        <v>84</v>
      </c>
      <c r="CZ200" s="245" t="str">
        <f t="shared" si="808"/>
        <v/>
      </c>
      <c r="DA200" s="245" t="str">
        <f t="shared" si="808"/>
        <v/>
      </c>
      <c r="DB200" s="245" t="str">
        <f t="shared" si="808"/>
        <v/>
      </c>
      <c r="DC200" s="245" t="str">
        <f t="shared" si="808"/>
        <v/>
      </c>
      <c r="DD200" s="245" t="str">
        <f t="shared" si="808"/>
        <v/>
      </c>
      <c r="DE200" s="245" t="str">
        <f t="shared" si="808"/>
        <v/>
      </c>
      <c r="DF200" s="245" t="str">
        <f t="shared" si="808"/>
        <v/>
      </c>
      <c r="DG200" s="245" t="str">
        <f t="shared" si="808"/>
        <v/>
      </c>
      <c r="DH200" s="246" t="str">
        <f t="shared" si="808"/>
        <v/>
      </c>
      <c r="DI200" s="248" t="str">
        <f t="shared" si="808"/>
        <v>150</v>
      </c>
      <c r="DJ200" s="245" t="str">
        <f t="shared" si="808"/>
        <v/>
      </c>
      <c r="DK200" s="245" t="str">
        <f t="shared" si="808"/>
        <v/>
      </c>
      <c r="DL200" s="245" t="str">
        <f t="shared" si="808"/>
        <v/>
      </c>
      <c r="DM200" s="245" t="str">
        <f t="shared" si="808"/>
        <v/>
      </c>
      <c r="DN200" s="245" t="str">
        <f t="shared" si="808"/>
        <v/>
      </c>
      <c r="DO200" s="245" t="str">
        <f t="shared" si="808"/>
        <v/>
      </c>
      <c r="DP200" s="245" t="str">
        <f t="shared" si="808"/>
        <v/>
      </c>
      <c r="DQ200" s="245" t="str">
        <f t="shared" si="808"/>
        <v/>
      </c>
      <c r="DR200" s="246" t="str">
        <f t="shared" si="808"/>
        <v/>
      </c>
      <c r="DS200" s="248" t="str">
        <f t="shared" si="15"/>
        <v>84</v>
      </c>
      <c r="DT200" s="249" t="str">
        <f t="shared" si="16"/>
        <v>150</v>
      </c>
      <c r="DU200" s="225" t="str">
        <f>CY200*'Ores &amp; Ingots'!$C$3+CZ200*'Ores &amp; Ingots'!$C$4+DA200*'Ores &amp; Ingots'!$C$5+DB200*'Ores &amp; Ingots'!$C$6+DC200*'Ores &amp; Ingots'!$C$7+DD200*'Ores &amp; Ingots'!$C$8+DE200*'Ores &amp; Ingots'!$C$9+DF200*'Ores &amp; Ingots'!$C$10+DG200*'Ores &amp; Ingots'!$C$11+DH200*'Ores &amp; Ingots'!$C$12</f>
        <v>11</v>
      </c>
      <c r="DV200" s="225" t="str">
        <f>DI200*'Ores &amp; Ingots'!$B$3+DJ200*'Ores &amp; Ingots'!$B$4+DK200*'Ores &amp; Ingots'!$B$5+DL200*'Ores &amp; Ingots'!$B$6+DM200*'Ores &amp; Ingots'!$B$7+DN200*'Ores &amp; Ingots'!$B$8+DO200*'Ores &amp; Ingots'!$B$9+DP200*'Ores &amp; Ingots'!$B$10+DQ200*'Ores &amp; Ingots'!$B$11+DR200*'Ores &amp; Ingots'!$B$12</f>
        <v>56</v>
      </c>
      <c r="DW200" s="249" t="str">
        <f>CY200*Refining!$G$3+CZ200*Refining!$G$4+DA200*Refining!$G$5+DB200*Refining!$G$6+DC200*Refining!$G$7+DD200*Refining!$G$8+DE200*Refining!$G$9+DF200*Refining!$G$10+DG200*Refining!$G$11+DH200*Refining!$G$12</f>
        <v>6</v>
      </c>
      <c r="DX200" s="249" t="str">
        <f t="shared" si="17"/>
        <v>897</v>
      </c>
      <c r="DY200" s="250" t="str">
        <f t="shared" si="18"/>
        <v>0.0009</v>
      </c>
      <c r="DZ200" s="248" t="str">
        <f t="shared" si="19"/>
        <v>13</v>
      </c>
      <c r="EA200" s="251" t="str">
        <f t="shared" ref="EA200:EB200" si="809">DZ200/60</f>
        <v>0.2</v>
      </c>
      <c r="EB200" s="251" t="str">
        <f t="shared" si="809"/>
        <v>0.0</v>
      </c>
      <c r="EC200" s="543" t="str">
        <f t="shared" si="21"/>
        <v>0.00</v>
      </c>
      <c r="ED200" s="248" t="str">
        <f t="shared" si="22"/>
        <v>1,520</v>
      </c>
      <c r="EE200" s="251" t="str">
        <f t="shared" ref="EE200:EF200" si="810">ED200/1000</f>
        <v>1.5</v>
      </c>
      <c r="EF200" s="252" t="str">
        <f t="shared" si="810"/>
        <v>0.00</v>
      </c>
      <c r="EG200" s="544" t="str">
        <f t="shared" si="24"/>
        <v>0.0015</v>
      </c>
      <c r="EH200" s="225">
        <v>16.0</v>
      </c>
    </row>
    <row r="201">
      <c r="A201" s="33"/>
      <c r="B201" s="226" t="s">
        <v>1055</v>
      </c>
      <c r="C201" s="227" t="s">
        <v>886</v>
      </c>
      <c r="D201" s="227">
        <v>1.0</v>
      </c>
      <c r="E201" s="227">
        <v>1.0</v>
      </c>
      <c r="F201" s="227">
        <v>1.0</v>
      </c>
      <c r="G201" s="253" t="str">
        <f t="shared" si="5"/>
        <v>15.6</v>
      </c>
      <c r="H201" s="254">
        <v>8.0</v>
      </c>
      <c r="I201" s="254">
        <v>20.0</v>
      </c>
      <c r="J201" s="254" t="str">
        <f>H201/Main!$D$9</f>
        <v>8</v>
      </c>
      <c r="K201" s="254" t="str">
        <f>I201/Main!$D$10</f>
        <v>20</v>
      </c>
      <c r="L201" s="254" t="str">
        <f t="shared" si="6"/>
        <v>2.5</v>
      </c>
      <c r="M201" s="254">
        <v>1.0</v>
      </c>
      <c r="N201" s="255"/>
      <c r="O201" s="255"/>
      <c r="P201" s="255"/>
      <c r="Q201" s="256"/>
      <c r="R201" s="255"/>
      <c r="S201" s="257"/>
      <c r="T201" s="257"/>
      <c r="U201" s="255"/>
      <c r="V201" s="255"/>
      <c r="W201" s="257"/>
      <c r="X201" s="257"/>
      <c r="Y201" s="255"/>
      <c r="Z201" s="255"/>
      <c r="AA201" s="255"/>
      <c r="AB201" s="255"/>
      <c r="AC201" s="335" t="s">
        <v>18</v>
      </c>
      <c r="AD201" s="309">
        <v>25.0</v>
      </c>
      <c r="AE201" s="225">
        <v>0.0</v>
      </c>
      <c r="AF201" s="225">
        <v>0.0</v>
      </c>
      <c r="AG201" s="225">
        <v>0.0</v>
      </c>
      <c r="AH201" s="225">
        <v>0.0</v>
      </c>
      <c r="AI201" s="225">
        <v>0.0</v>
      </c>
      <c r="AJ201" s="225">
        <v>0.0</v>
      </c>
      <c r="AK201" s="225">
        <v>0.0</v>
      </c>
      <c r="AL201" s="225">
        <v>0.0</v>
      </c>
      <c r="AM201" s="225">
        <v>0.0</v>
      </c>
      <c r="AN201" s="225">
        <v>0.0</v>
      </c>
      <c r="AO201" s="225">
        <v>0.0</v>
      </c>
      <c r="AP201" s="225">
        <v>0.0</v>
      </c>
      <c r="AQ201" s="225">
        <v>0.0</v>
      </c>
      <c r="AR201" s="225">
        <v>0.0</v>
      </c>
      <c r="AS201" s="225">
        <v>0.0</v>
      </c>
      <c r="AT201" s="225">
        <v>0.0</v>
      </c>
      <c r="AU201" s="225">
        <v>0.0</v>
      </c>
      <c r="AV201" s="225">
        <v>0.0</v>
      </c>
      <c r="AW201" s="225">
        <v>0.0</v>
      </c>
      <c r="AX201" s="225">
        <v>0.0</v>
      </c>
      <c r="AY201" s="553" t="str">
        <f t="shared" ref="AY201:BS201" si="811">IF(AD201 = 0, "", AD201)</f>
        <v>25</v>
      </c>
      <c r="AZ201" s="227" t="str">
        <f t="shared" si="811"/>
        <v/>
      </c>
      <c r="BA201" s="227" t="str">
        <f t="shared" si="811"/>
        <v/>
      </c>
      <c r="BB201" s="227" t="str">
        <f t="shared" si="811"/>
        <v/>
      </c>
      <c r="BC201" s="227" t="str">
        <f t="shared" si="811"/>
        <v/>
      </c>
      <c r="BD201" s="227" t="str">
        <f t="shared" si="811"/>
        <v/>
      </c>
      <c r="BE201" s="227" t="str">
        <f t="shared" si="811"/>
        <v/>
      </c>
      <c r="BF201" s="227" t="str">
        <f t="shared" si="811"/>
        <v/>
      </c>
      <c r="BG201" s="227" t="str">
        <f t="shared" si="811"/>
        <v/>
      </c>
      <c r="BH201" s="227" t="str">
        <f t="shared" si="811"/>
        <v/>
      </c>
      <c r="BI201" s="227" t="str">
        <f t="shared" si="811"/>
        <v/>
      </c>
      <c r="BJ201" s="227" t="str">
        <f t="shared" si="811"/>
        <v/>
      </c>
      <c r="BK201" s="227" t="str">
        <f t="shared" si="811"/>
        <v/>
      </c>
      <c r="BL201" s="227" t="str">
        <f t="shared" si="811"/>
        <v/>
      </c>
      <c r="BM201" s="227" t="str">
        <f t="shared" si="811"/>
        <v/>
      </c>
      <c r="BN201" s="227" t="str">
        <f t="shared" si="811"/>
        <v/>
      </c>
      <c r="BO201" s="227" t="str">
        <f t="shared" si="811"/>
        <v/>
      </c>
      <c r="BP201" s="227" t="str">
        <f t="shared" si="811"/>
        <v/>
      </c>
      <c r="BQ201" s="227" t="str">
        <f t="shared" si="811"/>
        <v/>
      </c>
      <c r="BR201" s="227" t="str">
        <f t="shared" si="811"/>
        <v/>
      </c>
      <c r="BS201" s="238" t="str">
        <f t="shared" si="811"/>
        <v/>
      </c>
      <c r="BT201" s="239" t="str">
        <f>$AY201*Assembly!Y$4+$AZ201*Assembly!Y$5+$BA201*Assembly!Y$6+$BB201*Assembly!Y$7+$BC201*Assembly!Y$8+$BD201*Assembly!Y$9+$BE201*Assembly!Y$10+$BF201*Assembly!Y$11+$BG201*Assembly!Y$12+$BH201*Assembly!Y$13+$BI201*Assembly!Y$14+$BJ201*Assembly!Y$15+$BK201*Assembly!Y$16+$BL201*Assembly!Y$17+$BM201*Assembly!Y$18+$BN201*Assembly!Y$19+$BO201*Assembly!Y$20+$BP201*Assembly!Y$21+$BQ201*Assembly!Y$22+$BR201*Assembly!Y$23+$BS201*Assembly!Y$24</f>
        <v>500</v>
      </c>
      <c r="BU201" s="225" t="str">
        <f t="shared" si="8"/>
        <v>32</v>
      </c>
      <c r="BV201" s="225" t="str">
        <f>$AY201*Assembly!AC$4+$AZ201*Assembly!AC$5+$BA201*Assembly!AC$6+$BB201*Assembly!AC$7+$BC201*Assembly!AC$8+$BD201*Assembly!AC$9+$BE201*Assembly!AC$10+$BF201*Assembly!AC$11+$BG201*Assembly!AC$12+$BH201*Assembly!AC$13+$BI201*Assembly!AC$14+$BJ201*Assembly!AC$15+$BK201*Assembly!AC$16+$BL201*Assembly!AC$17+$BM201*Assembly!AC$18+$BN201*Assembly!AC$19+$BO201*Assembly!AC$20+$BP201*Assembly!AC$21+$BQ201*Assembly!AC$22+$BR201*Assembly!AC$23+$BS201*Assembly!AC$24</f>
        <v>2,500</v>
      </c>
      <c r="BW201" s="240" t="str">
        <f t="shared" si="9"/>
        <v>5.00</v>
      </c>
      <c r="BX201" s="241" t="str">
        <f t="shared" si="10"/>
        <v>160</v>
      </c>
      <c r="BY201" s="242" t="str">
        <f t="shared" si="11"/>
        <v>78.1</v>
      </c>
      <c r="BZ201" s="225"/>
      <c r="CA201" s="225" t="str">
        <f>$AY201*Assembly!X$4+$AZ201*Assembly!X$5+$BA201*Assembly!X$6+$BB201*Assembly!X$7+$BC201*Assembly!X$8+$BD201*Assembly!X$9+$BE201*Assembly!X$10+$BF201*Assembly!X$11+$BG201*Assembly!X$12+$BH201*Assembly!X$13+$BI201*Assembly!X$14+$BJ201*Assembly!X$15+$BK201*Assembly!X$16+$BL201*Assembly!X$17+$BM201*Assembly!X$18+$BN201*Assembly!X$19+$BO201*Assembly!X$20+$BP201*Assembly!X$21+$BQ201*Assembly!X$22+$BR201*Assembly!X$23+$BS201*Assembly!X$24</f>
        <v>25</v>
      </c>
      <c r="CB201" s="225" t="str">
        <f t="shared" si="12"/>
        <v>3,889</v>
      </c>
      <c r="CC201" s="223" t="str">
        <f t="shared" si="13"/>
        <v>0.0039</v>
      </c>
      <c r="CD201" s="243" t="str">
        <f>$AY201*Assembly!AB$4+$AZ201*Assembly!AB$5+$BA201*Assembly!AB$6+$BB201*Assembly!AB$7+$BC201*Assembly!AB$8+$BD201*Assembly!AB$9+$BE201*Assembly!AB$10+$BF201*Assembly!AB$11+$BG201*Assembly!AB$12+$BH201*Assembly!AB$13+$BI201*Assembly!AB$14+$BJ201*Assembly!AB$15+$BK201*Assembly!AB$16+$BL201*Assembly!AB$17+$BM201*Assembly!AB$18+$BN201*Assembly!AB$19+$BO201*Assembly!AB$20+$BP201*Assembly!AB$21+$BQ201*Assembly!AB$22+$BR201*Assembly!AB$23+$BS201*Assembly!AB$24</f>
        <v>75</v>
      </c>
      <c r="CE201" s="256" t="str">
        <f>$AY201*Assembly!M$4+$AZ201*Assembly!M$5+$BA201*Assembly!M$6+$BB201*Assembly!M$7+$BC201*Assembly!M$8+$BD201*Assembly!M$9+$BE201*Assembly!M$10+$BF201*Assembly!M$11+$BG201*Assembly!M$12+$BH201*Assembly!M$13+$BI201*Assembly!M$14+$BJ201*Assembly!M$15+$BK201*Assembly!M$16+$BL201*Assembly!M$17+$BM201*Assembly!M$18+$BN201*Assembly!M$19+$BO201*Assembly!M$20+$BP201*Assembly!M$21+$BQ201*Assembly!M$22+$BR201*Assembly!M$23+$BS201*Assembly!M$24</f>
        <v>525</v>
      </c>
      <c r="CF201" s="256" t="str">
        <f>$AY201*Assembly!N$4+$AZ201*Assembly!N$5+$BA201*Assembly!N$6+$BB201*Assembly!N$7+$BC201*Assembly!N$8+$BD201*Assembly!N$9+$BE201*Assembly!N$10+$BF201*Assembly!N$11+$BG201*Assembly!N$12+$BH201*Assembly!N$13+$BI201*Assembly!N$14+$BJ201*Assembly!N$15+$BK201*Assembly!N$16+$BL201*Assembly!N$17+$BM201*Assembly!N$18+$BN201*Assembly!N$19+$BO201*Assembly!N$20+$BP201*Assembly!N$21+$BQ201*Assembly!N$22+$BR201*Assembly!N$23+$BS201*Assembly!N$24</f>
        <v>0</v>
      </c>
      <c r="CG201" s="256" t="str">
        <f>$AY201*Assembly!O$4+$AZ201*Assembly!O$5+$BA201*Assembly!O$6+$BB201*Assembly!O$7+$BC201*Assembly!O$8+$BD201*Assembly!O$9+$BE201*Assembly!O$10+$BF201*Assembly!O$11+$BG201*Assembly!O$12+$BH201*Assembly!O$13+$BI201*Assembly!O$14+$BJ201*Assembly!O$15+$BK201*Assembly!O$16+$BL201*Assembly!O$17+$BM201*Assembly!O$18+$BN201*Assembly!O$19+$BO201*Assembly!O$20+$BP201*Assembly!O$21+$BQ201*Assembly!O$22+$BR201*Assembly!O$23+$BS201*Assembly!O$24</f>
        <v>0</v>
      </c>
      <c r="CH201" s="254" t="str">
        <f>$AY201*Assembly!P$4+$AZ201*Assembly!P$5+$BA201*Assembly!P$6+$BB201*Assembly!P$7+$BC201*Assembly!P$8+$BD201*Assembly!P$9+$BE201*Assembly!P$10+$BF201*Assembly!P$11+$BG201*Assembly!P$12+$BH201*Assembly!P$13+$BI201*Assembly!P$14+$BJ201*Assembly!P$15+$BK201*Assembly!P$16+$BL201*Assembly!P$17+$BM201*Assembly!P$18+$BN201*Assembly!P$19+$BO201*Assembly!P$20+$BP201*Assembly!P$21+$BQ201*Assembly!P$22+$BR201*Assembly!P$23+$BS201*Assembly!P$24</f>
        <v>0</v>
      </c>
      <c r="CI201" s="254" t="str">
        <f>$AY201*Assembly!Q$4+$AZ201*Assembly!Q$5+$BA201*Assembly!Q$6+$BB201*Assembly!Q$7+$BC201*Assembly!Q$8+$BD201*Assembly!Q$9+$BE201*Assembly!Q$10+$BF201*Assembly!Q$11+$BG201*Assembly!Q$12+$BH201*Assembly!Q$13+$BI201*Assembly!Q$14+$BJ201*Assembly!Q$15+$BK201*Assembly!Q$16+$BL201*Assembly!Q$17+$BM201*Assembly!Q$18+$BN201*Assembly!Q$19+$BO201*Assembly!Q$20+$BP201*Assembly!Q$21+$BQ201*Assembly!Q$22+$BR201*Assembly!Q$23+$BS201*Assembly!Q$24</f>
        <v>0</v>
      </c>
      <c r="CJ201" s="256" t="str">
        <f>$AY201*Assembly!R$4+$AZ201*Assembly!R$5+$BA201*Assembly!R$6+$BB201*Assembly!R$7+$BC201*Assembly!R$8+$BD201*Assembly!R$9+$BE201*Assembly!R$10+$BF201*Assembly!R$11+$BG201*Assembly!R$12+$BH201*Assembly!R$13+$BI201*Assembly!R$14+$BJ201*Assembly!R$15+$BK201*Assembly!R$16+$BL201*Assembly!R$17+$BM201*Assembly!R$18+$BN201*Assembly!R$19+$BO201*Assembly!R$20+$BP201*Assembly!R$21+$BQ201*Assembly!R$22+$BR201*Assembly!R$23+$BS201*Assembly!R$24</f>
        <v>0</v>
      </c>
      <c r="CK201" s="254" t="str">
        <f>$AY201*Assembly!S$4+$AZ201*Assembly!S$5+$BA201*Assembly!S$6+$BB201*Assembly!S$7+$BC201*Assembly!S$8+$BD201*Assembly!S$9+$BE201*Assembly!S$10+$BF201*Assembly!S$11+$BG201*Assembly!S$12+$BH201*Assembly!S$13+$BI201*Assembly!S$14+$BJ201*Assembly!S$15+$BK201*Assembly!S$16+$BL201*Assembly!S$17+$BM201*Assembly!S$18+$BN201*Assembly!S$19+$BO201*Assembly!S$20+$BP201*Assembly!S$21+$BQ201*Assembly!S$22+$BR201*Assembly!S$23+$BS201*Assembly!S$24</f>
        <v>0</v>
      </c>
      <c r="CL201" s="254" t="str">
        <f>$AY201*Assembly!T$4+$AZ201*Assembly!T$5+$BA201*Assembly!T$6+$BB201*Assembly!T$7+$BC201*Assembly!T$8+$BD201*Assembly!T$9+$BE201*Assembly!T$10+$BF201*Assembly!T$11+$BG201*Assembly!T$12+$BH201*Assembly!T$13+$BI201*Assembly!T$14+$BJ201*Assembly!T$15+$BK201*Assembly!T$16+$BL201*Assembly!T$17+$BM201*Assembly!T$18+$BN201*Assembly!T$19+$BO201*Assembly!T$20+$BP201*Assembly!T$21+$BQ201*Assembly!T$22+$BR201*Assembly!T$23+$BS201*Assembly!T$24</f>
        <v>0</v>
      </c>
      <c r="CM201" s="254" t="str">
        <f>$AY201*Assembly!U$4+$AZ201*Assembly!U$5+$BA201*Assembly!U$6+$BB201*Assembly!U$7+$BC201*Assembly!U$8+$BD201*Assembly!U$9+$BE201*Assembly!U$10+$BF201*Assembly!U$11+$BG201*Assembly!U$12+$BH201*Assembly!U$13+$BI201*Assembly!U$14+$BJ201*Assembly!U$15+$BK201*Assembly!U$16+$BL201*Assembly!U$17+$BM201*Assembly!U$18+$BN201*Assembly!U$19+$BO201*Assembly!U$20+$BP201*Assembly!U$21+$BQ201*Assembly!U$22+$BR201*Assembly!U$23+$BS201*Assembly!U$24</f>
        <v>0</v>
      </c>
      <c r="CN201" s="256" t="str">
        <f>$AY201*Assembly!V$4+$AZ201*Assembly!V$5+$BA201*Assembly!V$6+$BB201*Assembly!V$7+$BC201*Assembly!V$8+$BD201*Assembly!V$9+$BE201*Assembly!V$10+$BF201*Assembly!V$11+$BG201*Assembly!V$12+$BH201*Assembly!V$13+$BI201*Assembly!V$14+$BJ201*Assembly!V$15+$BK201*Assembly!V$16+$BL201*Assembly!V$17+$BM201*Assembly!V$18+$BN201*Assembly!V$19+$BO201*Assembly!V$20+$BP201*Assembly!V$21+$BQ201*Assembly!V$22+$BR201*Assembly!V$23+$BS201*Assembly!V$24</f>
        <v>0</v>
      </c>
      <c r="CO201" s="256" t="str">
        <f>CE201*Refining!$F$3</f>
        <v>938</v>
      </c>
      <c r="CP201" s="256" t="str">
        <f>CF201*Refining!$F$4</f>
        <v>0</v>
      </c>
      <c r="CQ201" s="256" t="str">
        <f>CG201*Refining!$F$5</f>
        <v>0</v>
      </c>
      <c r="CR201" s="256" t="str">
        <f>CH201*Refining!$F$6</f>
        <v>0</v>
      </c>
      <c r="CS201" s="256" t="str">
        <f>CI201*Refining!$F$7</f>
        <v>0</v>
      </c>
      <c r="CT201" s="256" t="str">
        <f>CJ201*Refining!$F$8</f>
        <v>0</v>
      </c>
      <c r="CU201" s="256" t="str">
        <f>CK201*Refining!$F$9</f>
        <v>0</v>
      </c>
      <c r="CV201" s="256" t="str">
        <f>CL201*Refining!$F$10</f>
        <v>0</v>
      </c>
      <c r="CW201" s="256" t="str">
        <f>CM201*Refining!$F$11</f>
        <v>0</v>
      </c>
      <c r="CX201" s="256" t="str">
        <f>CN201*Refining!$F$12</f>
        <v>0</v>
      </c>
      <c r="CY201" s="248" t="str">
        <f t="shared" ref="CY201:DR201" si="812">IF(CE201 = 0, "", CE201)</f>
        <v>525</v>
      </c>
      <c r="CZ201" s="245" t="str">
        <f t="shared" si="812"/>
        <v/>
      </c>
      <c r="DA201" s="245" t="str">
        <f t="shared" si="812"/>
        <v/>
      </c>
      <c r="DB201" s="245" t="str">
        <f t="shared" si="812"/>
        <v/>
      </c>
      <c r="DC201" s="245" t="str">
        <f t="shared" si="812"/>
        <v/>
      </c>
      <c r="DD201" s="245" t="str">
        <f t="shared" si="812"/>
        <v/>
      </c>
      <c r="DE201" s="245" t="str">
        <f t="shared" si="812"/>
        <v/>
      </c>
      <c r="DF201" s="245" t="str">
        <f t="shared" si="812"/>
        <v/>
      </c>
      <c r="DG201" s="245" t="str">
        <f t="shared" si="812"/>
        <v/>
      </c>
      <c r="DH201" s="246" t="str">
        <f t="shared" si="812"/>
        <v/>
      </c>
      <c r="DI201" s="248" t="str">
        <f t="shared" si="812"/>
        <v>938</v>
      </c>
      <c r="DJ201" s="245" t="str">
        <f t="shared" si="812"/>
        <v/>
      </c>
      <c r="DK201" s="245" t="str">
        <f t="shared" si="812"/>
        <v/>
      </c>
      <c r="DL201" s="245" t="str">
        <f t="shared" si="812"/>
        <v/>
      </c>
      <c r="DM201" s="245" t="str">
        <f t="shared" si="812"/>
        <v/>
      </c>
      <c r="DN201" s="245" t="str">
        <f t="shared" si="812"/>
        <v/>
      </c>
      <c r="DO201" s="245" t="str">
        <f t="shared" si="812"/>
        <v/>
      </c>
      <c r="DP201" s="245" t="str">
        <f t="shared" si="812"/>
        <v/>
      </c>
      <c r="DQ201" s="245" t="str">
        <f t="shared" si="812"/>
        <v/>
      </c>
      <c r="DR201" s="246" t="str">
        <f t="shared" si="812"/>
        <v/>
      </c>
      <c r="DS201" s="248" t="str">
        <f t="shared" si="15"/>
        <v>525</v>
      </c>
      <c r="DT201" s="249" t="str">
        <f t="shared" si="16"/>
        <v>938</v>
      </c>
      <c r="DU201" s="225" t="str">
        <f>CY201*'Ores &amp; Ingots'!$C$3+CZ201*'Ores &amp; Ingots'!$C$4+DA201*'Ores &amp; Ingots'!$C$5+DB201*'Ores &amp; Ingots'!$C$6+DC201*'Ores &amp; Ingots'!$C$7+DD201*'Ores &amp; Ingots'!$C$8+DE201*'Ores &amp; Ingots'!$C$9+DF201*'Ores &amp; Ingots'!$C$10+DG201*'Ores &amp; Ingots'!$C$11+DH201*'Ores &amp; Ingots'!$C$12</f>
        <v>67</v>
      </c>
      <c r="DV201" s="225" t="str">
        <f>DI201*'Ores &amp; Ingots'!$B$3+DJ201*'Ores &amp; Ingots'!$B$4+DK201*'Ores &amp; Ingots'!$B$5+DL201*'Ores &amp; Ingots'!$B$6+DM201*'Ores &amp; Ingots'!$B$7+DN201*'Ores &amp; Ingots'!$B$8+DO201*'Ores &amp; Ingots'!$B$9+DP201*'Ores &amp; Ingots'!$B$10+DQ201*'Ores &amp; Ingots'!$B$11+DR201*'Ores &amp; Ingots'!$B$12</f>
        <v>347</v>
      </c>
      <c r="DW201" s="249" t="str">
        <f>CY201*Refining!$G$3+CZ201*Refining!$G$4+DA201*Refining!$G$5+DB201*Refining!$G$6+DC201*Refining!$G$7+DD201*Refining!$G$8+DE201*Refining!$G$9+DF201*Refining!$G$10+DG201*Refining!$G$11+DH201*Refining!$G$12</f>
        <v>36</v>
      </c>
      <c r="DX201" s="249" t="str">
        <f t="shared" si="17"/>
        <v>5,609</v>
      </c>
      <c r="DY201" s="250" t="str">
        <f t="shared" si="18"/>
        <v>0.0056</v>
      </c>
      <c r="DZ201" s="248" t="str">
        <f t="shared" si="19"/>
        <v>69</v>
      </c>
      <c r="EA201" s="251" t="str">
        <f t="shared" ref="EA201:EB201" si="813">DZ201/60</f>
        <v>1.2</v>
      </c>
      <c r="EB201" s="251" t="str">
        <f t="shared" si="813"/>
        <v>0.0</v>
      </c>
      <c r="EC201" s="543" t="str">
        <f t="shared" si="21"/>
        <v>0.00</v>
      </c>
      <c r="ED201" s="248" t="str">
        <f t="shared" si="22"/>
        <v>9,498</v>
      </c>
      <c r="EE201" s="251" t="str">
        <f t="shared" ref="EE201:EF201" si="814">ED201/1000</f>
        <v>9.5</v>
      </c>
      <c r="EF201" s="252" t="str">
        <f t="shared" si="814"/>
        <v>0.01</v>
      </c>
      <c r="EG201" s="544" t="str">
        <f t="shared" si="24"/>
        <v>0.0095</v>
      </c>
      <c r="EH201" s="225">
        <v>16.0</v>
      </c>
    </row>
    <row r="202">
      <c r="A202" s="33"/>
      <c r="B202" s="226" t="s">
        <v>1056</v>
      </c>
      <c r="C202" s="227" t="s">
        <v>886</v>
      </c>
      <c r="D202" s="227">
        <v>1.0</v>
      </c>
      <c r="E202" s="227">
        <v>1.0</v>
      </c>
      <c r="F202" s="227">
        <v>1.0</v>
      </c>
      <c r="G202" s="253" t="str">
        <f t="shared" si="5"/>
        <v>15.6</v>
      </c>
      <c r="H202" s="254">
        <v>3.0</v>
      </c>
      <c r="I202" s="254">
        <v>7.5</v>
      </c>
      <c r="J202" s="254" t="str">
        <f>H202/Main!$D$9</f>
        <v>3</v>
      </c>
      <c r="K202" s="254" t="str">
        <f>I202/Main!$D$10</f>
        <v>7.5</v>
      </c>
      <c r="L202" s="254" t="str">
        <f t="shared" si="6"/>
        <v>2.5</v>
      </c>
      <c r="M202" s="254">
        <v>1.0</v>
      </c>
      <c r="N202" s="255"/>
      <c r="O202" s="255"/>
      <c r="P202" s="255"/>
      <c r="Q202" s="256"/>
      <c r="R202" s="255"/>
      <c r="S202" s="257"/>
      <c r="T202" s="257"/>
      <c r="U202" s="255"/>
      <c r="V202" s="255"/>
      <c r="W202" s="257"/>
      <c r="X202" s="257"/>
      <c r="Y202" s="255"/>
      <c r="Z202" s="255"/>
      <c r="AA202" s="255"/>
      <c r="AB202" s="255"/>
      <c r="AC202" s="335" t="s">
        <v>12</v>
      </c>
      <c r="AD202" s="309">
        <v>4.0</v>
      </c>
      <c r="AE202" s="225">
        <v>0.0</v>
      </c>
      <c r="AF202" s="225">
        <v>0.0</v>
      </c>
      <c r="AG202" s="225">
        <v>0.0</v>
      </c>
      <c r="AH202" s="225">
        <v>0.0</v>
      </c>
      <c r="AI202" s="225">
        <v>0.0</v>
      </c>
      <c r="AJ202" s="225">
        <v>0.0</v>
      </c>
      <c r="AK202" s="225">
        <v>0.0</v>
      </c>
      <c r="AL202" s="225">
        <v>0.0</v>
      </c>
      <c r="AM202" s="225">
        <v>0.0</v>
      </c>
      <c r="AN202" s="225">
        <v>0.0</v>
      </c>
      <c r="AO202" s="225">
        <v>0.0</v>
      </c>
      <c r="AP202" s="225">
        <v>0.0</v>
      </c>
      <c r="AQ202" s="225">
        <v>0.0</v>
      </c>
      <c r="AR202" s="225">
        <v>0.0</v>
      </c>
      <c r="AS202" s="225">
        <v>0.0</v>
      </c>
      <c r="AT202" s="225">
        <v>0.0</v>
      </c>
      <c r="AU202" s="225">
        <v>0.0</v>
      </c>
      <c r="AV202" s="225">
        <v>0.0</v>
      </c>
      <c r="AW202" s="225">
        <v>0.0</v>
      </c>
      <c r="AX202" s="225">
        <v>0.0</v>
      </c>
      <c r="AY202" s="553" t="str">
        <f t="shared" ref="AY202:BS202" si="815">IF(AD202 = 0, "", AD202)</f>
        <v>4</v>
      </c>
      <c r="AZ202" s="227" t="str">
        <f t="shared" si="815"/>
        <v/>
      </c>
      <c r="BA202" s="227" t="str">
        <f t="shared" si="815"/>
        <v/>
      </c>
      <c r="BB202" s="227" t="str">
        <f t="shared" si="815"/>
        <v/>
      </c>
      <c r="BC202" s="227" t="str">
        <f t="shared" si="815"/>
        <v/>
      </c>
      <c r="BD202" s="227" t="str">
        <f t="shared" si="815"/>
        <v/>
      </c>
      <c r="BE202" s="227" t="str">
        <f t="shared" si="815"/>
        <v/>
      </c>
      <c r="BF202" s="227" t="str">
        <f t="shared" si="815"/>
        <v/>
      </c>
      <c r="BG202" s="227" t="str">
        <f t="shared" si="815"/>
        <v/>
      </c>
      <c r="BH202" s="227" t="str">
        <f t="shared" si="815"/>
        <v/>
      </c>
      <c r="BI202" s="227" t="str">
        <f t="shared" si="815"/>
        <v/>
      </c>
      <c r="BJ202" s="227" t="str">
        <f t="shared" si="815"/>
        <v/>
      </c>
      <c r="BK202" s="227" t="str">
        <f t="shared" si="815"/>
        <v/>
      </c>
      <c r="BL202" s="227" t="str">
        <f t="shared" si="815"/>
        <v/>
      </c>
      <c r="BM202" s="227" t="str">
        <f t="shared" si="815"/>
        <v/>
      </c>
      <c r="BN202" s="227" t="str">
        <f t="shared" si="815"/>
        <v/>
      </c>
      <c r="BO202" s="227" t="str">
        <f t="shared" si="815"/>
        <v/>
      </c>
      <c r="BP202" s="227" t="str">
        <f t="shared" si="815"/>
        <v/>
      </c>
      <c r="BQ202" s="227" t="str">
        <f t="shared" si="815"/>
        <v/>
      </c>
      <c r="BR202" s="227" t="str">
        <f t="shared" si="815"/>
        <v/>
      </c>
      <c r="BS202" s="238" t="str">
        <f t="shared" si="815"/>
        <v/>
      </c>
      <c r="BT202" s="239" t="str">
        <f>$AY202*Assembly!Y$4+$AZ202*Assembly!Y$5+$BA202*Assembly!Y$6+$BB202*Assembly!Y$7+$BC202*Assembly!Y$8+$BD202*Assembly!Y$9+$BE202*Assembly!Y$10+$BF202*Assembly!Y$11+$BG202*Assembly!Y$12+$BH202*Assembly!Y$13+$BI202*Assembly!Y$14+$BJ202*Assembly!Y$15+$BK202*Assembly!Y$16+$BL202*Assembly!Y$17+$BM202*Assembly!Y$18+$BN202*Assembly!Y$19+$BO202*Assembly!Y$20+$BP202*Assembly!Y$21+$BQ202*Assembly!Y$22+$BR202*Assembly!Y$23+$BS202*Assembly!Y$24</f>
        <v>80</v>
      </c>
      <c r="BU202" s="225" t="str">
        <f t="shared" si="8"/>
        <v>5</v>
      </c>
      <c r="BV202" s="225" t="str">
        <f>$AY202*Assembly!AC$4+$AZ202*Assembly!AC$5+$BA202*Assembly!AC$6+$BB202*Assembly!AC$7+$BC202*Assembly!AC$8+$BD202*Assembly!AC$9+$BE202*Assembly!AC$10+$BF202*Assembly!AC$11+$BG202*Assembly!AC$12+$BH202*Assembly!AC$13+$BI202*Assembly!AC$14+$BJ202*Assembly!AC$15+$BK202*Assembly!AC$16+$BL202*Assembly!AC$17+$BM202*Assembly!AC$18+$BN202*Assembly!AC$19+$BO202*Assembly!AC$20+$BP202*Assembly!AC$21+$BQ202*Assembly!AC$22+$BR202*Assembly!AC$23+$BS202*Assembly!AC$24</f>
        <v>400</v>
      </c>
      <c r="BW202" s="240" t="str">
        <f t="shared" si="9"/>
        <v>5.00</v>
      </c>
      <c r="BX202" s="241" t="str">
        <f t="shared" si="10"/>
        <v>26</v>
      </c>
      <c r="BY202" s="242" t="str">
        <f t="shared" si="11"/>
        <v>78.1</v>
      </c>
      <c r="BZ202" s="225"/>
      <c r="CA202" s="225" t="str">
        <f>$AY202*Assembly!X$4+$AZ202*Assembly!X$5+$BA202*Assembly!X$6+$BB202*Assembly!X$7+$BC202*Assembly!X$8+$BD202*Assembly!X$9+$BE202*Assembly!X$10+$BF202*Assembly!X$11+$BG202*Assembly!X$12+$BH202*Assembly!X$13+$BI202*Assembly!X$14+$BJ202*Assembly!X$15+$BK202*Assembly!X$16+$BL202*Assembly!X$17+$BM202*Assembly!X$18+$BN202*Assembly!X$19+$BO202*Assembly!X$20+$BP202*Assembly!X$21+$BQ202*Assembly!X$22+$BR202*Assembly!X$23+$BS202*Assembly!X$24</f>
        <v>4</v>
      </c>
      <c r="CB202" s="225" t="str">
        <f t="shared" si="12"/>
        <v>622</v>
      </c>
      <c r="CC202" s="223" t="str">
        <f t="shared" si="13"/>
        <v>0.0006</v>
      </c>
      <c r="CD202" s="243" t="str">
        <f>$AY202*Assembly!AB$4+$AZ202*Assembly!AB$5+$BA202*Assembly!AB$6+$BB202*Assembly!AB$7+$BC202*Assembly!AB$8+$BD202*Assembly!AB$9+$BE202*Assembly!AB$10+$BF202*Assembly!AB$11+$BG202*Assembly!AB$12+$BH202*Assembly!AB$13+$BI202*Assembly!AB$14+$BJ202*Assembly!AB$15+$BK202*Assembly!AB$16+$BL202*Assembly!AB$17+$BM202*Assembly!AB$18+$BN202*Assembly!AB$19+$BO202*Assembly!AB$20+$BP202*Assembly!AB$21+$BQ202*Assembly!AB$22+$BR202*Assembly!AB$23+$BS202*Assembly!AB$24</f>
        <v>12</v>
      </c>
      <c r="CE202" s="256" t="str">
        <f>$AY202*Assembly!M$4+$AZ202*Assembly!M$5+$BA202*Assembly!M$6+$BB202*Assembly!M$7+$BC202*Assembly!M$8+$BD202*Assembly!M$9+$BE202*Assembly!M$10+$BF202*Assembly!M$11+$BG202*Assembly!M$12+$BH202*Assembly!M$13+$BI202*Assembly!M$14+$BJ202*Assembly!M$15+$BK202*Assembly!M$16+$BL202*Assembly!M$17+$BM202*Assembly!M$18+$BN202*Assembly!M$19+$BO202*Assembly!M$20+$BP202*Assembly!M$21+$BQ202*Assembly!M$22+$BR202*Assembly!M$23+$BS202*Assembly!M$24</f>
        <v>84</v>
      </c>
      <c r="CF202" s="256" t="str">
        <f>$AY202*Assembly!N$4+$AZ202*Assembly!N$5+$BA202*Assembly!N$6+$BB202*Assembly!N$7+$BC202*Assembly!N$8+$BD202*Assembly!N$9+$BE202*Assembly!N$10+$BF202*Assembly!N$11+$BG202*Assembly!N$12+$BH202*Assembly!N$13+$BI202*Assembly!N$14+$BJ202*Assembly!N$15+$BK202*Assembly!N$16+$BL202*Assembly!N$17+$BM202*Assembly!N$18+$BN202*Assembly!N$19+$BO202*Assembly!N$20+$BP202*Assembly!N$21+$BQ202*Assembly!N$22+$BR202*Assembly!N$23+$BS202*Assembly!N$24</f>
        <v>0</v>
      </c>
      <c r="CG202" s="256" t="str">
        <f>$AY202*Assembly!O$4+$AZ202*Assembly!O$5+$BA202*Assembly!O$6+$BB202*Assembly!O$7+$BC202*Assembly!O$8+$BD202*Assembly!O$9+$BE202*Assembly!O$10+$BF202*Assembly!O$11+$BG202*Assembly!O$12+$BH202*Assembly!O$13+$BI202*Assembly!O$14+$BJ202*Assembly!O$15+$BK202*Assembly!O$16+$BL202*Assembly!O$17+$BM202*Assembly!O$18+$BN202*Assembly!O$19+$BO202*Assembly!O$20+$BP202*Assembly!O$21+$BQ202*Assembly!O$22+$BR202*Assembly!O$23+$BS202*Assembly!O$24</f>
        <v>0</v>
      </c>
      <c r="CH202" s="254" t="str">
        <f>$AY202*Assembly!P$4+$AZ202*Assembly!P$5+$BA202*Assembly!P$6+$BB202*Assembly!P$7+$BC202*Assembly!P$8+$BD202*Assembly!P$9+$BE202*Assembly!P$10+$BF202*Assembly!P$11+$BG202*Assembly!P$12+$BH202*Assembly!P$13+$BI202*Assembly!P$14+$BJ202*Assembly!P$15+$BK202*Assembly!P$16+$BL202*Assembly!P$17+$BM202*Assembly!P$18+$BN202*Assembly!P$19+$BO202*Assembly!P$20+$BP202*Assembly!P$21+$BQ202*Assembly!P$22+$BR202*Assembly!P$23+$BS202*Assembly!P$24</f>
        <v>0</v>
      </c>
      <c r="CI202" s="254" t="str">
        <f>$AY202*Assembly!Q$4+$AZ202*Assembly!Q$5+$BA202*Assembly!Q$6+$BB202*Assembly!Q$7+$BC202*Assembly!Q$8+$BD202*Assembly!Q$9+$BE202*Assembly!Q$10+$BF202*Assembly!Q$11+$BG202*Assembly!Q$12+$BH202*Assembly!Q$13+$BI202*Assembly!Q$14+$BJ202*Assembly!Q$15+$BK202*Assembly!Q$16+$BL202*Assembly!Q$17+$BM202*Assembly!Q$18+$BN202*Assembly!Q$19+$BO202*Assembly!Q$20+$BP202*Assembly!Q$21+$BQ202*Assembly!Q$22+$BR202*Assembly!Q$23+$BS202*Assembly!Q$24</f>
        <v>0</v>
      </c>
      <c r="CJ202" s="256" t="str">
        <f>$AY202*Assembly!R$4+$AZ202*Assembly!R$5+$BA202*Assembly!R$6+$BB202*Assembly!R$7+$BC202*Assembly!R$8+$BD202*Assembly!R$9+$BE202*Assembly!R$10+$BF202*Assembly!R$11+$BG202*Assembly!R$12+$BH202*Assembly!R$13+$BI202*Assembly!R$14+$BJ202*Assembly!R$15+$BK202*Assembly!R$16+$BL202*Assembly!R$17+$BM202*Assembly!R$18+$BN202*Assembly!R$19+$BO202*Assembly!R$20+$BP202*Assembly!R$21+$BQ202*Assembly!R$22+$BR202*Assembly!R$23+$BS202*Assembly!R$24</f>
        <v>0</v>
      </c>
      <c r="CK202" s="254" t="str">
        <f>$AY202*Assembly!S$4+$AZ202*Assembly!S$5+$BA202*Assembly!S$6+$BB202*Assembly!S$7+$BC202*Assembly!S$8+$BD202*Assembly!S$9+$BE202*Assembly!S$10+$BF202*Assembly!S$11+$BG202*Assembly!S$12+$BH202*Assembly!S$13+$BI202*Assembly!S$14+$BJ202*Assembly!S$15+$BK202*Assembly!S$16+$BL202*Assembly!S$17+$BM202*Assembly!S$18+$BN202*Assembly!S$19+$BO202*Assembly!S$20+$BP202*Assembly!S$21+$BQ202*Assembly!S$22+$BR202*Assembly!S$23+$BS202*Assembly!S$24</f>
        <v>0</v>
      </c>
      <c r="CL202" s="254" t="str">
        <f>$AY202*Assembly!T$4+$AZ202*Assembly!T$5+$BA202*Assembly!T$6+$BB202*Assembly!T$7+$BC202*Assembly!T$8+$BD202*Assembly!T$9+$BE202*Assembly!T$10+$BF202*Assembly!T$11+$BG202*Assembly!T$12+$BH202*Assembly!T$13+$BI202*Assembly!T$14+$BJ202*Assembly!T$15+$BK202*Assembly!T$16+$BL202*Assembly!T$17+$BM202*Assembly!T$18+$BN202*Assembly!T$19+$BO202*Assembly!T$20+$BP202*Assembly!T$21+$BQ202*Assembly!T$22+$BR202*Assembly!T$23+$BS202*Assembly!T$24</f>
        <v>0</v>
      </c>
      <c r="CM202" s="254" t="str">
        <f>$AY202*Assembly!U$4+$AZ202*Assembly!U$5+$BA202*Assembly!U$6+$BB202*Assembly!U$7+$BC202*Assembly!U$8+$BD202*Assembly!U$9+$BE202*Assembly!U$10+$BF202*Assembly!U$11+$BG202*Assembly!U$12+$BH202*Assembly!U$13+$BI202*Assembly!U$14+$BJ202*Assembly!U$15+$BK202*Assembly!U$16+$BL202*Assembly!U$17+$BM202*Assembly!U$18+$BN202*Assembly!U$19+$BO202*Assembly!U$20+$BP202*Assembly!U$21+$BQ202*Assembly!U$22+$BR202*Assembly!U$23+$BS202*Assembly!U$24</f>
        <v>0</v>
      </c>
      <c r="CN202" s="256" t="str">
        <f>$AY202*Assembly!V$4+$AZ202*Assembly!V$5+$BA202*Assembly!V$6+$BB202*Assembly!V$7+$BC202*Assembly!V$8+$BD202*Assembly!V$9+$BE202*Assembly!V$10+$BF202*Assembly!V$11+$BG202*Assembly!V$12+$BH202*Assembly!V$13+$BI202*Assembly!V$14+$BJ202*Assembly!V$15+$BK202*Assembly!V$16+$BL202*Assembly!V$17+$BM202*Assembly!V$18+$BN202*Assembly!V$19+$BO202*Assembly!V$20+$BP202*Assembly!V$21+$BQ202*Assembly!V$22+$BR202*Assembly!V$23+$BS202*Assembly!V$24</f>
        <v>0</v>
      </c>
      <c r="CO202" s="256" t="str">
        <f>CE202*Refining!$F$3</f>
        <v>150</v>
      </c>
      <c r="CP202" s="256" t="str">
        <f>CF202*Refining!$F$4</f>
        <v>0</v>
      </c>
      <c r="CQ202" s="256" t="str">
        <f>CG202*Refining!$F$5</f>
        <v>0</v>
      </c>
      <c r="CR202" s="256" t="str">
        <f>CH202*Refining!$F$6</f>
        <v>0</v>
      </c>
      <c r="CS202" s="256" t="str">
        <f>CI202*Refining!$F$7</f>
        <v>0</v>
      </c>
      <c r="CT202" s="256" t="str">
        <f>CJ202*Refining!$F$8</f>
        <v>0</v>
      </c>
      <c r="CU202" s="256" t="str">
        <f>CK202*Refining!$F$9</f>
        <v>0</v>
      </c>
      <c r="CV202" s="256" t="str">
        <f>CL202*Refining!$F$10</f>
        <v>0</v>
      </c>
      <c r="CW202" s="256" t="str">
        <f>CM202*Refining!$F$11</f>
        <v>0</v>
      </c>
      <c r="CX202" s="256" t="str">
        <f>CN202*Refining!$F$12</f>
        <v>0</v>
      </c>
      <c r="CY202" s="248" t="str">
        <f t="shared" ref="CY202:DR202" si="816">IF(CE202 = 0, "", CE202)</f>
        <v>84</v>
      </c>
      <c r="CZ202" s="245" t="str">
        <f t="shared" si="816"/>
        <v/>
      </c>
      <c r="DA202" s="245" t="str">
        <f t="shared" si="816"/>
        <v/>
      </c>
      <c r="DB202" s="245" t="str">
        <f t="shared" si="816"/>
        <v/>
      </c>
      <c r="DC202" s="245" t="str">
        <f t="shared" si="816"/>
        <v/>
      </c>
      <c r="DD202" s="245" t="str">
        <f t="shared" si="816"/>
        <v/>
      </c>
      <c r="DE202" s="245" t="str">
        <f t="shared" si="816"/>
        <v/>
      </c>
      <c r="DF202" s="245" t="str">
        <f t="shared" si="816"/>
        <v/>
      </c>
      <c r="DG202" s="245" t="str">
        <f t="shared" si="816"/>
        <v/>
      </c>
      <c r="DH202" s="246" t="str">
        <f t="shared" si="816"/>
        <v/>
      </c>
      <c r="DI202" s="248" t="str">
        <f t="shared" si="816"/>
        <v>150</v>
      </c>
      <c r="DJ202" s="245" t="str">
        <f t="shared" si="816"/>
        <v/>
      </c>
      <c r="DK202" s="245" t="str">
        <f t="shared" si="816"/>
        <v/>
      </c>
      <c r="DL202" s="245" t="str">
        <f t="shared" si="816"/>
        <v/>
      </c>
      <c r="DM202" s="245" t="str">
        <f t="shared" si="816"/>
        <v/>
      </c>
      <c r="DN202" s="245" t="str">
        <f t="shared" si="816"/>
        <v/>
      </c>
      <c r="DO202" s="245" t="str">
        <f t="shared" si="816"/>
        <v/>
      </c>
      <c r="DP202" s="245" t="str">
        <f t="shared" si="816"/>
        <v/>
      </c>
      <c r="DQ202" s="245" t="str">
        <f t="shared" si="816"/>
        <v/>
      </c>
      <c r="DR202" s="246" t="str">
        <f t="shared" si="816"/>
        <v/>
      </c>
      <c r="DS202" s="248" t="str">
        <f t="shared" si="15"/>
        <v>84</v>
      </c>
      <c r="DT202" s="249" t="str">
        <f t="shared" si="16"/>
        <v>150</v>
      </c>
      <c r="DU202" s="225" t="str">
        <f>CY202*'Ores &amp; Ingots'!$C$3+CZ202*'Ores &amp; Ingots'!$C$4+DA202*'Ores &amp; Ingots'!$C$5+DB202*'Ores &amp; Ingots'!$C$6+DC202*'Ores &amp; Ingots'!$C$7+DD202*'Ores &amp; Ingots'!$C$8+DE202*'Ores &amp; Ingots'!$C$9+DF202*'Ores &amp; Ingots'!$C$10+DG202*'Ores &amp; Ingots'!$C$11+DH202*'Ores &amp; Ingots'!$C$12</f>
        <v>11</v>
      </c>
      <c r="DV202" s="225" t="str">
        <f>DI202*'Ores &amp; Ingots'!$B$3+DJ202*'Ores &amp; Ingots'!$B$4+DK202*'Ores &amp; Ingots'!$B$5+DL202*'Ores &amp; Ingots'!$B$6+DM202*'Ores &amp; Ingots'!$B$7+DN202*'Ores &amp; Ingots'!$B$8+DO202*'Ores &amp; Ingots'!$B$9+DP202*'Ores &amp; Ingots'!$B$10+DQ202*'Ores &amp; Ingots'!$B$11+DR202*'Ores &amp; Ingots'!$B$12</f>
        <v>56</v>
      </c>
      <c r="DW202" s="249" t="str">
        <f>CY202*Refining!$G$3+CZ202*Refining!$G$4+DA202*Refining!$G$5+DB202*Refining!$G$6+DC202*Refining!$G$7+DD202*Refining!$G$8+DE202*Refining!$G$9+DF202*Refining!$G$10+DG202*Refining!$G$11+DH202*Refining!$G$12</f>
        <v>6</v>
      </c>
      <c r="DX202" s="249" t="str">
        <f t="shared" si="17"/>
        <v>897</v>
      </c>
      <c r="DY202" s="250" t="str">
        <f t="shared" si="18"/>
        <v>0.0009</v>
      </c>
      <c r="DZ202" s="248" t="str">
        <f t="shared" si="19"/>
        <v>13</v>
      </c>
      <c r="EA202" s="251" t="str">
        <f t="shared" ref="EA202:EB202" si="817">DZ202/60</f>
        <v>0.2</v>
      </c>
      <c r="EB202" s="251" t="str">
        <f t="shared" si="817"/>
        <v>0.0</v>
      </c>
      <c r="EC202" s="543" t="str">
        <f t="shared" si="21"/>
        <v>0.00</v>
      </c>
      <c r="ED202" s="248" t="str">
        <f t="shared" si="22"/>
        <v>1,520</v>
      </c>
      <c r="EE202" s="251" t="str">
        <f t="shared" ref="EE202:EF202" si="818">ED202/1000</f>
        <v>1.5</v>
      </c>
      <c r="EF202" s="252" t="str">
        <f t="shared" si="818"/>
        <v>0.00</v>
      </c>
      <c r="EG202" s="544" t="str">
        <f t="shared" si="24"/>
        <v>0.0015</v>
      </c>
      <c r="EH202" s="225" t="s">
        <v>12</v>
      </c>
    </row>
    <row r="203">
      <c r="A203" s="33"/>
      <c r="B203" s="116" t="s">
        <v>1057</v>
      </c>
      <c r="C203" s="227" t="s">
        <v>886</v>
      </c>
      <c r="D203" s="227">
        <v>1.0</v>
      </c>
      <c r="E203" s="227">
        <v>1.0</v>
      </c>
      <c r="F203" s="227">
        <v>1.0</v>
      </c>
      <c r="G203" s="253" t="str">
        <f t="shared" si="5"/>
        <v>15.6</v>
      </c>
      <c r="H203" s="254">
        <v>5.0</v>
      </c>
      <c r="I203" s="254">
        <v>12.5</v>
      </c>
      <c r="J203" s="254" t="str">
        <f>H203/Main!$D$9</f>
        <v>5</v>
      </c>
      <c r="K203" s="254" t="str">
        <f>I203/Main!$D$10</f>
        <v>12.5</v>
      </c>
      <c r="L203" s="254" t="str">
        <f t="shared" si="6"/>
        <v>2.5</v>
      </c>
      <c r="M203" s="254">
        <v>1.0</v>
      </c>
      <c r="N203" s="255"/>
      <c r="O203" s="255"/>
      <c r="P203" s="255"/>
      <c r="Q203" s="256"/>
      <c r="R203" s="255"/>
      <c r="S203" s="257"/>
      <c r="T203" s="257"/>
      <c r="U203" s="255"/>
      <c r="V203" s="255"/>
      <c r="W203" s="257"/>
      <c r="X203" s="257"/>
      <c r="Y203" s="255"/>
      <c r="Z203" s="255"/>
      <c r="AA203" s="255"/>
      <c r="AB203" s="255"/>
      <c r="AC203" s="335" t="s">
        <v>12</v>
      </c>
      <c r="AD203" s="309">
        <v>10.0</v>
      </c>
      <c r="AE203" s="225">
        <v>0.0</v>
      </c>
      <c r="AF203" s="225">
        <v>0.0</v>
      </c>
      <c r="AG203" s="225">
        <v>0.0</v>
      </c>
      <c r="AH203" s="225">
        <v>0.0</v>
      </c>
      <c r="AI203" s="225">
        <v>0.0</v>
      </c>
      <c r="AJ203" s="225">
        <v>0.0</v>
      </c>
      <c r="AK203" s="225">
        <v>0.0</v>
      </c>
      <c r="AL203" s="225">
        <v>0.0</v>
      </c>
      <c r="AM203" s="225">
        <v>0.0</v>
      </c>
      <c r="AN203" s="225">
        <v>0.0</v>
      </c>
      <c r="AO203" s="225">
        <v>0.0</v>
      </c>
      <c r="AP203" s="225">
        <v>0.0</v>
      </c>
      <c r="AQ203" s="225">
        <v>0.0</v>
      </c>
      <c r="AR203" s="225">
        <v>0.0</v>
      </c>
      <c r="AS203" s="225">
        <v>0.0</v>
      </c>
      <c r="AT203" s="225">
        <v>0.0</v>
      </c>
      <c r="AU203" s="225">
        <v>0.0</v>
      </c>
      <c r="AV203" s="225">
        <v>0.0</v>
      </c>
      <c r="AW203" s="225">
        <v>0.0</v>
      </c>
      <c r="AX203" s="225">
        <v>0.0</v>
      </c>
      <c r="AY203" s="553" t="str">
        <f t="shared" ref="AY203:BS203" si="819">IF(AD203 = 0, "", AD203)</f>
        <v>10</v>
      </c>
      <c r="AZ203" s="227" t="str">
        <f t="shared" si="819"/>
        <v/>
      </c>
      <c r="BA203" s="227" t="str">
        <f t="shared" si="819"/>
        <v/>
      </c>
      <c r="BB203" s="227" t="str">
        <f t="shared" si="819"/>
        <v/>
      </c>
      <c r="BC203" s="227" t="str">
        <f t="shared" si="819"/>
        <v/>
      </c>
      <c r="BD203" s="227" t="str">
        <f t="shared" si="819"/>
        <v/>
      </c>
      <c r="BE203" s="227" t="str">
        <f t="shared" si="819"/>
        <v/>
      </c>
      <c r="BF203" s="227" t="str">
        <f t="shared" si="819"/>
        <v/>
      </c>
      <c r="BG203" s="227" t="str">
        <f t="shared" si="819"/>
        <v/>
      </c>
      <c r="BH203" s="227" t="str">
        <f t="shared" si="819"/>
        <v/>
      </c>
      <c r="BI203" s="227" t="str">
        <f t="shared" si="819"/>
        <v/>
      </c>
      <c r="BJ203" s="227" t="str">
        <f t="shared" si="819"/>
        <v/>
      </c>
      <c r="BK203" s="227" t="str">
        <f t="shared" si="819"/>
        <v/>
      </c>
      <c r="BL203" s="227" t="str">
        <f t="shared" si="819"/>
        <v/>
      </c>
      <c r="BM203" s="227" t="str">
        <f t="shared" si="819"/>
        <v/>
      </c>
      <c r="BN203" s="227" t="str">
        <f t="shared" si="819"/>
        <v/>
      </c>
      <c r="BO203" s="227" t="str">
        <f t="shared" si="819"/>
        <v/>
      </c>
      <c r="BP203" s="227" t="str">
        <f t="shared" si="819"/>
        <v/>
      </c>
      <c r="BQ203" s="227" t="str">
        <f t="shared" si="819"/>
        <v/>
      </c>
      <c r="BR203" s="227" t="str">
        <f t="shared" si="819"/>
        <v/>
      </c>
      <c r="BS203" s="238" t="str">
        <f t="shared" si="819"/>
        <v/>
      </c>
      <c r="BT203" s="239" t="str">
        <f>$AY203*Assembly!Y$4+$AZ203*Assembly!Y$5+$BA203*Assembly!Y$6+$BB203*Assembly!Y$7+$BC203*Assembly!Y$8+$BD203*Assembly!Y$9+$BE203*Assembly!Y$10+$BF203*Assembly!Y$11+$BG203*Assembly!Y$12+$BH203*Assembly!Y$13+$BI203*Assembly!Y$14+$BJ203*Assembly!Y$15+$BK203*Assembly!Y$16+$BL203*Assembly!Y$17+$BM203*Assembly!Y$18+$BN203*Assembly!Y$19+$BO203*Assembly!Y$20+$BP203*Assembly!Y$21+$BQ203*Assembly!Y$22+$BR203*Assembly!Y$23+$BS203*Assembly!Y$24</f>
        <v>200</v>
      </c>
      <c r="BU203" s="225" t="str">
        <f t="shared" si="8"/>
        <v>13</v>
      </c>
      <c r="BV203" s="225" t="str">
        <f>$AY203*Assembly!AC$4+$AZ203*Assembly!AC$5+$BA203*Assembly!AC$6+$BB203*Assembly!AC$7+$BC203*Assembly!AC$8+$BD203*Assembly!AC$9+$BE203*Assembly!AC$10+$BF203*Assembly!AC$11+$BG203*Assembly!AC$12+$BH203*Assembly!AC$13+$BI203*Assembly!AC$14+$BJ203*Assembly!AC$15+$BK203*Assembly!AC$16+$BL203*Assembly!AC$17+$BM203*Assembly!AC$18+$BN203*Assembly!AC$19+$BO203*Assembly!AC$20+$BP203*Assembly!AC$21+$BQ203*Assembly!AC$22+$BR203*Assembly!AC$23+$BS203*Assembly!AC$24</f>
        <v>1,000</v>
      </c>
      <c r="BW203" s="240" t="str">
        <f t="shared" si="9"/>
        <v>5.00</v>
      </c>
      <c r="BX203" s="241" t="str">
        <f t="shared" si="10"/>
        <v>64</v>
      </c>
      <c r="BY203" s="242" t="str">
        <f t="shared" si="11"/>
        <v>78.1</v>
      </c>
      <c r="BZ203" s="225"/>
      <c r="CA203" s="225" t="str">
        <f>$AY203*Assembly!X$4+$AZ203*Assembly!X$5+$BA203*Assembly!X$6+$BB203*Assembly!X$7+$BC203*Assembly!X$8+$BD203*Assembly!X$9+$BE203*Assembly!X$10+$BF203*Assembly!X$11+$BG203*Assembly!X$12+$BH203*Assembly!X$13+$BI203*Assembly!X$14+$BJ203*Assembly!X$15+$BK203*Assembly!X$16+$BL203*Assembly!X$17+$BM203*Assembly!X$18+$BN203*Assembly!X$19+$BO203*Assembly!X$20+$BP203*Assembly!X$21+$BQ203*Assembly!X$22+$BR203*Assembly!X$23+$BS203*Assembly!X$24</f>
        <v>10</v>
      </c>
      <c r="CB203" s="225" t="str">
        <f t="shared" si="12"/>
        <v>1,556</v>
      </c>
      <c r="CC203" s="223" t="str">
        <f t="shared" si="13"/>
        <v>0.0016</v>
      </c>
      <c r="CD203" s="243" t="str">
        <f>$AY203*Assembly!AB$4+$AZ203*Assembly!AB$5+$BA203*Assembly!AB$6+$BB203*Assembly!AB$7+$BC203*Assembly!AB$8+$BD203*Assembly!AB$9+$BE203*Assembly!AB$10+$BF203*Assembly!AB$11+$BG203*Assembly!AB$12+$BH203*Assembly!AB$13+$BI203*Assembly!AB$14+$BJ203*Assembly!AB$15+$BK203*Assembly!AB$16+$BL203*Assembly!AB$17+$BM203*Assembly!AB$18+$BN203*Assembly!AB$19+$BO203*Assembly!AB$20+$BP203*Assembly!AB$21+$BQ203*Assembly!AB$22+$BR203*Assembly!AB$23+$BS203*Assembly!AB$24</f>
        <v>30</v>
      </c>
      <c r="CE203" s="256" t="str">
        <f>$AY203*Assembly!M$4+$AZ203*Assembly!M$5+$BA203*Assembly!M$6+$BB203*Assembly!M$7+$BC203*Assembly!M$8+$BD203*Assembly!M$9+$BE203*Assembly!M$10+$BF203*Assembly!M$11+$BG203*Assembly!M$12+$BH203*Assembly!M$13+$BI203*Assembly!M$14+$BJ203*Assembly!M$15+$BK203*Assembly!M$16+$BL203*Assembly!M$17+$BM203*Assembly!M$18+$BN203*Assembly!M$19+$BO203*Assembly!M$20+$BP203*Assembly!M$21+$BQ203*Assembly!M$22+$BR203*Assembly!M$23+$BS203*Assembly!M$24</f>
        <v>210</v>
      </c>
      <c r="CF203" s="256" t="str">
        <f>$AY203*Assembly!N$4+$AZ203*Assembly!N$5+$BA203*Assembly!N$6+$BB203*Assembly!N$7+$BC203*Assembly!N$8+$BD203*Assembly!N$9+$BE203*Assembly!N$10+$BF203*Assembly!N$11+$BG203*Assembly!N$12+$BH203*Assembly!N$13+$BI203*Assembly!N$14+$BJ203*Assembly!N$15+$BK203*Assembly!N$16+$BL203*Assembly!N$17+$BM203*Assembly!N$18+$BN203*Assembly!N$19+$BO203*Assembly!N$20+$BP203*Assembly!N$21+$BQ203*Assembly!N$22+$BR203*Assembly!N$23+$BS203*Assembly!N$24</f>
        <v>0</v>
      </c>
      <c r="CG203" s="256" t="str">
        <f>$AY203*Assembly!O$4+$AZ203*Assembly!O$5+$BA203*Assembly!O$6+$BB203*Assembly!O$7+$BC203*Assembly!O$8+$BD203*Assembly!O$9+$BE203*Assembly!O$10+$BF203*Assembly!O$11+$BG203*Assembly!O$12+$BH203*Assembly!O$13+$BI203*Assembly!O$14+$BJ203*Assembly!O$15+$BK203*Assembly!O$16+$BL203*Assembly!O$17+$BM203*Assembly!O$18+$BN203*Assembly!O$19+$BO203*Assembly!O$20+$BP203*Assembly!O$21+$BQ203*Assembly!O$22+$BR203*Assembly!O$23+$BS203*Assembly!O$24</f>
        <v>0</v>
      </c>
      <c r="CH203" s="254" t="str">
        <f>$AY203*Assembly!P$4+$AZ203*Assembly!P$5+$BA203*Assembly!P$6+$BB203*Assembly!P$7+$BC203*Assembly!P$8+$BD203*Assembly!P$9+$BE203*Assembly!P$10+$BF203*Assembly!P$11+$BG203*Assembly!P$12+$BH203*Assembly!P$13+$BI203*Assembly!P$14+$BJ203*Assembly!P$15+$BK203*Assembly!P$16+$BL203*Assembly!P$17+$BM203*Assembly!P$18+$BN203*Assembly!P$19+$BO203*Assembly!P$20+$BP203*Assembly!P$21+$BQ203*Assembly!P$22+$BR203*Assembly!P$23+$BS203*Assembly!P$24</f>
        <v>0</v>
      </c>
      <c r="CI203" s="254" t="str">
        <f>$AY203*Assembly!Q$4+$AZ203*Assembly!Q$5+$BA203*Assembly!Q$6+$BB203*Assembly!Q$7+$BC203*Assembly!Q$8+$BD203*Assembly!Q$9+$BE203*Assembly!Q$10+$BF203*Assembly!Q$11+$BG203*Assembly!Q$12+$BH203*Assembly!Q$13+$BI203*Assembly!Q$14+$BJ203*Assembly!Q$15+$BK203*Assembly!Q$16+$BL203*Assembly!Q$17+$BM203*Assembly!Q$18+$BN203*Assembly!Q$19+$BO203*Assembly!Q$20+$BP203*Assembly!Q$21+$BQ203*Assembly!Q$22+$BR203*Assembly!Q$23+$BS203*Assembly!Q$24</f>
        <v>0</v>
      </c>
      <c r="CJ203" s="256" t="str">
        <f>$AY203*Assembly!R$4+$AZ203*Assembly!R$5+$BA203*Assembly!R$6+$BB203*Assembly!R$7+$BC203*Assembly!R$8+$BD203*Assembly!R$9+$BE203*Assembly!R$10+$BF203*Assembly!R$11+$BG203*Assembly!R$12+$BH203*Assembly!R$13+$BI203*Assembly!R$14+$BJ203*Assembly!R$15+$BK203*Assembly!R$16+$BL203*Assembly!R$17+$BM203*Assembly!R$18+$BN203*Assembly!R$19+$BO203*Assembly!R$20+$BP203*Assembly!R$21+$BQ203*Assembly!R$22+$BR203*Assembly!R$23+$BS203*Assembly!R$24</f>
        <v>0</v>
      </c>
      <c r="CK203" s="254" t="str">
        <f>$AY203*Assembly!S$4+$AZ203*Assembly!S$5+$BA203*Assembly!S$6+$BB203*Assembly!S$7+$BC203*Assembly!S$8+$BD203*Assembly!S$9+$BE203*Assembly!S$10+$BF203*Assembly!S$11+$BG203*Assembly!S$12+$BH203*Assembly!S$13+$BI203*Assembly!S$14+$BJ203*Assembly!S$15+$BK203*Assembly!S$16+$BL203*Assembly!S$17+$BM203*Assembly!S$18+$BN203*Assembly!S$19+$BO203*Assembly!S$20+$BP203*Assembly!S$21+$BQ203*Assembly!S$22+$BR203*Assembly!S$23+$BS203*Assembly!S$24</f>
        <v>0</v>
      </c>
      <c r="CL203" s="254" t="str">
        <f>$AY203*Assembly!T$4+$AZ203*Assembly!T$5+$BA203*Assembly!T$6+$BB203*Assembly!T$7+$BC203*Assembly!T$8+$BD203*Assembly!T$9+$BE203*Assembly!T$10+$BF203*Assembly!T$11+$BG203*Assembly!T$12+$BH203*Assembly!T$13+$BI203*Assembly!T$14+$BJ203*Assembly!T$15+$BK203*Assembly!T$16+$BL203*Assembly!T$17+$BM203*Assembly!T$18+$BN203*Assembly!T$19+$BO203*Assembly!T$20+$BP203*Assembly!T$21+$BQ203*Assembly!T$22+$BR203*Assembly!T$23+$BS203*Assembly!T$24</f>
        <v>0</v>
      </c>
      <c r="CM203" s="254" t="str">
        <f>$AY203*Assembly!U$4+$AZ203*Assembly!U$5+$BA203*Assembly!U$6+$BB203*Assembly!U$7+$BC203*Assembly!U$8+$BD203*Assembly!U$9+$BE203*Assembly!U$10+$BF203*Assembly!U$11+$BG203*Assembly!U$12+$BH203*Assembly!U$13+$BI203*Assembly!U$14+$BJ203*Assembly!U$15+$BK203*Assembly!U$16+$BL203*Assembly!U$17+$BM203*Assembly!U$18+$BN203*Assembly!U$19+$BO203*Assembly!U$20+$BP203*Assembly!U$21+$BQ203*Assembly!U$22+$BR203*Assembly!U$23+$BS203*Assembly!U$24</f>
        <v>0</v>
      </c>
      <c r="CN203" s="256" t="str">
        <f>$AY203*Assembly!V$4+$AZ203*Assembly!V$5+$BA203*Assembly!V$6+$BB203*Assembly!V$7+$BC203*Assembly!V$8+$BD203*Assembly!V$9+$BE203*Assembly!V$10+$BF203*Assembly!V$11+$BG203*Assembly!V$12+$BH203*Assembly!V$13+$BI203*Assembly!V$14+$BJ203*Assembly!V$15+$BK203*Assembly!V$16+$BL203*Assembly!V$17+$BM203*Assembly!V$18+$BN203*Assembly!V$19+$BO203*Assembly!V$20+$BP203*Assembly!V$21+$BQ203*Assembly!V$22+$BR203*Assembly!V$23+$BS203*Assembly!V$24</f>
        <v>0</v>
      </c>
      <c r="CO203" s="256" t="str">
        <f>CE203*Refining!$F$3</f>
        <v>375</v>
      </c>
      <c r="CP203" s="256" t="str">
        <f>CF203*Refining!$F$4</f>
        <v>0</v>
      </c>
      <c r="CQ203" s="256" t="str">
        <f>CG203*Refining!$F$5</f>
        <v>0</v>
      </c>
      <c r="CR203" s="256" t="str">
        <f>CH203*Refining!$F$6</f>
        <v>0</v>
      </c>
      <c r="CS203" s="256" t="str">
        <f>CI203*Refining!$F$7</f>
        <v>0</v>
      </c>
      <c r="CT203" s="256" t="str">
        <f>CJ203*Refining!$F$8</f>
        <v>0</v>
      </c>
      <c r="CU203" s="256" t="str">
        <f>CK203*Refining!$F$9</f>
        <v>0</v>
      </c>
      <c r="CV203" s="256" t="str">
        <f>CL203*Refining!$F$10</f>
        <v>0</v>
      </c>
      <c r="CW203" s="256" t="str">
        <f>CM203*Refining!$F$11</f>
        <v>0</v>
      </c>
      <c r="CX203" s="256" t="str">
        <f>CN203*Refining!$F$12</f>
        <v>0</v>
      </c>
      <c r="CY203" s="248" t="str">
        <f t="shared" ref="CY203:DR203" si="820">IF(CE203 = 0, "", CE203)</f>
        <v>210</v>
      </c>
      <c r="CZ203" s="245" t="str">
        <f t="shared" si="820"/>
        <v/>
      </c>
      <c r="DA203" s="245" t="str">
        <f t="shared" si="820"/>
        <v/>
      </c>
      <c r="DB203" s="245" t="str">
        <f t="shared" si="820"/>
        <v/>
      </c>
      <c r="DC203" s="245" t="str">
        <f t="shared" si="820"/>
        <v/>
      </c>
      <c r="DD203" s="245" t="str">
        <f t="shared" si="820"/>
        <v/>
      </c>
      <c r="DE203" s="245" t="str">
        <f t="shared" si="820"/>
        <v/>
      </c>
      <c r="DF203" s="245" t="str">
        <f t="shared" si="820"/>
        <v/>
      </c>
      <c r="DG203" s="245" t="str">
        <f t="shared" si="820"/>
        <v/>
      </c>
      <c r="DH203" s="246" t="str">
        <f t="shared" si="820"/>
        <v/>
      </c>
      <c r="DI203" s="248" t="str">
        <f t="shared" si="820"/>
        <v>375</v>
      </c>
      <c r="DJ203" s="245" t="str">
        <f t="shared" si="820"/>
        <v/>
      </c>
      <c r="DK203" s="245" t="str">
        <f t="shared" si="820"/>
        <v/>
      </c>
      <c r="DL203" s="245" t="str">
        <f t="shared" si="820"/>
        <v/>
      </c>
      <c r="DM203" s="245" t="str">
        <f t="shared" si="820"/>
        <v/>
      </c>
      <c r="DN203" s="245" t="str">
        <f t="shared" si="820"/>
        <v/>
      </c>
      <c r="DO203" s="245" t="str">
        <f t="shared" si="820"/>
        <v/>
      </c>
      <c r="DP203" s="245" t="str">
        <f t="shared" si="820"/>
        <v/>
      </c>
      <c r="DQ203" s="245" t="str">
        <f t="shared" si="820"/>
        <v/>
      </c>
      <c r="DR203" s="246" t="str">
        <f t="shared" si="820"/>
        <v/>
      </c>
      <c r="DS203" s="248" t="str">
        <f t="shared" si="15"/>
        <v>210</v>
      </c>
      <c r="DT203" s="249" t="str">
        <f t="shared" si="16"/>
        <v>375</v>
      </c>
      <c r="DU203" s="225" t="str">
        <f>CY203*'Ores &amp; Ingots'!$C$3+CZ203*'Ores &amp; Ingots'!$C$4+DA203*'Ores &amp; Ingots'!$C$5+DB203*'Ores &amp; Ingots'!$C$6+DC203*'Ores &amp; Ingots'!$C$7+DD203*'Ores &amp; Ingots'!$C$8+DE203*'Ores &amp; Ingots'!$C$9+DF203*'Ores &amp; Ingots'!$C$10+DG203*'Ores &amp; Ingots'!$C$11+DH203*'Ores &amp; Ingots'!$C$12</f>
        <v>27</v>
      </c>
      <c r="DV203" s="225" t="str">
        <f>DI203*'Ores &amp; Ingots'!$B$3+DJ203*'Ores &amp; Ingots'!$B$4+DK203*'Ores &amp; Ingots'!$B$5+DL203*'Ores &amp; Ingots'!$B$6+DM203*'Ores &amp; Ingots'!$B$7+DN203*'Ores &amp; Ingots'!$B$8+DO203*'Ores &amp; Ingots'!$B$9+DP203*'Ores &amp; Ingots'!$B$10+DQ203*'Ores &amp; Ingots'!$B$11+DR203*'Ores &amp; Ingots'!$B$12</f>
        <v>139</v>
      </c>
      <c r="DW203" s="249" t="str">
        <f>CY203*Refining!$G$3+CZ203*Refining!$G$4+DA203*Refining!$G$5+DB203*Refining!$G$6+DC203*Refining!$G$7+DD203*Refining!$G$8+DE203*Refining!$G$9+DF203*Refining!$G$10+DG203*Refining!$G$11+DH203*Refining!$G$12</f>
        <v>14</v>
      </c>
      <c r="DX203" s="249" t="str">
        <f t="shared" si="17"/>
        <v>2,244</v>
      </c>
      <c r="DY203" s="250" t="str">
        <f t="shared" si="18"/>
        <v>0.0022</v>
      </c>
      <c r="DZ203" s="248" t="str">
        <f t="shared" si="19"/>
        <v>29</v>
      </c>
      <c r="EA203" s="251" t="str">
        <f t="shared" ref="EA203:EB203" si="821">DZ203/60</f>
        <v>0.5</v>
      </c>
      <c r="EB203" s="251" t="str">
        <f t="shared" si="821"/>
        <v>0.0</v>
      </c>
      <c r="EC203" s="543" t="str">
        <f t="shared" si="21"/>
        <v>0.00</v>
      </c>
      <c r="ED203" s="248" t="str">
        <f t="shared" si="22"/>
        <v>3,799</v>
      </c>
      <c r="EE203" s="251" t="str">
        <f t="shared" ref="EE203:EF203" si="822">ED203/1000</f>
        <v>3.8</v>
      </c>
      <c r="EF203" s="252" t="str">
        <f t="shared" si="822"/>
        <v>0.00</v>
      </c>
      <c r="EG203" s="544" t="str">
        <f t="shared" si="24"/>
        <v>0.0038</v>
      </c>
      <c r="EH203" s="225" t="s">
        <v>12</v>
      </c>
    </row>
    <row r="204">
      <c r="A204" s="33"/>
      <c r="B204" s="116" t="s">
        <v>1058</v>
      </c>
      <c r="C204" s="227" t="s">
        <v>886</v>
      </c>
      <c r="D204" s="227">
        <v>1.0</v>
      </c>
      <c r="E204" s="227">
        <v>1.0</v>
      </c>
      <c r="F204" s="227">
        <v>1.0</v>
      </c>
      <c r="G204" s="253" t="str">
        <f t="shared" si="5"/>
        <v>15.6</v>
      </c>
      <c r="H204" s="254">
        <v>3.0</v>
      </c>
      <c r="I204" s="254">
        <v>7.5</v>
      </c>
      <c r="J204" s="254" t="str">
        <f>H204/Main!$D$9</f>
        <v>3</v>
      </c>
      <c r="K204" s="254" t="str">
        <f>I204/Main!$D$10</f>
        <v>7.5</v>
      </c>
      <c r="L204" s="254" t="str">
        <f t="shared" si="6"/>
        <v>2.5</v>
      </c>
      <c r="M204" s="254">
        <v>1.0</v>
      </c>
      <c r="N204" s="255"/>
      <c r="O204" s="255"/>
      <c r="P204" s="255"/>
      <c r="Q204" s="256"/>
      <c r="R204" s="255"/>
      <c r="S204" s="257"/>
      <c r="T204" s="257"/>
      <c r="U204" s="255"/>
      <c r="V204" s="255"/>
      <c r="W204" s="257"/>
      <c r="X204" s="257"/>
      <c r="Y204" s="255"/>
      <c r="Z204" s="255"/>
      <c r="AA204" s="255"/>
      <c r="AB204" s="255"/>
      <c r="AC204" s="335" t="s">
        <v>12</v>
      </c>
      <c r="AD204" s="309">
        <v>4.0</v>
      </c>
      <c r="AE204" s="225">
        <v>0.0</v>
      </c>
      <c r="AF204" s="225">
        <v>0.0</v>
      </c>
      <c r="AG204" s="225">
        <v>0.0</v>
      </c>
      <c r="AH204" s="225">
        <v>0.0</v>
      </c>
      <c r="AI204" s="225">
        <v>0.0</v>
      </c>
      <c r="AJ204" s="225">
        <v>0.0</v>
      </c>
      <c r="AK204" s="225">
        <v>0.0</v>
      </c>
      <c r="AL204" s="225">
        <v>0.0</v>
      </c>
      <c r="AM204" s="225">
        <v>0.0</v>
      </c>
      <c r="AN204" s="225">
        <v>0.0</v>
      </c>
      <c r="AO204" s="225">
        <v>0.0</v>
      </c>
      <c r="AP204" s="225">
        <v>0.0</v>
      </c>
      <c r="AQ204" s="225">
        <v>0.0</v>
      </c>
      <c r="AR204" s="225">
        <v>0.0</v>
      </c>
      <c r="AS204" s="225">
        <v>0.0</v>
      </c>
      <c r="AT204" s="225">
        <v>0.0</v>
      </c>
      <c r="AU204" s="225">
        <v>0.0</v>
      </c>
      <c r="AV204" s="225">
        <v>0.0</v>
      </c>
      <c r="AW204" s="225">
        <v>0.0</v>
      </c>
      <c r="AX204" s="225">
        <v>0.0</v>
      </c>
      <c r="AY204" s="553" t="str">
        <f t="shared" ref="AY204:BS204" si="823">IF(AD204 = 0, "", AD204)</f>
        <v>4</v>
      </c>
      <c r="AZ204" s="227" t="str">
        <f t="shared" si="823"/>
        <v/>
      </c>
      <c r="BA204" s="227" t="str">
        <f t="shared" si="823"/>
        <v/>
      </c>
      <c r="BB204" s="227" t="str">
        <f t="shared" si="823"/>
        <v/>
      </c>
      <c r="BC204" s="227" t="str">
        <f t="shared" si="823"/>
        <v/>
      </c>
      <c r="BD204" s="227" t="str">
        <f t="shared" si="823"/>
        <v/>
      </c>
      <c r="BE204" s="227" t="str">
        <f t="shared" si="823"/>
        <v/>
      </c>
      <c r="BF204" s="227" t="str">
        <f t="shared" si="823"/>
        <v/>
      </c>
      <c r="BG204" s="227" t="str">
        <f t="shared" si="823"/>
        <v/>
      </c>
      <c r="BH204" s="227" t="str">
        <f t="shared" si="823"/>
        <v/>
      </c>
      <c r="BI204" s="227" t="str">
        <f t="shared" si="823"/>
        <v/>
      </c>
      <c r="BJ204" s="227" t="str">
        <f t="shared" si="823"/>
        <v/>
      </c>
      <c r="BK204" s="227" t="str">
        <f t="shared" si="823"/>
        <v/>
      </c>
      <c r="BL204" s="227" t="str">
        <f t="shared" si="823"/>
        <v/>
      </c>
      <c r="BM204" s="227" t="str">
        <f t="shared" si="823"/>
        <v/>
      </c>
      <c r="BN204" s="227" t="str">
        <f t="shared" si="823"/>
        <v/>
      </c>
      <c r="BO204" s="227" t="str">
        <f t="shared" si="823"/>
        <v/>
      </c>
      <c r="BP204" s="227" t="str">
        <f t="shared" si="823"/>
        <v/>
      </c>
      <c r="BQ204" s="227" t="str">
        <f t="shared" si="823"/>
        <v/>
      </c>
      <c r="BR204" s="227" t="str">
        <f t="shared" si="823"/>
        <v/>
      </c>
      <c r="BS204" s="238" t="str">
        <f t="shared" si="823"/>
        <v/>
      </c>
      <c r="BT204" s="239" t="str">
        <f>$AY204*Assembly!Y$4+$AZ204*Assembly!Y$5+$BA204*Assembly!Y$6+$BB204*Assembly!Y$7+$BC204*Assembly!Y$8+$BD204*Assembly!Y$9+$BE204*Assembly!Y$10+$BF204*Assembly!Y$11+$BG204*Assembly!Y$12+$BH204*Assembly!Y$13+$BI204*Assembly!Y$14+$BJ204*Assembly!Y$15+$BK204*Assembly!Y$16+$BL204*Assembly!Y$17+$BM204*Assembly!Y$18+$BN204*Assembly!Y$19+$BO204*Assembly!Y$20+$BP204*Assembly!Y$21+$BQ204*Assembly!Y$22+$BR204*Assembly!Y$23+$BS204*Assembly!Y$24</f>
        <v>80</v>
      </c>
      <c r="BU204" s="225" t="str">
        <f t="shared" si="8"/>
        <v>5</v>
      </c>
      <c r="BV204" s="225" t="str">
        <f>$AY204*Assembly!AC$4+$AZ204*Assembly!AC$5+$BA204*Assembly!AC$6+$BB204*Assembly!AC$7+$BC204*Assembly!AC$8+$BD204*Assembly!AC$9+$BE204*Assembly!AC$10+$BF204*Assembly!AC$11+$BG204*Assembly!AC$12+$BH204*Assembly!AC$13+$BI204*Assembly!AC$14+$BJ204*Assembly!AC$15+$BK204*Assembly!AC$16+$BL204*Assembly!AC$17+$BM204*Assembly!AC$18+$BN204*Assembly!AC$19+$BO204*Assembly!AC$20+$BP204*Assembly!AC$21+$BQ204*Assembly!AC$22+$BR204*Assembly!AC$23+$BS204*Assembly!AC$24</f>
        <v>400</v>
      </c>
      <c r="BW204" s="240" t="str">
        <f t="shared" si="9"/>
        <v>5.00</v>
      </c>
      <c r="BX204" s="241" t="str">
        <f t="shared" si="10"/>
        <v>26</v>
      </c>
      <c r="BY204" s="242" t="str">
        <f t="shared" si="11"/>
        <v>78.1</v>
      </c>
      <c r="BZ204" s="225"/>
      <c r="CA204" s="225" t="str">
        <f>$AY204*Assembly!X$4+$AZ204*Assembly!X$5+$BA204*Assembly!X$6+$BB204*Assembly!X$7+$BC204*Assembly!X$8+$BD204*Assembly!X$9+$BE204*Assembly!X$10+$BF204*Assembly!X$11+$BG204*Assembly!X$12+$BH204*Assembly!X$13+$BI204*Assembly!X$14+$BJ204*Assembly!X$15+$BK204*Assembly!X$16+$BL204*Assembly!X$17+$BM204*Assembly!X$18+$BN204*Assembly!X$19+$BO204*Assembly!X$20+$BP204*Assembly!X$21+$BQ204*Assembly!X$22+$BR204*Assembly!X$23+$BS204*Assembly!X$24</f>
        <v>4</v>
      </c>
      <c r="CB204" s="225" t="str">
        <f t="shared" si="12"/>
        <v>622</v>
      </c>
      <c r="CC204" s="223" t="str">
        <f t="shared" si="13"/>
        <v>0.0006</v>
      </c>
      <c r="CD204" s="243" t="str">
        <f>$AY204*Assembly!AB$4+$AZ204*Assembly!AB$5+$BA204*Assembly!AB$6+$BB204*Assembly!AB$7+$BC204*Assembly!AB$8+$BD204*Assembly!AB$9+$BE204*Assembly!AB$10+$BF204*Assembly!AB$11+$BG204*Assembly!AB$12+$BH204*Assembly!AB$13+$BI204*Assembly!AB$14+$BJ204*Assembly!AB$15+$BK204*Assembly!AB$16+$BL204*Assembly!AB$17+$BM204*Assembly!AB$18+$BN204*Assembly!AB$19+$BO204*Assembly!AB$20+$BP204*Assembly!AB$21+$BQ204*Assembly!AB$22+$BR204*Assembly!AB$23+$BS204*Assembly!AB$24</f>
        <v>12</v>
      </c>
      <c r="CE204" s="256" t="str">
        <f>$AY204*Assembly!M$4+$AZ204*Assembly!M$5+$BA204*Assembly!M$6+$BB204*Assembly!M$7+$BC204*Assembly!M$8+$BD204*Assembly!M$9+$BE204*Assembly!M$10+$BF204*Assembly!M$11+$BG204*Assembly!M$12+$BH204*Assembly!M$13+$BI204*Assembly!M$14+$BJ204*Assembly!M$15+$BK204*Assembly!M$16+$BL204*Assembly!M$17+$BM204*Assembly!M$18+$BN204*Assembly!M$19+$BO204*Assembly!M$20+$BP204*Assembly!M$21+$BQ204*Assembly!M$22+$BR204*Assembly!M$23+$BS204*Assembly!M$24</f>
        <v>84</v>
      </c>
      <c r="CF204" s="256" t="str">
        <f>$AY204*Assembly!N$4+$AZ204*Assembly!N$5+$BA204*Assembly!N$6+$BB204*Assembly!N$7+$BC204*Assembly!N$8+$BD204*Assembly!N$9+$BE204*Assembly!N$10+$BF204*Assembly!N$11+$BG204*Assembly!N$12+$BH204*Assembly!N$13+$BI204*Assembly!N$14+$BJ204*Assembly!N$15+$BK204*Assembly!N$16+$BL204*Assembly!N$17+$BM204*Assembly!N$18+$BN204*Assembly!N$19+$BO204*Assembly!N$20+$BP204*Assembly!N$21+$BQ204*Assembly!N$22+$BR204*Assembly!N$23+$BS204*Assembly!N$24</f>
        <v>0</v>
      </c>
      <c r="CG204" s="256" t="str">
        <f>$AY204*Assembly!O$4+$AZ204*Assembly!O$5+$BA204*Assembly!O$6+$BB204*Assembly!O$7+$BC204*Assembly!O$8+$BD204*Assembly!O$9+$BE204*Assembly!O$10+$BF204*Assembly!O$11+$BG204*Assembly!O$12+$BH204*Assembly!O$13+$BI204*Assembly!O$14+$BJ204*Assembly!O$15+$BK204*Assembly!O$16+$BL204*Assembly!O$17+$BM204*Assembly!O$18+$BN204*Assembly!O$19+$BO204*Assembly!O$20+$BP204*Assembly!O$21+$BQ204*Assembly!O$22+$BR204*Assembly!O$23+$BS204*Assembly!O$24</f>
        <v>0</v>
      </c>
      <c r="CH204" s="254" t="str">
        <f>$AY204*Assembly!P$4+$AZ204*Assembly!P$5+$BA204*Assembly!P$6+$BB204*Assembly!P$7+$BC204*Assembly!P$8+$BD204*Assembly!P$9+$BE204*Assembly!P$10+$BF204*Assembly!P$11+$BG204*Assembly!P$12+$BH204*Assembly!P$13+$BI204*Assembly!P$14+$BJ204*Assembly!P$15+$BK204*Assembly!P$16+$BL204*Assembly!P$17+$BM204*Assembly!P$18+$BN204*Assembly!P$19+$BO204*Assembly!P$20+$BP204*Assembly!P$21+$BQ204*Assembly!P$22+$BR204*Assembly!P$23+$BS204*Assembly!P$24</f>
        <v>0</v>
      </c>
      <c r="CI204" s="254" t="str">
        <f>$AY204*Assembly!Q$4+$AZ204*Assembly!Q$5+$BA204*Assembly!Q$6+$BB204*Assembly!Q$7+$BC204*Assembly!Q$8+$BD204*Assembly!Q$9+$BE204*Assembly!Q$10+$BF204*Assembly!Q$11+$BG204*Assembly!Q$12+$BH204*Assembly!Q$13+$BI204*Assembly!Q$14+$BJ204*Assembly!Q$15+$BK204*Assembly!Q$16+$BL204*Assembly!Q$17+$BM204*Assembly!Q$18+$BN204*Assembly!Q$19+$BO204*Assembly!Q$20+$BP204*Assembly!Q$21+$BQ204*Assembly!Q$22+$BR204*Assembly!Q$23+$BS204*Assembly!Q$24</f>
        <v>0</v>
      </c>
      <c r="CJ204" s="256" t="str">
        <f>$AY204*Assembly!R$4+$AZ204*Assembly!R$5+$BA204*Assembly!R$6+$BB204*Assembly!R$7+$BC204*Assembly!R$8+$BD204*Assembly!R$9+$BE204*Assembly!R$10+$BF204*Assembly!R$11+$BG204*Assembly!R$12+$BH204*Assembly!R$13+$BI204*Assembly!R$14+$BJ204*Assembly!R$15+$BK204*Assembly!R$16+$BL204*Assembly!R$17+$BM204*Assembly!R$18+$BN204*Assembly!R$19+$BO204*Assembly!R$20+$BP204*Assembly!R$21+$BQ204*Assembly!R$22+$BR204*Assembly!R$23+$BS204*Assembly!R$24</f>
        <v>0</v>
      </c>
      <c r="CK204" s="254" t="str">
        <f>$AY204*Assembly!S$4+$AZ204*Assembly!S$5+$BA204*Assembly!S$6+$BB204*Assembly!S$7+$BC204*Assembly!S$8+$BD204*Assembly!S$9+$BE204*Assembly!S$10+$BF204*Assembly!S$11+$BG204*Assembly!S$12+$BH204*Assembly!S$13+$BI204*Assembly!S$14+$BJ204*Assembly!S$15+$BK204*Assembly!S$16+$BL204*Assembly!S$17+$BM204*Assembly!S$18+$BN204*Assembly!S$19+$BO204*Assembly!S$20+$BP204*Assembly!S$21+$BQ204*Assembly!S$22+$BR204*Assembly!S$23+$BS204*Assembly!S$24</f>
        <v>0</v>
      </c>
      <c r="CL204" s="254" t="str">
        <f>$AY204*Assembly!T$4+$AZ204*Assembly!T$5+$BA204*Assembly!T$6+$BB204*Assembly!T$7+$BC204*Assembly!T$8+$BD204*Assembly!T$9+$BE204*Assembly!T$10+$BF204*Assembly!T$11+$BG204*Assembly!T$12+$BH204*Assembly!T$13+$BI204*Assembly!T$14+$BJ204*Assembly!T$15+$BK204*Assembly!T$16+$BL204*Assembly!T$17+$BM204*Assembly!T$18+$BN204*Assembly!T$19+$BO204*Assembly!T$20+$BP204*Assembly!T$21+$BQ204*Assembly!T$22+$BR204*Assembly!T$23+$BS204*Assembly!T$24</f>
        <v>0</v>
      </c>
      <c r="CM204" s="254" t="str">
        <f>$AY204*Assembly!U$4+$AZ204*Assembly!U$5+$BA204*Assembly!U$6+$BB204*Assembly!U$7+$BC204*Assembly!U$8+$BD204*Assembly!U$9+$BE204*Assembly!U$10+$BF204*Assembly!U$11+$BG204*Assembly!U$12+$BH204*Assembly!U$13+$BI204*Assembly!U$14+$BJ204*Assembly!U$15+$BK204*Assembly!U$16+$BL204*Assembly!U$17+$BM204*Assembly!U$18+$BN204*Assembly!U$19+$BO204*Assembly!U$20+$BP204*Assembly!U$21+$BQ204*Assembly!U$22+$BR204*Assembly!U$23+$BS204*Assembly!U$24</f>
        <v>0</v>
      </c>
      <c r="CN204" s="256" t="str">
        <f>$AY204*Assembly!V$4+$AZ204*Assembly!V$5+$BA204*Assembly!V$6+$BB204*Assembly!V$7+$BC204*Assembly!V$8+$BD204*Assembly!V$9+$BE204*Assembly!V$10+$BF204*Assembly!V$11+$BG204*Assembly!V$12+$BH204*Assembly!V$13+$BI204*Assembly!V$14+$BJ204*Assembly!V$15+$BK204*Assembly!V$16+$BL204*Assembly!V$17+$BM204*Assembly!V$18+$BN204*Assembly!V$19+$BO204*Assembly!V$20+$BP204*Assembly!V$21+$BQ204*Assembly!V$22+$BR204*Assembly!V$23+$BS204*Assembly!V$24</f>
        <v>0</v>
      </c>
      <c r="CO204" s="256" t="str">
        <f>CE204*Refining!$F$3</f>
        <v>150</v>
      </c>
      <c r="CP204" s="256" t="str">
        <f>CF204*Refining!$F$4</f>
        <v>0</v>
      </c>
      <c r="CQ204" s="256" t="str">
        <f>CG204*Refining!$F$5</f>
        <v>0</v>
      </c>
      <c r="CR204" s="256" t="str">
        <f>CH204*Refining!$F$6</f>
        <v>0</v>
      </c>
      <c r="CS204" s="256" t="str">
        <f>CI204*Refining!$F$7</f>
        <v>0</v>
      </c>
      <c r="CT204" s="256" t="str">
        <f>CJ204*Refining!$F$8</f>
        <v>0</v>
      </c>
      <c r="CU204" s="256" t="str">
        <f>CK204*Refining!$F$9</f>
        <v>0</v>
      </c>
      <c r="CV204" s="256" t="str">
        <f>CL204*Refining!$F$10</f>
        <v>0</v>
      </c>
      <c r="CW204" s="256" t="str">
        <f>CM204*Refining!$F$11</f>
        <v>0</v>
      </c>
      <c r="CX204" s="256" t="str">
        <f>CN204*Refining!$F$12</f>
        <v>0</v>
      </c>
      <c r="CY204" s="248" t="str">
        <f t="shared" ref="CY204:DR204" si="824">IF(CE204 = 0, "", CE204)</f>
        <v>84</v>
      </c>
      <c r="CZ204" s="245" t="str">
        <f t="shared" si="824"/>
        <v/>
      </c>
      <c r="DA204" s="245" t="str">
        <f t="shared" si="824"/>
        <v/>
      </c>
      <c r="DB204" s="245" t="str">
        <f t="shared" si="824"/>
        <v/>
      </c>
      <c r="DC204" s="245" t="str">
        <f t="shared" si="824"/>
        <v/>
      </c>
      <c r="DD204" s="245" t="str">
        <f t="shared" si="824"/>
        <v/>
      </c>
      <c r="DE204" s="245" t="str">
        <f t="shared" si="824"/>
        <v/>
      </c>
      <c r="DF204" s="245" t="str">
        <f t="shared" si="824"/>
        <v/>
      </c>
      <c r="DG204" s="245" t="str">
        <f t="shared" si="824"/>
        <v/>
      </c>
      <c r="DH204" s="246" t="str">
        <f t="shared" si="824"/>
        <v/>
      </c>
      <c r="DI204" s="248" t="str">
        <f t="shared" si="824"/>
        <v>150</v>
      </c>
      <c r="DJ204" s="245" t="str">
        <f t="shared" si="824"/>
        <v/>
      </c>
      <c r="DK204" s="245" t="str">
        <f t="shared" si="824"/>
        <v/>
      </c>
      <c r="DL204" s="245" t="str">
        <f t="shared" si="824"/>
        <v/>
      </c>
      <c r="DM204" s="245" t="str">
        <f t="shared" si="824"/>
        <v/>
      </c>
      <c r="DN204" s="245" t="str">
        <f t="shared" si="824"/>
        <v/>
      </c>
      <c r="DO204" s="245" t="str">
        <f t="shared" si="824"/>
        <v/>
      </c>
      <c r="DP204" s="245" t="str">
        <f t="shared" si="824"/>
        <v/>
      </c>
      <c r="DQ204" s="245" t="str">
        <f t="shared" si="824"/>
        <v/>
      </c>
      <c r="DR204" s="246" t="str">
        <f t="shared" si="824"/>
        <v/>
      </c>
      <c r="DS204" s="248" t="str">
        <f t="shared" si="15"/>
        <v>84</v>
      </c>
      <c r="DT204" s="249" t="str">
        <f t="shared" si="16"/>
        <v>150</v>
      </c>
      <c r="DU204" s="225" t="str">
        <f>CY204*'Ores &amp; Ingots'!$C$3+CZ204*'Ores &amp; Ingots'!$C$4+DA204*'Ores &amp; Ingots'!$C$5+DB204*'Ores &amp; Ingots'!$C$6+DC204*'Ores &amp; Ingots'!$C$7+DD204*'Ores &amp; Ingots'!$C$8+DE204*'Ores &amp; Ingots'!$C$9+DF204*'Ores &amp; Ingots'!$C$10+DG204*'Ores &amp; Ingots'!$C$11+DH204*'Ores &amp; Ingots'!$C$12</f>
        <v>11</v>
      </c>
      <c r="DV204" s="225" t="str">
        <f>DI204*'Ores &amp; Ingots'!$B$3+DJ204*'Ores &amp; Ingots'!$B$4+DK204*'Ores &amp; Ingots'!$B$5+DL204*'Ores &amp; Ingots'!$B$6+DM204*'Ores &amp; Ingots'!$B$7+DN204*'Ores &amp; Ingots'!$B$8+DO204*'Ores &amp; Ingots'!$B$9+DP204*'Ores &amp; Ingots'!$B$10+DQ204*'Ores &amp; Ingots'!$B$11+DR204*'Ores &amp; Ingots'!$B$12</f>
        <v>56</v>
      </c>
      <c r="DW204" s="249" t="str">
        <f>CY204*Refining!$G$3+CZ204*Refining!$G$4+DA204*Refining!$G$5+DB204*Refining!$G$6+DC204*Refining!$G$7+DD204*Refining!$G$8+DE204*Refining!$G$9+DF204*Refining!$G$10+DG204*Refining!$G$11+DH204*Refining!$G$12</f>
        <v>6</v>
      </c>
      <c r="DX204" s="249" t="str">
        <f t="shared" si="17"/>
        <v>897</v>
      </c>
      <c r="DY204" s="250" t="str">
        <f t="shared" si="18"/>
        <v>0.0009</v>
      </c>
      <c r="DZ204" s="248" t="str">
        <f t="shared" si="19"/>
        <v>13</v>
      </c>
      <c r="EA204" s="251" t="str">
        <f t="shared" ref="EA204:EB204" si="825">DZ204/60</f>
        <v>0.2</v>
      </c>
      <c r="EB204" s="251" t="str">
        <f t="shared" si="825"/>
        <v>0.0</v>
      </c>
      <c r="EC204" s="543" t="str">
        <f t="shared" si="21"/>
        <v>0.00</v>
      </c>
      <c r="ED204" s="248" t="str">
        <f t="shared" si="22"/>
        <v>1,520</v>
      </c>
      <c r="EE204" s="251" t="str">
        <f t="shared" ref="EE204:EF204" si="826">ED204/1000</f>
        <v>1.5</v>
      </c>
      <c r="EF204" s="252" t="str">
        <f t="shared" si="826"/>
        <v>0.00</v>
      </c>
      <c r="EG204" s="544" t="str">
        <f t="shared" si="24"/>
        <v>0.0015</v>
      </c>
      <c r="EH204" s="225" t="s">
        <v>12</v>
      </c>
    </row>
    <row r="205">
      <c r="A205" s="33"/>
      <c r="B205" s="116" t="s">
        <v>1059</v>
      </c>
      <c r="C205" s="227" t="s">
        <v>886</v>
      </c>
      <c r="D205" s="227">
        <v>1.0</v>
      </c>
      <c r="E205" s="227">
        <v>1.0</v>
      </c>
      <c r="F205" s="227">
        <v>1.0</v>
      </c>
      <c r="G205" s="253" t="str">
        <f t="shared" si="5"/>
        <v>15.6</v>
      </c>
      <c r="H205" s="254">
        <v>5.0</v>
      </c>
      <c r="I205" s="254">
        <v>12.5</v>
      </c>
      <c r="J205" s="254" t="str">
        <f>H205/Main!$D$9</f>
        <v>5</v>
      </c>
      <c r="K205" s="254" t="str">
        <f>I205/Main!$D$10</f>
        <v>12.5</v>
      </c>
      <c r="L205" s="254" t="str">
        <f t="shared" si="6"/>
        <v>2.5</v>
      </c>
      <c r="M205" s="254">
        <v>1.0</v>
      </c>
      <c r="N205" s="255"/>
      <c r="O205" s="255"/>
      <c r="P205" s="255"/>
      <c r="Q205" s="256"/>
      <c r="R205" s="255"/>
      <c r="S205" s="257"/>
      <c r="T205" s="257"/>
      <c r="U205" s="255"/>
      <c r="V205" s="255"/>
      <c r="W205" s="257"/>
      <c r="X205" s="257"/>
      <c r="Y205" s="255"/>
      <c r="Z205" s="255"/>
      <c r="AA205" s="255"/>
      <c r="AB205" s="255"/>
      <c r="AC205" s="335" t="s">
        <v>12</v>
      </c>
      <c r="AD205" s="309">
        <v>10.0</v>
      </c>
      <c r="AE205" s="225">
        <v>0.0</v>
      </c>
      <c r="AF205" s="225">
        <v>0.0</v>
      </c>
      <c r="AG205" s="225">
        <v>0.0</v>
      </c>
      <c r="AH205" s="225">
        <v>0.0</v>
      </c>
      <c r="AI205" s="225">
        <v>0.0</v>
      </c>
      <c r="AJ205" s="225">
        <v>0.0</v>
      </c>
      <c r="AK205" s="225">
        <v>0.0</v>
      </c>
      <c r="AL205" s="225">
        <v>0.0</v>
      </c>
      <c r="AM205" s="225">
        <v>0.0</v>
      </c>
      <c r="AN205" s="225">
        <v>0.0</v>
      </c>
      <c r="AO205" s="225">
        <v>0.0</v>
      </c>
      <c r="AP205" s="225">
        <v>0.0</v>
      </c>
      <c r="AQ205" s="225">
        <v>0.0</v>
      </c>
      <c r="AR205" s="225">
        <v>0.0</v>
      </c>
      <c r="AS205" s="225">
        <v>0.0</v>
      </c>
      <c r="AT205" s="225">
        <v>0.0</v>
      </c>
      <c r="AU205" s="225">
        <v>0.0</v>
      </c>
      <c r="AV205" s="225">
        <v>0.0</v>
      </c>
      <c r="AW205" s="225">
        <v>0.0</v>
      </c>
      <c r="AX205" s="225">
        <v>0.0</v>
      </c>
      <c r="AY205" s="553" t="str">
        <f t="shared" ref="AY205:BS205" si="827">IF(AD205 = 0, "", AD205)</f>
        <v>10</v>
      </c>
      <c r="AZ205" s="227" t="str">
        <f t="shared" si="827"/>
        <v/>
      </c>
      <c r="BA205" s="227" t="str">
        <f t="shared" si="827"/>
        <v/>
      </c>
      <c r="BB205" s="227" t="str">
        <f t="shared" si="827"/>
        <v/>
      </c>
      <c r="BC205" s="227" t="str">
        <f t="shared" si="827"/>
        <v/>
      </c>
      <c r="BD205" s="227" t="str">
        <f t="shared" si="827"/>
        <v/>
      </c>
      <c r="BE205" s="227" t="str">
        <f t="shared" si="827"/>
        <v/>
      </c>
      <c r="BF205" s="227" t="str">
        <f t="shared" si="827"/>
        <v/>
      </c>
      <c r="BG205" s="227" t="str">
        <f t="shared" si="827"/>
        <v/>
      </c>
      <c r="BH205" s="227" t="str">
        <f t="shared" si="827"/>
        <v/>
      </c>
      <c r="BI205" s="227" t="str">
        <f t="shared" si="827"/>
        <v/>
      </c>
      <c r="BJ205" s="227" t="str">
        <f t="shared" si="827"/>
        <v/>
      </c>
      <c r="BK205" s="227" t="str">
        <f t="shared" si="827"/>
        <v/>
      </c>
      <c r="BL205" s="227" t="str">
        <f t="shared" si="827"/>
        <v/>
      </c>
      <c r="BM205" s="227" t="str">
        <f t="shared" si="827"/>
        <v/>
      </c>
      <c r="BN205" s="227" t="str">
        <f t="shared" si="827"/>
        <v/>
      </c>
      <c r="BO205" s="227" t="str">
        <f t="shared" si="827"/>
        <v/>
      </c>
      <c r="BP205" s="227" t="str">
        <f t="shared" si="827"/>
        <v/>
      </c>
      <c r="BQ205" s="227" t="str">
        <f t="shared" si="827"/>
        <v/>
      </c>
      <c r="BR205" s="227" t="str">
        <f t="shared" si="827"/>
        <v/>
      </c>
      <c r="BS205" s="238" t="str">
        <f t="shared" si="827"/>
        <v/>
      </c>
      <c r="BT205" s="239" t="str">
        <f>$AY205*Assembly!Y$4+$AZ205*Assembly!Y$5+$BA205*Assembly!Y$6+$BB205*Assembly!Y$7+$BC205*Assembly!Y$8+$BD205*Assembly!Y$9+$BE205*Assembly!Y$10+$BF205*Assembly!Y$11+$BG205*Assembly!Y$12+$BH205*Assembly!Y$13+$BI205*Assembly!Y$14+$BJ205*Assembly!Y$15+$BK205*Assembly!Y$16+$BL205*Assembly!Y$17+$BM205*Assembly!Y$18+$BN205*Assembly!Y$19+$BO205*Assembly!Y$20+$BP205*Assembly!Y$21+$BQ205*Assembly!Y$22+$BR205*Assembly!Y$23+$BS205*Assembly!Y$24</f>
        <v>200</v>
      </c>
      <c r="BU205" s="225" t="str">
        <f t="shared" si="8"/>
        <v>13</v>
      </c>
      <c r="BV205" s="225" t="str">
        <f>$AY205*Assembly!AC$4+$AZ205*Assembly!AC$5+$BA205*Assembly!AC$6+$BB205*Assembly!AC$7+$BC205*Assembly!AC$8+$BD205*Assembly!AC$9+$BE205*Assembly!AC$10+$BF205*Assembly!AC$11+$BG205*Assembly!AC$12+$BH205*Assembly!AC$13+$BI205*Assembly!AC$14+$BJ205*Assembly!AC$15+$BK205*Assembly!AC$16+$BL205*Assembly!AC$17+$BM205*Assembly!AC$18+$BN205*Assembly!AC$19+$BO205*Assembly!AC$20+$BP205*Assembly!AC$21+$BQ205*Assembly!AC$22+$BR205*Assembly!AC$23+$BS205*Assembly!AC$24</f>
        <v>1,000</v>
      </c>
      <c r="BW205" s="240" t="str">
        <f t="shared" si="9"/>
        <v>5.00</v>
      </c>
      <c r="BX205" s="241" t="str">
        <f t="shared" si="10"/>
        <v>64</v>
      </c>
      <c r="BY205" s="242" t="str">
        <f t="shared" si="11"/>
        <v>78.1</v>
      </c>
      <c r="BZ205" s="225"/>
      <c r="CA205" s="225" t="str">
        <f>$AY205*Assembly!X$4+$AZ205*Assembly!X$5+$BA205*Assembly!X$6+$BB205*Assembly!X$7+$BC205*Assembly!X$8+$BD205*Assembly!X$9+$BE205*Assembly!X$10+$BF205*Assembly!X$11+$BG205*Assembly!X$12+$BH205*Assembly!X$13+$BI205*Assembly!X$14+$BJ205*Assembly!X$15+$BK205*Assembly!X$16+$BL205*Assembly!X$17+$BM205*Assembly!X$18+$BN205*Assembly!X$19+$BO205*Assembly!X$20+$BP205*Assembly!X$21+$BQ205*Assembly!X$22+$BR205*Assembly!X$23+$BS205*Assembly!X$24</f>
        <v>10</v>
      </c>
      <c r="CB205" s="225" t="str">
        <f t="shared" si="12"/>
        <v>1,556</v>
      </c>
      <c r="CC205" s="223" t="str">
        <f t="shared" si="13"/>
        <v>0.0016</v>
      </c>
      <c r="CD205" s="243" t="str">
        <f>$AY205*Assembly!AB$4+$AZ205*Assembly!AB$5+$BA205*Assembly!AB$6+$BB205*Assembly!AB$7+$BC205*Assembly!AB$8+$BD205*Assembly!AB$9+$BE205*Assembly!AB$10+$BF205*Assembly!AB$11+$BG205*Assembly!AB$12+$BH205*Assembly!AB$13+$BI205*Assembly!AB$14+$BJ205*Assembly!AB$15+$BK205*Assembly!AB$16+$BL205*Assembly!AB$17+$BM205*Assembly!AB$18+$BN205*Assembly!AB$19+$BO205*Assembly!AB$20+$BP205*Assembly!AB$21+$BQ205*Assembly!AB$22+$BR205*Assembly!AB$23+$BS205*Assembly!AB$24</f>
        <v>30</v>
      </c>
      <c r="CE205" s="256" t="str">
        <f>$AY205*Assembly!M$4+$AZ205*Assembly!M$5+$BA205*Assembly!M$6+$BB205*Assembly!M$7+$BC205*Assembly!M$8+$BD205*Assembly!M$9+$BE205*Assembly!M$10+$BF205*Assembly!M$11+$BG205*Assembly!M$12+$BH205*Assembly!M$13+$BI205*Assembly!M$14+$BJ205*Assembly!M$15+$BK205*Assembly!M$16+$BL205*Assembly!M$17+$BM205*Assembly!M$18+$BN205*Assembly!M$19+$BO205*Assembly!M$20+$BP205*Assembly!M$21+$BQ205*Assembly!M$22+$BR205*Assembly!M$23+$BS205*Assembly!M$24</f>
        <v>210</v>
      </c>
      <c r="CF205" s="256" t="str">
        <f>$AY205*Assembly!N$4+$AZ205*Assembly!N$5+$BA205*Assembly!N$6+$BB205*Assembly!N$7+$BC205*Assembly!N$8+$BD205*Assembly!N$9+$BE205*Assembly!N$10+$BF205*Assembly!N$11+$BG205*Assembly!N$12+$BH205*Assembly!N$13+$BI205*Assembly!N$14+$BJ205*Assembly!N$15+$BK205*Assembly!N$16+$BL205*Assembly!N$17+$BM205*Assembly!N$18+$BN205*Assembly!N$19+$BO205*Assembly!N$20+$BP205*Assembly!N$21+$BQ205*Assembly!N$22+$BR205*Assembly!N$23+$BS205*Assembly!N$24</f>
        <v>0</v>
      </c>
      <c r="CG205" s="256" t="str">
        <f>$AY205*Assembly!O$4+$AZ205*Assembly!O$5+$BA205*Assembly!O$6+$BB205*Assembly!O$7+$BC205*Assembly!O$8+$BD205*Assembly!O$9+$BE205*Assembly!O$10+$BF205*Assembly!O$11+$BG205*Assembly!O$12+$BH205*Assembly!O$13+$BI205*Assembly!O$14+$BJ205*Assembly!O$15+$BK205*Assembly!O$16+$BL205*Assembly!O$17+$BM205*Assembly!O$18+$BN205*Assembly!O$19+$BO205*Assembly!O$20+$BP205*Assembly!O$21+$BQ205*Assembly!O$22+$BR205*Assembly!O$23+$BS205*Assembly!O$24</f>
        <v>0</v>
      </c>
      <c r="CH205" s="254" t="str">
        <f>$AY205*Assembly!P$4+$AZ205*Assembly!P$5+$BA205*Assembly!P$6+$BB205*Assembly!P$7+$BC205*Assembly!P$8+$BD205*Assembly!P$9+$BE205*Assembly!P$10+$BF205*Assembly!P$11+$BG205*Assembly!P$12+$BH205*Assembly!P$13+$BI205*Assembly!P$14+$BJ205*Assembly!P$15+$BK205*Assembly!P$16+$BL205*Assembly!P$17+$BM205*Assembly!P$18+$BN205*Assembly!P$19+$BO205*Assembly!P$20+$BP205*Assembly!P$21+$BQ205*Assembly!P$22+$BR205*Assembly!P$23+$BS205*Assembly!P$24</f>
        <v>0</v>
      </c>
      <c r="CI205" s="254" t="str">
        <f>$AY205*Assembly!Q$4+$AZ205*Assembly!Q$5+$BA205*Assembly!Q$6+$BB205*Assembly!Q$7+$BC205*Assembly!Q$8+$BD205*Assembly!Q$9+$BE205*Assembly!Q$10+$BF205*Assembly!Q$11+$BG205*Assembly!Q$12+$BH205*Assembly!Q$13+$BI205*Assembly!Q$14+$BJ205*Assembly!Q$15+$BK205*Assembly!Q$16+$BL205*Assembly!Q$17+$BM205*Assembly!Q$18+$BN205*Assembly!Q$19+$BO205*Assembly!Q$20+$BP205*Assembly!Q$21+$BQ205*Assembly!Q$22+$BR205*Assembly!Q$23+$BS205*Assembly!Q$24</f>
        <v>0</v>
      </c>
      <c r="CJ205" s="256" t="str">
        <f>$AY205*Assembly!R$4+$AZ205*Assembly!R$5+$BA205*Assembly!R$6+$BB205*Assembly!R$7+$BC205*Assembly!R$8+$BD205*Assembly!R$9+$BE205*Assembly!R$10+$BF205*Assembly!R$11+$BG205*Assembly!R$12+$BH205*Assembly!R$13+$BI205*Assembly!R$14+$BJ205*Assembly!R$15+$BK205*Assembly!R$16+$BL205*Assembly!R$17+$BM205*Assembly!R$18+$BN205*Assembly!R$19+$BO205*Assembly!R$20+$BP205*Assembly!R$21+$BQ205*Assembly!R$22+$BR205*Assembly!R$23+$BS205*Assembly!R$24</f>
        <v>0</v>
      </c>
      <c r="CK205" s="254" t="str">
        <f>$AY205*Assembly!S$4+$AZ205*Assembly!S$5+$BA205*Assembly!S$6+$BB205*Assembly!S$7+$BC205*Assembly!S$8+$BD205*Assembly!S$9+$BE205*Assembly!S$10+$BF205*Assembly!S$11+$BG205*Assembly!S$12+$BH205*Assembly!S$13+$BI205*Assembly!S$14+$BJ205*Assembly!S$15+$BK205*Assembly!S$16+$BL205*Assembly!S$17+$BM205*Assembly!S$18+$BN205*Assembly!S$19+$BO205*Assembly!S$20+$BP205*Assembly!S$21+$BQ205*Assembly!S$22+$BR205*Assembly!S$23+$BS205*Assembly!S$24</f>
        <v>0</v>
      </c>
      <c r="CL205" s="254" t="str">
        <f>$AY205*Assembly!T$4+$AZ205*Assembly!T$5+$BA205*Assembly!T$6+$BB205*Assembly!T$7+$BC205*Assembly!T$8+$BD205*Assembly!T$9+$BE205*Assembly!T$10+$BF205*Assembly!T$11+$BG205*Assembly!T$12+$BH205*Assembly!T$13+$BI205*Assembly!T$14+$BJ205*Assembly!T$15+$BK205*Assembly!T$16+$BL205*Assembly!T$17+$BM205*Assembly!T$18+$BN205*Assembly!T$19+$BO205*Assembly!T$20+$BP205*Assembly!T$21+$BQ205*Assembly!T$22+$BR205*Assembly!T$23+$BS205*Assembly!T$24</f>
        <v>0</v>
      </c>
      <c r="CM205" s="254" t="str">
        <f>$AY205*Assembly!U$4+$AZ205*Assembly!U$5+$BA205*Assembly!U$6+$BB205*Assembly!U$7+$BC205*Assembly!U$8+$BD205*Assembly!U$9+$BE205*Assembly!U$10+$BF205*Assembly!U$11+$BG205*Assembly!U$12+$BH205*Assembly!U$13+$BI205*Assembly!U$14+$BJ205*Assembly!U$15+$BK205*Assembly!U$16+$BL205*Assembly!U$17+$BM205*Assembly!U$18+$BN205*Assembly!U$19+$BO205*Assembly!U$20+$BP205*Assembly!U$21+$BQ205*Assembly!U$22+$BR205*Assembly!U$23+$BS205*Assembly!U$24</f>
        <v>0</v>
      </c>
      <c r="CN205" s="256" t="str">
        <f>$AY205*Assembly!V$4+$AZ205*Assembly!V$5+$BA205*Assembly!V$6+$BB205*Assembly!V$7+$BC205*Assembly!V$8+$BD205*Assembly!V$9+$BE205*Assembly!V$10+$BF205*Assembly!V$11+$BG205*Assembly!V$12+$BH205*Assembly!V$13+$BI205*Assembly!V$14+$BJ205*Assembly!V$15+$BK205*Assembly!V$16+$BL205*Assembly!V$17+$BM205*Assembly!V$18+$BN205*Assembly!V$19+$BO205*Assembly!V$20+$BP205*Assembly!V$21+$BQ205*Assembly!V$22+$BR205*Assembly!V$23+$BS205*Assembly!V$24</f>
        <v>0</v>
      </c>
      <c r="CO205" s="256" t="str">
        <f>CE205*Refining!$F$3</f>
        <v>375</v>
      </c>
      <c r="CP205" s="256" t="str">
        <f>CF205*Refining!$F$4</f>
        <v>0</v>
      </c>
      <c r="CQ205" s="256" t="str">
        <f>CG205*Refining!$F$5</f>
        <v>0</v>
      </c>
      <c r="CR205" s="256" t="str">
        <f>CH205*Refining!$F$6</f>
        <v>0</v>
      </c>
      <c r="CS205" s="256" t="str">
        <f>CI205*Refining!$F$7</f>
        <v>0</v>
      </c>
      <c r="CT205" s="256" t="str">
        <f>CJ205*Refining!$F$8</f>
        <v>0</v>
      </c>
      <c r="CU205" s="256" t="str">
        <f>CK205*Refining!$F$9</f>
        <v>0</v>
      </c>
      <c r="CV205" s="256" t="str">
        <f>CL205*Refining!$F$10</f>
        <v>0</v>
      </c>
      <c r="CW205" s="256" t="str">
        <f>CM205*Refining!$F$11</f>
        <v>0</v>
      </c>
      <c r="CX205" s="256" t="str">
        <f>CN205*Refining!$F$12</f>
        <v>0</v>
      </c>
      <c r="CY205" s="248" t="str">
        <f t="shared" ref="CY205:DR205" si="828">IF(CE205 = 0, "", CE205)</f>
        <v>210</v>
      </c>
      <c r="CZ205" s="245" t="str">
        <f t="shared" si="828"/>
        <v/>
      </c>
      <c r="DA205" s="245" t="str">
        <f t="shared" si="828"/>
        <v/>
      </c>
      <c r="DB205" s="245" t="str">
        <f t="shared" si="828"/>
        <v/>
      </c>
      <c r="DC205" s="245" t="str">
        <f t="shared" si="828"/>
        <v/>
      </c>
      <c r="DD205" s="245" t="str">
        <f t="shared" si="828"/>
        <v/>
      </c>
      <c r="DE205" s="245" t="str">
        <f t="shared" si="828"/>
        <v/>
      </c>
      <c r="DF205" s="245" t="str">
        <f t="shared" si="828"/>
        <v/>
      </c>
      <c r="DG205" s="245" t="str">
        <f t="shared" si="828"/>
        <v/>
      </c>
      <c r="DH205" s="246" t="str">
        <f t="shared" si="828"/>
        <v/>
      </c>
      <c r="DI205" s="248" t="str">
        <f t="shared" si="828"/>
        <v>375</v>
      </c>
      <c r="DJ205" s="245" t="str">
        <f t="shared" si="828"/>
        <v/>
      </c>
      <c r="DK205" s="245" t="str">
        <f t="shared" si="828"/>
        <v/>
      </c>
      <c r="DL205" s="245" t="str">
        <f t="shared" si="828"/>
        <v/>
      </c>
      <c r="DM205" s="245" t="str">
        <f t="shared" si="828"/>
        <v/>
      </c>
      <c r="DN205" s="245" t="str">
        <f t="shared" si="828"/>
        <v/>
      </c>
      <c r="DO205" s="245" t="str">
        <f t="shared" si="828"/>
        <v/>
      </c>
      <c r="DP205" s="245" t="str">
        <f t="shared" si="828"/>
        <v/>
      </c>
      <c r="DQ205" s="245" t="str">
        <f t="shared" si="828"/>
        <v/>
      </c>
      <c r="DR205" s="246" t="str">
        <f t="shared" si="828"/>
        <v/>
      </c>
      <c r="DS205" s="248" t="str">
        <f t="shared" si="15"/>
        <v>210</v>
      </c>
      <c r="DT205" s="249" t="str">
        <f t="shared" si="16"/>
        <v>375</v>
      </c>
      <c r="DU205" s="225" t="str">
        <f>CY205*'Ores &amp; Ingots'!$C$3+CZ205*'Ores &amp; Ingots'!$C$4+DA205*'Ores &amp; Ingots'!$C$5+DB205*'Ores &amp; Ingots'!$C$6+DC205*'Ores &amp; Ingots'!$C$7+DD205*'Ores &amp; Ingots'!$C$8+DE205*'Ores &amp; Ingots'!$C$9+DF205*'Ores &amp; Ingots'!$C$10+DG205*'Ores &amp; Ingots'!$C$11+DH205*'Ores &amp; Ingots'!$C$12</f>
        <v>27</v>
      </c>
      <c r="DV205" s="225" t="str">
        <f>DI205*'Ores &amp; Ingots'!$B$3+DJ205*'Ores &amp; Ingots'!$B$4+DK205*'Ores &amp; Ingots'!$B$5+DL205*'Ores &amp; Ingots'!$B$6+DM205*'Ores &amp; Ingots'!$B$7+DN205*'Ores &amp; Ingots'!$B$8+DO205*'Ores &amp; Ingots'!$B$9+DP205*'Ores &amp; Ingots'!$B$10+DQ205*'Ores &amp; Ingots'!$B$11+DR205*'Ores &amp; Ingots'!$B$12</f>
        <v>139</v>
      </c>
      <c r="DW205" s="249" t="str">
        <f>CY205*Refining!$G$3+CZ205*Refining!$G$4+DA205*Refining!$G$5+DB205*Refining!$G$6+DC205*Refining!$G$7+DD205*Refining!$G$8+DE205*Refining!$G$9+DF205*Refining!$G$10+DG205*Refining!$G$11+DH205*Refining!$G$12</f>
        <v>14</v>
      </c>
      <c r="DX205" s="249" t="str">
        <f t="shared" si="17"/>
        <v>2,244</v>
      </c>
      <c r="DY205" s="250" t="str">
        <f t="shared" si="18"/>
        <v>0.0022</v>
      </c>
      <c r="DZ205" s="248" t="str">
        <f t="shared" si="19"/>
        <v>29</v>
      </c>
      <c r="EA205" s="251" t="str">
        <f t="shared" ref="EA205:EB205" si="829">DZ205/60</f>
        <v>0.5</v>
      </c>
      <c r="EB205" s="251" t="str">
        <f t="shared" si="829"/>
        <v>0.0</v>
      </c>
      <c r="EC205" s="543" t="str">
        <f t="shared" si="21"/>
        <v>0.00</v>
      </c>
      <c r="ED205" s="248" t="str">
        <f t="shared" si="22"/>
        <v>3,799</v>
      </c>
      <c r="EE205" s="251" t="str">
        <f t="shared" ref="EE205:EF205" si="830">ED205/1000</f>
        <v>3.8</v>
      </c>
      <c r="EF205" s="252" t="str">
        <f t="shared" si="830"/>
        <v>0.00</v>
      </c>
      <c r="EG205" s="544" t="str">
        <f t="shared" si="24"/>
        <v>0.0038</v>
      </c>
      <c r="EH205" s="225" t="s">
        <v>12</v>
      </c>
    </row>
    <row r="206">
      <c r="A206" s="33"/>
      <c r="B206" s="116" t="s">
        <v>1060</v>
      </c>
      <c r="C206" s="227" t="s">
        <v>886</v>
      </c>
      <c r="D206" s="227">
        <v>1.0</v>
      </c>
      <c r="E206" s="227">
        <v>1.0</v>
      </c>
      <c r="F206" s="227">
        <v>1.0</v>
      </c>
      <c r="G206" s="253" t="str">
        <f t="shared" si="5"/>
        <v>15.6</v>
      </c>
      <c r="H206" s="254">
        <v>3.0</v>
      </c>
      <c r="I206" s="254">
        <v>7.5</v>
      </c>
      <c r="J206" s="254" t="str">
        <f>H206/Main!$D$9</f>
        <v>3</v>
      </c>
      <c r="K206" s="254" t="str">
        <f>I206/Main!$D$10</f>
        <v>7.5</v>
      </c>
      <c r="L206" s="254" t="str">
        <f t="shared" si="6"/>
        <v>2.5</v>
      </c>
      <c r="M206" s="254">
        <v>1.0</v>
      </c>
      <c r="N206" s="255"/>
      <c r="O206" s="255"/>
      <c r="P206" s="255"/>
      <c r="Q206" s="256"/>
      <c r="R206" s="255"/>
      <c r="S206" s="257"/>
      <c r="T206" s="257"/>
      <c r="U206" s="255"/>
      <c r="V206" s="255"/>
      <c r="W206" s="257"/>
      <c r="X206" s="257"/>
      <c r="Y206" s="255"/>
      <c r="Z206" s="255"/>
      <c r="AA206" s="255"/>
      <c r="AB206" s="255"/>
      <c r="AC206" s="335" t="s">
        <v>12</v>
      </c>
      <c r="AD206" s="309">
        <v>4.0</v>
      </c>
      <c r="AE206" s="225">
        <v>0.0</v>
      </c>
      <c r="AF206" s="225">
        <v>0.0</v>
      </c>
      <c r="AG206" s="225">
        <v>0.0</v>
      </c>
      <c r="AH206" s="225">
        <v>0.0</v>
      </c>
      <c r="AI206" s="225">
        <v>0.0</v>
      </c>
      <c r="AJ206" s="225">
        <v>0.0</v>
      </c>
      <c r="AK206" s="225">
        <v>0.0</v>
      </c>
      <c r="AL206" s="225">
        <v>0.0</v>
      </c>
      <c r="AM206" s="225">
        <v>0.0</v>
      </c>
      <c r="AN206" s="225">
        <v>0.0</v>
      </c>
      <c r="AO206" s="225">
        <v>0.0</v>
      </c>
      <c r="AP206" s="225">
        <v>0.0</v>
      </c>
      <c r="AQ206" s="225">
        <v>0.0</v>
      </c>
      <c r="AR206" s="225">
        <v>0.0</v>
      </c>
      <c r="AS206" s="225">
        <v>0.0</v>
      </c>
      <c r="AT206" s="225">
        <v>0.0</v>
      </c>
      <c r="AU206" s="225">
        <v>0.0</v>
      </c>
      <c r="AV206" s="225">
        <v>0.0</v>
      </c>
      <c r="AW206" s="225">
        <v>0.0</v>
      </c>
      <c r="AX206" s="225">
        <v>0.0</v>
      </c>
      <c r="AY206" s="553" t="str">
        <f t="shared" ref="AY206:BS206" si="831">IF(AD206 = 0, "", AD206)</f>
        <v>4</v>
      </c>
      <c r="AZ206" s="227" t="str">
        <f t="shared" si="831"/>
        <v/>
      </c>
      <c r="BA206" s="227" t="str">
        <f t="shared" si="831"/>
        <v/>
      </c>
      <c r="BB206" s="227" t="str">
        <f t="shared" si="831"/>
        <v/>
      </c>
      <c r="BC206" s="227" t="str">
        <f t="shared" si="831"/>
        <v/>
      </c>
      <c r="BD206" s="227" t="str">
        <f t="shared" si="831"/>
        <v/>
      </c>
      <c r="BE206" s="227" t="str">
        <f t="shared" si="831"/>
        <v/>
      </c>
      <c r="BF206" s="227" t="str">
        <f t="shared" si="831"/>
        <v/>
      </c>
      <c r="BG206" s="227" t="str">
        <f t="shared" si="831"/>
        <v/>
      </c>
      <c r="BH206" s="227" t="str">
        <f t="shared" si="831"/>
        <v/>
      </c>
      <c r="BI206" s="227" t="str">
        <f t="shared" si="831"/>
        <v/>
      </c>
      <c r="BJ206" s="227" t="str">
        <f t="shared" si="831"/>
        <v/>
      </c>
      <c r="BK206" s="227" t="str">
        <f t="shared" si="831"/>
        <v/>
      </c>
      <c r="BL206" s="227" t="str">
        <f t="shared" si="831"/>
        <v/>
      </c>
      <c r="BM206" s="227" t="str">
        <f t="shared" si="831"/>
        <v/>
      </c>
      <c r="BN206" s="227" t="str">
        <f t="shared" si="831"/>
        <v/>
      </c>
      <c r="BO206" s="227" t="str">
        <f t="shared" si="831"/>
        <v/>
      </c>
      <c r="BP206" s="227" t="str">
        <f t="shared" si="831"/>
        <v/>
      </c>
      <c r="BQ206" s="227" t="str">
        <f t="shared" si="831"/>
        <v/>
      </c>
      <c r="BR206" s="227" t="str">
        <f t="shared" si="831"/>
        <v/>
      </c>
      <c r="BS206" s="238" t="str">
        <f t="shared" si="831"/>
        <v/>
      </c>
      <c r="BT206" s="239" t="str">
        <f>$AY206*Assembly!Y$4+$AZ206*Assembly!Y$5+$BA206*Assembly!Y$6+$BB206*Assembly!Y$7+$BC206*Assembly!Y$8+$BD206*Assembly!Y$9+$BE206*Assembly!Y$10+$BF206*Assembly!Y$11+$BG206*Assembly!Y$12+$BH206*Assembly!Y$13+$BI206*Assembly!Y$14+$BJ206*Assembly!Y$15+$BK206*Assembly!Y$16+$BL206*Assembly!Y$17+$BM206*Assembly!Y$18+$BN206*Assembly!Y$19+$BO206*Assembly!Y$20+$BP206*Assembly!Y$21+$BQ206*Assembly!Y$22+$BR206*Assembly!Y$23+$BS206*Assembly!Y$24</f>
        <v>80</v>
      </c>
      <c r="BU206" s="225" t="str">
        <f t="shared" si="8"/>
        <v>5</v>
      </c>
      <c r="BV206" s="225" t="str">
        <f>$AY206*Assembly!AC$4+$AZ206*Assembly!AC$5+$BA206*Assembly!AC$6+$BB206*Assembly!AC$7+$BC206*Assembly!AC$8+$BD206*Assembly!AC$9+$BE206*Assembly!AC$10+$BF206*Assembly!AC$11+$BG206*Assembly!AC$12+$BH206*Assembly!AC$13+$BI206*Assembly!AC$14+$BJ206*Assembly!AC$15+$BK206*Assembly!AC$16+$BL206*Assembly!AC$17+$BM206*Assembly!AC$18+$BN206*Assembly!AC$19+$BO206*Assembly!AC$20+$BP206*Assembly!AC$21+$BQ206*Assembly!AC$22+$BR206*Assembly!AC$23+$BS206*Assembly!AC$24</f>
        <v>400</v>
      </c>
      <c r="BW206" s="240" t="str">
        <f t="shared" si="9"/>
        <v>5.00</v>
      </c>
      <c r="BX206" s="241" t="str">
        <f t="shared" si="10"/>
        <v>26</v>
      </c>
      <c r="BY206" s="242" t="str">
        <f t="shared" si="11"/>
        <v>78.1</v>
      </c>
      <c r="BZ206" s="225"/>
      <c r="CA206" s="225" t="str">
        <f>$AY206*Assembly!X$4+$AZ206*Assembly!X$5+$BA206*Assembly!X$6+$BB206*Assembly!X$7+$BC206*Assembly!X$8+$BD206*Assembly!X$9+$BE206*Assembly!X$10+$BF206*Assembly!X$11+$BG206*Assembly!X$12+$BH206*Assembly!X$13+$BI206*Assembly!X$14+$BJ206*Assembly!X$15+$BK206*Assembly!X$16+$BL206*Assembly!X$17+$BM206*Assembly!X$18+$BN206*Assembly!X$19+$BO206*Assembly!X$20+$BP206*Assembly!X$21+$BQ206*Assembly!X$22+$BR206*Assembly!X$23+$BS206*Assembly!X$24</f>
        <v>4</v>
      </c>
      <c r="CB206" s="225" t="str">
        <f t="shared" si="12"/>
        <v>622</v>
      </c>
      <c r="CC206" s="223" t="str">
        <f t="shared" si="13"/>
        <v>0.0006</v>
      </c>
      <c r="CD206" s="243" t="str">
        <f>$AY206*Assembly!AB$4+$AZ206*Assembly!AB$5+$BA206*Assembly!AB$6+$BB206*Assembly!AB$7+$BC206*Assembly!AB$8+$BD206*Assembly!AB$9+$BE206*Assembly!AB$10+$BF206*Assembly!AB$11+$BG206*Assembly!AB$12+$BH206*Assembly!AB$13+$BI206*Assembly!AB$14+$BJ206*Assembly!AB$15+$BK206*Assembly!AB$16+$BL206*Assembly!AB$17+$BM206*Assembly!AB$18+$BN206*Assembly!AB$19+$BO206*Assembly!AB$20+$BP206*Assembly!AB$21+$BQ206*Assembly!AB$22+$BR206*Assembly!AB$23+$BS206*Assembly!AB$24</f>
        <v>12</v>
      </c>
      <c r="CE206" s="256" t="str">
        <f>$AY206*Assembly!M$4+$AZ206*Assembly!M$5+$BA206*Assembly!M$6+$BB206*Assembly!M$7+$BC206*Assembly!M$8+$BD206*Assembly!M$9+$BE206*Assembly!M$10+$BF206*Assembly!M$11+$BG206*Assembly!M$12+$BH206*Assembly!M$13+$BI206*Assembly!M$14+$BJ206*Assembly!M$15+$BK206*Assembly!M$16+$BL206*Assembly!M$17+$BM206*Assembly!M$18+$BN206*Assembly!M$19+$BO206*Assembly!M$20+$BP206*Assembly!M$21+$BQ206*Assembly!M$22+$BR206*Assembly!M$23+$BS206*Assembly!M$24</f>
        <v>84</v>
      </c>
      <c r="CF206" s="256" t="str">
        <f>$AY206*Assembly!N$4+$AZ206*Assembly!N$5+$BA206*Assembly!N$6+$BB206*Assembly!N$7+$BC206*Assembly!N$8+$BD206*Assembly!N$9+$BE206*Assembly!N$10+$BF206*Assembly!N$11+$BG206*Assembly!N$12+$BH206*Assembly!N$13+$BI206*Assembly!N$14+$BJ206*Assembly!N$15+$BK206*Assembly!N$16+$BL206*Assembly!N$17+$BM206*Assembly!N$18+$BN206*Assembly!N$19+$BO206*Assembly!N$20+$BP206*Assembly!N$21+$BQ206*Assembly!N$22+$BR206*Assembly!N$23+$BS206*Assembly!N$24</f>
        <v>0</v>
      </c>
      <c r="CG206" s="256" t="str">
        <f>$AY206*Assembly!O$4+$AZ206*Assembly!O$5+$BA206*Assembly!O$6+$BB206*Assembly!O$7+$BC206*Assembly!O$8+$BD206*Assembly!O$9+$BE206*Assembly!O$10+$BF206*Assembly!O$11+$BG206*Assembly!O$12+$BH206*Assembly!O$13+$BI206*Assembly!O$14+$BJ206*Assembly!O$15+$BK206*Assembly!O$16+$BL206*Assembly!O$17+$BM206*Assembly!O$18+$BN206*Assembly!O$19+$BO206*Assembly!O$20+$BP206*Assembly!O$21+$BQ206*Assembly!O$22+$BR206*Assembly!O$23+$BS206*Assembly!O$24</f>
        <v>0</v>
      </c>
      <c r="CH206" s="254" t="str">
        <f>$AY206*Assembly!P$4+$AZ206*Assembly!P$5+$BA206*Assembly!P$6+$BB206*Assembly!P$7+$BC206*Assembly!P$8+$BD206*Assembly!P$9+$BE206*Assembly!P$10+$BF206*Assembly!P$11+$BG206*Assembly!P$12+$BH206*Assembly!P$13+$BI206*Assembly!P$14+$BJ206*Assembly!P$15+$BK206*Assembly!P$16+$BL206*Assembly!P$17+$BM206*Assembly!P$18+$BN206*Assembly!P$19+$BO206*Assembly!P$20+$BP206*Assembly!P$21+$BQ206*Assembly!P$22+$BR206*Assembly!P$23+$BS206*Assembly!P$24</f>
        <v>0</v>
      </c>
      <c r="CI206" s="254" t="str">
        <f>$AY206*Assembly!Q$4+$AZ206*Assembly!Q$5+$BA206*Assembly!Q$6+$BB206*Assembly!Q$7+$BC206*Assembly!Q$8+$BD206*Assembly!Q$9+$BE206*Assembly!Q$10+$BF206*Assembly!Q$11+$BG206*Assembly!Q$12+$BH206*Assembly!Q$13+$BI206*Assembly!Q$14+$BJ206*Assembly!Q$15+$BK206*Assembly!Q$16+$BL206*Assembly!Q$17+$BM206*Assembly!Q$18+$BN206*Assembly!Q$19+$BO206*Assembly!Q$20+$BP206*Assembly!Q$21+$BQ206*Assembly!Q$22+$BR206*Assembly!Q$23+$BS206*Assembly!Q$24</f>
        <v>0</v>
      </c>
      <c r="CJ206" s="256" t="str">
        <f>$AY206*Assembly!R$4+$AZ206*Assembly!R$5+$BA206*Assembly!R$6+$BB206*Assembly!R$7+$BC206*Assembly!R$8+$BD206*Assembly!R$9+$BE206*Assembly!R$10+$BF206*Assembly!R$11+$BG206*Assembly!R$12+$BH206*Assembly!R$13+$BI206*Assembly!R$14+$BJ206*Assembly!R$15+$BK206*Assembly!R$16+$BL206*Assembly!R$17+$BM206*Assembly!R$18+$BN206*Assembly!R$19+$BO206*Assembly!R$20+$BP206*Assembly!R$21+$BQ206*Assembly!R$22+$BR206*Assembly!R$23+$BS206*Assembly!R$24</f>
        <v>0</v>
      </c>
      <c r="CK206" s="254" t="str">
        <f>$AY206*Assembly!S$4+$AZ206*Assembly!S$5+$BA206*Assembly!S$6+$BB206*Assembly!S$7+$BC206*Assembly!S$8+$BD206*Assembly!S$9+$BE206*Assembly!S$10+$BF206*Assembly!S$11+$BG206*Assembly!S$12+$BH206*Assembly!S$13+$BI206*Assembly!S$14+$BJ206*Assembly!S$15+$BK206*Assembly!S$16+$BL206*Assembly!S$17+$BM206*Assembly!S$18+$BN206*Assembly!S$19+$BO206*Assembly!S$20+$BP206*Assembly!S$21+$BQ206*Assembly!S$22+$BR206*Assembly!S$23+$BS206*Assembly!S$24</f>
        <v>0</v>
      </c>
      <c r="CL206" s="254" t="str">
        <f>$AY206*Assembly!T$4+$AZ206*Assembly!T$5+$BA206*Assembly!T$6+$BB206*Assembly!T$7+$BC206*Assembly!T$8+$BD206*Assembly!T$9+$BE206*Assembly!T$10+$BF206*Assembly!T$11+$BG206*Assembly!T$12+$BH206*Assembly!T$13+$BI206*Assembly!T$14+$BJ206*Assembly!T$15+$BK206*Assembly!T$16+$BL206*Assembly!T$17+$BM206*Assembly!T$18+$BN206*Assembly!T$19+$BO206*Assembly!T$20+$BP206*Assembly!T$21+$BQ206*Assembly!T$22+$BR206*Assembly!T$23+$BS206*Assembly!T$24</f>
        <v>0</v>
      </c>
      <c r="CM206" s="254" t="str">
        <f>$AY206*Assembly!U$4+$AZ206*Assembly!U$5+$BA206*Assembly!U$6+$BB206*Assembly!U$7+$BC206*Assembly!U$8+$BD206*Assembly!U$9+$BE206*Assembly!U$10+$BF206*Assembly!U$11+$BG206*Assembly!U$12+$BH206*Assembly!U$13+$BI206*Assembly!U$14+$BJ206*Assembly!U$15+$BK206*Assembly!U$16+$BL206*Assembly!U$17+$BM206*Assembly!U$18+$BN206*Assembly!U$19+$BO206*Assembly!U$20+$BP206*Assembly!U$21+$BQ206*Assembly!U$22+$BR206*Assembly!U$23+$BS206*Assembly!U$24</f>
        <v>0</v>
      </c>
      <c r="CN206" s="256" t="str">
        <f>$AY206*Assembly!V$4+$AZ206*Assembly!V$5+$BA206*Assembly!V$6+$BB206*Assembly!V$7+$BC206*Assembly!V$8+$BD206*Assembly!V$9+$BE206*Assembly!V$10+$BF206*Assembly!V$11+$BG206*Assembly!V$12+$BH206*Assembly!V$13+$BI206*Assembly!V$14+$BJ206*Assembly!V$15+$BK206*Assembly!V$16+$BL206*Assembly!V$17+$BM206*Assembly!V$18+$BN206*Assembly!V$19+$BO206*Assembly!V$20+$BP206*Assembly!V$21+$BQ206*Assembly!V$22+$BR206*Assembly!V$23+$BS206*Assembly!V$24</f>
        <v>0</v>
      </c>
      <c r="CO206" s="256" t="str">
        <f>CE206*Refining!$F$3</f>
        <v>150</v>
      </c>
      <c r="CP206" s="256" t="str">
        <f>CF206*Refining!$F$4</f>
        <v>0</v>
      </c>
      <c r="CQ206" s="256" t="str">
        <f>CG206*Refining!$F$5</f>
        <v>0</v>
      </c>
      <c r="CR206" s="256" t="str">
        <f>CH206*Refining!$F$6</f>
        <v>0</v>
      </c>
      <c r="CS206" s="256" t="str">
        <f>CI206*Refining!$F$7</f>
        <v>0</v>
      </c>
      <c r="CT206" s="256" t="str">
        <f>CJ206*Refining!$F$8</f>
        <v>0</v>
      </c>
      <c r="CU206" s="256" t="str">
        <f>CK206*Refining!$F$9</f>
        <v>0</v>
      </c>
      <c r="CV206" s="256" t="str">
        <f>CL206*Refining!$F$10</f>
        <v>0</v>
      </c>
      <c r="CW206" s="256" t="str">
        <f>CM206*Refining!$F$11</f>
        <v>0</v>
      </c>
      <c r="CX206" s="256" t="str">
        <f>CN206*Refining!$F$12</f>
        <v>0</v>
      </c>
      <c r="CY206" s="248" t="str">
        <f t="shared" ref="CY206:DR206" si="832">IF(CE206 = 0, "", CE206)</f>
        <v>84</v>
      </c>
      <c r="CZ206" s="245" t="str">
        <f t="shared" si="832"/>
        <v/>
      </c>
      <c r="DA206" s="245" t="str">
        <f t="shared" si="832"/>
        <v/>
      </c>
      <c r="DB206" s="245" t="str">
        <f t="shared" si="832"/>
        <v/>
      </c>
      <c r="DC206" s="245" t="str">
        <f t="shared" si="832"/>
        <v/>
      </c>
      <c r="DD206" s="245" t="str">
        <f t="shared" si="832"/>
        <v/>
      </c>
      <c r="DE206" s="245" t="str">
        <f t="shared" si="832"/>
        <v/>
      </c>
      <c r="DF206" s="245" t="str">
        <f t="shared" si="832"/>
        <v/>
      </c>
      <c r="DG206" s="245" t="str">
        <f t="shared" si="832"/>
        <v/>
      </c>
      <c r="DH206" s="246" t="str">
        <f t="shared" si="832"/>
        <v/>
      </c>
      <c r="DI206" s="248" t="str">
        <f t="shared" si="832"/>
        <v>150</v>
      </c>
      <c r="DJ206" s="245" t="str">
        <f t="shared" si="832"/>
        <v/>
      </c>
      <c r="DK206" s="245" t="str">
        <f t="shared" si="832"/>
        <v/>
      </c>
      <c r="DL206" s="245" t="str">
        <f t="shared" si="832"/>
        <v/>
      </c>
      <c r="DM206" s="245" t="str">
        <f t="shared" si="832"/>
        <v/>
      </c>
      <c r="DN206" s="245" t="str">
        <f t="shared" si="832"/>
        <v/>
      </c>
      <c r="DO206" s="245" t="str">
        <f t="shared" si="832"/>
        <v/>
      </c>
      <c r="DP206" s="245" t="str">
        <f t="shared" si="832"/>
        <v/>
      </c>
      <c r="DQ206" s="245" t="str">
        <f t="shared" si="832"/>
        <v/>
      </c>
      <c r="DR206" s="246" t="str">
        <f t="shared" si="832"/>
        <v/>
      </c>
      <c r="DS206" s="248" t="str">
        <f t="shared" si="15"/>
        <v>84</v>
      </c>
      <c r="DT206" s="249" t="str">
        <f t="shared" si="16"/>
        <v>150</v>
      </c>
      <c r="DU206" s="225" t="str">
        <f>CY206*'Ores &amp; Ingots'!$C$3+CZ206*'Ores &amp; Ingots'!$C$4+DA206*'Ores &amp; Ingots'!$C$5+DB206*'Ores &amp; Ingots'!$C$6+DC206*'Ores &amp; Ingots'!$C$7+DD206*'Ores &amp; Ingots'!$C$8+DE206*'Ores &amp; Ingots'!$C$9+DF206*'Ores &amp; Ingots'!$C$10+DG206*'Ores &amp; Ingots'!$C$11+DH206*'Ores &amp; Ingots'!$C$12</f>
        <v>11</v>
      </c>
      <c r="DV206" s="225" t="str">
        <f>DI206*'Ores &amp; Ingots'!$B$3+DJ206*'Ores &amp; Ingots'!$B$4+DK206*'Ores &amp; Ingots'!$B$5+DL206*'Ores &amp; Ingots'!$B$6+DM206*'Ores &amp; Ingots'!$B$7+DN206*'Ores &amp; Ingots'!$B$8+DO206*'Ores &amp; Ingots'!$B$9+DP206*'Ores &amp; Ingots'!$B$10+DQ206*'Ores &amp; Ingots'!$B$11+DR206*'Ores &amp; Ingots'!$B$12</f>
        <v>56</v>
      </c>
      <c r="DW206" s="249" t="str">
        <f>CY206*Refining!$G$3+CZ206*Refining!$G$4+DA206*Refining!$G$5+DB206*Refining!$G$6+DC206*Refining!$G$7+DD206*Refining!$G$8+DE206*Refining!$G$9+DF206*Refining!$G$10+DG206*Refining!$G$11+DH206*Refining!$G$12</f>
        <v>6</v>
      </c>
      <c r="DX206" s="249" t="str">
        <f t="shared" si="17"/>
        <v>897</v>
      </c>
      <c r="DY206" s="250" t="str">
        <f t="shared" si="18"/>
        <v>0.0009</v>
      </c>
      <c r="DZ206" s="248" t="str">
        <f t="shared" si="19"/>
        <v>13</v>
      </c>
      <c r="EA206" s="251" t="str">
        <f t="shared" ref="EA206:EB206" si="833">DZ206/60</f>
        <v>0.2</v>
      </c>
      <c r="EB206" s="251" t="str">
        <f t="shared" si="833"/>
        <v>0.0</v>
      </c>
      <c r="EC206" s="543" t="str">
        <f t="shared" si="21"/>
        <v>0.00</v>
      </c>
      <c r="ED206" s="248" t="str">
        <f t="shared" si="22"/>
        <v>1,520</v>
      </c>
      <c r="EE206" s="251" t="str">
        <f t="shared" ref="EE206:EF206" si="834">ED206/1000</f>
        <v>1.5</v>
      </c>
      <c r="EF206" s="252" t="str">
        <f t="shared" si="834"/>
        <v>0.00</v>
      </c>
      <c r="EG206" s="544" t="str">
        <f t="shared" si="24"/>
        <v>0.0015</v>
      </c>
      <c r="EH206" s="225" t="s">
        <v>12</v>
      </c>
    </row>
    <row r="207">
      <c r="A207" s="33"/>
      <c r="B207" s="226" t="s">
        <v>1061</v>
      </c>
      <c r="C207" s="227" t="s">
        <v>886</v>
      </c>
      <c r="D207" s="227">
        <v>1.0</v>
      </c>
      <c r="E207" s="227">
        <v>1.0</v>
      </c>
      <c r="F207" s="227">
        <v>1.0</v>
      </c>
      <c r="G207" s="253" t="str">
        <f t="shared" si="5"/>
        <v>15.6</v>
      </c>
      <c r="H207" s="254">
        <v>7.0</v>
      </c>
      <c r="I207" s="254">
        <v>17.5</v>
      </c>
      <c r="J207" s="254" t="str">
        <f>H207/Main!$D$9</f>
        <v>7</v>
      </c>
      <c r="K207" s="254" t="str">
        <f>I207/Main!$D$10</f>
        <v>17.5</v>
      </c>
      <c r="L207" s="254" t="str">
        <f t="shared" si="6"/>
        <v>2.5</v>
      </c>
      <c r="M207" s="254">
        <v>1.0</v>
      </c>
      <c r="N207" s="255"/>
      <c r="O207" s="255"/>
      <c r="P207" s="255"/>
      <c r="Q207" s="256"/>
      <c r="R207" s="255"/>
      <c r="S207" s="257"/>
      <c r="T207" s="257"/>
      <c r="U207" s="255"/>
      <c r="V207" s="255"/>
      <c r="W207" s="257"/>
      <c r="X207" s="257"/>
      <c r="Y207" s="255"/>
      <c r="Z207" s="255"/>
      <c r="AA207" s="255"/>
      <c r="AB207" s="255"/>
      <c r="AC207" s="335" t="s">
        <v>18</v>
      </c>
      <c r="AD207" s="309">
        <v>21.0</v>
      </c>
      <c r="AE207" s="225">
        <v>0.0</v>
      </c>
      <c r="AF207" s="225">
        <v>0.0</v>
      </c>
      <c r="AG207" s="225">
        <v>0.0</v>
      </c>
      <c r="AH207" s="225">
        <v>0.0</v>
      </c>
      <c r="AI207" s="225">
        <v>0.0</v>
      </c>
      <c r="AJ207" s="225">
        <v>0.0</v>
      </c>
      <c r="AK207" s="225">
        <v>0.0</v>
      </c>
      <c r="AL207" s="225">
        <v>0.0</v>
      </c>
      <c r="AM207" s="225">
        <v>0.0</v>
      </c>
      <c r="AN207" s="225">
        <v>0.0</v>
      </c>
      <c r="AO207" s="225">
        <v>0.0</v>
      </c>
      <c r="AP207" s="225">
        <v>0.0</v>
      </c>
      <c r="AQ207" s="225">
        <v>0.0</v>
      </c>
      <c r="AR207" s="225">
        <v>0.0</v>
      </c>
      <c r="AS207" s="225">
        <v>0.0</v>
      </c>
      <c r="AT207" s="225">
        <v>0.0</v>
      </c>
      <c r="AU207" s="225">
        <v>0.0</v>
      </c>
      <c r="AV207" s="225">
        <v>0.0</v>
      </c>
      <c r="AW207" s="225">
        <v>0.0</v>
      </c>
      <c r="AX207" s="225">
        <v>0.0</v>
      </c>
      <c r="AY207" s="553" t="str">
        <f t="shared" ref="AY207:BS207" si="835">IF(AD207 = 0, "", AD207)</f>
        <v>21</v>
      </c>
      <c r="AZ207" s="227" t="str">
        <f t="shared" si="835"/>
        <v/>
      </c>
      <c r="BA207" s="227" t="str">
        <f t="shared" si="835"/>
        <v/>
      </c>
      <c r="BB207" s="227" t="str">
        <f t="shared" si="835"/>
        <v/>
      </c>
      <c r="BC207" s="227" t="str">
        <f t="shared" si="835"/>
        <v/>
      </c>
      <c r="BD207" s="227" t="str">
        <f t="shared" si="835"/>
        <v/>
      </c>
      <c r="BE207" s="227" t="str">
        <f t="shared" si="835"/>
        <v/>
      </c>
      <c r="BF207" s="227" t="str">
        <f t="shared" si="835"/>
        <v/>
      </c>
      <c r="BG207" s="227" t="str">
        <f t="shared" si="835"/>
        <v/>
      </c>
      <c r="BH207" s="227" t="str">
        <f t="shared" si="835"/>
        <v/>
      </c>
      <c r="BI207" s="227" t="str">
        <f t="shared" si="835"/>
        <v/>
      </c>
      <c r="BJ207" s="227" t="str">
        <f t="shared" si="835"/>
        <v/>
      </c>
      <c r="BK207" s="227" t="str">
        <f t="shared" si="835"/>
        <v/>
      </c>
      <c r="BL207" s="227" t="str">
        <f t="shared" si="835"/>
        <v/>
      </c>
      <c r="BM207" s="227" t="str">
        <f t="shared" si="835"/>
        <v/>
      </c>
      <c r="BN207" s="227" t="str">
        <f t="shared" si="835"/>
        <v/>
      </c>
      <c r="BO207" s="227" t="str">
        <f t="shared" si="835"/>
        <v/>
      </c>
      <c r="BP207" s="227" t="str">
        <f t="shared" si="835"/>
        <v/>
      </c>
      <c r="BQ207" s="227" t="str">
        <f t="shared" si="835"/>
        <v/>
      </c>
      <c r="BR207" s="227" t="str">
        <f t="shared" si="835"/>
        <v/>
      </c>
      <c r="BS207" s="238" t="str">
        <f t="shared" si="835"/>
        <v/>
      </c>
      <c r="BT207" s="239" t="str">
        <f>$AY207*Assembly!Y$4+$AZ207*Assembly!Y$5+$BA207*Assembly!Y$6+$BB207*Assembly!Y$7+$BC207*Assembly!Y$8+$BD207*Assembly!Y$9+$BE207*Assembly!Y$10+$BF207*Assembly!Y$11+$BG207*Assembly!Y$12+$BH207*Assembly!Y$13+$BI207*Assembly!Y$14+$BJ207*Assembly!Y$15+$BK207*Assembly!Y$16+$BL207*Assembly!Y$17+$BM207*Assembly!Y$18+$BN207*Assembly!Y$19+$BO207*Assembly!Y$20+$BP207*Assembly!Y$21+$BQ207*Assembly!Y$22+$BR207*Assembly!Y$23+$BS207*Assembly!Y$24</f>
        <v>420</v>
      </c>
      <c r="BU207" s="225" t="str">
        <f t="shared" si="8"/>
        <v>27</v>
      </c>
      <c r="BV207" s="225" t="str">
        <f>$AY207*Assembly!AC$4+$AZ207*Assembly!AC$5+$BA207*Assembly!AC$6+$BB207*Assembly!AC$7+$BC207*Assembly!AC$8+$BD207*Assembly!AC$9+$BE207*Assembly!AC$10+$BF207*Assembly!AC$11+$BG207*Assembly!AC$12+$BH207*Assembly!AC$13+$BI207*Assembly!AC$14+$BJ207*Assembly!AC$15+$BK207*Assembly!AC$16+$BL207*Assembly!AC$17+$BM207*Assembly!AC$18+$BN207*Assembly!AC$19+$BO207*Assembly!AC$20+$BP207*Assembly!AC$21+$BQ207*Assembly!AC$22+$BR207*Assembly!AC$23+$BS207*Assembly!AC$24</f>
        <v>2,100</v>
      </c>
      <c r="BW207" s="240" t="str">
        <f t="shared" si="9"/>
        <v>5.00</v>
      </c>
      <c r="BX207" s="241" t="str">
        <f t="shared" si="10"/>
        <v>134</v>
      </c>
      <c r="BY207" s="242" t="str">
        <f t="shared" si="11"/>
        <v>78.1</v>
      </c>
      <c r="BZ207" s="225"/>
      <c r="CA207" s="225" t="str">
        <f>$AY207*Assembly!X$4+$AZ207*Assembly!X$5+$BA207*Assembly!X$6+$BB207*Assembly!X$7+$BC207*Assembly!X$8+$BD207*Assembly!X$9+$BE207*Assembly!X$10+$BF207*Assembly!X$11+$BG207*Assembly!X$12+$BH207*Assembly!X$13+$BI207*Assembly!X$14+$BJ207*Assembly!X$15+$BK207*Assembly!X$16+$BL207*Assembly!X$17+$BM207*Assembly!X$18+$BN207*Assembly!X$19+$BO207*Assembly!X$20+$BP207*Assembly!X$21+$BQ207*Assembly!X$22+$BR207*Assembly!X$23+$BS207*Assembly!X$24</f>
        <v>21</v>
      </c>
      <c r="CB207" s="225" t="str">
        <f t="shared" si="12"/>
        <v>3,267</v>
      </c>
      <c r="CC207" s="223" t="str">
        <f t="shared" si="13"/>
        <v>0.0033</v>
      </c>
      <c r="CD207" s="243" t="str">
        <f>$AY207*Assembly!AB$4+$AZ207*Assembly!AB$5+$BA207*Assembly!AB$6+$BB207*Assembly!AB$7+$BC207*Assembly!AB$8+$BD207*Assembly!AB$9+$BE207*Assembly!AB$10+$BF207*Assembly!AB$11+$BG207*Assembly!AB$12+$BH207*Assembly!AB$13+$BI207*Assembly!AB$14+$BJ207*Assembly!AB$15+$BK207*Assembly!AB$16+$BL207*Assembly!AB$17+$BM207*Assembly!AB$18+$BN207*Assembly!AB$19+$BO207*Assembly!AB$20+$BP207*Assembly!AB$21+$BQ207*Assembly!AB$22+$BR207*Assembly!AB$23+$BS207*Assembly!AB$24</f>
        <v>63</v>
      </c>
      <c r="CE207" s="256" t="str">
        <f>$AY207*Assembly!M$4+$AZ207*Assembly!M$5+$BA207*Assembly!M$6+$BB207*Assembly!M$7+$BC207*Assembly!M$8+$BD207*Assembly!M$9+$BE207*Assembly!M$10+$BF207*Assembly!M$11+$BG207*Assembly!M$12+$BH207*Assembly!M$13+$BI207*Assembly!M$14+$BJ207*Assembly!M$15+$BK207*Assembly!M$16+$BL207*Assembly!M$17+$BM207*Assembly!M$18+$BN207*Assembly!M$19+$BO207*Assembly!M$20+$BP207*Assembly!M$21+$BQ207*Assembly!M$22+$BR207*Assembly!M$23+$BS207*Assembly!M$24</f>
        <v>441</v>
      </c>
      <c r="CF207" s="256" t="str">
        <f>$AY207*Assembly!N$4+$AZ207*Assembly!N$5+$BA207*Assembly!N$6+$BB207*Assembly!N$7+$BC207*Assembly!N$8+$BD207*Assembly!N$9+$BE207*Assembly!N$10+$BF207*Assembly!N$11+$BG207*Assembly!N$12+$BH207*Assembly!N$13+$BI207*Assembly!N$14+$BJ207*Assembly!N$15+$BK207*Assembly!N$16+$BL207*Assembly!N$17+$BM207*Assembly!N$18+$BN207*Assembly!N$19+$BO207*Assembly!N$20+$BP207*Assembly!N$21+$BQ207*Assembly!N$22+$BR207*Assembly!N$23+$BS207*Assembly!N$24</f>
        <v>0</v>
      </c>
      <c r="CG207" s="256" t="str">
        <f>$AY207*Assembly!O$4+$AZ207*Assembly!O$5+$BA207*Assembly!O$6+$BB207*Assembly!O$7+$BC207*Assembly!O$8+$BD207*Assembly!O$9+$BE207*Assembly!O$10+$BF207*Assembly!O$11+$BG207*Assembly!O$12+$BH207*Assembly!O$13+$BI207*Assembly!O$14+$BJ207*Assembly!O$15+$BK207*Assembly!O$16+$BL207*Assembly!O$17+$BM207*Assembly!O$18+$BN207*Assembly!O$19+$BO207*Assembly!O$20+$BP207*Assembly!O$21+$BQ207*Assembly!O$22+$BR207*Assembly!O$23+$BS207*Assembly!O$24</f>
        <v>0</v>
      </c>
      <c r="CH207" s="254" t="str">
        <f>$AY207*Assembly!P$4+$AZ207*Assembly!P$5+$BA207*Assembly!P$6+$BB207*Assembly!P$7+$BC207*Assembly!P$8+$BD207*Assembly!P$9+$BE207*Assembly!P$10+$BF207*Assembly!P$11+$BG207*Assembly!P$12+$BH207*Assembly!P$13+$BI207*Assembly!P$14+$BJ207*Assembly!P$15+$BK207*Assembly!P$16+$BL207*Assembly!P$17+$BM207*Assembly!P$18+$BN207*Assembly!P$19+$BO207*Assembly!P$20+$BP207*Assembly!P$21+$BQ207*Assembly!P$22+$BR207*Assembly!P$23+$BS207*Assembly!P$24</f>
        <v>0</v>
      </c>
      <c r="CI207" s="254" t="str">
        <f>$AY207*Assembly!Q$4+$AZ207*Assembly!Q$5+$BA207*Assembly!Q$6+$BB207*Assembly!Q$7+$BC207*Assembly!Q$8+$BD207*Assembly!Q$9+$BE207*Assembly!Q$10+$BF207*Assembly!Q$11+$BG207*Assembly!Q$12+$BH207*Assembly!Q$13+$BI207*Assembly!Q$14+$BJ207*Assembly!Q$15+$BK207*Assembly!Q$16+$BL207*Assembly!Q$17+$BM207*Assembly!Q$18+$BN207*Assembly!Q$19+$BO207*Assembly!Q$20+$BP207*Assembly!Q$21+$BQ207*Assembly!Q$22+$BR207*Assembly!Q$23+$BS207*Assembly!Q$24</f>
        <v>0</v>
      </c>
      <c r="CJ207" s="256" t="str">
        <f>$AY207*Assembly!R$4+$AZ207*Assembly!R$5+$BA207*Assembly!R$6+$BB207*Assembly!R$7+$BC207*Assembly!R$8+$BD207*Assembly!R$9+$BE207*Assembly!R$10+$BF207*Assembly!R$11+$BG207*Assembly!R$12+$BH207*Assembly!R$13+$BI207*Assembly!R$14+$BJ207*Assembly!R$15+$BK207*Assembly!R$16+$BL207*Assembly!R$17+$BM207*Assembly!R$18+$BN207*Assembly!R$19+$BO207*Assembly!R$20+$BP207*Assembly!R$21+$BQ207*Assembly!R$22+$BR207*Assembly!R$23+$BS207*Assembly!R$24</f>
        <v>0</v>
      </c>
      <c r="CK207" s="254" t="str">
        <f>$AY207*Assembly!S$4+$AZ207*Assembly!S$5+$BA207*Assembly!S$6+$BB207*Assembly!S$7+$BC207*Assembly!S$8+$BD207*Assembly!S$9+$BE207*Assembly!S$10+$BF207*Assembly!S$11+$BG207*Assembly!S$12+$BH207*Assembly!S$13+$BI207*Assembly!S$14+$BJ207*Assembly!S$15+$BK207*Assembly!S$16+$BL207*Assembly!S$17+$BM207*Assembly!S$18+$BN207*Assembly!S$19+$BO207*Assembly!S$20+$BP207*Assembly!S$21+$BQ207*Assembly!S$22+$BR207*Assembly!S$23+$BS207*Assembly!S$24</f>
        <v>0</v>
      </c>
      <c r="CL207" s="254" t="str">
        <f>$AY207*Assembly!T$4+$AZ207*Assembly!T$5+$BA207*Assembly!T$6+$BB207*Assembly!T$7+$BC207*Assembly!T$8+$BD207*Assembly!T$9+$BE207*Assembly!T$10+$BF207*Assembly!T$11+$BG207*Assembly!T$12+$BH207*Assembly!T$13+$BI207*Assembly!T$14+$BJ207*Assembly!T$15+$BK207*Assembly!T$16+$BL207*Assembly!T$17+$BM207*Assembly!T$18+$BN207*Assembly!T$19+$BO207*Assembly!T$20+$BP207*Assembly!T$21+$BQ207*Assembly!T$22+$BR207*Assembly!T$23+$BS207*Assembly!T$24</f>
        <v>0</v>
      </c>
      <c r="CM207" s="254" t="str">
        <f>$AY207*Assembly!U$4+$AZ207*Assembly!U$5+$BA207*Assembly!U$6+$BB207*Assembly!U$7+$BC207*Assembly!U$8+$BD207*Assembly!U$9+$BE207*Assembly!U$10+$BF207*Assembly!U$11+$BG207*Assembly!U$12+$BH207*Assembly!U$13+$BI207*Assembly!U$14+$BJ207*Assembly!U$15+$BK207*Assembly!U$16+$BL207*Assembly!U$17+$BM207*Assembly!U$18+$BN207*Assembly!U$19+$BO207*Assembly!U$20+$BP207*Assembly!U$21+$BQ207*Assembly!U$22+$BR207*Assembly!U$23+$BS207*Assembly!U$24</f>
        <v>0</v>
      </c>
      <c r="CN207" s="256" t="str">
        <f>$AY207*Assembly!V$4+$AZ207*Assembly!V$5+$BA207*Assembly!V$6+$BB207*Assembly!V$7+$BC207*Assembly!V$8+$BD207*Assembly!V$9+$BE207*Assembly!V$10+$BF207*Assembly!V$11+$BG207*Assembly!V$12+$BH207*Assembly!V$13+$BI207*Assembly!V$14+$BJ207*Assembly!V$15+$BK207*Assembly!V$16+$BL207*Assembly!V$17+$BM207*Assembly!V$18+$BN207*Assembly!V$19+$BO207*Assembly!V$20+$BP207*Assembly!V$21+$BQ207*Assembly!V$22+$BR207*Assembly!V$23+$BS207*Assembly!V$24</f>
        <v>0</v>
      </c>
      <c r="CO207" s="256" t="str">
        <f>CE207*Refining!$F$3</f>
        <v>788</v>
      </c>
      <c r="CP207" s="256" t="str">
        <f>CF207*Refining!$F$4</f>
        <v>0</v>
      </c>
      <c r="CQ207" s="256" t="str">
        <f>CG207*Refining!$F$5</f>
        <v>0</v>
      </c>
      <c r="CR207" s="256" t="str">
        <f>CH207*Refining!$F$6</f>
        <v>0</v>
      </c>
      <c r="CS207" s="256" t="str">
        <f>CI207*Refining!$F$7</f>
        <v>0</v>
      </c>
      <c r="CT207" s="256" t="str">
        <f>CJ207*Refining!$F$8</f>
        <v>0</v>
      </c>
      <c r="CU207" s="256" t="str">
        <f>CK207*Refining!$F$9</f>
        <v>0</v>
      </c>
      <c r="CV207" s="256" t="str">
        <f>CL207*Refining!$F$10</f>
        <v>0</v>
      </c>
      <c r="CW207" s="256" t="str">
        <f>CM207*Refining!$F$11</f>
        <v>0</v>
      </c>
      <c r="CX207" s="256" t="str">
        <f>CN207*Refining!$F$12</f>
        <v>0</v>
      </c>
      <c r="CY207" s="248" t="str">
        <f t="shared" ref="CY207:DR207" si="836">IF(CE207 = 0, "", CE207)</f>
        <v>441</v>
      </c>
      <c r="CZ207" s="245" t="str">
        <f t="shared" si="836"/>
        <v/>
      </c>
      <c r="DA207" s="245" t="str">
        <f t="shared" si="836"/>
        <v/>
      </c>
      <c r="DB207" s="245" t="str">
        <f t="shared" si="836"/>
        <v/>
      </c>
      <c r="DC207" s="245" t="str">
        <f t="shared" si="836"/>
        <v/>
      </c>
      <c r="DD207" s="245" t="str">
        <f t="shared" si="836"/>
        <v/>
      </c>
      <c r="DE207" s="245" t="str">
        <f t="shared" si="836"/>
        <v/>
      </c>
      <c r="DF207" s="245" t="str">
        <f t="shared" si="836"/>
        <v/>
      </c>
      <c r="DG207" s="245" t="str">
        <f t="shared" si="836"/>
        <v/>
      </c>
      <c r="DH207" s="246" t="str">
        <f t="shared" si="836"/>
        <v/>
      </c>
      <c r="DI207" s="248" t="str">
        <f t="shared" si="836"/>
        <v>788</v>
      </c>
      <c r="DJ207" s="245" t="str">
        <f t="shared" si="836"/>
        <v/>
      </c>
      <c r="DK207" s="245" t="str">
        <f t="shared" si="836"/>
        <v/>
      </c>
      <c r="DL207" s="245" t="str">
        <f t="shared" si="836"/>
        <v/>
      </c>
      <c r="DM207" s="245" t="str">
        <f t="shared" si="836"/>
        <v/>
      </c>
      <c r="DN207" s="245" t="str">
        <f t="shared" si="836"/>
        <v/>
      </c>
      <c r="DO207" s="245" t="str">
        <f t="shared" si="836"/>
        <v/>
      </c>
      <c r="DP207" s="245" t="str">
        <f t="shared" si="836"/>
        <v/>
      </c>
      <c r="DQ207" s="245" t="str">
        <f t="shared" si="836"/>
        <v/>
      </c>
      <c r="DR207" s="246" t="str">
        <f t="shared" si="836"/>
        <v/>
      </c>
      <c r="DS207" s="248" t="str">
        <f t="shared" si="15"/>
        <v>441</v>
      </c>
      <c r="DT207" s="249" t="str">
        <f t="shared" si="16"/>
        <v>788</v>
      </c>
      <c r="DU207" s="225" t="str">
        <f>CY207*'Ores &amp; Ingots'!$C$3+CZ207*'Ores &amp; Ingots'!$C$4+DA207*'Ores &amp; Ingots'!$C$5+DB207*'Ores &amp; Ingots'!$C$6+DC207*'Ores &amp; Ingots'!$C$7+DD207*'Ores &amp; Ingots'!$C$8+DE207*'Ores &amp; Ingots'!$C$9+DF207*'Ores &amp; Ingots'!$C$10+DG207*'Ores &amp; Ingots'!$C$11+DH207*'Ores &amp; Ingots'!$C$12</f>
        <v>56</v>
      </c>
      <c r="DV207" s="225" t="str">
        <f>DI207*'Ores &amp; Ingots'!$B$3+DJ207*'Ores &amp; Ingots'!$B$4+DK207*'Ores &amp; Ingots'!$B$5+DL207*'Ores &amp; Ingots'!$B$6+DM207*'Ores &amp; Ingots'!$B$7+DN207*'Ores &amp; Ingots'!$B$8+DO207*'Ores &amp; Ingots'!$B$9+DP207*'Ores &amp; Ingots'!$B$10+DQ207*'Ores &amp; Ingots'!$B$11+DR207*'Ores &amp; Ingots'!$B$12</f>
        <v>291</v>
      </c>
      <c r="DW207" s="249" t="str">
        <f>CY207*Refining!$G$3+CZ207*Refining!$G$4+DA207*Refining!$G$5+DB207*Refining!$G$6+DC207*Refining!$G$7+DD207*Refining!$G$8+DE207*Refining!$G$9+DF207*Refining!$G$10+DG207*Refining!$G$11+DH207*Refining!$G$12</f>
        <v>30</v>
      </c>
      <c r="DX207" s="249" t="str">
        <f t="shared" si="17"/>
        <v>4,712</v>
      </c>
      <c r="DY207" s="250" t="str">
        <f t="shared" si="18"/>
        <v>0.0047</v>
      </c>
      <c r="DZ207" s="248" t="str">
        <f t="shared" si="19"/>
        <v>58</v>
      </c>
      <c r="EA207" s="251" t="str">
        <f t="shared" ref="EA207:EB207" si="837">DZ207/60</f>
        <v>1.0</v>
      </c>
      <c r="EB207" s="251" t="str">
        <f t="shared" si="837"/>
        <v>0.0</v>
      </c>
      <c r="EC207" s="543" t="str">
        <f t="shared" si="21"/>
        <v>0.00</v>
      </c>
      <c r="ED207" s="248" t="str">
        <f t="shared" si="22"/>
        <v>7,978</v>
      </c>
      <c r="EE207" s="251" t="str">
        <f t="shared" ref="EE207:EF207" si="838">ED207/1000</f>
        <v>8.0</v>
      </c>
      <c r="EF207" s="252" t="str">
        <f t="shared" si="838"/>
        <v>0.01</v>
      </c>
      <c r="EG207" s="544" t="str">
        <f t="shared" si="24"/>
        <v>0.0080</v>
      </c>
      <c r="EH207" s="225">
        <v>40.0</v>
      </c>
    </row>
    <row r="208">
      <c r="A208" s="33"/>
      <c r="B208" s="116" t="s">
        <v>1062</v>
      </c>
      <c r="C208" s="227" t="s">
        <v>886</v>
      </c>
      <c r="D208" s="227">
        <v>1.0</v>
      </c>
      <c r="E208" s="227">
        <v>1.0</v>
      </c>
      <c r="F208" s="227">
        <v>1.0</v>
      </c>
      <c r="G208" s="253" t="str">
        <f t="shared" si="5"/>
        <v>15.6</v>
      </c>
      <c r="H208" s="254">
        <v>7.0</v>
      </c>
      <c r="I208" s="254">
        <v>17.5</v>
      </c>
      <c r="J208" s="254" t="str">
        <f>H208/Main!$D$9</f>
        <v>7</v>
      </c>
      <c r="K208" s="254" t="str">
        <f>I208/Main!$D$10</f>
        <v>17.5</v>
      </c>
      <c r="L208" s="254" t="str">
        <f t="shared" si="6"/>
        <v>2.5</v>
      </c>
      <c r="M208" s="254">
        <v>1.0</v>
      </c>
      <c r="N208" s="255"/>
      <c r="O208" s="255"/>
      <c r="P208" s="255"/>
      <c r="Q208" s="256"/>
      <c r="R208" s="255"/>
      <c r="S208" s="257"/>
      <c r="T208" s="257"/>
      <c r="U208" s="255"/>
      <c r="V208" s="255"/>
      <c r="W208" s="257"/>
      <c r="X208" s="257"/>
      <c r="Y208" s="255"/>
      <c r="Z208" s="255"/>
      <c r="AA208" s="255"/>
      <c r="AB208" s="255"/>
      <c r="AC208" s="335" t="s">
        <v>12</v>
      </c>
      <c r="AD208" s="309">
        <v>22.0</v>
      </c>
      <c r="AE208" s="225">
        <v>0.0</v>
      </c>
      <c r="AF208" s="225">
        <v>0.0</v>
      </c>
      <c r="AG208" s="225">
        <v>0.0</v>
      </c>
      <c r="AH208" s="225">
        <v>0.0</v>
      </c>
      <c r="AI208" s="225">
        <v>0.0</v>
      </c>
      <c r="AJ208" s="225">
        <v>0.0</v>
      </c>
      <c r="AK208" s="225">
        <v>0.0</v>
      </c>
      <c r="AL208" s="225">
        <v>0.0</v>
      </c>
      <c r="AM208" s="225">
        <v>0.0</v>
      </c>
      <c r="AN208" s="225">
        <v>0.0</v>
      </c>
      <c r="AO208" s="225">
        <v>0.0</v>
      </c>
      <c r="AP208" s="225">
        <v>0.0</v>
      </c>
      <c r="AQ208" s="225">
        <v>0.0</v>
      </c>
      <c r="AR208" s="225">
        <v>0.0</v>
      </c>
      <c r="AS208" s="225">
        <v>0.0</v>
      </c>
      <c r="AT208" s="225">
        <v>0.0</v>
      </c>
      <c r="AU208" s="225">
        <v>0.0</v>
      </c>
      <c r="AV208" s="225">
        <v>0.0</v>
      </c>
      <c r="AW208" s="225">
        <v>0.0</v>
      </c>
      <c r="AX208" s="225">
        <v>0.0</v>
      </c>
      <c r="AY208" s="553" t="str">
        <f t="shared" ref="AY208:BS208" si="839">IF(AD208 = 0, "", AD208)</f>
        <v>22</v>
      </c>
      <c r="AZ208" s="227" t="str">
        <f t="shared" si="839"/>
        <v/>
      </c>
      <c r="BA208" s="227" t="str">
        <f t="shared" si="839"/>
        <v/>
      </c>
      <c r="BB208" s="227" t="str">
        <f t="shared" si="839"/>
        <v/>
      </c>
      <c r="BC208" s="227" t="str">
        <f t="shared" si="839"/>
        <v/>
      </c>
      <c r="BD208" s="227" t="str">
        <f t="shared" si="839"/>
        <v/>
      </c>
      <c r="BE208" s="227" t="str">
        <f t="shared" si="839"/>
        <v/>
      </c>
      <c r="BF208" s="227" t="str">
        <f t="shared" si="839"/>
        <v/>
      </c>
      <c r="BG208" s="227" t="str">
        <f t="shared" si="839"/>
        <v/>
      </c>
      <c r="BH208" s="227" t="str">
        <f t="shared" si="839"/>
        <v/>
      </c>
      <c r="BI208" s="227" t="str">
        <f t="shared" si="839"/>
        <v/>
      </c>
      <c r="BJ208" s="227" t="str">
        <f t="shared" si="839"/>
        <v/>
      </c>
      <c r="BK208" s="227" t="str">
        <f t="shared" si="839"/>
        <v/>
      </c>
      <c r="BL208" s="227" t="str">
        <f t="shared" si="839"/>
        <v/>
      </c>
      <c r="BM208" s="227" t="str">
        <f t="shared" si="839"/>
        <v/>
      </c>
      <c r="BN208" s="227" t="str">
        <f t="shared" si="839"/>
        <v/>
      </c>
      <c r="BO208" s="227" t="str">
        <f t="shared" si="839"/>
        <v/>
      </c>
      <c r="BP208" s="227" t="str">
        <f t="shared" si="839"/>
        <v/>
      </c>
      <c r="BQ208" s="227" t="str">
        <f t="shared" si="839"/>
        <v/>
      </c>
      <c r="BR208" s="227" t="str">
        <f t="shared" si="839"/>
        <v/>
      </c>
      <c r="BS208" s="238" t="str">
        <f t="shared" si="839"/>
        <v/>
      </c>
      <c r="BT208" s="239" t="str">
        <f>$AY208*Assembly!Y$4+$AZ208*Assembly!Y$5+$BA208*Assembly!Y$6+$BB208*Assembly!Y$7+$BC208*Assembly!Y$8+$BD208*Assembly!Y$9+$BE208*Assembly!Y$10+$BF208*Assembly!Y$11+$BG208*Assembly!Y$12+$BH208*Assembly!Y$13+$BI208*Assembly!Y$14+$BJ208*Assembly!Y$15+$BK208*Assembly!Y$16+$BL208*Assembly!Y$17+$BM208*Assembly!Y$18+$BN208*Assembly!Y$19+$BO208*Assembly!Y$20+$BP208*Assembly!Y$21+$BQ208*Assembly!Y$22+$BR208*Assembly!Y$23+$BS208*Assembly!Y$24</f>
        <v>440</v>
      </c>
      <c r="BU208" s="225" t="str">
        <f t="shared" si="8"/>
        <v>28</v>
      </c>
      <c r="BV208" s="225" t="str">
        <f>$AY208*Assembly!AC$4+$AZ208*Assembly!AC$5+$BA208*Assembly!AC$6+$BB208*Assembly!AC$7+$BC208*Assembly!AC$8+$BD208*Assembly!AC$9+$BE208*Assembly!AC$10+$BF208*Assembly!AC$11+$BG208*Assembly!AC$12+$BH208*Assembly!AC$13+$BI208*Assembly!AC$14+$BJ208*Assembly!AC$15+$BK208*Assembly!AC$16+$BL208*Assembly!AC$17+$BM208*Assembly!AC$18+$BN208*Assembly!AC$19+$BO208*Assembly!AC$20+$BP208*Assembly!AC$21+$BQ208*Assembly!AC$22+$BR208*Assembly!AC$23+$BS208*Assembly!AC$24</f>
        <v>2,200</v>
      </c>
      <c r="BW208" s="240" t="str">
        <f t="shared" si="9"/>
        <v>5.00</v>
      </c>
      <c r="BX208" s="241" t="str">
        <f t="shared" si="10"/>
        <v>141</v>
      </c>
      <c r="BY208" s="242" t="str">
        <f t="shared" si="11"/>
        <v>78.1</v>
      </c>
      <c r="BZ208" s="225"/>
      <c r="CA208" s="225" t="str">
        <f>$AY208*Assembly!X$4+$AZ208*Assembly!X$5+$BA208*Assembly!X$6+$BB208*Assembly!X$7+$BC208*Assembly!X$8+$BD208*Assembly!X$9+$BE208*Assembly!X$10+$BF208*Assembly!X$11+$BG208*Assembly!X$12+$BH208*Assembly!X$13+$BI208*Assembly!X$14+$BJ208*Assembly!X$15+$BK208*Assembly!X$16+$BL208*Assembly!X$17+$BM208*Assembly!X$18+$BN208*Assembly!X$19+$BO208*Assembly!X$20+$BP208*Assembly!X$21+$BQ208*Assembly!X$22+$BR208*Assembly!X$23+$BS208*Assembly!X$24</f>
        <v>22</v>
      </c>
      <c r="CB208" s="225" t="str">
        <f t="shared" si="12"/>
        <v>3,422</v>
      </c>
      <c r="CC208" s="223" t="str">
        <f t="shared" si="13"/>
        <v>0.0034</v>
      </c>
      <c r="CD208" s="243" t="str">
        <f>$AY208*Assembly!AB$4+$AZ208*Assembly!AB$5+$BA208*Assembly!AB$6+$BB208*Assembly!AB$7+$BC208*Assembly!AB$8+$BD208*Assembly!AB$9+$BE208*Assembly!AB$10+$BF208*Assembly!AB$11+$BG208*Assembly!AB$12+$BH208*Assembly!AB$13+$BI208*Assembly!AB$14+$BJ208*Assembly!AB$15+$BK208*Assembly!AB$16+$BL208*Assembly!AB$17+$BM208*Assembly!AB$18+$BN208*Assembly!AB$19+$BO208*Assembly!AB$20+$BP208*Assembly!AB$21+$BQ208*Assembly!AB$22+$BR208*Assembly!AB$23+$BS208*Assembly!AB$24</f>
        <v>66</v>
      </c>
      <c r="CE208" s="256" t="str">
        <f>$AY208*Assembly!M$4+$AZ208*Assembly!M$5+$BA208*Assembly!M$6+$BB208*Assembly!M$7+$BC208*Assembly!M$8+$BD208*Assembly!M$9+$BE208*Assembly!M$10+$BF208*Assembly!M$11+$BG208*Assembly!M$12+$BH208*Assembly!M$13+$BI208*Assembly!M$14+$BJ208*Assembly!M$15+$BK208*Assembly!M$16+$BL208*Assembly!M$17+$BM208*Assembly!M$18+$BN208*Assembly!M$19+$BO208*Assembly!M$20+$BP208*Assembly!M$21+$BQ208*Assembly!M$22+$BR208*Assembly!M$23+$BS208*Assembly!M$24</f>
        <v>462</v>
      </c>
      <c r="CF208" s="256" t="str">
        <f>$AY208*Assembly!N$4+$AZ208*Assembly!N$5+$BA208*Assembly!N$6+$BB208*Assembly!N$7+$BC208*Assembly!N$8+$BD208*Assembly!N$9+$BE208*Assembly!N$10+$BF208*Assembly!N$11+$BG208*Assembly!N$12+$BH208*Assembly!N$13+$BI208*Assembly!N$14+$BJ208*Assembly!N$15+$BK208*Assembly!N$16+$BL208*Assembly!N$17+$BM208*Assembly!N$18+$BN208*Assembly!N$19+$BO208*Assembly!N$20+$BP208*Assembly!N$21+$BQ208*Assembly!N$22+$BR208*Assembly!N$23+$BS208*Assembly!N$24</f>
        <v>0</v>
      </c>
      <c r="CG208" s="256" t="str">
        <f>$AY208*Assembly!O$4+$AZ208*Assembly!O$5+$BA208*Assembly!O$6+$BB208*Assembly!O$7+$BC208*Assembly!O$8+$BD208*Assembly!O$9+$BE208*Assembly!O$10+$BF208*Assembly!O$11+$BG208*Assembly!O$12+$BH208*Assembly!O$13+$BI208*Assembly!O$14+$BJ208*Assembly!O$15+$BK208*Assembly!O$16+$BL208*Assembly!O$17+$BM208*Assembly!O$18+$BN208*Assembly!O$19+$BO208*Assembly!O$20+$BP208*Assembly!O$21+$BQ208*Assembly!O$22+$BR208*Assembly!O$23+$BS208*Assembly!O$24</f>
        <v>0</v>
      </c>
      <c r="CH208" s="254" t="str">
        <f>$AY208*Assembly!P$4+$AZ208*Assembly!P$5+$BA208*Assembly!P$6+$BB208*Assembly!P$7+$BC208*Assembly!P$8+$BD208*Assembly!P$9+$BE208*Assembly!P$10+$BF208*Assembly!P$11+$BG208*Assembly!P$12+$BH208*Assembly!P$13+$BI208*Assembly!P$14+$BJ208*Assembly!P$15+$BK208*Assembly!P$16+$BL208*Assembly!P$17+$BM208*Assembly!P$18+$BN208*Assembly!P$19+$BO208*Assembly!P$20+$BP208*Assembly!P$21+$BQ208*Assembly!P$22+$BR208*Assembly!P$23+$BS208*Assembly!P$24</f>
        <v>0</v>
      </c>
      <c r="CI208" s="254" t="str">
        <f>$AY208*Assembly!Q$4+$AZ208*Assembly!Q$5+$BA208*Assembly!Q$6+$BB208*Assembly!Q$7+$BC208*Assembly!Q$8+$BD208*Assembly!Q$9+$BE208*Assembly!Q$10+$BF208*Assembly!Q$11+$BG208*Assembly!Q$12+$BH208*Assembly!Q$13+$BI208*Assembly!Q$14+$BJ208*Assembly!Q$15+$BK208*Assembly!Q$16+$BL208*Assembly!Q$17+$BM208*Assembly!Q$18+$BN208*Assembly!Q$19+$BO208*Assembly!Q$20+$BP208*Assembly!Q$21+$BQ208*Assembly!Q$22+$BR208*Assembly!Q$23+$BS208*Assembly!Q$24</f>
        <v>0</v>
      </c>
      <c r="CJ208" s="256" t="str">
        <f>$AY208*Assembly!R$4+$AZ208*Assembly!R$5+$BA208*Assembly!R$6+$BB208*Assembly!R$7+$BC208*Assembly!R$8+$BD208*Assembly!R$9+$BE208*Assembly!R$10+$BF208*Assembly!R$11+$BG208*Assembly!R$12+$BH208*Assembly!R$13+$BI208*Assembly!R$14+$BJ208*Assembly!R$15+$BK208*Assembly!R$16+$BL208*Assembly!R$17+$BM208*Assembly!R$18+$BN208*Assembly!R$19+$BO208*Assembly!R$20+$BP208*Assembly!R$21+$BQ208*Assembly!R$22+$BR208*Assembly!R$23+$BS208*Assembly!R$24</f>
        <v>0</v>
      </c>
      <c r="CK208" s="254" t="str">
        <f>$AY208*Assembly!S$4+$AZ208*Assembly!S$5+$BA208*Assembly!S$6+$BB208*Assembly!S$7+$BC208*Assembly!S$8+$BD208*Assembly!S$9+$BE208*Assembly!S$10+$BF208*Assembly!S$11+$BG208*Assembly!S$12+$BH208*Assembly!S$13+$BI208*Assembly!S$14+$BJ208*Assembly!S$15+$BK208*Assembly!S$16+$BL208*Assembly!S$17+$BM208*Assembly!S$18+$BN208*Assembly!S$19+$BO208*Assembly!S$20+$BP208*Assembly!S$21+$BQ208*Assembly!S$22+$BR208*Assembly!S$23+$BS208*Assembly!S$24</f>
        <v>0</v>
      </c>
      <c r="CL208" s="254" t="str">
        <f>$AY208*Assembly!T$4+$AZ208*Assembly!T$5+$BA208*Assembly!T$6+$BB208*Assembly!T$7+$BC208*Assembly!T$8+$BD208*Assembly!T$9+$BE208*Assembly!T$10+$BF208*Assembly!T$11+$BG208*Assembly!T$12+$BH208*Assembly!T$13+$BI208*Assembly!T$14+$BJ208*Assembly!T$15+$BK208*Assembly!T$16+$BL208*Assembly!T$17+$BM208*Assembly!T$18+$BN208*Assembly!T$19+$BO208*Assembly!T$20+$BP208*Assembly!T$21+$BQ208*Assembly!T$22+$BR208*Assembly!T$23+$BS208*Assembly!T$24</f>
        <v>0</v>
      </c>
      <c r="CM208" s="254" t="str">
        <f>$AY208*Assembly!U$4+$AZ208*Assembly!U$5+$BA208*Assembly!U$6+$BB208*Assembly!U$7+$BC208*Assembly!U$8+$BD208*Assembly!U$9+$BE208*Assembly!U$10+$BF208*Assembly!U$11+$BG208*Assembly!U$12+$BH208*Assembly!U$13+$BI208*Assembly!U$14+$BJ208*Assembly!U$15+$BK208*Assembly!U$16+$BL208*Assembly!U$17+$BM208*Assembly!U$18+$BN208*Assembly!U$19+$BO208*Assembly!U$20+$BP208*Assembly!U$21+$BQ208*Assembly!U$22+$BR208*Assembly!U$23+$BS208*Assembly!U$24</f>
        <v>0</v>
      </c>
      <c r="CN208" s="256" t="str">
        <f>$AY208*Assembly!V$4+$AZ208*Assembly!V$5+$BA208*Assembly!V$6+$BB208*Assembly!V$7+$BC208*Assembly!V$8+$BD208*Assembly!V$9+$BE208*Assembly!V$10+$BF208*Assembly!V$11+$BG208*Assembly!V$12+$BH208*Assembly!V$13+$BI208*Assembly!V$14+$BJ208*Assembly!V$15+$BK208*Assembly!V$16+$BL208*Assembly!V$17+$BM208*Assembly!V$18+$BN208*Assembly!V$19+$BO208*Assembly!V$20+$BP208*Assembly!V$21+$BQ208*Assembly!V$22+$BR208*Assembly!V$23+$BS208*Assembly!V$24</f>
        <v>0</v>
      </c>
      <c r="CO208" s="256" t="str">
        <f>CE208*Refining!$F$3</f>
        <v>825</v>
      </c>
      <c r="CP208" s="256" t="str">
        <f>CF208*Refining!$F$4</f>
        <v>0</v>
      </c>
      <c r="CQ208" s="256" t="str">
        <f>CG208*Refining!$F$5</f>
        <v>0</v>
      </c>
      <c r="CR208" s="256" t="str">
        <f>CH208*Refining!$F$6</f>
        <v>0</v>
      </c>
      <c r="CS208" s="256" t="str">
        <f>CI208*Refining!$F$7</f>
        <v>0</v>
      </c>
      <c r="CT208" s="256" t="str">
        <f>CJ208*Refining!$F$8</f>
        <v>0</v>
      </c>
      <c r="CU208" s="256" t="str">
        <f>CK208*Refining!$F$9</f>
        <v>0</v>
      </c>
      <c r="CV208" s="256" t="str">
        <f>CL208*Refining!$F$10</f>
        <v>0</v>
      </c>
      <c r="CW208" s="256" t="str">
        <f>CM208*Refining!$F$11</f>
        <v>0</v>
      </c>
      <c r="CX208" s="256" t="str">
        <f>CN208*Refining!$F$12</f>
        <v>0</v>
      </c>
      <c r="CY208" s="248" t="str">
        <f t="shared" ref="CY208:DR208" si="840">IF(CE208 = 0, "", CE208)</f>
        <v>462</v>
      </c>
      <c r="CZ208" s="245" t="str">
        <f t="shared" si="840"/>
        <v/>
      </c>
      <c r="DA208" s="245" t="str">
        <f t="shared" si="840"/>
        <v/>
      </c>
      <c r="DB208" s="245" t="str">
        <f t="shared" si="840"/>
        <v/>
      </c>
      <c r="DC208" s="245" t="str">
        <f t="shared" si="840"/>
        <v/>
      </c>
      <c r="DD208" s="245" t="str">
        <f t="shared" si="840"/>
        <v/>
      </c>
      <c r="DE208" s="245" t="str">
        <f t="shared" si="840"/>
        <v/>
      </c>
      <c r="DF208" s="245" t="str">
        <f t="shared" si="840"/>
        <v/>
      </c>
      <c r="DG208" s="245" t="str">
        <f t="shared" si="840"/>
        <v/>
      </c>
      <c r="DH208" s="246" t="str">
        <f t="shared" si="840"/>
        <v/>
      </c>
      <c r="DI208" s="248" t="str">
        <f t="shared" si="840"/>
        <v>825</v>
      </c>
      <c r="DJ208" s="245" t="str">
        <f t="shared" si="840"/>
        <v/>
      </c>
      <c r="DK208" s="245" t="str">
        <f t="shared" si="840"/>
        <v/>
      </c>
      <c r="DL208" s="245" t="str">
        <f t="shared" si="840"/>
        <v/>
      </c>
      <c r="DM208" s="245" t="str">
        <f t="shared" si="840"/>
        <v/>
      </c>
      <c r="DN208" s="245" t="str">
        <f t="shared" si="840"/>
        <v/>
      </c>
      <c r="DO208" s="245" t="str">
        <f t="shared" si="840"/>
        <v/>
      </c>
      <c r="DP208" s="245" t="str">
        <f t="shared" si="840"/>
        <v/>
      </c>
      <c r="DQ208" s="245" t="str">
        <f t="shared" si="840"/>
        <v/>
      </c>
      <c r="DR208" s="246" t="str">
        <f t="shared" si="840"/>
        <v/>
      </c>
      <c r="DS208" s="248" t="str">
        <f t="shared" si="15"/>
        <v>462</v>
      </c>
      <c r="DT208" s="249" t="str">
        <f t="shared" si="16"/>
        <v>825</v>
      </c>
      <c r="DU208" s="225" t="str">
        <f>CY208*'Ores &amp; Ingots'!$C$3+CZ208*'Ores &amp; Ingots'!$C$4+DA208*'Ores &amp; Ingots'!$C$5+DB208*'Ores &amp; Ingots'!$C$6+DC208*'Ores &amp; Ingots'!$C$7+DD208*'Ores &amp; Ingots'!$C$8+DE208*'Ores &amp; Ingots'!$C$9+DF208*'Ores &amp; Ingots'!$C$10+DG208*'Ores &amp; Ingots'!$C$11+DH208*'Ores &amp; Ingots'!$C$12</f>
        <v>59</v>
      </c>
      <c r="DV208" s="225" t="str">
        <f>DI208*'Ores &amp; Ingots'!$B$3+DJ208*'Ores &amp; Ingots'!$B$4+DK208*'Ores &amp; Ingots'!$B$5+DL208*'Ores &amp; Ingots'!$B$6+DM208*'Ores &amp; Ingots'!$B$7+DN208*'Ores &amp; Ingots'!$B$8+DO208*'Ores &amp; Ingots'!$B$9+DP208*'Ores &amp; Ingots'!$B$10+DQ208*'Ores &amp; Ingots'!$B$11+DR208*'Ores &amp; Ingots'!$B$12</f>
        <v>305</v>
      </c>
      <c r="DW208" s="249" t="str">
        <f>CY208*Refining!$G$3+CZ208*Refining!$G$4+DA208*Refining!$G$5+DB208*Refining!$G$6+DC208*Refining!$G$7+DD208*Refining!$G$8+DE208*Refining!$G$9+DF208*Refining!$G$10+DG208*Refining!$G$11+DH208*Refining!$G$12</f>
        <v>32</v>
      </c>
      <c r="DX208" s="249" t="str">
        <f t="shared" si="17"/>
        <v>4,936</v>
      </c>
      <c r="DY208" s="250" t="str">
        <f t="shared" si="18"/>
        <v>0.0049</v>
      </c>
      <c r="DZ208" s="248" t="str">
        <f t="shared" si="19"/>
        <v>61</v>
      </c>
      <c r="EA208" s="251" t="str">
        <f t="shared" ref="EA208:EB208" si="841">DZ208/60</f>
        <v>1.0</v>
      </c>
      <c r="EB208" s="251" t="str">
        <f t="shared" si="841"/>
        <v>0.0</v>
      </c>
      <c r="EC208" s="543" t="str">
        <f t="shared" si="21"/>
        <v>0.00</v>
      </c>
      <c r="ED208" s="248" t="str">
        <f t="shared" si="22"/>
        <v>8,358</v>
      </c>
      <c r="EE208" s="251" t="str">
        <f t="shared" ref="EE208:EF208" si="842">ED208/1000</f>
        <v>8.4</v>
      </c>
      <c r="EF208" s="252" t="str">
        <f t="shared" si="842"/>
        <v>0.01</v>
      </c>
      <c r="EG208" s="544" t="str">
        <f t="shared" si="24"/>
        <v>0.0084</v>
      </c>
      <c r="EH208" s="225" t="s">
        <v>12</v>
      </c>
    </row>
    <row r="209">
      <c r="A209" s="33"/>
      <c r="B209" s="116" t="s">
        <v>1063</v>
      </c>
      <c r="C209" s="227" t="s">
        <v>886</v>
      </c>
      <c r="D209" s="227">
        <v>1.0</v>
      </c>
      <c r="E209" s="227">
        <v>1.0</v>
      </c>
      <c r="F209" s="227">
        <v>1.0</v>
      </c>
      <c r="G209" s="253" t="str">
        <f t="shared" si="5"/>
        <v>15.6</v>
      </c>
      <c r="H209" s="254">
        <v>7.0</v>
      </c>
      <c r="I209" s="254">
        <v>17.5</v>
      </c>
      <c r="J209" s="254" t="str">
        <f>H209/Main!$D$9</f>
        <v>7</v>
      </c>
      <c r="K209" s="254" t="str">
        <f>I209/Main!$D$10</f>
        <v>17.5</v>
      </c>
      <c r="L209" s="254" t="str">
        <f t="shared" si="6"/>
        <v>2.5</v>
      </c>
      <c r="M209" s="254">
        <v>1.0</v>
      </c>
      <c r="N209" s="255"/>
      <c r="O209" s="255"/>
      <c r="P209" s="255"/>
      <c r="Q209" s="256"/>
      <c r="R209" s="255"/>
      <c r="S209" s="257"/>
      <c r="T209" s="257"/>
      <c r="U209" s="255"/>
      <c r="V209" s="255"/>
      <c r="W209" s="257"/>
      <c r="X209" s="257"/>
      <c r="Y209" s="255"/>
      <c r="Z209" s="255"/>
      <c r="AA209" s="255"/>
      <c r="AB209" s="255"/>
      <c r="AC209" s="335" t="s">
        <v>12</v>
      </c>
      <c r="AD209" s="309">
        <v>16.0</v>
      </c>
      <c r="AE209" s="225">
        <v>0.0</v>
      </c>
      <c r="AF209" s="225">
        <v>0.0</v>
      </c>
      <c r="AG209" s="225">
        <v>0.0</v>
      </c>
      <c r="AH209" s="225">
        <v>0.0</v>
      </c>
      <c r="AI209" s="225">
        <v>0.0</v>
      </c>
      <c r="AJ209" s="225">
        <v>0.0</v>
      </c>
      <c r="AK209" s="225">
        <v>0.0</v>
      </c>
      <c r="AL209" s="225">
        <v>0.0</v>
      </c>
      <c r="AM209" s="225">
        <v>0.0</v>
      </c>
      <c r="AN209" s="225">
        <v>0.0</v>
      </c>
      <c r="AO209" s="225">
        <v>0.0</v>
      </c>
      <c r="AP209" s="225">
        <v>0.0</v>
      </c>
      <c r="AQ209" s="225">
        <v>0.0</v>
      </c>
      <c r="AR209" s="225">
        <v>0.0</v>
      </c>
      <c r="AS209" s="225">
        <v>0.0</v>
      </c>
      <c r="AT209" s="225">
        <v>0.0</v>
      </c>
      <c r="AU209" s="225">
        <v>0.0</v>
      </c>
      <c r="AV209" s="225">
        <v>0.0</v>
      </c>
      <c r="AW209" s="225">
        <v>0.0</v>
      </c>
      <c r="AX209" s="225">
        <v>0.0</v>
      </c>
      <c r="AY209" s="553" t="str">
        <f t="shared" ref="AY209:BS209" si="843">IF(AD209 = 0, "", AD209)</f>
        <v>16</v>
      </c>
      <c r="AZ209" s="227" t="str">
        <f t="shared" si="843"/>
        <v/>
      </c>
      <c r="BA209" s="227" t="str">
        <f t="shared" si="843"/>
        <v/>
      </c>
      <c r="BB209" s="227" t="str">
        <f t="shared" si="843"/>
        <v/>
      </c>
      <c r="BC209" s="227" t="str">
        <f t="shared" si="843"/>
        <v/>
      </c>
      <c r="BD209" s="227" t="str">
        <f t="shared" si="843"/>
        <v/>
      </c>
      <c r="BE209" s="227" t="str">
        <f t="shared" si="843"/>
        <v/>
      </c>
      <c r="BF209" s="227" t="str">
        <f t="shared" si="843"/>
        <v/>
      </c>
      <c r="BG209" s="227" t="str">
        <f t="shared" si="843"/>
        <v/>
      </c>
      <c r="BH209" s="227" t="str">
        <f t="shared" si="843"/>
        <v/>
      </c>
      <c r="BI209" s="227" t="str">
        <f t="shared" si="843"/>
        <v/>
      </c>
      <c r="BJ209" s="227" t="str">
        <f t="shared" si="843"/>
        <v/>
      </c>
      <c r="BK209" s="227" t="str">
        <f t="shared" si="843"/>
        <v/>
      </c>
      <c r="BL209" s="227" t="str">
        <f t="shared" si="843"/>
        <v/>
      </c>
      <c r="BM209" s="227" t="str">
        <f t="shared" si="843"/>
        <v/>
      </c>
      <c r="BN209" s="227" t="str">
        <f t="shared" si="843"/>
        <v/>
      </c>
      <c r="BO209" s="227" t="str">
        <f t="shared" si="843"/>
        <v/>
      </c>
      <c r="BP209" s="227" t="str">
        <f t="shared" si="843"/>
        <v/>
      </c>
      <c r="BQ209" s="227" t="str">
        <f t="shared" si="843"/>
        <v/>
      </c>
      <c r="BR209" s="227" t="str">
        <f t="shared" si="843"/>
        <v/>
      </c>
      <c r="BS209" s="238" t="str">
        <f t="shared" si="843"/>
        <v/>
      </c>
      <c r="BT209" s="239" t="str">
        <f>$AY209*Assembly!Y$4+$AZ209*Assembly!Y$5+$BA209*Assembly!Y$6+$BB209*Assembly!Y$7+$BC209*Assembly!Y$8+$BD209*Assembly!Y$9+$BE209*Assembly!Y$10+$BF209*Assembly!Y$11+$BG209*Assembly!Y$12+$BH209*Assembly!Y$13+$BI209*Assembly!Y$14+$BJ209*Assembly!Y$15+$BK209*Assembly!Y$16+$BL209*Assembly!Y$17+$BM209*Assembly!Y$18+$BN209*Assembly!Y$19+$BO209*Assembly!Y$20+$BP209*Assembly!Y$21+$BQ209*Assembly!Y$22+$BR209*Assembly!Y$23+$BS209*Assembly!Y$24</f>
        <v>320</v>
      </c>
      <c r="BU209" s="225" t="str">
        <f t="shared" si="8"/>
        <v>20</v>
      </c>
      <c r="BV209" s="225" t="str">
        <f>$AY209*Assembly!AC$4+$AZ209*Assembly!AC$5+$BA209*Assembly!AC$6+$BB209*Assembly!AC$7+$BC209*Assembly!AC$8+$BD209*Assembly!AC$9+$BE209*Assembly!AC$10+$BF209*Assembly!AC$11+$BG209*Assembly!AC$12+$BH209*Assembly!AC$13+$BI209*Assembly!AC$14+$BJ209*Assembly!AC$15+$BK209*Assembly!AC$16+$BL209*Assembly!AC$17+$BM209*Assembly!AC$18+$BN209*Assembly!AC$19+$BO209*Assembly!AC$20+$BP209*Assembly!AC$21+$BQ209*Assembly!AC$22+$BR209*Assembly!AC$23+$BS209*Assembly!AC$24</f>
        <v>1,600</v>
      </c>
      <c r="BW209" s="240" t="str">
        <f t="shared" si="9"/>
        <v>5.00</v>
      </c>
      <c r="BX209" s="241" t="str">
        <f t="shared" si="10"/>
        <v>102</v>
      </c>
      <c r="BY209" s="242" t="str">
        <f t="shared" si="11"/>
        <v>78.1</v>
      </c>
      <c r="BZ209" s="225"/>
      <c r="CA209" s="225" t="str">
        <f>$AY209*Assembly!X$4+$AZ209*Assembly!X$5+$BA209*Assembly!X$6+$BB209*Assembly!X$7+$BC209*Assembly!X$8+$BD209*Assembly!X$9+$BE209*Assembly!X$10+$BF209*Assembly!X$11+$BG209*Assembly!X$12+$BH209*Assembly!X$13+$BI209*Assembly!X$14+$BJ209*Assembly!X$15+$BK209*Assembly!X$16+$BL209*Assembly!X$17+$BM209*Assembly!X$18+$BN209*Assembly!X$19+$BO209*Assembly!X$20+$BP209*Assembly!X$21+$BQ209*Assembly!X$22+$BR209*Assembly!X$23+$BS209*Assembly!X$24</f>
        <v>16</v>
      </c>
      <c r="CB209" s="225" t="str">
        <f t="shared" si="12"/>
        <v>2,489</v>
      </c>
      <c r="CC209" s="223" t="str">
        <f t="shared" si="13"/>
        <v>0.0025</v>
      </c>
      <c r="CD209" s="243" t="str">
        <f>$AY209*Assembly!AB$4+$AZ209*Assembly!AB$5+$BA209*Assembly!AB$6+$BB209*Assembly!AB$7+$BC209*Assembly!AB$8+$BD209*Assembly!AB$9+$BE209*Assembly!AB$10+$BF209*Assembly!AB$11+$BG209*Assembly!AB$12+$BH209*Assembly!AB$13+$BI209*Assembly!AB$14+$BJ209*Assembly!AB$15+$BK209*Assembly!AB$16+$BL209*Assembly!AB$17+$BM209*Assembly!AB$18+$BN209*Assembly!AB$19+$BO209*Assembly!AB$20+$BP209*Assembly!AB$21+$BQ209*Assembly!AB$22+$BR209*Assembly!AB$23+$BS209*Assembly!AB$24</f>
        <v>48</v>
      </c>
      <c r="CE209" s="256" t="str">
        <f>$AY209*Assembly!M$4+$AZ209*Assembly!M$5+$BA209*Assembly!M$6+$BB209*Assembly!M$7+$BC209*Assembly!M$8+$BD209*Assembly!M$9+$BE209*Assembly!M$10+$BF209*Assembly!M$11+$BG209*Assembly!M$12+$BH209*Assembly!M$13+$BI209*Assembly!M$14+$BJ209*Assembly!M$15+$BK209*Assembly!M$16+$BL209*Assembly!M$17+$BM209*Assembly!M$18+$BN209*Assembly!M$19+$BO209*Assembly!M$20+$BP209*Assembly!M$21+$BQ209*Assembly!M$22+$BR209*Assembly!M$23+$BS209*Assembly!M$24</f>
        <v>336</v>
      </c>
      <c r="CF209" s="256" t="str">
        <f>$AY209*Assembly!N$4+$AZ209*Assembly!N$5+$BA209*Assembly!N$6+$BB209*Assembly!N$7+$BC209*Assembly!N$8+$BD209*Assembly!N$9+$BE209*Assembly!N$10+$BF209*Assembly!N$11+$BG209*Assembly!N$12+$BH209*Assembly!N$13+$BI209*Assembly!N$14+$BJ209*Assembly!N$15+$BK209*Assembly!N$16+$BL209*Assembly!N$17+$BM209*Assembly!N$18+$BN209*Assembly!N$19+$BO209*Assembly!N$20+$BP209*Assembly!N$21+$BQ209*Assembly!N$22+$BR209*Assembly!N$23+$BS209*Assembly!N$24</f>
        <v>0</v>
      </c>
      <c r="CG209" s="256" t="str">
        <f>$AY209*Assembly!O$4+$AZ209*Assembly!O$5+$BA209*Assembly!O$6+$BB209*Assembly!O$7+$BC209*Assembly!O$8+$BD209*Assembly!O$9+$BE209*Assembly!O$10+$BF209*Assembly!O$11+$BG209*Assembly!O$12+$BH209*Assembly!O$13+$BI209*Assembly!O$14+$BJ209*Assembly!O$15+$BK209*Assembly!O$16+$BL209*Assembly!O$17+$BM209*Assembly!O$18+$BN209*Assembly!O$19+$BO209*Assembly!O$20+$BP209*Assembly!O$21+$BQ209*Assembly!O$22+$BR209*Assembly!O$23+$BS209*Assembly!O$24</f>
        <v>0</v>
      </c>
      <c r="CH209" s="254" t="str">
        <f>$AY209*Assembly!P$4+$AZ209*Assembly!P$5+$BA209*Assembly!P$6+$BB209*Assembly!P$7+$BC209*Assembly!P$8+$BD209*Assembly!P$9+$BE209*Assembly!P$10+$BF209*Assembly!P$11+$BG209*Assembly!P$12+$BH209*Assembly!P$13+$BI209*Assembly!P$14+$BJ209*Assembly!P$15+$BK209*Assembly!P$16+$BL209*Assembly!P$17+$BM209*Assembly!P$18+$BN209*Assembly!P$19+$BO209*Assembly!P$20+$BP209*Assembly!P$21+$BQ209*Assembly!P$22+$BR209*Assembly!P$23+$BS209*Assembly!P$24</f>
        <v>0</v>
      </c>
      <c r="CI209" s="254" t="str">
        <f>$AY209*Assembly!Q$4+$AZ209*Assembly!Q$5+$BA209*Assembly!Q$6+$BB209*Assembly!Q$7+$BC209*Assembly!Q$8+$BD209*Assembly!Q$9+$BE209*Assembly!Q$10+$BF209*Assembly!Q$11+$BG209*Assembly!Q$12+$BH209*Assembly!Q$13+$BI209*Assembly!Q$14+$BJ209*Assembly!Q$15+$BK209*Assembly!Q$16+$BL209*Assembly!Q$17+$BM209*Assembly!Q$18+$BN209*Assembly!Q$19+$BO209*Assembly!Q$20+$BP209*Assembly!Q$21+$BQ209*Assembly!Q$22+$BR209*Assembly!Q$23+$BS209*Assembly!Q$24</f>
        <v>0</v>
      </c>
      <c r="CJ209" s="256" t="str">
        <f>$AY209*Assembly!R$4+$AZ209*Assembly!R$5+$BA209*Assembly!R$6+$BB209*Assembly!R$7+$BC209*Assembly!R$8+$BD209*Assembly!R$9+$BE209*Assembly!R$10+$BF209*Assembly!R$11+$BG209*Assembly!R$12+$BH209*Assembly!R$13+$BI209*Assembly!R$14+$BJ209*Assembly!R$15+$BK209*Assembly!R$16+$BL209*Assembly!R$17+$BM209*Assembly!R$18+$BN209*Assembly!R$19+$BO209*Assembly!R$20+$BP209*Assembly!R$21+$BQ209*Assembly!R$22+$BR209*Assembly!R$23+$BS209*Assembly!R$24</f>
        <v>0</v>
      </c>
      <c r="CK209" s="254" t="str">
        <f>$AY209*Assembly!S$4+$AZ209*Assembly!S$5+$BA209*Assembly!S$6+$BB209*Assembly!S$7+$BC209*Assembly!S$8+$BD209*Assembly!S$9+$BE209*Assembly!S$10+$BF209*Assembly!S$11+$BG209*Assembly!S$12+$BH209*Assembly!S$13+$BI209*Assembly!S$14+$BJ209*Assembly!S$15+$BK209*Assembly!S$16+$BL209*Assembly!S$17+$BM209*Assembly!S$18+$BN209*Assembly!S$19+$BO209*Assembly!S$20+$BP209*Assembly!S$21+$BQ209*Assembly!S$22+$BR209*Assembly!S$23+$BS209*Assembly!S$24</f>
        <v>0</v>
      </c>
      <c r="CL209" s="254" t="str">
        <f>$AY209*Assembly!T$4+$AZ209*Assembly!T$5+$BA209*Assembly!T$6+$BB209*Assembly!T$7+$BC209*Assembly!T$8+$BD209*Assembly!T$9+$BE209*Assembly!T$10+$BF209*Assembly!T$11+$BG209*Assembly!T$12+$BH209*Assembly!T$13+$BI209*Assembly!T$14+$BJ209*Assembly!T$15+$BK209*Assembly!T$16+$BL209*Assembly!T$17+$BM209*Assembly!T$18+$BN209*Assembly!T$19+$BO209*Assembly!T$20+$BP209*Assembly!T$21+$BQ209*Assembly!T$22+$BR209*Assembly!T$23+$BS209*Assembly!T$24</f>
        <v>0</v>
      </c>
      <c r="CM209" s="254" t="str">
        <f>$AY209*Assembly!U$4+$AZ209*Assembly!U$5+$BA209*Assembly!U$6+$BB209*Assembly!U$7+$BC209*Assembly!U$8+$BD209*Assembly!U$9+$BE209*Assembly!U$10+$BF209*Assembly!U$11+$BG209*Assembly!U$12+$BH209*Assembly!U$13+$BI209*Assembly!U$14+$BJ209*Assembly!U$15+$BK209*Assembly!U$16+$BL209*Assembly!U$17+$BM209*Assembly!U$18+$BN209*Assembly!U$19+$BO209*Assembly!U$20+$BP209*Assembly!U$21+$BQ209*Assembly!U$22+$BR209*Assembly!U$23+$BS209*Assembly!U$24</f>
        <v>0</v>
      </c>
      <c r="CN209" s="256" t="str">
        <f>$AY209*Assembly!V$4+$AZ209*Assembly!V$5+$BA209*Assembly!V$6+$BB209*Assembly!V$7+$BC209*Assembly!V$8+$BD209*Assembly!V$9+$BE209*Assembly!V$10+$BF209*Assembly!V$11+$BG209*Assembly!V$12+$BH209*Assembly!V$13+$BI209*Assembly!V$14+$BJ209*Assembly!V$15+$BK209*Assembly!V$16+$BL209*Assembly!V$17+$BM209*Assembly!V$18+$BN209*Assembly!V$19+$BO209*Assembly!V$20+$BP209*Assembly!V$21+$BQ209*Assembly!V$22+$BR209*Assembly!V$23+$BS209*Assembly!V$24</f>
        <v>0</v>
      </c>
      <c r="CO209" s="256" t="str">
        <f>CE209*Refining!$F$3</f>
        <v>600</v>
      </c>
      <c r="CP209" s="256" t="str">
        <f>CF209*Refining!$F$4</f>
        <v>0</v>
      </c>
      <c r="CQ209" s="256" t="str">
        <f>CG209*Refining!$F$5</f>
        <v>0</v>
      </c>
      <c r="CR209" s="256" t="str">
        <f>CH209*Refining!$F$6</f>
        <v>0</v>
      </c>
      <c r="CS209" s="256" t="str">
        <f>CI209*Refining!$F$7</f>
        <v>0</v>
      </c>
      <c r="CT209" s="256" t="str">
        <f>CJ209*Refining!$F$8</f>
        <v>0</v>
      </c>
      <c r="CU209" s="256" t="str">
        <f>CK209*Refining!$F$9</f>
        <v>0</v>
      </c>
      <c r="CV209" s="256" t="str">
        <f>CL209*Refining!$F$10</f>
        <v>0</v>
      </c>
      <c r="CW209" s="256" t="str">
        <f>CM209*Refining!$F$11</f>
        <v>0</v>
      </c>
      <c r="CX209" s="256" t="str">
        <f>CN209*Refining!$F$12</f>
        <v>0</v>
      </c>
      <c r="CY209" s="248" t="str">
        <f t="shared" ref="CY209:DR209" si="844">IF(CE209 = 0, "", CE209)</f>
        <v>336</v>
      </c>
      <c r="CZ209" s="245" t="str">
        <f t="shared" si="844"/>
        <v/>
      </c>
      <c r="DA209" s="245" t="str">
        <f t="shared" si="844"/>
        <v/>
      </c>
      <c r="DB209" s="245" t="str">
        <f t="shared" si="844"/>
        <v/>
      </c>
      <c r="DC209" s="245" t="str">
        <f t="shared" si="844"/>
        <v/>
      </c>
      <c r="DD209" s="245" t="str">
        <f t="shared" si="844"/>
        <v/>
      </c>
      <c r="DE209" s="245" t="str">
        <f t="shared" si="844"/>
        <v/>
      </c>
      <c r="DF209" s="245" t="str">
        <f t="shared" si="844"/>
        <v/>
      </c>
      <c r="DG209" s="245" t="str">
        <f t="shared" si="844"/>
        <v/>
      </c>
      <c r="DH209" s="246" t="str">
        <f t="shared" si="844"/>
        <v/>
      </c>
      <c r="DI209" s="248" t="str">
        <f t="shared" si="844"/>
        <v>600</v>
      </c>
      <c r="DJ209" s="245" t="str">
        <f t="shared" si="844"/>
        <v/>
      </c>
      <c r="DK209" s="245" t="str">
        <f t="shared" si="844"/>
        <v/>
      </c>
      <c r="DL209" s="245" t="str">
        <f t="shared" si="844"/>
        <v/>
      </c>
      <c r="DM209" s="245" t="str">
        <f t="shared" si="844"/>
        <v/>
      </c>
      <c r="DN209" s="245" t="str">
        <f t="shared" si="844"/>
        <v/>
      </c>
      <c r="DO209" s="245" t="str">
        <f t="shared" si="844"/>
        <v/>
      </c>
      <c r="DP209" s="245" t="str">
        <f t="shared" si="844"/>
        <v/>
      </c>
      <c r="DQ209" s="245" t="str">
        <f t="shared" si="844"/>
        <v/>
      </c>
      <c r="DR209" s="246" t="str">
        <f t="shared" si="844"/>
        <v/>
      </c>
      <c r="DS209" s="248" t="str">
        <f t="shared" si="15"/>
        <v>336</v>
      </c>
      <c r="DT209" s="249" t="str">
        <f t="shared" si="16"/>
        <v>600</v>
      </c>
      <c r="DU209" s="225" t="str">
        <f>CY209*'Ores &amp; Ingots'!$C$3+CZ209*'Ores &amp; Ingots'!$C$4+DA209*'Ores &amp; Ingots'!$C$5+DB209*'Ores &amp; Ingots'!$C$6+DC209*'Ores &amp; Ingots'!$C$7+DD209*'Ores &amp; Ingots'!$C$8+DE209*'Ores &amp; Ingots'!$C$9+DF209*'Ores &amp; Ingots'!$C$10+DG209*'Ores &amp; Ingots'!$C$11+DH209*'Ores &amp; Ingots'!$C$12</f>
        <v>43</v>
      </c>
      <c r="DV209" s="225" t="str">
        <f>DI209*'Ores &amp; Ingots'!$B$3+DJ209*'Ores &amp; Ingots'!$B$4+DK209*'Ores &amp; Ingots'!$B$5+DL209*'Ores &amp; Ingots'!$B$6+DM209*'Ores &amp; Ingots'!$B$7+DN209*'Ores &amp; Ingots'!$B$8+DO209*'Ores &amp; Ingots'!$B$9+DP209*'Ores &amp; Ingots'!$B$10+DQ209*'Ores &amp; Ingots'!$B$11+DR209*'Ores &amp; Ingots'!$B$12</f>
        <v>222</v>
      </c>
      <c r="DW209" s="249" t="str">
        <f>CY209*Refining!$G$3+CZ209*Refining!$G$4+DA209*Refining!$G$5+DB209*Refining!$G$6+DC209*Refining!$G$7+DD209*Refining!$G$8+DE209*Refining!$G$9+DF209*Refining!$G$10+DG209*Refining!$G$11+DH209*Refining!$G$12</f>
        <v>23</v>
      </c>
      <c r="DX209" s="249" t="str">
        <f t="shared" si="17"/>
        <v>3,590</v>
      </c>
      <c r="DY209" s="250" t="str">
        <f t="shared" si="18"/>
        <v>0.0036</v>
      </c>
      <c r="DZ209" s="248" t="str">
        <f t="shared" si="19"/>
        <v>46</v>
      </c>
      <c r="EA209" s="251" t="str">
        <f t="shared" ref="EA209:EB209" si="845">DZ209/60</f>
        <v>0.8</v>
      </c>
      <c r="EB209" s="251" t="str">
        <f t="shared" si="845"/>
        <v>0.0</v>
      </c>
      <c r="EC209" s="543" t="str">
        <f t="shared" si="21"/>
        <v>0.00</v>
      </c>
      <c r="ED209" s="248" t="str">
        <f t="shared" si="22"/>
        <v>6,079</v>
      </c>
      <c r="EE209" s="251" t="str">
        <f t="shared" ref="EE209:EF209" si="846">ED209/1000</f>
        <v>6.1</v>
      </c>
      <c r="EF209" s="252" t="str">
        <f t="shared" si="846"/>
        <v>0.01</v>
      </c>
      <c r="EG209" s="544" t="str">
        <f t="shared" si="24"/>
        <v>0.0061</v>
      </c>
      <c r="EH209" s="225" t="s">
        <v>12</v>
      </c>
    </row>
    <row r="210">
      <c r="A210" s="33"/>
      <c r="B210" s="116" t="s">
        <v>1064</v>
      </c>
      <c r="C210" s="227" t="s">
        <v>886</v>
      </c>
      <c r="D210" s="227">
        <v>1.0</v>
      </c>
      <c r="E210" s="227">
        <v>1.0</v>
      </c>
      <c r="F210" s="227">
        <v>1.0</v>
      </c>
      <c r="G210" s="253" t="str">
        <f t="shared" si="5"/>
        <v>15.6</v>
      </c>
      <c r="H210" s="254">
        <v>8.0</v>
      </c>
      <c r="I210" s="254">
        <v>20.0</v>
      </c>
      <c r="J210" s="254" t="str">
        <f>H210/Main!$D$9</f>
        <v>8</v>
      </c>
      <c r="K210" s="254" t="str">
        <f>I210/Main!$D$10</f>
        <v>20</v>
      </c>
      <c r="L210" s="254" t="str">
        <f t="shared" si="6"/>
        <v>2.5</v>
      </c>
      <c r="M210" s="254">
        <v>1.0</v>
      </c>
      <c r="N210" s="255"/>
      <c r="O210" s="255"/>
      <c r="P210" s="255"/>
      <c r="Q210" s="256"/>
      <c r="R210" s="255"/>
      <c r="S210" s="257"/>
      <c r="T210" s="257"/>
      <c r="U210" s="255"/>
      <c r="V210" s="255"/>
      <c r="W210" s="257"/>
      <c r="X210" s="257"/>
      <c r="Y210" s="255"/>
      <c r="Z210" s="255"/>
      <c r="AA210" s="255"/>
      <c r="AB210" s="255"/>
      <c r="AC210" s="335" t="s">
        <v>12</v>
      </c>
      <c r="AD210" s="309">
        <v>22.0</v>
      </c>
      <c r="AE210" s="225">
        <v>0.0</v>
      </c>
      <c r="AF210" s="225">
        <v>0.0</v>
      </c>
      <c r="AG210" s="225">
        <v>0.0</v>
      </c>
      <c r="AH210" s="225">
        <v>0.0</v>
      </c>
      <c r="AI210" s="225">
        <v>0.0</v>
      </c>
      <c r="AJ210" s="225">
        <v>0.0</v>
      </c>
      <c r="AK210" s="225">
        <v>0.0</v>
      </c>
      <c r="AL210" s="225">
        <v>0.0</v>
      </c>
      <c r="AM210" s="225">
        <v>0.0</v>
      </c>
      <c r="AN210" s="225">
        <v>0.0</v>
      </c>
      <c r="AO210" s="225">
        <v>0.0</v>
      </c>
      <c r="AP210" s="225">
        <v>0.0</v>
      </c>
      <c r="AQ210" s="225">
        <v>0.0</v>
      </c>
      <c r="AR210" s="225">
        <v>0.0</v>
      </c>
      <c r="AS210" s="225">
        <v>0.0</v>
      </c>
      <c r="AT210" s="225">
        <v>0.0</v>
      </c>
      <c r="AU210" s="225">
        <v>0.0</v>
      </c>
      <c r="AV210" s="225">
        <v>0.0</v>
      </c>
      <c r="AW210" s="225">
        <v>0.0</v>
      </c>
      <c r="AX210" s="225">
        <v>0.0</v>
      </c>
      <c r="AY210" s="553" t="str">
        <f t="shared" ref="AY210:BS210" si="847">IF(AD210 = 0, "", AD210)</f>
        <v>22</v>
      </c>
      <c r="AZ210" s="227" t="str">
        <f t="shared" si="847"/>
        <v/>
      </c>
      <c r="BA210" s="227" t="str">
        <f t="shared" si="847"/>
        <v/>
      </c>
      <c r="BB210" s="227" t="str">
        <f t="shared" si="847"/>
        <v/>
      </c>
      <c r="BC210" s="227" t="str">
        <f t="shared" si="847"/>
        <v/>
      </c>
      <c r="BD210" s="227" t="str">
        <f t="shared" si="847"/>
        <v/>
      </c>
      <c r="BE210" s="227" t="str">
        <f t="shared" si="847"/>
        <v/>
      </c>
      <c r="BF210" s="227" t="str">
        <f t="shared" si="847"/>
        <v/>
      </c>
      <c r="BG210" s="227" t="str">
        <f t="shared" si="847"/>
        <v/>
      </c>
      <c r="BH210" s="227" t="str">
        <f t="shared" si="847"/>
        <v/>
      </c>
      <c r="BI210" s="227" t="str">
        <f t="shared" si="847"/>
        <v/>
      </c>
      <c r="BJ210" s="227" t="str">
        <f t="shared" si="847"/>
        <v/>
      </c>
      <c r="BK210" s="227" t="str">
        <f t="shared" si="847"/>
        <v/>
      </c>
      <c r="BL210" s="227" t="str">
        <f t="shared" si="847"/>
        <v/>
      </c>
      <c r="BM210" s="227" t="str">
        <f t="shared" si="847"/>
        <v/>
      </c>
      <c r="BN210" s="227" t="str">
        <f t="shared" si="847"/>
        <v/>
      </c>
      <c r="BO210" s="227" t="str">
        <f t="shared" si="847"/>
        <v/>
      </c>
      <c r="BP210" s="227" t="str">
        <f t="shared" si="847"/>
        <v/>
      </c>
      <c r="BQ210" s="227" t="str">
        <f t="shared" si="847"/>
        <v/>
      </c>
      <c r="BR210" s="227" t="str">
        <f t="shared" si="847"/>
        <v/>
      </c>
      <c r="BS210" s="238" t="str">
        <f t="shared" si="847"/>
        <v/>
      </c>
      <c r="BT210" s="239" t="str">
        <f>$AY210*Assembly!Y$4+$AZ210*Assembly!Y$5+$BA210*Assembly!Y$6+$BB210*Assembly!Y$7+$BC210*Assembly!Y$8+$BD210*Assembly!Y$9+$BE210*Assembly!Y$10+$BF210*Assembly!Y$11+$BG210*Assembly!Y$12+$BH210*Assembly!Y$13+$BI210*Assembly!Y$14+$BJ210*Assembly!Y$15+$BK210*Assembly!Y$16+$BL210*Assembly!Y$17+$BM210*Assembly!Y$18+$BN210*Assembly!Y$19+$BO210*Assembly!Y$20+$BP210*Assembly!Y$21+$BQ210*Assembly!Y$22+$BR210*Assembly!Y$23+$BS210*Assembly!Y$24</f>
        <v>440</v>
      </c>
      <c r="BU210" s="225" t="str">
        <f t="shared" si="8"/>
        <v>28</v>
      </c>
      <c r="BV210" s="225" t="str">
        <f>$AY210*Assembly!AC$4+$AZ210*Assembly!AC$5+$BA210*Assembly!AC$6+$BB210*Assembly!AC$7+$BC210*Assembly!AC$8+$BD210*Assembly!AC$9+$BE210*Assembly!AC$10+$BF210*Assembly!AC$11+$BG210*Assembly!AC$12+$BH210*Assembly!AC$13+$BI210*Assembly!AC$14+$BJ210*Assembly!AC$15+$BK210*Assembly!AC$16+$BL210*Assembly!AC$17+$BM210*Assembly!AC$18+$BN210*Assembly!AC$19+$BO210*Assembly!AC$20+$BP210*Assembly!AC$21+$BQ210*Assembly!AC$22+$BR210*Assembly!AC$23+$BS210*Assembly!AC$24</f>
        <v>2,200</v>
      </c>
      <c r="BW210" s="240" t="str">
        <f t="shared" si="9"/>
        <v>5.00</v>
      </c>
      <c r="BX210" s="241" t="str">
        <f t="shared" si="10"/>
        <v>141</v>
      </c>
      <c r="BY210" s="242" t="str">
        <f t="shared" si="11"/>
        <v>78.1</v>
      </c>
      <c r="BZ210" s="225"/>
      <c r="CA210" s="225" t="str">
        <f>$AY210*Assembly!X$4+$AZ210*Assembly!X$5+$BA210*Assembly!X$6+$BB210*Assembly!X$7+$BC210*Assembly!X$8+$BD210*Assembly!X$9+$BE210*Assembly!X$10+$BF210*Assembly!X$11+$BG210*Assembly!X$12+$BH210*Assembly!X$13+$BI210*Assembly!X$14+$BJ210*Assembly!X$15+$BK210*Assembly!X$16+$BL210*Assembly!X$17+$BM210*Assembly!X$18+$BN210*Assembly!X$19+$BO210*Assembly!X$20+$BP210*Assembly!X$21+$BQ210*Assembly!X$22+$BR210*Assembly!X$23+$BS210*Assembly!X$24</f>
        <v>22</v>
      </c>
      <c r="CB210" s="225" t="str">
        <f t="shared" si="12"/>
        <v>3,422</v>
      </c>
      <c r="CC210" s="223" t="str">
        <f t="shared" si="13"/>
        <v>0.0034</v>
      </c>
      <c r="CD210" s="243" t="str">
        <f>$AY210*Assembly!AB$4+$AZ210*Assembly!AB$5+$BA210*Assembly!AB$6+$BB210*Assembly!AB$7+$BC210*Assembly!AB$8+$BD210*Assembly!AB$9+$BE210*Assembly!AB$10+$BF210*Assembly!AB$11+$BG210*Assembly!AB$12+$BH210*Assembly!AB$13+$BI210*Assembly!AB$14+$BJ210*Assembly!AB$15+$BK210*Assembly!AB$16+$BL210*Assembly!AB$17+$BM210*Assembly!AB$18+$BN210*Assembly!AB$19+$BO210*Assembly!AB$20+$BP210*Assembly!AB$21+$BQ210*Assembly!AB$22+$BR210*Assembly!AB$23+$BS210*Assembly!AB$24</f>
        <v>66</v>
      </c>
      <c r="CE210" s="256" t="str">
        <f>$AY210*Assembly!M$4+$AZ210*Assembly!M$5+$BA210*Assembly!M$6+$BB210*Assembly!M$7+$BC210*Assembly!M$8+$BD210*Assembly!M$9+$BE210*Assembly!M$10+$BF210*Assembly!M$11+$BG210*Assembly!M$12+$BH210*Assembly!M$13+$BI210*Assembly!M$14+$BJ210*Assembly!M$15+$BK210*Assembly!M$16+$BL210*Assembly!M$17+$BM210*Assembly!M$18+$BN210*Assembly!M$19+$BO210*Assembly!M$20+$BP210*Assembly!M$21+$BQ210*Assembly!M$22+$BR210*Assembly!M$23+$BS210*Assembly!M$24</f>
        <v>462</v>
      </c>
      <c r="CF210" s="256" t="str">
        <f>$AY210*Assembly!N$4+$AZ210*Assembly!N$5+$BA210*Assembly!N$6+$BB210*Assembly!N$7+$BC210*Assembly!N$8+$BD210*Assembly!N$9+$BE210*Assembly!N$10+$BF210*Assembly!N$11+$BG210*Assembly!N$12+$BH210*Assembly!N$13+$BI210*Assembly!N$14+$BJ210*Assembly!N$15+$BK210*Assembly!N$16+$BL210*Assembly!N$17+$BM210*Assembly!N$18+$BN210*Assembly!N$19+$BO210*Assembly!N$20+$BP210*Assembly!N$21+$BQ210*Assembly!N$22+$BR210*Assembly!N$23+$BS210*Assembly!N$24</f>
        <v>0</v>
      </c>
      <c r="CG210" s="256" t="str">
        <f>$AY210*Assembly!O$4+$AZ210*Assembly!O$5+$BA210*Assembly!O$6+$BB210*Assembly!O$7+$BC210*Assembly!O$8+$BD210*Assembly!O$9+$BE210*Assembly!O$10+$BF210*Assembly!O$11+$BG210*Assembly!O$12+$BH210*Assembly!O$13+$BI210*Assembly!O$14+$BJ210*Assembly!O$15+$BK210*Assembly!O$16+$BL210*Assembly!O$17+$BM210*Assembly!O$18+$BN210*Assembly!O$19+$BO210*Assembly!O$20+$BP210*Assembly!O$21+$BQ210*Assembly!O$22+$BR210*Assembly!O$23+$BS210*Assembly!O$24</f>
        <v>0</v>
      </c>
      <c r="CH210" s="254" t="str">
        <f>$AY210*Assembly!P$4+$AZ210*Assembly!P$5+$BA210*Assembly!P$6+$BB210*Assembly!P$7+$BC210*Assembly!P$8+$BD210*Assembly!P$9+$BE210*Assembly!P$10+$BF210*Assembly!P$11+$BG210*Assembly!P$12+$BH210*Assembly!P$13+$BI210*Assembly!P$14+$BJ210*Assembly!P$15+$BK210*Assembly!P$16+$BL210*Assembly!P$17+$BM210*Assembly!P$18+$BN210*Assembly!P$19+$BO210*Assembly!P$20+$BP210*Assembly!P$21+$BQ210*Assembly!P$22+$BR210*Assembly!P$23+$BS210*Assembly!P$24</f>
        <v>0</v>
      </c>
      <c r="CI210" s="254" t="str">
        <f>$AY210*Assembly!Q$4+$AZ210*Assembly!Q$5+$BA210*Assembly!Q$6+$BB210*Assembly!Q$7+$BC210*Assembly!Q$8+$BD210*Assembly!Q$9+$BE210*Assembly!Q$10+$BF210*Assembly!Q$11+$BG210*Assembly!Q$12+$BH210*Assembly!Q$13+$BI210*Assembly!Q$14+$BJ210*Assembly!Q$15+$BK210*Assembly!Q$16+$BL210*Assembly!Q$17+$BM210*Assembly!Q$18+$BN210*Assembly!Q$19+$BO210*Assembly!Q$20+$BP210*Assembly!Q$21+$BQ210*Assembly!Q$22+$BR210*Assembly!Q$23+$BS210*Assembly!Q$24</f>
        <v>0</v>
      </c>
      <c r="CJ210" s="256" t="str">
        <f>$AY210*Assembly!R$4+$AZ210*Assembly!R$5+$BA210*Assembly!R$6+$BB210*Assembly!R$7+$BC210*Assembly!R$8+$BD210*Assembly!R$9+$BE210*Assembly!R$10+$BF210*Assembly!R$11+$BG210*Assembly!R$12+$BH210*Assembly!R$13+$BI210*Assembly!R$14+$BJ210*Assembly!R$15+$BK210*Assembly!R$16+$BL210*Assembly!R$17+$BM210*Assembly!R$18+$BN210*Assembly!R$19+$BO210*Assembly!R$20+$BP210*Assembly!R$21+$BQ210*Assembly!R$22+$BR210*Assembly!R$23+$BS210*Assembly!R$24</f>
        <v>0</v>
      </c>
      <c r="CK210" s="254" t="str">
        <f>$AY210*Assembly!S$4+$AZ210*Assembly!S$5+$BA210*Assembly!S$6+$BB210*Assembly!S$7+$BC210*Assembly!S$8+$BD210*Assembly!S$9+$BE210*Assembly!S$10+$BF210*Assembly!S$11+$BG210*Assembly!S$12+$BH210*Assembly!S$13+$BI210*Assembly!S$14+$BJ210*Assembly!S$15+$BK210*Assembly!S$16+$BL210*Assembly!S$17+$BM210*Assembly!S$18+$BN210*Assembly!S$19+$BO210*Assembly!S$20+$BP210*Assembly!S$21+$BQ210*Assembly!S$22+$BR210*Assembly!S$23+$BS210*Assembly!S$24</f>
        <v>0</v>
      </c>
      <c r="CL210" s="254" t="str">
        <f>$AY210*Assembly!T$4+$AZ210*Assembly!T$5+$BA210*Assembly!T$6+$BB210*Assembly!T$7+$BC210*Assembly!T$8+$BD210*Assembly!T$9+$BE210*Assembly!T$10+$BF210*Assembly!T$11+$BG210*Assembly!T$12+$BH210*Assembly!T$13+$BI210*Assembly!T$14+$BJ210*Assembly!T$15+$BK210*Assembly!T$16+$BL210*Assembly!T$17+$BM210*Assembly!T$18+$BN210*Assembly!T$19+$BO210*Assembly!T$20+$BP210*Assembly!T$21+$BQ210*Assembly!T$22+$BR210*Assembly!T$23+$BS210*Assembly!T$24</f>
        <v>0</v>
      </c>
      <c r="CM210" s="254" t="str">
        <f>$AY210*Assembly!U$4+$AZ210*Assembly!U$5+$BA210*Assembly!U$6+$BB210*Assembly!U$7+$BC210*Assembly!U$8+$BD210*Assembly!U$9+$BE210*Assembly!U$10+$BF210*Assembly!U$11+$BG210*Assembly!U$12+$BH210*Assembly!U$13+$BI210*Assembly!U$14+$BJ210*Assembly!U$15+$BK210*Assembly!U$16+$BL210*Assembly!U$17+$BM210*Assembly!U$18+$BN210*Assembly!U$19+$BO210*Assembly!U$20+$BP210*Assembly!U$21+$BQ210*Assembly!U$22+$BR210*Assembly!U$23+$BS210*Assembly!U$24</f>
        <v>0</v>
      </c>
      <c r="CN210" s="256" t="str">
        <f>$AY210*Assembly!V$4+$AZ210*Assembly!V$5+$BA210*Assembly!V$6+$BB210*Assembly!V$7+$BC210*Assembly!V$8+$BD210*Assembly!V$9+$BE210*Assembly!V$10+$BF210*Assembly!V$11+$BG210*Assembly!V$12+$BH210*Assembly!V$13+$BI210*Assembly!V$14+$BJ210*Assembly!V$15+$BK210*Assembly!V$16+$BL210*Assembly!V$17+$BM210*Assembly!V$18+$BN210*Assembly!V$19+$BO210*Assembly!V$20+$BP210*Assembly!V$21+$BQ210*Assembly!V$22+$BR210*Assembly!V$23+$BS210*Assembly!V$24</f>
        <v>0</v>
      </c>
      <c r="CO210" s="256" t="str">
        <f>CE210*Refining!$F$3</f>
        <v>825</v>
      </c>
      <c r="CP210" s="256" t="str">
        <f>CF210*Refining!$F$4</f>
        <v>0</v>
      </c>
      <c r="CQ210" s="256" t="str">
        <f>CG210*Refining!$F$5</f>
        <v>0</v>
      </c>
      <c r="CR210" s="256" t="str">
        <f>CH210*Refining!$F$6</f>
        <v>0</v>
      </c>
      <c r="CS210" s="256" t="str">
        <f>CI210*Refining!$F$7</f>
        <v>0</v>
      </c>
      <c r="CT210" s="256" t="str">
        <f>CJ210*Refining!$F$8</f>
        <v>0</v>
      </c>
      <c r="CU210" s="256" t="str">
        <f>CK210*Refining!$F$9</f>
        <v>0</v>
      </c>
      <c r="CV210" s="256" t="str">
        <f>CL210*Refining!$F$10</f>
        <v>0</v>
      </c>
      <c r="CW210" s="256" t="str">
        <f>CM210*Refining!$F$11</f>
        <v>0</v>
      </c>
      <c r="CX210" s="256" t="str">
        <f>CN210*Refining!$F$12</f>
        <v>0</v>
      </c>
      <c r="CY210" s="248" t="str">
        <f t="shared" ref="CY210:DR210" si="848">IF(CE210 = 0, "", CE210)</f>
        <v>462</v>
      </c>
      <c r="CZ210" s="245" t="str">
        <f t="shared" si="848"/>
        <v/>
      </c>
      <c r="DA210" s="245" t="str">
        <f t="shared" si="848"/>
        <v/>
      </c>
      <c r="DB210" s="245" t="str">
        <f t="shared" si="848"/>
        <v/>
      </c>
      <c r="DC210" s="245" t="str">
        <f t="shared" si="848"/>
        <v/>
      </c>
      <c r="DD210" s="245" t="str">
        <f t="shared" si="848"/>
        <v/>
      </c>
      <c r="DE210" s="245" t="str">
        <f t="shared" si="848"/>
        <v/>
      </c>
      <c r="DF210" s="245" t="str">
        <f t="shared" si="848"/>
        <v/>
      </c>
      <c r="DG210" s="245" t="str">
        <f t="shared" si="848"/>
        <v/>
      </c>
      <c r="DH210" s="246" t="str">
        <f t="shared" si="848"/>
        <v/>
      </c>
      <c r="DI210" s="248" t="str">
        <f t="shared" si="848"/>
        <v>825</v>
      </c>
      <c r="DJ210" s="245" t="str">
        <f t="shared" si="848"/>
        <v/>
      </c>
      <c r="DK210" s="245" t="str">
        <f t="shared" si="848"/>
        <v/>
      </c>
      <c r="DL210" s="245" t="str">
        <f t="shared" si="848"/>
        <v/>
      </c>
      <c r="DM210" s="245" t="str">
        <f t="shared" si="848"/>
        <v/>
      </c>
      <c r="DN210" s="245" t="str">
        <f t="shared" si="848"/>
        <v/>
      </c>
      <c r="DO210" s="245" t="str">
        <f t="shared" si="848"/>
        <v/>
      </c>
      <c r="DP210" s="245" t="str">
        <f t="shared" si="848"/>
        <v/>
      </c>
      <c r="DQ210" s="245" t="str">
        <f t="shared" si="848"/>
        <v/>
      </c>
      <c r="DR210" s="246" t="str">
        <f t="shared" si="848"/>
        <v/>
      </c>
      <c r="DS210" s="248" t="str">
        <f t="shared" si="15"/>
        <v>462</v>
      </c>
      <c r="DT210" s="249" t="str">
        <f t="shared" si="16"/>
        <v>825</v>
      </c>
      <c r="DU210" s="225" t="str">
        <f>CY210*'Ores &amp; Ingots'!$C$3+CZ210*'Ores &amp; Ingots'!$C$4+DA210*'Ores &amp; Ingots'!$C$5+DB210*'Ores &amp; Ingots'!$C$6+DC210*'Ores &amp; Ingots'!$C$7+DD210*'Ores &amp; Ingots'!$C$8+DE210*'Ores &amp; Ingots'!$C$9+DF210*'Ores &amp; Ingots'!$C$10+DG210*'Ores &amp; Ingots'!$C$11+DH210*'Ores &amp; Ingots'!$C$12</f>
        <v>59</v>
      </c>
      <c r="DV210" s="225" t="str">
        <f>DI210*'Ores &amp; Ingots'!$B$3+DJ210*'Ores &amp; Ingots'!$B$4+DK210*'Ores &amp; Ingots'!$B$5+DL210*'Ores &amp; Ingots'!$B$6+DM210*'Ores &amp; Ingots'!$B$7+DN210*'Ores &amp; Ingots'!$B$8+DO210*'Ores &amp; Ingots'!$B$9+DP210*'Ores &amp; Ingots'!$B$10+DQ210*'Ores &amp; Ingots'!$B$11+DR210*'Ores &amp; Ingots'!$B$12</f>
        <v>305</v>
      </c>
      <c r="DW210" s="249" t="str">
        <f>CY210*Refining!$G$3+CZ210*Refining!$G$4+DA210*Refining!$G$5+DB210*Refining!$G$6+DC210*Refining!$G$7+DD210*Refining!$G$8+DE210*Refining!$G$9+DF210*Refining!$G$10+DG210*Refining!$G$11+DH210*Refining!$G$12</f>
        <v>32</v>
      </c>
      <c r="DX210" s="249" t="str">
        <f t="shared" si="17"/>
        <v>4,936</v>
      </c>
      <c r="DY210" s="250" t="str">
        <f t="shared" si="18"/>
        <v>0.0049</v>
      </c>
      <c r="DZ210" s="248" t="str">
        <f t="shared" si="19"/>
        <v>62</v>
      </c>
      <c r="EA210" s="251" t="str">
        <f t="shared" ref="EA210:EB210" si="849">DZ210/60</f>
        <v>1.0</v>
      </c>
      <c r="EB210" s="251" t="str">
        <f t="shared" si="849"/>
        <v>0.0</v>
      </c>
      <c r="EC210" s="543" t="str">
        <f t="shared" si="21"/>
        <v>0.00</v>
      </c>
      <c r="ED210" s="248" t="str">
        <f t="shared" si="22"/>
        <v>8,358</v>
      </c>
      <c r="EE210" s="251" t="str">
        <f t="shared" ref="EE210:EF210" si="850">ED210/1000</f>
        <v>8.4</v>
      </c>
      <c r="EF210" s="252" t="str">
        <f t="shared" si="850"/>
        <v>0.01</v>
      </c>
      <c r="EG210" s="544" t="str">
        <f t="shared" si="24"/>
        <v>0.0084</v>
      </c>
      <c r="EH210" s="225" t="s">
        <v>12</v>
      </c>
    </row>
    <row r="211">
      <c r="A211" s="42"/>
      <c r="B211" s="108" t="s">
        <v>1065</v>
      </c>
      <c r="C211" s="262" t="s">
        <v>886</v>
      </c>
      <c r="D211" s="262">
        <v>1.0</v>
      </c>
      <c r="E211" s="262">
        <v>1.0</v>
      </c>
      <c r="F211" s="262">
        <v>1.0</v>
      </c>
      <c r="G211" s="315" t="str">
        <f t="shared" si="5"/>
        <v>15.6</v>
      </c>
      <c r="H211" s="316">
        <v>8.0</v>
      </c>
      <c r="I211" s="316">
        <v>20.0</v>
      </c>
      <c r="J211" s="316" t="str">
        <f>H211/Main!$D$9</f>
        <v>8</v>
      </c>
      <c r="K211" s="316" t="str">
        <f>I211/Main!$D$10</f>
        <v>20</v>
      </c>
      <c r="L211" s="316" t="str">
        <f t="shared" si="6"/>
        <v>2.5</v>
      </c>
      <c r="M211" s="316">
        <v>1.0</v>
      </c>
      <c r="N211" s="317"/>
      <c r="O211" s="317"/>
      <c r="P211" s="317"/>
      <c r="Q211" s="318"/>
      <c r="R211" s="317"/>
      <c r="S211" s="319"/>
      <c r="T211" s="319"/>
      <c r="U211" s="317"/>
      <c r="V211" s="317"/>
      <c r="W211" s="319"/>
      <c r="X211" s="319"/>
      <c r="Y211" s="317"/>
      <c r="Z211" s="317"/>
      <c r="AA211" s="317"/>
      <c r="AB211" s="317"/>
      <c r="AC211" s="337" t="s">
        <v>12</v>
      </c>
      <c r="AD211" s="321">
        <v>16.0</v>
      </c>
      <c r="AE211" s="275">
        <v>0.0</v>
      </c>
      <c r="AF211" s="275">
        <v>0.0</v>
      </c>
      <c r="AG211" s="275">
        <v>0.0</v>
      </c>
      <c r="AH211" s="275">
        <v>0.0</v>
      </c>
      <c r="AI211" s="275">
        <v>0.0</v>
      </c>
      <c r="AJ211" s="275">
        <v>0.0</v>
      </c>
      <c r="AK211" s="275">
        <v>0.0</v>
      </c>
      <c r="AL211" s="275">
        <v>0.0</v>
      </c>
      <c r="AM211" s="275">
        <v>0.0</v>
      </c>
      <c r="AN211" s="275">
        <v>0.0</v>
      </c>
      <c r="AO211" s="275">
        <v>0.0</v>
      </c>
      <c r="AP211" s="275">
        <v>0.0</v>
      </c>
      <c r="AQ211" s="275">
        <v>0.0</v>
      </c>
      <c r="AR211" s="275">
        <v>0.0</v>
      </c>
      <c r="AS211" s="275">
        <v>0.0</v>
      </c>
      <c r="AT211" s="275">
        <v>0.0</v>
      </c>
      <c r="AU211" s="275">
        <v>0.0</v>
      </c>
      <c r="AV211" s="275">
        <v>0.0</v>
      </c>
      <c r="AW211" s="275">
        <v>0.0</v>
      </c>
      <c r="AX211" s="275">
        <v>0.0</v>
      </c>
      <c r="AY211" s="554" t="str">
        <f t="shared" ref="AY211:BS211" si="851">IF(AD211 = 0, "", AD211)</f>
        <v>16</v>
      </c>
      <c r="AZ211" s="262" t="str">
        <f t="shared" si="851"/>
        <v/>
      </c>
      <c r="BA211" s="262" t="str">
        <f t="shared" si="851"/>
        <v/>
      </c>
      <c r="BB211" s="262" t="str">
        <f t="shared" si="851"/>
        <v/>
      </c>
      <c r="BC211" s="262" t="str">
        <f t="shared" si="851"/>
        <v/>
      </c>
      <c r="BD211" s="262" t="str">
        <f t="shared" si="851"/>
        <v/>
      </c>
      <c r="BE211" s="262" t="str">
        <f t="shared" si="851"/>
        <v/>
      </c>
      <c r="BF211" s="262" t="str">
        <f t="shared" si="851"/>
        <v/>
      </c>
      <c r="BG211" s="262" t="str">
        <f t="shared" si="851"/>
        <v/>
      </c>
      <c r="BH211" s="262" t="str">
        <f t="shared" si="851"/>
        <v/>
      </c>
      <c r="BI211" s="262" t="str">
        <f t="shared" si="851"/>
        <v/>
      </c>
      <c r="BJ211" s="262" t="str">
        <f t="shared" si="851"/>
        <v/>
      </c>
      <c r="BK211" s="262" t="str">
        <f t="shared" si="851"/>
        <v/>
      </c>
      <c r="BL211" s="262" t="str">
        <f t="shared" si="851"/>
        <v/>
      </c>
      <c r="BM211" s="262" t="str">
        <f t="shared" si="851"/>
        <v/>
      </c>
      <c r="BN211" s="262" t="str">
        <f t="shared" si="851"/>
        <v/>
      </c>
      <c r="BO211" s="262" t="str">
        <f t="shared" si="851"/>
        <v/>
      </c>
      <c r="BP211" s="262" t="str">
        <f t="shared" si="851"/>
        <v/>
      </c>
      <c r="BQ211" s="262" t="str">
        <f t="shared" si="851"/>
        <v/>
      </c>
      <c r="BR211" s="262" t="str">
        <f t="shared" si="851"/>
        <v/>
      </c>
      <c r="BS211" s="273" t="str">
        <f t="shared" si="851"/>
        <v/>
      </c>
      <c r="BT211" s="274" t="str">
        <f>$AY211*Assembly!Y$4+$AZ211*Assembly!Y$5+$BA211*Assembly!Y$6+$BB211*Assembly!Y$7+$BC211*Assembly!Y$8+$BD211*Assembly!Y$9+$BE211*Assembly!Y$10+$BF211*Assembly!Y$11+$BG211*Assembly!Y$12+$BH211*Assembly!Y$13+$BI211*Assembly!Y$14+$BJ211*Assembly!Y$15+$BK211*Assembly!Y$16+$BL211*Assembly!Y$17+$BM211*Assembly!Y$18+$BN211*Assembly!Y$19+$BO211*Assembly!Y$20+$BP211*Assembly!Y$21+$BQ211*Assembly!Y$22+$BR211*Assembly!Y$23+$BS211*Assembly!Y$24</f>
        <v>320</v>
      </c>
      <c r="BU211" s="275" t="str">
        <f t="shared" si="8"/>
        <v>20</v>
      </c>
      <c r="BV211" s="275" t="str">
        <f>$AY211*Assembly!AC$4+$AZ211*Assembly!AC$5+$BA211*Assembly!AC$6+$BB211*Assembly!AC$7+$BC211*Assembly!AC$8+$BD211*Assembly!AC$9+$BE211*Assembly!AC$10+$BF211*Assembly!AC$11+$BG211*Assembly!AC$12+$BH211*Assembly!AC$13+$BI211*Assembly!AC$14+$BJ211*Assembly!AC$15+$BK211*Assembly!AC$16+$BL211*Assembly!AC$17+$BM211*Assembly!AC$18+$BN211*Assembly!AC$19+$BO211*Assembly!AC$20+$BP211*Assembly!AC$21+$BQ211*Assembly!AC$22+$BR211*Assembly!AC$23+$BS211*Assembly!AC$24</f>
        <v>1,600</v>
      </c>
      <c r="BW211" s="276" t="str">
        <f t="shared" si="9"/>
        <v>5.00</v>
      </c>
      <c r="BX211" s="277" t="str">
        <f t="shared" si="10"/>
        <v>102</v>
      </c>
      <c r="BY211" s="278" t="str">
        <f t="shared" si="11"/>
        <v>78.1</v>
      </c>
      <c r="BZ211" s="275"/>
      <c r="CA211" s="275" t="str">
        <f>$AY211*Assembly!X$4+$AZ211*Assembly!X$5+$BA211*Assembly!X$6+$BB211*Assembly!X$7+$BC211*Assembly!X$8+$BD211*Assembly!X$9+$BE211*Assembly!X$10+$BF211*Assembly!X$11+$BG211*Assembly!X$12+$BH211*Assembly!X$13+$BI211*Assembly!X$14+$BJ211*Assembly!X$15+$BK211*Assembly!X$16+$BL211*Assembly!X$17+$BM211*Assembly!X$18+$BN211*Assembly!X$19+$BO211*Assembly!X$20+$BP211*Assembly!X$21+$BQ211*Assembly!X$22+$BR211*Assembly!X$23+$BS211*Assembly!X$24</f>
        <v>16</v>
      </c>
      <c r="CB211" s="275" t="str">
        <f t="shared" si="12"/>
        <v>2,489</v>
      </c>
      <c r="CC211" s="279" t="str">
        <f t="shared" si="13"/>
        <v>0.0025</v>
      </c>
      <c r="CD211" s="280" t="str">
        <f>$AY211*Assembly!AB$4+$AZ211*Assembly!AB$5+$BA211*Assembly!AB$6+$BB211*Assembly!AB$7+$BC211*Assembly!AB$8+$BD211*Assembly!AB$9+$BE211*Assembly!AB$10+$BF211*Assembly!AB$11+$BG211*Assembly!AB$12+$BH211*Assembly!AB$13+$BI211*Assembly!AB$14+$BJ211*Assembly!AB$15+$BK211*Assembly!AB$16+$BL211*Assembly!AB$17+$BM211*Assembly!AB$18+$BN211*Assembly!AB$19+$BO211*Assembly!AB$20+$BP211*Assembly!AB$21+$BQ211*Assembly!AB$22+$BR211*Assembly!AB$23+$BS211*Assembly!AB$24</f>
        <v>48</v>
      </c>
      <c r="CE211" s="318" t="str">
        <f>$AY211*Assembly!M$4+$AZ211*Assembly!M$5+$BA211*Assembly!M$6+$BB211*Assembly!M$7+$BC211*Assembly!M$8+$BD211*Assembly!M$9+$BE211*Assembly!M$10+$BF211*Assembly!M$11+$BG211*Assembly!M$12+$BH211*Assembly!M$13+$BI211*Assembly!M$14+$BJ211*Assembly!M$15+$BK211*Assembly!M$16+$BL211*Assembly!M$17+$BM211*Assembly!M$18+$BN211*Assembly!M$19+$BO211*Assembly!M$20+$BP211*Assembly!M$21+$BQ211*Assembly!M$22+$BR211*Assembly!M$23+$BS211*Assembly!M$24</f>
        <v>336</v>
      </c>
      <c r="CF211" s="318" t="str">
        <f>$AY211*Assembly!N$4+$AZ211*Assembly!N$5+$BA211*Assembly!N$6+$BB211*Assembly!N$7+$BC211*Assembly!N$8+$BD211*Assembly!N$9+$BE211*Assembly!N$10+$BF211*Assembly!N$11+$BG211*Assembly!N$12+$BH211*Assembly!N$13+$BI211*Assembly!N$14+$BJ211*Assembly!N$15+$BK211*Assembly!N$16+$BL211*Assembly!N$17+$BM211*Assembly!N$18+$BN211*Assembly!N$19+$BO211*Assembly!N$20+$BP211*Assembly!N$21+$BQ211*Assembly!N$22+$BR211*Assembly!N$23+$BS211*Assembly!N$24</f>
        <v>0</v>
      </c>
      <c r="CG211" s="318" t="str">
        <f>$AY211*Assembly!O$4+$AZ211*Assembly!O$5+$BA211*Assembly!O$6+$BB211*Assembly!O$7+$BC211*Assembly!O$8+$BD211*Assembly!O$9+$BE211*Assembly!O$10+$BF211*Assembly!O$11+$BG211*Assembly!O$12+$BH211*Assembly!O$13+$BI211*Assembly!O$14+$BJ211*Assembly!O$15+$BK211*Assembly!O$16+$BL211*Assembly!O$17+$BM211*Assembly!O$18+$BN211*Assembly!O$19+$BO211*Assembly!O$20+$BP211*Assembly!O$21+$BQ211*Assembly!O$22+$BR211*Assembly!O$23+$BS211*Assembly!O$24</f>
        <v>0</v>
      </c>
      <c r="CH211" s="316" t="str">
        <f>$AY211*Assembly!P$4+$AZ211*Assembly!P$5+$BA211*Assembly!P$6+$BB211*Assembly!P$7+$BC211*Assembly!P$8+$BD211*Assembly!P$9+$BE211*Assembly!P$10+$BF211*Assembly!P$11+$BG211*Assembly!P$12+$BH211*Assembly!P$13+$BI211*Assembly!P$14+$BJ211*Assembly!P$15+$BK211*Assembly!P$16+$BL211*Assembly!P$17+$BM211*Assembly!P$18+$BN211*Assembly!P$19+$BO211*Assembly!P$20+$BP211*Assembly!P$21+$BQ211*Assembly!P$22+$BR211*Assembly!P$23+$BS211*Assembly!P$24</f>
        <v>0</v>
      </c>
      <c r="CI211" s="316" t="str">
        <f>$AY211*Assembly!Q$4+$AZ211*Assembly!Q$5+$BA211*Assembly!Q$6+$BB211*Assembly!Q$7+$BC211*Assembly!Q$8+$BD211*Assembly!Q$9+$BE211*Assembly!Q$10+$BF211*Assembly!Q$11+$BG211*Assembly!Q$12+$BH211*Assembly!Q$13+$BI211*Assembly!Q$14+$BJ211*Assembly!Q$15+$BK211*Assembly!Q$16+$BL211*Assembly!Q$17+$BM211*Assembly!Q$18+$BN211*Assembly!Q$19+$BO211*Assembly!Q$20+$BP211*Assembly!Q$21+$BQ211*Assembly!Q$22+$BR211*Assembly!Q$23+$BS211*Assembly!Q$24</f>
        <v>0</v>
      </c>
      <c r="CJ211" s="318" t="str">
        <f>$AY211*Assembly!R$4+$AZ211*Assembly!R$5+$BA211*Assembly!R$6+$BB211*Assembly!R$7+$BC211*Assembly!R$8+$BD211*Assembly!R$9+$BE211*Assembly!R$10+$BF211*Assembly!R$11+$BG211*Assembly!R$12+$BH211*Assembly!R$13+$BI211*Assembly!R$14+$BJ211*Assembly!R$15+$BK211*Assembly!R$16+$BL211*Assembly!R$17+$BM211*Assembly!R$18+$BN211*Assembly!R$19+$BO211*Assembly!R$20+$BP211*Assembly!R$21+$BQ211*Assembly!R$22+$BR211*Assembly!R$23+$BS211*Assembly!R$24</f>
        <v>0</v>
      </c>
      <c r="CK211" s="316" t="str">
        <f>$AY211*Assembly!S$4+$AZ211*Assembly!S$5+$BA211*Assembly!S$6+$BB211*Assembly!S$7+$BC211*Assembly!S$8+$BD211*Assembly!S$9+$BE211*Assembly!S$10+$BF211*Assembly!S$11+$BG211*Assembly!S$12+$BH211*Assembly!S$13+$BI211*Assembly!S$14+$BJ211*Assembly!S$15+$BK211*Assembly!S$16+$BL211*Assembly!S$17+$BM211*Assembly!S$18+$BN211*Assembly!S$19+$BO211*Assembly!S$20+$BP211*Assembly!S$21+$BQ211*Assembly!S$22+$BR211*Assembly!S$23+$BS211*Assembly!S$24</f>
        <v>0</v>
      </c>
      <c r="CL211" s="316" t="str">
        <f>$AY211*Assembly!T$4+$AZ211*Assembly!T$5+$BA211*Assembly!T$6+$BB211*Assembly!T$7+$BC211*Assembly!T$8+$BD211*Assembly!T$9+$BE211*Assembly!T$10+$BF211*Assembly!T$11+$BG211*Assembly!T$12+$BH211*Assembly!T$13+$BI211*Assembly!T$14+$BJ211*Assembly!T$15+$BK211*Assembly!T$16+$BL211*Assembly!T$17+$BM211*Assembly!T$18+$BN211*Assembly!T$19+$BO211*Assembly!T$20+$BP211*Assembly!T$21+$BQ211*Assembly!T$22+$BR211*Assembly!T$23+$BS211*Assembly!T$24</f>
        <v>0</v>
      </c>
      <c r="CM211" s="316" t="str">
        <f>$AY211*Assembly!U$4+$AZ211*Assembly!U$5+$BA211*Assembly!U$6+$BB211*Assembly!U$7+$BC211*Assembly!U$8+$BD211*Assembly!U$9+$BE211*Assembly!U$10+$BF211*Assembly!U$11+$BG211*Assembly!U$12+$BH211*Assembly!U$13+$BI211*Assembly!U$14+$BJ211*Assembly!U$15+$BK211*Assembly!U$16+$BL211*Assembly!U$17+$BM211*Assembly!U$18+$BN211*Assembly!U$19+$BO211*Assembly!U$20+$BP211*Assembly!U$21+$BQ211*Assembly!U$22+$BR211*Assembly!U$23+$BS211*Assembly!U$24</f>
        <v>0</v>
      </c>
      <c r="CN211" s="318" t="str">
        <f>$AY211*Assembly!V$4+$AZ211*Assembly!V$5+$BA211*Assembly!V$6+$BB211*Assembly!V$7+$BC211*Assembly!V$8+$BD211*Assembly!V$9+$BE211*Assembly!V$10+$BF211*Assembly!V$11+$BG211*Assembly!V$12+$BH211*Assembly!V$13+$BI211*Assembly!V$14+$BJ211*Assembly!V$15+$BK211*Assembly!V$16+$BL211*Assembly!V$17+$BM211*Assembly!V$18+$BN211*Assembly!V$19+$BO211*Assembly!V$20+$BP211*Assembly!V$21+$BQ211*Assembly!V$22+$BR211*Assembly!V$23+$BS211*Assembly!V$24</f>
        <v>0</v>
      </c>
      <c r="CO211" s="318" t="str">
        <f>CE211*Refining!$F$3</f>
        <v>600</v>
      </c>
      <c r="CP211" s="318" t="str">
        <f>CF211*Refining!$F$4</f>
        <v>0</v>
      </c>
      <c r="CQ211" s="318" t="str">
        <f>CG211*Refining!$F$5</f>
        <v>0</v>
      </c>
      <c r="CR211" s="318" t="str">
        <f>CH211*Refining!$F$6</f>
        <v>0</v>
      </c>
      <c r="CS211" s="318" t="str">
        <f>CI211*Refining!$F$7</f>
        <v>0</v>
      </c>
      <c r="CT211" s="318" t="str">
        <f>CJ211*Refining!$F$8</f>
        <v>0</v>
      </c>
      <c r="CU211" s="318" t="str">
        <f>CK211*Refining!$F$9</f>
        <v>0</v>
      </c>
      <c r="CV211" s="318" t="str">
        <f>CL211*Refining!$F$10</f>
        <v>0</v>
      </c>
      <c r="CW211" s="318" t="str">
        <f>CM211*Refining!$F$11</f>
        <v>0</v>
      </c>
      <c r="CX211" s="318" t="str">
        <f>CN211*Refining!$F$12</f>
        <v>0</v>
      </c>
      <c r="CY211" s="285" t="str">
        <f t="shared" ref="CY211:DR211" si="852">IF(CE211 = 0, "", CE211)</f>
        <v>336</v>
      </c>
      <c r="CZ211" s="282" t="str">
        <f t="shared" si="852"/>
        <v/>
      </c>
      <c r="DA211" s="282" t="str">
        <f t="shared" si="852"/>
        <v/>
      </c>
      <c r="DB211" s="282" t="str">
        <f t="shared" si="852"/>
        <v/>
      </c>
      <c r="DC211" s="282" t="str">
        <f t="shared" si="852"/>
        <v/>
      </c>
      <c r="DD211" s="282" t="str">
        <f t="shared" si="852"/>
        <v/>
      </c>
      <c r="DE211" s="282" t="str">
        <f t="shared" si="852"/>
        <v/>
      </c>
      <c r="DF211" s="282" t="str">
        <f t="shared" si="852"/>
        <v/>
      </c>
      <c r="DG211" s="282" t="str">
        <f t="shared" si="852"/>
        <v/>
      </c>
      <c r="DH211" s="283" t="str">
        <f t="shared" si="852"/>
        <v/>
      </c>
      <c r="DI211" s="285" t="str">
        <f t="shared" si="852"/>
        <v>600</v>
      </c>
      <c r="DJ211" s="282" t="str">
        <f t="shared" si="852"/>
        <v/>
      </c>
      <c r="DK211" s="282" t="str">
        <f t="shared" si="852"/>
        <v/>
      </c>
      <c r="DL211" s="282" t="str">
        <f t="shared" si="852"/>
        <v/>
      </c>
      <c r="DM211" s="282" t="str">
        <f t="shared" si="852"/>
        <v/>
      </c>
      <c r="DN211" s="282" t="str">
        <f t="shared" si="852"/>
        <v/>
      </c>
      <c r="DO211" s="282" t="str">
        <f t="shared" si="852"/>
        <v/>
      </c>
      <c r="DP211" s="282" t="str">
        <f t="shared" si="852"/>
        <v/>
      </c>
      <c r="DQ211" s="282" t="str">
        <f t="shared" si="852"/>
        <v/>
      </c>
      <c r="DR211" s="283" t="str">
        <f t="shared" si="852"/>
        <v/>
      </c>
      <c r="DS211" s="285" t="str">
        <f t="shared" si="15"/>
        <v>336</v>
      </c>
      <c r="DT211" s="286" t="str">
        <f t="shared" si="16"/>
        <v>600</v>
      </c>
      <c r="DU211" s="275" t="str">
        <f>CY211*'Ores &amp; Ingots'!$C$3+CZ211*'Ores &amp; Ingots'!$C$4+DA211*'Ores &amp; Ingots'!$C$5+DB211*'Ores &amp; Ingots'!$C$6+DC211*'Ores &amp; Ingots'!$C$7+DD211*'Ores &amp; Ingots'!$C$8+DE211*'Ores &amp; Ingots'!$C$9+DF211*'Ores &amp; Ingots'!$C$10+DG211*'Ores &amp; Ingots'!$C$11+DH211*'Ores &amp; Ingots'!$C$12</f>
        <v>43</v>
      </c>
      <c r="DV211" s="275" t="str">
        <f>DI211*'Ores &amp; Ingots'!$B$3+DJ211*'Ores &amp; Ingots'!$B$4+DK211*'Ores &amp; Ingots'!$B$5+DL211*'Ores &amp; Ingots'!$B$6+DM211*'Ores &amp; Ingots'!$B$7+DN211*'Ores &amp; Ingots'!$B$8+DO211*'Ores &amp; Ingots'!$B$9+DP211*'Ores &amp; Ingots'!$B$10+DQ211*'Ores &amp; Ingots'!$B$11+DR211*'Ores &amp; Ingots'!$B$12</f>
        <v>222</v>
      </c>
      <c r="DW211" s="286" t="str">
        <f>CY211*Refining!$G$3+CZ211*Refining!$G$4+DA211*Refining!$G$5+DB211*Refining!$G$6+DC211*Refining!$G$7+DD211*Refining!$G$8+DE211*Refining!$G$9+DF211*Refining!$G$10+DG211*Refining!$G$11+DH211*Refining!$G$12</f>
        <v>23</v>
      </c>
      <c r="DX211" s="286" t="str">
        <f t="shared" si="17"/>
        <v>3,590</v>
      </c>
      <c r="DY211" s="287" t="str">
        <f t="shared" si="18"/>
        <v>0.0036</v>
      </c>
      <c r="DZ211" s="285" t="str">
        <f t="shared" si="19"/>
        <v>47</v>
      </c>
      <c r="EA211" s="288" t="str">
        <f t="shared" ref="EA211:EB211" si="853">DZ211/60</f>
        <v>0.8</v>
      </c>
      <c r="EB211" s="288" t="str">
        <f t="shared" si="853"/>
        <v>0.0</v>
      </c>
      <c r="EC211" s="545" t="str">
        <f t="shared" si="21"/>
        <v>0.00</v>
      </c>
      <c r="ED211" s="285" t="str">
        <f t="shared" si="22"/>
        <v>6,079</v>
      </c>
      <c r="EE211" s="288" t="str">
        <f t="shared" ref="EE211:EF211" si="854">ED211/1000</f>
        <v>6.1</v>
      </c>
      <c r="EF211" s="289" t="str">
        <f t="shared" si="854"/>
        <v>0.01</v>
      </c>
      <c r="EG211" s="546" t="str">
        <f t="shared" si="24"/>
        <v>0.0061</v>
      </c>
      <c r="EH211" s="225" t="s">
        <v>12</v>
      </c>
    </row>
    <row r="212">
      <c r="A212" s="343" t="s">
        <v>1066</v>
      </c>
      <c r="B212" s="192" t="s">
        <v>1067</v>
      </c>
      <c r="C212" s="193" t="s">
        <v>886</v>
      </c>
      <c r="D212" s="193">
        <v>1.0</v>
      </c>
      <c r="E212" s="193">
        <v>1.0</v>
      </c>
      <c r="F212" s="193">
        <v>1.0</v>
      </c>
      <c r="G212" s="194" t="str">
        <f t="shared" si="5"/>
        <v>15.6</v>
      </c>
      <c r="H212" s="195">
        <v>24.0</v>
      </c>
      <c r="I212" s="195">
        <v>72.0</v>
      </c>
      <c r="J212" s="195" t="str">
        <f>H212/Main!$D$9</f>
        <v>24</v>
      </c>
      <c r="K212" s="195" t="str">
        <f>I212/Main!$D$10</f>
        <v>72</v>
      </c>
      <c r="L212" s="195" t="str">
        <f t="shared" si="6"/>
        <v>3</v>
      </c>
      <c r="M212" s="195">
        <v>0.4</v>
      </c>
      <c r="N212" s="197"/>
      <c r="O212" s="197"/>
      <c r="P212" s="197"/>
      <c r="Q212" s="198"/>
      <c r="R212" s="197"/>
      <c r="S212" s="199"/>
      <c r="T212" s="199"/>
      <c r="U212" s="197"/>
      <c r="V212" s="197"/>
      <c r="W212" s="199"/>
      <c r="X212" s="199"/>
      <c r="Y212" s="197"/>
      <c r="Z212" s="197"/>
      <c r="AA212" s="197"/>
      <c r="AB212" s="197"/>
      <c r="AC212" s="342" t="s">
        <v>920</v>
      </c>
      <c r="AD212" s="306">
        <v>150.0</v>
      </c>
      <c r="AE212" s="208">
        <v>0.0</v>
      </c>
      <c r="AF212" s="208">
        <v>0.0</v>
      </c>
      <c r="AG212" s="208">
        <v>0.0</v>
      </c>
      <c r="AH212" s="208">
        <v>0.0</v>
      </c>
      <c r="AI212" s="208">
        <v>0.0</v>
      </c>
      <c r="AJ212" s="208">
        <v>0.0</v>
      </c>
      <c r="AK212" s="208">
        <v>0.0</v>
      </c>
      <c r="AL212" s="208">
        <v>0.0</v>
      </c>
      <c r="AM212" s="208">
        <v>0.0</v>
      </c>
      <c r="AN212" s="208">
        <v>0.0</v>
      </c>
      <c r="AO212" s="208">
        <v>50.0</v>
      </c>
      <c r="AP212" s="208">
        <v>0.0</v>
      </c>
      <c r="AQ212" s="208">
        <v>0.0</v>
      </c>
      <c r="AR212" s="208">
        <v>0.0</v>
      </c>
      <c r="AS212" s="208">
        <v>0.0</v>
      </c>
      <c r="AT212" s="208">
        <v>0.0</v>
      </c>
      <c r="AU212" s="208">
        <v>0.0</v>
      </c>
      <c r="AV212" s="208">
        <v>0.0</v>
      </c>
      <c r="AW212" s="208">
        <v>0.0</v>
      </c>
      <c r="AX212" s="208">
        <v>0.0</v>
      </c>
      <c r="AY212" s="552" t="str">
        <f t="shared" ref="AY212:BS212" si="855">IF(AD212 = 0, "", AD212)</f>
        <v>150</v>
      </c>
      <c r="AZ212" s="193" t="str">
        <f t="shared" si="855"/>
        <v/>
      </c>
      <c r="BA212" s="193" t="str">
        <f t="shared" si="855"/>
        <v/>
      </c>
      <c r="BB212" s="193" t="str">
        <f t="shared" si="855"/>
        <v/>
      </c>
      <c r="BC212" s="193" t="str">
        <f t="shared" si="855"/>
        <v/>
      </c>
      <c r="BD212" s="193" t="str">
        <f t="shared" si="855"/>
        <v/>
      </c>
      <c r="BE212" s="193" t="str">
        <f t="shared" si="855"/>
        <v/>
      </c>
      <c r="BF212" s="193" t="str">
        <f t="shared" si="855"/>
        <v/>
      </c>
      <c r="BG212" s="193" t="str">
        <f t="shared" si="855"/>
        <v/>
      </c>
      <c r="BH212" s="193" t="str">
        <f t="shared" si="855"/>
        <v/>
      </c>
      <c r="BI212" s="193" t="str">
        <f t="shared" si="855"/>
        <v/>
      </c>
      <c r="BJ212" s="208" t="str">
        <f t="shared" si="855"/>
        <v>50</v>
      </c>
      <c r="BK212" s="193" t="str">
        <f t="shared" si="855"/>
        <v/>
      </c>
      <c r="BL212" s="193" t="str">
        <f t="shared" si="855"/>
        <v/>
      </c>
      <c r="BM212" s="193" t="str">
        <f t="shared" si="855"/>
        <v/>
      </c>
      <c r="BN212" s="193" t="str">
        <f t="shared" si="855"/>
        <v/>
      </c>
      <c r="BO212" s="193" t="str">
        <f t="shared" si="855"/>
        <v/>
      </c>
      <c r="BP212" s="193" t="str">
        <f t="shared" si="855"/>
        <v/>
      </c>
      <c r="BQ212" s="193" t="str">
        <f t="shared" si="855"/>
        <v/>
      </c>
      <c r="BR212" s="193" t="str">
        <f t="shared" si="855"/>
        <v/>
      </c>
      <c r="BS212" s="206" t="str">
        <f t="shared" si="855"/>
        <v/>
      </c>
      <c r="BT212" s="207" t="str">
        <f>$AY212*Assembly!Y$4+$AZ212*Assembly!Y$5+$BA212*Assembly!Y$6+$BB212*Assembly!Y$7+$BC212*Assembly!Y$8+$BD212*Assembly!Y$9+$BE212*Assembly!Y$10+$BF212*Assembly!Y$11+$BG212*Assembly!Y$12+$BH212*Assembly!Y$13+$BI212*Assembly!Y$14+$BJ212*Assembly!Y$15+$BK212*Assembly!Y$16+$BL212*Assembly!Y$17+$BM212*Assembly!Y$18+$BN212*Assembly!Y$19+$BO212*Assembly!Y$20+$BP212*Assembly!Y$21+$BQ212*Assembly!Y$22+$BR212*Assembly!Y$23+$BS212*Assembly!Y$24</f>
        <v>3,300</v>
      </c>
      <c r="BU212" s="208" t="str">
        <f t="shared" si="8"/>
        <v>211</v>
      </c>
      <c r="BV212" s="208" t="str">
        <f>$AY212*Assembly!AC$4+$AZ212*Assembly!AC$5+$BA212*Assembly!AC$6+$BB212*Assembly!AC$7+$BC212*Assembly!AC$8+$BD212*Assembly!AC$9+$BE212*Assembly!AC$10+$BF212*Assembly!AC$11+$BG212*Assembly!AC$12+$BH212*Assembly!AC$13+$BI212*Assembly!AC$14+$BJ212*Assembly!AC$15+$BK212*Assembly!AC$16+$BL212*Assembly!AC$17+$BM212*Assembly!AC$18+$BN212*Assembly!AC$19+$BO212*Assembly!AC$20+$BP212*Assembly!AC$21+$BQ212*Assembly!AC$22+$BR212*Assembly!AC$23+$BS212*Assembly!AC$24</f>
        <v>16,500</v>
      </c>
      <c r="BW212" s="209" t="str">
        <f t="shared" si="9"/>
        <v>5.00</v>
      </c>
      <c r="BX212" s="210" t="str">
        <f t="shared" si="10"/>
        <v>1056</v>
      </c>
      <c r="BY212" s="211" t="str">
        <f t="shared" si="11"/>
        <v>78.1</v>
      </c>
      <c r="BZ212" s="208"/>
      <c r="CA212" s="208" t="str">
        <f>$AY212*Assembly!X$4+$AZ212*Assembly!X$5+$BA212*Assembly!X$6+$BB212*Assembly!X$7+$BC212*Assembly!X$8+$BD212*Assembly!X$9+$BE212*Assembly!X$10+$BF212*Assembly!X$11+$BG212*Assembly!X$12+$BH212*Assembly!X$13+$BI212*Assembly!X$14+$BJ212*Assembly!X$15+$BK212*Assembly!X$16+$BL212*Assembly!X$17+$BM212*Assembly!X$18+$BN212*Assembly!X$19+$BO212*Assembly!X$20+$BP212*Assembly!X$21+$BQ212*Assembly!X$22+$BR212*Assembly!X$23+$BS212*Assembly!X$24</f>
        <v>250</v>
      </c>
      <c r="CB212" s="208" t="str">
        <f t="shared" si="12"/>
        <v>38,889</v>
      </c>
      <c r="CC212" s="212" t="str">
        <f t="shared" si="13"/>
        <v>0.0389</v>
      </c>
      <c r="CD212" s="213" t="str">
        <f>$AY212*Assembly!AB$4+$AZ212*Assembly!AB$5+$BA212*Assembly!AB$6+$BB212*Assembly!AB$7+$BC212*Assembly!AB$8+$BD212*Assembly!AB$9+$BE212*Assembly!AB$10+$BF212*Assembly!AB$11+$BG212*Assembly!AB$12+$BH212*Assembly!AB$13+$BI212*Assembly!AB$14+$BJ212*Assembly!AB$15+$BK212*Assembly!AB$16+$BL212*Assembly!AB$17+$BM212*Assembly!AB$18+$BN212*Assembly!AB$19+$BO212*Assembly!AB$20+$BP212*Assembly!AB$21+$BQ212*Assembly!AB$22+$BR212*Assembly!AB$23+$BS212*Assembly!AB$24</f>
        <v>1,200</v>
      </c>
      <c r="CE212" s="198" t="str">
        <f>$AY212*Assembly!M$4+$AZ212*Assembly!M$5+$BA212*Assembly!M$6+$BB212*Assembly!M$7+$BC212*Assembly!M$8+$BD212*Assembly!M$9+$BE212*Assembly!M$10+$BF212*Assembly!M$11+$BG212*Assembly!M$12+$BH212*Assembly!M$13+$BI212*Assembly!M$14+$BJ212*Assembly!M$15+$BK212*Assembly!M$16+$BL212*Assembly!M$17+$BM212*Assembly!M$18+$BN212*Assembly!M$19+$BO212*Assembly!M$20+$BP212*Assembly!M$21+$BQ212*Assembly!M$22+$BR212*Assembly!M$23+$BS212*Assembly!M$24</f>
        <v>3,750</v>
      </c>
      <c r="CF212" s="198" t="str">
        <f>$AY212*Assembly!N$4+$AZ212*Assembly!N$5+$BA212*Assembly!N$6+$BB212*Assembly!N$7+$BC212*Assembly!N$8+$BD212*Assembly!N$9+$BE212*Assembly!N$10+$BF212*Assembly!N$11+$BG212*Assembly!N$12+$BH212*Assembly!N$13+$BI212*Assembly!N$14+$BJ212*Assembly!N$15+$BK212*Assembly!N$16+$BL212*Assembly!N$17+$BM212*Assembly!N$18+$BN212*Assembly!N$19+$BO212*Assembly!N$20+$BP212*Assembly!N$21+$BQ212*Assembly!N$22+$BR212*Assembly!N$23+$BS212*Assembly!N$24</f>
        <v>250</v>
      </c>
      <c r="CG212" s="198" t="str">
        <f>$AY212*Assembly!O$4+$AZ212*Assembly!O$5+$BA212*Assembly!O$6+$BB212*Assembly!O$7+$BC212*Assembly!O$8+$BD212*Assembly!O$9+$BE212*Assembly!O$10+$BF212*Assembly!O$11+$BG212*Assembly!O$12+$BH212*Assembly!O$13+$BI212*Assembly!O$14+$BJ212*Assembly!O$15+$BK212*Assembly!O$16+$BL212*Assembly!O$17+$BM212*Assembly!O$18+$BN212*Assembly!O$19+$BO212*Assembly!O$20+$BP212*Assembly!O$21+$BQ212*Assembly!O$22+$BR212*Assembly!O$23+$BS212*Assembly!O$24</f>
        <v>150</v>
      </c>
      <c r="CH212" s="195" t="str">
        <f>$AY212*Assembly!P$4+$AZ212*Assembly!P$5+$BA212*Assembly!P$6+$BB212*Assembly!P$7+$BC212*Assembly!P$8+$BD212*Assembly!P$9+$BE212*Assembly!P$10+$BF212*Assembly!P$11+$BG212*Assembly!P$12+$BH212*Assembly!P$13+$BI212*Assembly!P$14+$BJ212*Assembly!P$15+$BK212*Assembly!P$16+$BL212*Assembly!P$17+$BM212*Assembly!P$18+$BN212*Assembly!P$19+$BO212*Assembly!P$20+$BP212*Assembly!P$21+$BQ212*Assembly!P$22+$BR212*Assembly!P$23+$BS212*Assembly!P$24</f>
        <v>0</v>
      </c>
      <c r="CI212" s="195" t="str">
        <f>$AY212*Assembly!Q$4+$AZ212*Assembly!Q$5+$BA212*Assembly!Q$6+$BB212*Assembly!Q$7+$BC212*Assembly!Q$8+$BD212*Assembly!Q$9+$BE212*Assembly!Q$10+$BF212*Assembly!Q$11+$BG212*Assembly!Q$12+$BH212*Assembly!Q$13+$BI212*Assembly!Q$14+$BJ212*Assembly!Q$15+$BK212*Assembly!Q$16+$BL212*Assembly!Q$17+$BM212*Assembly!Q$18+$BN212*Assembly!Q$19+$BO212*Assembly!Q$20+$BP212*Assembly!Q$21+$BQ212*Assembly!Q$22+$BR212*Assembly!Q$23+$BS212*Assembly!Q$24</f>
        <v>0</v>
      </c>
      <c r="CJ212" s="198" t="str">
        <f>$AY212*Assembly!R$4+$AZ212*Assembly!R$5+$BA212*Assembly!R$6+$BB212*Assembly!R$7+$BC212*Assembly!R$8+$BD212*Assembly!R$9+$BE212*Assembly!R$10+$BF212*Assembly!R$11+$BG212*Assembly!R$12+$BH212*Assembly!R$13+$BI212*Assembly!R$14+$BJ212*Assembly!R$15+$BK212*Assembly!R$16+$BL212*Assembly!R$17+$BM212*Assembly!R$18+$BN212*Assembly!R$19+$BO212*Assembly!R$20+$BP212*Assembly!R$21+$BQ212*Assembly!R$22+$BR212*Assembly!R$23+$BS212*Assembly!R$24</f>
        <v>0</v>
      </c>
      <c r="CK212" s="195" t="str">
        <f>$AY212*Assembly!S$4+$AZ212*Assembly!S$5+$BA212*Assembly!S$6+$BB212*Assembly!S$7+$BC212*Assembly!S$8+$BD212*Assembly!S$9+$BE212*Assembly!S$10+$BF212*Assembly!S$11+$BG212*Assembly!S$12+$BH212*Assembly!S$13+$BI212*Assembly!S$14+$BJ212*Assembly!S$15+$BK212*Assembly!S$16+$BL212*Assembly!S$17+$BM212*Assembly!S$18+$BN212*Assembly!S$19+$BO212*Assembly!S$20+$BP212*Assembly!S$21+$BQ212*Assembly!S$22+$BR212*Assembly!S$23+$BS212*Assembly!S$24</f>
        <v>0</v>
      </c>
      <c r="CL212" s="195" t="str">
        <f>$AY212*Assembly!T$4+$AZ212*Assembly!T$5+$BA212*Assembly!T$6+$BB212*Assembly!T$7+$BC212*Assembly!T$8+$BD212*Assembly!T$9+$BE212*Assembly!T$10+$BF212*Assembly!T$11+$BG212*Assembly!T$12+$BH212*Assembly!T$13+$BI212*Assembly!T$14+$BJ212*Assembly!T$15+$BK212*Assembly!T$16+$BL212*Assembly!T$17+$BM212*Assembly!T$18+$BN212*Assembly!T$19+$BO212*Assembly!T$20+$BP212*Assembly!T$21+$BQ212*Assembly!T$22+$BR212*Assembly!T$23+$BS212*Assembly!T$24</f>
        <v>0</v>
      </c>
      <c r="CM212" s="195" t="str">
        <f>$AY212*Assembly!U$4+$AZ212*Assembly!U$5+$BA212*Assembly!U$6+$BB212*Assembly!U$7+$BC212*Assembly!U$8+$BD212*Assembly!U$9+$BE212*Assembly!U$10+$BF212*Assembly!U$11+$BG212*Assembly!U$12+$BH212*Assembly!U$13+$BI212*Assembly!U$14+$BJ212*Assembly!U$15+$BK212*Assembly!U$16+$BL212*Assembly!U$17+$BM212*Assembly!U$18+$BN212*Assembly!U$19+$BO212*Assembly!U$20+$BP212*Assembly!U$21+$BQ212*Assembly!U$22+$BR212*Assembly!U$23+$BS212*Assembly!U$24</f>
        <v>0</v>
      </c>
      <c r="CN212" s="198" t="str">
        <f>$AY212*Assembly!V$4+$AZ212*Assembly!V$5+$BA212*Assembly!V$6+$BB212*Assembly!V$7+$BC212*Assembly!V$8+$BD212*Assembly!V$9+$BE212*Assembly!V$10+$BF212*Assembly!V$11+$BG212*Assembly!V$12+$BH212*Assembly!V$13+$BI212*Assembly!V$14+$BJ212*Assembly!V$15+$BK212*Assembly!V$16+$BL212*Assembly!V$17+$BM212*Assembly!V$18+$BN212*Assembly!V$19+$BO212*Assembly!V$20+$BP212*Assembly!V$21+$BQ212*Assembly!V$22+$BR212*Assembly!V$23+$BS212*Assembly!V$24</f>
        <v>0</v>
      </c>
      <c r="CO212" s="198" t="str">
        <f>CE212*Refining!$F$3</f>
        <v>6,696</v>
      </c>
      <c r="CP212" s="198" t="str">
        <f>CF212*Refining!$F$4</f>
        <v>781</v>
      </c>
      <c r="CQ212" s="198" t="str">
        <f>CG212*Refining!$F$5</f>
        <v>625</v>
      </c>
      <c r="CR212" s="198" t="str">
        <f>CH212*Refining!$F$6</f>
        <v>0</v>
      </c>
      <c r="CS212" s="198" t="str">
        <f>CI212*Refining!$F$7</f>
        <v>0</v>
      </c>
      <c r="CT212" s="198" t="str">
        <f>CJ212*Refining!$F$8</f>
        <v>0</v>
      </c>
      <c r="CU212" s="198" t="str">
        <f>CK212*Refining!$F$9</f>
        <v>0</v>
      </c>
      <c r="CV212" s="198" t="str">
        <f>CL212*Refining!$F$10</f>
        <v>0</v>
      </c>
      <c r="CW212" s="198" t="str">
        <f>CM212*Refining!$F$11</f>
        <v>0</v>
      </c>
      <c r="CX212" s="198" t="str">
        <f>CN212*Refining!$F$12</f>
        <v>0</v>
      </c>
      <c r="CY212" s="218" t="str">
        <f t="shared" ref="CY212:DR212" si="856">IF(CE212 = 0, "", CE212)</f>
        <v>3,750</v>
      </c>
      <c r="CZ212" s="219" t="str">
        <f t="shared" si="856"/>
        <v>250</v>
      </c>
      <c r="DA212" s="219" t="str">
        <f t="shared" si="856"/>
        <v>150</v>
      </c>
      <c r="DB212" s="215" t="str">
        <f t="shared" si="856"/>
        <v/>
      </c>
      <c r="DC212" s="215" t="str">
        <f t="shared" si="856"/>
        <v/>
      </c>
      <c r="DD212" s="215" t="str">
        <f t="shared" si="856"/>
        <v/>
      </c>
      <c r="DE212" s="215" t="str">
        <f t="shared" si="856"/>
        <v/>
      </c>
      <c r="DF212" s="215" t="str">
        <f t="shared" si="856"/>
        <v/>
      </c>
      <c r="DG212" s="215" t="str">
        <f t="shared" si="856"/>
        <v/>
      </c>
      <c r="DH212" s="216" t="str">
        <f t="shared" si="856"/>
        <v/>
      </c>
      <c r="DI212" s="218" t="str">
        <f t="shared" si="856"/>
        <v>6,696</v>
      </c>
      <c r="DJ212" s="219" t="str">
        <f t="shared" si="856"/>
        <v>781</v>
      </c>
      <c r="DK212" s="219" t="str">
        <f t="shared" si="856"/>
        <v>625</v>
      </c>
      <c r="DL212" s="215" t="str">
        <f t="shared" si="856"/>
        <v/>
      </c>
      <c r="DM212" s="215" t="str">
        <f t="shared" si="856"/>
        <v/>
      </c>
      <c r="DN212" s="215" t="str">
        <f t="shared" si="856"/>
        <v/>
      </c>
      <c r="DO212" s="215" t="str">
        <f t="shared" si="856"/>
        <v/>
      </c>
      <c r="DP212" s="215" t="str">
        <f t="shared" si="856"/>
        <v/>
      </c>
      <c r="DQ212" s="215" t="str">
        <f t="shared" si="856"/>
        <v/>
      </c>
      <c r="DR212" s="216" t="str">
        <f t="shared" si="856"/>
        <v/>
      </c>
      <c r="DS212" s="218" t="str">
        <f t="shared" si="15"/>
        <v>4,150</v>
      </c>
      <c r="DT212" s="219" t="str">
        <f t="shared" si="16"/>
        <v>8,103</v>
      </c>
      <c r="DU212" s="208" t="str">
        <f>CY212*'Ores &amp; Ingots'!$C$3+CZ212*'Ores &amp; Ingots'!$C$4+DA212*'Ores &amp; Ingots'!$C$5+DB212*'Ores &amp; Ingots'!$C$6+DC212*'Ores &amp; Ingots'!$C$7+DD212*'Ores &amp; Ingots'!$C$8+DE212*'Ores &amp; Ingots'!$C$9+DF212*'Ores &amp; Ingots'!$C$10+DG212*'Ores &amp; Ingots'!$C$11+DH212*'Ores &amp; Ingots'!$C$12</f>
        <v>521</v>
      </c>
      <c r="DV212" s="208" t="str">
        <f>DI212*'Ores &amp; Ingots'!$B$3+DJ212*'Ores &amp; Ingots'!$B$4+DK212*'Ores &amp; Ingots'!$B$5+DL212*'Ores &amp; Ingots'!$B$6+DM212*'Ores &amp; Ingots'!$B$7+DN212*'Ores &amp; Ingots'!$B$8+DO212*'Ores &amp; Ingots'!$B$9+DP212*'Ores &amp; Ingots'!$B$10+DQ212*'Ores &amp; Ingots'!$B$11+DR212*'Ores &amp; Ingots'!$B$12</f>
        <v>2,998</v>
      </c>
      <c r="DW212" s="219" t="str">
        <f>CY212*Refining!$G$3+CZ212*Refining!$G$4+DA212*Refining!$G$5+DB212*Refining!$G$6+DC212*Refining!$G$7+DD212*Refining!$G$8+DE212*Refining!$G$9+DF212*Refining!$G$10+DG212*Refining!$G$11+DH212*Refining!$G$12</f>
        <v>3,383</v>
      </c>
      <c r="DX212" s="219" t="str">
        <f t="shared" si="17"/>
        <v>526,175</v>
      </c>
      <c r="DY212" s="220" t="str">
        <f t="shared" si="18"/>
        <v>0.5262</v>
      </c>
      <c r="DZ212" s="218" t="str">
        <f t="shared" si="19"/>
        <v>3,657</v>
      </c>
      <c r="EA212" s="221" t="str">
        <f t="shared" ref="EA212:EB212" si="857">DZ212/60</f>
        <v>60.9</v>
      </c>
      <c r="EB212" s="221" t="str">
        <f t="shared" si="857"/>
        <v>1.0</v>
      </c>
      <c r="EC212" s="541" t="str">
        <f t="shared" si="21"/>
        <v>0.04</v>
      </c>
      <c r="ED212" s="218" t="str">
        <f t="shared" si="22"/>
        <v>565,064</v>
      </c>
      <c r="EE212" s="221" t="str">
        <f t="shared" ref="EE212:EF212" si="858">ED212/1000</f>
        <v>565.1</v>
      </c>
      <c r="EF212" s="222" t="str">
        <f t="shared" si="858"/>
        <v>0.57</v>
      </c>
      <c r="EG212" s="542" t="str">
        <f t="shared" si="24"/>
        <v>0.5651</v>
      </c>
      <c r="EH212" s="225">
        <v>48.0</v>
      </c>
    </row>
    <row r="213">
      <c r="A213" s="33"/>
      <c r="B213" s="226" t="s">
        <v>1068</v>
      </c>
      <c r="C213" s="227" t="s">
        <v>886</v>
      </c>
      <c r="D213" s="227">
        <v>1.0</v>
      </c>
      <c r="E213" s="227">
        <v>1.0</v>
      </c>
      <c r="F213" s="227">
        <v>1.0</v>
      </c>
      <c r="G213" s="253" t="str">
        <f t="shared" si="5"/>
        <v>15.6</v>
      </c>
      <c r="H213" s="254">
        <v>14.0</v>
      </c>
      <c r="I213" s="254">
        <v>42.0</v>
      </c>
      <c r="J213" s="254" t="str">
        <f>H213/Main!$D$9</f>
        <v>14</v>
      </c>
      <c r="K213" s="254" t="str">
        <f>I213/Main!$D$10</f>
        <v>42</v>
      </c>
      <c r="L213" s="254" t="str">
        <f t="shared" si="6"/>
        <v>3</v>
      </c>
      <c r="M213" s="254">
        <v>0.4</v>
      </c>
      <c r="N213" s="255"/>
      <c r="O213" s="255"/>
      <c r="P213" s="255"/>
      <c r="Q213" s="256"/>
      <c r="R213" s="255"/>
      <c r="S213" s="257"/>
      <c r="T213" s="257"/>
      <c r="U213" s="255"/>
      <c r="V213" s="255"/>
      <c r="W213" s="257"/>
      <c r="X213" s="257"/>
      <c r="Y213" s="255"/>
      <c r="Z213" s="255"/>
      <c r="AA213" s="255"/>
      <c r="AB213" s="255"/>
      <c r="AC213" s="335" t="s">
        <v>18</v>
      </c>
      <c r="AD213" s="309">
        <v>75.0</v>
      </c>
      <c r="AE213" s="225">
        <v>0.0</v>
      </c>
      <c r="AF213" s="225">
        <v>0.0</v>
      </c>
      <c r="AG213" s="225">
        <v>0.0</v>
      </c>
      <c r="AH213" s="225">
        <v>0.0</v>
      </c>
      <c r="AI213" s="225">
        <v>0.0</v>
      </c>
      <c r="AJ213" s="225">
        <v>0.0</v>
      </c>
      <c r="AK213" s="225">
        <v>0.0</v>
      </c>
      <c r="AL213" s="225">
        <v>0.0</v>
      </c>
      <c r="AM213" s="225">
        <v>0.0</v>
      </c>
      <c r="AN213" s="225">
        <v>0.0</v>
      </c>
      <c r="AO213" s="225">
        <v>25.0</v>
      </c>
      <c r="AP213" s="225">
        <v>0.0</v>
      </c>
      <c r="AQ213" s="225">
        <v>0.0</v>
      </c>
      <c r="AR213" s="225">
        <v>0.0</v>
      </c>
      <c r="AS213" s="225">
        <v>0.0</v>
      </c>
      <c r="AT213" s="225">
        <v>0.0</v>
      </c>
      <c r="AU213" s="225">
        <v>0.0</v>
      </c>
      <c r="AV213" s="225">
        <v>0.0</v>
      </c>
      <c r="AW213" s="225">
        <v>0.0</v>
      </c>
      <c r="AX213" s="225">
        <v>0.0</v>
      </c>
      <c r="AY213" s="553" t="str">
        <f t="shared" ref="AY213:BS213" si="859">IF(AD213 = 0, "", AD213)</f>
        <v>75</v>
      </c>
      <c r="AZ213" s="227" t="str">
        <f t="shared" si="859"/>
        <v/>
      </c>
      <c r="BA213" s="227" t="str">
        <f t="shared" si="859"/>
        <v/>
      </c>
      <c r="BB213" s="227" t="str">
        <f t="shared" si="859"/>
        <v/>
      </c>
      <c r="BC213" s="227" t="str">
        <f t="shared" si="859"/>
        <v/>
      </c>
      <c r="BD213" s="227" t="str">
        <f t="shared" si="859"/>
        <v/>
      </c>
      <c r="BE213" s="227" t="str">
        <f t="shared" si="859"/>
        <v/>
      </c>
      <c r="BF213" s="227" t="str">
        <f t="shared" si="859"/>
        <v/>
      </c>
      <c r="BG213" s="227" t="str">
        <f t="shared" si="859"/>
        <v/>
      </c>
      <c r="BH213" s="227" t="str">
        <f t="shared" si="859"/>
        <v/>
      </c>
      <c r="BI213" s="227" t="str">
        <f t="shared" si="859"/>
        <v/>
      </c>
      <c r="BJ213" s="225" t="str">
        <f t="shared" si="859"/>
        <v>25</v>
      </c>
      <c r="BK213" s="227" t="str">
        <f t="shared" si="859"/>
        <v/>
      </c>
      <c r="BL213" s="227" t="str">
        <f t="shared" si="859"/>
        <v/>
      </c>
      <c r="BM213" s="227" t="str">
        <f t="shared" si="859"/>
        <v/>
      </c>
      <c r="BN213" s="227" t="str">
        <f t="shared" si="859"/>
        <v/>
      </c>
      <c r="BO213" s="227" t="str">
        <f t="shared" si="859"/>
        <v/>
      </c>
      <c r="BP213" s="227" t="str">
        <f t="shared" si="859"/>
        <v/>
      </c>
      <c r="BQ213" s="227" t="str">
        <f t="shared" si="859"/>
        <v/>
      </c>
      <c r="BR213" s="227" t="str">
        <f t="shared" si="859"/>
        <v/>
      </c>
      <c r="BS213" s="238" t="str">
        <f t="shared" si="859"/>
        <v/>
      </c>
      <c r="BT213" s="239" t="str">
        <f>$AY213*Assembly!Y$4+$AZ213*Assembly!Y$5+$BA213*Assembly!Y$6+$BB213*Assembly!Y$7+$BC213*Assembly!Y$8+$BD213*Assembly!Y$9+$BE213*Assembly!Y$10+$BF213*Assembly!Y$11+$BG213*Assembly!Y$12+$BH213*Assembly!Y$13+$BI213*Assembly!Y$14+$BJ213*Assembly!Y$15+$BK213*Assembly!Y$16+$BL213*Assembly!Y$17+$BM213*Assembly!Y$18+$BN213*Assembly!Y$19+$BO213*Assembly!Y$20+$BP213*Assembly!Y$21+$BQ213*Assembly!Y$22+$BR213*Assembly!Y$23+$BS213*Assembly!Y$24</f>
        <v>1,650</v>
      </c>
      <c r="BU213" s="225" t="str">
        <f t="shared" si="8"/>
        <v>106</v>
      </c>
      <c r="BV213" s="225" t="str">
        <f>$AY213*Assembly!AC$4+$AZ213*Assembly!AC$5+$BA213*Assembly!AC$6+$BB213*Assembly!AC$7+$BC213*Assembly!AC$8+$BD213*Assembly!AC$9+$BE213*Assembly!AC$10+$BF213*Assembly!AC$11+$BG213*Assembly!AC$12+$BH213*Assembly!AC$13+$BI213*Assembly!AC$14+$BJ213*Assembly!AC$15+$BK213*Assembly!AC$16+$BL213*Assembly!AC$17+$BM213*Assembly!AC$18+$BN213*Assembly!AC$19+$BO213*Assembly!AC$20+$BP213*Assembly!AC$21+$BQ213*Assembly!AC$22+$BR213*Assembly!AC$23+$BS213*Assembly!AC$24</f>
        <v>8,250</v>
      </c>
      <c r="BW213" s="240" t="str">
        <f t="shared" si="9"/>
        <v>5.00</v>
      </c>
      <c r="BX213" s="241" t="str">
        <f t="shared" si="10"/>
        <v>528</v>
      </c>
      <c r="BY213" s="242" t="str">
        <f t="shared" si="11"/>
        <v>78.1</v>
      </c>
      <c r="BZ213" s="225"/>
      <c r="CA213" s="225" t="str">
        <f>$AY213*Assembly!X$4+$AZ213*Assembly!X$5+$BA213*Assembly!X$6+$BB213*Assembly!X$7+$BC213*Assembly!X$8+$BD213*Assembly!X$9+$BE213*Assembly!X$10+$BF213*Assembly!X$11+$BG213*Assembly!X$12+$BH213*Assembly!X$13+$BI213*Assembly!X$14+$BJ213*Assembly!X$15+$BK213*Assembly!X$16+$BL213*Assembly!X$17+$BM213*Assembly!X$18+$BN213*Assembly!X$19+$BO213*Assembly!X$20+$BP213*Assembly!X$21+$BQ213*Assembly!X$22+$BR213*Assembly!X$23+$BS213*Assembly!X$24</f>
        <v>125</v>
      </c>
      <c r="CB213" s="225" t="str">
        <f t="shared" si="12"/>
        <v>19,444</v>
      </c>
      <c r="CC213" s="223" t="str">
        <f t="shared" si="13"/>
        <v>0.0194</v>
      </c>
      <c r="CD213" s="243" t="str">
        <f>$AY213*Assembly!AB$4+$AZ213*Assembly!AB$5+$BA213*Assembly!AB$6+$BB213*Assembly!AB$7+$BC213*Assembly!AB$8+$BD213*Assembly!AB$9+$BE213*Assembly!AB$10+$BF213*Assembly!AB$11+$BG213*Assembly!AB$12+$BH213*Assembly!AB$13+$BI213*Assembly!AB$14+$BJ213*Assembly!AB$15+$BK213*Assembly!AB$16+$BL213*Assembly!AB$17+$BM213*Assembly!AB$18+$BN213*Assembly!AB$19+$BO213*Assembly!AB$20+$BP213*Assembly!AB$21+$BQ213*Assembly!AB$22+$BR213*Assembly!AB$23+$BS213*Assembly!AB$24</f>
        <v>600</v>
      </c>
      <c r="CE213" s="256" t="str">
        <f>$AY213*Assembly!M$4+$AZ213*Assembly!M$5+$BA213*Assembly!M$6+$BB213*Assembly!M$7+$BC213*Assembly!M$8+$BD213*Assembly!M$9+$BE213*Assembly!M$10+$BF213*Assembly!M$11+$BG213*Assembly!M$12+$BH213*Assembly!M$13+$BI213*Assembly!M$14+$BJ213*Assembly!M$15+$BK213*Assembly!M$16+$BL213*Assembly!M$17+$BM213*Assembly!M$18+$BN213*Assembly!M$19+$BO213*Assembly!M$20+$BP213*Assembly!M$21+$BQ213*Assembly!M$22+$BR213*Assembly!M$23+$BS213*Assembly!M$24</f>
        <v>1,875</v>
      </c>
      <c r="CF213" s="256" t="str">
        <f>$AY213*Assembly!N$4+$AZ213*Assembly!N$5+$BA213*Assembly!N$6+$BB213*Assembly!N$7+$BC213*Assembly!N$8+$BD213*Assembly!N$9+$BE213*Assembly!N$10+$BF213*Assembly!N$11+$BG213*Assembly!N$12+$BH213*Assembly!N$13+$BI213*Assembly!N$14+$BJ213*Assembly!N$15+$BK213*Assembly!N$16+$BL213*Assembly!N$17+$BM213*Assembly!N$18+$BN213*Assembly!N$19+$BO213*Assembly!N$20+$BP213*Assembly!N$21+$BQ213*Assembly!N$22+$BR213*Assembly!N$23+$BS213*Assembly!N$24</f>
        <v>125</v>
      </c>
      <c r="CG213" s="256" t="str">
        <f>$AY213*Assembly!O$4+$AZ213*Assembly!O$5+$BA213*Assembly!O$6+$BB213*Assembly!O$7+$BC213*Assembly!O$8+$BD213*Assembly!O$9+$BE213*Assembly!O$10+$BF213*Assembly!O$11+$BG213*Assembly!O$12+$BH213*Assembly!O$13+$BI213*Assembly!O$14+$BJ213*Assembly!O$15+$BK213*Assembly!O$16+$BL213*Assembly!O$17+$BM213*Assembly!O$18+$BN213*Assembly!O$19+$BO213*Assembly!O$20+$BP213*Assembly!O$21+$BQ213*Assembly!O$22+$BR213*Assembly!O$23+$BS213*Assembly!O$24</f>
        <v>75</v>
      </c>
      <c r="CH213" s="254" t="str">
        <f>$AY213*Assembly!P$4+$AZ213*Assembly!P$5+$BA213*Assembly!P$6+$BB213*Assembly!P$7+$BC213*Assembly!P$8+$BD213*Assembly!P$9+$BE213*Assembly!P$10+$BF213*Assembly!P$11+$BG213*Assembly!P$12+$BH213*Assembly!P$13+$BI213*Assembly!P$14+$BJ213*Assembly!P$15+$BK213*Assembly!P$16+$BL213*Assembly!P$17+$BM213*Assembly!P$18+$BN213*Assembly!P$19+$BO213*Assembly!P$20+$BP213*Assembly!P$21+$BQ213*Assembly!P$22+$BR213*Assembly!P$23+$BS213*Assembly!P$24</f>
        <v>0</v>
      </c>
      <c r="CI213" s="254" t="str">
        <f>$AY213*Assembly!Q$4+$AZ213*Assembly!Q$5+$BA213*Assembly!Q$6+$BB213*Assembly!Q$7+$BC213*Assembly!Q$8+$BD213*Assembly!Q$9+$BE213*Assembly!Q$10+$BF213*Assembly!Q$11+$BG213*Assembly!Q$12+$BH213*Assembly!Q$13+$BI213*Assembly!Q$14+$BJ213*Assembly!Q$15+$BK213*Assembly!Q$16+$BL213*Assembly!Q$17+$BM213*Assembly!Q$18+$BN213*Assembly!Q$19+$BO213*Assembly!Q$20+$BP213*Assembly!Q$21+$BQ213*Assembly!Q$22+$BR213*Assembly!Q$23+$BS213*Assembly!Q$24</f>
        <v>0</v>
      </c>
      <c r="CJ213" s="256" t="str">
        <f>$AY213*Assembly!R$4+$AZ213*Assembly!R$5+$BA213*Assembly!R$6+$BB213*Assembly!R$7+$BC213*Assembly!R$8+$BD213*Assembly!R$9+$BE213*Assembly!R$10+$BF213*Assembly!R$11+$BG213*Assembly!R$12+$BH213*Assembly!R$13+$BI213*Assembly!R$14+$BJ213*Assembly!R$15+$BK213*Assembly!R$16+$BL213*Assembly!R$17+$BM213*Assembly!R$18+$BN213*Assembly!R$19+$BO213*Assembly!R$20+$BP213*Assembly!R$21+$BQ213*Assembly!R$22+$BR213*Assembly!R$23+$BS213*Assembly!R$24</f>
        <v>0</v>
      </c>
      <c r="CK213" s="254" t="str">
        <f>$AY213*Assembly!S$4+$AZ213*Assembly!S$5+$BA213*Assembly!S$6+$BB213*Assembly!S$7+$BC213*Assembly!S$8+$BD213*Assembly!S$9+$BE213*Assembly!S$10+$BF213*Assembly!S$11+$BG213*Assembly!S$12+$BH213*Assembly!S$13+$BI213*Assembly!S$14+$BJ213*Assembly!S$15+$BK213*Assembly!S$16+$BL213*Assembly!S$17+$BM213*Assembly!S$18+$BN213*Assembly!S$19+$BO213*Assembly!S$20+$BP213*Assembly!S$21+$BQ213*Assembly!S$22+$BR213*Assembly!S$23+$BS213*Assembly!S$24</f>
        <v>0</v>
      </c>
      <c r="CL213" s="254" t="str">
        <f>$AY213*Assembly!T$4+$AZ213*Assembly!T$5+$BA213*Assembly!T$6+$BB213*Assembly!T$7+$BC213*Assembly!T$8+$BD213*Assembly!T$9+$BE213*Assembly!T$10+$BF213*Assembly!T$11+$BG213*Assembly!T$12+$BH213*Assembly!T$13+$BI213*Assembly!T$14+$BJ213*Assembly!T$15+$BK213*Assembly!T$16+$BL213*Assembly!T$17+$BM213*Assembly!T$18+$BN213*Assembly!T$19+$BO213*Assembly!T$20+$BP213*Assembly!T$21+$BQ213*Assembly!T$22+$BR213*Assembly!T$23+$BS213*Assembly!T$24</f>
        <v>0</v>
      </c>
      <c r="CM213" s="254" t="str">
        <f>$AY213*Assembly!U$4+$AZ213*Assembly!U$5+$BA213*Assembly!U$6+$BB213*Assembly!U$7+$BC213*Assembly!U$8+$BD213*Assembly!U$9+$BE213*Assembly!U$10+$BF213*Assembly!U$11+$BG213*Assembly!U$12+$BH213*Assembly!U$13+$BI213*Assembly!U$14+$BJ213*Assembly!U$15+$BK213*Assembly!U$16+$BL213*Assembly!U$17+$BM213*Assembly!U$18+$BN213*Assembly!U$19+$BO213*Assembly!U$20+$BP213*Assembly!U$21+$BQ213*Assembly!U$22+$BR213*Assembly!U$23+$BS213*Assembly!U$24</f>
        <v>0</v>
      </c>
      <c r="CN213" s="256" t="str">
        <f>$AY213*Assembly!V$4+$AZ213*Assembly!V$5+$BA213*Assembly!V$6+$BB213*Assembly!V$7+$BC213*Assembly!V$8+$BD213*Assembly!V$9+$BE213*Assembly!V$10+$BF213*Assembly!V$11+$BG213*Assembly!V$12+$BH213*Assembly!V$13+$BI213*Assembly!V$14+$BJ213*Assembly!V$15+$BK213*Assembly!V$16+$BL213*Assembly!V$17+$BM213*Assembly!V$18+$BN213*Assembly!V$19+$BO213*Assembly!V$20+$BP213*Assembly!V$21+$BQ213*Assembly!V$22+$BR213*Assembly!V$23+$BS213*Assembly!V$24</f>
        <v>0</v>
      </c>
      <c r="CO213" s="256" t="str">
        <f>CE213*Refining!$F$3</f>
        <v>3,348</v>
      </c>
      <c r="CP213" s="256" t="str">
        <f>CF213*Refining!$F$4</f>
        <v>391</v>
      </c>
      <c r="CQ213" s="256" t="str">
        <f>CG213*Refining!$F$5</f>
        <v>313</v>
      </c>
      <c r="CR213" s="256" t="str">
        <f>CH213*Refining!$F$6</f>
        <v>0</v>
      </c>
      <c r="CS213" s="256" t="str">
        <f>CI213*Refining!$F$7</f>
        <v>0</v>
      </c>
      <c r="CT213" s="256" t="str">
        <f>CJ213*Refining!$F$8</f>
        <v>0</v>
      </c>
      <c r="CU213" s="256" t="str">
        <f>CK213*Refining!$F$9</f>
        <v>0</v>
      </c>
      <c r="CV213" s="256" t="str">
        <f>CL213*Refining!$F$10</f>
        <v>0</v>
      </c>
      <c r="CW213" s="256" t="str">
        <f>CM213*Refining!$F$11</f>
        <v>0</v>
      </c>
      <c r="CX213" s="256" t="str">
        <f>CN213*Refining!$F$12</f>
        <v>0</v>
      </c>
      <c r="CY213" s="248" t="str">
        <f t="shared" ref="CY213:DR213" si="860">IF(CE213 = 0, "", CE213)</f>
        <v>1,875</v>
      </c>
      <c r="CZ213" s="249" t="str">
        <f t="shared" si="860"/>
        <v>125</v>
      </c>
      <c r="DA213" s="249" t="str">
        <f t="shared" si="860"/>
        <v>75</v>
      </c>
      <c r="DB213" s="245" t="str">
        <f t="shared" si="860"/>
        <v/>
      </c>
      <c r="DC213" s="245" t="str">
        <f t="shared" si="860"/>
        <v/>
      </c>
      <c r="DD213" s="245" t="str">
        <f t="shared" si="860"/>
        <v/>
      </c>
      <c r="DE213" s="245" t="str">
        <f t="shared" si="860"/>
        <v/>
      </c>
      <c r="DF213" s="245" t="str">
        <f t="shared" si="860"/>
        <v/>
      </c>
      <c r="DG213" s="245" t="str">
        <f t="shared" si="860"/>
        <v/>
      </c>
      <c r="DH213" s="246" t="str">
        <f t="shared" si="860"/>
        <v/>
      </c>
      <c r="DI213" s="248" t="str">
        <f t="shared" si="860"/>
        <v>3,348</v>
      </c>
      <c r="DJ213" s="249" t="str">
        <f t="shared" si="860"/>
        <v>391</v>
      </c>
      <c r="DK213" s="249" t="str">
        <f t="shared" si="860"/>
        <v>313</v>
      </c>
      <c r="DL213" s="245" t="str">
        <f t="shared" si="860"/>
        <v/>
      </c>
      <c r="DM213" s="245" t="str">
        <f t="shared" si="860"/>
        <v/>
      </c>
      <c r="DN213" s="245" t="str">
        <f t="shared" si="860"/>
        <v/>
      </c>
      <c r="DO213" s="245" t="str">
        <f t="shared" si="860"/>
        <v/>
      </c>
      <c r="DP213" s="245" t="str">
        <f t="shared" si="860"/>
        <v/>
      </c>
      <c r="DQ213" s="245" t="str">
        <f t="shared" si="860"/>
        <v/>
      </c>
      <c r="DR213" s="246" t="str">
        <f t="shared" si="860"/>
        <v/>
      </c>
      <c r="DS213" s="248" t="str">
        <f t="shared" si="15"/>
        <v>2,075</v>
      </c>
      <c r="DT213" s="249" t="str">
        <f t="shared" si="16"/>
        <v>4,051</v>
      </c>
      <c r="DU213" s="225" t="str">
        <f>CY213*'Ores &amp; Ingots'!$C$3+CZ213*'Ores &amp; Ingots'!$C$4+DA213*'Ores &amp; Ingots'!$C$5+DB213*'Ores &amp; Ingots'!$C$6+DC213*'Ores &amp; Ingots'!$C$7+DD213*'Ores &amp; Ingots'!$C$8+DE213*'Ores &amp; Ingots'!$C$9+DF213*'Ores &amp; Ingots'!$C$10+DG213*'Ores &amp; Ingots'!$C$11+DH213*'Ores &amp; Ingots'!$C$12</f>
        <v>261</v>
      </c>
      <c r="DV213" s="225" t="str">
        <f>DI213*'Ores &amp; Ingots'!$B$3+DJ213*'Ores &amp; Ingots'!$B$4+DK213*'Ores &amp; Ingots'!$B$5+DL213*'Ores &amp; Ingots'!$B$6+DM213*'Ores &amp; Ingots'!$B$7+DN213*'Ores &amp; Ingots'!$B$8+DO213*'Ores &amp; Ingots'!$B$9+DP213*'Ores &amp; Ingots'!$B$10+DQ213*'Ores &amp; Ingots'!$B$11+DR213*'Ores &amp; Ingots'!$B$12</f>
        <v>1,499</v>
      </c>
      <c r="DW213" s="249" t="str">
        <f>CY213*Refining!$G$3+CZ213*Refining!$G$4+DA213*Refining!$G$5+DB213*Refining!$G$6+DC213*Refining!$G$7+DD213*Refining!$G$8+DE213*Refining!$G$9+DF213*Refining!$G$10+DG213*Refining!$G$11+DH213*Refining!$G$12</f>
        <v>1,691</v>
      </c>
      <c r="DX213" s="249" t="str">
        <f t="shared" si="17"/>
        <v>263,088</v>
      </c>
      <c r="DY213" s="250" t="str">
        <f t="shared" si="18"/>
        <v>0.2631</v>
      </c>
      <c r="DZ213" s="248" t="str">
        <f t="shared" si="19"/>
        <v>1,830</v>
      </c>
      <c r="EA213" s="251" t="str">
        <f t="shared" ref="EA213:EB213" si="861">DZ213/60</f>
        <v>30.5</v>
      </c>
      <c r="EB213" s="251" t="str">
        <f t="shared" si="861"/>
        <v>0.5</v>
      </c>
      <c r="EC213" s="543" t="str">
        <f t="shared" si="21"/>
        <v>0.02</v>
      </c>
      <c r="ED213" s="248" t="str">
        <f t="shared" si="22"/>
        <v>282,532</v>
      </c>
      <c r="EE213" s="251" t="str">
        <f t="shared" ref="EE213:EF213" si="862">ED213/1000</f>
        <v>282.5</v>
      </c>
      <c r="EF213" s="252" t="str">
        <f t="shared" si="862"/>
        <v>0.28</v>
      </c>
      <c r="EG213" s="544" t="str">
        <f t="shared" si="24"/>
        <v>0.2825</v>
      </c>
      <c r="EH213" s="225">
        <v>32.0</v>
      </c>
    </row>
    <row r="214">
      <c r="A214" s="33"/>
      <c r="B214" s="226" t="s">
        <v>1069</v>
      </c>
      <c r="C214" s="227" t="s">
        <v>886</v>
      </c>
      <c r="D214" s="227">
        <v>1.0</v>
      </c>
      <c r="E214" s="227">
        <v>1.0</v>
      </c>
      <c r="F214" s="227">
        <v>1.0</v>
      </c>
      <c r="G214" s="253" t="str">
        <f t="shared" si="5"/>
        <v>15.6</v>
      </c>
      <c r="H214" s="254">
        <v>14.0</v>
      </c>
      <c r="I214" s="254">
        <v>42.0</v>
      </c>
      <c r="J214" s="254" t="str">
        <f>H214/Main!$D$9</f>
        <v>14</v>
      </c>
      <c r="K214" s="254" t="str">
        <f>I214/Main!$D$10</f>
        <v>42</v>
      </c>
      <c r="L214" s="254" t="str">
        <f t="shared" si="6"/>
        <v>3</v>
      </c>
      <c r="M214" s="254">
        <v>0.4</v>
      </c>
      <c r="N214" s="255"/>
      <c r="O214" s="255"/>
      <c r="P214" s="255"/>
      <c r="Q214" s="256"/>
      <c r="R214" s="255"/>
      <c r="S214" s="257"/>
      <c r="T214" s="257"/>
      <c r="U214" s="255"/>
      <c r="V214" s="255"/>
      <c r="W214" s="257"/>
      <c r="X214" s="257"/>
      <c r="Y214" s="255"/>
      <c r="Z214" s="255"/>
      <c r="AA214" s="255"/>
      <c r="AB214" s="255"/>
      <c r="AC214" s="335" t="s">
        <v>12</v>
      </c>
      <c r="AD214" s="309">
        <v>130.0</v>
      </c>
      <c r="AE214" s="225">
        <v>0.0</v>
      </c>
      <c r="AF214" s="225">
        <v>0.0</v>
      </c>
      <c r="AG214" s="225">
        <v>0.0</v>
      </c>
      <c r="AH214" s="225">
        <v>0.0</v>
      </c>
      <c r="AI214" s="225">
        <v>0.0</v>
      </c>
      <c r="AJ214" s="225">
        <v>0.0</v>
      </c>
      <c r="AK214" s="225">
        <v>0.0</v>
      </c>
      <c r="AL214" s="225">
        <v>0.0</v>
      </c>
      <c r="AM214" s="225">
        <v>0.0</v>
      </c>
      <c r="AN214" s="225">
        <v>0.0</v>
      </c>
      <c r="AO214" s="225">
        <v>50.0</v>
      </c>
      <c r="AP214" s="225">
        <v>0.0</v>
      </c>
      <c r="AQ214" s="225">
        <v>0.0</v>
      </c>
      <c r="AR214" s="225">
        <v>0.0</v>
      </c>
      <c r="AS214" s="225">
        <v>0.0</v>
      </c>
      <c r="AT214" s="225">
        <v>0.0</v>
      </c>
      <c r="AU214" s="225">
        <v>0.0</v>
      </c>
      <c r="AV214" s="225">
        <v>0.0</v>
      </c>
      <c r="AW214" s="225">
        <v>0.0</v>
      </c>
      <c r="AX214" s="225">
        <v>0.0</v>
      </c>
      <c r="AY214" s="553" t="str">
        <f t="shared" ref="AY214:BS214" si="863">IF(AD214 = 0, "", AD214)</f>
        <v>130</v>
      </c>
      <c r="AZ214" s="227" t="str">
        <f t="shared" si="863"/>
        <v/>
      </c>
      <c r="BA214" s="227" t="str">
        <f t="shared" si="863"/>
        <v/>
      </c>
      <c r="BB214" s="227" t="str">
        <f t="shared" si="863"/>
        <v/>
      </c>
      <c r="BC214" s="227" t="str">
        <f t="shared" si="863"/>
        <v/>
      </c>
      <c r="BD214" s="227" t="str">
        <f t="shared" si="863"/>
        <v/>
      </c>
      <c r="BE214" s="227" t="str">
        <f t="shared" si="863"/>
        <v/>
      </c>
      <c r="BF214" s="227" t="str">
        <f t="shared" si="863"/>
        <v/>
      </c>
      <c r="BG214" s="227" t="str">
        <f t="shared" si="863"/>
        <v/>
      </c>
      <c r="BH214" s="227" t="str">
        <f t="shared" si="863"/>
        <v/>
      </c>
      <c r="BI214" s="227" t="str">
        <f t="shared" si="863"/>
        <v/>
      </c>
      <c r="BJ214" s="225" t="str">
        <f t="shared" si="863"/>
        <v>50</v>
      </c>
      <c r="BK214" s="227" t="str">
        <f t="shared" si="863"/>
        <v/>
      </c>
      <c r="BL214" s="227" t="str">
        <f t="shared" si="863"/>
        <v/>
      </c>
      <c r="BM214" s="227" t="str">
        <f t="shared" si="863"/>
        <v/>
      </c>
      <c r="BN214" s="227" t="str">
        <f t="shared" si="863"/>
        <v/>
      </c>
      <c r="BO214" s="227" t="str">
        <f t="shared" si="863"/>
        <v/>
      </c>
      <c r="BP214" s="227" t="str">
        <f t="shared" si="863"/>
        <v/>
      </c>
      <c r="BQ214" s="227" t="str">
        <f t="shared" si="863"/>
        <v/>
      </c>
      <c r="BR214" s="227" t="str">
        <f t="shared" si="863"/>
        <v/>
      </c>
      <c r="BS214" s="238" t="str">
        <f t="shared" si="863"/>
        <v/>
      </c>
      <c r="BT214" s="239" t="str">
        <f>$AY214*Assembly!Y$4+$AZ214*Assembly!Y$5+$BA214*Assembly!Y$6+$BB214*Assembly!Y$7+$BC214*Assembly!Y$8+$BD214*Assembly!Y$9+$BE214*Assembly!Y$10+$BF214*Assembly!Y$11+$BG214*Assembly!Y$12+$BH214*Assembly!Y$13+$BI214*Assembly!Y$14+$BJ214*Assembly!Y$15+$BK214*Assembly!Y$16+$BL214*Assembly!Y$17+$BM214*Assembly!Y$18+$BN214*Assembly!Y$19+$BO214*Assembly!Y$20+$BP214*Assembly!Y$21+$BQ214*Assembly!Y$22+$BR214*Assembly!Y$23+$BS214*Assembly!Y$24</f>
        <v>2,900</v>
      </c>
      <c r="BU214" s="225" t="str">
        <f t="shared" si="8"/>
        <v>186</v>
      </c>
      <c r="BV214" s="225" t="str">
        <f>$AY214*Assembly!AC$4+$AZ214*Assembly!AC$5+$BA214*Assembly!AC$6+$BB214*Assembly!AC$7+$BC214*Assembly!AC$8+$BD214*Assembly!AC$9+$BE214*Assembly!AC$10+$BF214*Assembly!AC$11+$BG214*Assembly!AC$12+$BH214*Assembly!AC$13+$BI214*Assembly!AC$14+$BJ214*Assembly!AC$15+$BK214*Assembly!AC$16+$BL214*Assembly!AC$17+$BM214*Assembly!AC$18+$BN214*Assembly!AC$19+$BO214*Assembly!AC$20+$BP214*Assembly!AC$21+$BQ214*Assembly!AC$22+$BR214*Assembly!AC$23+$BS214*Assembly!AC$24</f>
        <v>14,500</v>
      </c>
      <c r="BW214" s="240" t="str">
        <f t="shared" si="9"/>
        <v>5.00</v>
      </c>
      <c r="BX214" s="241" t="str">
        <f t="shared" si="10"/>
        <v>928</v>
      </c>
      <c r="BY214" s="242" t="str">
        <f t="shared" si="11"/>
        <v>78.1</v>
      </c>
      <c r="BZ214" s="225"/>
      <c r="CA214" s="225" t="str">
        <f>$AY214*Assembly!X$4+$AZ214*Assembly!X$5+$BA214*Assembly!X$6+$BB214*Assembly!X$7+$BC214*Assembly!X$8+$BD214*Assembly!X$9+$BE214*Assembly!X$10+$BF214*Assembly!X$11+$BG214*Assembly!X$12+$BH214*Assembly!X$13+$BI214*Assembly!X$14+$BJ214*Assembly!X$15+$BK214*Assembly!X$16+$BL214*Assembly!X$17+$BM214*Assembly!X$18+$BN214*Assembly!X$19+$BO214*Assembly!X$20+$BP214*Assembly!X$21+$BQ214*Assembly!X$22+$BR214*Assembly!X$23+$BS214*Assembly!X$24</f>
        <v>230</v>
      </c>
      <c r="CB214" s="225" t="str">
        <f t="shared" si="12"/>
        <v>35,778</v>
      </c>
      <c r="CC214" s="223" t="str">
        <f t="shared" si="13"/>
        <v>0.0358</v>
      </c>
      <c r="CD214" s="243" t="str">
        <f>$AY214*Assembly!AB$4+$AZ214*Assembly!AB$5+$BA214*Assembly!AB$6+$BB214*Assembly!AB$7+$BC214*Assembly!AB$8+$BD214*Assembly!AB$9+$BE214*Assembly!AB$10+$BF214*Assembly!AB$11+$BG214*Assembly!AB$12+$BH214*Assembly!AB$13+$BI214*Assembly!AB$14+$BJ214*Assembly!AB$15+$BK214*Assembly!AB$16+$BL214*Assembly!AB$17+$BM214*Assembly!AB$18+$BN214*Assembly!AB$19+$BO214*Assembly!AB$20+$BP214*Assembly!AB$21+$BQ214*Assembly!AB$22+$BR214*Assembly!AB$23+$BS214*Assembly!AB$24</f>
        <v>1,140</v>
      </c>
      <c r="CE214" s="256" t="str">
        <f>$AY214*Assembly!M$4+$AZ214*Assembly!M$5+$BA214*Assembly!M$6+$BB214*Assembly!M$7+$BC214*Assembly!M$8+$BD214*Assembly!M$9+$BE214*Assembly!M$10+$BF214*Assembly!M$11+$BG214*Assembly!M$12+$BH214*Assembly!M$13+$BI214*Assembly!M$14+$BJ214*Assembly!M$15+$BK214*Assembly!M$16+$BL214*Assembly!M$17+$BM214*Assembly!M$18+$BN214*Assembly!M$19+$BO214*Assembly!M$20+$BP214*Assembly!M$21+$BQ214*Assembly!M$22+$BR214*Assembly!M$23+$BS214*Assembly!M$24</f>
        <v>3,330</v>
      </c>
      <c r="CF214" s="256" t="str">
        <f>$AY214*Assembly!N$4+$AZ214*Assembly!N$5+$BA214*Assembly!N$6+$BB214*Assembly!N$7+$BC214*Assembly!N$8+$BD214*Assembly!N$9+$BE214*Assembly!N$10+$BF214*Assembly!N$11+$BG214*Assembly!N$12+$BH214*Assembly!N$13+$BI214*Assembly!N$14+$BJ214*Assembly!N$15+$BK214*Assembly!N$16+$BL214*Assembly!N$17+$BM214*Assembly!N$18+$BN214*Assembly!N$19+$BO214*Assembly!N$20+$BP214*Assembly!N$21+$BQ214*Assembly!N$22+$BR214*Assembly!N$23+$BS214*Assembly!N$24</f>
        <v>250</v>
      </c>
      <c r="CG214" s="256" t="str">
        <f>$AY214*Assembly!O$4+$AZ214*Assembly!O$5+$BA214*Assembly!O$6+$BB214*Assembly!O$7+$BC214*Assembly!O$8+$BD214*Assembly!O$9+$BE214*Assembly!O$10+$BF214*Assembly!O$11+$BG214*Assembly!O$12+$BH214*Assembly!O$13+$BI214*Assembly!O$14+$BJ214*Assembly!O$15+$BK214*Assembly!O$16+$BL214*Assembly!O$17+$BM214*Assembly!O$18+$BN214*Assembly!O$19+$BO214*Assembly!O$20+$BP214*Assembly!O$21+$BQ214*Assembly!O$22+$BR214*Assembly!O$23+$BS214*Assembly!O$24</f>
        <v>150</v>
      </c>
      <c r="CH214" s="254" t="str">
        <f>$AY214*Assembly!P$4+$AZ214*Assembly!P$5+$BA214*Assembly!P$6+$BB214*Assembly!P$7+$BC214*Assembly!P$8+$BD214*Assembly!P$9+$BE214*Assembly!P$10+$BF214*Assembly!P$11+$BG214*Assembly!P$12+$BH214*Assembly!P$13+$BI214*Assembly!P$14+$BJ214*Assembly!P$15+$BK214*Assembly!P$16+$BL214*Assembly!P$17+$BM214*Assembly!P$18+$BN214*Assembly!P$19+$BO214*Assembly!P$20+$BP214*Assembly!P$21+$BQ214*Assembly!P$22+$BR214*Assembly!P$23+$BS214*Assembly!P$24</f>
        <v>0</v>
      </c>
      <c r="CI214" s="254" t="str">
        <f>$AY214*Assembly!Q$4+$AZ214*Assembly!Q$5+$BA214*Assembly!Q$6+$BB214*Assembly!Q$7+$BC214*Assembly!Q$8+$BD214*Assembly!Q$9+$BE214*Assembly!Q$10+$BF214*Assembly!Q$11+$BG214*Assembly!Q$12+$BH214*Assembly!Q$13+$BI214*Assembly!Q$14+$BJ214*Assembly!Q$15+$BK214*Assembly!Q$16+$BL214*Assembly!Q$17+$BM214*Assembly!Q$18+$BN214*Assembly!Q$19+$BO214*Assembly!Q$20+$BP214*Assembly!Q$21+$BQ214*Assembly!Q$22+$BR214*Assembly!Q$23+$BS214*Assembly!Q$24</f>
        <v>0</v>
      </c>
      <c r="CJ214" s="256" t="str">
        <f>$AY214*Assembly!R$4+$AZ214*Assembly!R$5+$BA214*Assembly!R$6+$BB214*Assembly!R$7+$BC214*Assembly!R$8+$BD214*Assembly!R$9+$BE214*Assembly!R$10+$BF214*Assembly!R$11+$BG214*Assembly!R$12+$BH214*Assembly!R$13+$BI214*Assembly!R$14+$BJ214*Assembly!R$15+$BK214*Assembly!R$16+$BL214*Assembly!R$17+$BM214*Assembly!R$18+$BN214*Assembly!R$19+$BO214*Assembly!R$20+$BP214*Assembly!R$21+$BQ214*Assembly!R$22+$BR214*Assembly!R$23+$BS214*Assembly!R$24</f>
        <v>0</v>
      </c>
      <c r="CK214" s="254" t="str">
        <f>$AY214*Assembly!S$4+$AZ214*Assembly!S$5+$BA214*Assembly!S$6+$BB214*Assembly!S$7+$BC214*Assembly!S$8+$BD214*Assembly!S$9+$BE214*Assembly!S$10+$BF214*Assembly!S$11+$BG214*Assembly!S$12+$BH214*Assembly!S$13+$BI214*Assembly!S$14+$BJ214*Assembly!S$15+$BK214*Assembly!S$16+$BL214*Assembly!S$17+$BM214*Assembly!S$18+$BN214*Assembly!S$19+$BO214*Assembly!S$20+$BP214*Assembly!S$21+$BQ214*Assembly!S$22+$BR214*Assembly!S$23+$BS214*Assembly!S$24</f>
        <v>0</v>
      </c>
      <c r="CL214" s="254" t="str">
        <f>$AY214*Assembly!T$4+$AZ214*Assembly!T$5+$BA214*Assembly!T$6+$BB214*Assembly!T$7+$BC214*Assembly!T$8+$BD214*Assembly!T$9+$BE214*Assembly!T$10+$BF214*Assembly!T$11+$BG214*Assembly!T$12+$BH214*Assembly!T$13+$BI214*Assembly!T$14+$BJ214*Assembly!T$15+$BK214*Assembly!T$16+$BL214*Assembly!T$17+$BM214*Assembly!T$18+$BN214*Assembly!T$19+$BO214*Assembly!T$20+$BP214*Assembly!T$21+$BQ214*Assembly!T$22+$BR214*Assembly!T$23+$BS214*Assembly!T$24</f>
        <v>0</v>
      </c>
      <c r="CM214" s="254" t="str">
        <f>$AY214*Assembly!U$4+$AZ214*Assembly!U$5+$BA214*Assembly!U$6+$BB214*Assembly!U$7+$BC214*Assembly!U$8+$BD214*Assembly!U$9+$BE214*Assembly!U$10+$BF214*Assembly!U$11+$BG214*Assembly!U$12+$BH214*Assembly!U$13+$BI214*Assembly!U$14+$BJ214*Assembly!U$15+$BK214*Assembly!U$16+$BL214*Assembly!U$17+$BM214*Assembly!U$18+$BN214*Assembly!U$19+$BO214*Assembly!U$20+$BP214*Assembly!U$21+$BQ214*Assembly!U$22+$BR214*Assembly!U$23+$BS214*Assembly!U$24</f>
        <v>0</v>
      </c>
      <c r="CN214" s="256" t="str">
        <f>$AY214*Assembly!V$4+$AZ214*Assembly!V$5+$BA214*Assembly!V$6+$BB214*Assembly!V$7+$BC214*Assembly!V$8+$BD214*Assembly!V$9+$BE214*Assembly!V$10+$BF214*Assembly!V$11+$BG214*Assembly!V$12+$BH214*Assembly!V$13+$BI214*Assembly!V$14+$BJ214*Assembly!V$15+$BK214*Assembly!V$16+$BL214*Assembly!V$17+$BM214*Assembly!V$18+$BN214*Assembly!V$19+$BO214*Assembly!V$20+$BP214*Assembly!V$21+$BQ214*Assembly!V$22+$BR214*Assembly!V$23+$BS214*Assembly!V$24</f>
        <v>0</v>
      </c>
      <c r="CO214" s="256" t="str">
        <f>CE214*Refining!$F$3</f>
        <v>5,946</v>
      </c>
      <c r="CP214" s="256" t="str">
        <f>CF214*Refining!$F$4</f>
        <v>781</v>
      </c>
      <c r="CQ214" s="256" t="str">
        <f>CG214*Refining!$F$5</f>
        <v>625</v>
      </c>
      <c r="CR214" s="256" t="str">
        <f>CH214*Refining!$F$6</f>
        <v>0</v>
      </c>
      <c r="CS214" s="256" t="str">
        <f>CI214*Refining!$F$7</f>
        <v>0</v>
      </c>
      <c r="CT214" s="256" t="str">
        <f>CJ214*Refining!$F$8</f>
        <v>0</v>
      </c>
      <c r="CU214" s="256" t="str">
        <f>CK214*Refining!$F$9</f>
        <v>0</v>
      </c>
      <c r="CV214" s="256" t="str">
        <f>CL214*Refining!$F$10</f>
        <v>0</v>
      </c>
      <c r="CW214" s="256" t="str">
        <f>CM214*Refining!$F$11</f>
        <v>0</v>
      </c>
      <c r="CX214" s="256" t="str">
        <f>CN214*Refining!$F$12</f>
        <v>0</v>
      </c>
      <c r="CY214" s="248" t="str">
        <f t="shared" ref="CY214:DR214" si="864">IF(CE214 = 0, "", CE214)</f>
        <v>3,330</v>
      </c>
      <c r="CZ214" s="249" t="str">
        <f t="shared" si="864"/>
        <v>250</v>
      </c>
      <c r="DA214" s="249" t="str">
        <f t="shared" si="864"/>
        <v>150</v>
      </c>
      <c r="DB214" s="245" t="str">
        <f t="shared" si="864"/>
        <v/>
      </c>
      <c r="DC214" s="245" t="str">
        <f t="shared" si="864"/>
        <v/>
      </c>
      <c r="DD214" s="245" t="str">
        <f t="shared" si="864"/>
        <v/>
      </c>
      <c r="DE214" s="245" t="str">
        <f t="shared" si="864"/>
        <v/>
      </c>
      <c r="DF214" s="245" t="str">
        <f t="shared" si="864"/>
        <v/>
      </c>
      <c r="DG214" s="245" t="str">
        <f t="shared" si="864"/>
        <v/>
      </c>
      <c r="DH214" s="246" t="str">
        <f t="shared" si="864"/>
        <v/>
      </c>
      <c r="DI214" s="248" t="str">
        <f t="shared" si="864"/>
        <v>5,946</v>
      </c>
      <c r="DJ214" s="249" t="str">
        <f t="shared" si="864"/>
        <v>781</v>
      </c>
      <c r="DK214" s="249" t="str">
        <f t="shared" si="864"/>
        <v>625</v>
      </c>
      <c r="DL214" s="245" t="str">
        <f t="shared" si="864"/>
        <v/>
      </c>
      <c r="DM214" s="245" t="str">
        <f t="shared" si="864"/>
        <v/>
      </c>
      <c r="DN214" s="245" t="str">
        <f t="shared" si="864"/>
        <v/>
      </c>
      <c r="DO214" s="245" t="str">
        <f t="shared" si="864"/>
        <v/>
      </c>
      <c r="DP214" s="245" t="str">
        <f t="shared" si="864"/>
        <v/>
      </c>
      <c r="DQ214" s="245" t="str">
        <f t="shared" si="864"/>
        <v/>
      </c>
      <c r="DR214" s="246" t="str">
        <f t="shared" si="864"/>
        <v/>
      </c>
      <c r="DS214" s="248" t="str">
        <f t="shared" si="15"/>
        <v>3,730</v>
      </c>
      <c r="DT214" s="249" t="str">
        <f t="shared" si="16"/>
        <v>7,353</v>
      </c>
      <c r="DU214" s="225" t="str">
        <f>CY214*'Ores &amp; Ingots'!$C$3+CZ214*'Ores &amp; Ingots'!$C$4+DA214*'Ores &amp; Ingots'!$C$5+DB214*'Ores &amp; Ingots'!$C$6+DC214*'Ores &amp; Ingots'!$C$7+DD214*'Ores &amp; Ingots'!$C$8+DE214*'Ores &amp; Ingots'!$C$9+DF214*'Ores &amp; Ingots'!$C$10+DG214*'Ores &amp; Ingots'!$C$11+DH214*'Ores &amp; Ingots'!$C$12</f>
        <v>468</v>
      </c>
      <c r="DV214" s="225" t="str">
        <f>DI214*'Ores &amp; Ingots'!$B$3+DJ214*'Ores &amp; Ingots'!$B$4+DK214*'Ores &amp; Ingots'!$B$5+DL214*'Ores &amp; Ingots'!$B$6+DM214*'Ores &amp; Ingots'!$B$7+DN214*'Ores &amp; Ingots'!$B$8+DO214*'Ores &amp; Ingots'!$B$9+DP214*'Ores &amp; Ingots'!$B$10+DQ214*'Ores &amp; Ingots'!$B$11+DR214*'Ores &amp; Ingots'!$B$12</f>
        <v>2,720</v>
      </c>
      <c r="DW214" s="249" t="str">
        <f>CY214*Refining!$G$3+CZ214*Refining!$G$4+DA214*Refining!$G$5+DB214*Refining!$G$6+DC214*Refining!$G$7+DD214*Refining!$G$8+DE214*Refining!$G$9+DF214*Refining!$G$10+DG214*Refining!$G$11+DH214*Refining!$G$12</f>
        <v>3,354</v>
      </c>
      <c r="DX214" s="249" t="str">
        <f t="shared" si="17"/>
        <v>521,688</v>
      </c>
      <c r="DY214" s="250" t="str">
        <f t="shared" si="18"/>
        <v>0.5217</v>
      </c>
      <c r="DZ214" s="248" t="str">
        <f t="shared" si="19"/>
        <v>3,598</v>
      </c>
      <c r="EA214" s="251" t="str">
        <f t="shared" ref="EA214:EB214" si="865">DZ214/60</f>
        <v>60.0</v>
      </c>
      <c r="EB214" s="251" t="str">
        <f t="shared" si="865"/>
        <v>1.0</v>
      </c>
      <c r="EC214" s="543" t="str">
        <f t="shared" si="21"/>
        <v>0.04</v>
      </c>
      <c r="ED214" s="248" t="str">
        <f t="shared" si="22"/>
        <v>557,466</v>
      </c>
      <c r="EE214" s="251" t="str">
        <f t="shared" ref="EE214:EF214" si="866">ED214/1000</f>
        <v>557.5</v>
      </c>
      <c r="EF214" s="252" t="str">
        <f t="shared" si="866"/>
        <v>0.56</v>
      </c>
      <c r="EG214" s="544" t="str">
        <f t="shared" si="24"/>
        <v>0.5575</v>
      </c>
      <c r="EH214" s="225" t="s">
        <v>12</v>
      </c>
    </row>
    <row r="215">
      <c r="A215" s="33"/>
      <c r="B215" s="226" t="s">
        <v>1070</v>
      </c>
      <c r="C215" s="227" t="s">
        <v>886</v>
      </c>
      <c r="D215" s="227">
        <v>1.0</v>
      </c>
      <c r="E215" s="227">
        <v>1.0</v>
      </c>
      <c r="F215" s="227">
        <v>1.0</v>
      </c>
      <c r="G215" s="253" t="str">
        <f t="shared" si="5"/>
        <v>15.6</v>
      </c>
      <c r="H215" s="254">
        <v>24.0</v>
      </c>
      <c r="I215" s="254">
        <v>60.0</v>
      </c>
      <c r="J215" s="254" t="str">
        <f>H215/Main!$D$9</f>
        <v>24</v>
      </c>
      <c r="K215" s="254" t="str">
        <f>I215/Main!$D$10</f>
        <v>60</v>
      </c>
      <c r="L215" s="254" t="str">
        <f t="shared" si="6"/>
        <v>2.5</v>
      </c>
      <c r="M215" s="254">
        <v>0.4</v>
      </c>
      <c r="N215" s="255"/>
      <c r="O215" s="255"/>
      <c r="P215" s="255"/>
      <c r="Q215" s="256"/>
      <c r="R215" s="255"/>
      <c r="S215" s="257"/>
      <c r="T215" s="257"/>
      <c r="U215" s="255"/>
      <c r="V215" s="255"/>
      <c r="W215" s="257"/>
      <c r="X215" s="257"/>
      <c r="Y215" s="255"/>
      <c r="Z215" s="255"/>
      <c r="AA215" s="255"/>
      <c r="AB215" s="255"/>
      <c r="AC215" s="335" t="s">
        <v>18</v>
      </c>
      <c r="AD215" s="309">
        <v>130.0</v>
      </c>
      <c r="AE215" s="225">
        <v>0.0</v>
      </c>
      <c r="AF215" s="225">
        <v>0.0</v>
      </c>
      <c r="AG215" s="225">
        <v>0.0</v>
      </c>
      <c r="AH215" s="225">
        <v>0.0</v>
      </c>
      <c r="AI215" s="225">
        <v>0.0</v>
      </c>
      <c r="AJ215" s="225">
        <v>0.0</v>
      </c>
      <c r="AK215" s="225">
        <v>0.0</v>
      </c>
      <c r="AL215" s="225">
        <v>0.0</v>
      </c>
      <c r="AM215" s="225">
        <v>0.0</v>
      </c>
      <c r="AN215" s="225">
        <v>0.0</v>
      </c>
      <c r="AO215" s="225">
        <v>50.0</v>
      </c>
      <c r="AP215" s="225">
        <v>0.0</v>
      </c>
      <c r="AQ215" s="225">
        <v>0.0</v>
      </c>
      <c r="AR215" s="225">
        <v>0.0</v>
      </c>
      <c r="AS215" s="225">
        <v>0.0</v>
      </c>
      <c r="AT215" s="225">
        <v>0.0</v>
      </c>
      <c r="AU215" s="225">
        <v>0.0</v>
      </c>
      <c r="AV215" s="225">
        <v>0.0</v>
      </c>
      <c r="AW215" s="225">
        <v>0.0</v>
      </c>
      <c r="AX215" s="225">
        <v>0.0</v>
      </c>
      <c r="AY215" s="553" t="str">
        <f t="shared" ref="AY215:BS215" si="867">IF(AD215 = 0, "", AD215)</f>
        <v>130</v>
      </c>
      <c r="AZ215" s="227" t="str">
        <f t="shared" si="867"/>
        <v/>
      </c>
      <c r="BA215" s="227" t="str">
        <f t="shared" si="867"/>
        <v/>
      </c>
      <c r="BB215" s="227" t="str">
        <f t="shared" si="867"/>
        <v/>
      </c>
      <c r="BC215" s="227" t="str">
        <f t="shared" si="867"/>
        <v/>
      </c>
      <c r="BD215" s="227" t="str">
        <f t="shared" si="867"/>
        <v/>
      </c>
      <c r="BE215" s="227" t="str">
        <f t="shared" si="867"/>
        <v/>
      </c>
      <c r="BF215" s="227" t="str">
        <f t="shared" si="867"/>
        <v/>
      </c>
      <c r="BG215" s="227" t="str">
        <f t="shared" si="867"/>
        <v/>
      </c>
      <c r="BH215" s="227" t="str">
        <f t="shared" si="867"/>
        <v/>
      </c>
      <c r="BI215" s="227" t="str">
        <f t="shared" si="867"/>
        <v/>
      </c>
      <c r="BJ215" s="225" t="str">
        <f t="shared" si="867"/>
        <v>50</v>
      </c>
      <c r="BK215" s="227" t="str">
        <f t="shared" si="867"/>
        <v/>
      </c>
      <c r="BL215" s="227" t="str">
        <f t="shared" si="867"/>
        <v/>
      </c>
      <c r="BM215" s="227" t="str">
        <f t="shared" si="867"/>
        <v/>
      </c>
      <c r="BN215" s="227" t="str">
        <f t="shared" si="867"/>
        <v/>
      </c>
      <c r="BO215" s="227" t="str">
        <f t="shared" si="867"/>
        <v/>
      </c>
      <c r="BP215" s="227" t="str">
        <f t="shared" si="867"/>
        <v/>
      </c>
      <c r="BQ215" s="227" t="str">
        <f t="shared" si="867"/>
        <v/>
      </c>
      <c r="BR215" s="227" t="str">
        <f t="shared" si="867"/>
        <v/>
      </c>
      <c r="BS215" s="238" t="str">
        <f t="shared" si="867"/>
        <v/>
      </c>
      <c r="BT215" s="239" t="str">
        <f>$AY215*Assembly!Y$4+$AZ215*Assembly!Y$5+$BA215*Assembly!Y$6+$BB215*Assembly!Y$7+$BC215*Assembly!Y$8+$BD215*Assembly!Y$9+$BE215*Assembly!Y$10+$BF215*Assembly!Y$11+$BG215*Assembly!Y$12+$BH215*Assembly!Y$13+$BI215*Assembly!Y$14+$BJ215*Assembly!Y$15+$BK215*Assembly!Y$16+$BL215*Assembly!Y$17+$BM215*Assembly!Y$18+$BN215*Assembly!Y$19+$BO215*Assembly!Y$20+$BP215*Assembly!Y$21+$BQ215*Assembly!Y$22+$BR215*Assembly!Y$23+$BS215*Assembly!Y$24</f>
        <v>2,900</v>
      </c>
      <c r="BU215" s="225" t="str">
        <f t="shared" si="8"/>
        <v>186</v>
      </c>
      <c r="BV215" s="225" t="str">
        <f>$AY215*Assembly!AC$4+$AZ215*Assembly!AC$5+$BA215*Assembly!AC$6+$BB215*Assembly!AC$7+$BC215*Assembly!AC$8+$BD215*Assembly!AC$9+$BE215*Assembly!AC$10+$BF215*Assembly!AC$11+$BG215*Assembly!AC$12+$BH215*Assembly!AC$13+$BI215*Assembly!AC$14+$BJ215*Assembly!AC$15+$BK215*Assembly!AC$16+$BL215*Assembly!AC$17+$BM215*Assembly!AC$18+$BN215*Assembly!AC$19+$BO215*Assembly!AC$20+$BP215*Assembly!AC$21+$BQ215*Assembly!AC$22+$BR215*Assembly!AC$23+$BS215*Assembly!AC$24</f>
        <v>14,500</v>
      </c>
      <c r="BW215" s="240" t="str">
        <f t="shared" si="9"/>
        <v>5.00</v>
      </c>
      <c r="BX215" s="241" t="str">
        <f t="shared" si="10"/>
        <v>928</v>
      </c>
      <c r="BY215" s="242" t="str">
        <f t="shared" si="11"/>
        <v>78.1</v>
      </c>
      <c r="BZ215" s="225"/>
      <c r="CA215" s="225" t="str">
        <f>$AY215*Assembly!X$4+$AZ215*Assembly!X$5+$BA215*Assembly!X$6+$BB215*Assembly!X$7+$BC215*Assembly!X$8+$BD215*Assembly!X$9+$BE215*Assembly!X$10+$BF215*Assembly!X$11+$BG215*Assembly!X$12+$BH215*Assembly!X$13+$BI215*Assembly!X$14+$BJ215*Assembly!X$15+$BK215*Assembly!X$16+$BL215*Assembly!X$17+$BM215*Assembly!X$18+$BN215*Assembly!X$19+$BO215*Assembly!X$20+$BP215*Assembly!X$21+$BQ215*Assembly!X$22+$BR215*Assembly!X$23+$BS215*Assembly!X$24</f>
        <v>230</v>
      </c>
      <c r="CB215" s="225" t="str">
        <f t="shared" si="12"/>
        <v>35,778</v>
      </c>
      <c r="CC215" s="223" t="str">
        <f t="shared" si="13"/>
        <v>0.0358</v>
      </c>
      <c r="CD215" s="243" t="str">
        <f>$AY215*Assembly!AB$4+$AZ215*Assembly!AB$5+$BA215*Assembly!AB$6+$BB215*Assembly!AB$7+$BC215*Assembly!AB$8+$BD215*Assembly!AB$9+$BE215*Assembly!AB$10+$BF215*Assembly!AB$11+$BG215*Assembly!AB$12+$BH215*Assembly!AB$13+$BI215*Assembly!AB$14+$BJ215*Assembly!AB$15+$BK215*Assembly!AB$16+$BL215*Assembly!AB$17+$BM215*Assembly!AB$18+$BN215*Assembly!AB$19+$BO215*Assembly!AB$20+$BP215*Assembly!AB$21+$BQ215*Assembly!AB$22+$BR215*Assembly!AB$23+$BS215*Assembly!AB$24</f>
        <v>1,140</v>
      </c>
      <c r="CE215" s="256" t="str">
        <f>$AY215*Assembly!M$4+$AZ215*Assembly!M$5+$BA215*Assembly!M$6+$BB215*Assembly!M$7+$BC215*Assembly!M$8+$BD215*Assembly!M$9+$BE215*Assembly!M$10+$BF215*Assembly!M$11+$BG215*Assembly!M$12+$BH215*Assembly!M$13+$BI215*Assembly!M$14+$BJ215*Assembly!M$15+$BK215*Assembly!M$16+$BL215*Assembly!M$17+$BM215*Assembly!M$18+$BN215*Assembly!M$19+$BO215*Assembly!M$20+$BP215*Assembly!M$21+$BQ215*Assembly!M$22+$BR215*Assembly!M$23+$BS215*Assembly!M$24</f>
        <v>3,330</v>
      </c>
      <c r="CF215" s="256" t="str">
        <f>$AY215*Assembly!N$4+$AZ215*Assembly!N$5+$BA215*Assembly!N$6+$BB215*Assembly!N$7+$BC215*Assembly!N$8+$BD215*Assembly!N$9+$BE215*Assembly!N$10+$BF215*Assembly!N$11+$BG215*Assembly!N$12+$BH215*Assembly!N$13+$BI215*Assembly!N$14+$BJ215*Assembly!N$15+$BK215*Assembly!N$16+$BL215*Assembly!N$17+$BM215*Assembly!N$18+$BN215*Assembly!N$19+$BO215*Assembly!N$20+$BP215*Assembly!N$21+$BQ215*Assembly!N$22+$BR215*Assembly!N$23+$BS215*Assembly!N$24</f>
        <v>250</v>
      </c>
      <c r="CG215" s="256" t="str">
        <f>$AY215*Assembly!O$4+$AZ215*Assembly!O$5+$BA215*Assembly!O$6+$BB215*Assembly!O$7+$BC215*Assembly!O$8+$BD215*Assembly!O$9+$BE215*Assembly!O$10+$BF215*Assembly!O$11+$BG215*Assembly!O$12+$BH215*Assembly!O$13+$BI215*Assembly!O$14+$BJ215*Assembly!O$15+$BK215*Assembly!O$16+$BL215*Assembly!O$17+$BM215*Assembly!O$18+$BN215*Assembly!O$19+$BO215*Assembly!O$20+$BP215*Assembly!O$21+$BQ215*Assembly!O$22+$BR215*Assembly!O$23+$BS215*Assembly!O$24</f>
        <v>150</v>
      </c>
      <c r="CH215" s="254" t="str">
        <f>$AY215*Assembly!P$4+$AZ215*Assembly!P$5+$BA215*Assembly!P$6+$BB215*Assembly!P$7+$BC215*Assembly!P$8+$BD215*Assembly!P$9+$BE215*Assembly!P$10+$BF215*Assembly!P$11+$BG215*Assembly!P$12+$BH215*Assembly!P$13+$BI215*Assembly!P$14+$BJ215*Assembly!P$15+$BK215*Assembly!P$16+$BL215*Assembly!P$17+$BM215*Assembly!P$18+$BN215*Assembly!P$19+$BO215*Assembly!P$20+$BP215*Assembly!P$21+$BQ215*Assembly!P$22+$BR215*Assembly!P$23+$BS215*Assembly!P$24</f>
        <v>0</v>
      </c>
      <c r="CI215" s="254" t="str">
        <f>$AY215*Assembly!Q$4+$AZ215*Assembly!Q$5+$BA215*Assembly!Q$6+$BB215*Assembly!Q$7+$BC215*Assembly!Q$8+$BD215*Assembly!Q$9+$BE215*Assembly!Q$10+$BF215*Assembly!Q$11+$BG215*Assembly!Q$12+$BH215*Assembly!Q$13+$BI215*Assembly!Q$14+$BJ215*Assembly!Q$15+$BK215*Assembly!Q$16+$BL215*Assembly!Q$17+$BM215*Assembly!Q$18+$BN215*Assembly!Q$19+$BO215*Assembly!Q$20+$BP215*Assembly!Q$21+$BQ215*Assembly!Q$22+$BR215*Assembly!Q$23+$BS215*Assembly!Q$24</f>
        <v>0</v>
      </c>
      <c r="CJ215" s="256" t="str">
        <f>$AY215*Assembly!R$4+$AZ215*Assembly!R$5+$BA215*Assembly!R$6+$BB215*Assembly!R$7+$BC215*Assembly!R$8+$BD215*Assembly!R$9+$BE215*Assembly!R$10+$BF215*Assembly!R$11+$BG215*Assembly!R$12+$BH215*Assembly!R$13+$BI215*Assembly!R$14+$BJ215*Assembly!R$15+$BK215*Assembly!R$16+$BL215*Assembly!R$17+$BM215*Assembly!R$18+$BN215*Assembly!R$19+$BO215*Assembly!R$20+$BP215*Assembly!R$21+$BQ215*Assembly!R$22+$BR215*Assembly!R$23+$BS215*Assembly!R$24</f>
        <v>0</v>
      </c>
      <c r="CK215" s="254" t="str">
        <f>$AY215*Assembly!S$4+$AZ215*Assembly!S$5+$BA215*Assembly!S$6+$BB215*Assembly!S$7+$BC215*Assembly!S$8+$BD215*Assembly!S$9+$BE215*Assembly!S$10+$BF215*Assembly!S$11+$BG215*Assembly!S$12+$BH215*Assembly!S$13+$BI215*Assembly!S$14+$BJ215*Assembly!S$15+$BK215*Assembly!S$16+$BL215*Assembly!S$17+$BM215*Assembly!S$18+$BN215*Assembly!S$19+$BO215*Assembly!S$20+$BP215*Assembly!S$21+$BQ215*Assembly!S$22+$BR215*Assembly!S$23+$BS215*Assembly!S$24</f>
        <v>0</v>
      </c>
      <c r="CL215" s="254" t="str">
        <f>$AY215*Assembly!T$4+$AZ215*Assembly!T$5+$BA215*Assembly!T$6+$BB215*Assembly!T$7+$BC215*Assembly!T$8+$BD215*Assembly!T$9+$BE215*Assembly!T$10+$BF215*Assembly!T$11+$BG215*Assembly!T$12+$BH215*Assembly!T$13+$BI215*Assembly!T$14+$BJ215*Assembly!T$15+$BK215*Assembly!T$16+$BL215*Assembly!T$17+$BM215*Assembly!T$18+$BN215*Assembly!T$19+$BO215*Assembly!T$20+$BP215*Assembly!T$21+$BQ215*Assembly!T$22+$BR215*Assembly!T$23+$BS215*Assembly!T$24</f>
        <v>0</v>
      </c>
      <c r="CM215" s="254" t="str">
        <f>$AY215*Assembly!U$4+$AZ215*Assembly!U$5+$BA215*Assembly!U$6+$BB215*Assembly!U$7+$BC215*Assembly!U$8+$BD215*Assembly!U$9+$BE215*Assembly!U$10+$BF215*Assembly!U$11+$BG215*Assembly!U$12+$BH215*Assembly!U$13+$BI215*Assembly!U$14+$BJ215*Assembly!U$15+$BK215*Assembly!U$16+$BL215*Assembly!U$17+$BM215*Assembly!U$18+$BN215*Assembly!U$19+$BO215*Assembly!U$20+$BP215*Assembly!U$21+$BQ215*Assembly!U$22+$BR215*Assembly!U$23+$BS215*Assembly!U$24</f>
        <v>0</v>
      </c>
      <c r="CN215" s="256" t="str">
        <f>$AY215*Assembly!V$4+$AZ215*Assembly!V$5+$BA215*Assembly!V$6+$BB215*Assembly!V$7+$BC215*Assembly!V$8+$BD215*Assembly!V$9+$BE215*Assembly!V$10+$BF215*Assembly!V$11+$BG215*Assembly!V$12+$BH215*Assembly!V$13+$BI215*Assembly!V$14+$BJ215*Assembly!V$15+$BK215*Assembly!V$16+$BL215*Assembly!V$17+$BM215*Assembly!V$18+$BN215*Assembly!V$19+$BO215*Assembly!V$20+$BP215*Assembly!V$21+$BQ215*Assembly!V$22+$BR215*Assembly!V$23+$BS215*Assembly!V$24</f>
        <v>0</v>
      </c>
      <c r="CO215" s="256" t="str">
        <f>CE215*Refining!$F$3</f>
        <v>5,946</v>
      </c>
      <c r="CP215" s="256" t="str">
        <f>CF215*Refining!$F$4</f>
        <v>781</v>
      </c>
      <c r="CQ215" s="256" t="str">
        <f>CG215*Refining!$F$5</f>
        <v>625</v>
      </c>
      <c r="CR215" s="256" t="str">
        <f>CH215*Refining!$F$6</f>
        <v>0</v>
      </c>
      <c r="CS215" s="256" t="str">
        <f>CI215*Refining!$F$7</f>
        <v>0</v>
      </c>
      <c r="CT215" s="256" t="str">
        <f>CJ215*Refining!$F$8</f>
        <v>0</v>
      </c>
      <c r="CU215" s="256" t="str">
        <f>CK215*Refining!$F$9</f>
        <v>0</v>
      </c>
      <c r="CV215" s="256" t="str">
        <f>CL215*Refining!$F$10</f>
        <v>0</v>
      </c>
      <c r="CW215" s="256" t="str">
        <f>CM215*Refining!$F$11</f>
        <v>0</v>
      </c>
      <c r="CX215" s="256" t="str">
        <f>CN215*Refining!$F$12</f>
        <v>0</v>
      </c>
      <c r="CY215" s="248" t="str">
        <f t="shared" ref="CY215:DR215" si="868">IF(CE215 = 0, "", CE215)</f>
        <v>3,330</v>
      </c>
      <c r="CZ215" s="249" t="str">
        <f t="shared" si="868"/>
        <v>250</v>
      </c>
      <c r="DA215" s="249" t="str">
        <f t="shared" si="868"/>
        <v>150</v>
      </c>
      <c r="DB215" s="245" t="str">
        <f t="shared" si="868"/>
        <v/>
      </c>
      <c r="DC215" s="245" t="str">
        <f t="shared" si="868"/>
        <v/>
      </c>
      <c r="DD215" s="245" t="str">
        <f t="shared" si="868"/>
        <v/>
      </c>
      <c r="DE215" s="245" t="str">
        <f t="shared" si="868"/>
        <v/>
      </c>
      <c r="DF215" s="245" t="str">
        <f t="shared" si="868"/>
        <v/>
      </c>
      <c r="DG215" s="245" t="str">
        <f t="shared" si="868"/>
        <v/>
      </c>
      <c r="DH215" s="246" t="str">
        <f t="shared" si="868"/>
        <v/>
      </c>
      <c r="DI215" s="248" t="str">
        <f t="shared" si="868"/>
        <v>5,946</v>
      </c>
      <c r="DJ215" s="249" t="str">
        <f t="shared" si="868"/>
        <v>781</v>
      </c>
      <c r="DK215" s="249" t="str">
        <f t="shared" si="868"/>
        <v>625</v>
      </c>
      <c r="DL215" s="245" t="str">
        <f t="shared" si="868"/>
        <v/>
      </c>
      <c r="DM215" s="245" t="str">
        <f t="shared" si="868"/>
        <v/>
      </c>
      <c r="DN215" s="245" t="str">
        <f t="shared" si="868"/>
        <v/>
      </c>
      <c r="DO215" s="245" t="str">
        <f t="shared" si="868"/>
        <v/>
      </c>
      <c r="DP215" s="245" t="str">
        <f t="shared" si="868"/>
        <v/>
      </c>
      <c r="DQ215" s="245" t="str">
        <f t="shared" si="868"/>
        <v/>
      </c>
      <c r="DR215" s="246" t="str">
        <f t="shared" si="868"/>
        <v/>
      </c>
      <c r="DS215" s="248" t="str">
        <f t="shared" si="15"/>
        <v>3,730</v>
      </c>
      <c r="DT215" s="249" t="str">
        <f t="shared" si="16"/>
        <v>7,353</v>
      </c>
      <c r="DU215" s="225" t="str">
        <f>CY215*'Ores &amp; Ingots'!$C$3+CZ215*'Ores &amp; Ingots'!$C$4+DA215*'Ores &amp; Ingots'!$C$5+DB215*'Ores &amp; Ingots'!$C$6+DC215*'Ores &amp; Ingots'!$C$7+DD215*'Ores &amp; Ingots'!$C$8+DE215*'Ores &amp; Ingots'!$C$9+DF215*'Ores &amp; Ingots'!$C$10+DG215*'Ores &amp; Ingots'!$C$11+DH215*'Ores &amp; Ingots'!$C$12</f>
        <v>468</v>
      </c>
      <c r="DV215" s="225" t="str">
        <f>DI215*'Ores &amp; Ingots'!$B$3+DJ215*'Ores &amp; Ingots'!$B$4+DK215*'Ores &amp; Ingots'!$B$5+DL215*'Ores &amp; Ingots'!$B$6+DM215*'Ores &amp; Ingots'!$B$7+DN215*'Ores &amp; Ingots'!$B$8+DO215*'Ores &amp; Ingots'!$B$9+DP215*'Ores &amp; Ingots'!$B$10+DQ215*'Ores &amp; Ingots'!$B$11+DR215*'Ores &amp; Ingots'!$B$12</f>
        <v>2,720</v>
      </c>
      <c r="DW215" s="249" t="str">
        <f>CY215*Refining!$G$3+CZ215*Refining!$G$4+DA215*Refining!$G$5+DB215*Refining!$G$6+DC215*Refining!$G$7+DD215*Refining!$G$8+DE215*Refining!$G$9+DF215*Refining!$G$10+DG215*Refining!$G$11+DH215*Refining!$G$12</f>
        <v>3,354</v>
      </c>
      <c r="DX215" s="249" t="str">
        <f t="shared" si="17"/>
        <v>521,688</v>
      </c>
      <c r="DY215" s="250" t="str">
        <f t="shared" si="18"/>
        <v>0.5217</v>
      </c>
      <c r="DZ215" s="248" t="str">
        <f t="shared" si="19"/>
        <v>3,608</v>
      </c>
      <c r="EA215" s="251" t="str">
        <f t="shared" ref="EA215:EB215" si="869">DZ215/60</f>
        <v>60.1</v>
      </c>
      <c r="EB215" s="251" t="str">
        <f t="shared" si="869"/>
        <v>1.0</v>
      </c>
      <c r="EC215" s="543" t="str">
        <f t="shared" si="21"/>
        <v>0.04</v>
      </c>
      <c r="ED215" s="248" t="str">
        <f t="shared" si="22"/>
        <v>557,466</v>
      </c>
      <c r="EE215" s="251" t="str">
        <f t="shared" ref="EE215:EF215" si="870">ED215/1000</f>
        <v>557.5</v>
      </c>
      <c r="EF215" s="252" t="str">
        <f t="shared" si="870"/>
        <v>0.56</v>
      </c>
      <c r="EG215" s="544" t="str">
        <f t="shared" si="24"/>
        <v>0.5575</v>
      </c>
      <c r="EH215" s="225">
        <v>48.0</v>
      </c>
    </row>
    <row r="216">
      <c r="A216" s="33"/>
      <c r="B216" s="226" t="s">
        <v>1071</v>
      </c>
      <c r="C216" s="227" t="s">
        <v>886</v>
      </c>
      <c r="D216" s="227">
        <v>1.0</v>
      </c>
      <c r="E216" s="227">
        <v>1.0</v>
      </c>
      <c r="F216" s="227">
        <v>1.0</v>
      </c>
      <c r="G216" s="253" t="str">
        <f t="shared" si="5"/>
        <v>15.6</v>
      </c>
      <c r="H216" s="254">
        <v>14.0</v>
      </c>
      <c r="I216" s="254">
        <v>35.0</v>
      </c>
      <c r="J216" s="254" t="str">
        <f>H216/Main!$D$9</f>
        <v>14</v>
      </c>
      <c r="K216" s="254" t="str">
        <f>I216/Main!$D$10</f>
        <v>35</v>
      </c>
      <c r="L216" s="254" t="str">
        <f t="shared" si="6"/>
        <v>2.5</v>
      </c>
      <c r="M216" s="254">
        <v>0.4</v>
      </c>
      <c r="N216" s="255"/>
      <c r="O216" s="255"/>
      <c r="P216" s="255"/>
      <c r="Q216" s="256"/>
      <c r="R216" s="255"/>
      <c r="S216" s="257"/>
      <c r="T216" s="257"/>
      <c r="U216" s="255"/>
      <c r="V216" s="255"/>
      <c r="W216" s="257"/>
      <c r="X216" s="257"/>
      <c r="Y216" s="255"/>
      <c r="Z216" s="255"/>
      <c r="AA216" s="255"/>
      <c r="AB216" s="255"/>
      <c r="AC216" s="335" t="s">
        <v>18</v>
      </c>
      <c r="AD216" s="309">
        <v>75.0</v>
      </c>
      <c r="AE216" s="225">
        <v>0.0</v>
      </c>
      <c r="AF216" s="225">
        <v>0.0</v>
      </c>
      <c r="AG216" s="225">
        <v>0.0</v>
      </c>
      <c r="AH216" s="225">
        <v>0.0</v>
      </c>
      <c r="AI216" s="225">
        <v>0.0</v>
      </c>
      <c r="AJ216" s="225">
        <v>0.0</v>
      </c>
      <c r="AK216" s="225">
        <v>0.0</v>
      </c>
      <c r="AL216" s="225">
        <v>0.0</v>
      </c>
      <c r="AM216" s="225">
        <v>0.0</v>
      </c>
      <c r="AN216" s="225">
        <v>0.0</v>
      </c>
      <c r="AO216" s="225">
        <v>25.0</v>
      </c>
      <c r="AP216" s="225">
        <v>0.0</v>
      </c>
      <c r="AQ216" s="225">
        <v>0.0</v>
      </c>
      <c r="AR216" s="225">
        <v>0.0</v>
      </c>
      <c r="AS216" s="225">
        <v>0.0</v>
      </c>
      <c r="AT216" s="225">
        <v>0.0</v>
      </c>
      <c r="AU216" s="225">
        <v>0.0</v>
      </c>
      <c r="AV216" s="225">
        <v>0.0</v>
      </c>
      <c r="AW216" s="225">
        <v>0.0</v>
      </c>
      <c r="AX216" s="225">
        <v>0.0</v>
      </c>
      <c r="AY216" s="553" t="str">
        <f t="shared" ref="AY216:BS216" si="871">IF(AD216 = 0, "", AD216)</f>
        <v>75</v>
      </c>
      <c r="AZ216" s="227" t="str">
        <f t="shared" si="871"/>
        <v/>
      </c>
      <c r="BA216" s="227" t="str">
        <f t="shared" si="871"/>
        <v/>
      </c>
      <c r="BB216" s="227" t="str">
        <f t="shared" si="871"/>
        <v/>
      </c>
      <c r="BC216" s="227" t="str">
        <f t="shared" si="871"/>
        <v/>
      </c>
      <c r="BD216" s="227" t="str">
        <f t="shared" si="871"/>
        <v/>
      </c>
      <c r="BE216" s="227" t="str">
        <f t="shared" si="871"/>
        <v/>
      </c>
      <c r="BF216" s="227" t="str">
        <f t="shared" si="871"/>
        <v/>
      </c>
      <c r="BG216" s="227" t="str">
        <f t="shared" si="871"/>
        <v/>
      </c>
      <c r="BH216" s="227" t="str">
        <f t="shared" si="871"/>
        <v/>
      </c>
      <c r="BI216" s="227" t="str">
        <f t="shared" si="871"/>
        <v/>
      </c>
      <c r="BJ216" s="225" t="str">
        <f t="shared" si="871"/>
        <v>25</v>
      </c>
      <c r="BK216" s="227" t="str">
        <f t="shared" si="871"/>
        <v/>
      </c>
      <c r="BL216" s="227" t="str">
        <f t="shared" si="871"/>
        <v/>
      </c>
      <c r="BM216" s="227" t="str">
        <f t="shared" si="871"/>
        <v/>
      </c>
      <c r="BN216" s="227" t="str">
        <f t="shared" si="871"/>
        <v/>
      </c>
      <c r="BO216" s="227" t="str">
        <f t="shared" si="871"/>
        <v/>
      </c>
      <c r="BP216" s="227" t="str">
        <f t="shared" si="871"/>
        <v/>
      </c>
      <c r="BQ216" s="227" t="str">
        <f t="shared" si="871"/>
        <v/>
      </c>
      <c r="BR216" s="227" t="str">
        <f t="shared" si="871"/>
        <v/>
      </c>
      <c r="BS216" s="238" t="str">
        <f t="shared" si="871"/>
        <v/>
      </c>
      <c r="BT216" s="239" t="str">
        <f>$AY216*Assembly!Y$4+$AZ216*Assembly!Y$5+$BA216*Assembly!Y$6+$BB216*Assembly!Y$7+$BC216*Assembly!Y$8+$BD216*Assembly!Y$9+$BE216*Assembly!Y$10+$BF216*Assembly!Y$11+$BG216*Assembly!Y$12+$BH216*Assembly!Y$13+$BI216*Assembly!Y$14+$BJ216*Assembly!Y$15+$BK216*Assembly!Y$16+$BL216*Assembly!Y$17+$BM216*Assembly!Y$18+$BN216*Assembly!Y$19+$BO216*Assembly!Y$20+$BP216*Assembly!Y$21+$BQ216*Assembly!Y$22+$BR216*Assembly!Y$23+$BS216*Assembly!Y$24</f>
        <v>1,650</v>
      </c>
      <c r="BU216" s="225" t="str">
        <f t="shared" si="8"/>
        <v>106</v>
      </c>
      <c r="BV216" s="225" t="str">
        <f>$AY216*Assembly!AC$4+$AZ216*Assembly!AC$5+$BA216*Assembly!AC$6+$BB216*Assembly!AC$7+$BC216*Assembly!AC$8+$BD216*Assembly!AC$9+$BE216*Assembly!AC$10+$BF216*Assembly!AC$11+$BG216*Assembly!AC$12+$BH216*Assembly!AC$13+$BI216*Assembly!AC$14+$BJ216*Assembly!AC$15+$BK216*Assembly!AC$16+$BL216*Assembly!AC$17+$BM216*Assembly!AC$18+$BN216*Assembly!AC$19+$BO216*Assembly!AC$20+$BP216*Assembly!AC$21+$BQ216*Assembly!AC$22+$BR216*Assembly!AC$23+$BS216*Assembly!AC$24</f>
        <v>8,250</v>
      </c>
      <c r="BW216" s="240" t="str">
        <f t="shared" si="9"/>
        <v>5.00</v>
      </c>
      <c r="BX216" s="241" t="str">
        <f t="shared" si="10"/>
        <v>528</v>
      </c>
      <c r="BY216" s="242" t="str">
        <f t="shared" si="11"/>
        <v>78.1</v>
      </c>
      <c r="BZ216" s="225"/>
      <c r="CA216" s="225" t="str">
        <f>$AY216*Assembly!X$4+$AZ216*Assembly!X$5+$BA216*Assembly!X$6+$BB216*Assembly!X$7+$BC216*Assembly!X$8+$BD216*Assembly!X$9+$BE216*Assembly!X$10+$BF216*Assembly!X$11+$BG216*Assembly!X$12+$BH216*Assembly!X$13+$BI216*Assembly!X$14+$BJ216*Assembly!X$15+$BK216*Assembly!X$16+$BL216*Assembly!X$17+$BM216*Assembly!X$18+$BN216*Assembly!X$19+$BO216*Assembly!X$20+$BP216*Assembly!X$21+$BQ216*Assembly!X$22+$BR216*Assembly!X$23+$BS216*Assembly!X$24</f>
        <v>125</v>
      </c>
      <c r="CB216" s="225" t="str">
        <f t="shared" si="12"/>
        <v>19,444</v>
      </c>
      <c r="CC216" s="223" t="str">
        <f t="shared" si="13"/>
        <v>0.0194</v>
      </c>
      <c r="CD216" s="243" t="str">
        <f>$AY216*Assembly!AB$4+$AZ216*Assembly!AB$5+$BA216*Assembly!AB$6+$BB216*Assembly!AB$7+$BC216*Assembly!AB$8+$BD216*Assembly!AB$9+$BE216*Assembly!AB$10+$BF216*Assembly!AB$11+$BG216*Assembly!AB$12+$BH216*Assembly!AB$13+$BI216*Assembly!AB$14+$BJ216*Assembly!AB$15+$BK216*Assembly!AB$16+$BL216*Assembly!AB$17+$BM216*Assembly!AB$18+$BN216*Assembly!AB$19+$BO216*Assembly!AB$20+$BP216*Assembly!AB$21+$BQ216*Assembly!AB$22+$BR216*Assembly!AB$23+$BS216*Assembly!AB$24</f>
        <v>600</v>
      </c>
      <c r="CE216" s="256" t="str">
        <f>$AY216*Assembly!M$4+$AZ216*Assembly!M$5+$BA216*Assembly!M$6+$BB216*Assembly!M$7+$BC216*Assembly!M$8+$BD216*Assembly!M$9+$BE216*Assembly!M$10+$BF216*Assembly!M$11+$BG216*Assembly!M$12+$BH216*Assembly!M$13+$BI216*Assembly!M$14+$BJ216*Assembly!M$15+$BK216*Assembly!M$16+$BL216*Assembly!M$17+$BM216*Assembly!M$18+$BN216*Assembly!M$19+$BO216*Assembly!M$20+$BP216*Assembly!M$21+$BQ216*Assembly!M$22+$BR216*Assembly!M$23+$BS216*Assembly!M$24</f>
        <v>1,875</v>
      </c>
      <c r="CF216" s="256" t="str">
        <f>$AY216*Assembly!N$4+$AZ216*Assembly!N$5+$BA216*Assembly!N$6+$BB216*Assembly!N$7+$BC216*Assembly!N$8+$BD216*Assembly!N$9+$BE216*Assembly!N$10+$BF216*Assembly!N$11+$BG216*Assembly!N$12+$BH216*Assembly!N$13+$BI216*Assembly!N$14+$BJ216*Assembly!N$15+$BK216*Assembly!N$16+$BL216*Assembly!N$17+$BM216*Assembly!N$18+$BN216*Assembly!N$19+$BO216*Assembly!N$20+$BP216*Assembly!N$21+$BQ216*Assembly!N$22+$BR216*Assembly!N$23+$BS216*Assembly!N$24</f>
        <v>125</v>
      </c>
      <c r="CG216" s="256" t="str">
        <f>$AY216*Assembly!O$4+$AZ216*Assembly!O$5+$BA216*Assembly!O$6+$BB216*Assembly!O$7+$BC216*Assembly!O$8+$BD216*Assembly!O$9+$BE216*Assembly!O$10+$BF216*Assembly!O$11+$BG216*Assembly!O$12+$BH216*Assembly!O$13+$BI216*Assembly!O$14+$BJ216*Assembly!O$15+$BK216*Assembly!O$16+$BL216*Assembly!O$17+$BM216*Assembly!O$18+$BN216*Assembly!O$19+$BO216*Assembly!O$20+$BP216*Assembly!O$21+$BQ216*Assembly!O$22+$BR216*Assembly!O$23+$BS216*Assembly!O$24</f>
        <v>75</v>
      </c>
      <c r="CH216" s="254" t="str">
        <f>$AY216*Assembly!P$4+$AZ216*Assembly!P$5+$BA216*Assembly!P$6+$BB216*Assembly!P$7+$BC216*Assembly!P$8+$BD216*Assembly!P$9+$BE216*Assembly!P$10+$BF216*Assembly!P$11+$BG216*Assembly!P$12+$BH216*Assembly!P$13+$BI216*Assembly!P$14+$BJ216*Assembly!P$15+$BK216*Assembly!P$16+$BL216*Assembly!P$17+$BM216*Assembly!P$18+$BN216*Assembly!P$19+$BO216*Assembly!P$20+$BP216*Assembly!P$21+$BQ216*Assembly!P$22+$BR216*Assembly!P$23+$BS216*Assembly!P$24</f>
        <v>0</v>
      </c>
      <c r="CI216" s="254" t="str">
        <f>$AY216*Assembly!Q$4+$AZ216*Assembly!Q$5+$BA216*Assembly!Q$6+$BB216*Assembly!Q$7+$BC216*Assembly!Q$8+$BD216*Assembly!Q$9+$BE216*Assembly!Q$10+$BF216*Assembly!Q$11+$BG216*Assembly!Q$12+$BH216*Assembly!Q$13+$BI216*Assembly!Q$14+$BJ216*Assembly!Q$15+$BK216*Assembly!Q$16+$BL216*Assembly!Q$17+$BM216*Assembly!Q$18+$BN216*Assembly!Q$19+$BO216*Assembly!Q$20+$BP216*Assembly!Q$21+$BQ216*Assembly!Q$22+$BR216*Assembly!Q$23+$BS216*Assembly!Q$24</f>
        <v>0</v>
      </c>
      <c r="CJ216" s="256" t="str">
        <f>$AY216*Assembly!R$4+$AZ216*Assembly!R$5+$BA216*Assembly!R$6+$BB216*Assembly!R$7+$BC216*Assembly!R$8+$BD216*Assembly!R$9+$BE216*Assembly!R$10+$BF216*Assembly!R$11+$BG216*Assembly!R$12+$BH216*Assembly!R$13+$BI216*Assembly!R$14+$BJ216*Assembly!R$15+$BK216*Assembly!R$16+$BL216*Assembly!R$17+$BM216*Assembly!R$18+$BN216*Assembly!R$19+$BO216*Assembly!R$20+$BP216*Assembly!R$21+$BQ216*Assembly!R$22+$BR216*Assembly!R$23+$BS216*Assembly!R$24</f>
        <v>0</v>
      </c>
      <c r="CK216" s="254" t="str">
        <f>$AY216*Assembly!S$4+$AZ216*Assembly!S$5+$BA216*Assembly!S$6+$BB216*Assembly!S$7+$BC216*Assembly!S$8+$BD216*Assembly!S$9+$BE216*Assembly!S$10+$BF216*Assembly!S$11+$BG216*Assembly!S$12+$BH216*Assembly!S$13+$BI216*Assembly!S$14+$BJ216*Assembly!S$15+$BK216*Assembly!S$16+$BL216*Assembly!S$17+$BM216*Assembly!S$18+$BN216*Assembly!S$19+$BO216*Assembly!S$20+$BP216*Assembly!S$21+$BQ216*Assembly!S$22+$BR216*Assembly!S$23+$BS216*Assembly!S$24</f>
        <v>0</v>
      </c>
      <c r="CL216" s="254" t="str">
        <f>$AY216*Assembly!T$4+$AZ216*Assembly!T$5+$BA216*Assembly!T$6+$BB216*Assembly!T$7+$BC216*Assembly!T$8+$BD216*Assembly!T$9+$BE216*Assembly!T$10+$BF216*Assembly!T$11+$BG216*Assembly!T$12+$BH216*Assembly!T$13+$BI216*Assembly!T$14+$BJ216*Assembly!T$15+$BK216*Assembly!T$16+$BL216*Assembly!T$17+$BM216*Assembly!T$18+$BN216*Assembly!T$19+$BO216*Assembly!T$20+$BP216*Assembly!T$21+$BQ216*Assembly!T$22+$BR216*Assembly!T$23+$BS216*Assembly!T$24</f>
        <v>0</v>
      </c>
      <c r="CM216" s="254" t="str">
        <f>$AY216*Assembly!U$4+$AZ216*Assembly!U$5+$BA216*Assembly!U$6+$BB216*Assembly!U$7+$BC216*Assembly!U$8+$BD216*Assembly!U$9+$BE216*Assembly!U$10+$BF216*Assembly!U$11+$BG216*Assembly!U$12+$BH216*Assembly!U$13+$BI216*Assembly!U$14+$BJ216*Assembly!U$15+$BK216*Assembly!U$16+$BL216*Assembly!U$17+$BM216*Assembly!U$18+$BN216*Assembly!U$19+$BO216*Assembly!U$20+$BP216*Assembly!U$21+$BQ216*Assembly!U$22+$BR216*Assembly!U$23+$BS216*Assembly!U$24</f>
        <v>0</v>
      </c>
      <c r="CN216" s="256" t="str">
        <f>$AY216*Assembly!V$4+$AZ216*Assembly!V$5+$BA216*Assembly!V$6+$BB216*Assembly!V$7+$BC216*Assembly!V$8+$BD216*Assembly!V$9+$BE216*Assembly!V$10+$BF216*Assembly!V$11+$BG216*Assembly!V$12+$BH216*Assembly!V$13+$BI216*Assembly!V$14+$BJ216*Assembly!V$15+$BK216*Assembly!V$16+$BL216*Assembly!V$17+$BM216*Assembly!V$18+$BN216*Assembly!V$19+$BO216*Assembly!V$20+$BP216*Assembly!V$21+$BQ216*Assembly!V$22+$BR216*Assembly!V$23+$BS216*Assembly!V$24</f>
        <v>0</v>
      </c>
      <c r="CO216" s="256" t="str">
        <f>CE216*Refining!$F$3</f>
        <v>3,348</v>
      </c>
      <c r="CP216" s="256" t="str">
        <f>CF216*Refining!$F$4</f>
        <v>391</v>
      </c>
      <c r="CQ216" s="256" t="str">
        <f>CG216*Refining!$F$5</f>
        <v>313</v>
      </c>
      <c r="CR216" s="256" t="str">
        <f>CH216*Refining!$F$6</f>
        <v>0</v>
      </c>
      <c r="CS216" s="256" t="str">
        <f>CI216*Refining!$F$7</f>
        <v>0</v>
      </c>
      <c r="CT216" s="256" t="str">
        <f>CJ216*Refining!$F$8</f>
        <v>0</v>
      </c>
      <c r="CU216" s="256" t="str">
        <f>CK216*Refining!$F$9</f>
        <v>0</v>
      </c>
      <c r="CV216" s="256" t="str">
        <f>CL216*Refining!$F$10</f>
        <v>0</v>
      </c>
      <c r="CW216" s="256" t="str">
        <f>CM216*Refining!$F$11</f>
        <v>0</v>
      </c>
      <c r="CX216" s="256" t="str">
        <f>CN216*Refining!$F$12</f>
        <v>0</v>
      </c>
      <c r="CY216" s="248" t="str">
        <f t="shared" ref="CY216:DR216" si="872">IF(CE216 = 0, "", CE216)</f>
        <v>1,875</v>
      </c>
      <c r="CZ216" s="249" t="str">
        <f t="shared" si="872"/>
        <v>125</v>
      </c>
      <c r="DA216" s="249" t="str">
        <f t="shared" si="872"/>
        <v>75</v>
      </c>
      <c r="DB216" s="245" t="str">
        <f t="shared" si="872"/>
        <v/>
      </c>
      <c r="DC216" s="245" t="str">
        <f t="shared" si="872"/>
        <v/>
      </c>
      <c r="DD216" s="245" t="str">
        <f t="shared" si="872"/>
        <v/>
      </c>
      <c r="DE216" s="245" t="str">
        <f t="shared" si="872"/>
        <v/>
      </c>
      <c r="DF216" s="245" t="str">
        <f t="shared" si="872"/>
        <v/>
      </c>
      <c r="DG216" s="245" t="str">
        <f t="shared" si="872"/>
        <v/>
      </c>
      <c r="DH216" s="246" t="str">
        <f t="shared" si="872"/>
        <v/>
      </c>
      <c r="DI216" s="248" t="str">
        <f t="shared" si="872"/>
        <v>3,348</v>
      </c>
      <c r="DJ216" s="249" t="str">
        <f t="shared" si="872"/>
        <v>391</v>
      </c>
      <c r="DK216" s="249" t="str">
        <f t="shared" si="872"/>
        <v>313</v>
      </c>
      <c r="DL216" s="245" t="str">
        <f t="shared" si="872"/>
        <v/>
      </c>
      <c r="DM216" s="245" t="str">
        <f t="shared" si="872"/>
        <v/>
      </c>
      <c r="DN216" s="245" t="str">
        <f t="shared" si="872"/>
        <v/>
      </c>
      <c r="DO216" s="245" t="str">
        <f t="shared" si="872"/>
        <v/>
      </c>
      <c r="DP216" s="245" t="str">
        <f t="shared" si="872"/>
        <v/>
      </c>
      <c r="DQ216" s="245" t="str">
        <f t="shared" si="872"/>
        <v/>
      </c>
      <c r="DR216" s="246" t="str">
        <f t="shared" si="872"/>
        <v/>
      </c>
      <c r="DS216" s="248" t="str">
        <f t="shared" si="15"/>
        <v>2,075</v>
      </c>
      <c r="DT216" s="249" t="str">
        <f t="shared" si="16"/>
        <v>4,051</v>
      </c>
      <c r="DU216" s="225" t="str">
        <f>CY216*'Ores &amp; Ingots'!$C$3+CZ216*'Ores &amp; Ingots'!$C$4+DA216*'Ores &amp; Ingots'!$C$5+DB216*'Ores &amp; Ingots'!$C$6+DC216*'Ores &amp; Ingots'!$C$7+DD216*'Ores &amp; Ingots'!$C$8+DE216*'Ores &amp; Ingots'!$C$9+DF216*'Ores &amp; Ingots'!$C$10+DG216*'Ores &amp; Ingots'!$C$11+DH216*'Ores &amp; Ingots'!$C$12</f>
        <v>261</v>
      </c>
      <c r="DV216" s="225" t="str">
        <f>DI216*'Ores &amp; Ingots'!$B$3+DJ216*'Ores &amp; Ingots'!$B$4+DK216*'Ores &amp; Ingots'!$B$5+DL216*'Ores &amp; Ingots'!$B$6+DM216*'Ores &amp; Ingots'!$B$7+DN216*'Ores &amp; Ingots'!$B$8+DO216*'Ores &amp; Ingots'!$B$9+DP216*'Ores &amp; Ingots'!$B$10+DQ216*'Ores &amp; Ingots'!$B$11+DR216*'Ores &amp; Ingots'!$B$12</f>
        <v>1,499</v>
      </c>
      <c r="DW216" s="249" t="str">
        <f>CY216*Refining!$G$3+CZ216*Refining!$G$4+DA216*Refining!$G$5+DB216*Refining!$G$6+DC216*Refining!$G$7+DD216*Refining!$G$8+DE216*Refining!$G$9+DF216*Refining!$G$10+DG216*Refining!$G$11+DH216*Refining!$G$12</f>
        <v>1,691</v>
      </c>
      <c r="DX216" s="249" t="str">
        <f t="shared" si="17"/>
        <v>263,088</v>
      </c>
      <c r="DY216" s="250" t="str">
        <f t="shared" si="18"/>
        <v>0.2631</v>
      </c>
      <c r="DZ216" s="248" t="str">
        <f t="shared" si="19"/>
        <v>1,830</v>
      </c>
      <c r="EA216" s="251" t="str">
        <f t="shared" ref="EA216:EB216" si="873">DZ216/60</f>
        <v>30.5</v>
      </c>
      <c r="EB216" s="251" t="str">
        <f t="shared" si="873"/>
        <v>0.5</v>
      </c>
      <c r="EC216" s="543" t="str">
        <f t="shared" si="21"/>
        <v>0.02</v>
      </c>
      <c r="ED216" s="248" t="str">
        <f t="shared" si="22"/>
        <v>282,532</v>
      </c>
      <c r="EE216" s="251" t="str">
        <f t="shared" ref="EE216:EF216" si="874">ED216/1000</f>
        <v>282.5</v>
      </c>
      <c r="EF216" s="252" t="str">
        <f t="shared" si="874"/>
        <v>0.28</v>
      </c>
      <c r="EG216" s="544" t="str">
        <f t="shared" si="24"/>
        <v>0.2825</v>
      </c>
      <c r="EH216" s="225" t="s">
        <v>12</v>
      </c>
    </row>
    <row r="217">
      <c r="A217" s="33"/>
      <c r="B217" s="116" t="s">
        <v>1072</v>
      </c>
      <c r="C217" s="227" t="s">
        <v>886</v>
      </c>
      <c r="D217" s="227">
        <v>1.0</v>
      </c>
      <c r="E217" s="227">
        <v>1.0</v>
      </c>
      <c r="F217" s="227">
        <v>1.0</v>
      </c>
      <c r="G217" s="253" t="str">
        <f t="shared" si="5"/>
        <v>15.6</v>
      </c>
      <c r="H217" s="254">
        <v>8.0</v>
      </c>
      <c r="I217" s="254">
        <v>20.0</v>
      </c>
      <c r="J217" s="254" t="str">
        <f>H217/Main!$D$9</f>
        <v>8</v>
      </c>
      <c r="K217" s="254" t="str">
        <f>I217/Main!$D$10</f>
        <v>20</v>
      </c>
      <c r="L217" s="254" t="str">
        <f t="shared" si="6"/>
        <v>2.5</v>
      </c>
      <c r="M217" s="254">
        <v>1.0</v>
      </c>
      <c r="N217" s="255"/>
      <c r="O217" s="255"/>
      <c r="P217" s="255"/>
      <c r="Q217" s="256"/>
      <c r="R217" s="255"/>
      <c r="S217" s="257"/>
      <c r="T217" s="257"/>
      <c r="U217" s="255"/>
      <c r="V217" s="255"/>
      <c r="W217" s="257"/>
      <c r="X217" s="257"/>
      <c r="Y217" s="255"/>
      <c r="Z217" s="255"/>
      <c r="AA217" s="255"/>
      <c r="AB217" s="255"/>
      <c r="AC217" s="335" t="s">
        <v>12</v>
      </c>
      <c r="AD217" s="309">
        <v>112.0</v>
      </c>
      <c r="AE217" s="225">
        <v>0.0</v>
      </c>
      <c r="AF217" s="225">
        <v>0.0</v>
      </c>
      <c r="AG217" s="225">
        <v>0.0</v>
      </c>
      <c r="AH217" s="225">
        <v>0.0</v>
      </c>
      <c r="AI217" s="225">
        <v>0.0</v>
      </c>
      <c r="AJ217" s="225">
        <v>0.0</v>
      </c>
      <c r="AK217" s="225">
        <v>0.0</v>
      </c>
      <c r="AL217" s="225">
        <v>0.0</v>
      </c>
      <c r="AM217" s="225">
        <v>0.0</v>
      </c>
      <c r="AN217" s="225">
        <v>0.0</v>
      </c>
      <c r="AO217" s="225">
        <v>15.0</v>
      </c>
      <c r="AP217" s="225">
        <v>0.0</v>
      </c>
      <c r="AQ217" s="225">
        <v>0.0</v>
      </c>
      <c r="AR217" s="225">
        <v>0.0</v>
      </c>
      <c r="AS217" s="225">
        <v>0.0</v>
      </c>
      <c r="AT217" s="225">
        <v>0.0</v>
      </c>
      <c r="AU217" s="225">
        <v>0.0</v>
      </c>
      <c r="AV217" s="225">
        <v>0.0</v>
      </c>
      <c r="AW217" s="225">
        <v>0.0</v>
      </c>
      <c r="AX217" s="225">
        <v>0.0</v>
      </c>
      <c r="AY217" s="553" t="str">
        <f t="shared" ref="AY217:BS217" si="875">IF(AD217 = 0, "", AD217)</f>
        <v>112</v>
      </c>
      <c r="AZ217" s="227" t="str">
        <f t="shared" si="875"/>
        <v/>
      </c>
      <c r="BA217" s="227" t="str">
        <f t="shared" si="875"/>
        <v/>
      </c>
      <c r="BB217" s="227" t="str">
        <f t="shared" si="875"/>
        <v/>
      </c>
      <c r="BC217" s="227" t="str">
        <f t="shared" si="875"/>
        <v/>
      </c>
      <c r="BD217" s="227" t="str">
        <f t="shared" si="875"/>
        <v/>
      </c>
      <c r="BE217" s="227" t="str">
        <f t="shared" si="875"/>
        <v/>
      </c>
      <c r="BF217" s="227" t="str">
        <f t="shared" si="875"/>
        <v/>
      </c>
      <c r="BG217" s="227" t="str">
        <f t="shared" si="875"/>
        <v/>
      </c>
      <c r="BH217" s="227" t="str">
        <f t="shared" si="875"/>
        <v/>
      </c>
      <c r="BI217" s="227" t="str">
        <f t="shared" si="875"/>
        <v/>
      </c>
      <c r="BJ217" s="225" t="str">
        <f t="shared" si="875"/>
        <v>15</v>
      </c>
      <c r="BK217" s="227" t="str">
        <f t="shared" si="875"/>
        <v/>
      </c>
      <c r="BL217" s="227" t="str">
        <f t="shared" si="875"/>
        <v/>
      </c>
      <c r="BM217" s="227" t="str">
        <f t="shared" si="875"/>
        <v/>
      </c>
      <c r="BN217" s="227" t="str">
        <f t="shared" si="875"/>
        <v/>
      </c>
      <c r="BO217" s="227" t="str">
        <f t="shared" si="875"/>
        <v/>
      </c>
      <c r="BP217" s="227" t="str">
        <f t="shared" si="875"/>
        <v/>
      </c>
      <c r="BQ217" s="227" t="str">
        <f t="shared" si="875"/>
        <v/>
      </c>
      <c r="BR217" s="227" t="str">
        <f t="shared" si="875"/>
        <v/>
      </c>
      <c r="BS217" s="238" t="str">
        <f t="shared" si="875"/>
        <v/>
      </c>
      <c r="BT217" s="239" t="str">
        <f>$AY217*Assembly!Y$4+$AZ217*Assembly!Y$5+$BA217*Assembly!Y$6+$BB217*Assembly!Y$7+$BC217*Assembly!Y$8+$BD217*Assembly!Y$9+$BE217*Assembly!Y$10+$BF217*Assembly!Y$11+$BG217*Assembly!Y$12+$BH217*Assembly!Y$13+$BI217*Assembly!Y$14+$BJ217*Assembly!Y$15+$BK217*Assembly!Y$16+$BL217*Assembly!Y$17+$BM217*Assembly!Y$18+$BN217*Assembly!Y$19+$BO217*Assembly!Y$20+$BP217*Assembly!Y$21+$BQ217*Assembly!Y$22+$BR217*Assembly!Y$23+$BS217*Assembly!Y$24</f>
        <v>2,330</v>
      </c>
      <c r="BU217" s="225" t="str">
        <f t="shared" si="8"/>
        <v>149</v>
      </c>
      <c r="BV217" s="225" t="str">
        <f>$AY217*Assembly!AC$4+$AZ217*Assembly!AC$5+$BA217*Assembly!AC$6+$BB217*Assembly!AC$7+$BC217*Assembly!AC$8+$BD217*Assembly!AC$9+$BE217*Assembly!AC$10+$BF217*Assembly!AC$11+$BG217*Assembly!AC$12+$BH217*Assembly!AC$13+$BI217*Assembly!AC$14+$BJ217*Assembly!AC$15+$BK217*Assembly!AC$16+$BL217*Assembly!AC$17+$BM217*Assembly!AC$18+$BN217*Assembly!AC$19+$BO217*Assembly!AC$20+$BP217*Assembly!AC$21+$BQ217*Assembly!AC$22+$BR217*Assembly!AC$23+$BS217*Assembly!AC$24</f>
        <v>11,650</v>
      </c>
      <c r="BW217" s="240" t="str">
        <f t="shared" si="9"/>
        <v>5.00</v>
      </c>
      <c r="BX217" s="241" t="str">
        <f t="shared" si="10"/>
        <v>746</v>
      </c>
      <c r="BY217" s="242" t="str">
        <f t="shared" si="11"/>
        <v>78.1</v>
      </c>
      <c r="BZ217" s="225"/>
      <c r="CA217" s="225" t="str">
        <f>$AY217*Assembly!X$4+$AZ217*Assembly!X$5+$BA217*Assembly!X$6+$BB217*Assembly!X$7+$BC217*Assembly!X$8+$BD217*Assembly!X$9+$BE217*Assembly!X$10+$BF217*Assembly!X$11+$BG217*Assembly!X$12+$BH217*Assembly!X$13+$BI217*Assembly!X$14+$BJ217*Assembly!X$15+$BK217*Assembly!X$16+$BL217*Assembly!X$17+$BM217*Assembly!X$18+$BN217*Assembly!X$19+$BO217*Assembly!X$20+$BP217*Assembly!X$21+$BQ217*Assembly!X$22+$BR217*Assembly!X$23+$BS217*Assembly!X$24</f>
        <v>142</v>
      </c>
      <c r="CB217" s="225" t="str">
        <f t="shared" si="12"/>
        <v>22,089</v>
      </c>
      <c r="CC217" s="223" t="str">
        <f t="shared" si="13"/>
        <v>0.0221</v>
      </c>
      <c r="CD217" s="243" t="str">
        <f>$AY217*Assembly!AB$4+$AZ217*Assembly!AB$5+$BA217*Assembly!AB$6+$BB217*Assembly!AB$7+$BC217*Assembly!AB$8+$BD217*Assembly!AB$9+$BE217*Assembly!AB$10+$BF217*Assembly!AB$11+$BG217*Assembly!AB$12+$BH217*Assembly!AB$13+$BI217*Assembly!AB$14+$BJ217*Assembly!AB$15+$BK217*Assembly!AB$16+$BL217*Assembly!AB$17+$BM217*Assembly!AB$18+$BN217*Assembly!AB$19+$BO217*Assembly!AB$20+$BP217*Assembly!AB$21+$BQ217*Assembly!AB$22+$BR217*Assembly!AB$23+$BS217*Assembly!AB$24</f>
        <v>561</v>
      </c>
      <c r="CE217" s="256" t="str">
        <f>$AY217*Assembly!M$4+$AZ217*Assembly!M$5+$BA217*Assembly!M$6+$BB217*Assembly!M$7+$BC217*Assembly!M$8+$BD217*Assembly!M$9+$BE217*Assembly!M$10+$BF217*Assembly!M$11+$BG217*Assembly!M$12+$BH217*Assembly!M$13+$BI217*Assembly!M$14+$BJ217*Assembly!M$15+$BK217*Assembly!M$16+$BL217*Assembly!M$17+$BM217*Assembly!M$18+$BN217*Assembly!M$19+$BO217*Assembly!M$20+$BP217*Assembly!M$21+$BQ217*Assembly!M$22+$BR217*Assembly!M$23+$BS217*Assembly!M$24</f>
        <v>2,532</v>
      </c>
      <c r="CF217" s="256" t="str">
        <f>$AY217*Assembly!N$4+$AZ217*Assembly!N$5+$BA217*Assembly!N$6+$BB217*Assembly!N$7+$BC217*Assembly!N$8+$BD217*Assembly!N$9+$BE217*Assembly!N$10+$BF217*Assembly!N$11+$BG217*Assembly!N$12+$BH217*Assembly!N$13+$BI217*Assembly!N$14+$BJ217*Assembly!N$15+$BK217*Assembly!N$16+$BL217*Assembly!N$17+$BM217*Assembly!N$18+$BN217*Assembly!N$19+$BO217*Assembly!N$20+$BP217*Assembly!N$21+$BQ217*Assembly!N$22+$BR217*Assembly!N$23+$BS217*Assembly!N$24</f>
        <v>75</v>
      </c>
      <c r="CG217" s="256" t="str">
        <f>$AY217*Assembly!O$4+$AZ217*Assembly!O$5+$BA217*Assembly!O$6+$BB217*Assembly!O$7+$BC217*Assembly!O$8+$BD217*Assembly!O$9+$BE217*Assembly!O$10+$BF217*Assembly!O$11+$BG217*Assembly!O$12+$BH217*Assembly!O$13+$BI217*Assembly!O$14+$BJ217*Assembly!O$15+$BK217*Assembly!O$16+$BL217*Assembly!O$17+$BM217*Assembly!O$18+$BN217*Assembly!O$19+$BO217*Assembly!O$20+$BP217*Assembly!O$21+$BQ217*Assembly!O$22+$BR217*Assembly!O$23+$BS217*Assembly!O$24</f>
        <v>45</v>
      </c>
      <c r="CH217" s="254" t="str">
        <f>$AY217*Assembly!P$4+$AZ217*Assembly!P$5+$BA217*Assembly!P$6+$BB217*Assembly!P$7+$BC217*Assembly!P$8+$BD217*Assembly!P$9+$BE217*Assembly!P$10+$BF217*Assembly!P$11+$BG217*Assembly!P$12+$BH217*Assembly!P$13+$BI217*Assembly!P$14+$BJ217*Assembly!P$15+$BK217*Assembly!P$16+$BL217*Assembly!P$17+$BM217*Assembly!P$18+$BN217*Assembly!P$19+$BO217*Assembly!P$20+$BP217*Assembly!P$21+$BQ217*Assembly!P$22+$BR217*Assembly!P$23+$BS217*Assembly!P$24</f>
        <v>0</v>
      </c>
      <c r="CI217" s="254" t="str">
        <f>$AY217*Assembly!Q$4+$AZ217*Assembly!Q$5+$BA217*Assembly!Q$6+$BB217*Assembly!Q$7+$BC217*Assembly!Q$8+$BD217*Assembly!Q$9+$BE217*Assembly!Q$10+$BF217*Assembly!Q$11+$BG217*Assembly!Q$12+$BH217*Assembly!Q$13+$BI217*Assembly!Q$14+$BJ217*Assembly!Q$15+$BK217*Assembly!Q$16+$BL217*Assembly!Q$17+$BM217*Assembly!Q$18+$BN217*Assembly!Q$19+$BO217*Assembly!Q$20+$BP217*Assembly!Q$21+$BQ217*Assembly!Q$22+$BR217*Assembly!Q$23+$BS217*Assembly!Q$24</f>
        <v>0</v>
      </c>
      <c r="CJ217" s="256" t="str">
        <f>$AY217*Assembly!R$4+$AZ217*Assembly!R$5+$BA217*Assembly!R$6+$BB217*Assembly!R$7+$BC217*Assembly!R$8+$BD217*Assembly!R$9+$BE217*Assembly!R$10+$BF217*Assembly!R$11+$BG217*Assembly!R$12+$BH217*Assembly!R$13+$BI217*Assembly!R$14+$BJ217*Assembly!R$15+$BK217*Assembly!R$16+$BL217*Assembly!R$17+$BM217*Assembly!R$18+$BN217*Assembly!R$19+$BO217*Assembly!R$20+$BP217*Assembly!R$21+$BQ217*Assembly!R$22+$BR217*Assembly!R$23+$BS217*Assembly!R$24</f>
        <v>0</v>
      </c>
      <c r="CK217" s="254" t="str">
        <f>$AY217*Assembly!S$4+$AZ217*Assembly!S$5+$BA217*Assembly!S$6+$BB217*Assembly!S$7+$BC217*Assembly!S$8+$BD217*Assembly!S$9+$BE217*Assembly!S$10+$BF217*Assembly!S$11+$BG217*Assembly!S$12+$BH217*Assembly!S$13+$BI217*Assembly!S$14+$BJ217*Assembly!S$15+$BK217*Assembly!S$16+$BL217*Assembly!S$17+$BM217*Assembly!S$18+$BN217*Assembly!S$19+$BO217*Assembly!S$20+$BP217*Assembly!S$21+$BQ217*Assembly!S$22+$BR217*Assembly!S$23+$BS217*Assembly!S$24</f>
        <v>0</v>
      </c>
      <c r="CL217" s="254" t="str">
        <f>$AY217*Assembly!T$4+$AZ217*Assembly!T$5+$BA217*Assembly!T$6+$BB217*Assembly!T$7+$BC217*Assembly!T$8+$BD217*Assembly!T$9+$BE217*Assembly!T$10+$BF217*Assembly!T$11+$BG217*Assembly!T$12+$BH217*Assembly!T$13+$BI217*Assembly!T$14+$BJ217*Assembly!T$15+$BK217*Assembly!T$16+$BL217*Assembly!T$17+$BM217*Assembly!T$18+$BN217*Assembly!T$19+$BO217*Assembly!T$20+$BP217*Assembly!T$21+$BQ217*Assembly!T$22+$BR217*Assembly!T$23+$BS217*Assembly!T$24</f>
        <v>0</v>
      </c>
      <c r="CM217" s="254" t="str">
        <f>$AY217*Assembly!U$4+$AZ217*Assembly!U$5+$BA217*Assembly!U$6+$BB217*Assembly!U$7+$BC217*Assembly!U$8+$BD217*Assembly!U$9+$BE217*Assembly!U$10+$BF217*Assembly!U$11+$BG217*Assembly!U$12+$BH217*Assembly!U$13+$BI217*Assembly!U$14+$BJ217*Assembly!U$15+$BK217*Assembly!U$16+$BL217*Assembly!U$17+$BM217*Assembly!U$18+$BN217*Assembly!U$19+$BO217*Assembly!U$20+$BP217*Assembly!U$21+$BQ217*Assembly!U$22+$BR217*Assembly!U$23+$BS217*Assembly!U$24</f>
        <v>0</v>
      </c>
      <c r="CN217" s="256" t="str">
        <f>$AY217*Assembly!V$4+$AZ217*Assembly!V$5+$BA217*Assembly!V$6+$BB217*Assembly!V$7+$BC217*Assembly!V$8+$BD217*Assembly!V$9+$BE217*Assembly!V$10+$BF217*Assembly!V$11+$BG217*Assembly!V$12+$BH217*Assembly!V$13+$BI217*Assembly!V$14+$BJ217*Assembly!V$15+$BK217*Assembly!V$16+$BL217*Assembly!V$17+$BM217*Assembly!V$18+$BN217*Assembly!V$19+$BO217*Assembly!V$20+$BP217*Assembly!V$21+$BQ217*Assembly!V$22+$BR217*Assembly!V$23+$BS217*Assembly!V$24</f>
        <v>0</v>
      </c>
      <c r="CO217" s="256" t="str">
        <f>CE217*Refining!$F$3</f>
        <v>4,521</v>
      </c>
      <c r="CP217" s="256" t="str">
        <f>CF217*Refining!$F$4</f>
        <v>234</v>
      </c>
      <c r="CQ217" s="256" t="str">
        <f>CG217*Refining!$F$5</f>
        <v>188</v>
      </c>
      <c r="CR217" s="256" t="str">
        <f>CH217*Refining!$F$6</f>
        <v>0</v>
      </c>
      <c r="CS217" s="256" t="str">
        <f>CI217*Refining!$F$7</f>
        <v>0</v>
      </c>
      <c r="CT217" s="256" t="str">
        <f>CJ217*Refining!$F$8</f>
        <v>0</v>
      </c>
      <c r="CU217" s="256" t="str">
        <f>CK217*Refining!$F$9</f>
        <v>0</v>
      </c>
      <c r="CV217" s="256" t="str">
        <f>CL217*Refining!$F$10</f>
        <v>0</v>
      </c>
      <c r="CW217" s="256" t="str">
        <f>CM217*Refining!$F$11</f>
        <v>0</v>
      </c>
      <c r="CX217" s="256" t="str">
        <f>CN217*Refining!$F$12</f>
        <v>0</v>
      </c>
      <c r="CY217" s="248" t="str">
        <f t="shared" ref="CY217:DR217" si="876">IF(CE217 = 0, "", CE217)</f>
        <v>2,532</v>
      </c>
      <c r="CZ217" s="249" t="str">
        <f t="shared" si="876"/>
        <v>75</v>
      </c>
      <c r="DA217" s="249" t="str">
        <f t="shared" si="876"/>
        <v>45</v>
      </c>
      <c r="DB217" s="245" t="str">
        <f t="shared" si="876"/>
        <v/>
      </c>
      <c r="DC217" s="245" t="str">
        <f t="shared" si="876"/>
        <v/>
      </c>
      <c r="DD217" s="245" t="str">
        <f t="shared" si="876"/>
        <v/>
      </c>
      <c r="DE217" s="245" t="str">
        <f t="shared" si="876"/>
        <v/>
      </c>
      <c r="DF217" s="245" t="str">
        <f t="shared" si="876"/>
        <v/>
      </c>
      <c r="DG217" s="245" t="str">
        <f t="shared" si="876"/>
        <v/>
      </c>
      <c r="DH217" s="246" t="str">
        <f t="shared" si="876"/>
        <v/>
      </c>
      <c r="DI217" s="248" t="str">
        <f t="shared" si="876"/>
        <v>4,521</v>
      </c>
      <c r="DJ217" s="249" t="str">
        <f t="shared" si="876"/>
        <v>234</v>
      </c>
      <c r="DK217" s="249" t="str">
        <f t="shared" si="876"/>
        <v>188</v>
      </c>
      <c r="DL217" s="245" t="str">
        <f t="shared" si="876"/>
        <v/>
      </c>
      <c r="DM217" s="245" t="str">
        <f t="shared" si="876"/>
        <v/>
      </c>
      <c r="DN217" s="245" t="str">
        <f t="shared" si="876"/>
        <v/>
      </c>
      <c r="DO217" s="245" t="str">
        <f t="shared" si="876"/>
        <v/>
      </c>
      <c r="DP217" s="245" t="str">
        <f t="shared" si="876"/>
        <v/>
      </c>
      <c r="DQ217" s="245" t="str">
        <f t="shared" si="876"/>
        <v/>
      </c>
      <c r="DR217" s="246" t="str">
        <f t="shared" si="876"/>
        <v/>
      </c>
      <c r="DS217" s="248" t="str">
        <f t="shared" si="15"/>
        <v>2,652</v>
      </c>
      <c r="DT217" s="249" t="str">
        <f t="shared" si="16"/>
        <v>4,943</v>
      </c>
      <c r="DU217" s="225" t="str">
        <f>CY217*'Ores &amp; Ingots'!$C$3+CZ217*'Ores &amp; Ingots'!$C$4+DA217*'Ores &amp; Ingots'!$C$5+DB217*'Ores &amp; Ingots'!$C$6+DC217*'Ores &amp; Ingots'!$C$7+DD217*'Ores &amp; Ingots'!$C$8+DE217*'Ores &amp; Ingots'!$C$9+DF217*'Ores &amp; Ingots'!$C$10+DG217*'Ores &amp; Ingots'!$C$11+DH217*'Ores &amp; Ingots'!$C$12</f>
        <v>335</v>
      </c>
      <c r="DV217" s="225" t="str">
        <f>DI217*'Ores &amp; Ingots'!$B$3+DJ217*'Ores &amp; Ingots'!$B$4+DK217*'Ores &amp; Ingots'!$B$5+DL217*'Ores &amp; Ingots'!$B$6+DM217*'Ores &amp; Ingots'!$B$7+DN217*'Ores &amp; Ingots'!$B$8+DO217*'Ores &amp; Ingots'!$B$9+DP217*'Ores &amp; Ingots'!$B$10+DQ217*'Ores &amp; Ingots'!$B$11+DR217*'Ores &amp; Ingots'!$B$12</f>
        <v>1,829</v>
      </c>
      <c r="DW217" s="249" t="str">
        <f>CY217*Refining!$G$3+CZ217*Refining!$G$4+DA217*Refining!$G$5+DB217*Refining!$G$6+DC217*Refining!$G$7+DD217*Refining!$G$8+DE217*Refining!$G$9+DF217*Refining!$G$10+DG217*Refining!$G$11+DH217*Refining!$G$12</f>
        <v>1,111</v>
      </c>
      <c r="DX217" s="249" t="str">
        <f t="shared" si="17"/>
        <v>172,885</v>
      </c>
      <c r="DY217" s="250" t="str">
        <f t="shared" si="18"/>
        <v>0.1729</v>
      </c>
      <c r="DZ217" s="248" t="str">
        <f t="shared" si="19"/>
        <v>1,261</v>
      </c>
      <c r="EA217" s="251" t="str">
        <f t="shared" ref="EA217:EB217" si="877">DZ217/60</f>
        <v>21.0</v>
      </c>
      <c r="EB217" s="251" t="str">
        <f t="shared" si="877"/>
        <v>0.4</v>
      </c>
      <c r="EC217" s="543" t="str">
        <f t="shared" si="21"/>
        <v>0.01</v>
      </c>
      <c r="ED217" s="248" t="str">
        <f t="shared" si="22"/>
        <v>194,974</v>
      </c>
      <c r="EE217" s="251" t="str">
        <f t="shared" ref="EE217:EF217" si="878">ED217/1000</f>
        <v>195.0</v>
      </c>
      <c r="EF217" s="252" t="str">
        <f t="shared" si="878"/>
        <v>0.19</v>
      </c>
      <c r="EG217" s="544" t="str">
        <f t="shared" si="24"/>
        <v>0.1950</v>
      </c>
      <c r="EH217" s="225" t="s">
        <v>12</v>
      </c>
    </row>
    <row r="218">
      <c r="A218" s="33"/>
      <c r="B218" s="116" t="s">
        <v>1073</v>
      </c>
      <c r="C218" s="227" t="s">
        <v>886</v>
      </c>
      <c r="D218" s="227">
        <v>1.0</v>
      </c>
      <c r="E218" s="227">
        <v>1.0</v>
      </c>
      <c r="F218" s="227">
        <v>1.0</v>
      </c>
      <c r="G218" s="253" t="str">
        <f t="shared" si="5"/>
        <v>15.6</v>
      </c>
      <c r="H218" s="254">
        <v>5.0</v>
      </c>
      <c r="I218" s="254">
        <v>12.5</v>
      </c>
      <c r="J218" s="254" t="str">
        <f>H218/Main!$D$9</f>
        <v>5</v>
      </c>
      <c r="K218" s="254" t="str">
        <f>I218/Main!$D$10</f>
        <v>12.5</v>
      </c>
      <c r="L218" s="254" t="str">
        <f t="shared" si="6"/>
        <v>2.5</v>
      </c>
      <c r="M218" s="254">
        <v>1.0</v>
      </c>
      <c r="N218" s="255"/>
      <c r="O218" s="255"/>
      <c r="P218" s="255"/>
      <c r="Q218" s="256"/>
      <c r="R218" s="255"/>
      <c r="S218" s="257"/>
      <c r="T218" s="257"/>
      <c r="U218" s="255"/>
      <c r="V218" s="255"/>
      <c r="W218" s="257"/>
      <c r="X218" s="257"/>
      <c r="Y218" s="255"/>
      <c r="Z218" s="255"/>
      <c r="AA218" s="255"/>
      <c r="AB218" s="255"/>
      <c r="AC218" s="335" t="s">
        <v>12</v>
      </c>
      <c r="AD218" s="309">
        <v>35.0</v>
      </c>
      <c r="AE218" s="225">
        <v>0.0</v>
      </c>
      <c r="AF218" s="225">
        <v>0.0</v>
      </c>
      <c r="AG218" s="225">
        <v>0.0</v>
      </c>
      <c r="AH218" s="225">
        <v>0.0</v>
      </c>
      <c r="AI218" s="225">
        <v>0.0</v>
      </c>
      <c r="AJ218" s="225">
        <v>0.0</v>
      </c>
      <c r="AK218" s="225">
        <v>0.0</v>
      </c>
      <c r="AL218" s="225">
        <v>0.0</v>
      </c>
      <c r="AM218" s="225">
        <v>0.0</v>
      </c>
      <c r="AN218" s="225">
        <v>0.0</v>
      </c>
      <c r="AO218" s="225">
        <v>6.0</v>
      </c>
      <c r="AP218" s="225">
        <v>0.0</v>
      </c>
      <c r="AQ218" s="225">
        <v>0.0</v>
      </c>
      <c r="AR218" s="225">
        <v>0.0</v>
      </c>
      <c r="AS218" s="225">
        <v>0.0</v>
      </c>
      <c r="AT218" s="225">
        <v>0.0</v>
      </c>
      <c r="AU218" s="225">
        <v>0.0</v>
      </c>
      <c r="AV218" s="225">
        <v>0.0</v>
      </c>
      <c r="AW218" s="225">
        <v>0.0</v>
      </c>
      <c r="AX218" s="225">
        <v>0.0</v>
      </c>
      <c r="AY218" s="553" t="str">
        <f t="shared" ref="AY218:BS218" si="879">IF(AD218 = 0, "", AD218)</f>
        <v>35</v>
      </c>
      <c r="AZ218" s="227" t="str">
        <f t="shared" si="879"/>
        <v/>
      </c>
      <c r="BA218" s="227" t="str">
        <f t="shared" si="879"/>
        <v/>
      </c>
      <c r="BB218" s="227" t="str">
        <f t="shared" si="879"/>
        <v/>
      </c>
      <c r="BC218" s="227" t="str">
        <f t="shared" si="879"/>
        <v/>
      </c>
      <c r="BD218" s="227" t="str">
        <f t="shared" si="879"/>
        <v/>
      </c>
      <c r="BE218" s="227" t="str">
        <f t="shared" si="879"/>
        <v/>
      </c>
      <c r="BF218" s="227" t="str">
        <f t="shared" si="879"/>
        <v/>
      </c>
      <c r="BG218" s="227" t="str">
        <f t="shared" si="879"/>
        <v/>
      </c>
      <c r="BH218" s="227" t="str">
        <f t="shared" si="879"/>
        <v/>
      </c>
      <c r="BI218" s="227" t="str">
        <f t="shared" si="879"/>
        <v/>
      </c>
      <c r="BJ218" s="225" t="str">
        <f t="shared" si="879"/>
        <v>6</v>
      </c>
      <c r="BK218" s="227" t="str">
        <f t="shared" si="879"/>
        <v/>
      </c>
      <c r="BL218" s="227" t="str">
        <f t="shared" si="879"/>
        <v/>
      </c>
      <c r="BM218" s="227" t="str">
        <f t="shared" si="879"/>
        <v/>
      </c>
      <c r="BN218" s="227" t="str">
        <f t="shared" si="879"/>
        <v/>
      </c>
      <c r="BO218" s="227" t="str">
        <f t="shared" si="879"/>
        <v/>
      </c>
      <c r="BP218" s="227" t="str">
        <f t="shared" si="879"/>
        <v/>
      </c>
      <c r="BQ218" s="227" t="str">
        <f t="shared" si="879"/>
        <v/>
      </c>
      <c r="BR218" s="227" t="str">
        <f t="shared" si="879"/>
        <v/>
      </c>
      <c r="BS218" s="238" t="str">
        <f t="shared" si="879"/>
        <v/>
      </c>
      <c r="BT218" s="239" t="str">
        <f>$AY218*Assembly!Y$4+$AZ218*Assembly!Y$5+$BA218*Assembly!Y$6+$BB218*Assembly!Y$7+$BC218*Assembly!Y$8+$BD218*Assembly!Y$9+$BE218*Assembly!Y$10+$BF218*Assembly!Y$11+$BG218*Assembly!Y$12+$BH218*Assembly!Y$13+$BI218*Assembly!Y$14+$BJ218*Assembly!Y$15+$BK218*Assembly!Y$16+$BL218*Assembly!Y$17+$BM218*Assembly!Y$18+$BN218*Assembly!Y$19+$BO218*Assembly!Y$20+$BP218*Assembly!Y$21+$BQ218*Assembly!Y$22+$BR218*Assembly!Y$23+$BS218*Assembly!Y$24</f>
        <v>736</v>
      </c>
      <c r="BU218" s="225" t="str">
        <f t="shared" si="8"/>
        <v>47</v>
      </c>
      <c r="BV218" s="225" t="str">
        <f>$AY218*Assembly!AC$4+$AZ218*Assembly!AC$5+$BA218*Assembly!AC$6+$BB218*Assembly!AC$7+$BC218*Assembly!AC$8+$BD218*Assembly!AC$9+$BE218*Assembly!AC$10+$BF218*Assembly!AC$11+$BG218*Assembly!AC$12+$BH218*Assembly!AC$13+$BI218*Assembly!AC$14+$BJ218*Assembly!AC$15+$BK218*Assembly!AC$16+$BL218*Assembly!AC$17+$BM218*Assembly!AC$18+$BN218*Assembly!AC$19+$BO218*Assembly!AC$20+$BP218*Assembly!AC$21+$BQ218*Assembly!AC$22+$BR218*Assembly!AC$23+$BS218*Assembly!AC$24</f>
        <v>3,680</v>
      </c>
      <c r="BW218" s="240" t="str">
        <f t="shared" si="9"/>
        <v>5.00</v>
      </c>
      <c r="BX218" s="241" t="str">
        <f t="shared" si="10"/>
        <v>236</v>
      </c>
      <c r="BY218" s="242" t="str">
        <f t="shared" si="11"/>
        <v>78.1</v>
      </c>
      <c r="BZ218" s="225"/>
      <c r="CA218" s="225" t="str">
        <f>$AY218*Assembly!X$4+$AZ218*Assembly!X$5+$BA218*Assembly!X$6+$BB218*Assembly!X$7+$BC218*Assembly!X$8+$BD218*Assembly!X$9+$BE218*Assembly!X$10+$BF218*Assembly!X$11+$BG218*Assembly!X$12+$BH218*Assembly!X$13+$BI218*Assembly!X$14+$BJ218*Assembly!X$15+$BK218*Assembly!X$16+$BL218*Assembly!X$17+$BM218*Assembly!X$18+$BN218*Assembly!X$19+$BO218*Assembly!X$20+$BP218*Assembly!X$21+$BQ218*Assembly!X$22+$BR218*Assembly!X$23+$BS218*Assembly!X$24</f>
        <v>47</v>
      </c>
      <c r="CB218" s="225" t="str">
        <f t="shared" si="12"/>
        <v>7,311</v>
      </c>
      <c r="CC218" s="223" t="str">
        <f t="shared" si="13"/>
        <v>0.0073</v>
      </c>
      <c r="CD218" s="243" t="str">
        <f>$AY218*Assembly!AB$4+$AZ218*Assembly!AB$5+$BA218*Assembly!AB$6+$BB218*Assembly!AB$7+$BC218*Assembly!AB$8+$BD218*Assembly!AB$9+$BE218*Assembly!AB$10+$BF218*Assembly!AB$11+$BG218*Assembly!AB$12+$BH218*Assembly!AB$13+$BI218*Assembly!AB$14+$BJ218*Assembly!AB$15+$BK218*Assembly!AB$16+$BL218*Assembly!AB$17+$BM218*Assembly!AB$18+$BN218*Assembly!AB$19+$BO218*Assembly!AB$20+$BP218*Assembly!AB$21+$BQ218*Assembly!AB$22+$BR218*Assembly!AB$23+$BS218*Assembly!AB$24</f>
        <v>195</v>
      </c>
      <c r="CE218" s="256" t="str">
        <f>$AY218*Assembly!M$4+$AZ218*Assembly!M$5+$BA218*Assembly!M$6+$BB218*Assembly!M$7+$BC218*Assembly!M$8+$BD218*Assembly!M$9+$BE218*Assembly!M$10+$BF218*Assembly!M$11+$BG218*Assembly!M$12+$BH218*Assembly!M$13+$BI218*Assembly!M$14+$BJ218*Assembly!M$15+$BK218*Assembly!M$16+$BL218*Assembly!M$17+$BM218*Assembly!M$18+$BN218*Assembly!M$19+$BO218*Assembly!M$20+$BP218*Assembly!M$21+$BQ218*Assembly!M$22+$BR218*Assembly!M$23+$BS218*Assembly!M$24</f>
        <v>807</v>
      </c>
      <c r="CF218" s="256" t="str">
        <f>$AY218*Assembly!N$4+$AZ218*Assembly!N$5+$BA218*Assembly!N$6+$BB218*Assembly!N$7+$BC218*Assembly!N$8+$BD218*Assembly!N$9+$BE218*Assembly!N$10+$BF218*Assembly!N$11+$BG218*Assembly!N$12+$BH218*Assembly!N$13+$BI218*Assembly!N$14+$BJ218*Assembly!N$15+$BK218*Assembly!N$16+$BL218*Assembly!N$17+$BM218*Assembly!N$18+$BN218*Assembly!N$19+$BO218*Assembly!N$20+$BP218*Assembly!N$21+$BQ218*Assembly!N$22+$BR218*Assembly!N$23+$BS218*Assembly!N$24</f>
        <v>30</v>
      </c>
      <c r="CG218" s="256" t="str">
        <f>$AY218*Assembly!O$4+$AZ218*Assembly!O$5+$BA218*Assembly!O$6+$BB218*Assembly!O$7+$BC218*Assembly!O$8+$BD218*Assembly!O$9+$BE218*Assembly!O$10+$BF218*Assembly!O$11+$BG218*Assembly!O$12+$BH218*Assembly!O$13+$BI218*Assembly!O$14+$BJ218*Assembly!O$15+$BK218*Assembly!O$16+$BL218*Assembly!O$17+$BM218*Assembly!O$18+$BN218*Assembly!O$19+$BO218*Assembly!O$20+$BP218*Assembly!O$21+$BQ218*Assembly!O$22+$BR218*Assembly!O$23+$BS218*Assembly!O$24</f>
        <v>18</v>
      </c>
      <c r="CH218" s="254" t="str">
        <f>$AY218*Assembly!P$4+$AZ218*Assembly!P$5+$BA218*Assembly!P$6+$BB218*Assembly!P$7+$BC218*Assembly!P$8+$BD218*Assembly!P$9+$BE218*Assembly!P$10+$BF218*Assembly!P$11+$BG218*Assembly!P$12+$BH218*Assembly!P$13+$BI218*Assembly!P$14+$BJ218*Assembly!P$15+$BK218*Assembly!P$16+$BL218*Assembly!P$17+$BM218*Assembly!P$18+$BN218*Assembly!P$19+$BO218*Assembly!P$20+$BP218*Assembly!P$21+$BQ218*Assembly!P$22+$BR218*Assembly!P$23+$BS218*Assembly!P$24</f>
        <v>0</v>
      </c>
      <c r="CI218" s="254" t="str">
        <f>$AY218*Assembly!Q$4+$AZ218*Assembly!Q$5+$BA218*Assembly!Q$6+$BB218*Assembly!Q$7+$BC218*Assembly!Q$8+$BD218*Assembly!Q$9+$BE218*Assembly!Q$10+$BF218*Assembly!Q$11+$BG218*Assembly!Q$12+$BH218*Assembly!Q$13+$BI218*Assembly!Q$14+$BJ218*Assembly!Q$15+$BK218*Assembly!Q$16+$BL218*Assembly!Q$17+$BM218*Assembly!Q$18+$BN218*Assembly!Q$19+$BO218*Assembly!Q$20+$BP218*Assembly!Q$21+$BQ218*Assembly!Q$22+$BR218*Assembly!Q$23+$BS218*Assembly!Q$24</f>
        <v>0</v>
      </c>
      <c r="CJ218" s="256" t="str">
        <f>$AY218*Assembly!R$4+$AZ218*Assembly!R$5+$BA218*Assembly!R$6+$BB218*Assembly!R$7+$BC218*Assembly!R$8+$BD218*Assembly!R$9+$BE218*Assembly!R$10+$BF218*Assembly!R$11+$BG218*Assembly!R$12+$BH218*Assembly!R$13+$BI218*Assembly!R$14+$BJ218*Assembly!R$15+$BK218*Assembly!R$16+$BL218*Assembly!R$17+$BM218*Assembly!R$18+$BN218*Assembly!R$19+$BO218*Assembly!R$20+$BP218*Assembly!R$21+$BQ218*Assembly!R$22+$BR218*Assembly!R$23+$BS218*Assembly!R$24</f>
        <v>0</v>
      </c>
      <c r="CK218" s="254" t="str">
        <f>$AY218*Assembly!S$4+$AZ218*Assembly!S$5+$BA218*Assembly!S$6+$BB218*Assembly!S$7+$BC218*Assembly!S$8+$BD218*Assembly!S$9+$BE218*Assembly!S$10+$BF218*Assembly!S$11+$BG218*Assembly!S$12+$BH218*Assembly!S$13+$BI218*Assembly!S$14+$BJ218*Assembly!S$15+$BK218*Assembly!S$16+$BL218*Assembly!S$17+$BM218*Assembly!S$18+$BN218*Assembly!S$19+$BO218*Assembly!S$20+$BP218*Assembly!S$21+$BQ218*Assembly!S$22+$BR218*Assembly!S$23+$BS218*Assembly!S$24</f>
        <v>0</v>
      </c>
      <c r="CL218" s="254" t="str">
        <f>$AY218*Assembly!T$4+$AZ218*Assembly!T$5+$BA218*Assembly!T$6+$BB218*Assembly!T$7+$BC218*Assembly!T$8+$BD218*Assembly!T$9+$BE218*Assembly!T$10+$BF218*Assembly!T$11+$BG218*Assembly!T$12+$BH218*Assembly!T$13+$BI218*Assembly!T$14+$BJ218*Assembly!T$15+$BK218*Assembly!T$16+$BL218*Assembly!T$17+$BM218*Assembly!T$18+$BN218*Assembly!T$19+$BO218*Assembly!T$20+$BP218*Assembly!T$21+$BQ218*Assembly!T$22+$BR218*Assembly!T$23+$BS218*Assembly!T$24</f>
        <v>0</v>
      </c>
      <c r="CM218" s="254" t="str">
        <f>$AY218*Assembly!U$4+$AZ218*Assembly!U$5+$BA218*Assembly!U$6+$BB218*Assembly!U$7+$BC218*Assembly!U$8+$BD218*Assembly!U$9+$BE218*Assembly!U$10+$BF218*Assembly!U$11+$BG218*Assembly!U$12+$BH218*Assembly!U$13+$BI218*Assembly!U$14+$BJ218*Assembly!U$15+$BK218*Assembly!U$16+$BL218*Assembly!U$17+$BM218*Assembly!U$18+$BN218*Assembly!U$19+$BO218*Assembly!U$20+$BP218*Assembly!U$21+$BQ218*Assembly!U$22+$BR218*Assembly!U$23+$BS218*Assembly!U$24</f>
        <v>0</v>
      </c>
      <c r="CN218" s="256" t="str">
        <f>$AY218*Assembly!V$4+$AZ218*Assembly!V$5+$BA218*Assembly!V$6+$BB218*Assembly!V$7+$BC218*Assembly!V$8+$BD218*Assembly!V$9+$BE218*Assembly!V$10+$BF218*Assembly!V$11+$BG218*Assembly!V$12+$BH218*Assembly!V$13+$BI218*Assembly!V$14+$BJ218*Assembly!V$15+$BK218*Assembly!V$16+$BL218*Assembly!V$17+$BM218*Assembly!V$18+$BN218*Assembly!V$19+$BO218*Assembly!V$20+$BP218*Assembly!V$21+$BQ218*Assembly!V$22+$BR218*Assembly!V$23+$BS218*Assembly!V$24</f>
        <v>0</v>
      </c>
      <c r="CO218" s="256" t="str">
        <f>CE218*Refining!$F$3</f>
        <v>1,441</v>
      </c>
      <c r="CP218" s="256" t="str">
        <f>CF218*Refining!$F$4</f>
        <v>94</v>
      </c>
      <c r="CQ218" s="256" t="str">
        <f>CG218*Refining!$F$5</f>
        <v>75</v>
      </c>
      <c r="CR218" s="256" t="str">
        <f>CH218*Refining!$F$6</f>
        <v>0</v>
      </c>
      <c r="CS218" s="256" t="str">
        <f>CI218*Refining!$F$7</f>
        <v>0</v>
      </c>
      <c r="CT218" s="256" t="str">
        <f>CJ218*Refining!$F$8</f>
        <v>0</v>
      </c>
      <c r="CU218" s="256" t="str">
        <f>CK218*Refining!$F$9</f>
        <v>0</v>
      </c>
      <c r="CV218" s="256" t="str">
        <f>CL218*Refining!$F$10</f>
        <v>0</v>
      </c>
      <c r="CW218" s="256" t="str">
        <f>CM218*Refining!$F$11</f>
        <v>0</v>
      </c>
      <c r="CX218" s="256" t="str">
        <f>CN218*Refining!$F$12</f>
        <v>0</v>
      </c>
      <c r="CY218" s="248" t="str">
        <f t="shared" ref="CY218:DR218" si="880">IF(CE218 = 0, "", CE218)</f>
        <v>807</v>
      </c>
      <c r="CZ218" s="249" t="str">
        <f t="shared" si="880"/>
        <v>30</v>
      </c>
      <c r="DA218" s="249" t="str">
        <f t="shared" si="880"/>
        <v>18</v>
      </c>
      <c r="DB218" s="245" t="str">
        <f t="shared" si="880"/>
        <v/>
      </c>
      <c r="DC218" s="245" t="str">
        <f t="shared" si="880"/>
        <v/>
      </c>
      <c r="DD218" s="245" t="str">
        <f t="shared" si="880"/>
        <v/>
      </c>
      <c r="DE218" s="245" t="str">
        <f t="shared" si="880"/>
        <v/>
      </c>
      <c r="DF218" s="245" t="str">
        <f t="shared" si="880"/>
        <v/>
      </c>
      <c r="DG218" s="245" t="str">
        <f t="shared" si="880"/>
        <v/>
      </c>
      <c r="DH218" s="246" t="str">
        <f t="shared" si="880"/>
        <v/>
      </c>
      <c r="DI218" s="248" t="str">
        <f t="shared" si="880"/>
        <v>1,441</v>
      </c>
      <c r="DJ218" s="249" t="str">
        <f t="shared" si="880"/>
        <v>94</v>
      </c>
      <c r="DK218" s="249" t="str">
        <f t="shared" si="880"/>
        <v>75</v>
      </c>
      <c r="DL218" s="245" t="str">
        <f t="shared" si="880"/>
        <v/>
      </c>
      <c r="DM218" s="245" t="str">
        <f t="shared" si="880"/>
        <v/>
      </c>
      <c r="DN218" s="245" t="str">
        <f t="shared" si="880"/>
        <v/>
      </c>
      <c r="DO218" s="245" t="str">
        <f t="shared" si="880"/>
        <v/>
      </c>
      <c r="DP218" s="245" t="str">
        <f t="shared" si="880"/>
        <v/>
      </c>
      <c r="DQ218" s="245" t="str">
        <f t="shared" si="880"/>
        <v/>
      </c>
      <c r="DR218" s="246" t="str">
        <f t="shared" si="880"/>
        <v/>
      </c>
      <c r="DS218" s="248" t="str">
        <f t="shared" si="15"/>
        <v>855</v>
      </c>
      <c r="DT218" s="249" t="str">
        <f t="shared" si="16"/>
        <v>1,610</v>
      </c>
      <c r="DU218" s="225" t="str">
        <f>CY218*'Ores &amp; Ingots'!$C$3+CZ218*'Ores &amp; Ingots'!$C$4+DA218*'Ores &amp; Ingots'!$C$5+DB218*'Ores &amp; Ingots'!$C$6+DC218*'Ores &amp; Ingots'!$C$7+DD218*'Ores &amp; Ingots'!$C$8+DE218*'Ores &amp; Ingots'!$C$9+DF218*'Ores &amp; Ingots'!$C$10+DG218*'Ores &amp; Ingots'!$C$11+DH218*'Ores &amp; Ingots'!$C$12</f>
        <v>108</v>
      </c>
      <c r="DV218" s="225" t="str">
        <f>DI218*'Ores &amp; Ingots'!$B$3+DJ218*'Ores &amp; Ingots'!$B$4+DK218*'Ores &amp; Ingots'!$B$5+DL218*'Ores &amp; Ingots'!$B$6+DM218*'Ores &amp; Ingots'!$B$7+DN218*'Ores &amp; Ingots'!$B$8+DO218*'Ores &amp; Ingots'!$B$9+DP218*'Ores &amp; Ingots'!$B$10+DQ218*'Ores &amp; Ingots'!$B$11+DR218*'Ores &amp; Ingots'!$B$12</f>
        <v>596</v>
      </c>
      <c r="DW218" s="249" t="str">
        <f>CY218*Refining!$G$3+CZ218*Refining!$G$4+DA218*Refining!$G$5+DB218*Refining!$G$6+DC218*Refining!$G$7+DD218*Refining!$G$8+DE218*Refining!$G$9+DF218*Refining!$G$10+DG218*Refining!$G$11+DH218*Refining!$G$12</f>
        <v>430</v>
      </c>
      <c r="DX218" s="249" t="str">
        <f t="shared" si="17"/>
        <v>66,955</v>
      </c>
      <c r="DY218" s="250" t="str">
        <f t="shared" si="18"/>
        <v>0.0670</v>
      </c>
      <c r="DZ218" s="248" t="str">
        <f t="shared" si="19"/>
        <v>482</v>
      </c>
      <c r="EA218" s="251" t="str">
        <f t="shared" ref="EA218:EB218" si="881">DZ218/60</f>
        <v>8.0</v>
      </c>
      <c r="EB218" s="251" t="str">
        <f t="shared" si="881"/>
        <v>0.1</v>
      </c>
      <c r="EC218" s="543" t="str">
        <f t="shared" si="21"/>
        <v>0.01</v>
      </c>
      <c r="ED218" s="248" t="str">
        <f t="shared" si="22"/>
        <v>74,266</v>
      </c>
      <c r="EE218" s="251" t="str">
        <f t="shared" ref="EE218:EF218" si="882">ED218/1000</f>
        <v>74.3</v>
      </c>
      <c r="EF218" s="252" t="str">
        <f t="shared" si="882"/>
        <v>0.07</v>
      </c>
      <c r="EG218" s="544" t="str">
        <f t="shared" si="24"/>
        <v>0.0743</v>
      </c>
      <c r="EH218" s="225" t="s">
        <v>12</v>
      </c>
    </row>
    <row r="219">
      <c r="A219" s="33"/>
      <c r="B219" s="116" t="s">
        <v>1074</v>
      </c>
      <c r="C219" s="227" t="s">
        <v>886</v>
      </c>
      <c r="D219" s="227">
        <v>1.0</v>
      </c>
      <c r="E219" s="227">
        <v>1.0</v>
      </c>
      <c r="F219" s="227">
        <v>1.0</v>
      </c>
      <c r="G219" s="253" t="str">
        <f t="shared" si="5"/>
        <v>15.6</v>
      </c>
      <c r="H219" s="254">
        <v>8.0</v>
      </c>
      <c r="I219" s="254">
        <v>20.0</v>
      </c>
      <c r="J219" s="254" t="str">
        <f>H219/Main!$D$9</f>
        <v>8</v>
      </c>
      <c r="K219" s="254" t="str">
        <f>I219/Main!$D$10</f>
        <v>20</v>
      </c>
      <c r="L219" s="254" t="str">
        <f t="shared" si="6"/>
        <v>2.5</v>
      </c>
      <c r="M219" s="254">
        <v>1.0</v>
      </c>
      <c r="N219" s="255"/>
      <c r="O219" s="255"/>
      <c r="P219" s="255"/>
      <c r="Q219" s="256"/>
      <c r="R219" s="255"/>
      <c r="S219" s="257"/>
      <c r="T219" s="257"/>
      <c r="U219" s="255"/>
      <c r="V219" s="255"/>
      <c r="W219" s="257"/>
      <c r="X219" s="257"/>
      <c r="Y219" s="255"/>
      <c r="Z219" s="255"/>
      <c r="AA219" s="255"/>
      <c r="AB219" s="255"/>
      <c r="AC219" s="335" t="s">
        <v>12</v>
      </c>
      <c r="AD219" s="309">
        <v>112.0</v>
      </c>
      <c r="AE219" s="225">
        <v>0.0</v>
      </c>
      <c r="AF219" s="225">
        <v>0.0</v>
      </c>
      <c r="AG219" s="225">
        <v>0.0</v>
      </c>
      <c r="AH219" s="225">
        <v>0.0</v>
      </c>
      <c r="AI219" s="225">
        <v>0.0</v>
      </c>
      <c r="AJ219" s="225">
        <v>0.0</v>
      </c>
      <c r="AK219" s="225">
        <v>0.0</v>
      </c>
      <c r="AL219" s="225">
        <v>0.0</v>
      </c>
      <c r="AM219" s="225">
        <v>0.0</v>
      </c>
      <c r="AN219" s="225">
        <v>0.0</v>
      </c>
      <c r="AO219" s="225">
        <v>40.0</v>
      </c>
      <c r="AP219" s="225">
        <v>0.0</v>
      </c>
      <c r="AQ219" s="225">
        <v>0.0</v>
      </c>
      <c r="AR219" s="225">
        <v>0.0</v>
      </c>
      <c r="AS219" s="225">
        <v>0.0</v>
      </c>
      <c r="AT219" s="225">
        <v>0.0</v>
      </c>
      <c r="AU219" s="225">
        <v>0.0</v>
      </c>
      <c r="AV219" s="225">
        <v>0.0</v>
      </c>
      <c r="AW219" s="225">
        <v>0.0</v>
      </c>
      <c r="AX219" s="225">
        <v>0.0</v>
      </c>
      <c r="AY219" s="553" t="str">
        <f t="shared" ref="AY219:BS219" si="883">IF(AD219 = 0, "", AD219)</f>
        <v>112</v>
      </c>
      <c r="AZ219" s="227" t="str">
        <f t="shared" si="883"/>
        <v/>
      </c>
      <c r="BA219" s="227" t="str">
        <f t="shared" si="883"/>
        <v/>
      </c>
      <c r="BB219" s="227" t="str">
        <f t="shared" si="883"/>
        <v/>
      </c>
      <c r="BC219" s="227" t="str">
        <f t="shared" si="883"/>
        <v/>
      </c>
      <c r="BD219" s="227" t="str">
        <f t="shared" si="883"/>
        <v/>
      </c>
      <c r="BE219" s="227" t="str">
        <f t="shared" si="883"/>
        <v/>
      </c>
      <c r="BF219" s="227" t="str">
        <f t="shared" si="883"/>
        <v/>
      </c>
      <c r="BG219" s="227" t="str">
        <f t="shared" si="883"/>
        <v/>
      </c>
      <c r="BH219" s="227" t="str">
        <f t="shared" si="883"/>
        <v/>
      </c>
      <c r="BI219" s="227" t="str">
        <f t="shared" si="883"/>
        <v/>
      </c>
      <c r="BJ219" s="225" t="str">
        <f t="shared" si="883"/>
        <v>40</v>
      </c>
      <c r="BK219" s="227" t="str">
        <f t="shared" si="883"/>
        <v/>
      </c>
      <c r="BL219" s="227" t="str">
        <f t="shared" si="883"/>
        <v/>
      </c>
      <c r="BM219" s="227" t="str">
        <f t="shared" si="883"/>
        <v/>
      </c>
      <c r="BN219" s="227" t="str">
        <f t="shared" si="883"/>
        <v/>
      </c>
      <c r="BO219" s="227" t="str">
        <f t="shared" si="883"/>
        <v/>
      </c>
      <c r="BP219" s="227" t="str">
        <f t="shared" si="883"/>
        <v/>
      </c>
      <c r="BQ219" s="227" t="str">
        <f t="shared" si="883"/>
        <v/>
      </c>
      <c r="BR219" s="227" t="str">
        <f t="shared" si="883"/>
        <v/>
      </c>
      <c r="BS219" s="238" t="str">
        <f t="shared" si="883"/>
        <v/>
      </c>
      <c r="BT219" s="239" t="str">
        <f>$AY219*Assembly!Y$4+$AZ219*Assembly!Y$5+$BA219*Assembly!Y$6+$BB219*Assembly!Y$7+$BC219*Assembly!Y$8+$BD219*Assembly!Y$9+$BE219*Assembly!Y$10+$BF219*Assembly!Y$11+$BG219*Assembly!Y$12+$BH219*Assembly!Y$13+$BI219*Assembly!Y$14+$BJ219*Assembly!Y$15+$BK219*Assembly!Y$16+$BL219*Assembly!Y$17+$BM219*Assembly!Y$18+$BN219*Assembly!Y$19+$BO219*Assembly!Y$20+$BP219*Assembly!Y$21+$BQ219*Assembly!Y$22+$BR219*Assembly!Y$23+$BS219*Assembly!Y$24</f>
        <v>2,480</v>
      </c>
      <c r="BU219" s="225" t="str">
        <f t="shared" si="8"/>
        <v>159</v>
      </c>
      <c r="BV219" s="225" t="str">
        <f>$AY219*Assembly!AC$4+$AZ219*Assembly!AC$5+$BA219*Assembly!AC$6+$BB219*Assembly!AC$7+$BC219*Assembly!AC$8+$BD219*Assembly!AC$9+$BE219*Assembly!AC$10+$BF219*Assembly!AC$11+$BG219*Assembly!AC$12+$BH219*Assembly!AC$13+$BI219*Assembly!AC$14+$BJ219*Assembly!AC$15+$BK219*Assembly!AC$16+$BL219*Assembly!AC$17+$BM219*Assembly!AC$18+$BN219*Assembly!AC$19+$BO219*Assembly!AC$20+$BP219*Assembly!AC$21+$BQ219*Assembly!AC$22+$BR219*Assembly!AC$23+$BS219*Assembly!AC$24</f>
        <v>12,400</v>
      </c>
      <c r="BW219" s="240" t="str">
        <f t="shared" si="9"/>
        <v>5.00</v>
      </c>
      <c r="BX219" s="241" t="str">
        <f t="shared" si="10"/>
        <v>794</v>
      </c>
      <c r="BY219" s="242" t="str">
        <f t="shared" si="11"/>
        <v>78.1</v>
      </c>
      <c r="BZ219" s="225"/>
      <c r="CA219" s="225" t="str">
        <f>$AY219*Assembly!X$4+$AZ219*Assembly!X$5+$BA219*Assembly!X$6+$BB219*Assembly!X$7+$BC219*Assembly!X$8+$BD219*Assembly!X$9+$BE219*Assembly!X$10+$BF219*Assembly!X$11+$BG219*Assembly!X$12+$BH219*Assembly!X$13+$BI219*Assembly!X$14+$BJ219*Assembly!X$15+$BK219*Assembly!X$16+$BL219*Assembly!X$17+$BM219*Assembly!X$18+$BN219*Assembly!X$19+$BO219*Assembly!X$20+$BP219*Assembly!X$21+$BQ219*Assembly!X$22+$BR219*Assembly!X$23+$BS219*Assembly!X$24</f>
        <v>192</v>
      </c>
      <c r="CB219" s="225" t="str">
        <f t="shared" si="12"/>
        <v>29,867</v>
      </c>
      <c r="CC219" s="223" t="str">
        <f t="shared" si="13"/>
        <v>0.0299</v>
      </c>
      <c r="CD219" s="243" t="str">
        <f>$AY219*Assembly!AB$4+$AZ219*Assembly!AB$5+$BA219*Assembly!AB$6+$BB219*Assembly!AB$7+$BC219*Assembly!AB$8+$BD219*Assembly!AB$9+$BE219*Assembly!AB$10+$BF219*Assembly!AB$11+$BG219*Assembly!AB$12+$BH219*Assembly!AB$13+$BI219*Assembly!AB$14+$BJ219*Assembly!AB$15+$BK219*Assembly!AB$16+$BL219*Assembly!AB$17+$BM219*Assembly!AB$18+$BN219*Assembly!AB$19+$BO219*Assembly!AB$20+$BP219*Assembly!AB$21+$BQ219*Assembly!AB$22+$BR219*Assembly!AB$23+$BS219*Assembly!AB$24</f>
        <v>936</v>
      </c>
      <c r="CE219" s="256" t="str">
        <f>$AY219*Assembly!M$4+$AZ219*Assembly!M$5+$BA219*Assembly!M$6+$BB219*Assembly!M$7+$BC219*Assembly!M$8+$BD219*Assembly!M$9+$BE219*Assembly!M$10+$BF219*Assembly!M$11+$BG219*Assembly!M$12+$BH219*Assembly!M$13+$BI219*Assembly!M$14+$BJ219*Assembly!M$15+$BK219*Assembly!M$16+$BL219*Assembly!M$17+$BM219*Assembly!M$18+$BN219*Assembly!M$19+$BO219*Assembly!M$20+$BP219*Assembly!M$21+$BQ219*Assembly!M$22+$BR219*Assembly!M$23+$BS219*Assembly!M$24</f>
        <v>2,832</v>
      </c>
      <c r="CF219" s="256" t="str">
        <f>$AY219*Assembly!N$4+$AZ219*Assembly!N$5+$BA219*Assembly!N$6+$BB219*Assembly!N$7+$BC219*Assembly!N$8+$BD219*Assembly!N$9+$BE219*Assembly!N$10+$BF219*Assembly!N$11+$BG219*Assembly!N$12+$BH219*Assembly!N$13+$BI219*Assembly!N$14+$BJ219*Assembly!N$15+$BK219*Assembly!N$16+$BL219*Assembly!N$17+$BM219*Assembly!N$18+$BN219*Assembly!N$19+$BO219*Assembly!N$20+$BP219*Assembly!N$21+$BQ219*Assembly!N$22+$BR219*Assembly!N$23+$BS219*Assembly!N$24</f>
        <v>200</v>
      </c>
      <c r="CG219" s="256" t="str">
        <f>$AY219*Assembly!O$4+$AZ219*Assembly!O$5+$BA219*Assembly!O$6+$BB219*Assembly!O$7+$BC219*Assembly!O$8+$BD219*Assembly!O$9+$BE219*Assembly!O$10+$BF219*Assembly!O$11+$BG219*Assembly!O$12+$BH219*Assembly!O$13+$BI219*Assembly!O$14+$BJ219*Assembly!O$15+$BK219*Assembly!O$16+$BL219*Assembly!O$17+$BM219*Assembly!O$18+$BN219*Assembly!O$19+$BO219*Assembly!O$20+$BP219*Assembly!O$21+$BQ219*Assembly!O$22+$BR219*Assembly!O$23+$BS219*Assembly!O$24</f>
        <v>120</v>
      </c>
      <c r="CH219" s="254" t="str">
        <f>$AY219*Assembly!P$4+$AZ219*Assembly!P$5+$BA219*Assembly!P$6+$BB219*Assembly!P$7+$BC219*Assembly!P$8+$BD219*Assembly!P$9+$BE219*Assembly!P$10+$BF219*Assembly!P$11+$BG219*Assembly!P$12+$BH219*Assembly!P$13+$BI219*Assembly!P$14+$BJ219*Assembly!P$15+$BK219*Assembly!P$16+$BL219*Assembly!P$17+$BM219*Assembly!P$18+$BN219*Assembly!P$19+$BO219*Assembly!P$20+$BP219*Assembly!P$21+$BQ219*Assembly!P$22+$BR219*Assembly!P$23+$BS219*Assembly!P$24</f>
        <v>0</v>
      </c>
      <c r="CI219" s="254" t="str">
        <f>$AY219*Assembly!Q$4+$AZ219*Assembly!Q$5+$BA219*Assembly!Q$6+$BB219*Assembly!Q$7+$BC219*Assembly!Q$8+$BD219*Assembly!Q$9+$BE219*Assembly!Q$10+$BF219*Assembly!Q$11+$BG219*Assembly!Q$12+$BH219*Assembly!Q$13+$BI219*Assembly!Q$14+$BJ219*Assembly!Q$15+$BK219*Assembly!Q$16+$BL219*Assembly!Q$17+$BM219*Assembly!Q$18+$BN219*Assembly!Q$19+$BO219*Assembly!Q$20+$BP219*Assembly!Q$21+$BQ219*Assembly!Q$22+$BR219*Assembly!Q$23+$BS219*Assembly!Q$24</f>
        <v>0</v>
      </c>
      <c r="CJ219" s="256" t="str">
        <f>$AY219*Assembly!R$4+$AZ219*Assembly!R$5+$BA219*Assembly!R$6+$BB219*Assembly!R$7+$BC219*Assembly!R$8+$BD219*Assembly!R$9+$BE219*Assembly!R$10+$BF219*Assembly!R$11+$BG219*Assembly!R$12+$BH219*Assembly!R$13+$BI219*Assembly!R$14+$BJ219*Assembly!R$15+$BK219*Assembly!R$16+$BL219*Assembly!R$17+$BM219*Assembly!R$18+$BN219*Assembly!R$19+$BO219*Assembly!R$20+$BP219*Assembly!R$21+$BQ219*Assembly!R$22+$BR219*Assembly!R$23+$BS219*Assembly!R$24</f>
        <v>0</v>
      </c>
      <c r="CK219" s="254" t="str">
        <f>$AY219*Assembly!S$4+$AZ219*Assembly!S$5+$BA219*Assembly!S$6+$BB219*Assembly!S$7+$BC219*Assembly!S$8+$BD219*Assembly!S$9+$BE219*Assembly!S$10+$BF219*Assembly!S$11+$BG219*Assembly!S$12+$BH219*Assembly!S$13+$BI219*Assembly!S$14+$BJ219*Assembly!S$15+$BK219*Assembly!S$16+$BL219*Assembly!S$17+$BM219*Assembly!S$18+$BN219*Assembly!S$19+$BO219*Assembly!S$20+$BP219*Assembly!S$21+$BQ219*Assembly!S$22+$BR219*Assembly!S$23+$BS219*Assembly!S$24</f>
        <v>0</v>
      </c>
      <c r="CL219" s="254" t="str">
        <f>$AY219*Assembly!T$4+$AZ219*Assembly!T$5+$BA219*Assembly!T$6+$BB219*Assembly!T$7+$BC219*Assembly!T$8+$BD219*Assembly!T$9+$BE219*Assembly!T$10+$BF219*Assembly!T$11+$BG219*Assembly!T$12+$BH219*Assembly!T$13+$BI219*Assembly!T$14+$BJ219*Assembly!T$15+$BK219*Assembly!T$16+$BL219*Assembly!T$17+$BM219*Assembly!T$18+$BN219*Assembly!T$19+$BO219*Assembly!T$20+$BP219*Assembly!T$21+$BQ219*Assembly!T$22+$BR219*Assembly!T$23+$BS219*Assembly!T$24</f>
        <v>0</v>
      </c>
      <c r="CM219" s="254" t="str">
        <f>$AY219*Assembly!U$4+$AZ219*Assembly!U$5+$BA219*Assembly!U$6+$BB219*Assembly!U$7+$BC219*Assembly!U$8+$BD219*Assembly!U$9+$BE219*Assembly!U$10+$BF219*Assembly!U$11+$BG219*Assembly!U$12+$BH219*Assembly!U$13+$BI219*Assembly!U$14+$BJ219*Assembly!U$15+$BK219*Assembly!U$16+$BL219*Assembly!U$17+$BM219*Assembly!U$18+$BN219*Assembly!U$19+$BO219*Assembly!U$20+$BP219*Assembly!U$21+$BQ219*Assembly!U$22+$BR219*Assembly!U$23+$BS219*Assembly!U$24</f>
        <v>0</v>
      </c>
      <c r="CN219" s="256" t="str">
        <f>$AY219*Assembly!V$4+$AZ219*Assembly!V$5+$BA219*Assembly!V$6+$BB219*Assembly!V$7+$BC219*Assembly!V$8+$BD219*Assembly!V$9+$BE219*Assembly!V$10+$BF219*Assembly!V$11+$BG219*Assembly!V$12+$BH219*Assembly!V$13+$BI219*Assembly!V$14+$BJ219*Assembly!V$15+$BK219*Assembly!V$16+$BL219*Assembly!V$17+$BM219*Assembly!V$18+$BN219*Assembly!V$19+$BO219*Assembly!V$20+$BP219*Assembly!V$21+$BQ219*Assembly!V$22+$BR219*Assembly!V$23+$BS219*Assembly!V$24</f>
        <v>0</v>
      </c>
      <c r="CO219" s="256" t="str">
        <f>CE219*Refining!$F$3</f>
        <v>5,057</v>
      </c>
      <c r="CP219" s="256" t="str">
        <f>CF219*Refining!$F$4</f>
        <v>625</v>
      </c>
      <c r="CQ219" s="256" t="str">
        <f>CG219*Refining!$F$5</f>
        <v>500</v>
      </c>
      <c r="CR219" s="256" t="str">
        <f>CH219*Refining!$F$6</f>
        <v>0</v>
      </c>
      <c r="CS219" s="256" t="str">
        <f>CI219*Refining!$F$7</f>
        <v>0</v>
      </c>
      <c r="CT219" s="256" t="str">
        <f>CJ219*Refining!$F$8</f>
        <v>0</v>
      </c>
      <c r="CU219" s="256" t="str">
        <f>CK219*Refining!$F$9</f>
        <v>0</v>
      </c>
      <c r="CV219" s="256" t="str">
        <f>CL219*Refining!$F$10</f>
        <v>0</v>
      </c>
      <c r="CW219" s="256" t="str">
        <f>CM219*Refining!$F$11</f>
        <v>0</v>
      </c>
      <c r="CX219" s="256" t="str">
        <f>CN219*Refining!$F$12</f>
        <v>0</v>
      </c>
      <c r="CY219" s="248" t="str">
        <f t="shared" ref="CY219:DR219" si="884">IF(CE219 = 0, "", CE219)</f>
        <v>2,832</v>
      </c>
      <c r="CZ219" s="249" t="str">
        <f t="shared" si="884"/>
        <v>200</v>
      </c>
      <c r="DA219" s="249" t="str">
        <f t="shared" si="884"/>
        <v>120</v>
      </c>
      <c r="DB219" s="245" t="str">
        <f t="shared" si="884"/>
        <v/>
      </c>
      <c r="DC219" s="245" t="str">
        <f t="shared" si="884"/>
        <v/>
      </c>
      <c r="DD219" s="245" t="str">
        <f t="shared" si="884"/>
        <v/>
      </c>
      <c r="DE219" s="245" t="str">
        <f t="shared" si="884"/>
        <v/>
      </c>
      <c r="DF219" s="245" t="str">
        <f t="shared" si="884"/>
        <v/>
      </c>
      <c r="DG219" s="245" t="str">
        <f t="shared" si="884"/>
        <v/>
      </c>
      <c r="DH219" s="246" t="str">
        <f t="shared" si="884"/>
        <v/>
      </c>
      <c r="DI219" s="248" t="str">
        <f t="shared" si="884"/>
        <v>5,057</v>
      </c>
      <c r="DJ219" s="249" t="str">
        <f t="shared" si="884"/>
        <v>625</v>
      </c>
      <c r="DK219" s="249" t="str">
        <f t="shared" si="884"/>
        <v>500</v>
      </c>
      <c r="DL219" s="245" t="str">
        <f t="shared" si="884"/>
        <v/>
      </c>
      <c r="DM219" s="245" t="str">
        <f t="shared" si="884"/>
        <v/>
      </c>
      <c r="DN219" s="245" t="str">
        <f t="shared" si="884"/>
        <v/>
      </c>
      <c r="DO219" s="245" t="str">
        <f t="shared" si="884"/>
        <v/>
      </c>
      <c r="DP219" s="245" t="str">
        <f t="shared" si="884"/>
        <v/>
      </c>
      <c r="DQ219" s="245" t="str">
        <f t="shared" si="884"/>
        <v/>
      </c>
      <c r="DR219" s="246" t="str">
        <f t="shared" si="884"/>
        <v/>
      </c>
      <c r="DS219" s="248" t="str">
        <f t="shared" si="15"/>
        <v>3,152</v>
      </c>
      <c r="DT219" s="249" t="str">
        <f t="shared" si="16"/>
        <v>6,182</v>
      </c>
      <c r="DU219" s="225" t="str">
        <f>CY219*'Ores &amp; Ingots'!$C$3+CZ219*'Ores &amp; Ingots'!$C$4+DA219*'Ores &amp; Ingots'!$C$5+DB219*'Ores &amp; Ingots'!$C$6+DC219*'Ores &amp; Ingots'!$C$7+DD219*'Ores &amp; Ingots'!$C$8+DE219*'Ores &amp; Ingots'!$C$9+DF219*'Ores &amp; Ingots'!$C$10+DG219*'Ores &amp; Ingots'!$C$11+DH219*'Ores &amp; Ingots'!$C$12</f>
        <v>396</v>
      </c>
      <c r="DV219" s="225" t="str">
        <f>DI219*'Ores &amp; Ingots'!$B$3+DJ219*'Ores &amp; Ingots'!$B$4+DK219*'Ores &amp; Ingots'!$B$5+DL219*'Ores &amp; Ingots'!$B$6+DM219*'Ores &amp; Ingots'!$B$7+DN219*'Ores &amp; Ingots'!$B$8+DO219*'Ores &amp; Ingots'!$B$9+DP219*'Ores &amp; Ingots'!$B$10+DQ219*'Ores &amp; Ingots'!$B$11+DR219*'Ores &amp; Ingots'!$B$12</f>
        <v>2,287</v>
      </c>
      <c r="DW219" s="249" t="str">
        <f>CY219*Refining!$G$3+CZ219*Refining!$G$4+DA219*Refining!$G$5+DB219*Refining!$G$6+DC219*Refining!$G$7+DD219*Refining!$G$8+DE219*Refining!$G$9+DF219*Refining!$G$10+DG219*Refining!$G$11+DH219*Refining!$G$12</f>
        <v>2,695</v>
      </c>
      <c r="DX219" s="249" t="str">
        <f t="shared" si="17"/>
        <v>419,145</v>
      </c>
      <c r="DY219" s="250" t="str">
        <f t="shared" si="18"/>
        <v>0.4191</v>
      </c>
      <c r="DZ219" s="248" t="str">
        <f t="shared" si="19"/>
        <v>2,895</v>
      </c>
      <c r="EA219" s="251" t="str">
        <f t="shared" ref="EA219:EB219" si="885">DZ219/60</f>
        <v>48.2</v>
      </c>
      <c r="EB219" s="251" t="str">
        <f t="shared" si="885"/>
        <v>0.8</v>
      </c>
      <c r="EC219" s="543" t="str">
        <f t="shared" si="21"/>
        <v>0.03</v>
      </c>
      <c r="ED219" s="248" t="str">
        <f t="shared" si="22"/>
        <v>449,012</v>
      </c>
      <c r="EE219" s="251" t="str">
        <f t="shared" ref="EE219:EF219" si="886">ED219/1000</f>
        <v>449.0</v>
      </c>
      <c r="EF219" s="252" t="str">
        <f t="shared" si="886"/>
        <v>0.45</v>
      </c>
      <c r="EG219" s="544" t="str">
        <f t="shared" si="24"/>
        <v>0.4490</v>
      </c>
      <c r="EH219" s="225" t="s">
        <v>12</v>
      </c>
    </row>
    <row r="220">
      <c r="A220" s="33"/>
      <c r="B220" s="116" t="s">
        <v>1075</v>
      </c>
      <c r="C220" s="227" t="s">
        <v>886</v>
      </c>
      <c r="D220" s="227">
        <v>1.0</v>
      </c>
      <c r="E220" s="227">
        <v>1.0</v>
      </c>
      <c r="F220" s="227">
        <v>1.0</v>
      </c>
      <c r="G220" s="253" t="str">
        <f t="shared" si="5"/>
        <v>15.6</v>
      </c>
      <c r="H220" s="254">
        <v>5.0</v>
      </c>
      <c r="I220" s="254">
        <v>12.5</v>
      </c>
      <c r="J220" s="254" t="str">
        <f>H220/Main!$D$9</f>
        <v>5</v>
      </c>
      <c r="K220" s="254" t="str">
        <f>I220/Main!$D$10</f>
        <v>12.5</v>
      </c>
      <c r="L220" s="254" t="str">
        <f t="shared" si="6"/>
        <v>2.5</v>
      </c>
      <c r="M220" s="254">
        <v>1.0</v>
      </c>
      <c r="N220" s="255"/>
      <c r="O220" s="255"/>
      <c r="P220" s="255"/>
      <c r="Q220" s="256"/>
      <c r="R220" s="255"/>
      <c r="S220" s="257"/>
      <c r="T220" s="257"/>
      <c r="U220" s="255"/>
      <c r="V220" s="255"/>
      <c r="W220" s="257"/>
      <c r="X220" s="257"/>
      <c r="Y220" s="255"/>
      <c r="Z220" s="255"/>
      <c r="AA220" s="255"/>
      <c r="AB220" s="255"/>
      <c r="AC220" s="335" t="s">
        <v>12</v>
      </c>
      <c r="AD220" s="309">
        <v>35.0</v>
      </c>
      <c r="AE220" s="225">
        <v>0.0</v>
      </c>
      <c r="AF220" s="225">
        <v>0.0</v>
      </c>
      <c r="AG220" s="225">
        <v>0.0</v>
      </c>
      <c r="AH220" s="225">
        <v>0.0</v>
      </c>
      <c r="AI220" s="225">
        <v>0.0</v>
      </c>
      <c r="AJ220" s="225">
        <v>0.0</v>
      </c>
      <c r="AK220" s="225">
        <v>0.0</v>
      </c>
      <c r="AL220" s="225">
        <v>0.0</v>
      </c>
      <c r="AM220" s="225">
        <v>0.0</v>
      </c>
      <c r="AN220" s="225">
        <v>0.0</v>
      </c>
      <c r="AO220" s="225">
        <v>10.0</v>
      </c>
      <c r="AP220" s="225">
        <v>0.0</v>
      </c>
      <c r="AQ220" s="225">
        <v>0.0</v>
      </c>
      <c r="AR220" s="225">
        <v>0.0</v>
      </c>
      <c r="AS220" s="225">
        <v>0.0</v>
      </c>
      <c r="AT220" s="225">
        <v>0.0</v>
      </c>
      <c r="AU220" s="225">
        <v>0.0</v>
      </c>
      <c r="AV220" s="225">
        <v>0.0</v>
      </c>
      <c r="AW220" s="225">
        <v>0.0</v>
      </c>
      <c r="AX220" s="225">
        <v>0.0</v>
      </c>
      <c r="AY220" s="553" t="str">
        <f t="shared" ref="AY220:BS220" si="887">IF(AD220 = 0, "", AD220)</f>
        <v>35</v>
      </c>
      <c r="AZ220" s="227" t="str">
        <f t="shared" si="887"/>
        <v/>
      </c>
      <c r="BA220" s="227" t="str">
        <f t="shared" si="887"/>
        <v/>
      </c>
      <c r="BB220" s="227" t="str">
        <f t="shared" si="887"/>
        <v/>
      </c>
      <c r="BC220" s="227" t="str">
        <f t="shared" si="887"/>
        <v/>
      </c>
      <c r="BD220" s="227" t="str">
        <f t="shared" si="887"/>
        <v/>
      </c>
      <c r="BE220" s="227" t="str">
        <f t="shared" si="887"/>
        <v/>
      </c>
      <c r="BF220" s="227" t="str">
        <f t="shared" si="887"/>
        <v/>
      </c>
      <c r="BG220" s="227" t="str">
        <f t="shared" si="887"/>
        <v/>
      </c>
      <c r="BH220" s="227" t="str">
        <f t="shared" si="887"/>
        <v/>
      </c>
      <c r="BI220" s="227" t="str">
        <f t="shared" si="887"/>
        <v/>
      </c>
      <c r="BJ220" s="225" t="str">
        <f t="shared" si="887"/>
        <v>10</v>
      </c>
      <c r="BK220" s="227" t="str">
        <f t="shared" si="887"/>
        <v/>
      </c>
      <c r="BL220" s="227" t="str">
        <f t="shared" si="887"/>
        <v/>
      </c>
      <c r="BM220" s="227" t="str">
        <f t="shared" si="887"/>
        <v/>
      </c>
      <c r="BN220" s="227" t="str">
        <f t="shared" si="887"/>
        <v/>
      </c>
      <c r="BO220" s="227" t="str">
        <f t="shared" si="887"/>
        <v/>
      </c>
      <c r="BP220" s="227" t="str">
        <f t="shared" si="887"/>
        <v/>
      </c>
      <c r="BQ220" s="227" t="str">
        <f t="shared" si="887"/>
        <v/>
      </c>
      <c r="BR220" s="227" t="str">
        <f t="shared" si="887"/>
        <v/>
      </c>
      <c r="BS220" s="238" t="str">
        <f t="shared" si="887"/>
        <v/>
      </c>
      <c r="BT220" s="239" t="str">
        <f>$AY220*Assembly!Y$4+$AZ220*Assembly!Y$5+$BA220*Assembly!Y$6+$BB220*Assembly!Y$7+$BC220*Assembly!Y$8+$BD220*Assembly!Y$9+$BE220*Assembly!Y$10+$BF220*Assembly!Y$11+$BG220*Assembly!Y$12+$BH220*Assembly!Y$13+$BI220*Assembly!Y$14+$BJ220*Assembly!Y$15+$BK220*Assembly!Y$16+$BL220*Assembly!Y$17+$BM220*Assembly!Y$18+$BN220*Assembly!Y$19+$BO220*Assembly!Y$20+$BP220*Assembly!Y$21+$BQ220*Assembly!Y$22+$BR220*Assembly!Y$23+$BS220*Assembly!Y$24</f>
        <v>760</v>
      </c>
      <c r="BU220" s="225" t="str">
        <f t="shared" si="8"/>
        <v>49</v>
      </c>
      <c r="BV220" s="225" t="str">
        <f>$AY220*Assembly!AC$4+$AZ220*Assembly!AC$5+$BA220*Assembly!AC$6+$BB220*Assembly!AC$7+$BC220*Assembly!AC$8+$BD220*Assembly!AC$9+$BE220*Assembly!AC$10+$BF220*Assembly!AC$11+$BG220*Assembly!AC$12+$BH220*Assembly!AC$13+$BI220*Assembly!AC$14+$BJ220*Assembly!AC$15+$BK220*Assembly!AC$16+$BL220*Assembly!AC$17+$BM220*Assembly!AC$18+$BN220*Assembly!AC$19+$BO220*Assembly!AC$20+$BP220*Assembly!AC$21+$BQ220*Assembly!AC$22+$BR220*Assembly!AC$23+$BS220*Assembly!AC$24</f>
        <v>3,800</v>
      </c>
      <c r="BW220" s="240" t="str">
        <f t="shared" si="9"/>
        <v>5.00</v>
      </c>
      <c r="BX220" s="241" t="str">
        <f t="shared" si="10"/>
        <v>243</v>
      </c>
      <c r="BY220" s="242" t="str">
        <f t="shared" si="11"/>
        <v>78.1</v>
      </c>
      <c r="BZ220" s="225"/>
      <c r="CA220" s="225" t="str">
        <f>$AY220*Assembly!X$4+$AZ220*Assembly!X$5+$BA220*Assembly!X$6+$BB220*Assembly!X$7+$BC220*Assembly!X$8+$BD220*Assembly!X$9+$BE220*Assembly!X$10+$BF220*Assembly!X$11+$BG220*Assembly!X$12+$BH220*Assembly!X$13+$BI220*Assembly!X$14+$BJ220*Assembly!X$15+$BK220*Assembly!X$16+$BL220*Assembly!X$17+$BM220*Assembly!X$18+$BN220*Assembly!X$19+$BO220*Assembly!X$20+$BP220*Assembly!X$21+$BQ220*Assembly!X$22+$BR220*Assembly!X$23+$BS220*Assembly!X$24</f>
        <v>55</v>
      </c>
      <c r="CB220" s="225" t="str">
        <f t="shared" si="12"/>
        <v>8,556</v>
      </c>
      <c r="CC220" s="223" t="str">
        <f t="shared" si="13"/>
        <v>0.0086</v>
      </c>
      <c r="CD220" s="243" t="str">
        <f>$AY220*Assembly!AB$4+$AZ220*Assembly!AB$5+$BA220*Assembly!AB$6+$BB220*Assembly!AB$7+$BC220*Assembly!AB$8+$BD220*Assembly!AB$9+$BE220*Assembly!AB$10+$BF220*Assembly!AB$11+$BG220*Assembly!AB$12+$BH220*Assembly!AB$13+$BI220*Assembly!AB$14+$BJ220*Assembly!AB$15+$BK220*Assembly!AB$16+$BL220*Assembly!AB$17+$BM220*Assembly!AB$18+$BN220*Assembly!AB$19+$BO220*Assembly!AB$20+$BP220*Assembly!AB$21+$BQ220*Assembly!AB$22+$BR220*Assembly!AB$23+$BS220*Assembly!AB$24</f>
        <v>255</v>
      </c>
      <c r="CE220" s="256" t="str">
        <f>$AY220*Assembly!M$4+$AZ220*Assembly!M$5+$BA220*Assembly!M$6+$BB220*Assembly!M$7+$BC220*Assembly!M$8+$BD220*Assembly!M$9+$BE220*Assembly!M$10+$BF220*Assembly!M$11+$BG220*Assembly!M$12+$BH220*Assembly!M$13+$BI220*Assembly!M$14+$BJ220*Assembly!M$15+$BK220*Assembly!M$16+$BL220*Assembly!M$17+$BM220*Assembly!M$18+$BN220*Assembly!M$19+$BO220*Assembly!M$20+$BP220*Assembly!M$21+$BQ220*Assembly!M$22+$BR220*Assembly!M$23+$BS220*Assembly!M$24</f>
        <v>855</v>
      </c>
      <c r="CF220" s="256" t="str">
        <f>$AY220*Assembly!N$4+$AZ220*Assembly!N$5+$BA220*Assembly!N$6+$BB220*Assembly!N$7+$BC220*Assembly!N$8+$BD220*Assembly!N$9+$BE220*Assembly!N$10+$BF220*Assembly!N$11+$BG220*Assembly!N$12+$BH220*Assembly!N$13+$BI220*Assembly!N$14+$BJ220*Assembly!N$15+$BK220*Assembly!N$16+$BL220*Assembly!N$17+$BM220*Assembly!N$18+$BN220*Assembly!N$19+$BO220*Assembly!N$20+$BP220*Assembly!N$21+$BQ220*Assembly!N$22+$BR220*Assembly!N$23+$BS220*Assembly!N$24</f>
        <v>50</v>
      </c>
      <c r="CG220" s="256" t="str">
        <f>$AY220*Assembly!O$4+$AZ220*Assembly!O$5+$BA220*Assembly!O$6+$BB220*Assembly!O$7+$BC220*Assembly!O$8+$BD220*Assembly!O$9+$BE220*Assembly!O$10+$BF220*Assembly!O$11+$BG220*Assembly!O$12+$BH220*Assembly!O$13+$BI220*Assembly!O$14+$BJ220*Assembly!O$15+$BK220*Assembly!O$16+$BL220*Assembly!O$17+$BM220*Assembly!O$18+$BN220*Assembly!O$19+$BO220*Assembly!O$20+$BP220*Assembly!O$21+$BQ220*Assembly!O$22+$BR220*Assembly!O$23+$BS220*Assembly!O$24</f>
        <v>30</v>
      </c>
      <c r="CH220" s="254" t="str">
        <f>$AY220*Assembly!P$4+$AZ220*Assembly!P$5+$BA220*Assembly!P$6+$BB220*Assembly!P$7+$BC220*Assembly!P$8+$BD220*Assembly!P$9+$BE220*Assembly!P$10+$BF220*Assembly!P$11+$BG220*Assembly!P$12+$BH220*Assembly!P$13+$BI220*Assembly!P$14+$BJ220*Assembly!P$15+$BK220*Assembly!P$16+$BL220*Assembly!P$17+$BM220*Assembly!P$18+$BN220*Assembly!P$19+$BO220*Assembly!P$20+$BP220*Assembly!P$21+$BQ220*Assembly!P$22+$BR220*Assembly!P$23+$BS220*Assembly!P$24</f>
        <v>0</v>
      </c>
      <c r="CI220" s="254" t="str">
        <f>$AY220*Assembly!Q$4+$AZ220*Assembly!Q$5+$BA220*Assembly!Q$6+$BB220*Assembly!Q$7+$BC220*Assembly!Q$8+$BD220*Assembly!Q$9+$BE220*Assembly!Q$10+$BF220*Assembly!Q$11+$BG220*Assembly!Q$12+$BH220*Assembly!Q$13+$BI220*Assembly!Q$14+$BJ220*Assembly!Q$15+$BK220*Assembly!Q$16+$BL220*Assembly!Q$17+$BM220*Assembly!Q$18+$BN220*Assembly!Q$19+$BO220*Assembly!Q$20+$BP220*Assembly!Q$21+$BQ220*Assembly!Q$22+$BR220*Assembly!Q$23+$BS220*Assembly!Q$24</f>
        <v>0</v>
      </c>
      <c r="CJ220" s="256" t="str">
        <f>$AY220*Assembly!R$4+$AZ220*Assembly!R$5+$BA220*Assembly!R$6+$BB220*Assembly!R$7+$BC220*Assembly!R$8+$BD220*Assembly!R$9+$BE220*Assembly!R$10+$BF220*Assembly!R$11+$BG220*Assembly!R$12+$BH220*Assembly!R$13+$BI220*Assembly!R$14+$BJ220*Assembly!R$15+$BK220*Assembly!R$16+$BL220*Assembly!R$17+$BM220*Assembly!R$18+$BN220*Assembly!R$19+$BO220*Assembly!R$20+$BP220*Assembly!R$21+$BQ220*Assembly!R$22+$BR220*Assembly!R$23+$BS220*Assembly!R$24</f>
        <v>0</v>
      </c>
      <c r="CK220" s="254" t="str">
        <f>$AY220*Assembly!S$4+$AZ220*Assembly!S$5+$BA220*Assembly!S$6+$BB220*Assembly!S$7+$BC220*Assembly!S$8+$BD220*Assembly!S$9+$BE220*Assembly!S$10+$BF220*Assembly!S$11+$BG220*Assembly!S$12+$BH220*Assembly!S$13+$BI220*Assembly!S$14+$BJ220*Assembly!S$15+$BK220*Assembly!S$16+$BL220*Assembly!S$17+$BM220*Assembly!S$18+$BN220*Assembly!S$19+$BO220*Assembly!S$20+$BP220*Assembly!S$21+$BQ220*Assembly!S$22+$BR220*Assembly!S$23+$BS220*Assembly!S$24</f>
        <v>0</v>
      </c>
      <c r="CL220" s="254" t="str">
        <f>$AY220*Assembly!T$4+$AZ220*Assembly!T$5+$BA220*Assembly!T$6+$BB220*Assembly!T$7+$BC220*Assembly!T$8+$BD220*Assembly!T$9+$BE220*Assembly!T$10+$BF220*Assembly!T$11+$BG220*Assembly!T$12+$BH220*Assembly!T$13+$BI220*Assembly!T$14+$BJ220*Assembly!T$15+$BK220*Assembly!T$16+$BL220*Assembly!T$17+$BM220*Assembly!T$18+$BN220*Assembly!T$19+$BO220*Assembly!T$20+$BP220*Assembly!T$21+$BQ220*Assembly!T$22+$BR220*Assembly!T$23+$BS220*Assembly!T$24</f>
        <v>0</v>
      </c>
      <c r="CM220" s="254" t="str">
        <f>$AY220*Assembly!U$4+$AZ220*Assembly!U$5+$BA220*Assembly!U$6+$BB220*Assembly!U$7+$BC220*Assembly!U$8+$BD220*Assembly!U$9+$BE220*Assembly!U$10+$BF220*Assembly!U$11+$BG220*Assembly!U$12+$BH220*Assembly!U$13+$BI220*Assembly!U$14+$BJ220*Assembly!U$15+$BK220*Assembly!U$16+$BL220*Assembly!U$17+$BM220*Assembly!U$18+$BN220*Assembly!U$19+$BO220*Assembly!U$20+$BP220*Assembly!U$21+$BQ220*Assembly!U$22+$BR220*Assembly!U$23+$BS220*Assembly!U$24</f>
        <v>0</v>
      </c>
      <c r="CN220" s="256" t="str">
        <f>$AY220*Assembly!V$4+$AZ220*Assembly!V$5+$BA220*Assembly!V$6+$BB220*Assembly!V$7+$BC220*Assembly!V$8+$BD220*Assembly!V$9+$BE220*Assembly!V$10+$BF220*Assembly!V$11+$BG220*Assembly!V$12+$BH220*Assembly!V$13+$BI220*Assembly!V$14+$BJ220*Assembly!V$15+$BK220*Assembly!V$16+$BL220*Assembly!V$17+$BM220*Assembly!V$18+$BN220*Assembly!V$19+$BO220*Assembly!V$20+$BP220*Assembly!V$21+$BQ220*Assembly!V$22+$BR220*Assembly!V$23+$BS220*Assembly!V$24</f>
        <v>0</v>
      </c>
      <c r="CO220" s="256" t="str">
        <f>CE220*Refining!$F$3</f>
        <v>1,527</v>
      </c>
      <c r="CP220" s="256" t="str">
        <f>CF220*Refining!$F$4</f>
        <v>156</v>
      </c>
      <c r="CQ220" s="256" t="str">
        <f>CG220*Refining!$F$5</f>
        <v>125</v>
      </c>
      <c r="CR220" s="256" t="str">
        <f>CH220*Refining!$F$6</f>
        <v>0</v>
      </c>
      <c r="CS220" s="256" t="str">
        <f>CI220*Refining!$F$7</f>
        <v>0</v>
      </c>
      <c r="CT220" s="256" t="str">
        <f>CJ220*Refining!$F$8</f>
        <v>0</v>
      </c>
      <c r="CU220" s="256" t="str">
        <f>CK220*Refining!$F$9</f>
        <v>0</v>
      </c>
      <c r="CV220" s="256" t="str">
        <f>CL220*Refining!$F$10</f>
        <v>0</v>
      </c>
      <c r="CW220" s="256" t="str">
        <f>CM220*Refining!$F$11</f>
        <v>0</v>
      </c>
      <c r="CX220" s="256" t="str">
        <f>CN220*Refining!$F$12</f>
        <v>0</v>
      </c>
      <c r="CY220" s="248" t="str">
        <f t="shared" ref="CY220:DR220" si="888">IF(CE220 = 0, "", CE220)</f>
        <v>855</v>
      </c>
      <c r="CZ220" s="249" t="str">
        <f t="shared" si="888"/>
        <v>50</v>
      </c>
      <c r="DA220" s="249" t="str">
        <f t="shared" si="888"/>
        <v>30</v>
      </c>
      <c r="DB220" s="245" t="str">
        <f t="shared" si="888"/>
        <v/>
      </c>
      <c r="DC220" s="245" t="str">
        <f t="shared" si="888"/>
        <v/>
      </c>
      <c r="DD220" s="245" t="str">
        <f t="shared" si="888"/>
        <v/>
      </c>
      <c r="DE220" s="245" t="str">
        <f t="shared" si="888"/>
        <v/>
      </c>
      <c r="DF220" s="245" t="str">
        <f t="shared" si="888"/>
        <v/>
      </c>
      <c r="DG220" s="245" t="str">
        <f t="shared" si="888"/>
        <v/>
      </c>
      <c r="DH220" s="246" t="str">
        <f t="shared" si="888"/>
        <v/>
      </c>
      <c r="DI220" s="248" t="str">
        <f t="shared" si="888"/>
        <v>1,527</v>
      </c>
      <c r="DJ220" s="249" t="str">
        <f t="shared" si="888"/>
        <v>156</v>
      </c>
      <c r="DK220" s="249" t="str">
        <f t="shared" si="888"/>
        <v>125</v>
      </c>
      <c r="DL220" s="245" t="str">
        <f t="shared" si="888"/>
        <v/>
      </c>
      <c r="DM220" s="245" t="str">
        <f t="shared" si="888"/>
        <v/>
      </c>
      <c r="DN220" s="245" t="str">
        <f t="shared" si="888"/>
        <v/>
      </c>
      <c r="DO220" s="245" t="str">
        <f t="shared" si="888"/>
        <v/>
      </c>
      <c r="DP220" s="245" t="str">
        <f t="shared" si="888"/>
        <v/>
      </c>
      <c r="DQ220" s="245" t="str">
        <f t="shared" si="888"/>
        <v/>
      </c>
      <c r="DR220" s="246" t="str">
        <f t="shared" si="888"/>
        <v/>
      </c>
      <c r="DS220" s="248" t="str">
        <f t="shared" si="15"/>
        <v>935</v>
      </c>
      <c r="DT220" s="249" t="str">
        <f t="shared" si="16"/>
        <v>1,808</v>
      </c>
      <c r="DU220" s="225" t="str">
        <f>CY220*'Ores &amp; Ingots'!$C$3+CZ220*'Ores &amp; Ingots'!$C$4+DA220*'Ores &amp; Ingots'!$C$5+DB220*'Ores &amp; Ingots'!$C$6+DC220*'Ores &amp; Ingots'!$C$7+DD220*'Ores &amp; Ingots'!$C$8+DE220*'Ores &amp; Ingots'!$C$9+DF220*'Ores &amp; Ingots'!$C$10+DG220*'Ores &amp; Ingots'!$C$11+DH220*'Ores &amp; Ingots'!$C$12</f>
        <v>118</v>
      </c>
      <c r="DV220" s="225" t="str">
        <f>DI220*'Ores &amp; Ingots'!$B$3+DJ220*'Ores &amp; Ingots'!$B$4+DK220*'Ores &amp; Ingots'!$B$5+DL220*'Ores &amp; Ingots'!$B$6+DM220*'Ores &amp; Ingots'!$B$7+DN220*'Ores &amp; Ingots'!$B$8+DO220*'Ores &amp; Ingots'!$B$9+DP220*'Ores &amp; Ingots'!$B$10+DQ220*'Ores &amp; Ingots'!$B$11+DR220*'Ores &amp; Ingots'!$B$12</f>
        <v>669</v>
      </c>
      <c r="DW220" s="249" t="str">
        <f>CY220*Refining!$G$3+CZ220*Refining!$G$4+DA220*Refining!$G$5+DB220*Refining!$G$6+DC220*Refining!$G$7+DD220*Refining!$G$8+DE220*Refining!$G$9+DF220*Refining!$G$10+DG220*Refining!$G$11+DH220*Refining!$G$12</f>
        <v>684</v>
      </c>
      <c r="DX220" s="249" t="str">
        <f t="shared" si="17"/>
        <v>106,357</v>
      </c>
      <c r="DY220" s="250" t="str">
        <f t="shared" si="18"/>
        <v>0.1064</v>
      </c>
      <c r="DZ220" s="248" t="str">
        <f t="shared" si="19"/>
        <v>744</v>
      </c>
      <c r="EA220" s="251" t="str">
        <f t="shared" ref="EA220:EB220" si="889">DZ220/60</f>
        <v>12.4</v>
      </c>
      <c r="EB220" s="251" t="str">
        <f t="shared" si="889"/>
        <v>0.2</v>
      </c>
      <c r="EC220" s="543" t="str">
        <f t="shared" si="21"/>
        <v>0.01</v>
      </c>
      <c r="ED220" s="248" t="str">
        <f t="shared" si="22"/>
        <v>114,912</v>
      </c>
      <c r="EE220" s="251" t="str">
        <f t="shared" ref="EE220:EF220" si="890">ED220/1000</f>
        <v>114.9</v>
      </c>
      <c r="EF220" s="252" t="str">
        <f t="shared" si="890"/>
        <v>0.11</v>
      </c>
      <c r="EG220" s="544" t="str">
        <f t="shared" si="24"/>
        <v>0.1149</v>
      </c>
      <c r="EH220" s="225" t="s">
        <v>12</v>
      </c>
    </row>
    <row r="221">
      <c r="A221" s="33"/>
      <c r="B221" s="226" t="s">
        <v>1076</v>
      </c>
      <c r="C221" s="227" t="s">
        <v>886</v>
      </c>
      <c r="D221" s="227">
        <v>1.0</v>
      </c>
      <c r="E221" s="227">
        <v>1.0</v>
      </c>
      <c r="F221" s="227">
        <v>1.0</v>
      </c>
      <c r="G221" s="253" t="str">
        <f t="shared" si="5"/>
        <v>15.6</v>
      </c>
      <c r="H221" s="254">
        <v>10.0</v>
      </c>
      <c r="I221" s="254">
        <v>30.0</v>
      </c>
      <c r="J221" s="254" t="str">
        <f>H221/Main!$D$9</f>
        <v>10</v>
      </c>
      <c r="K221" s="254" t="str">
        <f>I221/Main!$D$10</f>
        <v>30</v>
      </c>
      <c r="L221" s="254" t="str">
        <f t="shared" si="6"/>
        <v>3</v>
      </c>
      <c r="M221" s="254">
        <v>0.4</v>
      </c>
      <c r="N221" s="255"/>
      <c r="O221" s="255"/>
      <c r="P221" s="255"/>
      <c r="Q221" s="256"/>
      <c r="R221" s="255"/>
      <c r="S221" s="257"/>
      <c r="T221" s="257"/>
      <c r="U221" s="255"/>
      <c r="V221" s="255"/>
      <c r="W221" s="257"/>
      <c r="X221" s="257"/>
      <c r="Y221" s="255"/>
      <c r="Z221" s="255"/>
      <c r="AA221" s="255"/>
      <c r="AB221" s="255"/>
      <c r="AC221" s="335" t="s">
        <v>913</v>
      </c>
      <c r="AD221" s="309">
        <v>125.0</v>
      </c>
      <c r="AE221" s="225">
        <v>0.0</v>
      </c>
      <c r="AF221" s="225">
        <v>0.0</v>
      </c>
      <c r="AG221" s="225">
        <v>0.0</v>
      </c>
      <c r="AH221" s="225">
        <v>0.0</v>
      </c>
      <c r="AI221" s="225">
        <v>0.0</v>
      </c>
      <c r="AJ221" s="225">
        <v>0.0</v>
      </c>
      <c r="AK221" s="225">
        <v>0.0</v>
      </c>
      <c r="AL221" s="225">
        <v>0.0</v>
      </c>
      <c r="AM221" s="225">
        <v>0.0</v>
      </c>
      <c r="AN221" s="225">
        <v>0.0</v>
      </c>
      <c r="AO221" s="225">
        <v>10.0</v>
      </c>
      <c r="AP221" s="225">
        <v>0.0</v>
      </c>
      <c r="AQ221" s="225">
        <v>0.0</v>
      </c>
      <c r="AR221" s="225">
        <v>0.0</v>
      </c>
      <c r="AS221" s="225">
        <v>0.0</v>
      </c>
      <c r="AT221" s="225">
        <v>0.0</v>
      </c>
      <c r="AU221" s="225">
        <v>0.0</v>
      </c>
      <c r="AV221" s="225">
        <v>0.0</v>
      </c>
      <c r="AW221" s="225">
        <v>0.0</v>
      </c>
      <c r="AX221" s="225">
        <v>0.0</v>
      </c>
      <c r="AY221" s="553" t="str">
        <f t="shared" ref="AY221:BS221" si="891">IF(AD221 = 0, "", AD221)</f>
        <v>125</v>
      </c>
      <c r="AZ221" s="227" t="str">
        <f t="shared" si="891"/>
        <v/>
      </c>
      <c r="BA221" s="227" t="str">
        <f t="shared" si="891"/>
        <v/>
      </c>
      <c r="BB221" s="227" t="str">
        <f t="shared" si="891"/>
        <v/>
      </c>
      <c r="BC221" s="227" t="str">
        <f t="shared" si="891"/>
        <v/>
      </c>
      <c r="BD221" s="227" t="str">
        <f t="shared" si="891"/>
        <v/>
      </c>
      <c r="BE221" s="227" t="str">
        <f t="shared" si="891"/>
        <v/>
      </c>
      <c r="BF221" s="227" t="str">
        <f t="shared" si="891"/>
        <v/>
      </c>
      <c r="BG221" s="227" t="str">
        <f t="shared" si="891"/>
        <v/>
      </c>
      <c r="BH221" s="227" t="str">
        <f t="shared" si="891"/>
        <v/>
      </c>
      <c r="BI221" s="227" t="str">
        <f t="shared" si="891"/>
        <v/>
      </c>
      <c r="BJ221" s="225" t="str">
        <f t="shared" si="891"/>
        <v>10</v>
      </c>
      <c r="BK221" s="227" t="str">
        <f t="shared" si="891"/>
        <v/>
      </c>
      <c r="BL221" s="227" t="str">
        <f t="shared" si="891"/>
        <v/>
      </c>
      <c r="BM221" s="227" t="str">
        <f t="shared" si="891"/>
        <v/>
      </c>
      <c r="BN221" s="227" t="str">
        <f t="shared" si="891"/>
        <v/>
      </c>
      <c r="BO221" s="227" t="str">
        <f t="shared" si="891"/>
        <v/>
      </c>
      <c r="BP221" s="227" t="str">
        <f t="shared" si="891"/>
        <v/>
      </c>
      <c r="BQ221" s="227" t="str">
        <f t="shared" si="891"/>
        <v/>
      </c>
      <c r="BR221" s="227" t="str">
        <f t="shared" si="891"/>
        <v/>
      </c>
      <c r="BS221" s="238" t="str">
        <f t="shared" si="891"/>
        <v/>
      </c>
      <c r="BT221" s="239" t="str">
        <f>$AY221*Assembly!Y$4+$AZ221*Assembly!Y$5+$BA221*Assembly!Y$6+$BB221*Assembly!Y$7+$BC221*Assembly!Y$8+$BD221*Assembly!Y$9+$BE221*Assembly!Y$10+$BF221*Assembly!Y$11+$BG221*Assembly!Y$12+$BH221*Assembly!Y$13+$BI221*Assembly!Y$14+$BJ221*Assembly!Y$15+$BK221*Assembly!Y$16+$BL221*Assembly!Y$17+$BM221*Assembly!Y$18+$BN221*Assembly!Y$19+$BO221*Assembly!Y$20+$BP221*Assembly!Y$21+$BQ221*Assembly!Y$22+$BR221*Assembly!Y$23+$BS221*Assembly!Y$24</f>
        <v>2,560</v>
      </c>
      <c r="BU221" s="225" t="str">
        <f t="shared" si="8"/>
        <v>164</v>
      </c>
      <c r="BV221" s="225" t="str">
        <f>$AY221*Assembly!AC$4+$AZ221*Assembly!AC$5+$BA221*Assembly!AC$6+$BB221*Assembly!AC$7+$BC221*Assembly!AC$8+$BD221*Assembly!AC$9+$BE221*Assembly!AC$10+$BF221*Assembly!AC$11+$BG221*Assembly!AC$12+$BH221*Assembly!AC$13+$BI221*Assembly!AC$14+$BJ221*Assembly!AC$15+$BK221*Assembly!AC$16+$BL221*Assembly!AC$17+$BM221*Assembly!AC$18+$BN221*Assembly!AC$19+$BO221*Assembly!AC$20+$BP221*Assembly!AC$21+$BQ221*Assembly!AC$22+$BR221*Assembly!AC$23+$BS221*Assembly!AC$24</f>
        <v>12,800</v>
      </c>
      <c r="BW221" s="240" t="str">
        <f t="shared" si="9"/>
        <v>5.00</v>
      </c>
      <c r="BX221" s="241" t="str">
        <f t="shared" si="10"/>
        <v>819</v>
      </c>
      <c r="BY221" s="242" t="str">
        <f t="shared" si="11"/>
        <v>78.1</v>
      </c>
      <c r="BZ221" s="225"/>
      <c r="CA221" s="225" t="str">
        <f>$AY221*Assembly!X$4+$AZ221*Assembly!X$5+$BA221*Assembly!X$6+$BB221*Assembly!X$7+$BC221*Assembly!X$8+$BD221*Assembly!X$9+$BE221*Assembly!X$10+$BF221*Assembly!X$11+$BG221*Assembly!X$12+$BH221*Assembly!X$13+$BI221*Assembly!X$14+$BJ221*Assembly!X$15+$BK221*Assembly!X$16+$BL221*Assembly!X$17+$BM221*Assembly!X$18+$BN221*Assembly!X$19+$BO221*Assembly!X$20+$BP221*Assembly!X$21+$BQ221*Assembly!X$22+$BR221*Assembly!X$23+$BS221*Assembly!X$24</f>
        <v>145</v>
      </c>
      <c r="CB221" s="225" t="str">
        <f t="shared" si="12"/>
        <v>22,556</v>
      </c>
      <c r="CC221" s="223" t="str">
        <f t="shared" si="13"/>
        <v>0.0226</v>
      </c>
      <c r="CD221" s="243" t="str">
        <f>$AY221*Assembly!AB$4+$AZ221*Assembly!AB$5+$BA221*Assembly!AB$6+$BB221*Assembly!AB$7+$BC221*Assembly!AB$8+$BD221*Assembly!AB$9+$BE221*Assembly!AB$10+$BF221*Assembly!AB$11+$BG221*Assembly!AB$12+$BH221*Assembly!AB$13+$BI221*Assembly!AB$14+$BJ221*Assembly!AB$15+$BK221*Assembly!AB$16+$BL221*Assembly!AB$17+$BM221*Assembly!AB$18+$BN221*Assembly!AB$19+$BO221*Assembly!AB$20+$BP221*Assembly!AB$21+$BQ221*Assembly!AB$22+$BR221*Assembly!AB$23+$BS221*Assembly!AB$24</f>
        <v>525</v>
      </c>
      <c r="CE221" s="256" t="str">
        <f>$AY221*Assembly!M$4+$AZ221*Assembly!M$5+$BA221*Assembly!M$6+$BB221*Assembly!M$7+$BC221*Assembly!M$8+$BD221*Assembly!M$9+$BE221*Assembly!M$10+$BF221*Assembly!M$11+$BG221*Assembly!M$12+$BH221*Assembly!M$13+$BI221*Assembly!M$14+$BJ221*Assembly!M$15+$BK221*Assembly!M$16+$BL221*Assembly!M$17+$BM221*Assembly!M$18+$BN221*Assembly!M$19+$BO221*Assembly!M$20+$BP221*Assembly!M$21+$BQ221*Assembly!M$22+$BR221*Assembly!M$23+$BS221*Assembly!M$24</f>
        <v>2,745</v>
      </c>
      <c r="CF221" s="256" t="str">
        <f>$AY221*Assembly!N$4+$AZ221*Assembly!N$5+$BA221*Assembly!N$6+$BB221*Assembly!N$7+$BC221*Assembly!N$8+$BD221*Assembly!N$9+$BE221*Assembly!N$10+$BF221*Assembly!N$11+$BG221*Assembly!N$12+$BH221*Assembly!N$13+$BI221*Assembly!N$14+$BJ221*Assembly!N$15+$BK221*Assembly!N$16+$BL221*Assembly!N$17+$BM221*Assembly!N$18+$BN221*Assembly!N$19+$BO221*Assembly!N$20+$BP221*Assembly!N$21+$BQ221*Assembly!N$22+$BR221*Assembly!N$23+$BS221*Assembly!N$24</f>
        <v>50</v>
      </c>
      <c r="CG221" s="256" t="str">
        <f>$AY221*Assembly!O$4+$AZ221*Assembly!O$5+$BA221*Assembly!O$6+$BB221*Assembly!O$7+$BC221*Assembly!O$8+$BD221*Assembly!O$9+$BE221*Assembly!O$10+$BF221*Assembly!O$11+$BG221*Assembly!O$12+$BH221*Assembly!O$13+$BI221*Assembly!O$14+$BJ221*Assembly!O$15+$BK221*Assembly!O$16+$BL221*Assembly!O$17+$BM221*Assembly!O$18+$BN221*Assembly!O$19+$BO221*Assembly!O$20+$BP221*Assembly!O$21+$BQ221*Assembly!O$22+$BR221*Assembly!O$23+$BS221*Assembly!O$24</f>
        <v>30</v>
      </c>
      <c r="CH221" s="254" t="str">
        <f>$AY221*Assembly!P$4+$AZ221*Assembly!P$5+$BA221*Assembly!P$6+$BB221*Assembly!P$7+$BC221*Assembly!P$8+$BD221*Assembly!P$9+$BE221*Assembly!P$10+$BF221*Assembly!P$11+$BG221*Assembly!P$12+$BH221*Assembly!P$13+$BI221*Assembly!P$14+$BJ221*Assembly!P$15+$BK221*Assembly!P$16+$BL221*Assembly!P$17+$BM221*Assembly!P$18+$BN221*Assembly!P$19+$BO221*Assembly!P$20+$BP221*Assembly!P$21+$BQ221*Assembly!P$22+$BR221*Assembly!P$23+$BS221*Assembly!P$24</f>
        <v>0</v>
      </c>
      <c r="CI221" s="254" t="str">
        <f>$AY221*Assembly!Q$4+$AZ221*Assembly!Q$5+$BA221*Assembly!Q$6+$BB221*Assembly!Q$7+$BC221*Assembly!Q$8+$BD221*Assembly!Q$9+$BE221*Assembly!Q$10+$BF221*Assembly!Q$11+$BG221*Assembly!Q$12+$BH221*Assembly!Q$13+$BI221*Assembly!Q$14+$BJ221*Assembly!Q$15+$BK221*Assembly!Q$16+$BL221*Assembly!Q$17+$BM221*Assembly!Q$18+$BN221*Assembly!Q$19+$BO221*Assembly!Q$20+$BP221*Assembly!Q$21+$BQ221*Assembly!Q$22+$BR221*Assembly!Q$23+$BS221*Assembly!Q$24</f>
        <v>0</v>
      </c>
      <c r="CJ221" s="256" t="str">
        <f>$AY221*Assembly!R$4+$AZ221*Assembly!R$5+$BA221*Assembly!R$6+$BB221*Assembly!R$7+$BC221*Assembly!R$8+$BD221*Assembly!R$9+$BE221*Assembly!R$10+$BF221*Assembly!R$11+$BG221*Assembly!R$12+$BH221*Assembly!R$13+$BI221*Assembly!R$14+$BJ221*Assembly!R$15+$BK221*Assembly!R$16+$BL221*Assembly!R$17+$BM221*Assembly!R$18+$BN221*Assembly!R$19+$BO221*Assembly!R$20+$BP221*Assembly!R$21+$BQ221*Assembly!R$22+$BR221*Assembly!R$23+$BS221*Assembly!R$24</f>
        <v>0</v>
      </c>
      <c r="CK221" s="254" t="str">
        <f>$AY221*Assembly!S$4+$AZ221*Assembly!S$5+$BA221*Assembly!S$6+$BB221*Assembly!S$7+$BC221*Assembly!S$8+$BD221*Assembly!S$9+$BE221*Assembly!S$10+$BF221*Assembly!S$11+$BG221*Assembly!S$12+$BH221*Assembly!S$13+$BI221*Assembly!S$14+$BJ221*Assembly!S$15+$BK221*Assembly!S$16+$BL221*Assembly!S$17+$BM221*Assembly!S$18+$BN221*Assembly!S$19+$BO221*Assembly!S$20+$BP221*Assembly!S$21+$BQ221*Assembly!S$22+$BR221*Assembly!S$23+$BS221*Assembly!S$24</f>
        <v>0</v>
      </c>
      <c r="CL221" s="254" t="str">
        <f>$AY221*Assembly!T$4+$AZ221*Assembly!T$5+$BA221*Assembly!T$6+$BB221*Assembly!T$7+$BC221*Assembly!T$8+$BD221*Assembly!T$9+$BE221*Assembly!T$10+$BF221*Assembly!T$11+$BG221*Assembly!T$12+$BH221*Assembly!T$13+$BI221*Assembly!T$14+$BJ221*Assembly!T$15+$BK221*Assembly!T$16+$BL221*Assembly!T$17+$BM221*Assembly!T$18+$BN221*Assembly!T$19+$BO221*Assembly!T$20+$BP221*Assembly!T$21+$BQ221*Assembly!T$22+$BR221*Assembly!T$23+$BS221*Assembly!T$24</f>
        <v>0</v>
      </c>
      <c r="CM221" s="254" t="str">
        <f>$AY221*Assembly!U$4+$AZ221*Assembly!U$5+$BA221*Assembly!U$6+$BB221*Assembly!U$7+$BC221*Assembly!U$8+$BD221*Assembly!U$9+$BE221*Assembly!U$10+$BF221*Assembly!U$11+$BG221*Assembly!U$12+$BH221*Assembly!U$13+$BI221*Assembly!U$14+$BJ221*Assembly!U$15+$BK221*Assembly!U$16+$BL221*Assembly!U$17+$BM221*Assembly!U$18+$BN221*Assembly!U$19+$BO221*Assembly!U$20+$BP221*Assembly!U$21+$BQ221*Assembly!U$22+$BR221*Assembly!U$23+$BS221*Assembly!U$24</f>
        <v>0</v>
      </c>
      <c r="CN221" s="256" t="str">
        <f>$AY221*Assembly!V$4+$AZ221*Assembly!V$5+$BA221*Assembly!V$6+$BB221*Assembly!V$7+$BC221*Assembly!V$8+$BD221*Assembly!V$9+$BE221*Assembly!V$10+$BF221*Assembly!V$11+$BG221*Assembly!V$12+$BH221*Assembly!V$13+$BI221*Assembly!V$14+$BJ221*Assembly!V$15+$BK221*Assembly!V$16+$BL221*Assembly!V$17+$BM221*Assembly!V$18+$BN221*Assembly!V$19+$BO221*Assembly!V$20+$BP221*Assembly!V$21+$BQ221*Assembly!V$22+$BR221*Assembly!V$23+$BS221*Assembly!V$24</f>
        <v>0</v>
      </c>
      <c r="CO221" s="256" t="str">
        <f>CE221*Refining!$F$3</f>
        <v>4,902</v>
      </c>
      <c r="CP221" s="256" t="str">
        <f>CF221*Refining!$F$4</f>
        <v>156</v>
      </c>
      <c r="CQ221" s="256" t="str">
        <f>CG221*Refining!$F$5</f>
        <v>125</v>
      </c>
      <c r="CR221" s="256" t="str">
        <f>CH221*Refining!$F$6</f>
        <v>0</v>
      </c>
      <c r="CS221" s="256" t="str">
        <f>CI221*Refining!$F$7</f>
        <v>0</v>
      </c>
      <c r="CT221" s="256" t="str">
        <f>CJ221*Refining!$F$8</f>
        <v>0</v>
      </c>
      <c r="CU221" s="256" t="str">
        <f>CK221*Refining!$F$9</f>
        <v>0</v>
      </c>
      <c r="CV221" s="256" t="str">
        <f>CL221*Refining!$F$10</f>
        <v>0</v>
      </c>
      <c r="CW221" s="256" t="str">
        <f>CM221*Refining!$F$11</f>
        <v>0</v>
      </c>
      <c r="CX221" s="256" t="str">
        <f>CN221*Refining!$F$12</f>
        <v>0</v>
      </c>
      <c r="CY221" s="248" t="str">
        <f t="shared" ref="CY221:DR221" si="892">IF(CE221 = 0, "", CE221)</f>
        <v>2,745</v>
      </c>
      <c r="CZ221" s="249" t="str">
        <f t="shared" si="892"/>
        <v>50</v>
      </c>
      <c r="DA221" s="249" t="str">
        <f t="shared" si="892"/>
        <v>30</v>
      </c>
      <c r="DB221" s="245" t="str">
        <f t="shared" si="892"/>
        <v/>
      </c>
      <c r="DC221" s="245" t="str">
        <f t="shared" si="892"/>
        <v/>
      </c>
      <c r="DD221" s="245" t="str">
        <f t="shared" si="892"/>
        <v/>
      </c>
      <c r="DE221" s="245" t="str">
        <f t="shared" si="892"/>
        <v/>
      </c>
      <c r="DF221" s="245" t="str">
        <f t="shared" si="892"/>
        <v/>
      </c>
      <c r="DG221" s="245" t="str">
        <f t="shared" si="892"/>
        <v/>
      </c>
      <c r="DH221" s="246" t="str">
        <f t="shared" si="892"/>
        <v/>
      </c>
      <c r="DI221" s="248" t="str">
        <f t="shared" si="892"/>
        <v>4,902</v>
      </c>
      <c r="DJ221" s="249" t="str">
        <f t="shared" si="892"/>
        <v>156</v>
      </c>
      <c r="DK221" s="249" t="str">
        <f t="shared" si="892"/>
        <v>125</v>
      </c>
      <c r="DL221" s="245" t="str">
        <f t="shared" si="892"/>
        <v/>
      </c>
      <c r="DM221" s="245" t="str">
        <f t="shared" si="892"/>
        <v/>
      </c>
      <c r="DN221" s="245" t="str">
        <f t="shared" si="892"/>
        <v/>
      </c>
      <c r="DO221" s="245" t="str">
        <f t="shared" si="892"/>
        <v/>
      </c>
      <c r="DP221" s="245" t="str">
        <f t="shared" si="892"/>
        <v/>
      </c>
      <c r="DQ221" s="245" t="str">
        <f t="shared" si="892"/>
        <v/>
      </c>
      <c r="DR221" s="246" t="str">
        <f t="shared" si="892"/>
        <v/>
      </c>
      <c r="DS221" s="248" t="str">
        <f t="shared" si="15"/>
        <v>2,825</v>
      </c>
      <c r="DT221" s="249" t="str">
        <f t="shared" si="16"/>
        <v>5,183</v>
      </c>
      <c r="DU221" s="225" t="str">
        <f>CY221*'Ores &amp; Ingots'!$C$3+CZ221*'Ores &amp; Ingots'!$C$4+DA221*'Ores &amp; Ingots'!$C$5+DB221*'Ores &amp; Ingots'!$C$6+DC221*'Ores &amp; Ingots'!$C$7+DD221*'Ores &amp; Ingots'!$C$8+DE221*'Ores &amp; Ingots'!$C$9+DF221*'Ores &amp; Ingots'!$C$10+DG221*'Ores &amp; Ingots'!$C$11+DH221*'Ores &amp; Ingots'!$C$12</f>
        <v>358</v>
      </c>
      <c r="DV221" s="225" t="str">
        <f>DI221*'Ores &amp; Ingots'!$B$3+DJ221*'Ores &amp; Ingots'!$B$4+DK221*'Ores &amp; Ingots'!$B$5+DL221*'Ores &amp; Ingots'!$B$6+DM221*'Ores &amp; Ingots'!$B$7+DN221*'Ores &amp; Ingots'!$B$8+DO221*'Ores &amp; Ingots'!$B$9+DP221*'Ores &amp; Ingots'!$B$10+DQ221*'Ores &amp; Ingots'!$B$11+DR221*'Ores &amp; Ingots'!$B$12</f>
        <v>1,918</v>
      </c>
      <c r="DW221" s="249" t="str">
        <f>CY221*Refining!$G$3+CZ221*Refining!$G$4+DA221*Refining!$G$5+DB221*Refining!$G$6+DC221*Refining!$G$7+DD221*Refining!$G$8+DE221*Refining!$G$9+DF221*Refining!$G$10+DG221*Refining!$G$11+DH221*Refining!$G$12</f>
        <v>814</v>
      </c>
      <c r="DX221" s="249" t="str">
        <f t="shared" si="17"/>
        <v>126,549</v>
      </c>
      <c r="DY221" s="250" t="str">
        <f t="shared" si="18"/>
        <v>0.1265</v>
      </c>
      <c r="DZ221" s="248" t="str">
        <f t="shared" si="19"/>
        <v>969</v>
      </c>
      <c r="EA221" s="251" t="str">
        <f t="shared" ref="EA221:EB221" si="893">DZ221/60</f>
        <v>16.1</v>
      </c>
      <c r="EB221" s="251" t="str">
        <f t="shared" si="893"/>
        <v>0.3</v>
      </c>
      <c r="EC221" s="543" t="str">
        <f t="shared" si="21"/>
        <v>0.01</v>
      </c>
      <c r="ED221" s="248" t="str">
        <f t="shared" si="22"/>
        <v>149,105</v>
      </c>
      <c r="EE221" s="251" t="str">
        <f t="shared" ref="EE221:EF221" si="894">ED221/1000</f>
        <v>149.1</v>
      </c>
      <c r="EF221" s="252" t="str">
        <f t="shared" si="894"/>
        <v>0.15</v>
      </c>
      <c r="EG221" s="544" t="str">
        <f t="shared" si="24"/>
        <v>0.1491</v>
      </c>
      <c r="EH221" s="225">
        <v>16.0</v>
      </c>
    </row>
    <row r="222">
      <c r="A222" s="33"/>
      <c r="B222" s="226" t="s">
        <v>1077</v>
      </c>
      <c r="C222" s="227" t="s">
        <v>886</v>
      </c>
      <c r="D222" s="227">
        <v>1.0</v>
      </c>
      <c r="E222" s="227">
        <v>1.0</v>
      </c>
      <c r="F222" s="227">
        <v>1.0</v>
      </c>
      <c r="G222" s="253" t="str">
        <f t="shared" si="5"/>
        <v>15.6</v>
      </c>
      <c r="H222" s="254">
        <v>10.0</v>
      </c>
      <c r="I222" s="254">
        <v>30.0</v>
      </c>
      <c r="J222" s="254" t="str">
        <f>H222/Main!$D$9</f>
        <v>10</v>
      </c>
      <c r="K222" s="254" t="str">
        <f>I222/Main!$D$10</f>
        <v>30</v>
      </c>
      <c r="L222" s="254" t="str">
        <f t="shared" si="6"/>
        <v>3</v>
      </c>
      <c r="M222" s="254">
        <v>0.4</v>
      </c>
      <c r="N222" s="255"/>
      <c r="O222" s="255"/>
      <c r="P222" s="255"/>
      <c r="Q222" s="256"/>
      <c r="R222" s="255"/>
      <c r="S222" s="257"/>
      <c r="T222" s="257"/>
      <c r="U222" s="255"/>
      <c r="V222" s="255"/>
      <c r="W222" s="257"/>
      <c r="X222" s="257"/>
      <c r="Y222" s="255"/>
      <c r="Z222" s="255"/>
      <c r="AA222" s="255"/>
      <c r="AB222" s="255"/>
      <c r="AC222" s="335" t="s">
        <v>12</v>
      </c>
      <c r="AD222" s="309">
        <v>25.0</v>
      </c>
      <c r="AE222" s="225">
        <v>0.0</v>
      </c>
      <c r="AF222" s="225">
        <v>0.0</v>
      </c>
      <c r="AG222" s="225">
        <v>0.0</v>
      </c>
      <c r="AH222" s="225">
        <v>0.0</v>
      </c>
      <c r="AI222" s="225">
        <v>0.0</v>
      </c>
      <c r="AJ222" s="225">
        <v>0.0</v>
      </c>
      <c r="AK222" s="225">
        <v>0.0</v>
      </c>
      <c r="AL222" s="225">
        <v>0.0</v>
      </c>
      <c r="AM222" s="225">
        <v>0.0</v>
      </c>
      <c r="AN222" s="225">
        <v>0.0</v>
      </c>
      <c r="AO222" s="225">
        <v>50.0</v>
      </c>
      <c r="AP222" s="225">
        <v>0.0</v>
      </c>
      <c r="AQ222" s="225">
        <v>0.0</v>
      </c>
      <c r="AR222" s="225">
        <v>0.0</v>
      </c>
      <c r="AS222" s="225">
        <v>0.0</v>
      </c>
      <c r="AT222" s="225">
        <v>0.0</v>
      </c>
      <c r="AU222" s="225">
        <v>0.0</v>
      </c>
      <c r="AV222" s="225">
        <v>0.0</v>
      </c>
      <c r="AW222" s="225">
        <v>0.0</v>
      </c>
      <c r="AX222" s="225">
        <v>0.0</v>
      </c>
      <c r="AY222" s="553" t="str">
        <f t="shared" ref="AY222:BS222" si="895">IF(AD222 = 0, "", AD222)</f>
        <v>25</v>
      </c>
      <c r="AZ222" s="227" t="str">
        <f t="shared" si="895"/>
        <v/>
      </c>
      <c r="BA222" s="227" t="str">
        <f t="shared" si="895"/>
        <v/>
      </c>
      <c r="BB222" s="227" t="str">
        <f t="shared" si="895"/>
        <v/>
      </c>
      <c r="BC222" s="227" t="str">
        <f t="shared" si="895"/>
        <v/>
      </c>
      <c r="BD222" s="227" t="str">
        <f t="shared" si="895"/>
        <v/>
      </c>
      <c r="BE222" s="227" t="str">
        <f t="shared" si="895"/>
        <v/>
      </c>
      <c r="BF222" s="227" t="str">
        <f t="shared" si="895"/>
        <v/>
      </c>
      <c r="BG222" s="227" t="str">
        <f t="shared" si="895"/>
        <v/>
      </c>
      <c r="BH222" s="227" t="str">
        <f t="shared" si="895"/>
        <v/>
      </c>
      <c r="BI222" s="227" t="str">
        <f t="shared" si="895"/>
        <v/>
      </c>
      <c r="BJ222" s="225" t="str">
        <f t="shared" si="895"/>
        <v>50</v>
      </c>
      <c r="BK222" s="227" t="str">
        <f t="shared" si="895"/>
        <v/>
      </c>
      <c r="BL222" s="227" t="str">
        <f t="shared" si="895"/>
        <v/>
      </c>
      <c r="BM222" s="227" t="str">
        <f t="shared" si="895"/>
        <v/>
      </c>
      <c r="BN222" s="227" t="str">
        <f t="shared" si="895"/>
        <v/>
      </c>
      <c r="BO222" s="227" t="str">
        <f t="shared" si="895"/>
        <v/>
      </c>
      <c r="BP222" s="227" t="str">
        <f t="shared" si="895"/>
        <v/>
      </c>
      <c r="BQ222" s="227" t="str">
        <f t="shared" si="895"/>
        <v/>
      </c>
      <c r="BR222" s="227" t="str">
        <f t="shared" si="895"/>
        <v/>
      </c>
      <c r="BS222" s="238" t="str">
        <f t="shared" si="895"/>
        <v/>
      </c>
      <c r="BT222" s="239" t="str">
        <f>$AY222*Assembly!Y$4+$AZ222*Assembly!Y$5+$BA222*Assembly!Y$6+$BB222*Assembly!Y$7+$BC222*Assembly!Y$8+$BD222*Assembly!Y$9+$BE222*Assembly!Y$10+$BF222*Assembly!Y$11+$BG222*Assembly!Y$12+$BH222*Assembly!Y$13+$BI222*Assembly!Y$14+$BJ222*Assembly!Y$15+$BK222*Assembly!Y$16+$BL222*Assembly!Y$17+$BM222*Assembly!Y$18+$BN222*Assembly!Y$19+$BO222*Assembly!Y$20+$BP222*Assembly!Y$21+$BQ222*Assembly!Y$22+$BR222*Assembly!Y$23+$BS222*Assembly!Y$24</f>
        <v>800</v>
      </c>
      <c r="BU222" s="225" t="str">
        <f t="shared" si="8"/>
        <v>51</v>
      </c>
      <c r="BV222" s="225" t="str">
        <f>$AY222*Assembly!AC$4+$AZ222*Assembly!AC$5+$BA222*Assembly!AC$6+$BB222*Assembly!AC$7+$BC222*Assembly!AC$8+$BD222*Assembly!AC$9+$BE222*Assembly!AC$10+$BF222*Assembly!AC$11+$BG222*Assembly!AC$12+$BH222*Assembly!AC$13+$BI222*Assembly!AC$14+$BJ222*Assembly!AC$15+$BK222*Assembly!AC$16+$BL222*Assembly!AC$17+$BM222*Assembly!AC$18+$BN222*Assembly!AC$19+$BO222*Assembly!AC$20+$BP222*Assembly!AC$21+$BQ222*Assembly!AC$22+$BR222*Assembly!AC$23+$BS222*Assembly!AC$24</f>
        <v>4,000</v>
      </c>
      <c r="BW222" s="240" t="str">
        <f t="shared" si="9"/>
        <v>5.00</v>
      </c>
      <c r="BX222" s="241" t="str">
        <f t="shared" si="10"/>
        <v>256</v>
      </c>
      <c r="BY222" s="242" t="str">
        <f t="shared" si="11"/>
        <v>78.1</v>
      </c>
      <c r="BZ222" s="225"/>
      <c r="CA222" s="225" t="str">
        <f>$AY222*Assembly!X$4+$AZ222*Assembly!X$5+$BA222*Assembly!X$6+$BB222*Assembly!X$7+$BC222*Assembly!X$8+$BD222*Assembly!X$9+$BE222*Assembly!X$10+$BF222*Assembly!X$11+$BG222*Assembly!X$12+$BH222*Assembly!X$13+$BI222*Assembly!X$14+$BJ222*Assembly!X$15+$BK222*Assembly!X$16+$BL222*Assembly!X$17+$BM222*Assembly!X$18+$BN222*Assembly!X$19+$BO222*Assembly!X$20+$BP222*Assembly!X$21+$BQ222*Assembly!X$22+$BR222*Assembly!X$23+$BS222*Assembly!X$24</f>
        <v>125</v>
      </c>
      <c r="CB222" s="225" t="str">
        <f t="shared" si="12"/>
        <v>19,444</v>
      </c>
      <c r="CC222" s="223" t="str">
        <f t="shared" si="13"/>
        <v>0.0194</v>
      </c>
      <c r="CD222" s="243" t="str">
        <f>$AY222*Assembly!AB$4+$AZ222*Assembly!AB$5+$BA222*Assembly!AB$6+$BB222*Assembly!AB$7+$BC222*Assembly!AB$8+$BD222*Assembly!AB$9+$BE222*Assembly!AB$10+$BF222*Assembly!AB$11+$BG222*Assembly!AB$12+$BH222*Assembly!AB$13+$BI222*Assembly!AB$14+$BJ222*Assembly!AB$15+$BK222*Assembly!AB$16+$BL222*Assembly!AB$17+$BM222*Assembly!AB$18+$BN222*Assembly!AB$19+$BO222*Assembly!AB$20+$BP222*Assembly!AB$21+$BQ222*Assembly!AB$22+$BR222*Assembly!AB$23+$BS222*Assembly!AB$24</f>
        <v>825</v>
      </c>
      <c r="CE222" s="256" t="str">
        <f>$AY222*Assembly!M$4+$AZ222*Assembly!M$5+$BA222*Assembly!M$6+$BB222*Assembly!M$7+$BC222*Assembly!M$8+$BD222*Assembly!M$9+$BE222*Assembly!M$10+$BF222*Assembly!M$11+$BG222*Assembly!M$12+$BH222*Assembly!M$13+$BI222*Assembly!M$14+$BJ222*Assembly!M$15+$BK222*Assembly!M$16+$BL222*Assembly!M$17+$BM222*Assembly!M$18+$BN222*Assembly!M$19+$BO222*Assembly!M$20+$BP222*Assembly!M$21+$BQ222*Assembly!M$22+$BR222*Assembly!M$23+$BS222*Assembly!M$24</f>
        <v>1,125</v>
      </c>
      <c r="CF222" s="256" t="str">
        <f>$AY222*Assembly!N$4+$AZ222*Assembly!N$5+$BA222*Assembly!N$6+$BB222*Assembly!N$7+$BC222*Assembly!N$8+$BD222*Assembly!N$9+$BE222*Assembly!N$10+$BF222*Assembly!N$11+$BG222*Assembly!N$12+$BH222*Assembly!N$13+$BI222*Assembly!N$14+$BJ222*Assembly!N$15+$BK222*Assembly!N$16+$BL222*Assembly!N$17+$BM222*Assembly!N$18+$BN222*Assembly!N$19+$BO222*Assembly!N$20+$BP222*Assembly!N$21+$BQ222*Assembly!N$22+$BR222*Assembly!N$23+$BS222*Assembly!N$24</f>
        <v>250</v>
      </c>
      <c r="CG222" s="256" t="str">
        <f>$AY222*Assembly!O$4+$AZ222*Assembly!O$5+$BA222*Assembly!O$6+$BB222*Assembly!O$7+$BC222*Assembly!O$8+$BD222*Assembly!O$9+$BE222*Assembly!O$10+$BF222*Assembly!O$11+$BG222*Assembly!O$12+$BH222*Assembly!O$13+$BI222*Assembly!O$14+$BJ222*Assembly!O$15+$BK222*Assembly!O$16+$BL222*Assembly!O$17+$BM222*Assembly!O$18+$BN222*Assembly!O$19+$BO222*Assembly!O$20+$BP222*Assembly!O$21+$BQ222*Assembly!O$22+$BR222*Assembly!O$23+$BS222*Assembly!O$24</f>
        <v>150</v>
      </c>
      <c r="CH222" s="254" t="str">
        <f>$AY222*Assembly!P$4+$AZ222*Assembly!P$5+$BA222*Assembly!P$6+$BB222*Assembly!P$7+$BC222*Assembly!P$8+$BD222*Assembly!P$9+$BE222*Assembly!P$10+$BF222*Assembly!P$11+$BG222*Assembly!P$12+$BH222*Assembly!P$13+$BI222*Assembly!P$14+$BJ222*Assembly!P$15+$BK222*Assembly!P$16+$BL222*Assembly!P$17+$BM222*Assembly!P$18+$BN222*Assembly!P$19+$BO222*Assembly!P$20+$BP222*Assembly!P$21+$BQ222*Assembly!P$22+$BR222*Assembly!P$23+$BS222*Assembly!P$24</f>
        <v>0</v>
      </c>
      <c r="CI222" s="254" t="str">
        <f>$AY222*Assembly!Q$4+$AZ222*Assembly!Q$5+$BA222*Assembly!Q$6+$BB222*Assembly!Q$7+$BC222*Assembly!Q$8+$BD222*Assembly!Q$9+$BE222*Assembly!Q$10+$BF222*Assembly!Q$11+$BG222*Assembly!Q$12+$BH222*Assembly!Q$13+$BI222*Assembly!Q$14+$BJ222*Assembly!Q$15+$BK222*Assembly!Q$16+$BL222*Assembly!Q$17+$BM222*Assembly!Q$18+$BN222*Assembly!Q$19+$BO222*Assembly!Q$20+$BP222*Assembly!Q$21+$BQ222*Assembly!Q$22+$BR222*Assembly!Q$23+$BS222*Assembly!Q$24</f>
        <v>0</v>
      </c>
      <c r="CJ222" s="256" t="str">
        <f>$AY222*Assembly!R$4+$AZ222*Assembly!R$5+$BA222*Assembly!R$6+$BB222*Assembly!R$7+$BC222*Assembly!R$8+$BD222*Assembly!R$9+$BE222*Assembly!R$10+$BF222*Assembly!R$11+$BG222*Assembly!R$12+$BH222*Assembly!R$13+$BI222*Assembly!R$14+$BJ222*Assembly!R$15+$BK222*Assembly!R$16+$BL222*Assembly!R$17+$BM222*Assembly!R$18+$BN222*Assembly!R$19+$BO222*Assembly!R$20+$BP222*Assembly!R$21+$BQ222*Assembly!R$22+$BR222*Assembly!R$23+$BS222*Assembly!R$24</f>
        <v>0</v>
      </c>
      <c r="CK222" s="254" t="str">
        <f>$AY222*Assembly!S$4+$AZ222*Assembly!S$5+$BA222*Assembly!S$6+$BB222*Assembly!S$7+$BC222*Assembly!S$8+$BD222*Assembly!S$9+$BE222*Assembly!S$10+$BF222*Assembly!S$11+$BG222*Assembly!S$12+$BH222*Assembly!S$13+$BI222*Assembly!S$14+$BJ222*Assembly!S$15+$BK222*Assembly!S$16+$BL222*Assembly!S$17+$BM222*Assembly!S$18+$BN222*Assembly!S$19+$BO222*Assembly!S$20+$BP222*Assembly!S$21+$BQ222*Assembly!S$22+$BR222*Assembly!S$23+$BS222*Assembly!S$24</f>
        <v>0</v>
      </c>
      <c r="CL222" s="254" t="str">
        <f>$AY222*Assembly!T$4+$AZ222*Assembly!T$5+$BA222*Assembly!T$6+$BB222*Assembly!T$7+$BC222*Assembly!T$8+$BD222*Assembly!T$9+$BE222*Assembly!T$10+$BF222*Assembly!T$11+$BG222*Assembly!T$12+$BH222*Assembly!T$13+$BI222*Assembly!T$14+$BJ222*Assembly!T$15+$BK222*Assembly!T$16+$BL222*Assembly!T$17+$BM222*Assembly!T$18+$BN222*Assembly!T$19+$BO222*Assembly!T$20+$BP222*Assembly!T$21+$BQ222*Assembly!T$22+$BR222*Assembly!T$23+$BS222*Assembly!T$24</f>
        <v>0</v>
      </c>
      <c r="CM222" s="254" t="str">
        <f>$AY222*Assembly!U$4+$AZ222*Assembly!U$5+$BA222*Assembly!U$6+$BB222*Assembly!U$7+$BC222*Assembly!U$8+$BD222*Assembly!U$9+$BE222*Assembly!U$10+$BF222*Assembly!U$11+$BG222*Assembly!U$12+$BH222*Assembly!U$13+$BI222*Assembly!U$14+$BJ222*Assembly!U$15+$BK222*Assembly!U$16+$BL222*Assembly!U$17+$BM222*Assembly!U$18+$BN222*Assembly!U$19+$BO222*Assembly!U$20+$BP222*Assembly!U$21+$BQ222*Assembly!U$22+$BR222*Assembly!U$23+$BS222*Assembly!U$24</f>
        <v>0</v>
      </c>
      <c r="CN222" s="256" t="str">
        <f>$AY222*Assembly!V$4+$AZ222*Assembly!V$5+$BA222*Assembly!V$6+$BB222*Assembly!V$7+$BC222*Assembly!V$8+$BD222*Assembly!V$9+$BE222*Assembly!V$10+$BF222*Assembly!V$11+$BG222*Assembly!V$12+$BH222*Assembly!V$13+$BI222*Assembly!V$14+$BJ222*Assembly!V$15+$BK222*Assembly!V$16+$BL222*Assembly!V$17+$BM222*Assembly!V$18+$BN222*Assembly!V$19+$BO222*Assembly!V$20+$BP222*Assembly!V$21+$BQ222*Assembly!V$22+$BR222*Assembly!V$23+$BS222*Assembly!V$24</f>
        <v>0</v>
      </c>
      <c r="CO222" s="256" t="str">
        <f>CE222*Refining!$F$3</f>
        <v>2,009</v>
      </c>
      <c r="CP222" s="256" t="str">
        <f>CF222*Refining!$F$4</f>
        <v>781</v>
      </c>
      <c r="CQ222" s="256" t="str">
        <f>CG222*Refining!$F$5</f>
        <v>625</v>
      </c>
      <c r="CR222" s="256" t="str">
        <f>CH222*Refining!$F$6</f>
        <v>0</v>
      </c>
      <c r="CS222" s="256" t="str">
        <f>CI222*Refining!$F$7</f>
        <v>0</v>
      </c>
      <c r="CT222" s="256" t="str">
        <f>CJ222*Refining!$F$8</f>
        <v>0</v>
      </c>
      <c r="CU222" s="256" t="str">
        <f>CK222*Refining!$F$9</f>
        <v>0</v>
      </c>
      <c r="CV222" s="256" t="str">
        <f>CL222*Refining!$F$10</f>
        <v>0</v>
      </c>
      <c r="CW222" s="256" t="str">
        <f>CM222*Refining!$F$11</f>
        <v>0</v>
      </c>
      <c r="CX222" s="256" t="str">
        <f>CN222*Refining!$F$12</f>
        <v>0</v>
      </c>
      <c r="CY222" s="248" t="str">
        <f t="shared" ref="CY222:DR222" si="896">IF(CE222 = 0, "", CE222)</f>
        <v>1,125</v>
      </c>
      <c r="CZ222" s="249" t="str">
        <f t="shared" si="896"/>
        <v>250</v>
      </c>
      <c r="DA222" s="249" t="str">
        <f t="shared" si="896"/>
        <v>150</v>
      </c>
      <c r="DB222" s="245" t="str">
        <f t="shared" si="896"/>
        <v/>
      </c>
      <c r="DC222" s="245" t="str">
        <f t="shared" si="896"/>
        <v/>
      </c>
      <c r="DD222" s="245" t="str">
        <f t="shared" si="896"/>
        <v/>
      </c>
      <c r="DE222" s="245" t="str">
        <f t="shared" si="896"/>
        <v/>
      </c>
      <c r="DF222" s="245" t="str">
        <f t="shared" si="896"/>
        <v/>
      </c>
      <c r="DG222" s="245" t="str">
        <f t="shared" si="896"/>
        <v/>
      </c>
      <c r="DH222" s="246" t="str">
        <f t="shared" si="896"/>
        <v/>
      </c>
      <c r="DI222" s="248" t="str">
        <f t="shared" si="896"/>
        <v>2,009</v>
      </c>
      <c r="DJ222" s="249" t="str">
        <f t="shared" si="896"/>
        <v>781</v>
      </c>
      <c r="DK222" s="249" t="str">
        <f t="shared" si="896"/>
        <v>625</v>
      </c>
      <c r="DL222" s="245" t="str">
        <f t="shared" si="896"/>
        <v/>
      </c>
      <c r="DM222" s="245" t="str">
        <f t="shared" si="896"/>
        <v/>
      </c>
      <c r="DN222" s="245" t="str">
        <f t="shared" si="896"/>
        <v/>
      </c>
      <c r="DO222" s="245" t="str">
        <f t="shared" si="896"/>
        <v/>
      </c>
      <c r="DP222" s="245" t="str">
        <f t="shared" si="896"/>
        <v/>
      </c>
      <c r="DQ222" s="245" t="str">
        <f t="shared" si="896"/>
        <v/>
      </c>
      <c r="DR222" s="246" t="str">
        <f t="shared" si="896"/>
        <v/>
      </c>
      <c r="DS222" s="248" t="str">
        <f t="shared" si="15"/>
        <v>1,525</v>
      </c>
      <c r="DT222" s="249" t="str">
        <f t="shared" si="16"/>
        <v>3,415</v>
      </c>
      <c r="DU222" s="225" t="str">
        <f>CY222*'Ores &amp; Ingots'!$C$3+CZ222*'Ores &amp; Ingots'!$C$4+DA222*'Ores &amp; Ingots'!$C$5+DB222*'Ores &amp; Ingots'!$C$6+DC222*'Ores &amp; Ingots'!$C$7+DD222*'Ores &amp; Ingots'!$C$8+DE222*'Ores &amp; Ingots'!$C$9+DF222*'Ores &amp; Ingots'!$C$10+DG222*'Ores &amp; Ingots'!$C$11+DH222*'Ores &amp; Ingots'!$C$12</f>
        <v>188</v>
      </c>
      <c r="DV222" s="225" t="str">
        <f>DI222*'Ores &amp; Ingots'!$B$3+DJ222*'Ores &amp; Ingots'!$B$4+DK222*'Ores &amp; Ingots'!$B$5+DL222*'Ores &amp; Ingots'!$B$6+DM222*'Ores &amp; Ingots'!$B$7+DN222*'Ores &amp; Ingots'!$B$8+DO222*'Ores &amp; Ingots'!$B$9+DP222*'Ores &amp; Ingots'!$B$10+DQ222*'Ores &amp; Ingots'!$B$11+DR222*'Ores &amp; Ingots'!$B$12</f>
        <v>1,264</v>
      </c>
      <c r="DW222" s="249" t="str">
        <f>CY222*Refining!$G$3+CZ222*Refining!$G$4+DA222*Refining!$G$5+DB222*Refining!$G$6+DC222*Refining!$G$7+DD222*Refining!$G$8+DE222*Refining!$G$9+DF222*Refining!$G$10+DG222*Refining!$G$11+DH222*Refining!$G$12</f>
        <v>3,202</v>
      </c>
      <c r="DX222" s="249" t="str">
        <f t="shared" si="17"/>
        <v>498,130</v>
      </c>
      <c r="DY222" s="250" t="str">
        <f t="shared" si="18"/>
        <v>0.4981</v>
      </c>
      <c r="DZ222" s="248" t="str">
        <f t="shared" si="19"/>
        <v>3,337</v>
      </c>
      <c r="EA222" s="251" t="str">
        <f t="shared" ref="EA222:EB222" si="897">DZ222/60</f>
        <v>55.6</v>
      </c>
      <c r="EB222" s="251" t="str">
        <f t="shared" si="897"/>
        <v>0.9</v>
      </c>
      <c r="EC222" s="543" t="str">
        <f t="shared" si="21"/>
        <v>0.04</v>
      </c>
      <c r="ED222" s="248" t="str">
        <f t="shared" si="22"/>
        <v>517,575</v>
      </c>
      <c r="EE222" s="251" t="str">
        <f t="shared" ref="EE222:EF222" si="898">ED222/1000</f>
        <v>517.6</v>
      </c>
      <c r="EF222" s="252" t="str">
        <f t="shared" si="898"/>
        <v>0.52</v>
      </c>
      <c r="EG222" s="544" t="str">
        <f t="shared" si="24"/>
        <v>0.5176</v>
      </c>
      <c r="EH222" s="225" t="s">
        <v>12</v>
      </c>
    </row>
    <row r="223">
      <c r="A223" s="33"/>
      <c r="B223" s="226" t="s">
        <v>1078</v>
      </c>
      <c r="C223" s="227" t="s">
        <v>886</v>
      </c>
      <c r="D223" s="227">
        <v>1.0</v>
      </c>
      <c r="E223" s="227">
        <v>1.0</v>
      </c>
      <c r="F223" s="227">
        <v>1.0</v>
      </c>
      <c r="G223" s="253" t="str">
        <f t="shared" si="5"/>
        <v>15.6</v>
      </c>
      <c r="H223" s="254">
        <v>24.0</v>
      </c>
      <c r="I223" s="254">
        <v>60.0</v>
      </c>
      <c r="J223" s="254" t="str">
        <f>H223/Main!$D$9</f>
        <v>24</v>
      </c>
      <c r="K223" s="254" t="str">
        <f>I223/Main!$D$10</f>
        <v>60</v>
      </c>
      <c r="L223" s="254" t="str">
        <f t="shared" si="6"/>
        <v>2.5</v>
      </c>
      <c r="M223" s="254">
        <v>0.4</v>
      </c>
      <c r="N223" s="255"/>
      <c r="O223" s="255"/>
      <c r="P223" s="255"/>
      <c r="Q223" s="256"/>
      <c r="R223" s="255"/>
      <c r="S223" s="257"/>
      <c r="T223" s="257"/>
      <c r="U223" s="255"/>
      <c r="V223" s="255"/>
      <c r="W223" s="257"/>
      <c r="X223" s="257"/>
      <c r="Y223" s="255"/>
      <c r="Z223" s="255"/>
      <c r="AA223" s="255"/>
      <c r="AB223" s="255"/>
      <c r="AC223" s="335" t="s">
        <v>18</v>
      </c>
      <c r="AD223" s="309">
        <v>125.0</v>
      </c>
      <c r="AE223" s="225">
        <v>0.0</v>
      </c>
      <c r="AF223" s="225">
        <v>0.0</v>
      </c>
      <c r="AG223" s="225">
        <v>0.0</v>
      </c>
      <c r="AH223" s="225">
        <v>0.0</v>
      </c>
      <c r="AI223" s="225">
        <v>0.0</v>
      </c>
      <c r="AJ223" s="225">
        <v>0.0</v>
      </c>
      <c r="AK223" s="225">
        <v>0.0</v>
      </c>
      <c r="AL223" s="225">
        <v>0.0</v>
      </c>
      <c r="AM223" s="225">
        <v>0.0</v>
      </c>
      <c r="AN223" s="225">
        <v>0.0</v>
      </c>
      <c r="AO223" s="225">
        <v>40.0</v>
      </c>
      <c r="AP223" s="225">
        <v>0.0</v>
      </c>
      <c r="AQ223" s="225">
        <v>0.0</v>
      </c>
      <c r="AR223" s="225">
        <v>0.0</v>
      </c>
      <c r="AS223" s="225">
        <v>0.0</v>
      </c>
      <c r="AT223" s="225">
        <v>0.0</v>
      </c>
      <c r="AU223" s="225">
        <v>0.0</v>
      </c>
      <c r="AV223" s="225">
        <v>0.0</v>
      </c>
      <c r="AW223" s="225">
        <v>0.0</v>
      </c>
      <c r="AX223" s="225">
        <v>0.0</v>
      </c>
      <c r="AY223" s="553" t="str">
        <f t="shared" ref="AY223:BS223" si="899">IF(AD223 = 0, "", AD223)</f>
        <v>125</v>
      </c>
      <c r="AZ223" s="227" t="str">
        <f t="shared" si="899"/>
        <v/>
      </c>
      <c r="BA223" s="227" t="str">
        <f t="shared" si="899"/>
        <v/>
      </c>
      <c r="BB223" s="227" t="str">
        <f t="shared" si="899"/>
        <v/>
      </c>
      <c r="BC223" s="227" t="str">
        <f t="shared" si="899"/>
        <v/>
      </c>
      <c r="BD223" s="227" t="str">
        <f t="shared" si="899"/>
        <v/>
      </c>
      <c r="BE223" s="227" t="str">
        <f t="shared" si="899"/>
        <v/>
      </c>
      <c r="BF223" s="227" t="str">
        <f t="shared" si="899"/>
        <v/>
      </c>
      <c r="BG223" s="227" t="str">
        <f t="shared" si="899"/>
        <v/>
      </c>
      <c r="BH223" s="227" t="str">
        <f t="shared" si="899"/>
        <v/>
      </c>
      <c r="BI223" s="227" t="str">
        <f t="shared" si="899"/>
        <v/>
      </c>
      <c r="BJ223" s="225" t="str">
        <f t="shared" si="899"/>
        <v>40</v>
      </c>
      <c r="BK223" s="227" t="str">
        <f t="shared" si="899"/>
        <v/>
      </c>
      <c r="BL223" s="227" t="str">
        <f t="shared" si="899"/>
        <v/>
      </c>
      <c r="BM223" s="227" t="str">
        <f t="shared" si="899"/>
        <v/>
      </c>
      <c r="BN223" s="227" t="str">
        <f t="shared" si="899"/>
        <v/>
      </c>
      <c r="BO223" s="227" t="str">
        <f t="shared" si="899"/>
        <v/>
      </c>
      <c r="BP223" s="227" t="str">
        <f t="shared" si="899"/>
        <v/>
      </c>
      <c r="BQ223" s="227" t="str">
        <f t="shared" si="899"/>
        <v/>
      </c>
      <c r="BR223" s="227" t="str">
        <f t="shared" si="899"/>
        <v/>
      </c>
      <c r="BS223" s="238" t="str">
        <f t="shared" si="899"/>
        <v/>
      </c>
      <c r="BT223" s="239" t="str">
        <f>$AY223*Assembly!Y$4+$AZ223*Assembly!Y$5+$BA223*Assembly!Y$6+$BB223*Assembly!Y$7+$BC223*Assembly!Y$8+$BD223*Assembly!Y$9+$BE223*Assembly!Y$10+$BF223*Assembly!Y$11+$BG223*Assembly!Y$12+$BH223*Assembly!Y$13+$BI223*Assembly!Y$14+$BJ223*Assembly!Y$15+$BK223*Assembly!Y$16+$BL223*Assembly!Y$17+$BM223*Assembly!Y$18+$BN223*Assembly!Y$19+$BO223*Assembly!Y$20+$BP223*Assembly!Y$21+$BQ223*Assembly!Y$22+$BR223*Assembly!Y$23+$BS223*Assembly!Y$24</f>
        <v>2,740</v>
      </c>
      <c r="BU223" s="225" t="str">
        <f t="shared" si="8"/>
        <v>175</v>
      </c>
      <c r="BV223" s="225" t="str">
        <f>$AY223*Assembly!AC$4+$AZ223*Assembly!AC$5+$BA223*Assembly!AC$6+$BB223*Assembly!AC$7+$BC223*Assembly!AC$8+$BD223*Assembly!AC$9+$BE223*Assembly!AC$10+$BF223*Assembly!AC$11+$BG223*Assembly!AC$12+$BH223*Assembly!AC$13+$BI223*Assembly!AC$14+$BJ223*Assembly!AC$15+$BK223*Assembly!AC$16+$BL223*Assembly!AC$17+$BM223*Assembly!AC$18+$BN223*Assembly!AC$19+$BO223*Assembly!AC$20+$BP223*Assembly!AC$21+$BQ223*Assembly!AC$22+$BR223*Assembly!AC$23+$BS223*Assembly!AC$24</f>
        <v>13,700</v>
      </c>
      <c r="BW223" s="240" t="str">
        <f t="shared" si="9"/>
        <v>5.00</v>
      </c>
      <c r="BX223" s="241" t="str">
        <f t="shared" si="10"/>
        <v>877</v>
      </c>
      <c r="BY223" s="242" t="str">
        <f t="shared" si="11"/>
        <v>78.1</v>
      </c>
      <c r="BZ223" s="225"/>
      <c r="CA223" s="225" t="str">
        <f>$AY223*Assembly!X$4+$AZ223*Assembly!X$5+$BA223*Assembly!X$6+$BB223*Assembly!X$7+$BC223*Assembly!X$8+$BD223*Assembly!X$9+$BE223*Assembly!X$10+$BF223*Assembly!X$11+$BG223*Assembly!X$12+$BH223*Assembly!X$13+$BI223*Assembly!X$14+$BJ223*Assembly!X$15+$BK223*Assembly!X$16+$BL223*Assembly!X$17+$BM223*Assembly!X$18+$BN223*Assembly!X$19+$BO223*Assembly!X$20+$BP223*Assembly!X$21+$BQ223*Assembly!X$22+$BR223*Assembly!X$23+$BS223*Assembly!X$24</f>
        <v>205</v>
      </c>
      <c r="CB223" s="225" t="str">
        <f t="shared" si="12"/>
        <v>31,889</v>
      </c>
      <c r="CC223" s="223" t="str">
        <f t="shared" si="13"/>
        <v>0.0319</v>
      </c>
      <c r="CD223" s="243" t="str">
        <f>$AY223*Assembly!AB$4+$AZ223*Assembly!AB$5+$BA223*Assembly!AB$6+$BB223*Assembly!AB$7+$BC223*Assembly!AB$8+$BD223*Assembly!AB$9+$BE223*Assembly!AB$10+$BF223*Assembly!AB$11+$BG223*Assembly!AB$12+$BH223*Assembly!AB$13+$BI223*Assembly!AB$14+$BJ223*Assembly!AB$15+$BK223*Assembly!AB$16+$BL223*Assembly!AB$17+$BM223*Assembly!AB$18+$BN223*Assembly!AB$19+$BO223*Assembly!AB$20+$BP223*Assembly!AB$21+$BQ223*Assembly!AB$22+$BR223*Assembly!AB$23+$BS223*Assembly!AB$24</f>
        <v>975</v>
      </c>
      <c r="CE223" s="256" t="str">
        <f>$AY223*Assembly!M$4+$AZ223*Assembly!M$5+$BA223*Assembly!M$6+$BB223*Assembly!M$7+$BC223*Assembly!M$8+$BD223*Assembly!M$9+$BE223*Assembly!M$10+$BF223*Assembly!M$11+$BG223*Assembly!M$12+$BH223*Assembly!M$13+$BI223*Assembly!M$14+$BJ223*Assembly!M$15+$BK223*Assembly!M$16+$BL223*Assembly!M$17+$BM223*Assembly!M$18+$BN223*Assembly!M$19+$BO223*Assembly!M$20+$BP223*Assembly!M$21+$BQ223*Assembly!M$22+$BR223*Assembly!M$23+$BS223*Assembly!M$24</f>
        <v>3,105</v>
      </c>
      <c r="CF223" s="256" t="str">
        <f>$AY223*Assembly!N$4+$AZ223*Assembly!N$5+$BA223*Assembly!N$6+$BB223*Assembly!N$7+$BC223*Assembly!N$8+$BD223*Assembly!N$9+$BE223*Assembly!N$10+$BF223*Assembly!N$11+$BG223*Assembly!N$12+$BH223*Assembly!N$13+$BI223*Assembly!N$14+$BJ223*Assembly!N$15+$BK223*Assembly!N$16+$BL223*Assembly!N$17+$BM223*Assembly!N$18+$BN223*Assembly!N$19+$BO223*Assembly!N$20+$BP223*Assembly!N$21+$BQ223*Assembly!N$22+$BR223*Assembly!N$23+$BS223*Assembly!N$24</f>
        <v>200</v>
      </c>
      <c r="CG223" s="256" t="str">
        <f>$AY223*Assembly!O$4+$AZ223*Assembly!O$5+$BA223*Assembly!O$6+$BB223*Assembly!O$7+$BC223*Assembly!O$8+$BD223*Assembly!O$9+$BE223*Assembly!O$10+$BF223*Assembly!O$11+$BG223*Assembly!O$12+$BH223*Assembly!O$13+$BI223*Assembly!O$14+$BJ223*Assembly!O$15+$BK223*Assembly!O$16+$BL223*Assembly!O$17+$BM223*Assembly!O$18+$BN223*Assembly!O$19+$BO223*Assembly!O$20+$BP223*Assembly!O$21+$BQ223*Assembly!O$22+$BR223*Assembly!O$23+$BS223*Assembly!O$24</f>
        <v>120</v>
      </c>
      <c r="CH223" s="254" t="str">
        <f>$AY223*Assembly!P$4+$AZ223*Assembly!P$5+$BA223*Assembly!P$6+$BB223*Assembly!P$7+$BC223*Assembly!P$8+$BD223*Assembly!P$9+$BE223*Assembly!P$10+$BF223*Assembly!P$11+$BG223*Assembly!P$12+$BH223*Assembly!P$13+$BI223*Assembly!P$14+$BJ223*Assembly!P$15+$BK223*Assembly!P$16+$BL223*Assembly!P$17+$BM223*Assembly!P$18+$BN223*Assembly!P$19+$BO223*Assembly!P$20+$BP223*Assembly!P$21+$BQ223*Assembly!P$22+$BR223*Assembly!P$23+$BS223*Assembly!P$24</f>
        <v>0</v>
      </c>
      <c r="CI223" s="254" t="str">
        <f>$AY223*Assembly!Q$4+$AZ223*Assembly!Q$5+$BA223*Assembly!Q$6+$BB223*Assembly!Q$7+$BC223*Assembly!Q$8+$BD223*Assembly!Q$9+$BE223*Assembly!Q$10+$BF223*Assembly!Q$11+$BG223*Assembly!Q$12+$BH223*Assembly!Q$13+$BI223*Assembly!Q$14+$BJ223*Assembly!Q$15+$BK223*Assembly!Q$16+$BL223*Assembly!Q$17+$BM223*Assembly!Q$18+$BN223*Assembly!Q$19+$BO223*Assembly!Q$20+$BP223*Assembly!Q$21+$BQ223*Assembly!Q$22+$BR223*Assembly!Q$23+$BS223*Assembly!Q$24</f>
        <v>0</v>
      </c>
      <c r="CJ223" s="256" t="str">
        <f>$AY223*Assembly!R$4+$AZ223*Assembly!R$5+$BA223*Assembly!R$6+$BB223*Assembly!R$7+$BC223*Assembly!R$8+$BD223*Assembly!R$9+$BE223*Assembly!R$10+$BF223*Assembly!R$11+$BG223*Assembly!R$12+$BH223*Assembly!R$13+$BI223*Assembly!R$14+$BJ223*Assembly!R$15+$BK223*Assembly!R$16+$BL223*Assembly!R$17+$BM223*Assembly!R$18+$BN223*Assembly!R$19+$BO223*Assembly!R$20+$BP223*Assembly!R$21+$BQ223*Assembly!R$22+$BR223*Assembly!R$23+$BS223*Assembly!R$24</f>
        <v>0</v>
      </c>
      <c r="CK223" s="254" t="str">
        <f>$AY223*Assembly!S$4+$AZ223*Assembly!S$5+$BA223*Assembly!S$6+$BB223*Assembly!S$7+$BC223*Assembly!S$8+$BD223*Assembly!S$9+$BE223*Assembly!S$10+$BF223*Assembly!S$11+$BG223*Assembly!S$12+$BH223*Assembly!S$13+$BI223*Assembly!S$14+$BJ223*Assembly!S$15+$BK223*Assembly!S$16+$BL223*Assembly!S$17+$BM223*Assembly!S$18+$BN223*Assembly!S$19+$BO223*Assembly!S$20+$BP223*Assembly!S$21+$BQ223*Assembly!S$22+$BR223*Assembly!S$23+$BS223*Assembly!S$24</f>
        <v>0</v>
      </c>
      <c r="CL223" s="254" t="str">
        <f>$AY223*Assembly!T$4+$AZ223*Assembly!T$5+$BA223*Assembly!T$6+$BB223*Assembly!T$7+$BC223*Assembly!T$8+$BD223*Assembly!T$9+$BE223*Assembly!T$10+$BF223*Assembly!T$11+$BG223*Assembly!T$12+$BH223*Assembly!T$13+$BI223*Assembly!T$14+$BJ223*Assembly!T$15+$BK223*Assembly!T$16+$BL223*Assembly!T$17+$BM223*Assembly!T$18+$BN223*Assembly!T$19+$BO223*Assembly!T$20+$BP223*Assembly!T$21+$BQ223*Assembly!T$22+$BR223*Assembly!T$23+$BS223*Assembly!T$24</f>
        <v>0</v>
      </c>
      <c r="CM223" s="254" t="str">
        <f>$AY223*Assembly!U$4+$AZ223*Assembly!U$5+$BA223*Assembly!U$6+$BB223*Assembly!U$7+$BC223*Assembly!U$8+$BD223*Assembly!U$9+$BE223*Assembly!U$10+$BF223*Assembly!U$11+$BG223*Assembly!U$12+$BH223*Assembly!U$13+$BI223*Assembly!U$14+$BJ223*Assembly!U$15+$BK223*Assembly!U$16+$BL223*Assembly!U$17+$BM223*Assembly!U$18+$BN223*Assembly!U$19+$BO223*Assembly!U$20+$BP223*Assembly!U$21+$BQ223*Assembly!U$22+$BR223*Assembly!U$23+$BS223*Assembly!U$24</f>
        <v>0</v>
      </c>
      <c r="CN223" s="256" t="str">
        <f>$AY223*Assembly!V$4+$AZ223*Assembly!V$5+$BA223*Assembly!V$6+$BB223*Assembly!V$7+$BC223*Assembly!V$8+$BD223*Assembly!V$9+$BE223*Assembly!V$10+$BF223*Assembly!V$11+$BG223*Assembly!V$12+$BH223*Assembly!V$13+$BI223*Assembly!V$14+$BJ223*Assembly!V$15+$BK223*Assembly!V$16+$BL223*Assembly!V$17+$BM223*Assembly!V$18+$BN223*Assembly!V$19+$BO223*Assembly!V$20+$BP223*Assembly!V$21+$BQ223*Assembly!V$22+$BR223*Assembly!V$23+$BS223*Assembly!V$24</f>
        <v>0</v>
      </c>
      <c r="CO223" s="256" t="str">
        <f>CE223*Refining!$F$3</f>
        <v>5,545</v>
      </c>
      <c r="CP223" s="256" t="str">
        <f>CF223*Refining!$F$4</f>
        <v>625</v>
      </c>
      <c r="CQ223" s="256" t="str">
        <f>CG223*Refining!$F$5</f>
        <v>500</v>
      </c>
      <c r="CR223" s="256" t="str">
        <f>CH223*Refining!$F$6</f>
        <v>0</v>
      </c>
      <c r="CS223" s="256" t="str">
        <f>CI223*Refining!$F$7</f>
        <v>0</v>
      </c>
      <c r="CT223" s="256" t="str">
        <f>CJ223*Refining!$F$8</f>
        <v>0</v>
      </c>
      <c r="CU223" s="256" t="str">
        <f>CK223*Refining!$F$9</f>
        <v>0</v>
      </c>
      <c r="CV223" s="256" t="str">
        <f>CL223*Refining!$F$10</f>
        <v>0</v>
      </c>
      <c r="CW223" s="256" t="str">
        <f>CM223*Refining!$F$11</f>
        <v>0</v>
      </c>
      <c r="CX223" s="256" t="str">
        <f>CN223*Refining!$F$12</f>
        <v>0</v>
      </c>
      <c r="CY223" s="248" t="str">
        <f t="shared" ref="CY223:DR223" si="900">IF(CE223 = 0, "", CE223)</f>
        <v>3,105</v>
      </c>
      <c r="CZ223" s="249" t="str">
        <f t="shared" si="900"/>
        <v>200</v>
      </c>
      <c r="DA223" s="249" t="str">
        <f t="shared" si="900"/>
        <v>120</v>
      </c>
      <c r="DB223" s="245" t="str">
        <f t="shared" si="900"/>
        <v/>
      </c>
      <c r="DC223" s="245" t="str">
        <f t="shared" si="900"/>
        <v/>
      </c>
      <c r="DD223" s="245" t="str">
        <f t="shared" si="900"/>
        <v/>
      </c>
      <c r="DE223" s="245" t="str">
        <f t="shared" si="900"/>
        <v/>
      </c>
      <c r="DF223" s="245" t="str">
        <f t="shared" si="900"/>
        <v/>
      </c>
      <c r="DG223" s="245" t="str">
        <f t="shared" si="900"/>
        <v/>
      </c>
      <c r="DH223" s="246" t="str">
        <f t="shared" si="900"/>
        <v/>
      </c>
      <c r="DI223" s="248" t="str">
        <f t="shared" si="900"/>
        <v>5,545</v>
      </c>
      <c r="DJ223" s="249" t="str">
        <f t="shared" si="900"/>
        <v>625</v>
      </c>
      <c r="DK223" s="249" t="str">
        <f t="shared" si="900"/>
        <v>500</v>
      </c>
      <c r="DL223" s="245" t="str">
        <f t="shared" si="900"/>
        <v/>
      </c>
      <c r="DM223" s="245" t="str">
        <f t="shared" si="900"/>
        <v/>
      </c>
      <c r="DN223" s="245" t="str">
        <f t="shared" si="900"/>
        <v/>
      </c>
      <c r="DO223" s="245" t="str">
        <f t="shared" si="900"/>
        <v/>
      </c>
      <c r="DP223" s="245" t="str">
        <f t="shared" si="900"/>
        <v/>
      </c>
      <c r="DQ223" s="245" t="str">
        <f t="shared" si="900"/>
        <v/>
      </c>
      <c r="DR223" s="246" t="str">
        <f t="shared" si="900"/>
        <v/>
      </c>
      <c r="DS223" s="248" t="str">
        <f t="shared" si="15"/>
        <v>3,425</v>
      </c>
      <c r="DT223" s="249" t="str">
        <f t="shared" si="16"/>
        <v>6,670</v>
      </c>
      <c r="DU223" s="225" t="str">
        <f>CY223*'Ores &amp; Ingots'!$C$3+CZ223*'Ores &amp; Ingots'!$C$4+DA223*'Ores &amp; Ingots'!$C$5+DB223*'Ores &amp; Ingots'!$C$6+DC223*'Ores &amp; Ingots'!$C$7+DD223*'Ores &amp; Ingots'!$C$8+DE223*'Ores &amp; Ingots'!$C$9+DF223*'Ores &amp; Ingots'!$C$10+DG223*'Ores &amp; Ingots'!$C$11+DH223*'Ores &amp; Ingots'!$C$12</f>
        <v>430</v>
      </c>
      <c r="DV223" s="225" t="str">
        <f>DI223*'Ores &amp; Ingots'!$B$3+DJ223*'Ores &amp; Ingots'!$B$4+DK223*'Ores &amp; Ingots'!$B$5+DL223*'Ores &amp; Ingots'!$B$6+DM223*'Ores &amp; Ingots'!$B$7+DN223*'Ores &amp; Ingots'!$B$8+DO223*'Ores &amp; Ingots'!$B$9+DP223*'Ores &amp; Ingots'!$B$10+DQ223*'Ores &amp; Ingots'!$B$11+DR223*'Ores &amp; Ingots'!$B$12</f>
        <v>2,468</v>
      </c>
      <c r="DW223" s="249" t="str">
        <f>CY223*Refining!$G$3+CZ223*Refining!$G$4+DA223*Refining!$G$5+DB223*Refining!$G$6+DC223*Refining!$G$7+DD223*Refining!$G$8+DE223*Refining!$G$9+DF223*Refining!$G$10+DG223*Refining!$G$11+DH223*Refining!$G$12</f>
        <v>2,713</v>
      </c>
      <c r="DX223" s="249" t="str">
        <f t="shared" si="17"/>
        <v>422,062</v>
      </c>
      <c r="DY223" s="250" t="str">
        <f t="shared" si="18"/>
        <v>0.4221</v>
      </c>
      <c r="DZ223" s="248" t="str">
        <f t="shared" si="19"/>
        <v>2,942</v>
      </c>
      <c r="EA223" s="251" t="str">
        <f t="shared" ref="EA223:EB223" si="901">DZ223/60</f>
        <v>49.0</v>
      </c>
      <c r="EB223" s="251" t="str">
        <f t="shared" si="901"/>
        <v>0.8</v>
      </c>
      <c r="EC223" s="543" t="str">
        <f t="shared" si="21"/>
        <v>0.03</v>
      </c>
      <c r="ED223" s="248" t="str">
        <f t="shared" si="22"/>
        <v>453,951</v>
      </c>
      <c r="EE223" s="251" t="str">
        <f t="shared" ref="EE223:EF223" si="902">ED223/1000</f>
        <v>454.0</v>
      </c>
      <c r="EF223" s="252" t="str">
        <f t="shared" si="902"/>
        <v>0.45</v>
      </c>
      <c r="EG223" s="544" t="str">
        <f t="shared" si="24"/>
        <v>0.4540</v>
      </c>
      <c r="EH223" s="225">
        <v>16.0</v>
      </c>
    </row>
    <row r="224">
      <c r="A224" s="33"/>
      <c r="B224" s="226" t="s">
        <v>1079</v>
      </c>
      <c r="C224" s="227" t="s">
        <v>886</v>
      </c>
      <c r="D224" s="227">
        <v>1.0</v>
      </c>
      <c r="E224" s="227">
        <v>1.0</v>
      </c>
      <c r="F224" s="227">
        <v>1.0</v>
      </c>
      <c r="G224" s="253" t="str">
        <f t="shared" si="5"/>
        <v>15.6</v>
      </c>
      <c r="H224" s="254">
        <v>10.0</v>
      </c>
      <c r="I224" s="254">
        <v>25.0</v>
      </c>
      <c r="J224" s="254" t="str">
        <f>H224/Main!$D$9</f>
        <v>10</v>
      </c>
      <c r="K224" s="254" t="str">
        <f>I224/Main!$D$10</f>
        <v>25</v>
      </c>
      <c r="L224" s="254" t="str">
        <f t="shared" si="6"/>
        <v>2.5</v>
      </c>
      <c r="M224" s="254">
        <v>0.4</v>
      </c>
      <c r="N224" s="255"/>
      <c r="O224" s="255"/>
      <c r="P224" s="255"/>
      <c r="Q224" s="256"/>
      <c r="R224" s="255"/>
      <c r="S224" s="257"/>
      <c r="T224" s="257"/>
      <c r="U224" s="255"/>
      <c r="V224" s="255"/>
      <c r="W224" s="257"/>
      <c r="X224" s="257"/>
      <c r="Y224" s="255"/>
      <c r="Z224" s="255"/>
      <c r="AA224" s="255"/>
      <c r="AB224" s="255"/>
      <c r="AC224" s="335" t="s">
        <v>12</v>
      </c>
      <c r="AD224" s="309">
        <v>30.0</v>
      </c>
      <c r="AE224" s="225">
        <v>0.0</v>
      </c>
      <c r="AF224" s="225">
        <v>0.0</v>
      </c>
      <c r="AG224" s="225">
        <v>0.0</v>
      </c>
      <c r="AH224" s="225">
        <v>0.0</v>
      </c>
      <c r="AI224" s="225">
        <v>0.0</v>
      </c>
      <c r="AJ224" s="225">
        <v>0.0</v>
      </c>
      <c r="AK224" s="225">
        <v>0.0</v>
      </c>
      <c r="AL224" s="225">
        <v>0.0</v>
      </c>
      <c r="AM224" s="225">
        <v>0.0</v>
      </c>
      <c r="AN224" s="225">
        <v>0.0</v>
      </c>
      <c r="AO224" s="225">
        <v>8.0</v>
      </c>
      <c r="AP224" s="225">
        <v>0.0</v>
      </c>
      <c r="AQ224" s="225">
        <v>0.0</v>
      </c>
      <c r="AR224" s="225">
        <v>0.0</v>
      </c>
      <c r="AS224" s="225">
        <v>0.0</v>
      </c>
      <c r="AT224" s="225">
        <v>0.0</v>
      </c>
      <c r="AU224" s="225">
        <v>0.0</v>
      </c>
      <c r="AV224" s="225">
        <v>0.0</v>
      </c>
      <c r="AW224" s="225">
        <v>0.0</v>
      </c>
      <c r="AX224" s="225">
        <v>0.0</v>
      </c>
      <c r="AY224" s="553" t="str">
        <f t="shared" ref="AY224:BS224" si="903">IF(AD224 = 0, "", AD224)</f>
        <v>30</v>
      </c>
      <c r="AZ224" s="227" t="str">
        <f t="shared" si="903"/>
        <v/>
      </c>
      <c r="BA224" s="227" t="str">
        <f t="shared" si="903"/>
        <v/>
      </c>
      <c r="BB224" s="227" t="str">
        <f t="shared" si="903"/>
        <v/>
      </c>
      <c r="BC224" s="227" t="str">
        <f t="shared" si="903"/>
        <v/>
      </c>
      <c r="BD224" s="227" t="str">
        <f t="shared" si="903"/>
        <v/>
      </c>
      <c r="BE224" s="227" t="str">
        <f t="shared" si="903"/>
        <v/>
      </c>
      <c r="BF224" s="227" t="str">
        <f t="shared" si="903"/>
        <v/>
      </c>
      <c r="BG224" s="227" t="str">
        <f t="shared" si="903"/>
        <v/>
      </c>
      <c r="BH224" s="227" t="str">
        <f t="shared" si="903"/>
        <v/>
      </c>
      <c r="BI224" s="227" t="str">
        <f t="shared" si="903"/>
        <v/>
      </c>
      <c r="BJ224" s="225" t="str">
        <f t="shared" si="903"/>
        <v>8</v>
      </c>
      <c r="BK224" s="227" t="str">
        <f t="shared" si="903"/>
        <v/>
      </c>
      <c r="BL224" s="227" t="str">
        <f t="shared" si="903"/>
        <v/>
      </c>
      <c r="BM224" s="227" t="str">
        <f t="shared" si="903"/>
        <v/>
      </c>
      <c r="BN224" s="227" t="str">
        <f t="shared" si="903"/>
        <v/>
      </c>
      <c r="BO224" s="227" t="str">
        <f t="shared" si="903"/>
        <v/>
      </c>
      <c r="BP224" s="227" t="str">
        <f t="shared" si="903"/>
        <v/>
      </c>
      <c r="BQ224" s="227" t="str">
        <f t="shared" si="903"/>
        <v/>
      </c>
      <c r="BR224" s="227" t="str">
        <f t="shared" si="903"/>
        <v/>
      </c>
      <c r="BS224" s="238" t="str">
        <f t="shared" si="903"/>
        <v/>
      </c>
      <c r="BT224" s="239" t="str">
        <f>$AY224*Assembly!Y$4+$AZ224*Assembly!Y$5+$BA224*Assembly!Y$6+$BB224*Assembly!Y$7+$BC224*Assembly!Y$8+$BD224*Assembly!Y$9+$BE224*Assembly!Y$10+$BF224*Assembly!Y$11+$BG224*Assembly!Y$12+$BH224*Assembly!Y$13+$BI224*Assembly!Y$14+$BJ224*Assembly!Y$15+$BK224*Assembly!Y$16+$BL224*Assembly!Y$17+$BM224*Assembly!Y$18+$BN224*Assembly!Y$19+$BO224*Assembly!Y$20+$BP224*Assembly!Y$21+$BQ224*Assembly!Y$22+$BR224*Assembly!Y$23+$BS224*Assembly!Y$24</f>
        <v>648</v>
      </c>
      <c r="BU224" s="225" t="str">
        <f t="shared" si="8"/>
        <v>41</v>
      </c>
      <c r="BV224" s="225" t="str">
        <f>$AY224*Assembly!AC$4+$AZ224*Assembly!AC$5+$BA224*Assembly!AC$6+$BB224*Assembly!AC$7+$BC224*Assembly!AC$8+$BD224*Assembly!AC$9+$BE224*Assembly!AC$10+$BF224*Assembly!AC$11+$BG224*Assembly!AC$12+$BH224*Assembly!AC$13+$BI224*Assembly!AC$14+$BJ224*Assembly!AC$15+$BK224*Assembly!AC$16+$BL224*Assembly!AC$17+$BM224*Assembly!AC$18+$BN224*Assembly!AC$19+$BO224*Assembly!AC$20+$BP224*Assembly!AC$21+$BQ224*Assembly!AC$22+$BR224*Assembly!AC$23+$BS224*Assembly!AC$24</f>
        <v>3,240</v>
      </c>
      <c r="BW224" s="240" t="str">
        <f t="shared" si="9"/>
        <v>5.00</v>
      </c>
      <c r="BX224" s="241" t="str">
        <f t="shared" si="10"/>
        <v>207</v>
      </c>
      <c r="BY224" s="242" t="str">
        <f t="shared" si="11"/>
        <v>78.1</v>
      </c>
      <c r="BZ224" s="225"/>
      <c r="CA224" s="225" t="str">
        <f>$AY224*Assembly!X$4+$AZ224*Assembly!X$5+$BA224*Assembly!X$6+$BB224*Assembly!X$7+$BC224*Assembly!X$8+$BD224*Assembly!X$9+$BE224*Assembly!X$10+$BF224*Assembly!X$11+$BG224*Assembly!X$12+$BH224*Assembly!X$13+$BI224*Assembly!X$14+$BJ224*Assembly!X$15+$BK224*Assembly!X$16+$BL224*Assembly!X$17+$BM224*Assembly!X$18+$BN224*Assembly!X$19+$BO224*Assembly!X$20+$BP224*Assembly!X$21+$BQ224*Assembly!X$22+$BR224*Assembly!X$23+$BS224*Assembly!X$24</f>
        <v>46</v>
      </c>
      <c r="CB224" s="225" t="str">
        <f t="shared" si="12"/>
        <v>7,156</v>
      </c>
      <c r="CC224" s="223" t="str">
        <f t="shared" si="13"/>
        <v>0.0072</v>
      </c>
      <c r="CD224" s="243" t="str">
        <f>$AY224*Assembly!AB$4+$AZ224*Assembly!AB$5+$BA224*Assembly!AB$6+$BB224*Assembly!AB$7+$BC224*Assembly!AB$8+$BD224*Assembly!AB$9+$BE224*Assembly!AB$10+$BF224*Assembly!AB$11+$BG224*Assembly!AB$12+$BH224*Assembly!AB$13+$BI224*Assembly!AB$14+$BJ224*Assembly!AB$15+$BK224*Assembly!AB$16+$BL224*Assembly!AB$17+$BM224*Assembly!AB$18+$BN224*Assembly!AB$19+$BO224*Assembly!AB$20+$BP224*Assembly!AB$21+$BQ224*Assembly!AB$22+$BR224*Assembly!AB$23+$BS224*Assembly!AB$24</f>
        <v>210</v>
      </c>
      <c r="CE224" s="256" t="str">
        <f>$AY224*Assembly!M$4+$AZ224*Assembly!M$5+$BA224*Assembly!M$6+$BB224*Assembly!M$7+$BC224*Assembly!M$8+$BD224*Assembly!M$9+$BE224*Assembly!M$10+$BF224*Assembly!M$11+$BG224*Assembly!M$12+$BH224*Assembly!M$13+$BI224*Assembly!M$14+$BJ224*Assembly!M$15+$BK224*Assembly!M$16+$BL224*Assembly!M$17+$BM224*Assembly!M$18+$BN224*Assembly!M$19+$BO224*Assembly!M$20+$BP224*Assembly!M$21+$BQ224*Assembly!M$22+$BR224*Assembly!M$23+$BS224*Assembly!M$24</f>
        <v>726</v>
      </c>
      <c r="CF224" s="256" t="str">
        <f>$AY224*Assembly!N$4+$AZ224*Assembly!N$5+$BA224*Assembly!N$6+$BB224*Assembly!N$7+$BC224*Assembly!N$8+$BD224*Assembly!N$9+$BE224*Assembly!N$10+$BF224*Assembly!N$11+$BG224*Assembly!N$12+$BH224*Assembly!N$13+$BI224*Assembly!N$14+$BJ224*Assembly!N$15+$BK224*Assembly!N$16+$BL224*Assembly!N$17+$BM224*Assembly!N$18+$BN224*Assembly!N$19+$BO224*Assembly!N$20+$BP224*Assembly!N$21+$BQ224*Assembly!N$22+$BR224*Assembly!N$23+$BS224*Assembly!N$24</f>
        <v>40</v>
      </c>
      <c r="CG224" s="256" t="str">
        <f>$AY224*Assembly!O$4+$AZ224*Assembly!O$5+$BA224*Assembly!O$6+$BB224*Assembly!O$7+$BC224*Assembly!O$8+$BD224*Assembly!O$9+$BE224*Assembly!O$10+$BF224*Assembly!O$11+$BG224*Assembly!O$12+$BH224*Assembly!O$13+$BI224*Assembly!O$14+$BJ224*Assembly!O$15+$BK224*Assembly!O$16+$BL224*Assembly!O$17+$BM224*Assembly!O$18+$BN224*Assembly!O$19+$BO224*Assembly!O$20+$BP224*Assembly!O$21+$BQ224*Assembly!O$22+$BR224*Assembly!O$23+$BS224*Assembly!O$24</f>
        <v>24</v>
      </c>
      <c r="CH224" s="254" t="str">
        <f>$AY224*Assembly!P$4+$AZ224*Assembly!P$5+$BA224*Assembly!P$6+$BB224*Assembly!P$7+$BC224*Assembly!P$8+$BD224*Assembly!P$9+$BE224*Assembly!P$10+$BF224*Assembly!P$11+$BG224*Assembly!P$12+$BH224*Assembly!P$13+$BI224*Assembly!P$14+$BJ224*Assembly!P$15+$BK224*Assembly!P$16+$BL224*Assembly!P$17+$BM224*Assembly!P$18+$BN224*Assembly!P$19+$BO224*Assembly!P$20+$BP224*Assembly!P$21+$BQ224*Assembly!P$22+$BR224*Assembly!P$23+$BS224*Assembly!P$24</f>
        <v>0</v>
      </c>
      <c r="CI224" s="254" t="str">
        <f>$AY224*Assembly!Q$4+$AZ224*Assembly!Q$5+$BA224*Assembly!Q$6+$BB224*Assembly!Q$7+$BC224*Assembly!Q$8+$BD224*Assembly!Q$9+$BE224*Assembly!Q$10+$BF224*Assembly!Q$11+$BG224*Assembly!Q$12+$BH224*Assembly!Q$13+$BI224*Assembly!Q$14+$BJ224*Assembly!Q$15+$BK224*Assembly!Q$16+$BL224*Assembly!Q$17+$BM224*Assembly!Q$18+$BN224*Assembly!Q$19+$BO224*Assembly!Q$20+$BP224*Assembly!Q$21+$BQ224*Assembly!Q$22+$BR224*Assembly!Q$23+$BS224*Assembly!Q$24</f>
        <v>0</v>
      </c>
      <c r="CJ224" s="256" t="str">
        <f>$AY224*Assembly!R$4+$AZ224*Assembly!R$5+$BA224*Assembly!R$6+$BB224*Assembly!R$7+$BC224*Assembly!R$8+$BD224*Assembly!R$9+$BE224*Assembly!R$10+$BF224*Assembly!R$11+$BG224*Assembly!R$12+$BH224*Assembly!R$13+$BI224*Assembly!R$14+$BJ224*Assembly!R$15+$BK224*Assembly!R$16+$BL224*Assembly!R$17+$BM224*Assembly!R$18+$BN224*Assembly!R$19+$BO224*Assembly!R$20+$BP224*Assembly!R$21+$BQ224*Assembly!R$22+$BR224*Assembly!R$23+$BS224*Assembly!R$24</f>
        <v>0</v>
      </c>
      <c r="CK224" s="254" t="str">
        <f>$AY224*Assembly!S$4+$AZ224*Assembly!S$5+$BA224*Assembly!S$6+$BB224*Assembly!S$7+$BC224*Assembly!S$8+$BD224*Assembly!S$9+$BE224*Assembly!S$10+$BF224*Assembly!S$11+$BG224*Assembly!S$12+$BH224*Assembly!S$13+$BI224*Assembly!S$14+$BJ224*Assembly!S$15+$BK224*Assembly!S$16+$BL224*Assembly!S$17+$BM224*Assembly!S$18+$BN224*Assembly!S$19+$BO224*Assembly!S$20+$BP224*Assembly!S$21+$BQ224*Assembly!S$22+$BR224*Assembly!S$23+$BS224*Assembly!S$24</f>
        <v>0</v>
      </c>
      <c r="CL224" s="254" t="str">
        <f>$AY224*Assembly!T$4+$AZ224*Assembly!T$5+$BA224*Assembly!T$6+$BB224*Assembly!T$7+$BC224*Assembly!T$8+$BD224*Assembly!T$9+$BE224*Assembly!T$10+$BF224*Assembly!T$11+$BG224*Assembly!T$12+$BH224*Assembly!T$13+$BI224*Assembly!T$14+$BJ224*Assembly!T$15+$BK224*Assembly!T$16+$BL224*Assembly!T$17+$BM224*Assembly!T$18+$BN224*Assembly!T$19+$BO224*Assembly!T$20+$BP224*Assembly!T$21+$BQ224*Assembly!T$22+$BR224*Assembly!T$23+$BS224*Assembly!T$24</f>
        <v>0</v>
      </c>
      <c r="CM224" s="254" t="str">
        <f>$AY224*Assembly!U$4+$AZ224*Assembly!U$5+$BA224*Assembly!U$6+$BB224*Assembly!U$7+$BC224*Assembly!U$8+$BD224*Assembly!U$9+$BE224*Assembly!U$10+$BF224*Assembly!U$11+$BG224*Assembly!U$12+$BH224*Assembly!U$13+$BI224*Assembly!U$14+$BJ224*Assembly!U$15+$BK224*Assembly!U$16+$BL224*Assembly!U$17+$BM224*Assembly!U$18+$BN224*Assembly!U$19+$BO224*Assembly!U$20+$BP224*Assembly!U$21+$BQ224*Assembly!U$22+$BR224*Assembly!U$23+$BS224*Assembly!U$24</f>
        <v>0</v>
      </c>
      <c r="CN224" s="256" t="str">
        <f>$AY224*Assembly!V$4+$AZ224*Assembly!V$5+$BA224*Assembly!V$6+$BB224*Assembly!V$7+$BC224*Assembly!V$8+$BD224*Assembly!V$9+$BE224*Assembly!V$10+$BF224*Assembly!V$11+$BG224*Assembly!V$12+$BH224*Assembly!V$13+$BI224*Assembly!V$14+$BJ224*Assembly!V$15+$BK224*Assembly!V$16+$BL224*Assembly!V$17+$BM224*Assembly!V$18+$BN224*Assembly!V$19+$BO224*Assembly!V$20+$BP224*Assembly!V$21+$BQ224*Assembly!V$22+$BR224*Assembly!V$23+$BS224*Assembly!V$24</f>
        <v>0</v>
      </c>
      <c r="CO224" s="256" t="str">
        <f>CE224*Refining!$F$3</f>
        <v>1,296</v>
      </c>
      <c r="CP224" s="256" t="str">
        <f>CF224*Refining!$F$4</f>
        <v>125</v>
      </c>
      <c r="CQ224" s="256" t="str">
        <f>CG224*Refining!$F$5</f>
        <v>100</v>
      </c>
      <c r="CR224" s="256" t="str">
        <f>CH224*Refining!$F$6</f>
        <v>0</v>
      </c>
      <c r="CS224" s="256" t="str">
        <f>CI224*Refining!$F$7</f>
        <v>0</v>
      </c>
      <c r="CT224" s="256" t="str">
        <f>CJ224*Refining!$F$8</f>
        <v>0</v>
      </c>
      <c r="CU224" s="256" t="str">
        <f>CK224*Refining!$F$9</f>
        <v>0</v>
      </c>
      <c r="CV224" s="256" t="str">
        <f>CL224*Refining!$F$10</f>
        <v>0</v>
      </c>
      <c r="CW224" s="256" t="str">
        <f>CM224*Refining!$F$11</f>
        <v>0</v>
      </c>
      <c r="CX224" s="256" t="str">
        <f>CN224*Refining!$F$12</f>
        <v>0</v>
      </c>
      <c r="CY224" s="248" t="str">
        <f t="shared" ref="CY224:DR224" si="904">IF(CE224 = 0, "", CE224)</f>
        <v>726</v>
      </c>
      <c r="CZ224" s="249" t="str">
        <f t="shared" si="904"/>
        <v>40</v>
      </c>
      <c r="DA224" s="249" t="str">
        <f t="shared" si="904"/>
        <v>24</v>
      </c>
      <c r="DB224" s="245" t="str">
        <f t="shared" si="904"/>
        <v/>
      </c>
      <c r="DC224" s="245" t="str">
        <f t="shared" si="904"/>
        <v/>
      </c>
      <c r="DD224" s="245" t="str">
        <f t="shared" si="904"/>
        <v/>
      </c>
      <c r="DE224" s="245" t="str">
        <f t="shared" si="904"/>
        <v/>
      </c>
      <c r="DF224" s="245" t="str">
        <f t="shared" si="904"/>
        <v/>
      </c>
      <c r="DG224" s="245" t="str">
        <f t="shared" si="904"/>
        <v/>
      </c>
      <c r="DH224" s="246" t="str">
        <f t="shared" si="904"/>
        <v/>
      </c>
      <c r="DI224" s="248" t="str">
        <f t="shared" si="904"/>
        <v>1,296</v>
      </c>
      <c r="DJ224" s="249" t="str">
        <f t="shared" si="904"/>
        <v>125</v>
      </c>
      <c r="DK224" s="249" t="str">
        <f t="shared" si="904"/>
        <v>100</v>
      </c>
      <c r="DL224" s="245" t="str">
        <f t="shared" si="904"/>
        <v/>
      </c>
      <c r="DM224" s="245" t="str">
        <f t="shared" si="904"/>
        <v/>
      </c>
      <c r="DN224" s="245" t="str">
        <f t="shared" si="904"/>
        <v/>
      </c>
      <c r="DO224" s="245" t="str">
        <f t="shared" si="904"/>
        <v/>
      </c>
      <c r="DP224" s="245" t="str">
        <f t="shared" si="904"/>
        <v/>
      </c>
      <c r="DQ224" s="245" t="str">
        <f t="shared" si="904"/>
        <v/>
      </c>
      <c r="DR224" s="246" t="str">
        <f t="shared" si="904"/>
        <v/>
      </c>
      <c r="DS224" s="248" t="str">
        <f t="shared" si="15"/>
        <v>790</v>
      </c>
      <c r="DT224" s="249" t="str">
        <f t="shared" si="16"/>
        <v>1,521</v>
      </c>
      <c r="DU224" s="225" t="str">
        <f>CY224*'Ores &amp; Ingots'!$C$3+CZ224*'Ores &amp; Ingots'!$C$4+DA224*'Ores &amp; Ingots'!$C$5+DB224*'Ores &amp; Ingots'!$C$6+DC224*'Ores &amp; Ingots'!$C$7+DD224*'Ores &amp; Ingots'!$C$8+DE224*'Ores &amp; Ingots'!$C$9+DF224*'Ores &amp; Ingots'!$C$10+DG224*'Ores &amp; Ingots'!$C$11+DH224*'Ores &amp; Ingots'!$C$12</f>
        <v>99</v>
      </c>
      <c r="DV224" s="225" t="str">
        <f>DI224*'Ores &amp; Ingots'!$B$3+DJ224*'Ores &amp; Ingots'!$B$4+DK224*'Ores &amp; Ingots'!$B$5+DL224*'Ores &amp; Ingots'!$B$6+DM224*'Ores &amp; Ingots'!$B$7+DN224*'Ores &amp; Ingots'!$B$8+DO224*'Ores &amp; Ingots'!$B$9+DP224*'Ores &amp; Ingots'!$B$10+DQ224*'Ores &amp; Ingots'!$B$11+DR224*'Ores &amp; Ingots'!$B$12</f>
        <v>563</v>
      </c>
      <c r="DW224" s="249" t="str">
        <f>CY224*Refining!$G$3+CZ224*Refining!$G$4+DA224*Refining!$G$5+DB224*Refining!$G$6+DC224*Refining!$G$7+DD224*Refining!$G$8+DE224*Refining!$G$9+DF224*Refining!$G$10+DG224*Refining!$G$11+DH224*Refining!$G$12</f>
        <v>550</v>
      </c>
      <c r="DX224" s="249" t="str">
        <f t="shared" si="17"/>
        <v>85,534</v>
      </c>
      <c r="DY224" s="250" t="str">
        <f t="shared" si="18"/>
        <v>0.0855</v>
      </c>
      <c r="DZ224" s="248" t="str">
        <f t="shared" si="19"/>
        <v>606</v>
      </c>
      <c r="EA224" s="251" t="str">
        <f t="shared" ref="EA224:EB224" si="905">DZ224/60</f>
        <v>10.1</v>
      </c>
      <c r="EB224" s="251" t="str">
        <f t="shared" si="905"/>
        <v>0.2</v>
      </c>
      <c r="EC224" s="543" t="str">
        <f t="shared" si="21"/>
        <v>0.01</v>
      </c>
      <c r="ED224" s="248" t="str">
        <f t="shared" si="22"/>
        <v>92,690</v>
      </c>
      <c r="EE224" s="251" t="str">
        <f t="shared" ref="EE224:EF224" si="906">ED224/1000</f>
        <v>92.7</v>
      </c>
      <c r="EF224" s="252" t="str">
        <f t="shared" si="906"/>
        <v>0.09</v>
      </c>
      <c r="EG224" s="544" t="str">
        <f t="shared" si="24"/>
        <v>0.0927</v>
      </c>
      <c r="EH224" s="225" t="s">
        <v>12</v>
      </c>
    </row>
    <row r="225">
      <c r="A225" s="33"/>
      <c r="B225" s="116" t="s">
        <v>1080</v>
      </c>
      <c r="C225" s="227" t="s">
        <v>886</v>
      </c>
      <c r="D225" s="227">
        <v>1.0</v>
      </c>
      <c r="E225" s="227">
        <v>1.0</v>
      </c>
      <c r="F225" s="227">
        <v>1.0</v>
      </c>
      <c r="G225" s="253" t="str">
        <f t="shared" si="5"/>
        <v>15.6</v>
      </c>
      <c r="H225" s="254">
        <v>5.0</v>
      </c>
      <c r="I225" s="254">
        <v>12.5</v>
      </c>
      <c r="J225" s="254" t="str">
        <f>H225/Main!$D$9</f>
        <v>5</v>
      </c>
      <c r="K225" s="254" t="str">
        <f>I225/Main!$D$10</f>
        <v>12.5</v>
      </c>
      <c r="L225" s="254" t="str">
        <f t="shared" si="6"/>
        <v>2.5</v>
      </c>
      <c r="M225" s="254">
        <v>1.0</v>
      </c>
      <c r="N225" s="255"/>
      <c r="O225" s="255"/>
      <c r="P225" s="255"/>
      <c r="Q225" s="256"/>
      <c r="R225" s="255"/>
      <c r="S225" s="257"/>
      <c r="T225" s="257"/>
      <c r="U225" s="255"/>
      <c r="V225" s="255"/>
      <c r="W225" s="257"/>
      <c r="X225" s="257"/>
      <c r="Y225" s="255"/>
      <c r="Z225" s="255"/>
      <c r="AA225" s="255"/>
      <c r="AB225" s="255"/>
      <c r="AC225" s="335" t="s">
        <v>12</v>
      </c>
      <c r="AD225" s="309">
        <v>55.0</v>
      </c>
      <c r="AE225" s="225">
        <v>0.0</v>
      </c>
      <c r="AF225" s="225">
        <v>0.0</v>
      </c>
      <c r="AG225" s="225">
        <v>0.0</v>
      </c>
      <c r="AH225" s="225">
        <v>0.0</v>
      </c>
      <c r="AI225" s="225">
        <v>0.0</v>
      </c>
      <c r="AJ225" s="225">
        <v>0.0</v>
      </c>
      <c r="AK225" s="225">
        <v>0.0</v>
      </c>
      <c r="AL225" s="225">
        <v>0.0</v>
      </c>
      <c r="AM225" s="225">
        <v>0.0</v>
      </c>
      <c r="AN225" s="225">
        <v>0.0</v>
      </c>
      <c r="AO225" s="225">
        <v>15.0</v>
      </c>
      <c r="AP225" s="225">
        <v>0.0</v>
      </c>
      <c r="AQ225" s="225">
        <v>0.0</v>
      </c>
      <c r="AR225" s="225">
        <v>0.0</v>
      </c>
      <c r="AS225" s="225">
        <v>0.0</v>
      </c>
      <c r="AT225" s="225">
        <v>0.0</v>
      </c>
      <c r="AU225" s="225">
        <v>0.0</v>
      </c>
      <c r="AV225" s="225">
        <v>0.0</v>
      </c>
      <c r="AW225" s="225">
        <v>0.0</v>
      </c>
      <c r="AX225" s="225">
        <v>0.0</v>
      </c>
      <c r="AY225" s="553" t="str">
        <f t="shared" ref="AY225:BS225" si="907">IF(AD225 = 0, "", AD225)</f>
        <v>55</v>
      </c>
      <c r="AZ225" s="227" t="str">
        <f t="shared" si="907"/>
        <v/>
      </c>
      <c r="BA225" s="227" t="str">
        <f t="shared" si="907"/>
        <v/>
      </c>
      <c r="BB225" s="227" t="str">
        <f t="shared" si="907"/>
        <v/>
      </c>
      <c r="BC225" s="227" t="str">
        <f t="shared" si="907"/>
        <v/>
      </c>
      <c r="BD225" s="227" t="str">
        <f t="shared" si="907"/>
        <v/>
      </c>
      <c r="BE225" s="227" t="str">
        <f t="shared" si="907"/>
        <v/>
      </c>
      <c r="BF225" s="227" t="str">
        <f t="shared" si="907"/>
        <v/>
      </c>
      <c r="BG225" s="227" t="str">
        <f t="shared" si="907"/>
        <v/>
      </c>
      <c r="BH225" s="227" t="str">
        <f t="shared" si="907"/>
        <v/>
      </c>
      <c r="BI225" s="227" t="str">
        <f t="shared" si="907"/>
        <v/>
      </c>
      <c r="BJ225" s="225" t="str">
        <f t="shared" si="907"/>
        <v>15</v>
      </c>
      <c r="BK225" s="227" t="str">
        <f t="shared" si="907"/>
        <v/>
      </c>
      <c r="BL225" s="227" t="str">
        <f t="shared" si="907"/>
        <v/>
      </c>
      <c r="BM225" s="227" t="str">
        <f t="shared" si="907"/>
        <v/>
      </c>
      <c r="BN225" s="227" t="str">
        <f t="shared" si="907"/>
        <v/>
      </c>
      <c r="BO225" s="227" t="str">
        <f t="shared" si="907"/>
        <v/>
      </c>
      <c r="BP225" s="227" t="str">
        <f t="shared" si="907"/>
        <v/>
      </c>
      <c r="BQ225" s="227" t="str">
        <f t="shared" si="907"/>
        <v/>
      </c>
      <c r="BR225" s="227" t="str">
        <f t="shared" si="907"/>
        <v/>
      </c>
      <c r="BS225" s="238" t="str">
        <f t="shared" si="907"/>
        <v/>
      </c>
      <c r="BT225" s="239" t="str">
        <f>$AY225*Assembly!Y$4+$AZ225*Assembly!Y$5+$BA225*Assembly!Y$6+$BB225*Assembly!Y$7+$BC225*Assembly!Y$8+$BD225*Assembly!Y$9+$BE225*Assembly!Y$10+$BF225*Assembly!Y$11+$BG225*Assembly!Y$12+$BH225*Assembly!Y$13+$BI225*Assembly!Y$14+$BJ225*Assembly!Y$15+$BK225*Assembly!Y$16+$BL225*Assembly!Y$17+$BM225*Assembly!Y$18+$BN225*Assembly!Y$19+$BO225*Assembly!Y$20+$BP225*Assembly!Y$21+$BQ225*Assembly!Y$22+$BR225*Assembly!Y$23+$BS225*Assembly!Y$24</f>
        <v>1,190</v>
      </c>
      <c r="BU225" s="225" t="str">
        <f t="shared" si="8"/>
        <v>76</v>
      </c>
      <c r="BV225" s="225" t="str">
        <f>$AY225*Assembly!AC$4+$AZ225*Assembly!AC$5+$BA225*Assembly!AC$6+$BB225*Assembly!AC$7+$BC225*Assembly!AC$8+$BD225*Assembly!AC$9+$BE225*Assembly!AC$10+$BF225*Assembly!AC$11+$BG225*Assembly!AC$12+$BH225*Assembly!AC$13+$BI225*Assembly!AC$14+$BJ225*Assembly!AC$15+$BK225*Assembly!AC$16+$BL225*Assembly!AC$17+$BM225*Assembly!AC$18+$BN225*Assembly!AC$19+$BO225*Assembly!AC$20+$BP225*Assembly!AC$21+$BQ225*Assembly!AC$22+$BR225*Assembly!AC$23+$BS225*Assembly!AC$24</f>
        <v>5,950</v>
      </c>
      <c r="BW225" s="240" t="str">
        <f t="shared" si="9"/>
        <v>5.00</v>
      </c>
      <c r="BX225" s="241" t="str">
        <f t="shared" si="10"/>
        <v>381</v>
      </c>
      <c r="BY225" s="242" t="str">
        <f t="shared" si="11"/>
        <v>78.1</v>
      </c>
      <c r="BZ225" s="225"/>
      <c r="CA225" s="225" t="str">
        <f>$AY225*Assembly!X$4+$AZ225*Assembly!X$5+$BA225*Assembly!X$6+$BB225*Assembly!X$7+$BC225*Assembly!X$8+$BD225*Assembly!X$9+$BE225*Assembly!X$10+$BF225*Assembly!X$11+$BG225*Assembly!X$12+$BH225*Assembly!X$13+$BI225*Assembly!X$14+$BJ225*Assembly!X$15+$BK225*Assembly!X$16+$BL225*Assembly!X$17+$BM225*Assembly!X$18+$BN225*Assembly!X$19+$BO225*Assembly!X$20+$BP225*Assembly!X$21+$BQ225*Assembly!X$22+$BR225*Assembly!X$23+$BS225*Assembly!X$24</f>
        <v>85</v>
      </c>
      <c r="CB225" s="225" t="str">
        <f t="shared" si="12"/>
        <v>13,222</v>
      </c>
      <c r="CC225" s="223" t="str">
        <f t="shared" si="13"/>
        <v>0.0132</v>
      </c>
      <c r="CD225" s="243" t="str">
        <f>$AY225*Assembly!AB$4+$AZ225*Assembly!AB$5+$BA225*Assembly!AB$6+$BB225*Assembly!AB$7+$BC225*Assembly!AB$8+$BD225*Assembly!AB$9+$BE225*Assembly!AB$10+$BF225*Assembly!AB$11+$BG225*Assembly!AB$12+$BH225*Assembly!AB$13+$BI225*Assembly!AB$14+$BJ225*Assembly!AB$15+$BK225*Assembly!AB$16+$BL225*Assembly!AB$17+$BM225*Assembly!AB$18+$BN225*Assembly!AB$19+$BO225*Assembly!AB$20+$BP225*Assembly!AB$21+$BQ225*Assembly!AB$22+$BR225*Assembly!AB$23+$BS225*Assembly!AB$24</f>
        <v>390</v>
      </c>
      <c r="CE225" s="256" t="str">
        <f>$AY225*Assembly!M$4+$AZ225*Assembly!M$5+$BA225*Assembly!M$6+$BB225*Assembly!M$7+$BC225*Assembly!M$8+$BD225*Assembly!M$9+$BE225*Assembly!M$10+$BF225*Assembly!M$11+$BG225*Assembly!M$12+$BH225*Assembly!M$13+$BI225*Assembly!M$14+$BJ225*Assembly!M$15+$BK225*Assembly!M$16+$BL225*Assembly!M$17+$BM225*Assembly!M$18+$BN225*Assembly!M$19+$BO225*Assembly!M$20+$BP225*Assembly!M$21+$BQ225*Assembly!M$22+$BR225*Assembly!M$23+$BS225*Assembly!M$24</f>
        <v>1,335</v>
      </c>
      <c r="CF225" s="256" t="str">
        <f>$AY225*Assembly!N$4+$AZ225*Assembly!N$5+$BA225*Assembly!N$6+$BB225*Assembly!N$7+$BC225*Assembly!N$8+$BD225*Assembly!N$9+$BE225*Assembly!N$10+$BF225*Assembly!N$11+$BG225*Assembly!N$12+$BH225*Assembly!N$13+$BI225*Assembly!N$14+$BJ225*Assembly!N$15+$BK225*Assembly!N$16+$BL225*Assembly!N$17+$BM225*Assembly!N$18+$BN225*Assembly!N$19+$BO225*Assembly!N$20+$BP225*Assembly!N$21+$BQ225*Assembly!N$22+$BR225*Assembly!N$23+$BS225*Assembly!N$24</f>
        <v>75</v>
      </c>
      <c r="CG225" s="256" t="str">
        <f>$AY225*Assembly!O$4+$AZ225*Assembly!O$5+$BA225*Assembly!O$6+$BB225*Assembly!O$7+$BC225*Assembly!O$8+$BD225*Assembly!O$9+$BE225*Assembly!O$10+$BF225*Assembly!O$11+$BG225*Assembly!O$12+$BH225*Assembly!O$13+$BI225*Assembly!O$14+$BJ225*Assembly!O$15+$BK225*Assembly!O$16+$BL225*Assembly!O$17+$BM225*Assembly!O$18+$BN225*Assembly!O$19+$BO225*Assembly!O$20+$BP225*Assembly!O$21+$BQ225*Assembly!O$22+$BR225*Assembly!O$23+$BS225*Assembly!O$24</f>
        <v>45</v>
      </c>
      <c r="CH225" s="254" t="str">
        <f>$AY225*Assembly!P$4+$AZ225*Assembly!P$5+$BA225*Assembly!P$6+$BB225*Assembly!P$7+$BC225*Assembly!P$8+$BD225*Assembly!P$9+$BE225*Assembly!P$10+$BF225*Assembly!P$11+$BG225*Assembly!P$12+$BH225*Assembly!P$13+$BI225*Assembly!P$14+$BJ225*Assembly!P$15+$BK225*Assembly!P$16+$BL225*Assembly!P$17+$BM225*Assembly!P$18+$BN225*Assembly!P$19+$BO225*Assembly!P$20+$BP225*Assembly!P$21+$BQ225*Assembly!P$22+$BR225*Assembly!P$23+$BS225*Assembly!P$24</f>
        <v>0</v>
      </c>
      <c r="CI225" s="254" t="str">
        <f>$AY225*Assembly!Q$4+$AZ225*Assembly!Q$5+$BA225*Assembly!Q$6+$BB225*Assembly!Q$7+$BC225*Assembly!Q$8+$BD225*Assembly!Q$9+$BE225*Assembly!Q$10+$BF225*Assembly!Q$11+$BG225*Assembly!Q$12+$BH225*Assembly!Q$13+$BI225*Assembly!Q$14+$BJ225*Assembly!Q$15+$BK225*Assembly!Q$16+$BL225*Assembly!Q$17+$BM225*Assembly!Q$18+$BN225*Assembly!Q$19+$BO225*Assembly!Q$20+$BP225*Assembly!Q$21+$BQ225*Assembly!Q$22+$BR225*Assembly!Q$23+$BS225*Assembly!Q$24</f>
        <v>0</v>
      </c>
      <c r="CJ225" s="256" t="str">
        <f>$AY225*Assembly!R$4+$AZ225*Assembly!R$5+$BA225*Assembly!R$6+$BB225*Assembly!R$7+$BC225*Assembly!R$8+$BD225*Assembly!R$9+$BE225*Assembly!R$10+$BF225*Assembly!R$11+$BG225*Assembly!R$12+$BH225*Assembly!R$13+$BI225*Assembly!R$14+$BJ225*Assembly!R$15+$BK225*Assembly!R$16+$BL225*Assembly!R$17+$BM225*Assembly!R$18+$BN225*Assembly!R$19+$BO225*Assembly!R$20+$BP225*Assembly!R$21+$BQ225*Assembly!R$22+$BR225*Assembly!R$23+$BS225*Assembly!R$24</f>
        <v>0</v>
      </c>
      <c r="CK225" s="254" t="str">
        <f>$AY225*Assembly!S$4+$AZ225*Assembly!S$5+$BA225*Assembly!S$6+$BB225*Assembly!S$7+$BC225*Assembly!S$8+$BD225*Assembly!S$9+$BE225*Assembly!S$10+$BF225*Assembly!S$11+$BG225*Assembly!S$12+$BH225*Assembly!S$13+$BI225*Assembly!S$14+$BJ225*Assembly!S$15+$BK225*Assembly!S$16+$BL225*Assembly!S$17+$BM225*Assembly!S$18+$BN225*Assembly!S$19+$BO225*Assembly!S$20+$BP225*Assembly!S$21+$BQ225*Assembly!S$22+$BR225*Assembly!S$23+$BS225*Assembly!S$24</f>
        <v>0</v>
      </c>
      <c r="CL225" s="254" t="str">
        <f>$AY225*Assembly!T$4+$AZ225*Assembly!T$5+$BA225*Assembly!T$6+$BB225*Assembly!T$7+$BC225*Assembly!T$8+$BD225*Assembly!T$9+$BE225*Assembly!T$10+$BF225*Assembly!T$11+$BG225*Assembly!T$12+$BH225*Assembly!T$13+$BI225*Assembly!T$14+$BJ225*Assembly!T$15+$BK225*Assembly!T$16+$BL225*Assembly!T$17+$BM225*Assembly!T$18+$BN225*Assembly!T$19+$BO225*Assembly!T$20+$BP225*Assembly!T$21+$BQ225*Assembly!T$22+$BR225*Assembly!T$23+$BS225*Assembly!T$24</f>
        <v>0</v>
      </c>
      <c r="CM225" s="254" t="str">
        <f>$AY225*Assembly!U$4+$AZ225*Assembly!U$5+$BA225*Assembly!U$6+$BB225*Assembly!U$7+$BC225*Assembly!U$8+$BD225*Assembly!U$9+$BE225*Assembly!U$10+$BF225*Assembly!U$11+$BG225*Assembly!U$12+$BH225*Assembly!U$13+$BI225*Assembly!U$14+$BJ225*Assembly!U$15+$BK225*Assembly!U$16+$BL225*Assembly!U$17+$BM225*Assembly!U$18+$BN225*Assembly!U$19+$BO225*Assembly!U$20+$BP225*Assembly!U$21+$BQ225*Assembly!U$22+$BR225*Assembly!U$23+$BS225*Assembly!U$24</f>
        <v>0</v>
      </c>
      <c r="CN225" s="256" t="str">
        <f>$AY225*Assembly!V$4+$AZ225*Assembly!V$5+$BA225*Assembly!V$6+$BB225*Assembly!V$7+$BC225*Assembly!V$8+$BD225*Assembly!V$9+$BE225*Assembly!V$10+$BF225*Assembly!V$11+$BG225*Assembly!V$12+$BH225*Assembly!V$13+$BI225*Assembly!V$14+$BJ225*Assembly!V$15+$BK225*Assembly!V$16+$BL225*Assembly!V$17+$BM225*Assembly!V$18+$BN225*Assembly!V$19+$BO225*Assembly!V$20+$BP225*Assembly!V$21+$BQ225*Assembly!V$22+$BR225*Assembly!V$23+$BS225*Assembly!V$24</f>
        <v>0</v>
      </c>
      <c r="CO225" s="256" t="str">
        <f>CE225*Refining!$F$3</f>
        <v>2,384</v>
      </c>
      <c r="CP225" s="256" t="str">
        <f>CF225*Refining!$F$4</f>
        <v>234</v>
      </c>
      <c r="CQ225" s="256" t="str">
        <f>CG225*Refining!$F$5</f>
        <v>188</v>
      </c>
      <c r="CR225" s="256" t="str">
        <f>CH225*Refining!$F$6</f>
        <v>0</v>
      </c>
      <c r="CS225" s="256" t="str">
        <f>CI225*Refining!$F$7</f>
        <v>0</v>
      </c>
      <c r="CT225" s="256" t="str">
        <f>CJ225*Refining!$F$8</f>
        <v>0</v>
      </c>
      <c r="CU225" s="256" t="str">
        <f>CK225*Refining!$F$9</f>
        <v>0</v>
      </c>
      <c r="CV225" s="256" t="str">
        <f>CL225*Refining!$F$10</f>
        <v>0</v>
      </c>
      <c r="CW225" s="256" t="str">
        <f>CM225*Refining!$F$11</f>
        <v>0</v>
      </c>
      <c r="CX225" s="256" t="str">
        <f>CN225*Refining!$F$12</f>
        <v>0</v>
      </c>
      <c r="CY225" s="248" t="str">
        <f t="shared" ref="CY225:DR225" si="908">IF(CE225 = 0, "", CE225)</f>
        <v>1,335</v>
      </c>
      <c r="CZ225" s="249" t="str">
        <f t="shared" si="908"/>
        <v>75</v>
      </c>
      <c r="DA225" s="249" t="str">
        <f t="shared" si="908"/>
        <v>45</v>
      </c>
      <c r="DB225" s="245" t="str">
        <f t="shared" si="908"/>
        <v/>
      </c>
      <c r="DC225" s="245" t="str">
        <f t="shared" si="908"/>
        <v/>
      </c>
      <c r="DD225" s="245" t="str">
        <f t="shared" si="908"/>
        <v/>
      </c>
      <c r="DE225" s="245" t="str">
        <f t="shared" si="908"/>
        <v/>
      </c>
      <c r="DF225" s="245" t="str">
        <f t="shared" si="908"/>
        <v/>
      </c>
      <c r="DG225" s="245" t="str">
        <f t="shared" si="908"/>
        <v/>
      </c>
      <c r="DH225" s="246" t="str">
        <f t="shared" si="908"/>
        <v/>
      </c>
      <c r="DI225" s="248" t="str">
        <f t="shared" si="908"/>
        <v>2,384</v>
      </c>
      <c r="DJ225" s="249" t="str">
        <f t="shared" si="908"/>
        <v>234</v>
      </c>
      <c r="DK225" s="249" t="str">
        <f t="shared" si="908"/>
        <v>188</v>
      </c>
      <c r="DL225" s="245" t="str">
        <f t="shared" si="908"/>
        <v/>
      </c>
      <c r="DM225" s="245" t="str">
        <f t="shared" si="908"/>
        <v/>
      </c>
      <c r="DN225" s="245" t="str">
        <f t="shared" si="908"/>
        <v/>
      </c>
      <c r="DO225" s="245" t="str">
        <f t="shared" si="908"/>
        <v/>
      </c>
      <c r="DP225" s="245" t="str">
        <f t="shared" si="908"/>
        <v/>
      </c>
      <c r="DQ225" s="245" t="str">
        <f t="shared" si="908"/>
        <v/>
      </c>
      <c r="DR225" s="246" t="str">
        <f t="shared" si="908"/>
        <v/>
      </c>
      <c r="DS225" s="248" t="str">
        <f t="shared" si="15"/>
        <v>1,455</v>
      </c>
      <c r="DT225" s="249" t="str">
        <f t="shared" si="16"/>
        <v>2,806</v>
      </c>
      <c r="DU225" s="225" t="str">
        <f>CY225*'Ores &amp; Ingots'!$C$3+CZ225*'Ores &amp; Ingots'!$C$4+DA225*'Ores &amp; Ingots'!$C$5+DB225*'Ores &amp; Ingots'!$C$6+DC225*'Ores &amp; Ingots'!$C$7+DD225*'Ores &amp; Ingots'!$C$8+DE225*'Ores &amp; Ingots'!$C$9+DF225*'Ores &amp; Ingots'!$C$10+DG225*'Ores &amp; Ingots'!$C$11+DH225*'Ores &amp; Ingots'!$C$12</f>
        <v>183</v>
      </c>
      <c r="DV225" s="225" t="str">
        <f>DI225*'Ores &amp; Ingots'!$B$3+DJ225*'Ores &amp; Ingots'!$B$4+DK225*'Ores &amp; Ingots'!$B$5+DL225*'Ores &amp; Ingots'!$B$6+DM225*'Ores &amp; Ingots'!$B$7+DN225*'Ores &amp; Ingots'!$B$8+DO225*'Ores &amp; Ingots'!$B$9+DP225*'Ores &amp; Ingots'!$B$10+DQ225*'Ores &amp; Ingots'!$B$11+DR225*'Ores &amp; Ingots'!$B$12</f>
        <v>1,038</v>
      </c>
      <c r="DW225" s="249" t="str">
        <f>CY225*Refining!$G$3+CZ225*Refining!$G$4+DA225*Refining!$G$5+DB225*Refining!$G$6+DC225*Refining!$G$7+DD225*Refining!$G$8+DE225*Refining!$G$9+DF225*Refining!$G$10+DG225*Refining!$G$11+DH225*Refining!$G$12</f>
        <v>1,029</v>
      </c>
      <c r="DX225" s="249" t="str">
        <f t="shared" si="17"/>
        <v>160,096</v>
      </c>
      <c r="DY225" s="250" t="str">
        <f t="shared" si="18"/>
        <v>0.1601</v>
      </c>
      <c r="DZ225" s="248" t="str">
        <f t="shared" si="19"/>
        <v>1,119</v>
      </c>
      <c r="EA225" s="251" t="str">
        <f t="shared" ref="EA225:EB225" si="909">DZ225/60</f>
        <v>18.7</v>
      </c>
      <c r="EB225" s="251" t="str">
        <f t="shared" si="909"/>
        <v>0.3</v>
      </c>
      <c r="EC225" s="543" t="str">
        <f t="shared" si="21"/>
        <v>0.01</v>
      </c>
      <c r="ED225" s="248" t="str">
        <f t="shared" si="22"/>
        <v>173,318</v>
      </c>
      <c r="EE225" s="251" t="str">
        <f t="shared" ref="EE225:EF225" si="910">ED225/1000</f>
        <v>173.3</v>
      </c>
      <c r="EF225" s="252" t="str">
        <f t="shared" si="910"/>
        <v>0.17</v>
      </c>
      <c r="EG225" s="544" t="str">
        <f t="shared" si="24"/>
        <v>0.1733</v>
      </c>
      <c r="EH225" s="225" t="s">
        <v>12</v>
      </c>
    </row>
    <row r="226">
      <c r="A226" s="33"/>
      <c r="B226" s="116" t="s">
        <v>1081</v>
      </c>
      <c r="C226" s="227" t="s">
        <v>886</v>
      </c>
      <c r="D226" s="227">
        <v>1.0</v>
      </c>
      <c r="E226" s="227">
        <v>1.0</v>
      </c>
      <c r="F226" s="227">
        <v>1.0</v>
      </c>
      <c r="G226" s="253" t="str">
        <f t="shared" si="5"/>
        <v>15.6</v>
      </c>
      <c r="H226" s="254">
        <v>3.0</v>
      </c>
      <c r="I226" s="254">
        <v>7.5</v>
      </c>
      <c r="J226" s="254" t="str">
        <f>H226/Main!$D$9</f>
        <v>3</v>
      </c>
      <c r="K226" s="254" t="str">
        <f>I226/Main!$D$10</f>
        <v>7.5</v>
      </c>
      <c r="L226" s="254" t="str">
        <f t="shared" si="6"/>
        <v>2.5</v>
      </c>
      <c r="M226" s="254">
        <v>1.0</v>
      </c>
      <c r="N226" s="255"/>
      <c r="O226" s="255"/>
      <c r="P226" s="255"/>
      <c r="Q226" s="256"/>
      <c r="R226" s="255"/>
      <c r="S226" s="257"/>
      <c r="T226" s="257"/>
      <c r="U226" s="255"/>
      <c r="V226" s="255"/>
      <c r="W226" s="257"/>
      <c r="X226" s="257"/>
      <c r="Y226" s="255"/>
      <c r="Z226" s="255"/>
      <c r="AA226" s="255"/>
      <c r="AB226" s="255"/>
      <c r="AC226" s="335" t="s">
        <v>12</v>
      </c>
      <c r="AD226" s="309">
        <v>19.0</v>
      </c>
      <c r="AE226" s="225">
        <v>0.0</v>
      </c>
      <c r="AF226" s="225">
        <v>0.0</v>
      </c>
      <c r="AG226" s="225">
        <v>0.0</v>
      </c>
      <c r="AH226" s="225">
        <v>0.0</v>
      </c>
      <c r="AI226" s="225">
        <v>0.0</v>
      </c>
      <c r="AJ226" s="225">
        <v>0.0</v>
      </c>
      <c r="AK226" s="225">
        <v>0.0</v>
      </c>
      <c r="AL226" s="225">
        <v>0.0</v>
      </c>
      <c r="AM226" s="225">
        <v>0.0</v>
      </c>
      <c r="AN226" s="225">
        <v>0.0</v>
      </c>
      <c r="AO226" s="225">
        <v>6.0</v>
      </c>
      <c r="AP226" s="225">
        <v>0.0</v>
      </c>
      <c r="AQ226" s="225">
        <v>0.0</v>
      </c>
      <c r="AR226" s="225">
        <v>0.0</v>
      </c>
      <c r="AS226" s="225">
        <v>0.0</v>
      </c>
      <c r="AT226" s="225">
        <v>0.0</v>
      </c>
      <c r="AU226" s="225">
        <v>0.0</v>
      </c>
      <c r="AV226" s="225">
        <v>0.0</v>
      </c>
      <c r="AW226" s="225">
        <v>0.0</v>
      </c>
      <c r="AX226" s="225">
        <v>0.0</v>
      </c>
      <c r="AY226" s="553" t="str">
        <f t="shared" ref="AY226:BS226" si="911">IF(AD226 = 0, "", AD226)</f>
        <v>19</v>
      </c>
      <c r="AZ226" s="227" t="str">
        <f t="shared" si="911"/>
        <v/>
      </c>
      <c r="BA226" s="227" t="str">
        <f t="shared" si="911"/>
        <v/>
      </c>
      <c r="BB226" s="227" t="str">
        <f t="shared" si="911"/>
        <v/>
      </c>
      <c r="BC226" s="227" t="str">
        <f t="shared" si="911"/>
        <v/>
      </c>
      <c r="BD226" s="227" t="str">
        <f t="shared" si="911"/>
        <v/>
      </c>
      <c r="BE226" s="227" t="str">
        <f t="shared" si="911"/>
        <v/>
      </c>
      <c r="BF226" s="227" t="str">
        <f t="shared" si="911"/>
        <v/>
      </c>
      <c r="BG226" s="227" t="str">
        <f t="shared" si="911"/>
        <v/>
      </c>
      <c r="BH226" s="227" t="str">
        <f t="shared" si="911"/>
        <v/>
      </c>
      <c r="BI226" s="227" t="str">
        <f t="shared" si="911"/>
        <v/>
      </c>
      <c r="BJ226" s="225" t="str">
        <f t="shared" si="911"/>
        <v>6</v>
      </c>
      <c r="BK226" s="227" t="str">
        <f t="shared" si="911"/>
        <v/>
      </c>
      <c r="BL226" s="227" t="str">
        <f t="shared" si="911"/>
        <v/>
      </c>
      <c r="BM226" s="227" t="str">
        <f t="shared" si="911"/>
        <v/>
      </c>
      <c r="BN226" s="227" t="str">
        <f t="shared" si="911"/>
        <v/>
      </c>
      <c r="BO226" s="227" t="str">
        <f t="shared" si="911"/>
        <v/>
      </c>
      <c r="BP226" s="227" t="str">
        <f t="shared" si="911"/>
        <v/>
      </c>
      <c r="BQ226" s="227" t="str">
        <f t="shared" si="911"/>
        <v/>
      </c>
      <c r="BR226" s="227" t="str">
        <f t="shared" si="911"/>
        <v/>
      </c>
      <c r="BS226" s="238" t="str">
        <f t="shared" si="911"/>
        <v/>
      </c>
      <c r="BT226" s="239" t="str">
        <f>$AY226*Assembly!Y$4+$AZ226*Assembly!Y$5+$BA226*Assembly!Y$6+$BB226*Assembly!Y$7+$BC226*Assembly!Y$8+$BD226*Assembly!Y$9+$BE226*Assembly!Y$10+$BF226*Assembly!Y$11+$BG226*Assembly!Y$12+$BH226*Assembly!Y$13+$BI226*Assembly!Y$14+$BJ226*Assembly!Y$15+$BK226*Assembly!Y$16+$BL226*Assembly!Y$17+$BM226*Assembly!Y$18+$BN226*Assembly!Y$19+$BO226*Assembly!Y$20+$BP226*Assembly!Y$21+$BQ226*Assembly!Y$22+$BR226*Assembly!Y$23+$BS226*Assembly!Y$24</f>
        <v>416</v>
      </c>
      <c r="BU226" s="225" t="str">
        <f t="shared" si="8"/>
        <v>27</v>
      </c>
      <c r="BV226" s="225" t="str">
        <f>$AY226*Assembly!AC$4+$AZ226*Assembly!AC$5+$BA226*Assembly!AC$6+$BB226*Assembly!AC$7+$BC226*Assembly!AC$8+$BD226*Assembly!AC$9+$BE226*Assembly!AC$10+$BF226*Assembly!AC$11+$BG226*Assembly!AC$12+$BH226*Assembly!AC$13+$BI226*Assembly!AC$14+$BJ226*Assembly!AC$15+$BK226*Assembly!AC$16+$BL226*Assembly!AC$17+$BM226*Assembly!AC$18+$BN226*Assembly!AC$19+$BO226*Assembly!AC$20+$BP226*Assembly!AC$21+$BQ226*Assembly!AC$22+$BR226*Assembly!AC$23+$BS226*Assembly!AC$24</f>
        <v>2,080</v>
      </c>
      <c r="BW226" s="240" t="str">
        <f t="shared" si="9"/>
        <v>5.00</v>
      </c>
      <c r="BX226" s="241" t="str">
        <f t="shared" si="10"/>
        <v>133</v>
      </c>
      <c r="BY226" s="242" t="str">
        <f t="shared" si="11"/>
        <v>78.1</v>
      </c>
      <c r="BZ226" s="225"/>
      <c r="CA226" s="225" t="str">
        <f>$AY226*Assembly!X$4+$AZ226*Assembly!X$5+$BA226*Assembly!X$6+$BB226*Assembly!X$7+$BC226*Assembly!X$8+$BD226*Assembly!X$9+$BE226*Assembly!X$10+$BF226*Assembly!X$11+$BG226*Assembly!X$12+$BH226*Assembly!X$13+$BI226*Assembly!X$14+$BJ226*Assembly!X$15+$BK226*Assembly!X$16+$BL226*Assembly!X$17+$BM226*Assembly!X$18+$BN226*Assembly!X$19+$BO226*Assembly!X$20+$BP226*Assembly!X$21+$BQ226*Assembly!X$22+$BR226*Assembly!X$23+$BS226*Assembly!X$24</f>
        <v>31</v>
      </c>
      <c r="CB226" s="225" t="str">
        <f t="shared" si="12"/>
        <v>4,822</v>
      </c>
      <c r="CC226" s="223" t="str">
        <f t="shared" si="13"/>
        <v>0.0048</v>
      </c>
      <c r="CD226" s="243" t="str">
        <f>$AY226*Assembly!AB$4+$AZ226*Assembly!AB$5+$BA226*Assembly!AB$6+$BB226*Assembly!AB$7+$BC226*Assembly!AB$8+$BD226*Assembly!AB$9+$BE226*Assembly!AB$10+$BF226*Assembly!AB$11+$BG226*Assembly!AB$12+$BH226*Assembly!AB$13+$BI226*Assembly!AB$14+$BJ226*Assembly!AB$15+$BK226*Assembly!AB$16+$BL226*Assembly!AB$17+$BM226*Assembly!AB$18+$BN226*Assembly!AB$19+$BO226*Assembly!AB$20+$BP226*Assembly!AB$21+$BQ226*Assembly!AB$22+$BR226*Assembly!AB$23+$BS226*Assembly!AB$24</f>
        <v>147</v>
      </c>
      <c r="CE226" s="256" t="str">
        <f>$AY226*Assembly!M$4+$AZ226*Assembly!M$5+$BA226*Assembly!M$6+$BB226*Assembly!M$7+$BC226*Assembly!M$8+$BD226*Assembly!M$9+$BE226*Assembly!M$10+$BF226*Assembly!M$11+$BG226*Assembly!M$12+$BH226*Assembly!M$13+$BI226*Assembly!M$14+$BJ226*Assembly!M$15+$BK226*Assembly!M$16+$BL226*Assembly!M$17+$BM226*Assembly!M$18+$BN226*Assembly!M$19+$BO226*Assembly!M$20+$BP226*Assembly!M$21+$BQ226*Assembly!M$22+$BR226*Assembly!M$23+$BS226*Assembly!M$24</f>
        <v>471</v>
      </c>
      <c r="CF226" s="256" t="str">
        <f>$AY226*Assembly!N$4+$AZ226*Assembly!N$5+$BA226*Assembly!N$6+$BB226*Assembly!N$7+$BC226*Assembly!N$8+$BD226*Assembly!N$9+$BE226*Assembly!N$10+$BF226*Assembly!N$11+$BG226*Assembly!N$12+$BH226*Assembly!N$13+$BI226*Assembly!N$14+$BJ226*Assembly!N$15+$BK226*Assembly!N$16+$BL226*Assembly!N$17+$BM226*Assembly!N$18+$BN226*Assembly!N$19+$BO226*Assembly!N$20+$BP226*Assembly!N$21+$BQ226*Assembly!N$22+$BR226*Assembly!N$23+$BS226*Assembly!N$24</f>
        <v>30</v>
      </c>
      <c r="CG226" s="256" t="str">
        <f>$AY226*Assembly!O$4+$AZ226*Assembly!O$5+$BA226*Assembly!O$6+$BB226*Assembly!O$7+$BC226*Assembly!O$8+$BD226*Assembly!O$9+$BE226*Assembly!O$10+$BF226*Assembly!O$11+$BG226*Assembly!O$12+$BH226*Assembly!O$13+$BI226*Assembly!O$14+$BJ226*Assembly!O$15+$BK226*Assembly!O$16+$BL226*Assembly!O$17+$BM226*Assembly!O$18+$BN226*Assembly!O$19+$BO226*Assembly!O$20+$BP226*Assembly!O$21+$BQ226*Assembly!O$22+$BR226*Assembly!O$23+$BS226*Assembly!O$24</f>
        <v>18</v>
      </c>
      <c r="CH226" s="254" t="str">
        <f>$AY226*Assembly!P$4+$AZ226*Assembly!P$5+$BA226*Assembly!P$6+$BB226*Assembly!P$7+$BC226*Assembly!P$8+$BD226*Assembly!P$9+$BE226*Assembly!P$10+$BF226*Assembly!P$11+$BG226*Assembly!P$12+$BH226*Assembly!P$13+$BI226*Assembly!P$14+$BJ226*Assembly!P$15+$BK226*Assembly!P$16+$BL226*Assembly!P$17+$BM226*Assembly!P$18+$BN226*Assembly!P$19+$BO226*Assembly!P$20+$BP226*Assembly!P$21+$BQ226*Assembly!P$22+$BR226*Assembly!P$23+$BS226*Assembly!P$24</f>
        <v>0</v>
      </c>
      <c r="CI226" s="254" t="str">
        <f>$AY226*Assembly!Q$4+$AZ226*Assembly!Q$5+$BA226*Assembly!Q$6+$BB226*Assembly!Q$7+$BC226*Assembly!Q$8+$BD226*Assembly!Q$9+$BE226*Assembly!Q$10+$BF226*Assembly!Q$11+$BG226*Assembly!Q$12+$BH226*Assembly!Q$13+$BI226*Assembly!Q$14+$BJ226*Assembly!Q$15+$BK226*Assembly!Q$16+$BL226*Assembly!Q$17+$BM226*Assembly!Q$18+$BN226*Assembly!Q$19+$BO226*Assembly!Q$20+$BP226*Assembly!Q$21+$BQ226*Assembly!Q$22+$BR226*Assembly!Q$23+$BS226*Assembly!Q$24</f>
        <v>0</v>
      </c>
      <c r="CJ226" s="256" t="str">
        <f>$AY226*Assembly!R$4+$AZ226*Assembly!R$5+$BA226*Assembly!R$6+$BB226*Assembly!R$7+$BC226*Assembly!R$8+$BD226*Assembly!R$9+$BE226*Assembly!R$10+$BF226*Assembly!R$11+$BG226*Assembly!R$12+$BH226*Assembly!R$13+$BI226*Assembly!R$14+$BJ226*Assembly!R$15+$BK226*Assembly!R$16+$BL226*Assembly!R$17+$BM226*Assembly!R$18+$BN226*Assembly!R$19+$BO226*Assembly!R$20+$BP226*Assembly!R$21+$BQ226*Assembly!R$22+$BR226*Assembly!R$23+$BS226*Assembly!R$24</f>
        <v>0</v>
      </c>
      <c r="CK226" s="254" t="str">
        <f>$AY226*Assembly!S$4+$AZ226*Assembly!S$5+$BA226*Assembly!S$6+$BB226*Assembly!S$7+$BC226*Assembly!S$8+$BD226*Assembly!S$9+$BE226*Assembly!S$10+$BF226*Assembly!S$11+$BG226*Assembly!S$12+$BH226*Assembly!S$13+$BI226*Assembly!S$14+$BJ226*Assembly!S$15+$BK226*Assembly!S$16+$BL226*Assembly!S$17+$BM226*Assembly!S$18+$BN226*Assembly!S$19+$BO226*Assembly!S$20+$BP226*Assembly!S$21+$BQ226*Assembly!S$22+$BR226*Assembly!S$23+$BS226*Assembly!S$24</f>
        <v>0</v>
      </c>
      <c r="CL226" s="254" t="str">
        <f>$AY226*Assembly!T$4+$AZ226*Assembly!T$5+$BA226*Assembly!T$6+$BB226*Assembly!T$7+$BC226*Assembly!T$8+$BD226*Assembly!T$9+$BE226*Assembly!T$10+$BF226*Assembly!T$11+$BG226*Assembly!T$12+$BH226*Assembly!T$13+$BI226*Assembly!T$14+$BJ226*Assembly!T$15+$BK226*Assembly!T$16+$BL226*Assembly!T$17+$BM226*Assembly!T$18+$BN226*Assembly!T$19+$BO226*Assembly!T$20+$BP226*Assembly!T$21+$BQ226*Assembly!T$22+$BR226*Assembly!T$23+$BS226*Assembly!T$24</f>
        <v>0</v>
      </c>
      <c r="CM226" s="254" t="str">
        <f>$AY226*Assembly!U$4+$AZ226*Assembly!U$5+$BA226*Assembly!U$6+$BB226*Assembly!U$7+$BC226*Assembly!U$8+$BD226*Assembly!U$9+$BE226*Assembly!U$10+$BF226*Assembly!U$11+$BG226*Assembly!U$12+$BH226*Assembly!U$13+$BI226*Assembly!U$14+$BJ226*Assembly!U$15+$BK226*Assembly!U$16+$BL226*Assembly!U$17+$BM226*Assembly!U$18+$BN226*Assembly!U$19+$BO226*Assembly!U$20+$BP226*Assembly!U$21+$BQ226*Assembly!U$22+$BR226*Assembly!U$23+$BS226*Assembly!U$24</f>
        <v>0</v>
      </c>
      <c r="CN226" s="256" t="str">
        <f>$AY226*Assembly!V$4+$AZ226*Assembly!V$5+$BA226*Assembly!V$6+$BB226*Assembly!V$7+$BC226*Assembly!V$8+$BD226*Assembly!V$9+$BE226*Assembly!V$10+$BF226*Assembly!V$11+$BG226*Assembly!V$12+$BH226*Assembly!V$13+$BI226*Assembly!V$14+$BJ226*Assembly!V$15+$BK226*Assembly!V$16+$BL226*Assembly!V$17+$BM226*Assembly!V$18+$BN226*Assembly!V$19+$BO226*Assembly!V$20+$BP226*Assembly!V$21+$BQ226*Assembly!V$22+$BR226*Assembly!V$23+$BS226*Assembly!V$24</f>
        <v>0</v>
      </c>
      <c r="CO226" s="256" t="str">
        <f>CE226*Refining!$F$3</f>
        <v>841</v>
      </c>
      <c r="CP226" s="256" t="str">
        <f>CF226*Refining!$F$4</f>
        <v>94</v>
      </c>
      <c r="CQ226" s="256" t="str">
        <f>CG226*Refining!$F$5</f>
        <v>75</v>
      </c>
      <c r="CR226" s="256" t="str">
        <f>CH226*Refining!$F$6</f>
        <v>0</v>
      </c>
      <c r="CS226" s="256" t="str">
        <f>CI226*Refining!$F$7</f>
        <v>0</v>
      </c>
      <c r="CT226" s="256" t="str">
        <f>CJ226*Refining!$F$8</f>
        <v>0</v>
      </c>
      <c r="CU226" s="256" t="str">
        <f>CK226*Refining!$F$9</f>
        <v>0</v>
      </c>
      <c r="CV226" s="256" t="str">
        <f>CL226*Refining!$F$10</f>
        <v>0</v>
      </c>
      <c r="CW226" s="256" t="str">
        <f>CM226*Refining!$F$11</f>
        <v>0</v>
      </c>
      <c r="CX226" s="256" t="str">
        <f>CN226*Refining!$F$12</f>
        <v>0</v>
      </c>
      <c r="CY226" s="248" t="str">
        <f t="shared" ref="CY226:DR226" si="912">IF(CE226 = 0, "", CE226)</f>
        <v>471</v>
      </c>
      <c r="CZ226" s="249" t="str">
        <f t="shared" si="912"/>
        <v>30</v>
      </c>
      <c r="DA226" s="249" t="str">
        <f t="shared" si="912"/>
        <v>18</v>
      </c>
      <c r="DB226" s="245" t="str">
        <f t="shared" si="912"/>
        <v/>
      </c>
      <c r="DC226" s="245" t="str">
        <f t="shared" si="912"/>
        <v/>
      </c>
      <c r="DD226" s="245" t="str">
        <f t="shared" si="912"/>
        <v/>
      </c>
      <c r="DE226" s="245" t="str">
        <f t="shared" si="912"/>
        <v/>
      </c>
      <c r="DF226" s="245" t="str">
        <f t="shared" si="912"/>
        <v/>
      </c>
      <c r="DG226" s="245" t="str">
        <f t="shared" si="912"/>
        <v/>
      </c>
      <c r="DH226" s="246" t="str">
        <f t="shared" si="912"/>
        <v/>
      </c>
      <c r="DI226" s="248" t="str">
        <f t="shared" si="912"/>
        <v>841</v>
      </c>
      <c r="DJ226" s="249" t="str">
        <f t="shared" si="912"/>
        <v>94</v>
      </c>
      <c r="DK226" s="249" t="str">
        <f t="shared" si="912"/>
        <v>75</v>
      </c>
      <c r="DL226" s="245" t="str">
        <f t="shared" si="912"/>
        <v/>
      </c>
      <c r="DM226" s="245" t="str">
        <f t="shared" si="912"/>
        <v/>
      </c>
      <c r="DN226" s="245" t="str">
        <f t="shared" si="912"/>
        <v/>
      </c>
      <c r="DO226" s="245" t="str">
        <f t="shared" si="912"/>
        <v/>
      </c>
      <c r="DP226" s="245" t="str">
        <f t="shared" si="912"/>
        <v/>
      </c>
      <c r="DQ226" s="245" t="str">
        <f t="shared" si="912"/>
        <v/>
      </c>
      <c r="DR226" s="246" t="str">
        <f t="shared" si="912"/>
        <v/>
      </c>
      <c r="DS226" s="248" t="str">
        <f t="shared" si="15"/>
        <v>519</v>
      </c>
      <c r="DT226" s="249" t="str">
        <f t="shared" si="16"/>
        <v>1,010</v>
      </c>
      <c r="DU226" s="225" t="str">
        <f>CY226*'Ores &amp; Ingots'!$C$3+CZ226*'Ores &amp; Ingots'!$C$4+DA226*'Ores &amp; Ingots'!$C$5+DB226*'Ores &amp; Ingots'!$C$6+DC226*'Ores &amp; Ingots'!$C$7+DD226*'Ores &amp; Ingots'!$C$8+DE226*'Ores &amp; Ingots'!$C$9+DF226*'Ores &amp; Ingots'!$C$10+DG226*'Ores &amp; Ingots'!$C$11+DH226*'Ores &amp; Ingots'!$C$12</f>
        <v>65</v>
      </c>
      <c r="DV226" s="225" t="str">
        <f>DI226*'Ores &amp; Ingots'!$B$3+DJ226*'Ores &amp; Ingots'!$B$4+DK226*'Ores &amp; Ingots'!$B$5+DL226*'Ores &amp; Ingots'!$B$6+DM226*'Ores &amp; Ingots'!$B$7+DN226*'Ores &amp; Ingots'!$B$8+DO226*'Ores &amp; Ingots'!$B$9+DP226*'Ores &amp; Ingots'!$B$10+DQ226*'Ores &amp; Ingots'!$B$11+DR226*'Ores &amp; Ingots'!$B$12</f>
        <v>374</v>
      </c>
      <c r="DW226" s="249" t="str">
        <f>CY226*Refining!$G$3+CZ226*Refining!$G$4+DA226*Refining!$G$5+DB226*Refining!$G$6+DC226*Refining!$G$7+DD226*Refining!$G$8+DE226*Refining!$G$9+DF226*Refining!$G$10+DG226*Refining!$G$11+DH226*Refining!$G$12</f>
        <v>407</v>
      </c>
      <c r="DX226" s="249" t="str">
        <f t="shared" si="17"/>
        <v>63,365</v>
      </c>
      <c r="DY226" s="250" t="str">
        <f t="shared" si="18"/>
        <v>0.0634</v>
      </c>
      <c r="DZ226" s="248" t="str">
        <f t="shared" si="19"/>
        <v>441</v>
      </c>
      <c r="EA226" s="251" t="str">
        <f t="shared" ref="EA226:EB226" si="913">DZ226/60</f>
        <v>7.4</v>
      </c>
      <c r="EB226" s="251" t="str">
        <f t="shared" si="913"/>
        <v>0.1</v>
      </c>
      <c r="EC226" s="543" t="str">
        <f t="shared" si="21"/>
        <v>0.01</v>
      </c>
      <c r="ED226" s="248" t="str">
        <f t="shared" si="22"/>
        <v>68,188</v>
      </c>
      <c r="EE226" s="251" t="str">
        <f t="shared" ref="EE226:EF226" si="914">ED226/1000</f>
        <v>68.2</v>
      </c>
      <c r="EF226" s="252" t="str">
        <f t="shared" si="914"/>
        <v>0.07</v>
      </c>
      <c r="EG226" s="544" t="str">
        <f t="shared" si="24"/>
        <v>0.0682</v>
      </c>
      <c r="EH226" s="225" t="s">
        <v>12</v>
      </c>
    </row>
    <row r="227">
      <c r="A227" s="33"/>
      <c r="B227" s="116" t="s">
        <v>1082</v>
      </c>
      <c r="C227" s="227" t="s">
        <v>886</v>
      </c>
      <c r="D227" s="227">
        <v>1.0</v>
      </c>
      <c r="E227" s="227">
        <v>1.0</v>
      </c>
      <c r="F227" s="227">
        <v>1.0</v>
      </c>
      <c r="G227" s="253" t="str">
        <f t="shared" si="5"/>
        <v>15.6</v>
      </c>
      <c r="H227" s="254">
        <v>5.0</v>
      </c>
      <c r="I227" s="254">
        <v>12.5</v>
      </c>
      <c r="J227" s="254" t="str">
        <f>H227/Main!$D$9</f>
        <v>5</v>
      </c>
      <c r="K227" s="254" t="str">
        <f>I227/Main!$D$10</f>
        <v>12.5</v>
      </c>
      <c r="L227" s="254" t="str">
        <f t="shared" si="6"/>
        <v>2.5</v>
      </c>
      <c r="M227" s="254">
        <v>1.0</v>
      </c>
      <c r="N227" s="255"/>
      <c r="O227" s="255"/>
      <c r="P227" s="255"/>
      <c r="Q227" s="256"/>
      <c r="R227" s="255"/>
      <c r="S227" s="257"/>
      <c r="T227" s="257"/>
      <c r="U227" s="255"/>
      <c r="V227" s="255"/>
      <c r="W227" s="257"/>
      <c r="X227" s="257"/>
      <c r="Y227" s="255"/>
      <c r="Z227" s="255"/>
      <c r="AA227" s="255"/>
      <c r="AB227" s="255"/>
      <c r="AC227" s="335" t="s">
        <v>12</v>
      </c>
      <c r="AD227" s="309">
        <v>55.0</v>
      </c>
      <c r="AE227" s="225">
        <v>0.0</v>
      </c>
      <c r="AF227" s="225">
        <v>0.0</v>
      </c>
      <c r="AG227" s="225">
        <v>0.0</v>
      </c>
      <c r="AH227" s="225">
        <v>0.0</v>
      </c>
      <c r="AI227" s="225">
        <v>0.0</v>
      </c>
      <c r="AJ227" s="225">
        <v>0.0</v>
      </c>
      <c r="AK227" s="225">
        <v>0.0</v>
      </c>
      <c r="AL227" s="225">
        <v>0.0</v>
      </c>
      <c r="AM227" s="225">
        <v>0.0</v>
      </c>
      <c r="AN227" s="225">
        <v>0.0</v>
      </c>
      <c r="AO227" s="225">
        <v>15.0</v>
      </c>
      <c r="AP227" s="225">
        <v>0.0</v>
      </c>
      <c r="AQ227" s="225">
        <v>0.0</v>
      </c>
      <c r="AR227" s="225">
        <v>0.0</v>
      </c>
      <c r="AS227" s="225">
        <v>0.0</v>
      </c>
      <c r="AT227" s="225">
        <v>0.0</v>
      </c>
      <c r="AU227" s="225">
        <v>0.0</v>
      </c>
      <c r="AV227" s="225">
        <v>0.0</v>
      </c>
      <c r="AW227" s="225">
        <v>0.0</v>
      </c>
      <c r="AX227" s="225">
        <v>0.0</v>
      </c>
      <c r="AY227" s="553" t="str">
        <f t="shared" ref="AY227:BS227" si="915">IF(AD227 = 0, "", AD227)</f>
        <v>55</v>
      </c>
      <c r="AZ227" s="227" t="str">
        <f t="shared" si="915"/>
        <v/>
      </c>
      <c r="BA227" s="227" t="str">
        <f t="shared" si="915"/>
        <v/>
      </c>
      <c r="BB227" s="227" t="str">
        <f t="shared" si="915"/>
        <v/>
      </c>
      <c r="BC227" s="227" t="str">
        <f t="shared" si="915"/>
        <v/>
      </c>
      <c r="BD227" s="227" t="str">
        <f t="shared" si="915"/>
        <v/>
      </c>
      <c r="BE227" s="227" t="str">
        <f t="shared" si="915"/>
        <v/>
      </c>
      <c r="BF227" s="227" t="str">
        <f t="shared" si="915"/>
        <v/>
      </c>
      <c r="BG227" s="227" t="str">
        <f t="shared" si="915"/>
        <v/>
      </c>
      <c r="BH227" s="227" t="str">
        <f t="shared" si="915"/>
        <v/>
      </c>
      <c r="BI227" s="227" t="str">
        <f t="shared" si="915"/>
        <v/>
      </c>
      <c r="BJ227" s="225" t="str">
        <f t="shared" si="915"/>
        <v>15</v>
      </c>
      <c r="BK227" s="227" t="str">
        <f t="shared" si="915"/>
        <v/>
      </c>
      <c r="BL227" s="227" t="str">
        <f t="shared" si="915"/>
        <v/>
      </c>
      <c r="BM227" s="227" t="str">
        <f t="shared" si="915"/>
        <v/>
      </c>
      <c r="BN227" s="227" t="str">
        <f t="shared" si="915"/>
        <v/>
      </c>
      <c r="BO227" s="227" t="str">
        <f t="shared" si="915"/>
        <v/>
      </c>
      <c r="BP227" s="227" t="str">
        <f t="shared" si="915"/>
        <v/>
      </c>
      <c r="BQ227" s="227" t="str">
        <f t="shared" si="915"/>
        <v/>
      </c>
      <c r="BR227" s="227" t="str">
        <f t="shared" si="915"/>
        <v/>
      </c>
      <c r="BS227" s="238" t="str">
        <f t="shared" si="915"/>
        <v/>
      </c>
      <c r="BT227" s="239" t="str">
        <f>$AY227*Assembly!Y$4+$AZ227*Assembly!Y$5+$BA227*Assembly!Y$6+$BB227*Assembly!Y$7+$BC227*Assembly!Y$8+$BD227*Assembly!Y$9+$BE227*Assembly!Y$10+$BF227*Assembly!Y$11+$BG227*Assembly!Y$12+$BH227*Assembly!Y$13+$BI227*Assembly!Y$14+$BJ227*Assembly!Y$15+$BK227*Assembly!Y$16+$BL227*Assembly!Y$17+$BM227*Assembly!Y$18+$BN227*Assembly!Y$19+$BO227*Assembly!Y$20+$BP227*Assembly!Y$21+$BQ227*Assembly!Y$22+$BR227*Assembly!Y$23+$BS227*Assembly!Y$24</f>
        <v>1,190</v>
      </c>
      <c r="BU227" s="225" t="str">
        <f t="shared" si="8"/>
        <v>76</v>
      </c>
      <c r="BV227" s="225" t="str">
        <f>$AY227*Assembly!AC$4+$AZ227*Assembly!AC$5+$BA227*Assembly!AC$6+$BB227*Assembly!AC$7+$BC227*Assembly!AC$8+$BD227*Assembly!AC$9+$BE227*Assembly!AC$10+$BF227*Assembly!AC$11+$BG227*Assembly!AC$12+$BH227*Assembly!AC$13+$BI227*Assembly!AC$14+$BJ227*Assembly!AC$15+$BK227*Assembly!AC$16+$BL227*Assembly!AC$17+$BM227*Assembly!AC$18+$BN227*Assembly!AC$19+$BO227*Assembly!AC$20+$BP227*Assembly!AC$21+$BQ227*Assembly!AC$22+$BR227*Assembly!AC$23+$BS227*Assembly!AC$24</f>
        <v>5,950</v>
      </c>
      <c r="BW227" s="240" t="str">
        <f t="shared" si="9"/>
        <v>5.00</v>
      </c>
      <c r="BX227" s="241" t="str">
        <f t="shared" si="10"/>
        <v>381</v>
      </c>
      <c r="BY227" s="242" t="str">
        <f t="shared" si="11"/>
        <v>78.1</v>
      </c>
      <c r="BZ227" s="225"/>
      <c r="CA227" s="225" t="str">
        <f>$AY227*Assembly!X$4+$AZ227*Assembly!X$5+$BA227*Assembly!X$6+$BB227*Assembly!X$7+$BC227*Assembly!X$8+$BD227*Assembly!X$9+$BE227*Assembly!X$10+$BF227*Assembly!X$11+$BG227*Assembly!X$12+$BH227*Assembly!X$13+$BI227*Assembly!X$14+$BJ227*Assembly!X$15+$BK227*Assembly!X$16+$BL227*Assembly!X$17+$BM227*Assembly!X$18+$BN227*Assembly!X$19+$BO227*Assembly!X$20+$BP227*Assembly!X$21+$BQ227*Assembly!X$22+$BR227*Assembly!X$23+$BS227*Assembly!X$24</f>
        <v>85</v>
      </c>
      <c r="CB227" s="225" t="str">
        <f t="shared" si="12"/>
        <v>13,222</v>
      </c>
      <c r="CC227" s="223" t="str">
        <f t="shared" si="13"/>
        <v>0.0132</v>
      </c>
      <c r="CD227" s="243" t="str">
        <f>$AY227*Assembly!AB$4+$AZ227*Assembly!AB$5+$BA227*Assembly!AB$6+$BB227*Assembly!AB$7+$BC227*Assembly!AB$8+$BD227*Assembly!AB$9+$BE227*Assembly!AB$10+$BF227*Assembly!AB$11+$BG227*Assembly!AB$12+$BH227*Assembly!AB$13+$BI227*Assembly!AB$14+$BJ227*Assembly!AB$15+$BK227*Assembly!AB$16+$BL227*Assembly!AB$17+$BM227*Assembly!AB$18+$BN227*Assembly!AB$19+$BO227*Assembly!AB$20+$BP227*Assembly!AB$21+$BQ227*Assembly!AB$22+$BR227*Assembly!AB$23+$BS227*Assembly!AB$24</f>
        <v>390</v>
      </c>
      <c r="CE227" s="256" t="str">
        <f>$AY227*Assembly!M$4+$AZ227*Assembly!M$5+$BA227*Assembly!M$6+$BB227*Assembly!M$7+$BC227*Assembly!M$8+$BD227*Assembly!M$9+$BE227*Assembly!M$10+$BF227*Assembly!M$11+$BG227*Assembly!M$12+$BH227*Assembly!M$13+$BI227*Assembly!M$14+$BJ227*Assembly!M$15+$BK227*Assembly!M$16+$BL227*Assembly!M$17+$BM227*Assembly!M$18+$BN227*Assembly!M$19+$BO227*Assembly!M$20+$BP227*Assembly!M$21+$BQ227*Assembly!M$22+$BR227*Assembly!M$23+$BS227*Assembly!M$24</f>
        <v>1,335</v>
      </c>
      <c r="CF227" s="256" t="str">
        <f>$AY227*Assembly!N$4+$AZ227*Assembly!N$5+$BA227*Assembly!N$6+$BB227*Assembly!N$7+$BC227*Assembly!N$8+$BD227*Assembly!N$9+$BE227*Assembly!N$10+$BF227*Assembly!N$11+$BG227*Assembly!N$12+$BH227*Assembly!N$13+$BI227*Assembly!N$14+$BJ227*Assembly!N$15+$BK227*Assembly!N$16+$BL227*Assembly!N$17+$BM227*Assembly!N$18+$BN227*Assembly!N$19+$BO227*Assembly!N$20+$BP227*Assembly!N$21+$BQ227*Assembly!N$22+$BR227*Assembly!N$23+$BS227*Assembly!N$24</f>
        <v>75</v>
      </c>
      <c r="CG227" s="256" t="str">
        <f>$AY227*Assembly!O$4+$AZ227*Assembly!O$5+$BA227*Assembly!O$6+$BB227*Assembly!O$7+$BC227*Assembly!O$8+$BD227*Assembly!O$9+$BE227*Assembly!O$10+$BF227*Assembly!O$11+$BG227*Assembly!O$12+$BH227*Assembly!O$13+$BI227*Assembly!O$14+$BJ227*Assembly!O$15+$BK227*Assembly!O$16+$BL227*Assembly!O$17+$BM227*Assembly!O$18+$BN227*Assembly!O$19+$BO227*Assembly!O$20+$BP227*Assembly!O$21+$BQ227*Assembly!O$22+$BR227*Assembly!O$23+$BS227*Assembly!O$24</f>
        <v>45</v>
      </c>
      <c r="CH227" s="254" t="str">
        <f>$AY227*Assembly!P$4+$AZ227*Assembly!P$5+$BA227*Assembly!P$6+$BB227*Assembly!P$7+$BC227*Assembly!P$8+$BD227*Assembly!P$9+$BE227*Assembly!P$10+$BF227*Assembly!P$11+$BG227*Assembly!P$12+$BH227*Assembly!P$13+$BI227*Assembly!P$14+$BJ227*Assembly!P$15+$BK227*Assembly!P$16+$BL227*Assembly!P$17+$BM227*Assembly!P$18+$BN227*Assembly!P$19+$BO227*Assembly!P$20+$BP227*Assembly!P$21+$BQ227*Assembly!P$22+$BR227*Assembly!P$23+$BS227*Assembly!P$24</f>
        <v>0</v>
      </c>
      <c r="CI227" s="254" t="str">
        <f>$AY227*Assembly!Q$4+$AZ227*Assembly!Q$5+$BA227*Assembly!Q$6+$BB227*Assembly!Q$7+$BC227*Assembly!Q$8+$BD227*Assembly!Q$9+$BE227*Assembly!Q$10+$BF227*Assembly!Q$11+$BG227*Assembly!Q$12+$BH227*Assembly!Q$13+$BI227*Assembly!Q$14+$BJ227*Assembly!Q$15+$BK227*Assembly!Q$16+$BL227*Assembly!Q$17+$BM227*Assembly!Q$18+$BN227*Assembly!Q$19+$BO227*Assembly!Q$20+$BP227*Assembly!Q$21+$BQ227*Assembly!Q$22+$BR227*Assembly!Q$23+$BS227*Assembly!Q$24</f>
        <v>0</v>
      </c>
      <c r="CJ227" s="256" t="str">
        <f>$AY227*Assembly!R$4+$AZ227*Assembly!R$5+$BA227*Assembly!R$6+$BB227*Assembly!R$7+$BC227*Assembly!R$8+$BD227*Assembly!R$9+$BE227*Assembly!R$10+$BF227*Assembly!R$11+$BG227*Assembly!R$12+$BH227*Assembly!R$13+$BI227*Assembly!R$14+$BJ227*Assembly!R$15+$BK227*Assembly!R$16+$BL227*Assembly!R$17+$BM227*Assembly!R$18+$BN227*Assembly!R$19+$BO227*Assembly!R$20+$BP227*Assembly!R$21+$BQ227*Assembly!R$22+$BR227*Assembly!R$23+$BS227*Assembly!R$24</f>
        <v>0</v>
      </c>
      <c r="CK227" s="254" t="str">
        <f>$AY227*Assembly!S$4+$AZ227*Assembly!S$5+$BA227*Assembly!S$6+$BB227*Assembly!S$7+$BC227*Assembly!S$8+$BD227*Assembly!S$9+$BE227*Assembly!S$10+$BF227*Assembly!S$11+$BG227*Assembly!S$12+$BH227*Assembly!S$13+$BI227*Assembly!S$14+$BJ227*Assembly!S$15+$BK227*Assembly!S$16+$BL227*Assembly!S$17+$BM227*Assembly!S$18+$BN227*Assembly!S$19+$BO227*Assembly!S$20+$BP227*Assembly!S$21+$BQ227*Assembly!S$22+$BR227*Assembly!S$23+$BS227*Assembly!S$24</f>
        <v>0</v>
      </c>
      <c r="CL227" s="254" t="str">
        <f>$AY227*Assembly!T$4+$AZ227*Assembly!T$5+$BA227*Assembly!T$6+$BB227*Assembly!T$7+$BC227*Assembly!T$8+$BD227*Assembly!T$9+$BE227*Assembly!T$10+$BF227*Assembly!T$11+$BG227*Assembly!T$12+$BH227*Assembly!T$13+$BI227*Assembly!T$14+$BJ227*Assembly!T$15+$BK227*Assembly!T$16+$BL227*Assembly!T$17+$BM227*Assembly!T$18+$BN227*Assembly!T$19+$BO227*Assembly!T$20+$BP227*Assembly!T$21+$BQ227*Assembly!T$22+$BR227*Assembly!T$23+$BS227*Assembly!T$24</f>
        <v>0</v>
      </c>
      <c r="CM227" s="254" t="str">
        <f>$AY227*Assembly!U$4+$AZ227*Assembly!U$5+$BA227*Assembly!U$6+$BB227*Assembly!U$7+$BC227*Assembly!U$8+$BD227*Assembly!U$9+$BE227*Assembly!U$10+$BF227*Assembly!U$11+$BG227*Assembly!U$12+$BH227*Assembly!U$13+$BI227*Assembly!U$14+$BJ227*Assembly!U$15+$BK227*Assembly!U$16+$BL227*Assembly!U$17+$BM227*Assembly!U$18+$BN227*Assembly!U$19+$BO227*Assembly!U$20+$BP227*Assembly!U$21+$BQ227*Assembly!U$22+$BR227*Assembly!U$23+$BS227*Assembly!U$24</f>
        <v>0</v>
      </c>
      <c r="CN227" s="256" t="str">
        <f>$AY227*Assembly!V$4+$AZ227*Assembly!V$5+$BA227*Assembly!V$6+$BB227*Assembly!V$7+$BC227*Assembly!V$8+$BD227*Assembly!V$9+$BE227*Assembly!V$10+$BF227*Assembly!V$11+$BG227*Assembly!V$12+$BH227*Assembly!V$13+$BI227*Assembly!V$14+$BJ227*Assembly!V$15+$BK227*Assembly!V$16+$BL227*Assembly!V$17+$BM227*Assembly!V$18+$BN227*Assembly!V$19+$BO227*Assembly!V$20+$BP227*Assembly!V$21+$BQ227*Assembly!V$22+$BR227*Assembly!V$23+$BS227*Assembly!V$24</f>
        <v>0</v>
      </c>
      <c r="CO227" s="256" t="str">
        <f>CE227*Refining!$F$3</f>
        <v>2,384</v>
      </c>
      <c r="CP227" s="256" t="str">
        <f>CF227*Refining!$F$4</f>
        <v>234</v>
      </c>
      <c r="CQ227" s="256" t="str">
        <f>CG227*Refining!$F$5</f>
        <v>188</v>
      </c>
      <c r="CR227" s="256" t="str">
        <f>CH227*Refining!$F$6</f>
        <v>0</v>
      </c>
      <c r="CS227" s="256" t="str">
        <f>CI227*Refining!$F$7</f>
        <v>0</v>
      </c>
      <c r="CT227" s="256" t="str">
        <f>CJ227*Refining!$F$8</f>
        <v>0</v>
      </c>
      <c r="CU227" s="256" t="str">
        <f>CK227*Refining!$F$9</f>
        <v>0</v>
      </c>
      <c r="CV227" s="256" t="str">
        <f>CL227*Refining!$F$10</f>
        <v>0</v>
      </c>
      <c r="CW227" s="256" t="str">
        <f>CM227*Refining!$F$11</f>
        <v>0</v>
      </c>
      <c r="CX227" s="256" t="str">
        <f>CN227*Refining!$F$12</f>
        <v>0</v>
      </c>
      <c r="CY227" s="248" t="str">
        <f t="shared" ref="CY227:DR227" si="916">IF(CE227 = 0, "", CE227)</f>
        <v>1,335</v>
      </c>
      <c r="CZ227" s="249" t="str">
        <f t="shared" si="916"/>
        <v>75</v>
      </c>
      <c r="DA227" s="249" t="str">
        <f t="shared" si="916"/>
        <v>45</v>
      </c>
      <c r="DB227" s="245" t="str">
        <f t="shared" si="916"/>
        <v/>
      </c>
      <c r="DC227" s="245" t="str">
        <f t="shared" si="916"/>
        <v/>
      </c>
      <c r="DD227" s="245" t="str">
        <f t="shared" si="916"/>
        <v/>
      </c>
      <c r="DE227" s="245" t="str">
        <f t="shared" si="916"/>
        <v/>
      </c>
      <c r="DF227" s="245" t="str">
        <f t="shared" si="916"/>
        <v/>
      </c>
      <c r="DG227" s="245" t="str">
        <f t="shared" si="916"/>
        <v/>
      </c>
      <c r="DH227" s="246" t="str">
        <f t="shared" si="916"/>
        <v/>
      </c>
      <c r="DI227" s="248" t="str">
        <f t="shared" si="916"/>
        <v>2,384</v>
      </c>
      <c r="DJ227" s="249" t="str">
        <f t="shared" si="916"/>
        <v>234</v>
      </c>
      <c r="DK227" s="249" t="str">
        <f t="shared" si="916"/>
        <v>188</v>
      </c>
      <c r="DL227" s="245" t="str">
        <f t="shared" si="916"/>
        <v/>
      </c>
      <c r="DM227" s="245" t="str">
        <f t="shared" si="916"/>
        <v/>
      </c>
      <c r="DN227" s="245" t="str">
        <f t="shared" si="916"/>
        <v/>
      </c>
      <c r="DO227" s="245" t="str">
        <f t="shared" si="916"/>
        <v/>
      </c>
      <c r="DP227" s="245" t="str">
        <f t="shared" si="916"/>
        <v/>
      </c>
      <c r="DQ227" s="245" t="str">
        <f t="shared" si="916"/>
        <v/>
      </c>
      <c r="DR227" s="246" t="str">
        <f t="shared" si="916"/>
        <v/>
      </c>
      <c r="DS227" s="248" t="str">
        <f t="shared" si="15"/>
        <v>1,455</v>
      </c>
      <c r="DT227" s="249" t="str">
        <f t="shared" si="16"/>
        <v>2,806</v>
      </c>
      <c r="DU227" s="225" t="str">
        <f>CY227*'Ores &amp; Ingots'!$C$3+CZ227*'Ores &amp; Ingots'!$C$4+DA227*'Ores &amp; Ingots'!$C$5+DB227*'Ores &amp; Ingots'!$C$6+DC227*'Ores &amp; Ingots'!$C$7+DD227*'Ores &amp; Ingots'!$C$8+DE227*'Ores &amp; Ingots'!$C$9+DF227*'Ores &amp; Ingots'!$C$10+DG227*'Ores &amp; Ingots'!$C$11+DH227*'Ores &amp; Ingots'!$C$12</f>
        <v>183</v>
      </c>
      <c r="DV227" s="225" t="str">
        <f>DI227*'Ores &amp; Ingots'!$B$3+DJ227*'Ores &amp; Ingots'!$B$4+DK227*'Ores &amp; Ingots'!$B$5+DL227*'Ores &amp; Ingots'!$B$6+DM227*'Ores &amp; Ingots'!$B$7+DN227*'Ores &amp; Ingots'!$B$8+DO227*'Ores &amp; Ingots'!$B$9+DP227*'Ores &amp; Ingots'!$B$10+DQ227*'Ores &amp; Ingots'!$B$11+DR227*'Ores &amp; Ingots'!$B$12</f>
        <v>1,038</v>
      </c>
      <c r="DW227" s="249" t="str">
        <f>CY227*Refining!$G$3+CZ227*Refining!$G$4+DA227*Refining!$G$5+DB227*Refining!$G$6+DC227*Refining!$G$7+DD227*Refining!$G$8+DE227*Refining!$G$9+DF227*Refining!$G$10+DG227*Refining!$G$11+DH227*Refining!$G$12</f>
        <v>1,029</v>
      </c>
      <c r="DX227" s="249" t="str">
        <f t="shared" si="17"/>
        <v>160,096</v>
      </c>
      <c r="DY227" s="250" t="str">
        <f t="shared" si="18"/>
        <v>0.1601</v>
      </c>
      <c r="DZ227" s="248" t="str">
        <f t="shared" si="19"/>
        <v>1,119</v>
      </c>
      <c r="EA227" s="251" t="str">
        <f t="shared" ref="EA227:EB227" si="917">DZ227/60</f>
        <v>18.7</v>
      </c>
      <c r="EB227" s="251" t="str">
        <f t="shared" si="917"/>
        <v>0.3</v>
      </c>
      <c r="EC227" s="543" t="str">
        <f t="shared" si="21"/>
        <v>0.01</v>
      </c>
      <c r="ED227" s="248" t="str">
        <f t="shared" si="22"/>
        <v>173,318</v>
      </c>
      <c r="EE227" s="251" t="str">
        <f t="shared" ref="EE227:EF227" si="918">ED227/1000</f>
        <v>173.3</v>
      </c>
      <c r="EF227" s="252" t="str">
        <f t="shared" si="918"/>
        <v>0.17</v>
      </c>
      <c r="EG227" s="544" t="str">
        <f t="shared" si="24"/>
        <v>0.1733</v>
      </c>
      <c r="EH227" s="225" t="s">
        <v>12</v>
      </c>
    </row>
    <row r="228">
      <c r="A228" s="33"/>
      <c r="B228" s="116" t="s">
        <v>1083</v>
      </c>
      <c r="C228" s="227" t="s">
        <v>886</v>
      </c>
      <c r="D228" s="227">
        <v>1.0</v>
      </c>
      <c r="E228" s="227">
        <v>1.0</v>
      </c>
      <c r="F228" s="227">
        <v>1.0</v>
      </c>
      <c r="G228" s="253" t="str">
        <f t="shared" si="5"/>
        <v>15.6</v>
      </c>
      <c r="H228" s="254">
        <v>3.0</v>
      </c>
      <c r="I228" s="254">
        <v>7.5</v>
      </c>
      <c r="J228" s="254" t="str">
        <f>H228/Main!$D$9</f>
        <v>3</v>
      </c>
      <c r="K228" s="254" t="str">
        <f>I228/Main!$D$10</f>
        <v>7.5</v>
      </c>
      <c r="L228" s="254" t="str">
        <f t="shared" si="6"/>
        <v>2.5</v>
      </c>
      <c r="M228" s="254">
        <v>1.0</v>
      </c>
      <c r="N228" s="255"/>
      <c r="O228" s="255"/>
      <c r="P228" s="255"/>
      <c r="Q228" s="256"/>
      <c r="R228" s="255"/>
      <c r="S228" s="257"/>
      <c r="T228" s="257"/>
      <c r="U228" s="255"/>
      <c r="V228" s="255"/>
      <c r="W228" s="257"/>
      <c r="X228" s="257"/>
      <c r="Y228" s="255"/>
      <c r="Z228" s="255"/>
      <c r="AA228" s="255"/>
      <c r="AB228" s="255"/>
      <c r="AC228" s="335" t="s">
        <v>12</v>
      </c>
      <c r="AD228" s="309">
        <v>19.0</v>
      </c>
      <c r="AE228" s="225">
        <v>0.0</v>
      </c>
      <c r="AF228" s="225">
        <v>0.0</v>
      </c>
      <c r="AG228" s="225">
        <v>0.0</v>
      </c>
      <c r="AH228" s="225">
        <v>0.0</v>
      </c>
      <c r="AI228" s="225">
        <v>0.0</v>
      </c>
      <c r="AJ228" s="225">
        <v>0.0</v>
      </c>
      <c r="AK228" s="225">
        <v>0.0</v>
      </c>
      <c r="AL228" s="225">
        <v>0.0</v>
      </c>
      <c r="AM228" s="225">
        <v>0.0</v>
      </c>
      <c r="AN228" s="225">
        <v>0.0</v>
      </c>
      <c r="AO228" s="225">
        <v>6.0</v>
      </c>
      <c r="AP228" s="225">
        <v>0.0</v>
      </c>
      <c r="AQ228" s="225">
        <v>0.0</v>
      </c>
      <c r="AR228" s="225">
        <v>0.0</v>
      </c>
      <c r="AS228" s="225">
        <v>0.0</v>
      </c>
      <c r="AT228" s="225">
        <v>0.0</v>
      </c>
      <c r="AU228" s="225">
        <v>0.0</v>
      </c>
      <c r="AV228" s="225">
        <v>0.0</v>
      </c>
      <c r="AW228" s="225">
        <v>0.0</v>
      </c>
      <c r="AX228" s="225">
        <v>0.0</v>
      </c>
      <c r="AY228" s="553" t="str">
        <f t="shared" ref="AY228:BS228" si="919">IF(AD228 = 0, "", AD228)</f>
        <v>19</v>
      </c>
      <c r="AZ228" s="227" t="str">
        <f t="shared" si="919"/>
        <v/>
      </c>
      <c r="BA228" s="227" t="str">
        <f t="shared" si="919"/>
        <v/>
      </c>
      <c r="BB228" s="227" t="str">
        <f t="shared" si="919"/>
        <v/>
      </c>
      <c r="BC228" s="227" t="str">
        <f t="shared" si="919"/>
        <v/>
      </c>
      <c r="BD228" s="227" t="str">
        <f t="shared" si="919"/>
        <v/>
      </c>
      <c r="BE228" s="227" t="str">
        <f t="shared" si="919"/>
        <v/>
      </c>
      <c r="BF228" s="227" t="str">
        <f t="shared" si="919"/>
        <v/>
      </c>
      <c r="BG228" s="227" t="str">
        <f t="shared" si="919"/>
        <v/>
      </c>
      <c r="BH228" s="227" t="str">
        <f t="shared" si="919"/>
        <v/>
      </c>
      <c r="BI228" s="227" t="str">
        <f t="shared" si="919"/>
        <v/>
      </c>
      <c r="BJ228" s="225" t="str">
        <f t="shared" si="919"/>
        <v>6</v>
      </c>
      <c r="BK228" s="227" t="str">
        <f t="shared" si="919"/>
        <v/>
      </c>
      <c r="BL228" s="227" t="str">
        <f t="shared" si="919"/>
        <v/>
      </c>
      <c r="BM228" s="227" t="str">
        <f t="shared" si="919"/>
        <v/>
      </c>
      <c r="BN228" s="227" t="str">
        <f t="shared" si="919"/>
        <v/>
      </c>
      <c r="BO228" s="227" t="str">
        <f t="shared" si="919"/>
        <v/>
      </c>
      <c r="BP228" s="227" t="str">
        <f t="shared" si="919"/>
        <v/>
      </c>
      <c r="BQ228" s="227" t="str">
        <f t="shared" si="919"/>
        <v/>
      </c>
      <c r="BR228" s="227" t="str">
        <f t="shared" si="919"/>
        <v/>
      </c>
      <c r="BS228" s="238" t="str">
        <f t="shared" si="919"/>
        <v/>
      </c>
      <c r="BT228" s="239" t="str">
        <f>$AY228*Assembly!Y$4+$AZ228*Assembly!Y$5+$BA228*Assembly!Y$6+$BB228*Assembly!Y$7+$BC228*Assembly!Y$8+$BD228*Assembly!Y$9+$BE228*Assembly!Y$10+$BF228*Assembly!Y$11+$BG228*Assembly!Y$12+$BH228*Assembly!Y$13+$BI228*Assembly!Y$14+$BJ228*Assembly!Y$15+$BK228*Assembly!Y$16+$BL228*Assembly!Y$17+$BM228*Assembly!Y$18+$BN228*Assembly!Y$19+$BO228*Assembly!Y$20+$BP228*Assembly!Y$21+$BQ228*Assembly!Y$22+$BR228*Assembly!Y$23+$BS228*Assembly!Y$24</f>
        <v>416</v>
      </c>
      <c r="BU228" s="225" t="str">
        <f t="shared" si="8"/>
        <v>27</v>
      </c>
      <c r="BV228" s="225" t="str">
        <f>$AY228*Assembly!AC$4+$AZ228*Assembly!AC$5+$BA228*Assembly!AC$6+$BB228*Assembly!AC$7+$BC228*Assembly!AC$8+$BD228*Assembly!AC$9+$BE228*Assembly!AC$10+$BF228*Assembly!AC$11+$BG228*Assembly!AC$12+$BH228*Assembly!AC$13+$BI228*Assembly!AC$14+$BJ228*Assembly!AC$15+$BK228*Assembly!AC$16+$BL228*Assembly!AC$17+$BM228*Assembly!AC$18+$BN228*Assembly!AC$19+$BO228*Assembly!AC$20+$BP228*Assembly!AC$21+$BQ228*Assembly!AC$22+$BR228*Assembly!AC$23+$BS228*Assembly!AC$24</f>
        <v>2,080</v>
      </c>
      <c r="BW228" s="240" t="str">
        <f t="shared" si="9"/>
        <v>5.00</v>
      </c>
      <c r="BX228" s="241" t="str">
        <f t="shared" si="10"/>
        <v>133</v>
      </c>
      <c r="BY228" s="242" t="str">
        <f t="shared" si="11"/>
        <v>78.1</v>
      </c>
      <c r="BZ228" s="225"/>
      <c r="CA228" s="225" t="str">
        <f>$AY228*Assembly!X$4+$AZ228*Assembly!X$5+$BA228*Assembly!X$6+$BB228*Assembly!X$7+$BC228*Assembly!X$8+$BD228*Assembly!X$9+$BE228*Assembly!X$10+$BF228*Assembly!X$11+$BG228*Assembly!X$12+$BH228*Assembly!X$13+$BI228*Assembly!X$14+$BJ228*Assembly!X$15+$BK228*Assembly!X$16+$BL228*Assembly!X$17+$BM228*Assembly!X$18+$BN228*Assembly!X$19+$BO228*Assembly!X$20+$BP228*Assembly!X$21+$BQ228*Assembly!X$22+$BR228*Assembly!X$23+$BS228*Assembly!X$24</f>
        <v>31</v>
      </c>
      <c r="CB228" s="225" t="str">
        <f t="shared" si="12"/>
        <v>4,822</v>
      </c>
      <c r="CC228" s="223" t="str">
        <f t="shared" si="13"/>
        <v>0.0048</v>
      </c>
      <c r="CD228" s="243" t="str">
        <f>$AY228*Assembly!AB$4+$AZ228*Assembly!AB$5+$BA228*Assembly!AB$6+$BB228*Assembly!AB$7+$BC228*Assembly!AB$8+$BD228*Assembly!AB$9+$BE228*Assembly!AB$10+$BF228*Assembly!AB$11+$BG228*Assembly!AB$12+$BH228*Assembly!AB$13+$BI228*Assembly!AB$14+$BJ228*Assembly!AB$15+$BK228*Assembly!AB$16+$BL228*Assembly!AB$17+$BM228*Assembly!AB$18+$BN228*Assembly!AB$19+$BO228*Assembly!AB$20+$BP228*Assembly!AB$21+$BQ228*Assembly!AB$22+$BR228*Assembly!AB$23+$BS228*Assembly!AB$24</f>
        <v>147</v>
      </c>
      <c r="CE228" s="256" t="str">
        <f>$AY228*Assembly!M$4+$AZ228*Assembly!M$5+$BA228*Assembly!M$6+$BB228*Assembly!M$7+$BC228*Assembly!M$8+$BD228*Assembly!M$9+$BE228*Assembly!M$10+$BF228*Assembly!M$11+$BG228*Assembly!M$12+$BH228*Assembly!M$13+$BI228*Assembly!M$14+$BJ228*Assembly!M$15+$BK228*Assembly!M$16+$BL228*Assembly!M$17+$BM228*Assembly!M$18+$BN228*Assembly!M$19+$BO228*Assembly!M$20+$BP228*Assembly!M$21+$BQ228*Assembly!M$22+$BR228*Assembly!M$23+$BS228*Assembly!M$24</f>
        <v>471</v>
      </c>
      <c r="CF228" s="256" t="str">
        <f>$AY228*Assembly!N$4+$AZ228*Assembly!N$5+$BA228*Assembly!N$6+$BB228*Assembly!N$7+$BC228*Assembly!N$8+$BD228*Assembly!N$9+$BE228*Assembly!N$10+$BF228*Assembly!N$11+$BG228*Assembly!N$12+$BH228*Assembly!N$13+$BI228*Assembly!N$14+$BJ228*Assembly!N$15+$BK228*Assembly!N$16+$BL228*Assembly!N$17+$BM228*Assembly!N$18+$BN228*Assembly!N$19+$BO228*Assembly!N$20+$BP228*Assembly!N$21+$BQ228*Assembly!N$22+$BR228*Assembly!N$23+$BS228*Assembly!N$24</f>
        <v>30</v>
      </c>
      <c r="CG228" s="256" t="str">
        <f>$AY228*Assembly!O$4+$AZ228*Assembly!O$5+$BA228*Assembly!O$6+$BB228*Assembly!O$7+$BC228*Assembly!O$8+$BD228*Assembly!O$9+$BE228*Assembly!O$10+$BF228*Assembly!O$11+$BG228*Assembly!O$12+$BH228*Assembly!O$13+$BI228*Assembly!O$14+$BJ228*Assembly!O$15+$BK228*Assembly!O$16+$BL228*Assembly!O$17+$BM228*Assembly!O$18+$BN228*Assembly!O$19+$BO228*Assembly!O$20+$BP228*Assembly!O$21+$BQ228*Assembly!O$22+$BR228*Assembly!O$23+$BS228*Assembly!O$24</f>
        <v>18</v>
      </c>
      <c r="CH228" s="254" t="str">
        <f>$AY228*Assembly!P$4+$AZ228*Assembly!P$5+$BA228*Assembly!P$6+$BB228*Assembly!P$7+$BC228*Assembly!P$8+$BD228*Assembly!P$9+$BE228*Assembly!P$10+$BF228*Assembly!P$11+$BG228*Assembly!P$12+$BH228*Assembly!P$13+$BI228*Assembly!P$14+$BJ228*Assembly!P$15+$BK228*Assembly!P$16+$BL228*Assembly!P$17+$BM228*Assembly!P$18+$BN228*Assembly!P$19+$BO228*Assembly!P$20+$BP228*Assembly!P$21+$BQ228*Assembly!P$22+$BR228*Assembly!P$23+$BS228*Assembly!P$24</f>
        <v>0</v>
      </c>
      <c r="CI228" s="254" t="str">
        <f>$AY228*Assembly!Q$4+$AZ228*Assembly!Q$5+$BA228*Assembly!Q$6+$BB228*Assembly!Q$7+$BC228*Assembly!Q$8+$BD228*Assembly!Q$9+$BE228*Assembly!Q$10+$BF228*Assembly!Q$11+$BG228*Assembly!Q$12+$BH228*Assembly!Q$13+$BI228*Assembly!Q$14+$BJ228*Assembly!Q$15+$BK228*Assembly!Q$16+$BL228*Assembly!Q$17+$BM228*Assembly!Q$18+$BN228*Assembly!Q$19+$BO228*Assembly!Q$20+$BP228*Assembly!Q$21+$BQ228*Assembly!Q$22+$BR228*Assembly!Q$23+$BS228*Assembly!Q$24</f>
        <v>0</v>
      </c>
      <c r="CJ228" s="256" t="str">
        <f>$AY228*Assembly!R$4+$AZ228*Assembly!R$5+$BA228*Assembly!R$6+$BB228*Assembly!R$7+$BC228*Assembly!R$8+$BD228*Assembly!R$9+$BE228*Assembly!R$10+$BF228*Assembly!R$11+$BG228*Assembly!R$12+$BH228*Assembly!R$13+$BI228*Assembly!R$14+$BJ228*Assembly!R$15+$BK228*Assembly!R$16+$BL228*Assembly!R$17+$BM228*Assembly!R$18+$BN228*Assembly!R$19+$BO228*Assembly!R$20+$BP228*Assembly!R$21+$BQ228*Assembly!R$22+$BR228*Assembly!R$23+$BS228*Assembly!R$24</f>
        <v>0</v>
      </c>
      <c r="CK228" s="254" t="str">
        <f>$AY228*Assembly!S$4+$AZ228*Assembly!S$5+$BA228*Assembly!S$6+$BB228*Assembly!S$7+$BC228*Assembly!S$8+$BD228*Assembly!S$9+$BE228*Assembly!S$10+$BF228*Assembly!S$11+$BG228*Assembly!S$12+$BH228*Assembly!S$13+$BI228*Assembly!S$14+$BJ228*Assembly!S$15+$BK228*Assembly!S$16+$BL228*Assembly!S$17+$BM228*Assembly!S$18+$BN228*Assembly!S$19+$BO228*Assembly!S$20+$BP228*Assembly!S$21+$BQ228*Assembly!S$22+$BR228*Assembly!S$23+$BS228*Assembly!S$24</f>
        <v>0</v>
      </c>
      <c r="CL228" s="254" t="str">
        <f>$AY228*Assembly!T$4+$AZ228*Assembly!T$5+$BA228*Assembly!T$6+$BB228*Assembly!T$7+$BC228*Assembly!T$8+$BD228*Assembly!T$9+$BE228*Assembly!T$10+$BF228*Assembly!T$11+$BG228*Assembly!T$12+$BH228*Assembly!T$13+$BI228*Assembly!T$14+$BJ228*Assembly!T$15+$BK228*Assembly!T$16+$BL228*Assembly!T$17+$BM228*Assembly!T$18+$BN228*Assembly!T$19+$BO228*Assembly!T$20+$BP228*Assembly!T$21+$BQ228*Assembly!T$22+$BR228*Assembly!T$23+$BS228*Assembly!T$24</f>
        <v>0</v>
      </c>
      <c r="CM228" s="254" t="str">
        <f>$AY228*Assembly!U$4+$AZ228*Assembly!U$5+$BA228*Assembly!U$6+$BB228*Assembly!U$7+$BC228*Assembly!U$8+$BD228*Assembly!U$9+$BE228*Assembly!U$10+$BF228*Assembly!U$11+$BG228*Assembly!U$12+$BH228*Assembly!U$13+$BI228*Assembly!U$14+$BJ228*Assembly!U$15+$BK228*Assembly!U$16+$BL228*Assembly!U$17+$BM228*Assembly!U$18+$BN228*Assembly!U$19+$BO228*Assembly!U$20+$BP228*Assembly!U$21+$BQ228*Assembly!U$22+$BR228*Assembly!U$23+$BS228*Assembly!U$24</f>
        <v>0</v>
      </c>
      <c r="CN228" s="256" t="str">
        <f>$AY228*Assembly!V$4+$AZ228*Assembly!V$5+$BA228*Assembly!V$6+$BB228*Assembly!V$7+$BC228*Assembly!V$8+$BD228*Assembly!V$9+$BE228*Assembly!V$10+$BF228*Assembly!V$11+$BG228*Assembly!V$12+$BH228*Assembly!V$13+$BI228*Assembly!V$14+$BJ228*Assembly!V$15+$BK228*Assembly!V$16+$BL228*Assembly!V$17+$BM228*Assembly!V$18+$BN228*Assembly!V$19+$BO228*Assembly!V$20+$BP228*Assembly!V$21+$BQ228*Assembly!V$22+$BR228*Assembly!V$23+$BS228*Assembly!V$24</f>
        <v>0</v>
      </c>
      <c r="CO228" s="256" t="str">
        <f>CE228*Refining!$F$3</f>
        <v>841</v>
      </c>
      <c r="CP228" s="256" t="str">
        <f>CF228*Refining!$F$4</f>
        <v>94</v>
      </c>
      <c r="CQ228" s="256" t="str">
        <f>CG228*Refining!$F$5</f>
        <v>75</v>
      </c>
      <c r="CR228" s="256" t="str">
        <f>CH228*Refining!$F$6</f>
        <v>0</v>
      </c>
      <c r="CS228" s="256" t="str">
        <f>CI228*Refining!$F$7</f>
        <v>0</v>
      </c>
      <c r="CT228" s="256" t="str">
        <f>CJ228*Refining!$F$8</f>
        <v>0</v>
      </c>
      <c r="CU228" s="256" t="str">
        <f>CK228*Refining!$F$9</f>
        <v>0</v>
      </c>
      <c r="CV228" s="256" t="str">
        <f>CL228*Refining!$F$10</f>
        <v>0</v>
      </c>
      <c r="CW228" s="256" t="str">
        <f>CM228*Refining!$F$11</f>
        <v>0</v>
      </c>
      <c r="CX228" s="256" t="str">
        <f>CN228*Refining!$F$12</f>
        <v>0</v>
      </c>
      <c r="CY228" s="248" t="str">
        <f t="shared" ref="CY228:DR228" si="920">IF(CE228 = 0, "", CE228)</f>
        <v>471</v>
      </c>
      <c r="CZ228" s="249" t="str">
        <f t="shared" si="920"/>
        <v>30</v>
      </c>
      <c r="DA228" s="249" t="str">
        <f t="shared" si="920"/>
        <v>18</v>
      </c>
      <c r="DB228" s="245" t="str">
        <f t="shared" si="920"/>
        <v/>
      </c>
      <c r="DC228" s="245" t="str">
        <f t="shared" si="920"/>
        <v/>
      </c>
      <c r="DD228" s="245" t="str">
        <f t="shared" si="920"/>
        <v/>
      </c>
      <c r="DE228" s="245" t="str">
        <f t="shared" si="920"/>
        <v/>
      </c>
      <c r="DF228" s="245" t="str">
        <f t="shared" si="920"/>
        <v/>
      </c>
      <c r="DG228" s="245" t="str">
        <f t="shared" si="920"/>
        <v/>
      </c>
      <c r="DH228" s="246" t="str">
        <f t="shared" si="920"/>
        <v/>
      </c>
      <c r="DI228" s="248" t="str">
        <f t="shared" si="920"/>
        <v>841</v>
      </c>
      <c r="DJ228" s="249" t="str">
        <f t="shared" si="920"/>
        <v>94</v>
      </c>
      <c r="DK228" s="249" t="str">
        <f t="shared" si="920"/>
        <v>75</v>
      </c>
      <c r="DL228" s="245" t="str">
        <f t="shared" si="920"/>
        <v/>
      </c>
      <c r="DM228" s="245" t="str">
        <f t="shared" si="920"/>
        <v/>
      </c>
      <c r="DN228" s="245" t="str">
        <f t="shared" si="920"/>
        <v/>
      </c>
      <c r="DO228" s="245" t="str">
        <f t="shared" si="920"/>
        <v/>
      </c>
      <c r="DP228" s="245" t="str">
        <f t="shared" si="920"/>
        <v/>
      </c>
      <c r="DQ228" s="245" t="str">
        <f t="shared" si="920"/>
        <v/>
      </c>
      <c r="DR228" s="246" t="str">
        <f t="shared" si="920"/>
        <v/>
      </c>
      <c r="DS228" s="248" t="str">
        <f t="shared" si="15"/>
        <v>519</v>
      </c>
      <c r="DT228" s="249" t="str">
        <f t="shared" si="16"/>
        <v>1,010</v>
      </c>
      <c r="DU228" s="225" t="str">
        <f>CY228*'Ores &amp; Ingots'!$C$3+CZ228*'Ores &amp; Ingots'!$C$4+DA228*'Ores &amp; Ingots'!$C$5+DB228*'Ores &amp; Ingots'!$C$6+DC228*'Ores &amp; Ingots'!$C$7+DD228*'Ores &amp; Ingots'!$C$8+DE228*'Ores &amp; Ingots'!$C$9+DF228*'Ores &amp; Ingots'!$C$10+DG228*'Ores &amp; Ingots'!$C$11+DH228*'Ores &amp; Ingots'!$C$12</f>
        <v>65</v>
      </c>
      <c r="DV228" s="225" t="str">
        <f>DI228*'Ores &amp; Ingots'!$B$3+DJ228*'Ores &amp; Ingots'!$B$4+DK228*'Ores &amp; Ingots'!$B$5+DL228*'Ores &amp; Ingots'!$B$6+DM228*'Ores &amp; Ingots'!$B$7+DN228*'Ores &amp; Ingots'!$B$8+DO228*'Ores &amp; Ingots'!$B$9+DP228*'Ores &amp; Ingots'!$B$10+DQ228*'Ores &amp; Ingots'!$B$11+DR228*'Ores &amp; Ingots'!$B$12</f>
        <v>374</v>
      </c>
      <c r="DW228" s="249" t="str">
        <f>CY228*Refining!$G$3+CZ228*Refining!$G$4+DA228*Refining!$G$5+DB228*Refining!$G$6+DC228*Refining!$G$7+DD228*Refining!$G$8+DE228*Refining!$G$9+DF228*Refining!$G$10+DG228*Refining!$G$11+DH228*Refining!$G$12</f>
        <v>407</v>
      </c>
      <c r="DX228" s="249" t="str">
        <f t="shared" si="17"/>
        <v>63,365</v>
      </c>
      <c r="DY228" s="250" t="str">
        <f t="shared" si="18"/>
        <v>0.0634</v>
      </c>
      <c r="DZ228" s="248" t="str">
        <f t="shared" si="19"/>
        <v>441</v>
      </c>
      <c r="EA228" s="251" t="str">
        <f t="shared" ref="EA228:EB228" si="921">DZ228/60</f>
        <v>7.4</v>
      </c>
      <c r="EB228" s="251" t="str">
        <f t="shared" si="921"/>
        <v>0.1</v>
      </c>
      <c r="EC228" s="543" t="str">
        <f t="shared" si="21"/>
        <v>0.01</v>
      </c>
      <c r="ED228" s="248" t="str">
        <f t="shared" si="22"/>
        <v>68,188</v>
      </c>
      <c r="EE228" s="251" t="str">
        <f t="shared" ref="EE228:EF228" si="922">ED228/1000</f>
        <v>68.2</v>
      </c>
      <c r="EF228" s="252" t="str">
        <f t="shared" si="922"/>
        <v>0.07</v>
      </c>
      <c r="EG228" s="544" t="str">
        <f t="shared" si="24"/>
        <v>0.0682</v>
      </c>
      <c r="EH228" s="225" t="s">
        <v>12</v>
      </c>
    </row>
    <row r="229">
      <c r="A229" s="33"/>
      <c r="B229" s="226" t="s">
        <v>1084</v>
      </c>
      <c r="C229" s="227" t="s">
        <v>886</v>
      </c>
      <c r="D229" s="227">
        <v>1.0</v>
      </c>
      <c r="E229" s="227">
        <v>1.0</v>
      </c>
      <c r="F229" s="227">
        <v>1.0</v>
      </c>
      <c r="G229" s="253" t="str">
        <f t="shared" si="5"/>
        <v>15.6</v>
      </c>
      <c r="H229" s="254">
        <v>10.0</v>
      </c>
      <c r="I229" s="254">
        <v>30.0</v>
      </c>
      <c r="J229" s="254" t="str">
        <f>H229/Main!$D$9</f>
        <v>10</v>
      </c>
      <c r="K229" s="254" t="str">
        <f>I229/Main!$D$10</f>
        <v>30</v>
      </c>
      <c r="L229" s="254" t="str">
        <f t="shared" si="6"/>
        <v>3</v>
      </c>
      <c r="M229" s="254">
        <v>0.4</v>
      </c>
      <c r="N229" s="255"/>
      <c r="O229" s="255"/>
      <c r="P229" s="255"/>
      <c r="Q229" s="256"/>
      <c r="R229" s="255"/>
      <c r="S229" s="257"/>
      <c r="T229" s="257"/>
      <c r="U229" s="255"/>
      <c r="V229" s="255"/>
      <c r="W229" s="257"/>
      <c r="X229" s="257"/>
      <c r="Y229" s="255"/>
      <c r="Z229" s="255"/>
      <c r="AA229" s="255"/>
      <c r="AB229" s="255"/>
      <c r="AC229" s="335" t="s">
        <v>18</v>
      </c>
      <c r="AD229" s="309">
        <v>125.0</v>
      </c>
      <c r="AE229" s="225">
        <v>0.0</v>
      </c>
      <c r="AF229" s="225">
        <v>0.0</v>
      </c>
      <c r="AG229" s="225">
        <v>0.0</v>
      </c>
      <c r="AH229" s="225">
        <v>0.0</v>
      </c>
      <c r="AI229" s="225">
        <v>0.0</v>
      </c>
      <c r="AJ229" s="225">
        <v>0.0</v>
      </c>
      <c r="AK229" s="225">
        <v>0.0</v>
      </c>
      <c r="AL229" s="225">
        <v>0.0</v>
      </c>
      <c r="AM229" s="225">
        <v>0.0</v>
      </c>
      <c r="AN229" s="225">
        <v>0.0</v>
      </c>
      <c r="AO229" s="225">
        <v>50.0</v>
      </c>
      <c r="AP229" s="225">
        <v>0.0</v>
      </c>
      <c r="AQ229" s="225">
        <v>0.0</v>
      </c>
      <c r="AR229" s="225">
        <v>0.0</v>
      </c>
      <c r="AS229" s="225">
        <v>0.0</v>
      </c>
      <c r="AT229" s="225">
        <v>0.0</v>
      </c>
      <c r="AU229" s="225">
        <v>0.0</v>
      </c>
      <c r="AV229" s="225">
        <v>0.0</v>
      </c>
      <c r="AW229" s="225">
        <v>0.0</v>
      </c>
      <c r="AX229" s="225">
        <v>0.0</v>
      </c>
      <c r="AY229" s="553" t="str">
        <f t="shared" ref="AY229:BS229" si="923">IF(AD229 = 0, "", AD229)</f>
        <v>125</v>
      </c>
      <c r="AZ229" s="227" t="str">
        <f t="shared" si="923"/>
        <v/>
      </c>
      <c r="BA229" s="227" t="str">
        <f t="shared" si="923"/>
        <v/>
      </c>
      <c r="BB229" s="227" t="str">
        <f t="shared" si="923"/>
        <v/>
      </c>
      <c r="BC229" s="227" t="str">
        <f t="shared" si="923"/>
        <v/>
      </c>
      <c r="BD229" s="227" t="str">
        <f t="shared" si="923"/>
        <v/>
      </c>
      <c r="BE229" s="227" t="str">
        <f t="shared" si="923"/>
        <v/>
      </c>
      <c r="BF229" s="227" t="str">
        <f t="shared" si="923"/>
        <v/>
      </c>
      <c r="BG229" s="227" t="str">
        <f t="shared" si="923"/>
        <v/>
      </c>
      <c r="BH229" s="227" t="str">
        <f t="shared" si="923"/>
        <v/>
      </c>
      <c r="BI229" s="227" t="str">
        <f t="shared" si="923"/>
        <v/>
      </c>
      <c r="BJ229" s="225" t="str">
        <f t="shared" si="923"/>
        <v>50</v>
      </c>
      <c r="BK229" s="227" t="str">
        <f t="shared" si="923"/>
        <v/>
      </c>
      <c r="BL229" s="227" t="str">
        <f t="shared" si="923"/>
        <v/>
      </c>
      <c r="BM229" s="227" t="str">
        <f t="shared" si="923"/>
        <v/>
      </c>
      <c r="BN229" s="227" t="str">
        <f t="shared" si="923"/>
        <v/>
      </c>
      <c r="BO229" s="227" t="str">
        <f t="shared" si="923"/>
        <v/>
      </c>
      <c r="BP229" s="227" t="str">
        <f t="shared" si="923"/>
        <v/>
      </c>
      <c r="BQ229" s="227" t="str">
        <f t="shared" si="923"/>
        <v/>
      </c>
      <c r="BR229" s="227" t="str">
        <f t="shared" si="923"/>
        <v/>
      </c>
      <c r="BS229" s="238" t="str">
        <f t="shared" si="923"/>
        <v/>
      </c>
      <c r="BT229" s="239" t="str">
        <f>$AY229*Assembly!Y$4+$AZ229*Assembly!Y$5+$BA229*Assembly!Y$6+$BB229*Assembly!Y$7+$BC229*Assembly!Y$8+$BD229*Assembly!Y$9+$BE229*Assembly!Y$10+$BF229*Assembly!Y$11+$BG229*Assembly!Y$12+$BH229*Assembly!Y$13+$BI229*Assembly!Y$14+$BJ229*Assembly!Y$15+$BK229*Assembly!Y$16+$BL229*Assembly!Y$17+$BM229*Assembly!Y$18+$BN229*Assembly!Y$19+$BO229*Assembly!Y$20+$BP229*Assembly!Y$21+$BQ229*Assembly!Y$22+$BR229*Assembly!Y$23+$BS229*Assembly!Y$24</f>
        <v>2,800</v>
      </c>
      <c r="BU229" s="225" t="str">
        <f t="shared" si="8"/>
        <v>179</v>
      </c>
      <c r="BV229" s="225" t="str">
        <f>$AY229*Assembly!AC$4+$AZ229*Assembly!AC$5+$BA229*Assembly!AC$6+$BB229*Assembly!AC$7+$BC229*Assembly!AC$8+$BD229*Assembly!AC$9+$BE229*Assembly!AC$10+$BF229*Assembly!AC$11+$BG229*Assembly!AC$12+$BH229*Assembly!AC$13+$BI229*Assembly!AC$14+$BJ229*Assembly!AC$15+$BK229*Assembly!AC$16+$BL229*Assembly!AC$17+$BM229*Assembly!AC$18+$BN229*Assembly!AC$19+$BO229*Assembly!AC$20+$BP229*Assembly!AC$21+$BQ229*Assembly!AC$22+$BR229*Assembly!AC$23+$BS229*Assembly!AC$24</f>
        <v>14,000</v>
      </c>
      <c r="BW229" s="240" t="str">
        <f t="shared" si="9"/>
        <v>5.00</v>
      </c>
      <c r="BX229" s="241" t="str">
        <f t="shared" si="10"/>
        <v>896</v>
      </c>
      <c r="BY229" s="242" t="str">
        <f t="shared" si="11"/>
        <v>78.1</v>
      </c>
      <c r="BZ229" s="225"/>
      <c r="CA229" s="225" t="str">
        <f>$AY229*Assembly!X$4+$AZ229*Assembly!X$5+$BA229*Assembly!X$6+$BB229*Assembly!X$7+$BC229*Assembly!X$8+$BD229*Assembly!X$9+$BE229*Assembly!X$10+$BF229*Assembly!X$11+$BG229*Assembly!X$12+$BH229*Assembly!X$13+$BI229*Assembly!X$14+$BJ229*Assembly!X$15+$BK229*Assembly!X$16+$BL229*Assembly!X$17+$BM229*Assembly!X$18+$BN229*Assembly!X$19+$BO229*Assembly!X$20+$BP229*Assembly!X$21+$BQ229*Assembly!X$22+$BR229*Assembly!X$23+$BS229*Assembly!X$24</f>
        <v>225</v>
      </c>
      <c r="CB229" s="225" t="str">
        <f t="shared" si="12"/>
        <v>35,000</v>
      </c>
      <c r="CC229" s="223" t="str">
        <f t="shared" si="13"/>
        <v>0.0350</v>
      </c>
      <c r="CD229" s="243" t="str">
        <f>$AY229*Assembly!AB$4+$AZ229*Assembly!AB$5+$BA229*Assembly!AB$6+$BB229*Assembly!AB$7+$BC229*Assembly!AB$8+$BD229*Assembly!AB$9+$BE229*Assembly!AB$10+$BF229*Assembly!AB$11+$BG229*Assembly!AB$12+$BH229*Assembly!AB$13+$BI229*Assembly!AB$14+$BJ229*Assembly!AB$15+$BK229*Assembly!AB$16+$BL229*Assembly!AB$17+$BM229*Assembly!AB$18+$BN229*Assembly!AB$19+$BO229*Assembly!AB$20+$BP229*Assembly!AB$21+$BQ229*Assembly!AB$22+$BR229*Assembly!AB$23+$BS229*Assembly!AB$24</f>
        <v>1,125</v>
      </c>
      <c r="CE229" s="256" t="str">
        <f>$AY229*Assembly!M$4+$AZ229*Assembly!M$5+$BA229*Assembly!M$6+$BB229*Assembly!M$7+$BC229*Assembly!M$8+$BD229*Assembly!M$9+$BE229*Assembly!M$10+$BF229*Assembly!M$11+$BG229*Assembly!M$12+$BH229*Assembly!M$13+$BI229*Assembly!M$14+$BJ229*Assembly!M$15+$BK229*Assembly!M$16+$BL229*Assembly!M$17+$BM229*Assembly!M$18+$BN229*Assembly!M$19+$BO229*Assembly!M$20+$BP229*Assembly!M$21+$BQ229*Assembly!M$22+$BR229*Assembly!M$23+$BS229*Assembly!M$24</f>
        <v>3,225</v>
      </c>
      <c r="CF229" s="256" t="str">
        <f>$AY229*Assembly!N$4+$AZ229*Assembly!N$5+$BA229*Assembly!N$6+$BB229*Assembly!N$7+$BC229*Assembly!N$8+$BD229*Assembly!N$9+$BE229*Assembly!N$10+$BF229*Assembly!N$11+$BG229*Assembly!N$12+$BH229*Assembly!N$13+$BI229*Assembly!N$14+$BJ229*Assembly!N$15+$BK229*Assembly!N$16+$BL229*Assembly!N$17+$BM229*Assembly!N$18+$BN229*Assembly!N$19+$BO229*Assembly!N$20+$BP229*Assembly!N$21+$BQ229*Assembly!N$22+$BR229*Assembly!N$23+$BS229*Assembly!N$24</f>
        <v>250</v>
      </c>
      <c r="CG229" s="256" t="str">
        <f>$AY229*Assembly!O$4+$AZ229*Assembly!O$5+$BA229*Assembly!O$6+$BB229*Assembly!O$7+$BC229*Assembly!O$8+$BD229*Assembly!O$9+$BE229*Assembly!O$10+$BF229*Assembly!O$11+$BG229*Assembly!O$12+$BH229*Assembly!O$13+$BI229*Assembly!O$14+$BJ229*Assembly!O$15+$BK229*Assembly!O$16+$BL229*Assembly!O$17+$BM229*Assembly!O$18+$BN229*Assembly!O$19+$BO229*Assembly!O$20+$BP229*Assembly!O$21+$BQ229*Assembly!O$22+$BR229*Assembly!O$23+$BS229*Assembly!O$24</f>
        <v>150</v>
      </c>
      <c r="CH229" s="254" t="str">
        <f>$AY229*Assembly!P$4+$AZ229*Assembly!P$5+$BA229*Assembly!P$6+$BB229*Assembly!P$7+$BC229*Assembly!P$8+$BD229*Assembly!P$9+$BE229*Assembly!P$10+$BF229*Assembly!P$11+$BG229*Assembly!P$12+$BH229*Assembly!P$13+$BI229*Assembly!P$14+$BJ229*Assembly!P$15+$BK229*Assembly!P$16+$BL229*Assembly!P$17+$BM229*Assembly!P$18+$BN229*Assembly!P$19+$BO229*Assembly!P$20+$BP229*Assembly!P$21+$BQ229*Assembly!P$22+$BR229*Assembly!P$23+$BS229*Assembly!P$24</f>
        <v>0</v>
      </c>
      <c r="CI229" s="254" t="str">
        <f>$AY229*Assembly!Q$4+$AZ229*Assembly!Q$5+$BA229*Assembly!Q$6+$BB229*Assembly!Q$7+$BC229*Assembly!Q$8+$BD229*Assembly!Q$9+$BE229*Assembly!Q$10+$BF229*Assembly!Q$11+$BG229*Assembly!Q$12+$BH229*Assembly!Q$13+$BI229*Assembly!Q$14+$BJ229*Assembly!Q$15+$BK229*Assembly!Q$16+$BL229*Assembly!Q$17+$BM229*Assembly!Q$18+$BN229*Assembly!Q$19+$BO229*Assembly!Q$20+$BP229*Assembly!Q$21+$BQ229*Assembly!Q$22+$BR229*Assembly!Q$23+$BS229*Assembly!Q$24</f>
        <v>0</v>
      </c>
      <c r="CJ229" s="256" t="str">
        <f>$AY229*Assembly!R$4+$AZ229*Assembly!R$5+$BA229*Assembly!R$6+$BB229*Assembly!R$7+$BC229*Assembly!R$8+$BD229*Assembly!R$9+$BE229*Assembly!R$10+$BF229*Assembly!R$11+$BG229*Assembly!R$12+$BH229*Assembly!R$13+$BI229*Assembly!R$14+$BJ229*Assembly!R$15+$BK229*Assembly!R$16+$BL229*Assembly!R$17+$BM229*Assembly!R$18+$BN229*Assembly!R$19+$BO229*Assembly!R$20+$BP229*Assembly!R$21+$BQ229*Assembly!R$22+$BR229*Assembly!R$23+$BS229*Assembly!R$24</f>
        <v>0</v>
      </c>
      <c r="CK229" s="254" t="str">
        <f>$AY229*Assembly!S$4+$AZ229*Assembly!S$5+$BA229*Assembly!S$6+$BB229*Assembly!S$7+$BC229*Assembly!S$8+$BD229*Assembly!S$9+$BE229*Assembly!S$10+$BF229*Assembly!S$11+$BG229*Assembly!S$12+$BH229*Assembly!S$13+$BI229*Assembly!S$14+$BJ229*Assembly!S$15+$BK229*Assembly!S$16+$BL229*Assembly!S$17+$BM229*Assembly!S$18+$BN229*Assembly!S$19+$BO229*Assembly!S$20+$BP229*Assembly!S$21+$BQ229*Assembly!S$22+$BR229*Assembly!S$23+$BS229*Assembly!S$24</f>
        <v>0</v>
      </c>
      <c r="CL229" s="254" t="str">
        <f>$AY229*Assembly!T$4+$AZ229*Assembly!T$5+$BA229*Assembly!T$6+$BB229*Assembly!T$7+$BC229*Assembly!T$8+$BD229*Assembly!T$9+$BE229*Assembly!T$10+$BF229*Assembly!T$11+$BG229*Assembly!T$12+$BH229*Assembly!T$13+$BI229*Assembly!T$14+$BJ229*Assembly!T$15+$BK229*Assembly!T$16+$BL229*Assembly!T$17+$BM229*Assembly!T$18+$BN229*Assembly!T$19+$BO229*Assembly!T$20+$BP229*Assembly!T$21+$BQ229*Assembly!T$22+$BR229*Assembly!T$23+$BS229*Assembly!T$24</f>
        <v>0</v>
      </c>
      <c r="CM229" s="254" t="str">
        <f>$AY229*Assembly!U$4+$AZ229*Assembly!U$5+$BA229*Assembly!U$6+$BB229*Assembly!U$7+$BC229*Assembly!U$8+$BD229*Assembly!U$9+$BE229*Assembly!U$10+$BF229*Assembly!U$11+$BG229*Assembly!U$12+$BH229*Assembly!U$13+$BI229*Assembly!U$14+$BJ229*Assembly!U$15+$BK229*Assembly!U$16+$BL229*Assembly!U$17+$BM229*Assembly!U$18+$BN229*Assembly!U$19+$BO229*Assembly!U$20+$BP229*Assembly!U$21+$BQ229*Assembly!U$22+$BR229*Assembly!U$23+$BS229*Assembly!U$24</f>
        <v>0</v>
      </c>
      <c r="CN229" s="256" t="str">
        <f>$AY229*Assembly!V$4+$AZ229*Assembly!V$5+$BA229*Assembly!V$6+$BB229*Assembly!V$7+$BC229*Assembly!V$8+$BD229*Assembly!V$9+$BE229*Assembly!V$10+$BF229*Assembly!V$11+$BG229*Assembly!V$12+$BH229*Assembly!V$13+$BI229*Assembly!V$14+$BJ229*Assembly!V$15+$BK229*Assembly!V$16+$BL229*Assembly!V$17+$BM229*Assembly!V$18+$BN229*Assembly!V$19+$BO229*Assembly!V$20+$BP229*Assembly!V$21+$BQ229*Assembly!V$22+$BR229*Assembly!V$23+$BS229*Assembly!V$24</f>
        <v>0</v>
      </c>
      <c r="CO229" s="256" t="str">
        <f>CE229*Refining!$F$3</f>
        <v>5,759</v>
      </c>
      <c r="CP229" s="256" t="str">
        <f>CF229*Refining!$F$4</f>
        <v>781</v>
      </c>
      <c r="CQ229" s="256" t="str">
        <f>CG229*Refining!$F$5</f>
        <v>625</v>
      </c>
      <c r="CR229" s="256" t="str">
        <f>CH229*Refining!$F$6</f>
        <v>0</v>
      </c>
      <c r="CS229" s="256" t="str">
        <f>CI229*Refining!$F$7</f>
        <v>0</v>
      </c>
      <c r="CT229" s="256" t="str">
        <f>CJ229*Refining!$F$8</f>
        <v>0</v>
      </c>
      <c r="CU229" s="256" t="str">
        <f>CK229*Refining!$F$9</f>
        <v>0</v>
      </c>
      <c r="CV229" s="256" t="str">
        <f>CL229*Refining!$F$10</f>
        <v>0</v>
      </c>
      <c r="CW229" s="256" t="str">
        <f>CM229*Refining!$F$11</f>
        <v>0</v>
      </c>
      <c r="CX229" s="256" t="str">
        <f>CN229*Refining!$F$12</f>
        <v>0</v>
      </c>
      <c r="CY229" s="248" t="str">
        <f t="shared" ref="CY229:DR229" si="924">IF(CE229 = 0, "", CE229)</f>
        <v>3,225</v>
      </c>
      <c r="CZ229" s="249" t="str">
        <f t="shared" si="924"/>
        <v>250</v>
      </c>
      <c r="DA229" s="249" t="str">
        <f t="shared" si="924"/>
        <v>150</v>
      </c>
      <c r="DB229" s="245" t="str">
        <f t="shared" si="924"/>
        <v/>
      </c>
      <c r="DC229" s="245" t="str">
        <f t="shared" si="924"/>
        <v/>
      </c>
      <c r="DD229" s="245" t="str">
        <f t="shared" si="924"/>
        <v/>
      </c>
      <c r="DE229" s="245" t="str">
        <f t="shared" si="924"/>
        <v/>
      </c>
      <c r="DF229" s="245" t="str">
        <f t="shared" si="924"/>
        <v/>
      </c>
      <c r="DG229" s="245" t="str">
        <f t="shared" si="924"/>
        <v/>
      </c>
      <c r="DH229" s="246" t="str">
        <f t="shared" si="924"/>
        <v/>
      </c>
      <c r="DI229" s="248" t="str">
        <f t="shared" si="924"/>
        <v>5,759</v>
      </c>
      <c r="DJ229" s="249" t="str">
        <f t="shared" si="924"/>
        <v>781</v>
      </c>
      <c r="DK229" s="249" t="str">
        <f t="shared" si="924"/>
        <v>625</v>
      </c>
      <c r="DL229" s="245" t="str">
        <f t="shared" si="924"/>
        <v/>
      </c>
      <c r="DM229" s="245" t="str">
        <f t="shared" si="924"/>
        <v/>
      </c>
      <c r="DN229" s="245" t="str">
        <f t="shared" si="924"/>
        <v/>
      </c>
      <c r="DO229" s="245" t="str">
        <f t="shared" si="924"/>
        <v/>
      </c>
      <c r="DP229" s="245" t="str">
        <f t="shared" si="924"/>
        <v/>
      </c>
      <c r="DQ229" s="245" t="str">
        <f t="shared" si="924"/>
        <v/>
      </c>
      <c r="DR229" s="246" t="str">
        <f t="shared" si="924"/>
        <v/>
      </c>
      <c r="DS229" s="248" t="str">
        <f t="shared" si="15"/>
        <v>3,625</v>
      </c>
      <c r="DT229" s="249" t="str">
        <f t="shared" si="16"/>
        <v>7,165</v>
      </c>
      <c r="DU229" s="225" t="str">
        <f>CY229*'Ores &amp; Ingots'!$C$3+CZ229*'Ores &amp; Ingots'!$C$4+DA229*'Ores &amp; Ingots'!$C$5+DB229*'Ores &amp; Ingots'!$C$6+DC229*'Ores &amp; Ingots'!$C$7+DD229*'Ores &amp; Ingots'!$C$8+DE229*'Ores &amp; Ingots'!$C$9+DF229*'Ores &amp; Ingots'!$C$10+DG229*'Ores &amp; Ingots'!$C$11+DH229*'Ores &amp; Ingots'!$C$12</f>
        <v>454</v>
      </c>
      <c r="DV229" s="225" t="str">
        <f>DI229*'Ores &amp; Ingots'!$B$3+DJ229*'Ores &amp; Ingots'!$B$4+DK229*'Ores &amp; Ingots'!$B$5+DL229*'Ores &amp; Ingots'!$B$6+DM229*'Ores &amp; Ingots'!$B$7+DN229*'Ores &amp; Ingots'!$B$8+DO229*'Ores &amp; Ingots'!$B$9+DP229*'Ores &amp; Ingots'!$B$10+DQ229*'Ores &amp; Ingots'!$B$11+DR229*'Ores &amp; Ingots'!$B$12</f>
        <v>2,651</v>
      </c>
      <c r="DW229" s="249" t="str">
        <f>CY229*Refining!$G$3+CZ229*Refining!$G$4+DA229*Refining!$G$5+DB229*Refining!$G$6+DC229*Refining!$G$7+DD229*Refining!$G$8+DE229*Refining!$G$9+DF229*Refining!$G$10+DG229*Refining!$G$11+DH229*Refining!$G$12</f>
        <v>3,346</v>
      </c>
      <c r="DX229" s="249" t="str">
        <f t="shared" si="17"/>
        <v>520,566</v>
      </c>
      <c r="DY229" s="250" t="str">
        <f t="shared" si="18"/>
        <v>0.5206</v>
      </c>
      <c r="DZ229" s="248" t="str">
        <f t="shared" si="19"/>
        <v>3,581</v>
      </c>
      <c r="EA229" s="251" t="str">
        <f t="shared" ref="EA229:EB229" si="925">DZ229/60</f>
        <v>59.7</v>
      </c>
      <c r="EB229" s="251" t="str">
        <f t="shared" si="925"/>
        <v>1.0</v>
      </c>
      <c r="EC229" s="543" t="str">
        <f t="shared" si="21"/>
        <v>0.04</v>
      </c>
      <c r="ED229" s="248" t="str">
        <f t="shared" si="22"/>
        <v>555,566</v>
      </c>
      <c r="EE229" s="251" t="str">
        <f t="shared" ref="EE229:EF229" si="926">ED229/1000</f>
        <v>555.6</v>
      </c>
      <c r="EF229" s="252" t="str">
        <f t="shared" si="926"/>
        <v>0.56</v>
      </c>
      <c r="EG229" s="544" t="str">
        <f t="shared" si="24"/>
        <v>0.5556</v>
      </c>
      <c r="EH229" s="225">
        <v>40.0</v>
      </c>
    </row>
    <row r="230">
      <c r="A230" s="33"/>
      <c r="B230" s="226" t="s">
        <v>1085</v>
      </c>
      <c r="C230" s="227" t="s">
        <v>886</v>
      </c>
      <c r="D230" s="227">
        <v>1.0</v>
      </c>
      <c r="E230" s="227">
        <v>1.0</v>
      </c>
      <c r="F230" s="227">
        <v>1.0</v>
      </c>
      <c r="G230" s="253" t="str">
        <f t="shared" si="5"/>
        <v>15.6</v>
      </c>
      <c r="H230" s="254">
        <v>10.0</v>
      </c>
      <c r="I230" s="254">
        <v>30.0</v>
      </c>
      <c r="J230" s="254" t="str">
        <f>H230/Main!$D$9</f>
        <v>10</v>
      </c>
      <c r="K230" s="254" t="str">
        <f>I230/Main!$D$10</f>
        <v>30</v>
      </c>
      <c r="L230" s="254" t="str">
        <f t="shared" si="6"/>
        <v>3</v>
      </c>
      <c r="M230" s="254">
        <v>0.4</v>
      </c>
      <c r="N230" s="255"/>
      <c r="O230" s="255"/>
      <c r="P230" s="255"/>
      <c r="Q230" s="256"/>
      <c r="R230" s="255"/>
      <c r="S230" s="257"/>
      <c r="T230" s="257"/>
      <c r="U230" s="255"/>
      <c r="V230" s="255"/>
      <c r="W230" s="257"/>
      <c r="X230" s="257"/>
      <c r="Y230" s="255"/>
      <c r="Z230" s="255"/>
      <c r="AA230" s="255"/>
      <c r="AB230" s="255"/>
      <c r="AC230" s="335" t="s">
        <v>12</v>
      </c>
      <c r="AD230" s="309">
        <v>140.0</v>
      </c>
      <c r="AE230" s="225">
        <v>0.0</v>
      </c>
      <c r="AF230" s="225">
        <v>0.0</v>
      </c>
      <c r="AG230" s="225">
        <v>0.0</v>
      </c>
      <c r="AH230" s="225">
        <v>0.0</v>
      </c>
      <c r="AI230" s="225">
        <v>0.0</v>
      </c>
      <c r="AJ230" s="225">
        <v>0.0</v>
      </c>
      <c r="AK230" s="225">
        <v>0.0</v>
      </c>
      <c r="AL230" s="225">
        <v>0.0</v>
      </c>
      <c r="AM230" s="225">
        <v>0.0</v>
      </c>
      <c r="AN230" s="225">
        <v>0.0</v>
      </c>
      <c r="AO230" s="225">
        <v>50.0</v>
      </c>
      <c r="AP230" s="225">
        <v>0.0</v>
      </c>
      <c r="AQ230" s="225">
        <v>0.0</v>
      </c>
      <c r="AR230" s="225">
        <v>0.0</v>
      </c>
      <c r="AS230" s="225">
        <v>0.0</v>
      </c>
      <c r="AT230" s="225">
        <v>0.0</v>
      </c>
      <c r="AU230" s="225">
        <v>0.0</v>
      </c>
      <c r="AV230" s="225">
        <v>0.0</v>
      </c>
      <c r="AW230" s="225">
        <v>0.0</v>
      </c>
      <c r="AX230" s="225">
        <v>0.0</v>
      </c>
      <c r="AY230" s="553" t="str">
        <f t="shared" ref="AY230:BS230" si="927">IF(AD230 = 0, "", AD230)</f>
        <v>140</v>
      </c>
      <c r="AZ230" s="227" t="str">
        <f t="shared" si="927"/>
        <v/>
      </c>
      <c r="BA230" s="227" t="str">
        <f t="shared" si="927"/>
        <v/>
      </c>
      <c r="BB230" s="227" t="str">
        <f t="shared" si="927"/>
        <v/>
      </c>
      <c r="BC230" s="227" t="str">
        <f t="shared" si="927"/>
        <v/>
      </c>
      <c r="BD230" s="227" t="str">
        <f t="shared" si="927"/>
        <v/>
      </c>
      <c r="BE230" s="227" t="str">
        <f t="shared" si="927"/>
        <v/>
      </c>
      <c r="BF230" s="227" t="str">
        <f t="shared" si="927"/>
        <v/>
      </c>
      <c r="BG230" s="227" t="str">
        <f t="shared" si="927"/>
        <v/>
      </c>
      <c r="BH230" s="227" t="str">
        <f t="shared" si="927"/>
        <v/>
      </c>
      <c r="BI230" s="227" t="str">
        <f t="shared" si="927"/>
        <v/>
      </c>
      <c r="BJ230" s="225" t="str">
        <f t="shared" si="927"/>
        <v>50</v>
      </c>
      <c r="BK230" s="227" t="str">
        <f t="shared" si="927"/>
        <v/>
      </c>
      <c r="BL230" s="227" t="str">
        <f t="shared" si="927"/>
        <v/>
      </c>
      <c r="BM230" s="227" t="str">
        <f t="shared" si="927"/>
        <v/>
      </c>
      <c r="BN230" s="227" t="str">
        <f t="shared" si="927"/>
        <v/>
      </c>
      <c r="BO230" s="227" t="str">
        <f t="shared" si="927"/>
        <v/>
      </c>
      <c r="BP230" s="227" t="str">
        <f t="shared" si="927"/>
        <v/>
      </c>
      <c r="BQ230" s="227" t="str">
        <f t="shared" si="927"/>
        <v/>
      </c>
      <c r="BR230" s="227" t="str">
        <f t="shared" si="927"/>
        <v/>
      </c>
      <c r="BS230" s="238" t="str">
        <f t="shared" si="927"/>
        <v/>
      </c>
      <c r="BT230" s="239" t="str">
        <f>$AY230*Assembly!Y$4+$AZ230*Assembly!Y$5+$BA230*Assembly!Y$6+$BB230*Assembly!Y$7+$BC230*Assembly!Y$8+$BD230*Assembly!Y$9+$BE230*Assembly!Y$10+$BF230*Assembly!Y$11+$BG230*Assembly!Y$12+$BH230*Assembly!Y$13+$BI230*Assembly!Y$14+$BJ230*Assembly!Y$15+$BK230*Assembly!Y$16+$BL230*Assembly!Y$17+$BM230*Assembly!Y$18+$BN230*Assembly!Y$19+$BO230*Assembly!Y$20+$BP230*Assembly!Y$21+$BQ230*Assembly!Y$22+$BR230*Assembly!Y$23+$BS230*Assembly!Y$24</f>
        <v>3,100</v>
      </c>
      <c r="BU230" s="225" t="str">
        <f t="shared" si="8"/>
        <v>198</v>
      </c>
      <c r="BV230" s="225" t="str">
        <f>$AY230*Assembly!AC$4+$AZ230*Assembly!AC$5+$BA230*Assembly!AC$6+$BB230*Assembly!AC$7+$BC230*Assembly!AC$8+$BD230*Assembly!AC$9+$BE230*Assembly!AC$10+$BF230*Assembly!AC$11+$BG230*Assembly!AC$12+$BH230*Assembly!AC$13+$BI230*Assembly!AC$14+$BJ230*Assembly!AC$15+$BK230*Assembly!AC$16+$BL230*Assembly!AC$17+$BM230*Assembly!AC$18+$BN230*Assembly!AC$19+$BO230*Assembly!AC$20+$BP230*Assembly!AC$21+$BQ230*Assembly!AC$22+$BR230*Assembly!AC$23+$BS230*Assembly!AC$24</f>
        <v>15,500</v>
      </c>
      <c r="BW230" s="240" t="str">
        <f t="shared" si="9"/>
        <v>5.00</v>
      </c>
      <c r="BX230" s="241" t="str">
        <f t="shared" si="10"/>
        <v>992</v>
      </c>
      <c r="BY230" s="242" t="str">
        <f t="shared" si="11"/>
        <v>78.1</v>
      </c>
      <c r="BZ230" s="225"/>
      <c r="CA230" s="225" t="str">
        <f>$AY230*Assembly!X$4+$AZ230*Assembly!X$5+$BA230*Assembly!X$6+$BB230*Assembly!X$7+$BC230*Assembly!X$8+$BD230*Assembly!X$9+$BE230*Assembly!X$10+$BF230*Assembly!X$11+$BG230*Assembly!X$12+$BH230*Assembly!X$13+$BI230*Assembly!X$14+$BJ230*Assembly!X$15+$BK230*Assembly!X$16+$BL230*Assembly!X$17+$BM230*Assembly!X$18+$BN230*Assembly!X$19+$BO230*Assembly!X$20+$BP230*Assembly!X$21+$BQ230*Assembly!X$22+$BR230*Assembly!X$23+$BS230*Assembly!X$24</f>
        <v>240</v>
      </c>
      <c r="CB230" s="225" t="str">
        <f t="shared" si="12"/>
        <v>37,333</v>
      </c>
      <c r="CC230" s="223" t="str">
        <f t="shared" si="13"/>
        <v>0.0373</v>
      </c>
      <c r="CD230" s="243" t="str">
        <f>$AY230*Assembly!AB$4+$AZ230*Assembly!AB$5+$BA230*Assembly!AB$6+$BB230*Assembly!AB$7+$BC230*Assembly!AB$8+$BD230*Assembly!AB$9+$BE230*Assembly!AB$10+$BF230*Assembly!AB$11+$BG230*Assembly!AB$12+$BH230*Assembly!AB$13+$BI230*Assembly!AB$14+$BJ230*Assembly!AB$15+$BK230*Assembly!AB$16+$BL230*Assembly!AB$17+$BM230*Assembly!AB$18+$BN230*Assembly!AB$19+$BO230*Assembly!AB$20+$BP230*Assembly!AB$21+$BQ230*Assembly!AB$22+$BR230*Assembly!AB$23+$BS230*Assembly!AB$24</f>
        <v>1,170</v>
      </c>
      <c r="CE230" s="256" t="str">
        <f>$AY230*Assembly!M$4+$AZ230*Assembly!M$5+$BA230*Assembly!M$6+$BB230*Assembly!M$7+$BC230*Assembly!M$8+$BD230*Assembly!M$9+$BE230*Assembly!M$10+$BF230*Assembly!M$11+$BG230*Assembly!M$12+$BH230*Assembly!M$13+$BI230*Assembly!M$14+$BJ230*Assembly!M$15+$BK230*Assembly!M$16+$BL230*Assembly!M$17+$BM230*Assembly!M$18+$BN230*Assembly!M$19+$BO230*Assembly!M$20+$BP230*Assembly!M$21+$BQ230*Assembly!M$22+$BR230*Assembly!M$23+$BS230*Assembly!M$24</f>
        <v>3,540</v>
      </c>
      <c r="CF230" s="256" t="str">
        <f>$AY230*Assembly!N$4+$AZ230*Assembly!N$5+$BA230*Assembly!N$6+$BB230*Assembly!N$7+$BC230*Assembly!N$8+$BD230*Assembly!N$9+$BE230*Assembly!N$10+$BF230*Assembly!N$11+$BG230*Assembly!N$12+$BH230*Assembly!N$13+$BI230*Assembly!N$14+$BJ230*Assembly!N$15+$BK230*Assembly!N$16+$BL230*Assembly!N$17+$BM230*Assembly!N$18+$BN230*Assembly!N$19+$BO230*Assembly!N$20+$BP230*Assembly!N$21+$BQ230*Assembly!N$22+$BR230*Assembly!N$23+$BS230*Assembly!N$24</f>
        <v>250</v>
      </c>
      <c r="CG230" s="256" t="str">
        <f>$AY230*Assembly!O$4+$AZ230*Assembly!O$5+$BA230*Assembly!O$6+$BB230*Assembly!O$7+$BC230*Assembly!O$8+$BD230*Assembly!O$9+$BE230*Assembly!O$10+$BF230*Assembly!O$11+$BG230*Assembly!O$12+$BH230*Assembly!O$13+$BI230*Assembly!O$14+$BJ230*Assembly!O$15+$BK230*Assembly!O$16+$BL230*Assembly!O$17+$BM230*Assembly!O$18+$BN230*Assembly!O$19+$BO230*Assembly!O$20+$BP230*Assembly!O$21+$BQ230*Assembly!O$22+$BR230*Assembly!O$23+$BS230*Assembly!O$24</f>
        <v>150</v>
      </c>
      <c r="CH230" s="254" t="str">
        <f>$AY230*Assembly!P$4+$AZ230*Assembly!P$5+$BA230*Assembly!P$6+$BB230*Assembly!P$7+$BC230*Assembly!P$8+$BD230*Assembly!P$9+$BE230*Assembly!P$10+$BF230*Assembly!P$11+$BG230*Assembly!P$12+$BH230*Assembly!P$13+$BI230*Assembly!P$14+$BJ230*Assembly!P$15+$BK230*Assembly!P$16+$BL230*Assembly!P$17+$BM230*Assembly!P$18+$BN230*Assembly!P$19+$BO230*Assembly!P$20+$BP230*Assembly!P$21+$BQ230*Assembly!P$22+$BR230*Assembly!P$23+$BS230*Assembly!P$24</f>
        <v>0</v>
      </c>
      <c r="CI230" s="254" t="str">
        <f>$AY230*Assembly!Q$4+$AZ230*Assembly!Q$5+$BA230*Assembly!Q$6+$BB230*Assembly!Q$7+$BC230*Assembly!Q$8+$BD230*Assembly!Q$9+$BE230*Assembly!Q$10+$BF230*Assembly!Q$11+$BG230*Assembly!Q$12+$BH230*Assembly!Q$13+$BI230*Assembly!Q$14+$BJ230*Assembly!Q$15+$BK230*Assembly!Q$16+$BL230*Assembly!Q$17+$BM230*Assembly!Q$18+$BN230*Assembly!Q$19+$BO230*Assembly!Q$20+$BP230*Assembly!Q$21+$BQ230*Assembly!Q$22+$BR230*Assembly!Q$23+$BS230*Assembly!Q$24</f>
        <v>0</v>
      </c>
      <c r="CJ230" s="256" t="str">
        <f>$AY230*Assembly!R$4+$AZ230*Assembly!R$5+$BA230*Assembly!R$6+$BB230*Assembly!R$7+$BC230*Assembly!R$8+$BD230*Assembly!R$9+$BE230*Assembly!R$10+$BF230*Assembly!R$11+$BG230*Assembly!R$12+$BH230*Assembly!R$13+$BI230*Assembly!R$14+$BJ230*Assembly!R$15+$BK230*Assembly!R$16+$BL230*Assembly!R$17+$BM230*Assembly!R$18+$BN230*Assembly!R$19+$BO230*Assembly!R$20+$BP230*Assembly!R$21+$BQ230*Assembly!R$22+$BR230*Assembly!R$23+$BS230*Assembly!R$24</f>
        <v>0</v>
      </c>
      <c r="CK230" s="254" t="str">
        <f>$AY230*Assembly!S$4+$AZ230*Assembly!S$5+$BA230*Assembly!S$6+$BB230*Assembly!S$7+$BC230*Assembly!S$8+$BD230*Assembly!S$9+$BE230*Assembly!S$10+$BF230*Assembly!S$11+$BG230*Assembly!S$12+$BH230*Assembly!S$13+$BI230*Assembly!S$14+$BJ230*Assembly!S$15+$BK230*Assembly!S$16+$BL230*Assembly!S$17+$BM230*Assembly!S$18+$BN230*Assembly!S$19+$BO230*Assembly!S$20+$BP230*Assembly!S$21+$BQ230*Assembly!S$22+$BR230*Assembly!S$23+$BS230*Assembly!S$24</f>
        <v>0</v>
      </c>
      <c r="CL230" s="254" t="str">
        <f>$AY230*Assembly!T$4+$AZ230*Assembly!T$5+$BA230*Assembly!T$6+$BB230*Assembly!T$7+$BC230*Assembly!T$8+$BD230*Assembly!T$9+$BE230*Assembly!T$10+$BF230*Assembly!T$11+$BG230*Assembly!T$12+$BH230*Assembly!T$13+$BI230*Assembly!T$14+$BJ230*Assembly!T$15+$BK230*Assembly!T$16+$BL230*Assembly!T$17+$BM230*Assembly!T$18+$BN230*Assembly!T$19+$BO230*Assembly!T$20+$BP230*Assembly!T$21+$BQ230*Assembly!T$22+$BR230*Assembly!T$23+$BS230*Assembly!T$24</f>
        <v>0</v>
      </c>
      <c r="CM230" s="254" t="str">
        <f>$AY230*Assembly!U$4+$AZ230*Assembly!U$5+$BA230*Assembly!U$6+$BB230*Assembly!U$7+$BC230*Assembly!U$8+$BD230*Assembly!U$9+$BE230*Assembly!U$10+$BF230*Assembly!U$11+$BG230*Assembly!U$12+$BH230*Assembly!U$13+$BI230*Assembly!U$14+$BJ230*Assembly!U$15+$BK230*Assembly!U$16+$BL230*Assembly!U$17+$BM230*Assembly!U$18+$BN230*Assembly!U$19+$BO230*Assembly!U$20+$BP230*Assembly!U$21+$BQ230*Assembly!U$22+$BR230*Assembly!U$23+$BS230*Assembly!U$24</f>
        <v>0</v>
      </c>
      <c r="CN230" s="256" t="str">
        <f>$AY230*Assembly!V$4+$AZ230*Assembly!V$5+$BA230*Assembly!V$6+$BB230*Assembly!V$7+$BC230*Assembly!V$8+$BD230*Assembly!V$9+$BE230*Assembly!V$10+$BF230*Assembly!V$11+$BG230*Assembly!V$12+$BH230*Assembly!V$13+$BI230*Assembly!V$14+$BJ230*Assembly!V$15+$BK230*Assembly!V$16+$BL230*Assembly!V$17+$BM230*Assembly!V$18+$BN230*Assembly!V$19+$BO230*Assembly!V$20+$BP230*Assembly!V$21+$BQ230*Assembly!V$22+$BR230*Assembly!V$23+$BS230*Assembly!V$24</f>
        <v>0</v>
      </c>
      <c r="CO230" s="256" t="str">
        <f>CE230*Refining!$F$3</f>
        <v>6,321</v>
      </c>
      <c r="CP230" s="256" t="str">
        <f>CF230*Refining!$F$4</f>
        <v>781</v>
      </c>
      <c r="CQ230" s="256" t="str">
        <f>CG230*Refining!$F$5</f>
        <v>625</v>
      </c>
      <c r="CR230" s="256" t="str">
        <f>CH230*Refining!$F$6</f>
        <v>0</v>
      </c>
      <c r="CS230" s="256" t="str">
        <f>CI230*Refining!$F$7</f>
        <v>0</v>
      </c>
      <c r="CT230" s="256" t="str">
        <f>CJ230*Refining!$F$8</f>
        <v>0</v>
      </c>
      <c r="CU230" s="256" t="str">
        <f>CK230*Refining!$F$9</f>
        <v>0</v>
      </c>
      <c r="CV230" s="256" t="str">
        <f>CL230*Refining!$F$10</f>
        <v>0</v>
      </c>
      <c r="CW230" s="256" t="str">
        <f>CM230*Refining!$F$11</f>
        <v>0</v>
      </c>
      <c r="CX230" s="256" t="str">
        <f>CN230*Refining!$F$12</f>
        <v>0</v>
      </c>
      <c r="CY230" s="248" t="str">
        <f t="shared" ref="CY230:DR230" si="928">IF(CE230 = 0, "", CE230)</f>
        <v>3,540</v>
      </c>
      <c r="CZ230" s="249" t="str">
        <f t="shared" si="928"/>
        <v>250</v>
      </c>
      <c r="DA230" s="249" t="str">
        <f t="shared" si="928"/>
        <v>150</v>
      </c>
      <c r="DB230" s="245" t="str">
        <f t="shared" si="928"/>
        <v/>
      </c>
      <c r="DC230" s="245" t="str">
        <f t="shared" si="928"/>
        <v/>
      </c>
      <c r="DD230" s="245" t="str">
        <f t="shared" si="928"/>
        <v/>
      </c>
      <c r="DE230" s="245" t="str">
        <f t="shared" si="928"/>
        <v/>
      </c>
      <c r="DF230" s="245" t="str">
        <f t="shared" si="928"/>
        <v/>
      </c>
      <c r="DG230" s="245" t="str">
        <f t="shared" si="928"/>
        <v/>
      </c>
      <c r="DH230" s="246" t="str">
        <f t="shared" si="928"/>
        <v/>
      </c>
      <c r="DI230" s="248" t="str">
        <f t="shared" si="928"/>
        <v>6,321</v>
      </c>
      <c r="DJ230" s="249" t="str">
        <f t="shared" si="928"/>
        <v>781</v>
      </c>
      <c r="DK230" s="249" t="str">
        <f t="shared" si="928"/>
        <v>625</v>
      </c>
      <c r="DL230" s="245" t="str">
        <f t="shared" si="928"/>
        <v/>
      </c>
      <c r="DM230" s="245" t="str">
        <f t="shared" si="928"/>
        <v/>
      </c>
      <c r="DN230" s="245" t="str">
        <f t="shared" si="928"/>
        <v/>
      </c>
      <c r="DO230" s="245" t="str">
        <f t="shared" si="928"/>
        <v/>
      </c>
      <c r="DP230" s="245" t="str">
        <f t="shared" si="928"/>
        <v/>
      </c>
      <c r="DQ230" s="245" t="str">
        <f t="shared" si="928"/>
        <v/>
      </c>
      <c r="DR230" s="246" t="str">
        <f t="shared" si="928"/>
        <v/>
      </c>
      <c r="DS230" s="248" t="str">
        <f t="shared" si="15"/>
        <v>3,940</v>
      </c>
      <c r="DT230" s="249" t="str">
        <f t="shared" si="16"/>
        <v>7,728</v>
      </c>
      <c r="DU230" s="225" t="str">
        <f>CY230*'Ores &amp; Ingots'!$C$3+CZ230*'Ores &amp; Ingots'!$C$4+DA230*'Ores &amp; Ingots'!$C$5+DB230*'Ores &amp; Ingots'!$C$6+DC230*'Ores &amp; Ingots'!$C$7+DD230*'Ores &amp; Ingots'!$C$8+DE230*'Ores &amp; Ingots'!$C$9+DF230*'Ores &amp; Ingots'!$C$10+DG230*'Ores &amp; Ingots'!$C$11+DH230*'Ores &amp; Ingots'!$C$12</f>
        <v>494</v>
      </c>
      <c r="DV230" s="225" t="str">
        <f>DI230*'Ores &amp; Ingots'!$B$3+DJ230*'Ores &amp; Ingots'!$B$4+DK230*'Ores &amp; Ingots'!$B$5+DL230*'Ores &amp; Ingots'!$B$6+DM230*'Ores &amp; Ingots'!$B$7+DN230*'Ores &amp; Ingots'!$B$8+DO230*'Ores &amp; Ingots'!$B$9+DP230*'Ores &amp; Ingots'!$B$10+DQ230*'Ores &amp; Ingots'!$B$11+DR230*'Ores &amp; Ingots'!$B$12</f>
        <v>2,859</v>
      </c>
      <c r="DW230" s="249" t="str">
        <f>CY230*Refining!$G$3+CZ230*Refining!$G$4+DA230*Refining!$G$5+DB230*Refining!$G$6+DC230*Refining!$G$7+DD230*Refining!$G$8+DE230*Refining!$G$9+DF230*Refining!$G$10+DG230*Refining!$G$11+DH230*Refining!$G$12</f>
        <v>3,368</v>
      </c>
      <c r="DX230" s="249" t="str">
        <f t="shared" si="17"/>
        <v>523,932</v>
      </c>
      <c r="DY230" s="250" t="str">
        <f t="shared" si="18"/>
        <v>0.5239</v>
      </c>
      <c r="DZ230" s="248" t="str">
        <f t="shared" si="19"/>
        <v>3,618</v>
      </c>
      <c r="EA230" s="251" t="str">
        <f t="shared" ref="EA230:EB230" si="929">DZ230/60</f>
        <v>60.3</v>
      </c>
      <c r="EB230" s="251" t="str">
        <f t="shared" si="929"/>
        <v>1.0</v>
      </c>
      <c r="EC230" s="543" t="str">
        <f t="shared" si="21"/>
        <v>0.04</v>
      </c>
      <c r="ED230" s="248" t="str">
        <f t="shared" si="22"/>
        <v>561,265</v>
      </c>
      <c r="EE230" s="251" t="str">
        <f t="shared" ref="EE230:EF230" si="930">ED230/1000</f>
        <v>561.3</v>
      </c>
      <c r="EF230" s="252" t="str">
        <f t="shared" si="930"/>
        <v>0.56</v>
      </c>
      <c r="EG230" s="544" t="str">
        <f t="shared" si="24"/>
        <v>0.5613</v>
      </c>
      <c r="EH230" s="225" t="s">
        <v>12</v>
      </c>
    </row>
    <row r="231">
      <c r="A231" s="33"/>
      <c r="B231" s="116" t="s">
        <v>1086</v>
      </c>
      <c r="C231" s="227" t="s">
        <v>886</v>
      </c>
      <c r="D231" s="227">
        <v>1.0</v>
      </c>
      <c r="E231" s="227">
        <v>1.0</v>
      </c>
      <c r="F231" s="227">
        <v>1.0</v>
      </c>
      <c r="G231" s="253" t="str">
        <f t="shared" si="5"/>
        <v>15.6</v>
      </c>
      <c r="H231" s="254">
        <v>7.0</v>
      </c>
      <c r="I231" s="254">
        <v>17.5</v>
      </c>
      <c r="J231" s="254" t="str">
        <f>H231/Main!$D$9</f>
        <v>7</v>
      </c>
      <c r="K231" s="254" t="str">
        <f>I231/Main!$D$10</f>
        <v>17.5</v>
      </c>
      <c r="L231" s="254" t="str">
        <f t="shared" si="6"/>
        <v>2.5</v>
      </c>
      <c r="M231" s="254">
        <v>1.0</v>
      </c>
      <c r="N231" s="255"/>
      <c r="O231" s="255"/>
      <c r="P231" s="255"/>
      <c r="Q231" s="256"/>
      <c r="R231" s="255"/>
      <c r="S231" s="257"/>
      <c r="T231" s="257"/>
      <c r="U231" s="255"/>
      <c r="V231" s="255"/>
      <c r="W231" s="257"/>
      <c r="X231" s="257"/>
      <c r="Y231" s="255"/>
      <c r="Z231" s="255"/>
      <c r="AA231" s="255"/>
      <c r="AB231" s="255"/>
      <c r="AC231" s="335" t="s">
        <v>12</v>
      </c>
      <c r="AD231" s="309">
        <v>133.0</v>
      </c>
      <c r="AE231" s="225">
        <v>0.0</v>
      </c>
      <c r="AF231" s="225">
        <v>0.0</v>
      </c>
      <c r="AG231" s="225">
        <v>0.0</v>
      </c>
      <c r="AH231" s="225">
        <v>0.0</v>
      </c>
      <c r="AI231" s="225">
        <v>0.0</v>
      </c>
      <c r="AJ231" s="225">
        <v>0.0</v>
      </c>
      <c r="AK231" s="225">
        <v>0.0</v>
      </c>
      <c r="AL231" s="225">
        <v>0.0</v>
      </c>
      <c r="AM231" s="225">
        <v>0.0</v>
      </c>
      <c r="AN231" s="225">
        <v>0.0</v>
      </c>
      <c r="AO231" s="225">
        <v>45.0</v>
      </c>
      <c r="AP231" s="225">
        <v>0.0</v>
      </c>
      <c r="AQ231" s="225">
        <v>0.0</v>
      </c>
      <c r="AR231" s="225">
        <v>0.0</v>
      </c>
      <c r="AS231" s="225">
        <v>0.0</v>
      </c>
      <c r="AT231" s="225">
        <v>0.0</v>
      </c>
      <c r="AU231" s="225">
        <v>0.0</v>
      </c>
      <c r="AV231" s="225">
        <v>0.0</v>
      </c>
      <c r="AW231" s="225">
        <v>0.0</v>
      </c>
      <c r="AX231" s="225">
        <v>0.0</v>
      </c>
      <c r="AY231" s="553" t="str">
        <f t="shared" ref="AY231:BS231" si="931">IF(AD231 = 0, "", AD231)</f>
        <v>133</v>
      </c>
      <c r="AZ231" s="227" t="str">
        <f t="shared" si="931"/>
        <v/>
      </c>
      <c r="BA231" s="227" t="str">
        <f t="shared" si="931"/>
        <v/>
      </c>
      <c r="BB231" s="227" t="str">
        <f t="shared" si="931"/>
        <v/>
      </c>
      <c r="BC231" s="227" t="str">
        <f t="shared" si="931"/>
        <v/>
      </c>
      <c r="BD231" s="227" t="str">
        <f t="shared" si="931"/>
        <v/>
      </c>
      <c r="BE231" s="227" t="str">
        <f t="shared" si="931"/>
        <v/>
      </c>
      <c r="BF231" s="227" t="str">
        <f t="shared" si="931"/>
        <v/>
      </c>
      <c r="BG231" s="227" t="str">
        <f t="shared" si="931"/>
        <v/>
      </c>
      <c r="BH231" s="227" t="str">
        <f t="shared" si="931"/>
        <v/>
      </c>
      <c r="BI231" s="227" t="str">
        <f t="shared" si="931"/>
        <v/>
      </c>
      <c r="BJ231" s="225" t="str">
        <f t="shared" si="931"/>
        <v>45</v>
      </c>
      <c r="BK231" s="227" t="str">
        <f t="shared" si="931"/>
        <v/>
      </c>
      <c r="BL231" s="227" t="str">
        <f t="shared" si="931"/>
        <v/>
      </c>
      <c r="BM231" s="227" t="str">
        <f t="shared" si="931"/>
        <v/>
      </c>
      <c r="BN231" s="227" t="str">
        <f t="shared" si="931"/>
        <v/>
      </c>
      <c r="BO231" s="227" t="str">
        <f t="shared" si="931"/>
        <v/>
      </c>
      <c r="BP231" s="227" t="str">
        <f t="shared" si="931"/>
        <v/>
      </c>
      <c r="BQ231" s="227" t="str">
        <f t="shared" si="931"/>
        <v/>
      </c>
      <c r="BR231" s="227" t="str">
        <f t="shared" si="931"/>
        <v/>
      </c>
      <c r="BS231" s="238" t="str">
        <f t="shared" si="931"/>
        <v/>
      </c>
      <c r="BT231" s="239" t="str">
        <f>$AY231*Assembly!Y$4+$AZ231*Assembly!Y$5+$BA231*Assembly!Y$6+$BB231*Assembly!Y$7+$BC231*Assembly!Y$8+$BD231*Assembly!Y$9+$BE231*Assembly!Y$10+$BF231*Assembly!Y$11+$BG231*Assembly!Y$12+$BH231*Assembly!Y$13+$BI231*Assembly!Y$14+$BJ231*Assembly!Y$15+$BK231*Assembly!Y$16+$BL231*Assembly!Y$17+$BM231*Assembly!Y$18+$BN231*Assembly!Y$19+$BO231*Assembly!Y$20+$BP231*Assembly!Y$21+$BQ231*Assembly!Y$22+$BR231*Assembly!Y$23+$BS231*Assembly!Y$24</f>
        <v>2,930</v>
      </c>
      <c r="BU231" s="225" t="str">
        <f t="shared" si="8"/>
        <v>188</v>
      </c>
      <c r="BV231" s="225" t="str">
        <f>$AY231*Assembly!AC$4+$AZ231*Assembly!AC$5+$BA231*Assembly!AC$6+$BB231*Assembly!AC$7+$BC231*Assembly!AC$8+$BD231*Assembly!AC$9+$BE231*Assembly!AC$10+$BF231*Assembly!AC$11+$BG231*Assembly!AC$12+$BH231*Assembly!AC$13+$BI231*Assembly!AC$14+$BJ231*Assembly!AC$15+$BK231*Assembly!AC$16+$BL231*Assembly!AC$17+$BM231*Assembly!AC$18+$BN231*Assembly!AC$19+$BO231*Assembly!AC$20+$BP231*Assembly!AC$21+$BQ231*Assembly!AC$22+$BR231*Assembly!AC$23+$BS231*Assembly!AC$24</f>
        <v>14,650</v>
      </c>
      <c r="BW231" s="240" t="str">
        <f t="shared" si="9"/>
        <v>5.00</v>
      </c>
      <c r="BX231" s="241" t="str">
        <f t="shared" si="10"/>
        <v>938</v>
      </c>
      <c r="BY231" s="242" t="str">
        <f t="shared" si="11"/>
        <v>78.1</v>
      </c>
      <c r="BZ231" s="225"/>
      <c r="CA231" s="225" t="str">
        <f>$AY231*Assembly!X$4+$AZ231*Assembly!X$5+$BA231*Assembly!X$6+$BB231*Assembly!X$7+$BC231*Assembly!X$8+$BD231*Assembly!X$9+$BE231*Assembly!X$10+$BF231*Assembly!X$11+$BG231*Assembly!X$12+$BH231*Assembly!X$13+$BI231*Assembly!X$14+$BJ231*Assembly!X$15+$BK231*Assembly!X$16+$BL231*Assembly!X$17+$BM231*Assembly!X$18+$BN231*Assembly!X$19+$BO231*Assembly!X$20+$BP231*Assembly!X$21+$BQ231*Assembly!X$22+$BR231*Assembly!X$23+$BS231*Assembly!X$24</f>
        <v>223</v>
      </c>
      <c r="CB231" s="225" t="str">
        <f t="shared" si="12"/>
        <v>34,689</v>
      </c>
      <c r="CC231" s="223" t="str">
        <f t="shared" si="13"/>
        <v>0.0347</v>
      </c>
      <c r="CD231" s="243" t="str">
        <f>$AY231*Assembly!AB$4+$AZ231*Assembly!AB$5+$BA231*Assembly!AB$6+$BB231*Assembly!AB$7+$BC231*Assembly!AB$8+$BD231*Assembly!AB$9+$BE231*Assembly!AB$10+$BF231*Assembly!AB$11+$BG231*Assembly!AB$12+$BH231*Assembly!AB$13+$BI231*Assembly!AB$14+$BJ231*Assembly!AB$15+$BK231*Assembly!AB$16+$BL231*Assembly!AB$17+$BM231*Assembly!AB$18+$BN231*Assembly!AB$19+$BO231*Assembly!AB$20+$BP231*Assembly!AB$21+$BQ231*Assembly!AB$22+$BR231*Assembly!AB$23+$BS231*Assembly!AB$24</f>
        <v>1,074</v>
      </c>
      <c r="CE231" s="256" t="str">
        <f>$AY231*Assembly!M$4+$AZ231*Assembly!M$5+$BA231*Assembly!M$6+$BB231*Assembly!M$7+$BC231*Assembly!M$8+$BD231*Assembly!M$9+$BE231*Assembly!M$10+$BF231*Assembly!M$11+$BG231*Assembly!M$12+$BH231*Assembly!M$13+$BI231*Assembly!M$14+$BJ231*Assembly!M$15+$BK231*Assembly!M$16+$BL231*Assembly!M$17+$BM231*Assembly!M$18+$BN231*Assembly!M$19+$BO231*Assembly!M$20+$BP231*Assembly!M$21+$BQ231*Assembly!M$22+$BR231*Assembly!M$23+$BS231*Assembly!M$24</f>
        <v>3,333</v>
      </c>
      <c r="CF231" s="256" t="str">
        <f>$AY231*Assembly!N$4+$AZ231*Assembly!N$5+$BA231*Assembly!N$6+$BB231*Assembly!N$7+$BC231*Assembly!N$8+$BD231*Assembly!N$9+$BE231*Assembly!N$10+$BF231*Assembly!N$11+$BG231*Assembly!N$12+$BH231*Assembly!N$13+$BI231*Assembly!N$14+$BJ231*Assembly!N$15+$BK231*Assembly!N$16+$BL231*Assembly!N$17+$BM231*Assembly!N$18+$BN231*Assembly!N$19+$BO231*Assembly!N$20+$BP231*Assembly!N$21+$BQ231*Assembly!N$22+$BR231*Assembly!N$23+$BS231*Assembly!N$24</f>
        <v>225</v>
      </c>
      <c r="CG231" s="256" t="str">
        <f>$AY231*Assembly!O$4+$AZ231*Assembly!O$5+$BA231*Assembly!O$6+$BB231*Assembly!O$7+$BC231*Assembly!O$8+$BD231*Assembly!O$9+$BE231*Assembly!O$10+$BF231*Assembly!O$11+$BG231*Assembly!O$12+$BH231*Assembly!O$13+$BI231*Assembly!O$14+$BJ231*Assembly!O$15+$BK231*Assembly!O$16+$BL231*Assembly!O$17+$BM231*Assembly!O$18+$BN231*Assembly!O$19+$BO231*Assembly!O$20+$BP231*Assembly!O$21+$BQ231*Assembly!O$22+$BR231*Assembly!O$23+$BS231*Assembly!O$24</f>
        <v>135</v>
      </c>
      <c r="CH231" s="254" t="str">
        <f>$AY231*Assembly!P$4+$AZ231*Assembly!P$5+$BA231*Assembly!P$6+$BB231*Assembly!P$7+$BC231*Assembly!P$8+$BD231*Assembly!P$9+$BE231*Assembly!P$10+$BF231*Assembly!P$11+$BG231*Assembly!P$12+$BH231*Assembly!P$13+$BI231*Assembly!P$14+$BJ231*Assembly!P$15+$BK231*Assembly!P$16+$BL231*Assembly!P$17+$BM231*Assembly!P$18+$BN231*Assembly!P$19+$BO231*Assembly!P$20+$BP231*Assembly!P$21+$BQ231*Assembly!P$22+$BR231*Assembly!P$23+$BS231*Assembly!P$24</f>
        <v>0</v>
      </c>
      <c r="CI231" s="254" t="str">
        <f>$AY231*Assembly!Q$4+$AZ231*Assembly!Q$5+$BA231*Assembly!Q$6+$BB231*Assembly!Q$7+$BC231*Assembly!Q$8+$BD231*Assembly!Q$9+$BE231*Assembly!Q$10+$BF231*Assembly!Q$11+$BG231*Assembly!Q$12+$BH231*Assembly!Q$13+$BI231*Assembly!Q$14+$BJ231*Assembly!Q$15+$BK231*Assembly!Q$16+$BL231*Assembly!Q$17+$BM231*Assembly!Q$18+$BN231*Assembly!Q$19+$BO231*Assembly!Q$20+$BP231*Assembly!Q$21+$BQ231*Assembly!Q$22+$BR231*Assembly!Q$23+$BS231*Assembly!Q$24</f>
        <v>0</v>
      </c>
      <c r="CJ231" s="256" t="str">
        <f>$AY231*Assembly!R$4+$AZ231*Assembly!R$5+$BA231*Assembly!R$6+$BB231*Assembly!R$7+$BC231*Assembly!R$8+$BD231*Assembly!R$9+$BE231*Assembly!R$10+$BF231*Assembly!R$11+$BG231*Assembly!R$12+$BH231*Assembly!R$13+$BI231*Assembly!R$14+$BJ231*Assembly!R$15+$BK231*Assembly!R$16+$BL231*Assembly!R$17+$BM231*Assembly!R$18+$BN231*Assembly!R$19+$BO231*Assembly!R$20+$BP231*Assembly!R$21+$BQ231*Assembly!R$22+$BR231*Assembly!R$23+$BS231*Assembly!R$24</f>
        <v>0</v>
      </c>
      <c r="CK231" s="254" t="str">
        <f>$AY231*Assembly!S$4+$AZ231*Assembly!S$5+$BA231*Assembly!S$6+$BB231*Assembly!S$7+$BC231*Assembly!S$8+$BD231*Assembly!S$9+$BE231*Assembly!S$10+$BF231*Assembly!S$11+$BG231*Assembly!S$12+$BH231*Assembly!S$13+$BI231*Assembly!S$14+$BJ231*Assembly!S$15+$BK231*Assembly!S$16+$BL231*Assembly!S$17+$BM231*Assembly!S$18+$BN231*Assembly!S$19+$BO231*Assembly!S$20+$BP231*Assembly!S$21+$BQ231*Assembly!S$22+$BR231*Assembly!S$23+$BS231*Assembly!S$24</f>
        <v>0</v>
      </c>
      <c r="CL231" s="254" t="str">
        <f>$AY231*Assembly!T$4+$AZ231*Assembly!T$5+$BA231*Assembly!T$6+$BB231*Assembly!T$7+$BC231*Assembly!T$8+$BD231*Assembly!T$9+$BE231*Assembly!T$10+$BF231*Assembly!T$11+$BG231*Assembly!T$12+$BH231*Assembly!T$13+$BI231*Assembly!T$14+$BJ231*Assembly!T$15+$BK231*Assembly!T$16+$BL231*Assembly!T$17+$BM231*Assembly!T$18+$BN231*Assembly!T$19+$BO231*Assembly!T$20+$BP231*Assembly!T$21+$BQ231*Assembly!T$22+$BR231*Assembly!T$23+$BS231*Assembly!T$24</f>
        <v>0</v>
      </c>
      <c r="CM231" s="254" t="str">
        <f>$AY231*Assembly!U$4+$AZ231*Assembly!U$5+$BA231*Assembly!U$6+$BB231*Assembly!U$7+$BC231*Assembly!U$8+$BD231*Assembly!U$9+$BE231*Assembly!U$10+$BF231*Assembly!U$11+$BG231*Assembly!U$12+$BH231*Assembly!U$13+$BI231*Assembly!U$14+$BJ231*Assembly!U$15+$BK231*Assembly!U$16+$BL231*Assembly!U$17+$BM231*Assembly!U$18+$BN231*Assembly!U$19+$BO231*Assembly!U$20+$BP231*Assembly!U$21+$BQ231*Assembly!U$22+$BR231*Assembly!U$23+$BS231*Assembly!U$24</f>
        <v>0</v>
      </c>
      <c r="CN231" s="256" t="str">
        <f>$AY231*Assembly!V$4+$AZ231*Assembly!V$5+$BA231*Assembly!V$6+$BB231*Assembly!V$7+$BC231*Assembly!V$8+$BD231*Assembly!V$9+$BE231*Assembly!V$10+$BF231*Assembly!V$11+$BG231*Assembly!V$12+$BH231*Assembly!V$13+$BI231*Assembly!V$14+$BJ231*Assembly!V$15+$BK231*Assembly!V$16+$BL231*Assembly!V$17+$BM231*Assembly!V$18+$BN231*Assembly!V$19+$BO231*Assembly!V$20+$BP231*Assembly!V$21+$BQ231*Assembly!V$22+$BR231*Assembly!V$23+$BS231*Assembly!V$24</f>
        <v>0</v>
      </c>
      <c r="CO231" s="256" t="str">
        <f>CE231*Refining!$F$3</f>
        <v>5,952</v>
      </c>
      <c r="CP231" s="256" t="str">
        <f>CF231*Refining!$F$4</f>
        <v>703</v>
      </c>
      <c r="CQ231" s="256" t="str">
        <f>CG231*Refining!$F$5</f>
        <v>563</v>
      </c>
      <c r="CR231" s="256" t="str">
        <f>CH231*Refining!$F$6</f>
        <v>0</v>
      </c>
      <c r="CS231" s="256" t="str">
        <f>CI231*Refining!$F$7</f>
        <v>0</v>
      </c>
      <c r="CT231" s="256" t="str">
        <f>CJ231*Refining!$F$8</f>
        <v>0</v>
      </c>
      <c r="CU231" s="256" t="str">
        <f>CK231*Refining!$F$9</f>
        <v>0</v>
      </c>
      <c r="CV231" s="256" t="str">
        <f>CL231*Refining!$F$10</f>
        <v>0</v>
      </c>
      <c r="CW231" s="256" t="str">
        <f>CM231*Refining!$F$11</f>
        <v>0</v>
      </c>
      <c r="CX231" s="256" t="str">
        <f>CN231*Refining!$F$12</f>
        <v>0</v>
      </c>
      <c r="CY231" s="248" t="str">
        <f t="shared" ref="CY231:DR231" si="932">IF(CE231 = 0, "", CE231)</f>
        <v>3,333</v>
      </c>
      <c r="CZ231" s="249" t="str">
        <f t="shared" si="932"/>
        <v>225</v>
      </c>
      <c r="DA231" s="249" t="str">
        <f t="shared" si="932"/>
        <v>135</v>
      </c>
      <c r="DB231" s="245" t="str">
        <f t="shared" si="932"/>
        <v/>
      </c>
      <c r="DC231" s="245" t="str">
        <f t="shared" si="932"/>
        <v/>
      </c>
      <c r="DD231" s="245" t="str">
        <f t="shared" si="932"/>
        <v/>
      </c>
      <c r="DE231" s="245" t="str">
        <f t="shared" si="932"/>
        <v/>
      </c>
      <c r="DF231" s="245" t="str">
        <f t="shared" si="932"/>
        <v/>
      </c>
      <c r="DG231" s="245" t="str">
        <f t="shared" si="932"/>
        <v/>
      </c>
      <c r="DH231" s="246" t="str">
        <f t="shared" si="932"/>
        <v/>
      </c>
      <c r="DI231" s="248" t="str">
        <f t="shared" si="932"/>
        <v>5,952</v>
      </c>
      <c r="DJ231" s="249" t="str">
        <f t="shared" si="932"/>
        <v>703</v>
      </c>
      <c r="DK231" s="249" t="str">
        <f t="shared" si="932"/>
        <v>563</v>
      </c>
      <c r="DL231" s="245" t="str">
        <f t="shared" si="932"/>
        <v/>
      </c>
      <c r="DM231" s="245" t="str">
        <f t="shared" si="932"/>
        <v/>
      </c>
      <c r="DN231" s="245" t="str">
        <f t="shared" si="932"/>
        <v/>
      </c>
      <c r="DO231" s="245" t="str">
        <f t="shared" si="932"/>
        <v/>
      </c>
      <c r="DP231" s="245" t="str">
        <f t="shared" si="932"/>
        <v/>
      </c>
      <c r="DQ231" s="245" t="str">
        <f t="shared" si="932"/>
        <v/>
      </c>
      <c r="DR231" s="246" t="str">
        <f t="shared" si="932"/>
        <v/>
      </c>
      <c r="DS231" s="248" t="str">
        <f t="shared" si="15"/>
        <v>3,693</v>
      </c>
      <c r="DT231" s="249" t="str">
        <f t="shared" si="16"/>
        <v>7,217</v>
      </c>
      <c r="DU231" s="225" t="str">
        <f>CY231*'Ores &amp; Ingots'!$C$3+CZ231*'Ores &amp; Ingots'!$C$4+DA231*'Ores &amp; Ingots'!$C$5+DB231*'Ores &amp; Ingots'!$C$6+DC231*'Ores &amp; Ingots'!$C$7+DD231*'Ores &amp; Ingots'!$C$8+DE231*'Ores &amp; Ingots'!$C$9+DF231*'Ores &amp; Ingots'!$C$10+DG231*'Ores &amp; Ingots'!$C$11+DH231*'Ores &amp; Ingots'!$C$12</f>
        <v>464</v>
      </c>
      <c r="DV231" s="225" t="str">
        <f>DI231*'Ores &amp; Ingots'!$B$3+DJ231*'Ores &amp; Ingots'!$B$4+DK231*'Ores &amp; Ingots'!$B$5+DL231*'Ores &amp; Ingots'!$B$6+DM231*'Ores &amp; Ingots'!$B$7+DN231*'Ores &amp; Ingots'!$B$8+DO231*'Ores &amp; Ingots'!$B$9+DP231*'Ores &amp; Ingots'!$B$10+DQ231*'Ores &amp; Ingots'!$B$11+DR231*'Ores &amp; Ingots'!$B$12</f>
        <v>2,670</v>
      </c>
      <c r="DW231" s="249" t="str">
        <f>CY231*Refining!$G$3+CZ231*Refining!$G$4+DA231*Refining!$G$5+DB231*Refining!$G$6+DC231*Refining!$G$7+DD231*Refining!$G$8+DE231*Refining!$G$9+DF231*Refining!$G$10+DG231*Refining!$G$11+DH231*Refining!$G$12</f>
        <v>3,041</v>
      </c>
      <c r="DX231" s="249" t="str">
        <f t="shared" si="17"/>
        <v>473,109</v>
      </c>
      <c r="DY231" s="250" t="str">
        <f t="shared" si="18"/>
        <v>0.4731</v>
      </c>
      <c r="DZ231" s="248" t="str">
        <f t="shared" si="19"/>
        <v>3,271</v>
      </c>
      <c r="EA231" s="251" t="str">
        <f t="shared" ref="EA231:EB231" si="933">DZ231/60</f>
        <v>54.5</v>
      </c>
      <c r="EB231" s="251" t="str">
        <f t="shared" si="933"/>
        <v>0.9</v>
      </c>
      <c r="EC231" s="543" t="str">
        <f t="shared" si="21"/>
        <v>0.04</v>
      </c>
      <c r="ED231" s="248" t="str">
        <f t="shared" si="22"/>
        <v>507,798</v>
      </c>
      <c r="EE231" s="251" t="str">
        <f t="shared" ref="EE231:EF231" si="934">ED231/1000</f>
        <v>507.8</v>
      </c>
      <c r="EF231" s="252" t="str">
        <f t="shared" si="934"/>
        <v>0.51</v>
      </c>
      <c r="EG231" s="544" t="str">
        <f t="shared" si="24"/>
        <v>0.5078</v>
      </c>
      <c r="EH231" s="225" t="s">
        <v>12</v>
      </c>
    </row>
    <row r="232">
      <c r="A232" s="33"/>
      <c r="B232" s="116" t="s">
        <v>1087</v>
      </c>
      <c r="C232" s="227" t="s">
        <v>886</v>
      </c>
      <c r="D232" s="227">
        <v>1.0</v>
      </c>
      <c r="E232" s="227">
        <v>1.0</v>
      </c>
      <c r="F232" s="227">
        <v>1.0</v>
      </c>
      <c r="G232" s="253" t="str">
        <f t="shared" si="5"/>
        <v>15.6</v>
      </c>
      <c r="H232" s="254">
        <v>7.0</v>
      </c>
      <c r="I232" s="254">
        <v>17.5</v>
      </c>
      <c r="J232" s="254" t="str">
        <f>H232/Main!$D$9</f>
        <v>7</v>
      </c>
      <c r="K232" s="254" t="str">
        <f>I232/Main!$D$10</f>
        <v>17.5</v>
      </c>
      <c r="L232" s="254" t="str">
        <f t="shared" si="6"/>
        <v>2.5</v>
      </c>
      <c r="M232" s="254">
        <v>1.0</v>
      </c>
      <c r="N232" s="255"/>
      <c r="O232" s="255"/>
      <c r="P232" s="255"/>
      <c r="Q232" s="256"/>
      <c r="R232" s="255"/>
      <c r="S232" s="257"/>
      <c r="T232" s="257"/>
      <c r="U232" s="255"/>
      <c r="V232" s="255"/>
      <c r="W232" s="257"/>
      <c r="X232" s="257"/>
      <c r="Y232" s="255"/>
      <c r="Z232" s="255"/>
      <c r="AA232" s="255"/>
      <c r="AB232" s="255"/>
      <c r="AC232" s="335" t="s">
        <v>12</v>
      </c>
      <c r="AD232" s="309">
        <v>94.0</v>
      </c>
      <c r="AE232" s="225">
        <v>0.0</v>
      </c>
      <c r="AF232" s="225">
        <v>0.0</v>
      </c>
      <c r="AG232" s="225">
        <v>0.0</v>
      </c>
      <c r="AH232" s="225">
        <v>0.0</v>
      </c>
      <c r="AI232" s="225">
        <v>0.0</v>
      </c>
      <c r="AJ232" s="225">
        <v>0.0</v>
      </c>
      <c r="AK232" s="225">
        <v>0.0</v>
      </c>
      <c r="AL232" s="225">
        <v>0.0</v>
      </c>
      <c r="AM232" s="225">
        <v>0.0</v>
      </c>
      <c r="AN232" s="225">
        <v>0.0</v>
      </c>
      <c r="AO232" s="225">
        <v>25.0</v>
      </c>
      <c r="AP232" s="225">
        <v>0.0</v>
      </c>
      <c r="AQ232" s="225">
        <v>0.0</v>
      </c>
      <c r="AR232" s="225">
        <v>0.0</v>
      </c>
      <c r="AS232" s="225">
        <v>0.0</v>
      </c>
      <c r="AT232" s="225">
        <v>0.0</v>
      </c>
      <c r="AU232" s="225">
        <v>0.0</v>
      </c>
      <c r="AV232" s="225">
        <v>0.0</v>
      </c>
      <c r="AW232" s="225">
        <v>0.0</v>
      </c>
      <c r="AX232" s="225">
        <v>0.0</v>
      </c>
      <c r="AY232" s="553" t="str">
        <f t="shared" ref="AY232:BS232" si="935">IF(AD232 = 0, "", AD232)</f>
        <v>94</v>
      </c>
      <c r="AZ232" s="227" t="str">
        <f t="shared" si="935"/>
        <v/>
      </c>
      <c r="BA232" s="227" t="str">
        <f t="shared" si="935"/>
        <v/>
      </c>
      <c r="BB232" s="227" t="str">
        <f t="shared" si="935"/>
        <v/>
      </c>
      <c r="BC232" s="227" t="str">
        <f t="shared" si="935"/>
        <v/>
      </c>
      <c r="BD232" s="227" t="str">
        <f t="shared" si="935"/>
        <v/>
      </c>
      <c r="BE232" s="227" t="str">
        <f t="shared" si="935"/>
        <v/>
      </c>
      <c r="BF232" s="227" t="str">
        <f t="shared" si="935"/>
        <v/>
      </c>
      <c r="BG232" s="227" t="str">
        <f t="shared" si="935"/>
        <v/>
      </c>
      <c r="BH232" s="227" t="str">
        <f t="shared" si="935"/>
        <v/>
      </c>
      <c r="BI232" s="227" t="str">
        <f t="shared" si="935"/>
        <v/>
      </c>
      <c r="BJ232" s="225" t="str">
        <f t="shared" si="935"/>
        <v>25</v>
      </c>
      <c r="BK232" s="227" t="str">
        <f t="shared" si="935"/>
        <v/>
      </c>
      <c r="BL232" s="227" t="str">
        <f t="shared" si="935"/>
        <v/>
      </c>
      <c r="BM232" s="227" t="str">
        <f t="shared" si="935"/>
        <v/>
      </c>
      <c r="BN232" s="227" t="str">
        <f t="shared" si="935"/>
        <v/>
      </c>
      <c r="BO232" s="227" t="str">
        <f t="shared" si="935"/>
        <v/>
      </c>
      <c r="BP232" s="227" t="str">
        <f t="shared" si="935"/>
        <v/>
      </c>
      <c r="BQ232" s="227" t="str">
        <f t="shared" si="935"/>
        <v/>
      </c>
      <c r="BR232" s="227" t="str">
        <f t="shared" si="935"/>
        <v/>
      </c>
      <c r="BS232" s="238" t="str">
        <f t="shared" si="935"/>
        <v/>
      </c>
      <c r="BT232" s="239" t="str">
        <f>$AY232*Assembly!Y$4+$AZ232*Assembly!Y$5+$BA232*Assembly!Y$6+$BB232*Assembly!Y$7+$BC232*Assembly!Y$8+$BD232*Assembly!Y$9+$BE232*Assembly!Y$10+$BF232*Assembly!Y$11+$BG232*Assembly!Y$12+$BH232*Assembly!Y$13+$BI232*Assembly!Y$14+$BJ232*Assembly!Y$15+$BK232*Assembly!Y$16+$BL232*Assembly!Y$17+$BM232*Assembly!Y$18+$BN232*Assembly!Y$19+$BO232*Assembly!Y$20+$BP232*Assembly!Y$21+$BQ232*Assembly!Y$22+$BR232*Assembly!Y$23+$BS232*Assembly!Y$24</f>
        <v>2,030</v>
      </c>
      <c r="BU232" s="225" t="str">
        <f t="shared" si="8"/>
        <v>130</v>
      </c>
      <c r="BV232" s="225" t="str">
        <f>$AY232*Assembly!AC$4+$AZ232*Assembly!AC$5+$BA232*Assembly!AC$6+$BB232*Assembly!AC$7+$BC232*Assembly!AC$8+$BD232*Assembly!AC$9+$BE232*Assembly!AC$10+$BF232*Assembly!AC$11+$BG232*Assembly!AC$12+$BH232*Assembly!AC$13+$BI232*Assembly!AC$14+$BJ232*Assembly!AC$15+$BK232*Assembly!AC$16+$BL232*Assembly!AC$17+$BM232*Assembly!AC$18+$BN232*Assembly!AC$19+$BO232*Assembly!AC$20+$BP232*Assembly!AC$21+$BQ232*Assembly!AC$22+$BR232*Assembly!AC$23+$BS232*Assembly!AC$24</f>
        <v>10,150</v>
      </c>
      <c r="BW232" s="240" t="str">
        <f t="shared" si="9"/>
        <v>5.00</v>
      </c>
      <c r="BX232" s="241" t="str">
        <f t="shared" si="10"/>
        <v>650</v>
      </c>
      <c r="BY232" s="242" t="str">
        <f t="shared" si="11"/>
        <v>78.1</v>
      </c>
      <c r="BZ232" s="225"/>
      <c r="CA232" s="225" t="str">
        <f>$AY232*Assembly!X$4+$AZ232*Assembly!X$5+$BA232*Assembly!X$6+$BB232*Assembly!X$7+$BC232*Assembly!X$8+$BD232*Assembly!X$9+$BE232*Assembly!X$10+$BF232*Assembly!X$11+$BG232*Assembly!X$12+$BH232*Assembly!X$13+$BI232*Assembly!X$14+$BJ232*Assembly!X$15+$BK232*Assembly!X$16+$BL232*Assembly!X$17+$BM232*Assembly!X$18+$BN232*Assembly!X$19+$BO232*Assembly!X$20+$BP232*Assembly!X$21+$BQ232*Assembly!X$22+$BR232*Assembly!X$23+$BS232*Assembly!X$24</f>
        <v>144</v>
      </c>
      <c r="CB232" s="225" t="str">
        <f t="shared" si="12"/>
        <v>22,400</v>
      </c>
      <c r="CC232" s="223" t="str">
        <f t="shared" si="13"/>
        <v>0.0224</v>
      </c>
      <c r="CD232" s="243" t="str">
        <f>$AY232*Assembly!AB$4+$AZ232*Assembly!AB$5+$BA232*Assembly!AB$6+$BB232*Assembly!AB$7+$BC232*Assembly!AB$8+$BD232*Assembly!AB$9+$BE232*Assembly!AB$10+$BF232*Assembly!AB$11+$BG232*Assembly!AB$12+$BH232*Assembly!AB$13+$BI232*Assembly!AB$14+$BJ232*Assembly!AB$15+$BK232*Assembly!AB$16+$BL232*Assembly!AB$17+$BM232*Assembly!AB$18+$BN232*Assembly!AB$19+$BO232*Assembly!AB$20+$BP232*Assembly!AB$21+$BQ232*Assembly!AB$22+$BR232*Assembly!AB$23+$BS232*Assembly!AB$24</f>
        <v>657</v>
      </c>
      <c r="CE232" s="256" t="str">
        <f>$AY232*Assembly!M$4+$AZ232*Assembly!M$5+$BA232*Assembly!M$6+$BB232*Assembly!M$7+$BC232*Assembly!M$8+$BD232*Assembly!M$9+$BE232*Assembly!M$10+$BF232*Assembly!M$11+$BG232*Assembly!M$12+$BH232*Assembly!M$13+$BI232*Assembly!M$14+$BJ232*Assembly!M$15+$BK232*Assembly!M$16+$BL232*Assembly!M$17+$BM232*Assembly!M$18+$BN232*Assembly!M$19+$BO232*Assembly!M$20+$BP232*Assembly!M$21+$BQ232*Assembly!M$22+$BR232*Assembly!M$23+$BS232*Assembly!M$24</f>
        <v>2,274</v>
      </c>
      <c r="CF232" s="256" t="str">
        <f>$AY232*Assembly!N$4+$AZ232*Assembly!N$5+$BA232*Assembly!N$6+$BB232*Assembly!N$7+$BC232*Assembly!N$8+$BD232*Assembly!N$9+$BE232*Assembly!N$10+$BF232*Assembly!N$11+$BG232*Assembly!N$12+$BH232*Assembly!N$13+$BI232*Assembly!N$14+$BJ232*Assembly!N$15+$BK232*Assembly!N$16+$BL232*Assembly!N$17+$BM232*Assembly!N$18+$BN232*Assembly!N$19+$BO232*Assembly!N$20+$BP232*Assembly!N$21+$BQ232*Assembly!N$22+$BR232*Assembly!N$23+$BS232*Assembly!N$24</f>
        <v>125</v>
      </c>
      <c r="CG232" s="256" t="str">
        <f>$AY232*Assembly!O$4+$AZ232*Assembly!O$5+$BA232*Assembly!O$6+$BB232*Assembly!O$7+$BC232*Assembly!O$8+$BD232*Assembly!O$9+$BE232*Assembly!O$10+$BF232*Assembly!O$11+$BG232*Assembly!O$12+$BH232*Assembly!O$13+$BI232*Assembly!O$14+$BJ232*Assembly!O$15+$BK232*Assembly!O$16+$BL232*Assembly!O$17+$BM232*Assembly!O$18+$BN232*Assembly!O$19+$BO232*Assembly!O$20+$BP232*Assembly!O$21+$BQ232*Assembly!O$22+$BR232*Assembly!O$23+$BS232*Assembly!O$24</f>
        <v>75</v>
      </c>
      <c r="CH232" s="254" t="str">
        <f>$AY232*Assembly!P$4+$AZ232*Assembly!P$5+$BA232*Assembly!P$6+$BB232*Assembly!P$7+$BC232*Assembly!P$8+$BD232*Assembly!P$9+$BE232*Assembly!P$10+$BF232*Assembly!P$11+$BG232*Assembly!P$12+$BH232*Assembly!P$13+$BI232*Assembly!P$14+$BJ232*Assembly!P$15+$BK232*Assembly!P$16+$BL232*Assembly!P$17+$BM232*Assembly!P$18+$BN232*Assembly!P$19+$BO232*Assembly!P$20+$BP232*Assembly!P$21+$BQ232*Assembly!P$22+$BR232*Assembly!P$23+$BS232*Assembly!P$24</f>
        <v>0</v>
      </c>
      <c r="CI232" s="254" t="str">
        <f>$AY232*Assembly!Q$4+$AZ232*Assembly!Q$5+$BA232*Assembly!Q$6+$BB232*Assembly!Q$7+$BC232*Assembly!Q$8+$BD232*Assembly!Q$9+$BE232*Assembly!Q$10+$BF232*Assembly!Q$11+$BG232*Assembly!Q$12+$BH232*Assembly!Q$13+$BI232*Assembly!Q$14+$BJ232*Assembly!Q$15+$BK232*Assembly!Q$16+$BL232*Assembly!Q$17+$BM232*Assembly!Q$18+$BN232*Assembly!Q$19+$BO232*Assembly!Q$20+$BP232*Assembly!Q$21+$BQ232*Assembly!Q$22+$BR232*Assembly!Q$23+$BS232*Assembly!Q$24</f>
        <v>0</v>
      </c>
      <c r="CJ232" s="256" t="str">
        <f>$AY232*Assembly!R$4+$AZ232*Assembly!R$5+$BA232*Assembly!R$6+$BB232*Assembly!R$7+$BC232*Assembly!R$8+$BD232*Assembly!R$9+$BE232*Assembly!R$10+$BF232*Assembly!R$11+$BG232*Assembly!R$12+$BH232*Assembly!R$13+$BI232*Assembly!R$14+$BJ232*Assembly!R$15+$BK232*Assembly!R$16+$BL232*Assembly!R$17+$BM232*Assembly!R$18+$BN232*Assembly!R$19+$BO232*Assembly!R$20+$BP232*Assembly!R$21+$BQ232*Assembly!R$22+$BR232*Assembly!R$23+$BS232*Assembly!R$24</f>
        <v>0</v>
      </c>
      <c r="CK232" s="254" t="str">
        <f>$AY232*Assembly!S$4+$AZ232*Assembly!S$5+$BA232*Assembly!S$6+$BB232*Assembly!S$7+$BC232*Assembly!S$8+$BD232*Assembly!S$9+$BE232*Assembly!S$10+$BF232*Assembly!S$11+$BG232*Assembly!S$12+$BH232*Assembly!S$13+$BI232*Assembly!S$14+$BJ232*Assembly!S$15+$BK232*Assembly!S$16+$BL232*Assembly!S$17+$BM232*Assembly!S$18+$BN232*Assembly!S$19+$BO232*Assembly!S$20+$BP232*Assembly!S$21+$BQ232*Assembly!S$22+$BR232*Assembly!S$23+$BS232*Assembly!S$24</f>
        <v>0</v>
      </c>
      <c r="CL232" s="254" t="str">
        <f>$AY232*Assembly!T$4+$AZ232*Assembly!T$5+$BA232*Assembly!T$6+$BB232*Assembly!T$7+$BC232*Assembly!T$8+$BD232*Assembly!T$9+$BE232*Assembly!T$10+$BF232*Assembly!T$11+$BG232*Assembly!T$12+$BH232*Assembly!T$13+$BI232*Assembly!T$14+$BJ232*Assembly!T$15+$BK232*Assembly!T$16+$BL232*Assembly!T$17+$BM232*Assembly!T$18+$BN232*Assembly!T$19+$BO232*Assembly!T$20+$BP232*Assembly!T$21+$BQ232*Assembly!T$22+$BR232*Assembly!T$23+$BS232*Assembly!T$24</f>
        <v>0</v>
      </c>
      <c r="CM232" s="254" t="str">
        <f>$AY232*Assembly!U$4+$AZ232*Assembly!U$5+$BA232*Assembly!U$6+$BB232*Assembly!U$7+$BC232*Assembly!U$8+$BD232*Assembly!U$9+$BE232*Assembly!U$10+$BF232*Assembly!U$11+$BG232*Assembly!U$12+$BH232*Assembly!U$13+$BI232*Assembly!U$14+$BJ232*Assembly!U$15+$BK232*Assembly!U$16+$BL232*Assembly!U$17+$BM232*Assembly!U$18+$BN232*Assembly!U$19+$BO232*Assembly!U$20+$BP232*Assembly!U$21+$BQ232*Assembly!U$22+$BR232*Assembly!U$23+$BS232*Assembly!U$24</f>
        <v>0</v>
      </c>
      <c r="CN232" s="256" t="str">
        <f>$AY232*Assembly!V$4+$AZ232*Assembly!V$5+$BA232*Assembly!V$6+$BB232*Assembly!V$7+$BC232*Assembly!V$8+$BD232*Assembly!V$9+$BE232*Assembly!V$10+$BF232*Assembly!V$11+$BG232*Assembly!V$12+$BH232*Assembly!V$13+$BI232*Assembly!V$14+$BJ232*Assembly!V$15+$BK232*Assembly!V$16+$BL232*Assembly!V$17+$BM232*Assembly!V$18+$BN232*Assembly!V$19+$BO232*Assembly!V$20+$BP232*Assembly!V$21+$BQ232*Assembly!V$22+$BR232*Assembly!V$23+$BS232*Assembly!V$24</f>
        <v>0</v>
      </c>
      <c r="CO232" s="256" t="str">
        <f>CE232*Refining!$F$3</f>
        <v>4,061</v>
      </c>
      <c r="CP232" s="256" t="str">
        <f>CF232*Refining!$F$4</f>
        <v>391</v>
      </c>
      <c r="CQ232" s="256" t="str">
        <f>CG232*Refining!$F$5</f>
        <v>313</v>
      </c>
      <c r="CR232" s="256" t="str">
        <f>CH232*Refining!$F$6</f>
        <v>0</v>
      </c>
      <c r="CS232" s="256" t="str">
        <f>CI232*Refining!$F$7</f>
        <v>0</v>
      </c>
      <c r="CT232" s="256" t="str">
        <f>CJ232*Refining!$F$8</f>
        <v>0</v>
      </c>
      <c r="CU232" s="256" t="str">
        <f>CK232*Refining!$F$9</f>
        <v>0</v>
      </c>
      <c r="CV232" s="256" t="str">
        <f>CL232*Refining!$F$10</f>
        <v>0</v>
      </c>
      <c r="CW232" s="256" t="str">
        <f>CM232*Refining!$F$11</f>
        <v>0</v>
      </c>
      <c r="CX232" s="256" t="str">
        <f>CN232*Refining!$F$12</f>
        <v>0</v>
      </c>
      <c r="CY232" s="248" t="str">
        <f t="shared" ref="CY232:DR232" si="936">IF(CE232 = 0, "", CE232)</f>
        <v>2,274</v>
      </c>
      <c r="CZ232" s="249" t="str">
        <f t="shared" si="936"/>
        <v>125</v>
      </c>
      <c r="DA232" s="249" t="str">
        <f t="shared" si="936"/>
        <v>75</v>
      </c>
      <c r="DB232" s="245" t="str">
        <f t="shared" si="936"/>
        <v/>
      </c>
      <c r="DC232" s="245" t="str">
        <f t="shared" si="936"/>
        <v/>
      </c>
      <c r="DD232" s="245" t="str">
        <f t="shared" si="936"/>
        <v/>
      </c>
      <c r="DE232" s="245" t="str">
        <f t="shared" si="936"/>
        <v/>
      </c>
      <c r="DF232" s="245" t="str">
        <f t="shared" si="936"/>
        <v/>
      </c>
      <c r="DG232" s="245" t="str">
        <f t="shared" si="936"/>
        <v/>
      </c>
      <c r="DH232" s="246" t="str">
        <f t="shared" si="936"/>
        <v/>
      </c>
      <c r="DI232" s="248" t="str">
        <f t="shared" si="936"/>
        <v>4,061</v>
      </c>
      <c r="DJ232" s="249" t="str">
        <f t="shared" si="936"/>
        <v>391</v>
      </c>
      <c r="DK232" s="249" t="str">
        <f t="shared" si="936"/>
        <v>313</v>
      </c>
      <c r="DL232" s="245" t="str">
        <f t="shared" si="936"/>
        <v/>
      </c>
      <c r="DM232" s="245" t="str">
        <f t="shared" si="936"/>
        <v/>
      </c>
      <c r="DN232" s="245" t="str">
        <f t="shared" si="936"/>
        <v/>
      </c>
      <c r="DO232" s="245" t="str">
        <f t="shared" si="936"/>
        <v/>
      </c>
      <c r="DP232" s="245" t="str">
        <f t="shared" si="936"/>
        <v/>
      </c>
      <c r="DQ232" s="245" t="str">
        <f t="shared" si="936"/>
        <v/>
      </c>
      <c r="DR232" s="246" t="str">
        <f t="shared" si="936"/>
        <v/>
      </c>
      <c r="DS232" s="248" t="str">
        <f t="shared" si="15"/>
        <v>2,474</v>
      </c>
      <c r="DT232" s="249" t="str">
        <f t="shared" si="16"/>
        <v>4,764</v>
      </c>
      <c r="DU232" s="225" t="str">
        <f>CY232*'Ores &amp; Ingots'!$C$3+CZ232*'Ores &amp; Ingots'!$C$4+DA232*'Ores &amp; Ingots'!$C$5+DB232*'Ores &amp; Ingots'!$C$6+DC232*'Ores &amp; Ingots'!$C$7+DD232*'Ores &amp; Ingots'!$C$8+DE232*'Ores &amp; Ingots'!$C$9+DF232*'Ores &amp; Ingots'!$C$10+DG232*'Ores &amp; Ingots'!$C$11+DH232*'Ores &amp; Ingots'!$C$12</f>
        <v>311</v>
      </c>
      <c r="DV232" s="225" t="str">
        <f>DI232*'Ores &amp; Ingots'!$B$3+DJ232*'Ores &amp; Ingots'!$B$4+DK232*'Ores &amp; Ingots'!$B$5+DL232*'Ores &amp; Ingots'!$B$6+DM232*'Ores &amp; Ingots'!$B$7+DN232*'Ores &amp; Ingots'!$B$8+DO232*'Ores &amp; Ingots'!$B$9+DP232*'Ores &amp; Ingots'!$B$10+DQ232*'Ores &amp; Ingots'!$B$11+DR232*'Ores &amp; Ingots'!$B$12</f>
        <v>1,763</v>
      </c>
      <c r="DW232" s="249" t="str">
        <f>CY232*Refining!$G$3+CZ232*Refining!$G$4+DA232*Refining!$G$5+DB232*Refining!$G$6+DC232*Refining!$G$7+DD232*Refining!$G$8+DE232*Refining!$G$9+DF232*Refining!$G$10+DG232*Refining!$G$11+DH232*Refining!$G$12</f>
        <v>1,719</v>
      </c>
      <c r="DX232" s="249" t="str">
        <f t="shared" si="17"/>
        <v>267,350</v>
      </c>
      <c r="DY232" s="250" t="str">
        <f t="shared" si="18"/>
        <v>0.2674</v>
      </c>
      <c r="DZ232" s="248" t="str">
        <f t="shared" si="19"/>
        <v>1,870</v>
      </c>
      <c r="EA232" s="251" t="str">
        <f t="shared" ref="EA232:EB232" si="937">DZ232/60</f>
        <v>31.2</v>
      </c>
      <c r="EB232" s="251" t="str">
        <f t="shared" si="937"/>
        <v>0.5</v>
      </c>
      <c r="EC232" s="543" t="str">
        <f t="shared" si="21"/>
        <v>0.02</v>
      </c>
      <c r="ED232" s="248" t="str">
        <f t="shared" si="22"/>
        <v>289,750</v>
      </c>
      <c r="EE232" s="251" t="str">
        <f t="shared" ref="EE232:EF232" si="938">ED232/1000</f>
        <v>289.8</v>
      </c>
      <c r="EF232" s="252" t="str">
        <f t="shared" si="938"/>
        <v>0.29</v>
      </c>
      <c r="EG232" s="544" t="str">
        <f t="shared" si="24"/>
        <v>0.2898</v>
      </c>
      <c r="EH232" s="225" t="s">
        <v>12</v>
      </c>
    </row>
    <row r="233">
      <c r="A233" s="33"/>
      <c r="B233" s="116" t="s">
        <v>1088</v>
      </c>
      <c r="C233" s="227" t="s">
        <v>886</v>
      </c>
      <c r="D233" s="227">
        <v>1.0</v>
      </c>
      <c r="E233" s="227">
        <v>1.0</v>
      </c>
      <c r="F233" s="227">
        <v>1.0</v>
      </c>
      <c r="G233" s="253" t="str">
        <f t="shared" si="5"/>
        <v>15.6</v>
      </c>
      <c r="H233" s="254">
        <v>8.0</v>
      </c>
      <c r="I233" s="254">
        <v>20.0</v>
      </c>
      <c r="J233" s="254" t="str">
        <f>H233/Main!$D$9</f>
        <v>8</v>
      </c>
      <c r="K233" s="254" t="str">
        <f>I233/Main!$D$10</f>
        <v>20</v>
      </c>
      <c r="L233" s="254" t="str">
        <f t="shared" si="6"/>
        <v>2.5</v>
      </c>
      <c r="M233" s="254">
        <v>1.0</v>
      </c>
      <c r="N233" s="255"/>
      <c r="O233" s="255"/>
      <c r="P233" s="255"/>
      <c r="Q233" s="256"/>
      <c r="R233" s="255"/>
      <c r="S233" s="257"/>
      <c r="T233" s="257"/>
      <c r="U233" s="255"/>
      <c r="V233" s="255"/>
      <c r="W233" s="257"/>
      <c r="X233" s="257"/>
      <c r="Y233" s="255"/>
      <c r="Z233" s="255"/>
      <c r="AA233" s="255"/>
      <c r="AB233" s="255"/>
      <c r="AC233" s="335" t="s">
        <v>12</v>
      </c>
      <c r="AD233" s="309">
        <v>133.0</v>
      </c>
      <c r="AE233" s="225">
        <v>0.0</v>
      </c>
      <c r="AF233" s="225">
        <v>0.0</v>
      </c>
      <c r="AG233" s="225">
        <v>0.0</v>
      </c>
      <c r="AH233" s="225">
        <v>0.0</v>
      </c>
      <c r="AI233" s="225">
        <v>0.0</v>
      </c>
      <c r="AJ233" s="225">
        <v>0.0</v>
      </c>
      <c r="AK233" s="225">
        <v>0.0</v>
      </c>
      <c r="AL233" s="225">
        <v>0.0</v>
      </c>
      <c r="AM233" s="225">
        <v>0.0</v>
      </c>
      <c r="AN233" s="225">
        <v>0.0</v>
      </c>
      <c r="AO233" s="225">
        <v>50.0</v>
      </c>
      <c r="AP233" s="225">
        <v>0.0</v>
      </c>
      <c r="AQ233" s="225">
        <v>0.0</v>
      </c>
      <c r="AR233" s="225">
        <v>0.0</v>
      </c>
      <c r="AS233" s="225">
        <v>0.0</v>
      </c>
      <c r="AT233" s="225">
        <v>0.0</v>
      </c>
      <c r="AU233" s="225">
        <v>0.0</v>
      </c>
      <c r="AV233" s="225">
        <v>0.0</v>
      </c>
      <c r="AW233" s="225">
        <v>0.0</v>
      </c>
      <c r="AX233" s="225">
        <v>0.0</v>
      </c>
      <c r="AY233" s="553" t="str">
        <f t="shared" ref="AY233:BS233" si="939">IF(AD233 = 0, "", AD233)</f>
        <v>133</v>
      </c>
      <c r="AZ233" s="227" t="str">
        <f t="shared" si="939"/>
        <v/>
      </c>
      <c r="BA233" s="227" t="str">
        <f t="shared" si="939"/>
        <v/>
      </c>
      <c r="BB233" s="227" t="str">
        <f t="shared" si="939"/>
        <v/>
      </c>
      <c r="BC233" s="227" t="str">
        <f t="shared" si="939"/>
        <v/>
      </c>
      <c r="BD233" s="227" t="str">
        <f t="shared" si="939"/>
        <v/>
      </c>
      <c r="BE233" s="227" t="str">
        <f t="shared" si="939"/>
        <v/>
      </c>
      <c r="BF233" s="227" t="str">
        <f t="shared" si="939"/>
        <v/>
      </c>
      <c r="BG233" s="227" t="str">
        <f t="shared" si="939"/>
        <v/>
      </c>
      <c r="BH233" s="227" t="str">
        <f t="shared" si="939"/>
        <v/>
      </c>
      <c r="BI233" s="227" t="str">
        <f t="shared" si="939"/>
        <v/>
      </c>
      <c r="BJ233" s="225" t="str">
        <f t="shared" si="939"/>
        <v>50</v>
      </c>
      <c r="BK233" s="227" t="str">
        <f t="shared" si="939"/>
        <v/>
      </c>
      <c r="BL233" s="227" t="str">
        <f t="shared" si="939"/>
        <v/>
      </c>
      <c r="BM233" s="227" t="str">
        <f t="shared" si="939"/>
        <v/>
      </c>
      <c r="BN233" s="227" t="str">
        <f t="shared" si="939"/>
        <v/>
      </c>
      <c r="BO233" s="227" t="str">
        <f t="shared" si="939"/>
        <v/>
      </c>
      <c r="BP233" s="227" t="str">
        <f t="shared" si="939"/>
        <v/>
      </c>
      <c r="BQ233" s="227" t="str">
        <f t="shared" si="939"/>
        <v/>
      </c>
      <c r="BR233" s="227" t="str">
        <f t="shared" si="939"/>
        <v/>
      </c>
      <c r="BS233" s="238" t="str">
        <f t="shared" si="939"/>
        <v/>
      </c>
      <c r="BT233" s="239" t="str">
        <f>$AY233*Assembly!Y$4+$AZ233*Assembly!Y$5+$BA233*Assembly!Y$6+$BB233*Assembly!Y$7+$BC233*Assembly!Y$8+$BD233*Assembly!Y$9+$BE233*Assembly!Y$10+$BF233*Assembly!Y$11+$BG233*Assembly!Y$12+$BH233*Assembly!Y$13+$BI233*Assembly!Y$14+$BJ233*Assembly!Y$15+$BK233*Assembly!Y$16+$BL233*Assembly!Y$17+$BM233*Assembly!Y$18+$BN233*Assembly!Y$19+$BO233*Assembly!Y$20+$BP233*Assembly!Y$21+$BQ233*Assembly!Y$22+$BR233*Assembly!Y$23+$BS233*Assembly!Y$24</f>
        <v>2,960</v>
      </c>
      <c r="BU233" s="225" t="str">
        <f t="shared" si="8"/>
        <v>189</v>
      </c>
      <c r="BV233" s="225" t="str">
        <f>$AY233*Assembly!AC$4+$AZ233*Assembly!AC$5+$BA233*Assembly!AC$6+$BB233*Assembly!AC$7+$BC233*Assembly!AC$8+$BD233*Assembly!AC$9+$BE233*Assembly!AC$10+$BF233*Assembly!AC$11+$BG233*Assembly!AC$12+$BH233*Assembly!AC$13+$BI233*Assembly!AC$14+$BJ233*Assembly!AC$15+$BK233*Assembly!AC$16+$BL233*Assembly!AC$17+$BM233*Assembly!AC$18+$BN233*Assembly!AC$19+$BO233*Assembly!AC$20+$BP233*Assembly!AC$21+$BQ233*Assembly!AC$22+$BR233*Assembly!AC$23+$BS233*Assembly!AC$24</f>
        <v>14,800</v>
      </c>
      <c r="BW233" s="240" t="str">
        <f t="shared" si="9"/>
        <v>5.00</v>
      </c>
      <c r="BX233" s="241" t="str">
        <f t="shared" si="10"/>
        <v>947</v>
      </c>
      <c r="BY233" s="242" t="str">
        <f t="shared" si="11"/>
        <v>78.1</v>
      </c>
      <c r="BZ233" s="225"/>
      <c r="CA233" s="225" t="str">
        <f>$AY233*Assembly!X$4+$AZ233*Assembly!X$5+$BA233*Assembly!X$6+$BB233*Assembly!X$7+$BC233*Assembly!X$8+$BD233*Assembly!X$9+$BE233*Assembly!X$10+$BF233*Assembly!X$11+$BG233*Assembly!X$12+$BH233*Assembly!X$13+$BI233*Assembly!X$14+$BJ233*Assembly!X$15+$BK233*Assembly!X$16+$BL233*Assembly!X$17+$BM233*Assembly!X$18+$BN233*Assembly!X$19+$BO233*Assembly!X$20+$BP233*Assembly!X$21+$BQ233*Assembly!X$22+$BR233*Assembly!X$23+$BS233*Assembly!X$24</f>
        <v>233</v>
      </c>
      <c r="CB233" s="225" t="str">
        <f t="shared" si="12"/>
        <v>36,244</v>
      </c>
      <c r="CC233" s="223" t="str">
        <f t="shared" si="13"/>
        <v>0.0362</v>
      </c>
      <c r="CD233" s="243" t="str">
        <f>$AY233*Assembly!AB$4+$AZ233*Assembly!AB$5+$BA233*Assembly!AB$6+$BB233*Assembly!AB$7+$BC233*Assembly!AB$8+$BD233*Assembly!AB$9+$BE233*Assembly!AB$10+$BF233*Assembly!AB$11+$BG233*Assembly!AB$12+$BH233*Assembly!AB$13+$BI233*Assembly!AB$14+$BJ233*Assembly!AB$15+$BK233*Assembly!AB$16+$BL233*Assembly!AB$17+$BM233*Assembly!AB$18+$BN233*Assembly!AB$19+$BO233*Assembly!AB$20+$BP233*Assembly!AB$21+$BQ233*Assembly!AB$22+$BR233*Assembly!AB$23+$BS233*Assembly!AB$24</f>
        <v>1,149</v>
      </c>
      <c r="CE233" s="256" t="str">
        <f>$AY233*Assembly!M$4+$AZ233*Assembly!M$5+$BA233*Assembly!M$6+$BB233*Assembly!M$7+$BC233*Assembly!M$8+$BD233*Assembly!M$9+$BE233*Assembly!M$10+$BF233*Assembly!M$11+$BG233*Assembly!M$12+$BH233*Assembly!M$13+$BI233*Assembly!M$14+$BJ233*Assembly!M$15+$BK233*Assembly!M$16+$BL233*Assembly!M$17+$BM233*Assembly!M$18+$BN233*Assembly!M$19+$BO233*Assembly!M$20+$BP233*Assembly!M$21+$BQ233*Assembly!M$22+$BR233*Assembly!M$23+$BS233*Assembly!M$24</f>
        <v>3,393</v>
      </c>
      <c r="CF233" s="256" t="str">
        <f>$AY233*Assembly!N$4+$AZ233*Assembly!N$5+$BA233*Assembly!N$6+$BB233*Assembly!N$7+$BC233*Assembly!N$8+$BD233*Assembly!N$9+$BE233*Assembly!N$10+$BF233*Assembly!N$11+$BG233*Assembly!N$12+$BH233*Assembly!N$13+$BI233*Assembly!N$14+$BJ233*Assembly!N$15+$BK233*Assembly!N$16+$BL233*Assembly!N$17+$BM233*Assembly!N$18+$BN233*Assembly!N$19+$BO233*Assembly!N$20+$BP233*Assembly!N$21+$BQ233*Assembly!N$22+$BR233*Assembly!N$23+$BS233*Assembly!N$24</f>
        <v>250</v>
      </c>
      <c r="CG233" s="256" t="str">
        <f>$AY233*Assembly!O$4+$AZ233*Assembly!O$5+$BA233*Assembly!O$6+$BB233*Assembly!O$7+$BC233*Assembly!O$8+$BD233*Assembly!O$9+$BE233*Assembly!O$10+$BF233*Assembly!O$11+$BG233*Assembly!O$12+$BH233*Assembly!O$13+$BI233*Assembly!O$14+$BJ233*Assembly!O$15+$BK233*Assembly!O$16+$BL233*Assembly!O$17+$BM233*Assembly!O$18+$BN233*Assembly!O$19+$BO233*Assembly!O$20+$BP233*Assembly!O$21+$BQ233*Assembly!O$22+$BR233*Assembly!O$23+$BS233*Assembly!O$24</f>
        <v>150</v>
      </c>
      <c r="CH233" s="254" t="str">
        <f>$AY233*Assembly!P$4+$AZ233*Assembly!P$5+$BA233*Assembly!P$6+$BB233*Assembly!P$7+$BC233*Assembly!P$8+$BD233*Assembly!P$9+$BE233*Assembly!P$10+$BF233*Assembly!P$11+$BG233*Assembly!P$12+$BH233*Assembly!P$13+$BI233*Assembly!P$14+$BJ233*Assembly!P$15+$BK233*Assembly!P$16+$BL233*Assembly!P$17+$BM233*Assembly!P$18+$BN233*Assembly!P$19+$BO233*Assembly!P$20+$BP233*Assembly!P$21+$BQ233*Assembly!P$22+$BR233*Assembly!P$23+$BS233*Assembly!P$24</f>
        <v>0</v>
      </c>
      <c r="CI233" s="254" t="str">
        <f>$AY233*Assembly!Q$4+$AZ233*Assembly!Q$5+$BA233*Assembly!Q$6+$BB233*Assembly!Q$7+$BC233*Assembly!Q$8+$BD233*Assembly!Q$9+$BE233*Assembly!Q$10+$BF233*Assembly!Q$11+$BG233*Assembly!Q$12+$BH233*Assembly!Q$13+$BI233*Assembly!Q$14+$BJ233*Assembly!Q$15+$BK233*Assembly!Q$16+$BL233*Assembly!Q$17+$BM233*Assembly!Q$18+$BN233*Assembly!Q$19+$BO233*Assembly!Q$20+$BP233*Assembly!Q$21+$BQ233*Assembly!Q$22+$BR233*Assembly!Q$23+$BS233*Assembly!Q$24</f>
        <v>0</v>
      </c>
      <c r="CJ233" s="256" t="str">
        <f>$AY233*Assembly!R$4+$AZ233*Assembly!R$5+$BA233*Assembly!R$6+$BB233*Assembly!R$7+$BC233*Assembly!R$8+$BD233*Assembly!R$9+$BE233*Assembly!R$10+$BF233*Assembly!R$11+$BG233*Assembly!R$12+$BH233*Assembly!R$13+$BI233*Assembly!R$14+$BJ233*Assembly!R$15+$BK233*Assembly!R$16+$BL233*Assembly!R$17+$BM233*Assembly!R$18+$BN233*Assembly!R$19+$BO233*Assembly!R$20+$BP233*Assembly!R$21+$BQ233*Assembly!R$22+$BR233*Assembly!R$23+$BS233*Assembly!R$24</f>
        <v>0</v>
      </c>
      <c r="CK233" s="254" t="str">
        <f>$AY233*Assembly!S$4+$AZ233*Assembly!S$5+$BA233*Assembly!S$6+$BB233*Assembly!S$7+$BC233*Assembly!S$8+$BD233*Assembly!S$9+$BE233*Assembly!S$10+$BF233*Assembly!S$11+$BG233*Assembly!S$12+$BH233*Assembly!S$13+$BI233*Assembly!S$14+$BJ233*Assembly!S$15+$BK233*Assembly!S$16+$BL233*Assembly!S$17+$BM233*Assembly!S$18+$BN233*Assembly!S$19+$BO233*Assembly!S$20+$BP233*Assembly!S$21+$BQ233*Assembly!S$22+$BR233*Assembly!S$23+$BS233*Assembly!S$24</f>
        <v>0</v>
      </c>
      <c r="CL233" s="254" t="str">
        <f>$AY233*Assembly!T$4+$AZ233*Assembly!T$5+$BA233*Assembly!T$6+$BB233*Assembly!T$7+$BC233*Assembly!T$8+$BD233*Assembly!T$9+$BE233*Assembly!T$10+$BF233*Assembly!T$11+$BG233*Assembly!T$12+$BH233*Assembly!T$13+$BI233*Assembly!T$14+$BJ233*Assembly!T$15+$BK233*Assembly!T$16+$BL233*Assembly!T$17+$BM233*Assembly!T$18+$BN233*Assembly!T$19+$BO233*Assembly!T$20+$BP233*Assembly!T$21+$BQ233*Assembly!T$22+$BR233*Assembly!T$23+$BS233*Assembly!T$24</f>
        <v>0</v>
      </c>
      <c r="CM233" s="254" t="str">
        <f>$AY233*Assembly!U$4+$AZ233*Assembly!U$5+$BA233*Assembly!U$6+$BB233*Assembly!U$7+$BC233*Assembly!U$8+$BD233*Assembly!U$9+$BE233*Assembly!U$10+$BF233*Assembly!U$11+$BG233*Assembly!U$12+$BH233*Assembly!U$13+$BI233*Assembly!U$14+$BJ233*Assembly!U$15+$BK233*Assembly!U$16+$BL233*Assembly!U$17+$BM233*Assembly!U$18+$BN233*Assembly!U$19+$BO233*Assembly!U$20+$BP233*Assembly!U$21+$BQ233*Assembly!U$22+$BR233*Assembly!U$23+$BS233*Assembly!U$24</f>
        <v>0</v>
      </c>
      <c r="CN233" s="256" t="str">
        <f>$AY233*Assembly!V$4+$AZ233*Assembly!V$5+$BA233*Assembly!V$6+$BB233*Assembly!V$7+$BC233*Assembly!V$8+$BD233*Assembly!V$9+$BE233*Assembly!V$10+$BF233*Assembly!V$11+$BG233*Assembly!V$12+$BH233*Assembly!V$13+$BI233*Assembly!V$14+$BJ233*Assembly!V$15+$BK233*Assembly!V$16+$BL233*Assembly!V$17+$BM233*Assembly!V$18+$BN233*Assembly!V$19+$BO233*Assembly!V$20+$BP233*Assembly!V$21+$BQ233*Assembly!V$22+$BR233*Assembly!V$23+$BS233*Assembly!V$24</f>
        <v>0</v>
      </c>
      <c r="CO233" s="256" t="str">
        <f>CE233*Refining!$F$3</f>
        <v>6,059</v>
      </c>
      <c r="CP233" s="256" t="str">
        <f>CF233*Refining!$F$4</f>
        <v>781</v>
      </c>
      <c r="CQ233" s="256" t="str">
        <f>CG233*Refining!$F$5</f>
        <v>625</v>
      </c>
      <c r="CR233" s="256" t="str">
        <f>CH233*Refining!$F$6</f>
        <v>0</v>
      </c>
      <c r="CS233" s="256" t="str">
        <f>CI233*Refining!$F$7</f>
        <v>0</v>
      </c>
      <c r="CT233" s="256" t="str">
        <f>CJ233*Refining!$F$8</f>
        <v>0</v>
      </c>
      <c r="CU233" s="256" t="str">
        <f>CK233*Refining!$F$9</f>
        <v>0</v>
      </c>
      <c r="CV233" s="256" t="str">
        <f>CL233*Refining!$F$10</f>
        <v>0</v>
      </c>
      <c r="CW233" s="256" t="str">
        <f>CM233*Refining!$F$11</f>
        <v>0</v>
      </c>
      <c r="CX233" s="256" t="str">
        <f>CN233*Refining!$F$12</f>
        <v>0</v>
      </c>
      <c r="CY233" s="248" t="str">
        <f t="shared" ref="CY233:DR233" si="940">IF(CE233 = 0, "", CE233)</f>
        <v>3,393</v>
      </c>
      <c r="CZ233" s="249" t="str">
        <f t="shared" si="940"/>
        <v>250</v>
      </c>
      <c r="DA233" s="249" t="str">
        <f t="shared" si="940"/>
        <v>150</v>
      </c>
      <c r="DB233" s="245" t="str">
        <f t="shared" si="940"/>
        <v/>
      </c>
      <c r="DC233" s="245" t="str">
        <f t="shared" si="940"/>
        <v/>
      </c>
      <c r="DD233" s="245" t="str">
        <f t="shared" si="940"/>
        <v/>
      </c>
      <c r="DE233" s="245" t="str">
        <f t="shared" si="940"/>
        <v/>
      </c>
      <c r="DF233" s="245" t="str">
        <f t="shared" si="940"/>
        <v/>
      </c>
      <c r="DG233" s="245" t="str">
        <f t="shared" si="940"/>
        <v/>
      </c>
      <c r="DH233" s="246" t="str">
        <f t="shared" si="940"/>
        <v/>
      </c>
      <c r="DI233" s="248" t="str">
        <f t="shared" si="940"/>
        <v>6,059</v>
      </c>
      <c r="DJ233" s="249" t="str">
        <f t="shared" si="940"/>
        <v>781</v>
      </c>
      <c r="DK233" s="249" t="str">
        <f t="shared" si="940"/>
        <v>625</v>
      </c>
      <c r="DL233" s="245" t="str">
        <f t="shared" si="940"/>
        <v/>
      </c>
      <c r="DM233" s="245" t="str">
        <f t="shared" si="940"/>
        <v/>
      </c>
      <c r="DN233" s="245" t="str">
        <f t="shared" si="940"/>
        <v/>
      </c>
      <c r="DO233" s="245" t="str">
        <f t="shared" si="940"/>
        <v/>
      </c>
      <c r="DP233" s="245" t="str">
        <f t="shared" si="940"/>
        <v/>
      </c>
      <c r="DQ233" s="245" t="str">
        <f t="shared" si="940"/>
        <v/>
      </c>
      <c r="DR233" s="246" t="str">
        <f t="shared" si="940"/>
        <v/>
      </c>
      <c r="DS233" s="248" t="str">
        <f t="shared" si="15"/>
        <v>3,793</v>
      </c>
      <c r="DT233" s="249" t="str">
        <f t="shared" si="16"/>
        <v>7,465</v>
      </c>
      <c r="DU233" s="225" t="str">
        <f>CY233*'Ores &amp; Ingots'!$C$3+CZ233*'Ores &amp; Ingots'!$C$4+DA233*'Ores &amp; Ingots'!$C$5+DB233*'Ores &amp; Ingots'!$C$6+DC233*'Ores &amp; Ingots'!$C$7+DD233*'Ores &amp; Ingots'!$C$8+DE233*'Ores &amp; Ingots'!$C$9+DF233*'Ores &amp; Ingots'!$C$10+DG233*'Ores &amp; Ingots'!$C$11+DH233*'Ores &amp; Ingots'!$C$12</f>
        <v>476</v>
      </c>
      <c r="DV233" s="225" t="str">
        <f>DI233*'Ores &amp; Ingots'!$B$3+DJ233*'Ores &amp; Ingots'!$B$4+DK233*'Ores &amp; Ingots'!$B$5+DL233*'Ores &amp; Ingots'!$B$6+DM233*'Ores &amp; Ingots'!$B$7+DN233*'Ores &amp; Ingots'!$B$8+DO233*'Ores &amp; Ingots'!$B$9+DP233*'Ores &amp; Ingots'!$B$10+DQ233*'Ores &amp; Ingots'!$B$11+DR233*'Ores &amp; Ingots'!$B$12</f>
        <v>2,762</v>
      </c>
      <c r="DW233" s="249" t="str">
        <f>CY233*Refining!$G$3+CZ233*Refining!$G$4+DA233*Refining!$G$5+DB233*Refining!$G$6+DC233*Refining!$G$7+DD233*Refining!$G$8+DE233*Refining!$G$9+DF233*Refining!$G$10+DG233*Refining!$G$11+DH233*Refining!$G$12</f>
        <v>3,358</v>
      </c>
      <c r="DX233" s="249" t="str">
        <f t="shared" si="17"/>
        <v>522,361</v>
      </c>
      <c r="DY233" s="250" t="str">
        <f t="shared" si="18"/>
        <v>0.5224</v>
      </c>
      <c r="DZ233" s="248" t="str">
        <f t="shared" si="19"/>
        <v>3,599</v>
      </c>
      <c r="EA233" s="251" t="str">
        <f t="shared" ref="EA233:EB233" si="941">DZ233/60</f>
        <v>60.0</v>
      </c>
      <c r="EB233" s="251" t="str">
        <f t="shared" si="941"/>
        <v>1.0</v>
      </c>
      <c r="EC233" s="543" t="str">
        <f t="shared" si="21"/>
        <v>0.04</v>
      </c>
      <c r="ED233" s="248" t="str">
        <f t="shared" si="22"/>
        <v>558,606</v>
      </c>
      <c r="EE233" s="251" t="str">
        <f t="shared" ref="EE233:EF233" si="942">ED233/1000</f>
        <v>558.6</v>
      </c>
      <c r="EF233" s="252" t="str">
        <f t="shared" si="942"/>
        <v>0.56</v>
      </c>
      <c r="EG233" s="544" t="str">
        <f t="shared" si="24"/>
        <v>0.5586</v>
      </c>
      <c r="EH233" s="225" t="s">
        <v>12</v>
      </c>
    </row>
    <row r="234">
      <c r="A234" s="42"/>
      <c r="B234" s="108" t="s">
        <v>1089</v>
      </c>
      <c r="C234" s="262" t="s">
        <v>886</v>
      </c>
      <c r="D234" s="262">
        <v>1.0</v>
      </c>
      <c r="E234" s="262">
        <v>1.0</v>
      </c>
      <c r="F234" s="262">
        <v>1.0</v>
      </c>
      <c r="G234" s="315" t="str">
        <f t="shared" si="5"/>
        <v>15.6</v>
      </c>
      <c r="H234" s="316">
        <v>8.0</v>
      </c>
      <c r="I234" s="316">
        <v>20.0</v>
      </c>
      <c r="J234" s="316" t="str">
        <f>H234/Main!$D$9</f>
        <v>8</v>
      </c>
      <c r="K234" s="316" t="str">
        <f>I234/Main!$D$10</f>
        <v>20</v>
      </c>
      <c r="L234" s="316" t="str">
        <f t="shared" si="6"/>
        <v>2.5</v>
      </c>
      <c r="M234" s="316">
        <v>1.0</v>
      </c>
      <c r="N234" s="317"/>
      <c r="O234" s="317"/>
      <c r="P234" s="317"/>
      <c r="Q234" s="318"/>
      <c r="R234" s="317"/>
      <c r="S234" s="319"/>
      <c r="T234" s="319"/>
      <c r="U234" s="317"/>
      <c r="V234" s="317"/>
      <c r="W234" s="319"/>
      <c r="X234" s="319"/>
      <c r="Y234" s="317"/>
      <c r="Z234" s="317"/>
      <c r="AA234" s="317"/>
      <c r="AB234" s="317"/>
      <c r="AC234" s="337" t="s">
        <v>6</v>
      </c>
      <c r="AD234" s="321">
        <v>94.0</v>
      </c>
      <c r="AE234" s="275">
        <v>0.0</v>
      </c>
      <c r="AF234" s="275">
        <v>0.0</v>
      </c>
      <c r="AG234" s="275">
        <v>0.0</v>
      </c>
      <c r="AH234" s="275">
        <v>0.0</v>
      </c>
      <c r="AI234" s="275">
        <v>0.0</v>
      </c>
      <c r="AJ234" s="275">
        <v>0.0</v>
      </c>
      <c r="AK234" s="275">
        <v>0.0</v>
      </c>
      <c r="AL234" s="275">
        <v>0.0</v>
      </c>
      <c r="AM234" s="275">
        <v>0.0</v>
      </c>
      <c r="AN234" s="275">
        <v>0.0</v>
      </c>
      <c r="AO234" s="275">
        <v>25.0</v>
      </c>
      <c r="AP234" s="275">
        <v>0.0</v>
      </c>
      <c r="AQ234" s="275">
        <v>0.0</v>
      </c>
      <c r="AR234" s="275">
        <v>0.0</v>
      </c>
      <c r="AS234" s="275">
        <v>0.0</v>
      </c>
      <c r="AT234" s="275">
        <v>0.0</v>
      </c>
      <c r="AU234" s="275">
        <v>0.0</v>
      </c>
      <c r="AV234" s="275">
        <v>0.0</v>
      </c>
      <c r="AW234" s="275">
        <v>0.0</v>
      </c>
      <c r="AX234" s="275">
        <v>0.0</v>
      </c>
      <c r="AY234" s="554" t="str">
        <f t="shared" ref="AY234:BS234" si="943">IF(AD234 = 0, "", AD234)</f>
        <v>94</v>
      </c>
      <c r="AZ234" s="262" t="str">
        <f t="shared" si="943"/>
        <v/>
      </c>
      <c r="BA234" s="262" t="str">
        <f t="shared" si="943"/>
        <v/>
      </c>
      <c r="BB234" s="262" t="str">
        <f t="shared" si="943"/>
        <v/>
      </c>
      <c r="BC234" s="262" t="str">
        <f t="shared" si="943"/>
        <v/>
      </c>
      <c r="BD234" s="262" t="str">
        <f t="shared" si="943"/>
        <v/>
      </c>
      <c r="BE234" s="262" t="str">
        <f t="shared" si="943"/>
        <v/>
      </c>
      <c r="BF234" s="262" t="str">
        <f t="shared" si="943"/>
        <v/>
      </c>
      <c r="BG234" s="262" t="str">
        <f t="shared" si="943"/>
        <v/>
      </c>
      <c r="BH234" s="262" t="str">
        <f t="shared" si="943"/>
        <v/>
      </c>
      <c r="BI234" s="262" t="str">
        <f t="shared" si="943"/>
        <v/>
      </c>
      <c r="BJ234" s="275" t="str">
        <f t="shared" si="943"/>
        <v>25</v>
      </c>
      <c r="BK234" s="262" t="str">
        <f t="shared" si="943"/>
        <v/>
      </c>
      <c r="BL234" s="262" t="str">
        <f t="shared" si="943"/>
        <v/>
      </c>
      <c r="BM234" s="262" t="str">
        <f t="shared" si="943"/>
        <v/>
      </c>
      <c r="BN234" s="262" t="str">
        <f t="shared" si="943"/>
        <v/>
      </c>
      <c r="BO234" s="262" t="str">
        <f t="shared" si="943"/>
        <v/>
      </c>
      <c r="BP234" s="262" t="str">
        <f t="shared" si="943"/>
        <v/>
      </c>
      <c r="BQ234" s="262" t="str">
        <f t="shared" si="943"/>
        <v/>
      </c>
      <c r="BR234" s="262" t="str">
        <f t="shared" si="943"/>
        <v/>
      </c>
      <c r="BS234" s="273" t="str">
        <f t="shared" si="943"/>
        <v/>
      </c>
      <c r="BT234" s="274" t="str">
        <f>$AY234*Assembly!Y$4+$AZ234*Assembly!Y$5+$BA234*Assembly!Y$6+$BB234*Assembly!Y$7+$BC234*Assembly!Y$8+$BD234*Assembly!Y$9+$BE234*Assembly!Y$10+$BF234*Assembly!Y$11+$BG234*Assembly!Y$12+$BH234*Assembly!Y$13+$BI234*Assembly!Y$14+$BJ234*Assembly!Y$15+$BK234*Assembly!Y$16+$BL234*Assembly!Y$17+$BM234*Assembly!Y$18+$BN234*Assembly!Y$19+$BO234*Assembly!Y$20+$BP234*Assembly!Y$21+$BQ234*Assembly!Y$22+$BR234*Assembly!Y$23+$BS234*Assembly!Y$24</f>
        <v>2,030</v>
      </c>
      <c r="BU234" s="275" t="str">
        <f t="shared" si="8"/>
        <v>130</v>
      </c>
      <c r="BV234" s="275" t="str">
        <f>$AY234*Assembly!AC$4+$AZ234*Assembly!AC$5+$BA234*Assembly!AC$6+$BB234*Assembly!AC$7+$BC234*Assembly!AC$8+$BD234*Assembly!AC$9+$BE234*Assembly!AC$10+$BF234*Assembly!AC$11+$BG234*Assembly!AC$12+$BH234*Assembly!AC$13+$BI234*Assembly!AC$14+$BJ234*Assembly!AC$15+$BK234*Assembly!AC$16+$BL234*Assembly!AC$17+$BM234*Assembly!AC$18+$BN234*Assembly!AC$19+$BO234*Assembly!AC$20+$BP234*Assembly!AC$21+$BQ234*Assembly!AC$22+$BR234*Assembly!AC$23+$BS234*Assembly!AC$24</f>
        <v>10,150</v>
      </c>
      <c r="BW234" s="276" t="str">
        <f t="shared" si="9"/>
        <v>5.00</v>
      </c>
      <c r="BX234" s="277" t="str">
        <f t="shared" si="10"/>
        <v>650</v>
      </c>
      <c r="BY234" s="278" t="str">
        <f t="shared" si="11"/>
        <v>78.1</v>
      </c>
      <c r="BZ234" s="275"/>
      <c r="CA234" s="275" t="str">
        <f>$AY234*Assembly!X$4+$AZ234*Assembly!X$5+$BA234*Assembly!X$6+$BB234*Assembly!X$7+$BC234*Assembly!X$8+$BD234*Assembly!X$9+$BE234*Assembly!X$10+$BF234*Assembly!X$11+$BG234*Assembly!X$12+$BH234*Assembly!X$13+$BI234*Assembly!X$14+$BJ234*Assembly!X$15+$BK234*Assembly!X$16+$BL234*Assembly!X$17+$BM234*Assembly!X$18+$BN234*Assembly!X$19+$BO234*Assembly!X$20+$BP234*Assembly!X$21+$BQ234*Assembly!X$22+$BR234*Assembly!X$23+$BS234*Assembly!X$24</f>
        <v>144</v>
      </c>
      <c r="CB234" s="275" t="str">
        <f t="shared" si="12"/>
        <v>22,400</v>
      </c>
      <c r="CC234" s="279" t="str">
        <f t="shared" si="13"/>
        <v>0.0224</v>
      </c>
      <c r="CD234" s="280" t="str">
        <f>$AY234*Assembly!AB$4+$AZ234*Assembly!AB$5+$BA234*Assembly!AB$6+$BB234*Assembly!AB$7+$BC234*Assembly!AB$8+$BD234*Assembly!AB$9+$BE234*Assembly!AB$10+$BF234*Assembly!AB$11+$BG234*Assembly!AB$12+$BH234*Assembly!AB$13+$BI234*Assembly!AB$14+$BJ234*Assembly!AB$15+$BK234*Assembly!AB$16+$BL234*Assembly!AB$17+$BM234*Assembly!AB$18+$BN234*Assembly!AB$19+$BO234*Assembly!AB$20+$BP234*Assembly!AB$21+$BQ234*Assembly!AB$22+$BR234*Assembly!AB$23+$BS234*Assembly!AB$24</f>
        <v>657</v>
      </c>
      <c r="CE234" s="318" t="str">
        <f>$AY234*Assembly!M$4+$AZ234*Assembly!M$5+$BA234*Assembly!M$6+$BB234*Assembly!M$7+$BC234*Assembly!M$8+$BD234*Assembly!M$9+$BE234*Assembly!M$10+$BF234*Assembly!M$11+$BG234*Assembly!M$12+$BH234*Assembly!M$13+$BI234*Assembly!M$14+$BJ234*Assembly!M$15+$BK234*Assembly!M$16+$BL234*Assembly!M$17+$BM234*Assembly!M$18+$BN234*Assembly!M$19+$BO234*Assembly!M$20+$BP234*Assembly!M$21+$BQ234*Assembly!M$22+$BR234*Assembly!M$23+$BS234*Assembly!M$24</f>
        <v>2,274</v>
      </c>
      <c r="CF234" s="318" t="str">
        <f>$AY234*Assembly!N$4+$AZ234*Assembly!N$5+$BA234*Assembly!N$6+$BB234*Assembly!N$7+$BC234*Assembly!N$8+$BD234*Assembly!N$9+$BE234*Assembly!N$10+$BF234*Assembly!N$11+$BG234*Assembly!N$12+$BH234*Assembly!N$13+$BI234*Assembly!N$14+$BJ234*Assembly!N$15+$BK234*Assembly!N$16+$BL234*Assembly!N$17+$BM234*Assembly!N$18+$BN234*Assembly!N$19+$BO234*Assembly!N$20+$BP234*Assembly!N$21+$BQ234*Assembly!N$22+$BR234*Assembly!N$23+$BS234*Assembly!N$24</f>
        <v>125</v>
      </c>
      <c r="CG234" s="318" t="str">
        <f>$AY234*Assembly!O$4+$AZ234*Assembly!O$5+$BA234*Assembly!O$6+$BB234*Assembly!O$7+$BC234*Assembly!O$8+$BD234*Assembly!O$9+$BE234*Assembly!O$10+$BF234*Assembly!O$11+$BG234*Assembly!O$12+$BH234*Assembly!O$13+$BI234*Assembly!O$14+$BJ234*Assembly!O$15+$BK234*Assembly!O$16+$BL234*Assembly!O$17+$BM234*Assembly!O$18+$BN234*Assembly!O$19+$BO234*Assembly!O$20+$BP234*Assembly!O$21+$BQ234*Assembly!O$22+$BR234*Assembly!O$23+$BS234*Assembly!O$24</f>
        <v>75</v>
      </c>
      <c r="CH234" s="316" t="str">
        <f>$AY234*Assembly!P$4+$AZ234*Assembly!P$5+$BA234*Assembly!P$6+$BB234*Assembly!P$7+$BC234*Assembly!P$8+$BD234*Assembly!P$9+$BE234*Assembly!P$10+$BF234*Assembly!P$11+$BG234*Assembly!P$12+$BH234*Assembly!P$13+$BI234*Assembly!P$14+$BJ234*Assembly!P$15+$BK234*Assembly!P$16+$BL234*Assembly!P$17+$BM234*Assembly!P$18+$BN234*Assembly!P$19+$BO234*Assembly!P$20+$BP234*Assembly!P$21+$BQ234*Assembly!P$22+$BR234*Assembly!P$23+$BS234*Assembly!P$24</f>
        <v>0</v>
      </c>
      <c r="CI234" s="316" t="str">
        <f>$AY234*Assembly!Q$4+$AZ234*Assembly!Q$5+$BA234*Assembly!Q$6+$BB234*Assembly!Q$7+$BC234*Assembly!Q$8+$BD234*Assembly!Q$9+$BE234*Assembly!Q$10+$BF234*Assembly!Q$11+$BG234*Assembly!Q$12+$BH234*Assembly!Q$13+$BI234*Assembly!Q$14+$BJ234*Assembly!Q$15+$BK234*Assembly!Q$16+$BL234*Assembly!Q$17+$BM234*Assembly!Q$18+$BN234*Assembly!Q$19+$BO234*Assembly!Q$20+$BP234*Assembly!Q$21+$BQ234*Assembly!Q$22+$BR234*Assembly!Q$23+$BS234*Assembly!Q$24</f>
        <v>0</v>
      </c>
      <c r="CJ234" s="318" t="str">
        <f>$AY234*Assembly!R$4+$AZ234*Assembly!R$5+$BA234*Assembly!R$6+$BB234*Assembly!R$7+$BC234*Assembly!R$8+$BD234*Assembly!R$9+$BE234*Assembly!R$10+$BF234*Assembly!R$11+$BG234*Assembly!R$12+$BH234*Assembly!R$13+$BI234*Assembly!R$14+$BJ234*Assembly!R$15+$BK234*Assembly!R$16+$BL234*Assembly!R$17+$BM234*Assembly!R$18+$BN234*Assembly!R$19+$BO234*Assembly!R$20+$BP234*Assembly!R$21+$BQ234*Assembly!R$22+$BR234*Assembly!R$23+$BS234*Assembly!R$24</f>
        <v>0</v>
      </c>
      <c r="CK234" s="316" t="str">
        <f>$AY234*Assembly!S$4+$AZ234*Assembly!S$5+$BA234*Assembly!S$6+$BB234*Assembly!S$7+$BC234*Assembly!S$8+$BD234*Assembly!S$9+$BE234*Assembly!S$10+$BF234*Assembly!S$11+$BG234*Assembly!S$12+$BH234*Assembly!S$13+$BI234*Assembly!S$14+$BJ234*Assembly!S$15+$BK234*Assembly!S$16+$BL234*Assembly!S$17+$BM234*Assembly!S$18+$BN234*Assembly!S$19+$BO234*Assembly!S$20+$BP234*Assembly!S$21+$BQ234*Assembly!S$22+$BR234*Assembly!S$23+$BS234*Assembly!S$24</f>
        <v>0</v>
      </c>
      <c r="CL234" s="316" t="str">
        <f>$AY234*Assembly!T$4+$AZ234*Assembly!T$5+$BA234*Assembly!T$6+$BB234*Assembly!T$7+$BC234*Assembly!T$8+$BD234*Assembly!T$9+$BE234*Assembly!T$10+$BF234*Assembly!T$11+$BG234*Assembly!T$12+$BH234*Assembly!T$13+$BI234*Assembly!T$14+$BJ234*Assembly!T$15+$BK234*Assembly!T$16+$BL234*Assembly!T$17+$BM234*Assembly!T$18+$BN234*Assembly!T$19+$BO234*Assembly!T$20+$BP234*Assembly!T$21+$BQ234*Assembly!T$22+$BR234*Assembly!T$23+$BS234*Assembly!T$24</f>
        <v>0</v>
      </c>
      <c r="CM234" s="316" t="str">
        <f>$AY234*Assembly!U$4+$AZ234*Assembly!U$5+$BA234*Assembly!U$6+$BB234*Assembly!U$7+$BC234*Assembly!U$8+$BD234*Assembly!U$9+$BE234*Assembly!U$10+$BF234*Assembly!U$11+$BG234*Assembly!U$12+$BH234*Assembly!U$13+$BI234*Assembly!U$14+$BJ234*Assembly!U$15+$BK234*Assembly!U$16+$BL234*Assembly!U$17+$BM234*Assembly!U$18+$BN234*Assembly!U$19+$BO234*Assembly!U$20+$BP234*Assembly!U$21+$BQ234*Assembly!U$22+$BR234*Assembly!U$23+$BS234*Assembly!U$24</f>
        <v>0</v>
      </c>
      <c r="CN234" s="318" t="str">
        <f>$AY234*Assembly!V$4+$AZ234*Assembly!V$5+$BA234*Assembly!V$6+$BB234*Assembly!V$7+$BC234*Assembly!V$8+$BD234*Assembly!V$9+$BE234*Assembly!V$10+$BF234*Assembly!V$11+$BG234*Assembly!V$12+$BH234*Assembly!V$13+$BI234*Assembly!V$14+$BJ234*Assembly!V$15+$BK234*Assembly!V$16+$BL234*Assembly!V$17+$BM234*Assembly!V$18+$BN234*Assembly!V$19+$BO234*Assembly!V$20+$BP234*Assembly!V$21+$BQ234*Assembly!V$22+$BR234*Assembly!V$23+$BS234*Assembly!V$24</f>
        <v>0</v>
      </c>
      <c r="CO234" s="318" t="str">
        <f>CE234*Refining!$F$3</f>
        <v>4,061</v>
      </c>
      <c r="CP234" s="318" t="str">
        <f>CF234*Refining!$F$4</f>
        <v>391</v>
      </c>
      <c r="CQ234" s="318" t="str">
        <f>CG234*Refining!$F$5</f>
        <v>313</v>
      </c>
      <c r="CR234" s="318" t="str">
        <f>CH234*Refining!$F$6</f>
        <v>0</v>
      </c>
      <c r="CS234" s="318" t="str">
        <f>CI234*Refining!$F$7</f>
        <v>0</v>
      </c>
      <c r="CT234" s="318" t="str">
        <f>CJ234*Refining!$F$8</f>
        <v>0</v>
      </c>
      <c r="CU234" s="318" t="str">
        <f>CK234*Refining!$F$9</f>
        <v>0</v>
      </c>
      <c r="CV234" s="318" t="str">
        <f>CL234*Refining!$F$10</f>
        <v>0</v>
      </c>
      <c r="CW234" s="318" t="str">
        <f>CM234*Refining!$F$11</f>
        <v>0</v>
      </c>
      <c r="CX234" s="318" t="str">
        <f>CN234*Refining!$F$12</f>
        <v>0</v>
      </c>
      <c r="CY234" s="285" t="str">
        <f t="shared" ref="CY234:DR234" si="944">IF(CE234 = 0, "", CE234)</f>
        <v>2,274</v>
      </c>
      <c r="CZ234" s="286" t="str">
        <f t="shared" si="944"/>
        <v>125</v>
      </c>
      <c r="DA234" s="286" t="str">
        <f t="shared" si="944"/>
        <v>75</v>
      </c>
      <c r="DB234" s="282" t="str">
        <f t="shared" si="944"/>
        <v/>
      </c>
      <c r="DC234" s="282" t="str">
        <f t="shared" si="944"/>
        <v/>
      </c>
      <c r="DD234" s="282" t="str">
        <f t="shared" si="944"/>
        <v/>
      </c>
      <c r="DE234" s="282" t="str">
        <f t="shared" si="944"/>
        <v/>
      </c>
      <c r="DF234" s="282" t="str">
        <f t="shared" si="944"/>
        <v/>
      </c>
      <c r="DG234" s="282" t="str">
        <f t="shared" si="944"/>
        <v/>
      </c>
      <c r="DH234" s="283" t="str">
        <f t="shared" si="944"/>
        <v/>
      </c>
      <c r="DI234" s="285" t="str">
        <f t="shared" si="944"/>
        <v>4,061</v>
      </c>
      <c r="DJ234" s="286" t="str">
        <f t="shared" si="944"/>
        <v>391</v>
      </c>
      <c r="DK234" s="286" t="str">
        <f t="shared" si="944"/>
        <v>313</v>
      </c>
      <c r="DL234" s="282" t="str">
        <f t="shared" si="944"/>
        <v/>
      </c>
      <c r="DM234" s="282" t="str">
        <f t="shared" si="944"/>
        <v/>
      </c>
      <c r="DN234" s="282" t="str">
        <f t="shared" si="944"/>
        <v/>
      </c>
      <c r="DO234" s="282" t="str">
        <f t="shared" si="944"/>
        <v/>
      </c>
      <c r="DP234" s="282" t="str">
        <f t="shared" si="944"/>
        <v/>
      </c>
      <c r="DQ234" s="282" t="str">
        <f t="shared" si="944"/>
        <v/>
      </c>
      <c r="DR234" s="283" t="str">
        <f t="shared" si="944"/>
        <v/>
      </c>
      <c r="DS234" s="285" t="str">
        <f t="shared" si="15"/>
        <v>2,474</v>
      </c>
      <c r="DT234" s="286" t="str">
        <f t="shared" si="16"/>
        <v>4,764</v>
      </c>
      <c r="DU234" s="275" t="str">
        <f>CY234*'Ores &amp; Ingots'!$C$3+CZ234*'Ores &amp; Ingots'!$C$4+DA234*'Ores &amp; Ingots'!$C$5+DB234*'Ores &amp; Ingots'!$C$6+DC234*'Ores &amp; Ingots'!$C$7+DD234*'Ores &amp; Ingots'!$C$8+DE234*'Ores &amp; Ingots'!$C$9+DF234*'Ores &amp; Ingots'!$C$10+DG234*'Ores &amp; Ingots'!$C$11+DH234*'Ores &amp; Ingots'!$C$12</f>
        <v>311</v>
      </c>
      <c r="DV234" s="275" t="str">
        <f>DI234*'Ores &amp; Ingots'!$B$3+DJ234*'Ores &amp; Ingots'!$B$4+DK234*'Ores &amp; Ingots'!$B$5+DL234*'Ores &amp; Ingots'!$B$6+DM234*'Ores &amp; Ingots'!$B$7+DN234*'Ores &amp; Ingots'!$B$8+DO234*'Ores &amp; Ingots'!$B$9+DP234*'Ores &amp; Ingots'!$B$10+DQ234*'Ores &amp; Ingots'!$B$11+DR234*'Ores &amp; Ingots'!$B$12</f>
        <v>1,763</v>
      </c>
      <c r="DW234" s="286" t="str">
        <f>CY234*Refining!$G$3+CZ234*Refining!$G$4+DA234*Refining!$G$5+DB234*Refining!$G$6+DC234*Refining!$G$7+DD234*Refining!$G$8+DE234*Refining!$G$9+DF234*Refining!$G$10+DG234*Refining!$G$11+DH234*Refining!$G$12</f>
        <v>1,719</v>
      </c>
      <c r="DX234" s="286" t="str">
        <f t="shared" si="17"/>
        <v>267,350</v>
      </c>
      <c r="DY234" s="287" t="str">
        <f t="shared" si="18"/>
        <v>0.2674</v>
      </c>
      <c r="DZ234" s="285" t="str">
        <f t="shared" si="19"/>
        <v>1,871</v>
      </c>
      <c r="EA234" s="288" t="str">
        <f t="shared" ref="EA234:EB234" si="945">DZ234/60</f>
        <v>31.2</v>
      </c>
      <c r="EB234" s="288" t="str">
        <f t="shared" si="945"/>
        <v>0.5</v>
      </c>
      <c r="EC234" s="545" t="str">
        <f t="shared" si="21"/>
        <v>0.02</v>
      </c>
      <c r="ED234" s="285" t="str">
        <f t="shared" si="22"/>
        <v>289,750</v>
      </c>
      <c r="EE234" s="288" t="str">
        <f t="shared" ref="EE234:EF234" si="946">ED234/1000</f>
        <v>289.8</v>
      </c>
      <c r="EF234" s="289" t="str">
        <f t="shared" si="946"/>
        <v>0.29</v>
      </c>
      <c r="EG234" s="546" t="str">
        <f t="shared" si="24"/>
        <v>0.2898</v>
      </c>
      <c r="EH234" s="225" t="s">
        <v>12</v>
      </c>
    </row>
    <row r="235" hidden="1">
      <c r="A235" s="323" t="s">
        <v>1090</v>
      </c>
      <c r="B235" s="192" t="s">
        <v>1046</v>
      </c>
      <c r="C235" s="193" t="s">
        <v>885</v>
      </c>
      <c r="D235" s="193">
        <v>1.0</v>
      </c>
      <c r="E235" s="193">
        <v>1.0</v>
      </c>
      <c r="F235" s="193">
        <v>1.0</v>
      </c>
      <c r="G235" s="194" t="str">
        <f t="shared" si="5"/>
        <v>0.1</v>
      </c>
      <c r="H235" s="195">
        <v>3.0</v>
      </c>
      <c r="I235" s="195">
        <v>7.5</v>
      </c>
      <c r="J235" s="195" t="str">
        <f>H235/Main!$D$9</f>
        <v>3</v>
      </c>
      <c r="K235" s="195" t="str">
        <f>I235/Main!$D$10</f>
        <v>7.5</v>
      </c>
      <c r="L235" s="195" t="str">
        <f t="shared" si="6"/>
        <v>2.5</v>
      </c>
      <c r="M235" s="195">
        <v>0.32</v>
      </c>
      <c r="N235" s="197"/>
      <c r="O235" s="197"/>
      <c r="P235" s="197"/>
      <c r="Q235" s="198"/>
      <c r="R235" s="197"/>
      <c r="S235" s="199"/>
      <c r="T235" s="199"/>
      <c r="U235" s="197"/>
      <c r="V235" s="197"/>
      <c r="W235" s="352"/>
      <c r="X235" s="199"/>
      <c r="Y235" s="197"/>
      <c r="Z235" s="197"/>
      <c r="AA235" s="197"/>
      <c r="AB235" s="197"/>
      <c r="AC235" s="353"/>
      <c r="AD235" s="306">
        <v>1.0</v>
      </c>
      <c r="AE235" s="208">
        <v>0.0</v>
      </c>
      <c r="AF235" s="208">
        <v>0.0</v>
      </c>
      <c r="AG235" s="208">
        <v>0.0</v>
      </c>
      <c r="AH235" s="208">
        <v>0.0</v>
      </c>
      <c r="AI235" s="208">
        <v>0.0</v>
      </c>
      <c r="AJ235" s="208">
        <v>0.0</v>
      </c>
      <c r="AK235" s="208">
        <v>0.0</v>
      </c>
      <c r="AL235" s="208">
        <v>0.0</v>
      </c>
      <c r="AM235" s="208">
        <v>0.0</v>
      </c>
      <c r="AN235" s="208">
        <v>0.0</v>
      </c>
      <c r="AO235" s="208">
        <v>0.0</v>
      </c>
      <c r="AP235" s="208">
        <v>0.0</v>
      </c>
      <c r="AQ235" s="208">
        <v>0.0</v>
      </c>
      <c r="AR235" s="208">
        <v>0.0</v>
      </c>
      <c r="AS235" s="208">
        <v>0.0</v>
      </c>
      <c r="AT235" s="208">
        <v>0.0</v>
      </c>
      <c r="AU235" s="208">
        <v>0.0</v>
      </c>
      <c r="AV235" s="208">
        <v>0.0</v>
      </c>
      <c r="AW235" s="208">
        <v>0.0</v>
      </c>
      <c r="AX235" s="208">
        <v>0.0</v>
      </c>
      <c r="AY235" s="552" t="str">
        <f t="shared" ref="AY235:BS235" si="947">IF(AD235 = 0, "", AD235)</f>
        <v>1</v>
      </c>
      <c r="AZ235" s="193" t="str">
        <f t="shared" si="947"/>
        <v/>
      </c>
      <c r="BA235" s="193" t="str">
        <f t="shared" si="947"/>
        <v/>
      </c>
      <c r="BB235" s="193" t="str">
        <f t="shared" si="947"/>
        <v/>
      </c>
      <c r="BC235" s="193" t="str">
        <f t="shared" si="947"/>
        <v/>
      </c>
      <c r="BD235" s="193" t="str">
        <f t="shared" si="947"/>
        <v/>
      </c>
      <c r="BE235" s="193" t="str">
        <f t="shared" si="947"/>
        <v/>
      </c>
      <c r="BF235" s="193" t="str">
        <f t="shared" si="947"/>
        <v/>
      </c>
      <c r="BG235" s="193" t="str">
        <f t="shared" si="947"/>
        <v/>
      </c>
      <c r="BH235" s="193" t="str">
        <f t="shared" si="947"/>
        <v/>
      </c>
      <c r="BI235" s="193" t="str">
        <f t="shared" si="947"/>
        <v/>
      </c>
      <c r="BJ235" s="193" t="str">
        <f t="shared" si="947"/>
        <v/>
      </c>
      <c r="BK235" s="193" t="str">
        <f t="shared" si="947"/>
        <v/>
      </c>
      <c r="BL235" s="193" t="str">
        <f t="shared" si="947"/>
        <v/>
      </c>
      <c r="BM235" s="193" t="str">
        <f t="shared" si="947"/>
        <v/>
      </c>
      <c r="BN235" s="193" t="str">
        <f t="shared" si="947"/>
        <v/>
      </c>
      <c r="BO235" s="193" t="str">
        <f t="shared" si="947"/>
        <v/>
      </c>
      <c r="BP235" s="193" t="str">
        <f t="shared" si="947"/>
        <v/>
      </c>
      <c r="BQ235" s="193" t="str">
        <f t="shared" si="947"/>
        <v/>
      </c>
      <c r="BR235" s="193" t="str">
        <f t="shared" si="947"/>
        <v/>
      </c>
      <c r="BS235" s="206" t="str">
        <f t="shared" si="947"/>
        <v/>
      </c>
      <c r="BT235" s="207" t="str">
        <f>$AY235*Assembly!Y$4+$AZ235*Assembly!Y$5+$BA235*Assembly!Y$6+$BB235*Assembly!Y$7+$BC235*Assembly!Y$8+$BD235*Assembly!Y$9+$BE235*Assembly!Y$10+$BF235*Assembly!Y$11+$BG235*Assembly!Y$12+$BH235*Assembly!Y$13+$BI235*Assembly!Y$14+$BJ235*Assembly!Y$15+$BK235*Assembly!Y$16+$BL235*Assembly!Y$17+$BM235*Assembly!Y$18+$BN235*Assembly!Y$19+$BO235*Assembly!Y$20+$BP235*Assembly!Y$21+$BQ235*Assembly!Y$22+$BR235*Assembly!Y$23+$BS235*Assembly!Y$24</f>
        <v>20</v>
      </c>
      <c r="BU235" s="208" t="str">
        <f t="shared" si="8"/>
        <v>160</v>
      </c>
      <c r="BV235" s="208" t="str">
        <f>$AY235*Assembly!AC$4+$AZ235*Assembly!AC$5+$BA235*Assembly!AC$6+$BB235*Assembly!AC$7+$BC235*Assembly!AC$8+$BD235*Assembly!AC$9+$BE235*Assembly!AC$10+$BF235*Assembly!AC$11+$BG235*Assembly!AC$12+$BH235*Assembly!AC$13+$BI235*Assembly!AC$14+$BJ235*Assembly!AC$15+$BK235*Assembly!AC$16+$BL235*Assembly!AC$17+$BM235*Assembly!AC$18+$BN235*Assembly!AC$19+$BO235*Assembly!AC$20+$BP235*Assembly!AC$21+$BQ235*Assembly!AC$22+$BR235*Assembly!AC$23+$BS235*Assembly!AC$24</f>
        <v>100</v>
      </c>
      <c r="BW235" s="209" t="str">
        <f t="shared" si="9"/>
        <v>5.00</v>
      </c>
      <c r="BX235" s="210" t="str">
        <f t="shared" si="10"/>
        <v>800</v>
      </c>
      <c r="BY235" s="211" t="str">
        <f t="shared" si="11"/>
        <v>0.6</v>
      </c>
      <c r="BZ235" s="208"/>
      <c r="CA235" s="208" t="str">
        <f>$AY235*Assembly!X$4+$AZ235*Assembly!X$5+$BA235*Assembly!X$6+$BB235*Assembly!X$7+$BC235*Assembly!X$8+$BD235*Assembly!X$9+$BE235*Assembly!X$10+$BF235*Assembly!X$11+$BG235*Assembly!X$12+$BH235*Assembly!X$13+$BI235*Assembly!X$14+$BJ235*Assembly!X$15+$BK235*Assembly!X$16+$BL235*Assembly!X$17+$BM235*Assembly!X$18+$BN235*Assembly!X$19+$BO235*Assembly!X$20+$BP235*Assembly!X$21+$BQ235*Assembly!X$22+$BR235*Assembly!X$23+$BS235*Assembly!X$24</f>
        <v>1</v>
      </c>
      <c r="CB235" s="208" t="str">
        <f t="shared" si="12"/>
        <v>156</v>
      </c>
      <c r="CC235" s="212" t="str">
        <f t="shared" si="13"/>
        <v>0.0002</v>
      </c>
      <c r="CD235" s="213" t="str">
        <f>$AY235*Assembly!AB$4+$AZ235*Assembly!AB$5+$BA235*Assembly!AB$6+$BB235*Assembly!AB$7+$BC235*Assembly!AB$8+$BD235*Assembly!AB$9+$BE235*Assembly!AB$10+$BF235*Assembly!AB$11+$BG235*Assembly!AB$12+$BH235*Assembly!AB$13+$BI235*Assembly!AB$14+$BJ235*Assembly!AB$15+$BK235*Assembly!AB$16+$BL235*Assembly!AB$17+$BM235*Assembly!AB$18+$BN235*Assembly!AB$19+$BO235*Assembly!AB$20+$BP235*Assembly!AB$21+$BQ235*Assembly!AB$22+$BR235*Assembly!AB$23+$BS235*Assembly!AB$24</f>
        <v>3</v>
      </c>
      <c r="CE235" s="198" t="str">
        <f>$AY235*Assembly!M$4+$AZ235*Assembly!M$5+$BA235*Assembly!M$6+$BB235*Assembly!M$7+$BC235*Assembly!M$8+$BD235*Assembly!M$9+$BE235*Assembly!M$10+$BF235*Assembly!M$11+$BG235*Assembly!M$12+$BH235*Assembly!M$13+$BI235*Assembly!M$14+$BJ235*Assembly!M$15+$BK235*Assembly!M$16+$BL235*Assembly!M$17+$BM235*Assembly!M$18+$BN235*Assembly!M$19+$BO235*Assembly!M$20+$BP235*Assembly!M$21+$BQ235*Assembly!M$22+$BR235*Assembly!M$23+$BS235*Assembly!M$24</f>
        <v>21</v>
      </c>
      <c r="CF235" s="198" t="str">
        <f>$AY235*Assembly!N$4+$AZ235*Assembly!N$5+$BA235*Assembly!N$6+$BB235*Assembly!N$7+$BC235*Assembly!N$8+$BD235*Assembly!N$9+$BE235*Assembly!N$10+$BF235*Assembly!N$11+$BG235*Assembly!N$12+$BH235*Assembly!N$13+$BI235*Assembly!N$14+$BJ235*Assembly!N$15+$BK235*Assembly!N$16+$BL235*Assembly!N$17+$BM235*Assembly!N$18+$BN235*Assembly!N$19+$BO235*Assembly!N$20+$BP235*Assembly!N$21+$BQ235*Assembly!N$22+$BR235*Assembly!N$23+$BS235*Assembly!N$24</f>
        <v>0</v>
      </c>
      <c r="CG235" s="198" t="str">
        <f>$AY235*Assembly!O$4+$AZ235*Assembly!O$5+$BA235*Assembly!O$6+$BB235*Assembly!O$7+$BC235*Assembly!O$8+$BD235*Assembly!O$9+$BE235*Assembly!O$10+$BF235*Assembly!O$11+$BG235*Assembly!O$12+$BH235*Assembly!O$13+$BI235*Assembly!O$14+$BJ235*Assembly!O$15+$BK235*Assembly!O$16+$BL235*Assembly!O$17+$BM235*Assembly!O$18+$BN235*Assembly!O$19+$BO235*Assembly!O$20+$BP235*Assembly!O$21+$BQ235*Assembly!O$22+$BR235*Assembly!O$23+$BS235*Assembly!O$24</f>
        <v>0</v>
      </c>
      <c r="CH235" s="195" t="str">
        <f>$AY235*Assembly!P$4+$AZ235*Assembly!P$5+$BA235*Assembly!P$6+$BB235*Assembly!P$7+$BC235*Assembly!P$8+$BD235*Assembly!P$9+$BE235*Assembly!P$10+$BF235*Assembly!P$11+$BG235*Assembly!P$12+$BH235*Assembly!P$13+$BI235*Assembly!P$14+$BJ235*Assembly!P$15+$BK235*Assembly!P$16+$BL235*Assembly!P$17+$BM235*Assembly!P$18+$BN235*Assembly!P$19+$BO235*Assembly!P$20+$BP235*Assembly!P$21+$BQ235*Assembly!P$22+$BR235*Assembly!P$23+$BS235*Assembly!P$24</f>
        <v>0</v>
      </c>
      <c r="CI235" s="195" t="str">
        <f>$AY235*Assembly!Q$4+$AZ235*Assembly!Q$5+$BA235*Assembly!Q$6+$BB235*Assembly!Q$7+$BC235*Assembly!Q$8+$BD235*Assembly!Q$9+$BE235*Assembly!Q$10+$BF235*Assembly!Q$11+$BG235*Assembly!Q$12+$BH235*Assembly!Q$13+$BI235*Assembly!Q$14+$BJ235*Assembly!Q$15+$BK235*Assembly!Q$16+$BL235*Assembly!Q$17+$BM235*Assembly!Q$18+$BN235*Assembly!Q$19+$BO235*Assembly!Q$20+$BP235*Assembly!Q$21+$BQ235*Assembly!Q$22+$BR235*Assembly!Q$23+$BS235*Assembly!Q$24</f>
        <v>0</v>
      </c>
      <c r="CJ235" s="198" t="str">
        <f>$AY235*Assembly!R$4+$AZ235*Assembly!R$5+$BA235*Assembly!R$6+$BB235*Assembly!R$7+$BC235*Assembly!R$8+$BD235*Assembly!R$9+$BE235*Assembly!R$10+$BF235*Assembly!R$11+$BG235*Assembly!R$12+$BH235*Assembly!R$13+$BI235*Assembly!R$14+$BJ235*Assembly!R$15+$BK235*Assembly!R$16+$BL235*Assembly!R$17+$BM235*Assembly!R$18+$BN235*Assembly!R$19+$BO235*Assembly!R$20+$BP235*Assembly!R$21+$BQ235*Assembly!R$22+$BR235*Assembly!R$23+$BS235*Assembly!R$24</f>
        <v>0</v>
      </c>
      <c r="CK235" s="195" t="str">
        <f>$AY235*Assembly!S$4+$AZ235*Assembly!S$5+$BA235*Assembly!S$6+$BB235*Assembly!S$7+$BC235*Assembly!S$8+$BD235*Assembly!S$9+$BE235*Assembly!S$10+$BF235*Assembly!S$11+$BG235*Assembly!S$12+$BH235*Assembly!S$13+$BI235*Assembly!S$14+$BJ235*Assembly!S$15+$BK235*Assembly!S$16+$BL235*Assembly!S$17+$BM235*Assembly!S$18+$BN235*Assembly!S$19+$BO235*Assembly!S$20+$BP235*Assembly!S$21+$BQ235*Assembly!S$22+$BR235*Assembly!S$23+$BS235*Assembly!S$24</f>
        <v>0</v>
      </c>
      <c r="CL235" s="195" t="str">
        <f>$AY235*Assembly!T$4+$AZ235*Assembly!T$5+$BA235*Assembly!T$6+$BB235*Assembly!T$7+$BC235*Assembly!T$8+$BD235*Assembly!T$9+$BE235*Assembly!T$10+$BF235*Assembly!T$11+$BG235*Assembly!T$12+$BH235*Assembly!T$13+$BI235*Assembly!T$14+$BJ235*Assembly!T$15+$BK235*Assembly!T$16+$BL235*Assembly!T$17+$BM235*Assembly!T$18+$BN235*Assembly!T$19+$BO235*Assembly!T$20+$BP235*Assembly!T$21+$BQ235*Assembly!T$22+$BR235*Assembly!T$23+$BS235*Assembly!T$24</f>
        <v>0</v>
      </c>
      <c r="CM235" s="195" t="str">
        <f>$AY235*Assembly!U$4+$AZ235*Assembly!U$5+$BA235*Assembly!U$6+$BB235*Assembly!U$7+$BC235*Assembly!U$8+$BD235*Assembly!U$9+$BE235*Assembly!U$10+$BF235*Assembly!U$11+$BG235*Assembly!U$12+$BH235*Assembly!U$13+$BI235*Assembly!U$14+$BJ235*Assembly!U$15+$BK235*Assembly!U$16+$BL235*Assembly!U$17+$BM235*Assembly!U$18+$BN235*Assembly!U$19+$BO235*Assembly!U$20+$BP235*Assembly!U$21+$BQ235*Assembly!U$22+$BR235*Assembly!U$23+$BS235*Assembly!U$24</f>
        <v>0</v>
      </c>
      <c r="CN235" s="198" t="str">
        <f>$AY235*Assembly!V$4+$AZ235*Assembly!V$5+$BA235*Assembly!V$6+$BB235*Assembly!V$7+$BC235*Assembly!V$8+$BD235*Assembly!V$9+$BE235*Assembly!V$10+$BF235*Assembly!V$11+$BG235*Assembly!V$12+$BH235*Assembly!V$13+$BI235*Assembly!V$14+$BJ235*Assembly!V$15+$BK235*Assembly!V$16+$BL235*Assembly!V$17+$BM235*Assembly!V$18+$BN235*Assembly!V$19+$BO235*Assembly!V$20+$BP235*Assembly!V$21+$BQ235*Assembly!V$22+$BR235*Assembly!V$23+$BS235*Assembly!V$24</f>
        <v>0</v>
      </c>
      <c r="CO235" s="198" t="str">
        <f>CE235*Refining!$F$3</f>
        <v>38</v>
      </c>
      <c r="CP235" s="198" t="str">
        <f>CF235*Refining!$F$4</f>
        <v>0</v>
      </c>
      <c r="CQ235" s="198" t="str">
        <f>CG235*Refining!$F$5</f>
        <v>0</v>
      </c>
      <c r="CR235" s="198" t="str">
        <f>CH235*Refining!$F$6</f>
        <v>0</v>
      </c>
      <c r="CS235" s="198" t="str">
        <f>CI235*Refining!$F$7</f>
        <v>0</v>
      </c>
      <c r="CT235" s="198" t="str">
        <f>CJ235*Refining!$F$8</f>
        <v>0</v>
      </c>
      <c r="CU235" s="198" t="str">
        <f>CK235*Refining!$F$9</f>
        <v>0</v>
      </c>
      <c r="CV235" s="198" t="str">
        <f>CL235*Refining!$F$10</f>
        <v>0</v>
      </c>
      <c r="CW235" s="198" t="str">
        <f>CM235*Refining!$F$11</f>
        <v>0</v>
      </c>
      <c r="CX235" s="198" t="str">
        <f>CN235*Refining!$F$12</f>
        <v>0</v>
      </c>
      <c r="CY235" s="218" t="str">
        <f t="shared" ref="CY235:DR235" si="948">IF(CE235 = 0, "", CE235)</f>
        <v>21</v>
      </c>
      <c r="CZ235" s="215" t="str">
        <f t="shared" si="948"/>
        <v/>
      </c>
      <c r="DA235" s="215" t="str">
        <f t="shared" si="948"/>
        <v/>
      </c>
      <c r="DB235" s="215" t="str">
        <f t="shared" si="948"/>
        <v/>
      </c>
      <c r="DC235" s="215" t="str">
        <f t="shared" si="948"/>
        <v/>
      </c>
      <c r="DD235" s="215" t="str">
        <f t="shared" si="948"/>
        <v/>
      </c>
      <c r="DE235" s="215" t="str">
        <f t="shared" si="948"/>
        <v/>
      </c>
      <c r="DF235" s="215" t="str">
        <f t="shared" si="948"/>
        <v/>
      </c>
      <c r="DG235" s="215" t="str">
        <f t="shared" si="948"/>
        <v/>
      </c>
      <c r="DH235" s="216" t="str">
        <f t="shared" si="948"/>
        <v/>
      </c>
      <c r="DI235" s="218" t="str">
        <f t="shared" si="948"/>
        <v>38</v>
      </c>
      <c r="DJ235" s="215" t="str">
        <f t="shared" si="948"/>
        <v/>
      </c>
      <c r="DK235" s="215" t="str">
        <f t="shared" si="948"/>
        <v/>
      </c>
      <c r="DL235" s="215" t="str">
        <f t="shared" si="948"/>
        <v/>
      </c>
      <c r="DM235" s="215" t="str">
        <f t="shared" si="948"/>
        <v/>
      </c>
      <c r="DN235" s="215" t="str">
        <f t="shared" si="948"/>
        <v/>
      </c>
      <c r="DO235" s="215" t="str">
        <f t="shared" si="948"/>
        <v/>
      </c>
      <c r="DP235" s="215" t="str">
        <f t="shared" si="948"/>
        <v/>
      </c>
      <c r="DQ235" s="215" t="str">
        <f t="shared" si="948"/>
        <v/>
      </c>
      <c r="DR235" s="216" t="str">
        <f t="shared" si="948"/>
        <v/>
      </c>
      <c r="DS235" s="218" t="str">
        <f t="shared" si="15"/>
        <v>21</v>
      </c>
      <c r="DT235" s="219" t="str">
        <f t="shared" si="16"/>
        <v>38</v>
      </c>
      <c r="DU235" s="208" t="str">
        <f>CY235*'Ores &amp; Ingots'!$C$3+CZ235*'Ores &amp; Ingots'!$C$4+DA235*'Ores &amp; Ingots'!$C$5+DB235*'Ores &amp; Ingots'!$C$6+DC235*'Ores &amp; Ingots'!$C$7+DD235*'Ores &amp; Ingots'!$C$8+DE235*'Ores &amp; Ingots'!$C$9+DF235*'Ores &amp; Ingots'!$C$10+DG235*'Ores &amp; Ingots'!$C$11+DH235*'Ores &amp; Ingots'!$C$12</f>
        <v>3</v>
      </c>
      <c r="DV235" s="208" t="str">
        <f>DI235*'Ores &amp; Ingots'!$B$3+DJ235*'Ores &amp; Ingots'!$B$4+DK235*'Ores &amp; Ingots'!$B$5+DL235*'Ores &amp; Ingots'!$B$6+DM235*'Ores &amp; Ingots'!$B$7+DN235*'Ores &amp; Ingots'!$B$8+DO235*'Ores &amp; Ingots'!$B$9+DP235*'Ores &amp; Ingots'!$B$10+DQ235*'Ores &amp; Ingots'!$B$11+DR235*'Ores &amp; Ingots'!$B$12</f>
        <v>14</v>
      </c>
      <c r="DW235" s="219" t="str">
        <f>CY235*Refining!$G$3+CZ235*Refining!$G$4+DA235*Refining!$G$5+DB235*Refining!$G$6+DC235*Refining!$G$7+DD235*Refining!$G$8+DE235*Refining!$G$9+DF235*Refining!$G$10+DG235*Refining!$G$11+DH235*Refining!$G$12</f>
        <v>1</v>
      </c>
      <c r="DX235" s="219" t="str">
        <f t="shared" si="17"/>
        <v>224</v>
      </c>
      <c r="DY235" s="220" t="str">
        <f t="shared" si="18"/>
        <v>0.0002</v>
      </c>
      <c r="DZ235" s="218" t="str">
        <f t="shared" si="19"/>
        <v>5</v>
      </c>
      <c r="EA235" s="221" t="str">
        <f t="shared" ref="EA235:EB235" si="949">DZ235/60</f>
        <v>0.1</v>
      </c>
      <c r="EB235" s="221" t="str">
        <f t="shared" si="949"/>
        <v>0.0</v>
      </c>
      <c r="EC235" s="541" t="str">
        <f t="shared" si="21"/>
        <v>0.00</v>
      </c>
      <c r="ED235" s="218" t="str">
        <f t="shared" si="22"/>
        <v>380</v>
      </c>
      <c r="EE235" s="221" t="str">
        <f t="shared" ref="EE235:EF235" si="950">ED235/1000</f>
        <v>0.4</v>
      </c>
      <c r="EF235" s="222" t="str">
        <f t="shared" si="950"/>
        <v>0.00</v>
      </c>
      <c r="EG235" s="542" t="str">
        <f t="shared" si="24"/>
        <v>0.0004</v>
      </c>
      <c r="EH235" s="225" t="s">
        <v>12</v>
      </c>
    </row>
    <row r="236" hidden="1">
      <c r="A236" s="33"/>
      <c r="B236" s="226" t="s">
        <v>1047</v>
      </c>
      <c r="C236" s="227" t="s">
        <v>885</v>
      </c>
      <c r="D236" s="227">
        <v>1.0</v>
      </c>
      <c r="E236" s="227">
        <v>1.0</v>
      </c>
      <c r="F236" s="227">
        <v>1.0</v>
      </c>
      <c r="G236" s="228" t="str">
        <f t="shared" si="5"/>
        <v>0.1</v>
      </c>
      <c r="H236" s="229">
        <v>2.0</v>
      </c>
      <c r="I236" s="229">
        <v>5.0</v>
      </c>
      <c r="J236" s="229" t="str">
        <f>H236/Main!$D$9</f>
        <v>2</v>
      </c>
      <c r="K236" s="229" t="str">
        <f>I236/Main!$D$10</f>
        <v>5</v>
      </c>
      <c r="L236" s="229" t="str">
        <f t="shared" si="6"/>
        <v>2.5</v>
      </c>
      <c r="M236" s="229">
        <v>0.32</v>
      </c>
      <c r="N236" s="230"/>
      <c r="O236" s="230"/>
      <c r="P236" s="230"/>
      <c r="Q236" s="231"/>
      <c r="R236" s="230"/>
      <c r="S236" s="232"/>
      <c r="T236" s="232"/>
      <c r="U236" s="230"/>
      <c r="V236" s="230"/>
      <c r="W236" s="232"/>
      <c r="X236" s="232"/>
      <c r="Y236" s="230"/>
      <c r="Z236" s="230"/>
      <c r="AA236" s="230"/>
      <c r="AB236" s="230"/>
      <c r="AC236" s="334"/>
      <c r="AD236" s="309">
        <v>1.0</v>
      </c>
      <c r="AE236" s="225">
        <v>0.0</v>
      </c>
      <c r="AF236" s="225">
        <v>0.0</v>
      </c>
      <c r="AG236" s="225">
        <v>0.0</v>
      </c>
      <c r="AH236" s="225">
        <v>0.0</v>
      </c>
      <c r="AI236" s="225">
        <v>0.0</v>
      </c>
      <c r="AJ236" s="225">
        <v>0.0</v>
      </c>
      <c r="AK236" s="225">
        <v>0.0</v>
      </c>
      <c r="AL236" s="225">
        <v>0.0</v>
      </c>
      <c r="AM236" s="225">
        <v>0.0</v>
      </c>
      <c r="AN236" s="225">
        <v>0.0</v>
      </c>
      <c r="AO236" s="225">
        <v>0.0</v>
      </c>
      <c r="AP236" s="225">
        <v>0.0</v>
      </c>
      <c r="AQ236" s="225">
        <v>0.0</v>
      </c>
      <c r="AR236" s="225">
        <v>0.0</v>
      </c>
      <c r="AS236" s="225">
        <v>0.0</v>
      </c>
      <c r="AT236" s="225">
        <v>0.0</v>
      </c>
      <c r="AU236" s="225">
        <v>0.0</v>
      </c>
      <c r="AV236" s="225">
        <v>0.0</v>
      </c>
      <c r="AW236" s="225">
        <v>0.0</v>
      </c>
      <c r="AX236" s="225">
        <v>0.0</v>
      </c>
      <c r="AY236" s="553" t="str">
        <f t="shared" ref="AY236:BS236" si="951">IF(AD236 = 0, "", AD236)</f>
        <v>1</v>
      </c>
      <c r="AZ236" s="227" t="str">
        <f t="shared" si="951"/>
        <v/>
      </c>
      <c r="BA236" s="227" t="str">
        <f t="shared" si="951"/>
        <v/>
      </c>
      <c r="BB236" s="227" t="str">
        <f t="shared" si="951"/>
        <v/>
      </c>
      <c r="BC236" s="227" t="str">
        <f t="shared" si="951"/>
        <v/>
      </c>
      <c r="BD236" s="227" t="str">
        <f t="shared" si="951"/>
        <v/>
      </c>
      <c r="BE236" s="227" t="str">
        <f t="shared" si="951"/>
        <v/>
      </c>
      <c r="BF236" s="227" t="str">
        <f t="shared" si="951"/>
        <v/>
      </c>
      <c r="BG236" s="227" t="str">
        <f t="shared" si="951"/>
        <v/>
      </c>
      <c r="BH236" s="227" t="str">
        <f t="shared" si="951"/>
        <v/>
      </c>
      <c r="BI236" s="227" t="str">
        <f t="shared" si="951"/>
        <v/>
      </c>
      <c r="BJ236" s="227" t="str">
        <f t="shared" si="951"/>
        <v/>
      </c>
      <c r="BK236" s="227" t="str">
        <f t="shared" si="951"/>
        <v/>
      </c>
      <c r="BL236" s="227" t="str">
        <f t="shared" si="951"/>
        <v/>
      </c>
      <c r="BM236" s="227" t="str">
        <f t="shared" si="951"/>
        <v/>
      </c>
      <c r="BN236" s="227" t="str">
        <f t="shared" si="951"/>
        <v/>
      </c>
      <c r="BO236" s="227" t="str">
        <f t="shared" si="951"/>
        <v/>
      </c>
      <c r="BP236" s="227" t="str">
        <f t="shared" si="951"/>
        <v/>
      </c>
      <c r="BQ236" s="227" t="str">
        <f t="shared" si="951"/>
        <v/>
      </c>
      <c r="BR236" s="227" t="str">
        <f t="shared" si="951"/>
        <v/>
      </c>
      <c r="BS236" s="238" t="str">
        <f t="shared" si="951"/>
        <v/>
      </c>
      <c r="BT236" s="239" t="str">
        <f>$AY236*Assembly!Y$4+$AZ236*Assembly!Y$5+$BA236*Assembly!Y$6+$BB236*Assembly!Y$7+$BC236*Assembly!Y$8+$BD236*Assembly!Y$9+$BE236*Assembly!Y$10+$BF236*Assembly!Y$11+$BG236*Assembly!Y$12+$BH236*Assembly!Y$13+$BI236*Assembly!Y$14+$BJ236*Assembly!Y$15+$BK236*Assembly!Y$16+$BL236*Assembly!Y$17+$BM236*Assembly!Y$18+$BN236*Assembly!Y$19+$BO236*Assembly!Y$20+$BP236*Assembly!Y$21+$BQ236*Assembly!Y$22+$BR236*Assembly!Y$23+$BS236*Assembly!Y$24</f>
        <v>20</v>
      </c>
      <c r="BU236" s="225" t="str">
        <f t="shared" si="8"/>
        <v>160</v>
      </c>
      <c r="BV236" s="225" t="str">
        <f>$AY236*Assembly!AC$4+$AZ236*Assembly!AC$5+$BA236*Assembly!AC$6+$BB236*Assembly!AC$7+$BC236*Assembly!AC$8+$BD236*Assembly!AC$9+$BE236*Assembly!AC$10+$BF236*Assembly!AC$11+$BG236*Assembly!AC$12+$BH236*Assembly!AC$13+$BI236*Assembly!AC$14+$BJ236*Assembly!AC$15+$BK236*Assembly!AC$16+$BL236*Assembly!AC$17+$BM236*Assembly!AC$18+$BN236*Assembly!AC$19+$BO236*Assembly!AC$20+$BP236*Assembly!AC$21+$BQ236*Assembly!AC$22+$BR236*Assembly!AC$23+$BS236*Assembly!AC$24</f>
        <v>100</v>
      </c>
      <c r="BW236" s="240" t="str">
        <f t="shared" si="9"/>
        <v>5.00</v>
      </c>
      <c r="BX236" s="241" t="str">
        <f t="shared" si="10"/>
        <v>800</v>
      </c>
      <c r="BY236" s="242" t="str">
        <f t="shared" si="11"/>
        <v>0.6</v>
      </c>
      <c r="BZ236" s="225"/>
      <c r="CA236" s="225" t="str">
        <f>$AY236*Assembly!X$4+$AZ236*Assembly!X$5+$BA236*Assembly!X$6+$BB236*Assembly!X$7+$BC236*Assembly!X$8+$BD236*Assembly!X$9+$BE236*Assembly!X$10+$BF236*Assembly!X$11+$BG236*Assembly!X$12+$BH236*Assembly!X$13+$BI236*Assembly!X$14+$BJ236*Assembly!X$15+$BK236*Assembly!X$16+$BL236*Assembly!X$17+$BM236*Assembly!X$18+$BN236*Assembly!X$19+$BO236*Assembly!X$20+$BP236*Assembly!X$21+$BQ236*Assembly!X$22+$BR236*Assembly!X$23+$BS236*Assembly!X$24</f>
        <v>1</v>
      </c>
      <c r="CB236" s="225" t="str">
        <f t="shared" si="12"/>
        <v>156</v>
      </c>
      <c r="CC236" s="223" t="str">
        <f t="shared" si="13"/>
        <v>0.0002</v>
      </c>
      <c r="CD236" s="243" t="str">
        <f>$AY236*Assembly!AB$4+$AZ236*Assembly!AB$5+$BA236*Assembly!AB$6+$BB236*Assembly!AB$7+$BC236*Assembly!AB$8+$BD236*Assembly!AB$9+$BE236*Assembly!AB$10+$BF236*Assembly!AB$11+$BG236*Assembly!AB$12+$BH236*Assembly!AB$13+$BI236*Assembly!AB$14+$BJ236*Assembly!AB$15+$BK236*Assembly!AB$16+$BL236*Assembly!AB$17+$BM236*Assembly!AB$18+$BN236*Assembly!AB$19+$BO236*Assembly!AB$20+$BP236*Assembly!AB$21+$BQ236*Assembly!AB$22+$BR236*Assembly!AB$23+$BS236*Assembly!AB$24</f>
        <v>3</v>
      </c>
      <c r="CE236" s="231" t="str">
        <f>$AY236*Assembly!M$4+$AZ236*Assembly!M$5+$BA236*Assembly!M$6+$BB236*Assembly!M$7+$BC236*Assembly!M$8+$BD236*Assembly!M$9+$BE236*Assembly!M$10+$BF236*Assembly!M$11+$BG236*Assembly!M$12+$BH236*Assembly!M$13+$BI236*Assembly!M$14+$BJ236*Assembly!M$15+$BK236*Assembly!M$16+$BL236*Assembly!M$17+$BM236*Assembly!M$18+$BN236*Assembly!M$19+$BO236*Assembly!M$20+$BP236*Assembly!M$21+$BQ236*Assembly!M$22+$BR236*Assembly!M$23+$BS236*Assembly!M$24</f>
        <v>21</v>
      </c>
      <c r="CF236" s="231" t="str">
        <f>$AY236*Assembly!N$4+$AZ236*Assembly!N$5+$BA236*Assembly!N$6+$BB236*Assembly!N$7+$BC236*Assembly!N$8+$BD236*Assembly!N$9+$BE236*Assembly!N$10+$BF236*Assembly!N$11+$BG236*Assembly!N$12+$BH236*Assembly!N$13+$BI236*Assembly!N$14+$BJ236*Assembly!N$15+$BK236*Assembly!N$16+$BL236*Assembly!N$17+$BM236*Assembly!N$18+$BN236*Assembly!N$19+$BO236*Assembly!N$20+$BP236*Assembly!N$21+$BQ236*Assembly!N$22+$BR236*Assembly!N$23+$BS236*Assembly!N$24</f>
        <v>0</v>
      </c>
      <c r="CG236" s="231" t="str">
        <f>$AY236*Assembly!O$4+$AZ236*Assembly!O$5+$BA236*Assembly!O$6+$BB236*Assembly!O$7+$BC236*Assembly!O$8+$BD236*Assembly!O$9+$BE236*Assembly!O$10+$BF236*Assembly!O$11+$BG236*Assembly!O$12+$BH236*Assembly!O$13+$BI236*Assembly!O$14+$BJ236*Assembly!O$15+$BK236*Assembly!O$16+$BL236*Assembly!O$17+$BM236*Assembly!O$18+$BN236*Assembly!O$19+$BO236*Assembly!O$20+$BP236*Assembly!O$21+$BQ236*Assembly!O$22+$BR236*Assembly!O$23+$BS236*Assembly!O$24</f>
        <v>0</v>
      </c>
      <c r="CH236" s="229" t="str">
        <f>$AY236*Assembly!P$4+$AZ236*Assembly!P$5+$BA236*Assembly!P$6+$BB236*Assembly!P$7+$BC236*Assembly!P$8+$BD236*Assembly!P$9+$BE236*Assembly!P$10+$BF236*Assembly!P$11+$BG236*Assembly!P$12+$BH236*Assembly!P$13+$BI236*Assembly!P$14+$BJ236*Assembly!P$15+$BK236*Assembly!P$16+$BL236*Assembly!P$17+$BM236*Assembly!P$18+$BN236*Assembly!P$19+$BO236*Assembly!P$20+$BP236*Assembly!P$21+$BQ236*Assembly!P$22+$BR236*Assembly!P$23+$BS236*Assembly!P$24</f>
        <v>0</v>
      </c>
      <c r="CI236" s="229" t="str">
        <f>$AY236*Assembly!Q$4+$AZ236*Assembly!Q$5+$BA236*Assembly!Q$6+$BB236*Assembly!Q$7+$BC236*Assembly!Q$8+$BD236*Assembly!Q$9+$BE236*Assembly!Q$10+$BF236*Assembly!Q$11+$BG236*Assembly!Q$12+$BH236*Assembly!Q$13+$BI236*Assembly!Q$14+$BJ236*Assembly!Q$15+$BK236*Assembly!Q$16+$BL236*Assembly!Q$17+$BM236*Assembly!Q$18+$BN236*Assembly!Q$19+$BO236*Assembly!Q$20+$BP236*Assembly!Q$21+$BQ236*Assembly!Q$22+$BR236*Assembly!Q$23+$BS236*Assembly!Q$24</f>
        <v>0</v>
      </c>
      <c r="CJ236" s="231" t="str">
        <f>$AY236*Assembly!R$4+$AZ236*Assembly!R$5+$BA236*Assembly!R$6+$BB236*Assembly!R$7+$BC236*Assembly!R$8+$BD236*Assembly!R$9+$BE236*Assembly!R$10+$BF236*Assembly!R$11+$BG236*Assembly!R$12+$BH236*Assembly!R$13+$BI236*Assembly!R$14+$BJ236*Assembly!R$15+$BK236*Assembly!R$16+$BL236*Assembly!R$17+$BM236*Assembly!R$18+$BN236*Assembly!R$19+$BO236*Assembly!R$20+$BP236*Assembly!R$21+$BQ236*Assembly!R$22+$BR236*Assembly!R$23+$BS236*Assembly!R$24</f>
        <v>0</v>
      </c>
      <c r="CK236" s="229" t="str">
        <f>$AY236*Assembly!S$4+$AZ236*Assembly!S$5+$BA236*Assembly!S$6+$BB236*Assembly!S$7+$BC236*Assembly!S$8+$BD236*Assembly!S$9+$BE236*Assembly!S$10+$BF236*Assembly!S$11+$BG236*Assembly!S$12+$BH236*Assembly!S$13+$BI236*Assembly!S$14+$BJ236*Assembly!S$15+$BK236*Assembly!S$16+$BL236*Assembly!S$17+$BM236*Assembly!S$18+$BN236*Assembly!S$19+$BO236*Assembly!S$20+$BP236*Assembly!S$21+$BQ236*Assembly!S$22+$BR236*Assembly!S$23+$BS236*Assembly!S$24</f>
        <v>0</v>
      </c>
      <c r="CL236" s="229" t="str">
        <f>$AY236*Assembly!T$4+$AZ236*Assembly!T$5+$BA236*Assembly!T$6+$BB236*Assembly!T$7+$BC236*Assembly!T$8+$BD236*Assembly!T$9+$BE236*Assembly!T$10+$BF236*Assembly!T$11+$BG236*Assembly!T$12+$BH236*Assembly!T$13+$BI236*Assembly!T$14+$BJ236*Assembly!T$15+$BK236*Assembly!T$16+$BL236*Assembly!T$17+$BM236*Assembly!T$18+$BN236*Assembly!T$19+$BO236*Assembly!T$20+$BP236*Assembly!T$21+$BQ236*Assembly!T$22+$BR236*Assembly!T$23+$BS236*Assembly!T$24</f>
        <v>0</v>
      </c>
      <c r="CM236" s="229" t="str">
        <f>$AY236*Assembly!U$4+$AZ236*Assembly!U$5+$BA236*Assembly!U$6+$BB236*Assembly!U$7+$BC236*Assembly!U$8+$BD236*Assembly!U$9+$BE236*Assembly!U$10+$BF236*Assembly!U$11+$BG236*Assembly!U$12+$BH236*Assembly!U$13+$BI236*Assembly!U$14+$BJ236*Assembly!U$15+$BK236*Assembly!U$16+$BL236*Assembly!U$17+$BM236*Assembly!U$18+$BN236*Assembly!U$19+$BO236*Assembly!U$20+$BP236*Assembly!U$21+$BQ236*Assembly!U$22+$BR236*Assembly!U$23+$BS236*Assembly!U$24</f>
        <v>0</v>
      </c>
      <c r="CN236" s="231" t="str">
        <f>$AY236*Assembly!V$4+$AZ236*Assembly!V$5+$BA236*Assembly!V$6+$BB236*Assembly!V$7+$BC236*Assembly!V$8+$BD236*Assembly!V$9+$BE236*Assembly!V$10+$BF236*Assembly!V$11+$BG236*Assembly!V$12+$BH236*Assembly!V$13+$BI236*Assembly!V$14+$BJ236*Assembly!V$15+$BK236*Assembly!V$16+$BL236*Assembly!V$17+$BM236*Assembly!V$18+$BN236*Assembly!V$19+$BO236*Assembly!V$20+$BP236*Assembly!V$21+$BQ236*Assembly!V$22+$BR236*Assembly!V$23+$BS236*Assembly!V$24</f>
        <v>0</v>
      </c>
      <c r="CO236" s="231" t="str">
        <f>CE236*Refining!$F$3</f>
        <v>38</v>
      </c>
      <c r="CP236" s="231" t="str">
        <f>CF236*Refining!$F$4</f>
        <v>0</v>
      </c>
      <c r="CQ236" s="231" t="str">
        <f>CG236*Refining!$F$5</f>
        <v>0</v>
      </c>
      <c r="CR236" s="231" t="str">
        <f>CH236*Refining!$F$6</f>
        <v>0</v>
      </c>
      <c r="CS236" s="231" t="str">
        <f>CI236*Refining!$F$7</f>
        <v>0</v>
      </c>
      <c r="CT236" s="231" t="str">
        <f>CJ236*Refining!$F$8</f>
        <v>0</v>
      </c>
      <c r="CU236" s="231" t="str">
        <f>CK236*Refining!$F$9</f>
        <v>0</v>
      </c>
      <c r="CV236" s="231" t="str">
        <f>CL236*Refining!$F$10</f>
        <v>0</v>
      </c>
      <c r="CW236" s="231" t="str">
        <f>CM236*Refining!$F$11</f>
        <v>0</v>
      </c>
      <c r="CX236" s="231" t="str">
        <f>CN236*Refining!$F$12</f>
        <v>0</v>
      </c>
      <c r="CY236" s="248" t="str">
        <f t="shared" ref="CY236:DR236" si="952">IF(CE236 = 0, "", CE236)</f>
        <v>21</v>
      </c>
      <c r="CZ236" s="245" t="str">
        <f t="shared" si="952"/>
        <v/>
      </c>
      <c r="DA236" s="245" t="str">
        <f t="shared" si="952"/>
        <v/>
      </c>
      <c r="DB236" s="245" t="str">
        <f t="shared" si="952"/>
        <v/>
      </c>
      <c r="DC236" s="245" t="str">
        <f t="shared" si="952"/>
        <v/>
      </c>
      <c r="DD236" s="245" t="str">
        <f t="shared" si="952"/>
        <v/>
      </c>
      <c r="DE236" s="245" t="str">
        <f t="shared" si="952"/>
        <v/>
      </c>
      <c r="DF236" s="245" t="str">
        <f t="shared" si="952"/>
        <v/>
      </c>
      <c r="DG236" s="245" t="str">
        <f t="shared" si="952"/>
        <v/>
      </c>
      <c r="DH236" s="246" t="str">
        <f t="shared" si="952"/>
        <v/>
      </c>
      <c r="DI236" s="248" t="str">
        <f t="shared" si="952"/>
        <v>38</v>
      </c>
      <c r="DJ236" s="245" t="str">
        <f t="shared" si="952"/>
        <v/>
      </c>
      <c r="DK236" s="245" t="str">
        <f t="shared" si="952"/>
        <v/>
      </c>
      <c r="DL236" s="245" t="str">
        <f t="shared" si="952"/>
        <v/>
      </c>
      <c r="DM236" s="245" t="str">
        <f t="shared" si="952"/>
        <v/>
      </c>
      <c r="DN236" s="245" t="str">
        <f t="shared" si="952"/>
        <v/>
      </c>
      <c r="DO236" s="245" t="str">
        <f t="shared" si="952"/>
        <v/>
      </c>
      <c r="DP236" s="245" t="str">
        <f t="shared" si="952"/>
        <v/>
      </c>
      <c r="DQ236" s="245" t="str">
        <f t="shared" si="952"/>
        <v/>
      </c>
      <c r="DR236" s="246" t="str">
        <f t="shared" si="952"/>
        <v/>
      </c>
      <c r="DS236" s="248" t="str">
        <f t="shared" si="15"/>
        <v>21</v>
      </c>
      <c r="DT236" s="249" t="str">
        <f t="shared" si="16"/>
        <v>38</v>
      </c>
      <c r="DU236" s="225" t="str">
        <f>CY236*'Ores &amp; Ingots'!$C$3+CZ236*'Ores &amp; Ingots'!$C$4+DA236*'Ores &amp; Ingots'!$C$5+DB236*'Ores &amp; Ingots'!$C$6+DC236*'Ores &amp; Ingots'!$C$7+DD236*'Ores &amp; Ingots'!$C$8+DE236*'Ores &amp; Ingots'!$C$9+DF236*'Ores &amp; Ingots'!$C$10+DG236*'Ores &amp; Ingots'!$C$11+DH236*'Ores &amp; Ingots'!$C$12</f>
        <v>3</v>
      </c>
      <c r="DV236" s="225" t="str">
        <f>DI236*'Ores &amp; Ingots'!$B$3+DJ236*'Ores &amp; Ingots'!$B$4+DK236*'Ores &amp; Ingots'!$B$5+DL236*'Ores &amp; Ingots'!$B$6+DM236*'Ores &amp; Ingots'!$B$7+DN236*'Ores &amp; Ingots'!$B$8+DO236*'Ores &amp; Ingots'!$B$9+DP236*'Ores &amp; Ingots'!$B$10+DQ236*'Ores &amp; Ingots'!$B$11+DR236*'Ores &amp; Ingots'!$B$12</f>
        <v>14</v>
      </c>
      <c r="DW236" s="249" t="str">
        <f>CY236*Refining!$G$3+CZ236*Refining!$G$4+DA236*Refining!$G$5+DB236*Refining!$G$6+DC236*Refining!$G$7+DD236*Refining!$G$8+DE236*Refining!$G$9+DF236*Refining!$G$10+DG236*Refining!$G$11+DH236*Refining!$G$12</f>
        <v>1</v>
      </c>
      <c r="DX236" s="249" t="str">
        <f t="shared" si="17"/>
        <v>224</v>
      </c>
      <c r="DY236" s="250" t="str">
        <f t="shared" si="18"/>
        <v>0.0002</v>
      </c>
      <c r="DZ236" s="248" t="str">
        <f t="shared" si="19"/>
        <v>4</v>
      </c>
      <c r="EA236" s="251" t="str">
        <f t="shared" ref="EA236:EB236" si="953">DZ236/60</f>
        <v>0.1</v>
      </c>
      <c r="EB236" s="251" t="str">
        <f t="shared" si="953"/>
        <v>0.0</v>
      </c>
      <c r="EC236" s="543" t="str">
        <f t="shared" si="21"/>
        <v>0.00</v>
      </c>
      <c r="ED236" s="248" t="str">
        <f t="shared" si="22"/>
        <v>380</v>
      </c>
      <c r="EE236" s="251" t="str">
        <f t="shared" ref="EE236:EF236" si="954">ED236/1000</f>
        <v>0.4</v>
      </c>
      <c r="EF236" s="252" t="str">
        <f t="shared" si="954"/>
        <v>0.00</v>
      </c>
      <c r="EG236" s="544" t="str">
        <f t="shared" si="24"/>
        <v>0.0004</v>
      </c>
      <c r="EH236" s="225" t="s">
        <v>12</v>
      </c>
    </row>
    <row r="237" hidden="1">
      <c r="A237" s="33"/>
      <c r="B237" s="226" t="s">
        <v>1091</v>
      </c>
      <c r="C237" s="227" t="s">
        <v>885</v>
      </c>
      <c r="D237" s="227">
        <v>1.0</v>
      </c>
      <c r="E237" s="227">
        <v>1.0</v>
      </c>
      <c r="F237" s="227">
        <v>1.0</v>
      </c>
      <c r="G237" s="253" t="str">
        <f t="shared" si="5"/>
        <v>0.1</v>
      </c>
      <c r="H237" s="254">
        <v>3.0</v>
      </c>
      <c r="I237" s="254">
        <v>7.5</v>
      </c>
      <c r="J237" s="254" t="str">
        <f>H237/Main!$D$9</f>
        <v>3</v>
      </c>
      <c r="K237" s="254" t="str">
        <f>I237/Main!$D$10</f>
        <v>7.5</v>
      </c>
      <c r="L237" s="254" t="str">
        <f t="shared" si="6"/>
        <v>2.5</v>
      </c>
      <c r="M237" s="254">
        <v>0.32</v>
      </c>
      <c r="N237" s="255"/>
      <c r="O237" s="255"/>
      <c r="P237" s="255"/>
      <c r="Q237" s="256"/>
      <c r="R237" s="255"/>
      <c r="S237" s="257"/>
      <c r="T237" s="257"/>
      <c r="U237" s="255"/>
      <c r="V237" s="255"/>
      <c r="W237" s="350"/>
      <c r="X237" s="257"/>
      <c r="Y237" s="255"/>
      <c r="Z237" s="255"/>
      <c r="AA237" s="255"/>
      <c r="AB237" s="255"/>
      <c r="AC237" s="351"/>
      <c r="AD237" s="309">
        <v>1.0</v>
      </c>
      <c r="AE237" s="225">
        <v>0.0</v>
      </c>
      <c r="AF237" s="225">
        <v>0.0</v>
      </c>
      <c r="AG237" s="225">
        <v>0.0</v>
      </c>
      <c r="AH237" s="225">
        <v>0.0</v>
      </c>
      <c r="AI237" s="225">
        <v>0.0</v>
      </c>
      <c r="AJ237" s="225">
        <v>0.0</v>
      </c>
      <c r="AK237" s="225">
        <v>0.0</v>
      </c>
      <c r="AL237" s="225">
        <v>0.0</v>
      </c>
      <c r="AM237" s="225">
        <v>0.0</v>
      </c>
      <c r="AN237" s="225">
        <v>0.0</v>
      </c>
      <c r="AO237" s="225">
        <v>0.0</v>
      </c>
      <c r="AP237" s="225">
        <v>0.0</v>
      </c>
      <c r="AQ237" s="225">
        <v>0.0</v>
      </c>
      <c r="AR237" s="225">
        <v>0.0</v>
      </c>
      <c r="AS237" s="225">
        <v>0.0</v>
      </c>
      <c r="AT237" s="225">
        <v>0.0</v>
      </c>
      <c r="AU237" s="225">
        <v>0.0</v>
      </c>
      <c r="AV237" s="225">
        <v>0.0</v>
      </c>
      <c r="AW237" s="225">
        <v>0.0</v>
      </c>
      <c r="AX237" s="225">
        <v>0.0</v>
      </c>
      <c r="AY237" s="553" t="str">
        <f t="shared" ref="AY237:BS237" si="955">IF(AD237 = 0, "", AD237)</f>
        <v>1</v>
      </c>
      <c r="AZ237" s="227" t="str">
        <f t="shared" si="955"/>
        <v/>
      </c>
      <c r="BA237" s="227" t="str">
        <f t="shared" si="955"/>
        <v/>
      </c>
      <c r="BB237" s="227" t="str">
        <f t="shared" si="955"/>
        <v/>
      </c>
      <c r="BC237" s="227" t="str">
        <f t="shared" si="955"/>
        <v/>
      </c>
      <c r="BD237" s="227" t="str">
        <f t="shared" si="955"/>
        <v/>
      </c>
      <c r="BE237" s="227" t="str">
        <f t="shared" si="955"/>
        <v/>
      </c>
      <c r="BF237" s="227" t="str">
        <f t="shared" si="955"/>
        <v/>
      </c>
      <c r="BG237" s="227" t="str">
        <f t="shared" si="955"/>
        <v/>
      </c>
      <c r="BH237" s="227" t="str">
        <f t="shared" si="955"/>
        <v/>
      </c>
      <c r="BI237" s="227" t="str">
        <f t="shared" si="955"/>
        <v/>
      </c>
      <c r="BJ237" s="227" t="str">
        <f t="shared" si="955"/>
        <v/>
      </c>
      <c r="BK237" s="227" t="str">
        <f t="shared" si="955"/>
        <v/>
      </c>
      <c r="BL237" s="227" t="str">
        <f t="shared" si="955"/>
        <v/>
      </c>
      <c r="BM237" s="227" t="str">
        <f t="shared" si="955"/>
        <v/>
      </c>
      <c r="BN237" s="227" t="str">
        <f t="shared" si="955"/>
        <v/>
      </c>
      <c r="BO237" s="227" t="str">
        <f t="shared" si="955"/>
        <v/>
      </c>
      <c r="BP237" s="227" t="str">
        <f t="shared" si="955"/>
        <v/>
      </c>
      <c r="BQ237" s="227" t="str">
        <f t="shared" si="955"/>
        <v/>
      </c>
      <c r="BR237" s="227" t="str">
        <f t="shared" si="955"/>
        <v/>
      </c>
      <c r="BS237" s="238" t="str">
        <f t="shared" si="955"/>
        <v/>
      </c>
      <c r="BT237" s="239" t="str">
        <f>$AY237*Assembly!Y$4+$AZ237*Assembly!Y$5+$BA237*Assembly!Y$6+$BB237*Assembly!Y$7+$BC237*Assembly!Y$8+$BD237*Assembly!Y$9+$BE237*Assembly!Y$10+$BF237*Assembly!Y$11+$BG237*Assembly!Y$12+$BH237*Assembly!Y$13+$BI237*Assembly!Y$14+$BJ237*Assembly!Y$15+$BK237*Assembly!Y$16+$BL237*Assembly!Y$17+$BM237*Assembly!Y$18+$BN237*Assembly!Y$19+$BO237*Assembly!Y$20+$BP237*Assembly!Y$21+$BQ237*Assembly!Y$22+$BR237*Assembly!Y$23+$BS237*Assembly!Y$24</f>
        <v>20</v>
      </c>
      <c r="BU237" s="225" t="str">
        <f t="shared" si="8"/>
        <v>160</v>
      </c>
      <c r="BV237" s="225" t="str">
        <f>$AY237*Assembly!AC$4+$AZ237*Assembly!AC$5+$BA237*Assembly!AC$6+$BB237*Assembly!AC$7+$BC237*Assembly!AC$8+$BD237*Assembly!AC$9+$BE237*Assembly!AC$10+$BF237*Assembly!AC$11+$BG237*Assembly!AC$12+$BH237*Assembly!AC$13+$BI237*Assembly!AC$14+$BJ237*Assembly!AC$15+$BK237*Assembly!AC$16+$BL237*Assembly!AC$17+$BM237*Assembly!AC$18+$BN237*Assembly!AC$19+$BO237*Assembly!AC$20+$BP237*Assembly!AC$21+$BQ237*Assembly!AC$22+$BR237*Assembly!AC$23+$BS237*Assembly!AC$24</f>
        <v>100</v>
      </c>
      <c r="BW237" s="240" t="str">
        <f t="shared" si="9"/>
        <v>5.00</v>
      </c>
      <c r="BX237" s="241" t="str">
        <f t="shared" si="10"/>
        <v>800</v>
      </c>
      <c r="BY237" s="242" t="str">
        <f t="shared" si="11"/>
        <v>0.6</v>
      </c>
      <c r="BZ237" s="225"/>
      <c r="CA237" s="225" t="str">
        <f>$AY237*Assembly!X$4+$AZ237*Assembly!X$5+$BA237*Assembly!X$6+$BB237*Assembly!X$7+$BC237*Assembly!X$8+$BD237*Assembly!X$9+$BE237*Assembly!X$10+$BF237*Assembly!X$11+$BG237*Assembly!X$12+$BH237*Assembly!X$13+$BI237*Assembly!X$14+$BJ237*Assembly!X$15+$BK237*Assembly!X$16+$BL237*Assembly!X$17+$BM237*Assembly!X$18+$BN237*Assembly!X$19+$BO237*Assembly!X$20+$BP237*Assembly!X$21+$BQ237*Assembly!X$22+$BR237*Assembly!X$23+$BS237*Assembly!X$24</f>
        <v>1</v>
      </c>
      <c r="CB237" s="225" t="str">
        <f t="shared" si="12"/>
        <v>156</v>
      </c>
      <c r="CC237" s="223" t="str">
        <f t="shared" si="13"/>
        <v>0.0002</v>
      </c>
      <c r="CD237" s="243" t="str">
        <f>$AY237*Assembly!AB$4+$AZ237*Assembly!AB$5+$BA237*Assembly!AB$6+$BB237*Assembly!AB$7+$BC237*Assembly!AB$8+$BD237*Assembly!AB$9+$BE237*Assembly!AB$10+$BF237*Assembly!AB$11+$BG237*Assembly!AB$12+$BH237*Assembly!AB$13+$BI237*Assembly!AB$14+$BJ237*Assembly!AB$15+$BK237*Assembly!AB$16+$BL237*Assembly!AB$17+$BM237*Assembly!AB$18+$BN237*Assembly!AB$19+$BO237*Assembly!AB$20+$BP237*Assembly!AB$21+$BQ237*Assembly!AB$22+$BR237*Assembly!AB$23+$BS237*Assembly!AB$24</f>
        <v>3</v>
      </c>
      <c r="CE237" s="256" t="str">
        <f>$AY237*Assembly!M$4+$AZ237*Assembly!M$5+$BA237*Assembly!M$6+$BB237*Assembly!M$7+$BC237*Assembly!M$8+$BD237*Assembly!M$9+$BE237*Assembly!M$10+$BF237*Assembly!M$11+$BG237*Assembly!M$12+$BH237*Assembly!M$13+$BI237*Assembly!M$14+$BJ237*Assembly!M$15+$BK237*Assembly!M$16+$BL237*Assembly!M$17+$BM237*Assembly!M$18+$BN237*Assembly!M$19+$BO237*Assembly!M$20+$BP237*Assembly!M$21+$BQ237*Assembly!M$22+$BR237*Assembly!M$23+$BS237*Assembly!M$24</f>
        <v>21</v>
      </c>
      <c r="CF237" s="256" t="str">
        <f>$AY237*Assembly!N$4+$AZ237*Assembly!N$5+$BA237*Assembly!N$6+$BB237*Assembly!N$7+$BC237*Assembly!N$8+$BD237*Assembly!N$9+$BE237*Assembly!N$10+$BF237*Assembly!N$11+$BG237*Assembly!N$12+$BH237*Assembly!N$13+$BI237*Assembly!N$14+$BJ237*Assembly!N$15+$BK237*Assembly!N$16+$BL237*Assembly!N$17+$BM237*Assembly!N$18+$BN237*Assembly!N$19+$BO237*Assembly!N$20+$BP237*Assembly!N$21+$BQ237*Assembly!N$22+$BR237*Assembly!N$23+$BS237*Assembly!N$24</f>
        <v>0</v>
      </c>
      <c r="CG237" s="256" t="str">
        <f>$AY237*Assembly!O$4+$AZ237*Assembly!O$5+$BA237*Assembly!O$6+$BB237*Assembly!O$7+$BC237*Assembly!O$8+$BD237*Assembly!O$9+$BE237*Assembly!O$10+$BF237*Assembly!O$11+$BG237*Assembly!O$12+$BH237*Assembly!O$13+$BI237*Assembly!O$14+$BJ237*Assembly!O$15+$BK237*Assembly!O$16+$BL237*Assembly!O$17+$BM237*Assembly!O$18+$BN237*Assembly!O$19+$BO237*Assembly!O$20+$BP237*Assembly!O$21+$BQ237*Assembly!O$22+$BR237*Assembly!O$23+$BS237*Assembly!O$24</f>
        <v>0</v>
      </c>
      <c r="CH237" s="254" t="str">
        <f>$AY237*Assembly!P$4+$AZ237*Assembly!P$5+$BA237*Assembly!P$6+$BB237*Assembly!P$7+$BC237*Assembly!P$8+$BD237*Assembly!P$9+$BE237*Assembly!P$10+$BF237*Assembly!P$11+$BG237*Assembly!P$12+$BH237*Assembly!P$13+$BI237*Assembly!P$14+$BJ237*Assembly!P$15+$BK237*Assembly!P$16+$BL237*Assembly!P$17+$BM237*Assembly!P$18+$BN237*Assembly!P$19+$BO237*Assembly!P$20+$BP237*Assembly!P$21+$BQ237*Assembly!P$22+$BR237*Assembly!P$23+$BS237*Assembly!P$24</f>
        <v>0</v>
      </c>
      <c r="CI237" s="254" t="str">
        <f>$AY237*Assembly!Q$4+$AZ237*Assembly!Q$5+$BA237*Assembly!Q$6+$BB237*Assembly!Q$7+$BC237*Assembly!Q$8+$BD237*Assembly!Q$9+$BE237*Assembly!Q$10+$BF237*Assembly!Q$11+$BG237*Assembly!Q$12+$BH237*Assembly!Q$13+$BI237*Assembly!Q$14+$BJ237*Assembly!Q$15+$BK237*Assembly!Q$16+$BL237*Assembly!Q$17+$BM237*Assembly!Q$18+$BN237*Assembly!Q$19+$BO237*Assembly!Q$20+$BP237*Assembly!Q$21+$BQ237*Assembly!Q$22+$BR237*Assembly!Q$23+$BS237*Assembly!Q$24</f>
        <v>0</v>
      </c>
      <c r="CJ237" s="256" t="str">
        <f>$AY237*Assembly!R$4+$AZ237*Assembly!R$5+$BA237*Assembly!R$6+$BB237*Assembly!R$7+$BC237*Assembly!R$8+$BD237*Assembly!R$9+$BE237*Assembly!R$10+$BF237*Assembly!R$11+$BG237*Assembly!R$12+$BH237*Assembly!R$13+$BI237*Assembly!R$14+$BJ237*Assembly!R$15+$BK237*Assembly!R$16+$BL237*Assembly!R$17+$BM237*Assembly!R$18+$BN237*Assembly!R$19+$BO237*Assembly!R$20+$BP237*Assembly!R$21+$BQ237*Assembly!R$22+$BR237*Assembly!R$23+$BS237*Assembly!R$24</f>
        <v>0</v>
      </c>
      <c r="CK237" s="254" t="str">
        <f>$AY237*Assembly!S$4+$AZ237*Assembly!S$5+$BA237*Assembly!S$6+$BB237*Assembly!S$7+$BC237*Assembly!S$8+$BD237*Assembly!S$9+$BE237*Assembly!S$10+$BF237*Assembly!S$11+$BG237*Assembly!S$12+$BH237*Assembly!S$13+$BI237*Assembly!S$14+$BJ237*Assembly!S$15+$BK237*Assembly!S$16+$BL237*Assembly!S$17+$BM237*Assembly!S$18+$BN237*Assembly!S$19+$BO237*Assembly!S$20+$BP237*Assembly!S$21+$BQ237*Assembly!S$22+$BR237*Assembly!S$23+$BS237*Assembly!S$24</f>
        <v>0</v>
      </c>
      <c r="CL237" s="254" t="str">
        <f>$AY237*Assembly!T$4+$AZ237*Assembly!T$5+$BA237*Assembly!T$6+$BB237*Assembly!T$7+$BC237*Assembly!T$8+$BD237*Assembly!T$9+$BE237*Assembly!T$10+$BF237*Assembly!T$11+$BG237*Assembly!T$12+$BH237*Assembly!T$13+$BI237*Assembly!T$14+$BJ237*Assembly!T$15+$BK237*Assembly!T$16+$BL237*Assembly!T$17+$BM237*Assembly!T$18+$BN237*Assembly!T$19+$BO237*Assembly!T$20+$BP237*Assembly!T$21+$BQ237*Assembly!T$22+$BR237*Assembly!T$23+$BS237*Assembly!T$24</f>
        <v>0</v>
      </c>
      <c r="CM237" s="254" t="str">
        <f>$AY237*Assembly!U$4+$AZ237*Assembly!U$5+$BA237*Assembly!U$6+$BB237*Assembly!U$7+$BC237*Assembly!U$8+$BD237*Assembly!U$9+$BE237*Assembly!U$10+$BF237*Assembly!U$11+$BG237*Assembly!U$12+$BH237*Assembly!U$13+$BI237*Assembly!U$14+$BJ237*Assembly!U$15+$BK237*Assembly!U$16+$BL237*Assembly!U$17+$BM237*Assembly!U$18+$BN237*Assembly!U$19+$BO237*Assembly!U$20+$BP237*Assembly!U$21+$BQ237*Assembly!U$22+$BR237*Assembly!U$23+$BS237*Assembly!U$24</f>
        <v>0</v>
      </c>
      <c r="CN237" s="256" t="str">
        <f>$AY237*Assembly!V$4+$AZ237*Assembly!V$5+$BA237*Assembly!V$6+$BB237*Assembly!V$7+$BC237*Assembly!V$8+$BD237*Assembly!V$9+$BE237*Assembly!V$10+$BF237*Assembly!V$11+$BG237*Assembly!V$12+$BH237*Assembly!V$13+$BI237*Assembly!V$14+$BJ237*Assembly!V$15+$BK237*Assembly!V$16+$BL237*Assembly!V$17+$BM237*Assembly!V$18+$BN237*Assembly!V$19+$BO237*Assembly!V$20+$BP237*Assembly!V$21+$BQ237*Assembly!V$22+$BR237*Assembly!V$23+$BS237*Assembly!V$24</f>
        <v>0</v>
      </c>
      <c r="CO237" s="256" t="str">
        <f>CE237*Refining!$F$3</f>
        <v>38</v>
      </c>
      <c r="CP237" s="256" t="str">
        <f>CF237*Refining!$F$4</f>
        <v>0</v>
      </c>
      <c r="CQ237" s="256" t="str">
        <f>CG237*Refining!$F$5</f>
        <v>0</v>
      </c>
      <c r="CR237" s="256" t="str">
        <f>CH237*Refining!$F$6</f>
        <v>0</v>
      </c>
      <c r="CS237" s="256" t="str">
        <f>CI237*Refining!$F$7</f>
        <v>0</v>
      </c>
      <c r="CT237" s="256" t="str">
        <f>CJ237*Refining!$F$8</f>
        <v>0</v>
      </c>
      <c r="CU237" s="256" t="str">
        <f>CK237*Refining!$F$9</f>
        <v>0</v>
      </c>
      <c r="CV237" s="256" t="str">
        <f>CL237*Refining!$F$10</f>
        <v>0</v>
      </c>
      <c r="CW237" s="256" t="str">
        <f>CM237*Refining!$F$11</f>
        <v>0</v>
      </c>
      <c r="CX237" s="256" t="str">
        <f>CN237*Refining!$F$12</f>
        <v>0</v>
      </c>
      <c r="CY237" s="248" t="str">
        <f t="shared" ref="CY237:DR237" si="956">IF(CE237 = 0, "", CE237)</f>
        <v>21</v>
      </c>
      <c r="CZ237" s="245" t="str">
        <f t="shared" si="956"/>
        <v/>
      </c>
      <c r="DA237" s="245" t="str">
        <f t="shared" si="956"/>
        <v/>
      </c>
      <c r="DB237" s="245" t="str">
        <f t="shared" si="956"/>
        <v/>
      </c>
      <c r="DC237" s="245" t="str">
        <f t="shared" si="956"/>
        <v/>
      </c>
      <c r="DD237" s="245" t="str">
        <f t="shared" si="956"/>
        <v/>
      </c>
      <c r="DE237" s="245" t="str">
        <f t="shared" si="956"/>
        <v/>
      </c>
      <c r="DF237" s="245" t="str">
        <f t="shared" si="956"/>
        <v/>
      </c>
      <c r="DG237" s="245" t="str">
        <f t="shared" si="956"/>
        <v/>
      </c>
      <c r="DH237" s="246" t="str">
        <f t="shared" si="956"/>
        <v/>
      </c>
      <c r="DI237" s="248" t="str">
        <f t="shared" si="956"/>
        <v>38</v>
      </c>
      <c r="DJ237" s="245" t="str">
        <f t="shared" si="956"/>
        <v/>
      </c>
      <c r="DK237" s="245" t="str">
        <f t="shared" si="956"/>
        <v/>
      </c>
      <c r="DL237" s="245" t="str">
        <f t="shared" si="956"/>
        <v/>
      </c>
      <c r="DM237" s="245" t="str">
        <f t="shared" si="956"/>
        <v/>
      </c>
      <c r="DN237" s="245" t="str">
        <f t="shared" si="956"/>
        <v/>
      </c>
      <c r="DO237" s="245" t="str">
        <f t="shared" si="956"/>
        <v/>
      </c>
      <c r="DP237" s="245" t="str">
        <f t="shared" si="956"/>
        <v/>
      </c>
      <c r="DQ237" s="245" t="str">
        <f t="shared" si="956"/>
        <v/>
      </c>
      <c r="DR237" s="246" t="str">
        <f t="shared" si="956"/>
        <v/>
      </c>
      <c r="DS237" s="248" t="str">
        <f t="shared" si="15"/>
        <v>21</v>
      </c>
      <c r="DT237" s="249" t="str">
        <f t="shared" si="16"/>
        <v>38</v>
      </c>
      <c r="DU237" s="225" t="str">
        <f>CY237*'Ores &amp; Ingots'!$C$3+CZ237*'Ores &amp; Ingots'!$C$4+DA237*'Ores &amp; Ingots'!$C$5+DB237*'Ores &amp; Ingots'!$C$6+DC237*'Ores &amp; Ingots'!$C$7+DD237*'Ores &amp; Ingots'!$C$8+DE237*'Ores &amp; Ingots'!$C$9+DF237*'Ores &amp; Ingots'!$C$10+DG237*'Ores &amp; Ingots'!$C$11+DH237*'Ores &amp; Ingots'!$C$12</f>
        <v>3</v>
      </c>
      <c r="DV237" s="225" t="str">
        <f>DI237*'Ores &amp; Ingots'!$B$3+DJ237*'Ores &amp; Ingots'!$B$4+DK237*'Ores &amp; Ingots'!$B$5+DL237*'Ores &amp; Ingots'!$B$6+DM237*'Ores &amp; Ingots'!$B$7+DN237*'Ores &amp; Ingots'!$B$8+DO237*'Ores &amp; Ingots'!$B$9+DP237*'Ores &amp; Ingots'!$B$10+DQ237*'Ores &amp; Ingots'!$B$11+DR237*'Ores &amp; Ingots'!$B$12</f>
        <v>14</v>
      </c>
      <c r="DW237" s="249" t="str">
        <f>CY237*Refining!$G$3+CZ237*Refining!$G$4+DA237*Refining!$G$5+DB237*Refining!$G$6+DC237*Refining!$G$7+DD237*Refining!$G$8+DE237*Refining!$G$9+DF237*Refining!$G$10+DG237*Refining!$G$11+DH237*Refining!$G$12</f>
        <v>1</v>
      </c>
      <c r="DX237" s="249" t="str">
        <f t="shared" si="17"/>
        <v>224</v>
      </c>
      <c r="DY237" s="250" t="str">
        <f t="shared" si="18"/>
        <v>0.0002</v>
      </c>
      <c r="DZ237" s="248" t="str">
        <f t="shared" si="19"/>
        <v>5</v>
      </c>
      <c r="EA237" s="251" t="str">
        <f t="shared" ref="EA237:EB237" si="957">DZ237/60</f>
        <v>0.1</v>
      </c>
      <c r="EB237" s="251" t="str">
        <f t="shared" si="957"/>
        <v>0.0</v>
      </c>
      <c r="EC237" s="543" t="str">
        <f t="shared" si="21"/>
        <v>0.00</v>
      </c>
      <c r="ED237" s="248" t="str">
        <f t="shared" si="22"/>
        <v>380</v>
      </c>
      <c r="EE237" s="251" t="str">
        <f t="shared" ref="EE237:EF237" si="958">ED237/1000</f>
        <v>0.4</v>
      </c>
      <c r="EF237" s="252" t="str">
        <f t="shared" si="958"/>
        <v>0.00</v>
      </c>
      <c r="EG237" s="544" t="str">
        <f t="shared" si="24"/>
        <v>0.0004</v>
      </c>
      <c r="EH237" s="225" t="s">
        <v>12</v>
      </c>
    </row>
    <row r="238" hidden="1">
      <c r="A238" s="33"/>
      <c r="B238" s="226" t="s">
        <v>1048</v>
      </c>
      <c r="C238" s="227" t="s">
        <v>885</v>
      </c>
      <c r="D238" s="227">
        <v>1.0</v>
      </c>
      <c r="E238" s="227">
        <v>1.0</v>
      </c>
      <c r="F238" s="227">
        <v>1.0</v>
      </c>
      <c r="G238" s="228" t="str">
        <f t="shared" si="5"/>
        <v>0.1</v>
      </c>
      <c r="H238" s="229">
        <v>3.0</v>
      </c>
      <c r="I238" s="229">
        <v>7.5</v>
      </c>
      <c r="J238" s="229" t="str">
        <f>H238/Main!$D$9</f>
        <v>3</v>
      </c>
      <c r="K238" s="229" t="str">
        <f>I238/Main!$D$10</f>
        <v>7.5</v>
      </c>
      <c r="L238" s="229" t="str">
        <f t="shared" si="6"/>
        <v>2.5</v>
      </c>
      <c r="M238" s="229">
        <v>0.32</v>
      </c>
      <c r="N238" s="230"/>
      <c r="O238" s="230"/>
      <c r="P238" s="230"/>
      <c r="Q238" s="231"/>
      <c r="R238" s="230"/>
      <c r="S238" s="232"/>
      <c r="T238" s="232"/>
      <c r="U238" s="230"/>
      <c r="V238" s="230"/>
      <c r="W238" s="232"/>
      <c r="X238" s="232"/>
      <c r="Y238" s="230"/>
      <c r="Z238" s="230"/>
      <c r="AA238" s="230"/>
      <c r="AB238" s="230"/>
      <c r="AC238" s="334"/>
      <c r="AD238" s="309">
        <v>1.0</v>
      </c>
      <c r="AE238" s="225">
        <v>0.0</v>
      </c>
      <c r="AF238" s="225">
        <v>0.0</v>
      </c>
      <c r="AG238" s="225">
        <v>0.0</v>
      </c>
      <c r="AH238" s="225">
        <v>0.0</v>
      </c>
      <c r="AI238" s="225">
        <v>0.0</v>
      </c>
      <c r="AJ238" s="225">
        <v>0.0</v>
      </c>
      <c r="AK238" s="225">
        <v>0.0</v>
      </c>
      <c r="AL238" s="225">
        <v>0.0</v>
      </c>
      <c r="AM238" s="225">
        <v>0.0</v>
      </c>
      <c r="AN238" s="225">
        <v>0.0</v>
      </c>
      <c r="AO238" s="225">
        <v>0.0</v>
      </c>
      <c r="AP238" s="225">
        <v>0.0</v>
      </c>
      <c r="AQ238" s="225">
        <v>0.0</v>
      </c>
      <c r="AR238" s="225">
        <v>0.0</v>
      </c>
      <c r="AS238" s="225">
        <v>0.0</v>
      </c>
      <c r="AT238" s="225">
        <v>0.0</v>
      </c>
      <c r="AU238" s="225">
        <v>0.0</v>
      </c>
      <c r="AV238" s="225">
        <v>0.0</v>
      </c>
      <c r="AW238" s="225">
        <v>0.0</v>
      </c>
      <c r="AX238" s="225">
        <v>0.0</v>
      </c>
      <c r="AY238" s="553" t="str">
        <f t="shared" ref="AY238:BS238" si="959">IF(AD238 = 0, "", AD238)</f>
        <v>1</v>
      </c>
      <c r="AZ238" s="227" t="str">
        <f t="shared" si="959"/>
        <v/>
      </c>
      <c r="BA238" s="227" t="str">
        <f t="shared" si="959"/>
        <v/>
      </c>
      <c r="BB238" s="227" t="str">
        <f t="shared" si="959"/>
        <v/>
      </c>
      <c r="BC238" s="227" t="str">
        <f t="shared" si="959"/>
        <v/>
      </c>
      <c r="BD238" s="227" t="str">
        <f t="shared" si="959"/>
        <v/>
      </c>
      <c r="BE238" s="227" t="str">
        <f t="shared" si="959"/>
        <v/>
      </c>
      <c r="BF238" s="227" t="str">
        <f t="shared" si="959"/>
        <v/>
      </c>
      <c r="BG238" s="227" t="str">
        <f t="shared" si="959"/>
        <v/>
      </c>
      <c r="BH238" s="227" t="str">
        <f t="shared" si="959"/>
        <v/>
      </c>
      <c r="BI238" s="227" t="str">
        <f t="shared" si="959"/>
        <v/>
      </c>
      <c r="BJ238" s="227" t="str">
        <f t="shared" si="959"/>
        <v/>
      </c>
      <c r="BK238" s="227" t="str">
        <f t="shared" si="959"/>
        <v/>
      </c>
      <c r="BL238" s="227" t="str">
        <f t="shared" si="959"/>
        <v/>
      </c>
      <c r="BM238" s="227" t="str">
        <f t="shared" si="959"/>
        <v/>
      </c>
      <c r="BN238" s="227" t="str">
        <f t="shared" si="959"/>
        <v/>
      </c>
      <c r="BO238" s="227" t="str">
        <f t="shared" si="959"/>
        <v/>
      </c>
      <c r="BP238" s="227" t="str">
        <f t="shared" si="959"/>
        <v/>
      </c>
      <c r="BQ238" s="227" t="str">
        <f t="shared" si="959"/>
        <v/>
      </c>
      <c r="BR238" s="227" t="str">
        <f t="shared" si="959"/>
        <v/>
      </c>
      <c r="BS238" s="238" t="str">
        <f t="shared" si="959"/>
        <v/>
      </c>
      <c r="BT238" s="239" t="str">
        <f>$AY238*Assembly!Y$4+$AZ238*Assembly!Y$5+$BA238*Assembly!Y$6+$BB238*Assembly!Y$7+$BC238*Assembly!Y$8+$BD238*Assembly!Y$9+$BE238*Assembly!Y$10+$BF238*Assembly!Y$11+$BG238*Assembly!Y$12+$BH238*Assembly!Y$13+$BI238*Assembly!Y$14+$BJ238*Assembly!Y$15+$BK238*Assembly!Y$16+$BL238*Assembly!Y$17+$BM238*Assembly!Y$18+$BN238*Assembly!Y$19+$BO238*Assembly!Y$20+$BP238*Assembly!Y$21+$BQ238*Assembly!Y$22+$BR238*Assembly!Y$23+$BS238*Assembly!Y$24</f>
        <v>20</v>
      </c>
      <c r="BU238" s="225" t="str">
        <f t="shared" si="8"/>
        <v>160</v>
      </c>
      <c r="BV238" s="225" t="str">
        <f>$AY238*Assembly!AC$4+$AZ238*Assembly!AC$5+$BA238*Assembly!AC$6+$BB238*Assembly!AC$7+$BC238*Assembly!AC$8+$BD238*Assembly!AC$9+$BE238*Assembly!AC$10+$BF238*Assembly!AC$11+$BG238*Assembly!AC$12+$BH238*Assembly!AC$13+$BI238*Assembly!AC$14+$BJ238*Assembly!AC$15+$BK238*Assembly!AC$16+$BL238*Assembly!AC$17+$BM238*Assembly!AC$18+$BN238*Assembly!AC$19+$BO238*Assembly!AC$20+$BP238*Assembly!AC$21+$BQ238*Assembly!AC$22+$BR238*Assembly!AC$23+$BS238*Assembly!AC$24</f>
        <v>100</v>
      </c>
      <c r="BW238" s="240" t="str">
        <f t="shared" si="9"/>
        <v>5.00</v>
      </c>
      <c r="BX238" s="241" t="str">
        <f t="shared" si="10"/>
        <v>800</v>
      </c>
      <c r="BY238" s="242" t="str">
        <f t="shared" si="11"/>
        <v>0.6</v>
      </c>
      <c r="BZ238" s="225"/>
      <c r="CA238" s="225" t="str">
        <f>$AY238*Assembly!X$4+$AZ238*Assembly!X$5+$BA238*Assembly!X$6+$BB238*Assembly!X$7+$BC238*Assembly!X$8+$BD238*Assembly!X$9+$BE238*Assembly!X$10+$BF238*Assembly!X$11+$BG238*Assembly!X$12+$BH238*Assembly!X$13+$BI238*Assembly!X$14+$BJ238*Assembly!X$15+$BK238*Assembly!X$16+$BL238*Assembly!X$17+$BM238*Assembly!X$18+$BN238*Assembly!X$19+$BO238*Assembly!X$20+$BP238*Assembly!X$21+$BQ238*Assembly!X$22+$BR238*Assembly!X$23+$BS238*Assembly!X$24</f>
        <v>1</v>
      </c>
      <c r="CB238" s="225" t="str">
        <f t="shared" si="12"/>
        <v>156</v>
      </c>
      <c r="CC238" s="223" t="str">
        <f t="shared" si="13"/>
        <v>0.0002</v>
      </c>
      <c r="CD238" s="243" t="str">
        <f>$AY238*Assembly!AB$4+$AZ238*Assembly!AB$5+$BA238*Assembly!AB$6+$BB238*Assembly!AB$7+$BC238*Assembly!AB$8+$BD238*Assembly!AB$9+$BE238*Assembly!AB$10+$BF238*Assembly!AB$11+$BG238*Assembly!AB$12+$BH238*Assembly!AB$13+$BI238*Assembly!AB$14+$BJ238*Assembly!AB$15+$BK238*Assembly!AB$16+$BL238*Assembly!AB$17+$BM238*Assembly!AB$18+$BN238*Assembly!AB$19+$BO238*Assembly!AB$20+$BP238*Assembly!AB$21+$BQ238*Assembly!AB$22+$BR238*Assembly!AB$23+$BS238*Assembly!AB$24</f>
        <v>3</v>
      </c>
      <c r="CE238" s="231" t="str">
        <f>$AY238*Assembly!M$4+$AZ238*Assembly!M$5+$BA238*Assembly!M$6+$BB238*Assembly!M$7+$BC238*Assembly!M$8+$BD238*Assembly!M$9+$BE238*Assembly!M$10+$BF238*Assembly!M$11+$BG238*Assembly!M$12+$BH238*Assembly!M$13+$BI238*Assembly!M$14+$BJ238*Assembly!M$15+$BK238*Assembly!M$16+$BL238*Assembly!M$17+$BM238*Assembly!M$18+$BN238*Assembly!M$19+$BO238*Assembly!M$20+$BP238*Assembly!M$21+$BQ238*Assembly!M$22+$BR238*Assembly!M$23+$BS238*Assembly!M$24</f>
        <v>21</v>
      </c>
      <c r="CF238" s="231" t="str">
        <f>$AY238*Assembly!N$4+$AZ238*Assembly!N$5+$BA238*Assembly!N$6+$BB238*Assembly!N$7+$BC238*Assembly!N$8+$BD238*Assembly!N$9+$BE238*Assembly!N$10+$BF238*Assembly!N$11+$BG238*Assembly!N$12+$BH238*Assembly!N$13+$BI238*Assembly!N$14+$BJ238*Assembly!N$15+$BK238*Assembly!N$16+$BL238*Assembly!N$17+$BM238*Assembly!N$18+$BN238*Assembly!N$19+$BO238*Assembly!N$20+$BP238*Assembly!N$21+$BQ238*Assembly!N$22+$BR238*Assembly!N$23+$BS238*Assembly!N$24</f>
        <v>0</v>
      </c>
      <c r="CG238" s="231" t="str">
        <f>$AY238*Assembly!O$4+$AZ238*Assembly!O$5+$BA238*Assembly!O$6+$BB238*Assembly!O$7+$BC238*Assembly!O$8+$BD238*Assembly!O$9+$BE238*Assembly!O$10+$BF238*Assembly!O$11+$BG238*Assembly!O$12+$BH238*Assembly!O$13+$BI238*Assembly!O$14+$BJ238*Assembly!O$15+$BK238*Assembly!O$16+$BL238*Assembly!O$17+$BM238*Assembly!O$18+$BN238*Assembly!O$19+$BO238*Assembly!O$20+$BP238*Assembly!O$21+$BQ238*Assembly!O$22+$BR238*Assembly!O$23+$BS238*Assembly!O$24</f>
        <v>0</v>
      </c>
      <c r="CH238" s="229" t="str">
        <f>$AY238*Assembly!P$4+$AZ238*Assembly!P$5+$BA238*Assembly!P$6+$BB238*Assembly!P$7+$BC238*Assembly!P$8+$BD238*Assembly!P$9+$BE238*Assembly!P$10+$BF238*Assembly!P$11+$BG238*Assembly!P$12+$BH238*Assembly!P$13+$BI238*Assembly!P$14+$BJ238*Assembly!P$15+$BK238*Assembly!P$16+$BL238*Assembly!P$17+$BM238*Assembly!P$18+$BN238*Assembly!P$19+$BO238*Assembly!P$20+$BP238*Assembly!P$21+$BQ238*Assembly!P$22+$BR238*Assembly!P$23+$BS238*Assembly!P$24</f>
        <v>0</v>
      </c>
      <c r="CI238" s="229" t="str">
        <f>$AY238*Assembly!Q$4+$AZ238*Assembly!Q$5+$BA238*Assembly!Q$6+$BB238*Assembly!Q$7+$BC238*Assembly!Q$8+$BD238*Assembly!Q$9+$BE238*Assembly!Q$10+$BF238*Assembly!Q$11+$BG238*Assembly!Q$12+$BH238*Assembly!Q$13+$BI238*Assembly!Q$14+$BJ238*Assembly!Q$15+$BK238*Assembly!Q$16+$BL238*Assembly!Q$17+$BM238*Assembly!Q$18+$BN238*Assembly!Q$19+$BO238*Assembly!Q$20+$BP238*Assembly!Q$21+$BQ238*Assembly!Q$22+$BR238*Assembly!Q$23+$BS238*Assembly!Q$24</f>
        <v>0</v>
      </c>
      <c r="CJ238" s="231" t="str">
        <f>$AY238*Assembly!R$4+$AZ238*Assembly!R$5+$BA238*Assembly!R$6+$BB238*Assembly!R$7+$BC238*Assembly!R$8+$BD238*Assembly!R$9+$BE238*Assembly!R$10+$BF238*Assembly!R$11+$BG238*Assembly!R$12+$BH238*Assembly!R$13+$BI238*Assembly!R$14+$BJ238*Assembly!R$15+$BK238*Assembly!R$16+$BL238*Assembly!R$17+$BM238*Assembly!R$18+$BN238*Assembly!R$19+$BO238*Assembly!R$20+$BP238*Assembly!R$21+$BQ238*Assembly!R$22+$BR238*Assembly!R$23+$BS238*Assembly!R$24</f>
        <v>0</v>
      </c>
      <c r="CK238" s="229" t="str">
        <f>$AY238*Assembly!S$4+$AZ238*Assembly!S$5+$BA238*Assembly!S$6+$BB238*Assembly!S$7+$BC238*Assembly!S$8+$BD238*Assembly!S$9+$BE238*Assembly!S$10+$BF238*Assembly!S$11+$BG238*Assembly!S$12+$BH238*Assembly!S$13+$BI238*Assembly!S$14+$BJ238*Assembly!S$15+$BK238*Assembly!S$16+$BL238*Assembly!S$17+$BM238*Assembly!S$18+$BN238*Assembly!S$19+$BO238*Assembly!S$20+$BP238*Assembly!S$21+$BQ238*Assembly!S$22+$BR238*Assembly!S$23+$BS238*Assembly!S$24</f>
        <v>0</v>
      </c>
      <c r="CL238" s="229" t="str">
        <f>$AY238*Assembly!T$4+$AZ238*Assembly!T$5+$BA238*Assembly!T$6+$BB238*Assembly!T$7+$BC238*Assembly!T$8+$BD238*Assembly!T$9+$BE238*Assembly!T$10+$BF238*Assembly!T$11+$BG238*Assembly!T$12+$BH238*Assembly!T$13+$BI238*Assembly!T$14+$BJ238*Assembly!T$15+$BK238*Assembly!T$16+$BL238*Assembly!T$17+$BM238*Assembly!T$18+$BN238*Assembly!T$19+$BO238*Assembly!T$20+$BP238*Assembly!T$21+$BQ238*Assembly!T$22+$BR238*Assembly!T$23+$BS238*Assembly!T$24</f>
        <v>0</v>
      </c>
      <c r="CM238" s="229" t="str">
        <f>$AY238*Assembly!U$4+$AZ238*Assembly!U$5+$BA238*Assembly!U$6+$BB238*Assembly!U$7+$BC238*Assembly!U$8+$BD238*Assembly!U$9+$BE238*Assembly!U$10+$BF238*Assembly!U$11+$BG238*Assembly!U$12+$BH238*Assembly!U$13+$BI238*Assembly!U$14+$BJ238*Assembly!U$15+$BK238*Assembly!U$16+$BL238*Assembly!U$17+$BM238*Assembly!U$18+$BN238*Assembly!U$19+$BO238*Assembly!U$20+$BP238*Assembly!U$21+$BQ238*Assembly!U$22+$BR238*Assembly!U$23+$BS238*Assembly!U$24</f>
        <v>0</v>
      </c>
      <c r="CN238" s="231" t="str">
        <f>$AY238*Assembly!V$4+$AZ238*Assembly!V$5+$BA238*Assembly!V$6+$BB238*Assembly!V$7+$BC238*Assembly!V$8+$BD238*Assembly!V$9+$BE238*Assembly!V$10+$BF238*Assembly!V$11+$BG238*Assembly!V$12+$BH238*Assembly!V$13+$BI238*Assembly!V$14+$BJ238*Assembly!V$15+$BK238*Assembly!V$16+$BL238*Assembly!V$17+$BM238*Assembly!V$18+$BN238*Assembly!V$19+$BO238*Assembly!V$20+$BP238*Assembly!V$21+$BQ238*Assembly!V$22+$BR238*Assembly!V$23+$BS238*Assembly!V$24</f>
        <v>0</v>
      </c>
      <c r="CO238" s="231" t="str">
        <f>CE238*Refining!$F$3</f>
        <v>38</v>
      </c>
      <c r="CP238" s="231" t="str">
        <f>CF238*Refining!$F$4</f>
        <v>0</v>
      </c>
      <c r="CQ238" s="231" t="str">
        <f>CG238*Refining!$F$5</f>
        <v>0</v>
      </c>
      <c r="CR238" s="231" t="str">
        <f>CH238*Refining!$F$6</f>
        <v>0</v>
      </c>
      <c r="CS238" s="231" t="str">
        <f>CI238*Refining!$F$7</f>
        <v>0</v>
      </c>
      <c r="CT238" s="231" t="str">
        <f>CJ238*Refining!$F$8</f>
        <v>0</v>
      </c>
      <c r="CU238" s="231" t="str">
        <f>CK238*Refining!$F$9</f>
        <v>0</v>
      </c>
      <c r="CV238" s="231" t="str">
        <f>CL238*Refining!$F$10</f>
        <v>0</v>
      </c>
      <c r="CW238" s="231" t="str">
        <f>CM238*Refining!$F$11</f>
        <v>0</v>
      </c>
      <c r="CX238" s="231" t="str">
        <f>CN238*Refining!$F$12</f>
        <v>0</v>
      </c>
      <c r="CY238" s="248" t="str">
        <f t="shared" ref="CY238:DR238" si="960">IF(CE238 = 0, "", CE238)</f>
        <v>21</v>
      </c>
      <c r="CZ238" s="245" t="str">
        <f t="shared" si="960"/>
        <v/>
      </c>
      <c r="DA238" s="245" t="str">
        <f t="shared" si="960"/>
        <v/>
      </c>
      <c r="DB238" s="245" t="str">
        <f t="shared" si="960"/>
        <v/>
      </c>
      <c r="DC238" s="245" t="str">
        <f t="shared" si="960"/>
        <v/>
      </c>
      <c r="DD238" s="245" t="str">
        <f t="shared" si="960"/>
        <v/>
      </c>
      <c r="DE238" s="245" t="str">
        <f t="shared" si="960"/>
        <v/>
      </c>
      <c r="DF238" s="245" t="str">
        <f t="shared" si="960"/>
        <v/>
      </c>
      <c r="DG238" s="245" t="str">
        <f t="shared" si="960"/>
        <v/>
      </c>
      <c r="DH238" s="246" t="str">
        <f t="shared" si="960"/>
        <v/>
      </c>
      <c r="DI238" s="248" t="str">
        <f t="shared" si="960"/>
        <v>38</v>
      </c>
      <c r="DJ238" s="245" t="str">
        <f t="shared" si="960"/>
        <v/>
      </c>
      <c r="DK238" s="245" t="str">
        <f t="shared" si="960"/>
        <v/>
      </c>
      <c r="DL238" s="245" t="str">
        <f t="shared" si="960"/>
        <v/>
      </c>
      <c r="DM238" s="245" t="str">
        <f t="shared" si="960"/>
        <v/>
      </c>
      <c r="DN238" s="245" t="str">
        <f t="shared" si="960"/>
        <v/>
      </c>
      <c r="DO238" s="245" t="str">
        <f t="shared" si="960"/>
        <v/>
      </c>
      <c r="DP238" s="245" t="str">
        <f t="shared" si="960"/>
        <v/>
      </c>
      <c r="DQ238" s="245" t="str">
        <f t="shared" si="960"/>
        <v/>
      </c>
      <c r="DR238" s="246" t="str">
        <f t="shared" si="960"/>
        <v/>
      </c>
      <c r="DS238" s="248" t="str">
        <f t="shared" si="15"/>
        <v>21</v>
      </c>
      <c r="DT238" s="249" t="str">
        <f t="shared" si="16"/>
        <v>38</v>
      </c>
      <c r="DU238" s="225" t="str">
        <f>CY238*'Ores &amp; Ingots'!$C$3+CZ238*'Ores &amp; Ingots'!$C$4+DA238*'Ores &amp; Ingots'!$C$5+DB238*'Ores &amp; Ingots'!$C$6+DC238*'Ores &amp; Ingots'!$C$7+DD238*'Ores &amp; Ingots'!$C$8+DE238*'Ores &amp; Ingots'!$C$9+DF238*'Ores &amp; Ingots'!$C$10+DG238*'Ores &amp; Ingots'!$C$11+DH238*'Ores &amp; Ingots'!$C$12</f>
        <v>3</v>
      </c>
      <c r="DV238" s="225" t="str">
        <f>DI238*'Ores &amp; Ingots'!$B$3+DJ238*'Ores &amp; Ingots'!$B$4+DK238*'Ores &amp; Ingots'!$B$5+DL238*'Ores &amp; Ingots'!$B$6+DM238*'Ores &amp; Ingots'!$B$7+DN238*'Ores &amp; Ingots'!$B$8+DO238*'Ores &amp; Ingots'!$B$9+DP238*'Ores &amp; Ingots'!$B$10+DQ238*'Ores &amp; Ingots'!$B$11+DR238*'Ores &amp; Ingots'!$B$12</f>
        <v>14</v>
      </c>
      <c r="DW238" s="249" t="str">
        <f>CY238*Refining!$G$3+CZ238*Refining!$G$4+DA238*Refining!$G$5+DB238*Refining!$G$6+DC238*Refining!$G$7+DD238*Refining!$G$8+DE238*Refining!$G$9+DF238*Refining!$G$10+DG238*Refining!$G$11+DH238*Refining!$G$12</f>
        <v>1</v>
      </c>
      <c r="DX238" s="249" t="str">
        <f t="shared" si="17"/>
        <v>224</v>
      </c>
      <c r="DY238" s="250" t="str">
        <f t="shared" si="18"/>
        <v>0.0002</v>
      </c>
      <c r="DZ238" s="248" t="str">
        <f t="shared" si="19"/>
        <v>5</v>
      </c>
      <c r="EA238" s="251" t="str">
        <f t="shared" ref="EA238:EB238" si="961">DZ238/60</f>
        <v>0.1</v>
      </c>
      <c r="EB238" s="251" t="str">
        <f t="shared" si="961"/>
        <v>0.0</v>
      </c>
      <c r="EC238" s="543" t="str">
        <f t="shared" si="21"/>
        <v>0.00</v>
      </c>
      <c r="ED238" s="248" t="str">
        <f t="shared" si="22"/>
        <v>380</v>
      </c>
      <c r="EE238" s="251" t="str">
        <f t="shared" ref="EE238:EF238" si="962">ED238/1000</f>
        <v>0.4</v>
      </c>
      <c r="EF238" s="252" t="str">
        <f t="shared" si="962"/>
        <v>0.00</v>
      </c>
      <c r="EG238" s="544" t="str">
        <f t="shared" si="24"/>
        <v>0.0004</v>
      </c>
      <c r="EH238" s="225" t="s">
        <v>12</v>
      </c>
    </row>
    <row r="239" hidden="1">
      <c r="A239" s="33"/>
      <c r="B239" s="226" t="s">
        <v>1049</v>
      </c>
      <c r="C239" s="227" t="s">
        <v>885</v>
      </c>
      <c r="D239" s="227">
        <v>1.0</v>
      </c>
      <c r="E239" s="227">
        <v>1.0</v>
      </c>
      <c r="F239" s="227">
        <v>1.0</v>
      </c>
      <c r="G239" s="253" t="str">
        <f t="shared" si="5"/>
        <v>0.1</v>
      </c>
      <c r="H239" s="254">
        <v>2.0</v>
      </c>
      <c r="I239" s="254">
        <v>5.0</v>
      </c>
      <c r="J239" s="254" t="str">
        <f>H239/Main!$D$9</f>
        <v>2</v>
      </c>
      <c r="K239" s="254" t="str">
        <f>I239/Main!$D$10</f>
        <v>5</v>
      </c>
      <c r="L239" s="254" t="str">
        <f t="shared" si="6"/>
        <v>2.5</v>
      </c>
      <c r="M239" s="254">
        <v>0.32</v>
      </c>
      <c r="N239" s="255"/>
      <c r="O239" s="255"/>
      <c r="P239" s="255"/>
      <c r="Q239" s="256"/>
      <c r="R239" s="255"/>
      <c r="S239" s="257"/>
      <c r="T239" s="257"/>
      <c r="U239" s="255"/>
      <c r="V239" s="255"/>
      <c r="W239" s="350"/>
      <c r="X239" s="257"/>
      <c r="Y239" s="255"/>
      <c r="Z239" s="255"/>
      <c r="AA239" s="255"/>
      <c r="AB239" s="255"/>
      <c r="AC239" s="351"/>
      <c r="AD239" s="309">
        <v>1.0</v>
      </c>
      <c r="AE239" s="225">
        <v>0.0</v>
      </c>
      <c r="AF239" s="225">
        <v>0.0</v>
      </c>
      <c r="AG239" s="225">
        <v>0.0</v>
      </c>
      <c r="AH239" s="225">
        <v>0.0</v>
      </c>
      <c r="AI239" s="225">
        <v>0.0</v>
      </c>
      <c r="AJ239" s="225">
        <v>0.0</v>
      </c>
      <c r="AK239" s="225">
        <v>0.0</v>
      </c>
      <c r="AL239" s="225">
        <v>0.0</v>
      </c>
      <c r="AM239" s="225">
        <v>0.0</v>
      </c>
      <c r="AN239" s="225">
        <v>0.0</v>
      </c>
      <c r="AO239" s="225">
        <v>0.0</v>
      </c>
      <c r="AP239" s="225">
        <v>0.0</v>
      </c>
      <c r="AQ239" s="225">
        <v>0.0</v>
      </c>
      <c r="AR239" s="225">
        <v>0.0</v>
      </c>
      <c r="AS239" s="225">
        <v>0.0</v>
      </c>
      <c r="AT239" s="225">
        <v>0.0</v>
      </c>
      <c r="AU239" s="225">
        <v>0.0</v>
      </c>
      <c r="AV239" s="225">
        <v>0.0</v>
      </c>
      <c r="AW239" s="225">
        <v>0.0</v>
      </c>
      <c r="AX239" s="225">
        <v>0.0</v>
      </c>
      <c r="AY239" s="553" t="str">
        <f t="shared" ref="AY239:BS239" si="963">IF(AD239 = 0, "", AD239)</f>
        <v>1</v>
      </c>
      <c r="AZ239" s="227" t="str">
        <f t="shared" si="963"/>
        <v/>
      </c>
      <c r="BA239" s="227" t="str">
        <f t="shared" si="963"/>
        <v/>
      </c>
      <c r="BB239" s="227" t="str">
        <f t="shared" si="963"/>
        <v/>
      </c>
      <c r="BC239" s="227" t="str">
        <f t="shared" si="963"/>
        <v/>
      </c>
      <c r="BD239" s="227" t="str">
        <f t="shared" si="963"/>
        <v/>
      </c>
      <c r="BE239" s="227" t="str">
        <f t="shared" si="963"/>
        <v/>
      </c>
      <c r="BF239" s="227" t="str">
        <f t="shared" si="963"/>
        <v/>
      </c>
      <c r="BG239" s="227" t="str">
        <f t="shared" si="963"/>
        <v/>
      </c>
      <c r="BH239" s="227" t="str">
        <f t="shared" si="963"/>
        <v/>
      </c>
      <c r="BI239" s="227" t="str">
        <f t="shared" si="963"/>
        <v/>
      </c>
      <c r="BJ239" s="227" t="str">
        <f t="shared" si="963"/>
        <v/>
      </c>
      <c r="BK239" s="227" t="str">
        <f t="shared" si="963"/>
        <v/>
      </c>
      <c r="BL239" s="227" t="str">
        <f t="shared" si="963"/>
        <v/>
      </c>
      <c r="BM239" s="227" t="str">
        <f t="shared" si="963"/>
        <v/>
      </c>
      <c r="BN239" s="227" t="str">
        <f t="shared" si="963"/>
        <v/>
      </c>
      <c r="BO239" s="227" t="str">
        <f t="shared" si="963"/>
        <v/>
      </c>
      <c r="BP239" s="227" t="str">
        <f t="shared" si="963"/>
        <v/>
      </c>
      <c r="BQ239" s="227" t="str">
        <f t="shared" si="963"/>
        <v/>
      </c>
      <c r="BR239" s="227" t="str">
        <f t="shared" si="963"/>
        <v/>
      </c>
      <c r="BS239" s="238" t="str">
        <f t="shared" si="963"/>
        <v/>
      </c>
      <c r="BT239" s="239" t="str">
        <f>$AY239*Assembly!Y$4+$AZ239*Assembly!Y$5+$BA239*Assembly!Y$6+$BB239*Assembly!Y$7+$BC239*Assembly!Y$8+$BD239*Assembly!Y$9+$BE239*Assembly!Y$10+$BF239*Assembly!Y$11+$BG239*Assembly!Y$12+$BH239*Assembly!Y$13+$BI239*Assembly!Y$14+$BJ239*Assembly!Y$15+$BK239*Assembly!Y$16+$BL239*Assembly!Y$17+$BM239*Assembly!Y$18+$BN239*Assembly!Y$19+$BO239*Assembly!Y$20+$BP239*Assembly!Y$21+$BQ239*Assembly!Y$22+$BR239*Assembly!Y$23+$BS239*Assembly!Y$24</f>
        <v>20</v>
      </c>
      <c r="BU239" s="225" t="str">
        <f t="shared" si="8"/>
        <v>160</v>
      </c>
      <c r="BV239" s="225" t="str">
        <f>$AY239*Assembly!AC$4+$AZ239*Assembly!AC$5+$BA239*Assembly!AC$6+$BB239*Assembly!AC$7+$BC239*Assembly!AC$8+$BD239*Assembly!AC$9+$BE239*Assembly!AC$10+$BF239*Assembly!AC$11+$BG239*Assembly!AC$12+$BH239*Assembly!AC$13+$BI239*Assembly!AC$14+$BJ239*Assembly!AC$15+$BK239*Assembly!AC$16+$BL239*Assembly!AC$17+$BM239*Assembly!AC$18+$BN239*Assembly!AC$19+$BO239*Assembly!AC$20+$BP239*Assembly!AC$21+$BQ239*Assembly!AC$22+$BR239*Assembly!AC$23+$BS239*Assembly!AC$24</f>
        <v>100</v>
      </c>
      <c r="BW239" s="240" t="str">
        <f t="shared" si="9"/>
        <v>5.00</v>
      </c>
      <c r="BX239" s="241" t="str">
        <f t="shared" si="10"/>
        <v>800</v>
      </c>
      <c r="BY239" s="242" t="str">
        <f t="shared" si="11"/>
        <v>0.6</v>
      </c>
      <c r="BZ239" s="225"/>
      <c r="CA239" s="225" t="str">
        <f>$AY239*Assembly!X$4+$AZ239*Assembly!X$5+$BA239*Assembly!X$6+$BB239*Assembly!X$7+$BC239*Assembly!X$8+$BD239*Assembly!X$9+$BE239*Assembly!X$10+$BF239*Assembly!X$11+$BG239*Assembly!X$12+$BH239*Assembly!X$13+$BI239*Assembly!X$14+$BJ239*Assembly!X$15+$BK239*Assembly!X$16+$BL239*Assembly!X$17+$BM239*Assembly!X$18+$BN239*Assembly!X$19+$BO239*Assembly!X$20+$BP239*Assembly!X$21+$BQ239*Assembly!X$22+$BR239*Assembly!X$23+$BS239*Assembly!X$24</f>
        <v>1</v>
      </c>
      <c r="CB239" s="225" t="str">
        <f t="shared" si="12"/>
        <v>156</v>
      </c>
      <c r="CC239" s="223" t="str">
        <f t="shared" si="13"/>
        <v>0.0002</v>
      </c>
      <c r="CD239" s="243" t="str">
        <f>$AY239*Assembly!AB$4+$AZ239*Assembly!AB$5+$BA239*Assembly!AB$6+$BB239*Assembly!AB$7+$BC239*Assembly!AB$8+$BD239*Assembly!AB$9+$BE239*Assembly!AB$10+$BF239*Assembly!AB$11+$BG239*Assembly!AB$12+$BH239*Assembly!AB$13+$BI239*Assembly!AB$14+$BJ239*Assembly!AB$15+$BK239*Assembly!AB$16+$BL239*Assembly!AB$17+$BM239*Assembly!AB$18+$BN239*Assembly!AB$19+$BO239*Assembly!AB$20+$BP239*Assembly!AB$21+$BQ239*Assembly!AB$22+$BR239*Assembly!AB$23+$BS239*Assembly!AB$24</f>
        <v>3</v>
      </c>
      <c r="CE239" s="256" t="str">
        <f>$AY239*Assembly!M$4+$AZ239*Assembly!M$5+$BA239*Assembly!M$6+$BB239*Assembly!M$7+$BC239*Assembly!M$8+$BD239*Assembly!M$9+$BE239*Assembly!M$10+$BF239*Assembly!M$11+$BG239*Assembly!M$12+$BH239*Assembly!M$13+$BI239*Assembly!M$14+$BJ239*Assembly!M$15+$BK239*Assembly!M$16+$BL239*Assembly!M$17+$BM239*Assembly!M$18+$BN239*Assembly!M$19+$BO239*Assembly!M$20+$BP239*Assembly!M$21+$BQ239*Assembly!M$22+$BR239*Assembly!M$23+$BS239*Assembly!M$24</f>
        <v>21</v>
      </c>
      <c r="CF239" s="256" t="str">
        <f>$AY239*Assembly!N$4+$AZ239*Assembly!N$5+$BA239*Assembly!N$6+$BB239*Assembly!N$7+$BC239*Assembly!N$8+$BD239*Assembly!N$9+$BE239*Assembly!N$10+$BF239*Assembly!N$11+$BG239*Assembly!N$12+$BH239*Assembly!N$13+$BI239*Assembly!N$14+$BJ239*Assembly!N$15+$BK239*Assembly!N$16+$BL239*Assembly!N$17+$BM239*Assembly!N$18+$BN239*Assembly!N$19+$BO239*Assembly!N$20+$BP239*Assembly!N$21+$BQ239*Assembly!N$22+$BR239*Assembly!N$23+$BS239*Assembly!N$24</f>
        <v>0</v>
      </c>
      <c r="CG239" s="256" t="str">
        <f>$AY239*Assembly!O$4+$AZ239*Assembly!O$5+$BA239*Assembly!O$6+$BB239*Assembly!O$7+$BC239*Assembly!O$8+$BD239*Assembly!O$9+$BE239*Assembly!O$10+$BF239*Assembly!O$11+$BG239*Assembly!O$12+$BH239*Assembly!O$13+$BI239*Assembly!O$14+$BJ239*Assembly!O$15+$BK239*Assembly!O$16+$BL239*Assembly!O$17+$BM239*Assembly!O$18+$BN239*Assembly!O$19+$BO239*Assembly!O$20+$BP239*Assembly!O$21+$BQ239*Assembly!O$22+$BR239*Assembly!O$23+$BS239*Assembly!O$24</f>
        <v>0</v>
      </c>
      <c r="CH239" s="254" t="str">
        <f>$AY239*Assembly!P$4+$AZ239*Assembly!P$5+$BA239*Assembly!P$6+$BB239*Assembly!P$7+$BC239*Assembly!P$8+$BD239*Assembly!P$9+$BE239*Assembly!P$10+$BF239*Assembly!P$11+$BG239*Assembly!P$12+$BH239*Assembly!P$13+$BI239*Assembly!P$14+$BJ239*Assembly!P$15+$BK239*Assembly!P$16+$BL239*Assembly!P$17+$BM239*Assembly!P$18+$BN239*Assembly!P$19+$BO239*Assembly!P$20+$BP239*Assembly!P$21+$BQ239*Assembly!P$22+$BR239*Assembly!P$23+$BS239*Assembly!P$24</f>
        <v>0</v>
      </c>
      <c r="CI239" s="254" t="str">
        <f>$AY239*Assembly!Q$4+$AZ239*Assembly!Q$5+$BA239*Assembly!Q$6+$BB239*Assembly!Q$7+$BC239*Assembly!Q$8+$BD239*Assembly!Q$9+$BE239*Assembly!Q$10+$BF239*Assembly!Q$11+$BG239*Assembly!Q$12+$BH239*Assembly!Q$13+$BI239*Assembly!Q$14+$BJ239*Assembly!Q$15+$BK239*Assembly!Q$16+$BL239*Assembly!Q$17+$BM239*Assembly!Q$18+$BN239*Assembly!Q$19+$BO239*Assembly!Q$20+$BP239*Assembly!Q$21+$BQ239*Assembly!Q$22+$BR239*Assembly!Q$23+$BS239*Assembly!Q$24</f>
        <v>0</v>
      </c>
      <c r="CJ239" s="256" t="str">
        <f>$AY239*Assembly!R$4+$AZ239*Assembly!R$5+$BA239*Assembly!R$6+$BB239*Assembly!R$7+$BC239*Assembly!R$8+$BD239*Assembly!R$9+$BE239*Assembly!R$10+$BF239*Assembly!R$11+$BG239*Assembly!R$12+$BH239*Assembly!R$13+$BI239*Assembly!R$14+$BJ239*Assembly!R$15+$BK239*Assembly!R$16+$BL239*Assembly!R$17+$BM239*Assembly!R$18+$BN239*Assembly!R$19+$BO239*Assembly!R$20+$BP239*Assembly!R$21+$BQ239*Assembly!R$22+$BR239*Assembly!R$23+$BS239*Assembly!R$24</f>
        <v>0</v>
      </c>
      <c r="CK239" s="254" t="str">
        <f>$AY239*Assembly!S$4+$AZ239*Assembly!S$5+$BA239*Assembly!S$6+$BB239*Assembly!S$7+$BC239*Assembly!S$8+$BD239*Assembly!S$9+$BE239*Assembly!S$10+$BF239*Assembly!S$11+$BG239*Assembly!S$12+$BH239*Assembly!S$13+$BI239*Assembly!S$14+$BJ239*Assembly!S$15+$BK239*Assembly!S$16+$BL239*Assembly!S$17+$BM239*Assembly!S$18+$BN239*Assembly!S$19+$BO239*Assembly!S$20+$BP239*Assembly!S$21+$BQ239*Assembly!S$22+$BR239*Assembly!S$23+$BS239*Assembly!S$24</f>
        <v>0</v>
      </c>
      <c r="CL239" s="254" t="str">
        <f>$AY239*Assembly!T$4+$AZ239*Assembly!T$5+$BA239*Assembly!T$6+$BB239*Assembly!T$7+$BC239*Assembly!T$8+$BD239*Assembly!T$9+$BE239*Assembly!T$10+$BF239*Assembly!T$11+$BG239*Assembly!T$12+$BH239*Assembly!T$13+$BI239*Assembly!T$14+$BJ239*Assembly!T$15+$BK239*Assembly!T$16+$BL239*Assembly!T$17+$BM239*Assembly!T$18+$BN239*Assembly!T$19+$BO239*Assembly!T$20+$BP239*Assembly!T$21+$BQ239*Assembly!T$22+$BR239*Assembly!T$23+$BS239*Assembly!T$24</f>
        <v>0</v>
      </c>
      <c r="CM239" s="254" t="str">
        <f>$AY239*Assembly!U$4+$AZ239*Assembly!U$5+$BA239*Assembly!U$6+$BB239*Assembly!U$7+$BC239*Assembly!U$8+$BD239*Assembly!U$9+$BE239*Assembly!U$10+$BF239*Assembly!U$11+$BG239*Assembly!U$12+$BH239*Assembly!U$13+$BI239*Assembly!U$14+$BJ239*Assembly!U$15+$BK239*Assembly!U$16+$BL239*Assembly!U$17+$BM239*Assembly!U$18+$BN239*Assembly!U$19+$BO239*Assembly!U$20+$BP239*Assembly!U$21+$BQ239*Assembly!U$22+$BR239*Assembly!U$23+$BS239*Assembly!U$24</f>
        <v>0</v>
      </c>
      <c r="CN239" s="256" t="str">
        <f>$AY239*Assembly!V$4+$AZ239*Assembly!V$5+$BA239*Assembly!V$6+$BB239*Assembly!V$7+$BC239*Assembly!V$8+$BD239*Assembly!V$9+$BE239*Assembly!V$10+$BF239*Assembly!V$11+$BG239*Assembly!V$12+$BH239*Assembly!V$13+$BI239*Assembly!V$14+$BJ239*Assembly!V$15+$BK239*Assembly!V$16+$BL239*Assembly!V$17+$BM239*Assembly!V$18+$BN239*Assembly!V$19+$BO239*Assembly!V$20+$BP239*Assembly!V$21+$BQ239*Assembly!V$22+$BR239*Assembly!V$23+$BS239*Assembly!V$24</f>
        <v>0</v>
      </c>
      <c r="CO239" s="256" t="str">
        <f>CE239*Refining!$F$3</f>
        <v>38</v>
      </c>
      <c r="CP239" s="256" t="str">
        <f>CF239*Refining!$F$4</f>
        <v>0</v>
      </c>
      <c r="CQ239" s="256" t="str">
        <f>CG239*Refining!$F$5</f>
        <v>0</v>
      </c>
      <c r="CR239" s="256" t="str">
        <f>CH239*Refining!$F$6</f>
        <v>0</v>
      </c>
      <c r="CS239" s="256" t="str">
        <f>CI239*Refining!$F$7</f>
        <v>0</v>
      </c>
      <c r="CT239" s="256" t="str">
        <f>CJ239*Refining!$F$8</f>
        <v>0</v>
      </c>
      <c r="CU239" s="256" t="str">
        <f>CK239*Refining!$F$9</f>
        <v>0</v>
      </c>
      <c r="CV239" s="256" t="str">
        <f>CL239*Refining!$F$10</f>
        <v>0</v>
      </c>
      <c r="CW239" s="256" t="str">
        <f>CM239*Refining!$F$11</f>
        <v>0</v>
      </c>
      <c r="CX239" s="256" t="str">
        <f>CN239*Refining!$F$12</f>
        <v>0</v>
      </c>
      <c r="CY239" s="248" t="str">
        <f t="shared" ref="CY239:DR239" si="964">IF(CE239 = 0, "", CE239)</f>
        <v>21</v>
      </c>
      <c r="CZ239" s="245" t="str">
        <f t="shared" si="964"/>
        <v/>
      </c>
      <c r="DA239" s="245" t="str">
        <f t="shared" si="964"/>
        <v/>
      </c>
      <c r="DB239" s="245" t="str">
        <f t="shared" si="964"/>
        <v/>
      </c>
      <c r="DC239" s="245" t="str">
        <f t="shared" si="964"/>
        <v/>
      </c>
      <c r="DD239" s="245" t="str">
        <f t="shared" si="964"/>
        <v/>
      </c>
      <c r="DE239" s="245" t="str">
        <f t="shared" si="964"/>
        <v/>
      </c>
      <c r="DF239" s="245" t="str">
        <f t="shared" si="964"/>
        <v/>
      </c>
      <c r="DG239" s="245" t="str">
        <f t="shared" si="964"/>
        <v/>
      </c>
      <c r="DH239" s="246" t="str">
        <f t="shared" si="964"/>
        <v/>
      </c>
      <c r="DI239" s="248" t="str">
        <f t="shared" si="964"/>
        <v>38</v>
      </c>
      <c r="DJ239" s="245" t="str">
        <f t="shared" si="964"/>
        <v/>
      </c>
      <c r="DK239" s="245" t="str">
        <f t="shared" si="964"/>
        <v/>
      </c>
      <c r="DL239" s="245" t="str">
        <f t="shared" si="964"/>
        <v/>
      </c>
      <c r="DM239" s="245" t="str">
        <f t="shared" si="964"/>
        <v/>
      </c>
      <c r="DN239" s="245" t="str">
        <f t="shared" si="964"/>
        <v/>
      </c>
      <c r="DO239" s="245" t="str">
        <f t="shared" si="964"/>
        <v/>
      </c>
      <c r="DP239" s="245" t="str">
        <f t="shared" si="964"/>
        <v/>
      </c>
      <c r="DQ239" s="245" t="str">
        <f t="shared" si="964"/>
        <v/>
      </c>
      <c r="DR239" s="246" t="str">
        <f t="shared" si="964"/>
        <v/>
      </c>
      <c r="DS239" s="248" t="str">
        <f t="shared" si="15"/>
        <v>21</v>
      </c>
      <c r="DT239" s="249" t="str">
        <f t="shared" si="16"/>
        <v>38</v>
      </c>
      <c r="DU239" s="225" t="str">
        <f>CY239*'Ores &amp; Ingots'!$C$3+CZ239*'Ores &amp; Ingots'!$C$4+DA239*'Ores &amp; Ingots'!$C$5+DB239*'Ores &amp; Ingots'!$C$6+DC239*'Ores &amp; Ingots'!$C$7+DD239*'Ores &amp; Ingots'!$C$8+DE239*'Ores &amp; Ingots'!$C$9+DF239*'Ores &amp; Ingots'!$C$10+DG239*'Ores &amp; Ingots'!$C$11+DH239*'Ores &amp; Ingots'!$C$12</f>
        <v>3</v>
      </c>
      <c r="DV239" s="225" t="str">
        <f>DI239*'Ores &amp; Ingots'!$B$3+DJ239*'Ores &amp; Ingots'!$B$4+DK239*'Ores &amp; Ingots'!$B$5+DL239*'Ores &amp; Ingots'!$B$6+DM239*'Ores &amp; Ingots'!$B$7+DN239*'Ores &amp; Ingots'!$B$8+DO239*'Ores &amp; Ingots'!$B$9+DP239*'Ores &amp; Ingots'!$B$10+DQ239*'Ores &amp; Ingots'!$B$11+DR239*'Ores &amp; Ingots'!$B$12</f>
        <v>14</v>
      </c>
      <c r="DW239" s="249" t="str">
        <f>CY239*Refining!$G$3+CZ239*Refining!$G$4+DA239*Refining!$G$5+DB239*Refining!$G$6+DC239*Refining!$G$7+DD239*Refining!$G$8+DE239*Refining!$G$9+DF239*Refining!$G$10+DG239*Refining!$G$11+DH239*Refining!$G$12</f>
        <v>1</v>
      </c>
      <c r="DX239" s="249" t="str">
        <f t="shared" si="17"/>
        <v>224</v>
      </c>
      <c r="DY239" s="250" t="str">
        <f t="shared" si="18"/>
        <v>0.0002</v>
      </c>
      <c r="DZ239" s="248" t="str">
        <f t="shared" si="19"/>
        <v>4</v>
      </c>
      <c r="EA239" s="251" t="str">
        <f t="shared" ref="EA239:EB239" si="965">DZ239/60</f>
        <v>0.1</v>
      </c>
      <c r="EB239" s="251" t="str">
        <f t="shared" si="965"/>
        <v>0.0</v>
      </c>
      <c r="EC239" s="543" t="str">
        <f t="shared" si="21"/>
        <v>0.00</v>
      </c>
      <c r="ED239" s="248" t="str">
        <f t="shared" si="22"/>
        <v>380</v>
      </c>
      <c r="EE239" s="251" t="str">
        <f t="shared" ref="EE239:EF239" si="966">ED239/1000</f>
        <v>0.4</v>
      </c>
      <c r="EF239" s="252" t="str">
        <f t="shared" si="966"/>
        <v>0.00</v>
      </c>
      <c r="EG239" s="544" t="str">
        <f t="shared" si="24"/>
        <v>0.0004</v>
      </c>
      <c r="EH239" s="225" t="s">
        <v>12</v>
      </c>
    </row>
    <row r="240" hidden="1">
      <c r="A240" s="33"/>
      <c r="B240" s="336" t="s">
        <v>1050</v>
      </c>
      <c r="C240" s="227" t="s">
        <v>885</v>
      </c>
      <c r="D240" s="227">
        <v>1.0</v>
      </c>
      <c r="E240" s="227">
        <v>1.0</v>
      </c>
      <c r="F240" s="227">
        <v>1.0</v>
      </c>
      <c r="G240" s="228" t="str">
        <f t="shared" si="5"/>
        <v>0.1</v>
      </c>
      <c r="H240" s="229">
        <v>8.0</v>
      </c>
      <c r="I240" s="229">
        <v>20.0</v>
      </c>
      <c r="J240" s="229" t="str">
        <f>H240/Main!$D$9</f>
        <v>8</v>
      </c>
      <c r="K240" s="229" t="str">
        <f>I240/Main!$D$10</f>
        <v>20</v>
      </c>
      <c r="L240" s="229" t="str">
        <f t="shared" si="6"/>
        <v>2.5</v>
      </c>
      <c r="M240" s="229">
        <v>1.0</v>
      </c>
      <c r="N240" s="230"/>
      <c r="O240" s="230"/>
      <c r="P240" s="230"/>
      <c r="Q240" s="231"/>
      <c r="R240" s="230"/>
      <c r="S240" s="232"/>
      <c r="T240" s="232"/>
      <c r="U240" s="230"/>
      <c r="V240" s="230"/>
      <c r="W240" s="232"/>
      <c r="X240" s="232"/>
      <c r="Y240" s="230"/>
      <c r="Z240" s="230"/>
      <c r="AA240" s="230"/>
      <c r="AB240" s="230"/>
      <c r="AC240" s="334"/>
      <c r="AD240" s="309">
        <v>1.0</v>
      </c>
      <c r="AE240" s="225">
        <v>0.0</v>
      </c>
      <c r="AF240" s="225">
        <v>0.0</v>
      </c>
      <c r="AG240" s="225">
        <v>0.0</v>
      </c>
      <c r="AH240" s="225">
        <v>0.0</v>
      </c>
      <c r="AI240" s="225">
        <v>0.0</v>
      </c>
      <c r="AJ240" s="225">
        <v>0.0</v>
      </c>
      <c r="AK240" s="225">
        <v>0.0</v>
      </c>
      <c r="AL240" s="225">
        <v>0.0</v>
      </c>
      <c r="AM240" s="225">
        <v>0.0</v>
      </c>
      <c r="AN240" s="225">
        <v>0.0</v>
      </c>
      <c r="AO240" s="225">
        <v>0.0</v>
      </c>
      <c r="AP240" s="225">
        <v>0.0</v>
      </c>
      <c r="AQ240" s="225">
        <v>0.0</v>
      </c>
      <c r="AR240" s="225">
        <v>0.0</v>
      </c>
      <c r="AS240" s="225">
        <v>0.0</v>
      </c>
      <c r="AT240" s="225">
        <v>0.0</v>
      </c>
      <c r="AU240" s="225">
        <v>0.0</v>
      </c>
      <c r="AV240" s="225">
        <v>0.0</v>
      </c>
      <c r="AW240" s="225">
        <v>0.0</v>
      </c>
      <c r="AX240" s="225">
        <v>0.0</v>
      </c>
      <c r="AY240" s="553" t="str">
        <f t="shared" ref="AY240:BS240" si="967">IF(AD240 = 0, "", AD240)</f>
        <v>1</v>
      </c>
      <c r="AZ240" s="227" t="str">
        <f t="shared" si="967"/>
        <v/>
      </c>
      <c r="BA240" s="227" t="str">
        <f t="shared" si="967"/>
        <v/>
      </c>
      <c r="BB240" s="227" t="str">
        <f t="shared" si="967"/>
        <v/>
      </c>
      <c r="BC240" s="227" t="str">
        <f t="shared" si="967"/>
        <v/>
      </c>
      <c r="BD240" s="227" t="str">
        <f t="shared" si="967"/>
        <v/>
      </c>
      <c r="BE240" s="227" t="str">
        <f t="shared" si="967"/>
        <v/>
      </c>
      <c r="BF240" s="227" t="str">
        <f t="shared" si="967"/>
        <v/>
      </c>
      <c r="BG240" s="227" t="str">
        <f t="shared" si="967"/>
        <v/>
      </c>
      <c r="BH240" s="227" t="str">
        <f t="shared" si="967"/>
        <v/>
      </c>
      <c r="BI240" s="227" t="str">
        <f t="shared" si="967"/>
        <v/>
      </c>
      <c r="BJ240" s="227" t="str">
        <f t="shared" si="967"/>
        <v/>
      </c>
      <c r="BK240" s="227" t="str">
        <f t="shared" si="967"/>
        <v/>
      </c>
      <c r="BL240" s="227" t="str">
        <f t="shared" si="967"/>
        <v/>
      </c>
      <c r="BM240" s="227" t="str">
        <f t="shared" si="967"/>
        <v/>
      </c>
      <c r="BN240" s="227" t="str">
        <f t="shared" si="967"/>
        <v/>
      </c>
      <c r="BO240" s="227" t="str">
        <f t="shared" si="967"/>
        <v/>
      </c>
      <c r="BP240" s="227" t="str">
        <f t="shared" si="967"/>
        <v/>
      </c>
      <c r="BQ240" s="227" t="str">
        <f t="shared" si="967"/>
        <v/>
      </c>
      <c r="BR240" s="227" t="str">
        <f t="shared" si="967"/>
        <v/>
      </c>
      <c r="BS240" s="238" t="str">
        <f t="shared" si="967"/>
        <v/>
      </c>
      <c r="BT240" s="239" t="str">
        <f>$AY240*Assembly!Y$4+$AZ240*Assembly!Y$5+$BA240*Assembly!Y$6+$BB240*Assembly!Y$7+$BC240*Assembly!Y$8+$BD240*Assembly!Y$9+$BE240*Assembly!Y$10+$BF240*Assembly!Y$11+$BG240*Assembly!Y$12+$BH240*Assembly!Y$13+$BI240*Assembly!Y$14+$BJ240*Assembly!Y$15+$BK240*Assembly!Y$16+$BL240*Assembly!Y$17+$BM240*Assembly!Y$18+$BN240*Assembly!Y$19+$BO240*Assembly!Y$20+$BP240*Assembly!Y$21+$BQ240*Assembly!Y$22+$BR240*Assembly!Y$23+$BS240*Assembly!Y$24</f>
        <v>20</v>
      </c>
      <c r="BU240" s="225" t="str">
        <f t="shared" si="8"/>
        <v>160</v>
      </c>
      <c r="BV240" s="225" t="str">
        <f>$AY240*Assembly!AC$4+$AZ240*Assembly!AC$5+$BA240*Assembly!AC$6+$BB240*Assembly!AC$7+$BC240*Assembly!AC$8+$BD240*Assembly!AC$9+$BE240*Assembly!AC$10+$BF240*Assembly!AC$11+$BG240*Assembly!AC$12+$BH240*Assembly!AC$13+$BI240*Assembly!AC$14+$BJ240*Assembly!AC$15+$BK240*Assembly!AC$16+$BL240*Assembly!AC$17+$BM240*Assembly!AC$18+$BN240*Assembly!AC$19+$BO240*Assembly!AC$20+$BP240*Assembly!AC$21+$BQ240*Assembly!AC$22+$BR240*Assembly!AC$23+$BS240*Assembly!AC$24</f>
        <v>100</v>
      </c>
      <c r="BW240" s="240" t="str">
        <f t="shared" si="9"/>
        <v>5.00</v>
      </c>
      <c r="BX240" s="241" t="str">
        <f t="shared" si="10"/>
        <v>800</v>
      </c>
      <c r="BY240" s="242" t="str">
        <f t="shared" si="11"/>
        <v>0.6</v>
      </c>
      <c r="BZ240" s="225"/>
      <c r="CA240" s="225" t="str">
        <f>$AY240*Assembly!X$4+$AZ240*Assembly!X$5+$BA240*Assembly!X$6+$BB240*Assembly!X$7+$BC240*Assembly!X$8+$BD240*Assembly!X$9+$BE240*Assembly!X$10+$BF240*Assembly!X$11+$BG240*Assembly!X$12+$BH240*Assembly!X$13+$BI240*Assembly!X$14+$BJ240*Assembly!X$15+$BK240*Assembly!X$16+$BL240*Assembly!X$17+$BM240*Assembly!X$18+$BN240*Assembly!X$19+$BO240*Assembly!X$20+$BP240*Assembly!X$21+$BQ240*Assembly!X$22+$BR240*Assembly!X$23+$BS240*Assembly!X$24</f>
        <v>1</v>
      </c>
      <c r="CB240" s="225" t="str">
        <f t="shared" si="12"/>
        <v>156</v>
      </c>
      <c r="CC240" s="223" t="str">
        <f t="shared" si="13"/>
        <v>0.0002</v>
      </c>
      <c r="CD240" s="243" t="str">
        <f>$AY240*Assembly!AB$4+$AZ240*Assembly!AB$5+$BA240*Assembly!AB$6+$BB240*Assembly!AB$7+$BC240*Assembly!AB$8+$BD240*Assembly!AB$9+$BE240*Assembly!AB$10+$BF240*Assembly!AB$11+$BG240*Assembly!AB$12+$BH240*Assembly!AB$13+$BI240*Assembly!AB$14+$BJ240*Assembly!AB$15+$BK240*Assembly!AB$16+$BL240*Assembly!AB$17+$BM240*Assembly!AB$18+$BN240*Assembly!AB$19+$BO240*Assembly!AB$20+$BP240*Assembly!AB$21+$BQ240*Assembly!AB$22+$BR240*Assembly!AB$23+$BS240*Assembly!AB$24</f>
        <v>3</v>
      </c>
      <c r="CE240" s="231" t="str">
        <f>$AY240*Assembly!M$4+$AZ240*Assembly!M$5+$BA240*Assembly!M$6+$BB240*Assembly!M$7+$BC240*Assembly!M$8+$BD240*Assembly!M$9+$BE240*Assembly!M$10+$BF240*Assembly!M$11+$BG240*Assembly!M$12+$BH240*Assembly!M$13+$BI240*Assembly!M$14+$BJ240*Assembly!M$15+$BK240*Assembly!M$16+$BL240*Assembly!M$17+$BM240*Assembly!M$18+$BN240*Assembly!M$19+$BO240*Assembly!M$20+$BP240*Assembly!M$21+$BQ240*Assembly!M$22+$BR240*Assembly!M$23+$BS240*Assembly!M$24</f>
        <v>21</v>
      </c>
      <c r="CF240" s="231" t="str">
        <f>$AY240*Assembly!N$4+$AZ240*Assembly!N$5+$BA240*Assembly!N$6+$BB240*Assembly!N$7+$BC240*Assembly!N$8+$BD240*Assembly!N$9+$BE240*Assembly!N$10+$BF240*Assembly!N$11+$BG240*Assembly!N$12+$BH240*Assembly!N$13+$BI240*Assembly!N$14+$BJ240*Assembly!N$15+$BK240*Assembly!N$16+$BL240*Assembly!N$17+$BM240*Assembly!N$18+$BN240*Assembly!N$19+$BO240*Assembly!N$20+$BP240*Assembly!N$21+$BQ240*Assembly!N$22+$BR240*Assembly!N$23+$BS240*Assembly!N$24</f>
        <v>0</v>
      </c>
      <c r="CG240" s="231" t="str">
        <f>$AY240*Assembly!O$4+$AZ240*Assembly!O$5+$BA240*Assembly!O$6+$BB240*Assembly!O$7+$BC240*Assembly!O$8+$BD240*Assembly!O$9+$BE240*Assembly!O$10+$BF240*Assembly!O$11+$BG240*Assembly!O$12+$BH240*Assembly!O$13+$BI240*Assembly!O$14+$BJ240*Assembly!O$15+$BK240*Assembly!O$16+$BL240*Assembly!O$17+$BM240*Assembly!O$18+$BN240*Assembly!O$19+$BO240*Assembly!O$20+$BP240*Assembly!O$21+$BQ240*Assembly!O$22+$BR240*Assembly!O$23+$BS240*Assembly!O$24</f>
        <v>0</v>
      </c>
      <c r="CH240" s="229" t="str">
        <f>$AY240*Assembly!P$4+$AZ240*Assembly!P$5+$BA240*Assembly!P$6+$BB240*Assembly!P$7+$BC240*Assembly!P$8+$BD240*Assembly!P$9+$BE240*Assembly!P$10+$BF240*Assembly!P$11+$BG240*Assembly!P$12+$BH240*Assembly!P$13+$BI240*Assembly!P$14+$BJ240*Assembly!P$15+$BK240*Assembly!P$16+$BL240*Assembly!P$17+$BM240*Assembly!P$18+$BN240*Assembly!P$19+$BO240*Assembly!P$20+$BP240*Assembly!P$21+$BQ240*Assembly!P$22+$BR240*Assembly!P$23+$BS240*Assembly!P$24</f>
        <v>0</v>
      </c>
      <c r="CI240" s="229" t="str">
        <f>$AY240*Assembly!Q$4+$AZ240*Assembly!Q$5+$BA240*Assembly!Q$6+$BB240*Assembly!Q$7+$BC240*Assembly!Q$8+$BD240*Assembly!Q$9+$BE240*Assembly!Q$10+$BF240*Assembly!Q$11+$BG240*Assembly!Q$12+$BH240*Assembly!Q$13+$BI240*Assembly!Q$14+$BJ240*Assembly!Q$15+$BK240*Assembly!Q$16+$BL240*Assembly!Q$17+$BM240*Assembly!Q$18+$BN240*Assembly!Q$19+$BO240*Assembly!Q$20+$BP240*Assembly!Q$21+$BQ240*Assembly!Q$22+$BR240*Assembly!Q$23+$BS240*Assembly!Q$24</f>
        <v>0</v>
      </c>
      <c r="CJ240" s="231" t="str">
        <f>$AY240*Assembly!R$4+$AZ240*Assembly!R$5+$BA240*Assembly!R$6+$BB240*Assembly!R$7+$BC240*Assembly!R$8+$BD240*Assembly!R$9+$BE240*Assembly!R$10+$BF240*Assembly!R$11+$BG240*Assembly!R$12+$BH240*Assembly!R$13+$BI240*Assembly!R$14+$BJ240*Assembly!R$15+$BK240*Assembly!R$16+$BL240*Assembly!R$17+$BM240*Assembly!R$18+$BN240*Assembly!R$19+$BO240*Assembly!R$20+$BP240*Assembly!R$21+$BQ240*Assembly!R$22+$BR240*Assembly!R$23+$BS240*Assembly!R$24</f>
        <v>0</v>
      </c>
      <c r="CK240" s="229" t="str">
        <f>$AY240*Assembly!S$4+$AZ240*Assembly!S$5+$BA240*Assembly!S$6+$BB240*Assembly!S$7+$BC240*Assembly!S$8+$BD240*Assembly!S$9+$BE240*Assembly!S$10+$BF240*Assembly!S$11+$BG240*Assembly!S$12+$BH240*Assembly!S$13+$BI240*Assembly!S$14+$BJ240*Assembly!S$15+$BK240*Assembly!S$16+$BL240*Assembly!S$17+$BM240*Assembly!S$18+$BN240*Assembly!S$19+$BO240*Assembly!S$20+$BP240*Assembly!S$21+$BQ240*Assembly!S$22+$BR240*Assembly!S$23+$BS240*Assembly!S$24</f>
        <v>0</v>
      </c>
      <c r="CL240" s="229" t="str">
        <f>$AY240*Assembly!T$4+$AZ240*Assembly!T$5+$BA240*Assembly!T$6+$BB240*Assembly!T$7+$BC240*Assembly!T$8+$BD240*Assembly!T$9+$BE240*Assembly!T$10+$BF240*Assembly!T$11+$BG240*Assembly!T$12+$BH240*Assembly!T$13+$BI240*Assembly!T$14+$BJ240*Assembly!T$15+$BK240*Assembly!T$16+$BL240*Assembly!T$17+$BM240*Assembly!T$18+$BN240*Assembly!T$19+$BO240*Assembly!T$20+$BP240*Assembly!T$21+$BQ240*Assembly!T$22+$BR240*Assembly!T$23+$BS240*Assembly!T$24</f>
        <v>0</v>
      </c>
      <c r="CM240" s="229" t="str">
        <f>$AY240*Assembly!U$4+$AZ240*Assembly!U$5+$BA240*Assembly!U$6+$BB240*Assembly!U$7+$BC240*Assembly!U$8+$BD240*Assembly!U$9+$BE240*Assembly!U$10+$BF240*Assembly!U$11+$BG240*Assembly!U$12+$BH240*Assembly!U$13+$BI240*Assembly!U$14+$BJ240*Assembly!U$15+$BK240*Assembly!U$16+$BL240*Assembly!U$17+$BM240*Assembly!U$18+$BN240*Assembly!U$19+$BO240*Assembly!U$20+$BP240*Assembly!U$21+$BQ240*Assembly!U$22+$BR240*Assembly!U$23+$BS240*Assembly!U$24</f>
        <v>0</v>
      </c>
      <c r="CN240" s="231" t="str">
        <f>$AY240*Assembly!V$4+$AZ240*Assembly!V$5+$BA240*Assembly!V$6+$BB240*Assembly!V$7+$BC240*Assembly!V$8+$BD240*Assembly!V$9+$BE240*Assembly!V$10+$BF240*Assembly!V$11+$BG240*Assembly!V$12+$BH240*Assembly!V$13+$BI240*Assembly!V$14+$BJ240*Assembly!V$15+$BK240*Assembly!V$16+$BL240*Assembly!V$17+$BM240*Assembly!V$18+$BN240*Assembly!V$19+$BO240*Assembly!V$20+$BP240*Assembly!V$21+$BQ240*Assembly!V$22+$BR240*Assembly!V$23+$BS240*Assembly!V$24</f>
        <v>0</v>
      </c>
      <c r="CO240" s="231" t="str">
        <f>CE240*Refining!$F$3</f>
        <v>38</v>
      </c>
      <c r="CP240" s="231" t="str">
        <f>CF240*Refining!$F$4</f>
        <v>0</v>
      </c>
      <c r="CQ240" s="231" t="str">
        <f>CG240*Refining!$F$5</f>
        <v>0</v>
      </c>
      <c r="CR240" s="231" t="str">
        <f>CH240*Refining!$F$6</f>
        <v>0</v>
      </c>
      <c r="CS240" s="231" t="str">
        <f>CI240*Refining!$F$7</f>
        <v>0</v>
      </c>
      <c r="CT240" s="231" t="str">
        <f>CJ240*Refining!$F$8</f>
        <v>0</v>
      </c>
      <c r="CU240" s="231" t="str">
        <f>CK240*Refining!$F$9</f>
        <v>0</v>
      </c>
      <c r="CV240" s="231" t="str">
        <f>CL240*Refining!$F$10</f>
        <v>0</v>
      </c>
      <c r="CW240" s="231" t="str">
        <f>CM240*Refining!$F$11</f>
        <v>0</v>
      </c>
      <c r="CX240" s="231" t="str">
        <f>CN240*Refining!$F$12</f>
        <v>0</v>
      </c>
      <c r="CY240" s="248" t="str">
        <f t="shared" ref="CY240:DR240" si="968">IF(CE240 = 0, "", CE240)</f>
        <v>21</v>
      </c>
      <c r="CZ240" s="245" t="str">
        <f t="shared" si="968"/>
        <v/>
      </c>
      <c r="DA240" s="245" t="str">
        <f t="shared" si="968"/>
        <v/>
      </c>
      <c r="DB240" s="245" t="str">
        <f t="shared" si="968"/>
        <v/>
      </c>
      <c r="DC240" s="245" t="str">
        <f t="shared" si="968"/>
        <v/>
      </c>
      <c r="DD240" s="245" t="str">
        <f t="shared" si="968"/>
        <v/>
      </c>
      <c r="DE240" s="245" t="str">
        <f t="shared" si="968"/>
        <v/>
      </c>
      <c r="DF240" s="245" t="str">
        <f t="shared" si="968"/>
        <v/>
      </c>
      <c r="DG240" s="245" t="str">
        <f t="shared" si="968"/>
        <v/>
      </c>
      <c r="DH240" s="246" t="str">
        <f t="shared" si="968"/>
        <v/>
      </c>
      <c r="DI240" s="248" t="str">
        <f t="shared" si="968"/>
        <v>38</v>
      </c>
      <c r="DJ240" s="245" t="str">
        <f t="shared" si="968"/>
        <v/>
      </c>
      <c r="DK240" s="245" t="str">
        <f t="shared" si="968"/>
        <v/>
      </c>
      <c r="DL240" s="245" t="str">
        <f t="shared" si="968"/>
        <v/>
      </c>
      <c r="DM240" s="245" t="str">
        <f t="shared" si="968"/>
        <v/>
      </c>
      <c r="DN240" s="245" t="str">
        <f t="shared" si="968"/>
        <v/>
      </c>
      <c r="DO240" s="245" t="str">
        <f t="shared" si="968"/>
        <v/>
      </c>
      <c r="DP240" s="245" t="str">
        <f t="shared" si="968"/>
        <v/>
      </c>
      <c r="DQ240" s="245" t="str">
        <f t="shared" si="968"/>
        <v/>
      </c>
      <c r="DR240" s="246" t="str">
        <f t="shared" si="968"/>
        <v/>
      </c>
      <c r="DS240" s="248" t="str">
        <f t="shared" si="15"/>
        <v>21</v>
      </c>
      <c r="DT240" s="249" t="str">
        <f t="shared" si="16"/>
        <v>38</v>
      </c>
      <c r="DU240" s="225" t="str">
        <f>CY240*'Ores &amp; Ingots'!$C$3+CZ240*'Ores &amp; Ingots'!$C$4+DA240*'Ores &amp; Ingots'!$C$5+DB240*'Ores &amp; Ingots'!$C$6+DC240*'Ores &amp; Ingots'!$C$7+DD240*'Ores &amp; Ingots'!$C$8+DE240*'Ores &amp; Ingots'!$C$9+DF240*'Ores &amp; Ingots'!$C$10+DG240*'Ores &amp; Ingots'!$C$11+DH240*'Ores &amp; Ingots'!$C$12</f>
        <v>3</v>
      </c>
      <c r="DV240" s="225" t="str">
        <f>DI240*'Ores &amp; Ingots'!$B$3+DJ240*'Ores &amp; Ingots'!$B$4+DK240*'Ores &amp; Ingots'!$B$5+DL240*'Ores &amp; Ingots'!$B$6+DM240*'Ores &amp; Ingots'!$B$7+DN240*'Ores &amp; Ingots'!$B$8+DO240*'Ores &amp; Ingots'!$B$9+DP240*'Ores &amp; Ingots'!$B$10+DQ240*'Ores &amp; Ingots'!$B$11+DR240*'Ores &amp; Ingots'!$B$12</f>
        <v>14</v>
      </c>
      <c r="DW240" s="249" t="str">
        <f>CY240*Refining!$G$3+CZ240*Refining!$G$4+DA240*Refining!$G$5+DB240*Refining!$G$6+DC240*Refining!$G$7+DD240*Refining!$G$8+DE240*Refining!$G$9+DF240*Refining!$G$10+DG240*Refining!$G$11+DH240*Refining!$G$12</f>
        <v>1</v>
      </c>
      <c r="DX240" s="249" t="str">
        <f t="shared" si="17"/>
        <v>224</v>
      </c>
      <c r="DY240" s="250" t="str">
        <f t="shared" si="18"/>
        <v>0.0002</v>
      </c>
      <c r="DZ240" s="248" t="str">
        <f t="shared" si="19"/>
        <v>10</v>
      </c>
      <c r="EA240" s="251" t="str">
        <f t="shared" ref="EA240:EB240" si="969">DZ240/60</f>
        <v>0.2</v>
      </c>
      <c r="EB240" s="251" t="str">
        <f t="shared" si="969"/>
        <v>0.0</v>
      </c>
      <c r="EC240" s="543" t="str">
        <f t="shared" si="21"/>
        <v>0.00</v>
      </c>
      <c r="ED240" s="248" t="str">
        <f t="shared" si="22"/>
        <v>380</v>
      </c>
      <c r="EE240" s="251" t="str">
        <f t="shared" ref="EE240:EF240" si="970">ED240/1000</f>
        <v>0.4</v>
      </c>
      <c r="EF240" s="252" t="str">
        <f t="shared" si="970"/>
        <v>0.00</v>
      </c>
      <c r="EG240" s="544" t="str">
        <f t="shared" si="24"/>
        <v>0.0004</v>
      </c>
      <c r="EH240" s="225" t="s">
        <v>12</v>
      </c>
    </row>
    <row r="241" hidden="1">
      <c r="A241" s="33"/>
      <c r="B241" s="336" t="s">
        <v>1051</v>
      </c>
      <c r="C241" s="227" t="s">
        <v>885</v>
      </c>
      <c r="D241" s="227">
        <v>1.0</v>
      </c>
      <c r="E241" s="227">
        <v>1.0</v>
      </c>
      <c r="F241" s="227">
        <v>1.0</v>
      </c>
      <c r="G241" s="253" t="str">
        <f t="shared" si="5"/>
        <v>0.1</v>
      </c>
      <c r="H241" s="254">
        <v>5.0</v>
      </c>
      <c r="I241" s="254">
        <v>12.5</v>
      </c>
      <c r="J241" s="254" t="str">
        <f>H241/Main!$D$9</f>
        <v>5</v>
      </c>
      <c r="K241" s="254" t="str">
        <f>I241/Main!$D$10</f>
        <v>12.5</v>
      </c>
      <c r="L241" s="254" t="str">
        <f t="shared" si="6"/>
        <v>2.5</v>
      </c>
      <c r="M241" s="254">
        <v>1.0</v>
      </c>
      <c r="N241" s="255"/>
      <c r="O241" s="255"/>
      <c r="P241" s="255"/>
      <c r="Q241" s="256"/>
      <c r="R241" s="255"/>
      <c r="S241" s="257"/>
      <c r="T241" s="257"/>
      <c r="U241" s="255"/>
      <c r="V241" s="255"/>
      <c r="W241" s="350"/>
      <c r="X241" s="257"/>
      <c r="Y241" s="255"/>
      <c r="Z241" s="255"/>
      <c r="AA241" s="255"/>
      <c r="AB241" s="255"/>
      <c r="AC241" s="351"/>
      <c r="AD241" s="309">
        <v>1.0</v>
      </c>
      <c r="AE241" s="225">
        <v>0.0</v>
      </c>
      <c r="AF241" s="225">
        <v>0.0</v>
      </c>
      <c r="AG241" s="225">
        <v>0.0</v>
      </c>
      <c r="AH241" s="225">
        <v>0.0</v>
      </c>
      <c r="AI241" s="225">
        <v>0.0</v>
      </c>
      <c r="AJ241" s="225">
        <v>0.0</v>
      </c>
      <c r="AK241" s="225">
        <v>0.0</v>
      </c>
      <c r="AL241" s="225">
        <v>0.0</v>
      </c>
      <c r="AM241" s="225">
        <v>0.0</v>
      </c>
      <c r="AN241" s="225">
        <v>0.0</v>
      </c>
      <c r="AO241" s="225">
        <v>0.0</v>
      </c>
      <c r="AP241" s="225">
        <v>0.0</v>
      </c>
      <c r="AQ241" s="225">
        <v>0.0</v>
      </c>
      <c r="AR241" s="225">
        <v>0.0</v>
      </c>
      <c r="AS241" s="225">
        <v>0.0</v>
      </c>
      <c r="AT241" s="225">
        <v>0.0</v>
      </c>
      <c r="AU241" s="225">
        <v>0.0</v>
      </c>
      <c r="AV241" s="225">
        <v>0.0</v>
      </c>
      <c r="AW241" s="225">
        <v>0.0</v>
      </c>
      <c r="AX241" s="225">
        <v>0.0</v>
      </c>
      <c r="AY241" s="553" t="str">
        <f t="shared" ref="AY241:BS241" si="971">IF(AD241 = 0, "", AD241)</f>
        <v>1</v>
      </c>
      <c r="AZ241" s="227" t="str">
        <f t="shared" si="971"/>
        <v/>
      </c>
      <c r="BA241" s="227" t="str">
        <f t="shared" si="971"/>
        <v/>
      </c>
      <c r="BB241" s="227" t="str">
        <f t="shared" si="971"/>
        <v/>
      </c>
      <c r="BC241" s="227" t="str">
        <f t="shared" si="971"/>
        <v/>
      </c>
      <c r="BD241" s="227" t="str">
        <f t="shared" si="971"/>
        <v/>
      </c>
      <c r="BE241" s="227" t="str">
        <f t="shared" si="971"/>
        <v/>
      </c>
      <c r="BF241" s="227" t="str">
        <f t="shared" si="971"/>
        <v/>
      </c>
      <c r="BG241" s="227" t="str">
        <f t="shared" si="971"/>
        <v/>
      </c>
      <c r="BH241" s="227" t="str">
        <f t="shared" si="971"/>
        <v/>
      </c>
      <c r="BI241" s="227" t="str">
        <f t="shared" si="971"/>
        <v/>
      </c>
      <c r="BJ241" s="227" t="str">
        <f t="shared" si="971"/>
        <v/>
      </c>
      <c r="BK241" s="227" t="str">
        <f t="shared" si="971"/>
        <v/>
      </c>
      <c r="BL241" s="227" t="str">
        <f t="shared" si="971"/>
        <v/>
      </c>
      <c r="BM241" s="227" t="str">
        <f t="shared" si="971"/>
        <v/>
      </c>
      <c r="BN241" s="227" t="str">
        <f t="shared" si="971"/>
        <v/>
      </c>
      <c r="BO241" s="227" t="str">
        <f t="shared" si="971"/>
        <v/>
      </c>
      <c r="BP241" s="227" t="str">
        <f t="shared" si="971"/>
        <v/>
      </c>
      <c r="BQ241" s="227" t="str">
        <f t="shared" si="971"/>
        <v/>
      </c>
      <c r="BR241" s="227" t="str">
        <f t="shared" si="971"/>
        <v/>
      </c>
      <c r="BS241" s="238" t="str">
        <f t="shared" si="971"/>
        <v/>
      </c>
      <c r="BT241" s="239" t="str">
        <f>$AY241*Assembly!Y$4+$AZ241*Assembly!Y$5+$BA241*Assembly!Y$6+$BB241*Assembly!Y$7+$BC241*Assembly!Y$8+$BD241*Assembly!Y$9+$BE241*Assembly!Y$10+$BF241*Assembly!Y$11+$BG241*Assembly!Y$12+$BH241*Assembly!Y$13+$BI241*Assembly!Y$14+$BJ241*Assembly!Y$15+$BK241*Assembly!Y$16+$BL241*Assembly!Y$17+$BM241*Assembly!Y$18+$BN241*Assembly!Y$19+$BO241*Assembly!Y$20+$BP241*Assembly!Y$21+$BQ241*Assembly!Y$22+$BR241*Assembly!Y$23+$BS241*Assembly!Y$24</f>
        <v>20</v>
      </c>
      <c r="BU241" s="225" t="str">
        <f t="shared" si="8"/>
        <v>160</v>
      </c>
      <c r="BV241" s="225" t="str">
        <f>$AY241*Assembly!AC$4+$AZ241*Assembly!AC$5+$BA241*Assembly!AC$6+$BB241*Assembly!AC$7+$BC241*Assembly!AC$8+$BD241*Assembly!AC$9+$BE241*Assembly!AC$10+$BF241*Assembly!AC$11+$BG241*Assembly!AC$12+$BH241*Assembly!AC$13+$BI241*Assembly!AC$14+$BJ241*Assembly!AC$15+$BK241*Assembly!AC$16+$BL241*Assembly!AC$17+$BM241*Assembly!AC$18+$BN241*Assembly!AC$19+$BO241*Assembly!AC$20+$BP241*Assembly!AC$21+$BQ241*Assembly!AC$22+$BR241*Assembly!AC$23+$BS241*Assembly!AC$24</f>
        <v>100</v>
      </c>
      <c r="BW241" s="240" t="str">
        <f t="shared" si="9"/>
        <v>5.00</v>
      </c>
      <c r="BX241" s="241" t="str">
        <f t="shared" si="10"/>
        <v>800</v>
      </c>
      <c r="BY241" s="242" t="str">
        <f t="shared" si="11"/>
        <v>0.6</v>
      </c>
      <c r="BZ241" s="225"/>
      <c r="CA241" s="225" t="str">
        <f>$AY241*Assembly!X$4+$AZ241*Assembly!X$5+$BA241*Assembly!X$6+$BB241*Assembly!X$7+$BC241*Assembly!X$8+$BD241*Assembly!X$9+$BE241*Assembly!X$10+$BF241*Assembly!X$11+$BG241*Assembly!X$12+$BH241*Assembly!X$13+$BI241*Assembly!X$14+$BJ241*Assembly!X$15+$BK241*Assembly!X$16+$BL241*Assembly!X$17+$BM241*Assembly!X$18+$BN241*Assembly!X$19+$BO241*Assembly!X$20+$BP241*Assembly!X$21+$BQ241*Assembly!X$22+$BR241*Assembly!X$23+$BS241*Assembly!X$24</f>
        <v>1</v>
      </c>
      <c r="CB241" s="225" t="str">
        <f t="shared" si="12"/>
        <v>156</v>
      </c>
      <c r="CC241" s="223" t="str">
        <f t="shared" si="13"/>
        <v>0.0002</v>
      </c>
      <c r="CD241" s="243" t="str">
        <f>$AY241*Assembly!AB$4+$AZ241*Assembly!AB$5+$BA241*Assembly!AB$6+$BB241*Assembly!AB$7+$BC241*Assembly!AB$8+$BD241*Assembly!AB$9+$BE241*Assembly!AB$10+$BF241*Assembly!AB$11+$BG241*Assembly!AB$12+$BH241*Assembly!AB$13+$BI241*Assembly!AB$14+$BJ241*Assembly!AB$15+$BK241*Assembly!AB$16+$BL241*Assembly!AB$17+$BM241*Assembly!AB$18+$BN241*Assembly!AB$19+$BO241*Assembly!AB$20+$BP241*Assembly!AB$21+$BQ241*Assembly!AB$22+$BR241*Assembly!AB$23+$BS241*Assembly!AB$24</f>
        <v>3</v>
      </c>
      <c r="CE241" s="256" t="str">
        <f>$AY241*Assembly!M$4+$AZ241*Assembly!M$5+$BA241*Assembly!M$6+$BB241*Assembly!M$7+$BC241*Assembly!M$8+$BD241*Assembly!M$9+$BE241*Assembly!M$10+$BF241*Assembly!M$11+$BG241*Assembly!M$12+$BH241*Assembly!M$13+$BI241*Assembly!M$14+$BJ241*Assembly!M$15+$BK241*Assembly!M$16+$BL241*Assembly!M$17+$BM241*Assembly!M$18+$BN241*Assembly!M$19+$BO241*Assembly!M$20+$BP241*Assembly!M$21+$BQ241*Assembly!M$22+$BR241*Assembly!M$23+$BS241*Assembly!M$24</f>
        <v>21</v>
      </c>
      <c r="CF241" s="256" t="str">
        <f>$AY241*Assembly!N$4+$AZ241*Assembly!N$5+$BA241*Assembly!N$6+$BB241*Assembly!N$7+$BC241*Assembly!N$8+$BD241*Assembly!N$9+$BE241*Assembly!N$10+$BF241*Assembly!N$11+$BG241*Assembly!N$12+$BH241*Assembly!N$13+$BI241*Assembly!N$14+$BJ241*Assembly!N$15+$BK241*Assembly!N$16+$BL241*Assembly!N$17+$BM241*Assembly!N$18+$BN241*Assembly!N$19+$BO241*Assembly!N$20+$BP241*Assembly!N$21+$BQ241*Assembly!N$22+$BR241*Assembly!N$23+$BS241*Assembly!N$24</f>
        <v>0</v>
      </c>
      <c r="CG241" s="256" t="str">
        <f>$AY241*Assembly!O$4+$AZ241*Assembly!O$5+$BA241*Assembly!O$6+$BB241*Assembly!O$7+$BC241*Assembly!O$8+$BD241*Assembly!O$9+$BE241*Assembly!O$10+$BF241*Assembly!O$11+$BG241*Assembly!O$12+$BH241*Assembly!O$13+$BI241*Assembly!O$14+$BJ241*Assembly!O$15+$BK241*Assembly!O$16+$BL241*Assembly!O$17+$BM241*Assembly!O$18+$BN241*Assembly!O$19+$BO241*Assembly!O$20+$BP241*Assembly!O$21+$BQ241*Assembly!O$22+$BR241*Assembly!O$23+$BS241*Assembly!O$24</f>
        <v>0</v>
      </c>
      <c r="CH241" s="254" t="str">
        <f>$AY241*Assembly!P$4+$AZ241*Assembly!P$5+$BA241*Assembly!P$6+$BB241*Assembly!P$7+$BC241*Assembly!P$8+$BD241*Assembly!P$9+$BE241*Assembly!P$10+$BF241*Assembly!P$11+$BG241*Assembly!P$12+$BH241*Assembly!P$13+$BI241*Assembly!P$14+$BJ241*Assembly!P$15+$BK241*Assembly!P$16+$BL241*Assembly!P$17+$BM241*Assembly!P$18+$BN241*Assembly!P$19+$BO241*Assembly!P$20+$BP241*Assembly!P$21+$BQ241*Assembly!P$22+$BR241*Assembly!P$23+$BS241*Assembly!P$24</f>
        <v>0</v>
      </c>
      <c r="CI241" s="254" t="str">
        <f>$AY241*Assembly!Q$4+$AZ241*Assembly!Q$5+$BA241*Assembly!Q$6+$BB241*Assembly!Q$7+$BC241*Assembly!Q$8+$BD241*Assembly!Q$9+$BE241*Assembly!Q$10+$BF241*Assembly!Q$11+$BG241*Assembly!Q$12+$BH241*Assembly!Q$13+$BI241*Assembly!Q$14+$BJ241*Assembly!Q$15+$BK241*Assembly!Q$16+$BL241*Assembly!Q$17+$BM241*Assembly!Q$18+$BN241*Assembly!Q$19+$BO241*Assembly!Q$20+$BP241*Assembly!Q$21+$BQ241*Assembly!Q$22+$BR241*Assembly!Q$23+$BS241*Assembly!Q$24</f>
        <v>0</v>
      </c>
      <c r="CJ241" s="256" t="str">
        <f>$AY241*Assembly!R$4+$AZ241*Assembly!R$5+$BA241*Assembly!R$6+$BB241*Assembly!R$7+$BC241*Assembly!R$8+$BD241*Assembly!R$9+$BE241*Assembly!R$10+$BF241*Assembly!R$11+$BG241*Assembly!R$12+$BH241*Assembly!R$13+$BI241*Assembly!R$14+$BJ241*Assembly!R$15+$BK241*Assembly!R$16+$BL241*Assembly!R$17+$BM241*Assembly!R$18+$BN241*Assembly!R$19+$BO241*Assembly!R$20+$BP241*Assembly!R$21+$BQ241*Assembly!R$22+$BR241*Assembly!R$23+$BS241*Assembly!R$24</f>
        <v>0</v>
      </c>
      <c r="CK241" s="254" t="str">
        <f>$AY241*Assembly!S$4+$AZ241*Assembly!S$5+$BA241*Assembly!S$6+$BB241*Assembly!S$7+$BC241*Assembly!S$8+$BD241*Assembly!S$9+$BE241*Assembly!S$10+$BF241*Assembly!S$11+$BG241*Assembly!S$12+$BH241*Assembly!S$13+$BI241*Assembly!S$14+$BJ241*Assembly!S$15+$BK241*Assembly!S$16+$BL241*Assembly!S$17+$BM241*Assembly!S$18+$BN241*Assembly!S$19+$BO241*Assembly!S$20+$BP241*Assembly!S$21+$BQ241*Assembly!S$22+$BR241*Assembly!S$23+$BS241*Assembly!S$24</f>
        <v>0</v>
      </c>
      <c r="CL241" s="254" t="str">
        <f>$AY241*Assembly!T$4+$AZ241*Assembly!T$5+$BA241*Assembly!T$6+$BB241*Assembly!T$7+$BC241*Assembly!T$8+$BD241*Assembly!T$9+$BE241*Assembly!T$10+$BF241*Assembly!T$11+$BG241*Assembly!T$12+$BH241*Assembly!T$13+$BI241*Assembly!T$14+$BJ241*Assembly!T$15+$BK241*Assembly!T$16+$BL241*Assembly!T$17+$BM241*Assembly!T$18+$BN241*Assembly!T$19+$BO241*Assembly!T$20+$BP241*Assembly!T$21+$BQ241*Assembly!T$22+$BR241*Assembly!T$23+$BS241*Assembly!T$24</f>
        <v>0</v>
      </c>
      <c r="CM241" s="254" t="str">
        <f>$AY241*Assembly!U$4+$AZ241*Assembly!U$5+$BA241*Assembly!U$6+$BB241*Assembly!U$7+$BC241*Assembly!U$8+$BD241*Assembly!U$9+$BE241*Assembly!U$10+$BF241*Assembly!U$11+$BG241*Assembly!U$12+$BH241*Assembly!U$13+$BI241*Assembly!U$14+$BJ241*Assembly!U$15+$BK241*Assembly!U$16+$BL241*Assembly!U$17+$BM241*Assembly!U$18+$BN241*Assembly!U$19+$BO241*Assembly!U$20+$BP241*Assembly!U$21+$BQ241*Assembly!U$22+$BR241*Assembly!U$23+$BS241*Assembly!U$24</f>
        <v>0</v>
      </c>
      <c r="CN241" s="256" t="str">
        <f>$AY241*Assembly!V$4+$AZ241*Assembly!V$5+$BA241*Assembly!V$6+$BB241*Assembly!V$7+$BC241*Assembly!V$8+$BD241*Assembly!V$9+$BE241*Assembly!V$10+$BF241*Assembly!V$11+$BG241*Assembly!V$12+$BH241*Assembly!V$13+$BI241*Assembly!V$14+$BJ241*Assembly!V$15+$BK241*Assembly!V$16+$BL241*Assembly!V$17+$BM241*Assembly!V$18+$BN241*Assembly!V$19+$BO241*Assembly!V$20+$BP241*Assembly!V$21+$BQ241*Assembly!V$22+$BR241*Assembly!V$23+$BS241*Assembly!V$24</f>
        <v>0</v>
      </c>
      <c r="CO241" s="256" t="str">
        <f>CE241*Refining!$F$3</f>
        <v>38</v>
      </c>
      <c r="CP241" s="256" t="str">
        <f>CF241*Refining!$F$4</f>
        <v>0</v>
      </c>
      <c r="CQ241" s="256" t="str">
        <f>CG241*Refining!$F$5</f>
        <v>0</v>
      </c>
      <c r="CR241" s="256" t="str">
        <f>CH241*Refining!$F$6</f>
        <v>0</v>
      </c>
      <c r="CS241" s="256" t="str">
        <f>CI241*Refining!$F$7</f>
        <v>0</v>
      </c>
      <c r="CT241" s="256" t="str">
        <f>CJ241*Refining!$F$8</f>
        <v>0</v>
      </c>
      <c r="CU241" s="256" t="str">
        <f>CK241*Refining!$F$9</f>
        <v>0</v>
      </c>
      <c r="CV241" s="256" t="str">
        <f>CL241*Refining!$F$10</f>
        <v>0</v>
      </c>
      <c r="CW241" s="256" t="str">
        <f>CM241*Refining!$F$11</f>
        <v>0</v>
      </c>
      <c r="CX241" s="256" t="str">
        <f>CN241*Refining!$F$12</f>
        <v>0</v>
      </c>
      <c r="CY241" s="248" t="str">
        <f t="shared" ref="CY241:DR241" si="972">IF(CE241 = 0, "", CE241)</f>
        <v>21</v>
      </c>
      <c r="CZ241" s="245" t="str">
        <f t="shared" si="972"/>
        <v/>
      </c>
      <c r="DA241" s="245" t="str">
        <f t="shared" si="972"/>
        <v/>
      </c>
      <c r="DB241" s="245" t="str">
        <f t="shared" si="972"/>
        <v/>
      </c>
      <c r="DC241" s="245" t="str">
        <f t="shared" si="972"/>
        <v/>
      </c>
      <c r="DD241" s="245" t="str">
        <f t="shared" si="972"/>
        <v/>
      </c>
      <c r="DE241" s="245" t="str">
        <f t="shared" si="972"/>
        <v/>
      </c>
      <c r="DF241" s="245" t="str">
        <f t="shared" si="972"/>
        <v/>
      </c>
      <c r="DG241" s="245" t="str">
        <f t="shared" si="972"/>
        <v/>
      </c>
      <c r="DH241" s="246" t="str">
        <f t="shared" si="972"/>
        <v/>
      </c>
      <c r="DI241" s="248" t="str">
        <f t="shared" si="972"/>
        <v>38</v>
      </c>
      <c r="DJ241" s="245" t="str">
        <f t="shared" si="972"/>
        <v/>
      </c>
      <c r="DK241" s="245" t="str">
        <f t="shared" si="972"/>
        <v/>
      </c>
      <c r="DL241" s="245" t="str">
        <f t="shared" si="972"/>
        <v/>
      </c>
      <c r="DM241" s="245" t="str">
        <f t="shared" si="972"/>
        <v/>
      </c>
      <c r="DN241" s="245" t="str">
        <f t="shared" si="972"/>
        <v/>
      </c>
      <c r="DO241" s="245" t="str">
        <f t="shared" si="972"/>
        <v/>
      </c>
      <c r="DP241" s="245" t="str">
        <f t="shared" si="972"/>
        <v/>
      </c>
      <c r="DQ241" s="245" t="str">
        <f t="shared" si="972"/>
        <v/>
      </c>
      <c r="DR241" s="246" t="str">
        <f t="shared" si="972"/>
        <v/>
      </c>
      <c r="DS241" s="248" t="str">
        <f t="shared" si="15"/>
        <v>21</v>
      </c>
      <c r="DT241" s="249" t="str">
        <f t="shared" si="16"/>
        <v>38</v>
      </c>
      <c r="DU241" s="225" t="str">
        <f>CY241*'Ores &amp; Ingots'!$C$3+CZ241*'Ores &amp; Ingots'!$C$4+DA241*'Ores &amp; Ingots'!$C$5+DB241*'Ores &amp; Ingots'!$C$6+DC241*'Ores &amp; Ingots'!$C$7+DD241*'Ores &amp; Ingots'!$C$8+DE241*'Ores &amp; Ingots'!$C$9+DF241*'Ores &amp; Ingots'!$C$10+DG241*'Ores &amp; Ingots'!$C$11+DH241*'Ores &amp; Ingots'!$C$12</f>
        <v>3</v>
      </c>
      <c r="DV241" s="225" t="str">
        <f>DI241*'Ores &amp; Ingots'!$B$3+DJ241*'Ores &amp; Ingots'!$B$4+DK241*'Ores &amp; Ingots'!$B$5+DL241*'Ores &amp; Ingots'!$B$6+DM241*'Ores &amp; Ingots'!$B$7+DN241*'Ores &amp; Ingots'!$B$8+DO241*'Ores &amp; Ingots'!$B$9+DP241*'Ores &amp; Ingots'!$B$10+DQ241*'Ores &amp; Ingots'!$B$11+DR241*'Ores &amp; Ingots'!$B$12</f>
        <v>14</v>
      </c>
      <c r="DW241" s="249" t="str">
        <f>CY241*Refining!$G$3+CZ241*Refining!$G$4+DA241*Refining!$G$5+DB241*Refining!$G$6+DC241*Refining!$G$7+DD241*Refining!$G$8+DE241*Refining!$G$9+DF241*Refining!$G$10+DG241*Refining!$G$11+DH241*Refining!$G$12</f>
        <v>1</v>
      </c>
      <c r="DX241" s="249" t="str">
        <f t="shared" si="17"/>
        <v>224</v>
      </c>
      <c r="DY241" s="250" t="str">
        <f t="shared" si="18"/>
        <v>0.0002</v>
      </c>
      <c r="DZ241" s="248" t="str">
        <f t="shared" si="19"/>
        <v>7</v>
      </c>
      <c r="EA241" s="251" t="str">
        <f t="shared" ref="EA241:EB241" si="973">DZ241/60</f>
        <v>0.1</v>
      </c>
      <c r="EB241" s="251" t="str">
        <f t="shared" si="973"/>
        <v>0.0</v>
      </c>
      <c r="EC241" s="543" t="str">
        <f t="shared" si="21"/>
        <v>0.00</v>
      </c>
      <c r="ED241" s="248" t="str">
        <f t="shared" si="22"/>
        <v>380</v>
      </c>
      <c r="EE241" s="251" t="str">
        <f t="shared" ref="EE241:EF241" si="974">ED241/1000</f>
        <v>0.4</v>
      </c>
      <c r="EF241" s="252" t="str">
        <f t="shared" si="974"/>
        <v>0.00</v>
      </c>
      <c r="EG241" s="544" t="str">
        <f t="shared" si="24"/>
        <v>0.0004</v>
      </c>
      <c r="EH241" s="225" t="s">
        <v>12</v>
      </c>
    </row>
    <row r="242" hidden="1">
      <c r="A242" s="33"/>
      <c r="B242" s="336" t="s">
        <v>1052</v>
      </c>
      <c r="C242" s="227" t="s">
        <v>885</v>
      </c>
      <c r="D242" s="227">
        <v>1.0</v>
      </c>
      <c r="E242" s="227">
        <v>1.0</v>
      </c>
      <c r="F242" s="227">
        <v>1.0</v>
      </c>
      <c r="G242" s="228" t="str">
        <f t="shared" si="5"/>
        <v>0.1</v>
      </c>
      <c r="H242" s="229">
        <v>8.0</v>
      </c>
      <c r="I242" s="229">
        <v>20.0</v>
      </c>
      <c r="J242" s="229" t="str">
        <f>H242/Main!$D$9</f>
        <v>8</v>
      </c>
      <c r="K242" s="229" t="str">
        <f>I242/Main!$D$10</f>
        <v>20</v>
      </c>
      <c r="L242" s="229" t="str">
        <f t="shared" si="6"/>
        <v>2.5</v>
      </c>
      <c r="M242" s="229">
        <v>1.0</v>
      </c>
      <c r="N242" s="230"/>
      <c r="O242" s="230"/>
      <c r="P242" s="230"/>
      <c r="Q242" s="231"/>
      <c r="R242" s="230"/>
      <c r="S242" s="232"/>
      <c r="T242" s="232"/>
      <c r="U242" s="230"/>
      <c r="V242" s="230"/>
      <c r="W242" s="232"/>
      <c r="X242" s="232"/>
      <c r="Y242" s="230"/>
      <c r="Z242" s="230"/>
      <c r="AA242" s="230"/>
      <c r="AB242" s="230"/>
      <c r="AC242" s="334"/>
      <c r="AD242" s="309">
        <v>1.0</v>
      </c>
      <c r="AE242" s="225">
        <v>0.0</v>
      </c>
      <c r="AF242" s="225">
        <v>0.0</v>
      </c>
      <c r="AG242" s="225">
        <v>0.0</v>
      </c>
      <c r="AH242" s="225">
        <v>0.0</v>
      </c>
      <c r="AI242" s="225">
        <v>0.0</v>
      </c>
      <c r="AJ242" s="225">
        <v>0.0</v>
      </c>
      <c r="AK242" s="225">
        <v>0.0</v>
      </c>
      <c r="AL242" s="225">
        <v>0.0</v>
      </c>
      <c r="AM242" s="225">
        <v>0.0</v>
      </c>
      <c r="AN242" s="225">
        <v>0.0</v>
      </c>
      <c r="AO242" s="225">
        <v>0.0</v>
      </c>
      <c r="AP242" s="225">
        <v>0.0</v>
      </c>
      <c r="AQ242" s="225">
        <v>0.0</v>
      </c>
      <c r="AR242" s="225">
        <v>0.0</v>
      </c>
      <c r="AS242" s="225">
        <v>0.0</v>
      </c>
      <c r="AT242" s="225">
        <v>0.0</v>
      </c>
      <c r="AU242" s="225">
        <v>0.0</v>
      </c>
      <c r="AV242" s="225">
        <v>0.0</v>
      </c>
      <c r="AW242" s="225">
        <v>0.0</v>
      </c>
      <c r="AX242" s="225">
        <v>0.0</v>
      </c>
      <c r="AY242" s="553" t="str">
        <f t="shared" ref="AY242:BS242" si="975">IF(AD242 = 0, "", AD242)</f>
        <v>1</v>
      </c>
      <c r="AZ242" s="227" t="str">
        <f t="shared" si="975"/>
        <v/>
      </c>
      <c r="BA242" s="227" t="str">
        <f t="shared" si="975"/>
        <v/>
      </c>
      <c r="BB242" s="227" t="str">
        <f t="shared" si="975"/>
        <v/>
      </c>
      <c r="BC242" s="227" t="str">
        <f t="shared" si="975"/>
        <v/>
      </c>
      <c r="BD242" s="227" t="str">
        <f t="shared" si="975"/>
        <v/>
      </c>
      <c r="BE242" s="227" t="str">
        <f t="shared" si="975"/>
        <v/>
      </c>
      <c r="BF242" s="227" t="str">
        <f t="shared" si="975"/>
        <v/>
      </c>
      <c r="BG242" s="227" t="str">
        <f t="shared" si="975"/>
        <v/>
      </c>
      <c r="BH242" s="227" t="str">
        <f t="shared" si="975"/>
        <v/>
      </c>
      <c r="BI242" s="227" t="str">
        <f t="shared" si="975"/>
        <v/>
      </c>
      <c r="BJ242" s="227" t="str">
        <f t="shared" si="975"/>
        <v/>
      </c>
      <c r="BK242" s="227" t="str">
        <f t="shared" si="975"/>
        <v/>
      </c>
      <c r="BL242" s="227" t="str">
        <f t="shared" si="975"/>
        <v/>
      </c>
      <c r="BM242" s="227" t="str">
        <f t="shared" si="975"/>
        <v/>
      </c>
      <c r="BN242" s="227" t="str">
        <f t="shared" si="975"/>
        <v/>
      </c>
      <c r="BO242" s="227" t="str">
        <f t="shared" si="975"/>
        <v/>
      </c>
      <c r="BP242" s="227" t="str">
        <f t="shared" si="975"/>
        <v/>
      </c>
      <c r="BQ242" s="227" t="str">
        <f t="shared" si="975"/>
        <v/>
      </c>
      <c r="BR242" s="227" t="str">
        <f t="shared" si="975"/>
        <v/>
      </c>
      <c r="BS242" s="238" t="str">
        <f t="shared" si="975"/>
        <v/>
      </c>
      <c r="BT242" s="239" t="str">
        <f>$AY242*Assembly!Y$4+$AZ242*Assembly!Y$5+$BA242*Assembly!Y$6+$BB242*Assembly!Y$7+$BC242*Assembly!Y$8+$BD242*Assembly!Y$9+$BE242*Assembly!Y$10+$BF242*Assembly!Y$11+$BG242*Assembly!Y$12+$BH242*Assembly!Y$13+$BI242*Assembly!Y$14+$BJ242*Assembly!Y$15+$BK242*Assembly!Y$16+$BL242*Assembly!Y$17+$BM242*Assembly!Y$18+$BN242*Assembly!Y$19+$BO242*Assembly!Y$20+$BP242*Assembly!Y$21+$BQ242*Assembly!Y$22+$BR242*Assembly!Y$23+$BS242*Assembly!Y$24</f>
        <v>20</v>
      </c>
      <c r="BU242" s="225" t="str">
        <f t="shared" si="8"/>
        <v>160</v>
      </c>
      <c r="BV242" s="225" t="str">
        <f>$AY242*Assembly!AC$4+$AZ242*Assembly!AC$5+$BA242*Assembly!AC$6+$BB242*Assembly!AC$7+$BC242*Assembly!AC$8+$BD242*Assembly!AC$9+$BE242*Assembly!AC$10+$BF242*Assembly!AC$11+$BG242*Assembly!AC$12+$BH242*Assembly!AC$13+$BI242*Assembly!AC$14+$BJ242*Assembly!AC$15+$BK242*Assembly!AC$16+$BL242*Assembly!AC$17+$BM242*Assembly!AC$18+$BN242*Assembly!AC$19+$BO242*Assembly!AC$20+$BP242*Assembly!AC$21+$BQ242*Assembly!AC$22+$BR242*Assembly!AC$23+$BS242*Assembly!AC$24</f>
        <v>100</v>
      </c>
      <c r="BW242" s="240" t="str">
        <f t="shared" si="9"/>
        <v>5.00</v>
      </c>
      <c r="BX242" s="241" t="str">
        <f t="shared" si="10"/>
        <v>800</v>
      </c>
      <c r="BY242" s="242" t="str">
        <f t="shared" si="11"/>
        <v>0.6</v>
      </c>
      <c r="BZ242" s="225"/>
      <c r="CA242" s="225" t="str">
        <f>$AY242*Assembly!X$4+$AZ242*Assembly!X$5+$BA242*Assembly!X$6+$BB242*Assembly!X$7+$BC242*Assembly!X$8+$BD242*Assembly!X$9+$BE242*Assembly!X$10+$BF242*Assembly!X$11+$BG242*Assembly!X$12+$BH242*Assembly!X$13+$BI242*Assembly!X$14+$BJ242*Assembly!X$15+$BK242*Assembly!X$16+$BL242*Assembly!X$17+$BM242*Assembly!X$18+$BN242*Assembly!X$19+$BO242*Assembly!X$20+$BP242*Assembly!X$21+$BQ242*Assembly!X$22+$BR242*Assembly!X$23+$BS242*Assembly!X$24</f>
        <v>1</v>
      </c>
      <c r="CB242" s="225" t="str">
        <f t="shared" si="12"/>
        <v>156</v>
      </c>
      <c r="CC242" s="223" t="str">
        <f t="shared" si="13"/>
        <v>0.0002</v>
      </c>
      <c r="CD242" s="243" t="str">
        <f>$AY242*Assembly!AB$4+$AZ242*Assembly!AB$5+$BA242*Assembly!AB$6+$BB242*Assembly!AB$7+$BC242*Assembly!AB$8+$BD242*Assembly!AB$9+$BE242*Assembly!AB$10+$BF242*Assembly!AB$11+$BG242*Assembly!AB$12+$BH242*Assembly!AB$13+$BI242*Assembly!AB$14+$BJ242*Assembly!AB$15+$BK242*Assembly!AB$16+$BL242*Assembly!AB$17+$BM242*Assembly!AB$18+$BN242*Assembly!AB$19+$BO242*Assembly!AB$20+$BP242*Assembly!AB$21+$BQ242*Assembly!AB$22+$BR242*Assembly!AB$23+$BS242*Assembly!AB$24</f>
        <v>3</v>
      </c>
      <c r="CE242" s="231" t="str">
        <f>$AY242*Assembly!M$4+$AZ242*Assembly!M$5+$BA242*Assembly!M$6+$BB242*Assembly!M$7+$BC242*Assembly!M$8+$BD242*Assembly!M$9+$BE242*Assembly!M$10+$BF242*Assembly!M$11+$BG242*Assembly!M$12+$BH242*Assembly!M$13+$BI242*Assembly!M$14+$BJ242*Assembly!M$15+$BK242*Assembly!M$16+$BL242*Assembly!M$17+$BM242*Assembly!M$18+$BN242*Assembly!M$19+$BO242*Assembly!M$20+$BP242*Assembly!M$21+$BQ242*Assembly!M$22+$BR242*Assembly!M$23+$BS242*Assembly!M$24</f>
        <v>21</v>
      </c>
      <c r="CF242" s="231" t="str">
        <f>$AY242*Assembly!N$4+$AZ242*Assembly!N$5+$BA242*Assembly!N$6+$BB242*Assembly!N$7+$BC242*Assembly!N$8+$BD242*Assembly!N$9+$BE242*Assembly!N$10+$BF242*Assembly!N$11+$BG242*Assembly!N$12+$BH242*Assembly!N$13+$BI242*Assembly!N$14+$BJ242*Assembly!N$15+$BK242*Assembly!N$16+$BL242*Assembly!N$17+$BM242*Assembly!N$18+$BN242*Assembly!N$19+$BO242*Assembly!N$20+$BP242*Assembly!N$21+$BQ242*Assembly!N$22+$BR242*Assembly!N$23+$BS242*Assembly!N$24</f>
        <v>0</v>
      </c>
      <c r="CG242" s="231" t="str">
        <f>$AY242*Assembly!O$4+$AZ242*Assembly!O$5+$BA242*Assembly!O$6+$BB242*Assembly!O$7+$BC242*Assembly!O$8+$BD242*Assembly!O$9+$BE242*Assembly!O$10+$BF242*Assembly!O$11+$BG242*Assembly!O$12+$BH242*Assembly!O$13+$BI242*Assembly!O$14+$BJ242*Assembly!O$15+$BK242*Assembly!O$16+$BL242*Assembly!O$17+$BM242*Assembly!O$18+$BN242*Assembly!O$19+$BO242*Assembly!O$20+$BP242*Assembly!O$21+$BQ242*Assembly!O$22+$BR242*Assembly!O$23+$BS242*Assembly!O$24</f>
        <v>0</v>
      </c>
      <c r="CH242" s="229" t="str">
        <f>$AY242*Assembly!P$4+$AZ242*Assembly!P$5+$BA242*Assembly!P$6+$BB242*Assembly!P$7+$BC242*Assembly!P$8+$BD242*Assembly!P$9+$BE242*Assembly!P$10+$BF242*Assembly!P$11+$BG242*Assembly!P$12+$BH242*Assembly!P$13+$BI242*Assembly!P$14+$BJ242*Assembly!P$15+$BK242*Assembly!P$16+$BL242*Assembly!P$17+$BM242*Assembly!P$18+$BN242*Assembly!P$19+$BO242*Assembly!P$20+$BP242*Assembly!P$21+$BQ242*Assembly!P$22+$BR242*Assembly!P$23+$BS242*Assembly!P$24</f>
        <v>0</v>
      </c>
      <c r="CI242" s="229" t="str">
        <f>$AY242*Assembly!Q$4+$AZ242*Assembly!Q$5+$BA242*Assembly!Q$6+$BB242*Assembly!Q$7+$BC242*Assembly!Q$8+$BD242*Assembly!Q$9+$BE242*Assembly!Q$10+$BF242*Assembly!Q$11+$BG242*Assembly!Q$12+$BH242*Assembly!Q$13+$BI242*Assembly!Q$14+$BJ242*Assembly!Q$15+$BK242*Assembly!Q$16+$BL242*Assembly!Q$17+$BM242*Assembly!Q$18+$BN242*Assembly!Q$19+$BO242*Assembly!Q$20+$BP242*Assembly!Q$21+$BQ242*Assembly!Q$22+$BR242*Assembly!Q$23+$BS242*Assembly!Q$24</f>
        <v>0</v>
      </c>
      <c r="CJ242" s="231" t="str">
        <f>$AY242*Assembly!R$4+$AZ242*Assembly!R$5+$BA242*Assembly!R$6+$BB242*Assembly!R$7+$BC242*Assembly!R$8+$BD242*Assembly!R$9+$BE242*Assembly!R$10+$BF242*Assembly!R$11+$BG242*Assembly!R$12+$BH242*Assembly!R$13+$BI242*Assembly!R$14+$BJ242*Assembly!R$15+$BK242*Assembly!R$16+$BL242*Assembly!R$17+$BM242*Assembly!R$18+$BN242*Assembly!R$19+$BO242*Assembly!R$20+$BP242*Assembly!R$21+$BQ242*Assembly!R$22+$BR242*Assembly!R$23+$BS242*Assembly!R$24</f>
        <v>0</v>
      </c>
      <c r="CK242" s="229" t="str">
        <f>$AY242*Assembly!S$4+$AZ242*Assembly!S$5+$BA242*Assembly!S$6+$BB242*Assembly!S$7+$BC242*Assembly!S$8+$BD242*Assembly!S$9+$BE242*Assembly!S$10+$BF242*Assembly!S$11+$BG242*Assembly!S$12+$BH242*Assembly!S$13+$BI242*Assembly!S$14+$BJ242*Assembly!S$15+$BK242*Assembly!S$16+$BL242*Assembly!S$17+$BM242*Assembly!S$18+$BN242*Assembly!S$19+$BO242*Assembly!S$20+$BP242*Assembly!S$21+$BQ242*Assembly!S$22+$BR242*Assembly!S$23+$BS242*Assembly!S$24</f>
        <v>0</v>
      </c>
      <c r="CL242" s="229" t="str">
        <f>$AY242*Assembly!T$4+$AZ242*Assembly!T$5+$BA242*Assembly!T$6+$BB242*Assembly!T$7+$BC242*Assembly!T$8+$BD242*Assembly!T$9+$BE242*Assembly!T$10+$BF242*Assembly!T$11+$BG242*Assembly!T$12+$BH242*Assembly!T$13+$BI242*Assembly!T$14+$BJ242*Assembly!T$15+$BK242*Assembly!T$16+$BL242*Assembly!T$17+$BM242*Assembly!T$18+$BN242*Assembly!T$19+$BO242*Assembly!T$20+$BP242*Assembly!T$21+$BQ242*Assembly!T$22+$BR242*Assembly!T$23+$BS242*Assembly!T$24</f>
        <v>0</v>
      </c>
      <c r="CM242" s="229" t="str">
        <f>$AY242*Assembly!U$4+$AZ242*Assembly!U$5+$BA242*Assembly!U$6+$BB242*Assembly!U$7+$BC242*Assembly!U$8+$BD242*Assembly!U$9+$BE242*Assembly!U$10+$BF242*Assembly!U$11+$BG242*Assembly!U$12+$BH242*Assembly!U$13+$BI242*Assembly!U$14+$BJ242*Assembly!U$15+$BK242*Assembly!U$16+$BL242*Assembly!U$17+$BM242*Assembly!U$18+$BN242*Assembly!U$19+$BO242*Assembly!U$20+$BP242*Assembly!U$21+$BQ242*Assembly!U$22+$BR242*Assembly!U$23+$BS242*Assembly!U$24</f>
        <v>0</v>
      </c>
      <c r="CN242" s="231" t="str">
        <f>$AY242*Assembly!V$4+$AZ242*Assembly!V$5+$BA242*Assembly!V$6+$BB242*Assembly!V$7+$BC242*Assembly!V$8+$BD242*Assembly!V$9+$BE242*Assembly!V$10+$BF242*Assembly!V$11+$BG242*Assembly!V$12+$BH242*Assembly!V$13+$BI242*Assembly!V$14+$BJ242*Assembly!V$15+$BK242*Assembly!V$16+$BL242*Assembly!V$17+$BM242*Assembly!V$18+$BN242*Assembly!V$19+$BO242*Assembly!V$20+$BP242*Assembly!V$21+$BQ242*Assembly!V$22+$BR242*Assembly!V$23+$BS242*Assembly!V$24</f>
        <v>0</v>
      </c>
      <c r="CO242" s="231" t="str">
        <f>CE242*Refining!$F$3</f>
        <v>38</v>
      </c>
      <c r="CP242" s="231" t="str">
        <f>CF242*Refining!$F$4</f>
        <v>0</v>
      </c>
      <c r="CQ242" s="231" t="str">
        <f>CG242*Refining!$F$5</f>
        <v>0</v>
      </c>
      <c r="CR242" s="231" t="str">
        <f>CH242*Refining!$F$6</f>
        <v>0</v>
      </c>
      <c r="CS242" s="231" t="str">
        <f>CI242*Refining!$F$7</f>
        <v>0</v>
      </c>
      <c r="CT242" s="231" t="str">
        <f>CJ242*Refining!$F$8</f>
        <v>0</v>
      </c>
      <c r="CU242" s="231" t="str">
        <f>CK242*Refining!$F$9</f>
        <v>0</v>
      </c>
      <c r="CV242" s="231" t="str">
        <f>CL242*Refining!$F$10</f>
        <v>0</v>
      </c>
      <c r="CW242" s="231" t="str">
        <f>CM242*Refining!$F$11</f>
        <v>0</v>
      </c>
      <c r="CX242" s="231" t="str">
        <f>CN242*Refining!$F$12</f>
        <v>0</v>
      </c>
      <c r="CY242" s="248" t="str">
        <f t="shared" ref="CY242:DR242" si="976">IF(CE242 = 0, "", CE242)</f>
        <v>21</v>
      </c>
      <c r="CZ242" s="245" t="str">
        <f t="shared" si="976"/>
        <v/>
      </c>
      <c r="DA242" s="245" t="str">
        <f t="shared" si="976"/>
        <v/>
      </c>
      <c r="DB242" s="245" t="str">
        <f t="shared" si="976"/>
        <v/>
      </c>
      <c r="DC242" s="245" t="str">
        <f t="shared" si="976"/>
        <v/>
      </c>
      <c r="DD242" s="245" t="str">
        <f t="shared" si="976"/>
        <v/>
      </c>
      <c r="DE242" s="245" t="str">
        <f t="shared" si="976"/>
        <v/>
      </c>
      <c r="DF242" s="245" t="str">
        <f t="shared" si="976"/>
        <v/>
      </c>
      <c r="DG242" s="245" t="str">
        <f t="shared" si="976"/>
        <v/>
      </c>
      <c r="DH242" s="246" t="str">
        <f t="shared" si="976"/>
        <v/>
      </c>
      <c r="DI242" s="248" t="str">
        <f t="shared" si="976"/>
        <v>38</v>
      </c>
      <c r="DJ242" s="245" t="str">
        <f t="shared" si="976"/>
        <v/>
      </c>
      <c r="DK242" s="245" t="str">
        <f t="shared" si="976"/>
        <v/>
      </c>
      <c r="DL242" s="245" t="str">
        <f t="shared" si="976"/>
        <v/>
      </c>
      <c r="DM242" s="245" t="str">
        <f t="shared" si="976"/>
        <v/>
      </c>
      <c r="DN242" s="245" t="str">
        <f t="shared" si="976"/>
        <v/>
      </c>
      <c r="DO242" s="245" t="str">
        <f t="shared" si="976"/>
        <v/>
      </c>
      <c r="DP242" s="245" t="str">
        <f t="shared" si="976"/>
        <v/>
      </c>
      <c r="DQ242" s="245" t="str">
        <f t="shared" si="976"/>
        <v/>
      </c>
      <c r="DR242" s="246" t="str">
        <f t="shared" si="976"/>
        <v/>
      </c>
      <c r="DS242" s="248" t="str">
        <f t="shared" si="15"/>
        <v>21</v>
      </c>
      <c r="DT242" s="249" t="str">
        <f t="shared" si="16"/>
        <v>38</v>
      </c>
      <c r="DU242" s="225" t="str">
        <f>CY242*'Ores &amp; Ingots'!$C$3+CZ242*'Ores &amp; Ingots'!$C$4+DA242*'Ores &amp; Ingots'!$C$5+DB242*'Ores &amp; Ingots'!$C$6+DC242*'Ores &amp; Ingots'!$C$7+DD242*'Ores &amp; Ingots'!$C$8+DE242*'Ores &amp; Ingots'!$C$9+DF242*'Ores &amp; Ingots'!$C$10+DG242*'Ores &amp; Ingots'!$C$11+DH242*'Ores &amp; Ingots'!$C$12</f>
        <v>3</v>
      </c>
      <c r="DV242" s="225" t="str">
        <f>DI242*'Ores &amp; Ingots'!$B$3+DJ242*'Ores &amp; Ingots'!$B$4+DK242*'Ores &amp; Ingots'!$B$5+DL242*'Ores &amp; Ingots'!$B$6+DM242*'Ores &amp; Ingots'!$B$7+DN242*'Ores &amp; Ingots'!$B$8+DO242*'Ores &amp; Ingots'!$B$9+DP242*'Ores &amp; Ingots'!$B$10+DQ242*'Ores &amp; Ingots'!$B$11+DR242*'Ores &amp; Ingots'!$B$12</f>
        <v>14</v>
      </c>
      <c r="DW242" s="249" t="str">
        <f>CY242*Refining!$G$3+CZ242*Refining!$G$4+DA242*Refining!$G$5+DB242*Refining!$G$6+DC242*Refining!$G$7+DD242*Refining!$G$8+DE242*Refining!$G$9+DF242*Refining!$G$10+DG242*Refining!$G$11+DH242*Refining!$G$12</f>
        <v>1</v>
      </c>
      <c r="DX242" s="249" t="str">
        <f t="shared" si="17"/>
        <v>224</v>
      </c>
      <c r="DY242" s="250" t="str">
        <f t="shared" si="18"/>
        <v>0.0002</v>
      </c>
      <c r="DZ242" s="248" t="str">
        <f t="shared" si="19"/>
        <v>10</v>
      </c>
      <c r="EA242" s="251" t="str">
        <f t="shared" ref="EA242:EB242" si="977">DZ242/60</f>
        <v>0.2</v>
      </c>
      <c r="EB242" s="251" t="str">
        <f t="shared" si="977"/>
        <v>0.0</v>
      </c>
      <c r="EC242" s="543" t="str">
        <f t="shared" si="21"/>
        <v>0.00</v>
      </c>
      <c r="ED242" s="248" t="str">
        <f t="shared" si="22"/>
        <v>380</v>
      </c>
      <c r="EE242" s="251" t="str">
        <f t="shared" ref="EE242:EF242" si="978">ED242/1000</f>
        <v>0.4</v>
      </c>
      <c r="EF242" s="252" t="str">
        <f t="shared" si="978"/>
        <v>0.00</v>
      </c>
      <c r="EG242" s="544" t="str">
        <f t="shared" si="24"/>
        <v>0.0004</v>
      </c>
      <c r="EH242" s="225" t="s">
        <v>12</v>
      </c>
    </row>
    <row r="243" hidden="1">
      <c r="A243" s="33"/>
      <c r="B243" s="336" t="s">
        <v>1053</v>
      </c>
      <c r="C243" s="227" t="s">
        <v>885</v>
      </c>
      <c r="D243" s="227">
        <v>1.0</v>
      </c>
      <c r="E243" s="227">
        <v>1.0</v>
      </c>
      <c r="F243" s="227">
        <v>1.0</v>
      </c>
      <c r="G243" s="253" t="str">
        <f t="shared" si="5"/>
        <v>0.1</v>
      </c>
      <c r="H243" s="254">
        <v>5.0</v>
      </c>
      <c r="I243" s="254">
        <v>12.5</v>
      </c>
      <c r="J243" s="254" t="str">
        <f>H243/Main!$D$9</f>
        <v>5</v>
      </c>
      <c r="K243" s="254" t="str">
        <f>I243/Main!$D$10</f>
        <v>12.5</v>
      </c>
      <c r="L243" s="254" t="str">
        <f t="shared" si="6"/>
        <v>2.5</v>
      </c>
      <c r="M243" s="254">
        <v>1.0</v>
      </c>
      <c r="N243" s="255"/>
      <c r="O243" s="255"/>
      <c r="P243" s="255"/>
      <c r="Q243" s="256"/>
      <c r="R243" s="255"/>
      <c r="S243" s="257"/>
      <c r="T243" s="257"/>
      <c r="U243" s="255"/>
      <c r="V243" s="255"/>
      <c r="W243" s="350"/>
      <c r="X243" s="257"/>
      <c r="Y243" s="255"/>
      <c r="Z243" s="255"/>
      <c r="AA243" s="255"/>
      <c r="AB243" s="255"/>
      <c r="AC243" s="351"/>
      <c r="AD243" s="309">
        <v>1.0</v>
      </c>
      <c r="AE243" s="225">
        <v>0.0</v>
      </c>
      <c r="AF243" s="225">
        <v>0.0</v>
      </c>
      <c r="AG243" s="225">
        <v>0.0</v>
      </c>
      <c r="AH243" s="225">
        <v>0.0</v>
      </c>
      <c r="AI243" s="225">
        <v>0.0</v>
      </c>
      <c r="AJ243" s="225">
        <v>0.0</v>
      </c>
      <c r="AK243" s="225">
        <v>0.0</v>
      </c>
      <c r="AL243" s="225">
        <v>0.0</v>
      </c>
      <c r="AM243" s="225">
        <v>0.0</v>
      </c>
      <c r="AN243" s="225">
        <v>0.0</v>
      </c>
      <c r="AO243" s="225">
        <v>0.0</v>
      </c>
      <c r="AP243" s="225">
        <v>0.0</v>
      </c>
      <c r="AQ243" s="225">
        <v>0.0</v>
      </c>
      <c r="AR243" s="225">
        <v>0.0</v>
      </c>
      <c r="AS243" s="225">
        <v>0.0</v>
      </c>
      <c r="AT243" s="225">
        <v>0.0</v>
      </c>
      <c r="AU243" s="225">
        <v>0.0</v>
      </c>
      <c r="AV243" s="225">
        <v>0.0</v>
      </c>
      <c r="AW243" s="225">
        <v>0.0</v>
      </c>
      <c r="AX243" s="225">
        <v>0.0</v>
      </c>
      <c r="AY243" s="553" t="str">
        <f t="shared" ref="AY243:BS243" si="979">IF(AD243 = 0, "", AD243)</f>
        <v>1</v>
      </c>
      <c r="AZ243" s="227" t="str">
        <f t="shared" si="979"/>
        <v/>
      </c>
      <c r="BA243" s="227" t="str">
        <f t="shared" si="979"/>
        <v/>
      </c>
      <c r="BB243" s="227" t="str">
        <f t="shared" si="979"/>
        <v/>
      </c>
      <c r="BC243" s="227" t="str">
        <f t="shared" si="979"/>
        <v/>
      </c>
      <c r="BD243" s="227" t="str">
        <f t="shared" si="979"/>
        <v/>
      </c>
      <c r="BE243" s="227" t="str">
        <f t="shared" si="979"/>
        <v/>
      </c>
      <c r="BF243" s="227" t="str">
        <f t="shared" si="979"/>
        <v/>
      </c>
      <c r="BG243" s="227" t="str">
        <f t="shared" si="979"/>
        <v/>
      </c>
      <c r="BH243" s="227" t="str">
        <f t="shared" si="979"/>
        <v/>
      </c>
      <c r="BI243" s="227" t="str">
        <f t="shared" si="979"/>
        <v/>
      </c>
      <c r="BJ243" s="227" t="str">
        <f t="shared" si="979"/>
        <v/>
      </c>
      <c r="BK243" s="227" t="str">
        <f t="shared" si="979"/>
        <v/>
      </c>
      <c r="BL243" s="227" t="str">
        <f t="shared" si="979"/>
        <v/>
      </c>
      <c r="BM243" s="227" t="str">
        <f t="shared" si="979"/>
        <v/>
      </c>
      <c r="BN243" s="227" t="str">
        <f t="shared" si="979"/>
        <v/>
      </c>
      <c r="BO243" s="227" t="str">
        <f t="shared" si="979"/>
        <v/>
      </c>
      <c r="BP243" s="227" t="str">
        <f t="shared" si="979"/>
        <v/>
      </c>
      <c r="BQ243" s="227" t="str">
        <f t="shared" si="979"/>
        <v/>
      </c>
      <c r="BR243" s="227" t="str">
        <f t="shared" si="979"/>
        <v/>
      </c>
      <c r="BS243" s="238" t="str">
        <f t="shared" si="979"/>
        <v/>
      </c>
      <c r="BT243" s="239" t="str">
        <f>$AY243*Assembly!Y$4+$AZ243*Assembly!Y$5+$BA243*Assembly!Y$6+$BB243*Assembly!Y$7+$BC243*Assembly!Y$8+$BD243*Assembly!Y$9+$BE243*Assembly!Y$10+$BF243*Assembly!Y$11+$BG243*Assembly!Y$12+$BH243*Assembly!Y$13+$BI243*Assembly!Y$14+$BJ243*Assembly!Y$15+$BK243*Assembly!Y$16+$BL243*Assembly!Y$17+$BM243*Assembly!Y$18+$BN243*Assembly!Y$19+$BO243*Assembly!Y$20+$BP243*Assembly!Y$21+$BQ243*Assembly!Y$22+$BR243*Assembly!Y$23+$BS243*Assembly!Y$24</f>
        <v>20</v>
      </c>
      <c r="BU243" s="225" t="str">
        <f t="shared" si="8"/>
        <v>160</v>
      </c>
      <c r="BV243" s="225" t="str">
        <f>$AY243*Assembly!AC$4+$AZ243*Assembly!AC$5+$BA243*Assembly!AC$6+$BB243*Assembly!AC$7+$BC243*Assembly!AC$8+$BD243*Assembly!AC$9+$BE243*Assembly!AC$10+$BF243*Assembly!AC$11+$BG243*Assembly!AC$12+$BH243*Assembly!AC$13+$BI243*Assembly!AC$14+$BJ243*Assembly!AC$15+$BK243*Assembly!AC$16+$BL243*Assembly!AC$17+$BM243*Assembly!AC$18+$BN243*Assembly!AC$19+$BO243*Assembly!AC$20+$BP243*Assembly!AC$21+$BQ243*Assembly!AC$22+$BR243*Assembly!AC$23+$BS243*Assembly!AC$24</f>
        <v>100</v>
      </c>
      <c r="BW243" s="240" t="str">
        <f t="shared" si="9"/>
        <v>5.00</v>
      </c>
      <c r="BX243" s="241" t="str">
        <f t="shared" si="10"/>
        <v>800</v>
      </c>
      <c r="BY243" s="242" t="str">
        <f t="shared" si="11"/>
        <v>0.6</v>
      </c>
      <c r="BZ243" s="225"/>
      <c r="CA243" s="225" t="str">
        <f>$AY243*Assembly!X$4+$AZ243*Assembly!X$5+$BA243*Assembly!X$6+$BB243*Assembly!X$7+$BC243*Assembly!X$8+$BD243*Assembly!X$9+$BE243*Assembly!X$10+$BF243*Assembly!X$11+$BG243*Assembly!X$12+$BH243*Assembly!X$13+$BI243*Assembly!X$14+$BJ243*Assembly!X$15+$BK243*Assembly!X$16+$BL243*Assembly!X$17+$BM243*Assembly!X$18+$BN243*Assembly!X$19+$BO243*Assembly!X$20+$BP243*Assembly!X$21+$BQ243*Assembly!X$22+$BR243*Assembly!X$23+$BS243*Assembly!X$24</f>
        <v>1</v>
      </c>
      <c r="CB243" s="225" t="str">
        <f t="shared" si="12"/>
        <v>156</v>
      </c>
      <c r="CC243" s="223" t="str">
        <f t="shared" si="13"/>
        <v>0.0002</v>
      </c>
      <c r="CD243" s="243" t="str">
        <f>$AY243*Assembly!AB$4+$AZ243*Assembly!AB$5+$BA243*Assembly!AB$6+$BB243*Assembly!AB$7+$BC243*Assembly!AB$8+$BD243*Assembly!AB$9+$BE243*Assembly!AB$10+$BF243*Assembly!AB$11+$BG243*Assembly!AB$12+$BH243*Assembly!AB$13+$BI243*Assembly!AB$14+$BJ243*Assembly!AB$15+$BK243*Assembly!AB$16+$BL243*Assembly!AB$17+$BM243*Assembly!AB$18+$BN243*Assembly!AB$19+$BO243*Assembly!AB$20+$BP243*Assembly!AB$21+$BQ243*Assembly!AB$22+$BR243*Assembly!AB$23+$BS243*Assembly!AB$24</f>
        <v>3</v>
      </c>
      <c r="CE243" s="256" t="str">
        <f>$AY243*Assembly!M$4+$AZ243*Assembly!M$5+$BA243*Assembly!M$6+$BB243*Assembly!M$7+$BC243*Assembly!M$8+$BD243*Assembly!M$9+$BE243*Assembly!M$10+$BF243*Assembly!M$11+$BG243*Assembly!M$12+$BH243*Assembly!M$13+$BI243*Assembly!M$14+$BJ243*Assembly!M$15+$BK243*Assembly!M$16+$BL243*Assembly!M$17+$BM243*Assembly!M$18+$BN243*Assembly!M$19+$BO243*Assembly!M$20+$BP243*Assembly!M$21+$BQ243*Assembly!M$22+$BR243*Assembly!M$23+$BS243*Assembly!M$24</f>
        <v>21</v>
      </c>
      <c r="CF243" s="256" t="str">
        <f>$AY243*Assembly!N$4+$AZ243*Assembly!N$5+$BA243*Assembly!N$6+$BB243*Assembly!N$7+$BC243*Assembly!N$8+$BD243*Assembly!N$9+$BE243*Assembly!N$10+$BF243*Assembly!N$11+$BG243*Assembly!N$12+$BH243*Assembly!N$13+$BI243*Assembly!N$14+$BJ243*Assembly!N$15+$BK243*Assembly!N$16+$BL243*Assembly!N$17+$BM243*Assembly!N$18+$BN243*Assembly!N$19+$BO243*Assembly!N$20+$BP243*Assembly!N$21+$BQ243*Assembly!N$22+$BR243*Assembly!N$23+$BS243*Assembly!N$24</f>
        <v>0</v>
      </c>
      <c r="CG243" s="256" t="str">
        <f>$AY243*Assembly!O$4+$AZ243*Assembly!O$5+$BA243*Assembly!O$6+$BB243*Assembly!O$7+$BC243*Assembly!O$8+$BD243*Assembly!O$9+$BE243*Assembly!O$10+$BF243*Assembly!O$11+$BG243*Assembly!O$12+$BH243*Assembly!O$13+$BI243*Assembly!O$14+$BJ243*Assembly!O$15+$BK243*Assembly!O$16+$BL243*Assembly!O$17+$BM243*Assembly!O$18+$BN243*Assembly!O$19+$BO243*Assembly!O$20+$BP243*Assembly!O$21+$BQ243*Assembly!O$22+$BR243*Assembly!O$23+$BS243*Assembly!O$24</f>
        <v>0</v>
      </c>
      <c r="CH243" s="254" t="str">
        <f>$AY243*Assembly!P$4+$AZ243*Assembly!P$5+$BA243*Assembly!P$6+$BB243*Assembly!P$7+$BC243*Assembly!P$8+$BD243*Assembly!P$9+$BE243*Assembly!P$10+$BF243*Assembly!P$11+$BG243*Assembly!P$12+$BH243*Assembly!P$13+$BI243*Assembly!P$14+$BJ243*Assembly!P$15+$BK243*Assembly!P$16+$BL243*Assembly!P$17+$BM243*Assembly!P$18+$BN243*Assembly!P$19+$BO243*Assembly!P$20+$BP243*Assembly!P$21+$BQ243*Assembly!P$22+$BR243*Assembly!P$23+$BS243*Assembly!P$24</f>
        <v>0</v>
      </c>
      <c r="CI243" s="254" t="str">
        <f>$AY243*Assembly!Q$4+$AZ243*Assembly!Q$5+$BA243*Assembly!Q$6+$BB243*Assembly!Q$7+$BC243*Assembly!Q$8+$BD243*Assembly!Q$9+$BE243*Assembly!Q$10+$BF243*Assembly!Q$11+$BG243*Assembly!Q$12+$BH243*Assembly!Q$13+$BI243*Assembly!Q$14+$BJ243*Assembly!Q$15+$BK243*Assembly!Q$16+$BL243*Assembly!Q$17+$BM243*Assembly!Q$18+$BN243*Assembly!Q$19+$BO243*Assembly!Q$20+$BP243*Assembly!Q$21+$BQ243*Assembly!Q$22+$BR243*Assembly!Q$23+$BS243*Assembly!Q$24</f>
        <v>0</v>
      </c>
      <c r="CJ243" s="256" t="str">
        <f>$AY243*Assembly!R$4+$AZ243*Assembly!R$5+$BA243*Assembly!R$6+$BB243*Assembly!R$7+$BC243*Assembly!R$8+$BD243*Assembly!R$9+$BE243*Assembly!R$10+$BF243*Assembly!R$11+$BG243*Assembly!R$12+$BH243*Assembly!R$13+$BI243*Assembly!R$14+$BJ243*Assembly!R$15+$BK243*Assembly!R$16+$BL243*Assembly!R$17+$BM243*Assembly!R$18+$BN243*Assembly!R$19+$BO243*Assembly!R$20+$BP243*Assembly!R$21+$BQ243*Assembly!R$22+$BR243*Assembly!R$23+$BS243*Assembly!R$24</f>
        <v>0</v>
      </c>
      <c r="CK243" s="254" t="str">
        <f>$AY243*Assembly!S$4+$AZ243*Assembly!S$5+$BA243*Assembly!S$6+$BB243*Assembly!S$7+$BC243*Assembly!S$8+$BD243*Assembly!S$9+$BE243*Assembly!S$10+$BF243*Assembly!S$11+$BG243*Assembly!S$12+$BH243*Assembly!S$13+$BI243*Assembly!S$14+$BJ243*Assembly!S$15+$BK243*Assembly!S$16+$BL243*Assembly!S$17+$BM243*Assembly!S$18+$BN243*Assembly!S$19+$BO243*Assembly!S$20+$BP243*Assembly!S$21+$BQ243*Assembly!S$22+$BR243*Assembly!S$23+$BS243*Assembly!S$24</f>
        <v>0</v>
      </c>
      <c r="CL243" s="254" t="str">
        <f>$AY243*Assembly!T$4+$AZ243*Assembly!T$5+$BA243*Assembly!T$6+$BB243*Assembly!T$7+$BC243*Assembly!T$8+$BD243*Assembly!T$9+$BE243*Assembly!T$10+$BF243*Assembly!T$11+$BG243*Assembly!T$12+$BH243*Assembly!T$13+$BI243*Assembly!T$14+$BJ243*Assembly!T$15+$BK243*Assembly!T$16+$BL243*Assembly!T$17+$BM243*Assembly!T$18+$BN243*Assembly!T$19+$BO243*Assembly!T$20+$BP243*Assembly!T$21+$BQ243*Assembly!T$22+$BR243*Assembly!T$23+$BS243*Assembly!T$24</f>
        <v>0</v>
      </c>
      <c r="CM243" s="254" t="str">
        <f>$AY243*Assembly!U$4+$AZ243*Assembly!U$5+$BA243*Assembly!U$6+$BB243*Assembly!U$7+$BC243*Assembly!U$8+$BD243*Assembly!U$9+$BE243*Assembly!U$10+$BF243*Assembly!U$11+$BG243*Assembly!U$12+$BH243*Assembly!U$13+$BI243*Assembly!U$14+$BJ243*Assembly!U$15+$BK243*Assembly!U$16+$BL243*Assembly!U$17+$BM243*Assembly!U$18+$BN243*Assembly!U$19+$BO243*Assembly!U$20+$BP243*Assembly!U$21+$BQ243*Assembly!U$22+$BR243*Assembly!U$23+$BS243*Assembly!U$24</f>
        <v>0</v>
      </c>
      <c r="CN243" s="256" t="str">
        <f>$AY243*Assembly!V$4+$AZ243*Assembly!V$5+$BA243*Assembly!V$6+$BB243*Assembly!V$7+$BC243*Assembly!V$8+$BD243*Assembly!V$9+$BE243*Assembly!V$10+$BF243*Assembly!V$11+$BG243*Assembly!V$12+$BH243*Assembly!V$13+$BI243*Assembly!V$14+$BJ243*Assembly!V$15+$BK243*Assembly!V$16+$BL243*Assembly!V$17+$BM243*Assembly!V$18+$BN243*Assembly!V$19+$BO243*Assembly!V$20+$BP243*Assembly!V$21+$BQ243*Assembly!V$22+$BR243*Assembly!V$23+$BS243*Assembly!V$24</f>
        <v>0</v>
      </c>
      <c r="CO243" s="256" t="str">
        <f>CE243*Refining!$F$3</f>
        <v>38</v>
      </c>
      <c r="CP243" s="256" t="str">
        <f>CF243*Refining!$F$4</f>
        <v>0</v>
      </c>
      <c r="CQ243" s="256" t="str">
        <f>CG243*Refining!$F$5</f>
        <v>0</v>
      </c>
      <c r="CR243" s="256" t="str">
        <f>CH243*Refining!$F$6</f>
        <v>0</v>
      </c>
      <c r="CS243" s="256" t="str">
        <f>CI243*Refining!$F$7</f>
        <v>0</v>
      </c>
      <c r="CT243" s="256" t="str">
        <f>CJ243*Refining!$F$8</f>
        <v>0</v>
      </c>
      <c r="CU243" s="256" t="str">
        <f>CK243*Refining!$F$9</f>
        <v>0</v>
      </c>
      <c r="CV243" s="256" t="str">
        <f>CL243*Refining!$F$10</f>
        <v>0</v>
      </c>
      <c r="CW243" s="256" t="str">
        <f>CM243*Refining!$F$11</f>
        <v>0</v>
      </c>
      <c r="CX243" s="256" t="str">
        <f>CN243*Refining!$F$12</f>
        <v>0</v>
      </c>
      <c r="CY243" s="248" t="str">
        <f t="shared" ref="CY243:DR243" si="980">IF(CE243 = 0, "", CE243)</f>
        <v>21</v>
      </c>
      <c r="CZ243" s="245" t="str">
        <f t="shared" si="980"/>
        <v/>
      </c>
      <c r="DA243" s="245" t="str">
        <f t="shared" si="980"/>
        <v/>
      </c>
      <c r="DB243" s="245" t="str">
        <f t="shared" si="980"/>
        <v/>
      </c>
      <c r="DC243" s="245" t="str">
        <f t="shared" si="980"/>
        <v/>
      </c>
      <c r="DD243" s="245" t="str">
        <f t="shared" si="980"/>
        <v/>
      </c>
      <c r="DE243" s="245" t="str">
        <f t="shared" si="980"/>
        <v/>
      </c>
      <c r="DF243" s="245" t="str">
        <f t="shared" si="980"/>
        <v/>
      </c>
      <c r="DG243" s="245" t="str">
        <f t="shared" si="980"/>
        <v/>
      </c>
      <c r="DH243" s="246" t="str">
        <f t="shared" si="980"/>
        <v/>
      </c>
      <c r="DI243" s="248" t="str">
        <f t="shared" si="980"/>
        <v>38</v>
      </c>
      <c r="DJ243" s="245" t="str">
        <f t="shared" si="980"/>
        <v/>
      </c>
      <c r="DK243" s="245" t="str">
        <f t="shared" si="980"/>
        <v/>
      </c>
      <c r="DL243" s="245" t="str">
        <f t="shared" si="980"/>
        <v/>
      </c>
      <c r="DM243" s="245" t="str">
        <f t="shared" si="980"/>
        <v/>
      </c>
      <c r="DN243" s="245" t="str">
        <f t="shared" si="980"/>
        <v/>
      </c>
      <c r="DO243" s="245" t="str">
        <f t="shared" si="980"/>
        <v/>
      </c>
      <c r="DP243" s="245" t="str">
        <f t="shared" si="980"/>
        <v/>
      </c>
      <c r="DQ243" s="245" t="str">
        <f t="shared" si="980"/>
        <v/>
      </c>
      <c r="DR243" s="246" t="str">
        <f t="shared" si="980"/>
        <v/>
      </c>
      <c r="DS243" s="248" t="str">
        <f t="shared" si="15"/>
        <v>21</v>
      </c>
      <c r="DT243" s="249" t="str">
        <f t="shared" si="16"/>
        <v>38</v>
      </c>
      <c r="DU243" s="225" t="str">
        <f>CY243*'Ores &amp; Ingots'!$C$3+CZ243*'Ores &amp; Ingots'!$C$4+DA243*'Ores &amp; Ingots'!$C$5+DB243*'Ores &amp; Ingots'!$C$6+DC243*'Ores &amp; Ingots'!$C$7+DD243*'Ores &amp; Ingots'!$C$8+DE243*'Ores &amp; Ingots'!$C$9+DF243*'Ores &amp; Ingots'!$C$10+DG243*'Ores &amp; Ingots'!$C$11+DH243*'Ores &amp; Ingots'!$C$12</f>
        <v>3</v>
      </c>
      <c r="DV243" s="225" t="str">
        <f>DI243*'Ores &amp; Ingots'!$B$3+DJ243*'Ores &amp; Ingots'!$B$4+DK243*'Ores &amp; Ingots'!$B$5+DL243*'Ores &amp; Ingots'!$B$6+DM243*'Ores &amp; Ingots'!$B$7+DN243*'Ores &amp; Ingots'!$B$8+DO243*'Ores &amp; Ingots'!$B$9+DP243*'Ores &amp; Ingots'!$B$10+DQ243*'Ores &amp; Ingots'!$B$11+DR243*'Ores &amp; Ingots'!$B$12</f>
        <v>14</v>
      </c>
      <c r="DW243" s="249" t="str">
        <f>CY243*Refining!$G$3+CZ243*Refining!$G$4+DA243*Refining!$G$5+DB243*Refining!$G$6+DC243*Refining!$G$7+DD243*Refining!$G$8+DE243*Refining!$G$9+DF243*Refining!$G$10+DG243*Refining!$G$11+DH243*Refining!$G$12</f>
        <v>1</v>
      </c>
      <c r="DX243" s="249" t="str">
        <f t="shared" si="17"/>
        <v>224</v>
      </c>
      <c r="DY243" s="250" t="str">
        <f t="shared" si="18"/>
        <v>0.0002</v>
      </c>
      <c r="DZ243" s="248" t="str">
        <f t="shared" si="19"/>
        <v>7</v>
      </c>
      <c r="EA243" s="251" t="str">
        <f t="shared" ref="EA243:EB243" si="981">DZ243/60</f>
        <v>0.1</v>
      </c>
      <c r="EB243" s="251" t="str">
        <f t="shared" si="981"/>
        <v>0.0</v>
      </c>
      <c r="EC243" s="543" t="str">
        <f t="shared" si="21"/>
        <v>0.00</v>
      </c>
      <c r="ED243" s="248" t="str">
        <f t="shared" si="22"/>
        <v>380</v>
      </c>
      <c r="EE243" s="251" t="str">
        <f t="shared" ref="EE243:EF243" si="982">ED243/1000</f>
        <v>0.4</v>
      </c>
      <c r="EF243" s="252" t="str">
        <f t="shared" si="982"/>
        <v>0.00</v>
      </c>
      <c r="EG243" s="544" t="str">
        <f t="shared" si="24"/>
        <v>0.0004</v>
      </c>
      <c r="EH243" s="225" t="s">
        <v>12</v>
      </c>
    </row>
    <row r="244" hidden="1">
      <c r="A244" s="33"/>
      <c r="B244" s="226" t="s">
        <v>1054</v>
      </c>
      <c r="C244" s="227" t="s">
        <v>885</v>
      </c>
      <c r="D244" s="227">
        <v>1.0</v>
      </c>
      <c r="E244" s="227">
        <v>1.0</v>
      </c>
      <c r="F244" s="227">
        <v>1.0</v>
      </c>
      <c r="G244" s="228" t="str">
        <f t="shared" si="5"/>
        <v>0.1</v>
      </c>
      <c r="H244" s="229">
        <v>2.0</v>
      </c>
      <c r="I244" s="229">
        <v>5.0</v>
      </c>
      <c r="J244" s="229" t="str">
        <f>H244/Main!$D$9</f>
        <v>2</v>
      </c>
      <c r="K244" s="229" t="str">
        <f>I244/Main!$D$10</f>
        <v>5</v>
      </c>
      <c r="L244" s="229" t="str">
        <f t="shared" si="6"/>
        <v>2.5</v>
      </c>
      <c r="M244" s="229">
        <v>0.32</v>
      </c>
      <c r="N244" s="230"/>
      <c r="O244" s="230"/>
      <c r="P244" s="230"/>
      <c r="Q244" s="231"/>
      <c r="R244" s="230"/>
      <c r="S244" s="232"/>
      <c r="T244" s="232"/>
      <c r="U244" s="230"/>
      <c r="V244" s="230"/>
      <c r="W244" s="232"/>
      <c r="X244" s="232"/>
      <c r="Y244" s="230"/>
      <c r="Z244" s="230"/>
      <c r="AA244" s="230"/>
      <c r="AB244" s="230"/>
      <c r="AC244" s="334"/>
      <c r="AD244" s="309">
        <v>1.0</v>
      </c>
      <c r="AE244" s="225">
        <v>0.0</v>
      </c>
      <c r="AF244" s="225">
        <v>0.0</v>
      </c>
      <c r="AG244" s="225">
        <v>0.0</v>
      </c>
      <c r="AH244" s="225">
        <v>0.0</v>
      </c>
      <c r="AI244" s="225">
        <v>0.0</v>
      </c>
      <c r="AJ244" s="225">
        <v>0.0</v>
      </c>
      <c r="AK244" s="225">
        <v>0.0</v>
      </c>
      <c r="AL244" s="225">
        <v>0.0</v>
      </c>
      <c r="AM244" s="225">
        <v>0.0</v>
      </c>
      <c r="AN244" s="225">
        <v>0.0</v>
      </c>
      <c r="AO244" s="225">
        <v>0.0</v>
      </c>
      <c r="AP244" s="225">
        <v>0.0</v>
      </c>
      <c r="AQ244" s="225">
        <v>0.0</v>
      </c>
      <c r="AR244" s="225">
        <v>0.0</v>
      </c>
      <c r="AS244" s="225">
        <v>0.0</v>
      </c>
      <c r="AT244" s="225">
        <v>0.0</v>
      </c>
      <c r="AU244" s="225">
        <v>0.0</v>
      </c>
      <c r="AV244" s="225">
        <v>0.0</v>
      </c>
      <c r="AW244" s="225">
        <v>0.0</v>
      </c>
      <c r="AX244" s="225">
        <v>0.0</v>
      </c>
      <c r="AY244" s="553" t="str">
        <f t="shared" ref="AY244:BS244" si="983">IF(AD244 = 0, "", AD244)</f>
        <v>1</v>
      </c>
      <c r="AZ244" s="227" t="str">
        <f t="shared" si="983"/>
        <v/>
      </c>
      <c r="BA244" s="227" t="str">
        <f t="shared" si="983"/>
        <v/>
      </c>
      <c r="BB244" s="227" t="str">
        <f t="shared" si="983"/>
        <v/>
      </c>
      <c r="BC244" s="227" t="str">
        <f t="shared" si="983"/>
        <v/>
      </c>
      <c r="BD244" s="227" t="str">
        <f t="shared" si="983"/>
        <v/>
      </c>
      <c r="BE244" s="227" t="str">
        <f t="shared" si="983"/>
        <v/>
      </c>
      <c r="BF244" s="227" t="str">
        <f t="shared" si="983"/>
        <v/>
      </c>
      <c r="BG244" s="227" t="str">
        <f t="shared" si="983"/>
        <v/>
      </c>
      <c r="BH244" s="227" t="str">
        <f t="shared" si="983"/>
        <v/>
      </c>
      <c r="BI244" s="227" t="str">
        <f t="shared" si="983"/>
        <v/>
      </c>
      <c r="BJ244" s="227" t="str">
        <f t="shared" si="983"/>
        <v/>
      </c>
      <c r="BK244" s="227" t="str">
        <f t="shared" si="983"/>
        <v/>
      </c>
      <c r="BL244" s="227" t="str">
        <f t="shared" si="983"/>
        <v/>
      </c>
      <c r="BM244" s="227" t="str">
        <f t="shared" si="983"/>
        <v/>
      </c>
      <c r="BN244" s="227" t="str">
        <f t="shared" si="983"/>
        <v/>
      </c>
      <c r="BO244" s="227" t="str">
        <f t="shared" si="983"/>
        <v/>
      </c>
      <c r="BP244" s="227" t="str">
        <f t="shared" si="983"/>
        <v/>
      </c>
      <c r="BQ244" s="227" t="str">
        <f t="shared" si="983"/>
        <v/>
      </c>
      <c r="BR244" s="227" t="str">
        <f t="shared" si="983"/>
        <v/>
      </c>
      <c r="BS244" s="238" t="str">
        <f t="shared" si="983"/>
        <v/>
      </c>
      <c r="BT244" s="239" t="str">
        <f>$AY244*Assembly!Y$4+$AZ244*Assembly!Y$5+$BA244*Assembly!Y$6+$BB244*Assembly!Y$7+$BC244*Assembly!Y$8+$BD244*Assembly!Y$9+$BE244*Assembly!Y$10+$BF244*Assembly!Y$11+$BG244*Assembly!Y$12+$BH244*Assembly!Y$13+$BI244*Assembly!Y$14+$BJ244*Assembly!Y$15+$BK244*Assembly!Y$16+$BL244*Assembly!Y$17+$BM244*Assembly!Y$18+$BN244*Assembly!Y$19+$BO244*Assembly!Y$20+$BP244*Assembly!Y$21+$BQ244*Assembly!Y$22+$BR244*Assembly!Y$23+$BS244*Assembly!Y$24</f>
        <v>20</v>
      </c>
      <c r="BU244" s="225" t="str">
        <f t="shared" si="8"/>
        <v>160</v>
      </c>
      <c r="BV244" s="225" t="str">
        <f>$AY244*Assembly!AC$4+$AZ244*Assembly!AC$5+$BA244*Assembly!AC$6+$BB244*Assembly!AC$7+$BC244*Assembly!AC$8+$BD244*Assembly!AC$9+$BE244*Assembly!AC$10+$BF244*Assembly!AC$11+$BG244*Assembly!AC$12+$BH244*Assembly!AC$13+$BI244*Assembly!AC$14+$BJ244*Assembly!AC$15+$BK244*Assembly!AC$16+$BL244*Assembly!AC$17+$BM244*Assembly!AC$18+$BN244*Assembly!AC$19+$BO244*Assembly!AC$20+$BP244*Assembly!AC$21+$BQ244*Assembly!AC$22+$BR244*Assembly!AC$23+$BS244*Assembly!AC$24</f>
        <v>100</v>
      </c>
      <c r="BW244" s="240" t="str">
        <f t="shared" si="9"/>
        <v>5.00</v>
      </c>
      <c r="BX244" s="241" t="str">
        <f t="shared" si="10"/>
        <v>800</v>
      </c>
      <c r="BY244" s="242" t="str">
        <f t="shared" si="11"/>
        <v>0.6</v>
      </c>
      <c r="BZ244" s="225"/>
      <c r="CA244" s="225" t="str">
        <f>$AY244*Assembly!X$4+$AZ244*Assembly!X$5+$BA244*Assembly!X$6+$BB244*Assembly!X$7+$BC244*Assembly!X$8+$BD244*Assembly!X$9+$BE244*Assembly!X$10+$BF244*Assembly!X$11+$BG244*Assembly!X$12+$BH244*Assembly!X$13+$BI244*Assembly!X$14+$BJ244*Assembly!X$15+$BK244*Assembly!X$16+$BL244*Assembly!X$17+$BM244*Assembly!X$18+$BN244*Assembly!X$19+$BO244*Assembly!X$20+$BP244*Assembly!X$21+$BQ244*Assembly!X$22+$BR244*Assembly!X$23+$BS244*Assembly!X$24</f>
        <v>1</v>
      </c>
      <c r="CB244" s="225" t="str">
        <f t="shared" si="12"/>
        <v>156</v>
      </c>
      <c r="CC244" s="223" t="str">
        <f t="shared" si="13"/>
        <v>0.0002</v>
      </c>
      <c r="CD244" s="243" t="str">
        <f>$AY244*Assembly!AB$4+$AZ244*Assembly!AB$5+$BA244*Assembly!AB$6+$BB244*Assembly!AB$7+$BC244*Assembly!AB$8+$BD244*Assembly!AB$9+$BE244*Assembly!AB$10+$BF244*Assembly!AB$11+$BG244*Assembly!AB$12+$BH244*Assembly!AB$13+$BI244*Assembly!AB$14+$BJ244*Assembly!AB$15+$BK244*Assembly!AB$16+$BL244*Assembly!AB$17+$BM244*Assembly!AB$18+$BN244*Assembly!AB$19+$BO244*Assembly!AB$20+$BP244*Assembly!AB$21+$BQ244*Assembly!AB$22+$BR244*Assembly!AB$23+$BS244*Assembly!AB$24</f>
        <v>3</v>
      </c>
      <c r="CE244" s="231" t="str">
        <f>$AY244*Assembly!M$4+$AZ244*Assembly!M$5+$BA244*Assembly!M$6+$BB244*Assembly!M$7+$BC244*Assembly!M$8+$BD244*Assembly!M$9+$BE244*Assembly!M$10+$BF244*Assembly!M$11+$BG244*Assembly!M$12+$BH244*Assembly!M$13+$BI244*Assembly!M$14+$BJ244*Assembly!M$15+$BK244*Assembly!M$16+$BL244*Assembly!M$17+$BM244*Assembly!M$18+$BN244*Assembly!M$19+$BO244*Assembly!M$20+$BP244*Assembly!M$21+$BQ244*Assembly!M$22+$BR244*Assembly!M$23+$BS244*Assembly!M$24</f>
        <v>21</v>
      </c>
      <c r="CF244" s="231" t="str">
        <f>$AY244*Assembly!N$4+$AZ244*Assembly!N$5+$BA244*Assembly!N$6+$BB244*Assembly!N$7+$BC244*Assembly!N$8+$BD244*Assembly!N$9+$BE244*Assembly!N$10+$BF244*Assembly!N$11+$BG244*Assembly!N$12+$BH244*Assembly!N$13+$BI244*Assembly!N$14+$BJ244*Assembly!N$15+$BK244*Assembly!N$16+$BL244*Assembly!N$17+$BM244*Assembly!N$18+$BN244*Assembly!N$19+$BO244*Assembly!N$20+$BP244*Assembly!N$21+$BQ244*Assembly!N$22+$BR244*Assembly!N$23+$BS244*Assembly!N$24</f>
        <v>0</v>
      </c>
      <c r="CG244" s="231" t="str">
        <f>$AY244*Assembly!O$4+$AZ244*Assembly!O$5+$BA244*Assembly!O$6+$BB244*Assembly!O$7+$BC244*Assembly!O$8+$BD244*Assembly!O$9+$BE244*Assembly!O$10+$BF244*Assembly!O$11+$BG244*Assembly!O$12+$BH244*Assembly!O$13+$BI244*Assembly!O$14+$BJ244*Assembly!O$15+$BK244*Assembly!O$16+$BL244*Assembly!O$17+$BM244*Assembly!O$18+$BN244*Assembly!O$19+$BO244*Assembly!O$20+$BP244*Assembly!O$21+$BQ244*Assembly!O$22+$BR244*Assembly!O$23+$BS244*Assembly!O$24</f>
        <v>0</v>
      </c>
      <c r="CH244" s="229" t="str">
        <f>$AY244*Assembly!P$4+$AZ244*Assembly!P$5+$BA244*Assembly!P$6+$BB244*Assembly!P$7+$BC244*Assembly!P$8+$BD244*Assembly!P$9+$BE244*Assembly!P$10+$BF244*Assembly!P$11+$BG244*Assembly!P$12+$BH244*Assembly!P$13+$BI244*Assembly!P$14+$BJ244*Assembly!P$15+$BK244*Assembly!P$16+$BL244*Assembly!P$17+$BM244*Assembly!P$18+$BN244*Assembly!P$19+$BO244*Assembly!P$20+$BP244*Assembly!P$21+$BQ244*Assembly!P$22+$BR244*Assembly!P$23+$BS244*Assembly!P$24</f>
        <v>0</v>
      </c>
      <c r="CI244" s="229" t="str">
        <f>$AY244*Assembly!Q$4+$AZ244*Assembly!Q$5+$BA244*Assembly!Q$6+$BB244*Assembly!Q$7+$BC244*Assembly!Q$8+$BD244*Assembly!Q$9+$BE244*Assembly!Q$10+$BF244*Assembly!Q$11+$BG244*Assembly!Q$12+$BH244*Assembly!Q$13+$BI244*Assembly!Q$14+$BJ244*Assembly!Q$15+$BK244*Assembly!Q$16+$BL244*Assembly!Q$17+$BM244*Assembly!Q$18+$BN244*Assembly!Q$19+$BO244*Assembly!Q$20+$BP244*Assembly!Q$21+$BQ244*Assembly!Q$22+$BR244*Assembly!Q$23+$BS244*Assembly!Q$24</f>
        <v>0</v>
      </c>
      <c r="CJ244" s="231" t="str">
        <f>$AY244*Assembly!R$4+$AZ244*Assembly!R$5+$BA244*Assembly!R$6+$BB244*Assembly!R$7+$BC244*Assembly!R$8+$BD244*Assembly!R$9+$BE244*Assembly!R$10+$BF244*Assembly!R$11+$BG244*Assembly!R$12+$BH244*Assembly!R$13+$BI244*Assembly!R$14+$BJ244*Assembly!R$15+$BK244*Assembly!R$16+$BL244*Assembly!R$17+$BM244*Assembly!R$18+$BN244*Assembly!R$19+$BO244*Assembly!R$20+$BP244*Assembly!R$21+$BQ244*Assembly!R$22+$BR244*Assembly!R$23+$BS244*Assembly!R$24</f>
        <v>0</v>
      </c>
      <c r="CK244" s="229" t="str">
        <f>$AY244*Assembly!S$4+$AZ244*Assembly!S$5+$BA244*Assembly!S$6+$BB244*Assembly!S$7+$BC244*Assembly!S$8+$BD244*Assembly!S$9+$BE244*Assembly!S$10+$BF244*Assembly!S$11+$BG244*Assembly!S$12+$BH244*Assembly!S$13+$BI244*Assembly!S$14+$BJ244*Assembly!S$15+$BK244*Assembly!S$16+$BL244*Assembly!S$17+$BM244*Assembly!S$18+$BN244*Assembly!S$19+$BO244*Assembly!S$20+$BP244*Assembly!S$21+$BQ244*Assembly!S$22+$BR244*Assembly!S$23+$BS244*Assembly!S$24</f>
        <v>0</v>
      </c>
      <c r="CL244" s="229" t="str">
        <f>$AY244*Assembly!T$4+$AZ244*Assembly!T$5+$BA244*Assembly!T$6+$BB244*Assembly!T$7+$BC244*Assembly!T$8+$BD244*Assembly!T$9+$BE244*Assembly!T$10+$BF244*Assembly!T$11+$BG244*Assembly!T$12+$BH244*Assembly!T$13+$BI244*Assembly!T$14+$BJ244*Assembly!T$15+$BK244*Assembly!T$16+$BL244*Assembly!T$17+$BM244*Assembly!T$18+$BN244*Assembly!T$19+$BO244*Assembly!T$20+$BP244*Assembly!T$21+$BQ244*Assembly!T$22+$BR244*Assembly!T$23+$BS244*Assembly!T$24</f>
        <v>0</v>
      </c>
      <c r="CM244" s="229" t="str">
        <f>$AY244*Assembly!U$4+$AZ244*Assembly!U$5+$BA244*Assembly!U$6+$BB244*Assembly!U$7+$BC244*Assembly!U$8+$BD244*Assembly!U$9+$BE244*Assembly!U$10+$BF244*Assembly!U$11+$BG244*Assembly!U$12+$BH244*Assembly!U$13+$BI244*Assembly!U$14+$BJ244*Assembly!U$15+$BK244*Assembly!U$16+$BL244*Assembly!U$17+$BM244*Assembly!U$18+$BN244*Assembly!U$19+$BO244*Assembly!U$20+$BP244*Assembly!U$21+$BQ244*Assembly!U$22+$BR244*Assembly!U$23+$BS244*Assembly!U$24</f>
        <v>0</v>
      </c>
      <c r="CN244" s="231" t="str">
        <f>$AY244*Assembly!V$4+$AZ244*Assembly!V$5+$BA244*Assembly!V$6+$BB244*Assembly!V$7+$BC244*Assembly!V$8+$BD244*Assembly!V$9+$BE244*Assembly!V$10+$BF244*Assembly!V$11+$BG244*Assembly!V$12+$BH244*Assembly!V$13+$BI244*Assembly!V$14+$BJ244*Assembly!V$15+$BK244*Assembly!V$16+$BL244*Assembly!V$17+$BM244*Assembly!V$18+$BN244*Assembly!V$19+$BO244*Assembly!V$20+$BP244*Assembly!V$21+$BQ244*Assembly!V$22+$BR244*Assembly!V$23+$BS244*Assembly!V$24</f>
        <v>0</v>
      </c>
      <c r="CO244" s="231" t="str">
        <f>CE244*Refining!$F$3</f>
        <v>38</v>
      </c>
      <c r="CP244" s="231" t="str">
        <f>CF244*Refining!$F$4</f>
        <v>0</v>
      </c>
      <c r="CQ244" s="231" t="str">
        <f>CG244*Refining!$F$5</f>
        <v>0</v>
      </c>
      <c r="CR244" s="231" t="str">
        <f>CH244*Refining!$F$6</f>
        <v>0</v>
      </c>
      <c r="CS244" s="231" t="str">
        <f>CI244*Refining!$F$7</f>
        <v>0</v>
      </c>
      <c r="CT244" s="231" t="str">
        <f>CJ244*Refining!$F$8</f>
        <v>0</v>
      </c>
      <c r="CU244" s="231" t="str">
        <f>CK244*Refining!$F$9</f>
        <v>0</v>
      </c>
      <c r="CV244" s="231" t="str">
        <f>CL244*Refining!$F$10</f>
        <v>0</v>
      </c>
      <c r="CW244" s="231" t="str">
        <f>CM244*Refining!$F$11</f>
        <v>0</v>
      </c>
      <c r="CX244" s="231" t="str">
        <f>CN244*Refining!$F$12</f>
        <v>0</v>
      </c>
      <c r="CY244" s="248" t="str">
        <f t="shared" ref="CY244:DR244" si="984">IF(CE244 = 0, "", CE244)</f>
        <v>21</v>
      </c>
      <c r="CZ244" s="245" t="str">
        <f t="shared" si="984"/>
        <v/>
      </c>
      <c r="DA244" s="245" t="str">
        <f t="shared" si="984"/>
        <v/>
      </c>
      <c r="DB244" s="245" t="str">
        <f t="shared" si="984"/>
        <v/>
      </c>
      <c r="DC244" s="245" t="str">
        <f t="shared" si="984"/>
        <v/>
      </c>
      <c r="DD244" s="245" t="str">
        <f t="shared" si="984"/>
        <v/>
      </c>
      <c r="DE244" s="245" t="str">
        <f t="shared" si="984"/>
        <v/>
      </c>
      <c r="DF244" s="245" t="str">
        <f t="shared" si="984"/>
        <v/>
      </c>
      <c r="DG244" s="245" t="str">
        <f t="shared" si="984"/>
        <v/>
      </c>
      <c r="DH244" s="246" t="str">
        <f t="shared" si="984"/>
        <v/>
      </c>
      <c r="DI244" s="248" t="str">
        <f t="shared" si="984"/>
        <v>38</v>
      </c>
      <c r="DJ244" s="245" t="str">
        <f t="shared" si="984"/>
        <v/>
      </c>
      <c r="DK244" s="245" t="str">
        <f t="shared" si="984"/>
        <v/>
      </c>
      <c r="DL244" s="245" t="str">
        <f t="shared" si="984"/>
        <v/>
      </c>
      <c r="DM244" s="245" t="str">
        <f t="shared" si="984"/>
        <v/>
      </c>
      <c r="DN244" s="245" t="str">
        <f t="shared" si="984"/>
        <v/>
      </c>
      <c r="DO244" s="245" t="str">
        <f t="shared" si="984"/>
        <v/>
      </c>
      <c r="DP244" s="245" t="str">
        <f t="shared" si="984"/>
        <v/>
      </c>
      <c r="DQ244" s="245" t="str">
        <f t="shared" si="984"/>
        <v/>
      </c>
      <c r="DR244" s="246" t="str">
        <f t="shared" si="984"/>
        <v/>
      </c>
      <c r="DS244" s="248" t="str">
        <f t="shared" si="15"/>
        <v>21</v>
      </c>
      <c r="DT244" s="249" t="str">
        <f t="shared" si="16"/>
        <v>38</v>
      </c>
      <c r="DU244" s="225" t="str">
        <f>CY244*'Ores &amp; Ingots'!$C$3+CZ244*'Ores &amp; Ingots'!$C$4+DA244*'Ores &amp; Ingots'!$C$5+DB244*'Ores &amp; Ingots'!$C$6+DC244*'Ores &amp; Ingots'!$C$7+DD244*'Ores &amp; Ingots'!$C$8+DE244*'Ores &amp; Ingots'!$C$9+DF244*'Ores &amp; Ingots'!$C$10+DG244*'Ores &amp; Ingots'!$C$11+DH244*'Ores &amp; Ingots'!$C$12</f>
        <v>3</v>
      </c>
      <c r="DV244" s="225" t="str">
        <f>DI244*'Ores &amp; Ingots'!$B$3+DJ244*'Ores &amp; Ingots'!$B$4+DK244*'Ores &amp; Ingots'!$B$5+DL244*'Ores &amp; Ingots'!$B$6+DM244*'Ores &amp; Ingots'!$B$7+DN244*'Ores &amp; Ingots'!$B$8+DO244*'Ores &amp; Ingots'!$B$9+DP244*'Ores &amp; Ingots'!$B$10+DQ244*'Ores &amp; Ingots'!$B$11+DR244*'Ores &amp; Ingots'!$B$12</f>
        <v>14</v>
      </c>
      <c r="DW244" s="249" t="str">
        <f>CY244*Refining!$G$3+CZ244*Refining!$G$4+DA244*Refining!$G$5+DB244*Refining!$G$6+DC244*Refining!$G$7+DD244*Refining!$G$8+DE244*Refining!$G$9+DF244*Refining!$G$10+DG244*Refining!$G$11+DH244*Refining!$G$12</f>
        <v>1</v>
      </c>
      <c r="DX244" s="249" t="str">
        <f t="shared" si="17"/>
        <v>224</v>
      </c>
      <c r="DY244" s="250" t="str">
        <f t="shared" si="18"/>
        <v>0.0002</v>
      </c>
      <c r="DZ244" s="248" t="str">
        <f t="shared" si="19"/>
        <v>4</v>
      </c>
      <c r="EA244" s="251" t="str">
        <f t="shared" ref="EA244:EB244" si="985">DZ244/60</f>
        <v>0.1</v>
      </c>
      <c r="EB244" s="251" t="str">
        <f t="shared" si="985"/>
        <v>0.0</v>
      </c>
      <c r="EC244" s="543" t="str">
        <f t="shared" si="21"/>
        <v>0.00</v>
      </c>
      <c r="ED244" s="248" t="str">
        <f t="shared" si="22"/>
        <v>380</v>
      </c>
      <c r="EE244" s="251" t="str">
        <f t="shared" ref="EE244:EF244" si="986">ED244/1000</f>
        <v>0.4</v>
      </c>
      <c r="EF244" s="252" t="str">
        <f t="shared" si="986"/>
        <v>0.00</v>
      </c>
      <c r="EG244" s="544" t="str">
        <f t="shared" si="24"/>
        <v>0.0004</v>
      </c>
      <c r="EH244" s="225" t="s">
        <v>12</v>
      </c>
    </row>
    <row r="245" hidden="1">
      <c r="A245" s="33"/>
      <c r="B245" s="226" t="s">
        <v>1092</v>
      </c>
      <c r="C245" s="227" t="s">
        <v>885</v>
      </c>
      <c r="D245" s="227">
        <v>1.0</v>
      </c>
      <c r="E245" s="227">
        <v>1.0</v>
      </c>
      <c r="F245" s="227">
        <v>1.0</v>
      </c>
      <c r="G245" s="253" t="str">
        <f t="shared" si="5"/>
        <v>0.1</v>
      </c>
      <c r="H245" s="254">
        <v>2.0</v>
      </c>
      <c r="I245" s="254">
        <v>5.0</v>
      </c>
      <c r="J245" s="254" t="str">
        <f>H245/Main!$D$9</f>
        <v>2</v>
      </c>
      <c r="K245" s="254" t="str">
        <f>I245/Main!$D$10</f>
        <v>5</v>
      </c>
      <c r="L245" s="254" t="str">
        <f t="shared" si="6"/>
        <v>2.5</v>
      </c>
      <c r="M245" s="254">
        <v>0.32</v>
      </c>
      <c r="N245" s="255"/>
      <c r="O245" s="255"/>
      <c r="P245" s="255"/>
      <c r="Q245" s="256"/>
      <c r="R245" s="255"/>
      <c r="S245" s="257"/>
      <c r="T245" s="257"/>
      <c r="U245" s="255"/>
      <c r="V245" s="255"/>
      <c r="W245" s="350"/>
      <c r="X245" s="257"/>
      <c r="Y245" s="255"/>
      <c r="Z245" s="255"/>
      <c r="AA245" s="255"/>
      <c r="AB245" s="255"/>
      <c r="AC245" s="351"/>
      <c r="AD245" s="309">
        <v>1.0</v>
      </c>
      <c r="AE245" s="225">
        <v>0.0</v>
      </c>
      <c r="AF245" s="225">
        <v>0.0</v>
      </c>
      <c r="AG245" s="225">
        <v>0.0</v>
      </c>
      <c r="AH245" s="225">
        <v>0.0</v>
      </c>
      <c r="AI245" s="225">
        <v>0.0</v>
      </c>
      <c r="AJ245" s="225">
        <v>0.0</v>
      </c>
      <c r="AK245" s="225">
        <v>0.0</v>
      </c>
      <c r="AL245" s="225">
        <v>0.0</v>
      </c>
      <c r="AM245" s="225">
        <v>0.0</v>
      </c>
      <c r="AN245" s="225">
        <v>0.0</v>
      </c>
      <c r="AO245" s="225">
        <v>0.0</v>
      </c>
      <c r="AP245" s="225">
        <v>0.0</v>
      </c>
      <c r="AQ245" s="225">
        <v>0.0</v>
      </c>
      <c r="AR245" s="225">
        <v>0.0</v>
      </c>
      <c r="AS245" s="225">
        <v>0.0</v>
      </c>
      <c r="AT245" s="225">
        <v>0.0</v>
      </c>
      <c r="AU245" s="225">
        <v>0.0</v>
      </c>
      <c r="AV245" s="225">
        <v>0.0</v>
      </c>
      <c r="AW245" s="225">
        <v>0.0</v>
      </c>
      <c r="AX245" s="225">
        <v>0.0</v>
      </c>
      <c r="AY245" s="553" t="str">
        <f t="shared" ref="AY245:BS245" si="987">IF(AD245 = 0, "", AD245)</f>
        <v>1</v>
      </c>
      <c r="AZ245" s="227" t="str">
        <f t="shared" si="987"/>
        <v/>
      </c>
      <c r="BA245" s="227" t="str">
        <f t="shared" si="987"/>
        <v/>
      </c>
      <c r="BB245" s="227" t="str">
        <f t="shared" si="987"/>
        <v/>
      </c>
      <c r="BC245" s="227" t="str">
        <f t="shared" si="987"/>
        <v/>
      </c>
      <c r="BD245" s="227" t="str">
        <f t="shared" si="987"/>
        <v/>
      </c>
      <c r="BE245" s="227" t="str">
        <f t="shared" si="987"/>
        <v/>
      </c>
      <c r="BF245" s="227" t="str">
        <f t="shared" si="987"/>
        <v/>
      </c>
      <c r="BG245" s="227" t="str">
        <f t="shared" si="987"/>
        <v/>
      </c>
      <c r="BH245" s="227" t="str">
        <f t="shared" si="987"/>
        <v/>
      </c>
      <c r="BI245" s="227" t="str">
        <f t="shared" si="987"/>
        <v/>
      </c>
      <c r="BJ245" s="227" t="str">
        <f t="shared" si="987"/>
        <v/>
      </c>
      <c r="BK245" s="227" t="str">
        <f t="shared" si="987"/>
        <v/>
      </c>
      <c r="BL245" s="227" t="str">
        <f t="shared" si="987"/>
        <v/>
      </c>
      <c r="BM245" s="227" t="str">
        <f t="shared" si="987"/>
        <v/>
      </c>
      <c r="BN245" s="227" t="str">
        <f t="shared" si="987"/>
        <v/>
      </c>
      <c r="BO245" s="227" t="str">
        <f t="shared" si="987"/>
        <v/>
      </c>
      <c r="BP245" s="227" t="str">
        <f t="shared" si="987"/>
        <v/>
      </c>
      <c r="BQ245" s="227" t="str">
        <f t="shared" si="987"/>
        <v/>
      </c>
      <c r="BR245" s="227" t="str">
        <f t="shared" si="987"/>
        <v/>
      </c>
      <c r="BS245" s="238" t="str">
        <f t="shared" si="987"/>
        <v/>
      </c>
      <c r="BT245" s="239" t="str">
        <f>$AY245*Assembly!Y$4+$AZ245*Assembly!Y$5+$BA245*Assembly!Y$6+$BB245*Assembly!Y$7+$BC245*Assembly!Y$8+$BD245*Assembly!Y$9+$BE245*Assembly!Y$10+$BF245*Assembly!Y$11+$BG245*Assembly!Y$12+$BH245*Assembly!Y$13+$BI245*Assembly!Y$14+$BJ245*Assembly!Y$15+$BK245*Assembly!Y$16+$BL245*Assembly!Y$17+$BM245*Assembly!Y$18+$BN245*Assembly!Y$19+$BO245*Assembly!Y$20+$BP245*Assembly!Y$21+$BQ245*Assembly!Y$22+$BR245*Assembly!Y$23+$BS245*Assembly!Y$24</f>
        <v>20</v>
      </c>
      <c r="BU245" s="225" t="str">
        <f t="shared" si="8"/>
        <v>160</v>
      </c>
      <c r="BV245" s="225" t="str">
        <f>$AY245*Assembly!AC$4+$AZ245*Assembly!AC$5+$BA245*Assembly!AC$6+$BB245*Assembly!AC$7+$BC245*Assembly!AC$8+$BD245*Assembly!AC$9+$BE245*Assembly!AC$10+$BF245*Assembly!AC$11+$BG245*Assembly!AC$12+$BH245*Assembly!AC$13+$BI245*Assembly!AC$14+$BJ245*Assembly!AC$15+$BK245*Assembly!AC$16+$BL245*Assembly!AC$17+$BM245*Assembly!AC$18+$BN245*Assembly!AC$19+$BO245*Assembly!AC$20+$BP245*Assembly!AC$21+$BQ245*Assembly!AC$22+$BR245*Assembly!AC$23+$BS245*Assembly!AC$24</f>
        <v>100</v>
      </c>
      <c r="BW245" s="240" t="str">
        <f t="shared" si="9"/>
        <v>5.00</v>
      </c>
      <c r="BX245" s="241" t="str">
        <f t="shared" si="10"/>
        <v>800</v>
      </c>
      <c r="BY245" s="242" t="str">
        <f t="shared" si="11"/>
        <v>0.6</v>
      </c>
      <c r="BZ245" s="225"/>
      <c r="CA245" s="225" t="str">
        <f>$AY245*Assembly!X$4+$AZ245*Assembly!X$5+$BA245*Assembly!X$6+$BB245*Assembly!X$7+$BC245*Assembly!X$8+$BD245*Assembly!X$9+$BE245*Assembly!X$10+$BF245*Assembly!X$11+$BG245*Assembly!X$12+$BH245*Assembly!X$13+$BI245*Assembly!X$14+$BJ245*Assembly!X$15+$BK245*Assembly!X$16+$BL245*Assembly!X$17+$BM245*Assembly!X$18+$BN245*Assembly!X$19+$BO245*Assembly!X$20+$BP245*Assembly!X$21+$BQ245*Assembly!X$22+$BR245*Assembly!X$23+$BS245*Assembly!X$24</f>
        <v>1</v>
      </c>
      <c r="CB245" s="225" t="str">
        <f t="shared" si="12"/>
        <v>156</v>
      </c>
      <c r="CC245" s="223" t="str">
        <f t="shared" si="13"/>
        <v>0.0002</v>
      </c>
      <c r="CD245" s="243" t="str">
        <f>$AY245*Assembly!AB$4+$AZ245*Assembly!AB$5+$BA245*Assembly!AB$6+$BB245*Assembly!AB$7+$BC245*Assembly!AB$8+$BD245*Assembly!AB$9+$BE245*Assembly!AB$10+$BF245*Assembly!AB$11+$BG245*Assembly!AB$12+$BH245*Assembly!AB$13+$BI245*Assembly!AB$14+$BJ245*Assembly!AB$15+$BK245*Assembly!AB$16+$BL245*Assembly!AB$17+$BM245*Assembly!AB$18+$BN245*Assembly!AB$19+$BO245*Assembly!AB$20+$BP245*Assembly!AB$21+$BQ245*Assembly!AB$22+$BR245*Assembly!AB$23+$BS245*Assembly!AB$24</f>
        <v>3</v>
      </c>
      <c r="CE245" s="256" t="str">
        <f>$AY245*Assembly!M$4+$AZ245*Assembly!M$5+$BA245*Assembly!M$6+$BB245*Assembly!M$7+$BC245*Assembly!M$8+$BD245*Assembly!M$9+$BE245*Assembly!M$10+$BF245*Assembly!M$11+$BG245*Assembly!M$12+$BH245*Assembly!M$13+$BI245*Assembly!M$14+$BJ245*Assembly!M$15+$BK245*Assembly!M$16+$BL245*Assembly!M$17+$BM245*Assembly!M$18+$BN245*Assembly!M$19+$BO245*Assembly!M$20+$BP245*Assembly!M$21+$BQ245*Assembly!M$22+$BR245*Assembly!M$23+$BS245*Assembly!M$24</f>
        <v>21</v>
      </c>
      <c r="CF245" s="256" t="str">
        <f>$AY245*Assembly!N$4+$AZ245*Assembly!N$5+$BA245*Assembly!N$6+$BB245*Assembly!N$7+$BC245*Assembly!N$8+$BD245*Assembly!N$9+$BE245*Assembly!N$10+$BF245*Assembly!N$11+$BG245*Assembly!N$12+$BH245*Assembly!N$13+$BI245*Assembly!N$14+$BJ245*Assembly!N$15+$BK245*Assembly!N$16+$BL245*Assembly!N$17+$BM245*Assembly!N$18+$BN245*Assembly!N$19+$BO245*Assembly!N$20+$BP245*Assembly!N$21+$BQ245*Assembly!N$22+$BR245*Assembly!N$23+$BS245*Assembly!N$24</f>
        <v>0</v>
      </c>
      <c r="CG245" s="256" t="str">
        <f>$AY245*Assembly!O$4+$AZ245*Assembly!O$5+$BA245*Assembly!O$6+$BB245*Assembly!O$7+$BC245*Assembly!O$8+$BD245*Assembly!O$9+$BE245*Assembly!O$10+$BF245*Assembly!O$11+$BG245*Assembly!O$12+$BH245*Assembly!O$13+$BI245*Assembly!O$14+$BJ245*Assembly!O$15+$BK245*Assembly!O$16+$BL245*Assembly!O$17+$BM245*Assembly!O$18+$BN245*Assembly!O$19+$BO245*Assembly!O$20+$BP245*Assembly!O$21+$BQ245*Assembly!O$22+$BR245*Assembly!O$23+$BS245*Assembly!O$24</f>
        <v>0</v>
      </c>
      <c r="CH245" s="254" t="str">
        <f>$AY245*Assembly!P$4+$AZ245*Assembly!P$5+$BA245*Assembly!P$6+$BB245*Assembly!P$7+$BC245*Assembly!P$8+$BD245*Assembly!P$9+$BE245*Assembly!P$10+$BF245*Assembly!P$11+$BG245*Assembly!P$12+$BH245*Assembly!P$13+$BI245*Assembly!P$14+$BJ245*Assembly!P$15+$BK245*Assembly!P$16+$BL245*Assembly!P$17+$BM245*Assembly!P$18+$BN245*Assembly!P$19+$BO245*Assembly!P$20+$BP245*Assembly!P$21+$BQ245*Assembly!P$22+$BR245*Assembly!P$23+$BS245*Assembly!P$24</f>
        <v>0</v>
      </c>
      <c r="CI245" s="254" t="str">
        <f>$AY245*Assembly!Q$4+$AZ245*Assembly!Q$5+$BA245*Assembly!Q$6+$BB245*Assembly!Q$7+$BC245*Assembly!Q$8+$BD245*Assembly!Q$9+$BE245*Assembly!Q$10+$BF245*Assembly!Q$11+$BG245*Assembly!Q$12+$BH245*Assembly!Q$13+$BI245*Assembly!Q$14+$BJ245*Assembly!Q$15+$BK245*Assembly!Q$16+$BL245*Assembly!Q$17+$BM245*Assembly!Q$18+$BN245*Assembly!Q$19+$BO245*Assembly!Q$20+$BP245*Assembly!Q$21+$BQ245*Assembly!Q$22+$BR245*Assembly!Q$23+$BS245*Assembly!Q$24</f>
        <v>0</v>
      </c>
      <c r="CJ245" s="256" t="str">
        <f>$AY245*Assembly!R$4+$AZ245*Assembly!R$5+$BA245*Assembly!R$6+$BB245*Assembly!R$7+$BC245*Assembly!R$8+$BD245*Assembly!R$9+$BE245*Assembly!R$10+$BF245*Assembly!R$11+$BG245*Assembly!R$12+$BH245*Assembly!R$13+$BI245*Assembly!R$14+$BJ245*Assembly!R$15+$BK245*Assembly!R$16+$BL245*Assembly!R$17+$BM245*Assembly!R$18+$BN245*Assembly!R$19+$BO245*Assembly!R$20+$BP245*Assembly!R$21+$BQ245*Assembly!R$22+$BR245*Assembly!R$23+$BS245*Assembly!R$24</f>
        <v>0</v>
      </c>
      <c r="CK245" s="254" t="str">
        <f>$AY245*Assembly!S$4+$AZ245*Assembly!S$5+$BA245*Assembly!S$6+$BB245*Assembly!S$7+$BC245*Assembly!S$8+$BD245*Assembly!S$9+$BE245*Assembly!S$10+$BF245*Assembly!S$11+$BG245*Assembly!S$12+$BH245*Assembly!S$13+$BI245*Assembly!S$14+$BJ245*Assembly!S$15+$BK245*Assembly!S$16+$BL245*Assembly!S$17+$BM245*Assembly!S$18+$BN245*Assembly!S$19+$BO245*Assembly!S$20+$BP245*Assembly!S$21+$BQ245*Assembly!S$22+$BR245*Assembly!S$23+$BS245*Assembly!S$24</f>
        <v>0</v>
      </c>
      <c r="CL245" s="254" t="str">
        <f>$AY245*Assembly!T$4+$AZ245*Assembly!T$5+$BA245*Assembly!T$6+$BB245*Assembly!T$7+$BC245*Assembly!T$8+$BD245*Assembly!T$9+$BE245*Assembly!T$10+$BF245*Assembly!T$11+$BG245*Assembly!T$12+$BH245*Assembly!T$13+$BI245*Assembly!T$14+$BJ245*Assembly!T$15+$BK245*Assembly!T$16+$BL245*Assembly!T$17+$BM245*Assembly!T$18+$BN245*Assembly!T$19+$BO245*Assembly!T$20+$BP245*Assembly!T$21+$BQ245*Assembly!T$22+$BR245*Assembly!T$23+$BS245*Assembly!T$24</f>
        <v>0</v>
      </c>
      <c r="CM245" s="254" t="str">
        <f>$AY245*Assembly!U$4+$AZ245*Assembly!U$5+$BA245*Assembly!U$6+$BB245*Assembly!U$7+$BC245*Assembly!U$8+$BD245*Assembly!U$9+$BE245*Assembly!U$10+$BF245*Assembly!U$11+$BG245*Assembly!U$12+$BH245*Assembly!U$13+$BI245*Assembly!U$14+$BJ245*Assembly!U$15+$BK245*Assembly!U$16+$BL245*Assembly!U$17+$BM245*Assembly!U$18+$BN245*Assembly!U$19+$BO245*Assembly!U$20+$BP245*Assembly!U$21+$BQ245*Assembly!U$22+$BR245*Assembly!U$23+$BS245*Assembly!U$24</f>
        <v>0</v>
      </c>
      <c r="CN245" s="256" t="str">
        <f>$AY245*Assembly!V$4+$AZ245*Assembly!V$5+$BA245*Assembly!V$6+$BB245*Assembly!V$7+$BC245*Assembly!V$8+$BD245*Assembly!V$9+$BE245*Assembly!V$10+$BF245*Assembly!V$11+$BG245*Assembly!V$12+$BH245*Assembly!V$13+$BI245*Assembly!V$14+$BJ245*Assembly!V$15+$BK245*Assembly!V$16+$BL245*Assembly!V$17+$BM245*Assembly!V$18+$BN245*Assembly!V$19+$BO245*Assembly!V$20+$BP245*Assembly!V$21+$BQ245*Assembly!V$22+$BR245*Assembly!V$23+$BS245*Assembly!V$24</f>
        <v>0</v>
      </c>
      <c r="CO245" s="256" t="str">
        <f>CE245*Refining!$F$3</f>
        <v>38</v>
      </c>
      <c r="CP245" s="256" t="str">
        <f>CF245*Refining!$F$4</f>
        <v>0</v>
      </c>
      <c r="CQ245" s="256" t="str">
        <f>CG245*Refining!$F$5</f>
        <v>0</v>
      </c>
      <c r="CR245" s="256" t="str">
        <f>CH245*Refining!$F$6</f>
        <v>0</v>
      </c>
      <c r="CS245" s="256" t="str">
        <f>CI245*Refining!$F$7</f>
        <v>0</v>
      </c>
      <c r="CT245" s="256" t="str">
        <f>CJ245*Refining!$F$8</f>
        <v>0</v>
      </c>
      <c r="CU245" s="256" t="str">
        <f>CK245*Refining!$F$9</f>
        <v>0</v>
      </c>
      <c r="CV245" s="256" t="str">
        <f>CL245*Refining!$F$10</f>
        <v>0</v>
      </c>
      <c r="CW245" s="256" t="str">
        <f>CM245*Refining!$F$11</f>
        <v>0</v>
      </c>
      <c r="CX245" s="256" t="str">
        <f>CN245*Refining!$F$12</f>
        <v>0</v>
      </c>
      <c r="CY245" s="248" t="str">
        <f t="shared" ref="CY245:DR245" si="988">IF(CE245 = 0, "", CE245)</f>
        <v>21</v>
      </c>
      <c r="CZ245" s="245" t="str">
        <f t="shared" si="988"/>
        <v/>
      </c>
      <c r="DA245" s="245" t="str">
        <f t="shared" si="988"/>
        <v/>
      </c>
      <c r="DB245" s="245" t="str">
        <f t="shared" si="988"/>
        <v/>
      </c>
      <c r="DC245" s="245" t="str">
        <f t="shared" si="988"/>
        <v/>
      </c>
      <c r="DD245" s="245" t="str">
        <f t="shared" si="988"/>
        <v/>
      </c>
      <c r="DE245" s="245" t="str">
        <f t="shared" si="988"/>
        <v/>
      </c>
      <c r="DF245" s="245" t="str">
        <f t="shared" si="988"/>
        <v/>
      </c>
      <c r="DG245" s="245" t="str">
        <f t="shared" si="988"/>
        <v/>
      </c>
      <c r="DH245" s="246" t="str">
        <f t="shared" si="988"/>
        <v/>
      </c>
      <c r="DI245" s="248" t="str">
        <f t="shared" si="988"/>
        <v>38</v>
      </c>
      <c r="DJ245" s="245" t="str">
        <f t="shared" si="988"/>
        <v/>
      </c>
      <c r="DK245" s="245" t="str">
        <f t="shared" si="988"/>
        <v/>
      </c>
      <c r="DL245" s="245" t="str">
        <f t="shared" si="988"/>
        <v/>
      </c>
      <c r="DM245" s="245" t="str">
        <f t="shared" si="988"/>
        <v/>
      </c>
      <c r="DN245" s="245" t="str">
        <f t="shared" si="988"/>
        <v/>
      </c>
      <c r="DO245" s="245" t="str">
        <f t="shared" si="988"/>
        <v/>
      </c>
      <c r="DP245" s="245" t="str">
        <f t="shared" si="988"/>
        <v/>
      </c>
      <c r="DQ245" s="245" t="str">
        <f t="shared" si="988"/>
        <v/>
      </c>
      <c r="DR245" s="246" t="str">
        <f t="shared" si="988"/>
        <v/>
      </c>
      <c r="DS245" s="248" t="str">
        <f t="shared" si="15"/>
        <v>21</v>
      </c>
      <c r="DT245" s="249" t="str">
        <f t="shared" si="16"/>
        <v>38</v>
      </c>
      <c r="DU245" s="225" t="str">
        <f>CY245*'Ores &amp; Ingots'!$C$3+CZ245*'Ores &amp; Ingots'!$C$4+DA245*'Ores &amp; Ingots'!$C$5+DB245*'Ores &amp; Ingots'!$C$6+DC245*'Ores &amp; Ingots'!$C$7+DD245*'Ores &amp; Ingots'!$C$8+DE245*'Ores &amp; Ingots'!$C$9+DF245*'Ores &amp; Ingots'!$C$10+DG245*'Ores &amp; Ingots'!$C$11+DH245*'Ores &amp; Ingots'!$C$12</f>
        <v>3</v>
      </c>
      <c r="DV245" s="225" t="str">
        <f>DI245*'Ores &amp; Ingots'!$B$3+DJ245*'Ores &amp; Ingots'!$B$4+DK245*'Ores &amp; Ingots'!$B$5+DL245*'Ores &amp; Ingots'!$B$6+DM245*'Ores &amp; Ingots'!$B$7+DN245*'Ores &amp; Ingots'!$B$8+DO245*'Ores &amp; Ingots'!$B$9+DP245*'Ores &amp; Ingots'!$B$10+DQ245*'Ores &amp; Ingots'!$B$11+DR245*'Ores &amp; Ingots'!$B$12</f>
        <v>14</v>
      </c>
      <c r="DW245" s="249" t="str">
        <f>CY245*Refining!$G$3+CZ245*Refining!$G$4+DA245*Refining!$G$5+DB245*Refining!$G$6+DC245*Refining!$G$7+DD245*Refining!$G$8+DE245*Refining!$G$9+DF245*Refining!$G$10+DG245*Refining!$G$11+DH245*Refining!$G$12</f>
        <v>1</v>
      </c>
      <c r="DX245" s="249" t="str">
        <f t="shared" si="17"/>
        <v>224</v>
      </c>
      <c r="DY245" s="250" t="str">
        <f t="shared" si="18"/>
        <v>0.0002</v>
      </c>
      <c r="DZ245" s="248" t="str">
        <f t="shared" si="19"/>
        <v>4</v>
      </c>
      <c r="EA245" s="251" t="str">
        <f t="shared" ref="EA245:EB245" si="989">DZ245/60</f>
        <v>0.1</v>
      </c>
      <c r="EB245" s="251" t="str">
        <f t="shared" si="989"/>
        <v>0.0</v>
      </c>
      <c r="EC245" s="543" t="str">
        <f t="shared" si="21"/>
        <v>0.00</v>
      </c>
      <c r="ED245" s="248" t="str">
        <f t="shared" si="22"/>
        <v>380</v>
      </c>
      <c r="EE245" s="251" t="str">
        <f t="shared" ref="EE245:EF245" si="990">ED245/1000</f>
        <v>0.4</v>
      </c>
      <c r="EF245" s="252" t="str">
        <f t="shared" si="990"/>
        <v>0.00</v>
      </c>
      <c r="EG245" s="544" t="str">
        <f t="shared" si="24"/>
        <v>0.0004</v>
      </c>
      <c r="EH245" s="225" t="s">
        <v>12</v>
      </c>
    </row>
    <row r="246" hidden="1">
      <c r="A246" s="33"/>
      <c r="B246" s="226" t="s">
        <v>1055</v>
      </c>
      <c r="C246" s="227" t="s">
        <v>885</v>
      </c>
      <c r="D246" s="227">
        <v>1.0</v>
      </c>
      <c r="E246" s="227">
        <v>1.0</v>
      </c>
      <c r="F246" s="227">
        <v>1.0</v>
      </c>
      <c r="G246" s="228" t="str">
        <f t="shared" si="5"/>
        <v>0.1</v>
      </c>
      <c r="H246" s="229">
        <v>3.0</v>
      </c>
      <c r="I246" s="229">
        <v>7.5</v>
      </c>
      <c r="J246" s="229" t="str">
        <f>H246/Main!$D$9</f>
        <v>3</v>
      </c>
      <c r="K246" s="229" t="str">
        <f>I246/Main!$D$10</f>
        <v>7.5</v>
      </c>
      <c r="L246" s="229" t="str">
        <f t="shared" si="6"/>
        <v>2.5</v>
      </c>
      <c r="M246" s="229">
        <v>0.32</v>
      </c>
      <c r="N246" s="230"/>
      <c r="O246" s="230"/>
      <c r="P246" s="230"/>
      <c r="Q246" s="231"/>
      <c r="R246" s="230"/>
      <c r="S246" s="232"/>
      <c r="T246" s="232"/>
      <c r="U246" s="230"/>
      <c r="V246" s="230"/>
      <c r="W246" s="232"/>
      <c r="X246" s="232"/>
      <c r="Y246" s="230"/>
      <c r="Z246" s="230"/>
      <c r="AA246" s="230"/>
      <c r="AB246" s="230"/>
      <c r="AC246" s="334"/>
      <c r="AD246" s="309">
        <v>1.0</v>
      </c>
      <c r="AE246" s="225">
        <v>0.0</v>
      </c>
      <c r="AF246" s="225">
        <v>0.0</v>
      </c>
      <c r="AG246" s="225">
        <v>0.0</v>
      </c>
      <c r="AH246" s="225">
        <v>0.0</v>
      </c>
      <c r="AI246" s="225">
        <v>0.0</v>
      </c>
      <c r="AJ246" s="225">
        <v>0.0</v>
      </c>
      <c r="AK246" s="225">
        <v>0.0</v>
      </c>
      <c r="AL246" s="225">
        <v>0.0</v>
      </c>
      <c r="AM246" s="225">
        <v>0.0</v>
      </c>
      <c r="AN246" s="225">
        <v>0.0</v>
      </c>
      <c r="AO246" s="225">
        <v>0.0</v>
      </c>
      <c r="AP246" s="225">
        <v>0.0</v>
      </c>
      <c r="AQ246" s="225">
        <v>0.0</v>
      </c>
      <c r="AR246" s="225">
        <v>0.0</v>
      </c>
      <c r="AS246" s="225">
        <v>0.0</v>
      </c>
      <c r="AT246" s="225">
        <v>0.0</v>
      </c>
      <c r="AU246" s="225">
        <v>0.0</v>
      </c>
      <c r="AV246" s="225">
        <v>0.0</v>
      </c>
      <c r="AW246" s="225">
        <v>0.0</v>
      </c>
      <c r="AX246" s="225">
        <v>0.0</v>
      </c>
      <c r="AY246" s="553" t="str">
        <f t="shared" ref="AY246:BS246" si="991">IF(AD246 = 0, "", AD246)</f>
        <v>1</v>
      </c>
      <c r="AZ246" s="227" t="str">
        <f t="shared" si="991"/>
        <v/>
      </c>
      <c r="BA246" s="227" t="str">
        <f t="shared" si="991"/>
        <v/>
      </c>
      <c r="BB246" s="227" t="str">
        <f t="shared" si="991"/>
        <v/>
      </c>
      <c r="BC246" s="227" t="str">
        <f t="shared" si="991"/>
        <v/>
      </c>
      <c r="BD246" s="227" t="str">
        <f t="shared" si="991"/>
        <v/>
      </c>
      <c r="BE246" s="227" t="str">
        <f t="shared" si="991"/>
        <v/>
      </c>
      <c r="BF246" s="227" t="str">
        <f t="shared" si="991"/>
        <v/>
      </c>
      <c r="BG246" s="227" t="str">
        <f t="shared" si="991"/>
        <v/>
      </c>
      <c r="BH246" s="227" t="str">
        <f t="shared" si="991"/>
        <v/>
      </c>
      <c r="BI246" s="227" t="str">
        <f t="shared" si="991"/>
        <v/>
      </c>
      <c r="BJ246" s="227" t="str">
        <f t="shared" si="991"/>
        <v/>
      </c>
      <c r="BK246" s="227" t="str">
        <f t="shared" si="991"/>
        <v/>
      </c>
      <c r="BL246" s="227" t="str">
        <f t="shared" si="991"/>
        <v/>
      </c>
      <c r="BM246" s="227" t="str">
        <f t="shared" si="991"/>
        <v/>
      </c>
      <c r="BN246" s="227" t="str">
        <f t="shared" si="991"/>
        <v/>
      </c>
      <c r="BO246" s="227" t="str">
        <f t="shared" si="991"/>
        <v/>
      </c>
      <c r="BP246" s="227" t="str">
        <f t="shared" si="991"/>
        <v/>
      </c>
      <c r="BQ246" s="227" t="str">
        <f t="shared" si="991"/>
        <v/>
      </c>
      <c r="BR246" s="227" t="str">
        <f t="shared" si="991"/>
        <v/>
      </c>
      <c r="BS246" s="238" t="str">
        <f t="shared" si="991"/>
        <v/>
      </c>
      <c r="BT246" s="239" t="str">
        <f>$AY246*Assembly!Y$4+$AZ246*Assembly!Y$5+$BA246*Assembly!Y$6+$BB246*Assembly!Y$7+$BC246*Assembly!Y$8+$BD246*Assembly!Y$9+$BE246*Assembly!Y$10+$BF246*Assembly!Y$11+$BG246*Assembly!Y$12+$BH246*Assembly!Y$13+$BI246*Assembly!Y$14+$BJ246*Assembly!Y$15+$BK246*Assembly!Y$16+$BL246*Assembly!Y$17+$BM246*Assembly!Y$18+$BN246*Assembly!Y$19+$BO246*Assembly!Y$20+$BP246*Assembly!Y$21+$BQ246*Assembly!Y$22+$BR246*Assembly!Y$23+$BS246*Assembly!Y$24</f>
        <v>20</v>
      </c>
      <c r="BU246" s="225" t="str">
        <f t="shared" si="8"/>
        <v>160</v>
      </c>
      <c r="BV246" s="225" t="str">
        <f>$AY246*Assembly!AC$4+$AZ246*Assembly!AC$5+$BA246*Assembly!AC$6+$BB246*Assembly!AC$7+$BC246*Assembly!AC$8+$BD246*Assembly!AC$9+$BE246*Assembly!AC$10+$BF246*Assembly!AC$11+$BG246*Assembly!AC$12+$BH246*Assembly!AC$13+$BI246*Assembly!AC$14+$BJ246*Assembly!AC$15+$BK246*Assembly!AC$16+$BL246*Assembly!AC$17+$BM246*Assembly!AC$18+$BN246*Assembly!AC$19+$BO246*Assembly!AC$20+$BP246*Assembly!AC$21+$BQ246*Assembly!AC$22+$BR246*Assembly!AC$23+$BS246*Assembly!AC$24</f>
        <v>100</v>
      </c>
      <c r="BW246" s="240" t="str">
        <f t="shared" si="9"/>
        <v>5.00</v>
      </c>
      <c r="BX246" s="241" t="str">
        <f t="shared" si="10"/>
        <v>800</v>
      </c>
      <c r="BY246" s="242" t="str">
        <f t="shared" si="11"/>
        <v>0.6</v>
      </c>
      <c r="BZ246" s="225"/>
      <c r="CA246" s="225" t="str">
        <f>$AY246*Assembly!X$4+$AZ246*Assembly!X$5+$BA246*Assembly!X$6+$BB246*Assembly!X$7+$BC246*Assembly!X$8+$BD246*Assembly!X$9+$BE246*Assembly!X$10+$BF246*Assembly!X$11+$BG246*Assembly!X$12+$BH246*Assembly!X$13+$BI246*Assembly!X$14+$BJ246*Assembly!X$15+$BK246*Assembly!X$16+$BL246*Assembly!X$17+$BM246*Assembly!X$18+$BN246*Assembly!X$19+$BO246*Assembly!X$20+$BP246*Assembly!X$21+$BQ246*Assembly!X$22+$BR246*Assembly!X$23+$BS246*Assembly!X$24</f>
        <v>1</v>
      </c>
      <c r="CB246" s="225" t="str">
        <f t="shared" si="12"/>
        <v>156</v>
      </c>
      <c r="CC246" s="223" t="str">
        <f t="shared" si="13"/>
        <v>0.0002</v>
      </c>
      <c r="CD246" s="243" t="str">
        <f>$AY246*Assembly!AB$4+$AZ246*Assembly!AB$5+$BA246*Assembly!AB$6+$BB246*Assembly!AB$7+$BC246*Assembly!AB$8+$BD246*Assembly!AB$9+$BE246*Assembly!AB$10+$BF246*Assembly!AB$11+$BG246*Assembly!AB$12+$BH246*Assembly!AB$13+$BI246*Assembly!AB$14+$BJ246*Assembly!AB$15+$BK246*Assembly!AB$16+$BL246*Assembly!AB$17+$BM246*Assembly!AB$18+$BN246*Assembly!AB$19+$BO246*Assembly!AB$20+$BP246*Assembly!AB$21+$BQ246*Assembly!AB$22+$BR246*Assembly!AB$23+$BS246*Assembly!AB$24</f>
        <v>3</v>
      </c>
      <c r="CE246" s="231" t="str">
        <f>$AY246*Assembly!M$4+$AZ246*Assembly!M$5+$BA246*Assembly!M$6+$BB246*Assembly!M$7+$BC246*Assembly!M$8+$BD246*Assembly!M$9+$BE246*Assembly!M$10+$BF246*Assembly!M$11+$BG246*Assembly!M$12+$BH246*Assembly!M$13+$BI246*Assembly!M$14+$BJ246*Assembly!M$15+$BK246*Assembly!M$16+$BL246*Assembly!M$17+$BM246*Assembly!M$18+$BN246*Assembly!M$19+$BO246*Assembly!M$20+$BP246*Assembly!M$21+$BQ246*Assembly!M$22+$BR246*Assembly!M$23+$BS246*Assembly!M$24</f>
        <v>21</v>
      </c>
      <c r="CF246" s="231" t="str">
        <f>$AY246*Assembly!N$4+$AZ246*Assembly!N$5+$BA246*Assembly!N$6+$BB246*Assembly!N$7+$BC246*Assembly!N$8+$BD246*Assembly!N$9+$BE246*Assembly!N$10+$BF246*Assembly!N$11+$BG246*Assembly!N$12+$BH246*Assembly!N$13+$BI246*Assembly!N$14+$BJ246*Assembly!N$15+$BK246*Assembly!N$16+$BL246*Assembly!N$17+$BM246*Assembly!N$18+$BN246*Assembly!N$19+$BO246*Assembly!N$20+$BP246*Assembly!N$21+$BQ246*Assembly!N$22+$BR246*Assembly!N$23+$BS246*Assembly!N$24</f>
        <v>0</v>
      </c>
      <c r="CG246" s="231" t="str">
        <f>$AY246*Assembly!O$4+$AZ246*Assembly!O$5+$BA246*Assembly!O$6+$BB246*Assembly!O$7+$BC246*Assembly!O$8+$BD246*Assembly!O$9+$BE246*Assembly!O$10+$BF246*Assembly!O$11+$BG246*Assembly!O$12+$BH246*Assembly!O$13+$BI246*Assembly!O$14+$BJ246*Assembly!O$15+$BK246*Assembly!O$16+$BL246*Assembly!O$17+$BM246*Assembly!O$18+$BN246*Assembly!O$19+$BO246*Assembly!O$20+$BP246*Assembly!O$21+$BQ246*Assembly!O$22+$BR246*Assembly!O$23+$BS246*Assembly!O$24</f>
        <v>0</v>
      </c>
      <c r="CH246" s="229" t="str">
        <f>$AY246*Assembly!P$4+$AZ246*Assembly!P$5+$BA246*Assembly!P$6+$BB246*Assembly!P$7+$BC246*Assembly!P$8+$BD246*Assembly!P$9+$BE246*Assembly!P$10+$BF246*Assembly!P$11+$BG246*Assembly!P$12+$BH246*Assembly!P$13+$BI246*Assembly!P$14+$BJ246*Assembly!P$15+$BK246*Assembly!P$16+$BL246*Assembly!P$17+$BM246*Assembly!P$18+$BN246*Assembly!P$19+$BO246*Assembly!P$20+$BP246*Assembly!P$21+$BQ246*Assembly!P$22+$BR246*Assembly!P$23+$BS246*Assembly!P$24</f>
        <v>0</v>
      </c>
      <c r="CI246" s="229" t="str">
        <f>$AY246*Assembly!Q$4+$AZ246*Assembly!Q$5+$BA246*Assembly!Q$6+$BB246*Assembly!Q$7+$BC246*Assembly!Q$8+$BD246*Assembly!Q$9+$BE246*Assembly!Q$10+$BF246*Assembly!Q$11+$BG246*Assembly!Q$12+$BH246*Assembly!Q$13+$BI246*Assembly!Q$14+$BJ246*Assembly!Q$15+$BK246*Assembly!Q$16+$BL246*Assembly!Q$17+$BM246*Assembly!Q$18+$BN246*Assembly!Q$19+$BO246*Assembly!Q$20+$BP246*Assembly!Q$21+$BQ246*Assembly!Q$22+$BR246*Assembly!Q$23+$BS246*Assembly!Q$24</f>
        <v>0</v>
      </c>
      <c r="CJ246" s="231" t="str">
        <f>$AY246*Assembly!R$4+$AZ246*Assembly!R$5+$BA246*Assembly!R$6+$BB246*Assembly!R$7+$BC246*Assembly!R$8+$BD246*Assembly!R$9+$BE246*Assembly!R$10+$BF246*Assembly!R$11+$BG246*Assembly!R$12+$BH246*Assembly!R$13+$BI246*Assembly!R$14+$BJ246*Assembly!R$15+$BK246*Assembly!R$16+$BL246*Assembly!R$17+$BM246*Assembly!R$18+$BN246*Assembly!R$19+$BO246*Assembly!R$20+$BP246*Assembly!R$21+$BQ246*Assembly!R$22+$BR246*Assembly!R$23+$BS246*Assembly!R$24</f>
        <v>0</v>
      </c>
      <c r="CK246" s="229" t="str">
        <f>$AY246*Assembly!S$4+$AZ246*Assembly!S$5+$BA246*Assembly!S$6+$BB246*Assembly!S$7+$BC246*Assembly!S$8+$BD246*Assembly!S$9+$BE246*Assembly!S$10+$BF246*Assembly!S$11+$BG246*Assembly!S$12+$BH246*Assembly!S$13+$BI246*Assembly!S$14+$BJ246*Assembly!S$15+$BK246*Assembly!S$16+$BL246*Assembly!S$17+$BM246*Assembly!S$18+$BN246*Assembly!S$19+$BO246*Assembly!S$20+$BP246*Assembly!S$21+$BQ246*Assembly!S$22+$BR246*Assembly!S$23+$BS246*Assembly!S$24</f>
        <v>0</v>
      </c>
      <c r="CL246" s="229" t="str">
        <f>$AY246*Assembly!T$4+$AZ246*Assembly!T$5+$BA246*Assembly!T$6+$BB246*Assembly!T$7+$BC246*Assembly!T$8+$BD246*Assembly!T$9+$BE246*Assembly!T$10+$BF246*Assembly!T$11+$BG246*Assembly!T$12+$BH246*Assembly!T$13+$BI246*Assembly!T$14+$BJ246*Assembly!T$15+$BK246*Assembly!T$16+$BL246*Assembly!T$17+$BM246*Assembly!T$18+$BN246*Assembly!T$19+$BO246*Assembly!T$20+$BP246*Assembly!T$21+$BQ246*Assembly!T$22+$BR246*Assembly!T$23+$BS246*Assembly!T$24</f>
        <v>0</v>
      </c>
      <c r="CM246" s="229" t="str">
        <f>$AY246*Assembly!U$4+$AZ246*Assembly!U$5+$BA246*Assembly!U$6+$BB246*Assembly!U$7+$BC246*Assembly!U$8+$BD246*Assembly!U$9+$BE246*Assembly!U$10+$BF246*Assembly!U$11+$BG246*Assembly!U$12+$BH246*Assembly!U$13+$BI246*Assembly!U$14+$BJ246*Assembly!U$15+$BK246*Assembly!U$16+$BL246*Assembly!U$17+$BM246*Assembly!U$18+$BN246*Assembly!U$19+$BO246*Assembly!U$20+$BP246*Assembly!U$21+$BQ246*Assembly!U$22+$BR246*Assembly!U$23+$BS246*Assembly!U$24</f>
        <v>0</v>
      </c>
      <c r="CN246" s="231" t="str">
        <f>$AY246*Assembly!V$4+$AZ246*Assembly!V$5+$BA246*Assembly!V$6+$BB246*Assembly!V$7+$BC246*Assembly!V$8+$BD246*Assembly!V$9+$BE246*Assembly!V$10+$BF246*Assembly!V$11+$BG246*Assembly!V$12+$BH246*Assembly!V$13+$BI246*Assembly!V$14+$BJ246*Assembly!V$15+$BK246*Assembly!V$16+$BL246*Assembly!V$17+$BM246*Assembly!V$18+$BN246*Assembly!V$19+$BO246*Assembly!V$20+$BP246*Assembly!V$21+$BQ246*Assembly!V$22+$BR246*Assembly!V$23+$BS246*Assembly!V$24</f>
        <v>0</v>
      </c>
      <c r="CO246" s="231" t="str">
        <f>CE246*Refining!$F$3</f>
        <v>38</v>
      </c>
      <c r="CP246" s="231" t="str">
        <f>CF246*Refining!$F$4</f>
        <v>0</v>
      </c>
      <c r="CQ246" s="231" t="str">
        <f>CG246*Refining!$F$5</f>
        <v>0</v>
      </c>
      <c r="CR246" s="231" t="str">
        <f>CH246*Refining!$F$6</f>
        <v>0</v>
      </c>
      <c r="CS246" s="231" t="str">
        <f>CI246*Refining!$F$7</f>
        <v>0</v>
      </c>
      <c r="CT246" s="231" t="str">
        <f>CJ246*Refining!$F$8</f>
        <v>0</v>
      </c>
      <c r="CU246" s="231" t="str">
        <f>CK246*Refining!$F$9</f>
        <v>0</v>
      </c>
      <c r="CV246" s="231" t="str">
        <f>CL246*Refining!$F$10</f>
        <v>0</v>
      </c>
      <c r="CW246" s="231" t="str">
        <f>CM246*Refining!$F$11</f>
        <v>0</v>
      </c>
      <c r="CX246" s="231" t="str">
        <f>CN246*Refining!$F$12</f>
        <v>0</v>
      </c>
      <c r="CY246" s="248" t="str">
        <f t="shared" ref="CY246:DR246" si="992">IF(CE246 = 0, "", CE246)</f>
        <v>21</v>
      </c>
      <c r="CZ246" s="245" t="str">
        <f t="shared" si="992"/>
        <v/>
      </c>
      <c r="DA246" s="245" t="str">
        <f t="shared" si="992"/>
        <v/>
      </c>
      <c r="DB246" s="245" t="str">
        <f t="shared" si="992"/>
        <v/>
      </c>
      <c r="DC246" s="245" t="str">
        <f t="shared" si="992"/>
        <v/>
      </c>
      <c r="DD246" s="245" t="str">
        <f t="shared" si="992"/>
        <v/>
      </c>
      <c r="DE246" s="245" t="str">
        <f t="shared" si="992"/>
        <v/>
      </c>
      <c r="DF246" s="245" t="str">
        <f t="shared" si="992"/>
        <v/>
      </c>
      <c r="DG246" s="245" t="str">
        <f t="shared" si="992"/>
        <v/>
      </c>
      <c r="DH246" s="246" t="str">
        <f t="shared" si="992"/>
        <v/>
      </c>
      <c r="DI246" s="248" t="str">
        <f t="shared" si="992"/>
        <v>38</v>
      </c>
      <c r="DJ246" s="245" t="str">
        <f t="shared" si="992"/>
        <v/>
      </c>
      <c r="DK246" s="245" t="str">
        <f t="shared" si="992"/>
        <v/>
      </c>
      <c r="DL246" s="245" t="str">
        <f t="shared" si="992"/>
        <v/>
      </c>
      <c r="DM246" s="245" t="str">
        <f t="shared" si="992"/>
        <v/>
      </c>
      <c r="DN246" s="245" t="str">
        <f t="shared" si="992"/>
        <v/>
      </c>
      <c r="DO246" s="245" t="str">
        <f t="shared" si="992"/>
        <v/>
      </c>
      <c r="DP246" s="245" t="str">
        <f t="shared" si="992"/>
        <v/>
      </c>
      <c r="DQ246" s="245" t="str">
        <f t="shared" si="992"/>
        <v/>
      </c>
      <c r="DR246" s="246" t="str">
        <f t="shared" si="992"/>
        <v/>
      </c>
      <c r="DS246" s="248" t="str">
        <f t="shared" si="15"/>
        <v>21</v>
      </c>
      <c r="DT246" s="249" t="str">
        <f t="shared" si="16"/>
        <v>38</v>
      </c>
      <c r="DU246" s="225" t="str">
        <f>CY246*'Ores &amp; Ingots'!$C$3+CZ246*'Ores &amp; Ingots'!$C$4+DA246*'Ores &amp; Ingots'!$C$5+DB246*'Ores &amp; Ingots'!$C$6+DC246*'Ores &amp; Ingots'!$C$7+DD246*'Ores &amp; Ingots'!$C$8+DE246*'Ores &amp; Ingots'!$C$9+DF246*'Ores &amp; Ingots'!$C$10+DG246*'Ores &amp; Ingots'!$C$11+DH246*'Ores &amp; Ingots'!$C$12</f>
        <v>3</v>
      </c>
      <c r="DV246" s="225" t="str">
        <f>DI246*'Ores &amp; Ingots'!$B$3+DJ246*'Ores &amp; Ingots'!$B$4+DK246*'Ores &amp; Ingots'!$B$5+DL246*'Ores &amp; Ingots'!$B$6+DM246*'Ores &amp; Ingots'!$B$7+DN246*'Ores &amp; Ingots'!$B$8+DO246*'Ores &amp; Ingots'!$B$9+DP246*'Ores &amp; Ingots'!$B$10+DQ246*'Ores &amp; Ingots'!$B$11+DR246*'Ores &amp; Ingots'!$B$12</f>
        <v>14</v>
      </c>
      <c r="DW246" s="249" t="str">
        <f>CY246*Refining!$G$3+CZ246*Refining!$G$4+DA246*Refining!$G$5+DB246*Refining!$G$6+DC246*Refining!$G$7+DD246*Refining!$G$8+DE246*Refining!$G$9+DF246*Refining!$G$10+DG246*Refining!$G$11+DH246*Refining!$G$12</f>
        <v>1</v>
      </c>
      <c r="DX246" s="249" t="str">
        <f t="shared" si="17"/>
        <v>224</v>
      </c>
      <c r="DY246" s="250" t="str">
        <f t="shared" si="18"/>
        <v>0.0002</v>
      </c>
      <c r="DZ246" s="248" t="str">
        <f t="shared" si="19"/>
        <v>5</v>
      </c>
      <c r="EA246" s="251" t="str">
        <f t="shared" ref="EA246:EB246" si="993">DZ246/60</f>
        <v>0.1</v>
      </c>
      <c r="EB246" s="251" t="str">
        <f t="shared" si="993"/>
        <v>0.0</v>
      </c>
      <c r="EC246" s="543" t="str">
        <f t="shared" si="21"/>
        <v>0.00</v>
      </c>
      <c r="ED246" s="248" t="str">
        <f t="shared" si="22"/>
        <v>380</v>
      </c>
      <c r="EE246" s="251" t="str">
        <f t="shared" ref="EE246:EF246" si="994">ED246/1000</f>
        <v>0.4</v>
      </c>
      <c r="EF246" s="252" t="str">
        <f t="shared" si="994"/>
        <v>0.00</v>
      </c>
      <c r="EG246" s="544" t="str">
        <f t="shared" si="24"/>
        <v>0.0004</v>
      </c>
      <c r="EH246" s="225" t="s">
        <v>12</v>
      </c>
    </row>
    <row r="247" hidden="1">
      <c r="A247" s="33"/>
      <c r="B247" s="336" t="s">
        <v>1093</v>
      </c>
      <c r="C247" s="227" t="s">
        <v>885</v>
      </c>
      <c r="D247" s="227">
        <v>1.0</v>
      </c>
      <c r="E247" s="227">
        <v>1.0</v>
      </c>
      <c r="F247" s="227">
        <v>1.0</v>
      </c>
      <c r="G247" s="253" t="str">
        <f t="shared" si="5"/>
        <v>0.1</v>
      </c>
      <c r="H247" s="254">
        <v>2.0</v>
      </c>
      <c r="I247" s="254">
        <v>5.0</v>
      </c>
      <c r="J247" s="254" t="str">
        <f>H247/Main!$D$9</f>
        <v>2</v>
      </c>
      <c r="K247" s="254" t="str">
        <f>I247/Main!$D$10</f>
        <v>5</v>
      </c>
      <c r="L247" s="254" t="str">
        <f t="shared" si="6"/>
        <v>2.5</v>
      </c>
      <c r="M247" s="254">
        <v>0.32</v>
      </c>
      <c r="N247" s="255"/>
      <c r="O247" s="255"/>
      <c r="P247" s="255"/>
      <c r="Q247" s="256"/>
      <c r="R247" s="255"/>
      <c r="S247" s="257"/>
      <c r="T247" s="257"/>
      <c r="U247" s="255"/>
      <c r="V247" s="255"/>
      <c r="W247" s="350"/>
      <c r="X247" s="257"/>
      <c r="Y247" s="255"/>
      <c r="Z247" s="255"/>
      <c r="AA247" s="255"/>
      <c r="AB247" s="255"/>
      <c r="AC247" s="351"/>
      <c r="AD247" s="309">
        <v>1.0</v>
      </c>
      <c r="AE247" s="225">
        <v>0.0</v>
      </c>
      <c r="AF247" s="225">
        <v>0.0</v>
      </c>
      <c r="AG247" s="225">
        <v>0.0</v>
      </c>
      <c r="AH247" s="225">
        <v>0.0</v>
      </c>
      <c r="AI247" s="225">
        <v>0.0</v>
      </c>
      <c r="AJ247" s="225">
        <v>0.0</v>
      </c>
      <c r="AK247" s="225">
        <v>0.0</v>
      </c>
      <c r="AL247" s="225">
        <v>0.0</v>
      </c>
      <c r="AM247" s="225">
        <v>0.0</v>
      </c>
      <c r="AN247" s="225">
        <v>0.0</v>
      </c>
      <c r="AO247" s="225">
        <v>0.0</v>
      </c>
      <c r="AP247" s="225">
        <v>0.0</v>
      </c>
      <c r="AQ247" s="225">
        <v>0.0</v>
      </c>
      <c r="AR247" s="225">
        <v>0.0</v>
      </c>
      <c r="AS247" s="225">
        <v>0.0</v>
      </c>
      <c r="AT247" s="225">
        <v>0.0</v>
      </c>
      <c r="AU247" s="225">
        <v>0.0</v>
      </c>
      <c r="AV247" s="225">
        <v>0.0</v>
      </c>
      <c r="AW247" s="225">
        <v>0.0</v>
      </c>
      <c r="AX247" s="225">
        <v>0.0</v>
      </c>
      <c r="AY247" s="553" t="str">
        <f t="shared" ref="AY247:BS247" si="995">IF(AD247 = 0, "", AD247)</f>
        <v>1</v>
      </c>
      <c r="AZ247" s="227" t="str">
        <f t="shared" si="995"/>
        <v/>
      </c>
      <c r="BA247" s="227" t="str">
        <f t="shared" si="995"/>
        <v/>
      </c>
      <c r="BB247" s="227" t="str">
        <f t="shared" si="995"/>
        <v/>
      </c>
      <c r="BC247" s="227" t="str">
        <f t="shared" si="995"/>
        <v/>
      </c>
      <c r="BD247" s="227" t="str">
        <f t="shared" si="995"/>
        <v/>
      </c>
      <c r="BE247" s="227" t="str">
        <f t="shared" si="995"/>
        <v/>
      </c>
      <c r="BF247" s="227" t="str">
        <f t="shared" si="995"/>
        <v/>
      </c>
      <c r="BG247" s="227" t="str">
        <f t="shared" si="995"/>
        <v/>
      </c>
      <c r="BH247" s="227" t="str">
        <f t="shared" si="995"/>
        <v/>
      </c>
      <c r="BI247" s="227" t="str">
        <f t="shared" si="995"/>
        <v/>
      </c>
      <c r="BJ247" s="227" t="str">
        <f t="shared" si="995"/>
        <v/>
      </c>
      <c r="BK247" s="227" t="str">
        <f t="shared" si="995"/>
        <v/>
      </c>
      <c r="BL247" s="227" t="str">
        <f t="shared" si="995"/>
        <v/>
      </c>
      <c r="BM247" s="227" t="str">
        <f t="shared" si="995"/>
        <v/>
      </c>
      <c r="BN247" s="227" t="str">
        <f t="shared" si="995"/>
        <v/>
      </c>
      <c r="BO247" s="227" t="str">
        <f t="shared" si="995"/>
        <v/>
      </c>
      <c r="BP247" s="227" t="str">
        <f t="shared" si="995"/>
        <v/>
      </c>
      <c r="BQ247" s="227" t="str">
        <f t="shared" si="995"/>
        <v/>
      </c>
      <c r="BR247" s="227" t="str">
        <f t="shared" si="995"/>
        <v/>
      </c>
      <c r="BS247" s="238" t="str">
        <f t="shared" si="995"/>
        <v/>
      </c>
      <c r="BT247" s="239" t="str">
        <f>$AY247*Assembly!Y$4+$AZ247*Assembly!Y$5+$BA247*Assembly!Y$6+$BB247*Assembly!Y$7+$BC247*Assembly!Y$8+$BD247*Assembly!Y$9+$BE247*Assembly!Y$10+$BF247*Assembly!Y$11+$BG247*Assembly!Y$12+$BH247*Assembly!Y$13+$BI247*Assembly!Y$14+$BJ247*Assembly!Y$15+$BK247*Assembly!Y$16+$BL247*Assembly!Y$17+$BM247*Assembly!Y$18+$BN247*Assembly!Y$19+$BO247*Assembly!Y$20+$BP247*Assembly!Y$21+$BQ247*Assembly!Y$22+$BR247*Assembly!Y$23+$BS247*Assembly!Y$24</f>
        <v>20</v>
      </c>
      <c r="BU247" s="225" t="str">
        <f t="shared" si="8"/>
        <v>160</v>
      </c>
      <c r="BV247" s="225" t="str">
        <f>$AY247*Assembly!AC$4+$AZ247*Assembly!AC$5+$BA247*Assembly!AC$6+$BB247*Assembly!AC$7+$BC247*Assembly!AC$8+$BD247*Assembly!AC$9+$BE247*Assembly!AC$10+$BF247*Assembly!AC$11+$BG247*Assembly!AC$12+$BH247*Assembly!AC$13+$BI247*Assembly!AC$14+$BJ247*Assembly!AC$15+$BK247*Assembly!AC$16+$BL247*Assembly!AC$17+$BM247*Assembly!AC$18+$BN247*Assembly!AC$19+$BO247*Assembly!AC$20+$BP247*Assembly!AC$21+$BQ247*Assembly!AC$22+$BR247*Assembly!AC$23+$BS247*Assembly!AC$24</f>
        <v>100</v>
      </c>
      <c r="BW247" s="240" t="str">
        <f t="shared" si="9"/>
        <v>5.00</v>
      </c>
      <c r="BX247" s="241" t="str">
        <f t="shared" si="10"/>
        <v>800</v>
      </c>
      <c r="BY247" s="242" t="str">
        <f t="shared" si="11"/>
        <v>0.6</v>
      </c>
      <c r="BZ247" s="225"/>
      <c r="CA247" s="225" t="str">
        <f>$AY247*Assembly!X$4+$AZ247*Assembly!X$5+$BA247*Assembly!X$6+$BB247*Assembly!X$7+$BC247*Assembly!X$8+$BD247*Assembly!X$9+$BE247*Assembly!X$10+$BF247*Assembly!X$11+$BG247*Assembly!X$12+$BH247*Assembly!X$13+$BI247*Assembly!X$14+$BJ247*Assembly!X$15+$BK247*Assembly!X$16+$BL247*Assembly!X$17+$BM247*Assembly!X$18+$BN247*Assembly!X$19+$BO247*Assembly!X$20+$BP247*Assembly!X$21+$BQ247*Assembly!X$22+$BR247*Assembly!X$23+$BS247*Assembly!X$24</f>
        <v>1</v>
      </c>
      <c r="CB247" s="225" t="str">
        <f t="shared" si="12"/>
        <v>156</v>
      </c>
      <c r="CC247" s="223" t="str">
        <f t="shared" si="13"/>
        <v>0.0002</v>
      </c>
      <c r="CD247" s="243" t="str">
        <f>$AY247*Assembly!AB$4+$AZ247*Assembly!AB$5+$BA247*Assembly!AB$6+$BB247*Assembly!AB$7+$BC247*Assembly!AB$8+$BD247*Assembly!AB$9+$BE247*Assembly!AB$10+$BF247*Assembly!AB$11+$BG247*Assembly!AB$12+$BH247*Assembly!AB$13+$BI247*Assembly!AB$14+$BJ247*Assembly!AB$15+$BK247*Assembly!AB$16+$BL247*Assembly!AB$17+$BM247*Assembly!AB$18+$BN247*Assembly!AB$19+$BO247*Assembly!AB$20+$BP247*Assembly!AB$21+$BQ247*Assembly!AB$22+$BR247*Assembly!AB$23+$BS247*Assembly!AB$24</f>
        <v>3</v>
      </c>
      <c r="CE247" s="256" t="str">
        <f>$AY247*Assembly!M$4+$AZ247*Assembly!M$5+$BA247*Assembly!M$6+$BB247*Assembly!M$7+$BC247*Assembly!M$8+$BD247*Assembly!M$9+$BE247*Assembly!M$10+$BF247*Assembly!M$11+$BG247*Assembly!M$12+$BH247*Assembly!M$13+$BI247*Assembly!M$14+$BJ247*Assembly!M$15+$BK247*Assembly!M$16+$BL247*Assembly!M$17+$BM247*Assembly!M$18+$BN247*Assembly!M$19+$BO247*Assembly!M$20+$BP247*Assembly!M$21+$BQ247*Assembly!M$22+$BR247*Assembly!M$23+$BS247*Assembly!M$24</f>
        <v>21</v>
      </c>
      <c r="CF247" s="256" t="str">
        <f>$AY247*Assembly!N$4+$AZ247*Assembly!N$5+$BA247*Assembly!N$6+$BB247*Assembly!N$7+$BC247*Assembly!N$8+$BD247*Assembly!N$9+$BE247*Assembly!N$10+$BF247*Assembly!N$11+$BG247*Assembly!N$12+$BH247*Assembly!N$13+$BI247*Assembly!N$14+$BJ247*Assembly!N$15+$BK247*Assembly!N$16+$BL247*Assembly!N$17+$BM247*Assembly!N$18+$BN247*Assembly!N$19+$BO247*Assembly!N$20+$BP247*Assembly!N$21+$BQ247*Assembly!N$22+$BR247*Assembly!N$23+$BS247*Assembly!N$24</f>
        <v>0</v>
      </c>
      <c r="CG247" s="256" t="str">
        <f>$AY247*Assembly!O$4+$AZ247*Assembly!O$5+$BA247*Assembly!O$6+$BB247*Assembly!O$7+$BC247*Assembly!O$8+$BD247*Assembly!O$9+$BE247*Assembly!O$10+$BF247*Assembly!O$11+$BG247*Assembly!O$12+$BH247*Assembly!O$13+$BI247*Assembly!O$14+$BJ247*Assembly!O$15+$BK247*Assembly!O$16+$BL247*Assembly!O$17+$BM247*Assembly!O$18+$BN247*Assembly!O$19+$BO247*Assembly!O$20+$BP247*Assembly!O$21+$BQ247*Assembly!O$22+$BR247*Assembly!O$23+$BS247*Assembly!O$24</f>
        <v>0</v>
      </c>
      <c r="CH247" s="254" t="str">
        <f>$AY247*Assembly!P$4+$AZ247*Assembly!P$5+$BA247*Assembly!P$6+$BB247*Assembly!P$7+$BC247*Assembly!P$8+$BD247*Assembly!P$9+$BE247*Assembly!P$10+$BF247*Assembly!P$11+$BG247*Assembly!P$12+$BH247*Assembly!P$13+$BI247*Assembly!P$14+$BJ247*Assembly!P$15+$BK247*Assembly!P$16+$BL247*Assembly!P$17+$BM247*Assembly!P$18+$BN247*Assembly!P$19+$BO247*Assembly!P$20+$BP247*Assembly!P$21+$BQ247*Assembly!P$22+$BR247*Assembly!P$23+$BS247*Assembly!P$24</f>
        <v>0</v>
      </c>
      <c r="CI247" s="254" t="str">
        <f>$AY247*Assembly!Q$4+$AZ247*Assembly!Q$5+$BA247*Assembly!Q$6+$BB247*Assembly!Q$7+$BC247*Assembly!Q$8+$BD247*Assembly!Q$9+$BE247*Assembly!Q$10+$BF247*Assembly!Q$11+$BG247*Assembly!Q$12+$BH247*Assembly!Q$13+$BI247*Assembly!Q$14+$BJ247*Assembly!Q$15+$BK247*Assembly!Q$16+$BL247*Assembly!Q$17+$BM247*Assembly!Q$18+$BN247*Assembly!Q$19+$BO247*Assembly!Q$20+$BP247*Assembly!Q$21+$BQ247*Assembly!Q$22+$BR247*Assembly!Q$23+$BS247*Assembly!Q$24</f>
        <v>0</v>
      </c>
      <c r="CJ247" s="256" t="str">
        <f>$AY247*Assembly!R$4+$AZ247*Assembly!R$5+$BA247*Assembly!R$6+$BB247*Assembly!R$7+$BC247*Assembly!R$8+$BD247*Assembly!R$9+$BE247*Assembly!R$10+$BF247*Assembly!R$11+$BG247*Assembly!R$12+$BH247*Assembly!R$13+$BI247*Assembly!R$14+$BJ247*Assembly!R$15+$BK247*Assembly!R$16+$BL247*Assembly!R$17+$BM247*Assembly!R$18+$BN247*Assembly!R$19+$BO247*Assembly!R$20+$BP247*Assembly!R$21+$BQ247*Assembly!R$22+$BR247*Assembly!R$23+$BS247*Assembly!R$24</f>
        <v>0</v>
      </c>
      <c r="CK247" s="254" t="str">
        <f>$AY247*Assembly!S$4+$AZ247*Assembly!S$5+$BA247*Assembly!S$6+$BB247*Assembly!S$7+$BC247*Assembly!S$8+$BD247*Assembly!S$9+$BE247*Assembly!S$10+$BF247*Assembly!S$11+$BG247*Assembly!S$12+$BH247*Assembly!S$13+$BI247*Assembly!S$14+$BJ247*Assembly!S$15+$BK247*Assembly!S$16+$BL247*Assembly!S$17+$BM247*Assembly!S$18+$BN247*Assembly!S$19+$BO247*Assembly!S$20+$BP247*Assembly!S$21+$BQ247*Assembly!S$22+$BR247*Assembly!S$23+$BS247*Assembly!S$24</f>
        <v>0</v>
      </c>
      <c r="CL247" s="254" t="str">
        <f>$AY247*Assembly!T$4+$AZ247*Assembly!T$5+$BA247*Assembly!T$6+$BB247*Assembly!T$7+$BC247*Assembly!T$8+$BD247*Assembly!T$9+$BE247*Assembly!T$10+$BF247*Assembly!T$11+$BG247*Assembly!T$12+$BH247*Assembly!T$13+$BI247*Assembly!T$14+$BJ247*Assembly!T$15+$BK247*Assembly!T$16+$BL247*Assembly!T$17+$BM247*Assembly!T$18+$BN247*Assembly!T$19+$BO247*Assembly!T$20+$BP247*Assembly!T$21+$BQ247*Assembly!T$22+$BR247*Assembly!T$23+$BS247*Assembly!T$24</f>
        <v>0</v>
      </c>
      <c r="CM247" s="254" t="str">
        <f>$AY247*Assembly!U$4+$AZ247*Assembly!U$5+$BA247*Assembly!U$6+$BB247*Assembly!U$7+$BC247*Assembly!U$8+$BD247*Assembly!U$9+$BE247*Assembly!U$10+$BF247*Assembly!U$11+$BG247*Assembly!U$12+$BH247*Assembly!U$13+$BI247*Assembly!U$14+$BJ247*Assembly!U$15+$BK247*Assembly!U$16+$BL247*Assembly!U$17+$BM247*Assembly!U$18+$BN247*Assembly!U$19+$BO247*Assembly!U$20+$BP247*Assembly!U$21+$BQ247*Assembly!U$22+$BR247*Assembly!U$23+$BS247*Assembly!U$24</f>
        <v>0</v>
      </c>
      <c r="CN247" s="256" t="str">
        <f>$AY247*Assembly!V$4+$AZ247*Assembly!V$5+$BA247*Assembly!V$6+$BB247*Assembly!V$7+$BC247*Assembly!V$8+$BD247*Assembly!V$9+$BE247*Assembly!V$10+$BF247*Assembly!V$11+$BG247*Assembly!V$12+$BH247*Assembly!V$13+$BI247*Assembly!V$14+$BJ247*Assembly!V$15+$BK247*Assembly!V$16+$BL247*Assembly!V$17+$BM247*Assembly!V$18+$BN247*Assembly!V$19+$BO247*Assembly!V$20+$BP247*Assembly!V$21+$BQ247*Assembly!V$22+$BR247*Assembly!V$23+$BS247*Assembly!V$24</f>
        <v>0</v>
      </c>
      <c r="CO247" s="256" t="str">
        <f>CE247*Refining!$F$3</f>
        <v>38</v>
      </c>
      <c r="CP247" s="256" t="str">
        <f>CF247*Refining!$F$4</f>
        <v>0</v>
      </c>
      <c r="CQ247" s="256" t="str">
        <f>CG247*Refining!$F$5</f>
        <v>0</v>
      </c>
      <c r="CR247" s="256" t="str">
        <f>CH247*Refining!$F$6</f>
        <v>0</v>
      </c>
      <c r="CS247" s="256" t="str">
        <f>CI247*Refining!$F$7</f>
        <v>0</v>
      </c>
      <c r="CT247" s="256" t="str">
        <f>CJ247*Refining!$F$8</f>
        <v>0</v>
      </c>
      <c r="CU247" s="256" t="str">
        <f>CK247*Refining!$F$9</f>
        <v>0</v>
      </c>
      <c r="CV247" s="256" t="str">
        <f>CL247*Refining!$F$10</f>
        <v>0</v>
      </c>
      <c r="CW247" s="256" t="str">
        <f>CM247*Refining!$F$11</f>
        <v>0</v>
      </c>
      <c r="CX247" s="256" t="str">
        <f>CN247*Refining!$F$12</f>
        <v>0</v>
      </c>
      <c r="CY247" s="248" t="str">
        <f t="shared" ref="CY247:DR247" si="996">IF(CE247 = 0, "", CE247)</f>
        <v>21</v>
      </c>
      <c r="CZ247" s="245" t="str">
        <f t="shared" si="996"/>
        <v/>
      </c>
      <c r="DA247" s="245" t="str">
        <f t="shared" si="996"/>
        <v/>
      </c>
      <c r="DB247" s="245" t="str">
        <f t="shared" si="996"/>
        <v/>
      </c>
      <c r="DC247" s="245" t="str">
        <f t="shared" si="996"/>
        <v/>
      </c>
      <c r="DD247" s="245" t="str">
        <f t="shared" si="996"/>
        <v/>
      </c>
      <c r="DE247" s="245" t="str">
        <f t="shared" si="996"/>
        <v/>
      </c>
      <c r="DF247" s="245" t="str">
        <f t="shared" si="996"/>
        <v/>
      </c>
      <c r="DG247" s="245" t="str">
        <f t="shared" si="996"/>
        <v/>
      </c>
      <c r="DH247" s="246" t="str">
        <f t="shared" si="996"/>
        <v/>
      </c>
      <c r="DI247" s="248" t="str">
        <f t="shared" si="996"/>
        <v>38</v>
      </c>
      <c r="DJ247" s="245" t="str">
        <f t="shared" si="996"/>
        <v/>
      </c>
      <c r="DK247" s="245" t="str">
        <f t="shared" si="996"/>
        <v/>
      </c>
      <c r="DL247" s="245" t="str">
        <f t="shared" si="996"/>
        <v/>
      </c>
      <c r="DM247" s="245" t="str">
        <f t="shared" si="996"/>
        <v/>
      </c>
      <c r="DN247" s="245" t="str">
        <f t="shared" si="996"/>
        <v/>
      </c>
      <c r="DO247" s="245" t="str">
        <f t="shared" si="996"/>
        <v/>
      </c>
      <c r="DP247" s="245" t="str">
        <f t="shared" si="996"/>
        <v/>
      </c>
      <c r="DQ247" s="245" t="str">
        <f t="shared" si="996"/>
        <v/>
      </c>
      <c r="DR247" s="246" t="str">
        <f t="shared" si="996"/>
        <v/>
      </c>
      <c r="DS247" s="248" t="str">
        <f t="shared" si="15"/>
        <v>21</v>
      </c>
      <c r="DT247" s="249" t="str">
        <f t="shared" si="16"/>
        <v>38</v>
      </c>
      <c r="DU247" s="225" t="str">
        <f>CY247*'Ores &amp; Ingots'!$C$3+CZ247*'Ores &amp; Ingots'!$C$4+DA247*'Ores &amp; Ingots'!$C$5+DB247*'Ores &amp; Ingots'!$C$6+DC247*'Ores &amp; Ingots'!$C$7+DD247*'Ores &amp; Ingots'!$C$8+DE247*'Ores &amp; Ingots'!$C$9+DF247*'Ores &amp; Ingots'!$C$10+DG247*'Ores &amp; Ingots'!$C$11+DH247*'Ores &amp; Ingots'!$C$12</f>
        <v>3</v>
      </c>
      <c r="DV247" s="225" t="str">
        <f>DI247*'Ores &amp; Ingots'!$B$3+DJ247*'Ores &amp; Ingots'!$B$4+DK247*'Ores &amp; Ingots'!$B$5+DL247*'Ores &amp; Ingots'!$B$6+DM247*'Ores &amp; Ingots'!$B$7+DN247*'Ores &amp; Ingots'!$B$8+DO247*'Ores &amp; Ingots'!$B$9+DP247*'Ores &amp; Ingots'!$B$10+DQ247*'Ores &amp; Ingots'!$B$11+DR247*'Ores &amp; Ingots'!$B$12</f>
        <v>14</v>
      </c>
      <c r="DW247" s="249" t="str">
        <f>CY247*Refining!$G$3+CZ247*Refining!$G$4+DA247*Refining!$G$5+DB247*Refining!$G$6+DC247*Refining!$G$7+DD247*Refining!$G$8+DE247*Refining!$G$9+DF247*Refining!$G$10+DG247*Refining!$G$11+DH247*Refining!$G$12</f>
        <v>1</v>
      </c>
      <c r="DX247" s="249" t="str">
        <f t="shared" si="17"/>
        <v>224</v>
      </c>
      <c r="DY247" s="250" t="str">
        <f t="shared" si="18"/>
        <v>0.0002</v>
      </c>
      <c r="DZ247" s="248" t="str">
        <f t="shared" si="19"/>
        <v>4</v>
      </c>
      <c r="EA247" s="251" t="str">
        <f t="shared" ref="EA247:EB247" si="997">DZ247/60</f>
        <v>0.1</v>
      </c>
      <c r="EB247" s="251" t="str">
        <f t="shared" si="997"/>
        <v>0.0</v>
      </c>
      <c r="EC247" s="543" t="str">
        <f t="shared" si="21"/>
        <v>0.00</v>
      </c>
      <c r="ED247" s="248" t="str">
        <f t="shared" si="22"/>
        <v>380</v>
      </c>
      <c r="EE247" s="251" t="str">
        <f t="shared" ref="EE247:EF247" si="998">ED247/1000</f>
        <v>0.4</v>
      </c>
      <c r="EF247" s="252" t="str">
        <f t="shared" si="998"/>
        <v>0.00</v>
      </c>
      <c r="EG247" s="544" t="str">
        <f t="shared" si="24"/>
        <v>0.0004</v>
      </c>
      <c r="EH247" s="225" t="s">
        <v>12</v>
      </c>
    </row>
    <row r="248" hidden="1">
      <c r="A248" s="33"/>
      <c r="B248" s="336" t="s">
        <v>1057</v>
      </c>
      <c r="C248" s="227" t="s">
        <v>885</v>
      </c>
      <c r="D248" s="227">
        <v>1.0</v>
      </c>
      <c r="E248" s="227">
        <v>1.0</v>
      </c>
      <c r="F248" s="227">
        <v>1.0</v>
      </c>
      <c r="G248" s="228" t="str">
        <f t="shared" si="5"/>
        <v>0.1</v>
      </c>
      <c r="H248" s="229">
        <v>5.0</v>
      </c>
      <c r="I248" s="229">
        <v>12.5</v>
      </c>
      <c r="J248" s="229" t="str">
        <f>H248/Main!$D$9</f>
        <v>5</v>
      </c>
      <c r="K248" s="229" t="str">
        <f>I248/Main!$D$10</f>
        <v>12.5</v>
      </c>
      <c r="L248" s="229" t="str">
        <f t="shared" si="6"/>
        <v>2.5</v>
      </c>
      <c r="M248" s="229">
        <v>1.0</v>
      </c>
      <c r="N248" s="230"/>
      <c r="O248" s="230"/>
      <c r="P248" s="230"/>
      <c r="Q248" s="231"/>
      <c r="R248" s="230"/>
      <c r="S248" s="232"/>
      <c r="T248" s="232"/>
      <c r="U248" s="230"/>
      <c r="V248" s="230"/>
      <c r="W248" s="232"/>
      <c r="X248" s="232"/>
      <c r="Y248" s="230"/>
      <c r="Z248" s="230"/>
      <c r="AA248" s="230"/>
      <c r="AB248" s="230"/>
      <c r="AC248" s="334"/>
      <c r="AD248" s="309">
        <v>1.0</v>
      </c>
      <c r="AE248" s="225">
        <v>0.0</v>
      </c>
      <c r="AF248" s="225">
        <v>0.0</v>
      </c>
      <c r="AG248" s="225">
        <v>0.0</v>
      </c>
      <c r="AH248" s="225">
        <v>0.0</v>
      </c>
      <c r="AI248" s="225">
        <v>0.0</v>
      </c>
      <c r="AJ248" s="225">
        <v>0.0</v>
      </c>
      <c r="AK248" s="225">
        <v>0.0</v>
      </c>
      <c r="AL248" s="225">
        <v>0.0</v>
      </c>
      <c r="AM248" s="225">
        <v>0.0</v>
      </c>
      <c r="AN248" s="225">
        <v>0.0</v>
      </c>
      <c r="AO248" s="225">
        <v>0.0</v>
      </c>
      <c r="AP248" s="225">
        <v>0.0</v>
      </c>
      <c r="AQ248" s="225">
        <v>0.0</v>
      </c>
      <c r="AR248" s="225">
        <v>0.0</v>
      </c>
      <c r="AS248" s="225">
        <v>0.0</v>
      </c>
      <c r="AT248" s="225">
        <v>0.0</v>
      </c>
      <c r="AU248" s="225">
        <v>0.0</v>
      </c>
      <c r="AV248" s="225">
        <v>0.0</v>
      </c>
      <c r="AW248" s="225">
        <v>0.0</v>
      </c>
      <c r="AX248" s="225">
        <v>0.0</v>
      </c>
      <c r="AY248" s="553" t="str">
        <f t="shared" ref="AY248:BS248" si="999">IF(AD248 = 0, "", AD248)</f>
        <v>1</v>
      </c>
      <c r="AZ248" s="227" t="str">
        <f t="shared" si="999"/>
        <v/>
      </c>
      <c r="BA248" s="227" t="str">
        <f t="shared" si="999"/>
        <v/>
      </c>
      <c r="BB248" s="227" t="str">
        <f t="shared" si="999"/>
        <v/>
      </c>
      <c r="BC248" s="227" t="str">
        <f t="shared" si="999"/>
        <v/>
      </c>
      <c r="BD248" s="227" t="str">
        <f t="shared" si="999"/>
        <v/>
      </c>
      <c r="BE248" s="227" t="str">
        <f t="shared" si="999"/>
        <v/>
      </c>
      <c r="BF248" s="227" t="str">
        <f t="shared" si="999"/>
        <v/>
      </c>
      <c r="BG248" s="227" t="str">
        <f t="shared" si="999"/>
        <v/>
      </c>
      <c r="BH248" s="227" t="str">
        <f t="shared" si="999"/>
        <v/>
      </c>
      <c r="BI248" s="227" t="str">
        <f t="shared" si="999"/>
        <v/>
      </c>
      <c r="BJ248" s="227" t="str">
        <f t="shared" si="999"/>
        <v/>
      </c>
      <c r="BK248" s="227" t="str">
        <f t="shared" si="999"/>
        <v/>
      </c>
      <c r="BL248" s="227" t="str">
        <f t="shared" si="999"/>
        <v/>
      </c>
      <c r="BM248" s="227" t="str">
        <f t="shared" si="999"/>
        <v/>
      </c>
      <c r="BN248" s="227" t="str">
        <f t="shared" si="999"/>
        <v/>
      </c>
      <c r="BO248" s="227" t="str">
        <f t="shared" si="999"/>
        <v/>
      </c>
      <c r="BP248" s="227" t="str">
        <f t="shared" si="999"/>
        <v/>
      </c>
      <c r="BQ248" s="227" t="str">
        <f t="shared" si="999"/>
        <v/>
      </c>
      <c r="BR248" s="227" t="str">
        <f t="shared" si="999"/>
        <v/>
      </c>
      <c r="BS248" s="238" t="str">
        <f t="shared" si="999"/>
        <v/>
      </c>
      <c r="BT248" s="239" t="str">
        <f>$AY248*Assembly!Y$4+$AZ248*Assembly!Y$5+$BA248*Assembly!Y$6+$BB248*Assembly!Y$7+$BC248*Assembly!Y$8+$BD248*Assembly!Y$9+$BE248*Assembly!Y$10+$BF248*Assembly!Y$11+$BG248*Assembly!Y$12+$BH248*Assembly!Y$13+$BI248*Assembly!Y$14+$BJ248*Assembly!Y$15+$BK248*Assembly!Y$16+$BL248*Assembly!Y$17+$BM248*Assembly!Y$18+$BN248*Assembly!Y$19+$BO248*Assembly!Y$20+$BP248*Assembly!Y$21+$BQ248*Assembly!Y$22+$BR248*Assembly!Y$23+$BS248*Assembly!Y$24</f>
        <v>20</v>
      </c>
      <c r="BU248" s="225" t="str">
        <f t="shared" si="8"/>
        <v>160</v>
      </c>
      <c r="BV248" s="225" t="str">
        <f>$AY248*Assembly!AC$4+$AZ248*Assembly!AC$5+$BA248*Assembly!AC$6+$BB248*Assembly!AC$7+$BC248*Assembly!AC$8+$BD248*Assembly!AC$9+$BE248*Assembly!AC$10+$BF248*Assembly!AC$11+$BG248*Assembly!AC$12+$BH248*Assembly!AC$13+$BI248*Assembly!AC$14+$BJ248*Assembly!AC$15+$BK248*Assembly!AC$16+$BL248*Assembly!AC$17+$BM248*Assembly!AC$18+$BN248*Assembly!AC$19+$BO248*Assembly!AC$20+$BP248*Assembly!AC$21+$BQ248*Assembly!AC$22+$BR248*Assembly!AC$23+$BS248*Assembly!AC$24</f>
        <v>100</v>
      </c>
      <c r="BW248" s="240" t="str">
        <f t="shared" si="9"/>
        <v>5.00</v>
      </c>
      <c r="BX248" s="241" t="str">
        <f t="shared" si="10"/>
        <v>800</v>
      </c>
      <c r="BY248" s="242" t="str">
        <f t="shared" si="11"/>
        <v>0.6</v>
      </c>
      <c r="BZ248" s="225"/>
      <c r="CA248" s="225" t="str">
        <f>$AY248*Assembly!X$4+$AZ248*Assembly!X$5+$BA248*Assembly!X$6+$BB248*Assembly!X$7+$BC248*Assembly!X$8+$BD248*Assembly!X$9+$BE248*Assembly!X$10+$BF248*Assembly!X$11+$BG248*Assembly!X$12+$BH248*Assembly!X$13+$BI248*Assembly!X$14+$BJ248*Assembly!X$15+$BK248*Assembly!X$16+$BL248*Assembly!X$17+$BM248*Assembly!X$18+$BN248*Assembly!X$19+$BO248*Assembly!X$20+$BP248*Assembly!X$21+$BQ248*Assembly!X$22+$BR248*Assembly!X$23+$BS248*Assembly!X$24</f>
        <v>1</v>
      </c>
      <c r="CB248" s="225" t="str">
        <f t="shared" si="12"/>
        <v>156</v>
      </c>
      <c r="CC248" s="223" t="str">
        <f t="shared" si="13"/>
        <v>0.0002</v>
      </c>
      <c r="CD248" s="243" t="str">
        <f>$AY248*Assembly!AB$4+$AZ248*Assembly!AB$5+$BA248*Assembly!AB$6+$BB248*Assembly!AB$7+$BC248*Assembly!AB$8+$BD248*Assembly!AB$9+$BE248*Assembly!AB$10+$BF248*Assembly!AB$11+$BG248*Assembly!AB$12+$BH248*Assembly!AB$13+$BI248*Assembly!AB$14+$BJ248*Assembly!AB$15+$BK248*Assembly!AB$16+$BL248*Assembly!AB$17+$BM248*Assembly!AB$18+$BN248*Assembly!AB$19+$BO248*Assembly!AB$20+$BP248*Assembly!AB$21+$BQ248*Assembly!AB$22+$BR248*Assembly!AB$23+$BS248*Assembly!AB$24</f>
        <v>3</v>
      </c>
      <c r="CE248" s="231" t="str">
        <f>$AY248*Assembly!M$4+$AZ248*Assembly!M$5+$BA248*Assembly!M$6+$BB248*Assembly!M$7+$BC248*Assembly!M$8+$BD248*Assembly!M$9+$BE248*Assembly!M$10+$BF248*Assembly!M$11+$BG248*Assembly!M$12+$BH248*Assembly!M$13+$BI248*Assembly!M$14+$BJ248*Assembly!M$15+$BK248*Assembly!M$16+$BL248*Assembly!M$17+$BM248*Assembly!M$18+$BN248*Assembly!M$19+$BO248*Assembly!M$20+$BP248*Assembly!M$21+$BQ248*Assembly!M$22+$BR248*Assembly!M$23+$BS248*Assembly!M$24</f>
        <v>21</v>
      </c>
      <c r="CF248" s="231" t="str">
        <f>$AY248*Assembly!N$4+$AZ248*Assembly!N$5+$BA248*Assembly!N$6+$BB248*Assembly!N$7+$BC248*Assembly!N$8+$BD248*Assembly!N$9+$BE248*Assembly!N$10+$BF248*Assembly!N$11+$BG248*Assembly!N$12+$BH248*Assembly!N$13+$BI248*Assembly!N$14+$BJ248*Assembly!N$15+$BK248*Assembly!N$16+$BL248*Assembly!N$17+$BM248*Assembly!N$18+$BN248*Assembly!N$19+$BO248*Assembly!N$20+$BP248*Assembly!N$21+$BQ248*Assembly!N$22+$BR248*Assembly!N$23+$BS248*Assembly!N$24</f>
        <v>0</v>
      </c>
      <c r="CG248" s="231" t="str">
        <f>$AY248*Assembly!O$4+$AZ248*Assembly!O$5+$BA248*Assembly!O$6+$BB248*Assembly!O$7+$BC248*Assembly!O$8+$BD248*Assembly!O$9+$BE248*Assembly!O$10+$BF248*Assembly!O$11+$BG248*Assembly!O$12+$BH248*Assembly!O$13+$BI248*Assembly!O$14+$BJ248*Assembly!O$15+$BK248*Assembly!O$16+$BL248*Assembly!O$17+$BM248*Assembly!O$18+$BN248*Assembly!O$19+$BO248*Assembly!O$20+$BP248*Assembly!O$21+$BQ248*Assembly!O$22+$BR248*Assembly!O$23+$BS248*Assembly!O$24</f>
        <v>0</v>
      </c>
      <c r="CH248" s="229" t="str">
        <f>$AY248*Assembly!P$4+$AZ248*Assembly!P$5+$BA248*Assembly!P$6+$BB248*Assembly!P$7+$BC248*Assembly!P$8+$BD248*Assembly!P$9+$BE248*Assembly!P$10+$BF248*Assembly!P$11+$BG248*Assembly!P$12+$BH248*Assembly!P$13+$BI248*Assembly!P$14+$BJ248*Assembly!P$15+$BK248*Assembly!P$16+$BL248*Assembly!P$17+$BM248*Assembly!P$18+$BN248*Assembly!P$19+$BO248*Assembly!P$20+$BP248*Assembly!P$21+$BQ248*Assembly!P$22+$BR248*Assembly!P$23+$BS248*Assembly!P$24</f>
        <v>0</v>
      </c>
      <c r="CI248" s="229" t="str">
        <f>$AY248*Assembly!Q$4+$AZ248*Assembly!Q$5+$BA248*Assembly!Q$6+$BB248*Assembly!Q$7+$BC248*Assembly!Q$8+$BD248*Assembly!Q$9+$BE248*Assembly!Q$10+$BF248*Assembly!Q$11+$BG248*Assembly!Q$12+$BH248*Assembly!Q$13+$BI248*Assembly!Q$14+$BJ248*Assembly!Q$15+$BK248*Assembly!Q$16+$BL248*Assembly!Q$17+$BM248*Assembly!Q$18+$BN248*Assembly!Q$19+$BO248*Assembly!Q$20+$BP248*Assembly!Q$21+$BQ248*Assembly!Q$22+$BR248*Assembly!Q$23+$BS248*Assembly!Q$24</f>
        <v>0</v>
      </c>
      <c r="CJ248" s="231" t="str">
        <f>$AY248*Assembly!R$4+$AZ248*Assembly!R$5+$BA248*Assembly!R$6+$BB248*Assembly!R$7+$BC248*Assembly!R$8+$BD248*Assembly!R$9+$BE248*Assembly!R$10+$BF248*Assembly!R$11+$BG248*Assembly!R$12+$BH248*Assembly!R$13+$BI248*Assembly!R$14+$BJ248*Assembly!R$15+$BK248*Assembly!R$16+$BL248*Assembly!R$17+$BM248*Assembly!R$18+$BN248*Assembly!R$19+$BO248*Assembly!R$20+$BP248*Assembly!R$21+$BQ248*Assembly!R$22+$BR248*Assembly!R$23+$BS248*Assembly!R$24</f>
        <v>0</v>
      </c>
      <c r="CK248" s="229" t="str">
        <f>$AY248*Assembly!S$4+$AZ248*Assembly!S$5+$BA248*Assembly!S$6+$BB248*Assembly!S$7+$BC248*Assembly!S$8+$BD248*Assembly!S$9+$BE248*Assembly!S$10+$BF248*Assembly!S$11+$BG248*Assembly!S$12+$BH248*Assembly!S$13+$BI248*Assembly!S$14+$BJ248*Assembly!S$15+$BK248*Assembly!S$16+$BL248*Assembly!S$17+$BM248*Assembly!S$18+$BN248*Assembly!S$19+$BO248*Assembly!S$20+$BP248*Assembly!S$21+$BQ248*Assembly!S$22+$BR248*Assembly!S$23+$BS248*Assembly!S$24</f>
        <v>0</v>
      </c>
      <c r="CL248" s="229" t="str">
        <f>$AY248*Assembly!T$4+$AZ248*Assembly!T$5+$BA248*Assembly!T$6+$BB248*Assembly!T$7+$BC248*Assembly!T$8+$BD248*Assembly!T$9+$BE248*Assembly!T$10+$BF248*Assembly!T$11+$BG248*Assembly!T$12+$BH248*Assembly!T$13+$BI248*Assembly!T$14+$BJ248*Assembly!T$15+$BK248*Assembly!T$16+$BL248*Assembly!T$17+$BM248*Assembly!T$18+$BN248*Assembly!T$19+$BO248*Assembly!T$20+$BP248*Assembly!T$21+$BQ248*Assembly!T$22+$BR248*Assembly!T$23+$BS248*Assembly!T$24</f>
        <v>0</v>
      </c>
      <c r="CM248" s="229" t="str">
        <f>$AY248*Assembly!U$4+$AZ248*Assembly!U$5+$BA248*Assembly!U$6+$BB248*Assembly!U$7+$BC248*Assembly!U$8+$BD248*Assembly!U$9+$BE248*Assembly!U$10+$BF248*Assembly!U$11+$BG248*Assembly!U$12+$BH248*Assembly!U$13+$BI248*Assembly!U$14+$BJ248*Assembly!U$15+$BK248*Assembly!U$16+$BL248*Assembly!U$17+$BM248*Assembly!U$18+$BN248*Assembly!U$19+$BO248*Assembly!U$20+$BP248*Assembly!U$21+$BQ248*Assembly!U$22+$BR248*Assembly!U$23+$BS248*Assembly!U$24</f>
        <v>0</v>
      </c>
      <c r="CN248" s="231" t="str">
        <f>$AY248*Assembly!V$4+$AZ248*Assembly!V$5+$BA248*Assembly!V$6+$BB248*Assembly!V$7+$BC248*Assembly!V$8+$BD248*Assembly!V$9+$BE248*Assembly!V$10+$BF248*Assembly!V$11+$BG248*Assembly!V$12+$BH248*Assembly!V$13+$BI248*Assembly!V$14+$BJ248*Assembly!V$15+$BK248*Assembly!V$16+$BL248*Assembly!V$17+$BM248*Assembly!V$18+$BN248*Assembly!V$19+$BO248*Assembly!V$20+$BP248*Assembly!V$21+$BQ248*Assembly!V$22+$BR248*Assembly!V$23+$BS248*Assembly!V$24</f>
        <v>0</v>
      </c>
      <c r="CO248" s="231" t="str">
        <f>CE248*Refining!$F$3</f>
        <v>38</v>
      </c>
      <c r="CP248" s="231" t="str">
        <f>CF248*Refining!$F$4</f>
        <v>0</v>
      </c>
      <c r="CQ248" s="231" t="str">
        <f>CG248*Refining!$F$5</f>
        <v>0</v>
      </c>
      <c r="CR248" s="231" t="str">
        <f>CH248*Refining!$F$6</f>
        <v>0</v>
      </c>
      <c r="CS248" s="231" t="str">
        <f>CI248*Refining!$F$7</f>
        <v>0</v>
      </c>
      <c r="CT248" s="231" t="str">
        <f>CJ248*Refining!$F$8</f>
        <v>0</v>
      </c>
      <c r="CU248" s="231" t="str">
        <f>CK248*Refining!$F$9</f>
        <v>0</v>
      </c>
      <c r="CV248" s="231" t="str">
        <f>CL248*Refining!$F$10</f>
        <v>0</v>
      </c>
      <c r="CW248" s="231" t="str">
        <f>CM248*Refining!$F$11</f>
        <v>0</v>
      </c>
      <c r="CX248" s="231" t="str">
        <f>CN248*Refining!$F$12</f>
        <v>0</v>
      </c>
      <c r="CY248" s="248" t="str">
        <f t="shared" ref="CY248:DR248" si="1000">IF(CE248 = 0, "", CE248)</f>
        <v>21</v>
      </c>
      <c r="CZ248" s="245" t="str">
        <f t="shared" si="1000"/>
        <v/>
      </c>
      <c r="DA248" s="245" t="str">
        <f t="shared" si="1000"/>
        <v/>
      </c>
      <c r="DB248" s="245" t="str">
        <f t="shared" si="1000"/>
        <v/>
      </c>
      <c r="DC248" s="245" t="str">
        <f t="shared" si="1000"/>
        <v/>
      </c>
      <c r="DD248" s="245" t="str">
        <f t="shared" si="1000"/>
        <v/>
      </c>
      <c r="DE248" s="245" t="str">
        <f t="shared" si="1000"/>
        <v/>
      </c>
      <c r="DF248" s="245" t="str">
        <f t="shared" si="1000"/>
        <v/>
      </c>
      <c r="DG248" s="245" t="str">
        <f t="shared" si="1000"/>
        <v/>
      </c>
      <c r="DH248" s="246" t="str">
        <f t="shared" si="1000"/>
        <v/>
      </c>
      <c r="DI248" s="248" t="str">
        <f t="shared" si="1000"/>
        <v>38</v>
      </c>
      <c r="DJ248" s="245" t="str">
        <f t="shared" si="1000"/>
        <v/>
      </c>
      <c r="DK248" s="245" t="str">
        <f t="shared" si="1000"/>
        <v/>
      </c>
      <c r="DL248" s="245" t="str">
        <f t="shared" si="1000"/>
        <v/>
      </c>
      <c r="DM248" s="245" t="str">
        <f t="shared" si="1000"/>
        <v/>
      </c>
      <c r="DN248" s="245" t="str">
        <f t="shared" si="1000"/>
        <v/>
      </c>
      <c r="DO248" s="245" t="str">
        <f t="shared" si="1000"/>
        <v/>
      </c>
      <c r="DP248" s="245" t="str">
        <f t="shared" si="1000"/>
        <v/>
      </c>
      <c r="DQ248" s="245" t="str">
        <f t="shared" si="1000"/>
        <v/>
      </c>
      <c r="DR248" s="246" t="str">
        <f t="shared" si="1000"/>
        <v/>
      </c>
      <c r="DS248" s="248" t="str">
        <f t="shared" si="15"/>
        <v>21</v>
      </c>
      <c r="DT248" s="249" t="str">
        <f t="shared" si="16"/>
        <v>38</v>
      </c>
      <c r="DU248" s="225" t="str">
        <f>CY248*'Ores &amp; Ingots'!$C$3+CZ248*'Ores &amp; Ingots'!$C$4+DA248*'Ores &amp; Ingots'!$C$5+DB248*'Ores &amp; Ingots'!$C$6+DC248*'Ores &amp; Ingots'!$C$7+DD248*'Ores &amp; Ingots'!$C$8+DE248*'Ores &amp; Ingots'!$C$9+DF248*'Ores &amp; Ingots'!$C$10+DG248*'Ores &amp; Ingots'!$C$11+DH248*'Ores &amp; Ingots'!$C$12</f>
        <v>3</v>
      </c>
      <c r="DV248" s="225" t="str">
        <f>DI248*'Ores &amp; Ingots'!$B$3+DJ248*'Ores &amp; Ingots'!$B$4+DK248*'Ores &amp; Ingots'!$B$5+DL248*'Ores &amp; Ingots'!$B$6+DM248*'Ores &amp; Ingots'!$B$7+DN248*'Ores &amp; Ingots'!$B$8+DO248*'Ores &amp; Ingots'!$B$9+DP248*'Ores &amp; Ingots'!$B$10+DQ248*'Ores &amp; Ingots'!$B$11+DR248*'Ores &amp; Ingots'!$B$12</f>
        <v>14</v>
      </c>
      <c r="DW248" s="249" t="str">
        <f>CY248*Refining!$G$3+CZ248*Refining!$G$4+DA248*Refining!$G$5+DB248*Refining!$G$6+DC248*Refining!$G$7+DD248*Refining!$G$8+DE248*Refining!$G$9+DF248*Refining!$G$10+DG248*Refining!$G$11+DH248*Refining!$G$12</f>
        <v>1</v>
      </c>
      <c r="DX248" s="249" t="str">
        <f t="shared" si="17"/>
        <v>224</v>
      </c>
      <c r="DY248" s="250" t="str">
        <f t="shared" si="18"/>
        <v>0.0002</v>
      </c>
      <c r="DZ248" s="248" t="str">
        <f t="shared" si="19"/>
        <v>7</v>
      </c>
      <c r="EA248" s="251" t="str">
        <f t="shared" ref="EA248:EB248" si="1001">DZ248/60</f>
        <v>0.1</v>
      </c>
      <c r="EB248" s="251" t="str">
        <f t="shared" si="1001"/>
        <v>0.0</v>
      </c>
      <c r="EC248" s="543" t="str">
        <f t="shared" si="21"/>
        <v>0.00</v>
      </c>
      <c r="ED248" s="248" t="str">
        <f t="shared" si="22"/>
        <v>380</v>
      </c>
      <c r="EE248" s="251" t="str">
        <f t="shared" ref="EE248:EF248" si="1002">ED248/1000</f>
        <v>0.4</v>
      </c>
      <c r="EF248" s="252" t="str">
        <f t="shared" si="1002"/>
        <v>0.00</v>
      </c>
      <c r="EG248" s="544" t="str">
        <f t="shared" si="24"/>
        <v>0.0004</v>
      </c>
      <c r="EH248" s="225" t="s">
        <v>12</v>
      </c>
    </row>
    <row r="249" hidden="1">
      <c r="A249" s="33"/>
      <c r="B249" s="336" t="s">
        <v>1058</v>
      </c>
      <c r="C249" s="227" t="s">
        <v>885</v>
      </c>
      <c r="D249" s="227">
        <v>1.0</v>
      </c>
      <c r="E249" s="227">
        <v>1.0</v>
      </c>
      <c r="F249" s="227">
        <v>1.0</v>
      </c>
      <c r="G249" s="253" t="str">
        <f t="shared" si="5"/>
        <v>0.1</v>
      </c>
      <c r="H249" s="254">
        <v>3.0</v>
      </c>
      <c r="I249" s="254">
        <v>7.5</v>
      </c>
      <c r="J249" s="254" t="str">
        <f>H249/Main!$D$9</f>
        <v>3</v>
      </c>
      <c r="K249" s="254" t="str">
        <f>I249/Main!$D$10</f>
        <v>7.5</v>
      </c>
      <c r="L249" s="254" t="str">
        <f t="shared" si="6"/>
        <v>2.5</v>
      </c>
      <c r="M249" s="254">
        <v>1.0</v>
      </c>
      <c r="N249" s="255"/>
      <c r="O249" s="255"/>
      <c r="P249" s="255"/>
      <c r="Q249" s="256"/>
      <c r="R249" s="255"/>
      <c r="S249" s="257"/>
      <c r="T249" s="257"/>
      <c r="U249" s="255"/>
      <c r="V249" s="255"/>
      <c r="W249" s="350"/>
      <c r="X249" s="257"/>
      <c r="Y249" s="255"/>
      <c r="Z249" s="255"/>
      <c r="AA249" s="255"/>
      <c r="AB249" s="255"/>
      <c r="AC249" s="351"/>
      <c r="AD249" s="309">
        <v>1.0</v>
      </c>
      <c r="AE249" s="225">
        <v>0.0</v>
      </c>
      <c r="AF249" s="225">
        <v>0.0</v>
      </c>
      <c r="AG249" s="225">
        <v>0.0</v>
      </c>
      <c r="AH249" s="225">
        <v>0.0</v>
      </c>
      <c r="AI249" s="225">
        <v>0.0</v>
      </c>
      <c r="AJ249" s="225">
        <v>0.0</v>
      </c>
      <c r="AK249" s="225">
        <v>0.0</v>
      </c>
      <c r="AL249" s="225">
        <v>0.0</v>
      </c>
      <c r="AM249" s="225">
        <v>0.0</v>
      </c>
      <c r="AN249" s="225">
        <v>0.0</v>
      </c>
      <c r="AO249" s="225">
        <v>0.0</v>
      </c>
      <c r="AP249" s="225">
        <v>0.0</v>
      </c>
      <c r="AQ249" s="225">
        <v>0.0</v>
      </c>
      <c r="AR249" s="225">
        <v>0.0</v>
      </c>
      <c r="AS249" s="225">
        <v>0.0</v>
      </c>
      <c r="AT249" s="225">
        <v>0.0</v>
      </c>
      <c r="AU249" s="225">
        <v>0.0</v>
      </c>
      <c r="AV249" s="225">
        <v>0.0</v>
      </c>
      <c r="AW249" s="225">
        <v>0.0</v>
      </c>
      <c r="AX249" s="225">
        <v>0.0</v>
      </c>
      <c r="AY249" s="553" t="str">
        <f t="shared" ref="AY249:BS249" si="1003">IF(AD249 = 0, "", AD249)</f>
        <v>1</v>
      </c>
      <c r="AZ249" s="227" t="str">
        <f t="shared" si="1003"/>
        <v/>
      </c>
      <c r="BA249" s="227" t="str">
        <f t="shared" si="1003"/>
        <v/>
      </c>
      <c r="BB249" s="227" t="str">
        <f t="shared" si="1003"/>
        <v/>
      </c>
      <c r="BC249" s="227" t="str">
        <f t="shared" si="1003"/>
        <v/>
      </c>
      <c r="BD249" s="227" t="str">
        <f t="shared" si="1003"/>
        <v/>
      </c>
      <c r="BE249" s="227" t="str">
        <f t="shared" si="1003"/>
        <v/>
      </c>
      <c r="BF249" s="227" t="str">
        <f t="shared" si="1003"/>
        <v/>
      </c>
      <c r="BG249" s="227" t="str">
        <f t="shared" si="1003"/>
        <v/>
      </c>
      <c r="BH249" s="227" t="str">
        <f t="shared" si="1003"/>
        <v/>
      </c>
      <c r="BI249" s="227" t="str">
        <f t="shared" si="1003"/>
        <v/>
      </c>
      <c r="BJ249" s="227" t="str">
        <f t="shared" si="1003"/>
        <v/>
      </c>
      <c r="BK249" s="227" t="str">
        <f t="shared" si="1003"/>
        <v/>
      </c>
      <c r="BL249" s="227" t="str">
        <f t="shared" si="1003"/>
        <v/>
      </c>
      <c r="BM249" s="227" t="str">
        <f t="shared" si="1003"/>
        <v/>
      </c>
      <c r="BN249" s="227" t="str">
        <f t="shared" si="1003"/>
        <v/>
      </c>
      <c r="BO249" s="227" t="str">
        <f t="shared" si="1003"/>
        <v/>
      </c>
      <c r="BP249" s="227" t="str">
        <f t="shared" si="1003"/>
        <v/>
      </c>
      <c r="BQ249" s="227" t="str">
        <f t="shared" si="1003"/>
        <v/>
      </c>
      <c r="BR249" s="227" t="str">
        <f t="shared" si="1003"/>
        <v/>
      </c>
      <c r="BS249" s="238" t="str">
        <f t="shared" si="1003"/>
        <v/>
      </c>
      <c r="BT249" s="239" t="str">
        <f>$AY249*Assembly!Y$4+$AZ249*Assembly!Y$5+$BA249*Assembly!Y$6+$BB249*Assembly!Y$7+$BC249*Assembly!Y$8+$BD249*Assembly!Y$9+$BE249*Assembly!Y$10+$BF249*Assembly!Y$11+$BG249*Assembly!Y$12+$BH249*Assembly!Y$13+$BI249*Assembly!Y$14+$BJ249*Assembly!Y$15+$BK249*Assembly!Y$16+$BL249*Assembly!Y$17+$BM249*Assembly!Y$18+$BN249*Assembly!Y$19+$BO249*Assembly!Y$20+$BP249*Assembly!Y$21+$BQ249*Assembly!Y$22+$BR249*Assembly!Y$23+$BS249*Assembly!Y$24</f>
        <v>20</v>
      </c>
      <c r="BU249" s="225" t="str">
        <f t="shared" si="8"/>
        <v>160</v>
      </c>
      <c r="BV249" s="225" t="str">
        <f>$AY249*Assembly!AC$4+$AZ249*Assembly!AC$5+$BA249*Assembly!AC$6+$BB249*Assembly!AC$7+$BC249*Assembly!AC$8+$BD249*Assembly!AC$9+$BE249*Assembly!AC$10+$BF249*Assembly!AC$11+$BG249*Assembly!AC$12+$BH249*Assembly!AC$13+$BI249*Assembly!AC$14+$BJ249*Assembly!AC$15+$BK249*Assembly!AC$16+$BL249*Assembly!AC$17+$BM249*Assembly!AC$18+$BN249*Assembly!AC$19+$BO249*Assembly!AC$20+$BP249*Assembly!AC$21+$BQ249*Assembly!AC$22+$BR249*Assembly!AC$23+$BS249*Assembly!AC$24</f>
        <v>100</v>
      </c>
      <c r="BW249" s="240" t="str">
        <f t="shared" si="9"/>
        <v>5.00</v>
      </c>
      <c r="BX249" s="241" t="str">
        <f t="shared" si="10"/>
        <v>800</v>
      </c>
      <c r="BY249" s="242" t="str">
        <f t="shared" si="11"/>
        <v>0.6</v>
      </c>
      <c r="BZ249" s="225"/>
      <c r="CA249" s="225" t="str">
        <f>$AY249*Assembly!X$4+$AZ249*Assembly!X$5+$BA249*Assembly!X$6+$BB249*Assembly!X$7+$BC249*Assembly!X$8+$BD249*Assembly!X$9+$BE249*Assembly!X$10+$BF249*Assembly!X$11+$BG249*Assembly!X$12+$BH249*Assembly!X$13+$BI249*Assembly!X$14+$BJ249*Assembly!X$15+$BK249*Assembly!X$16+$BL249*Assembly!X$17+$BM249*Assembly!X$18+$BN249*Assembly!X$19+$BO249*Assembly!X$20+$BP249*Assembly!X$21+$BQ249*Assembly!X$22+$BR249*Assembly!X$23+$BS249*Assembly!X$24</f>
        <v>1</v>
      </c>
      <c r="CB249" s="225" t="str">
        <f t="shared" si="12"/>
        <v>156</v>
      </c>
      <c r="CC249" s="223" t="str">
        <f t="shared" si="13"/>
        <v>0.0002</v>
      </c>
      <c r="CD249" s="243" t="str">
        <f>$AY249*Assembly!AB$4+$AZ249*Assembly!AB$5+$BA249*Assembly!AB$6+$BB249*Assembly!AB$7+$BC249*Assembly!AB$8+$BD249*Assembly!AB$9+$BE249*Assembly!AB$10+$BF249*Assembly!AB$11+$BG249*Assembly!AB$12+$BH249*Assembly!AB$13+$BI249*Assembly!AB$14+$BJ249*Assembly!AB$15+$BK249*Assembly!AB$16+$BL249*Assembly!AB$17+$BM249*Assembly!AB$18+$BN249*Assembly!AB$19+$BO249*Assembly!AB$20+$BP249*Assembly!AB$21+$BQ249*Assembly!AB$22+$BR249*Assembly!AB$23+$BS249*Assembly!AB$24</f>
        <v>3</v>
      </c>
      <c r="CE249" s="256" t="str">
        <f>$AY249*Assembly!M$4+$AZ249*Assembly!M$5+$BA249*Assembly!M$6+$BB249*Assembly!M$7+$BC249*Assembly!M$8+$BD249*Assembly!M$9+$BE249*Assembly!M$10+$BF249*Assembly!M$11+$BG249*Assembly!M$12+$BH249*Assembly!M$13+$BI249*Assembly!M$14+$BJ249*Assembly!M$15+$BK249*Assembly!M$16+$BL249*Assembly!M$17+$BM249*Assembly!M$18+$BN249*Assembly!M$19+$BO249*Assembly!M$20+$BP249*Assembly!M$21+$BQ249*Assembly!M$22+$BR249*Assembly!M$23+$BS249*Assembly!M$24</f>
        <v>21</v>
      </c>
      <c r="CF249" s="256" t="str">
        <f>$AY249*Assembly!N$4+$AZ249*Assembly!N$5+$BA249*Assembly!N$6+$BB249*Assembly!N$7+$BC249*Assembly!N$8+$BD249*Assembly!N$9+$BE249*Assembly!N$10+$BF249*Assembly!N$11+$BG249*Assembly!N$12+$BH249*Assembly!N$13+$BI249*Assembly!N$14+$BJ249*Assembly!N$15+$BK249*Assembly!N$16+$BL249*Assembly!N$17+$BM249*Assembly!N$18+$BN249*Assembly!N$19+$BO249*Assembly!N$20+$BP249*Assembly!N$21+$BQ249*Assembly!N$22+$BR249*Assembly!N$23+$BS249*Assembly!N$24</f>
        <v>0</v>
      </c>
      <c r="CG249" s="256" t="str">
        <f>$AY249*Assembly!O$4+$AZ249*Assembly!O$5+$BA249*Assembly!O$6+$BB249*Assembly!O$7+$BC249*Assembly!O$8+$BD249*Assembly!O$9+$BE249*Assembly!O$10+$BF249*Assembly!O$11+$BG249*Assembly!O$12+$BH249*Assembly!O$13+$BI249*Assembly!O$14+$BJ249*Assembly!O$15+$BK249*Assembly!O$16+$BL249*Assembly!O$17+$BM249*Assembly!O$18+$BN249*Assembly!O$19+$BO249*Assembly!O$20+$BP249*Assembly!O$21+$BQ249*Assembly!O$22+$BR249*Assembly!O$23+$BS249*Assembly!O$24</f>
        <v>0</v>
      </c>
      <c r="CH249" s="254" t="str">
        <f>$AY249*Assembly!P$4+$AZ249*Assembly!P$5+$BA249*Assembly!P$6+$BB249*Assembly!P$7+$BC249*Assembly!P$8+$BD249*Assembly!P$9+$BE249*Assembly!P$10+$BF249*Assembly!P$11+$BG249*Assembly!P$12+$BH249*Assembly!P$13+$BI249*Assembly!P$14+$BJ249*Assembly!P$15+$BK249*Assembly!P$16+$BL249*Assembly!P$17+$BM249*Assembly!P$18+$BN249*Assembly!P$19+$BO249*Assembly!P$20+$BP249*Assembly!P$21+$BQ249*Assembly!P$22+$BR249*Assembly!P$23+$BS249*Assembly!P$24</f>
        <v>0</v>
      </c>
      <c r="CI249" s="254" t="str">
        <f>$AY249*Assembly!Q$4+$AZ249*Assembly!Q$5+$BA249*Assembly!Q$6+$BB249*Assembly!Q$7+$BC249*Assembly!Q$8+$BD249*Assembly!Q$9+$BE249*Assembly!Q$10+$BF249*Assembly!Q$11+$BG249*Assembly!Q$12+$BH249*Assembly!Q$13+$BI249*Assembly!Q$14+$BJ249*Assembly!Q$15+$BK249*Assembly!Q$16+$BL249*Assembly!Q$17+$BM249*Assembly!Q$18+$BN249*Assembly!Q$19+$BO249*Assembly!Q$20+$BP249*Assembly!Q$21+$BQ249*Assembly!Q$22+$BR249*Assembly!Q$23+$BS249*Assembly!Q$24</f>
        <v>0</v>
      </c>
      <c r="CJ249" s="256" t="str">
        <f>$AY249*Assembly!R$4+$AZ249*Assembly!R$5+$BA249*Assembly!R$6+$BB249*Assembly!R$7+$BC249*Assembly!R$8+$BD249*Assembly!R$9+$BE249*Assembly!R$10+$BF249*Assembly!R$11+$BG249*Assembly!R$12+$BH249*Assembly!R$13+$BI249*Assembly!R$14+$BJ249*Assembly!R$15+$BK249*Assembly!R$16+$BL249*Assembly!R$17+$BM249*Assembly!R$18+$BN249*Assembly!R$19+$BO249*Assembly!R$20+$BP249*Assembly!R$21+$BQ249*Assembly!R$22+$BR249*Assembly!R$23+$BS249*Assembly!R$24</f>
        <v>0</v>
      </c>
      <c r="CK249" s="254" t="str">
        <f>$AY249*Assembly!S$4+$AZ249*Assembly!S$5+$BA249*Assembly!S$6+$BB249*Assembly!S$7+$BC249*Assembly!S$8+$BD249*Assembly!S$9+$BE249*Assembly!S$10+$BF249*Assembly!S$11+$BG249*Assembly!S$12+$BH249*Assembly!S$13+$BI249*Assembly!S$14+$BJ249*Assembly!S$15+$BK249*Assembly!S$16+$BL249*Assembly!S$17+$BM249*Assembly!S$18+$BN249*Assembly!S$19+$BO249*Assembly!S$20+$BP249*Assembly!S$21+$BQ249*Assembly!S$22+$BR249*Assembly!S$23+$BS249*Assembly!S$24</f>
        <v>0</v>
      </c>
      <c r="CL249" s="254" t="str">
        <f>$AY249*Assembly!T$4+$AZ249*Assembly!T$5+$BA249*Assembly!T$6+$BB249*Assembly!T$7+$BC249*Assembly!T$8+$BD249*Assembly!T$9+$BE249*Assembly!T$10+$BF249*Assembly!T$11+$BG249*Assembly!T$12+$BH249*Assembly!T$13+$BI249*Assembly!T$14+$BJ249*Assembly!T$15+$BK249*Assembly!T$16+$BL249*Assembly!T$17+$BM249*Assembly!T$18+$BN249*Assembly!T$19+$BO249*Assembly!T$20+$BP249*Assembly!T$21+$BQ249*Assembly!T$22+$BR249*Assembly!T$23+$BS249*Assembly!T$24</f>
        <v>0</v>
      </c>
      <c r="CM249" s="254" t="str">
        <f>$AY249*Assembly!U$4+$AZ249*Assembly!U$5+$BA249*Assembly!U$6+$BB249*Assembly!U$7+$BC249*Assembly!U$8+$BD249*Assembly!U$9+$BE249*Assembly!U$10+$BF249*Assembly!U$11+$BG249*Assembly!U$12+$BH249*Assembly!U$13+$BI249*Assembly!U$14+$BJ249*Assembly!U$15+$BK249*Assembly!U$16+$BL249*Assembly!U$17+$BM249*Assembly!U$18+$BN249*Assembly!U$19+$BO249*Assembly!U$20+$BP249*Assembly!U$21+$BQ249*Assembly!U$22+$BR249*Assembly!U$23+$BS249*Assembly!U$24</f>
        <v>0</v>
      </c>
      <c r="CN249" s="256" t="str">
        <f>$AY249*Assembly!V$4+$AZ249*Assembly!V$5+$BA249*Assembly!V$6+$BB249*Assembly!V$7+$BC249*Assembly!V$8+$BD249*Assembly!V$9+$BE249*Assembly!V$10+$BF249*Assembly!V$11+$BG249*Assembly!V$12+$BH249*Assembly!V$13+$BI249*Assembly!V$14+$BJ249*Assembly!V$15+$BK249*Assembly!V$16+$BL249*Assembly!V$17+$BM249*Assembly!V$18+$BN249*Assembly!V$19+$BO249*Assembly!V$20+$BP249*Assembly!V$21+$BQ249*Assembly!V$22+$BR249*Assembly!V$23+$BS249*Assembly!V$24</f>
        <v>0</v>
      </c>
      <c r="CO249" s="256" t="str">
        <f>CE249*Refining!$F$3</f>
        <v>38</v>
      </c>
      <c r="CP249" s="256" t="str">
        <f>CF249*Refining!$F$4</f>
        <v>0</v>
      </c>
      <c r="CQ249" s="256" t="str">
        <f>CG249*Refining!$F$5</f>
        <v>0</v>
      </c>
      <c r="CR249" s="256" t="str">
        <f>CH249*Refining!$F$6</f>
        <v>0</v>
      </c>
      <c r="CS249" s="256" t="str">
        <f>CI249*Refining!$F$7</f>
        <v>0</v>
      </c>
      <c r="CT249" s="256" t="str">
        <f>CJ249*Refining!$F$8</f>
        <v>0</v>
      </c>
      <c r="CU249" s="256" t="str">
        <f>CK249*Refining!$F$9</f>
        <v>0</v>
      </c>
      <c r="CV249" s="256" t="str">
        <f>CL249*Refining!$F$10</f>
        <v>0</v>
      </c>
      <c r="CW249" s="256" t="str">
        <f>CM249*Refining!$F$11</f>
        <v>0</v>
      </c>
      <c r="CX249" s="256" t="str">
        <f>CN249*Refining!$F$12</f>
        <v>0</v>
      </c>
      <c r="CY249" s="248" t="str">
        <f t="shared" ref="CY249:DR249" si="1004">IF(CE249 = 0, "", CE249)</f>
        <v>21</v>
      </c>
      <c r="CZ249" s="245" t="str">
        <f t="shared" si="1004"/>
        <v/>
      </c>
      <c r="DA249" s="245" t="str">
        <f t="shared" si="1004"/>
        <v/>
      </c>
      <c r="DB249" s="245" t="str">
        <f t="shared" si="1004"/>
        <v/>
      </c>
      <c r="DC249" s="245" t="str">
        <f t="shared" si="1004"/>
        <v/>
      </c>
      <c r="DD249" s="245" t="str">
        <f t="shared" si="1004"/>
        <v/>
      </c>
      <c r="DE249" s="245" t="str">
        <f t="shared" si="1004"/>
        <v/>
      </c>
      <c r="DF249" s="245" t="str">
        <f t="shared" si="1004"/>
        <v/>
      </c>
      <c r="DG249" s="245" t="str">
        <f t="shared" si="1004"/>
        <v/>
      </c>
      <c r="DH249" s="246" t="str">
        <f t="shared" si="1004"/>
        <v/>
      </c>
      <c r="DI249" s="248" t="str">
        <f t="shared" si="1004"/>
        <v>38</v>
      </c>
      <c r="DJ249" s="245" t="str">
        <f t="shared" si="1004"/>
        <v/>
      </c>
      <c r="DK249" s="245" t="str">
        <f t="shared" si="1004"/>
        <v/>
      </c>
      <c r="DL249" s="245" t="str">
        <f t="shared" si="1004"/>
        <v/>
      </c>
      <c r="DM249" s="245" t="str">
        <f t="shared" si="1004"/>
        <v/>
      </c>
      <c r="DN249" s="245" t="str">
        <f t="shared" si="1004"/>
        <v/>
      </c>
      <c r="DO249" s="245" t="str">
        <f t="shared" si="1004"/>
        <v/>
      </c>
      <c r="DP249" s="245" t="str">
        <f t="shared" si="1004"/>
        <v/>
      </c>
      <c r="DQ249" s="245" t="str">
        <f t="shared" si="1004"/>
        <v/>
      </c>
      <c r="DR249" s="246" t="str">
        <f t="shared" si="1004"/>
        <v/>
      </c>
      <c r="DS249" s="248" t="str">
        <f t="shared" si="15"/>
        <v>21</v>
      </c>
      <c r="DT249" s="249" t="str">
        <f t="shared" si="16"/>
        <v>38</v>
      </c>
      <c r="DU249" s="225" t="str">
        <f>CY249*'Ores &amp; Ingots'!$C$3+CZ249*'Ores &amp; Ingots'!$C$4+DA249*'Ores &amp; Ingots'!$C$5+DB249*'Ores &amp; Ingots'!$C$6+DC249*'Ores &amp; Ingots'!$C$7+DD249*'Ores &amp; Ingots'!$C$8+DE249*'Ores &amp; Ingots'!$C$9+DF249*'Ores &amp; Ingots'!$C$10+DG249*'Ores &amp; Ingots'!$C$11+DH249*'Ores &amp; Ingots'!$C$12</f>
        <v>3</v>
      </c>
      <c r="DV249" s="225" t="str">
        <f>DI249*'Ores &amp; Ingots'!$B$3+DJ249*'Ores &amp; Ingots'!$B$4+DK249*'Ores &amp; Ingots'!$B$5+DL249*'Ores &amp; Ingots'!$B$6+DM249*'Ores &amp; Ingots'!$B$7+DN249*'Ores &amp; Ingots'!$B$8+DO249*'Ores &amp; Ingots'!$B$9+DP249*'Ores &amp; Ingots'!$B$10+DQ249*'Ores &amp; Ingots'!$B$11+DR249*'Ores &amp; Ingots'!$B$12</f>
        <v>14</v>
      </c>
      <c r="DW249" s="249" t="str">
        <f>CY249*Refining!$G$3+CZ249*Refining!$G$4+DA249*Refining!$G$5+DB249*Refining!$G$6+DC249*Refining!$G$7+DD249*Refining!$G$8+DE249*Refining!$G$9+DF249*Refining!$G$10+DG249*Refining!$G$11+DH249*Refining!$G$12</f>
        <v>1</v>
      </c>
      <c r="DX249" s="249" t="str">
        <f t="shared" si="17"/>
        <v>224</v>
      </c>
      <c r="DY249" s="250" t="str">
        <f t="shared" si="18"/>
        <v>0.0002</v>
      </c>
      <c r="DZ249" s="248" t="str">
        <f t="shared" si="19"/>
        <v>5</v>
      </c>
      <c r="EA249" s="251" t="str">
        <f t="shared" ref="EA249:EB249" si="1005">DZ249/60</f>
        <v>0.1</v>
      </c>
      <c r="EB249" s="251" t="str">
        <f t="shared" si="1005"/>
        <v>0.0</v>
      </c>
      <c r="EC249" s="543" t="str">
        <f t="shared" si="21"/>
        <v>0.00</v>
      </c>
      <c r="ED249" s="248" t="str">
        <f t="shared" si="22"/>
        <v>380</v>
      </c>
      <c r="EE249" s="251" t="str">
        <f t="shared" ref="EE249:EF249" si="1006">ED249/1000</f>
        <v>0.4</v>
      </c>
      <c r="EF249" s="252" t="str">
        <f t="shared" si="1006"/>
        <v>0.00</v>
      </c>
      <c r="EG249" s="544" t="str">
        <f t="shared" si="24"/>
        <v>0.0004</v>
      </c>
      <c r="EH249" s="225" t="s">
        <v>12</v>
      </c>
    </row>
    <row r="250" hidden="1">
      <c r="A250" s="33"/>
      <c r="B250" s="336" t="s">
        <v>1059</v>
      </c>
      <c r="C250" s="227" t="s">
        <v>885</v>
      </c>
      <c r="D250" s="227">
        <v>1.0</v>
      </c>
      <c r="E250" s="227">
        <v>1.0</v>
      </c>
      <c r="F250" s="227">
        <v>1.0</v>
      </c>
      <c r="G250" s="228" t="str">
        <f t="shared" si="5"/>
        <v>0.1</v>
      </c>
      <c r="H250" s="229">
        <v>5.0</v>
      </c>
      <c r="I250" s="229">
        <v>12.5</v>
      </c>
      <c r="J250" s="229" t="str">
        <f>H250/Main!$D$9</f>
        <v>5</v>
      </c>
      <c r="K250" s="229" t="str">
        <f>I250/Main!$D$10</f>
        <v>12.5</v>
      </c>
      <c r="L250" s="229" t="str">
        <f t="shared" si="6"/>
        <v>2.5</v>
      </c>
      <c r="M250" s="229">
        <v>1.0</v>
      </c>
      <c r="N250" s="230"/>
      <c r="O250" s="230"/>
      <c r="P250" s="230"/>
      <c r="Q250" s="231"/>
      <c r="R250" s="230"/>
      <c r="S250" s="232"/>
      <c r="T250" s="232"/>
      <c r="U250" s="230"/>
      <c r="V250" s="230"/>
      <c r="W250" s="232"/>
      <c r="X250" s="232"/>
      <c r="Y250" s="230"/>
      <c r="Z250" s="230"/>
      <c r="AA250" s="230"/>
      <c r="AB250" s="230"/>
      <c r="AC250" s="334"/>
      <c r="AD250" s="309">
        <v>1.0</v>
      </c>
      <c r="AE250" s="225">
        <v>0.0</v>
      </c>
      <c r="AF250" s="225">
        <v>0.0</v>
      </c>
      <c r="AG250" s="225">
        <v>0.0</v>
      </c>
      <c r="AH250" s="225">
        <v>0.0</v>
      </c>
      <c r="AI250" s="225">
        <v>0.0</v>
      </c>
      <c r="AJ250" s="225">
        <v>0.0</v>
      </c>
      <c r="AK250" s="225">
        <v>0.0</v>
      </c>
      <c r="AL250" s="225">
        <v>0.0</v>
      </c>
      <c r="AM250" s="225">
        <v>0.0</v>
      </c>
      <c r="AN250" s="225">
        <v>0.0</v>
      </c>
      <c r="AO250" s="225">
        <v>0.0</v>
      </c>
      <c r="AP250" s="225">
        <v>0.0</v>
      </c>
      <c r="AQ250" s="225">
        <v>0.0</v>
      </c>
      <c r="AR250" s="225">
        <v>0.0</v>
      </c>
      <c r="AS250" s="225">
        <v>0.0</v>
      </c>
      <c r="AT250" s="225">
        <v>0.0</v>
      </c>
      <c r="AU250" s="225">
        <v>0.0</v>
      </c>
      <c r="AV250" s="225">
        <v>0.0</v>
      </c>
      <c r="AW250" s="225">
        <v>0.0</v>
      </c>
      <c r="AX250" s="225">
        <v>0.0</v>
      </c>
      <c r="AY250" s="553" t="str">
        <f t="shared" ref="AY250:BS250" si="1007">IF(AD250 = 0, "", AD250)</f>
        <v>1</v>
      </c>
      <c r="AZ250" s="227" t="str">
        <f t="shared" si="1007"/>
        <v/>
      </c>
      <c r="BA250" s="227" t="str">
        <f t="shared" si="1007"/>
        <v/>
      </c>
      <c r="BB250" s="227" t="str">
        <f t="shared" si="1007"/>
        <v/>
      </c>
      <c r="BC250" s="227" t="str">
        <f t="shared" si="1007"/>
        <v/>
      </c>
      <c r="BD250" s="227" t="str">
        <f t="shared" si="1007"/>
        <v/>
      </c>
      <c r="BE250" s="227" t="str">
        <f t="shared" si="1007"/>
        <v/>
      </c>
      <c r="BF250" s="227" t="str">
        <f t="shared" si="1007"/>
        <v/>
      </c>
      <c r="BG250" s="227" t="str">
        <f t="shared" si="1007"/>
        <v/>
      </c>
      <c r="BH250" s="227" t="str">
        <f t="shared" si="1007"/>
        <v/>
      </c>
      <c r="BI250" s="227" t="str">
        <f t="shared" si="1007"/>
        <v/>
      </c>
      <c r="BJ250" s="227" t="str">
        <f t="shared" si="1007"/>
        <v/>
      </c>
      <c r="BK250" s="227" t="str">
        <f t="shared" si="1007"/>
        <v/>
      </c>
      <c r="BL250" s="227" t="str">
        <f t="shared" si="1007"/>
        <v/>
      </c>
      <c r="BM250" s="227" t="str">
        <f t="shared" si="1007"/>
        <v/>
      </c>
      <c r="BN250" s="227" t="str">
        <f t="shared" si="1007"/>
        <v/>
      </c>
      <c r="BO250" s="227" t="str">
        <f t="shared" si="1007"/>
        <v/>
      </c>
      <c r="BP250" s="227" t="str">
        <f t="shared" si="1007"/>
        <v/>
      </c>
      <c r="BQ250" s="227" t="str">
        <f t="shared" si="1007"/>
        <v/>
      </c>
      <c r="BR250" s="227" t="str">
        <f t="shared" si="1007"/>
        <v/>
      </c>
      <c r="BS250" s="238" t="str">
        <f t="shared" si="1007"/>
        <v/>
      </c>
      <c r="BT250" s="239" t="str">
        <f>$AY250*Assembly!Y$4+$AZ250*Assembly!Y$5+$BA250*Assembly!Y$6+$BB250*Assembly!Y$7+$BC250*Assembly!Y$8+$BD250*Assembly!Y$9+$BE250*Assembly!Y$10+$BF250*Assembly!Y$11+$BG250*Assembly!Y$12+$BH250*Assembly!Y$13+$BI250*Assembly!Y$14+$BJ250*Assembly!Y$15+$BK250*Assembly!Y$16+$BL250*Assembly!Y$17+$BM250*Assembly!Y$18+$BN250*Assembly!Y$19+$BO250*Assembly!Y$20+$BP250*Assembly!Y$21+$BQ250*Assembly!Y$22+$BR250*Assembly!Y$23+$BS250*Assembly!Y$24</f>
        <v>20</v>
      </c>
      <c r="BU250" s="225" t="str">
        <f t="shared" si="8"/>
        <v>160</v>
      </c>
      <c r="BV250" s="225" t="str">
        <f>$AY250*Assembly!AC$4+$AZ250*Assembly!AC$5+$BA250*Assembly!AC$6+$BB250*Assembly!AC$7+$BC250*Assembly!AC$8+$BD250*Assembly!AC$9+$BE250*Assembly!AC$10+$BF250*Assembly!AC$11+$BG250*Assembly!AC$12+$BH250*Assembly!AC$13+$BI250*Assembly!AC$14+$BJ250*Assembly!AC$15+$BK250*Assembly!AC$16+$BL250*Assembly!AC$17+$BM250*Assembly!AC$18+$BN250*Assembly!AC$19+$BO250*Assembly!AC$20+$BP250*Assembly!AC$21+$BQ250*Assembly!AC$22+$BR250*Assembly!AC$23+$BS250*Assembly!AC$24</f>
        <v>100</v>
      </c>
      <c r="BW250" s="240" t="str">
        <f t="shared" si="9"/>
        <v>5.00</v>
      </c>
      <c r="BX250" s="241" t="str">
        <f t="shared" si="10"/>
        <v>800</v>
      </c>
      <c r="BY250" s="242" t="str">
        <f t="shared" si="11"/>
        <v>0.6</v>
      </c>
      <c r="BZ250" s="225"/>
      <c r="CA250" s="225" t="str">
        <f>$AY250*Assembly!X$4+$AZ250*Assembly!X$5+$BA250*Assembly!X$6+$BB250*Assembly!X$7+$BC250*Assembly!X$8+$BD250*Assembly!X$9+$BE250*Assembly!X$10+$BF250*Assembly!X$11+$BG250*Assembly!X$12+$BH250*Assembly!X$13+$BI250*Assembly!X$14+$BJ250*Assembly!X$15+$BK250*Assembly!X$16+$BL250*Assembly!X$17+$BM250*Assembly!X$18+$BN250*Assembly!X$19+$BO250*Assembly!X$20+$BP250*Assembly!X$21+$BQ250*Assembly!X$22+$BR250*Assembly!X$23+$BS250*Assembly!X$24</f>
        <v>1</v>
      </c>
      <c r="CB250" s="225" t="str">
        <f t="shared" si="12"/>
        <v>156</v>
      </c>
      <c r="CC250" s="223" t="str">
        <f t="shared" si="13"/>
        <v>0.0002</v>
      </c>
      <c r="CD250" s="243" t="str">
        <f>$AY250*Assembly!AB$4+$AZ250*Assembly!AB$5+$BA250*Assembly!AB$6+$BB250*Assembly!AB$7+$BC250*Assembly!AB$8+$BD250*Assembly!AB$9+$BE250*Assembly!AB$10+$BF250*Assembly!AB$11+$BG250*Assembly!AB$12+$BH250*Assembly!AB$13+$BI250*Assembly!AB$14+$BJ250*Assembly!AB$15+$BK250*Assembly!AB$16+$BL250*Assembly!AB$17+$BM250*Assembly!AB$18+$BN250*Assembly!AB$19+$BO250*Assembly!AB$20+$BP250*Assembly!AB$21+$BQ250*Assembly!AB$22+$BR250*Assembly!AB$23+$BS250*Assembly!AB$24</f>
        <v>3</v>
      </c>
      <c r="CE250" s="231" t="str">
        <f>$AY250*Assembly!M$4+$AZ250*Assembly!M$5+$BA250*Assembly!M$6+$BB250*Assembly!M$7+$BC250*Assembly!M$8+$BD250*Assembly!M$9+$BE250*Assembly!M$10+$BF250*Assembly!M$11+$BG250*Assembly!M$12+$BH250*Assembly!M$13+$BI250*Assembly!M$14+$BJ250*Assembly!M$15+$BK250*Assembly!M$16+$BL250*Assembly!M$17+$BM250*Assembly!M$18+$BN250*Assembly!M$19+$BO250*Assembly!M$20+$BP250*Assembly!M$21+$BQ250*Assembly!M$22+$BR250*Assembly!M$23+$BS250*Assembly!M$24</f>
        <v>21</v>
      </c>
      <c r="CF250" s="231" t="str">
        <f>$AY250*Assembly!N$4+$AZ250*Assembly!N$5+$BA250*Assembly!N$6+$BB250*Assembly!N$7+$BC250*Assembly!N$8+$BD250*Assembly!N$9+$BE250*Assembly!N$10+$BF250*Assembly!N$11+$BG250*Assembly!N$12+$BH250*Assembly!N$13+$BI250*Assembly!N$14+$BJ250*Assembly!N$15+$BK250*Assembly!N$16+$BL250*Assembly!N$17+$BM250*Assembly!N$18+$BN250*Assembly!N$19+$BO250*Assembly!N$20+$BP250*Assembly!N$21+$BQ250*Assembly!N$22+$BR250*Assembly!N$23+$BS250*Assembly!N$24</f>
        <v>0</v>
      </c>
      <c r="CG250" s="231" t="str">
        <f>$AY250*Assembly!O$4+$AZ250*Assembly!O$5+$BA250*Assembly!O$6+$BB250*Assembly!O$7+$BC250*Assembly!O$8+$BD250*Assembly!O$9+$BE250*Assembly!O$10+$BF250*Assembly!O$11+$BG250*Assembly!O$12+$BH250*Assembly!O$13+$BI250*Assembly!O$14+$BJ250*Assembly!O$15+$BK250*Assembly!O$16+$BL250*Assembly!O$17+$BM250*Assembly!O$18+$BN250*Assembly!O$19+$BO250*Assembly!O$20+$BP250*Assembly!O$21+$BQ250*Assembly!O$22+$BR250*Assembly!O$23+$BS250*Assembly!O$24</f>
        <v>0</v>
      </c>
      <c r="CH250" s="229" t="str">
        <f>$AY250*Assembly!P$4+$AZ250*Assembly!P$5+$BA250*Assembly!P$6+$BB250*Assembly!P$7+$BC250*Assembly!P$8+$BD250*Assembly!P$9+$BE250*Assembly!P$10+$BF250*Assembly!P$11+$BG250*Assembly!P$12+$BH250*Assembly!P$13+$BI250*Assembly!P$14+$BJ250*Assembly!P$15+$BK250*Assembly!P$16+$BL250*Assembly!P$17+$BM250*Assembly!P$18+$BN250*Assembly!P$19+$BO250*Assembly!P$20+$BP250*Assembly!P$21+$BQ250*Assembly!P$22+$BR250*Assembly!P$23+$BS250*Assembly!P$24</f>
        <v>0</v>
      </c>
      <c r="CI250" s="229" t="str">
        <f>$AY250*Assembly!Q$4+$AZ250*Assembly!Q$5+$BA250*Assembly!Q$6+$BB250*Assembly!Q$7+$BC250*Assembly!Q$8+$BD250*Assembly!Q$9+$BE250*Assembly!Q$10+$BF250*Assembly!Q$11+$BG250*Assembly!Q$12+$BH250*Assembly!Q$13+$BI250*Assembly!Q$14+$BJ250*Assembly!Q$15+$BK250*Assembly!Q$16+$BL250*Assembly!Q$17+$BM250*Assembly!Q$18+$BN250*Assembly!Q$19+$BO250*Assembly!Q$20+$BP250*Assembly!Q$21+$BQ250*Assembly!Q$22+$BR250*Assembly!Q$23+$BS250*Assembly!Q$24</f>
        <v>0</v>
      </c>
      <c r="CJ250" s="231" t="str">
        <f>$AY250*Assembly!R$4+$AZ250*Assembly!R$5+$BA250*Assembly!R$6+$BB250*Assembly!R$7+$BC250*Assembly!R$8+$BD250*Assembly!R$9+$BE250*Assembly!R$10+$BF250*Assembly!R$11+$BG250*Assembly!R$12+$BH250*Assembly!R$13+$BI250*Assembly!R$14+$BJ250*Assembly!R$15+$BK250*Assembly!R$16+$BL250*Assembly!R$17+$BM250*Assembly!R$18+$BN250*Assembly!R$19+$BO250*Assembly!R$20+$BP250*Assembly!R$21+$BQ250*Assembly!R$22+$BR250*Assembly!R$23+$BS250*Assembly!R$24</f>
        <v>0</v>
      </c>
      <c r="CK250" s="229" t="str">
        <f>$AY250*Assembly!S$4+$AZ250*Assembly!S$5+$BA250*Assembly!S$6+$BB250*Assembly!S$7+$BC250*Assembly!S$8+$BD250*Assembly!S$9+$BE250*Assembly!S$10+$BF250*Assembly!S$11+$BG250*Assembly!S$12+$BH250*Assembly!S$13+$BI250*Assembly!S$14+$BJ250*Assembly!S$15+$BK250*Assembly!S$16+$BL250*Assembly!S$17+$BM250*Assembly!S$18+$BN250*Assembly!S$19+$BO250*Assembly!S$20+$BP250*Assembly!S$21+$BQ250*Assembly!S$22+$BR250*Assembly!S$23+$BS250*Assembly!S$24</f>
        <v>0</v>
      </c>
      <c r="CL250" s="229" t="str">
        <f>$AY250*Assembly!T$4+$AZ250*Assembly!T$5+$BA250*Assembly!T$6+$BB250*Assembly!T$7+$BC250*Assembly!T$8+$BD250*Assembly!T$9+$BE250*Assembly!T$10+$BF250*Assembly!T$11+$BG250*Assembly!T$12+$BH250*Assembly!T$13+$BI250*Assembly!T$14+$BJ250*Assembly!T$15+$BK250*Assembly!T$16+$BL250*Assembly!T$17+$BM250*Assembly!T$18+$BN250*Assembly!T$19+$BO250*Assembly!T$20+$BP250*Assembly!T$21+$BQ250*Assembly!T$22+$BR250*Assembly!T$23+$BS250*Assembly!T$24</f>
        <v>0</v>
      </c>
      <c r="CM250" s="229" t="str">
        <f>$AY250*Assembly!U$4+$AZ250*Assembly!U$5+$BA250*Assembly!U$6+$BB250*Assembly!U$7+$BC250*Assembly!U$8+$BD250*Assembly!U$9+$BE250*Assembly!U$10+$BF250*Assembly!U$11+$BG250*Assembly!U$12+$BH250*Assembly!U$13+$BI250*Assembly!U$14+$BJ250*Assembly!U$15+$BK250*Assembly!U$16+$BL250*Assembly!U$17+$BM250*Assembly!U$18+$BN250*Assembly!U$19+$BO250*Assembly!U$20+$BP250*Assembly!U$21+$BQ250*Assembly!U$22+$BR250*Assembly!U$23+$BS250*Assembly!U$24</f>
        <v>0</v>
      </c>
      <c r="CN250" s="231" t="str">
        <f>$AY250*Assembly!V$4+$AZ250*Assembly!V$5+$BA250*Assembly!V$6+$BB250*Assembly!V$7+$BC250*Assembly!V$8+$BD250*Assembly!V$9+$BE250*Assembly!V$10+$BF250*Assembly!V$11+$BG250*Assembly!V$12+$BH250*Assembly!V$13+$BI250*Assembly!V$14+$BJ250*Assembly!V$15+$BK250*Assembly!V$16+$BL250*Assembly!V$17+$BM250*Assembly!V$18+$BN250*Assembly!V$19+$BO250*Assembly!V$20+$BP250*Assembly!V$21+$BQ250*Assembly!V$22+$BR250*Assembly!V$23+$BS250*Assembly!V$24</f>
        <v>0</v>
      </c>
      <c r="CO250" s="231" t="str">
        <f>CE250*Refining!$F$3</f>
        <v>38</v>
      </c>
      <c r="CP250" s="231" t="str">
        <f>CF250*Refining!$F$4</f>
        <v>0</v>
      </c>
      <c r="CQ250" s="231" t="str">
        <f>CG250*Refining!$F$5</f>
        <v>0</v>
      </c>
      <c r="CR250" s="231" t="str">
        <f>CH250*Refining!$F$6</f>
        <v>0</v>
      </c>
      <c r="CS250" s="231" t="str">
        <f>CI250*Refining!$F$7</f>
        <v>0</v>
      </c>
      <c r="CT250" s="231" t="str">
        <f>CJ250*Refining!$F$8</f>
        <v>0</v>
      </c>
      <c r="CU250" s="231" t="str">
        <f>CK250*Refining!$F$9</f>
        <v>0</v>
      </c>
      <c r="CV250" s="231" t="str">
        <f>CL250*Refining!$F$10</f>
        <v>0</v>
      </c>
      <c r="CW250" s="231" t="str">
        <f>CM250*Refining!$F$11</f>
        <v>0</v>
      </c>
      <c r="CX250" s="231" t="str">
        <f>CN250*Refining!$F$12</f>
        <v>0</v>
      </c>
      <c r="CY250" s="248" t="str">
        <f t="shared" ref="CY250:DR250" si="1008">IF(CE250 = 0, "", CE250)</f>
        <v>21</v>
      </c>
      <c r="CZ250" s="245" t="str">
        <f t="shared" si="1008"/>
        <v/>
      </c>
      <c r="DA250" s="245" t="str">
        <f t="shared" si="1008"/>
        <v/>
      </c>
      <c r="DB250" s="245" t="str">
        <f t="shared" si="1008"/>
        <v/>
      </c>
      <c r="DC250" s="245" t="str">
        <f t="shared" si="1008"/>
        <v/>
      </c>
      <c r="DD250" s="245" t="str">
        <f t="shared" si="1008"/>
        <v/>
      </c>
      <c r="DE250" s="245" t="str">
        <f t="shared" si="1008"/>
        <v/>
      </c>
      <c r="DF250" s="245" t="str">
        <f t="shared" si="1008"/>
        <v/>
      </c>
      <c r="DG250" s="245" t="str">
        <f t="shared" si="1008"/>
        <v/>
      </c>
      <c r="DH250" s="246" t="str">
        <f t="shared" si="1008"/>
        <v/>
      </c>
      <c r="DI250" s="248" t="str">
        <f t="shared" si="1008"/>
        <v>38</v>
      </c>
      <c r="DJ250" s="245" t="str">
        <f t="shared" si="1008"/>
        <v/>
      </c>
      <c r="DK250" s="245" t="str">
        <f t="shared" si="1008"/>
        <v/>
      </c>
      <c r="DL250" s="245" t="str">
        <f t="shared" si="1008"/>
        <v/>
      </c>
      <c r="DM250" s="245" t="str">
        <f t="shared" si="1008"/>
        <v/>
      </c>
      <c r="DN250" s="245" t="str">
        <f t="shared" si="1008"/>
        <v/>
      </c>
      <c r="DO250" s="245" t="str">
        <f t="shared" si="1008"/>
        <v/>
      </c>
      <c r="DP250" s="245" t="str">
        <f t="shared" si="1008"/>
        <v/>
      </c>
      <c r="DQ250" s="245" t="str">
        <f t="shared" si="1008"/>
        <v/>
      </c>
      <c r="DR250" s="246" t="str">
        <f t="shared" si="1008"/>
        <v/>
      </c>
      <c r="DS250" s="248" t="str">
        <f t="shared" si="15"/>
        <v>21</v>
      </c>
      <c r="DT250" s="249" t="str">
        <f t="shared" si="16"/>
        <v>38</v>
      </c>
      <c r="DU250" s="225" t="str">
        <f>CY250*'Ores &amp; Ingots'!$C$3+CZ250*'Ores &amp; Ingots'!$C$4+DA250*'Ores &amp; Ingots'!$C$5+DB250*'Ores &amp; Ingots'!$C$6+DC250*'Ores &amp; Ingots'!$C$7+DD250*'Ores &amp; Ingots'!$C$8+DE250*'Ores &amp; Ingots'!$C$9+DF250*'Ores &amp; Ingots'!$C$10+DG250*'Ores &amp; Ingots'!$C$11+DH250*'Ores &amp; Ingots'!$C$12</f>
        <v>3</v>
      </c>
      <c r="DV250" s="225" t="str">
        <f>DI250*'Ores &amp; Ingots'!$B$3+DJ250*'Ores &amp; Ingots'!$B$4+DK250*'Ores &amp; Ingots'!$B$5+DL250*'Ores &amp; Ingots'!$B$6+DM250*'Ores &amp; Ingots'!$B$7+DN250*'Ores &amp; Ingots'!$B$8+DO250*'Ores &amp; Ingots'!$B$9+DP250*'Ores &amp; Ingots'!$B$10+DQ250*'Ores &amp; Ingots'!$B$11+DR250*'Ores &amp; Ingots'!$B$12</f>
        <v>14</v>
      </c>
      <c r="DW250" s="249" t="str">
        <f>CY250*Refining!$G$3+CZ250*Refining!$G$4+DA250*Refining!$G$5+DB250*Refining!$G$6+DC250*Refining!$G$7+DD250*Refining!$G$8+DE250*Refining!$G$9+DF250*Refining!$G$10+DG250*Refining!$G$11+DH250*Refining!$G$12</f>
        <v>1</v>
      </c>
      <c r="DX250" s="249" t="str">
        <f t="shared" si="17"/>
        <v>224</v>
      </c>
      <c r="DY250" s="250" t="str">
        <f t="shared" si="18"/>
        <v>0.0002</v>
      </c>
      <c r="DZ250" s="248" t="str">
        <f t="shared" si="19"/>
        <v>7</v>
      </c>
      <c r="EA250" s="251" t="str">
        <f t="shared" ref="EA250:EB250" si="1009">DZ250/60</f>
        <v>0.1</v>
      </c>
      <c r="EB250" s="251" t="str">
        <f t="shared" si="1009"/>
        <v>0.0</v>
      </c>
      <c r="EC250" s="543" t="str">
        <f t="shared" si="21"/>
        <v>0.00</v>
      </c>
      <c r="ED250" s="248" t="str">
        <f t="shared" si="22"/>
        <v>380</v>
      </c>
      <c r="EE250" s="251" t="str">
        <f t="shared" ref="EE250:EF250" si="1010">ED250/1000</f>
        <v>0.4</v>
      </c>
      <c r="EF250" s="252" t="str">
        <f t="shared" si="1010"/>
        <v>0.00</v>
      </c>
      <c r="EG250" s="544" t="str">
        <f t="shared" si="24"/>
        <v>0.0004</v>
      </c>
      <c r="EH250" s="225" t="s">
        <v>12</v>
      </c>
    </row>
    <row r="251" hidden="1">
      <c r="A251" s="33"/>
      <c r="B251" s="336" t="s">
        <v>1060</v>
      </c>
      <c r="C251" s="227" t="s">
        <v>885</v>
      </c>
      <c r="D251" s="227">
        <v>1.0</v>
      </c>
      <c r="E251" s="227">
        <v>1.0</v>
      </c>
      <c r="F251" s="227">
        <v>1.0</v>
      </c>
      <c r="G251" s="253" t="str">
        <f t="shared" si="5"/>
        <v>0.1</v>
      </c>
      <c r="H251" s="254">
        <v>3.0</v>
      </c>
      <c r="I251" s="254">
        <v>7.5</v>
      </c>
      <c r="J251" s="254" t="str">
        <f>H251/Main!$D$9</f>
        <v>3</v>
      </c>
      <c r="K251" s="254" t="str">
        <f>I251/Main!$D$10</f>
        <v>7.5</v>
      </c>
      <c r="L251" s="254" t="str">
        <f t="shared" si="6"/>
        <v>2.5</v>
      </c>
      <c r="M251" s="254">
        <v>1.0</v>
      </c>
      <c r="N251" s="255"/>
      <c r="O251" s="255"/>
      <c r="P251" s="255"/>
      <c r="Q251" s="256"/>
      <c r="R251" s="255"/>
      <c r="S251" s="257"/>
      <c r="T251" s="257"/>
      <c r="U251" s="255"/>
      <c r="V251" s="255"/>
      <c r="W251" s="350"/>
      <c r="X251" s="257"/>
      <c r="Y251" s="255"/>
      <c r="Z251" s="255"/>
      <c r="AA251" s="255"/>
      <c r="AB251" s="255"/>
      <c r="AC251" s="351"/>
      <c r="AD251" s="309">
        <v>1.0</v>
      </c>
      <c r="AE251" s="225">
        <v>0.0</v>
      </c>
      <c r="AF251" s="225">
        <v>0.0</v>
      </c>
      <c r="AG251" s="225">
        <v>0.0</v>
      </c>
      <c r="AH251" s="225">
        <v>0.0</v>
      </c>
      <c r="AI251" s="225">
        <v>0.0</v>
      </c>
      <c r="AJ251" s="225">
        <v>0.0</v>
      </c>
      <c r="AK251" s="225">
        <v>0.0</v>
      </c>
      <c r="AL251" s="225">
        <v>0.0</v>
      </c>
      <c r="AM251" s="225">
        <v>0.0</v>
      </c>
      <c r="AN251" s="225">
        <v>0.0</v>
      </c>
      <c r="AO251" s="225">
        <v>0.0</v>
      </c>
      <c r="AP251" s="225">
        <v>0.0</v>
      </c>
      <c r="AQ251" s="225">
        <v>0.0</v>
      </c>
      <c r="AR251" s="225">
        <v>0.0</v>
      </c>
      <c r="AS251" s="225">
        <v>0.0</v>
      </c>
      <c r="AT251" s="225">
        <v>0.0</v>
      </c>
      <c r="AU251" s="225">
        <v>0.0</v>
      </c>
      <c r="AV251" s="225">
        <v>0.0</v>
      </c>
      <c r="AW251" s="225">
        <v>0.0</v>
      </c>
      <c r="AX251" s="225">
        <v>0.0</v>
      </c>
      <c r="AY251" s="553" t="str">
        <f t="shared" ref="AY251:BS251" si="1011">IF(AD251 = 0, "", AD251)</f>
        <v>1</v>
      </c>
      <c r="AZ251" s="227" t="str">
        <f t="shared" si="1011"/>
        <v/>
      </c>
      <c r="BA251" s="227" t="str">
        <f t="shared" si="1011"/>
        <v/>
      </c>
      <c r="BB251" s="227" t="str">
        <f t="shared" si="1011"/>
        <v/>
      </c>
      <c r="BC251" s="227" t="str">
        <f t="shared" si="1011"/>
        <v/>
      </c>
      <c r="BD251" s="227" t="str">
        <f t="shared" si="1011"/>
        <v/>
      </c>
      <c r="BE251" s="227" t="str">
        <f t="shared" si="1011"/>
        <v/>
      </c>
      <c r="BF251" s="227" t="str">
        <f t="shared" si="1011"/>
        <v/>
      </c>
      <c r="BG251" s="227" t="str">
        <f t="shared" si="1011"/>
        <v/>
      </c>
      <c r="BH251" s="227" t="str">
        <f t="shared" si="1011"/>
        <v/>
      </c>
      <c r="BI251" s="227" t="str">
        <f t="shared" si="1011"/>
        <v/>
      </c>
      <c r="BJ251" s="227" t="str">
        <f t="shared" si="1011"/>
        <v/>
      </c>
      <c r="BK251" s="227" t="str">
        <f t="shared" si="1011"/>
        <v/>
      </c>
      <c r="BL251" s="227" t="str">
        <f t="shared" si="1011"/>
        <v/>
      </c>
      <c r="BM251" s="227" t="str">
        <f t="shared" si="1011"/>
        <v/>
      </c>
      <c r="BN251" s="227" t="str">
        <f t="shared" si="1011"/>
        <v/>
      </c>
      <c r="BO251" s="227" t="str">
        <f t="shared" si="1011"/>
        <v/>
      </c>
      <c r="BP251" s="227" t="str">
        <f t="shared" si="1011"/>
        <v/>
      </c>
      <c r="BQ251" s="227" t="str">
        <f t="shared" si="1011"/>
        <v/>
      </c>
      <c r="BR251" s="227" t="str">
        <f t="shared" si="1011"/>
        <v/>
      </c>
      <c r="BS251" s="238" t="str">
        <f t="shared" si="1011"/>
        <v/>
      </c>
      <c r="BT251" s="239" t="str">
        <f>$AY251*Assembly!Y$4+$AZ251*Assembly!Y$5+$BA251*Assembly!Y$6+$BB251*Assembly!Y$7+$BC251*Assembly!Y$8+$BD251*Assembly!Y$9+$BE251*Assembly!Y$10+$BF251*Assembly!Y$11+$BG251*Assembly!Y$12+$BH251*Assembly!Y$13+$BI251*Assembly!Y$14+$BJ251*Assembly!Y$15+$BK251*Assembly!Y$16+$BL251*Assembly!Y$17+$BM251*Assembly!Y$18+$BN251*Assembly!Y$19+$BO251*Assembly!Y$20+$BP251*Assembly!Y$21+$BQ251*Assembly!Y$22+$BR251*Assembly!Y$23+$BS251*Assembly!Y$24</f>
        <v>20</v>
      </c>
      <c r="BU251" s="225" t="str">
        <f t="shared" si="8"/>
        <v>160</v>
      </c>
      <c r="BV251" s="225" t="str">
        <f>$AY251*Assembly!AC$4+$AZ251*Assembly!AC$5+$BA251*Assembly!AC$6+$BB251*Assembly!AC$7+$BC251*Assembly!AC$8+$BD251*Assembly!AC$9+$BE251*Assembly!AC$10+$BF251*Assembly!AC$11+$BG251*Assembly!AC$12+$BH251*Assembly!AC$13+$BI251*Assembly!AC$14+$BJ251*Assembly!AC$15+$BK251*Assembly!AC$16+$BL251*Assembly!AC$17+$BM251*Assembly!AC$18+$BN251*Assembly!AC$19+$BO251*Assembly!AC$20+$BP251*Assembly!AC$21+$BQ251*Assembly!AC$22+$BR251*Assembly!AC$23+$BS251*Assembly!AC$24</f>
        <v>100</v>
      </c>
      <c r="BW251" s="240" t="str">
        <f t="shared" si="9"/>
        <v>5.00</v>
      </c>
      <c r="BX251" s="241" t="str">
        <f t="shared" si="10"/>
        <v>800</v>
      </c>
      <c r="BY251" s="242" t="str">
        <f t="shared" si="11"/>
        <v>0.6</v>
      </c>
      <c r="BZ251" s="225"/>
      <c r="CA251" s="225" t="str">
        <f>$AY251*Assembly!X$4+$AZ251*Assembly!X$5+$BA251*Assembly!X$6+$BB251*Assembly!X$7+$BC251*Assembly!X$8+$BD251*Assembly!X$9+$BE251*Assembly!X$10+$BF251*Assembly!X$11+$BG251*Assembly!X$12+$BH251*Assembly!X$13+$BI251*Assembly!X$14+$BJ251*Assembly!X$15+$BK251*Assembly!X$16+$BL251*Assembly!X$17+$BM251*Assembly!X$18+$BN251*Assembly!X$19+$BO251*Assembly!X$20+$BP251*Assembly!X$21+$BQ251*Assembly!X$22+$BR251*Assembly!X$23+$BS251*Assembly!X$24</f>
        <v>1</v>
      </c>
      <c r="CB251" s="225" t="str">
        <f t="shared" si="12"/>
        <v>156</v>
      </c>
      <c r="CC251" s="223" t="str">
        <f t="shared" si="13"/>
        <v>0.0002</v>
      </c>
      <c r="CD251" s="243" t="str">
        <f>$AY251*Assembly!AB$4+$AZ251*Assembly!AB$5+$BA251*Assembly!AB$6+$BB251*Assembly!AB$7+$BC251*Assembly!AB$8+$BD251*Assembly!AB$9+$BE251*Assembly!AB$10+$BF251*Assembly!AB$11+$BG251*Assembly!AB$12+$BH251*Assembly!AB$13+$BI251*Assembly!AB$14+$BJ251*Assembly!AB$15+$BK251*Assembly!AB$16+$BL251*Assembly!AB$17+$BM251*Assembly!AB$18+$BN251*Assembly!AB$19+$BO251*Assembly!AB$20+$BP251*Assembly!AB$21+$BQ251*Assembly!AB$22+$BR251*Assembly!AB$23+$BS251*Assembly!AB$24</f>
        <v>3</v>
      </c>
      <c r="CE251" s="256" t="str">
        <f>$AY251*Assembly!M$4+$AZ251*Assembly!M$5+$BA251*Assembly!M$6+$BB251*Assembly!M$7+$BC251*Assembly!M$8+$BD251*Assembly!M$9+$BE251*Assembly!M$10+$BF251*Assembly!M$11+$BG251*Assembly!M$12+$BH251*Assembly!M$13+$BI251*Assembly!M$14+$BJ251*Assembly!M$15+$BK251*Assembly!M$16+$BL251*Assembly!M$17+$BM251*Assembly!M$18+$BN251*Assembly!M$19+$BO251*Assembly!M$20+$BP251*Assembly!M$21+$BQ251*Assembly!M$22+$BR251*Assembly!M$23+$BS251*Assembly!M$24</f>
        <v>21</v>
      </c>
      <c r="CF251" s="256" t="str">
        <f>$AY251*Assembly!N$4+$AZ251*Assembly!N$5+$BA251*Assembly!N$6+$BB251*Assembly!N$7+$BC251*Assembly!N$8+$BD251*Assembly!N$9+$BE251*Assembly!N$10+$BF251*Assembly!N$11+$BG251*Assembly!N$12+$BH251*Assembly!N$13+$BI251*Assembly!N$14+$BJ251*Assembly!N$15+$BK251*Assembly!N$16+$BL251*Assembly!N$17+$BM251*Assembly!N$18+$BN251*Assembly!N$19+$BO251*Assembly!N$20+$BP251*Assembly!N$21+$BQ251*Assembly!N$22+$BR251*Assembly!N$23+$BS251*Assembly!N$24</f>
        <v>0</v>
      </c>
      <c r="CG251" s="256" t="str">
        <f>$AY251*Assembly!O$4+$AZ251*Assembly!O$5+$BA251*Assembly!O$6+$BB251*Assembly!O$7+$BC251*Assembly!O$8+$BD251*Assembly!O$9+$BE251*Assembly!O$10+$BF251*Assembly!O$11+$BG251*Assembly!O$12+$BH251*Assembly!O$13+$BI251*Assembly!O$14+$BJ251*Assembly!O$15+$BK251*Assembly!O$16+$BL251*Assembly!O$17+$BM251*Assembly!O$18+$BN251*Assembly!O$19+$BO251*Assembly!O$20+$BP251*Assembly!O$21+$BQ251*Assembly!O$22+$BR251*Assembly!O$23+$BS251*Assembly!O$24</f>
        <v>0</v>
      </c>
      <c r="CH251" s="254" t="str">
        <f>$AY251*Assembly!P$4+$AZ251*Assembly!P$5+$BA251*Assembly!P$6+$BB251*Assembly!P$7+$BC251*Assembly!P$8+$BD251*Assembly!P$9+$BE251*Assembly!P$10+$BF251*Assembly!P$11+$BG251*Assembly!P$12+$BH251*Assembly!P$13+$BI251*Assembly!P$14+$BJ251*Assembly!P$15+$BK251*Assembly!P$16+$BL251*Assembly!P$17+$BM251*Assembly!P$18+$BN251*Assembly!P$19+$BO251*Assembly!P$20+$BP251*Assembly!P$21+$BQ251*Assembly!P$22+$BR251*Assembly!P$23+$BS251*Assembly!P$24</f>
        <v>0</v>
      </c>
      <c r="CI251" s="254" t="str">
        <f>$AY251*Assembly!Q$4+$AZ251*Assembly!Q$5+$BA251*Assembly!Q$6+$BB251*Assembly!Q$7+$BC251*Assembly!Q$8+$BD251*Assembly!Q$9+$BE251*Assembly!Q$10+$BF251*Assembly!Q$11+$BG251*Assembly!Q$12+$BH251*Assembly!Q$13+$BI251*Assembly!Q$14+$BJ251*Assembly!Q$15+$BK251*Assembly!Q$16+$BL251*Assembly!Q$17+$BM251*Assembly!Q$18+$BN251*Assembly!Q$19+$BO251*Assembly!Q$20+$BP251*Assembly!Q$21+$BQ251*Assembly!Q$22+$BR251*Assembly!Q$23+$BS251*Assembly!Q$24</f>
        <v>0</v>
      </c>
      <c r="CJ251" s="256" t="str">
        <f>$AY251*Assembly!R$4+$AZ251*Assembly!R$5+$BA251*Assembly!R$6+$BB251*Assembly!R$7+$BC251*Assembly!R$8+$BD251*Assembly!R$9+$BE251*Assembly!R$10+$BF251*Assembly!R$11+$BG251*Assembly!R$12+$BH251*Assembly!R$13+$BI251*Assembly!R$14+$BJ251*Assembly!R$15+$BK251*Assembly!R$16+$BL251*Assembly!R$17+$BM251*Assembly!R$18+$BN251*Assembly!R$19+$BO251*Assembly!R$20+$BP251*Assembly!R$21+$BQ251*Assembly!R$22+$BR251*Assembly!R$23+$BS251*Assembly!R$24</f>
        <v>0</v>
      </c>
      <c r="CK251" s="254" t="str">
        <f>$AY251*Assembly!S$4+$AZ251*Assembly!S$5+$BA251*Assembly!S$6+$BB251*Assembly!S$7+$BC251*Assembly!S$8+$BD251*Assembly!S$9+$BE251*Assembly!S$10+$BF251*Assembly!S$11+$BG251*Assembly!S$12+$BH251*Assembly!S$13+$BI251*Assembly!S$14+$BJ251*Assembly!S$15+$BK251*Assembly!S$16+$BL251*Assembly!S$17+$BM251*Assembly!S$18+$BN251*Assembly!S$19+$BO251*Assembly!S$20+$BP251*Assembly!S$21+$BQ251*Assembly!S$22+$BR251*Assembly!S$23+$BS251*Assembly!S$24</f>
        <v>0</v>
      </c>
      <c r="CL251" s="254" t="str">
        <f>$AY251*Assembly!T$4+$AZ251*Assembly!T$5+$BA251*Assembly!T$6+$BB251*Assembly!T$7+$BC251*Assembly!T$8+$BD251*Assembly!T$9+$BE251*Assembly!T$10+$BF251*Assembly!T$11+$BG251*Assembly!T$12+$BH251*Assembly!T$13+$BI251*Assembly!T$14+$BJ251*Assembly!T$15+$BK251*Assembly!T$16+$BL251*Assembly!T$17+$BM251*Assembly!T$18+$BN251*Assembly!T$19+$BO251*Assembly!T$20+$BP251*Assembly!T$21+$BQ251*Assembly!T$22+$BR251*Assembly!T$23+$BS251*Assembly!T$24</f>
        <v>0</v>
      </c>
      <c r="CM251" s="254" t="str">
        <f>$AY251*Assembly!U$4+$AZ251*Assembly!U$5+$BA251*Assembly!U$6+$BB251*Assembly!U$7+$BC251*Assembly!U$8+$BD251*Assembly!U$9+$BE251*Assembly!U$10+$BF251*Assembly!U$11+$BG251*Assembly!U$12+$BH251*Assembly!U$13+$BI251*Assembly!U$14+$BJ251*Assembly!U$15+$BK251*Assembly!U$16+$BL251*Assembly!U$17+$BM251*Assembly!U$18+$BN251*Assembly!U$19+$BO251*Assembly!U$20+$BP251*Assembly!U$21+$BQ251*Assembly!U$22+$BR251*Assembly!U$23+$BS251*Assembly!U$24</f>
        <v>0</v>
      </c>
      <c r="CN251" s="256" t="str">
        <f>$AY251*Assembly!V$4+$AZ251*Assembly!V$5+$BA251*Assembly!V$6+$BB251*Assembly!V$7+$BC251*Assembly!V$8+$BD251*Assembly!V$9+$BE251*Assembly!V$10+$BF251*Assembly!V$11+$BG251*Assembly!V$12+$BH251*Assembly!V$13+$BI251*Assembly!V$14+$BJ251*Assembly!V$15+$BK251*Assembly!V$16+$BL251*Assembly!V$17+$BM251*Assembly!V$18+$BN251*Assembly!V$19+$BO251*Assembly!V$20+$BP251*Assembly!V$21+$BQ251*Assembly!V$22+$BR251*Assembly!V$23+$BS251*Assembly!V$24</f>
        <v>0</v>
      </c>
      <c r="CO251" s="256" t="str">
        <f>CE251*Refining!$F$3</f>
        <v>38</v>
      </c>
      <c r="CP251" s="256" t="str">
        <f>CF251*Refining!$F$4</f>
        <v>0</v>
      </c>
      <c r="CQ251" s="256" t="str">
        <f>CG251*Refining!$F$5</f>
        <v>0</v>
      </c>
      <c r="CR251" s="256" t="str">
        <f>CH251*Refining!$F$6</f>
        <v>0</v>
      </c>
      <c r="CS251" s="256" t="str">
        <f>CI251*Refining!$F$7</f>
        <v>0</v>
      </c>
      <c r="CT251" s="256" t="str">
        <f>CJ251*Refining!$F$8</f>
        <v>0</v>
      </c>
      <c r="CU251" s="256" t="str">
        <f>CK251*Refining!$F$9</f>
        <v>0</v>
      </c>
      <c r="CV251" s="256" t="str">
        <f>CL251*Refining!$F$10</f>
        <v>0</v>
      </c>
      <c r="CW251" s="256" t="str">
        <f>CM251*Refining!$F$11</f>
        <v>0</v>
      </c>
      <c r="CX251" s="256" t="str">
        <f>CN251*Refining!$F$12</f>
        <v>0</v>
      </c>
      <c r="CY251" s="248" t="str">
        <f t="shared" ref="CY251:DR251" si="1012">IF(CE251 = 0, "", CE251)</f>
        <v>21</v>
      </c>
      <c r="CZ251" s="245" t="str">
        <f t="shared" si="1012"/>
        <v/>
      </c>
      <c r="DA251" s="245" t="str">
        <f t="shared" si="1012"/>
        <v/>
      </c>
      <c r="DB251" s="245" t="str">
        <f t="shared" si="1012"/>
        <v/>
      </c>
      <c r="DC251" s="245" t="str">
        <f t="shared" si="1012"/>
        <v/>
      </c>
      <c r="DD251" s="245" t="str">
        <f t="shared" si="1012"/>
        <v/>
      </c>
      <c r="DE251" s="245" t="str">
        <f t="shared" si="1012"/>
        <v/>
      </c>
      <c r="DF251" s="245" t="str">
        <f t="shared" si="1012"/>
        <v/>
      </c>
      <c r="DG251" s="245" t="str">
        <f t="shared" si="1012"/>
        <v/>
      </c>
      <c r="DH251" s="246" t="str">
        <f t="shared" si="1012"/>
        <v/>
      </c>
      <c r="DI251" s="248" t="str">
        <f t="shared" si="1012"/>
        <v>38</v>
      </c>
      <c r="DJ251" s="245" t="str">
        <f t="shared" si="1012"/>
        <v/>
      </c>
      <c r="DK251" s="245" t="str">
        <f t="shared" si="1012"/>
        <v/>
      </c>
      <c r="DL251" s="245" t="str">
        <f t="shared" si="1012"/>
        <v/>
      </c>
      <c r="DM251" s="245" t="str">
        <f t="shared" si="1012"/>
        <v/>
      </c>
      <c r="DN251" s="245" t="str">
        <f t="shared" si="1012"/>
        <v/>
      </c>
      <c r="DO251" s="245" t="str">
        <f t="shared" si="1012"/>
        <v/>
      </c>
      <c r="DP251" s="245" t="str">
        <f t="shared" si="1012"/>
        <v/>
      </c>
      <c r="DQ251" s="245" t="str">
        <f t="shared" si="1012"/>
        <v/>
      </c>
      <c r="DR251" s="246" t="str">
        <f t="shared" si="1012"/>
        <v/>
      </c>
      <c r="DS251" s="248" t="str">
        <f t="shared" si="15"/>
        <v>21</v>
      </c>
      <c r="DT251" s="249" t="str">
        <f t="shared" si="16"/>
        <v>38</v>
      </c>
      <c r="DU251" s="225" t="str">
        <f>CY251*'Ores &amp; Ingots'!$C$3+CZ251*'Ores &amp; Ingots'!$C$4+DA251*'Ores &amp; Ingots'!$C$5+DB251*'Ores &amp; Ingots'!$C$6+DC251*'Ores &amp; Ingots'!$C$7+DD251*'Ores &amp; Ingots'!$C$8+DE251*'Ores &amp; Ingots'!$C$9+DF251*'Ores &amp; Ingots'!$C$10+DG251*'Ores &amp; Ingots'!$C$11+DH251*'Ores &amp; Ingots'!$C$12</f>
        <v>3</v>
      </c>
      <c r="DV251" s="225" t="str">
        <f>DI251*'Ores &amp; Ingots'!$B$3+DJ251*'Ores &amp; Ingots'!$B$4+DK251*'Ores &amp; Ingots'!$B$5+DL251*'Ores &amp; Ingots'!$B$6+DM251*'Ores &amp; Ingots'!$B$7+DN251*'Ores &amp; Ingots'!$B$8+DO251*'Ores &amp; Ingots'!$B$9+DP251*'Ores &amp; Ingots'!$B$10+DQ251*'Ores &amp; Ingots'!$B$11+DR251*'Ores &amp; Ingots'!$B$12</f>
        <v>14</v>
      </c>
      <c r="DW251" s="249" t="str">
        <f>CY251*Refining!$G$3+CZ251*Refining!$G$4+DA251*Refining!$G$5+DB251*Refining!$G$6+DC251*Refining!$G$7+DD251*Refining!$G$8+DE251*Refining!$G$9+DF251*Refining!$G$10+DG251*Refining!$G$11+DH251*Refining!$G$12</f>
        <v>1</v>
      </c>
      <c r="DX251" s="249" t="str">
        <f t="shared" si="17"/>
        <v>224</v>
      </c>
      <c r="DY251" s="250" t="str">
        <f t="shared" si="18"/>
        <v>0.0002</v>
      </c>
      <c r="DZ251" s="248" t="str">
        <f t="shared" si="19"/>
        <v>5</v>
      </c>
      <c r="EA251" s="251" t="str">
        <f t="shared" ref="EA251:EB251" si="1013">DZ251/60</f>
        <v>0.1</v>
      </c>
      <c r="EB251" s="251" t="str">
        <f t="shared" si="1013"/>
        <v>0.0</v>
      </c>
      <c r="EC251" s="543" t="str">
        <f t="shared" si="21"/>
        <v>0.00</v>
      </c>
      <c r="ED251" s="248" t="str">
        <f t="shared" si="22"/>
        <v>380</v>
      </c>
      <c r="EE251" s="251" t="str">
        <f t="shared" ref="EE251:EF251" si="1014">ED251/1000</f>
        <v>0.4</v>
      </c>
      <c r="EF251" s="252" t="str">
        <f t="shared" si="1014"/>
        <v>0.00</v>
      </c>
      <c r="EG251" s="544" t="str">
        <f t="shared" si="24"/>
        <v>0.0004</v>
      </c>
      <c r="EH251" s="225" t="s">
        <v>12</v>
      </c>
    </row>
    <row r="252" hidden="1">
      <c r="A252" s="33"/>
      <c r="B252" s="226" t="s">
        <v>1061</v>
      </c>
      <c r="C252" s="227" t="s">
        <v>885</v>
      </c>
      <c r="D252" s="227">
        <v>1.0</v>
      </c>
      <c r="E252" s="227">
        <v>1.0</v>
      </c>
      <c r="F252" s="227">
        <v>1.0</v>
      </c>
      <c r="G252" s="228" t="str">
        <f t="shared" si="5"/>
        <v>0.1</v>
      </c>
      <c r="H252" s="229">
        <v>3.0</v>
      </c>
      <c r="I252" s="229">
        <v>7.5</v>
      </c>
      <c r="J252" s="229" t="str">
        <f>H252/Main!$D$9</f>
        <v>3</v>
      </c>
      <c r="K252" s="229" t="str">
        <f>I252/Main!$D$10</f>
        <v>7.5</v>
      </c>
      <c r="L252" s="229" t="str">
        <f t="shared" si="6"/>
        <v>2.5</v>
      </c>
      <c r="M252" s="229">
        <v>0.32</v>
      </c>
      <c r="N252" s="230"/>
      <c r="O252" s="230"/>
      <c r="P252" s="230"/>
      <c r="Q252" s="231"/>
      <c r="R252" s="230"/>
      <c r="S252" s="232"/>
      <c r="T252" s="232"/>
      <c r="U252" s="230"/>
      <c r="V252" s="230"/>
      <c r="W252" s="232"/>
      <c r="X252" s="232"/>
      <c r="Y252" s="230"/>
      <c r="Z252" s="230"/>
      <c r="AA252" s="230"/>
      <c r="AB252" s="230"/>
      <c r="AC252" s="334"/>
      <c r="AD252" s="309">
        <v>1.0</v>
      </c>
      <c r="AE252" s="225">
        <v>0.0</v>
      </c>
      <c r="AF252" s="225">
        <v>0.0</v>
      </c>
      <c r="AG252" s="225">
        <v>0.0</v>
      </c>
      <c r="AH252" s="225">
        <v>0.0</v>
      </c>
      <c r="AI252" s="225">
        <v>0.0</v>
      </c>
      <c r="AJ252" s="225">
        <v>0.0</v>
      </c>
      <c r="AK252" s="225">
        <v>0.0</v>
      </c>
      <c r="AL252" s="225">
        <v>0.0</v>
      </c>
      <c r="AM252" s="225">
        <v>0.0</v>
      </c>
      <c r="AN252" s="225">
        <v>0.0</v>
      </c>
      <c r="AO252" s="225">
        <v>0.0</v>
      </c>
      <c r="AP252" s="225">
        <v>0.0</v>
      </c>
      <c r="AQ252" s="225">
        <v>0.0</v>
      </c>
      <c r="AR252" s="225">
        <v>0.0</v>
      </c>
      <c r="AS252" s="225">
        <v>0.0</v>
      </c>
      <c r="AT252" s="225">
        <v>0.0</v>
      </c>
      <c r="AU252" s="225">
        <v>0.0</v>
      </c>
      <c r="AV252" s="225">
        <v>0.0</v>
      </c>
      <c r="AW252" s="225">
        <v>0.0</v>
      </c>
      <c r="AX252" s="225">
        <v>0.0</v>
      </c>
      <c r="AY252" s="553" t="str">
        <f t="shared" ref="AY252:BS252" si="1015">IF(AD252 = 0, "", AD252)</f>
        <v>1</v>
      </c>
      <c r="AZ252" s="227" t="str">
        <f t="shared" si="1015"/>
        <v/>
      </c>
      <c r="BA252" s="227" t="str">
        <f t="shared" si="1015"/>
        <v/>
      </c>
      <c r="BB252" s="227" t="str">
        <f t="shared" si="1015"/>
        <v/>
      </c>
      <c r="BC252" s="227" t="str">
        <f t="shared" si="1015"/>
        <v/>
      </c>
      <c r="BD252" s="227" t="str">
        <f t="shared" si="1015"/>
        <v/>
      </c>
      <c r="BE252" s="227" t="str">
        <f t="shared" si="1015"/>
        <v/>
      </c>
      <c r="BF252" s="227" t="str">
        <f t="shared" si="1015"/>
        <v/>
      </c>
      <c r="BG252" s="227" t="str">
        <f t="shared" si="1015"/>
        <v/>
      </c>
      <c r="BH252" s="227" t="str">
        <f t="shared" si="1015"/>
        <v/>
      </c>
      <c r="BI252" s="227" t="str">
        <f t="shared" si="1015"/>
        <v/>
      </c>
      <c r="BJ252" s="227" t="str">
        <f t="shared" si="1015"/>
        <v/>
      </c>
      <c r="BK252" s="227" t="str">
        <f t="shared" si="1015"/>
        <v/>
      </c>
      <c r="BL252" s="227" t="str">
        <f t="shared" si="1015"/>
        <v/>
      </c>
      <c r="BM252" s="227" t="str">
        <f t="shared" si="1015"/>
        <v/>
      </c>
      <c r="BN252" s="227" t="str">
        <f t="shared" si="1015"/>
        <v/>
      </c>
      <c r="BO252" s="227" t="str">
        <f t="shared" si="1015"/>
        <v/>
      </c>
      <c r="BP252" s="227" t="str">
        <f t="shared" si="1015"/>
        <v/>
      </c>
      <c r="BQ252" s="227" t="str">
        <f t="shared" si="1015"/>
        <v/>
      </c>
      <c r="BR252" s="227" t="str">
        <f t="shared" si="1015"/>
        <v/>
      </c>
      <c r="BS252" s="238" t="str">
        <f t="shared" si="1015"/>
        <v/>
      </c>
      <c r="BT252" s="239" t="str">
        <f>$AY252*Assembly!Y$4+$AZ252*Assembly!Y$5+$BA252*Assembly!Y$6+$BB252*Assembly!Y$7+$BC252*Assembly!Y$8+$BD252*Assembly!Y$9+$BE252*Assembly!Y$10+$BF252*Assembly!Y$11+$BG252*Assembly!Y$12+$BH252*Assembly!Y$13+$BI252*Assembly!Y$14+$BJ252*Assembly!Y$15+$BK252*Assembly!Y$16+$BL252*Assembly!Y$17+$BM252*Assembly!Y$18+$BN252*Assembly!Y$19+$BO252*Assembly!Y$20+$BP252*Assembly!Y$21+$BQ252*Assembly!Y$22+$BR252*Assembly!Y$23+$BS252*Assembly!Y$24</f>
        <v>20</v>
      </c>
      <c r="BU252" s="225" t="str">
        <f t="shared" si="8"/>
        <v>160</v>
      </c>
      <c r="BV252" s="225" t="str">
        <f>$AY252*Assembly!AC$4+$AZ252*Assembly!AC$5+$BA252*Assembly!AC$6+$BB252*Assembly!AC$7+$BC252*Assembly!AC$8+$BD252*Assembly!AC$9+$BE252*Assembly!AC$10+$BF252*Assembly!AC$11+$BG252*Assembly!AC$12+$BH252*Assembly!AC$13+$BI252*Assembly!AC$14+$BJ252*Assembly!AC$15+$BK252*Assembly!AC$16+$BL252*Assembly!AC$17+$BM252*Assembly!AC$18+$BN252*Assembly!AC$19+$BO252*Assembly!AC$20+$BP252*Assembly!AC$21+$BQ252*Assembly!AC$22+$BR252*Assembly!AC$23+$BS252*Assembly!AC$24</f>
        <v>100</v>
      </c>
      <c r="BW252" s="240" t="str">
        <f t="shared" si="9"/>
        <v>5.00</v>
      </c>
      <c r="BX252" s="241" t="str">
        <f t="shared" si="10"/>
        <v>800</v>
      </c>
      <c r="BY252" s="242" t="str">
        <f t="shared" si="11"/>
        <v>0.6</v>
      </c>
      <c r="BZ252" s="225"/>
      <c r="CA252" s="225" t="str">
        <f>$AY252*Assembly!X$4+$AZ252*Assembly!X$5+$BA252*Assembly!X$6+$BB252*Assembly!X$7+$BC252*Assembly!X$8+$BD252*Assembly!X$9+$BE252*Assembly!X$10+$BF252*Assembly!X$11+$BG252*Assembly!X$12+$BH252*Assembly!X$13+$BI252*Assembly!X$14+$BJ252*Assembly!X$15+$BK252*Assembly!X$16+$BL252*Assembly!X$17+$BM252*Assembly!X$18+$BN252*Assembly!X$19+$BO252*Assembly!X$20+$BP252*Assembly!X$21+$BQ252*Assembly!X$22+$BR252*Assembly!X$23+$BS252*Assembly!X$24</f>
        <v>1</v>
      </c>
      <c r="CB252" s="225" t="str">
        <f t="shared" si="12"/>
        <v>156</v>
      </c>
      <c r="CC252" s="223" t="str">
        <f t="shared" si="13"/>
        <v>0.0002</v>
      </c>
      <c r="CD252" s="243" t="str">
        <f>$AY252*Assembly!AB$4+$AZ252*Assembly!AB$5+$BA252*Assembly!AB$6+$BB252*Assembly!AB$7+$BC252*Assembly!AB$8+$BD252*Assembly!AB$9+$BE252*Assembly!AB$10+$BF252*Assembly!AB$11+$BG252*Assembly!AB$12+$BH252*Assembly!AB$13+$BI252*Assembly!AB$14+$BJ252*Assembly!AB$15+$BK252*Assembly!AB$16+$BL252*Assembly!AB$17+$BM252*Assembly!AB$18+$BN252*Assembly!AB$19+$BO252*Assembly!AB$20+$BP252*Assembly!AB$21+$BQ252*Assembly!AB$22+$BR252*Assembly!AB$23+$BS252*Assembly!AB$24</f>
        <v>3</v>
      </c>
      <c r="CE252" s="231" t="str">
        <f>$AY252*Assembly!M$4+$AZ252*Assembly!M$5+$BA252*Assembly!M$6+$BB252*Assembly!M$7+$BC252*Assembly!M$8+$BD252*Assembly!M$9+$BE252*Assembly!M$10+$BF252*Assembly!M$11+$BG252*Assembly!M$12+$BH252*Assembly!M$13+$BI252*Assembly!M$14+$BJ252*Assembly!M$15+$BK252*Assembly!M$16+$BL252*Assembly!M$17+$BM252*Assembly!M$18+$BN252*Assembly!M$19+$BO252*Assembly!M$20+$BP252*Assembly!M$21+$BQ252*Assembly!M$22+$BR252*Assembly!M$23+$BS252*Assembly!M$24</f>
        <v>21</v>
      </c>
      <c r="CF252" s="231" t="str">
        <f>$AY252*Assembly!N$4+$AZ252*Assembly!N$5+$BA252*Assembly!N$6+$BB252*Assembly!N$7+$BC252*Assembly!N$8+$BD252*Assembly!N$9+$BE252*Assembly!N$10+$BF252*Assembly!N$11+$BG252*Assembly!N$12+$BH252*Assembly!N$13+$BI252*Assembly!N$14+$BJ252*Assembly!N$15+$BK252*Assembly!N$16+$BL252*Assembly!N$17+$BM252*Assembly!N$18+$BN252*Assembly!N$19+$BO252*Assembly!N$20+$BP252*Assembly!N$21+$BQ252*Assembly!N$22+$BR252*Assembly!N$23+$BS252*Assembly!N$24</f>
        <v>0</v>
      </c>
      <c r="CG252" s="231" t="str">
        <f>$AY252*Assembly!O$4+$AZ252*Assembly!O$5+$BA252*Assembly!O$6+$BB252*Assembly!O$7+$BC252*Assembly!O$8+$BD252*Assembly!O$9+$BE252*Assembly!O$10+$BF252*Assembly!O$11+$BG252*Assembly!O$12+$BH252*Assembly!O$13+$BI252*Assembly!O$14+$BJ252*Assembly!O$15+$BK252*Assembly!O$16+$BL252*Assembly!O$17+$BM252*Assembly!O$18+$BN252*Assembly!O$19+$BO252*Assembly!O$20+$BP252*Assembly!O$21+$BQ252*Assembly!O$22+$BR252*Assembly!O$23+$BS252*Assembly!O$24</f>
        <v>0</v>
      </c>
      <c r="CH252" s="229" t="str">
        <f>$AY252*Assembly!P$4+$AZ252*Assembly!P$5+$BA252*Assembly!P$6+$BB252*Assembly!P$7+$BC252*Assembly!P$8+$BD252*Assembly!P$9+$BE252*Assembly!P$10+$BF252*Assembly!P$11+$BG252*Assembly!P$12+$BH252*Assembly!P$13+$BI252*Assembly!P$14+$BJ252*Assembly!P$15+$BK252*Assembly!P$16+$BL252*Assembly!P$17+$BM252*Assembly!P$18+$BN252*Assembly!P$19+$BO252*Assembly!P$20+$BP252*Assembly!P$21+$BQ252*Assembly!P$22+$BR252*Assembly!P$23+$BS252*Assembly!P$24</f>
        <v>0</v>
      </c>
      <c r="CI252" s="229" t="str">
        <f>$AY252*Assembly!Q$4+$AZ252*Assembly!Q$5+$BA252*Assembly!Q$6+$BB252*Assembly!Q$7+$BC252*Assembly!Q$8+$BD252*Assembly!Q$9+$BE252*Assembly!Q$10+$BF252*Assembly!Q$11+$BG252*Assembly!Q$12+$BH252*Assembly!Q$13+$BI252*Assembly!Q$14+$BJ252*Assembly!Q$15+$BK252*Assembly!Q$16+$BL252*Assembly!Q$17+$BM252*Assembly!Q$18+$BN252*Assembly!Q$19+$BO252*Assembly!Q$20+$BP252*Assembly!Q$21+$BQ252*Assembly!Q$22+$BR252*Assembly!Q$23+$BS252*Assembly!Q$24</f>
        <v>0</v>
      </c>
      <c r="CJ252" s="231" t="str">
        <f>$AY252*Assembly!R$4+$AZ252*Assembly!R$5+$BA252*Assembly!R$6+$BB252*Assembly!R$7+$BC252*Assembly!R$8+$BD252*Assembly!R$9+$BE252*Assembly!R$10+$BF252*Assembly!R$11+$BG252*Assembly!R$12+$BH252*Assembly!R$13+$BI252*Assembly!R$14+$BJ252*Assembly!R$15+$BK252*Assembly!R$16+$BL252*Assembly!R$17+$BM252*Assembly!R$18+$BN252*Assembly!R$19+$BO252*Assembly!R$20+$BP252*Assembly!R$21+$BQ252*Assembly!R$22+$BR252*Assembly!R$23+$BS252*Assembly!R$24</f>
        <v>0</v>
      </c>
      <c r="CK252" s="229" t="str">
        <f>$AY252*Assembly!S$4+$AZ252*Assembly!S$5+$BA252*Assembly!S$6+$BB252*Assembly!S$7+$BC252*Assembly!S$8+$BD252*Assembly!S$9+$BE252*Assembly!S$10+$BF252*Assembly!S$11+$BG252*Assembly!S$12+$BH252*Assembly!S$13+$BI252*Assembly!S$14+$BJ252*Assembly!S$15+$BK252*Assembly!S$16+$BL252*Assembly!S$17+$BM252*Assembly!S$18+$BN252*Assembly!S$19+$BO252*Assembly!S$20+$BP252*Assembly!S$21+$BQ252*Assembly!S$22+$BR252*Assembly!S$23+$BS252*Assembly!S$24</f>
        <v>0</v>
      </c>
      <c r="CL252" s="229" t="str">
        <f>$AY252*Assembly!T$4+$AZ252*Assembly!T$5+$BA252*Assembly!T$6+$BB252*Assembly!T$7+$BC252*Assembly!T$8+$BD252*Assembly!T$9+$BE252*Assembly!T$10+$BF252*Assembly!T$11+$BG252*Assembly!T$12+$BH252*Assembly!T$13+$BI252*Assembly!T$14+$BJ252*Assembly!T$15+$BK252*Assembly!T$16+$BL252*Assembly!T$17+$BM252*Assembly!T$18+$BN252*Assembly!T$19+$BO252*Assembly!T$20+$BP252*Assembly!T$21+$BQ252*Assembly!T$22+$BR252*Assembly!T$23+$BS252*Assembly!T$24</f>
        <v>0</v>
      </c>
      <c r="CM252" s="229" t="str">
        <f>$AY252*Assembly!U$4+$AZ252*Assembly!U$5+$BA252*Assembly!U$6+$BB252*Assembly!U$7+$BC252*Assembly!U$8+$BD252*Assembly!U$9+$BE252*Assembly!U$10+$BF252*Assembly!U$11+$BG252*Assembly!U$12+$BH252*Assembly!U$13+$BI252*Assembly!U$14+$BJ252*Assembly!U$15+$BK252*Assembly!U$16+$BL252*Assembly!U$17+$BM252*Assembly!U$18+$BN252*Assembly!U$19+$BO252*Assembly!U$20+$BP252*Assembly!U$21+$BQ252*Assembly!U$22+$BR252*Assembly!U$23+$BS252*Assembly!U$24</f>
        <v>0</v>
      </c>
      <c r="CN252" s="231" t="str">
        <f>$AY252*Assembly!V$4+$AZ252*Assembly!V$5+$BA252*Assembly!V$6+$BB252*Assembly!V$7+$BC252*Assembly!V$8+$BD252*Assembly!V$9+$BE252*Assembly!V$10+$BF252*Assembly!V$11+$BG252*Assembly!V$12+$BH252*Assembly!V$13+$BI252*Assembly!V$14+$BJ252*Assembly!V$15+$BK252*Assembly!V$16+$BL252*Assembly!V$17+$BM252*Assembly!V$18+$BN252*Assembly!V$19+$BO252*Assembly!V$20+$BP252*Assembly!V$21+$BQ252*Assembly!V$22+$BR252*Assembly!V$23+$BS252*Assembly!V$24</f>
        <v>0</v>
      </c>
      <c r="CO252" s="231" t="str">
        <f>CE252*Refining!$F$3</f>
        <v>38</v>
      </c>
      <c r="CP252" s="231" t="str">
        <f>CF252*Refining!$F$4</f>
        <v>0</v>
      </c>
      <c r="CQ252" s="231" t="str">
        <f>CG252*Refining!$F$5</f>
        <v>0</v>
      </c>
      <c r="CR252" s="231" t="str">
        <f>CH252*Refining!$F$6</f>
        <v>0</v>
      </c>
      <c r="CS252" s="231" t="str">
        <f>CI252*Refining!$F$7</f>
        <v>0</v>
      </c>
      <c r="CT252" s="231" t="str">
        <f>CJ252*Refining!$F$8</f>
        <v>0</v>
      </c>
      <c r="CU252" s="231" t="str">
        <f>CK252*Refining!$F$9</f>
        <v>0</v>
      </c>
      <c r="CV252" s="231" t="str">
        <f>CL252*Refining!$F$10</f>
        <v>0</v>
      </c>
      <c r="CW252" s="231" t="str">
        <f>CM252*Refining!$F$11</f>
        <v>0</v>
      </c>
      <c r="CX252" s="231" t="str">
        <f>CN252*Refining!$F$12</f>
        <v>0</v>
      </c>
      <c r="CY252" s="248" t="str">
        <f t="shared" ref="CY252:DR252" si="1016">IF(CE252 = 0, "", CE252)</f>
        <v>21</v>
      </c>
      <c r="CZ252" s="245" t="str">
        <f t="shared" si="1016"/>
        <v/>
      </c>
      <c r="DA252" s="245" t="str">
        <f t="shared" si="1016"/>
        <v/>
      </c>
      <c r="DB252" s="245" t="str">
        <f t="shared" si="1016"/>
        <v/>
      </c>
      <c r="DC252" s="245" t="str">
        <f t="shared" si="1016"/>
        <v/>
      </c>
      <c r="DD252" s="245" t="str">
        <f t="shared" si="1016"/>
        <v/>
      </c>
      <c r="DE252" s="245" t="str">
        <f t="shared" si="1016"/>
        <v/>
      </c>
      <c r="DF252" s="245" t="str">
        <f t="shared" si="1016"/>
        <v/>
      </c>
      <c r="DG252" s="245" t="str">
        <f t="shared" si="1016"/>
        <v/>
      </c>
      <c r="DH252" s="246" t="str">
        <f t="shared" si="1016"/>
        <v/>
      </c>
      <c r="DI252" s="248" t="str">
        <f t="shared" si="1016"/>
        <v>38</v>
      </c>
      <c r="DJ252" s="245" t="str">
        <f t="shared" si="1016"/>
        <v/>
      </c>
      <c r="DK252" s="245" t="str">
        <f t="shared" si="1016"/>
        <v/>
      </c>
      <c r="DL252" s="245" t="str">
        <f t="shared" si="1016"/>
        <v/>
      </c>
      <c r="DM252" s="245" t="str">
        <f t="shared" si="1016"/>
        <v/>
      </c>
      <c r="DN252" s="245" t="str">
        <f t="shared" si="1016"/>
        <v/>
      </c>
      <c r="DO252" s="245" t="str">
        <f t="shared" si="1016"/>
        <v/>
      </c>
      <c r="DP252" s="245" t="str">
        <f t="shared" si="1016"/>
        <v/>
      </c>
      <c r="DQ252" s="245" t="str">
        <f t="shared" si="1016"/>
        <v/>
      </c>
      <c r="DR252" s="246" t="str">
        <f t="shared" si="1016"/>
        <v/>
      </c>
      <c r="DS252" s="248" t="str">
        <f t="shared" si="15"/>
        <v>21</v>
      </c>
      <c r="DT252" s="249" t="str">
        <f t="shared" si="16"/>
        <v>38</v>
      </c>
      <c r="DU252" s="225" t="str">
        <f>CY252*'Ores &amp; Ingots'!$C$3+CZ252*'Ores &amp; Ingots'!$C$4+DA252*'Ores &amp; Ingots'!$C$5+DB252*'Ores &amp; Ingots'!$C$6+DC252*'Ores &amp; Ingots'!$C$7+DD252*'Ores &amp; Ingots'!$C$8+DE252*'Ores &amp; Ingots'!$C$9+DF252*'Ores &amp; Ingots'!$C$10+DG252*'Ores &amp; Ingots'!$C$11+DH252*'Ores &amp; Ingots'!$C$12</f>
        <v>3</v>
      </c>
      <c r="DV252" s="225" t="str">
        <f>DI252*'Ores &amp; Ingots'!$B$3+DJ252*'Ores &amp; Ingots'!$B$4+DK252*'Ores &amp; Ingots'!$B$5+DL252*'Ores &amp; Ingots'!$B$6+DM252*'Ores &amp; Ingots'!$B$7+DN252*'Ores &amp; Ingots'!$B$8+DO252*'Ores &amp; Ingots'!$B$9+DP252*'Ores &amp; Ingots'!$B$10+DQ252*'Ores &amp; Ingots'!$B$11+DR252*'Ores &amp; Ingots'!$B$12</f>
        <v>14</v>
      </c>
      <c r="DW252" s="249" t="str">
        <f>CY252*Refining!$G$3+CZ252*Refining!$G$4+DA252*Refining!$G$5+DB252*Refining!$G$6+DC252*Refining!$G$7+DD252*Refining!$G$8+DE252*Refining!$G$9+DF252*Refining!$G$10+DG252*Refining!$G$11+DH252*Refining!$G$12</f>
        <v>1</v>
      </c>
      <c r="DX252" s="249" t="str">
        <f t="shared" si="17"/>
        <v>224</v>
      </c>
      <c r="DY252" s="250" t="str">
        <f t="shared" si="18"/>
        <v>0.0002</v>
      </c>
      <c r="DZ252" s="248" t="str">
        <f t="shared" si="19"/>
        <v>5</v>
      </c>
      <c r="EA252" s="251" t="str">
        <f t="shared" ref="EA252:EB252" si="1017">DZ252/60</f>
        <v>0.1</v>
      </c>
      <c r="EB252" s="251" t="str">
        <f t="shared" si="1017"/>
        <v>0.0</v>
      </c>
      <c r="EC252" s="543" t="str">
        <f t="shared" si="21"/>
        <v>0.00</v>
      </c>
      <c r="ED252" s="248" t="str">
        <f t="shared" si="22"/>
        <v>380</v>
      </c>
      <c r="EE252" s="251" t="str">
        <f t="shared" ref="EE252:EF252" si="1018">ED252/1000</f>
        <v>0.4</v>
      </c>
      <c r="EF252" s="252" t="str">
        <f t="shared" si="1018"/>
        <v>0.00</v>
      </c>
      <c r="EG252" s="544" t="str">
        <f t="shared" si="24"/>
        <v>0.0004</v>
      </c>
      <c r="EH252" s="225" t="s">
        <v>12</v>
      </c>
    </row>
    <row r="253" hidden="1">
      <c r="A253" s="33"/>
      <c r="B253" s="226" t="s">
        <v>1094</v>
      </c>
      <c r="C253" s="227" t="s">
        <v>885</v>
      </c>
      <c r="D253" s="227">
        <v>1.0</v>
      </c>
      <c r="E253" s="227">
        <v>1.0</v>
      </c>
      <c r="F253" s="227">
        <v>1.0</v>
      </c>
      <c r="G253" s="253" t="str">
        <f t="shared" si="5"/>
        <v>0.1</v>
      </c>
      <c r="H253" s="254">
        <v>3.0</v>
      </c>
      <c r="I253" s="254">
        <v>7.5</v>
      </c>
      <c r="J253" s="254" t="str">
        <f>H253/Main!$D$9</f>
        <v>3</v>
      </c>
      <c r="K253" s="254" t="str">
        <f>I253/Main!$D$10</f>
        <v>7.5</v>
      </c>
      <c r="L253" s="254" t="str">
        <f t="shared" si="6"/>
        <v>2.5</v>
      </c>
      <c r="M253" s="254">
        <v>0.32</v>
      </c>
      <c r="N253" s="255"/>
      <c r="O253" s="255"/>
      <c r="P253" s="255"/>
      <c r="Q253" s="256"/>
      <c r="R253" s="255"/>
      <c r="S253" s="257"/>
      <c r="T253" s="257"/>
      <c r="U253" s="255"/>
      <c r="V253" s="255"/>
      <c r="W253" s="350"/>
      <c r="X253" s="257"/>
      <c r="Y253" s="255"/>
      <c r="Z253" s="255"/>
      <c r="AA253" s="255"/>
      <c r="AB253" s="255"/>
      <c r="AC253" s="351"/>
      <c r="AD253" s="309">
        <v>1.0</v>
      </c>
      <c r="AE253" s="225">
        <v>0.0</v>
      </c>
      <c r="AF253" s="225">
        <v>0.0</v>
      </c>
      <c r="AG253" s="225">
        <v>0.0</v>
      </c>
      <c r="AH253" s="225">
        <v>0.0</v>
      </c>
      <c r="AI253" s="225">
        <v>0.0</v>
      </c>
      <c r="AJ253" s="225">
        <v>0.0</v>
      </c>
      <c r="AK253" s="225">
        <v>0.0</v>
      </c>
      <c r="AL253" s="225">
        <v>0.0</v>
      </c>
      <c r="AM253" s="225">
        <v>0.0</v>
      </c>
      <c r="AN253" s="225">
        <v>0.0</v>
      </c>
      <c r="AO253" s="225">
        <v>0.0</v>
      </c>
      <c r="AP253" s="225">
        <v>0.0</v>
      </c>
      <c r="AQ253" s="225">
        <v>0.0</v>
      </c>
      <c r="AR253" s="225">
        <v>0.0</v>
      </c>
      <c r="AS253" s="225">
        <v>0.0</v>
      </c>
      <c r="AT253" s="225">
        <v>0.0</v>
      </c>
      <c r="AU253" s="225">
        <v>0.0</v>
      </c>
      <c r="AV253" s="225">
        <v>0.0</v>
      </c>
      <c r="AW253" s="225">
        <v>0.0</v>
      </c>
      <c r="AX253" s="225">
        <v>0.0</v>
      </c>
      <c r="AY253" s="553" t="str">
        <f t="shared" ref="AY253:BS253" si="1019">IF(AD253 = 0, "", AD253)</f>
        <v>1</v>
      </c>
      <c r="AZ253" s="227" t="str">
        <f t="shared" si="1019"/>
        <v/>
      </c>
      <c r="BA253" s="227" t="str">
        <f t="shared" si="1019"/>
        <v/>
      </c>
      <c r="BB253" s="227" t="str">
        <f t="shared" si="1019"/>
        <v/>
      </c>
      <c r="BC253" s="227" t="str">
        <f t="shared" si="1019"/>
        <v/>
      </c>
      <c r="BD253" s="227" t="str">
        <f t="shared" si="1019"/>
        <v/>
      </c>
      <c r="BE253" s="227" t="str">
        <f t="shared" si="1019"/>
        <v/>
      </c>
      <c r="BF253" s="227" t="str">
        <f t="shared" si="1019"/>
        <v/>
      </c>
      <c r="BG253" s="227" t="str">
        <f t="shared" si="1019"/>
        <v/>
      </c>
      <c r="BH253" s="227" t="str">
        <f t="shared" si="1019"/>
        <v/>
      </c>
      <c r="BI253" s="227" t="str">
        <f t="shared" si="1019"/>
        <v/>
      </c>
      <c r="BJ253" s="227" t="str">
        <f t="shared" si="1019"/>
        <v/>
      </c>
      <c r="BK253" s="227" t="str">
        <f t="shared" si="1019"/>
        <v/>
      </c>
      <c r="BL253" s="227" t="str">
        <f t="shared" si="1019"/>
        <v/>
      </c>
      <c r="BM253" s="227" t="str">
        <f t="shared" si="1019"/>
        <v/>
      </c>
      <c r="BN253" s="227" t="str">
        <f t="shared" si="1019"/>
        <v/>
      </c>
      <c r="BO253" s="227" t="str">
        <f t="shared" si="1019"/>
        <v/>
      </c>
      <c r="BP253" s="227" t="str">
        <f t="shared" si="1019"/>
        <v/>
      </c>
      <c r="BQ253" s="227" t="str">
        <f t="shared" si="1019"/>
        <v/>
      </c>
      <c r="BR253" s="227" t="str">
        <f t="shared" si="1019"/>
        <v/>
      </c>
      <c r="BS253" s="238" t="str">
        <f t="shared" si="1019"/>
        <v/>
      </c>
      <c r="BT253" s="239" t="str">
        <f>$AY253*Assembly!Y$4+$AZ253*Assembly!Y$5+$BA253*Assembly!Y$6+$BB253*Assembly!Y$7+$BC253*Assembly!Y$8+$BD253*Assembly!Y$9+$BE253*Assembly!Y$10+$BF253*Assembly!Y$11+$BG253*Assembly!Y$12+$BH253*Assembly!Y$13+$BI253*Assembly!Y$14+$BJ253*Assembly!Y$15+$BK253*Assembly!Y$16+$BL253*Assembly!Y$17+$BM253*Assembly!Y$18+$BN253*Assembly!Y$19+$BO253*Assembly!Y$20+$BP253*Assembly!Y$21+$BQ253*Assembly!Y$22+$BR253*Assembly!Y$23+$BS253*Assembly!Y$24</f>
        <v>20</v>
      </c>
      <c r="BU253" s="225" t="str">
        <f t="shared" si="8"/>
        <v>160</v>
      </c>
      <c r="BV253" s="225" t="str">
        <f>$AY253*Assembly!AC$4+$AZ253*Assembly!AC$5+$BA253*Assembly!AC$6+$BB253*Assembly!AC$7+$BC253*Assembly!AC$8+$BD253*Assembly!AC$9+$BE253*Assembly!AC$10+$BF253*Assembly!AC$11+$BG253*Assembly!AC$12+$BH253*Assembly!AC$13+$BI253*Assembly!AC$14+$BJ253*Assembly!AC$15+$BK253*Assembly!AC$16+$BL253*Assembly!AC$17+$BM253*Assembly!AC$18+$BN253*Assembly!AC$19+$BO253*Assembly!AC$20+$BP253*Assembly!AC$21+$BQ253*Assembly!AC$22+$BR253*Assembly!AC$23+$BS253*Assembly!AC$24</f>
        <v>100</v>
      </c>
      <c r="BW253" s="240" t="str">
        <f t="shared" si="9"/>
        <v>5.00</v>
      </c>
      <c r="BX253" s="241" t="str">
        <f t="shared" si="10"/>
        <v>800</v>
      </c>
      <c r="BY253" s="242" t="str">
        <f t="shared" si="11"/>
        <v>0.6</v>
      </c>
      <c r="BZ253" s="225"/>
      <c r="CA253" s="225" t="str">
        <f>$AY253*Assembly!X$4+$AZ253*Assembly!X$5+$BA253*Assembly!X$6+$BB253*Assembly!X$7+$BC253*Assembly!X$8+$BD253*Assembly!X$9+$BE253*Assembly!X$10+$BF253*Assembly!X$11+$BG253*Assembly!X$12+$BH253*Assembly!X$13+$BI253*Assembly!X$14+$BJ253*Assembly!X$15+$BK253*Assembly!X$16+$BL253*Assembly!X$17+$BM253*Assembly!X$18+$BN253*Assembly!X$19+$BO253*Assembly!X$20+$BP253*Assembly!X$21+$BQ253*Assembly!X$22+$BR253*Assembly!X$23+$BS253*Assembly!X$24</f>
        <v>1</v>
      </c>
      <c r="CB253" s="225" t="str">
        <f t="shared" si="12"/>
        <v>156</v>
      </c>
      <c r="CC253" s="223" t="str">
        <f t="shared" si="13"/>
        <v>0.0002</v>
      </c>
      <c r="CD253" s="243" t="str">
        <f>$AY253*Assembly!AB$4+$AZ253*Assembly!AB$5+$BA253*Assembly!AB$6+$BB253*Assembly!AB$7+$BC253*Assembly!AB$8+$BD253*Assembly!AB$9+$BE253*Assembly!AB$10+$BF253*Assembly!AB$11+$BG253*Assembly!AB$12+$BH253*Assembly!AB$13+$BI253*Assembly!AB$14+$BJ253*Assembly!AB$15+$BK253*Assembly!AB$16+$BL253*Assembly!AB$17+$BM253*Assembly!AB$18+$BN253*Assembly!AB$19+$BO253*Assembly!AB$20+$BP253*Assembly!AB$21+$BQ253*Assembly!AB$22+$BR253*Assembly!AB$23+$BS253*Assembly!AB$24</f>
        <v>3</v>
      </c>
      <c r="CE253" s="256" t="str">
        <f>$AY253*Assembly!M$4+$AZ253*Assembly!M$5+$BA253*Assembly!M$6+$BB253*Assembly!M$7+$BC253*Assembly!M$8+$BD253*Assembly!M$9+$BE253*Assembly!M$10+$BF253*Assembly!M$11+$BG253*Assembly!M$12+$BH253*Assembly!M$13+$BI253*Assembly!M$14+$BJ253*Assembly!M$15+$BK253*Assembly!M$16+$BL253*Assembly!M$17+$BM253*Assembly!M$18+$BN253*Assembly!M$19+$BO253*Assembly!M$20+$BP253*Assembly!M$21+$BQ253*Assembly!M$22+$BR253*Assembly!M$23+$BS253*Assembly!M$24</f>
        <v>21</v>
      </c>
      <c r="CF253" s="256" t="str">
        <f>$AY253*Assembly!N$4+$AZ253*Assembly!N$5+$BA253*Assembly!N$6+$BB253*Assembly!N$7+$BC253*Assembly!N$8+$BD253*Assembly!N$9+$BE253*Assembly!N$10+$BF253*Assembly!N$11+$BG253*Assembly!N$12+$BH253*Assembly!N$13+$BI253*Assembly!N$14+$BJ253*Assembly!N$15+$BK253*Assembly!N$16+$BL253*Assembly!N$17+$BM253*Assembly!N$18+$BN253*Assembly!N$19+$BO253*Assembly!N$20+$BP253*Assembly!N$21+$BQ253*Assembly!N$22+$BR253*Assembly!N$23+$BS253*Assembly!N$24</f>
        <v>0</v>
      </c>
      <c r="CG253" s="256" t="str">
        <f>$AY253*Assembly!O$4+$AZ253*Assembly!O$5+$BA253*Assembly!O$6+$BB253*Assembly!O$7+$BC253*Assembly!O$8+$BD253*Assembly!O$9+$BE253*Assembly!O$10+$BF253*Assembly!O$11+$BG253*Assembly!O$12+$BH253*Assembly!O$13+$BI253*Assembly!O$14+$BJ253*Assembly!O$15+$BK253*Assembly!O$16+$BL253*Assembly!O$17+$BM253*Assembly!O$18+$BN253*Assembly!O$19+$BO253*Assembly!O$20+$BP253*Assembly!O$21+$BQ253*Assembly!O$22+$BR253*Assembly!O$23+$BS253*Assembly!O$24</f>
        <v>0</v>
      </c>
      <c r="CH253" s="254" t="str">
        <f>$AY253*Assembly!P$4+$AZ253*Assembly!P$5+$BA253*Assembly!P$6+$BB253*Assembly!P$7+$BC253*Assembly!P$8+$BD253*Assembly!P$9+$BE253*Assembly!P$10+$BF253*Assembly!P$11+$BG253*Assembly!P$12+$BH253*Assembly!P$13+$BI253*Assembly!P$14+$BJ253*Assembly!P$15+$BK253*Assembly!P$16+$BL253*Assembly!P$17+$BM253*Assembly!P$18+$BN253*Assembly!P$19+$BO253*Assembly!P$20+$BP253*Assembly!P$21+$BQ253*Assembly!P$22+$BR253*Assembly!P$23+$BS253*Assembly!P$24</f>
        <v>0</v>
      </c>
      <c r="CI253" s="254" t="str">
        <f>$AY253*Assembly!Q$4+$AZ253*Assembly!Q$5+$BA253*Assembly!Q$6+$BB253*Assembly!Q$7+$BC253*Assembly!Q$8+$BD253*Assembly!Q$9+$BE253*Assembly!Q$10+$BF253*Assembly!Q$11+$BG253*Assembly!Q$12+$BH253*Assembly!Q$13+$BI253*Assembly!Q$14+$BJ253*Assembly!Q$15+$BK253*Assembly!Q$16+$BL253*Assembly!Q$17+$BM253*Assembly!Q$18+$BN253*Assembly!Q$19+$BO253*Assembly!Q$20+$BP253*Assembly!Q$21+$BQ253*Assembly!Q$22+$BR253*Assembly!Q$23+$BS253*Assembly!Q$24</f>
        <v>0</v>
      </c>
      <c r="CJ253" s="256" t="str">
        <f>$AY253*Assembly!R$4+$AZ253*Assembly!R$5+$BA253*Assembly!R$6+$BB253*Assembly!R$7+$BC253*Assembly!R$8+$BD253*Assembly!R$9+$BE253*Assembly!R$10+$BF253*Assembly!R$11+$BG253*Assembly!R$12+$BH253*Assembly!R$13+$BI253*Assembly!R$14+$BJ253*Assembly!R$15+$BK253*Assembly!R$16+$BL253*Assembly!R$17+$BM253*Assembly!R$18+$BN253*Assembly!R$19+$BO253*Assembly!R$20+$BP253*Assembly!R$21+$BQ253*Assembly!R$22+$BR253*Assembly!R$23+$BS253*Assembly!R$24</f>
        <v>0</v>
      </c>
      <c r="CK253" s="254" t="str">
        <f>$AY253*Assembly!S$4+$AZ253*Assembly!S$5+$BA253*Assembly!S$6+$BB253*Assembly!S$7+$BC253*Assembly!S$8+$BD253*Assembly!S$9+$BE253*Assembly!S$10+$BF253*Assembly!S$11+$BG253*Assembly!S$12+$BH253*Assembly!S$13+$BI253*Assembly!S$14+$BJ253*Assembly!S$15+$BK253*Assembly!S$16+$BL253*Assembly!S$17+$BM253*Assembly!S$18+$BN253*Assembly!S$19+$BO253*Assembly!S$20+$BP253*Assembly!S$21+$BQ253*Assembly!S$22+$BR253*Assembly!S$23+$BS253*Assembly!S$24</f>
        <v>0</v>
      </c>
      <c r="CL253" s="254" t="str">
        <f>$AY253*Assembly!T$4+$AZ253*Assembly!T$5+$BA253*Assembly!T$6+$BB253*Assembly!T$7+$BC253*Assembly!T$8+$BD253*Assembly!T$9+$BE253*Assembly!T$10+$BF253*Assembly!T$11+$BG253*Assembly!T$12+$BH253*Assembly!T$13+$BI253*Assembly!T$14+$BJ253*Assembly!T$15+$BK253*Assembly!T$16+$BL253*Assembly!T$17+$BM253*Assembly!T$18+$BN253*Assembly!T$19+$BO253*Assembly!T$20+$BP253*Assembly!T$21+$BQ253*Assembly!T$22+$BR253*Assembly!T$23+$BS253*Assembly!T$24</f>
        <v>0</v>
      </c>
      <c r="CM253" s="254" t="str">
        <f>$AY253*Assembly!U$4+$AZ253*Assembly!U$5+$BA253*Assembly!U$6+$BB253*Assembly!U$7+$BC253*Assembly!U$8+$BD253*Assembly!U$9+$BE253*Assembly!U$10+$BF253*Assembly!U$11+$BG253*Assembly!U$12+$BH253*Assembly!U$13+$BI253*Assembly!U$14+$BJ253*Assembly!U$15+$BK253*Assembly!U$16+$BL253*Assembly!U$17+$BM253*Assembly!U$18+$BN253*Assembly!U$19+$BO253*Assembly!U$20+$BP253*Assembly!U$21+$BQ253*Assembly!U$22+$BR253*Assembly!U$23+$BS253*Assembly!U$24</f>
        <v>0</v>
      </c>
      <c r="CN253" s="256" t="str">
        <f>$AY253*Assembly!V$4+$AZ253*Assembly!V$5+$BA253*Assembly!V$6+$BB253*Assembly!V$7+$BC253*Assembly!V$8+$BD253*Assembly!V$9+$BE253*Assembly!V$10+$BF253*Assembly!V$11+$BG253*Assembly!V$12+$BH253*Assembly!V$13+$BI253*Assembly!V$14+$BJ253*Assembly!V$15+$BK253*Assembly!V$16+$BL253*Assembly!V$17+$BM253*Assembly!V$18+$BN253*Assembly!V$19+$BO253*Assembly!V$20+$BP253*Assembly!V$21+$BQ253*Assembly!V$22+$BR253*Assembly!V$23+$BS253*Assembly!V$24</f>
        <v>0</v>
      </c>
      <c r="CO253" s="256" t="str">
        <f>CE253*Refining!$F$3</f>
        <v>38</v>
      </c>
      <c r="CP253" s="256" t="str">
        <f>CF253*Refining!$F$4</f>
        <v>0</v>
      </c>
      <c r="CQ253" s="256" t="str">
        <f>CG253*Refining!$F$5</f>
        <v>0</v>
      </c>
      <c r="CR253" s="256" t="str">
        <f>CH253*Refining!$F$6</f>
        <v>0</v>
      </c>
      <c r="CS253" s="256" t="str">
        <f>CI253*Refining!$F$7</f>
        <v>0</v>
      </c>
      <c r="CT253" s="256" t="str">
        <f>CJ253*Refining!$F$8</f>
        <v>0</v>
      </c>
      <c r="CU253" s="256" t="str">
        <f>CK253*Refining!$F$9</f>
        <v>0</v>
      </c>
      <c r="CV253" s="256" t="str">
        <f>CL253*Refining!$F$10</f>
        <v>0</v>
      </c>
      <c r="CW253" s="256" t="str">
        <f>CM253*Refining!$F$11</f>
        <v>0</v>
      </c>
      <c r="CX253" s="256" t="str">
        <f>CN253*Refining!$F$12</f>
        <v>0</v>
      </c>
      <c r="CY253" s="248" t="str">
        <f t="shared" ref="CY253:DR253" si="1020">IF(CE253 = 0, "", CE253)</f>
        <v>21</v>
      </c>
      <c r="CZ253" s="245" t="str">
        <f t="shared" si="1020"/>
        <v/>
      </c>
      <c r="DA253" s="245" t="str">
        <f t="shared" si="1020"/>
        <v/>
      </c>
      <c r="DB253" s="245" t="str">
        <f t="shared" si="1020"/>
        <v/>
      </c>
      <c r="DC253" s="245" t="str">
        <f t="shared" si="1020"/>
        <v/>
      </c>
      <c r="DD253" s="245" t="str">
        <f t="shared" si="1020"/>
        <v/>
      </c>
      <c r="DE253" s="245" t="str">
        <f t="shared" si="1020"/>
        <v/>
      </c>
      <c r="DF253" s="245" t="str">
        <f t="shared" si="1020"/>
        <v/>
      </c>
      <c r="DG253" s="245" t="str">
        <f t="shared" si="1020"/>
        <v/>
      </c>
      <c r="DH253" s="246" t="str">
        <f t="shared" si="1020"/>
        <v/>
      </c>
      <c r="DI253" s="248" t="str">
        <f t="shared" si="1020"/>
        <v>38</v>
      </c>
      <c r="DJ253" s="245" t="str">
        <f t="shared" si="1020"/>
        <v/>
      </c>
      <c r="DK253" s="245" t="str">
        <f t="shared" si="1020"/>
        <v/>
      </c>
      <c r="DL253" s="245" t="str">
        <f t="shared" si="1020"/>
        <v/>
      </c>
      <c r="DM253" s="245" t="str">
        <f t="shared" si="1020"/>
        <v/>
      </c>
      <c r="DN253" s="245" t="str">
        <f t="shared" si="1020"/>
        <v/>
      </c>
      <c r="DO253" s="245" t="str">
        <f t="shared" si="1020"/>
        <v/>
      </c>
      <c r="DP253" s="245" t="str">
        <f t="shared" si="1020"/>
        <v/>
      </c>
      <c r="DQ253" s="245" t="str">
        <f t="shared" si="1020"/>
        <v/>
      </c>
      <c r="DR253" s="246" t="str">
        <f t="shared" si="1020"/>
        <v/>
      </c>
      <c r="DS253" s="248" t="str">
        <f t="shared" si="15"/>
        <v>21</v>
      </c>
      <c r="DT253" s="249" t="str">
        <f t="shared" si="16"/>
        <v>38</v>
      </c>
      <c r="DU253" s="225" t="str">
        <f>CY253*'Ores &amp; Ingots'!$C$3+CZ253*'Ores &amp; Ingots'!$C$4+DA253*'Ores &amp; Ingots'!$C$5+DB253*'Ores &amp; Ingots'!$C$6+DC253*'Ores &amp; Ingots'!$C$7+DD253*'Ores &amp; Ingots'!$C$8+DE253*'Ores &amp; Ingots'!$C$9+DF253*'Ores &amp; Ingots'!$C$10+DG253*'Ores &amp; Ingots'!$C$11+DH253*'Ores &amp; Ingots'!$C$12</f>
        <v>3</v>
      </c>
      <c r="DV253" s="225" t="str">
        <f>DI253*'Ores &amp; Ingots'!$B$3+DJ253*'Ores &amp; Ingots'!$B$4+DK253*'Ores &amp; Ingots'!$B$5+DL253*'Ores &amp; Ingots'!$B$6+DM253*'Ores &amp; Ingots'!$B$7+DN253*'Ores &amp; Ingots'!$B$8+DO253*'Ores &amp; Ingots'!$B$9+DP253*'Ores &amp; Ingots'!$B$10+DQ253*'Ores &amp; Ingots'!$B$11+DR253*'Ores &amp; Ingots'!$B$12</f>
        <v>14</v>
      </c>
      <c r="DW253" s="249" t="str">
        <f>CY253*Refining!$G$3+CZ253*Refining!$G$4+DA253*Refining!$G$5+DB253*Refining!$G$6+DC253*Refining!$G$7+DD253*Refining!$G$8+DE253*Refining!$G$9+DF253*Refining!$G$10+DG253*Refining!$G$11+DH253*Refining!$G$12</f>
        <v>1</v>
      </c>
      <c r="DX253" s="249" t="str">
        <f t="shared" si="17"/>
        <v>224</v>
      </c>
      <c r="DY253" s="250" t="str">
        <f t="shared" si="18"/>
        <v>0.0002</v>
      </c>
      <c r="DZ253" s="248" t="str">
        <f t="shared" si="19"/>
        <v>5</v>
      </c>
      <c r="EA253" s="251" t="str">
        <f t="shared" ref="EA253:EB253" si="1021">DZ253/60</f>
        <v>0.1</v>
      </c>
      <c r="EB253" s="251" t="str">
        <f t="shared" si="1021"/>
        <v>0.0</v>
      </c>
      <c r="EC253" s="543" t="str">
        <f t="shared" si="21"/>
        <v>0.00</v>
      </c>
      <c r="ED253" s="248" t="str">
        <f t="shared" si="22"/>
        <v>380</v>
      </c>
      <c r="EE253" s="251" t="str">
        <f t="shared" ref="EE253:EF253" si="1022">ED253/1000</f>
        <v>0.4</v>
      </c>
      <c r="EF253" s="252" t="str">
        <f t="shared" si="1022"/>
        <v>0.00</v>
      </c>
      <c r="EG253" s="544" t="str">
        <f t="shared" si="24"/>
        <v>0.0004</v>
      </c>
      <c r="EH253" s="225" t="s">
        <v>12</v>
      </c>
    </row>
    <row r="254" hidden="1">
      <c r="A254" s="33"/>
      <c r="B254" s="336" t="s">
        <v>1062</v>
      </c>
      <c r="C254" s="227" t="s">
        <v>885</v>
      </c>
      <c r="D254" s="227">
        <v>1.0</v>
      </c>
      <c r="E254" s="227">
        <v>1.0</v>
      </c>
      <c r="F254" s="227">
        <v>1.0</v>
      </c>
      <c r="G254" s="228" t="str">
        <f t="shared" si="5"/>
        <v>0.1</v>
      </c>
      <c r="H254" s="229">
        <v>7.0</v>
      </c>
      <c r="I254" s="229">
        <v>17.5</v>
      </c>
      <c r="J254" s="229" t="str">
        <f>H254/Main!$D$9</f>
        <v>7</v>
      </c>
      <c r="K254" s="229" t="str">
        <f>I254/Main!$D$10</f>
        <v>17.5</v>
      </c>
      <c r="L254" s="229" t="str">
        <f t="shared" si="6"/>
        <v>2.5</v>
      </c>
      <c r="M254" s="229">
        <v>1.0</v>
      </c>
      <c r="N254" s="230"/>
      <c r="O254" s="230"/>
      <c r="P254" s="230"/>
      <c r="Q254" s="231"/>
      <c r="R254" s="230"/>
      <c r="S254" s="232"/>
      <c r="T254" s="232"/>
      <c r="U254" s="230"/>
      <c r="V254" s="230"/>
      <c r="W254" s="232"/>
      <c r="X254" s="232"/>
      <c r="Y254" s="230"/>
      <c r="Z254" s="230"/>
      <c r="AA254" s="230"/>
      <c r="AB254" s="230"/>
      <c r="AC254" s="334"/>
      <c r="AD254" s="309">
        <v>1.0</v>
      </c>
      <c r="AE254" s="225">
        <v>0.0</v>
      </c>
      <c r="AF254" s="225">
        <v>0.0</v>
      </c>
      <c r="AG254" s="225">
        <v>0.0</v>
      </c>
      <c r="AH254" s="225">
        <v>0.0</v>
      </c>
      <c r="AI254" s="225">
        <v>0.0</v>
      </c>
      <c r="AJ254" s="225">
        <v>0.0</v>
      </c>
      <c r="AK254" s="225">
        <v>0.0</v>
      </c>
      <c r="AL254" s="225">
        <v>0.0</v>
      </c>
      <c r="AM254" s="225">
        <v>0.0</v>
      </c>
      <c r="AN254" s="225">
        <v>0.0</v>
      </c>
      <c r="AO254" s="225">
        <v>0.0</v>
      </c>
      <c r="AP254" s="225">
        <v>0.0</v>
      </c>
      <c r="AQ254" s="225">
        <v>0.0</v>
      </c>
      <c r="AR254" s="225">
        <v>0.0</v>
      </c>
      <c r="AS254" s="225">
        <v>0.0</v>
      </c>
      <c r="AT254" s="225">
        <v>0.0</v>
      </c>
      <c r="AU254" s="225">
        <v>0.0</v>
      </c>
      <c r="AV254" s="225">
        <v>0.0</v>
      </c>
      <c r="AW254" s="225">
        <v>0.0</v>
      </c>
      <c r="AX254" s="225">
        <v>0.0</v>
      </c>
      <c r="AY254" s="553" t="str">
        <f t="shared" ref="AY254:BS254" si="1023">IF(AD254 = 0, "", AD254)</f>
        <v>1</v>
      </c>
      <c r="AZ254" s="227" t="str">
        <f t="shared" si="1023"/>
        <v/>
      </c>
      <c r="BA254" s="227" t="str">
        <f t="shared" si="1023"/>
        <v/>
      </c>
      <c r="BB254" s="227" t="str">
        <f t="shared" si="1023"/>
        <v/>
      </c>
      <c r="BC254" s="227" t="str">
        <f t="shared" si="1023"/>
        <v/>
      </c>
      <c r="BD254" s="227" t="str">
        <f t="shared" si="1023"/>
        <v/>
      </c>
      <c r="BE254" s="227" t="str">
        <f t="shared" si="1023"/>
        <v/>
      </c>
      <c r="BF254" s="227" t="str">
        <f t="shared" si="1023"/>
        <v/>
      </c>
      <c r="BG254" s="227" t="str">
        <f t="shared" si="1023"/>
        <v/>
      </c>
      <c r="BH254" s="227" t="str">
        <f t="shared" si="1023"/>
        <v/>
      </c>
      <c r="BI254" s="227" t="str">
        <f t="shared" si="1023"/>
        <v/>
      </c>
      <c r="BJ254" s="227" t="str">
        <f t="shared" si="1023"/>
        <v/>
      </c>
      <c r="BK254" s="227" t="str">
        <f t="shared" si="1023"/>
        <v/>
      </c>
      <c r="BL254" s="227" t="str">
        <f t="shared" si="1023"/>
        <v/>
      </c>
      <c r="BM254" s="227" t="str">
        <f t="shared" si="1023"/>
        <v/>
      </c>
      <c r="BN254" s="227" t="str">
        <f t="shared" si="1023"/>
        <v/>
      </c>
      <c r="BO254" s="227" t="str">
        <f t="shared" si="1023"/>
        <v/>
      </c>
      <c r="BP254" s="227" t="str">
        <f t="shared" si="1023"/>
        <v/>
      </c>
      <c r="BQ254" s="227" t="str">
        <f t="shared" si="1023"/>
        <v/>
      </c>
      <c r="BR254" s="227" t="str">
        <f t="shared" si="1023"/>
        <v/>
      </c>
      <c r="BS254" s="238" t="str">
        <f t="shared" si="1023"/>
        <v/>
      </c>
      <c r="BT254" s="239" t="str">
        <f>$AY254*Assembly!Y$4+$AZ254*Assembly!Y$5+$BA254*Assembly!Y$6+$BB254*Assembly!Y$7+$BC254*Assembly!Y$8+$BD254*Assembly!Y$9+$BE254*Assembly!Y$10+$BF254*Assembly!Y$11+$BG254*Assembly!Y$12+$BH254*Assembly!Y$13+$BI254*Assembly!Y$14+$BJ254*Assembly!Y$15+$BK254*Assembly!Y$16+$BL254*Assembly!Y$17+$BM254*Assembly!Y$18+$BN254*Assembly!Y$19+$BO254*Assembly!Y$20+$BP254*Assembly!Y$21+$BQ254*Assembly!Y$22+$BR254*Assembly!Y$23+$BS254*Assembly!Y$24</f>
        <v>20</v>
      </c>
      <c r="BU254" s="225" t="str">
        <f t="shared" si="8"/>
        <v>160</v>
      </c>
      <c r="BV254" s="225" t="str">
        <f>$AY254*Assembly!AC$4+$AZ254*Assembly!AC$5+$BA254*Assembly!AC$6+$BB254*Assembly!AC$7+$BC254*Assembly!AC$8+$BD254*Assembly!AC$9+$BE254*Assembly!AC$10+$BF254*Assembly!AC$11+$BG254*Assembly!AC$12+$BH254*Assembly!AC$13+$BI254*Assembly!AC$14+$BJ254*Assembly!AC$15+$BK254*Assembly!AC$16+$BL254*Assembly!AC$17+$BM254*Assembly!AC$18+$BN254*Assembly!AC$19+$BO254*Assembly!AC$20+$BP254*Assembly!AC$21+$BQ254*Assembly!AC$22+$BR254*Assembly!AC$23+$BS254*Assembly!AC$24</f>
        <v>100</v>
      </c>
      <c r="BW254" s="240" t="str">
        <f t="shared" si="9"/>
        <v>5.00</v>
      </c>
      <c r="BX254" s="241" t="str">
        <f t="shared" si="10"/>
        <v>800</v>
      </c>
      <c r="BY254" s="242" t="str">
        <f t="shared" si="11"/>
        <v>0.6</v>
      </c>
      <c r="BZ254" s="225"/>
      <c r="CA254" s="225" t="str">
        <f>$AY254*Assembly!X$4+$AZ254*Assembly!X$5+$BA254*Assembly!X$6+$BB254*Assembly!X$7+$BC254*Assembly!X$8+$BD254*Assembly!X$9+$BE254*Assembly!X$10+$BF254*Assembly!X$11+$BG254*Assembly!X$12+$BH254*Assembly!X$13+$BI254*Assembly!X$14+$BJ254*Assembly!X$15+$BK254*Assembly!X$16+$BL254*Assembly!X$17+$BM254*Assembly!X$18+$BN254*Assembly!X$19+$BO254*Assembly!X$20+$BP254*Assembly!X$21+$BQ254*Assembly!X$22+$BR254*Assembly!X$23+$BS254*Assembly!X$24</f>
        <v>1</v>
      </c>
      <c r="CB254" s="225" t="str">
        <f t="shared" si="12"/>
        <v>156</v>
      </c>
      <c r="CC254" s="223" t="str">
        <f t="shared" si="13"/>
        <v>0.0002</v>
      </c>
      <c r="CD254" s="243" t="str">
        <f>$AY254*Assembly!AB$4+$AZ254*Assembly!AB$5+$BA254*Assembly!AB$6+$BB254*Assembly!AB$7+$BC254*Assembly!AB$8+$BD254*Assembly!AB$9+$BE254*Assembly!AB$10+$BF254*Assembly!AB$11+$BG254*Assembly!AB$12+$BH254*Assembly!AB$13+$BI254*Assembly!AB$14+$BJ254*Assembly!AB$15+$BK254*Assembly!AB$16+$BL254*Assembly!AB$17+$BM254*Assembly!AB$18+$BN254*Assembly!AB$19+$BO254*Assembly!AB$20+$BP254*Assembly!AB$21+$BQ254*Assembly!AB$22+$BR254*Assembly!AB$23+$BS254*Assembly!AB$24</f>
        <v>3</v>
      </c>
      <c r="CE254" s="231" t="str">
        <f>$AY254*Assembly!M$4+$AZ254*Assembly!M$5+$BA254*Assembly!M$6+$BB254*Assembly!M$7+$BC254*Assembly!M$8+$BD254*Assembly!M$9+$BE254*Assembly!M$10+$BF254*Assembly!M$11+$BG254*Assembly!M$12+$BH254*Assembly!M$13+$BI254*Assembly!M$14+$BJ254*Assembly!M$15+$BK254*Assembly!M$16+$BL254*Assembly!M$17+$BM254*Assembly!M$18+$BN254*Assembly!M$19+$BO254*Assembly!M$20+$BP254*Assembly!M$21+$BQ254*Assembly!M$22+$BR254*Assembly!M$23+$BS254*Assembly!M$24</f>
        <v>21</v>
      </c>
      <c r="CF254" s="231" t="str">
        <f>$AY254*Assembly!N$4+$AZ254*Assembly!N$5+$BA254*Assembly!N$6+$BB254*Assembly!N$7+$BC254*Assembly!N$8+$BD254*Assembly!N$9+$BE254*Assembly!N$10+$BF254*Assembly!N$11+$BG254*Assembly!N$12+$BH254*Assembly!N$13+$BI254*Assembly!N$14+$BJ254*Assembly!N$15+$BK254*Assembly!N$16+$BL254*Assembly!N$17+$BM254*Assembly!N$18+$BN254*Assembly!N$19+$BO254*Assembly!N$20+$BP254*Assembly!N$21+$BQ254*Assembly!N$22+$BR254*Assembly!N$23+$BS254*Assembly!N$24</f>
        <v>0</v>
      </c>
      <c r="CG254" s="231" t="str">
        <f>$AY254*Assembly!O$4+$AZ254*Assembly!O$5+$BA254*Assembly!O$6+$BB254*Assembly!O$7+$BC254*Assembly!O$8+$BD254*Assembly!O$9+$BE254*Assembly!O$10+$BF254*Assembly!O$11+$BG254*Assembly!O$12+$BH254*Assembly!O$13+$BI254*Assembly!O$14+$BJ254*Assembly!O$15+$BK254*Assembly!O$16+$BL254*Assembly!O$17+$BM254*Assembly!O$18+$BN254*Assembly!O$19+$BO254*Assembly!O$20+$BP254*Assembly!O$21+$BQ254*Assembly!O$22+$BR254*Assembly!O$23+$BS254*Assembly!O$24</f>
        <v>0</v>
      </c>
      <c r="CH254" s="229" t="str">
        <f>$AY254*Assembly!P$4+$AZ254*Assembly!P$5+$BA254*Assembly!P$6+$BB254*Assembly!P$7+$BC254*Assembly!P$8+$BD254*Assembly!P$9+$BE254*Assembly!P$10+$BF254*Assembly!P$11+$BG254*Assembly!P$12+$BH254*Assembly!P$13+$BI254*Assembly!P$14+$BJ254*Assembly!P$15+$BK254*Assembly!P$16+$BL254*Assembly!P$17+$BM254*Assembly!P$18+$BN254*Assembly!P$19+$BO254*Assembly!P$20+$BP254*Assembly!P$21+$BQ254*Assembly!P$22+$BR254*Assembly!P$23+$BS254*Assembly!P$24</f>
        <v>0</v>
      </c>
      <c r="CI254" s="229" t="str">
        <f>$AY254*Assembly!Q$4+$AZ254*Assembly!Q$5+$BA254*Assembly!Q$6+$BB254*Assembly!Q$7+$BC254*Assembly!Q$8+$BD254*Assembly!Q$9+$BE254*Assembly!Q$10+$BF254*Assembly!Q$11+$BG254*Assembly!Q$12+$BH254*Assembly!Q$13+$BI254*Assembly!Q$14+$BJ254*Assembly!Q$15+$BK254*Assembly!Q$16+$BL254*Assembly!Q$17+$BM254*Assembly!Q$18+$BN254*Assembly!Q$19+$BO254*Assembly!Q$20+$BP254*Assembly!Q$21+$BQ254*Assembly!Q$22+$BR254*Assembly!Q$23+$BS254*Assembly!Q$24</f>
        <v>0</v>
      </c>
      <c r="CJ254" s="231" t="str">
        <f>$AY254*Assembly!R$4+$AZ254*Assembly!R$5+$BA254*Assembly!R$6+$BB254*Assembly!R$7+$BC254*Assembly!R$8+$BD254*Assembly!R$9+$BE254*Assembly!R$10+$BF254*Assembly!R$11+$BG254*Assembly!R$12+$BH254*Assembly!R$13+$BI254*Assembly!R$14+$BJ254*Assembly!R$15+$BK254*Assembly!R$16+$BL254*Assembly!R$17+$BM254*Assembly!R$18+$BN254*Assembly!R$19+$BO254*Assembly!R$20+$BP254*Assembly!R$21+$BQ254*Assembly!R$22+$BR254*Assembly!R$23+$BS254*Assembly!R$24</f>
        <v>0</v>
      </c>
      <c r="CK254" s="229" t="str">
        <f>$AY254*Assembly!S$4+$AZ254*Assembly!S$5+$BA254*Assembly!S$6+$BB254*Assembly!S$7+$BC254*Assembly!S$8+$BD254*Assembly!S$9+$BE254*Assembly!S$10+$BF254*Assembly!S$11+$BG254*Assembly!S$12+$BH254*Assembly!S$13+$BI254*Assembly!S$14+$BJ254*Assembly!S$15+$BK254*Assembly!S$16+$BL254*Assembly!S$17+$BM254*Assembly!S$18+$BN254*Assembly!S$19+$BO254*Assembly!S$20+$BP254*Assembly!S$21+$BQ254*Assembly!S$22+$BR254*Assembly!S$23+$BS254*Assembly!S$24</f>
        <v>0</v>
      </c>
      <c r="CL254" s="229" t="str">
        <f>$AY254*Assembly!T$4+$AZ254*Assembly!T$5+$BA254*Assembly!T$6+$BB254*Assembly!T$7+$BC254*Assembly!T$8+$BD254*Assembly!T$9+$BE254*Assembly!T$10+$BF254*Assembly!T$11+$BG254*Assembly!T$12+$BH254*Assembly!T$13+$BI254*Assembly!T$14+$BJ254*Assembly!T$15+$BK254*Assembly!T$16+$BL254*Assembly!T$17+$BM254*Assembly!T$18+$BN254*Assembly!T$19+$BO254*Assembly!T$20+$BP254*Assembly!T$21+$BQ254*Assembly!T$22+$BR254*Assembly!T$23+$BS254*Assembly!T$24</f>
        <v>0</v>
      </c>
      <c r="CM254" s="229" t="str">
        <f>$AY254*Assembly!U$4+$AZ254*Assembly!U$5+$BA254*Assembly!U$6+$BB254*Assembly!U$7+$BC254*Assembly!U$8+$BD254*Assembly!U$9+$BE254*Assembly!U$10+$BF254*Assembly!U$11+$BG254*Assembly!U$12+$BH254*Assembly!U$13+$BI254*Assembly!U$14+$BJ254*Assembly!U$15+$BK254*Assembly!U$16+$BL254*Assembly!U$17+$BM254*Assembly!U$18+$BN254*Assembly!U$19+$BO254*Assembly!U$20+$BP254*Assembly!U$21+$BQ254*Assembly!U$22+$BR254*Assembly!U$23+$BS254*Assembly!U$24</f>
        <v>0</v>
      </c>
      <c r="CN254" s="231" t="str">
        <f>$AY254*Assembly!V$4+$AZ254*Assembly!V$5+$BA254*Assembly!V$6+$BB254*Assembly!V$7+$BC254*Assembly!V$8+$BD254*Assembly!V$9+$BE254*Assembly!V$10+$BF254*Assembly!V$11+$BG254*Assembly!V$12+$BH254*Assembly!V$13+$BI254*Assembly!V$14+$BJ254*Assembly!V$15+$BK254*Assembly!V$16+$BL254*Assembly!V$17+$BM254*Assembly!V$18+$BN254*Assembly!V$19+$BO254*Assembly!V$20+$BP254*Assembly!V$21+$BQ254*Assembly!V$22+$BR254*Assembly!V$23+$BS254*Assembly!V$24</f>
        <v>0</v>
      </c>
      <c r="CO254" s="231" t="str">
        <f>CE254*Refining!$F$3</f>
        <v>38</v>
      </c>
      <c r="CP254" s="231" t="str">
        <f>CF254*Refining!$F$4</f>
        <v>0</v>
      </c>
      <c r="CQ254" s="231" t="str">
        <f>CG254*Refining!$F$5</f>
        <v>0</v>
      </c>
      <c r="CR254" s="231" t="str">
        <f>CH254*Refining!$F$6</f>
        <v>0</v>
      </c>
      <c r="CS254" s="231" t="str">
        <f>CI254*Refining!$F$7</f>
        <v>0</v>
      </c>
      <c r="CT254" s="231" t="str">
        <f>CJ254*Refining!$F$8</f>
        <v>0</v>
      </c>
      <c r="CU254" s="231" t="str">
        <f>CK254*Refining!$F$9</f>
        <v>0</v>
      </c>
      <c r="CV254" s="231" t="str">
        <f>CL254*Refining!$F$10</f>
        <v>0</v>
      </c>
      <c r="CW254" s="231" t="str">
        <f>CM254*Refining!$F$11</f>
        <v>0</v>
      </c>
      <c r="CX254" s="231" t="str">
        <f>CN254*Refining!$F$12</f>
        <v>0</v>
      </c>
      <c r="CY254" s="248" t="str">
        <f t="shared" ref="CY254:DR254" si="1024">IF(CE254 = 0, "", CE254)</f>
        <v>21</v>
      </c>
      <c r="CZ254" s="245" t="str">
        <f t="shared" si="1024"/>
        <v/>
      </c>
      <c r="DA254" s="245" t="str">
        <f t="shared" si="1024"/>
        <v/>
      </c>
      <c r="DB254" s="245" t="str">
        <f t="shared" si="1024"/>
        <v/>
      </c>
      <c r="DC254" s="245" t="str">
        <f t="shared" si="1024"/>
        <v/>
      </c>
      <c r="DD254" s="245" t="str">
        <f t="shared" si="1024"/>
        <v/>
      </c>
      <c r="DE254" s="245" t="str">
        <f t="shared" si="1024"/>
        <v/>
      </c>
      <c r="DF254" s="245" t="str">
        <f t="shared" si="1024"/>
        <v/>
      </c>
      <c r="DG254" s="245" t="str">
        <f t="shared" si="1024"/>
        <v/>
      </c>
      <c r="DH254" s="246" t="str">
        <f t="shared" si="1024"/>
        <v/>
      </c>
      <c r="DI254" s="248" t="str">
        <f t="shared" si="1024"/>
        <v>38</v>
      </c>
      <c r="DJ254" s="245" t="str">
        <f t="shared" si="1024"/>
        <v/>
      </c>
      <c r="DK254" s="245" t="str">
        <f t="shared" si="1024"/>
        <v/>
      </c>
      <c r="DL254" s="245" t="str">
        <f t="shared" si="1024"/>
        <v/>
      </c>
      <c r="DM254" s="245" t="str">
        <f t="shared" si="1024"/>
        <v/>
      </c>
      <c r="DN254" s="245" t="str">
        <f t="shared" si="1024"/>
        <v/>
      </c>
      <c r="DO254" s="245" t="str">
        <f t="shared" si="1024"/>
        <v/>
      </c>
      <c r="DP254" s="245" t="str">
        <f t="shared" si="1024"/>
        <v/>
      </c>
      <c r="DQ254" s="245" t="str">
        <f t="shared" si="1024"/>
        <v/>
      </c>
      <c r="DR254" s="246" t="str">
        <f t="shared" si="1024"/>
        <v/>
      </c>
      <c r="DS254" s="248" t="str">
        <f t="shared" si="15"/>
        <v>21</v>
      </c>
      <c r="DT254" s="249" t="str">
        <f t="shared" si="16"/>
        <v>38</v>
      </c>
      <c r="DU254" s="225" t="str">
        <f>CY254*'Ores &amp; Ingots'!$C$3+CZ254*'Ores &amp; Ingots'!$C$4+DA254*'Ores &amp; Ingots'!$C$5+DB254*'Ores &amp; Ingots'!$C$6+DC254*'Ores &amp; Ingots'!$C$7+DD254*'Ores &amp; Ingots'!$C$8+DE254*'Ores &amp; Ingots'!$C$9+DF254*'Ores &amp; Ingots'!$C$10+DG254*'Ores &amp; Ingots'!$C$11+DH254*'Ores &amp; Ingots'!$C$12</f>
        <v>3</v>
      </c>
      <c r="DV254" s="225" t="str">
        <f>DI254*'Ores &amp; Ingots'!$B$3+DJ254*'Ores &amp; Ingots'!$B$4+DK254*'Ores &amp; Ingots'!$B$5+DL254*'Ores &amp; Ingots'!$B$6+DM254*'Ores &amp; Ingots'!$B$7+DN254*'Ores &amp; Ingots'!$B$8+DO254*'Ores &amp; Ingots'!$B$9+DP254*'Ores &amp; Ingots'!$B$10+DQ254*'Ores &amp; Ingots'!$B$11+DR254*'Ores &amp; Ingots'!$B$12</f>
        <v>14</v>
      </c>
      <c r="DW254" s="249" t="str">
        <f>CY254*Refining!$G$3+CZ254*Refining!$G$4+DA254*Refining!$G$5+DB254*Refining!$G$6+DC254*Refining!$G$7+DD254*Refining!$G$8+DE254*Refining!$G$9+DF254*Refining!$G$10+DG254*Refining!$G$11+DH254*Refining!$G$12</f>
        <v>1</v>
      </c>
      <c r="DX254" s="249" t="str">
        <f t="shared" si="17"/>
        <v>224</v>
      </c>
      <c r="DY254" s="250" t="str">
        <f t="shared" si="18"/>
        <v>0.0002</v>
      </c>
      <c r="DZ254" s="248" t="str">
        <f t="shared" si="19"/>
        <v>9</v>
      </c>
      <c r="EA254" s="251" t="str">
        <f t="shared" ref="EA254:EB254" si="1025">DZ254/60</f>
        <v>0.2</v>
      </c>
      <c r="EB254" s="251" t="str">
        <f t="shared" si="1025"/>
        <v>0.0</v>
      </c>
      <c r="EC254" s="543" t="str">
        <f t="shared" si="21"/>
        <v>0.00</v>
      </c>
      <c r="ED254" s="248" t="str">
        <f t="shared" si="22"/>
        <v>380</v>
      </c>
      <c r="EE254" s="251" t="str">
        <f t="shared" ref="EE254:EF254" si="1026">ED254/1000</f>
        <v>0.4</v>
      </c>
      <c r="EF254" s="252" t="str">
        <f t="shared" si="1026"/>
        <v>0.00</v>
      </c>
      <c r="EG254" s="544" t="str">
        <f t="shared" si="24"/>
        <v>0.0004</v>
      </c>
      <c r="EH254" s="225" t="s">
        <v>12</v>
      </c>
    </row>
    <row r="255" hidden="1">
      <c r="A255" s="33"/>
      <c r="B255" s="336" t="s">
        <v>1063</v>
      </c>
      <c r="C255" s="227" t="s">
        <v>885</v>
      </c>
      <c r="D255" s="227">
        <v>1.0</v>
      </c>
      <c r="E255" s="227">
        <v>1.0</v>
      </c>
      <c r="F255" s="227">
        <v>1.0</v>
      </c>
      <c r="G255" s="253" t="str">
        <f t="shared" si="5"/>
        <v>0.1</v>
      </c>
      <c r="H255" s="254">
        <v>7.0</v>
      </c>
      <c r="I255" s="254">
        <v>17.5</v>
      </c>
      <c r="J255" s="254" t="str">
        <f>H255/Main!$D$9</f>
        <v>7</v>
      </c>
      <c r="K255" s="254" t="str">
        <f>I255/Main!$D$10</f>
        <v>17.5</v>
      </c>
      <c r="L255" s="254" t="str">
        <f t="shared" si="6"/>
        <v>2.5</v>
      </c>
      <c r="M255" s="254">
        <v>1.0</v>
      </c>
      <c r="N255" s="255"/>
      <c r="O255" s="255"/>
      <c r="P255" s="255"/>
      <c r="Q255" s="256"/>
      <c r="R255" s="255"/>
      <c r="S255" s="257"/>
      <c r="T255" s="257"/>
      <c r="U255" s="255"/>
      <c r="V255" s="255"/>
      <c r="W255" s="350"/>
      <c r="X255" s="257"/>
      <c r="Y255" s="255"/>
      <c r="Z255" s="255"/>
      <c r="AA255" s="255"/>
      <c r="AB255" s="255"/>
      <c r="AC255" s="351"/>
      <c r="AD255" s="309">
        <v>1.0</v>
      </c>
      <c r="AE255" s="225">
        <v>0.0</v>
      </c>
      <c r="AF255" s="225">
        <v>0.0</v>
      </c>
      <c r="AG255" s="225">
        <v>0.0</v>
      </c>
      <c r="AH255" s="225">
        <v>0.0</v>
      </c>
      <c r="AI255" s="225">
        <v>0.0</v>
      </c>
      <c r="AJ255" s="225">
        <v>0.0</v>
      </c>
      <c r="AK255" s="225">
        <v>0.0</v>
      </c>
      <c r="AL255" s="225">
        <v>0.0</v>
      </c>
      <c r="AM255" s="225">
        <v>0.0</v>
      </c>
      <c r="AN255" s="225">
        <v>0.0</v>
      </c>
      <c r="AO255" s="225">
        <v>0.0</v>
      </c>
      <c r="AP255" s="225">
        <v>0.0</v>
      </c>
      <c r="AQ255" s="225">
        <v>0.0</v>
      </c>
      <c r="AR255" s="225">
        <v>0.0</v>
      </c>
      <c r="AS255" s="225">
        <v>0.0</v>
      </c>
      <c r="AT255" s="225">
        <v>0.0</v>
      </c>
      <c r="AU255" s="225">
        <v>0.0</v>
      </c>
      <c r="AV255" s="225">
        <v>0.0</v>
      </c>
      <c r="AW255" s="225">
        <v>0.0</v>
      </c>
      <c r="AX255" s="225">
        <v>0.0</v>
      </c>
      <c r="AY255" s="553" t="str">
        <f t="shared" ref="AY255:BS255" si="1027">IF(AD255 = 0, "", AD255)</f>
        <v>1</v>
      </c>
      <c r="AZ255" s="227" t="str">
        <f t="shared" si="1027"/>
        <v/>
      </c>
      <c r="BA255" s="227" t="str">
        <f t="shared" si="1027"/>
        <v/>
      </c>
      <c r="BB255" s="227" t="str">
        <f t="shared" si="1027"/>
        <v/>
      </c>
      <c r="BC255" s="227" t="str">
        <f t="shared" si="1027"/>
        <v/>
      </c>
      <c r="BD255" s="227" t="str">
        <f t="shared" si="1027"/>
        <v/>
      </c>
      <c r="BE255" s="227" t="str">
        <f t="shared" si="1027"/>
        <v/>
      </c>
      <c r="BF255" s="227" t="str">
        <f t="shared" si="1027"/>
        <v/>
      </c>
      <c r="BG255" s="227" t="str">
        <f t="shared" si="1027"/>
        <v/>
      </c>
      <c r="BH255" s="227" t="str">
        <f t="shared" si="1027"/>
        <v/>
      </c>
      <c r="BI255" s="227" t="str">
        <f t="shared" si="1027"/>
        <v/>
      </c>
      <c r="BJ255" s="227" t="str">
        <f t="shared" si="1027"/>
        <v/>
      </c>
      <c r="BK255" s="227" t="str">
        <f t="shared" si="1027"/>
        <v/>
      </c>
      <c r="BL255" s="227" t="str">
        <f t="shared" si="1027"/>
        <v/>
      </c>
      <c r="BM255" s="227" t="str">
        <f t="shared" si="1027"/>
        <v/>
      </c>
      <c r="BN255" s="227" t="str">
        <f t="shared" si="1027"/>
        <v/>
      </c>
      <c r="BO255" s="227" t="str">
        <f t="shared" si="1027"/>
        <v/>
      </c>
      <c r="BP255" s="227" t="str">
        <f t="shared" si="1027"/>
        <v/>
      </c>
      <c r="BQ255" s="227" t="str">
        <f t="shared" si="1027"/>
        <v/>
      </c>
      <c r="BR255" s="227" t="str">
        <f t="shared" si="1027"/>
        <v/>
      </c>
      <c r="BS255" s="238" t="str">
        <f t="shared" si="1027"/>
        <v/>
      </c>
      <c r="BT255" s="239" t="str">
        <f>$AY255*Assembly!Y$4+$AZ255*Assembly!Y$5+$BA255*Assembly!Y$6+$BB255*Assembly!Y$7+$BC255*Assembly!Y$8+$BD255*Assembly!Y$9+$BE255*Assembly!Y$10+$BF255*Assembly!Y$11+$BG255*Assembly!Y$12+$BH255*Assembly!Y$13+$BI255*Assembly!Y$14+$BJ255*Assembly!Y$15+$BK255*Assembly!Y$16+$BL255*Assembly!Y$17+$BM255*Assembly!Y$18+$BN255*Assembly!Y$19+$BO255*Assembly!Y$20+$BP255*Assembly!Y$21+$BQ255*Assembly!Y$22+$BR255*Assembly!Y$23+$BS255*Assembly!Y$24</f>
        <v>20</v>
      </c>
      <c r="BU255" s="225" t="str">
        <f t="shared" si="8"/>
        <v>160</v>
      </c>
      <c r="BV255" s="225" t="str">
        <f>$AY255*Assembly!AC$4+$AZ255*Assembly!AC$5+$BA255*Assembly!AC$6+$BB255*Assembly!AC$7+$BC255*Assembly!AC$8+$BD255*Assembly!AC$9+$BE255*Assembly!AC$10+$BF255*Assembly!AC$11+$BG255*Assembly!AC$12+$BH255*Assembly!AC$13+$BI255*Assembly!AC$14+$BJ255*Assembly!AC$15+$BK255*Assembly!AC$16+$BL255*Assembly!AC$17+$BM255*Assembly!AC$18+$BN255*Assembly!AC$19+$BO255*Assembly!AC$20+$BP255*Assembly!AC$21+$BQ255*Assembly!AC$22+$BR255*Assembly!AC$23+$BS255*Assembly!AC$24</f>
        <v>100</v>
      </c>
      <c r="BW255" s="240" t="str">
        <f t="shared" si="9"/>
        <v>5.00</v>
      </c>
      <c r="BX255" s="241" t="str">
        <f t="shared" si="10"/>
        <v>800</v>
      </c>
      <c r="BY255" s="242" t="str">
        <f t="shared" si="11"/>
        <v>0.6</v>
      </c>
      <c r="BZ255" s="225"/>
      <c r="CA255" s="225" t="str">
        <f>$AY255*Assembly!X$4+$AZ255*Assembly!X$5+$BA255*Assembly!X$6+$BB255*Assembly!X$7+$BC255*Assembly!X$8+$BD255*Assembly!X$9+$BE255*Assembly!X$10+$BF255*Assembly!X$11+$BG255*Assembly!X$12+$BH255*Assembly!X$13+$BI255*Assembly!X$14+$BJ255*Assembly!X$15+$BK255*Assembly!X$16+$BL255*Assembly!X$17+$BM255*Assembly!X$18+$BN255*Assembly!X$19+$BO255*Assembly!X$20+$BP255*Assembly!X$21+$BQ255*Assembly!X$22+$BR255*Assembly!X$23+$BS255*Assembly!X$24</f>
        <v>1</v>
      </c>
      <c r="CB255" s="225" t="str">
        <f t="shared" si="12"/>
        <v>156</v>
      </c>
      <c r="CC255" s="223" t="str">
        <f t="shared" si="13"/>
        <v>0.0002</v>
      </c>
      <c r="CD255" s="243" t="str">
        <f>$AY255*Assembly!AB$4+$AZ255*Assembly!AB$5+$BA255*Assembly!AB$6+$BB255*Assembly!AB$7+$BC255*Assembly!AB$8+$BD255*Assembly!AB$9+$BE255*Assembly!AB$10+$BF255*Assembly!AB$11+$BG255*Assembly!AB$12+$BH255*Assembly!AB$13+$BI255*Assembly!AB$14+$BJ255*Assembly!AB$15+$BK255*Assembly!AB$16+$BL255*Assembly!AB$17+$BM255*Assembly!AB$18+$BN255*Assembly!AB$19+$BO255*Assembly!AB$20+$BP255*Assembly!AB$21+$BQ255*Assembly!AB$22+$BR255*Assembly!AB$23+$BS255*Assembly!AB$24</f>
        <v>3</v>
      </c>
      <c r="CE255" s="256" t="str">
        <f>$AY255*Assembly!M$4+$AZ255*Assembly!M$5+$BA255*Assembly!M$6+$BB255*Assembly!M$7+$BC255*Assembly!M$8+$BD255*Assembly!M$9+$BE255*Assembly!M$10+$BF255*Assembly!M$11+$BG255*Assembly!M$12+$BH255*Assembly!M$13+$BI255*Assembly!M$14+$BJ255*Assembly!M$15+$BK255*Assembly!M$16+$BL255*Assembly!M$17+$BM255*Assembly!M$18+$BN255*Assembly!M$19+$BO255*Assembly!M$20+$BP255*Assembly!M$21+$BQ255*Assembly!M$22+$BR255*Assembly!M$23+$BS255*Assembly!M$24</f>
        <v>21</v>
      </c>
      <c r="CF255" s="256" t="str">
        <f>$AY255*Assembly!N$4+$AZ255*Assembly!N$5+$BA255*Assembly!N$6+$BB255*Assembly!N$7+$BC255*Assembly!N$8+$BD255*Assembly!N$9+$BE255*Assembly!N$10+$BF255*Assembly!N$11+$BG255*Assembly!N$12+$BH255*Assembly!N$13+$BI255*Assembly!N$14+$BJ255*Assembly!N$15+$BK255*Assembly!N$16+$BL255*Assembly!N$17+$BM255*Assembly!N$18+$BN255*Assembly!N$19+$BO255*Assembly!N$20+$BP255*Assembly!N$21+$BQ255*Assembly!N$22+$BR255*Assembly!N$23+$BS255*Assembly!N$24</f>
        <v>0</v>
      </c>
      <c r="CG255" s="256" t="str">
        <f>$AY255*Assembly!O$4+$AZ255*Assembly!O$5+$BA255*Assembly!O$6+$BB255*Assembly!O$7+$BC255*Assembly!O$8+$BD255*Assembly!O$9+$BE255*Assembly!O$10+$BF255*Assembly!O$11+$BG255*Assembly!O$12+$BH255*Assembly!O$13+$BI255*Assembly!O$14+$BJ255*Assembly!O$15+$BK255*Assembly!O$16+$BL255*Assembly!O$17+$BM255*Assembly!O$18+$BN255*Assembly!O$19+$BO255*Assembly!O$20+$BP255*Assembly!O$21+$BQ255*Assembly!O$22+$BR255*Assembly!O$23+$BS255*Assembly!O$24</f>
        <v>0</v>
      </c>
      <c r="CH255" s="254" t="str">
        <f>$AY255*Assembly!P$4+$AZ255*Assembly!P$5+$BA255*Assembly!P$6+$BB255*Assembly!P$7+$BC255*Assembly!P$8+$BD255*Assembly!P$9+$BE255*Assembly!P$10+$BF255*Assembly!P$11+$BG255*Assembly!P$12+$BH255*Assembly!P$13+$BI255*Assembly!P$14+$BJ255*Assembly!P$15+$BK255*Assembly!P$16+$BL255*Assembly!P$17+$BM255*Assembly!P$18+$BN255*Assembly!P$19+$BO255*Assembly!P$20+$BP255*Assembly!P$21+$BQ255*Assembly!P$22+$BR255*Assembly!P$23+$BS255*Assembly!P$24</f>
        <v>0</v>
      </c>
      <c r="CI255" s="254" t="str">
        <f>$AY255*Assembly!Q$4+$AZ255*Assembly!Q$5+$BA255*Assembly!Q$6+$BB255*Assembly!Q$7+$BC255*Assembly!Q$8+$BD255*Assembly!Q$9+$BE255*Assembly!Q$10+$BF255*Assembly!Q$11+$BG255*Assembly!Q$12+$BH255*Assembly!Q$13+$BI255*Assembly!Q$14+$BJ255*Assembly!Q$15+$BK255*Assembly!Q$16+$BL255*Assembly!Q$17+$BM255*Assembly!Q$18+$BN255*Assembly!Q$19+$BO255*Assembly!Q$20+$BP255*Assembly!Q$21+$BQ255*Assembly!Q$22+$BR255*Assembly!Q$23+$BS255*Assembly!Q$24</f>
        <v>0</v>
      </c>
      <c r="CJ255" s="256" t="str">
        <f>$AY255*Assembly!R$4+$AZ255*Assembly!R$5+$BA255*Assembly!R$6+$BB255*Assembly!R$7+$BC255*Assembly!R$8+$BD255*Assembly!R$9+$BE255*Assembly!R$10+$BF255*Assembly!R$11+$BG255*Assembly!R$12+$BH255*Assembly!R$13+$BI255*Assembly!R$14+$BJ255*Assembly!R$15+$BK255*Assembly!R$16+$BL255*Assembly!R$17+$BM255*Assembly!R$18+$BN255*Assembly!R$19+$BO255*Assembly!R$20+$BP255*Assembly!R$21+$BQ255*Assembly!R$22+$BR255*Assembly!R$23+$BS255*Assembly!R$24</f>
        <v>0</v>
      </c>
      <c r="CK255" s="254" t="str">
        <f>$AY255*Assembly!S$4+$AZ255*Assembly!S$5+$BA255*Assembly!S$6+$BB255*Assembly!S$7+$BC255*Assembly!S$8+$BD255*Assembly!S$9+$BE255*Assembly!S$10+$BF255*Assembly!S$11+$BG255*Assembly!S$12+$BH255*Assembly!S$13+$BI255*Assembly!S$14+$BJ255*Assembly!S$15+$BK255*Assembly!S$16+$BL255*Assembly!S$17+$BM255*Assembly!S$18+$BN255*Assembly!S$19+$BO255*Assembly!S$20+$BP255*Assembly!S$21+$BQ255*Assembly!S$22+$BR255*Assembly!S$23+$BS255*Assembly!S$24</f>
        <v>0</v>
      </c>
      <c r="CL255" s="254" t="str">
        <f>$AY255*Assembly!T$4+$AZ255*Assembly!T$5+$BA255*Assembly!T$6+$BB255*Assembly!T$7+$BC255*Assembly!T$8+$BD255*Assembly!T$9+$BE255*Assembly!T$10+$BF255*Assembly!T$11+$BG255*Assembly!T$12+$BH255*Assembly!T$13+$BI255*Assembly!T$14+$BJ255*Assembly!T$15+$BK255*Assembly!T$16+$BL255*Assembly!T$17+$BM255*Assembly!T$18+$BN255*Assembly!T$19+$BO255*Assembly!T$20+$BP255*Assembly!T$21+$BQ255*Assembly!T$22+$BR255*Assembly!T$23+$BS255*Assembly!T$24</f>
        <v>0</v>
      </c>
      <c r="CM255" s="254" t="str">
        <f>$AY255*Assembly!U$4+$AZ255*Assembly!U$5+$BA255*Assembly!U$6+$BB255*Assembly!U$7+$BC255*Assembly!U$8+$BD255*Assembly!U$9+$BE255*Assembly!U$10+$BF255*Assembly!U$11+$BG255*Assembly!U$12+$BH255*Assembly!U$13+$BI255*Assembly!U$14+$BJ255*Assembly!U$15+$BK255*Assembly!U$16+$BL255*Assembly!U$17+$BM255*Assembly!U$18+$BN255*Assembly!U$19+$BO255*Assembly!U$20+$BP255*Assembly!U$21+$BQ255*Assembly!U$22+$BR255*Assembly!U$23+$BS255*Assembly!U$24</f>
        <v>0</v>
      </c>
      <c r="CN255" s="256" t="str">
        <f>$AY255*Assembly!V$4+$AZ255*Assembly!V$5+$BA255*Assembly!V$6+$BB255*Assembly!V$7+$BC255*Assembly!V$8+$BD255*Assembly!V$9+$BE255*Assembly!V$10+$BF255*Assembly!V$11+$BG255*Assembly!V$12+$BH255*Assembly!V$13+$BI255*Assembly!V$14+$BJ255*Assembly!V$15+$BK255*Assembly!V$16+$BL255*Assembly!V$17+$BM255*Assembly!V$18+$BN255*Assembly!V$19+$BO255*Assembly!V$20+$BP255*Assembly!V$21+$BQ255*Assembly!V$22+$BR255*Assembly!V$23+$BS255*Assembly!V$24</f>
        <v>0</v>
      </c>
      <c r="CO255" s="256" t="str">
        <f>CE255*Refining!$F$3</f>
        <v>38</v>
      </c>
      <c r="CP255" s="256" t="str">
        <f>CF255*Refining!$F$4</f>
        <v>0</v>
      </c>
      <c r="CQ255" s="256" t="str">
        <f>CG255*Refining!$F$5</f>
        <v>0</v>
      </c>
      <c r="CR255" s="256" t="str">
        <f>CH255*Refining!$F$6</f>
        <v>0</v>
      </c>
      <c r="CS255" s="256" t="str">
        <f>CI255*Refining!$F$7</f>
        <v>0</v>
      </c>
      <c r="CT255" s="256" t="str">
        <f>CJ255*Refining!$F$8</f>
        <v>0</v>
      </c>
      <c r="CU255" s="256" t="str">
        <f>CK255*Refining!$F$9</f>
        <v>0</v>
      </c>
      <c r="CV255" s="256" t="str">
        <f>CL255*Refining!$F$10</f>
        <v>0</v>
      </c>
      <c r="CW255" s="256" t="str">
        <f>CM255*Refining!$F$11</f>
        <v>0</v>
      </c>
      <c r="CX255" s="256" t="str">
        <f>CN255*Refining!$F$12</f>
        <v>0</v>
      </c>
      <c r="CY255" s="248" t="str">
        <f t="shared" ref="CY255:DR255" si="1028">IF(CE255 = 0, "", CE255)</f>
        <v>21</v>
      </c>
      <c r="CZ255" s="245" t="str">
        <f t="shared" si="1028"/>
        <v/>
      </c>
      <c r="DA255" s="245" t="str">
        <f t="shared" si="1028"/>
        <v/>
      </c>
      <c r="DB255" s="245" t="str">
        <f t="shared" si="1028"/>
        <v/>
      </c>
      <c r="DC255" s="245" t="str">
        <f t="shared" si="1028"/>
        <v/>
      </c>
      <c r="DD255" s="245" t="str">
        <f t="shared" si="1028"/>
        <v/>
      </c>
      <c r="DE255" s="245" t="str">
        <f t="shared" si="1028"/>
        <v/>
      </c>
      <c r="DF255" s="245" t="str">
        <f t="shared" si="1028"/>
        <v/>
      </c>
      <c r="DG255" s="245" t="str">
        <f t="shared" si="1028"/>
        <v/>
      </c>
      <c r="DH255" s="246" t="str">
        <f t="shared" si="1028"/>
        <v/>
      </c>
      <c r="DI255" s="248" t="str">
        <f t="shared" si="1028"/>
        <v>38</v>
      </c>
      <c r="DJ255" s="245" t="str">
        <f t="shared" si="1028"/>
        <v/>
      </c>
      <c r="DK255" s="245" t="str">
        <f t="shared" si="1028"/>
        <v/>
      </c>
      <c r="DL255" s="245" t="str">
        <f t="shared" si="1028"/>
        <v/>
      </c>
      <c r="DM255" s="245" t="str">
        <f t="shared" si="1028"/>
        <v/>
      </c>
      <c r="DN255" s="245" t="str">
        <f t="shared" si="1028"/>
        <v/>
      </c>
      <c r="DO255" s="245" t="str">
        <f t="shared" si="1028"/>
        <v/>
      </c>
      <c r="DP255" s="245" t="str">
        <f t="shared" si="1028"/>
        <v/>
      </c>
      <c r="DQ255" s="245" t="str">
        <f t="shared" si="1028"/>
        <v/>
      </c>
      <c r="DR255" s="246" t="str">
        <f t="shared" si="1028"/>
        <v/>
      </c>
      <c r="DS255" s="248" t="str">
        <f t="shared" si="15"/>
        <v>21</v>
      </c>
      <c r="DT255" s="249" t="str">
        <f t="shared" si="16"/>
        <v>38</v>
      </c>
      <c r="DU255" s="225" t="str">
        <f>CY255*'Ores &amp; Ingots'!$C$3+CZ255*'Ores &amp; Ingots'!$C$4+DA255*'Ores &amp; Ingots'!$C$5+DB255*'Ores &amp; Ingots'!$C$6+DC255*'Ores &amp; Ingots'!$C$7+DD255*'Ores &amp; Ingots'!$C$8+DE255*'Ores &amp; Ingots'!$C$9+DF255*'Ores &amp; Ingots'!$C$10+DG255*'Ores &amp; Ingots'!$C$11+DH255*'Ores &amp; Ingots'!$C$12</f>
        <v>3</v>
      </c>
      <c r="DV255" s="225" t="str">
        <f>DI255*'Ores &amp; Ingots'!$B$3+DJ255*'Ores &amp; Ingots'!$B$4+DK255*'Ores &amp; Ingots'!$B$5+DL255*'Ores &amp; Ingots'!$B$6+DM255*'Ores &amp; Ingots'!$B$7+DN255*'Ores &amp; Ingots'!$B$8+DO255*'Ores &amp; Ingots'!$B$9+DP255*'Ores &amp; Ingots'!$B$10+DQ255*'Ores &amp; Ingots'!$B$11+DR255*'Ores &amp; Ingots'!$B$12</f>
        <v>14</v>
      </c>
      <c r="DW255" s="249" t="str">
        <f>CY255*Refining!$G$3+CZ255*Refining!$G$4+DA255*Refining!$G$5+DB255*Refining!$G$6+DC255*Refining!$G$7+DD255*Refining!$G$8+DE255*Refining!$G$9+DF255*Refining!$G$10+DG255*Refining!$G$11+DH255*Refining!$G$12</f>
        <v>1</v>
      </c>
      <c r="DX255" s="249" t="str">
        <f t="shared" si="17"/>
        <v>224</v>
      </c>
      <c r="DY255" s="250" t="str">
        <f t="shared" si="18"/>
        <v>0.0002</v>
      </c>
      <c r="DZ255" s="248" t="str">
        <f t="shared" si="19"/>
        <v>9</v>
      </c>
      <c r="EA255" s="251" t="str">
        <f t="shared" ref="EA255:EB255" si="1029">DZ255/60</f>
        <v>0.2</v>
      </c>
      <c r="EB255" s="251" t="str">
        <f t="shared" si="1029"/>
        <v>0.0</v>
      </c>
      <c r="EC255" s="543" t="str">
        <f t="shared" si="21"/>
        <v>0.00</v>
      </c>
      <c r="ED255" s="248" t="str">
        <f t="shared" si="22"/>
        <v>380</v>
      </c>
      <c r="EE255" s="251" t="str">
        <f t="shared" ref="EE255:EF255" si="1030">ED255/1000</f>
        <v>0.4</v>
      </c>
      <c r="EF255" s="252" t="str">
        <f t="shared" si="1030"/>
        <v>0.00</v>
      </c>
      <c r="EG255" s="544" t="str">
        <f t="shared" si="24"/>
        <v>0.0004</v>
      </c>
      <c r="EH255" s="225" t="s">
        <v>12</v>
      </c>
    </row>
    <row r="256" hidden="1">
      <c r="A256" s="33"/>
      <c r="B256" s="336" t="s">
        <v>1064</v>
      </c>
      <c r="C256" s="227" t="s">
        <v>885</v>
      </c>
      <c r="D256" s="227">
        <v>1.0</v>
      </c>
      <c r="E256" s="227">
        <v>1.0</v>
      </c>
      <c r="F256" s="227">
        <v>1.0</v>
      </c>
      <c r="G256" s="228" t="str">
        <f t="shared" si="5"/>
        <v>0.1</v>
      </c>
      <c r="H256" s="229">
        <v>8.0</v>
      </c>
      <c r="I256" s="229">
        <v>20.0</v>
      </c>
      <c r="J256" s="229" t="str">
        <f>H256/Main!$D$9</f>
        <v>8</v>
      </c>
      <c r="K256" s="229" t="str">
        <f>I256/Main!$D$10</f>
        <v>20</v>
      </c>
      <c r="L256" s="229" t="str">
        <f t="shared" si="6"/>
        <v>2.5</v>
      </c>
      <c r="M256" s="229">
        <v>1.0</v>
      </c>
      <c r="N256" s="230"/>
      <c r="O256" s="230"/>
      <c r="P256" s="230"/>
      <c r="Q256" s="231"/>
      <c r="R256" s="230"/>
      <c r="S256" s="232"/>
      <c r="T256" s="232"/>
      <c r="U256" s="230"/>
      <c r="V256" s="230"/>
      <c r="W256" s="232"/>
      <c r="X256" s="232"/>
      <c r="Y256" s="230"/>
      <c r="Z256" s="230"/>
      <c r="AA256" s="230"/>
      <c r="AB256" s="230"/>
      <c r="AC256" s="334"/>
      <c r="AD256" s="309">
        <v>1.0</v>
      </c>
      <c r="AE256" s="225">
        <v>0.0</v>
      </c>
      <c r="AF256" s="225">
        <v>0.0</v>
      </c>
      <c r="AG256" s="225">
        <v>0.0</v>
      </c>
      <c r="AH256" s="225">
        <v>0.0</v>
      </c>
      <c r="AI256" s="225">
        <v>0.0</v>
      </c>
      <c r="AJ256" s="225">
        <v>0.0</v>
      </c>
      <c r="AK256" s="225">
        <v>0.0</v>
      </c>
      <c r="AL256" s="225">
        <v>0.0</v>
      </c>
      <c r="AM256" s="225">
        <v>0.0</v>
      </c>
      <c r="AN256" s="225">
        <v>0.0</v>
      </c>
      <c r="AO256" s="225">
        <v>0.0</v>
      </c>
      <c r="AP256" s="225">
        <v>0.0</v>
      </c>
      <c r="AQ256" s="225">
        <v>0.0</v>
      </c>
      <c r="AR256" s="225">
        <v>0.0</v>
      </c>
      <c r="AS256" s="225">
        <v>0.0</v>
      </c>
      <c r="AT256" s="225">
        <v>0.0</v>
      </c>
      <c r="AU256" s="225">
        <v>0.0</v>
      </c>
      <c r="AV256" s="225">
        <v>0.0</v>
      </c>
      <c r="AW256" s="225">
        <v>0.0</v>
      </c>
      <c r="AX256" s="225">
        <v>0.0</v>
      </c>
      <c r="AY256" s="553" t="str">
        <f t="shared" ref="AY256:BS256" si="1031">IF(AD256 = 0, "", AD256)</f>
        <v>1</v>
      </c>
      <c r="AZ256" s="227" t="str">
        <f t="shared" si="1031"/>
        <v/>
      </c>
      <c r="BA256" s="227" t="str">
        <f t="shared" si="1031"/>
        <v/>
      </c>
      <c r="BB256" s="227" t="str">
        <f t="shared" si="1031"/>
        <v/>
      </c>
      <c r="BC256" s="227" t="str">
        <f t="shared" si="1031"/>
        <v/>
      </c>
      <c r="BD256" s="227" t="str">
        <f t="shared" si="1031"/>
        <v/>
      </c>
      <c r="BE256" s="227" t="str">
        <f t="shared" si="1031"/>
        <v/>
      </c>
      <c r="BF256" s="227" t="str">
        <f t="shared" si="1031"/>
        <v/>
      </c>
      <c r="BG256" s="227" t="str">
        <f t="shared" si="1031"/>
        <v/>
      </c>
      <c r="BH256" s="227" t="str">
        <f t="shared" si="1031"/>
        <v/>
      </c>
      <c r="BI256" s="227" t="str">
        <f t="shared" si="1031"/>
        <v/>
      </c>
      <c r="BJ256" s="227" t="str">
        <f t="shared" si="1031"/>
        <v/>
      </c>
      <c r="BK256" s="227" t="str">
        <f t="shared" si="1031"/>
        <v/>
      </c>
      <c r="BL256" s="227" t="str">
        <f t="shared" si="1031"/>
        <v/>
      </c>
      <c r="BM256" s="227" t="str">
        <f t="shared" si="1031"/>
        <v/>
      </c>
      <c r="BN256" s="227" t="str">
        <f t="shared" si="1031"/>
        <v/>
      </c>
      <c r="BO256" s="227" t="str">
        <f t="shared" si="1031"/>
        <v/>
      </c>
      <c r="BP256" s="227" t="str">
        <f t="shared" si="1031"/>
        <v/>
      </c>
      <c r="BQ256" s="227" t="str">
        <f t="shared" si="1031"/>
        <v/>
      </c>
      <c r="BR256" s="227" t="str">
        <f t="shared" si="1031"/>
        <v/>
      </c>
      <c r="BS256" s="238" t="str">
        <f t="shared" si="1031"/>
        <v/>
      </c>
      <c r="BT256" s="239" t="str">
        <f>$AY256*Assembly!Y$4+$AZ256*Assembly!Y$5+$BA256*Assembly!Y$6+$BB256*Assembly!Y$7+$BC256*Assembly!Y$8+$BD256*Assembly!Y$9+$BE256*Assembly!Y$10+$BF256*Assembly!Y$11+$BG256*Assembly!Y$12+$BH256*Assembly!Y$13+$BI256*Assembly!Y$14+$BJ256*Assembly!Y$15+$BK256*Assembly!Y$16+$BL256*Assembly!Y$17+$BM256*Assembly!Y$18+$BN256*Assembly!Y$19+$BO256*Assembly!Y$20+$BP256*Assembly!Y$21+$BQ256*Assembly!Y$22+$BR256*Assembly!Y$23+$BS256*Assembly!Y$24</f>
        <v>20</v>
      </c>
      <c r="BU256" s="225" t="str">
        <f t="shared" si="8"/>
        <v>160</v>
      </c>
      <c r="BV256" s="225" t="str">
        <f>$AY256*Assembly!AC$4+$AZ256*Assembly!AC$5+$BA256*Assembly!AC$6+$BB256*Assembly!AC$7+$BC256*Assembly!AC$8+$BD256*Assembly!AC$9+$BE256*Assembly!AC$10+$BF256*Assembly!AC$11+$BG256*Assembly!AC$12+$BH256*Assembly!AC$13+$BI256*Assembly!AC$14+$BJ256*Assembly!AC$15+$BK256*Assembly!AC$16+$BL256*Assembly!AC$17+$BM256*Assembly!AC$18+$BN256*Assembly!AC$19+$BO256*Assembly!AC$20+$BP256*Assembly!AC$21+$BQ256*Assembly!AC$22+$BR256*Assembly!AC$23+$BS256*Assembly!AC$24</f>
        <v>100</v>
      </c>
      <c r="BW256" s="240" t="str">
        <f t="shared" si="9"/>
        <v>5.00</v>
      </c>
      <c r="BX256" s="241" t="str">
        <f t="shared" si="10"/>
        <v>800</v>
      </c>
      <c r="BY256" s="242" t="str">
        <f t="shared" si="11"/>
        <v>0.6</v>
      </c>
      <c r="BZ256" s="225"/>
      <c r="CA256" s="225" t="str">
        <f>$AY256*Assembly!X$4+$AZ256*Assembly!X$5+$BA256*Assembly!X$6+$BB256*Assembly!X$7+$BC256*Assembly!X$8+$BD256*Assembly!X$9+$BE256*Assembly!X$10+$BF256*Assembly!X$11+$BG256*Assembly!X$12+$BH256*Assembly!X$13+$BI256*Assembly!X$14+$BJ256*Assembly!X$15+$BK256*Assembly!X$16+$BL256*Assembly!X$17+$BM256*Assembly!X$18+$BN256*Assembly!X$19+$BO256*Assembly!X$20+$BP256*Assembly!X$21+$BQ256*Assembly!X$22+$BR256*Assembly!X$23+$BS256*Assembly!X$24</f>
        <v>1</v>
      </c>
      <c r="CB256" s="225" t="str">
        <f t="shared" si="12"/>
        <v>156</v>
      </c>
      <c r="CC256" s="223" t="str">
        <f t="shared" si="13"/>
        <v>0.0002</v>
      </c>
      <c r="CD256" s="243" t="str">
        <f>$AY256*Assembly!AB$4+$AZ256*Assembly!AB$5+$BA256*Assembly!AB$6+$BB256*Assembly!AB$7+$BC256*Assembly!AB$8+$BD256*Assembly!AB$9+$BE256*Assembly!AB$10+$BF256*Assembly!AB$11+$BG256*Assembly!AB$12+$BH256*Assembly!AB$13+$BI256*Assembly!AB$14+$BJ256*Assembly!AB$15+$BK256*Assembly!AB$16+$BL256*Assembly!AB$17+$BM256*Assembly!AB$18+$BN256*Assembly!AB$19+$BO256*Assembly!AB$20+$BP256*Assembly!AB$21+$BQ256*Assembly!AB$22+$BR256*Assembly!AB$23+$BS256*Assembly!AB$24</f>
        <v>3</v>
      </c>
      <c r="CE256" s="231" t="str">
        <f>$AY256*Assembly!M$4+$AZ256*Assembly!M$5+$BA256*Assembly!M$6+$BB256*Assembly!M$7+$BC256*Assembly!M$8+$BD256*Assembly!M$9+$BE256*Assembly!M$10+$BF256*Assembly!M$11+$BG256*Assembly!M$12+$BH256*Assembly!M$13+$BI256*Assembly!M$14+$BJ256*Assembly!M$15+$BK256*Assembly!M$16+$BL256*Assembly!M$17+$BM256*Assembly!M$18+$BN256*Assembly!M$19+$BO256*Assembly!M$20+$BP256*Assembly!M$21+$BQ256*Assembly!M$22+$BR256*Assembly!M$23+$BS256*Assembly!M$24</f>
        <v>21</v>
      </c>
      <c r="CF256" s="231" t="str">
        <f>$AY256*Assembly!N$4+$AZ256*Assembly!N$5+$BA256*Assembly!N$6+$BB256*Assembly!N$7+$BC256*Assembly!N$8+$BD256*Assembly!N$9+$BE256*Assembly!N$10+$BF256*Assembly!N$11+$BG256*Assembly!N$12+$BH256*Assembly!N$13+$BI256*Assembly!N$14+$BJ256*Assembly!N$15+$BK256*Assembly!N$16+$BL256*Assembly!N$17+$BM256*Assembly!N$18+$BN256*Assembly!N$19+$BO256*Assembly!N$20+$BP256*Assembly!N$21+$BQ256*Assembly!N$22+$BR256*Assembly!N$23+$BS256*Assembly!N$24</f>
        <v>0</v>
      </c>
      <c r="CG256" s="231" t="str">
        <f>$AY256*Assembly!O$4+$AZ256*Assembly!O$5+$BA256*Assembly!O$6+$BB256*Assembly!O$7+$BC256*Assembly!O$8+$BD256*Assembly!O$9+$BE256*Assembly!O$10+$BF256*Assembly!O$11+$BG256*Assembly!O$12+$BH256*Assembly!O$13+$BI256*Assembly!O$14+$BJ256*Assembly!O$15+$BK256*Assembly!O$16+$BL256*Assembly!O$17+$BM256*Assembly!O$18+$BN256*Assembly!O$19+$BO256*Assembly!O$20+$BP256*Assembly!O$21+$BQ256*Assembly!O$22+$BR256*Assembly!O$23+$BS256*Assembly!O$24</f>
        <v>0</v>
      </c>
      <c r="CH256" s="229" t="str">
        <f>$AY256*Assembly!P$4+$AZ256*Assembly!P$5+$BA256*Assembly!P$6+$BB256*Assembly!P$7+$BC256*Assembly!P$8+$BD256*Assembly!P$9+$BE256*Assembly!P$10+$BF256*Assembly!P$11+$BG256*Assembly!P$12+$BH256*Assembly!P$13+$BI256*Assembly!P$14+$BJ256*Assembly!P$15+$BK256*Assembly!P$16+$BL256*Assembly!P$17+$BM256*Assembly!P$18+$BN256*Assembly!P$19+$BO256*Assembly!P$20+$BP256*Assembly!P$21+$BQ256*Assembly!P$22+$BR256*Assembly!P$23+$BS256*Assembly!P$24</f>
        <v>0</v>
      </c>
      <c r="CI256" s="229" t="str">
        <f>$AY256*Assembly!Q$4+$AZ256*Assembly!Q$5+$BA256*Assembly!Q$6+$BB256*Assembly!Q$7+$BC256*Assembly!Q$8+$BD256*Assembly!Q$9+$BE256*Assembly!Q$10+$BF256*Assembly!Q$11+$BG256*Assembly!Q$12+$BH256*Assembly!Q$13+$BI256*Assembly!Q$14+$BJ256*Assembly!Q$15+$BK256*Assembly!Q$16+$BL256*Assembly!Q$17+$BM256*Assembly!Q$18+$BN256*Assembly!Q$19+$BO256*Assembly!Q$20+$BP256*Assembly!Q$21+$BQ256*Assembly!Q$22+$BR256*Assembly!Q$23+$BS256*Assembly!Q$24</f>
        <v>0</v>
      </c>
      <c r="CJ256" s="231" t="str">
        <f>$AY256*Assembly!R$4+$AZ256*Assembly!R$5+$BA256*Assembly!R$6+$BB256*Assembly!R$7+$BC256*Assembly!R$8+$BD256*Assembly!R$9+$BE256*Assembly!R$10+$BF256*Assembly!R$11+$BG256*Assembly!R$12+$BH256*Assembly!R$13+$BI256*Assembly!R$14+$BJ256*Assembly!R$15+$BK256*Assembly!R$16+$BL256*Assembly!R$17+$BM256*Assembly!R$18+$BN256*Assembly!R$19+$BO256*Assembly!R$20+$BP256*Assembly!R$21+$BQ256*Assembly!R$22+$BR256*Assembly!R$23+$BS256*Assembly!R$24</f>
        <v>0</v>
      </c>
      <c r="CK256" s="229" t="str">
        <f>$AY256*Assembly!S$4+$AZ256*Assembly!S$5+$BA256*Assembly!S$6+$BB256*Assembly!S$7+$BC256*Assembly!S$8+$BD256*Assembly!S$9+$BE256*Assembly!S$10+$BF256*Assembly!S$11+$BG256*Assembly!S$12+$BH256*Assembly!S$13+$BI256*Assembly!S$14+$BJ256*Assembly!S$15+$BK256*Assembly!S$16+$BL256*Assembly!S$17+$BM256*Assembly!S$18+$BN256*Assembly!S$19+$BO256*Assembly!S$20+$BP256*Assembly!S$21+$BQ256*Assembly!S$22+$BR256*Assembly!S$23+$BS256*Assembly!S$24</f>
        <v>0</v>
      </c>
      <c r="CL256" s="229" t="str">
        <f>$AY256*Assembly!T$4+$AZ256*Assembly!T$5+$BA256*Assembly!T$6+$BB256*Assembly!T$7+$BC256*Assembly!T$8+$BD256*Assembly!T$9+$BE256*Assembly!T$10+$BF256*Assembly!T$11+$BG256*Assembly!T$12+$BH256*Assembly!T$13+$BI256*Assembly!T$14+$BJ256*Assembly!T$15+$BK256*Assembly!T$16+$BL256*Assembly!T$17+$BM256*Assembly!T$18+$BN256*Assembly!T$19+$BO256*Assembly!T$20+$BP256*Assembly!T$21+$BQ256*Assembly!T$22+$BR256*Assembly!T$23+$BS256*Assembly!T$24</f>
        <v>0</v>
      </c>
      <c r="CM256" s="229" t="str">
        <f>$AY256*Assembly!U$4+$AZ256*Assembly!U$5+$BA256*Assembly!U$6+$BB256*Assembly!U$7+$BC256*Assembly!U$8+$BD256*Assembly!U$9+$BE256*Assembly!U$10+$BF256*Assembly!U$11+$BG256*Assembly!U$12+$BH256*Assembly!U$13+$BI256*Assembly!U$14+$BJ256*Assembly!U$15+$BK256*Assembly!U$16+$BL256*Assembly!U$17+$BM256*Assembly!U$18+$BN256*Assembly!U$19+$BO256*Assembly!U$20+$BP256*Assembly!U$21+$BQ256*Assembly!U$22+$BR256*Assembly!U$23+$BS256*Assembly!U$24</f>
        <v>0</v>
      </c>
      <c r="CN256" s="231" t="str">
        <f>$AY256*Assembly!V$4+$AZ256*Assembly!V$5+$BA256*Assembly!V$6+$BB256*Assembly!V$7+$BC256*Assembly!V$8+$BD256*Assembly!V$9+$BE256*Assembly!V$10+$BF256*Assembly!V$11+$BG256*Assembly!V$12+$BH256*Assembly!V$13+$BI256*Assembly!V$14+$BJ256*Assembly!V$15+$BK256*Assembly!V$16+$BL256*Assembly!V$17+$BM256*Assembly!V$18+$BN256*Assembly!V$19+$BO256*Assembly!V$20+$BP256*Assembly!V$21+$BQ256*Assembly!V$22+$BR256*Assembly!V$23+$BS256*Assembly!V$24</f>
        <v>0</v>
      </c>
      <c r="CO256" s="231" t="str">
        <f>CE256*Refining!$F$3</f>
        <v>38</v>
      </c>
      <c r="CP256" s="231" t="str">
        <f>CF256*Refining!$F$4</f>
        <v>0</v>
      </c>
      <c r="CQ256" s="231" t="str">
        <f>CG256*Refining!$F$5</f>
        <v>0</v>
      </c>
      <c r="CR256" s="231" t="str">
        <f>CH256*Refining!$F$6</f>
        <v>0</v>
      </c>
      <c r="CS256" s="231" t="str">
        <f>CI256*Refining!$F$7</f>
        <v>0</v>
      </c>
      <c r="CT256" s="231" t="str">
        <f>CJ256*Refining!$F$8</f>
        <v>0</v>
      </c>
      <c r="CU256" s="231" t="str">
        <f>CK256*Refining!$F$9</f>
        <v>0</v>
      </c>
      <c r="CV256" s="231" t="str">
        <f>CL256*Refining!$F$10</f>
        <v>0</v>
      </c>
      <c r="CW256" s="231" t="str">
        <f>CM256*Refining!$F$11</f>
        <v>0</v>
      </c>
      <c r="CX256" s="231" t="str">
        <f>CN256*Refining!$F$12</f>
        <v>0</v>
      </c>
      <c r="CY256" s="248" t="str">
        <f t="shared" ref="CY256:DR256" si="1032">IF(CE256 = 0, "", CE256)</f>
        <v>21</v>
      </c>
      <c r="CZ256" s="245" t="str">
        <f t="shared" si="1032"/>
        <v/>
      </c>
      <c r="DA256" s="245" t="str">
        <f t="shared" si="1032"/>
        <v/>
      </c>
      <c r="DB256" s="245" t="str">
        <f t="shared" si="1032"/>
        <v/>
      </c>
      <c r="DC256" s="245" t="str">
        <f t="shared" si="1032"/>
        <v/>
      </c>
      <c r="DD256" s="245" t="str">
        <f t="shared" si="1032"/>
        <v/>
      </c>
      <c r="DE256" s="245" t="str">
        <f t="shared" si="1032"/>
        <v/>
      </c>
      <c r="DF256" s="245" t="str">
        <f t="shared" si="1032"/>
        <v/>
      </c>
      <c r="DG256" s="245" t="str">
        <f t="shared" si="1032"/>
        <v/>
      </c>
      <c r="DH256" s="246" t="str">
        <f t="shared" si="1032"/>
        <v/>
      </c>
      <c r="DI256" s="248" t="str">
        <f t="shared" si="1032"/>
        <v>38</v>
      </c>
      <c r="DJ256" s="245" t="str">
        <f t="shared" si="1032"/>
        <v/>
      </c>
      <c r="DK256" s="245" t="str">
        <f t="shared" si="1032"/>
        <v/>
      </c>
      <c r="DL256" s="245" t="str">
        <f t="shared" si="1032"/>
        <v/>
      </c>
      <c r="DM256" s="245" t="str">
        <f t="shared" si="1032"/>
        <v/>
      </c>
      <c r="DN256" s="245" t="str">
        <f t="shared" si="1032"/>
        <v/>
      </c>
      <c r="DO256" s="245" t="str">
        <f t="shared" si="1032"/>
        <v/>
      </c>
      <c r="DP256" s="245" t="str">
        <f t="shared" si="1032"/>
        <v/>
      </c>
      <c r="DQ256" s="245" t="str">
        <f t="shared" si="1032"/>
        <v/>
      </c>
      <c r="DR256" s="246" t="str">
        <f t="shared" si="1032"/>
        <v/>
      </c>
      <c r="DS256" s="248" t="str">
        <f t="shared" si="15"/>
        <v>21</v>
      </c>
      <c r="DT256" s="249" t="str">
        <f t="shared" si="16"/>
        <v>38</v>
      </c>
      <c r="DU256" s="225" t="str">
        <f>CY256*'Ores &amp; Ingots'!$C$3+CZ256*'Ores &amp; Ingots'!$C$4+DA256*'Ores &amp; Ingots'!$C$5+DB256*'Ores &amp; Ingots'!$C$6+DC256*'Ores &amp; Ingots'!$C$7+DD256*'Ores &amp; Ingots'!$C$8+DE256*'Ores &amp; Ingots'!$C$9+DF256*'Ores &amp; Ingots'!$C$10+DG256*'Ores &amp; Ingots'!$C$11+DH256*'Ores &amp; Ingots'!$C$12</f>
        <v>3</v>
      </c>
      <c r="DV256" s="225" t="str">
        <f>DI256*'Ores &amp; Ingots'!$B$3+DJ256*'Ores &amp; Ingots'!$B$4+DK256*'Ores &amp; Ingots'!$B$5+DL256*'Ores &amp; Ingots'!$B$6+DM256*'Ores &amp; Ingots'!$B$7+DN256*'Ores &amp; Ingots'!$B$8+DO256*'Ores &amp; Ingots'!$B$9+DP256*'Ores &amp; Ingots'!$B$10+DQ256*'Ores &amp; Ingots'!$B$11+DR256*'Ores &amp; Ingots'!$B$12</f>
        <v>14</v>
      </c>
      <c r="DW256" s="249" t="str">
        <f>CY256*Refining!$G$3+CZ256*Refining!$G$4+DA256*Refining!$G$5+DB256*Refining!$G$6+DC256*Refining!$G$7+DD256*Refining!$G$8+DE256*Refining!$G$9+DF256*Refining!$G$10+DG256*Refining!$G$11+DH256*Refining!$G$12</f>
        <v>1</v>
      </c>
      <c r="DX256" s="249" t="str">
        <f t="shared" si="17"/>
        <v>224</v>
      </c>
      <c r="DY256" s="250" t="str">
        <f t="shared" si="18"/>
        <v>0.0002</v>
      </c>
      <c r="DZ256" s="248" t="str">
        <f t="shared" si="19"/>
        <v>10</v>
      </c>
      <c r="EA256" s="251" t="str">
        <f t="shared" ref="EA256:EB256" si="1033">DZ256/60</f>
        <v>0.2</v>
      </c>
      <c r="EB256" s="251" t="str">
        <f t="shared" si="1033"/>
        <v>0.0</v>
      </c>
      <c r="EC256" s="543" t="str">
        <f t="shared" si="21"/>
        <v>0.00</v>
      </c>
      <c r="ED256" s="248" t="str">
        <f t="shared" si="22"/>
        <v>380</v>
      </c>
      <c r="EE256" s="251" t="str">
        <f t="shared" ref="EE256:EF256" si="1034">ED256/1000</f>
        <v>0.4</v>
      </c>
      <c r="EF256" s="252" t="str">
        <f t="shared" si="1034"/>
        <v>0.00</v>
      </c>
      <c r="EG256" s="544" t="str">
        <f t="shared" si="24"/>
        <v>0.0004</v>
      </c>
      <c r="EH256" s="225" t="s">
        <v>12</v>
      </c>
    </row>
    <row r="257" hidden="1">
      <c r="A257" s="42"/>
      <c r="B257" s="261" t="s">
        <v>1065</v>
      </c>
      <c r="C257" s="262" t="s">
        <v>885</v>
      </c>
      <c r="D257" s="262">
        <v>1.0</v>
      </c>
      <c r="E257" s="262">
        <v>1.0</v>
      </c>
      <c r="F257" s="262">
        <v>1.0</v>
      </c>
      <c r="G257" s="315" t="str">
        <f t="shared" si="5"/>
        <v>0.1</v>
      </c>
      <c r="H257" s="316">
        <v>8.0</v>
      </c>
      <c r="I257" s="316">
        <v>20.0</v>
      </c>
      <c r="J257" s="316" t="str">
        <f>H257/Main!$D$9</f>
        <v>8</v>
      </c>
      <c r="K257" s="316" t="str">
        <f>I257/Main!$D$10</f>
        <v>20</v>
      </c>
      <c r="L257" s="316" t="str">
        <f t="shared" si="6"/>
        <v>2.5</v>
      </c>
      <c r="M257" s="316">
        <v>1.0</v>
      </c>
      <c r="N257" s="317"/>
      <c r="O257" s="317"/>
      <c r="P257" s="317"/>
      <c r="Q257" s="318"/>
      <c r="R257" s="317"/>
      <c r="S257" s="319"/>
      <c r="T257" s="319"/>
      <c r="U257" s="317"/>
      <c r="V257" s="317"/>
      <c r="W257" s="356"/>
      <c r="X257" s="319"/>
      <c r="Y257" s="317"/>
      <c r="Z257" s="317"/>
      <c r="AA257" s="317"/>
      <c r="AB257" s="317"/>
      <c r="AC257" s="357"/>
      <c r="AD257" s="321">
        <v>1.0</v>
      </c>
      <c r="AE257" s="275">
        <v>0.0</v>
      </c>
      <c r="AF257" s="275">
        <v>0.0</v>
      </c>
      <c r="AG257" s="275">
        <v>0.0</v>
      </c>
      <c r="AH257" s="275">
        <v>0.0</v>
      </c>
      <c r="AI257" s="275">
        <v>0.0</v>
      </c>
      <c r="AJ257" s="275">
        <v>0.0</v>
      </c>
      <c r="AK257" s="275">
        <v>0.0</v>
      </c>
      <c r="AL257" s="275">
        <v>0.0</v>
      </c>
      <c r="AM257" s="275">
        <v>0.0</v>
      </c>
      <c r="AN257" s="275">
        <v>0.0</v>
      </c>
      <c r="AO257" s="275">
        <v>0.0</v>
      </c>
      <c r="AP257" s="275">
        <v>0.0</v>
      </c>
      <c r="AQ257" s="275">
        <v>0.0</v>
      </c>
      <c r="AR257" s="275">
        <v>0.0</v>
      </c>
      <c r="AS257" s="275">
        <v>0.0</v>
      </c>
      <c r="AT257" s="275">
        <v>0.0</v>
      </c>
      <c r="AU257" s="275">
        <v>0.0</v>
      </c>
      <c r="AV257" s="275">
        <v>0.0</v>
      </c>
      <c r="AW257" s="275">
        <v>0.0</v>
      </c>
      <c r="AX257" s="275">
        <v>0.0</v>
      </c>
      <c r="AY257" s="554" t="str">
        <f t="shared" ref="AY257:BS257" si="1035">IF(AD257 = 0, "", AD257)</f>
        <v>1</v>
      </c>
      <c r="AZ257" s="262" t="str">
        <f t="shared" si="1035"/>
        <v/>
      </c>
      <c r="BA257" s="262" t="str">
        <f t="shared" si="1035"/>
        <v/>
      </c>
      <c r="BB257" s="262" t="str">
        <f t="shared" si="1035"/>
        <v/>
      </c>
      <c r="BC257" s="262" t="str">
        <f t="shared" si="1035"/>
        <v/>
      </c>
      <c r="BD257" s="262" t="str">
        <f t="shared" si="1035"/>
        <v/>
      </c>
      <c r="BE257" s="262" t="str">
        <f t="shared" si="1035"/>
        <v/>
      </c>
      <c r="BF257" s="262" t="str">
        <f t="shared" si="1035"/>
        <v/>
      </c>
      <c r="BG257" s="262" t="str">
        <f t="shared" si="1035"/>
        <v/>
      </c>
      <c r="BH257" s="262" t="str">
        <f t="shared" si="1035"/>
        <v/>
      </c>
      <c r="BI257" s="262" t="str">
        <f t="shared" si="1035"/>
        <v/>
      </c>
      <c r="BJ257" s="262" t="str">
        <f t="shared" si="1035"/>
        <v/>
      </c>
      <c r="BK257" s="262" t="str">
        <f t="shared" si="1035"/>
        <v/>
      </c>
      <c r="BL257" s="262" t="str">
        <f t="shared" si="1035"/>
        <v/>
      </c>
      <c r="BM257" s="262" t="str">
        <f t="shared" si="1035"/>
        <v/>
      </c>
      <c r="BN257" s="262" t="str">
        <f t="shared" si="1035"/>
        <v/>
      </c>
      <c r="BO257" s="262" t="str">
        <f t="shared" si="1035"/>
        <v/>
      </c>
      <c r="BP257" s="262" t="str">
        <f t="shared" si="1035"/>
        <v/>
      </c>
      <c r="BQ257" s="262" t="str">
        <f t="shared" si="1035"/>
        <v/>
      </c>
      <c r="BR257" s="262" t="str">
        <f t="shared" si="1035"/>
        <v/>
      </c>
      <c r="BS257" s="273" t="str">
        <f t="shared" si="1035"/>
        <v/>
      </c>
      <c r="BT257" s="274" t="str">
        <f>$AY257*Assembly!Y$4+$AZ257*Assembly!Y$5+$BA257*Assembly!Y$6+$BB257*Assembly!Y$7+$BC257*Assembly!Y$8+$BD257*Assembly!Y$9+$BE257*Assembly!Y$10+$BF257*Assembly!Y$11+$BG257*Assembly!Y$12+$BH257*Assembly!Y$13+$BI257*Assembly!Y$14+$BJ257*Assembly!Y$15+$BK257*Assembly!Y$16+$BL257*Assembly!Y$17+$BM257*Assembly!Y$18+$BN257*Assembly!Y$19+$BO257*Assembly!Y$20+$BP257*Assembly!Y$21+$BQ257*Assembly!Y$22+$BR257*Assembly!Y$23+$BS257*Assembly!Y$24</f>
        <v>20</v>
      </c>
      <c r="BU257" s="275" t="str">
        <f t="shared" si="8"/>
        <v>160</v>
      </c>
      <c r="BV257" s="275" t="str">
        <f>$AY257*Assembly!AC$4+$AZ257*Assembly!AC$5+$BA257*Assembly!AC$6+$BB257*Assembly!AC$7+$BC257*Assembly!AC$8+$BD257*Assembly!AC$9+$BE257*Assembly!AC$10+$BF257*Assembly!AC$11+$BG257*Assembly!AC$12+$BH257*Assembly!AC$13+$BI257*Assembly!AC$14+$BJ257*Assembly!AC$15+$BK257*Assembly!AC$16+$BL257*Assembly!AC$17+$BM257*Assembly!AC$18+$BN257*Assembly!AC$19+$BO257*Assembly!AC$20+$BP257*Assembly!AC$21+$BQ257*Assembly!AC$22+$BR257*Assembly!AC$23+$BS257*Assembly!AC$24</f>
        <v>100</v>
      </c>
      <c r="BW257" s="276" t="str">
        <f t="shared" si="9"/>
        <v>5.00</v>
      </c>
      <c r="BX257" s="277" t="str">
        <f t="shared" si="10"/>
        <v>800</v>
      </c>
      <c r="BY257" s="278" t="str">
        <f t="shared" si="11"/>
        <v>0.6</v>
      </c>
      <c r="BZ257" s="275"/>
      <c r="CA257" s="275" t="str">
        <f>$AY257*Assembly!X$4+$AZ257*Assembly!X$5+$BA257*Assembly!X$6+$BB257*Assembly!X$7+$BC257*Assembly!X$8+$BD257*Assembly!X$9+$BE257*Assembly!X$10+$BF257*Assembly!X$11+$BG257*Assembly!X$12+$BH257*Assembly!X$13+$BI257*Assembly!X$14+$BJ257*Assembly!X$15+$BK257*Assembly!X$16+$BL257*Assembly!X$17+$BM257*Assembly!X$18+$BN257*Assembly!X$19+$BO257*Assembly!X$20+$BP257*Assembly!X$21+$BQ257*Assembly!X$22+$BR257*Assembly!X$23+$BS257*Assembly!X$24</f>
        <v>1</v>
      </c>
      <c r="CB257" s="275" t="str">
        <f t="shared" si="12"/>
        <v>156</v>
      </c>
      <c r="CC257" s="279" t="str">
        <f t="shared" si="13"/>
        <v>0.0002</v>
      </c>
      <c r="CD257" s="280" t="str">
        <f>$AY257*Assembly!AB$4+$AZ257*Assembly!AB$5+$BA257*Assembly!AB$6+$BB257*Assembly!AB$7+$BC257*Assembly!AB$8+$BD257*Assembly!AB$9+$BE257*Assembly!AB$10+$BF257*Assembly!AB$11+$BG257*Assembly!AB$12+$BH257*Assembly!AB$13+$BI257*Assembly!AB$14+$BJ257*Assembly!AB$15+$BK257*Assembly!AB$16+$BL257*Assembly!AB$17+$BM257*Assembly!AB$18+$BN257*Assembly!AB$19+$BO257*Assembly!AB$20+$BP257*Assembly!AB$21+$BQ257*Assembly!AB$22+$BR257*Assembly!AB$23+$BS257*Assembly!AB$24</f>
        <v>3</v>
      </c>
      <c r="CE257" s="318" t="str">
        <f>$AY257*Assembly!M$4+$AZ257*Assembly!M$5+$BA257*Assembly!M$6+$BB257*Assembly!M$7+$BC257*Assembly!M$8+$BD257*Assembly!M$9+$BE257*Assembly!M$10+$BF257*Assembly!M$11+$BG257*Assembly!M$12+$BH257*Assembly!M$13+$BI257*Assembly!M$14+$BJ257*Assembly!M$15+$BK257*Assembly!M$16+$BL257*Assembly!M$17+$BM257*Assembly!M$18+$BN257*Assembly!M$19+$BO257*Assembly!M$20+$BP257*Assembly!M$21+$BQ257*Assembly!M$22+$BR257*Assembly!M$23+$BS257*Assembly!M$24</f>
        <v>21</v>
      </c>
      <c r="CF257" s="318" t="str">
        <f>$AY257*Assembly!N$4+$AZ257*Assembly!N$5+$BA257*Assembly!N$6+$BB257*Assembly!N$7+$BC257*Assembly!N$8+$BD257*Assembly!N$9+$BE257*Assembly!N$10+$BF257*Assembly!N$11+$BG257*Assembly!N$12+$BH257*Assembly!N$13+$BI257*Assembly!N$14+$BJ257*Assembly!N$15+$BK257*Assembly!N$16+$BL257*Assembly!N$17+$BM257*Assembly!N$18+$BN257*Assembly!N$19+$BO257*Assembly!N$20+$BP257*Assembly!N$21+$BQ257*Assembly!N$22+$BR257*Assembly!N$23+$BS257*Assembly!N$24</f>
        <v>0</v>
      </c>
      <c r="CG257" s="318" t="str">
        <f>$AY257*Assembly!O$4+$AZ257*Assembly!O$5+$BA257*Assembly!O$6+$BB257*Assembly!O$7+$BC257*Assembly!O$8+$BD257*Assembly!O$9+$BE257*Assembly!O$10+$BF257*Assembly!O$11+$BG257*Assembly!O$12+$BH257*Assembly!O$13+$BI257*Assembly!O$14+$BJ257*Assembly!O$15+$BK257*Assembly!O$16+$BL257*Assembly!O$17+$BM257*Assembly!O$18+$BN257*Assembly!O$19+$BO257*Assembly!O$20+$BP257*Assembly!O$21+$BQ257*Assembly!O$22+$BR257*Assembly!O$23+$BS257*Assembly!O$24</f>
        <v>0</v>
      </c>
      <c r="CH257" s="316" t="str">
        <f>$AY257*Assembly!P$4+$AZ257*Assembly!P$5+$BA257*Assembly!P$6+$BB257*Assembly!P$7+$BC257*Assembly!P$8+$BD257*Assembly!P$9+$BE257*Assembly!P$10+$BF257*Assembly!P$11+$BG257*Assembly!P$12+$BH257*Assembly!P$13+$BI257*Assembly!P$14+$BJ257*Assembly!P$15+$BK257*Assembly!P$16+$BL257*Assembly!P$17+$BM257*Assembly!P$18+$BN257*Assembly!P$19+$BO257*Assembly!P$20+$BP257*Assembly!P$21+$BQ257*Assembly!P$22+$BR257*Assembly!P$23+$BS257*Assembly!P$24</f>
        <v>0</v>
      </c>
      <c r="CI257" s="316" t="str">
        <f>$AY257*Assembly!Q$4+$AZ257*Assembly!Q$5+$BA257*Assembly!Q$6+$BB257*Assembly!Q$7+$BC257*Assembly!Q$8+$BD257*Assembly!Q$9+$BE257*Assembly!Q$10+$BF257*Assembly!Q$11+$BG257*Assembly!Q$12+$BH257*Assembly!Q$13+$BI257*Assembly!Q$14+$BJ257*Assembly!Q$15+$BK257*Assembly!Q$16+$BL257*Assembly!Q$17+$BM257*Assembly!Q$18+$BN257*Assembly!Q$19+$BO257*Assembly!Q$20+$BP257*Assembly!Q$21+$BQ257*Assembly!Q$22+$BR257*Assembly!Q$23+$BS257*Assembly!Q$24</f>
        <v>0</v>
      </c>
      <c r="CJ257" s="318" t="str">
        <f>$AY257*Assembly!R$4+$AZ257*Assembly!R$5+$BA257*Assembly!R$6+$BB257*Assembly!R$7+$BC257*Assembly!R$8+$BD257*Assembly!R$9+$BE257*Assembly!R$10+$BF257*Assembly!R$11+$BG257*Assembly!R$12+$BH257*Assembly!R$13+$BI257*Assembly!R$14+$BJ257*Assembly!R$15+$BK257*Assembly!R$16+$BL257*Assembly!R$17+$BM257*Assembly!R$18+$BN257*Assembly!R$19+$BO257*Assembly!R$20+$BP257*Assembly!R$21+$BQ257*Assembly!R$22+$BR257*Assembly!R$23+$BS257*Assembly!R$24</f>
        <v>0</v>
      </c>
      <c r="CK257" s="316" t="str">
        <f>$AY257*Assembly!S$4+$AZ257*Assembly!S$5+$BA257*Assembly!S$6+$BB257*Assembly!S$7+$BC257*Assembly!S$8+$BD257*Assembly!S$9+$BE257*Assembly!S$10+$BF257*Assembly!S$11+$BG257*Assembly!S$12+$BH257*Assembly!S$13+$BI257*Assembly!S$14+$BJ257*Assembly!S$15+$BK257*Assembly!S$16+$BL257*Assembly!S$17+$BM257*Assembly!S$18+$BN257*Assembly!S$19+$BO257*Assembly!S$20+$BP257*Assembly!S$21+$BQ257*Assembly!S$22+$BR257*Assembly!S$23+$BS257*Assembly!S$24</f>
        <v>0</v>
      </c>
      <c r="CL257" s="316" t="str">
        <f>$AY257*Assembly!T$4+$AZ257*Assembly!T$5+$BA257*Assembly!T$6+$BB257*Assembly!T$7+$BC257*Assembly!T$8+$BD257*Assembly!T$9+$BE257*Assembly!T$10+$BF257*Assembly!T$11+$BG257*Assembly!T$12+$BH257*Assembly!T$13+$BI257*Assembly!T$14+$BJ257*Assembly!T$15+$BK257*Assembly!T$16+$BL257*Assembly!T$17+$BM257*Assembly!T$18+$BN257*Assembly!T$19+$BO257*Assembly!T$20+$BP257*Assembly!T$21+$BQ257*Assembly!T$22+$BR257*Assembly!T$23+$BS257*Assembly!T$24</f>
        <v>0</v>
      </c>
      <c r="CM257" s="316" t="str">
        <f>$AY257*Assembly!U$4+$AZ257*Assembly!U$5+$BA257*Assembly!U$6+$BB257*Assembly!U$7+$BC257*Assembly!U$8+$BD257*Assembly!U$9+$BE257*Assembly!U$10+$BF257*Assembly!U$11+$BG257*Assembly!U$12+$BH257*Assembly!U$13+$BI257*Assembly!U$14+$BJ257*Assembly!U$15+$BK257*Assembly!U$16+$BL257*Assembly!U$17+$BM257*Assembly!U$18+$BN257*Assembly!U$19+$BO257*Assembly!U$20+$BP257*Assembly!U$21+$BQ257*Assembly!U$22+$BR257*Assembly!U$23+$BS257*Assembly!U$24</f>
        <v>0</v>
      </c>
      <c r="CN257" s="318" t="str">
        <f>$AY257*Assembly!V$4+$AZ257*Assembly!V$5+$BA257*Assembly!V$6+$BB257*Assembly!V$7+$BC257*Assembly!V$8+$BD257*Assembly!V$9+$BE257*Assembly!V$10+$BF257*Assembly!V$11+$BG257*Assembly!V$12+$BH257*Assembly!V$13+$BI257*Assembly!V$14+$BJ257*Assembly!V$15+$BK257*Assembly!V$16+$BL257*Assembly!V$17+$BM257*Assembly!V$18+$BN257*Assembly!V$19+$BO257*Assembly!V$20+$BP257*Assembly!V$21+$BQ257*Assembly!V$22+$BR257*Assembly!V$23+$BS257*Assembly!V$24</f>
        <v>0</v>
      </c>
      <c r="CO257" s="318" t="str">
        <f>CE257*Refining!$F$3</f>
        <v>38</v>
      </c>
      <c r="CP257" s="318" t="str">
        <f>CF257*Refining!$F$4</f>
        <v>0</v>
      </c>
      <c r="CQ257" s="318" t="str">
        <f>CG257*Refining!$F$5</f>
        <v>0</v>
      </c>
      <c r="CR257" s="318" t="str">
        <f>CH257*Refining!$F$6</f>
        <v>0</v>
      </c>
      <c r="CS257" s="318" t="str">
        <f>CI257*Refining!$F$7</f>
        <v>0</v>
      </c>
      <c r="CT257" s="318" t="str">
        <f>CJ257*Refining!$F$8</f>
        <v>0</v>
      </c>
      <c r="CU257" s="318" t="str">
        <f>CK257*Refining!$F$9</f>
        <v>0</v>
      </c>
      <c r="CV257" s="318" t="str">
        <f>CL257*Refining!$F$10</f>
        <v>0</v>
      </c>
      <c r="CW257" s="318" t="str">
        <f>CM257*Refining!$F$11</f>
        <v>0</v>
      </c>
      <c r="CX257" s="318" t="str">
        <f>CN257*Refining!$F$12</f>
        <v>0</v>
      </c>
      <c r="CY257" s="285" t="str">
        <f t="shared" ref="CY257:DR257" si="1036">IF(CE257 = 0, "", CE257)</f>
        <v>21</v>
      </c>
      <c r="CZ257" s="282" t="str">
        <f t="shared" si="1036"/>
        <v/>
      </c>
      <c r="DA257" s="282" t="str">
        <f t="shared" si="1036"/>
        <v/>
      </c>
      <c r="DB257" s="282" t="str">
        <f t="shared" si="1036"/>
        <v/>
      </c>
      <c r="DC257" s="282" t="str">
        <f t="shared" si="1036"/>
        <v/>
      </c>
      <c r="DD257" s="282" t="str">
        <f t="shared" si="1036"/>
        <v/>
      </c>
      <c r="DE257" s="282" t="str">
        <f t="shared" si="1036"/>
        <v/>
      </c>
      <c r="DF257" s="282" t="str">
        <f t="shared" si="1036"/>
        <v/>
      </c>
      <c r="DG257" s="282" t="str">
        <f t="shared" si="1036"/>
        <v/>
      </c>
      <c r="DH257" s="283" t="str">
        <f t="shared" si="1036"/>
        <v/>
      </c>
      <c r="DI257" s="285" t="str">
        <f t="shared" si="1036"/>
        <v>38</v>
      </c>
      <c r="DJ257" s="282" t="str">
        <f t="shared" si="1036"/>
        <v/>
      </c>
      <c r="DK257" s="282" t="str">
        <f t="shared" si="1036"/>
        <v/>
      </c>
      <c r="DL257" s="282" t="str">
        <f t="shared" si="1036"/>
        <v/>
      </c>
      <c r="DM257" s="282" t="str">
        <f t="shared" si="1036"/>
        <v/>
      </c>
      <c r="DN257" s="282" t="str">
        <f t="shared" si="1036"/>
        <v/>
      </c>
      <c r="DO257" s="282" t="str">
        <f t="shared" si="1036"/>
        <v/>
      </c>
      <c r="DP257" s="282" t="str">
        <f t="shared" si="1036"/>
        <v/>
      </c>
      <c r="DQ257" s="282" t="str">
        <f t="shared" si="1036"/>
        <v/>
      </c>
      <c r="DR257" s="283" t="str">
        <f t="shared" si="1036"/>
        <v/>
      </c>
      <c r="DS257" s="285" t="str">
        <f t="shared" si="15"/>
        <v>21</v>
      </c>
      <c r="DT257" s="286" t="str">
        <f t="shared" si="16"/>
        <v>38</v>
      </c>
      <c r="DU257" s="275" t="str">
        <f>CY257*'Ores &amp; Ingots'!$C$3+CZ257*'Ores &amp; Ingots'!$C$4+DA257*'Ores &amp; Ingots'!$C$5+DB257*'Ores &amp; Ingots'!$C$6+DC257*'Ores &amp; Ingots'!$C$7+DD257*'Ores &amp; Ingots'!$C$8+DE257*'Ores &amp; Ingots'!$C$9+DF257*'Ores &amp; Ingots'!$C$10+DG257*'Ores &amp; Ingots'!$C$11+DH257*'Ores &amp; Ingots'!$C$12</f>
        <v>3</v>
      </c>
      <c r="DV257" s="275" t="str">
        <f>DI257*'Ores &amp; Ingots'!$B$3+DJ257*'Ores &amp; Ingots'!$B$4+DK257*'Ores &amp; Ingots'!$B$5+DL257*'Ores &amp; Ingots'!$B$6+DM257*'Ores &amp; Ingots'!$B$7+DN257*'Ores &amp; Ingots'!$B$8+DO257*'Ores &amp; Ingots'!$B$9+DP257*'Ores &amp; Ingots'!$B$10+DQ257*'Ores &amp; Ingots'!$B$11+DR257*'Ores &amp; Ingots'!$B$12</f>
        <v>14</v>
      </c>
      <c r="DW257" s="286" t="str">
        <f>CY257*Refining!$G$3+CZ257*Refining!$G$4+DA257*Refining!$G$5+DB257*Refining!$G$6+DC257*Refining!$G$7+DD257*Refining!$G$8+DE257*Refining!$G$9+DF257*Refining!$G$10+DG257*Refining!$G$11+DH257*Refining!$G$12</f>
        <v>1</v>
      </c>
      <c r="DX257" s="286" t="str">
        <f t="shared" si="17"/>
        <v>224</v>
      </c>
      <c r="DY257" s="287" t="str">
        <f t="shared" si="18"/>
        <v>0.0002</v>
      </c>
      <c r="DZ257" s="285" t="str">
        <f t="shared" si="19"/>
        <v>10</v>
      </c>
      <c r="EA257" s="288" t="str">
        <f t="shared" ref="EA257:EB257" si="1037">DZ257/60</f>
        <v>0.2</v>
      </c>
      <c r="EB257" s="288" t="str">
        <f t="shared" si="1037"/>
        <v>0.0</v>
      </c>
      <c r="EC257" s="545" t="str">
        <f t="shared" si="21"/>
        <v>0.00</v>
      </c>
      <c r="ED257" s="285" t="str">
        <f t="shared" si="22"/>
        <v>380</v>
      </c>
      <c r="EE257" s="288" t="str">
        <f t="shared" ref="EE257:EF257" si="1038">ED257/1000</f>
        <v>0.4</v>
      </c>
      <c r="EF257" s="289" t="str">
        <f t="shared" si="1038"/>
        <v>0.00</v>
      </c>
      <c r="EG257" s="546" t="str">
        <f t="shared" si="24"/>
        <v>0.0004</v>
      </c>
      <c r="EH257" s="225" t="s">
        <v>12</v>
      </c>
    </row>
    <row r="258" hidden="1">
      <c r="A258" s="343" t="s">
        <v>1095</v>
      </c>
      <c r="B258" s="192" t="s">
        <v>1067</v>
      </c>
      <c r="C258" s="193" t="s">
        <v>885</v>
      </c>
      <c r="D258" s="193">
        <v>1.0</v>
      </c>
      <c r="E258" s="193">
        <v>1.0</v>
      </c>
      <c r="F258" s="193">
        <v>1.0</v>
      </c>
      <c r="G258" s="324" t="str">
        <f t="shared" si="5"/>
        <v>0.1</v>
      </c>
      <c r="H258" s="325">
        <v>8.0</v>
      </c>
      <c r="I258" s="325">
        <v>24.0</v>
      </c>
      <c r="J258" s="325" t="str">
        <f>H258/Main!$D$9</f>
        <v>8</v>
      </c>
      <c r="K258" s="325" t="str">
        <f>I258/Main!$D$10</f>
        <v>24</v>
      </c>
      <c r="L258" s="325" t="str">
        <f t="shared" si="6"/>
        <v>3</v>
      </c>
      <c r="M258" s="325">
        <v>0.16</v>
      </c>
      <c r="N258" s="327"/>
      <c r="O258" s="327"/>
      <c r="P258" s="327"/>
      <c r="Q258" s="326"/>
      <c r="R258" s="327"/>
      <c r="S258" s="328"/>
      <c r="T258" s="328"/>
      <c r="U258" s="327"/>
      <c r="V258" s="327"/>
      <c r="W258" s="328"/>
      <c r="X258" s="328"/>
      <c r="Y258" s="327"/>
      <c r="Z258" s="327"/>
      <c r="AA258" s="327"/>
      <c r="AB258" s="327"/>
      <c r="AC258" s="339"/>
      <c r="AD258" s="306">
        <v>5.0</v>
      </c>
      <c r="AE258" s="208">
        <v>0.0</v>
      </c>
      <c r="AF258" s="208">
        <v>0.0</v>
      </c>
      <c r="AG258" s="208">
        <v>0.0</v>
      </c>
      <c r="AH258" s="208">
        <v>0.0</v>
      </c>
      <c r="AI258" s="208">
        <v>0.0</v>
      </c>
      <c r="AJ258" s="208">
        <v>0.0</v>
      </c>
      <c r="AK258" s="208">
        <v>0.0</v>
      </c>
      <c r="AL258" s="208">
        <v>0.0</v>
      </c>
      <c r="AM258" s="208">
        <v>0.0</v>
      </c>
      <c r="AN258" s="208">
        <v>0.0</v>
      </c>
      <c r="AO258" s="208">
        <v>2.0</v>
      </c>
      <c r="AP258" s="208">
        <v>0.0</v>
      </c>
      <c r="AQ258" s="208">
        <v>0.0</v>
      </c>
      <c r="AR258" s="208">
        <v>0.0</v>
      </c>
      <c r="AS258" s="208">
        <v>0.0</v>
      </c>
      <c r="AT258" s="208">
        <v>0.0</v>
      </c>
      <c r="AU258" s="208">
        <v>0.0</v>
      </c>
      <c r="AV258" s="208">
        <v>0.0</v>
      </c>
      <c r="AW258" s="208">
        <v>0.0</v>
      </c>
      <c r="AX258" s="208">
        <v>0.0</v>
      </c>
      <c r="AY258" s="552" t="str">
        <f t="shared" ref="AY258:BS258" si="1039">IF(AD258 = 0, "", AD258)</f>
        <v>5</v>
      </c>
      <c r="AZ258" s="193" t="str">
        <f t="shared" si="1039"/>
        <v/>
      </c>
      <c r="BA258" s="193" t="str">
        <f t="shared" si="1039"/>
        <v/>
      </c>
      <c r="BB258" s="193" t="str">
        <f t="shared" si="1039"/>
        <v/>
      </c>
      <c r="BC258" s="193" t="str">
        <f t="shared" si="1039"/>
        <v/>
      </c>
      <c r="BD258" s="193" t="str">
        <f t="shared" si="1039"/>
        <v/>
      </c>
      <c r="BE258" s="193" t="str">
        <f t="shared" si="1039"/>
        <v/>
      </c>
      <c r="BF258" s="193" t="str">
        <f t="shared" si="1039"/>
        <v/>
      </c>
      <c r="BG258" s="193" t="str">
        <f t="shared" si="1039"/>
        <v/>
      </c>
      <c r="BH258" s="193" t="str">
        <f t="shared" si="1039"/>
        <v/>
      </c>
      <c r="BI258" s="193" t="str">
        <f t="shared" si="1039"/>
        <v/>
      </c>
      <c r="BJ258" s="208" t="str">
        <f t="shared" si="1039"/>
        <v>2</v>
      </c>
      <c r="BK258" s="193" t="str">
        <f t="shared" si="1039"/>
        <v/>
      </c>
      <c r="BL258" s="193" t="str">
        <f t="shared" si="1039"/>
        <v/>
      </c>
      <c r="BM258" s="193" t="str">
        <f t="shared" si="1039"/>
        <v/>
      </c>
      <c r="BN258" s="193" t="str">
        <f t="shared" si="1039"/>
        <v/>
      </c>
      <c r="BO258" s="193" t="str">
        <f t="shared" si="1039"/>
        <v/>
      </c>
      <c r="BP258" s="193" t="str">
        <f t="shared" si="1039"/>
        <v/>
      </c>
      <c r="BQ258" s="193" t="str">
        <f t="shared" si="1039"/>
        <v/>
      </c>
      <c r="BR258" s="193" t="str">
        <f t="shared" si="1039"/>
        <v/>
      </c>
      <c r="BS258" s="206" t="str">
        <f t="shared" si="1039"/>
        <v/>
      </c>
      <c r="BT258" s="207" t="str">
        <f>$AY258*Assembly!Y$4+$AZ258*Assembly!Y$5+$BA258*Assembly!Y$6+$BB258*Assembly!Y$7+$BC258*Assembly!Y$8+$BD258*Assembly!Y$9+$BE258*Assembly!Y$10+$BF258*Assembly!Y$11+$BG258*Assembly!Y$12+$BH258*Assembly!Y$13+$BI258*Assembly!Y$14+$BJ258*Assembly!Y$15+$BK258*Assembly!Y$16+$BL258*Assembly!Y$17+$BM258*Assembly!Y$18+$BN258*Assembly!Y$19+$BO258*Assembly!Y$20+$BP258*Assembly!Y$21+$BQ258*Assembly!Y$22+$BR258*Assembly!Y$23+$BS258*Assembly!Y$24</f>
        <v>112</v>
      </c>
      <c r="BU258" s="208" t="str">
        <f t="shared" si="8"/>
        <v>896</v>
      </c>
      <c r="BV258" s="208" t="str">
        <f>$AY258*Assembly!AC$4+$AZ258*Assembly!AC$5+$BA258*Assembly!AC$6+$BB258*Assembly!AC$7+$BC258*Assembly!AC$8+$BD258*Assembly!AC$9+$BE258*Assembly!AC$10+$BF258*Assembly!AC$11+$BG258*Assembly!AC$12+$BH258*Assembly!AC$13+$BI258*Assembly!AC$14+$BJ258*Assembly!AC$15+$BK258*Assembly!AC$16+$BL258*Assembly!AC$17+$BM258*Assembly!AC$18+$BN258*Assembly!AC$19+$BO258*Assembly!AC$20+$BP258*Assembly!AC$21+$BQ258*Assembly!AC$22+$BR258*Assembly!AC$23+$BS258*Assembly!AC$24</f>
        <v>560</v>
      </c>
      <c r="BW258" s="209" t="str">
        <f t="shared" si="9"/>
        <v>5.00</v>
      </c>
      <c r="BX258" s="210" t="str">
        <f t="shared" si="10"/>
        <v>4480</v>
      </c>
      <c r="BY258" s="211" t="str">
        <f t="shared" si="11"/>
        <v>0.6</v>
      </c>
      <c r="BZ258" s="208"/>
      <c r="CA258" s="208" t="str">
        <f>$AY258*Assembly!X$4+$AZ258*Assembly!X$5+$BA258*Assembly!X$6+$BB258*Assembly!X$7+$BC258*Assembly!X$8+$BD258*Assembly!X$9+$BE258*Assembly!X$10+$BF258*Assembly!X$11+$BG258*Assembly!X$12+$BH258*Assembly!X$13+$BI258*Assembly!X$14+$BJ258*Assembly!X$15+$BK258*Assembly!X$16+$BL258*Assembly!X$17+$BM258*Assembly!X$18+$BN258*Assembly!X$19+$BO258*Assembly!X$20+$BP258*Assembly!X$21+$BQ258*Assembly!X$22+$BR258*Assembly!X$23+$BS258*Assembly!X$24</f>
        <v>9</v>
      </c>
      <c r="CB258" s="208" t="str">
        <f t="shared" si="12"/>
        <v>1,400</v>
      </c>
      <c r="CC258" s="212" t="str">
        <f t="shared" si="13"/>
        <v>0.0014</v>
      </c>
      <c r="CD258" s="213" t="str">
        <f>$AY258*Assembly!AB$4+$AZ258*Assembly!AB$5+$BA258*Assembly!AB$6+$BB258*Assembly!AB$7+$BC258*Assembly!AB$8+$BD258*Assembly!AB$9+$BE258*Assembly!AB$10+$BF258*Assembly!AB$11+$BG258*Assembly!AB$12+$BH258*Assembly!AB$13+$BI258*Assembly!AB$14+$BJ258*Assembly!AB$15+$BK258*Assembly!AB$16+$BL258*Assembly!AB$17+$BM258*Assembly!AB$18+$BN258*Assembly!AB$19+$BO258*Assembly!AB$20+$BP258*Assembly!AB$21+$BQ258*Assembly!AB$22+$BR258*Assembly!AB$23+$BS258*Assembly!AB$24</f>
        <v>45</v>
      </c>
      <c r="CE258" s="326" t="str">
        <f>$AY258*Assembly!M$4+$AZ258*Assembly!M$5+$BA258*Assembly!M$6+$BB258*Assembly!M$7+$BC258*Assembly!M$8+$BD258*Assembly!M$9+$BE258*Assembly!M$10+$BF258*Assembly!M$11+$BG258*Assembly!M$12+$BH258*Assembly!M$13+$BI258*Assembly!M$14+$BJ258*Assembly!M$15+$BK258*Assembly!M$16+$BL258*Assembly!M$17+$BM258*Assembly!M$18+$BN258*Assembly!M$19+$BO258*Assembly!M$20+$BP258*Assembly!M$21+$BQ258*Assembly!M$22+$BR258*Assembly!M$23+$BS258*Assembly!M$24</f>
        <v>129</v>
      </c>
      <c r="CF258" s="326" t="str">
        <f>$AY258*Assembly!N$4+$AZ258*Assembly!N$5+$BA258*Assembly!N$6+$BB258*Assembly!N$7+$BC258*Assembly!N$8+$BD258*Assembly!N$9+$BE258*Assembly!N$10+$BF258*Assembly!N$11+$BG258*Assembly!N$12+$BH258*Assembly!N$13+$BI258*Assembly!N$14+$BJ258*Assembly!N$15+$BK258*Assembly!N$16+$BL258*Assembly!N$17+$BM258*Assembly!N$18+$BN258*Assembly!N$19+$BO258*Assembly!N$20+$BP258*Assembly!N$21+$BQ258*Assembly!N$22+$BR258*Assembly!N$23+$BS258*Assembly!N$24</f>
        <v>10</v>
      </c>
      <c r="CG258" s="326" t="str">
        <f>$AY258*Assembly!O$4+$AZ258*Assembly!O$5+$BA258*Assembly!O$6+$BB258*Assembly!O$7+$BC258*Assembly!O$8+$BD258*Assembly!O$9+$BE258*Assembly!O$10+$BF258*Assembly!O$11+$BG258*Assembly!O$12+$BH258*Assembly!O$13+$BI258*Assembly!O$14+$BJ258*Assembly!O$15+$BK258*Assembly!O$16+$BL258*Assembly!O$17+$BM258*Assembly!O$18+$BN258*Assembly!O$19+$BO258*Assembly!O$20+$BP258*Assembly!O$21+$BQ258*Assembly!O$22+$BR258*Assembly!O$23+$BS258*Assembly!O$24</f>
        <v>6</v>
      </c>
      <c r="CH258" s="325" t="str">
        <f>$AY258*Assembly!P$4+$AZ258*Assembly!P$5+$BA258*Assembly!P$6+$BB258*Assembly!P$7+$BC258*Assembly!P$8+$BD258*Assembly!P$9+$BE258*Assembly!P$10+$BF258*Assembly!P$11+$BG258*Assembly!P$12+$BH258*Assembly!P$13+$BI258*Assembly!P$14+$BJ258*Assembly!P$15+$BK258*Assembly!P$16+$BL258*Assembly!P$17+$BM258*Assembly!P$18+$BN258*Assembly!P$19+$BO258*Assembly!P$20+$BP258*Assembly!P$21+$BQ258*Assembly!P$22+$BR258*Assembly!P$23+$BS258*Assembly!P$24</f>
        <v>0</v>
      </c>
      <c r="CI258" s="325" t="str">
        <f>$AY258*Assembly!Q$4+$AZ258*Assembly!Q$5+$BA258*Assembly!Q$6+$BB258*Assembly!Q$7+$BC258*Assembly!Q$8+$BD258*Assembly!Q$9+$BE258*Assembly!Q$10+$BF258*Assembly!Q$11+$BG258*Assembly!Q$12+$BH258*Assembly!Q$13+$BI258*Assembly!Q$14+$BJ258*Assembly!Q$15+$BK258*Assembly!Q$16+$BL258*Assembly!Q$17+$BM258*Assembly!Q$18+$BN258*Assembly!Q$19+$BO258*Assembly!Q$20+$BP258*Assembly!Q$21+$BQ258*Assembly!Q$22+$BR258*Assembly!Q$23+$BS258*Assembly!Q$24</f>
        <v>0</v>
      </c>
      <c r="CJ258" s="326" t="str">
        <f>$AY258*Assembly!R$4+$AZ258*Assembly!R$5+$BA258*Assembly!R$6+$BB258*Assembly!R$7+$BC258*Assembly!R$8+$BD258*Assembly!R$9+$BE258*Assembly!R$10+$BF258*Assembly!R$11+$BG258*Assembly!R$12+$BH258*Assembly!R$13+$BI258*Assembly!R$14+$BJ258*Assembly!R$15+$BK258*Assembly!R$16+$BL258*Assembly!R$17+$BM258*Assembly!R$18+$BN258*Assembly!R$19+$BO258*Assembly!R$20+$BP258*Assembly!R$21+$BQ258*Assembly!R$22+$BR258*Assembly!R$23+$BS258*Assembly!R$24</f>
        <v>0</v>
      </c>
      <c r="CK258" s="325" t="str">
        <f>$AY258*Assembly!S$4+$AZ258*Assembly!S$5+$BA258*Assembly!S$6+$BB258*Assembly!S$7+$BC258*Assembly!S$8+$BD258*Assembly!S$9+$BE258*Assembly!S$10+$BF258*Assembly!S$11+$BG258*Assembly!S$12+$BH258*Assembly!S$13+$BI258*Assembly!S$14+$BJ258*Assembly!S$15+$BK258*Assembly!S$16+$BL258*Assembly!S$17+$BM258*Assembly!S$18+$BN258*Assembly!S$19+$BO258*Assembly!S$20+$BP258*Assembly!S$21+$BQ258*Assembly!S$22+$BR258*Assembly!S$23+$BS258*Assembly!S$24</f>
        <v>0</v>
      </c>
      <c r="CL258" s="325" t="str">
        <f>$AY258*Assembly!T$4+$AZ258*Assembly!T$5+$BA258*Assembly!T$6+$BB258*Assembly!T$7+$BC258*Assembly!T$8+$BD258*Assembly!T$9+$BE258*Assembly!T$10+$BF258*Assembly!T$11+$BG258*Assembly!T$12+$BH258*Assembly!T$13+$BI258*Assembly!T$14+$BJ258*Assembly!T$15+$BK258*Assembly!T$16+$BL258*Assembly!T$17+$BM258*Assembly!T$18+$BN258*Assembly!T$19+$BO258*Assembly!T$20+$BP258*Assembly!T$21+$BQ258*Assembly!T$22+$BR258*Assembly!T$23+$BS258*Assembly!T$24</f>
        <v>0</v>
      </c>
      <c r="CM258" s="325" t="str">
        <f>$AY258*Assembly!U$4+$AZ258*Assembly!U$5+$BA258*Assembly!U$6+$BB258*Assembly!U$7+$BC258*Assembly!U$8+$BD258*Assembly!U$9+$BE258*Assembly!U$10+$BF258*Assembly!U$11+$BG258*Assembly!U$12+$BH258*Assembly!U$13+$BI258*Assembly!U$14+$BJ258*Assembly!U$15+$BK258*Assembly!U$16+$BL258*Assembly!U$17+$BM258*Assembly!U$18+$BN258*Assembly!U$19+$BO258*Assembly!U$20+$BP258*Assembly!U$21+$BQ258*Assembly!U$22+$BR258*Assembly!U$23+$BS258*Assembly!U$24</f>
        <v>0</v>
      </c>
      <c r="CN258" s="326" t="str">
        <f>$AY258*Assembly!V$4+$AZ258*Assembly!V$5+$BA258*Assembly!V$6+$BB258*Assembly!V$7+$BC258*Assembly!V$8+$BD258*Assembly!V$9+$BE258*Assembly!V$10+$BF258*Assembly!V$11+$BG258*Assembly!V$12+$BH258*Assembly!V$13+$BI258*Assembly!V$14+$BJ258*Assembly!V$15+$BK258*Assembly!V$16+$BL258*Assembly!V$17+$BM258*Assembly!V$18+$BN258*Assembly!V$19+$BO258*Assembly!V$20+$BP258*Assembly!V$21+$BQ258*Assembly!V$22+$BR258*Assembly!V$23+$BS258*Assembly!V$24</f>
        <v>0</v>
      </c>
      <c r="CO258" s="326" t="str">
        <f>CE258*Refining!$F$3</f>
        <v>230</v>
      </c>
      <c r="CP258" s="326" t="str">
        <f>CF258*Refining!$F$4</f>
        <v>31</v>
      </c>
      <c r="CQ258" s="326" t="str">
        <f>CG258*Refining!$F$5</f>
        <v>25</v>
      </c>
      <c r="CR258" s="326" t="str">
        <f>CH258*Refining!$F$6</f>
        <v>0</v>
      </c>
      <c r="CS258" s="326" t="str">
        <f>CI258*Refining!$F$7</f>
        <v>0</v>
      </c>
      <c r="CT258" s="326" t="str">
        <f>CJ258*Refining!$F$8</f>
        <v>0</v>
      </c>
      <c r="CU258" s="326" t="str">
        <f>CK258*Refining!$F$9</f>
        <v>0</v>
      </c>
      <c r="CV258" s="326" t="str">
        <f>CL258*Refining!$F$10</f>
        <v>0</v>
      </c>
      <c r="CW258" s="326" t="str">
        <f>CM258*Refining!$F$11</f>
        <v>0</v>
      </c>
      <c r="CX258" s="326" t="str">
        <f>CN258*Refining!$F$12</f>
        <v>0</v>
      </c>
      <c r="CY258" s="218" t="str">
        <f t="shared" ref="CY258:DR258" si="1040">IF(CE258 = 0, "", CE258)</f>
        <v>129</v>
      </c>
      <c r="CZ258" s="219" t="str">
        <f t="shared" si="1040"/>
        <v>10</v>
      </c>
      <c r="DA258" s="219" t="str">
        <f t="shared" si="1040"/>
        <v>6</v>
      </c>
      <c r="DB258" s="215" t="str">
        <f t="shared" si="1040"/>
        <v/>
      </c>
      <c r="DC258" s="215" t="str">
        <f t="shared" si="1040"/>
        <v/>
      </c>
      <c r="DD258" s="215" t="str">
        <f t="shared" si="1040"/>
        <v/>
      </c>
      <c r="DE258" s="215" t="str">
        <f t="shared" si="1040"/>
        <v/>
      </c>
      <c r="DF258" s="215" t="str">
        <f t="shared" si="1040"/>
        <v/>
      </c>
      <c r="DG258" s="215" t="str">
        <f t="shared" si="1040"/>
        <v/>
      </c>
      <c r="DH258" s="216" t="str">
        <f t="shared" si="1040"/>
        <v/>
      </c>
      <c r="DI258" s="218" t="str">
        <f t="shared" si="1040"/>
        <v>230</v>
      </c>
      <c r="DJ258" s="219" t="str">
        <f t="shared" si="1040"/>
        <v>31</v>
      </c>
      <c r="DK258" s="219" t="str">
        <f t="shared" si="1040"/>
        <v>25</v>
      </c>
      <c r="DL258" s="215" t="str">
        <f t="shared" si="1040"/>
        <v/>
      </c>
      <c r="DM258" s="215" t="str">
        <f t="shared" si="1040"/>
        <v/>
      </c>
      <c r="DN258" s="215" t="str">
        <f t="shared" si="1040"/>
        <v/>
      </c>
      <c r="DO258" s="215" t="str">
        <f t="shared" si="1040"/>
        <v/>
      </c>
      <c r="DP258" s="215" t="str">
        <f t="shared" si="1040"/>
        <v/>
      </c>
      <c r="DQ258" s="215" t="str">
        <f t="shared" si="1040"/>
        <v/>
      </c>
      <c r="DR258" s="216" t="str">
        <f t="shared" si="1040"/>
        <v/>
      </c>
      <c r="DS258" s="218" t="str">
        <f t="shared" si="15"/>
        <v>145</v>
      </c>
      <c r="DT258" s="219" t="str">
        <f t="shared" si="16"/>
        <v>287</v>
      </c>
      <c r="DU258" s="208" t="str">
        <f>CY258*'Ores &amp; Ingots'!$C$3+CZ258*'Ores &amp; Ingots'!$C$4+DA258*'Ores &amp; Ingots'!$C$5+DB258*'Ores &amp; Ingots'!$C$6+DC258*'Ores &amp; Ingots'!$C$7+DD258*'Ores &amp; Ingots'!$C$8+DE258*'Ores &amp; Ingots'!$C$9+DF258*'Ores &amp; Ingots'!$C$10+DG258*'Ores &amp; Ingots'!$C$11+DH258*'Ores &amp; Ingots'!$C$12</f>
        <v>18</v>
      </c>
      <c r="DV258" s="208" t="str">
        <f>DI258*'Ores &amp; Ingots'!$B$3+DJ258*'Ores &amp; Ingots'!$B$4+DK258*'Ores &amp; Ingots'!$B$5+DL258*'Ores &amp; Ingots'!$B$6+DM258*'Ores &amp; Ingots'!$B$7+DN258*'Ores &amp; Ingots'!$B$8+DO258*'Ores &amp; Ingots'!$B$9+DP258*'Ores &amp; Ingots'!$B$10+DQ258*'Ores &amp; Ingots'!$B$11+DR258*'Ores &amp; Ingots'!$B$12</f>
        <v>106</v>
      </c>
      <c r="DW258" s="219" t="str">
        <f>CY258*Refining!$G$3+CZ258*Refining!$G$4+DA258*Refining!$G$5+DB258*Refining!$G$6+DC258*Refining!$G$7+DD258*Refining!$G$8+DE258*Refining!$G$9+DF258*Refining!$G$10+DG258*Refining!$G$11+DH258*Refining!$G$12</f>
        <v>134</v>
      </c>
      <c r="DX258" s="219" t="str">
        <f t="shared" si="17"/>
        <v>20,823</v>
      </c>
      <c r="DY258" s="220" t="str">
        <f t="shared" si="18"/>
        <v>0.0208</v>
      </c>
      <c r="DZ258" s="218" t="str">
        <f t="shared" si="19"/>
        <v>151</v>
      </c>
      <c r="EA258" s="221" t="str">
        <f t="shared" ref="EA258:EB258" si="1041">DZ258/60</f>
        <v>2.5</v>
      </c>
      <c r="EB258" s="221" t="str">
        <f t="shared" si="1041"/>
        <v>0.0</v>
      </c>
      <c r="EC258" s="541" t="str">
        <f t="shared" si="21"/>
        <v>0.00</v>
      </c>
      <c r="ED258" s="218" t="str">
        <f t="shared" si="22"/>
        <v>22,223</v>
      </c>
      <c r="EE258" s="221" t="str">
        <f t="shared" ref="EE258:EF258" si="1042">ED258/1000</f>
        <v>22.2</v>
      </c>
      <c r="EF258" s="222" t="str">
        <f t="shared" si="1042"/>
        <v>0.02</v>
      </c>
      <c r="EG258" s="542" t="str">
        <f t="shared" si="24"/>
        <v>0.0222</v>
      </c>
      <c r="EH258" s="225" t="s">
        <v>12</v>
      </c>
    </row>
    <row r="259" hidden="1">
      <c r="A259" s="33"/>
      <c r="B259" s="226" t="s">
        <v>1068</v>
      </c>
      <c r="C259" s="227" t="s">
        <v>885</v>
      </c>
      <c r="D259" s="227">
        <v>1.0</v>
      </c>
      <c r="E259" s="227">
        <v>1.0</v>
      </c>
      <c r="F259" s="227">
        <v>1.0</v>
      </c>
      <c r="G259" s="253" t="str">
        <f t="shared" si="5"/>
        <v>0.1</v>
      </c>
      <c r="H259" s="254">
        <v>5.0</v>
      </c>
      <c r="I259" s="254">
        <v>15.0</v>
      </c>
      <c r="J259" s="254" t="str">
        <f>H259/Main!$D$9</f>
        <v>5</v>
      </c>
      <c r="K259" s="254" t="str">
        <f>I259/Main!$D$10</f>
        <v>15</v>
      </c>
      <c r="L259" s="254" t="str">
        <f t="shared" si="6"/>
        <v>3</v>
      </c>
      <c r="M259" s="254">
        <v>0.16</v>
      </c>
      <c r="N259" s="255"/>
      <c r="O259" s="255"/>
      <c r="P259" s="255"/>
      <c r="Q259" s="256"/>
      <c r="R259" s="255"/>
      <c r="S259" s="257"/>
      <c r="T259" s="257"/>
      <c r="U259" s="255"/>
      <c r="V259" s="255"/>
      <c r="W259" s="350"/>
      <c r="X259" s="257"/>
      <c r="Y259" s="255"/>
      <c r="Z259" s="255"/>
      <c r="AA259" s="255"/>
      <c r="AB259" s="255"/>
      <c r="AC259" s="351"/>
      <c r="AD259" s="309">
        <v>3.0</v>
      </c>
      <c r="AE259" s="225">
        <v>0.0</v>
      </c>
      <c r="AF259" s="225">
        <v>0.0</v>
      </c>
      <c r="AG259" s="225">
        <v>0.0</v>
      </c>
      <c r="AH259" s="225">
        <v>0.0</v>
      </c>
      <c r="AI259" s="225">
        <v>0.0</v>
      </c>
      <c r="AJ259" s="225">
        <v>0.0</v>
      </c>
      <c r="AK259" s="225">
        <v>0.0</v>
      </c>
      <c r="AL259" s="225">
        <v>0.0</v>
      </c>
      <c r="AM259" s="225">
        <v>0.0</v>
      </c>
      <c r="AN259" s="225">
        <v>0.0</v>
      </c>
      <c r="AO259" s="225">
        <v>1.0</v>
      </c>
      <c r="AP259" s="225">
        <v>0.0</v>
      </c>
      <c r="AQ259" s="225">
        <v>0.0</v>
      </c>
      <c r="AR259" s="225">
        <v>0.0</v>
      </c>
      <c r="AS259" s="225">
        <v>0.0</v>
      </c>
      <c r="AT259" s="225">
        <v>0.0</v>
      </c>
      <c r="AU259" s="225">
        <v>0.0</v>
      </c>
      <c r="AV259" s="225">
        <v>0.0</v>
      </c>
      <c r="AW259" s="225">
        <v>0.0</v>
      </c>
      <c r="AX259" s="225">
        <v>0.0</v>
      </c>
      <c r="AY259" s="553" t="str">
        <f t="shared" ref="AY259:BS259" si="1043">IF(AD259 = 0, "", AD259)</f>
        <v>3</v>
      </c>
      <c r="AZ259" s="227" t="str">
        <f t="shared" si="1043"/>
        <v/>
      </c>
      <c r="BA259" s="227" t="str">
        <f t="shared" si="1043"/>
        <v/>
      </c>
      <c r="BB259" s="227" t="str">
        <f t="shared" si="1043"/>
        <v/>
      </c>
      <c r="BC259" s="227" t="str">
        <f t="shared" si="1043"/>
        <v/>
      </c>
      <c r="BD259" s="227" t="str">
        <f t="shared" si="1043"/>
        <v/>
      </c>
      <c r="BE259" s="227" t="str">
        <f t="shared" si="1043"/>
        <v/>
      </c>
      <c r="BF259" s="227" t="str">
        <f t="shared" si="1043"/>
        <v/>
      </c>
      <c r="BG259" s="227" t="str">
        <f t="shared" si="1043"/>
        <v/>
      </c>
      <c r="BH259" s="227" t="str">
        <f t="shared" si="1043"/>
        <v/>
      </c>
      <c r="BI259" s="227" t="str">
        <f t="shared" si="1043"/>
        <v/>
      </c>
      <c r="BJ259" s="225" t="str">
        <f t="shared" si="1043"/>
        <v>1</v>
      </c>
      <c r="BK259" s="227" t="str">
        <f t="shared" si="1043"/>
        <v/>
      </c>
      <c r="BL259" s="227" t="str">
        <f t="shared" si="1043"/>
        <v/>
      </c>
      <c r="BM259" s="227" t="str">
        <f t="shared" si="1043"/>
        <v/>
      </c>
      <c r="BN259" s="227" t="str">
        <f t="shared" si="1043"/>
        <v/>
      </c>
      <c r="BO259" s="227" t="str">
        <f t="shared" si="1043"/>
        <v/>
      </c>
      <c r="BP259" s="227" t="str">
        <f t="shared" si="1043"/>
        <v/>
      </c>
      <c r="BQ259" s="227" t="str">
        <f t="shared" si="1043"/>
        <v/>
      </c>
      <c r="BR259" s="227" t="str">
        <f t="shared" si="1043"/>
        <v/>
      </c>
      <c r="BS259" s="238" t="str">
        <f t="shared" si="1043"/>
        <v/>
      </c>
      <c r="BT259" s="239" t="str">
        <f>$AY259*Assembly!Y$4+$AZ259*Assembly!Y$5+$BA259*Assembly!Y$6+$BB259*Assembly!Y$7+$BC259*Assembly!Y$8+$BD259*Assembly!Y$9+$BE259*Assembly!Y$10+$BF259*Assembly!Y$11+$BG259*Assembly!Y$12+$BH259*Assembly!Y$13+$BI259*Assembly!Y$14+$BJ259*Assembly!Y$15+$BK259*Assembly!Y$16+$BL259*Assembly!Y$17+$BM259*Assembly!Y$18+$BN259*Assembly!Y$19+$BO259*Assembly!Y$20+$BP259*Assembly!Y$21+$BQ259*Assembly!Y$22+$BR259*Assembly!Y$23+$BS259*Assembly!Y$24</f>
        <v>66</v>
      </c>
      <c r="BU259" s="225" t="str">
        <f t="shared" si="8"/>
        <v>528</v>
      </c>
      <c r="BV259" s="225" t="str">
        <f>$AY259*Assembly!AC$4+$AZ259*Assembly!AC$5+$BA259*Assembly!AC$6+$BB259*Assembly!AC$7+$BC259*Assembly!AC$8+$BD259*Assembly!AC$9+$BE259*Assembly!AC$10+$BF259*Assembly!AC$11+$BG259*Assembly!AC$12+$BH259*Assembly!AC$13+$BI259*Assembly!AC$14+$BJ259*Assembly!AC$15+$BK259*Assembly!AC$16+$BL259*Assembly!AC$17+$BM259*Assembly!AC$18+$BN259*Assembly!AC$19+$BO259*Assembly!AC$20+$BP259*Assembly!AC$21+$BQ259*Assembly!AC$22+$BR259*Assembly!AC$23+$BS259*Assembly!AC$24</f>
        <v>330</v>
      </c>
      <c r="BW259" s="240" t="str">
        <f t="shared" si="9"/>
        <v>5.00</v>
      </c>
      <c r="BX259" s="241" t="str">
        <f t="shared" si="10"/>
        <v>2640</v>
      </c>
      <c r="BY259" s="242" t="str">
        <f t="shared" si="11"/>
        <v>0.6</v>
      </c>
      <c r="BZ259" s="225"/>
      <c r="CA259" s="225" t="str">
        <f>$AY259*Assembly!X$4+$AZ259*Assembly!X$5+$BA259*Assembly!X$6+$BB259*Assembly!X$7+$BC259*Assembly!X$8+$BD259*Assembly!X$9+$BE259*Assembly!X$10+$BF259*Assembly!X$11+$BG259*Assembly!X$12+$BH259*Assembly!X$13+$BI259*Assembly!X$14+$BJ259*Assembly!X$15+$BK259*Assembly!X$16+$BL259*Assembly!X$17+$BM259*Assembly!X$18+$BN259*Assembly!X$19+$BO259*Assembly!X$20+$BP259*Assembly!X$21+$BQ259*Assembly!X$22+$BR259*Assembly!X$23+$BS259*Assembly!X$24</f>
        <v>5</v>
      </c>
      <c r="CB259" s="225" t="str">
        <f t="shared" si="12"/>
        <v>778</v>
      </c>
      <c r="CC259" s="223" t="str">
        <f t="shared" si="13"/>
        <v>0.0008</v>
      </c>
      <c r="CD259" s="243" t="str">
        <f>$AY259*Assembly!AB$4+$AZ259*Assembly!AB$5+$BA259*Assembly!AB$6+$BB259*Assembly!AB$7+$BC259*Assembly!AB$8+$BD259*Assembly!AB$9+$BE259*Assembly!AB$10+$BF259*Assembly!AB$11+$BG259*Assembly!AB$12+$BH259*Assembly!AB$13+$BI259*Assembly!AB$14+$BJ259*Assembly!AB$15+$BK259*Assembly!AB$16+$BL259*Assembly!AB$17+$BM259*Assembly!AB$18+$BN259*Assembly!AB$19+$BO259*Assembly!AB$20+$BP259*Assembly!AB$21+$BQ259*Assembly!AB$22+$BR259*Assembly!AB$23+$BS259*Assembly!AB$24</f>
        <v>24</v>
      </c>
      <c r="CE259" s="256" t="str">
        <f>$AY259*Assembly!M$4+$AZ259*Assembly!M$5+$BA259*Assembly!M$6+$BB259*Assembly!M$7+$BC259*Assembly!M$8+$BD259*Assembly!M$9+$BE259*Assembly!M$10+$BF259*Assembly!M$11+$BG259*Assembly!M$12+$BH259*Assembly!M$13+$BI259*Assembly!M$14+$BJ259*Assembly!M$15+$BK259*Assembly!M$16+$BL259*Assembly!M$17+$BM259*Assembly!M$18+$BN259*Assembly!M$19+$BO259*Assembly!M$20+$BP259*Assembly!M$21+$BQ259*Assembly!M$22+$BR259*Assembly!M$23+$BS259*Assembly!M$24</f>
        <v>75</v>
      </c>
      <c r="CF259" s="256" t="str">
        <f>$AY259*Assembly!N$4+$AZ259*Assembly!N$5+$BA259*Assembly!N$6+$BB259*Assembly!N$7+$BC259*Assembly!N$8+$BD259*Assembly!N$9+$BE259*Assembly!N$10+$BF259*Assembly!N$11+$BG259*Assembly!N$12+$BH259*Assembly!N$13+$BI259*Assembly!N$14+$BJ259*Assembly!N$15+$BK259*Assembly!N$16+$BL259*Assembly!N$17+$BM259*Assembly!N$18+$BN259*Assembly!N$19+$BO259*Assembly!N$20+$BP259*Assembly!N$21+$BQ259*Assembly!N$22+$BR259*Assembly!N$23+$BS259*Assembly!N$24</f>
        <v>5</v>
      </c>
      <c r="CG259" s="256" t="str">
        <f>$AY259*Assembly!O$4+$AZ259*Assembly!O$5+$BA259*Assembly!O$6+$BB259*Assembly!O$7+$BC259*Assembly!O$8+$BD259*Assembly!O$9+$BE259*Assembly!O$10+$BF259*Assembly!O$11+$BG259*Assembly!O$12+$BH259*Assembly!O$13+$BI259*Assembly!O$14+$BJ259*Assembly!O$15+$BK259*Assembly!O$16+$BL259*Assembly!O$17+$BM259*Assembly!O$18+$BN259*Assembly!O$19+$BO259*Assembly!O$20+$BP259*Assembly!O$21+$BQ259*Assembly!O$22+$BR259*Assembly!O$23+$BS259*Assembly!O$24</f>
        <v>3</v>
      </c>
      <c r="CH259" s="254" t="str">
        <f>$AY259*Assembly!P$4+$AZ259*Assembly!P$5+$BA259*Assembly!P$6+$BB259*Assembly!P$7+$BC259*Assembly!P$8+$BD259*Assembly!P$9+$BE259*Assembly!P$10+$BF259*Assembly!P$11+$BG259*Assembly!P$12+$BH259*Assembly!P$13+$BI259*Assembly!P$14+$BJ259*Assembly!P$15+$BK259*Assembly!P$16+$BL259*Assembly!P$17+$BM259*Assembly!P$18+$BN259*Assembly!P$19+$BO259*Assembly!P$20+$BP259*Assembly!P$21+$BQ259*Assembly!P$22+$BR259*Assembly!P$23+$BS259*Assembly!P$24</f>
        <v>0</v>
      </c>
      <c r="CI259" s="254" t="str">
        <f>$AY259*Assembly!Q$4+$AZ259*Assembly!Q$5+$BA259*Assembly!Q$6+$BB259*Assembly!Q$7+$BC259*Assembly!Q$8+$BD259*Assembly!Q$9+$BE259*Assembly!Q$10+$BF259*Assembly!Q$11+$BG259*Assembly!Q$12+$BH259*Assembly!Q$13+$BI259*Assembly!Q$14+$BJ259*Assembly!Q$15+$BK259*Assembly!Q$16+$BL259*Assembly!Q$17+$BM259*Assembly!Q$18+$BN259*Assembly!Q$19+$BO259*Assembly!Q$20+$BP259*Assembly!Q$21+$BQ259*Assembly!Q$22+$BR259*Assembly!Q$23+$BS259*Assembly!Q$24</f>
        <v>0</v>
      </c>
      <c r="CJ259" s="256" t="str">
        <f>$AY259*Assembly!R$4+$AZ259*Assembly!R$5+$BA259*Assembly!R$6+$BB259*Assembly!R$7+$BC259*Assembly!R$8+$BD259*Assembly!R$9+$BE259*Assembly!R$10+$BF259*Assembly!R$11+$BG259*Assembly!R$12+$BH259*Assembly!R$13+$BI259*Assembly!R$14+$BJ259*Assembly!R$15+$BK259*Assembly!R$16+$BL259*Assembly!R$17+$BM259*Assembly!R$18+$BN259*Assembly!R$19+$BO259*Assembly!R$20+$BP259*Assembly!R$21+$BQ259*Assembly!R$22+$BR259*Assembly!R$23+$BS259*Assembly!R$24</f>
        <v>0</v>
      </c>
      <c r="CK259" s="254" t="str">
        <f>$AY259*Assembly!S$4+$AZ259*Assembly!S$5+$BA259*Assembly!S$6+$BB259*Assembly!S$7+$BC259*Assembly!S$8+$BD259*Assembly!S$9+$BE259*Assembly!S$10+$BF259*Assembly!S$11+$BG259*Assembly!S$12+$BH259*Assembly!S$13+$BI259*Assembly!S$14+$BJ259*Assembly!S$15+$BK259*Assembly!S$16+$BL259*Assembly!S$17+$BM259*Assembly!S$18+$BN259*Assembly!S$19+$BO259*Assembly!S$20+$BP259*Assembly!S$21+$BQ259*Assembly!S$22+$BR259*Assembly!S$23+$BS259*Assembly!S$24</f>
        <v>0</v>
      </c>
      <c r="CL259" s="254" t="str">
        <f>$AY259*Assembly!T$4+$AZ259*Assembly!T$5+$BA259*Assembly!T$6+$BB259*Assembly!T$7+$BC259*Assembly!T$8+$BD259*Assembly!T$9+$BE259*Assembly!T$10+$BF259*Assembly!T$11+$BG259*Assembly!T$12+$BH259*Assembly!T$13+$BI259*Assembly!T$14+$BJ259*Assembly!T$15+$BK259*Assembly!T$16+$BL259*Assembly!T$17+$BM259*Assembly!T$18+$BN259*Assembly!T$19+$BO259*Assembly!T$20+$BP259*Assembly!T$21+$BQ259*Assembly!T$22+$BR259*Assembly!T$23+$BS259*Assembly!T$24</f>
        <v>0</v>
      </c>
      <c r="CM259" s="254" t="str">
        <f>$AY259*Assembly!U$4+$AZ259*Assembly!U$5+$BA259*Assembly!U$6+$BB259*Assembly!U$7+$BC259*Assembly!U$8+$BD259*Assembly!U$9+$BE259*Assembly!U$10+$BF259*Assembly!U$11+$BG259*Assembly!U$12+$BH259*Assembly!U$13+$BI259*Assembly!U$14+$BJ259*Assembly!U$15+$BK259*Assembly!U$16+$BL259*Assembly!U$17+$BM259*Assembly!U$18+$BN259*Assembly!U$19+$BO259*Assembly!U$20+$BP259*Assembly!U$21+$BQ259*Assembly!U$22+$BR259*Assembly!U$23+$BS259*Assembly!U$24</f>
        <v>0</v>
      </c>
      <c r="CN259" s="256" t="str">
        <f>$AY259*Assembly!V$4+$AZ259*Assembly!V$5+$BA259*Assembly!V$6+$BB259*Assembly!V$7+$BC259*Assembly!V$8+$BD259*Assembly!V$9+$BE259*Assembly!V$10+$BF259*Assembly!V$11+$BG259*Assembly!V$12+$BH259*Assembly!V$13+$BI259*Assembly!V$14+$BJ259*Assembly!V$15+$BK259*Assembly!V$16+$BL259*Assembly!V$17+$BM259*Assembly!V$18+$BN259*Assembly!V$19+$BO259*Assembly!V$20+$BP259*Assembly!V$21+$BQ259*Assembly!V$22+$BR259*Assembly!V$23+$BS259*Assembly!V$24</f>
        <v>0</v>
      </c>
      <c r="CO259" s="256" t="str">
        <f>CE259*Refining!$F$3</f>
        <v>134</v>
      </c>
      <c r="CP259" s="256" t="str">
        <f>CF259*Refining!$F$4</f>
        <v>16</v>
      </c>
      <c r="CQ259" s="256" t="str">
        <f>CG259*Refining!$F$5</f>
        <v>13</v>
      </c>
      <c r="CR259" s="256" t="str">
        <f>CH259*Refining!$F$6</f>
        <v>0</v>
      </c>
      <c r="CS259" s="256" t="str">
        <f>CI259*Refining!$F$7</f>
        <v>0</v>
      </c>
      <c r="CT259" s="256" t="str">
        <f>CJ259*Refining!$F$8</f>
        <v>0</v>
      </c>
      <c r="CU259" s="256" t="str">
        <f>CK259*Refining!$F$9</f>
        <v>0</v>
      </c>
      <c r="CV259" s="256" t="str">
        <f>CL259*Refining!$F$10</f>
        <v>0</v>
      </c>
      <c r="CW259" s="256" t="str">
        <f>CM259*Refining!$F$11</f>
        <v>0</v>
      </c>
      <c r="CX259" s="256" t="str">
        <f>CN259*Refining!$F$12</f>
        <v>0</v>
      </c>
      <c r="CY259" s="248" t="str">
        <f t="shared" ref="CY259:DR259" si="1044">IF(CE259 = 0, "", CE259)</f>
        <v>75</v>
      </c>
      <c r="CZ259" s="249" t="str">
        <f t="shared" si="1044"/>
        <v>5</v>
      </c>
      <c r="DA259" s="249" t="str">
        <f t="shared" si="1044"/>
        <v>3</v>
      </c>
      <c r="DB259" s="245" t="str">
        <f t="shared" si="1044"/>
        <v/>
      </c>
      <c r="DC259" s="245" t="str">
        <f t="shared" si="1044"/>
        <v/>
      </c>
      <c r="DD259" s="245" t="str">
        <f t="shared" si="1044"/>
        <v/>
      </c>
      <c r="DE259" s="245" t="str">
        <f t="shared" si="1044"/>
        <v/>
      </c>
      <c r="DF259" s="245" t="str">
        <f t="shared" si="1044"/>
        <v/>
      </c>
      <c r="DG259" s="245" t="str">
        <f t="shared" si="1044"/>
        <v/>
      </c>
      <c r="DH259" s="246" t="str">
        <f t="shared" si="1044"/>
        <v/>
      </c>
      <c r="DI259" s="248" t="str">
        <f t="shared" si="1044"/>
        <v>134</v>
      </c>
      <c r="DJ259" s="249" t="str">
        <f t="shared" si="1044"/>
        <v>16</v>
      </c>
      <c r="DK259" s="249" t="str">
        <f t="shared" si="1044"/>
        <v>13</v>
      </c>
      <c r="DL259" s="245" t="str">
        <f t="shared" si="1044"/>
        <v/>
      </c>
      <c r="DM259" s="245" t="str">
        <f t="shared" si="1044"/>
        <v/>
      </c>
      <c r="DN259" s="245" t="str">
        <f t="shared" si="1044"/>
        <v/>
      </c>
      <c r="DO259" s="245" t="str">
        <f t="shared" si="1044"/>
        <v/>
      </c>
      <c r="DP259" s="245" t="str">
        <f t="shared" si="1044"/>
        <v/>
      </c>
      <c r="DQ259" s="245" t="str">
        <f t="shared" si="1044"/>
        <v/>
      </c>
      <c r="DR259" s="246" t="str">
        <f t="shared" si="1044"/>
        <v/>
      </c>
      <c r="DS259" s="248" t="str">
        <f t="shared" si="15"/>
        <v>83</v>
      </c>
      <c r="DT259" s="249" t="str">
        <f t="shared" si="16"/>
        <v>162</v>
      </c>
      <c r="DU259" s="225" t="str">
        <f>CY259*'Ores &amp; Ingots'!$C$3+CZ259*'Ores &amp; Ingots'!$C$4+DA259*'Ores &amp; Ingots'!$C$5+DB259*'Ores &amp; Ingots'!$C$6+DC259*'Ores &amp; Ingots'!$C$7+DD259*'Ores &amp; Ingots'!$C$8+DE259*'Ores &amp; Ingots'!$C$9+DF259*'Ores &amp; Ingots'!$C$10+DG259*'Ores &amp; Ingots'!$C$11+DH259*'Ores &amp; Ingots'!$C$12</f>
        <v>10</v>
      </c>
      <c r="DV259" s="225" t="str">
        <f>DI259*'Ores &amp; Ingots'!$B$3+DJ259*'Ores &amp; Ingots'!$B$4+DK259*'Ores &amp; Ingots'!$B$5+DL259*'Ores &amp; Ingots'!$B$6+DM259*'Ores &amp; Ingots'!$B$7+DN259*'Ores &amp; Ingots'!$B$8+DO259*'Ores &amp; Ingots'!$B$9+DP259*'Ores &amp; Ingots'!$B$10+DQ259*'Ores &amp; Ingots'!$B$11+DR259*'Ores &amp; Ingots'!$B$12</f>
        <v>60</v>
      </c>
      <c r="DW259" s="249" t="str">
        <f>CY259*Refining!$G$3+CZ259*Refining!$G$4+DA259*Refining!$G$5+DB259*Refining!$G$6+DC259*Refining!$G$7+DD259*Refining!$G$8+DE259*Refining!$G$9+DF259*Refining!$G$10+DG259*Refining!$G$11+DH259*Refining!$G$12</f>
        <v>68</v>
      </c>
      <c r="DX259" s="249" t="str">
        <f t="shared" si="17"/>
        <v>10,524</v>
      </c>
      <c r="DY259" s="250" t="str">
        <f t="shared" si="18"/>
        <v>0.0105</v>
      </c>
      <c r="DZ259" s="248" t="str">
        <f t="shared" si="19"/>
        <v>78</v>
      </c>
      <c r="EA259" s="251" t="str">
        <f t="shared" ref="EA259:EB259" si="1045">DZ259/60</f>
        <v>1.3</v>
      </c>
      <c r="EB259" s="251" t="str">
        <f t="shared" si="1045"/>
        <v>0.0</v>
      </c>
      <c r="EC259" s="543" t="str">
        <f t="shared" si="21"/>
        <v>0.00</v>
      </c>
      <c r="ED259" s="248" t="str">
        <f t="shared" si="22"/>
        <v>11,301</v>
      </c>
      <c r="EE259" s="251" t="str">
        <f t="shared" ref="EE259:EF259" si="1046">ED259/1000</f>
        <v>11.3</v>
      </c>
      <c r="EF259" s="252" t="str">
        <f t="shared" si="1046"/>
        <v>0.01</v>
      </c>
      <c r="EG259" s="544" t="str">
        <f t="shared" si="24"/>
        <v>0.0113</v>
      </c>
      <c r="EH259" s="225" t="s">
        <v>12</v>
      </c>
    </row>
    <row r="260" hidden="1">
      <c r="A260" s="33"/>
      <c r="B260" s="226" t="s">
        <v>1069</v>
      </c>
      <c r="C260" s="227" t="s">
        <v>885</v>
      </c>
      <c r="D260" s="227">
        <v>1.0</v>
      </c>
      <c r="E260" s="227">
        <v>1.0</v>
      </c>
      <c r="F260" s="227">
        <v>1.0</v>
      </c>
      <c r="G260" s="228" t="str">
        <f t="shared" si="5"/>
        <v>0.1</v>
      </c>
      <c r="H260" s="229">
        <v>5.0</v>
      </c>
      <c r="I260" s="229">
        <v>15.0</v>
      </c>
      <c r="J260" s="229" t="str">
        <f>H260/Main!$D$9</f>
        <v>5</v>
      </c>
      <c r="K260" s="229" t="str">
        <f>I260/Main!$D$10</f>
        <v>15</v>
      </c>
      <c r="L260" s="229" t="str">
        <f t="shared" si="6"/>
        <v>3</v>
      </c>
      <c r="M260" s="229">
        <v>0.16</v>
      </c>
      <c r="N260" s="230"/>
      <c r="O260" s="230"/>
      <c r="P260" s="230"/>
      <c r="Q260" s="231"/>
      <c r="R260" s="230"/>
      <c r="S260" s="232"/>
      <c r="T260" s="232"/>
      <c r="U260" s="230"/>
      <c r="V260" s="230"/>
      <c r="W260" s="232"/>
      <c r="X260" s="232"/>
      <c r="Y260" s="230"/>
      <c r="Z260" s="230"/>
      <c r="AA260" s="230"/>
      <c r="AB260" s="230"/>
      <c r="AC260" s="334"/>
      <c r="AD260" s="309">
        <v>4.0</v>
      </c>
      <c r="AE260" s="225">
        <v>0.0</v>
      </c>
      <c r="AF260" s="225">
        <v>0.0</v>
      </c>
      <c r="AG260" s="225">
        <v>0.0</v>
      </c>
      <c r="AH260" s="225">
        <v>0.0</v>
      </c>
      <c r="AI260" s="225">
        <v>0.0</v>
      </c>
      <c r="AJ260" s="225">
        <v>0.0</v>
      </c>
      <c r="AK260" s="225">
        <v>0.0</v>
      </c>
      <c r="AL260" s="225">
        <v>0.0</v>
      </c>
      <c r="AM260" s="225">
        <v>0.0</v>
      </c>
      <c r="AN260" s="225">
        <v>0.0</v>
      </c>
      <c r="AO260" s="225">
        <v>1.0</v>
      </c>
      <c r="AP260" s="225">
        <v>0.0</v>
      </c>
      <c r="AQ260" s="225">
        <v>0.0</v>
      </c>
      <c r="AR260" s="225">
        <v>0.0</v>
      </c>
      <c r="AS260" s="225">
        <v>0.0</v>
      </c>
      <c r="AT260" s="225">
        <v>0.0</v>
      </c>
      <c r="AU260" s="225">
        <v>0.0</v>
      </c>
      <c r="AV260" s="225">
        <v>0.0</v>
      </c>
      <c r="AW260" s="225">
        <v>0.0</v>
      </c>
      <c r="AX260" s="225">
        <v>0.0</v>
      </c>
      <c r="AY260" s="553" t="str">
        <f t="shared" ref="AY260:BS260" si="1047">IF(AD260 = 0, "", AD260)</f>
        <v>4</v>
      </c>
      <c r="AZ260" s="227" t="str">
        <f t="shared" si="1047"/>
        <v/>
      </c>
      <c r="BA260" s="227" t="str">
        <f t="shared" si="1047"/>
        <v/>
      </c>
      <c r="BB260" s="227" t="str">
        <f t="shared" si="1047"/>
        <v/>
      </c>
      <c r="BC260" s="227" t="str">
        <f t="shared" si="1047"/>
        <v/>
      </c>
      <c r="BD260" s="227" t="str">
        <f t="shared" si="1047"/>
        <v/>
      </c>
      <c r="BE260" s="227" t="str">
        <f t="shared" si="1047"/>
        <v/>
      </c>
      <c r="BF260" s="227" t="str">
        <f t="shared" si="1047"/>
        <v/>
      </c>
      <c r="BG260" s="227" t="str">
        <f t="shared" si="1047"/>
        <v/>
      </c>
      <c r="BH260" s="227" t="str">
        <f t="shared" si="1047"/>
        <v/>
      </c>
      <c r="BI260" s="227" t="str">
        <f t="shared" si="1047"/>
        <v/>
      </c>
      <c r="BJ260" s="225" t="str">
        <f t="shared" si="1047"/>
        <v>1</v>
      </c>
      <c r="BK260" s="227" t="str">
        <f t="shared" si="1047"/>
        <v/>
      </c>
      <c r="BL260" s="227" t="str">
        <f t="shared" si="1047"/>
        <v/>
      </c>
      <c r="BM260" s="227" t="str">
        <f t="shared" si="1047"/>
        <v/>
      </c>
      <c r="BN260" s="227" t="str">
        <f t="shared" si="1047"/>
        <v/>
      </c>
      <c r="BO260" s="227" t="str">
        <f t="shared" si="1047"/>
        <v/>
      </c>
      <c r="BP260" s="227" t="str">
        <f t="shared" si="1047"/>
        <v/>
      </c>
      <c r="BQ260" s="227" t="str">
        <f t="shared" si="1047"/>
        <v/>
      </c>
      <c r="BR260" s="227" t="str">
        <f t="shared" si="1047"/>
        <v/>
      </c>
      <c r="BS260" s="238" t="str">
        <f t="shared" si="1047"/>
        <v/>
      </c>
      <c r="BT260" s="239" t="str">
        <f>$AY260*Assembly!Y$4+$AZ260*Assembly!Y$5+$BA260*Assembly!Y$6+$BB260*Assembly!Y$7+$BC260*Assembly!Y$8+$BD260*Assembly!Y$9+$BE260*Assembly!Y$10+$BF260*Assembly!Y$11+$BG260*Assembly!Y$12+$BH260*Assembly!Y$13+$BI260*Assembly!Y$14+$BJ260*Assembly!Y$15+$BK260*Assembly!Y$16+$BL260*Assembly!Y$17+$BM260*Assembly!Y$18+$BN260*Assembly!Y$19+$BO260*Assembly!Y$20+$BP260*Assembly!Y$21+$BQ260*Assembly!Y$22+$BR260*Assembly!Y$23+$BS260*Assembly!Y$24</f>
        <v>86</v>
      </c>
      <c r="BU260" s="225" t="str">
        <f t="shared" si="8"/>
        <v>688</v>
      </c>
      <c r="BV260" s="225" t="str">
        <f>$AY260*Assembly!AC$4+$AZ260*Assembly!AC$5+$BA260*Assembly!AC$6+$BB260*Assembly!AC$7+$BC260*Assembly!AC$8+$BD260*Assembly!AC$9+$BE260*Assembly!AC$10+$BF260*Assembly!AC$11+$BG260*Assembly!AC$12+$BH260*Assembly!AC$13+$BI260*Assembly!AC$14+$BJ260*Assembly!AC$15+$BK260*Assembly!AC$16+$BL260*Assembly!AC$17+$BM260*Assembly!AC$18+$BN260*Assembly!AC$19+$BO260*Assembly!AC$20+$BP260*Assembly!AC$21+$BQ260*Assembly!AC$22+$BR260*Assembly!AC$23+$BS260*Assembly!AC$24</f>
        <v>430</v>
      </c>
      <c r="BW260" s="240" t="str">
        <f t="shared" si="9"/>
        <v>5.00</v>
      </c>
      <c r="BX260" s="241" t="str">
        <f t="shared" si="10"/>
        <v>3440</v>
      </c>
      <c r="BY260" s="242" t="str">
        <f t="shared" si="11"/>
        <v>0.6</v>
      </c>
      <c r="BZ260" s="225"/>
      <c r="CA260" s="225" t="str">
        <f>$AY260*Assembly!X$4+$AZ260*Assembly!X$5+$BA260*Assembly!X$6+$BB260*Assembly!X$7+$BC260*Assembly!X$8+$BD260*Assembly!X$9+$BE260*Assembly!X$10+$BF260*Assembly!X$11+$BG260*Assembly!X$12+$BH260*Assembly!X$13+$BI260*Assembly!X$14+$BJ260*Assembly!X$15+$BK260*Assembly!X$16+$BL260*Assembly!X$17+$BM260*Assembly!X$18+$BN260*Assembly!X$19+$BO260*Assembly!X$20+$BP260*Assembly!X$21+$BQ260*Assembly!X$22+$BR260*Assembly!X$23+$BS260*Assembly!X$24</f>
        <v>6</v>
      </c>
      <c r="CB260" s="225" t="str">
        <f t="shared" si="12"/>
        <v>933</v>
      </c>
      <c r="CC260" s="223" t="str">
        <f t="shared" si="13"/>
        <v>0.0009</v>
      </c>
      <c r="CD260" s="243" t="str">
        <f>$AY260*Assembly!AB$4+$AZ260*Assembly!AB$5+$BA260*Assembly!AB$6+$BB260*Assembly!AB$7+$BC260*Assembly!AB$8+$BD260*Assembly!AB$9+$BE260*Assembly!AB$10+$BF260*Assembly!AB$11+$BG260*Assembly!AB$12+$BH260*Assembly!AB$13+$BI260*Assembly!AB$14+$BJ260*Assembly!AB$15+$BK260*Assembly!AB$16+$BL260*Assembly!AB$17+$BM260*Assembly!AB$18+$BN260*Assembly!AB$19+$BO260*Assembly!AB$20+$BP260*Assembly!AB$21+$BQ260*Assembly!AB$22+$BR260*Assembly!AB$23+$BS260*Assembly!AB$24</f>
        <v>27</v>
      </c>
      <c r="CE260" s="231" t="str">
        <f>$AY260*Assembly!M$4+$AZ260*Assembly!M$5+$BA260*Assembly!M$6+$BB260*Assembly!M$7+$BC260*Assembly!M$8+$BD260*Assembly!M$9+$BE260*Assembly!M$10+$BF260*Assembly!M$11+$BG260*Assembly!M$12+$BH260*Assembly!M$13+$BI260*Assembly!M$14+$BJ260*Assembly!M$15+$BK260*Assembly!M$16+$BL260*Assembly!M$17+$BM260*Assembly!M$18+$BN260*Assembly!M$19+$BO260*Assembly!M$20+$BP260*Assembly!M$21+$BQ260*Assembly!M$22+$BR260*Assembly!M$23+$BS260*Assembly!M$24</f>
        <v>96</v>
      </c>
      <c r="CF260" s="231" t="str">
        <f>$AY260*Assembly!N$4+$AZ260*Assembly!N$5+$BA260*Assembly!N$6+$BB260*Assembly!N$7+$BC260*Assembly!N$8+$BD260*Assembly!N$9+$BE260*Assembly!N$10+$BF260*Assembly!N$11+$BG260*Assembly!N$12+$BH260*Assembly!N$13+$BI260*Assembly!N$14+$BJ260*Assembly!N$15+$BK260*Assembly!N$16+$BL260*Assembly!N$17+$BM260*Assembly!N$18+$BN260*Assembly!N$19+$BO260*Assembly!N$20+$BP260*Assembly!N$21+$BQ260*Assembly!N$22+$BR260*Assembly!N$23+$BS260*Assembly!N$24</f>
        <v>5</v>
      </c>
      <c r="CG260" s="231" t="str">
        <f>$AY260*Assembly!O$4+$AZ260*Assembly!O$5+$BA260*Assembly!O$6+$BB260*Assembly!O$7+$BC260*Assembly!O$8+$BD260*Assembly!O$9+$BE260*Assembly!O$10+$BF260*Assembly!O$11+$BG260*Assembly!O$12+$BH260*Assembly!O$13+$BI260*Assembly!O$14+$BJ260*Assembly!O$15+$BK260*Assembly!O$16+$BL260*Assembly!O$17+$BM260*Assembly!O$18+$BN260*Assembly!O$19+$BO260*Assembly!O$20+$BP260*Assembly!O$21+$BQ260*Assembly!O$22+$BR260*Assembly!O$23+$BS260*Assembly!O$24</f>
        <v>3</v>
      </c>
      <c r="CH260" s="229" t="str">
        <f>$AY260*Assembly!P$4+$AZ260*Assembly!P$5+$BA260*Assembly!P$6+$BB260*Assembly!P$7+$BC260*Assembly!P$8+$BD260*Assembly!P$9+$BE260*Assembly!P$10+$BF260*Assembly!P$11+$BG260*Assembly!P$12+$BH260*Assembly!P$13+$BI260*Assembly!P$14+$BJ260*Assembly!P$15+$BK260*Assembly!P$16+$BL260*Assembly!P$17+$BM260*Assembly!P$18+$BN260*Assembly!P$19+$BO260*Assembly!P$20+$BP260*Assembly!P$21+$BQ260*Assembly!P$22+$BR260*Assembly!P$23+$BS260*Assembly!P$24</f>
        <v>0</v>
      </c>
      <c r="CI260" s="229" t="str">
        <f>$AY260*Assembly!Q$4+$AZ260*Assembly!Q$5+$BA260*Assembly!Q$6+$BB260*Assembly!Q$7+$BC260*Assembly!Q$8+$BD260*Assembly!Q$9+$BE260*Assembly!Q$10+$BF260*Assembly!Q$11+$BG260*Assembly!Q$12+$BH260*Assembly!Q$13+$BI260*Assembly!Q$14+$BJ260*Assembly!Q$15+$BK260*Assembly!Q$16+$BL260*Assembly!Q$17+$BM260*Assembly!Q$18+$BN260*Assembly!Q$19+$BO260*Assembly!Q$20+$BP260*Assembly!Q$21+$BQ260*Assembly!Q$22+$BR260*Assembly!Q$23+$BS260*Assembly!Q$24</f>
        <v>0</v>
      </c>
      <c r="CJ260" s="231" t="str">
        <f>$AY260*Assembly!R$4+$AZ260*Assembly!R$5+$BA260*Assembly!R$6+$BB260*Assembly!R$7+$BC260*Assembly!R$8+$BD260*Assembly!R$9+$BE260*Assembly!R$10+$BF260*Assembly!R$11+$BG260*Assembly!R$12+$BH260*Assembly!R$13+$BI260*Assembly!R$14+$BJ260*Assembly!R$15+$BK260*Assembly!R$16+$BL260*Assembly!R$17+$BM260*Assembly!R$18+$BN260*Assembly!R$19+$BO260*Assembly!R$20+$BP260*Assembly!R$21+$BQ260*Assembly!R$22+$BR260*Assembly!R$23+$BS260*Assembly!R$24</f>
        <v>0</v>
      </c>
      <c r="CK260" s="229" t="str">
        <f>$AY260*Assembly!S$4+$AZ260*Assembly!S$5+$BA260*Assembly!S$6+$BB260*Assembly!S$7+$BC260*Assembly!S$8+$BD260*Assembly!S$9+$BE260*Assembly!S$10+$BF260*Assembly!S$11+$BG260*Assembly!S$12+$BH260*Assembly!S$13+$BI260*Assembly!S$14+$BJ260*Assembly!S$15+$BK260*Assembly!S$16+$BL260*Assembly!S$17+$BM260*Assembly!S$18+$BN260*Assembly!S$19+$BO260*Assembly!S$20+$BP260*Assembly!S$21+$BQ260*Assembly!S$22+$BR260*Assembly!S$23+$BS260*Assembly!S$24</f>
        <v>0</v>
      </c>
      <c r="CL260" s="229" t="str">
        <f>$AY260*Assembly!T$4+$AZ260*Assembly!T$5+$BA260*Assembly!T$6+$BB260*Assembly!T$7+$BC260*Assembly!T$8+$BD260*Assembly!T$9+$BE260*Assembly!T$10+$BF260*Assembly!T$11+$BG260*Assembly!T$12+$BH260*Assembly!T$13+$BI260*Assembly!T$14+$BJ260*Assembly!T$15+$BK260*Assembly!T$16+$BL260*Assembly!T$17+$BM260*Assembly!T$18+$BN260*Assembly!T$19+$BO260*Assembly!T$20+$BP260*Assembly!T$21+$BQ260*Assembly!T$22+$BR260*Assembly!T$23+$BS260*Assembly!T$24</f>
        <v>0</v>
      </c>
      <c r="CM260" s="229" t="str">
        <f>$AY260*Assembly!U$4+$AZ260*Assembly!U$5+$BA260*Assembly!U$6+$BB260*Assembly!U$7+$BC260*Assembly!U$8+$BD260*Assembly!U$9+$BE260*Assembly!U$10+$BF260*Assembly!U$11+$BG260*Assembly!U$12+$BH260*Assembly!U$13+$BI260*Assembly!U$14+$BJ260*Assembly!U$15+$BK260*Assembly!U$16+$BL260*Assembly!U$17+$BM260*Assembly!U$18+$BN260*Assembly!U$19+$BO260*Assembly!U$20+$BP260*Assembly!U$21+$BQ260*Assembly!U$22+$BR260*Assembly!U$23+$BS260*Assembly!U$24</f>
        <v>0</v>
      </c>
      <c r="CN260" s="231" t="str">
        <f>$AY260*Assembly!V$4+$AZ260*Assembly!V$5+$BA260*Assembly!V$6+$BB260*Assembly!V$7+$BC260*Assembly!V$8+$BD260*Assembly!V$9+$BE260*Assembly!V$10+$BF260*Assembly!V$11+$BG260*Assembly!V$12+$BH260*Assembly!V$13+$BI260*Assembly!V$14+$BJ260*Assembly!V$15+$BK260*Assembly!V$16+$BL260*Assembly!V$17+$BM260*Assembly!V$18+$BN260*Assembly!V$19+$BO260*Assembly!V$20+$BP260*Assembly!V$21+$BQ260*Assembly!V$22+$BR260*Assembly!V$23+$BS260*Assembly!V$24</f>
        <v>0</v>
      </c>
      <c r="CO260" s="231" t="str">
        <f>CE260*Refining!$F$3</f>
        <v>171</v>
      </c>
      <c r="CP260" s="231" t="str">
        <f>CF260*Refining!$F$4</f>
        <v>16</v>
      </c>
      <c r="CQ260" s="231" t="str">
        <f>CG260*Refining!$F$5</f>
        <v>13</v>
      </c>
      <c r="CR260" s="231" t="str">
        <f>CH260*Refining!$F$6</f>
        <v>0</v>
      </c>
      <c r="CS260" s="231" t="str">
        <f>CI260*Refining!$F$7</f>
        <v>0</v>
      </c>
      <c r="CT260" s="231" t="str">
        <f>CJ260*Refining!$F$8</f>
        <v>0</v>
      </c>
      <c r="CU260" s="231" t="str">
        <f>CK260*Refining!$F$9</f>
        <v>0</v>
      </c>
      <c r="CV260" s="231" t="str">
        <f>CL260*Refining!$F$10</f>
        <v>0</v>
      </c>
      <c r="CW260" s="231" t="str">
        <f>CM260*Refining!$F$11</f>
        <v>0</v>
      </c>
      <c r="CX260" s="231" t="str">
        <f>CN260*Refining!$F$12</f>
        <v>0</v>
      </c>
      <c r="CY260" s="248" t="str">
        <f t="shared" ref="CY260:DR260" si="1048">IF(CE260 = 0, "", CE260)</f>
        <v>96</v>
      </c>
      <c r="CZ260" s="249" t="str">
        <f t="shared" si="1048"/>
        <v>5</v>
      </c>
      <c r="DA260" s="249" t="str">
        <f t="shared" si="1048"/>
        <v>3</v>
      </c>
      <c r="DB260" s="245" t="str">
        <f t="shared" si="1048"/>
        <v/>
      </c>
      <c r="DC260" s="245" t="str">
        <f t="shared" si="1048"/>
        <v/>
      </c>
      <c r="DD260" s="245" t="str">
        <f t="shared" si="1048"/>
        <v/>
      </c>
      <c r="DE260" s="245" t="str">
        <f t="shared" si="1048"/>
        <v/>
      </c>
      <c r="DF260" s="245" t="str">
        <f t="shared" si="1048"/>
        <v/>
      </c>
      <c r="DG260" s="245" t="str">
        <f t="shared" si="1048"/>
        <v/>
      </c>
      <c r="DH260" s="246" t="str">
        <f t="shared" si="1048"/>
        <v/>
      </c>
      <c r="DI260" s="248" t="str">
        <f t="shared" si="1048"/>
        <v>171</v>
      </c>
      <c r="DJ260" s="249" t="str">
        <f t="shared" si="1048"/>
        <v>16</v>
      </c>
      <c r="DK260" s="249" t="str">
        <f t="shared" si="1048"/>
        <v>13</v>
      </c>
      <c r="DL260" s="245" t="str">
        <f t="shared" si="1048"/>
        <v/>
      </c>
      <c r="DM260" s="245" t="str">
        <f t="shared" si="1048"/>
        <v/>
      </c>
      <c r="DN260" s="245" t="str">
        <f t="shared" si="1048"/>
        <v/>
      </c>
      <c r="DO260" s="245" t="str">
        <f t="shared" si="1048"/>
        <v/>
      </c>
      <c r="DP260" s="245" t="str">
        <f t="shared" si="1048"/>
        <v/>
      </c>
      <c r="DQ260" s="245" t="str">
        <f t="shared" si="1048"/>
        <v/>
      </c>
      <c r="DR260" s="246" t="str">
        <f t="shared" si="1048"/>
        <v/>
      </c>
      <c r="DS260" s="248" t="str">
        <f t="shared" si="15"/>
        <v>104</v>
      </c>
      <c r="DT260" s="249" t="str">
        <f t="shared" si="16"/>
        <v>200</v>
      </c>
      <c r="DU260" s="225" t="str">
        <f>CY260*'Ores &amp; Ingots'!$C$3+CZ260*'Ores &amp; Ingots'!$C$4+DA260*'Ores &amp; Ingots'!$C$5+DB260*'Ores &amp; Ingots'!$C$6+DC260*'Ores &amp; Ingots'!$C$7+DD260*'Ores &amp; Ingots'!$C$8+DE260*'Ores &amp; Ingots'!$C$9+DF260*'Ores &amp; Ingots'!$C$10+DG260*'Ores &amp; Ingots'!$C$11+DH260*'Ores &amp; Ingots'!$C$12</f>
        <v>13</v>
      </c>
      <c r="DV260" s="225" t="str">
        <f>DI260*'Ores &amp; Ingots'!$B$3+DJ260*'Ores &amp; Ingots'!$B$4+DK260*'Ores &amp; Ingots'!$B$5+DL260*'Ores &amp; Ingots'!$B$6+DM260*'Ores &amp; Ingots'!$B$7+DN260*'Ores &amp; Ingots'!$B$8+DO260*'Ores &amp; Ingots'!$B$9+DP260*'Ores &amp; Ingots'!$B$10+DQ260*'Ores &amp; Ingots'!$B$11+DR260*'Ores &amp; Ingots'!$B$12</f>
        <v>74</v>
      </c>
      <c r="DW260" s="249" t="str">
        <f>CY260*Refining!$G$3+CZ260*Refining!$G$4+DA260*Refining!$G$5+DB260*Refining!$G$6+DC260*Refining!$G$7+DD260*Refining!$G$8+DE260*Refining!$G$9+DF260*Refining!$G$10+DG260*Refining!$G$11+DH260*Refining!$G$12</f>
        <v>69</v>
      </c>
      <c r="DX260" s="249" t="str">
        <f t="shared" si="17"/>
        <v>10,748</v>
      </c>
      <c r="DY260" s="250" t="str">
        <f t="shared" si="18"/>
        <v>0.0107</v>
      </c>
      <c r="DZ260" s="248" t="str">
        <f t="shared" si="19"/>
        <v>80</v>
      </c>
      <c r="EA260" s="251" t="str">
        <f t="shared" ref="EA260:EB260" si="1049">DZ260/60</f>
        <v>1.3</v>
      </c>
      <c r="EB260" s="251" t="str">
        <f t="shared" si="1049"/>
        <v>0.0</v>
      </c>
      <c r="EC260" s="543" t="str">
        <f t="shared" si="21"/>
        <v>0.00</v>
      </c>
      <c r="ED260" s="248" t="str">
        <f t="shared" si="22"/>
        <v>11,681</v>
      </c>
      <c r="EE260" s="251" t="str">
        <f t="shared" ref="EE260:EF260" si="1050">ED260/1000</f>
        <v>11.7</v>
      </c>
      <c r="EF260" s="252" t="str">
        <f t="shared" si="1050"/>
        <v>0.01</v>
      </c>
      <c r="EG260" s="544" t="str">
        <f t="shared" si="24"/>
        <v>0.0117</v>
      </c>
      <c r="EH260" s="225" t="s">
        <v>12</v>
      </c>
    </row>
    <row r="261" hidden="1">
      <c r="A261" s="33"/>
      <c r="B261" s="226" t="s">
        <v>1070</v>
      </c>
      <c r="C261" s="227" t="s">
        <v>885</v>
      </c>
      <c r="D261" s="227">
        <v>1.0</v>
      </c>
      <c r="E261" s="227">
        <v>1.0</v>
      </c>
      <c r="F261" s="227">
        <v>1.0</v>
      </c>
      <c r="G261" s="253" t="str">
        <f t="shared" si="5"/>
        <v>0.1</v>
      </c>
      <c r="H261" s="254">
        <v>8.0</v>
      </c>
      <c r="I261" s="254">
        <v>24.0</v>
      </c>
      <c r="J261" s="254" t="str">
        <f>H261/Main!$D$9</f>
        <v>8</v>
      </c>
      <c r="K261" s="254" t="str">
        <f>I261/Main!$D$10</f>
        <v>24</v>
      </c>
      <c r="L261" s="254" t="str">
        <f t="shared" si="6"/>
        <v>3</v>
      </c>
      <c r="M261" s="254">
        <v>0.16</v>
      </c>
      <c r="N261" s="255"/>
      <c r="O261" s="255"/>
      <c r="P261" s="255"/>
      <c r="Q261" s="256"/>
      <c r="R261" s="255"/>
      <c r="S261" s="257"/>
      <c r="T261" s="257"/>
      <c r="U261" s="255"/>
      <c r="V261" s="255"/>
      <c r="W261" s="350"/>
      <c r="X261" s="257"/>
      <c r="Y261" s="255"/>
      <c r="Z261" s="255"/>
      <c r="AA261" s="255"/>
      <c r="AB261" s="255"/>
      <c r="AC261" s="351"/>
      <c r="AD261" s="309">
        <v>4.0</v>
      </c>
      <c r="AE261" s="225">
        <v>0.0</v>
      </c>
      <c r="AF261" s="225">
        <v>0.0</v>
      </c>
      <c r="AG261" s="225">
        <v>0.0</v>
      </c>
      <c r="AH261" s="225">
        <v>0.0</v>
      </c>
      <c r="AI261" s="225">
        <v>0.0</v>
      </c>
      <c r="AJ261" s="225">
        <v>0.0</v>
      </c>
      <c r="AK261" s="225">
        <v>0.0</v>
      </c>
      <c r="AL261" s="225">
        <v>0.0</v>
      </c>
      <c r="AM261" s="225">
        <v>0.0</v>
      </c>
      <c r="AN261" s="225">
        <v>0.0</v>
      </c>
      <c r="AO261" s="225">
        <v>1.0</v>
      </c>
      <c r="AP261" s="225">
        <v>0.0</v>
      </c>
      <c r="AQ261" s="225">
        <v>0.0</v>
      </c>
      <c r="AR261" s="225">
        <v>0.0</v>
      </c>
      <c r="AS261" s="225">
        <v>0.0</v>
      </c>
      <c r="AT261" s="225">
        <v>0.0</v>
      </c>
      <c r="AU261" s="225">
        <v>0.0</v>
      </c>
      <c r="AV261" s="225">
        <v>0.0</v>
      </c>
      <c r="AW261" s="225">
        <v>0.0</v>
      </c>
      <c r="AX261" s="225">
        <v>0.0</v>
      </c>
      <c r="AY261" s="553" t="str">
        <f t="shared" ref="AY261:BS261" si="1051">IF(AD261 = 0, "", AD261)</f>
        <v>4</v>
      </c>
      <c r="AZ261" s="227" t="str">
        <f t="shared" si="1051"/>
        <v/>
      </c>
      <c r="BA261" s="227" t="str">
        <f t="shared" si="1051"/>
        <v/>
      </c>
      <c r="BB261" s="227" t="str">
        <f t="shared" si="1051"/>
        <v/>
      </c>
      <c r="BC261" s="227" t="str">
        <f t="shared" si="1051"/>
        <v/>
      </c>
      <c r="BD261" s="227" t="str">
        <f t="shared" si="1051"/>
        <v/>
      </c>
      <c r="BE261" s="227" t="str">
        <f t="shared" si="1051"/>
        <v/>
      </c>
      <c r="BF261" s="227" t="str">
        <f t="shared" si="1051"/>
        <v/>
      </c>
      <c r="BG261" s="227" t="str">
        <f t="shared" si="1051"/>
        <v/>
      </c>
      <c r="BH261" s="227" t="str">
        <f t="shared" si="1051"/>
        <v/>
      </c>
      <c r="BI261" s="227" t="str">
        <f t="shared" si="1051"/>
        <v/>
      </c>
      <c r="BJ261" s="225" t="str">
        <f t="shared" si="1051"/>
        <v>1</v>
      </c>
      <c r="BK261" s="227" t="str">
        <f t="shared" si="1051"/>
        <v/>
      </c>
      <c r="BL261" s="227" t="str">
        <f t="shared" si="1051"/>
        <v/>
      </c>
      <c r="BM261" s="227" t="str">
        <f t="shared" si="1051"/>
        <v/>
      </c>
      <c r="BN261" s="227" t="str">
        <f t="shared" si="1051"/>
        <v/>
      </c>
      <c r="BO261" s="227" t="str">
        <f t="shared" si="1051"/>
        <v/>
      </c>
      <c r="BP261" s="227" t="str">
        <f t="shared" si="1051"/>
        <v/>
      </c>
      <c r="BQ261" s="227" t="str">
        <f t="shared" si="1051"/>
        <v/>
      </c>
      <c r="BR261" s="227" t="str">
        <f t="shared" si="1051"/>
        <v/>
      </c>
      <c r="BS261" s="238" t="str">
        <f t="shared" si="1051"/>
        <v/>
      </c>
      <c r="BT261" s="239" t="str">
        <f>$AY261*Assembly!Y$4+$AZ261*Assembly!Y$5+$BA261*Assembly!Y$6+$BB261*Assembly!Y$7+$BC261*Assembly!Y$8+$BD261*Assembly!Y$9+$BE261*Assembly!Y$10+$BF261*Assembly!Y$11+$BG261*Assembly!Y$12+$BH261*Assembly!Y$13+$BI261*Assembly!Y$14+$BJ261*Assembly!Y$15+$BK261*Assembly!Y$16+$BL261*Assembly!Y$17+$BM261*Assembly!Y$18+$BN261*Assembly!Y$19+$BO261*Assembly!Y$20+$BP261*Assembly!Y$21+$BQ261*Assembly!Y$22+$BR261*Assembly!Y$23+$BS261*Assembly!Y$24</f>
        <v>86</v>
      </c>
      <c r="BU261" s="225" t="str">
        <f t="shared" si="8"/>
        <v>688</v>
      </c>
      <c r="BV261" s="225" t="str">
        <f>$AY261*Assembly!AC$4+$AZ261*Assembly!AC$5+$BA261*Assembly!AC$6+$BB261*Assembly!AC$7+$BC261*Assembly!AC$8+$BD261*Assembly!AC$9+$BE261*Assembly!AC$10+$BF261*Assembly!AC$11+$BG261*Assembly!AC$12+$BH261*Assembly!AC$13+$BI261*Assembly!AC$14+$BJ261*Assembly!AC$15+$BK261*Assembly!AC$16+$BL261*Assembly!AC$17+$BM261*Assembly!AC$18+$BN261*Assembly!AC$19+$BO261*Assembly!AC$20+$BP261*Assembly!AC$21+$BQ261*Assembly!AC$22+$BR261*Assembly!AC$23+$BS261*Assembly!AC$24</f>
        <v>430</v>
      </c>
      <c r="BW261" s="240" t="str">
        <f t="shared" si="9"/>
        <v>5.00</v>
      </c>
      <c r="BX261" s="241" t="str">
        <f t="shared" si="10"/>
        <v>3440</v>
      </c>
      <c r="BY261" s="242" t="str">
        <f t="shared" si="11"/>
        <v>0.6</v>
      </c>
      <c r="BZ261" s="225"/>
      <c r="CA261" s="225" t="str">
        <f>$AY261*Assembly!X$4+$AZ261*Assembly!X$5+$BA261*Assembly!X$6+$BB261*Assembly!X$7+$BC261*Assembly!X$8+$BD261*Assembly!X$9+$BE261*Assembly!X$10+$BF261*Assembly!X$11+$BG261*Assembly!X$12+$BH261*Assembly!X$13+$BI261*Assembly!X$14+$BJ261*Assembly!X$15+$BK261*Assembly!X$16+$BL261*Assembly!X$17+$BM261*Assembly!X$18+$BN261*Assembly!X$19+$BO261*Assembly!X$20+$BP261*Assembly!X$21+$BQ261*Assembly!X$22+$BR261*Assembly!X$23+$BS261*Assembly!X$24</f>
        <v>6</v>
      </c>
      <c r="CB261" s="225" t="str">
        <f t="shared" si="12"/>
        <v>933</v>
      </c>
      <c r="CC261" s="223" t="str">
        <f t="shared" si="13"/>
        <v>0.0009</v>
      </c>
      <c r="CD261" s="243" t="str">
        <f>$AY261*Assembly!AB$4+$AZ261*Assembly!AB$5+$BA261*Assembly!AB$6+$BB261*Assembly!AB$7+$BC261*Assembly!AB$8+$BD261*Assembly!AB$9+$BE261*Assembly!AB$10+$BF261*Assembly!AB$11+$BG261*Assembly!AB$12+$BH261*Assembly!AB$13+$BI261*Assembly!AB$14+$BJ261*Assembly!AB$15+$BK261*Assembly!AB$16+$BL261*Assembly!AB$17+$BM261*Assembly!AB$18+$BN261*Assembly!AB$19+$BO261*Assembly!AB$20+$BP261*Assembly!AB$21+$BQ261*Assembly!AB$22+$BR261*Assembly!AB$23+$BS261*Assembly!AB$24</f>
        <v>27</v>
      </c>
      <c r="CE261" s="256" t="str">
        <f>$AY261*Assembly!M$4+$AZ261*Assembly!M$5+$BA261*Assembly!M$6+$BB261*Assembly!M$7+$BC261*Assembly!M$8+$BD261*Assembly!M$9+$BE261*Assembly!M$10+$BF261*Assembly!M$11+$BG261*Assembly!M$12+$BH261*Assembly!M$13+$BI261*Assembly!M$14+$BJ261*Assembly!M$15+$BK261*Assembly!M$16+$BL261*Assembly!M$17+$BM261*Assembly!M$18+$BN261*Assembly!M$19+$BO261*Assembly!M$20+$BP261*Assembly!M$21+$BQ261*Assembly!M$22+$BR261*Assembly!M$23+$BS261*Assembly!M$24</f>
        <v>96</v>
      </c>
      <c r="CF261" s="256" t="str">
        <f>$AY261*Assembly!N$4+$AZ261*Assembly!N$5+$BA261*Assembly!N$6+$BB261*Assembly!N$7+$BC261*Assembly!N$8+$BD261*Assembly!N$9+$BE261*Assembly!N$10+$BF261*Assembly!N$11+$BG261*Assembly!N$12+$BH261*Assembly!N$13+$BI261*Assembly!N$14+$BJ261*Assembly!N$15+$BK261*Assembly!N$16+$BL261*Assembly!N$17+$BM261*Assembly!N$18+$BN261*Assembly!N$19+$BO261*Assembly!N$20+$BP261*Assembly!N$21+$BQ261*Assembly!N$22+$BR261*Assembly!N$23+$BS261*Assembly!N$24</f>
        <v>5</v>
      </c>
      <c r="CG261" s="256" t="str">
        <f>$AY261*Assembly!O$4+$AZ261*Assembly!O$5+$BA261*Assembly!O$6+$BB261*Assembly!O$7+$BC261*Assembly!O$8+$BD261*Assembly!O$9+$BE261*Assembly!O$10+$BF261*Assembly!O$11+$BG261*Assembly!O$12+$BH261*Assembly!O$13+$BI261*Assembly!O$14+$BJ261*Assembly!O$15+$BK261*Assembly!O$16+$BL261*Assembly!O$17+$BM261*Assembly!O$18+$BN261*Assembly!O$19+$BO261*Assembly!O$20+$BP261*Assembly!O$21+$BQ261*Assembly!O$22+$BR261*Assembly!O$23+$BS261*Assembly!O$24</f>
        <v>3</v>
      </c>
      <c r="CH261" s="254" t="str">
        <f>$AY261*Assembly!P$4+$AZ261*Assembly!P$5+$BA261*Assembly!P$6+$BB261*Assembly!P$7+$BC261*Assembly!P$8+$BD261*Assembly!P$9+$BE261*Assembly!P$10+$BF261*Assembly!P$11+$BG261*Assembly!P$12+$BH261*Assembly!P$13+$BI261*Assembly!P$14+$BJ261*Assembly!P$15+$BK261*Assembly!P$16+$BL261*Assembly!P$17+$BM261*Assembly!P$18+$BN261*Assembly!P$19+$BO261*Assembly!P$20+$BP261*Assembly!P$21+$BQ261*Assembly!P$22+$BR261*Assembly!P$23+$BS261*Assembly!P$24</f>
        <v>0</v>
      </c>
      <c r="CI261" s="254" t="str">
        <f>$AY261*Assembly!Q$4+$AZ261*Assembly!Q$5+$BA261*Assembly!Q$6+$BB261*Assembly!Q$7+$BC261*Assembly!Q$8+$BD261*Assembly!Q$9+$BE261*Assembly!Q$10+$BF261*Assembly!Q$11+$BG261*Assembly!Q$12+$BH261*Assembly!Q$13+$BI261*Assembly!Q$14+$BJ261*Assembly!Q$15+$BK261*Assembly!Q$16+$BL261*Assembly!Q$17+$BM261*Assembly!Q$18+$BN261*Assembly!Q$19+$BO261*Assembly!Q$20+$BP261*Assembly!Q$21+$BQ261*Assembly!Q$22+$BR261*Assembly!Q$23+$BS261*Assembly!Q$24</f>
        <v>0</v>
      </c>
      <c r="CJ261" s="256" t="str">
        <f>$AY261*Assembly!R$4+$AZ261*Assembly!R$5+$BA261*Assembly!R$6+$BB261*Assembly!R$7+$BC261*Assembly!R$8+$BD261*Assembly!R$9+$BE261*Assembly!R$10+$BF261*Assembly!R$11+$BG261*Assembly!R$12+$BH261*Assembly!R$13+$BI261*Assembly!R$14+$BJ261*Assembly!R$15+$BK261*Assembly!R$16+$BL261*Assembly!R$17+$BM261*Assembly!R$18+$BN261*Assembly!R$19+$BO261*Assembly!R$20+$BP261*Assembly!R$21+$BQ261*Assembly!R$22+$BR261*Assembly!R$23+$BS261*Assembly!R$24</f>
        <v>0</v>
      </c>
      <c r="CK261" s="254" t="str">
        <f>$AY261*Assembly!S$4+$AZ261*Assembly!S$5+$BA261*Assembly!S$6+$BB261*Assembly!S$7+$BC261*Assembly!S$8+$BD261*Assembly!S$9+$BE261*Assembly!S$10+$BF261*Assembly!S$11+$BG261*Assembly!S$12+$BH261*Assembly!S$13+$BI261*Assembly!S$14+$BJ261*Assembly!S$15+$BK261*Assembly!S$16+$BL261*Assembly!S$17+$BM261*Assembly!S$18+$BN261*Assembly!S$19+$BO261*Assembly!S$20+$BP261*Assembly!S$21+$BQ261*Assembly!S$22+$BR261*Assembly!S$23+$BS261*Assembly!S$24</f>
        <v>0</v>
      </c>
      <c r="CL261" s="254" t="str">
        <f>$AY261*Assembly!T$4+$AZ261*Assembly!T$5+$BA261*Assembly!T$6+$BB261*Assembly!T$7+$BC261*Assembly!T$8+$BD261*Assembly!T$9+$BE261*Assembly!T$10+$BF261*Assembly!T$11+$BG261*Assembly!T$12+$BH261*Assembly!T$13+$BI261*Assembly!T$14+$BJ261*Assembly!T$15+$BK261*Assembly!T$16+$BL261*Assembly!T$17+$BM261*Assembly!T$18+$BN261*Assembly!T$19+$BO261*Assembly!T$20+$BP261*Assembly!T$21+$BQ261*Assembly!T$22+$BR261*Assembly!T$23+$BS261*Assembly!T$24</f>
        <v>0</v>
      </c>
      <c r="CM261" s="254" t="str">
        <f>$AY261*Assembly!U$4+$AZ261*Assembly!U$5+$BA261*Assembly!U$6+$BB261*Assembly!U$7+$BC261*Assembly!U$8+$BD261*Assembly!U$9+$BE261*Assembly!U$10+$BF261*Assembly!U$11+$BG261*Assembly!U$12+$BH261*Assembly!U$13+$BI261*Assembly!U$14+$BJ261*Assembly!U$15+$BK261*Assembly!U$16+$BL261*Assembly!U$17+$BM261*Assembly!U$18+$BN261*Assembly!U$19+$BO261*Assembly!U$20+$BP261*Assembly!U$21+$BQ261*Assembly!U$22+$BR261*Assembly!U$23+$BS261*Assembly!U$24</f>
        <v>0</v>
      </c>
      <c r="CN261" s="256" t="str">
        <f>$AY261*Assembly!V$4+$AZ261*Assembly!V$5+$BA261*Assembly!V$6+$BB261*Assembly!V$7+$BC261*Assembly!V$8+$BD261*Assembly!V$9+$BE261*Assembly!V$10+$BF261*Assembly!V$11+$BG261*Assembly!V$12+$BH261*Assembly!V$13+$BI261*Assembly!V$14+$BJ261*Assembly!V$15+$BK261*Assembly!V$16+$BL261*Assembly!V$17+$BM261*Assembly!V$18+$BN261*Assembly!V$19+$BO261*Assembly!V$20+$BP261*Assembly!V$21+$BQ261*Assembly!V$22+$BR261*Assembly!V$23+$BS261*Assembly!V$24</f>
        <v>0</v>
      </c>
      <c r="CO261" s="256" t="str">
        <f>CE261*Refining!$F$3</f>
        <v>171</v>
      </c>
      <c r="CP261" s="256" t="str">
        <f>CF261*Refining!$F$4</f>
        <v>16</v>
      </c>
      <c r="CQ261" s="256" t="str">
        <f>CG261*Refining!$F$5</f>
        <v>13</v>
      </c>
      <c r="CR261" s="256" t="str">
        <f>CH261*Refining!$F$6</f>
        <v>0</v>
      </c>
      <c r="CS261" s="256" t="str">
        <f>CI261*Refining!$F$7</f>
        <v>0</v>
      </c>
      <c r="CT261" s="256" t="str">
        <f>CJ261*Refining!$F$8</f>
        <v>0</v>
      </c>
      <c r="CU261" s="256" t="str">
        <f>CK261*Refining!$F$9</f>
        <v>0</v>
      </c>
      <c r="CV261" s="256" t="str">
        <f>CL261*Refining!$F$10</f>
        <v>0</v>
      </c>
      <c r="CW261" s="256" t="str">
        <f>CM261*Refining!$F$11</f>
        <v>0</v>
      </c>
      <c r="CX261" s="256" t="str">
        <f>CN261*Refining!$F$12</f>
        <v>0</v>
      </c>
      <c r="CY261" s="248" t="str">
        <f t="shared" ref="CY261:DR261" si="1052">IF(CE261 = 0, "", CE261)</f>
        <v>96</v>
      </c>
      <c r="CZ261" s="249" t="str">
        <f t="shared" si="1052"/>
        <v>5</v>
      </c>
      <c r="DA261" s="249" t="str">
        <f t="shared" si="1052"/>
        <v>3</v>
      </c>
      <c r="DB261" s="245" t="str">
        <f t="shared" si="1052"/>
        <v/>
      </c>
      <c r="DC261" s="245" t="str">
        <f t="shared" si="1052"/>
        <v/>
      </c>
      <c r="DD261" s="245" t="str">
        <f t="shared" si="1052"/>
        <v/>
      </c>
      <c r="DE261" s="245" t="str">
        <f t="shared" si="1052"/>
        <v/>
      </c>
      <c r="DF261" s="245" t="str">
        <f t="shared" si="1052"/>
        <v/>
      </c>
      <c r="DG261" s="245" t="str">
        <f t="shared" si="1052"/>
        <v/>
      </c>
      <c r="DH261" s="246" t="str">
        <f t="shared" si="1052"/>
        <v/>
      </c>
      <c r="DI261" s="248" t="str">
        <f t="shared" si="1052"/>
        <v>171</v>
      </c>
      <c r="DJ261" s="249" t="str">
        <f t="shared" si="1052"/>
        <v>16</v>
      </c>
      <c r="DK261" s="249" t="str">
        <f t="shared" si="1052"/>
        <v>13</v>
      </c>
      <c r="DL261" s="245" t="str">
        <f t="shared" si="1052"/>
        <v/>
      </c>
      <c r="DM261" s="245" t="str">
        <f t="shared" si="1052"/>
        <v/>
      </c>
      <c r="DN261" s="245" t="str">
        <f t="shared" si="1052"/>
        <v/>
      </c>
      <c r="DO261" s="245" t="str">
        <f t="shared" si="1052"/>
        <v/>
      </c>
      <c r="DP261" s="245" t="str">
        <f t="shared" si="1052"/>
        <v/>
      </c>
      <c r="DQ261" s="245" t="str">
        <f t="shared" si="1052"/>
        <v/>
      </c>
      <c r="DR261" s="246" t="str">
        <f t="shared" si="1052"/>
        <v/>
      </c>
      <c r="DS261" s="248" t="str">
        <f t="shared" si="15"/>
        <v>104</v>
      </c>
      <c r="DT261" s="249" t="str">
        <f t="shared" si="16"/>
        <v>200</v>
      </c>
      <c r="DU261" s="225" t="str">
        <f>CY261*'Ores &amp; Ingots'!$C$3+CZ261*'Ores &amp; Ingots'!$C$4+DA261*'Ores &amp; Ingots'!$C$5+DB261*'Ores &amp; Ingots'!$C$6+DC261*'Ores &amp; Ingots'!$C$7+DD261*'Ores &amp; Ingots'!$C$8+DE261*'Ores &amp; Ingots'!$C$9+DF261*'Ores &amp; Ingots'!$C$10+DG261*'Ores &amp; Ingots'!$C$11+DH261*'Ores &amp; Ingots'!$C$12</f>
        <v>13</v>
      </c>
      <c r="DV261" s="225" t="str">
        <f>DI261*'Ores &amp; Ingots'!$B$3+DJ261*'Ores &amp; Ingots'!$B$4+DK261*'Ores &amp; Ingots'!$B$5+DL261*'Ores &amp; Ingots'!$B$6+DM261*'Ores &amp; Ingots'!$B$7+DN261*'Ores &amp; Ingots'!$B$8+DO261*'Ores &amp; Ingots'!$B$9+DP261*'Ores &amp; Ingots'!$B$10+DQ261*'Ores &amp; Ingots'!$B$11+DR261*'Ores &amp; Ingots'!$B$12</f>
        <v>74</v>
      </c>
      <c r="DW261" s="249" t="str">
        <f>CY261*Refining!$G$3+CZ261*Refining!$G$4+DA261*Refining!$G$5+DB261*Refining!$G$6+DC261*Refining!$G$7+DD261*Refining!$G$8+DE261*Refining!$G$9+DF261*Refining!$G$10+DG261*Refining!$G$11+DH261*Refining!$G$12</f>
        <v>69</v>
      </c>
      <c r="DX261" s="249" t="str">
        <f t="shared" si="17"/>
        <v>10,748</v>
      </c>
      <c r="DY261" s="250" t="str">
        <f t="shared" si="18"/>
        <v>0.0107</v>
      </c>
      <c r="DZ261" s="248" t="str">
        <f t="shared" si="19"/>
        <v>83</v>
      </c>
      <c r="EA261" s="251" t="str">
        <f t="shared" ref="EA261:EB261" si="1053">DZ261/60</f>
        <v>1.4</v>
      </c>
      <c r="EB261" s="251" t="str">
        <f t="shared" si="1053"/>
        <v>0.0</v>
      </c>
      <c r="EC261" s="543" t="str">
        <f t="shared" si="21"/>
        <v>0.00</v>
      </c>
      <c r="ED261" s="248" t="str">
        <f t="shared" si="22"/>
        <v>11,681</v>
      </c>
      <c r="EE261" s="251" t="str">
        <f t="shared" ref="EE261:EF261" si="1054">ED261/1000</f>
        <v>11.7</v>
      </c>
      <c r="EF261" s="252" t="str">
        <f t="shared" si="1054"/>
        <v>0.01</v>
      </c>
      <c r="EG261" s="544" t="str">
        <f t="shared" si="24"/>
        <v>0.0117</v>
      </c>
      <c r="EH261" s="225" t="s">
        <v>12</v>
      </c>
    </row>
    <row r="262" hidden="1">
      <c r="A262" s="33"/>
      <c r="B262" s="226" t="s">
        <v>1071</v>
      </c>
      <c r="C262" s="227" t="s">
        <v>885</v>
      </c>
      <c r="D262" s="227">
        <v>1.0</v>
      </c>
      <c r="E262" s="227">
        <v>1.0</v>
      </c>
      <c r="F262" s="227">
        <v>1.0</v>
      </c>
      <c r="G262" s="228" t="str">
        <f t="shared" si="5"/>
        <v>0.1</v>
      </c>
      <c r="H262" s="229">
        <v>5.0</v>
      </c>
      <c r="I262" s="229">
        <v>15.0</v>
      </c>
      <c r="J262" s="229" t="str">
        <f>H262/Main!$D$9</f>
        <v>5</v>
      </c>
      <c r="K262" s="229" t="str">
        <f>I262/Main!$D$10</f>
        <v>15</v>
      </c>
      <c r="L262" s="229" t="str">
        <f t="shared" si="6"/>
        <v>3</v>
      </c>
      <c r="M262" s="229">
        <v>0.16</v>
      </c>
      <c r="N262" s="230"/>
      <c r="O262" s="230"/>
      <c r="P262" s="230"/>
      <c r="Q262" s="231"/>
      <c r="R262" s="230"/>
      <c r="S262" s="232"/>
      <c r="T262" s="232"/>
      <c r="U262" s="230"/>
      <c r="V262" s="230"/>
      <c r="W262" s="232"/>
      <c r="X262" s="232"/>
      <c r="Y262" s="230"/>
      <c r="Z262" s="230"/>
      <c r="AA262" s="230"/>
      <c r="AB262" s="230"/>
      <c r="AC262" s="334"/>
      <c r="AD262" s="309">
        <v>3.0</v>
      </c>
      <c r="AE262" s="225">
        <v>0.0</v>
      </c>
      <c r="AF262" s="225">
        <v>0.0</v>
      </c>
      <c r="AG262" s="225">
        <v>0.0</v>
      </c>
      <c r="AH262" s="225">
        <v>0.0</v>
      </c>
      <c r="AI262" s="225">
        <v>0.0</v>
      </c>
      <c r="AJ262" s="225">
        <v>0.0</v>
      </c>
      <c r="AK262" s="225">
        <v>0.0</v>
      </c>
      <c r="AL262" s="225">
        <v>0.0</v>
      </c>
      <c r="AM262" s="225">
        <v>0.0</v>
      </c>
      <c r="AN262" s="225">
        <v>0.0</v>
      </c>
      <c r="AO262" s="225">
        <v>1.0</v>
      </c>
      <c r="AP262" s="225">
        <v>0.0</v>
      </c>
      <c r="AQ262" s="225">
        <v>0.0</v>
      </c>
      <c r="AR262" s="225">
        <v>0.0</v>
      </c>
      <c r="AS262" s="225">
        <v>0.0</v>
      </c>
      <c r="AT262" s="225">
        <v>0.0</v>
      </c>
      <c r="AU262" s="225">
        <v>0.0</v>
      </c>
      <c r="AV262" s="225">
        <v>0.0</v>
      </c>
      <c r="AW262" s="225">
        <v>0.0</v>
      </c>
      <c r="AX262" s="225">
        <v>0.0</v>
      </c>
      <c r="AY262" s="553" t="str">
        <f t="shared" ref="AY262:BS262" si="1055">IF(AD262 = 0, "", AD262)</f>
        <v>3</v>
      </c>
      <c r="AZ262" s="227" t="str">
        <f t="shared" si="1055"/>
        <v/>
      </c>
      <c r="BA262" s="227" t="str">
        <f t="shared" si="1055"/>
        <v/>
      </c>
      <c r="BB262" s="227" t="str">
        <f t="shared" si="1055"/>
        <v/>
      </c>
      <c r="BC262" s="227" t="str">
        <f t="shared" si="1055"/>
        <v/>
      </c>
      <c r="BD262" s="227" t="str">
        <f t="shared" si="1055"/>
        <v/>
      </c>
      <c r="BE262" s="227" t="str">
        <f t="shared" si="1055"/>
        <v/>
      </c>
      <c r="BF262" s="227" t="str">
        <f t="shared" si="1055"/>
        <v/>
      </c>
      <c r="BG262" s="227" t="str">
        <f t="shared" si="1055"/>
        <v/>
      </c>
      <c r="BH262" s="227" t="str">
        <f t="shared" si="1055"/>
        <v/>
      </c>
      <c r="BI262" s="227" t="str">
        <f t="shared" si="1055"/>
        <v/>
      </c>
      <c r="BJ262" s="225" t="str">
        <f t="shared" si="1055"/>
        <v>1</v>
      </c>
      <c r="BK262" s="227" t="str">
        <f t="shared" si="1055"/>
        <v/>
      </c>
      <c r="BL262" s="227" t="str">
        <f t="shared" si="1055"/>
        <v/>
      </c>
      <c r="BM262" s="227" t="str">
        <f t="shared" si="1055"/>
        <v/>
      </c>
      <c r="BN262" s="227" t="str">
        <f t="shared" si="1055"/>
        <v/>
      </c>
      <c r="BO262" s="227" t="str">
        <f t="shared" si="1055"/>
        <v/>
      </c>
      <c r="BP262" s="227" t="str">
        <f t="shared" si="1055"/>
        <v/>
      </c>
      <c r="BQ262" s="227" t="str">
        <f t="shared" si="1055"/>
        <v/>
      </c>
      <c r="BR262" s="227" t="str">
        <f t="shared" si="1055"/>
        <v/>
      </c>
      <c r="BS262" s="238" t="str">
        <f t="shared" si="1055"/>
        <v/>
      </c>
      <c r="BT262" s="239" t="str">
        <f>$AY262*Assembly!Y$4+$AZ262*Assembly!Y$5+$BA262*Assembly!Y$6+$BB262*Assembly!Y$7+$BC262*Assembly!Y$8+$BD262*Assembly!Y$9+$BE262*Assembly!Y$10+$BF262*Assembly!Y$11+$BG262*Assembly!Y$12+$BH262*Assembly!Y$13+$BI262*Assembly!Y$14+$BJ262*Assembly!Y$15+$BK262*Assembly!Y$16+$BL262*Assembly!Y$17+$BM262*Assembly!Y$18+$BN262*Assembly!Y$19+$BO262*Assembly!Y$20+$BP262*Assembly!Y$21+$BQ262*Assembly!Y$22+$BR262*Assembly!Y$23+$BS262*Assembly!Y$24</f>
        <v>66</v>
      </c>
      <c r="BU262" s="225" t="str">
        <f t="shared" si="8"/>
        <v>528</v>
      </c>
      <c r="BV262" s="225" t="str">
        <f>$AY262*Assembly!AC$4+$AZ262*Assembly!AC$5+$BA262*Assembly!AC$6+$BB262*Assembly!AC$7+$BC262*Assembly!AC$8+$BD262*Assembly!AC$9+$BE262*Assembly!AC$10+$BF262*Assembly!AC$11+$BG262*Assembly!AC$12+$BH262*Assembly!AC$13+$BI262*Assembly!AC$14+$BJ262*Assembly!AC$15+$BK262*Assembly!AC$16+$BL262*Assembly!AC$17+$BM262*Assembly!AC$18+$BN262*Assembly!AC$19+$BO262*Assembly!AC$20+$BP262*Assembly!AC$21+$BQ262*Assembly!AC$22+$BR262*Assembly!AC$23+$BS262*Assembly!AC$24</f>
        <v>330</v>
      </c>
      <c r="BW262" s="240" t="str">
        <f t="shared" si="9"/>
        <v>5.00</v>
      </c>
      <c r="BX262" s="241" t="str">
        <f t="shared" si="10"/>
        <v>2640</v>
      </c>
      <c r="BY262" s="242" t="str">
        <f t="shared" si="11"/>
        <v>0.6</v>
      </c>
      <c r="BZ262" s="225"/>
      <c r="CA262" s="225" t="str">
        <f>$AY262*Assembly!X$4+$AZ262*Assembly!X$5+$BA262*Assembly!X$6+$BB262*Assembly!X$7+$BC262*Assembly!X$8+$BD262*Assembly!X$9+$BE262*Assembly!X$10+$BF262*Assembly!X$11+$BG262*Assembly!X$12+$BH262*Assembly!X$13+$BI262*Assembly!X$14+$BJ262*Assembly!X$15+$BK262*Assembly!X$16+$BL262*Assembly!X$17+$BM262*Assembly!X$18+$BN262*Assembly!X$19+$BO262*Assembly!X$20+$BP262*Assembly!X$21+$BQ262*Assembly!X$22+$BR262*Assembly!X$23+$BS262*Assembly!X$24</f>
        <v>5</v>
      </c>
      <c r="CB262" s="225" t="str">
        <f t="shared" si="12"/>
        <v>778</v>
      </c>
      <c r="CC262" s="223" t="str">
        <f t="shared" si="13"/>
        <v>0.0008</v>
      </c>
      <c r="CD262" s="243" t="str">
        <f>$AY262*Assembly!AB$4+$AZ262*Assembly!AB$5+$BA262*Assembly!AB$6+$BB262*Assembly!AB$7+$BC262*Assembly!AB$8+$BD262*Assembly!AB$9+$BE262*Assembly!AB$10+$BF262*Assembly!AB$11+$BG262*Assembly!AB$12+$BH262*Assembly!AB$13+$BI262*Assembly!AB$14+$BJ262*Assembly!AB$15+$BK262*Assembly!AB$16+$BL262*Assembly!AB$17+$BM262*Assembly!AB$18+$BN262*Assembly!AB$19+$BO262*Assembly!AB$20+$BP262*Assembly!AB$21+$BQ262*Assembly!AB$22+$BR262*Assembly!AB$23+$BS262*Assembly!AB$24</f>
        <v>24</v>
      </c>
      <c r="CE262" s="231" t="str">
        <f>$AY262*Assembly!M$4+$AZ262*Assembly!M$5+$BA262*Assembly!M$6+$BB262*Assembly!M$7+$BC262*Assembly!M$8+$BD262*Assembly!M$9+$BE262*Assembly!M$10+$BF262*Assembly!M$11+$BG262*Assembly!M$12+$BH262*Assembly!M$13+$BI262*Assembly!M$14+$BJ262*Assembly!M$15+$BK262*Assembly!M$16+$BL262*Assembly!M$17+$BM262*Assembly!M$18+$BN262*Assembly!M$19+$BO262*Assembly!M$20+$BP262*Assembly!M$21+$BQ262*Assembly!M$22+$BR262*Assembly!M$23+$BS262*Assembly!M$24</f>
        <v>75</v>
      </c>
      <c r="CF262" s="231" t="str">
        <f>$AY262*Assembly!N$4+$AZ262*Assembly!N$5+$BA262*Assembly!N$6+$BB262*Assembly!N$7+$BC262*Assembly!N$8+$BD262*Assembly!N$9+$BE262*Assembly!N$10+$BF262*Assembly!N$11+$BG262*Assembly!N$12+$BH262*Assembly!N$13+$BI262*Assembly!N$14+$BJ262*Assembly!N$15+$BK262*Assembly!N$16+$BL262*Assembly!N$17+$BM262*Assembly!N$18+$BN262*Assembly!N$19+$BO262*Assembly!N$20+$BP262*Assembly!N$21+$BQ262*Assembly!N$22+$BR262*Assembly!N$23+$BS262*Assembly!N$24</f>
        <v>5</v>
      </c>
      <c r="CG262" s="231" t="str">
        <f>$AY262*Assembly!O$4+$AZ262*Assembly!O$5+$BA262*Assembly!O$6+$BB262*Assembly!O$7+$BC262*Assembly!O$8+$BD262*Assembly!O$9+$BE262*Assembly!O$10+$BF262*Assembly!O$11+$BG262*Assembly!O$12+$BH262*Assembly!O$13+$BI262*Assembly!O$14+$BJ262*Assembly!O$15+$BK262*Assembly!O$16+$BL262*Assembly!O$17+$BM262*Assembly!O$18+$BN262*Assembly!O$19+$BO262*Assembly!O$20+$BP262*Assembly!O$21+$BQ262*Assembly!O$22+$BR262*Assembly!O$23+$BS262*Assembly!O$24</f>
        <v>3</v>
      </c>
      <c r="CH262" s="229" t="str">
        <f>$AY262*Assembly!P$4+$AZ262*Assembly!P$5+$BA262*Assembly!P$6+$BB262*Assembly!P$7+$BC262*Assembly!P$8+$BD262*Assembly!P$9+$BE262*Assembly!P$10+$BF262*Assembly!P$11+$BG262*Assembly!P$12+$BH262*Assembly!P$13+$BI262*Assembly!P$14+$BJ262*Assembly!P$15+$BK262*Assembly!P$16+$BL262*Assembly!P$17+$BM262*Assembly!P$18+$BN262*Assembly!P$19+$BO262*Assembly!P$20+$BP262*Assembly!P$21+$BQ262*Assembly!P$22+$BR262*Assembly!P$23+$BS262*Assembly!P$24</f>
        <v>0</v>
      </c>
      <c r="CI262" s="229" t="str">
        <f>$AY262*Assembly!Q$4+$AZ262*Assembly!Q$5+$BA262*Assembly!Q$6+$BB262*Assembly!Q$7+$BC262*Assembly!Q$8+$BD262*Assembly!Q$9+$BE262*Assembly!Q$10+$BF262*Assembly!Q$11+$BG262*Assembly!Q$12+$BH262*Assembly!Q$13+$BI262*Assembly!Q$14+$BJ262*Assembly!Q$15+$BK262*Assembly!Q$16+$BL262*Assembly!Q$17+$BM262*Assembly!Q$18+$BN262*Assembly!Q$19+$BO262*Assembly!Q$20+$BP262*Assembly!Q$21+$BQ262*Assembly!Q$22+$BR262*Assembly!Q$23+$BS262*Assembly!Q$24</f>
        <v>0</v>
      </c>
      <c r="CJ262" s="231" t="str">
        <f>$AY262*Assembly!R$4+$AZ262*Assembly!R$5+$BA262*Assembly!R$6+$BB262*Assembly!R$7+$BC262*Assembly!R$8+$BD262*Assembly!R$9+$BE262*Assembly!R$10+$BF262*Assembly!R$11+$BG262*Assembly!R$12+$BH262*Assembly!R$13+$BI262*Assembly!R$14+$BJ262*Assembly!R$15+$BK262*Assembly!R$16+$BL262*Assembly!R$17+$BM262*Assembly!R$18+$BN262*Assembly!R$19+$BO262*Assembly!R$20+$BP262*Assembly!R$21+$BQ262*Assembly!R$22+$BR262*Assembly!R$23+$BS262*Assembly!R$24</f>
        <v>0</v>
      </c>
      <c r="CK262" s="229" t="str">
        <f>$AY262*Assembly!S$4+$AZ262*Assembly!S$5+$BA262*Assembly!S$6+$BB262*Assembly!S$7+$BC262*Assembly!S$8+$BD262*Assembly!S$9+$BE262*Assembly!S$10+$BF262*Assembly!S$11+$BG262*Assembly!S$12+$BH262*Assembly!S$13+$BI262*Assembly!S$14+$BJ262*Assembly!S$15+$BK262*Assembly!S$16+$BL262*Assembly!S$17+$BM262*Assembly!S$18+$BN262*Assembly!S$19+$BO262*Assembly!S$20+$BP262*Assembly!S$21+$BQ262*Assembly!S$22+$BR262*Assembly!S$23+$BS262*Assembly!S$24</f>
        <v>0</v>
      </c>
      <c r="CL262" s="229" t="str">
        <f>$AY262*Assembly!T$4+$AZ262*Assembly!T$5+$BA262*Assembly!T$6+$BB262*Assembly!T$7+$BC262*Assembly!T$8+$BD262*Assembly!T$9+$BE262*Assembly!T$10+$BF262*Assembly!T$11+$BG262*Assembly!T$12+$BH262*Assembly!T$13+$BI262*Assembly!T$14+$BJ262*Assembly!T$15+$BK262*Assembly!T$16+$BL262*Assembly!T$17+$BM262*Assembly!T$18+$BN262*Assembly!T$19+$BO262*Assembly!T$20+$BP262*Assembly!T$21+$BQ262*Assembly!T$22+$BR262*Assembly!T$23+$BS262*Assembly!T$24</f>
        <v>0</v>
      </c>
      <c r="CM262" s="229" t="str">
        <f>$AY262*Assembly!U$4+$AZ262*Assembly!U$5+$BA262*Assembly!U$6+$BB262*Assembly!U$7+$BC262*Assembly!U$8+$BD262*Assembly!U$9+$BE262*Assembly!U$10+$BF262*Assembly!U$11+$BG262*Assembly!U$12+$BH262*Assembly!U$13+$BI262*Assembly!U$14+$BJ262*Assembly!U$15+$BK262*Assembly!U$16+$BL262*Assembly!U$17+$BM262*Assembly!U$18+$BN262*Assembly!U$19+$BO262*Assembly!U$20+$BP262*Assembly!U$21+$BQ262*Assembly!U$22+$BR262*Assembly!U$23+$BS262*Assembly!U$24</f>
        <v>0</v>
      </c>
      <c r="CN262" s="231" t="str">
        <f>$AY262*Assembly!V$4+$AZ262*Assembly!V$5+$BA262*Assembly!V$6+$BB262*Assembly!V$7+$BC262*Assembly!V$8+$BD262*Assembly!V$9+$BE262*Assembly!V$10+$BF262*Assembly!V$11+$BG262*Assembly!V$12+$BH262*Assembly!V$13+$BI262*Assembly!V$14+$BJ262*Assembly!V$15+$BK262*Assembly!V$16+$BL262*Assembly!V$17+$BM262*Assembly!V$18+$BN262*Assembly!V$19+$BO262*Assembly!V$20+$BP262*Assembly!V$21+$BQ262*Assembly!V$22+$BR262*Assembly!V$23+$BS262*Assembly!V$24</f>
        <v>0</v>
      </c>
      <c r="CO262" s="231" t="str">
        <f>CE262*Refining!$F$3</f>
        <v>134</v>
      </c>
      <c r="CP262" s="231" t="str">
        <f>CF262*Refining!$F$4</f>
        <v>16</v>
      </c>
      <c r="CQ262" s="231" t="str">
        <f>CG262*Refining!$F$5</f>
        <v>13</v>
      </c>
      <c r="CR262" s="231" t="str">
        <f>CH262*Refining!$F$6</f>
        <v>0</v>
      </c>
      <c r="CS262" s="231" t="str">
        <f>CI262*Refining!$F$7</f>
        <v>0</v>
      </c>
      <c r="CT262" s="231" t="str">
        <f>CJ262*Refining!$F$8</f>
        <v>0</v>
      </c>
      <c r="CU262" s="231" t="str">
        <f>CK262*Refining!$F$9</f>
        <v>0</v>
      </c>
      <c r="CV262" s="231" t="str">
        <f>CL262*Refining!$F$10</f>
        <v>0</v>
      </c>
      <c r="CW262" s="231" t="str">
        <f>CM262*Refining!$F$11</f>
        <v>0</v>
      </c>
      <c r="CX262" s="231" t="str">
        <f>CN262*Refining!$F$12</f>
        <v>0</v>
      </c>
      <c r="CY262" s="248" t="str">
        <f t="shared" ref="CY262:DR262" si="1056">IF(CE262 = 0, "", CE262)</f>
        <v>75</v>
      </c>
      <c r="CZ262" s="249" t="str">
        <f t="shared" si="1056"/>
        <v>5</v>
      </c>
      <c r="DA262" s="249" t="str">
        <f t="shared" si="1056"/>
        <v>3</v>
      </c>
      <c r="DB262" s="245" t="str">
        <f t="shared" si="1056"/>
        <v/>
      </c>
      <c r="DC262" s="245" t="str">
        <f t="shared" si="1056"/>
        <v/>
      </c>
      <c r="DD262" s="245" t="str">
        <f t="shared" si="1056"/>
        <v/>
      </c>
      <c r="DE262" s="245" t="str">
        <f t="shared" si="1056"/>
        <v/>
      </c>
      <c r="DF262" s="245" t="str">
        <f t="shared" si="1056"/>
        <v/>
      </c>
      <c r="DG262" s="245" t="str">
        <f t="shared" si="1056"/>
        <v/>
      </c>
      <c r="DH262" s="246" t="str">
        <f t="shared" si="1056"/>
        <v/>
      </c>
      <c r="DI262" s="248" t="str">
        <f t="shared" si="1056"/>
        <v>134</v>
      </c>
      <c r="DJ262" s="249" t="str">
        <f t="shared" si="1056"/>
        <v>16</v>
      </c>
      <c r="DK262" s="249" t="str">
        <f t="shared" si="1056"/>
        <v>13</v>
      </c>
      <c r="DL262" s="245" t="str">
        <f t="shared" si="1056"/>
        <v/>
      </c>
      <c r="DM262" s="245" t="str">
        <f t="shared" si="1056"/>
        <v/>
      </c>
      <c r="DN262" s="245" t="str">
        <f t="shared" si="1056"/>
        <v/>
      </c>
      <c r="DO262" s="245" t="str">
        <f t="shared" si="1056"/>
        <v/>
      </c>
      <c r="DP262" s="245" t="str">
        <f t="shared" si="1056"/>
        <v/>
      </c>
      <c r="DQ262" s="245" t="str">
        <f t="shared" si="1056"/>
        <v/>
      </c>
      <c r="DR262" s="246" t="str">
        <f t="shared" si="1056"/>
        <v/>
      </c>
      <c r="DS262" s="248" t="str">
        <f t="shared" si="15"/>
        <v>83</v>
      </c>
      <c r="DT262" s="249" t="str">
        <f t="shared" si="16"/>
        <v>162</v>
      </c>
      <c r="DU262" s="225" t="str">
        <f>CY262*'Ores &amp; Ingots'!$C$3+CZ262*'Ores &amp; Ingots'!$C$4+DA262*'Ores &amp; Ingots'!$C$5+DB262*'Ores &amp; Ingots'!$C$6+DC262*'Ores &amp; Ingots'!$C$7+DD262*'Ores &amp; Ingots'!$C$8+DE262*'Ores &amp; Ingots'!$C$9+DF262*'Ores &amp; Ingots'!$C$10+DG262*'Ores &amp; Ingots'!$C$11+DH262*'Ores &amp; Ingots'!$C$12</f>
        <v>10</v>
      </c>
      <c r="DV262" s="225" t="str">
        <f>DI262*'Ores &amp; Ingots'!$B$3+DJ262*'Ores &amp; Ingots'!$B$4+DK262*'Ores &amp; Ingots'!$B$5+DL262*'Ores &amp; Ingots'!$B$6+DM262*'Ores &amp; Ingots'!$B$7+DN262*'Ores &amp; Ingots'!$B$8+DO262*'Ores &amp; Ingots'!$B$9+DP262*'Ores &amp; Ingots'!$B$10+DQ262*'Ores &amp; Ingots'!$B$11+DR262*'Ores &amp; Ingots'!$B$12</f>
        <v>60</v>
      </c>
      <c r="DW262" s="249" t="str">
        <f>CY262*Refining!$G$3+CZ262*Refining!$G$4+DA262*Refining!$G$5+DB262*Refining!$G$6+DC262*Refining!$G$7+DD262*Refining!$G$8+DE262*Refining!$G$9+DF262*Refining!$G$10+DG262*Refining!$G$11+DH262*Refining!$G$12</f>
        <v>68</v>
      </c>
      <c r="DX262" s="249" t="str">
        <f t="shared" si="17"/>
        <v>10,524</v>
      </c>
      <c r="DY262" s="250" t="str">
        <f t="shared" si="18"/>
        <v>0.0105</v>
      </c>
      <c r="DZ262" s="248" t="str">
        <f t="shared" si="19"/>
        <v>78</v>
      </c>
      <c r="EA262" s="251" t="str">
        <f t="shared" ref="EA262:EB262" si="1057">DZ262/60</f>
        <v>1.3</v>
      </c>
      <c r="EB262" s="251" t="str">
        <f t="shared" si="1057"/>
        <v>0.0</v>
      </c>
      <c r="EC262" s="543" t="str">
        <f t="shared" si="21"/>
        <v>0.00</v>
      </c>
      <c r="ED262" s="248" t="str">
        <f t="shared" si="22"/>
        <v>11,301</v>
      </c>
      <c r="EE262" s="251" t="str">
        <f t="shared" ref="EE262:EF262" si="1058">ED262/1000</f>
        <v>11.3</v>
      </c>
      <c r="EF262" s="252" t="str">
        <f t="shared" si="1058"/>
        <v>0.01</v>
      </c>
      <c r="EG262" s="544" t="str">
        <f t="shared" si="24"/>
        <v>0.0113</v>
      </c>
      <c r="EH262" s="225" t="s">
        <v>12</v>
      </c>
    </row>
    <row r="263" hidden="1">
      <c r="A263" s="33"/>
      <c r="B263" s="336" t="s">
        <v>1072</v>
      </c>
      <c r="C263" s="227" t="s">
        <v>885</v>
      </c>
      <c r="D263" s="227">
        <v>1.0</v>
      </c>
      <c r="E263" s="227">
        <v>1.0</v>
      </c>
      <c r="F263" s="227">
        <v>1.0</v>
      </c>
      <c r="G263" s="253" t="str">
        <f t="shared" si="5"/>
        <v>0.1</v>
      </c>
      <c r="H263" s="254">
        <v>8.0</v>
      </c>
      <c r="I263" s="254">
        <v>20.0</v>
      </c>
      <c r="J263" s="254" t="str">
        <f>H263/Main!$D$9</f>
        <v>8</v>
      </c>
      <c r="K263" s="254" t="str">
        <f>I263/Main!$D$10</f>
        <v>20</v>
      </c>
      <c r="L263" s="254" t="str">
        <f t="shared" si="6"/>
        <v>2.5</v>
      </c>
      <c r="M263" s="254">
        <v>1.0</v>
      </c>
      <c r="N263" s="255"/>
      <c r="O263" s="255"/>
      <c r="P263" s="255"/>
      <c r="Q263" s="256"/>
      <c r="R263" s="255"/>
      <c r="S263" s="257"/>
      <c r="T263" s="257"/>
      <c r="U263" s="255"/>
      <c r="V263" s="255"/>
      <c r="W263" s="350"/>
      <c r="X263" s="257"/>
      <c r="Y263" s="255"/>
      <c r="Z263" s="255"/>
      <c r="AA263" s="255"/>
      <c r="AB263" s="255"/>
      <c r="AC263" s="351"/>
      <c r="AD263" s="309">
        <v>4.0</v>
      </c>
      <c r="AE263" s="225">
        <v>0.0</v>
      </c>
      <c r="AF263" s="225">
        <v>0.0</v>
      </c>
      <c r="AG263" s="225">
        <v>0.0</v>
      </c>
      <c r="AH263" s="225">
        <v>0.0</v>
      </c>
      <c r="AI263" s="225">
        <v>0.0</v>
      </c>
      <c r="AJ263" s="225">
        <v>0.0</v>
      </c>
      <c r="AK263" s="225">
        <v>0.0</v>
      </c>
      <c r="AL263" s="225">
        <v>0.0</v>
      </c>
      <c r="AM263" s="225">
        <v>0.0</v>
      </c>
      <c r="AN263" s="225">
        <v>0.0</v>
      </c>
      <c r="AO263" s="225">
        <v>1.0</v>
      </c>
      <c r="AP263" s="225">
        <v>0.0</v>
      </c>
      <c r="AQ263" s="225">
        <v>0.0</v>
      </c>
      <c r="AR263" s="225">
        <v>0.0</v>
      </c>
      <c r="AS263" s="225">
        <v>0.0</v>
      </c>
      <c r="AT263" s="225">
        <v>0.0</v>
      </c>
      <c r="AU263" s="225">
        <v>0.0</v>
      </c>
      <c r="AV263" s="225">
        <v>0.0</v>
      </c>
      <c r="AW263" s="225">
        <v>0.0</v>
      </c>
      <c r="AX263" s="225">
        <v>0.0</v>
      </c>
      <c r="AY263" s="553" t="str">
        <f t="shared" ref="AY263:BS263" si="1059">IF(AD263 = 0, "", AD263)</f>
        <v>4</v>
      </c>
      <c r="AZ263" s="227" t="str">
        <f t="shared" si="1059"/>
        <v/>
      </c>
      <c r="BA263" s="227" t="str">
        <f t="shared" si="1059"/>
        <v/>
      </c>
      <c r="BB263" s="227" t="str">
        <f t="shared" si="1059"/>
        <v/>
      </c>
      <c r="BC263" s="227" t="str">
        <f t="shared" si="1059"/>
        <v/>
      </c>
      <c r="BD263" s="227" t="str">
        <f t="shared" si="1059"/>
        <v/>
      </c>
      <c r="BE263" s="227" t="str">
        <f t="shared" si="1059"/>
        <v/>
      </c>
      <c r="BF263" s="227" t="str">
        <f t="shared" si="1059"/>
        <v/>
      </c>
      <c r="BG263" s="227" t="str">
        <f t="shared" si="1059"/>
        <v/>
      </c>
      <c r="BH263" s="227" t="str">
        <f t="shared" si="1059"/>
        <v/>
      </c>
      <c r="BI263" s="227" t="str">
        <f t="shared" si="1059"/>
        <v/>
      </c>
      <c r="BJ263" s="225" t="str">
        <f t="shared" si="1059"/>
        <v>1</v>
      </c>
      <c r="BK263" s="227" t="str">
        <f t="shared" si="1059"/>
        <v/>
      </c>
      <c r="BL263" s="227" t="str">
        <f t="shared" si="1059"/>
        <v/>
      </c>
      <c r="BM263" s="227" t="str">
        <f t="shared" si="1059"/>
        <v/>
      </c>
      <c r="BN263" s="227" t="str">
        <f t="shared" si="1059"/>
        <v/>
      </c>
      <c r="BO263" s="227" t="str">
        <f t="shared" si="1059"/>
        <v/>
      </c>
      <c r="BP263" s="227" t="str">
        <f t="shared" si="1059"/>
        <v/>
      </c>
      <c r="BQ263" s="227" t="str">
        <f t="shared" si="1059"/>
        <v/>
      </c>
      <c r="BR263" s="227" t="str">
        <f t="shared" si="1059"/>
        <v/>
      </c>
      <c r="BS263" s="238" t="str">
        <f t="shared" si="1059"/>
        <v/>
      </c>
      <c r="BT263" s="239" t="str">
        <f>$AY263*Assembly!Y$4+$AZ263*Assembly!Y$5+$BA263*Assembly!Y$6+$BB263*Assembly!Y$7+$BC263*Assembly!Y$8+$BD263*Assembly!Y$9+$BE263*Assembly!Y$10+$BF263*Assembly!Y$11+$BG263*Assembly!Y$12+$BH263*Assembly!Y$13+$BI263*Assembly!Y$14+$BJ263*Assembly!Y$15+$BK263*Assembly!Y$16+$BL263*Assembly!Y$17+$BM263*Assembly!Y$18+$BN263*Assembly!Y$19+$BO263*Assembly!Y$20+$BP263*Assembly!Y$21+$BQ263*Assembly!Y$22+$BR263*Assembly!Y$23+$BS263*Assembly!Y$24</f>
        <v>86</v>
      </c>
      <c r="BU263" s="225" t="str">
        <f t="shared" si="8"/>
        <v>688</v>
      </c>
      <c r="BV263" s="225" t="str">
        <f>$AY263*Assembly!AC$4+$AZ263*Assembly!AC$5+$BA263*Assembly!AC$6+$BB263*Assembly!AC$7+$BC263*Assembly!AC$8+$BD263*Assembly!AC$9+$BE263*Assembly!AC$10+$BF263*Assembly!AC$11+$BG263*Assembly!AC$12+$BH263*Assembly!AC$13+$BI263*Assembly!AC$14+$BJ263*Assembly!AC$15+$BK263*Assembly!AC$16+$BL263*Assembly!AC$17+$BM263*Assembly!AC$18+$BN263*Assembly!AC$19+$BO263*Assembly!AC$20+$BP263*Assembly!AC$21+$BQ263*Assembly!AC$22+$BR263*Assembly!AC$23+$BS263*Assembly!AC$24</f>
        <v>430</v>
      </c>
      <c r="BW263" s="240" t="str">
        <f t="shared" si="9"/>
        <v>5.00</v>
      </c>
      <c r="BX263" s="241" t="str">
        <f t="shared" si="10"/>
        <v>3440</v>
      </c>
      <c r="BY263" s="242" t="str">
        <f t="shared" si="11"/>
        <v>0.6</v>
      </c>
      <c r="BZ263" s="225"/>
      <c r="CA263" s="225" t="str">
        <f>$AY263*Assembly!X$4+$AZ263*Assembly!X$5+$BA263*Assembly!X$6+$BB263*Assembly!X$7+$BC263*Assembly!X$8+$BD263*Assembly!X$9+$BE263*Assembly!X$10+$BF263*Assembly!X$11+$BG263*Assembly!X$12+$BH263*Assembly!X$13+$BI263*Assembly!X$14+$BJ263*Assembly!X$15+$BK263*Assembly!X$16+$BL263*Assembly!X$17+$BM263*Assembly!X$18+$BN263*Assembly!X$19+$BO263*Assembly!X$20+$BP263*Assembly!X$21+$BQ263*Assembly!X$22+$BR263*Assembly!X$23+$BS263*Assembly!X$24</f>
        <v>6</v>
      </c>
      <c r="CB263" s="225" t="str">
        <f t="shared" si="12"/>
        <v>933</v>
      </c>
      <c r="CC263" s="223" t="str">
        <f t="shared" si="13"/>
        <v>0.0009</v>
      </c>
      <c r="CD263" s="243" t="str">
        <f>$AY263*Assembly!AB$4+$AZ263*Assembly!AB$5+$BA263*Assembly!AB$6+$BB263*Assembly!AB$7+$BC263*Assembly!AB$8+$BD263*Assembly!AB$9+$BE263*Assembly!AB$10+$BF263*Assembly!AB$11+$BG263*Assembly!AB$12+$BH263*Assembly!AB$13+$BI263*Assembly!AB$14+$BJ263*Assembly!AB$15+$BK263*Assembly!AB$16+$BL263*Assembly!AB$17+$BM263*Assembly!AB$18+$BN263*Assembly!AB$19+$BO263*Assembly!AB$20+$BP263*Assembly!AB$21+$BQ263*Assembly!AB$22+$BR263*Assembly!AB$23+$BS263*Assembly!AB$24</f>
        <v>27</v>
      </c>
      <c r="CE263" s="256" t="str">
        <f>$AY263*Assembly!M$4+$AZ263*Assembly!M$5+$BA263*Assembly!M$6+$BB263*Assembly!M$7+$BC263*Assembly!M$8+$BD263*Assembly!M$9+$BE263*Assembly!M$10+$BF263*Assembly!M$11+$BG263*Assembly!M$12+$BH263*Assembly!M$13+$BI263*Assembly!M$14+$BJ263*Assembly!M$15+$BK263*Assembly!M$16+$BL263*Assembly!M$17+$BM263*Assembly!M$18+$BN263*Assembly!M$19+$BO263*Assembly!M$20+$BP263*Assembly!M$21+$BQ263*Assembly!M$22+$BR263*Assembly!M$23+$BS263*Assembly!M$24</f>
        <v>96</v>
      </c>
      <c r="CF263" s="256" t="str">
        <f>$AY263*Assembly!N$4+$AZ263*Assembly!N$5+$BA263*Assembly!N$6+$BB263*Assembly!N$7+$BC263*Assembly!N$8+$BD263*Assembly!N$9+$BE263*Assembly!N$10+$BF263*Assembly!N$11+$BG263*Assembly!N$12+$BH263*Assembly!N$13+$BI263*Assembly!N$14+$BJ263*Assembly!N$15+$BK263*Assembly!N$16+$BL263*Assembly!N$17+$BM263*Assembly!N$18+$BN263*Assembly!N$19+$BO263*Assembly!N$20+$BP263*Assembly!N$21+$BQ263*Assembly!N$22+$BR263*Assembly!N$23+$BS263*Assembly!N$24</f>
        <v>5</v>
      </c>
      <c r="CG263" s="256" t="str">
        <f>$AY263*Assembly!O$4+$AZ263*Assembly!O$5+$BA263*Assembly!O$6+$BB263*Assembly!O$7+$BC263*Assembly!O$8+$BD263*Assembly!O$9+$BE263*Assembly!O$10+$BF263*Assembly!O$11+$BG263*Assembly!O$12+$BH263*Assembly!O$13+$BI263*Assembly!O$14+$BJ263*Assembly!O$15+$BK263*Assembly!O$16+$BL263*Assembly!O$17+$BM263*Assembly!O$18+$BN263*Assembly!O$19+$BO263*Assembly!O$20+$BP263*Assembly!O$21+$BQ263*Assembly!O$22+$BR263*Assembly!O$23+$BS263*Assembly!O$24</f>
        <v>3</v>
      </c>
      <c r="CH263" s="254" t="str">
        <f>$AY263*Assembly!P$4+$AZ263*Assembly!P$5+$BA263*Assembly!P$6+$BB263*Assembly!P$7+$BC263*Assembly!P$8+$BD263*Assembly!P$9+$BE263*Assembly!P$10+$BF263*Assembly!P$11+$BG263*Assembly!P$12+$BH263*Assembly!P$13+$BI263*Assembly!P$14+$BJ263*Assembly!P$15+$BK263*Assembly!P$16+$BL263*Assembly!P$17+$BM263*Assembly!P$18+$BN263*Assembly!P$19+$BO263*Assembly!P$20+$BP263*Assembly!P$21+$BQ263*Assembly!P$22+$BR263*Assembly!P$23+$BS263*Assembly!P$24</f>
        <v>0</v>
      </c>
      <c r="CI263" s="254" t="str">
        <f>$AY263*Assembly!Q$4+$AZ263*Assembly!Q$5+$BA263*Assembly!Q$6+$BB263*Assembly!Q$7+$BC263*Assembly!Q$8+$BD263*Assembly!Q$9+$BE263*Assembly!Q$10+$BF263*Assembly!Q$11+$BG263*Assembly!Q$12+$BH263*Assembly!Q$13+$BI263*Assembly!Q$14+$BJ263*Assembly!Q$15+$BK263*Assembly!Q$16+$BL263*Assembly!Q$17+$BM263*Assembly!Q$18+$BN263*Assembly!Q$19+$BO263*Assembly!Q$20+$BP263*Assembly!Q$21+$BQ263*Assembly!Q$22+$BR263*Assembly!Q$23+$BS263*Assembly!Q$24</f>
        <v>0</v>
      </c>
      <c r="CJ263" s="256" t="str">
        <f>$AY263*Assembly!R$4+$AZ263*Assembly!R$5+$BA263*Assembly!R$6+$BB263*Assembly!R$7+$BC263*Assembly!R$8+$BD263*Assembly!R$9+$BE263*Assembly!R$10+$BF263*Assembly!R$11+$BG263*Assembly!R$12+$BH263*Assembly!R$13+$BI263*Assembly!R$14+$BJ263*Assembly!R$15+$BK263*Assembly!R$16+$BL263*Assembly!R$17+$BM263*Assembly!R$18+$BN263*Assembly!R$19+$BO263*Assembly!R$20+$BP263*Assembly!R$21+$BQ263*Assembly!R$22+$BR263*Assembly!R$23+$BS263*Assembly!R$24</f>
        <v>0</v>
      </c>
      <c r="CK263" s="254" t="str">
        <f>$AY263*Assembly!S$4+$AZ263*Assembly!S$5+$BA263*Assembly!S$6+$BB263*Assembly!S$7+$BC263*Assembly!S$8+$BD263*Assembly!S$9+$BE263*Assembly!S$10+$BF263*Assembly!S$11+$BG263*Assembly!S$12+$BH263*Assembly!S$13+$BI263*Assembly!S$14+$BJ263*Assembly!S$15+$BK263*Assembly!S$16+$BL263*Assembly!S$17+$BM263*Assembly!S$18+$BN263*Assembly!S$19+$BO263*Assembly!S$20+$BP263*Assembly!S$21+$BQ263*Assembly!S$22+$BR263*Assembly!S$23+$BS263*Assembly!S$24</f>
        <v>0</v>
      </c>
      <c r="CL263" s="254" t="str">
        <f>$AY263*Assembly!T$4+$AZ263*Assembly!T$5+$BA263*Assembly!T$6+$BB263*Assembly!T$7+$BC263*Assembly!T$8+$BD263*Assembly!T$9+$BE263*Assembly!T$10+$BF263*Assembly!T$11+$BG263*Assembly!T$12+$BH263*Assembly!T$13+$BI263*Assembly!T$14+$BJ263*Assembly!T$15+$BK263*Assembly!T$16+$BL263*Assembly!T$17+$BM263*Assembly!T$18+$BN263*Assembly!T$19+$BO263*Assembly!T$20+$BP263*Assembly!T$21+$BQ263*Assembly!T$22+$BR263*Assembly!T$23+$BS263*Assembly!T$24</f>
        <v>0</v>
      </c>
      <c r="CM263" s="254" t="str">
        <f>$AY263*Assembly!U$4+$AZ263*Assembly!U$5+$BA263*Assembly!U$6+$BB263*Assembly!U$7+$BC263*Assembly!U$8+$BD263*Assembly!U$9+$BE263*Assembly!U$10+$BF263*Assembly!U$11+$BG263*Assembly!U$12+$BH263*Assembly!U$13+$BI263*Assembly!U$14+$BJ263*Assembly!U$15+$BK263*Assembly!U$16+$BL263*Assembly!U$17+$BM263*Assembly!U$18+$BN263*Assembly!U$19+$BO263*Assembly!U$20+$BP263*Assembly!U$21+$BQ263*Assembly!U$22+$BR263*Assembly!U$23+$BS263*Assembly!U$24</f>
        <v>0</v>
      </c>
      <c r="CN263" s="256" t="str">
        <f>$AY263*Assembly!V$4+$AZ263*Assembly!V$5+$BA263*Assembly!V$6+$BB263*Assembly!V$7+$BC263*Assembly!V$8+$BD263*Assembly!V$9+$BE263*Assembly!V$10+$BF263*Assembly!V$11+$BG263*Assembly!V$12+$BH263*Assembly!V$13+$BI263*Assembly!V$14+$BJ263*Assembly!V$15+$BK263*Assembly!V$16+$BL263*Assembly!V$17+$BM263*Assembly!V$18+$BN263*Assembly!V$19+$BO263*Assembly!V$20+$BP263*Assembly!V$21+$BQ263*Assembly!V$22+$BR263*Assembly!V$23+$BS263*Assembly!V$24</f>
        <v>0</v>
      </c>
      <c r="CO263" s="256" t="str">
        <f>CE263*Refining!$F$3</f>
        <v>171</v>
      </c>
      <c r="CP263" s="256" t="str">
        <f>CF263*Refining!$F$4</f>
        <v>16</v>
      </c>
      <c r="CQ263" s="256" t="str">
        <f>CG263*Refining!$F$5</f>
        <v>13</v>
      </c>
      <c r="CR263" s="256" t="str">
        <f>CH263*Refining!$F$6</f>
        <v>0</v>
      </c>
      <c r="CS263" s="256" t="str">
        <f>CI263*Refining!$F$7</f>
        <v>0</v>
      </c>
      <c r="CT263" s="256" t="str">
        <f>CJ263*Refining!$F$8</f>
        <v>0</v>
      </c>
      <c r="CU263" s="256" t="str">
        <f>CK263*Refining!$F$9</f>
        <v>0</v>
      </c>
      <c r="CV263" s="256" t="str">
        <f>CL263*Refining!$F$10</f>
        <v>0</v>
      </c>
      <c r="CW263" s="256" t="str">
        <f>CM263*Refining!$F$11</f>
        <v>0</v>
      </c>
      <c r="CX263" s="256" t="str">
        <f>CN263*Refining!$F$12</f>
        <v>0</v>
      </c>
      <c r="CY263" s="248" t="str">
        <f t="shared" ref="CY263:DR263" si="1060">IF(CE263 = 0, "", CE263)</f>
        <v>96</v>
      </c>
      <c r="CZ263" s="249" t="str">
        <f t="shared" si="1060"/>
        <v>5</v>
      </c>
      <c r="DA263" s="249" t="str">
        <f t="shared" si="1060"/>
        <v>3</v>
      </c>
      <c r="DB263" s="245" t="str">
        <f t="shared" si="1060"/>
        <v/>
      </c>
      <c r="DC263" s="245" t="str">
        <f t="shared" si="1060"/>
        <v/>
      </c>
      <c r="DD263" s="245" t="str">
        <f t="shared" si="1060"/>
        <v/>
      </c>
      <c r="DE263" s="245" t="str">
        <f t="shared" si="1060"/>
        <v/>
      </c>
      <c r="DF263" s="245" t="str">
        <f t="shared" si="1060"/>
        <v/>
      </c>
      <c r="DG263" s="245" t="str">
        <f t="shared" si="1060"/>
        <v/>
      </c>
      <c r="DH263" s="246" t="str">
        <f t="shared" si="1060"/>
        <v/>
      </c>
      <c r="DI263" s="248" t="str">
        <f t="shared" si="1060"/>
        <v>171</v>
      </c>
      <c r="DJ263" s="249" t="str">
        <f t="shared" si="1060"/>
        <v>16</v>
      </c>
      <c r="DK263" s="249" t="str">
        <f t="shared" si="1060"/>
        <v>13</v>
      </c>
      <c r="DL263" s="245" t="str">
        <f t="shared" si="1060"/>
        <v/>
      </c>
      <c r="DM263" s="245" t="str">
        <f t="shared" si="1060"/>
        <v/>
      </c>
      <c r="DN263" s="245" t="str">
        <f t="shared" si="1060"/>
        <v/>
      </c>
      <c r="DO263" s="245" t="str">
        <f t="shared" si="1060"/>
        <v/>
      </c>
      <c r="DP263" s="245" t="str">
        <f t="shared" si="1060"/>
        <v/>
      </c>
      <c r="DQ263" s="245" t="str">
        <f t="shared" si="1060"/>
        <v/>
      </c>
      <c r="DR263" s="246" t="str">
        <f t="shared" si="1060"/>
        <v/>
      </c>
      <c r="DS263" s="248" t="str">
        <f t="shared" si="15"/>
        <v>104</v>
      </c>
      <c r="DT263" s="249" t="str">
        <f t="shared" si="16"/>
        <v>200</v>
      </c>
      <c r="DU263" s="225" t="str">
        <f>CY263*'Ores &amp; Ingots'!$C$3+CZ263*'Ores &amp; Ingots'!$C$4+DA263*'Ores &amp; Ingots'!$C$5+DB263*'Ores &amp; Ingots'!$C$6+DC263*'Ores &amp; Ingots'!$C$7+DD263*'Ores &amp; Ingots'!$C$8+DE263*'Ores &amp; Ingots'!$C$9+DF263*'Ores &amp; Ingots'!$C$10+DG263*'Ores &amp; Ingots'!$C$11+DH263*'Ores &amp; Ingots'!$C$12</f>
        <v>13</v>
      </c>
      <c r="DV263" s="225" t="str">
        <f>DI263*'Ores &amp; Ingots'!$B$3+DJ263*'Ores &amp; Ingots'!$B$4+DK263*'Ores &amp; Ingots'!$B$5+DL263*'Ores &amp; Ingots'!$B$6+DM263*'Ores &amp; Ingots'!$B$7+DN263*'Ores &amp; Ingots'!$B$8+DO263*'Ores &amp; Ingots'!$B$9+DP263*'Ores &amp; Ingots'!$B$10+DQ263*'Ores &amp; Ingots'!$B$11+DR263*'Ores &amp; Ingots'!$B$12</f>
        <v>74</v>
      </c>
      <c r="DW263" s="249" t="str">
        <f>CY263*Refining!$G$3+CZ263*Refining!$G$4+DA263*Refining!$G$5+DB263*Refining!$G$6+DC263*Refining!$G$7+DD263*Refining!$G$8+DE263*Refining!$G$9+DF263*Refining!$G$10+DG263*Refining!$G$11+DH263*Refining!$G$12</f>
        <v>69</v>
      </c>
      <c r="DX263" s="249" t="str">
        <f t="shared" si="17"/>
        <v>10,748</v>
      </c>
      <c r="DY263" s="250" t="str">
        <f t="shared" si="18"/>
        <v>0.0107</v>
      </c>
      <c r="DZ263" s="248" t="str">
        <f t="shared" si="19"/>
        <v>83</v>
      </c>
      <c r="EA263" s="251" t="str">
        <f t="shared" ref="EA263:EB263" si="1061">DZ263/60</f>
        <v>1.4</v>
      </c>
      <c r="EB263" s="251" t="str">
        <f t="shared" si="1061"/>
        <v>0.0</v>
      </c>
      <c r="EC263" s="543" t="str">
        <f t="shared" si="21"/>
        <v>0.00</v>
      </c>
      <c r="ED263" s="248" t="str">
        <f t="shared" si="22"/>
        <v>11,681</v>
      </c>
      <c r="EE263" s="251" t="str">
        <f t="shared" ref="EE263:EF263" si="1062">ED263/1000</f>
        <v>11.7</v>
      </c>
      <c r="EF263" s="252" t="str">
        <f t="shared" si="1062"/>
        <v>0.01</v>
      </c>
      <c r="EG263" s="544" t="str">
        <f t="shared" si="24"/>
        <v>0.0117</v>
      </c>
      <c r="EH263" s="225" t="s">
        <v>12</v>
      </c>
    </row>
    <row r="264" hidden="1">
      <c r="A264" s="33"/>
      <c r="B264" s="336" t="s">
        <v>1073</v>
      </c>
      <c r="C264" s="227" t="s">
        <v>885</v>
      </c>
      <c r="D264" s="227">
        <v>1.0</v>
      </c>
      <c r="E264" s="227">
        <v>1.0</v>
      </c>
      <c r="F264" s="227">
        <v>1.0</v>
      </c>
      <c r="G264" s="228" t="str">
        <f t="shared" si="5"/>
        <v>0.1</v>
      </c>
      <c r="H264" s="229">
        <v>5.0</v>
      </c>
      <c r="I264" s="229">
        <v>12.5</v>
      </c>
      <c r="J264" s="229" t="str">
        <f>H264/Main!$D$9</f>
        <v>5</v>
      </c>
      <c r="K264" s="229" t="str">
        <f>I264/Main!$D$10</f>
        <v>12.5</v>
      </c>
      <c r="L264" s="229" t="str">
        <f t="shared" si="6"/>
        <v>2.5</v>
      </c>
      <c r="M264" s="229">
        <v>1.0</v>
      </c>
      <c r="N264" s="230"/>
      <c r="O264" s="230"/>
      <c r="P264" s="230"/>
      <c r="Q264" s="231"/>
      <c r="R264" s="230"/>
      <c r="S264" s="232"/>
      <c r="T264" s="232"/>
      <c r="U264" s="230"/>
      <c r="V264" s="230"/>
      <c r="W264" s="232"/>
      <c r="X264" s="232"/>
      <c r="Y264" s="230"/>
      <c r="Z264" s="230"/>
      <c r="AA264" s="230"/>
      <c r="AB264" s="230"/>
      <c r="AC264" s="334"/>
      <c r="AD264" s="309">
        <v>2.0</v>
      </c>
      <c r="AE264" s="225">
        <v>0.0</v>
      </c>
      <c r="AF264" s="225">
        <v>0.0</v>
      </c>
      <c r="AG264" s="225">
        <v>0.0</v>
      </c>
      <c r="AH264" s="225">
        <v>0.0</v>
      </c>
      <c r="AI264" s="225">
        <v>0.0</v>
      </c>
      <c r="AJ264" s="225">
        <v>0.0</v>
      </c>
      <c r="AK264" s="225">
        <v>0.0</v>
      </c>
      <c r="AL264" s="225">
        <v>0.0</v>
      </c>
      <c r="AM264" s="225">
        <v>0.0</v>
      </c>
      <c r="AN264" s="225">
        <v>0.0</v>
      </c>
      <c r="AO264" s="225">
        <v>1.0</v>
      </c>
      <c r="AP264" s="225">
        <v>0.0</v>
      </c>
      <c r="AQ264" s="225">
        <v>0.0</v>
      </c>
      <c r="AR264" s="225">
        <v>0.0</v>
      </c>
      <c r="AS264" s="225">
        <v>0.0</v>
      </c>
      <c r="AT264" s="225">
        <v>0.0</v>
      </c>
      <c r="AU264" s="225">
        <v>0.0</v>
      </c>
      <c r="AV264" s="225">
        <v>0.0</v>
      </c>
      <c r="AW264" s="225">
        <v>0.0</v>
      </c>
      <c r="AX264" s="225">
        <v>0.0</v>
      </c>
      <c r="AY264" s="553" t="str">
        <f t="shared" ref="AY264:BS264" si="1063">IF(AD264 = 0, "", AD264)</f>
        <v>2</v>
      </c>
      <c r="AZ264" s="227" t="str">
        <f t="shared" si="1063"/>
        <v/>
      </c>
      <c r="BA264" s="227" t="str">
        <f t="shared" si="1063"/>
        <v/>
      </c>
      <c r="BB264" s="227" t="str">
        <f t="shared" si="1063"/>
        <v/>
      </c>
      <c r="BC264" s="227" t="str">
        <f t="shared" si="1063"/>
        <v/>
      </c>
      <c r="BD264" s="227" t="str">
        <f t="shared" si="1063"/>
        <v/>
      </c>
      <c r="BE264" s="227" t="str">
        <f t="shared" si="1063"/>
        <v/>
      </c>
      <c r="BF264" s="227" t="str">
        <f t="shared" si="1063"/>
        <v/>
      </c>
      <c r="BG264" s="227" t="str">
        <f t="shared" si="1063"/>
        <v/>
      </c>
      <c r="BH264" s="227" t="str">
        <f t="shared" si="1063"/>
        <v/>
      </c>
      <c r="BI264" s="227" t="str">
        <f t="shared" si="1063"/>
        <v/>
      </c>
      <c r="BJ264" s="225" t="str">
        <f t="shared" si="1063"/>
        <v>1</v>
      </c>
      <c r="BK264" s="227" t="str">
        <f t="shared" si="1063"/>
        <v/>
      </c>
      <c r="BL264" s="227" t="str">
        <f t="shared" si="1063"/>
        <v/>
      </c>
      <c r="BM264" s="227" t="str">
        <f t="shared" si="1063"/>
        <v/>
      </c>
      <c r="BN264" s="227" t="str">
        <f t="shared" si="1063"/>
        <v/>
      </c>
      <c r="BO264" s="227" t="str">
        <f t="shared" si="1063"/>
        <v/>
      </c>
      <c r="BP264" s="227" t="str">
        <f t="shared" si="1063"/>
        <v/>
      </c>
      <c r="BQ264" s="227" t="str">
        <f t="shared" si="1063"/>
        <v/>
      </c>
      <c r="BR264" s="227" t="str">
        <f t="shared" si="1063"/>
        <v/>
      </c>
      <c r="BS264" s="238" t="str">
        <f t="shared" si="1063"/>
        <v/>
      </c>
      <c r="BT264" s="239" t="str">
        <f>$AY264*Assembly!Y$4+$AZ264*Assembly!Y$5+$BA264*Assembly!Y$6+$BB264*Assembly!Y$7+$BC264*Assembly!Y$8+$BD264*Assembly!Y$9+$BE264*Assembly!Y$10+$BF264*Assembly!Y$11+$BG264*Assembly!Y$12+$BH264*Assembly!Y$13+$BI264*Assembly!Y$14+$BJ264*Assembly!Y$15+$BK264*Assembly!Y$16+$BL264*Assembly!Y$17+$BM264*Assembly!Y$18+$BN264*Assembly!Y$19+$BO264*Assembly!Y$20+$BP264*Assembly!Y$21+$BQ264*Assembly!Y$22+$BR264*Assembly!Y$23+$BS264*Assembly!Y$24</f>
        <v>46</v>
      </c>
      <c r="BU264" s="225" t="str">
        <f t="shared" si="8"/>
        <v>368</v>
      </c>
      <c r="BV264" s="225" t="str">
        <f>$AY264*Assembly!AC$4+$AZ264*Assembly!AC$5+$BA264*Assembly!AC$6+$BB264*Assembly!AC$7+$BC264*Assembly!AC$8+$BD264*Assembly!AC$9+$BE264*Assembly!AC$10+$BF264*Assembly!AC$11+$BG264*Assembly!AC$12+$BH264*Assembly!AC$13+$BI264*Assembly!AC$14+$BJ264*Assembly!AC$15+$BK264*Assembly!AC$16+$BL264*Assembly!AC$17+$BM264*Assembly!AC$18+$BN264*Assembly!AC$19+$BO264*Assembly!AC$20+$BP264*Assembly!AC$21+$BQ264*Assembly!AC$22+$BR264*Assembly!AC$23+$BS264*Assembly!AC$24</f>
        <v>230</v>
      </c>
      <c r="BW264" s="240" t="str">
        <f t="shared" si="9"/>
        <v>5.00</v>
      </c>
      <c r="BX264" s="241" t="str">
        <f t="shared" si="10"/>
        <v>1840</v>
      </c>
      <c r="BY264" s="242" t="str">
        <f t="shared" si="11"/>
        <v>0.6</v>
      </c>
      <c r="BZ264" s="225"/>
      <c r="CA264" s="225" t="str">
        <f>$AY264*Assembly!X$4+$AZ264*Assembly!X$5+$BA264*Assembly!X$6+$BB264*Assembly!X$7+$BC264*Assembly!X$8+$BD264*Assembly!X$9+$BE264*Assembly!X$10+$BF264*Assembly!X$11+$BG264*Assembly!X$12+$BH264*Assembly!X$13+$BI264*Assembly!X$14+$BJ264*Assembly!X$15+$BK264*Assembly!X$16+$BL264*Assembly!X$17+$BM264*Assembly!X$18+$BN264*Assembly!X$19+$BO264*Assembly!X$20+$BP264*Assembly!X$21+$BQ264*Assembly!X$22+$BR264*Assembly!X$23+$BS264*Assembly!X$24</f>
        <v>4</v>
      </c>
      <c r="CB264" s="225" t="str">
        <f t="shared" si="12"/>
        <v>622</v>
      </c>
      <c r="CC264" s="223" t="str">
        <f t="shared" si="13"/>
        <v>0.0006</v>
      </c>
      <c r="CD264" s="243" t="str">
        <f>$AY264*Assembly!AB$4+$AZ264*Assembly!AB$5+$BA264*Assembly!AB$6+$BB264*Assembly!AB$7+$BC264*Assembly!AB$8+$BD264*Assembly!AB$9+$BE264*Assembly!AB$10+$BF264*Assembly!AB$11+$BG264*Assembly!AB$12+$BH264*Assembly!AB$13+$BI264*Assembly!AB$14+$BJ264*Assembly!AB$15+$BK264*Assembly!AB$16+$BL264*Assembly!AB$17+$BM264*Assembly!AB$18+$BN264*Assembly!AB$19+$BO264*Assembly!AB$20+$BP264*Assembly!AB$21+$BQ264*Assembly!AB$22+$BR264*Assembly!AB$23+$BS264*Assembly!AB$24</f>
        <v>21</v>
      </c>
      <c r="CE264" s="231" t="str">
        <f>$AY264*Assembly!M$4+$AZ264*Assembly!M$5+$BA264*Assembly!M$6+$BB264*Assembly!M$7+$BC264*Assembly!M$8+$BD264*Assembly!M$9+$BE264*Assembly!M$10+$BF264*Assembly!M$11+$BG264*Assembly!M$12+$BH264*Assembly!M$13+$BI264*Assembly!M$14+$BJ264*Assembly!M$15+$BK264*Assembly!M$16+$BL264*Assembly!M$17+$BM264*Assembly!M$18+$BN264*Assembly!M$19+$BO264*Assembly!M$20+$BP264*Assembly!M$21+$BQ264*Assembly!M$22+$BR264*Assembly!M$23+$BS264*Assembly!M$24</f>
        <v>54</v>
      </c>
      <c r="CF264" s="231" t="str">
        <f>$AY264*Assembly!N$4+$AZ264*Assembly!N$5+$BA264*Assembly!N$6+$BB264*Assembly!N$7+$BC264*Assembly!N$8+$BD264*Assembly!N$9+$BE264*Assembly!N$10+$BF264*Assembly!N$11+$BG264*Assembly!N$12+$BH264*Assembly!N$13+$BI264*Assembly!N$14+$BJ264*Assembly!N$15+$BK264*Assembly!N$16+$BL264*Assembly!N$17+$BM264*Assembly!N$18+$BN264*Assembly!N$19+$BO264*Assembly!N$20+$BP264*Assembly!N$21+$BQ264*Assembly!N$22+$BR264*Assembly!N$23+$BS264*Assembly!N$24</f>
        <v>5</v>
      </c>
      <c r="CG264" s="231" t="str">
        <f>$AY264*Assembly!O$4+$AZ264*Assembly!O$5+$BA264*Assembly!O$6+$BB264*Assembly!O$7+$BC264*Assembly!O$8+$BD264*Assembly!O$9+$BE264*Assembly!O$10+$BF264*Assembly!O$11+$BG264*Assembly!O$12+$BH264*Assembly!O$13+$BI264*Assembly!O$14+$BJ264*Assembly!O$15+$BK264*Assembly!O$16+$BL264*Assembly!O$17+$BM264*Assembly!O$18+$BN264*Assembly!O$19+$BO264*Assembly!O$20+$BP264*Assembly!O$21+$BQ264*Assembly!O$22+$BR264*Assembly!O$23+$BS264*Assembly!O$24</f>
        <v>3</v>
      </c>
      <c r="CH264" s="229" t="str">
        <f>$AY264*Assembly!P$4+$AZ264*Assembly!P$5+$BA264*Assembly!P$6+$BB264*Assembly!P$7+$BC264*Assembly!P$8+$BD264*Assembly!P$9+$BE264*Assembly!P$10+$BF264*Assembly!P$11+$BG264*Assembly!P$12+$BH264*Assembly!P$13+$BI264*Assembly!P$14+$BJ264*Assembly!P$15+$BK264*Assembly!P$16+$BL264*Assembly!P$17+$BM264*Assembly!P$18+$BN264*Assembly!P$19+$BO264*Assembly!P$20+$BP264*Assembly!P$21+$BQ264*Assembly!P$22+$BR264*Assembly!P$23+$BS264*Assembly!P$24</f>
        <v>0</v>
      </c>
      <c r="CI264" s="229" t="str">
        <f>$AY264*Assembly!Q$4+$AZ264*Assembly!Q$5+$BA264*Assembly!Q$6+$BB264*Assembly!Q$7+$BC264*Assembly!Q$8+$BD264*Assembly!Q$9+$BE264*Assembly!Q$10+$BF264*Assembly!Q$11+$BG264*Assembly!Q$12+$BH264*Assembly!Q$13+$BI264*Assembly!Q$14+$BJ264*Assembly!Q$15+$BK264*Assembly!Q$16+$BL264*Assembly!Q$17+$BM264*Assembly!Q$18+$BN264*Assembly!Q$19+$BO264*Assembly!Q$20+$BP264*Assembly!Q$21+$BQ264*Assembly!Q$22+$BR264*Assembly!Q$23+$BS264*Assembly!Q$24</f>
        <v>0</v>
      </c>
      <c r="CJ264" s="231" t="str">
        <f>$AY264*Assembly!R$4+$AZ264*Assembly!R$5+$BA264*Assembly!R$6+$BB264*Assembly!R$7+$BC264*Assembly!R$8+$BD264*Assembly!R$9+$BE264*Assembly!R$10+$BF264*Assembly!R$11+$BG264*Assembly!R$12+$BH264*Assembly!R$13+$BI264*Assembly!R$14+$BJ264*Assembly!R$15+$BK264*Assembly!R$16+$BL264*Assembly!R$17+$BM264*Assembly!R$18+$BN264*Assembly!R$19+$BO264*Assembly!R$20+$BP264*Assembly!R$21+$BQ264*Assembly!R$22+$BR264*Assembly!R$23+$BS264*Assembly!R$24</f>
        <v>0</v>
      </c>
      <c r="CK264" s="229" t="str">
        <f>$AY264*Assembly!S$4+$AZ264*Assembly!S$5+$BA264*Assembly!S$6+$BB264*Assembly!S$7+$BC264*Assembly!S$8+$BD264*Assembly!S$9+$BE264*Assembly!S$10+$BF264*Assembly!S$11+$BG264*Assembly!S$12+$BH264*Assembly!S$13+$BI264*Assembly!S$14+$BJ264*Assembly!S$15+$BK264*Assembly!S$16+$BL264*Assembly!S$17+$BM264*Assembly!S$18+$BN264*Assembly!S$19+$BO264*Assembly!S$20+$BP264*Assembly!S$21+$BQ264*Assembly!S$22+$BR264*Assembly!S$23+$BS264*Assembly!S$24</f>
        <v>0</v>
      </c>
      <c r="CL264" s="229" t="str">
        <f>$AY264*Assembly!T$4+$AZ264*Assembly!T$5+$BA264*Assembly!T$6+$BB264*Assembly!T$7+$BC264*Assembly!T$8+$BD264*Assembly!T$9+$BE264*Assembly!T$10+$BF264*Assembly!T$11+$BG264*Assembly!T$12+$BH264*Assembly!T$13+$BI264*Assembly!T$14+$BJ264*Assembly!T$15+$BK264*Assembly!T$16+$BL264*Assembly!T$17+$BM264*Assembly!T$18+$BN264*Assembly!T$19+$BO264*Assembly!T$20+$BP264*Assembly!T$21+$BQ264*Assembly!T$22+$BR264*Assembly!T$23+$BS264*Assembly!T$24</f>
        <v>0</v>
      </c>
      <c r="CM264" s="229" t="str">
        <f>$AY264*Assembly!U$4+$AZ264*Assembly!U$5+$BA264*Assembly!U$6+$BB264*Assembly!U$7+$BC264*Assembly!U$8+$BD264*Assembly!U$9+$BE264*Assembly!U$10+$BF264*Assembly!U$11+$BG264*Assembly!U$12+$BH264*Assembly!U$13+$BI264*Assembly!U$14+$BJ264*Assembly!U$15+$BK264*Assembly!U$16+$BL264*Assembly!U$17+$BM264*Assembly!U$18+$BN264*Assembly!U$19+$BO264*Assembly!U$20+$BP264*Assembly!U$21+$BQ264*Assembly!U$22+$BR264*Assembly!U$23+$BS264*Assembly!U$24</f>
        <v>0</v>
      </c>
      <c r="CN264" s="231" t="str">
        <f>$AY264*Assembly!V$4+$AZ264*Assembly!V$5+$BA264*Assembly!V$6+$BB264*Assembly!V$7+$BC264*Assembly!V$8+$BD264*Assembly!V$9+$BE264*Assembly!V$10+$BF264*Assembly!V$11+$BG264*Assembly!V$12+$BH264*Assembly!V$13+$BI264*Assembly!V$14+$BJ264*Assembly!V$15+$BK264*Assembly!V$16+$BL264*Assembly!V$17+$BM264*Assembly!V$18+$BN264*Assembly!V$19+$BO264*Assembly!V$20+$BP264*Assembly!V$21+$BQ264*Assembly!V$22+$BR264*Assembly!V$23+$BS264*Assembly!V$24</f>
        <v>0</v>
      </c>
      <c r="CO264" s="231" t="str">
        <f>CE264*Refining!$F$3</f>
        <v>96</v>
      </c>
      <c r="CP264" s="231" t="str">
        <f>CF264*Refining!$F$4</f>
        <v>16</v>
      </c>
      <c r="CQ264" s="231" t="str">
        <f>CG264*Refining!$F$5</f>
        <v>13</v>
      </c>
      <c r="CR264" s="231" t="str">
        <f>CH264*Refining!$F$6</f>
        <v>0</v>
      </c>
      <c r="CS264" s="231" t="str">
        <f>CI264*Refining!$F$7</f>
        <v>0</v>
      </c>
      <c r="CT264" s="231" t="str">
        <f>CJ264*Refining!$F$8</f>
        <v>0</v>
      </c>
      <c r="CU264" s="231" t="str">
        <f>CK264*Refining!$F$9</f>
        <v>0</v>
      </c>
      <c r="CV264" s="231" t="str">
        <f>CL264*Refining!$F$10</f>
        <v>0</v>
      </c>
      <c r="CW264" s="231" t="str">
        <f>CM264*Refining!$F$11</f>
        <v>0</v>
      </c>
      <c r="CX264" s="231" t="str">
        <f>CN264*Refining!$F$12</f>
        <v>0</v>
      </c>
      <c r="CY264" s="248" t="str">
        <f t="shared" ref="CY264:DR264" si="1064">IF(CE264 = 0, "", CE264)</f>
        <v>54</v>
      </c>
      <c r="CZ264" s="249" t="str">
        <f t="shared" si="1064"/>
        <v>5</v>
      </c>
      <c r="DA264" s="249" t="str">
        <f t="shared" si="1064"/>
        <v>3</v>
      </c>
      <c r="DB264" s="245" t="str">
        <f t="shared" si="1064"/>
        <v/>
      </c>
      <c r="DC264" s="245" t="str">
        <f t="shared" si="1064"/>
        <v/>
      </c>
      <c r="DD264" s="245" t="str">
        <f t="shared" si="1064"/>
        <v/>
      </c>
      <c r="DE264" s="245" t="str">
        <f t="shared" si="1064"/>
        <v/>
      </c>
      <c r="DF264" s="245" t="str">
        <f t="shared" si="1064"/>
        <v/>
      </c>
      <c r="DG264" s="245" t="str">
        <f t="shared" si="1064"/>
        <v/>
      </c>
      <c r="DH264" s="246" t="str">
        <f t="shared" si="1064"/>
        <v/>
      </c>
      <c r="DI264" s="248" t="str">
        <f t="shared" si="1064"/>
        <v>96</v>
      </c>
      <c r="DJ264" s="249" t="str">
        <f t="shared" si="1064"/>
        <v>16</v>
      </c>
      <c r="DK264" s="249" t="str">
        <f t="shared" si="1064"/>
        <v>13</v>
      </c>
      <c r="DL264" s="245" t="str">
        <f t="shared" si="1064"/>
        <v/>
      </c>
      <c r="DM264" s="245" t="str">
        <f t="shared" si="1064"/>
        <v/>
      </c>
      <c r="DN264" s="245" t="str">
        <f t="shared" si="1064"/>
        <v/>
      </c>
      <c r="DO264" s="245" t="str">
        <f t="shared" si="1064"/>
        <v/>
      </c>
      <c r="DP264" s="245" t="str">
        <f t="shared" si="1064"/>
        <v/>
      </c>
      <c r="DQ264" s="245" t="str">
        <f t="shared" si="1064"/>
        <v/>
      </c>
      <c r="DR264" s="246" t="str">
        <f t="shared" si="1064"/>
        <v/>
      </c>
      <c r="DS264" s="248" t="str">
        <f t="shared" si="15"/>
        <v>62</v>
      </c>
      <c r="DT264" s="249" t="str">
        <f t="shared" si="16"/>
        <v>125</v>
      </c>
      <c r="DU264" s="225" t="str">
        <f>CY264*'Ores &amp; Ingots'!$C$3+CZ264*'Ores &amp; Ingots'!$C$4+DA264*'Ores &amp; Ingots'!$C$5+DB264*'Ores &amp; Ingots'!$C$6+DC264*'Ores &amp; Ingots'!$C$7+DD264*'Ores &amp; Ingots'!$C$8+DE264*'Ores &amp; Ingots'!$C$9+DF264*'Ores &amp; Ingots'!$C$10+DG264*'Ores &amp; Ingots'!$C$11+DH264*'Ores &amp; Ingots'!$C$12</f>
        <v>8</v>
      </c>
      <c r="DV264" s="225" t="str">
        <f>DI264*'Ores &amp; Ingots'!$B$3+DJ264*'Ores &amp; Ingots'!$B$4+DK264*'Ores &amp; Ingots'!$B$5+DL264*'Ores &amp; Ingots'!$B$6+DM264*'Ores &amp; Ingots'!$B$7+DN264*'Ores &amp; Ingots'!$B$8+DO264*'Ores &amp; Ingots'!$B$9+DP264*'Ores &amp; Ingots'!$B$10+DQ264*'Ores &amp; Ingots'!$B$11+DR264*'Ores &amp; Ingots'!$B$12</f>
        <v>46</v>
      </c>
      <c r="DW264" s="249" t="str">
        <f>CY264*Refining!$G$3+CZ264*Refining!$G$4+DA264*Refining!$G$5+DB264*Refining!$G$6+DC264*Refining!$G$7+DD264*Refining!$G$8+DE264*Refining!$G$9+DF264*Refining!$G$10+DG264*Refining!$G$11+DH264*Refining!$G$12</f>
        <v>66</v>
      </c>
      <c r="DX264" s="249" t="str">
        <f t="shared" si="17"/>
        <v>10,299</v>
      </c>
      <c r="DY264" s="250" t="str">
        <f t="shared" si="18"/>
        <v>0.0103</v>
      </c>
      <c r="DZ264" s="248" t="str">
        <f t="shared" si="19"/>
        <v>75</v>
      </c>
      <c r="EA264" s="251" t="str">
        <f t="shared" ref="EA264:EB264" si="1065">DZ264/60</f>
        <v>1.3</v>
      </c>
      <c r="EB264" s="251" t="str">
        <f t="shared" si="1065"/>
        <v>0.0</v>
      </c>
      <c r="EC264" s="543" t="str">
        <f t="shared" si="21"/>
        <v>0.00</v>
      </c>
      <c r="ED264" s="248" t="str">
        <f t="shared" si="22"/>
        <v>10,921</v>
      </c>
      <c r="EE264" s="251" t="str">
        <f t="shared" ref="EE264:EF264" si="1066">ED264/1000</f>
        <v>10.9</v>
      </c>
      <c r="EF264" s="252" t="str">
        <f t="shared" si="1066"/>
        <v>0.01</v>
      </c>
      <c r="EG264" s="544" t="str">
        <f t="shared" si="24"/>
        <v>0.0109</v>
      </c>
      <c r="EH264" s="225" t="s">
        <v>12</v>
      </c>
    </row>
    <row r="265" hidden="1">
      <c r="A265" s="33"/>
      <c r="B265" s="336" t="s">
        <v>1074</v>
      </c>
      <c r="C265" s="227" t="s">
        <v>885</v>
      </c>
      <c r="D265" s="227">
        <v>1.0</v>
      </c>
      <c r="E265" s="227">
        <v>1.0</v>
      </c>
      <c r="F265" s="227">
        <v>1.0</v>
      </c>
      <c r="G265" s="253" t="str">
        <f t="shared" si="5"/>
        <v>0.1</v>
      </c>
      <c r="H265" s="254">
        <v>8.0</v>
      </c>
      <c r="I265" s="254">
        <v>20.0</v>
      </c>
      <c r="J265" s="254" t="str">
        <f>H265/Main!$D$9</f>
        <v>8</v>
      </c>
      <c r="K265" s="254" t="str">
        <f>I265/Main!$D$10</f>
        <v>20</v>
      </c>
      <c r="L265" s="254" t="str">
        <f t="shared" si="6"/>
        <v>2.5</v>
      </c>
      <c r="M265" s="254">
        <v>1.0</v>
      </c>
      <c r="N265" s="255"/>
      <c r="O265" s="255"/>
      <c r="P265" s="255"/>
      <c r="Q265" s="256"/>
      <c r="R265" s="255"/>
      <c r="S265" s="257"/>
      <c r="T265" s="257"/>
      <c r="U265" s="255"/>
      <c r="V265" s="255"/>
      <c r="W265" s="350"/>
      <c r="X265" s="257"/>
      <c r="Y265" s="255"/>
      <c r="Z265" s="255"/>
      <c r="AA265" s="255"/>
      <c r="AB265" s="255"/>
      <c r="AC265" s="351"/>
      <c r="AD265" s="309">
        <v>5.0</v>
      </c>
      <c r="AE265" s="225">
        <v>0.0</v>
      </c>
      <c r="AF265" s="225">
        <v>0.0</v>
      </c>
      <c r="AG265" s="225">
        <v>0.0</v>
      </c>
      <c r="AH265" s="225">
        <v>0.0</v>
      </c>
      <c r="AI265" s="225">
        <v>0.0</v>
      </c>
      <c r="AJ265" s="225">
        <v>0.0</v>
      </c>
      <c r="AK265" s="225">
        <v>0.0</v>
      </c>
      <c r="AL265" s="225">
        <v>0.0</v>
      </c>
      <c r="AM265" s="225">
        <v>0.0</v>
      </c>
      <c r="AN265" s="225">
        <v>0.0</v>
      </c>
      <c r="AO265" s="225">
        <v>1.0</v>
      </c>
      <c r="AP265" s="225">
        <v>0.0</v>
      </c>
      <c r="AQ265" s="225">
        <v>0.0</v>
      </c>
      <c r="AR265" s="225">
        <v>0.0</v>
      </c>
      <c r="AS265" s="225">
        <v>0.0</v>
      </c>
      <c r="AT265" s="225">
        <v>0.0</v>
      </c>
      <c r="AU265" s="225">
        <v>0.0</v>
      </c>
      <c r="AV265" s="225">
        <v>0.0</v>
      </c>
      <c r="AW265" s="225">
        <v>0.0</v>
      </c>
      <c r="AX265" s="225">
        <v>0.0</v>
      </c>
      <c r="AY265" s="553" t="str">
        <f t="shared" ref="AY265:BS265" si="1067">IF(AD265 = 0, "", AD265)</f>
        <v>5</v>
      </c>
      <c r="AZ265" s="227" t="str">
        <f t="shared" si="1067"/>
        <v/>
      </c>
      <c r="BA265" s="227" t="str">
        <f t="shared" si="1067"/>
        <v/>
      </c>
      <c r="BB265" s="227" t="str">
        <f t="shared" si="1067"/>
        <v/>
      </c>
      <c r="BC265" s="227" t="str">
        <f t="shared" si="1067"/>
        <v/>
      </c>
      <c r="BD265" s="227" t="str">
        <f t="shared" si="1067"/>
        <v/>
      </c>
      <c r="BE265" s="227" t="str">
        <f t="shared" si="1067"/>
        <v/>
      </c>
      <c r="BF265" s="227" t="str">
        <f t="shared" si="1067"/>
        <v/>
      </c>
      <c r="BG265" s="227" t="str">
        <f t="shared" si="1067"/>
        <v/>
      </c>
      <c r="BH265" s="227" t="str">
        <f t="shared" si="1067"/>
        <v/>
      </c>
      <c r="BI265" s="227" t="str">
        <f t="shared" si="1067"/>
        <v/>
      </c>
      <c r="BJ265" s="225" t="str">
        <f t="shared" si="1067"/>
        <v>1</v>
      </c>
      <c r="BK265" s="227" t="str">
        <f t="shared" si="1067"/>
        <v/>
      </c>
      <c r="BL265" s="227" t="str">
        <f t="shared" si="1067"/>
        <v/>
      </c>
      <c r="BM265" s="227" t="str">
        <f t="shared" si="1067"/>
        <v/>
      </c>
      <c r="BN265" s="227" t="str">
        <f t="shared" si="1067"/>
        <v/>
      </c>
      <c r="BO265" s="227" t="str">
        <f t="shared" si="1067"/>
        <v/>
      </c>
      <c r="BP265" s="227" t="str">
        <f t="shared" si="1067"/>
        <v/>
      </c>
      <c r="BQ265" s="227" t="str">
        <f t="shared" si="1067"/>
        <v/>
      </c>
      <c r="BR265" s="227" t="str">
        <f t="shared" si="1067"/>
        <v/>
      </c>
      <c r="BS265" s="238" t="str">
        <f t="shared" si="1067"/>
        <v/>
      </c>
      <c r="BT265" s="239" t="str">
        <f>$AY265*Assembly!Y$4+$AZ265*Assembly!Y$5+$BA265*Assembly!Y$6+$BB265*Assembly!Y$7+$BC265*Assembly!Y$8+$BD265*Assembly!Y$9+$BE265*Assembly!Y$10+$BF265*Assembly!Y$11+$BG265*Assembly!Y$12+$BH265*Assembly!Y$13+$BI265*Assembly!Y$14+$BJ265*Assembly!Y$15+$BK265*Assembly!Y$16+$BL265*Assembly!Y$17+$BM265*Assembly!Y$18+$BN265*Assembly!Y$19+$BO265*Assembly!Y$20+$BP265*Assembly!Y$21+$BQ265*Assembly!Y$22+$BR265*Assembly!Y$23+$BS265*Assembly!Y$24</f>
        <v>106</v>
      </c>
      <c r="BU265" s="225" t="str">
        <f t="shared" si="8"/>
        <v>848</v>
      </c>
      <c r="BV265" s="225" t="str">
        <f>$AY265*Assembly!AC$4+$AZ265*Assembly!AC$5+$BA265*Assembly!AC$6+$BB265*Assembly!AC$7+$BC265*Assembly!AC$8+$BD265*Assembly!AC$9+$BE265*Assembly!AC$10+$BF265*Assembly!AC$11+$BG265*Assembly!AC$12+$BH265*Assembly!AC$13+$BI265*Assembly!AC$14+$BJ265*Assembly!AC$15+$BK265*Assembly!AC$16+$BL265*Assembly!AC$17+$BM265*Assembly!AC$18+$BN265*Assembly!AC$19+$BO265*Assembly!AC$20+$BP265*Assembly!AC$21+$BQ265*Assembly!AC$22+$BR265*Assembly!AC$23+$BS265*Assembly!AC$24</f>
        <v>530</v>
      </c>
      <c r="BW265" s="240" t="str">
        <f t="shared" si="9"/>
        <v>5.00</v>
      </c>
      <c r="BX265" s="241" t="str">
        <f t="shared" si="10"/>
        <v>4240</v>
      </c>
      <c r="BY265" s="242" t="str">
        <f t="shared" si="11"/>
        <v>0.6</v>
      </c>
      <c r="BZ265" s="225"/>
      <c r="CA265" s="225" t="str">
        <f>$AY265*Assembly!X$4+$AZ265*Assembly!X$5+$BA265*Assembly!X$6+$BB265*Assembly!X$7+$BC265*Assembly!X$8+$BD265*Assembly!X$9+$BE265*Assembly!X$10+$BF265*Assembly!X$11+$BG265*Assembly!X$12+$BH265*Assembly!X$13+$BI265*Assembly!X$14+$BJ265*Assembly!X$15+$BK265*Assembly!X$16+$BL265*Assembly!X$17+$BM265*Assembly!X$18+$BN265*Assembly!X$19+$BO265*Assembly!X$20+$BP265*Assembly!X$21+$BQ265*Assembly!X$22+$BR265*Assembly!X$23+$BS265*Assembly!X$24</f>
        <v>7</v>
      </c>
      <c r="CB265" s="225" t="str">
        <f t="shared" si="12"/>
        <v>1,089</v>
      </c>
      <c r="CC265" s="223" t="str">
        <f t="shared" si="13"/>
        <v>0.0011</v>
      </c>
      <c r="CD265" s="243" t="str">
        <f>$AY265*Assembly!AB$4+$AZ265*Assembly!AB$5+$BA265*Assembly!AB$6+$BB265*Assembly!AB$7+$BC265*Assembly!AB$8+$BD265*Assembly!AB$9+$BE265*Assembly!AB$10+$BF265*Assembly!AB$11+$BG265*Assembly!AB$12+$BH265*Assembly!AB$13+$BI265*Assembly!AB$14+$BJ265*Assembly!AB$15+$BK265*Assembly!AB$16+$BL265*Assembly!AB$17+$BM265*Assembly!AB$18+$BN265*Assembly!AB$19+$BO265*Assembly!AB$20+$BP265*Assembly!AB$21+$BQ265*Assembly!AB$22+$BR265*Assembly!AB$23+$BS265*Assembly!AB$24</f>
        <v>30</v>
      </c>
      <c r="CE265" s="256" t="str">
        <f>$AY265*Assembly!M$4+$AZ265*Assembly!M$5+$BA265*Assembly!M$6+$BB265*Assembly!M$7+$BC265*Assembly!M$8+$BD265*Assembly!M$9+$BE265*Assembly!M$10+$BF265*Assembly!M$11+$BG265*Assembly!M$12+$BH265*Assembly!M$13+$BI265*Assembly!M$14+$BJ265*Assembly!M$15+$BK265*Assembly!M$16+$BL265*Assembly!M$17+$BM265*Assembly!M$18+$BN265*Assembly!M$19+$BO265*Assembly!M$20+$BP265*Assembly!M$21+$BQ265*Assembly!M$22+$BR265*Assembly!M$23+$BS265*Assembly!M$24</f>
        <v>117</v>
      </c>
      <c r="CF265" s="256" t="str">
        <f>$AY265*Assembly!N$4+$AZ265*Assembly!N$5+$BA265*Assembly!N$6+$BB265*Assembly!N$7+$BC265*Assembly!N$8+$BD265*Assembly!N$9+$BE265*Assembly!N$10+$BF265*Assembly!N$11+$BG265*Assembly!N$12+$BH265*Assembly!N$13+$BI265*Assembly!N$14+$BJ265*Assembly!N$15+$BK265*Assembly!N$16+$BL265*Assembly!N$17+$BM265*Assembly!N$18+$BN265*Assembly!N$19+$BO265*Assembly!N$20+$BP265*Assembly!N$21+$BQ265*Assembly!N$22+$BR265*Assembly!N$23+$BS265*Assembly!N$24</f>
        <v>5</v>
      </c>
      <c r="CG265" s="256" t="str">
        <f>$AY265*Assembly!O$4+$AZ265*Assembly!O$5+$BA265*Assembly!O$6+$BB265*Assembly!O$7+$BC265*Assembly!O$8+$BD265*Assembly!O$9+$BE265*Assembly!O$10+$BF265*Assembly!O$11+$BG265*Assembly!O$12+$BH265*Assembly!O$13+$BI265*Assembly!O$14+$BJ265*Assembly!O$15+$BK265*Assembly!O$16+$BL265*Assembly!O$17+$BM265*Assembly!O$18+$BN265*Assembly!O$19+$BO265*Assembly!O$20+$BP265*Assembly!O$21+$BQ265*Assembly!O$22+$BR265*Assembly!O$23+$BS265*Assembly!O$24</f>
        <v>3</v>
      </c>
      <c r="CH265" s="254" t="str">
        <f>$AY265*Assembly!P$4+$AZ265*Assembly!P$5+$BA265*Assembly!P$6+$BB265*Assembly!P$7+$BC265*Assembly!P$8+$BD265*Assembly!P$9+$BE265*Assembly!P$10+$BF265*Assembly!P$11+$BG265*Assembly!P$12+$BH265*Assembly!P$13+$BI265*Assembly!P$14+$BJ265*Assembly!P$15+$BK265*Assembly!P$16+$BL265*Assembly!P$17+$BM265*Assembly!P$18+$BN265*Assembly!P$19+$BO265*Assembly!P$20+$BP265*Assembly!P$21+$BQ265*Assembly!P$22+$BR265*Assembly!P$23+$BS265*Assembly!P$24</f>
        <v>0</v>
      </c>
      <c r="CI265" s="254" t="str">
        <f>$AY265*Assembly!Q$4+$AZ265*Assembly!Q$5+$BA265*Assembly!Q$6+$BB265*Assembly!Q$7+$BC265*Assembly!Q$8+$BD265*Assembly!Q$9+$BE265*Assembly!Q$10+$BF265*Assembly!Q$11+$BG265*Assembly!Q$12+$BH265*Assembly!Q$13+$BI265*Assembly!Q$14+$BJ265*Assembly!Q$15+$BK265*Assembly!Q$16+$BL265*Assembly!Q$17+$BM265*Assembly!Q$18+$BN265*Assembly!Q$19+$BO265*Assembly!Q$20+$BP265*Assembly!Q$21+$BQ265*Assembly!Q$22+$BR265*Assembly!Q$23+$BS265*Assembly!Q$24</f>
        <v>0</v>
      </c>
      <c r="CJ265" s="256" t="str">
        <f>$AY265*Assembly!R$4+$AZ265*Assembly!R$5+$BA265*Assembly!R$6+$BB265*Assembly!R$7+$BC265*Assembly!R$8+$BD265*Assembly!R$9+$BE265*Assembly!R$10+$BF265*Assembly!R$11+$BG265*Assembly!R$12+$BH265*Assembly!R$13+$BI265*Assembly!R$14+$BJ265*Assembly!R$15+$BK265*Assembly!R$16+$BL265*Assembly!R$17+$BM265*Assembly!R$18+$BN265*Assembly!R$19+$BO265*Assembly!R$20+$BP265*Assembly!R$21+$BQ265*Assembly!R$22+$BR265*Assembly!R$23+$BS265*Assembly!R$24</f>
        <v>0</v>
      </c>
      <c r="CK265" s="254" t="str">
        <f>$AY265*Assembly!S$4+$AZ265*Assembly!S$5+$BA265*Assembly!S$6+$BB265*Assembly!S$7+$BC265*Assembly!S$8+$BD265*Assembly!S$9+$BE265*Assembly!S$10+$BF265*Assembly!S$11+$BG265*Assembly!S$12+$BH265*Assembly!S$13+$BI265*Assembly!S$14+$BJ265*Assembly!S$15+$BK265*Assembly!S$16+$BL265*Assembly!S$17+$BM265*Assembly!S$18+$BN265*Assembly!S$19+$BO265*Assembly!S$20+$BP265*Assembly!S$21+$BQ265*Assembly!S$22+$BR265*Assembly!S$23+$BS265*Assembly!S$24</f>
        <v>0</v>
      </c>
      <c r="CL265" s="254" t="str">
        <f>$AY265*Assembly!T$4+$AZ265*Assembly!T$5+$BA265*Assembly!T$6+$BB265*Assembly!T$7+$BC265*Assembly!T$8+$BD265*Assembly!T$9+$BE265*Assembly!T$10+$BF265*Assembly!T$11+$BG265*Assembly!T$12+$BH265*Assembly!T$13+$BI265*Assembly!T$14+$BJ265*Assembly!T$15+$BK265*Assembly!T$16+$BL265*Assembly!T$17+$BM265*Assembly!T$18+$BN265*Assembly!T$19+$BO265*Assembly!T$20+$BP265*Assembly!T$21+$BQ265*Assembly!T$22+$BR265*Assembly!T$23+$BS265*Assembly!T$24</f>
        <v>0</v>
      </c>
      <c r="CM265" s="254" t="str">
        <f>$AY265*Assembly!U$4+$AZ265*Assembly!U$5+$BA265*Assembly!U$6+$BB265*Assembly!U$7+$BC265*Assembly!U$8+$BD265*Assembly!U$9+$BE265*Assembly!U$10+$BF265*Assembly!U$11+$BG265*Assembly!U$12+$BH265*Assembly!U$13+$BI265*Assembly!U$14+$BJ265*Assembly!U$15+$BK265*Assembly!U$16+$BL265*Assembly!U$17+$BM265*Assembly!U$18+$BN265*Assembly!U$19+$BO265*Assembly!U$20+$BP265*Assembly!U$21+$BQ265*Assembly!U$22+$BR265*Assembly!U$23+$BS265*Assembly!U$24</f>
        <v>0</v>
      </c>
      <c r="CN265" s="256" t="str">
        <f>$AY265*Assembly!V$4+$AZ265*Assembly!V$5+$BA265*Assembly!V$6+$BB265*Assembly!V$7+$BC265*Assembly!V$8+$BD265*Assembly!V$9+$BE265*Assembly!V$10+$BF265*Assembly!V$11+$BG265*Assembly!V$12+$BH265*Assembly!V$13+$BI265*Assembly!V$14+$BJ265*Assembly!V$15+$BK265*Assembly!V$16+$BL265*Assembly!V$17+$BM265*Assembly!V$18+$BN265*Assembly!V$19+$BO265*Assembly!V$20+$BP265*Assembly!V$21+$BQ265*Assembly!V$22+$BR265*Assembly!V$23+$BS265*Assembly!V$24</f>
        <v>0</v>
      </c>
      <c r="CO265" s="256" t="str">
        <f>CE265*Refining!$F$3</f>
        <v>209</v>
      </c>
      <c r="CP265" s="256" t="str">
        <f>CF265*Refining!$F$4</f>
        <v>16</v>
      </c>
      <c r="CQ265" s="256" t="str">
        <f>CG265*Refining!$F$5</f>
        <v>13</v>
      </c>
      <c r="CR265" s="256" t="str">
        <f>CH265*Refining!$F$6</f>
        <v>0</v>
      </c>
      <c r="CS265" s="256" t="str">
        <f>CI265*Refining!$F$7</f>
        <v>0</v>
      </c>
      <c r="CT265" s="256" t="str">
        <f>CJ265*Refining!$F$8</f>
        <v>0</v>
      </c>
      <c r="CU265" s="256" t="str">
        <f>CK265*Refining!$F$9</f>
        <v>0</v>
      </c>
      <c r="CV265" s="256" t="str">
        <f>CL265*Refining!$F$10</f>
        <v>0</v>
      </c>
      <c r="CW265" s="256" t="str">
        <f>CM265*Refining!$F$11</f>
        <v>0</v>
      </c>
      <c r="CX265" s="256" t="str">
        <f>CN265*Refining!$F$12</f>
        <v>0</v>
      </c>
      <c r="CY265" s="248" t="str">
        <f t="shared" ref="CY265:DR265" si="1068">IF(CE265 = 0, "", CE265)</f>
        <v>117</v>
      </c>
      <c r="CZ265" s="249" t="str">
        <f t="shared" si="1068"/>
        <v>5</v>
      </c>
      <c r="DA265" s="249" t="str">
        <f t="shared" si="1068"/>
        <v>3</v>
      </c>
      <c r="DB265" s="245" t="str">
        <f t="shared" si="1068"/>
        <v/>
      </c>
      <c r="DC265" s="245" t="str">
        <f t="shared" si="1068"/>
        <v/>
      </c>
      <c r="DD265" s="245" t="str">
        <f t="shared" si="1068"/>
        <v/>
      </c>
      <c r="DE265" s="245" t="str">
        <f t="shared" si="1068"/>
        <v/>
      </c>
      <c r="DF265" s="245" t="str">
        <f t="shared" si="1068"/>
        <v/>
      </c>
      <c r="DG265" s="245" t="str">
        <f t="shared" si="1068"/>
        <v/>
      </c>
      <c r="DH265" s="246" t="str">
        <f t="shared" si="1068"/>
        <v/>
      </c>
      <c r="DI265" s="248" t="str">
        <f t="shared" si="1068"/>
        <v>209</v>
      </c>
      <c r="DJ265" s="249" t="str">
        <f t="shared" si="1068"/>
        <v>16</v>
      </c>
      <c r="DK265" s="249" t="str">
        <f t="shared" si="1068"/>
        <v>13</v>
      </c>
      <c r="DL265" s="245" t="str">
        <f t="shared" si="1068"/>
        <v/>
      </c>
      <c r="DM265" s="245" t="str">
        <f t="shared" si="1068"/>
        <v/>
      </c>
      <c r="DN265" s="245" t="str">
        <f t="shared" si="1068"/>
        <v/>
      </c>
      <c r="DO265" s="245" t="str">
        <f t="shared" si="1068"/>
        <v/>
      </c>
      <c r="DP265" s="245" t="str">
        <f t="shared" si="1068"/>
        <v/>
      </c>
      <c r="DQ265" s="245" t="str">
        <f t="shared" si="1068"/>
        <v/>
      </c>
      <c r="DR265" s="246" t="str">
        <f t="shared" si="1068"/>
        <v/>
      </c>
      <c r="DS265" s="248" t="str">
        <f t="shared" si="15"/>
        <v>125</v>
      </c>
      <c r="DT265" s="249" t="str">
        <f t="shared" si="16"/>
        <v>237</v>
      </c>
      <c r="DU265" s="225" t="str">
        <f>CY265*'Ores &amp; Ingots'!$C$3+CZ265*'Ores &amp; Ingots'!$C$4+DA265*'Ores &amp; Ingots'!$C$5+DB265*'Ores &amp; Ingots'!$C$6+DC265*'Ores &amp; Ingots'!$C$7+DD265*'Ores &amp; Ingots'!$C$8+DE265*'Ores &amp; Ingots'!$C$9+DF265*'Ores &amp; Ingots'!$C$10+DG265*'Ores &amp; Ingots'!$C$11+DH265*'Ores &amp; Ingots'!$C$12</f>
        <v>16</v>
      </c>
      <c r="DV265" s="225" t="str">
        <f>DI265*'Ores &amp; Ingots'!$B$3+DJ265*'Ores &amp; Ingots'!$B$4+DK265*'Ores &amp; Ingots'!$B$5+DL265*'Ores &amp; Ingots'!$B$6+DM265*'Ores &amp; Ingots'!$B$7+DN265*'Ores &amp; Ingots'!$B$8+DO265*'Ores &amp; Ingots'!$B$9+DP265*'Ores &amp; Ingots'!$B$10+DQ265*'Ores &amp; Ingots'!$B$11+DR265*'Ores &amp; Ingots'!$B$12</f>
        <v>88</v>
      </c>
      <c r="DW265" s="249" t="str">
        <f>CY265*Refining!$G$3+CZ265*Refining!$G$4+DA265*Refining!$G$5+DB265*Refining!$G$6+DC265*Refining!$G$7+DD265*Refining!$G$8+DE265*Refining!$G$9+DF265*Refining!$G$10+DG265*Refining!$G$11+DH265*Refining!$G$12</f>
        <v>71</v>
      </c>
      <c r="DX265" s="249" t="str">
        <f t="shared" si="17"/>
        <v>10,972</v>
      </c>
      <c r="DY265" s="250" t="str">
        <f t="shared" si="18"/>
        <v>0.0110</v>
      </c>
      <c r="DZ265" s="248" t="str">
        <f t="shared" si="19"/>
        <v>86</v>
      </c>
      <c r="EA265" s="251" t="str">
        <f t="shared" ref="EA265:EB265" si="1069">DZ265/60</f>
        <v>1.4</v>
      </c>
      <c r="EB265" s="251" t="str">
        <f t="shared" si="1069"/>
        <v>0.0</v>
      </c>
      <c r="EC265" s="543" t="str">
        <f t="shared" si="21"/>
        <v>0.00</v>
      </c>
      <c r="ED265" s="248" t="str">
        <f t="shared" si="22"/>
        <v>12,061</v>
      </c>
      <c r="EE265" s="251" t="str">
        <f t="shared" ref="EE265:EF265" si="1070">ED265/1000</f>
        <v>12.1</v>
      </c>
      <c r="EF265" s="252" t="str">
        <f t="shared" si="1070"/>
        <v>0.01</v>
      </c>
      <c r="EG265" s="544" t="str">
        <f t="shared" si="24"/>
        <v>0.0121</v>
      </c>
      <c r="EH265" s="225" t="s">
        <v>12</v>
      </c>
    </row>
    <row r="266" hidden="1">
      <c r="A266" s="33"/>
      <c r="B266" s="336" t="s">
        <v>1075</v>
      </c>
      <c r="C266" s="227" t="s">
        <v>885</v>
      </c>
      <c r="D266" s="227">
        <v>1.0</v>
      </c>
      <c r="E266" s="227">
        <v>1.0</v>
      </c>
      <c r="F266" s="227">
        <v>1.0</v>
      </c>
      <c r="G266" s="228" t="str">
        <f t="shared" si="5"/>
        <v>0.1</v>
      </c>
      <c r="H266" s="229">
        <v>5.0</v>
      </c>
      <c r="I266" s="229">
        <v>12.5</v>
      </c>
      <c r="J266" s="229" t="str">
        <f>H266/Main!$D$9</f>
        <v>5</v>
      </c>
      <c r="K266" s="229" t="str">
        <f>I266/Main!$D$10</f>
        <v>12.5</v>
      </c>
      <c r="L266" s="229" t="str">
        <f t="shared" si="6"/>
        <v>2.5</v>
      </c>
      <c r="M266" s="229">
        <v>1.0</v>
      </c>
      <c r="N266" s="230"/>
      <c r="O266" s="230"/>
      <c r="P266" s="230"/>
      <c r="Q266" s="231"/>
      <c r="R266" s="230"/>
      <c r="S266" s="232"/>
      <c r="T266" s="232"/>
      <c r="U266" s="230"/>
      <c r="V266" s="230"/>
      <c r="W266" s="232"/>
      <c r="X266" s="232"/>
      <c r="Y266" s="230"/>
      <c r="Z266" s="230"/>
      <c r="AA266" s="230"/>
      <c r="AB266" s="230"/>
      <c r="AC266" s="334"/>
      <c r="AD266" s="309">
        <v>2.0</v>
      </c>
      <c r="AE266" s="225">
        <v>0.0</v>
      </c>
      <c r="AF266" s="225">
        <v>0.0</v>
      </c>
      <c r="AG266" s="225">
        <v>0.0</v>
      </c>
      <c r="AH266" s="225">
        <v>0.0</v>
      </c>
      <c r="AI266" s="225">
        <v>0.0</v>
      </c>
      <c r="AJ266" s="225">
        <v>0.0</v>
      </c>
      <c r="AK266" s="225">
        <v>0.0</v>
      </c>
      <c r="AL266" s="225">
        <v>0.0</v>
      </c>
      <c r="AM266" s="225">
        <v>0.0</v>
      </c>
      <c r="AN266" s="225">
        <v>0.0</v>
      </c>
      <c r="AO266" s="225">
        <v>1.0</v>
      </c>
      <c r="AP266" s="225">
        <v>0.0</v>
      </c>
      <c r="AQ266" s="225">
        <v>0.0</v>
      </c>
      <c r="AR266" s="225">
        <v>0.0</v>
      </c>
      <c r="AS266" s="225">
        <v>0.0</v>
      </c>
      <c r="AT266" s="225">
        <v>0.0</v>
      </c>
      <c r="AU266" s="225">
        <v>0.0</v>
      </c>
      <c r="AV266" s="225">
        <v>0.0</v>
      </c>
      <c r="AW266" s="225">
        <v>0.0</v>
      </c>
      <c r="AX266" s="225">
        <v>0.0</v>
      </c>
      <c r="AY266" s="553" t="str">
        <f t="shared" ref="AY266:BS266" si="1071">IF(AD266 = 0, "", AD266)</f>
        <v>2</v>
      </c>
      <c r="AZ266" s="227" t="str">
        <f t="shared" si="1071"/>
        <v/>
      </c>
      <c r="BA266" s="227" t="str">
        <f t="shared" si="1071"/>
        <v/>
      </c>
      <c r="BB266" s="227" t="str">
        <f t="shared" si="1071"/>
        <v/>
      </c>
      <c r="BC266" s="227" t="str">
        <f t="shared" si="1071"/>
        <v/>
      </c>
      <c r="BD266" s="227" t="str">
        <f t="shared" si="1071"/>
        <v/>
      </c>
      <c r="BE266" s="227" t="str">
        <f t="shared" si="1071"/>
        <v/>
      </c>
      <c r="BF266" s="227" t="str">
        <f t="shared" si="1071"/>
        <v/>
      </c>
      <c r="BG266" s="227" t="str">
        <f t="shared" si="1071"/>
        <v/>
      </c>
      <c r="BH266" s="227" t="str">
        <f t="shared" si="1071"/>
        <v/>
      </c>
      <c r="BI266" s="227" t="str">
        <f t="shared" si="1071"/>
        <v/>
      </c>
      <c r="BJ266" s="225" t="str">
        <f t="shared" si="1071"/>
        <v>1</v>
      </c>
      <c r="BK266" s="227" t="str">
        <f t="shared" si="1071"/>
        <v/>
      </c>
      <c r="BL266" s="227" t="str">
        <f t="shared" si="1071"/>
        <v/>
      </c>
      <c r="BM266" s="227" t="str">
        <f t="shared" si="1071"/>
        <v/>
      </c>
      <c r="BN266" s="227" t="str">
        <f t="shared" si="1071"/>
        <v/>
      </c>
      <c r="BO266" s="227" t="str">
        <f t="shared" si="1071"/>
        <v/>
      </c>
      <c r="BP266" s="227" t="str">
        <f t="shared" si="1071"/>
        <v/>
      </c>
      <c r="BQ266" s="227" t="str">
        <f t="shared" si="1071"/>
        <v/>
      </c>
      <c r="BR266" s="227" t="str">
        <f t="shared" si="1071"/>
        <v/>
      </c>
      <c r="BS266" s="238" t="str">
        <f t="shared" si="1071"/>
        <v/>
      </c>
      <c r="BT266" s="239" t="str">
        <f>$AY266*Assembly!Y$4+$AZ266*Assembly!Y$5+$BA266*Assembly!Y$6+$BB266*Assembly!Y$7+$BC266*Assembly!Y$8+$BD266*Assembly!Y$9+$BE266*Assembly!Y$10+$BF266*Assembly!Y$11+$BG266*Assembly!Y$12+$BH266*Assembly!Y$13+$BI266*Assembly!Y$14+$BJ266*Assembly!Y$15+$BK266*Assembly!Y$16+$BL266*Assembly!Y$17+$BM266*Assembly!Y$18+$BN266*Assembly!Y$19+$BO266*Assembly!Y$20+$BP266*Assembly!Y$21+$BQ266*Assembly!Y$22+$BR266*Assembly!Y$23+$BS266*Assembly!Y$24</f>
        <v>46</v>
      </c>
      <c r="BU266" s="225" t="str">
        <f t="shared" si="8"/>
        <v>368</v>
      </c>
      <c r="BV266" s="225" t="str">
        <f>$AY266*Assembly!AC$4+$AZ266*Assembly!AC$5+$BA266*Assembly!AC$6+$BB266*Assembly!AC$7+$BC266*Assembly!AC$8+$BD266*Assembly!AC$9+$BE266*Assembly!AC$10+$BF266*Assembly!AC$11+$BG266*Assembly!AC$12+$BH266*Assembly!AC$13+$BI266*Assembly!AC$14+$BJ266*Assembly!AC$15+$BK266*Assembly!AC$16+$BL266*Assembly!AC$17+$BM266*Assembly!AC$18+$BN266*Assembly!AC$19+$BO266*Assembly!AC$20+$BP266*Assembly!AC$21+$BQ266*Assembly!AC$22+$BR266*Assembly!AC$23+$BS266*Assembly!AC$24</f>
        <v>230</v>
      </c>
      <c r="BW266" s="240" t="str">
        <f t="shared" si="9"/>
        <v>5.00</v>
      </c>
      <c r="BX266" s="241" t="str">
        <f t="shared" si="10"/>
        <v>1840</v>
      </c>
      <c r="BY266" s="242" t="str">
        <f t="shared" si="11"/>
        <v>0.6</v>
      </c>
      <c r="BZ266" s="225"/>
      <c r="CA266" s="225" t="str">
        <f>$AY266*Assembly!X$4+$AZ266*Assembly!X$5+$BA266*Assembly!X$6+$BB266*Assembly!X$7+$BC266*Assembly!X$8+$BD266*Assembly!X$9+$BE266*Assembly!X$10+$BF266*Assembly!X$11+$BG266*Assembly!X$12+$BH266*Assembly!X$13+$BI266*Assembly!X$14+$BJ266*Assembly!X$15+$BK266*Assembly!X$16+$BL266*Assembly!X$17+$BM266*Assembly!X$18+$BN266*Assembly!X$19+$BO266*Assembly!X$20+$BP266*Assembly!X$21+$BQ266*Assembly!X$22+$BR266*Assembly!X$23+$BS266*Assembly!X$24</f>
        <v>4</v>
      </c>
      <c r="CB266" s="225" t="str">
        <f t="shared" si="12"/>
        <v>622</v>
      </c>
      <c r="CC266" s="223" t="str">
        <f t="shared" si="13"/>
        <v>0.0006</v>
      </c>
      <c r="CD266" s="243" t="str">
        <f>$AY266*Assembly!AB$4+$AZ266*Assembly!AB$5+$BA266*Assembly!AB$6+$BB266*Assembly!AB$7+$BC266*Assembly!AB$8+$BD266*Assembly!AB$9+$BE266*Assembly!AB$10+$BF266*Assembly!AB$11+$BG266*Assembly!AB$12+$BH266*Assembly!AB$13+$BI266*Assembly!AB$14+$BJ266*Assembly!AB$15+$BK266*Assembly!AB$16+$BL266*Assembly!AB$17+$BM266*Assembly!AB$18+$BN266*Assembly!AB$19+$BO266*Assembly!AB$20+$BP266*Assembly!AB$21+$BQ266*Assembly!AB$22+$BR266*Assembly!AB$23+$BS266*Assembly!AB$24</f>
        <v>21</v>
      </c>
      <c r="CE266" s="231" t="str">
        <f>$AY266*Assembly!M$4+$AZ266*Assembly!M$5+$BA266*Assembly!M$6+$BB266*Assembly!M$7+$BC266*Assembly!M$8+$BD266*Assembly!M$9+$BE266*Assembly!M$10+$BF266*Assembly!M$11+$BG266*Assembly!M$12+$BH266*Assembly!M$13+$BI266*Assembly!M$14+$BJ266*Assembly!M$15+$BK266*Assembly!M$16+$BL266*Assembly!M$17+$BM266*Assembly!M$18+$BN266*Assembly!M$19+$BO266*Assembly!M$20+$BP266*Assembly!M$21+$BQ266*Assembly!M$22+$BR266*Assembly!M$23+$BS266*Assembly!M$24</f>
        <v>54</v>
      </c>
      <c r="CF266" s="231" t="str">
        <f>$AY266*Assembly!N$4+$AZ266*Assembly!N$5+$BA266*Assembly!N$6+$BB266*Assembly!N$7+$BC266*Assembly!N$8+$BD266*Assembly!N$9+$BE266*Assembly!N$10+$BF266*Assembly!N$11+$BG266*Assembly!N$12+$BH266*Assembly!N$13+$BI266*Assembly!N$14+$BJ266*Assembly!N$15+$BK266*Assembly!N$16+$BL266*Assembly!N$17+$BM266*Assembly!N$18+$BN266*Assembly!N$19+$BO266*Assembly!N$20+$BP266*Assembly!N$21+$BQ266*Assembly!N$22+$BR266*Assembly!N$23+$BS266*Assembly!N$24</f>
        <v>5</v>
      </c>
      <c r="CG266" s="231" t="str">
        <f>$AY266*Assembly!O$4+$AZ266*Assembly!O$5+$BA266*Assembly!O$6+$BB266*Assembly!O$7+$BC266*Assembly!O$8+$BD266*Assembly!O$9+$BE266*Assembly!O$10+$BF266*Assembly!O$11+$BG266*Assembly!O$12+$BH266*Assembly!O$13+$BI266*Assembly!O$14+$BJ266*Assembly!O$15+$BK266*Assembly!O$16+$BL266*Assembly!O$17+$BM266*Assembly!O$18+$BN266*Assembly!O$19+$BO266*Assembly!O$20+$BP266*Assembly!O$21+$BQ266*Assembly!O$22+$BR266*Assembly!O$23+$BS266*Assembly!O$24</f>
        <v>3</v>
      </c>
      <c r="CH266" s="229" t="str">
        <f>$AY266*Assembly!P$4+$AZ266*Assembly!P$5+$BA266*Assembly!P$6+$BB266*Assembly!P$7+$BC266*Assembly!P$8+$BD266*Assembly!P$9+$BE266*Assembly!P$10+$BF266*Assembly!P$11+$BG266*Assembly!P$12+$BH266*Assembly!P$13+$BI266*Assembly!P$14+$BJ266*Assembly!P$15+$BK266*Assembly!P$16+$BL266*Assembly!P$17+$BM266*Assembly!P$18+$BN266*Assembly!P$19+$BO266*Assembly!P$20+$BP266*Assembly!P$21+$BQ266*Assembly!P$22+$BR266*Assembly!P$23+$BS266*Assembly!P$24</f>
        <v>0</v>
      </c>
      <c r="CI266" s="229" t="str">
        <f>$AY266*Assembly!Q$4+$AZ266*Assembly!Q$5+$BA266*Assembly!Q$6+$BB266*Assembly!Q$7+$BC266*Assembly!Q$8+$BD266*Assembly!Q$9+$BE266*Assembly!Q$10+$BF266*Assembly!Q$11+$BG266*Assembly!Q$12+$BH266*Assembly!Q$13+$BI266*Assembly!Q$14+$BJ266*Assembly!Q$15+$BK266*Assembly!Q$16+$BL266*Assembly!Q$17+$BM266*Assembly!Q$18+$BN266*Assembly!Q$19+$BO266*Assembly!Q$20+$BP266*Assembly!Q$21+$BQ266*Assembly!Q$22+$BR266*Assembly!Q$23+$BS266*Assembly!Q$24</f>
        <v>0</v>
      </c>
      <c r="CJ266" s="231" t="str">
        <f>$AY266*Assembly!R$4+$AZ266*Assembly!R$5+$BA266*Assembly!R$6+$BB266*Assembly!R$7+$BC266*Assembly!R$8+$BD266*Assembly!R$9+$BE266*Assembly!R$10+$BF266*Assembly!R$11+$BG266*Assembly!R$12+$BH266*Assembly!R$13+$BI266*Assembly!R$14+$BJ266*Assembly!R$15+$BK266*Assembly!R$16+$BL266*Assembly!R$17+$BM266*Assembly!R$18+$BN266*Assembly!R$19+$BO266*Assembly!R$20+$BP266*Assembly!R$21+$BQ266*Assembly!R$22+$BR266*Assembly!R$23+$BS266*Assembly!R$24</f>
        <v>0</v>
      </c>
      <c r="CK266" s="229" t="str">
        <f>$AY266*Assembly!S$4+$AZ266*Assembly!S$5+$BA266*Assembly!S$6+$BB266*Assembly!S$7+$BC266*Assembly!S$8+$BD266*Assembly!S$9+$BE266*Assembly!S$10+$BF266*Assembly!S$11+$BG266*Assembly!S$12+$BH266*Assembly!S$13+$BI266*Assembly!S$14+$BJ266*Assembly!S$15+$BK266*Assembly!S$16+$BL266*Assembly!S$17+$BM266*Assembly!S$18+$BN266*Assembly!S$19+$BO266*Assembly!S$20+$BP266*Assembly!S$21+$BQ266*Assembly!S$22+$BR266*Assembly!S$23+$BS266*Assembly!S$24</f>
        <v>0</v>
      </c>
      <c r="CL266" s="229" t="str">
        <f>$AY266*Assembly!T$4+$AZ266*Assembly!T$5+$BA266*Assembly!T$6+$BB266*Assembly!T$7+$BC266*Assembly!T$8+$BD266*Assembly!T$9+$BE266*Assembly!T$10+$BF266*Assembly!T$11+$BG266*Assembly!T$12+$BH266*Assembly!T$13+$BI266*Assembly!T$14+$BJ266*Assembly!T$15+$BK266*Assembly!T$16+$BL266*Assembly!T$17+$BM266*Assembly!T$18+$BN266*Assembly!T$19+$BO266*Assembly!T$20+$BP266*Assembly!T$21+$BQ266*Assembly!T$22+$BR266*Assembly!T$23+$BS266*Assembly!T$24</f>
        <v>0</v>
      </c>
      <c r="CM266" s="229" t="str">
        <f>$AY266*Assembly!U$4+$AZ266*Assembly!U$5+$BA266*Assembly!U$6+$BB266*Assembly!U$7+$BC266*Assembly!U$8+$BD266*Assembly!U$9+$BE266*Assembly!U$10+$BF266*Assembly!U$11+$BG266*Assembly!U$12+$BH266*Assembly!U$13+$BI266*Assembly!U$14+$BJ266*Assembly!U$15+$BK266*Assembly!U$16+$BL266*Assembly!U$17+$BM266*Assembly!U$18+$BN266*Assembly!U$19+$BO266*Assembly!U$20+$BP266*Assembly!U$21+$BQ266*Assembly!U$22+$BR266*Assembly!U$23+$BS266*Assembly!U$24</f>
        <v>0</v>
      </c>
      <c r="CN266" s="231" t="str">
        <f>$AY266*Assembly!V$4+$AZ266*Assembly!V$5+$BA266*Assembly!V$6+$BB266*Assembly!V$7+$BC266*Assembly!V$8+$BD266*Assembly!V$9+$BE266*Assembly!V$10+$BF266*Assembly!V$11+$BG266*Assembly!V$12+$BH266*Assembly!V$13+$BI266*Assembly!V$14+$BJ266*Assembly!V$15+$BK266*Assembly!V$16+$BL266*Assembly!V$17+$BM266*Assembly!V$18+$BN266*Assembly!V$19+$BO266*Assembly!V$20+$BP266*Assembly!V$21+$BQ266*Assembly!V$22+$BR266*Assembly!V$23+$BS266*Assembly!V$24</f>
        <v>0</v>
      </c>
      <c r="CO266" s="231" t="str">
        <f>CE266*Refining!$F$3</f>
        <v>96</v>
      </c>
      <c r="CP266" s="231" t="str">
        <f>CF266*Refining!$F$4</f>
        <v>16</v>
      </c>
      <c r="CQ266" s="231" t="str">
        <f>CG266*Refining!$F$5</f>
        <v>13</v>
      </c>
      <c r="CR266" s="231" t="str">
        <f>CH266*Refining!$F$6</f>
        <v>0</v>
      </c>
      <c r="CS266" s="231" t="str">
        <f>CI266*Refining!$F$7</f>
        <v>0</v>
      </c>
      <c r="CT266" s="231" t="str">
        <f>CJ266*Refining!$F$8</f>
        <v>0</v>
      </c>
      <c r="CU266" s="231" t="str">
        <f>CK266*Refining!$F$9</f>
        <v>0</v>
      </c>
      <c r="CV266" s="231" t="str">
        <f>CL266*Refining!$F$10</f>
        <v>0</v>
      </c>
      <c r="CW266" s="231" t="str">
        <f>CM266*Refining!$F$11</f>
        <v>0</v>
      </c>
      <c r="CX266" s="231" t="str">
        <f>CN266*Refining!$F$12</f>
        <v>0</v>
      </c>
      <c r="CY266" s="248" t="str">
        <f t="shared" ref="CY266:DR266" si="1072">IF(CE266 = 0, "", CE266)</f>
        <v>54</v>
      </c>
      <c r="CZ266" s="249" t="str">
        <f t="shared" si="1072"/>
        <v>5</v>
      </c>
      <c r="DA266" s="249" t="str">
        <f t="shared" si="1072"/>
        <v>3</v>
      </c>
      <c r="DB266" s="245" t="str">
        <f t="shared" si="1072"/>
        <v/>
      </c>
      <c r="DC266" s="245" t="str">
        <f t="shared" si="1072"/>
        <v/>
      </c>
      <c r="DD266" s="245" t="str">
        <f t="shared" si="1072"/>
        <v/>
      </c>
      <c r="DE266" s="245" t="str">
        <f t="shared" si="1072"/>
        <v/>
      </c>
      <c r="DF266" s="245" t="str">
        <f t="shared" si="1072"/>
        <v/>
      </c>
      <c r="DG266" s="245" t="str">
        <f t="shared" si="1072"/>
        <v/>
      </c>
      <c r="DH266" s="246" t="str">
        <f t="shared" si="1072"/>
        <v/>
      </c>
      <c r="DI266" s="248" t="str">
        <f t="shared" si="1072"/>
        <v>96</v>
      </c>
      <c r="DJ266" s="249" t="str">
        <f t="shared" si="1072"/>
        <v>16</v>
      </c>
      <c r="DK266" s="249" t="str">
        <f t="shared" si="1072"/>
        <v>13</v>
      </c>
      <c r="DL266" s="245" t="str">
        <f t="shared" si="1072"/>
        <v/>
      </c>
      <c r="DM266" s="245" t="str">
        <f t="shared" si="1072"/>
        <v/>
      </c>
      <c r="DN266" s="245" t="str">
        <f t="shared" si="1072"/>
        <v/>
      </c>
      <c r="DO266" s="245" t="str">
        <f t="shared" si="1072"/>
        <v/>
      </c>
      <c r="DP266" s="245" t="str">
        <f t="shared" si="1072"/>
        <v/>
      </c>
      <c r="DQ266" s="245" t="str">
        <f t="shared" si="1072"/>
        <v/>
      </c>
      <c r="DR266" s="246" t="str">
        <f t="shared" si="1072"/>
        <v/>
      </c>
      <c r="DS266" s="248" t="str">
        <f t="shared" si="15"/>
        <v>62</v>
      </c>
      <c r="DT266" s="249" t="str">
        <f t="shared" si="16"/>
        <v>125</v>
      </c>
      <c r="DU266" s="225" t="str">
        <f>CY266*'Ores &amp; Ingots'!$C$3+CZ266*'Ores &amp; Ingots'!$C$4+DA266*'Ores &amp; Ingots'!$C$5+DB266*'Ores &amp; Ingots'!$C$6+DC266*'Ores &amp; Ingots'!$C$7+DD266*'Ores &amp; Ingots'!$C$8+DE266*'Ores &amp; Ingots'!$C$9+DF266*'Ores &amp; Ingots'!$C$10+DG266*'Ores &amp; Ingots'!$C$11+DH266*'Ores &amp; Ingots'!$C$12</f>
        <v>8</v>
      </c>
      <c r="DV266" s="225" t="str">
        <f>DI266*'Ores &amp; Ingots'!$B$3+DJ266*'Ores &amp; Ingots'!$B$4+DK266*'Ores &amp; Ingots'!$B$5+DL266*'Ores &amp; Ingots'!$B$6+DM266*'Ores &amp; Ingots'!$B$7+DN266*'Ores &amp; Ingots'!$B$8+DO266*'Ores &amp; Ingots'!$B$9+DP266*'Ores &amp; Ingots'!$B$10+DQ266*'Ores &amp; Ingots'!$B$11+DR266*'Ores &amp; Ingots'!$B$12</f>
        <v>46</v>
      </c>
      <c r="DW266" s="249" t="str">
        <f>CY266*Refining!$G$3+CZ266*Refining!$G$4+DA266*Refining!$G$5+DB266*Refining!$G$6+DC266*Refining!$G$7+DD266*Refining!$G$8+DE266*Refining!$G$9+DF266*Refining!$G$10+DG266*Refining!$G$11+DH266*Refining!$G$12</f>
        <v>66</v>
      </c>
      <c r="DX266" s="249" t="str">
        <f t="shared" si="17"/>
        <v>10,299</v>
      </c>
      <c r="DY266" s="250" t="str">
        <f t="shared" si="18"/>
        <v>0.0103</v>
      </c>
      <c r="DZ266" s="248" t="str">
        <f t="shared" si="19"/>
        <v>75</v>
      </c>
      <c r="EA266" s="251" t="str">
        <f t="shared" ref="EA266:EB266" si="1073">DZ266/60</f>
        <v>1.3</v>
      </c>
      <c r="EB266" s="251" t="str">
        <f t="shared" si="1073"/>
        <v>0.0</v>
      </c>
      <c r="EC266" s="543" t="str">
        <f t="shared" si="21"/>
        <v>0.00</v>
      </c>
      <c r="ED266" s="248" t="str">
        <f t="shared" si="22"/>
        <v>10,921</v>
      </c>
      <c r="EE266" s="251" t="str">
        <f t="shared" ref="EE266:EF266" si="1074">ED266/1000</f>
        <v>10.9</v>
      </c>
      <c r="EF266" s="252" t="str">
        <f t="shared" si="1074"/>
        <v>0.01</v>
      </c>
      <c r="EG266" s="544" t="str">
        <f t="shared" si="24"/>
        <v>0.0109</v>
      </c>
      <c r="EH266" s="225" t="s">
        <v>12</v>
      </c>
    </row>
    <row r="267" hidden="1">
      <c r="A267" s="33"/>
      <c r="B267" s="226" t="s">
        <v>1076</v>
      </c>
      <c r="C267" s="227" t="s">
        <v>885</v>
      </c>
      <c r="D267" s="227">
        <v>1.0</v>
      </c>
      <c r="E267" s="227">
        <v>1.0</v>
      </c>
      <c r="F267" s="227">
        <v>1.0</v>
      </c>
      <c r="G267" s="253" t="str">
        <f t="shared" si="5"/>
        <v>0.1</v>
      </c>
      <c r="H267" s="254">
        <v>4.0</v>
      </c>
      <c r="I267" s="254">
        <v>12.0</v>
      </c>
      <c r="J267" s="254" t="str">
        <f>H267/Main!$D$9</f>
        <v>4</v>
      </c>
      <c r="K267" s="254" t="str">
        <f>I267/Main!$D$10</f>
        <v>12</v>
      </c>
      <c r="L267" s="254" t="str">
        <f t="shared" si="6"/>
        <v>3</v>
      </c>
      <c r="M267" s="254">
        <v>0.16</v>
      </c>
      <c r="N267" s="255"/>
      <c r="O267" s="255"/>
      <c r="P267" s="255"/>
      <c r="Q267" s="256"/>
      <c r="R267" s="255"/>
      <c r="S267" s="257"/>
      <c r="T267" s="257"/>
      <c r="U267" s="255"/>
      <c r="V267" s="255"/>
      <c r="W267" s="350"/>
      <c r="X267" s="257"/>
      <c r="Y267" s="255"/>
      <c r="Z267" s="255"/>
      <c r="AA267" s="255"/>
      <c r="AB267" s="255"/>
      <c r="AC267" s="351"/>
      <c r="AD267" s="309">
        <v>2.0</v>
      </c>
      <c r="AE267" s="225">
        <v>0.0</v>
      </c>
      <c r="AF267" s="225">
        <v>0.0</v>
      </c>
      <c r="AG267" s="225">
        <v>0.0</v>
      </c>
      <c r="AH267" s="225">
        <v>0.0</v>
      </c>
      <c r="AI267" s="225">
        <v>0.0</v>
      </c>
      <c r="AJ267" s="225">
        <v>0.0</v>
      </c>
      <c r="AK267" s="225">
        <v>0.0</v>
      </c>
      <c r="AL267" s="225">
        <v>0.0</v>
      </c>
      <c r="AM267" s="225">
        <v>0.0</v>
      </c>
      <c r="AN267" s="225">
        <v>0.0</v>
      </c>
      <c r="AO267" s="225">
        <v>1.0</v>
      </c>
      <c r="AP267" s="225">
        <v>0.0</v>
      </c>
      <c r="AQ267" s="225">
        <v>0.0</v>
      </c>
      <c r="AR267" s="225">
        <v>0.0</v>
      </c>
      <c r="AS267" s="225">
        <v>0.0</v>
      </c>
      <c r="AT267" s="225">
        <v>0.0</v>
      </c>
      <c r="AU267" s="225">
        <v>0.0</v>
      </c>
      <c r="AV267" s="225">
        <v>0.0</v>
      </c>
      <c r="AW267" s="225">
        <v>0.0</v>
      </c>
      <c r="AX267" s="225">
        <v>0.0</v>
      </c>
      <c r="AY267" s="553" t="str">
        <f t="shared" ref="AY267:BS267" si="1075">IF(AD267 = 0, "", AD267)</f>
        <v>2</v>
      </c>
      <c r="AZ267" s="227" t="str">
        <f t="shared" si="1075"/>
        <v/>
      </c>
      <c r="BA267" s="227" t="str">
        <f t="shared" si="1075"/>
        <v/>
      </c>
      <c r="BB267" s="227" t="str">
        <f t="shared" si="1075"/>
        <v/>
      </c>
      <c r="BC267" s="227" t="str">
        <f t="shared" si="1075"/>
        <v/>
      </c>
      <c r="BD267" s="227" t="str">
        <f t="shared" si="1075"/>
        <v/>
      </c>
      <c r="BE267" s="227" t="str">
        <f t="shared" si="1075"/>
        <v/>
      </c>
      <c r="BF267" s="227" t="str">
        <f t="shared" si="1075"/>
        <v/>
      </c>
      <c r="BG267" s="227" t="str">
        <f t="shared" si="1075"/>
        <v/>
      </c>
      <c r="BH267" s="227" t="str">
        <f t="shared" si="1075"/>
        <v/>
      </c>
      <c r="BI267" s="227" t="str">
        <f t="shared" si="1075"/>
        <v/>
      </c>
      <c r="BJ267" s="225" t="str">
        <f t="shared" si="1075"/>
        <v>1</v>
      </c>
      <c r="BK267" s="227" t="str">
        <f t="shared" si="1075"/>
        <v/>
      </c>
      <c r="BL267" s="227" t="str">
        <f t="shared" si="1075"/>
        <v/>
      </c>
      <c r="BM267" s="227" t="str">
        <f t="shared" si="1075"/>
        <v/>
      </c>
      <c r="BN267" s="227" t="str">
        <f t="shared" si="1075"/>
        <v/>
      </c>
      <c r="BO267" s="227" t="str">
        <f t="shared" si="1075"/>
        <v/>
      </c>
      <c r="BP267" s="227" t="str">
        <f t="shared" si="1075"/>
        <v/>
      </c>
      <c r="BQ267" s="227" t="str">
        <f t="shared" si="1075"/>
        <v/>
      </c>
      <c r="BR267" s="227" t="str">
        <f t="shared" si="1075"/>
        <v/>
      </c>
      <c r="BS267" s="238" t="str">
        <f t="shared" si="1075"/>
        <v/>
      </c>
      <c r="BT267" s="239" t="str">
        <f>$AY267*Assembly!Y$4+$AZ267*Assembly!Y$5+$BA267*Assembly!Y$6+$BB267*Assembly!Y$7+$BC267*Assembly!Y$8+$BD267*Assembly!Y$9+$BE267*Assembly!Y$10+$BF267*Assembly!Y$11+$BG267*Assembly!Y$12+$BH267*Assembly!Y$13+$BI267*Assembly!Y$14+$BJ267*Assembly!Y$15+$BK267*Assembly!Y$16+$BL267*Assembly!Y$17+$BM267*Assembly!Y$18+$BN267*Assembly!Y$19+$BO267*Assembly!Y$20+$BP267*Assembly!Y$21+$BQ267*Assembly!Y$22+$BR267*Assembly!Y$23+$BS267*Assembly!Y$24</f>
        <v>46</v>
      </c>
      <c r="BU267" s="225" t="str">
        <f t="shared" si="8"/>
        <v>368</v>
      </c>
      <c r="BV267" s="225" t="str">
        <f>$AY267*Assembly!AC$4+$AZ267*Assembly!AC$5+$BA267*Assembly!AC$6+$BB267*Assembly!AC$7+$BC267*Assembly!AC$8+$BD267*Assembly!AC$9+$BE267*Assembly!AC$10+$BF267*Assembly!AC$11+$BG267*Assembly!AC$12+$BH267*Assembly!AC$13+$BI267*Assembly!AC$14+$BJ267*Assembly!AC$15+$BK267*Assembly!AC$16+$BL267*Assembly!AC$17+$BM267*Assembly!AC$18+$BN267*Assembly!AC$19+$BO267*Assembly!AC$20+$BP267*Assembly!AC$21+$BQ267*Assembly!AC$22+$BR267*Assembly!AC$23+$BS267*Assembly!AC$24</f>
        <v>230</v>
      </c>
      <c r="BW267" s="240" t="str">
        <f t="shared" si="9"/>
        <v>5.00</v>
      </c>
      <c r="BX267" s="241" t="str">
        <f t="shared" si="10"/>
        <v>1840</v>
      </c>
      <c r="BY267" s="242" t="str">
        <f t="shared" si="11"/>
        <v>0.6</v>
      </c>
      <c r="BZ267" s="225"/>
      <c r="CA267" s="225" t="str">
        <f>$AY267*Assembly!X$4+$AZ267*Assembly!X$5+$BA267*Assembly!X$6+$BB267*Assembly!X$7+$BC267*Assembly!X$8+$BD267*Assembly!X$9+$BE267*Assembly!X$10+$BF267*Assembly!X$11+$BG267*Assembly!X$12+$BH267*Assembly!X$13+$BI267*Assembly!X$14+$BJ267*Assembly!X$15+$BK267*Assembly!X$16+$BL267*Assembly!X$17+$BM267*Assembly!X$18+$BN267*Assembly!X$19+$BO267*Assembly!X$20+$BP267*Assembly!X$21+$BQ267*Assembly!X$22+$BR267*Assembly!X$23+$BS267*Assembly!X$24</f>
        <v>4</v>
      </c>
      <c r="CB267" s="225" t="str">
        <f t="shared" si="12"/>
        <v>622</v>
      </c>
      <c r="CC267" s="223" t="str">
        <f t="shared" si="13"/>
        <v>0.0006</v>
      </c>
      <c r="CD267" s="243" t="str">
        <f>$AY267*Assembly!AB$4+$AZ267*Assembly!AB$5+$BA267*Assembly!AB$6+$BB267*Assembly!AB$7+$BC267*Assembly!AB$8+$BD267*Assembly!AB$9+$BE267*Assembly!AB$10+$BF267*Assembly!AB$11+$BG267*Assembly!AB$12+$BH267*Assembly!AB$13+$BI267*Assembly!AB$14+$BJ267*Assembly!AB$15+$BK267*Assembly!AB$16+$BL267*Assembly!AB$17+$BM267*Assembly!AB$18+$BN267*Assembly!AB$19+$BO267*Assembly!AB$20+$BP267*Assembly!AB$21+$BQ267*Assembly!AB$22+$BR267*Assembly!AB$23+$BS267*Assembly!AB$24</f>
        <v>21</v>
      </c>
      <c r="CE267" s="256" t="str">
        <f>$AY267*Assembly!M$4+$AZ267*Assembly!M$5+$BA267*Assembly!M$6+$BB267*Assembly!M$7+$BC267*Assembly!M$8+$BD267*Assembly!M$9+$BE267*Assembly!M$10+$BF267*Assembly!M$11+$BG267*Assembly!M$12+$BH267*Assembly!M$13+$BI267*Assembly!M$14+$BJ267*Assembly!M$15+$BK267*Assembly!M$16+$BL267*Assembly!M$17+$BM267*Assembly!M$18+$BN267*Assembly!M$19+$BO267*Assembly!M$20+$BP267*Assembly!M$21+$BQ267*Assembly!M$22+$BR267*Assembly!M$23+$BS267*Assembly!M$24</f>
        <v>54</v>
      </c>
      <c r="CF267" s="256" t="str">
        <f>$AY267*Assembly!N$4+$AZ267*Assembly!N$5+$BA267*Assembly!N$6+$BB267*Assembly!N$7+$BC267*Assembly!N$8+$BD267*Assembly!N$9+$BE267*Assembly!N$10+$BF267*Assembly!N$11+$BG267*Assembly!N$12+$BH267*Assembly!N$13+$BI267*Assembly!N$14+$BJ267*Assembly!N$15+$BK267*Assembly!N$16+$BL267*Assembly!N$17+$BM267*Assembly!N$18+$BN267*Assembly!N$19+$BO267*Assembly!N$20+$BP267*Assembly!N$21+$BQ267*Assembly!N$22+$BR267*Assembly!N$23+$BS267*Assembly!N$24</f>
        <v>5</v>
      </c>
      <c r="CG267" s="256" t="str">
        <f>$AY267*Assembly!O$4+$AZ267*Assembly!O$5+$BA267*Assembly!O$6+$BB267*Assembly!O$7+$BC267*Assembly!O$8+$BD267*Assembly!O$9+$BE267*Assembly!O$10+$BF267*Assembly!O$11+$BG267*Assembly!O$12+$BH267*Assembly!O$13+$BI267*Assembly!O$14+$BJ267*Assembly!O$15+$BK267*Assembly!O$16+$BL267*Assembly!O$17+$BM267*Assembly!O$18+$BN267*Assembly!O$19+$BO267*Assembly!O$20+$BP267*Assembly!O$21+$BQ267*Assembly!O$22+$BR267*Assembly!O$23+$BS267*Assembly!O$24</f>
        <v>3</v>
      </c>
      <c r="CH267" s="254" t="str">
        <f>$AY267*Assembly!P$4+$AZ267*Assembly!P$5+$BA267*Assembly!P$6+$BB267*Assembly!P$7+$BC267*Assembly!P$8+$BD267*Assembly!P$9+$BE267*Assembly!P$10+$BF267*Assembly!P$11+$BG267*Assembly!P$12+$BH267*Assembly!P$13+$BI267*Assembly!P$14+$BJ267*Assembly!P$15+$BK267*Assembly!P$16+$BL267*Assembly!P$17+$BM267*Assembly!P$18+$BN267*Assembly!P$19+$BO267*Assembly!P$20+$BP267*Assembly!P$21+$BQ267*Assembly!P$22+$BR267*Assembly!P$23+$BS267*Assembly!P$24</f>
        <v>0</v>
      </c>
      <c r="CI267" s="254" t="str">
        <f>$AY267*Assembly!Q$4+$AZ267*Assembly!Q$5+$BA267*Assembly!Q$6+$BB267*Assembly!Q$7+$BC267*Assembly!Q$8+$BD267*Assembly!Q$9+$BE267*Assembly!Q$10+$BF267*Assembly!Q$11+$BG267*Assembly!Q$12+$BH267*Assembly!Q$13+$BI267*Assembly!Q$14+$BJ267*Assembly!Q$15+$BK267*Assembly!Q$16+$BL267*Assembly!Q$17+$BM267*Assembly!Q$18+$BN267*Assembly!Q$19+$BO267*Assembly!Q$20+$BP267*Assembly!Q$21+$BQ267*Assembly!Q$22+$BR267*Assembly!Q$23+$BS267*Assembly!Q$24</f>
        <v>0</v>
      </c>
      <c r="CJ267" s="256" t="str">
        <f>$AY267*Assembly!R$4+$AZ267*Assembly!R$5+$BA267*Assembly!R$6+$BB267*Assembly!R$7+$BC267*Assembly!R$8+$BD267*Assembly!R$9+$BE267*Assembly!R$10+$BF267*Assembly!R$11+$BG267*Assembly!R$12+$BH267*Assembly!R$13+$BI267*Assembly!R$14+$BJ267*Assembly!R$15+$BK267*Assembly!R$16+$BL267*Assembly!R$17+$BM267*Assembly!R$18+$BN267*Assembly!R$19+$BO267*Assembly!R$20+$BP267*Assembly!R$21+$BQ267*Assembly!R$22+$BR267*Assembly!R$23+$BS267*Assembly!R$24</f>
        <v>0</v>
      </c>
      <c r="CK267" s="254" t="str">
        <f>$AY267*Assembly!S$4+$AZ267*Assembly!S$5+$BA267*Assembly!S$6+$BB267*Assembly!S$7+$BC267*Assembly!S$8+$BD267*Assembly!S$9+$BE267*Assembly!S$10+$BF267*Assembly!S$11+$BG267*Assembly!S$12+$BH267*Assembly!S$13+$BI267*Assembly!S$14+$BJ267*Assembly!S$15+$BK267*Assembly!S$16+$BL267*Assembly!S$17+$BM267*Assembly!S$18+$BN267*Assembly!S$19+$BO267*Assembly!S$20+$BP267*Assembly!S$21+$BQ267*Assembly!S$22+$BR267*Assembly!S$23+$BS267*Assembly!S$24</f>
        <v>0</v>
      </c>
      <c r="CL267" s="254" t="str">
        <f>$AY267*Assembly!T$4+$AZ267*Assembly!T$5+$BA267*Assembly!T$6+$BB267*Assembly!T$7+$BC267*Assembly!T$8+$BD267*Assembly!T$9+$BE267*Assembly!T$10+$BF267*Assembly!T$11+$BG267*Assembly!T$12+$BH267*Assembly!T$13+$BI267*Assembly!T$14+$BJ267*Assembly!T$15+$BK267*Assembly!T$16+$BL267*Assembly!T$17+$BM267*Assembly!T$18+$BN267*Assembly!T$19+$BO267*Assembly!T$20+$BP267*Assembly!T$21+$BQ267*Assembly!T$22+$BR267*Assembly!T$23+$BS267*Assembly!T$24</f>
        <v>0</v>
      </c>
      <c r="CM267" s="254" t="str">
        <f>$AY267*Assembly!U$4+$AZ267*Assembly!U$5+$BA267*Assembly!U$6+$BB267*Assembly!U$7+$BC267*Assembly!U$8+$BD267*Assembly!U$9+$BE267*Assembly!U$10+$BF267*Assembly!U$11+$BG267*Assembly!U$12+$BH267*Assembly!U$13+$BI267*Assembly!U$14+$BJ267*Assembly!U$15+$BK267*Assembly!U$16+$BL267*Assembly!U$17+$BM267*Assembly!U$18+$BN267*Assembly!U$19+$BO267*Assembly!U$20+$BP267*Assembly!U$21+$BQ267*Assembly!U$22+$BR267*Assembly!U$23+$BS267*Assembly!U$24</f>
        <v>0</v>
      </c>
      <c r="CN267" s="256" t="str">
        <f>$AY267*Assembly!V$4+$AZ267*Assembly!V$5+$BA267*Assembly!V$6+$BB267*Assembly!V$7+$BC267*Assembly!V$8+$BD267*Assembly!V$9+$BE267*Assembly!V$10+$BF267*Assembly!V$11+$BG267*Assembly!V$12+$BH267*Assembly!V$13+$BI267*Assembly!V$14+$BJ267*Assembly!V$15+$BK267*Assembly!V$16+$BL267*Assembly!V$17+$BM267*Assembly!V$18+$BN267*Assembly!V$19+$BO267*Assembly!V$20+$BP267*Assembly!V$21+$BQ267*Assembly!V$22+$BR267*Assembly!V$23+$BS267*Assembly!V$24</f>
        <v>0</v>
      </c>
      <c r="CO267" s="256" t="str">
        <f>CE267*Refining!$F$3</f>
        <v>96</v>
      </c>
      <c r="CP267" s="256" t="str">
        <f>CF267*Refining!$F$4</f>
        <v>16</v>
      </c>
      <c r="CQ267" s="256" t="str">
        <f>CG267*Refining!$F$5</f>
        <v>13</v>
      </c>
      <c r="CR267" s="256" t="str">
        <f>CH267*Refining!$F$6</f>
        <v>0</v>
      </c>
      <c r="CS267" s="256" t="str">
        <f>CI267*Refining!$F$7</f>
        <v>0</v>
      </c>
      <c r="CT267" s="256" t="str">
        <f>CJ267*Refining!$F$8</f>
        <v>0</v>
      </c>
      <c r="CU267" s="256" t="str">
        <f>CK267*Refining!$F$9</f>
        <v>0</v>
      </c>
      <c r="CV267" s="256" t="str">
        <f>CL267*Refining!$F$10</f>
        <v>0</v>
      </c>
      <c r="CW267" s="256" t="str">
        <f>CM267*Refining!$F$11</f>
        <v>0</v>
      </c>
      <c r="CX267" s="256" t="str">
        <f>CN267*Refining!$F$12</f>
        <v>0</v>
      </c>
      <c r="CY267" s="248" t="str">
        <f t="shared" ref="CY267:DR267" si="1076">IF(CE267 = 0, "", CE267)</f>
        <v>54</v>
      </c>
      <c r="CZ267" s="249" t="str">
        <f t="shared" si="1076"/>
        <v>5</v>
      </c>
      <c r="DA267" s="249" t="str">
        <f t="shared" si="1076"/>
        <v>3</v>
      </c>
      <c r="DB267" s="245" t="str">
        <f t="shared" si="1076"/>
        <v/>
      </c>
      <c r="DC267" s="245" t="str">
        <f t="shared" si="1076"/>
        <v/>
      </c>
      <c r="DD267" s="245" t="str">
        <f t="shared" si="1076"/>
        <v/>
      </c>
      <c r="DE267" s="245" t="str">
        <f t="shared" si="1076"/>
        <v/>
      </c>
      <c r="DF267" s="245" t="str">
        <f t="shared" si="1076"/>
        <v/>
      </c>
      <c r="DG267" s="245" t="str">
        <f t="shared" si="1076"/>
        <v/>
      </c>
      <c r="DH267" s="246" t="str">
        <f t="shared" si="1076"/>
        <v/>
      </c>
      <c r="DI267" s="248" t="str">
        <f t="shared" si="1076"/>
        <v>96</v>
      </c>
      <c r="DJ267" s="249" t="str">
        <f t="shared" si="1076"/>
        <v>16</v>
      </c>
      <c r="DK267" s="249" t="str">
        <f t="shared" si="1076"/>
        <v>13</v>
      </c>
      <c r="DL267" s="245" t="str">
        <f t="shared" si="1076"/>
        <v/>
      </c>
      <c r="DM267" s="245" t="str">
        <f t="shared" si="1076"/>
        <v/>
      </c>
      <c r="DN267" s="245" t="str">
        <f t="shared" si="1076"/>
        <v/>
      </c>
      <c r="DO267" s="245" t="str">
        <f t="shared" si="1076"/>
        <v/>
      </c>
      <c r="DP267" s="245" t="str">
        <f t="shared" si="1076"/>
        <v/>
      </c>
      <c r="DQ267" s="245" t="str">
        <f t="shared" si="1076"/>
        <v/>
      </c>
      <c r="DR267" s="246" t="str">
        <f t="shared" si="1076"/>
        <v/>
      </c>
      <c r="DS267" s="248" t="str">
        <f t="shared" si="15"/>
        <v>62</v>
      </c>
      <c r="DT267" s="249" t="str">
        <f t="shared" si="16"/>
        <v>125</v>
      </c>
      <c r="DU267" s="225" t="str">
        <f>CY267*'Ores &amp; Ingots'!$C$3+CZ267*'Ores &amp; Ingots'!$C$4+DA267*'Ores &amp; Ingots'!$C$5+DB267*'Ores &amp; Ingots'!$C$6+DC267*'Ores &amp; Ingots'!$C$7+DD267*'Ores &amp; Ingots'!$C$8+DE267*'Ores &amp; Ingots'!$C$9+DF267*'Ores &amp; Ingots'!$C$10+DG267*'Ores &amp; Ingots'!$C$11+DH267*'Ores &amp; Ingots'!$C$12</f>
        <v>8</v>
      </c>
      <c r="DV267" s="225" t="str">
        <f>DI267*'Ores &amp; Ingots'!$B$3+DJ267*'Ores &amp; Ingots'!$B$4+DK267*'Ores &amp; Ingots'!$B$5+DL267*'Ores &amp; Ingots'!$B$6+DM267*'Ores &amp; Ingots'!$B$7+DN267*'Ores &amp; Ingots'!$B$8+DO267*'Ores &amp; Ingots'!$B$9+DP267*'Ores &amp; Ingots'!$B$10+DQ267*'Ores &amp; Ingots'!$B$11+DR267*'Ores &amp; Ingots'!$B$12</f>
        <v>46</v>
      </c>
      <c r="DW267" s="249" t="str">
        <f>CY267*Refining!$G$3+CZ267*Refining!$G$4+DA267*Refining!$G$5+DB267*Refining!$G$6+DC267*Refining!$G$7+DD267*Refining!$G$8+DE267*Refining!$G$9+DF267*Refining!$G$10+DG267*Refining!$G$11+DH267*Refining!$G$12</f>
        <v>66</v>
      </c>
      <c r="DX267" s="249" t="str">
        <f t="shared" si="17"/>
        <v>10,299</v>
      </c>
      <c r="DY267" s="250" t="str">
        <f t="shared" si="18"/>
        <v>0.0103</v>
      </c>
      <c r="DZ267" s="248" t="str">
        <f t="shared" si="19"/>
        <v>74</v>
      </c>
      <c r="EA267" s="251" t="str">
        <f t="shared" ref="EA267:EB267" si="1077">DZ267/60</f>
        <v>1.2</v>
      </c>
      <c r="EB267" s="251" t="str">
        <f t="shared" si="1077"/>
        <v>0.0</v>
      </c>
      <c r="EC267" s="543" t="str">
        <f t="shared" si="21"/>
        <v>0.00</v>
      </c>
      <c r="ED267" s="248" t="str">
        <f t="shared" si="22"/>
        <v>10,921</v>
      </c>
      <c r="EE267" s="251" t="str">
        <f t="shared" ref="EE267:EF267" si="1078">ED267/1000</f>
        <v>10.9</v>
      </c>
      <c r="EF267" s="252" t="str">
        <f t="shared" si="1078"/>
        <v>0.01</v>
      </c>
      <c r="EG267" s="544" t="str">
        <f t="shared" si="24"/>
        <v>0.0109</v>
      </c>
      <c r="EH267" s="225" t="s">
        <v>12</v>
      </c>
    </row>
    <row r="268" hidden="1">
      <c r="A268" s="33"/>
      <c r="B268" s="226" t="s">
        <v>1077</v>
      </c>
      <c r="C268" s="227" t="s">
        <v>885</v>
      </c>
      <c r="D268" s="227">
        <v>1.0</v>
      </c>
      <c r="E268" s="227">
        <v>1.0</v>
      </c>
      <c r="F268" s="227">
        <v>1.0</v>
      </c>
      <c r="G268" s="228" t="str">
        <f t="shared" si="5"/>
        <v>0.1</v>
      </c>
      <c r="H268" s="229">
        <v>4.0</v>
      </c>
      <c r="I268" s="229">
        <v>12.0</v>
      </c>
      <c r="J268" s="229" t="str">
        <f>H268/Main!$D$9</f>
        <v>4</v>
      </c>
      <c r="K268" s="229" t="str">
        <f>I268/Main!$D$10</f>
        <v>12</v>
      </c>
      <c r="L268" s="229" t="str">
        <f t="shared" si="6"/>
        <v>3</v>
      </c>
      <c r="M268" s="229">
        <v>0.16</v>
      </c>
      <c r="N268" s="230"/>
      <c r="O268" s="230"/>
      <c r="P268" s="230"/>
      <c r="Q268" s="231"/>
      <c r="R268" s="230"/>
      <c r="S268" s="232"/>
      <c r="T268" s="232"/>
      <c r="U268" s="230"/>
      <c r="V268" s="230"/>
      <c r="W268" s="232"/>
      <c r="X268" s="232"/>
      <c r="Y268" s="230"/>
      <c r="Z268" s="230"/>
      <c r="AA268" s="230"/>
      <c r="AB268" s="230"/>
      <c r="AC268" s="334"/>
      <c r="AD268" s="309">
        <v>4.0</v>
      </c>
      <c r="AE268" s="225">
        <v>0.0</v>
      </c>
      <c r="AF268" s="225">
        <v>0.0</v>
      </c>
      <c r="AG268" s="225">
        <v>0.0</v>
      </c>
      <c r="AH268" s="225">
        <v>0.0</v>
      </c>
      <c r="AI268" s="225">
        <v>0.0</v>
      </c>
      <c r="AJ268" s="225">
        <v>0.0</v>
      </c>
      <c r="AK268" s="225">
        <v>0.0</v>
      </c>
      <c r="AL268" s="225">
        <v>0.0</v>
      </c>
      <c r="AM268" s="225">
        <v>0.0</v>
      </c>
      <c r="AN268" s="225">
        <v>0.0</v>
      </c>
      <c r="AO268" s="225">
        <v>1.0</v>
      </c>
      <c r="AP268" s="225">
        <v>0.0</v>
      </c>
      <c r="AQ268" s="225">
        <v>0.0</v>
      </c>
      <c r="AR268" s="225">
        <v>0.0</v>
      </c>
      <c r="AS268" s="225">
        <v>0.0</v>
      </c>
      <c r="AT268" s="225">
        <v>0.0</v>
      </c>
      <c r="AU268" s="225">
        <v>0.0</v>
      </c>
      <c r="AV268" s="225">
        <v>0.0</v>
      </c>
      <c r="AW268" s="225">
        <v>0.0</v>
      </c>
      <c r="AX268" s="225">
        <v>0.0</v>
      </c>
      <c r="AY268" s="553" t="str">
        <f t="shared" ref="AY268:BS268" si="1079">IF(AD268 = 0, "", AD268)</f>
        <v>4</v>
      </c>
      <c r="AZ268" s="227" t="str">
        <f t="shared" si="1079"/>
        <v/>
      </c>
      <c r="BA268" s="227" t="str">
        <f t="shared" si="1079"/>
        <v/>
      </c>
      <c r="BB268" s="227" t="str">
        <f t="shared" si="1079"/>
        <v/>
      </c>
      <c r="BC268" s="227" t="str">
        <f t="shared" si="1079"/>
        <v/>
      </c>
      <c r="BD268" s="227" t="str">
        <f t="shared" si="1079"/>
        <v/>
      </c>
      <c r="BE268" s="227" t="str">
        <f t="shared" si="1079"/>
        <v/>
      </c>
      <c r="BF268" s="227" t="str">
        <f t="shared" si="1079"/>
        <v/>
      </c>
      <c r="BG268" s="227" t="str">
        <f t="shared" si="1079"/>
        <v/>
      </c>
      <c r="BH268" s="227" t="str">
        <f t="shared" si="1079"/>
        <v/>
      </c>
      <c r="BI268" s="227" t="str">
        <f t="shared" si="1079"/>
        <v/>
      </c>
      <c r="BJ268" s="225" t="str">
        <f t="shared" si="1079"/>
        <v>1</v>
      </c>
      <c r="BK268" s="227" t="str">
        <f t="shared" si="1079"/>
        <v/>
      </c>
      <c r="BL268" s="227" t="str">
        <f t="shared" si="1079"/>
        <v/>
      </c>
      <c r="BM268" s="227" t="str">
        <f t="shared" si="1079"/>
        <v/>
      </c>
      <c r="BN268" s="227" t="str">
        <f t="shared" si="1079"/>
        <v/>
      </c>
      <c r="BO268" s="227" t="str">
        <f t="shared" si="1079"/>
        <v/>
      </c>
      <c r="BP268" s="227" t="str">
        <f t="shared" si="1079"/>
        <v/>
      </c>
      <c r="BQ268" s="227" t="str">
        <f t="shared" si="1079"/>
        <v/>
      </c>
      <c r="BR268" s="227" t="str">
        <f t="shared" si="1079"/>
        <v/>
      </c>
      <c r="BS268" s="238" t="str">
        <f t="shared" si="1079"/>
        <v/>
      </c>
      <c r="BT268" s="239" t="str">
        <f>$AY268*Assembly!Y$4+$AZ268*Assembly!Y$5+$BA268*Assembly!Y$6+$BB268*Assembly!Y$7+$BC268*Assembly!Y$8+$BD268*Assembly!Y$9+$BE268*Assembly!Y$10+$BF268*Assembly!Y$11+$BG268*Assembly!Y$12+$BH268*Assembly!Y$13+$BI268*Assembly!Y$14+$BJ268*Assembly!Y$15+$BK268*Assembly!Y$16+$BL268*Assembly!Y$17+$BM268*Assembly!Y$18+$BN268*Assembly!Y$19+$BO268*Assembly!Y$20+$BP268*Assembly!Y$21+$BQ268*Assembly!Y$22+$BR268*Assembly!Y$23+$BS268*Assembly!Y$24</f>
        <v>86</v>
      </c>
      <c r="BU268" s="225" t="str">
        <f t="shared" si="8"/>
        <v>688</v>
      </c>
      <c r="BV268" s="225" t="str">
        <f>$AY268*Assembly!AC$4+$AZ268*Assembly!AC$5+$BA268*Assembly!AC$6+$BB268*Assembly!AC$7+$BC268*Assembly!AC$8+$BD268*Assembly!AC$9+$BE268*Assembly!AC$10+$BF268*Assembly!AC$11+$BG268*Assembly!AC$12+$BH268*Assembly!AC$13+$BI268*Assembly!AC$14+$BJ268*Assembly!AC$15+$BK268*Assembly!AC$16+$BL268*Assembly!AC$17+$BM268*Assembly!AC$18+$BN268*Assembly!AC$19+$BO268*Assembly!AC$20+$BP268*Assembly!AC$21+$BQ268*Assembly!AC$22+$BR268*Assembly!AC$23+$BS268*Assembly!AC$24</f>
        <v>430</v>
      </c>
      <c r="BW268" s="240" t="str">
        <f t="shared" si="9"/>
        <v>5.00</v>
      </c>
      <c r="BX268" s="241" t="str">
        <f t="shared" si="10"/>
        <v>3440</v>
      </c>
      <c r="BY268" s="242" t="str">
        <f t="shared" si="11"/>
        <v>0.6</v>
      </c>
      <c r="BZ268" s="225"/>
      <c r="CA268" s="225" t="str">
        <f>$AY268*Assembly!X$4+$AZ268*Assembly!X$5+$BA268*Assembly!X$6+$BB268*Assembly!X$7+$BC268*Assembly!X$8+$BD268*Assembly!X$9+$BE268*Assembly!X$10+$BF268*Assembly!X$11+$BG268*Assembly!X$12+$BH268*Assembly!X$13+$BI268*Assembly!X$14+$BJ268*Assembly!X$15+$BK268*Assembly!X$16+$BL268*Assembly!X$17+$BM268*Assembly!X$18+$BN268*Assembly!X$19+$BO268*Assembly!X$20+$BP268*Assembly!X$21+$BQ268*Assembly!X$22+$BR268*Assembly!X$23+$BS268*Assembly!X$24</f>
        <v>6</v>
      </c>
      <c r="CB268" s="225" t="str">
        <f t="shared" si="12"/>
        <v>933</v>
      </c>
      <c r="CC268" s="223" t="str">
        <f t="shared" si="13"/>
        <v>0.0009</v>
      </c>
      <c r="CD268" s="243" t="str">
        <f>$AY268*Assembly!AB$4+$AZ268*Assembly!AB$5+$BA268*Assembly!AB$6+$BB268*Assembly!AB$7+$BC268*Assembly!AB$8+$BD268*Assembly!AB$9+$BE268*Assembly!AB$10+$BF268*Assembly!AB$11+$BG268*Assembly!AB$12+$BH268*Assembly!AB$13+$BI268*Assembly!AB$14+$BJ268*Assembly!AB$15+$BK268*Assembly!AB$16+$BL268*Assembly!AB$17+$BM268*Assembly!AB$18+$BN268*Assembly!AB$19+$BO268*Assembly!AB$20+$BP268*Assembly!AB$21+$BQ268*Assembly!AB$22+$BR268*Assembly!AB$23+$BS268*Assembly!AB$24</f>
        <v>27</v>
      </c>
      <c r="CE268" s="231" t="str">
        <f>$AY268*Assembly!M$4+$AZ268*Assembly!M$5+$BA268*Assembly!M$6+$BB268*Assembly!M$7+$BC268*Assembly!M$8+$BD268*Assembly!M$9+$BE268*Assembly!M$10+$BF268*Assembly!M$11+$BG268*Assembly!M$12+$BH268*Assembly!M$13+$BI268*Assembly!M$14+$BJ268*Assembly!M$15+$BK268*Assembly!M$16+$BL268*Assembly!M$17+$BM268*Assembly!M$18+$BN268*Assembly!M$19+$BO268*Assembly!M$20+$BP268*Assembly!M$21+$BQ268*Assembly!M$22+$BR268*Assembly!M$23+$BS268*Assembly!M$24</f>
        <v>96</v>
      </c>
      <c r="CF268" s="231" t="str">
        <f>$AY268*Assembly!N$4+$AZ268*Assembly!N$5+$BA268*Assembly!N$6+$BB268*Assembly!N$7+$BC268*Assembly!N$8+$BD268*Assembly!N$9+$BE268*Assembly!N$10+$BF268*Assembly!N$11+$BG268*Assembly!N$12+$BH268*Assembly!N$13+$BI268*Assembly!N$14+$BJ268*Assembly!N$15+$BK268*Assembly!N$16+$BL268*Assembly!N$17+$BM268*Assembly!N$18+$BN268*Assembly!N$19+$BO268*Assembly!N$20+$BP268*Assembly!N$21+$BQ268*Assembly!N$22+$BR268*Assembly!N$23+$BS268*Assembly!N$24</f>
        <v>5</v>
      </c>
      <c r="CG268" s="231" t="str">
        <f>$AY268*Assembly!O$4+$AZ268*Assembly!O$5+$BA268*Assembly!O$6+$BB268*Assembly!O$7+$BC268*Assembly!O$8+$BD268*Assembly!O$9+$BE268*Assembly!O$10+$BF268*Assembly!O$11+$BG268*Assembly!O$12+$BH268*Assembly!O$13+$BI268*Assembly!O$14+$BJ268*Assembly!O$15+$BK268*Assembly!O$16+$BL268*Assembly!O$17+$BM268*Assembly!O$18+$BN268*Assembly!O$19+$BO268*Assembly!O$20+$BP268*Assembly!O$21+$BQ268*Assembly!O$22+$BR268*Assembly!O$23+$BS268*Assembly!O$24</f>
        <v>3</v>
      </c>
      <c r="CH268" s="229" t="str">
        <f>$AY268*Assembly!P$4+$AZ268*Assembly!P$5+$BA268*Assembly!P$6+$BB268*Assembly!P$7+$BC268*Assembly!P$8+$BD268*Assembly!P$9+$BE268*Assembly!P$10+$BF268*Assembly!P$11+$BG268*Assembly!P$12+$BH268*Assembly!P$13+$BI268*Assembly!P$14+$BJ268*Assembly!P$15+$BK268*Assembly!P$16+$BL268*Assembly!P$17+$BM268*Assembly!P$18+$BN268*Assembly!P$19+$BO268*Assembly!P$20+$BP268*Assembly!P$21+$BQ268*Assembly!P$22+$BR268*Assembly!P$23+$BS268*Assembly!P$24</f>
        <v>0</v>
      </c>
      <c r="CI268" s="229" t="str">
        <f>$AY268*Assembly!Q$4+$AZ268*Assembly!Q$5+$BA268*Assembly!Q$6+$BB268*Assembly!Q$7+$BC268*Assembly!Q$8+$BD268*Assembly!Q$9+$BE268*Assembly!Q$10+$BF268*Assembly!Q$11+$BG268*Assembly!Q$12+$BH268*Assembly!Q$13+$BI268*Assembly!Q$14+$BJ268*Assembly!Q$15+$BK268*Assembly!Q$16+$BL268*Assembly!Q$17+$BM268*Assembly!Q$18+$BN268*Assembly!Q$19+$BO268*Assembly!Q$20+$BP268*Assembly!Q$21+$BQ268*Assembly!Q$22+$BR268*Assembly!Q$23+$BS268*Assembly!Q$24</f>
        <v>0</v>
      </c>
      <c r="CJ268" s="231" t="str">
        <f>$AY268*Assembly!R$4+$AZ268*Assembly!R$5+$BA268*Assembly!R$6+$BB268*Assembly!R$7+$BC268*Assembly!R$8+$BD268*Assembly!R$9+$BE268*Assembly!R$10+$BF268*Assembly!R$11+$BG268*Assembly!R$12+$BH268*Assembly!R$13+$BI268*Assembly!R$14+$BJ268*Assembly!R$15+$BK268*Assembly!R$16+$BL268*Assembly!R$17+$BM268*Assembly!R$18+$BN268*Assembly!R$19+$BO268*Assembly!R$20+$BP268*Assembly!R$21+$BQ268*Assembly!R$22+$BR268*Assembly!R$23+$BS268*Assembly!R$24</f>
        <v>0</v>
      </c>
      <c r="CK268" s="229" t="str">
        <f>$AY268*Assembly!S$4+$AZ268*Assembly!S$5+$BA268*Assembly!S$6+$BB268*Assembly!S$7+$BC268*Assembly!S$8+$BD268*Assembly!S$9+$BE268*Assembly!S$10+$BF268*Assembly!S$11+$BG268*Assembly!S$12+$BH268*Assembly!S$13+$BI268*Assembly!S$14+$BJ268*Assembly!S$15+$BK268*Assembly!S$16+$BL268*Assembly!S$17+$BM268*Assembly!S$18+$BN268*Assembly!S$19+$BO268*Assembly!S$20+$BP268*Assembly!S$21+$BQ268*Assembly!S$22+$BR268*Assembly!S$23+$BS268*Assembly!S$24</f>
        <v>0</v>
      </c>
      <c r="CL268" s="229" t="str">
        <f>$AY268*Assembly!T$4+$AZ268*Assembly!T$5+$BA268*Assembly!T$6+$BB268*Assembly!T$7+$BC268*Assembly!T$8+$BD268*Assembly!T$9+$BE268*Assembly!T$10+$BF268*Assembly!T$11+$BG268*Assembly!T$12+$BH268*Assembly!T$13+$BI268*Assembly!T$14+$BJ268*Assembly!T$15+$BK268*Assembly!T$16+$BL268*Assembly!T$17+$BM268*Assembly!T$18+$BN268*Assembly!T$19+$BO268*Assembly!T$20+$BP268*Assembly!T$21+$BQ268*Assembly!T$22+$BR268*Assembly!T$23+$BS268*Assembly!T$24</f>
        <v>0</v>
      </c>
      <c r="CM268" s="229" t="str">
        <f>$AY268*Assembly!U$4+$AZ268*Assembly!U$5+$BA268*Assembly!U$6+$BB268*Assembly!U$7+$BC268*Assembly!U$8+$BD268*Assembly!U$9+$BE268*Assembly!U$10+$BF268*Assembly!U$11+$BG268*Assembly!U$12+$BH268*Assembly!U$13+$BI268*Assembly!U$14+$BJ268*Assembly!U$15+$BK268*Assembly!U$16+$BL268*Assembly!U$17+$BM268*Assembly!U$18+$BN268*Assembly!U$19+$BO268*Assembly!U$20+$BP268*Assembly!U$21+$BQ268*Assembly!U$22+$BR268*Assembly!U$23+$BS268*Assembly!U$24</f>
        <v>0</v>
      </c>
      <c r="CN268" s="231" t="str">
        <f>$AY268*Assembly!V$4+$AZ268*Assembly!V$5+$BA268*Assembly!V$6+$BB268*Assembly!V$7+$BC268*Assembly!V$8+$BD268*Assembly!V$9+$BE268*Assembly!V$10+$BF268*Assembly!V$11+$BG268*Assembly!V$12+$BH268*Assembly!V$13+$BI268*Assembly!V$14+$BJ268*Assembly!V$15+$BK268*Assembly!V$16+$BL268*Assembly!V$17+$BM268*Assembly!V$18+$BN268*Assembly!V$19+$BO268*Assembly!V$20+$BP268*Assembly!V$21+$BQ268*Assembly!V$22+$BR268*Assembly!V$23+$BS268*Assembly!V$24</f>
        <v>0</v>
      </c>
      <c r="CO268" s="231" t="str">
        <f>CE268*Refining!$F$3</f>
        <v>171</v>
      </c>
      <c r="CP268" s="231" t="str">
        <f>CF268*Refining!$F$4</f>
        <v>16</v>
      </c>
      <c r="CQ268" s="231" t="str">
        <f>CG268*Refining!$F$5</f>
        <v>13</v>
      </c>
      <c r="CR268" s="231" t="str">
        <f>CH268*Refining!$F$6</f>
        <v>0</v>
      </c>
      <c r="CS268" s="231" t="str">
        <f>CI268*Refining!$F$7</f>
        <v>0</v>
      </c>
      <c r="CT268" s="231" t="str">
        <f>CJ268*Refining!$F$8</f>
        <v>0</v>
      </c>
      <c r="CU268" s="231" t="str">
        <f>CK268*Refining!$F$9</f>
        <v>0</v>
      </c>
      <c r="CV268" s="231" t="str">
        <f>CL268*Refining!$F$10</f>
        <v>0</v>
      </c>
      <c r="CW268" s="231" t="str">
        <f>CM268*Refining!$F$11</f>
        <v>0</v>
      </c>
      <c r="CX268" s="231" t="str">
        <f>CN268*Refining!$F$12</f>
        <v>0</v>
      </c>
      <c r="CY268" s="248" t="str">
        <f t="shared" ref="CY268:DR268" si="1080">IF(CE268 = 0, "", CE268)</f>
        <v>96</v>
      </c>
      <c r="CZ268" s="249" t="str">
        <f t="shared" si="1080"/>
        <v>5</v>
      </c>
      <c r="DA268" s="249" t="str">
        <f t="shared" si="1080"/>
        <v>3</v>
      </c>
      <c r="DB268" s="245" t="str">
        <f t="shared" si="1080"/>
        <v/>
      </c>
      <c r="DC268" s="245" t="str">
        <f t="shared" si="1080"/>
        <v/>
      </c>
      <c r="DD268" s="245" t="str">
        <f t="shared" si="1080"/>
        <v/>
      </c>
      <c r="DE268" s="245" t="str">
        <f t="shared" si="1080"/>
        <v/>
      </c>
      <c r="DF268" s="245" t="str">
        <f t="shared" si="1080"/>
        <v/>
      </c>
      <c r="DG268" s="245" t="str">
        <f t="shared" si="1080"/>
        <v/>
      </c>
      <c r="DH268" s="246" t="str">
        <f t="shared" si="1080"/>
        <v/>
      </c>
      <c r="DI268" s="248" t="str">
        <f t="shared" si="1080"/>
        <v>171</v>
      </c>
      <c r="DJ268" s="249" t="str">
        <f t="shared" si="1080"/>
        <v>16</v>
      </c>
      <c r="DK268" s="249" t="str">
        <f t="shared" si="1080"/>
        <v>13</v>
      </c>
      <c r="DL268" s="245" t="str">
        <f t="shared" si="1080"/>
        <v/>
      </c>
      <c r="DM268" s="245" t="str">
        <f t="shared" si="1080"/>
        <v/>
      </c>
      <c r="DN268" s="245" t="str">
        <f t="shared" si="1080"/>
        <v/>
      </c>
      <c r="DO268" s="245" t="str">
        <f t="shared" si="1080"/>
        <v/>
      </c>
      <c r="DP268" s="245" t="str">
        <f t="shared" si="1080"/>
        <v/>
      </c>
      <c r="DQ268" s="245" t="str">
        <f t="shared" si="1080"/>
        <v/>
      </c>
      <c r="DR268" s="246" t="str">
        <f t="shared" si="1080"/>
        <v/>
      </c>
      <c r="DS268" s="248" t="str">
        <f t="shared" si="15"/>
        <v>104</v>
      </c>
      <c r="DT268" s="249" t="str">
        <f t="shared" si="16"/>
        <v>200</v>
      </c>
      <c r="DU268" s="225" t="str">
        <f>CY268*'Ores &amp; Ingots'!$C$3+CZ268*'Ores &amp; Ingots'!$C$4+DA268*'Ores &amp; Ingots'!$C$5+DB268*'Ores &amp; Ingots'!$C$6+DC268*'Ores &amp; Ingots'!$C$7+DD268*'Ores &amp; Ingots'!$C$8+DE268*'Ores &amp; Ingots'!$C$9+DF268*'Ores &amp; Ingots'!$C$10+DG268*'Ores &amp; Ingots'!$C$11+DH268*'Ores &amp; Ingots'!$C$12</f>
        <v>13</v>
      </c>
      <c r="DV268" s="225" t="str">
        <f>DI268*'Ores &amp; Ingots'!$B$3+DJ268*'Ores &amp; Ingots'!$B$4+DK268*'Ores &amp; Ingots'!$B$5+DL268*'Ores &amp; Ingots'!$B$6+DM268*'Ores &amp; Ingots'!$B$7+DN268*'Ores &amp; Ingots'!$B$8+DO268*'Ores &amp; Ingots'!$B$9+DP268*'Ores &amp; Ingots'!$B$10+DQ268*'Ores &amp; Ingots'!$B$11+DR268*'Ores &amp; Ingots'!$B$12</f>
        <v>74</v>
      </c>
      <c r="DW268" s="249" t="str">
        <f>CY268*Refining!$G$3+CZ268*Refining!$G$4+DA268*Refining!$G$5+DB268*Refining!$G$6+DC268*Refining!$G$7+DD268*Refining!$G$8+DE268*Refining!$G$9+DF268*Refining!$G$10+DG268*Refining!$G$11+DH268*Refining!$G$12</f>
        <v>69</v>
      </c>
      <c r="DX268" s="249" t="str">
        <f t="shared" si="17"/>
        <v>10,748</v>
      </c>
      <c r="DY268" s="250" t="str">
        <f t="shared" si="18"/>
        <v>0.0107</v>
      </c>
      <c r="DZ268" s="248" t="str">
        <f t="shared" si="19"/>
        <v>79</v>
      </c>
      <c r="EA268" s="251" t="str">
        <f t="shared" ref="EA268:EB268" si="1081">DZ268/60</f>
        <v>1.3</v>
      </c>
      <c r="EB268" s="251" t="str">
        <f t="shared" si="1081"/>
        <v>0.0</v>
      </c>
      <c r="EC268" s="543" t="str">
        <f t="shared" si="21"/>
        <v>0.00</v>
      </c>
      <c r="ED268" s="248" t="str">
        <f t="shared" si="22"/>
        <v>11,681</v>
      </c>
      <c r="EE268" s="251" t="str">
        <f t="shared" ref="EE268:EF268" si="1082">ED268/1000</f>
        <v>11.7</v>
      </c>
      <c r="EF268" s="252" t="str">
        <f t="shared" si="1082"/>
        <v>0.01</v>
      </c>
      <c r="EG268" s="544" t="str">
        <f t="shared" si="24"/>
        <v>0.0117</v>
      </c>
      <c r="EH268" s="225" t="s">
        <v>12</v>
      </c>
    </row>
    <row r="269" hidden="1">
      <c r="A269" s="33"/>
      <c r="B269" s="226" t="s">
        <v>1078</v>
      </c>
      <c r="C269" s="227" t="s">
        <v>885</v>
      </c>
      <c r="D269" s="227">
        <v>1.0</v>
      </c>
      <c r="E269" s="227">
        <v>1.0</v>
      </c>
      <c r="F269" s="227">
        <v>1.0</v>
      </c>
      <c r="G269" s="253" t="str">
        <f t="shared" si="5"/>
        <v>0.1</v>
      </c>
      <c r="H269" s="254">
        <v>8.0</v>
      </c>
      <c r="I269" s="254">
        <v>24.0</v>
      </c>
      <c r="J269" s="254" t="str">
        <f>H269/Main!$D$9</f>
        <v>8</v>
      </c>
      <c r="K269" s="254" t="str">
        <f>I269/Main!$D$10</f>
        <v>24</v>
      </c>
      <c r="L269" s="254" t="str">
        <f t="shared" si="6"/>
        <v>3</v>
      </c>
      <c r="M269" s="254">
        <v>0.16</v>
      </c>
      <c r="N269" s="255"/>
      <c r="O269" s="255"/>
      <c r="P269" s="255"/>
      <c r="Q269" s="256"/>
      <c r="R269" s="255"/>
      <c r="S269" s="257"/>
      <c r="T269" s="257"/>
      <c r="U269" s="255"/>
      <c r="V269" s="255"/>
      <c r="W269" s="350"/>
      <c r="X269" s="257"/>
      <c r="Y269" s="255"/>
      <c r="Z269" s="255"/>
      <c r="AA269" s="255"/>
      <c r="AB269" s="255"/>
      <c r="AC269" s="351"/>
      <c r="AD269" s="309">
        <v>4.0</v>
      </c>
      <c r="AE269" s="225">
        <v>0.0</v>
      </c>
      <c r="AF269" s="225">
        <v>0.0</v>
      </c>
      <c r="AG269" s="225">
        <v>0.0</v>
      </c>
      <c r="AH269" s="225">
        <v>0.0</v>
      </c>
      <c r="AI269" s="225">
        <v>0.0</v>
      </c>
      <c r="AJ269" s="225">
        <v>0.0</v>
      </c>
      <c r="AK269" s="225">
        <v>0.0</v>
      </c>
      <c r="AL269" s="225">
        <v>0.0</v>
      </c>
      <c r="AM269" s="225">
        <v>0.0</v>
      </c>
      <c r="AN269" s="225">
        <v>0.0</v>
      </c>
      <c r="AO269" s="225">
        <v>1.0</v>
      </c>
      <c r="AP269" s="225">
        <v>0.0</v>
      </c>
      <c r="AQ269" s="225">
        <v>0.0</v>
      </c>
      <c r="AR269" s="225">
        <v>0.0</v>
      </c>
      <c r="AS269" s="225">
        <v>0.0</v>
      </c>
      <c r="AT269" s="225">
        <v>0.0</v>
      </c>
      <c r="AU269" s="225">
        <v>0.0</v>
      </c>
      <c r="AV269" s="225">
        <v>0.0</v>
      </c>
      <c r="AW269" s="225">
        <v>0.0</v>
      </c>
      <c r="AX269" s="225">
        <v>0.0</v>
      </c>
      <c r="AY269" s="553" t="str">
        <f t="shared" ref="AY269:BS269" si="1083">IF(AD269 = 0, "", AD269)</f>
        <v>4</v>
      </c>
      <c r="AZ269" s="227" t="str">
        <f t="shared" si="1083"/>
        <v/>
      </c>
      <c r="BA269" s="227" t="str">
        <f t="shared" si="1083"/>
        <v/>
      </c>
      <c r="BB269" s="227" t="str">
        <f t="shared" si="1083"/>
        <v/>
      </c>
      <c r="BC269" s="227" t="str">
        <f t="shared" si="1083"/>
        <v/>
      </c>
      <c r="BD269" s="227" t="str">
        <f t="shared" si="1083"/>
        <v/>
      </c>
      <c r="BE269" s="227" t="str">
        <f t="shared" si="1083"/>
        <v/>
      </c>
      <c r="BF269" s="227" t="str">
        <f t="shared" si="1083"/>
        <v/>
      </c>
      <c r="BG269" s="227" t="str">
        <f t="shared" si="1083"/>
        <v/>
      </c>
      <c r="BH269" s="227" t="str">
        <f t="shared" si="1083"/>
        <v/>
      </c>
      <c r="BI269" s="227" t="str">
        <f t="shared" si="1083"/>
        <v/>
      </c>
      <c r="BJ269" s="225" t="str">
        <f t="shared" si="1083"/>
        <v>1</v>
      </c>
      <c r="BK269" s="227" t="str">
        <f t="shared" si="1083"/>
        <v/>
      </c>
      <c r="BL269" s="227" t="str">
        <f t="shared" si="1083"/>
        <v/>
      </c>
      <c r="BM269" s="227" t="str">
        <f t="shared" si="1083"/>
        <v/>
      </c>
      <c r="BN269" s="227" t="str">
        <f t="shared" si="1083"/>
        <v/>
      </c>
      <c r="BO269" s="227" t="str">
        <f t="shared" si="1083"/>
        <v/>
      </c>
      <c r="BP269" s="227" t="str">
        <f t="shared" si="1083"/>
        <v/>
      </c>
      <c r="BQ269" s="227" t="str">
        <f t="shared" si="1083"/>
        <v/>
      </c>
      <c r="BR269" s="227" t="str">
        <f t="shared" si="1083"/>
        <v/>
      </c>
      <c r="BS269" s="238" t="str">
        <f t="shared" si="1083"/>
        <v/>
      </c>
      <c r="BT269" s="239" t="str">
        <f>$AY269*Assembly!Y$4+$AZ269*Assembly!Y$5+$BA269*Assembly!Y$6+$BB269*Assembly!Y$7+$BC269*Assembly!Y$8+$BD269*Assembly!Y$9+$BE269*Assembly!Y$10+$BF269*Assembly!Y$11+$BG269*Assembly!Y$12+$BH269*Assembly!Y$13+$BI269*Assembly!Y$14+$BJ269*Assembly!Y$15+$BK269*Assembly!Y$16+$BL269*Assembly!Y$17+$BM269*Assembly!Y$18+$BN269*Assembly!Y$19+$BO269*Assembly!Y$20+$BP269*Assembly!Y$21+$BQ269*Assembly!Y$22+$BR269*Assembly!Y$23+$BS269*Assembly!Y$24</f>
        <v>86</v>
      </c>
      <c r="BU269" s="225" t="str">
        <f t="shared" si="8"/>
        <v>688</v>
      </c>
      <c r="BV269" s="225" t="str">
        <f>$AY269*Assembly!AC$4+$AZ269*Assembly!AC$5+$BA269*Assembly!AC$6+$BB269*Assembly!AC$7+$BC269*Assembly!AC$8+$BD269*Assembly!AC$9+$BE269*Assembly!AC$10+$BF269*Assembly!AC$11+$BG269*Assembly!AC$12+$BH269*Assembly!AC$13+$BI269*Assembly!AC$14+$BJ269*Assembly!AC$15+$BK269*Assembly!AC$16+$BL269*Assembly!AC$17+$BM269*Assembly!AC$18+$BN269*Assembly!AC$19+$BO269*Assembly!AC$20+$BP269*Assembly!AC$21+$BQ269*Assembly!AC$22+$BR269*Assembly!AC$23+$BS269*Assembly!AC$24</f>
        <v>430</v>
      </c>
      <c r="BW269" s="240" t="str">
        <f t="shared" si="9"/>
        <v>5.00</v>
      </c>
      <c r="BX269" s="241" t="str">
        <f t="shared" si="10"/>
        <v>3440</v>
      </c>
      <c r="BY269" s="242" t="str">
        <f t="shared" si="11"/>
        <v>0.6</v>
      </c>
      <c r="BZ269" s="225"/>
      <c r="CA269" s="225" t="str">
        <f>$AY269*Assembly!X$4+$AZ269*Assembly!X$5+$BA269*Assembly!X$6+$BB269*Assembly!X$7+$BC269*Assembly!X$8+$BD269*Assembly!X$9+$BE269*Assembly!X$10+$BF269*Assembly!X$11+$BG269*Assembly!X$12+$BH269*Assembly!X$13+$BI269*Assembly!X$14+$BJ269*Assembly!X$15+$BK269*Assembly!X$16+$BL269*Assembly!X$17+$BM269*Assembly!X$18+$BN269*Assembly!X$19+$BO269*Assembly!X$20+$BP269*Assembly!X$21+$BQ269*Assembly!X$22+$BR269*Assembly!X$23+$BS269*Assembly!X$24</f>
        <v>6</v>
      </c>
      <c r="CB269" s="225" t="str">
        <f t="shared" si="12"/>
        <v>933</v>
      </c>
      <c r="CC269" s="223" t="str">
        <f t="shared" si="13"/>
        <v>0.0009</v>
      </c>
      <c r="CD269" s="243" t="str">
        <f>$AY269*Assembly!AB$4+$AZ269*Assembly!AB$5+$BA269*Assembly!AB$6+$BB269*Assembly!AB$7+$BC269*Assembly!AB$8+$BD269*Assembly!AB$9+$BE269*Assembly!AB$10+$BF269*Assembly!AB$11+$BG269*Assembly!AB$12+$BH269*Assembly!AB$13+$BI269*Assembly!AB$14+$BJ269*Assembly!AB$15+$BK269*Assembly!AB$16+$BL269*Assembly!AB$17+$BM269*Assembly!AB$18+$BN269*Assembly!AB$19+$BO269*Assembly!AB$20+$BP269*Assembly!AB$21+$BQ269*Assembly!AB$22+$BR269*Assembly!AB$23+$BS269*Assembly!AB$24</f>
        <v>27</v>
      </c>
      <c r="CE269" s="256" t="str">
        <f>$AY269*Assembly!M$4+$AZ269*Assembly!M$5+$BA269*Assembly!M$6+$BB269*Assembly!M$7+$BC269*Assembly!M$8+$BD269*Assembly!M$9+$BE269*Assembly!M$10+$BF269*Assembly!M$11+$BG269*Assembly!M$12+$BH269*Assembly!M$13+$BI269*Assembly!M$14+$BJ269*Assembly!M$15+$BK269*Assembly!M$16+$BL269*Assembly!M$17+$BM269*Assembly!M$18+$BN269*Assembly!M$19+$BO269*Assembly!M$20+$BP269*Assembly!M$21+$BQ269*Assembly!M$22+$BR269*Assembly!M$23+$BS269*Assembly!M$24</f>
        <v>96</v>
      </c>
      <c r="CF269" s="256" t="str">
        <f>$AY269*Assembly!N$4+$AZ269*Assembly!N$5+$BA269*Assembly!N$6+$BB269*Assembly!N$7+$BC269*Assembly!N$8+$BD269*Assembly!N$9+$BE269*Assembly!N$10+$BF269*Assembly!N$11+$BG269*Assembly!N$12+$BH269*Assembly!N$13+$BI269*Assembly!N$14+$BJ269*Assembly!N$15+$BK269*Assembly!N$16+$BL269*Assembly!N$17+$BM269*Assembly!N$18+$BN269*Assembly!N$19+$BO269*Assembly!N$20+$BP269*Assembly!N$21+$BQ269*Assembly!N$22+$BR269*Assembly!N$23+$BS269*Assembly!N$24</f>
        <v>5</v>
      </c>
      <c r="CG269" s="256" t="str">
        <f>$AY269*Assembly!O$4+$AZ269*Assembly!O$5+$BA269*Assembly!O$6+$BB269*Assembly!O$7+$BC269*Assembly!O$8+$BD269*Assembly!O$9+$BE269*Assembly!O$10+$BF269*Assembly!O$11+$BG269*Assembly!O$12+$BH269*Assembly!O$13+$BI269*Assembly!O$14+$BJ269*Assembly!O$15+$BK269*Assembly!O$16+$BL269*Assembly!O$17+$BM269*Assembly!O$18+$BN269*Assembly!O$19+$BO269*Assembly!O$20+$BP269*Assembly!O$21+$BQ269*Assembly!O$22+$BR269*Assembly!O$23+$BS269*Assembly!O$24</f>
        <v>3</v>
      </c>
      <c r="CH269" s="254" t="str">
        <f>$AY269*Assembly!P$4+$AZ269*Assembly!P$5+$BA269*Assembly!P$6+$BB269*Assembly!P$7+$BC269*Assembly!P$8+$BD269*Assembly!P$9+$BE269*Assembly!P$10+$BF269*Assembly!P$11+$BG269*Assembly!P$12+$BH269*Assembly!P$13+$BI269*Assembly!P$14+$BJ269*Assembly!P$15+$BK269*Assembly!P$16+$BL269*Assembly!P$17+$BM269*Assembly!P$18+$BN269*Assembly!P$19+$BO269*Assembly!P$20+$BP269*Assembly!P$21+$BQ269*Assembly!P$22+$BR269*Assembly!P$23+$BS269*Assembly!P$24</f>
        <v>0</v>
      </c>
      <c r="CI269" s="254" t="str">
        <f>$AY269*Assembly!Q$4+$AZ269*Assembly!Q$5+$BA269*Assembly!Q$6+$BB269*Assembly!Q$7+$BC269*Assembly!Q$8+$BD269*Assembly!Q$9+$BE269*Assembly!Q$10+$BF269*Assembly!Q$11+$BG269*Assembly!Q$12+$BH269*Assembly!Q$13+$BI269*Assembly!Q$14+$BJ269*Assembly!Q$15+$BK269*Assembly!Q$16+$BL269*Assembly!Q$17+$BM269*Assembly!Q$18+$BN269*Assembly!Q$19+$BO269*Assembly!Q$20+$BP269*Assembly!Q$21+$BQ269*Assembly!Q$22+$BR269*Assembly!Q$23+$BS269*Assembly!Q$24</f>
        <v>0</v>
      </c>
      <c r="CJ269" s="256" t="str">
        <f>$AY269*Assembly!R$4+$AZ269*Assembly!R$5+$BA269*Assembly!R$6+$BB269*Assembly!R$7+$BC269*Assembly!R$8+$BD269*Assembly!R$9+$BE269*Assembly!R$10+$BF269*Assembly!R$11+$BG269*Assembly!R$12+$BH269*Assembly!R$13+$BI269*Assembly!R$14+$BJ269*Assembly!R$15+$BK269*Assembly!R$16+$BL269*Assembly!R$17+$BM269*Assembly!R$18+$BN269*Assembly!R$19+$BO269*Assembly!R$20+$BP269*Assembly!R$21+$BQ269*Assembly!R$22+$BR269*Assembly!R$23+$BS269*Assembly!R$24</f>
        <v>0</v>
      </c>
      <c r="CK269" s="254" t="str">
        <f>$AY269*Assembly!S$4+$AZ269*Assembly!S$5+$BA269*Assembly!S$6+$BB269*Assembly!S$7+$BC269*Assembly!S$8+$BD269*Assembly!S$9+$BE269*Assembly!S$10+$BF269*Assembly!S$11+$BG269*Assembly!S$12+$BH269*Assembly!S$13+$BI269*Assembly!S$14+$BJ269*Assembly!S$15+$BK269*Assembly!S$16+$BL269*Assembly!S$17+$BM269*Assembly!S$18+$BN269*Assembly!S$19+$BO269*Assembly!S$20+$BP269*Assembly!S$21+$BQ269*Assembly!S$22+$BR269*Assembly!S$23+$BS269*Assembly!S$24</f>
        <v>0</v>
      </c>
      <c r="CL269" s="254" t="str">
        <f>$AY269*Assembly!T$4+$AZ269*Assembly!T$5+$BA269*Assembly!T$6+$BB269*Assembly!T$7+$BC269*Assembly!T$8+$BD269*Assembly!T$9+$BE269*Assembly!T$10+$BF269*Assembly!T$11+$BG269*Assembly!T$12+$BH269*Assembly!T$13+$BI269*Assembly!T$14+$BJ269*Assembly!T$15+$BK269*Assembly!T$16+$BL269*Assembly!T$17+$BM269*Assembly!T$18+$BN269*Assembly!T$19+$BO269*Assembly!T$20+$BP269*Assembly!T$21+$BQ269*Assembly!T$22+$BR269*Assembly!T$23+$BS269*Assembly!T$24</f>
        <v>0</v>
      </c>
      <c r="CM269" s="254" t="str">
        <f>$AY269*Assembly!U$4+$AZ269*Assembly!U$5+$BA269*Assembly!U$6+$BB269*Assembly!U$7+$BC269*Assembly!U$8+$BD269*Assembly!U$9+$BE269*Assembly!U$10+$BF269*Assembly!U$11+$BG269*Assembly!U$12+$BH269*Assembly!U$13+$BI269*Assembly!U$14+$BJ269*Assembly!U$15+$BK269*Assembly!U$16+$BL269*Assembly!U$17+$BM269*Assembly!U$18+$BN269*Assembly!U$19+$BO269*Assembly!U$20+$BP269*Assembly!U$21+$BQ269*Assembly!U$22+$BR269*Assembly!U$23+$BS269*Assembly!U$24</f>
        <v>0</v>
      </c>
      <c r="CN269" s="256" t="str">
        <f>$AY269*Assembly!V$4+$AZ269*Assembly!V$5+$BA269*Assembly!V$6+$BB269*Assembly!V$7+$BC269*Assembly!V$8+$BD269*Assembly!V$9+$BE269*Assembly!V$10+$BF269*Assembly!V$11+$BG269*Assembly!V$12+$BH269*Assembly!V$13+$BI269*Assembly!V$14+$BJ269*Assembly!V$15+$BK269*Assembly!V$16+$BL269*Assembly!V$17+$BM269*Assembly!V$18+$BN269*Assembly!V$19+$BO269*Assembly!V$20+$BP269*Assembly!V$21+$BQ269*Assembly!V$22+$BR269*Assembly!V$23+$BS269*Assembly!V$24</f>
        <v>0</v>
      </c>
      <c r="CO269" s="256" t="str">
        <f>CE269*Refining!$F$3</f>
        <v>171</v>
      </c>
      <c r="CP269" s="256" t="str">
        <f>CF269*Refining!$F$4</f>
        <v>16</v>
      </c>
      <c r="CQ269" s="256" t="str">
        <f>CG269*Refining!$F$5</f>
        <v>13</v>
      </c>
      <c r="CR269" s="256" t="str">
        <f>CH269*Refining!$F$6</f>
        <v>0</v>
      </c>
      <c r="CS269" s="256" t="str">
        <f>CI269*Refining!$F$7</f>
        <v>0</v>
      </c>
      <c r="CT269" s="256" t="str">
        <f>CJ269*Refining!$F$8</f>
        <v>0</v>
      </c>
      <c r="CU269" s="256" t="str">
        <f>CK269*Refining!$F$9</f>
        <v>0</v>
      </c>
      <c r="CV269" s="256" t="str">
        <f>CL269*Refining!$F$10</f>
        <v>0</v>
      </c>
      <c r="CW269" s="256" t="str">
        <f>CM269*Refining!$F$11</f>
        <v>0</v>
      </c>
      <c r="CX269" s="256" t="str">
        <f>CN269*Refining!$F$12</f>
        <v>0</v>
      </c>
      <c r="CY269" s="248" t="str">
        <f t="shared" ref="CY269:DR269" si="1084">IF(CE269 = 0, "", CE269)</f>
        <v>96</v>
      </c>
      <c r="CZ269" s="249" t="str">
        <f t="shared" si="1084"/>
        <v>5</v>
      </c>
      <c r="DA269" s="249" t="str">
        <f t="shared" si="1084"/>
        <v>3</v>
      </c>
      <c r="DB269" s="245" t="str">
        <f t="shared" si="1084"/>
        <v/>
      </c>
      <c r="DC269" s="245" t="str">
        <f t="shared" si="1084"/>
        <v/>
      </c>
      <c r="DD269" s="245" t="str">
        <f t="shared" si="1084"/>
        <v/>
      </c>
      <c r="DE269" s="245" t="str">
        <f t="shared" si="1084"/>
        <v/>
      </c>
      <c r="DF269" s="245" t="str">
        <f t="shared" si="1084"/>
        <v/>
      </c>
      <c r="DG269" s="245" t="str">
        <f t="shared" si="1084"/>
        <v/>
      </c>
      <c r="DH269" s="246" t="str">
        <f t="shared" si="1084"/>
        <v/>
      </c>
      <c r="DI269" s="248" t="str">
        <f t="shared" si="1084"/>
        <v>171</v>
      </c>
      <c r="DJ269" s="249" t="str">
        <f t="shared" si="1084"/>
        <v>16</v>
      </c>
      <c r="DK269" s="249" t="str">
        <f t="shared" si="1084"/>
        <v>13</v>
      </c>
      <c r="DL269" s="245" t="str">
        <f t="shared" si="1084"/>
        <v/>
      </c>
      <c r="DM269" s="245" t="str">
        <f t="shared" si="1084"/>
        <v/>
      </c>
      <c r="DN269" s="245" t="str">
        <f t="shared" si="1084"/>
        <v/>
      </c>
      <c r="DO269" s="245" t="str">
        <f t="shared" si="1084"/>
        <v/>
      </c>
      <c r="DP269" s="245" t="str">
        <f t="shared" si="1084"/>
        <v/>
      </c>
      <c r="DQ269" s="245" t="str">
        <f t="shared" si="1084"/>
        <v/>
      </c>
      <c r="DR269" s="246" t="str">
        <f t="shared" si="1084"/>
        <v/>
      </c>
      <c r="DS269" s="248" t="str">
        <f t="shared" si="15"/>
        <v>104</v>
      </c>
      <c r="DT269" s="249" t="str">
        <f t="shared" si="16"/>
        <v>200</v>
      </c>
      <c r="DU269" s="225" t="str">
        <f>CY269*'Ores &amp; Ingots'!$C$3+CZ269*'Ores &amp; Ingots'!$C$4+DA269*'Ores &amp; Ingots'!$C$5+DB269*'Ores &amp; Ingots'!$C$6+DC269*'Ores &amp; Ingots'!$C$7+DD269*'Ores &amp; Ingots'!$C$8+DE269*'Ores &amp; Ingots'!$C$9+DF269*'Ores &amp; Ingots'!$C$10+DG269*'Ores &amp; Ingots'!$C$11+DH269*'Ores &amp; Ingots'!$C$12</f>
        <v>13</v>
      </c>
      <c r="DV269" s="225" t="str">
        <f>DI269*'Ores &amp; Ingots'!$B$3+DJ269*'Ores &amp; Ingots'!$B$4+DK269*'Ores &amp; Ingots'!$B$5+DL269*'Ores &amp; Ingots'!$B$6+DM269*'Ores &amp; Ingots'!$B$7+DN269*'Ores &amp; Ingots'!$B$8+DO269*'Ores &amp; Ingots'!$B$9+DP269*'Ores &amp; Ingots'!$B$10+DQ269*'Ores &amp; Ingots'!$B$11+DR269*'Ores &amp; Ingots'!$B$12</f>
        <v>74</v>
      </c>
      <c r="DW269" s="249" t="str">
        <f>CY269*Refining!$G$3+CZ269*Refining!$G$4+DA269*Refining!$G$5+DB269*Refining!$G$6+DC269*Refining!$G$7+DD269*Refining!$G$8+DE269*Refining!$G$9+DF269*Refining!$G$10+DG269*Refining!$G$11+DH269*Refining!$G$12</f>
        <v>69</v>
      </c>
      <c r="DX269" s="249" t="str">
        <f t="shared" si="17"/>
        <v>10,748</v>
      </c>
      <c r="DY269" s="250" t="str">
        <f t="shared" si="18"/>
        <v>0.0107</v>
      </c>
      <c r="DZ269" s="248" t="str">
        <f t="shared" si="19"/>
        <v>83</v>
      </c>
      <c r="EA269" s="251" t="str">
        <f t="shared" ref="EA269:EB269" si="1085">DZ269/60</f>
        <v>1.4</v>
      </c>
      <c r="EB269" s="251" t="str">
        <f t="shared" si="1085"/>
        <v>0.0</v>
      </c>
      <c r="EC269" s="543" t="str">
        <f t="shared" si="21"/>
        <v>0.00</v>
      </c>
      <c r="ED269" s="248" t="str">
        <f t="shared" si="22"/>
        <v>11,681</v>
      </c>
      <c r="EE269" s="251" t="str">
        <f t="shared" ref="EE269:EF269" si="1086">ED269/1000</f>
        <v>11.7</v>
      </c>
      <c r="EF269" s="252" t="str">
        <f t="shared" si="1086"/>
        <v>0.01</v>
      </c>
      <c r="EG269" s="544" t="str">
        <f t="shared" si="24"/>
        <v>0.0117</v>
      </c>
      <c r="EH269" s="225" t="s">
        <v>12</v>
      </c>
    </row>
    <row r="270" hidden="1">
      <c r="A270" s="33"/>
      <c r="B270" s="226" t="s">
        <v>1079</v>
      </c>
      <c r="C270" s="227" t="s">
        <v>885</v>
      </c>
      <c r="D270" s="227">
        <v>1.0</v>
      </c>
      <c r="E270" s="227">
        <v>1.0</v>
      </c>
      <c r="F270" s="227">
        <v>1.0</v>
      </c>
      <c r="G270" s="228" t="str">
        <f t="shared" si="5"/>
        <v>0.1</v>
      </c>
      <c r="H270" s="229">
        <v>4.0</v>
      </c>
      <c r="I270" s="229">
        <v>12.0</v>
      </c>
      <c r="J270" s="229" t="str">
        <f>H270/Main!$D$9</f>
        <v>4</v>
      </c>
      <c r="K270" s="229" t="str">
        <f>I270/Main!$D$10</f>
        <v>12</v>
      </c>
      <c r="L270" s="229" t="str">
        <f t="shared" si="6"/>
        <v>3</v>
      </c>
      <c r="M270" s="229">
        <v>0.16</v>
      </c>
      <c r="N270" s="230"/>
      <c r="O270" s="230"/>
      <c r="P270" s="230"/>
      <c r="Q270" s="231"/>
      <c r="R270" s="230"/>
      <c r="S270" s="232"/>
      <c r="T270" s="232"/>
      <c r="U270" s="230"/>
      <c r="V270" s="230"/>
      <c r="W270" s="232"/>
      <c r="X270" s="232"/>
      <c r="Y270" s="230"/>
      <c r="Z270" s="230"/>
      <c r="AA270" s="230"/>
      <c r="AB270" s="230"/>
      <c r="AC270" s="334"/>
      <c r="AD270" s="309">
        <v>3.0</v>
      </c>
      <c r="AE270" s="225">
        <v>0.0</v>
      </c>
      <c r="AF270" s="225">
        <v>0.0</v>
      </c>
      <c r="AG270" s="225">
        <v>0.0</v>
      </c>
      <c r="AH270" s="225">
        <v>0.0</v>
      </c>
      <c r="AI270" s="225">
        <v>0.0</v>
      </c>
      <c r="AJ270" s="225">
        <v>0.0</v>
      </c>
      <c r="AK270" s="225">
        <v>0.0</v>
      </c>
      <c r="AL270" s="225">
        <v>0.0</v>
      </c>
      <c r="AM270" s="225">
        <v>0.0</v>
      </c>
      <c r="AN270" s="225">
        <v>0.0</v>
      </c>
      <c r="AO270" s="225">
        <v>1.0</v>
      </c>
      <c r="AP270" s="225">
        <v>0.0</v>
      </c>
      <c r="AQ270" s="225">
        <v>0.0</v>
      </c>
      <c r="AR270" s="225">
        <v>0.0</v>
      </c>
      <c r="AS270" s="225">
        <v>0.0</v>
      </c>
      <c r="AT270" s="225">
        <v>0.0</v>
      </c>
      <c r="AU270" s="225">
        <v>0.0</v>
      </c>
      <c r="AV270" s="225">
        <v>0.0</v>
      </c>
      <c r="AW270" s="225">
        <v>0.0</v>
      </c>
      <c r="AX270" s="225">
        <v>0.0</v>
      </c>
      <c r="AY270" s="553" t="str">
        <f t="shared" ref="AY270:BS270" si="1087">IF(AD270 = 0, "", AD270)</f>
        <v>3</v>
      </c>
      <c r="AZ270" s="227" t="str">
        <f t="shared" si="1087"/>
        <v/>
      </c>
      <c r="BA270" s="227" t="str">
        <f t="shared" si="1087"/>
        <v/>
      </c>
      <c r="BB270" s="227" t="str">
        <f t="shared" si="1087"/>
        <v/>
      </c>
      <c r="BC270" s="227" t="str">
        <f t="shared" si="1087"/>
        <v/>
      </c>
      <c r="BD270" s="227" t="str">
        <f t="shared" si="1087"/>
        <v/>
      </c>
      <c r="BE270" s="227" t="str">
        <f t="shared" si="1087"/>
        <v/>
      </c>
      <c r="BF270" s="227" t="str">
        <f t="shared" si="1087"/>
        <v/>
      </c>
      <c r="BG270" s="227" t="str">
        <f t="shared" si="1087"/>
        <v/>
      </c>
      <c r="BH270" s="227" t="str">
        <f t="shared" si="1087"/>
        <v/>
      </c>
      <c r="BI270" s="227" t="str">
        <f t="shared" si="1087"/>
        <v/>
      </c>
      <c r="BJ270" s="225" t="str">
        <f t="shared" si="1087"/>
        <v>1</v>
      </c>
      <c r="BK270" s="227" t="str">
        <f t="shared" si="1087"/>
        <v/>
      </c>
      <c r="BL270" s="227" t="str">
        <f t="shared" si="1087"/>
        <v/>
      </c>
      <c r="BM270" s="227" t="str">
        <f t="shared" si="1087"/>
        <v/>
      </c>
      <c r="BN270" s="227" t="str">
        <f t="shared" si="1087"/>
        <v/>
      </c>
      <c r="BO270" s="227" t="str">
        <f t="shared" si="1087"/>
        <v/>
      </c>
      <c r="BP270" s="227" t="str">
        <f t="shared" si="1087"/>
        <v/>
      </c>
      <c r="BQ270" s="227" t="str">
        <f t="shared" si="1087"/>
        <v/>
      </c>
      <c r="BR270" s="227" t="str">
        <f t="shared" si="1087"/>
        <v/>
      </c>
      <c r="BS270" s="238" t="str">
        <f t="shared" si="1087"/>
        <v/>
      </c>
      <c r="BT270" s="239" t="str">
        <f>$AY270*Assembly!Y$4+$AZ270*Assembly!Y$5+$BA270*Assembly!Y$6+$BB270*Assembly!Y$7+$BC270*Assembly!Y$8+$BD270*Assembly!Y$9+$BE270*Assembly!Y$10+$BF270*Assembly!Y$11+$BG270*Assembly!Y$12+$BH270*Assembly!Y$13+$BI270*Assembly!Y$14+$BJ270*Assembly!Y$15+$BK270*Assembly!Y$16+$BL270*Assembly!Y$17+$BM270*Assembly!Y$18+$BN270*Assembly!Y$19+$BO270*Assembly!Y$20+$BP270*Assembly!Y$21+$BQ270*Assembly!Y$22+$BR270*Assembly!Y$23+$BS270*Assembly!Y$24</f>
        <v>66</v>
      </c>
      <c r="BU270" s="225" t="str">
        <f t="shared" si="8"/>
        <v>528</v>
      </c>
      <c r="BV270" s="225" t="str">
        <f>$AY270*Assembly!AC$4+$AZ270*Assembly!AC$5+$BA270*Assembly!AC$6+$BB270*Assembly!AC$7+$BC270*Assembly!AC$8+$BD270*Assembly!AC$9+$BE270*Assembly!AC$10+$BF270*Assembly!AC$11+$BG270*Assembly!AC$12+$BH270*Assembly!AC$13+$BI270*Assembly!AC$14+$BJ270*Assembly!AC$15+$BK270*Assembly!AC$16+$BL270*Assembly!AC$17+$BM270*Assembly!AC$18+$BN270*Assembly!AC$19+$BO270*Assembly!AC$20+$BP270*Assembly!AC$21+$BQ270*Assembly!AC$22+$BR270*Assembly!AC$23+$BS270*Assembly!AC$24</f>
        <v>330</v>
      </c>
      <c r="BW270" s="240" t="str">
        <f t="shared" si="9"/>
        <v>5.00</v>
      </c>
      <c r="BX270" s="241" t="str">
        <f t="shared" si="10"/>
        <v>2640</v>
      </c>
      <c r="BY270" s="242" t="str">
        <f t="shared" si="11"/>
        <v>0.6</v>
      </c>
      <c r="BZ270" s="225"/>
      <c r="CA270" s="225" t="str">
        <f>$AY270*Assembly!X$4+$AZ270*Assembly!X$5+$BA270*Assembly!X$6+$BB270*Assembly!X$7+$BC270*Assembly!X$8+$BD270*Assembly!X$9+$BE270*Assembly!X$10+$BF270*Assembly!X$11+$BG270*Assembly!X$12+$BH270*Assembly!X$13+$BI270*Assembly!X$14+$BJ270*Assembly!X$15+$BK270*Assembly!X$16+$BL270*Assembly!X$17+$BM270*Assembly!X$18+$BN270*Assembly!X$19+$BO270*Assembly!X$20+$BP270*Assembly!X$21+$BQ270*Assembly!X$22+$BR270*Assembly!X$23+$BS270*Assembly!X$24</f>
        <v>5</v>
      </c>
      <c r="CB270" s="225" t="str">
        <f t="shared" si="12"/>
        <v>778</v>
      </c>
      <c r="CC270" s="223" t="str">
        <f t="shared" si="13"/>
        <v>0.0008</v>
      </c>
      <c r="CD270" s="243" t="str">
        <f>$AY270*Assembly!AB$4+$AZ270*Assembly!AB$5+$BA270*Assembly!AB$6+$BB270*Assembly!AB$7+$BC270*Assembly!AB$8+$BD270*Assembly!AB$9+$BE270*Assembly!AB$10+$BF270*Assembly!AB$11+$BG270*Assembly!AB$12+$BH270*Assembly!AB$13+$BI270*Assembly!AB$14+$BJ270*Assembly!AB$15+$BK270*Assembly!AB$16+$BL270*Assembly!AB$17+$BM270*Assembly!AB$18+$BN270*Assembly!AB$19+$BO270*Assembly!AB$20+$BP270*Assembly!AB$21+$BQ270*Assembly!AB$22+$BR270*Assembly!AB$23+$BS270*Assembly!AB$24</f>
        <v>24</v>
      </c>
      <c r="CE270" s="231" t="str">
        <f>$AY270*Assembly!M$4+$AZ270*Assembly!M$5+$BA270*Assembly!M$6+$BB270*Assembly!M$7+$BC270*Assembly!M$8+$BD270*Assembly!M$9+$BE270*Assembly!M$10+$BF270*Assembly!M$11+$BG270*Assembly!M$12+$BH270*Assembly!M$13+$BI270*Assembly!M$14+$BJ270*Assembly!M$15+$BK270*Assembly!M$16+$BL270*Assembly!M$17+$BM270*Assembly!M$18+$BN270*Assembly!M$19+$BO270*Assembly!M$20+$BP270*Assembly!M$21+$BQ270*Assembly!M$22+$BR270*Assembly!M$23+$BS270*Assembly!M$24</f>
        <v>75</v>
      </c>
      <c r="CF270" s="231" t="str">
        <f>$AY270*Assembly!N$4+$AZ270*Assembly!N$5+$BA270*Assembly!N$6+$BB270*Assembly!N$7+$BC270*Assembly!N$8+$BD270*Assembly!N$9+$BE270*Assembly!N$10+$BF270*Assembly!N$11+$BG270*Assembly!N$12+$BH270*Assembly!N$13+$BI270*Assembly!N$14+$BJ270*Assembly!N$15+$BK270*Assembly!N$16+$BL270*Assembly!N$17+$BM270*Assembly!N$18+$BN270*Assembly!N$19+$BO270*Assembly!N$20+$BP270*Assembly!N$21+$BQ270*Assembly!N$22+$BR270*Assembly!N$23+$BS270*Assembly!N$24</f>
        <v>5</v>
      </c>
      <c r="CG270" s="231" t="str">
        <f>$AY270*Assembly!O$4+$AZ270*Assembly!O$5+$BA270*Assembly!O$6+$BB270*Assembly!O$7+$BC270*Assembly!O$8+$BD270*Assembly!O$9+$BE270*Assembly!O$10+$BF270*Assembly!O$11+$BG270*Assembly!O$12+$BH270*Assembly!O$13+$BI270*Assembly!O$14+$BJ270*Assembly!O$15+$BK270*Assembly!O$16+$BL270*Assembly!O$17+$BM270*Assembly!O$18+$BN270*Assembly!O$19+$BO270*Assembly!O$20+$BP270*Assembly!O$21+$BQ270*Assembly!O$22+$BR270*Assembly!O$23+$BS270*Assembly!O$24</f>
        <v>3</v>
      </c>
      <c r="CH270" s="229" t="str">
        <f>$AY270*Assembly!P$4+$AZ270*Assembly!P$5+$BA270*Assembly!P$6+$BB270*Assembly!P$7+$BC270*Assembly!P$8+$BD270*Assembly!P$9+$BE270*Assembly!P$10+$BF270*Assembly!P$11+$BG270*Assembly!P$12+$BH270*Assembly!P$13+$BI270*Assembly!P$14+$BJ270*Assembly!P$15+$BK270*Assembly!P$16+$BL270*Assembly!P$17+$BM270*Assembly!P$18+$BN270*Assembly!P$19+$BO270*Assembly!P$20+$BP270*Assembly!P$21+$BQ270*Assembly!P$22+$BR270*Assembly!P$23+$BS270*Assembly!P$24</f>
        <v>0</v>
      </c>
      <c r="CI270" s="229" t="str">
        <f>$AY270*Assembly!Q$4+$AZ270*Assembly!Q$5+$BA270*Assembly!Q$6+$BB270*Assembly!Q$7+$BC270*Assembly!Q$8+$BD270*Assembly!Q$9+$BE270*Assembly!Q$10+$BF270*Assembly!Q$11+$BG270*Assembly!Q$12+$BH270*Assembly!Q$13+$BI270*Assembly!Q$14+$BJ270*Assembly!Q$15+$BK270*Assembly!Q$16+$BL270*Assembly!Q$17+$BM270*Assembly!Q$18+$BN270*Assembly!Q$19+$BO270*Assembly!Q$20+$BP270*Assembly!Q$21+$BQ270*Assembly!Q$22+$BR270*Assembly!Q$23+$BS270*Assembly!Q$24</f>
        <v>0</v>
      </c>
      <c r="CJ270" s="231" t="str">
        <f>$AY270*Assembly!R$4+$AZ270*Assembly!R$5+$BA270*Assembly!R$6+$BB270*Assembly!R$7+$BC270*Assembly!R$8+$BD270*Assembly!R$9+$BE270*Assembly!R$10+$BF270*Assembly!R$11+$BG270*Assembly!R$12+$BH270*Assembly!R$13+$BI270*Assembly!R$14+$BJ270*Assembly!R$15+$BK270*Assembly!R$16+$BL270*Assembly!R$17+$BM270*Assembly!R$18+$BN270*Assembly!R$19+$BO270*Assembly!R$20+$BP270*Assembly!R$21+$BQ270*Assembly!R$22+$BR270*Assembly!R$23+$BS270*Assembly!R$24</f>
        <v>0</v>
      </c>
      <c r="CK270" s="229" t="str">
        <f>$AY270*Assembly!S$4+$AZ270*Assembly!S$5+$BA270*Assembly!S$6+$BB270*Assembly!S$7+$BC270*Assembly!S$8+$BD270*Assembly!S$9+$BE270*Assembly!S$10+$BF270*Assembly!S$11+$BG270*Assembly!S$12+$BH270*Assembly!S$13+$BI270*Assembly!S$14+$BJ270*Assembly!S$15+$BK270*Assembly!S$16+$BL270*Assembly!S$17+$BM270*Assembly!S$18+$BN270*Assembly!S$19+$BO270*Assembly!S$20+$BP270*Assembly!S$21+$BQ270*Assembly!S$22+$BR270*Assembly!S$23+$BS270*Assembly!S$24</f>
        <v>0</v>
      </c>
      <c r="CL270" s="229" t="str">
        <f>$AY270*Assembly!T$4+$AZ270*Assembly!T$5+$BA270*Assembly!T$6+$BB270*Assembly!T$7+$BC270*Assembly!T$8+$BD270*Assembly!T$9+$BE270*Assembly!T$10+$BF270*Assembly!T$11+$BG270*Assembly!T$12+$BH270*Assembly!T$13+$BI270*Assembly!T$14+$BJ270*Assembly!T$15+$BK270*Assembly!T$16+$BL270*Assembly!T$17+$BM270*Assembly!T$18+$BN270*Assembly!T$19+$BO270*Assembly!T$20+$BP270*Assembly!T$21+$BQ270*Assembly!T$22+$BR270*Assembly!T$23+$BS270*Assembly!T$24</f>
        <v>0</v>
      </c>
      <c r="CM270" s="229" t="str">
        <f>$AY270*Assembly!U$4+$AZ270*Assembly!U$5+$BA270*Assembly!U$6+$BB270*Assembly!U$7+$BC270*Assembly!U$8+$BD270*Assembly!U$9+$BE270*Assembly!U$10+$BF270*Assembly!U$11+$BG270*Assembly!U$12+$BH270*Assembly!U$13+$BI270*Assembly!U$14+$BJ270*Assembly!U$15+$BK270*Assembly!U$16+$BL270*Assembly!U$17+$BM270*Assembly!U$18+$BN270*Assembly!U$19+$BO270*Assembly!U$20+$BP270*Assembly!U$21+$BQ270*Assembly!U$22+$BR270*Assembly!U$23+$BS270*Assembly!U$24</f>
        <v>0</v>
      </c>
      <c r="CN270" s="231" t="str">
        <f>$AY270*Assembly!V$4+$AZ270*Assembly!V$5+$BA270*Assembly!V$6+$BB270*Assembly!V$7+$BC270*Assembly!V$8+$BD270*Assembly!V$9+$BE270*Assembly!V$10+$BF270*Assembly!V$11+$BG270*Assembly!V$12+$BH270*Assembly!V$13+$BI270*Assembly!V$14+$BJ270*Assembly!V$15+$BK270*Assembly!V$16+$BL270*Assembly!V$17+$BM270*Assembly!V$18+$BN270*Assembly!V$19+$BO270*Assembly!V$20+$BP270*Assembly!V$21+$BQ270*Assembly!V$22+$BR270*Assembly!V$23+$BS270*Assembly!V$24</f>
        <v>0</v>
      </c>
      <c r="CO270" s="231" t="str">
        <f>CE270*Refining!$F$3</f>
        <v>134</v>
      </c>
      <c r="CP270" s="231" t="str">
        <f>CF270*Refining!$F$4</f>
        <v>16</v>
      </c>
      <c r="CQ270" s="231" t="str">
        <f>CG270*Refining!$F$5</f>
        <v>13</v>
      </c>
      <c r="CR270" s="231" t="str">
        <f>CH270*Refining!$F$6</f>
        <v>0</v>
      </c>
      <c r="CS270" s="231" t="str">
        <f>CI270*Refining!$F$7</f>
        <v>0</v>
      </c>
      <c r="CT270" s="231" t="str">
        <f>CJ270*Refining!$F$8</f>
        <v>0</v>
      </c>
      <c r="CU270" s="231" t="str">
        <f>CK270*Refining!$F$9</f>
        <v>0</v>
      </c>
      <c r="CV270" s="231" t="str">
        <f>CL270*Refining!$F$10</f>
        <v>0</v>
      </c>
      <c r="CW270" s="231" t="str">
        <f>CM270*Refining!$F$11</f>
        <v>0</v>
      </c>
      <c r="CX270" s="231" t="str">
        <f>CN270*Refining!$F$12</f>
        <v>0</v>
      </c>
      <c r="CY270" s="248" t="str">
        <f t="shared" ref="CY270:DR270" si="1088">IF(CE270 = 0, "", CE270)</f>
        <v>75</v>
      </c>
      <c r="CZ270" s="249" t="str">
        <f t="shared" si="1088"/>
        <v>5</v>
      </c>
      <c r="DA270" s="249" t="str">
        <f t="shared" si="1088"/>
        <v>3</v>
      </c>
      <c r="DB270" s="245" t="str">
        <f t="shared" si="1088"/>
        <v/>
      </c>
      <c r="DC270" s="245" t="str">
        <f t="shared" si="1088"/>
        <v/>
      </c>
      <c r="DD270" s="245" t="str">
        <f t="shared" si="1088"/>
        <v/>
      </c>
      <c r="DE270" s="245" t="str">
        <f t="shared" si="1088"/>
        <v/>
      </c>
      <c r="DF270" s="245" t="str">
        <f t="shared" si="1088"/>
        <v/>
      </c>
      <c r="DG270" s="245" t="str">
        <f t="shared" si="1088"/>
        <v/>
      </c>
      <c r="DH270" s="246" t="str">
        <f t="shared" si="1088"/>
        <v/>
      </c>
      <c r="DI270" s="248" t="str">
        <f t="shared" si="1088"/>
        <v>134</v>
      </c>
      <c r="DJ270" s="249" t="str">
        <f t="shared" si="1088"/>
        <v>16</v>
      </c>
      <c r="DK270" s="249" t="str">
        <f t="shared" si="1088"/>
        <v>13</v>
      </c>
      <c r="DL270" s="245" t="str">
        <f t="shared" si="1088"/>
        <v/>
      </c>
      <c r="DM270" s="245" t="str">
        <f t="shared" si="1088"/>
        <v/>
      </c>
      <c r="DN270" s="245" t="str">
        <f t="shared" si="1088"/>
        <v/>
      </c>
      <c r="DO270" s="245" t="str">
        <f t="shared" si="1088"/>
        <v/>
      </c>
      <c r="DP270" s="245" t="str">
        <f t="shared" si="1088"/>
        <v/>
      </c>
      <c r="DQ270" s="245" t="str">
        <f t="shared" si="1088"/>
        <v/>
      </c>
      <c r="DR270" s="246" t="str">
        <f t="shared" si="1088"/>
        <v/>
      </c>
      <c r="DS270" s="248" t="str">
        <f t="shared" si="15"/>
        <v>83</v>
      </c>
      <c r="DT270" s="249" t="str">
        <f t="shared" si="16"/>
        <v>162</v>
      </c>
      <c r="DU270" s="225" t="str">
        <f>CY270*'Ores &amp; Ingots'!$C$3+CZ270*'Ores &amp; Ingots'!$C$4+DA270*'Ores &amp; Ingots'!$C$5+DB270*'Ores &amp; Ingots'!$C$6+DC270*'Ores &amp; Ingots'!$C$7+DD270*'Ores &amp; Ingots'!$C$8+DE270*'Ores &amp; Ingots'!$C$9+DF270*'Ores &amp; Ingots'!$C$10+DG270*'Ores &amp; Ingots'!$C$11+DH270*'Ores &amp; Ingots'!$C$12</f>
        <v>10</v>
      </c>
      <c r="DV270" s="225" t="str">
        <f>DI270*'Ores &amp; Ingots'!$B$3+DJ270*'Ores &amp; Ingots'!$B$4+DK270*'Ores &amp; Ingots'!$B$5+DL270*'Ores &amp; Ingots'!$B$6+DM270*'Ores &amp; Ingots'!$B$7+DN270*'Ores &amp; Ingots'!$B$8+DO270*'Ores &amp; Ingots'!$B$9+DP270*'Ores &amp; Ingots'!$B$10+DQ270*'Ores &amp; Ingots'!$B$11+DR270*'Ores &amp; Ingots'!$B$12</f>
        <v>60</v>
      </c>
      <c r="DW270" s="249" t="str">
        <f>CY270*Refining!$G$3+CZ270*Refining!$G$4+DA270*Refining!$G$5+DB270*Refining!$G$6+DC270*Refining!$G$7+DD270*Refining!$G$8+DE270*Refining!$G$9+DF270*Refining!$G$10+DG270*Refining!$G$11+DH270*Refining!$G$12</f>
        <v>68</v>
      </c>
      <c r="DX270" s="249" t="str">
        <f t="shared" si="17"/>
        <v>10,524</v>
      </c>
      <c r="DY270" s="250" t="str">
        <f t="shared" si="18"/>
        <v>0.0105</v>
      </c>
      <c r="DZ270" s="248" t="str">
        <f t="shared" si="19"/>
        <v>77</v>
      </c>
      <c r="EA270" s="251" t="str">
        <f t="shared" ref="EA270:EB270" si="1089">DZ270/60</f>
        <v>1.3</v>
      </c>
      <c r="EB270" s="251" t="str">
        <f t="shared" si="1089"/>
        <v>0.0</v>
      </c>
      <c r="EC270" s="543" t="str">
        <f t="shared" si="21"/>
        <v>0.00</v>
      </c>
      <c r="ED270" s="248" t="str">
        <f t="shared" si="22"/>
        <v>11,301</v>
      </c>
      <c r="EE270" s="251" t="str">
        <f t="shared" ref="EE270:EF270" si="1090">ED270/1000</f>
        <v>11.3</v>
      </c>
      <c r="EF270" s="252" t="str">
        <f t="shared" si="1090"/>
        <v>0.01</v>
      </c>
      <c r="EG270" s="544" t="str">
        <f t="shared" si="24"/>
        <v>0.0113</v>
      </c>
      <c r="EH270" s="225" t="s">
        <v>12</v>
      </c>
    </row>
    <row r="271" hidden="1">
      <c r="A271" s="33"/>
      <c r="B271" s="336" t="s">
        <v>1080</v>
      </c>
      <c r="C271" s="227" t="s">
        <v>885</v>
      </c>
      <c r="D271" s="227">
        <v>1.0</v>
      </c>
      <c r="E271" s="227">
        <v>1.0</v>
      </c>
      <c r="F271" s="227">
        <v>1.0</v>
      </c>
      <c r="G271" s="253" t="str">
        <f t="shared" si="5"/>
        <v>0.1</v>
      </c>
      <c r="H271" s="254">
        <v>5.0</v>
      </c>
      <c r="I271" s="254">
        <v>12.5</v>
      </c>
      <c r="J271" s="254" t="str">
        <f>H271/Main!$D$9</f>
        <v>5</v>
      </c>
      <c r="K271" s="254" t="str">
        <f>I271/Main!$D$10</f>
        <v>12.5</v>
      </c>
      <c r="L271" s="254" t="str">
        <f t="shared" si="6"/>
        <v>2.5</v>
      </c>
      <c r="M271" s="254">
        <v>1.0</v>
      </c>
      <c r="N271" s="255"/>
      <c r="O271" s="255"/>
      <c r="P271" s="255"/>
      <c r="Q271" s="256"/>
      <c r="R271" s="255"/>
      <c r="S271" s="257"/>
      <c r="T271" s="257"/>
      <c r="U271" s="255"/>
      <c r="V271" s="255"/>
      <c r="W271" s="350"/>
      <c r="X271" s="257"/>
      <c r="Y271" s="255"/>
      <c r="Z271" s="255"/>
      <c r="AA271" s="255"/>
      <c r="AB271" s="255"/>
      <c r="AC271" s="351"/>
      <c r="AD271" s="309">
        <v>3.0</v>
      </c>
      <c r="AE271" s="225">
        <v>0.0</v>
      </c>
      <c r="AF271" s="225">
        <v>0.0</v>
      </c>
      <c r="AG271" s="225">
        <v>0.0</v>
      </c>
      <c r="AH271" s="225">
        <v>0.0</v>
      </c>
      <c r="AI271" s="225">
        <v>0.0</v>
      </c>
      <c r="AJ271" s="225">
        <v>0.0</v>
      </c>
      <c r="AK271" s="225">
        <v>0.0</v>
      </c>
      <c r="AL271" s="225">
        <v>0.0</v>
      </c>
      <c r="AM271" s="225">
        <v>0.0</v>
      </c>
      <c r="AN271" s="225">
        <v>0.0</v>
      </c>
      <c r="AO271" s="225">
        <v>1.0</v>
      </c>
      <c r="AP271" s="225">
        <v>0.0</v>
      </c>
      <c r="AQ271" s="225">
        <v>0.0</v>
      </c>
      <c r="AR271" s="225">
        <v>0.0</v>
      </c>
      <c r="AS271" s="225">
        <v>0.0</v>
      </c>
      <c r="AT271" s="225">
        <v>0.0</v>
      </c>
      <c r="AU271" s="225">
        <v>0.0</v>
      </c>
      <c r="AV271" s="225">
        <v>0.0</v>
      </c>
      <c r="AW271" s="225">
        <v>0.0</v>
      </c>
      <c r="AX271" s="225">
        <v>0.0</v>
      </c>
      <c r="AY271" s="553" t="str">
        <f t="shared" ref="AY271:BS271" si="1091">IF(AD271 = 0, "", AD271)</f>
        <v>3</v>
      </c>
      <c r="AZ271" s="227" t="str">
        <f t="shared" si="1091"/>
        <v/>
      </c>
      <c r="BA271" s="227" t="str">
        <f t="shared" si="1091"/>
        <v/>
      </c>
      <c r="BB271" s="227" t="str">
        <f t="shared" si="1091"/>
        <v/>
      </c>
      <c r="BC271" s="227" t="str">
        <f t="shared" si="1091"/>
        <v/>
      </c>
      <c r="BD271" s="227" t="str">
        <f t="shared" si="1091"/>
        <v/>
      </c>
      <c r="BE271" s="227" t="str">
        <f t="shared" si="1091"/>
        <v/>
      </c>
      <c r="BF271" s="227" t="str">
        <f t="shared" si="1091"/>
        <v/>
      </c>
      <c r="BG271" s="227" t="str">
        <f t="shared" si="1091"/>
        <v/>
      </c>
      <c r="BH271" s="227" t="str">
        <f t="shared" si="1091"/>
        <v/>
      </c>
      <c r="BI271" s="227" t="str">
        <f t="shared" si="1091"/>
        <v/>
      </c>
      <c r="BJ271" s="225" t="str">
        <f t="shared" si="1091"/>
        <v>1</v>
      </c>
      <c r="BK271" s="227" t="str">
        <f t="shared" si="1091"/>
        <v/>
      </c>
      <c r="BL271" s="227" t="str">
        <f t="shared" si="1091"/>
        <v/>
      </c>
      <c r="BM271" s="227" t="str">
        <f t="shared" si="1091"/>
        <v/>
      </c>
      <c r="BN271" s="227" t="str">
        <f t="shared" si="1091"/>
        <v/>
      </c>
      <c r="BO271" s="227" t="str">
        <f t="shared" si="1091"/>
        <v/>
      </c>
      <c r="BP271" s="227" t="str">
        <f t="shared" si="1091"/>
        <v/>
      </c>
      <c r="BQ271" s="227" t="str">
        <f t="shared" si="1091"/>
        <v/>
      </c>
      <c r="BR271" s="227" t="str">
        <f t="shared" si="1091"/>
        <v/>
      </c>
      <c r="BS271" s="238" t="str">
        <f t="shared" si="1091"/>
        <v/>
      </c>
      <c r="BT271" s="239" t="str">
        <f>$AY271*Assembly!Y$4+$AZ271*Assembly!Y$5+$BA271*Assembly!Y$6+$BB271*Assembly!Y$7+$BC271*Assembly!Y$8+$BD271*Assembly!Y$9+$BE271*Assembly!Y$10+$BF271*Assembly!Y$11+$BG271*Assembly!Y$12+$BH271*Assembly!Y$13+$BI271*Assembly!Y$14+$BJ271*Assembly!Y$15+$BK271*Assembly!Y$16+$BL271*Assembly!Y$17+$BM271*Assembly!Y$18+$BN271*Assembly!Y$19+$BO271*Assembly!Y$20+$BP271*Assembly!Y$21+$BQ271*Assembly!Y$22+$BR271*Assembly!Y$23+$BS271*Assembly!Y$24</f>
        <v>66</v>
      </c>
      <c r="BU271" s="225" t="str">
        <f t="shared" si="8"/>
        <v>528</v>
      </c>
      <c r="BV271" s="225" t="str">
        <f>$AY271*Assembly!AC$4+$AZ271*Assembly!AC$5+$BA271*Assembly!AC$6+$BB271*Assembly!AC$7+$BC271*Assembly!AC$8+$BD271*Assembly!AC$9+$BE271*Assembly!AC$10+$BF271*Assembly!AC$11+$BG271*Assembly!AC$12+$BH271*Assembly!AC$13+$BI271*Assembly!AC$14+$BJ271*Assembly!AC$15+$BK271*Assembly!AC$16+$BL271*Assembly!AC$17+$BM271*Assembly!AC$18+$BN271*Assembly!AC$19+$BO271*Assembly!AC$20+$BP271*Assembly!AC$21+$BQ271*Assembly!AC$22+$BR271*Assembly!AC$23+$BS271*Assembly!AC$24</f>
        <v>330</v>
      </c>
      <c r="BW271" s="240" t="str">
        <f t="shared" si="9"/>
        <v>5.00</v>
      </c>
      <c r="BX271" s="241" t="str">
        <f t="shared" si="10"/>
        <v>2640</v>
      </c>
      <c r="BY271" s="242" t="str">
        <f t="shared" si="11"/>
        <v>0.6</v>
      </c>
      <c r="BZ271" s="225"/>
      <c r="CA271" s="225" t="str">
        <f>$AY271*Assembly!X$4+$AZ271*Assembly!X$5+$BA271*Assembly!X$6+$BB271*Assembly!X$7+$BC271*Assembly!X$8+$BD271*Assembly!X$9+$BE271*Assembly!X$10+$BF271*Assembly!X$11+$BG271*Assembly!X$12+$BH271*Assembly!X$13+$BI271*Assembly!X$14+$BJ271*Assembly!X$15+$BK271*Assembly!X$16+$BL271*Assembly!X$17+$BM271*Assembly!X$18+$BN271*Assembly!X$19+$BO271*Assembly!X$20+$BP271*Assembly!X$21+$BQ271*Assembly!X$22+$BR271*Assembly!X$23+$BS271*Assembly!X$24</f>
        <v>5</v>
      </c>
      <c r="CB271" s="225" t="str">
        <f t="shared" si="12"/>
        <v>778</v>
      </c>
      <c r="CC271" s="223" t="str">
        <f t="shared" si="13"/>
        <v>0.0008</v>
      </c>
      <c r="CD271" s="243" t="str">
        <f>$AY271*Assembly!AB$4+$AZ271*Assembly!AB$5+$BA271*Assembly!AB$6+$BB271*Assembly!AB$7+$BC271*Assembly!AB$8+$BD271*Assembly!AB$9+$BE271*Assembly!AB$10+$BF271*Assembly!AB$11+$BG271*Assembly!AB$12+$BH271*Assembly!AB$13+$BI271*Assembly!AB$14+$BJ271*Assembly!AB$15+$BK271*Assembly!AB$16+$BL271*Assembly!AB$17+$BM271*Assembly!AB$18+$BN271*Assembly!AB$19+$BO271*Assembly!AB$20+$BP271*Assembly!AB$21+$BQ271*Assembly!AB$22+$BR271*Assembly!AB$23+$BS271*Assembly!AB$24</f>
        <v>24</v>
      </c>
      <c r="CE271" s="256" t="str">
        <f>$AY271*Assembly!M$4+$AZ271*Assembly!M$5+$BA271*Assembly!M$6+$BB271*Assembly!M$7+$BC271*Assembly!M$8+$BD271*Assembly!M$9+$BE271*Assembly!M$10+$BF271*Assembly!M$11+$BG271*Assembly!M$12+$BH271*Assembly!M$13+$BI271*Assembly!M$14+$BJ271*Assembly!M$15+$BK271*Assembly!M$16+$BL271*Assembly!M$17+$BM271*Assembly!M$18+$BN271*Assembly!M$19+$BO271*Assembly!M$20+$BP271*Assembly!M$21+$BQ271*Assembly!M$22+$BR271*Assembly!M$23+$BS271*Assembly!M$24</f>
        <v>75</v>
      </c>
      <c r="CF271" s="256" t="str">
        <f>$AY271*Assembly!N$4+$AZ271*Assembly!N$5+$BA271*Assembly!N$6+$BB271*Assembly!N$7+$BC271*Assembly!N$8+$BD271*Assembly!N$9+$BE271*Assembly!N$10+$BF271*Assembly!N$11+$BG271*Assembly!N$12+$BH271*Assembly!N$13+$BI271*Assembly!N$14+$BJ271*Assembly!N$15+$BK271*Assembly!N$16+$BL271*Assembly!N$17+$BM271*Assembly!N$18+$BN271*Assembly!N$19+$BO271*Assembly!N$20+$BP271*Assembly!N$21+$BQ271*Assembly!N$22+$BR271*Assembly!N$23+$BS271*Assembly!N$24</f>
        <v>5</v>
      </c>
      <c r="CG271" s="256" t="str">
        <f>$AY271*Assembly!O$4+$AZ271*Assembly!O$5+$BA271*Assembly!O$6+$BB271*Assembly!O$7+$BC271*Assembly!O$8+$BD271*Assembly!O$9+$BE271*Assembly!O$10+$BF271*Assembly!O$11+$BG271*Assembly!O$12+$BH271*Assembly!O$13+$BI271*Assembly!O$14+$BJ271*Assembly!O$15+$BK271*Assembly!O$16+$BL271*Assembly!O$17+$BM271*Assembly!O$18+$BN271*Assembly!O$19+$BO271*Assembly!O$20+$BP271*Assembly!O$21+$BQ271*Assembly!O$22+$BR271*Assembly!O$23+$BS271*Assembly!O$24</f>
        <v>3</v>
      </c>
      <c r="CH271" s="254" t="str">
        <f>$AY271*Assembly!P$4+$AZ271*Assembly!P$5+$BA271*Assembly!P$6+$BB271*Assembly!P$7+$BC271*Assembly!P$8+$BD271*Assembly!P$9+$BE271*Assembly!P$10+$BF271*Assembly!P$11+$BG271*Assembly!P$12+$BH271*Assembly!P$13+$BI271*Assembly!P$14+$BJ271*Assembly!P$15+$BK271*Assembly!P$16+$BL271*Assembly!P$17+$BM271*Assembly!P$18+$BN271*Assembly!P$19+$BO271*Assembly!P$20+$BP271*Assembly!P$21+$BQ271*Assembly!P$22+$BR271*Assembly!P$23+$BS271*Assembly!P$24</f>
        <v>0</v>
      </c>
      <c r="CI271" s="254" t="str">
        <f>$AY271*Assembly!Q$4+$AZ271*Assembly!Q$5+$BA271*Assembly!Q$6+$BB271*Assembly!Q$7+$BC271*Assembly!Q$8+$BD271*Assembly!Q$9+$BE271*Assembly!Q$10+$BF271*Assembly!Q$11+$BG271*Assembly!Q$12+$BH271*Assembly!Q$13+$BI271*Assembly!Q$14+$BJ271*Assembly!Q$15+$BK271*Assembly!Q$16+$BL271*Assembly!Q$17+$BM271*Assembly!Q$18+$BN271*Assembly!Q$19+$BO271*Assembly!Q$20+$BP271*Assembly!Q$21+$BQ271*Assembly!Q$22+$BR271*Assembly!Q$23+$BS271*Assembly!Q$24</f>
        <v>0</v>
      </c>
      <c r="CJ271" s="256" t="str">
        <f>$AY271*Assembly!R$4+$AZ271*Assembly!R$5+$BA271*Assembly!R$6+$BB271*Assembly!R$7+$BC271*Assembly!R$8+$BD271*Assembly!R$9+$BE271*Assembly!R$10+$BF271*Assembly!R$11+$BG271*Assembly!R$12+$BH271*Assembly!R$13+$BI271*Assembly!R$14+$BJ271*Assembly!R$15+$BK271*Assembly!R$16+$BL271*Assembly!R$17+$BM271*Assembly!R$18+$BN271*Assembly!R$19+$BO271*Assembly!R$20+$BP271*Assembly!R$21+$BQ271*Assembly!R$22+$BR271*Assembly!R$23+$BS271*Assembly!R$24</f>
        <v>0</v>
      </c>
      <c r="CK271" s="254" t="str">
        <f>$AY271*Assembly!S$4+$AZ271*Assembly!S$5+$BA271*Assembly!S$6+$BB271*Assembly!S$7+$BC271*Assembly!S$8+$BD271*Assembly!S$9+$BE271*Assembly!S$10+$BF271*Assembly!S$11+$BG271*Assembly!S$12+$BH271*Assembly!S$13+$BI271*Assembly!S$14+$BJ271*Assembly!S$15+$BK271*Assembly!S$16+$BL271*Assembly!S$17+$BM271*Assembly!S$18+$BN271*Assembly!S$19+$BO271*Assembly!S$20+$BP271*Assembly!S$21+$BQ271*Assembly!S$22+$BR271*Assembly!S$23+$BS271*Assembly!S$24</f>
        <v>0</v>
      </c>
      <c r="CL271" s="254" t="str">
        <f>$AY271*Assembly!T$4+$AZ271*Assembly!T$5+$BA271*Assembly!T$6+$BB271*Assembly!T$7+$BC271*Assembly!T$8+$BD271*Assembly!T$9+$BE271*Assembly!T$10+$BF271*Assembly!T$11+$BG271*Assembly!T$12+$BH271*Assembly!T$13+$BI271*Assembly!T$14+$BJ271*Assembly!T$15+$BK271*Assembly!T$16+$BL271*Assembly!T$17+$BM271*Assembly!T$18+$BN271*Assembly!T$19+$BO271*Assembly!T$20+$BP271*Assembly!T$21+$BQ271*Assembly!T$22+$BR271*Assembly!T$23+$BS271*Assembly!T$24</f>
        <v>0</v>
      </c>
      <c r="CM271" s="254" t="str">
        <f>$AY271*Assembly!U$4+$AZ271*Assembly!U$5+$BA271*Assembly!U$6+$BB271*Assembly!U$7+$BC271*Assembly!U$8+$BD271*Assembly!U$9+$BE271*Assembly!U$10+$BF271*Assembly!U$11+$BG271*Assembly!U$12+$BH271*Assembly!U$13+$BI271*Assembly!U$14+$BJ271*Assembly!U$15+$BK271*Assembly!U$16+$BL271*Assembly!U$17+$BM271*Assembly!U$18+$BN271*Assembly!U$19+$BO271*Assembly!U$20+$BP271*Assembly!U$21+$BQ271*Assembly!U$22+$BR271*Assembly!U$23+$BS271*Assembly!U$24</f>
        <v>0</v>
      </c>
      <c r="CN271" s="256" t="str">
        <f>$AY271*Assembly!V$4+$AZ271*Assembly!V$5+$BA271*Assembly!V$6+$BB271*Assembly!V$7+$BC271*Assembly!V$8+$BD271*Assembly!V$9+$BE271*Assembly!V$10+$BF271*Assembly!V$11+$BG271*Assembly!V$12+$BH271*Assembly!V$13+$BI271*Assembly!V$14+$BJ271*Assembly!V$15+$BK271*Assembly!V$16+$BL271*Assembly!V$17+$BM271*Assembly!V$18+$BN271*Assembly!V$19+$BO271*Assembly!V$20+$BP271*Assembly!V$21+$BQ271*Assembly!V$22+$BR271*Assembly!V$23+$BS271*Assembly!V$24</f>
        <v>0</v>
      </c>
      <c r="CO271" s="256" t="str">
        <f>CE271*Refining!$F$3</f>
        <v>134</v>
      </c>
      <c r="CP271" s="256" t="str">
        <f>CF271*Refining!$F$4</f>
        <v>16</v>
      </c>
      <c r="CQ271" s="256" t="str">
        <f>CG271*Refining!$F$5</f>
        <v>13</v>
      </c>
      <c r="CR271" s="256" t="str">
        <f>CH271*Refining!$F$6</f>
        <v>0</v>
      </c>
      <c r="CS271" s="256" t="str">
        <f>CI271*Refining!$F$7</f>
        <v>0</v>
      </c>
      <c r="CT271" s="256" t="str">
        <f>CJ271*Refining!$F$8</f>
        <v>0</v>
      </c>
      <c r="CU271" s="256" t="str">
        <f>CK271*Refining!$F$9</f>
        <v>0</v>
      </c>
      <c r="CV271" s="256" t="str">
        <f>CL271*Refining!$F$10</f>
        <v>0</v>
      </c>
      <c r="CW271" s="256" t="str">
        <f>CM271*Refining!$F$11</f>
        <v>0</v>
      </c>
      <c r="CX271" s="256" t="str">
        <f>CN271*Refining!$F$12</f>
        <v>0</v>
      </c>
      <c r="CY271" s="248" t="str">
        <f t="shared" ref="CY271:DR271" si="1092">IF(CE271 = 0, "", CE271)</f>
        <v>75</v>
      </c>
      <c r="CZ271" s="249" t="str">
        <f t="shared" si="1092"/>
        <v>5</v>
      </c>
      <c r="DA271" s="249" t="str">
        <f t="shared" si="1092"/>
        <v>3</v>
      </c>
      <c r="DB271" s="245" t="str">
        <f t="shared" si="1092"/>
        <v/>
      </c>
      <c r="DC271" s="245" t="str">
        <f t="shared" si="1092"/>
        <v/>
      </c>
      <c r="DD271" s="245" t="str">
        <f t="shared" si="1092"/>
        <v/>
      </c>
      <c r="DE271" s="245" t="str">
        <f t="shared" si="1092"/>
        <v/>
      </c>
      <c r="DF271" s="245" t="str">
        <f t="shared" si="1092"/>
        <v/>
      </c>
      <c r="DG271" s="245" t="str">
        <f t="shared" si="1092"/>
        <v/>
      </c>
      <c r="DH271" s="246" t="str">
        <f t="shared" si="1092"/>
        <v/>
      </c>
      <c r="DI271" s="248" t="str">
        <f t="shared" si="1092"/>
        <v>134</v>
      </c>
      <c r="DJ271" s="249" t="str">
        <f t="shared" si="1092"/>
        <v>16</v>
      </c>
      <c r="DK271" s="249" t="str">
        <f t="shared" si="1092"/>
        <v>13</v>
      </c>
      <c r="DL271" s="245" t="str">
        <f t="shared" si="1092"/>
        <v/>
      </c>
      <c r="DM271" s="245" t="str">
        <f t="shared" si="1092"/>
        <v/>
      </c>
      <c r="DN271" s="245" t="str">
        <f t="shared" si="1092"/>
        <v/>
      </c>
      <c r="DO271" s="245" t="str">
        <f t="shared" si="1092"/>
        <v/>
      </c>
      <c r="DP271" s="245" t="str">
        <f t="shared" si="1092"/>
        <v/>
      </c>
      <c r="DQ271" s="245" t="str">
        <f t="shared" si="1092"/>
        <v/>
      </c>
      <c r="DR271" s="246" t="str">
        <f t="shared" si="1092"/>
        <v/>
      </c>
      <c r="DS271" s="248" t="str">
        <f t="shared" si="15"/>
        <v>83</v>
      </c>
      <c r="DT271" s="249" t="str">
        <f t="shared" si="16"/>
        <v>162</v>
      </c>
      <c r="DU271" s="225" t="str">
        <f>CY271*'Ores &amp; Ingots'!$C$3+CZ271*'Ores &amp; Ingots'!$C$4+DA271*'Ores &amp; Ingots'!$C$5+DB271*'Ores &amp; Ingots'!$C$6+DC271*'Ores &amp; Ingots'!$C$7+DD271*'Ores &amp; Ingots'!$C$8+DE271*'Ores &amp; Ingots'!$C$9+DF271*'Ores &amp; Ingots'!$C$10+DG271*'Ores &amp; Ingots'!$C$11+DH271*'Ores &amp; Ingots'!$C$12</f>
        <v>10</v>
      </c>
      <c r="DV271" s="225" t="str">
        <f>DI271*'Ores &amp; Ingots'!$B$3+DJ271*'Ores &amp; Ingots'!$B$4+DK271*'Ores &amp; Ingots'!$B$5+DL271*'Ores &amp; Ingots'!$B$6+DM271*'Ores &amp; Ingots'!$B$7+DN271*'Ores &amp; Ingots'!$B$8+DO271*'Ores &amp; Ingots'!$B$9+DP271*'Ores &amp; Ingots'!$B$10+DQ271*'Ores &amp; Ingots'!$B$11+DR271*'Ores &amp; Ingots'!$B$12</f>
        <v>60</v>
      </c>
      <c r="DW271" s="249" t="str">
        <f>CY271*Refining!$G$3+CZ271*Refining!$G$4+DA271*Refining!$G$5+DB271*Refining!$G$6+DC271*Refining!$G$7+DD271*Refining!$G$8+DE271*Refining!$G$9+DF271*Refining!$G$10+DG271*Refining!$G$11+DH271*Refining!$G$12</f>
        <v>68</v>
      </c>
      <c r="DX271" s="249" t="str">
        <f t="shared" si="17"/>
        <v>10,524</v>
      </c>
      <c r="DY271" s="250" t="str">
        <f t="shared" si="18"/>
        <v>0.0105</v>
      </c>
      <c r="DZ271" s="248" t="str">
        <f t="shared" si="19"/>
        <v>78</v>
      </c>
      <c r="EA271" s="251" t="str">
        <f t="shared" ref="EA271:EB271" si="1093">DZ271/60</f>
        <v>1.3</v>
      </c>
      <c r="EB271" s="251" t="str">
        <f t="shared" si="1093"/>
        <v>0.0</v>
      </c>
      <c r="EC271" s="543" t="str">
        <f t="shared" si="21"/>
        <v>0.00</v>
      </c>
      <c r="ED271" s="248" t="str">
        <f t="shared" si="22"/>
        <v>11,301</v>
      </c>
      <c r="EE271" s="251" t="str">
        <f t="shared" ref="EE271:EF271" si="1094">ED271/1000</f>
        <v>11.3</v>
      </c>
      <c r="EF271" s="252" t="str">
        <f t="shared" si="1094"/>
        <v>0.01</v>
      </c>
      <c r="EG271" s="544" t="str">
        <f t="shared" si="24"/>
        <v>0.0113</v>
      </c>
      <c r="EH271" s="225" t="s">
        <v>12</v>
      </c>
    </row>
    <row r="272" hidden="1">
      <c r="A272" s="33"/>
      <c r="B272" s="336" t="s">
        <v>1081</v>
      </c>
      <c r="C272" s="227" t="s">
        <v>885</v>
      </c>
      <c r="D272" s="227">
        <v>1.0</v>
      </c>
      <c r="E272" s="227">
        <v>1.0</v>
      </c>
      <c r="F272" s="227">
        <v>1.0</v>
      </c>
      <c r="G272" s="228" t="str">
        <f t="shared" si="5"/>
        <v>0.1</v>
      </c>
      <c r="H272" s="229">
        <v>3.0</v>
      </c>
      <c r="I272" s="229">
        <v>7.5</v>
      </c>
      <c r="J272" s="229" t="str">
        <f>H272/Main!$D$9</f>
        <v>3</v>
      </c>
      <c r="K272" s="229" t="str">
        <f>I272/Main!$D$10</f>
        <v>7.5</v>
      </c>
      <c r="L272" s="229" t="str">
        <f t="shared" si="6"/>
        <v>2.5</v>
      </c>
      <c r="M272" s="229">
        <v>1.0</v>
      </c>
      <c r="N272" s="230"/>
      <c r="O272" s="230"/>
      <c r="P272" s="230"/>
      <c r="Q272" s="231"/>
      <c r="R272" s="230"/>
      <c r="S272" s="232"/>
      <c r="T272" s="232"/>
      <c r="U272" s="230"/>
      <c r="V272" s="230"/>
      <c r="W272" s="232"/>
      <c r="X272" s="232"/>
      <c r="Y272" s="230"/>
      <c r="Z272" s="230"/>
      <c r="AA272" s="230"/>
      <c r="AB272" s="230"/>
      <c r="AC272" s="334"/>
      <c r="AD272" s="309">
        <v>2.0</v>
      </c>
      <c r="AE272" s="225">
        <v>0.0</v>
      </c>
      <c r="AF272" s="225">
        <v>0.0</v>
      </c>
      <c r="AG272" s="225">
        <v>0.0</v>
      </c>
      <c r="AH272" s="225">
        <v>0.0</v>
      </c>
      <c r="AI272" s="225">
        <v>0.0</v>
      </c>
      <c r="AJ272" s="225">
        <v>0.0</v>
      </c>
      <c r="AK272" s="225">
        <v>0.0</v>
      </c>
      <c r="AL272" s="225">
        <v>0.0</v>
      </c>
      <c r="AM272" s="225">
        <v>0.0</v>
      </c>
      <c r="AN272" s="225">
        <v>0.0</v>
      </c>
      <c r="AO272" s="225">
        <v>1.0</v>
      </c>
      <c r="AP272" s="225">
        <v>0.0</v>
      </c>
      <c r="AQ272" s="225">
        <v>0.0</v>
      </c>
      <c r="AR272" s="225">
        <v>0.0</v>
      </c>
      <c r="AS272" s="225">
        <v>0.0</v>
      </c>
      <c r="AT272" s="225">
        <v>0.0</v>
      </c>
      <c r="AU272" s="225">
        <v>0.0</v>
      </c>
      <c r="AV272" s="225">
        <v>0.0</v>
      </c>
      <c r="AW272" s="225">
        <v>0.0</v>
      </c>
      <c r="AX272" s="225">
        <v>0.0</v>
      </c>
      <c r="AY272" s="553" t="str">
        <f t="shared" ref="AY272:BS272" si="1095">IF(AD272 = 0, "", AD272)</f>
        <v>2</v>
      </c>
      <c r="AZ272" s="227" t="str">
        <f t="shared" si="1095"/>
        <v/>
      </c>
      <c r="BA272" s="227" t="str">
        <f t="shared" si="1095"/>
        <v/>
      </c>
      <c r="BB272" s="227" t="str">
        <f t="shared" si="1095"/>
        <v/>
      </c>
      <c r="BC272" s="227" t="str">
        <f t="shared" si="1095"/>
        <v/>
      </c>
      <c r="BD272" s="227" t="str">
        <f t="shared" si="1095"/>
        <v/>
      </c>
      <c r="BE272" s="227" t="str">
        <f t="shared" si="1095"/>
        <v/>
      </c>
      <c r="BF272" s="227" t="str">
        <f t="shared" si="1095"/>
        <v/>
      </c>
      <c r="BG272" s="227" t="str">
        <f t="shared" si="1095"/>
        <v/>
      </c>
      <c r="BH272" s="227" t="str">
        <f t="shared" si="1095"/>
        <v/>
      </c>
      <c r="BI272" s="227" t="str">
        <f t="shared" si="1095"/>
        <v/>
      </c>
      <c r="BJ272" s="225" t="str">
        <f t="shared" si="1095"/>
        <v>1</v>
      </c>
      <c r="BK272" s="227" t="str">
        <f t="shared" si="1095"/>
        <v/>
      </c>
      <c r="BL272" s="227" t="str">
        <f t="shared" si="1095"/>
        <v/>
      </c>
      <c r="BM272" s="227" t="str">
        <f t="shared" si="1095"/>
        <v/>
      </c>
      <c r="BN272" s="227" t="str">
        <f t="shared" si="1095"/>
        <v/>
      </c>
      <c r="BO272" s="227" t="str">
        <f t="shared" si="1095"/>
        <v/>
      </c>
      <c r="BP272" s="227" t="str">
        <f t="shared" si="1095"/>
        <v/>
      </c>
      <c r="BQ272" s="227" t="str">
        <f t="shared" si="1095"/>
        <v/>
      </c>
      <c r="BR272" s="227" t="str">
        <f t="shared" si="1095"/>
        <v/>
      </c>
      <c r="BS272" s="238" t="str">
        <f t="shared" si="1095"/>
        <v/>
      </c>
      <c r="BT272" s="239" t="str">
        <f>$AY272*Assembly!Y$4+$AZ272*Assembly!Y$5+$BA272*Assembly!Y$6+$BB272*Assembly!Y$7+$BC272*Assembly!Y$8+$BD272*Assembly!Y$9+$BE272*Assembly!Y$10+$BF272*Assembly!Y$11+$BG272*Assembly!Y$12+$BH272*Assembly!Y$13+$BI272*Assembly!Y$14+$BJ272*Assembly!Y$15+$BK272*Assembly!Y$16+$BL272*Assembly!Y$17+$BM272*Assembly!Y$18+$BN272*Assembly!Y$19+$BO272*Assembly!Y$20+$BP272*Assembly!Y$21+$BQ272*Assembly!Y$22+$BR272*Assembly!Y$23+$BS272*Assembly!Y$24</f>
        <v>46</v>
      </c>
      <c r="BU272" s="225" t="str">
        <f t="shared" si="8"/>
        <v>368</v>
      </c>
      <c r="BV272" s="225" t="str">
        <f>$AY272*Assembly!AC$4+$AZ272*Assembly!AC$5+$BA272*Assembly!AC$6+$BB272*Assembly!AC$7+$BC272*Assembly!AC$8+$BD272*Assembly!AC$9+$BE272*Assembly!AC$10+$BF272*Assembly!AC$11+$BG272*Assembly!AC$12+$BH272*Assembly!AC$13+$BI272*Assembly!AC$14+$BJ272*Assembly!AC$15+$BK272*Assembly!AC$16+$BL272*Assembly!AC$17+$BM272*Assembly!AC$18+$BN272*Assembly!AC$19+$BO272*Assembly!AC$20+$BP272*Assembly!AC$21+$BQ272*Assembly!AC$22+$BR272*Assembly!AC$23+$BS272*Assembly!AC$24</f>
        <v>230</v>
      </c>
      <c r="BW272" s="240" t="str">
        <f t="shared" si="9"/>
        <v>5.00</v>
      </c>
      <c r="BX272" s="241" t="str">
        <f t="shared" si="10"/>
        <v>1840</v>
      </c>
      <c r="BY272" s="242" t="str">
        <f t="shared" si="11"/>
        <v>0.6</v>
      </c>
      <c r="BZ272" s="225"/>
      <c r="CA272" s="225" t="str">
        <f>$AY272*Assembly!X$4+$AZ272*Assembly!X$5+$BA272*Assembly!X$6+$BB272*Assembly!X$7+$BC272*Assembly!X$8+$BD272*Assembly!X$9+$BE272*Assembly!X$10+$BF272*Assembly!X$11+$BG272*Assembly!X$12+$BH272*Assembly!X$13+$BI272*Assembly!X$14+$BJ272*Assembly!X$15+$BK272*Assembly!X$16+$BL272*Assembly!X$17+$BM272*Assembly!X$18+$BN272*Assembly!X$19+$BO272*Assembly!X$20+$BP272*Assembly!X$21+$BQ272*Assembly!X$22+$BR272*Assembly!X$23+$BS272*Assembly!X$24</f>
        <v>4</v>
      </c>
      <c r="CB272" s="225" t="str">
        <f t="shared" si="12"/>
        <v>622</v>
      </c>
      <c r="CC272" s="223" t="str">
        <f t="shared" si="13"/>
        <v>0.0006</v>
      </c>
      <c r="CD272" s="243" t="str">
        <f>$AY272*Assembly!AB$4+$AZ272*Assembly!AB$5+$BA272*Assembly!AB$6+$BB272*Assembly!AB$7+$BC272*Assembly!AB$8+$BD272*Assembly!AB$9+$BE272*Assembly!AB$10+$BF272*Assembly!AB$11+$BG272*Assembly!AB$12+$BH272*Assembly!AB$13+$BI272*Assembly!AB$14+$BJ272*Assembly!AB$15+$BK272*Assembly!AB$16+$BL272*Assembly!AB$17+$BM272*Assembly!AB$18+$BN272*Assembly!AB$19+$BO272*Assembly!AB$20+$BP272*Assembly!AB$21+$BQ272*Assembly!AB$22+$BR272*Assembly!AB$23+$BS272*Assembly!AB$24</f>
        <v>21</v>
      </c>
      <c r="CE272" s="231" t="str">
        <f>$AY272*Assembly!M$4+$AZ272*Assembly!M$5+$BA272*Assembly!M$6+$BB272*Assembly!M$7+$BC272*Assembly!M$8+$BD272*Assembly!M$9+$BE272*Assembly!M$10+$BF272*Assembly!M$11+$BG272*Assembly!M$12+$BH272*Assembly!M$13+$BI272*Assembly!M$14+$BJ272*Assembly!M$15+$BK272*Assembly!M$16+$BL272*Assembly!M$17+$BM272*Assembly!M$18+$BN272*Assembly!M$19+$BO272*Assembly!M$20+$BP272*Assembly!M$21+$BQ272*Assembly!M$22+$BR272*Assembly!M$23+$BS272*Assembly!M$24</f>
        <v>54</v>
      </c>
      <c r="CF272" s="231" t="str">
        <f>$AY272*Assembly!N$4+$AZ272*Assembly!N$5+$BA272*Assembly!N$6+$BB272*Assembly!N$7+$BC272*Assembly!N$8+$BD272*Assembly!N$9+$BE272*Assembly!N$10+$BF272*Assembly!N$11+$BG272*Assembly!N$12+$BH272*Assembly!N$13+$BI272*Assembly!N$14+$BJ272*Assembly!N$15+$BK272*Assembly!N$16+$BL272*Assembly!N$17+$BM272*Assembly!N$18+$BN272*Assembly!N$19+$BO272*Assembly!N$20+$BP272*Assembly!N$21+$BQ272*Assembly!N$22+$BR272*Assembly!N$23+$BS272*Assembly!N$24</f>
        <v>5</v>
      </c>
      <c r="CG272" s="231" t="str">
        <f>$AY272*Assembly!O$4+$AZ272*Assembly!O$5+$BA272*Assembly!O$6+$BB272*Assembly!O$7+$BC272*Assembly!O$8+$BD272*Assembly!O$9+$BE272*Assembly!O$10+$BF272*Assembly!O$11+$BG272*Assembly!O$12+$BH272*Assembly!O$13+$BI272*Assembly!O$14+$BJ272*Assembly!O$15+$BK272*Assembly!O$16+$BL272*Assembly!O$17+$BM272*Assembly!O$18+$BN272*Assembly!O$19+$BO272*Assembly!O$20+$BP272*Assembly!O$21+$BQ272*Assembly!O$22+$BR272*Assembly!O$23+$BS272*Assembly!O$24</f>
        <v>3</v>
      </c>
      <c r="CH272" s="229" t="str">
        <f>$AY272*Assembly!P$4+$AZ272*Assembly!P$5+$BA272*Assembly!P$6+$BB272*Assembly!P$7+$BC272*Assembly!P$8+$BD272*Assembly!P$9+$BE272*Assembly!P$10+$BF272*Assembly!P$11+$BG272*Assembly!P$12+$BH272*Assembly!P$13+$BI272*Assembly!P$14+$BJ272*Assembly!P$15+$BK272*Assembly!P$16+$BL272*Assembly!P$17+$BM272*Assembly!P$18+$BN272*Assembly!P$19+$BO272*Assembly!P$20+$BP272*Assembly!P$21+$BQ272*Assembly!P$22+$BR272*Assembly!P$23+$BS272*Assembly!P$24</f>
        <v>0</v>
      </c>
      <c r="CI272" s="229" t="str">
        <f>$AY272*Assembly!Q$4+$AZ272*Assembly!Q$5+$BA272*Assembly!Q$6+$BB272*Assembly!Q$7+$BC272*Assembly!Q$8+$BD272*Assembly!Q$9+$BE272*Assembly!Q$10+$BF272*Assembly!Q$11+$BG272*Assembly!Q$12+$BH272*Assembly!Q$13+$BI272*Assembly!Q$14+$BJ272*Assembly!Q$15+$BK272*Assembly!Q$16+$BL272*Assembly!Q$17+$BM272*Assembly!Q$18+$BN272*Assembly!Q$19+$BO272*Assembly!Q$20+$BP272*Assembly!Q$21+$BQ272*Assembly!Q$22+$BR272*Assembly!Q$23+$BS272*Assembly!Q$24</f>
        <v>0</v>
      </c>
      <c r="CJ272" s="231" t="str">
        <f>$AY272*Assembly!R$4+$AZ272*Assembly!R$5+$BA272*Assembly!R$6+$BB272*Assembly!R$7+$BC272*Assembly!R$8+$BD272*Assembly!R$9+$BE272*Assembly!R$10+$BF272*Assembly!R$11+$BG272*Assembly!R$12+$BH272*Assembly!R$13+$BI272*Assembly!R$14+$BJ272*Assembly!R$15+$BK272*Assembly!R$16+$BL272*Assembly!R$17+$BM272*Assembly!R$18+$BN272*Assembly!R$19+$BO272*Assembly!R$20+$BP272*Assembly!R$21+$BQ272*Assembly!R$22+$BR272*Assembly!R$23+$BS272*Assembly!R$24</f>
        <v>0</v>
      </c>
      <c r="CK272" s="229" t="str">
        <f>$AY272*Assembly!S$4+$AZ272*Assembly!S$5+$BA272*Assembly!S$6+$BB272*Assembly!S$7+$BC272*Assembly!S$8+$BD272*Assembly!S$9+$BE272*Assembly!S$10+$BF272*Assembly!S$11+$BG272*Assembly!S$12+$BH272*Assembly!S$13+$BI272*Assembly!S$14+$BJ272*Assembly!S$15+$BK272*Assembly!S$16+$BL272*Assembly!S$17+$BM272*Assembly!S$18+$BN272*Assembly!S$19+$BO272*Assembly!S$20+$BP272*Assembly!S$21+$BQ272*Assembly!S$22+$BR272*Assembly!S$23+$BS272*Assembly!S$24</f>
        <v>0</v>
      </c>
      <c r="CL272" s="229" t="str">
        <f>$AY272*Assembly!T$4+$AZ272*Assembly!T$5+$BA272*Assembly!T$6+$BB272*Assembly!T$7+$BC272*Assembly!T$8+$BD272*Assembly!T$9+$BE272*Assembly!T$10+$BF272*Assembly!T$11+$BG272*Assembly!T$12+$BH272*Assembly!T$13+$BI272*Assembly!T$14+$BJ272*Assembly!T$15+$BK272*Assembly!T$16+$BL272*Assembly!T$17+$BM272*Assembly!T$18+$BN272*Assembly!T$19+$BO272*Assembly!T$20+$BP272*Assembly!T$21+$BQ272*Assembly!T$22+$BR272*Assembly!T$23+$BS272*Assembly!T$24</f>
        <v>0</v>
      </c>
      <c r="CM272" s="229" t="str">
        <f>$AY272*Assembly!U$4+$AZ272*Assembly!U$5+$BA272*Assembly!U$6+$BB272*Assembly!U$7+$BC272*Assembly!U$8+$BD272*Assembly!U$9+$BE272*Assembly!U$10+$BF272*Assembly!U$11+$BG272*Assembly!U$12+$BH272*Assembly!U$13+$BI272*Assembly!U$14+$BJ272*Assembly!U$15+$BK272*Assembly!U$16+$BL272*Assembly!U$17+$BM272*Assembly!U$18+$BN272*Assembly!U$19+$BO272*Assembly!U$20+$BP272*Assembly!U$21+$BQ272*Assembly!U$22+$BR272*Assembly!U$23+$BS272*Assembly!U$24</f>
        <v>0</v>
      </c>
      <c r="CN272" s="231" t="str">
        <f>$AY272*Assembly!V$4+$AZ272*Assembly!V$5+$BA272*Assembly!V$6+$BB272*Assembly!V$7+$BC272*Assembly!V$8+$BD272*Assembly!V$9+$BE272*Assembly!V$10+$BF272*Assembly!V$11+$BG272*Assembly!V$12+$BH272*Assembly!V$13+$BI272*Assembly!V$14+$BJ272*Assembly!V$15+$BK272*Assembly!V$16+$BL272*Assembly!V$17+$BM272*Assembly!V$18+$BN272*Assembly!V$19+$BO272*Assembly!V$20+$BP272*Assembly!V$21+$BQ272*Assembly!V$22+$BR272*Assembly!V$23+$BS272*Assembly!V$24</f>
        <v>0</v>
      </c>
      <c r="CO272" s="231" t="str">
        <f>CE272*Refining!$F$3</f>
        <v>96</v>
      </c>
      <c r="CP272" s="231" t="str">
        <f>CF272*Refining!$F$4</f>
        <v>16</v>
      </c>
      <c r="CQ272" s="231" t="str">
        <f>CG272*Refining!$F$5</f>
        <v>13</v>
      </c>
      <c r="CR272" s="231" t="str">
        <f>CH272*Refining!$F$6</f>
        <v>0</v>
      </c>
      <c r="CS272" s="231" t="str">
        <f>CI272*Refining!$F$7</f>
        <v>0</v>
      </c>
      <c r="CT272" s="231" t="str">
        <f>CJ272*Refining!$F$8</f>
        <v>0</v>
      </c>
      <c r="CU272" s="231" t="str">
        <f>CK272*Refining!$F$9</f>
        <v>0</v>
      </c>
      <c r="CV272" s="231" t="str">
        <f>CL272*Refining!$F$10</f>
        <v>0</v>
      </c>
      <c r="CW272" s="231" t="str">
        <f>CM272*Refining!$F$11</f>
        <v>0</v>
      </c>
      <c r="CX272" s="231" t="str">
        <f>CN272*Refining!$F$12</f>
        <v>0</v>
      </c>
      <c r="CY272" s="248" t="str">
        <f t="shared" ref="CY272:DR272" si="1096">IF(CE272 = 0, "", CE272)</f>
        <v>54</v>
      </c>
      <c r="CZ272" s="249" t="str">
        <f t="shared" si="1096"/>
        <v>5</v>
      </c>
      <c r="DA272" s="249" t="str">
        <f t="shared" si="1096"/>
        <v>3</v>
      </c>
      <c r="DB272" s="245" t="str">
        <f t="shared" si="1096"/>
        <v/>
      </c>
      <c r="DC272" s="245" t="str">
        <f t="shared" si="1096"/>
        <v/>
      </c>
      <c r="DD272" s="245" t="str">
        <f t="shared" si="1096"/>
        <v/>
      </c>
      <c r="DE272" s="245" t="str">
        <f t="shared" si="1096"/>
        <v/>
      </c>
      <c r="DF272" s="245" t="str">
        <f t="shared" si="1096"/>
        <v/>
      </c>
      <c r="DG272" s="245" t="str">
        <f t="shared" si="1096"/>
        <v/>
      </c>
      <c r="DH272" s="246" t="str">
        <f t="shared" si="1096"/>
        <v/>
      </c>
      <c r="DI272" s="248" t="str">
        <f t="shared" si="1096"/>
        <v>96</v>
      </c>
      <c r="DJ272" s="249" t="str">
        <f t="shared" si="1096"/>
        <v>16</v>
      </c>
      <c r="DK272" s="249" t="str">
        <f t="shared" si="1096"/>
        <v>13</v>
      </c>
      <c r="DL272" s="245" t="str">
        <f t="shared" si="1096"/>
        <v/>
      </c>
      <c r="DM272" s="245" t="str">
        <f t="shared" si="1096"/>
        <v/>
      </c>
      <c r="DN272" s="245" t="str">
        <f t="shared" si="1096"/>
        <v/>
      </c>
      <c r="DO272" s="245" t="str">
        <f t="shared" si="1096"/>
        <v/>
      </c>
      <c r="DP272" s="245" t="str">
        <f t="shared" si="1096"/>
        <v/>
      </c>
      <c r="DQ272" s="245" t="str">
        <f t="shared" si="1096"/>
        <v/>
      </c>
      <c r="DR272" s="246" t="str">
        <f t="shared" si="1096"/>
        <v/>
      </c>
      <c r="DS272" s="248" t="str">
        <f t="shared" si="15"/>
        <v>62</v>
      </c>
      <c r="DT272" s="249" t="str">
        <f t="shared" si="16"/>
        <v>125</v>
      </c>
      <c r="DU272" s="225" t="str">
        <f>CY272*'Ores &amp; Ingots'!$C$3+CZ272*'Ores &amp; Ingots'!$C$4+DA272*'Ores &amp; Ingots'!$C$5+DB272*'Ores &amp; Ingots'!$C$6+DC272*'Ores &amp; Ingots'!$C$7+DD272*'Ores &amp; Ingots'!$C$8+DE272*'Ores &amp; Ingots'!$C$9+DF272*'Ores &amp; Ingots'!$C$10+DG272*'Ores &amp; Ingots'!$C$11+DH272*'Ores &amp; Ingots'!$C$12</f>
        <v>8</v>
      </c>
      <c r="DV272" s="225" t="str">
        <f>DI272*'Ores &amp; Ingots'!$B$3+DJ272*'Ores &amp; Ingots'!$B$4+DK272*'Ores &amp; Ingots'!$B$5+DL272*'Ores &amp; Ingots'!$B$6+DM272*'Ores &amp; Ingots'!$B$7+DN272*'Ores &amp; Ingots'!$B$8+DO272*'Ores &amp; Ingots'!$B$9+DP272*'Ores &amp; Ingots'!$B$10+DQ272*'Ores &amp; Ingots'!$B$11+DR272*'Ores &amp; Ingots'!$B$12</f>
        <v>46</v>
      </c>
      <c r="DW272" s="249" t="str">
        <f>CY272*Refining!$G$3+CZ272*Refining!$G$4+DA272*Refining!$G$5+DB272*Refining!$G$6+DC272*Refining!$G$7+DD272*Refining!$G$8+DE272*Refining!$G$9+DF272*Refining!$G$10+DG272*Refining!$G$11+DH272*Refining!$G$12</f>
        <v>66</v>
      </c>
      <c r="DX272" s="249" t="str">
        <f t="shared" si="17"/>
        <v>10,299</v>
      </c>
      <c r="DY272" s="250" t="str">
        <f t="shared" si="18"/>
        <v>0.0103</v>
      </c>
      <c r="DZ272" s="248" t="str">
        <f t="shared" si="19"/>
        <v>73</v>
      </c>
      <c r="EA272" s="251" t="str">
        <f t="shared" ref="EA272:EB272" si="1097">DZ272/60</f>
        <v>1.2</v>
      </c>
      <c r="EB272" s="251" t="str">
        <f t="shared" si="1097"/>
        <v>0.0</v>
      </c>
      <c r="EC272" s="543" t="str">
        <f t="shared" si="21"/>
        <v>0.00</v>
      </c>
      <c r="ED272" s="248" t="str">
        <f t="shared" si="22"/>
        <v>10,921</v>
      </c>
      <c r="EE272" s="251" t="str">
        <f t="shared" ref="EE272:EF272" si="1098">ED272/1000</f>
        <v>10.9</v>
      </c>
      <c r="EF272" s="252" t="str">
        <f t="shared" si="1098"/>
        <v>0.01</v>
      </c>
      <c r="EG272" s="544" t="str">
        <f t="shared" si="24"/>
        <v>0.0109</v>
      </c>
      <c r="EH272" s="225" t="s">
        <v>12</v>
      </c>
    </row>
    <row r="273" hidden="1">
      <c r="A273" s="33"/>
      <c r="B273" s="336" t="s">
        <v>1082</v>
      </c>
      <c r="C273" s="227" t="s">
        <v>885</v>
      </c>
      <c r="D273" s="227">
        <v>1.0</v>
      </c>
      <c r="E273" s="227">
        <v>1.0</v>
      </c>
      <c r="F273" s="227">
        <v>1.0</v>
      </c>
      <c r="G273" s="253" t="str">
        <f t="shared" si="5"/>
        <v>0.1</v>
      </c>
      <c r="H273" s="254">
        <v>5.0</v>
      </c>
      <c r="I273" s="254">
        <v>12.5</v>
      </c>
      <c r="J273" s="254" t="str">
        <f>H273/Main!$D$9</f>
        <v>5</v>
      </c>
      <c r="K273" s="254" t="str">
        <f>I273/Main!$D$10</f>
        <v>12.5</v>
      </c>
      <c r="L273" s="254" t="str">
        <f t="shared" si="6"/>
        <v>2.5</v>
      </c>
      <c r="M273" s="254">
        <v>1.0</v>
      </c>
      <c r="N273" s="255"/>
      <c r="O273" s="255"/>
      <c r="P273" s="255"/>
      <c r="Q273" s="256"/>
      <c r="R273" s="255"/>
      <c r="S273" s="257"/>
      <c r="T273" s="257"/>
      <c r="U273" s="255"/>
      <c r="V273" s="255"/>
      <c r="W273" s="350"/>
      <c r="X273" s="257"/>
      <c r="Y273" s="255"/>
      <c r="Z273" s="255"/>
      <c r="AA273" s="255"/>
      <c r="AB273" s="255"/>
      <c r="AC273" s="351"/>
      <c r="AD273" s="309">
        <v>3.0</v>
      </c>
      <c r="AE273" s="225">
        <v>0.0</v>
      </c>
      <c r="AF273" s="225">
        <v>0.0</v>
      </c>
      <c r="AG273" s="225">
        <v>0.0</v>
      </c>
      <c r="AH273" s="225">
        <v>0.0</v>
      </c>
      <c r="AI273" s="225">
        <v>0.0</v>
      </c>
      <c r="AJ273" s="225">
        <v>0.0</v>
      </c>
      <c r="AK273" s="225">
        <v>0.0</v>
      </c>
      <c r="AL273" s="225">
        <v>0.0</v>
      </c>
      <c r="AM273" s="225">
        <v>0.0</v>
      </c>
      <c r="AN273" s="225">
        <v>0.0</v>
      </c>
      <c r="AO273" s="225">
        <v>1.0</v>
      </c>
      <c r="AP273" s="225">
        <v>0.0</v>
      </c>
      <c r="AQ273" s="225">
        <v>0.0</v>
      </c>
      <c r="AR273" s="225">
        <v>0.0</v>
      </c>
      <c r="AS273" s="225">
        <v>0.0</v>
      </c>
      <c r="AT273" s="225">
        <v>0.0</v>
      </c>
      <c r="AU273" s="225">
        <v>0.0</v>
      </c>
      <c r="AV273" s="225">
        <v>0.0</v>
      </c>
      <c r="AW273" s="225">
        <v>0.0</v>
      </c>
      <c r="AX273" s="225">
        <v>0.0</v>
      </c>
      <c r="AY273" s="553" t="str">
        <f t="shared" ref="AY273:BS273" si="1099">IF(AD273 = 0, "", AD273)</f>
        <v>3</v>
      </c>
      <c r="AZ273" s="227" t="str">
        <f t="shared" si="1099"/>
        <v/>
      </c>
      <c r="BA273" s="227" t="str">
        <f t="shared" si="1099"/>
        <v/>
      </c>
      <c r="BB273" s="227" t="str">
        <f t="shared" si="1099"/>
        <v/>
      </c>
      <c r="BC273" s="227" t="str">
        <f t="shared" si="1099"/>
        <v/>
      </c>
      <c r="BD273" s="227" t="str">
        <f t="shared" si="1099"/>
        <v/>
      </c>
      <c r="BE273" s="227" t="str">
        <f t="shared" si="1099"/>
        <v/>
      </c>
      <c r="BF273" s="227" t="str">
        <f t="shared" si="1099"/>
        <v/>
      </c>
      <c r="BG273" s="227" t="str">
        <f t="shared" si="1099"/>
        <v/>
      </c>
      <c r="BH273" s="227" t="str">
        <f t="shared" si="1099"/>
        <v/>
      </c>
      <c r="BI273" s="227" t="str">
        <f t="shared" si="1099"/>
        <v/>
      </c>
      <c r="BJ273" s="225" t="str">
        <f t="shared" si="1099"/>
        <v>1</v>
      </c>
      <c r="BK273" s="227" t="str">
        <f t="shared" si="1099"/>
        <v/>
      </c>
      <c r="BL273" s="227" t="str">
        <f t="shared" si="1099"/>
        <v/>
      </c>
      <c r="BM273" s="227" t="str">
        <f t="shared" si="1099"/>
        <v/>
      </c>
      <c r="BN273" s="227" t="str">
        <f t="shared" si="1099"/>
        <v/>
      </c>
      <c r="BO273" s="227" t="str">
        <f t="shared" si="1099"/>
        <v/>
      </c>
      <c r="BP273" s="227" t="str">
        <f t="shared" si="1099"/>
        <v/>
      </c>
      <c r="BQ273" s="227" t="str">
        <f t="shared" si="1099"/>
        <v/>
      </c>
      <c r="BR273" s="227" t="str">
        <f t="shared" si="1099"/>
        <v/>
      </c>
      <c r="BS273" s="238" t="str">
        <f t="shared" si="1099"/>
        <v/>
      </c>
      <c r="BT273" s="239" t="str">
        <f>$AY273*Assembly!Y$4+$AZ273*Assembly!Y$5+$BA273*Assembly!Y$6+$BB273*Assembly!Y$7+$BC273*Assembly!Y$8+$BD273*Assembly!Y$9+$BE273*Assembly!Y$10+$BF273*Assembly!Y$11+$BG273*Assembly!Y$12+$BH273*Assembly!Y$13+$BI273*Assembly!Y$14+$BJ273*Assembly!Y$15+$BK273*Assembly!Y$16+$BL273*Assembly!Y$17+$BM273*Assembly!Y$18+$BN273*Assembly!Y$19+$BO273*Assembly!Y$20+$BP273*Assembly!Y$21+$BQ273*Assembly!Y$22+$BR273*Assembly!Y$23+$BS273*Assembly!Y$24</f>
        <v>66</v>
      </c>
      <c r="BU273" s="225" t="str">
        <f t="shared" si="8"/>
        <v>528</v>
      </c>
      <c r="BV273" s="225" t="str">
        <f>$AY273*Assembly!AC$4+$AZ273*Assembly!AC$5+$BA273*Assembly!AC$6+$BB273*Assembly!AC$7+$BC273*Assembly!AC$8+$BD273*Assembly!AC$9+$BE273*Assembly!AC$10+$BF273*Assembly!AC$11+$BG273*Assembly!AC$12+$BH273*Assembly!AC$13+$BI273*Assembly!AC$14+$BJ273*Assembly!AC$15+$BK273*Assembly!AC$16+$BL273*Assembly!AC$17+$BM273*Assembly!AC$18+$BN273*Assembly!AC$19+$BO273*Assembly!AC$20+$BP273*Assembly!AC$21+$BQ273*Assembly!AC$22+$BR273*Assembly!AC$23+$BS273*Assembly!AC$24</f>
        <v>330</v>
      </c>
      <c r="BW273" s="240" t="str">
        <f t="shared" si="9"/>
        <v>5.00</v>
      </c>
      <c r="BX273" s="241" t="str">
        <f t="shared" si="10"/>
        <v>2640</v>
      </c>
      <c r="BY273" s="242" t="str">
        <f t="shared" si="11"/>
        <v>0.6</v>
      </c>
      <c r="BZ273" s="225"/>
      <c r="CA273" s="225" t="str">
        <f>$AY273*Assembly!X$4+$AZ273*Assembly!X$5+$BA273*Assembly!X$6+$BB273*Assembly!X$7+$BC273*Assembly!X$8+$BD273*Assembly!X$9+$BE273*Assembly!X$10+$BF273*Assembly!X$11+$BG273*Assembly!X$12+$BH273*Assembly!X$13+$BI273*Assembly!X$14+$BJ273*Assembly!X$15+$BK273*Assembly!X$16+$BL273*Assembly!X$17+$BM273*Assembly!X$18+$BN273*Assembly!X$19+$BO273*Assembly!X$20+$BP273*Assembly!X$21+$BQ273*Assembly!X$22+$BR273*Assembly!X$23+$BS273*Assembly!X$24</f>
        <v>5</v>
      </c>
      <c r="CB273" s="225" t="str">
        <f t="shared" si="12"/>
        <v>778</v>
      </c>
      <c r="CC273" s="223" t="str">
        <f t="shared" si="13"/>
        <v>0.0008</v>
      </c>
      <c r="CD273" s="243" t="str">
        <f>$AY273*Assembly!AB$4+$AZ273*Assembly!AB$5+$BA273*Assembly!AB$6+$BB273*Assembly!AB$7+$BC273*Assembly!AB$8+$BD273*Assembly!AB$9+$BE273*Assembly!AB$10+$BF273*Assembly!AB$11+$BG273*Assembly!AB$12+$BH273*Assembly!AB$13+$BI273*Assembly!AB$14+$BJ273*Assembly!AB$15+$BK273*Assembly!AB$16+$BL273*Assembly!AB$17+$BM273*Assembly!AB$18+$BN273*Assembly!AB$19+$BO273*Assembly!AB$20+$BP273*Assembly!AB$21+$BQ273*Assembly!AB$22+$BR273*Assembly!AB$23+$BS273*Assembly!AB$24</f>
        <v>24</v>
      </c>
      <c r="CE273" s="256" t="str">
        <f>$AY273*Assembly!M$4+$AZ273*Assembly!M$5+$BA273*Assembly!M$6+$BB273*Assembly!M$7+$BC273*Assembly!M$8+$BD273*Assembly!M$9+$BE273*Assembly!M$10+$BF273*Assembly!M$11+$BG273*Assembly!M$12+$BH273*Assembly!M$13+$BI273*Assembly!M$14+$BJ273*Assembly!M$15+$BK273*Assembly!M$16+$BL273*Assembly!M$17+$BM273*Assembly!M$18+$BN273*Assembly!M$19+$BO273*Assembly!M$20+$BP273*Assembly!M$21+$BQ273*Assembly!M$22+$BR273*Assembly!M$23+$BS273*Assembly!M$24</f>
        <v>75</v>
      </c>
      <c r="CF273" s="256" t="str">
        <f>$AY273*Assembly!N$4+$AZ273*Assembly!N$5+$BA273*Assembly!N$6+$BB273*Assembly!N$7+$BC273*Assembly!N$8+$BD273*Assembly!N$9+$BE273*Assembly!N$10+$BF273*Assembly!N$11+$BG273*Assembly!N$12+$BH273*Assembly!N$13+$BI273*Assembly!N$14+$BJ273*Assembly!N$15+$BK273*Assembly!N$16+$BL273*Assembly!N$17+$BM273*Assembly!N$18+$BN273*Assembly!N$19+$BO273*Assembly!N$20+$BP273*Assembly!N$21+$BQ273*Assembly!N$22+$BR273*Assembly!N$23+$BS273*Assembly!N$24</f>
        <v>5</v>
      </c>
      <c r="CG273" s="256" t="str">
        <f>$AY273*Assembly!O$4+$AZ273*Assembly!O$5+$BA273*Assembly!O$6+$BB273*Assembly!O$7+$BC273*Assembly!O$8+$BD273*Assembly!O$9+$BE273*Assembly!O$10+$BF273*Assembly!O$11+$BG273*Assembly!O$12+$BH273*Assembly!O$13+$BI273*Assembly!O$14+$BJ273*Assembly!O$15+$BK273*Assembly!O$16+$BL273*Assembly!O$17+$BM273*Assembly!O$18+$BN273*Assembly!O$19+$BO273*Assembly!O$20+$BP273*Assembly!O$21+$BQ273*Assembly!O$22+$BR273*Assembly!O$23+$BS273*Assembly!O$24</f>
        <v>3</v>
      </c>
      <c r="CH273" s="254" t="str">
        <f>$AY273*Assembly!P$4+$AZ273*Assembly!P$5+$BA273*Assembly!P$6+$BB273*Assembly!P$7+$BC273*Assembly!P$8+$BD273*Assembly!P$9+$BE273*Assembly!P$10+$BF273*Assembly!P$11+$BG273*Assembly!P$12+$BH273*Assembly!P$13+$BI273*Assembly!P$14+$BJ273*Assembly!P$15+$BK273*Assembly!P$16+$BL273*Assembly!P$17+$BM273*Assembly!P$18+$BN273*Assembly!P$19+$BO273*Assembly!P$20+$BP273*Assembly!P$21+$BQ273*Assembly!P$22+$BR273*Assembly!P$23+$BS273*Assembly!P$24</f>
        <v>0</v>
      </c>
      <c r="CI273" s="254" t="str">
        <f>$AY273*Assembly!Q$4+$AZ273*Assembly!Q$5+$BA273*Assembly!Q$6+$BB273*Assembly!Q$7+$BC273*Assembly!Q$8+$BD273*Assembly!Q$9+$BE273*Assembly!Q$10+$BF273*Assembly!Q$11+$BG273*Assembly!Q$12+$BH273*Assembly!Q$13+$BI273*Assembly!Q$14+$BJ273*Assembly!Q$15+$BK273*Assembly!Q$16+$BL273*Assembly!Q$17+$BM273*Assembly!Q$18+$BN273*Assembly!Q$19+$BO273*Assembly!Q$20+$BP273*Assembly!Q$21+$BQ273*Assembly!Q$22+$BR273*Assembly!Q$23+$BS273*Assembly!Q$24</f>
        <v>0</v>
      </c>
      <c r="CJ273" s="256" t="str">
        <f>$AY273*Assembly!R$4+$AZ273*Assembly!R$5+$BA273*Assembly!R$6+$BB273*Assembly!R$7+$BC273*Assembly!R$8+$BD273*Assembly!R$9+$BE273*Assembly!R$10+$BF273*Assembly!R$11+$BG273*Assembly!R$12+$BH273*Assembly!R$13+$BI273*Assembly!R$14+$BJ273*Assembly!R$15+$BK273*Assembly!R$16+$BL273*Assembly!R$17+$BM273*Assembly!R$18+$BN273*Assembly!R$19+$BO273*Assembly!R$20+$BP273*Assembly!R$21+$BQ273*Assembly!R$22+$BR273*Assembly!R$23+$BS273*Assembly!R$24</f>
        <v>0</v>
      </c>
      <c r="CK273" s="254" t="str">
        <f>$AY273*Assembly!S$4+$AZ273*Assembly!S$5+$BA273*Assembly!S$6+$BB273*Assembly!S$7+$BC273*Assembly!S$8+$BD273*Assembly!S$9+$BE273*Assembly!S$10+$BF273*Assembly!S$11+$BG273*Assembly!S$12+$BH273*Assembly!S$13+$BI273*Assembly!S$14+$BJ273*Assembly!S$15+$BK273*Assembly!S$16+$BL273*Assembly!S$17+$BM273*Assembly!S$18+$BN273*Assembly!S$19+$BO273*Assembly!S$20+$BP273*Assembly!S$21+$BQ273*Assembly!S$22+$BR273*Assembly!S$23+$BS273*Assembly!S$24</f>
        <v>0</v>
      </c>
      <c r="CL273" s="254" t="str">
        <f>$AY273*Assembly!T$4+$AZ273*Assembly!T$5+$BA273*Assembly!T$6+$BB273*Assembly!T$7+$BC273*Assembly!T$8+$BD273*Assembly!T$9+$BE273*Assembly!T$10+$BF273*Assembly!T$11+$BG273*Assembly!T$12+$BH273*Assembly!T$13+$BI273*Assembly!T$14+$BJ273*Assembly!T$15+$BK273*Assembly!T$16+$BL273*Assembly!T$17+$BM273*Assembly!T$18+$BN273*Assembly!T$19+$BO273*Assembly!T$20+$BP273*Assembly!T$21+$BQ273*Assembly!T$22+$BR273*Assembly!T$23+$BS273*Assembly!T$24</f>
        <v>0</v>
      </c>
      <c r="CM273" s="254" t="str">
        <f>$AY273*Assembly!U$4+$AZ273*Assembly!U$5+$BA273*Assembly!U$6+$BB273*Assembly!U$7+$BC273*Assembly!U$8+$BD273*Assembly!U$9+$BE273*Assembly!U$10+$BF273*Assembly!U$11+$BG273*Assembly!U$12+$BH273*Assembly!U$13+$BI273*Assembly!U$14+$BJ273*Assembly!U$15+$BK273*Assembly!U$16+$BL273*Assembly!U$17+$BM273*Assembly!U$18+$BN273*Assembly!U$19+$BO273*Assembly!U$20+$BP273*Assembly!U$21+$BQ273*Assembly!U$22+$BR273*Assembly!U$23+$BS273*Assembly!U$24</f>
        <v>0</v>
      </c>
      <c r="CN273" s="256" t="str">
        <f>$AY273*Assembly!V$4+$AZ273*Assembly!V$5+$BA273*Assembly!V$6+$BB273*Assembly!V$7+$BC273*Assembly!V$8+$BD273*Assembly!V$9+$BE273*Assembly!V$10+$BF273*Assembly!V$11+$BG273*Assembly!V$12+$BH273*Assembly!V$13+$BI273*Assembly!V$14+$BJ273*Assembly!V$15+$BK273*Assembly!V$16+$BL273*Assembly!V$17+$BM273*Assembly!V$18+$BN273*Assembly!V$19+$BO273*Assembly!V$20+$BP273*Assembly!V$21+$BQ273*Assembly!V$22+$BR273*Assembly!V$23+$BS273*Assembly!V$24</f>
        <v>0</v>
      </c>
      <c r="CO273" s="256" t="str">
        <f>CE273*Refining!$F$3</f>
        <v>134</v>
      </c>
      <c r="CP273" s="256" t="str">
        <f>CF273*Refining!$F$4</f>
        <v>16</v>
      </c>
      <c r="CQ273" s="256" t="str">
        <f>CG273*Refining!$F$5</f>
        <v>13</v>
      </c>
      <c r="CR273" s="256" t="str">
        <f>CH273*Refining!$F$6</f>
        <v>0</v>
      </c>
      <c r="CS273" s="256" t="str">
        <f>CI273*Refining!$F$7</f>
        <v>0</v>
      </c>
      <c r="CT273" s="256" t="str">
        <f>CJ273*Refining!$F$8</f>
        <v>0</v>
      </c>
      <c r="CU273" s="256" t="str">
        <f>CK273*Refining!$F$9</f>
        <v>0</v>
      </c>
      <c r="CV273" s="256" t="str">
        <f>CL273*Refining!$F$10</f>
        <v>0</v>
      </c>
      <c r="CW273" s="256" t="str">
        <f>CM273*Refining!$F$11</f>
        <v>0</v>
      </c>
      <c r="CX273" s="256" t="str">
        <f>CN273*Refining!$F$12</f>
        <v>0</v>
      </c>
      <c r="CY273" s="248" t="str">
        <f t="shared" ref="CY273:DR273" si="1100">IF(CE273 = 0, "", CE273)</f>
        <v>75</v>
      </c>
      <c r="CZ273" s="249" t="str">
        <f t="shared" si="1100"/>
        <v>5</v>
      </c>
      <c r="DA273" s="249" t="str">
        <f t="shared" si="1100"/>
        <v>3</v>
      </c>
      <c r="DB273" s="245" t="str">
        <f t="shared" si="1100"/>
        <v/>
      </c>
      <c r="DC273" s="245" t="str">
        <f t="shared" si="1100"/>
        <v/>
      </c>
      <c r="DD273" s="245" t="str">
        <f t="shared" si="1100"/>
        <v/>
      </c>
      <c r="DE273" s="245" t="str">
        <f t="shared" si="1100"/>
        <v/>
      </c>
      <c r="DF273" s="245" t="str">
        <f t="shared" si="1100"/>
        <v/>
      </c>
      <c r="DG273" s="245" t="str">
        <f t="shared" si="1100"/>
        <v/>
      </c>
      <c r="DH273" s="246" t="str">
        <f t="shared" si="1100"/>
        <v/>
      </c>
      <c r="DI273" s="248" t="str">
        <f t="shared" si="1100"/>
        <v>134</v>
      </c>
      <c r="DJ273" s="249" t="str">
        <f t="shared" si="1100"/>
        <v>16</v>
      </c>
      <c r="DK273" s="249" t="str">
        <f t="shared" si="1100"/>
        <v>13</v>
      </c>
      <c r="DL273" s="245" t="str">
        <f t="shared" si="1100"/>
        <v/>
      </c>
      <c r="DM273" s="245" t="str">
        <f t="shared" si="1100"/>
        <v/>
      </c>
      <c r="DN273" s="245" t="str">
        <f t="shared" si="1100"/>
        <v/>
      </c>
      <c r="DO273" s="245" t="str">
        <f t="shared" si="1100"/>
        <v/>
      </c>
      <c r="DP273" s="245" t="str">
        <f t="shared" si="1100"/>
        <v/>
      </c>
      <c r="DQ273" s="245" t="str">
        <f t="shared" si="1100"/>
        <v/>
      </c>
      <c r="DR273" s="246" t="str">
        <f t="shared" si="1100"/>
        <v/>
      </c>
      <c r="DS273" s="248" t="str">
        <f t="shared" si="15"/>
        <v>83</v>
      </c>
      <c r="DT273" s="249" t="str">
        <f t="shared" si="16"/>
        <v>162</v>
      </c>
      <c r="DU273" s="225" t="str">
        <f>CY273*'Ores &amp; Ingots'!$C$3+CZ273*'Ores &amp; Ingots'!$C$4+DA273*'Ores &amp; Ingots'!$C$5+DB273*'Ores &amp; Ingots'!$C$6+DC273*'Ores &amp; Ingots'!$C$7+DD273*'Ores &amp; Ingots'!$C$8+DE273*'Ores &amp; Ingots'!$C$9+DF273*'Ores &amp; Ingots'!$C$10+DG273*'Ores &amp; Ingots'!$C$11+DH273*'Ores &amp; Ingots'!$C$12</f>
        <v>10</v>
      </c>
      <c r="DV273" s="225" t="str">
        <f>DI273*'Ores &amp; Ingots'!$B$3+DJ273*'Ores &amp; Ingots'!$B$4+DK273*'Ores &amp; Ingots'!$B$5+DL273*'Ores &amp; Ingots'!$B$6+DM273*'Ores &amp; Ingots'!$B$7+DN273*'Ores &amp; Ingots'!$B$8+DO273*'Ores &amp; Ingots'!$B$9+DP273*'Ores &amp; Ingots'!$B$10+DQ273*'Ores &amp; Ingots'!$B$11+DR273*'Ores &amp; Ingots'!$B$12</f>
        <v>60</v>
      </c>
      <c r="DW273" s="249" t="str">
        <f>CY273*Refining!$G$3+CZ273*Refining!$G$4+DA273*Refining!$G$5+DB273*Refining!$G$6+DC273*Refining!$G$7+DD273*Refining!$G$8+DE273*Refining!$G$9+DF273*Refining!$G$10+DG273*Refining!$G$11+DH273*Refining!$G$12</f>
        <v>68</v>
      </c>
      <c r="DX273" s="249" t="str">
        <f t="shared" si="17"/>
        <v>10,524</v>
      </c>
      <c r="DY273" s="250" t="str">
        <f t="shared" si="18"/>
        <v>0.0105</v>
      </c>
      <c r="DZ273" s="248" t="str">
        <f t="shared" si="19"/>
        <v>78</v>
      </c>
      <c r="EA273" s="251" t="str">
        <f t="shared" ref="EA273:EB273" si="1101">DZ273/60</f>
        <v>1.3</v>
      </c>
      <c r="EB273" s="251" t="str">
        <f t="shared" si="1101"/>
        <v>0.0</v>
      </c>
      <c r="EC273" s="543" t="str">
        <f t="shared" si="21"/>
        <v>0.00</v>
      </c>
      <c r="ED273" s="248" t="str">
        <f t="shared" si="22"/>
        <v>11,301</v>
      </c>
      <c r="EE273" s="251" t="str">
        <f t="shared" ref="EE273:EF273" si="1102">ED273/1000</f>
        <v>11.3</v>
      </c>
      <c r="EF273" s="252" t="str">
        <f t="shared" si="1102"/>
        <v>0.01</v>
      </c>
      <c r="EG273" s="544" t="str">
        <f t="shared" si="24"/>
        <v>0.0113</v>
      </c>
      <c r="EH273" s="225" t="s">
        <v>12</v>
      </c>
    </row>
    <row r="274" hidden="1">
      <c r="A274" s="33"/>
      <c r="B274" s="336" t="s">
        <v>1083</v>
      </c>
      <c r="C274" s="227" t="s">
        <v>885</v>
      </c>
      <c r="D274" s="227">
        <v>1.0</v>
      </c>
      <c r="E274" s="227">
        <v>1.0</v>
      </c>
      <c r="F274" s="227">
        <v>1.0</v>
      </c>
      <c r="G274" s="228" t="str">
        <f t="shared" si="5"/>
        <v>0.1</v>
      </c>
      <c r="H274" s="229">
        <v>3.0</v>
      </c>
      <c r="I274" s="229">
        <v>7.5</v>
      </c>
      <c r="J274" s="229" t="str">
        <f>H274/Main!$D$9</f>
        <v>3</v>
      </c>
      <c r="K274" s="229" t="str">
        <f>I274/Main!$D$10</f>
        <v>7.5</v>
      </c>
      <c r="L274" s="229" t="str">
        <f t="shared" si="6"/>
        <v>2.5</v>
      </c>
      <c r="M274" s="229">
        <v>1.0</v>
      </c>
      <c r="N274" s="230"/>
      <c r="O274" s="230"/>
      <c r="P274" s="230"/>
      <c r="Q274" s="231"/>
      <c r="R274" s="230"/>
      <c r="S274" s="232"/>
      <c r="T274" s="232"/>
      <c r="U274" s="230"/>
      <c r="V274" s="230"/>
      <c r="W274" s="232"/>
      <c r="X274" s="232"/>
      <c r="Y274" s="230"/>
      <c r="Z274" s="230"/>
      <c r="AA274" s="230"/>
      <c r="AB274" s="230"/>
      <c r="AC274" s="334"/>
      <c r="AD274" s="309">
        <v>2.0</v>
      </c>
      <c r="AE274" s="225">
        <v>0.0</v>
      </c>
      <c r="AF274" s="225">
        <v>0.0</v>
      </c>
      <c r="AG274" s="225">
        <v>0.0</v>
      </c>
      <c r="AH274" s="225">
        <v>0.0</v>
      </c>
      <c r="AI274" s="225">
        <v>0.0</v>
      </c>
      <c r="AJ274" s="225">
        <v>0.0</v>
      </c>
      <c r="AK274" s="225">
        <v>0.0</v>
      </c>
      <c r="AL274" s="225">
        <v>0.0</v>
      </c>
      <c r="AM274" s="225">
        <v>0.0</v>
      </c>
      <c r="AN274" s="225">
        <v>0.0</v>
      </c>
      <c r="AO274" s="225">
        <v>1.0</v>
      </c>
      <c r="AP274" s="225">
        <v>0.0</v>
      </c>
      <c r="AQ274" s="225">
        <v>0.0</v>
      </c>
      <c r="AR274" s="225">
        <v>0.0</v>
      </c>
      <c r="AS274" s="225">
        <v>0.0</v>
      </c>
      <c r="AT274" s="225">
        <v>0.0</v>
      </c>
      <c r="AU274" s="225">
        <v>0.0</v>
      </c>
      <c r="AV274" s="225">
        <v>0.0</v>
      </c>
      <c r="AW274" s="225">
        <v>0.0</v>
      </c>
      <c r="AX274" s="225">
        <v>0.0</v>
      </c>
      <c r="AY274" s="553" t="str">
        <f t="shared" ref="AY274:BS274" si="1103">IF(AD274 = 0, "", AD274)</f>
        <v>2</v>
      </c>
      <c r="AZ274" s="227" t="str">
        <f t="shared" si="1103"/>
        <v/>
      </c>
      <c r="BA274" s="227" t="str">
        <f t="shared" si="1103"/>
        <v/>
      </c>
      <c r="BB274" s="227" t="str">
        <f t="shared" si="1103"/>
        <v/>
      </c>
      <c r="BC274" s="227" t="str">
        <f t="shared" si="1103"/>
        <v/>
      </c>
      <c r="BD274" s="227" t="str">
        <f t="shared" si="1103"/>
        <v/>
      </c>
      <c r="BE274" s="227" t="str">
        <f t="shared" si="1103"/>
        <v/>
      </c>
      <c r="BF274" s="227" t="str">
        <f t="shared" si="1103"/>
        <v/>
      </c>
      <c r="BG274" s="227" t="str">
        <f t="shared" si="1103"/>
        <v/>
      </c>
      <c r="BH274" s="227" t="str">
        <f t="shared" si="1103"/>
        <v/>
      </c>
      <c r="BI274" s="227" t="str">
        <f t="shared" si="1103"/>
        <v/>
      </c>
      <c r="BJ274" s="225" t="str">
        <f t="shared" si="1103"/>
        <v>1</v>
      </c>
      <c r="BK274" s="227" t="str">
        <f t="shared" si="1103"/>
        <v/>
      </c>
      <c r="BL274" s="227" t="str">
        <f t="shared" si="1103"/>
        <v/>
      </c>
      <c r="BM274" s="227" t="str">
        <f t="shared" si="1103"/>
        <v/>
      </c>
      <c r="BN274" s="227" t="str">
        <f t="shared" si="1103"/>
        <v/>
      </c>
      <c r="BO274" s="227" t="str">
        <f t="shared" si="1103"/>
        <v/>
      </c>
      <c r="BP274" s="227" t="str">
        <f t="shared" si="1103"/>
        <v/>
      </c>
      <c r="BQ274" s="227" t="str">
        <f t="shared" si="1103"/>
        <v/>
      </c>
      <c r="BR274" s="227" t="str">
        <f t="shared" si="1103"/>
        <v/>
      </c>
      <c r="BS274" s="238" t="str">
        <f t="shared" si="1103"/>
        <v/>
      </c>
      <c r="BT274" s="239" t="str">
        <f>$AY274*Assembly!Y$4+$AZ274*Assembly!Y$5+$BA274*Assembly!Y$6+$BB274*Assembly!Y$7+$BC274*Assembly!Y$8+$BD274*Assembly!Y$9+$BE274*Assembly!Y$10+$BF274*Assembly!Y$11+$BG274*Assembly!Y$12+$BH274*Assembly!Y$13+$BI274*Assembly!Y$14+$BJ274*Assembly!Y$15+$BK274*Assembly!Y$16+$BL274*Assembly!Y$17+$BM274*Assembly!Y$18+$BN274*Assembly!Y$19+$BO274*Assembly!Y$20+$BP274*Assembly!Y$21+$BQ274*Assembly!Y$22+$BR274*Assembly!Y$23+$BS274*Assembly!Y$24</f>
        <v>46</v>
      </c>
      <c r="BU274" s="225" t="str">
        <f t="shared" si="8"/>
        <v>368</v>
      </c>
      <c r="BV274" s="225" t="str">
        <f>$AY274*Assembly!AC$4+$AZ274*Assembly!AC$5+$BA274*Assembly!AC$6+$BB274*Assembly!AC$7+$BC274*Assembly!AC$8+$BD274*Assembly!AC$9+$BE274*Assembly!AC$10+$BF274*Assembly!AC$11+$BG274*Assembly!AC$12+$BH274*Assembly!AC$13+$BI274*Assembly!AC$14+$BJ274*Assembly!AC$15+$BK274*Assembly!AC$16+$BL274*Assembly!AC$17+$BM274*Assembly!AC$18+$BN274*Assembly!AC$19+$BO274*Assembly!AC$20+$BP274*Assembly!AC$21+$BQ274*Assembly!AC$22+$BR274*Assembly!AC$23+$BS274*Assembly!AC$24</f>
        <v>230</v>
      </c>
      <c r="BW274" s="240" t="str">
        <f t="shared" si="9"/>
        <v>5.00</v>
      </c>
      <c r="BX274" s="241" t="str">
        <f t="shared" si="10"/>
        <v>1840</v>
      </c>
      <c r="BY274" s="242" t="str">
        <f t="shared" si="11"/>
        <v>0.6</v>
      </c>
      <c r="BZ274" s="225"/>
      <c r="CA274" s="225" t="str">
        <f>$AY274*Assembly!X$4+$AZ274*Assembly!X$5+$BA274*Assembly!X$6+$BB274*Assembly!X$7+$BC274*Assembly!X$8+$BD274*Assembly!X$9+$BE274*Assembly!X$10+$BF274*Assembly!X$11+$BG274*Assembly!X$12+$BH274*Assembly!X$13+$BI274*Assembly!X$14+$BJ274*Assembly!X$15+$BK274*Assembly!X$16+$BL274*Assembly!X$17+$BM274*Assembly!X$18+$BN274*Assembly!X$19+$BO274*Assembly!X$20+$BP274*Assembly!X$21+$BQ274*Assembly!X$22+$BR274*Assembly!X$23+$BS274*Assembly!X$24</f>
        <v>4</v>
      </c>
      <c r="CB274" s="225" t="str">
        <f t="shared" si="12"/>
        <v>622</v>
      </c>
      <c r="CC274" s="223" t="str">
        <f t="shared" si="13"/>
        <v>0.0006</v>
      </c>
      <c r="CD274" s="243" t="str">
        <f>$AY274*Assembly!AB$4+$AZ274*Assembly!AB$5+$BA274*Assembly!AB$6+$BB274*Assembly!AB$7+$BC274*Assembly!AB$8+$BD274*Assembly!AB$9+$BE274*Assembly!AB$10+$BF274*Assembly!AB$11+$BG274*Assembly!AB$12+$BH274*Assembly!AB$13+$BI274*Assembly!AB$14+$BJ274*Assembly!AB$15+$BK274*Assembly!AB$16+$BL274*Assembly!AB$17+$BM274*Assembly!AB$18+$BN274*Assembly!AB$19+$BO274*Assembly!AB$20+$BP274*Assembly!AB$21+$BQ274*Assembly!AB$22+$BR274*Assembly!AB$23+$BS274*Assembly!AB$24</f>
        <v>21</v>
      </c>
      <c r="CE274" s="231" t="str">
        <f>$AY274*Assembly!M$4+$AZ274*Assembly!M$5+$BA274*Assembly!M$6+$BB274*Assembly!M$7+$BC274*Assembly!M$8+$BD274*Assembly!M$9+$BE274*Assembly!M$10+$BF274*Assembly!M$11+$BG274*Assembly!M$12+$BH274*Assembly!M$13+$BI274*Assembly!M$14+$BJ274*Assembly!M$15+$BK274*Assembly!M$16+$BL274*Assembly!M$17+$BM274*Assembly!M$18+$BN274*Assembly!M$19+$BO274*Assembly!M$20+$BP274*Assembly!M$21+$BQ274*Assembly!M$22+$BR274*Assembly!M$23+$BS274*Assembly!M$24</f>
        <v>54</v>
      </c>
      <c r="CF274" s="231" t="str">
        <f>$AY274*Assembly!N$4+$AZ274*Assembly!N$5+$BA274*Assembly!N$6+$BB274*Assembly!N$7+$BC274*Assembly!N$8+$BD274*Assembly!N$9+$BE274*Assembly!N$10+$BF274*Assembly!N$11+$BG274*Assembly!N$12+$BH274*Assembly!N$13+$BI274*Assembly!N$14+$BJ274*Assembly!N$15+$BK274*Assembly!N$16+$BL274*Assembly!N$17+$BM274*Assembly!N$18+$BN274*Assembly!N$19+$BO274*Assembly!N$20+$BP274*Assembly!N$21+$BQ274*Assembly!N$22+$BR274*Assembly!N$23+$BS274*Assembly!N$24</f>
        <v>5</v>
      </c>
      <c r="CG274" s="231" t="str">
        <f>$AY274*Assembly!O$4+$AZ274*Assembly!O$5+$BA274*Assembly!O$6+$BB274*Assembly!O$7+$BC274*Assembly!O$8+$BD274*Assembly!O$9+$BE274*Assembly!O$10+$BF274*Assembly!O$11+$BG274*Assembly!O$12+$BH274*Assembly!O$13+$BI274*Assembly!O$14+$BJ274*Assembly!O$15+$BK274*Assembly!O$16+$BL274*Assembly!O$17+$BM274*Assembly!O$18+$BN274*Assembly!O$19+$BO274*Assembly!O$20+$BP274*Assembly!O$21+$BQ274*Assembly!O$22+$BR274*Assembly!O$23+$BS274*Assembly!O$24</f>
        <v>3</v>
      </c>
      <c r="CH274" s="229" t="str">
        <f>$AY274*Assembly!P$4+$AZ274*Assembly!P$5+$BA274*Assembly!P$6+$BB274*Assembly!P$7+$BC274*Assembly!P$8+$BD274*Assembly!P$9+$BE274*Assembly!P$10+$BF274*Assembly!P$11+$BG274*Assembly!P$12+$BH274*Assembly!P$13+$BI274*Assembly!P$14+$BJ274*Assembly!P$15+$BK274*Assembly!P$16+$BL274*Assembly!P$17+$BM274*Assembly!P$18+$BN274*Assembly!P$19+$BO274*Assembly!P$20+$BP274*Assembly!P$21+$BQ274*Assembly!P$22+$BR274*Assembly!P$23+$BS274*Assembly!P$24</f>
        <v>0</v>
      </c>
      <c r="CI274" s="229" t="str">
        <f>$AY274*Assembly!Q$4+$AZ274*Assembly!Q$5+$BA274*Assembly!Q$6+$BB274*Assembly!Q$7+$BC274*Assembly!Q$8+$BD274*Assembly!Q$9+$BE274*Assembly!Q$10+$BF274*Assembly!Q$11+$BG274*Assembly!Q$12+$BH274*Assembly!Q$13+$BI274*Assembly!Q$14+$BJ274*Assembly!Q$15+$BK274*Assembly!Q$16+$BL274*Assembly!Q$17+$BM274*Assembly!Q$18+$BN274*Assembly!Q$19+$BO274*Assembly!Q$20+$BP274*Assembly!Q$21+$BQ274*Assembly!Q$22+$BR274*Assembly!Q$23+$BS274*Assembly!Q$24</f>
        <v>0</v>
      </c>
      <c r="CJ274" s="231" t="str">
        <f>$AY274*Assembly!R$4+$AZ274*Assembly!R$5+$BA274*Assembly!R$6+$BB274*Assembly!R$7+$BC274*Assembly!R$8+$BD274*Assembly!R$9+$BE274*Assembly!R$10+$BF274*Assembly!R$11+$BG274*Assembly!R$12+$BH274*Assembly!R$13+$BI274*Assembly!R$14+$BJ274*Assembly!R$15+$BK274*Assembly!R$16+$BL274*Assembly!R$17+$BM274*Assembly!R$18+$BN274*Assembly!R$19+$BO274*Assembly!R$20+$BP274*Assembly!R$21+$BQ274*Assembly!R$22+$BR274*Assembly!R$23+$BS274*Assembly!R$24</f>
        <v>0</v>
      </c>
      <c r="CK274" s="229" t="str">
        <f>$AY274*Assembly!S$4+$AZ274*Assembly!S$5+$BA274*Assembly!S$6+$BB274*Assembly!S$7+$BC274*Assembly!S$8+$BD274*Assembly!S$9+$BE274*Assembly!S$10+$BF274*Assembly!S$11+$BG274*Assembly!S$12+$BH274*Assembly!S$13+$BI274*Assembly!S$14+$BJ274*Assembly!S$15+$BK274*Assembly!S$16+$BL274*Assembly!S$17+$BM274*Assembly!S$18+$BN274*Assembly!S$19+$BO274*Assembly!S$20+$BP274*Assembly!S$21+$BQ274*Assembly!S$22+$BR274*Assembly!S$23+$BS274*Assembly!S$24</f>
        <v>0</v>
      </c>
      <c r="CL274" s="229" t="str">
        <f>$AY274*Assembly!T$4+$AZ274*Assembly!T$5+$BA274*Assembly!T$6+$BB274*Assembly!T$7+$BC274*Assembly!T$8+$BD274*Assembly!T$9+$BE274*Assembly!T$10+$BF274*Assembly!T$11+$BG274*Assembly!T$12+$BH274*Assembly!T$13+$BI274*Assembly!T$14+$BJ274*Assembly!T$15+$BK274*Assembly!T$16+$BL274*Assembly!T$17+$BM274*Assembly!T$18+$BN274*Assembly!T$19+$BO274*Assembly!T$20+$BP274*Assembly!T$21+$BQ274*Assembly!T$22+$BR274*Assembly!T$23+$BS274*Assembly!T$24</f>
        <v>0</v>
      </c>
      <c r="CM274" s="229" t="str">
        <f>$AY274*Assembly!U$4+$AZ274*Assembly!U$5+$BA274*Assembly!U$6+$BB274*Assembly!U$7+$BC274*Assembly!U$8+$BD274*Assembly!U$9+$BE274*Assembly!U$10+$BF274*Assembly!U$11+$BG274*Assembly!U$12+$BH274*Assembly!U$13+$BI274*Assembly!U$14+$BJ274*Assembly!U$15+$BK274*Assembly!U$16+$BL274*Assembly!U$17+$BM274*Assembly!U$18+$BN274*Assembly!U$19+$BO274*Assembly!U$20+$BP274*Assembly!U$21+$BQ274*Assembly!U$22+$BR274*Assembly!U$23+$BS274*Assembly!U$24</f>
        <v>0</v>
      </c>
      <c r="CN274" s="231" t="str">
        <f>$AY274*Assembly!V$4+$AZ274*Assembly!V$5+$BA274*Assembly!V$6+$BB274*Assembly!V$7+$BC274*Assembly!V$8+$BD274*Assembly!V$9+$BE274*Assembly!V$10+$BF274*Assembly!V$11+$BG274*Assembly!V$12+$BH274*Assembly!V$13+$BI274*Assembly!V$14+$BJ274*Assembly!V$15+$BK274*Assembly!V$16+$BL274*Assembly!V$17+$BM274*Assembly!V$18+$BN274*Assembly!V$19+$BO274*Assembly!V$20+$BP274*Assembly!V$21+$BQ274*Assembly!V$22+$BR274*Assembly!V$23+$BS274*Assembly!V$24</f>
        <v>0</v>
      </c>
      <c r="CO274" s="231" t="str">
        <f>CE274*Refining!$F$3</f>
        <v>96</v>
      </c>
      <c r="CP274" s="231" t="str">
        <f>CF274*Refining!$F$4</f>
        <v>16</v>
      </c>
      <c r="CQ274" s="231" t="str">
        <f>CG274*Refining!$F$5</f>
        <v>13</v>
      </c>
      <c r="CR274" s="231" t="str">
        <f>CH274*Refining!$F$6</f>
        <v>0</v>
      </c>
      <c r="CS274" s="231" t="str">
        <f>CI274*Refining!$F$7</f>
        <v>0</v>
      </c>
      <c r="CT274" s="231" t="str">
        <f>CJ274*Refining!$F$8</f>
        <v>0</v>
      </c>
      <c r="CU274" s="231" t="str">
        <f>CK274*Refining!$F$9</f>
        <v>0</v>
      </c>
      <c r="CV274" s="231" t="str">
        <f>CL274*Refining!$F$10</f>
        <v>0</v>
      </c>
      <c r="CW274" s="231" t="str">
        <f>CM274*Refining!$F$11</f>
        <v>0</v>
      </c>
      <c r="CX274" s="231" t="str">
        <f>CN274*Refining!$F$12</f>
        <v>0</v>
      </c>
      <c r="CY274" s="248" t="str">
        <f t="shared" ref="CY274:DR274" si="1104">IF(CE274 = 0, "", CE274)</f>
        <v>54</v>
      </c>
      <c r="CZ274" s="249" t="str">
        <f t="shared" si="1104"/>
        <v>5</v>
      </c>
      <c r="DA274" s="249" t="str">
        <f t="shared" si="1104"/>
        <v>3</v>
      </c>
      <c r="DB274" s="245" t="str">
        <f t="shared" si="1104"/>
        <v/>
      </c>
      <c r="DC274" s="245" t="str">
        <f t="shared" si="1104"/>
        <v/>
      </c>
      <c r="DD274" s="245" t="str">
        <f t="shared" si="1104"/>
        <v/>
      </c>
      <c r="DE274" s="245" t="str">
        <f t="shared" si="1104"/>
        <v/>
      </c>
      <c r="DF274" s="245" t="str">
        <f t="shared" si="1104"/>
        <v/>
      </c>
      <c r="DG274" s="245" t="str">
        <f t="shared" si="1104"/>
        <v/>
      </c>
      <c r="DH274" s="246" t="str">
        <f t="shared" si="1104"/>
        <v/>
      </c>
      <c r="DI274" s="248" t="str">
        <f t="shared" si="1104"/>
        <v>96</v>
      </c>
      <c r="DJ274" s="249" t="str">
        <f t="shared" si="1104"/>
        <v>16</v>
      </c>
      <c r="DK274" s="249" t="str">
        <f t="shared" si="1104"/>
        <v>13</v>
      </c>
      <c r="DL274" s="245" t="str">
        <f t="shared" si="1104"/>
        <v/>
      </c>
      <c r="DM274" s="245" t="str">
        <f t="shared" si="1104"/>
        <v/>
      </c>
      <c r="DN274" s="245" t="str">
        <f t="shared" si="1104"/>
        <v/>
      </c>
      <c r="DO274" s="245" t="str">
        <f t="shared" si="1104"/>
        <v/>
      </c>
      <c r="DP274" s="245" t="str">
        <f t="shared" si="1104"/>
        <v/>
      </c>
      <c r="DQ274" s="245" t="str">
        <f t="shared" si="1104"/>
        <v/>
      </c>
      <c r="DR274" s="246" t="str">
        <f t="shared" si="1104"/>
        <v/>
      </c>
      <c r="DS274" s="248" t="str">
        <f t="shared" si="15"/>
        <v>62</v>
      </c>
      <c r="DT274" s="249" t="str">
        <f t="shared" si="16"/>
        <v>125</v>
      </c>
      <c r="DU274" s="225" t="str">
        <f>CY274*'Ores &amp; Ingots'!$C$3+CZ274*'Ores &amp; Ingots'!$C$4+DA274*'Ores &amp; Ingots'!$C$5+DB274*'Ores &amp; Ingots'!$C$6+DC274*'Ores &amp; Ingots'!$C$7+DD274*'Ores &amp; Ingots'!$C$8+DE274*'Ores &amp; Ingots'!$C$9+DF274*'Ores &amp; Ingots'!$C$10+DG274*'Ores &amp; Ingots'!$C$11+DH274*'Ores &amp; Ingots'!$C$12</f>
        <v>8</v>
      </c>
      <c r="DV274" s="225" t="str">
        <f>DI274*'Ores &amp; Ingots'!$B$3+DJ274*'Ores &amp; Ingots'!$B$4+DK274*'Ores &amp; Ingots'!$B$5+DL274*'Ores &amp; Ingots'!$B$6+DM274*'Ores &amp; Ingots'!$B$7+DN274*'Ores &amp; Ingots'!$B$8+DO274*'Ores &amp; Ingots'!$B$9+DP274*'Ores &amp; Ingots'!$B$10+DQ274*'Ores &amp; Ingots'!$B$11+DR274*'Ores &amp; Ingots'!$B$12</f>
        <v>46</v>
      </c>
      <c r="DW274" s="249" t="str">
        <f>CY274*Refining!$G$3+CZ274*Refining!$G$4+DA274*Refining!$G$5+DB274*Refining!$G$6+DC274*Refining!$G$7+DD274*Refining!$G$8+DE274*Refining!$G$9+DF274*Refining!$G$10+DG274*Refining!$G$11+DH274*Refining!$G$12</f>
        <v>66</v>
      </c>
      <c r="DX274" s="249" t="str">
        <f t="shared" si="17"/>
        <v>10,299</v>
      </c>
      <c r="DY274" s="250" t="str">
        <f t="shared" si="18"/>
        <v>0.0103</v>
      </c>
      <c r="DZ274" s="248" t="str">
        <f t="shared" si="19"/>
        <v>73</v>
      </c>
      <c r="EA274" s="251" t="str">
        <f t="shared" ref="EA274:EB274" si="1105">DZ274/60</f>
        <v>1.2</v>
      </c>
      <c r="EB274" s="251" t="str">
        <f t="shared" si="1105"/>
        <v>0.0</v>
      </c>
      <c r="EC274" s="543" t="str">
        <f t="shared" si="21"/>
        <v>0.00</v>
      </c>
      <c r="ED274" s="248" t="str">
        <f t="shared" si="22"/>
        <v>10,921</v>
      </c>
      <c r="EE274" s="251" t="str">
        <f t="shared" ref="EE274:EF274" si="1106">ED274/1000</f>
        <v>10.9</v>
      </c>
      <c r="EF274" s="252" t="str">
        <f t="shared" si="1106"/>
        <v>0.01</v>
      </c>
      <c r="EG274" s="544" t="str">
        <f t="shared" si="24"/>
        <v>0.0109</v>
      </c>
      <c r="EH274" s="225" t="s">
        <v>12</v>
      </c>
    </row>
    <row r="275" hidden="1">
      <c r="A275" s="33"/>
      <c r="B275" s="226" t="s">
        <v>1084</v>
      </c>
      <c r="C275" s="227" t="s">
        <v>885</v>
      </c>
      <c r="D275" s="227">
        <v>1.0</v>
      </c>
      <c r="E275" s="227">
        <v>1.0</v>
      </c>
      <c r="F275" s="227">
        <v>1.0</v>
      </c>
      <c r="G275" s="253" t="str">
        <f t="shared" si="5"/>
        <v>0.1</v>
      </c>
      <c r="H275" s="254">
        <v>4.0</v>
      </c>
      <c r="I275" s="254">
        <v>12.0</v>
      </c>
      <c r="J275" s="254" t="str">
        <f>H275/Main!$D$9</f>
        <v>4</v>
      </c>
      <c r="K275" s="254" t="str">
        <f>I275/Main!$D$10</f>
        <v>12</v>
      </c>
      <c r="L275" s="254" t="str">
        <f t="shared" si="6"/>
        <v>3</v>
      </c>
      <c r="M275" s="254">
        <v>0.16</v>
      </c>
      <c r="N275" s="255"/>
      <c r="O275" s="255"/>
      <c r="P275" s="255"/>
      <c r="Q275" s="256"/>
      <c r="R275" s="255"/>
      <c r="S275" s="257"/>
      <c r="T275" s="257"/>
      <c r="U275" s="255"/>
      <c r="V275" s="255"/>
      <c r="W275" s="350"/>
      <c r="X275" s="257"/>
      <c r="Y275" s="255"/>
      <c r="Z275" s="255"/>
      <c r="AA275" s="255"/>
      <c r="AB275" s="255"/>
      <c r="AC275" s="351"/>
      <c r="AD275" s="309">
        <v>4.0</v>
      </c>
      <c r="AE275" s="225">
        <v>0.0</v>
      </c>
      <c r="AF275" s="225">
        <v>0.0</v>
      </c>
      <c r="AG275" s="225">
        <v>0.0</v>
      </c>
      <c r="AH275" s="225">
        <v>0.0</v>
      </c>
      <c r="AI275" s="225">
        <v>0.0</v>
      </c>
      <c r="AJ275" s="225">
        <v>0.0</v>
      </c>
      <c r="AK275" s="225">
        <v>0.0</v>
      </c>
      <c r="AL275" s="225">
        <v>0.0</v>
      </c>
      <c r="AM275" s="225">
        <v>0.0</v>
      </c>
      <c r="AN275" s="225">
        <v>0.0</v>
      </c>
      <c r="AO275" s="225">
        <v>1.0</v>
      </c>
      <c r="AP275" s="225">
        <v>0.0</v>
      </c>
      <c r="AQ275" s="225">
        <v>0.0</v>
      </c>
      <c r="AR275" s="225">
        <v>0.0</v>
      </c>
      <c r="AS275" s="225">
        <v>0.0</v>
      </c>
      <c r="AT275" s="225">
        <v>0.0</v>
      </c>
      <c r="AU275" s="225">
        <v>0.0</v>
      </c>
      <c r="AV275" s="225">
        <v>0.0</v>
      </c>
      <c r="AW275" s="225">
        <v>0.0</v>
      </c>
      <c r="AX275" s="225">
        <v>0.0</v>
      </c>
      <c r="AY275" s="553" t="str">
        <f t="shared" ref="AY275:BS275" si="1107">IF(AD275 = 0, "", AD275)</f>
        <v>4</v>
      </c>
      <c r="AZ275" s="227" t="str">
        <f t="shared" si="1107"/>
        <v/>
      </c>
      <c r="BA275" s="227" t="str">
        <f t="shared" si="1107"/>
        <v/>
      </c>
      <c r="BB275" s="227" t="str">
        <f t="shared" si="1107"/>
        <v/>
      </c>
      <c r="BC275" s="227" t="str">
        <f t="shared" si="1107"/>
        <v/>
      </c>
      <c r="BD275" s="227" t="str">
        <f t="shared" si="1107"/>
        <v/>
      </c>
      <c r="BE275" s="227" t="str">
        <f t="shared" si="1107"/>
        <v/>
      </c>
      <c r="BF275" s="227" t="str">
        <f t="shared" si="1107"/>
        <v/>
      </c>
      <c r="BG275" s="227" t="str">
        <f t="shared" si="1107"/>
        <v/>
      </c>
      <c r="BH275" s="227" t="str">
        <f t="shared" si="1107"/>
        <v/>
      </c>
      <c r="BI275" s="227" t="str">
        <f t="shared" si="1107"/>
        <v/>
      </c>
      <c r="BJ275" s="225" t="str">
        <f t="shared" si="1107"/>
        <v>1</v>
      </c>
      <c r="BK275" s="227" t="str">
        <f t="shared" si="1107"/>
        <v/>
      </c>
      <c r="BL275" s="227" t="str">
        <f t="shared" si="1107"/>
        <v/>
      </c>
      <c r="BM275" s="227" t="str">
        <f t="shared" si="1107"/>
        <v/>
      </c>
      <c r="BN275" s="227" t="str">
        <f t="shared" si="1107"/>
        <v/>
      </c>
      <c r="BO275" s="227" t="str">
        <f t="shared" si="1107"/>
        <v/>
      </c>
      <c r="BP275" s="227" t="str">
        <f t="shared" si="1107"/>
        <v/>
      </c>
      <c r="BQ275" s="227" t="str">
        <f t="shared" si="1107"/>
        <v/>
      </c>
      <c r="BR275" s="227" t="str">
        <f t="shared" si="1107"/>
        <v/>
      </c>
      <c r="BS275" s="238" t="str">
        <f t="shared" si="1107"/>
        <v/>
      </c>
      <c r="BT275" s="239" t="str">
        <f>$AY275*Assembly!Y$4+$AZ275*Assembly!Y$5+$BA275*Assembly!Y$6+$BB275*Assembly!Y$7+$BC275*Assembly!Y$8+$BD275*Assembly!Y$9+$BE275*Assembly!Y$10+$BF275*Assembly!Y$11+$BG275*Assembly!Y$12+$BH275*Assembly!Y$13+$BI275*Assembly!Y$14+$BJ275*Assembly!Y$15+$BK275*Assembly!Y$16+$BL275*Assembly!Y$17+$BM275*Assembly!Y$18+$BN275*Assembly!Y$19+$BO275*Assembly!Y$20+$BP275*Assembly!Y$21+$BQ275*Assembly!Y$22+$BR275*Assembly!Y$23+$BS275*Assembly!Y$24</f>
        <v>86</v>
      </c>
      <c r="BU275" s="225" t="str">
        <f t="shared" si="8"/>
        <v>688</v>
      </c>
      <c r="BV275" s="225" t="str">
        <f>$AY275*Assembly!AC$4+$AZ275*Assembly!AC$5+$BA275*Assembly!AC$6+$BB275*Assembly!AC$7+$BC275*Assembly!AC$8+$BD275*Assembly!AC$9+$BE275*Assembly!AC$10+$BF275*Assembly!AC$11+$BG275*Assembly!AC$12+$BH275*Assembly!AC$13+$BI275*Assembly!AC$14+$BJ275*Assembly!AC$15+$BK275*Assembly!AC$16+$BL275*Assembly!AC$17+$BM275*Assembly!AC$18+$BN275*Assembly!AC$19+$BO275*Assembly!AC$20+$BP275*Assembly!AC$21+$BQ275*Assembly!AC$22+$BR275*Assembly!AC$23+$BS275*Assembly!AC$24</f>
        <v>430</v>
      </c>
      <c r="BW275" s="240" t="str">
        <f t="shared" si="9"/>
        <v>5.00</v>
      </c>
      <c r="BX275" s="241" t="str">
        <f t="shared" si="10"/>
        <v>3440</v>
      </c>
      <c r="BY275" s="242" t="str">
        <f t="shared" si="11"/>
        <v>0.6</v>
      </c>
      <c r="BZ275" s="225"/>
      <c r="CA275" s="225" t="str">
        <f>$AY275*Assembly!X$4+$AZ275*Assembly!X$5+$BA275*Assembly!X$6+$BB275*Assembly!X$7+$BC275*Assembly!X$8+$BD275*Assembly!X$9+$BE275*Assembly!X$10+$BF275*Assembly!X$11+$BG275*Assembly!X$12+$BH275*Assembly!X$13+$BI275*Assembly!X$14+$BJ275*Assembly!X$15+$BK275*Assembly!X$16+$BL275*Assembly!X$17+$BM275*Assembly!X$18+$BN275*Assembly!X$19+$BO275*Assembly!X$20+$BP275*Assembly!X$21+$BQ275*Assembly!X$22+$BR275*Assembly!X$23+$BS275*Assembly!X$24</f>
        <v>6</v>
      </c>
      <c r="CB275" s="225" t="str">
        <f t="shared" si="12"/>
        <v>933</v>
      </c>
      <c r="CC275" s="223" t="str">
        <f t="shared" si="13"/>
        <v>0.0009</v>
      </c>
      <c r="CD275" s="243" t="str">
        <f>$AY275*Assembly!AB$4+$AZ275*Assembly!AB$5+$BA275*Assembly!AB$6+$BB275*Assembly!AB$7+$BC275*Assembly!AB$8+$BD275*Assembly!AB$9+$BE275*Assembly!AB$10+$BF275*Assembly!AB$11+$BG275*Assembly!AB$12+$BH275*Assembly!AB$13+$BI275*Assembly!AB$14+$BJ275*Assembly!AB$15+$BK275*Assembly!AB$16+$BL275*Assembly!AB$17+$BM275*Assembly!AB$18+$BN275*Assembly!AB$19+$BO275*Assembly!AB$20+$BP275*Assembly!AB$21+$BQ275*Assembly!AB$22+$BR275*Assembly!AB$23+$BS275*Assembly!AB$24</f>
        <v>27</v>
      </c>
      <c r="CE275" s="256" t="str">
        <f>$AY275*Assembly!M$4+$AZ275*Assembly!M$5+$BA275*Assembly!M$6+$BB275*Assembly!M$7+$BC275*Assembly!M$8+$BD275*Assembly!M$9+$BE275*Assembly!M$10+$BF275*Assembly!M$11+$BG275*Assembly!M$12+$BH275*Assembly!M$13+$BI275*Assembly!M$14+$BJ275*Assembly!M$15+$BK275*Assembly!M$16+$BL275*Assembly!M$17+$BM275*Assembly!M$18+$BN275*Assembly!M$19+$BO275*Assembly!M$20+$BP275*Assembly!M$21+$BQ275*Assembly!M$22+$BR275*Assembly!M$23+$BS275*Assembly!M$24</f>
        <v>96</v>
      </c>
      <c r="CF275" s="256" t="str">
        <f>$AY275*Assembly!N$4+$AZ275*Assembly!N$5+$BA275*Assembly!N$6+$BB275*Assembly!N$7+$BC275*Assembly!N$8+$BD275*Assembly!N$9+$BE275*Assembly!N$10+$BF275*Assembly!N$11+$BG275*Assembly!N$12+$BH275*Assembly!N$13+$BI275*Assembly!N$14+$BJ275*Assembly!N$15+$BK275*Assembly!N$16+$BL275*Assembly!N$17+$BM275*Assembly!N$18+$BN275*Assembly!N$19+$BO275*Assembly!N$20+$BP275*Assembly!N$21+$BQ275*Assembly!N$22+$BR275*Assembly!N$23+$BS275*Assembly!N$24</f>
        <v>5</v>
      </c>
      <c r="CG275" s="256" t="str">
        <f>$AY275*Assembly!O$4+$AZ275*Assembly!O$5+$BA275*Assembly!O$6+$BB275*Assembly!O$7+$BC275*Assembly!O$8+$BD275*Assembly!O$9+$BE275*Assembly!O$10+$BF275*Assembly!O$11+$BG275*Assembly!O$12+$BH275*Assembly!O$13+$BI275*Assembly!O$14+$BJ275*Assembly!O$15+$BK275*Assembly!O$16+$BL275*Assembly!O$17+$BM275*Assembly!O$18+$BN275*Assembly!O$19+$BO275*Assembly!O$20+$BP275*Assembly!O$21+$BQ275*Assembly!O$22+$BR275*Assembly!O$23+$BS275*Assembly!O$24</f>
        <v>3</v>
      </c>
      <c r="CH275" s="254" t="str">
        <f>$AY275*Assembly!P$4+$AZ275*Assembly!P$5+$BA275*Assembly!P$6+$BB275*Assembly!P$7+$BC275*Assembly!P$8+$BD275*Assembly!P$9+$BE275*Assembly!P$10+$BF275*Assembly!P$11+$BG275*Assembly!P$12+$BH275*Assembly!P$13+$BI275*Assembly!P$14+$BJ275*Assembly!P$15+$BK275*Assembly!P$16+$BL275*Assembly!P$17+$BM275*Assembly!P$18+$BN275*Assembly!P$19+$BO275*Assembly!P$20+$BP275*Assembly!P$21+$BQ275*Assembly!P$22+$BR275*Assembly!P$23+$BS275*Assembly!P$24</f>
        <v>0</v>
      </c>
      <c r="CI275" s="254" t="str">
        <f>$AY275*Assembly!Q$4+$AZ275*Assembly!Q$5+$BA275*Assembly!Q$6+$BB275*Assembly!Q$7+$BC275*Assembly!Q$8+$BD275*Assembly!Q$9+$BE275*Assembly!Q$10+$BF275*Assembly!Q$11+$BG275*Assembly!Q$12+$BH275*Assembly!Q$13+$BI275*Assembly!Q$14+$BJ275*Assembly!Q$15+$BK275*Assembly!Q$16+$BL275*Assembly!Q$17+$BM275*Assembly!Q$18+$BN275*Assembly!Q$19+$BO275*Assembly!Q$20+$BP275*Assembly!Q$21+$BQ275*Assembly!Q$22+$BR275*Assembly!Q$23+$BS275*Assembly!Q$24</f>
        <v>0</v>
      </c>
      <c r="CJ275" s="256" t="str">
        <f>$AY275*Assembly!R$4+$AZ275*Assembly!R$5+$BA275*Assembly!R$6+$BB275*Assembly!R$7+$BC275*Assembly!R$8+$BD275*Assembly!R$9+$BE275*Assembly!R$10+$BF275*Assembly!R$11+$BG275*Assembly!R$12+$BH275*Assembly!R$13+$BI275*Assembly!R$14+$BJ275*Assembly!R$15+$BK275*Assembly!R$16+$BL275*Assembly!R$17+$BM275*Assembly!R$18+$BN275*Assembly!R$19+$BO275*Assembly!R$20+$BP275*Assembly!R$21+$BQ275*Assembly!R$22+$BR275*Assembly!R$23+$BS275*Assembly!R$24</f>
        <v>0</v>
      </c>
      <c r="CK275" s="254" t="str">
        <f>$AY275*Assembly!S$4+$AZ275*Assembly!S$5+$BA275*Assembly!S$6+$BB275*Assembly!S$7+$BC275*Assembly!S$8+$BD275*Assembly!S$9+$BE275*Assembly!S$10+$BF275*Assembly!S$11+$BG275*Assembly!S$12+$BH275*Assembly!S$13+$BI275*Assembly!S$14+$BJ275*Assembly!S$15+$BK275*Assembly!S$16+$BL275*Assembly!S$17+$BM275*Assembly!S$18+$BN275*Assembly!S$19+$BO275*Assembly!S$20+$BP275*Assembly!S$21+$BQ275*Assembly!S$22+$BR275*Assembly!S$23+$BS275*Assembly!S$24</f>
        <v>0</v>
      </c>
      <c r="CL275" s="254" t="str">
        <f>$AY275*Assembly!T$4+$AZ275*Assembly!T$5+$BA275*Assembly!T$6+$BB275*Assembly!T$7+$BC275*Assembly!T$8+$BD275*Assembly!T$9+$BE275*Assembly!T$10+$BF275*Assembly!T$11+$BG275*Assembly!T$12+$BH275*Assembly!T$13+$BI275*Assembly!T$14+$BJ275*Assembly!T$15+$BK275*Assembly!T$16+$BL275*Assembly!T$17+$BM275*Assembly!T$18+$BN275*Assembly!T$19+$BO275*Assembly!T$20+$BP275*Assembly!T$21+$BQ275*Assembly!T$22+$BR275*Assembly!T$23+$BS275*Assembly!T$24</f>
        <v>0</v>
      </c>
      <c r="CM275" s="254" t="str">
        <f>$AY275*Assembly!U$4+$AZ275*Assembly!U$5+$BA275*Assembly!U$6+$BB275*Assembly!U$7+$BC275*Assembly!U$8+$BD275*Assembly!U$9+$BE275*Assembly!U$10+$BF275*Assembly!U$11+$BG275*Assembly!U$12+$BH275*Assembly!U$13+$BI275*Assembly!U$14+$BJ275*Assembly!U$15+$BK275*Assembly!U$16+$BL275*Assembly!U$17+$BM275*Assembly!U$18+$BN275*Assembly!U$19+$BO275*Assembly!U$20+$BP275*Assembly!U$21+$BQ275*Assembly!U$22+$BR275*Assembly!U$23+$BS275*Assembly!U$24</f>
        <v>0</v>
      </c>
      <c r="CN275" s="256" t="str">
        <f>$AY275*Assembly!V$4+$AZ275*Assembly!V$5+$BA275*Assembly!V$6+$BB275*Assembly!V$7+$BC275*Assembly!V$8+$BD275*Assembly!V$9+$BE275*Assembly!V$10+$BF275*Assembly!V$11+$BG275*Assembly!V$12+$BH275*Assembly!V$13+$BI275*Assembly!V$14+$BJ275*Assembly!V$15+$BK275*Assembly!V$16+$BL275*Assembly!V$17+$BM275*Assembly!V$18+$BN275*Assembly!V$19+$BO275*Assembly!V$20+$BP275*Assembly!V$21+$BQ275*Assembly!V$22+$BR275*Assembly!V$23+$BS275*Assembly!V$24</f>
        <v>0</v>
      </c>
      <c r="CO275" s="256" t="str">
        <f>CE275*Refining!$F$3</f>
        <v>171</v>
      </c>
      <c r="CP275" s="256" t="str">
        <f>CF275*Refining!$F$4</f>
        <v>16</v>
      </c>
      <c r="CQ275" s="256" t="str">
        <f>CG275*Refining!$F$5</f>
        <v>13</v>
      </c>
      <c r="CR275" s="256" t="str">
        <f>CH275*Refining!$F$6</f>
        <v>0</v>
      </c>
      <c r="CS275" s="256" t="str">
        <f>CI275*Refining!$F$7</f>
        <v>0</v>
      </c>
      <c r="CT275" s="256" t="str">
        <f>CJ275*Refining!$F$8</f>
        <v>0</v>
      </c>
      <c r="CU275" s="256" t="str">
        <f>CK275*Refining!$F$9</f>
        <v>0</v>
      </c>
      <c r="CV275" s="256" t="str">
        <f>CL275*Refining!$F$10</f>
        <v>0</v>
      </c>
      <c r="CW275" s="256" t="str">
        <f>CM275*Refining!$F$11</f>
        <v>0</v>
      </c>
      <c r="CX275" s="256" t="str">
        <f>CN275*Refining!$F$12</f>
        <v>0</v>
      </c>
      <c r="CY275" s="248" t="str">
        <f t="shared" ref="CY275:DR275" si="1108">IF(CE275 = 0, "", CE275)</f>
        <v>96</v>
      </c>
      <c r="CZ275" s="249" t="str">
        <f t="shared" si="1108"/>
        <v>5</v>
      </c>
      <c r="DA275" s="249" t="str">
        <f t="shared" si="1108"/>
        <v>3</v>
      </c>
      <c r="DB275" s="245" t="str">
        <f t="shared" si="1108"/>
        <v/>
      </c>
      <c r="DC275" s="245" t="str">
        <f t="shared" si="1108"/>
        <v/>
      </c>
      <c r="DD275" s="245" t="str">
        <f t="shared" si="1108"/>
        <v/>
      </c>
      <c r="DE275" s="245" t="str">
        <f t="shared" si="1108"/>
        <v/>
      </c>
      <c r="DF275" s="245" t="str">
        <f t="shared" si="1108"/>
        <v/>
      </c>
      <c r="DG275" s="245" t="str">
        <f t="shared" si="1108"/>
        <v/>
      </c>
      <c r="DH275" s="246" t="str">
        <f t="shared" si="1108"/>
        <v/>
      </c>
      <c r="DI275" s="248" t="str">
        <f t="shared" si="1108"/>
        <v>171</v>
      </c>
      <c r="DJ275" s="249" t="str">
        <f t="shared" si="1108"/>
        <v>16</v>
      </c>
      <c r="DK275" s="249" t="str">
        <f t="shared" si="1108"/>
        <v>13</v>
      </c>
      <c r="DL275" s="245" t="str">
        <f t="shared" si="1108"/>
        <v/>
      </c>
      <c r="DM275" s="245" t="str">
        <f t="shared" si="1108"/>
        <v/>
      </c>
      <c r="DN275" s="245" t="str">
        <f t="shared" si="1108"/>
        <v/>
      </c>
      <c r="DO275" s="245" t="str">
        <f t="shared" si="1108"/>
        <v/>
      </c>
      <c r="DP275" s="245" t="str">
        <f t="shared" si="1108"/>
        <v/>
      </c>
      <c r="DQ275" s="245" t="str">
        <f t="shared" si="1108"/>
        <v/>
      </c>
      <c r="DR275" s="246" t="str">
        <f t="shared" si="1108"/>
        <v/>
      </c>
      <c r="DS275" s="248" t="str">
        <f t="shared" si="15"/>
        <v>104</v>
      </c>
      <c r="DT275" s="249" t="str">
        <f t="shared" si="16"/>
        <v>200</v>
      </c>
      <c r="DU275" s="225" t="str">
        <f>CY275*'Ores &amp; Ingots'!$C$3+CZ275*'Ores &amp; Ingots'!$C$4+DA275*'Ores &amp; Ingots'!$C$5+DB275*'Ores &amp; Ingots'!$C$6+DC275*'Ores &amp; Ingots'!$C$7+DD275*'Ores &amp; Ingots'!$C$8+DE275*'Ores &amp; Ingots'!$C$9+DF275*'Ores &amp; Ingots'!$C$10+DG275*'Ores &amp; Ingots'!$C$11+DH275*'Ores &amp; Ingots'!$C$12</f>
        <v>13</v>
      </c>
      <c r="DV275" s="225" t="str">
        <f>DI275*'Ores &amp; Ingots'!$B$3+DJ275*'Ores &amp; Ingots'!$B$4+DK275*'Ores &amp; Ingots'!$B$5+DL275*'Ores &amp; Ingots'!$B$6+DM275*'Ores &amp; Ingots'!$B$7+DN275*'Ores &amp; Ingots'!$B$8+DO275*'Ores &amp; Ingots'!$B$9+DP275*'Ores &amp; Ingots'!$B$10+DQ275*'Ores &amp; Ingots'!$B$11+DR275*'Ores &amp; Ingots'!$B$12</f>
        <v>74</v>
      </c>
      <c r="DW275" s="249" t="str">
        <f>CY275*Refining!$G$3+CZ275*Refining!$G$4+DA275*Refining!$G$5+DB275*Refining!$G$6+DC275*Refining!$G$7+DD275*Refining!$G$8+DE275*Refining!$G$9+DF275*Refining!$G$10+DG275*Refining!$G$11+DH275*Refining!$G$12</f>
        <v>69</v>
      </c>
      <c r="DX275" s="249" t="str">
        <f t="shared" si="17"/>
        <v>10,748</v>
      </c>
      <c r="DY275" s="250" t="str">
        <f t="shared" si="18"/>
        <v>0.0107</v>
      </c>
      <c r="DZ275" s="248" t="str">
        <f t="shared" si="19"/>
        <v>79</v>
      </c>
      <c r="EA275" s="251" t="str">
        <f t="shared" ref="EA275:EB275" si="1109">DZ275/60</f>
        <v>1.3</v>
      </c>
      <c r="EB275" s="251" t="str">
        <f t="shared" si="1109"/>
        <v>0.0</v>
      </c>
      <c r="EC275" s="543" t="str">
        <f t="shared" si="21"/>
        <v>0.00</v>
      </c>
      <c r="ED275" s="248" t="str">
        <f t="shared" si="22"/>
        <v>11,681</v>
      </c>
      <c r="EE275" s="251" t="str">
        <f t="shared" ref="EE275:EF275" si="1110">ED275/1000</f>
        <v>11.7</v>
      </c>
      <c r="EF275" s="252" t="str">
        <f t="shared" si="1110"/>
        <v>0.01</v>
      </c>
      <c r="EG275" s="544" t="str">
        <f t="shared" si="24"/>
        <v>0.0117</v>
      </c>
      <c r="EH275" s="225" t="s">
        <v>12</v>
      </c>
    </row>
    <row r="276" hidden="1">
      <c r="A276" s="33"/>
      <c r="B276" s="226" t="s">
        <v>1085</v>
      </c>
      <c r="C276" s="227" t="s">
        <v>885</v>
      </c>
      <c r="D276" s="227">
        <v>1.0</v>
      </c>
      <c r="E276" s="227">
        <v>1.0</v>
      </c>
      <c r="F276" s="227">
        <v>1.0</v>
      </c>
      <c r="G276" s="228" t="str">
        <f t="shared" si="5"/>
        <v>0.1</v>
      </c>
      <c r="H276" s="229">
        <v>4.0</v>
      </c>
      <c r="I276" s="229">
        <v>12.0</v>
      </c>
      <c r="J276" s="229" t="str">
        <f>H276/Main!$D$9</f>
        <v>4</v>
      </c>
      <c r="K276" s="229" t="str">
        <f>I276/Main!$D$10</f>
        <v>12</v>
      </c>
      <c r="L276" s="229" t="str">
        <f t="shared" si="6"/>
        <v>3</v>
      </c>
      <c r="M276" s="229">
        <v>0.16</v>
      </c>
      <c r="N276" s="230"/>
      <c r="O276" s="230"/>
      <c r="P276" s="230"/>
      <c r="Q276" s="231"/>
      <c r="R276" s="230"/>
      <c r="S276" s="232"/>
      <c r="T276" s="232"/>
      <c r="U276" s="230"/>
      <c r="V276" s="230"/>
      <c r="W276" s="232"/>
      <c r="X276" s="232"/>
      <c r="Y276" s="230"/>
      <c r="Z276" s="230"/>
      <c r="AA276" s="230"/>
      <c r="AB276" s="230"/>
      <c r="AC276" s="334"/>
      <c r="AD276" s="309">
        <v>5.0</v>
      </c>
      <c r="AE276" s="225">
        <v>0.0</v>
      </c>
      <c r="AF276" s="225">
        <v>0.0</v>
      </c>
      <c r="AG276" s="225">
        <v>0.0</v>
      </c>
      <c r="AH276" s="225">
        <v>0.0</v>
      </c>
      <c r="AI276" s="225">
        <v>0.0</v>
      </c>
      <c r="AJ276" s="225">
        <v>0.0</v>
      </c>
      <c r="AK276" s="225">
        <v>0.0</v>
      </c>
      <c r="AL276" s="225">
        <v>0.0</v>
      </c>
      <c r="AM276" s="225">
        <v>0.0</v>
      </c>
      <c r="AN276" s="225">
        <v>0.0</v>
      </c>
      <c r="AO276" s="225">
        <v>1.0</v>
      </c>
      <c r="AP276" s="225">
        <v>0.0</v>
      </c>
      <c r="AQ276" s="225">
        <v>0.0</v>
      </c>
      <c r="AR276" s="225">
        <v>0.0</v>
      </c>
      <c r="AS276" s="225">
        <v>0.0</v>
      </c>
      <c r="AT276" s="225">
        <v>0.0</v>
      </c>
      <c r="AU276" s="225">
        <v>0.0</v>
      </c>
      <c r="AV276" s="225">
        <v>0.0</v>
      </c>
      <c r="AW276" s="225">
        <v>0.0</v>
      </c>
      <c r="AX276" s="225">
        <v>0.0</v>
      </c>
      <c r="AY276" s="553" t="str">
        <f t="shared" ref="AY276:BS276" si="1111">IF(AD276 = 0, "", AD276)</f>
        <v>5</v>
      </c>
      <c r="AZ276" s="227" t="str">
        <f t="shared" si="1111"/>
        <v/>
      </c>
      <c r="BA276" s="227" t="str">
        <f t="shared" si="1111"/>
        <v/>
      </c>
      <c r="BB276" s="227" t="str">
        <f t="shared" si="1111"/>
        <v/>
      </c>
      <c r="BC276" s="227" t="str">
        <f t="shared" si="1111"/>
        <v/>
      </c>
      <c r="BD276" s="227" t="str">
        <f t="shared" si="1111"/>
        <v/>
      </c>
      <c r="BE276" s="227" t="str">
        <f t="shared" si="1111"/>
        <v/>
      </c>
      <c r="BF276" s="227" t="str">
        <f t="shared" si="1111"/>
        <v/>
      </c>
      <c r="BG276" s="227" t="str">
        <f t="shared" si="1111"/>
        <v/>
      </c>
      <c r="BH276" s="227" t="str">
        <f t="shared" si="1111"/>
        <v/>
      </c>
      <c r="BI276" s="227" t="str">
        <f t="shared" si="1111"/>
        <v/>
      </c>
      <c r="BJ276" s="225" t="str">
        <f t="shared" si="1111"/>
        <v>1</v>
      </c>
      <c r="BK276" s="227" t="str">
        <f t="shared" si="1111"/>
        <v/>
      </c>
      <c r="BL276" s="227" t="str">
        <f t="shared" si="1111"/>
        <v/>
      </c>
      <c r="BM276" s="227" t="str">
        <f t="shared" si="1111"/>
        <v/>
      </c>
      <c r="BN276" s="227" t="str">
        <f t="shared" si="1111"/>
        <v/>
      </c>
      <c r="BO276" s="227" t="str">
        <f t="shared" si="1111"/>
        <v/>
      </c>
      <c r="BP276" s="227" t="str">
        <f t="shared" si="1111"/>
        <v/>
      </c>
      <c r="BQ276" s="227" t="str">
        <f t="shared" si="1111"/>
        <v/>
      </c>
      <c r="BR276" s="227" t="str">
        <f t="shared" si="1111"/>
        <v/>
      </c>
      <c r="BS276" s="238" t="str">
        <f t="shared" si="1111"/>
        <v/>
      </c>
      <c r="BT276" s="239" t="str">
        <f>$AY276*Assembly!Y$4+$AZ276*Assembly!Y$5+$BA276*Assembly!Y$6+$BB276*Assembly!Y$7+$BC276*Assembly!Y$8+$BD276*Assembly!Y$9+$BE276*Assembly!Y$10+$BF276*Assembly!Y$11+$BG276*Assembly!Y$12+$BH276*Assembly!Y$13+$BI276*Assembly!Y$14+$BJ276*Assembly!Y$15+$BK276*Assembly!Y$16+$BL276*Assembly!Y$17+$BM276*Assembly!Y$18+$BN276*Assembly!Y$19+$BO276*Assembly!Y$20+$BP276*Assembly!Y$21+$BQ276*Assembly!Y$22+$BR276*Assembly!Y$23+$BS276*Assembly!Y$24</f>
        <v>106</v>
      </c>
      <c r="BU276" s="225" t="str">
        <f t="shared" si="8"/>
        <v>848</v>
      </c>
      <c r="BV276" s="225" t="str">
        <f>$AY276*Assembly!AC$4+$AZ276*Assembly!AC$5+$BA276*Assembly!AC$6+$BB276*Assembly!AC$7+$BC276*Assembly!AC$8+$BD276*Assembly!AC$9+$BE276*Assembly!AC$10+$BF276*Assembly!AC$11+$BG276*Assembly!AC$12+$BH276*Assembly!AC$13+$BI276*Assembly!AC$14+$BJ276*Assembly!AC$15+$BK276*Assembly!AC$16+$BL276*Assembly!AC$17+$BM276*Assembly!AC$18+$BN276*Assembly!AC$19+$BO276*Assembly!AC$20+$BP276*Assembly!AC$21+$BQ276*Assembly!AC$22+$BR276*Assembly!AC$23+$BS276*Assembly!AC$24</f>
        <v>530</v>
      </c>
      <c r="BW276" s="240" t="str">
        <f t="shared" si="9"/>
        <v>5.00</v>
      </c>
      <c r="BX276" s="241" t="str">
        <f t="shared" si="10"/>
        <v>4240</v>
      </c>
      <c r="BY276" s="242" t="str">
        <f t="shared" si="11"/>
        <v>0.6</v>
      </c>
      <c r="BZ276" s="225"/>
      <c r="CA276" s="225" t="str">
        <f>$AY276*Assembly!X$4+$AZ276*Assembly!X$5+$BA276*Assembly!X$6+$BB276*Assembly!X$7+$BC276*Assembly!X$8+$BD276*Assembly!X$9+$BE276*Assembly!X$10+$BF276*Assembly!X$11+$BG276*Assembly!X$12+$BH276*Assembly!X$13+$BI276*Assembly!X$14+$BJ276*Assembly!X$15+$BK276*Assembly!X$16+$BL276*Assembly!X$17+$BM276*Assembly!X$18+$BN276*Assembly!X$19+$BO276*Assembly!X$20+$BP276*Assembly!X$21+$BQ276*Assembly!X$22+$BR276*Assembly!X$23+$BS276*Assembly!X$24</f>
        <v>7</v>
      </c>
      <c r="CB276" s="225" t="str">
        <f t="shared" si="12"/>
        <v>1,089</v>
      </c>
      <c r="CC276" s="223" t="str">
        <f t="shared" si="13"/>
        <v>0.0011</v>
      </c>
      <c r="CD276" s="243" t="str">
        <f>$AY276*Assembly!AB$4+$AZ276*Assembly!AB$5+$BA276*Assembly!AB$6+$BB276*Assembly!AB$7+$BC276*Assembly!AB$8+$BD276*Assembly!AB$9+$BE276*Assembly!AB$10+$BF276*Assembly!AB$11+$BG276*Assembly!AB$12+$BH276*Assembly!AB$13+$BI276*Assembly!AB$14+$BJ276*Assembly!AB$15+$BK276*Assembly!AB$16+$BL276*Assembly!AB$17+$BM276*Assembly!AB$18+$BN276*Assembly!AB$19+$BO276*Assembly!AB$20+$BP276*Assembly!AB$21+$BQ276*Assembly!AB$22+$BR276*Assembly!AB$23+$BS276*Assembly!AB$24</f>
        <v>30</v>
      </c>
      <c r="CE276" s="231" t="str">
        <f>$AY276*Assembly!M$4+$AZ276*Assembly!M$5+$BA276*Assembly!M$6+$BB276*Assembly!M$7+$BC276*Assembly!M$8+$BD276*Assembly!M$9+$BE276*Assembly!M$10+$BF276*Assembly!M$11+$BG276*Assembly!M$12+$BH276*Assembly!M$13+$BI276*Assembly!M$14+$BJ276*Assembly!M$15+$BK276*Assembly!M$16+$BL276*Assembly!M$17+$BM276*Assembly!M$18+$BN276*Assembly!M$19+$BO276*Assembly!M$20+$BP276*Assembly!M$21+$BQ276*Assembly!M$22+$BR276*Assembly!M$23+$BS276*Assembly!M$24</f>
        <v>117</v>
      </c>
      <c r="CF276" s="231" t="str">
        <f>$AY276*Assembly!N$4+$AZ276*Assembly!N$5+$BA276*Assembly!N$6+$BB276*Assembly!N$7+$BC276*Assembly!N$8+$BD276*Assembly!N$9+$BE276*Assembly!N$10+$BF276*Assembly!N$11+$BG276*Assembly!N$12+$BH276*Assembly!N$13+$BI276*Assembly!N$14+$BJ276*Assembly!N$15+$BK276*Assembly!N$16+$BL276*Assembly!N$17+$BM276*Assembly!N$18+$BN276*Assembly!N$19+$BO276*Assembly!N$20+$BP276*Assembly!N$21+$BQ276*Assembly!N$22+$BR276*Assembly!N$23+$BS276*Assembly!N$24</f>
        <v>5</v>
      </c>
      <c r="CG276" s="231" t="str">
        <f>$AY276*Assembly!O$4+$AZ276*Assembly!O$5+$BA276*Assembly!O$6+$BB276*Assembly!O$7+$BC276*Assembly!O$8+$BD276*Assembly!O$9+$BE276*Assembly!O$10+$BF276*Assembly!O$11+$BG276*Assembly!O$12+$BH276*Assembly!O$13+$BI276*Assembly!O$14+$BJ276*Assembly!O$15+$BK276*Assembly!O$16+$BL276*Assembly!O$17+$BM276*Assembly!O$18+$BN276*Assembly!O$19+$BO276*Assembly!O$20+$BP276*Assembly!O$21+$BQ276*Assembly!O$22+$BR276*Assembly!O$23+$BS276*Assembly!O$24</f>
        <v>3</v>
      </c>
      <c r="CH276" s="229" t="str">
        <f>$AY276*Assembly!P$4+$AZ276*Assembly!P$5+$BA276*Assembly!P$6+$BB276*Assembly!P$7+$BC276*Assembly!P$8+$BD276*Assembly!P$9+$BE276*Assembly!P$10+$BF276*Assembly!P$11+$BG276*Assembly!P$12+$BH276*Assembly!P$13+$BI276*Assembly!P$14+$BJ276*Assembly!P$15+$BK276*Assembly!P$16+$BL276*Assembly!P$17+$BM276*Assembly!P$18+$BN276*Assembly!P$19+$BO276*Assembly!P$20+$BP276*Assembly!P$21+$BQ276*Assembly!P$22+$BR276*Assembly!P$23+$BS276*Assembly!P$24</f>
        <v>0</v>
      </c>
      <c r="CI276" s="229" t="str">
        <f>$AY276*Assembly!Q$4+$AZ276*Assembly!Q$5+$BA276*Assembly!Q$6+$BB276*Assembly!Q$7+$BC276*Assembly!Q$8+$BD276*Assembly!Q$9+$BE276*Assembly!Q$10+$BF276*Assembly!Q$11+$BG276*Assembly!Q$12+$BH276*Assembly!Q$13+$BI276*Assembly!Q$14+$BJ276*Assembly!Q$15+$BK276*Assembly!Q$16+$BL276*Assembly!Q$17+$BM276*Assembly!Q$18+$BN276*Assembly!Q$19+$BO276*Assembly!Q$20+$BP276*Assembly!Q$21+$BQ276*Assembly!Q$22+$BR276*Assembly!Q$23+$BS276*Assembly!Q$24</f>
        <v>0</v>
      </c>
      <c r="CJ276" s="231" t="str">
        <f>$AY276*Assembly!R$4+$AZ276*Assembly!R$5+$BA276*Assembly!R$6+$BB276*Assembly!R$7+$BC276*Assembly!R$8+$BD276*Assembly!R$9+$BE276*Assembly!R$10+$BF276*Assembly!R$11+$BG276*Assembly!R$12+$BH276*Assembly!R$13+$BI276*Assembly!R$14+$BJ276*Assembly!R$15+$BK276*Assembly!R$16+$BL276*Assembly!R$17+$BM276*Assembly!R$18+$BN276*Assembly!R$19+$BO276*Assembly!R$20+$BP276*Assembly!R$21+$BQ276*Assembly!R$22+$BR276*Assembly!R$23+$BS276*Assembly!R$24</f>
        <v>0</v>
      </c>
      <c r="CK276" s="229" t="str">
        <f>$AY276*Assembly!S$4+$AZ276*Assembly!S$5+$BA276*Assembly!S$6+$BB276*Assembly!S$7+$BC276*Assembly!S$8+$BD276*Assembly!S$9+$BE276*Assembly!S$10+$BF276*Assembly!S$11+$BG276*Assembly!S$12+$BH276*Assembly!S$13+$BI276*Assembly!S$14+$BJ276*Assembly!S$15+$BK276*Assembly!S$16+$BL276*Assembly!S$17+$BM276*Assembly!S$18+$BN276*Assembly!S$19+$BO276*Assembly!S$20+$BP276*Assembly!S$21+$BQ276*Assembly!S$22+$BR276*Assembly!S$23+$BS276*Assembly!S$24</f>
        <v>0</v>
      </c>
      <c r="CL276" s="229" t="str">
        <f>$AY276*Assembly!T$4+$AZ276*Assembly!T$5+$BA276*Assembly!T$6+$BB276*Assembly!T$7+$BC276*Assembly!T$8+$BD276*Assembly!T$9+$BE276*Assembly!T$10+$BF276*Assembly!T$11+$BG276*Assembly!T$12+$BH276*Assembly!T$13+$BI276*Assembly!T$14+$BJ276*Assembly!T$15+$BK276*Assembly!T$16+$BL276*Assembly!T$17+$BM276*Assembly!T$18+$BN276*Assembly!T$19+$BO276*Assembly!T$20+$BP276*Assembly!T$21+$BQ276*Assembly!T$22+$BR276*Assembly!T$23+$BS276*Assembly!T$24</f>
        <v>0</v>
      </c>
      <c r="CM276" s="229" t="str">
        <f>$AY276*Assembly!U$4+$AZ276*Assembly!U$5+$BA276*Assembly!U$6+$BB276*Assembly!U$7+$BC276*Assembly!U$8+$BD276*Assembly!U$9+$BE276*Assembly!U$10+$BF276*Assembly!U$11+$BG276*Assembly!U$12+$BH276*Assembly!U$13+$BI276*Assembly!U$14+$BJ276*Assembly!U$15+$BK276*Assembly!U$16+$BL276*Assembly!U$17+$BM276*Assembly!U$18+$BN276*Assembly!U$19+$BO276*Assembly!U$20+$BP276*Assembly!U$21+$BQ276*Assembly!U$22+$BR276*Assembly!U$23+$BS276*Assembly!U$24</f>
        <v>0</v>
      </c>
      <c r="CN276" s="231" t="str">
        <f>$AY276*Assembly!V$4+$AZ276*Assembly!V$5+$BA276*Assembly!V$6+$BB276*Assembly!V$7+$BC276*Assembly!V$8+$BD276*Assembly!V$9+$BE276*Assembly!V$10+$BF276*Assembly!V$11+$BG276*Assembly!V$12+$BH276*Assembly!V$13+$BI276*Assembly!V$14+$BJ276*Assembly!V$15+$BK276*Assembly!V$16+$BL276*Assembly!V$17+$BM276*Assembly!V$18+$BN276*Assembly!V$19+$BO276*Assembly!V$20+$BP276*Assembly!V$21+$BQ276*Assembly!V$22+$BR276*Assembly!V$23+$BS276*Assembly!V$24</f>
        <v>0</v>
      </c>
      <c r="CO276" s="231" t="str">
        <f>CE276*Refining!$F$3</f>
        <v>209</v>
      </c>
      <c r="CP276" s="231" t="str">
        <f>CF276*Refining!$F$4</f>
        <v>16</v>
      </c>
      <c r="CQ276" s="231" t="str">
        <f>CG276*Refining!$F$5</f>
        <v>13</v>
      </c>
      <c r="CR276" s="231" t="str">
        <f>CH276*Refining!$F$6</f>
        <v>0</v>
      </c>
      <c r="CS276" s="231" t="str">
        <f>CI276*Refining!$F$7</f>
        <v>0</v>
      </c>
      <c r="CT276" s="231" t="str">
        <f>CJ276*Refining!$F$8</f>
        <v>0</v>
      </c>
      <c r="CU276" s="231" t="str">
        <f>CK276*Refining!$F$9</f>
        <v>0</v>
      </c>
      <c r="CV276" s="231" t="str">
        <f>CL276*Refining!$F$10</f>
        <v>0</v>
      </c>
      <c r="CW276" s="231" t="str">
        <f>CM276*Refining!$F$11</f>
        <v>0</v>
      </c>
      <c r="CX276" s="231" t="str">
        <f>CN276*Refining!$F$12</f>
        <v>0</v>
      </c>
      <c r="CY276" s="248" t="str">
        <f t="shared" ref="CY276:DR276" si="1112">IF(CE276 = 0, "", CE276)</f>
        <v>117</v>
      </c>
      <c r="CZ276" s="249" t="str">
        <f t="shared" si="1112"/>
        <v>5</v>
      </c>
      <c r="DA276" s="249" t="str">
        <f t="shared" si="1112"/>
        <v>3</v>
      </c>
      <c r="DB276" s="245" t="str">
        <f t="shared" si="1112"/>
        <v/>
      </c>
      <c r="DC276" s="245" t="str">
        <f t="shared" si="1112"/>
        <v/>
      </c>
      <c r="DD276" s="245" t="str">
        <f t="shared" si="1112"/>
        <v/>
      </c>
      <c r="DE276" s="245" t="str">
        <f t="shared" si="1112"/>
        <v/>
      </c>
      <c r="DF276" s="245" t="str">
        <f t="shared" si="1112"/>
        <v/>
      </c>
      <c r="DG276" s="245" t="str">
        <f t="shared" si="1112"/>
        <v/>
      </c>
      <c r="DH276" s="246" t="str">
        <f t="shared" si="1112"/>
        <v/>
      </c>
      <c r="DI276" s="248" t="str">
        <f t="shared" si="1112"/>
        <v>209</v>
      </c>
      <c r="DJ276" s="249" t="str">
        <f t="shared" si="1112"/>
        <v>16</v>
      </c>
      <c r="DK276" s="249" t="str">
        <f t="shared" si="1112"/>
        <v>13</v>
      </c>
      <c r="DL276" s="245" t="str">
        <f t="shared" si="1112"/>
        <v/>
      </c>
      <c r="DM276" s="245" t="str">
        <f t="shared" si="1112"/>
        <v/>
      </c>
      <c r="DN276" s="245" t="str">
        <f t="shared" si="1112"/>
        <v/>
      </c>
      <c r="DO276" s="245" t="str">
        <f t="shared" si="1112"/>
        <v/>
      </c>
      <c r="DP276" s="245" t="str">
        <f t="shared" si="1112"/>
        <v/>
      </c>
      <c r="DQ276" s="245" t="str">
        <f t="shared" si="1112"/>
        <v/>
      </c>
      <c r="DR276" s="246" t="str">
        <f t="shared" si="1112"/>
        <v/>
      </c>
      <c r="DS276" s="248" t="str">
        <f t="shared" si="15"/>
        <v>125</v>
      </c>
      <c r="DT276" s="249" t="str">
        <f t="shared" si="16"/>
        <v>237</v>
      </c>
      <c r="DU276" s="225" t="str">
        <f>CY276*'Ores &amp; Ingots'!$C$3+CZ276*'Ores &amp; Ingots'!$C$4+DA276*'Ores &amp; Ingots'!$C$5+DB276*'Ores &amp; Ingots'!$C$6+DC276*'Ores &amp; Ingots'!$C$7+DD276*'Ores &amp; Ingots'!$C$8+DE276*'Ores &amp; Ingots'!$C$9+DF276*'Ores &amp; Ingots'!$C$10+DG276*'Ores &amp; Ingots'!$C$11+DH276*'Ores &amp; Ingots'!$C$12</f>
        <v>16</v>
      </c>
      <c r="DV276" s="225" t="str">
        <f>DI276*'Ores &amp; Ingots'!$B$3+DJ276*'Ores &amp; Ingots'!$B$4+DK276*'Ores &amp; Ingots'!$B$5+DL276*'Ores &amp; Ingots'!$B$6+DM276*'Ores &amp; Ingots'!$B$7+DN276*'Ores &amp; Ingots'!$B$8+DO276*'Ores &amp; Ingots'!$B$9+DP276*'Ores &amp; Ingots'!$B$10+DQ276*'Ores &amp; Ingots'!$B$11+DR276*'Ores &amp; Ingots'!$B$12</f>
        <v>88</v>
      </c>
      <c r="DW276" s="249" t="str">
        <f>CY276*Refining!$G$3+CZ276*Refining!$G$4+DA276*Refining!$G$5+DB276*Refining!$G$6+DC276*Refining!$G$7+DD276*Refining!$G$8+DE276*Refining!$G$9+DF276*Refining!$G$10+DG276*Refining!$G$11+DH276*Refining!$G$12</f>
        <v>71</v>
      </c>
      <c r="DX276" s="249" t="str">
        <f t="shared" si="17"/>
        <v>10,972</v>
      </c>
      <c r="DY276" s="250" t="str">
        <f t="shared" si="18"/>
        <v>0.0110</v>
      </c>
      <c r="DZ276" s="248" t="str">
        <f t="shared" si="19"/>
        <v>82</v>
      </c>
      <c r="EA276" s="251" t="str">
        <f t="shared" ref="EA276:EB276" si="1113">DZ276/60</f>
        <v>1.4</v>
      </c>
      <c r="EB276" s="251" t="str">
        <f t="shared" si="1113"/>
        <v>0.0</v>
      </c>
      <c r="EC276" s="543" t="str">
        <f t="shared" si="21"/>
        <v>0.00</v>
      </c>
      <c r="ED276" s="248" t="str">
        <f t="shared" si="22"/>
        <v>12,061</v>
      </c>
      <c r="EE276" s="251" t="str">
        <f t="shared" ref="EE276:EF276" si="1114">ED276/1000</f>
        <v>12.1</v>
      </c>
      <c r="EF276" s="252" t="str">
        <f t="shared" si="1114"/>
        <v>0.01</v>
      </c>
      <c r="EG276" s="544" t="str">
        <f t="shared" si="24"/>
        <v>0.0121</v>
      </c>
      <c r="EH276" s="225" t="s">
        <v>12</v>
      </c>
    </row>
    <row r="277" hidden="1">
      <c r="A277" s="33"/>
      <c r="B277" s="336" t="s">
        <v>1086</v>
      </c>
      <c r="C277" s="227" t="s">
        <v>885</v>
      </c>
      <c r="D277" s="227">
        <v>1.0</v>
      </c>
      <c r="E277" s="227">
        <v>1.0</v>
      </c>
      <c r="F277" s="227">
        <v>1.0</v>
      </c>
      <c r="G277" s="253" t="str">
        <f t="shared" si="5"/>
        <v>0.1</v>
      </c>
      <c r="H277" s="254">
        <v>7.0</v>
      </c>
      <c r="I277" s="254">
        <v>17.5</v>
      </c>
      <c r="J277" s="254" t="str">
        <f>H277/Main!$D$9</f>
        <v>7</v>
      </c>
      <c r="K277" s="254" t="str">
        <f>I277/Main!$D$10</f>
        <v>17.5</v>
      </c>
      <c r="L277" s="254" t="str">
        <f t="shared" si="6"/>
        <v>2.5</v>
      </c>
      <c r="M277" s="254">
        <v>1.0</v>
      </c>
      <c r="N277" s="255"/>
      <c r="O277" s="255"/>
      <c r="P277" s="255"/>
      <c r="Q277" s="256"/>
      <c r="R277" s="255"/>
      <c r="S277" s="257"/>
      <c r="T277" s="257"/>
      <c r="U277" s="255"/>
      <c r="V277" s="255"/>
      <c r="W277" s="350"/>
      <c r="X277" s="257"/>
      <c r="Y277" s="255"/>
      <c r="Z277" s="255"/>
      <c r="AA277" s="255"/>
      <c r="AB277" s="255"/>
      <c r="AC277" s="351"/>
      <c r="AD277" s="309">
        <v>5.0</v>
      </c>
      <c r="AE277" s="225">
        <v>0.0</v>
      </c>
      <c r="AF277" s="225">
        <v>0.0</v>
      </c>
      <c r="AG277" s="225">
        <v>0.0</v>
      </c>
      <c r="AH277" s="225">
        <v>0.0</v>
      </c>
      <c r="AI277" s="225">
        <v>0.0</v>
      </c>
      <c r="AJ277" s="225">
        <v>0.0</v>
      </c>
      <c r="AK277" s="225">
        <v>0.0</v>
      </c>
      <c r="AL277" s="225">
        <v>0.0</v>
      </c>
      <c r="AM277" s="225">
        <v>0.0</v>
      </c>
      <c r="AN277" s="225">
        <v>0.0</v>
      </c>
      <c r="AO277" s="225">
        <v>1.0</v>
      </c>
      <c r="AP277" s="225">
        <v>0.0</v>
      </c>
      <c r="AQ277" s="225">
        <v>0.0</v>
      </c>
      <c r="AR277" s="225">
        <v>0.0</v>
      </c>
      <c r="AS277" s="225">
        <v>0.0</v>
      </c>
      <c r="AT277" s="225">
        <v>0.0</v>
      </c>
      <c r="AU277" s="225">
        <v>0.0</v>
      </c>
      <c r="AV277" s="225">
        <v>0.0</v>
      </c>
      <c r="AW277" s="225">
        <v>0.0</v>
      </c>
      <c r="AX277" s="225">
        <v>0.0</v>
      </c>
      <c r="AY277" s="553" t="str">
        <f t="shared" ref="AY277:BS277" si="1115">IF(AD277 = 0, "", AD277)</f>
        <v>5</v>
      </c>
      <c r="AZ277" s="227" t="str">
        <f t="shared" si="1115"/>
        <v/>
      </c>
      <c r="BA277" s="227" t="str">
        <f t="shared" si="1115"/>
        <v/>
      </c>
      <c r="BB277" s="227" t="str">
        <f t="shared" si="1115"/>
        <v/>
      </c>
      <c r="BC277" s="227" t="str">
        <f t="shared" si="1115"/>
        <v/>
      </c>
      <c r="BD277" s="227" t="str">
        <f t="shared" si="1115"/>
        <v/>
      </c>
      <c r="BE277" s="227" t="str">
        <f t="shared" si="1115"/>
        <v/>
      </c>
      <c r="BF277" s="227" t="str">
        <f t="shared" si="1115"/>
        <v/>
      </c>
      <c r="BG277" s="227" t="str">
        <f t="shared" si="1115"/>
        <v/>
      </c>
      <c r="BH277" s="227" t="str">
        <f t="shared" si="1115"/>
        <v/>
      </c>
      <c r="BI277" s="227" t="str">
        <f t="shared" si="1115"/>
        <v/>
      </c>
      <c r="BJ277" s="225" t="str">
        <f t="shared" si="1115"/>
        <v>1</v>
      </c>
      <c r="BK277" s="227" t="str">
        <f t="shared" si="1115"/>
        <v/>
      </c>
      <c r="BL277" s="227" t="str">
        <f t="shared" si="1115"/>
        <v/>
      </c>
      <c r="BM277" s="227" t="str">
        <f t="shared" si="1115"/>
        <v/>
      </c>
      <c r="BN277" s="227" t="str">
        <f t="shared" si="1115"/>
        <v/>
      </c>
      <c r="BO277" s="227" t="str">
        <f t="shared" si="1115"/>
        <v/>
      </c>
      <c r="BP277" s="227" t="str">
        <f t="shared" si="1115"/>
        <v/>
      </c>
      <c r="BQ277" s="227" t="str">
        <f t="shared" si="1115"/>
        <v/>
      </c>
      <c r="BR277" s="227" t="str">
        <f t="shared" si="1115"/>
        <v/>
      </c>
      <c r="BS277" s="238" t="str">
        <f t="shared" si="1115"/>
        <v/>
      </c>
      <c r="BT277" s="239" t="str">
        <f>$AY277*Assembly!Y$4+$AZ277*Assembly!Y$5+$BA277*Assembly!Y$6+$BB277*Assembly!Y$7+$BC277*Assembly!Y$8+$BD277*Assembly!Y$9+$BE277*Assembly!Y$10+$BF277*Assembly!Y$11+$BG277*Assembly!Y$12+$BH277*Assembly!Y$13+$BI277*Assembly!Y$14+$BJ277*Assembly!Y$15+$BK277*Assembly!Y$16+$BL277*Assembly!Y$17+$BM277*Assembly!Y$18+$BN277*Assembly!Y$19+$BO277*Assembly!Y$20+$BP277*Assembly!Y$21+$BQ277*Assembly!Y$22+$BR277*Assembly!Y$23+$BS277*Assembly!Y$24</f>
        <v>106</v>
      </c>
      <c r="BU277" s="225" t="str">
        <f t="shared" si="8"/>
        <v>848</v>
      </c>
      <c r="BV277" s="225" t="str">
        <f>$AY277*Assembly!AC$4+$AZ277*Assembly!AC$5+$BA277*Assembly!AC$6+$BB277*Assembly!AC$7+$BC277*Assembly!AC$8+$BD277*Assembly!AC$9+$BE277*Assembly!AC$10+$BF277*Assembly!AC$11+$BG277*Assembly!AC$12+$BH277*Assembly!AC$13+$BI277*Assembly!AC$14+$BJ277*Assembly!AC$15+$BK277*Assembly!AC$16+$BL277*Assembly!AC$17+$BM277*Assembly!AC$18+$BN277*Assembly!AC$19+$BO277*Assembly!AC$20+$BP277*Assembly!AC$21+$BQ277*Assembly!AC$22+$BR277*Assembly!AC$23+$BS277*Assembly!AC$24</f>
        <v>530</v>
      </c>
      <c r="BW277" s="240" t="str">
        <f t="shared" si="9"/>
        <v>5.00</v>
      </c>
      <c r="BX277" s="241" t="str">
        <f t="shared" si="10"/>
        <v>4240</v>
      </c>
      <c r="BY277" s="242" t="str">
        <f t="shared" si="11"/>
        <v>0.6</v>
      </c>
      <c r="BZ277" s="225"/>
      <c r="CA277" s="225" t="str">
        <f>$AY277*Assembly!X$4+$AZ277*Assembly!X$5+$BA277*Assembly!X$6+$BB277*Assembly!X$7+$BC277*Assembly!X$8+$BD277*Assembly!X$9+$BE277*Assembly!X$10+$BF277*Assembly!X$11+$BG277*Assembly!X$12+$BH277*Assembly!X$13+$BI277*Assembly!X$14+$BJ277*Assembly!X$15+$BK277*Assembly!X$16+$BL277*Assembly!X$17+$BM277*Assembly!X$18+$BN277*Assembly!X$19+$BO277*Assembly!X$20+$BP277*Assembly!X$21+$BQ277*Assembly!X$22+$BR277*Assembly!X$23+$BS277*Assembly!X$24</f>
        <v>7</v>
      </c>
      <c r="CB277" s="225" t="str">
        <f t="shared" si="12"/>
        <v>1,089</v>
      </c>
      <c r="CC277" s="223" t="str">
        <f t="shared" si="13"/>
        <v>0.0011</v>
      </c>
      <c r="CD277" s="243" t="str">
        <f>$AY277*Assembly!AB$4+$AZ277*Assembly!AB$5+$BA277*Assembly!AB$6+$BB277*Assembly!AB$7+$BC277*Assembly!AB$8+$BD277*Assembly!AB$9+$BE277*Assembly!AB$10+$BF277*Assembly!AB$11+$BG277*Assembly!AB$12+$BH277*Assembly!AB$13+$BI277*Assembly!AB$14+$BJ277*Assembly!AB$15+$BK277*Assembly!AB$16+$BL277*Assembly!AB$17+$BM277*Assembly!AB$18+$BN277*Assembly!AB$19+$BO277*Assembly!AB$20+$BP277*Assembly!AB$21+$BQ277*Assembly!AB$22+$BR277*Assembly!AB$23+$BS277*Assembly!AB$24</f>
        <v>30</v>
      </c>
      <c r="CE277" s="256" t="str">
        <f>$AY277*Assembly!M$4+$AZ277*Assembly!M$5+$BA277*Assembly!M$6+$BB277*Assembly!M$7+$BC277*Assembly!M$8+$BD277*Assembly!M$9+$BE277*Assembly!M$10+$BF277*Assembly!M$11+$BG277*Assembly!M$12+$BH277*Assembly!M$13+$BI277*Assembly!M$14+$BJ277*Assembly!M$15+$BK277*Assembly!M$16+$BL277*Assembly!M$17+$BM277*Assembly!M$18+$BN277*Assembly!M$19+$BO277*Assembly!M$20+$BP277*Assembly!M$21+$BQ277*Assembly!M$22+$BR277*Assembly!M$23+$BS277*Assembly!M$24</f>
        <v>117</v>
      </c>
      <c r="CF277" s="256" t="str">
        <f>$AY277*Assembly!N$4+$AZ277*Assembly!N$5+$BA277*Assembly!N$6+$BB277*Assembly!N$7+$BC277*Assembly!N$8+$BD277*Assembly!N$9+$BE277*Assembly!N$10+$BF277*Assembly!N$11+$BG277*Assembly!N$12+$BH277*Assembly!N$13+$BI277*Assembly!N$14+$BJ277*Assembly!N$15+$BK277*Assembly!N$16+$BL277*Assembly!N$17+$BM277*Assembly!N$18+$BN277*Assembly!N$19+$BO277*Assembly!N$20+$BP277*Assembly!N$21+$BQ277*Assembly!N$22+$BR277*Assembly!N$23+$BS277*Assembly!N$24</f>
        <v>5</v>
      </c>
      <c r="CG277" s="256" t="str">
        <f>$AY277*Assembly!O$4+$AZ277*Assembly!O$5+$BA277*Assembly!O$6+$BB277*Assembly!O$7+$BC277*Assembly!O$8+$BD277*Assembly!O$9+$BE277*Assembly!O$10+$BF277*Assembly!O$11+$BG277*Assembly!O$12+$BH277*Assembly!O$13+$BI277*Assembly!O$14+$BJ277*Assembly!O$15+$BK277*Assembly!O$16+$BL277*Assembly!O$17+$BM277*Assembly!O$18+$BN277*Assembly!O$19+$BO277*Assembly!O$20+$BP277*Assembly!O$21+$BQ277*Assembly!O$22+$BR277*Assembly!O$23+$BS277*Assembly!O$24</f>
        <v>3</v>
      </c>
      <c r="CH277" s="254" t="str">
        <f>$AY277*Assembly!P$4+$AZ277*Assembly!P$5+$BA277*Assembly!P$6+$BB277*Assembly!P$7+$BC277*Assembly!P$8+$BD277*Assembly!P$9+$BE277*Assembly!P$10+$BF277*Assembly!P$11+$BG277*Assembly!P$12+$BH277*Assembly!P$13+$BI277*Assembly!P$14+$BJ277*Assembly!P$15+$BK277*Assembly!P$16+$BL277*Assembly!P$17+$BM277*Assembly!P$18+$BN277*Assembly!P$19+$BO277*Assembly!P$20+$BP277*Assembly!P$21+$BQ277*Assembly!P$22+$BR277*Assembly!P$23+$BS277*Assembly!P$24</f>
        <v>0</v>
      </c>
      <c r="CI277" s="254" t="str">
        <f>$AY277*Assembly!Q$4+$AZ277*Assembly!Q$5+$BA277*Assembly!Q$6+$BB277*Assembly!Q$7+$BC277*Assembly!Q$8+$BD277*Assembly!Q$9+$BE277*Assembly!Q$10+$BF277*Assembly!Q$11+$BG277*Assembly!Q$12+$BH277*Assembly!Q$13+$BI277*Assembly!Q$14+$BJ277*Assembly!Q$15+$BK277*Assembly!Q$16+$BL277*Assembly!Q$17+$BM277*Assembly!Q$18+$BN277*Assembly!Q$19+$BO277*Assembly!Q$20+$BP277*Assembly!Q$21+$BQ277*Assembly!Q$22+$BR277*Assembly!Q$23+$BS277*Assembly!Q$24</f>
        <v>0</v>
      </c>
      <c r="CJ277" s="256" t="str">
        <f>$AY277*Assembly!R$4+$AZ277*Assembly!R$5+$BA277*Assembly!R$6+$BB277*Assembly!R$7+$BC277*Assembly!R$8+$BD277*Assembly!R$9+$BE277*Assembly!R$10+$BF277*Assembly!R$11+$BG277*Assembly!R$12+$BH277*Assembly!R$13+$BI277*Assembly!R$14+$BJ277*Assembly!R$15+$BK277*Assembly!R$16+$BL277*Assembly!R$17+$BM277*Assembly!R$18+$BN277*Assembly!R$19+$BO277*Assembly!R$20+$BP277*Assembly!R$21+$BQ277*Assembly!R$22+$BR277*Assembly!R$23+$BS277*Assembly!R$24</f>
        <v>0</v>
      </c>
      <c r="CK277" s="254" t="str">
        <f>$AY277*Assembly!S$4+$AZ277*Assembly!S$5+$BA277*Assembly!S$6+$BB277*Assembly!S$7+$BC277*Assembly!S$8+$BD277*Assembly!S$9+$BE277*Assembly!S$10+$BF277*Assembly!S$11+$BG277*Assembly!S$12+$BH277*Assembly!S$13+$BI277*Assembly!S$14+$BJ277*Assembly!S$15+$BK277*Assembly!S$16+$BL277*Assembly!S$17+$BM277*Assembly!S$18+$BN277*Assembly!S$19+$BO277*Assembly!S$20+$BP277*Assembly!S$21+$BQ277*Assembly!S$22+$BR277*Assembly!S$23+$BS277*Assembly!S$24</f>
        <v>0</v>
      </c>
      <c r="CL277" s="254" t="str">
        <f>$AY277*Assembly!T$4+$AZ277*Assembly!T$5+$BA277*Assembly!T$6+$BB277*Assembly!T$7+$BC277*Assembly!T$8+$BD277*Assembly!T$9+$BE277*Assembly!T$10+$BF277*Assembly!T$11+$BG277*Assembly!T$12+$BH277*Assembly!T$13+$BI277*Assembly!T$14+$BJ277*Assembly!T$15+$BK277*Assembly!T$16+$BL277*Assembly!T$17+$BM277*Assembly!T$18+$BN277*Assembly!T$19+$BO277*Assembly!T$20+$BP277*Assembly!T$21+$BQ277*Assembly!T$22+$BR277*Assembly!T$23+$BS277*Assembly!T$24</f>
        <v>0</v>
      </c>
      <c r="CM277" s="254" t="str">
        <f>$AY277*Assembly!U$4+$AZ277*Assembly!U$5+$BA277*Assembly!U$6+$BB277*Assembly!U$7+$BC277*Assembly!U$8+$BD277*Assembly!U$9+$BE277*Assembly!U$10+$BF277*Assembly!U$11+$BG277*Assembly!U$12+$BH277*Assembly!U$13+$BI277*Assembly!U$14+$BJ277*Assembly!U$15+$BK277*Assembly!U$16+$BL277*Assembly!U$17+$BM277*Assembly!U$18+$BN277*Assembly!U$19+$BO277*Assembly!U$20+$BP277*Assembly!U$21+$BQ277*Assembly!U$22+$BR277*Assembly!U$23+$BS277*Assembly!U$24</f>
        <v>0</v>
      </c>
      <c r="CN277" s="256" t="str">
        <f>$AY277*Assembly!V$4+$AZ277*Assembly!V$5+$BA277*Assembly!V$6+$BB277*Assembly!V$7+$BC277*Assembly!V$8+$BD277*Assembly!V$9+$BE277*Assembly!V$10+$BF277*Assembly!V$11+$BG277*Assembly!V$12+$BH277*Assembly!V$13+$BI277*Assembly!V$14+$BJ277*Assembly!V$15+$BK277*Assembly!V$16+$BL277*Assembly!V$17+$BM277*Assembly!V$18+$BN277*Assembly!V$19+$BO277*Assembly!V$20+$BP277*Assembly!V$21+$BQ277*Assembly!V$22+$BR277*Assembly!V$23+$BS277*Assembly!V$24</f>
        <v>0</v>
      </c>
      <c r="CO277" s="256" t="str">
        <f>CE277*Refining!$F$3</f>
        <v>209</v>
      </c>
      <c r="CP277" s="256" t="str">
        <f>CF277*Refining!$F$4</f>
        <v>16</v>
      </c>
      <c r="CQ277" s="256" t="str">
        <f>CG277*Refining!$F$5</f>
        <v>13</v>
      </c>
      <c r="CR277" s="256" t="str">
        <f>CH277*Refining!$F$6</f>
        <v>0</v>
      </c>
      <c r="CS277" s="256" t="str">
        <f>CI277*Refining!$F$7</f>
        <v>0</v>
      </c>
      <c r="CT277" s="256" t="str">
        <f>CJ277*Refining!$F$8</f>
        <v>0</v>
      </c>
      <c r="CU277" s="256" t="str">
        <f>CK277*Refining!$F$9</f>
        <v>0</v>
      </c>
      <c r="CV277" s="256" t="str">
        <f>CL277*Refining!$F$10</f>
        <v>0</v>
      </c>
      <c r="CW277" s="256" t="str">
        <f>CM277*Refining!$F$11</f>
        <v>0</v>
      </c>
      <c r="CX277" s="256" t="str">
        <f>CN277*Refining!$F$12</f>
        <v>0</v>
      </c>
      <c r="CY277" s="248" t="str">
        <f t="shared" ref="CY277:DR277" si="1116">IF(CE277 = 0, "", CE277)</f>
        <v>117</v>
      </c>
      <c r="CZ277" s="249" t="str">
        <f t="shared" si="1116"/>
        <v>5</v>
      </c>
      <c r="DA277" s="249" t="str">
        <f t="shared" si="1116"/>
        <v>3</v>
      </c>
      <c r="DB277" s="245" t="str">
        <f t="shared" si="1116"/>
        <v/>
      </c>
      <c r="DC277" s="245" t="str">
        <f t="shared" si="1116"/>
        <v/>
      </c>
      <c r="DD277" s="245" t="str">
        <f t="shared" si="1116"/>
        <v/>
      </c>
      <c r="DE277" s="245" t="str">
        <f t="shared" si="1116"/>
        <v/>
      </c>
      <c r="DF277" s="245" t="str">
        <f t="shared" si="1116"/>
        <v/>
      </c>
      <c r="DG277" s="245" t="str">
        <f t="shared" si="1116"/>
        <v/>
      </c>
      <c r="DH277" s="246" t="str">
        <f t="shared" si="1116"/>
        <v/>
      </c>
      <c r="DI277" s="248" t="str">
        <f t="shared" si="1116"/>
        <v>209</v>
      </c>
      <c r="DJ277" s="249" t="str">
        <f t="shared" si="1116"/>
        <v>16</v>
      </c>
      <c r="DK277" s="249" t="str">
        <f t="shared" si="1116"/>
        <v>13</v>
      </c>
      <c r="DL277" s="245" t="str">
        <f t="shared" si="1116"/>
        <v/>
      </c>
      <c r="DM277" s="245" t="str">
        <f t="shared" si="1116"/>
        <v/>
      </c>
      <c r="DN277" s="245" t="str">
        <f t="shared" si="1116"/>
        <v/>
      </c>
      <c r="DO277" s="245" t="str">
        <f t="shared" si="1116"/>
        <v/>
      </c>
      <c r="DP277" s="245" t="str">
        <f t="shared" si="1116"/>
        <v/>
      </c>
      <c r="DQ277" s="245" t="str">
        <f t="shared" si="1116"/>
        <v/>
      </c>
      <c r="DR277" s="246" t="str">
        <f t="shared" si="1116"/>
        <v/>
      </c>
      <c r="DS277" s="248" t="str">
        <f t="shared" si="15"/>
        <v>125</v>
      </c>
      <c r="DT277" s="249" t="str">
        <f t="shared" si="16"/>
        <v>237</v>
      </c>
      <c r="DU277" s="225" t="str">
        <f>CY277*'Ores &amp; Ingots'!$C$3+CZ277*'Ores &amp; Ingots'!$C$4+DA277*'Ores &amp; Ingots'!$C$5+DB277*'Ores &amp; Ingots'!$C$6+DC277*'Ores &amp; Ingots'!$C$7+DD277*'Ores &amp; Ingots'!$C$8+DE277*'Ores &amp; Ingots'!$C$9+DF277*'Ores &amp; Ingots'!$C$10+DG277*'Ores &amp; Ingots'!$C$11+DH277*'Ores &amp; Ingots'!$C$12</f>
        <v>16</v>
      </c>
      <c r="DV277" s="225" t="str">
        <f>DI277*'Ores &amp; Ingots'!$B$3+DJ277*'Ores &amp; Ingots'!$B$4+DK277*'Ores &amp; Ingots'!$B$5+DL277*'Ores &amp; Ingots'!$B$6+DM277*'Ores &amp; Ingots'!$B$7+DN277*'Ores &amp; Ingots'!$B$8+DO277*'Ores &amp; Ingots'!$B$9+DP277*'Ores &amp; Ingots'!$B$10+DQ277*'Ores &amp; Ingots'!$B$11+DR277*'Ores &amp; Ingots'!$B$12</f>
        <v>88</v>
      </c>
      <c r="DW277" s="249" t="str">
        <f>CY277*Refining!$G$3+CZ277*Refining!$G$4+DA277*Refining!$G$5+DB277*Refining!$G$6+DC277*Refining!$G$7+DD277*Refining!$G$8+DE277*Refining!$G$9+DF277*Refining!$G$10+DG277*Refining!$G$11+DH277*Refining!$G$12</f>
        <v>71</v>
      </c>
      <c r="DX277" s="249" t="str">
        <f t="shared" si="17"/>
        <v>10,972</v>
      </c>
      <c r="DY277" s="250" t="str">
        <f t="shared" si="18"/>
        <v>0.0110</v>
      </c>
      <c r="DZ277" s="248" t="str">
        <f t="shared" si="19"/>
        <v>85</v>
      </c>
      <c r="EA277" s="251" t="str">
        <f t="shared" ref="EA277:EB277" si="1117">DZ277/60</f>
        <v>1.4</v>
      </c>
      <c r="EB277" s="251" t="str">
        <f t="shared" si="1117"/>
        <v>0.0</v>
      </c>
      <c r="EC277" s="543" t="str">
        <f t="shared" si="21"/>
        <v>0.00</v>
      </c>
      <c r="ED277" s="248" t="str">
        <f t="shared" si="22"/>
        <v>12,061</v>
      </c>
      <c r="EE277" s="251" t="str">
        <f t="shared" ref="EE277:EF277" si="1118">ED277/1000</f>
        <v>12.1</v>
      </c>
      <c r="EF277" s="252" t="str">
        <f t="shared" si="1118"/>
        <v>0.01</v>
      </c>
      <c r="EG277" s="544" t="str">
        <f t="shared" si="24"/>
        <v>0.0121</v>
      </c>
      <c r="EH277" s="225" t="s">
        <v>12</v>
      </c>
    </row>
    <row r="278" hidden="1">
      <c r="A278" s="33"/>
      <c r="B278" s="336" t="s">
        <v>1087</v>
      </c>
      <c r="C278" s="227" t="s">
        <v>885</v>
      </c>
      <c r="D278" s="227">
        <v>1.0</v>
      </c>
      <c r="E278" s="227">
        <v>1.0</v>
      </c>
      <c r="F278" s="227">
        <v>1.0</v>
      </c>
      <c r="G278" s="228" t="str">
        <f t="shared" si="5"/>
        <v>0.1</v>
      </c>
      <c r="H278" s="229">
        <v>7.0</v>
      </c>
      <c r="I278" s="229">
        <v>17.5</v>
      </c>
      <c r="J278" s="229" t="str">
        <f>H278/Main!$D$9</f>
        <v>7</v>
      </c>
      <c r="K278" s="229" t="str">
        <f>I278/Main!$D$10</f>
        <v>17.5</v>
      </c>
      <c r="L278" s="229" t="str">
        <f t="shared" si="6"/>
        <v>2.5</v>
      </c>
      <c r="M278" s="229">
        <v>1.0</v>
      </c>
      <c r="N278" s="230"/>
      <c r="O278" s="230"/>
      <c r="P278" s="230"/>
      <c r="Q278" s="231"/>
      <c r="R278" s="230"/>
      <c r="S278" s="232"/>
      <c r="T278" s="232"/>
      <c r="U278" s="230"/>
      <c r="V278" s="230"/>
      <c r="W278" s="232"/>
      <c r="X278" s="232"/>
      <c r="Y278" s="230"/>
      <c r="Z278" s="230"/>
      <c r="AA278" s="230"/>
      <c r="AB278" s="230"/>
      <c r="AC278" s="334"/>
      <c r="AD278" s="309">
        <v>5.0</v>
      </c>
      <c r="AE278" s="225">
        <v>0.0</v>
      </c>
      <c r="AF278" s="225">
        <v>0.0</v>
      </c>
      <c r="AG278" s="225">
        <v>0.0</v>
      </c>
      <c r="AH278" s="225">
        <v>0.0</v>
      </c>
      <c r="AI278" s="225">
        <v>0.0</v>
      </c>
      <c r="AJ278" s="225">
        <v>0.0</v>
      </c>
      <c r="AK278" s="225">
        <v>0.0</v>
      </c>
      <c r="AL278" s="225">
        <v>0.0</v>
      </c>
      <c r="AM278" s="225">
        <v>0.0</v>
      </c>
      <c r="AN278" s="225">
        <v>0.0</v>
      </c>
      <c r="AO278" s="225">
        <v>1.0</v>
      </c>
      <c r="AP278" s="225">
        <v>0.0</v>
      </c>
      <c r="AQ278" s="225">
        <v>0.0</v>
      </c>
      <c r="AR278" s="225">
        <v>0.0</v>
      </c>
      <c r="AS278" s="225">
        <v>0.0</v>
      </c>
      <c r="AT278" s="225">
        <v>0.0</v>
      </c>
      <c r="AU278" s="225">
        <v>0.0</v>
      </c>
      <c r="AV278" s="225">
        <v>0.0</v>
      </c>
      <c r="AW278" s="225">
        <v>0.0</v>
      </c>
      <c r="AX278" s="225">
        <v>0.0</v>
      </c>
      <c r="AY278" s="553" t="str">
        <f t="shared" ref="AY278:BS278" si="1119">IF(AD278 = 0, "", AD278)</f>
        <v>5</v>
      </c>
      <c r="AZ278" s="227" t="str">
        <f t="shared" si="1119"/>
        <v/>
      </c>
      <c r="BA278" s="227" t="str">
        <f t="shared" si="1119"/>
        <v/>
      </c>
      <c r="BB278" s="227" t="str">
        <f t="shared" si="1119"/>
        <v/>
      </c>
      <c r="BC278" s="227" t="str">
        <f t="shared" si="1119"/>
        <v/>
      </c>
      <c r="BD278" s="227" t="str">
        <f t="shared" si="1119"/>
        <v/>
      </c>
      <c r="BE278" s="227" t="str">
        <f t="shared" si="1119"/>
        <v/>
      </c>
      <c r="BF278" s="227" t="str">
        <f t="shared" si="1119"/>
        <v/>
      </c>
      <c r="BG278" s="227" t="str">
        <f t="shared" si="1119"/>
        <v/>
      </c>
      <c r="BH278" s="227" t="str">
        <f t="shared" si="1119"/>
        <v/>
      </c>
      <c r="BI278" s="227" t="str">
        <f t="shared" si="1119"/>
        <v/>
      </c>
      <c r="BJ278" s="225" t="str">
        <f t="shared" si="1119"/>
        <v>1</v>
      </c>
      <c r="BK278" s="227" t="str">
        <f t="shared" si="1119"/>
        <v/>
      </c>
      <c r="BL278" s="227" t="str">
        <f t="shared" si="1119"/>
        <v/>
      </c>
      <c r="BM278" s="227" t="str">
        <f t="shared" si="1119"/>
        <v/>
      </c>
      <c r="BN278" s="227" t="str">
        <f t="shared" si="1119"/>
        <v/>
      </c>
      <c r="BO278" s="227" t="str">
        <f t="shared" si="1119"/>
        <v/>
      </c>
      <c r="BP278" s="227" t="str">
        <f t="shared" si="1119"/>
        <v/>
      </c>
      <c r="BQ278" s="227" t="str">
        <f t="shared" si="1119"/>
        <v/>
      </c>
      <c r="BR278" s="227" t="str">
        <f t="shared" si="1119"/>
        <v/>
      </c>
      <c r="BS278" s="238" t="str">
        <f t="shared" si="1119"/>
        <v/>
      </c>
      <c r="BT278" s="239" t="str">
        <f>$AY278*Assembly!Y$4+$AZ278*Assembly!Y$5+$BA278*Assembly!Y$6+$BB278*Assembly!Y$7+$BC278*Assembly!Y$8+$BD278*Assembly!Y$9+$BE278*Assembly!Y$10+$BF278*Assembly!Y$11+$BG278*Assembly!Y$12+$BH278*Assembly!Y$13+$BI278*Assembly!Y$14+$BJ278*Assembly!Y$15+$BK278*Assembly!Y$16+$BL278*Assembly!Y$17+$BM278*Assembly!Y$18+$BN278*Assembly!Y$19+$BO278*Assembly!Y$20+$BP278*Assembly!Y$21+$BQ278*Assembly!Y$22+$BR278*Assembly!Y$23+$BS278*Assembly!Y$24</f>
        <v>106</v>
      </c>
      <c r="BU278" s="225" t="str">
        <f t="shared" si="8"/>
        <v>848</v>
      </c>
      <c r="BV278" s="225" t="str">
        <f>$AY278*Assembly!AC$4+$AZ278*Assembly!AC$5+$BA278*Assembly!AC$6+$BB278*Assembly!AC$7+$BC278*Assembly!AC$8+$BD278*Assembly!AC$9+$BE278*Assembly!AC$10+$BF278*Assembly!AC$11+$BG278*Assembly!AC$12+$BH278*Assembly!AC$13+$BI278*Assembly!AC$14+$BJ278*Assembly!AC$15+$BK278*Assembly!AC$16+$BL278*Assembly!AC$17+$BM278*Assembly!AC$18+$BN278*Assembly!AC$19+$BO278*Assembly!AC$20+$BP278*Assembly!AC$21+$BQ278*Assembly!AC$22+$BR278*Assembly!AC$23+$BS278*Assembly!AC$24</f>
        <v>530</v>
      </c>
      <c r="BW278" s="240" t="str">
        <f t="shared" si="9"/>
        <v>5.00</v>
      </c>
      <c r="BX278" s="241" t="str">
        <f t="shared" si="10"/>
        <v>4240</v>
      </c>
      <c r="BY278" s="242" t="str">
        <f t="shared" si="11"/>
        <v>0.6</v>
      </c>
      <c r="BZ278" s="225"/>
      <c r="CA278" s="225" t="str">
        <f>$AY278*Assembly!X$4+$AZ278*Assembly!X$5+$BA278*Assembly!X$6+$BB278*Assembly!X$7+$BC278*Assembly!X$8+$BD278*Assembly!X$9+$BE278*Assembly!X$10+$BF278*Assembly!X$11+$BG278*Assembly!X$12+$BH278*Assembly!X$13+$BI278*Assembly!X$14+$BJ278*Assembly!X$15+$BK278*Assembly!X$16+$BL278*Assembly!X$17+$BM278*Assembly!X$18+$BN278*Assembly!X$19+$BO278*Assembly!X$20+$BP278*Assembly!X$21+$BQ278*Assembly!X$22+$BR278*Assembly!X$23+$BS278*Assembly!X$24</f>
        <v>7</v>
      </c>
      <c r="CB278" s="225" t="str">
        <f t="shared" si="12"/>
        <v>1,089</v>
      </c>
      <c r="CC278" s="223" t="str">
        <f t="shared" si="13"/>
        <v>0.0011</v>
      </c>
      <c r="CD278" s="243" t="str">
        <f>$AY278*Assembly!AB$4+$AZ278*Assembly!AB$5+$BA278*Assembly!AB$6+$BB278*Assembly!AB$7+$BC278*Assembly!AB$8+$BD278*Assembly!AB$9+$BE278*Assembly!AB$10+$BF278*Assembly!AB$11+$BG278*Assembly!AB$12+$BH278*Assembly!AB$13+$BI278*Assembly!AB$14+$BJ278*Assembly!AB$15+$BK278*Assembly!AB$16+$BL278*Assembly!AB$17+$BM278*Assembly!AB$18+$BN278*Assembly!AB$19+$BO278*Assembly!AB$20+$BP278*Assembly!AB$21+$BQ278*Assembly!AB$22+$BR278*Assembly!AB$23+$BS278*Assembly!AB$24</f>
        <v>30</v>
      </c>
      <c r="CE278" s="231" t="str">
        <f>$AY278*Assembly!M$4+$AZ278*Assembly!M$5+$BA278*Assembly!M$6+$BB278*Assembly!M$7+$BC278*Assembly!M$8+$BD278*Assembly!M$9+$BE278*Assembly!M$10+$BF278*Assembly!M$11+$BG278*Assembly!M$12+$BH278*Assembly!M$13+$BI278*Assembly!M$14+$BJ278*Assembly!M$15+$BK278*Assembly!M$16+$BL278*Assembly!M$17+$BM278*Assembly!M$18+$BN278*Assembly!M$19+$BO278*Assembly!M$20+$BP278*Assembly!M$21+$BQ278*Assembly!M$22+$BR278*Assembly!M$23+$BS278*Assembly!M$24</f>
        <v>117</v>
      </c>
      <c r="CF278" s="231" t="str">
        <f>$AY278*Assembly!N$4+$AZ278*Assembly!N$5+$BA278*Assembly!N$6+$BB278*Assembly!N$7+$BC278*Assembly!N$8+$BD278*Assembly!N$9+$BE278*Assembly!N$10+$BF278*Assembly!N$11+$BG278*Assembly!N$12+$BH278*Assembly!N$13+$BI278*Assembly!N$14+$BJ278*Assembly!N$15+$BK278*Assembly!N$16+$BL278*Assembly!N$17+$BM278*Assembly!N$18+$BN278*Assembly!N$19+$BO278*Assembly!N$20+$BP278*Assembly!N$21+$BQ278*Assembly!N$22+$BR278*Assembly!N$23+$BS278*Assembly!N$24</f>
        <v>5</v>
      </c>
      <c r="CG278" s="231" t="str">
        <f>$AY278*Assembly!O$4+$AZ278*Assembly!O$5+$BA278*Assembly!O$6+$BB278*Assembly!O$7+$BC278*Assembly!O$8+$BD278*Assembly!O$9+$BE278*Assembly!O$10+$BF278*Assembly!O$11+$BG278*Assembly!O$12+$BH278*Assembly!O$13+$BI278*Assembly!O$14+$BJ278*Assembly!O$15+$BK278*Assembly!O$16+$BL278*Assembly!O$17+$BM278*Assembly!O$18+$BN278*Assembly!O$19+$BO278*Assembly!O$20+$BP278*Assembly!O$21+$BQ278*Assembly!O$22+$BR278*Assembly!O$23+$BS278*Assembly!O$24</f>
        <v>3</v>
      </c>
      <c r="CH278" s="229" t="str">
        <f>$AY278*Assembly!P$4+$AZ278*Assembly!P$5+$BA278*Assembly!P$6+$BB278*Assembly!P$7+$BC278*Assembly!P$8+$BD278*Assembly!P$9+$BE278*Assembly!P$10+$BF278*Assembly!P$11+$BG278*Assembly!P$12+$BH278*Assembly!P$13+$BI278*Assembly!P$14+$BJ278*Assembly!P$15+$BK278*Assembly!P$16+$BL278*Assembly!P$17+$BM278*Assembly!P$18+$BN278*Assembly!P$19+$BO278*Assembly!P$20+$BP278*Assembly!P$21+$BQ278*Assembly!P$22+$BR278*Assembly!P$23+$BS278*Assembly!P$24</f>
        <v>0</v>
      </c>
      <c r="CI278" s="229" t="str">
        <f>$AY278*Assembly!Q$4+$AZ278*Assembly!Q$5+$BA278*Assembly!Q$6+$BB278*Assembly!Q$7+$BC278*Assembly!Q$8+$BD278*Assembly!Q$9+$BE278*Assembly!Q$10+$BF278*Assembly!Q$11+$BG278*Assembly!Q$12+$BH278*Assembly!Q$13+$BI278*Assembly!Q$14+$BJ278*Assembly!Q$15+$BK278*Assembly!Q$16+$BL278*Assembly!Q$17+$BM278*Assembly!Q$18+$BN278*Assembly!Q$19+$BO278*Assembly!Q$20+$BP278*Assembly!Q$21+$BQ278*Assembly!Q$22+$BR278*Assembly!Q$23+$BS278*Assembly!Q$24</f>
        <v>0</v>
      </c>
      <c r="CJ278" s="231" t="str">
        <f>$AY278*Assembly!R$4+$AZ278*Assembly!R$5+$BA278*Assembly!R$6+$BB278*Assembly!R$7+$BC278*Assembly!R$8+$BD278*Assembly!R$9+$BE278*Assembly!R$10+$BF278*Assembly!R$11+$BG278*Assembly!R$12+$BH278*Assembly!R$13+$BI278*Assembly!R$14+$BJ278*Assembly!R$15+$BK278*Assembly!R$16+$BL278*Assembly!R$17+$BM278*Assembly!R$18+$BN278*Assembly!R$19+$BO278*Assembly!R$20+$BP278*Assembly!R$21+$BQ278*Assembly!R$22+$BR278*Assembly!R$23+$BS278*Assembly!R$24</f>
        <v>0</v>
      </c>
      <c r="CK278" s="229" t="str">
        <f>$AY278*Assembly!S$4+$AZ278*Assembly!S$5+$BA278*Assembly!S$6+$BB278*Assembly!S$7+$BC278*Assembly!S$8+$BD278*Assembly!S$9+$BE278*Assembly!S$10+$BF278*Assembly!S$11+$BG278*Assembly!S$12+$BH278*Assembly!S$13+$BI278*Assembly!S$14+$BJ278*Assembly!S$15+$BK278*Assembly!S$16+$BL278*Assembly!S$17+$BM278*Assembly!S$18+$BN278*Assembly!S$19+$BO278*Assembly!S$20+$BP278*Assembly!S$21+$BQ278*Assembly!S$22+$BR278*Assembly!S$23+$BS278*Assembly!S$24</f>
        <v>0</v>
      </c>
      <c r="CL278" s="229" t="str">
        <f>$AY278*Assembly!T$4+$AZ278*Assembly!T$5+$BA278*Assembly!T$6+$BB278*Assembly!T$7+$BC278*Assembly!T$8+$BD278*Assembly!T$9+$BE278*Assembly!T$10+$BF278*Assembly!T$11+$BG278*Assembly!T$12+$BH278*Assembly!T$13+$BI278*Assembly!T$14+$BJ278*Assembly!T$15+$BK278*Assembly!T$16+$BL278*Assembly!T$17+$BM278*Assembly!T$18+$BN278*Assembly!T$19+$BO278*Assembly!T$20+$BP278*Assembly!T$21+$BQ278*Assembly!T$22+$BR278*Assembly!T$23+$BS278*Assembly!T$24</f>
        <v>0</v>
      </c>
      <c r="CM278" s="229" t="str">
        <f>$AY278*Assembly!U$4+$AZ278*Assembly!U$5+$BA278*Assembly!U$6+$BB278*Assembly!U$7+$BC278*Assembly!U$8+$BD278*Assembly!U$9+$BE278*Assembly!U$10+$BF278*Assembly!U$11+$BG278*Assembly!U$12+$BH278*Assembly!U$13+$BI278*Assembly!U$14+$BJ278*Assembly!U$15+$BK278*Assembly!U$16+$BL278*Assembly!U$17+$BM278*Assembly!U$18+$BN278*Assembly!U$19+$BO278*Assembly!U$20+$BP278*Assembly!U$21+$BQ278*Assembly!U$22+$BR278*Assembly!U$23+$BS278*Assembly!U$24</f>
        <v>0</v>
      </c>
      <c r="CN278" s="231" t="str">
        <f>$AY278*Assembly!V$4+$AZ278*Assembly!V$5+$BA278*Assembly!V$6+$BB278*Assembly!V$7+$BC278*Assembly!V$8+$BD278*Assembly!V$9+$BE278*Assembly!V$10+$BF278*Assembly!V$11+$BG278*Assembly!V$12+$BH278*Assembly!V$13+$BI278*Assembly!V$14+$BJ278*Assembly!V$15+$BK278*Assembly!V$16+$BL278*Assembly!V$17+$BM278*Assembly!V$18+$BN278*Assembly!V$19+$BO278*Assembly!V$20+$BP278*Assembly!V$21+$BQ278*Assembly!V$22+$BR278*Assembly!V$23+$BS278*Assembly!V$24</f>
        <v>0</v>
      </c>
      <c r="CO278" s="231" t="str">
        <f>CE278*Refining!$F$3</f>
        <v>209</v>
      </c>
      <c r="CP278" s="231" t="str">
        <f>CF278*Refining!$F$4</f>
        <v>16</v>
      </c>
      <c r="CQ278" s="231" t="str">
        <f>CG278*Refining!$F$5</f>
        <v>13</v>
      </c>
      <c r="CR278" s="231" t="str">
        <f>CH278*Refining!$F$6</f>
        <v>0</v>
      </c>
      <c r="CS278" s="231" t="str">
        <f>CI278*Refining!$F$7</f>
        <v>0</v>
      </c>
      <c r="CT278" s="231" t="str">
        <f>CJ278*Refining!$F$8</f>
        <v>0</v>
      </c>
      <c r="CU278" s="231" t="str">
        <f>CK278*Refining!$F$9</f>
        <v>0</v>
      </c>
      <c r="CV278" s="231" t="str">
        <f>CL278*Refining!$F$10</f>
        <v>0</v>
      </c>
      <c r="CW278" s="231" t="str">
        <f>CM278*Refining!$F$11</f>
        <v>0</v>
      </c>
      <c r="CX278" s="231" t="str">
        <f>CN278*Refining!$F$12</f>
        <v>0</v>
      </c>
      <c r="CY278" s="248" t="str">
        <f t="shared" ref="CY278:DR278" si="1120">IF(CE278 = 0, "", CE278)</f>
        <v>117</v>
      </c>
      <c r="CZ278" s="249" t="str">
        <f t="shared" si="1120"/>
        <v>5</v>
      </c>
      <c r="DA278" s="249" t="str">
        <f t="shared" si="1120"/>
        <v>3</v>
      </c>
      <c r="DB278" s="245" t="str">
        <f t="shared" si="1120"/>
        <v/>
      </c>
      <c r="DC278" s="245" t="str">
        <f t="shared" si="1120"/>
        <v/>
      </c>
      <c r="DD278" s="245" t="str">
        <f t="shared" si="1120"/>
        <v/>
      </c>
      <c r="DE278" s="245" t="str">
        <f t="shared" si="1120"/>
        <v/>
      </c>
      <c r="DF278" s="245" t="str">
        <f t="shared" si="1120"/>
        <v/>
      </c>
      <c r="DG278" s="245" t="str">
        <f t="shared" si="1120"/>
        <v/>
      </c>
      <c r="DH278" s="246" t="str">
        <f t="shared" si="1120"/>
        <v/>
      </c>
      <c r="DI278" s="248" t="str">
        <f t="shared" si="1120"/>
        <v>209</v>
      </c>
      <c r="DJ278" s="249" t="str">
        <f t="shared" si="1120"/>
        <v>16</v>
      </c>
      <c r="DK278" s="249" t="str">
        <f t="shared" si="1120"/>
        <v>13</v>
      </c>
      <c r="DL278" s="245" t="str">
        <f t="shared" si="1120"/>
        <v/>
      </c>
      <c r="DM278" s="245" t="str">
        <f t="shared" si="1120"/>
        <v/>
      </c>
      <c r="DN278" s="245" t="str">
        <f t="shared" si="1120"/>
        <v/>
      </c>
      <c r="DO278" s="245" t="str">
        <f t="shared" si="1120"/>
        <v/>
      </c>
      <c r="DP278" s="245" t="str">
        <f t="shared" si="1120"/>
        <v/>
      </c>
      <c r="DQ278" s="245" t="str">
        <f t="shared" si="1120"/>
        <v/>
      </c>
      <c r="DR278" s="246" t="str">
        <f t="shared" si="1120"/>
        <v/>
      </c>
      <c r="DS278" s="248" t="str">
        <f t="shared" si="15"/>
        <v>125</v>
      </c>
      <c r="DT278" s="249" t="str">
        <f t="shared" si="16"/>
        <v>237</v>
      </c>
      <c r="DU278" s="225" t="str">
        <f>CY278*'Ores &amp; Ingots'!$C$3+CZ278*'Ores &amp; Ingots'!$C$4+DA278*'Ores &amp; Ingots'!$C$5+DB278*'Ores &amp; Ingots'!$C$6+DC278*'Ores &amp; Ingots'!$C$7+DD278*'Ores &amp; Ingots'!$C$8+DE278*'Ores &amp; Ingots'!$C$9+DF278*'Ores &amp; Ingots'!$C$10+DG278*'Ores &amp; Ingots'!$C$11+DH278*'Ores &amp; Ingots'!$C$12</f>
        <v>16</v>
      </c>
      <c r="DV278" s="225" t="str">
        <f>DI278*'Ores &amp; Ingots'!$B$3+DJ278*'Ores &amp; Ingots'!$B$4+DK278*'Ores &amp; Ingots'!$B$5+DL278*'Ores &amp; Ingots'!$B$6+DM278*'Ores &amp; Ingots'!$B$7+DN278*'Ores &amp; Ingots'!$B$8+DO278*'Ores &amp; Ingots'!$B$9+DP278*'Ores &amp; Ingots'!$B$10+DQ278*'Ores &amp; Ingots'!$B$11+DR278*'Ores &amp; Ingots'!$B$12</f>
        <v>88</v>
      </c>
      <c r="DW278" s="249" t="str">
        <f>CY278*Refining!$G$3+CZ278*Refining!$G$4+DA278*Refining!$G$5+DB278*Refining!$G$6+DC278*Refining!$G$7+DD278*Refining!$G$8+DE278*Refining!$G$9+DF278*Refining!$G$10+DG278*Refining!$G$11+DH278*Refining!$G$12</f>
        <v>71</v>
      </c>
      <c r="DX278" s="249" t="str">
        <f t="shared" si="17"/>
        <v>10,972</v>
      </c>
      <c r="DY278" s="250" t="str">
        <f t="shared" si="18"/>
        <v>0.0110</v>
      </c>
      <c r="DZ278" s="248" t="str">
        <f t="shared" si="19"/>
        <v>85</v>
      </c>
      <c r="EA278" s="251" t="str">
        <f t="shared" ref="EA278:EB278" si="1121">DZ278/60</f>
        <v>1.4</v>
      </c>
      <c r="EB278" s="251" t="str">
        <f t="shared" si="1121"/>
        <v>0.0</v>
      </c>
      <c r="EC278" s="543" t="str">
        <f t="shared" si="21"/>
        <v>0.00</v>
      </c>
      <c r="ED278" s="248" t="str">
        <f t="shared" si="22"/>
        <v>12,061</v>
      </c>
      <c r="EE278" s="251" t="str">
        <f t="shared" ref="EE278:EF278" si="1122">ED278/1000</f>
        <v>12.1</v>
      </c>
      <c r="EF278" s="252" t="str">
        <f t="shared" si="1122"/>
        <v>0.01</v>
      </c>
      <c r="EG278" s="544" t="str">
        <f t="shared" si="24"/>
        <v>0.0121</v>
      </c>
      <c r="EH278" s="225" t="s">
        <v>12</v>
      </c>
    </row>
    <row r="279" hidden="1">
      <c r="A279" s="33"/>
      <c r="B279" s="336" t="s">
        <v>1088</v>
      </c>
      <c r="C279" s="227" t="s">
        <v>885</v>
      </c>
      <c r="D279" s="227">
        <v>1.0</v>
      </c>
      <c r="E279" s="227">
        <v>1.0</v>
      </c>
      <c r="F279" s="227">
        <v>1.0</v>
      </c>
      <c r="G279" s="253" t="str">
        <f t="shared" si="5"/>
        <v>0.1</v>
      </c>
      <c r="H279" s="254">
        <v>8.0</v>
      </c>
      <c r="I279" s="254">
        <v>20.0</v>
      </c>
      <c r="J279" s="254" t="str">
        <f>H279/Main!$D$9</f>
        <v>8</v>
      </c>
      <c r="K279" s="254" t="str">
        <f>I279/Main!$D$10</f>
        <v>20</v>
      </c>
      <c r="L279" s="254" t="str">
        <f t="shared" si="6"/>
        <v>2.5</v>
      </c>
      <c r="M279" s="254">
        <v>1.0</v>
      </c>
      <c r="N279" s="255"/>
      <c r="O279" s="255"/>
      <c r="P279" s="255"/>
      <c r="Q279" s="256"/>
      <c r="R279" s="255"/>
      <c r="S279" s="257"/>
      <c r="T279" s="257"/>
      <c r="U279" s="255"/>
      <c r="V279" s="255"/>
      <c r="W279" s="350"/>
      <c r="X279" s="257"/>
      <c r="Y279" s="255"/>
      <c r="Z279" s="255"/>
      <c r="AA279" s="255"/>
      <c r="AB279" s="255"/>
      <c r="AC279" s="351"/>
      <c r="AD279" s="309">
        <v>5.0</v>
      </c>
      <c r="AE279" s="225">
        <v>0.0</v>
      </c>
      <c r="AF279" s="225">
        <v>0.0</v>
      </c>
      <c r="AG279" s="225">
        <v>0.0</v>
      </c>
      <c r="AH279" s="225">
        <v>0.0</v>
      </c>
      <c r="AI279" s="225">
        <v>0.0</v>
      </c>
      <c r="AJ279" s="225">
        <v>0.0</v>
      </c>
      <c r="AK279" s="225">
        <v>0.0</v>
      </c>
      <c r="AL279" s="225">
        <v>0.0</v>
      </c>
      <c r="AM279" s="225">
        <v>0.0</v>
      </c>
      <c r="AN279" s="225">
        <v>0.0</v>
      </c>
      <c r="AO279" s="225">
        <v>1.0</v>
      </c>
      <c r="AP279" s="225">
        <v>0.0</v>
      </c>
      <c r="AQ279" s="225">
        <v>0.0</v>
      </c>
      <c r="AR279" s="225">
        <v>0.0</v>
      </c>
      <c r="AS279" s="225">
        <v>0.0</v>
      </c>
      <c r="AT279" s="225">
        <v>0.0</v>
      </c>
      <c r="AU279" s="225">
        <v>0.0</v>
      </c>
      <c r="AV279" s="225">
        <v>0.0</v>
      </c>
      <c r="AW279" s="225">
        <v>0.0</v>
      </c>
      <c r="AX279" s="225">
        <v>0.0</v>
      </c>
      <c r="AY279" s="553" t="str">
        <f t="shared" ref="AY279:BS279" si="1123">IF(AD279 = 0, "", AD279)</f>
        <v>5</v>
      </c>
      <c r="AZ279" s="227" t="str">
        <f t="shared" si="1123"/>
        <v/>
      </c>
      <c r="BA279" s="227" t="str">
        <f t="shared" si="1123"/>
        <v/>
      </c>
      <c r="BB279" s="227" t="str">
        <f t="shared" si="1123"/>
        <v/>
      </c>
      <c r="BC279" s="227" t="str">
        <f t="shared" si="1123"/>
        <v/>
      </c>
      <c r="BD279" s="227" t="str">
        <f t="shared" si="1123"/>
        <v/>
      </c>
      <c r="BE279" s="227" t="str">
        <f t="shared" si="1123"/>
        <v/>
      </c>
      <c r="BF279" s="227" t="str">
        <f t="shared" si="1123"/>
        <v/>
      </c>
      <c r="BG279" s="227" t="str">
        <f t="shared" si="1123"/>
        <v/>
      </c>
      <c r="BH279" s="227" t="str">
        <f t="shared" si="1123"/>
        <v/>
      </c>
      <c r="BI279" s="227" t="str">
        <f t="shared" si="1123"/>
        <v/>
      </c>
      <c r="BJ279" s="225" t="str">
        <f t="shared" si="1123"/>
        <v>1</v>
      </c>
      <c r="BK279" s="227" t="str">
        <f t="shared" si="1123"/>
        <v/>
      </c>
      <c r="BL279" s="227" t="str">
        <f t="shared" si="1123"/>
        <v/>
      </c>
      <c r="BM279" s="227" t="str">
        <f t="shared" si="1123"/>
        <v/>
      </c>
      <c r="BN279" s="227" t="str">
        <f t="shared" si="1123"/>
        <v/>
      </c>
      <c r="BO279" s="227" t="str">
        <f t="shared" si="1123"/>
        <v/>
      </c>
      <c r="BP279" s="227" t="str">
        <f t="shared" si="1123"/>
        <v/>
      </c>
      <c r="BQ279" s="227" t="str">
        <f t="shared" si="1123"/>
        <v/>
      </c>
      <c r="BR279" s="227" t="str">
        <f t="shared" si="1123"/>
        <v/>
      </c>
      <c r="BS279" s="238" t="str">
        <f t="shared" si="1123"/>
        <v/>
      </c>
      <c r="BT279" s="239" t="str">
        <f>$AY279*Assembly!Y$4+$AZ279*Assembly!Y$5+$BA279*Assembly!Y$6+$BB279*Assembly!Y$7+$BC279*Assembly!Y$8+$BD279*Assembly!Y$9+$BE279*Assembly!Y$10+$BF279*Assembly!Y$11+$BG279*Assembly!Y$12+$BH279*Assembly!Y$13+$BI279*Assembly!Y$14+$BJ279*Assembly!Y$15+$BK279*Assembly!Y$16+$BL279*Assembly!Y$17+$BM279*Assembly!Y$18+$BN279*Assembly!Y$19+$BO279*Assembly!Y$20+$BP279*Assembly!Y$21+$BQ279*Assembly!Y$22+$BR279*Assembly!Y$23+$BS279*Assembly!Y$24</f>
        <v>106</v>
      </c>
      <c r="BU279" s="225" t="str">
        <f t="shared" si="8"/>
        <v>848</v>
      </c>
      <c r="BV279" s="225" t="str">
        <f>$AY279*Assembly!AC$4+$AZ279*Assembly!AC$5+$BA279*Assembly!AC$6+$BB279*Assembly!AC$7+$BC279*Assembly!AC$8+$BD279*Assembly!AC$9+$BE279*Assembly!AC$10+$BF279*Assembly!AC$11+$BG279*Assembly!AC$12+$BH279*Assembly!AC$13+$BI279*Assembly!AC$14+$BJ279*Assembly!AC$15+$BK279*Assembly!AC$16+$BL279*Assembly!AC$17+$BM279*Assembly!AC$18+$BN279*Assembly!AC$19+$BO279*Assembly!AC$20+$BP279*Assembly!AC$21+$BQ279*Assembly!AC$22+$BR279*Assembly!AC$23+$BS279*Assembly!AC$24</f>
        <v>530</v>
      </c>
      <c r="BW279" s="240" t="str">
        <f t="shared" si="9"/>
        <v>5.00</v>
      </c>
      <c r="BX279" s="241" t="str">
        <f t="shared" si="10"/>
        <v>4240</v>
      </c>
      <c r="BY279" s="242" t="str">
        <f t="shared" si="11"/>
        <v>0.6</v>
      </c>
      <c r="BZ279" s="225"/>
      <c r="CA279" s="225" t="str">
        <f>$AY279*Assembly!X$4+$AZ279*Assembly!X$5+$BA279*Assembly!X$6+$BB279*Assembly!X$7+$BC279*Assembly!X$8+$BD279*Assembly!X$9+$BE279*Assembly!X$10+$BF279*Assembly!X$11+$BG279*Assembly!X$12+$BH279*Assembly!X$13+$BI279*Assembly!X$14+$BJ279*Assembly!X$15+$BK279*Assembly!X$16+$BL279*Assembly!X$17+$BM279*Assembly!X$18+$BN279*Assembly!X$19+$BO279*Assembly!X$20+$BP279*Assembly!X$21+$BQ279*Assembly!X$22+$BR279*Assembly!X$23+$BS279*Assembly!X$24</f>
        <v>7</v>
      </c>
      <c r="CB279" s="225" t="str">
        <f t="shared" si="12"/>
        <v>1,089</v>
      </c>
      <c r="CC279" s="223" t="str">
        <f t="shared" si="13"/>
        <v>0.0011</v>
      </c>
      <c r="CD279" s="243" t="str">
        <f>$AY279*Assembly!AB$4+$AZ279*Assembly!AB$5+$BA279*Assembly!AB$6+$BB279*Assembly!AB$7+$BC279*Assembly!AB$8+$BD279*Assembly!AB$9+$BE279*Assembly!AB$10+$BF279*Assembly!AB$11+$BG279*Assembly!AB$12+$BH279*Assembly!AB$13+$BI279*Assembly!AB$14+$BJ279*Assembly!AB$15+$BK279*Assembly!AB$16+$BL279*Assembly!AB$17+$BM279*Assembly!AB$18+$BN279*Assembly!AB$19+$BO279*Assembly!AB$20+$BP279*Assembly!AB$21+$BQ279*Assembly!AB$22+$BR279*Assembly!AB$23+$BS279*Assembly!AB$24</f>
        <v>30</v>
      </c>
      <c r="CE279" s="256" t="str">
        <f>$AY279*Assembly!M$4+$AZ279*Assembly!M$5+$BA279*Assembly!M$6+$BB279*Assembly!M$7+$BC279*Assembly!M$8+$BD279*Assembly!M$9+$BE279*Assembly!M$10+$BF279*Assembly!M$11+$BG279*Assembly!M$12+$BH279*Assembly!M$13+$BI279*Assembly!M$14+$BJ279*Assembly!M$15+$BK279*Assembly!M$16+$BL279*Assembly!M$17+$BM279*Assembly!M$18+$BN279*Assembly!M$19+$BO279*Assembly!M$20+$BP279*Assembly!M$21+$BQ279*Assembly!M$22+$BR279*Assembly!M$23+$BS279*Assembly!M$24</f>
        <v>117</v>
      </c>
      <c r="CF279" s="256" t="str">
        <f>$AY279*Assembly!N$4+$AZ279*Assembly!N$5+$BA279*Assembly!N$6+$BB279*Assembly!N$7+$BC279*Assembly!N$8+$BD279*Assembly!N$9+$BE279*Assembly!N$10+$BF279*Assembly!N$11+$BG279*Assembly!N$12+$BH279*Assembly!N$13+$BI279*Assembly!N$14+$BJ279*Assembly!N$15+$BK279*Assembly!N$16+$BL279*Assembly!N$17+$BM279*Assembly!N$18+$BN279*Assembly!N$19+$BO279*Assembly!N$20+$BP279*Assembly!N$21+$BQ279*Assembly!N$22+$BR279*Assembly!N$23+$BS279*Assembly!N$24</f>
        <v>5</v>
      </c>
      <c r="CG279" s="256" t="str">
        <f>$AY279*Assembly!O$4+$AZ279*Assembly!O$5+$BA279*Assembly!O$6+$BB279*Assembly!O$7+$BC279*Assembly!O$8+$BD279*Assembly!O$9+$BE279*Assembly!O$10+$BF279*Assembly!O$11+$BG279*Assembly!O$12+$BH279*Assembly!O$13+$BI279*Assembly!O$14+$BJ279*Assembly!O$15+$BK279*Assembly!O$16+$BL279*Assembly!O$17+$BM279*Assembly!O$18+$BN279*Assembly!O$19+$BO279*Assembly!O$20+$BP279*Assembly!O$21+$BQ279*Assembly!O$22+$BR279*Assembly!O$23+$BS279*Assembly!O$24</f>
        <v>3</v>
      </c>
      <c r="CH279" s="254" t="str">
        <f>$AY279*Assembly!P$4+$AZ279*Assembly!P$5+$BA279*Assembly!P$6+$BB279*Assembly!P$7+$BC279*Assembly!P$8+$BD279*Assembly!P$9+$BE279*Assembly!P$10+$BF279*Assembly!P$11+$BG279*Assembly!P$12+$BH279*Assembly!P$13+$BI279*Assembly!P$14+$BJ279*Assembly!P$15+$BK279*Assembly!P$16+$BL279*Assembly!P$17+$BM279*Assembly!P$18+$BN279*Assembly!P$19+$BO279*Assembly!P$20+$BP279*Assembly!P$21+$BQ279*Assembly!P$22+$BR279*Assembly!P$23+$BS279*Assembly!P$24</f>
        <v>0</v>
      </c>
      <c r="CI279" s="254" t="str">
        <f>$AY279*Assembly!Q$4+$AZ279*Assembly!Q$5+$BA279*Assembly!Q$6+$BB279*Assembly!Q$7+$BC279*Assembly!Q$8+$BD279*Assembly!Q$9+$BE279*Assembly!Q$10+$BF279*Assembly!Q$11+$BG279*Assembly!Q$12+$BH279*Assembly!Q$13+$BI279*Assembly!Q$14+$BJ279*Assembly!Q$15+$BK279*Assembly!Q$16+$BL279*Assembly!Q$17+$BM279*Assembly!Q$18+$BN279*Assembly!Q$19+$BO279*Assembly!Q$20+$BP279*Assembly!Q$21+$BQ279*Assembly!Q$22+$BR279*Assembly!Q$23+$BS279*Assembly!Q$24</f>
        <v>0</v>
      </c>
      <c r="CJ279" s="256" t="str">
        <f>$AY279*Assembly!R$4+$AZ279*Assembly!R$5+$BA279*Assembly!R$6+$BB279*Assembly!R$7+$BC279*Assembly!R$8+$BD279*Assembly!R$9+$BE279*Assembly!R$10+$BF279*Assembly!R$11+$BG279*Assembly!R$12+$BH279*Assembly!R$13+$BI279*Assembly!R$14+$BJ279*Assembly!R$15+$BK279*Assembly!R$16+$BL279*Assembly!R$17+$BM279*Assembly!R$18+$BN279*Assembly!R$19+$BO279*Assembly!R$20+$BP279*Assembly!R$21+$BQ279*Assembly!R$22+$BR279*Assembly!R$23+$BS279*Assembly!R$24</f>
        <v>0</v>
      </c>
      <c r="CK279" s="254" t="str">
        <f>$AY279*Assembly!S$4+$AZ279*Assembly!S$5+$BA279*Assembly!S$6+$BB279*Assembly!S$7+$BC279*Assembly!S$8+$BD279*Assembly!S$9+$BE279*Assembly!S$10+$BF279*Assembly!S$11+$BG279*Assembly!S$12+$BH279*Assembly!S$13+$BI279*Assembly!S$14+$BJ279*Assembly!S$15+$BK279*Assembly!S$16+$BL279*Assembly!S$17+$BM279*Assembly!S$18+$BN279*Assembly!S$19+$BO279*Assembly!S$20+$BP279*Assembly!S$21+$BQ279*Assembly!S$22+$BR279*Assembly!S$23+$BS279*Assembly!S$24</f>
        <v>0</v>
      </c>
      <c r="CL279" s="254" t="str">
        <f>$AY279*Assembly!T$4+$AZ279*Assembly!T$5+$BA279*Assembly!T$6+$BB279*Assembly!T$7+$BC279*Assembly!T$8+$BD279*Assembly!T$9+$BE279*Assembly!T$10+$BF279*Assembly!T$11+$BG279*Assembly!T$12+$BH279*Assembly!T$13+$BI279*Assembly!T$14+$BJ279*Assembly!T$15+$BK279*Assembly!T$16+$BL279*Assembly!T$17+$BM279*Assembly!T$18+$BN279*Assembly!T$19+$BO279*Assembly!T$20+$BP279*Assembly!T$21+$BQ279*Assembly!T$22+$BR279*Assembly!T$23+$BS279*Assembly!T$24</f>
        <v>0</v>
      </c>
      <c r="CM279" s="254" t="str">
        <f>$AY279*Assembly!U$4+$AZ279*Assembly!U$5+$BA279*Assembly!U$6+$BB279*Assembly!U$7+$BC279*Assembly!U$8+$BD279*Assembly!U$9+$BE279*Assembly!U$10+$BF279*Assembly!U$11+$BG279*Assembly!U$12+$BH279*Assembly!U$13+$BI279*Assembly!U$14+$BJ279*Assembly!U$15+$BK279*Assembly!U$16+$BL279*Assembly!U$17+$BM279*Assembly!U$18+$BN279*Assembly!U$19+$BO279*Assembly!U$20+$BP279*Assembly!U$21+$BQ279*Assembly!U$22+$BR279*Assembly!U$23+$BS279*Assembly!U$24</f>
        <v>0</v>
      </c>
      <c r="CN279" s="256" t="str">
        <f>$AY279*Assembly!V$4+$AZ279*Assembly!V$5+$BA279*Assembly!V$6+$BB279*Assembly!V$7+$BC279*Assembly!V$8+$BD279*Assembly!V$9+$BE279*Assembly!V$10+$BF279*Assembly!V$11+$BG279*Assembly!V$12+$BH279*Assembly!V$13+$BI279*Assembly!V$14+$BJ279*Assembly!V$15+$BK279*Assembly!V$16+$BL279*Assembly!V$17+$BM279*Assembly!V$18+$BN279*Assembly!V$19+$BO279*Assembly!V$20+$BP279*Assembly!V$21+$BQ279*Assembly!V$22+$BR279*Assembly!V$23+$BS279*Assembly!V$24</f>
        <v>0</v>
      </c>
      <c r="CO279" s="256" t="str">
        <f>CE279*Refining!$F$3</f>
        <v>209</v>
      </c>
      <c r="CP279" s="256" t="str">
        <f>CF279*Refining!$F$4</f>
        <v>16</v>
      </c>
      <c r="CQ279" s="256" t="str">
        <f>CG279*Refining!$F$5</f>
        <v>13</v>
      </c>
      <c r="CR279" s="256" t="str">
        <f>CH279*Refining!$F$6</f>
        <v>0</v>
      </c>
      <c r="CS279" s="256" t="str">
        <f>CI279*Refining!$F$7</f>
        <v>0</v>
      </c>
      <c r="CT279" s="256" t="str">
        <f>CJ279*Refining!$F$8</f>
        <v>0</v>
      </c>
      <c r="CU279" s="256" t="str">
        <f>CK279*Refining!$F$9</f>
        <v>0</v>
      </c>
      <c r="CV279" s="256" t="str">
        <f>CL279*Refining!$F$10</f>
        <v>0</v>
      </c>
      <c r="CW279" s="256" t="str">
        <f>CM279*Refining!$F$11</f>
        <v>0</v>
      </c>
      <c r="CX279" s="256" t="str">
        <f>CN279*Refining!$F$12</f>
        <v>0</v>
      </c>
      <c r="CY279" s="248" t="str">
        <f t="shared" ref="CY279:DR279" si="1124">IF(CE279 = 0, "", CE279)</f>
        <v>117</v>
      </c>
      <c r="CZ279" s="249" t="str">
        <f t="shared" si="1124"/>
        <v>5</v>
      </c>
      <c r="DA279" s="249" t="str">
        <f t="shared" si="1124"/>
        <v>3</v>
      </c>
      <c r="DB279" s="245" t="str">
        <f t="shared" si="1124"/>
        <v/>
      </c>
      <c r="DC279" s="245" t="str">
        <f t="shared" si="1124"/>
        <v/>
      </c>
      <c r="DD279" s="245" t="str">
        <f t="shared" si="1124"/>
        <v/>
      </c>
      <c r="DE279" s="245" t="str">
        <f t="shared" si="1124"/>
        <v/>
      </c>
      <c r="DF279" s="245" t="str">
        <f t="shared" si="1124"/>
        <v/>
      </c>
      <c r="DG279" s="245" t="str">
        <f t="shared" si="1124"/>
        <v/>
      </c>
      <c r="DH279" s="246" t="str">
        <f t="shared" si="1124"/>
        <v/>
      </c>
      <c r="DI279" s="248" t="str">
        <f t="shared" si="1124"/>
        <v>209</v>
      </c>
      <c r="DJ279" s="249" t="str">
        <f t="shared" si="1124"/>
        <v>16</v>
      </c>
      <c r="DK279" s="249" t="str">
        <f t="shared" si="1124"/>
        <v>13</v>
      </c>
      <c r="DL279" s="245" t="str">
        <f t="shared" si="1124"/>
        <v/>
      </c>
      <c r="DM279" s="245" t="str">
        <f t="shared" si="1124"/>
        <v/>
      </c>
      <c r="DN279" s="245" t="str">
        <f t="shared" si="1124"/>
        <v/>
      </c>
      <c r="DO279" s="245" t="str">
        <f t="shared" si="1124"/>
        <v/>
      </c>
      <c r="DP279" s="245" t="str">
        <f t="shared" si="1124"/>
        <v/>
      </c>
      <c r="DQ279" s="245" t="str">
        <f t="shared" si="1124"/>
        <v/>
      </c>
      <c r="DR279" s="246" t="str">
        <f t="shared" si="1124"/>
        <v/>
      </c>
      <c r="DS279" s="248" t="str">
        <f t="shared" si="15"/>
        <v>125</v>
      </c>
      <c r="DT279" s="249" t="str">
        <f t="shared" si="16"/>
        <v>237</v>
      </c>
      <c r="DU279" s="225" t="str">
        <f>CY279*'Ores &amp; Ingots'!$C$3+CZ279*'Ores &amp; Ingots'!$C$4+DA279*'Ores &amp; Ingots'!$C$5+DB279*'Ores &amp; Ingots'!$C$6+DC279*'Ores &amp; Ingots'!$C$7+DD279*'Ores &amp; Ingots'!$C$8+DE279*'Ores &amp; Ingots'!$C$9+DF279*'Ores &amp; Ingots'!$C$10+DG279*'Ores &amp; Ingots'!$C$11+DH279*'Ores &amp; Ingots'!$C$12</f>
        <v>16</v>
      </c>
      <c r="DV279" s="225" t="str">
        <f>DI279*'Ores &amp; Ingots'!$B$3+DJ279*'Ores &amp; Ingots'!$B$4+DK279*'Ores &amp; Ingots'!$B$5+DL279*'Ores &amp; Ingots'!$B$6+DM279*'Ores &amp; Ingots'!$B$7+DN279*'Ores &amp; Ingots'!$B$8+DO279*'Ores &amp; Ingots'!$B$9+DP279*'Ores &amp; Ingots'!$B$10+DQ279*'Ores &amp; Ingots'!$B$11+DR279*'Ores &amp; Ingots'!$B$12</f>
        <v>88</v>
      </c>
      <c r="DW279" s="249" t="str">
        <f>CY279*Refining!$G$3+CZ279*Refining!$G$4+DA279*Refining!$G$5+DB279*Refining!$G$6+DC279*Refining!$G$7+DD279*Refining!$G$8+DE279*Refining!$G$9+DF279*Refining!$G$10+DG279*Refining!$G$11+DH279*Refining!$G$12</f>
        <v>71</v>
      </c>
      <c r="DX279" s="249" t="str">
        <f t="shared" si="17"/>
        <v>10,972</v>
      </c>
      <c r="DY279" s="250" t="str">
        <f t="shared" si="18"/>
        <v>0.0110</v>
      </c>
      <c r="DZ279" s="248" t="str">
        <f t="shared" si="19"/>
        <v>86</v>
      </c>
      <c r="EA279" s="251" t="str">
        <f t="shared" ref="EA279:EB279" si="1125">DZ279/60</f>
        <v>1.4</v>
      </c>
      <c r="EB279" s="251" t="str">
        <f t="shared" si="1125"/>
        <v>0.0</v>
      </c>
      <c r="EC279" s="543" t="str">
        <f t="shared" si="21"/>
        <v>0.00</v>
      </c>
      <c r="ED279" s="248" t="str">
        <f t="shared" si="22"/>
        <v>12,061</v>
      </c>
      <c r="EE279" s="251" t="str">
        <f t="shared" ref="EE279:EF279" si="1126">ED279/1000</f>
        <v>12.1</v>
      </c>
      <c r="EF279" s="252" t="str">
        <f t="shared" si="1126"/>
        <v>0.01</v>
      </c>
      <c r="EG279" s="544" t="str">
        <f t="shared" si="24"/>
        <v>0.0121</v>
      </c>
      <c r="EH279" s="225" t="s">
        <v>12</v>
      </c>
    </row>
    <row r="280" hidden="1">
      <c r="A280" s="42"/>
      <c r="B280" s="261" t="s">
        <v>1089</v>
      </c>
      <c r="C280" s="262" t="s">
        <v>885</v>
      </c>
      <c r="D280" s="262">
        <v>1.0</v>
      </c>
      <c r="E280" s="262">
        <v>1.0</v>
      </c>
      <c r="F280" s="262">
        <v>1.0</v>
      </c>
      <c r="G280" s="263" t="str">
        <f t="shared" si="5"/>
        <v>0.1</v>
      </c>
      <c r="H280" s="264">
        <v>8.0</v>
      </c>
      <c r="I280" s="264">
        <v>20.0</v>
      </c>
      <c r="J280" s="264" t="str">
        <f>H280/Main!$D$9</f>
        <v>8</v>
      </c>
      <c r="K280" s="264" t="str">
        <f>I280/Main!$D$10</f>
        <v>20</v>
      </c>
      <c r="L280" s="264" t="str">
        <f t="shared" si="6"/>
        <v>2.5</v>
      </c>
      <c r="M280" s="264">
        <v>1.0</v>
      </c>
      <c r="N280" s="266"/>
      <c r="O280" s="266"/>
      <c r="P280" s="266"/>
      <c r="Q280" s="265"/>
      <c r="R280" s="266"/>
      <c r="S280" s="267"/>
      <c r="T280" s="267"/>
      <c r="U280" s="266"/>
      <c r="V280" s="266"/>
      <c r="W280" s="267"/>
      <c r="X280" s="267"/>
      <c r="Y280" s="266"/>
      <c r="Z280" s="266"/>
      <c r="AA280" s="266"/>
      <c r="AB280" s="266"/>
      <c r="AC280" s="340"/>
      <c r="AD280" s="321">
        <v>2.0</v>
      </c>
      <c r="AE280" s="275">
        <v>0.0</v>
      </c>
      <c r="AF280" s="275">
        <v>0.0</v>
      </c>
      <c r="AG280" s="275">
        <v>0.0</v>
      </c>
      <c r="AH280" s="275">
        <v>0.0</v>
      </c>
      <c r="AI280" s="275">
        <v>0.0</v>
      </c>
      <c r="AJ280" s="275">
        <v>0.0</v>
      </c>
      <c r="AK280" s="275">
        <v>0.0</v>
      </c>
      <c r="AL280" s="275">
        <v>0.0</v>
      </c>
      <c r="AM280" s="275">
        <v>0.0</v>
      </c>
      <c r="AN280" s="275">
        <v>0.0</v>
      </c>
      <c r="AO280" s="275">
        <v>1.0</v>
      </c>
      <c r="AP280" s="275">
        <v>0.0</v>
      </c>
      <c r="AQ280" s="275">
        <v>0.0</v>
      </c>
      <c r="AR280" s="275">
        <v>0.0</v>
      </c>
      <c r="AS280" s="275">
        <v>0.0</v>
      </c>
      <c r="AT280" s="275">
        <v>0.0</v>
      </c>
      <c r="AU280" s="275">
        <v>0.0</v>
      </c>
      <c r="AV280" s="275">
        <v>0.0</v>
      </c>
      <c r="AW280" s="275">
        <v>0.0</v>
      </c>
      <c r="AX280" s="275">
        <v>0.0</v>
      </c>
      <c r="AY280" s="554" t="str">
        <f t="shared" ref="AY280:BS280" si="1127">IF(AD280 = 0, "", AD280)</f>
        <v>2</v>
      </c>
      <c r="AZ280" s="262" t="str">
        <f t="shared" si="1127"/>
        <v/>
      </c>
      <c r="BA280" s="262" t="str">
        <f t="shared" si="1127"/>
        <v/>
      </c>
      <c r="BB280" s="262" t="str">
        <f t="shared" si="1127"/>
        <v/>
      </c>
      <c r="BC280" s="262" t="str">
        <f t="shared" si="1127"/>
        <v/>
      </c>
      <c r="BD280" s="262" t="str">
        <f t="shared" si="1127"/>
        <v/>
      </c>
      <c r="BE280" s="262" t="str">
        <f t="shared" si="1127"/>
        <v/>
      </c>
      <c r="BF280" s="262" t="str">
        <f t="shared" si="1127"/>
        <v/>
      </c>
      <c r="BG280" s="262" t="str">
        <f t="shared" si="1127"/>
        <v/>
      </c>
      <c r="BH280" s="262" t="str">
        <f t="shared" si="1127"/>
        <v/>
      </c>
      <c r="BI280" s="262" t="str">
        <f t="shared" si="1127"/>
        <v/>
      </c>
      <c r="BJ280" s="275" t="str">
        <f t="shared" si="1127"/>
        <v>1</v>
      </c>
      <c r="BK280" s="262" t="str">
        <f t="shared" si="1127"/>
        <v/>
      </c>
      <c r="BL280" s="262" t="str">
        <f t="shared" si="1127"/>
        <v/>
      </c>
      <c r="BM280" s="262" t="str">
        <f t="shared" si="1127"/>
        <v/>
      </c>
      <c r="BN280" s="262" t="str">
        <f t="shared" si="1127"/>
        <v/>
      </c>
      <c r="BO280" s="262" t="str">
        <f t="shared" si="1127"/>
        <v/>
      </c>
      <c r="BP280" s="262" t="str">
        <f t="shared" si="1127"/>
        <v/>
      </c>
      <c r="BQ280" s="262" t="str">
        <f t="shared" si="1127"/>
        <v/>
      </c>
      <c r="BR280" s="262" t="str">
        <f t="shared" si="1127"/>
        <v/>
      </c>
      <c r="BS280" s="273" t="str">
        <f t="shared" si="1127"/>
        <v/>
      </c>
      <c r="BT280" s="274" t="str">
        <f>$AY280*Assembly!Y$4+$AZ280*Assembly!Y$5+$BA280*Assembly!Y$6+$BB280*Assembly!Y$7+$BC280*Assembly!Y$8+$BD280*Assembly!Y$9+$BE280*Assembly!Y$10+$BF280*Assembly!Y$11+$BG280*Assembly!Y$12+$BH280*Assembly!Y$13+$BI280*Assembly!Y$14+$BJ280*Assembly!Y$15+$BK280*Assembly!Y$16+$BL280*Assembly!Y$17+$BM280*Assembly!Y$18+$BN280*Assembly!Y$19+$BO280*Assembly!Y$20+$BP280*Assembly!Y$21+$BQ280*Assembly!Y$22+$BR280*Assembly!Y$23+$BS280*Assembly!Y$24</f>
        <v>46</v>
      </c>
      <c r="BU280" s="275" t="str">
        <f t="shared" si="8"/>
        <v>368</v>
      </c>
      <c r="BV280" s="275" t="str">
        <f>$AY280*Assembly!AC$4+$AZ280*Assembly!AC$5+$BA280*Assembly!AC$6+$BB280*Assembly!AC$7+$BC280*Assembly!AC$8+$BD280*Assembly!AC$9+$BE280*Assembly!AC$10+$BF280*Assembly!AC$11+$BG280*Assembly!AC$12+$BH280*Assembly!AC$13+$BI280*Assembly!AC$14+$BJ280*Assembly!AC$15+$BK280*Assembly!AC$16+$BL280*Assembly!AC$17+$BM280*Assembly!AC$18+$BN280*Assembly!AC$19+$BO280*Assembly!AC$20+$BP280*Assembly!AC$21+$BQ280*Assembly!AC$22+$BR280*Assembly!AC$23+$BS280*Assembly!AC$24</f>
        <v>230</v>
      </c>
      <c r="BW280" s="276" t="str">
        <f t="shared" si="9"/>
        <v>5.00</v>
      </c>
      <c r="BX280" s="277" t="str">
        <f t="shared" si="10"/>
        <v>1840</v>
      </c>
      <c r="BY280" s="278" t="str">
        <f t="shared" si="11"/>
        <v>0.6</v>
      </c>
      <c r="BZ280" s="275"/>
      <c r="CA280" s="275" t="str">
        <f>$AY280*Assembly!X$4+$AZ280*Assembly!X$5+$BA280*Assembly!X$6+$BB280*Assembly!X$7+$BC280*Assembly!X$8+$BD280*Assembly!X$9+$BE280*Assembly!X$10+$BF280*Assembly!X$11+$BG280*Assembly!X$12+$BH280*Assembly!X$13+$BI280*Assembly!X$14+$BJ280*Assembly!X$15+$BK280*Assembly!X$16+$BL280*Assembly!X$17+$BM280*Assembly!X$18+$BN280*Assembly!X$19+$BO280*Assembly!X$20+$BP280*Assembly!X$21+$BQ280*Assembly!X$22+$BR280*Assembly!X$23+$BS280*Assembly!X$24</f>
        <v>4</v>
      </c>
      <c r="CB280" s="275" t="str">
        <f t="shared" si="12"/>
        <v>622</v>
      </c>
      <c r="CC280" s="279" t="str">
        <f t="shared" si="13"/>
        <v>0.0006</v>
      </c>
      <c r="CD280" s="280" t="str">
        <f>$AY280*Assembly!AB$4+$AZ280*Assembly!AB$5+$BA280*Assembly!AB$6+$BB280*Assembly!AB$7+$BC280*Assembly!AB$8+$BD280*Assembly!AB$9+$BE280*Assembly!AB$10+$BF280*Assembly!AB$11+$BG280*Assembly!AB$12+$BH280*Assembly!AB$13+$BI280*Assembly!AB$14+$BJ280*Assembly!AB$15+$BK280*Assembly!AB$16+$BL280*Assembly!AB$17+$BM280*Assembly!AB$18+$BN280*Assembly!AB$19+$BO280*Assembly!AB$20+$BP280*Assembly!AB$21+$BQ280*Assembly!AB$22+$BR280*Assembly!AB$23+$BS280*Assembly!AB$24</f>
        <v>21</v>
      </c>
      <c r="CE280" s="265" t="str">
        <f>$AY280*Assembly!M$4+$AZ280*Assembly!M$5+$BA280*Assembly!M$6+$BB280*Assembly!M$7+$BC280*Assembly!M$8+$BD280*Assembly!M$9+$BE280*Assembly!M$10+$BF280*Assembly!M$11+$BG280*Assembly!M$12+$BH280*Assembly!M$13+$BI280*Assembly!M$14+$BJ280*Assembly!M$15+$BK280*Assembly!M$16+$BL280*Assembly!M$17+$BM280*Assembly!M$18+$BN280*Assembly!M$19+$BO280*Assembly!M$20+$BP280*Assembly!M$21+$BQ280*Assembly!M$22+$BR280*Assembly!M$23+$BS280*Assembly!M$24</f>
        <v>54</v>
      </c>
      <c r="CF280" s="265" t="str">
        <f>$AY280*Assembly!N$4+$AZ280*Assembly!N$5+$BA280*Assembly!N$6+$BB280*Assembly!N$7+$BC280*Assembly!N$8+$BD280*Assembly!N$9+$BE280*Assembly!N$10+$BF280*Assembly!N$11+$BG280*Assembly!N$12+$BH280*Assembly!N$13+$BI280*Assembly!N$14+$BJ280*Assembly!N$15+$BK280*Assembly!N$16+$BL280*Assembly!N$17+$BM280*Assembly!N$18+$BN280*Assembly!N$19+$BO280*Assembly!N$20+$BP280*Assembly!N$21+$BQ280*Assembly!N$22+$BR280*Assembly!N$23+$BS280*Assembly!N$24</f>
        <v>5</v>
      </c>
      <c r="CG280" s="265" t="str">
        <f>$AY280*Assembly!O$4+$AZ280*Assembly!O$5+$BA280*Assembly!O$6+$BB280*Assembly!O$7+$BC280*Assembly!O$8+$BD280*Assembly!O$9+$BE280*Assembly!O$10+$BF280*Assembly!O$11+$BG280*Assembly!O$12+$BH280*Assembly!O$13+$BI280*Assembly!O$14+$BJ280*Assembly!O$15+$BK280*Assembly!O$16+$BL280*Assembly!O$17+$BM280*Assembly!O$18+$BN280*Assembly!O$19+$BO280*Assembly!O$20+$BP280*Assembly!O$21+$BQ280*Assembly!O$22+$BR280*Assembly!O$23+$BS280*Assembly!O$24</f>
        <v>3</v>
      </c>
      <c r="CH280" s="264" t="str">
        <f>$AY280*Assembly!P$4+$AZ280*Assembly!P$5+$BA280*Assembly!P$6+$BB280*Assembly!P$7+$BC280*Assembly!P$8+$BD280*Assembly!P$9+$BE280*Assembly!P$10+$BF280*Assembly!P$11+$BG280*Assembly!P$12+$BH280*Assembly!P$13+$BI280*Assembly!P$14+$BJ280*Assembly!P$15+$BK280*Assembly!P$16+$BL280*Assembly!P$17+$BM280*Assembly!P$18+$BN280*Assembly!P$19+$BO280*Assembly!P$20+$BP280*Assembly!P$21+$BQ280*Assembly!P$22+$BR280*Assembly!P$23+$BS280*Assembly!P$24</f>
        <v>0</v>
      </c>
      <c r="CI280" s="264" t="str">
        <f>$AY280*Assembly!Q$4+$AZ280*Assembly!Q$5+$BA280*Assembly!Q$6+$BB280*Assembly!Q$7+$BC280*Assembly!Q$8+$BD280*Assembly!Q$9+$BE280*Assembly!Q$10+$BF280*Assembly!Q$11+$BG280*Assembly!Q$12+$BH280*Assembly!Q$13+$BI280*Assembly!Q$14+$BJ280*Assembly!Q$15+$BK280*Assembly!Q$16+$BL280*Assembly!Q$17+$BM280*Assembly!Q$18+$BN280*Assembly!Q$19+$BO280*Assembly!Q$20+$BP280*Assembly!Q$21+$BQ280*Assembly!Q$22+$BR280*Assembly!Q$23+$BS280*Assembly!Q$24</f>
        <v>0</v>
      </c>
      <c r="CJ280" s="265" t="str">
        <f>$AY280*Assembly!R$4+$AZ280*Assembly!R$5+$BA280*Assembly!R$6+$BB280*Assembly!R$7+$BC280*Assembly!R$8+$BD280*Assembly!R$9+$BE280*Assembly!R$10+$BF280*Assembly!R$11+$BG280*Assembly!R$12+$BH280*Assembly!R$13+$BI280*Assembly!R$14+$BJ280*Assembly!R$15+$BK280*Assembly!R$16+$BL280*Assembly!R$17+$BM280*Assembly!R$18+$BN280*Assembly!R$19+$BO280*Assembly!R$20+$BP280*Assembly!R$21+$BQ280*Assembly!R$22+$BR280*Assembly!R$23+$BS280*Assembly!R$24</f>
        <v>0</v>
      </c>
      <c r="CK280" s="264" t="str">
        <f>$AY280*Assembly!S$4+$AZ280*Assembly!S$5+$BA280*Assembly!S$6+$BB280*Assembly!S$7+$BC280*Assembly!S$8+$BD280*Assembly!S$9+$BE280*Assembly!S$10+$BF280*Assembly!S$11+$BG280*Assembly!S$12+$BH280*Assembly!S$13+$BI280*Assembly!S$14+$BJ280*Assembly!S$15+$BK280*Assembly!S$16+$BL280*Assembly!S$17+$BM280*Assembly!S$18+$BN280*Assembly!S$19+$BO280*Assembly!S$20+$BP280*Assembly!S$21+$BQ280*Assembly!S$22+$BR280*Assembly!S$23+$BS280*Assembly!S$24</f>
        <v>0</v>
      </c>
      <c r="CL280" s="264" t="str">
        <f>$AY280*Assembly!T$4+$AZ280*Assembly!T$5+$BA280*Assembly!T$6+$BB280*Assembly!T$7+$BC280*Assembly!T$8+$BD280*Assembly!T$9+$BE280*Assembly!T$10+$BF280*Assembly!T$11+$BG280*Assembly!T$12+$BH280*Assembly!T$13+$BI280*Assembly!T$14+$BJ280*Assembly!T$15+$BK280*Assembly!T$16+$BL280*Assembly!T$17+$BM280*Assembly!T$18+$BN280*Assembly!T$19+$BO280*Assembly!T$20+$BP280*Assembly!T$21+$BQ280*Assembly!T$22+$BR280*Assembly!T$23+$BS280*Assembly!T$24</f>
        <v>0</v>
      </c>
      <c r="CM280" s="264" t="str">
        <f>$AY280*Assembly!U$4+$AZ280*Assembly!U$5+$BA280*Assembly!U$6+$BB280*Assembly!U$7+$BC280*Assembly!U$8+$BD280*Assembly!U$9+$BE280*Assembly!U$10+$BF280*Assembly!U$11+$BG280*Assembly!U$12+$BH280*Assembly!U$13+$BI280*Assembly!U$14+$BJ280*Assembly!U$15+$BK280*Assembly!U$16+$BL280*Assembly!U$17+$BM280*Assembly!U$18+$BN280*Assembly!U$19+$BO280*Assembly!U$20+$BP280*Assembly!U$21+$BQ280*Assembly!U$22+$BR280*Assembly!U$23+$BS280*Assembly!U$24</f>
        <v>0</v>
      </c>
      <c r="CN280" s="265" t="str">
        <f>$AY280*Assembly!V$4+$AZ280*Assembly!V$5+$BA280*Assembly!V$6+$BB280*Assembly!V$7+$BC280*Assembly!V$8+$BD280*Assembly!V$9+$BE280*Assembly!V$10+$BF280*Assembly!V$11+$BG280*Assembly!V$12+$BH280*Assembly!V$13+$BI280*Assembly!V$14+$BJ280*Assembly!V$15+$BK280*Assembly!V$16+$BL280*Assembly!V$17+$BM280*Assembly!V$18+$BN280*Assembly!V$19+$BO280*Assembly!V$20+$BP280*Assembly!V$21+$BQ280*Assembly!V$22+$BR280*Assembly!V$23+$BS280*Assembly!V$24</f>
        <v>0</v>
      </c>
      <c r="CO280" s="265" t="str">
        <f>CE280*Refining!$F$3</f>
        <v>96</v>
      </c>
      <c r="CP280" s="265" t="str">
        <f>CF280*Refining!$F$4</f>
        <v>16</v>
      </c>
      <c r="CQ280" s="265" t="str">
        <f>CG280*Refining!$F$5</f>
        <v>13</v>
      </c>
      <c r="CR280" s="265" t="str">
        <f>CH280*Refining!$F$6</f>
        <v>0</v>
      </c>
      <c r="CS280" s="265" t="str">
        <f>CI280*Refining!$F$7</f>
        <v>0</v>
      </c>
      <c r="CT280" s="265" t="str">
        <f>CJ280*Refining!$F$8</f>
        <v>0</v>
      </c>
      <c r="CU280" s="265" t="str">
        <f>CK280*Refining!$F$9</f>
        <v>0</v>
      </c>
      <c r="CV280" s="265" t="str">
        <f>CL280*Refining!$F$10</f>
        <v>0</v>
      </c>
      <c r="CW280" s="265" t="str">
        <f>CM280*Refining!$F$11</f>
        <v>0</v>
      </c>
      <c r="CX280" s="265" t="str">
        <f>CN280*Refining!$F$12</f>
        <v>0</v>
      </c>
      <c r="CY280" s="285" t="str">
        <f t="shared" ref="CY280:DR280" si="1128">IF(CE280 = 0, "", CE280)</f>
        <v>54</v>
      </c>
      <c r="CZ280" s="286" t="str">
        <f t="shared" si="1128"/>
        <v>5</v>
      </c>
      <c r="DA280" s="286" t="str">
        <f t="shared" si="1128"/>
        <v>3</v>
      </c>
      <c r="DB280" s="282" t="str">
        <f t="shared" si="1128"/>
        <v/>
      </c>
      <c r="DC280" s="282" t="str">
        <f t="shared" si="1128"/>
        <v/>
      </c>
      <c r="DD280" s="282" t="str">
        <f t="shared" si="1128"/>
        <v/>
      </c>
      <c r="DE280" s="282" t="str">
        <f t="shared" si="1128"/>
        <v/>
      </c>
      <c r="DF280" s="282" t="str">
        <f t="shared" si="1128"/>
        <v/>
      </c>
      <c r="DG280" s="282" t="str">
        <f t="shared" si="1128"/>
        <v/>
      </c>
      <c r="DH280" s="283" t="str">
        <f t="shared" si="1128"/>
        <v/>
      </c>
      <c r="DI280" s="285" t="str">
        <f t="shared" si="1128"/>
        <v>96</v>
      </c>
      <c r="DJ280" s="286" t="str">
        <f t="shared" si="1128"/>
        <v>16</v>
      </c>
      <c r="DK280" s="286" t="str">
        <f t="shared" si="1128"/>
        <v>13</v>
      </c>
      <c r="DL280" s="282" t="str">
        <f t="shared" si="1128"/>
        <v/>
      </c>
      <c r="DM280" s="282" t="str">
        <f t="shared" si="1128"/>
        <v/>
      </c>
      <c r="DN280" s="282" t="str">
        <f t="shared" si="1128"/>
        <v/>
      </c>
      <c r="DO280" s="282" t="str">
        <f t="shared" si="1128"/>
        <v/>
      </c>
      <c r="DP280" s="282" t="str">
        <f t="shared" si="1128"/>
        <v/>
      </c>
      <c r="DQ280" s="282" t="str">
        <f t="shared" si="1128"/>
        <v/>
      </c>
      <c r="DR280" s="283" t="str">
        <f t="shared" si="1128"/>
        <v/>
      </c>
      <c r="DS280" s="285" t="str">
        <f t="shared" si="15"/>
        <v>62</v>
      </c>
      <c r="DT280" s="286" t="str">
        <f t="shared" si="16"/>
        <v>125</v>
      </c>
      <c r="DU280" s="275" t="str">
        <f>CY280*'Ores &amp; Ingots'!$C$3+CZ280*'Ores &amp; Ingots'!$C$4+DA280*'Ores &amp; Ingots'!$C$5+DB280*'Ores &amp; Ingots'!$C$6+DC280*'Ores &amp; Ingots'!$C$7+DD280*'Ores &amp; Ingots'!$C$8+DE280*'Ores &amp; Ingots'!$C$9+DF280*'Ores &amp; Ingots'!$C$10+DG280*'Ores &amp; Ingots'!$C$11+DH280*'Ores &amp; Ingots'!$C$12</f>
        <v>8</v>
      </c>
      <c r="DV280" s="275" t="str">
        <f>DI280*'Ores &amp; Ingots'!$B$3+DJ280*'Ores &amp; Ingots'!$B$4+DK280*'Ores &amp; Ingots'!$B$5+DL280*'Ores &amp; Ingots'!$B$6+DM280*'Ores &amp; Ingots'!$B$7+DN280*'Ores &amp; Ingots'!$B$8+DO280*'Ores &amp; Ingots'!$B$9+DP280*'Ores &amp; Ingots'!$B$10+DQ280*'Ores &amp; Ingots'!$B$11+DR280*'Ores &amp; Ingots'!$B$12</f>
        <v>46</v>
      </c>
      <c r="DW280" s="286" t="str">
        <f>CY280*Refining!$G$3+CZ280*Refining!$G$4+DA280*Refining!$G$5+DB280*Refining!$G$6+DC280*Refining!$G$7+DD280*Refining!$G$8+DE280*Refining!$G$9+DF280*Refining!$G$10+DG280*Refining!$G$11+DH280*Refining!$G$12</f>
        <v>66</v>
      </c>
      <c r="DX280" s="286" t="str">
        <f t="shared" si="17"/>
        <v>10,299</v>
      </c>
      <c r="DY280" s="287" t="str">
        <f t="shared" si="18"/>
        <v>0.0103</v>
      </c>
      <c r="DZ280" s="285" t="str">
        <f t="shared" si="19"/>
        <v>78</v>
      </c>
      <c r="EA280" s="288" t="str">
        <f t="shared" ref="EA280:EB280" si="1129">DZ280/60</f>
        <v>1.3</v>
      </c>
      <c r="EB280" s="288" t="str">
        <f t="shared" si="1129"/>
        <v>0.0</v>
      </c>
      <c r="EC280" s="545" t="str">
        <f t="shared" si="21"/>
        <v>0.00</v>
      </c>
      <c r="ED280" s="285" t="str">
        <f t="shared" si="22"/>
        <v>10,921</v>
      </c>
      <c r="EE280" s="288" t="str">
        <f t="shared" ref="EE280:EF280" si="1130">ED280/1000</f>
        <v>10.9</v>
      </c>
      <c r="EF280" s="289" t="str">
        <f t="shared" si="1130"/>
        <v>0.01</v>
      </c>
      <c r="EG280" s="546" t="str">
        <f t="shared" si="24"/>
        <v>0.0109</v>
      </c>
      <c r="EH280" s="225" t="s">
        <v>12</v>
      </c>
    </row>
  </sheetData>
  <autoFilter ref="$C$4:$C$280">
    <filterColumn colId="0">
      <filters>
        <filter val="Large"/>
      </filters>
    </filterColumn>
  </autoFilter>
  <mergeCells count="104">
    <mergeCell ref="DU3:DU4"/>
    <mergeCell ref="DW3:DW4"/>
    <mergeCell ref="DV3:DV4"/>
    <mergeCell ref="CR3:CX3"/>
    <mergeCell ref="CO3:CQ3"/>
    <mergeCell ref="CY3:DA3"/>
    <mergeCell ref="DI3:DK3"/>
    <mergeCell ref="DB3:DH3"/>
    <mergeCell ref="CY2:DH2"/>
    <mergeCell ref="DI2:DR2"/>
    <mergeCell ref="DL3:DR3"/>
    <mergeCell ref="CO2:CX2"/>
    <mergeCell ref="CY1:DR1"/>
    <mergeCell ref="DZ1:EC2"/>
    <mergeCell ref="DS1:DY2"/>
    <mergeCell ref="DT3:DT4"/>
    <mergeCell ref="ED1:EG2"/>
    <mergeCell ref="ED3:EG3"/>
    <mergeCell ref="EH1:EH4"/>
    <mergeCell ref="DS3:DS4"/>
    <mergeCell ref="DZ3:EC3"/>
    <mergeCell ref="DX3:DY3"/>
    <mergeCell ref="A3:A4"/>
    <mergeCell ref="A2:F2"/>
    <mergeCell ref="L2:L4"/>
    <mergeCell ref="M2:M4"/>
    <mergeCell ref="A11:A18"/>
    <mergeCell ref="A19:A30"/>
    <mergeCell ref="A5:A10"/>
    <mergeCell ref="A44:A59"/>
    <mergeCell ref="A31:A43"/>
    <mergeCell ref="A258:A280"/>
    <mergeCell ref="A235:A257"/>
    <mergeCell ref="A103:A111"/>
    <mergeCell ref="A98:A102"/>
    <mergeCell ref="A188:A191"/>
    <mergeCell ref="A153:A170"/>
    <mergeCell ref="A171:A187"/>
    <mergeCell ref="A91:A97"/>
    <mergeCell ref="A112:A125"/>
    <mergeCell ref="A60:A66"/>
    <mergeCell ref="A67:A77"/>
    <mergeCell ref="A78:A83"/>
    <mergeCell ref="A84:A90"/>
    <mergeCell ref="A192:A211"/>
    <mergeCell ref="A212:A234"/>
    <mergeCell ref="A142:A152"/>
    <mergeCell ref="A126:A141"/>
    <mergeCell ref="BZ3:BZ4"/>
    <mergeCell ref="CA3:CA4"/>
    <mergeCell ref="CE3:CG3"/>
    <mergeCell ref="CD3:CD4"/>
    <mergeCell ref="BT1:CD2"/>
    <mergeCell ref="BY3:BY4"/>
    <mergeCell ref="BX3:BX4"/>
    <mergeCell ref="BV3:BV4"/>
    <mergeCell ref="BW3:BW4"/>
    <mergeCell ref="CB3:CC3"/>
    <mergeCell ref="AA2:AB2"/>
    <mergeCell ref="AA3:AA4"/>
    <mergeCell ref="AB3:AB4"/>
    <mergeCell ref="X2:X4"/>
    <mergeCell ref="Y2:Y4"/>
    <mergeCell ref="Z2:Z4"/>
    <mergeCell ref="AC2:AC4"/>
    <mergeCell ref="V2:V4"/>
    <mergeCell ref="W2:W4"/>
    <mergeCell ref="H2:K3"/>
    <mergeCell ref="N2:P3"/>
    <mergeCell ref="Q2:T3"/>
    <mergeCell ref="G2:G3"/>
    <mergeCell ref="U2:U4"/>
    <mergeCell ref="BE3:BG3"/>
    <mergeCell ref="BC3:BD3"/>
    <mergeCell ref="D3:F3"/>
    <mergeCell ref="B3:B4"/>
    <mergeCell ref="BJ3:BK3"/>
    <mergeCell ref="BH3:BI3"/>
    <mergeCell ref="BL2:BS2"/>
    <mergeCell ref="BE2:BK2"/>
    <mergeCell ref="AY1:BS1"/>
    <mergeCell ref="AY2:BD2"/>
    <mergeCell ref="BA3:BB3"/>
    <mergeCell ref="AY3:AZ3"/>
    <mergeCell ref="AT3:AW3"/>
    <mergeCell ref="AQ3:AS3"/>
    <mergeCell ref="BO3:BR3"/>
    <mergeCell ref="BL3:BN3"/>
    <mergeCell ref="BT3:BT4"/>
    <mergeCell ref="CH3:CN3"/>
    <mergeCell ref="CE2:CN2"/>
    <mergeCell ref="CE1:CX1"/>
    <mergeCell ref="AJ2:AP2"/>
    <mergeCell ref="AQ2:AX2"/>
    <mergeCell ref="AD1:AX1"/>
    <mergeCell ref="AM3:AN3"/>
    <mergeCell ref="AO3:AP3"/>
    <mergeCell ref="AH3:AI3"/>
    <mergeCell ref="AD2:AI2"/>
    <mergeCell ref="AJ3:AL3"/>
    <mergeCell ref="AD3:AE3"/>
    <mergeCell ref="AF3:AG3"/>
    <mergeCell ref="G1:AC1"/>
    <mergeCell ref="A1:F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45F06"/>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4.43" defaultRowHeight="15.75"/>
  <cols>
    <col customWidth="1" min="1" max="1" width="9.43"/>
    <col customWidth="1" min="2" max="2" width="35.29"/>
    <col customWidth="1" hidden="1" min="3" max="3" width="7.29"/>
    <col customWidth="1" min="4" max="6" width="3.0"/>
    <col customWidth="1" min="7" max="7" width="9.43"/>
    <col customWidth="1" hidden="1" min="8" max="9" width="7.29"/>
    <col customWidth="1" min="10" max="12" width="7.29"/>
    <col customWidth="1" min="13" max="13" width="8.0"/>
    <col customWidth="1" min="14" max="14" width="11.57"/>
    <col customWidth="1" min="15" max="15" width="14.43"/>
    <col customWidth="1" min="16" max="16" width="11.57"/>
    <col customWidth="1" hidden="1" min="17" max="17" width="8.71"/>
    <col customWidth="1" min="18" max="20" width="8.71"/>
    <col customWidth="1" min="21" max="23" width="10.86"/>
    <col customWidth="1" hidden="1" min="24" max="24" width="10.86"/>
    <col customWidth="1" min="25" max="26" width="11.57"/>
    <col customWidth="1" min="27" max="28" width="8.71"/>
    <col customWidth="1" hidden="1" min="29" max="29" width="10.86"/>
    <col customWidth="1" hidden="1" min="30" max="50" width="7.29"/>
    <col customWidth="1" min="51" max="71" width="7.29"/>
    <col customWidth="1" min="72" max="77" width="10.14"/>
    <col customWidth="1" min="78" max="78" width="9.43"/>
    <col customWidth="1" min="79" max="82" width="10.14"/>
    <col customWidth="1" hidden="1" min="83" max="102" width="7.29"/>
    <col customWidth="1" min="103" max="110" width="7.29"/>
    <col customWidth="1" hidden="1" min="111" max="111" width="7.29"/>
    <col customWidth="1" min="112" max="120" width="7.29"/>
    <col customWidth="1" hidden="1" min="121" max="121" width="7.29"/>
    <col customWidth="1" min="122" max="122" width="7.29"/>
    <col customWidth="1" min="123" max="124" width="10.14"/>
    <col customWidth="1" min="125" max="126" width="10.86"/>
    <col customWidth="1" min="127" max="127" width="10.14"/>
    <col customWidth="1" min="128" max="129" width="10.86"/>
    <col customWidth="1" min="130" max="133" width="9.43"/>
    <col customWidth="1" min="134" max="137" width="10.86"/>
    <col customWidth="1" hidden="1" min="138" max="138" width="9.86"/>
  </cols>
  <sheetData>
    <row r="1">
      <c r="A1" s="120" t="s">
        <v>0</v>
      </c>
      <c r="G1" s="121" t="s">
        <v>807</v>
      </c>
      <c r="H1" s="122"/>
      <c r="I1" s="122"/>
      <c r="J1" s="122"/>
      <c r="K1" s="122"/>
      <c r="L1" s="122"/>
      <c r="M1" s="122"/>
      <c r="N1" s="122"/>
      <c r="O1" s="122"/>
      <c r="P1" s="122"/>
      <c r="Q1" s="122"/>
      <c r="R1" s="122"/>
      <c r="S1" s="122"/>
      <c r="T1" s="122"/>
      <c r="U1" s="122"/>
      <c r="V1" s="122"/>
      <c r="W1" s="122"/>
      <c r="X1" s="122"/>
      <c r="Y1" s="122"/>
      <c r="Z1" s="122"/>
      <c r="AA1" s="122"/>
      <c r="AB1" s="122"/>
      <c r="AC1" s="123"/>
      <c r="AD1" s="124" t="s">
        <v>808</v>
      </c>
      <c r="AY1" s="125" t="s">
        <v>808</v>
      </c>
      <c r="AZ1" s="122"/>
      <c r="BA1" s="122"/>
      <c r="BB1" s="122"/>
      <c r="BC1" s="122"/>
      <c r="BD1" s="122"/>
      <c r="BE1" s="122"/>
      <c r="BF1" s="122"/>
      <c r="BG1" s="122"/>
      <c r="BH1" s="122"/>
      <c r="BI1" s="122"/>
      <c r="BJ1" s="122"/>
      <c r="BK1" s="122"/>
      <c r="BL1" s="122"/>
      <c r="BM1" s="122"/>
      <c r="BN1" s="122"/>
      <c r="BO1" s="122"/>
      <c r="BP1" s="122"/>
      <c r="BQ1" s="122"/>
      <c r="BR1" s="122"/>
      <c r="BS1" s="123"/>
      <c r="BT1" s="126" t="s">
        <v>809</v>
      </c>
      <c r="BU1" s="122"/>
      <c r="BV1" s="122"/>
      <c r="BW1" s="122"/>
      <c r="BX1" s="122"/>
      <c r="BY1" s="122"/>
      <c r="BZ1" s="122"/>
      <c r="CA1" s="122"/>
      <c r="CB1" s="122"/>
      <c r="CC1" s="122"/>
      <c r="CD1" s="123"/>
      <c r="CE1" s="127" t="s">
        <v>810</v>
      </c>
      <c r="CY1" s="365" t="s">
        <v>810</v>
      </c>
      <c r="DS1" s="366" t="s">
        <v>811</v>
      </c>
      <c r="DT1" s="122"/>
      <c r="DU1" s="122"/>
      <c r="DV1" s="122"/>
      <c r="DW1" s="122"/>
      <c r="DX1" s="122"/>
      <c r="DY1" s="123"/>
      <c r="DZ1" s="367" t="s">
        <v>812</v>
      </c>
      <c r="EA1" s="122"/>
      <c r="EB1" s="122"/>
      <c r="EC1" s="123"/>
      <c r="ED1" s="368" t="s">
        <v>1096</v>
      </c>
      <c r="EE1" s="122"/>
      <c r="EF1" s="122"/>
      <c r="EG1" s="369"/>
      <c r="EH1" s="133" t="s">
        <v>814</v>
      </c>
    </row>
    <row r="2">
      <c r="A2" s="134" t="s">
        <v>1101</v>
      </c>
      <c r="G2" s="135" t="s">
        <v>816</v>
      </c>
      <c r="H2" s="136" t="s">
        <v>817</v>
      </c>
      <c r="L2" s="137" t="s">
        <v>818</v>
      </c>
      <c r="M2" s="138" t="s">
        <v>819</v>
      </c>
      <c r="N2" s="139" t="s">
        <v>820</v>
      </c>
      <c r="Q2" s="140" t="s">
        <v>821</v>
      </c>
      <c r="U2" s="141" t="s">
        <v>822</v>
      </c>
      <c r="V2" s="136" t="s">
        <v>823</v>
      </c>
      <c r="W2" s="142" t="s">
        <v>824</v>
      </c>
      <c r="X2" s="138" t="s">
        <v>825</v>
      </c>
      <c r="Y2" s="143" t="s">
        <v>826</v>
      </c>
      <c r="Z2" s="142" t="s">
        <v>827</v>
      </c>
      <c r="AA2" s="144" t="s">
        <v>828</v>
      </c>
      <c r="AC2" s="145" t="s">
        <v>829</v>
      </c>
      <c r="AD2" s="146" t="s">
        <v>830</v>
      </c>
      <c r="AJ2" s="146" t="s">
        <v>831</v>
      </c>
      <c r="AQ2" s="146" t="s">
        <v>832</v>
      </c>
      <c r="AY2" s="147" t="s">
        <v>830</v>
      </c>
      <c r="BE2" s="133" t="s">
        <v>831</v>
      </c>
      <c r="BL2" s="148" t="s">
        <v>832</v>
      </c>
      <c r="BS2" s="129"/>
      <c r="BT2" s="149"/>
      <c r="CD2" s="129"/>
      <c r="CE2" s="150" t="s">
        <v>833</v>
      </c>
      <c r="CO2" s="150" t="s">
        <v>834</v>
      </c>
      <c r="CY2" s="368" t="s">
        <v>833</v>
      </c>
      <c r="CZ2" s="122"/>
      <c r="DA2" s="122"/>
      <c r="DB2" s="122"/>
      <c r="DC2" s="122"/>
      <c r="DD2" s="122"/>
      <c r="DE2" s="122"/>
      <c r="DF2" s="122"/>
      <c r="DG2" s="122"/>
      <c r="DH2" s="123"/>
      <c r="DI2" s="373" t="s">
        <v>834</v>
      </c>
      <c r="DJ2" s="122"/>
      <c r="DK2" s="122"/>
      <c r="DL2" s="122"/>
      <c r="DM2" s="122"/>
      <c r="DN2" s="122"/>
      <c r="DO2" s="122"/>
      <c r="DP2" s="122"/>
      <c r="DQ2" s="122"/>
      <c r="DR2" s="123"/>
      <c r="DS2" s="149"/>
      <c r="DY2" s="129"/>
      <c r="DZ2" s="149"/>
      <c r="EC2" s="129"/>
      <c r="ED2" s="149"/>
      <c r="EG2" s="32"/>
    </row>
    <row r="3">
      <c r="A3" s="146" t="s">
        <v>837</v>
      </c>
      <c r="B3" s="153" t="s">
        <v>838</v>
      </c>
      <c r="C3" s="154"/>
      <c r="D3" s="154" t="s">
        <v>839</v>
      </c>
      <c r="G3" s="149"/>
      <c r="AA3" s="155" t="s">
        <v>840</v>
      </c>
      <c r="AB3" s="155" t="s">
        <v>841</v>
      </c>
      <c r="AC3" s="129"/>
      <c r="AD3" s="153" t="s">
        <v>842</v>
      </c>
      <c r="AF3" s="153" t="s">
        <v>843</v>
      </c>
      <c r="AH3" s="153" t="s">
        <v>136</v>
      </c>
      <c r="AJ3" s="153" t="s">
        <v>844</v>
      </c>
      <c r="AM3" s="153" t="s">
        <v>845</v>
      </c>
      <c r="AO3" s="153" t="s">
        <v>136</v>
      </c>
      <c r="AQ3" s="153" t="s">
        <v>835</v>
      </c>
      <c r="AT3" s="153" t="s">
        <v>846</v>
      </c>
      <c r="AX3" s="153" t="s">
        <v>847</v>
      </c>
      <c r="AY3" s="156" t="s">
        <v>842</v>
      </c>
      <c r="BA3" s="142" t="s">
        <v>843</v>
      </c>
      <c r="BC3" s="143" t="s">
        <v>136</v>
      </c>
      <c r="BE3" s="139" t="s">
        <v>844</v>
      </c>
      <c r="BH3" s="144" t="s">
        <v>845</v>
      </c>
      <c r="BJ3" s="143" t="s">
        <v>136</v>
      </c>
      <c r="BL3" s="139" t="s">
        <v>835</v>
      </c>
      <c r="BO3" s="157" t="s">
        <v>846</v>
      </c>
      <c r="BS3" s="158" t="s">
        <v>847</v>
      </c>
      <c r="BT3" s="159" t="s">
        <v>848</v>
      </c>
      <c r="BU3" s="160" t="s">
        <v>849</v>
      </c>
      <c r="BV3" s="138" t="s">
        <v>851</v>
      </c>
      <c r="BW3" s="140" t="s">
        <v>852</v>
      </c>
      <c r="BX3" s="162" t="s">
        <v>853</v>
      </c>
      <c r="BY3" s="161" t="s">
        <v>854</v>
      </c>
      <c r="BZ3" s="138" t="s">
        <v>850</v>
      </c>
      <c r="CA3" s="140" t="s">
        <v>856</v>
      </c>
      <c r="CB3" s="138" t="s">
        <v>857</v>
      </c>
      <c r="CD3" s="145" t="s">
        <v>858</v>
      </c>
      <c r="CE3" s="165" t="s">
        <v>859</v>
      </c>
      <c r="CH3" s="165" t="s">
        <v>860</v>
      </c>
      <c r="CO3" s="165" t="s">
        <v>859</v>
      </c>
      <c r="CR3" s="165" t="s">
        <v>860</v>
      </c>
      <c r="CY3" s="156" t="s">
        <v>859</v>
      </c>
      <c r="DB3" s="136" t="s">
        <v>860</v>
      </c>
      <c r="DH3" s="129"/>
      <c r="DI3" s="156" t="s">
        <v>859</v>
      </c>
      <c r="DL3" s="136" t="s">
        <v>860</v>
      </c>
      <c r="DR3" s="129"/>
      <c r="DS3" s="166" t="s">
        <v>861</v>
      </c>
      <c r="DT3" s="167" t="s">
        <v>862</v>
      </c>
      <c r="DU3" s="140" t="s">
        <v>863</v>
      </c>
      <c r="DV3" s="167" t="s">
        <v>864</v>
      </c>
      <c r="DW3" s="140" t="s">
        <v>865</v>
      </c>
      <c r="DX3" s="167" t="s">
        <v>866</v>
      </c>
      <c r="DY3" s="129"/>
      <c r="DZ3" s="376" t="s">
        <v>867</v>
      </c>
      <c r="EC3" s="129"/>
      <c r="ED3" s="151" t="s">
        <v>1098</v>
      </c>
      <c r="EG3" s="32"/>
    </row>
    <row r="4">
      <c r="C4" s="170" t="s">
        <v>870</v>
      </c>
      <c r="D4" s="170" t="s">
        <v>871</v>
      </c>
      <c r="E4" s="170" t="s">
        <v>872</v>
      </c>
      <c r="F4" s="170" t="s">
        <v>873</v>
      </c>
      <c r="G4" s="171" t="s">
        <v>874</v>
      </c>
      <c r="H4" s="124" t="s">
        <v>875</v>
      </c>
      <c r="I4" s="124" t="s">
        <v>876</v>
      </c>
      <c r="J4" s="172" t="s">
        <v>875</v>
      </c>
      <c r="K4" s="172" t="s">
        <v>876</v>
      </c>
      <c r="N4" s="173" t="s">
        <v>877</v>
      </c>
      <c r="O4" s="173" t="s">
        <v>878</v>
      </c>
      <c r="P4" s="173" t="s">
        <v>879</v>
      </c>
      <c r="Q4" s="124" t="s">
        <v>880</v>
      </c>
      <c r="R4" s="174" t="s">
        <v>880</v>
      </c>
      <c r="S4" s="175" t="s">
        <v>881</v>
      </c>
      <c r="T4" s="174" t="s">
        <v>882</v>
      </c>
      <c r="AC4" s="129"/>
      <c r="AD4" s="176" t="s">
        <v>883</v>
      </c>
      <c r="AE4" s="176" t="s">
        <v>884</v>
      </c>
      <c r="AF4" s="176" t="s">
        <v>885</v>
      </c>
      <c r="AG4" s="176" t="s">
        <v>886</v>
      </c>
      <c r="AH4" s="176" t="s">
        <v>887</v>
      </c>
      <c r="AI4" s="176" t="s">
        <v>888</v>
      </c>
      <c r="AJ4" s="176" t="s">
        <v>889</v>
      </c>
      <c r="AK4" s="176" t="s">
        <v>890</v>
      </c>
      <c r="AL4" s="176" t="s">
        <v>891</v>
      </c>
      <c r="AM4" s="176" t="s">
        <v>892</v>
      </c>
      <c r="AN4" s="176" t="s">
        <v>835</v>
      </c>
      <c r="AO4" s="176" t="s">
        <v>870</v>
      </c>
      <c r="AP4" s="176" t="s">
        <v>893</v>
      </c>
      <c r="AQ4" s="176" t="s">
        <v>894</v>
      </c>
      <c r="AR4" s="176" t="s">
        <v>895</v>
      </c>
      <c r="AS4" s="176" t="s">
        <v>896</v>
      </c>
      <c r="AT4" s="176" t="s">
        <v>897</v>
      </c>
      <c r="AU4" s="176" t="s">
        <v>898</v>
      </c>
      <c r="AV4" s="176" t="s">
        <v>899</v>
      </c>
      <c r="AW4" s="176" t="s">
        <v>900</v>
      </c>
      <c r="AX4" s="176" t="s">
        <v>901</v>
      </c>
      <c r="AY4" s="177" t="s">
        <v>883</v>
      </c>
      <c r="AZ4" s="173" t="s">
        <v>884</v>
      </c>
      <c r="BA4" s="178" t="s">
        <v>885</v>
      </c>
      <c r="BB4" s="178" t="s">
        <v>886</v>
      </c>
      <c r="BC4" s="179" t="s">
        <v>887</v>
      </c>
      <c r="BD4" s="179" t="s">
        <v>888</v>
      </c>
      <c r="BE4" s="173" t="s">
        <v>889</v>
      </c>
      <c r="BF4" s="173" t="s">
        <v>890</v>
      </c>
      <c r="BG4" s="173" t="s">
        <v>891</v>
      </c>
      <c r="BH4" s="155" t="s">
        <v>892</v>
      </c>
      <c r="BI4" s="155" t="s">
        <v>835</v>
      </c>
      <c r="BJ4" s="179" t="s">
        <v>870</v>
      </c>
      <c r="BK4" s="179" t="s">
        <v>893</v>
      </c>
      <c r="BL4" s="173" t="s">
        <v>894</v>
      </c>
      <c r="BM4" s="173" t="s">
        <v>895</v>
      </c>
      <c r="BN4" s="173" t="s">
        <v>896</v>
      </c>
      <c r="BO4" s="174" t="s">
        <v>897</v>
      </c>
      <c r="BP4" s="174" t="s">
        <v>898</v>
      </c>
      <c r="BQ4" s="174" t="s">
        <v>899</v>
      </c>
      <c r="BR4" s="174" t="s">
        <v>900</v>
      </c>
      <c r="BS4" s="180" t="s">
        <v>901</v>
      </c>
      <c r="BT4" s="149"/>
      <c r="BU4" s="181" t="s">
        <v>902</v>
      </c>
      <c r="CB4" s="182" t="s">
        <v>882</v>
      </c>
      <c r="CC4" s="182" t="s">
        <v>903</v>
      </c>
      <c r="CD4" s="129"/>
      <c r="CE4" s="183" t="s">
        <v>83</v>
      </c>
      <c r="CF4" s="183" t="s">
        <v>88</v>
      </c>
      <c r="CG4" s="183" t="s">
        <v>92</v>
      </c>
      <c r="CH4" s="183" t="s">
        <v>96</v>
      </c>
      <c r="CI4" s="183" t="s">
        <v>100</v>
      </c>
      <c r="CJ4" s="183" t="s">
        <v>104</v>
      </c>
      <c r="CK4" s="183" t="s">
        <v>108</v>
      </c>
      <c r="CL4" s="183" t="s">
        <v>112</v>
      </c>
      <c r="CM4" s="183" t="s">
        <v>115</v>
      </c>
      <c r="CN4" s="183" t="s">
        <v>904</v>
      </c>
      <c r="CO4" s="183" t="s">
        <v>83</v>
      </c>
      <c r="CP4" s="183" t="s">
        <v>88</v>
      </c>
      <c r="CQ4" s="183" t="s">
        <v>92</v>
      </c>
      <c r="CR4" s="183" t="s">
        <v>96</v>
      </c>
      <c r="CS4" s="183" t="s">
        <v>100</v>
      </c>
      <c r="CT4" s="183" t="s">
        <v>104</v>
      </c>
      <c r="CU4" s="183" t="s">
        <v>108</v>
      </c>
      <c r="CV4" s="183" t="s">
        <v>112</v>
      </c>
      <c r="CW4" s="183" t="s">
        <v>115</v>
      </c>
      <c r="CX4" s="183" t="s">
        <v>904</v>
      </c>
      <c r="CY4" s="184" t="s">
        <v>83</v>
      </c>
      <c r="CZ4" s="185" t="s">
        <v>88</v>
      </c>
      <c r="DA4" s="155" t="s">
        <v>92</v>
      </c>
      <c r="DB4" s="182" t="s">
        <v>96</v>
      </c>
      <c r="DC4" s="172" t="s">
        <v>100</v>
      </c>
      <c r="DD4" s="175" t="s">
        <v>104</v>
      </c>
      <c r="DE4" s="173" t="s">
        <v>108</v>
      </c>
      <c r="DF4" s="186" t="s">
        <v>112</v>
      </c>
      <c r="DG4" s="154" t="s">
        <v>115</v>
      </c>
      <c r="DH4" s="187" t="s">
        <v>904</v>
      </c>
      <c r="DI4" s="184" t="s">
        <v>83</v>
      </c>
      <c r="DJ4" s="185" t="s">
        <v>88</v>
      </c>
      <c r="DK4" s="155" t="s">
        <v>92</v>
      </c>
      <c r="DL4" s="182" t="s">
        <v>96</v>
      </c>
      <c r="DM4" s="172" t="s">
        <v>100</v>
      </c>
      <c r="DN4" s="175" t="s">
        <v>104</v>
      </c>
      <c r="DO4" s="173" t="s">
        <v>108</v>
      </c>
      <c r="DP4" s="186" t="s">
        <v>112</v>
      </c>
      <c r="DQ4" s="154" t="s">
        <v>115</v>
      </c>
      <c r="DR4" s="187" t="s">
        <v>904</v>
      </c>
      <c r="DS4" s="149"/>
      <c r="DX4" s="186" t="s">
        <v>882</v>
      </c>
      <c r="DY4" s="180" t="s">
        <v>903</v>
      </c>
      <c r="DZ4" s="383" t="s">
        <v>905</v>
      </c>
      <c r="EA4" s="174" t="s">
        <v>906</v>
      </c>
      <c r="EB4" s="172" t="s">
        <v>907</v>
      </c>
      <c r="EC4" s="180" t="s">
        <v>1099</v>
      </c>
      <c r="ED4" s="177" t="s">
        <v>882</v>
      </c>
      <c r="EE4" s="178" t="s">
        <v>908</v>
      </c>
      <c r="EF4" s="179" t="s">
        <v>909</v>
      </c>
      <c r="EG4" s="384" t="s">
        <v>903</v>
      </c>
    </row>
    <row r="5" hidden="1">
      <c r="A5" s="191" t="s">
        <v>911</v>
      </c>
      <c r="B5" s="192" t="s">
        <v>912</v>
      </c>
      <c r="C5" s="193" t="s">
        <v>886</v>
      </c>
      <c r="D5" s="193">
        <v>1.0</v>
      </c>
      <c r="E5" s="193">
        <v>6.0</v>
      </c>
      <c r="F5" s="193">
        <v>2.0</v>
      </c>
      <c r="G5" s="194" t="str">
        <f t="shared" ref="G5:G280" si="5">IF(C5="Large", (2.5*D5)*(2.5*E5)*(2.5*F5), (0.5*D5)*(0.5*E5)*(0.5*F5))</f>
        <v>187.5</v>
      </c>
      <c r="H5" s="195">
        <v>50.0</v>
      </c>
      <c r="I5" s="195">
        <v>50.0</v>
      </c>
      <c r="J5" s="195" t="str">
        <f>H5/Main!$D$9</f>
        <v>50</v>
      </c>
      <c r="K5" s="195" t="str">
        <f>I5/Main!$D$10</f>
        <v>50</v>
      </c>
      <c r="L5" s="195" t="str">
        <f t="shared" ref="L5:L280" si="6">K5/J5</f>
        <v>1</v>
      </c>
      <c r="M5" s="196">
        <v>1.0</v>
      </c>
      <c r="N5" s="197"/>
      <c r="O5" s="198">
        <v>200000.0</v>
      </c>
      <c r="P5" s="197"/>
      <c r="Q5" s="198"/>
      <c r="R5" s="197"/>
      <c r="S5" s="199"/>
      <c r="T5" s="199"/>
      <c r="U5" s="197"/>
      <c r="V5" s="197"/>
      <c r="W5" s="198">
        <v>50000.0</v>
      </c>
      <c r="X5" s="197"/>
      <c r="Y5" s="197"/>
      <c r="Z5" s="197"/>
      <c r="AA5" s="197"/>
      <c r="AB5" s="197"/>
      <c r="AC5" s="200" t="s">
        <v>913</v>
      </c>
      <c r="AD5" s="201">
        <v>80.0</v>
      </c>
      <c r="AE5" s="201">
        <v>0.0</v>
      </c>
      <c r="AF5" s="201">
        <v>60.0</v>
      </c>
      <c r="AG5" s="201">
        <v>40.0</v>
      </c>
      <c r="AH5" s="201">
        <v>40.0</v>
      </c>
      <c r="AI5" s="201">
        <v>0.0</v>
      </c>
      <c r="AJ5" s="201">
        <v>0.0</v>
      </c>
      <c r="AK5" s="201">
        <v>8.0</v>
      </c>
      <c r="AL5" s="201">
        <v>0.0</v>
      </c>
      <c r="AM5" s="201">
        <v>0.0</v>
      </c>
      <c r="AN5" s="201">
        <v>0.0</v>
      </c>
      <c r="AO5" s="201">
        <v>0.0</v>
      </c>
      <c r="AP5" s="201">
        <v>0.0</v>
      </c>
      <c r="AQ5" s="201">
        <v>0.0</v>
      </c>
      <c r="AR5" s="201">
        <v>0.0</v>
      </c>
      <c r="AS5" s="201">
        <v>0.0</v>
      </c>
      <c r="AT5" s="201">
        <v>0.0</v>
      </c>
      <c r="AU5" s="202">
        <v>40.0</v>
      </c>
      <c r="AV5" s="201">
        <v>0.0</v>
      </c>
      <c r="AW5" s="201">
        <v>0.0</v>
      </c>
      <c r="AX5" s="201">
        <v>0.0</v>
      </c>
      <c r="AY5" s="539" t="str">
        <f t="shared" ref="AY5:BS5" si="1">IF(AD5 = 0, "", AD5)</f>
        <v>80</v>
      </c>
      <c r="AZ5" s="204" t="str">
        <f t="shared" si="1"/>
        <v/>
      </c>
      <c r="BA5" s="540" t="str">
        <f t="shared" si="1"/>
        <v>60</v>
      </c>
      <c r="BB5" s="540" t="str">
        <f t="shared" si="1"/>
        <v>40</v>
      </c>
      <c r="BC5" s="540" t="str">
        <f t="shared" si="1"/>
        <v>40</v>
      </c>
      <c r="BD5" s="204" t="str">
        <f t="shared" si="1"/>
        <v/>
      </c>
      <c r="BE5" s="193" t="str">
        <f t="shared" si="1"/>
        <v/>
      </c>
      <c r="BF5" s="208" t="str">
        <f t="shared" si="1"/>
        <v>8</v>
      </c>
      <c r="BG5" s="193" t="str">
        <f t="shared" si="1"/>
        <v/>
      </c>
      <c r="BH5" s="193" t="str">
        <f t="shared" si="1"/>
        <v/>
      </c>
      <c r="BI5" s="193" t="str">
        <f t="shared" si="1"/>
        <v/>
      </c>
      <c r="BJ5" s="193" t="str">
        <f t="shared" si="1"/>
        <v/>
      </c>
      <c r="BK5" s="193" t="str">
        <f t="shared" si="1"/>
        <v/>
      </c>
      <c r="BL5" s="193" t="str">
        <f t="shared" si="1"/>
        <v/>
      </c>
      <c r="BM5" s="193" t="str">
        <f t="shared" si="1"/>
        <v/>
      </c>
      <c r="BN5" s="193" t="str">
        <f t="shared" si="1"/>
        <v/>
      </c>
      <c r="BO5" s="193" t="str">
        <f t="shared" si="1"/>
        <v/>
      </c>
      <c r="BP5" s="306" t="str">
        <f t="shared" si="1"/>
        <v>40</v>
      </c>
      <c r="BQ5" s="193" t="str">
        <f t="shared" si="1"/>
        <v/>
      </c>
      <c r="BR5" s="193" t="str">
        <f t="shared" si="1"/>
        <v/>
      </c>
      <c r="BS5" s="206" t="str">
        <f t="shared" si="1"/>
        <v/>
      </c>
      <c r="BT5" s="207" t="str">
        <f>$AY5*Assembly!Y$4+$AZ5*Assembly!Y$5+$BA5*Assembly!Y$6+$BB5*Assembly!Y$7+$BC5*Assembly!Y$8+$BD5*Assembly!Y$9+$BE5*Assembly!Y$10+$BF5*Assembly!Y$11+$BG5*Assembly!Y$12+$BH5*Assembly!Y$13+$BI5*Assembly!Y$14+$BJ5*Assembly!Y$15+$BK5*Assembly!Y$16+$BL5*Assembly!Y$17+$BM5*Assembly!Y$18+$BN5*Assembly!Y$19+$BO5*Assembly!Y$20+$BP5*Assembly!Y$21+$BQ5*Assembly!Y$22+$BR5*Assembly!Y$23+$BS5*Assembly!Y$24</f>
        <v>3,482</v>
      </c>
      <c r="BU5" s="208" t="str">
        <f t="shared" ref="BU5:BU280" si="8">BT5/G5</f>
        <v>19</v>
      </c>
      <c r="BV5" s="208" t="str">
        <f>$AY5*Assembly!AC$4+$AZ5*Assembly!AC$5+$BA5*Assembly!AC$6+$BB5*Assembly!AC$7+$BC5*Assembly!AC$8+$BD5*Assembly!AC$9+$BE5*Assembly!AC$10+$BF5*Assembly!AC$11+$BG5*Assembly!AC$12+$BH5*Assembly!AC$13+$BI5*Assembly!AC$14+$BJ5*Assembly!AC$15+$BK5*Assembly!AC$16+$BL5*Assembly!AC$17+$BM5*Assembly!AC$18+$BN5*Assembly!AC$19+$BO5*Assembly!AC$20+$BP5*Assembly!AC$21+$BQ5*Assembly!AC$22+$BR5*Assembly!AC$23+$BS5*Assembly!AC$24</f>
        <v>13,108</v>
      </c>
      <c r="BW5" s="209" t="str">
        <f t="shared" ref="BW5:BW280" si="9">BV5/BT5</f>
        <v>3.76</v>
      </c>
      <c r="BX5" s="210" t="str">
        <f t="shared" ref="BX5:BX280" si="10">BV5/G5</f>
        <v>70</v>
      </c>
      <c r="BY5" s="211" t="str">
        <f t="shared" ref="BY5:BY280" si="11">BV5/BU5</f>
        <v>705.9</v>
      </c>
      <c r="BZ5" s="208"/>
      <c r="CA5" s="208" t="str">
        <f>$AY5*Assembly!X$4+$AZ5*Assembly!X$5+$BA5*Assembly!X$6+$BB5*Assembly!X$7+$BC5*Assembly!X$8+$BD5*Assembly!X$9+$BE5*Assembly!X$10+$BF5*Assembly!X$11+$BG5*Assembly!X$12+$BH5*Assembly!X$13+$BI5*Assembly!X$14+$BJ5*Assembly!X$15+$BK5*Assembly!X$16+$BL5*Assembly!X$17+$BM5*Assembly!X$18+$BN5*Assembly!X$19+$BO5*Assembly!X$20+$BP5*Assembly!X$21+$BQ5*Assembly!X$22+$BR5*Assembly!X$23+$BS5*Assembly!X$24</f>
        <v>388</v>
      </c>
      <c r="CB5" s="208" t="str">
        <f t="shared" ref="CB5:CB280" si="12">CA5*560000/3600</f>
        <v>60,356</v>
      </c>
      <c r="CC5" s="212" t="str">
        <f t="shared" ref="CC5:CC280" si="13">CB5/1000000</f>
        <v>0.0604</v>
      </c>
      <c r="CD5" s="213" t="str">
        <f>$AY5*Assembly!AB$4+$AZ5*Assembly!AB$5+$BA5*Assembly!AB$6+$BB5*Assembly!AB$7+$BC5*Assembly!AB$8+$BD5*Assembly!AB$9+$BE5*Assembly!AB$10+$BF5*Assembly!AB$11+$BG5*Assembly!AB$12+$BH5*Assembly!AB$13+$BI5*Assembly!AB$14+$BJ5*Assembly!AB$15+$BK5*Assembly!AB$16+$BL5*Assembly!AB$17+$BM5*Assembly!AB$18+$BN5*Assembly!AB$19+$BO5*Assembly!AB$20+$BP5*Assembly!AB$21+$BQ5*Assembly!AB$22+$BR5*Assembly!AB$23+$BS5*Assembly!AB$24</f>
        <v>4,768</v>
      </c>
      <c r="CE5" s="198" t="str">
        <f>$AY5*Assembly!M$4+$AZ5*Assembly!M$5+$BA5*Assembly!M$6+$BB5*Assembly!M$7+$BC5*Assembly!M$8+$BD5*Assembly!M$9+$BE5*Assembly!M$10+$BF5*Assembly!M$11+$BG5*Assembly!M$12+$BH5*Assembly!M$13+$BI5*Assembly!M$14+$BJ5*Assembly!M$15+$BK5*Assembly!M$16+$BL5*Assembly!M$17+$BM5*Assembly!M$18+$BN5*Assembly!M$19+$BO5*Assembly!M$20+$BP5*Assembly!M$21+$BQ5*Assembly!M$22+$BR5*Assembly!M$23+$BS5*Assembly!M$24</f>
        <v>3,904</v>
      </c>
      <c r="CF5" s="198" t="str">
        <f>$AY5*Assembly!N$4+$AZ5*Assembly!N$5+$BA5*Assembly!N$6+$BB5*Assembly!N$7+$BC5*Assembly!N$8+$BD5*Assembly!N$9+$BE5*Assembly!N$10+$BF5*Assembly!N$11+$BG5*Assembly!N$12+$BH5*Assembly!N$13+$BI5*Assembly!N$14+$BJ5*Assembly!N$15+$BK5*Assembly!N$16+$BL5*Assembly!N$17+$BM5*Assembly!N$18+$BN5*Assembly!N$19+$BO5*Assembly!N$20+$BP5*Assembly!N$21+$BQ5*Assembly!N$22+$BR5*Assembly!N$23+$BS5*Assembly!N$24</f>
        <v>0</v>
      </c>
      <c r="CG5" s="198" t="str">
        <f>$AY5*Assembly!O$4+$AZ5*Assembly!O$5+$BA5*Assembly!O$6+$BB5*Assembly!O$7+$BC5*Assembly!O$8+$BD5*Assembly!O$9+$BE5*Assembly!O$10+$BF5*Assembly!O$11+$BG5*Assembly!O$12+$BH5*Assembly!O$13+$BI5*Assembly!O$14+$BJ5*Assembly!O$15+$BK5*Assembly!O$16+$BL5*Assembly!O$17+$BM5*Assembly!O$18+$BN5*Assembly!O$19+$BO5*Assembly!O$20+$BP5*Assembly!O$21+$BQ5*Assembly!O$22+$BR5*Assembly!O$23+$BS5*Assembly!O$24</f>
        <v>0</v>
      </c>
      <c r="CH5" s="195" t="str">
        <f>$AY5*Assembly!P$4+$AZ5*Assembly!P$5+$BA5*Assembly!P$6+$BB5*Assembly!P$7+$BC5*Assembly!P$8+$BD5*Assembly!P$9+$BE5*Assembly!P$10+$BF5*Assembly!P$11+$BG5*Assembly!P$12+$BH5*Assembly!P$13+$BI5*Assembly!P$14+$BJ5*Assembly!P$15+$BK5*Assembly!P$16+$BL5*Assembly!P$17+$BM5*Assembly!P$18+$BN5*Assembly!P$19+$BO5*Assembly!P$20+$BP5*Assembly!P$21+$BQ5*Assembly!P$22+$BR5*Assembly!P$23+$BS5*Assembly!P$24</f>
        <v>0</v>
      </c>
      <c r="CI5" s="195" t="str">
        <f>$AY5*Assembly!Q$4+$AZ5*Assembly!Q$5+$BA5*Assembly!Q$6+$BB5*Assembly!Q$7+$BC5*Assembly!Q$8+$BD5*Assembly!Q$9+$BE5*Assembly!Q$10+$BF5*Assembly!Q$11+$BG5*Assembly!Q$12+$BH5*Assembly!Q$13+$BI5*Assembly!Q$14+$BJ5*Assembly!Q$15+$BK5*Assembly!Q$16+$BL5*Assembly!Q$17+$BM5*Assembly!Q$18+$BN5*Assembly!Q$19+$BO5*Assembly!Q$20+$BP5*Assembly!Q$21+$BQ5*Assembly!Q$22+$BR5*Assembly!Q$23+$BS5*Assembly!Q$24</f>
        <v>41.6</v>
      </c>
      <c r="CJ5" s="198" t="str">
        <f>$AY5*Assembly!R$4+$AZ5*Assembly!R$5+$BA5*Assembly!R$6+$BB5*Assembly!R$7+$BC5*Assembly!R$8+$BD5*Assembly!R$9+$BE5*Assembly!R$10+$BF5*Assembly!R$11+$BG5*Assembly!R$12+$BH5*Assembly!R$13+$BI5*Assembly!R$14+$BJ5*Assembly!R$15+$BK5*Assembly!R$16+$BL5*Assembly!R$17+$BM5*Assembly!R$18+$BN5*Assembly!R$19+$BO5*Assembly!R$20+$BP5*Assembly!R$21+$BQ5*Assembly!R$22+$BR5*Assembly!R$23+$BS5*Assembly!R$24</f>
        <v>0</v>
      </c>
      <c r="CK5" s="195" t="str">
        <f>$AY5*Assembly!S$4+$AZ5*Assembly!S$5+$BA5*Assembly!S$6+$BB5*Assembly!S$7+$BC5*Assembly!S$8+$BD5*Assembly!S$9+$BE5*Assembly!S$10+$BF5*Assembly!S$11+$BG5*Assembly!S$12+$BH5*Assembly!S$13+$BI5*Assembly!S$14+$BJ5*Assembly!S$15+$BK5*Assembly!S$16+$BL5*Assembly!S$17+$BM5*Assembly!S$18+$BN5*Assembly!S$19+$BO5*Assembly!S$20+$BP5*Assembly!S$21+$BQ5*Assembly!S$22+$BR5*Assembly!S$23+$BS5*Assembly!S$24</f>
        <v>0</v>
      </c>
      <c r="CL5" s="195" t="str">
        <f>$AY5*Assembly!T$4+$AZ5*Assembly!T$5+$BA5*Assembly!T$6+$BB5*Assembly!T$7+$BC5*Assembly!T$8+$BD5*Assembly!T$9+$BE5*Assembly!T$10+$BF5*Assembly!T$11+$BG5*Assembly!T$12+$BH5*Assembly!T$13+$BI5*Assembly!T$14+$BJ5*Assembly!T$15+$BK5*Assembly!T$16+$BL5*Assembly!T$17+$BM5*Assembly!T$18+$BN5*Assembly!T$19+$BO5*Assembly!T$20+$BP5*Assembly!T$21+$BQ5*Assembly!T$22+$BR5*Assembly!T$23+$BS5*Assembly!T$24</f>
        <v>0</v>
      </c>
      <c r="CM5" s="195" t="str">
        <f>$AY5*Assembly!U$4+$AZ5*Assembly!U$5+$BA5*Assembly!U$6+$BB5*Assembly!U$7+$BC5*Assembly!U$8+$BD5*Assembly!U$9+$BE5*Assembly!U$10+$BF5*Assembly!U$11+$BG5*Assembly!U$12+$BH5*Assembly!U$13+$BI5*Assembly!U$14+$BJ5*Assembly!U$15+$BK5*Assembly!U$16+$BL5*Assembly!U$17+$BM5*Assembly!U$18+$BN5*Assembly!U$19+$BO5*Assembly!U$20+$BP5*Assembly!U$21+$BQ5*Assembly!U$22+$BR5*Assembly!U$23+$BS5*Assembly!U$24</f>
        <v>0</v>
      </c>
      <c r="CN5" s="198" t="str">
        <f>$AY5*Assembly!V$4+$AZ5*Assembly!V$5+$BA5*Assembly!V$6+$BB5*Assembly!V$7+$BC5*Assembly!V$8+$BD5*Assembly!V$9+$BE5*Assembly!V$10+$BF5*Assembly!V$11+$BG5*Assembly!V$12+$BH5*Assembly!V$13+$BI5*Assembly!V$14+$BJ5*Assembly!V$15+$BK5*Assembly!V$16+$BL5*Assembly!V$17+$BM5*Assembly!V$18+$BN5*Assembly!V$19+$BO5*Assembly!V$20+$BP5*Assembly!V$21+$BQ5*Assembly!V$22+$BR5*Assembly!V$23+$BS5*Assembly!V$24</f>
        <v>0</v>
      </c>
      <c r="CO5" s="198" t="str">
        <f>CE5*Refining!$F$3</f>
        <v>6,971</v>
      </c>
      <c r="CP5" s="198" t="str">
        <f>CF5*Refining!$F$4</f>
        <v>0</v>
      </c>
      <c r="CQ5" s="198" t="str">
        <f>CG5*Refining!$F$5</f>
        <v>0</v>
      </c>
      <c r="CR5" s="198" t="str">
        <f>CH5*Refining!$F$6</f>
        <v>0</v>
      </c>
      <c r="CS5" s="198" t="str">
        <f>CI5*Refining!$F$7</f>
        <v>74</v>
      </c>
      <c r="CT5" s="198" t="str">
        <f>CJ5*Refining!$F$8</f>
        <v>0</v>
      </c>
      <c r="CU5" s="198" t="str">
        <f>CK5*Refining!$F$9</f>
        <v>0</v>
      </c>
      <c r="CV5" s="198" t="str">
        <f>CL5*Refining!$F$10</f>
        <v>0</v>
      </c>
      <c r="CW5" s="198" t="str">
        <f>CM5*Refining!$F$11</f>
        <v>0</v>
      </c>
      <c r="CX5" s="198" t="str">
        <f>CN5*Refining!$F$12</f>
        <v>0</v>
      </c>
      <c r="CY5" s="218" t="str">
        <f t="shared" ref="CY5:DR5" si="2">IF(CE5 = 0, "", CE5)</f>
        <v>3,904</v>
      </c>
      <c r="CZ5" s="215" t="str">
        <f t="shared" si="2"/>
        <v/>
      </c>
      <c r="DA5" s="215" t="str">
        <f t="shared" si="2"/>
        <v/>
      </c>
      <c r="DB5" s="215" t="str">
        <f t="shared" si="2"/>
        <v/>
      </c>
      <c r="DC5" s="215" t="str">
        <f t="shared" si="2"/>
        <v>41.6</v>
      </c>
      <c r="DD5" s="215" t="str">
        <f t="shared" si="2"/>
        <v/>
      </c>
      <c r="DE5" s="215" t="str">
        <f t="shared" si="2"/>
        <v/>
      </c>
      <c r="DF5" s="215" t="str">
        <f t="shared" si="2"/>
        <v/>
      </c>
      <c r="DG5" s="215" t="str">
        <f t="shared" si="2"/>
        <v/>
      </c>
      <c r="DH5" s="216" t="str">
        <f t="shared" si="2"/>
        <v/>
      </c>
      <c r="DI5" s="218" t="str">
        <f t="shared" si="2"/>
        <v>6,971</v>
      </c>
      <c r="DJ5" s="215" t="str">
        <f t="shared" si="2"/>
        <v/>
      </c>
      <c r="DK5" s="215" t="str">
        <f t="shared" si="2"/>
        <v/>
      </c>
      <c r="DL5" s="215" t="str">
        <f t="shared" si="2"/>
        <v/>
      </c>
      <c r="DM5" s="219" t="str">
        <f t="shared" si="2"/>
        <v>74</v>
      </c>
      <c r="DN5" s="215" t="str">
        <f t="shared" si="2"/>
        <v/>
      </c>
      <c r="DO5" s="215" t="str">
        <f t="shared" si="2"/>
        <v/>
      </c>
      <c r="DP5" s="215" t="str">
        <f t="shared" si="2"/>
        <v/>
      </c>
      <c r="DQ5" s="215" t="str">
        <f t="shared" si="2"/>
        <v/>
      </c>
      <c r="DR5" s="216" t="str">
        <f t="shared" si="2"/>
        <v/>
      </c>
      <c r="DS5" s="218" t="str">
        <f t="shared" ref="DS5:DS280" si="15">CY5+CZ5+DA5+DB5+DC5+DD5+DE5+DF5+DG5+DH5</f>
        <v>3,946</v>
      </c>
      <c r="DT5" s="219" t="str">
        <f t="shared" ref="DT5:DT280" si="16">DI5+DJ5+DK5+DL5+DM5+DN5+DO5+DP5+DQ5+DR5</f>
        <v>7,046</v>
      </c>
      <c r="DU5" s="208" t="str">
        <f>CY5*'Ores &amp; Ingots'!$C$3+CZ5*'Ores &amp; Ingots'!$C$4+DA5*'Ores &amp; Ingots'!$C$5+DB5*'Ores &amp; Ingots'!$C$6+DC5*'Ores &amp; Ingots'!$C$7+DD5*'Ores &amp; Ingots'!$C$8+DE5*'Ores &amp; Ingots'!$C$9+DF5*'Ores &amp; Ingots'!$C$10+DG5*'Ores &amp; Ingots'!$C$11+DH5*'Ores &amp; Ingots'!$C$12</f>
        <v>514</v>
      </c>
      <c r="DV5" s="208" t="str">
        <f>DI5*'Ores &amp; Ingots'!$B$3+DJ5*'Ores &amp; Ingots'!$B$4+DK5*'Ores &amp; Ingots'!$B$5+DL5*'Ores &amp; Ingots'!$B$6+DM5*'Ores &amp; Ingots'!$B$7+DN5*'Ores &amp; Ingots'!$B$8+DO5*'Ores &amp; Ingots'!$B$9+DP5*'Ores &amp; Ingots'!$B$10+DQ5*'Ores &amp; Ingots'!$B$11+DR5*'Ores &amp; Ingots'!$B$12</f>
        <v>2,607</v>
      </c>
      <c r="DW5" s="219" t="str">
        <f>CY5*Refining!$G$3+CZ5*Refining!$G$4+DA5*Refining!$G$5+DB5*Refining!$G$6+DC5*Refining!$G$7+DD5*Refining!$G$8+DE5*Refining!$G$9+DF5*Refining!$G$10+DG5*Refining!$G$11+DH5*Refining!$G$12</f>
        <v>302</v>
      </c>
      <c r="DX5" s="219" t="str">
        <f t="shared" ref="DX5:DX280" si="17">DW5*560000/3600</f>
        <v>47,043</v>
      </c>
      <c r="DY5" s="220" t="str">
        <f t="shared" ref="DY5:DY280" si="18">DX5/1000000</f>
        <v>0.0470</v>
      </c>
      <c r="DZ5" s="218" t="str">
        <f t="shared" ref="DZ5:DZ280" si="19">J5+CA5+DW5</f>
        <v>740</v>
      </c>
      <c r="EA5" s="221" t="str">
        <f t="shared" ref="EA5:EB5" si="3">DZ5/60</f>
        <v>12.3</v>
      </c>
      <c r="EB5" s="221" t="str">
        <f t="shared" si="3"/>
        <v>0.2</v>
      </c>
      <c r="EC5" s="541" t="str">
        <f t="shared" ref="EC5:EC280" si="21">EB5/24</f>
        <v>0.01</v>
      </c>
      <c r="ED5" s="218" t="str">
        <f t="shared" ref="ED5:ED280" si="22">DX5+CB5</f>
        <v>107,398</v>
      </c>
      <c r="EE5" s="221" t="str">
        <f t="shared" ref="EE5:EF5" si="4">ED5/1000</f>
        <v>107.4</v>
      </c>
      <c r="EF5" s="222" t="str">
        <f t="shared" si="4"/>
        <v>0.11</v>
      </c>
      <c r="EG5" s="542" t="str">
        <f t="shared" ref="EG5:EG280" si="24">ED5/1000000</f>
        <v>0.1074</v>
      </c>
      <c r="EH5" s="225">
        <v>648.0</v>
      </c>
    </row>
    <row r="6">
      <c r="A6" s="33"/>
      <c r="B6" s="226" t="s">
        <v>912</v>
      </c>
      <c r="C6" s="227" t="s">
        <v>885</v>
      </c>
      <c r="D6" s="227">
        <v>1.0</v>
      </c>
      <c r="E6" s="227">
        <v>1.0</v>
      </c>
      <c r="F6" s="227">
        <v>2.0</v>
      </c>
      <c r="G6" s="253" t="str">
        <f t="shared" si="5"/>
        <v>0.3</v>
      </c>
      <c r="H6" s="254">
        <v>20.0</v>
      </c>
      <c r="I6" s="254">
        <v>20.0</v>
      </c>
      <c r="J6" s="254" t="str">
        <f>H6/Main!$D$9</f>
        <v>20</v>
      </c>
      <c r="K6" s="254" t="str">
        <f>I6/Main!$D$10</f>
        <v>20</v>
      </c>
      <c r="L6" s="254" t="str">
        <f t="shared" si="6"/>
        <v>1</v>
      </c>
      <c r="M6" s="254">
        <v>1.0</v>
      </c>
      <c r="N6" s="255"/>
      <c r="O6" s="256">
        <v>20000.0</v>
      </c>
      <c r="P6" s="255"/>
      <c r="Q6" s="256"/>
      <c r="R6" s="255"/>
      <c r="S6" s="257"/>
      <c r="T6" s="257"/>
      <c r="U6" s="255"/>
      <c r="V6" s="255"/>
      <c r="W6" s="256">
        <v>5000.0</v>
      </c>
      <c r="X6" s="255"/>
      <c r="Y6" s="255"/>
      <c r="Z6" s="255"/>
      <c r="AA6" s="255"/>
      <c r="AB6" s="255"/>
      <c r="AC6" s="258"/>
      <c r="AD6" s="234">
        <v>0.0</v>
      </c>
      <c r="AE6" s="234">
        <v>0.0</v>
      </c>
      <c r="AF6" s="234">
        <v>1.0</v>
      </c>
      <c r="AG6" s="234">
        <v>0.0</v>
      </c>
      <c r="AH6" s="234">
        <v>2.0</v>
      </c>
      <c r="AI6" s="234">
        <v>0.0</v>
      </c>
      <c r="AJ6" s="234">
        <v>0.0</v>
      </c>
      <c r="AK6" s="234">
        <v>1.0</v>
      </c>
      <c r="AL6" s="234">
        <v>0.0</v>
      </c>
      <c r="AM6" s="234">
        <v>0.0</v>
      </c>
      <c r="AN6" s="234">
        <v>0.0</v>
      </c>
      <c r="AO6" s="234">
        <v>0.0</v>
      </c>
      <c r="AP6" s="234">
        <v>0.0</v>
      </c>
      <c r="AQ6" s="234">
        <v>0.0</v>
      </c>
      <c r="AR6" s="234">
        <v>0.0</v>
      </c>
      <c r="AS6" s="234">
        <v>0.0</v>
      </c>
      <c r="AT6" s="234">
        <v>0.0</v>
      </c>
      <c r="AU6" s="235">
        <v>4.0</v>
      </c>
      <c r="AV6" s="234">
        <v>0.0</v>
      </c>
      <c r="AW6" s="234">
        <v>0.0</v>
      </c>
      <c r="AX6" s="234">
        <v>0.0</v>
      </c>
      <c r="AY6" s="236" t="str">
        <f t="shared" ref="AY6:BS6" si="7">IF(AD6 = 0, "", AD6)</f>
        <v/>
      </c>
      <c r="AZ6" s="227" t="str">
        <f t="shared" si="7"/>
        <v/>
      </c>
      <c r="BA6" s="225" t="str">
        <f t="shared" si="7"/>
        <v>1</v>
      </c>
      <c r="BB6" s="227" t="str">
        <f t="shared" si="7"/>
        <v/>
      </c>
      <c r="BC6" s="225" t="str">
        <f t="shared" si="7"/>
        <v>2</v>
      </c>
      <c r="BD6" s="227" t="str">
        <f t="shared" si="7"/>
        <v/>
      </c>
      <c r="BE6" s="227" t="str">
        <f t="shared" si="7"/>
        <v/>
      </c>
      <c r="BF6" s="225" t="str">
        <f t="shared" si="7"/>
        <v>1</v>
      </c>
      <c r="BG6" s="227" t="str">
        <f t="shared" si="7"/>
        <v/>
      </c>
      <c r="BH6" s="227" t="str">
        <f t="shared" si="7"/>
        <v/>
      </c>
      <c r="BI6" s="227" t="str">
        <f t="shared" si="7"/>
        <v/>
      </c>
      <c r="BJ6" s="227" t="str">
        <f t="shared" si="7"/>
        <v/>
      </c>
      <c r="BK6" s="227" t="str">
        <f t="shared" si="7"/>
        <v/>
      </c>
      <c r="BL6" s="227" t="str">
        <f t="shared" si="7"/>
        <v/>
      </c>
      <c r="BM6" s="227" t="str">
        <f t="shared" si="7"/>
        <v/>
      </c>
      <c r="BN6" s="227" t="str">
        <f t="shared" si="7"/>
        <v/>
      </c>
      <c r="BO6" s="227" t="str">
        <f t="shared" si="7"/>
        <v/>
      </c>
      <c r="BP6" s="309" t="str">
        <f t="shared" si="7"/>
        <v>4</v>
      </c>
      <c r="BQ6" s="227" t="str">
        <f t="shared" si="7"/>
        <v/>
      </c>
      <c r="BR6" s="227" t="str">
        <f t="shared" si="7"/>
        <v/>
      </c>
      <c r="BS6" s="238" t="str">
        <f t="shared" si="7"/>
        <v/>
      </c>
      <c r="BT6" s="239" t="str">
        <f>$AY6*Assembly!Y$4+$AZ6*Assembly!Y$5+$BA6*Assembly!Y$6+$BB6*Assembly!Y$7+$BC6*Assembly!Y$8+$BD6*Assembly!Y$9+$BE6*Assembly!Y$10+$BF6*Assembly!Y$11+$BG6*Assembly!Y$12+$BH6*Assembly!Y$13+$BI6*Assembly!Y$14+$BJ6*Assembly!Y$15+$BK6*Assembly!Y$16+$BL6*Assembly!Y$17+$BM6*Assembly!Y$18+$BN6*Assembly!Y$19+$BO6*Assembly!Y$20+$BP6*Assembly!Y$21+$BQ6*Assembly!Y$22+$BR6*Assembly!Y$23+$BS6*Assembly!Y$24</f>
        <v>52</v>
      </c>
      <c r="BU6" s="225" t="str">
        <f t="shared" si="8"/>
        <v>209</v>
      </c>
      <c r="BV6" s="225" t="str">
        <f>$AY6*Assembly!AC$4+$AZ6*Assembly!AC$5+$BA6*Assembly!AC$6+$BB6*Assembly!AC$7+$BC6*Assembly!AC$8+$BD6*Assembly!AC$9+$BE6*Assembly!AC$10+$BF6*Assembly!AC$11+$BG6*Assembly!AC$12+$BH6*Assembly!AC$13+$BI6*Assembly!AC$14+$BJ6*Assembly!AC$15+$BK6*Assembly!AC$16+$BL6*Assembly!AC$17+$BM6*Assembly!AC$18+$BN6*Assembly!AC$19+$BO6*Assembly!AC$20+$BP6*Assembly!AC$21+$BQ6*Assembly!AC$22+$BR6*Assembly!AC$23+$BS6*Assembly!AC$24</f>
        <v>136</v>
      </c>
      <c r="BW6" s="240" t="str">
        <f t="shared" si="9"/>
        <v>2.61</v>
      </c>
      <c r="BX6" s="241" t="str">
        <f t="shared" si="10"/>
        <v>544</v>
      </c>
      <c r="BY6" s="242" t="str">
        <f t="shared" si="11"/>
        <v>0.7</v>
      </c>
      <c r="BZ6" s="225"/>
      <c r="CA6" s="225" t="str">
        <f>$AY6*Assembly!X$4+$AZ6*Assembly!X$5+$BA6*Assembly!X$6+$BB6*Assembly!X$7+$BC6*Assembly!X$8+$BD6*Assembly!X$9+$BE6*Assembly!X$10+$BF6*Assembly!X$11+$BG6*Assembly!X$12+$BH6*Assembly!X$13+$BI6*Assembly!X$14+$BJ6*Assembly!X$15+$BK6*Assembly!X$16+$BL6*Assembly!X$17+$BM6*Assembly!X$18+$BN6*Assembly!X$19+$BO6*Assembly!X$20+$BP6*Assembly!X$21+$BQ6*Assembly!X$22+$BR6*Assembly!X$23+$BS6*Assembly!X$24</f>
        <v>14</v>
      </c>
      <c r="CB6" s="225" t="str">
        <f t="shared" si="12"/>
        <v>2,178</v>
      </c>
      <c r="CC6" s="223" t="str">
        <f t="shared" si="13"/>
        <v>0.0022</v>
      </c>
      <c r="CD6" s="243" t="str">
        <f>$AY6*Assembly!AB$4+$AZ6*Assembly!AB$5+$BA6*Assembly!AB$6+$BB6*Assembly!AB$7+$BC6*Assembly!AB$8+$BD6*Assembly!AB$9+$BE6*Assembly!AB$10+$BF6*Assembly!AB$11+$BG6*Assembly!AB$12+$BH6*Assembly!AB$13+$BI6*Assembly!AB$14+$BJ6*Assembly!AB$15+$BK6*Assembly!AB$16+$BL6*Assembly!AB$17+$BM6*Assembly!AB$18+$BN6*Assembly!AB$19+$BO6*Assembly!AB$20+$BP6*Assembly!AB$21+$BQ6*Assembly!AB$22+$BR6*Assembly!AB$23+$BS6*Assembly!AB$24</f>
        <v>287</v>
      </c>
      <c r="CE6" s="256" t="str">
        <f>$AY6*Assembly!M$4+$AZ6*Assembly!M$5+$BA6*Assembly!M$6+$BB6*Assembly!M$7+$BC6*Assembly!M$8+$BD6*Assembly!M$9+$BE6*Assembly!M$10+$BF6*Assembly!M$11+$BG6*Assembly!M$12+$BH6*Assembly!M$13+$BI6*Assembly!M$14+$BJ6*Assembly!M$15+$BK6*Assembly!M$16+$BL6*Assembly!M$17+$BM6*Assembly!M$18+$BN6*Assembly!M$19+$BO6*Assembly!M$20+$BP6*Assembly!M$21+$BQ6*Assembly!M$22+$BR6*Assembly!M$23+$BS6*Assembly!M$24</f>
        <v>58</v>
      </c>
      <c r="CF6" s="256" t="str">
        <f>$AY6*Assembly!N$4+$AZ6*Assembly!N$5+$BA6*Assembly!N$6+$BB6*Assembly!N$7+$BC6*Assembly!N$8+$BD6*Assembly!N$9+$BE6*Assembly!N$10+$BF6*Assembly!N$11+$BG6*Assembly!N$12+$BH6*Assembly!N$13+$BI6*Assembly!N$14+$BJ6*Assembly!N$15+$BK6*Assembly!N$16+$BL6*Assembly!N$17+$BM6*Assembly!N$18+$BN6*Assembly!N$19+$BO6*Assembly!N$20+$BP6*Assembly!N$21+$BQ6*Assembly!N$22+$BR6*Assembly!N$23+$BS6*Assembly!N$24</f>
        <v>0</v>
      </c>
      <c r="CG6" s="256" t="str">
        <f>$AY6*Assembly!O$4+$AZ6*Assembly!O$5+$BA6*Assembly!O$6+$BB6*Assembly!O$7+$BC6*Assembly!O$8+$BD6*Assembly!O$9+$BE6*Assembly!O$10+$BF6*Assembly!O$11+$BG6*Assembly!O$12+$BH6*Assembly!O$13+$BI6*Assembly!O$14+$BJ6*Assembly!O$15+$BK6*Assembly!O$16+$BL6*Assembly!O$17+$BM6*Assembly!O$18+$BN6*Assembly!O$19+$BO6*Assembly!O$20+$BP6*Assembly!O$21+$BQ6*Assembly!O$22+$BR6*Assembly!O$23+$BS6*Assembly!O$24</f>
        <v>0</v>
      </c>
      <c r="CH6" s="254" t="str">
        <f>$AY6*Assembly!P$4+$AZ6*Assembly!P$5+$BA6*Assembly!P$6+$BB6*Assembly!P$7+$BC6*Assembly!P$8+$BD6*Assembly!P$9+$BE6*Assembly!P$10+$BF6*Assembly!P$11+$BG6*Assembly!P$12+$BH6*Assembly!P$13+$BI6*Assembly!P$14+$BJ6*Assembly!P$15+$BK6*Assembly!P$16+$BL6*Assembly!P$17+$BM6*Assembly!P$18+$BN6*Assembly!P$19+$BO6*Assembly!P$20+$BP6*Assembly!P$21+$BQ6*Assembly!P$22+$BR6*Assembly!P$23+$BS6*Assembly!P$24</f>
        <v>0</v>
      </c>
      <c r="CI6" s="254" t="str">
        <f>$AY6*Assembly!Q$4+$AZ6*Assembly!Q$5+$BA6*Assembly!Q$6+$BB6*Assembly!Q$7+$BC6*Assembly!Q$8+$BD6*Assembly!Q$9+$BE6*Assembly!Q$10+$BF6*Assembly!Q$11+$BG6*Assembly!Q$12+$BH6*Assembly!Q$13+$BI6*Assembly!Q$14+$BJ6*Assembly!Q$15+$BK6*Assembly!Q$16+$BL6*Assembly!Q$17+$BM6*Assembly!Q$18+$BN6*Assembly!Q$19+$BO6*Assembly!Q$20+$BP6*Assembly!Q$21+$BQ6*Assembly!Q$22+$BR6*Assembly!Q$23+$BS6*Assembly!Q$24</f>
        <v>4.2</v>
      </c>
      <c r="CJ6" s="256" t="str">
        <f>$AY6*Assembly!R$4+$AZ6*Assembly!R$5+$BA6*Assembly!R$6+$BB6*Assembly!R$7+$BC6*Assembly!R$8+$BD6*Assembly!R$9+$BE6*Assembly!R$10+$BF6*Assembly!R$11+$BG6*Assembly!R$12+$BH6*Assembly!R$13+$BI6*Assembly!R$14+$BJ6*Assembly!R$15+$BK6*Assembly!R$16+$BL6*Assembly!R$17+$BM6*Assembly!R$18+$BN6*Assembly!R$19+$BO6*Assembly!R$20+$BP6*Assembly!R$21+$BQ6*Assembly!R$22+$BR6*Assembly!R$23+$BS6*Assembly!R$24</f>
        <v>0</v>
      </c>
      <c r="CK6" s="254" t="str">
        <f>$AY6*Assembly!S$4+$AZ6*Assembly!S$5+$BA6*Assembly!S$6+$BB6*Assembly!S$7+$BC6*Assembly!S$8+$BD6*Assembly!S$9+$BE6*Assembly!S$10+$BF6*Assembly!S$11+$BG6*Assembly!S$12+$BH6*Assembly!S$13+$BI6*Assembly!S$14+$BJ6*Assembly!S$15+$BK6*Assembly!S$16+$BL6*Assembly!S$17+$BM6*Assembly!S$18+$BN6*Assembly!S$19+$BO6*Assembly!S$20+$BP6*Assembly!S$21+$BQ6*Assembly!S$22+$BR6*Assembly!S$23+$BS6*Assembly!S$24</f>
        <v>0</v>
      </c>
      <c r="CL6" s="254" t="str">
        <f>$AY6*Assembly!T$4+$AZ6*Assembly!T$5+$BA6*Assembly!T$6+$BB6*Assembly!T$7+$BC6*Assembly!T$8+$BD6*Assembly!T$9+$BE6*Assembly!T$10+$BF6*Assembly!T$11+$BG6*Assembly!T$12+$BH6*Assembly!T$13+$BI6*Assembly!T$14+$BJ6*Assembly!T$15+$BK6*Assembly!T$16+$BL6*Assembly!T$17+$BM6*Assembly!T$18+$BN6*Assembly!T$19+$BO6*Assembly!T$20+$BP6*Assembly!T$21+$BQ6*Assembly!T$22+$BR6*Assembly!T$23+$BS6*Assembly!T$24</f>
        <v>0</v>
      </c>
      <c r="CM6" s="254" t="str">
        <f>$AY6*Assembly!U$4+$AZ6*Assembly!U$5+$BA6*Assembly!U$6+$BB6*Assembly!U$7+$BC6*Assembly!U$8+$BD6*Assembly!U$9+$BE6*Assembly!U$10+$BF6*Assembly!U$11+$BG6*Assembly!U$12+$BH6*Assembly!U$13+$BI6*Assembly!U$14+$BJ6*Assembly!U$15+$BK6*Assembly!U$16+$BL6*Assembly!U$17+$BM6*Assembly!U$18+$BN6*Assembly!U$19+$BO6*Assembly!U$20+$BP6*Assembly!U$21+$BQ6*Assembly!U$22+$BR6*Assembly!U$23+$BS6*Assembly!U$24</f>
        <v>0</v>
      </c>
      <c r="CN6" s="256" t="str">
        <f>$AY6*Assembly!V$4+$AZ6*Assembly!V$5+$BA6*Assembly!V$6+$BB6*Assembly!V$7+$BC6*Assembly!V$8+$BD6*Assembly!V$9+$BE6*Assembly!V$10+$BF6*Assembly!V$11+$BG6*Assembly!V$12+$BH6*Assembly!V$13+$BI6*Assembly!V$14+$BJ6*Assembly!V$15+$BK6*Assembly!V$16+$BL6*Assembly!V$17+$BM6*Assembly!V$18+$BN6*Assembly!V$19+$BO6*Assembly!V$20+$BP6*Assembly!V$21+$BQ6*Assembly!V$22+$BR6*Assembly!V$23+$BS6*Assembly!V$24</f>
        <v>0</v>
      </c>
      <c r="CO6" s="256" t="str">
        <f>CE6*Refining!$F$3</f>
        <v>103</v>
      </c>
      <c r="CP6" s="256" t="str">
        <f>CF6*Refining!$F$4</f>
        <v>0</v>
      </c>
      <c r="CQ6" s="256" t="str">
        <f>CG6*Refining!$F$5</f>
        <v>0</v>
      </c>
      <c r="CR6" s="256" t="str">
        <f>CH6*Refining!$F$6</f>
        <v>0</v>
      </c>
      <c r="CS6" s="256" t="str">
        <f>CI6*Refining!$F$7</f>
        <v>8</v>
      </c>
      <c r="CT6" s="256" t="str">
        <f>CJ6*Refining!$F$8</f>
        <v>0</v>
      </c>
      <c r="CU6" s="256" t="str">
        <f>CK6*Refining!$F$9</f>
        <v>0</v>
      </c>
      <c r="CV6" s="256" t="str">
        <f>CL6*Refining!$F$10</f>
        <v>0</v>
      </c>
      <c r="CW6" s="256" t="str">
        <f>CM6*Refining!$F$11</f>
        <v>0</v>
      </c>
      <c r="CX6" s="256" t="str">
        <f>CN6*Refining!$F$12</f>
        <v>0</v>
      </c>
      <c r="CY6" s="248" t="str">
        <f t="shared" ref="CY6:DR6" si="14">IF(CE6 = 0, "", CE6)</f>
        <v>58</v>
      </c>
      <c r="CZ6" s="245" t="str">
        <f t="shared" si="14"/>
        <v/>
      </c>
      <c r="DA6" s="245" t="str">
        <f t="shared" si="14"/>
        <v/>
      </c>
      <c r="DB6" s="245" t="str">
        <f t="shared" si="14"/>
        <v/>
      </c>
      <c r="DC6" s="245" t="str">
        <f t="shared" si="14"/>
        <v>4.2</v>
      </c>
      <c r="DD6" s="245" t="str">
        <f t="shared" si="14"/>
        <v/>
      </c>
      <c r="DE6" s="245" t="str">
        <f t="shared" si="14"/>
        <v/>
      </c>
      <c r="DF6" s="245" t="str">
        <f t="shared" si="14"/>
        <v/>
      </c>
      <c r="DG6" s="245" t="str">
        <f t="shared" si="14"/>
        <v/>
      </c>
      <c r="DH6" s="246" t="str">
        <f t="shared" si="14"/>
        <v/>
      </c>
      <c r="DI6" s="248" t="str">
        <f t="shared" si="14"/>
        <v>103</v>
      </c>
      <c r="DJ6" s="245" t="str">
        <f t="shared" si="14"/>
        <v/>
      </c>
      <c r="DK6" s="245" t="str">
        <f t="shared" si="14"/>
        <v/>
      </c>
      <c r="DL6" s="245" t="str">
        <f t="shared" si="14"/>
        <v/>
      </c>
      <c r="DM6" s="249" t="str">
        <f t="shared" si="14"/>
        <v>8</v>
      </c>
      <c r="DN6" s="245" t="str">
        <f t="shared" si="14"/>
        <v/>
      </c>
      <c r="DO6" s="245" t="str">
        <f t="shared" si="14"/>
        <v/>
      </c>
      <c r="DP6" s="245" t="str">
        <f t="shared" si="14"/>
        <v/>
      </c>
      <c r="DQ6" s="245" t="str">
        <f t="shared" si="14"/>
        <v/>
      </c>
      <c r="DR6" s="246" t="str">
        <f t="shared" si="14"/>
        <v/>
      </c>
      <c r="DS6" s="248" t="str">
        <f t="shared" si="15"/>
        <v>62</v>
      </c>
      <c r="DT6" s="249" t="str">
        <f t="shared" si="16"/>
        <v>110</v>
      </c>
      <c r="DU6" s="225" t="str">
        <f>CY6*'Ores &amp; Ingots'!$C$3+CZ6*'Ores &amp; Ingots'!$C$4+DA6*'Ores &amp; Ingots'!$C$5+DB6*'Ores &amp; Ingots'!$C$6+DC6*'Ores &amp; Ingots'!$C$7+DD6*'Ores &amp; Ingots'!$C$8+DE6*'Ores &amp; Ingots'!$C$9+DF6*'Ores &amp; Ingots'!$C$10+DG6*'Ores &amp; Ingots'!$C$11+DH6*'Ores &amp; Ingots'!$C$12</f>
        <v>9</v>
      </c>
      <c r="DV6" s="225" t="str">
        <f>DI6*'Ores &amp; Ingots'!$B$3+DJ6*'Ores &amp; Ingots'!$B$4+DK6*'Ores &amp; Ingots'!$B$5+DL6*'Ores &amp; Ingots'!$B$6+DM6*'Ores &amp; Ingots'!$B$7+DN6*'Ores &amp; Ingots'!$B$8+DO6*'Ores &amp; Ingots'!$B$9+DP6*'Ores &amp; Ingots'!$B$10+DQ6*'Ores &amp; Ingots'!$B$11+DR6*'Ores &amp; Ingots'!$B$12</f>
        <v>41</v>
      </c>
      <c r="DW6" s="249" t="str">
        <f>CY6*Refining!$G$3+CZ6*Refining!$G$4+DA6*Refining!$G$5+DB6*Refining!$G$6+DC6*Refining!$G$7+DD6*Refining!$G$8+DE6*Refining!$G$9+DF6*Refining!$G$10+DG6*Refining!$G$11+DH6*Refining!$G$12</f>
        <v>7</v>
      </c>
      <c r="DX6" s="249" t="str">
        <f t="shared" si="17"/>
        <v>1,153</v>
      </c>
      <c r="DY6" s="250" t="str">
        <f t="shared" si="18"/>
        <v>0.0012</v>
      </c>
      <c r="DZ6" s="248" t="str">
        <f t="shared" si="19"/>
        <v>41</v>
      </c>
      <c r="EA6" s="251" t="str">
        <f t="shared" ref="EA6:EB6" si="20">DZ6/60</f>
        <v>0.7</v>
      </c>
      <c r="EB6" s="251" t="str">
        <f t="shared" si="20"/>
        <v>0.0</v>
      </c>
      <c r="EC6" s="543" t="str">
        <f t="shared" si="21"/>
        <v>0.00</v>
      </c>
      <c r="ED6" s="248" t="str">
        <f t="shared" si="22"/>
        <v>3,331</v>
      </c>
      <c r="EE6" s="251" t="str">
        <f t="shared" ref="EE6:EF6" si="23">ED6/1000</f>
        <v>3.3</v>
      </c>
      <c r="EF6" s="252" t="str">
        <f t="shared" si="23"/>
        <v>0.00</v>
      </c>
      <c r="EG6" s="544" t="str">
        <f t="shared" si="24"/>
        <v>0.0033</v>
      </c>
      <c r="EH6" s="225" t="s">
        <v>12</v>
      </c>
    </row>
    <row r="7" hidden="1">
      <c r="A7" s="33"/>
      <c r="B7" s="226" t="s">
        <v>914</v>
      </c>
      <c r="C7" s="227" t="s">
        <v>886</v>
      </c>
      <c r="D7" s="227">
        <v>1.0</v>
      </c>
      <c r="E7" s="227">
        <v>2.0</v>
      </c>
      <c r="F7" s="227">
        <v>1.0</v>
      </c>
      <c r="G7" s="253" t="str">
        <f t="shared" si="5"/>
        <v>31.3</v>
      </c>
      <c r="H7" s="254">
        <v>50.0</v>
      </c>
      <c r="I7" s="254">
        <v>50.0</v>
      </c>
      <c r="J7" s="254" t="str">
        <f>H7/Main!$D$9</f>
        <v>50</v>
      </c>
      <c r="K7" s="254" t="str">
        <f>I7/Main!$D$10</f>
        <v>50</v>
      </c>
      <c r="L7" s="254" t="str">
        <f t="shared" si="6"/>
        <v>1</v>
      </c>
      <c r="M7" s="254">
        <v>1.0</v>
      </c>
      <c r="N7" s="255"/>
      <c r="O7" s="256">
        <v>10000.0</v>
      </c>
      <c r="P7" s="255"/>
      <c r="Q7" s="256"/>
      <c r="R7" s="255"/>
      <c r="S7" s="257"/>
      <c r="T7" s="257"/>
      <c r="U7" s="255"/>
      <c r="V7" s="255"/>
      <c r="W7" s="256">
        <v>50000.0</v>
      </c>
      <c r="X7" s="255"/>
      <c r="Y7" s="255"/>
      <c r="Z7" s="255"/>
      <c r="AA7" s="255"/>
      <c r="AB7" s="255"/>
      <c r="AC7" s="258" t="s">
        <v>18</v>
      </c>
      <c r="AD7" s="234">
        <v>80.0</v>
      </c>
      <c r="AE7" s="234">
        <v>0.0</v>
      </c>
      <c r="AF7" s="234">
        <v>60.0</v>
      </c>
      <c r="AG7" s="234">
        <v>40.0</v>
      </c>
      <c r="AH7" s="234">
        <v>40.0</v>
      </c>
      <c r="AI7" s="234">
        <v>0.0</v>
      </c>
      <c r="AJ7" s="234">
        <v>0.0</v>
      </c>
      <c r="AK7" s="234">
        <v>8.0</v>
      </c>
      <c r="AL7" s="234">
        <v>0.0</v>
      </c>
      <c r="AM7" s="234">
        <v>0.0</v>
      </c>
      <c r="AN7" s="234">
        <v>0.0</v>
      </c>
      <c r="AO7" s="234">
        <v>0.0</v>
      </c>
      <c r="AP7" s="234">
        <v>0.0</v>
      </c>
      <c r="AQ7" s="234">
        <v>0.0</v>
      </c>
      <c r="AR7" s="234">
        <v>0.0</v>
      </c>
      <c r="AS7" s="234">
        <v>0.0</v>
      </c>
      <c r="AT7" s="234">
        <v>0.0</v>
      </c>
      <c r="AU7" s="235">
        <v>40.0</v>
      </c>
      <c r="AV7" s="234">
        <v>0.0</v>
      </c>
      <c r="AW7" s="234">
        <v>0.0</v>
      </c>
      <c r="AX7" s="234">
        <v>0.0</v>
      </c>
      <c r="AY7" s="239" t="str">
        <f t="shared" ref="AY7:BS7" si="25">IF(AD7 = 0, "", AD7)</f>
        <v>80</v>
      </c>
      <c r="AZ7" s="227" t="str">
        <f t="shared" si="25"/>
        <v/>
      </c>
      <c r="BA7" s="225" t="str">
        <f t="shared" si="25"/>
        <v>60</v>
      </c>
      <c r="BB7" s="225" t="str">
        <f t="shared" si="25"/>
        <v>40</v>
      </c>
      <c r="BC7" s="225" t="str">
        <f t="shared" si="25"/>
        <v>40</v>
      </c>
      <c r="BD7" s="227" t="str">
        <f t="shared" si="25"/>
        <v/>
      </c>
      <c r="BE7" s="227" t="str">
        <f t="shared" si="25"/>
        <v/>
      </c>
      <c r="BF7" s="225" t="str">
        <f t="shared" si="25"/>
        <v>8</v>
      </c>
      <c r="BG7" s="227" t="str">
        <f t="shared" si="25"/>
        <v/>
      </c>
      <c r="BH7" s="227" t="str">
        <f t="shared" si="25"/>
        <v/>
      </c>
      <c r="BI7" s="227" t="str">
        <f t="shared" si="25"/>
        <v/>
      </c>
      <c r="BJ7" s="227" t="str">
        <f t="shared" si="25"/>
        <v/>
      </c>
      <c r="BK7" s="227" t="str">
        <f t="shared" si="25"/>
        <v/>
      </c>
      <c r="BL7" s="227" t="str">
        <f t="shared" si="25"/>
        <v/>
      </c>
      <c r="BM7" s="227" t="str">
        <f t="shared" si="25"/>
        <v/>
      </c>
      <c r="BN7" s="227" t="str">
        <f t="shared" si="25"/>
        <v/>
      </c>
      <c r="BO7" s="227" t="str">
        <f t="shared" si="25"/>
        <v/>
      </c>
      <c r="BP7" s="309" t="str">
        <f t="shared" si="25"/>
        <v>40</v>
      </c>
      <c r="BQ7" s="227" t="str">
        <f t="shared" si="25"/>
        <v/>
      </c>
      <c r="BR7" s="227" t="str">
        <f t="shared" si="25"/>
        <v/>
      </c>
      <c r="BS7" s="238" t="str">
        <f t="shared" si="25"/>
        <v/>
      </c>
      <c r="BT7" s="239" t="str">
        <f>$AY7*Assembly!Y$4+$AZ7*Assembly!Y$5+$BA7*Assembly!Y$6+$BB7*Assembly!Y$7+$BC7*Assembly!Y$8+$BD7*Assembly!Y$9+$BE7*Assembly!Y$10+$BF7*Assembly!Y$11+$BG7*Assembly!Y$12+$BH7*Assembly!Y$13+$BI7*Assembly!Y$14+$BJ7*Assembly!Y$15+$BK7*Assembly!Y$16+$BL7*Assembly!Y$17+$BM7*Assembly!Y$18+$BN7*Assembly!Y$19+$BO7*Assembly!Y$20+$BP7*Assembly!Y$21+$BQ7*Assembly!Y$22+$BR7*Assembly!Y$23+$BS7*Assembly!Y$24</f>
        <v>3,482</v>
      </c>
      <c r="BU7" s="225" t="str">
        <f t="shared" si="8"/>
        <v>111</v>
      </c>
      <c r="BV7" s="225" t="str">
        <f>$AY7*Assembly!AC$4+$AZ7*Assembly!AC$5+$BA7*Assembly!AC$6+$BB7*Assembly!AC$7+$BC7*Assembly!AC$8+$BD7*Assembly!AC$9+$BE7*Assembly!AC$10+$BF7*Assembly!AC$11+$BG7*Assembly!AC$12+$BH7*Assembly!AC$13+$BI7*Assembly!AC$14+$BJ7*Assembly!AC$15+$BK7*Assembly!AC$16+$BL7*Assembly!AC$17+$BM7*Assembly!AC$18+$BN7*Assembly!AC$19+$BO7*Assembly!AC$20+$BP7*Assembly!AC$21+$BQ7*Assembly!AC$22+$BR7*Assembly!AC$23+$BS7*Assembly!AC$24</f>
        <v>13,108</v>
      </c>
      <c r="BW7" s="240" t="str">
        <f t="shared" si="9"/>
        <v>3.76</v>
      </c>
      <c r="BX7" s="241" t="str">
        <f t="shared" si="10"/>
        <v>419</v>
      </c>
      <c r="BY7" s="242" t="str">
        <f t="shared" si="11"/>
        <v>117.7</v>
      </c>
      <c r="BZ7" s="225"/>
      <c r="CA7" s="225" t="str">
        <f>$AY7*Assembly!X$4+$AZ7*Assembly!X$5+$BA7*Assembly!X$6+$BB7*Assembly!X$7+$BC7*Assembly!X$8+$BD7*Assembly!X$9+$BE7*Assembly!X$10+$BF7*Assembly!X$11+$BG7*Assembly!X$12+$BH7*Assembly!X$13+$BI7*Assembly!X$14+$BJ7*Assembly!X$15+$BK7*Assembly!X$16+$BL7*Assembly!X$17+$BM7*Assembly!X$18+$BN7*Assembly!X$19+$BO7*Assembly!X$20+$BP7*Assembly!X$21+$BQ7*Assembly!X$22+$BR7*Assembly!X$23+$BS7*Assembly!X$24</f>
        <v>388</v>
      </c>
      <c r="CB7" s="225" t="str">
        <f t="shared" si="12"/>
        <v>60,356</v>
      </c>
      <c r="CC7" s="223" t="str">
        <f t="shared" si="13"/>
        <v>0.0604</v>
      </c>
      <c r="CD7" s="243" t="str">
        <f>$AY7*Assembly!AB$4+$AZ7*Assembly!AB$5+$BA7*Assembly!AB$6+$BB7*Assembly!AB$7+$BC7*Assembly!AB$8+$BD7*Assembly!AB$9+$BE7*Assembly!AB$10+$BF7*Assembly!AB$11+$BG7*Assembly!AB$12+$BH7*Assembly!AB$13+$BI7*Assembly!AB$14+$BJ7*Assembly!AB$15+$BK7*Assembly!AB$16+$BL7*Assembly!AB$17+$BM7*Assembly!AB$18+$BN7*Assembly!AB$19+$BO7*Assembly!AB$20+$BP7*Assembly!AB$21+$BQ7*Assembly!AB$22+$BR7*Assembly!AB$23+$BS7*Assembly!AB$24</f>
        <v>4,768</v>
      </c>
      <c r="CE7" s="256" t="str">
        <f>$AY7*Assembly!M$4+$AZ7*Assembly!M$5+$BA7*Assembly!M$6+$BB7*Assembly!M$7+$BC7*Assembly!M$8+$BD7*Assembly!M$9+$BE7*Assembly!M$10+$BF7*Assembly!M$11+$BG7*Assembly!M$12+$BH7*Assembly!M$13+$BI7*Assembly!M$14+$BJ7*Assembly!M$15+$BK7*Assembly!M$16+$BL7*Assembly!M$17+$BM7*Assembly!M$18+$BN7*Assembly!M$19+$BO7*Assembly!M$20+$BP7*Assembly!M$21+$BQ7*Assembly!M$22+$BR7*Assembly!M$23+$BS7*Assembly!M$24</f>
        <v>3,904</v>
      </c>
      <c r="CF7" s="256" t="str">
        <f>$AY7*Assembly!N$4+$AZ7*Assembly!N$5+$BA7*Assembly!N$6+$BB7*Assembly!N$7+$BC7*Assembly!N$8+$BD7*Assembly!N$9+$BE7*Assembly!N$10+$BF7*Assembly!N$11+$BG7*Assembly!N$12+$BH7*Assembly!N$13+$BI7*Assembly!N$14+$BJ7*Assembly!N$15+$BK7*Assembly!N$16+$BL7*Assembly!N$17+$BM7*Assembly!N$18+$BN7*Assembly!N$19+$BO7*Assembly!N$20+$BP7*Assembly!N$21+$BQ7*Assembly!N$22+$BR7*Assembly!N$23+$BS7*Assembly!N$24</f>
        <v>0</v>
      </c>
      <c r="CG7" s="256" t="str">
        <f>$AY7*Assembly!O$4+$AZ7*Assembly!O$5+$BA7*Assembly!O$6+$BB7*Assembly!O$7+$BC7*Assembly!O$8+$BD7*Assembly!O$9+$BE7*Assembly!O$10+$BF7*Assembly!O$11+$BG7*Assembly!O$12+$BH7*Assembly!O$13+$BI7*Assembly!O$14+$BJ7*Assembly!O$15+$BK7*Assembly!O$16+$BL7*Assembly!O$17+$BM7*Assembly!O$18+$BN7*Assembly!O$19+$BO7*Assembly!O$20+$BP7*Assembly!O$21+$BQ7*Assembly!O$22+$BR7*Assembly!O$23+$BS7*Assembly!O$24</f>
        <v>0</v>
      </c>
      <c r="CH7" s="254" t="str">
        <f>$AY7*Assembly!P$4+$AZ7*Assembly!P$5+$BA7*Assembly!P$6+$BB7*Assembly!P$7+$BC7*Assembly!P$8+$BD7*Assembly!P$9+$BE7*Assembly!P$10+$BF7*Assembly!P$11+$BG7*Assembly!P$12+$BH7*Assembly!P$13+$BI7*Assembly!P$14+$BJ7*Assembly!P$15+$BK7*Assembly!P$16+$BL7*Assembly!P$17+$BM7*Assembly!P$18+$BN7*Assembly!P$19+$BO7*Assembly!P$20+$BP7*Assembly!P$21+$BQ7*Assembly!P$22+$BR7*Assembly!P$23+$BS7*Assembly!P$24</f>
        <v>0</v>
      </c>
      <c r="CI7" s="254" t="str">
        <f>$AY7*Assembly!Q$4+$AZ7*Assembly!Q$5+$BA7*Assembly!Q$6+$BB7*Assembly!Q$7+$BC7*Assembly!Q$8+$BD7*Assembly!Q$9+$BE7*Assembly!Q$10+$BF7*Assembly!Q$11+$BG7*Assembly!Q$12+$BH7*Assembly!Q$13+$BI7*Assembly!Q$14+$BJ7*Assembly!Q$15+$BK7*Assembly!Q$16+$BL7*Assembly!Q$17+$BM7*Assembly!Q$18+$BN7*Assembly!Q$19+$BO7*Assembly!Q$20+$BP7*Assembly!Q$21+$BQ7*Assembly!Q$22+$BR7*Assembly!Q$23+$BS7*Assembly!Q$24</f>
        <v>41.6</v>
      </c>
      <c r="CJ7" s="256" t="str">
        <f>$AY7*Assembly!R$4+$AZ7*Assembly!R$5+$BA7*Assembly!R$6+$BB7*Assembly!R$7+$BC7*Assembly!R$8+$BD7*Assembly!R$9+$BE7*Assembly!R$10+$BF7*Assembly!R$11+$BG7*Assembly!R$12+$BH7*Assembly!R$13+$BI7*Assembly!R$14+$BJ7*Assembly!R$15+$BK7*Assembly!R$16+$BL7*Assembly!R$17+$BM7*Assembly!R$18+$BN7*Assembly!R$19+$BO7*Assembly!R$20+$BP7*Assembly!R$21+$BQ7*Assembly!R$22+$BR7*Assembly!R$23+$BS7*Assembly!R$24</f>
        <v>0</v>
      </c>
      <c r="CK7" s="254" t="str">
        <f>$AY7*Assembly!S$4+$AZ7*Assembly!S$5+$BA7*Assembly!S$6+$BB7*Assembly!S$7+$BC7*Assembly!S$8+$BD7*Assembly!S$9+$BE7*Assembly!S$10+$BF7*Assembly!S$11+$BG7*Assembly!S$12+$BH7*Assembly!S$13+$BI7*Assembly!S$14+$BJ7*Assembly!S$15+$BK7*Assembly!S$16+$BL7*Assembly!S$17+$BM7*Assembly!S$18+$BN7*Assembly!S$19+$BO7*Assembly!S$20+$BP7*Assembly!S$21+$BQ7*Assembly!S$22+$BR7*Assembly!S$23+$BS7*Assembly!S$24</f>
        <v>0</v>
      </c>
      <c r="CL7" s="254" t="str">
        <f>$AY7*Assembly!T$4+$AZ7*Assembly!T$5+$BA7*Assembly!T$6+$BB7*Assembly!T$7+$BC7*Assembly!T$8+$BD7*Assembly!T$9+$BE7*Assembly!T$10+$BF7*Assembly!T$11+$BG7*Assembly!T$12+$BH7*Assembly!T$13+$BI7*Assembly!T$14+$BJ7*Assembly!T$15+$BK7*Assembly!T$16+$BL7*Assembly!T$17+$BM7*Assembly!T$18+$BN7*Assembly!T$19+$BO7*Assembly!T$20+$BP7*Assembly!T$21+$BQ7*Assembly!T$22+$BR7*Assembly!T$23+$BS7*Assembly!T$24</f>
        <v>0</v>
      </c>
      <c r="CM7" s="254" t="str">
        <f>$AY7*Assembly!U$4+$AZ7*Assembly!U$5+$BA7*Assembly!U$6+$BB7*Assembly!U$7+$BC7*Assembly!U$8+$BD7*Assembly!U$9+$BE7*Assembly!U$10+$BF7*Assembly!U$11+$BG7*Assembly!U$12+$BH7*Assembly!U$13+$BI7*Assembly!U$14+$BJ7*Assembly!U$15+$BK7*Assembly!U$16+$BL7*Assembly!U$17+$BM7*Assembly!U$18+$BN7*Assembly!U$19+$BO7*Assembly!U$20+$BP7*Assembly!U$21+$BQ7*Assembly!U$22+$BR7*Assembly!U$23+$BS7*Assembly!U$24</f>
        <v>0</v>
      </c>
      <c r="CN7" s="256" t="str">
        <f>$AY7*Assembly!V$4+$AZ7*Assembly!V$5+$BA7*Assembly!V$6+$BB7*Assembly!V$7+$BC7*Assembly!V$8+$BD7*Assembly!V$9+$BE7*Assembly!V$10+$BF7*Assembly!V$11+$BG7*Assembly!V$12+$BH7*Assembly!V$13+$BI7*Assembly!V$14+$BJ7*Assembly!V$15+$BK7*Assembly!V$16+$BL7*Assembly!V$17+$BM7*Assembly!V$18+$BN7*Assembly!V$19+$BO7*Assembly!V$20+$BP7*Assembly!V$21+$BQ7*Assembly!V$22+$BR7*Assembly!V$23+$BS7*Assembly!V$24</f>
        <v>0</v>
      </c>
      <c r="CO7" s="256" t="str">
        <f>CE7*Refining!$F$3</f>
        <v>6,971</v>
      </c>
      <c r="CP7" s="256" t="str">
        <f>CF7*Refining!$F$4</f>
        <v>0</v>
      </c>
      <c r="CQ7" s="256" t="str">
        <f>CG7*Refining!$F$5</f>
        <v>0</v>
      </c>
      <c r="CR7" s="256" t="str">
        <f>CH7*Refining!$F$6</f>
        <v>0</v>
      </c>
      <c r="CS7" s="256" t="str">
        <f>CI7*Refining!$F$7</f>
        <v>74</v>
      </c>
      <c r="CT7" s="256" t="str">
        <f>CJ7*Refining!$F$8</f>
        <v>0</v>
      </c>
      <c r="CU7" s="256" t="str">
        <f>CK7*Refining!$F$9</f>
        <v>0</v>
      </c>
      <c r="CV7" s="256" t="str">
        <f>CL7*Refining!$F$10</f>
        <v>0</v>
      </c>
      <c r="CW7" s="256" t="str">
        <f>CM7*Refining!$F$11</f>
        <v>0</v>
      </c>
      <c r="CX7" s="256" t="str">
        <f>CN7*Refining!$F$12</f>
        <v>0</v>
      </c>
      <c r="CY7" s="248" t="str">
        <f t="shared" ref="CY7:DR7" si="26">IF(CE7 = 0, "", CE7)</f>
        <v>3,904</v>
      </c>
      <c r="CZ7" s="245" t="str">
        <f t="shared" si="26"/>
        <v/>
      </c>
      <c r="DA7" s="245" t="str">
        <f t="shared" si="26"/>
        <v/>
      </c>
      <c r="DB7" s="245" t="str">
        <f t="shared" si="26"/>
        <v/>
      </c>
      <c r="DC7" s="245" t="str">
        <f t="shared" si="26"/>
        <v>41.6</v>
      </c>
      <c r="DD7" s="245" t="str">
        <f t="shared" si="26"/>
        <v/>
      </c>
      <c r="DE7" s="245" t="str">
        <f t="shared" si="26"/>
        <v/>
      </c>
      <c r="DF7" s="245" t="str">
        <f t="shared" si="26"/>
        <v/>
      </c>
      <c r="DG7" s="245" t="str">
        <f t="shared" si="26"/>
        <v/>
      </c>
      <c r="DH7" s="246" t="str">
        <f t="shared" si="26"/>
        <v/>
      </c>
      <c r="DI7" s="248" t="str">
        <f t="shared" si="26"/>
        <v>6,971</v>
      </c>
      <c r="DJ7" s="245" t="str">
        <f t="shared" si="26"/>
        <v/>
      </c>
      <c r="DK7" s="245" t="str">
        <f t="shared" si="26"/>
        <v/>
      </c>
      <c r="DL7" s="245" t="str">
        <f t="shared" si="26"/>
        <v/>
      </c>
      <c r="DM7" s="249" t="str">
        <f t="shared" si="26"/>
        <v>74</v>
      </c>
      <c r="DN7" s="245" t="str">
        <f t="shared" si="26"/>
        <v/>
      </c>
      <c r="DO7" s="245" t="str">
        <f t="shared" si="26"/>
        <v/>
      </c>
      <c r="DP7" s="245" t="str">
        <f t="shared" si="26"/>
        <v/>
      </c>
      <c r="DQ7" s="245" t="str">
        <f t="shared" si="26"/>
        <v/>
      </c>
      <c r="DR7" s="246" t="str">
        <f t="shared" si="26"/>
        <v/>
      </c>
      <c r="DS7" s="248" t="str">
        <f t="shared" si="15"/>
        <v>3,946</v>
      </c>
      <c r="DT7" s="249" t="str">
        <f t="shared" si="16"/>
        <v>7,046</v>
      </c>
      <c r="DU7" s="225" t="str">
        <f>CY7*'Ores &amp; Ingots'!$C$3+CZ7*'Ores &amp; Ingots'!$C$4+DA7*'Ores &amp; Ingots'!$C$5+DB7*'Ores &amp; Ingots'!$C$6+DC7*'Ores &amp; Ingots'!$C$7+DD7*'Ores &amp; Ingots'!$C$8+DE7*'Ores &amp; Ingots'!$C$9+DF7*'Ores &amp; Ingots'!$C$10+DG7*'Ores &amp; Ingots'!$C$11+DH7*'Ores &amp; Ingots'!$C$12</f>
        <v>514</v>
      </c>
      <c r="DV7" s="225" t="str">
        <f>DI7*'Ores &amp; Ingots'!$B$3+DJ7*'Ores &amp; Ingots'!$B$4+DK7*'Ores &amp; Ingots'!$B$5+DL7*'Ores &amp; Ingots'!$B$6+DM7*'Ores &amp; Ingots'!$B$7+DN7*'Ores &amp; Ingots'!$B$8+DO7*'Ores &amp; Ingots'!$B$9+DP7*'Ores &amp; Ingots'!$B$10+DQ7*'Ores &amp; Ingots'!$B$11+DR7*'Ores &amp; Ingots'!$B$12</f>
        <v>2,607</v>
      </c>
      <c r="DW7" s="249" t="str">
        <f>CY7*Refining!$G$3+CZ7*Refining!$G$4+DA7*Refining!$G$5+DB7*Refining!$G$6+DC7*Refining!$G$7+DD7*Refining!$G$8+DE7*Refining!$G$9+DF7*Refining!$G$10+DG7*Refining!$G$11+DH7*Refining!$G$12</f>
        <v>302</v>
      </c>
      <c r="DX7" s="249" t="str">
        <f t="shared" si="17"/>
        <v>47,043</v>
      </c>
      <c r="DY7" s="250" t="str">
        <f t="shared" si="18"/>
        <v>0.0470</v>
      </c>
      <c r="DZ7" s="248" t="str">
        <f t="shared" si="19"/>
        <v>740</v>
      </c>
      <c r="EA7" s="251" t="str">
        <f t="shared" ref="EA7:EB7" si="27">DZ7/60</f>
        <v>12.3</v>
      </c>
      <c r="EB7" s="251" t="str">
        <f t="shared" si="27"/>
        <v>0.2</v>
      </c>
      <c r="EC7" s="543" t="str">
        <f t="shared" si="21"/>
        <v>0.01</v>
      </c>
      <c r="ED7" s="248" t="str">
        <f t="shared" si="22"/>
        <v>107,398</v>
      </c>
      <c r="EE7" s="251" t="str">
        <f t="shared" ref="EE7:EF7" si="28">ED7/1000</f>
        <v>107.4</v>
      </c>
      <c r="EF7" s="252" t="str">
        <f t="shared" si="28"/>
        <v>0.11</v>
      </c>
      <c r="EG7" s="544" t="str">
        <f t="shared" si="24"/>
        <v>0.1074</v>
      </c>
      <c r="EH7" s="225">
        <v>316.0</v>
      </c>
    </row>
    <row r="8">
      <c r="A8" s="33"/>
      <c r="B8" s="226" t="s">
        <v>914</v>
      </c>
      <c r="C8" s="227" t="s">
        <v>885</v>
      </c>
      <c r="D8" s="227">
        <v>1.0</v>
      </c>
      <c r="E8" s="227">
        <v>1.0</v>
      </c>
      <c r="F8" s="227">
        <v>2.0</v>
      </c>
      <c r="G8" s="253" t="str">
        <f t="shared" si="5"/>
        <v>0.3</v>
      </c>
      <c r="H8" s="254">
        <v>15.0</v>
      </c>
      <c r="I8" s="254">
        <v>15.0</v>
      </c>
      <c r="J8" s="254" t="str">
        <f>H8/Main!$D$9</f>
        <v>15</v>
      </c>
      <c r="K8" s="254" t="str">
        <f>I8/Main!$D$10</f>
        <v>15</v>
      </c>
      <c r="L8" s="254" t="str">
        <f t="shared" si="6"/>
        <v>1</v>
      </c>
      <c r="M8" s="254">
        <v>1.0</v>
      </c>
      <c r="N8" s="255"/>
      <c r="O8" s="256">
        <v>10000.0</v>
      </c>
      <c r="P8" s="255"/>
      <c r="Q8" s="256"/>
      <c r="R8" s="255"/>
      <c r="S8" s="257"/>
      <c r="T8" s="257"/>
      <c r="U8" s="255"/>
      <c r="V8" s="255"/>
      <c r="W8" s="256">
        <v>5000.0</v>
      </c>
      <c r="X8" s="255"/>
      <c r="Y8" s="255"/>
      <c r="Z8" s="255"/>
      <c r="AA8" s="255"/>
      <c r="AB8" s="255"/>
      <c r="AC8" s="258"/>
      <c r="AD8" s="234">
        <v>1.0</v>
      </c>
      <c r="AE8" s="234">
        <v>0.0</v>
      </c>
      <c r="AF8" s="234">
        <v>1.0</v>
      </c>
      <c r="AG8" s="234">
        <v>0.0</v>
      </c>
      <c r="AH8" s="234">
        <v>1.0</v>
      </c>
      <c r="AI8" s="234">
        <v>0.0</v>
      </c>
      <c r="AJ8" s="234">
        <v>0.0</v>
      </c>
      <c r="AK8" s="235">
        <v>1.0</v>
      </c>
      <c r="AL8" s="234">
        <v>0.0</v>
      </c>
      <c r="AM8" s="234">
        <v>0.0</v>
      </c>
      <c r="AN8" s="234">
        <v>0.0</v>
      </c>
      <c r="AO8" s="234">
        <v>0.0</v>
      </c>
      <c r="AP8" s="234">
        <v>0.0</v>
      </c>
      <c r="AQ8" s="234">
        <v>0.0</v>
      </c>
      <c r="AR8" s="234">
        <v>0.0</v>
      </c>
      <c r="AS8" s="234">
        <v>0.0</v>
      </c>
      <c r="AT8" s="234">
        <v>0.0</v>
      </c>
      <c r="AU8" s="234">
        <v>0.0</v>
      </c>
      <c r="AV8" s="234">
        <v>0.0</v>
      </c>
      <c r="AW8" s="234">
        <v>0.0</v>
      </c>
      <c r="AX8" s="234">
        <v>0.0</v>
      </c>
      <c r="AY8" s="239" t="str">
        <f t="shared" ref="AY8:BS8" si="29">IF(AD8 = 0, "", AD8)</f>
        <v>1</v>
      </c>
      <c r="AZ8" s="227" t="str">
        <f t="shared" si="29"/>
        <v/>
      </c>
      <c r="BA8" s="225" t="str">
        <f t="shared" si="29"/>
        <v>1</v>
      </c>
      <c r="BB8" s="227" t="str">
        <f t="shared" si="29"/>
        <v/>
      </c>
      <c r="BC8" s="225" t="str">
        <f t="shared" si="29"/>
        <v>1</v>
      </c>
      <c r="BD8" s="227" t="str">
        <f t="shared" si="29"/>
        <v/>
      </c>
      <c r="BE8" s="227" t="str">
        <f t="shared" si="29"/>
        <v/>
      </c>
      <c r="BF8" s="309" t="str">
        <f t="shared" si="29"/>
        <v>1</v>
      </c>
      <c r="BG8" s="227" t="str">
        <f t="shared" si="29"/>
        <v/>
      </c>
      <c r="BH8" s="227" t="str">
        <f t="shared" si="29"/>
        <v/>
      </c>
      <c r="BI8" s="227" t="str">
        <f t="shared" si="29"/>
        <v/>
      </c>
      <c r="BJ8" s="227" t="str">
        <f t="shared" si="29"/>
        <v/>
      </c>
      <c r="BK8" s="227" t="str">
        <f t="shared" si="29"/>
        <v/>
      </c>
      <c r="BL8" s="227" t="str">
        <f t="shared" si="29"/>
        <v/>
      </c>
      <c r="BM8" s="227" t="str">
        <f t="shared" si="29"/>
        <v/>
      </c>
      <c r="BN8" s="227" t="str">
        <f t="shared" si="29"/>
        <v/>
      </c>
      <c r="BO8" s="227" t="str">
        <f t="shared" si="29"/>
        <v/>
      </c>
      <c r="BP8" s="227" t="str">
        <f t="shared" si="29"/>
        <v/>
      </c>
      <c r="BQ8" s="227" t="str">
        <f t="shared" si="29"/>
        <v/>
      </c>
      <c r="BR8" s="227" t="str">
        <f t="shared" si="29"/>
        <v/>
      </c>
      <c r="BS8" s="238" t="str">
        <f t="shared" si="29"/>
        <v/>
      </c>
      <c r="BT8" s="239" t="str">
        <f>$AY8*Assembly!Y$4+$AZ8*Assembly!Y$5+$BA8*Assembly!Y$6+$BB8*Assembly!Y$7+$BC8*Assembly!Y$8+$BD8*Assembly!Y$9+$BE8*Assembly!Y$10+$BF8*Assembly!Y$11+$BG8*Assembly!Y$12+$BH8*Assembly!Y$13+$BI8*Assembly!Y$14+$BJ8*Assembly!Y$15+$BK8*Assembly!Y$16+$BL8*Assembly!Y$17+$BM8*Assembly!Y$18+$BN8*Assembly!Y$19+$BO8*Assembly!Y$20+$BP8*Assembly!Y$21+$BQ8*Assembly!Y$22+$BR8*Assembly!Y$23+$BS8*Assembly!Y$24</f>
        <v>32</v>
      </c>
      <c r="BU8" s="225" t="str">
        <f t="shared" si="8"/>
        <v>129</v>
      </c>
      <c r="BV8" s="225" t="str">
        <f>$AY8*Assembly!AC$4+$AZ8*Assembly!AC$5+$BA8*Assembly!AC$6+$BB8*Assembly!AC$7+$BC8*Assembly!AC$8+$BD8*Assembly!AC$9+$BE8*Assembly!AC$10+$BF8*Assembly!AC$11+$BG8*Assembly!AC$12+$BH8*Assembly!AC$13+$BI8*Assembly!AC$14+$BJ8*Assembly!AC$15+$BK8*Assembly!AC$16+$BL8*Assembly!AC$17+$BM8*Assembly!AC$18+$BN8*Assembly!AC$19+$BO8*Assembly!AC$20+$BP8*Assembly!AC$21+$BQ8*Assembly!AC$22+$BR8*Assembly!AC$23+$BS8*Assembly!AC$24</f>
        <v>146</v>
      </c>
      <c r="BW8" s="240" t="str">
        <f t="shared" si="9"/>
        <v>4.53</v>
      </c>
      <c r="BX8" s="241" t="str">
        <f t="shared" si="10"/>
        <v>584</v>
      </c>
      <c r="BY8" s="242" t="str">
        <f t="shared" si="11"/>
        <v>1.1</v>
      </c>
      <c r="BZ8" s="225"/>
      <c r="CA8" s="225" t="str">
        <f>$AY8*Assembly!X$4+$AZ8*Assembly!X$5+$BA8*Assembly!X$6+$BB8*Assembly!X$7+$BC8*Assembly!X$8+$BD8*Assembly!X$9+$BE8*Assembly!X$10+$BF8*Assembly!X$11+$BG8*Assembly!X$12+$BH8*Assembly!X$13+$BI8*Assembly!X$14+$BJ8*Assembly!X$15+$BK8*Assembly!X$16+$BL8*Assembly!X$17+$BM8*Assembly!X$18+$BN8*Assembly!X$19+$BO8*Assembly!X$20+$BP8*Assembly!X$21+$BQ8*Assembly!X$22+$BR8*Assembly!X$23+$BS8*Assembly!X$24</f>
        <v>7</v>
      </c>
      <c r="CB8" s="225" t="str">
        <f t="shared" si="12"/>
        <v>1,089</v>
      </c>
      <c r="CC8" s="223" t="str">
        <f t="shared" si="13"/>
        <v>0.0011</v>
      </c>
      <c r="CD8" s="243" t="str">
        <f>$AY8*Assembly!AB$4+$AZ8*Assembly!AB$5+$BA8*Assembly!AB$6+$BB8*Assembly!AB$7+$BC8*Assembly!AB$8+$BD8*Assembly!AB$9+$BE8*Assembly!AB$10+$BF8*Assembly!AB$11+$BG8*Assembly!AB$12+$BH8*Assembly!AB$13+$BI8*Assembly!AB$14+$BJ8*Assembly!AB$15+$BK8*Assembly!AB$16+$BL8*Assembly!AB$17+$BM8*Assembly!AB$18+$BN8*Assembly!AB$19+$BO8*Assembly!AB$20+$BP8*Assembly!AB$21+$BQ8*Assembly!AB$22+$BR8*Assembly!AB$23+$BS8*Assembly!AB$24</f>
        <v>8</v>
      </c>
      <c r="CE8" s="256" t="str">
        <f>$AY8*Assembly!M$4+$AZ8*Assembly!M$5+$BA8*Assembly!M$6+$BB8*Assembly!M$7+$BC8*Assembly!M$8+$BD8*Assembly!M$9+$BE8*Assembly!M$10+$BF8*Assembly!M$11+$BG8*Assembly!M$12+$BH8*Assembly!M$13+$BI8*Assembly!M$14+$BJ8*Assembly!M$15+$BK8*Assembly!M$16+$BL8*Assembly!M$17+$BM8*Assembly!M$18+$BN8*Assembly!M$19+$BO8*Assembly!M$20+$BP8*Assembly!M$21+$BQ8*Assembly!M$22+$BR8*Assembly!M$23+$BS8*Assembly!M$24</f>
        <v>37</v>
      </c>
      <c r="CF8" s="256" t="str">
        <f>$AY8*Assembly!N$4+$AZ8*Assembly!N$5+$BA8*Assembly!N$6+$BB8*Assembly!N$7+$BC8*Assembly!N$8+$BD8*Assembly!N$9+$BE8*Assembly!N$10+$BF8*Assembly!N$11+$BG8*Assembly!N$12+$BH8*Assembly!N$13+$BI8*Assembly!N$14+$BJ8*Assembly!N$15+$BK8*Assembly!N$16+$BL8*Assembly!N$17+$BM8*Assembly!N$18+$BN8*Assembly!N$19+$BO8*Assembly!N$20+$BP8*Assembly!N$21+$BQ8*Assembly!N$22+$BR8*Assembly!N$23+$BS8*Assembly!N$24</f>
        <v>0</v>
      </c>
      <c r="CG8" s="256" t="str">
        <f>$AY8*Assembly!O$4+$AZ8*Assembly!O$5+$BA8*Assembly!O$6+$BB8*Assembly!O$7+$BC8*Assembly!O$8+$BD8*Assembly!O$9+$BE8*Assembly!O$10+$BF8*Assembly!O$11+$BG8*Assembly!O$12+$BH8*Assembly!O$13+$BI8*Assembly!O$14+$BJ8*Assembly!O$15+$BK8*Assembly!O$16+$BL8*Assembly!O$17+$BM8*Assembly!O$18+$BN8*Assembly!O$19+$BO8*Assembly!O$20+$BP8*Assembly!O$21+$BQ8*Assembly!O$22+$BR8*Assembly!O$23+$BS8*Assembly!O$24</f>
        <v>0</v>
      </c>
      <c r="CH8" s="254" t="str">
        <f>$AY8*Assembly!P$4+$AZ8*Assembly!P$5+$BA8*Assembly!P$6+$BB8*Assembly!P$7+$BC8*Assembly!P$8+$BD8*Assembly!P$9+$BE8*Assembly!P$10+$BF8*Assembly!P$11+$BG8*Assembly!P$12+$BH8*Assembly!P$13+$BI8*Assembly!P$14+$BJ8*Assembly!P$15+$BK8*Assembly!P$16+$BL8*Assembly!P$17+$BM8*Assembly!P$18+$BN8*Assembly!P$19+$BO8*Assembly!P$20+$BP8*Assembly!P$21+$BQ8*Assembly!P$22+$BR8*Assembly!P$23+$BS8*Assembly!P$24</f>
        <v>0</v>
      </c>
      <c r="CI8" s="254" t="str">
        <f>$AY8*Assembly!Q$4+$AZ8*Assembly!Q$5+$BA8*Assembly!Q$6+$BB8*Assembly!Q$7+$BC8*Assembly!Q$8+$BD8*Assembly!Q$9+$BE8*Assembly!Q$10+$BF8*Assembly!Q$11+$BG8*Assembly!Q$12+$BH8*Assembly!Q$13+$BI8*Assembly!Q$14+$BJ8*Assembly!Q$15+$BK8*Assembly!Q$16+$BL8*Assembly!Q$17+$BM8*Assembly!Q$18+$BN8*Assembly!Q$19+$BO8*Assembly!Q$20+$BP8*Assembly!Q$21+$BQ8*Assembly!Q$22+$BR8*Assembly!Q$23+$BS8*Assembly!Q$24</f>
        <v>0.2</v>
      </c>
      <c r="CJ8" s="256" t="str">
        <f>$AY8*Assembly!R$4+$AZ8*Assembly!R$5+$BA8*Assembly!R$6+$BB8*Assembly!R$7+$BC8*Assembly!R$8+$BD8*Assembly!R$9+$BE8*Assembly!R$10+$BF8*Assembly!R$11+$BG8*Assembly!R$12+$BH8*Assembly!R$13+$BI8*Assembly!R$14+$BJ8*Assembly!R$15+$BK8*Assembly!R$16+$BL8*Assembly!R$17+$BM8*Assembly!R$18+$BN8*Assembly!R$19+$BO8*Assembly!R$20+$BP8*Assembly!R$21+$BQ8*Assembly!R$22+$BR8*Assembly!R$23+$BS8*Assembly!R$24</f>
        <v>0</v>
      </c>
      <c r="CK8" s="254" t="str">
        <f>$AY8*Assembly!S$4+$AZ8*Assembly!S$5+$BA8*Assembly!S$6+$BB8*Assembly!S$7+$BC8*Assembly!S$8+$BD8*Assembly!S$9+$BE8*Assembly!S$10+$BF8*Assembly!S$11+$BG8*Assembly!S$12+$BH8*Assembly!S$13+$BI8*Assembly!S$14+$BJ8*Assembly!S$15+$BK8*Assembly!S$16+$BL8*Assembly!S$17+$BM8*Assembly!S$18+$BN8*Assembly!S$19+$BO8*Assembly!S$20+$BP8*Assembly!S$21+$BQ8*Assembly!S$22+$BR8*Assembly!S$23+$BS8*Assembly!S$24</f>
        <v>0</v>
      </c>
      <c r="CL8" s="254" t="str">
        <f>$AY8*Assembly!T$4+$AZ8*Assembly!T$5+$BA8*Assembly!T$6+$BB8*Assembly!T$7+$BC8*Assembly!T$8+$BD8*Assembly!T$9+$BE8*Assembly!T$10+$BF8*Assembly!T$11+$BG8*Assembly!T$12+$BH8*Assembly!T$13+$BI8*Assembly!T$14+$BJ8*Assembly!T$15+$BK8*Assembly!T$16+$BL8*Assembly!T$17+$BM8*Assembly!T$18+$BN8*Assembly!T$19+$BO8*Assembly!T$20+$BP8*Assembly!T$21+$BQ8*Assembly!T$22+$BR8*Assembly!T$23+$BS8*Assembly!T$24</f>
        <v>0</v>
      </c>
      <c r="CM8" s="254" t="str">
        <f>$AY8*Assembly!U$4+$AZ8*Assembly!U$5+$BA8*Assembly!U$6+$BB8*Assembly!U$7+$BC8*Assembly!U$8+$BD8*Assembly!U$9+$BE8*Assembly!U$10+$BF8*Assembly!U$11+$BG8*Assembly!U$12+$BH8*Assembly!U$13+$BI8*Assembly!U$14+$BJ8*Assembly!U$15+$BK8*Assembly!U$16+$BL8*Assembly!U$17+$BM8*Assembly!U$18+$BN8*Assembly!U$19+$BO8*Assembly!U$20+$BP8*Assembly!U$21+$BQ8*Assembly!U$22+$BR8*Assembly!U$23+$BS8*Assembly!U$24</f>
        <v>0</v>
      </c>
      <c r="CN8" s="256" t="str">
        <f>$AY8*Assembly!V$4+$AZ8*Assembly!V$5+$BA8*Assembly!V$6+$BB8*Assembly!V$7+$BC8*Assembly!V$8+$BD8*Assembly!V$9+$BE8*Assembly!V$10+$BF8*Assembly!V$11+$BG8*Assembly!V$12+$BH8*Assembly!V$13+$BI8*Assembly!V$14+$BJ8*Assembly!V$15+$BK8*Assembly!V$16+$BL8*Assembly!V$17+$BM8*Assembly!V$18+$BN8*Assembly!V$19+$BO8*Assembly!V$20+$BP8*Assembly!V$21+$BQ8*Assembly!V$22+$BR8*Assembly!V$23+$BS8*Assembly!V$24</f>
        <v>0</v>
      </c>
      <c r="CO8" s="256" t="str">
        <f>CE8*Refining!$F$3</f>
        <v>65</v>
      </c>
      <c r="CP8" s="256" t="str">
        <f>CF8*Refining!$F$4</f>
        <v>0</v>
      </c>
      <c r="CQ8" s="256" t="str">
        <f>CG8*Refining!$F$5</f>
        <v>0</v>
      </c>
      <c r="CR8" s="256" t="str">
        <f>CH8*Refining!$F$6</f>
        <v>0</v>
      </c>
      <c r="CS8" s="256" t="str">
        <f>CI8*Refining!$F$7</f>
        <v>0</v>
      </c>
      <c r="CT8" s="256" t="str">
        <f>CJ8*Refining!$F$8</f>
        <v>0</v>
      </c>
      <c r="CU8" s="256" t="str">
        <f>CK8*Refining!$F$9</f>
        <v>0</v>
      </c>
      <c r="CV8" s="256" t="str">
        <f>CL8*Refining!$F$10</f>
        <v>0</v>
      </c>
      <c r="CW8" s="256" t="str">
        <f>CM8*Refining!$F$11</f>
        <v>0</v>
      </c>
      <c r="CX8" s="256" t="str">
        <f>CN8*Refining!$F$12</f>
        <v>0</v>
      </c>
      <c r="CY8" s="248" t="str">
        <f t="shared" ref="CY8:DR8" si="30">IF(CE8 = 0, "", CE8)</f>
        <v>37</v>
      </c>
      <c r="CZ8" s="245" t="str">
        <f t="shared" si="30"/>
        <v/>
      </c>
      <c r="DA8" s="245" t="str">
        <f t="shared" si="30"/>
        <v/>
      </c>
      <c r="DB8" s="245" t="str">
        <f t="shared" si="30"/>
        <v/>
      </c>
      <c r="DC8" s="245" t="str">
        <f t="shared" si="30"/>
        <v>0.2</v>
      </c>
      <c r="DD8" s="245" t="str">
        <f t="shared" si="30"/>
        <v/>
      </c>
      <c r="DE8" s="245" t="str">
        <f t="shared" si="30"/>
        <v/>
      </c>
      <c r="DF8" s="245" t="str">
        <f t="shared" si="30"/>
        <v/>
      </c>
      <c r="DG8" s="245" t="str">
        <f t="shared" si="30"/>
        <v/>
      </c>
      <c r="DH8" s="246" t="str">
        <f t="shared" si="30"/>
        <v/>
      </c>
      <c r="DI8" s="248" t="str">
        <f t="shared" si="30"/>
        <v>65</v>
      </c>
      <c r="DJ8" s="245" t="str">
        <f t="shared" si="30"/>
        <v/>
      </c>
      <c r="DK8" s="245" t="str">
        <f t="shared" si="30"/>
        <v/>
      </c>
      <c r="DL8" s="245" t="str">
        <f t="shared" si="30"/>
        <v/>
      </c>
      <c r="DM8" s="249" t="str">
        <f t="shared" si="30"/>
        <v>0</v>
      </c>
      <c r="DN8" s="245" t="str">
        <f t="shared" si="30"/>
        <v/>
      </c>
      <c r="DO8" s="245" t="str">
        <f t="shared" si="30"/>
        <v/>
      </c>
      <c r="DP8" s="245" t="str">
        <f t="shared" si="30"/>
        <v/>
      </c>
      <c r="DQ8" s="245" t="str">
        <f t="shared" si="30"/>
        <v/>
      </c>
      <c r="DR8" s="246" t="str">
        <f t="shared" si="30"/>
        <v/>
      </c>
      <c r="DS8" s="248" t="str">
        <f t="shared" si="15"/>
        <v>37</v>
      </c>
      <c r="DT8" s="249" t="str">
        <f t="shared" si="16"/>
        <v>66</v>
      </c>
      <c r="DU8" s="225" t="str">
        <f>CY8*'Ores &amp; Ingots'!$C$3+CZ8*'Ores &amp; Ingots'!$C$4+DA8*'Ores &amp; Ingots'!$C$5+DB8*'Ores &amp; Ingots'!$C$6+DC8*'Ores &amp; Ingots'!$C$7+DD8*'Ores &amp; Ingots'!$C$8+DE8*'Ores &amp; Ingots'!$C$9+DF8*'Ores &amp; Ingots'!$C$10+DG8*'Ores &amp; Ingots'!$C$11+DH8*'Ores &amp; Ingots'!$C$12</f>
        <v>5</v>
      </c>
      <c r="DV8" s="225" t="str">
        <f>DI8*'Ores &amp; Ingots'!$B$3+DJ8*'Ores &amp; Ingots'!$B$4+DK8*'Ores &amp; Ingots'!$B$5+DL8*'Ores &amp; Ingots'!$B$6+DM8*'Ores &amp; Ingots'!$B$7+DN8*'Ores &amp; Ingots'!$B$8+DO8*'Ores &amp; Ingots'!$B$9+DP8*'Ores &amp; Ingots'!$B$10+DQ8*'Ores &amp; Ingots'!$B$11+DR8*'Ores &amp; Ingots'!$B$12</f>
        <v>24</v>
      </c>
      <c r="DW8" s="249" t="str">
        <f>CY8*Refining!$G$3+CZ8*Refining!$G$4+DA8*Refining!$G$5+DB8*Refining!$G$6+DC8*Refining!$G$7+DD8*Refining!$G$8+DE8*Refining!$G$9+DF8*Refining!$G$10+DG8*Refining!$G$11+DH8*Refining!$G$12</f>
        <v>3</v>
      </c>
      <c r="DX8" s="249" t="str">
        <f t="shared" si="17"/>
        <v>416</v>
      </c>
      <c r="DY8" s="250" t="str">
        <f t="shared" si="18"/>
        <v>0.0004</v>
      </c>
      <c r="DZ8" s="248" t="str">
        <f t="shared" si="19"/>
        <v>25</v>
      </c>
      <c r="EA8" s="251" t="str">
        <f t="shared" ref="EA8:EB8" si="31">DZ8/60</f>
        <v>0.4</v>
      </c>
      <c r="EB8" s="251" t="str">
        <f t="shared" si="31"/>
        <v>0.0</v>
      </c>
      <c r="EC8" s="543" t="str">
        <f t="shared" si="21"/>
        <v>0.00</v>
      </c>
      <c r="ED8" s="248" t="str">
        <f t="shared" si="22"/>
        <v>1,504</v>
      </c>
      <c r="EE8" s="251" t="str">
        <f t="shared" ref="EE8:EF8" si="32">ED8/1000</f>
        <v>1.5</v>
      </c>
      <c r="EF8" s="252" t="str">
        <f t="shared" si="32"/>
        <v>0.00</v>
      </c>
      <c r="EG8" s="544" t="str">
        <f t="shared" si="24"/>
        <v>0.0015</v>
      </c>
      <c r="EH8" s="225" t="s">
        <v>12</v>
      </c>
    </row>
    <row r="9" hidden="1">
      <c r="A9" s="33"/>
      <c r="B9" s="226" t="s">
        <v>915</v>
      </c>
      <c r="C9" s="227" t="s">
        <v>886</v>
      </c>
      <c r="D9" s="227">
        <v>1.0</v>
      </c>
      <c r="E9" s="227">
        <v>2.0</v>
      </c>
      <c r="F9" s="227">
        <v>1.0</v>
      </c>
      <c r="G9" s="253" t="str">
        <f t="shared" si="5"/>
        <v>31.3</v>
      </c>
      <c r="H9" s="254">
        <v>50.0</v>
      </c>
      <c r="I9" s="254">
        <v>50.0</v>
      </c>
      <c r="J9" s="254" t="str">
        <f>H9/Main!$D$9</f>
        <v>50</v>
      </c>
      <c r="K9" s="254" t="str">
        <f>I9/Main!$D$10</f>
        <v>50</v>
      </c>
      <c r="L9" s="254" t="str">
        <f t="shared" si="6"/>
        <v>1</v>
      </c>
      <c r="M9" s="254">
        <v>1.0</v>
      </c>
      <c r="N9" s="256">
        <v>186000.0</v>
      </c>
      <c r="O9" s="256">
        <v>576000.0</v>
      </c>
      <c r="P9" s="255"/>
      <c r="Q9" s="256"/>
      <c r="R9" s="255"/>
      <c r="S9" s="257"/>
      <c r="T9" s="257"/>
      <c r="U9" s="255"/>
      <c r="V9" s="255"/>
      <c r="W9" s="256">
        <v>40000.0</v>
      </c>
      <c r="X9" s="255"/>
      <c r="Y9" s="255"/>
      <c r="Z9" s="255"/>
      <c r="AA9" s="255"/>
      <c r="AB9" s="255"/>
      <c r="AC9" s="258" t="s">
        <v>18</v>
      </c>
      <c r="AD9" s="234">
        <v>50.0</v>
      </c>
      <c r="AE9" s="234">
        <v>0.0</v>
      </c>
      <c r="AF9" s="234">
        <v>0.0</v>
      </c>
      <c r="AG9" s="234">
        <v>0.0</v>
      </c>
      <c r="AH9" s="234">
        <v>40.0</v>
      </c>
      <c r="AI9" s="234">
        <v>0.0</v>
      </c>
      <c r="AJ9" s="234">
        <v>16.0</v>
      </c>
      <c r="AK9" s="235">
        <v>50.0</v>
      </c>
      <c r="AL9" s="234">
        <v>0.0</v>
      </c>
      <c r="AM9" s="234">
        <v>0.0</v>
      </c>
      <c r="AN9" s="234">
        <v>0.0</v>
      </c>
      <c r="AO9" s="234">
        <v>0.0</v>
      </c>
      <c r="AP9" s="234">
        <v>4.0</v>
      </c>
      <c r="AQ9" s="234">
        <v>0.0</v>
      </c>
      <c r="AR9" s="234">
        <v>0.0</v>
      </c>
      <c r="AS9" s="234">
        <v>100.0</v>
      </c>
      <c r="AT9" s="234">
        <v>0.0</v>
      </c>
      <c r="AU9" s="234">
        <v>20.0</v>
      </c>
      <c r="AV9" s="234">
        <v>0.0</v>
      </c>
      <c r="AW9" s="234">
        <v>30.0</v>
      </c>
      <c r="AX9" s="234">
        <v>0.0</v>
      </c>
      <c r="AY9" s="239" t="str">
        <f t="shared" ref="AY9:BS9" si="33">IF(AD9 = 0, "", AD9)</f>
        <v>50</v>
      </c>
      <c r="AZ9" s="227" t="str">
        <f t="shared" si="33"/>
        <v/>
      </c>
      <c r="BA9" s="227" t="str">
        <f t="shared" si="33"/>
        <v/>
      </c>
      <c r="BB9" s="227" t="str">
        <f t="shared" si="33"/>
        <v/>
      </c>
      <c r="BC9" s="225" t="str">
        <f t="shared" si="33"/>
        <v>40</v>
      </c>
      <c r="BD9" s="227" t="str">
        <f t="shared" si="33"/>
        <v/>
      </c>
      <c r="BE9" s="225" t="str">
        <f t="shared" si="33"/>
        <v>16</v>
      </c>
      <c r="BF9" s="309" t="str">
        <f t="shared" si="33"/>
        <v>50</v>
      </c>
      <c r="BG9" s="227" t="str">
        <f t="shared" si="33"/>
        <v/>
      </c>
      <c r="BH9" s="227" t="str">
        <f t="shared" si="33"/>
        <v/>
      </c>
      <c r="BI9" s="227" t="str">
        <f t="shared" si="33"/>
        <v/>
      </c>
      <c r="BJ9" s="227" t="str">
        <f t="shared" si="33"/>
        <v/>
      </c>
      <c r="BK9" s="225" t="str">
        <f t="shared" si="33"/>
        <v>4</v>
      </c>
      <c r="BL9" s="227" t="str">
        <f t="shared" si="33"/>
        <v/>
      </c>
      <c r="BM9" s="227" t="str">
        <f t="shared" si="33"/>
        <v/>
      </c>
      <c r="BN9" s="225" t="str">
        <f t="shared" si="33"/>
        <v>100</v>
      </c>
      <c r="BO9" s="227" t="str">
        <f t="shared" si="33"/>
        <v/>
      </c>
      <c r="BP9" s="225" t="str">
        <f t="shared" si="33"/>
        <v>20</v>
      </c>
      <c r="BQ9" s="227" t="str">
        <f t="shared" si="33"/>
        <v/>
      </c>
      <c r="BR9" s="225" t="str">
        <f t="shared" si="33"/>
        <v>30</v>
      </c>
      <c r="BS9" s="238" t="str">
        <f t="shared" si="33"/>
        <v/>
      </c>
      <c r="BT9" s="239" t="str">
        <f>$AY9*Assembly!Y$4+$AZ9*Assembly!Y$5+$BA9*Assembly!Y$6+$BB9*Assembly!Y$7+$BC9*Assembly!Y$8+$BD9*Assembly!Y$9+$BE9*Assembly!Y$10+$BF9*Assembly!Y$11+$BG9*Assembly!Y$12+$BH9*Assembly!Y$13+$BI9*Assembly!Y$14+$BJ9*Assembly!Y$15+$BK9*Assembly!Y$16+$BL9*Assembly!Y$17+$BM9*Assembly!Y$18+$BN9*Assembly!Y$19+$BO9*Assembly!Y$20+$BP9*Assembly!Y$21+$BQ9*Assembly!Y$22+$BR9*Assembly!Y$23+$BS9*Assembly!Y$24</f>
        <v>3,584</v>
      </c>
      <c r="BU9" s="225" t="str">
        <f t="shared" si="8"/>
        <v>115</v>
      </c>
      <c r="BV9" s="225" t="str">
        <f>$AY9*Assembly!AC$4+$AZ9*Assembly!AC$5+$BA9*Assembly!AC$6+$BB9*Assembly!AC$7+$BC9*Assembly!AC$8+$BD9*Assembly!AC$9+$BE9*Assembly!AC$10+$BF9*Assembly!AC$11+$BG9*Assembly!AC$12+$BH9*Assembly!AC$13+$BI9*Assembly!AC$14+$BJ9*Assembly!AC$15+$BK9*Assembly!AC$16+$BL9*Assembly!AC$17+$BM9*Assembly!AC$18+$BN9*Assembly!AC$19+$BO9*Assembly!AC$20+$BP9*Assembly!AC$21+$BQ9*Assembly!AC$22+$BR9*Assembly!AC$23+$BS9*Assembly!AC$24</f>
        <v>8,050</v>
      </c>
      <c r="BW9" s="240" t="str">
        <f t="shared" si="9"/>
        <v>2.25</v>
      </c>
      <c r="BX9" s="241" t="str">
        <f t="shared" si="10"/>
        <v>258</v>
      </c>
      <c r="BY9" s="242" t="str">
        <f t="shared" si="11"/>
        <v>70.2</v>
      </c>
      <c r="BZ9" s="225"/>
      <c r="CA9" s="225" t="str">
        <f>$AY9*Assembly!X$4+$AZ9*Assembly!X$5+$BA9*Assembly!X$6+$BB9*Assembly!X$7+$BC9*Assembly!X$8+$BD9*Assembly!X$9+$BE9*Assembly!X$10+$BF9*Assembly!X$11+$BG9*Assembly!X$12+$BH9*Assembly!X$13+$BI9*Assembly!X$14+$BJ9*Assembly!X$15+$BK9*Assembly!X$16+$BL9*Assembly!X$17+$BM9*Assembly!X$18+$BN9*Assembly!X$19+$BO9*Assembly!X$20+$BP9*Assembly!X$21+$BQ9*Assembly!X$22+$BR9*Assembly!X$23+$BS9*Assembly!X$24</f>
        <v>1,130</v>
      </c>
      <c r="CB9" s="225" t="str">
        <f t="shared" si="12"/>
        <v>175,778</v>
      </c>
      <c r="CC9" s="223" t="str">
        <f t="shared" si="13"/>
        <v>0.1758</v>
      </c>
      <c r="CD9" s="243" t="str">
        <f>$AY9*Assembly!AB$4+$AZ9*Assembly!AB$5+$BA9*Assembly!AB$6+$BB9*Assembly!AB$7+$BC9*Assembly!AB$8+$BD9*Assembly!AB$9+$BE9*Assembly!AB$10+$BF9*Assembly!AB$11+$BG9*Assembly!AB$12+$BH9*Assembly!AB$13+$BI9*Assembly!AB$14+$BJ9*Assembly!AB$15+$BK9*Assembly!AB$16+$BL9*Assembly!AB$17+$BM9*Assembly!AB$18+$BN9*Assembly!AB$19+$BO9*Assembly!AB$20+$BP9*Assembly!AB$21+$BQ9*Assembly!AB$22+$BR9*Assembly!AB$23+$BS9*Assembly!AB$24</f>
        <v>2,820</v>
      </c>
      <c r="CE9" s="256" t="str">
        <f>$AY9*Assembly!M$4+$AZ9*Assembly!M$5+$BA9*Assembly!M$6+$BB9*Assembly!M$7+$BC9*Assembly!M$8+$BD9*Assembly!M$9+$BE9*Assembly!M$10+$BF9*Assembly!M$11+$BG9*Assembly!M$12+$BH9*Assembly!M$13+$BI9*Assembly!M$14+$BJ9*Assembly!M$15+$BK9*Assembly!M$16+$BL9*Assembly!M$17+$BM9*Assembly!M$18+$BN9*Assembly!M$19+$BO9*Assembly!M$20+$BP9*Assembly!M$21+$BQ9*Assembly!M$22+$BR9*Assembly!M$23+$BS9*Assembly!M$24</f>
        <v>3,105</v>
      </c>
      <c r="CF9" s="256" t="str">
        <f>$AY9*Assembly!N$4+$AZ9*Assembly!N$5+$BA9*Assembly!N$6+$BB9*Assembly!N$7+$BC9*Assembly!N$8+$BD9*Assembly!N$9+$BE9*Assembly!N$10+$BF9*Assembly!N$11+$BG9*Assembly!N$12+$BH9*Assembly!N$13+$BI9*Assembly!N$14+$BJ9*Assembly!N$15+$BK9*Assembly!N$16+$BL9*Assembly!N$17+$BM9*Assembly!N$18+$BN9*Assembly!N$19+$BO9*Assembly!N$20+$BP9*Assembly!N$21+$BQ9*Assembly!N$22+$BR9*Assembly!N$23+$BS9*Assembly!N$24</f>
        <v>530</v>
      </c>
      <c r="CG9" s="256" t="str">
        <f>$AY9*Assembly!O$4+$AZ9*Assembly!O$5+$BA9*Assembly!O$6+$BB9*Assembly!O$7+$BC9*Assembly!O$8+$BD9*Assembly!O$9+$BE9*Assembly!O$10+$BF9*Assembly!O$11+$BG9*Assembly!O$12+$BH9*Assembly!O$13+$BI9*Assembly!O$14+$BJ9*Assembly!O$15+$BK9*Assembly!O$16+$BL9*Assembly!O$17+$BM9*Assembly!O$18+$BN9*Assembly!O$19+$BO9*Assembly!O$20+$BP9*Assembly!O$21+$BQ9*Assembly!O$22+$BR9*Assembly!O$23+$BS9*Assembly!O$24</f>
        <v>0</v>
      </c>
      <c r="CH9" s="254" t="str">
        <f>$AY9*Assembly!P$4+$AZ9*Assembly!P$5+$BA9*Assembly!P$6+$BB9*Assembly!P$7+$BC9*Assembly!P$8+$BD9*Assembly!P$9+$BE9*Assembly!P$10+$BF9*Assembly!P$11+$BG9*Assembly!P$12+$BH9*Assembly!P$13+$BI9*Assembly!P$14+$BJ9*Assembly!P$15+$BK9*Assembly!P$16+$BL9*Assembly!P$17+$BM9*Assembly!P$18+$BN9*Assembly!P$19+$BO9*Assembly!P$20+$BP9*Assembly!P$21+$BQ9*Assembly!P$22+$BR9*Assembly!P$23+$BS9*Assembly!P$24</f>
        <v>0</v>
      </c>
      <c r="CI9" s="254" t="str">
        <f>$AY9*Assembly!Q$4+$AZ9*Assembly!Q$5+$BA9*Assembly!Q$6+$BB9*Assembly!Q$7+$BC9*Assembly!Q$8+$BD9*Assembly!Q$9+$BE9*Assembly!Q$10+$BF9*Assembly!Q$11+$BG9*Assembly!Q$12+$BH9*Assembly!Q$13+$BI9*Assembly!Q$14+$BJ9*Assembly!Q$15+$BK9*Assembly!Q$16+$BL9*Assembly!Q$17+$BM9*Assembly!Q$18+$BN9*Assembly!Q$19+$BO9*Assembly!Q$20+$BP9*Assembly!Q$21+$BQ9*Assembly!Q$22+$BR9*Assembly!Q$23+$BS9*Assembly!Q$24</f>
        <v>90</v>
      </c>
      <c r="CJ9" s="256" t="str">
        <f>$AY9*Assembly!R$4+$AZ9*Assembly!R$5+$BA9*Assembly!R$6+$BB9*Assembly!R$7+$BC9*Assembly!R$8+$BD9*Assembly!R$9+$BE9*Assembly!R$10+$BF9*Assembly!R$11+$BG9*Assembly!R$12+$BH9*Assembly!R$13+$BI9*Assembly!R$14+$BJ9*Assembly!R$15+$BK9*Assembly!R$16+$BL9*Assembly!R$17+$BM9*Assembly!R$18+$BN9*Assembly!R$19+$BO9*Assembly!R$20+$BP9*Assembly!R$21+$BQ9*Assembly!R$22+$BR9*Assembly!R$23+$BS9*Assembly!R$24</f>
        <v>0</v>
      </c>
      <c r="CK9" s="254" t="str">
        <f>$AY9*Assembly!S$4+$AZ9*Assembly!S$5+$BA9*Assembly!S$6+$BB9*Assembly!S$7+$BC9*Assembly!S$8+$BD9*Assembly!S$9+$BE9*Assembly!S$10+$BF9*Assembly!S$11+$BG9*Assembly!S$12+$BH9*Assembly!S$13+$BI9*Assembly!S$14+$BJ9*Assembly!S$15+$BK9*Assembly!S$16+$BL9*Assembly!S$17+$BM9*Assembly!S$18+$BN9*Assembly!S$19+$BO9*Assembly!S$20+$BP9*Assembly!S$21+$BQ9*Assembly!S$22+$BR9*Assembly!S$23+$BS9*Assembly!S$24</f>
        <v>200</v>
      </c>
      <c r="CL9" s="254" t="str">
        <f>$AY9*Assembly!T$4+$AZ9*Assembly!T$5+$BA9*Assembly!T$6+$BB9*Assembly!T$7+$BC9*Assembly!T$8+$BD9*Assembly!T$9+$BE9*Assembly!T$10+$BF9*Assembly!T$11+$BG9*Assembly!T$12+$BH9*Assembly!T$13+$BI9*Assembly!T$14+$BJ9*Assembly!T$15+$BK9*Assembly!T$16+$BL9*Assembly!T$17+$BM9*Assembly!T$18+$BN9*Assembly!T$19+$BO9*Assembly!T$20+$BP9*Assembly!T$21+$BQ9*Assembly!T$22+$BR9*Assembly!T$23+$BS9*Assembly!T$24</f>
        <v>0</v>
      </c>
      <c r="CM9" s="254" t="str">
        <f>$AY9*Assembly!U$4+$AZ9*Assembly!U$5+$BA9*Assembly!U$6+$BB9*Assembly!U$7+$BC9*Assembly!U$8+$BD9*Assembly!U$9+$BE9*Assembly!U$10+$BF9*Assembly!U$11+$BG9*Assembly!U$12+$BH9*Assembly!U$13+$BI9*Assembly!U$14+$BJ9*Assembly!U$15+$BK9*Assembly!U$16+$BL9*Assembly!U$17+$BM9*Assembly!U$18+$BN9*Assembly!U$19+$BO9*Assembly!U$20+$BP9*Assembly!U$21+$BQ9*Assembly!U$22+$BR9*Assembly!U$23+$BS9*Assembly!U$24</f>
        <v>0</v>
      </c>
      <c r="CN9" s="256" t="str">
        <f>$AY9*Assembly!V$4+$AZ9*Assembly!V$5+$BA9*Assembly!V$6+$BB9*Assembly!V$7+$BC9*Assembly!V$8+$BD9*Assembly!V$9+$BE9*Assembly!V$10+$BF9*Assembly!V$11+$BG9*Assembly!V$12+$BH9*Assembly!V$13+$BI9*Assembly!V$14+$BJ9*Assembly!V$15+$BK9*Assembly!V$16+$BL9*Assembly!V$17+$BM9*Assembly!V$18+$BN9*Assembly!V$19+$BO9*Assembly!V$20+$BP9*Assembly!V$21+$BQ9*Assembly!V$22+$BR9*Assembly!V$23+$BS9*Assembly!V$24</f>
        <v>0</v>
      </c>
      <c r="CO9" s="256" t="str">
        <f>CE9*Refining!$F$3</f>
        <v>5,545</v>
      </c>
      <c r="CP9" s="256" t="str">
        <f>CF9*Refining!$F$4</f>
        <v>1,656</v>
      </c>
      <c r="CQ9" s="256" t="str">
        <f>CG9*Refining!$F$5</f>
        <v>0</v>
      </c>
      <c r="CR9" s="256" t="str">
        <f>CH9*Refining!$F$6</f>
        <v>0</v>
      </c>
      <c r="CS9" s="256" t="str">
        <f>CI9*Refining!$F$7</f>
        <v>161</v>
      </c>
      <c r="CT9" s="256" t="str">
        <f>CJ9*Refining!$F$8</f>
        <v>0</v>
      </c>
      <c r="CU9" s="256" t="str">
        <f>CK9*Refining!$F$9</f>
        <v>25,000</v>
      </c>
      <c r="CV9" s="256" t="str">
        <f>CL9*Refining!$F$10</f>
        <v>0</v>
      </c>
      <c r="CW9" s="256" t="str">
        <f>CM9*Refining!$F$11</f>
        <v>0</v>
      </c>
      <c r="CX9" s="256" t="str">
        <f>CN9*Refining!$F$12</f>
        <v>0</v>
      </c>
      <c r="CY9" s="248" t="str">
        <f t="shared" ref="CY9:DR9" si="34">IF(CE9 = 0, "", CE9)</f>
        <v>3,105</v>
      </c>
      <c r="CZ9" s="249" t="str">
        <f t="shared" si="34"/>
        <v>530</v>
      </c>
      <c r="DA9" s="245" t="str">
        <f t="shared" si="34"/>
        <v/>
      </c>
      <c r="DB9" s="245" t="str">
        <f t="shared" si="34"/>
        <v/>
      </c>
      <c r="DC9" s="245" t="str">
        <f t="shared" si="34"/>
        <v>90</v>
      </c>
      <c r="DD9" s="245" t="str">
        <f t="shared" si="34"/>
        <v/>
      </c>
      <c r="DE9" s="245" t="str">
        <f t="shared" si="34"/>
        <v>200</v>
      </c>
      <c r="DF9" s="245" t="str">
        <f t="shared" si="34"/>
        <v/>
      </c>
      <c r="DG9" s="245" t="str">
        <f t="shared" si="34"/>
        <v/>
      </c>
      <c r="DH9" s="246" t="str">
        <f t="shared" si="34"/>
        <v/>
      </c>
      <c r="DI9" s="248" t="str">
        <f t="shared" si="34"/>
        <v>5,545</v>
      </c>
      <c r="DJ9" s="249" t="str">
        <f t="shared" si="34"/>
        <v>1,656</v>
      </c>
      <c r="DK9" s="245" t="str">
        <f t="shared" si="34"/>
        <v/>
      </c>
      <c r="DL9" s="245" t="str">
        <f t="shared" si="34"/>
        <v/>
      </c>
      <c r="DM9" s="249" t="str">
        <f t="shared" si="34"/>
        <v>161</v>
      </c>
      <c r="DN9" s="245" t="str">
        <f t="shared" si="34"/>
        <v/>
      </c>
      <c r="DO9" s="249" t="str">
        <f t="shared" si="34"/>
        <v>25,000</v>
      </c>
      <c r="DP9" s="245" t="str">
        <f t="shared" si="34"/>
        <v/>
      </c>
      <c r="DQ9" s="245" t="str">
        <f t="shared" si="34"/>
        <v/>
      </c>
      <c r="DR9" s="246" t="str">
        <f t="shared" si="34"/>
        <v/>
      </c>
      <c r="DS9" s="248" t="str">
        <f t="shared" si="15"/>
        <v>3,925</v>
      </c>
      <c r="DT9" s="249" t="str">
        <f t="shared" si="16"/>
        <v>32,362</v>
      </c>
      <c r="DU9" s="225" t="str">
        <f>CY9*'Ores &amp; Ingots'!$C$3+CZ9*'Ores &amp; Ingots'!$C$4+DA9*'Ores &amp; Ingots'!$C$5+DB9*'Ores &amp; Ingots'!$C$6+DC9*'Ores &amp; Ingots'!$C$7+DD9*'Ores &amp; Ingots'!$C$8+DE9*'Ores &amp; Ingots'!$C$9+DF9*'Ores &amp; Ingots'!$C$10+DG9*'Ores &amp; Ingots'!$C$11+DH9*'Ores &amp; Ingots'!$C$12</f>
        <v>503</v>
      </c>
      <c r="DV9" s="225" t="str">
        <f>DI9*'Ores &amp; Ingots'!$B$3+DJ9*'Ores &amp; Ingots'!$B$4+DK9*'Ores &amp; Ingots'!$B$5+DL9*'Ores &amp; Ingots'!$B$6+DM9*'Ores &amp; Ingots'!$B$7+DN9*'Ores &amp; Ingots'!$B$8+DO9*'Ores &amp; Ingots'!$B$9+DP9*'Ores &amp; Ingots'!$B$10+DQ9*'Ores &amp; Ingots'!$B$11+DR9*'Ores &amp; Ingots'!$B$12</f>
        <v>11,974</v>
      </c>
      <c r="DW9" s="249" t="str">
        <f>CY9*Refining!$G$3+CZ9*Refining!$G$4+DA9*Refining!$G$5+DB9*Refining!$G$6+DC9*Refining!$G$7+DD9*Refining!$G$8+DE9*Refining!$G$9+DF9*Refining!$G$10+DG9*Refining!$G$11+DH9*Refining!$G$12</f>
        <v>10,528</v>
      </c>
      <c r="DX9" s="249" t="str">
        <f t="shared" si="17"/>
        <v>1,637,660</v>
      </c>
      <c r="DY9" s="250" t="str">
        <f t="shared" si="18"/>
        <v>1.6377</v>
      </c>
      <c r="DZ9" s="248" t="str">
        <f t="shared" si="19"/>
        <v>11,708</v>
      </c>
      <c r="EA9" s="251" t="str">
        <f t="shared" ref="EA9:EB9" si="35">DZ9/60</f>
        <v>195.1</v>
      </c>
      <c r="EB9" s="251" t="str">
        <f t="shared" si="35"/>
        <v>3.3</v>
      </c>
      <c r="EC9" s="543" t="str">
        <f t="shared" si="21"/>
        <v>0.14</v>
      </c>
      <c r="ED9" s="248" t="str">
        <f t="shared" si="22"/>
        <v>1,813,438</v>
      </c>
      <c r="EE9" s="251" t="str">
        <f t="shared" ref="EE9:EF9" si="36">ED9/1000</f>
        <v>1,813.4</v>
      </c>
      <c r="EF9" s="252" t="str">
        <f t="shared" si="36"/>
        <v>1.81</v>
      </c>
      <c r="EG9" s="544" t="str">
        <f t="shared" si="24"/>
        <v>1.8134</v>
      </c>
      <c r="EH9" s="225">
        <v>1166.0</v>
      </c>
    </row>
    <row r="10">
      <c r="A10" s="42"/>
      <c r="B10" s="108" t="s">
        <v>915</v>
      </c>
      <c r="C10" s="262" t="s">
        <v>885</v>
      </c>
      <c r="D10" s="262">
        <v>3.0</v>
      </c>
      <c r="E10" s="262">
        <v>3.0</v>
      </c>
      <c r="F10" s="262">
        <v>3.0</v>
      </c>
      <c r="G10" s="315" t="str">
        <f t="shared" si="5"/>
        <v>3.4</v>
      </c>
      <c r="H10" s="316">
        <v>20.0</v>
      </c>
      <c r="I10" s="316">
        <v>20.0</v>
      </c>
      <c r="J10" s="316" t="str">
        <f>H10/Main!$D$9</f>
        <v>20</v>
      </c>
      <c r="K10" s="316" t="str">
        <f>I10/Main!$D$10</f>
        <v>20</v>
      </c>
      <c r="L10" s="316" t="str">
        <f t="shared" si="6"/>
        <v>1</v>
      </c>
      <c r="M10" s="316">
        <v>1.0</v>
      </c>
      <c r="N10" s="318">
        <v>60000.0</v>
      </c>
      <c r="O10" s="318">
        <v>180000.0</v>
      </c>
      <c r="P10" s="317"/>
      <c r="Q10" s="318"/>
      <c r="R10" s="317"/>
      <c r="S10" s="319"/>
      <c r="T10" s="319"/>
      <c r="U10" s="317"/>
      <c r="V10" s="317"/>
      <c r="W10" s="318">
        <v>20000.0</v>
      </c>
      <c r="X10" s="317"/>
      <c r="Y10" s="317"/>
      <c r="Z10" s="317"/>
      <c r="AA10" s="317"/>
      <c r="AB10" s="317"/>
      <c r="AC10" s="320"/>
      <c r="AD10" s="269">
        <v>10.0</v>
      </c>
      <c r="AE10" s="269">
        <v>0.0</v>
      </c>
      <c r="AF10" s="269">
        <v>10.0</v>
      </c>
      <c r="AG10" s="269">
        <v>0.0</v>
      </c>
      <c r="AH10" s="269">
        <v>10.0</v>
      </c>
      <c r="AI10" s="269">
        <v>0.0</v>
      </c>
      <c r="AJ10" s="269">
        <v>5.0</v>
      </c>
      <c r="AK10" s="270">
        <v>30.0</v>
      </c>
      <c r="AL10" s="269">
        <v>0.0</v>
      </c>
      <c r="AM10" s="269">
        <v>0.0</v>
      </c>
      <c r="AN10" s="269">
        <v>0.0</v>
      </c>
      <c r="AO10" s="269">
        <v>0.0</v>
      </c>
      <c r="AP10" s="269">
        <v>2.0</v>
      </c>
      <c r="AQ10" s="269">
        <v>0.0</v>
      </c>
      <c r="AR10" s="269">
        <v>0.0</v>
      </c>
      <c r="AS10" s="269">
        <v>10.0</v>
      </c>
      <c r="AT10" s="269">
        <v>0.0</v>
      </c>
      <c r="AU10" s="269">
        <v>5.0</v>
      </c>
      <c r="AV10" s="269">
        <v>0.0</v>
      </c>
      <c r="AW10" s="269">
        <v>0.0</v>
      </c>
      <c r="AX10" s="269">
        <v>0.0</v>
      </c>
      <c r="AY10" s="274" t="str">
        <f t="shared" ref="AY10:BS10" si="37">IF(AD10 = 0, "", AD10)</f>
        <v>10</v>
      </c>
      <c r="AZ10" s="262" t="str">
        <f t="shared" si="37"/>
        <v/>
      </c>
      <c r="BA10" s="275" t="str">
        <f t="shared" si="37"/>
        <v>10</v>
      </c>
      <c r="BB10" s="262" t="str">
        <f t="shared" si="37"/>
        <v/>
      </c>
      <c r="BC10" s="275" t="str">
        <f t="shared" si="37"/>
        <v>10</v>
      </c>
      <c r="BD10" s="262" t="str">
        <f t="shared" si="37"/>
        <v/>
      </c>
      <c r="BE10" s="275" t="str">
        <f t="shared" si="37"/>
        <v>5</v>
      </c>
      <c r="BF10" s="321" t="str">
        <f t="shared" si="37"/>
        <v>30</v>
      </c>
      <c r="BG10" s="262" t="str">
        <f t="shared" si="37"/>
        <v/>
      </c>
      <c r="BH10" s="262" t="str">
        <f t="shared" si="37"/>
        <v/>
      </c>
      <c r="BI10" s="262" t="str">
        <f t="shared" si="37"/>
        <v/>
      </c>
      <c r="BJ10" s="262" t="str">
        <f t="shared" si="37"/>
        <v/>
      </c>
      <c r="BK10" s="275" t="str">
        <f t="shared" si="37"/>
        <v>2</v>
      </c>
      <c r="BL10" s="262" t="str">
        <f t="shared" si="37"/>
        <v/>
      </c>
      <c r="BM10" s="262" t="str">
        <f t="shared" si="37"/>
        <v/>
      </c>
      <c r="BN10" s="275" t="str">
        <f t="shared" si="37"/>
        <v>10</v>
      </c>
      <c r="BO10" s="262" t="str">
        <f t="shared" si="37"/>
        <v/>
      </c>
      <c r="BP10" s="275" t="str">
        <f t="shared" si="37"/>
        <v>5</v>
      </c>
      <c r="BQ10" s="262" t="str">
        <f t="shared" si="37"/>
        <v/>
      </c>
      <c r="BR10" s="262" t="str">
        <f t="shared" si="37"/>
        <v/>
      </c>
      <c r="BS10" s="273" t="str">
        <f t="shared" si="37"/>
        <v/>
      </c>
      <c r="BT10" s="274" t="str">
        <f>$AY10*Assembly!Y$4+$AZ10*Assembly!Y$5+$BA10*Assembly!Y$6+$BB10*Assembly!Y$7+$BC10*Assembly!Y$8+$BD10*Assembly!Y$9+$BE10*Assembly!Y$10+$BF10*Assembly!Y$11+$BG10*Assembly!Y$12+$BH10*Assembly!Y$13+$BI10*Assembly!Y$14+$BJ10*Assembly!Y$15+$BK10*Assembly!Y$16+$BL10*Assembly!Y$17+$BM10*Assembly!Y$18+$BN10*Assembly!Y$19+$BO10*Assembly!Y$20+$BP10*Assembly!Y$21+$BQ10*Assembly!Y$22+$BR10*Assembly!Y$23+$BS10*Assembly!Y$24</f>
        <v>666</v>
      </c>
      <c r="BU10" s="275" t="str">
        <f t="shared" si="8"/>
        <v>197</v>
      </c>
      <c r="BV10" s="275" t="str">
        <f>$AY10*Assembly!AC$4+$AZ10*Assembly!AC$5+$BA10*Assembly!AC$6+$BB10*Assembly!AC$7+$BC10*Assembly!AC$8+$BD10*Assembly!AC$9+$BE10*Assembly!AC$10+$BF10*Assembly!AC$11+$BG10*Assembly!AC$12+$BH10*Assembly!AC$13+$BI10*Assembly!AC$14+$BJ10*Assembly!AC$15+$BK10*Assembly!AC$16+$BL10*Assembly!AC$17+$BM10*Assembly!AC$18+$BN10*Assembly!AC$19+$BO10*Assembly!AC$20+$BP10*Assembly!AC$21+$BQ10*Assembly!AC$22+$BR10*Assembly!AC$23+$BS10*Assembly!AC$24</f>
        <v>1,925</v>
      </c>
      <c r="BW10" s="276" t="str">
        <f t="shared" si="9"/>
        <v>2.89</v>
      </c>
      <c r="BX10" s="277" t="str">
        <f t="shared" si="10"/>
        <v>570</v>
      </c>
      <c r="BY10" s="278" t="str">
        <f t="shared" si="11"/>
        <v>9.8</v>
      </c>
      <c r="BZ10" s="275"/>
      <c r="CA10" s="275" t="str">
        <f>$AY10*Assembly!X$4+$AZ10*Assembly!X$5+$BA10*Assembly!X$6+$BB10*Assembly!X$7+$BC10*Assembly!X$8+$BD10*Assembly!X$9+$BE10*Assembly!X$10+$BF10*Assembly!X$11+$BG10*Assembly!X$12+$BH10*Assembly!X$13+$BI10*Assembly!X$14+$BJ10*Assembly!X$15+$BK10*Assembly!X$16+$BL10*Assembly!X$17+$BM10*Assembly!X$18+$BN10*Assembly!X$19+$BO10*Assembly!X$20+$BP10*Assembly!X$21+$BQ10*Assembly!X$22+$BR10*Assembly!X$23+$BS10*Assembly!X$24</f>
        <v>182</v>
      </c>
      <c r="CB10" s="275" t="str">
        <f t="shared" si="12"/>
        <v>28,311</v>
      </c>
      <c r="CC10" s="279" t="str">
        <f t="shared" si="13"/>
        <v>0.0283</v>
      </c>
      <c r="CD10" s="280" t="str">
        <f>$AY10*Assembly!AB$4+$AZ10*Assembly!AB$5+$BA10*Assembly!AB$6+$BB10*Assembly!AB$7+$BC10*Assembly!AB$8+$BD10*Assembly!AB$9+$BE10*Assembly!AB$10+$BF10*Assembly!AB$11+$BG10*Assembly!AB$12+$BH10*Assembly!AB$13+$BI10*Assembly!AB$14+$BJ10*Assembly!AB$15+$BK10*Assembly!AB$16+$BL10*Assembly!AB$17+$BM10*Assembly!AB$18+$BN10*Assembly!AB$19+$BO10*Assembly!AB$20+$BP10*Assembly!AB$21+$BQ10*Assembly!AB$22+$BR10*Assembly!AB$23+$BS10*Assembly!AB$24</f>
        <v>586</v>
      </c>
      <c r="CE10" s="318" t="str">
        <f>$AY10*Assembly!M$4+$AZ10*Assembly!M$5+$BA10*Assembly!M$6+$BB10*Assembly!M$7+$BC10*Assembly!M$8+$BD10*Assembly!M$9+$BE10*Assembly!M$10+$BF10*Assembly!M$11+$BG10*Assembly!M$12+$BH10*Assembly!M$13+$BI10*Assembly!M$14+$BJ10*Assembly!M$15+$BK10*Assembly!M$16+$BL10*Assembly!M$17+$BM10*Assembly!M$18+$BN10*Assembly!M$19+$BO10*Assembly!M$20+$BP10*Assembly!M$21+$BQ10*Assembly!M$22+$BR10*Assembly!M$23+$BS10*Assembly!M$24</f>
        <v>615</v>
      </c>
      <c r="CF10" s="318" t="str">
        <f>$AY10*Assembly!N$4+$AZ10*Assembly!N$5+$BA10*Assembly!N$6+$BB10*Assembly!N$7+$BC10*Assembly!N$8+$BD10*Assembly!N$9+$BE10*Assembly!N$10+$BF10*Assembly!N$11+$BG10*Assembly!N$12+$BH10*Assembly!N$13+$BI10*Assembly!N$14+$BJ10*Assembly!N$15+$BK10*Assembly!N$16+$BL10*Assembly!N$17+$BM10*Assembly!N$18+$BN10*Assembly!N$19+$BO10*Assembly!N$20+$BP10*Assembly!N$21+$BQ10*Assembly!N$22+$BR10*Assembly!N$23+$BS10*Assembly!N$24</f>
        <v>25</v>
      </c>
      <c r="CG10" s="318" t="str">
        <f>$AY10*Assembly!O$4+$AZ10*Assembly!O$5+$BA10*Assembly!O$6+$BB10*Assembly!O$7+$BC10*Assembly!O$8+$BD10*Assembly!O$9+$BE10*Assembly!O$10+$BF10*Assembly!O$11+$BG10*Assembly!O$12+$BH10*Assembly!O$13+$BI10*Assembly!O$14+$BJ10*Assembly!O$15+$BK10*Assembly!O$16+$BL10*Assembly!O$17+$BM10*Assembly!O$18+$BN10*Assembly!O$19+$BO10*Assembly!O$20+$BP10*Assembly!O$21+$BQ10*Assembly!O$22+$BR10*Assembly!O$23+$BS10*Assembly!O$24</f>
        <v>0</v>
      </c>
      <c r="CH10" s="316" t="str">
        <f>$AY10*Assembly!P$4+$AZ10*Assembly!P$5+$BA10*Assembly!P$6+$BB10*Assembly!P$7+$BC10*Assembly!P$8+$BD10*Assembly!P$9+$BE10*Assembly!P$10+$BF10*Assembly!P$11+$BG10*Assembly!P$12+$BH10*Assembly!P$13+$BI10*Assembly!P$14+$BJ10*Assembly!P$15+$BK10*Assembly!P$16+$BL10*Assembly!P$17+$BM10*Assembly!P$18+$BN10*Assembly!P$19+$BO10*Assembly!P$20+$BP10*Assembly!P$21+$BQ10*Assembly!P$22+$BR10*Assembly!P$23+$BS10*Assembly!P$24</f>
        <v>0</v>
      </c>
      <c r="CI10" s="316" t="str">
        <f>$AY10*Assembly!Q$4+$AZ10*Assembly!Q$5+$BA10*Assembly!Q$6+$BB10*Assembly!Q$7+$BC10*Assembly!Q$8+$BD10*Assembly!Q$9+$BE10*Assembly!Q$10+$BF10*Assembly!Q$11+$BG10*Assembly!Q$12+$BH10*Assembly!Q$13+$BI10*Assembly!Q$14+$BJ10*Assembly!Q$15+$BK10*Assembly!Q$16+$BL10*Assembly!Q$17+$BM10*Assembly!Q$18+$BN10*Assembly!Q$19+$BO10*Assembly!Q$20+$BP10*Assembly!Q$21+$BQ10*Assembly!Q$22+$BR10*Assembly!Q$23+$BS10*Assembly!Q$24</f>
        <v>41</v>
      </c>
      <c r="CJ10" s="318" t="str">
        <f>$AY10*Assembly!R$4+$AZ10*Assembly!R$5+$BA10*Assembly!R$6+$BB10*Assembly!R$7+$BC10*Assembly!R$8+$BD10*Assembly!R$9+$BE10*Assembly!R$10+$BF10*Assembly!R$11+$BG10*Assembly!R$12+$BH10*Assembly!R$13+$BI10*Assembly!R$14+$BJ10*Assembly!R$15+$BK10*Assembly!R$16+$BL10*Assembly!R$17+$BM10*Assembly!R$18+$BN10*Assembly!R$19+$BO10*Assembly!R$20+$BP10*Assembly!R$21+$BQ10*Assembly!R$22+$BR10*Assembly!R$23+$BS10*Assembly!R$24</f>
        <v>0</v>
      </c>
      <c r="CK10" s="316" t="str">
        <f>$AY10*Assembly!S$4+$AZ10*Assembly!S$5+$BA10*Assembly!S$6+$BB10*Assembly!S$7+$BC10*Assembly!S$8+$BD10*Assembly!S$9+$BE10*Assembly!S$10+$BF10*Assembly!S$11+$BG10*Assembly!S$12+$BH10*Assembly!S$13+$BI10*Assembly!S$14+$BJ10*Assembly!S$15+$BK10*Assembly!S$16+$BL10*Assembly!S$17+$BM10*Assembly!S$18+$BN10*Assembly!S$19+$BO10*Assembly!S$20+$BP10*Assembly!S$21+$BQ10*Assembly!S$22+$BR10*Assembly!S$23+$BS10*Assembly!S$24</f>
        <v>20</v>
      </c>
      <c r="CL10" s="316" t="str">
        <f>$AY10*Assembly!T$4+$AZ10*Assembly!T$5+$BA10*Assembly!T$6+$BB10*Assembly!T$7+$BC10*Assembly!T$8+$BD10*Assembly!T$9+$BE10*Assembly!T$10+$BF10*Assembly!T$11+$BG10*Assembly!T$12+$BH10*Assembly!T$13+$BI10*Assembly!T$14+$BJ10*Assembly!T$15+$BK10*Assembly!T$16+$BL10*Assembly!T$17+$BM10*Assembly!T$18+$BN10*Assembly!T$19+$BO10*Assembly!T$20+$BP10*Assembly!T$21+$BQ10*Assembly!T$22+$BR10*Assembly!T$23+$BS10*Assembly!T$24</f>
        <v>0</v>
      </c>
      <c r="CM10" s="316" t="str">
        <f>$AY10*Assembly!U$4+$AZ10*Assembly!U$5+$BA10*Assembly!U$6+$BB10*Assembly!U$7+$BC10*Assembly!U$8+$BD10*Assembly!U$9+$BE10*Assembly!U$10+$BF10*Assembly!U$11+$BG10*Assembly!U$12+$BH10*Assembly!U$13+$BI10*Assembly!U$14+$BJ10*Assembly!U$15+$BK10*Assembly!U$16+$BL10*Assembly!U$17+$BM10*Assembly!U$18+$BN10*Assembly!U$19+$BO10*Assembly!U$20+$BP10*Assembly!U$21+$BQ10*Assembly!U$22+$BR10*Assembly!U$23+$BS10*Assembly!U$24</f>
        <v>0</v>
      </c>
      <c r="CN10" s="318" t="str">
        <f>$AY10*Assembly!V$4+$AZ10*Assembly!V$5+$BA10*Assembly!V$6+$BB10*Assembly!V$7+$BC10*Assembly!V$8+$BD10*Assembly!V$9+$BE10*Assembly!V$10+$BF10*Assembly!V$11+$BG10*Assembly!V$12+$BH10*Assembly!V$13+$BI10*Assembly!V$14+$BJ10*Assembly!V$15+$BK10*Assembly!V$16+$BL10*Assembly!V$17+$BM10*Assembly!V$18+$BN10*Assembly!V$19+$BO10*Assembly!V$20+$BP10*Assembly!V$21+$BQ10*Assembly!V$22+$BR10*Assembly!V$23+$BS10*Assembly!V$24</f>
        <v>0</v>
      </c>
      <c r="CO10" s="318" t="str">
        <f>CE10*Refining!$F$3</f>
        <v>1,098</v>
      </c>
      <c r="CP10" s="318" t="str">
        <f>CF10*Refining!$F$4</f>
        <v>78</v>
      </c>
      <c r="CQ10" s="318" t="str">
        <f>CG10*Refining!$F$5</f>
        <v>0</v>
      </c>
      <c r="CR10" s="318" t="str">
        <f>CH10*Refining!$F$6</f>
        <v>0</v>
      </c>
      <c r="CS10" s="318" t="str">
        <f>CI10*Refining!$F$7</f>
        <v>73</v>
      </c>
      <c r="CT10" s="318" t="str">
        <f>CJ10*Refining!$F$8</f>
        <v>0</v>
      </c>
      <c r="CU10" s="318" t="str">
        <f>CK10*Refining!$F$9</f>
        <v>2,500</v>
      </c>
      <c r="CV10" s="318" t="str">
        <f>CL10*Refining!$F$10</f>
        <v>0</v>
      </c>
      <c r="CW10" s="318" t="str">
        <f>CM10*Refining!$F$11</f>
        <v>0</v>
      </c>
      <c r="CX10" s="318" t="str">
        <f>CN10*Refining!$F$12</f>
        <v>0</v>
      </c>
      <c r="CY10" s="285" t="str">
        <f t="shared" ref="CY10:DR10" si="38">IF(CE10 = 0, "", CE10)</f>
        <v>615</v>
      </c>
      <c r="CZ10" s="286" t="str">
        <f t="shared" si="38"/>
        <v>25</v>
      </c>
      <c r="DA10" s="282" t="str">
        <f t="shared" si="38"/>
        <v/>
      </c>
      <c r="DB10" s="282" t="str">
        <f t="shared" si="38"/>
        <v/>
      </c>
      <c r="DC10" s="282" t="str">
        <f t="shared" si="38"/>
        <v>41</v>
      </c>
      <c r="DD10" s="282" t="str">
        <f t="shared" si="38"/>
        <v/>
      </c>
      <c r="DE10" s="282" t="str">
        <f t="shared" si="38"/>
        <v>20</v>
      </c>
      <c r="DF10" s="282" t="str">
        <f t="shared" si="38"/>
        <v/>
      </c>
      <c r="DG10" s="282" t="str">
        <f t="shared" si="38"/>
        <v/>
      </c>
      <c r="DH10" s="283" t="str">
        <f t="shared" si="38"/>
        <v/>
      </c>
      <c r="DI10" s="285" t="str">
        <f t="shared" si="38"/>
        <v>1,098</v>
      </c>
      <c r="DJ10" s="286" t="str">
        <f t="shared" si="38"/>
        <v>78</v>
      </c>
      <c r="DK10" s="282" t="str">
        <f t="shared" si="38"/>
        <v/>
      </c>
      <c r="DL10" s="282" t="str">
        <f t="shared" si="38"/>
        <v/>
      </c>
      <c r="DM10" s="286" t="str">
        <f t="shared" si="38"/>
        <v>73</v>
      </c>
      <c r="DN10" s="282" t="str">
        <f t="shared" si="38"/>
        <v/>
      </c>
      <c r="DO10" s="286" t="str">
        <f t="shared" si="38"/>
        <v>2,500</v>
      </c>
      <c r="DP10" s="282" t="str">
        <f t="shared" si="38"/>
        <v/>
      </c>
      <c r="DQ10" s="282" t="str">
        <f t="shared" si="38"/>
        <v/>
      </c>
      <c r="DR10" s="283" t="str">
        <f t="shared" si="38"/>
        <v/>
      </c>
      <c r="DS10" s="285" t="str">
        <f t="shared" si="15"/>
        <v>701</v>
      </c>
      <c r="DT10" s="286" t="str">
        <f t="shared" si="16"/>
        <v>3,750</v>
      </c>
      <c r="DU10" s="275" t="str">
        <f>CY10*'Ores &amp; Ingots'!$C$3+CZ10*'Ores &amp; Ingots'!$C$4+DA10*'Ores &amp; Ingots'!$C$5+DB10*'Ores &amp; Ingots'!$C$6+DC10*'Ores &amp; Ingots'!$C$7+DD10*'Ores &amp; Ingots'!$C$8+DE10*'Ores &amp; Ingots'!$C$9+DF10*'Ores &amp; Ingots'!$C$10+DG10*'Ores &amp; Ingots'!$C$11+DH10*'Ores &amp; Ingots'!$C$12</f>
        <v>100</v>
      </c>
      <c r="DV10" s="275" t="str">
        <f>DI10*'Ores &amp; Ingots'!$B$3+DJ10*'Ores &amp; Ingots'!$B$4+DK10*'Ores &amp; Ingots'!$B$5+DL10*'Ores &amp; Ingots'!$B$6+DM10*'Ores &amp; Ingots'!$B$7+DN10*'Ores &amp; Ingots'!$B$8+DO10*'Ores &amp; Ingots'!$B$9+DP10*'Ores &amp; Ingots'!$B$10+DQ10*'Ores &amp; Ingots'!$B$11+DR10*'Ores &amp; Ingots'!$B$12</f>
        <v>1,387</v>
      </c>
      <c r="DW10" s="286" t="str">
        <f>CY10*Refining!$G$3+CZ10*Refining!$G$4+DA10*Refining!$G$5+DB10*Refining!$G$6+DC10*Refining!$G$7+DD10*Refining!$G$8+DE10*Refining!$G$9+DF10*Refining!$G$10+DG10*Refining!$G$11+DH10*Refining!$G$12</f>
        <v>965</v>
      </c>
      <c r="DX10" s="286" t="str">
        <f t="shared" si="17"/>
        <v>150,182</v>
      </c>
      <c r="DY10" s="287" t="str">
        <f t="shared" si="18"/>
        <v>0.1502</v>
      </c>
      <c r="DZ10" s="285" t="str">
        <f t="shared" si="19"/>
        <v>1,167</v>
      </c>
      <c r="EA10" s="288" t="str">
        <f t="shared" ref="EA10:EB10" si="39">DZ10/60</f>
        <v>19.5</v>
      </c>
      <c r="EB10" s="288" t="str">
        <f t="shared" si="39"/>
        <v>0.3</v>
      </c>
      <c r="EC10" s="545" t="str">
        <f t="shared" si="21"/>
        <v>0.01</v>
      </c>
      <c r="ED10" s="285" t="str">
        <f t="shared" si="22"/>
        <v>178,493</v>
      </c>
      <c r="EE10" s="288" t="str">
        <f t="shared" ref="EE10:EF10" si="40">ED10/1000</f>
        <v>178.5</v>
      </c>
      <c r="EF10" s="289" t="str">
        <f t="shared" si="40"/>
        <v>0.18</v>
      </c>
      <c r="EG10" s="546" t="str">
        <f t="shared" si="24"/>
        <v>0.1785</v>
      </c>
      <c r="EH10" s="225" t="s">
        <v>12</v>
      </c>
    </row>
    <row r="11" hidden="1">
      <c r="A11" s="291" t="s">
        <v>835</v>
      </c>
      <c r="B11" s="192" t="s">
        <v>916</v>
      </c>
      <c r="C11" s="193" t="s">
        <v>886</v>
      </c>
      <c r="D11" s="193">
        <v>1.0</v>
      </c>
      <c r="E11" s="193">
        <v>1.0</v>
      </c>
      <c r="F11" s="193">
        <v>1.0</v>
      </c>
      <c r="G11" s="194" t="str">
        <f t="shared" si="5"/>
        <v>15.6</v>
      </c>
      <c r="H11" s="195">
        <v>40.0</v>
      </c>
      <c r="I11" s="195">
        <v>40.0</v>
      </c>
      <c r="J11" s="195" t="str">
        <f>H11/Main!$D$9</f>
        <v>40</v>
      </c>
      <c r="K11" s="195" t="str">
        <f>I11/Main!$D$10</f>
        <v>40</v>
      </c>
      <c r="L11" s="195" t="str">
        <f t="shared" si="6"/>
        <v>1</v>
      </c>
      <c r="M11" s="195">
        <v>1.0</v>
      </c>
      <c r="N11" s="197"/>
      <c r="O11" s="197"/>
      <c r="P11" s="198">
        <v>1.5E7</v>
      </c>
      <c r="Q11" s="198">
        <v>1000.0</v>
      </c>
      <c r="R11" s="198" t="str">
        <f>Q11*Main!$D$6</f>
        <v>1,000</v>
      </c>
      <c r="S11" s="199"/>
      <c r="T11" s="199"/>
      <c r="U11" s="197"/>
      <c r="V11" s="197"/>
      <c r="W11" s="197"/>
      <c r="X11" s="197"/>
      <c r="Y11" s="197"/>
      <c r="Z11" s="197"/>
      <c r="AA11" s="197"/>
      <c r="AB11" s="197"/>
      <c r="AC11" s="200" t="s">
        <v>913</v>
      </c>
      <c r="AD11" s="201">
        <v>80.0</v>
      </c>
      <c r="AE11" s="201">
        <v>0.0</v>
      </c>
      <c r="AF11" s="201">
        <v>0.0</v>
      </c>
      <c r="AG11" s="201">
        <v>8.0</v>
      </c>
      <c r="AH11" s="201">
        <v>40.0</v>
      </c>
      <c r="AI11" s="201">
        <v>0.0</v>
      </c>
      <c r="AJ11" s="201">
        <v>6.0</v>
      </c>
      <c r="AK11" s="202">
        <v>25.0</v>
      </c>
      <c r="AL11" s="201">
        <v>0.0</v>
      </c>
      <c r="AM11" s="201">
        <v>0.0</v>
      </c>
      <c r="AN11" s="201">
        <v>0.0</v>
      </c>
      <c r="AO11" s="201">
        <v>4.0</v>
      </c>
      <c r="AP11" s="201">
        <v>0.0</v>
      </c>
      <c r="AQ11" s="201">
        <v>100.0</v>
      </c>
      <c r="AR11" s="201">
        <v>0.0</v>
      </c>
      <c r="AS11" s="201">
        <v>0.0</v>
      </c>
      <c r="AT11" s="201">
        <v>0.0</v>
      </c>
      <c r="AU11" s="201">
        <v>0.0</v>
      </c>
      <c r="AV11" s="201">
        <v>0.0</v>
      </c>
      <c r="AW11" s="201">
        <v>0.0</v>
      </c>
      <c r="AX11" s="201">
        <v>0.0</v>
      </c>
      <c r="AY11" s="207" t="str">
        <f t="shared" ref="AY11:BS11" si="41">IF(AD11 = 0, "", AD11)</f>
        <v>80</v>
      </c>
      <c r="AZ11" s="193" t="str">
        <f t="shared" si="41"/>
        <v/>
      </c>
      <c r="BA11" s="193" t="str">
        <f t="shared" si="41"/>
        <v/>
      </c>
      <c r="BB11" s="208" t="str">
        <f t="shared" si="41"/>
        <v>8</v>
      </c>
      <c r="BC11" s="208" t="str">
        <f t="shared" si="41"/>
        <v>40</v>
      </c>
      <c r="BD11" s="193" t="str">
        <f t="shared" si="41"/>
        <v/>
      </c>
      <c r="BE11" s="208" t="str">
        <f t="shared" si="41"/>
        <v>6</v>
      </c>
      <c r="BF11" s="306" t="str">
        <f t="shared" si="41"/>
        <v>25</v>
      </c>
      <c r="BG11" s="193" t="str">
        <f t="shared" si="41"/>
        <v/>
      </c>
      <c r="BH11" s="193" t="str">
        <f t="shared" si="41"/>
        <v/>
      </c>
      <c r="BI11" s="193" t="str">
        <f t="shared" si="41"/>
        <v/>
      </c>
      <c r="BJ11" s="208" t="str">
        <f t="shared" si="41"/>
        <v>4</v>
      </c>
      <c r="BK11" s="193" t="str">
        <f t="shared" si="41"/>
        <v/>
      </c>
      <c r="BL11" s="208" t="str">
        <f t="shared" si="41"/>
        <v>100</v>
      </c>
      <c r="BM11" s="193" t="str">
        <f t="shared" si="41"/>
        <v/>
      </c>
      <c r="BN11" s="193" t="str">
        <f t="shared" si="41"/>
        <v/>
      </c>
      <c r="BO11" s="193" t="str">
        <f t="shared" si="41"/>
        <v/>
      </c>
      <c r="BP11" s="193" t="str">
        <f t="shared" si="41"/>
        <v/>
      </c>
      <c r="BQ11" s="193" t="str">
        <f t="shared" si="41"/>
        <v/>
      </c>
      <c r="BR11" s="193" t="str">
        <f t="shared" si="41"/>
        <v/>
      </c>
      <c r="BS11" s="206" t="str">
        <f t="shared" si="41"/>
        <v/>
      </c>
      <c r="BT11" s="207" t="str">
        <f>$AY11*Assembly!Y$4+$AZ11*Assembly!Y$5+$BA11*Assembly!Y$6+$BB11*Assembly!Y$7+$BC11*Assembly!Y$8+$BD11*Assembly!Y$9+$BE11*Assembly!Y$10+$BF11*Assembly!Y$11+$BG11*Assembly!Y$12+$BH11*Assembly!Y$13+$BI11*Assembly!Y$14+$BJ11*Assembly!Y$15+$BK11*Assembly!Y$16+$BL11*Assembly!Y$17+$BM11*Assembly!Y$18+$BN11*Assembly!Y$19+$BO11*Assembly!Y$20+$BP11*Assembly!Y$21+$BQ11*Assembly!Y$22+$BR11*Assembly!Y$23+$BS11*Assembly!Y$24</f>
        <v>4,793</v>
      </c>
      <c r="BU11" s="208" t="str">
        <f t="shared" si="8"/>
        <v>307</v>
      </c>
      <c r="BV11" s="208" t="str">
        <f>$AY11*Assembly!AC$4+$AZ11*Assembly!AC$5+$BA11*Assembly!AC$6+$BB11*Assembly!AC$7+$BC11*Assembly!AC$8+$BD11*Assembly!AC$9+$BE11*Assembly!AC$10+$BF11*Assembly!AC$11+$BG11*Assembly!AC$12+$BH11*Assembly!AC$13+$BI11*Assembly!AC$14+$BJ11*Assembly!AC$15+$BK11*Assembly!AC$16+$BL11*Assembly!AC$17+$BM11*Assembly!AC$18+$BN11*Assembly!AC$19+$BO11*Assembly!AC$20+$BP11*Assembly!AC$21+$BQ11*Assembly!AC$22+$BR11*Assembly!AC$23+$BS11*Assembly!AC$24</f>
        <v>12,065</v>
      </c>
      <c r="BW11" s="209" t="str">
        <f t="shared" si="9"/>
        <v>2.52</v>
      </c>
      <c r="BX11" s="210" t="str">
        <f t="shared" si="10"/>
        <v>772</v>
      </c>
      <c r="BY11" s="211" t="str">
        <f t="shared" si="11"/>
        <v>39.3</v>
      </c>
      <c r="BZ11" s="293" t="str">
        <f t="shared" ref="BZ11:BZ18" si="46">P11/BT11</f>
        <v>3,130 W</v>
      </c>
      <c r="CA11" s="208" t="str">
        <f>$AY11*Assembly!X$4+$AZ11*Assembly!X$5+$BA11*Assembly!X$6+$BB11*Assembly!X$7+$BC11*Assembly!X$8+$BD11*Assembly!X$9+$BE11*Assembly!X$10+$BF11*Assembly!X$11+$BG11*Assembly!X$12+$BH11*Assembly!X$13+$BI11*Assembly!X$14+$BJ11*Assembly!X$15+$BK11*Assembly!X$16+$BL11*Assembly!X$17+$BM11*Assembly!X$18+$BN11*Assembly!X$19+$BO11*Assembly!X$20+$BP11*Assembly!X$21+$BQ11*Assembly!X$22+$BR11*Assembly!X$23+$BS11*Assembly!X$24</f>
        <v>387</v>
      </c>
      <c r="CB11" s="208" t="str">
        <f t="shared" si="12"/>
        <v>60,200</v>
      </c>
      <c r="CC11" s="212" t="str">
        <f t="shared" si="13"/>
        <v>0.0602</v>
      </c>
      <c r="CD11" s="213" t="str">
        <f>$AY11*Assembly!AB$4+$AZ11*Assembly!AB$5+$BA11*Assembly!AB$6+$BB11*Assembly!AB$7+$BC11*Assembly!AB$8+$BD11*Assembly!AB$9+$BE11*Assembly!AB$10+$BF11*Assembly!AB$11+$BG11*Assembly!AB$12+$BH11*Assembly!AB$13+$BI11*Assembly!AB$14+$BJ11*Assembly!AB$15+$BK11*Assembly!AB$16+$BL11*Assembly!AB$17+$BM11*Assembly!AB$18+$BN11*Assembly!AB$19+$BO11*Assembly!AB$20+$BP11*Assembly!AB$21+$BQ11*Assembly!AB$22+$BR11*Assembly!AB$23+$BS11*Assembly!AB$24</f>
        <v>1,557</v>
      </c>
      <c r="CE11" s="198" t="str">
        <f>$AY11*Assembly!M$4+$AZ11*Assembly!M$5+$BA11*Assembly!M$6+$BB11*Assembly!M$7+$BC11*Assembly!M$8+$BD11*Assembly!M$9+$BE11*Assembly!M$10+$BF11*Assembly!M$11+$BG11*Assembly!M$12+$BH11*Assembly!M$13+$BI11*Assembly!M$14+$BJ11*Assembly!M$15+$BK11*Assembly!M$16+$BL11*Assembly!M$17+$BM11*Assembly!M$18+$BN11*Assembly!M$19+$BO11*Assembly!M$20+$BP11*Assembly!M$21+$BQ11*Assembly!M$22+$BR11*Assembly!M$23+$BS11*Assembly!M$24</f>
        <v>4,001</v>
      </c>
      <c r="CF11" s="198" t="str">
        <f>$AY11*Assembly!N$4+$AZ11*Assembly!N$5+$BA11*Assembly!N$6+$BB11*Assembly!N$7+$BC11*Assembly!N$8+$BD11*Assembly!N$9+$BE11*Assembly!N$10+$BF11*Assembly!N$11+$BG11*Assembly!N$12+$BH11*Assembly!N$13+$BI11*Assembly!N$14+$BJ11*Assembly!N$15+$BK11*Assembly!N$16+$BL11*Assembly!N$17+$BM11*Assembly!N$18+$BN11*Assembly!N$19+$BO11*Assembly!N$20+$BP11*Assembly!N$21+$BQ11*Assembly!N$22+$BR11*Assembly!N$23+$BS11*Assembly!N$24</f>
        <v>50</v>
      </c>
      <c r="CG11" s="198" t="str">
        <f>$AY11*Assembly!O$4+$AZ11*Assembly!O$5+$BA11*Assembly!O$6+$BB11*Assembly!O$7+$BC11*Assembly!O$8+$BD11*Assembly!O$9+$BE11*Assembly!O$10+$BF11*Assembly!O$11+$BG11*Assembly!O$12+$BH11*Assembly!O$13+$BI11*Assembly!O$14+$BJ11*Assembly!O$15+$BK11*Assembly!O$16+$BL11*Assembly!O$17+$BM11*Assembly!O$18+$BN11*Assembly!O$19+$BO11*Assembly!O$20+$BP11*Assembly!O$21+$BQ11*Assembly!O$22+$BR11*Assembly!O$23+$BS11*Assembly!O$24</f>
        <v>12</v>
      </c>
      <c r="CH11" s="195" t="str">
        <f>$AY11*Assembly!P$4+$AZ11*Assembly!P$5+$BA11*Assembly!P$6+$BB11*Assembly!P$7+$BC11*Assembly!P$8+$BD11*Assembly!P$9+$BE11*Assembly!P$10+$BF11*Assembly!P$11+$BG11*Assembly!P$12+$BH11*Assembly!P$13+$BI11*Assembly!P$14+$BJ11*Assembly!P$15+$BK11*Assembly!P$16+$BL11*Assembly!P$17+$BM11*Assembly!P$18+$BN11*Assembly!P$19+$BO11*Assembly!P$20+$BP11*Assembly!P$21+$BQ11*Assembly!P$22+$BR11*Assembly!P$23+$BS11*Assembly!P$24</f>
        <v>0</v>
      </c>
      <c r="CI11" s="195" t="str">
        <f>$AY11*Assembly!Q$4+$AZ11*Assembly!Q$5+$BA11*Assembly!Q$6+$BB11*Assembly!Q$7+$BC11*Assembly!Q$8+$BD11*Assembly!Q$9+$BE11*Assembly!Q$10+$BF11*Assembly!Q$11+$BG11*Assembly!Q$12+$BH11*Assembly!Q$13+$BI11*Assembly!Q$14+$BJ11*Assembly!Q$15+$BK11*Assembly!Q$16+$BL11*Assembly!Q$17+$BM11*Assembly!Q$18+$BN11*Assembly!Q$19+$BO11*Assembly!Q$20+$BP11*Assembly!Q$21+$BQ11*Assembly!Q$22+$BR11*Assembly!Q$23+$BS11*Assembly!Q$24</f>
        <v>5</v>
      </c>
      <c r="CJ11" s="198" t="str">
        <f>$AY11*Assembly!R$4+$AZ11*Assembly!R$5+$BA11*Assembly!R$6+$BB11*Assembly!R$7+$BC11*Assembly!R$8+$BD11*Assembly!R$9+$BE11*Assembly!R$10+$BF11*Assembly!R$11+$BG11*Assembly!R$12+$BH11*Assembly!R$13+$BI11*Assembly!R$14+$BJ11*Assembly!R$15+$BK11*Assembly!R$16+$BL11*Assembly!R$17+$BM11*Assembly!R$18+$BN11*Assembly!R$19+$BO11*Assembly!R$20+$BP11*Assembly!R$21+$BQ11*Assembly!R$22+$BR11*Assembly!R$23+$BS11*Assembly!R$24</f>
        <v>500</v>
      </c>
      <c r="CK11" s="195" t="str">
        <f>$AY11*Assembly!S$4+$AZ11*Assembly!S$5+$BA11*Assembly!S$6+$BB11*Assembly!S$7+$BC11*Assembly!S$8+$BD11*Assembly!S$9+$BE11*Assembly!S$10+$BF11*Assembly!S$11+$BG11*Assembly!S$12+$BH11*Assembly!S$13+$BI11*Assembly!S$14+$BJ11*Assembly!S$15+$BK11*Assembly!S$16+$BL11*Assembly!S$17+$BM11*Assembly!S$18+$BN11*Assembly!S$19+$BO11*Assembly!S$20+$BP11*Assembly!S$21+$BQ11*Assembly!S$22+$BR11*Assembly!S$23+$BS11*Assembly!S$24</f>
        <v>0</v>
      </c>
      <c r="CL11" s="195" t="str">
        <f>$AY11*Assembly!T$4+$AZ11*Assembly!T$5+$BA11*Assembly!T$6+$BB11*Assembly!T$7+$BC11*Assembly!T$8+$BD11*Assembly!T$9+$BE11*Assembly!T$10+$BF11*Assembly!T$11+$BG11*Assembly!T$12+$BH11*Assembly!T$13+$BI11*Assembly!T$14+$BJ11*Assembly!T$15+$BK11*Assembly!T$16+$BL11*Assembly!T$17+$BM11*Assembly!T$18+$BN11*Assembly!T$19+$BO11*Assembly!T$20+$BP11*Assembly!T$21+$BQ11*Assembly!T$22+$BR11*Assembly!T$23+$BS11*Assembly!T$24</f>
        <v>0</v>
      </c>
      <c r="CM11" s="195" t="str">
        <f>$AY11*Assembly!U$4+$AZ11*Assembly!U$5+$BA11*Assembly!U$6+$BB11*Assembly!U$7+$BC11*Assembly!U$8+$BD11*Assembly!U$9+$BE11*Assembly!U$10+$BF11*Assembly!U$11+$BG11*Assembly!U$12+$BH11*Assembly!U$13+$BI11*Assembly!U$14+$BJ11*Assembly!U$15+$BK11*Assembly!U$16+$BL11*Assembly!U$17+$BM11*Assembly!U$18+$BN11*Assembly!U$19+$BO11*Assembly!U$20+$BP11*Assembly!U$21+$BQ11*Assembly!U$22+$BR11*Assembly!U$23+$BS11*Assembly!U$24</f>
        <v>0</v>
      </c>
      <c r="CN11" s="198" t="str">
        <f>$AY11*Assembly!V$4+$AZ11*Assembly!V$5+$BA11*Assembly!V$6+$BB11*Assembly!V$7+$BC11*Assembly!V$8+$BD11*Assembly!V$9+$BE11*Assembly!V$10+$BF11*Assembly!V$11+$BG11*Assembly!V$12+$BH11*Assembly!V$13+$BI11*Assembly!V$14+$BJ11*Assembly!V$15+$BK11*Assembly!V$16+$BL11*Assembly!V$17+$BM11*Assembly!V$18+$BN11*Assembly!V$19+$BO11*Assembly!V$20+$BP11*Assembly!V$21+$BQ11*Assembly!V$22+$BR11*Assembly!V$23+$BS11*Assembly!V$24</f>
        <v>2,000</v>
      </c>
      <c r="CO11" s="198" t="str">
        <f>CE11*Refining!$F$3</f>
        <v>7,144</v>
      </c>
      <c r="CP11" s="198" t="str">
        <f>CF11*Refining!$F$4</f>
        <v>156</v>
      </c>
      <c r="CQ11" s="198" t="str">
        <f>CG11*Refining!$F$5</f>
        <v>50</v>
      </c>
      <c r="CR11" s="198" t="str">
        <f>CH11*Refining!$F$6</f>
        <v>0</v>
      </c>
      <c r="CS11" s="198" t="str">
        <f>CI11*Refining!$F$7</f>
        <v>9</v>
      </c>
      <c r="CT11" s="198" t="str">
        <f>CJ11*Refining!$F$8</f>
        <v>6,250</v>
      </c>
      <c r="CU11" s="198" t="str">
        <f>CK11*Refining!$F$9</f>
        <v>0</v>
      </c>
      <c r="CV11" s="198" t="str">
        <f>CL11*Refining!$F$10</f>
        <v>0</v>
      </c>
      <c r="CW11" s="198" t="str">
        <f>CM11*Refining!$F$11</f>
        <v>0</v>
      </c>
      <c r="CX11" s="198" t="str">
        <f>CN11*Refining!$F$12</f>
        <v>2,778</v>
      </c>
      <c r="CY11" s="218" t="str">
        <f t="shared" ref="CY11:DR11" si="42">IF(CE11 = 0, "", CE11)</f>
        <v>4,001</v>
      </c>
      <c r="CZ11" s="219" t="str">
        <f t="shared" si="42"/>
        <v>50</v>
      </c>
      <c r="DA11" s="219" t="str">
        <f t="shared" si="42"/>
        <v>12</v>
      </c>
      <c r="DB11" s="215" t="str">
        <f t="shared" si="42"/>
        <v/>
      </c>
      <c r="DC11" s="215" t="str">
        <f t="shared" si="42"/>
        <v>5</v>
      </c>
      <c r="DD11" s="219" t="str">
        <f t="shared" si="42"/>
        <v>500</v>
      </c>
      <c r="DE11" s="215" t="str">
        <f t="shared" si="42"/>
        <v/>
      </c>
      <c r="DF11" s="215" t="str">
        <f t="shared" si="42"/>
        <v/>
      </c>
      <c r="DG11" s="215" t="str">
        <f t="shared" si="42"/>
        <v/>
      </c>
      <c r="DH11" s="547" t="str">
        <f t="shared" si="42"/>
        <v>2,000</v>
      </c>
      <c r="DI11" s="218" t="str">
        <f t="shared" si="42"/>
        <v>7,144</v>
      </c>
      <c r="DJ11" s="219" t="str">
        <f t="shared" si="42"/>
        <v>156</v>
      </c>
      <c r="DK11" s="219" t="str">
        <f t="shared" si="42"/>
        <v>50</v>
      </c>
      <c r="DL11" s="215" t="str">
        <f t="shared" si="42"/>
        <v/>
      </c>
      <c r="DM11" s="219" t="str">
        <f t="shared" si="42"/>
        <v>9</v>
      </c>
      <c r="DN11" s="219" t="str">
        <f t="shared" si="42"/>
        <v>6,250</v>
      </c>
      <c r="DO11" s="215" t="str">
        <f t="shared" si="42"/>
        <v/>
      </c>
      <c r="DP11" s="215" t="str">
        <f t="shared" si="42"/>
        <v/>
      </c>
      <c r="DQ11" s="215" t="str">
        <f t="shared" si="42"/>
        <v/>
      </c>
      <c r="DR11" s="547" t="str">
        <f t="shared" si="42"/>
        <v>2,778</v>
      </c>
      <c r="DS11" s="218" t="str">
        <f t="shared" si="15"/>
        <v>6,568</v>
      </c>
      <c r="DT11" s="219" t="str">
        <f t="shared" si="16"/>
        <v>16,387</v>
      </c>
      <c r="DU11" s="208" t="str">
        <f>CY11*'Ores &amp; Ingots'!$C$3+CZ11*'Ores &amp; Ingots'!$C$4+DA11*'Ores &amp; Ingots'!$C$5+DB11*'Ores &amp; Ingots'!$C$6+DC11*'Ores &amp; Ingots'!$C$7+DD11*'Ores &amp; Ingots'!$C$8+DE11*'Ores &amp; Ingots'!$C$9+DF11*'Ores &amp; Ingots'!$C$10+DG11*'Ores &amp; Ingots'!$C$11+DH11*'Ores &amp; Ingots'!$C$12</f>
        <v>1,305</v>
      </c>
      <c r="DV11" s="208" t="str">
        <f>DI11*'Ores &amp; Ingots'!$B$3+DJ11*'Ores &amp; Ingots'!$B$4+DK11*'Ores &amp; Ingots'!$B$5+DL11*'Ores &amp; Ingots'!$B$6+DM11*'Ores &amp; Ingots'!$B$7+DN11*'Ores &amp; Ingots'!$B$8+DO11*'Ores &amp; Ingots'!$B$9+DP11*'Ores &amp; Ingots'!$B$10+DQ11*'Ores &amp; Ingots'!$B$11+DR11*'Ores &amp; Ingots'!$B$12</f>
        <v>6,063</v>
      </c>
      <c r="DW11" s="219" t="str">
        <f>CY11*Refining!$G$3+CZ11*Refining!$G$4+DA11*Refining!$G$5+DB11*Refining!$G$6+DC11*Refining!$G$7+DD11*Refining!$G$8+DE11*Refining!$G$9+DF11*Refining!$G$10+DG11*Refining!$G$11+DH11*Refining!$G$12</f>
        <v>5,694</v>
      </c>
      <c r="DX11" s="219" t="str">
        <f t="shared" si="17"/>
        <v>885,808</v>
      </c>
      <c r="DY11" s="220" t="str">
        <f t="shared" si="18"/>
        <v>0.8858</v>
      </c>
      <c r="DZ11" s="218" t="str">
        <f t="shared" si="19"/>
        <v>6,121</v>
      </c>
      <c r="EA11" s="221" t="str">
        <f t="shared" ref="EA11:EB11" si="43">DZ11/60</f>
        <v>102.0</v>
      </c>
      <c r="EB11" s="221" t="str">
        <f t="shared" si="43"/>
        <v>1.7</v>
      </c>
      <c r="EC11" s="541" t="str">
        <f t="shared" si="21"/>
        <v>0.07</v>
      </c>
      <c r="ED11" s="218" t="str">
        <f t="shared" si="22"/>
        <v>946,008</v>
      </c>
      <c r="EE11" s="221" t="str">
        <f t="shared" ref="EE11:EF11" si="44">ED11/1000</f>
        <v>946.0</v>
      </c>
      <c r="EF11" s="222" t="str">
        <f t="shared" si="44"/>
        <v>0.95</v>
      </c>
      <c r="EG11" s="542" t="str">
        <f t="shared" si="24"/>
        <v>0.9460</v>
      </c>
      <c r="EH11" s="225">
        <v>2520.0</v>
      </c>
    </row>
    <row r="12">
      <c r="A12" s="33"/>
      <c r="B12" s="226" t="s">
        <v>916</v>
      </c>
      <c r="C12" s="227" t="s">
        <v>885</v>
      </c>
      <c r="D12" s="227">
        <v>1.0</v>
      </c>
      <c r="E12" s="227">
        <v>1.0</v>
      </c>
      <c r="F12" s="227">
        <v>1.0</v>
      </c>
      <c r="G12" s="253" t="str">
        <f t="shared" si="5"/>
        <v>0.1</v>
      </c>
      <c r="H12" s="254">
        <v>20.0</v>
      </c>
      <c r="I12" s="254">
        <v>20.0</v>
      </c>
      <c r="J12" s="254" t="str">
        <f>H12/Main!$D$9</f>
        <v>20</v>
      </c>
      <c r="K12" s="254" t="str">
        <f>I12/Main!$D$10</f>
        <v>20</v>
      </c>
      <c r="L12" s="254" t="str">
        <f t="shared" si="6"/>
        <v>1</v>
      </c>
      <c r="M12" s="254">
        <v>1.0</v>
      </c>
      <c r="N12" s="255"/>
      <c r="O12" s="255"/>
      <c r="P12" s="256">
        <v>500000.0</v>
      </c>
      <c r="Q12" s="256">
        <v>125.0</v>
      </c>
      <c r="R12" s="256" t="str">
        <f>Q12*Main!$D$6</f>
        <v>125</v>
      </c>
      <c r="S12" s="257"/>
      <c r="T12" s="257"/>
      <c r="U12" s="255"/>
      <c r="V12" s="255"/>
      <c r="W12" s="255"/>
      <c r="X12" s="255"/>
      <c r="Y12" s="255"/>
      <c r="Z12" s="255"/>
      <c r="AA12" s="255"/>
      <c r="AB12" s="255"/>
      <c r="AC12" s="258"/>
      <c r="AD12" s="234">
        <v>3.0</v>
      </c>
      <c r="AE12" s="234">
        <v>0.0</v>
      </c>
      <c r="AF12" s="234">
        <v>0.0</v>
      </c>
      <c r="AG12" s="234">
        <v>1.0</v>
      </c>
      <c r="AH12" s="234">
        <v>10.0</v>
      </c>
      <c r="AI12" s="234">
        <v>0.0</v>
      </c>
      <c r="AJ12" s="234">
        <v>1.0</v>
      </c>
      <c r="AK12" s="235">
        <v>10.0</v>
      </c>
      <c r="AL12" s="234">
        <v>0.0</v>
      </c>
      <c r="AM12" s="234">
        <v>0.0</v>
      </c>
      <c r="AN12" s="234">
        <v>0.0</v>
      </c>
      <c r="AO12" s="234">
        <v>1.0</v>
      </c>
      <c r="AP12" s="234">
        <v>0.0</v>
      </c>
      <c r="AQ12" s="234">
        <v>3.0</v>
      </c>
      <c r="AR12" s="234">
        <v>0.0</v>
      </c>
      <c r="AS12" s="234">
        <v>0.0</v>
      </c>
      <c r="AT12" s="234">
        <v>0.0</v>
      </c>
      <c r="AU12" s="234">
        <v>0.0</v>
      </c>
      <c r="AV12" s="234">
        <v>0.0</v>
      </c>
      <c r="AW12" s="234">
        <v>0.0</v>
      </c>
      <c r="AX12" s="234">
        <v>0.0</v>
      </c>
      <c r="AY12" s="239" t="str">
        <f t="shared" ref="AY12:BS12" si="45">IF(AD12 = 0, "", AD12)</f>
        <v>3</v>
      </c>
      <c r="AZ12" s="227" t="str">
        <f t="shared" si="45"/>
        <v/>
      </c>
      <c r="BA12" s="227" t="str">
        <f t="shared" si="45"/>
        <v/>
      </c>
      <c r="BB12" s="225" t="str">
        <f t="shared" si="45"/>
        <v>1</v>
      </c>
      <c r="BC12" s="225" t="str">
        <f t="shared" si="45"/>
        <v>10</v>
      </c>
      <c r="BD12" s="227" t="str">
        <f t="shared" si="45"/>
        <v/>
      </c>
      <c r="BE12" s="225" t="str">
        <f t="shared" si="45"/>
        <v>1</v>
      </c>
      <c r="BF12" s="309" t="str">
        <f t="shared" si="45"/>
        <v>10</v>
      </c>
      <c r="BG12" s="227" t="str">
        <f t="shared" si="45"/>
        <v/>
      </c>
      <c r="BH12" s="227" t="str">
        <f t="shared" si="45"/>
        <v/>
      </c>
      <c r="BI12" s="227" t="str">
        <f t="shared" si="45"/>
        <v/>
      </c>
      <c r="BJ12" s="225" t="str">
        <f t="shared" si="45"/>
        <v>1</v>
      </c>
      <c r="BK12" s="227" t="str">
        <f t="shared" si="45"/>
        <v/>
      </c>
      <c r="BL12" s="225" t="str">
        <f t="shared" si="45"/>
        <v>3</v>
      </c>
      <c r="BM12" s="227" t="str">
        <f t="shared" si="45"/>
        <v/>
      </c>
      <c r="BN12" s="227" t="str">
        <f t="shared" si="45"/>
        <v/>
      </c>
      <c r="BO12" s="227" t="str">
        <f t="shared" si="45"/>
        <v/>
      </c>
      <c r="BP12" s="227" t="str">
        <f t="shared" si="45"/>
        <v/>
      </c>
      <c r="BQ12" s="227" t="str">
        <f t="shared" si="45"/>
        <v/>
      </c>
      <c r="BR12" s="227" t="str">
        <f t="shared" si="45"/>
        <v/>
      </c>
      <c r="BS12" s="238" t="str">
        <f t="shared" si="45"/>
        <v/>
      </c>
      <c r="BT12" s="239" t="str">
        <f>$AY12*Assembly!Y$4+$AZ12*Assembly!Y$5+$BA12*Assembly!Y$6+$BB12*Assembly!Y$7+$BC12*Assembly!Y$8+$BD12*Assembly!Y$9+$BE12*Assembly!Y$10+$BF12*Assembly!Y$11+$BG12*Assembly!Y$12+$BH12*Assembly!Y$13+$BI12*Assembly!Y$14+$BJ12*Assembly!Y$15+$BK12*Assembly!Y$16+$BL12*Assembly!Y$17+$BM12*Assembly!Y$18+$BN12*Assembly!Y$19+$BO12*Assembly!Y$20+$BP12*Assembly!Y$21+$BQ12*Assembly!Y$22+$BR12*Assembly!Y$23+$BS12*Assembly!Y$24</f>
        <v>272</v>
      </c>
      <c r="BU12" s="225" t="str">
        <f t="shared" si="8"/>
        <v>2,176</v>
      </c>
      <c r="BV12" s="225" t="str">
        <f>$AY12*Assembly!AC$4+$AZ12*Assembly!AC$5+$BA12*Assembly!AC$6+$BB12*Assembly!AC$7+$BC12*Assembly!AC$8+$BD12*Assembly!AC$9+$BE12*Assembly!AC$10+$BF12*Assembly!AC$11+$BG12*Assembly!AC$12+$BH12*Assembly!AC$13+$BI12*Assembly!AC$14+$BJ12*Assembly!AC$15+$BK12*Assembly!AC$16+$BL12*Assembly!AC$17+$BM12*Assembly!AC$18+$BN12*Assembly!AC$19+$BO12*Assembly!AC$20+$BP12*Assembly!AC$21+$BQ12*Assembly!AC$22+$BR12*Assembly!AC$23+$BS12*Assembly!AC$24</f>
        <v>800</v>
      </c>
      <c r="BW12" s="240" t="str">
        <f t="shared" si="9"/>
        <v>2.94</v>
      </c>
      <c r="BX12" s="241" t="str">
        <f t="shared" si="10"/>
        <v>6400</v>
      </c>
      <c r="BY12" s="242" t="str">
        <f t="shared" si="11"/>
        <v>0.4</v>
      </c>
      <c r="BZ12" s="296" t="str">
        <f t="shared" si="46"/>
        <v>1,838 W</v>
      </c>
      <c r="CA12" s="225" t="str">
        <f>$AY12*Assembly!X$4+$AZ12*Assembly!X$5+$BA12*Assembly!X$6+$BB12*Assembly!X$7+$BC12*Assembly!X$8+$BD12*Assembly!X$9+$BE12*Assembly!X$10+$BF12*Assembly!X$11+$BG12*Assembly!X$12+$BH12*Assembly!X$13+$BI12*Assembly!X$14+$BJ12*Assembly!X$15+$BK12*Assembly!X$16+$BL12*Assembly!X$17+$BM12*Assembly!X$18+$BN12*Assembly!X$19+$BO12*Assembly!X$20+$BP12*Assembly!X$21+$BQ12*Assembly!X$22+$BR12*Assembly!X$23+$BS12*Assembly!X$24</f>
        <v>60</v>
      </c>
      <c r="CB12" s="225" t="str">
        <f t="shared" si="12"/>
        <v>9,333</v>
      </c>
      <c r="CC12" s="223" t="str">
        <f t="shared" si="13"/>
        <v>0.0093</v>
      </c>
      <c r="CD12" s="243" t="str">
        <f>$AY12*Assembly!AB$4+$AZ12*Assembly!AB$5+$BA12*Assembly!AB$6+$BB12*Assembly!AB$7+$BC12*Assembly!AB$8+$BD12*Assembly!AB$9+$BE12*Assembly!AB$10+$BF12*Assembly!AB$11+$BG12*Assembly!AB$12+$BH12*Assembly!AB$13+$BI12*Assembly!AB$14+$BJ12*Assembly!AB$15+$BK12*Assembly!AB$16+$BL12*Assembly!AB$17+$BM12*Assembly!AB$18+$BN12*Assembly!AB$19+$BO12*Assembly!AB$20+$BP12*Assembly!AB$21+$BQ12*Assembly!AB$22+$BR12*Assembly!AB$23+$BS12*Assembly!AB$24</f>
        <v>124</v>
      </c>
      <c r="CE12" s="256" t="str">
        <f>$AY12*Assembly!M$4+$AZ12*Assembly!M$5+$BA12*Assembly!M$6+$BB12*Assembly!M$7+$BC12*Assembly!M$8+$BD12*Assembly!M$9+$BE12*Assembly!M$10+$BF12*Assembly!M$11+$BG12*Assembly!M$12+$BH12*Assembly!M$13+$BI12*Assembly!M$14+$BJ12*Assembly!M$15+$BK12*Assembly!M$16+$BL12*Assembly!M$17+$BM12*Assembly!M$18+$BN12*Assembly!M$19+$BO12*Assembly!M$20+$BP12*Assembly!M$21+$BQ12*Assembly!M$22+$BR12*Assembly!M$23+$BS12*Assembly!M$24</f>
        <v>275</v>
      </c>
      <c r="CF12" s="256" t="str">
        <f>$AY12*Assembly!N$4+$AZ12*Assembly!N$5+$BA12*Assembly!N$6+$BB12*Assembly!N$7+$BC12*Assembly!N$8+$BD12*Assembly!N$9+$BE12*Assembly!N$10+$BF12*Assembly!N$11+$BG12*Assembly!N$12+$BH12*Assembly!N$13+$BI12*Assembly!N$14+$BJ12*Assembly!N$15+$BK12*Assembly!N$16+$BL12*Assembly!N$17+$BM12*Assembly!N$18+$BN12*Assembly!N$19+$BO12*Assembly!N$20+$BP12*Assembly!N$21+$BQ12*Assembly!N$22+$BR12*Assembly!N$23+$BS12*Assembly!N$24</f>
        <v>10</v>
      </c>
      <c r="CG12" s="256" t="str">
        <f>$AY12*Assembly!O$4+$AZ12*Assembly!O$5+$BA12*Assembly!O$6+$BB12*Assembly!O$7+$BC12*Assembly!O$8+$BD12*Assembly!O$9+$BE12*Assembly!O$10+$BF12*Assembly!O$11+$BG12*Assembly!O$12+$BH12*Assembly!O$13+$BI12*Assembly!O$14+$BJ12*Assembly!O$15+$BK12*Assembly!O$16+$BL12*Assembly!O$17+$BM12*Assembly!O$18+$BN12*Assembly!O$19+$BO12*Assembly!O$20+$BP12*Assembly!O$21+$BQ12*Assembly!O$22+$BR12*Assembly!O$23+$BS12*Assembly!O$24</f>
        <v>3</v>
      </c>
      <c r="CH12" s="254" t="str">
        <f>$AY12*Assembly!P$4+$AZ12*Assembly!P$5+$BA12*Assembly!P$6+$BB12*Assembly!P$7+$BC12*Assembly!P$8+$BD12*Assembly!P$9+$BE12*Assembly!P$10+$BF12*Assembly!P$11+$BG12*Assembly!P$12+$BH12*Assembly!P$13+$BI12*Assembly!P$14+$BJ12*Assembly!P$15+$BK12*Assembly!P$16+$BL12*Assembly!P$17+$BM12*Assembly!P$18+$BN12*Assembly!P$19+$BO12*Assembly!P$20+$BP12*Assembly!P$21+$BQ12*Assembly!P$22+$BR12*Assembly!P$23+$BS12*Assembly!P$24</f>
        <v>0</v>
      </c>
      <c r="CI12" s="254" t="str">
        <f>$AY12*Assembly!Q$4+$AZ12*Assembly!Q$5+$BA12*Assembly!Q$6+$BB12*Assembly!Q$7+$BC12*Assembly!Q$8+$BD12*Assembly!Q$9+$BE12*Assembly!Q$10+$BF12*Assembly!Q$11+$BG12*Assembly!Q$12+$BH12*Assembly!Q$13+$BI12*Assembly!Q$14+$BJ12*Assembly!Q$15+$BK12*Assembly!Q$16+$BL12*Assembly!Q$17+$BM12*Assembly!Q$18+$BN12*Assembly!Q$19+$BO12*Assembly!Q$20+$BP12*Assembly!Q$21+$BQ12*Assembly!Q$22+$BR12*Assembly!Q$23+$BS12*Assembly!Q$24</f>
        <v>2</v>
      </c>
      <c r="CJ12" s="256" t="str">
        <f>$AY12*Assembly!R$4+$AZ12*Assembly!R$5+$BA12*Assembly!R$6+$BB12*Assembly!R$7+$BC12*Assembly!R$8+$BD12*Assembly!R$9+$BE12*Assembly!R$10+$BF12*Assembly!R$11+$BG12*Assembly!R$12+$BH12*Assembly!R$13+$BI12*Assembly!R$14+$BJ12*Assembly!R$15+$BK12*Assembly!R$16+$BL12*Assembly!R$17+$BM12*Assembly!R$18+$BN12*Assembly!R$19+$BO12*Assembly!R$20+$BP12*Assembly!R$21+$BQ12*Assembly!R$22+$BR12*Assembly!R$23+$BS12*Assembly!R$24</f>
        <v>15</v>
      </c>
      <c r="CK12" s="254" t="str">
        <f>$AY12*Assembly!S$4+$AZ12*Assembly!S$5+$BA12*Assembly!S$6+$BB12*Assembly!S$7+$BC12*Assembly!S$8+$BD12*Assembly!S$9+$BE12*Assembly!S$10+$BF12*Assembly!S$11+$BG12*Assembly!S$12+$BH12*Assembly!S$13+$BI12*Assembly!S$14+$BJ12*Assembly!S$15+$BK12*Assembly!S$16+$BL12*Assembly!S$17+$BM12*Assembly!S$18+$BN12*Assembly!S$19+$BO12*Assembly!S$20+$BP12*Assembly!S$21+$BQ12*Assembly!S$22+$BR12*Assembly!S$23+$BS12*Assembly!S$24</f>
        <v>0</v>
      </c>
      <c r="CL12" s="254" t="str">
        <f>$AY12*Assembly!T$4+$AZ12*Assembly!T$5+$BA12*Assembly!T$6+$BB12*Assembly!T$7+$BC12*Assembly!T$8+$BD12*Assembly!T$9+$BE12*Assembly!T$10+$BF12*Assembly!T$11+$BG12*Assembly!T$12+$BH12*Assembly!T$13+$BI12*Assembly!T$14+$BJ12*Assembly!T$15+$BK12*Assembly!T$16+$BL12*Assembly!T$17+$BM12*Assembly!T$18+$BN12*Assembly!T$19+$BO12*Assembly!T$20+$BP12*Assembly!T$21+$BQ12*Assembly!T$22+$BR12*Assembly!T$23+$BS12*Assembly!T$24</f>
        <v>0</v>
      </c>
      <c r="CM12" s="254" t="str">
        <f>$AY12*Assembly!U$4+$AZ12*Assembly!U$5+$BA12*Assembly!U$6+$BB12*Assembly!U$7+$BC12*Assembly!U$8+$BD12*Assembly!U$9+$BE12*Assembly!U$10+$BF12*Assembly!U$11+$BG12*Assembly!U$12+$BH12*Assembly!U$13+$BI12*Assembly!U$14+$BJ12*Assembly!U$15+$BK12*Assembly!U$16+$BL12*Assembly!U$17+$BM12*Assembly!U$18+$BN12*Assembly!U$19+$BO12*Assembly!U$20+$BP12*Assembly!U$21+$BQ12*Assembly!U$22+$BR12*Assembly!U$23+$BS12*Assembly!U$24</f>
        <v>0</v>
      </c>
      <c r="CN12" s="256" t="str">
        <f>$AY12*Assembly!V$4+$AZ12*Assembly!V$5+$BA12*Assembly!V$6+$BB12*Assembly!V$7+$BC12*Assembly!V$8+$BD12*Assembly!V$9+$BE12*Assembly!V$10+$BF12*Assembly!V$11+$BG12*Assembly!V$12+$BH12*Assembly!V$13+$BI12*Assembly!V$14+$BJ12*Assembly!V$15+$BK12*Assembly!V$16+$BL12*Assembly!V$17+$BM12*Assembly!V$18+$BN12*Assembly!V$19+$BO12*Assembly!V$20+$BP12*Assembly!V$21+$BQ12*Assembly!V$22+$BR12*Assembly!V$23+$BS12*Assembly!V$24</f>
        <v>60</v>
      </c>
      <c r="CO12" s="256" t="str">
        <f>CE12*Refining!$F$3</f>
        <v>491</v>
      </c>
      <c r="CP12" s="256" t="str">
        <f>CF12*Refining!$F$4</f>
        <v>31</v>
      </c>
      <c r="CQ12" s="256" t="str">
        <f>CG12*Refining!$F$5</f>
        <v>13</v>
      </c>
      <c r="CR12" s="256" t="str">
        <f>CH12*Refining!$F$6</f>
        <v>0</v>
      </c>
      <c r="CS12" s="256" t="str">
        <f>CI12*Refining!$F$7</f>
        <v>4</v>
      </c>
      <c r="CT12" s="256" t="str">
        <f>CJ12*Refining!$F$8</f>
        <v>188</v>
      </c>
      <c r="CU12" s="256" t="str">
        <f>CK12*Refining!$F$9</f>
        <v>0</v>
      </c>
      <c r="CV12" s="256" t="str">
        <f>CL12*Refining!$F$10</f>
        <v>0</v>
      </c>
      <c r="CW12" s="256" t="str">
        <f>CM12*Refining!$F$11</f>
        <v>0</v>
      </c>
      <c r="CX12" s="256" t="str">
        <f>CN12*Refining!$F$12</f>
        <v>83</v>
      </c>
      <c r="CY12" s="248" t="str">
        <f t="shared" ref="CY12:DR12" si="47">IF(CE12 = 0, "", CE12)</f>
        <v>275</v>
      </c>
      <c r="CZ12" s="249" t="str">
        <f t="shared" si="47"/>
        <v>10</v>
      </c>
      <c r="DA12" s="249" t="str">
        <f t="shared" si="47"/>
        <v>3</v>
      </c>
      <c r="DB12" s="245" t="str">
        <f t="shared" si="47"/>
        <v/>
      </c>
      <c r="DC12" s="245" t="str">
        <f t="shared" si="47"/>
        <v>2</v>
      </c>
      <c r="DD12" s="249" t="str">
        <f t="shared" si="47"/>
        <v>15</v>
      </c>
      <c r="DE12" s="245" t="str">
        <f t="shared" si="47"/>
        <v/>
      </c>
      <c r="DF12" s="245" t="str">
        <f t="shared" si="47"/>
        <v/>
      </c>
      <c r="DG12" s="245" t="str">
        <f t="shared" si="47"/>
        <v/>
      </c>
      <c r="DH12" s="548" t="str">
        <f t="shared" si="47"/>
        <v>60</v>
      </c>
      <c r="DI12" s="248" t="str">
        <f t="shared" si="47"/>
        <v>491</v>
      </c>
      <c r="DJ12" s="249" t="str">
        <f t="shared" si="47"/>
        <v>31</v>
      </c>
      <c r="DK12" s="249" t="str">
        <f t="shared" si="47"/>
        <v>13</v>
      </c>
      <c r="DL12" s="245" t="str">
        <f t="shared" si="47"/>
        <v/>
      </c>
      <c r="DM12" s="249" t="str">
        <f t="shared" si="47"/>
        <v>4</v>
      </c>
      <c r="DN12" s="249" t="str">
        <f t="shared" si="47"/>
        <v>188</v>
      </c>
      <c r="DO12" s="245" t="str">
        <f t="shared" si="47"/>
        <v/>
      </c>
      <c r="DP12" s="245" t="str">
        <f t="shared" si="47"/>
        <v/>
      </c>
      <c r="DQ12" s="245" t="str">
        <f t="shared" si="47"/>
        <v/>
      </c>
      <c r="DR12" s="548" t="str">
        <f t="shared" si="47"/>
        <v>83</v>
      </c>
      <c r="DS12" s="248" t="str">
        <f t="shared" si="15"/>
        <v>365</v>
      </c>
      <c r="DT12" s="249" t="str">
        <f t="shared" si="16"/>
        <v>809</v>
      </c>
      <c r="DU12" s="225" t="str">
        <f>CY12*'Ores &amp; Ingots'!$C$3+CZ12*'Ores &amp; Ingots'!$C$4+DA12*'Ores &amp; Ingots'!$C$5+DB12*'Ores &amp; Ingots'!$C$6+DC12*'Ores &amp; Ingots'!$C$7+DD12*'Ores &amp; Ingots'!$C$8+DE12*'Ores &amp; Ingots'!$C$9+DF12*'Ores &amp; Ingots'!$C$10+DG12*'Ores &amp; Ingots'!$C$11+DH12*'Ores &amp; Ingots'!$C$12</f>
        <v>61</v>
      </c>
      <c r="DV12" s="225" t="str">
        <f>DI12*'Ores &amp; Ingots'!$B$3+DJ12*'Ores &amp; Ingots'!$B$4+DK12*'Ores &amp; Ingots'!$B$5+DL12*'Ores &amp; Ingots'!$B$6+DM12*'Ores &amp; Ingots'!$B$7+DN12*'Ores &amp; Ingots'!$B$8+DO12*'Ores &amp; Ingots'!$B$9+DP12*'Ores &amp; Ingots'!$B$10+DQ12*'Ores &amp; Ingots'!$B$11+DR12*'Ores &amp; Ingots'!$B$12</f>
        <v>299</v>
      </c>
      <c r="DW12" s="249" t="str">
        <f>CY12*Refining!$G$3+CZ12*Refining!$G$4+DA12*Refining!$G$5+DB12*Refining!$G$6+DC12*Refining!$G$7+DD12*Refining!$G$8+DE12*Refining!$G$9+DF12*Refining!$G$10+DG12*Refining!$G$11+DH12*Refining!$G$12</f>
        <v>258</v>
      </c>
      <c r="DX12" s="249" t="str">
        <f t="shared" si="17"/>
        <v>40,089</v>
      </c>
      <c r="DY12" s="250" t="str">
        <f t="shared" si="18"/>
        <v>0.0401</v>
      </c>
      <c r="DZ12" s="248" t="str">
        <f t="shared" si="19"/>
        <v>338</v>
      </c>
      <c r="EA12" s="251" t="str">
        <f t="shared" ref="EA12:EB12" si="48">DZ12/60</f>
        <v>5.6</v>
      </c>
      <c r="EB12" s="251" t="str">
        <f t="shared" si="48"/>
        <v>0.1</v>
      </c>
      <c r="EC12" s="543" t="str">
        <f t="shared" si="21"/>
        <v>0.00</v>
      </c>
      <c r="ED12" s="248" t="str">
        <f t="shared" si="22"/>
        <v>49,422</v>
      </c>
      <c r="EE12" s="251" t="str">
        <f t="shared" ref="EE12:EF12" si="49">ED12/1000</f>
        <v>49.4</v>
      </c>
      <c r="EF12" s="252" t="str">
        <f t="shared" si="49"/>
        <v>0.05</v>
      </c>
      <c r="EG12" s="544" t="str">
        <f t="shared" si="24"/>
        <v>0.0494</v>
      </c>
      <c r="EH12" s="225" t="s">
        <v>12</v>
      </c>
    </row>
    <row r="13" hidden="1">
      <c r="A13" s="33"/>
      <c r="B13" s="226" t="s">
        <v>917</v>
      </c>
      <c r="C13" s="227" t="s">
        <v>886</v>
      </c>
      <c r="D13" s="227">
        <v>3.0</v>
      </c>
      <c r="E13" s="227">
        <v>3.0</v>
      </c>
      <c r="F13" s="227">
        <v>3.0</v>
      </c>
      <c r="G13" s="253" t="str">
        <f t="shared" si="5"/>
        <v>421.9</v>
      </c>
      <c r="H13" s="254">
        <v>100.0</v>
      </c>
      <c r="I13" s="254">
        <v>100.0</v>
      </c>
      <c r="J13" s="254" t="str">
        <f>H13/Main!$D$9</f>
        <v>100</v>
      </c>
      <c r="K13" s="254" t="str">
        <f>I13/Main!$D$10</f>
        <v>100</v>
      </c>
      <c r="L13" s="254" t="str">
        <f t="shared" si="6"/>
        <v>1</v>
      </c>
      <c r="M13" s="254">
        <v>1.0</v>
      </c>
      <c r="N13" s="255"/>
      <c r="O13" s="255"/>
      <c r="P13" s="256">
        <v>3.0E8</v>
      </c>
      <c r="Q13" s="256">
        <v>8000.0</v>
      </c>
      <c r="R13" s="256" t="str">
        <f>Q13*Main!$D$6</f>
        <v>8,000</v>
      </c>
      <c r="S13" s="257"/>
      <c r="T13" s="257"/>
      <c r="U13" s="255"/>
      <c r="V13" s="255"/>
      <c r="W13" s="255"/>
      <c r="X13" s="255"/>
      <c r="Y13" s="255"/>
      <c r="Z13" s="255"/>
      <c r="AA13" s="255"/>
      <c r="AB13" s="255"/>
      <c r="AC13" s="258" t="s">
        <v>18</v>
      </c>
      <c r="AD13" s="234">
        <v>1000.0</v>
      </c>
      <c r="AE13" s="234">
        <v>0.0</v>
      </c>
      <c r="AF13" s="234">
        <v>0.0</v>
      </c>
      <c r="AG13" s="234">
        <v>40.0</v>
      </c>
      <c r="AH13" s="234">
        <v>70.0</v>
      </c>
      <c r="AI13" s="234">
        <v>0.0</v>
      </c>
      <c r="AJ13" s="234">
        <v>20.0</v>
      </c>
      <c r="AK13" s="235">
        <v>75.0</v>
      </c>
      <c r="AL13" s="234">
        <v>0.0</v>
      </c>
      <c r="AM13" s="234">
        <v>0.0</v>
      </c>
      <c r="AN13" s="234">
        <v>0.0</v>
      </c>
      <c r="AO13" s="234">
        <v>40.0</v>
      </c>
      <c r="AP13" s="234">
        <v>0.0</v>
      </c>
      <c r="AQ13" s="234">
        <v>2000.0</v>
      </c>
      <c r="AR13" s="234">
        <v>0.0</v>
      </c>
      <c r="AS13" s="234">
        <v>100.0</v>
      </c>
      <c r="AT13" s="234">
        <v>0.0</v>
      </c>
      <c r="AU13" s="234">
        <v>0.0</v>
      </c>
      <c r="AV13" s="234">
        <v>0.0</v>
      </c>
      <c r="AW13" s="234">
        <v>0.0</v>
      </c>
      <c r="AX13" s="234">
        <v>0.0</v>
      </c>
      <c r="AY13" s="239" t="str">
        <f t="shared" ref="AY13:BS13" si="50">IF(AD13 = 0, "", AD13)</f>
        <v>1,000</v>
      </c>
      <c r="AZ13" s="227" t="str">
        <f t="shared" si="50"/>
        <v/>
      </c>
      <c r="BA13" s="227" t="str">
        <f t="shared" si="50"/>
        <v/>
      </c>
      <c r="BB13" s="225" t="str">
        <f t="shared" si="50"/>
        <v>40</v>
      </c>
      <c r="BC13" s="225" t="str">
        <f t="shared" si="50"/>
        <v>70</v>
      </c>
      <c r="BD13" s="227" t="str">
        <f t="shared" si="50"/>
        <v/>
      </c>
      <c r="BE13" s="225" t="str">
        <f t="shared" si="50"/>
        <v>20</v>
      </c>
      <c r="BF13" s="309" t="str">
        <f t="shared" si="50"/>
        <v>75</v>
      </c>
      <c r="BG13" s="227" t="str">
        <f t="shared" si="50"/>
        <v/>
      </c>
      <c r="BH13" s="227" t="str">
        <f t="shared" si="50"/>
        <v/>
      </c>
      <c r="BI13" s="227" t="str">
        <f t="shared" si="50"/>
        <v/>
      </c>
      <c r="BJ13" s="225" t="str">
        <f t="shared" si="50"/>
        <v>40</v>
      </c>
      <c r="BK13" s="227" t="str">
        <f t="shared" si="50"/>
        <v/>
      </c>
      <c r="BL13" s="225" t="str">
        <f t="shared" si="50"/>
        <v>2,000</v>
      </c>
      <c r="BM13" s="227" t="str">
        <f t="shared" si="50"/>
        <v/>
      </c>
      <c r="BN13" s="225" t="str">
        <f t="shared" si="50"/>
        <v>100</v>
      </c>
      <c r="BO13" s="227" t="str">
        <f t="shared" si="50"/>
        <v/>
      </c>
      <c r="BP13" s="227" t="str">
        <f t="shared" si="50"/>
        <v/>
      </c>
      <c r="BQ13" s="227" t="str">
        <f t="shared" si="50"/>
        <v/>
      </c>
      <c r="BR13" s="227" t="str">
        <f t="shared" si="50"/>
        <v/>
      </c>
      <c r="BS13" s="238" t="str">
        <f t="shared" si="50"/>
        <v/>
      </c>
      <c r="BT13" s="239" t="str">
        <f>$AY13*Assembly!Y$4+$AZ13*Assembly!Y$5+$BA13*Assembly!Y$6+$BB13*Assembly!Y$7+$BC13*Assembly!Y$8+$BD13*Assembly!Y$9+$BE13*Assembly!Y$10+$BF13*Assembly!Y$11+$BG13*Assembly!Y$12+$BH13*Assembly!Y$13+$BI13*Assembly!Y$14+$BJ13*Assembly!Y$15+$BK13*Assembly!Y$16+$BL13*Assembly!Y$17+$BM13*Assembly!Y$18+$BN13*Assembly!Y$19+$BO13*Assembly!Y$20+$BP13*Assembly!Y$21+$BQ13*Assembly!Y$22+$BR13*Assembly!Y$23+$BS13*Assembly!Y$24</f>
        <v>73,795</v>
      </c>
      <c r="BU13" s="225" t="str">
        <f t="shared" si="8"/>
        <v>175</v>
      </c>
      <c r="BV13" s="225" t="str">
        <f>$AY13*Assembly!AC$4+$AZ13*Assembly!AC$5+$BA13*Assembly!AC$6+$BB13*Assembly!AC$7+$BC13*Assembly!AC$8+$BD13*Assembly!AC$9+$BE13*Assembly!AC$10+$BF13*Assembly!AC$11+$BG13*Assembly!AC$12+$BH13*Assembly!AC$13+$BI13*Assembly!AC$14+$BJ13*Assembly!AC$15+$BK13*Assembly!AC$16+$BL13*Assembly!AC$17+$BM13*Assembly!AC$18+$BN13*Assembly!AC$19+$BO13*Assembly!AC$20+$BP13*Assembly!AC$21+$BQ13*Assembly!AC$22+$BR13*Assembly!AC$23+$BS13*Assembly!AC$24</f>
        <v>147,075</v>
      </c>
      <c r="BW13" s="240" t="str">
        <f t="shared" si="9"/>
        <v>1.99</v>
      </c>
      <c r="BX13" s="241" t="str">
        <f t="shared" si="10"/>
        <v>349</v>
      </c>
      <c r="BY13" s="242" t="str">
        <f t="shared" si="11"/>
        <v>840.8</v>
      </c>
      <c r="BZ13" s="296" t="str">
        <f t="shared" si="46"/>
        <v>4,065 W</v>
      </c>
      <c r="CA13" s="225" t="str">
        <f>$AY13*Assembly!X$4+$AZ13*Assembly!X$5+$BA13*Assembly!X$6+$BB13*Assembly!X$7+$BC13*Assembly!X$8+$BD13*Assembly!X$9+$BE13*Assembly!X$10+$BF13*Assembly!X$11+$BG13*Assembly!X$12+$BH13*Assembly!X$13+$BI13*Assembly!X$14+$BJ13*Assembly!X$15+$BK13*Assembly!X$16+$BL13*Assembly!X$17+$BM13*Assembly!X$18+$BN13*Assembly!X$19+$BO13*Assembly!X$20+$BP13*Assembly!X$21+$BQ13*Assembly!X$22+$BR13*Assembly!X$23+$BS13*Assembly!X$24</f>
        <v>4,295</v>
      </c>
      <c r="CB13" s="225" t="str">
        <f t="shared" si="12"/>
        <v>668,111</v>
      </c>
      <c r="CC13" s="223" t="str">
        <f t="shared" si="13"/>
        <v>0.6681</v>
      </c>
      <c r="CD13" s="243" t="str">
        <f>$AY13*Assembly!AB$4+$AZ13*Assembly!AB$5+$BA13*Assembly!AB$6+$BB13*Assembly!AB$7+$BC13*Assembly!AB$8+$BD13*Assembly!AB$9+$BE13*Assembly!AB$10+$BF13*Assembly!AB$11+$BG13*Assembly!AB$12+$BH13*Assembly!AB$13+$BI13*Assembly!AB$14+$BJ13*Assembly!AB$15+$BK13*Assembly!AB$16+$BL13*Assembly!AB$17+$BM13*Assembly!AB$18+$BN13*Assembly!AB$19+$BO13*Assembly!AB$20+$BP13*Assembly!AB$21+$BQ13*Assembly!AB$22+$BR13*Assembly!AB$23+$BS13*Assembly!AB$24</f>
        <v>22,295</v>
      </c>
      <c r="CE13" s="256" t="str">
        <f>$AY13*Assembly!M$4+$AZ13*Assembly!M$5+$BA13*Assembly!M$6+$BB13*Assembly!M$7+$BC13*Assembly!M$8+$BD13*Assembly!M$9+$BE13*Assembly!M$10+$BF13*Assembly!M$11+$BG13*Assembly!M$12+$BH13*Assembly!M$13+$BI13*Assembly!M$14+$BJ13*Assembly!M$15+$BK13*Assembly!M$16+$BL13*Assembly!M$17+$BM13*Assembly!M$18+$BN13*Assembly!M$19+$BO13*Assembly!M$20+$BP13*Assembly!M$21+$BQ13*Assembly!M$22+$BR13*Assembly!M$23+$BS13*Assembly!M$24</f>
        <v>54,818</v>
      </c>
      <c r="CF13" s="256" t="str">
        <f>$AY13*Assembly!N$4+$AZ13*Assembly!N$5+$BA13*Assembly!N$6+$BB13*Assembly!N$7+$BC13*Assembly!N$8+$BD13*Assembly!N$9+$BE13*Assembly!N$10+$BF13*Assembly!N$11+$BG13*Assembly!N$12+$BH13*Assembly!N$13+$BI13*Assembly!N$14+$BJ13*Assembly!N$15+$BK13*Assembly!N$16+$BL13*Assembly!N$17+$BM13*Assembly!N$18+$BN13*Assembly!N$19+$BO13*Assembly!N$20+$BP13*Assembly!N$21+$BQ13*Assembly!N$22+$BR13*Assembly!N$23+$BS13*Assembly!N$24</f>
        <v>300</v>
      </c>
      <c r="CG13" s="256" t="str">
        <f>$AY13*Assembly!O$4+$AZ13*Assembly!O$5+$BA13*Assembly!O$6+$BB13*Assembly!O$7+$BC13*Assembly!O$8+$BD13*Assembly!O$9+$BE13*Assembly!O$10+$BF13*Assembly!O$11+$BG13*Assembly!O$12+$BH13*Assembly!O$13+$BI13*Assembly!O$14+$BJ13*Assembly!O$15+$BK13*Assembly!O$16+$BL13*Assembly!O$17+$BM13*Assembly!O$18+$BN13*Assembly!O$19+$BO13*Assembly!O$20+$BP13*Assembly!O$21+$BQ13*Assembly!O$22+$BR13*Assembly!O$23+$BS13*Assembly!O$24</f>
        <v>120</v>
      </c>
      <c r="CH13" s="254" t="str">
        <f>$AY13*Assembly!P$4+$AZ13*Assembly!P$5+$BA13*Assembly!P$6+$BB13*Assembly!P$7+$BC13*Assembly!P$8+$BD13*Assembly!P$9+$BE13*Assembly!P$10+$BF13*Assembly!P$11+$BG13*Assembly!P$12+$BH13*Assembly!P$13+$BI13*Assembly!P$14+$BJ13*Assembly!P$15+$BK13*Assembly!P$16+$BL13*Assembly!P$17+$BM13*Assembly!P$18+$BN13*Assembly!P$19+$BO13*Assembly!P$20+$BP13*Assembly!P$21+$BQ13*Assembly!P$22+$BR13*Assembly!P$23+$BS13*Assembly!P$24</f>
        <v>0</v>
      </c>
      <c r="CI13" s="254" t="str">
        <f>$AY13*Assembly!Q$4+$AZ13*Assembly!Q$5+$BA13*Assembly!Q$6+$BB13*Assembly!Q$7+$BC13*Assembly!Q$8+$BD13*Assembly!Q$9+$BE13*Assembly!Q$10+$BF13*Assembly!Q$11+$BG13*Assembly!Q$12+$BH13*Assembly!Q$13+$BI13*Assembly!Q$14+$BJ13*Assembly!Q$15+$BK13*Assembly!Q$16+$BL13*Assembly!Q$17+$BM13*Assembly!Q$18+$BN13*Assembly!Q$19+$BO13*Assembly!Q$20+$BP13*Assembly!Q$21+$BQ13*Assembly!Q$22+$BR13*Assembly!Q$23+$BS13*Assembly!Q$24</f>
        <v>15</v>
      </c>
      <c r="CJ13" s="256" t="str">
        <f>$AY13*Assembly!R$4+$AZ13*Assembly!R$5+$BA13*Assembly!R$6+$BB13*Assembly!R$7+$BC13*Assembly!R$8+$BD13*Assembly!R$9+$BE13*Assembly!R$10+$BF13*Assembly!R$11+$BG13*Assembly!R$12+$BH13*Assembly!R$13+$BI13*Assembly!R$14+$BJ13*Assembly!R$15+$BK13*Assembly!R$16+$BL13*Assembly!R$17+$BM13*Assembly!R$18+$BN13*Assembly!R$19+$BO13*Assembly!R$20+$BP13*Assembly!R$21+$BQ13*Assembly!R$22+$BR13*Assembly!R$23+$BS13*Assembly!R$24</f>
        <v>10,000</v>
      </c>
      <c r="CK13" s="254" t="str">
        <f>$AY13*Assembly!S$4+$AZ13*Assembly!S$5+$BA13*Assembly!S$6+$BB13*Assembly!S$7+$BC13*Assembly!S$8+$BD13*Assembly!S$9+$BE13*Assembly!S$10+$BF13*Assembly!S$11+$BG13*Assembly!S$12+$BH13*Assembly!S$13+$BI13*Assembly!S$14+$BJ13*Assembly!S$15+$BK13*Assembly!S$16+$BL13*Assembly!S$17+$BM13*Assembly!S$18+$BN13*Assembly!S$19+$BO13*Assembly!S$20+$BP13*Assembly!S$21+$BQ13*Assembly!S$22+$BR13*Assembly!S$23+$BS13*Assembly!S$24</f>
        <v>200</v>
      </c>
      <c r="CL13" s="254" t="str">
        <f>$AY13*Assembly!T$4+$AZ13*Assembly!T$5+$BA13*Assembly!T$6+$BB13*Assembly!T$7+$BC13*Assembly!T$8+$BD13*Assembly!T$9+$BE13*Assembly!T$10+$BF13*Assembly!T$11+$BG13*Assembly!T$12+$BH13*Assembly!T$13+$BI13*Assembly!T$14+$BJ13*Assembly!T$15+$BK13*Assembly!T$16+$BL13*Assembly!T$17+$BM13*Assembly!T$18+$BN13*Assembly!T$19+$BO13*Assembly!T$20+$BP13*Assembly!T$21+$BQ13*Assembly!T$22+$BR13*Assembly!T$23+$BS13*Assembly!T$24</f>
        <v>0</v>
      </c>
      <c r="CM13" s="254" t="str">
        <f>$AY13*Assembly!U$4+$AZ13*Assembly!U$5+$BA13*Assembly!U$6+$BB13*Assembly!U$7+$BC13*Assembly!U$8+$BD13*Assembly!U$9+$BE13*Assembly!U$10+$BF13*Assembly!U$11+$BG13*Assembly!U$12+$BH13*Assembly!U$13+$BI13*Assembly!U$14+$BJ13*Assembly!U$15+$BK13*Assembly!U$16+$BL13*Assembly!U$17+$BM13*Assembly!U$18+$BN13*Assembly!U$19+$BO13*Assembly!U$20+$BP13*Assembly!U$21+$BQ13*Assembly!U$22+$BR13*Assembly!U$23+$BS13*Assembly!U$24</f>
        <v>0</v>
      </c>
      <c r="CN13" s="256" t="str">
        <f>$AY13*Assembly!V$4+$AZ13*Assembly!V$5+$BA13*Assembly!V$6+$BB13*Assembly!V$7+$BC13*Assembly!V$8+$BD13*Assembly!V$9+$BE13*Assembly!V$10+$BF13*Assembly!V$11+$BG13*Assembly!V$12+$BH13*Assembly!V$13+$BI13*Assembly!V$14+$BJ13*Assembly!V$15+$BK13*Assembly!V$16+$BL13*Assembly!V$17+$BM13*Assembly!V$18+$BN13*Assembly!V$19+$BO13*Assembly!V$20+$BP13*Assembly!V$21+$BQ13*Assembly!V$22+$BR13*Assembly!V$23+$BS13*Assembly!V$24</f>
        <v>40,000</v>
      </c>
      <c r="CO13" s="256" t="str">
        <f>CE13*Refining!$F$3</f>
        <v>97,888</v>
      </c>
      <c r="CP13" s="256" t="str">
        <f>CF13*Refining!$F$4</f>
        <v>938</v>
      </c>
      <c r="CQ13" s="256" t="str">
        <f>CG13*Refining!$F$5</f>
        <v>500</v>
      </c>
      <c r="CR13" s="256" t="str">
        <f>CH13*Refining!$F$6</f>
        <v>0</v>
      </c>
      <c r="CS13" s="256" t="str">
        <f>CI13*Refining!$F$7</f>
        <v>27</v>
      </c>
      <c r="CT13" s="256" t="str">
        <f>CJ13*Refining!$F$8</f>
        <v>125,000</v>
      </c>
      <c r="CU13" s="256" t="str">
        <f>CK13*Refining!$F$9</f>
        <v>25,000</v>
      </c>
      <c r="CV13" s="256" t="str">
        <f>CL13*Refining!$F$10</f>
        <v>0</v>
      </c>
      <c r="CW13" s="256" t="str">
        <f>CM13*Refining!$F$11</f>
        <v>0</v>
      </c>
      <c r="CX13" s="256" t="str">
        <f>CN13*Refining!$F$12</f>
        <v>55,556</v>
      </c>
      <c r="CY13" s="248" t="str">
        <f t="shared" ref="CY13:DR13" si="51">IF(CE13 = 0, "", CE13)</f>
        <v>54,818</v>
      </c>
      <c r="CZ13" s="249" t="str">
        <f t="shared" si="51"/>
        <v>300</v>
      </c>
      <c r="DA13" s="249" t="str">
        <f t="shared" si="51"/>
        <v>120</v>
      </c>
      <c r="DB13" s="245" t="str">
        <f t="shared" si="51"/>
        <v/>
      </c>
      <c r="DC13" s="245" t="str">
        <f t="shared" si="51"/>
        <v>15</v>
      </c>
      <c r="DD13" s="249" t="str">
        <f t="shared" si="51"/>
        <v>10,000</v>
      </c>
      <c r="DE13" s="245" t="str">
        <f t="shared" si="51"/>
        <v>200</v>
      </c>
      <c r="DF13" s="245" t="str">
        <f t="shared" si="51"/>
        <v/>
      </c>
      <c r="DG13" s="245" t="str">
        <f t="shared" si="51"/>
        <v/>
      </c>
      <c r="DH13" s="548" t="str">
        <f t="shared" si="51"/>
        <v>40,000</v>
      </c>
      <c r="DI13" s="248" t="str">
        <f t="shared" si="51"/>
        <v>97,888</v>
      </c>
      <c r="DJ13" s="249" t="str">
        <f t="shared" si="51"/>
        <v>938</v>
      </c>
      <c r="DK13" s="249" t="str">
        <f t="shared" si="51"/>
        <v>500</v>
      </c>
      <c r="DL13" s="245" t="str">
        <f t="shared" si="51"/>
        <v/>
      </c>
      <c r="DM13" s="249" t="str">
        <f t="shared" si="51"/>
        <v>27</v>
      </c>
      <c r="DN13" s="249" t="str">
        <f t="shared" si="51"/>
        <v>125,000</v>
      </c>
      <c r="DO13" s="249" t="str">
        <f t="shared" si="51"/>
        <v>25,000</v>
      </c>
      <c r="DP13" s="245" t="str">
        <f t="shared" si="51"/>
        <v/>
      </c>
      <c r="DQ13" s="245" t="str">
        <f t="shared" si="51"/>
        <v/>
      </c>
      <c r="DR13" s="548" t="str">
        <f t="shared" si="51"/>
        <v>55,556</v>
      </c>
      <c r="DS13" s="248" t="str">
        <f t="shared" si="15"/>
        <v>105,453</v>
      </c>
      <c r="DT13" s="249" t="str">
        <f t="shared" si="16"/>
        <v>304,908</v>
      </c>
      <c r="DU13" s="225" t="str">
        <f>CY13*'Ores &amp; Ingots'!$C$3+CZ13*'Ores &amp; Ingots'!$C$4+DA13*'Ores &amp; Ingots'!$C$5+DB13*'Ores &amp; Ingots'!$C$6+DC13*'Ores &amp; Ingots'!$C$7+DD13*'Ores &amp; Ingots'!$C$8+DE13*'Ores &amp; Ingots'!$C$9+DF13*'Ores &amp; Ingots'!$C$10+DG13*'Ores &amp; Ingots'!$C$11+DH13*'Ores &amp; Ingots'!$C$12</f>
        <v>22,776</v>
      </c>
      <c r="DV13" s="225" t="str">
        <f>DI13*'Ores &amp; Ingots'!$B$3+DJ13*'Ores &amp; Ingots'!$B$4+DK13*'Ores &amp; Ingots'!$B$5+DL13*'Ores &amp; Ingots'!$B$6+DM13*'Ores &amp; Ingots'!$B$7+DN13*'Ores &amp; Ingots'!$B$8+DO13*'Ores &amp; Ingots'!$B$9+DP13*'Ores &amp; Ingots'!$B$10+DQ13*'Ores &amp; Ingots'!$B$11+DR13*'Ores &amp; Ingots'!$B$12</f>
        <v>112,816</v>
      </c>
      <c r="DW13" s="249" t="str">
        <f>CY13*Refining!$G$3+CZ13*Refining!$G$4+DA13*Refining!$G$5+DB13*Refining!$G$6+DC13*Refining!$G$7+DD13*Refining!$G$8+DE13*Refining!$G$9+DF13*Refining!$G$10+DG13*Refining!$G$11+DH13*Refining!$G$12</f>
        <v>114,878</v>
      </c>
      <c r="DX13" s="249" t="str">
        <f t="shared" si="17"/>
        <v>17,869,869</v>
      </c>
      <c r="DY13" s="250" t="str">
        <f t="shared" si="18"/>
        <v>17.8699</v>
      </c>
      <c r="DZ13" s="248" t="str">
        <f t="shared" si="19"/>
        <v>119,273</v>
      </c>
      <c r="EA13" s="251" t="str">
        <f t="shared" ref="EA13:EB13" si="52">DZ13/60</f>
        <v>1,987.9</v>
      </c>
      <c r="EB13" s="251" t="str">
        <f t="shared" si="52"/>
        <v>33.1</v>
      </c>
      <c r="EC13" s="543" t="str">
        <f t="shared" si="21"/>
        <v>1.38</v>
      </c>
      <c r="ED13" s="248" t="str">
        <f t="shared" si="22"/>
        <v>18,537,980</v>
      </c>
      <c r="EE13" s="251" t="str">
        <f t="shared" ref="EE13:EF13" si="53">ED13/1000</f>
        <v>18,538.0</v>
      </c>
      <c r="EF13" s="252" t="str">
        <f t="shared" si="53"/>
        <v>18.54</v>
      </c>
      <c r="EG13" s="544" t="str">
        <f t="shared" si="24"/>
        <v>18.5380</v>
      </c>
      <c r="EH13" s="225">
        <v>2102.0</v>
      </c>
    </row>
    <row r="14">
      <c r="A14" s="33"/>
      <c r="B14" s="226" t="s">
        <v>917</v>
      </c>
      <c r="C14" s="227" t="s">
        <v>885</v>
      </c>
      <c r="D14" s="227">
        <v>3.0</v>
      </c>
      <c r="E14" s="227">
        <v>3.0</v>
      </c>
      <c r="F14" s="227">
        <v>3.0</v>
      </c>
      <c r="G14" s="253" t="str">
        <f t="shared" si="5"/>
        <v>3.4</v>
      </c>
      <c r="H14" s="254">
        <v>35.0</v>
      </c>
      <c r="I14" s="254">
        <v>35.0</v>
      </c>
      <c r="J14" s="254" t="str">
        <f>H14/Main!$D$9</f>
        <v>35</v>
      </c>
      <c r="K14" s="254" t="str">
        <f>I14/Main!$D$10</f>
        <v>35</v>
      </c>
      <c r="L14" s="254" t="str">
        <f t="shared" si="6"/>
        <v>1</v>
      </c>
      <c r="M14" s="254">
        <v>1.0</v>
      </c>
      <c r="N14" s="255"/>
      <c r="O14" s="255"/>
      <c r="P14" s="256">
        <v>1.475E7</v>
      </c>
      <c r="Q14" s="256">
        <v>1000.0</v>
      </c>
      <c r="R14" s="256" t="str">
        <f>Q14*Main!$D$6</f>
        <v>1,000</v>
      </c>
      <c r="S14" s="257"/>
      <c r="T14" s="257"/>
      <c r="U14" s="255"/>
      <c r="V14" s="255"/>
      <c r="W14" s="255"/>
      <c r="X14" s="255"/>
      <c r="Y14" s="255"/>
      <c r="Z14" s="255"/>
      <c r="AA14" s="255"/>
      <c r="AB14" s="255"/>
      <c r="AC14" s="258"/>
      <c r="AD14" s="234">
        <v>60.0</v>
      </c>
      <c r="AE14" s="234">
        <v>0.0</v>
      </c>
      <c r="AF14" s="234">
        <v>0.0</v>
      </c>
      <c r="AG14" s="234">
        <v>3.0</v>
      </c>
      <c r="AH14" s="234">
        <v>9.0</v>
      </c>
      <c r="AI14" s="234">
        <v>0.0</v>
      </c>
      <c r="AJ14" s="234">
        <v>5.0</v>
      </c>
      <c r="AK14" s="235">
        <v>25.0</v>
      </c>
      <c r="AL14" s="234">
        <v>0.0</v>
      </c>
      <c r="AM14" s="234">
        <v>0.0</v>
      </c>
      <c r="AN14" s="234">
        <v>0.0</v>
      </c>
      <c r="AO14" s="234">
        <v>9.0</v>
      </c>
      <c r="AP14" s="234">
        <v>0.0</v>
      </c>
      <c r="AQ14" s="234">
        <v>95.0</v>
      </c>
      <c r="AR14" s="234">
        <v>0.0</v>
      </c>
      <c r="AS14" s="234">
        <v>0.0</v>
      </c>
      <c r="AT14" s="234">
        <v>0.0</v>
      </c>
      <c r="AU14" s="234">
        <v>0.0</v>
      </c>
      <c r="AV14" s="234">
        <v>0.0</v>
      </c>
      <c r="AW14" s="234">
        <v>0.0</v>
      </c>
      <c r="AX14" s="234">
        <v>0.0</v>
      </c>
      <c r="AY14" s="239" t="str">
        <f t="shared" ref="AY14:BS14" si="54">IF(AD14 = 0, "", AD14)</f>
        <v>60</v>
      </c>
      <c r="AZ14" s="227" t="str">
        <f t="shared" si="54"/>
        <v/>
      </c>
      <c r="BA14" s="227" t="str">
        <f t="shared" si="54"/>
        <v/>
      </c>
      <c r="BB14" s="225" t="str">
        <f t="shared" si="54"/>
        <v>3</v>
      </c>
      <c r="BC14" s="225" t="str">
        <f t="shared" si="54"/>
        <v>9</v>
      </c>
      <c r="BD14" s="227" t="str">
        <f t="shared" si="54"/>
        <v/>
      </c>
      <c r="BE14" s="225" t="str">
        <f t="shared" si="54"/>
        <v>5</v>
      </c>
      <c r="BF14" s="309" t="str">
        <f t="shared" si="54"/>
        <v>25</v>
      </c>
      <c r="BG14" s="227" t="str">
        <f t="shared" si="54"/>
        <v/>
      </c>
      <c r="BH14" s="227" t="str">
        <f t="shared" si="54"/>
        <v/>
      </c>
      <c r="BI14" s="227" t="str">
        <f t="shared" si="54"/>
        <v/>
      </c>
      <c r="BJ14" s="225" t="str">
        <f t="shared" si="54"/>
        <v>9</v>
      </c>
      <c r="BK14" s="227" t="str">
        <f t="shared" si="54"/>
        <v/>
      </c>
      <c r="BL14" s="225" t="str">
        <f t="shared" si="54"/>
        <v>95</v>
      </c>
      <c r="BM14" s="227" t="str">
        <f t="shared" si="54"/>
        <v/>
      </c>
      <c r="BN14" s="227" t="str">
        <f t="shared" si="54"/>
        <v/>
      </c>
      <c r="BO14" s="227" t="str">
        <f t="shared" si="54"/>
        <v/>
      </c>
      <c r="BP14" s="227" t="str">
        <f t="shared" si="54"/>
        <v/>
      </c>
      <c r="BQ14" s="227" t="str">
        <f t="shared" si="54"/>
        <v/>
      </c>
      <c r="BR14" s="227" t="str">
        <f t="shared" si="54"/>
        <v/>
      </c>
      <c r="BS14" s="238" t="str">
        <f t="shared" si="54"/>
        <v/>
      </c>
      <c r="BT14" s="239" t="str">
        <f>$AY14*Assembly!Y$4+$AZ14*Assembly!Y$5+$BA14*Assembly!Y$6+$BB14*Assembly!Y$7+$BC14*Assembly!Y$8+$BD14*Assembly!Y$9+$BE14*Assembly!Y$10+$BF14*Assembly!Y$11+$BG14*Assembly!Y$12+$BH14*Assembly!Y$13+$BI14*Assembly!Y$14+$BJ14*Assembly!Y$15+$BK14*Assembly!Y$16+$BL14*Assembly!Y$17+$BM14*Assembly!Y$18+$BN14*Assembly!Y$19+$BO14*Assembly!Y$20+$BP14*Assembly!Y$21+$BQ14*Assembly!Y$22+$BR14*Assembly!Y$23+$BS14*Assembly!Y$24</f>
        <v>3,901</v>
      </c>
      <c r="BU14" s="225" t="str">
        <f t="shared" si="8"/>
        <v>1,156</v>
      </c>
      <c r="BV14" s="225" t="str">
        <f>$AY14*Assembly!AC$4+$AZ14*Assembly!AC$5+$BA14*Assembly!AC$6+$BB14*Assembly!AC$7+$BC14*Assembly!AC$8+$BD14*Assembly!AC$9+$BE14*Assembly!AC$10+$BF14*Assembly!AC$11+$BG14*Assembly!AC$12+$BH14*Assembly!AC$13+$BI14*Assembly!AC$14+$BJ14*Assembly!AC$15+$BK14*Assembly!AC$16+$BL14*Assembly!AC$17+$BM14*Assembly!AC$18+$BN14*Assembly!AC$19+$BO14*Assembly!AC$20+$BP14*Assembly!AC$21+$BQ14*Assembly!AC$22+$BR14*Assembly!AC$23+$BS14*Assembly!AC$24</f>
        <v>8,845</v>
      </c>
      <c r="BW14" s="240" t="str">
        <f t="shared" si="9"/>
        <v>2.27</v>
      </c>
      <c r="BX14" s="241" t="str">
        <f t="shared" si="10"/>
        <v>2621</v>
      </c>
      <c r="BY14" s="242" t="str">
        <f t="shared" si="11"/>
        <v>7.7</v>
      </c>
      <c r="BZ14" s="296" t="str">
        <f t="shared" si="46"/>
        <v>3,781 W</v>
      </c>
      <c r="CA14" s="225" t="str">
        <f>$AY14*Assembly!X$4+$AZ14*Assembly!X$5+$BA14*Assembly!X$6+$BB14*Assembly!X$7+$BC14*Assembly!X$8+$BD14*Assembly!X$9+$BE14*Assembly!X$10+$BF14*Assembly!X$11+$BG14*Assembly!X$12+$BH14*Assembly!X$13+$BI14*Assembly!X$14+$BJ14*Assembly!X$15+$BK14*Assembly!X$16+$BL14*Assembly!X$17+$BM14*Assembly!X$18+$BN14*Assembly!X$19+$BO14*Assembly!X$20+$BP14*Assembly!X$21+$BQ14*Assembly!X$22+$BR14*Assembly!X$23+$BS14*Assembly!X$24</f>
        <v>242</v>
      </c>
      <c r="CB14" s="225" t="str">
        <f t="shared" si="12"/>
        <v>37,644</v>
      </c>
      <c r="CC14" s="223" t="str">
        <f t="shared" si="13"/>
        <v>0.0376</v>
      </c>
      <c r="CD14" s="243" t="str">
        <f>$AY14*Assembly!AB$4+$AZ14*Assembly!AB$5+$BA14*Assembly!AB$6+$BB14*Assembly!AB$7+$BC14*Assembly!AB$8+$BD14*Assembly!AB$9+$BE14*Assembly!AB$10+$BF14*Assembly!AB$11+$BG14*Assembly!AB$12+$BH14*Assembly!AB$13+$BI14*Assembly!AB$14+$BJ14*Assembly!AB$15+$BK14*Assembly!AB$16+$BL14*Assembly!AB$17+$BM14*Assembly!AB$18+$BN14*Assembly!AB$19+$BO14*Assembly!AB$20+$BP14*Assembly!AB$21+$BQ14*Assembly!AB$22+$BR14*Assembly!AB$23+$BS14*Assembly!AB$24</f>
        <v>1,272</v>
      </c>
      <c r="CE14" s="256" t="str">
        <f>$AY14*Assembly!M$4+$AZ14*Assembly!M$5+$BA14*Assembly!M$6+$BB14*Assembly!M$7+$BC14*Assembly!M$8+$BD14*Assembly!M$9+$BE14*Assembly!M$10+$BF14*Assembly!M$11+$BG14*Assembly!M$12+$BH14*Assembly!M$13+$BI14*Assembly!M$14+$BJ14*Assembly!M$15+$BK14*Assembly!M$16+$BL14*Assembly!M$17+$BM14*Assembly!M$18+$BN14*Assembly!M$19+$BO14*Assembly!M$20+$BP14*Assembly!M$21+$BQ14*Assembly!M$22+$BR14*Assembly!M$23+$BS14*Assembly!M$24</f>
        <v>3,086</v>
      </c>
      <c r="CF14" s="256" t="str">
        <f>$AY14*Assembly!N$4+$AZ14*Assembly!N$5+$BA14*Assembly!N$6+$BB14*Assembly!N$7+$BC14*Assembly!N$8+$BD14*Assembly!N$9+$BE14*Assembly!N$10+$BF14*Assembly!N$11+$BG14*Assembly!N$12+$BH14*Assembly!N$13+$BI14*Assembly!N$14+$BJ14*Assembly!N$15+$BK14*Assembly!N$16+$BL14*Assembly!N$17+$BM14*Assembly!N$18+$BN14*Assembly!N$19+$BO14*Assembly!N$20+$BP14*Assembly!N$21+$BQ14*Assembly!N$22+$BR14*Assembly!N$23+$BS14*Assembly!N$24</f>
        <v>70</v>
      </c>
      <c r="CG14" s="256" t="str">
        <f>$AY14*Assembly!O$4+$AZ14*Assembly!O$5+$BA14*Assembly!O$6+$BB14*Assembly!O$7+$BC14*Assembly!O$8+$BD14*Assembly!O$9+$BE14*Assembly!O$10+$BF14*Assembly!O$11+$BG14*Assembly!O$12+$BH14*Assembly!O$13+$BI14*Assembly!O$14+$BJ14*Assembly!O$15+$BK14*Assembly!O$16+$BL14*Assembly!O$17+$BM14*Assembly!O$18+$BN14*Assembly!O$19+$BO14*Assembly!O$20+$BP14*Assembly!O$21+$BQ14*Assembly!O$22+$BR14*Assembly!O$23+$BS14*Assembly!O$24</f>
        <v>27</v>
      </c>
      <c r="CH14" s="254" t="str">
        <f>$AY14*Assembly!P$4+$AZ14*Assembly!P$5+$BA14*Assembly!P$6+$BB14*Assembly!P$7+$BC14*Assembly!P$8+$BD14*Assembly!P$9+$BE14*Assembly!P$10+$BF14*Assembly!P$11+$BG14*Assembly!P$12+$BH14*Assembly!P$13+$BI14*Assembly!P$14+$BJ14*Assembly!P$15+$BK14*Assembly!P$16+$BL14*Assembly!P$17+$BM14*Assembly!P$18+$BN14*Assembly!P$19+$BO14*Assembly!P$20+$BP14*Assembly!P$21+$BQ14*Assembly!P$22+$BR14*Assembly!P$23+$BS14*Assembly!P$24</f>
        <v>0</v>
      </c>
      <c r="CI14" s="254" t="str">
        <f>$AY14*Assembly!Q$4+$AZ14*Assembly!Q$5+$BA14*Assembly!Q$6+$BB14*Assembly!Q$7+$BC14*Assembly!Q$8+$BD14*Assembly!Q$9+$BE14*Assembly!Q$10+$BF14*Assembly!Q$11+$BG14*Assembly!Q$12+$BH14*Assembly!Q$13+$BI14*Assembly!Q$14+$BJ14*Assembly!Q$15+$BK14*Assembly!Q$16+$BL14*Assembly!Q$17+$BM14*Assembly!Q$18+$BN14*Assembly!Q$19+$BO14*Assembly!Q$20+$BP14*Assembly!Q$21+$BQ14*Assembly!Q$22+$BR14*Assembly!Q$23+$BS14*Assembly!Q$24</f>
        <v>5</v>
      </c>
      <c r="CJ14" s="256" t="str">
        <f>$AY14*Assembly!R$4+$AZ14*Assembly!R$5+$BA14*Assembly!R$6+$BB14*Assembly!R$7+$BC14*Assembly!R$8+$BD14*Assembly!R$9+$BE14*Assembly!R$10+$BF14*Assembly!R$11+$BG14*Assembly!R$12+$BH14*Assembly!R$13+$BI14*Assembly!R$14+$BJ14*Assembly!R$15+$BK14*Assembly!R$16+$BL14*Assembly!R$17+$BM14*Assembly!R$18+$BN14*Assembly!R$19+$BO14*Assembly!R$20+$BP14*Assembly!R$21+$BQ14*Assembly!R$22+$BR14*Assembly!R$23+$BS14*Assembly!R$24</f>
        <v>475</v>
      </c>
      <c r="CK14" s="254" t="str">
        <f>$AY14*Assembly!S$4+$AZ14*Assembly!S$5+$BA14*Assembly!S$6+$BB14*Assembly!S$7+$BC14*Assembly!S$8+$BD14*Assembly!S$9+$BE14*Assembly!S$10+$BF14*Assembly!S$11+$BG14*Assembly!S$12+$BH14*Assembly!S$13+$BI14*Assembly!S$14+$BJ14*Assembly!S$15+$BK14*Assembly!S$16+$BL14*Assembly!S$17+$BM14*Assembly!S$18+$BN14*Assembly!S$19+$BO14*Assembly!S$20+$BP14*Assembly!S$21+$BQ14*Assembly!S$22+$BR14*Assembly!S$23+$BS14*Assembly!S$24</f>
        <v>0</v>
      </c>
      <c r="CL14" s="254" t="str">
        <f>$AY14*Assembly!T$4+$AZ14*Assembly!T$5+$BA14*Assembly!T$6+$BB14*Assembly!T$7+$BC14*Assembly!T$8+$BD14*Assembly!T$9+$BE14*Assembly!T$10+$BF14*Assembly!T$11+$BG14*Assembly!T$12+$BH14*Assembly!T$13+$BI14*Assembly!T$14+$BJ14*Assembly!T$15+$BK14*Assembly!T$16+$BL14*Assembly!T$17+$BM14*Assembly!T$18+$BN14*Assembly!T$19+$BO14*Assembly!T$20+$BP14*Assembly!T$21+$BQ14*Assembly!T$22+$BR14*Assembly!T$23+$BS14*Assembly!T$24</f>
        <v>0</v>
      </c>
      <c r="CM14" s="254" t="str">
        <f>$AY14*Assembly!U$4+$AZ14*Assembly!U$5+$BA14*Assembly!U$6+$BB14*Assembly!U$7+$BC14*Assembly!U$8+$BD14*Assembly!U$9+$BE14*Assembly!U$10+$BF14*Assembly!U$11+$BG14*Assembly!U$12+$BH14*Assembly!U$13+$BI14*Assembly!U$14+$BJ14*Assembly!U$15+$BK14*Assembly!U$16+$BL14*Assembly!U$17+$BM14*Assembly!U$18+$BN14*Assembly!U$19+$BO14*Assembly!U$20+$BP14*Assembly!U$21+$BQ14*Assembly!U$22+$BR14*Assembly!U$23+$BS14*Assembly!U$24</f>
        <v>0</v>
      </c>
      <c r="CN14" s="256" t="str">
        <f>$AY14*Assembly!V$4+$AZ14*Assembly!V$5+$BA14*Assembly!V$6+$BB14*Assembly!V$7+$BC14*Assembly!V$8+$BD14*Assembly!V$9+$BE14*Assembly!V$10+$BF14*Assembly!V$11+$BG14*Assembly!V$12+$BH14*Assembly!V$13+$BI14*Assembly!V$14+$BJ14*Assembly!V$15+$BK14*Assembly!V$16+$BL14*Assembly!V$17+$BM14*Assembly!V$18+$BN14*Assembly!V$19+$BO14*Assembly!V$20+$BP14*Assembly!V$21+$BQ14*Assembly!V$22+$BR14*Assembly!V$23+$BS14*Assembly!V$24</f>
        <v>1,900</v>
      </c>
      <c r="CO14" s="256" t="str">
        <f>CE14*Refining!$F$3</f>
        <v>5,510</v>
      </c>
      <c r="CP14" s="256" t="str">
        <f>CF14*Refining!$F$4</f>
        <v>219</v>
      </c>
      <c r="CQ14" s="256" t="str">
        <f>CG14*Refining!$F$5</f>
        <v>113</v>
      </c>
      <c r="CR14" s="256" t="str">
        <f>CH14*Refining!$F$6</f>
        <v>0</v>
      </c>
      <c r="CS14" s="256" t="str">
        <f>CI14*Refining!$F$7</f>
        <v>9</v>
      </c>
      <c r="CT14" s="256" t="str">
        <f>CJ14*Refining!$F$8</f>
        <v>5,938</v>
      </c>
      <c r="CU14" s="256" t="str">
        <f>CK14*Refining!$F$9</f>
        <v>0</v>
      </c>
      <c r="CV14" s="256" t="str">
        <f>CL14*Refining!$F$10</f>
        <v>0</v>
      </c>
      <c r="CW14" s="256" t="str">
        <f>CM14*Refining!$F$11</f>
        <v>0</v>
      </c>
      <c r="CX14" s="256" t="str">
        <f>CN14*Refining!$F$12</f>
        <v>2,639</v>
      </c>
      <c r="CY14" s="248" t="str">
        <f t="shared" ref="CY14:DR14" si="55">IF(CE14 = 0, "", CE14)</f>
        <v>3,086</v>
      </c>
      <c r="CZ14" s="249" t="str">
        <f t="shared" si="55"/>
        <v>70</v>
      </c>
      <c r="DA14" s="249" t="str">
        <f t="shared" si="55"/>
        <v>27</v>
      </c>
      <c r="DB14" s="245" t="str">
        <f t="shared" si="55"/>
        <v/>
      </c>
      <c r="DC14" s="245" t="str">
        <f t="shared" si="55"/>
        <v>5</v>
      </c>
      <c r="DD14" s="249" t="str">
        <f t="shared" si="55"/>
        <v>475</v>
      </c>
      <c r="DE14" s="245" t="str">
        <f t="shared" si="55"/>
        <v/>
      </c>
      <c r="DF14" s="245" t="str">
        <f t="shared" si="55"/>
        <v/>
      </c>
      <c r="DG14" s="245" t="str">
        <f t="shared" si="55"/>
        <v/>
      </c>
      <c r="DH14" s="548" t="str">
        <f t="shared" si="55"/>
        <v>1,900</v>
      </c>
      <c r="DI14" s="248" t="str">
        <f t="shared" si="55"/>
        <v>5,510</v>
      </c>
      <c r="DJ14" s="249" t="str">
        <f t="shared" si="55"/>
        <v>219</v>
      </c>
      <c r="DK14" s="249" t="str">
        <f t="shared" si="55"/>
        <v>113</v>
      </c>
      <c r="DL14" s="245" t="str">
        <f t="shared" si="55"/>
        <v/>
      </c>
      <c r="DM14" s="249" t="str">
        <f t="shared" si="55"/>
        <v>9</v>
      </c>
      <c r="DN14" s="249" t="str">
        <f t="shared" si="55"/>
        <v>5,938</v>
      </c>
      <c r="DO14" s="245" t="str">
        <f t="shared" si="55"/>
        <v/>
      </c>
      <c r="DP14" s="245" t="str">
        <f t="shared" si="55"/>
        <v/>
      </c>
      <c r="DQ14" s="245" t="str">
        <f t="shared" si="55"/>
        <v/>
      </c>
      <c r="DR14" s="548" t="str">
        <f t="shared" si="55"/>
        <v>2,639</v>
      </c>
      <c r="DS14" s="248" t="str">
        <f t="shared" si="15"/>
        <v>5,563</v>
      </c>
      <c r="DT14" s="249" t="str">
        <f t="shared" si="16"/>
        <v>14,426</v>
      </c>
      <c r="DU14" s="225" t="str">
        <f>CY14*'Ores &amp; Ingots'!$C$3+CZ14*'Ores &amp; Ingots'!$C$4+DA14*'Ores &amp; Ingots'!$C$5+DB14*'Ores &amp; Ingots'!$C$6+DC14*'Ores &amp; Ingots'!$C$7+DD14*'Ores &amp; Ingots'!$C$8+DE14*'Ores &amp; Ingots'!$C$9+DF14*'Ores &amp; Ingots'!$C$10+DG14*'Ores &amp; Ingots'!$C$11+DH14*'Ores &amp; Ingots'!$C$12</f>
        <v>1,153</v>
      </c>
      <c r="DV14" s="225" t="str">
        <f>DI14*'Ores &amp; Ingots'!$B$3+DJ14*'Ores &amp; Ingots'!$B$4+DK14*'Ores &amp; Ingots'!$B$5+DL14*'Ores &amp; Ingots'!$B$6+DM14*'Ores &amp; Ingots'!$B$7+DN14*'Ores &amp; Ingots'!$B$8+DO14*'Ores &amp; Ingots'!$B$9+DP14*'Ores &amp; Ingots'!$B$10+DQ14*'Ores &amp; Ingots'!$B$11+DR14*'Ores &amp; Ingots'!$B$12</f>
        <v>5,338</v>
      </c>
      <c r="DW14" s="249" t="str">
        <f>CY14*Refining!$G$3+CZ14*Refining!$G$4+DA14*Refining!$G$5+DB14*Refining!$G$6+DC14*Refining!$G$7+DD14*Refining!$G$8+DE14*Refining!$G$9+DF14*Refining!$G$10+DG14*Refining!$G$11+DH14*Refining!$G$12</f>
        <v>5,669</v>
      </c>
      <c r="DX14" s="249" t="str">
        <f t="shared" si="17"/>
        <v>881,849</v>
      </c>
      <c r="DY14" s="250" t="str">
        <f t="shared" si="18"/>
        <v>0.8818</v>
      </c>
      <c r="DZ14" s="248" t="str">
        <f t="shared" si="19"/>
        <v>5,946</v>
      </c>
      <c r="EA14" s="251" t="str">
        <f t="shared" ref="EA14:EB14" si="56">DZ14/60</f>
        <v>99.1</v>
      </c>
      <c r="EB14" s="251" t="str">
        <f t="shared" si="56"/>
        <v>1.7</v>
      </c>
      <c r="EC14" s="543" t="str">
        <f t="shared" si="21"/>
        <v>0.07</v>
      </c>
      <c r="ED14" s="248" t="str">
        <f t="shared" si="22"/>
        <v>919,493</v>
      </c>
      <c r="EE14" s="251" t="str">
        <f t="shared" ref="EE14:EF14" si="57">ED14/1000</f>
        <v>919.5</v>
      </c>
      <c r="EF14" s="252" t="str">
        <f t="shared" si="57"/>
        <v>0.92</v>
      </c>
      <c r="EG14" s="544" t="str">
        <f t="shared" si="24"/>
        <v>0.9195</v>
      </c>
      <c r="EH14" s="225" t="s">
        <v>12</v>
      </c>
    </row>
    <row r="15" hidden="1">
      <c r="A15" s="33"/>
      <c r="B15" s="226" t="s">
        <v>918</v>
      </c>
      <c r="C15" s="227" t="s">
        <v>886</v>
      </c>
      <c r="D15" s="227">
        <v>4.0</v>
      </c>
      <c r="E15" s="227">
        <v>2.0</v>
      </c>
      <c r="F15" s="227">
        <v>1.0</v>
      </c>
      <c r="G15" s="253" t="str">
        <f t="shared" si="5"/>
        <v>125.0</v>
      </c>
      <c r="H15" s="254">
        <v>40.0</v>
      </c>
      <c r="I15" s="254">
        <v>40.0</v>
      </c>
      <c r="J15" s="254" t="str">
        <f>H15/Main!$D$9</f>
        <v>40</v>
      </c>
      <c r="K15" s="254" t="str">
        <f>I15/Main!$D$10</f>
        <v>40</v>
      </c>
      <c r="L15" s="254" t="str">
        <f t="shared" si="6"/>
        <v>1</v>
      </c>
      <c r="M15" s="254">
        <v>1.0</v>
      </c>
      <c r="N15" s="255"/>
      <c r="O15" s="255"/>
      <c r="P15" s="256">
        <v>120000.0</v>
      </c>
      <c r="Q15" s="256"/>
      <c r="R15" s="255"/>
      <c r="S15" s="257"/>
      <c r="T15" s="257"/>
      <c r="U15" s="255"/>
      <c r="V15" s="255"/>
      <c r="W15" s="255"/>
      <c r="X15" s="255"/>
      <c r="Y15" s="255"/>
      <c r="Z15" s="255"/>
      <c r="AA15" s="255"/>
      <c r="AB15" s="255"/>
      <c r="AC15" s="258" t="s">
        <v>913</v>
      </c>
      <c r="AD15" s="234">
        <v>4.0</v>
      </c>
      <c r="AE15" s="234">
        <v>0.0</v>
      </c>
      <c r="AF15" s="234">
        <v>0.0</v>
      </c>
      <c r="AG15" s="234">
        <v>1.0</v>
      </c>
      <c r="AH15" s="234">
        <v>10.0</v>
      </c>
      <c r="AI15" s="234">
        <v>0.0</v>
      </c>
      <c r="AJ15" s="234">
        <v>0.0</v>
      </c>
      <c r="AK15" s="234">
        <v>2.0</v>
      </c>
      <c r="AL15" s="234">
        <v>0.0</v>
      </c>
      <c r="AM15" s="235">
        <v>64.0</v>
      </c>
      <c r="AN15" s="234">
        <v>0.0</v>
      </c>
      <c r="AO15" s="234">
        <v>0.0</v>
      </c>
      <c r="AP15" s="234">
        <v>0.0</v>
      </c>
      <c r="AQ15" s="234">
        <v>0.0</v>
      </c>
      <c r="AR15" s="234">
        <v>0.0</v>
      </c>
      <c r="AS15" s="234">
        <v>0.0</v>
      </c>
      <c r="AT15" s="234">
        <v>0.0</v>
      </c>
      <c r="AU15" s="234">
        <v>0.0</v>
      </c>
      <c r="AV15" s="234">
        <v>0.0</v>
      </c>
      <c r="AW15" s="234">
        <v>0.0</v>
      </c>
      <c r="AX15" s="234">
        <v>0.0</v>
      </c>
      <c r="AY15" s="239" t="str">
        <f t="shared" ref="AY15:BS15" si="58">IF(AD15 = 0, "", AD15)</f>
        <v>4</v>
      </c>
      <c r="AZ15" s="227" t="str">
        <f t="shared" si="58"/>
        <v/>
      </c>
      <c r="BA15" s="227" t="str">
        <f t="shared" si="58"/>
        <v/>
      </c>
      <c r="BB15" s="225" t="str">
        <f t="shared" si="58"/>
        <v>1</v>
      </c>
      <c r="BC15" s="225" t="str">
        <f t="shared" si="58"/>
        <v>10</v>
      </c>
      <c r="BD15" s="227" t="str">
        <f t="shared" si="58"/>
        <v/>
      </c>
      <c r="BE15" s="227" t="str">
        <f t="shared" si="58"/>
        <v/>
      </c>
      <c r="BF15" s="225" t="str">
        <f t="shared" si="58"/>
        <v>2</v>
      </c>
      <c r="BG15" s="227" t="str">
        <f t="shared" si="58"/>
        <v/>
      </c>
      <c r="BH15" s="309" t="str">
        <f t="shared" si="58"/>
        <v>64</v>
      </c>
      <c r="BI15" s="227" t="str">
        <f t="shared" si="58"/>
        <v/>
      </c>
      <c r="BJ15" s="227" t="str">
        <f t="shared" si="58"/>
        <v/>
      </c>
      <c r="BK15" s="227" t="str">
        <f t="shared" si="58"/>
        <v/>
      </c>
      <c r="BL15" s="227" t="str">
        <f t="shared" si="58"/>
        <v/>
      </c>
      <c r="BM15" s="227" t="str">
        <f t="shared" si="58"/>
        <v/>
      </c>
      <c r="BN15" s="227" t="str">
        <f t="shared" si="58"/>
        <v/>
      </c>
      <c r="BO15" s="227" t="str">
        <f t="shared" si="58"/>
        <v/>
      </c>
      <c r="BP15" s="227" t="str">
        <f t="shared" si="58"/>
        <v/>
      </c>
      <c r="BQ15" s="227" t="str">
        <f t="shared" si="58"/>
        <v/>
      </c>
      <c r="BR15" s="227" t="str">
        <f t="shared" si="58"/>
        <v/>
      </c>
      <c r="BS15" s="238" t="str">
        <f t="shared" si="58"/>
        <v/>
      </c>
      <c r="BT15" s="239" t="str">
        <f>$AY15*Assembly!Y$4+$AZ15*Assembly!Y$5+$BA15*Assembly!Y$6+$BB15*Assembly!Y$7+$BC15*Assembly!Y$8+$BD15*Assembly!Y$9+$BE15*Assembly!Y$10+$BF15*Assembly!Y$11+$BG15*Assembly!Y$12+$BH15*Assembly!Y$13+$BI15*Assembly!Y$14+$BJ15*Assembly!Y$15+$BK15*Assembly!Y$16+$BL15*Assembly!Y$17+$BM15*Assembly!Y$18+$BN15*Assembly!Y$19+$BO15*Assembly!Y$20+$BP15*Assembly!Y$21+$BQ15*Assembly!Y$22+$BR15*Assembly!Y$23+$BS15*Assembly!Y$24</f>
        <v>697</v>
      </c>
      <c r="BU15" s="225" t="str">
        <f t="shared" si="8"/>
        <v>6</v>
      </c>
      <c r="BV15" s="225" t="str">
        <f>$AY15*Assembly!AC$4+$AZ15*Assembly!AC$5+$BA15*Assembly!AC$6+$BB15*Assembly!AC$7+$BC15*Assembly!AC$8+$BD15*Assembly!AC$9+$BE15*Assembly!AC$10+$BF15*Assembly!AC$11+$BG15*Assembly!AC$12+$BH15*Assembly!AC$13+$BI15*Assembly!AC$14+$BJ15*Assembly!AC$15+$BK15*Assembly!AC$16+$BL15*Assembly!AC$17+$BM15*Assembly!AC$18+$BN15*Assembly!AC$19+$BO15*Assembly!AC$20+$BP15*Assembly!AC$21+$BQ15*Assembly!AC$22+$BR15*Assembly!AC$23+$BS15*Assembly!AC$24</f>
        <v>826</v>
      </c>
      <c r="BW15" s="240" t="str">
        <f t="shared" si="9"/>
        <v>1.18</v>
      </c>
      <c r="BX15" s="241" t="str">
        <f t="shared" si="10"/>
        <v>7</v>
      </c>
      <c r="BY15" s="242" t="str">
        <f t="shared" si="11"/>
        <v>148.0</v>
      </c>
      <c r="BZ15" s="296" t="str">
        <f t="shared" si="46"/>
        <v>172 W</v>
      </c>
      <c r="CA15" s="225" t="str">
        <f>$AY15*Assembly!X$4+$AZ15*Assembly!X$5+$BA15*Assembly!X$6+$BB15*Assembly!X$7+$BC15*Assembly!X$8+$BD15*Assembly!X$9+$BE15*Assembly!X$10+$BF15*Assembly!X$11+$BG15*Assembly!X$12+$BH15*Assembly!X$13+$BI15*Assembly!X$14+$BJ15*Assembly!X$15+$BK15*Assembly!X$16+$BL15*Assembly!X$17+$BM15*Assembly!X$18+$BN15*Assembly!X$19+$BO15*Assembly!X$20+$BP15*Assembly!X$21+$BQ15*Assembly!X$22+$BR15*Assembly!X$23+$BS15*Assembly!X$24</f>
        <v>687</v>
      </c>
      <c r="CB15" s="225" t="str">
        <f t="shared" si="12"/>
        <v>106,867</v>
      </c>
      <c r="CC15" s="223" t="str">
        <f t="shared" si="13"/>
        <v>0.1069</v>
      </c>
      <c r="CD15" s="243" t="str">
        <f>$AY15*Assembly!AB$4+$AZ15*Assembly!AB$5+$BA15*Assembly!AB$6+$BB15*Assembly!AB$7+$BC15*Assembly!AB$8+$BD15*Assembly!AB$9+$BE15*Assembly!AB$10+$BF15*Assembly!AB$11+$BG15*Assembly!AB$12+$BH15*Assembly!AB$13+$BI15*Assembly!AB$14+$BJ15*Assembly!AB$15+$BK15*Assembly!AB$16+$BL15*Assembly!AB$17+$BM15*Assembly!AB$18+$BN15*Assembly!AB$19+$BO15*Assembly!AB$20+$BP15*Assembly!AB$21+$BQ15*Assembly!AB$22+$BR15*Assembly!AB$23+$BS15*Assembly!AB$24</f>
        <v>1,352</v>
      </c>
      <c r="CE15" s="256" t="str">
        <f>$AY15*Assembly!M$4+$AZ15*Assembly!M$5+$BA15*Assembly!M$6+$BB15*Assembly!M$7+$BC15*Assembly!M$8+$BD15*Assembly!M$9+$BE15*Assembly!M$10+$BF15*Assembly!M$11+$BG15*Assembly!M$12+$BH15*Assembly!M$13+$BI15*Assembly!M$14+$BJ15*Assembly!M$15+$BK15*Assembly!M$16+$BL15*Assembly!M$17+$BM15*Assembly!M$18+$BN15*Assembly!M$19+$BO15*Assembly!M$20+$BP15*Assembly!M$21+$BQ15*Assembly!M$22+$BR15*Assembly!M$23+$BS15*Assembly!M$24</f>
        <v>215</v>
      </c>
      <c r="CF15" s="256" t="str">
        <f>$AY15*Assembly!N$4+$AZ15*Assembly!N$5+$BA15*Assembly!N$6+$BB15*Assembly!N$7+$BC15*Assembly!N$8+$BD15*Assembly!N$9+$BE15*Assembly!N$10+$BF15*Assembly!N$11+$BG15*Assembly!N$12+$BH15*Assembly!N$13+$BI15*Assembly!N$14+$BJ15*Assembly!N$15+$BK15*Assembly!N$16+$BL15*Assembly!N$17+$BM15*Assembly!N$18+$BN15*Assembly!N$19+$BO15*Assembly!N$20+$BP15*Assembly!N$21+$BQ15*Assembly!N$22+$BR15*Assembly!N$23+$BS15*Assembly!N$24</f>
        <v>640</v>
      </c>
      <c r="CG15" s="256" t="str">
        <f>$AY15*Assembly!O$4+$AZ15*Assembly!O$5+$BA15*Assembly!O$6+$BB15*Assembly!O$7+$BC15*Assembly!O$8+$BD15*Assembly!O$9+$BE15*Assembly!O$10+$BF15*Assembly!O$11+$BG15*Assembly!O$12+$BH15*Assembly!O$13+$BI15*Assembly!O$14+$BJ15*Assembly!O$15+$BK15*Assembly!O$16+$BL15*Assembly!O$17+$BM15*Assembly!O$18+$BN15*Assembly!O$19+$BO15*Assembly!O$20+$BP15*Assembly!O$21+$BQ15*Assembly!O$22+$BR15*Assembly!O$23+$BS15*Assembly!O$24</f>
        <v>0</v>
      </c>
      <c r="CH15" s="254" t="str">
        <f>$AY15*Assembly!P$4+$AZ15*Assembly!P$5+$BA15*Assembly!P$6+$BB15*Assembly!P$7+$BC15*Assembly!P$8+$BD15*Assembly!P$9+$BE15*Assembly!P$10+$BF15*Assembly!P$11+$BG15*Assembly!P$12+$BH15*Assembly!P$13+$BI15*Assembly!P$14+$BJ15*Assembly!P$15+$BK15*Assembly!P$16+$BL15*Assembly!P$17+$BM15*Assembly!P$18+$BN15*Assembly!P$19+$BO15*Assembly!P$20+$BP15*Assembly!P$21+$BQ15*Assembly!P$22+$BR15*Assembly!P$23+$BS15*Assembly!P$24</f>
        <v>0</v>
      </c>
      <c r="CI15" s="254" t="str">
        <f>$AY15*Assembly!Q$4+$AZ15*Assembly!Q$5+$BA15*Assembly!Q$6+$BB15*Assembly!Q$7+$BC15*Assembly!Q$8+$BD15*Assembly!Q$9+$BE15*Assembly!Q$10+$BF15*Assembly!Q$11+$BG15*Assembly!Q$12+$BH15*Assembly!Q$13+$BI15*Assembly!Q$14+$BJ15*Assembly!Q$15+$BK15*Assembly!Q$16+$BL15*Assembly!Q$17+$BM15*Assembly!Q$18+$BN15*Assembly!Q$19+$BO15*Assembly!Q$20+$BP15*Assembly!Q$21+$BQ15*Assembly!Q$22+$BR15*Assembly!Q$23+$BS15*Assembly!Q$24</f>
        <v>512.4</v>
      </c>
      <c r="CJ15" s="256" t="str">
        <f>$AY15*Assembly!R$4+$AZ15*Assembly!R$5+$BA15*Assembly!R$6+$BB15*Assembly!R$7+$BC15*Assembly!R$8+$BD15*Assembly!R$9+$BE15*Assembly!R$10+$BF15*Assembly!R$11+$BG15*Assembly!R$12+$BH15*Assembly!R$13+$BI15*Assembly!R$14+$BJ15*Assembly!R$15+$BK15*Assembly!R$16+$BL15*Assembly!R$17+$BM15*Assembly!R$18+$BN15*Assembly!R$19+$BO15*Assembly!R$20+$BP15*Assembly!R$21+$BQ15*Assembly!R$22+$BR15*Assembly!R$23+$BS15*Assembly!R$24</f>
        <v>0</v>
      </c>
      <c r="CK15" s="254" t="str">
        <f>$AY15*Assembly!S$4+$AZ15*Assembly!S$5+$BA15*Assembly!S$6+$BB15*Assembly!S$7+$BC15*Assembly!S$8+$BD15*Assembly!S$9+$BE15*Assembly!S$10+$BF15*Assembly!S$11+$BG15*Assembly!S$12+$BH15*Assembly!S$13+$BI15*Assembly!S$14+$BJ15*Assembly!S$15+$BK15*Assembly!S$16+$BL15*Assembly!S$17+$BM15*Assembly!S$18+$BN15*Assembly!S$19+$BO15*Assembly!S$20+$BP15*Assembly!S$21+$BQ15*Assembly!S$22+$BR15*Assembly!S$23+$BS15*Assembly!S$24</f>
        <v>0</v>
      </c>
      <c r="CL15" s="254" t="str">
        <f>$AY15*Assembly!T$4+$AZ15*Assembly!T$5+$BA15*Assembly!T$6+$BB15*Assembly!T$7+$BC15*Assembly!T$8+$BD15*Assembly!T$9+$BE15*Assembly!T$10+$BF15*Assembly!T$11+$BG15*Assembly!T$12+$BH15*Assembly!T$13+$BI15*Assembly!T$14+$BJ15*Assembly!T$15+$BK15*Assembly!T$16+$BL15*Assembly!T$17+$BM15*Assembly!T$18+$BN15*Assembly!T$19+$BO15*Assembly!T$20+$BP15*Assembly!T$21+$BQ15*Assembly!T$22+$BR15*Assembly!T$23+$BS15*Assembly!T$24</f>
        <v>0</v>
      </c>
      <c r="CM15" s="254" t="str">
        <f>$AY15*Assembly!U$4+$AZ15*Assembly!U$5+$BA15*Assembly!U$6+$BB15*Assembly!U$7+$BC15*Assembly!U$8+$BD15*Assembly!U$9+$BE15*Assembly!U$10+$BF15*Assembly!U$11+$BG15*Assembly!U$12+$BH15*Assembly!U$13+$BI15*Assembly!U$14+$BJ15*Assembly!U$15+$BK15*Assembly!U$16+$BL15*Assembly!U$17+$BM15*Assembly!U$18+$BN15*Assembly!U$19+$BO15*Assembly!U$20+$BP15*Assembly!U$21+$BQ15*Assembly!U$22+$BR15*Assembly!U$23+$BS15*Assembly!U$24</f>
        <v>0</v>
      </c>
      <c r="CN15" s="256" t="str">
        <f>$AY15*Assembly!V$4+$AZ15*Assembly!V$5+$BA15*Assembly!V$6+$BB15*Assembly!V$7+$BC15*Assembly!V$8+$BD15*Assembly!V$9+$BE15*Assembly!V$10+$BF15*Assembly!V$11+$BG15*Assembly!V$12+$BH15*Assembly!V$13+$BI15*Assembly!V$14+$BJ15*Assembly!V$15+$BK15*Assembly!V$16+$BL15*Assembly!V$17+$BM15*Assembly!V$18+$BN15*Assembly!V$19+$BO15*Assembly!V$20+$BP15*Assembly!V$21+$BQ15*Assembly!V$22+$BR15*Assembly!V$23+$BS15*Assembly!V$24</f>
        <v>0</v>
      </c>
      <c r="CO15" s="256" t="str">
        <f>CE15*Refining!$F$3</f>
        <v>384</v>
      </c>
      <c r="CP15" s="256" t="str">
        <f>CF15*Refining!$F$4</f>
        <v>2,000</v>
      </c>
      <c r="CQ15" s="256" t="str">
        <f>CG15*Refining!$F$5</f>
        <v>0</v>
      </c>
      <c r="CR15" s="256" t="str">
        <f>CH15*Refining!$F$6</f>
        <v>0</v>
      </c>
      <c r="CS15" s="256" t="str">
        <f>CI15*Refining!$F$7</f>
        <v>915</v>
      </c>
      <c r="CT15" s="256" t="str">
        <f>CJ15*Refining!$F$8</f>
        <v>0</v>
      </c>
      <c r="CU15" s="256" t="str">
        <f>CK15*Refining!$F$9</f>
        <v>0</v>
      </c>
      <c r="CV15" s="256" t="str">
        <f>CL15*Refining!$F$10</f>
        <v>0</v>
      </c>
      <c r="CW15" s="256" t="str">
        <f>CM15*Refining!$F$11</f>
        <v>0</v>
      </c>
      <c r="CX15" s="256" t="str">
        <f>CN15*Refining!$F$12</f>
        <v>0</v>
      </c>
      <c r="CY15" s="248" t="str">
        <f t="shared" ref="CY15:DR15" si="59">IF(CE15 = 0, "", CE15)</f>
        <v>215</v>
      </c>
      <c r="CZ15" s="249" t="str">
        <f t="shared" si="59"/>
        <v>640</v>
      </c>
      <c r="DA15" s="245" t="str">
        <f t="shared" si="59"/>
        <v/>
      </c>
      <c r="DB15" s="245" t="str">
        <f t="shared" si="59"/>
        <v/>
      </c>
      <c r="DC15" s="245" t="str">
        <f t="shared" si="59"/>
        <v>512.4</v>
      </c>
      <c r="DD15" s="245" t="str">
        <f t="shared" si="59"/>
        <v/>
      </c>
      <c r="DE15" s="245" t="str">
        <f t="shared" si="59"/>
        <v/>
      </c>
      <c r="DF15" s="245" t="str">
        <f t="shared" si="59"/>
        <v/>
      </c>
      <c r="DG15" s="245" t="str">
        <f t="shared" si="59"/>
        <v/>
      </c>
      <c r="DH15" s="246" t="str">
        <f t="shared" si="59"/>
        <v/>
      </c>
      <c r="DI15" s="248" t="str">
        <f t="shared" si="59"/>
        <v>384</v>
      </c>
      <c r="DJ15" s="249" t="str">
        <f t="shared" si="59"/>
        <v>2,000</v>
      </c>
      <c r="DK15" s="245" t="str">
        <f t="shared" si="59"/>
        <v/>
      </c>
      <c r="DL15" s="245" t="str">
        <f t="shared" si="59"/>
        <v/>
      </c>
      <c r="DM15" s="249" t="str">
        <f t="shared" si="59"/>
        <v>915</v>
      </c>
      <c r="DN15" s="245" t="str">
        <f t="shared" si="59"/>
        <v/>
      </c>
      <c r="DO15" s="245" t="str">
        <f t="shared" si="59"/>
        <v/>
      </c>
      <c r="DP15" s="245" t="str">
        <f t="shared" si="59"/>
        <v/>
      </c>
      <c r="DQ15" s="245" t="str">
        <f t="shared" si="59"/>
        <v/>
      </c>
      <c r="DR15" s="246" t="str">
        <f t="shared" si="59"/>
        <v/>
      </c>
      <c r="DS15" s="248" t="str">
        <f t="shared" si="15"/>
        <v>1,367</v>
      </c>
      <c r="DT15" s="249" t="str">
        <f t="shared" si="16"/>
        <v>3,299</v>
      </c>
      <c r="DU15" s="225" t="str">
        <f>CY15*'Ores &amp; Ingots'!$C$3+CZ15*'Ores &amp; Ingots'!$C$4+DA15*'Ores &amp; Ingots'!$C$5+DB15*'Ores &amp; Ingots'!$C$6+DC15*'Ores &amp; Ingots'!$C$7+DD15*'Ores &amp; Ingots'!$C$8+DE15*'Ores &amp; Ingots'!$C$9+DF15*'Ores &amp; Ingots'!$C$10+DG15*'Ores &amp; Ingots'!$C$11+DH15*'Ores &amp; Ingots'!$C$12</f>
        <v>319</v>
      </c>
      <c r="DV15" s="225" t="str">
        <f>DI15*'Ores &amp; Ingots'!$B$3+DJ15*'Ores &amp; Ingots'!$B$4+DK15*'Ores &amp; Ingots'!$B$5+DL15*'Ores &amp; Ingots'!$B$6+DM15*'Ores &amp; Ingots'!$B$7+DN15*'Ores &amp; Ingots'!$B$8+DO15*'Ores &amp; Ingots'!$B$9+DP15*'Ores &amp; Ingots'!$B$10+DQ15*'Ores &amp; Ingots'!$B$11+DR15*'Ores &amp; Ingots'!$B$12</f>
        <v>1,221</v>
      </c>
      <c r="DW15" s="249" t="str">
        <f>CY15*Refining!$G$3+CZ15*Refining!$G$4+DA15*Refining!$G$5+DB15*Refining!$G$6+DC15*Refining!$G$7+DD15*Refining!$G$8+DE15*Refining!$G$9+DF15*Refining!$G$10+DG15*Refining!$G$11+DH15*Refining!$G$12</f>
        <v>3,514</v>
      </c>
      <c r="DX15" s="249" t="str">
        <f t="shared" si="17"/>
        <v>546,622</v>
      </c>
      <c r="DY15" s="250" t="str">
        <f t="shared" si="18"/>
        <v>0.5466</v>
      </c>
      <c r="DZ15" s="248" t="str">
        <f t="shared" si="19"/>
        <v>4,241</v>
      </c>
      <c r="EA15" s="251" t="str">
        <f t="shared" ref="EA15:EB15" si="60">DZ15/60</f>
        <v>70.7</v>
      </c>
      <c r="EB15" s="251" t="str">
        <f t="shared" si="60"/>
        <v>1.2</v>
      </c>
      <c r="EC15" s="543" t="str">
        <f t="shared" si="21"/>
        <v>0.05</v>
      </c>
      <c r="ED15" s="248" t="str">
        <f t="shared" si="22"/>
        <v>653,488</v>
      </c>
      <c r="EE15" s="251" t="str">
        <f t="shared" ref="EE15:EF15" si="61">ED15/1000</f>
        <v>653.5</v>
      </c>
      <c r="EF15" s="252" t="str">
        <f t="shared" si="61"/>
        <v>0.65</v>
      </c>
      <c r="EG15" s="544" t="str">
        <f t="shared" si="24"/>
        <v>0.6535</v>
      </c>
      <c r="EH15" s="225">
        <v>146.0</v>
      </c>
    </row>
    <row r="16">
      <c r="A16" s="33"/>
      <c r="B16" s="226" t="s">
        <v>918</v>
      </c>
      <c r="C16" s="227" t="s">
        <v>885</v>
      </c>
      <c r="D16" s="227">
        <v>10.0</v>
      </c>
      <c r="E16" s="227">
        <v>5.0</v>
      </c>
      <c r="F16" s="227">
        <v>1.0</v>
      </c>
      <c r="G16" s="253" t="str">
        <f t="shared" si="5"/>
        <v>6.3</v>
      </c>
      <c r="H16" s="254">
        <v>40.0</v>
      </c>
      <c r="I16" s="254">
        <v>40.0</v>
      </c>
      <c r="J16" s="254" t="str">
        <f>H16/Main!$D$9</f>
        <v>40</v>
      </c>
      <c r="K16" s="254" t="str">
        <f>I16/Main!$D$10</f>
        <v>40</v>
      </c>
      <c r="L16" s="254" t="str">
        <f t="shared" si="6"/>
        <v>1</v>
      </c>
      <c r="M16" s="254">
        <v>1.0</v>
      </c>
      <c r="N16" s="255"/>
      <c r="O16" s="255"/>
      <c r="P16" s="256">
        <v>30000.0</v>
      </c>
      <c r="Q16" s="256"/>
      <c r="R16" s="255"/>
      <c r="S16" s="257"/>
      <c r="T16" s="257"/>
      <c r="U16" s="255"/>
      <c r="V16" s="255"/>
      <c r="W16" s="255"/>
      <c r="X16" s="255"/>
      <c r="Y16" s="255"/>
      <c r="Z16" s="255"/>
      <c r="AA16" s="255"/>
      <c r="AB16" s="255"/>
      <c r="AC16" s="258"/>
      <c r="AD16" s="234">
        <v>2.0</v>
      </c>
      <c r="AE16" s="234">
        <v>0.0</v>
      </c>
      <c r="AF16" s="234">
        <v>0.0</v>
      </c>
      <c r="AG16" s="234">
        <v>0.0</v>
      </c>
      <c r="AH16" s="234">
        <v>2.0</v>
      </c>
      <c r="AI16" s="234">
        <v>4.0</v>
      </c>
      <c r="AJ16" s="234">
        <v>0.0</v>
      </c>
      <c r="AK16" s="234">
        <v>1.0</v>
      </c>
      <c r="AL16" s="234">
        <v>0.0</v>
      </c>
      <c r="AM16" s="235">
        <v>16.0</v>
      </c>
      <c r="AN16" s="234">
        <v>0.0</v>
      </c>
      <c r="AO16" s="234">
        <v>0.0</v>
      </c>
      <c r="AP16" s="234">
        <v>1.0</v>
      </c>
      <c r="AQ16" s="234">
        <v>0.0</v>
      </c>
      <c r="AR16" s="234">
        <v>0.0</v>
      </c>
      <c r="AS16" s="234">
        <v>0.0</v>
      </c>
      <c r="AT16" s="234">
        <v>0.0</v>
      </c>
      <c r="AU16" s="234">
        <v>0.0</v>
      </c>
      <c r="AV16" s="234">
        <v>0.0</v>
      </c>
      <c r="AW16" s="234">
        <v>0.0</v>
      </c>
      <c r="AX16" s="234">
        <v>0.0</v>
      </c>
      <c r="AY16" s="239" t="str">
        <f t="shared" ref="AY16:BS16" si="62">IF(AD16 = 0, "", AD16)</f>
        <v>2</v>
      </c>
      <c r="AZ16" s="227" t="str">
        <f t="shared" si="62"/>
        <v/>
      </c>
      <c r="BA16" s="227" t="str">
        <f t="shared" si="62"/>
        <v/>
      </c>
      <c r="BB16" s="227" t="str">
        <f t="shared" si="62"/>
        <v/>
      </c>
      <c r="BC16" s="225" t="str">
        <f t="shared" si="62"/>
        <v>2</v>
      </c>
      <c r="BD16" s="225" t="str">
        <f t="shared" si="62"/>
        <v>4</v>
      </c>
      <c r="BE16" s="227" t="str">
        <f t="shared" si="62"/>
        <v/>
      </c>
      <c r="BF16" s="225" t="str">
        <f t="shared" si="62"/>
        <v>1</v>
      </c>
      <c r="BG16" s="227" t="str">
        <f t="shared" si="62"/>
        <v/>
      </c>
      <c r="BH16" s="309" t="str">
        <f t="shared" si="62"/>
        <v>16</v>
      </c>
      <c r="BI16" s="227" t="str">
        <f t="shared" si="62"/>
        <v/>
      </c>
      <c r="BJ16" s="227" t="str">
        <f t="shared" si="62"/>
        <v/>
      </c>
      <c r="BK16" s="225" t="str">
        <f t="shared" si="62"/>
        <v>1</v>
      </c>
      <c r="BL16" s="227" t="str">
        <f t="shared" si="62"/>
        <v/>
      </c>
      <c r="BM16" s="227" t="str">
        <f t="shared" si="62"/>
        <v/>
      </c>
      <c r="BN16" s="227" t="str">
        <f t="shared" si="62"/>
        <v/>
      </c>
      <c r="BO16" s="227" t="str">
        <f t="shared" si="62"/>
        <v/>
      </c>
      <c r="BP16" s="227" t="str">
        <f t="shared" si="62"/>
        <v/>
      </c>
      <c r="BQ16" s="227" t="str">
        <f t="shared" si="62"/>
        <v/>
      </c>
      <c r="BR16" s="227" t="str">
        <f t="shared" si="62"/>
        <v/>
      </c>
      <c r="BS16" s="238" t="str">
        <f t="shared" si="62"/>
        <v/>
      </c>
      <c r="BT16" s="239" t="str">
        <f>$AY16*Assembly!Y$4+$AZ16*Assembly!Y$5+$BA16*Assembly!Y$6+$BB16*Assembly!Y$7+$BC16*Assembly!Y$8+$BD16*Assembly!Y$9+$BE16*Assembly!Y$10+$BF16*Assembly!Y$11+$BG16*Assembly!Y$12+$BH16*Assembly!Y$13+$BI16*Assembly!Y$14+$BJ16*Assembly!Y$15+$BK16*Assembly!Y$16+$BL16*Assembly!Y$17+$BM16*Assembly!Y$18+$BN16*Assembly!Y$19+$BO16*Assembly!Y$20+$BP16*Assembly!Y$21+$BQ16*Assembly!Y$22+$BR16*Assembly!Y$23+$BS16*Assembly!Y$24</f>
        <v>223</v>
      </c>
      <c r="BU16" s="225" t="str">
        <f t="shared" si="8"/>
        <v>36</v>
      </c>
      <c r="BV16" s="225" t="str">
        <f>$AY16*Assembly!AC$4+$AZ16*Assembly!AC$5+$BA16*Assembly!AC$6+$BB16*Assembly!AC$7+$BC16*Assembly!AC$8+$BD16*Assembly!AC$9+$BE16*Assembly!AC$10+$BF16*Assembly!AC$11+$BG16*Assembly!AC$12+$BH16*Assembly!AC$13+$BI16*Assembly!AC$14+$BJ16*Assembly!AC$15+$BK16*Assembly!AC$16+$BL16*Assembly!AC$17+$BM16*Assembly!AC$18+$BN16*Assembly!AC$19+$BO16*Assembly!AC$20+$BP16*Assembly!AC$21+$BQ16*Assembly!AC$22+$BR16*Assembly!AC$23+$BS16*Assembly!AC$24</f>
        <v>397</v>
      </c>
      <c r="BW16" s="240" t="str">
        <f t="shared" si="9"/>
        <v>1.78</v>
      </c>
      <c r="BX16" s="241" t="str">
        <f t="shared" si="10"/>
        <v>64</v>
      </c>
      <c r="BY16" s="242" t="str">
        <f t="shared" si="11"/>
        <v>11.1</v>
      </c>
      <c r="BZ16" s="296" t="str">
        <f t="shared" si="46"/>
        <v>134 W</v>
      </c>
      <c r="CA16" s="225" t="str">
        <f>$AY16*Assembly!X$4+$AZ16*Assembly!X$5+$BA16*Assembly!X$6+$BB16*Assembly!X$7+$BC16*Assembly!X$8+$BD16*Assembly!X$9+$BE16*Assembly!X$10+$BF16*Assembly!X$11+$BG16*Assembly!X$12+$BH16*Assembly!X$13+$BI16*Assembly!X$14+$BJ16*Assembly!X$15+$BK16*Assembly!X$16+$BL16*Assembly!X$17+$BM16*Assembly!X$18+$BN16*Assembly!X$19+$BO16*Assembly!X$20+$BP16*Assembly!X$21+$BQ16*Assembly!X$22+$BR16*Assembly!X$23+$BS16*Assembly!X$24</f>
        <v>176</v>
      </c>
      <c r="CB16" s="225" t="str">
        <f t="shared" si="12"/>
        <v>27,378</v>
      </c>
      <c r="CC16" s="223" t="str">
        <f t="shared" si="13"/>
        <v>0.0274</v>
      </c>
      <c r="CD16" s="243" t="str">
        <f>$AY16*Assembly!AB$4+$AZ16*Assembly!AB$5+$BA16*Assembly!AB$6+$BB16*Assembly!AB$7+$BC16*Assembly!AB$8+$BD16*Assembly!AB$9+$BE16*Assembly!AB$10+$BF16*Assembly!AB$11+$BG16*Assembly!AB$12+$BH16*Assembly!AB$13+$BI16*Assembly!AB$14+$BJ16*Assembly!AB$15+$BK16*Assembly!AB$16+$BL16*Assembly!AB$17+$BM16*Assembly!AB$18+$BN16*Assembly!AB$19+$BO16*Assembly!AB$20+$BP16*Assembly!AB$21+$BQ16*Assembly!AB$22+$BR16*Assembly!AB$23+$BS16*Assembly!AB$24</f>
        <v>347</v>
      </c>
      <c r="CE16" s="256" t="str">
        <f>$AY16*Assembly!M$4+$AZ16*Assembly!M$5+$BA16*Assembly!M$6+$BB16*Assembly!M$7+$BC16*Assembly!M$8+$BD16*Assembly!M$9+$BE16*Assembly!M$10+$BF16*Assembly!M$11+$BG16*Assembly!M$12+$BH16*Assembly!M$13+$BI16*Assembly!M$14+$BJ16*Assembly!M$15+$BK16*Assembly!M$16+$BL16*Assembly!M$17+$BM16*Assembly!M$18+$BN16*Assembly!M$19+$BO16*Assembly!M$20+$BP16*Assembly!M$21+$BQ16*Assembly!M$22+$BR16*Assembly!M$23+$BS16*Assembly!M$24</f>
        <v>91</v>
      </c>
      <c r="CF16" s="256" t="str">
        <f>$AY16*Assembly!N$4+$AZ16*Assembly!N$5+$BA16*Assembly!N$6+$BB16*Assembly!N$7+$BC16*Assembly!N$8+$BD16*Assembly!N$9+$BE16*Assembly!N$10+$BF16*Assembly!N$11+$BG16*Assembly!N$12+$BH16*Assembly!N$13+$BI16*Assembly!N$14+$BJ16*Assembly!N$15+$BK16*Assembly!N$16+$BL16*Assembly!N$17+$BM16*Assembly!N$18+$BN16*Assembly!N$19+$BO16*Assembly!N$20+$BP16*Assembly!N$21+$BQ16*Assembly!N$22+$BR16*Assembly!N$23+$BS16*Assembly!N$24</f>
        <v>160</v>
      </c>
      <c r="CG16" s="256" t="str">
        <f>$AY16*Assembly!O$4+$AZ16*Assembly!O$5+$BA16*Assembly!O$6+$BB16*Assembly!O$7+$BC16*Assembly!O$8+$BD16*Assembly!O$9+$BE16*Assembly!O$10+$BF16*Assembly!O$11+$BG16*Assembly!O$12+$BH16*Assembly!O$13+$BI16*Assembly!O$14+$BJ16*Assembly!O$15+$BK16*Assembly!O$16+$BL16*Assembly!O$17+$BM16*Assembly!O$18+$BN16*Assembly!O$19+$BO16*Assembly!O$20+$BP16*Assembly!O$21+$BQ16*Assembly!O$22+$BR16*Assembly!O$23+$BS16*Assembly!O$24</f>
        <v>0</v>
      </c>
      <c r="CH16" s="254" t="str">
        <f>$AY16*Assembly!P$4+$AZ16*Assembly!P$5+$BA16*Assembly!P$6+$BB16*Assembly!P$7+$BC16*Assembly!P$8+$BD16*Assembly!P$9+$BE16*Assembly!P$10+$BF16*Assembly!P$11+$BG16*Assembly!P$12+$BH16*Assembly!P$13+$BI16*Assembly!P$14+$BJ16*Assembly!P$15+$BK16*Assembly!P$16+$BL16*Assembly!P$17+$BM16*Assembly!P$18+$BN16*Assembly!P$19+$BO16*Assembly!P$20+$BP16*Assembly!P$21+$BQ16*Assembly!P$22+$BR16*Assembly!P$23+$BS16*Assembly!P$24</f>
        <v>0</v>
      </c>
      <c r="CI16" s="254" t="str">
        <f>$AY16*Assembly!Q$4+$AZ16*Assembly!Q$5+$BA16*Assembly!Q$6+$BB16*Assembly!Q$7+$BC16*Assembly!Q$8+$BD16*Assembly!Q$9+$BE16*Assembly!Q$10+$BF16*Assembly!Q$11+$BG16*Assembly!Q$12+$BH16*Assembly!Q$13+$BI16*Assembly!Q$14+$BJ16*Assembly!Q$15+$BK16*Assembly!Q$16+$BL16*Assembly!Q$17+$BM16*Assembly!Q$18+$BN16*Assembly!Q$19+$BO16*Assembly!Q$20+$BP16*Assembly!Q$21+$BQ16*Assembly!Q$22+$BR16*Assembly!Q$23+$BS16*Assembly!Q$24</f>
        <v>143.2</v>
      </c>
      <c r="CJ16" s="256" t="str">
        <f>$AY16*Assembly!R$4+$AZ16*Assembly!R$5+$BA16*Assembly!R$6+$BB16*Assembly!R$7+$BC16*Assembly!R$8+$BD16*Assembly!R$9+$BE16*Assembly!R$10+$BF16*Assembly!R$11+$BG16*Assembly!R$12+$BH16*Assembly!R$13+$BI16*Assembly!R$14+$BJ16*Assembly!R$15+$BK16*Assembly!R$16+$BL16*Assembly!R$17+$BM16*Assembly!R$18+$BN16*Assembly!R$19+$BO16*Assembly!R$20+$BP16*Assembly!R$21+$BQ16*Assembly!R$22+$BR16*Assembly!R$23+$BS16*Assembly!R$24</f>
        <v>0</v>
      </c>
      <c r="CK16" s="254" t="str">
        <f>$AY16*Assembly!S$4+$AZ16*Assembly!S$5+$BA16*Assembly!S$6+$BB16*Assembly!S$7+$BC16*Assembly!S$8+$BD16*Assembly!S$9+$BE16*Assembly!S$10+$BF16*Assembly!S$11+$BG16*Assembly!S$12+$BH16*Assembly!S$13+$BI16*Assembly!S$14+$BJ16*Assembly!S$15+$BK16*Assembly!S$16+$BL16*Assembly!S$17+$BM16*Assembly!S$18+$BN16*Assembly!S$19+$BO16*Assembly!S$20+$BP16*Assembly!S$21+$BQ16*Assembly!S$22+$BR16*Assembly!S$23+$BS16*Assembly!S$24</f>
        <v>0</v>
      </c>
      <c r="CL16" s="254" t="str">
        <f>$AY16*Assembly!T$4+$AZ16*Assembly!T$5+$BA16*Assembly!T$6+$BB16*Assembly!T$7+$BC16*Assembly!T$8+$BD16*Assembly!T$9+$BE16*Assembly!T$10+$BF16*Assembly!T$11+$BG16*Assembly!T$12+$BH16*Assembly!T$13+$BI16*Assembly!T$14+$BJ16*Assembly!T$15+$BK16*Assembly!T$16+$BL16*Assembly!T$17+$BM16*Assembly!T$18+$BN16*Assembly!T$19+$BO16*Assembly!T$20+$BP16*Assembly!T$21+$BQ16*Assembly!T$22+$BR16*Assembly!T$23+$BS16*Assembly!T$24</f>
        <v>0</v>
      </c>
      <c r="CM16" s="254" t="str">
        <f>$AY16*Assembly!U$4+$AZ16*Assembly!U$5+$BA16*Assembly!U$6+$BB16*Assembly!U$7+$BC16*Assembly!U$8+$BD16*Assembly!U$9+$BE16*Assembly!U$10+$BF16*Assembly!U$11+$BG16*Assembly!U$12+$BH16*Assembly!U$13+$BI16*Assembly!U$14+$BJ16*Assembly!U$15+$BK16*Assembly!U$16+$BL16*Assembly!U$17+$BM16*Assembly!U$18+$BN16*Assembly!U$19+$BO16*Assembly!U$20+$BP16*Assembly!U$21+$BQ16*Assembly!U$22+$BR16*Assembly!U$23+$BS16*Assembly!U$24</f>
        <v>0</v>
      </c>
      <c r="CN16" s="256" t="str">
        <f>$AY16*Assembly!V$4+$AZ16*Assembly!V$5+$BA16*Assembly!V$6+$BB16*Assembly!V$7+$BC16*Assembly!V$8+$BD16*Assembly!V$9+$BE16*Assembly!V$10+$BF16*Assembly!V$11+$BG16*Assembly!V$12+$BH16*Assembly!V$13+$BI16*Assembly!V$14+$BJ16*Assembly!V$15+$BK16*Assembly!V$16+$BL16*Assembly!V$17+$BM16*Assembly!V$18+$BN16*Assembly!V$19+$BO16*Assembly!V$20+$BP16*Assembly!V$21+$BQ16*Assembly!V$22+$BR16*Assembly!V$23+$BS16*Assembly!V$24</f>
        <v>0</v>
      </c>
      <c r="CO16" s="256" t="str">
        <f>CE16*Refining!$F$3</f>
        <v>162</v>
      </c>
      <c r="CP16" s="256" t="str">
        <f>CF16*Refining!$F$4</f>
        <v>500</v>
      </c>
      <c r="CQ16" s="256" t="str">
        <f>CG16*Refining!$F$5</f>
        <v>0</v>
      </c>
      <c r="CR16" s="256" t="str">
        <f>CH16*Refining!$F$6</f>
        <v>0</v>
      </c>
      <c r="CS16" s="256" t="str">
        <f>CI16*Refining!$F$7</f>
        <v>256</v>
      </c>
      <c r="CT16" s="256" t="str">
        <f>CJ16*Refining!$F$8</f>
        <v>0</v>
      </c>
      <c r="CU16" s="256" t="str">
        <f>CK16*Refining!$F$9</f>
        <v>0</v>
      </c>
      <c r="CV16" s="256" t="str">
        <f>CL16*Refining!$F$10</f>
        <v>0</v>
      </c>
      <c r="CW16" s="256" t="str">
        <f>CM16*Refining!$F$11</f>
        <v>0</v>
      </c>
      <c r="CX16" s="256" t="str">
        <f>CN16*Refining!$F$12</f>
        <v>0</v>
      </c>
      <c r="CY16" s="248" t="str">
        <f t="shared" ref="CY16:DR16" si="63">IF(CE16 = 0, "", CE16)</f>
        <v>91</v>
      </c>
      <c r="CZ16" s="249" t="str">
        <f t="shared" si="63"/>
        <v>160</v>
      </c>
      <c r="DA16" s="245" t="str">
        <f t="shared" si="63"/>
        <v/>
      </c>
      <c r="DB16" s="245" t="str">
        <f t="shared" si="63"/>
        <v/>
      </c>
      <c r="DC16" s="245" t="str">
        <f t="shared" si="63"/>
        <v>143.2</v>
      </c>
      <c r="DD16" s="245" t="str">
        <f t="shared" si="63"/>
        <v/>
      </c>
      <c r="DE16" s="245" t="str">
        <f t="shared" si="63"/>
        <v/>
      </c>
      <c r="DF16" s="245" t="str">
        <f t="shared" si="63"/>
        <v/>
      </c>
      <c r="DG16" s="245" t="str">
        <f t="shared" si="63"/>
        <v/>
      </c>
      <c r="DH16" s="246" t="str">
        <f t="shared" si="63"/>
        <v/>
      </c>
      <c r="DI16" s="248" t="str">
        <f t="shared" si="63"/>
        <v>162</v>
      </c>
      <c r="DJ16" s="249" t="str">
        <f t="shared" si="63"/>
        <v>500</v>
      </c>
      <c r="DK16" s="245" t="str">
        <f t="shared" si="63"/>
        <v/>
      </c>
      <c r="DL16" s="245" t="str">
        <f t="shared" si="63"/>
        <v/>
      </c>
      <c r="DM16" s="249" t="str">
        <f t="shared" si="63"/>
        <v>256</v>
      </c>
      <c r="DN16" s="245" t="str">
        <f t="shared" si="63"/>
        <v/>
      </c>
      <c r="DO16" s="245" t="str">
        <f t="shared" si="63"/>
        <v/>
      </c>
      <c r="DP16" s="245" t="str">
        <f t="shared" si="63"/>
        <v/>
      </c>
      <c r="DQ16" s="245" t="str">
        <f t="shared" si="63"/>
        <v/>
      </c>
      <c r="DR16" s="246" t="str">
        <f t="shared" si="63"/>
        <v/>
      </c>
      <c r="DS16" s="248" t="str">
        <f t="shared" si="15"/>
        <v>394</v>
      </c>
      <c r="DT16" s="249" t="str">
        <f t="shared" si="16"/>
        <v>917</v>
      </c>
      <c r="DU16" s="225" t="str">
        <f>CY16*'Ores &amp; Ingots'!$C$3+CZ16*'Ores &amp; Ingots'!$C$4+DA16*'Ores &amp; Ingots'!$C$5+DB16*'Ores &amp; Ingots'!$C$6+DC16*'Ores &amp; Ingots'!$C$7+DD16*'Ores &amp; Ingots'!$C$8+DE16*'Ores &amp; Ingots'!$C$9+DF16*'Ores &amp; Ingots'!$C$10+DG16*'Ores &amp; Ingots'!$C$11+DH16*'Ores &amp; Ingots'!$C$12</f>
        <v>91</v>
      </c>
      <c r="DV16" s="225" t="str">
        <f>DI16*'Ores &amp; Ingots'!$B$3+DJ16*'Ores &amp; Ingots'!$B$4+DK16*'Ores &amp; Ingots'!$B$5+DL16*'Ores &amp; Ingots'!$B$6+DM16*'Ores &amp; Ingots'!$B$7+DN16*'Ores &amp; Ingots'!$B$8+DO16*'Ores &amp; Ingots'!$B$9+DP16*'Ores &amp; Ingots'!$B$10+DQ16*'Ores &amp; Ingots'!$B$11+DR16*'Ores &amp; Ingots'!$B$12</f>
        <v>339</v>
      </c>
      <c r="DW16" s="249" t="str">
        <f>CY16*Refining!$G$3+CZ16*Refining!$G$4+DA16*Refining!$G$5+DB16*Refining!$G$6+DC16*Refining!$G$7+DD16*Refining!$G$8+DE16*Refining!$G$9+DF16*Refining!$G$10+DG16*Refining!$G$11+DH16*Refining!$G$12</f>
        <v>893</v>
      </c>
      <c r="DX16" s="249" t="str">
        <f t="shared" si="17"/>
        <v>138,984</v>
      </c>
      <c r="DY16" s="250" t="str">
        <f t="shared" si="18"/>
        <v>0.1390</v>
      </c>
      <c r="DZ16" s="248" t="str">
        <f t="shared" si="19"/>
        <v>1,109</v>
      </c>
      <c r="EA16" s="251" t="str">
        <f t="shared" ref="EA16:EB16" si="64">DZ16/60</f>
        <v>18.5</v>
      </c>
      <c r="EB16" s="251" t="str">
        <f t="shared" si="64"/>
        <v>0.3</v>
      </c>
      <c r="EC16" s="543" t="str">
        <f t="shared" si="21"/>
        <v>0.01</v>
      </c>
      <c r="ED16" s="248" t="str">
        <f t="shared" si="22"/>
        <v>166,362</v>
      </c>
      <c r="EE16" s="251" t="str">
        <f t="shared" ref="EE16:EF16" si="65">ED16/1000</f>
        <v>166.4</v>
      </c>
      <c r="EF16" s="252" t="str">
        <f t="shared" si="65"/>
        <v>0.17</v>
      </c>
      <c r="EG16" s="544" t="str">
        <f t="shared" si="24"/>
        <v>0.1664</v>
      </c>
      <c r="EH16" s="225" t="s">
        <v>12</v>
      </c>
    </row>
    <row r="17" hidden="1">
      <c r="A17" s="33"/>
      <c r="B17" s="226" t="s">
        <v>919</v>
      </c>
      <c r="C17" s="227" t="s">
        <v>886</v>
      </c>
      <c r="D17" s="227">
        <v>1.0</v>
      </c>
      <c r="E17" s="227">
        <v>1.0</v>
      </c>
      <c r="F17" s="227">
        <v>1.0</v>
      </c>
      <c r="G17" s="253" t="str">
        <f t="shared" si="5"/>
        <v>15.6</v>
      </c>
      <c r="H17" s="254">
        <v>45.0</v>
      </c>
      <c r="I17" s="254">
        <v>45.0</v>
      </c>
      <c r="J17" s="254" t="str">
        <f>H17/Main!$D$9</f>
        <v>45</v>
      </c>
      <c r="K17" s="254" t="str">
        <f>I17/Main!$D$10</f>
        <v>45</v>
      </c>
      <c r="L17" s="254" t="str">
        <f t="shared" si="6"/>
        <v>1</v>
      </c>
      <c r="M17" s="254">
        <v>1.0</v>
      </c>
      <c r="N17" s="255"/>
      <c r="O17" s="255"/>
      <c r="P17" s="256">
        <v>1.2E7</v>
      </c>
      <c r="Q17" s="256"/>
      <c r="R17" s="255"/>
      <c r="S17" s="257"/>
      <c r="T17" s="256">
        <v>3000000.0</v>
      </c>
      <c r="U17" s="255"/>
      <c r="V17" s="255"/>
      <c r="W17" s="255"/>
      <c r="X17" s="255"/>
      <c r="Y17" s="255"/>
      <c r="Z17" s="255"/>
      <c r="AA17" s="255"/>
      <c r="AB17" s="255"/>
      <c r="AC17" s="258" t="s">
        <v>920</v>
      </c>
      <c r="AD17" s="234">
        <v>80.0</v>
      </c>
      <c r="AE17" s="234">
        <v>0.0</v>
      </c>
      <c r="AF17" s="234">
        <v>0.0</v>
      </c>
      <c r="AG17" s="234">
        <v>0.0</v>
      </c>
      <c r="AH17" s="234">
        <v>30.0</v>
      </c>
      <c r="AI17" s="234">
        <v>0.0</v>
      </c>
      <c r="AJ17" s="234">
        <v>0.0</v>
      </c>
      <c r="AK17" s="235">
        <v>25.0</v>
      </c>
      <c r="AL17" s="234">
        <v>0.0</v>
      </c>
      <c r="AM17" s="234">
        <v>0.0</v>
      </c>
      <c r="AN17" s="234">
        <v>120.0</v>
      </c>
      <c r="AO17" s="234">
        <v>0.0</v>
      </c>
      <c r="AP17" s="234">
        <v>0.0</v>
      </c>
      <c r="AQ17" s="234">
        <v>0.0</v>
      </c>
      <c r="AR17" s="234">
        <v>0.0</v>
      </c>
      <c r="AS17" s="234">
        <v>0.0</v>
      </c>
      <c r="AT17" s="234">
        <v>0.0</v>
      </c>
      <c r="AU17" s="234">
        <v>0.0</v>
      </c>
      <c r="AV17" s="234">
        <v>0.0</v>
      </c>
      <c r="AW17" s="234">
        <v>0.0</v>
      </c>
      <c r="AX17" s="234">
        <v>0.0</v>
      </c>
      <c r="AY17" s="239" t="str">
        <f t="shared" ref="AY17:BS17" si="66">IF(AD17 = 0, "", AD17)</f>
        <v>80</v>
      </c>
      <c r="AZ17" s="227" t="str">
        <f t="shared" si="66"/>
        <v/>
      </c>
      <c r="BA17" s="227" t="str">
        <f t="shared" si="66"/>
        <v/>
      </c>
      <c r="BB17" s="227" t="str">
        <f t="shared" si="66"/>
        <v/>
      </c>
      <c r="BC17" s="225" t="str">
        <f t="shared" si="66"/>
        <v>30</v>
      </c>
      <c r="BD17" s="227" t="str">
        <f t="shared" si="66"/>
        <v/>
      </c>
      <c r="BE17" s="227" t="str">
        <f t="shared" si="66"/>
        <v/>
      </c>
      <c r="BF17" s="309" t="str">
        <f t="shared" si="66"/>
        <v>25</v>
      </c>
      <c r="BG17" s="227" t="str">
        <f t="shared" si="66"/>
        <v/>
      </c>
      <c r="BH17" s="227" t="str">
        <f t="shared" si="66"/>
        <v/>
      </c>
      <c r="BI17" s="225" t="str">
        <f t="shared" si="66"/>
        <v>120</v>
      </c>
      <c r="BJ17" s="227" t="str">
        <f t="shared" si="66"/>
        <v/>
      </c>
      <c r="BK17" s="227" t="str">
        <f t="shared" si="66"/>
        <v/>
      </c>
      <c r="BL17" s="227" t="str">
        <f t="shared" si="66"/>
        <v/>
      </c>
      <c r="BM17" s="227" t="str">
        <f t="shared" si="66"/>
        <v/>
      </c>
      <c r="BN17" s="227" t="str">
        <f t="shared" si="66"/>
        <v/>
      </c>
      <c r="BO17" s="227" t="str">
        <f t="shared" si="66"/>
        <v/>
      </c>
      <c r="BP17" s="227" t="str">
        <f t="shared" si="66"/>
        <v/>
      </c>
      <c r="BQ17" s="227" t="str">
        <f t="shared" si="66"/>
        <v/>
      </c>
      <c r="BR17" s="227" t="str">
        <f t="shared" si="66"/>
        <v/>
      </c>
      <c r="BS17" s="238" t="str">
        <f t="shared" si="66"/>
        <v/>
      </c>
      <c r="BT17" s="239" t="str">
        <f>$AY17*Assembly!Y$4+$AZ17*Assembly!Y$5+$BA17*Assembly!Y$6+$BB17*Assembly!Y$7+$BC17*Assembly!Y$8+$BD17*Assembly!Y$9+$BE17*Assembly!Y$10+$BF17*Assembly!Y$11+$BG17*Assembly!Y$12+$BH17*Assembly!Y$13+$BI17*Assembly!Y$14+$BJ17*Assembly!Y$15+$BK17*Assembly!Y$16+$BL17*Assembly!Y$17+$BM17*Assembly!Y$18+$BN17*Assembly!Y$19+$BO17*Assembly!Y$20+$BP17*Assembly!Y$21+$BQ17*Assembly!Y$22+$BR17*Assembly!Y$23+$BS17*Assembly!Y$24</f>
        <v>4,845</v>
      </c>
      <c r="BU17" s="225" t="str">
        <f t="shared" si="8"/>
        <v>310</v>
      </c>
      <c r="BV17" s="225" t="str">
        <f>$AY17*Assembly!AC$4+$AZ17*Assembly!AC$5+$BA17*Assembly!AC$6+$BB17*Assembly!AC$7+$BC17*Assembly!AC$8+$BD17*Assembly!AC$9+$BE17*Assembly!AC$10+$BF17*Assembly!AC$11+$BG17*Assembly!AC$12+$BH17*Assembly!AC$13+$BI17*Assembly!AC$14+$BJ17*Assembly!AC$15+$BK17*Assembly!AC$16+$BL17*Assembly!AC$17+$BM17*Assembly!AC$18+$BN17*Assembly!AC$19+$BO17*Assembly!AC$20+$BP17*Assembly!AC$21+$BQ17*Assembly!AC$22+$BR17*Assembly!AC$23+$BS17*Assembly!AC$24</f>
        <v>14,925</v>
      </c>
      <c r="BW17" s="240" t="str">
        <f t="shared" si="9"/>
        <v>3.08</v>
      </c>
      <c r="BX17" s="241" t="str">
        <f t="shared" si="10"/>
        <v>955</v>
      </c>
      <c r="BY17" s="242" t="str">
        <f t="shared" si="11"/>
        <v>48.1</v>
      </c>
      <c r="BZ17" s="296" t="str">
        <f t="shared" si="46"/>
        <v>2,477 W</v>
      </c>
      <c r="CA17" s="225" t="str">
        <f>$AY17*Assembly!X$4+$AZ17*Assembly!X$5+$BA17*Assembly!X$6+$BB17*Assembly!X$7+$BC17*Assembly!X$8+$BD17*Assembly!X$9+$BE17*Assembly!X$10+$BF17*Assembly!X$11+$BG17*Assembly!X$12+$BH17*Assembly!X$13+$BI17*Assembly!X$14+$BJ17*Assembly!X$15+$BK17*Assembly!X$16+$BL17*Assembly!X$17+$BM17*Assembly!X$18+$BN17*Assembly!X$19+$BO17*Assembly!X$20+$BP17*Assembly!X$21+$BQ17*Assembly!X$22+$BR17*Assembly!X$23+$BS17*Assembly!X$24</f>
        <v>705</v>
      </c>
      <c r="CB17" s="225" t="str">
        <f t="shared" si="12"/>
        <v>109,667</v>
      </c>
      <c r="CC17" s="223" t="str">
        <f t="shared" si="13"/>
        <v>0.1097</v>
      </c>
      <c r="CD17" s="243" t="str">
        <f>$AY17*Assembly!AB$4+$AZ17*Assembly!AB$5+$BA17*Assembly!AB$6+$BB17*Assembly!AB$7+$BC17*Assembly!AB$8+$BD17*Assembly!AB$9+$BE17*Assembly!AB$10+$BF17*Assembly!AB$11+$BG17*Assembly!AB$12+$BH17*Assembly!AB$13+$BI17*Assembly!AB$14+$BJ17*Assembly!AB$15+$BK17*Assembly!AB$16+$BL17*Assembly!AB$17+$BM17*Assembly!AB$18+$BN17*Assembly!AB$19+$BO17*Assembly!AB$20+$BP17*Assembly!AB$21+$BQ17*Assembly!AB$22+$BR17*Assembly!AB$23+$BS17*Assembly!AB$24</f>
        <v>5,725</v>
      </c>
      <c r="CE17" s="256" t="str">
        <f>$AY17*Assembly!M$4+$AZ17*Assembly!M$5+$BA17*Assembly!M$6+$BB17*Assembly!M$7+$BC17*Assembly!M$8+$BD17*Assembly!M$9+$BE17*Assembly!M$10+$BF17*Assembly!M$11+$BG17*Assembly!M$12+$BH17*Assembly!M$13+$BI17*Assembly!M$14+$BJ17*Assembly!M$15+$BK17*Assembly!M$16+$BL17*Assembly!M$17+$BM17*Assembly!M$18+$BN17*Assembly!M$19+$BO17*Assembly!M$20+$BP17*Assembly!M$21+$BQ17*Assembly!M$22+$BR17*Assembly!M$23+$BS17*Assembly!M$24</f>
        <v>3,193</v>
      </c>
      <c r="CF17" s="256" t="str">
        <f>$AY17*Assembly!N$4+$AZ17*Assembly!N$5+$BA17*Assembly!N$6+$BB17*Assembly!N$7+$BC17*Assembly!N$8+$BD17*Assembly!N$9+$BE17*Assembly!N$10+$BF17*Assembly!N$11+$BG17*Assembly!N$12+$BH17*Assembly!N$13+$BI17*Assembly!N$14+$BJ17*Assembly!N$15+$BK17*Assembly!N$16+$BL17*Assembly!N$17+$BM17*Assembly!N$18+$BN17*Assembly!N$19+$BO17*Assembly!N$20+$BP17*Assembly!N$21+$BQ17*Assembly!N$22+$BR17*Assembly!N$23+$BS17*Assembly!N$24</f>
        <v>240</v>
      </c>
      <c r="CG17" s="256" t="str">
        <f>$AY17*Assembly!O$4+$AZ17*Assembly!O$5+$BA17*Assembly!O$6+$BB17*Assembly!O$7+$BC17*Assembly!O$8+$BD17*Assembly!O$9+$BE17*Assembly!O$10+$BF17*Assembly!O$11+$BG17*Assembly!O$12+$BH17*Assembly!O$13+$BI17*Assembly!O$14+$BJ17*Assembly!O$15+$BK17*Assembly!O$16+$BL17*Assembly!O$17+$BM17*Assembly!O$18+$BN17*Assembly!O$19+$BO17*Assembly!O$20+$BP17*Assembly!O$21+$BQ17*Assembly!O$22+$BR17*Assembly!O$23+$BS17*Assembly!O$24</f>
        <v>0</v>
      </c>
      <c r="CH17" s="254" t="str">
        <f>$AY17*Assembly!P$4+$AZ17*Assembly!P$5+$BA17*Assembly!P$6+$BB17*Assembly!P$7+$BC17*Assembly!P$8+$BD17*Assembly!P$9+$BE17*Assembly!P$10+$BF17*Assembly!P$11+$BG17*Assembly!P$12+$BH17*Assembly!P$13+$BI17*Assembly!P$14+$BJ17*Assembly!P$15+$BK17*Assembly!P$16+$BL17*Assembly!P$17+$BM17*Assembly!P$18+$BN17*Assembly!P$19+$BO17*Assembly!P$20+$BP17*Assembly!P$21+$BQ17*Assembly!P$22+$BR17*Assembly!P$23+$BS17*Assembly!P$24</f>
        <v>0</v>
      </c>
      <c r="CI17" s="254" t="str">
        <f>$AY17*Assembly!Q$4+$AZ17*Assembly!Q$5+$BA17*Assembly!Q$6+$BB17*Assembly!Q$7+$BC17*Assembly!Q$8+$BD17*Assembly!Q$9+$BE17*Assembly!Q$10+$BF17*Assembly!Q$11+$BG17*Assembly!Q$12+$BH17*Assembly!Q$13+$BI17*Assembly!Q$14+$BJ17*Assembly!Q$15+$BK17*Assembly!Q$16+$BL17*Assembly!Q$17+$BM17*Assembly!Q$18+$BN17*Assembly!Q$19+$BO17*Assembly!Q$20+$BP17*Assembly!Q$21+$BQ17*Assembly!Q$22+$BR17*Assembly!Q$23+$BS17*Assembly!Q$24</f>
        <v>125</v>
      </c>
      <c r="CJ17" s="256" t="str">
        <f>$AY17*Assembly!R$4+$AZ17*Assembly!R$5+$BA17*Assembly!R$6+$BB17*Assembly!R$7+$BC17*Assembly!R$8+$BD17*Assembly!R$9+$BE17*Assembly!R$10+$BF17*Assembly!R$11+$BG17*Assembly!R$12+$BH17*Assembly!R$13+$BI17*Assembly!R$14+$BJ17*Assembly!R$15+$BK17*Assembly!R$16+$BL17*Assembly!R$17+$BM17*Assembly!R$18+$BN17*Assembly!R$19+$BO17*Assembly!R$20+$BP17*Assembly!R$21+$BQ17*Assembly!R$22+$BR17*Assembly!R$23+$BS17*Assembly!R$24</f>
        <v>0</v>
      </c>
      <c r="CK17" s="254" t="str">
        <f>$AY17*Assembly!S$4+$AZ17*Assembly!S$5+$BA17*Assembly!S$6+$BB17*Assembly!S$7+$BC17*Assembly!S$8+$BD17*Assembly!S$9+$BE17*Assembly!S$10+$BF17*Assembly!S$11+$BG17*Assembly!S$12+$BH17*Assembly!S$13+$BI17*Assembly!S$14+$BJ17*Assembly!S$15+$BK17*Assembly!S$16+$BL17*Assembly!S$17+$BM17*Assembly!S$18+$BN17*Assembly!S$19+$BO17*Assembly!S$20+$BP17*Assembly!S$21+$BQ17*Assembly!S$22+$BR17*Assembly!S$23+$BS17*Assembly!S$24</f>
        <v>0</v>
      </c>
      <c r="CL17" s="254" t="str">
        <f>$AY17*Assembly!T$4+$AZ17*Assembly!T$5+$BA17*Assembly!T$6+$BB17*Assembly!T$7+$BC17*Assembly!T$8+$BD17*Assembly!T$9+$BE17*Assembly!T$10+$BF17*Assembly!T$11+$BG17*Assembly!T$12+$BH17*Assembly!T$13+$BI17*Assembly!T$14+$BJ17*Assembly!T$15+$BK17*Assembly!T$16+$BL17*Assembly!T$17+$BM17*Assembly!T$18+$BN17*Assembly!T$19+$BO17*Assembly!T$20+$BP17*Assembly!T$21+$BQ17*Assembly!T$22+$BR17*Assembly!T$23+$BS17*Assembly!T$24</f>
        <v>0</v>
      </c>
      <c r="CM17" s="254" t="str">
        <f>$AY17*Assembly!U$4+$AZ17*Assembly!U$5+$BA17*Assembly!U$6+$BB17*Assembly!U$7+$BC17*Assembly!U$8+$BD17*Assembly!U$9+$BE17*Assembly!U$10+$BF17*Assembly!U$11+$BG17*Assembly!U$12+$BH17*Assembly!U$13+$BI17*Assembly!U$14+$BJ17*Assembly!U$15+$BK17*Assembly!U$16+$BL17*Assembly!U$17+$BM17*Assembly!U$18+$BN17*Assembly!U$19+$BO17*Assembly!U$20+$BP17*Assembly!U$21+$BQ17*Assembly!U$22+$BR17*Assembly!U$23+$BS17*Assembly!U$24</f>
        <v>0</v>
      </c>
      <c r="CN17" s="256" t="str">
        <f>$AY17*Assembly!V$4+$AZ17*Assembly!V$5+$BA17*Assembly!V$6+$BB17*Assembly!V$7+$BC17*Assembly!V$8+$BD17*Assembly!V$9+$BE17*Assembly!V$10+$BF17*Assembly!V$11+$BG17*Assembly!V$12+$BH17*Assembly!V$13+$BI17*Assembly!V$14+$BJ17*Assembly!V$15+$BK17*Assembly!V$16+$BL17*Assembly!V$17+$BM17*Assembly!V$18+$BN17*Assembly!V$19+$BO17*Assembly!V$20+$BP17*Assembly!V$21+$BQ17*Assembly!V$22+$BR17*Assembly!V$23+$BS17*Assembly!V$24</f>
        <v>0</v>
      </c>
      <c r="CO17" s="256" t="str">
        <f>CE17*Refining!$F$3</f>
        <v>5,701</v>
      </c>
      <c r="CP17" s="256" t="str">
        <f>CF17*Refining!$F$4</f>
        <v>750</v>
      </c>
      <c r="CQ17" s="256" t="str">
        <f>CG17*Refining!$F$5</f>
        <v>0</v>
      </c>
      <c r="CR17" s="256" t="str">
        <f>CH17*Refining!$F$6</f>
        <v>0</v>
      </c>
      <c r="CS17" s="256" t="str">
        <f>CI17*Refining!$F$7</f>
        <v>223</v>
      </c>
      <c r="CT17" s="256" t="str">
        <f>CJ17*Refining!$F$8</f>
        <v>0</v>
      </c>
      <c r="CU17" s="256" t="str">
        <f>CK17*Refining!$F$9</f>
        <v>0</v>
      </c>
      <c r="CV17" s="256" t="str">
        <f>CL17*Refining!$F$10</f>
        <v>0</v>
      </c>
      <c r="CW17" s="256" t="str">
        <f>CM17*Refining!$F$11</f>
        <v>0</v>
      </c>
      <c r="CX17" s="256" t="str">
        <f>CN17*Refining!$F$12</f>
        <v>0</v>
      </c>
      <c r="CY17" s="248" t="str">
        <f t="shared" ref="CY17:DR17" si="67">IF(CE17 = 0, "", CE17)</f>
        <v>3,193</v>
      </c>
      <c r="CZ17" s="249" t="str">
        <f t="shared" si="67"/>
        <v>240</v>
      </c>
      <c r="DA17" s="245" t="str">
        <f t="shared" si="67"/>
        <v/>
      </c>
      <c r="DB17" s="245" t="str">
        <f t="shared" si="67"/>
        <v/>
      </c>
      <c r="DC17" s="245" t="str">
        <f t="shared" si="67"/>
        <v>125</v>
      </c>
      <c r="DD17" s="245" t="str">
        <f t="shared" si="67"/>
        <v/>
      </c>
      <c r="DE17" s="245" t="str">
        <f t="shared" si="67"/>
        <v/>
      </c>
      <c r="DF17" s="245" t="str">
        <f t="shared" si="67"/>
        <v/>
      </c>
      <c r="DG17" s="245" t="str">
        <f t="shared" si="67"/>
        <v/>
      </c>
      <c r="DH17" s="246" t="str">
        <f t="shared" si="67"/>
        <v/>
      </c>
      <c r="DI17" s="248" t="str">
        <f t="shared" si="67"/>
        <v>5,701</v>
      </c>
      <c r="DJ17" s="249" t="str">
        <f t="shared" si="67"/>
        <v>750</v>
      </c>
      <c r="DK17" s="245" t="str">
        <f t="shared" si="67"/>
        <v/>
      </c>
      <c r="DL17" s="245" t="str">
        <f t="shared" si="67"/>
        <v/>
      </c>
      <c r="DM17" s="249" t="str">
        <f t="shared" si="67"/>
        <v>223</v>
      </c>
      <c r="DN17" s="245" t="str">
        <f t="shared" si="67"/>
        <v/>
      </c>
      <c r="DO17" s="245" t="str">
        <f t="shared" si="67"/>
        <v/>
      </c>
      <c r="DP17" s="245" t="str">
        <f t="shared" si="67"/>
        <v/>
      </c>
      <c r="DQ17" s="245" t="str">
        <f t="shared" si="67"/>
        <v/>
      </c>
      <c r="DR17" s="246" t="str">
        <f t="shared" si="67"/>
        <v/>
      </c>
      <c r="DS17" s="248" t="str">
        <f t="shared" si="15"/>
        <v>3,558</v>
      </c>
      <c r="DT17" s="249" t="str">
        <f t="shared" si="16"/>
        <v>6,674</v>
      </c>
      <c r="DU17" s="225" t="str">
        <f>CY17*'Ores &amp; Ingots'!$C$3+CZ17*'Ores &amp; Ingots'!$C$4+DA17*'Ores &amp; Ingots'!$C$5+DB17*'Ores &amp; Ingots'!$C$6+DC17*'Ores &amp; Ingots'!$C$7+DD17*'Ores &amp; Ingots'!$C$8+DE17*'Ores &amp; Ingots'!$C$9+DF17*'Ores &amp; Ingots'!$C$10+DG17*'Ores &amp; Ingots'!$C$11+DH17*'Ores &amp; Ingots'!$C$12</f>
        <v>486</v>
      </c>
      <c r="DV17" s="225" t="str">
        <f>DI17*'Ores &amp; Ingots'!$B$3+DJ17*'Ores &amp; Ingots'!$B$4+DK17*'Ores &amp; Ingots'!$B$5+DL17*'Ores &amp; Ingots'!$B$6+DM17*'Ores &amp; Ingots'!$B$7+DN17*'Ores &amp; Ingots'!$B$8+DO17*'Ores &amp; Ingots'!$B$9+DP17*'Ores &amp; Ingots'!$B$10+DQ17*'Ores &amp; Ingots'!$B$11+DR17*'Ores &amp; Ingots'!$B$12</f>
        <v>2,469</v>
      </c>
      <c r="DW17" s="249" t="str">
        <f>CY17*Refining!$G$3+CZ17*Refining!$G$4+DA17*Refining!$G$5+DB17*Refining!$G$6+DC17*Refining!$G$7+DD17*Refining!$G$8+DE17*Refining!$G$9+DF17*Refining!$G$10+DG17*Refining!$G$11+DH17*Refining!$G$12</f>
        <v>1,476</v>
      </c>
      <c r="DX17" s="249" t="str">
        <f t="shared" si="17"/>
        <v>229,621</v>
      </c>
      <c r="DY17" s="250" t="str">
        <f t="shared" si="18"/>
        <v>0.2296</v>
      </c>
      <c r="DZ17" s="248" t="str">
        <f t="shared" si="19"/>
        <v>2,226</v>
      </c>
      <c r="EA17" s="251" t="str">
        <f t="shared" ref="EA17:EB17" si="68">DZ17/60</f>
        <v>37.1</v>
      </c>
      <c r="EB17" s="251" t="str">
        <f t="shared" si="68"/>
        <v>0.6</v>
      </c>
      <c r="EC17" s="543" t="str">
        <f t="shared" si="21"/>
        <v>0.03</v>
      </c>
      <c r="ED17" s="248" t="str">
        <f t="shared" si="22"/>
        <v>339,287</v>
      </c>
      <c r="EE17" s="251" t="str">
        <f t="shared" ref="EE17:EF17" si="69">ED17/1000</f>
        <v>339.3</v>
      </c>
      <c r="EF17" s="252" t="str">
        <f t="shared" si="69"/>
        <v>0.34</v>
      </c>
      <c r="EG17" s="544" t="str">
        <f t="shared" si="24"/>
        <v>0.3393</v>
      </c>
      <c r="EH17" s="225">
        <v>212.0</v>
      </c>
    </row>
    <row r="18">
      <c r="A18" s="42"/>
      <c r="B18" s="297" t="s">
        <v>919</v>
      </c>
      <c r="C18" s="262" t="s">
        <v>885</v>
      </c>
      <c r="D18" s="262">
        <v>3.0</v>
      </c>
      <c r="E18" s="262">
        <v>2.0</v>
      </c>
      <c r="F18" s="262">
        <v>3.0</v>
      </c>
      <c r="G18" s="315" t="str">
        <f t="shared" si="5"/>
        <v>2.3</v>
      </c>
      <c r="H18" s="316">
        <v>30.0</v>
      </c>
      <c r="I18" s="316">
        <v>30.0</v>
      </c>
      <c r="J18" s="316" t="str">
        <f>H18/Main!$D$9</f>
        <v>30</v>
      </c>
      <c r="K18" s="316" t="str">
        <f>I18/Main!$D$10</f>
        <v>30</v>
      </c>
      <c r="L18" s="316" t="str">
        <f t="shared" si="6"/>
        <v>1</v>
      </c>
      <c r="M18" s="316">
        <v>1.0</v>
      </c>
      <c r="N18" s="317"/>
      <c r="O18" s="317"/>
      <c r="P18" s="318">
        <v>4320000.0</v>
      </c>
      <c r="Q18" s="318"/>
      <c r="R18" s="317"/>
      <c r="S18" s="319"/>
      <c r="T18" s="318">
        <v>1080000.0</v>
      </c>
      <c r="U18" s="317"/>
      <c r="V18" s="317"/>
      <c r="W18" s="317"/>
      <c r="X18" s="317"/>
      <c r="Y18" s="317"/>
      <c r="Z18" s="317"/>
      <c r="AA18" s="317"/>
      <c r="AB18" s="317"/>
      <c r="AC18" s="320"/>
      <c r="AD18" s="269">
        <v>25.0</v>
      </c>
      <c r="AE18" s="269">
        <v>0.0</v>
      </c>
      <c r="AF18" s="269">
        <v>0.0</v>
      </c>
      <c r="AG18" s="269">
        <v>0.0</v>
      </c>
      <c r="AH18" s="269">
        <v>5.0</v>
      </c>
      <c r="AI18" s="269">
        <v>0.0</v>
      </c>
      <c r="AJ18" s="269">
        <v>0.0</v>
      </c>
      <c r="AK18" s="270">
        <v>2.0</v>
      </c>
      <c r="AL18" s="269">
        <v>0.0</v>
      </c>
      <c r="AM18" s="269">
        <v>0.0</v>
      </c>
      <c r="AN18" s="269">
        <v>20.0</v>
      </c>
      <c r="AO18" s="269">
        <v>0.0</v>
      </c>
      <c r="AP18" s="269">
        <v>0.0</v>
      </c>
      <c r="AQ18" s="269">
        <v>0.0</v>
      </c>
      <c r="AR18" s="269">
        <v>0.0</v>
      </c>
      <c r="AS18" s="269">
        <v>0.0</v>
      </c>
      <c r="AT18" s="269">
        <v>0.0</v>
      </c>
      <c r="AU18" s="269">
        <v>0.0</v>
      </c>
      <c r="AV18" s="269">
        <v>0.0</v>
      </c>
      <c r="AW18" s="269">
        <v>0.0</v>
      </c>
      <c r="AX18" s="269">
        <v>0.0</v>
      </c>
      <c r="AY18" s="274" t="str">
        <f t="shared" ref="AY18:BS18" si="70">IF(AD18 = 0, "", AD18)</f>
        <v>25</v>
      </c>
      <c r="AZ18" s="262" t="str">
        <f t="shared" si="70"/>
        <v/>
      </c>
      <c r="BA18" s="262" t="str">
        <f t="shared" si="70"/>
        <v/>
      </c>
      <c r="BB18" s="262" t="str">
        <f t="shared" si="70"/>
        <v/>
      </c>
      <c r="BC18" s="275" t="str">
        <f t="shared" si="70"/>
        <v>5</v>
      </c>
      <c r="BD18" s="262" t="str">
        <f t="shared" si="70"/>
        <v/>
      </c>
      <c r="BE18" s="262" t="str">
        <f t="shared" si="70"/>
        <v/>
      </c>
      <c r="BF18" s="321" t="str">
        <f t="shared" si="70"/>
        <v>2</v>
      </c>
      <c r="BG18" s="262" t="str">
        <f t="shared" si="70"/>
        <v/>
      </c>
      <c r="BH18" s="262" t="str">
        <f t="shared" si="70"/>
        <v/>
      </c>
      <c r="BI18" s="275" t="str">
        <f t="shared" si="70"/>
        <v>20</v>
      </c>
      <c r="BJ18" s="262" t="str">
        <f t="shared" si="70"/>
        <v/>
      </c>
      <c r="BK18" s="262" t="str">
        <f t="shared" si="70"/>
        <v/>
      </c>
      <c r="BL18" s="262" t="str">
        <f t="shared" si="70"/>
        <v/>
      </c>
      <c r="BM18" s="262" t="str">
        <f t="shared" si="70"/>
        <v/>
      </c>
      <c r="BN18" s="262" t="str">
        <f t="shared" si="70"/>
        <v/>
      </c>
      <c r="BO18" s="262" t="str">
        <f t="shared" si="70"/>
        <v/>
      </c>
      <c r="BP18" s="262" t="str">
        <f t="shared" si="70"/>
        <v/>
      </c>
      <c r="BQ18" s="262" t="str">
        <f t="shared" si="70"/>
        <v/>
      </c>
      <c r="BR18" s="262" t="str">
        <f t="shared" si="70"/>
        <v/>
      </c>
      <c r="BS18" s="273" t="str">
        <f t="shared" si="70"/>
        <v/>
      </c>
      <c r="BT18" s="274" t="str">
        <f>$AY18*Assembly!Y$4+$AZ18*Assembly!Y$5+$BA18*Assembly!Y$6+$BB18*Assembly!Y$7+$BC18*Assembly!Y$8+$BD18*Assembly!Y$9+$BE18*Assembly!Y$10+$BF18*Assembly!Y$11+$BG18*Assembly!Y$12+$BH18*Assembly!Y$13+$BI18*Assembly!Y$14+$BJ18*Assembly!Y$15+$BK18*Assembly!Y$16+$BL18*Assembly!Y$17+$BM18*Assembly!Y$18+$BN18*Assembly!Y$19+$BO18*Assembly!Y$20+$BP18*Assembly!Y$21+$BQ18*Assembly!Y$22+$BR18*Assembly!Y$23+$BS18*Assembly!Y$24</f>
        <v>1,040</v>
      </c>
      <c r="BU18" s="275" t="str">
        <f t="shared" si="8"/>
        <v>462</v>
      </c>
      <c r="BV18" s="275" t="str">
        <f>$AY18*Assembly!AC$4+$AZ18*Assembly!AC$5+$BA18*Assembly!AC$6+$BB18*Assembly!AC$7+$BC18*Assembly!AC$8+$BD18*Assembly!AC$9+$BE18*Assembly!AC$10+$BF18*Assembly!AC$11+$BG18*Assembly!AC$12+$BH18*Assembly!AC$13+$BI18*Assembly!AC$14+$BJ18*Assembly!AC$15+$BK18*Assembly!AC$16+$BL18*Assembly!AC$17+$BM18*Assembly!AC$18+$BN18*Assembly!AC$19+$BO18*Assembly!AC$20+$BP18*Assembly!AC$21+$BQ18*Assembly!AC$22+$BR18*Assembly!AC$23+$BS18*Assembly!AC$24</f>
        <v>3,652</v>
      </c>
      <c r="BW18" s="276" t="str">
        <f t="shared" si="9"/>
        <v>3.51</v>
      </c>
      <c r="BX18" s="277" t="str">
        <f t="shared" si="10"/>
        <v>1623</v>
      </c>
      <c r="BY18" s="278" t="str">
        <f t="shared" si="11"/>
        <v>7.9</v>
      </c>
      <c r="BZ18" s="298" t="str">
        <f t="shared" si="46"/>
        <v>4,152 W</v>
      </c>
      <c r="CA18" s="275" t="str">
        <f>$AY18*Assembly!X$4+$AZ18*Assembly!X$5+$BA18*Assembly!X$6+$BB18*Assembly!X$7+$BC18*Assembly!X$8+$BD18*Assembly!X$9+$BE18*Assembly!X$10+$BF18*Assembly!X$11+$BG18*Assembly!X$12+$BH18*Assembly!X$13+$BI18*Assembly!X$14+$BJ18*Assembly!X$15+$BK18*Assembly!X$16+$BL18*Assembly!X$17+$BM18*Assembly!X$18+$BN18*Assembly!X$19+$BO18*Assembly!X$20+$BP18*Assembly!X$21+$BQ18*Assembly!X$22+$BR18*Assembly!X$23+$BS18*Assembly!X$24</f>
        <v>127</v>
      </c>
      <c r="CB18" s="275" t="str">
        <f t="shared" si="12"/>
        <v>19,756</v>
      </c>
      <c r="CC18" s="279" t="str">
        <f t="shared" si="13"/>
        <v>0.0198</v>
      </c>
      <c r="CD18" s="280" t="str">
        <f>$AY18*Assembly!AB$4+$AZ18*Assembly!AB$5+$BA18*Assembly!AB$6+$BB18*Assembly!AB$7+$BC18*Assembly!AB$8+$BD18*Assembly!AB$9+$BE18*Assembly!AB$10+$BF18*Assembly!AB$11+$BG18*Assembly!AB$12+$BH18*Assembly!AB$13+$BI18*Assembly!AB$14+$BJ18*Assembly!AB$15+$BK18*Assembly!AB$16+$BL18*Assembly!AB$17+$BM18*Assembly!AB$18+$BN18*Assembly!AB$19+$BO18*Assembly!AB$20+$BP18*Assembly!AB$21+$BQ18*Assembly!AB$22+$BR18*Assembly!AB$23+$BS18*Assembly!AB$24</f>
        <v>987</v>
      </c>
      <c r="CE18" s="318" t="str">
        <f>$AY18*Assembly!M$4+$AZ18*Assembly!M$5+$BA18*Assembly!M$6+$BB18*Assembly!M$7+$BC18*Assembly!M$8+$BD18*Assembly!M$9+$BE18*Assembly!M$10+$BF18*Assembly!M$11+$BG18*Assembly!M$12+$BH18*Assembly!M$13+$BI18*Assembly!M$14+$BJ18*Assembly!M$15+$BK18*Assembly!M$16+$BL18*Assembly!M$17+$BM18*Assembly!M$18+$BN18*Assembly!M$19+$BO18*Assembly!M$20+$BP18*Assembly!M$21+$BQ18*Assembly!M$22+$BR18*Assembly!M$23+$BS18*Assembly!M$24</f>
        <v>776</v>
      </c>
      <c r="CF18" s="318" t="str">
        <f>$AY18*Assembly!N$4+$AZ18*Assembly!N$5+$BA18*Assembly!N$6+$BB18*Assembly!N$7+$BC18*Assembly!N$8+$BD18*Assembly!N$9+$BE18*Assembly!N$10+$BF18*Assembly!N$11+$BG18*Assembly!N$12+$BH18*Assembly!N$13+$BI18*Assembly!N$14+$BJ18*Assembly!N$15+$BK18*Assembly!N$16+$BL18*Assembly!N$17+$BM18*Assembly!N$18+$BN18*Assembly!N$19+$BO18*Assembly!N$20+$BP18*Assembly!N$21+$BQ18*Assembly!N$22+$BR18*Assembly!N$23+$BS18*Assembly!N$24</f>
        <v>40</v>
      </c>
      <c r="CG18" s="318" t="str">
        <f>$AY18*Assembly!O$4+$AZ18*Assembly!O$5+$BA18*Assembly!O$6+$BB18*Assembly!O$7+$BC18*Assembly!O$8+$BD18*Assembly!O$9+$BE18*Assembly!O$10+$BF18*Assembly!O$11+$BG18*Assembly!O$12+$BH18*Assembly!O$13+$BI18*Assembly!O$14+$BJ18*Assembly!O$15+$BK18*Assembly!O$16+$BL18*Assembly!O$17+$BM18*Assembly!O$18+$BN18*Assembly!O$19+$BO18*Assembly!O$20+$BP18*Assembly!O$21+$BQ18*Assembly!O$22+$BR18*Assembly!O$23+$BS18*Assembly!O$24</f>
        <v>0</v>
      </c>
      <c r="CH18" s="316" t="str">
        <f>$AY18*Assembly!P$4+$AZ18*Assembly!P$5+$BA18*Assembly!P$6+$BB18*Assembly!P$7+$BC18*Assembly!P$8+$BD18*Assembly!P$9+$BE18*Assembly!P$10+$BF18*Assembly!P$11+$BG18*Assembly!P$12+$BH18*Assembly!P$13+$BI18*Assembly!P$14+$BJ18*Assembly!P$15+$BK18*Assembly!P$16+$BL18*Assembly!P$17+$BM18*Assembly!P$18+$BN18*Assembly!P$19+$BO18*Assembly!P$20+$BP18*Assembly!P$21+$BQ18*Assembly!P$22+$BR18*Assembly!P$23+$BS18*Assembly!P$24</f>
        <v>0</v>
      </c>
      <c r="CI18" s="316" t="str">
        <f>$AY18*Assembly!Q$4+$AZ18*Assembly!Q$5+$BA18*Assembly!Q$6+$BB18*Assembly!Q$7+$BC18*Assembly!Q$8+$BD18*Assembly!Q$9+$BE18*Assembly!Q$10+$BF18*Assembly!Q$11+$BG18*Assembly!Q$12+$BH18*Assembly!Q$13+$BI18*Assembly!Q$14+$BJ18*Assembly!Q$15+$BK18*Assembly!Q$16+$BL18*Assembly!Q$17+$BM18*Assembly!Q$18+$BN18*Assembly!Q$19+$BO18*Assembly!Q$20+$BP18*Assembly!Q$21+$BQ18*Assembly!Q$22+$BR18*Assembly!Q$23+$BS18*Assembly!Q$24</f>
        <v>20.4</v>
      </c>
      <c r="CJ18" s="318" t="str">
        <f>$AY18*Assembly!R$4+$AZ18*Assembly!R$5+$BA18*Assembly!R$6+$BB18*Assembly!R$7+$BC18*Assembly!R$8+$BD18*Assembly!R$9+$BE18*Assembly!R$10+$BF18*Assembly!R$11+$BG18*Assembly!R$12+$BH18*Assembly!R$13+$BI18*Assembly!R$14+$BJ18*Assembly!R$15+$BK18*Assembly!R$16+$BL18*Assembly!R$17+$BM18*Assembly!R$18+$BN18*Assembly!R$19+$BO18*Assembly!R$20+$BP18*Assembly!R$21+$BQ18*Assembly!R$22+$BR18*Assembly!R$23+$BS18*Assembly!R$24</f>
        <v>0</v>
      </c>
      <c r="CK18" s="316" t="str">
        <f>$AY18*Assembly!S$4+$AZ18*Assembly!S$5+$BA18*Assembly!S$6+$BB18*Assembly!S$7+$BC18*Assembly!S$8+$BD18*Assembly!S$9+$BE18*Assembly!S$10+$BF18*Assembly!S$11+$BG18*Assembly!S$12+$BH18*Assembly!S$13+$BI18*Assembly!S$14+$BJ18*Assembly!S$15+$BK18*Assembly!S$16+$BL18*Assembly!S$17+$BM18*Assembly!S$18+$BN18*Assembly!S$19+$BO18*Assembly!S$20+$BP18*Assembly!S$21+$BQ18*Assembly!S$22+$BR18*Assembly!S$23+$BS18*Assembly!S$24</f>
        <v>0</v>
      </c>
      <c r="CL18" s="316" t="str">
        <f>$AY18*Assembly!T$4+$AZ18*Assembly!T$5+$BA18*Assembly!T$6+$BB18*Assembly!T$7+$BC18*Assembly!T$8+$BD18*Assembly!T$9+$BE18*Assembly!T$10+$BF18*Assembly!T$11+$BG18*Assembly!T$12+$BH18*Assembly!T$13+$BI18*Assembly!T$14+$BJ18*Assembly!T$15+$BK18*Assembly!T$16+$BL18*Assembly!T$17+$BM18*Assembly!T$18+$BN18*Assembly!T$19+$BO18*Assembly!T$20+$BP18*Assembly!T$21+$BQ18*Assembly!T$22+$BR18*Assembly!T$23+$BS18*Assembly!T$24</f>
        <v>0</v>
      </c>
      <c r="CM18" s="316" t="str">
        <f>$AY18*Assembly!U$4+$AZ18*Assembly!U$5+$BA18*Assembly!U$6+$BB18*Assembly!U$7+$BC18*Assembly!U$8+$BD18*Assembly!U$9+$BE18*Assembly!U$10+$BF18*Assembly!U$11+$BG18*Assembly!U$12+$BH18*Assembly!U$13+$BI18*Assembly!U$14+$BJ18*Assembly!U$15+$BK18*Assembly!U$16+$BL18*Assembly!U$17+$BM18*Assembly!U$18+$BN18*Assembly!U$19+$BO18*Assembly!U$20+$BP18*Assembly!U$21+$BQ18*Assembly!U$22+$BR18*Assembly!U$23+$BS18*Assembly!U$24</f>
        <v>0</v>
      </c>
      <c r="CN18" s="318" t="str">
        <f>$AY18*Assembly!V$4+$AZ18*Assembly!V$5+$BA18*Assembly!V$6+$BB18*Assembly!V$7+$BC18*Assembly!V$8+$BD18*Assembly!V$9+$BE18*Assembly!V$10+$BF18*Assembly!V$11+$BG18*Assembly!V$12+$BH18*Assembly!V$13+$BI18*Assembly!V$14+$BJ18*Assembly!V$15+$BK18*Assembly!V$16+$BL18*Assembly!V$17+$BM18*Assembly!V$18+$BN18*Assembly!V$19+$BO18*Assembly!V$20+$BP18*Assembly!V$21+$BQ18*Assembly!V$22+$BR18*Assembly!V$23+$BS18*Assembly!V$24</f>
        <v>0</v>
      </c>
      <c r="CO18" s="318" t="str">
        <f>CE18*Refining!$F$3</f>
        <v>1,386</v>
      </c>
      <c r="CP18" s="318" t="str">
        <f>CF18*Refining!$F$4</f>
        <v>125</v>
      </c>
      <c r="CQ18" s="318" t="str">
        <f>CG18*Refining!$F$5</f>
        <v>0</v>
      </c>
      <c r="CR18" s="318" t="str">
        <f>CH18*Refining!$F$6</f>
        <v>0</v>
      </c>
      <c r="CS18" s="318" t="str">
        <f>CI18*Refining!$F$7</f>
        <v>36</v>
      </c>
      <c r="CT18" s="318" t="str">
        <f>CJ18*Refining!$F$8</f>
        <v>0</v>
      </c>
      <c r="CU18" s="318" t="str">
        <f>CK18*Refining!$F$9</f>
        <v>0</v>
      </c>
      <c r="CV18" s="318" t="str">
        <f>CL18*Refining!$F$10</f>
        <v>0</v>
      </c>
      <c r="CW18" s="318" t="str">
        <f>CM18*Refining!$F$11</f>
        <v>0</v>
      </c>
      <c r="CX18" s="318" t="str">
        <f>CN18*Refining!$F$12</f>
        <v>0</v>
      </c>
      <c r="CY18" s="285" t="str">
        <f t="shared" ref="CY18:DR18" si="71">IF(CE18 = 0, "", CE18)</f>
        <v>776</v>
      </c>
      <c r="CZ18" s="286" t="str">
        <f t="shared" si="71"/>
        <v>40</v>
      </c>
      <c r="DA18" s="282" t="str">
        <f t="shared" si="71"/>
        <v/>
      </c>
      <c r="DB18" s="282" t="str">
        <f t="shared" si="71"/>
        <v/>
      </c>
      <c r="DC18" s="282" t="str">
        <f t="shared" si="71"/>
        <v>20.4</v>
      </c>
      <c r="DD18" s="282" t="str">
        <f t="shared" si="71"/>
        <v/>
      </c>
      <c r="DE18" s="282" t="str">
        <f t="shared" si="71"/>
        <v/>
      </c>
      <c r="DF18" s="282" t="str">
        <f t="shared" si="71"/>
        <v/>
      </c>
      <c r="DG18" s="282" t="str">
        <f t="shared" si="71"/>
        <v/>
      </c>
      <c r="DH18" s="283" t="str">
        <f t="shared" si="71"/>
        <v/>
      </c>
      <c r="DI18" s="285" t="str">
        <f t="shared" si="71"/>
        <v>1,386</v>
      </c>
      <c r="DJ18" s="286" t="str">
        <f t="shared" si="71"/>
        <v>125</v>
      </c>
      <c r="DK18" s="282" t="str">
        <f t="shared" si="71"/>
        <v/>
      </c>
      <c r="DL18" s="282" t="str">
        <f t="shared" si="71"/>
        <v/>
      </c>
      <c r="DM18" s="286" t="str">
        <f t="shared" si="71"/>
        <v>36</v>
      </c>
      <c r="DN18" s="282" t="str">
        <f t="shared" si="71"/>
        <v/>
      </c>
      <c r="DO18" s="282" t="str">
        <f t="shared" si="71"/>
        <v/>
      </c>
      <c r="DP18" s="282" t="str">
        <f t="shared" si="71"/>
        <v/>
      </c>
      <c r="DQ18" s="282" t="str">
        <f t="shared" si="71"/>
        <v/>
      </c>
      <c r="DR18" s="283" t="str">
        <f t="shared" si="71"/>
        <v/>
      </c>
      <c r="DS18" s="285" t="str">
        <f t="shared" si="15"/>
        <v>836</v>
      </c>
      <c r="DT18" s="286" t="str">
        <f t="shared" si="16"/>
        <v>1,547</v>
      </c>
      <c r="DU18" s="275" t="str">
        <f>CY18*'Ores &amp; Ingots'!$C$3+CZ18*'Ores &amp; Ingots'!$C$4+DA18*'Ores &amp; Ingots'!$C$5+DB18*'Ores &amp; Ingots'!$C$6+DC18*'Ores &amp; Ingots'!$C$7+DD18*'Ores &amp; Ingots'!$C$8+DE18*'Ores &amp; Ingots'!$C$9+DF18*'Ores &amp; Ingots'!$C$10+DG18*'Ores &amp; Ingots'!$C$11+DH18*'Ores &amp; Ingots'!$C$12</f>
        <v>112</v>
      </c>
      <c r="DV18" s="275" t="str">
        <f>DI18*'Ores &amp; Ingots'!$B$3+DJ18*'Ores &amp; Ingots'!$B$4+DK18*'Ores &amp; Ingots'!$B$5+DL18*'Ores &amp; Ingots'!$B$6+DM18*'Ores &amp; Ingots'!$B$7+DN18*'Ores &amp; Ingots'!$B$8+DO18*'Ores &amp; Ingots'!$B$9+DP18*'Ores &amp; Ingots'!$B$10+DQ18*'Ores &amp; Ingots'!$B$11+DR18*'Ores &amp; Ingots'!$B$12</f>
        <v>572</v>
      </c>
      <c r="DW18" s="286" t="str">
        <f>CY18*Refining!$G$3+CZ18*Refining!$G$4+DA18*Refining!$G$5+DB18*Refining!$G$6+DC18*Refining!$G$7+DD18*Refining!$G$8+DE18*Refining!$G$9+DF18*Refining!$G$10+DG18*Refining!$G$11+DH18*Refining!$G$12</f>
        <v>262</v>
      </c>
      <c r="DX18" s="286" t="str">
        <f t="shared" si="17"/>
        <v>40,821</v>
      </c>
      <c r="DY18" s="287" t="str">
        <f t="shared" si="18"/>
        <v>0.0408</v>
      </c>
      <c r="DZ18" s="285" t="str">
        <f t="shared" si="19"/>
        <v>419</v>
      </c>
      <c r="EA18" s="288" t="str">
        <f t="shared" ref="EA18:EB18" si="72">DZ18/60</f>
        <v>7.0</v>
      </c>
      <c r="EB18" s="288" t="str">
        <f t="shared" si="72"/>
        <v>0.1</v>
      </c>
      <c r="EC18" s="545" t="str">
        <f t="shared" si="21"/>
        <v>0.00</v>
      </c>
      <c r="ED18" s="285" t="str">
        <f t="shared" si="22"/>
        <v>60,576</v>
      </c>
      <c r="EE18" s="288" t="str">
        <f t="shared" ref="EE18:EF18" si="73">ED18/1000</f>
        <v>60.6</v>
      </c>
      <c r="EF18" s="289" t="str">
        <f t="shared" si="73"/>
        <v>0.06</v>
      </c>
      <c r="EG18" s="546" t="str">
        <f t="shared" si="24"/>
        <v>0.0606</v>
      </c>
      <c r="EH18" s="225" t="s">
        <v>12</v>
      </c>
    </row>
    <row r="19" hidden="1">
      <c r="A19" s="299" t="s">
        <v>895</v>
      </c>
      <c r="B19" s="192" t="s">
        <v>921</v>
      </c>
      <c r="C19" s="193" t="s">
        <v>886</v>
      </c>
      <c r="D19" s="193">
        <v>1.0</v>
      </c>
      <c r="E19" s="193">
        <v>1.0</v>
      </c>
      <c r="F19" s="193">
        <v>2.0</v>
      </c>
      <c r="G19" s="194" t="str">
        <f t="shared" si="5"/>
        <v>31.3</v>
      </c>
      <c r="H19" s="195">
        <v>25.0</v>
      </c>
      <c r="I19" s="195">
        <v>25.0</v>
      </c>
      <c r="J19" s="195" t="str">
        <f>H19/Main!$D$9</f>
        <v>25</v>
      </c>
      <c r="K19" s="195" t="str">
        <f>I19/Main!$D$10</f>
        <v>25</v>
      </c>
      <c r="L19" s="195" t="str">
        <f t="shared" si="6"/>
        <v>1</v>
      </c>
      <c r="M19" s="195">
        <v>1.0</v>
      </c>
      <c r="N19" s="198">
        <v>2.0</v>
      </c>
      <c r="O19" s="198">
        <v>3360000.0</v>
      </c>
      <c r="P19" s="197"/>
      <c r="Q19" s="198"/>
      <c r="R19" s="197"/>
      <c r="S19" s="199"/>
      <c r="T19" s="199"/>
      <c r="U19" s="198">
        <v>288000.0</v>
      </c>
      <c r="V19" s="197"/>
      <c r="W19" s="197"/>
      <c r="X19" s="197"/>
      <c r="Y19" s="197"/>
      <c r="Z19" s="197"/>
      <c r="AA19" s="197"/>
      <c r="AB19" s="197"/>
      <c r="AC19" s="200" t="s">
        <v>18</v>
      </c>
      <c r="AD19" s="201">
        <v>25.0</v>
      </c>
      <c r="AE19" s="201">
        <v>0.0</v>
      </c>
      <c r="AF19" s="201">
        <v>0.0</v>
      </c>
      <c r="AG19" s="201">
        <v>8.0</v>
      </c>
      <c r="AH19" s="201">
        <v>60.0</v>
      </c>
      <c r="AI19" s="201">
        <v>0.0</v>
      </c>
      <c r="AJ19" s="201">
        <v>0.0</v>
      </c>
      <c r="AK19" s="201">
        <v>0.0</v>
      </c>
      <c r="AL19" s="201">
        <v>0.0</v>
      </c>
      <c r="AM19" s="201">
        <v>0.0</v>
      </c>
      <c r="AN19" s="201">
        <v>0.0</v>
      </c>
      <c r="AO19" s="201">
        <v>0.0</v>
      </c>
      <c r="AP19" s="201">
        <v>0.0</v>
      </c>
      <c r="AQ19" s="201">
        <v>0.0</v>
      </c>
      <c r="AR19" s="202">
        <v>80.0</v>
      </c>
      <c r="AS19" s="201">
        <v>0.0</v>
      </c>
      <c r="AT19" s="201">
        <v>0.0</v>
      </c>
      <c r="AU19" s="201">
        <v>0.0</v>
      </c>
      <c r="AV19" s="201">
        <v>0.0</v>
      </c>
      <c r="AW19" s="201">
        <v>0.0</v>
      </c>
      <c r="AX19" s="201">
        <v>0.0</v>
      </c>
      <c r="AY19" s="207" t="str">
        <f t="shared" ref="AY19:BS19" si="74">IF(AD19 = 0, "", AD19)</f>
        <v>25</v>
      </c>
      <c r="AZ19" s="193" t="str">
        <f t="shared" si="74"/>
        <v/>
      </c>
      <c r="BA19" s="193" t="str">
        <f t="shared" si="74"/>
        <v/>
      </c>
      <c r="BB19" s="208" t="str">
        <f t="shared" si="74"/>
        <v>8</v>
      </c>
      <c r="BC19" s="208" t="str">
        <f t="shared" si="74"/>
        <v>60</v>
      </c>
      <c r="BD19" s="193" t="str">
        <f t="shared" si="74"/>
        <v/>
      </c>
      <c r="BE19" s="193" t="str">
        <f t="shared" si="74"/>
        <v/>
      </c>
      <c r="BF19" s="193" t="str">
        <f t="shared" si="74"/>
        <v/>
      </c>
      <c r="BG19" s="193" t="str">
        <f t="shared" si="74"/>
        <v/>
      </c>
      <c r="BH19" s="193" t="str">
        <f t="shared" si="74"/>
        <v/>
      </c>
      <c r="BI19" s="193" t="str">
        <f t="shared" si="74"/>
        <v/>
      </c>
      <c r="BJ19" s="193" t="str">
        <f t="shared" si="74"/>
        <v/>
      </c>
      <c r="BK19" s="193" t="str">
        <f t="shared" si="74"/>
        <v/>
      </c>
      <c r="BL19" s="193" t="str">
        <f t="shared" si="74"/>
        <v/>
      </c>
      <c r="BM19" s="306" t="str">
        <f t="shared" si="74"/>
        <v>80</v>
      </c>
      <c r="BN19" s="193" t="str">
        <f t="shared" si="74"/>
        <v/>
      </c>
      <c r="BO19" s="193" t="str">
        <f t="shared" si="74"/>
        <v/>
      </c>
      <c r="BP19" s="193" t="str">
        <f t="shared" si="74"/>
        <v/>
      </c>
      <c r="BQ19" s="193" t="str">
        <f t="shared" si="74"/>
        <v/>
      </c>
      <c r="BR19" s="193" t="str">
        <f t="shared" si="74"/>
        <v/>
      </c>
      <c r="BS19" s="206" t="str">
        <f t="shared" si="74"/>
        <v/>
      </c>
      <c r="BT19" s="207" t="str">
        <f>$AY19*Assembly!Y$4+$AZ19*Assembly!Y$5+$BA19*Assembly!Y$6+$BB19*Assembly!Y$7+$BC19*Assembly!Y$8+$BD19*Assembly!Y$9+$BE19*Assembly!Y$10+$BF19*Assembly!Y$11+$BG19*Assembly!Y$12+$BH19*Assembly!Y$13+$BI19*Assembly!Y$14+$BJ19*Assembly!Y$15+$BK19*Assembly!Y$16+$BL19*Assembly!Y$17+$BM19*Assembly!Y$18+$BN19*Assembly!Y$19+$BO19*Assembly!Y$20+$BP19*Assembly!Y$21+$BQ19*Assembly!Y$22+$BR19*Assembly!Y$23+$BS19*Assembly!Y$24</f>
        <v>4,380</v>
      </c>
      <c r="BU19" s="208" t="str">
        <f t="shared" si="8"/>
        <v>140</v>
      </c>
      <c r="BV19" s="208" t="str">
        <f>$AY19*Assembly!AC$4+$AZ19*Assembly!AC$5+$BA19*Assembly!AC$6+$BB19*Assembly!AC$7+$BC19*Assembly!AC$8+$BD19*Assembly!AC$9+$BE19*Assembly!AC$10+$BF19*Assembly!AC$11+$BG19*Assembly!AC$12+$BH19*Assembly!AC$13+$BI19*Assembly!AC$14+$BJ19*Assembly!AC$15+$BK19*Assembly!AC$16+$BL19*Assembly!AC$17+$BM19*Assembly!AC$18+$BN19*Assembly!AC$19+$BO19*Assembly!AC$20+$BP19*Assembly!AC$21+$BQ19*Assembly!AC$22+$BR19*Assembly!AC$23+$BS19*Assembly!AC$24</f>
        <v>7,180</v>
      </c>
      <c r="BW19" s="209" t="str">
        <f t="shared" si="9"/>
        <v>1.64</v>
      </c>
      <c r="BX19" s="210" t="str">
        <f t="shared" si="10"/>
        <v>230</v>
      </c>
      <c r="BY19" s="211" t="str">
        <f t="shared" si="11"/>
        <v>51.2</v>
      </c>
      <c r="BZ19" s="300" t="str">
        <f t="shared" ref="BZ19:BZ30" si="79">IF(U19 = "?", "?", U19/BT19)</f>
        <v>66 N</v>
      </c>
      <c r="CA19" s="208" t="str">
        <f>$AY19*Assembly!X$4+$AZ19*Assembly!X$5+$BA19*Assembly!X$6+$BB19*Assembly!X$7+$BC19*Assembly!X$8+$BD19*Assembly!X$9+$BE19*Assembly!X$10+$BF19*Assembly!X$11+$BG19*Assembly!X$12+$BH19*Assembly!X$13+$BI19*Assembly!X$14+$BJ19*Assembly!X$15+$BK19*Assembly!X$16+$BL19*Assembly!X$17+$BM19*Assembly!X$18+$BN19*Assembly!X$19+$BO19*Assembly!X$20+$BP19*Assembly!X$21+$BQ19*Assembly!X$22+$BR19*Assembly!X$23+$BS19*Assembly!X$24</f>
        <v>353</v>
      </c>
      <c r="CB19" s="208" t="str">
        <f t="shared" si="12"/>
        <v>54,911</v>
      </c>
      <c r="CC19" s="212" t="str">
        <f t="shared" si="13"/>
        <v>0.0549</v>
      </c>
      <c r="CD19" s="213" t="str">
        <f>$AY19*Assembly!AB$4+$AZ19*Assembly!AB$5+$BA19*Assembly!AB$6+$BB19*Assembly!AB$7+$BC19*Assembly!AB$8+$BD19*Assembly!AB$9+$BE19*Assembly!AB$10+$BF19*Assembly!AB$11+$BG19*Assembly!AB$12+$BH19*Assembly!AB$13+$BI19*Assembly!AB$14+$BJ19*Assembly!AB$15+$BK19*Assembly!AB$16+$BL19*Assembly!AB$17+$BM19*Assembly!AB$18+$BN19*Assembly!AB$19+$BO19*Assembly!AB$20+$BP19*Assembly!AB$21+$BQ19*Assembly!AB$22+$BR19*Assembly!AB$23+$BS19*Assembly!AB$24</f>
        <v>1,299</v>
      </c>
      <c r="CE19" s="198" t="str">
        <f>$AY19*Assembly!M$4+$AZ19*Assembly!M$5+$BA19*Assembly!M$6+$BB19*Assembly!M$7+$BC19*Assembly!M$8+$BD19*Assembly!M$9+$BE19*Assembly!M$10+$BF19*Assembly!M$11+$BG19*Assembly!M$12+$BH19*Assembly!M$13+$BI19*Assembly!M$14+$BJ19*Assembly!M$15+$BK19*Assembly!M$16+$BL19*Assembly!M$17+$BM19*Assembly!M$18+$BN19*Assembly!M$19+$BO19*Assembly!M$20+$BP19*Assembly!M$21+$BQ19*Assembly!M$22+$BR19*Assembly!M$23+$BS19*Assembly!M$24</f>
        <v>3,765</v>
      </c>
      <c r="CF19" s="198" t="str">
        <f>$AY19*Assembly!N$4+$AZ19*Assembly!N$5+$BA19*Assembly!N$6+$BB19*Assembly!N$7+$BC19*Assembly!N$8+$BD19*Assembly!N$9+$BE19*Assembly!N$10+$BF19*Assembly!N$11+$BG19*Assembly!N$12+$BH19*Assembly!N$13+$BI19*Assembly!N$14+$BJ19*Assembly!N$15+$BK19*Assembly!N$16+$BL19*Assembly!N$17+$BM19*Assembly!N$18+$BN19*Assembly!N$19+$BO19*Assembly!N$20+$BP19*Assembly!N$21+$BQ19*Assembly!N$22+$BR19*Assembly!N$23+$BS19*Assembly!N$24</f>
        <v>0</v>
      </c>
      <c r="CG19" s="198" t="str">
        <f>$AY19*Assembly!O$4+$AZ19*Assembly!O$5+$BA19*Assembly!O$6+$BB19*Assembly!O$7+$BC19*Assembly!O$8+$BD19*Assembly!O$9+$BE19*Assembly!O$10+$BF19*Assembly!O$11+$BG19*Assembly!O$12+$BH19*Assembly!O$13+$BI19*Assembly!O$14+$BJ19*Assembly!O$15+$BK19*Assembly!O$16+$BL19*Assembly!O$17+$BM19*Assembly!O$18+$BN19*Assembly!O$19+$BO19*Assembly!O$20+$BP19*Assembly!O$21+$BQ19*Assembly!O$22+$BR19*Assembly!O$23+$BS19*Assembly!O$24</f>
        <v>800</v>
      </c>
      <c r="CH19" s="195" t="str">
        <f>$AY19*Assembly!P$4+$AZ19*Assembly!P$5+$BA19*Assembly!P$6+$BB19*Assembly!P$7+$BC19*Assembly!P$8+$BD19*Assembly!P$9+$BE19*Assembly!P$10+$BF19*Assembly!P$11+$BG19*Assembly!P$12+$BH19*Assembly!P$13+$BI19*Assembly!P$14+$BJ19*Assembly!P$15+$BK19*Assembly!P$16+$BL19*Assembly!P$17+$BM19*Assembly!P$18+$BN19*Assembly!P$19+$BO19*Assembly!P$20+$BP19*Assembly!P$21+$BQ19*Assembly!P$22+$BR19*Assembly!P$23+$BS19*Assembly!P$24</f>
        <v>0</v>
      </c>
      <c r="CI19" s="195" t="str">
        <f>$AY19*Assembly!Q$4+$AZ19*Assembly!Q$5+$BA19*Assembly!Q$6+$BB19*Assembly!Q$7+$BC19*Assembly!Q$8+$BD19*Assembly!Q$9+$BE19*Assembly!Q$10+$BF19*Assembly!Q$11+$BG19*Assembly!Q$12+$BH19*Assembly!Q$13+$BI19*Assembly!Q$14+$BJ19*Assembly!Q$15+$BK19*Assembly!Q$16+$BL19*Assembly!Q$17+$BM19*Assembly!Q$18+$BN19*Assembly!Q$19+$BO19*Assembly!Q$20+$BP19*Assembly!Q$21+$BQ19*Assembly!Q$22+$BR19*Assembly!Q$23+$BS19*Assembly!Q$24</f>
        <v>0</v>
      </c>
      <c r="CJ19" s="198" t="str">
        <f>$AY19*Assembly!R$4+$AZ19*Assembly!R$5+$BA19*Assembly!R$6+$BB19*Assembly!R$7+$BC19*Assembly!R$8+$BD19*Assembly!R$9+$BE19*Assembly!R$10+$BF19*Assembly!R$11+$BG19*Assembly!R$12+$BH19*Assembly!R$13+$BI19*Assembly!R$14+$BJ19*Assembly!R$15+$BK19*Assembly!R$16+$BL19*Assembly!R$17+$BM19*Assembly!R$18+$BN19*Assembly!R$19+$BO19*Assembly!R$20+$BP19*Assembly!R$21+$BQ19*Assembly!R$22+$BR19*Assembly!R$23+$BS19*Assembly!R$24</f>
        <v>0</v>
      </c>
      <c r="CK19" s="195" t="str">
        <f>$AY19*Assembly!S$4+$AZ19*Assembly!S$5+$BA19*Assembly!S$6+$BB19*Assembly!S$7+$BC19*Assembly!S$8+$BD19*Assembly!S$9+$BE19*Assembly!S$10+$BF19*Assembly!S$11+$BG19*Assembly!S$12+$BH19*Assembly!S$13+$BI19*Assembly!S$14+$BJ19*Assembly!S$15+$BK19*Assembly!S$16+$BL19*Assembly!S$17+$BM19*Assembly!S$18+$BN19*Assembly!S$19+$BO19*Assembly!S$20+$BP19*Assembly!S$21+$BQ19*Assembly!S$22+$BR19*Assembly!S$23+$BS19*Assembly!S$24</f>
        <v>80</v>
      </c>
      <c r="CL19" s="195" t="str">
        <f>$AY19*Assembly!T$4+$AZ19*Assembly!T$5+$BA19*Assembly!T$6+$BB19*Assembly!T$7+$BC19*Assembly!T$8+$BD19*Assembly!T$9+$BE19*Assembly!T$10+$BF19*Assembly!T$11+$BG19*Assembly!T$12+$BH19*Assembly!T$13+$BI19*Assembly!T$14+$BJ19*Assembly!T$15+$BK19*Assembly!T$16+$BL19*Assembly!T$17+$BM19*Assembly!T$18+$BN19*Assembly!T$19+$BO19*Assembly!T$20+$BP19*Assembly!T$21+$BQ19*Assembly!T$22+$BR19*Assembly!T$23+$BS19*Assembly!T$24</f>
        <v>32</v>
      </c>
      <c r="CM19" s="195" t="str">
        <f>$AY19*Assembly!U$4+$AZ19*Assembly!U$5+$BA19*Assembly!U$6+$BB19*Assembly!U$7+$BC19*Assembly!U$8+$BD19*Assembly!U$9+$BE19*Assembly!U$10+$BF19*Assembly!U$11+$BG19*Assembly!U$12+$BH19*Assembly!U$13+$BI19*Assembly!U$14+$BJ19*Assembly!U$15+$BK19*Assembly!U$16+$BL19*Assembly!U$17+$BM19*Assembly!U$18+$BN19*Assembly!U$19+$BO19*Assembly!U$20+$BP19*Assembly!U$21+$BQ19*Assembly!U$22+$BR19*Assembly!U$23+$BS19*Assembly!U$24</f>
        <v>0</v>
      </c>
      <c r="CN19" s="198" t="str">
        <f>$AY19*Assembly!V$4+$AZ19*Assembly!V$5+$BA19*Assembly!V$6+$BB19*Assembly!V$7+$BC19*Assembly!V$8+$BD19*Assembly!V$9+$BE19*Assembly!V$10+$BF19*Assembly!V$11+$BG19*Assembly!V$12+$BH19*Assembly!V$13+$BI19*Assembly!V$14+$BJ19*Assembly!V$15+$BK19*Assembly!V$16+$BL19*Assembly!V$17+$BM19*Assembly!V$18+$BN19*Assembly!V$19+$BO19*Assembly!V$20+$BP19*Assembly!V$21+$BQ19*Assembly!V$22+$BR19*Assembly!V$23+$BS19*Assembly!V$24</f>
        <v>0</v>
      </c>
      <c r="CO19" s="198" t="str">
        <f>CE19*Refining!$F$3</f>
        <v>6,723</v>
      </c>
      <c r="CP19" s="198" t="str">
        <f>CF19*Refining!$F$4</f>
        <v>0</v>
      </c>
      <c r="CQ19" s="198" t="str">
        <f>CG19*Refining!$F$5</f>
        <v>3,333</v>
      </c>
      <c r="CR19" s="198" t="str">
        <f>CH19*Refining!$F$6</f>
        <v>0</v>
      </c>
      <c r="CS19" s="198" t="str">
        <f>CI19*Refining!$F$7</f>
        <v>0</v>
      </c>
      <c r="CT19" s="198" t="str">
        <f>CJ19*Refining!$F$8</f>
        <v>0</v>
      </c>
      <c r="CU19" s="198" t="str">
        <f>CK19*Refining!$F$9</f>
        <v>10,000</v>
      </c>
      <c r="CV19" s="198" t="str">
        <f>CL19*Refining!$F$10</f>
        <v>8,000</v>
      </c>
      <c r="CW19" s="198" t="str">
        <f>CM19*Refining!$F$11</f>
        <v>0</v>
      </c>
      <c r="CX19" s="198" t="str">
        <f>CN19*Refining!$F$12</f>
        <v>0</v>
      </c>
      <c r="CY19" s="218" t="str">
        <f t="shared" ref="CY19:DR19" si="75">IF(CE19 = 0, "", CE19)</f>
        <v>3,765</v>
      </c>
      <c r="CZ19" s="215" t="str">
        <f t="shared" si="75"/>
        <v/>
      </c>
      <c r="DA19" s="219" t="str">
        <f t="shared" si="75"/>
        <v>800</v>
      </c>
      <c r="DB19" s="215" t="str">
        <f t="shared" si="75"/>
        <v/>
      </c>
      <c r="DC19" s="215" t="str">
        <f t="shared" si="75"/>
        <v/>
      </c>
      <c r="DD19" s="215" t="str">
        <f t="shared" si="75"/>
        <v/>
      </c>
      <c r="DE19" s="215" t="str">
        <f t="shared" si="75"/>
        <v>80</v>
      </c>
      <c r="DF19" s="215" t="str">
        <f t="shared" si="75"/>
        <v>32</v>
      </c>
      <c r="DG19" s="215" t="str">
        <f t="shared" si="75"/>
        <v/>
      </c>
      <c r="DH19" s="216" t="str">
        <f t="shared" si="75"/>
        <v/>
      </c>
      <c r="DI19" s="218" t="str">
        <f t="shared" si="75"/>
        <v>6,723</v>
      </c>
      <c r="DJ19" s="215" t="str">
        <f t="shared" si="75"/>
        <v/>
      </c>
      <c r="DK19" s="219" t="str">
        <f t="shared" si="75"/>
        <v>3,333</v>
      </c>
      <c r="DL19" s="215" t="str">
        <f t="shared" si="75"/>
        <v/>
      </c>
      <c r="DM19" s="215" t="str">
        <f t="shared" si="75"/>
        <v/>
      </c>
      <c r="DN19" s="215" t="str">
        <f t="shared" si="75"/>
        <v/>
      </c>
      <c r="DO19" s="219" t="str">
        <f t="shared" si="75"/>
        <v>10,000</v>
      </c>
      <c r="DP19" s="219" t="str">
        <f t="shared" si="75"/>
        <v>8,000</v>
      </c>
      <c r="DQ19" s="215" t="str">
        <f t="shared" si="75"/>
        <v/>
      </c>
      <c r="DR19" s="216" t="str">
        <f t="shared" si="75"/>
        <v/>
      </c>
      <c r="DS19" s="218" t="str">
        <f t="shared" si="15"/>
        <v>4,677</v>
      </c>
      <c r="DT19" s="219" t="str">
        <f t="shared" si="16"/>
        <v>28,057</v>
      </c>
      <c r="DU19" s="208" t="str">
        <f>CY19*'Ores &amp; Ingots'!$C$3+CZ19*'Ores &amp; Ingots'!$C$4+DA19*'Ores &amp; Ingots'!$C$5+DB19*'Ores &amp; Ingots'!$C$6+DC19*'Ores &amp; Ingots'!$C$7+DD19*'Ores &amp; Ingots'!$C$8+DE19*'Ores &amp; Ingots'!$C$9+DF19*'Ores &amp; Ingots'!$C$10+DG19*'Ores &amp; Ingots'!$C$11+DH19*'Ores &amp; Ingots'!$C$12</f>
        <v>573</v>
      </c>
      <c r="DV19" s="208" t="str">
        <f>DI19*'Ores &amp; Ingots'!$B$3+DJ19*'Ores &amp; Ingots'!$B$4+DK19*'Ores &amp; Ingots'!$B$5+DL19*'Ores &amp; Ingots'!$B$6+DM19*'Ores &amp; Ingots'!$B$7+DN19*'Ores &amp; Ingots'!$B$8+DO19*'Ores &amp; Ingots'!$B$9+DP19*'Ores &amp; Ingots'!$B$10+DQ19*'Ores &amp; Ingots'!$B$11+DR19*'Ores &amp; Ingots'!$B$12</f>
        <v>10,381</v>
      </c>
      <c r="DW19" s="219" t="str">
        <f>CY19*Refining!$G$3+CZ19*Refining!$G$4+DA19*Refining!$G$5+DB19*Refining!$G$6+DC19*Refining!$G$7+DD19*Refining!$G$8+DE19*Refining!$G$9+DF19*Refining!$G$10+DG19*Refining!$G$11+DH19*Refining!$G$12</f>
        <v>38,207</v>
      </c>
      <c r="DX19" s="219" t="str">
        <f t="shared" si="17"/>
        <v>5,943,358</v>
      </c>
      <c r="DY19" s="220" t="str">
        <f t="shared" si="18"/>
        <v>5.9434</v>
      </c>
      <c r="DZ19" s="218" t="str">
        <f t="shared" si="19"/>
        <v>38,585</v>
      </c>
      <c r="EA19" s="221" t="str">
        <f t="shared" ref="EA19:EB19" si="76">DZ19/60</f>
        <v>643.1</v>
      </c>
      <c r="EB19" s="221" t="str">
        <f t="shared" si="76"/>
        <v>10.7</v>
      </c>
      <c r="EC19" s="541" t="str">
        <f t="shared" si="21"/>
        <v>0.45</v>
      </c>
      <c r="ED19" s="218" t="str">
        <f t="shared" si="22"/>
        <v>5,998,269</v>
      </c>
      <c r="EE19" s="221" t="str">
        <f t="shared" ref="EE19:EF19" si="77">ED19/1000</f>
        <v>5,998.3</v>
      </c>
      <c r="EF19" s="222" t="str">
        <f t="shared" si="77"/>
        <v>6.00</v>
      </c>
      <c r="EG19" s="542" t="str">
        <f t="shared" si="24"/>
        <v>5.9983</v>
      </c>
      <c r="EH19" s="225">
        <v>1064.0</v>
      </c>
    </row>
    <row r="20">
      <c r="A20" s="33"/>
      <c r="B20" s="226" t="s">
        <v>921</v>
      </c>
      <c r="C20" s="227" t="s">
        <v>885</v>
      </c>
      <c r="D20" s="227">
        <v>1.0</v>
      </c>
      <c r="E20" s="227">
        <v>1.0</v>
      </c>
      <c r="F20" s="227">
        <v>2.0</v>
      </c>
      <c r="G20" s="253" t="str">
        <f t="shared" si="5"/>
        <v>0.3</v>
      </c>
      <c r="H20" s="254">
        <v>12.0</v>
      </c>
      <c r="I20" s="254">
        <v>12.0</v>
      </c>
      <c r="J20" s="254" t="str">
        <f>H20/Main!$D$9</f>
        <v>12</v>
      </c>
      <c r="K20" s="254" t="str">
        <f>I20/Main!$D$10</f>
        <v>12</v>
      </c>
      <c r="L20" s="254" t="str">
        <f t="shared" si="6"/>
        <v>1</v>
      </c>
      <c r="M20" s="254">
        <v>1.0</v>
      </c>
      <c r="N20" s="256">
        <v>2.0</v>
      </c>
      <c r="O20" s="256">
        <v>201000.0</v>
      </c>
      <c r="P20" s="255"/>
      <c r="Q20" s="256"/>
      <c r="R20" s="255"/>
      <c r="S20" s="257"/>
      <c r="T20" s="257"/>
      <c r="U20" s="256">
        <v>12000.0</v>
      </c>
      <c r="V20" s="255"/>
      <c r="W20" s="255"/>
      <c r="X20" s="255"/>
      <c r="Y20" s="255"/>
      <c r="Z20" s="255"/>
      <c r="AA20" s="255"/>
      <c r="AB20" s="255"/>
      <c r="AC20" s="258"/>
      <c r="AD20" s="234">
        <v>1.0</v>
      </c>
      <c r="AE20" s="234">
        <v>0.0</v>
      </c>
      <c r="AF20" s="234">
        <v>0.0</v>
      </c>
      <c r="AG20" s="234">
        <v>1.0</v>
      </c>
      <c r="AH20" s="234">
        <v>1.0</v>
      </c>
      <c r="AI20" s="234">
        <v>0.0</v>
      </c>
      <c r="AJ20" s="234">
        <v>0.0</v>
      </c>
      <c r="AK20" s="234">
        <v>0.0</v>
      </c>
      <c r="AL20" s="234">
        <v>0.0</v>
      </c>
      <c r="AM20" s="234">
        <v>0.0</v>
      </c>
      <c r="AN20" s="234">
        <v>0.0</v>
      </c>
      <c r="AO20" s="234">
        <v>0.0</v>
      </c>
      <c r="AP20" s="234">
        <v>0.0</v>
      </c>
      <c r="AQ20" s="234">
        <v>0.0</v>
      </c>
      <c r="AR20" s="235">
        <v>1.0</v>
      </c>
      <c r="AS20" s="234">
        <v>0.0</v>
      </c>
      <c r="AT20" s="234">
        <v>0.0</v>
      </c>
      <c r="AU20" s="234">
        <v>0.0</v>
      </c>
      <c r="AV20" s="234">
        <v>0.0</v>
      </c>
      <c r="AW20" s="234">
        <v>0.0</v>
      </c>
      <c r="AX20" s="234">
        <v>0.0</v>
      </c>
      <c r="AY20" s="239" t="str">
        <f t="shared" ref="AY20:BS20" si="78">IF(AD20 = 0, "", AD20)</f>
        <v>1</v>
      </c>
      <c r="AZ20" s="227" t="str">
        <f t="shared" si="78"/>
        <v/>
      </c>
      <c r="BA20" s="227" t="str">
        <f t="shared" si="78"/>
        <v/>
      </c>
      <c r="BB20" s="225" t="str">
        <f t="shared" si="78"/>
        <v>1</v>
      </c>
      <c r="BC20" s="225" t="str">
        <f t="shared" si="78"/>
        <v>1</v>
      </c>
      <c r="BD20" s="227" t="str">
        <f t="shared" si="78"/>
        <v/>
      </c>
      <c r="BE20" s="227" t="str">
        <f t="shared" si="78"/>
        <v/>
      </c>
      <c r="BF20" s="227" t="str">
        <f t="shared" si="78"/>
        <v/>
      </c>
      <c r="BG20" s="227" t="str">
        <f t="shared" si="78"/>
        <v/>
      </c>
      <c r="BH20" s="227" t="str">
        <f t="shared" si="78"/>
        <v/>
      </c>
      <c r="BI20" s="227" t="str">
        <f t="shared" si="78"/>
        <v/>
      </c>
      <c r="BJ20" s="227" t="str">
        <f t="shared" si="78"/>
        <v/>
      </c>
      <c r="BK20" s="227" t="str">
        <f t="shared" si="78"/>
        <v/>
      </c>
      <c r="BL20" s="227" t="str">
        <f t="shared" si="78"/>
        <v/>
      </c>
      <c r="BM20" s="309" t="str">
        <f t="shared" si="78"/>
        <v>1</v>
      </c>
      <c r="BN20" s="227" t="str">
        <f t="shared" si="78"/>
        <v/>
      </c>
      <c r="BO20" s="227" t="str">
        <f t="shared" si="78"/>
        <v/>
      </c>
      <c r="BP20" s="227" t="str">
        <f t="shared" si="78"/>
        <v/>
      </c>
      <c r="BQ20" s="227" t="str">
        <f t="shared" si="78"/>
        <v/>
      </c>
      <c r="BR20" s="227" t="str">
        <f t="shared" si="78"/>
        <v/>
      </c>
      <c r="BS20" s="238" t="str">
        <f t="shared" si="78"/>
        <v/>
      </c>
      <c r="BT20" s="239" t="str">
        <f>$AY20*Assembly!Y$4+$AZ20*Assembly!Y$5+$BA20*Assembly!Y$6+$BB20*Assembly!Y$7+$BC20*Assembly!Y$8+$BD20*Assembly!Y$9+$BE20*Assembly!Y$10+$BF20*Assembly!Y$11+$BG20*Assembly!Y$12+$BH20*Assembly!Y$13+$BI20*Assembly!Y$14+$BJ20*Assembly!Y$15+$BK20*Assembly!Y$16+$BL20*Assembly!Y$17+$BM20*Assembly!Y$18+$BN20*Assembly!Y$19+$BO20*Assembly!Y$20+$BP20*Assembly!Y$21+$BQ20*Assembly!Y$22+$BR20*Assembly!Y$23+$BS20*Assembly!Y$24</f>
        <v>93</v>
      </c>
      <c r="BU20" s="225" t="str">
        <f t="shared" si="8"/>
        <v>372</v>
      </c>
      <c r="BV20" s="225" t="str">
        <f>$AY20*Assembly!AC$4+$AZ20*Assembly!AC$5+$BA20*Assembly!AC$6+$BB20*Assembly!AC$7+$BC20*Assembly!AC$8+$BD20*Assembly!AC$9+$BE20*Assembly!AC$10+$BF20*Assembly!AC$11+$BG20*Assembly!AC$12+$BH20*Assembly!AC$13+$BI20*Assembly!AC$14+$BJ20*Assembly!AC$15+$BK20*Assembly!AC$16+$BL20*Assembly!AC$17+$BM20*Assembly!AC$18+$BN20*Assembly!AC$19+$BO20*Assembly!AC$20+$BP20*Assembly!AC$21+$BQ20*Assembly!AC$22+$BR20*Assembly!AC$23+$BS20*Assembly!AC$24</f>
        <v>220</v>
      </c>
      <c r="BW20" s="240" t="str">
        <f t="shared" si="9"/>
        <v>2.37</v>
      </c>
      <c r="BX20" s="241" t="str">
        <f t="shared" si="10"/>
        <v>880</v>
      </c>
      <c r="BY20" s="242" t="str">
        <f t="shared" si="11"/>
        <v>0.6</v>
      </c>
      <c r="BZ20" s="301" t="str">
        <f t="shared" si="79"/>
        <v>129 N</v>
      </c>
      <c r="CA20" s="225" t="str">
        <f>$AY20*Assembly!X$4+$AZ20*Assembly!X$5+$BA20*Assembly!X$6+$BB20*Assembly!X$7+$BC20*Assembly!X$8+$BD20*Assembly!X$9+$BE20*Assembly!X$10+$BF20*Assembly!X$11+$BG20*Assembly!X$12+$BH20*Assembly!X$13+$BI20*Assembly!X$14+$BJ20*Assembly!X$15+$BK20*Assembly!X$16+$BL20*Assembly!X$17+$BM20*Assembly!X$18+$BN20*Assembly!X$19+$BO20*Assembly!X$20+$BP20*Assembly!X$21+$BQ20*Assembly!X$22+$BR20*Assembly!X$23+$BS20*Assembly!X$24</f>
        <v>7</v>
      </c>
      <c r="CB20" s="225" t="str">
        <f t="shared" si="12"/>
        <v>1,089</v>
      </c>
      <c r="CC20" s="223" t="str">
        <f t="shared" si="13"/>
        <v>0.0011</v>
      </c>
      <c r="CD20" s="243" t="str">
        <f>$AY20*Assembly!AB$4+$AZ20*Assembly!AB$5+$BA20*Assembly!AB$6+$BB20*Assembly!AB$7+$BC20*Assembly!AB$8+$BD20*Assembly!AB$9+$BE20*Assembly!AB$10+$BF20*Assembly!AB$11+$BG20*Assembly!AB$12+$BH20*Assembly!AB$13+$BI20*Assembly!AB$14+$BJ20*Assembly!AB$15+$BK20*Assembly!AB$16+$BL20*Assembly!AB$17+$BM20*Assembly!AB$18+$BN20*Assembly!AB$19+$BO20*Assembly!AB$20+$BP20*Assembly!AB$21+$BQ20*Assembly!AB$22+$BR20*Assembly!AB$23+$BS20*Assembly!AB$24</f>
        <v>53</v>
      </c>
      <c r="CE20" s="256" t="str">
        <f>$AY20*Assembly!M$4+$AZ20*Assembly!M$5+$BA20*Assembly!M$6+$BB20*Assembly!M$7+$BC20*Assembly!M$8+$BD20*Assembly!M$9+$BE20*Assembly!M$10+$BF20*Assembly!M$11+$BG20*Assembly!M$12+$BH20*Assembly!M$13+$BI20*Assembly!M$14+$BJ20*Assembly!M$15+$BK20*Assembly!M$16+$BL20*Assembly!M$17+$BM20*Assembly!M$18+$BN20*Assembly!M$19+$BO20*Assembly!M$20+$BP20*Assembly!M$21+$BQ20*Assembly!M$22+$BR20*Assembly!M$23+$BS20*Assembly!M$24</f>
        <v>91</v>
      </c>
      <c r="CF20" s="256" t="str">
        <f>$AY20*Assembly!N$4+$AZ20*Assembly!N$5+$BA20*Assembly!N$6+$BB20*Assembly!N$7+$BC20*Assembly!N$8+$BD20*Assembly!N$9+$BE20*Assembly!N$10+$BF20*Assembly!N$11+$BG20*Assembly!N$12+$BH20*Assembly!N$13+$BI20*Assembly!N$14+$BJ20*Assembly!N$15+$BK20*Assembly!N$16+$BL20*Assembly!N$17+$BM20*Assembly!N$18+$BN20*Assembly!N$19+$BO20*Assembly!N$20+$BP20*Assembly!N$21+$BQ20*Assembly!N$22+$BR20*Assembly!N$23+$BS20*Assembly!N$24</f>
        <v>0</v>
      </c>
      <c r="CG20" s="256" t="str">
        <f>$AY20*Assembly!O$4+$AZ20*Assembly!O$5+$BA20*Assembly!O$6+$BB20*Assembly!O$7+$BC20*Assembly!O$8+$BD20*Assembly!O$9+$BE20*Assembly!O$10+$BF20*Assembly!O$11+$BG20*Assembly!O$12+$BH20*Assembly!O$13+$BI20*Assembly!O$14+$BJ20*Assembly!O$15+$BK20*Assembly!O$16+$BL20*Assembly!O$17+$BM20*Assembly!O$18+$BN20*Assembly!O$19+$BO20*Assembly!O$20+$BP20*Assembly!O$21+$BQ20*Assembly!O$22+$BR20*Assembly!O$23+$BS20*Assembly!O$24</f>
        <v>10</v>
      </c>
      <c r="CH20" s="254" t="str">
        <f>$AY20*Assembly!P$4+$AZ20*Assembly!P$5+$BA20*Assembly!P$6+$BB20*Assembly!P$7+$BC20*Assembly!P$8+$BD20*Assembly!P$9+$BE20*Assembly!P$10+$BF20*Assembly!P$11+$BG20*Assembly!P$12+$BH20*Assembly!P$13+$BI20*Assembly!P$14+$BJ20*Assembly!P$15+$BK20*Assembly!P$16+$BL20*Assembly!P$17+$BM20*Assembly!P$18+$BN20*Assembly!P$19+$BO20*Assembly!P$20+$BP20*Assembly!P$21+$BQ20*Assembly!P$22+$BR20*Assembly!P$23+$BS20*Assembly!P$24</f>
        <v>0</v>
      </c>
      <c r="CI20" s="254" t="str">
        <f>$AY20*Assembly!Q$4+$AZ20*Assembly!Q$5+$BA20*Assembly!Q$6+$BB20*Assembly!Q$7+$BC20*Assembly!Q$8+$BD20*Assembly!Q$9+$BE20*Assembly!Q$10+$BF20*Assembly!Q$11+$BG20*Assembly!Q$12+$BH20*Assembly!Q$13+$BI20*Assembly!Q$14+$BJ20*Assembly!Q$15+$BK20*Assembly!Q$16+$BL20*Assembly!Q$17+$BM20*Assembly!Q$18+$BN20*Assembly!Q$19+$BO20*Assembly!Q$20+$BP20*Assembly!Q$21+$BQ20*Assembly!Q$22+$BR20*Assembly!Q$23+$BS20*Assembly!Q$24</f>
        <v>0</v>
      </c>
      <c r="CJ20" s="256" t="str">
        <f>$AY20*Assembly!R$4+$AZ20*Assembly!R$5+$BA20*Assembly!R$6+$BB20*Assembly!R$7+$BC20*Assembly!R$8+$BD20*Assembly!R$9+$BE20*Assembly!R$10+$BF20*Assembly!R$11+$BG20*Assembly!R$12+$BH20*Assembly!R$13+$BI20*Assembly!R$14+$BJ20*Assembly!R$15+$BK20*Assembly!R$16+$BL20*Assembly!R$17+$BM20*Assembly!R$18+$BN20*Assembly!R$19+$BO20*Assembly!R$20+$BP20*Assembly!R$21+$BQ20*Assembly!R$22+$BR20*Assembly!R$23+$BS20*Assembly!R$24</f>
        <v>0</v>
      </c>
      <c r="CK20" s="254" t="str">
        <f>$AY20*Assembly!S$4+$AZ20*Assembly!S$5+$BA20*Assembly!S$6+$BB20*Assembly!S$7+$BC20*Assembly!S$8+$BD20*Assembly!S$9+$BE20*Assembly!S$10+$BF20*Assembly!S$11+$BG20*Assembly!S$12+$BH20*Assembly!S$13+$BI20*Assembly!S$14+$BJ20*Assembly!S$15+$BK20*Assembly!S$16+$BL20*Assembly!S$17+$BM20*Assembly!S$18+$BN20*Assembly!S$19+$BO20*Assembly!S$20+$BP20*Assembly!S$21+$BQ20*Assembly!S$22+$BR20*Assembly!S$23+$BS20*Assembly!S$24</f>
        <v>1</v>
      </c>
      <c r="CL20" s="254" t="str">
        <f>$AY20*Assembly!T$4+$AZ20*Assembly!T$5+$BA20*Assembly!T$6+$BB20*Assembly!T$7+$BC20*Assembly!T$8+$BD20*Assembly!T$9+$BE20*Assembly!T$10+$BF20*Assembly!T$11+$BG20*Assembly!T$12+$BH20*Assembly!T$13+$BI20*Assembly!T$14+$BJ20*Assembly!T$15+$BK20*Assembly!T$16+$BL20*Assembly!T$17+$BM20*Assembly!T$18+$BN20*Assembly!T$19+$BO20*Assembly!T$20+$BP20*Assembly!T$21+$BQ20*Assembly!T$22+$BR20*Assembly!T$23+$BS20*Assembly!T$24</f>
        <v>0.4</v>
      </c>
      <c r="CM20" s="254" t="str">
        <f>$AY20*Assembly!U$4+$AZ20*Assembly!U$5+$BA20*Assembly!U$6+$BB20*Assembly!U$7+$BC20*Assembly!U$8+$BD20*Assembly!U$9+$BE20*Assembly!U$10+$BF20*Assembly!U$11+$BG20*Assembly!U$12+$BH20*Assembly!U$13+$BI20*Assembly!U$14+$BJ20*Assembly!U$15+$BK20*Assembly!U$16+$BL20*Assembly!U$17+$BM20*Assembly!U$18+$BN20*Assembly!U$19+$BO20*Assembly!U$20+$BP20*Assembly!U$21+$BQ20*Assembly!U$22+$BR20*Assembly!U$23+$BS20*Assembly!U$24</f>
        <v>0</v>
      </c>
      <c r="CN20" s="256" t="str">
        <f>$AY20*Assembly!V$4+$AZ20*Assembly!V$5+$BA20*Assembly!V$6+$BB20*Assembly!V$7+$BC20*Assembly!V$8+$BD20*Assembly!V$9+$BE20*Assembly!V$10+$BF20*Assembly!V$11+$BG20*Assembly!V$12+$BH20*Assembly!V$13+$BI20*Assembly!V$14+$BJ20*Assembly!V$15+$BK20*Assembly!V$16+$BL20*Assembly!V$17+$BM20*Assembly!V$18+$BN20*Assembly!V$19+$BO20*Assembly!V$20+$BP20*Assembly!V$21+$BQ20*Assembly!V$22+$BR20*Assembly!V$23+$BS20*Assembly!V$24</f>
        <v>0</v>
      </c>
      <c r="CO20" s="256" t="str">
        <f>CE20*Refining!$F$3</f>
        <v>163</v>
      </c>
      <c r="CP20" s="256" t="str">
        <f>CF20*Refining!$F$4</f>
        <v>0</v>
      </c>
      <c r="CQ20" s="256" t="str">
        <f>CG20*Refining!$F$5</f>
        <v>42</v>
      </c>
      <c r="CR20" s="256" t="str">
        <f>CH20*Refining!$F$6</f>
        <v>0</v>
      </c>
      <c r="CS20" s="256" t="str">
        <f>CI20*Refining!$F$7</f>
        <v>0</v>
      </c>
      <c r="CT20" s="256" t="str">
        <f>CJ20*Refining!$F$8</f>
        <v>0</v>
      </c>
      <c r="CU20" s="256" t="str">
        <f>CK20*Refining!$F$9</f>
        <v>125</v>
      </c>
      <c r="CV20" s="256" t="str">
        <f>CL20*Refining!$F$10</f>
        <v>100</v>
      </c>
      <c r="CW20" s="256" t="str">
        <f>CM20*Refining!$F$11</f>
        <v>0</v>
      </c>
      <c r="CX20" s="256" t="str">
        <f>CN20*Refining!$F$12</f>
        <v>0</v>
      </c>
      <c r="CY20" s="248" t="str">
        <f t="shared" ref="CY20:DR20" si="80">IF(CE20 = 0, "", CE20)</f>
        <v>91</v>
      </c>
      <c r="CZ20" s="245" t="str">
        <f t="shared" si="80"/>
        <v/>
      </c>
      <c r="DA20" s="249" t="str">
        <f t="shared" si="80"/>
        <v>10</v>
      </c>
      <c r="DB20" s="245" t="str">
        <f t="shared" si="80"/>
        <v/>
      </c>
      <c r="DC20" s="245" t="str">
        <f t="shared" si="80"/>
        <v/>
      </c>
      <c r="DD20" s="245" t="str">
        <f t="shared" si="80"/>
        <v/>
      </c>
      <c r="DE20" s="245" t="str">
        <f t="shared" si="80"/>
        <v>1</v>
      </c>
      <c r="DF20" s="245" t="str">
        <f t="shared" si="80"/>
        <v>0.4</v>
      </c>
      <c r="DG20" s="245" t="str">
        <f t="shared" si="80"/>
        <v/>
      </c>
      <c r="DH20" s="246" t="str">
        <f t="shared" si="80"/>
        <v/>
      </c>
      <c r="DI20" s="248" t="str">
        <f t="shared" si="80"/>
        <v>163</v>
      </c>
      <c r="DJ20" s="245" t="str">
        <f t="shared" si="80"/>
        <v/>
      </c>
      <c r="DK20" s="249" t="str">
        <f t="shared" si="80"/>
        <v>42</v>
      </c>
      <c r="DL20" s="245" t="str">
        <f t="shared" si="80"/>
        <v/>
      </c>
      <c r="DM20" s="245" t="str">
        <f t="shared" si="80"/>
        <v/>
      </c>
      <c r="DN20" s="245" t="str">
        <f t="shared" si="80"/>
        <v/>
      </c>
      <c r="DO20" s="249" t="str">
        <f t="shared" si="80"/>
        <v>125</v>
      </c>
      <c r="DP20" s="249" t="str">
        <f t="shared" si="80"/>
        <v>100</v>
      </c>
      <c r="DQ20" s="245" t="str">
        <f t="shared" si="80"/>
        <v/>
      </c>
      <c r="DR20" s="246" t="str">
        <f t="shared" si="80"/>
        <v/>
      </c>
      <c r="DS20" s="248" t="str">
        <f t="shared" si="15"/>
        <v>102</v>
      </c>
      <c r="DT20" s="249" t="str">
        <f t="shared" si="16"/>
        <v>429</v>
      </c>
      <c r="DU20" s="225" t="str">
        <f>CY20*'Ores &amp; Ingots'!$C$3+CZ20*'Ores &amp; Ingots'!$C$4+DA20*'Ores &amp; Ingots'!$C$5+DB20*'Ores &amp; Ingots'!$C$6+DC20*'Ores &amp; Ingots'!$C$7+DD20*'Ores &amp; Ingots'!$C$8+DE20*'Ores &amp; Ingots'!$C$9+DF20*'Ores &amp; Ingots'!$C$10+DG20*'Ores &amp; Ingots'!$C$11+DH20*'Ores &amp; Ingots'!$C$12</f>
        <v>13</v>
      </c>
      <c r="DV20" s="225" t="str">
        <f>DI20*'Ores &amp; Ingots'!$B$3+DJ20*'Ores &amp; Ingots'!$B$4+DK20*'Ores &amp; Ingots'!$B$5+DL20*'Ores &amp; Ingots'!$B$6+DM20*'Ores &amp; Ingots'!$B$7+DN20*'Ores &amp; Ingots'!$B$8+DO20*'Ores &amp; Ingots'!$B$9+DP20*'Ores &amp; Ingots'!$B$10+DQ20*'Ores &amp; Ingots'!$B$11+DR20*'Ores &amp; Ingots'!$B$12</f>
        <v>159</v>
      </c>
      <c r="DW20" s="249" t="str">
        <f>CY20*Refining!$G$3+CZ20*Refining!$G$4+DA20*Refining!$G$5+DB20*Refining!$G$6+DC20*Refining!$G$7+DD20*Refining!$G$8+DE20*Refining!$G$9+DF20*Refining!$G$10+DG20*Refining!$G$11+DH20*Refining!$G$12</f>
        <v>481</v>
      </c>
      <c r="DX20" s="249" t="str">
        <f t="shared" si="17"/>
        <v>74,761</v>
      </c>
      <c r="DY20" s="250" t="str">
        <f t="shared" si="18"/>
        <v>0.0748</v>
      </c>
      <c r="DZ20" s="248" t="str">
        <f t="shared" si="19"/>
        <v>500</v>
      </c>
      <c r="EA20" s="251" t="str">
        <f t="shared" ref="EA20:EB20" si="81">DZ20/60</f>
        <v>8.3</v>
      </c>
      <c r="EB20" s="251" t="str">
        <f t="shared" si="81"/>
        <v>0.1</v>
      </c>
      <c r="EC20" s="543" t="str">
        <f t="shared" si="21"/>
        <v>0.01</v>
      </c>
      <c r="ED20" s="248" t="str">
        <f t="shared" si="22"/>
        <v>75,850</v>
      </c>
      <c r="EE20" s="251" t="str">
        <f t="shared" ref="EE20:EF20" si="82">ED20/1000</f>
        <v>75.9</v>
      </c>
      <c r="EF20" s="252" t="str">
        <f t="shared" si="82"/>
        <v>0.08</v>
      </c>
      <c r="EG20" s="544" t="str">
        <f t="shared" si="24"/>
        <v>0.0759</v>
      </c>
      <c r="EH20" s="225" t="s">
        <v>12</v>
      </c>
    </row>
    <row r="21" hidden="1">
      <c r="A21" s="33"/>
      <c r="B21" s="226" t="s">
        <v>922</v>
      </c>
      <c r="C21" s="227" t="s">
        <v>886</v>
      </c>
      <c r="D21" s="227">
        <v>3.0</v>
      </c>
      <c r="E21" s="227">
        <v>2.0</v>
      </c>
      <c r="F21" s="227">
        <v>4.0</v>
      </c>
      <c r="G21" s="253" t="str">
        <f t="shared" si="5"/>
        <v>375.0</v>
      </c>
      <c r="H21" s="254">
        <v>40.0</v>
      </c>
      <c r="I21" s="254">
        <v>40.0</v>
      </c>
      <c r="J21" s="254" t="str">
        <f>H21/Main!$D$9</f>
        <v>40</v>
      </c>
      <c r="K21" s="254" t="str">
        <f>I21/Main!$D$10</f>
        <v>40</v>
      </c>
      <c r="L21" s="254" t="str">
        <f t="shared" si="6"/>
        <v>1</v>
      </c>
      <c r="M21" s="254">
        <v>1.0</v>
      </c>
      <c r="N21" s="256">
        <v>2.0</v>
      </c>
      <c r="O21" s="256">
        <v>3.36E7</v>
      </c>
      <c r="P21" s="255"/>
      <c r="Q21" s="256"/>
      <c r="R21" s="255"/>
      <c r="S21" s="257"/>
      <c r="T21" s="257"/>
      <c r="U21" s="256">
        <v>3600000.0</v>
      </c>
      <c r="V21" s="255"/>
      <c r="W21" s="255"/>
      <c r="X21" s="255"/>
      <c r="Y21" s="255"/>
      <c r="Z21" s="255"/>
      <c r="AA21" s="255"/>
      <c r="AB21" s="255"/>
      <c r="AC21" s="258" t="s">
        <v>18</v>
      </c>
      <c r="AD21" s="234">
        <v>150.0</v>
      </c>
      <c r="AE21" s="234">
        <v>0.0</v>
      </c>
      <c r="AF21" s="234">
        <v>0.0</v>
      </c>
      <c r="AG21" s="234">
        <v>40.0</v>
      </c>
      <c r="AH21" s="234">
        <v>100.0</v>
      </c>
      <c r="AI21" s="234">
        <v>0.0</v>
      </c>
      <c r="AJ21" s="234">
        <v>0.0</v>
      </c>
      <c r="AK21" s="234">
        <v>0.0</v>
      </c>
      <c r="AL21" s="234">
        <v>0.0</v>
      </c>
      <c r="AM21" s="234">
        <v>0.0</v>
      </c>
      <c r="AN21" s="234">
        <v>0.0</v>
      </c>
      <c r="AO21" s="234">
        <v>0.0</v>
      </c>
      <c r="AP21" s="234">
        <v>0.0</v>
      </c>
      <c r="AQ21" s="234">
        <v>0.0</v>
      </c>
      <c r="AR21" s="235">
        <v>960.0</v>
      </c>
      <c r="AS21" s="234">
        <v>0.0</v>
      </c>
      <c r="AT21" s="234">
        <v>0.0</v>
      </c>
      <c r="AU21" s="234">
        <v>0.0</v>
      </c>
      <c r="AV21" s="234">
        <v>0.0</v>
      </c>
      <c r="AW21" s="234">
        <v>0.0</v>
      </c>
      <c r="AX21" s="234">
        <v>0.0</v>
      </c>
      <c r="AY21" s="239" t="str">
        <f t="shared" ref="AY21:BS21" si="83">IF(AD21 = 0, "", AD21)</f>
        <v>150</v>
      </c>
      <c r="AZ21" s="227" t="str">
        <f t="shared" si="83"/>
        <v/>
      </c>
      <c r="BA21" s="227" t="str">
        <f t="shared" si="83"/>
        <v/>
      </c>
      <c r="BB21" s="225" t="str">
        <f t="shared" si="83"/>
        <v>40</v>
      </c>
      <c r="BC21" s="225" t="str">
        <f t="shared" si="83"/>
        <v>100</v>
      </c>
      <c r="BD21" s="227" t="str">
        <f t="shared" si="83"/>
        <v/>
      </c>
      <c r="BE21" s="227" t="str">
        <f t="shared" si="83"/>
        <v/>
      </c>
      <c r="BF21" s="227" t="str">
        <f t="shared" si="83"/>
        <v/>
      </c>
      <c r="BG21" s="227" t="str">
        <f t="shared" si="83"/>
        <v/>
      </c>
      <c r="BH21" s="227" t="str">
        <f t="shared" si="83"/>
        <v/>
      </c>
      <c r="BI21" s="227" t="str">
        <f t="shared" si="83"/>
        <v/>
      </c>
      <c r="BJ21" s="227" t="str">
        <f t="shared" si="83"/>
        <v/>
      </c>
      <c r="BK21" s="227" t="str">
        <f t="shared" si="83"/>
        <v/>
      </c>
      <c r="BL21" s="227" t="str">
        <f t="shared" si="83"/>
        <v/>
      </c>
      <c r="BM21" s="309" t="str">
        <f t="shared" si="83"/>
        <v>960</v>
      </c>
      <c r="BN21" s="227" t="str">
        <f t="shared" si="83"/>
        <v/>
      </c>
      <c r="BO21" s="227" t="str">
        <f t="shared" si="83"/>
        <v/>
      </c>
      <c r="BP21" s="227" t="str">
        <f t="shared" si="83"/>
        <v/>
      </c>
      <c r="BQ21" s="227" t="str">
        <f t="shared" si="83"/>
        <v/>
      </c>
      <c r="BR21" s="227" t="str">
        <f t="shared" si="83"/>
        <v/>
      </c>
      <c r="BS21" s="238" t="str">
        <f t="shared" si="83"/>
        <v/>
      </c>
      <c r="BT21" s="239" t="str">
        <f>$AY21*Assembly!Y$4+$AZ21*Assembly!Y$5+$BA21*Assembly!Y$6+$BB21*Assembly!Y$7+$BC21*Assembly!Y$8+$BD21*Assembly!Y$9+$BE21*Assembly!Y$10+$BF21*Assembly!Y$11+$BG21*Assembly!Y$12+$BH21*Assembly!Y$13+$BI21*Assembly!Y$14+$BJ21*Assembly!Y$15+$BK21*Assembly!Y$16+$BL21*Assembly!Y$17+$BM21*Assembly!Y$18+$BN21*Assembly!Y$19+$BO21*Assembly!Y$20+$BP21*Assembly!Y$21+$BQ21*Assembly!Y$22+$BR21*Assembly!Y$23+$BS21*Assembly!Y$24</f>
        <v>43,200</v>
      </c>
      <c r="BU21" s="225" t="str">
        <f t="shared" si="8"/>
        <v>115</v>
      </c>
      <c r="BV21" s="225" t="str">
        <f>$AY21*Assembly!AC$4+$AZ21*Assembly!AC$5+$BA21*Assembly!AC$6+$BB21*Assembly!AC$7+$BC21*Assembly!AC$8+$BD21*Assembly!AC$9+$BE21*Assembly!AC$10+$BF21*Assembly!AC$11+$BG21*Assembly!AC$12+$BH21*Assembly!AC$13+$BI21*Assembly!AC$14+$BJ21*Assembly!AC$15+$BK21*Assembly!AC$16+$BL21*Assembly!AC$17+$BM21*Assembly!AC$18+$BN21*Assembly!AC$19+$BO21*Assembly!AC$20+$BP21*Assembly!AC$21+$BQ21*Assembly!AC$22+$BR21*Assembly!AC$23+$BS21*Assembly!AC$24</f>
        <v>49,200</v>
      </c>
      <c r="BW21" s="240" t="str">
        <f t="shared" si="9"/>
        <v>1.14</v>
      </c>
      <c r="BX21" s="241" t="str">
        <f t="shared" si="10"/>
        <v>131</v>
      </c>
      <c r="BY21" s="242" t="str">
        <f t="shared" si="11"/>
        <v>427.1</v>
      </c>
      <c r="BZ21" s="301" t="str">
        <f t="shared" si="79"/>
        <v>83 N</v>
      </c>
      <c r="CA21" s="225" t="str">
        <f>$AY21*Assembly!X$4+$AZ21*Assembly!X$5+$BA21*Assembly!X$6+$BB21*Assembly!X$7+$BC21*Assembly!X$8+$BD21*Assembly!X$9+$BE21*Assembly!X$10+$BF21*Assembly!X$11+$BG21*Assembly!X$12+$BH21*Assembly!X$13+$BI21*Assembly!X$14+$BJ21*Assembly!X$15+$BK21*Assembly!X$16+$BL21*Assembly!X$17+$BM21*Assembly!X$18+$BN21*Assembly!X$19+$BO21*Assembly!X$20+$BP21*Assembly!X$21+$BQ21*Assembly!X$22+$BR21*Assembly!X$23+$BS21*Assembly!X$24</f>
        <v>1,550</v>
      </c>
      <c r="CB21" s="225" t="str">
        <f t="shared" si="12"/>
        <v>241,111</v>
      </c>
      <c r="CC21" s="223" t="str">
        <f t="shared" si="13"/>
        <v>0.2411</v>
      </c>
      <c r="CD21" s="243" t="str">
        <f>$AY21*Assembly!AB$4+$AZ21*Assembly!AB$5+$BA21*Assembly!AB$6+$BB21*Assembly!AB$7+$BC21*Assembly!AB$8+$BD21*Assembly!AB$9+$BE21*Assembly!AB$10+$BF21*Assembly!AB$11+$BG21*Assembly!AB$12+$BH21*Assembly!AB$13+$BI21*Assembly!AB$14+$BJ21*Assembly!AB$15+$BK21*Assembly!AB$16+$BL21*Assembly!AB$17+$BM21*Assembly!AB$18+$BN21*Assembly!AB$19+$BO21*Assembly!AB$20+$BP21*Assembly!AB$21+$BQ21*Assembly!AB$22+$BR21*Assembly!AB$23+$BS21*Assembly!AB$24</f>
        <v>11,770</v>
      </c>
      <c r="CE21" s="256" t="str">
        <f>$AY21*Assembly!M$4+$AZ21*Assembly!M$5+$BA21*Assembly!M$6+$BB21*Assembly!M$7+$BC21*Assembly!M$8+$BD21*Assembly!M$9+$BE21*Assembly!M$10+$BF21*Assembly!M$11+$BG21*Assembly!M$12+$BH21*Assembly!M$13+$BI21*Assembly!M$14+$BJ21*Assembly!M$15+$BK21*Assembly!M$16+$BL21*Assembly!M$17+$BM21*Assembly!M$18+$BN21*Assembly!M$19+$BO21*Assembly!M$20+$BP21*Assembly!M$21+$BQ21*Assembly!M$22+$BR21*Assembly!M$23+$BS21*Assembly!M$24</f>
        <v>34,150</v>
      </c>
      <c r="CF21" s="256" t="str">
        <f>$AY21*Assembly!N$4+$AZ21*Assembly!N$5+$BA21*Assembly!N$6+$BB21*Assembly!N$7+$BC21*Assembly!N$8+$BD21*Assembly!N$9+$BE21*Assembly!N$10+$BF21*Assembly!N$11+$BG21*Assembly!N$12+$BH21*Assembly!N$13+$BI21*Assembly!N$14+$BJ21*Assembly!N$15+$BK21*Assembly!N$16+$BL21*Assembly!N$17+$BM21*Assembly!N$18+$BN21*Assembly!N$19+$BO21*Assembly!N$20+$BP21*Assembly!N$21+$BQ21*Assembly!N$22+$BR21*Assembly!N$23+$BS21*Assembly!N$24</f>
        <v>0</v>
      </c>
      <c r="CG21" s="256" t="str">
        <f>$AY21*Assembly!O$4+$AZ21*Assembly!O$5+$BA21*Assembly!O$6+$BB21*Assembly!O$7+$BC21*Assembly!O$8+$BD21*Assembly!O$9+$BE21*Assembly!O$10+$BF21*Assembly!O$11+$BG21*Assembly!O$12+$BH21*Assembly!O$13+$BI21*Assembly!O$14+$BJ21*Assembly!O$15+$BK21*Assembly!O$16+$BL21*Assembly!O$17+$BM21*Assembly!O$18+$BN21*Assembly!O$19+$BO21*Assembly!O$20+$BP21*Assembly!O$21+$BQ21*Assembly!O$22+$BR21*Assembly!O$23+$BS21*Assembly!O$24</f>
        <v>9,600</v>
      </c>
      <c r="CH21" s="254" t="str">
        <f>$AY21*Assembly!P$4+$AZ21*Assembly!P$5+$BA21*Assembly!P$6+$BB21*Assembly!P$7+$BC21*Assembly!P$8+$BD21*Assembly!P$9+$BE21*Assembly!P$10+$BF21*Assembly!P$11+$BG21*Assembly!P$12+$BH21*Assembly!P$13+$BI21*Assembly!P$14+$BJ21*Assembly!P$15+$BK21*Assembly!P$16+$BL21*Assembly!P$17+$BM21*Assembly!P$18+$BN21*Assembly!P$19+$BO21*Assembly!P$20+$BP21*Assembly!P$21+$BQ21*Assembly!P$22+$BR21*Assembly!P$23+$BS21*Assembly!P$24</f>
        <v>0</v>
      </c>
      <c r="CI21" s="254" t="str">
        <f>$AY21*Assembly!Q$4+$AZ21*Assembly!Q$5+$BA21*Assembly!Q$6+$BB21*Assembly!Q$7+$BC21*Assembly!Q$8+$BD21*Assembly!Q$9+$BE21*Assembly!Q$10+$BF21*Assembly!Q$11+$BG21*Assembly!Q$12+$BH21*Assembly!Q$13+$BI21*Assembly!Q$14+$BJ21*Assembly!Q$15+$BK21*Assembly!Q$16+$BL21*Assembly!Q$17+$BM21*Assembly!Q$18+$BN21*Assembly!Q$19+$BO21*Assembly!Q$20+$BP21*Assembly!Q$21+$BQ21*Assembly!Q$22+$BR21*Assembly!Q$23+$BS21*Assembly!Q$24</f>
        <v>0</v>
      </c>
      <c r="CJ21" s="256" t="str">
        <f>$AY21*Assembly!R$4+$AZ21*Assembly!R$5+$BA21*Assembly!R$6+$BB21*Assembly!R$7+$BC21*Assembly!R$8+$BD21*Assembly!R$9+$BE21*Assembly!R$10+$BF21*Assembly!R$11+$BG21*Assembly!R$12+$BH21*Assembly!R$13+$BI21*Assembly!R$14+$BJ21*Assembly!R$15+$BK21*Assembly!R$16+$BL21*Assembly!R$17+$BM21*Assembly!R$18+$BN21*Assembly!R$19+$BO21*Assembly!R$20+$BP21*Assembly!R$21+$BQ21*Assembly!R$22+$BR21*Assembly!R$23+$BS21*Assembly!R$24</f>
        <v>0</v>
      </c>
      <c r="CK21" s="254" t="str">
        <f>$AY21*Assembly!S$4+$AZ21*Assembly!S$5+$BA21*Assembly!S$6+$BB21*Assembly!S$7+$BC21*Assembly!S$8+$BD21*Assembly!S$9+$BE21*Assembly!S$10+$BF21*Assembly!S$11+$BG21*Assembly!S$12+$BH21*Assembly!S$13+$BI21*Assembly!S$14+$BJ21*Assembly!S$15+$BK21*Assembly!S$16+$BL21*Assembly!S$17+$BM21*Assembly!S$18+$BN21*Assembly!S$19+$BO21*Assembly!S$20+$BP21*Assembly!S$21+$BQ21*Assembly!S$22+$BR21*Assembly!S$23+$BS21*Assembly!S$24</f>
        <v>960</v>
      </c>
      <c r="CL21" s="254" t="str">
        <f>$AY21*Assembly!T$4+$AZ21*Assembly!T$5+$BA21*Assembly!T$6+$BB21*Assembly!T$7+$BC21*Assembly!T$8+$BD21*Assembly!T$9+$BE21*Assembly!T$10+$BF21*Assembly!T$11+$BG21*Assembly!T$12+$BH21*Assembly!T$13+$BI21*Assembly!T$14+$BJ21*Assembly!T$15+$BK21*Assembly!T$16+$BL21*Assembly!T$17+$BM21*Assembly!T$18+$BN21*Assembly!T$19+$BO21*Assembly!T$20+$BP21*Assembly!T$21+$BQ21*Assembly!T$22+$BR21*Assembly!T$23+$BS21*Assembly!T$24</f>
        <v>384</v>
      </c>
      <c r="CM21" s="254" t="str">
        <f>$AY21*Assembly!U$4+$AZ21*Assembly!U$5+$BA21*Assembly!U$6+$BB21*Assembly!U$7+$BC21*Assembly!U$8+$BD21*Assembly!U$9+$BE21*Assembly!U$10+$BF21*Assembly!U$11+$BG21*Assembly!U$12+$BH21*Assembly!U$13+$BI21*Assembly!U$14+$BJ21*Assembly!U$15+$BK21*Assembly!U$16+$BL21*Assembly!U$17+$BM21*Assembly!U$18+$BN21*Assembly!U$19+$BO21*Assembly!U$20+$BP21*Assembly!U$21+$BQ21*Assembly!U$22+$BR21*Assembly!U$23+$BS21*Assembly!U$24</f>
        <v>0</v>
      </c>
      <c r="CN21" s="256" t="str">
        <f>$AY21*Assembly!V$4+$AZ21*Assembly!V$5+$BA21*Assembly!V$6+$BB21*Assembly!V$7+$BC21*Assembly!V$8+$BD21*Assembly!V$9+$BE21*Assembly!V$10+$BF21*Assembly!V$11+$BG21*Assembly!V$12+$BH21*Assembly!V$13+$BI21*Assembly!V$14+$BJ21*Assembly!V$15+$BK21*Assembly!V$16+$BL21*Assembly!V$17+$BM21*Assembly!V$18+$BN21*Assembly!V$19+$BO21*Assembly!V$20+$BP21*Assembly!V$21+$BQ21*Assembly!V$22+$BR21*Assembly!V$23+$BS21*Assembly!V$24</f>
        <v>0</v>
      </c>
      <c r="CO21" s="256" t="str">
        <f>CE21*Refining!$F$3</f>
        <v>60,982</v>
      </c>
      <c r="CP21" s="256" t="str">
        <f>CF21*Refining!$F$4</f>
        <v>0</v>
      </c>
      <c r="CQ21" s="256" t="str">
        <f>CG21*Refining!$F$5</f>
        <v>40,000</v>
      </c>
      <c r="CR21" s="256" t="str">
        <f>CH21*Refining!$F$6</f>
        <v>0</v>
      </c>
      <c r="CS21" s="256" t="str">
        <f>CI21*Refining!$F$7</f>
        <v>0</v>
      </c>
      <c r="CT21" s="256" t="str">
        <f>CJ21*Refining!$F$8</f>
        <v>0</v>
      </c>
      <c r="CU21" s="256" t="str">
        <f>CK21*Refining!$F$9</f>
        <v>120,000</v>
      </c>
      <c r="CV21" s="256" t="str">
        <f>CL21*Refining!$F$10</f>
        <v>96,000</v>
      </c>
      <c r="CW21" s="256" t="str">
        <f>CM21*Refining!$F$11</f>
        <v>0</v>
      </c>
      <c r="CX21" s="256" t="str">
        <f>CN21*Refining!$F$12</f>
        <v>0</v>
      </c>
      <c r="CY21" s="248" t="str">
        <f t="shared" ref="CY21:DR21" si="84">IF(CE21 = 0, "", CE21)</f>
        <v>34,150</v>
      </c>
      <c r="CZ21" s="245" t="str">
        <f t="shared" si="84"/>
        <v/>
      </c>
      <c r="DA21" s="249" t="str">
        <f t="shared" si="84"/>
        <v>9,600</v>
      </c>
      <c r="DB21" s="245" t="str">
        <f t="shared" si="84"/>
        <v/>
      </c>
      <c r="DC21" s="245" t="str">
        <f t="shared" si="84"/>
        <v/>
      </c>
      <c r="DD21" s="245" t="str">
        <f t="shared" si="84"/>
        <v/>
      </c>
      <c r="DE21" s="245" t="str">
        <f t="shared" si="84"/>
        <v>960</v>
      </c>
      <c r="DF21" s="245" t="str">
        <f t="shared" si="84"/>
        <v>384</v>
      </c>
      <c r="DG21" s="245" t="str">
        <f t="shared" si="84"/>
        <v/>
      </c>
      <c r="DH21" s="246" t="str">
        <f t="shared" si="84"/>
        <v/>
      </c>
      <c r="DI21" s="248" t="str">
        <f t="shared" si="84"/>
        <v>60,982</v>
      </c>
      <c r="DJ21" s="245" t="str">
        <f t="shared" si="84"/>
        <v/>
      </c>
      <c r="DK21" s="249" t="str">
        <f t="shared" si="84"/>
        <v>40,000</v>
      </c>
      <c r="DL21" s="245" t="str">
        <f t="shared" si="84"/>
        <v/>
      </c>
      <c r="DM21" s="245" t="str">
        <f t="shared" si="84"/>
        <v/>
      </c>
      <c r="DN21" s="245" t="str">
        <f t="shared" si="84"/>
        <v/>
      </c>
      <c r="DO21" s="249" t="str">
        <f t="shared" si="84"/>
        <v>120,000</v>
      </c>
      <c r="DP21" s="249" t="str">
        <f t="shared" si="84"/>
        <v>96,000</v>
      </c>
      <c r="DQ21" s="245" t="str">
        <f t="shared" si="84"/>
        <v/>
      </c>
      <c r="DR21" s="246" t="str">
        <f t="shared" si="84"/>
        <v/>
      </c>
      <c r="DS21" s="248" t="str">
        <f t="shared" si="15"/>
        <v>45,094</v>
      </c>
      <c r="DT21" s="249" t="str">
        <f t="shared" si="16"/>
        <v>316,982</v>
      </c>
      <c r="DU21" s="225" t="str">
        <f>CY21*'Ores &amp; Ingots'!$C$3+CZ21*'Ores &amp; Ingots'!$C$4+DA21*'Ores &amp; Ingots'!$C$5+DB21*'Ores &amp; Ingots'!$C$6+DC21*'Ores &amp; Ingots'!$C$7+DD21*'Ores &amp; Ingots'!$C$8+DE21*'Ores &amp; Ingots'!$C$9+DF21*'Ores &amp; Ingots'!$C$10+DG21*'Ores &amp; Ingots'!$C$11+DH21*'Ores &amp; Ingots'!$C$12</f>
        <v>5,480</v>
      </c>
      <c r="DV21" s="225" t="str">
        <f>DI21*'Ores &amp; Ingots'!$B$3+DJ21*'Ores &amp; Ingots'!$B$4+DK21*'Ores &amp; Ingots'!$B$5+DL21*'Ores &amp; Ingots'!$B$6+DM21*'Ores &amp; Ingots'!$B$7+DN21*'Ores &amp; Ingots'!$B$8+DO21*'Ores &amp; Ingots'!$B$9+DP21*'Ores &amp; Ingots'!$B$10+DQ21*'Ores &amp; Ingots'!$B$11+DR21*'Ores &amp; Ingots'!$B$12</f>
        <v>117,283</v>
      </c>
      <c r="DW21" s="249" t="str">
        <f>CY21*Refining!$G$3+CZ21*Refining!$G$4+DA21*Refining!$G$5+DB21*Refining!$G$6+DC21*Refining!$G$7+DD21*Refining!$G$8+DE21*Refining!$G$9+DF21*Refining!$G$10+DG21*Refining!$G$11+DH21*Refining!$G$12</f>
        <v>457,730</v>
      </c>
      <c r="DX21" s="249" t="str">
        <f t="shared" si="17"/>
        <v>71,202,457</v>
      </c>
      <c r="DY21" s="250" t="str">
        <f t="shared" si="18"/>
        <v>71.2025</v>
      </c>
      <c r="DZ21" s="248" t="str">
        <f t="shared" si="19"/>
        <v>459,320</v>
      </c>
      <c r="EA21" s="251" t="str">
        <f t="shared" ref="EA21:EB21" si="85">DZ21/60</f>
        <v>7,655.3</v>
      </c>
      <c r="EB21" s="251" t="str">
        <f t="shared" si="85"/>
        <v>127.6</v>
      </c>
      <c r="EC21" s="543" t="str">
        <f t="shared" si="21"/>
        <v>5.32</v>
      </c>
      <c r="ED21" s="248" t="str">
        <f t="shared" si="22"/>
        <v>71,443,568</v>
      </c>
      <c r="EE21" s="251" t="str">
        <f t="shared" ref="EE21:EF21" si="86">ED21/1000</f>
        <v>71,443.6</v>
      </c>
      <c r="EF21" s="252" t="str">
        <f t="shared" si="86"/>
        <v>71.44</v>
      </c>
      <c r="EG21" s="544" t="str">
        <f t="shared" si="24"/>
        <v>71.4436</v>
      </c>
      <c r="EH21" s="225">
        <v>1072.0</v>
      </c>
    </row>
    <row r="22">
      <c r="A22" s="33"/>
      <c r="B22" s="226" t="s">
        <v>922</v>
      </c>
      <c r="C22" s="227" t="s">
        <v>885</v>
      </c>
      <c r="D22" s="227">
        <v>3.0</v>
      </c>
      <c r="E22" s="227">
        <v>2.0</v>
      </c>
      <c r="F22" s="227">
        <v>4.0</v>
      </c>
      <c r="G22" s="253" t="str">
        <f t="shared" si="5"/>
        <v>3.0</v>
      </c>
      <c r="H22" s="254">
        <v>28.0</v>
      </c>
      <c r="I22" s="254">
        <v>28.0</v>
      </c>
      <c r="J22" s="254" t="str">
        <f>H22/Main!$D$9</f>
        <v>28</v>
      </c>
      <c r="K22" s="254" t="str">
        <f>I22/Main!$D$10</f>
        <v>28</v>
      </c>
      <c r="L22" s="254" t="str">
        <f t="shared" si="6"/>
        <v>1</v>
      </c>
      <c r="M22" s="254">
        <v>1.0</v>
      </c>
      <c r="N22" s="256">
        <v>2.0</v>
      </c>
      <c r="O22" s="256">
        <v>2400000.0</v>
      </c>
      <c r="P22" s="255"/>
      <c r="Q22" s="256"/>
      <c r="R22" s="255"/>
      <c r="S22" s="257"/>
      <c r="T22" s="257"/>
      <c r="U22" s="256">
        <v>144000.0</v>
      </c>
      <c r="V22" s="255"/>
      <c r="W22" s="255"/>
      <c r="X22" s="255"/>
      <c r="Y22" s="255"/>
      <c r="Z22" s="255"/>
      <c r="AA22" s="255"/>
      <c r="AB22" s="255"/>
      <c r="AC22" s="258"/>
      <c r="AD22" s="234">
        <v>5.0</v>
      </c>
      <c r="AE22" s="234">
        <v>0.0</v>
      </c>
      <c r="AF22" s="234">
        <v>0.0</v>
      </c>
      <c r="AG22" s="234">
        <v>5.0</v>
      </c>
      <c r="AH22" s="234">
        <v>2.0</v>
      </c>
      <c r="AI22" s="234">
        <v>0.0</v>
      </c>
      <c r="AJ22" s="234">
        <v>0.0</v>
      </c>
      <c r="AK22" s="234">
        <v>0.0</v>
      </c>
      <c r="AL22" s="234">
        <v>0.0</v>
      </c>
      <c r="AM22" s="234">
        <v>0.0</v>
      </c>
      <c r="AN22" s="234">
        <v>0.0</v>
      </c>
      <c r="AO22" s="234">
        <v>0.0</v>
      </c>
      <c r="AP22" s="234">
        <v>0.0</v>
      </c>
      <c r="AQ22" s="234">
        <v>0.0</v>
      </c>
      <c r="AR22" s="235">
        <v>12.0</v>
      </c>
      <c r="AS22" s="234">
        <v>0.0</v>
      </c>
      <c r="AT22" s="234">
        <v>0.0</v>
      </c>
      <c r="AU22" s="234">
        <v>0.0</v>
      </c>
      <c r="AV22" s="234">
        <v>0.0</v>
      </c>
      <c r="AW22" s="234">
        <v>0.0</v>
      </c>
      <c r="AX22" s="234">
        <v>0.0</v>
      </c>
      <c r="AY22" s="239" t="str">
        <f t="shared" ref="AY22:BS22" si="87">IF(AD22 = 0, "", AD22)</f>
        <v>5</v>
      </c>
      <c r="AZ22" s="227" t="str">
        <f t="shared" si="87"/>
        <v/>
      </c>
      <c r="BA22" s="227" t="str">
        <f t="shared" si="87"/>
        <v/>
      </c>
      <c r="BB22" s="225" t="str">
        <f t="shared" si="87"/>
        <v>5</v>
      </c>
      <c r="BC22" s="225" t="str">
        <f t="shared" si="87"/>
        <v>2</v>
      </c>
      <c r="BD22" s="227" t="str">
        <f t="shared" si="87"/>
        <v/>
      </c>
      <c r="BE22" s="227" t="str">
        <f t="shared" si="87"/>
        <v/>
      </c>
      <c r="BF22" s="227" t="str">
        <f t="shared" si="87"/>
        <v/>
      </c>
      <c r="BG22" s="227" t="str">
        <f t="shared" si="87"/>
        <v/>
      </c>
      <c r="BH22" s="227" t="str">
        <f t="shared" si="87"/>
        <v/>
      </c>
      <c r="BI22" s="227" t="str">
        <f t="shared" si="87"/>
        <v/>
      </c>
      <c r="BJ22" s="227" t="str">
        <f t="shared" si="87"/>
        <v/>
      </c>
      <c r="BK22" s="227" t="str">
        <f t="shared" si="87"/>
        <v/>
      </c>
      <c r="BL22" s="227" t="str">
        <f t="shared" si="87"/>
        <v/>
      </c>
      <c r="BM22" s="309" t="str">
        <f t="shared" si="87"/>
        <v>12</v>
      </c>
      <c r="BN22" s="227" t="str">
        <f t="shared" si="87"/>
        <v/>
      </c>
      <c r="BO22" s="227" t="str">
        <f t="shared" si="87"/>
        <v/>
      </c>
      <c r="BP22" s="227" t="str">
        <f t="shared" si="87"/>
        <v/>
      </c>
      <c r="BQ22" s="227" t="str">
        <f t="shared" si="87"/>
        <v/>
      </c>
      <c r="BR22" s="227" t="str">
        <f t="shared" si="87"/>
        <v/>
      </c>
      <c r="BS22" s="238" t="str">
        <f t="shared" si="87"/>
        <v/>
      </c>
      <c r="BT22" s="239" t="str">
        <f>$AY22*Assembly!Y$4+$AZ22*Assembly!Y$5+$BA22*Assembly!Y$6+$BB22*Assembly!Y$7+$BC22*Assembly!Y$8+$BD22*Assembly!Y$9+$BE22*Assembly!Y$10+$BF22*Assembly!Y$11+$BG22*Assembly!Y$12+$BH22*Assembly!Y$13+$BI22*Assembly!Y$14+$BJ22*Assembly!Y$15+$BK22*Assembly!Y$16+$BL22*Assembly!Y$17+$BM22*Assembly!Y$18+$BN22*Assembly!Y$19+$BO22*Assembly!Y$20+$BP22*Assembly!Y$21+$BQ22*Assembly!Y$22+$BR22*Assembly!Y$23+$BS22*Assembly!Y$24</f>
        <v>721</v>
      </c>
      <c r="BU22" s="225" t="str">
        <f t="shared" si="8"/>
        <v>240</v>
      </c>
      <c r="BV22" s="225" t="str">
        <f>$AY22*Assembly!AC$4+$AZ22*Assembly!AC$5+$BA22*Assembly!AC$6+$BB22*Assembly!AC$7+$BC22*Assembly!AC$8+$BD22*Assembly!AC$9+$BE22*Assembly!AC$10+$BF22*Assembly!AC$11+$BG22*Assembly!AC$12+$BH22*Assembly!AC$13+$BI22*Assembly!AC$14+$BJ22*Assembly!AC$15+$BK22*Assembly!AC$16+$BL22*Assembly!AC$17+$BM22*Assembly!AC$18+$BN22*Assembly!AC$19+$BO22*Assembly!AC$20+$BP22*Assembly!AC$21+$BQ22*Assembly!AC$22+$BR22*Assembly!AC$23+$BS22*Assembly!AC$24</f>
        <v>1,220</v>
      </c>
      <c r="BW22" s="240" t="str">
        <f t="shared" si="9"/>
        <v>1.69</v>
      </c>
      <c r="BX22" s="241" t="str">
        <f t="shared" si="10"/>
        <v>407</v>
      </c>
      <c r="BY22" s="242" t="str">
        <f t="shared" si="11"/>
        <v>5.1</v>
      </c>
      <c r="BZ22" s="301" t="str">
        <f t="shared" si="79"/>
        <v>200 N</v>
      </c>
      <c r="CA22" s="225" t="str">
        <f>$AY22*Assembly!X$4+$AZ22*Assembly!X$5+$BA22*Assembly!X$6+$BB22*Assembly!X$7+$BC22*Assembly!X$8+$BD22*Assembly!X$9+$BE22*Assembly!X$10+$BF22*Assembly!X$11+$BG22*Assembly!X$12+$BH22*Assembly!X$13+$BI22*Assembly!X$14+$BJ22*Assembly!X$15+$BK22*Assembly!X$16+$BL22*Assembly!X$17+$BM22*Assembly!X$18+$BN22*Assembly!X$19+$BO22*Assembly!X$20+$BP22*Assembly!X$21+$BQ22*Assembly!X$22+$BR22*Assembly!X$23+$BS22*Assembly!X$24</f>
        <v>30</v>
      </c>
      <c r="CB22" s="225" t="str">
        <f t="shared" si="12"/>
        <v>4,667</v>
      </c>
      <c r="CC22" s="223" t="str">
        <f t="shared" si="13"/>
        <v>0.0047</v>
      </c>
      <c r="CD22" s="243" t="str">
        <f>$AY22*Assembly!AB$4+$AZ22*Assembly!AB$5+$BA22*Assembly!AB$6+$BB22*Assembly!AB$7+$BC22*Assembly!AB$8+$BD22*Assembly!AB$9+$BE22*Assembly!AB$10+$BF22*Assembly!AB$11+$BG22*Assembly!AB$12+$BH22*Assembly!AB$13+$BI22*Assembly!AB$14+$BJ22*Assembly!AB$15+$BK22*Assembly!AB$16+$BL22*Assembly!AB$17+$BM22*Assembly!AB$18+$BN22*Assembly!AB$19+$BO22*Assembly!AB$20+$BP22*Assembly!AB$21+$BQ22*Assembly!AB$22+$BR22*Assembly!AB$23+$BS22*Assembly!AB$24</f>
        <v>329</v>
      </c>
      <c r="CE22" s="256" t="str">
        <f>$AY22*Assembly!M$4+$AZ22*Assembly!M$5+$BA22*Assembly!M$6+$BB22*Assembly!M$7+$BC22*Assembly!M$8+$BD22*Assembly!M$9+$BE22*Assembly!M$10+$BF22*Assembly!M$11+$BG22*Assembly!M$12+$BH22*Assembly!M$13+$BI22*Assembly!M$14+$BJ22*Assembly!M$15+$BK22*Assembly!M$16+$BL22*Assembly!M$17+$BM22*Assembly!M$18+$BN22*Assembly!M$19+$BO22*Assembly!M$20+$BP22*Assembly!M$21+$BQ22*Assembly!M$22+$BR22*Assembly!M$23+$BS22*Assembly!M$24</f>
        <v>635</v>
      </c>
      <c r="CF22" s="256" t="str">
        <f>$AY22*Assembly!N$4+$AZ22*Assembly!N$5+$BA22*Assembly!N$6+$BB22*Assembly!N$7+$BC22*Assembly!N$8+$BD22*Assembly!N$9+$BE22*Assembly!N$10+$BF22*Assembly!N$11+$BG22*Assembly!N$12+$BH22*Assembly!N$13+$BI22*Assembly!N$14+$BJ22*Assembly!N$15+$BK22*Assembly!N$16+$BL22*Assembly!N$17+$BM22*Assembly!N$18+$BN22*Assembly!N$19+$BO22*Assembly!N$20+$BP22*Assembly!N$21+$BQ22*Assembly!N$22+$BR22*Assembly!N$23+$BS22*Assembly!N$24</f>
        <v>0</v>
      </c>
      <c r="CG22" s="256" t="str">
        <f>$AY22*Assembly!O$4+$AZ22*Assembly!O$5+$BA22*Assembly!O$6+$BB22*Assembly!O$7+$BC22*Assembly!O$8+$BD22*Assembly!O$9+$BE22*Assembly!O$10+$BF22*Assembly!O$11+$BG22*Assembly!O$12+$BH22*Assembly!O$13+$BI22*Assembly!O$14+$BJ22*Assembly!O$15+$BK22*Assembly!O$16+$BL22*Assembly!O$17+$BM22*Assembly!O$18+$BN22*Assembly!O$19+$BO22*Assembly!O$20+$BP22*Assembly!O$21+$BQ22*Assembly!O$22+$BR22*Assembly!O$23+$BS22*Assembly!O$24</f>
        <v>120</v>
      </c>
      <c r="CH22" s="254" t="str">
        <f>$AY22*Assembly!P$4+$AZ22*Assembly!P$5+$BA22*Assembly!P$6+$BB22*Assembly!P$7+$BC22*Assembly!P$8+$BD22*Assembly!P$9+$BE22*Assembly!P$10+$BF22*Assembly!P$11+$BG22*Assembly!P$12+$BH22*Assembly!P$13+$BI22*Assembly!P$14+$BJ22*Assembly!P$15+$BK22*Assembly!P$16+$BL22*Assembly!P$17+$BM22*Assembly!P$18+$BN22*Assembly!P$19+$BO22*Assembly!P$20+$BP22*Assembly!P$21+$BQ22*Assembly!P$22+$BR22*Assembly!P$23+$BS22*Assembly!P$24</f>
        <v>0</v>
      </c>
      <c r="CI22" s="254" t="str">
        <f>$AY22*Assembly!Q$4+$AZ22*Assembly!Q$5+$BA22*Assembly!Q$6+$BB22*Assembly!Q$7+$BC22*Assembly!Q$8+$BD22*Assembly!Q$9+$BE22*Assembly!Q$10+$BF22*Assembly!Q$11+$BG22*Assembly!Q$12+$BH22*Assembly!Q$13+$BI22*Assembly!Q$14+$BJ22*Assembly!Q$15+$BK22*Assembly!Q$16+$BL22*Assembly!Q$17+$BM22*Assembly!Q$18+$BN22*Assembly!Q$19+$BO22*Assembly!Q$20+$BP22*Assembly!Q$21+$BQ22*Assembly!Q$22+$BR22*Assembly!Q$23+$BS22*Assembly!Q$24</f>
        <v>0</v>
      </c>
      <c r="CJ22" s="256" t="str">
        <f>$AY22*Assembly!R$4+$AZ22*Assembly!R$5+$BA22*Assembly!R$6+$BB22*Assembly!R$7+$BC22*Assembly!R$8+$BD22*Assembly!R$9+$BE22*Assembly!R$10+$BF22*Assembly!R$11+$BG22*Assembly!R$12+$BH22*Assembly!R$13+$BI22*Assembly!R$14+$BJ22*Assembly!R$15+$BK22*Assembly!R$16+$BL22*Assembly!R$17+$BM22*Assembly!R$18+$BN22*Assembly!R$19+$BO22*Assembly!R$20+$BP22*Assembly!R$21+$BQ22*Assembly!R$22+$BR22*Assembly!R$23+$BS22*Assembly!R$24</f>
        <v>0</v>
      </c>
      <c r="CK22" s="254" t="str">
        <f>$AY22*Assembly!S$4+$AZ22*Assembly!S$5+$BA22*Assembly!S$6+$BB22*Assembly!S$7+$BC22*Assembly!S$8+$BD22*Assembly!S$9+$BE22*Assembly!S$10+$BF22*Assembly!S$11+$BG22*Assembly!S$12+$BH22*Assembly!S$13+$BI22*Assembly!S$14+$BJ22*Assembly!S$15+$BK22*Assembly!S$16+$BL22*Assembly!S$17+$BM22*Assembly!S$18+$BN22*Assembly!S$19+$BO22*Assembly!S$20+$BP22*Assembly!S$21+$BQ22*Assembly!S$22+$BR22*Assembly!S$23+$BS22*Assembly!S$24</f>
        <v>12</v>
      </c>
      <c r="CL22" s="254" t="str">
        <f>$AY22*Assembly!T$4+$AZ22*Assembly!T$5+$BA22*Assembly!T$6+$BB22*Assembly!T$7+$BC22*Assembly!T$8+$BD22*Assembly!T$9+$BE22*Assembly!T$10+$BF22*Assembly!T$11+$BG22*Assembly!T$12+$BH22*Assembly!T$13+$BI22*Assembly!T$14+$BJ22*Assembly!T$15+$BK22*Assembly!T$16+$BL22*Assembly!T$17+$BM22*Assembly!T$18+$BN22*Assembly!T$19+$BO22*Assembly!T$20+$BP22*Assembly!T$21+$BQ22*Assembly!T$22+$BR22*Assembly!T$23+$BS22*Assembly!T$24</f>
        <v>4.8</v>
      </c>
      <c r="CM22" s="254" t="str">
        <f>$AY22*Assembly!U$4+$AZ22*Assembly!U$5+$BA22*Assembly!U$6+$BB22*Assembly!U$7+$BC22*Assembly!U$8+$BD22*Assembly!U$9+$BE22*Assembly!U$10+$BF22*Assembly!U$11+$BG22*Assembly!U$12+$BH22*Assembly!U$13+$BI22*Assembly!U$14+$BJ22*Assembly!U$15+$BK22*Assembly!U$16+$BL22*Assembly!U$17+$BM22*Assembly!U$18+$BN22*Assembly!U$19+$BO22*Assembly!U$20+$BP22*Assembly!U$21+$BQ22*Assembly!U$22+$BR22*Assembly!U$23+$BS22*Assembly!U$24</f>
        <v>0</v>
      </c>
      <c r="CN22" s="256" t="str">
        <f>$AY22*Assembly!V$4+$AZ22*Assembly!V$5+$BA22*Assembly!V$6+$BB22*Assembly!V$7+$BC22*Assembly!V$8+$BD22*Assembly!V$9+$BE22*Assembly!V$10+$BF22*Assembly!V$11+$BG22*Assembly!V$12+$BH22*Assembly!V$13+$BI22*Assembly!V$14+$BJ22*Assembly!V$15+$BK22*Assembly!V$16+$BL22*Assembly!V$17+$BM22*Assembly!V$18+$BN22*Assembly!V$19+$BO22*Assembly!V$20+$BP22*Assembly!V$21+$BQ22*Assembly!V$22+$BR22*Assembly!V$23+$BS22*Assembly!V$24</f>
        <v>0</v>
      </c>
      <c r="CO22" s="256" t="str">
        <f>CE22*Refining!$F$3</f>
        <v>1,134</v>
      </c>
      <c r="CP22" s="256" t="str">
        <f>CF22*Refining!$F$4</f>
        <v>0</v>
      </c>
      <c r="CQ22" s="256" t="str">
        <f>CG22*Refining!$F$5</f>
        <v>500</v>
      </c>
      <c r="CR22" s="256" t="str">
        <f>CH22*Refining!$F$6</f>
        <v>0</v>
      </c>
      <c r="CS22" s="256" t="str">
        <f>CI22*Refining!$F$7</f>
        <v>0</v>
      </c>
      <c r="CT22" s="256" t="str">
        <f>CJ22*Refining!$F$8</f>
        <v>0</v>
      </c>
      <c r="CU22" s="256" t="str">
        <f>CK22*Refining!$F$9</f>
        <v>1,500</v>
      </c>
      <c r="CV22" s="256" t="str">
        <f>CL22*Refining!$F$10</f>
        <v>1,200</v>
      </c>
      <c r="CW22" s="256" t="str">
        <f>CM22*Refining!$F$11</f>
        <v>0</v>
      </c>
      <c r="CX22" s="256" t="str">
        <f>CN22*Refining!$F$12</f>
        <v>0</v>
      </c>
      <c r="CY22" s="248" t="str">
        <f t="shared" ref="CY22:DR22" si="88">IF(CE22 = 0, "", CE22)</f>
        <v>635</v>
      </c>
      <c r="CZ22" s="245" t="str">
        <f t="shared" si="88"/>
        <v/>
      </c>
      <c r="DA22" s="249" t="str">
        <f t="shared" si="88"/>
        <v>120</v>
      </c>
      <c r="DB22" s="245" t="str">
        <f t="shared" si="88"/>
        <v/>
      </c>
      <c r="DC22" s="245" t="str">
        <f t="shared" si="88"/>
        <v/>
      </c>
      <c r="DD22" s="245" t="str">
        <f t="shared" si="88"/>
        <v/>
      </c>
      <c r="DE22" s="245" t="str">
        <f t="shared" si="88"/>
        <v>12</v>
      </c>
      <c r="DF22" s="245" t="str">
        <f t="shared" si="88"/>
        <v>4.8</v>
      </c>
      <c r="DG22" s="245" t="str">
        <f t="shared" si="88"/>
        <v/>
      </c>
      <c r="DH22" s="246" t="str">
        <f t="shared" si="88"/>
        <v/>
      </c>
      <c r="DI22" s="248" t="str">
        <f t="shared" si="88"/>
        <v>1,134</v>
      </c>
      <c r="DJ22" s="245" t="str">
        <f t="shared" si="88"/>
        <v/>
      </c>
      <c r="DK22" s="249" t="str">
        <f t="shared" si="88"/>
        <v>500</v>
      </c>
      <c r="DL22" s="245" t="str">
        <f t="shared" si="88"/>
        <v/>
      </c>
      <c r="DM22" s="245" t="str">
        <f t="shared" si="88"/>
        <v/>
      </c>
      <c r="DN22" s="245" t="str">
        <f t="shared" si="88"/>
        <v/>
      </c>
      <c r="DO22" s="249" t="str">
        <f t="shared" si="88"/>
        <v>1,500</v>
      </c>
      <c r="DP22" s="249" t="str">
        <f t="shared" si="88"/>
        <v>1,200</v>
      </c>
      <c r="DQ22" s="245" t="str">
        <f t="shared" si="88"/>
        <v/>
      </c>
      <c r="DR22" s="246" t="str">
        <f t="shared" si="88"/>
        <v/>
      </c>
      <c r="DS22" s="248" t="str">
        <f t="shared" si="15"/>
        <v>772</v>
      </c>
      <c r="DT22" s="249" t="str">
        <f t="shared" si="16"/>
        <v>4,334</v>
      </c>
      <c r="DU22" s="225" t="str">
        <f>CY22*'Ores &amp; Ingots'!$C$3+CZ22*'Ores &amp; Ingots'!$C$4+DA22*'Ores &amp; Ingots'!$C$5+DB22*'Ores &amp; Ingots'!$C$6+DC22*'Ores &amp; Ingots'!$C$7+DD22*'Ores &amp; Ingots'!$C$8+DE22*'Ores &amp; Ingots'!$C$9+DF22*'Ores &amp; Ingots'!$C$10+DG22*'Ores &amp; Ingots'!$C$11+DH22*'Ores &amp; Ingots'!$C$12</f>
        <v>95</v>
      </c>
      <c r="DV22" s="225" t="str">
        <f>DI22*'Ores &amp; Ingots'!$B$3+DJ22*'Ores &amp; Ingots'!$B$4+DK22*'Ores &amp; Ingots'!$B$5+DL22*'Ores &amp; Ingots'!$B$6+DM22*'Ores &amp; Ingots'!$B$7+DN22*'Ores &amp; Ingots'!$B$8+DO22*'Ores &amp; Ingots'!$B$9+DP22*'Ores &amp; Ingots'!$B$10+DQ22*'Ores &amp; Ingots'!$B$11+DR22*'Ores &amp; Ingots'!$B$12</f>
        <v>1,604</v>
      </c>
      <c r="DW22" s="249" t="str">
        <f>CY22*Refining!$G$3+CZ22*Refining!$G$4+DA22*Refining!$G$5+DB22*Refining!$G$6+DC22*Refining!$G$7+DD22*Refining!$G$8+DE22*Refining!$G$9+DF22*Refining!$G$10+DG22*Refining!$G$11+DH22*Refining!$G$12</f>
        <v>5,736</v>
      </c>
      <c r="DX22" s="249" t="str">
        <f t="shared" si="17"/>
        <v>892,254</v>
      </c>
      <c r="DY22" s="250" t="str">
        <f t="shared" si="18"/>
        <v>0.8923</v>
      </c>
      <c r="DZ22" s="248" t="str">
        <f t="shared" si="19"/>
        <v>5,794</v>
      </c>
      <c r="EA22" s="251" t="str">
        <f t="shared" ref="EA22:EB22" si="89">DZ22/60</f>
        <v>96.6</v>
      </c>
      <c r="EB22" s="251" t="str">
        <f t="shared" si="89"/>
        <v>1.6</v>
      </c>
      <c r="EC22" s="543" t="str">
        <f t="shared" si="21"/>
        <v>0.07</v>
      </c>
      <c r="ED22" s="248" t="str">
        <f t="shared" si="22"/>
        <v>896,921</v>
      </c>
      <c r="EE22" s="251" t="str">
        <f t="shared" ref="EE22:EF22" si="90">ED22/1000</f>
        <v>896.9</v>
      </c>
      <c r="EF22" s="252" t="str">
        <f t="shared" si="90"/>
        <v>0.90</v>
      </c>
      <c r="EG22" s="544" t="str">
        <f t="shared" si="24"/>
        <v>0.8969</v>
      </c>
      <c r="EH22" s="225" t="s">
        <v>12</v>
      </c>
    </row>
    <row r="23" hidden="1">
      <c r="A23" s="33"/>
      <c r="B23" s="226" t="s">
        <v>923</v>
      </c>
      <c r="C23" s="227" t="s">
        <v>886</v>
      </c>
      <c r="D23" s="227">
        <v>1.0</v>
      </c>
      <c r="E23" s="227">
        <v>1.0</v>
      </c>
      <c r="F23" s="227">
        <v>1.0</v>
      </c>
      <c r="G23" s="253" t="str">
        <f t="shared" si="5"/>
        <v>15.6</v>
      </c>
      <c r="H23" s="254">
        <v>25.0</v>
      </c>
      <c r="I23" s="254">
        <v>25.0</v>
      </c>
      <c r="J23" s="254" t="str">
        <f>H23/Main!$D$9</f>
        <v>25</v>
      </c>
      <c r="K23" s="254" t="str">
        <f>I23/Main!$D$10</f>
        <v>25</v>
      </c>
      <c r="L23" s="254" t="str">
        <f t="shared" si="6"/>
        <v>1</v>
      </c>
      <c r="M23" s="254">
        <v>1.0</v>
      </c>
      <c r="N23" s="302">
        <v>0.001</v>
      </c>
      <c r="O23" s="256">
        <v>1700000.0</v>
      </c>
      <c r="P23" s="255"/>
      <c r="Q23" s="256"/>
      <c r="R23" s="255"/>
      <c r="S23" s="257"/>
      <c r="T23" s="257"/>
      <c r="U23" s="256">
        <v>900000.0</v>
      </c>
      <c r="V23" s="255"/>
      <c r="W23" s="255"/>
      <c r="X23" s="255"/>
      <c r="Y23" s="255"/>
      <c r="Z23" s="255"/>
      <c r="AA23" s="255"/>
      <c r="AB23" s="255"/>
      <c r="AC23" s="258" t="s">
        <v>12</v>
      </c>
      <c r="AD23" s="234">
        <v>25.0</v>
      </c>
      <c r="AE23" s="234">
        <v>0.0</v>
      </c>
      <c r="AF23" s="234">
        <v>0.0</v>
      </c>
      <c r="AG23" s="235">
        <v>8.0</v>
      </c>
      <c r="AH23" s="234">
        <v>60.0</v>
      </c>
      <c r="AI23" s="234">
        <v>0.0</v>
      </c>
      <c r="AJ23" s="234">
        <v>0.0</v>
      </c>
      <c r="AK23" s="234">
        <v>0.0</v>
      </c>
      <c r="AL23" s="234">
        <v>0.0</v>
      </c>
      <c r="AM23" s="234">
        <v>0.0</v>
      </c>
      <c r="AN23" s="234">
        <v>0.0</v>
      </c>
      <c r="AO23" s="234">
        <v>40.0</v>
      </c>
      <c r="AP23" s="234">
        <v>0.0</v>
      </c>
      <c r="AQ23" s="234">
        <v>0.0</v>
      </c>
      <c r="AR23" s="234">
        <v>0.0</v>
      </c>
      <c r="AS23" s="234">
        <v>0.0</v>
      </c>
      <c r="AT23" s="234">
        <v>0.0</v>
      </c>
      <c r="AU23" s="234">
        <v>0.0</v>
      </c>
      <c r="AV23" s="234">
        <v>0.0</v>
      </c>
      <c r="AW23" s="234">
        <v>0.0</v>
      </c>
      <c r="AX23" s="234">
        <v>0.0</v>
      </c>
      <c r="AY23" s="239" t="str">
        <f t="shared" ref="AY23:BS23" si="91">IF(AD23 = 0, "", AD23)</f>
        <v>25</v>
      </c>
      <c r="AZ23" s="227" t="str">
        <f t="shared" si="91"/>
        <v/>
      </c>
      <c r="BA23" s="227" t="str">
        <f t="shared" si="91"/>
        <v/>
      </c>
      <c r="BB23" s="309" t="str">
        <f t="shared" si="91"/>
        <v>8</v>
      </c>
      <c r="BC23" s="225" t="str">
        <f t="shared" si="91"/>
        <v>60</v>
      </c>
      <c r="BD23" s="227" t="str">
        <f t="shared" si="91"/>
        <v/>
      </c>
      <c r="BE23" s="227" t="str">
        <f t="shared" si="91"/>
        <v/>
      </c>
      <c r="BF23" s="227" t="str">
        <f t="shared" si="91"/>
        <v/>
      </c>
      <c r="BG23" s="227" t="str">
        <f t="shared" si="91"/>
        <v/>
      </c>
      <c r="BH23" s="227" t="str">
        <f t="shared" si="91"/>
        <v/>
      </c>
      <c r="BI23" s="227" t="str">
        <f t="shared" si="91"/>
        <v/>
      </c>
      <c r="BJ23" s="225" t="str">
        <f t="shared" si="91"/>
        <v>40</v>
      </c>
      <c r="BK23" s="227" t="str">
        <f t="shared" si="91"/>
        <v/>
      </c>
      <c r="BL23" s="227" t="str">
        <f t="shared" si="91"/>
        <v/>
      </c>
      <c r="BM23" s="227" t="str">
        <f t="shared" si="91"/>
        <v/>
      </c>
      <c r="BN23" s="227" t="str">
        <f t="shared" si="91"/>
        <v/>
      </c>
      <c r="BO23" s="227" t="str">
        <f t="shared" si="91"/>
        <v/>
      </c>
      <c r="BP23" s="227" t="str">
        <f t="shared" si="91"/>
        <v/>
      </c>
      <c r="BQ23" s="227" t="str">
        <f t="shared" si="91"/>
        <v/>
      </c>
      <c r="BR23" s="227" t="str">
        <f t="shared" si="91"/>
        <v/>
      </c>
      <c r="BS23" s="238" t="str">
        <f t="shared" si="91"/>
        <v/>
      </c>
      <c r="BT23" s="239" t="str">
        <f>$AY23*Assembly!Y$4+$AZ23*Assembly!Y$5+$BA23*Assembly!Y$6+$BB23*Assembly!Y$7+$BC23*Assembly!Y$8+$BD23*Assembly!Y$9+$BE23*Assembly!Y$10+$BF23*Assembly!Y$11+$BG23*Assembly!Y$12+$BH23*Assembly!Y$13+$BI23*Assembly!Y$14+$BJ23*Assembly!Y$15+$BK23*Assembly!Y$16+$BL23*Assembly!Y$17+$BM23*Assembly!Y$18+$BN23*Assembly!Y$19+$BO23*Assembly!Y$20+$BP23*Assembly!Y$21+$BQ23*Assembly!Y$22+$BR23*Assembly!Y$23+$BS23*Assembly!Y$24</f>
        <v>1,420</v>
      </c>
      <c r="BU23" s="225" t="str">
        <f t="shared" si="8"/>
        <v>91</v>
      </c>
      <c r="BV23" s="225" t="str">
        <f>$AY23*Assembly!AC$4+$AZ23*Assembly!AC$5+$BA23*Assembly!AC$6+$BB23*Assembly!AC$7+$BC23*Assembly!AC$8+$BD23*Assembly!AC$9+$BE23*Assembly!AC$10+$BF23*Assembly!AC$11+$BG23*Assembly!AC$12+$BH23*Assembly!AC$13+$BI23*Assembly!AC$14+$BJ23*Assembly!AC$15+$BK23*Assembly!AC$16+$BL23*Assembly!AC$17+$BM23*Assembly!AC$18+$BN23*Assembly!AC$19+$BO23*Assembly!AC$20+$BP23*Assembly!AC$21+$BQ23*Assembly!AC$22+$BR23*Assembly!AC$23+$BS23*Assembly!AC$24</f>
        <v>5,980</v>
      </c>
      <c r="BW23" s="240" t="str">
        <f t="shared" si="9"/>
        <v>4.21</v>
      </c>
      <c r="BX23" s="241" t="str">
        <f t="shared" si="10"/>
        <v>383</v>
      </c>
      <c r="BY23" s="242" t="str">
        <f t="shared" si="11"/>
        <v>65.8</v>
      </c>
      <c r="BZ23" s="301" t="str">
        <f t="shared" si="79"/>
        <v>634 N</v>
      </c>
      <c r="CA23" s="225" t="str">
        <f>$AY23*Assembly!X$4+$AZ23*Assembly!X$5+$BA23*Assembly!X$6+$BB23*Assembly!X$7+$BC23*Assembly!X$8+$BD23*Assembly!X$9+$BE23*Assembly!X$10+$BF23*Assembly!X$11+$BG23*Assembly!X$12+$BH23*Assembly!X$13+$BI23*Assembly!X$14+$BJ23*Assembly!X$15+$BK23*Assembly!X$16+$BL23*Assembly!X$17+$BM23*Assembly!X$18+$BN23*Assembly!X$19+$BO23*Assembly!X$20+$BP23*Assembly!X$21+$BQ23*Assembly!X$22+$BR23*Assembly!X$23+$BS23*Assembly!X$24</f>
        <v>353</v>
      </c>
      <c r="CB23" s="225" t="str">
        <f t="shared" si="12"/>
        <v>54,911</v>
      </c>
      <c r="CC23" s="223" t="str">
        <f t="shared" si="13"/>
        <v>0.0549</v>
      </c>
      <c r="CD23" s="243" t="str">
        <f>$AY23*Assembly!AB$4+$AZ23*Assembly!AB$5+$BA23*Assembly!AB$6+$BB23*Assembly!AB$7+$BC23*Assembly!AB$8+$BD23*Assembly!AB$9+$BE23*Assembly!AB$10+$BF23*Assembly!AB$11+$BG23*Assembly!AB$12+$BH23*Assembly!AB$13+$BI23*Assembly!AB$14+$BJ23*Assembly!AB$15+$BK23*Assembly!AB$16+$BL23*Assembly!AB$17+$BM23*Assembly!AB$18+$BN23*Assembly!AB$19+$BO23*Assembly!AB$20+$BP23*Assembly!AB$21+$BQ23*Assembly!AB$22+$BR23*Assembly!AB$23+$BS23*Assembly!AB$24</f>
        <v>1,099</v>
      </c>
      <c r="CE23" s="256" t="str">
        <f>$AY23*Assembly!M$4+$AZ23*Assembly!M$5+$BA23*Assembly!M$6+$BB23*Assembly!M$7+$BC23*Assembly!M$8+$BD23*Assembly!M$9+$BE23*Assembly!M$10+$BF23*Assembly!M$11+$BG23*Assembly!M$12+$BH23*Assembly!M$13+$BI23*Assembly!M$14+$BJ23*Assembly!M$15+$BK23*Assembly!M$16+$BL23*Assembly!M$17+$BM23*Assembly!M$18+$BN23*Assembly!M$19+$BO23*Assembly!M$20+$BP23*Assembly!M$21+$BQ23*Assembly!M$22+$BR23*Assembly!M$23+$BS23*Assembly!M$24</f>
        <v>1,845</v>
      </c>
      <c r="CF23" s="256" t="str">
        <f>$AY23*Assembly!N$4+$AZ23*Assembly!N$5+$BA23*Assembly!N$6+$BB23*Assembly!N$7+$BC23*Assembly!N$8+$BD23*Assembly!N$9+$BE23*Assembly!N$10+$BF23*Assembly!N$11+$BG23*Assembly!N$12+$BH23*Assembly!N$13+$BI23*Assembly!N$14+$BJ23*Assembly!N$15+$BK23*Assembly!N$16+$BL23*Assembly!N$17+$BM23*Assembly!N$18+$BN23*Assembly!N$19+$BO23*Assembly!N$20+$BP23*Assembly!N$21+$BQ23*Assembly!N$22+$BR23*Assembly!N$23+$BS23*Assembly!N$24</f>
        <v>200</v>
      </c>
      <c r="CG23" s="256" t="str">
        <f>$AY23*Assembly!O$4+$AZ23*Assembly!O$5+$BA23*Assembly!O$6+$BB23*Assembly!O$7+$BC23*Assembly!O$8+$BD23*Assembly!O$9+$BE23*Assembly!O$10+$BF23*Assembly!O$11+$BG23*Assembly!O$12+$BH23*Assembly!O$13+$BI23*Assembly!O$14+$BJ23*Assembly!O$15+$BK23*Assembly!O$16+$BL23*Assembly!O$17+$BM23*Assembly!O$18+$BN23*Assembly!O$19+$BO23*Assembly!O$20+$BP23*Assembly!O$21+$BQ23*Assembly!O$22+$BR23*Assembly!O$23+$BS23*Assembly!O$24</f>
        <v>120</v>
      </c>
      <c r="CH23" s="254" t="str">
        <f>$AY23*Assembly!P$4+$AZ23*Assembly!P$5+$BA23*Assembly!P$6+$BB23*Assembly!P$7+$BC23*Assembly!P$8+$BD23*Assembly!P$9+$BE23*Assembly!P$10+$BF23*Assembly!P$11+$BG23*Assembly!P$12+$BH23*Assembly!P$13+$BI23*Assembly!P$14+$BJ23*Assembly!P$15+$BK23*Assembly!P$16+$BL23*Assembly!P$17+$BM23*Assembly!P$18+$BN23*Assembly!P$19+$BO23*Assembly!P$20+$BP23*Assembly!P$21+$BQ23*Assembly!P$22+$BR23*Assembly!P$23+$BS23*Assembly!P$24</f>
        <v>0</v>
      </c>
      <c r="CI23" s="254" t="str">
        <f>$AY23*Assembly!Q$4+$AZ23*Assembly!Q$5+$BA23*Assembly!Q$6+$BB23*Assembly!Q$7+$BC23*Assembly!Q$8+$BD23*Assembly!Q$9+$BE23*Assembly!Q$10+$BF23*Assembly!Q$11+$BG23*Assembly!Q$12+$BH23*Assembly!Q$13+$BI23*Assembly!Q$14+$BJ23*Assembly!Q$15+$BK23*Assembly!Q$16+$BL23*Assembly!Q$17+$BM23*Assembly!Q$18+$BN23*Assembly!Q$19+$BO23*Assembly!Q$20+$BP23*Assembly!Q$21+$BQ23*Assembly!Q$22+$BR23*Assembly!Q$23+$BS23*Assembly!Q$24</f>
        <v>0</v>
      </c>
      <c r="CJ23" s="256" t="str">
        <f>$AY23*Assembly!R$4+$AZ23*Assembly!R$5+$BA23*Assembly!R$6+$BB23*Assembly!R$7+$BC23*Assembly!R$8+$BD23*Assembly!R$9+$BE23*Assembly!R$10+$BF23*Assembly!R$11+$BG23*Assembly!R$12+$BH23*Assembly!R$13+$BI23*Assembly!R$14+$BJ23*Assembly!R$15+$BK23*Assembly!R$16+$BL23*Assembly!R$17+$BM23*Assembly!R$18+$BN23*Assembly!R$19+$BO23*Assembly!R$20+$BP23*Assembly!R$21+$BQ23*Assembly!R$22+$BR23*Assembly!R$23+$BS23*Assembly!R$24</f>
        <v>0</v>
      </c>
      <c r="CK23" s="254" t="str">
        <f>$AY23*Assembly!S$4+$AZ23*Assembly!S$5+$BA23*Assembly!S$6+$BB23*Assembly!S$7+$BC23*Assembly!S$8+$BD23*Assembly!S$9+$BE23*Assembly!S$10+$BF23*Assembly!S$11+$BG23*Assembly!S$12+$BH23*Assembly!S$13+$BI23*Assembly!S$14+$BJ23*Assembly!S$15+$BK23*Assembly!S$16+$BL23*Assembly!S$17+$BM23*Assembly!S$18+$BN23*Assembly!S$19+$BO23*Assembly!S$20+$BP23*Assembly!S$21+$BQ23*Assembly!S$22+$BR23*Assembly!S$23+$BS23*Assembly!S$24</f>
        <v>0</v>
      </c>
      <c r="CL23" s="254" t="str">
        <f>$AY23*Assembly!T$4+$AZ23*Assembly!T$5+$BA23*Assembly!T$6+$BB23*Assembly!T$7+$BC23*Assembly!T$8+$BD23*Assembly!T$9+$BE23*Assembly!T$10+$BF23*Assembly!T$11+$BG23*Assembly!T$12+$BH23*Assembly!T$13+$BI23*Assembly!T$14+$BJ23*Assembly!T$15+$BK23*Assembly!T$16+$BL23*Assembly!T$17+$BM23*Assembly!T$18+$BN23*Assembly!T$19+$BO23*Assembly!T$20+$BP23*Assembly!T$21+$BQ23*Assembly!T$22+$BR23*Assembly!T$23+$BS23*Assembly!T$24</f>
        <v>0</v>
      </c>
      <c r="CM23" s="254" t="str">
        <f>$AY23*Assembly!U$4+$AZ23*Assembly!U$5+$BA23*Assembly!U$6+$BB23*Assembly!U$7+$BC23*Assembly!U$8+$BD23*Assembly!U$9+$BE23*Assembly!U$10+$BF23*Assembly!U$11+$BG23*Assembly!U$12+$BH23*Assembly!U$13+$BI23*Assembly!U$14+$BJ23*Assembly!U$15+$BK23*Assembly!U$16+$BL23*Assembly!U$17+$BM23*Assembly!U$18+$BN23*Assembly!U$19+$BO23*Assembly!U$20+$BP23*Assembly!U$21+$BQ23*Assembly!U$22+$BR23*Assembly!U$23+$BS23*Assembly!U$24</f>
        <v>0</v>
      </c>
      <c r="CN23" s="256" t="str">
        <f>$AY23*Assembly!V$4+$AZ23*Assembly!V$5+$BA23*Assembly!V$6+$BB23*Assembly!V$7+$BC23*Assembly!V$8+$BD23*Assembly!V$9+$BE23*Assembly!V$10+$BF23*Assembly!V$11+$BG23*Assembly!V$12+$BH23*Assembly!V$13+$BI23*Assembly!V$14+$BJ23*Assembly!V$15+$BK23*Assembly!V$16+$BL23*Assembly!V$17+$BM23*Assembly!V$18+$BN23*Assembly!V$19+$BO23*Assembly!V$20+$BP23*Assembly!V$21+$BQ23*Assembly!V$22+$BR23*Assembly!V$23+$BS23*Assembly!V$24</f>
        <v>0</v>
      </c>
      <c r="CO23" s="256" t="str">
        <f>CE23*Refining!$F$3</f>
        <v>3,295</v>
      </c>
      <c r="CP23" s="256" t="str">
        <f>CF23*Refining!$F$4</f>
        <v>625</v>
      </c>
      <c r="CQ23" s="256" t="str">
        <f>CG23*Refining!$F$5</f>
        <v>500</v>
      </c>
      <c r="CR23" s="256" t="str">
        <f>CH23*Refining!$F$6</f>
        <v>0</v>
      </c>
      <c r="CS23" s="256" t="str">
        <f>CI23*Refining!$F$7</f>
        <v>0</v>
      </c>
      <c r="CT23" s="256" t="str">
        <f>CJ23*Refining!$F$8</f>
        <v>0</v>
      </c>
      <c r="CU23" s="256" t="str">
        <f>CK23*Refining!$F$9</f>
        <v>0</v>
      </c>
      <c r="CV23" s="256" t="str">
        <f>CL23*Refining!$F$10</f>
        <v>0</v>
      </c>
      <c r="CW23" s="256" t="str">
        <f>CM23*Refining!$F$11</f>
        <v>0</v>
      </c>
      <c r="CX23" s="256" t="str">
        <f>CN23*Refining!$F$12</f>
        <v>0</v>
      </c>
      <c r="CY23" s="248" t="str">
        <f t="shared" ref="CY23:DR23" si="92">IF(CE23 = 0, "", CE23)</f>
        <v>1,845</v>
      </c>
      <c r="CZ23" s="249" t="str">
        <f t="shared" si="92"/>
        <v>200</v>
      </c>
      <c r="DA23" s="249" t="str">
        <f t="shared" si="92"/>
        <v>120</v>
      </c>
      <c r="DB23" s="245" t="str">
        <f t="shared" si="92"/>
        <v/>
      </c>
      <c r="DC23" s="245" t="str">
        <f t="shared" si="92"/>
        <v/>
      </c>
      <c r="DD23" s="245" t="str">
        <f t="shared" si="92"/>
        <v/>
      </c>
      <c r="DE23" s="245" t="str">
        <f t="shared" si="92"/>
        <v/>
      </c>
      <c r="DF23" s="245" t="str">
        <f t="shared" si="92"/>
        <v/>
      </c>
      <c r="DG23" s="245" t="str">
        <f t="shared" si="92"/>
        <v/>
      </c>
      <c r="DH23" s="246" t="str">
        <f t="shared" si="92"/>
        <v/>
      </c>
      <c r="DI23" s="248" t="str">
        <f t="shared" si="92"/>
        <v>3,295</v>
      </c>
      <c r="DJ23" s="249" t="str">
        <f t="shared" si="92"/>
        <v>625</v>
      </c>
      <c r="DK23" s="249" t="str">
        <f t="shared" si="92"/>
        <v>500</v>
      </c>
      <c r="DL23" s="245" t="str">
        <f t="shared" si="92"/>
        <v/>
      </c>
      <c r="DM23" s="245" t="str">
        <f t="shared" si="92"/>
        <v/>
      </c>
      <c r="DN23" s="245" t="str">
        <f t="shared" si="92"/>
        <v/>
      </c>
      <c r="DO23" s="245" t="str">
        <f t="shared" si="92"/>
        <v/>
      </c>
      <c r="DP23" s="245" t="str">
        <f t="shared" si="92"/>
        <v/>
      </c>
      <c r="DQ23" s="245" t="str">
        <f t="shared" si="92"/>
        <v/>
      </c>
      <c r="DR23" s="246" t="str">
        <f t="shared" si="92"/>
        <v/>
      </c>
      <c r="DS23" s="248" t="str">
        <f t="shared" si="15"/>
        <v>2,165</v>
      </c>
      <c r="DT23" s="249" t="str">
        <f t="shared" si="16"/>
        <v>4,420</v>
      </c>
      <c r="DU23" s="225" t="str">
        <f>CY23*'Ores &amp; Ingots'!$C$3+CZ23*'Ores &amp; Ingots'!$C$4+DA23*'Ores &amp; Ingots'!$C$5+DB23*'Ores &amp; Ingots'!$C$6+DC23*'Ores &amp; Ingots'!$C$7+DD23*'Ores &amp; Ingots'!$C$8+DE23*'Ores &amp; Ingots'!$C$9+DF23*'Ores &amp; Ingots'!$C$10+DG23*'Ores &amp; Ingots'!$C$11+DH23*'Ores &amp; Ingots'!$C$12</f>
        <v>270</v>
      </c>
      <c r="DV23" s="225" t="str">
        <f>DI23*'Ores &amp; Ingots'!$B$3+DJ23*'Ores &amp; Ingots'!$B$4+DK23*'Ores &amp; Ingots'!$B$5+DL23*'Ores &amp; Ingots'!$B$6+DM23*'Ores &amp; Ingots'!$B$7+DN23*'Ores &amp; Ingots'!$B$8+DO23*'Ores &amp; Ingots'!$B$9+DP23*'Ores &amp; Ingots'!$B$10+DQ23*'Ores &amp; Ingots'!$B$11+DR23*'Ores &amp; Ingots'!$B$12</f>
        <v>1,635</v>
      </c>
      <c r="DW23" s="249" t="str">
        <f>CY23*Refining!$G$3+CZ23*Refining!$G$4+DA23*Refining!$G$5+DB23*Refining!$G$6+DC23*Refining!$G$7+DD23*Refining!$G$8+DE23*Refining!$G$9+DF23*Refining!$G$10+DG23*Refining!$G$11+DH23*Refining!$G$12</f>
        <v>2,627</v>
      </c>
      <c r="DX23" s="249" t="str">
        <f t="shared" si="17"/>
        <v>408,600</v>
      </c>
      <c r="DY23" s="250" t="str">
        <f t="shared" si="18"/>
        <v>0.4086</v>
      </c>
      <c r="DZ23" s="248" t="str">
        <f t="shared" si="19"/>
        <v>3,005</v>
      </c>
      <c r="EA23" s="251" t="str">
        <f t="shared" ref="EA23:EB23" si="93">DZ23/60</f>
        <v>50.1</v>
      </c>
      <c r="EB23" s="251" t="str">
        <f t="shared" si="93"/>
        <v>0.8</v>
      </c>
      <c r="EC23" s="543" t="str">
        <f t="shared" si="21"/>
        <v>0.03</v>
      </c>
      <c r="ED23" s="248" t="str">
        <f t="shared" si="22"/>
        <v>463,512</v>
      </c>
      <c r="EE23" s="251" t="str">
        <f t="shared" ref="EE23:EF23" si="94">ED23/1000</f>
        <v>463.5</v>
      </c>
      <c r="EF23" s="252" t="str">
        <f t="shared" si="94"/>
        <v>0.46</v>
      </c>
      <c r="EG23" s="544" t="str">
        <f t="shared" si="24"/>
        <v>0.4635</v>
      </c>
      <c r="EH23" s="225"/>
    </row>
    <row r="24">
      <c r="A24" s="33"/>
      <c r="B24" s="226" t="s">
        <v>923</v>
      </c>
      <c r="C24" s="227" t="s">
        <v>885</v>
      </c>
      <c r="D24" s="227">
        <v>1.0</v>
      </c>
      <c r="E24" s="227">
        <v>1.0</v>
      </c>
      <c r="F24" s="227">
        <v>1.0</v>
      </c>
      <c r="G24" s="253" t="str">
        <f t="shared" si="5"/>
        <v>0.1</v>
      </c>
      <c r="H24" s="254">
        <v>25.0</v>
      </c>
      <c r="I24" s="254">
        <v>25.0</v>
      </c>
      <c r="J24" s="254" t="str">
        <f>H24/Main!$D$9</f>
        <v>25</v>
      </c>
      <c r="K24" s="254" t="str">
        <f>I24/Main!$D$10</f>
        <v>25</v>
      </c>
      <c r="L24" s="254" t="str">
        <f t="shared" si="6"/>
        <v>1</v>
      </c>
      <c r="M24" s="254">
        <v>1.0</v>
      </c>
      <c r="N24" s="302">
        <v>0.001</v>
      </c>
      <c r="O24" s="256">
        <v>170000.0</v>
      </c>
      <c r="P24" s="255"/>
      <c r="Q24" s="256"/>
      <c r="R24" s="255"/>
      <c r="S24" s="257"/>
      <c r="T24" s="257"/>
      <c r="U24" s="256">
        <v>82000.0</v>
      </c>
      <c r="V24" s="255"/>
      <c r="W24" s="255"/>
      <c r="X24" s="255"/>
      <c r="Y24" s="255"/>
      <c r="Z24" s="255"/>
      <c r="AA24" s="255"/>
      <c r="AB24" s="255"/>
      <c r="AC24" s="258"/>
      <c r="AD24" s="234">
        <v>7.0</v>
      </c>
      <c r="AE24" s="234">
        <v>0.0</v>
      </c>
      <c r="AF24" s="234">
        <v>0.0</v>
      </c>
      <c r="AG24" s="235">
        <v>2.0</v>
      </c>
      <c r="AH24" s="234">
        <v>15.0</v>
      </c>
      <c r="AI24" s="234">
        <v>0.0</v>
      </c>
      <c r="AJ24" s="234">
        <v>0.0</v>
      </c>
      <c r="AK24" s="234">
        <v>0.0</v>
      </c>
      <c r="AL24" s="234">
        <v>0.0</v>
      </c>
      <c r="AM24" s="234">
        <v>0.0</v>
      </c>
      <c r="AN24" s="234">
        <v>0.0</v>
      </c>
      <c r="AO24" s="234">
        <v>4.0</v>
      </c>
      <c r="AP24" s="234">
        <v>0.0</v>
      </c>
      <c r="AQ24" s="234">
        <v>0.0</v>
      </c>
      <c r="AR24" s="234">
        <v>0.0</v>
      </c>
      <c r="AS24" s="234">
        <v>0.0</v>
      </c>
      <c r="AT24" s="234">
        <v>0.0</v>
      </c>
      <c r="AU24" s="234">
        <v>0.0</v>
      </c>
      <c r="AV24" s="234">
        <v>0.0</v>
      </c>
      <c r="AW24" s="234">
        <v>0.0</v>
      </c>
      <c r="AX24" s="234">
        <v>0.0</v>
      </c>
      <c r="AY24" s="239" t="str">
        <f t="shared" ref="AY24:BS24" si="95">IF(AD24 = 0, "", AD24)</f>
        <v>7</v>
      </c>
      <c r="AZ24" s="227" t="str">
        <f t="shared" si="95"/>
        <v/>
      </c>
      <c r="BA24" s="227" t="str">
        <f t="shared" si="95"/>
        <v/>
      </c>
      <c r="BB24" s="309" t="str">
        <f t="shared" si="95"/>
        <v>2</v>
      </c>
      <c r="BC24" s="225" t="str">
        <f t="shared" si="95"/>
        <v>15</v>
      </c>
      <c r="BD24" s="227" t="str">
        <f t="shared" si="95"/>
        <v/>
      </c>
      <c r="BE24" s="227" t="str">
        <f t="shared" si="95"/>
        <v/>
      </c>
      <c r="BF24" s="227" t="str">
        <f t="shared" si="95"/>
        <v/>
      </c>
      <c r="BG24" s="227" t="str">
        <f t="shared" si="95"/>
        <v/>
      </c>
      <c r="BH24" s="227" t="str">
        <f t="shared" si="95"/>
        <v/>
      </c>
      <c r="BI24" s="227" t="str">
        <f t="shared" si="95"/>
        <v/>
      </c>
      <c r="BJ24" s="225" t="str">
        <f t="shared" si="95"/>
        <v>4</v>
      </c>
      <c r="BK24" s="227" t="str">
        <f t="shared" si="95"/>
        <v/>
      </c>
      <c r="BL24" s="227" t="str">
        <f t="shared" si="95"/>
        <v/>
      </c>
      <c r="BM24" s="227" t="str">
        <f t="shared" si="95"/>
        <v/>
      </c>
      <c r="BN24" s="227" t="str">
        <f t="shared" si="95"/>
        <v/>
      </c>
      <c r="BO24" s="227" t="str">
        <f t="shared" si="95"/>
        <v/>
      </c>
      <c r="BP24" s="227" t="str">
        <f t="shared" si="95"/>
        <v/>
      </c>
      <c r="BQ24" s="227" t="str">
        <f t="shared" si="95"/>
        <v/>
      </c>
      <c r="BR24" s="227" t="str">
        <f t="shared" si="95"/>
        <v/>
      </c>
      <c r="BS24" s="238" t="str">
        <f t="shared" si="95"/>
        <v/>
      </c>
      <c r="BT24" s="239" t="str">
        <f>$AY24*Assembly!Y$4+$AZ24*Assembly!Y$5+$BA24*Assembly!Y$6+$BB24*Assembly!Y$7+$BC24*Assembly!Y$8+$BD24*Assembly!Y$9+$BE24*Assembly!Y$10+$BF24*Assembly!Y$11+$BG24*Assembly!Y$12+$BH24*Assembly!Y$13+$BI24*Assembly!Y$14+$BJ24*Assembly!Y$15+$BK24*Assembly!Y$16+$BL24*Assembly!Y$17+$BM24*Assembly!Y$18+$BN24*Assembly!Y$19+$BO24*Assembly!Y$20+$BP24*Assembly!Y$21+$BQ24*Assembly!Y$22+$BR24*Assembly!Y$23+$BS24*Assembly!Y$24</f>
        <v>334</v>
      </c>
      <c r="BU24" s="225" t="str">
        <f t="shared" si="8"/>
        <v>2,672</v>
      </c>
      <c r="BV24" s="225" t="str">
        <f>$AY24*Assembly!AC$4+$AZ24*Assembly!AC$5+$BA24*Assembly!AC$6+$BB24*Assembly!AC$7+$BC24*Assembly!AC$8+$BD24*Assembly!AC$9+$BE24*Assembly!AC$10+$BF24*Assembly!AC$11+$BG24*Assembly!AC$12+$BH24*Assembly!AC$13+$BI24*Assembly!AC$14+$BJ24*Assembly!AC$15+$BK24*Assembly!AC$16+$BL24*Assembly!AC$17+$BM24*Assembly!AC$18+$BN24*Assembly!AC$19+$BO24*Assembly!AC$20+$BP24*Assembly!AC$21+$BQ24*Assembly!AC$22+$BR24*Assembly!AC$23+$BS24*Assembly!AC$24</f>
        <v>1,390</v>
      </c>
      <c r="BW24" s="240" t="str">
        <f t="shared" si="9"/>
        <v>4.16</v>
      </c>
      <c r="BX24" s="241" t="str">
        <f t="shared" si="10"/>
        <v>11120</v>
      </c>
      <c r="BY24" s="242" t="str">
        <f t="shared" si="11"/>
        <v>0.5</v>
      </c>
      <c r="BZ24" s="301" t="str">
        <f t="shared" si="79"/>
        <v>246 N</v>
      </c>
      <c r="CA24" s="225" t="str">
        <f>$AY24*Assembly!X$4+$AZ24*Assembly!X$5+$BA24*Assembly!X$6+$BB24*Assembly!X$7+$BC24*Assembly!X$8+$BD24*Assembly!X$9+$BE24*Assembly!X$10+$BF24*Assembly!X$11+$BG24*Assembly!X$12+$BH24*Assembly!X$13+$BI24*Assembly!X$14+$BJ24*Assembly!X$15+$BK24*Assembly!X$16+$BL24*Assembly!X$17+$BM24*Assembly!X$18+$BN24*Assembly!X$19+$BO24*Assembly!X$20+$BP24*Assembly!X$21+$BQ24*Assembly!X$22+$BR24*Assembly!X$23+$BS24*Assembly!X$24</f>
        <v>77</v>
      </c>
      <c r="CB24" s="225" t="str">
        <f t="shared" si="12"/>
        <v>11,978</v>
      </c>
      <c r="CC24" s="223" t="str">
        <f t="shared" si="13"/>
        <v>0.0120</v>
      </c>
      <c r="CD24" s="243" t="str">
        <f>$AY24*Assembly!AB$4+$AZ24*Assembly!AB$5+$BA24*Assembly!AB$6+$BB24*Assembly!AB$7+$BC24*Assembly!AB$8+$BD24*Assembly!AB$9+$BE24*Assembly!AB$10+$BF24*Assembly!AB$11+$BG24*Assembly!AB$12+$BH24*Assembly!AB$13+$BI24*Assembly!AB$14+$BJ24*Assembly!AB$15+$BK24*Assembly!AB$16+$BL24*Assembly!AB$17+$BM24*Assembly!AB$18+$BN24*Assembly!AB$19+$BO24*Assembly!AB$20+$BP24*Assembly!AB$21+$BQ24*Assembly!AB$22+$BR24*Assembly!AB$23+$BS24*Assembly!AB$24</f>
        <v>187</v>
      </c>
      <c r="CE24" s="256" t="str">
        <f>$AY24*Assembly!M$4+$AZ24*Assembly!M$5+$BA24*Assembly!M$6+$BB24*Assembly!M$7+$BC24*Assembly!M$8+$BD24*Assembly!M$9+$BE24*Assembly!M$10+$BF24*Assembly!M$11+$BG24*Assembly!M$12+$BH24*Assembly!M$13+$BI24*Assembly!M$14+$BJ24*Assembly!M$15+$BK24*Assembly!M$16+$BL24*Assembly!M$17+$BM24*Assembly!M$18+$BN24*Assembly!M$19+$BO24*Assembly!M$20+$BP24*Assembly!M$21+$BQ24*Assembly!M$22+$BR24*Assembly!M$23+$BS24*Assembly!M$24</f>
        <v>405</v>
      </c>
      <c r="CF24" s="256" t="str">
        <f>$AY24*Assembly!N$4+$AZ24*Assembly!N$5+$BA24*Assembly!N$6+$BB24*Assembly!N$7+$BC24*Assembly!N$8+$BD24*Assembly!N$9+$BE24*Assembly!N$10+$BF24*Assembly!N$11+$BG24*Assembly!N$12+$BH24*Assembly!N$13+$BI24*Assembly!N$14+$BJ24*Assembly!N$15+$BK24*Assembly!N$16+$BL24*Assembly!N$17+$BM24*Assembly!N$18+$BN24*Assembly!N$19+$BO24*Assembly!N$20+$BP24*Assembly!N$21+$BQ24*Assembly!N$22+$BR24*Assembly!N$23+$BS24*Assembly!N$24</f>
        <v>20</v>
      </c>
      <c r="CG24" s="256" t="str">
        <f>$AY24*Assembly!O$4+$AZ24*Assembly!O$5+$BA24*Assembly!O$6+$BB24*Assembly!O$7+$BC24*Assembly!O$8+$BD24*Assembly!O$9+$BE24*Assembly!O$10+$BF24*Assembly!O$11+$BG24*Assembly!O$12+$BH24*Assembly!O$13+$BI24*Assembly!O$14+$BJ24*Assembly!O$15+$BK24*Assembly!O$16+$BL24*Assembly!O$17+$BM24*Assembly!O$18+$BN24*Assembly!O$19+$BO24*Assembly!O$20+$BP24*Assembly!O$21+$BQ24*Assembly!O$22+$BR24*Assembly!O$23+$BS24*Assembly!O$24</f>
        <v>12</v>
      </c>
      <c r="CH24" s="254" t="str">
        <f>$AY24*Assembly!P$4+$AZ24*Assembly!P$5+$BA24*Assembly!P$6+$BB24*Assembly!P$7+$BC24*Assembly!P$8+$BD24*Assembly!P$9+$BE24*Assembly!P$10+$BF24*Assembly!P$11+$BG24*Assembly!P$12+$BH24*Assembly!P$13+$BI24*Assembly!P$14+$BJ24*Assembly!P$15+$BK24*Assembly!P$16+$BL24*Assembly!P$17+$BM24*Assembly!P$18+$BN24*Assembly!P$19+$BO24*Assembly!P$20+$BP24*Assembly!P$21+$BQ24*Assembly!P$22+$BR24*Assembly!P$23+$BS24*Assembly!P$24</f>
        <v>0</v>
      </c>
      <c r="CI24" s="254" t="str">
        <f>$AY24*Assembly!Q$4+$AZ24*Assembly!Q$5+$BA24*Assembly!Q$6+$BB24*Assembly!Q$7+$BC24*Assembly!Q$8+$BD24*Assembly!Q$9+$BE24*Assembly!Q$10+$BF24*Assembly!Q$11+$BG24*Assembly!Q$12+$BH24*Assembly!Q$13+$BI24*Assembly!Q$14+$BJ24*Assembly!Q$15+$BK24*Assembly!Q$16+$BL24*Assembly!Q$17+$BM24*Assembly!Q$18+$BN24*Assembly!Q$19+$BO24*Assembly!Q$20+$BP24*Assembly!Q$21+$BQ24*Assembly!Q$22+$BR24*Assembly!Q$23+$BS24*Assembly!Q$24</f>
        <v>0</v>
      </c>
      <c r="CJ24" s="256" t="str">
        <f>$AY24*Assembly!R$4+$AZ24*Assembly!R$5+$BA24*Assembly!R$6+$BB24*Assembly!R$7+$BC24*Assembly!R$8+$BD24*Assembly!R$9+$BE24*Assembly!R$10+$BF24*Assembly!R$11+$BG24*Assembly!R$12+$BH24*Assembly!R$13+$BI24*Assembly!R$14+$BJ24*Assembly!R$15+$BK24*Assembly!R$16+$BL24*Assembly!R$17+$BM24*Assembly!R$18+$BN24*Assembly!R$19+$BO24*Assembly!R$20+$BP24*Assembly!R$21+$BQ24*Assembly!R$22+$BR24*Assembly!R$23+$BS24*Assembly!R$24</f>
        <v>0</v>
      </c>
      <c r="CK24" s="254" t="str">
        <f>$AY24*Assembly!S$4+$AZ24*Assembly!S$5+$BA24*Assembly!S$6+$BB24*Assembly!S$7+$BC24*Assembly!S$8+$BD24*Assembly!S$9+$BE24*Assembly!S$10+$BF24*Assembly!S$11+$BG24*Assembly!S$12+$BH24*Assembly!S$13+$BI24*Assembly!S$14+$BJ24*Assembly!S$15+$BK24*Assembly!S$16+$BL24*Assembly!S$17+$BM24*Assembly!S$18+$BN24*Assembly!S$19+$BO24*Assembly!S$20+$BP24*Assembly!S$21+$BQ24*Assembly!S$22+$BR24*Assembly!S$23+$BS24*Assembly!S$24</f>
        <v>0</v>
      </c>
      <c r="CL24" s="254" t="str">
        <f>$AY24*Assembly!T$4+$AZ24*Assembly!T$5+$BA24*Assembly!T$6+$BB24*Assembly!T$7+$BC24*Assembly!T$8+$BD24*Assembly!T$9+$BE24*Assembly!T$10+$BF24*Assembly!T$11+$BG24*Assembly!T$12+$BH24*Assembly!T$13+$BI24*Assembly!T$14+$BJ24*Assembly!T$15+$BK24*Assembly!T$16+$BL24*Assembly!T$17+$BM24*Assembly!T$18+$BN24*Assembly!T$19+$BO24*Assembly!T$20+$BP24*Assembly!T$21+$BQ24*Assembly!T$22+$BR24*Assembly!T$23+$BS24*Assembly!T$24</f>
        <v>0</v>
      </c>
      <c r="CM24" s="254" t="str">
        <f>$AY24*Assembly!U$4+$AZ24*Assembly!U$5+$BA24*Assembly!U$6+$BB24*Assembly!U$7+$BC24*Assembly!U$8+$BD24*Assembly!U$9+$BE24*Assembly!U$10+$BF24*Assembly!U$11+$BG24*Assembly!U$12+$BH24*Assembly!U$13+$BI24*Assembly!U$14+$BJ24*Assembly!U$15+$BK24*Assembly!U$16+$BL24*Assembly!U$17+$BM24*Assembly!U$18+$BN24*Assembly!U$19+$BO24*Assembly!U$20+$BP24*Assembly!U$21+$BQ24*Assembly!U$22+$BR24*Assembly!U$23+$BS24*Assembly!U$24</f>
        <v>0</v>
      </c>
      <c r="CN24" s="256" t="str">
        <f>$AY24*Assembly!V$4+$AZ24*Assembly!V$5+$BA24*Assembly!V$6+$BB24*Assembly!V$7+$BC24*Assembly!V$8+$BD24*Assembly!V$9+$BE24*Assembly!V$10+$BF24*Assembly!V$11+$BG24*Assembly!V$12+$BH24*Assembly!V$13+$BI24*Assembly!V$14+$BJ24*Assembly!V$15+$BK24*Assembly!V$16+$BL24*Assembly!V$17+$BM24*Assembly!V$18+$BN24*Assembly!V$19+$BO24*Assembly!V$20+$BP24*Assembly!V$21+$BQ24*Assembly!V$22+$BR24*Assembly!V$23+$BS24*Assembly!V$24</f>
        <v>0</v>
      </c>
      <c r="CO24" s="256" t="str">
        <f>CE24*Refining!$F$3</f>
        <v>723</v>
      </c>
      <c r="CP24" s="256" t="str">
        <f>CF24*Refining!$F$4</f>
        <v>63</v>
      </c>
      <c r="CQ24" s="256" t="str">
        <f>CG24*Refining!$F$5</f>
        <v>50</v>
      </c>
      <c r="CR24" s="256" t="str">
        <f>CH24*Refining!$F$6</f>
        <v>0</v>
      </c>
      <c r="CS24" s="256" t="str">
        <f>CI24*Refining!$F$7</f>
        <v>0</v>
      </c>
      <c r="CT24" s="256" t="str">
        <f>CJ24*Refining!$F$8</f>
        <v>0</v>
      </c>
      <c r="CU24" s="256" t="str">
        <f>CK24*Refining!$F$9</f>
        <v>0</v>
      </c>
      <c r="CV24" s="256" t="str">
        <f>CL24*Refining!$F$10</f>
        <v>0</v>
      </c>
      <c r="CW24" s="256" t="str">
        <f>CM24*Refining!$F$11</f>
        <v>0</v>
      </c>
      <c r="CX24" s="256" t="str">
        <f>CN24*Refining!$F$12</f>
        <v>0</v>
      </c>
      <c r="CY24" s="248" t="str">
        <f t="shared" ref="CY24:DR24" si="96">IF(CE24 = 0, "", CE24)</f>
        <v>405</v>
      </c>
      <c r="CZ24" s="249" t="str">
        <f t="shared" si="96"/>
        <v>20</v>
      </c>
      <c r="DA24" s="249" t="str">
        <f t="shared" si="96"/>
        <v>12</v>
      </c>
      <c r="DB24" s="245" t="str">
        <f t="shared" si="96"/>
        <v/>
      </c>
      <c r="DC24" s="245" t="str">
        <f t="shared" si="96"/>
        <v/>
      </c>
      <c r="DD24" s="245" t="str">
        <f t="shared" si="96"/>
        <v/>
      </c>
      <c r="DE24" s="245" t="str">
        <f t="shared" si="96"/>
        <v/>
      </c>
      <c r="DF24" s="245" t="str">
        <f t="shared" si="96"/>
        <v/>
      </c>
      <c r="DG24" s="245" t="str">
        <f t="shared" si="96"/>
        <v/>
      </c>
      <c r="DH24" s="246" t="str">
        <f t="shared" si="96"/>
        <v/>
      </c>
      <c r="DI24" s="248" t="str">
        <f t="shared" si="96"/>
        <v>723</v>
      </c>
      <c r="DJ24" s="249" t="str">
        <f t="shared" si="96"/>
        <v>63</v>
      </c>
      <c r="DK24" s="249" t="str">
        <f t="shared" si="96"/>
        <v>50</v>
      </c>
      <c r="DL24" s="245" t="str">
        <f t="shared" si="96"/>
        <v/>
      </c>
      <c r="DM24" s="245" t="str">
        <f t="shared" si="96"/>
        <v/>
      </c>
      <c r="DN24" s="245" t="str">
        <f t="shared" si="96"/>
        <v/>
      </c>
      <c r="DO24" s="245" t="str">
        <f t="shared" si="96"/>
        <v/>
      </c>
      <c r="DP24" s="245" t="str">
        <f t="shared" si="96"/>
        <v/>
      </c>
      <c r="DQ24" s="245" t="str">
        <f t="shared" si="96"/>
        <v/>
      </c>
      <c r="DR24" s="246" t="str">
        <f t="shared" si="96"/>
        <v/>
      </c>
      <c r="DS24" s="248" t="str">
        <f t="shared" si="15"/>
        <v>437</v>
      </c>
      <c r="DT24" s="249" t="str">
        <f t="shared" si="16"/>
        <v>836</v>
      </c>
      <c r="DU24" s="225" t="str">
        <f>CY24*'Ores &amp; Ingots'!$C$3+CZ24*'Ores &amp; Ingots'!$C$4+DA24*'Ores &amp; Ingots'!$C$5+DB24*'Ores &amp; Ingots'!$C$6+DC24*'Ores &amp; Ingots'!$C$7+DD24*'Ores &amp; Ingots'!$C$8+DE24*'Ores &amp; Ingots'!$C$9+DF24*'Ores &amp; Ingots'!$C$10+DG24*'Ores &amp; Ingots'!$C$11+DH24*'Ores &amp; Ingots'!$C$12</f>
        <v>55</v>
      </c>
      <c r="DV24" s="225" t="str">
        <f>DI24*'Ores &amp; Ingots'!$B$3+DJ24*'Ores &amp; Ingots'!$B$4+DK24*'Ores &amp; Ingots'!$B$5+DL24*'Ores &amp; Ingots'!$B$6+DM24*'Ores &amp; Ingots'!$B$7+DN24*'Ores &amp; Ingots'!$B$8+DO24*'Ores &amp; Ingots'!$B$9+DP24*'Ores &amp; Ingots'!$B$10+DQ24*'Ores &amp; Ingots'!$B$11+DR24*'Ores &amp; Ingots'!$B$12</f>
        <v>309</v>
      </c>
      <c r="DW24" s="249" t="str">
        <f>CY24*Refining!$G$3+CZ24*Refining!$G$4+DA24*Refining!$G$5+DB24*Refining!$G$6+DC24*Refining!$G$7+DD24*Refining!$G$8+DE24*Refining!$G$9+DF24*Refining!$G$10+DG24*Refining!$G$11+DH24*Refining!$G$12</f>
        <v>278</v>
      </c>
      <c r="DX24" s="249" t="str">
        <f t="shared" si="17"/>
        <v>43,216</v>
      </c>
      <c r="DY24" s="250" t="str">
        <f t="shared" si="18"/>
        <v>0.0432</v>
      </c>
      <c r="DZ24" s="248" t="str">
        <f t="shared" si="19"/>
        <v>380</v>
      </c>
      <c r="EA24" s="251" t="str">
        <f t="shared" ref="EA24:EB24" si="97">DZ24/60</f>
        <v>6.3</v>
      </c>
      <c r="EB24" s="251" t="str">
        <f t="shared" si="97"/>
        <v>0.1</v>
      </c>
      <c r="EC24" s="543" t="str">
        <f t="shared" si="21"/>
        <v>0.00</v>
      </c>
      <c r="ED24" s="248" t="str">
        <f t="shared" si="22"/>
        <v>55,194</v>
      </c>
      <c r="EE24" s="251" t="str">
        <f t="shared" ref="EE24:EF24" si="98">ED24/1000</f>
        <v>55.2</v>
      </c>
      <c r="EF24" s="252" t="str">
        <f t="shared" si="98"/>
        <v>0.06</v>
      </c>
      <c r="EG24" s="544" t="str">
        <f t="shared" si="24"/>
        <v>0.0552</v>
      </c>
      <c r="EH24" s="225"/>
    </row>
    <row r="25" hidden="1">
      <c r="A25" s="33"/>
      <c r="B25" s="226" t="s">
        <v>924</v>
      </c>
      <c r="C25" s="227" t="s">
        <v>886</v>
      </c>
      <c r="D25" s="227">
        <v>3.0</v>
      </c>
      <c r="E25" s="227">
        <v>3.0</v>
      </c>
      <c r="F25" s="227">
        <v>3.0</v>
      </c>
      <c r="G25" s="253" t="str">
        <f t="shared" si="5"/>
        <v>421.9</v>
      </c>
      <c r="H25" s="254">
        <v>40.0</v>
      </c>
      <c r="I25" s="254">
        <v>40.0</v>
      </c>
      <c r="J25" s="254" t="str">
        <f>H25/Main!$D$9</f>
        <v>40</v>
      </c>
      <c r="K25" s="254" t="str">
        <f>I25/Main!$D$10</f>
        <v>40</v>
      </c>
      <c r="L25" s="254" t="str">
        <f t="shared" si="6"/>
        <v>1</v>
      </c>
      <c r="M25" s="254">
        <v>1.0</v>
      </c>
      <c r="N25" s="302">
        <v>0.001</v>
      </c>
      <c r="O25" s="256">
        <v>1.0E7</v>
      </c>
      <c r="P25" s="255"/>
      <c r="Q25" s="256"/>
      <c r="R25" s="255"/>
      <c r="S25" s="257"/>
      <c r="T25" s="257"/>
      <c r="U25" s="256">
        <v>6000000.0</v>
      </c>
      <c r="V25" s="255"/>
      <c r="W25" s="255"/>
      <c r="X25" s="255"/>
      <c r="Y25" s="255"/>
      <c r="Z25" s="255"/>
      <c r="AA25" s="255"/>
      <c r="AB25" s="255"/>
      <c r="AC25" s="258" t="s">
        <v>12</v>
      </c>
      <c r="AD25" s="234">
        <v>150.0</v>
      </c>
      <c r="AE25" s="234">
        <v>0.0</v>
      </c>
      <c r="AF25" s="234">
        <v>0.0</v>
      </c>
      <c r="AG25" s="235">
        <v>40.0</v>
      </c>
      <c r="AH25" s="234">
        <v>180.0</v>
      </c>
      <c r="AI25" s="234">
        <v>0.0</v>
      </c>
      <c r="AJ25" s="234">
        <v>0.0</v>
      </c>
      <c r="AK25" s="234">
        <v>0.0</v>
      </c>
      <c r="AL25" s="234">
        <v>0.0</v>
      </c>
      <c r="AM25" s="234">
        <v>0.0</v>
      </c>
      <c r="AN25" s="234">
        <v>0.0</v>
      </c>
      <c r="AO25" s="234">
        <v>250.0</v>
      </c>
      <c r="AP25" s="234">
        <v>0.0</v>
      </c>
      <c r="AQ25" s="234">
        <v>0.0</v>
      </c>
      <c r="AR25" s="234">
        <v>0.0</v>
      </c>
      <c r="AS25" s="234">
        <v>0.0</v>
      </c>
      <c r="AT25" s="234">
        <v>0.0</v>
      </c>
      <c r="AU25" s="234">
        <v>0.0</v>
      </c>
      <c r="AV25" s="234">
        <v>0.0</v>
      </c>
      <c r="AW25" s="234">
        <v>0.0</v>
      </c>
      <c r="AX25" s="234">
        <v>0.0</v>
      </c>
      <c r="AY25" s="239" t="str">
        <f t="shared" ref="AY25:BS25" si="99">IF(AD25 = 0, "", AD25)</f>
        <v>150</v>
      </c>
      <c r="AZ25" s="227" t="str">
        <f t="shared" si="99"/>
        <v/>
      </c>
      <c r="BA25" s="227" t="str">
        <f t="shared" si="99"/>
        <v/>
      </c>
      <c r="BB25" s="309" t="str">
        <f t="shared" si="99"/>
        <v>40</v>
      </c>
      <c r="BC25" s="225" t="str">
        <f t="shared" si="99"/>
        <v>180</v>
      </c>
      <c r="BD25" s="227" t="str">
        <f t="shared" si="99"/>
        <v/>
      </c>
      <c r="BE25" s="227" t="str">
        <f t="shared" si="99"/>
        <v/>
      </c>
      <c r="BF25" s="227" t="str">
        <f t="shared" si="99"/>
        <v/>
      </c>
      <c r="BG25" s="227" t="str">
        <f t="shared" si="99"/>
        <v/>
      </c>
      <c r="BH25" s="227" t="str">
        <f t="shared" si="99"/>
        <v/>
      </c>
      <c r="BI25" s="227" t="str">
        <f t="shared" si="99"/>
        <v/>
      </c>
      <c r="BJ25" s="225" t="str">
        <f t="shared" si="99"/>
        <v>250</v>
      </c>
      <c r="BK25" s="227" t="str">
        <f t="shared" si="99"/>
        <v/>
      </c>
      <c r="BL25" s="227" t="str">
        <f t="shared" si="99"/>
        <v/>
      </c>
      <c r="BM25" s="227" t="str">
        <f t="shared" si="99"/>
        <v/>
      </c>
      <c r="BN25" s="227" t="str">
        <f t="shared" si="99"/>
        <v/>
      </c>
      <c r="BO25" s="227" t="str">
        <f t="shared" si="99"/>
        <v/>
      </c>
      <c r="BP25" s="227" t="str">
        <f t="shared" si="99"/>
        <v/>
      </c>
      <c r="BQ25" s="227" t="str">
        <f t="shared" si="99"/>
        <v/>
      </c>
      <c r="BR25" s="227" t="str">
        <f t="shared" si="99"/>
        <v/>
      </c>
      <c r="BS25" s="238" t="str">
        <f t="shared" si="99"/>
        <v/>
      </c>
      <c r="BT25" s="239" t="str">
        <f>$AY25*Assembly!Y$4+$AZ25*Assembly!Y$5+$BA25*Assembly!Y$6+$BB25*Assembly!Y$7+$BC25*Assembly!Y$8+$BD25*Assembly!Y$9+$BE25*Assembly!Y$10+$BF25*Assembly!Y$11+$BG25*Assembly!Y$12+$BH25*Assembly!Y$13+$BI25*Assembly!Y$14+$BJ25*Assembly!Y$15+$BK25*Assembly!Y$16+$BL25*Assembly!Y$17+$BM25*Assembly!Y$18+$BN25*Assembly!Y$19+$BO25*Assembly!Y$20+$BP25*Assembly!Y$21+$BQ25*Assembly!Y$22+$BR25*Assembly!Y$23+$BS25*Assembly!Y$24</f>
        <v>6,940</v>
      </c>
      <c r="BU25" s="225" t="str">
        <f t="shared" si="8"/>
        <v>16</v>
      </c>
      <c r="BV25" s="225" t="str">
        <f>$AY25*Assembly!AC$4+$AZ25*Assembly!AC$5+$BA25*Assembly!AC$6+$BB25*Assembly!AC$7+$BC25*Assembly!AC$8+$BD25*Assembly!AC$9+$BE25*Assembly!AC$10+$BF25*Assembly!AC$11+$BG25*Assembly!AC$12+$BH25*Assembly!AC$13+$BI25*Assembly!AC$14+$BJ25*Assembly!AC$15+$BK25*Assembly!AC$16+$BL25*Assembly!AC$17+$BM25*Assembly!AC$18+$BN25*Assembly!AC$19+$BO25*Assembly!AC$20+$BP25*Assembly!AC$21+$BQ25*Assembly!AC$22+$BR25*Assembly!AC$23+$BS25*Assembly!AC$24</f>
        <v>30,300</v>
      </c>
      <c r="BW25" s="240" t="str">
        <f t="shared" si="9"/>
        <v>4.37</v>
      </c>
      <c r="BX25" s="241" t="str">
        <f t="shared" si="10"/>
        <v>72</v>
      </c>
      <c r="BY25" s="242" t="str">
        <f t="shared" si="11"/>
        <v>1841.9</v>
      </c>
      <c r="BZ25" s="301" t="str">
        <f t="shared" si="79"/>
        <v>865 N</v>
      </c>
      <c r="CA25" s="225" t="str">
        <f>$AY25*Assembly!X$4+$AZ25*Assembly!X$5+$BA25*Assembly!X$6+$BB25*Assembly!X$7+$BC25*Assembly!X$8+$BD25*Assembly!X$9+$BE25*Assembly!X$10+$BF25*Assembly!X$11+$BG25*Assembly!X$12+$BH25*Assembly!X$13+$BI25*Assembly!X$14+$BJ25*Assembly!X$15+$BK25*Assembly!X$16+$BL25*Assembly!X$17+$BM25*Assembly!X$18+$BN25*Assembly!X$19+$BO25*Assembly!X$20+$BP25*Assembly!X$21+$BQ25*Assembly!X$22+$BR25*Assembly!X$23+$BS25*Assembly!X$24</f>
        <v>1,410</v>
      </c>
      <c r="CB25" s="225" t="str">
        <f t="shared" si="12"/>
        <v>219,333</v>
      </c>
      <c r="CC25" s="223" t="str">
        <f t="shared" si="13"/>
        <v>0.2193</v>
      </c>
      <c r="CD25" s="243" t="str">
        <f>$AY25*Assembly!AB$4+$AZ25*Assembly!AB$5+$BA25*Assembly!AB$6+$BB25*Assembly!AB$7+$BC25*Assembly!AB$8+$BD25*Assembly!AB$9+$BE25*Assembly!AB$10+$BF25*Assembly!AB$11+$BG25*Assembly!AB$12+$BH25*Assembly!AB$13+$BI25*Assembly!AB$14+$BJ25*Assembly!AB$15+$BK25*Assembly!AB$16+$BL25*Assembly!AB$17+$BM25*Assembly!AB$18+$BN25*Assembly!AB$19+$BO25*Assembly!AB$20+$BP25*Assembly!AB$21+$BQ25*Assembly!AB$22+$BR25*Assembly!AB$23+$BS25*Assembly!AB$24</f>
        <v>6,080</v>
      </c>
      <c r="CE25" s="256" t="str">
        <f>$AY25*Assembly!M$4+$AZ25*Assembly!M$5+$BA25*Assembly!M$6+$BB25*Assembly!M$7+$BC25*Assembly!M$8+$BD25*Assembly!M$9+$BE25*Assembly!M$10+$BF25*Assembly!M$11+$BG25*Assembly!M$12+$BH25*Assembly!M$13+$BI25*Assembly!M$14+$BJ25*Assembly!M$15+$BK25*Assembly!M$16+$BL25*Assembly!M$17+$BM25*Assembly!M$18+$BN25*Assembly!M$19+$BO25*Assembly!M$20+$BP25*Assembly!M$21+$BQ25*Assembly!M$22+$BR25*Assembly!M$23+$BS25*Assembly!M$24</f>
        <v>9,150</v>
      </c>
      <c r="CF25" s="256" t="str">
        <f>$AY25*Assembly!N$4+$AZ25*Assembly!N$5+$BA25*Assembly!N$6+$BB25*Assembly!N$7+$BC25*Assembly!N$8+$BD25*Assembly!N$9+$BE25*Assembly!N$10+$BF25*Assembly!N$11+$BG25*Assembly!N$12+$BH25*Assembly!N$13+$BI25*Assembly!N$14+$BJ25*Assembly!N$15+$BK25*Assembly!N$16+$BL25*Assembly!N$17+$BM25*Assembly!N$18+$BN25*Assembly!N$19+$BO25*Assembly!N$20+$BP25*Assembly!N$21+$BQ25*Assembly!N$22+$BR25*Assembly!N$23+$BS25*Assembly!N$24</f>
        <v>1,250</v>
      </c>
      <c r="CG25" s="256" t="str">
        <f>$AY25*Assembly!O$4+$AZ25*Assembly!O$5+$BA25*Assembly!O$6+$BB25*Assembly!O$7+$BC25*Assembly!O$8+$BD25*Assembly!O$9+$BE25*Assembly!O$10+$BF25*Assembly!O$11+$BG25*Assembly!O$12+$BH25*Assembly!O$13+$BI25*Assembly!O$14+$BJ25*Assembly!O$15+$BK25*Assembly!O$16+$BL25*Assembly!O$17+$BM25*Assembly!O$18+$BN25*Assembly!O$19+$BO25*Assembly!O$20+$BP25*Assembly!O$21+$BQ25*Assembly!O$22+$BR25*Assembly!O$23+$BS25*Assembly!O$24</f>
        <v>750</v>
      </c>
      <c r="CH25" s="254" t="str">
        <f>$AY25*Assembly!P$4+$AZ25*Assembly!P$5+$BA25*Assembly!P$6+$BB25*Assembly!P$7+$BC25*Assembly!P$8+$BD25*Assembly!P$9+$BE25*Assembly!P$10+$BF25*Assembly!P$11+$BG25*Assembly!P$12+$BH25*Assembly!P$13+$BI25*Assembly!P$14+$BJ25*Assembly!P$15+$BK25*Assembly!P$16+$BL25*Assembly!P$17+$BM25*Assembly!P$18+$BN25*Assembly!P$19+$BO25*Assembly!P$20+$BP25*Assembly!P$21+$BQ25*Assembly!P$22+$BR25*Assembly!P$23+$BS25*Assembly!P$24</f>
        <v>0</v>
      </c>
      <c r="CI25" s="254" t="str">
        <f>$AY25*Assembly!Q$4+$AZ25*Assembly!Q$5+$BA25*Assembly!Q$6+$BB25*Assembly!Q$7+$BC25*Assembly!Q$8+$BD25*Assembly!Q$9+$BE25*Assembly!Q$10+$BF25*Assembly!Q$11+$BG25*Assembly!Q$12+$BH25*Assembly!Q$13+$BI25*Assembly!Q$14+$BJ25*Assembly!Q$15+$BK25*Assembly!Q$16+$BL25*Assembly!Q$17+$BM25*Assembly!Q$18+$BN25*Assembly!Q$19+$BO25*Assembly!Q$20+$BP25*Assembly!Q$21+$BQ25*Assembly!Q$22+$BR25*Assembly!Q$23+$BS25*Assembly!Q$24</f>
        <v>0</v>
      </c>
      <c r="CJ25" s="256" t="str">
        <f>$AY25*Assembly!R$4+$AZ25*Assembly!R$5+$BA25*Assembly!R$6+$BB25*Assembly!R$7+$BC25*Assembly!R$8+$BD25*Assembly!R$9+$BE25*Assembly!R$10+$BF25*Assembly!R$11+$BG25*Assembly!R$12+$BH25*Assembly!R$13+$BI25*Assembly!R$14+$BJ25*Assembly!R$15+$BK25*Assembly!R$16+$BL25*Assembly!R$17+$BM25*Assembly!R$18+$BN25*Assembly!R$19+$BO25*Assembly!R$20+$BP25*Assembly!R$21+$BQ25*Assembly!R$22+$BR25*Assembly!R$23+$BS25*Assembly!R$24</f>
        <v>0</v>
      </c>
      <c r="CK25" s="254" t="str">
        <f>$AY25*Assembly!S$4+$AZ25*Assembly!S$5+$BA25*Assembly!S$6+$BB25*Assembly!S$7+$BC25*Assembly!S$8+$BD25*Assembly!S$9+$BE25*Assembly!S$10+$BF25*Assembly!S$11+$BG25*Assembly!S$12+$BH25*Assembly!S$13+$BI25*Assembly!S$14+$BJ25*Assembly!S$15+$BK25*Assembly!S$16+$BL25*Assembly!S$17+$BM25*Assembly!S$18+$BN25*Assembly!S$19+$BO25*Assembly!S$20+$BP25*Assembly!S$21+$BQ25*Assembly!S$22+$BR25*Assembly!S$23+$BS25*Assembly!S$24</f>
        <v>0</v>
      </c>
      <c r="CL25" s="254" t="str">
        <f>$AY25*Assembly!T$4+$AZ25*Assembly!T$5+$BA25*Assembly!T$6+$BB25*Assembly!T$7+$BC25*Assembly!T$8+$BD25*Assembly!T$9+$BE25*Assembly!T$10+$BF25*Assembly!T$11+$BG25*Assembly!T$12+$BH25*Assembly!T$13+$BI25*Assembly!T$14+$BJ25*Assembly!T$15+$BK25*Assembly!T$16+$BL25*Assembly!T$17+$BM25*Assembly!T$18+$BN25*Assembly!T$19+$BO25*Assembly!T$20+$BP25*Assembly!T$21+$BQ25*Assembly!T$22+$BR25*Assembly!T$23+$BS25*Assembly!T$24</f>
        <v>0</v>
      </c>
      <c r="CM25" s="254" t="str">
        <f>$AY25*Assembly!U$4+$AZ25*Assembly!U$5+$BA25*Assembly!U$6+$BB25*Assembly!U$7+$BC25*Assembly!U$8+$BD25*Assembly!U$9+$BE25*Assembly!U$10+$BF25*Assembly!U$11+$BG25*Assembly!U$12+$BH25*Assembly!U$13+$BI25*Assembly!U$14+$BJ25*Assembly!U$15+$BK25*Assembly!U$16+$BL25*Assembly!U$17+$BM25*Assembly!U$18+$BN25*Assembly!U$19+$BO25*Assembly!U$20+$BP25*Assembly!U$21+$BQ25*Assembly!U$22+$BR25*Assembly!U$23+$BS25*Assembly!U$24</f>
        <v>0</v>
      </c>
      <c r="CN25" s="256" t="str">
        <f>$AY25*Assembly!V$4+$AZ25*Assembly!V$5+$BA25*Assembly!V$6+$BB25*Assembly!V$7+$BC25*Assembly!V$8+$BD25*Assembly!V$9+$BE25*Assembly!V$10+$BF25*Assembly!V$11+$BG25*Assembly!V$12+$BH25*Assembly!V$13+$BI25*Assembly!V$14+$BJ25*Assembly!V$15+$BK25*Assembly!V$16+$BL25*Assembly!V$17+$BM25*Assembly!V$18+$BN25*Assembly!V$19+$BO25*Assembly!V$20+$BP25*Assembly!V$21+$BQ25*Assembly!V$22+$BR25*Assembly!V$23+$BS25*Assembly!V$24</f>
        <v>0</v>
      </c>
      <c r="CO25" s="256" t="str">
        <f>CE25*Refining!$F$3</f>
        <v>16,339</v>
      </c>
      <c r="CP25" s="256" t="str">
        <f>CF25*Refining!$F$4</f>
        <v>3,906</v>
      </c>
      <c r="CQ25" s="256" t="str">
        <f>CG25*Refining!$F$5</f>
        <v>3,125</v>
      </c>
      <c r="CR25" s="256" t="str">
        <f>CH25*Refining!$F$6</f>
        <v>0</v>
      </c>
      <c r="CS25" s="256" t="str">
        <f>CI25*Refining!$F$7</f>
        <v>0</v>
      </c>
      <c r="CT25" s="256" t="str">
        <f>CJ25*Refining!$F$8</f>
        <v>0</v>
      </c>
      <c r="CU25" s="256" t="str">
        <f>CK25*Refining!$F$9</f>
        <v>0</v>
      </c>
      <c r="CV25" s="256" t="str">
        <f>CL25*Refining!$F$10</f>
        <v>0</v>
      </c>
      <c r="CW25" s="256" t="str">
        <f>CM25*Refining!$F$11</f>
        <v>0</v>
      </c>
      <c r="CX25" s="256" t="str">
        <f>CN25*Refining!$F$12</f>
        <v>0</v>
      </c>
      <c r="CY25" s="248" t="str">
        <f t="shared" ref="CY25:DR25" si="100">IF(CE25 = 0, "", CE25)</f>
        <v>9,150</v>
      </c>
      <c r="CZ25" s="249" t="str">
        <f t="shared" si="100"/>
        <v>1,250</v>
      </c>
      <c r="DA25" s="249" t="str">
        <f t="shared" si="100"/>
        <v>750</v>
      </c>
      <c r="DB25" s="245" t="str">
        <f t="shared" si="100"/>
        <v/>
      </c>
      <c r="DC25" s="245" t="str">
        <f t="shared" si="100"/>
        <v/>
      </c>
      <c r="DD25" s="245" t="str">
        <f t="shared" si="100"/>
        <v/>
      </c>
      <c r="DE25" s="245" t="str">
        <f t="shared" si="100"/>
        <v/>
      </c>
      <c r="DF25" s="245" t="str">
        <f t="shared" si="100"/>
        <v/>
      </c>
      <c r="DG25" s="245" t="str">
        <f t="shared" si="100"/>
        <v/>
      </c>
      <c r="DH25" s="246" t="str">
        <f t="shared" si="100"/>
        <v/>
      </c>
      <c r="DI25" s="248" t="str">
        <f t="shared" si="100"/>
        <v>16,339</v>
      </c>
      <c r="DJ25" s="249" t="str">
        <f t="shared" si="100"/>
        <v>3,906</v>
      </c>
      <c r="DK25" s="249" t="str">
        <f t="shared" si="100"/>
        <v>3,125</v>
      </c>
      <c r="DL25" s="245" t="str">
        <f t="shared" si="100"/>
        <v/>
      </c>
      <c r="DM25" s="245" t="str">
        <f t="shared" si="100"/>
        <v/>
      </c>
      <c r="DN25" s="245" t="str">
        <f t="shared" si="100"/>
        <v/>
      </c>
      <c r="DO25" s="245" t="str">
        <f t="shared" si="100"/>
        <v/>
      </c>
      <c r="DP25" s="245" t="str">
        <f t="shared" si="100"/>
        <v/>
      </c>
      <c r="DQ25" s="245" t="str">
        <f t="shared" si="100"/>
        <v/>
      </c>
      <c r="DR25" s="246" t="str">
        <f t="shared" si="100"/>
        <v/>
      </c>
      <c r="DS25" s="248" t="str">
        <f t="shared" si="15"/>
        <v>11,150</v>
      </c>
      <c r="DT25" s="249" t="str">
        <f t="shared" si="16"/>
        <v>23,371</v>
      </c>
      <c r="DU25" s="225" t="str">
        <f>CY25*'Ores &amp; Ingots'!$C$3+CZ25*'Ores &amp; Ingots'!$C$4+DA25*'Ores &amp; Ingots'!$C$5+DB25*'Ores &amp; Ingots'!$C$6+DC25*'Ores &amp; Ingots'!$C$7+DD25*'Ores &amp; Ingots'!$C$8+DE25*'Ores &amp; Ingots'!$C$9+DF25*'Ores &amp; Ingots'!$C$10+DG25*'Ores &amp; Ingots'!$C$11+DH25*'Ores &amp; Ingots'!$C$12</f>
        <v>1,386</v>
      </c>
      <c r="DV25" s="225" t="str">
        <f>DI25*'Ores &amp; Ingots'!$B$3+DJ25*'Ores &amp; Ingots'!$B$4+DK25*'Ores &amp; Ingots'!$B$5+DL25*'Ores &amp; Ingots'!$B$6+DM25*'Ores &amp; Ingots'!$B$7+DN25*'Ores &amp; Ingots'!$B$8+DO25*'Ores &amp; Ingots'!$B$9+DP25*'Ores &amp; Ingots'!$B$10+DQ25*'Ores &amp; Ingots'!$B$11+DR25*'Ores &amp; Ingots'!$B$12</f>
        <v>8,647</v>
      </c>
      <c r="DW25" s="249" t="str">
        <f>CY25*Refining!$G$3+CZ25*Refining!$G$4+DA25*Refining!$G$5+DB25*Refining!$G$6+DC25*Refining!$G$7+DD25*Refining!$G$8+DE25*Refining!$G$9+DF25*Refining!$G$10+DG25*Refining!$G$11+DH25*Refining!$G$12</f>
        <v>16,253</v>
      </c>
      <c r="DX25" s="249" t="str">
        <f t="shared" si="17"/>
        <v>2,528,312</v>
      </c>
      <c r="DY25" s="250" t="str">
        <f t="shared" si="18"/>
        <v>2.5283</v>
      </c>
      <c r="DZ25" s="248" t="str">
        <f t="shared" si="19"/>
        <v>17,703</v>
      </c>
      <c r="EA25" s="251" t="str">
        <f t="shared" ref="EA25:EB25" si="101">DZ25/60</f>
        <v>295.1</v>
      </c>
      <c r="EB25" s="251" t="str">
        <f t="shared" si="101"/>
        <v>4.9</v>
      </c>
      <c r="EC25" s="543" t="str">
        <f t="shared" si="21"/>
        <v>0.20</v>
      </c>
      <c r="ED25" s="248" t="str">
        <f t="shared" si="22"/>
        <v>2,747,645</v>
      </c>
      <c r="EE25" s="251" t="str">
        <f t="shared" ref="EE25:EF25" si="102">ED25/1000</f>
        <v>2,747.6</v>
      </c>
      <c r="EF25" s="252" t="str">
        <f t="shared" si="102"/>
        <v>2.75</v>
      </c>
      <c r="EG25" s="544" t="str">
        <f t="shared" si="24"/>
        <v>2.7476</v>
      </c>
      <c r="EH25" s="225"/>
    </row>
    <row r="26">
      <c r="A26" s="33"/>
      <c r="B26" s="226" t="s">
        <v>924</v>
      </c>
      <c r="C26" s="227" t="s">
        <v>885</v>
      </c>
      <c r="D26" s="227">
        <v>3.0</v>
      </c>
      <c r="E26" s="227">
        <v>3.0</v>
      </c>
      <c r="F26" s="227">
        <v>3.0</v>
      </c>
      <c r="G26" s="253" t="str">
        <f t="shared" si="5"/>
        <v>3.4</v>
      </c>
      <c r="H26" s="254">
        <v>40.0</v>
      </c>
      <c r="I26" s="254">
        <v>40.0</v>
      </c>
      <c r="J26" s="254" t="str">
        <f>H26/Main!$D$9</f>
        <v>40</v>
      </c>
      <c r="K26" s="254" t="str">
        <f>I26/Main!$D$10</f>
        <v>40</v>
      </c>
      <c r="L26" s="254" t="str">
        <f t="shared" si="6"/>
        <v>1</v>
      </c>
      <c r="M26" s="254">
        <v>1.0</v>
      </c>
      <c r="N26" s="302">
        <v>0.001</v>
      </c>
      <c r="O26" s="256">
        <v>800000.0</v>
      </c>
      <c r="P26" s="255"/>
      <c r="Q26" s="256"/>
      <c r="R26" s="255"/>
      <c r="S26" s="257"/>
      <c r="T26" s="257"/>
      <c r="U26" s="256">
        <v>400000.0</v>
      </c>
      <c r="V26" s="255"/>
      <c r="W26" s="255"/>
      <c r="X26" s="255"/>
      <c r="Y26" s="255"/>
      <c r="Z26" s="255"/>
      <c r="AA26" s="255"/>
      <c r="AB26" s="255"/>
      <c r="AC26" s="258"/>
      <c r="AD26" s="234">
        <v>30.0</v>
      </c>
      <c r="AE26" s="234">
        <v>0.0</v>
      </c>
      <c r="AF26" s="234">
        <v>0.0</v>
      </c>
      <c r="AG26" s="235">
        <v>10.0</v>
      </c>
      <c r="AH26" s="234">
        <v>30.0</v>
      </c>
      <c r="AI26" s="234">
        <v>0.0</v>
      </c>
      <c r="AJ26" s="234">
        <v>0.0</v>
      </c>
      <c r="AK26" s="234">
        <v>0.0</v>
      </c>
      <c r="AL26" s="234">
        <v>0.0</v>
      </c>
      <c r="AM26" s="234">
        <v>0.0</v>
      </c>
      <c r="AN26" s="234">
        <v>0.0</v>
      </c>
      <c r="AO26" s="234">
        <v>22.0</v>
      </c>
      <c r="AP26" s="234">
        <v>0.0</v>
      </c>
      <c r="AQ26" s="234">
        <v>0.0</v>
      </c>
      <c r="AR26" s="234">
        <v>0.0</v>
      </c>
      <c r="AS26" s="234">
        <v>0.0</v>
      </c>
      <c r="AT26" s="234">
        <v>0.0</v>
      </c>
      <c r="AU26" s="234">
        <v>0.0</v>
      </c>
      <c r="AV26" s="234">
        <v>0.0</v>
      </c>
      <c r="AW26" s="234">
        <v>0.0</v>
      </c>
      <c r="AX26" s="234">
        <v>0.0</v>
      </c>
      <c r="AY26" s="239" t="str">
        <f t="shared" ref="AY26:BS26" si="103">IF(AD26 = 0, "", AD26)</f>
        <v>30</v>
      </c>
      <c r="AZ26" s="227" t="str">
        <f t="shared" si="103"/>
        <v/>
      </c>
      <c r="BA26" s="227" t="str">
        <f t="shared" si="103"/>
        <v/>
      </c>
      <c r="BB26" s="309" t="str">
        <f t="shared" si="103"/>
        <v>10</v>
      </c>
      <c r="BC26" s="225" t="str">
        <f t="shared" si="103"/>
        <v>30</v>
      </c>
      <c r="BD26" s="227" t="str">
        <f t="shared" si="103"/>
        <v/>
      </c>
      <c r="BE26" s="227" t="str">
        <f t="shared" si="103"/>
        <v/>
      </c>
      <c r="BF26" s="227" t="str">
        <f t="shared" si="103"/>
        <v/>
      </c>
      <c r="BG26" s="227" t="str">
        <f t="shared" si="103"/>
        <v/>
      </c>
      <c r="BH26" s="227" t="str">
        <f t="shared" si="103"/>
        <v/>
      </c>
      <c r="BI26" s="227" t="str">
        <f t="shared" si="103"/>
        <v/>
      </c>
      <c r="BJ26" s="225" t="str">
        <f t="shared" si="103"/>
        <v>22</v>
      </c>
      <c r="BK26" s="227" t="str">
        <f t="shared" si="103"/>
        <v/>
      </c>
      <c r="BL26" s="227" t="str">
        <f t="shared" si="103"/>
        <v/>
      </c>
      <c r="BM26" s="227" t="str">
        <f t="shared" si="103"/>
        <v/>
      </c>
      <c r="BN26" s="227" t="str">
        <f t="shared" si="103"/>
        <v/>
      </c>
      <c r="BO26" s="227" t="str">
        <f t="shared" si="103"/>
        <v/>
      </c>
      <c r="BP26" s="227" t="str">
        <f t="shared" si="103"/>
        <v/>
      </c>
      <c r="BQ26" s="227" t="str">
        <f t="shared" si="103"/>
        <v/>
      </c>
      <c r="BR26" s="227" t="str">
        <f t="shared" si="103"/>
        <v/>
      </c>
      <c r="BS26" s="238" t="str">
        <f t="shared" si="103"/>
        <v/>
      </c>
      <c r="BT26" s="239" t="str">
        <f>$AY26*Assembly!Y$4+$AZ26*Assembly!Y$5+$BA26*Assembly!Y$6+$BB26*Assembly!Y$7+$BC26*Assembly!Y$8+$BD26*Assembly!Y$9+$BE26*Assembly!Y$10+$BF26*Assembly!Y$11+$BG26*Assembly!Y$12+$BH26*Assembly!Y$13+$BI26*Assembly!Y$14+$BJ26*Assembly!Y$15+$BK26*Assembly!Y$16+$BL26*Assembly!Y$17+$BM26*Assembly!Y$18+$BN26*Assembly!Y$19+$BO26*Assembly!Y$20+$BP26*Assembly!Y$21+$BQ26*Assembly!Y$22+$BR26*Assembly!Y$23+$BS26*Assembly!Y$24</f>
        <v>1,222</v>
      </c>
      <c r="BU26" s="225" t="str">
        <f t="shared" si="8"/>
        <v>362</v>
      </c>
      <c r="BV26" s="225" t="str">
        <f>$AY26*Assembly!AC$4+$AZ26*Assembly!AC$5+$BA26*Assembly!AC$6+$BB26*Assembly!AC$7+$BC26*Assembly!AC$8+$BD26*Assembly!AC$9+$BE26*Assembly!AC$10+$BF26*Assembly!AC$11+$BG26*Assembly!AC$12+$BH26*Assembly!AC$13+$BI26*Assembly!AC$14+$BJ26*Assembly!AC$15+$BK26*Assembly!AC$16+$BL26*Assembly!AC$17+$BM26*Assembly!AC$18+$BN26*Assembly!AC$19+$BO26*Assembly!AC$20+$BP26*Assembly!AC$21+$BQ26*Assembly!AC$22+$BR26*Assembly!AC$23+$BS26*Assembly!AC$24</f>
        <v>5,160</v>
      </c>
      <c r="BW26" s="240" t="str">
        <f t="shared" si="9"/>
        <v>4.22</v>
      </c>
      <c r="BX26" s="241" t="str">
        <f t="shared" si="10"/>
        <v>1529</v>
      </c>
      <c r="BY26" s="242" t="str">
        <f t="shared" si="11"/>
        <v>14.3</v>
      </c>
      <c r="BZ26" s="301" t="str">
        <f t="shared" si="79"/>
        <v>327 N</v>
      </c>
      <c r="CA26" s="225" t="str">
        <f>$AY26*Assembly!X$4+$AZ26*Assembly!X$5+$BA26*Assembly!X$6+$BB26*Assembly!X$7+$BC26*Assembly!X$8+$BD26*Assembly!X$9+$BE26*Assembly!X$10+$BF26*Assembly!X$11+$BG26*Assembly!X$12+$BH26*Assembly!X$13+$BI26*Assembly!X$14+$BJ26*Assembly!X$15+$BK26*Assembly!X$16+$BL26*Assembly!X$17+$BM26*Assembly!X$18+$BN26*Assembly!X$19+$BO26*Assembly!X$20+$BP26*Assembly!X$21+$BQ26*Assembly!X$22+$BR26*Assembly!X$23+$BS26*Assembly!X$24</f>
        <v>204</v>
      </c>
      <c r="CB26" s="225" t="str">
        <f t="shared" si="12"/>
        <v>31,733</v>
      </c>
      <c r="CC26" s="223" t="str">
        <f t="shared" si="13"/>
        <v>0.0317</v>
      </c>
      <c r="CD26" s="243" t="str">
        <f>$AY26*Assembly!AB$4+$AZ26*Assembly!AB$5+$BA26*Assembly!AB$6+$BB26*Assembly!AB$7+$BC26*Assembly!AB$8+$BD26*Assembly!AB$9+$BE26*Assembly!AB$10+$BF26*Assembly!AB$11+$BG26*Assembly!AB$12+$BH26*Assembly!AB$13+$BI26*Assembly!AB$14+$BJ26*Assembly!AB$15+$BK26*Assembly!AB$16+$BL26*Assembly!AB$17+$BM26*Assembly!AB$18+$BN26*Assembly!AB$19+$BO26*Assembly!AB$20+$BP26*Assembly!AB$21+$BQ26*Assembly!AB$22+$BR26*Assembly!AB$23+$BS26*Assembly!AB$24</f>
        <v>860</v>
      </c>
      <c r="CE26" s="256" t="str">
        <f>$AY26*Assembly!M$4+$AZ26*Assembly!M$5+$BA26*Assembly!M$6+$BB26*Assembly!M$7+$BC26*Assembly!M$8+$BD26*Assembly!M$9+$BE26*Assembly!M$10+$BF26*Assembly!M$11+$BG26*Assembly!M$12+$BH26*Assembly!M$13+$BI26*Assembly!M$14+$BJ26*Assembly!M$15+$BK26*Assembly!M$16+$BL26*Assembly!M$17+$BM26*Assembly!M$18+$BN26*Assembly!M$19+$BO26*Assembly!M$20+$BP26*Assembly!M$21+$BQ26*Assembly!M$22+$BR26*Assembly!M$23+$BS26*Assembly!M$24</f>
        <v>1,494</v>
      </c>
      <c r="CF26" s="256" t="str">
        <f>$AY26*Assembly!N$4+$AZ26*Assembly!N$5+$BA26*Assembly!N$6+$BB26*Assembly!N$7+$BC26*Assembly!N$8+$BD26*Assembly!N$9+$BE26*Assembly!N$10+$BF26*Assembly!N$11+$BG26*Assembly!N$12+$BH26*Assembly!N$13+$BI26*Assembly!N$14+$BJ26*Assembly!N$15+$BK26*Assembly!N$16+$BL26*Assembly!N$17+$BM26*Assembly!N$18+$BN26*Assembly!N$19+$BO26*Assembly!N$20+$BP26*Assembly!N$21+$BQ26*Assembly!N$22+$BR26*Assembly!N$23+$BS26*Assembly!N$24</f>
        <v>110</v>
      </c>
      <c r="CG26" s="256" t="str">
        <f>$AY26*Assembly!O$4+$AZ26*Assembly!O$5+$BA26*Assembly!O$6+$BB26*Assembly!O$7+$BC26*Assembly!O$8+$BD26*Assembly!O$9+$BE26*Assembly!O$10+$BF26*Assembly!O$11+$BG26*Assembly!O$12+$BH26*Assembly!O$13+$BI26*Assembly!O$14+$BJ26*Assembly!O$15+$BK26*Assembly!O$16+$BL26*Assembly!O$17+$BM26*Assembly!O$18+$BN26*Assembly!O$19+$BO26*Assembly!O$20+$BP26*Assembly!O$21+$BQ26*Assembly!O$22+$BR26*Assembly!O$23+$BS26*Assembly!O$24</f>
        <v>66</v>
      </c>
      <c r="CH26" s="254" t="str">
        <f>$AY26*Assembly!P$4+$AZ26*Assembly!P$5+$BA26*Assembly!P$6+$BB26*Assembly!P$7+$BC26*Assembly!P$8+$BD26*Assembly!P$9+$BE26*Assembly!P$10+$BF26*Assembly!P$11+$BG26*Assembly!P$12+$BH26*Assembly!P$13+$BI26*Assembly!P$14+$BJ26*Assembly!P$15+$BK26*Assembly!P$16+$BL26*Assembly!P$17+$BM26*Assembly!P$18+$BN26*Assembly!P$19+$BO26*Assembly!P$20+$BP26*Assembly!P$21+$BQ26*Assembly!P$22+$BR26*Assembly!P$23+$BS26*Assembly!P$24</f>
        <v>0</v>
      </c>
      <c r="CI26" s="254" t="str">
        <f>$AY26*Assembly!Q$4+$AZ26*Assembly!Q$5+$BA26*Assembly!Q$6+$BB26*Assembly!Q$7+$BC26*Assembly!Q$8+$BD26*Assembly!Q$9+$BE26*Assembly!Q$10+$BF26*Assembly!Q$11+$BG26*Assembly!Q$12+$BH26*Assembly!Q$13+$BI26*Assembly!Q$14+$BJ26*Assembly!Q$15+$BK26*Assembly!Q$16+$BL26*Assembly!Q$17+$BM26*Assembly!Q$18+$BN26*Assembly!Q$19+$BO26*Assembly!Q$20+$BP26*Assembly!Q$21+$BQ26*Assembly!Q$22+$BR26*Assembly!Q$23+$BS26*Assembly!Q$24</f>
        <v>0</v>
      </c>
      <c r="CJ26" s="256" t="str">
        <f>$AY26*Assembly!R$4+$AZ26*Assembly!R$5+$BA26*Assembly!R$6+$BB26*Assembly!R$7+$BC26*Assembly!R$8+$BD26*Assembly!R$9+$BE26*Assembly!R$10+$BF26*Assembly!R$11+$BG26*Assembly!R$12+$BH26*Assembly!R$13+$BI26*Assembly!R$14+$BJ26*Assembly!R$15+$BK26*Assembly!R$16+$BL26*Assembly!R$17+$BM26*Assembly!R$18+$BN26*Assembly!R$19+$BO26*Assembly!R$20+$BP26*Assembly!R$21+$BQ26*Assembly!R$22+$BR26*Assembly!R$23+$BS26*Assembly!R$24</f>
        <v>0</v>
      </c>
      <c r="CK26" s="254" t="str">
        <f>$AY26*Assembly!S$4+$AZ26*Assembly!S$5+$BA26*Assembly!S$6+$BB26*Assembly!S$7+$BC26*Assembly!S$8+$BD26*Assembly!S$9+$BE26*Assembly!S$10+$BF26*Assembly!S$11+$BG26*Assembly!S$12+$BH26*Assembly!S$13+$BI26*Assembly!S$14+$BJ26*Assembly!S$15+$BK26*Assembly!S$16+$BL26*Assembly!S$17+$BM26*Assembly!S$18+$BN26*Assembly!S$19+$BO26*Assembly!S$20+$BP26*Assembly!S$21+$BQ26*Assembly!S$22+$BR26*Assembly!S$23+$BS26*Assembly!S$24</f>
        <v>0</v>
      </c>
      <c r="CL26" s="254" t="str">
        <f>$AY26*Assembly!T$4+$AZ26*Assembly!T$5+$BA26*Assembly!T$6+$BB26*Assembly!T$7+$BC26*Assembly!T$8+$BD26*Assembly!T$9+$BE26*Assembly!T$10+$BF26*Assembly!T$11+$BG26*Assembly!T$12+$BH26*Assembly!T$13+$BI26*Assembly!T$14+$BJ26*Assembly!T$15+$BK26*Assembly!T$16+$BL26*Assembly!T$17+$BM26*Assembly!T$18+$BN26*Assembly!T$19+$BO26*Assembly!T$20+$BP26*Assembly!T$21+$BQ26*Assembly!T$22+$BR26*Assembly!T$23+$BS26*Assembly!T$24</f>
        <v>0</v>
      </c>
      <c r="CM26" s="254" t="str">
        <f>$AY26*Assembly!U$4+$AZ26*Assembly!U$5+$BA26*Assembly!U$6+$BB26*Assembly!U$7+$BC26*Assembly!U$8+$BD26*Assembly!U$9+$BE26*Assembly!U$10+$BF26*Assembly!U$11+$BG26*Assembly!U$12+$BH26*Assembly!U$13+$BI26*Assembly!U$14+$BJ26*Assembly!U$15+$BK26*Assembly!U$16+$BL26*Assembly!U$17+$BM26*Assembly!U$18+$BN26*Assembly!U$19+$BO26*Assembly!U$20+$BP26*Assembly!U$21+$BQ26*Assembly!U$22+$BR26*Assembly!U$23+$BS26*Assembly!U$24</f>
        <v>0</v>
      </c>
      <c r="CN26" s="256" t="str">
        <f>$AY26*Assembly!V$4+$AZ26*Assembly!V$5+$BA26*Assembly!V$6+$BB26*Assembly!V$7+$BC26*Assembly!V$8+$BD26*Assembly!V$9+$BE26*Assembly!V$10+$BF26*Assembly!V$11+$BG26*Assembly!V$12+$BH26*Assembly!V$13+$BI26*Assembly!V$14+$BJ26*Assembly!V$15+$BK26*Assembly!V$16+$BL26*Assembly!V$17+$BM26*Assembly!V$18+$BN26*Assembly!V$19+$BO26*Assembly!V$20+$BP26*Assembly!V$21+$BQ26*Assembly!V$22+$BR26*Assembly!V$23+$BS26*Assembly!V$24</f>
        <v>0</v>
      </c>
      <c r="CO26" s="256" t="str">
        <f>CE26*Refining!$F$3</f>
        <v>2,668</v>
      </c>
      <c r="CP26" s="256" t="str">
        <f>CF26*Refining!$F$4</f>
        <v>344</v>
      </c>
      <c r="CQ26" s="256" t="str">
        <f>CG26*Refining!$F$5</f>
        <v>275</v>
      </c>
      <c r="CR26" s="256" t="str">
        <f>CH26*Refining!$F$6</f>
        <v>0</v>
      </c>
      <c r="CS26" s="256" t="str">
        <f>CI26*Refining!$F$7</f>
        <v>0</v>
      </c>
      <c r="CT26" s="256" t="str">
        <f>CJ26*Refining!$F$8</f>
        <v>0</v>
      </c>
      <c r="CU26" s="256" t="str">
        <f>CK26*Refining!$F$9</f>
        <v>0</v>
      </c>
      <c r="CV26" s="256" t="str">
        <f>CL26*Refining!$F$10</f>
        <v>0</v>
      </c>
      <c r="CW26" s="256" t="str">
        <f>CM26*Refining!$F$11</f>
        <v>0</v>
      </c>
      <c r="CX26" s="256" t="str">
        <f>CN26*Refining!$F$12</f>
        <v>0</v>
      </c>
      <c r="CY26" s="248" t="str">
        <f t="shared" ref="CY26:DR26" si="104">IF(CE26 = 0, "", CE26)</f>
        <v>1,494</v>
      </c>
      <c r="CZ26" s="249" t="str">
        <f t="shared" si="104"/>
        <v>110</v>
      </c>
      <c r="DA26" s="249" t="str">
        <f t="shared" si="104"/>
        <v>66</v>
      </c>
      <c r="DB26" s="245" t="str">
        <f t="shared" si="104"/>
        <v/>
      </c>
      <c r="DC26" s="245" t="str">
        <f t="shared" si="104"/>
        <v/>
      </c>
      <c r="DD26" s="245" t="str">
        <f t="shared" si="104"/>
        <v/>
      </c>
      <c r="DE26" s="245" t="str">
        <f t="shared" si="104"/>
        <v/>
      </c>
      <c r="DF26" s="245" t="str">
        <f t="shared" si="104"/>
        <v/>
      </c>
      <c r="DG26" s="245" t="str">
        <f t="shared" si="104"/>
        <v/>
      </c>
      <c r="DH26" s="246" t="str">
        <f t="shared" si="104"/>
        <v/>
      </c>
      <c r="DI26" s="248" t="str">
        <f t="shared" si="104"/>
        <v>2,668</v>
      </c>
      <c r="DJ26" s="249" t="str">
        <f t="shared" si="104"/>
        <v>344</v>
      </c>
      <c r="DK26" s="249" t="str">
        <f t="shared" si="104"/>
        <v>275</v>
      </c>
      <c r="DL26" s="245" t="str">
        <f t="shared" si="104"/>
        <v/>
      </c>
      <c r="DM26" s="245" t="str">
        <f t="shared" si="104"/>
        <v/>
      </c>
      <c r="DN26" s="245" t="str">
        <f t="shared" si="104"/>
        <v/>
      </c>
      <c r="DO26" s="245" t="str">
        <f t="shared" si="104"/>
        <v/>
      </c>
      <c r="DP26" s="245" t="str">
        <f t="shared" si="104"/>
        <v/>
      </c>
      <c r="DQ26" s="245" t="str">
        <f t="shared" si="104"/>
        <v/>
      </c>
      <c r="DR26" s="246" t="str">
        <f t="shared" si="104"/>
        <v/>
      </c>
      <c r="DS26" s="248" t="str">
        <f t="shared" si="15"/>
        <v>1,670</v>
      </c>
      <c r="DT26" s="249" t="str">
        <f t="shared" si="16"/>
        <v>3,287</v>
      </c>
      <c r="DU26" s="225" t="str">
        <f>CY26*'Ores &amp; Ingots'!$C$3+CZ26*'Ores &amp; Ingots'!$C$4+DA26*'Ores &amp; Ingots'!$C$5+DB26*'Ores &amp; Ingots'!$C$6+DC26*'Ores &amp; Ingots'!$C$7+DD26*'Ores &amp; Ingots'!$C$8+DE26*'Ores &amp; Ingots'!$C$9+DF26*'Ores &amp; Ingots'!$C$10+DG26*'Ores &amp; Ingots'!$C$11+DH26*'Ores &amp; Ingots'!$C$12</f>
        <v>209</v>
      </c>
      <c r="DV26" s="225" t="str">
        <f>DI26*'Ores &amp; Ingots'!$B$3+DJ26*'Ores &amp; Ingots'!$B$4+DK26*'Ores &amp; Ingots'!$B$5+DL26*'Ores &amp; Ingots'!$B$6+DM26*'Ores &amp; Ingots'!$B$7+DN26*'Ores &amp; Ingots'!$B$8+DO26*'Ores &amp; Ingots'!$B$9+DP26*'Ores &amp; Ingots'!$B$10+DQ26*'Ores &amp; Ingots'!$B$11+DR26*'Ores &amp; Ingots'!$B$12</f>
        <v>1,216</v>
      </c>
      <c r="DW26" s="249" t="str">
        <f>CY26*Refining!$G$3+CZ26*Refining!$G$4+DA26*Refining!$G$5+DB26*Refining!$G$6+DC26*Refining!$G$7+DD26*Refining!$G$8+DE26*Refining!$G$9+DF26*Refining!$G$10+DG26*Refining!$G$11+DH26*Refining!$G$12</f>
        <v>1,478</v>
      </c>
      <c r="DX26" s="249" t="str">
        <f t="shared" si="17"/>
        <v>229,850</v>
      </c>
      <c r="DY26" s="250" t="str">
        <f t="shared" si="18"/>
        <v>0.2299</v>
      </c>
      <c r="DZ26" s="248" t="str">
        <f t="shared" si="19"/>
        <v>1,722</v>
      </c>
      <c r="EA26" s="251" t="str">
        <f t="shared" ref="EA26:EB26" si="105">DZ26/60</f>
        <v>28.7</v>
      </c>
      <c r="EB26" s="251" t="str">
        <f t="shared" si="105"/>
        <v>0.5</v>
      </c>
      <c r="EC26" s="543" t="str">
        <f t="shared" si="21"/>
        <v>0.02</v>
      </c>
      <c r="ED26" s="248" t="str">
        <f t="shared" si="22"/>
        <v>261,584</v>
      </c>
      <c r="EE26" s="251" t="str">
        <f t="shared" ref="EE26:EF26" si="106">ED26/1000</f>
        <v>261.6</v>
      </c>
      <c r="EF26" s="252" t="str">
        <f t="shared" si="106"/>
        <v>0.26</v>
      </c>
      <c r="EG26" s="544" t="str">
        <f t="shared" si="24"/>
        <v>0.2616</v>
      </c>
      <c r="EH26" s="225"/>
    </row>
    <row r="27" hidden="1">
      <c r="A27" s="33"/>
      <c r="B27" s="226" t="s">
        <v>925</v>
      </c>
      <c r="C27" s="227" t="s">
        <v>886</v>
      </c>
      <c r="D27" s="227">
        <v>1.0</v>
      </c>
      <c r="E27" s="227">
        <v>1.0</v>
      </c>
      <c r="F27" s="227">
        <v>3.0</v>
      </c>
      <c r="G27" s="253" t="str">
        <f t="shared" si="5"/>
        <v>46.9</v>
      </c>
      <c r="H27" s="254">
        <v>25.0</v>
      </c>
      <c r="I27" s="254">
        <v>25.0</v>
      </c>
      <c r="J27" s="254" t="str">
        <f>H27/Main!$D$9</f>
        <v>25</v>
      </c>
      <c r="K27" s="254" t="str">
        <f>I27/Main!$D$10</f>
        <v>25</v>
      </c>
      <c r="L27" s="254" t="str">
        <f t="shared" si="6"/>
        <v>1</v>
      </c>
      <c r="M27" s="254">
        <v>1.0</v>
      </c>
      <c r="N27" s="256">
        <v>2.0</v>
      </c>
      <c r="O27" s="256">
        <v>2360000.0</v>
      </c>
      <c r="P27" s="255"/>
      <c r="Q27" s="256"/>
      <c r="R27" s="255"/>
      <c r="S27" s="257"/>
      <c r="T27" s="257"/>
      <c r="U27" s="256">
        <v>420000.0</v>
      </c>
      <c r="V27" s="255"/>
      <c r="W27" s="255"/>
      <c r="X27" s="255"/>
      <c r="Y27" s="255"/>
      <c r="Z27" s="255"/>
      <c r="AA27" s="255"/>
      <c r="AB27" s="255"/>
      <c r="AC27" s="258" t="s">
        <v>12</v>
      </c>
      <c r="AD27" s="234">
        <v>35.0</v>
      </c>
      <c r="AE27" s="234">
        <v>0.0</v>
      </c>
      <c r="AF27" s="234">
        <v>0.0</v>
      </c>
      <c r="AG27" s="234">
        <v>8.0</v>
      </c>
      <c r="AH27" s="234">
        <v>50.0</v>
      </c>
      <c r="AI27" s="234">
        <v>0.0</v>
      </c>
      <c r="AJ27" s="235">
        <v>113.0</v>
      </c>
      <c r="AK27" s="234">
        <v>0.0</v>
      </c>
      <c r="AL27" s="234">
        <v>0.0</v>
      </c>
      <c r="AM27" s="234">
        <v>0.0</v>
      </c>
      <c r="AN27" s="234">
        <v>0.0</v>
      </c>
      <c r="AO27" s="234">
        <v>10.0</v>
      </c>
      <c r="AP27" s="234">
        <v>0.0</v>
      </c>
      <c r="AQ27" s="234">
        <v>0.0</v>
      </c>
      <c r="AR27" s="234">
        <v>0.0</v>
      </c>
      <c r="AS27" s="234">
        <v>0.0</v>
      </c>
      <c r="AT27" s="234">
        <v>0.0</v>
      </c>
      <c r="AU27" s="234">
        <v>0.0</v>
      </c>
      <c r="AV27" s="234">
        <v>0.0</v>
      </c>
      <c r="AW27" s="234">
        <v>0.0</v>
      </c>
      <c r="AX27" s="234">
        <v>0.0</v>
      </c>
      <c r="AY27" s="239" t="str">
        <f t="shared" ref="AY27:BS27" si="107">IF(AD27 = 0, "", AD27)</f>
        <v>35</v>
      </c>
      <c r="AZ27" s="227" t="str">
        <f t="shared" si="107"/>
        <v/>
      </c>
      <c r="BA27" s="227" t="str">
        <f t="shared" si="107"/>
        <v/>
      </c>
      <c r="BB27" s="225" t="str">
        <f t="shared" si="107"/>
        <v>8</v>
      </c>
      <c r="BC27" s="225" t="str">
        <f t="shared" si="107"/>
        <v>50</v>
      </c>
      <c r="BD27" s="227" t="str">
        <f t="shared" si="107"/>
        <v/>
      </c>
      <c r="BE27" s="309" t="str">
        <f t="shared" si="107"/>
        <v>113</v>
      </c>
      <c r="BF27" s="227" t="str">
        <f t="shared" si="107"/>
        <v/>
      </c>
      <c r="BG27" s="227" t="str">
        <f t="shared" si="107"/>
        <v/>
      </c>
      <c r="BH27" s="227" t="str">
        <f t="shared" si="107"/>
        <v/>
      </c>
      <c r="BI27" s="227" t="str">
        <f t="shared" si="107"/>
        <v/>
      </c>
      <c r="BJ27" s="225" t="str">
        <f t="shared" si="107"/>
        <v>10</v>
      </c>
      <c r="BK27" s="227" t="str">
        <f t="shared" si="107"/>
        <v/>
      </c>
      <c r="BL27" s="227" t="str">
        <f t="shared" si="107"/>
        <v/>
      </c>
      <c r="BM27" s="227" t="str">
        <f t="shared" si="107"/>
        <v/>
      </c>
      <c r="BN27" s="227" t="str">
        <f t="shared" si="107"/>
        <v/>
      </c>
      <c r="BO27" s="227" t="str">
        <f t="shared" si="107"/>
        <v/>
      </c>
      <c r="BP27" s="227" t="str">
        <f t="shared" si="107"/>
        <v/>
      </c>
      <c r="BQ27" s="227" t="str">
        <f t="shared" si="107"/>
        <v/>
      </c>
      <c r="BR27" s="227" t="str">
        <f t="shared" si="107"/>
        <v/>
      </c>
      <c r="BS27" s="238" t="str">
        <f t="shared" si="107"/>
        <v/>
      </c>
      <c r="BT27" s="239" t="str">
        <f>$AY27*Assembly!Y$4+$AZ27*Assembly!Y$5+$BA27*Assembly!Y$6+$BB27*Assembly!Y$7+$BC27*Assembly!Y$8+$BD27*Assembly!Y$9+$BE27*Assembly!Y$10+$BF27*Assembly!Y$11+$BG27*Assembly!Y$12+$BH27*Assembly!Y$13+$BI27*Assembly!Y$14+$BJ27*Assembly!Y$15+$BK27*Assembly!Y$16+$BL27*Assembly!Y$17+$BM27*Assembly!Y$18+$BN27*Assembly!Y$19+$BO27*Assembly!Y$20+$BP27*Assembly!Y$21+$BQ27*Assembly!Y$22+$BR27*Assembly!Y$23+$BS27*Assembly!Y$24</f>
        <v>4,072</v>
      </c>
      <c r="BU27" s="225" t="str">
        <f t="shared" si="8"/>
        <v>87</v>
      </c>
      <c r="BV27" s="225" t="str">
        <f>$AY27*Assembly!AC$4+$AZ27*Assembly!AC$5+$BA27*Assembly!AC$6+$BB27*Assembly!AC$7+$BC27*Assembly!AC$8+$BD27*Assembly!AC$9+$BE27*Assembly!AC$10+$BF27*Assembly!AC$11+$BG27*Assembly!AC$12+$BH27*Assembly!AC$13+$BI27*Assembly!AC$14+$BJ27*Assembly!AC$15+$BK27*Assembly!AC$16+$BL27*Assembly!AC$17+$BM27*Assembly!AC$18+$BN27*Assembly!AC$19+$BO27*Assembly!AC$20+$BP27*Assembly!AC$21+$BQ27*Assembly!AC$22+$BR27*Assembly!AC$23+$BS27*Assembly!AC$24</f>
        <v>10,300</v>
      </c>
      <c r="BW27" s="240" t="str">
        <f t="shared" si="9"/>
        <v>2.53</v>
      </c>
      <c r="BX27" s="241" t="str">
        <f t="shared" si="10"/>
        <v>220</v>
      </c>
      <c r="BY27" s="242" t="str">
        <f t="shared" si="11"/>
        <v>118.6</v>
      </c>
      <c r="BZ27" s="301" t="str">
        <f t="shared" si="79"/>
        <v>103 N</v>
      </c>
      <c r="CA27" s="225" t="str">
        <f>$AY27*Assembly!X$4+$AZ27*Assembly!X$5+$BA27*Assembly!X$6+$BB27*Assembly!X$7+$BC27*Assembly!X$8+$BD27*Assembly!X$9+$BE27*Assembly!X$10+$BF27*Assembly!X$11+$BG27*Assembly!X$12+$BH27*Assembly!X$13+$BI27*Assembly!X$14+$BJ27*Assembly!X$15+$BK27*Assembly!X$16+$BL27*Assembly!X$17+$BM27*Assembly!X$18+$BN27*Assembly!X$19+$BO27*Assembly!X$20+$BP27*Assembly!X$21+$BQ27*Assembly!X$22+$BR27*Assembly!X$23+$BS27*Assembly!X$24</f>
        <v>376</v>
      </c>
      <c r="CB27" s="225" t="str">
        <f t="shared" si="12"/>
        <v>58,489</v>
      </c>
      <c r="CC27" s="223" t="str">
        <f t="shared" si="13"/>
        <v>0.0585</v>
      </c>
      <c r="CD27" s="243" t="str">
        <f>$AY27*Assembly!AB$4+$AZ27*Assembly!AB$5+$BA27*Assembly!AB$6+$BB27*Assembly!AB$7+$BC27*Assembly!AB$8+$BD27*Assembly!AB$9+$BE27*Assembly!AB$10+$BF27*Assembly!AB$11+$BG27*Assembly!AB$12+$BH27*Assembly!AB$13+$BI27*Assembly!AB$14+$BJ27*Assembly!AB$15+$BK27*Assembly!AB$16+$BL27*Assembly!AB$17+$BM27*Assembly!AB$18+$BN27*Assembly!AB$19+$BO27*Assembly!AB$20+$BP27*Assembly!AB$21+$BQ27*Assembly!AB$22+$BR27*Assembly!AB$23+$BS27*Assembly!AB$24</f>
        <v>1,563</v>
      </c>
      <c r="CE27" s="256" t="str">
        <f>$AY27*Assembly!M$4+$AZ27*Assembly!M$5+$BA27*Assembly!M$6+$BB27*Assembly!M$7+$BC27*Assembly!M$8+$BD27*Assembly!M$9+$BE27*Assembly!M$10+$BF27*Assembly!M$11+$BG27*Assembly!M$12+$BH27*Assembly!M$13+$BI27*Assembly!M$14+$BJ27*Assembly!M$15+$BK27*Assembly!M$16+$BL27*Assembly!M$17+$BM27*Assembly!M$18+$BN27*Assembly!M$19+$BO27*Assembly!M$20+$BP27*Assembly!M$21+$BQ27*Assembly!M$22+$BR27*Assembly!M$23+$BS27*Assembly!M$24</f>
        <v>3,855</v>
      </c>
      <c r="CF27" s="256" t="str">
        <f>$AY27*Assembly!N$4+$AZ27*Assembly!N$5+$BA27*Assembly!N$6+$BB27*Assembly!N$7+$BC27*Assembly!N$8+$BD27*Assembly!N$9+$BE27*Assembly!N$10+$BF27*Assembly!N$11+$BG27*Assembly!N$12+$BH27*Assembly!N$13+$BI27*Assembly!N$14+$BJ27*Assembly!N$15+$BK27*Assembly!N$16+$BL27*Assembly!N$17+$BM27*Assembly!N$18+$BN27*Assembly!N$19+$BO27*Assembly!N$20+$BP27*Assembly!N$21+$BQ27*Assembly!N$22+$BR27*Assembly!N$23+$BS27*Assembly!N$24</f>
        <v>615</v>
      </c>
      <c r="CG27" s="256" t="str">
        <f>$AY27*Assembly!O$4+$AZ27*Assembly!O$5+$BA27*Assembly!O$6+$BB27*Assembly!O$7+$BC27*Assembly!O$8+$BD27*Assembly!O$9+$BE27*Assembly!O$10+$BF27*Assembly!O$11+$BG27*Assembly!O$12+$BH27*Assembly!O$13+$BI27*Assembly!O$14+$BJ27*Assembly!O$15+$BK27*Assembly!O$16+$BL27*Assembly!O$17+$BM27*Assembly!O$18+$BN27*Assembly!O$19+$BO27*Assembly!O$20+$BP27*Assembly!O$21+$BQ27*Assembly!O$22+$BR27*Assembly!O$23+$BS27*Assembly!O$24</f>
        <v>30</v>
      </c>
      <c r="CH27" s="254" t="str">
        <f>$AY27*Assembly!P$4+$AZ27*Assembly!P$5+$BA27*Assembly!P$6+$BB27*Assembly!P$7+$BC27*Assembly!P$8+$BD27*Assembly!P$9+$BE27*Assembly!P$10+$BF27*Assembly!P$11+$BG27*Assembly!P$12+$BH27*Assembly!P$13+$BI27*Assembly!P$14+$BJ27*Assembly!P$15+$BK27*Assembly!P$16+$BL27*Assembly!P$17+$BM27*Assembly!P$18+$BN27*Assembly!P$19+$BO27*Assembly!P$20+$BP27*Assembly!P$21+$BQ27*Assembly!P$22+$BR27*Assembly!P$23+$BS27*Assembly!P$24</f>
        <v>0</v>
      </c>
      <c r="CI27" s="254" t="str">
        <f>$AY27*Assembly!Q$4+$AZ27*Assembly!Q$5+$BA27*Assembly!Q$6+$BB27*Assembly!Q$7+$BC27*Assembly!Q$8+$BD27*Assembly!Q$9+$BE27*Assembly!Q$10+$BF27*Assembly!Q$11+$BG27*Assembly!Q$12+$BH27*Assembly!Q$13+$BI27*Assembly!Q$14+$BJ27*Assembly!Q$15+$BK27*Assembly!Q$16+$BL27*Assembly!Q$17+$BM27*Assembly!Q$18+$BN27*Assembly!Q$19+$BO27*Assembly!Q$20+$BP27*Assembly!Q$21+$BQ27*Assembly!Q$22+$BR27*Assembly!Q$23+$BS27*Assembly!Q$24</f>
        <v>0</v>
      </c>
      <c r="CJ27" s="256" t="str">
        <f>$AY27*Assembly!R$4+$AZ27*Assembly!R$5+$BA27*Assembly!R$6+$BB27*Assembly!R$7+$BC27*Assembly!R$8+$BD27*Assembly!R$9+$BE27*Assembly!R$10+$BF27*Assembly!R$11+$BG27*Assembly!R$12+$BH27*Assembly!R$13+$BI27*Assembly!R$14+$BJ27*Assembly!R$15+$BK27*Assembly!R$16+$BL27*Assembly!R$17+$BM27*Assembly!R$18+$BN27*Assembly!R$19+$BO27*Assembly!R$20+$BP27*Assembly!R$21+$BQ27*Assembly!R$22+$BR27*Assembly!R$23+$BS27*Assembly!R$24</f>
        <v>0</v>
      </c>
      <c r="CK27" s="254" t="str">
        <f>$AY27*Assembly!S$4+$AZ27*Assembly!S$5+$BA27*Assembly!S$6+$BB27*Assembly!S$7+$BC27*Assembly!S$8+$BD27*Assembly!S$9+$BE27*Assembly!S$10+$BF27*Assembly!S$11+$BG27*Assembly!S$12+$BH27*Assembly!S$13+$BI27*Assembly!S$14+$BJ27*Assembly!S$15+$BK27*Assembly!S$16+$BL27*Assembly!S$17+$BM27*Assembly!S$18+$BN27*Assembly!S$19+$BO27*Assembly!S$20+$BP27*Assembly!S$21+$BQ27*Assembly!S$22+$BR27*Assembly!S$23+$BS27*Assembly!S$24</f>
        <v>0</v>
      </c>
      <c r="CL27" s="254" t="str">
        <f>$AY27*Assembly!T$4+$AZ27*Assembly!T$5+$BA27*Assembly!T$6+$BB27*Assembly!T$7+$BC27*Assembly!T$8+$BD27*Assembly!T$9+$BE27*Assembly!T$10+$BF27*Assembly!T$11+$BG27*Assembly!T$12+$BH27*Assembly!T$13+$BI27*Assembly!T$14+$BJ27*Assembly!T$15+$BK27*Assembly!T$16+$BL27*Assembly!T$17+$BM27*Assembly!T$18+$BN27*Assembly!T$19+$BO27*Assembly!T$20+$BP27*Assembly!T$21+$BQ27*Assembly!T$22+$BR27*Assembly!T$23+$BS27*Assembly!T$24</f>
        <v>0</v>
      </c>
      <c r="CM27" s="254" t="str">
        <f>$AY27*Assembly!U$4+$AZ27*Assembly!U$5+$BA27*Assembly!U$6+$BB27*Assembly!U$7+$BC27*Assembly!U$8+$BD27*Assembly!U$9+$BE27*Assembly!U$10+$BF27*Assembly!U$11+$BG27*Assembly!U$12+$BH27*Assembly!U$13+$BI27*Assembly!U$14+$BJ27*Assembly!U$15+$BK27*Assembly!U$16+$BL27*Assembly!U$17+$BM27*Assembly!U$18+$BN27*Assembly!U$19+$BO27*Assembly!U$20+$BP27*Assembly!U$21+$BQ27*Assembly!U$22+$BR27*Assembly!U$23+$BS27*Assembly!U$24</f>
        <v>0</v>
      </c>
      <c r="CN27" s="256" t="str">
        <f>$AY27*Assembly!V$4+$AZ27*Assembly!V$5+$BA27*Assembly!V$6+$BB27*Assembly!V$7+$BC27*Assembly!V$8+$BD27*Assembly!V$9+$BE27*Assembly!V$10+$BF27*Assembly!V$11+$BG27*Assembly!V$12+$BH27*Assembly!V$13+$BI27*Assembly!V$14+$BJ27*Assembly!V$15+$BK27*Assembly!V$16+$BL27*Assembly!V$17+$BM27*Assembly!V$18+$BN27*Assembly!V$19+$BO27*Assembly!V$20+$BP27*Assembly!V$21+$BQ27*Assembly!V$22+$BR27*Assembly!V$23+$BS27*Assembly!V$24</f>
        <v>0</v>
      </c>
      <c r="CO27" s="256" t="str">
        <f>CE27*Refining!$F$3</f>
        <v>6,884</v>
      </c>
      <c r="CP27" s="256" t="str">
        <f>CF27*Refining!$F$4</f>
        <v>1,922</v>
      </c>
      <c r="CQ27" s="256" t="str">
        <f>CG27*Refining!$F$5</f>
        <v>125</v>
      </c>
      <c r="CR27" s="256" t="str">
        <f>CH27*Refining!$F$6</f>
        <v>0</v>
      </c>
      <c r="CS27" s="256" t="str">
        <f>CI27*Refining!$F$7</f>
        <v>0</v>
      </c>
      <c r="CT27" s="256" t="str">
        <f>CJ27*Refining!$F$8</f>
        <v>0</v>
      </c>
      <c r="CU27" s="256" t="str">
        <f>CK27*Refining!$F$9</f>
        <v>0</v>
      </c>
      <c r="CV27" s="256" t="str">
        <f>CL27*Refining!$F$10</f>
        <v>0</v>
      </c>
      <c r="CW27" s="256" t="str">
        <f>CM27*Refining!$F$11</f>
        <v>0</v>
      </c>
      <c r="CX27" s="256" t="str">
        <f>CN27*Refining!$F$12</f>
        <v>0</v>
      </c>
      <c r="CY27" s="248" t="str">
        <f t="shared" ref="CY27:DR27" si="108">IF(CE27 = 0, "", CE27)</f>
        <v>3,855</v>
      </c>
      <c r="CZ27" s="249" t="str">
        <f t="shared" si="108"/>
        <v>615</v>
      </c>
      <c r="DA27" s="249" t="str">
        <f t="shared" si="108"/>
        <v>30</v>
      </c>
      <c r="DB27" s="245" t="str">
        <f t="shared" si="108"/>
        <v/>
      </c>
      <c r="DC27" s="245" t="str">
        <f t="shared" si="108"/>
        <v/>
      </c>
      <c r="DD27" s="245" t="str">
        <f t="shared" si="108"/>
        <v/>
      </c>
      <c r="DE27" s="245" t="str">
        <f t="shared" si="108"/>
        <v/>
      </c>
      <c r="DF27" s="245" t="str">
        <f t="shared" si="108"/>
        <v/>
      </c>
      <c r="DG27" s="245" t="str">
        <f t="shared" si="108"/>
        <v/>
      </c>
      <c r="DH27" s="246" t="str">
        <f t="shared" si="108"/>
        <v/>
      </c>
      <c r="DI27" s="248" t="str">
        <f t="shared" si="108"/>
        <v>6,884</v>
      </c>
      <c r="DJ27" s="249" t="str">
        <f t="shared" si="108"/>
        <v>1,922</v>
      </c>
      <c r="DK27" s="249" t="str">
        <f t="shared" si="108"/>
        <v>125</v>
      </c>
      <c r="DL27" s="245" t="str">
        <f t="shared" si="108"/>
        <v/>
      </c>
      <c r="DM27" s="245" t="str">
        <f t="shared" si="108"/>
        <v/>
      </c>
      <c r="DN27" s="245" t="str">
        <f t="shared" si="108"/>
        <v/>
      </c>
      <c r="DO27" s="245" t="str">
        <f t="shared" si="108"/>
        <v/>
      </c>
      <c r="DP27" s="245" t="str">
        <f t="shared" si="108"/>
        <v/>
      </c>
      <c r="DQ27" s="245" t="str">
        <f t="shared" si="108"/>
        <v/>
      </c>
      <c r="DR27" s="246" t="str">
        <f t="shared" si="108"/>
        <v/>
      </c>
      <c r="DS27" s="248" t="str">
        <f t="shared" si="15"/>
        <v>4,500</v>
      </c>
      <c r="DT27" s="249" t="str">
        <f t="shared" si="16"/>
        <v>8,931</v>
      </c>
      <c r="DU27" s="225" t="str">
        <f>CY27*'Ores &amp; Ingots'!$C$3+CZ27*'Ores &amp; Ingots'!$C$4+DA27*'Ores &amp; Ingots'!$C$5+DB27*'Ores &amp; Ingots'!$C$6+DC27*'Ores &amp; Ingots'!$C$7+DD27*'Ores &amp; Ingots'!$C$8+DE27*'Ores &amp; Ingots'!$C$9+DF27*'Ores &amp; Ingots'!$C$10+DG27*'Ores &amp; Ingots'!$C$11+DH27*'Ores &amp; Ingots'!$C$12</f>
        <v>562</v>
      </c>
      <c r="DV27" s="225" t="str">
        <f>DI27*'Ores &amp; Ingots'!$B$3+DJ27*'Ores &amp; Ingots'!$B$4+DK27*'Ores &amp; Ingots'!$B$5+DL27*'Ores &amp; Ingots'!$B$6+DM27*'Ores &amp; Ingots'!$B$7+DN27*'Ores &amp; Ingots'!$B$8+DO27*'Ores &amp; Ingots'!$B$9+DP27*'Ores &amp; Ingots'!$B$10+DQ27*'Ores &amp; Ingots'!$B$11+DR27*'Ores &amp; Ingots'!$B$12</f>
        <v>3,304</v>
      </c>
      <c r="DW27" s="249" t="str">
        <f>CY27*Refining!$G$3+CZ27*Refining!$G$4+DA27*Refining!$G$5+DB27*Refining!$G$6+DC27*Refining!$G$7+DD27*Refining!$G$8+DE27*Refining!$G$9+DF27*Refining!$G$10+DG27*Refining!$G$11+DH27*Refining!$G$12</f>
        <v>3,606</v>
      </c>
      <c r="DX27" s="249" t="str">
        <f t="shared" si="17"/>
        <v>560,951</v>
      </c>
      <c r="DY27" s="250" t="str">
        <f t="shared" si="18"/>
        <v>0.5610</v>
      </c>
      <c r="DZ27" s="248" t="str">
        <f t="shared" si="19"/>
        <v>4,007</v>
      </c>
      <c r="EA27" s="251" t="str">
        <f t="shared" ref="EA27:EB27" si="109">DZ27/60</f>
        <v>66.8</v>
      </c>
      <c r="EB27" s="251" t="str">
        <f t="shared" si="109"/>
        <v>1.1</v>
      </c>
      <c r="EC27" s="543" t="str">
        <f t="shared" si="21"/>
        <v>0.05</v>
      </c>
      <c r="ED27" s="248" t="str">
        <f t="shared" si="22"/>
        <v>619,440</v>
      </c>
      <c r="EE27" s="251" t="str">
        <f t="shared" ref="EE27:EF27" si="110">ED27/1000</f>
        <v>619.4</v>
      </c>
      <c r="EF27" s="252" t="str">
        <f t="shared" si="110"/>
        <v>0.62</v>
      </c>
      <c r="EG27" s="544" t="str">
        <f t="shared" si="24"/>
        <v>0.6194</v>
      </c>
      <c r="EH27" s="225"/>
    </row>
    <row r="28">
      <c r="A28" s="33"/>
      <c r="B28" s="226" t="s">
        <v>925</v>
      </c>
      <c r="C28" s="227" t="s">
        <v>885</v>
      </c>
      <c r="D28" s="227">
        <v>1.0</v>
      </c>
      <c r="E28" s="227">
        <v>1.0</v>
      </c>
      <c r="F28" s="227">
        <v>3.0</v>
      </c>
      <c r="G28" s="253" t="str">
        <f t="shared" si="5"/>
        <v>0.4</v>
      </c>
      <c r="H28" s="254">
        <v>12.0</v>
      </c>
      <c r="I28" s="254">
        <v>12.0</v>
      </c>
      <c r="J28" s="254" t="str">
        <f>H28/Main!$D$9</f>
        <v>12</v>
      </c>
      <c r="K28" s="254" t="str">
        <f>I28/Main!$D$10</f>
        <v>12</v>
      </c>
      <c r="L28" s="254" t="str">
        <f t="shared" si="6"/>
        <v>1</v>
      </c>
      <c r="M28" s="254">
        <v>1.0</v>
      </c>
      <c r="N28" s="256">
        <v>2.0</v>
      </c>
      <c r="O28" s="256">
        <v>701000.0</v>
      </c>
      <c r="P28" s="255"/>
      <c r="Q28" s="256"/>
      <c r="R28" s="255"/>
      <c r="S28" s="257"/>
      <c r="T28" s="257"/>
      <c r="U28" s="256">
        <v>80000.0</v>
      </c>
      <c r="V28" s="255"/>
      <c r="W28" s="255"/>
      <c r="X28" s="255"/>
      <c r="Y28" s="255"/>
      <c r="Z28" s="255"/>
      <c r="AA28" s="255"/>
      <c r="AB28" s="255"/>
      <c r="AC28" s="258"/>
      <c r="AD28" s="234">
        <v>3.0</v>
      </c>
      <c r="AE28" s="234">
        <v>0.0</v>
      </c>
      <c r="AF28" s="234">
        <v>0.0</v>
      </c>
      <c r="AG28" s="234">
        <v>1.0</v>
      </c>
      <c r="AH28" s="234">
        <v>2.0</v>
      </c>
      <c r="AI28" s="234">
        <v>0.0</v>
      </c>
      <c r="AJ28" s="235">
        <v>18.0</v>
      </c>
      <c r="AK28" s="234">
        <v>0.0</v>
      </c>
      <c r="AL28" s="234">
        <v>0.0</v>
      </c>
      <c r="AM28" s="234">
        <v>0.0</v>
      </c>
      <c r="AN28" s="234">
        <v>0.0</v>
      </c>
      <c r="AO28" s="234">
        <v>1.0</v>
      </c>
      <c r="AP28" s="234">
        <v>0.0</v>
      </c>
      <c r="AQ28" s="234">
        <v>0.0</v>
      </c>
      <c r="AR28" s="234">
        <v>0.0</v>
      </c>
      <c r="AS28" s="234">
        <v>0.0</v>
      </c>
      <c r="AT28" s="234">
        <v>0.0</v>
      </c>
      <c r="AU28" s="234">
        <v>0.0</v>
      </c>
      <c r="AV28" s="234">
        <v>0.0</v>
      </c>
      <c r="AW28" s="234">
        <v>0.0</v>
      </c>
      <c r="AX28" s="234">
        <v>0.0</v>
      </c>
      <c r="AY28" s="239" t="str">
        <f t="shared" ref="AY28:BS28" si="111">IF(AD28 = 0, "", AD28)</f>
        <v>3</v>
      </c>
      <c r="AZ28" s="227" t="str">
        <f t="shared" si="111"/>
        <v/>
      </c>
      <c r="BA28" s="227" t="str">
        <f t="shared" si="111"/>
        <v/>
      </c>
      <c r="BB28" s="225" t="str">
        <f t="shared" si="111"/>
        <v>1</v>
      </c>
      <c r="BC28" s="225" t="str">
        <f t="shared" si="111"/>
        <v>2</v>
      </c>
      <c r="BD28" s="227" t="str">
        <f t="shared" si="111"/>
        <v/>
      </c>
      <c r="BE28" s="309" t="str">
        <f t="shared" si="111"/>
        <v>18</v>
      </c>
      <c r="BF28" s="227" t="str">
        <f t="shared" si="111"/>
        <v/>
      </c>
      <c r="BG28" s="227" t="str">
        <f t="shared" si="111"/>
        <v/>
      </c>
      <c r="BH28" s="227" t="str">
        <f t="shared" si="111"/>
        <v/>
      </c>
      <c r="BI28" s="227" t="str">
        <f t="shared" si="111"/>
        <v/>
      </c>
      <c r="BJ28" s="225" t="str">
        <f t="shared" si="111"/>
        <v>1</v>
      </c>
      <c r="BK28" s="227" t="str">
        <f t="shared" si="111"/>
        <v/>
      </c>
      <c r="BL28" s="227" t="str">
        <f t="shared" si="111"/>
        <v/>
      </c>
      <c r="BM28" s="227" t="str">
        <f t="shared" si="111"/>
        <v/>
      </c>
      <c r="BN28" s="227" t="str">
        <f t="shared" si="111"/>
        <v/>
      </c>
      <c r="BO28" s="227" t="str">
        <f t="shared" si="111"/>
        <v/>
      </c>
      <c r="BP28" s="227" t="str">
        <f t="shared" si="111"/>
        <v/>
      </c>
      <c r="BQ28" s="227" t="str">
        <f t="shared" si="111"/>
        <v/>
      </c>
      <c r="BR28" s="227" t="str">
        <f t="shared" si="111"/>
        <v/>
      </c>
      <c r="BS28" s="238" t="str">
        <f t="shared" si="111"/>
        <v/>
      </c>
      <c r="BT28" s="239" t="str">
        <f>$AY28*Assembly!Y$4+$AZ28*Assembly!Y$5+$BA28*Assembly!Y$6+$BB28*Assembly!Y$7+$BC28*Assembly!Y$8+$BD28*Assembly!Y$9+$BE28*Assembly!Y$10+$BF28*Assembly!Y$11+$BG28*Assembly!Y$12+$BH28*Assembly!Y$13+$BI28*Assembly!Y$14+$BJ28*Assembly!Y$15+$BK28*Assembly!Y$16+$BL28*Assembly!Y$17+$BM28*Assembly!Y$18+$BN28*Assembly!Y$19+$BO28*Assembly!Y$20+$BP28*Assembly!Y$21+$BQ28*Assembly!Y$22+$BR28*Assembly!Y$23+$BS28*Assembly!Y$24</f>
        <v>539</v>
      </c>
      <c r="BU28" s="225" t="str">
        <f t="shared" si="8"/>
        <v>1,437</v>
      </c>
      <c r="BV28" s="225" t="str">
        <f>$AY28*Assembly!AC$4+$AZ28*Assembly!AC$5+$BA28*Assembly!AC$6+$BB28*Assembly!AC$7+$BC28*Assembly!AC$8+$BD28*Assembly!AC$9+$BE28*Assembly!AC$10+$BF28*Assembly!AC$11+$BG28*Assembly!AC$12+$BH28*Assembly!AC$13+$BI28*Assembly!AC$14+$BJ28*Assembly!AC$15+$BK28*Assembly!AC$16+$BL28*Assembly!AC$17+$BM28*Assembly!AC$18+$BN28*Assembly!AC$19+$BO28*Assembly!AC$20+$BP28*Assembly!AC$21+$BQ28*Assembly!AC$22+$BR28*Assembly!AC$23+$BS28*Assembly!AC$24</f>
        <v>1,170</v>
      </c>
      <c r="BW28" s="240" t="str">
        <f t="shared" si="9"/>
        <v>2.17</v>
      </c>
      <c r="BX28" s="241" t="str">
        <f t="shared" si="10"/>
        <v>3120</v>
      </c>
      <c r="BY28" s="242" t="str">
        <f t="shared" si="11"/>
        <v>0.8</v>
      </c>
      <c r="BZ28" s="301" t="str">
        <f t="shared" si="79"/>
        <v>148 N</v>
      </c>
      <c r="CA28" s="225" t="str">
        <f>$AY28*Assembly!X$4+$AZ28*Assembly!X$5+$BA28*Assembly!X$6+$BB28*Assembly!X$7+$BC28*Assembly!X$8+$BD28*Assembly!X$9+$BE28*Assembly!X$10+$BF28*Assembly!X$11+$BG28*Assembly!X$12+$BH28*Assembly!X$13+$BI28*Assembly!X$14+$BJ28*Assembly!X$15+$BK28*Assembly!X$16+$BL28*Assembly!X$17+$BM28*Assembly!X$18+$BN28*Assembly!X$19+$BO28*Assembly!X$20+$BP28*Assembly!X$21+$BQ28*Assembly!X$22+$BR28*Assembly!X$23+$BS28*Assembly!X$24</f>
        <v>32</v>
      </c>
      <c r="CB28" s="225" t="str">
        <f t="shared" si="12"/>
        <v>4,978</v>
      </c>
      <c r="CC28" s="223" t="str">
        <f t="shared" si="13"/>
        <v>0.0050</v>
      </c>
      <c r="CD28" s="243" t="str">
        <f>$AY28*Assembly!AB$4+$AZ28*Assembly!AB$5+$BA28*Assembly!AB$6+$BB28*Assembly!AB$7+$BC28*Assembly!AB$8+$BD28*Assembly!AB$9+$BE28*Assembly!AB$10+$BF28*Assembly!AB$11+$BG28*Assembly!AB$12+$BH28*Assembly!AB$13+$BI28*Assembly!AB$14+$BJ28*Assembly!AB$15+$BK28*Assembly!AB$16+$BL28*Assembly!AB$17+$BM28*Assembly!AB$18+$BN28*Assembly!AB$19+$BO28*Assembly!AB$20+$BP28*Assembly!AB$21+$BQ28*Assembly!AB$22+$BR28*Assembly!AB$23+$BS28*Assembly!AB$24</f>
        <v>210</v>
      </c>
      <c r="CE28" s="256" t="str">
        <f>$AY28*Assembly!M$4+$AZ28*Assembly!M$5+$BA28*Assembly!M$6+$BB28*Assembly!M$7+$BC28*Assembly!M$8+$BD28*Assembly!M$9+$BE28*Assembly!M$10+$BF28*Assembly!M$11+$BG28*Assembly!M$12+$BH28*Assembly!M$13+$BI28*Assembly!M$14+$BJ28*Assembly!M$15+$BK28*Assembly!M$16+$BL28*Assembly!M$17+$BM28*Assembly!M$18+$BN28*Assembly!M$19+$BO28*Assembly!M$20+$BP28*Assembly!M$21+$BQ28*Assembly!M$22+$BR28*Assembly!M$23+$BS28*Assembly!M$24</f>
        <v>485</v>
      </c>
      <c r="CF28" s="256" t="str">
        <f>$AY28*Assembly!N$4+$AZ28*Assembly!N$5+$BA28*Assembly!N$6+$BB28*Assembly!N$7+$BC28*Assembly!N$8+$BD28*Assembly!N$9+$BE28*Assembly!N$10+$BF28*Assembly!N$11+$BG28*Assembly!N$12+$BH28*Assembly!N$13+$BI28*Assembly!N$14+$BJ28*Assembly!N$15+$BK28*Assembly!N$16+$BL28*Assembly!N$17+$BM28*Assembly!N$18+$BN28*Assembly!N$19+$BO28*Assembly!N$20+$BP28*Assembly!N$21+$BQ28*Assembly!N$22+$BR28*Assembly!N$23+$BS28*Assembly!N$24</f>
        <v>95</v>
      </c>
      <c r="CG28" s="256" t="str">
        <f>$AY28*Assembly!O$4+$AZ28*Assembly!O$5+$BA28*Assembly!O$6+$BB28*Assembly!O$7+$BC28*Assembly!O$8+$BD28*Assembly!O$9+$BE28*Assembly!O$10+$BF28*Assembly!O$11+$BG28*Assembly!O$12+$BH28*Assembly!O$13+$BI28*Assembly!O$14+$BJ28*Assembly!O$15+$BK28*Assembly!O$16+$BL28*Assembly!O$17+$BM28*Assembly!O$18+$BN28*Assembly!O$19+$BO28*Assembly!O$20+$BP28*Assembly!O$21+$BQ28*Assembly!O$22+$BR28*Assembly!O$23+$BS28*Assembly!O$24</f>
        <v>3</v>
      </c>
      <c r="CH28" s="254" t="str">
        <f>$AY28*Assembly!P$4+$AZ28*Assembly!P$5+$BA28*Assembly!P$6+$BB28*Assembly!P$7+$BC28*Assembly!P$8+$BD28*Assembly!P$9+$BE28*Assembly!P$10+$BF28*Assembly!P$11+$BG28*Assembly!P$12+$BH28*Assembly!P$13+$BI28*Assembly!P$14+$BJ28*Assembly!P$15+$BK28*Assembly!P$16+$BL28*Assembly!P$17+$BM28*Assembly!P$18+$BN28*Assembly!P$19+$BO28*Assembly!P$20+$BP28*Assembly!P$21+$BQ28*Assembly!P$22+$BR28*Assembly!P$23+$BS28*Assembly!P$24</f>
        <v>0</v>
      </c>
      <c r="CI28" s="254" t="str">
        <f>$AY28*Assembly!Q$4+$AZ28*Assembly!Q$5+$BA28*Assembly!Q$6+$BB28*Assembly!Q$7+$BC28*Assembly!Q$8+$BD28*Assembly!Q$9+$BE28*Assembly!Q$10+$BF28*Assembly!Q$11+$BG28*Assembly!Q$12+$BH28*Assembly!Q$13+$BI28*Assembly!Q$14+$BJ28*Assembly!Q$15+$BK28*Assembly!Q$16+$BL28*Assembly!Q$17+$BM28*Assembly!Q$18+$BN28*Assembly!Q$19+$BO28*Assembly!Q$20+$BP28*Assembly!Q$21+$BQ28*Assembly!Q$22+$BR28*Assembly!Q$23+$BS28*Assembly!Q$24</f>
        <v>0</v>
      </c>
      <c r="CJ28" s="256" t="str">
        <f>$AY28*Assembly!R$4+$AZ28*Assembly!R$5+$BA28*Assembly!R$6+$BB28*Assembly!R$7+$BC28*Assembly!R$8+$BD28*Assembly!R$9+$BE28*Assembly!R$10+$BF28*Assembly!R$11+$BG28*Assembly!R$12+$BH28*Assembly!R$13+$BI28*Assembly!R$14+$BJ28*Assembly!R$15+$BK28*Assembly!R$16+$BL28*Assembly!R$17+$BM28*Assembly!R$18+$BN28*Assembly!R$19+$BO28*Assembly!R$20+$BP28*Assembly!R$21+$BQ28*Assembly!R$22+$BR28*Assembly!R$23+$BS28*Assembly!R$24</f>
        <v>0</v>
      </c>
      <c r="CK28" s="254" t="str">
        <f>$AY28*Assembly!S$4+$AZ28*Assembly!S$5+$BA28*Assembly!S$6+$BB28*Assembly!S$7+$BC28*Assembly!S$8+$BD28*Assembly!S$9+$BE28*Assembly!S$10+$BF28*Assembly!S$11+$BG28*Assembly!S$12+$BH28*Assembly!S$13+$BI28*Assembly!S$14+$BJ28*Assembly!S$15+$BK28*Assembly!S$16+$BL28*Assembly!S$17+$BM28*Assembly!S$18+$BN28*Assembly!S$19+$BO28*Assembly!S$20+$BP28*Assembly!S$21+$BQ28*Assembly!S$22+$BR28*Assembly!S$23+$BS28*Assembly!S$24</f>
        <v>0</v>
      </c>
      <c r="CL28" s="254" t="str">
        <f>$AY28*Assembly!T$4+$AZ28*Assembly!T$5+$BA28*Assembly!T$6+$BB28*Assembly!T$7+$BC28*Assembly!T$8+$BD28*Assembly!T$9+$BE28*Assembly!T$10+$BF28*Assembly!T$11+$BG28*Assembly!T$12+$BH28*Assembly!T$13+$BI28*Assembly!T$14+$BJ28*Assembly!T$15+$BK28*Assembly!T$16+$BL28*Assembly!T$17+$BM28*Assembly!T$18+$BN28*Assembly!T$19+$BO28*Assembly!T$20+$BP28*Assembly!T$21+$BQ28*Assembly!T$22+$BR28*Assembly!T$23+$BS28*Assembly!T$24</f>
        <v>0</v>
      </c>
      <c r="CM28" s="254" t="str">
        <f>$AY28*Assembly!U$4+$AZ28*Assembly!U$5+$BA28*Assembly!U$6+$BB28*Assembly!U$7+$BC28*Assembly!U$8+$BD28*Assembly!U$9+$BE28*Assembly!U$10+$BF28*Assembly!U$11+$BG28*Assembly!U$12+$BH28*Assembly!U$13+$BI28*Assembly!U$14+$BJ28*Assembly!U$15+$BK28*Assembly!U$16+$BL28*Assembly!U$17+$BM28*Assembly!U$18+$BN28*Assembly!U$19+$BO28*Assembly!U$20+$BP28*Assembly!U$21+$BQ28*Assembly!U$22+$BR28*Assembly!U$23+$BS28*Assembly!U$24</f>
        <v>0</v>
      </c>
      <c r="CN28" s="256" t="str">
        <f>$AY28*Assembly!V$4+$AZ28*Assembly!V$5+$BA28*Assembly!V$6+$BB28*Assembly!V$7+$BC28*Assembly!V$8+$BD28*Assembly!V$9+$BE28*Assembly!V$10+$BF28*Assembly!V$11+$BG28*Assembly!V$12+$BH28*Assembly!V$13+$BI28*Assembly!V$14+$BJ28*Assembly!V$15+$BK28*Assembly!V$16+$BL28*Assembly!V$17+$BM28*Assembly!V$18+$BN28*Assembly!V$19+$BO28*Assembly!V$20+$BP28*Assembly!V$21+$BQ28*Assembly!V$22+$BR28*Assembly!V$23+$BS28*Assembly!V$24</f>
        <v>0</v>
      </c>
      <c r="CO28" s="256" t="str">
        <f>CE28*Refining!$F$3</f>
        <v>866</v>
      </c>
      <c r="CP28" s="256" t="str">
        <f>CF28*Refining!$F$4</f>
        <v>297</v>
      </c>
      <c r="CQ28" s="256" t="str">
        <f>CG28*Refining!$F$5</f>
        <v>13</v>
      </c>
      <c r="CR28" s="256" t="str">
        <f>CH28*Refining!$F$6</f>
        <v>0</v>
      </c>
      <c r="CS28" s="256" t="str">
        <f>CI28*Refining!$F$7</f>
        <v>0</v>
      </c>
      <c r="CT28" s="256" t="str">
        <f>CJ28*Refining!$F$8</f>
        <v>0</v>
      </c>
      <c r="CU28" s="256" t="str">
        <f>CK28*Refining!$F$9</f>
        <v>0</v>
      </c>
      <c r="CV28" s="256" t="str">
        <f>CL28*Refining!$F$10</f>
        <v>0</v>
      </c>
      <c r="CW28" s="256" t="str">
        <f>CM28*Refining!$F$11</f>
        <v>0</v>
      </c>
      <c r="CX28" s="256" t="str">
        <f>CN28*Refining!$F$12</f>
        <v>0</v>
      </c>
      <c r="CY28" s="248" t="str">
        <f t="shared" ref="CY28:DR28" si="112">IF(CE28 = 0, "", CE28)</f>
        <v>485</v>
      </c>
      <c r="CZ28" s="249" t="str">
        <f t="shared" si="112"/>
        <v>95</v>
      </c>
      <c r="DA28" s="249" t="str">
        <f t="shared" si="112"/>
        <v>3</v>
      </c>
      <c r="DB28" s="245" t="str">
        <f t="shared" si="112"/>
        <v/>
      </c>
      <c r="DC28" s="245" t="str">
        <f t="shared" si="112"/>
        <v/>
      </c>
      <c r="DD28" s="245" t="str">
        <f t="shared" si="112"/>
        <v/>
      </c>
      <c r="DE28" s="245" t="str">
        <f t="shared" si="112"/>
        <v/>
      </c>
      <c r="DF28" s="245" t="str">
        <f t="shared" si="112"/>
        <v/>
      </c>
      <c r="DG28" s="245" t="str">
        <f t="shared" si="112"/>
        <v/>
      </c>
      <c r="DH28" s="246" t="str">
        <f t="shared" si="112"/>
        <v/>
      </c>
      <c r="DI28" s="248" t="str">
        <f t="shared" si="112"/>
        <v>866</v>
      </c>
      <c r="DJ28" s="249" t="str">
        <f t="shared" si="112"/>
        <v>297</v>
      </c>
      <c r="DK28" s="249" t="str">
        <f t="shared" si="112"/>
        <v>13</v>
      </c>
      <c r="DL28" s="245" t="str">
        <f t="shared" si="112"/>
        <v/>
      </c>
      <c r="DM28" s="245" t="str">
        <f t="shared" si="112"/>
        <v/>
      </c>
      <c r="DN28" s="245" t="str">
        <f t="shared" si="112"/>
        <v/>
      </c>
      <c r="DO28" s="245" t="str">
        <f t="shared" si="112"/>
        <v/>
      </c>
      <c r="DP28" s="245" t="str">
        <f t="shared" si="112"/>
        <v/>
      </c>
      <c r="DQ28" s="245" t="str">
        <f t="shared" si="112"/>
        <v/>
      </c>
      <c r="DR28" s="246" t="str">
        <f t="shared" si="112"/>
        <v/>
      </c>
      <c r="DS28" s="248" t="str">
        <f t="shared" si="15"/>
        <v>583</v>
      </c>
      <c r="DT28" s="249" t="str">
        <f t="shared" si="16"/>
        <v>1,175</v>
      </c>
      <c r="DU28" s="225" t="str">
        <f>CY28*'Ores &amp; Ingots'!$C$3+CZ28*'Ores &amp; Ingots'!$C$4+DA28*'Ores &amp; Ingots'!$C$5+DB28*'Ores &amp; Ingots'!$C$6+DC28*'Ores &amp; Ingots'!$C$7+DD28*'Ores &amp; Ingots'!$C$8+DE28*'Ores &amp; Ingots'!$C$9+DF28*'Ores &amp; Ingots'!$C$10+DG28*'Ores &amp; Ingots'!$C$11+DH28*'Ores &amp; Ingots'!$C$12</f>
        <v>73</v>
      </c>
      <c r="DV28" s="225" t="str">
        <f>DI28*'Ores &amp; Ingots'!$B$3+DJ28*'Ores &amp; Ingots'!$B$4+DK28*'Ores &amp; Ingots'!$B$5+DL28*'Ores &amp; Ingots'!$B$6+DM28*'Ores &amp; Ingots'!$B$7+DN28*'Ores &amp; Ingots'!$B$8+DO28*'Ores &amp; Ingots'!$B$9+DP28*'Ores &amp; Ingots'!$B$10+DQ28*'Ores &amp; Ingots'!$B$11+DR28*'Ores &amp; Ingots'!$B$12</f>
        <v>435</v>
      </c>
      <c r="DW28" s="249" t="str">
        <f>CY28*Refining!$G$3+CZ28*Refining!$G$4+DA28*Refining!$G$5+DB28*Refining!$G$6+DC28*Refining!$G$7+DD28*Refining!$G$8+DE28*Refining!$G$9+DF28*Refining!$G$10+DG28*Refining!$G$11+DH28*Refining!$G$12</f>
        <v>529</v>
      </c>
      <c r="DX28" s="249" t="str">
        <f t="shared" si="17"/>
        <v>82,212</v>
      </c>
      <c r="DY28" s="250" t="str">
        <f t="shared" si="18"/>
        <v>0.0822</v>
      </c>
      <c r="DZ28" s="248" t="str">
        <f t="shared" si="19"/>
        <v>573</v>
      </c>
      <c r="EA28" s="251" t="str">
        <f t="shared" ref="EA28:EB28" si="113">DZ28/60</f>
        <v>9.5</v>
      </c>
      <c r="EB28" s="251" t="str">
        <f t="shared" si="113"/>
        <v>0.2</v>
      </c>
      <c r="EC28" s="543" t="str">
        <f t="shared" si="21"/>
        <v>0.01</v>
      </c>
      <c r="ED28" s="248" t="str">
        <f t="shared" si="22"/>
        <v>87,189</v>
      </c>
      <c r="EE28" s="251" t="str">
        <f t="shared" ref="EE28:EF28" si="114">ED28/1000</f>
        <v>87.2</v>
      </c>
      <c r="EF28" s="252" t="str">
        <f t="shared" si="114"/>
        <v>0.09</v>
      </c>
      <c r="EG28" s="544" t="str">
        <f t="shared" si="24"/>
        <v>0.0872</v>
      </c>
      <c r="EH28" s="225"/>
    </row>
    <row r="29" hidden="1">
      <c r="A29" s="33"/>
      <c r="B29" s="226" t="s">
        <v>926</v>
      </c>
      <c r="C29" s="227" t="s">
        <v>886</v>
      </c>
      <c r="D29" s="227">
        <v>3.0</v>
      </c>
      <c r="E29" s="227">
        <v>3.0</v>
      </c>
      <c r="F29" s="227">
        <v>5.0</v>
      </c>
      <c r="G29" s="253" t="str">
        <f t="shared" si="5"/>
        <v>703.1</v>
      </c>
      <c r="H29" s="254">
        <v>25.0</v>
      </c>
      <c r="I29" s="254">
        <v>25.0</v>
      </c>
      <c r="J29" s="254" t="str">
        <f>H29/Main!$D$9</f>
        <v>25</v>
      </c>
      <c r="K29" s="254" t="str">
        <f>I29/Main!$D$10</f>
        <v>25</v>
      </c>
      <c r="L29" s="254" t="str">
        <f t="shared" si="6"/>
        <v>1</v>
      </c>
      <c r="M29" s="254">
        <v>1.0</v>
      </c>
      <c r="N29" s="256">
        <v>2.0</v>
      </c>
      <c r="O29" s="256">
        <v>1.636E7</v>
      </c>
      <c r="P29" s="255"/>
      <c r="Q29" s="256"/>
      <c r="R29" s="255"/>
      <c r="S29" s="257"/>
      <c r="T29" s="257"/>
      <c r="U29" s="256">
        <v>5400000.0</v>
      </c>
      <c r="V29" s="255"/>
      <c r="W29" s="255"/>
      <c r="X29" s="255"/>
      <c r="Y29" s="255"/>
      <c r="Z29" s="255"/>
      <c r="AA29" s="255"/>
      <c r="AB29" s="255"/>
      <c r="AC29" s="258" t="s">
        <v>12</v>
      </c>
      <c r="AD29" s="234">
        <v>230.0</v>
      </c>
      <c r="AE29" s="234">
        <v>0.0</v>
      </c>
      <c r="AF29" s="234">
        <v>0.0</v>
      </c>
      <c r="AG29" s="234">
        <v>50.0</v>
      </c>
      <c r="AH29" s="234">
        <v>60.0</v>
      </c>
      <c r="AI29" s="234">
        <v>0.0</v>
      </c>
      <c r="AJ29" s="235">
        <v>1136.0</v>
      </c>
      <c r="AK29" s="234">
        <v>0.0</v>
      </c>
      <c r="AL29" s="234">
        <v>0.0</v>
      </c>
      <c r="AM29" s="234">
        <v>0.0</v>
      </c>
      <c r="AN29" s="234">
        <v>0.0</v>
      </c>
      <c r="AO29" s="234">
        <v>40.0</v>
      </c>
      <c r="AP29" s="234">
        <v>0.0</v>
      </c>
      <c r="AQ29" s="234">
        <v>0.0</v>
      </c>
      <c r="AR29" s="234">
        <v>0.0</v>
      </c>
      <c r="AS29" s="234">
        <v>0.0</v>
      </c>
      <c r="AT29" s="234">
        <v>0.0</v>
      </c>
      <c r="AU29" s="234">
        <v>0.0</v>
      </c>
      <c r="AV29" s="234">
        <v>0.0</v>
      </c>
      <c r="AW29" s="234">
        <v>0.0</v>
      </c>
      <c r="AX29" s="234">
        <v>0.0</v>
      </c>
      <c r="AY29" s="239" t="str">
        <f t="shared" ref="AY29:BS29" si="115">IF(AD29 = 0, "", AD29)</f>
        <v>230</v>
      </c>
      <c r="AZ29" s="227" t="str">
        <f t="shared" si="115"/>
        <v/>
      </c>
      <c r="BA29" s="227" t="str">
        <f t="shared" si="115"/>
        <v/>
      </c>
      <c r="BB29" s="225" t="str">
        <f t="shared" si="115"/>
        <v>50</v>
      </c>
      <c r="BC29" s="225" t="str">
        <f t="shared" si="115"/>
        <v>60</v>
      </c>
      <c r="BD29" s="227" t="str">
        <f t="shared" si="115"/>
        <v/>
      </c>
      <c r="BE29" s="309" t="str">
        <f t="shared" si="115"/>
        <v>1,136</v>
      </c>
      <c r="BF29" s="227" t="str">
        <f t="shared" si="115"/>
        <v/>
      </c>
      <c r="BG29" s="227" t="str">
        <f t="shared" si="115"/>
        <v/>
      </c>
      <c r="BH29" s="227" t="str">
        <f t="shared" si="115"/>
        <v/>
      </c>
      <c r="BI29" s="227" t="str">
        <f t="shared" si="115"/>
        <v/>
      </c>
      <c r="BJ29" s="225" t="str">
        <f t="shared" si="115"/>
        <v>40</v>
      </c>
      <c r="BK29" s="227" t="str">
        <f t="shared" si="115"/>
        <v/>
      </c>
      <c r="BL29" s="227" t="str">
        <f t="shared" si="115"/>
        <v/>
      </c>
      <c r="BM29" s="227" t="str">
        <f t="shared" si="115"/>
        <v/>
      </c>
      <c r="BN29" s="227" t="str">
        <f t="shared" si="115"/>
        <v/>
      </c>
      <c r="BO29" s="227" t="str">
        <f t="shared" si="115"/>
        <v/>
      </c>
      <c r="BP29" s="227" t="str">
        <f t="shared" si="115"/>
        <v/>
      </c>
      <c r="BQ29" s="227" t="str">
        <f t="shared" si="115"/>
        <v/>
      </c>
      <c r="BR29" s="227" t="str">
        <f t="shared" si="115"/>
        <v/>
      </c>
      <c r="BS29" s="238" t="str">
        <f t="shared" si="115"/>
        <v/>
      </c>
      <c r="BT29" s="239" t="str">
        <f>$AY29*Assembly!Y$4+$AZ29*Assembly!Y$5+$BA29*Assembly!Y$6+$BB29*Assembly!Y$7+$BC29*Assembly!Y$8+$BD29*Assembly!Y$9+$BE29*Assembly!Y$10+$BF29*Assembly!Y$11+$BG29*Assembly!Y$12+$BH29*Assembly!Y$13+$BI29*Assembly!Y$14+$BJ29*Assembly!Y$15+$BK29*Assembly!Y$16+$BL29*Assembly!Y$17+$BM29*Assembly!Y$18+$BN29*Assembly!Y$19+$BO29*Assembly!Y$20+$BP29*Assembly!Y$21+$BQ29*Assembly!Y$22+$BR29*Assembly!Y$23+$BS29*Assembly!Y$24</f>
        <v>33,834</v>
      </c>
      <c r="BU29" s="225" t="str">
        <f t="shared" si="8"/>
        <v>48</v>
      </c>
      <c r="BV29" s="225" t="str">
        <f>$AY29*Assembly!AC$4+$AZ29*Assembly!AC$5+$BA29*Assembly!AC$6+$BB29*Assembly!AC$7+$BC29*Assembly!AC$8+$BD29*Assembly!AC$9+$BE29*Assembly!AC$10+$BF29*Assembly!AC$11+$BG29*Assembly!AC$12+$BH29*Assembly!AC$13+$BI29*Assembly!AC$14+$BJ29*Assembly!AC$15+$BK29*Assembly!AC$16+$BL29*Assembly!AC$17+$BM29*Assembly!AC$18+$BN29*Assembly!AC$19+$BO29*Assembly!AC$20+$BP29*Assembly!AC$21+$BQ29*Assembly!AC$22+$BR29*Assembly!AC$23+$BS29*Assembly!AC$24</f>
        <v>74,440</v>
      </c>
      <c r="BW29" s="240" t="str">
        <f t="shared" si="9"/>
        <v>2.20</v>
      </c>
      <c r="BX29" s="241" t="str">
        <f t="shared" si="10"/>
        <v>106</v>
      </c>
      <c r="BY29" s="242" t="str">
        <f t="shared" si="11"/>
        <v>1547.0</v>
      </c>
      <c r="BZ29" s="301" t="str">
        <f t="shared" si="79"/>
        <v>160 N</v>
      </c>
      <c r="CA29" s="225" t="str">
        <f>$AY29*Assembly!X$4+$AZ29*Assembly!X$5+$BA29*Assembly!X$6+$BB29*Assembly!X$7+$BC29*Assembly!X$8+$BD29*Assembly!X$9+$BE29*Assembly!X$10+$BF29*Assembly!X$11+$BG29*Assembly!X$12+$BH29*Assembly!X$13+$BI29*Assembly!X$14+$BJ29*Assembly!X$15+$BK29*Assembly!X$16+$BL29*Assembly!X$17+$BM29*Assembly!X$18+$BN29*Assembly!X$19+$BO29*Assembly!X$20+$BP29*Assembly!X$21+$BQ29*Assembly!X$22+$BR29*Assembly!X$23+$BS29*Assembly!X$24</f>
        <v>1,736</v>
      </c>
      <c r="CB29" s="225" t="str">
        <f t="shared" si="12"/>
        <v>270,044</v>
      </c>
      <c r="CC29" s="223" t="str">
        <f t="shared" si="13"/>
        <v>0.2700</v>
      </c>
      <c r="CD29" s="243" t="str">
        <f>$AY29*Assembly!AB$4+$AZ29*Assembly!AB$5+$BA29*Assembly!AB$6+$BB29*Assembly!AB$7+$BC29*Assembly!AB$8+$BD29*Assembly!AB$9+$BE29*Assembly!AB$10+$BF29*Assembly!AB$11+$BG29*Assembly!AB$12+$BH29*Assembly!AB$13+$BI29*Assembly!AB$14+$BJ29*Assembly!AB$15+$BK29*Assembly!AB$16+$BL29*Assembly!AB$17+$BM29*Assembly!AB$18+$BN29*Assembly!AB$19+$BO29*Assembly!AB$20+$BP29*Assembly!AB$21+$BQ29*Assembly!AB$22+$BR29*Assembly!AB$23+$BS29*Assembly!AB$24</f>
        <v>12,398</v>
      </c>
      <c r="CE29" s="256" t="str">
        <f>$AY29*Assembly!M$4+$AZ29*Assembly!M$5+$BA29*Assembly!M$6+$BB29*Assembly!M$7+$BC29*Assembly!M$8+$BD29*Assembly!M$9+$BE29*Assembly!M$10+$BF29*Assembly!M$11+$BG29*Assembly!M$12+$BH29*Assembly!M$13+$BI29*Assembly!M$14+$BJ29*Assembly!M$15+$BK29*Assembly!M$16+$BL29*Assembly!M$17+$BM29*Assembly!M$18+$BN29*Assembly!M$19+$BO29*Assembly!M$20+$BP29*Assembly!M$21+$BQ29*Assembly!M$22+$BR29*Assembly!M$23+$BS29*Assembly!M$24</f>
        <v>30,130</v>
      </c>
      <c r="CF29" s="256" t="str">
        <f>$AY29*Assembly!N$4+$AZ29*Assembly!N$5+$BA29*Assembly!N$6+$BB29*Assembly!N$7+$BC29*Assembly!N$8+$BD29*Assembly!N$9+$BE29*Assembly!N$10+$BF29*Assembly!N$11+$BG29*Assembly!N$12+$BH29*Assembly!N$13+$BI29*Assembly!N$14+$BJ29*Assembly!N$15+$BK29*Assembly!N$16+$BL29*Assembly!N$17+$BM29*Assembly!N$18+$BN29*Assembly!N$19+$BO29*Assembly!N$20+$BP29*Assembly!N$21+$BQ29*Assembly!N$22+$BR29*Assembly!N$23+$BS29*Assembly!N$24</f>
        <v>5,880</v>
      </c>
      <c r="CG29" s="256" t="str">
        <f>$AY29*Assembly!O$4+$AZ29*Assembly!O$5+$BA29*Assembly!O$6+$BB29*Assembly!O$7+$BC29*Assembly!O$8+$BD29*Assembly!O$9+$BE29*Assembly!O$10+$BF29*Assembly!O$11+$BG29*Assembly!O$12+$BH29*Assembly!O$13+$BI29*Assembly!O$14+$BJ29*Assembly!O$15+$BK29*Assembly!O$16+$BL29*Assembly!O$17+$BM29*Assembly!O$18+$BN29*Assembly!O$19+$BO29*Assembly!O$20+$BP29*Assembly!O$21+$BQ29*Assembly!O$22+$BR29*Assembly!O$23+$BS29*Assembly!O$24</f>
        <v>120</v>
      </c>
      <c r="CH29" s="254" t="str">
        <f>$AY29*Assembly!P$4+$AZ29*Assembly!P$5+$BA29*Assembly!P$6+$BB29*Assembly!P$7+$BC29*Assembly!P$8+$BD29*Assembly!P$9+$BE29*Assembly!P$10+$BF29*Assembly!P$11+$BG29*Assembly!P$12+$BH29*Assembly!P$13+$BI29*Assembly!P$14+$BJ29*Assembly!P$15+$BK29*Assembly!P$16+$BL29*Assembly!P$17+$BM29*Assembly!P$18+$BN29*Assembly!P$19+$BO29*Assembly!P$20+$BP29*Assembly!P$21+$BQ29*Assembly!P$22+$BR29*Assembly!P$23+$BS29*Assembly!P$24</f>
        <v>0</v>
      </c>
      <c r="CI29" s="254" t="str">
        <f>$AY29*Assembly!Q$4+$AZ29*Assembly!Q$5+$BA29*Assembly!Q$6+$BB29*Assembly!Q$7+$BC29*Assembly!Q$8+$BD29*Assembly!Q$9+$BE29*Assembly!Q$10+$BF29*Assembly!Q$11+$BG29*Assembly!Q$12+$BH29*Assembly!Q$13+$BI29*Assembly!Q$14+$BJ29*Assembly!Q$15+$BK29*Assembly!Q$16+$BL29*Assembly!Q$17+$BM29*Assembly!Q$18+$BN29*Assembly!Q$19+$BO29*Assembly!Q$20+$BP29*Assembly!Q$21+$BQ29*Assembly!Q$22+$BR29*Assembly!Q$23+$BS29*Assembly!Q$24</f>
        <v>0</v>
      </c>
      <c r="CJ29" s="256" t="str">
        <f>$AY29*Assembly!R$4+$AZ29*Assembly!R$5+$BA29*Assembly!R$6+$BB29*Assembly!R$7+$BC29*Assembly!R$8+$BD29*Assembly!R$9+$BE29*Assembly!R$10+$BF29*Assembly!R$11+$BG29*Assembly!R$12+$BH29*Assembly!R$13+$BI29*Assembly!R$14+$BJ29*Assembly!R$15+$BK29*Assembly!R$16+$BL29*Assembly!R$17+$BM29*Assembly!R$18+$BN29*Assembly!R$19+$BO29*Assembly!R$20+$BP29*Assembly!R$21+$BQ29*Assembly!R$22+$BR29*Assembly!R$23+$BS29*Assembly!R$24</f>
        <v>0</v>
      </c>
      <c r="CK29" s="254" t="str">
        <f>$AY29*Assembly!S$4+$AZ29*Assembly!S$5+$BA29*Assembly!S$6+$BB29*Assembly!S$7+$BC29*Assembly!S$8+$BD29*Assembly!S$9+$BE29*Assembly!S$10+$BF29*Assembly!S$11+$BG29*Assembly!S$12+$BH29*Assembly!S$13+$BI29*Assembly!S$14+$BJ29*Assembly!S$15+$BK29*Assembly!S$16+$BL29*Assembly!S$17+$BM29*Assembly!S$18+$BN29*Assembly!S$19+$BO29*Assembly!S$20+$BP29*Assembly!S$21+$BQ29*Assembly!S$22+$BR29*Assembly!S$23+$BS29*Assembly!S$24</f>
        <v>0</v>
      </c>
      <c r="CL29" s="254" t="str">
        <f>$AY29*Assembly!T$4+$AZ29*Assembly!T$5+$BA29*Assembly!T$6+$BB29*Assembly!T$7+$BC29*Assembly!T$8+$BD29*Assembly!T$9+$BE29*Assembly!T$10+$BF29*Assembly!T$11+$BG29*Assembly!T$12+$BH29*Assembly!T$13+$BI29*Assembly!T$14+$BJ29*Assembly!T$15+$BK29*Assembly!T$16+$BL29*Assembly!T$17+$BM29*Assembly!T$18+$BN29*Assembly!T$19+$BO29*Assembly!T$20+$BP29*Assembly!T$21+$BQ29*Assembly!T$22+$BR29*Assembly!T$23+$BS29*Assembly!T$24</f>
        <v>0</v>
      </c>
      <c r="CM29" s="254" t="str">
        <f>$AY29*Assembly!U$4+$AZ29*Assembly!U$5+$BA29*Assembly!U$6+$BB29*Assembly!U$7+$BC29*Assembly!U$8+$BD29*Assembly!U$9+$BE29*Assembly!U$10+$BF29*Assembly!U$11+$BG29*Assembly!U$12+$BH29*Assembly!U$13+$BI29*Assembly!U$14+$BJ29*Assembly!U$15+$BK29*Assembly!U$16+$BL29*Assembly!U$17+$BM29*Assembly!U$18+$BN29*Assembly!U$19+$BO29*Assembly!U$20+$BP29*Assembly!U$21+$BQ29*Assembly!U$22+$BR29*Assembly!U$23+$BS29*Assembly!U$24</f>
        <v>0</v>
      </c>
      <c r="CN29" s="256" t="str">
        <f>$AY29*Assembly!V$4+$AZ29*Assembly!V$5+$BA29*Assembly!V$6+$BB29*Assembly!V$7+$BC29*Assembly!V$8+$BD29*Assembly!V$9+$BE29*Assembly!V$10+$BF29*Assembly!V$11+$BG29*Assembly!V$12+$BH29*Assembly!V$13+$BI29*Assembly!V$14+$BJ29*Assembly!V$15+$BK29*Assembly!V$16+$BL29*Assembly!V$17+$BM29*Assembly!V$18+$BN29*Assembly!V$19+$BO29*Assembly!V$20+$BP29*Assembly!V$21+$BQ29*Assembly!V$22+$BR29*Assembly!V$23+$BS29*Assembly!V$24</f>
        <v>0</v>
      </c>
      <c r="CO29" s="256" t="str">
        <f>CE29*Refining!$F$3</f>
        <v>53,804</v>
      </c>
      <c r="CP29" s="256" t="str">
        <f>CF29*Refining!$F$4</f>
        <v>18,375</v>
      </c>
      <c r="CQ29" s="256" t="str">
        <f>CG29*Refining!$F$5</f>
        <v>500</v>
      </c>
      <c r="CR29" s="256" t="str">
        <f>CH29*Refining!$F$6</f>
        <v>0</v>
      </c>
      <c r="CS29" s="256" t="str">
        <f>CI29*Refining!$F$7</f>
        <v>0</v>
      </c>
      <c r="CT29" s="256" t="str">
        <f>CJ29*Refining!$F$8</f>
        <v>0</v>
      </c>
      <c r="CU29" s="256" t="str">
        <f>CK29*Refining!$F$9</f>
        <v>0</v>
      </c>
      <c r="CV29" s="256" t="str">
        <f>CL29*Refining!$F$10</f>
        <v>0</v>
      </c>
      <c r="CW29" s="256" t="str">
        <f>CM29*Refining!$F$11</f>
        <v>0</v>
      </c>
      <c r="CX29" s="256" t="str">
        <f>CN29*Refining!$F$12</f>
        <v>0</v>
      </c>
      <c r="CY29" s="248" t="str">
        <f t="shared" ref="CY29:DR29" si="116">IF(CE29 = 0, "", CE29)</f>
        <v>30,130</v>
      </c>
      <c r="CZ29" s="249" t="str">
        <f t="shared" si="116"/>
        <v>5,880</v>
      </c>
      <c r="DA29" s="249" t="str">
        <f t="shared" si="116"/>
        <v>120</v>
      </c>
      <c r="DB29" s="245" t="str">
        <f t="shared" si="116"/>
        <v/>
      </c>
      <c r="DC29" s="245" t="str">
        <f t="shared" si="116"/>
        <v/>
      </c>
      <c r="DD29" s="245" t="str">
        <f t="shared" si="116"/>
        <v/>
      </c>
      <c r="DE29" s="245" t="str">
        <f t="shared" si="116"/>
        <v/>
      </c>
      <c r="DF29" s="245" t="str">
        <f t="shared" si="116"/>
        <v/>
      </c>
      <c r="DG29" s="245" t="str">
        <f t="shared" si="116"/>
        <v/>
      </c>
      <c r="DH29" s="246" t="str">
        <f t="shared" si="116"/>
        <v/>
      </c>
      <c r="DI29" s="248" t="str">
        <f t="shared" si="116"/>
        <v>53,804</v>
      </c>
      <c r="DJ29" s="249" t="str">
        <f t="shared" si="116"/>
        <v>18,375</v>
      </c>
      <c r="DK29" s="249" t="str">
        <f t="shared" si="116"/>
        <v>500</v>
      </c>
      <c r="DL29" s="245" t="str">
        <f t="shared" si="116"/>
        <v/>
      </c>
      <c r="DM29" s="245" t="str">
        <f t="shared" si="116"/>
        <v/>
      </c>
      <c r="DN29" s="245" t="str">
        <f t="shared" si="116"/>
        <v/>
      </c>
      <c r="DO29" s="245" t="str">
        <f t="shared" si="116"/>
        <v/>
      </c>
      <c r="DP29" s="245" t="str">
        <f t="shared" si="116"/>
        <v/>
      </c>
      <c r="DQ29" s="245" t="str">
        <f t="shared" si="116"/>
        <v/>
      </c>
      <c r="DR29" s="246" t="str">
        <f t="shared" si="116"/>
        <v/>
      </c>
      <c r="DS29" s="248" t="str">
        <f t="shared" si="15"/>
        <v>36,130</v>
      </c>
      <c r="DT29" s="249" t="str">
        <f t="shared" si="16"/>
        <v>72,679</v>
      </c>
      <c r="DU29" s="225" t="str">
        <f>CY29*'Ores &amp; Ingots'!$C$3+CZ29*'Ores &amp; Ingots'!$C$4+DA29*'Ores &amp; Ingots'!$C$5+DB29*'Ores &amp; Ingots'!$C$6+DC29*'Ores &amp; Ingots'!$C$7+DD29*'Ores &amp; Ingots'!$C$8+DE29*'Ores &amp; Ingots'!$C$9+DF29*'Ores &amp; Ingots'!$C$10+DG29*'Ores &amp; Ingots'!$C$11+DH29*'Ores &amp; Ingots'!$C$12</f>
        <v>4,499</v>
      </c>
      <c r="DV29" s="225" t="str">
        <f>DI29*'Ores &amp; Ingots'!$B$3+DJ29*'Ores &amp; Ingots'!$B$4+DK29*'Ores &amp; Ingots'!$B$5+DL29*'Ores &amp; Ingots'!$B$6+DM29*'Ores &amp; Ingots'!$B$7+DN29*'Ores &amp; Ingots'!$B$8+DO29*'Ores &amp; Ingots'!$B$9+DP29*'Ores &amp; Ingots'!$B$10+DQ29*'Ores &amp; Ingots'!$B$11+DR29*'Ores &amp; Ingots'!$B$12</f>
        <v>26,891</v>
      </c>
      <c r="DW29" s="249" t="str">
        <f>CY29*Refining!$G$3+CZ29*Refining!$G$4+DA29*Refining!$G$5+DB29*Refining!$G$6+DC29*Refining!$G$7+DD29*Refining!$G$8+DE29*Refining!$G$9+DF29*Refining!$G$10+DG29*Refining!$G$11+DH29*Refining!$G$12</f>
        <v>31,877</v>
      </c>
      <c r="DX29" s="249" t="str">
        <f t="shared" si="17"/>
        <v>4,958,654</v>
      </c>
      <c r="DY29" s="250" t="str">
        <f t="shared" si="18"/>
        <v>4.9587</v>
      </c>
      <c r="DZ29" s="248" t="str">
        <f t="shared" si="19"/>
        <v>33,638</v>
      </c>
      <c r="EA29" s="251" t="str">
        <f t="shared" ref="EA29:EB29" si="117">DZ29/60</f>
        <v>560.6</v>
      </c>
      <c r="EB29" s="251" t="str">
        <f t="shared" si="117"/>
        <v>9.3</v>
      </c>
      <c r="EC29" s="543" t="str">
        <f t="shared" si="21"/>
        <v>0.39</v>
      </c>
      <c r="ED29" s="248" t="str">
        <f t="shared" si="22"/>
        <v>5,228,698</v>
      </c>
      <c r="EE29" s="251" t="str">
        <f t="shared" ref="EE29:EF29" si="118">ED29/1000</f>
        <v>5,228.7</v>
      </c>
      <c r="EF29" s="252" t="str">
        <f t="shared" si="118"/>
        <v>5.23</v>
      </c>
      <c r="EG29" s="544" t="str">
        <f t="shared" si="24"/>
        <v>5.2287</v>
      </c>
      <c r="EH29" s="225"/>
    </row>
    <row r="30">
      <c r="A30" s="42"/>
      <c r="B30" s="297" t="s">
        <v>926</v>
      </c>
      <c r="C30" s="262" t="s">
        <v>885</v>
      </c>
      <c r="D30" s="262">
        <v>3.0</v>
      </c>
      <c r="E30" s="262">
        <v>3.0</v>
      </c>
      <c r="F30" s="262">
        <v>5.0</v>
      </c>
      <c r="G30" s="315" t="str">
        <f t="shared" si="5"/>
        <v>5.6</v>
      </c>
      <c r="H30" s="316">
        <v>25.0</v>
      </c>
      <c r="I30" s="316">
        <v>25.0</v>
      </c>
      <c r="J30" s="316" t="str">
        <f>H30/Main!$D$9</f>
        <v>25</v>
      </c>
      <c r="K30" s="316" t="str">
        <f>I30/Main!$D$10</f>
        <v>25</v>
      </c>
      <c r="L30" s="316" t="str">
        <f t="shared" si="6"/>
        <v>1</v>
      </c>
      <c r="M30" s="316">
        <v>1.0</v>
      </c>
      <c r="N30" s="318">
        <v>2.0</v>
      </c>
      <c r="O30" s="318">
        <v>2400000.0</v>
      </c>
      <c r="P30" s="317"/>
      <c r="Q30" s="318"/>
      <c r="R30" s="317"/>
      <c r="S30" s="319"/>
      <c r="T30" s="319"/>
      <c r="U30" s="318">
        <v>408000.0</v>
      </c>
      <c r="V30" s="317"/>
      <c r="W30" s="317"/>
      <c r="X30" s="317"/>
      <c r="Y30" s="317"/>
      <c r="Z30" s="317"/>
      <c r="AA30" s="317"/>
      <c r="AB30" s="317"/>
      <c r="AC30" s="320"/>
      <c r="AD30" s="269">
        <v>20.0</v>
      </c>
      <c r="AE30" s="269">
        <v>0.0</v>
      </c>
      <c r="AF30" s="269">
        <v>0.0</v>
      </c>
      <c r="AG30" s="269">
        <v>4.0</v>
      </c>
      <c r="AH30" s="269">
        <v>30.0</v>
      </c>
      <c r="AI30" s="269">
        <v>0.0</v>
      </c>
      <c r="AJ30" s="270">
        <v>144.0</v>
      </c>
      <c r="AK30" s="269">
        <v>0.0</v>
      </c>
      <c r="AL30" s="269">
        <v>0.0</v>
      </c>
      <c r="AM30" s="269">
        <v>0.0</v>
      </c>
      <c r="AN30" s="269">
        <v>0.0</v>
      </c>
      <c r="AO30" s="269">
        <v>8.0</v>
      </c>
      <c r="AP30" s="269">
        <v>0.0</v>
      </c>
      <c r="AQ30" s="269">
        <v>0.0</v>
      </c>
      <c r="AR30" s="269">
        <v>0.0</v>
      </c>
      <c r="AS30" s="269">
        <v>0.0</v>
      </c>
      <c r="AT30" s="269">
        <v>0.0</v>
      </c>
      <c r="AU30" s="269">
        <v>0.0</v>
      </c>
      <c r="AV30" s="269">
        <v>0.0</v>
      </c>
      <c r="AW30" s="269">
        <v>0.0</v>
      </c>
      <c r="AX30" s="269">
        <v>0.0</v>
      </c>
      <c r="AY30" s="274" t="str">
        <f t="shared" ref="AY30:BS30" si="119">IF(AD30 = 0, "", AD30)</f>
        <v>20</v>
      </c>
      <c r="AZ30" s="262" t="str">
        <f t="shared" si="119"/>
        <v/>
      </c>
      <c r="BA30" s="262" t="str">
        <f t="shared" si="119"/>
        <v/>
      </c>
      <c r="BB30" s="275" t="str">
        <f t="shared" si="119"/>
        <v>4</v>
      </c>
      <c r="BC30" s="275" t="str">
        <f t="shared" si="119"/>
        <v>30</v>
      </c>
      <c r="BD30" s="262" t="str">
        <f t="shared" si="119"/>
        <v/>
      </c>
      <c r="BE30" s="321" t="str">
        <f t="shared" si="119"/>
        <v>144</v>
      </c>
      <c r="BF30" s="262" t="str">
        <f t="shared" si="119"/>
        <v/>
      </c>
      <c r="BG30" s="262" t="str">
        <f t="shared" si="119"/>
        <v/>
      </c>
      <c r="BH30" s="262" t="str">
        <f t="shared" si="119"/>
        <v/>
      </c>
      <c r="BI30" s="262" t="str">
        <f t="shared" si="119"/>
        <v/>
      </c>
      <c r="BJ30" s="275" t="str">
        <f t="shared" si="119"/>
        <v>8</v>
      </c>
      <c r="BK30" s="262" t="str">
        <f t="shared" si="119"/>
        <v/>
      </c>
      <c r="BL30" s="262" t="str">
        <f t="shared" si="119"/>
        <v/>
      </c>
      <c r="BM30" s="262" t="str">
        <f t="shared" si="119"/>
        <v/>
      </c>
      <c r="BN30" s="262" t="str">
        <f t="shared" si="119"/>
        <v/>
      </c>
      <c r="BO30" s="262" t="str">
        <f t="shared" si="119"/>
        <v/>
      </c>
      <c r="BP30" s="262" t="str">
        <f t="shared" si="119"/>
        <v/>
      </c>
      <c r="BQ30" s="262" t="str">
        <f t="shared" si="119"/>
        <v/>
      </c>
      <c r="BR30" s="262" t="str">
        <f t="shared" si="119"/>
        <v/>
      </c>
      <c r="BS30" s="273" t="str">
        <f t="shared" si="119"/>
        <v/>
      </c>
      <c r="BT30" s="274" t="str">
        <f>$AY30*Assembly!Y$4+$AZ30*Assembly!Y$5+$BA30*Assembly!Y$6+$BB30*Assembly!Y$7+$BC30*Assembly!Y$8+$BD30*Assembly!Y$9+$BE30*Assembly!Y$10+$BF30*Assembly!Y$11+$BG30*Assembly!Y$12+$BH30*Assembly!Y$13+$BI30*Assembly!Y$14+$BJ30*Assembly!Y$15+$BK30*Assembly!Y$16+$BL30*Assembly!Y$17+$BM30*Assembly!Y$18+$BN30*Assembly!Y$19+$BO30*Assembly!Y$20+$BP30*Assembly!Y$21+$BQ30*Assembly!Y$22+$BR30*Assembly!Y$23+$BS30*Assembly!Y$24</f>
        <v>4,244</v>
      </c>
      <c r="BU30" s="275" t="str">
        <f t="shared" si="8"/>
        <v>754</v>
      </c>
      <c r="BV30" s="275" t="str">
        <f>$AY30*Assembly!AC$4+$AZ30*Assembly!AC$5+$BA30*Assembly!AC$6+$BB30*Assembly!AC$7+$BC30*Assembly!AC$8+$BD30*Assembly!AC$9+$BE30*Assembly!AC$10+$BF30*Assembly!AC$11+$BG30*Assembly!AC$12+$BH30*Assembly!AC$13+$BI30*Assembly!AC$14+$BJ30*Assembly!AC$15+$BK30*Assembly!AC$16+$BL30*Assembly!AC$17+$BM30*Assembly!AC$18+$BN30*Assembly!AC$19+$BO30*Assembly!AC$20+$BP30*Assembly!AC$21+$BQ30*Assembly!AC$22+$BR30*Assembly!AC$23+$BS30*Assembly!AC$24</f>
        <v>9,140</v>
      </c>
      <c r="BW30" s="276" t="str">
        <f t="shared" si="9"/>
        <v>2.15</v>
      </c>
      <c r="BX30" s="277" t="str">
        <f t="shared" si="10"/>
        <v>1625</v>
      </c>
      <c r="BY30" s="278" t="str">
        <f t="shared" si="11"/>
        <v>12.1</v>
      </c>
      <c r="BZ30" s="304" t="str">
        <f t="shared" si="79"/>
        <v>96 N</v>
      </c>
      <c r="CA30" s="275" t="str">
        <f>$AY30*Assembly!X$4+$AZ30*Assembly!X$5+$BA30*Assembly!X$6+$BB30*Assembly!X$7+$BC30*Assembly!X$8+$BD30*Assembly!X$9+$BE30*Assembly!X$10+$BF30*Assembly!X$11+$BG30*Assembly!X$12+$BH30*Assembly!X$13+$BI30*Assembly!X$14+$BJ30*Assembly!X$15+$BK30*Assembly!X$16+$BL30*Assembly!X$17+$BM30*Assembly!X$18+$BN30*Assembly!X$19+$BO30*Assembly!X$20+$BP30*Assembly!X$21+$BQ30*Assembly!X$22+$BR30*Assembly!X$23+$BS30*Assembly!X$24</f>
        <v>304</v>
      </c>
      <c r="CB30" s="275" t="str">
        <f t="shared" si="12"/>
        <v>47,289</v>
      </c>
      <c r="CC30" s="279" t="str">
        <f t="shared" si="13"/>
        <v>0.0473</v>
      </c>
      <c r="CD30" s="280" t="str">
        <f>$AY30*Assembly!AB$4+$AZ30*Assembly!AB$5+$BA30*Assembly!AB$6+$BB30*Assembly!AB$7+$BC30*Assembly!AB$8+$BD30*Assembly!AB$9+$BE30*Assembly!AB$10+$BF30*Assembly!AB$11+$BG30*Assembly!AB$12+$BH30*Assembly!AB$13+$BI30*Assembly!AB$14+$BJ30*Assembly!AB$15+$BK30*Assembly!AB$16+$BL30*Assembly!AB$17+$BM30*Assembly!AB$18+$BN30*Assembly!AB$19+$BO30*Assembly!AB$20+$BP30*Assembly!AB$21+$BQ30*Assembly!AB$22+$BR30*Assembly!AB$23+$BS30*Assembly!AB$24</f>
        <v>1,544</v>
      </c>
      <c r="CE30" s="318" t="str">
        <f>$AY30*Assembly!M$4+$AZ30*Assembly!M$5+$BA30*Assembly!M$6+$BB30*Assembly!M$7+$BC30*Assembly!M$8+$BD30*Assembly!M$9+$BE30*Assembly!M$10+$BF30*Assembly!M$11+$BG30*Assembly!M$12+$BH30*Assembly!M$13+$BI30*Assembly!M$14+$BJ30*Assembly!M$15+$BK30*Assembly!M$16+$BL30*Assembly!M$17+$BM30*Assembly!M$18+$BN30*Assembly!M$19+$BO30*Assembly!M$20+$BP30*Assembly!M$21+$BQ30*Assembly!M$22+$BR30*Assembly!M$23+$BS30*Assembly!M$24</f>
        <v>3,816</v>
      </c>
      <c r="CF30" s="318" t="str">
        <f>$AY30*Assembly!N$4+$AZ30*Assembly!N$5+$BA30*Assembly!N$6+$BB30*Assembly!N$7+$BC30*Assembly!N$8+$BD30*Assembly!N$9+$BE30*Assembly!N$10+$BF30*Assembly!N$11+$BG30*Assembly!N$12+$BH30*Assembly!N$13+$BI30*Assembly!N$14+$BJ30*Assembly!N$15+$BK30*Assembly!N$16+$BL30*Assembly!N$17+$BM30*Assembly!N$18+$BN30*Assembly!N$19+$BO30*Assembly!N$20+$BP30*Assembly!N$21+$BQ30*Assembly!N$22+$BR30*Assembly!N$23+$BS30*Assembly!N$24</f>
        <v>760</v>
      </c>
      <c r="CG30" s="318" t="str">
        <f>$AY30*Assembly!O$4+$AZ30*Assembly!O$5+$BA30*Assembly!O$6+$BB30*Assembly!O$7+$BC30*Assembly!O$8+$BD30*Assembly!O$9+$BE30*Assembly!O$10+$BF30*Assembly!O$11+$BG30*Assembly!O$12+$BH30*Assembly!O$13+$BI30*Assembly!O$14+$BJ30*Assembly!O$15+$BK30*Assembly!O$16+$BL30*Assembly!O$17+$BM30*Assembly!O$18+$BN30*Assembly!O$19+$BO30*Assembly!O$20+$BP30*Assembly!O$21+$BQ30*Assembly!O$22+$BR30*Assembly!O$23+$BS30*Assembly!O$24</f>
        <v>24</v>
      </c>
      <c r="CH30" s="316" t="str">
        <f>$AY30*Assembly!P$4+$AZ30*Assembly!P$5+$BA30*Assembly!P$6+$BB30*Assembly!P$7+$BC30*Assembly!P$8+$BD30*Assembly!P$9+$BE30*Assembly!P$10+$BF30*Assembly!P$11+$BG30*Assembly!P$12+$BH30*Assembly!P$13+$BI30*Assembly!P$14+$BJ30*Assembly!P$15+$BK30*Assembly!P$16+$BL30*Assembly!P$17+$BM30*Assembly!P$18+$BN30*Assembly!P$19+$BO30*Assembly!P$20+$BP30*Assembly!P$21+$BQ30*Assembly!P$22+$BR30*Assembly!P$23+$BS30*Assembly!P$24</f>
        <v>0</v>
      </c>
      <c r="CI30" s="316" t="str">
        <f>$AY30*Assembly!Q$4+$AZ30*Assembly!Q$5+$BA30*Assembly!Q$6+$BB30*Assembly!Q$7+$BC30*Assembly!Q$8+$BD30*Assembly!Q$9+$BE30*Assembly!Q$10+$BF30*Assembly!Q$11+$BG30*Assembly!Q$12+$BH30*Assembly!Q$13+$BI30*Assembly!Q$14+$BJ30*Assembly!Q$15+$BK30*Assembly!Q$16+$BL30*Assembly!Q$17+$BM30*Assembly!Q$18+$BN30*Assembly!Q$19+$BO30*Assembly!Q$20+$BP30*Assembly!Q$21+$BQ30*Assembly!Q$22+$BR30*Assembly!Q$23+$BS30*Assembly!Q$24</f>
        <v>0</v>
      </c>
      <c r="CJ30" s="318" t="str">
        <f>$AY30*Assembly!R$4+$AZ30*Assembly!R$5+$BA30*Assembly!R$6+$BB30*Assembly!R$7+$BC30*Assembly!R$8+$BD30*Assembly!R$9+$BE30*Assembly!R$10+$BF30*Assembly!R$11+$BG30*Assembly!R$12+$BH30*Assembly!R$13+$BI30*Assembly!R$14+$BJ30*Assembly!R$15+$BK30*Assembly!R$16+$BL30*Assembly!R$17+$BM30*Assembly!R$18+$BN30*Assembly!R$19+$BO30*Assembly!R$20+$BP30*Assembly!R$21+$BQ30*Assembly!R$22+$BR30*Assembly!R$23+$BS30*Assembly!R$24</f>
        <v>0</v>
      </c>
      <c r="CK30" s="316" t="str">
        <f>$AY30*Assembly!S$4+$AZ30*Assembly!S$5+$BA30*Assembly!S$6+$BB30*Assembly!S$7+$BC30*Assembly!S$8+$BD30*Assembly!S$9+$BE30*Assembly!S$10+$BF30*Assembly!S$11+$BG30*Assembly!S$12+$BH30*Assembly!S$13+$BI30*Assembly!S$14+$BJ30*Assembly!S$15+$BK30*Assembly!S$16+$BL30*Assembly!S$17+$BM30*Assembly!S$18+$BN30*Assembly!S$19+$BO30*Assembly!S$20+$BP30*Assembly!S$21+$BQ30*Assembly!S$22+$BR30*Assembly!S$23+$BS30*Assembly!S$24</f>
        <v>0</v>
      </c>
      <c r="CL30" s="316" t="str">
        <f>$AY30*Assembly!T$4+$AZ30*Assembly!T$5+$BA30*Assembly!T$6+$BB30*Assembly!T$7+$BC30*Assembly!T$8+$BD30*Assembly!T$9+$BE30*Assembly!T$10+$BF30*Assembly!T$11+$BG30*Assembly!T$12+$BH30*Assembly!T$13+$BI30*Assembly!T$14+$BJ30*Assembly!T$15+$BK30*Assembly!T$16+$BL30*Assembly!T$17+$BM30*Assembly!T$18+$BN30*Assembly!T$19+$BO30*Assembly!T$20+$BP30*Assembly!T$21+$BQ30*Assembly!T$22+$BR30*Assembly!T$23+$BS30*Assembly!T$24</f>
        <v>0</v>
      </c>
      <c r="CM30" s="316" t="str">
        <f>$AY30*Assembly!U$4+$AZ30*Assembly!U$5+$BA30*Assembly!U$6+$BB30*Assembly!U$7+$BC30*Assembly!U$8+$BD30*Assembly!U$9+$BE30*Assembly!U$10+$BF30*Assembly!U$11+$BG30*Assembly!U$12+$BH30*Assembly!U$13+$BI30*Assembly!U$14+$BJ30*Assembly!U$15+$BK30*Assembly!U$16+$BL30*Assembly!U$17+$BM30*Assembly!U$18+$BN30*Assembly!U$19+$BO30*Assembly!U$20+$BP30*Assembly!U$21+$BQ30*Assembly!U$22+$BR30*Assembly!U$23+$BS30*Assembly!U$24</f>
        <v>0</v>
      </c>
      <c r="CN30" s="318" t="str">
        <f>$AY30*Assembly!V$4+$AZ30*Assembly!V$5+$BA30*Assembly!V$6+$BB30*Assembly!V$7+$BC30*Assembly!V$8+$BD30*Assembly!V$9+$BE30*Assembly!V$10+$BF30*Assembly!V$11+$BG30*Assembly!V$12+$BH30*Assembly!V$13+$BI30*Assembly!V$14+$BJ30*Assembly!V$15+$BK30*Assembly!V$16+$BL30*Assembly!V$17+$BM30*Assembly!V$18+$BN30*Assembly!V$19+$BO30*Assembly!V$20+$BP30*Assembly!V$21+$BQ30*Assembly!V$22+$BR30*Assembly!V$23+$BS30*Assembly!V$24</f>
        <v>0</v>
      </c>
      <c r="CO30" s="318" t="str">
        <f>CE30*Refining!$F$3</f>
        <v>6,814</v>
      </c>
      <c r="CP30" s="318" t="str">
        <f>CF30*Refining!$F$4</f>
        <v>2,375</v>
      </c>
      <c r="CQ30" s="318" t="str">
        <f>CG30*Refining!$F$5</f>
        <v>100</v>
      </c>
      <c r="CR30" s="318" t="str">
        <f>CH30*Refining!$F$6</f>
        <v>0</v>
      </c>
      <c r="CS30" s="318" t="str">
        <f>CI30*Refining!$F$7</f>
        <v>0</v>
      </c>
      <c r="CT30" s="318" t="str">
        <f>CJ30*Refining!$F$8</f>
        <v>0</v>
      </c>
      <c r="CU30" s="318" t="str">
        <f>CK30*Refining!$F$9</f>
        <v>0</v>
      </c>
      <c r="CV30" s="318" t="str">
        <f>CL30*Refining!$F$10</f>
        <v>0</v>
      </c>
      <c r="CW30" s="318" t="str">
        <f>CM30*Refining!$F$11</f>
        <v>0</v>
      </c>
      <c r="CX30" s="318" t="str">
        <f>CN30*Refining!$F$12</f>
        <v>0</v>
      </c>
      <c r="CY30" s="285" t="str">
        <f t="shared" ref="CY30:DR30" si="120">IF(CE30 = 0, "", CE30)</f>
        <v>3,816</v>
      </c>
      <c r="CZ30" s="286" t="str">
        <f t="shared" si="120"/>
        <v>760</v>
      </c>
      <c r="DA30" s="286" t="str">
        <f t="shared" si="120"/>
        <v>24</v>
      </c>
      <c r="DB30" s="282" t="str">
        <f t="shared" si="120"/>
        <v/>
      </c>
      <c r="DC30" s="282" t="str">
        <f t="shared" si="120"/>
        <v/>
      </c>
      <c r="DD30" s="282" t="str">
        <f t="shared" si="120"/>
        <v/>
      </c>
      <c r="DE30" s="282" t="str">
        <f t="shared" si="120"/>
        <v/>
      </c>
      <c r="DF30" s="282" t="str">
        <f t="shared" si="120"/>
        <v/>
      </c>
      <c r="DG30" s="282" t="str">
        <f t="shared" si="120"/>
        <v/>
      </c>
      <c r="DH30" s="283" t="str">
        <f t="shared" si="120"/>
        <v/>
      </c>
      <c r="DI30" s="285" t="str">
        <f t="shared" si="120"/>
        <v>6,814</v>
      </c>
      <c r="DJ30" s="286" t="str">
        <f t="shared" si="120"/>
        <v>2,375</v>
      </c>
      <c r="DK30" s="286" t="str">
        <f t="shared" si="120"/>
        <v>100</v>
      </c>
      <c r="DL30" s="282" t="str">
        <f t="shared" si="120"/>
        <v/>
      </c>
      <c r="DM30" s="282" t="str">
        <f t="shared" si="120"/>
        <v/>
      </c>
      <c r="DN30" s="282" t="str">
        <f t="shared" si="120"/>
        <v/>
      </c>
      <c r="DO30" s="282" t="str">
        <f t="shared" si="120"/>
        <v/>
      </c>
      <c r="DP30" s="282" t="str">
        <f t="shared" si="120"/>
        <v/>
      </c>
      <c r="DQ30" s="282" t="str">
        <f t="shared" si="120"/>
        <v/>
      </c>
      <c r="DR30" s="283" t="str">
        <f t="shared" si="120"/>
        <v/>
      </c>
      <c r="DS30" s="285" t="str">
        <f t="shared" si="15"/>
        <v>4,600</v>
      </c>
      <c r="DT30" s="286" t="str">
        <f t="shared" si="16"/>
        <v>9,289</v>
      </c>
      <c r="DU30" s="275" t="str">
        <f>CY30*'Ores &amp; Ingots'!$C$3+CZ30*'Ores &amp; Ingots'!$C$4+DA30*'Ores &amp; Ingots'!$C$5+DB30*'Ores &amp; Ingots'!$C$6+DC30*'Ores &amp; Ingots'!$C$7+DD30*'Ores &amp; Ingots'!$C$8+DE30*'Ores &amp; Ingots'!$C$9+DF30*'Ores &amp; Ingots'!$C$10+DG30*'Ores &amp; Ingots'!$C$11+DH30*'Ores &amp; Ingots'!$C$12</f>
        <v>572</v>
      </c>
      <c r="DV30" s="275" t="str">
        <f>DI30*'Ores &amp; Ingots'!$B$3+DJ30*'Ores &amp; Ingots'!$B$4+DK30*'Ores &amp; Ingots'!$B$5+DL30*'Ores &amp; Ingots'!$B$6+DM30*'Ores &amp; Ingots'!$B$7+DN30*'Ores &amp; Ingots'!$B$8+DO30*'Ores &amp; Ingots'!$B$9+DP30*'Ores &amp; Ingots'!$B$10+DQ30*'Ores &amp; Ingots'!$B$11+DR30*'Ores &amp; Ingots'!$B$12</f>
        <v>3,437</v>
      </c>
      <c r="DW30" s="286" t="str">
        <f>CY30*Refining!$G$3+CZ30*Refining!$G$4+DA30*Refining!$G$5+DB30*Refining!$G$6+DC30*Refining!$G$7+DD30*Refining!$G$8+DE30*Refining!$G$9+DF30*Refining!$G$10+DG30*Refining!$G$11+DH30*Refining!$G$12</f>
        <v>4,224</v>
      </c>
      <c r="DX30" s="286" t="str">
        <f t="shared" si="17"/>
        <v>657,009</v>
      </c>
      <c r="DY30" s="287" t="str">
        <f t="shared" si="18"/>
        <v>0.6570</v>
      </c>
      <c r="DZ30" s="285" t="str">
        <f t="shared" si="19"/>
        <v>4,553</v>
      </c>
      <c r="EA30" s="288" t="str">
        <f t="shared" ref="EA30:EB30" si="121">DZ30/60</f>
        <v>75.9</v>
      </c>
      <c r="EB30" s="288" t="str">
        <f t="shared" si="121"/>
        <v>1.3</v>
      </c>
      <c r="EC30" s="545" t="str">
        <f t="shared" si="21"/>
        <v>0.05</v>
      </c>
      <c r="ED30" s="285" t="str">
        <f t="shared" si="22"/>
        <v>704,297</v>
      </c>
      <c r="EE30" s="288" t="str">
        <f t="shared" ref="EE30:EF30" si="122">ED30/1000</f>
        <v>704.3</v>
      </c>
      <c r="EF30" s="289" t="str">
        <f t="shared" si="122"/>
        <v>0.70</v>
      </c>
      <c r="EG30" s="546" t="str">
        <f t="shared" si="24"/>
        <v>0.7043</v>
      </c>
      <c r="EH30" s="225"/>
    </row>
    <row r="31" hidden="1">
      <c r="A31" s="305" t="s">
        <v>927</v>
      </c>
      <c r="B31" s="192" t="s">
        <v>928</v>
      </c>
      <c r="C31" s="193" t="s">
        <v>886</v>
      </c>
      <c r="D31" s="193">
        <v>3.0</v>
      </c>
      <c r="E31" s="193">
        <v>3.0</v>
      </c>
      <c r="F31" s="193">
        <v>3.0</v>
      </c>
      <c r="G31" s="194" t="str">
        <f t="shared" si="5"/>
        <v>421.9</v>
      </c>
      <c r="H31" s="195">
        <v>30.0</v>
      </c>
      <c r="I31" s="195">
        <v>30.0</v>
      </c>
      <c r="J31" s="195" t="str">
        <f>H31/Main!$D$9</f>
        <v>30</v>
      </c>
      <c r="K31" s="195" t="str">
        <f>I31/Main!$D$10</f>
        <v>30</v>
      </c>
      <c r="L31" s="195" t="str">
        <f t="shared" si="6"/>
        <v>1</v>
      </c>
      <c r="M31" s="195">
        <v>1.0</v>
      </c>
      <c r="N31" s="198">
        <v>2000.0</v>
      </c>
      <c r="O31" s="198">
        <v>2000.0</v>
      </c>
      <c r="P31" s="197"/>
      <c r="Q31" s="198">
        <v>384.0</v>
      </c>
      <c r="R31" s="198" t="str">
        <f>Q31*Main!$D$6</f>
        <v>384</v>
      </c>
      <c r="S31" s="199"/>
      <c r="T31" s="199"/>
      <c r="U31" s="197"/>
      <c r="V31" s="197"/>
      <c r="W31" s="198">
        <v>800.0</v>
      </c>
      <c r="X31" s="197"/>
      <c r="Y31" s="198">
        <v>600.0</v>
      </c>
      <c r="Z31" s="197"/>
      <c r="AA31" s="197"/>
      <c r="AB31" s="197"/>
      <c r="AC31" s="200" t="s">
        <v>913</v>
      </c>
      <c r="AD31" s="208">
        <v>20.0</v>
      </c>
      <c r="AE31" s="208">
        <v>0.0</v>
      </c>
      <c r="AF31" s="208">
        <v>0.0</v>
      </c>
      <c r="AG31" s="208">
        <v>1.0</v>
      </c>
      <c r="AH31" s="208">
        <v>30.0</v>
      </c>
      <c r="AI31" s="208">
        <v>0.0</v>
      </c>
      <c r="AJ31" s="208">
        <v>8.0</v>
      </c>
      <c r="AK31" s="306">
        <v>10.0</v>
      </c>
      <c r="AL31" s="208">
        <v>0.0</v>
      </c>
      <c r="AM31" s="208">
        <v>0.0</v>
      </c>
      <c r="AN31" s="208">
        <v>0.0</v>
      </c>
      <c r="AO31" s="208">
        <v>15.0</v>
      </c>
      <c r="AP31" s="208">
        <v>0.0</v>
      </c>
      <c r="AQ31" s="208">
        <v>0.0</v>
      </c>
      <c r="AR31" s="208">
        <v>0.0</v>
      </c>
      <c r="AS31" s="208">
        <v>0.0</v>
      </c>
      <c r="AT31" s="208">
        <v>0.0</v>
      </c>
      <c r="AU31" s="208">
        <v>0.0</v>
      </c>
      <c r="AV31" s="208">
        <v>0.0</v>
      </c>
      <c r="AW31" s="208">
        <v>0.0</v>
      </c>
      <c r="AX31" s="208">
        <v>0.0</v>
      </c>
      <c r="AY31" s="549" t="str">
        <f t="shared" ref="AY31:BS31" si="123">IF(AD31 = 0, "", AD31)</f>
        <v>20</v>
      </c>
      <c r="AZ31" s="193" t="str">
        <f t="shared" si="123"/>
        <v/>
      </c>
      <c r="BA31" s="193" t="str">
        <f t="shared" si="123"/>
        <v/>
      </c>
      <c r="BB31" s="208" t="str">
        <f t="shared" si="123"/>
        <v>1</v>
      </c>
      <c r="BC31" s="208" t="str">
        <f t="shared" si="123"/>
        <v>30</v>
      </c>
      <c r="BD31" s="193" t="str">
        <f t="shared" si="123"/>
        <v/>
      </c>
      <c r="BE31" s="208" t="str">
        <f t="shared" si="123"/>
        <v>8</v>
      </c>
      <c r="BF31" s="306" t="str">
        <f t="shared" si="123"/>
        <v>10</v>
      </c>
      <c r="BG31" s="193" t="str">
        <f t="shared" si="123"/>
        <v/>
      </c>
      <c r="BH31" s="193" t="str">
        <f t="shared" si="123"/>
        <v/>
      </c>
      <c r="BI31" s="193" t="str">
        <f t="shared" si="123"/>
        <v/>
      </c>
      <c r="BJ31" s="208" t="str">
        <f t="shared" si="123"/>
        <v>15</v>
      </c>
      <c r="BK31" s="193" t="str">
        <f t="shared" si="123"/>
        <v/>
      </c>
      <c r="BL31" s="193" t="str">
        <f t="shared" si="123"/>
        <v/>
      </c>
      <c r="BM31" s="193" t="str">
        <f t="shared" si="123"/>
        <v/>
      </c>
      <c r="BN31" s="193" t="str">
        <f t="shared" si="123"/>
        <v/>
      </c>
      <c r="BO31" s="193" t="str">
        <f t="shared" si="123"/>
        <v/>
      </c>
      <c r="BP31" s="193" t="str">
        <f t="shared" si="123"/>
        <v/>
      </c>
      <c r="BQ31" s="193" t="str">
        <f t="shared" si="123"/>
        <v/>
      </c>
      <c r="BR31" s="193" t="str">
        <f t="shared" si="123"/>
        <v/>
      </c>
      <c r="BS31" s="206" t="str">
        <f t="shared" si="123"/>
        <v/>
      </c>
      <c r="BT31" s="207" t="str">
        <f>$AY31*Assembly!Y$4+$AZ31*Assembly!Y$5+$BA31*Assembly!Y$6+$BB31*Assembly!Y$7+$BC31*Assembly!Y$8+$BD31*Assembly!Y$9+$BE31*Assembly!Y$10+$BF31*Assembly!Y$11+$BG31*Assembly!Y$12+$BH31*Assembly!Y$13+$BI31*Assembly!Y$14+$BJ31*Assembly!Y$15+$BK31*Assembly!Y$16+$BL31*Assembly!Y$17+$BM31*Assembly!Y$18+$BN31*Assembly!Y$19+$BO31*Assembly!Y$20+$BP31*Assembly!Y$21+$BQ31*Assembly!Y$22+$BR31*Assembly!Y$23+$BS31*Assembly!Y$24</f>
        <v>949</v>
      </c>
      <c r="BU31" s="208" t="str">
        <f t="shared" si="8"/>
        <v>2</v>
      </c>
      <c r="BV31" s="208" t="str">
        <f>$AY31*Assembly!AC$4+$AZ31*Assembly!AC$5+$BA31*Assembly!AC$6+$BB31*Assembly!AC$7+$BC31*Assembly!AC$8+$BD31*Assembly!AC$9+$BE31*Assembly!AC$10+$BF31*Assembly!AC$11+$BG31*Assembly!AC$12+$BH31*Assembly!AC$13+$BI31*Assembly!AC$14+$BJ31*Assembly!AC$15+$BK31*Assembly!AC$16+$BL31*Assembly!AC$17+$BM31*Assembly!AC$18+$BN31*Assembly!AC$19+$BO31*Assembly!AC$20+$BP31*Assembly!AC$21+$BQ31*Assembly!AC$22+$BR31*Assembly!AC$23+$BS31*Assembly!AC$24</f>
        <v>3,740</v>
      </c>
      <c r="BW31" s="209" t="str">
        <f t="shared" si="9"/>
        <v>3.94</v>
      </c>
      <c r="BX31" s="210" t="str">
        <f t="shared" si="10"/>
        <v>9</v>
      </c>
      <c r="BY31" s="211" t="str">
        <f t="shared" si="11"/>
        <v>1662.6</v>
      </c>
      <c r="BZ31" s="308" t="str">
        <f t="shared" ref="BZ31:BZ39" si="128">IF(R31 = "?", "?", R31/BT31)</f>
        <v>0.4 L</v>
      </c>
      <c r="CA31" s="208" t="str">
        <f>$AY31*Assembly!X$4+$AZ31*Assembly!X$5+$BA31*Assembly!X$6+$BB31*Assembly!X$7+$BC31*Assembly!X$8+$BD31*Assembly!X$9+$BE31*Assembly!X$10+$BF31*Assembly!X$11+$BG31*Assembly!X$12+$BH31*Assembly!X$13+$BI31*Assembly!X$14+$BJ31*Assembly!X$15+$BK31*Assembly!X$16+$BL31*Assembly!X$17+$BM31*Assembly!X$18+$BN31*Assembly!X$19+$BO31*Assembly!X$20+$BP31*Assembly!X$21+$BQ31*Assembly!X$22+$BR31*Assembly!X$23+$BS31*Assembly!X$24</f>
        <v>189</v>
      </c>
      <c r="CB31" s="208" t="str">
        <f t="shared" si="12"/>
        <v>29,400</v>
      </c>
      <c r="CC31" s="212" t="str">
        <f t="shared" si="13"/>
        <v>0.0294</v>
      </c>
      <c r="CD31" s="213" t="str">
        <f>$AY31*Assembly!AB$4+$AZ31*Assembly!AB$5+$BA31*Assembly!AB$6+$BB31*Assembly!AB$7+$BC31*Assembly!AB$8+$BD31*Assembly!AB$9+$BE31*Assembly!AB$10+$BF31*Assembly!AB$11+$BG31*Assembly!AB$12+$BH31*Assembly!AB$13+$BI31*Assembly!AB$14+$BJ31*Assembly!AB$15+$BK31*Assembly!AB$16+$BL31*Assembly!AB$17+$BM31*Assembly!AB$18+$BN31*Assembly!AB$19+$BO31*Assembly!AB$20+$BP31*Assembly!AB$21+$BQ31*Assembly!AB$22+$BR31*Assembly!AB$23+$BS31*Assembly!AB$24</f>
        <v>457</v>
      </c>
      <c r="CE31" s="198" t="str">
        <f>$AY31*Assembly!M$4+$AZ31*Assembly!M$5+$BA31*Assembly!M$6+$BB31*Assembly!M$7+$BC31*Assembly!M$8+$BD31*Assembly!M$9+$BE31*Assembly!M$10+$BF31*Assembly!M$11+$BG31*Assembly!M$12+$BH31*Assembly!M$13+$BI31*Assembly!M$14+$BJ31*Assembly!M$15+$BK31*Assembly!M$16+$BL31*Assembly!M$17+$BM31*Assembly!M$18+$BN31*Assembly!M$19+$BO31*Assembly!M$20+$BP31*Assembly!M$21+$BQ31*Assembly!M$22+$BR31*Assembly!M$23+$BS31*Assembly!M$24</f>
        <v>1,095</v>
      </c>
      <c r="CF31" s="198" t="str">
        <f>$AY31*Assembly!N$4+$AZ31*Assembly!N$5+$BA31*Assembly!N$6+$BB31*Assembly!N$7+$BC31*Assembly!N$8+$BD31*Assembly!N$9+$BE31*Assembly!N$10+$BF31*Assembly!N$11+$BG31*Assembly!N$12+$BH31*Assembly!N$13+$BI31*Assembly!N$14+$BJ31*Assembly!N$15+$BK31*Assembly!N$16+$BL31*Assembly!N$17+$BM31*Assembly!N$18+$BN31*Assembly!N$19+$BO31*Assembly!N$20+$BP31*Assembly!N$21+$BQ31*Assembly!N$22+$BR31*Assembly!N$23+$BS31*Assembly!N$24</f>
        <v>115</v>
      </c>
      <c r="CG31" s="198" t="str">
        <f>$AY31*Assembly!O$4+$AZ31*Assembly!O$5+$BA31*Assembly!O$6+$BB31*Assembly!O$7+$BC31*Assembly!O$8+$BD31*Assembly!O$9+$BE31*Assembly!O$10+$BF31*Assembly!O$11+$BG31*Assembly!O$12+$BH31*Assembly!O$13+$BI31*Assembly!O$14+$BJ31*Assembly!O$15+$BK31*Assembly!O$16+$BL31*Assembly!O$17+$BM31*Assembly!O$18+$BN31*Assembly!O$19+$BO31*Assembly!O$20+$BP31*Assembly!O$21+$BQ31*Assembly!O$22+$BR31*Assembly!O$23+$BS31*Assembly!O$24</f>
        <v>45</v>
      </c>
      <c r="CH31" s="195" t="str">
        <f>$AY31*Assembly!P$4+$AZ31*Assembly!P$5+$BA31*Assembly!P$6+$BB31*Assembly!P$7+$BC31*Assembly!P$8+$BD31*Assembly!P$9+$BE31*Assembly!P$10+$BF31*Assembly!P$11+$BG31*Assembly!P$12+$BH31*Assembly!P$13+$BI31*Assembly!P$14+$BJ31*Assembly!P$15+$BK31*Assembly!P$16+$BL31*Assembly!P$17+$BM31*Assembly!P$18+$BN31*Assembly!P$19+$BO31*Assembly!P$20+$BP31*Assembly!P$21+$BQ31*Assembly!P$22+$BR31*Assembly!P$23+$BS31*Assembly!P$24</f>
        <v>0</v>
      </c>
      <c r="CI31" s="195" t="str">
        <f>$AY31*Assembly!Q$4+$AZ31*Assembly!Q$5+$BA31*Assembly!Q$6+$BB31*Assembly!Q$7+$BC31*Assembly!Q$8+$BD31*Assembly!Q$9+$BE31*Assembly!Q$10+$BF31*Assembly!Q$11+$BG31*Assembly!Q$12+$BH31*Assembly!Q$13+$BI31*Assembly!Q$14+$BJ31*Assembly!Q$15+$BK31*Assembly!Q$16+$BL31*Assembly!Q$17+$BM31*Assembly!Q$18+$BN31*Assembly!Q$19+$BO31*Assembly!Q$20+$BP31*Assembly!Q$21+$BQ31*Assembly!Q$22+$BR31*Assembly!Q$23+$BS31*Assembly!Q$24</f>
        <v>2</v>
      </c>
      <c r="CJ31" s="198" t="str">
        <f>$AY31*Assembly!R$4+$AZ31*Assembly!R$5+$BA31*Assembly!R$6+$BB31*Assembly!R$7+$BC31*Assembly!R$8+$BD31*Assembly!R$9+$BE31*Assembly!R$10+$BF31*Assembly!R$11+$BG31*Assembly!R$12+$BH31*Assembly!R$13+$BI31*Assembly!R$14+$BJ31*Assembly!R$15+$BK31*Assembly!R$16+$BL31*Assembly!R$17+$BM31*Assembly!R$18+$BN31*Assembly!R$19+$BO31*Assembly!R$20+$BP31*Assembly!R$21+$BQ31*Assembly!R$22+$BR31*Assembly!R$23+$BS31*Assembly!R$24</f>
        <v>0</v>
      </c>
      <c r="CK31" s="195" t="str">
        <f>$AY31*Assembly!S$4+$AZ31*Assembly!S$5+$BA31*Assembly!S$6+$BB31*Assembly!S$7+$BC31*Assembly!S$8+$BD31*Assembly!S$9+$BE31*Assembly!S$10+$BF31*Assembly!S$11+$BG31*Assembly!S$12+$BH31*Assembly!S$13+$BI31*Assembly!S$14+$BJ31*Assembly!S$15+$BK31*Assembly!S$16+$BL31*Assembly!S$17+$BM31*Assembly!S$18+$BN31*Assembly!S$19+$BO31*Assembly!S$20+$BP31*Assembly!S$21+$BQ31*Assembly!S$22+$BR31*Assembly!S$23+$BS31*Assembly!S$24</f>
        <v>0</v>
      </c>
      <c r="CL31" s="195" t="str">
        <f>$AY31*Assembly!T$4+$AZ31*Assembly!T$5+$BA31*Assembly!T$6+$BB31*Assembly!T$7+$BC31*Assembly!T$8+$BD31*Assembly!T$9+$BE31*Assembly!T$10+$BF31*Assembly!T$11+$BG31*Assembly!T$12+$BH31*Assembly!T$13+$BI31*Assembly!T$14+$BJ31*Assembly!T$15+$BK31*Assembly!T$16+$BL31*Assembly!T$17+$BM31*Assembly!T$18+$BN31*Assembly!T$19+$BO31*Assembly!T$20+$BP31*Assembly!T$21+$BQ31*Assembly!T$22+$BR31*Assembly!T$23+$BS31*Assembly!T$24</f>
        <v>0</v>
      </c>
      <c r="CM31" s="195" t="str">
        <f>$AY31*Assembly!U$4+$AZ31*Assembly!U$5+$BA31*Assembly!U$6+$BB31*Assembly!U$7+$BC31*Assembly!U$8+$BD31*Assembly!U$9+$BE31*Assembly!U$10+$BF31*Assembly!U$11+$BG31*Assembly!U$12+$BH31*Assembly!U$13+$BI31*Assembly!U$14+$BJ31*Assembly!U$15+$BK31*Assembly!U$16+$BL31*Assembly!U$17+$BM31*Assembly!U$18+$BN31*Assembly!U$19+$BO31*Assembly!U$20+$BP31*Assembly!U$21+$BQ31*Assembly!U$22+$BR31*Assembly!U$23+$BS31*Assembly!U$24</f>
        <v>0</v>
      </c>
      <c r="CN31" s="198" t="str">
        <f>$AY31*Assembly!V$4+$AZ31*Assembly!V$5+$BA31*Assembly!V$6+$BB31*Assembly!V$7+$BC31*Assembly!V$8+$BD31*Assembly!V$9+$BE31*Assembly!V$10+$BF31*Assembly!V$11+$BG31*Assembly!V$12+$BH31*Assembly!V$13+$BI31*Assembly!V$14+$BJ31*Assembly!V$15+$BK31*Assembly!V$16+$BL31*Assembly!V$17+$BM31*Assembly!V$18+$BN31*Assembly!V$19+$BO31*Assembly!V$20+$BP31*Assembly!V$21+$BQ31*Assembly!V$22+$BR31*Assembly!V$23+$BS31*Assembly!V$24</f>
        <v>0</v>
      </c>
      <c r="CO31" s="198" t="str">
        <f>CE31*Refining!$F$3</f>
        <v>1,955</v>
      </c>
      <c r="CP31" s="198" t="str">
        <f>CF31*Refining!$F$4</f>
        <v>359</v>
      </c>
      <c r="CQ31" s="198" t="str">
        <f>CG31*Refining!$F$5</f>
        <v>188</v>
      </c>
      <c r="CR31" s="198" t="str">
        <f>CH31*Refining!$F$6</f>
        <v>0</v>
      </c>
      <c r="CS31" s="198" t="str">
        <f>CI31*Refining!$F$7</f>
        <v>4</v>
      </c>
      <c r="CT31" s="198" t="str">
        <f>CJ31*Refining!$F$8</f>
        <v>0</v>
      </c>
      <c r="CU31" s="198" t="str">
        <f>CK31*Refining!$F$9</f>
        <v>0</v>
      </c>
      <c r="CV31" s="198" t="str">
        <f>CL31*Refining!$F$10</f>
        <v>0</v>
      </c>
      <c r="CW31" s="198" t="str">
        <f>CM31*Refining!$F$11</f>
        <v>0</v>
      </c>
      <c r="CX31" s="198" t="str">
        <f>CN31*Refining!$F$12</f>
        <v>0</v>
      </c>
      <c r="CY31" s="218" t="str">
        <f t="shared" ref="CY31:DR31" si="124">IF(CE31 = 0, "", CE31)</f>
        <v>1,095</v>
      </c>
      <c r="CZ31" s="219" t="str">
        <f t="shared" si="124"/>
        <v>115</v>
      </c>
      <c r="DA31" s="219" t="str">
        <f t="shared" si="124"/>
        <v>45</v>
      </c>
      <c r="DB31" s="215" t="str">
        <f t="shared" si="124"/>
        <v/>
      </c>
      <c r="DC31" s="215" t="str">
        <f t="shared" si="124"/>
        <v>2</v>
      </c>
      <c r="DD31" s="215" t="str">
        <f t="shared" si="124"/>
        <v/>
      </c>
      <c r="DE31" s="215" t="str">
        <f t="shared" si="124"/>
        <v/>
      </c>
      <c r="DF31" s="215" t="str">
        <f t="shared" si="124"/>
        <v/>
      </c>
      <c r="DG31" s="215" t="str">
        <f t="shared" si="124"/>
        <v/>
      </c>
      <c r="DH31" s="216" t="str">
        <f t="shared" si="124"/>
        <v/>
      </c>
      <c r="DI31" s="218" t="str">
        <f t="shared" si="124"/>
        <v>1,955</v>
      </c>
      <c r="DJ31" s="219" t="str">
        <f t="shared" si="124"/>
        <v>359</v>
      </c>
      <c r="DK31" s="219" t="str">
        <f t="shared" si="124"/>
        <v>188</v>
      </c>
      <c r="DL31" s="215" t="str">
        <f t="shared" si="124"/>
        <v/>
      </c>
      <c r="DM31" s="219" t="str">
        <f t="shared" si="124"/>
        <v>4</v>
      </c>
      <c r="DN31" s="215" t="str">
        <f t="shared" si="124"/>
        <v/>
      </c>
      <c r="DO31" s="215" t="str">
        <f t="shared" si="124"/>
        <v/>
      </c>
      <c r="DP31" s="215" t="str">
        <f t="shared" si="124"/>
        <v/>
      </c>
      <c r="DQ31" s="215" t="str">
        <f t="shared" si="124"/>
        <v/>
      </c>
      <c r="DR31" s="216" t="str">
        <f t="shared" si="124"/>
        <v/>
      </c>
      <c r="DS31" s="218" t="str">
        <f t="shared" si="15"/>
        <v>1,257</v>
      </c>
      <c r="DT31" s="219" t="str">
        <f t="shared" si="16"/>
        <v>2,506</v>
      </c>
      <c r="DU31" s="208" t="str">
        <f>CY31*'Ores &amp; Ingots'!$C$3+CZ31*'Ores &amp; Ingots'!$C$4+DA31*'Ores &amp; Ingots'!$C$5+DB31*'Ores &amp; Ingots'!$C$6+DC31*'Ores &amp; Ingots'!$C$7+DD31*'Ores &amp; Ingots'!$C$8+DE31*'Ores &amp; Ingots'!$C$9+DF31*'Ores &amp; Ingots'!$C$10+DG31*'Ores &amp; Ingots'!$C$11+DH31*'Ores &amp; Ingots'!$C$12</f>
        <v>158</v>
      </c>
      <c r="DV31" s="208" t="str">
        <f>DI31*'Ores &amp; Ingots'!$B$3+DJ31*'Ores &amp; Ingots'!$B$4+DK31*'Ores &amp; Ingots'!$B$5+DL31*'Ores &amp; Ingots'!$B$6+DM31*'Ores &amp; Ingots'!$B$7+DN31*'Ores &amp; Ingots'!$B$8+DO31*'Ores &amp; Ingots'!$B$9+DP31*'Ores &amp; Ingots'!$B$10+DQ31*'Ores &amp; Ingots'!$B$11+DR31*'Ores &amp; Ingots'!$B$12</f>
        <v>927</v>
      </c>
      <c r="DW31" s="219" t="str">
        <f>CY31*Refining!$G$3+CZ31*Refining!$G$4+DA31*Refining!$G$5+DB31*Refining!$G$6+DC31*Refining!$G$7+DD31*Refining!$G$8+DE31*Refining!$G$9+DF31*Refining!$G$10+DG31*Refining!$G$11+DH31*Refining!$G$12</f>
        <v>1,207</v>
      </c>
      <c r="DX31" s="219" t="str">
        <f t="shared" si="17"/>
        <v>187,703</v>
      </c>
      <c r="DY31" s="220" t="str">
        <f t="shared" si="18"/>
        <v>0.1877</v>
      </c>
      <c r="DZ31" s="218" t="str">
        <f t="shared" si="19"/>
        <v>1,426</v>
      </c>
      <c r="EA31" s="221" t="str">
        <f t="shared" ref="EA31:EB31" si="125">DZ31/60</f>
        <v>23.8</v>
      </c>
      <c r="EB31" s="221" t="str">
        <f t="shared" si="125"/>
        <v>0.4</v>
      </c>
      <c r="EC31" s="541" t="str">
        <f t="shared" si="21"/>
        <v>0.02</v>
      </c>
      <c r="ED31" s="218" t="str">
        <f t="shared" si="22"/>
        <v>217,103</v>
      </c>
      <c r="EE31" s="221" t="str">
        <f t="shared" ref="EE31:EF31" si="126">ED31/1000</f>
        <v>217.1</v>
      </c>
      <c r="EF31" s="222" t="str">
        <f t="shared" si="126"/>
        <v>0.22</v>
      </c>
      <c r="EG31" s="542" t="str">
        <f t="shared" si="24"/>
        <v>0.2171</v>
      </c>
      <c r="EH31" s="225">
        <v>601.0</v>
      </c>
    </row>
    <row r="32">
      <c r="A32" s="33"/>
      <c r="B32" s="226" t="s">
        <v>928</v>
      </c>
      <c r="C32" s="227" t="s">
        <v>885</v>
      </c>
      <c r="D32" s="227">
        <v>5.0</v>
      </c>
      <c r="E32" s="227">
        <v>5.0</v>
      </c>
      <c r="F32" s="227">
        <v>5.0</v>
      </c>
      <c r="G32" s="253" t="str">
        <f t="shared" si="5"/>
        <v>15.6</v>
      </c>
      <c r="H32" s="254">
        <v>20.0</v>
      </c>
      <c r="I32" s="254">
        <v>20.0</v>
      </c>
      <c r="J32" s="254" t="str">
        <f>H32/Main!$D$9</f>
        <v>20</v>
      </c>
      <c r="K32" s="254" t="str">
        <f>I32/Main!$D$10</f>
        <v>20</v>
      </c>
      <c r="L32" s="254" t="str">
        <f t="shared" si="6"/>
        <v>1</v>
      </c>
      <c r="M32" s="254">
        <v>1.0</v>
      </c>
      <c r="N32" s="256" t="s">
        <v>12</v>
      </c>
      <c r="O32" s="256" t="s">
        <v>12</v>
      </c>
      <c r="P32" s="255"/>
      <c r="Q32" s="256">
        <v>84.0</v>
      </c>
      <c r="R32" s="256" t="str">
        <f>Q32*Main!$D$6</f>
        <v>84</v>
      </c>
      <c r="S32" s="257"/>
      <c r="T32" s="257"/>
      <c r="U32" s="255"/>
      <c r="V32" s="255"/>
      <c r="W32" s="256">
        <v>600.0</v>
      </c>
      <c r="X32" s="255"/>
      <c r="Y32" s="256">
        <v>300.0</v>
      </c>
      <c r="Z32" s="255"/>
      <c r="AA32" s="255"/>
      <c r="AB32" s="255"/>
      <c r="AC32" s="258"/>
      <c r="AD32" s="225">
        <v>10.0</v>
      </c>
      <c r="AE32" s="225">
        <v>0.0</v>
      </c>
      <c r="AF32" s="225">
        <v>0.0</v>
      </c>
      <c r="AG32" s="225">
        <v>1.0</v>
      </c>
      <c r="AH32" s="225">
        <v>30.0</v>
      </c>
      <c r="AI32" s="225">
        <v>0.0</v>
      </c>
      <c r="AJ32" s="225">
        <v>4.0</v>
      </c>
      <c r="AK32" s="309">
        <v>10.0</v>
      </c>
      <c r="AL32" s="225">
        <v>0.0</v>
      </c>
      <c r="AM32" s="225">
        <v>0.0</v>
      </c>
      <c r="AN32" s="225">
        <v>0.0</v>
      </c>
      <c r="AO32" s="225">
        <v>5.0</v>
      </c>
      <c r="AP32" s="225">
        <v>0.0</v>
      </c>
      <c r="AQ32" s="225">
        <v>0.0</v>
      </c>
      <c r="AR32" s="225">
        <v>0.0</v>
      </c>
      <c r="AS32" s="225">
        <v>0.0</v>
      </c>
      <c r="AT32" s="225">
        <v>0.0</v>
      </c>
      <c r="AU32" s="225">
        <v>0.0</v>
      </c>
      <c r="AV32" s="225">
        <v>0.0</v>
      </c>
      <c r="AW32" s="225">
        <v>0.0</v>
      </c>
      <c r="AX32" s="225">
        <v>0.0</v>
      </c>
      <c r="AY32" s="550" t="str">
        <f t="shared" ref="AY32:BS32" si="127">IF(AD32 = 0, "", AD32)</f>
        <v>10</v>
      </c>
      <c r="AZ32" s="227" t="str">
        <f t="shared" si="127"/>
        <v/>
      </c>
      <c r="BA32" s="227" t="str">
        <f t="shared" si="127"/>
        <v/>
      </c>
      <c r="BB32" s="225" t="str">
        <f t="shared" si="127"/>
        <v>1</v>
      </c>
      <c r="BC32" s="225" t="str">
        <f t="shared" si="127"/>
        <v>30</v>
      </c>
      <c r="BD32" s="227" t="str">
        <f t="shared" si="127"/>
        <v/>
      </c>
      <c r="BE32" s="225" t="str">
        <f t="shared" si="127"/>
        <v>4</v>
      </c>
      <c r="BF32" s="309" t="str">
        <f t="shared" si="127"/>
        <v>10</v>
      </c>
      <c r="BG32" s="227" t="str">
        <f t="shared" si="127"/>
        <v/>
      </c>
      <c r="BH32" s="227" t="str">
        <f t="shared" si="127"/>
        <v/>
      </c>
      <c r="BI32" s="227" t="str">
        <f t="shared" si="127"/>
        <v/>
      </c>
      <c r="BJ32" s="225" t="str">
        <f t="shared" si="127"/>
        <v>5</v>
      </c>
      <c r="BK32" s="227" t="str">
        <f t="shared" si="127"/>
        <v/>
      </c>
      <c r="BL32" s="227" t="str">
        <f t="shared" si="127"/>
        <v/>
      </c>
      <c r="BM32" s="227" t="str">
        <f t="shared" si="127"/>
        <v/>
      </c>
      <c r="BN32" s="227" t="str">
        <f t="shared" si="127"/>
        <v/>
      </c>
      <c r="BO32" s="227" t="str">
        <f t="shared" si="127"/>
        <v/>
      </c>
      <c r="BP32" s="227" t="str">
        <f t="shared" si="127"/>
        <v/>
      </c>
      <c r="BQ32" s="227" t="str">
        <f t="shared" si="127"/>
        <v/>
      </c>
      <c r="BR32" s="227" t="str">
        <f t="shared" si="127"/>
        <v/>
      </c>
      <c r="BS32" s="238" t="str">
        <f t="shared" si="127"/>
        <v/>
      </c>
      <c r="BT32" s="239" t="str">
        <f>$AY32*Assembly!Y$4+$AZ32*Assembly!Y$5+$BA32*Assembly!Y$6+$BB32*Assembly!Y$7+$BC32*Assembly!Y$8+$BD32*Assembly!Y$9+$BE32*Assembly!Y$10+$BF32*Assembly!Y$11+$BG32*Assembly!Y$12+$BH32*Assembly!Y$13+$BI32*Assembly!Y$14+$BJ32*Assembly!Y$15+$BK32*Assembly!Y$16+$BL32*Assembly!Y$17+$BM32*Assembly!Y$18+$BN32*Assembly!Y$19+$BO32*Assembly!Y$20+$BP32*Assembly!Y$21+$BQ32*Assembly!Y$22+$BR32*Assembly!Y$23+$BS32*Assembly!Y$24</f>
        <v>593</v>
      </c>
      <c r="BU32" s="225" t="str">
        <f t="shared" si="8"/>
        <v>38</v>
      </c>
      <c r="BV32" s="225" t="str">
        <f>$AY32*Assembly!AC$4+$AZ32*Assembly!AC$5+$BA32*Assembly!AC$6+$BB32*Assembly!AC$7+$BC32*Assembly!AC$8+$BD32*Assembly!AC$9+$BE32*Assembly!AC$10+$BF32*Assembly!AC$11+$BG32*Assembly!AC$12+$BH32*Assembly!AC$13+$BI32*Assembly!AC$14+$BJ32*Assembly!AC$15+$BK32*Assembly!AC$16+$BL32*Assembly!AC$17+$BM32*Assembly!AC$18+$BN32*Assembly!AC$19+$BO32*Assembly!AC$20+$BP32*Assembly!AC$21+$BQ32*Assembly!AC$22+$BR32*Assembly!AC$23+$BS32*Assembly!AC$24</f>
        <v>2,280</v>
      </c>
      <c r="BW32" s="240" t="str">
        <f t="shared" si="9"/>
        <v>3.84</v>
      </c>
      <c r="BX32" s="241" t="str">
        <f t="shared" si="10"/>
        <v>146</v>
      </c>
      <c r="BY32" s="242" t="str">
        <f t="shared" si="11"/>
        <v>60.1</v>
      </c>
      <c r="BZ32" s="311" t="str">
        <f t="shared" si="128"/>
        <v>0.1 L</v>
      </c>
      <c r="CA32" s="225" t="str">
        <f>$AY32*Assembly!X$4+$AZ32*Assembly!X$5+$BA32*Assembly!X$6+$BB32*Assembly!X$7+$BC32*Assembly!X$8+$BD32*Assembly!X$9+$BE32*Assembly!X$10+$BF32*Assembly!X$11+$BG32*Assembly!X$12+$BH32*Assembly!X$13+$BI32*Assembly!X$14+$BJ32*Assembly!X$15+$BK32*Assembly!X$16+$BL32*Assembly!X$17+$BM32*Assembly!X$18+$BN32*Assembly!X$19+$BO32*Assembly!X$20+$BP32*Assembly!X$21+$BQ32*Assembly!X$22+$BR32*Assembly!X$23+$BS32*Assembly!X$24</f>
        <v>155</v>
      </c>
      <c r="CB32" s="225" t="str">
        <f t="shared" si="12"/>
        <v>24,111</v>
      </c>
      <c r="CC32" s="223" t="str">
        <f t="shared" si="13"/>
        <v>0.0241</v>
      </c>
      <c r="CD32" s="243" t="str">
        <f>$AY32*Assembly!AB$4+$AZ32*Assembly!AB$5+$BA32*Assembly!AB$6+$BB32*Assembly!AB$7+$BC32*Assembly!AB$8+$BD32*Assembly!AB$9+$BE32*Assembly!AB$10+$BF32*Assembly!AB$11+$BG32*Assembly!AB$12+$BH32*Assembly!AB$13+$BI32*Assembly!AB$14+$BJ32*Assembly!AB$15+$BK32*Assembly!AB$16+$BL32*Assembly!AB$17+$BM32*Assembly!AB$18+$BN32*Assembly!AB$19+$BO32*Assembly!AB$20+$BP32*Assembly!AB$21+$BQ32*Assembly!AB$22+$BR32*Assembly!AB$23+$BS32*Assembly!AB$24</f>
        <v>245</v>
      </c>
      <c r="CE32" s="256" t="str">
        <f>$AY32*Assembly!M$4+$AZ32*Assembly!M$5+$BA32*Assembly!M$6+$BB32*Assembly!M$7+$BC32*Assembly!M$8+$BD32*Assembly!M$9+$BE32*Assembly!M$10+$BF32*Assembly!M$11+$BG32*Assembly!M$12+$BH32*Assembly!M$13+$BI32*Assembly!M$14+$BJ32*Assembly!M$15+$BK32*Assembly!M$16+$BL32*Assembly!M$17+$BM32*Assembly!M$18+$BN32*Assembly!M$19+$BO32*Assembly!M$20+$BP32*Assembly!M$21+$BQ32*Assembly!M$22+$BR32*Assembly!M$23+$BS32*Assembly!M$24</f>
        <v>685</v>
      </c>
      <c r="CF32" s="256" t="str">
        <f>$AY32*Assembly!N$4+$AZ32*Assembly!N$5+$BA32*Assembly!N$6+$BB32*Assembly!N$7+$BC32*Assembly!N$8+$BD32*Assembly!N$9+$BE32*Assembly!N$10+$BF32*Assembly!N$11+$BG32*Assembly!N$12+$BH32*Assembly!N$13+$BI32*Assembly!N$14+$BJ32*Assembly!N$15+$BK32*Assembly!N$16+$BL32*Assembly!N$17+$BM32*Assembly!N$18+$BN32*Assembly!N$19+$BO32*Assembly!N$20+$BP32*Assembly!N$21+$BQ32*Assembly!N$22+$BR32*Assembly!N$23+$BS32*Assembly!N$24</f>
        <v>45</v>
      </c>
      <c r="CG32" s="256" t="str">
        <f>$AY32*Assembly!O$4+$AZ32*Assembly!O$5+$BA32*Assembly!O$6+$BB32*Assembly!O$7+$BC32*Assembly!O$8+$BD32*Assembly!O$9+$BE32*Assembly!O$10+$BF32*Assembly!O$11+$BG32*Assembly!O$12+$BH32*Assembly!O$13+$BI32*Assembly!O$14+$BJ32*Assembly!O$15+$BK32*Assembly!O$16+$BL32*Assembly!O$17+$BM32*Assembly!O$18+$BN32*Assembly!O$19+$BO32*Assembly!O$20+$BP32*Assembly!O$21+$BQ32*Assembly!O$22+$BR32*Assembly!O$23+$BS32*Assembly!O$24</f>
        <v>15</v>
      </c>
      <c r="CH32" s="254" t="str">
        <f>$AY32*Assembly!P$4+$AZ32*Assembly!P$5+$BA32*Assembly!P$6+$BB32*Assembly!P$7+$BC32*Assembly!P$8+$BD32*Assembly!P$9+$BE32*Assembly!P$10+$BF32*Assembly!P$11+$BG32*Assembly!P$12+$BH32*Assembly!P$13+$BI32*Assembly!P$14+$BJ32*Assembly!P$15+$BK32*Assembly!P$16+$BL32*Assembly!P$17+$BM32*Assembly!P$18+$BN32*Assembly!P$19+$BO32*Assembly!P$20+$BP32*Assembly!P$21+$BQ32*Assembly!P$22+$BR32*Assembly!P$23+$BS32*Assembly!P$24</f>
        <v>0</v>
      </c>
      <c r="CI32" s="254" t="str">
        <f>$AY32*Assembly!Q$4+$AZ32*Assembly!Q$5+$BA32*Assembly!Q$6+$BB32*Assembly!Q$7+$BC32*Assembly!Q$8+$BD32*Assembly!Q$9+$BE32*Assembly!Q$10+$BF32*Assembly!Q$11+$BG32*Assembly!Q$12+$BH32*Assembly!Q$13+$BI32*Assembly!Q$14+$BJ32*Assembly!Q$15+$BK32*Assembly!Q$16+$BL32*Assembly!Q$17+$BM32*Assembly!Q$18+$BN32*Assembly!Q$19+$BO32*Assembly!Q$20+$BP32*Assembly!Q$21+$BQ32*Assembly!Q$22+$BR32*Assembly!Q$23+$BS32*Assembly!Q$24</f>
        <v>2</v>
      </c>
      <c r="CJ32" s="256" t="str">
        <f>$AY32*Assembly!R$4+$AZ32*Assembly!R$5+$BA32*Assembly!R$6+$BB32*Assembly!R$7+$BC32*Assembly!R$8+$BD32*Assembly!R$9+$BE32*Assembly!R$10+$BF32*Assembly!R$11+$BG32*Assembly!R$12+$BH32*Assembly!R$13+$BI32*Assembly!R$14+$BJ32*Assembly!R$15+$BK32*Assembly!R$16+$BL32*Assembly!R$17+$BM32*Assembly!R$18+$BN32*Assembly!R$19+$BO32*Assembly!R$20+$BP32*Assembly!R$21+$BQ32*Assembly!R$22+$BR32*Assembly!R$23+$BS32*Assembly!R$24</f>
        <v>0</v>
      </c>
      <c r="CK32" s="254" t="str">
        <f>$AY32*Assembly!S$4+$AZ32*Assembly!S$5+$BA32*Assembly!S$6+$BB32*Assembly!S$7+$BC32*Assembly!S$8+$BD32*Assembly!S$9+$BE32*Assembly!S$10+$BF32*Assembly!S$11+$BG32*Assembly!S$12+$BH32*Assembly!S$13+$BI32*Assembly!S$14+$BJ32*Assembly!S$15+$BK32*Assembly!S$16+$BL32*Assembly!S$17+$BM32*Assembly!S$18+$BN32*Assembly!S$19+$BO32*Assembly!S$20+$BP32*Assembly!S$21+$BQ32*Assembly!S$22+$BR32*Assembly!S$23+$BS32*Assembly!S$24</f>
        <v>0</v>
      </c>
      <c r="CL32" s="254" t="str">
        <f>$AY32*Assembly!T$4+$AZ32*Assembly!T$5+$BA32*Assembly!T$6+$BB32*Assembly!T$7+$BC32*Assembly!T$8+$BD32*Assembly!T$9+$BE32*Assembly!T$10+$BF32*Assembly!T$11+$BG32*Assembly!T$12+$BH32*Assembly!T$13+$BI32*Assembly!T$14+$BJ32*Assembly!T$15+$BK32*Assembly!T$16+$BL32*Assembly!T$17+$BM32*Assembly!T$18+$BN32*Assembly!T$19+$BO32*Assembly!T$20+$BP32*Assembly!T$21+$BQ32*Assembly!T$22+$BR32*Assembly!T$23+$BS32*Assembly!T$24</f>
        <v>0</v>
      </c>
      <c r="CM32" s="254" t="str">
        <f>$AY32*Assembly!U$4+$AZ32*Assembly!U$5+$BA32*Assembly!U$6+$BB32*Assembly!U$7+$BC32*Assembly!U$8+$BD32*Assembly!U$9+$BE32*Assembly!U$10+$BF32*Assembly!U$11+$BG32*Assembly!U$12+$BH32*Assembly!U$13+$BI32*Assembly!U$14+$BJ32*Assembly!U$15+$BK32*Assembly!U$16+$BL32*Assembly!U$17+$BM32*Assembly!U$18+$BN32*Assembly!U$19+$BO32*Assembly!U$20+$BP32*Assembly!U$21+$BQ32*Assembly!U$22+$BR32*Assembly!U$23+$BS32*Assembly!U$24</f>
        <v>0</v>
      </c>
      <c r="CN32" s="256" t="str">
        <f>$AY32*Assembly!V$4+$AZ32*Assembly!V$5+$BA32*Assembly!V$6+$BB32*Assembly!V$7+$BC32*Assembly!V$8+$BD32*Assembly!V$9+$BE32*Assembly!V$10+$BF32*Assembly!V$11+$BG32*Assembly!V$12+$BH32*Assembly!V$13+$BI32*Assembly!V$14+$BJ32*Assembly!V$15+$BK32*Assembly!V$16+$BL32*Assembly!V$17+$BM32*Assembly!V$18+$BN32*Assembly!V$19+$BO32*Assembly!V$20+$BP32*Assembly!V$21+$BQ32*Assembly!V$22+$BR32*Assembly!V$23+$BS32*Assembly!V$24</f>
        <v>0</v>
      </c>
      <c r="CO32" s="256" t="str">
        <f>CE32*Refining!$F$3</f>
        <v>1,223</v>
      </c>
      <c r="CP32" s="256" t="str">
        <f>CF32*Refining!$F$4</f>
        <v>141</v>
      </c>
      <c r="CQ32" s="256" t="str">
        <f>CG32*Refining!$F$5</f>
        <v>63</v>
      </c>
      <c r="CR32" s="256" t="str">
        <f>CH32*Refining!$F$6</f>
        <v>0</v>
      </c>
      <c r="CS32" s="256" t="str">
        <f>CI32*Refining!$F$7</f>
        <v>4</v>
      </c>
      <c r="CT32" s="256" t="str">
        <f>CJ32*Refining!$F$8</f>
        <v>0</v>
      </c>
      <c r="CU32" s="256" t="str">
        <f>CK32*Refining!$F$9</f>
        <v>0</v>
      </c>
      <c r="CV32" s="256" t="str">
        <f>CL32*Refining!$F$10</f>
        <v>0</v>
      </c>
      <c r="CW32" s="256" t="str">
        <f>CM32*Refining!$F$11</f>
        <v>0</v>
      </c>
      <c r="CX32" s="256" t="str">
        <f>CN32*Refining!$F$12</f>
        <v>0</v>
      </c>
      <c r="CY32" s="248" t="str">
        <f t="shared" ref="CY32:DR32" si="129">IF(CE32 = 0, "", CE32)</f>
        <v>685</v>
      </c>
      <c r="CZ32" s="249" t="str">
        <f t="shared" si="129"/>
        <v>45</v>
      </c>
      <c r="DA32" s="249" t="str">
        <f t="shared" si="129"/>
        <v>15</v>
      </c>
      <c r="DB32" s="245" t="str">
        <f t="shared" si="129"/>
        <v/>
      </c>
      <c r="DC32" s="245" t="str">
        <f t="shared" si="129"/>
        <v>2</v>
      </c>
      <c r="DD32" s="245" t="str">
        <f t="shared" si="129"/>
        <v/>
      </c>
      <c r="DE32" s="245" t="str">
        <f t="shared" si="129"/>
        <v/>
      </c>
      <c r="DF32" s="245" t="str">
        <f t="shared" si="129"/>
        <v/>
      </c>
      <c r="DG32" s="245" t="str">
        <f t="shared" si="129"/>
        <v/>
      </c>
      <c r="DH32" s="246" t="str">
        <f t="shared" si="129"/>
        <v/>
      </c>
      <c r="DI32" s="248" t="str">
        <f t="shared" si="129"/>
        <v>1,223</v>
      </c>
      <c r="DJ32" s="249" t="str">
        <f t="shared" si="129"/>
        <v>141</v>
      </c>
      <c r="DK32" s="249" t="str">
        <f t="shared" si="129"/>
        <v>63</v>
      </c>
      <c r="DL32" s="245" t="str">
        <f t="shared" si="129"/>
        <v/>
      </c>
      <c r="DM32" s="249" t="str">
        <f t="shared" si="129"/>
        <v>4</v>
      </c>
      <c r="DN32" s="245" t="str">
        <f t="shared" si="129"/>
        <v/>
      </c>
      <c r="DO32" s="245" t="str">
        <f t="shared" si="129"/>
        <v/>
      </c>
      <c r="DP32" s="245" t="str">
        <f t="shared" si="129"/>
        <v/>
      </c>
      <c r="DQ32" s="245" t="str">
        <f t="shared" si="129"/>
        <v/>
      </c>
      <c r="DR32" s="246" t="str">
        <f t="shared" si="129"/>
        <v/>
      </c>
      <c r="DS32" s="248" t="str">
        <f t="shared" si="15"/>
        <v>747</v>
      </c>
      <c r="DT32" s="249" t="str">
        <f t="shared" si="16"/>
        <v>1,430</v>
      </c>
      <c r="DU32" s="225" t="str">
        <f>CY32*'Ores &amp; Ingots'!$C$3+CZ32*'Ores &amp; Ingots'!$C$4+DA32*'Ores &amp; Ingots'!$C$5+DB32*'Ores &amp; Ingots'!$C$6+DC32*'Ores &amp; Ingots'!$C$7+DD32*'Ores &amp; Ingots'!$C$8+DE32*'Ores &amp; Ingots'!$C$9+DF32*'Ores &amp; Ingots'!$C$10+DG32*'Ores &amp; Ingots'!$C$11+DH32*'Ores &amp; Ingots'!$C$12</f>
        <v>95</v>
      </c>
      <c r="DV32" s="225" t="str">
        <f>DI32*'Ores &amp; Ingots'!$B$3+DJ32*'Ores &amp; Ingots'!$B$4+DK32*'Ores &amp; Ingots'!$B$5+DL32*'Ores &amp; Ingots'!$B$6+DM32*'Ores &amp; Ingots'!$B$7+DN32*'Ores &amp; Ingots'!$B$8+DO32*'Ores &amp; Ingots'!$B$9+DP32*'Ores &amp; Ingots'!$B$10+DQ32*'Ores &amp; Ingots'!$B$11+DR32*'Ores &amp; Ingots'!$B$12</f>
        <v>529</v>
      </c>
      <c r="DW32" s="249" t="str">
        <f>CY32*Refining!$G$3+CZ32*Refining!$G$4+DA32*Refining!$G$5+DB32*Refining!$G$6+DC32*Refining!$G$7+DD32*Refining!$G$8+DE32*Refining!$G$9+DF32*Refining!$G$10+DG32*Refining!$G$11+DH32*Refining!$G$12</f>
        <v>457</v>
      </c>
      <c r="DX32" s="249" t="str">
        <f t="shared" si="17"/>
        <v>71,143</v>
      </c>
      <c r="DY32" s="250" t="str">
        <f t="shared" si="18"/>
        <v>0.0711</v>
      </c>
      <c r="DZ32" s="248" t="str">
        <f t="shared" si="19"/>
        <v>632</v>
      </c>
      <c r="EA32" s="251" t="str">
        <f t="shared" ref="EA32:EB32" si="130">DZ32/60</f>
        <v>10.5</v>
      </c>
      <c r="EB32" s="251" t="str">
        <f t="shared" si="130"/>
        <v>0.2</v>
      </c>
      <c r="EC32" s="543" t="str">
        <f t="shared" si="21"/>
        <v>0.01</v>
      </c>
      <c r="ED32" s="248" t="str">
        <f t="shared" si="22"/>
        <v>95,254</v>
      </c>
      <c r="EE32" s="251" t="str">
        <f t="shared" ref="EE32:EF32" si="131">ED32/1000</f>
        <v>95.3</v>
      </c>
      <c r="EF32" s="252" t="str">
        <f t="shared" si="131"/>
        <v>0.10</v>
      </c>
      <c r="EG32" s="544" t="str">
        <f t="shared" si="24"/>
        <v>0.0953</v>
      </c>
      <c r="EH32" s="225"/>
    </row>
    <row r="33" hidden="1">
      <c r="A33" s="33"/>
      <c r="B33" s="226" t="s">
        <v>929</v>
      </c>
      <c r="C33" s="227" t="s">
        <v>886</v>
      </c>
      <c r="D33" s="227">
        <v>1.0</v>
      </c>
      <c r="E33" s="227">
        <v>1.0</v>
      </c>
      <c r="F33" s="227">
        <v>1.0</v>
      </c>
      <c r="G33" s="253" t="str">
        <f t="shared" si="5"/>
        <v>15.6</v>
      </c>
      <c r="H33" s="254">
        <v>25.0</v>
      </c>
      <c r="I33" s="254">
        <v>25.0</v>
      </c>
      <c r="J33" s="254" t="str">
        <f>H33/Main!$D$9</f>
        <v>25</v>
      </c>
      <c r="K33" s="254" t="str">
        <f>I33/Main!$D$10</f>
        <v>25</v>
      </c>
      <c r="L33" s="254" t="str">
        <f t="shared" si="6"/>
        <v>1</v>
      </c>
      <c r="M33" s="254">
        <v>1.0</v>
      </c>
      <c r="N33" s="256">
        <v>2000.0</v>
      </c>
      <c r="O33" s="256">
        <v>2000.0</v>
      </c>
      <c r="P33" s="255"/>
      <c r="Q33" s="256">
        <v>384.0</v>
      </c>
      <c r="R33" s="256" t="str">
        <f>Q33*Main!$D$6</f>
        <v>384</v>
      </c>
      <c r="S33" s="257"/>
      <c r="T33" s="257"/>
      <c r="U33" s="255"/>
      <c r="V33" s="255"/>
      <c r="W33" s="256">
        <v>800.0</v>
      </c>
      <c r="X33" s="255"/>
      <c r="Y33" s="256">
        <v>600.0</v>
      </c>
      <c r="Z33" s="255"/>
      <c r="AA33" s="255"/>
      <c r="AB33" s="255"/>
      <c r="AC33" s="258" t="s">
        <v>913</v>
      </c>
      <c r="AD33" s="225">
        <v>4.0</v>
      </c>
      <c r="AE33" s="225">
        <v>6.0</v>
      </c>
      <c r="AF33" s="225">
        <v>2.0</v>
      </c>
      <c r="AG33" s="225">
        <v>1.0</v>
      </c>
      <c r="AH33" s="225">
        <v>20.0</v>
      </c>
      <c r="AI33" s="225">
        <v>0.0</v>
      </c>
      <c r="AJ33" s="225">
        <v>2.0</v>
      </c>
      <c r="AK33" s="309">
        <v>5.0</v>
      </c>
      <c r="AL33" s="225">
        <v>0.0</v>
      </c>
      <c r="AM33" s="225">
        <v>0.0</v>
      </c>
      <c r="AN33" s="225">
        <v>0.0</v>
      </c>
      <c r="AO33" s="225">
        <v>0.0</v>
      </c>
      <c r="AP33" s="225">
        <v>0.0</v>
      </c>
      <c r="AQ33" s="225">
        <v>0.0</v>
      </c>
      <c r="AR33" s="225">
        <v>0.0</v>
      </c>
      <c r="AS33" s="225">
        <v>0.0</v>
      </c>
      <c r="AT33" s="225">
        <v>0.0</v>
      </c>
      <c r="AU33" s="225">
        <v>0.0</v>
      </c>
      <c r="AV33" s="225">
        <v>0.0</v>
      </c>
      <c r="AW33" s="225">
        <v>0.0</v>
      </c>
      <c r="AX33" s="225">
        <v>0.0</v>
      </c>
      <c r="AY33" s="550" t="str">
        <f t="shared" ref="AY33:BS33" si="132">IF(AD33 = 0, "", AD33)</f>
        <v>4</v>
      </c>
      <c r="AZ33" s="225" t="str">
        <f t="shared" si="132"/>
        <v>6</v>
      </c>
      <c r="BA33" s="225" t="str">
        <f t="shared" si="132"/>
        <v>2</v>
      </c>
      <c r="BB33" s="225" t="str">
        <f t="shared" si="132"/>
        <v>1</v>
      </c>
      <c r="BC33" s="225" t="str">
        <f t="shared" si="132"/>
        <v>20</v>
      </c>
      <c r="BD33" s="227" t="str">
        <f t="shared" si="132"/>
        <v/>
      </c>
      <c r="BE33" s="225" t="str">
        <f t="shared" si="132"/>
        <v>2</v>
      </c>
      <c r="BF33" s="309" t="str">
        <f t="shared" si="132"/>
        <v>5</v>
      </c>
      <c r="BG33" s="227" t="str">
        <f t="shared" si="132"/>
        <v/>
      </c>
      <c r="BH33" s="227" t="str">
        <f t="shared" si="132"/>
        <v/>
      </c>
      <c r="BI33" s="227" t="str">
        <f t="shared" si="132"/>
        <v/>
      </c>
      <c r="BJ33" s="227" t="str">
        <f t="shared" si="132"/>
        <v/>
      </c>
      <c r="BK33" s="227" t="str">
        <f t="shared" si="132"/>
        <v/>
      </c>
      <c r="BL33" s="227" t="str">
        <f t="shared" si="132"/>
        <v/>
      </c>
      <c r="BM33" s="227" t="str">
        <f t="shared" si="132"/>
        <v/>
      </c>
      <c r="BN33" s="227" t="str">
        <f t="shared" si="132"/>
        <v/>
      </c>
      <c r="BO33" s="227" t="str">
        <f t="shared" si="132"/>
        <v/>
      </c>
      <c r="BP33" s="227" t="str">
        <f t="shared" si="132"/>
        <v/>
      </c>
      <c r="BQ33" s="227" t="str">
        <f t="shared" si="132"/>
        <v/>
      </c>
      <c r="BR33" s="227" t="str">
        <f t="shared" si="132"/>
        <v/>
      </c>
      <c r="BS33" s="238" t="str">
        <f t="shared" si="132"/>
        <v/>
      </c>
      <c r="BT33" s="239" t="str">
        <f>$AY33*Assembly!Y$4+$AZ33*Assembly!Y$5+$BA33*Assembly!Y$6+$BB33*Assembly!Y$7+$BC33*Assembly!Y$8+$BD33*Assembly!Y$9+$BE33*Assembly!Y$10+$BF33*Assembly!Y$11+$BG33*Assembly!Y$12+$BH33*Assembly!Y$13+$BI33*Assembly!Y$14+$BJ33*Assembly!Y$15+$BK33*Assembly!Y$16+$BL33*Assembly!Y$17+$BM33*Assembly!Y$18+$BN33*Assembly!Y$19+$BO33*Assembly!Y$20+$BP33*Assembly!Y$21+$BQ33*Assembly!Y$22+$BR33*Assembly!Y$23+$BS33*Assembly!Y$24</f>
        <v>340</v>
      </c>
      <c r="BU33" s="225" t="str">
        <f t="shared" si="8"/>
        <v>22</v>
      </c>
      <c r="BV33" s="225" t="str">
        <f>$AY33*Assembly!AC$4+$AZ33*Assembly!AC$5+$BA33*Assembly!AC$6+$BB33*Assembly!AC$7+$BC33*Assembly!AC$8+$BD33*Assembly!AC$9+$BE33*Assembly!AC$10+$BF33*Assembly!AC$11+$BG33*Assembly!AC$12+$BH33*Assembly!AC$13+$BI33*Assembly!AC$14+$BJ33*Assembly!AC$15+$BK33*Assembly!AC$16+$BL33*Assembly!AC$17+$BM33*Assembly!AC$18+$BN33*Assembly!AC$19+$BO33*Assembly!AC$20+$BP33*Assembly!AC$21+$BQ33*Assembly!AC$22+$BR33*Assembly!AC$23+$BS33*Assembly!AC$24</f>
        <v>1,265</v>
      </c>
      <c r="BW33" s="240" t="str">
        <f t="shared" si="9"/>
        <v>3.72</v>
      </c>
      <c r="BX33" s="241" t="str">
        <f t="shared" si="10"/>
        <v>81</v>
      </c>
      <c r="BY33" s="242" t="str">
        <f t="shared" si="11"/>
        <v>58.1</v>
      </c>
      <c r="BZ33" s="311" t="str">
        <f t="shared" si="128"/>
        <v>1.1 L</v>
      </c>
      <c r="CA33" s="225" t="str">
        <f>$AY33*Assembly!X$4+$AZ33*Assembly!X$5+$BA33*Assembly!X$6+$BB33*Assembly!X$7+$BC33*Assembly!X$8+$BD33*Assembly!X$9+$BE33*Assembly!X$10+$BF33*Assembly!X$11+$BG33*Assembly!X$12+$BH33*Assembly!X$13+$BI33*Assembly!X$14+$BJ33*Assembly!X$15+$BK33*Assembly!X$16+$BL33*Assembly!X$17+$BM33*Assembly!X$18+$BN33*Assembly!X$19+$BO33*Assembly!X$20+$BP33*Assembly!X$21+$BQ33*Assembly!X$22+$BR33*Assembly!X$23+$BS33*Assembly!X$24</f>
        <v>100</v>
      </c>
      <c r="CB33" s="225" t="str">
        <f t="shared" si="12"/>
        <v>15,556</v>
      </c>
      <c r="CC33" s="223" t="str">
        <f t="shared" si="13"/>
        <v>0.0156</v>
      </c>
      <c r="CD33" s="243" t="str">
        <f>$AY33*Assembly!AB$4+$AZ33*Assembly!AB$5+$BA33*Assembly!AB$6+$BB33*Assembly!AB$7+$BC33*Assembly!AB$8+$BD33*Assembly!AB$9+$BE33*Assembly!AB$10+$BF33*Assembly!AB$11+$BG33*Assembly!AB$12+$BH33*Assembly!AB$13+$BI33*Assembly!AB$14+$BJ33*Assembly!AB$15+$BK33*Assembly!AB$16+$BL33*Assembly!AB$17+$BM33*Assembly!AB$18+$BN33*Assembly!AB$19+$BO33*Assembly!AB$20+$BP33*Assembly!AB$21+$BQ33*Assembly!AB$22+$BR33*Assembly!AB$23+$BS33*Assembly!AB$24</f>
        <v>145</v>
      </c>
      <c r="CE33" s="256" t="str">
        <f>$AY33*Assembly!M$4+$AZ33*Assembly!M$5+$BA33*Assembly!M$6+$BB33*Assembly!M$7+$BC33*Assembly!M$8+$BD33*Assembly!M$9+$BE33*Assembly!M$10+$BF33*Assembly!M$11+$BG33*Assembly!M$12+$BH33*Assembly!M$13+$BI33*Assembly!M$14+$BJ33*Assembly!M$15+$BK33*Assembly!M$16+$BL33*Assembly!M$17+$BM33*Assembly!M$18+$BN33*Assembly!M$19+$BO33*Assembly!M$20+$BP33*Assembly!M$21+$BQ33*Assembly!M$22+$BR33*Assembly!M$23+$BS33*Assembly!M$24</f>
        <v>388</v>
      </c>
      <c r="CF33" s="256" t="str">
        <f>$AY33*Assembly!N$4+$AZ33*Assembly!N$5+$BA33*Assembly!N$6+$BB33*Assembly!N$7+$BC33*Assembly!N$8+$BD33*Assembly!N$9+$BE33*Assembly!N$10+$BF33*Assembly!N$11+$BG33*Assembly!N$12+$BH33*Assembly!N$13+$BI33*Assembly!N$14+$BJ33*Assembly!N$15+$BK33*Assembly!N$16+$BL33*Assembly!N$17+$BM33*Assembly!N$18+$BN33*Assembly!N$19+$BO33*Assembly!N$20+$BP33*Assembly!N$21+$BQ33*Assembly!N$22+$BR33*Assembly!N$23+$BS33*Assembly!N$24</f>
        <v>10</v>
      </c>
      <c r="CG33" s="256" t="str">
        <f>$AY33*Assembly!O$4+$AZ33*Assembly!O$5+$BA33*Assembly!O$6+$BB33*Assembly!O$7+$BC33*Assembly!O$8+$BD33*Assembly!O$9+$BE33*Assembly!O$10+$BF33*Assembly!O$11+$BG33*Assembly!O$12+$BH33*Assembly!O$13+$BI33*Assembly!O$14+$BJ33*Assembly!O$15+$BK33*Assembly!O$16+$BL33*Assembly!O$17+$BM33*Assembly!O$18+$BN33*Assembly!O$19+$BO33*Assembly!O$20+$BP33*Assembly!O$21+$BQ33*Assembly!O$22+$BR33*Assembly!O$23+$BS33*Assembly!O$24</f>
        <v>0</v>
      </c>
      <c r="CH33" s="254" t="str">
        <f>$AY33*Assembly!P$4+$AZ33*Assembly!P$5+$BA33*Assembly!P$6+$BB33*Assembly!P$7+$BC33*Assembly!P$8+$BD33*Assembly!P$9+$BE33*Assembly!P$10+$BF33*Assembly!P$11+$BG33*Assembly!P$12+$BH33*Assembly!P$13+$BI33*Assembly!P$14+$BJ33*Assembly!P$15+$BK33*Assembly!P$16+$BL33*Assembly!P$17+$BM33*Assembly!P$18+$BN33*Assembly!P$19+$BO33*Assembly!P$20+$BP33*Assembly!P$21+$BQ33*Assembly!P$22+$BR33*Assembly!P$23+$BS33*Assembly!P$24</f>
        <v>0</v>
      </c>
      <c r="CI33" s="254" t="str">
        <f>$AY33*Assembly!Q$4+$AZ33*Assembly!Q$5+$BA33*Assembly!Q$6+$BB33*Assembly!Q$7+$BC33*Assembly!Q$8+$BD33*Assembly!Q$9+$BE33*Assembly!Q$10+$BF33*Assembly!Q$11+$BG33*Assembly!Q$12+$BH33*Assembly!Q$13+$BI33*Assembly!Q$14+$BJ33*Assembly!Q$15+$BK33*Assembly!Q$16+$BL33*Assembly!Q$17+$BM33*Assembly!Q$18+$BN33*Assembly!Q$19+$BO33*Assembly!Q$20+$BP33*Assembly!Q$21+$BQ33*Assembly!Q$22+$BR33*Assembly!Q$23+$BS33*Assembly!Q$24</f>
        <v>1</v>
      </c>
      <c r="CJ33" s="256" t="str">
        <f>$AY33*Assembly!R$4+$AZ33*Assembly!R$5+$BA33*Assembly!R$6+$BB33*Assembly!R$7+$BC33*Assembly!R$8+$BD33*Assembly!R$9+$BE33*Assembly!R$10+$BF33*Assembly!R$11+$BG33*Assembly!R$12+$BH33*Assembly!R$13+$BI33*Assembly!R$14+$BJ33*Assembly!R$15+$BK33*Assembly!R$16+$BL33*Assembly!R$17+$BM33*Assembly!R$18+$BN33*Assembly!R$19+$BO33*Assembly!R$20+$BP33*Assembly!R$21+$BQ33*Assembly!R$22+$BR33*Assembly!R$23+$BS33*Assembly!R$24</f>
        <v>0</v>
      </c>
      <c r="CK33" s="254" t="str">
        <f>$AY33*Assembly!S$4+$AZ33*Assembly!S$5+$BA33*Assembly!S$6+$BB33*Assembly!S$7+$BC33*Assembly!S$8+$BD33*Assembly!S$9+$BE33*Assembly!S$10+$BF33*Assembly!S$11+$BG33*Assembly!S$12+$BH33*Assembly!S$13+$BI33*Assembly!S$14+$BJ33*Assembly!S$15+$BK33*Assembly!S$16+$BL33*Assembly!S$17+$BM33*Assembly!S$18+$BN33*Assembly!S$19+$BO33*Assembly!S$20+$BP33*Assembly!S$21+$BQ33*Assembly!S$22+$BR33*Assembly!S$23+$BS33*Assembly!S$24</f>
        <v>0</v>
      </c>
      <c r="CL33" s="254" t="str">
        <f>$AY33*Assembly!T$4+$AZ33*Assembly!T$5+$BA33*Assembly!T$6+$BB33*Assembly!T$7+$BC33*Assembly!T$8+$BD33*Assembly!T$9+$BE33*Assembly!T$10+$BF33*Assembly!T$11+$BG33*Assembly!T$12+$BH33*Assembly!T$13+$BI33*Assembly!T$14+$BJ33*Assembly!T$15+$BK33*Assembly!T$16+$BL33*Assembly!T$17+$BM33*Assembly!T$18+$BN33*Assembly!T$19+$BO33*Assembly!T$20+$BP33*Assembly!T$21+$BQ33*Assembly!T$22+$BR33*Assembly!T$23+$BS33*Assembly!T$24</f>
        <v>0</v>
      </c>
      <c r="CM33" s="254" t="str">
        <f>$AY33*Assembly!U$4+$AZ33*Assembly!U$5+$BA33*Assembly!U$6+$BB33*Assembly!U$7+$BC33*Assembly!U$8+$BD33*Assembly!U$9+$BE33*Assembly!U$10+$BF33*Assembly!U$11+$BG33*Assembly!U$12+$BH33*Assembly!U$13+$BI33*Assembly!U$14+$BJ33*Assembly!U$15+$BK33*Assembly!U$16+$BL33*Assembly!U$17+$BM33*Assembly!U$18+$BN33*Assembly!U$19+$BO33*Assembly!U$20+$BP33*Assembly!U$21+$BQ33*Assembly!U$22+$BR33*Assembly!U$23+$BS33*Assembly!U$24</f>
        <v>0</v>
      </c>
      <c r="CN33" s="256" t="str">
        <f>$AY33*Assembly!V$4+$AZ33*Assembly!V$5+$BA33*Assembly!V$6+$BB33*Assembly!V$7+$BC33*Assembly!V$8+$BD33*Assembly!V$9+$BE33*Assembly!V$10+$BF33*Assembly!V$11+$BG33*Assembly!V$12+$BH33*Assembly!V$13+$BI33*Assembly!V$14+$BJ33*Assembly!V$15+$BK33*Assembly!V$16+$BL33*Assembly!V$17+$BM33*Assembly!V$18+$BN33*Assembly!V$19+$BO33*Assembly!V$20+$BP33*Assembly!V$21+$BQ33*Assembly!V$22+$BR33*Assembly!V$23+$BS33*Assembly!V$24</f>
        <v>0</v>
      </c>
      <c r="CO33" s="256" t="str">
        <f>CE33*Refining!$F$3</f>
        <v>692</v>
      </c>
      <c r="CP33" s="256" t="str">
        <f>CF33*Refining!$F$4</f>
        <v>31</v>
      </c>
      <c r="CQ33" s="256" t="str">
        <f>CG33*Refining!$F$5</f>
        <v>0</v>
      </c>
      <c r="CR33" s="256" t="str">
        <f>CH33*Refining!$F$6</f>
        <v>0</v>
      </c>
      <c r="CS33" s="256" t="str">
        <f>CI33*Refining!$F$7</f>
        <v>2</v>
      </c>
      <c r="CT33" s="256" t="str">
        <f>CJ33*Refining!$F$8</f>
        <v>0</v>
      </c>
      <c r="CU33" s="256" t="str">
        <f>CK33*Refining!$F$9</f>
        <v>0</v>
      </c>
      <c r="CV33" s="256" t="str">
        <f>CL33*Refining!$F$10</f>
        <v>0</v>
      </c>
      <c r="CW33" s="256" t="str">
        <f>CM33*Refining!$F$11</f>
        <v>0</v>
      </c>
      <c r="CX33" s="256" t="str">
        <f>CN33*Refining!$F$12</f>
        <v>0</v>
      </c>
      <c r="CY33" s="248" t="str">
        <f t="shared" ref="CY33:DR33" si="133">IF(CE33 = 0, "", CE33)</f>
        <v>388</v>
      </c>
      <c r="CZ33" s="249" t="str">
        <f t="shared" si="133"/>
        <v>10</v>
      </c>
      <c r="DA33" s="245" t="str">
        <f t="shared" si="133"/>
        <v/>
      </c>
      <c r="DB33" s="245" t="str">
        <f t="shared" si="133"/>
        <v/>
      </c>
      <c r="DC33" s="245" t="str">
        <f t="shared" si="133"/>
        <v>1</v>
      </c>
      <c r="DD33" s="245" t="str">
        <f t="shared" si="133"/>
        <v/>
      </c>
      <c r="DE33" s="245" t="str">
        <f t="shared" si="133"/>
        <v/>
      </c>
      <c r="DF33" s="245" t="str">
        <f t="shared" si="133"/>
        <v/>
      </c>
      <c r="DG33" s="245" t="str">
        <f t="shared" si="133"/>
        <v/>
      </c>
      <c r="DH33" s="246" t="str">
        <f t="shared" si="133"/>
        <v/>
      </c>
      <c r="DI33" s="248" t="str">
        <f t="shared" si="133"/>
        <v>692</v>
      </c>
      <c r="DJ33" s="249" t="str">
        <f t="shared" si="133"/>
        <v>31</v>
      </c>
      <c r="DK33" s="245" t="str">
        <f t="shared" si="133"/>
        <v/>
      </c>
      <c r="DL33" s="245" t="str">
        <f t="shared" si="133"/>
        <v/>
      </c>
      <c r="DM33" s="249" t="str">
        <f t="shared" si="133"/>
        <v>2</v>
      </c>
      <c r="DN33" s="245" t="str">
        <f t="shared" si="133"/>
        <v/>
      </c>
      <c r="DO33" s="245" t="str">
        <f t="shared" si="133"/>
        <v/>
      </c>
      <c r="DP33" s="245" t="str">
        <f t="shared" si="133"/>
        <v/>
      </c>
      <c r="DQ33" s="245" t="str">
        <f t="shared" si="133"/>
        <v/>
      </c>
      <c r="DR33" s="246" t="str">
        <f t="shared" si="133"/>
        <v/>
      </c>
      <c r="DS33" s="248" t="str">
        <f t="shared" si="15"/>
        <v>399</v>
      </c>
      <c r="DT33" s="249" t="str">
        <f t="shared" si="16"/>
        <v>725</v>
      </c>
      <c r="DU33" s="225" t="str">
        <f>CY33*'Ores &amp; Ingots'!$C$3+CZ33*'Ores &amp; Ingots'!$C$4+DA33*'Ores &amp; Ingots'!$C$5+DB33*'Ores &amp; Ingots'!$C$6+DC33*'Ores &amp; Ingots'!$C$7+DD33*'Ores &amp; Ingots'!$C$8+DE33*'Ores &amp; Ingots'!$C$9+DF33*'Ores &amp; Ingots'!$C$10+DG33*'Ores &amp; Ingots'!$C$11+DH33*'Ores &amp; Ingots'!$C$12</f>
        <v>51</v>
      </c>
      <c r="DV33" s="225" t="str">
        <f>DI33*'Ores &amp; Ingots'!$B$3+DJ33*'Ores &amp; Ingots'!$B$4+DK33*'Ores &amp; Ingots'!$B$5+DL33*'Ores &amp; Ingots'!$B$6+DM33*'Ores &amp; Ingots'!$B$7+DN33*'Ores &amp; Ingots'!$B$8+DO33*'Ores &amp; Ingots'!$B$9+DP33*'Ores &amp; Ingots'!$B$10+DQ33*'Ores &amp; Ingots'!$B$11+DR33*'Ores &amp; Ingots'!$B$12</f>
        <v>268</v>
      </c>
      <c r="DW33" s="249" t="str">
        <f>CY33*Refining!$G$3+CZ33*Refining!$G$4+DA33*Refining!$G$5+DB33*Refining!$G$6+DC33*Refining!$G$7+DD33*Refining!$G$8+DE33*Refining!$G$9+DF33*Refining!$G$10+DG33*Refining!$G$11+DH33*Refining!$G$12</f>
        <v>76</v>
      </c>
      <c r="DX33" s="249" t="str">
        <f t="shared" si="17"/>
        <v>11,747</v>
      </c>
      <c r="DY33" s="250" t="str">
        <f t="shared" si="18"/>
        <v>0.0117</v>
      </c>
      <c r="DZ33" s="248" t="str">
        <f t="shared" si="19"/>
        <v>201</v>
      </c>
      <c r="EA33" s="251" t="str">
        <f t="shared" ref="EA33:EB33" si="134">DZ33/60</f>
        <v>3.3</v>
      </c>
      <c r="EB33" s="251" t="str">
        <f t="shared" si="134"/>
        <v>0.1</v>
      </c>
      <c r="EC33" s="543" t="str">
        <f t="shared" si="21"/>
        <v>0.00</v>
      </c>
      <c r="ED33" s="248" t="str">
        <f t="shared" si="22"/>
        <v>27,302</v>
      </c>
      <c r="EE33" s="251" t="str">
        <f t="shared" ref="EE33:EF33" si="135">ED33/1000</f>
        <v>27.3</v>
      </c>
      <c r="EF33" s="252" t="str">
        <f t="shared" si="135"/>
        <v>0.03</v>
      </c>
      <c r="EG33" s="544" t="str">
        <f t="shared" si="24"/>
        <v>0.0273</v>
      </c>
      <c r="EH33" s="225">
        <v>586.0</v>
      </c>
    </row>
    <row r="34" hidden="1">
      <c r="A34" s="33"/>
      <c r="B34" s="226" t="s">
        <v>930</v>
      </c>
      <c r="C34" s="227" t="s">
        <v>886</v>
      </c>
      <c r="D34" s="227">
        <v>3.0</v>
      </c>
      <c r="E34" s="227">
        <v>3.0</v>
      </c>
      <c r="F34" s="227">
        <v>3.0</v>
      </c>
      <c r="G34" s="228" t="str">
        <f t="shared" si="5"/>
        <v>421.9</v>
      </c>
      <c r="H34" s="229">
        <v>40.0</v>
      </c>
      <c r="I34" s="229">
        <v>40.0</v>
      </c>
      <c r="J34" s="229" t="str">
        <f>H34/Main!$D$9</f>
        <v>40</v>
      </c>
      <c r="K34" s="229" t="str">
        <f>I34/Main!$D$10</f>
        <v>40</v>
      </c>
      <c r="L34" s="229" t="str">
        <f t="shared" si="6"/>
        <v>1</v>
      </c>
      <c r="M34" s="229">
        <v>1.0</v>
      </c>
      <c r="N34" s="231">
        <v>2000.0</v>
      </c>
      <c r="O34" s="231">
        <v>2000.0</v>
      </c>
      <c r="P34" s="230"/>
      <c r="Q34" s="231">
        <v>384.0</v>
      </c>
      <c r="R34" s="231" t="str">
        <f>Q34*Main!$D$6</f>
        <v>384</v>
      </c>
      <c r="S34" s="232"/>
      <c r="T34" s="232"/>
      <c r="U34" s="230"/>
      <c r="V34" s="230"/>
      <c r="W34" s="231">
        <v>800.0</v>
      </c>
      <c r="X34" s="230"/>
      <c r="Y34" s="231">
        <v>67.0</v>
      </c>
      <c r="Z34" s="230"/>
      <c r="AA34" s="230"/>
      <c r="AB34" s="230"/>
      <c r="AC34" s="233" t="s">
        <v>913</v>
      </c>
      <c r="AD34" s="225">
        <v>20.0</v>
      </c>
      <c r="AE34" s="225">
        <v>0.0</v>
      </c>
      <c r="AF34" s="225">
        <v>6.0</v>
      </c>
      <c r="AG34" s="225">
        <v>0.0</v>
      </c>
      <c r="AH34" s="225">
        <v>40.0</v>
      </c>
      <c r="AI34" s="225">
        <v>0.0</v>
      </c>
      <c r="AJ34" s="225">
        <v>16.0</v>
      </c>
      <c r="AK34" s="309">
        <v>12.0</v>
      </c>
      <c r="AL34" s="225">
        <v>0.0</v>
      </c>
      <c r="AM34" s="225">
        <v>0.0</v>
      </c>
      <c r="AN34" s="225">
        <v>0.0</v>
      </c>
      <c r="AO34" s="225">
        <v>5.0</v>
      </c>
      <c r="AP34" s="225">
        <v>0.0</v>
      </c>
      <c r="AQ34" s="225">
        <v>0.0</v>
      </c>
      <c r="AR34" s="225">
        <v>0.0</v>
      </c>
      <c r="AS34" s="225">
        <v>0.0</v>
      </c>
      <c r="AT34" s="225">
        <v>0.0</v>
      </c>
      <c r="AU34" s="225">
        <v>0.0</v>
      </c>
      <c r="AV34" s="225">
        <v>0.0</v>
      </c>
      <c r="AW34" s="225">
        <v>0.0</v>
      </c>
      <c r="AX34" s="225">
        <v>0.0</v>
      </c>
      <c r="AY34" s="239" t="str">
        <f t="shared" ref="AY34:BS34" si="136">IF(AD34 = 0, "", AD34)</f>
        <v>20</v>
      </c>
      <c r="AZ34" s="227" t="str">
        <f t="shared" si="136"/>
        <v/>
      </c>
      <c r="BA34" s="225" t="str">
        <f t="shared" si="136"/>
        <v>6</v>
      </c>
      <c r="BB34" s="227" t="str">
        <f t="shared" si="136"/>
        <v/>
      </c>
      <c r="BC34" s="225" t="str">
        <f t="shared" si="136"/>
        <v>40</v>
      </c>
      <c r="BD34" s="227" t="str">
        <f t="shared" si="136"/>
        <v/>
      </c>
      <c r="BE34" s="225" t="str">
        <f t="shared" si="136"/>
        <v>16</v>
      </c>
      <c r="BF34" s="309" t="str">
        <f t="shared" si="136"/>
        <v>12</v>
      </c>
      <c r="BG34" s="227" t="str">
        <f t="shared" si="136"/>
        <v/>
      </c>
      <c r="BH34" s="227" t="str">
        <f t="shared" si="136"/>
        <v/>
      </c>
      <c r="BI34" s="227" t="str">
        <f t="shared" si="136"/>
        <v/>
      </c>
      <c r="BJ34" s="225" t="str">
        <f t="shared" si="136"/>
        <v>5</v>
      </c>
      <c r="BK34" s="227" t="str">
        <f t="shared" si="136"/>
        <v/>
      </c>
      <c r="BL34" s="227" t="str">
        <f t="shared" si="136"/>
        <v/>
      </c>
      <c r="BM34" s="227" t="str">
        <f t="shared" si="136"/>
        <v/>
      </c>
      <c r="BN34" s="227" t="str">
        <f t="shared" si="136"/>
        <v/>
      </c>
      <c r="BO34" s="227" t="str">
        <f t="shared" si="136"/>
        <v/>
      </c>
      <c r="BP34" s="227" t="str">
        <f t="shared" si="136"/>
        <v/>
      </c>
      <c r="BQ34" s="227" t="str">
        <f t="shared" si="136"/>
        <v/>
      </c>
      <c r="BR34" s="227" t="str">
        <f t="shared" si="136"/>
        <v/>
      </c>
      <c r="BS34" s="238" t="str">
        <f t="shared" si="136"/>
        <v/>
      </c>
      <c r="BT34" s="239" t="str">
        <f>$AY34*Assembly!Y$4+$AZ34*Assembly!Y$5+$BA34*Assembly!Y$6+$BB34*Assembly!Y$7+$BC34*Assembly!Y$8+$BD34*Assembly!Y$9+$BE34*Assembly!Y$10+$BF34*Assembly!Y$11+$BG34*Assembly!Y$12+$BH34*Assembly!Y$13+$BI34*Assembly!Y$14+$BJ34*Assembly!Y$15+$BK34*Assembly!Y$16+$BL34*Assembly!Y$17+$BM34*Assembly!Y$18+$BN34*Assembly!Y$19+$BO34*Assembly!Y$20+$BP34*Assembly!Y$21+$BQ34*Assembly!Y$22+$BR34*Assembly!Y$23+$BS34*Assembly!Y$24</f>
        <v>1,160</v>
      </c>
      <c r="BU34" s="225" t="str">
        <f t="shared" si="8"/>
        <v>3</v>
      </c>
      <c r="BV34" s="225" t="str">
        <f>$AY34*Assembly!AC$4+$AZ34*Assembly!AC$5+$BA34*Assembly!AC$6+$BB34*Assembly!AC$7+$BC34*Assembly!AC$8+$BD34*Assembly!AC$9+$BE34*Assembly!AC$10+$BF34*Assembly!AC$11+$BG34*Assembly!AC$12+$BH34*Assembly!AC$13+$BI34*Assembly!AC$14+$BJ34*Assembly!AC$15+$BK34*Assembly!AC$16+$BL34*Assembly!AC$17+$BM34*Assembly!AC$18+$BN34*Assembly!AC$19+$BO34*Assembly!AC$20+$BP34*Assembly!AC$21+$BQ34*Assembly!AC$22+$BR34*Assembly!AC$23+$BS34*Assembly!AC$24</f>
        <v>4,092</v>
      </c>
      <c r="BW34" s="240" t="str">
        <f t="shared" si="9"/>
        <v>3.53</v>
      </c>
      <c r="BX34" s="241" t="str">
        <f t="shared" si="10"/>
        <v>10</v>
      </c>
      <c r="BY34" s="242" t="str">
        <f t="shared" si="11"/>
        <v>1487.7</v>
      </c>
      <c r="BZ34" s="311" t="str">
        <f t="shared" si="128"/>
        <v>0.3 L</v>
      </c>
      <c r="CA34" s="225" t="str">
        <f>$AY34*Assembly!X$4+$AZ34*Assembly!X$5+$BA34*Assembly!X$6+$BB34*Assembly!X$7+$BC34*Assembly!X$8+$BD34*Assembly!X$9+$BE34*Assembly!X$10+$BF34*Assembly!X$11+$BG34*Assembly!X$12+$BH34*Assembly!X$13+$BI34*Assembly!X$14+$BJ34*Assembly!X$15+$BK34*Assembly!X$16+$BL34*Assembly!X$17+$BM34*Assembly!X$18+$BN34*Assembly!X$19+$BO34*Assembly!X$20+$BP34*Assembly!X$21+$BQ34*Assembly!X$22+$BR34*Assembly!X$23+$BS34*Assembly!X$24</f>
        <v>224</v>
      </c>
      <c r="CB34" s="225" t="str">
        <f t="shared" si="12"/>
        <v>34,844</v>
      </c>
      <c r="CC34" s="223" t="str">
        <f t="shared" si="13"/>
        <v>0.0348</v>
      </c>
      <c r="CD34" s="243" t="str">
        <f>$AY34*Assembly!AB$4+$AZ34*Assembly!AB$5+$BA34*Assembly!AB$6+$BB34*Assembly!AB$7+$BC34*Assembly!AB$8+$BD34*Assembly!AB$9+$BE34*Assembly!AB$10+$BF34*Assembly!AB$11+$BG34*Assembly!AB$12+$BH34*Assembly!AB$13+$BI34*Assembly!AB$14+$BJ34*Assembly!AB$15+$BK34*Assembly!AB$16+$BL34*Assembly!AB$17+$BM34*Assembly!AB$18+$BN34*Assembly!AB$19+$BO34*Assembly!AB$20+$BP34*Assembly!AB$21+$BQ34*Assembly!AB$22+$BR34*Assembly!AB$23+$BS34*Assembly!AB$24</f>
        <v>367</v>
      </c>
      <c r="CE34" s="231" t="str">
        <f>$AY34*Assembly!M$4+$AZ34*Assembly!M$5+$BA34*Assembly!M$6+$BB34*Assembly!M$7+$BC34*Assembly!M$8+$BD34*Assembly!M$9+$BE34*Assembly!M$10+$BF34*Assembly!M$11+$BG34*Assembly!M$12+$BH34*Assembly!M$13+$BI34*Assembly!M$14+$BJ34*Assembly!M$15+$BK34*Assembly!M$16+$BL34*Assembly!M$17+$BM34*Assembly!M$18+$BN34*Assembly!M$19+$BO34*Assembly!M$20+$BP34*Assembly!M$21+$BQ34*Assembly!M$22+$BR34*Assembly!M$23+$BS34*Assembly!M$24</f>
        <v>1,236</v>
      </c>
      <c r="CF34" s="231" t="str">
        <f>$AY34*Assembly!N$4+$AZ34*Assembly!N$5+$BA34*Assembly!N$6+$BB34*Assembly!N$7+$BC34*Assembly!N$8+$BD34*Assembly!N$9+$BE34*Assembly!N$10+$BF34*Assembly!N$11+$BG34*Assembly!N$12+$BH34*Assembly!N$13+$BI34*Assembly!N$14+$BJ34*Assembly!N$15+$BK34*Assembly!N$16+$BL34*Assembly!N$17+$BM34*Assembly!N$18+$BN34*Assembly!N$19+$BO34*Assembly!N$20+$BP34*Assembly!N$21+$BQ34*Assembly!N$22+$BR34*Assembly!N$23+$BS34*Assembly!N$24</f>
        <v>105</v>
      </c>
      <c r="CG34" s="231" t="str">
        <f>$AY34*Assembly!O$4+$AZ34*Assembly!O$5+$BA34*Assembly!O$6+$BB34*Assembly!O$7+$BC34*Assembly!O$8+$BD34*Assembly!O$9+$BE34*Assembly!O$10+$BF34*Assembly!O$11+$BG34*Assembly!O$12+$BH34*Assembly!O$13+$BI34*Assembly!O$14+$BJ34*Assembly!O$15+$BK34*Assembly!O$16+$BL34*Assembly!O$17+$BM34*Assembly!O$18+$BN34*Assembly!O$19+$BO34*Assembly!O$20+$BP34*Assembly!O$21+$BQ34*Assembly!O$22+$BR34*Assembly!O$23+$BS34*Assembly!O$24</f>
        <v>15</v>
      </c>
      <c r="CH34" s="229" t="str">
        <f>$AY34*Assembly!P$4+$AZ34*Assembly!P$5+$BA34*Assembly!P$6+$BB34*Assembly!P$7+$BC34*Assembly!P$8+$BD34*Assembly!P$9+$BE34*Assembly!P$10+$BF34*Assembly!P$11+$BG34*Assembly!P$12+$BH34*Assembly!P$13+$BI34*Assembly!P$14+$BJ34*Assembly!P$15+$BK34*Assembly!P$16+$BL34*Assembly!P$17+$BM34*Assembly!P$18+$BN34*Assembly!P$19+$BO34*Assembly!P$20+$BP34*Assembly!P$21+$BQ34*Assembly!P$22+$BR34*Assembly!P$23+$BS34*Assembly!P$24</f>
        <v>0</v>
      </c>
      <c r="CI34" s="229" t="str">
        <f>$AY34*Assembly!Q$4+$AZ34*Assembly!Q$5+$BA34*Assembly!Q$6+$BB34*Assembly!Q$7+$BC34*Assembly!Q$8+$BD34*Assembly!Q$9+$BE34*Assembly!Q$10+$BF34*Assembly!Q$11+$BG34*Assembly!Q$12+$BH34*Assembly!Q$13+$BI34*Assembly!Q$14+$BJ34*Assembly!Q$15+$BK34*Assembly!Q$16+$BL34*Assembly!Q$17+$BM34*Assembly!Q$18+$BN34*Assembly!Q$19+$BO34*Assembly!Q$20+$BP34*Assembly!Q$21+$BQ34*Assembly!Q$22+$BR34*Assembly!Q$23+$BS34*Assembly!Q$24</f>
        <v>2.4</v>
      </c>
      <c r="CJ34" s="231" t="str">
        <f>$AY34*Assembly!R$4+$AZ34*Assembly!R$5+$BA34*Assembly!R$6+$BB34*Assembly!R$7+$BC34*Assembly!R$8+$BD34*Assembly!R$9+$BE34*Assembly!R$10+$BF34*Assembly!R$11+$BG34*Assembly!R$12+$BH34*Assembly!R$13+$BI34*Assembly!R$14+$BJ34*Assembly!R$15+$BK34*Assembly!R$16+$BL34*Assembly!R$17+$BM34*Assembly!R$18+$BN34*Assembly!R$19+$BO34*Assembly!R$20+$BP34*Assembly!R$21+$BQ34*Assembly!R$22+$BR34*Assembly!R$23+$BS34*Assembly!R$24</f>
        <v>0</v>
      </c>
      <c r="CK34" s="229" t="str">
        <f>$AY34*Assembly!S$4+$AZ34*Assembly!S$5+$BA34*Assembly!S$6+$BB34*Assembly!S$7+$BC34*Assembly!S$8+$BD34*Assembly!S$9+$BE34*Assembly!S$10+$BF34*Assembly!S$11+$BG34*Assembly!S$12+$BH34*Assembly!S$13+$BI34*Assembly!S$14+$BJ34*Assembly!S$15+$BK34*Assembly!S$16+$BL34*Assembly!S$17+$BM34*Assembly!S$18+$BN34*Assembly!S$19+$BO34*Assembly!S$20+$BP34*Assembly!S$21+$BQ34*Assembly!S$22+$BR34*Assembly!S$23+$BS34*Assembly!S$24</f>
        <v>0</v>
      </c>
      <c r="CL34" s="229" t="str">
        <f>$AY34*Assembly!T$4+$AZ34*Assembly!T$5+$BA34*Assembly!T$6+$BB34*Assembly!T$7+$BC34*Assembly!T$8+$BD34*Assembly!T$9+$BE34*Assembly!T$10+$BF34*Assembly!T$11+$BG34*Assembly!T$12+$BH34*Assembly!T$13+$BI34*Assembly!T$14+$BJ34*Assembly!T$15+$BK34*Assembly!T$16+$BL34*Assembly!T$17+$BM34*Assembly!T$18+$BN34*Assembly!T$19+$BO34*Assembly!T$20+$BP34*Assembly!T$21+$BQ34*Assembly!T$22+$BR34*Assembly!T$23+$BS34*Assembly!T$24</f>
        <v>0</v>
      </c>
      <c r="CM34" s="229" t="str">
        <f>$AY34*Assembly!U$4+$AZ34*Assembly!U$5+$BA34*Assembly!U$6+$BB34*Assembly!U$7+$BC34*Assembly!U$8+$BD34*Assembly!U$9+$BE34*Assembly!U$10+$BF34*Assembly!U$11+$BG34*Assembly!U$12+$BH34*Assembly!U$13+$BI34*Assembly!U$14+$BJ34*Assembly!U$15+$BK34*Assembly!U$16+$BL34*Assembly!U$17+$BM34*Assembly!U$18+$BN34*Assembly!U$19+$BO34*Assembly!U$20+$BP34*Assembly!U$21+$BQ34*Assembly!U$22+$BR34*Assembly!U$23+$BS34*Assembly!U$24</f>
        <v>0</v>
      </c>
      <c r="CN34" s="231" t="str">
        <f>$AY34*Assembly!V$4+$AZ34*Assembly!V$5+$BA34*Assembly!V$6+$BB34*Assembly!V$7+$BC34*Assembly!V$8+$BD34*Assembly!V$9+$BE34*Assembly!V$10+$BF34*Assembly!V$11+$BG34*Assembly!V$12+$BH34*Assembly!V$13+$BI34*Assembly!V$14+$BJ34*Assembly!V$15+$BK34*Assembly!V$16+$BL34*Assembly!V$17+$BM34*Assembly!V$18+$BN34*Assembly!V$19+$BO34*Assembly!V$20+$BP34*Assembly!V$21+$BQ34*Assembly!V$22+$BR34*Assembly!V$23+$BS34*Assembly!V$24</f>
        <v>0</v>
      </c>
      <c r="CO34" s="231" t="str">
        <f>CE34*Refining!$F$3</f>
        <v>2,207</v>
      </c>
      <c r="CP34" s="231" t="str">
        <f>CF34*Refining!$F$4</f>
        <v>328</v>
      </c>
      <c r="CQ34" s="231" t="str">
        <f>CG34*Refining!$F$5</f>
        <v>63</v>
      </c>
      <c r="CR34" s="231" t="str">
        <f>CH34*Refining!$F$6</f>
        <v>0</v>
      </c>
      <c r="CS34" s="231" t="str">
        <f>CI34*Refining!$F$7</f>
        <v>4</v>
      </c>
      <c r="CT34" s="231" t="str">
        <f>CJ34*Refining!$F$8</f>
        <v>0</v>
      </c>
      <c r="CU34" s="231" t="str">
        <f>CK34*Refining!$F$9</f>
        <v>0</v>
      </c>
      <c r="CV34" s="231" t="str">
        <f>CL34*Refining!$F$10</f>
        <v>0</v>
      </c>
      <c r="CW34" s="231" t="str">
        <f>CM34*Refining!$F$11</f>
        <v>0</v>
      </c>
      <c r="CX34" s="231" t="str">
        <f>CN34*Refining!$F$12</f>
        <v>0</v>
      </c>
      <c r="CY34" s="248" t="str">
        <f t="shared" ref="CY34:DR34" si="137">IF(CE34 = 0, "", CE34)</f>
        <v>1,236</v>
      </c>
      <c r="CZ34" s="249" t="str">
        <f t="shared" si="137"/>
        <v>105</v>
      </c>
      <c r="DA34" s="249" t="str">
        <f t="shared" si="137"/>
        <v>15</v>
      </c>
      <c r="DB34" s="245" t="str">
        <f t="shared" si="137"/>
        <v/>
      </c>
      <c r="DC34" s="245" t="str">
        <f t="shared" si="137"/>
        <v>2.4</v>
      </c>
      <c r="DD34" s="245" t="str">
        <f t="shared" si="137"/>
        <v/>
      </c>
      <c r="DE34" s="245" t="str">
        <f t="shared" si="137"/>
        <v/>
      </c>
      <c r="DF34" s="245" t="str">
        <f t="shared" si="137"/>
        <v/>
      </c>
      <c r="DG34" s="245" t="str">
        <f t="shared" si="137"/>
        <v/>
      </c>
      <c r="DH34" s="246" t="str">
        <f t="shared" si="137"/>
        <v/>
      </c>
      <c r="DI34" s="248" t="str">
        <f t="shared" si="137"/>
        <v>2,207</v>
      </c>
      <c r="DJ34" s="249" t="str">
        <f t="shared" si="137"/>
        <v>328</v>
      </c>
      <c r="DK34" s="249" t="str">
        <f t="shared" si="137"/>
        <v>63</v>
      </c>
      <c r="DL34" s="245" t="str">
        <f t="shared" si="137"/>
        <v/>
      </c>
      <c r="DM34" s="249" t="str">
        <f t="shared" si="137"/>
        <v>4</v>
      </c>
      <c r="DN34" s="245" t="str">
        <f t="shared" si="137"/>
        <v/>
      </c>
      <c r="DO34" s="245" t="str">
        <f t="shared" si="137"/>
        <v/>
      </c>
      <c r="DP34" s="245" t="str">
        <f t="shared" si="137"/>
        <v/>
      </c>
      <c r="DQ34" s="245" t="str">
        <f t="shared" si="137"/>
        <v/>
      </c>
      <c r="DR34" s="246" t="str">
        <f t="shared" si="137"/>
        <v/>
      </c>
      <c r="DS34" s="248" t="str">
        <f t="shared" si="15"/>
        <v>1,358</v>
      </c>
      <c r="DT34" s="249" t="str">
        <f t="shared" si="16"/>
        <v>2,602</v>
      </c>
      <c r="DU34" s="225" t="str">
        <f>CY34*'Ores &amp; Ingots'!$C$3+CZ34*'Ores &amp; Ingots'!$C$4+DA34*'Ores &amp; Ingots'!$C$5+DB34*'Ores &amp; Ingots'!$C$6+DC34*'Ores &amp; Ingots'!$C$7+DD34*'Ores &amp; Ingots'!$C$8+DE34*'Ores &amp; Ingots'!$C$9+DF34*'Ores &amp; Ingots'!$C$10+DG34*'Ores &amp; Ingots'!$C$11+DH34*'Ores &amp; Ingots'!$C$12</f>
        <v>171</v>
      </c>
      <c r="DV34" s="225" t="str">
        <f>DI34*'Ores &amp; Ingots'!$B$3+DJ34*'Ores &amp; Ingots'!$B$4+DK34*'Ores &amp; Ingots'!$B$5+DL34*'Ores &amp; Ingots'!$B$6+DM34*'Ores &amp; Ingots'!$B$7+DN34*'Ores &amp; Ingots'!$B$8+DO34*'Ores &amp; Ingots'!$B$9+DP34*'Ores &amp; Ingots'!$B$10+DQ34*'Ores &amp; Ingots'!$B$11+DR34*'Ores &amp; Ingots'!$B$12</f>
        <v>963</v>
      </c>
      <c r="DW34" s="249" t="str">
        <f>CY34*Refining!$G$3+CZ34*Refining!$G$4+DA34*Refining!$G$5+DB34*Refining!$G$6+DC34*Refining!$G$7+DD34*Refining!$G$8+DE34*Refining!$G$9+DF34*Refining!$G$10+DG34*Refining!$G$11+DH34*Refining!$G$12</f>
        <v>784</v>
      </c>
      <c r="DX34" s="249" t="str">
        <f t="shared" si="17"/>
        <v>121,953</v>
      </c>
      <c r="DY34" s="250" t="str">
        <f t="shared" si="18"/>
        <v>0.1220</v>
      </c>
      <c r="DZ34" s="248" t="str">
        <f t="shared" si="19"/>
        <v>1,048</v>
      </c>
      <c r="EA34" s="251" t="str">
        <f t="shared" ref="EA34:EB34" si="138">DZ34/60</f>
        <v>17.5</v>
      </c>
      <c r="EB34" s="251" t="str">
        <f t="shared" si="138"/>
        <v>0.3</v>
      </c>
      <c r="EC34" s="543" t="str">
        <f t="shared" si="21"/>
        <v>0.01</v>
      </c>
      <c r="ED34" s="248" t="str">
        <f t="shared" si="22"/>
        <v>156,797</v>
      </c>
      <c r="EE34" s="251" t="str">
        <f t="shared" ref="EE34:EF34" si="139">ED34/1000</f>
        <v>156.8</v>
      </c>
      <c r="EF34" s="252" t="str">
        <f t="shared" si="139"/>
        <v>0.16</v>
      </c>
      <c r="EG34" s="544" t="str">
        <f t="shared" si="24"/>
        <v>0.1568</v>
      </c>
      <c r="EH34" s="225">
        <v>601.0</v>
      </c>
    </row>
    <row r="35">
      <c r="A35" s="33"/>
      <c r="B35" s="226" t="s">
        <v>930</v>
      </c>
      <c r="C35" s="227" t="s">
        <v>885</v>
      </c>
      <c r="D35" s="227">
        <v>5.0</v>
      </c>
      <c r="E35" s="227">
        <v>5.0</v>
      </c>
      <c r="F35" s="227">
        <v>5.0</v>
      </c>
      <c r="G35" s="253" t="str">
        <f t="shared" si="5"/>
        <v>15.6</v>
      </c>
      <c r="H35" s="254">
        <v>25.0</v>
      </c>
      <c r="I35" s="254">
        <v>25.0</v>
      </c>
      <c r="J35" s="254" t="str">
        <f>H35/Main!$D$9</f>
        <v>25</v>
      </c>
      <c r="K35" s="254" t="str">
        <f>I35/Main!$D$10</f>
        <v>25</v>
      </c>
      <c r="L35" s="254" t="str">
        <f t="shared" si="6"/>
        <v>1</v>
      </c>
      <c r="M35" s="254">
        <v>1.0</v>
      </c>
      <c r="N35" s="256" t="s">
        <v>12</v>
      </c>
      <c r="O35" s="256" t="s">
        <v>12</v>
      </c>
      <c r="P35" s="255"/>
      <c r="Q35" s="256">
        <v>120.0</v>
      </c>
      <c r="R35" s="256" t="str">
        <f>Q35*Main!$D$6</f>
        <v>120</v>
      </c>
      <c r="S35" s="257"/>
      <c r="T35" s="257"/>
      <c r="U35" s="255"/>
      <c r="V35" s="255"/>
      <c r="W35" s="256">
        <v>600.0</v>
      </c>
      <c r="X35" s="255"/>
      <c r="Y35" s="256">
        <v>20.0</v>
      </c>
      <c r="Z35" s="255"/>
      <c r="AA35" s="255"/>
      <c r="AB35" s="255"/>
      <c r="AC35" s="258"/>
      <c r="AD35" s="225">
        <v>10.0</v>
      </c>
      <c r="AE35" s="225">
        <v>0.0</v>
      </c>
      <c r="AF35" s="225">
        <v>0.0</v>
      </c>
      <c r="AG35" s="225">
        <v>2.0</v>
      </c>
      <c r="AH35" s="225">
        <v>40.0</v>
      </c>
      <c r="AI35" s="225">
        <v>0.0</v>
      </c>
      <c r="AJ35" s="225">
        <v>8.0</v>
      </c>
      <c r="AK35" s="309">
        <v>12.0</v>
      </c>
      <c r="AL35" s="225">
        <v>0.0</v>
      </c>
      <c r="AM35" s="225">
        <v>0.0</v>
      </c>
      <c r="AN35" s="225">
        <v>0.0</v>
      </c>
      <c r="AO35" s="225">
        <v>2.0</v>
      </c>
      <c r="AP35" s="225">
        <v>0.0</v>
      </c>
      <c r="AQ35" s="225">
        <v>0.0</v>
      </c>
      <c r="AR35" s="225">
        <v>0.0</v>
      </c>
      <c r="AS35" s="225">
        <v>0.0</v>
      </c>
      <c r="AT35" s="225">
        <v>0.0</v>
      </c>
      <c r="AU35" s="225">
        <v>0.0</v>
      </c>
      <c r="AV35" s="225">
        <v>0.0</v>
      </c>
      <c r="AW35" s="225">
        <v>0.0</v>
      </c>
      <c r="AX35" s="225">
        <v>0.0</v>
      </c>
      <c r="AY35" s="239" t="str">
        <f t="shared" ref="AY35:BS35" si="140">IF(AD35 = 0, "", AD35)</f>
        <v>10</v>
      </c>
      <c r="AZ35" s="227" t="str">
        <f t="shared" si="140"/>
        <v/>
      </c>
      <c r="BA35" s="227" t="str">
        <f t="shared" si="140"/>
        <v/>
      </c>
      <c r="BB35" s="225" t="str">
        <f t="shared" si="140"/>
        <v>2</v>
      </c>
      <c r="BC35" s="225" t="str">
        <f t="shared" si="140"/>
        <v>40</v>
      </c>
      <c r="BD35" s="227" t="str">
        <f t="shared" si="140"/>
        <v/>
      </c>
      <c r="BE35" s="225" t="str">
        <f t="shared" si="140"/>
        <v>8</v>
      </c>
      <c r="BF35" s="309" t="str">
        <f t="shared" si="140"/>
        <v>12</v>
      </c>
      <c r="BG35" s="227" t="str">
        <f t="shared" si="140"/>
        <v/>
      </c>
      <c r="BH35" s="227" t="str">
        <f t="shared" si="140"/>
        <v/>
      </c>
      <c r="BI35" s="227" t="str">
        <f t="shared" si="140"/>
        <v/>
      </c>
      <c r="BJ35" s="225" t="str">
        <f t="shared" si="140"/>
        <v>2</v>
      </c>
      <c r="BK35" s="227" t="str">
        <f t="shared" si="140"/>
        <v/>
      </c>
      <c r="BL35" s="227" t="str">
        <f t="shared" si="140"/>
        <v/>
      </c>
      <c r="BM35" s="227" t="str">
        <f t="shared" si="140"/>
        <v/>
      </c>
      <c r="BN35" s="227" t="str">
        <f t="shared" si="140"/>
        <v/>
      </c>
      <c r="BO35" s="227" t="str">
        <f t="shared" si="140"/>
        <v/>
      </c>
      <c r="BP35" s="227" t="str">
        <f t="shared" si="140"/>
        <v/>
      </c>
      <c r="BQ35" s="227" t="str">
        <f t="shared" si="140"/>
        <v/>
      </c>
      <c r="BR35" s="227" t="str">
        <f t="shared" si="140"/>
        <v/>
      </c>
      <c r="BS35" s="238" t="str">
        <f t="shared" si="140"/>
        <v/>
      </c>
      <c r="BT35" s="239" t="str">
        <f>$AY35*Assembly!Y$4+$AZ35*Assembly!Y$5+$BA35*Assembly!Y$6+$BB35*Assembly!Y$7+$BC35*Assembly!Y$8+$BD35*Assembly!Y$9+$BE35*Assembly!Y$10+$BF35*Assembly!Y$11+$BG35*Assembly!Y$12+$BH35*Assembly!Y$13+$BI35*Assembly!Y$14+$BJ35*Assembly!Y$15+$BK35*Assembly!Y$16+$BL35*Assembly!Y$17+$BM35*Assembly!Y$18+$BN35*Assembly!Y$19+$BO35*Assembly!Y$20+$BP35*Assembly!Y$21+$BQ35*Assembly!Y$22+$BR35*Assembly!Y$23+$BS35*Assembly!Y$24</f>
        <v>776</v>
      </c>
      <c r="BU35" s="225" t="str">
        <f t="shared" si="8"/>
        <v>50</v>
      </c>
      <c r="BV35" s="225" t="str">
        <f>$AY35*Assembly!AC$4+$AZ35*Assembly!AC$5+$BA35*Assembly!AC$6+$BB35*Assembly!AC$7+$BC35*Assembly!AC$8+$BD35*Assembly!AC$9+$BE35*Assembly!AC$10+$BF35*Assembly!AC$11+$BG35*Assembly!AC$12+$BH35*Assembly!AC$13+$BI35*Assembly!AC$14+$BJ35*Assembly!AC$15+$BK35*Assembly!AC$16+$BL35*Assembly!AC$17+$BM35*Assembly!AC$18+$BN35*Assembly!AC$19+$BO35*Assembly!AC$20+$BP35*Assembly!AC$21+$BQ35*Assembly!AC$22+$BR35*Assembly!AC$23+$BS35*Assembly!AC$24</f>
        <v>2,712</v>
      </c>
      <c r="BW35" s="240" t="str">
        <f t="shared" si="9"/>
        <v>3.49</v>
      </c>
      <c r="BX35" s="241" t="str">
        <f t="shared" si="10"/>
        <v>174</v>
      </c>
      <c r="BY35" s="242" t="str">
        <f t="shared" si="11"/>
        <v>54.6</v>
      </c>
      <c r="BZ35" s="311" t="str">
        <f t="shared" si="128"/>
        <v>0.2 L</v>
      </c>
      <c r="CA35" s="225" t="str">
        <f>$AY35*Assembly!X$4+$AZ35*Assembly!X$5+$BA35*Assembly!X$6+$BB35*Assembly!X$7+$BC35*Assembly!X$8+$BD35*Assembly!X$9+$BE35*Assembly!X$10+$BF35*Assembly!X$11+$BG35*Assembly!X$12+$BH35*Assembly!X$13+$BI35*Assembly!X$14+$BJ35*Assembly!X$15+$BK35*Assembly!X$16+$BL35*Assembly!X$17+$BM35*Assembly!X$18+$BN35*Assembly!X$19+$BO35*Assembly!X$20+$BP35*Assembly!X$21+$BQ35*Assembly!X$22+$BR35*Assembly!X$23+$BS35*Assembly!X$24</f>
        <v>196</v>
      </c>
      <c r="CB35" s="225" t="str">
        <f t="shared" si="12"/>
        <v>30,489</v>
      </c>
      <c r="CC35" s="223" t="str">
        <f t="shared" si="13"/>
        <v>0.0305</v>
      </c>
      <c r="CD35" s="243" t="str">
        <f>$AY35*Assembly!AB$4+$AZ35*Assembly!AB$5+$BA35*Assembly!AB$6+$BB35*Assembly!AB$7+$BC35*Assembly!AB$8+$BD35*Assembly!AB$9+$BE35*Assembly!AB$10+$BF35*Assembly!AB$11+$BG35*Assembly!AB$12+$BH35*Assembly!AB$13+$BI35*Assembly!AB$14+$BJ35*Assembly!AB$15+$BK35*Assembly!AB$16+$BL35*Assembly!AB$17+$BM35*Assembly!AB$18+$BN35*Assembly!AB$19+$BO35*Assembly!AB$20+$BP35*Assembly!AB$21+$BQ35*Assembly!AB$22+$BR35*Assembly!AB$23+$BS35*Assembly!AB$24</f>
        <v>292</v>
      </c>
      <c r="CE35" s="256" t="str">
        <f>$AY35*Assembly!M$4+$AZ35*Assembly!M$5+$BA35*Assembly!M$6+$BB35*Assembly!M$7+$BC35*Assembly!M$8+$BD35*Assembly!M$9+$BE35*Assembly!M$10+$BF35*Assembly!M$11+$BG35*Assembly!M$12+$BH35*Assembly!M$13+$BI35*Assembly!M$14+$BJ35*Assembly!M$15+$BK35*Assembly!M$16+$BL35*Assembly!M$17+$BM35*Assembly!M$18+$BN35*Assembly!M$19+$BO35*Assembly!M$20+$BP35*Assembly!M$21+$BQ35*Assembly!M$22+$BR35*Assembly!M$23+$BS35*Assembly!M$24</f>
        <v>860</v>
      </c>
      <c r="CF35" s="256" t="str">
        <f>$AY35*Assembly!N$4+$AZ35*Assembly!N$5+$BA35*Assembly!N$6+$BB35*Assembly!N$7+$BC35*Assembly!N$8+$BD35*Assembly!N$9+$BE35*Assembly!N$10+$BF35*Assembly!N$11+$BG35*Assembly!N$12+$BH35*Assembly!N$13+$BI35*Assembly!N$14+$BJ35*Assembly!N$15+$BK35*Assembly!N$16+$BL35*Assembly!N$17+$BM35*Assembly!N$18+$BN35*Assembly!N$19+$BO35*Assembly!N$20+$BP35*Assembly!N$21+$BQ35*Assembly!N$22+$BR35*Assembly!N$23+$BS35*Assembly!N$24</f>
        <v>50</v>
      </c>
      <c r="CG35" s="256" t="str">
        <f>$AY35*Assembly!O$4+$AZ35*Assembly!O$5+$BA35*Assembly!O$6+$BB35*Assembly!O$7+$BC35*Assembly!O$8+$BD35*Assembly!O$9+$BE35*Assembly!O$10+$BF35*Assembly!O$11+$BG35*Assembly!O$12+$BH35*Assembly!O$13+$BI35*Assembly!O$14+$BJ35*Assembly!O$15+$BK35*Assembly!O$16+$BL35*Assembly!O$17+$BM35*Assembly!O$18+$BN35*Assembly!O$19+$BO35*Assembly!O$20+$BP35*Assembly!O$21+$BQ35*Assembly!O$22+$BR35*Assembly!O$23+$BS35*Assembly!O$24</f>
        <v>6</v>
      </c>
      <c r="CH35" s="254" t="str">
        <f>$AY35*Assembly!P$4+$AZ35*Assembly!P$5+$BA35*Assembly!P$6+$BB35*Assembly!P$7+$BC35*Assembly!P$8+$BD35*Assembly!P$9+$BE35*Assembly!P$10+$BF35*Assembly!P$11+$BG35*Assembly!P$12+$BH35*Assembly!P$13+$BI35*Assembly!P$14+$BJ35*Assembly!P$15+$BK35*Assembly!P$16+$BL35*Assembly!P$17+$BM35*Assembly!P$18+$BN35*Assembly!P$19+$BO35*Assembly!P$20+$BP35*Assembly!P$21+$BQ35*Assembly!P$22+$BR35*Assembly!P$23+$BS35*Assembly!P$24</f>
        <v>0</v>
      </c>
      <c r="CI35" s="254" t="str">
        <f>$AY35*Assembly!Q$4+$AZ35*Assembly!Q$5+$BA35*Assembly!Q$6+$BB35*Assembly!Q$7+$BC35*Assembly!Q$8+$BD35*Assembly!Q$9+$BE35*Assembly!Q$10+$BF35*Assembly!Q$11+$BG35*Assembly!Q$12+$BH35*Assembly!Q$13+$BI35*Assembly!Q$14+$BJ35*Assembly!Q$15+$BK35*Assembly!Q$16+$BL35*Assembly!Q$17+$BM35*Assembly!Q$18+$BN35*Assembly!Q$19+$BO35*Assembly!Q$20+$BP35*Assembly!Q$21+$BQ35*Assembly!Q$22+$BR35*Assembly!Q$23+$BS35*Assembly!Q$24</f>
        <v>2.4</v>
      </c>
      <c r="CJ35" s="256" t="str">
        <f>$AY35*Assembly!R$4+$AZ35*Assembly!R$5+$BA35*Assembly!R$6+$BB35*Assembly!R$7+$BC35*Assembly!R$8+$BD35*Assembly!R$9+$BE35*Assembly!R$10+$BF35*Assembly!R$11+$BG35*Assembly!R$12+$BH35*Assembly!R$13+$BI35*Assembly!R$14+$BJ35*Assembly!R$15+$BK35*Assembly!R$16+$BL35*Assembly!R$17+$BM35*Assembly!R$18+$BN35*Assembly!R$19+$BO35*Assembly!R$20+$BP35*Assembly!R$21+$BQ35*Assembly!R$22+$BR35*Assembly!R$23+$BS35*Assembly!R$24</f>
        <v>0</v>
      </c>
      <c r="CK35" s="254" t="str">
        <f>$AY35*Assembly!S$4+$AZ35*Assembly!S$5+$BA35*Assembly!S$6+$BB35*Assembly!S$7+$BC35*Assembly!S$8+$BD35*Assembly!S$9+$BE35*Assembly!S$10+$BF35*Assembly!S$11+$BG35*Assembly!S$12+$BH35*Assembly!S$13+$BI35*Assembly!S$14+$BJ35*Assembly!S$15+$BK35*Assembly!S$16+$BL35*Assembly!S$17+$BM35*Assembly!S$18+$BN35*Assembly!S$19+$BO35*Assembly!S$20+$BP35*Assembly!S$21+$BQ35*Assembly!S$22+$BR35*Assembly!S$23+$BS35*Assembly!S$24</f>
        <v>0</v>
      </c>
      <c r="CL35" s="254" t="str">
        <f>$AY35*Assembly!T$4+$AZ35*Assembly!T$5+$BA35*Assembly!T$6+$BB35*Assembly!T$7+$BC35*Assembly!T$8+$BD35*Assembly!T$9+$BE35*Assembly!T$10+$BF35*Assembly!T$11+$BG35*Assembly!T$12+$BH35*Assembly!T$13+$BI35*Assembly!T$14+$BJ35*Assembly!T$15+$BK35*Assembly!T$16+$BL35*Assembly!T$17+$BM35*Assembly!T$18+$BN35*Assembly!T$19+$BO35*Assembly!T$20+$BP35*Assembly!T$21+$BQ35*Assembly!T$22+$BR35*Assembly!T$23+$BS35*Assembly!T$24</f>
        <v>0</v>
      </c>
      <c r="CM35" s="254" t="str">
        <f>$AY35*Assembly!U$4+$AZ35*Assembly!U$5+$BA35*Assembly!U$6+$BB35*Assembly!U$7+$BC35*Assembly!U$8+$BD35*Assembly!U$9+$BE35*Assembly!U$10+$BF35*Assembly!U$11+$BG35*Assembly!U$12+$BH35*Assembly!U$13+$BI35*Assembly!U$14+$BJ35*Assembly!U$15+$BK35*Assembly!U$16+$BL35*Assembly!U$17+$BM35*Assembly!U$18+$BN35*Assembly!U$19+$BO35*Assembly!U$20+$BP35*Assembly!U$21+$BQ35*Assembly!U$22+$BR35*Assembly!U$23+$BS35*Assembly!U$24</f>
        <v>0</v>
      </c>
      <c r="CN35" s="256" t="str">
        <f>$AY35*Assembly!V$4+$AZ35*Assembly!V$5+$BA35*Assembly!V$6+$BB35*Assembly!V$7+$BC35*Assembly!V$8+$BD35*Assembly!V$9+$BE35*Assembly!V$10+$BF35*Assembly!V$11+$BG35*Assembly!V$12+$BH35*Assembly!V$13+$BI35*Assembly!V$14+$BJ35*Assembly!V$15+$BK35*Assembly!V$16+$BL35*Assembly!V$17+$BM35*Assembly!V$18+$BN35*Assembly!V$19+$BO35*Assembly!V$20+$BP35*Assembly!V$21+$BQ35*Assembly!V$22+$BR35*Assembly!V$23+$BS35*Assembly!V$24</f>
        <v>0</v>
      </c>
      <c r="CO35" s="256" t="str">
        <f>CE35*Refining!$F$3</f>
        <v>1,536</v>
      </c>
      <c r="CP35" s="256" t="str">
        <f>CF35*Refining!$F$4</f>
        <v>156</v>
      </c>
      <c r="CQ35" s="256" t="str">
        <f>CG35*Refining!$F$5</f>
        <v>25</v>
      </c>
      <c r="CR35" s="256" t="str">
        <f>CH35*Refining!$F$6</f>
        <v>0</v>
      </c>
      <c r="CS35" s="256" t="str">
        <f>CI35*Refining!$F$7</f>
        <v>4</v>
      </c>
      <c r="CT35" s="256" t="str">
        <f>CJ35*Refining!$F$8</f>
        <v>0</v>
      </c>
      <c r="CU35" s="256" t="str">
        <f>CK35*Refining!$F$9</f>
        <v>0</v>
      </c>
      <c r="CV35" s="256" t="str">
        <f>CL35*Refining!$F$10</f>
        <v>0</v>
      </c>
      <c r="CW35" s="256" t="str">
        <f>CM35*Refining!$F$11</f>
        <v>0</v>
      </c>
      <c r="CX35" s="256" t="str">
        <f>CN35*Refining!$F$12</f>
        <v>0</v>
      </c>
      <c r="CY35" s="248" t="str">
        <f t="shared" ref="CY35:DR35" si="141">IF(CE35 = 0, "", CE35)</f>
        <v>860</v>
      </c>
      <c r="CZ35" s="249" t="str">
        <f t="shared" si="141"/>
        <v>50</v>
      </c>
      <c r="DA35" s="249" t="str">
        <f t="shared" si="141"/>
        <v>6</v>
      </c>
      <c r="DB35" s="245" t="str">
        <f t="shared" si="141"/>
        <v/>
      </c>
      <c r="DC35" s="245" t="str">
        <f t="shared" si="141"/>
        <v>2.4</v>
      </c>
      <c r="DD35" s="245" t="str">
        <f t="shared" si="141"/>
        <v/>
      </c>
      <c r="DE35" s="245" t="str">
        <f t="shared" si="141"/>
        <v/>
      </c>
      <c r="DF35" s="245" t="str">
        <f t="shared" si="141"/>
        <v/>
      </c>
      <c r="DG35" s="245" t="str">
        <f t="shared" si="141"/>
        <v/>
      </c>
      <c r="DH35" s="246" t="str">
        <f t="shared" si="141"/>
        <v/>
      </c>
      <c r="DI35" s="248" t="str">
        <f t="shared" si="141"/>
        <v>1,536</v>
      </c>
      <c r="DJ35" s="249" t="str">
        <f t="shared" si="141"/>
        <v>156</v>
      </c>
      <c r="DK35" s="249" t="str">
        <f t="shared" si="141"/>
        <v>25</v>
      </c>
      <c r="DL35" s="245" t="str">
        <f t="shared" si="141"/>
        <v/>
      </c>
      <c r="DM35" s="249" t="str">
        <f t="shared" si="141"/>
        <v>4</v>
      </c>
      <c r="DN35" s="245" t="str">
        <f t="shared" si="141"/>
        <v/>
      </c>
      <c r="DO35" s="245" t="str">
        <f t="shared" si="141"/>
        <v/>
      </c>
      <c r="DP35" s="245" t="str">
        <f t="shared" si="141"/>
        <v/>
      </c>
      <c r="DQ35" s="245" t="str">
        <f t="shared" si="141"/>
        <v/>
      </c>
      <c r="DR35" s="246" t="str">
        <f t="shared" si="141"/>
        <v/>
      </c>
      <c r="DS35" s="248" t="str">
        <f t="shared" si="15"/>
        <v>918</v>
      </c>
      <c r="DT35" s="249" t="str">
        <f t="shared" si="16"/>
        <v>1,721</v>
      </c>
      <c r="DU35" s="225" t="str">
        <f>CY35*'Ores &amp; Ingots'!$C$3+CZ35*'Ores &amp; Ingots'!$C$4+DA35*'Ores &amp; Ingots'!$C$5+DB35*'Ores &amp; Ingots'!$C$6+DC35*'Ores &amp; Ingots'!$C$7+DD35*'Ores &amp; Ingots'!$C$8+DE35*'Ores &amp; Ingots'!$C$9+DF35*'Ores &amp; Ingots'!$C$10+DG35*'Ores &amp; Ingots'!$C$11+DH35*'Ores &amp; Ingots'!$C$12</f>
        <v>117</v>
      </c>
      <c r="DV35" s="225" t="str">
        <f>DI35*'Ores &amp; Ingots'!$B$3+DJ35*'Ores &amp; Ingots'!$B$4+DK35*'Ores &amp; Ingots'!$B$5+DL35*'Ores &amp; Ingots'!$B$6+DM35*'Ores &amp; Ingots'!$B$7+DN35*'Ores &amp; Ingots'!$B$8+DO35*'Ores &amp; Ingots'!$B$9+DP35*'Ores &amp; Ingots'!$B$10+DQ35*'Ores &amp; Ingots'!$B$11+DR35*'Ores &amp; Ingots'!$B$12</f>
        <v>637</v>
      </c>
      <c r="DW35" s="249" t="str">
        <f>CY35*Refining!$G$3+CZ35*Refining!$G$4+DA35*Refining!$G$5+DB35*Refining!$G$6+DC35*Refining!$G$7+DD35*Refining!$G$8+DE35*Refining!$G$9+DF35*Refining!$G$10+DG35*Refining!$G$11+DH35*Refining!$G$12</f>
        <v>378</v>
      </c>
      <c r="DX35" s="249" t="str">
        <f t="shared" si="17"/>
        <v>58,855</v>
      </c>
      <c r="DY35" s="250" t="str">
        <f t="shared" si="18"/>
        <v>0.0589</v>
      </c>
      <c r="DZ35" s="248" t="str">
        <f t="shared" si="19"/>
        <v>599</v>
      </c>
      <c r="EA35" s="251" t="str">
        <f t="shared" ref="EA35:EB35" si="142">DZ35/60</f>
        <v>10.0</v>
      </c>
      <c r="EB35" s="251" t="str">
        <f t="shared" si="142"/>
        <v>0.2</v>
      </c>
      <c r="EC35" s="543" t="str">
        <f t="shared" si="21"/>
        <v>0.01</v>
      </c>
      <c r="ED35" s="248" t="str">
        <f t="shared" si="22"/>
        <v>89,344</v>
      </c>
      <c r="EE35" s="251" t="str">
        <f t="shared" ref="EE35:EF35" si="143">ED35/1000</f>
        <v>89.3</v>
      </c>
      <c r="EF35" s="252" t="str">
        <f t="shared" si="143"/>
        <v>0.09</v>
      </c>
      <c r="EG35" s="544" t="str">
        <f t="shared" si="24"/>
        <v>0.0893</v>
      </c>
      <c r="EH35" s="225"/>
    </row>
    <row r="36">
      <c r="A36" s="33"/>
      <c r="B36" s="226" t="s">
        <v>931</v>
      </c>
      <c r="C36" s="227" t="s">
        <v>885</v>
      </c>
      <c r="D36" s="227">
        <v>1.0</v>
      </c>
      <c r="E36" s="227">
        <v>1.0</v>
      </c>
      <c r="F36" s="227">
        <v>4.0</v>
      </c>
      <c r="G36" s="253" t="str">
        <f t="shared" si="5"/>
        <v>0.5</v>
      </c>
      <c r="H36" s="254">
        <v>13.0</v>
      </c>
      <c r="I36" s="254">
        <v>13.0</v>
      </c>
      <c r="J36" s="254" t="str">
        <f>H36/Main!$D$9</f>
        <v>13</v>
      </c>
      <c r="K36" s="254" t="str">
        <f>I36/Main!$D$10</f>
        <v>13</v>
      </c>
      <c r="L36" s="254" t="str">
        <f t="shared" si="6"/>
        <v>1</v>
      </c>
      <c r="M36" s="254">
        <v>1.0</v>
      </c>
      <c r="N36" s="256" t="s">
        <v>12</v>
      </c>
      <c r="O36" s="256" t="s">
        <v>12</v>
      </c>
      <c r="P36" s="255"/>
      <c r="Q36" s="256">
        <v>64.0</v>
      </c>
      <c r="R36" s="256" t="str">
        <f>Q36*Main!$D$6</f>
        <v>64</v>
      </c>
      <c r="S36" s="257"/>
      <c r="T36" s="257"/>
      <c r="U36" s="255"/>
      <c r="V36" s="255"/>
      <c r="W36" s="255"/>
      <c r="X36" s="255"/>
      <c r="Y36" s="256">
        <v>700.0</v>
      </c>
      <c r="Z36" s="255"/>
      <c r="AA36" s="255"/>
      <c r="AB36" s="255"/>
      <c r="AC36" s="258"/>
      <c r="AD36" s="225">
        <v>4.0</v>
      </c>
      <c r="AE36" s="225">
        <v>0.0</v>
      </c>
      <c r="AF36" s="225">
        <v>3.0</v>
      </c>
      <c r="AG36" s="225">
        <v>0.0</v>
      </c>
      <c r="AH36" s="225">
        <v>1.0</v>
      </c>
      <c r="AI36" s="225">
        <v>0.0</v>
      </c>
      <c r="AJ36" s="225">
        <v>1.0</v>
      </c>
      <c r="AK36" s="309">
        <v>1.0</v>
      </c>
      <c r="AL36" s="225">
        <v>0.0</v>
      </c>
      <c r="AM36" s="225">
        <v>0.0</v>
      </c>
      <c r="AN36" s="225">
        <v>0.0</v>
      </c>
      <c r="AO36" s="225">
        <v>2.0</v>
      </c>
      <c r="AP36" s="225">
        <v>0.0</v>
      </c>
      <c r="AQ36" s="225">
        <v>0.0</v>
      </c>
      <c r="AR36" s="225">
        <v>0.0</v>
      </c>
      <c r="AS36" s="225">
        <v>0.0</v>
      </c>
      <c r="AT36" s="225">
        <v>0.0</v>
      </c>
      <c r="AU36" s="225">
        <v>0.0</v>
      </c>
      <c r="AV36" s="225">
        <v>0.0</v>
      </c>
      <c r="AW36" s="225">
        <v>0.0</v>
      </c>
      <c r="AX36" s="225">
        <v>0.0</v>
      </c>
      <c r="AY36" s="239" t="str">
        <f t="shared" ref="AY36:BS36" si="144">IF(AD36 = 0, "", AD36)</f>
        <v>4</v>
      </c>
      <c r="AZ36" s="227" t="str">
        <f t="shared" si="144"/>
        <v/>
      </c>
      <c r="BA36" s="225" t="str">
        <f t="shared" si="144"/>
        <v>3</v>
      </c>
      <c r="BB36" s="227" t="str">
        <f t="shared" si="144"/>
        <v/>
      </c>
      <c r="BC36" s="225" t="str">
        <f t="shared" si="144"/>
        <v>1</v>
      </c>
      <c r="BD36" s="227" t="str">
        <f t="shared" si="144"/>
        <v/>
      </c>
      <c r="BE36" s="225" t="str">
        <f t="shared" si="144"/>
        <v>1</v>
      </c>
      <c r="BF36" s="309" t="str">
        <f t="shared" si="144"/>
        <v>1</v>
      </c>
      <c r="BG36" s="227" t="str">
        <f t="shared" si="144"/>
        <v/>
      </c>
      <c r="BH36" s="227" t="str">
        <f t="shared" si="144"/>
        <v/>
      </c>
      <c r="BI36" s="227" t="str">
        <f t="shared" si="144"/>
        <v/>
      </c>
      <c r="BJ36" s="225" t="str">
        <f t="shared" si="144"/>
        <v>2</v>
      </c>
      <c r="BK36" s="227" t="str">
        <f t="shared" si="144"/>
        <v/>
      </c>
      <c r="BL36" s="227" t="str">
        <f t="shared" si="144"/>
        <v/>
      </c>
      <c r="BM36" s="227" t="str">
        <f t="shared" si="144"/>
        <v/>
      </c>
      <c r="BN36" s="227" t="str">
        <f t="shared" si="144"/>
        <v/>
      </c>
      <c r="BO36" s="227" t="str">
        <f t="shared" si="144"/>
        <v/>
      </c>
      <c r="BP36" s="227" t="str">
        <f t="shared" si="144"/>
        <v/>
      </c>
      <c r="BQ36" s="227" t="str">
        <f t="shared" si="144"/>
        <v/>
      </c>
      <c r="BR36" s="227" t="str">
        <f t="shared" si="144"/>
        <v/>
      </c>
      <c r="BS36" s="238" t="str">
        <f t="shared" si="144"/>
        <v/>
      </c>
      <c r="BT36" s="239" t="str">
        <f>$AY36*Assembly!Y$4+$AZ36*Assembly!Y$5+$BA36*Assembly!Y$6+$BB36*Assembly!Y$7+$BC36*Assembly!Y$8+$BD36*Assembly!Y$9+$BE36*Assembly!Y$10+$BF36*Assembly!Y$11+$BG36*Assembly!Y$12+$BH36*Assembly!Y$13+$BI36*Assembly!Y$14+$BJ36*Assembly!Y$15+$BK36*Assembly!Y$16+$BL36*Assembly!Y$17+$BM36*Assembly!Y$18+$BN36*Assembly!Y$19+$BO36*Assembly!Y$20+$BP36*Assembly!Y$21+$BQ36*Assembly!Y$22+$BR36*Assembly!Y$23+$BS36*Assembly!Y$24</f>
        <v>136</v>
      </c>
      <c r="BU36" s="225" t="str">
        <f t="shared" si="8"/>
        <v>272</v>
      </c>
      <c r="BV36" s="225" t="str">
        <f>$AY36*Assembly!AC$4+$AZ36*Assembly!AC$5+$BA36*Assembly!AC$6+$BB36*Assembly!AC$7+$BC36*Assembly!AC$8+$BD36*Assembly!AC$9+$BE36*Assembly!AC$10+$BF36*Assembly!AC$11+$BG36*Assembly!AC$12+$BH36*Assembly!AC$13+$BI36*Assembly!AC$14+$BJ36*Assembly!AC$15+$BK36*Assembly!AC$16+$BL36*Assembly!AC$17+$BM36*Assembly!AC$18+$BN36*Assembly!AC$19+$BO36*Assembly!AC$20+$BP36*Assembly!AC$21+$BQ36*Assembly!AC$22+$BR36*Assembly!AC$23+$BS36*Assembly!AC$24</f>
        <v>576</v>
      </c>
      <c r="BW36" s="240" t="str">
        <f t="shared" si="9"/>
        <v>4.23</v>
      </c>
      <c r="BX36" s="241" t="str">
        <f t="shared" si="10"/>
        <v>1152</v>
      </c>
      <c r="BY36" s="242" t="str">
        <f t="shared" si="11"/>
        <v>2.1</v>
      </c>
      <c r="BZ36" s="311" t="str">
        <f t="shared" si="128"/>
        <v>0.5 L</v>
      </c>
      <c r="CA36" s="225" t="str">
        <f>$AY36*Assembly!X$4+$AZ36*Assembly!X$5+$BA36*Assembly!X$6+$BB36*Assembly!X$7+$BC36*Assembly!X$8+$BD36*Assembly!X$9+$BE36*Assembly!X$10+$BF36*Assembly!X$11+$BG36*Assembly!X$12+$BH36*Assembly!X$13+$BI36*Assembly!X$14+$BJ36*Assembly!X$15+$BK36*Assembly!X$16+$BL36*Assembly!X$17+$BM36*Assembly!X$18+$BN36*Assembly!X$19+$BO36*Assembly!X$20+$BP36*Assembly!X$21+$BQ36*Assembly!X$22+$BR36*Assembly!X$23+$BS36*Assembly!X$24</f>
        <v>17</v>
      </c>
      <c r="CB36" s="225" t="str">
        <f t="shared" si="12"/>
        <v>2,644</v>
      </c>
      <c r="CC36" s="223" t="str">
        <f t="shared" si="13"/>
        <v>0.0026</v>
      </c>
      <c r="CD36" s="243" t="str">
        <f>$AY36*Assembly!AB$4+$AZ36*Assembly!AB$5+$BA36*Assembly!AB$6+$BB36*Assembly!AB$7+$BC36*Assembly!AB$8+$BD36*Assembly!AB$9+$BE36*Assembly!AB$10+$BF36*Assembly!AB$11+$BG36*Assembly!AB$12+$BH36*Assembly!AB$13+$BI36*Assembly!AB$14+$BJ36*Assembly!AB$15+$BK36*Assembly!AB$16+$BL36*Assembly!AB$17+$BM36*Assembly!AB$18+$BN36*Assembly!AB$19+$BO36*Assembly!AB$20+$BP36*Assembly!AB$21+$BQ36*Assembly!AB$22+$BR36*Assembly!AB$23+$BS36*Assembly!AB$24</f>
        <v>59</v>
      </c>
      <c r="CE36" s="256" t="str">
        <f>$AY36*Assembly!M$4+$AZ36*Assembly!M$5+$BA36*Assembly!M$6+$BB36*Assembly!M$7+$BC36*Assembly!M$8+$BD36*Assembly!M$9+$BE36*Assembly!M$10+$BF36*Assembly!M$11+$BG36*Assembly!M$12+$BH36*Assembly!M$13+$BI36*Assembly!M$14+$BJ36*Assembly!M$15+$BK36*Assembly!M$16+$BL36*Assembly!M$17+$BM36*Assembly!M$18+$BN36*Assembly!M$19+$BO36*Assembly!M$20+$BP36*Assembly!M$21+$BQ36*Assembly!M$22+$BR36*Assembly!M$23+$BS36*Assembly!M$24</f>
        <v>154</v>
      </c>
      <c r="CF36" s="256" t="str">
        <f>$AY36*Assembly!N$4+$AZ36*Assembly!N$5+$BA36*Assembly!N$6+$BB36*Assembly!N$7+$BC36*Assembly!N$8+$BD36*Assembly!N$9+$BE36*Assembly!N$10+$BF36*Assembly!N$11+$BG36*Assembly!N$12+$BH36*Assembly!N$13+$BI36*Assembly!N$14+$BJ36*Assembly!N$15+$BK36*Assembly!N$16+$BL36*Assembly!N$17+$BM36*Assembly!N$18+$BN36*Assembly!N$19+$BO36*Assembly!N$20+$BP36*Assembly!N$21+$BQ36*Assembly!N$22+$BR36*Assembly!N$23+$BS36*Assembly!N$24</f>
        <v>15</v>
      </c>
      <c r="CG36" s="256" t="str">
        <f>$AY36*Assembly!O$4+$AZ36*Assembly!O$5+$BA36*Assembly!O$6+$BB36*Assembly!O$7+$BC36*Assembly!O$8+$BD36*Assembly!O$9+$BE36*Assembly!O$10+$BF36*Assembly!O$11+$BG36*Assembly!O$12+$BH36*Assembly!O$13+$BI36*Assembly!O$14+$BJ36*Assembly!O$15+$BK36*Assembly!O$16+$BL36*Assembly!O$17+$BM36*Assembly!O$18+$BN36*Assembly!O$19+$BO36*Assembly!O$20+$BP36*Assembly!O$21+$BQ36*Assembly!O$22+$BR36*Assembly!O$23+$BS36*Assembly!O$24</f>
        <v>6</v>
      </c>
      <c r="CH36" s="254" t="str">
        <f>$AY36*Assembly!P$4+$AZ36*Assembly!P$5+$BA36*Assembly!P$6+$BB36*Assembly!P$7+$BC36*Assembly!P$8+$BD36*Assembly!P$9+$BE36*Assembly!P$10+$BF36*Assembly!P$11+$BG36*Assembly!P$12+$BH36*Assembly!P$13+$BI36*Assembly!P$14+$BJ36*Assembly!P$15+$BK36*Assembly!P$16+$BL36*Assembly!P$17+$BM36*Assembly!P$18+$BN36*Assembly!P$19+$BO36*Assembly!P$20+$BP36*Assembly!P$21+$BQ36*Assembly!P$22+$BR36*Assembly!P$23+$BS36*Assembly!P$24</f>
        <v>0</v>
      </c>
      <c r="CI36" s="254" t="str">
        <f>$AY36*Assembly!Q$4+$AZ36*Assembly!Q$5+$BA36*Assembly!Q$6+$BB36*Assembly!Q$7+$BC36*Assembly!Q$8+$BD36*Assembly!Q$9+$BE36*Assembly!Q$10+$BF36*Assembly!Q$11+$BG36*Assembly!Q$12+$BH36*Assembly!Q$13+$BI36*Assembly!Q$14+$BJ36*Assembly!Q$15+$BK36*Assembly!Q$16+$BL36*Assembly!Q$17+$BM36*Assembly!Q$18+$BN36*Assembly!Q$19+$BO36*Assembly!Q$20+$BP36*Assembly!Q$21+$BQ36*Assembly!Q$22+$BR36*Assembly!Q$23+$BS36*Assembly!Q$24</f>
        <v>0.2</v>
      </c>
      <c r="CJ36" s="256" t="str">
        <f>$AY36*Assembly!R$4+$AZ36*Assembly!R$5+$BA36*Assembly!R$6+$BB36*Assembly!R$7+$BC36*Assembly!R$8+$BD36*Assembly!R$9+$BE36*Assembly!R$10+$BF36*Assembly!R$11+$BG36*Assembly!R$12+$BH36*Assembly!R$13+$BI36*Assembly!R$14+$BJ36*Assembly!R$15+$BK36*Assembly!R$16+$BL36*Assembly!R$17+$BM36*Assembly!R$18+$BN36*Assembly!R$19+$BO36*Assembly!R$20+$BP36*Assembly!R$21+$BQ36*Assembly!R$22+$BR36*Assembly!R$23+$BS36*Assembly!R$24</f>
        <v>0</v>
      </c>
      <c r="CK36" s="254" t="str">
        <f>$AY36*Assembly!S$4+$AZ36*Assembly!S$5+$BA36*Assembly!S$6+$BB36*Assembly!S$7+$BC36*Assembly!S$8+$BD36*Assembly!S$9+$BE36*Assembly!S$10+$BF36*Assembly!S$11+$BG36*Assembly!S$12+$BH36*Assembly!S$13+$BI36*Assembly!S$14+$BJ36*Assembly!S$15+$BK36*Assembly!S$16+$BL36*Assembly!S$17+$BM36*Assembly!S$18+$BN36*Assembly!S$19+$BO36*Assembly!S$20+$BP36*Assembly!S$21+$BQ36*Assembly!S$22+$BR36*Assembly!S$23+$BS36*Assembly!S$24</f>
        <v>0</v>
      </c>
      <c r="CL36" s="254" t="str">
        <f>$AY36*Assembly!T$4+$AZ36*Assembly!T$5+$BA36*Assembly!T$6+$BB36*Assembly!T$7+$BC36*Assembly!T$8+$BD36*Assembly!T$9+$BE36*Assembly!T$10+$BF36*Assembly!T$11+$BG36*Assembly!T$12+$BH36*Assembly!T$13+$BI36*Assembly!T$14+$BJ36*Assembly!T$15+$BK36*Assembly!T$16+$BL36*Assembly!T$17+$BM36*Assembly!T$18+$BN36*Assembly!T$19+$BO36*Assembly!T$20+$BP36*Assembly!T$21+$BQ36*Assembly!T$22+$BR36*Assembly!T$23+$BS36*Assembly!T$24</f>
        <v>0</v>
      </c>
      <c r="CM36" s="254" t="str">
        <f>$AY36*Assembly!U$4+$AZ36*Assembly!U$5+$BA36*Assembly!U$6+$BB36*Assembly!U$7+$BC36*Assembly!U$8+$BD36*Assembly!U$9+$BE36*Assembly!U$10+$BF36*Assembly!U$11+$BG36*Assembly!U$12+$BH36*Assembly!U$13+$BI36*Assembly!U$14+$BJ36*Assembly!U$15+$BK36*Assembly!U$16+$BL36*Assembly!U$17+$BM36*Assembly!U$18+$BN36*Assembly!U$19+$BO36*Assembly!U$20+$BP36*Assembly!U$21+$BQ36*Assembly!U$22+$BR36*Assembly!U$23+$BS36*Assembly!U$24</f>
        <v>0</v>
      </c>
      <c r="CN36" s="256" t="str">
        <f>$AY36*Assembly!V$4+$AZ36*Assembly!V$5+$BA36*Assembly!V$6+$BB36*Assembly!V$7+$BC36*Assembly!V$8+$BD36*Assembly!V$9+$BE36*Assembly!V$10+$BF36*Assembly!V$11+$BG36*Assembly!V$12+$BH36*Assembly!V$13+$BI36*Assembly!V$14+$BJ36*Assembly!V$15+$BK36*Assembly!V$16+$BL36*Assembly!V$17+$BM36*Assembly!V$18+$BN36*Assembly!V$19+$BO36*Assembly!V$20+$BP36*Assembly!V$21+$BQ36*Assembly!V$22+$BR36*Assembly!V$23+$BS36*Assembly!V$24</f>
        <v>0</v>
      </c>
      <c r="CO36" s="256" t="str">
        <f>CE36*Refining!$F$3</f>
        <v>274</v>
      </c>
      <c r="CP36" s="256" t="str">
        <f>CF36*Refining!$F$4</f>
        <v>47</v>
      </c>
      <c r="CQ36" s="256" t="str">
        <f>CG36*Refining!$F$5</f>
        <v>25</v>
      </c>
      <c r="CR36" s="256" t="str">
        <f>CH36*Refining!$F$6</f>
        <v>0</v>
      </c>
      <c r="CS36" s="256" t="str">
        <f>CI36*Refining!$F$7</f>
        <v>0</v>
      </c>
      <c r="CT36" s="256" t="str">
        <f>CJ36*Refining!$F$8</f>
        <v>0</v>
      </c>
      <c r="CU36" s="256" t="str">
        <f>CK36*Refining!$F$9</f>
        <v>0</v>
      </c>
      <c r="CV36" s="256" t="str">
        <f>CL36*Refining!$F$10</f>
        <v>0</v>
      </c>
      <c r="CW36" s="256" t="str">
        <f>CM36*Refining!$F$11</f>
        <v>0</v>
      </c>
      <c r="CX36" s="256" t="str">
        <f>CN36*Refining!$F$12</f>
        <v>0</v>
      </c>
      <c r="CY36" s="248" t="str">
        <f t="shared" ref="CY36:DR36" si="145">IF(CE36 = 0, "", CE36)</f>
        <v>154</v>
      </c>
      <c r="CZ36" s="249" t="str">
        <f t="shared" si="145"/>
        <v>15</v>
      </c>
      <c r="DA36" s="249" t="str">
        <f t="shared" si="145"/>
        <v>6</v>
      </c>
      <c r="DB36" s="245" t="str">
        <f t="shared" si="145"/>
        <v/>
      </c>
      <c r="DC36" s="245" t="str">
        <f t="shared" si="145"/>
        <v>0.2</v>
      </c>
      <c r="DD36" s="245" t="str">
        <f t="shared" si="145"/>
        <v/>
      </c>
      <c r="DE36" s="245" t="str">
        <f t="shared" si="145"/>
        <v/>
      </c>
      <c r="DF36" s="245" t="str">
        <f t="shared" si="145"/>
        <v/>
      </c>
      <c r="DG36" s="245" t="str">
        <f t="shared" si="145"/>
        <v/>
      </c>
      <c r="DH36" s="246" t="str">
        <f t="shared" si="145"/>
        <v/>
      </c>
      <c r="DI36" s="248" t="str">
        <f t="shared" si="145"/>
        <v>274</v>
      </c>
      <c r="DJ36" s="249" t="str">
        <f t="shared" si="145"/>
        <v>47</v>
      </c>
      <c r="DK36" s="249" t="str">
        <f t="shared" si="145"/>
        <v>25</v>
      </c>
      <c r="DL36" s="245" t="str">
        <f t="shared" si="145"/>
        <v/>
      </c>
      <c r="DM36" s="249" t="str">
        <f t="shared" si="145"/>
        <v>0</v>
      </c>
      <c r="DN36" s="245" t="str">
        <f t="shared" si="145"/>
        <v/>
      </c>
      <c r="DO36" s="245" t="str">
        <f t="shared" si="145"/>
        <v/>
      </c>
      <c r="DP36" s="245" t="str">
        <f t="shared" si="145"/>
        <v/>
      </c>
      <c r="DQ36" s="245" t="str">
        <f t="shared" si="145"/>
        <v/>
      </c>
      <c r="DR36" s="246" t="str">
        <f t="shared" si="145"/>
        <v/>
      </c>
      <c r="DS36" s="248" t="str">
        <f t="shared" si="15"/>
        <v>175</v>
      </c>
      <c r="DT36" s="249" t="str">
        <f t="shared" si="16"/>
        <v>346</v>
      </c>
      <c r="DU36" s="225" t="str">
        <f>CY36*'Ores &amp; Ingots'!$C$3+CZ36*'Ores &amp; Ingots'!$C$4+DA36*'Ores &amp; Ingots'!$C$5+DB36*'Ores &amp; Ingots'!$C$6+DC36*'Ores &amp; Ingots'!$C$7+DD36*'Ores &amp; Ingots'!$C$8+DE36*'Ores &amp; Ingots'!$C$9+DF36*'Ores &amp; Ingots'!$C$10+DG36*'Ores &amp; Ingots'!$C$11+DH36*'Ores &amp; Ingots'!$C$12</f>
        <v>22</v>
      </c>
      <c r="DV36" s="225" t="str">
        <f>DI36*'Ores &amp; Ingots'!$B$3+DJ36*'Ores &amp; Ingots'!$B$4+DK36*'Ores &amp; Ingots'!$B$5+DL36*'Ores &amp; Ingots'!$B$6+DM36*'Ores &amp; Ingots'!$B$7+DN36*'Ores &amp; Ingots'!$B$8+DO36*'Ores &amp; Ingots'!$B$9+DP36*'Ores &amp; Ingots'!$B$10+DQ36*'Ores &amp; Ingots'!$B$11+DR36*'Ores &amp; Ingots'!$B$12</f>
        <v>128</v>
      </c>
      <c r="DW36" s="249" t="str">
        <f>CY36*Refining!$G$3+CZ36*Refining!$G$4+DA36*Refining!$G$5+DB36*Refining!$G$6+DC36*Refining!$G$7+DD36*Refining!$G$8+DE36*Refining!$G$9+DF36*Refining!$G$10+DG36*Refining!$G$11+DH36*Refining!$G$12</f>
        <v>160</v>
      </c>
      <c r="DX36" s="249" t="str">
        <f t="shared" si="17"/>
        <v>24,849</v>
      </c>
      <c r="DY36" s="250" t="str">
        <f t="shared" si="18"/>
        <v>0.0248</v>
      </c>
      <c r="DZ36" s="248" t="str">
        <f t="shared" si="19"/>
        <v>190</v>
      </c>
      <c r="EA36" s="251" t="str">
        <f t="shared" ref="EA36:EB36" si="146">DZ36/60</f>
        <v>3.2</v>
      </c>
      <c r="EB36" s="251" t="str">
        <f t="shared" si="146"/>
        <v>0.1</v>
      </c>
      <c r="EC36" s="543" t="str">
        <f t="shared" si="21"/>
        <v>0.00</v>
      </c>
      <c r="ED36" s="248" t="str">
        <f t="shared" si="22"/>
        <v>27,494</v>
      </c>
      <c r="EE36" s="251" t="str">
        <f t="shared" ref="EE36:EF36" si="147">ED36/1000</f>
        <v>27.5</v>
      </c>
      <c r="EF36" s="252" t="str">
        <f t="shared" si="147"/>
        <v>0.03</v>
      </c>
      <c r="EG36" s="544" t="str">
        <f t="shared" si="24"/>
        <v>0.0275</v>
      </c>
      <c r="EH36" s="225" t="s">
        <v>12</v>
      </c>
    </row>
    <row r="37" hidden="1">
      <c r="A37" s="33"/>
      <c r="B37" s="226" t="s">
        <v>932</v>
      </c>
      <c r="C37" s="227" t="s">
        <v>886</v>
      </c>
      <c r="D37" s="227">
        <v>1.0</v>
      </c>
      <c r="E37" s="227">
        <v>1.0</v>
      </c>
      <c r="F37" s="227">
        <v>2.0</v>
      </c>
      <c r="G37" s="253" t="str">
        <f t="shared" si="5"/>
        <v>31.3</v>
      </c>
      <c r="H37" s="254">
        <v>15.0</v>
      </c>
      <c r="I37" s="254">
        <v>15.0</v>
      </c>
      <c r="J37" s="254" t="str">
        <f>H37/Main!$D$9</f>
        <v>15</v>
      </c>
      <c r="K37" s="254" t="str">
        <f>I37/Main!$D$10</f>
        <v>15</v>
      </c>
      <c r="L37" s="254" t="str">
        <f t="shared" si="6"/>
        <v>1</v>
      </c>
      <c r="M37" s="254">
        <v>1.0</v>
      </c>
      <c r="N37" s="256" t="s">
        <v>12</v>
      </c>
      <c r="O37" s="256" t="s">
        <v>12</v>
      </c>
      <c r="P37" s="255"/>
      <c r="Q37" s="256">
        <v>1140.0</v>
      </c>
      <c r="R37" s="256" t="str">
        <f>Q37*Main!$D$6</f>
        <v>1,140</v>
      </c>
      <c r="S37" s="257"/>
      <c r="T37" s="257"/>
      <c r="U37" s="255"/>
      <c r="V37" s="255"/>
      <c r="W37" s="255"/>
      <c r="X37" s="255"/>
      <c r="Y37" s="256">
        <v>60.0</v>
      </c>
      <c r="Z37" s="255"/>
      <c r="AA37" s="255"/>
      <c r="AB37" s="255"/>
      <c r="AC37" s="258" t="s">
        <v>920</v>
      </c>
      <c r="AD37" s="225">
        <v>35.0</v>
      </c>
      <c r="AE37" s="225">
        <v>0.0</v>
      </c>
      <c r="AF37" s="225">
        <v>0.0</v>
      </c>
      <c r="AG37" s="225">
        <v>25.0</v>
      </c>
      <c r="AH37" s="225">
        <v>8.0</v>
      </c>
      <c r="AI37" s="225">
        <v>0.0</v>
      </c>
      <c r="AJ37" s="225">
        <v>6.0</v>
      </c>
      <c r="AK37" s="309">
        <v>4.0</v>
      </c>
      <c r="AL37" s="225">
        <v>0.0</v>
      </c>
      <c r="AM37" s="225">
        <v>0.0</v>
      </c>
      <c r="AN37" s="225">
        <v>0.0</v>
      </c>
      <c r="AO37" s="225">
        <v>30.0</v>
      </c>
      <c r="AP37" s="225">
        <v>0.0</v>
      </c>
      <c r="AQ37" s="225">
        <v>0.0</v>
      </c>
      <c r="AR37" s="225">
        <v>0.0</v>
      </c>
      <c r="AS37" s="225">
        <v>0.0</v>
      </c>
      <c r="AT37" s="225">
        <v>0.0</v>
      </c>
      <c r="AU37" s="225">
        <v>0.0</v>
      </c>
      <c r="AV37" s="225">
        <v>0.0</v>
      </c>
      <c r="AW37" s="225">
        <v>0.0</v>
      </c>
      <c r="AX37" s="225">
        <v>0.0</v>
      </c>
      <c r="AY37" s="239" t="str">
        <f t="shared" ref="AY37:BS37" si="148">IF(AD37 = 0, "", AD37)</f>
        <v>35</v>
      </c>
      <c r="AZ37" s="227" t="str">
        <f t="shared" si="148"/>
        <v/>
      </c>
      <c r="BA37" s="227" t="str">
        <f t="shared" si="148"/>
        <v/>
      </c>
      <c r="BB37" s="225" t="str">
        <f t="shared" si="148"/>
        <v>25</v>
      </c>
      <c r="BC37" s="225" t="str">
        <f t="shared" si="148"/>
        <v>8</v>
      </c>
      <c r="BD37" s="227" t="str">
        <f t="shared" si="148"/>
        <v/>
      </c>
      <c r="BE37" s="225" t="str">
        <f t="shared" si="148"/>
        <v>6</v>
      </c>
      <c r="BF37" s="309" t="str">
        <f t="shared" si="148"/>
        <v>4</v>
      </c>
      <c r="BG37" s="227" t="str">
        <f t="shared" si="148"/>
        <v/>
      </c>
      <c r="BH37" s="227" t="str">
        <f t="shared" si="148"/>
        <v/>
      </c>
      <c r="BI37" s="227" t="str">
        <f t="shared" si="148"/>
        <v/>
      </c>
      <c r="BJ37" s="225" t="str">
        <f t="shared" si="148"/>
        <v>30</v>
      </c>
      <c r="BK37" s="227" t="str">
        <f t="shared" si="148"/>
        <v/>
      </c>
      <c r="BL37" s="227" t="str">
        <f t="shared" si="148"/>
        <v/>
      </c>
      <c r="BM37" s="227" t="str">
        <f t="shared" si="148"/>
        <v/>
      </c>
      <c r="BN37" s="227" t="str">
        <f t="shared" si="148"/>
        <v/>
      </c>
      <c r="BO37" s="227" t="str">
        <f t="shared" si="148"/>
        <v/>
      </c>
      <c r="BP37" s="227" t="str">
        <f t="shared" si="148"/>
        <v/>
      </c>
      <c r="BQ37" s="227" t="str">
        <f t="shared" si="148"/>
        <v/>
      </c>
      <c r="BR37" s="227" t="str">
        <f t="shared" si="148"/>
        <v/>
      </c>
      <c r="BS37" s="238" t="str">
        <f t="shared" si="148"/>
        <v/>
      </c>
      <c r="BT37" s="239" t="str">
        <f>$AY37*Assembly!Y$4+$AZ37*Assembly!Y$5+$BA37*Assembly!Y$6+$BB37*Assembly!Y$7+$BC37*Assembly!Y$8+$BD37*Assembly!Y$9+$BE37*Assembly!Y$10+$BF37*Assembly!Y$11+$BG37*Assembly!Y$12+$BH37*Assembly!Y$13+$BI37*Assembly!Y$14+$BJ37*Assembly!Y$15+$BK37*Assembly!Y$16+$BL37*Assembly!Y$17+$BM37*Assembly!Y$18+$BN37*Assembly!Y$19+$BO37*Assembly!Y$20+$BP37*Assembly!Y$21+$BQ37*Assembly!Y$22+$BR37*Assembly!Y$23+$BS37*Assembly!Y$24</f>
        <v>1,714</v>
      </c>
      <c r="BU37" s="225" t="str">
        <f t="shared" si="8"/>
        <v>55</v>
      </c>
      <c r="BV37" s="225" t="str">
        <f>$AY37*Assembly!AC$4+$AZ37*Assembly!AC$5+$BA37*Assembly!AC$6+$BB37*Assembly!AC$7+$BC37*Assembly!AC$8+$BD37*Assembly!AC$9+$BE37*Assembly!AC$10+$BF37*Assembly!AC$11+$BG37*Assembly!AC$12+$BH37*Assembly!AC$13+$BI37*Assembly!AC$14+$BJ37*Assembly!AC$15+$BK37*Assembly!AC$16+$BL37*Assembly!AC$17+$BM37*Assembly!AC$18+$BN37*Assembly!AC$19+$BO37*Assembly!AC$20+$BP37*Assembly!AC$21+$BQ37*Assembly!AC$22+$BR37*Assembly!AC$23+$BS37*Assembly!AC$24</f>
        <v>6,384</v>
      </c>
      <c r="BW37" s="240" t="str">
        <f t="shared" si="9"/>
        <v>3.73</v>
      </c>
      <c r="BX37" s="241" t="str">
        <f t="shared" si="10"/>
        <v>204</v>
      </c>
      <c r="BY37" s="242" t="str">
        <f t="shared" si="11"/>
        <v>116.4</v>
      </c>
      <c r="BZ37" s="311" t="str">
        <f t="shared" si="128"/>
        <v>0.7 L</v>
      </c>
      <c r="CA37" s="225" t="str">
        <f>$AY37*Assembly!X$4+$AZ37*Assembly!X$5+$BA37*Assembly!X$6+$BB37*Assembly!X$7+$BC37*Assembly!X$8+$BD37*Assembly!X$9+$BE37*Assembly!X$10+$BF37*Assembly!X$11+$BG37*Assembly!X$12+$BH37*Assembly!X$13+$BI37*Assembly!X$14+$BJ37*Assembly!X$15+$BK37*Assembly!X$16+$BL37*Assembly!X$17+$BM37*Assembly!X$18+$BN37*Assembly!X$19+$BO37*Assembly!X$20+$BP37*Assembly!X$21+$BQ37*Assembly!X$22+$BR37*Assembly!X$23+$BS37*Assembly!X$24</f>
        <v>162</v>
      </c>
      <c r="CB37" s="225" t="str">
        <f t="shared" si="12"/>
        <v>25,200</v>
      </c>
      <c r="CC37" s="223" t="str">
        <f t="shared" si="13"/>
        <v>0.0252</v>
      </c>
      <c r="CD37" s="243" t="str">
        <f>$AY37*Assembly!AB$4+$AZ37*Assembly!AB$5+$BA37*Assembly!AB$6+$BB37*Assembly!AB$7+$BC37*Assembly!AB$8+$BD37*Assembly!AB$9+$BE37*Assembly!AB$10+$BF37*Assembly!AB$11+$BG37*Assembly!AB$12+$BH37*Assembly!AB$13+$BI37*Assembly!AB$14+$BJ37*Assembly!AB$15+$BK37*Assembly!AB$16+$BL37*Assembly!AB$17+$BM37*Assembly!AB$18+$BN37*Assembly!AB$19+$BO37*Assembly!AB$20+$BP37*Assembly!AB$21+$BQ37*Assembly!AB$22+$BR37*Assembly!AB$23+$BS37*Assembly!AB$24</f>
        <v>1,573</v>
      </c>
      <c r="CE37" s="256" t="str">
        <f>$AY37*Assembly!M$4+$AZ37*Assembly!M$5+$BA37*Assembly!M$6+$BB37*Assembly!M$7+$BC37*Assembly!M$8+$BD37*Assembly!M$9+$BE37*Assembly!M$10+$BF37*Assembly!M$11+$BG37*Assembly!M$12+$BH37*Assembly!M$13+$BI37*Assembly!M$14+$BJ37*Assembly!M$15+$BK37*Assembly!M$16+$BL37*Assembly!M$17+$BM37*Assembly!M$18+$BN37*Assembly!M$19+$BO37*Assembly!M$20+$BP37*Assembly!M$21+$BQ37*Assembly!M$22+$BR37*Assembly!M$23+$BS37*Assembly!M$24</f>
        <v>2,047</v>
      </c>
      <c r="CF37" s="256" t="str">
        <f>$AY37*Assembly!N$4+$AZ37*Assembly!N$5+$BA37*Assembly!N$6+$BB37*Assembly!N$7+$BC37*Assembly!N$8+$BD37*Assembly!N$9+$BE37*Assembly!N$10+$BF37*Assembly!N$11+$BG37*Assembly!N$12+$BH37*Assembly!N$13+$BI37*Assembly!N$14+$BJ37*Assembly!N$15+$BK37*Assembly!N$16+$BL37*Assembly!N$17+$BM37*Assembly!N$18+$BN37*Assembly!N$19+$BO37*Assembly!N$20+$BP37*Assembly!N$21+$BQ37*Assembly!N$22+$BR37*Assembly!N$23+$BS37*Assembly!N$24</f>
        <v>180</v>
      </c>
      <c r="CG37" s="256" t="str">
        <f>$AY37*Assembly!O$4+$AZ37*Assembly!O$5+$BA37*Assembly!O$6+$BB37*Assembly!O$7+$BC37*Assembly!O$8+$BD37*Assembly!O$9+$BE37*Assembly!O$10+$BF37*Assembly!O$11+$BG37*Assembly!O$12+$BH37*Assembly!O$13+$BI37*Assembly!O$14+$BJ37*Assembly!O$15+$BK37*Assembly!O$16+$BL37*Assembly!O$17+$BM37*Assembly!O$18+$BN37*Assembly!O$19+$BO37*Assembly!O$20+$BP37*Assembly!O$21+$BQ37*Assembly!O$22+$BR37*Assembly!O$23+$BS37*Assembly!O$24</f>
        <v>90</v>
      </c>
      <c r="CH37" s="254" t="str">
        <f>$AY37*Assembly!P$4+$AZ37*Assembly!P$5+$BA37*Assembly!P$6+$BB37*Assembly!P$7+$BC37*Assembly!P$8+$BD37*Assembly!P$9+$BE37*Assembly!P$10+$BF37*Assembly!P$11+$BG37*Assembly!P$12+$BH37*Assembly!P$13+$BI37*Assembly!P$14+$BJ37*Assembly!P$15+$BK37*Assembly!P$16+$BL37*Assembly!P$17+$BM37*Assembly!P$18+$BN37*Assembly!P$19+$BO37*Assembly!P$20+$BP37*Assembly!P$21+$BQ37*Assembly!P$22+$BR37*Assembly!P$23+$BS37*Assembly!P$24</f>
        <v>0</v>
      </c>
      <c r="CI37" s="254" t="str">
        <f>$AY37*Assembly!Q$4+$AZ37*Assembly!Q$5+$BA37*Assembly!Q$6+$BB37*Assembly!Q$7+$BC37*Assembly!Q$8+$BD37*Assembly!Q$9+$BE37*Assembly!Q$10+$BF37*Assembly!Q$11+$BG37*Assembly!Q$12+$BH37*Assembly!Q$13+$BI37*Assembly!Q$14+$BJ37*Assembly!Q$15+$BK37*Assembly!Q$16+$BL37*Assembly!Q$17+$BM37*Assembly!Q$18+$BN37*Assembly!Q$19+$BO37*Assembly!Q$20+$BP37*Assembly!Q$21+$BQ37*Assembly!Q$22+$BR37*Assembly!Q$23+$BS37*Assembly!Q$24</f>
        <v>0.8</v>
      </c>
      <c r="CJ37" s="256" t="str">
        <f>$AY37*Assembly!R$4+$AZ37*Assembly!R$5+$BA37*Assembly!R$6+$BB37*Assembly!R$7+$BC37*Assembly!R$8+$BD37*Assembly!R$9+$BE37*Assembly!R$10+$BF37*Assembly!R$11+$BG37*Assembly!R$12+$BH37*Assembly!R$13+$BI37*Assembly!R$14+$BJ37*Assembly!R$15+$BK37*Assembly!R$16+$BL37*Assembly!R$17+$BM37*Assembly!R$18+$BN37*Assembly!R$19+$BO37*Assembly!R$20+$BP37*Assembly!R$21+$BQ37*Assembly!R$22+$BR37*Assembly!R$23+$BS37*Assembly!R$24</f>
        <v>0</v>
      </c>
      <c r="CK37" s="254" t="str">
        <f>$AY37*Assembly!S$4+$AZ37*Assembly!S$5+$BA37*Assembly!S$6+$BB37*Assembly!S$7+$BC37*Assembly!S$8+$BD37*Assembly!S$9+$BE37*Assembly!S$10+$BF37*Assembly!S$11+$BG37*Assembly!S$12+$BH37*Assembly!S$13+$BI37*Assembly!S$14+$BJ37*Assembly!S$15+$BK37*Assembly!S$16+$BL37*Assembly!S$17+$BM37*Assembly!S$18+$BN37*Assembly!S$19+$BO37*Assembly!S$20+$BP37*Assembly!S$21+$BQ37*Assembly!S$22+$BR37*Assembly!S$23+$BS37*Assembly!S$24</f>
        <v>0</v>
      </c>
      <c r="CL37" s="254" t="str">
        <f>$AY37*Assembly!T$4+$AZ37*Assembly!T$5+$BA37*Assembly!T$6+$BB37*Assembly!T$7+$BC37*Assembly!T$8+$BD37*Assembly!T$9+$BE37*Assembly!T$10+$BF37*Assembly!T$11+$BG37*Assembly!T$12+$BH37*Assembly!T$13+$BI37*Assembly!T$14+$BJ37*Assembly!T$15+$BK37*Assembly!T$16+$BL37*Assembly!T$17+$BM37*Assembly!T$18+$BN37*Assembly!T$19+$BO37*Assembly!T$20+$BP37*Assembly!T$21+$BQ37*Assembly!T$22+$BR37*Assembly!T$23+$BS37*Assembly!T$24</f>
        <v>0</v>
      </c>
      <c r="CM37" s="254" t="str">
        <f>$AY37*Assembly!U$4+$AZ37*Assembly!U$5+$BA37*Assembly!U$6+$BB37*Assembly!U$7+$BC37*Assembly!U$8+$BD37*Assembly!U$9+$BE37*Assembly!U$10+$BF37*Assembly!U$11+$BG37*Assembly!U$12+$BH37*Assembly!U$13+$BI37*Assembly!U$14+$BJ37*Assembly!U$15+$BK37*Assembly!U$16+$BL37*Assembly!U$17+$BM37*Assembly!U$18+$BN37*Assembly!U$19+$BO37*Assembly!U$20+$BP37*Assembly!U$21+$BQ37*Assembly!U$22+$BR37*Assembly!U$23+$BS37*Assembly!U$24</f>
        <v>0</v>
      </c>
      <c r="CN37" s="256" t="str">
        <f>$AY37*Assembly!V$4+$AZ37*Assembly!V$5+$BA37*Assembly!V$6+$BB37*Assembly!V$7+$BC37*Assembly!V$8+$BD37*Assembly!V$9+$BE37*Assembly!V$10+$BF37*Assembly!V$11+$BG37*Assembly!V$12+$BH37*Assembly!V$13+$BI37*Assembly!V$14+$BJ37*Assembly!V$15+$BK37*Assembly!V$16+$BL37*Assembly!V$17+$BM37*Assembly!V$18+$BN37*Assembly!V$19+$BO37*Assembly!V$20+$BP37*Assembly!V$21+$BQ37*Assembly!V$22+$BR37*Assembly!V$23+$BS37*Assembly!V$24</f>
        <v>0</v>
      </c>
      <c r="CO37" s="256" t="str">
        <f>CE37*Refining!$F$3</f>
        <v>3,655</v>
      </c>
      <c r="CP37" s="256" t="str">
        <f>CF37*Refining!$F$4</f>
        <v>563</v>
      </c>
      <c r="CQ37" s="256" t="str">
        <f>CG37*Refining!$F$5</f>
        <v>375</v>
      </c>
      <c r="CR37" s="256" t="str">
        <f>CH37*Refining!$F$6</f>
        <v>0</v>
      </c>
      <c r="CS37" s="256" t="str">
        <f>CI37*Refining!$F$7</f>
        <v>1</v>
      </c>
      <c r="CT37" s="256" t="str">
        <f>CJ37*Refining!$F$8</f>
        <v>0</v>
      </c>
      <c r="CU37" s="256" t="str">
        <f>CK37*Refining!$F$9</f>
        <v>0</v>
      </c>
      <c r="CV37" s="256" t="str">
        <f>CL37*Refining!$F$10</f>
        <v>0</v>
      </c>
      <c r="CW37" s="256" t="str">
        <f>CM37*Refining!$F$11</f>
        <v>0</v>
      </c>
      <c r="CX37" s="256" t="str">
        <f>CN37*Refining!$F$12</f>
        <v>0</v>
      </c>
      <c r="CY37" s="248" t="str">
        <f t="shared" ref="CY37:DR37" si="149">IF(CE37 = 0, "", CE37)</f>
        <v>2,047</v>
      </c>
      <c r="CZ37" s="249" t="str">
        <f t="shared" si="149"/>
        <v>180</v>
      </c>
      <c r="DA37" s="249" t="str">
        <f t="shared" si="149"/>
        <v>90</v>
      </c>
      <c r="DB37" s="245" t="str">
        <f t="shared" si="149"/>
        <v/>
      </c>
      <c r="DC37" s="245" t="str">
        <f t="shared" si="149"/>
        <v>0.8</v>
      </c>
      <c r="DD37" s="245" t="str">
        <f t="shared" si="149"/>
        <v/>
      </c>
      <c r="DE37" s="245" t="str">
        <f t="shared" si="149"/>
        <v/>
      </c>
      <c r="DF37" s="245" t="str">
        <f t="shared" si="149"/>
        <v/>
      </c>
      <c r="DG37" s="245" t="str">
        <f t="shared" si="149"/>
        <v/>
      </c>
      <c r="DH37" s="246" t="str">
        <f t="shared" si="149"/>
        <v/>
      </c>
      <c r="DI37" s="248" t="str">
        <f t="shared" si="149"/>
        <v>3,655</v>
      </c>
      <c r="DJ37" s="249" t="str">
        <f t="shared" si="149"/>
        <v>563</v>
      </c>
      <c r="DK37" s="249" t="str">
        <f t="shared" si="149"/>
        <v>375</v>
      </c>
      <c r="DL37" s="245" t="str">
        <f t="shared" si="149"/>
        <v/>
      </c>
      <c r="DM37" s="249" t="str">
        <f t="shared" si="149"/>
        <v>1</v>
      </c>
      <c r="DN37" s="245" t="str">
        <f t="shared" si="149"/>
        <v/>
      </c>
      <c r="DO37" s="245" t="str">
        <f t="shared" si="149"/>
        <v/>
      </c>
      <c r="DP37" s="245" t="str">
        <f t="shared" si="149"/>
        <v/>
      </c>
      <c r="DQ37" s="245" t="str">
        <f t="shared" si="149"/>
        <v/>
      </c>
      <c r="DR37" s="246" t="str">
        <f t="shared" si="149"/>
        <v/>
      </c>
      <c r="DS37" s="248" t="str">
        <f t="shared" si="15"/>
        <v>2,318</v>
      </c>
      <c r="DT37" s="249" t="str">
        <f t="shared" si="16"/>
        <v>4,594</v>
      </c>
      <c r="DU37" s="225" t="str">
        <f>CY37*'Ores &amp; Ingots'!$C$3+CZ37*'Ores &amp; Ingots'!$C$4+DA37*'Ores &amp; Ingots'!$C$5+DB37*'Ores &amp; Ingots'!$C$6+DC37*'Ores &amp; Ingots'!$C$7+DD37*'Ores &amp; Ingots'!$C$8+DE37*'Ores &amp; Ingots'!$C$9+DF37*'Ores &amp; Ingots'!$C$10+DG37*'Ores &amp; Ingots'!$C$11+DH37*'Ores &amp; Ingots'!$C$12</f>
        <v>291</v>
      </c>
      <c r="DV37" s="225" t="str">
        <f>DI37*'Ores &amp; Ingots'!$B$3+DJ37*'Ores &amp; Ingots'!$B$4+DK37*'Ores &amp; Ingots'!$B$5+DL37*'Ores &amp; Ingots'!$B$6+DM37*'Ores &amp; Ingots'!$B$7+DN37*'Ores &amp; Ingots'!$B$8+DO37*'Ores &amp; Ingots'!$B$9+DP37*'Ores &amp; Ingots'!$B$10+DQ37*'Ores &amp; Ingots'!$B$11+DR37*'Ores &amp; Ingots'!$B$12</f>
        <v>1,700</v>
      </c>
      <c r="DW37" s="249" t="str">
        <f>CY37*Refining!$G$3+CZ37*Refining!$G$4+DA37*Refining!$G$5+DB37*Refining!$G$6+DC37*Refining!$G$7+DD37*Refining!$G$8+DE37*Refining!$G$9+DF37*Refining!$G$10+DG37*Refining!$G$11+DH37*Refining!$G$12</f>
        <v>2,160</v>
      </c>
      <c r="DX37" s="249" t="str">
        <f t="shared" si="17"/>
        <v>336,075</v>
      </c>
      <c r="DY37" s="250" t="str">
        <f t="shared" si="18"/>
        <v>0.3361</v>
      </c>
      <c r="DZ37" s="248" t="str">
        <f t="shared" si="19"/>
        <v>2,337</v>
      </c>
      <c r="EA37" s="251" t="str">
        <f t="shared" ref="EA37:EB37" si="150">DZ37/60</f>
        <v>39.0</v>
      </c>
      <c r="EB37" s="251" t="str">
        <f t="shared" si="150"/>
        <v>0.6</v>
      </c>
      <c r="EC37" s="543" t="str">
        <f t="shared" si="21"/>
        <v>0.03</v>
      </c>
      <c r="ED37" s="248" t="str">
        <f t="shared" si="22"/>
        <v>361,275</v>
      </c>
      <c r="EE37" s="251" t="str">
        <f t="shared" ref="EE37:EF37" si="151">ED37/1000</f>
        <v>361.3</v>
      </c>
      <c r="EF37" s="252" t="str">
        <f t="shared" si="151"/>
        <v>0.36</v>
      </c>
      <c r="EG37" s="544" t="str">
        <f t="shared" si="24"/>
        <v>0.3613</v>
      </c>
      <c r="EH37" s="225">
        <v>1496.0</v>
      </c>
    </row>
    <row r="38">
      <c r="A38" s="33"/>
      <c r="B38" s="226" t="s">
        <v>932</v>
      </c>
      <c r="C38" s="227" t="s">
        <v>885</v>
      </c>
      <c r="D38" s="227">
        <v>1.0</v>
      </c>
      <c r="E38" s="227">
        <v>1.0</v>
      </c>
      <c r="F38" s="227">
        <v>4.0</v>
      </c>
      <c r="G38" s="253" t="str">
        <f t="shared" si="5"/>
        <v>0.5</v>
      </c>
      <c r="H38" s="254">
        <v>15.0</v>
      </c>
      <c r="I38" s="254">
        <v>15.0</v>
      </c>
      <c r="J38" s="254" t="str">
        <f>H38/Main!$D$9</f>
        <v>15</v>
      </c>
      <c r="K38" s="254" t="str">
        <f>I38/Main!$D$10</f>
        <v>15</v>
      </c>
      <c r="L38" s="254" t="str">
        <f t="shared" si="6"/>
        <v>1</v>
      </c>
      <c r="M38" s="254">
        <v>1.0</v>
      </c>
      <c r="N38" s="256" t="s">
        <v>12</v>
      </c>
      <c r="O38" s="256" t="s">
        <v>12</v>
      </c>
      <c r="P38" s="255"/>
      <c r="Q38" s="256">
        <v>240.0</v>
      </c>
      <c r="R38" s="256" t="str">
        <f>Q38*Main!$D$6</f>
        <v>240</v>
      </c>
      <c r="S38" s="257"/>
      <c r="T38" s="257"/>
      <c r="U38" s="255"/>
      <c r="V38" s="255"/>
      <c r="W38" s="255"/>
      <c r="X38" s="255"/>
      <c r="Y38" s="256">
        <v>60.0</v>
      </c>
      <c r="Z38" s="255"/>
      <c r="AA38" s="255"/>
      <c r="AB38" s="255"/>
      <c r="AC38" s="258"/>
      <c r="AD38" s="225">
        <v>4.0</v>
      </c>
      <c r="AE38" s="225">
        <v>0.0</v>
      </c>
      <c r="AF38" s="225">
        <v>0.0</v>
      </c>
      <c r="AG38" s="225">
        <v>4.0</v>
      </c>
      <c r="AH38" s="225">
        <v>2.0</v>
      </c>
      <c r="AI38" s="225">
        <v>0.0</v>
      </c>
      <c r="AJ38" s="225">
        <v>1.0</v>
      </c>
      <c r="AK38" s="309">
        <v>1.0</v>
      </c>
      <c r="AL38" s="225">
        <v>0.0</v>
      </c>
      <c r="AM38" s="225">
        <v>0.0</v>
      </c>
      <c r="AN38" s="225">
        <v>0.0</v>
      </c>
      <c r="AO38" s="225">
        <v>1.0</v>
      </c>
      <c r="AP38" s="225">
        <v>0.0</v>
      </c>
      <c r="AQ38" s="225">
        <v>0.0</v>
      </c>
      <c r="AR38" s="225">
        <v>0.0</v>
      </c>
      <c r="AS38" s="225">
        <v>0.0</v>
      </c>
      <c r="AT38" s="225">
        <v>0.0</v>
      </c>
      <c r="AU38" s="225">
        <v>0.0</v>
      </c>
      <c r="AV38" s="225">
        <v>0.0</v>
      </c>
      <c r="AW38" s="225">
        <v>0.0</v>
      </c>
      <c r="AX38" s="225">
        <v>0.0</v>
      </c>
      <c r="AY38" s="239" t="str">
        <f t="shared" ref="AY38:BS38" si="152">IF(AD38 = 0, "", AD38)</f>
        <v>4</v>
      </c>
      <c r="AZ38" s="227" t="str">
        <f t="shared" si="152"/>
        <v/>
      </c>
      <c r="BA38" s="227" t="str">
        <f t="shared" si="152"/>
        <v/>
      </c>
      <c r="BB38" s="225" t="str">
        <f t="shared" si="152"/>
        <v>4</v>
      </c>
      <c r="BC38" s="225" t="str">
        <f t="shared" si="152"/>
        <v>2</v>
      </c>
      <c r="BD38" s="227" t="str">
        <f t="shared" si="152"/>
        <v/>
      </c>
      <c r="BE38" s="225" t="str">
        <f t="shared" si="152"/>
        <v>1</v>
      </c>
      <c r="BF38" s="309" t="str">
        <f t="shared" si="152"/>
        <v>1</v>
      </c>
      <c r="BG38" s="227" t="str">
        <f t="shared" si="152"/>
        <v/>
      </c>
      <c r="BH38" s="227" t="str">
        <f t="shared" si="152"/>
        <v/>
      </c>
      <c r="BI38" s="227" t="str">
        <f t="shared" si="152"/>
        <v/>
      </c>
      <c r="BJ38" s="225" t="str">
        <f t="shared" si="152"/>
        <v>1</v>
      </c>
      <c r="BK38" s="227" t="str">
        <f t="shared" si="152"/>
        <v/>
      </c>
      <c r="BL38" s="227" t="str">
        <f t="shared" si="152"/>
        <v/>
      </c>
      <c r="BM38" s="227" t="str">
        <f t="shared" si="152"/>
        <v/>
      </c>
      <c r="BN38" s="227" t="str">
        <f t="shared" si="152"/>
        <v/>
      </c>
      <c r="BO38" s="227" t="str">
        <f t="shared" si="152"/>
        <v/>
      </c>
      <c r="BP38" s="227" t="str">
        <f t="shared" si="152"/>
        <v/>
      </c>
      <c r="BQ38" s="227" t="str">
        <f t="shared" si="152"/>
        <v/>
      </c>
      <c r="BR38" s="227" t="str">
        <f t="shared" si="152"/>
        <v/>
      </c>
      <c r="BS38" s="238" t="str">
        <f t="shared" si="152"/>
        <v/>
      </c>
      <c r="BT38" s="239" t="str">
        <f>$AY38*Assembly!Y$4+$AZ38*Assembly!Y$5+$BA38*Assembly!Y$6+$BB38*Assembly!Y$7+$BC38*Assembly!Y$8+$BD38*Assembly!Y$9+$BE38*Assembly!Y$10+$BF38*Assembly!Y$11+$BG38*Assembly!Y$12+$BH38*Assembly!Y$13+$BI38*Assembly!Y$14+$BJ38*Assembly!Y$15+$BK38*Assembly!Y$16+$BL38*Assembly!Y$17+$BM38*Assembly!Y$18+$BN38*Assembly!Y$19+$BO38*Assembly!Y$20+$BP38*Assembly!Y$21+$BQ38*Assembly!Y$22+$BR38*Assembly!Y$23+$BS38*Assembly!Y$24</f>
        <v>226</v>
      </c>
      <c r="BU38" s="225" t="str">
        <f t="shared" si="8"/>
        <v>452</v>
      </c>
      <c r="BV38" s="225" t="str">
        <f>$AY38*Assembly!AC$4+$AZ38*Assembly!AC$5+$BA38*Assembly!AC$6+$BB38*Assembly!AC$7+$BC38*Assembly!AC$8+$BD38*Assembly!AC$9+$BE38*Assembly!AC$10+$BF38*Assembly!AC$11+$BG38*Assembly!AC$12+$BH38*Assembly!AC$13+$BI38*Assembly!AC$14+$BJ38*Assembly!AC$15+$BK38*Assembly!AC$16+$BL38*Assembly!AC$17+$BM38*Assembly!AC$18+$BN38*Assembly!AC$19+$BO38*Assembly!AC$20+$BP38*Assembly!AC$21+$BQ38*Assembly!AC$22+$BR38*Assembly!AC$23+$BS38*Assembly!AC$24</f>
        <v>771</v>
      </c>
      <c r="BW38" s="240" t="str">
        <f t="shared" si="9"/>
        <v>3.41</v>
      </c>
      <c r="BX38" s="241" t="str">
        <f t="shared" si="10"/>
        <v>1542</v>
      </c>
      <c r="BY38" s="242" t="str">
        <f t="shared" si="11"/>
        <v>1.7</v>
      </c>
      <c r="BZ38" s="311" t="str">
        <f t="shared" si="128"/>
        <v>1.1 L</v>
      </c>
      <c r="CA38" s="225" t="str">
        <f>$AY38*Assembly!X$4+$AZ38*Assembly!X$5+$BA38*Assembly!X$6+$BB38*Assembly!X$7+$BC38*Assembly!X$8+$BD38*Assembly!X$9+$BE38*Assembly!X$10+$BF38*Assembly!X$11+$BG38*Assembly!X$12+$BH38*Assembly!X$13+$BI38*Assembly!X$14+$BJ38*Assembly!X$15+$BK38*Assembly!X$16+$BL38*Assembly!X$17+$BM38*Assembly!X$18+$BN38*Assembly!X$19+$BO38*Assembly!X$20+$BP38*Assembly!X$21+$BQ38*Assembly!X$22+$BR38*Assembly!X$23+$BS38*Assembly!X$24</f>
        <v>20</v>
      </c>
      <c r="CB38" s="225" t="str">
        <f t="shared" si="12"/>
        <v>3,111</v>
      </c>
      <c r="CC38" s="223" t="str">
        <f t="shared" si="13"/>
        <v>0.0031</v>
      </c>
      <c r="CD38" s="243" t="str">
        <f>$AY38*Assembly!AB$4+$AZ38*Assembly!AB$5+$BA38*Assembly!AB$6+$BB38*Assembly!AB$7+$BC38*Assembly!AB$8+$BD38*Assembly!AB$9+$BE38*Assembly!AB$10+$BF38*Assembly!AB$11+$BG38*Assembly!AB$12+$BH38*Assembly!AB$13+$BI38*Assembly!AB$14+$BJ38*Assembly!AB$15+$BK38*Assembly!AB$16+$BL38*Assembly!AB$17+$BM38*Assembly!AB$18+$BN38*Assembly!AB$19+$BO38*Assembly!AB$20+$BP38*Assembly!AB$21+$BQ38*Assembly!AB$22+$BR38*Assembly!AB$23+$BS38*Assembly!AB$24</f>
        <v>192</v>
      </c>
      <c r="CE38" s="256" t="str">
        <f>$AY38*Assembly!M$4+$AZ38*Assembly!M$5+$BA38*Assembly!M$6+$BB38*Assembly!M$7+$BC38*Assembly!M$8+$BD38*Assembly!M$9+$BE38*Assembly!M$10+$BF38*Assembly!M$11+$BG38*Assembly!M$12+$BH38*Assembly!M$13+$BI38*Assembly!M$14+$BJ38*Assembly!M$15+$BK38*Assembly!M$16+$BL38*Assembly!M$17+$BM38*Assembly!M$18+$BN38*Assembly!M$19+$BO38*Assembly!M$20+$BP38*Assembly!M$21+$BQ38*Assembly!M$22+$BR38*Assembly!M$23+$BS38*Assembly!M$24</f>
        <v>257</v>
      </c>
      <c r="CF38" s="256" t="str">
        <f>$AY38*Assembly!N$4+$AZ38*Assembly!N$5+$BA38*Assembly!N$6+$BB38*Assembly!N$7+$BC38*Assembly!N$8+$BD38*Assembly!N$9+$BE38*Assembly!N$10+$BF38*Assembly!N$11+$BG38*Assembly!N$12+$BH38*Assembly!N$13+$BI38*Assembly!N$14+$BJ38*Assembly!N$15+$BK38*Assembly!N$16+$BL38*Assembly!N$17+$BM38*Assembly!N$18+$BN38*Assembly!N$19+$BO38*Assembly!N$20+$BP38*Assembly!N$21+$BQ38*Assembly!N$22+$BR38*Assembly!N$23+$BS38*Assembly!N$24</f>
        <v>10</v>
      </c>
      <c r="CG38" s="256" t="str">
        <f>$AY38*Assembly!O$4+$AZ38*Assembly!O$5+$BA38*Assembly!O$6+$BB38*Assembly!O$7+$BC38*Assembly!O$8+$BD38*Assembly!O$9+$BE38*Assembly!O$10+$BF38*Assembly!O$11+$BG38*Assembly!O$12+$BH38*Assembly!O$13+$BI38*Assembly!O$14+$BJ38*Assembly!O$15+$BK38*Assembly!O$16+$BL38*Assembly!O$17+$BM38*Assembly!O$18+$BN38*Assembly!O$19+$BO38*Assembly!O$20+$BP38*Assembly!O$21+$BQ38*Assembly!O$22+$BR38*Assembly!O$23+$BS38*Assembly!O$24</f>
        <v>3</v>
      </c>
      <c r="CH38" s="254" t="str">
        <f>$AY38*Assembly!P$4+$AZ38*Assembly!P$5+$BA38*Assembly!P$6+$BB38*Assembly!P$7+$BC38*Assembly!P$8+$BD38*Assembly!P$9+$BE38*Assembly!P$10+$BF38*Assembly!P$11+$BG38*Assembly!P$12+$BH38*Assembly!P$13+$BI38*Assembly!P$14+$BJ38*Assembly!P$15+$BK38*Assembly!P$16+$BL38*Assembly!P$17+$BM38*Assembly!P$18+$BN38*Assembly!P$19+$BO38*Assembly!P$20+$BP38*Assembly!P$21+$BQ38*Assembly!P$22+$BR38*Assembly!P$23+$BS38*Assembly!P$24</f>
        <v>0</v>
      </c>
      <c r="CI38" s="254" t="str">
        <f>$AY38*Assembly!Q$4+$AZ38*Assembly!Q$5+$BA38*Assembly!Q$6+$BB38*Assembly!Q$7+$BC38*Assembly!Q$8+$BD38*Assembly!Q$9+$BE38*Assembly!Q$10+$BF38*Assembly!Q$11+$BG38*Assembly!Q$12+$BH38*Assembly!Q$13+$BI38*Assembly!Q$14+$BJ38*Assembly!Q$15+$BK38*Assembly!Q$16+$BL38*Assembly!Q$17+$BM38*Assembly!Q$18+$BN38*Assembly!Q$19+$BO38*Assembly!Q$20+$BP38*Assembly!Q$21+$BQ38*Assembly!Q$22+$BR38*Assembly!Q$23+$BS38*Assembly!Q$24</f>
        <v>0.2</v>
      </c>
      <c r="CJ38" s="256" t="str">
        <f>$AY38*Assembly!R$4+$AZ38*Assembly!R$5+$BA38*Assembly!R$6+$BB38*Assembly!R$7+$BC38*Assembly!R$8+$BD38*Assembly!R$9+$BE38*Assembly!R$10+$BF38*Assembly!R$11+$BG38*Assembly!R$12+$BH38*Assembly!R$13+$BI38*Assembly!R$14+$BJ38*Assembly!R$15+$BK38*Assembly!R$16+$BL38*Assembly!R$17+$BM38*Assembly!R$18+$BN38*Assembly!R$19+$BO38*Assembly!R$20+$BP38*Assembly!R$21+$BQ38*Assembly!R$22+$BR38*Assembly!R$23+$BS38*Assembly!R$24</f>
        <v>0</v>
      </c>
      <c r="CK38" s="254" t="str">
        <f>$AY38*Assembly!S$4+$AZ38*Assembly!S$5+$BA38*Assembly!S$6+$BB38*Assembly!S$7+$BC38*Assembly!S$8+$BD38*Assembly!S$9+$BE38*Assembly!S$10+$BF38*Assembly!S$11+$BG38*Assembly!S$12+$BH38*Assembly!S$13+$BI38*Assembly!S$14+$BJ38*Assembly!S$15+$BK38*Assembly!S$16+$BL38*Assembly!S$17+$BM38*Assembly!S$18+$BN38*Assembly!S$19+$BO38*Assembly!S$20+$BP38*Assembly!S$21+$BQ38*Assembly!S$22+$BR38*Assembly!S$23+$BS38*Assembly!S$24</f>
        <v>0</v>
      </c>
      <c r="CL38" s="254" t="str">
        <f>$AY38*Assembly!T$4+$AZ38*Assembly!T$5+$BA38*Assembly!T$6+$BB38*Assembly!T$7+$BC38*Assembly!T$8+$BD38*Assembly!T$9+$BE38*Assembly!T$10+$BF38*Assembly!T$11+$BG38*Assembly!T$12+$BH38*Assembly!T$13+$BI38*Assembly!T$14+$BJ38*Assembly!T$15+$BK38*Assembly!T$16+$BL38*Assembly!T$17+$BM38*Assembly!T$18+$BN38*Assembly!T$19+$BO38*Assembly!T$20+$BP38*Assembly!T$21+$BQ38*Assembly!T$22+$BR38*Assembly!T$23+$BS38*Assembly!T$24</f>
        <v>0</v>
      </c>
      <c r="CM38" s="254" t="str">
        <f>$AY38*Assembly!U$4+$AZ38*Assembly!U$5+$BA38*Assembly!U$6+$BB38*Assembly!U$7+$BC38*Assembly!U$8+$BD38*Assembly!U$9+$BE38*Assembly!U$10+$BF38*Assembly!U$11+$BG38*Assembly!U$12+$BH38*Assembly!U$13+$BI38*Assembly!U$14+$BJ38*Assembly!U$15+$BK38*Assembly!U$16+$BL38*Assembly!U$17+$BM38*Assembly!U$18+$BN38*Assembly!U$19+$BO38*Assembly!U$20+$BP38*Assembly!U$21+$BQ38*Assembly!U$22+$BR38*Assembly!U$23+$BS38*Assembly!U$24</f>
        <v>0</v>
      </c>
      <c r="CN38" s="256" t="str">
        <f>$AY38*Assembly!V$4+$AZ38*Assembly!V$5+$BA38*Assembly!V$6+$BB38*Assembly!V$7+$BC38*Assembly!V$8+$BD38*Assembly!V$9+$BE38*Assembly!V$10+$BF38*Assembly!V$11+$BG38*Assembly!V$12+$BH38*Assembly!V$13+$BI38*Assembly!V$14+$BJ38*Assembly!V$15+$BK38*Assembly!V$16+$BL38*Assembly!V$17+$BM38*Assembly!V$18+$BN38*Assembly!V$19+$BO38*Assembly!V$20+$BP38*Assembly!V$21+$BQ38*Assembly!V$22+$BR38*Assembly!V$23+$BS38*Assembly!V$24</f>
        <v>0</v>
      </c>
      <c r="CO38" s="256" t="str">
        <f>CE38*Refining!$F$3</f>
        <v>458</v>
      </c>
      <c r="CP38" s="256" t="str">
        <f>CF38*Refining!$F$4</f>
        <v>31</v>
      </c>
      <c r="CQ38" s="256" t="str">
        <f>CG38*Refining!$F$5</f>
        <v>13</v>
      </c>
      <c r="CR38" s="256" t="str">
        <f>CH38*Refining!$F$6</f>
        <v>0</v>
      </c>
      <c r="CS38" s="256" t="str">
        <f>CI38*Refining!$F$7</f>
        <v>0</v>
      </c>
      <c r="CT38" s="256" t="str">
        <f>CJ38*Refining!$F$8</f>
        <v>0</v>
      </c>
      <c r="CU38" s="256" t="str">
        <f>CK38*Refining!$F$9</f>
        <v>0</v>
      </c>
      <c r="CV38" s="256" t="str">
        <f>CL38*Refining!$F$10</f>
        <v>0</v>
      </c>
      <c r="CW38" s="256" t="str">
        <f>CM38*Refining!$F$11</f>
        <v>0</v>
      </c>
      <c r="CX38" s="256" t="str">
        <f>CN38*Refining!$F$12</f>
        <v>0</v>
      </c>
      <c r="CY38" s="248" t="str">
        <f t="shared" ref="CY38:DR38" si="153">IF(CE38 = 0, "", CE38)</f>
        <v>257</v>
      </c>
      <c r="CZ38" s="249" t="str">
        <f t="shared" si="153"/>
        <v>10</v>
      </c>
      <c r="DA38" s="249" t="str">
        <f t="shared" si="153"/>
        <v>3</v>
      </c>
      <c r="DB38" s="245" t="str">
        <f t="shared" si="153"/>
        <v/>
      </c>
      <c r="DC38" s="245" t="str">
        <f t="shared" si="153"/>
        <v>0.2</v>
      </c>
      <c r="DD38" s="245" t="str">
        <f t="shared" si="153"/>
        <v/>
      </c>
      <c r="DE38" s="245" t="str">
        <f t="shared" si="153"/>
        <v/>
      </c>
      <c r="DF38" s="245" t="str">
        <f t="shared" si="153"/>
        <v/>
      </c>
      <c r="DG38" s="245" t="str">
        <f t="shared" si="153"/>
        <v/>
      </c>
      <c r="DH38" s="246" t="str">
        <f t="shared" si="153"/>
        <v/>
      </c>
      <c r="DI38" s="248" t="str">
        <f t="shared" si="153"/>
        <v>458</v>
      </c>
      <c r="DJ38" s="249" t="str">
        <f t="shared" si="153"/>
        <v>31</v>
      </c>
      <c r="DK38" s="249" t="str">
        <f t="shared" si="153"/>
        <v>13</v>
      </c>
      <c r="DL38" s="245" t="str">
        <f t="shared" si="153"/>
        <v/>
      </c>
      <c r="DM38" s="249" t="str">
        <f t="shared" si="153"/>
        <v>0</v>
      </c>
      <c r="DN38" s="245" t="str">
        <f t="shared" si="153"/>
        <v/>
      </c>
      <c r="DO38" s="245" t="str">
        <f t="shared" si="153"/>
        <v/>
      </c>
      <c r="DP38" s="245" t="str">
        <f t="shared" si="153"/>
        <v/>
      </c>
      <c r="DQ38" s="245" t="str">
        <f t="shared" si="153"/>
        <v/>
      </c>
      <c r="DR38" s="246" t="str">
        <f t="shared" si="153"/>
        <v/>
      </c>
      <c r="DS38" s="248" t="str">
        <f t="shared" si="15"/>
        <v>270</v>
      </c>
      <c r="DT38" s="249" t="str">
        <f t="shared" si="16"/>
        <v>502</v>
      </c>
      <c r="DU38" s="225" t="str">
        <f>CY38*'Ores &amp; Ingots'!$C$3+CZ38*'Ores &amp; Ingots'!$C$4+DA38*'Ores &amp; Ingots'!$C$5+DB38*'Ores &amp; Ingots'!$C$6+DC38*'Ores &amp; Ingots'!$C$7+DD38*'Ores &amp; Ingots'!$C$8+DE38*'Ores &amp; Ingots'!$C$9+DF38*'Ores &amp; Ingots'!$C$10+DG38*'Ores &amp; Ingots'!$C$11+DH38*'Ores &amp; Ingots'!$C$12</f>
        <v>34</v>
      </c>
      <c r="DV38" s="225" t="str">
        <f>DI38*'Ores &amp; Ingots'!$B$3+DJ38*'Ores &amp; Ingots'!$B$4+DK38*'Ores &amp; Ingots'!$B$5+DL38*'Ores &amp; Ingots'!$B$6+DM38*'Ores &amp; Ingots'!$B$7+DN38*'Ores &amp; Ingots'!$B$8+DO38*'Ores &amp; Ingots'!$B$9+DP38*'Ores &amp; Ingots'!$B$10+DQ38*'Ores &amp; Ingots'!$B$11+DR38*'Ores &amp; Ingots'!$B$12</f>
        <v>186</v>
      </c>
      <c r="DW38" s="249" t="str">
        <f>CY38*Refining!$G$3+CZ38*Refining!$G$4+DA38*Refining!$G$5+DB38*Refining!$G$6+DC38*Refining!$G$7+DD38*Refining!$G$8+DE38*Refining!$G$9+DF38*Refining!$G$10+DG38*Refining!$G$11+DH38*Refining!$G$12</f>
        <v>104</v>
      </c>
      <c r="DX38" s="249" t="str">
        <f t="shared" si="17"/>
        <v>16,228</v>
      </c>
      <c r="DY38" s="250" t="str">
        <f t="shared" si="18"/>
        <v>0.0162</v>
      </c>
      <c r="DZ38" s="248" t="str">
        <f t="shared" si="19"/>
        <v>139</v>
      </c>
      <c r="EA38" s="251" t="str">
        <f t="shared" ref="EA38:EB38" si="154">DZ38/60</f>
        <v>2.3</v>
      </c>
      <c r="EB38" s="251" t="str">
        <f t="shared" si="154"/>
        <v>0.0</v>
      </c>
      <c r="EC38" s="543" t="str">
        <f t="shared" si="21"/>
        <v>0.00</v>
      </c>
      <c r="ED38" s="248" t="str">
        <f t="shared" si="22"/>
        <v>19,339</v>
      </c>
      <c r="EE38" s="251" t="str">
        <f t="shared" ref="EE38:EF38" si="155">ED38/1000</f>
        <v>19.3</v>
      </c>
      <c r="EF38" s="252" t="str">
        <f t="shared" si="155"/>
        <v>0.02</v>
      </c>
      <c r="EG38" s="544" t="str">
        <f t="shared" si="24"/>
        <v>0.0193</v>
      </c>
      <c r="EH38" s="225" t="s">
        <v>12</v>
      </c>
    </row>
    <row r="39">
      <c r="A39" s="33"/>
      <c r="B39" s="226" t="s">
        <v>933</v>
      </c>
      <c r="C39" s="227" t="s">
        <v>885</v>
      </c>
      <c r="D39" s="227">
        <v>1.0</v>
      </c>
      <c r="E39" s="227">
        <v>3.0</v>
      </c>
      <c r="F39" s="227">
        <v>3.0</v>
      </c>
      <c r="G39" s="253" t="str">
        <f t="shared" si="5"/>
        <v>1.1</v>
      </c>
      <c r="H39" s="254">
        <v>15.0</v>
      </c>
      <c r="I39" s="254">
        <v>15.0</v>
      </c>
      <c r="J39" s="254" t="str">
        <f>H39/Main!$D$9</f>
        <v>15</v>
      </c>
      <c r="K39" s="254" t="str">
        <f>I39/Main!$D$10</f>
        <v>15</v>
      </c>
      <c r="L39" s="254" t="str">
        <f t="shared" si="6"/>
        <v>1</v>
      </c>
      <c r="M39" s="254">
        <v>1.0</v>
      </c>
      <c r="N39" s="256" t="s">
        <v>12</v>
      </c>
      <c r="O39" s="256" t="s">
        <v>12</v>
      </c>
      <c r="P39" s="255"/>
      <c r="Q39" s="256">
        <v>240.0</v>
      </c>
      <c r="R39" s="256" t="str">
        <f>Q39*Main!$D$6</f>
        <v>240</v>
      </c>
      <c r="S39" s="257"/>
      <c r="T39" s="257"/>
      <c r="U39" s="255"/>
      <c r="V39" s="255"/>
      <c r="W39" s="255"/>
      <c r="X39" s="255"/>
      <c r="Y39" s="256" t="s">
        <v>12</v>
      </c>
      <c r="Z39" s="255"/>
      <c r="AA39" s="255"/>
      <c r="AB39" s="255"/>
      <c r="AC39" s="258"/>
      <c r="AD39" s="225">
        <v>8.0</v>
      </c>
      <c r="AE39" s="225">
        <v>50.0</v>
      </c>
      <c r="AF39" s="225">
        <v>50.0</v>
      </c>
      <c r="AG39" s="225">
        <v>8.0</v>
      </c>
      <c r="AH39" s="225">
        <v>24.0</v>
      </c>
      <c r="AI39" s="225">
        <v>0.0</v>
      </c>
      <c r="AJ39" s="225">
        <v>4.0</v>
      </c>
      <c r="AK39" s="309">
        <v>2.0</v>
      </c>
      <c r="AL39" s="225">
        <v>0.0</v>
      </c>
      <c r="AM39" s="225">
        <v>0.0</v>
      </c>
      <c r="AN39" s="225">
        <v>0.0</v>
      </c>
      <c r="AO39" s="225">
        <v>10.0</v>
      </c>
      <c r="AP39" s="225">
        <v>0.0</v>
      </c>
      <c r="AQ39" s="225">
        <v>0.0</v>
      </c>
      <c r="AR39" s="225">
        <v>0.0</v>
      </c>
      <c r="AS39" s="225">
        <v>0.0</v>
      </c>
      <c r="AT39" s="225">
        <v>0.0</v>
      </c>
      <c r="AU39" s="225">
        <v>0.0</v>
      </c>
      <c r="AV39" s="225">
        <v>0.0</v>
      </c>
      <c r="AW39" s="225">
        <v>0.0</v>
      </c>
      <c r="AX39" s="225">
        <v>0.0</v>
      </c>
      <c r="AY39" s="239" t="str">
        <f t="shared" ref="AY39:BS39" si="156">IF(AD39 = 0, "", AD39)</f>
        <v>8</v>
      </c>
      <c r="AZ39" s="225" t="str">
        <f t="shared" si="156"/>
        <v>50</v>
      </c>
      <c r="BA39" s="225" t="str">
        <f t="shared" si="156"/>
        <v>50</v>
      </c>
      <c r="BB39" s="225" t="str">
        <f t="shared" si="156"/>
        <v>8</v>
      </c>
      <c r="BC39" s="225" t="str">
        <f t="shared" si="156"/>
        <v>24</v>
      </c>
      <c r="BD39" s="227" t="str">
        <f t="shared" si="156"/>
        <v/>
      </c>
      <c r="BE39" s="225" t="str">
        <f t="shared" si="156"/>
        <v>4</v>
      </c>
      <c r="BF39" s="309" t="str">
        <f t="shared" si="156"/>
        <v>2</v>
      </c>
      <c r="BG39" s="227" t="str">
        <f t="shared" si="156"/>
        <v/>
      </c>
      <c r="BH39" s="227" t="str">
        <f t="shared" si="156"/>
        <v/>
      </c>
      <c r="BI39" s="227" t="str">
        <f t="shared" si="156"/>
        <v/>
      </c>
      <c r="BJ39" s="225" t="str">
        <f t="shared" si="156"/>
        <v>10</v>
      </c>
      <c r="BK39" s="227" t="str">
        <f t="shared" si="156"/>
        <v/>
      </c>
      <c r="BL39" s="227" t="str">
        <f t="shared" si="156"/>
        <v/>
      </c>
      <c r="BM39" s="227" t="str">
        <f t="shared" si="156"/>
        <v/>
      </c>
      <c r="BN39" s="227" t="str">
        <f t="shared" si="156"/>
        <v/>
      </c>
      <c r="BO39" s="227" t="str">
        <f t="shared" si="156"/>
        <v/>
      </c>
      <c r="BP39" s="227" t="str">
        <f t="shared" si="156"/>
        <v/>
      </c>
      <c r="BQ39" s="227" t="str">
        <f t="shared" si="156"/>
        <v/>
      </c>
      <c r="BR39" s="227" t="str">
        <f t="shared" si="156"/>
        <v/>
      </c>
      <c r="BS39" s="238" t="str">
        <f t="shared" si="156"/>
        <v/>
      </c>
      <c r="BT39" s="239" t="str">
        <f>$AY39*Assembly!Y$4+$AZ39*Assembly!Y$5+$BA39*Assembly!Y$6+$BB39*Assembly!Y$7+$BC39*Assembly!Y$8+$BD39*Assembly!Y$9+$BE39*Assembly!Y$10+$BF39*Assembly!Y$11+$BG39*Assembly!Y$12+$BH39*Assembly!Y$13+$BI39*Assembly!Y$14+$BJ39*Assembly!Y$15+$BK39*Assembly!Y$16+$BL39*Assembly!Y$17+$BM39*Assembly!Y$18+$BN39*Assembly!Y$19+$BO39*Assembly!Y$20+$BP39*Assembly!Y$21+$BQ39*Assembly!Y$22+$BR39*Assembly!Y$23+$BS39*Assembly!Y$24</f>
        <v>1,058</v>
      </c>
      <c r="BU39" s="225" t="str">
        <f t="shared" si="8"/>
        <v>941</v>
      </c>
      <c r="BV39" s="225" t="str">
        <f>$AY39*Assembly!AC$4+$AZ39*Assembly!AC$5+$BA39*Assembly!AC$6+$BB39*Assembly!AC$7+$BC39*Assembly!AC$8+$BD39*Assembly!AC$9+$BE39*Assembly!AC$10+$BF39*Assembly!AC$11+$BG39*Assembly!AC$12+$BH39*Assembly!AC$13+$BI39*Assembly!AC$14+$BJ39*Assembly!AC$15+$BK39*Assembly!AC$16+$BL39*Assembly!AC$17+$BM39*Assembly!AC$18+$BN39*Assembly!AC$19+$BO39*Assembly!AC$20+$BP39*Assembly!AC$21+$BQ39*Assembly!AC$22+$BR39*Assembly!AC$23+$BS39*Assembly!AC$24</f>
        <v>3,962</v>
      </c>
      <c r="BW39" s="240" t="str">
        <f t="shared" si="9"/>
        <v>3.74</v>
      </c>
      <c r="BX39" s="241" t="str">
        <f t="shared" si="10"/>
        <v>3522</v>
      </c>
      <c r="BY39" s="242" t="str">
        <f t="shared" si="11"/>
        <v>4.2</v>
      </c>
      <c r="BZ39" s="311" t="str">
        <f t="shared" si="128"/>
        <v>0.2 L</v>
      </c>
      <c r="CA39" s="225" t="str">
        <f>$AY39*Assembly!X$4+$AZ39*Assembly!X$5+$BA39*Assembly!X$6+$BB39*Assembly!X$7+$BC39*Assembly!X$8+$BD39*Assembly!X$9+$BE39*Assembly!X$10+$BF39*Assembly!X$11+$BG39*Assembly!X$12+$BH39*Assembly!X$13+$BI39*Assembly!X$14+$BJ39*Assembly!X$15+$BK39*Assembly!X$16+$BL39*Assembly!X$17+$BM39*Assembly!X$18+$BN39*Assembly!X$19+$BO39*Assembly!X$20+$BP39*Assembly!X$21+$BQ39*Assembly!X$22+$BR39*Assembly!X$23+$BS39*Assembly!X$24</f>
        <v>238</v>
      </c>
      <c r="CB39" s="225" t="str">
        <f t="shared" si="12"/>
        <v>37,022</v>
      </c>
      <c r="CC39" s="223" t="str">
        <f t="shared" si="13"/>
        <v>0.0370</v>
      </c>
      <c r="CD39" s="243" t="str">
        <f>$AY39*Assembly!AB$4+$AZ39*Assembly!AB$5+$BA39*Assembly!AB$6+$BB39*Assembly!AB$7+$BC39*Assembly!AB$8+$BD39*Assembly!AB$9+$BE39*Assembly!AB$10+$BF39*Assembly!AB$11+$BG39*Assembly!AB$12+$BH39*Assembly!AB$13+$BI39*Assembly!AB$14+$BJ39*Assembly!AB$15+$BK39*Assembly!AB$16+$BL39*Assembly!AB$17+$BM39*Assembly!AB$18+$BN39*Assembly!AB$19+$BO39*Assembly!AB$20+$BP39*Assembly!AB$21+$BQ39*Assembly!AB$22+$BR39*Assembly!AB$23+$BS39*Assembly!AB$24</f>
        <v>910</v>
      </c>
      <c r="CE39" s="256" t="str">
        <f>$AY39*Assembly!M$4+$AZ39*Assembly!M$5+$BA39*Assembly!M$6+$BB39*Assembly!M$7+$BC39*Assembly!M$8+$BD39*Assembly!M$9+$BE39*Assembly!M$10+$BF39*Assembly!M$11+$BG39*Assembly!M$12+$BH39*Assembly!M$13+$BI39*Assembly!M$14+$BJ39*Assembly!M$15+$BK39*Assembly!M$16+$BL39*Assembly!M$17+$BM39*Assembly!M$18+$BN39*Assembly!M$19+$BO39*Assembly!M$20+$BP39*Assembly!M$21+$BQ39*Assembly!M$22+$BR39*Assembly!M$23+$BS39*Assembly!M$24</f>
        <v>1,274</v>
      </c>
      <c r="CF39" s="256" t="str">
        <f>$AY39*Assembly!N$4+$AZ39*Assembly!N$5+$BA39*Assembly!N$6+$BB39*Assembly!N$7+$BC39*Assembly!N$8+$BD39*Assembly!N$9+$BE39*Assembly!N$10+$BF39*Assembly!N$11+$BG39*Assembly!N$12+$BH39*Assembly!N$13+$BI39*Assembly!N$14+$BJ39*Assembly!N$15+$BK39*Assembly!N$16+$BL39*Assembly!N$17+$BM39*Assembly!N$18+$BN39*Assembly!N$19+$BO39*Assembly!N$20+$BP39*Assembly!N$21+$BQ39*Assembly!N$22+$BR39*Assembly!N$23+$BS39*Assembly!N$24</f>
        <v>70</v>
      </c>
      <c r="CG39" s="256" t="str">
        <f>$AY39*Assembly!O$4+$AZ39*Assembly!O$5+$BA39*Assembly!O$6+$BB39*Assembly!O$7+$BC39*Assembly!O$8+$BD39*Assembly!O$9+$BE39*Assembly!O$10+$BF39*Assembly!O$11+$BG39*Assembly!O$12+$BH39*Assembly!O$13+$BI39*Assembly!O$14+$BJ39*Assembly!O$15+$BK39*Assembly!O$16+$BL39*Assembly!O$17+$BM39*Assembly!O$18+$BN39*Assembly!O$19+$BO39*Assembly!O$20+$BP39*Assembly!O$21+$BQ39*Assembly!O$22+$BR39*Assembly!O$23+$BS39*Assembly!O$24</f>
        <v>30</v>
      </c>
      <c r="CH39" s="254" t="str">
        <f>$AY39*Assembly!P$4+$AZ39*Assembly!P$5+$BA39*Assembly!P$6+$BB39*Assembly!P$7+$BC39*Assembly!P$8+$BD39*Assembly!P$9+$BE39*Assembly!P$10+$BF39*Assembly!P$11+$BG39*Assembly!P$12+$BH39*Assembly!P$13+$BI39*Assembly!P$14+$BJ39*Assembly!P$15+$BK39*Assembly!P$16+$BL39*Assembly!P$17+$BM39*Assembly!P$18+$BN39*Assembly!P$19+$BO39*Assembly!P$20+$BP39*Assembly!P$21+$BQ39*Assembly!P$22+$BR39*Assembly!P$23+$BS39*Assembly!P$24</f>
        <v>0</v>
      </c>
      <c r="CI39" s="254" t="str">
        <f>$AY39*Assembly!Q$4+$AZ39*Assembly!Q$5+$BA39*Assembly!Q$6+$BB39*Assembly!Q$7+$BC39*Assembly!Q$8+$BD39*Assembly!Q$9+$BE39*Assembly!Q$10+$BF39*Assembly!Q$11+$BG39*Assembly!Q$12+$BH39*Assembly!Q$13+$BI39*Assembly!Q$14+$BJ39*Assembly!Q$15+$BK39*Assembly!Q$16+$BL39*Assembly!Q$17+$BM39*Assembly!Q$18+$BN39*Assembly!Q$19+$BO39*Assembly!Q$20+$BP39*Assembly!Q$21+$BQ39*Assembly!Q$22+$BR39*Assembly!Q$23+$BS39*Assembly!Q$24</f>
        <v>0.4</v>
      </c>
      <c r="CJ39" s="256" t="str">
        <f>$AY39*Assembly!R$4+$AZ39*Assembly!R$5+$BA39*Assembly!R$6+$BB39*Assembly!R$7+$BC39*Assembly!R$8+$BD39*Assembly!R$9+$BE39*Assembly!R$10+$BF39*Assembly!R$11+$BG39*Assembly!R$12+$BH39*Assembly!R$13+$BI39*Assembly!R$14+$BJ39*Assembly!R$15+$BK39*Assembly!R$16+$BL39*Assembly!R$17+$BM39*Assembly!R$18+$BN39*Assembly!R$19+$BO39*Assembly!R$20+$BP39*Assembly!R$21+$BQ39*Assembly!R$22+$BR39*Assembly!R$23+$BS39*Assembly!R$24</f>
        <v>0</v>
      </c>
      <c r="CK39" s="254" t="str">
        <f>$AY39*Assembly!S$4+$AZ39*Assembly!S$5+$BA39*Assembly!S$6+$BB39*Assembly!S$7+$BC39*Assembly!S$8+$BD39*Assembly!S$9+$BE39*Assembly!S$10+$BF39*Assembly!S$11+$BG39*Assembly!S$12+$BH39*Assembly!S$13+$BI39*Assembly!S$14+$BJ39*Assembly!S$15+$BK39*Assembly!S$16+$BL39*Assembly!S$17+$BM39*Assembly!S$18+$BN39*Assembly!S$19+$BO39*Assembly!S$20+$BP39*Assembly!S$21+$BQ39*Assembly!S$22+$BR39*Assembly!S$23+$BS39*Assembly!S$24</f>
        <v>0</v>
      </c>
      <c r="CL39" s="254" t="str">
        <f>$AY39*Assembly!T$4+$AZ39*Assembly!T$5+$BA39*Assembly!T$6+$BB39*Assembly!T$7+$BC39*Assembly!T$8+$BD39*Assembly!T$9+$BE39*Assembly!T$10+$BF39*Assembly!T$11+$BG39*Assembly!T$12+$BH39*Assembly!T$13+$BI39*Assembly!T$14+$BJ39*Assembly!T$15+$BK39*Assembly!T$16+$BL39*Assembly!T$17+$BM39*Assembly!T$18+$BN39*Assembly!T$19+$BO39*Assembly!T$20+$BP39*Assembly!T$21+$BQ39*Assembly!T$22+$BR39*Assembly!T$23+$BS39*Assembly!T$24</f>
        <v>0</v>
      </c>
      <c r="CM39" s="254" t="str">
        <f>$AY39*Assembly!U$4+$AZ39*Assembly!U$5+$BA39*Assembly!U$6+$BB39*Assembly!U$7+$BC39*Assembly!U$8+$BD39*Assembly!U$9+$BE39*Assembly!U$10+$BF39*Assembly!U$11+$BG39*Assembly!U$12+$BH39*Assembly!U$13+$BI39*Assembly!U$14+$BJ39*Assembly!U$15+$BK39*Assembly!U$16+$BL39*Assembly!U$17+$BM39*Assembly!U$18+$BN39*Assembly!U$19+$BO39*Assembly!U$20+$BP39*Assembly!U$21+$BQ39*Assembly!U$22+$BR39*Assembly!U$23+$BS39*Assembly!U$24</f>
        <v>0</v>
      </c>
      <c r="CN39" s="256" t="str">
        <f>$AY39*Assembly!V$4+$AZ39*Assembly!V$5+$BA39*Assembly!V$6+$BB39*Assembly!V$7+$BC39*Assembly!V$8+$BD39*Assembly!V$9+$BE39*Assembly!V$10+$BF39*Assembly!V$11+$BG39*Assembly!V$12+$BH39*Assembly!V$13+$BI39*Assembly!V$14+$BJ39*Assembly!V$15+$BK39*Assembly!V$16+$BL39*Assembly!V$17+$BM39*Assembly!V$18+$BN39*Assembly!V$19+$BO39*Assembly!V$20+$BP39*Assembly!V$21+$BQ39*Assembly!V$22+$BR39*Assembly!V$23+$BS39*Assembly!V$24</f>
        <v>0</v>
      </c>
      <c r="CO39" s="256" t="str">
        <f>CE39*Refining!$F$3</f>
        <v>2,275</v>
      </c>
      <c r="CP39" s="256" t="str">
        <f>CF39*Refining!$F$4</f>
        <v>219</v>
      </c>
      <c r="CQ39" s="256" t="str">
        <f>CG39*Refining!$F$5</f>
        <v>125</v>
      </c>
      <c r="CR39" s="256" t="str">
        <f>CH39*Refining!$F$6</f>
        <v>0</v>
      </c>
      <c r="CS39" s="256" t="str">
        <f>CI39*Refining!$F$7</f>
        <v>1</v>
      </c>
      <c r="CT39" s="256" t="str">
        <f>CJ39*Refining!$F$8</f>
        <v>0</v>
      </c>
      <c r="CU39" s="256" t="str">
        <f>CK39*Refining!$F$9</f>
        <v>0</v>
      </c>
      <c r="CV39" s="256" t="str">
        <f>CL39*Refining!$F$10</f>
        <v>0</v>
      </c>
      <c r="CW39" s="256" t="str">
        <f>CM39*Refining!$F$11</f>
        <v>0</v>
      </c>
      <c r="CX39" s="256" t="str">
        <f>CN39*Refining!$F$12</f>
        <v>0</v>
      </c>
      <c r="CY39" s="248" t="str">
        <f t="shared" ref="CY39:DR39" si="157">IF(CE39 = 0, "", CE39)</f>
        <v>1,274</v>
      </c>
      <c r="CZ39" s="249" t="str">
        <f t="shared" si="157"/>
        <v>70</v>
      </c>
      <c r="DA39" s="249" t="str">
        <f t="shared" si="157"/>
        <v>30</v>
      </c>
      <c r="DB39" s="245" t="str">
        <f t="shared" si="157"/>
        <v/>
      </c>
      <c r="DC39" s="245" t="str">
        <f t="shared" si="157"/>
        <v>0.4</v>
      </c>
      <c r="DD39" s="245" t="str">
        <f t="shared" si="157"/>
        <v/>
      </c>
      <c r="DE39" s="245" t="str">
        <f t="shared" si="157"/>
        <v/>
      </c>
      <c r="DF39" s="245" t="str">
        <f t="shared" si="157"/>
        <v/>
      </c>
      <c r="DG39" s="245" t="str">
        <f t="shared" si="157"/>
        <v/>
      </c>
      <c r="DH39" s="246" t="str">
        <f t="shared" si="157"/>
        <v/>
      </c>
      <c r="DI39" s="248" t="str">
        <f t="shared" si="157"/>
        <v>2,275</v>
      </c>
      <c r="DJ39" s="249" t="str">
        <f t="shared" si="157"/>
        <v>219</v>
      </c>
      <c r="DK39" s="249" t="str">
        <f t="shared" si="157"/>
        <v>125</v>
      </c>
      <c r="DL39" s="245" t="str">
        <f t="shared" si="157"/>
        <v/>
      </c>
      <c r="DM39" s="249" t="str">
        <f t="shared" si="157"/>
        <v>1</v>
      </c>
      <c r="DN39" s="245" t="str">
        <f t="shared" si="157"/>
        <v/>
      </c>
      <c r="DO39" s="245" t="str">
        <f t="shared" si="157"/>
        <v/>
      </c>
      <c r="DP39" s="245" t="str">
        <f t="shared" si="157"/>
        <v/>
      </c>
      <c r="DQ39" s="245" t="str">
        <f t="shared" si="157"/>
        <v/>
      </c>
      <c r="DR39" s="246" t="str">
        <f t="shared" si="157"/>
        <v/>
      </c>
      <c r="DS39" s="248" t="str">
        <f t="shared" si="15"/>
        <v>1,374</v>
      </c>
      <c r="DT39" s="249" t="str">
        <f t="shared" si="16"/>
        <v>2,619</v>
      </c>
      <c r="DU39" s="225" t="str">
        <f>CY39*'Ores &amp; Ingots'!$C$3+CZ39*'Ores &amp; Ingots'!$C$4+DA39*'Ores &amp; Ingots'!$C$5+DB39*'Ores &amp; Ingots'!$C$6+DC39*'Ores &amp; Ingots'!$C$7+DD39*'Ores &amp; Ingots'!$C$8+DE39*'Ores &amp; Ingots'!$C$9+DF39*'Ores &amp; Ingots'!$C$10+DG39*'Ores &amp; Ingots'!$C$11+DH39*'Ores &amp; Ingots'!$C$12</f>
        <v>173</v>
      </c>
      <c r="DV39" s="225" t="str">
        <f>DI39*'Ores &amp; Ingots'!$B$3+DJ39*'Ores &amp; Ingots'!$B$4+DK39*'Ores &amp; Ingots'!$B$5+DL39*'Ores &amp; Ingots'!$B$6+DM39*'Ores &amp; Ingots'!$B$7+DN39*'Ores &amp; Ingots'!$B$8+DO39*'Ores &amp; Ingots'!$B$9+DP39*'Ores &amp; Ingots'!$B$10+DQ39*'Ores &amp; Ingots'!$B$11+DR39*'Ores &amp; Ingots'!$B$12</f>
        <v>969</v>
      </c>
      <c r="DW39" s="249" t="str">
        <f>CY39*Refining!$G$3+CZ39*Refining!$G$4+DA39*Refining!$G$5+DB39*Refining!$G$6+DC39*Refining!$G$7+DD39*Refining!$G$8+DE39*Refining!$G$9+DF39*Refining!$G$10+DG39*Refining!$G$11+DH39*Refining!$G$12</f>
        <v>809</v>
      </c>
      <c r="DX39" s="249" t="str">
        <f t="shared" si="17"/>
        <v>125,842</v>
      </c>
      <c r="DY39" s="250" t="str">
        <f t="shared" si="18"/>
        <v>0.1258</v>
      </c>
      <c r="DZ39" s="248" t="str">
        <f t="shared" si="19"/>
        <v>1,062</v>
      </c>
      <c r="EA39" s="251" t="str">
        <f t="shared" ref="EA39:EB39" si="158">DZ39/60</f>
        <v>17.7</v>
      </c>
      <c r="EB39" s="251" t="str">
        <f t="shared" si="158"/>
        <v>0.3</v>
      </c>
      <c r="EC39" s="543" t="str">
        <f t="shared" si="21"/>
        <v>0.01</v>
      </c>
      <c r="ED39" s="248" t="str">
        <f t="shared" si="22"/>
        <v>162,864</v>
      </c>
      <c r="EE39" s="251" t="str">
        <f t="shared" ref="EE39:EF39" si="159">ED39/1000</f>
        <v>162.9</v>
      </c>
      <c r="EF39" s="252" t="str">
        <f t="shared" si="159"/>
        <v>0.16</v>
      </c>
      <c r="EG39" s="544" t="str">
        <f t="shared" si="24"/>
        <v>0.1629</v>
      </c>
      <c r="EH39" s="225" t="s">
        <v>12</v>
      </c>
    </row>
    <row r="40" hidden="1">
      <c r="A40" s="33"/>
      <c r="B40" s="226" t="s">
        <v>934</v>
      </c>
      <c r="C40" s="227" t="s">
        <v>886</v>
      </c>
      <c r="D40" s="227">
        <v>1.0</v>
      </c>
      <c r="E40" s="227">
        <v>1.0</v>
      </c>
      <c r="F40" s="227">
        <v>1.0</v>
      </c>
      <c r="G40" s="228" t="str">
        <f t="shared" si="5"/>
        <v>15.6</v>
      </c>
      <c r="H40" s="229">
        <v>30.0</v>
      </c>
      <c r="I40" s="229">
        <v>30.0</v>
      </c>
      <c r="J40" s="229" t="str">
        <f>H40/Main!$D$9</f>
        <v>30</v>
      </c>
      <c r="K40" s="229" t="str">
        <f>I40/Main!$D$10</f>
        <v>30</v>
      </c>
      <c r="L40" s="229" t="str">
        <f t="shared" si="6"/>
        <v>1</v>
      </c>
      <c r="M40" s="229">
        <v>1.0</v>
      </c>
      <c r="N40" s="231" t="s">
        <v>12</v>
      </c>
      <c r="O40" s="230"/>
      <c r="P40" s="230"/>
      <c r="Q40" s="231"/>
      <c r="R40" s="230"/>
      <c r="S40" s="232"/>
      <c r="T40" s="232"/>
      <c r="U40" s="230"/>
      <c r="V40" s="230"/>
      <c r="W40" s="312">
        <v>22.4415</v>
      </c>
      <c r="X40" s="230"/>
      <c r="Y40" s="230"/>
      <c r="Z40" s="231">
        <v>15000.0</v>
      </c>
      <c r="AA40" s="230"/>
      <c r="AB40" s="230"/>
      <c r="AC40" s="233" t="s">
        <v>913</v>
      </c>
      <c r="AD40" s="225">
        <v>10.0</v>
      </c>
      <c r="AE40" s="225">
        <v>0.0</v>
      </c>
      <c r="AF40" s="225">
        <v>12.0</v>
      </c>
      <c r="AG40" s="225">
        <v>0.0</v>
      </c>
      <c r="AH40" s="225">
        <v>12.0</v>
      </c>
      <c r="AI40" s="225">
        <v>24.0</v>
      </c>
      <c r="AJ40" s="225">
        <v>0.0</v>
      </c>
      <c r="AK40" s="225">
        <v>2.0</v>
      </c>
      <c r="AL40" s="225">
        <v>0.0</v>
      </c>
      <c r="AM40" s="225">
        <v>0.0</v>
      </c>
      <c r="AN40" s="225">
        <v>0.0</v>
      </c>
      <c r="AO40" s="225">
        <v>0.0</v>
      </c>
      <c r="AP40" s="225">
        <v>0.0</v>
      </c>
      <c r="AQ40" s="225">
        <v>0.0</v>
      </c>
      <c r="AR40" s="225">
        <v>0.0</v>
      </c>
      <c r="AS40" s="225">
        <v>0.0</v>
      </c>
      <c r="AT40" s="225">
        <v>0.0</v>
      </c>
      <c r="AU40" s="225">
        <v>0.0</v>
      </c>
      <c r="AV40" s="225">
        <v>0.0</v>
      </c>
      <c r="AW40" s="225">
        <v>0.0</v>
      </c>
      <c r="AX40" s="309">
        <v>6.0</v>
      </c>
      <c r="AY40" s="239" t="str">
        <f t="shared" ref="AY40:BS40" si="160">IF(AD40 = 0, "", AD40)</f>
        <v>10</v>
      </c>
      <c r="AZ40" s="227" t="str">
        <f t="shared" si="160"/>
        <v/>
      </c>
      <c r="BA40" s="225" t="str">
        <f t="shared" si="160"/>
        <v>12</v>
      </c>
      <c r="BB40" s="227" t="str">
        <f t="shared" si="160"/>
        <v/>
      </c>
      <c r="BC40" s="225" t="str">
        <f t="shared" si="160"/>
        <v>12</v>
      </c>
      <c r="BD40" s="225" t="str">
        <f t="shared" si="160"/>
        <v>24</v>
      </c>
      <c r="BE40" s="227" t="str">
        <f t="shared" si="160"/>
        <v/>
      </c>
      <c r="BF40" s="225" t="str">
        <f t="shared" si="160"/>
        <v>2</v>
      </c>
      <c r="BG40" s="227" t="str">
        <f t="shared" si="160"/>
        <v/>
      </c>
      <c r="BH40" s="227" t="str">
        <f t="shared" si="160"/>
        <v/>
      </c>
      <c r="BI40" s="227" t="str">
        <f t="shared" si="160"/>
        <v/>
      </c>
      <c r="BJ40" s="227" t="str">
        <f t="shared" si="160"/>
        <v/>
      </c>
      <c r="BK40" s="227" t="str">
        <f t="shared" si="160"/>
        <v/>
      </c>
      <c r="BL40" s="227" t="str">
        <f t="shared" si="160"/>
        <v/>
      </c>
      <c r="BM40" s="227" t="str">
        <f t="shared" si="160"/>
        <v/>
      </c>
      <c r="BN40" s="227" t="str">
        <f t="shared" si="160"/>
        <v/>
      </c>
      <c r="BO40" s="227" t="str">
        <f t="shared" si="160"/>
        <v/>
      </c>
      <c r="BP40" s="227" t="str">
        <f t="shared" si="160"/>
        <v/>
      </c>
      <c r="BQ40" s="227" t="str">
        <f t="shared" si="160"/>
        <v/>
      </c>
      <c r="BR40" s="227" t="str">
        <f t="shared" si="160"/>
        <v/>
      </c>
      <c r="BS40" s="551" t="str">
        <f t="shared" si="160"/>
        <v>6</v>
      </c>
      <c r="BT40" s="239" t="str">
        <f>$AY40*Assembly!Y$4+$AZ40*Assembly!Y$5+$BA40*Assembly!Y$6+$BB40*Assembly!Y$7+$BC40*Assembly!Y$8+$BD40*Assembly!Y$9+$BE40*Assembly!Y$10+$BF40*Assembly!Y$11+$BG40*Assembly!Y$12+$BH40*Assembly!Y$13+$BI40*Assembly!Y$14+$BJ40*Assembly!Y$15+$BK40*Assembly!Y$16+$BL40*Assembly!Y$17+$BM40*Assembly!Y$18+$BN40*Assembly!Y$19+$BO40*Assembly!Y$20+$BP40*Assembly!Y$21+$BQ40*Assembly!Y$22+$BR40*Assembly!Y$23+$BS40*Assembly!Y$24</f>
        <v>500</v>
      </c>
      <c r="BU40" s="225" t="str">
        <f t="shared" si="8"/>
        <v>32</v>
      </c>
      <c r="BV40" s="225" t="str">
        <f>$AY40*Assembly!AC$4+$AZ40*Assembly!AC$5+$BA40*Assembly!AC$6+$BB40*Assembly!AC$7+$BC40*Assembly!AC$8+$BD40*Assembly!AC$9+$BE40*Assembly!AC$10+$BF40*Assembly!AC$11+$BG40*Assembly!AC$12+$BH40*Assembly!AC$13+$BI40*Assembly!AC$14+$BJ40*Assembly!AC$15+$BK40*Assembly!AC$16+$BL40*Assembly!AC$17+$BM40*Assembly!AC$18+$BN40*Assembly!AC$19+$BO40*Assembly!AC$20+$BP40*Assembly!AC$21+$BQ40*Assembly!AC$22+$BR40*Assembly!AC$23+$BS40*Assembly!AC$24</f>
        <v>1,932</v>
      </c>
      <c r="BW40" s="240" t="str">
        <f t="shared" si="9"/>
        <v>3.86</v>
      </c>
      <c r="BX40" s="241" t="str">
        <f t="shared" si="10"/>
        <v>124</v>
      </c>
      <c r="BY40" s="242" t="str">
        <f t="shared" si="11"/>
        <v>60.3</v>
      </c>
      <c r="BZ40" s="225"/>
      <c r="CA40" s="225" t="str">
        <f>$AY40*Assembly!X$4+$AZ40*Assembly!X$5+$BA40*Assembly!X$6+$BB40*Assembly!X$7+$BC40*Assembly!X$8+$BD40*Assembly!X$9+$BE40*Assembly!X$10+$BF40*Assembly!X$11+$BG40*Assembly!X$12+$BH40*Assembly!X$13+$BI40*Assembly!X$14+$BJ40*Assembly!X$15+$BK40*Assembly!X$16+$BL40*Assembly!X$17+$BM40*Assembly!X$18+$BN40*Assembly!X$19+$BO40*Assembly!X$20+$BP40*Assembly!X$21+$BQ40*Assembly!X$22+$BR40*Assembly!X$23+$BS40*Assembly!X$24</f>
        <v>156</v>
      </c>
      <c r="CB40" s="225" t="str">
        <f t="shared" si="12"/>
        <v>24,267</v>
      </c>
      <c r="CC40" s="223" t="str">
        <f t="shared" si="13"/>
        <v>0.0243</v>
      </c>
      <c r="CD40" s="243" t="str">
        <f>$AY40*Assembly!AB$4+$AZ40*Assembly!AB$5+$BA40*Assembly!AB$6+$BB40*Assembly!AB$7+$BC40*Assembly!AB$8+$BD40*Assembly!AB$9+$BE40*Assembly!AB$10+$BF40*Assembly!AB$11+$BG40*Assembly!AB$12+$BH40*Assembly!AB$13+$BI40*Assembly!AB$14+$BJ40*Assembly!AB$15+$BK40*Assembly!AB$16+$BL40*Assembly!AB$17+$BM40*Assembly!AB$18+$BN40*Assembly!AB$19+$BO40*Assembly!AB$20+$BP40*Assembly!AB$21+$BQ40*Assembly!AB$22+$BR40*Assembly!AB$23+$BS40*Assembly!AB$24</f>
        <v>140</v>
      </c>
      <c r="CE40" s="231" t="str">
        <f>$AY40*Assembly!M$4+$AZ40*Assembly!M$5+$BA40*Assembly!M$6+$BB40*Assembly!M$7+$BC40*Assembly!M$8+$BD40*Assembly!M$9+$BE40*Assembly!M$10+$BF40*Assembly!M$11+$BG40*Assembly!M$12+$BH40*Assembly!M$13+$BI40*Assembly!M$14+$BJ40*Assembly!M$15+$BK40*Assembly!M$16+$BL40*Assembly!M$17+$BM40*Assembly!M$18+$BN40*Assembly!M$19+$BO40*Assembly!M$20+$BP40*Assembly!M$21+$BQ40*Assembly!M$22+$BR40*Assembly!M$23+$BS40*Assembly!M$24</f>
        <v>559</v>
      </c>
      <c r="CF40" s="231" t="str">
        <f>$AY40*Assembly!N$4+$AZ40*Assembly!N$5+$BA40*Assembly!N$6+$BB40*Assembly!N$7+$BC40*Assembly!N$8+$BD40*Assembly!N$9+$BE40*Assembly!N$10+$BF40*Assembly!N$11+$BG40*Assembly!N$12+$BH40*Assembly!N$13+$BI40*Assembly!N$14+$BJ40*Assembly!N$15+$BK40*Assembly!N$16+$BL40*Assembly!N$17+$BM40*Assembly!N$18+$BN40*Assembly!N$19+$BO40*Assembly!N$20+$BP40*Assembly!N$21+$BQ40*Assembly!N$22+$BR40*Assembly!N$23+$BS40*Assembly!N$24</f>
        <v>0</v>
      </c>
      <c r="CG40" s="231" t="str">
        <f>$AY40*Assembly!O$4+$AZ40*Assembly!O$5+$BA40*Assembly!O$6+$BB40*Assembly!O$7+$BC40*Assembly!O$8+$BD40*Assembly!O$9+$BE40*Assembly!O$10+$BF40*Assembly!O$11+$BG40*Assembly!O$12+$BH40*Assembly!O$13+$BI40*Assembly!O$14+$BJ40*Assembly!O$15+$BK40*Assembly!O$16+$BL40*Assembly!O$17+$BM40*Assembly!O$18+$BN40*Assembly!O$19+$BO40*Assembly!O$20+$BP40*Assembly!O$21+$BQ40*Assembly!O$22+$BR40*Assembly!O$23+$BS40*Assembly!O$24</f>
        <v>0</v>
      </c>
      <c r="CH40" s="229" t="str">
        <f>$AY40*Assembly!P$4+$AZ40*Assembly!P$5+$BA40*Assembly!P$6+$BB40*Assembly!P$7+$BC40*Assembly!P$8+$BD40*Assembly!P$9+$BE40*Assembly!P$10+$BF40*Assembly!P$11+$BG40*Assembly!P$12+$BH40*Assembly!P$13+$BI40*Assembly!P$14+$BJ40*Assembly!P$15+$BK40*Assembly!P$16+$BL40*Assembly!P$17+$BM40*Assembly!P$18+$BN40*Assembly!P$19+$BO40*Assembly!P$20+$BP40*Assembly!P$21+$BQ40*Assembly!P$22+$BR40*Assembly!P$23+$BS40*Assembly!P$24</f>
        <v>12</v>
      </c>
      <c r="CI40" s="229" t="str">
        <f>$AY40*Assembly!Q$4+$AZ40*Assembly!Q$5+$BA40*Assembly!Q$6+$BB40*Assembly!Q$7+$BC40*Assembly!Q$8+$BD40*Assembly!Q$9+$BE40*Assembly!Q$10+$BF40*Assembly!Q$11+$BG40*Assembly!Q$12+$BH40*Assembly!Q$13+$BI40*Assembly!Q$14+$BJ40*Assembly!Q$15+$BK40*Assembly!Q$16+$BL40*Assembly!Q$17+$BM40*Assembly!Q$18+$BN40*Assembly!Q$19+$BO40*Assembly!Q$20+$BP40*Assembly!Q$21+$BQ40*Assembly!Q$22+$BR40*Assembly!Q$23+$BS40*Assembly!Q$24</f>
        <v>3.4</v>
      </c>
      <c r="CJ40" s="231" t="str">
        <f>$AY40*Assembly!R$4+$AZ40*Assembly!R$5+$BA40*Assembly!R$6+$BB40*Assembly!R$7+$BC40*Assembly!R$8+$BD40*Assembly!R$9+$BE40*Assembly!R$10+$BF40*Assembly!R$11+$BG40*Assembly!R$12+$BH40*Assembly!R$13+$BI40*Assembly!R$14+$BJ40*Assembly!R$15+$BK40*Assembly!R$16+$BL40*Assembly!R$17+$BM40*Assembly!R$18+$BN40*Assembly!R$19+$BO40*Assembly!R$20+$BP40*Assembly!R$21+$BQ40*Assembly!R$22+$BR40*Assembly!R$23+$BS40*Assembly!R$24</f>
        <v>0</v>
      </c>
      <c r="CK40" s="229" t="str">
        <f>$AY40*Assembly!S$4+$AZ40*Assembly!S$5+$BA40*Assembly!S$6+$BB40*Assembly!S$7+$BC40*Assembly!S$8+$BD40*Assembly!S$9+$BE40*Assembly!S$10+$BF40*Assembly!S$11+$BG40*Assembly!S$12+$BH40*Assembly!S$13+$BI40*Assembly!S$14+$BJ40*Assembly!S$15+$BK40*Assembly!S$16+$BL40*Assembly!S$17+$BM40*Assembly!S$18+$BN40*Assembly!S$19+$BO40*Assembly!S$20+$BP40*Assembly!S$21+$BQ40*Assembly!S$22+$BR40*Assembly!S$23+$BS40*Assembly!S$24</f>
        <v>0</v>
      </c>
      <c r="CL40" s="229" t="str">
        <f>$AY40*Assembly!T$4+$AZ40*Assembly!T$5+$BA40*Assembly!T$6+$BB40*Assembly!T$7+$BC40*Assembly!T$8+$BD40*Assembly!T$9+$BE40*Assembly!T$10+$BF40*Assembly!T$11+$BG40*Assembly!T$12+$BH40*Assembly!T$13+$BI40*Assembly!T$14+$BJ40*Assembly!T$15+$BK40*Assembly!T$16+$BL40*Assembly!T$17+$BM40*Assembly!T$18+$BN40*Assembly!T$19+$BO40*Assembly!T$20+$BP40*Assembly!T$21+$BQ40*Assembly!T$22+$BR40*Assembly!T$23+$BS40*Assembly!T$24</f>
        <v>0</v>
      </c>
      <c r="CM40" s="229" t="str">
        <f>$AY40*Assembly!U$4+$AZ40*Assembly!U$5+$BA40*Assembly!U$6+$BB40*Assembly!U$7+$BC40*Assembly!U$8+$BD40*Assembly!U$9+$BE40*Assembly!U$10+$BF40*Assembly!U$11+$BG40*Assembly!U$12+$BH40*Assembly!U$13+$BI40*Assembly!U$14+$BJ40*Assembly!U$15+$BK40*Assembly!U$16+$BL40*Assembly!U$17+$BM40*Assembly!U$18+$BN40*Assembly!U$19+$BO40*Assembly!U$20+$BP40*Assembly!U$21+$BQ40*Assembly!U$22+$BR40*Assembly!U$23+$BS40*Assembly!U$24</f>
        <v>0</v>
      </c>
      <c r="CN40" s="231" t="str">
        <f>$AY40*Assembly!V$4+$AZ40*Assembly!V$5+$BA40*Assembly!V$6+$BB40*Assembly!V$7+$BC40*Assembly!V$8+$BD40*Assembly!V$9+$BE40*Assembly!V$10+$BF40*Assembly!V$11+$BG40*Assembly!V$12+$BH40*Assembly!V$13+$BI40*Assembly!V$14+$BJ40*Assembly!V$15+$BK40*Assembly!V$16+$BL40*Assembly!V$17+$BM40*Assembly!V$18+$BN40*Assembly!V$19+$BO40*Assembly!V$20+$BP40*Assembly!V$21+$BQ40*Assembly!V$22+$BR40*Assembly!V$23+$BS40*Assembly!V$24</f>
        <v>0</v>
      </c>
      <c r="CO40" s="231" t="str">
        <f>CE40*Refining!$F$3</f>
        <v>998</v>
      </c>
      <c r="CP40" s="231" t="str">
        <f>CF40*Refining!$F$4</f>
        <v>0</v>
      </c>
      <c r="CQ40" s="231" t="str">
        <f>CG40*Refining!$F$5</f>
        <v>0</v>
      </c>
      <c r="CR40" s="231" t="str">
        <f>CH40*Refining!$F$6</f>
        <v>2,143</v>
      </c>
      <c r="CS40" s="231" t="str">
        <f>CI40*Refining!$F$7</f>
        <v>6</v>
      </c>
      <c r="CT40" s="231" t="str">
        <f>CJ40*Refining!$F$8</f>
        <v>0</v>
      </c>
      <c r="CU40" s="231" t="str">
        <f>CK40*Refining!$F$9</f>
        <v>0</v>
      </c>
      <c r="CV40" s="231" t="str">
        <f>CL40*Refining!$F$10</f>
        <v>0</v>
      </c>
      <c r="CW40" s="231" t="str">
        <f>CM40*Refining!$F$11</f>
        <v>0</v>
      </c>
      <c r="CX40" s="231" t="str">
        <f>CN40*Refining!$F$12</f>
        <v>0</v>
      </c>
      <c r="CY40" s="248" t="str">
        <f t="shared" ref="CY40:DR40" si="161">IF(CE40 = 0, "", CE40)</f>
        <v>559</v>
      </c>
      <c r="CZ40" s="245" t="str">
        <f t="shared" si="161"/>
        <v/>
      </c>
      <c r="DA40" s="245" t="str">
        <f t="shared" si="161"/>
        <v/>
      </c>
      <c r="DB40" s="245" t="str">
        <f t="shared" si="161"/>
        <v>12</v>
      </c>
      <c r="DC40" s="245" t="str">
        <f t="shared" si="161"/>
        <v>3.4</v>
      </c>
      <c r="DD40" s="245" t="str">
        <f t="shared" si="161"/>
        <v/>
      </c>
      <c r="DE40" s="245" t="str">
        <f t="shared" si="161"/>
        <v/>
      </c>
      <c r="DF40" s="245" t="str">
        <f t="shared" si="161"/>
        <v/>
      </c>
      <c r="DG40" s="245" t="str">
        <f t="shared" si="161"/>
        <v/>
      </c>
      <c r="DH40" s="246" t="str">
        <f t="shared" si="161"/>
        <v/>
      </c>
      <c r="DI40" s="248" t="str">
        <f t="shared" si="161"/>
        <v>998</v>
      </c>
      <c r="DJ40" s="245" t="str">
        <f t="shared" si="161"/>
        <v/>
      </c>
      <c r="DK40" s="245" t="str">
        <f t="shared" si="161"/>
        <v/>
      </c>
      <c r="DL40" s="249" t="str">
        <f t="shared" si="161"/>
        <v>2,143</v>
      </c>
      <c r="DM40" s="249" t="str">
        <f t="shared" si="161"/>
        <v>6</v>
      </c>
      <c r="DN40" s="245" t="str">
        <f t="shared" si="161"/>
        <v/>
      </c>
      <c r="DO40" s="245" t="str">
        <f t="shared" si="161"/>
        <v/>
      </c>
      <c r="DP40" s="245" t="str">
        <f t="shared" si="161"/>
        <v/>
      </c>
      <c r="DQ40" s="245" t="str">
        <f t="shared" si="161"/>
        <v/>
      </c>
      <c r="DR40" s="246" t="str">
        <f t="shared" si="161"/>
        <v/>
      </c>
      <c r="DS40" s="248" t="str">
        <f t="shared" si="15"/>
        <v>574</v>
      </c>
      <c r="DT40" s="249" t="str">
        <f t="shared" si="16"/>
        <v>3,147</v>
      </c>
      <c r="DU40" s="225" t="str">
        <f>CY40*'Ores &amp; Ingots'!$C$3+CZ40*'Ores &amp; Ingots'!$C$4+DA40*'Ores &amp; Ingots'!$C$5+DB40*'Ores &amp; Ingots'!$C$6+DC40*'Ores &amp; Ingots'!$C$7+DD40*'Ores &amp; Ingots'!$C$8+DE40*'Ores &amp; Ingots'!$C$9+DF40*'Ores &amp; Ingots'!$C$10+DG40*'Ores &amp; Ingots'!$C$11+DH40*'Ores &amp; Ingots'!$C$12</f>
        <v>79</v>
      </c>
      <c r="DV40" s="225" t="str">
        <f>DI40*'Ores &amp; Ingots'!$B$3+DJ40*'Ores &amp; Ingots'!$B$4+DK40*'Ores &amp; Ingots'!$B$5+DL40*'Ores &amp; Ingots'!$B$6+DM40*'Ores &amp; Ingots'!$B$7+DN40*'Ores &amp; Ingots'!$B$8+DO40*'Ores &amp; Ingots'!$B$9+DP40*'Ores &amp; Ingots'!$B$10+DQ40*'Ores &amp; Ingots'!$B$11+DR40*'Ores &amp; Ingots'!$B$12</f>
        <v>1,164</v>
      </c>
      <c r="DW40" s="249" t="str">
        <f>CY40*Refining!$G$3+CZ40*Refining!$G$4+DA40*Refining!$G$5+DB40*Refining!$G$6+DC40*Refining!$G$7+DD40*Refining!$G$8+DE40*Refining!$G$9+DF40*Refining!$G$10+DG40*Refining!$G$11+DH40*Refining!$G$12</f>
        <v>1,690</v>
      </c>
      <c r="DX40" s="249" t="str">
        <f t="shared" si="17"/>
        <v>262,818</v>
      </c>
      <c r="DY40" s="250" t="str">
        <f t="shared" si="18"/>
        <v>0.2628</v>
      </c>
      <c r="DZ40" s="248" t="str">
        <f t="shared" si="19"/>
        <v>1,876</v>
      </c>
      <c r="EA40" s="251" t="str">
        <f t="shared" ref="EA40:EB40" si="162">DZ40/60</f>
        <v>31.3</v>
      </c>
      <c r="EB40" s="251" t="str">
        <f t="shared" si="162"/>
        <v>0.5</v>
      </c>
      <c r="EC40" s="543" t="str">
        <f t="shared" si="21"/>
        <v>0.02</v>
      </c>
      <c r="ED40" s="248" t="str">
        <f t="shared" si="22"/>
        <v>287,085</v>
      </c>
      <c r="EE40" s="251" t="str">
        <f t="shared" ref="EE40:EF40" si="163">ED40/1000</f>
        <v>287.1</v>
      </c>
      <c r="EF40" s="252" t="str">
        <f t="shared" si="163"/>
        <v>0.29</v>
      </c>
      <c r="EG40" s="544" t="str">
        <f t="shared" si="24"/>
        <v>0.2871</v>
      </c>
      <c r="EH40" s="225">
        <v>1428.0</v>
      </c>
    </row>
    <row r="41">
      <c r="A41" s="33"/>
      <c r="B41" s="226" t="s">
        <v>934</v>
      </c>
      <c r="C41" s="227" t="s">
        <v>885</v>
      </c>
      <c r="D41" s="227">
        <v>1.0</v>
      </c>
      <c r="E41" s="227">
        <v>1.0</v>
      </c>
      <c r="F41" s="227">
        <v>1.0</v>
      </c>
      <c r="G41" s="253" t="str">
        <f t="shared" si="5"/>
        <v>0.1</v>
      </c>
      <c r="H41" s="254">
        <v>10.0</v>
      </c>
      <c r="I41" s="254">
        <v>10.0</v>
      </c>
      <c r="J41" s="254" t="str">
        <f>H41/Main!$D$9</f>
        <v>10</v>
      </c>
      <c r="K41" s="254" t="str">
        <f>I41/Main!$D$10</f>
        <v>10</v>
      </c>
      <c r="L41" s="254" t="str">
        <f t="shared" si="6"/>
        <v>1</v>
      </c>
      <c r="M41" s="254">
        <v>1.0</v>
      </c>
      <c r="N41" s="256" t="s">
        <v>12</v>
      </c>
      <c r="O41" s="255"/>
      <c r="P41" s="255"/>
      <c r="Q41" s="256"/>
      <c r="R41" s="255"/>
      <c r="S41" s="257"/>
      <c r="T41" s="257"/>
      <c r="U41" s="255"/>
      <c r="V41" s="255"/>
      <c r="W41" s="314">
        <v>4.4883</v>
      </c>
      <c r="X41" s="255"/>
      <c r="Y41" s="255"/>
      <c r="Z41" s="256">
        <v>15000.0</v>
      </c>
      <c r="AA41" s="255"/>
      <c r="AB41" s="255"/>
      <c r="AC41" s="258"/>
      <c r="AD41" s="225">
        <v>0.0</v>
      </c>
      <c r="AE41" s="225">
        <v>0.0</v>
      </c>
      <c r="AF41" s="225">
        <v>1.0</v>
      </c>
      <c r="AG41" s="225">
        <v>0.0</v>
      </c>
      <c r="AH41" s="225">
        <v>1.0</v>
      </c>
      <c r="AI41" s="225">
        <v>1.0</v>
      </c>
      <c r="AJ41" s="225">
        <v>0.0</v>
      </c>
      <c r="AK41" s="225">
        <v>1.0</v>
      </c>
      <c r="AL41" s="225">
        <v>0.0</v>
      </c>
      <c r="AM41" s="225">
        <v>0.0</v>
      </c>
      <c r="AN41" s="225">
        <v>0.0</v>
      </c>
      <c r="AO41" s="225">
        <v>0.0</v>
      </c>
      <c r="AP41" s="225">
        <v>0.0</v>
      </c>
      <c r="AQ41" s="225">
        <v>0.0</v>
      </c>
      <c r="AR41" s="225">
        <v>0.0</v>
      </c>
      <c r="AS41" s="225">
        <v>0.0</v>
      </c>
      <c r="AT41" s="225">
        <v>0.0</v>
      </c>
      <c r="AU41" s="225">
        <v>0.0</v>
      </c>
      <c r="AV41" s="225">
        <v>0.0</v>
      </c>
      <c r="AW41" s="225">
        <v>0.0</v>
      </c>
      <c r="AX41" s="309">
        <v>1.0</v>
      </c>
      <c r="AY41" s="236" t="str">
        <f t="shared" ref="AY41:BS41" si="164">IF(AD41 = 0, "", AD41)</f>
        <v/>
      </c>
      <c r="AZ41" s="227" t="str">
        <f t="shared" si="164"/>
        <v/>
      </c>
      <c r="BA41" s="225" t="str">
        <f t="shared" si="164"/>
        <v>1</v>
      </c>
      <c r="BB41" s="227" t="str">
        <f t="shared" si="164"/>
        <v/>
      </c>
      <c r="BC41" s="225" t="str">
        <f t="shared" si="164"/>
        <v>1</v>
      </c>
      <c r="BD41" s="225" t="str">
        <f t="shared" si="164"/>
        <v>1</v>
      </c>
      <c r="BE41" s="227" t="str">
        <f t="shared" si="164"/>
        <v/>
      </c>
      <c r="BF41" s="225" t="str">
        <f t="shared" si="164"/>
        <v>1</v>
      </c>
      <c r="BG41" s="227" t="str">
        <f t="shared" si="164"/>
        <v/>
      </c>
      <c r="BH41" s="227" t="str">
        <f t="shared" si="164"/>
        <v/>
      </c>
      <c r="BI41" s="227" t="str">
        <f t="shared" si="164"/>
        <v/>
      </c>
      <c r="BJ41" s="227" t="str">
        <f t="shared" si="164"/>
        <v/>
      </c>
      <c r="BK41" s="227" t="str">
        <f t="shared" si="164"/>
        <v/>
      </c>
      <c r="BL41" s="227" t="str">
        <f t="shared" si="164"/>
        <v/>
      </c>
      <c r="BM41" s="227" t="str">
        <f t="shared" si="164"/>
        <v/>
      </c>
      <c r="BN41" s="227" t="str">
        <f t="shared" si="164"/>
        <v/>
      </c>
      <c r="BO41" s="227" t="str">
        <f t="shared" si="164"/>
        <v/>
      </c>
      <c r="BP41" s="227" t="str">
        <f t="shared" si="164"/>
        <v/>
      </c>
      <c r="BQ41" s="227" t="str">
        <f t="shared" si="164"/>
        <v/>
      </c>
      <c r="BR41" s="227" t="str">
        <f t="shared" si="164"/>
        <v/>
      </c>
      <c r="BS41" s="551" t="str">
        <f t="shared" si="164"/>
        <v>1</v>
      </c>
      <c r="BT41" s="239" t="str">
        <f>$AY41*Assembly!Y$4+$AZ41*Assembly!Y$5+$BA41*Assembly!Y$6+$BB41*Assembly!Y$7+$BC41*Assembly!Y$8+$BD41*Assembly!Y$9+$BE41*Assembly!Y$10+$BF41*Assembly!Y$11+$BG41*Assembly!Y$12+$BH41*Assembly!Y$13+$BI41*Assembly!Y$14+$BJ41*Assembly!Y$15+$BK41*Assembly!Y$16+$BL41*Assembly!Y$17+$BM41*Assembly!Y$18+$BN41*Assembly!Y$19+$BO41*Assembly!Y$20+$BP41*Assembly!Y$21+$BQ41*Assembly!Y$22+$BR41*Assembly!Y$23+$BS41*Assembly!Y$24</f>
        <v>20</v>
      </c>
      <c r="BU41" s="225" t="str">
        <f t="shared" si="8"/>
        <v>162</v>
      </c>
      <c r="BV41" s="225" t="str">
        <f>$AY41*Assembly!AC$4+$AZ41*Assembly!AC$5+$BA41*Assembly!AC$6+$BB41*Assembly!AC$7+$BC41*Assembly!AC$8+$BD41*Assembly!AC$9+$BE41*Assembly!AC$10+$BF41*Assembly!AC$11+$BG41*Assembly!AC$12+$BH41*Assembly!AC$13+$BI41*Assembly!AC$14+$BJ41*Assembly!AC$15+$BK41*Assembly!AC$16+$BL41*Assembly!AC$17+$BM41*Assembly!AC$18+$BN41*Assembly!AC$19+$BO41*Assembly!AC$20+$BP41*Assembly!AC$21+$BQ41*Assembly!AC$22+$BR41*Assembly!AC$23+$BS41*Assembly!AC$24</f>
        <v>66</v>
      </c>
      <c r="BW41" s="240" t="str">
        <f t="shared" si="9"/>
        <v>3.27</v>
      </c>
      <c r="BX41" s="241" t="str">
        <f t="shared" si="10"/>
        <v>528</v>
      </c>
      <c r="BY41" s="242" t="str">
        <f t="shared" si="11"/>
        <v>0.4</v>
      </c>
      <c r="BZ41" s="225"/>
      <c r="CA41" s="225" t="str">
        <f>$AY41*Assembly!X$4+$AZ41*Assembly!X$5+$BA41*Assembly!X$6+$BB41*Assembly!X$7+$BC41*Assembly!X$8+$BD41*Assembly!X$9+$BE41*Assembly!X$10+$BF41*Assembly!X$11+$BG41*Assembly!X$12+$BH41*Assembly!X$13+$BI41*Assembly!X$14+$BJ41*Assembly!X$15+$BK41*Assembly!X$16+$BL41*Assembly!X$17+$BM41*Assembly!X$18+$BN41*Assembly!X$19+$BO41*Assembly!X$20+$BP41*Assembly!X$21+$BQ41*Assembly!X$22+$BR41*Assembly!X$23+$BS41*Assembly!X$24</f>
        <v>17</v>
      </c>
      <c r="CB41" s="225" t="str">
        <f t="shared" si="12"/>
        <v>2,644</v>
      </c>
      <c r="CC41" s="223" t="str">
        <f t="shared" si="13"/>
        <v>0.0026</v>
      </c>
      <c r="CD41" s="243" t="str">
        <f>$AY41*Assembly!AB$4+$AZ41*Assembly!AB$5+$BA41*Assembly!AB$6+$BB41*Assembly!AB$7+$BC41*Assembly!AB$8+$BD41*Assembly!AB$9+$BE41*Assembly!AB$10+$BF41*Assembly!AB$11+$BG41*Assembly!AB$12+$BH41*Assembly!AB$13+$BI41*Assembly!AB$14+$BJ41*Assembly!AB$15+$BK41*Assembly!AB$16+$BL41*Assembly!AB$17+$BM41*Assembly!AB$18+$BN41*Assembly!AB$19+$BO41*Assembly!AB$20+$BP41*Assembly!AB$21+$BQ41*Assembly!AB$22+$BR41*Assembly!AB$23+$BS41*Assembly!AB$24</f>
        <v>9</v>
      </c>
      <c r="CE41" s="256" t="str">
        <f>$AY41*Assembly!M$4+$AZ41*Assembly!M$5+$BA41*Assembly!M$6+$BB41*Assembly!M$7+$BC41*Assembly!M$8+$BD41*Assembly!M$9+$BE41*Assembly!M$10+$BF41*Assembly!M$11+$BG41*Assembly!M$12+$BH41*Assembly!M$13+$BI41*Assembly!M$14+$BJ41*Assembly!M$15+$BK41*Assembly!M$16+$BL41*Assembly!M$17+$BM41*Assembly!M$18+$BN41*Assembly!M$19+$BO41*Assembly!M$20+$BP41*Assembly!M$21+$BQ41*Assembly!M$22+$BR41*Assembly!M$23+$BS41*Assembly!M$24</f>
        <v>23</v>
      </c>
      <c r="CF41" s="256" t="str">
        <f>$AY41*Assembly!N$4+$AZ41*Assembly!N$5+$BA41*Assembly!N$6+$BB41*Assembly!N$7+$BC41*Assembly!N$8+$BD41*Assembly!N$9+$BE41*Assembly!N$10+$BF41*Assembly!N$11+$BG41*Assembly!N$12+$BH41*Assembly!N$13+$BI41*Assembly!N$14+$BJ41*Assembly!N$15+$BK41*Assembly!N$16+$BL41*Assembly!N$17+$BM41*Assembly!N$18+$BN41*Assembly!N$19+$BO41*Assembly!N$20+$BP41*Assembly!N$21+$BQ41*Assembly!N$22+$BR41*Assembly!N$23+$BS41*Assembly!N$24</f>
        <v>0</v>
      </c>
      <c r="CG41" s="256" t="str">
        <f>$AY41*Assembly!O$4+$AZ41*Assembly!O$5+$BA41*Assembly!O$6+$BB41*Assembly!O$7+$BC41*Assembly!O$8+$BD41*Assembly!O$9+$BE41*Assembly!O$10+$BF41*Assembly!O$11+$BG41*Assembly!O$12+$BH41*Assembly!O$13+$BI41*Assembly!O$14+$BJ41*Assembly!O$15+$BK41*Assembly!O$16+$BL41*Assembly!O$17+$BM41*Assembly!O$18+$BN41*Assembly!O$19+$BO41*Assembly!O$20+$BP41*Assembly!O$21+$BQ41*Assembly!O$22+$BR41*Assembly!O$23+$BS41*Assembly!O$24</f>
        <v>0</v>
      </c>
      <c r="CH41" s="254" t="str">
        <f>$AY41*Assembly!P$4+$AZ41*Assembly!P$5+$BA41*Assembly!P$6+$BB41*Assembly!P$7+$BC41*Assembly!P$8+$BD41*Assembly!P$9+$BE41*Assembly!P$10+$BF41*Assembly!P$11+$BG41*Assembly!P$12+$BH41*Assembly!P$13+$BI41*Assembly!P$14+$BJ41*Assembly!P$15+$BK41*Assembly!P$16+$BL41*Assembly!P$17+$BM41*Assembly!P$18+$BN41*Assembly!P$19+$BO41*Assembly!P$20+$BP41*Assembly!P$21+$BQ41*Assembly!P$22+$BR41*Assembly!P$23+$BS41*Assembly!P$24</f>
        <v>2</v>
      </c>
      <c r="CI41" s="254" t="str">
        <f>$AY41*Assembly!Q$4+$AZ41*Assembly!Q$5+$BA41*Assembly!Q$6+$BB41*Assembly!Q$7+$BC41*Assembly!Q$8+$BD41*Assembly!Q$9+$BE41*Assembly!Q$10+$BF41*Assembly!Q$11+$BG41*Assembly!Q$12+$BH41*Assembly!Q$13+$BI41*Assembly!Q$14+$BJ41*Assembly!Q$15+$BK41*Assembly!Q$16+$BL41*Assembly!Q$17+$BM41*Assembly!Q$18+$BN41*Assembly!Q$19+$BO41*Assembly!Q$20+$BP41*Assembly!Q$21+$BQ41*Assembly!Q$22+$BR41*Assembly!Q$23+$BS41*Assembly!Q$24</f>
        <v>0.7</v>
      </c>
      <c r="CJ41" s="256" t="str">
        <f>$AY41*Assembly!R$4+$AZ41*Assembly!R$5+$BA41*Assembly!R$6+$BB41*Assembly!R$7+$BC41*Assembly!R$8+$BD41*Assembly!R$9+$BE41*Assembly!R$10+$BF41*Assembly!R$11+$BG41*Assembly!R$12+$BH41*Assembly!R$13+$BI41*Assembly!R$14+$BJ41*Assembly!R$15+$BK41*Assembly!R$16+$BL41*Assembly!R$17+$BM41*Assembly!R$18+$BN41*Assembly!R$19+$BO41*Assembly!R$20+$BP41*Assembly!R$21+$BQ41*Assembly!R$22+$BR41*Assembly!R$23+$BS41*Assembly!R$24</f>
        <v>0</v>
      </c>
      <c r="CK41" s="254" t="str">
        <f>$AY41*Assembly!S$4+$AZ41*Assembly!S$5+$BA41*Assembly!S$6+$BB41*Assembly!S$7+$BC41*Assembly!S$8+$BD41*Assembly!S$9+$BE41*Assembly!S$10+$BF41*Assembly!S$11+$BG41*Assembly!S$12+$BH41*Assembly!S$13+$BI41*Assembly!S$14+$BJ41*Assembly!S$15+$BK41*Assembly!S$16+$BL41*Assembly!S$17+$BM41*Assembly!S$18+$BN41*Assembly!S$19+$BO41*Assembly!S$20+$BP41*Assembly!S$21+$BQ41*Assembly!S$22+$BR41*Assembly!S$23+$BS41*Assembly!S$24</f>
        <v>0</v>
      </c>
      <c r="CL41" s="254" t="str">
        <f>$AY41*Assembly!T$4+$AZ41*Assembly!T$5+$BA41*Assembly!T$6+$BB41*Assembly!T$7+$BC41*Assembly!T$8+$BD41*Assembly!T$9+$BE41*Assembly!T$10+$BF41*Assembly!T$11+$BG41*Assembly!T$12+$BH41*Assembly!T$13+$BI41*Assembly!T$14+$BJ41*Assembly!T$15+$BK41*Assembly!T$16+$BL41*Assembly!T$17+$BM41*Assembly!T$18+$BN41*Assembly!T$19+$BO41*Assembly!T$20+$BP41*Assembly!T$21+$BQ41*Assembly!T$22+$BR41*Assembly!T$23+$BS41*Assembly!T$24</f>
        <v>0</v>
      </c>
      <c r="CM41" s="254" t="str">
        <f>$AY41*Assembly!U$4+$AZ41*Assembly!U$5+$BA41*Assembly!U$6+$BB41*Assembly!U$7+$BC41*Assembly!U$8+$BD41*Assembly!U$9+$BE41*Assembly!U$10+$BF41*Assembly!U$11+$BG41*Assembly!U$12+$BH41*Assembly!U$13+$BI41*Assembly!U$14+$BJ41*Assembly!U$15+$BK41*Assembly!U$16+$BL41*Assembly!U$17+$BM41*Assembly!U$18+$BN41*Assembly!U$19+$BO41*Assembly!U$20+$BP41*Assembly!U$21+$BQ41*Assembly!U$22+$BR41*Assembly!U$23+$BS41*Assembly!U$24</f>
        <v>0</v>
      </c>
      <c r="CN41" s="256" t="str">
        <f>$AY41*Assembly!V$4+$AZ41*Assembly!V$5+$BA41*Assembly!V$6+$BB41*Assembly!V$7+$BC41*Assembly!V$8+$BD41*Assembly!V$9+$BE41*Assembly!V$10+$BF41*Assembly!V$11+$BG41*Assembly!V$12+$BH41*Assembly!V$13+$BI41*Assembly!V$14+$BJ41*Assembly!V$15+$BK41*Assembly!V$16+$BL41*Assembly!V$17+$BM41*Assembly!V$18+$BN41*Assembly!V$19+$BO41*Assembly!V$20+$BP41*Assembly!V$21+$BQ41*Assembly!V$22+$BR41*Assembly!V$23+$BS41*Assembly!V$24</f>
        <v>0</v>
      </c>
      <c r="CO41" s="256" t="str">
        <f>CE41*Refining!$F$3</f>
        <v>40</v>
      </c>
      <c r="CP41" s="256" t="str">
        <f>CF41*Refining!$F$4</f>
        <v>0</v>
      </c>
      <c r="CQ41" s="256" t="str">
        <f>CG41*Refining!$F$5</f>
        <v>0</v>
      </c>
      <c r="CR41" s="256" t="str">
        <f>CH41*Refining!$F$6</f>
        <v>357</v>
      </c>
      <c r="CS41" s="256" t="str">
        <f>CI41*Refining!$F$7</f>
        <v>1</v>
      </c>
      <c r="CT41" s="256" t="str">
        <f>CJ41*Refining!$F$8</f>
        <v>0</v>
      </c>
      <c r="CU41" s="256" t="str">
        <f>CK41*Refining!$F$9</f>
        <v>0</v>
      </c>
      <c r="CV41" s="256" t="str">
        <f>CL41*Refining!$F$10</f>
        <v>0</v>
      </c>
      <c r="CW41" s="256" t="str">
        <f>CM41*Refining!$F$11</f>
        <v>0</v>
      </c>
      <c r="CX41" s="256" t="str">
        <f>CN41*Refining!$F$12</f>
        <v>0</v>
      </c>
      <c r="CY41" s="248" t="str">
        <f t="shared" ref="CY41:DR41" si="165">IF(CE41 = 0, "", CE41)</f>
        <v>23</v>
      </c>
      <c r="CZ41" s="245" t="str">
        <f t="shared" si="165"/>
        <v/>
      </c>
      <c r="DA41" s="245" t="str">
        <f t="shared" si="165"/>
        <v/>
      </c>
      <c r="DB41" s="245" t="str">
        <f t="shared" si="165"/>
        <v>2</v>
      </c>
      <c r="DC41" s="245" t="str">
        <f t="shared" si="165"/>
        <v>0.7</v>
      </c>
      <c r="DD41" s="245" t="str">
        <f t="shared" si="165"/>
        <v/>
      </c>
      <c r="DE41" s="245" t="str">
        <f t="shared" si="165"/>
        <v/>
      </c>
      <c r="DF41" s="245" t="str">
        <f t="shared" si="165"/>
        <v/>
      </c>
      <c r="DG41" s="245" t="str">
        <f t="shared" si="165"/>
        <v/>
      </c>
      <c r="DH41" s="246" t="str">
        <f t="shared" si="165"/>
        <v/>
      </c>
      <c r="DI41" s="248" t="str">
        <f t="shared" si="165"/>
        <v>40</v>
      </c>
      <c r="DJ41" s="245" t="str">
        <f t="shared" si="165"/>
        <v/>
      </c>
      <c r="DK41" s="245" t="str">
        <f t="shared" si="165"/>
        <v/>
      </c>
      <c r="DL41" s="249" t="str">
        <f t="shared" si="165"/>
        <v>357</v>
      </c>
      <c r="DM41" s="249" t="str">
        <f t="shared" si="165"/>
        <v>1</v>
      </c>
      <c r="DN41" s="245" t="str">
        <f t="shared" si="165"/>
        <v/>
      </c>
      <c r="DO41" s="245" t="str">
        <f t="shared" si="165"/>
        <v/>
      </c>
      <c r="DP41" s="245" t="str">
        <f t="shared" si="165"/>
        <v/>
      </c>
      <c r="DQ41" s="245" t="str">
        <f t="shared" si="165"/>
        <v/>
      </c>
      <c r="DR41" s="246" t="str">
        <f t="shared" si="165"/>
        <v/>
      </c>
      <c r="DS41" s="248" t="str">
        <f t="shared" si="15"/>
        <v>25</v>
      </c>
      <c r="DT41" s="249" t="str">
        <f t="shared" si="16"/>
        <v>399</v>
      </c>
      <c r="DU41" s="225" t="str">
        <f>CY41*'Ores &amp; Ingots'!$C$3+CZ41*'Ores &amp; Ingots'!$C$4+DA41*'Ores &amp; Ingots'!$C$5+DB41*'Ores &amp; Ingots'!$C$6+DC41*'Ores &amp; Ingots'!$C$7+DD41*'Ores &amp; Ingots'!$C$8+DE41*'Ores &amp; Ingots'!$C$9+DF41*'Ores &amp; Ingots'!$C$10+DG41*'Ores &amp; Ingots'!$C$11+DH41*'Ores &amp; Ingots'!$C$12</f>
        <v>4</v>
      </c>
      <c r="DV41" s="225" t="str">
        <f>DI41*'Ores &amp; Ingots'!$B$3+DJ41*'Ores &amp; Ingots'!$B$4+DK41*'Ores &amp; Ingots'!$B$5+DL41*'Ores &amp; Ingots'!$B$6+DM41*'Ores &amp; Ingots'!$B$7+DN41*'Ores &amp; Ingots'!$B$8+DO41*'Ores &amp; Ingots'!$B$9+DP41*'Ores &amp; Ingots'!$B$10+DQ41*'Ores &amp; Ingots'!$B$11+DR41*'Ores &amp; Ingots'!$B$12</f>
        <v>147</v>
      </c>
      <c r="DW41" s="249" t="str">
        <f>CY41*Refining!$G$3+CZ41*Refining!$G$4+DA41*Refining!$G$5+DB41*Refining!$G$6+DC41*Refining!$G$7+DD41*Refining!$G$8+DE41*Refining!$G$9+DF41*Refining!$G$10+DG41*Refining!$G$11+DH41*Refining!$G$12</f>
        <v>277</v>
      </c>
      <c r="DX41" s="249" t="str">
        <f t="shared" si="17"/>
        <v>43,065</v>
      </c>
      <c r="DY41" s="250" t="str">
        <f t="shared" si="18"/>
        <v>0.0431</v>
      </c>
      <c r="DZ41" s="248" t="str">
        <f t="shared" si="19"/>
        <v>304</v>
      </c>
      <c r="EA41" s="251" t="str">
        <f t="shared" ref="EA41:EB41" si="166">DZ41/60</f>
        <v>5.1</v>
      </c>
      <c r="EB41" s="251" t="str">
        <f t="shared" si="166"/>
        <v>0.1</v>
      </c>
      <c r="EC41" s="543" t="str">
        <f t="shared" si="21"/>
        <v>0.00</v>
      </c>
      <c r="ED41" s="248" t="str">
        <f t="shared" si="22"/>
        <v>45,710</v>
      </c>
      <c r="EE41" s="251" t="str">
        <f t="shared" ref="EE41:EF41" si="167">ED41/1000</f>
        <v>45.7</v>
      </c>
      <c r="EF41" s="252" t="str">
        <f t="shared" si="167"/>
        <v>0.05</v>
      </c>
      <c r="EG41" s="544" t="str">
        <f t="shared" si="24"/>
        <v>0.0457</v>
      </c>
      <c r="EH41" s="225" t="s">
        <v>12</v>
      </c>
    </row>
    <row r="42" hidden="1">
      <c r="A42" s="33"/>
      <c r="B42" s="226" t="s">
        <v>935</v>
      </c>
      <c r="C42" s="227" t="s">
        <v>886</v>
      </c>
      <c r="D42" s="227">
        <v>1.0</v>
      </c>
      <c r="E42" s="227">
        <v>1.0</v>
      </c>
      <c r="F42" s="227">
        <v>1.0</v>
      </c>
      <c r="G42" s="228" t="str">
        <f t="shared" si="5"/>
        <v>15.6</v>
      </c>
      <c r="H42" s="229">
        <v>30.0</v>
      </c>
      <c r="I42" s="229">
        <v>30.0</v>
      </c>
      <c r="J42" s="229" t="str">
        <f>H42/Main!$D$9</f>
        <v>30</v>
      </c>
      <c r="K42" s="229" t="str">
        <f>I42/Main!$D$10</f>
        <v>30</v>
      </c>
      <c r="L42" s="229" t="str">
        <f t="shared" si="6"/>
        <v>1</v>
      </c>
      <c r="M42" s="229">
        <v>1.0</v>
      </c>
      <c r="N42" s="230"/>
      <c r="O42" s="231" t="s">
        <v>12</v>
      </c>
      <c r="P42" s="230"/>
      <c r="Q42" s="231"/>
      <c r="R42" s="230"/>
      <c r="S42" s="232"/>
      <c r="T42" s="232"/>
      <c r="U42" s="230"/>
      <c r="V42" s="230"/>
      <c r="W42" s="230"/>
      <c r="X42" s="230"/>
      <c r="Y42" s="230"/>
      <c r="Z42" s="230"/>
      <c r="AA42" s="230"/>
      <c r="AB42" s="230"/>
      <c r="AC42" s="233" t="s">
        <v>913</v>
      </c>
      <c r="AD42" s="225">
        <v>2.0</v>
      </c>
      <c r="AE42" s="225">
        <v>0.0</v>
      </c>
      <c r="AF42" s="225">
        <v>0.0</v>
      </c>
      <c r="AG42" s="225">
        <v>2.0</v>
      </c>
      <c r="AH42" s="225">
        <v>1.0</v>
      </c>
      <c r="AI42" s="225">
        <v>0.0</v>
      </c>
      <c r="AJ42" s="225">
        <v>0.0</v>
      </c>
      <c r="AK42" s="225">
        <v>2.0</v>
      </c>
      <c r="AL42" s="225">
        <v>0.0</v>
      </c>
      <c r="AM42" s="225">
        <v>0.0</v>
      </c>
      <c r="AN42" s="225">
        <v>0.0</v>
      </c>
      <c r="AO42" s="225">
        <v>0.0</v>
      </c>
      <c r="AP42" s="225">
        <v>0.0</v>
      </c>
      <c r="AQ42" s="225">
        <v>0.0</v>
      </c>
      <c r="AR42" s="225">
        <v>0.0</v>
      </c>
      <c r="AS42" s="225">
        <v>0.0</v>
      </c>
      <c r="AT42" s="225">
        <v>0.0</v>
      </c>
      <c r="AU42" s="309">
        <v>1.0</v>
      </c>
      <c r="AV42" s="225">
        <v>0.0</v>
      </c>
      <c r="AW42" s="225">
        <v>0.0</v>
      </c>
      <c r="AX42" s="225">
        <v>0.0</v>
      </c>
      <c r="AY42" s="239" t="str">
        <f t="shared" ref="AY42:BS42" si="168">IF(AD42 = 0, "", AD42)</f>
        <v>2</v>
      </c>
      <c r="AZ42" s="227" t="str">
        <f t="shared" si="168"/>
        <v/>
      </c>
      <c r="BA42" s="227" t="str">
        <f t="shared" si="168"/>
        <v/>
      </c>
      <c r="BB42" s="225" t="str">
        <f t="shared" si="168"/>
        <v>2</v>
      </c>
      <c r="BC42" s="225" t="str">
        <f t="shared" si="168"/>
        <v>1</v>
      </c>
      <c r="BD42" s="227" t="str">
        <f t="shared" si="168"/>
        <v/>
      </c>
      <c r="BE42" s="227" t="str">
        <f t="shared" si="168"/>
        <v/>
      </c>
      <c r="BF42" s="225" t="str">
        <f t="shared" si="168"/>
        <v>2</v>
      </c>
      <c r="BG42" s="227" t="str">
        <f t="shared" si="168"/>
        <v/>
      </c>
      <c r="BH42" s="227" t="str">
        <f t="shared" si="168"/>
        <v/>
      </c>
      <c r="BI42" s="227" t="str">
        <f t="shared" si="168"/>
        <v/>
      </c>
      <c r="BJ42" s="227" t="str">
        <f t="shared" si="168"/>
        <v/>
      </c>
      <c r="BK42" s="227" t="str">
        <f t="shared" si="168"/>
        <v/>
      </c>
      <c r="BL42" s="227" t="str">
        <f t="shared" si="168"/>
        <v/>
      </c>
      <c r="BM42" s="227" t="str">
        <f t="shared" si="168"/>
        <v/>
      </c>
      <c r="BN42" s="227" t="str">
        <f t="shared" si="168"/>
        <v/>
      </c>
      <c r="BO42" s="227" t="str">
        <f t="shared" si="168"/>
        <v/>
      </c>
      <c r="BP42" s="309" t="str">
        <f t="shared" si="168"/>
        <v>1</v>
      </c>
      <c r="BQ42" s="227" t="str">
        <f t="shared" si="168"/>
        <v/>
      </c>
      <c r="BR42" s="227" t="str">
        <f t="shared" si="168"/>
        <v/>
      </c>
      <c r="BS42" s="238" t="str">
        <f t="shared" si="168"/>
        <v/>
      </c>
      <c r="BT42" s="239" t="str">
        <f>$AY42*Assembly!Y$4+$AZ42*Assembly!Y$5+$BA42*Assembly!Y$6+$BB42*Assembly!Y$7+$BC42*Assembly!Y$8+$BD42*Assembly!Y$9+$BE42*Assembly!Y$10+$BF42*Assembly!Y$11+$BG42*Assembly!Y$12+$BH42*Assembly!Y$13+$BI42*Assembly!Y$14+$BJ42*Assembly!Y$15+$BK42*Assembly!Y$16+$BL42*Assembly!Y$17+$BM42*Assembly!Y$18+$BN42*Assembly!Y$19+$BO42*Assembly!Y$20+$BP42*Assembly!Y$21+$BQ42*Assembly!Y$22+$BR42*Assembly!Y$23+$BS42*Assembly!Y$24</f>
        <v>106</v>
      </c>
      <c r="BU42" s="225" t="str">
        <f t="shared" si="8"/>
        <v>7</v>
      </c>
      <c r="BV42" s="225" t="str">
        <f>$AY42*Assembly!AC$4+$AZ42*Assembly!AC$5+$BA42*Assembly!AC$6+$BB42*Assembly!AC$7+$BC42*Assembly!AC$8+$BD42*Assembly!AC$9+$BE42*Assembly!AC$10+$BF42*Assembly!AC$11+$BG42*Assembly!AC$12+$BH42*Assembly!AC$13+$BI42*Assembly!AC$14+$BJ42*Assembly!AC$15+$BK42*Assembly!AC$16+$BL42*Assembly!AC$17+$BM42*Assembly!AC$18+$BN42*Assembly!AC$19+$BO42*Assembly!AC$20+$BP42*Assembly!AC$21+$BQ42*Assembly!AC$22+$BR42*Assembly!AC$23+$BS42*Assembly!AC$24</f>
        <v>367</v>
      </c>
      <c r="BW42" s="240" t="str">
        <f t="shared" si="9"/>
        <v>3.45</v>
      </c>
      <c r="BX42" s="241" t="str">
        <f t="shared" si="10"/>
        <v>23</v>
      </c>
      <c r="BY42" s="242" t="str">
        <f t="shared" si="11"/>
        <v>53.9</v>
      </c>
      <c r="BZ42" s="225"/>
      <c r="CA42" s="225" t="str">
        <f>$AY42*Assembly!X$4+$AZ42*Assembly!X$5+$BA42*Assembly!X$6+$BB42*Assembly!X$7+$BC42*Assembly!X$8+$BD42*Assembly!X$9+$BE42*Assembly!X$10+$BF42*Assembly!X$11+$BG42*Assembly!X$12+$BH42*Assembly!X$13+$BI42*Assembly!X$14+$BJ42*Assembly!X$15+$BK42*Assembly!X$16+$BL42*Assembly!X$17+$BM42*Assembly!X$18+$BN42*Assembly!X$19+$BO42*Assembly!X$20+$BP42*Assembly!X$21+$BQ42*Assembly!X$22+$BR42*Assembly!X$23+$BS42*Assembly!X$24</f>
        <v>11</v>
      </c>
      <c r="CB42" s="225" t="str">
        <f t="shared" si="12"/>
        <v>1,711</v>
      </c>
      <c r="CC42" s="223" t="str">
        <f t="shared" si="13"/>
        <v>0.0017</v>
      </c>
      <c r="CD42" s="243" t="str">
        <f>$AY42*Assembly!AB$4+$AZ42*Assembly!AB$5+$BA42*Assembly!AB$6+$BB42*Assembly!AB$7+$BC42*Assembly!AB$8+$BD42*Assembly!AB$9+$BE42*Assembly!AB$10+$BF42*Assembly!AB$11+$BG42*Assembly!AB$12+$BH42*Assembly!AB$13+$BI42*Assembly!AB$14+$BJ42*Assembly!AB$15+$BK42*Assembly!AB$16+$BL42*Assembly!AB$17+$BM42*Assembly!AB$18+$BN42*Assembly!AB$19+$BO42*Assembly!AB$20+$BP42*Assembly!AB$21+$BQ42*Assembly!AB$22+$BR42*Assembly!AB$23+$BS42*Assembly!AB$24</f>
        <v>156</v>
      </c>
      <c r="CE42" s="231" t="str">
        <f>$AY42*Assembly!M$4+$AZ42*Assembly!M$5+$BA42*Assembly!M$6+$BB42*Assembly!M$7+$BC42*Assembly!M$8+$BD42*Assembly!M$9+$BE42*Assembly!M$10+$BF42*Assembly!M$11+$BG42*Assembly!M$12+$BH42*Assembly!M$13+$BI42*Assembly!M$14+$BJ42*Assembly!M$15+$BK42*Assembly!M$16+$BL42*Assembly!M$17+$BM42*Assembly!M$18+$BN42*Assembly!M$19+$BO42*Assembly!M$20+$BP42*Assembly!M$21+$BQ42*Assembly!M$22+$BR42*Assembly!M$23+$BS42*Assembly!M$24</f>
        <v>121</v>
      </c>
      <c r="CF42" s="231" t="str">
        <f>$AY42*Assembly!N$4+$AZ42*Assembly!N$5+$BA42*Assembly!N$6+$BB42*Assembly!N$7+$BC42*Assembly!N$8+$BD42*Assembly!N$9+$BE42*Assembly!N$10+$BF42*Assembly!N$11+$BG42*Assembly!N$12+$BH42*Assembly!N$13+$BI42*Assembly!N$14+$BJ42*Assembly!N$15+$BK42*Assembly!N$16+$BL42*Assembly!N$17+$BM42*Assembly!N$18+$BN42*Assembly!N$19+$BO42*Assembly!N$20+$BP42*Assembly!N$21+$BQ42*Assembly!N$22+$BR42*Assembly!N$23+$BS42*Assembly!N$24</f>
        <v>0</v>
      </c>
      <c r="CG42" s="231" t="str">
        <f>$AY42*Assembly!O$4+$AZ42*Assembly!O$5+$BA42*Assembly!O$6+$BB42*Assembly!O$7+$BC42*Assembly!O$8+$BD42*Assembly!O$9+$BE42*Assembly!O$10+$BF42*Assembly!O$11+$BG42*Assembly!O$12+$BH42*Assembly!O$13+$BI42*Assembly!O$14+$BJ42*Assembly!O$15+$BK42*Assembly!O$16+$BL42*Assembly!O$17+$BM42*Assembly!O$18+$BN42*Assembly!O$19+$BO42*Assembly!O$20+$BP42*Assembly!O$21+$BQ42*Assembly!O$22+$BR42*Assembly!O$23+$BS42*Assembly!O$24</f>
        <v>0</v>
      </c>
      <c r="CH42" s="229" t="str">
        <f>$AY42*Assembly!P$4+$AZ42*Assembly!P$5+$BA42*Assembly!P$6+$BB42*Assembly!P$7+$BC42*Assembly!P$8+$BD42*Assembly!P$9+$BE42*Assembly!P$10+$BF42*Assembly!P$11+$BG42*Assembly!P$12+$BH42*Assembly!P$13+$BI42*Assembly!P$14+$BJ42*Assembly!P$15+$BK42*Assembly!P$16+$BL42*Assembly!P$17+$BM42*Assembly!P$18+$BN42*Assembly!P$19+$BO42*Assembly!P$20+$BP42*Assembly!P$21+$BQ42*Assembly!P$22+$BR42*Assembly!P$23+$BS42*Assembly!P$24</f>
        <v>0</v>
      </c>
      <c r="CI42" s="229" t="str">
        <f>$AY42*Assembly!Q$4+$AZ42*Assembly!Q$5+$BA42*Assembly!Q$6+$BB42*Assembly!Q$7+$BC42*Assembly!Q$8+$BD42*Assembly!Q$9+$BE42*Assembly!Q$10+$BF42*Assembly!Q$11+$BG42*Assembly!Q$12+$BH42*Assembly!Q$13+$BI42*Assembly!Q$14+$BJ42*Assembly!Q$15+$BK42*Assembly!Q$16+$BL42*Assembly!Q$17+$BM42*Assembly!Q$18+$BN42*Assembly!Q$19+$BO42*Assembly!Q$20+$BP42*Assembly!Q$21+$BQ42*Assembly!Q$22+$BR42*Assembly!Q$23+$BS42*Assembly!Q$24</f>
        <v>1.4</v>
      </c>
      <c r="CJ42" s="231" t="str">
        <f>$AY42*Assembly!R$4+$AZ42*Assembly!R$5+$BA42*Assembly!R$6+$BB42*Assembly!R$7+$BC42*Assembly!R$8+$BD42*Assembly!R$9+$BE42*Assembly!R$10+$BF42*Assembly!R$11+$BG42*Assembly!R$12+$BH42*Assembly!R$13+$BI42*Assembly!R$14+$BJ42*Assembly!R$15+$BK42*Assembly!R$16+$BL42*Assembly!R$17+$BM42*Assembly!R$18+$BN42*Assembly!R$19+$BO42*Assembly!R$20+$BP42*Assembly!R$21+$BQ42*Assembly!R$22+$BR42*Assembly!R$23+$BS42*Assembly!R$24</f>
        <v>0</v>
      </c>
      <c r="CK42" s="229" t="str">
        <f>$AY42*Assembly!S$4+$AZ42*Assembly!S$5+$BA42*Assembly!S$6+$BB42*Assembly!S$7+$BC42*Assembly!S$8+$BD42*Assembly!S$9+$BE42*Assembly!S$10+$BF42*Assembly!S$11+$BG42*Assembly!S$12+$BH42*Assembly!S$13+$BI42*Assembly!S$14+$BJ42*Assembly!S$15+$BK42*Assembly!S$16+$BL42*Assembly!S$17+$BM42*Assembly!S$18+$BN42*Assembly!S$19+$BO42*Assembly!S$20+$BP42*Assembly!S$21+$BQ42*Assembly!S$22+$BR42*Assembly!S$23+$BS42*Assembly!S$24</f>
        <v>0</v>
      </c>
      <c r="CL42" s="229" t="str">
        <f>$AY42*Assembly!T$4+$AZ42*Assembly!T$5+$BA42*Assembly!T$6+$BB42*Assembly!T$7+$BC42*Assembly!T$8+$BD42*Assembly!T$9+$BE42*Assembly!T$10+$BF42*Assembly!T$11+$BG42*Assembly!T$12+$BH42*Assembly!T$13+$BI42*Assembly!T$14+$BJ42*Assembly!T$15+$BK42*Assembly!T$16+$BL42*Assembly!T$17+$BM42*Assembly!T$18+$BN42*Assembly!T$19+$BO42*Assembly!T$20+$BP42*Assembly!T$21+$BQ42*Assembly!T$22+$BR42*Assembly!T$23+$BS42*Assembly!T$24</f>
        <v>0</v>
      </c>
      <c r="CM42" s="229" t="str">
        <f>$AY42*Assembly!U$4+$AZ42*Assembly!U$5+$BA42*Assembly!U$6+$BB42*Assembly!U$7+$BC42*Assembly!U$8+$BD42*Assembly!U$9+$BE42*Assembly!U$10+$BF42*Assembly!U$11+$BG42*Assembly!U$12+$BH42*Assembly!U$13+$BI42*Assembly!U$14+$BJ42*Assembly!U$15+$BK42*Assembly!U$16+$BL42*Assembly!U$17+$BM42*Assembly!U$18+$BN42*Assembly!U$19+$BO42*Assembly!U$20+$BP42*Assembly!U$21+$BQ42*Assembly!U$22+$BR42*Assembly!U$23+$BS42*Assembly!U$24</f>
        <v>0</v>
      </c>
      <c r="CN42" s="231" t="str">
        <f>$AY42*Assembly!V$4+$AZ42*Assembly!V$5+$BA42*Assembly!V$6+$BB42*Assembly!V$7+$BC42*Assembly!V$8+$BD42*Assembly!V$9+$BE42*Assembly!V$10+$BF42*Assembly!V$11+$BG42*Assembly!V$12+$BH42*Assembly!V$13+$BI42*Assembly!V$14+$BJ42*Assembly!V$15+$BK42*Assembly!V$16+$BL42*Assembly!V$17+$BM42*Assembly!V$18+$BN42*Assembly!V$19+$BO42*Assembly!V$20+$BP42*Assembly!V$21+$BQ42*Assembly!V$22+$BR42*Assembly!V$23+$BS42*Assembly!V$24</f>
        <v>0</v>
      </c>
      <c r="CO42" s="231" t="str">
        <f>CE42*Refining!$F$3</f>
        <v>216</v>
      </c>
      <c r="CP42" s="231" t="str">
        <f>CF42*Refining!$F$4</f>
        <v>0</v>
      </c>
      <c r="CQ42" s="231" t="str">
        <f>CG42*Refining!$F$5</f>
        <v>0</v>
      </c>
      <c r="CR42" s="231" t="str">
        <f>CH42*Refining!$F$6</f>
        <v>0</v>
      </c>
      <c r="CS42" s="231" t="str">
        <f>CI42*Refining!$F$7</f>
        <v>3</v>
      </c>
      <c r="CT42" s="231" t="str">
        <f>CJ42*Refining!$F$8</f>
        <v>0</v>
      </c>
      <c r="CU42" s="231" t="str">
        <f>CK42*Refining!$F$9</f>
        <v>0</v>
      </c>
      <c r="CV42" s="231" t="str">
        <f>CL42*Refining!$F$10</f>
        <v>0</v>
      </c>
      <c r="CW42" s="231" t="str">
        <f>CM42*Refining!$F$11</f>
        <v>0</v>
      </c>
      <c r="CX42" s="231" t="str">
        <f>CN42*Refining!$F$12</f>
        <v>0</v>
      </c>
      <c r="CY42" s="248" t="str">
        <f t="shared" ref="CY42:DR42" si="169">IF(CE42 = 0, "", CE42)</f>
        <v>121</v>
      </c>
      <c r="CZ42" s="245" t="str">
        <f t="shared" si="169"/>
        <v/>
      </c>
      <c r="DA42" s="245" t="str">
        <f t="shared" si="169"/>
        <v/>
      </c>
      <c r="DB42" s="245" t="str">
        <f t="shared" si="169"/>
        <v/>
      </c>
      <c r="DC42" s="245" t="str">
        <f t="shared" si="169"/>
        <v>1.4</v>
      </c>
      <c r="DD42" s="245" t="str">
        <f t="shared" si="169"/>
        <v/>
      </c>
      <c r="DE42" s="245" t="str">
        <f t="shared" si="169"/>
        <v/>
      </c>
      <c r="DF42" s="245" t="str">
        <f t="shared" si="169"/>
        <v/>
      </c>
      <c r="DG42" s="245" t="str">
        <f t="shared" si="169"/>
        <v/>
      </c>
      <c r="DH42" s="246" t="str">
        <f t="shared" si="169"/>
        <v/>
      </c>
      <c r="DI42" s="248" t="str">
        <f t="shared" si="169"/>
        <v>216</v>
      </c>
      <c r="DJ42" s="245" t="str">
        <f t="shared" si="169"/>
        <v/>
      </c>
      <c r="DK42" s="245" t="str">
        <f t="shared" si="169"/>
        <v/>
      </c>
      <c r="DL42" s="245" t="str">
        <f t="shared" si="169"/>
        <v/>
      </c>
      <c r="DM42" s="249" t="str">
        <f t="shared" si="169"/>
        <v>3</v>
      </c>
      <c r="DN42" s="245" t="str">
        <f t="shared" si="169"/>
        <v/>
      </c>
      <c r="DO42" s="245" t="str">
        <f t="shared" si="169"/>
        <v/>
      </c>
      <c r="DP42" s="245" t="str">
        <f t="shared" si="169"/>
        <v/>
      </c>
      <c r="DQ42" s="245" t="str">
        <f t="shared" si="169"/>
        <v/>
      </c>
      <c r="DR42" s="246" t="str">
        <f t="shared" si="169"/>
        <v/>
      </c>
      <c r="DS42" s="248" t="str">
        <f t="shared" si="15"/>
        <v>122</v>
      </c>
      <c r="DT42" s="249" t="str">
        <f t="shared" si="16"/>
        <v>219</v>
      </c>
      <c r="DU42" s="225" t="str">
        <f>CY42*'Ores &amp; Ingots'!$C$3+CZ42*'Ores &amp; Ingots'!$C$4+DA42*'Ores &amp; Ingots'!$C$5+DB42*'Ores &amp; Ingots'!$C$6+DC42*'Ores &amp; Ingots'!$C$7+DD42*'Ores &amp; Ingots'!$C$8+DE42*'Ores &amp; Ingots'!$C$9+DF42*'Ores &amp; Ingots'!$C$10+DG42*'Ores &amp; Ingots'!$C$11+DH42*'Ores &amp; Ingots'!$C$12</f>
        <v>16</v>
      </c>
      <c r="DV42" s="225" t="str">
        <f>DI42*'Ores &amp; Ingots'!$B$3+DJ42*'Ores &amp; Ingots'!$B$4+DK42*'Ores &amp; Ingots'!$B$5+DL42*'Ores &amp; Ingots'!$B$6+DM42*'Ores &amp; Ingots'!$B$7+DN42*'Ores &amp; Ingots'!$B$8+DO42*'Ores &amp; Ingots'!$B$9+DP42*'Ores &amp; Ingots'!$B$10+DQ42*'Ores &amp; Ingots'!$B$11+DR42*'Ores &amp; Ingots'!$B$12</f>
        <v>81</v>
      </c>
      <c r="DW42" s="249" t="str">
        <f>CY42*Refining!$G$3+CZ42*Refining!$G$4+DA42*Refining!$G$5+DB42*Refining!$G$6+DC42*Refining!$G$7+DD42*Refining!$G$8+DE42*Refining!$G$9+DF42*Refining!$G$10+DG42*Refining!$G$11+DH42*Refining!$G$12</f>
        <v>9</v>
      </c>
      <c r="DX42" s="249" t="str">
        <f t="shared" si="17"/>
        <v>1,472</v>
      </c>
      <c r="DY42" s="250" t="str">
        <f t="shared" si="18"/>
        <v>0.0015</v>
      </c>
      <c r="DZ42" s="248" t="str">
        <f t="shared" si="19"/>
        <v>50</v>
      </c>
      <c r="EA42" s="251" t="str">
        <f t="shared" ref="EA42:EB42" si="170">DZ42/60</f>
        <v>0.8</v>
      </c>
      <c r="EB42" s="251" t="str">
        <f t="shared" si="170"/>
        <v>0.0</v>
      </c>
      <c r="EC42" s="543" t="str">
        <f t="shared" si="21"/>
        <v>0.00</v>
      </c>
      <c r="ED42" s="248" t="str">
        <f t="shared" si="22"/>
        <v>3,183</v>
      </c>
      <c r="EE42" s="251" t="str">
        <f t="shared" ref="EE42:EF42" si="171">ED42/1000</f>
        <v>3.2</v>
      </c>
      <c r="EF42" s="252" t="str">
        <f t="shared" si="171"/>
        <v>0.00</v>
      </c>
      <c r="EG42" s="544" t="str">
        <f t="shared" si="24"/>
        <v>0.0032</v>
      </c>
      <c r="EH42" s="225">
        <v>188.0</v>
      </c>
    </row>
    <row r="43">
      <c r="A43" s="42"/>
      <c r="B43" s="297" t="s">
        <v>935</v>
      </c>
      <c r="C43" s="262" t="s">
        <v>885</v>
      </c>
      <c r="D43" s="262">
        <v>1.0</v>
      </c>
      <c r="E43" s="262">
        <v>1.0</v>
      </c>
      <c r="F43" s="262">
        <v>1.0</v>
      </c>
      <c r="G43" s="315" t="str">
        <f t="shared" si="5"/>
        <v>0.1</v>
      </c>
      <c r="H43" s="316">
        <v>8.0</v>
      </c>
      <c r="I43" s="316">
        <v>8.0</v>
      </c>
      <c r="J43" s="316" t="str">
        <f>H43/Main!$D$9</f>
        <v>8</v>
      </c>
      <c r="K43" s="316" t="str">
        <f>I43/Main!$D$10</f>
        <v>8</v>
      </c>
      <c r="L43" s="316" t="str">
        <f t="shared" si="6"/>
        <v>1</v>
      </c>
      <c r="M43" s="316">
        <v>1.0</v>
      </c>
      <c r="N43" s="317"/>
      <c r="O43" s="318" t="s">
        <v>12</v>
      </c>
      <c r="P43" s="317"/>
      <c r="Q43" s="318"/>
      <c r="R43" s="317"/>
      <c r="S43" s="319"/>
      <c r="T43" s="319"/>
      <c r="U43" s="317"/>
      <c r="V43" s="317"/>
      <c r="W43" s="317"/>
      <c r="X43" s="317"/>
      <c r="Y43" s="317"/>
      <c r="Z43" s="317"/>
      <c r="AA43" s="317"/>
      <c r="AB43" s="317"/>
      <c r="AC43" s="320"/>
      <c r="AD43" s="275">
        <v>0.0</v>
      </c>
      <c r="AE43" s="275">
        <v>0.0</v>
      </c>
      <c r="AF43" s="275">
        <v>1.0</v>
      </c>
      <c r="AG43" s="275">
        <v>0.0</v>
      </c>
      <c r="AH43" s="275">
        <v>1.0</v>
      </c>
      <c r="AI43" s="275">
        <v>1.0</v>
      </c>
      <c r="AJ43" s="275">
        <v>0.0</v>
      </c>
      <c r="AK43" s="275">
        <v>1.0</v>
      </c>
      <c r="AL43" s="275">
        <v>0.0</v>
      </c>
      <c r="AM43" s="275">
        <v>0.0</v>
      </c>
      <c r="AN43" s="275">
        <v>0.0</v>
      </c>
      <c r="AO43" s="275">
        <v>0.0</v>
      </c>
      <c r="AP43" s="275">
        <v>0.0</v>
      </c>
      <c r="AQ43" s="275">
        <v>0.0</v>
      </c>
      <c r="AR43" s="275">
        <v>0.0</v>
      </c>
      <c r="AS43" s="275">
        <v>0.0</v>
      </c>
      <c r="AT43" s="275">
        <v>0.0</v>
      </c>
      <c r="AU43" s="321">
        <v>1.0</v>
      </c>
      <c r="AV43" s="275">
        <v>0.0</v>
      </c>
      <c r="AW43" s="275">
        <v>0.0</v>
      </c>
      <c r="AX43" s="275">
        <v>0.0</v>
      </c>
      <c r="AY43" s="271" t="str">
        <f t="shared" ref="AY43:BS43" si="172">IF(AD43 = 0, "", AD43)</f>
        <v/>
      </c>
      <c r="AZ43" s="262" t="str">
        <f t="shared" si="172"/>
        <v/>
      </c>
      <c r="BA43" s="275" t="str">
        <f t="shared" si="172"/>
        <v>1</v>
      </c>
      <c r="BB43" s="262" t="str">
        <f t="shared" si="172"/>
        <v/>
      </c>
      <c r="BC43" s="275" t="str">
        <f t="shared" si="172"/>
        <v>1</v>
      </c>
      <c r="BD43" s="275" t="str">
        <f t="shared" si="172"/>
        <v>1</v>
      </c>
      <c r="BE43" s="262" t="str">
        <f t="shared" si="172"/>
        <v/>
      </c>
      <c r="BF43" s="275" t="str">
        <f t="shared" si="172"/>
        <v>1</v>
      </c>
      <c r="BG43" s="262" t="str">
        <f t="shared" si="172"/>
        <v/>
      </c>
      <c r="BH43" s="262" t="str">
        <f t="shared" si="172"/>
        <v/>
      </c>
      <c r="BI43" s="262" t="str">
        <f t="shared" si="172"/>
        <v/>
      </c>
      <c r="BJ43" s="262" t="str">
        <f t="shared" si="172"/>
        <v/>
      </c>
      <c r="BK43" s="262" t="str">
        <f t="shared" si="172"/>
        <v/>
      </c>
      <c r="BL43" s="262" t="str">
        <f t="shared" si="172"/>
        <v/>
      </c>
      <c r="BM43" s="262" t="str">
        <f t="shared" si="172"/>
        <v/>
      </c>
      <c r="BN43" s="262" t="str">
        <f t="shared" si="172"/>
        <v/>
      </c>
      <c r="BO43" s="262" t="str">
        <f t="shared" si="172"/>
        <v/>
      </c>
      <c r="BP43" s="321" t="str">
        <f t="shared" si="172"/>
        <v>1</v>
      </c>
      <c r="BQ43" s="262" t="str">
        <f t="shared" si="172"/>
        <v/>
      </c>
      <c r="BR43" s="262" t="str">
        <f t="shared" si="172"/>
        <v/>
      </c>
      <c r="BS43" s="273" t="str">
        <f t="shared" si="172"/>
        <v/>
      </c>
      <c r="BT43" s="274" t="str">
        <f>$AY43*Assembly!Y$4+$AZ43*Assembly!Y$5+$BA43*Assembly!Y$6+$BB43*Assembly!Y$7+$BC43*Assembly!Y$8+$BD43*Assembly!Y$9+$BE43*Assembly!Y$10+$BF43*Assembly!Y$11+$BG43*Assembly!Y$12+$BH43*Assembly!Y$13+$BI43*Assembly!Y$14+$BJ43*Assembly!Y$15+$BK43*Assembly!Y$16+$BL43*Assembly!Y$17+$BM43*Assembly!Y$18+$BN43*Assembly!Y$19+$BO43*Assembly!Y$20+$BP43*Assembly!Y$21+$BQ43*Assembly!Y$22+$BR43*Assembly!Y$23+$BS43*Assembly!Y$24</f>
        <v>26</v>
      </c>
      <c r="BU43" s="275" t="str">
        <f t="shared" si="8"/>
        <v>210</v>
      </c>
      <c r="BV43" s="275" t="str">
        <f>$AY43*Assembly!AC$4+$AZ43*Assembly!AC$5+$BA43*Assembly!AC$6+$BB43*Assembly!AC$7+$BC43*Assembly!AC$8+$BD43*Assembly!AC$9+$BE43*Assembly!AC$10+$BF43*Assembly!AC$11+$BG43*Assembly!AC$12+$BH43*Assembly!AC$13+$BI43*Assembly!AC$14+$BJ43*Assembly!AC$15+$BK43*Assembly!AC$16+$BL43*Assembly!AC$17+$BM43*Assembly!AC$18+$BN43*Assembly!AC$19+$BO43*Assembly!AC$20+$BP43*Assembly!AC$21+$BQ43*Assembly!AC$22+$BR43*Assembly!AC$23+$BS43*Assembly!AC$24</f>
        <v>76</v>
      </c>
      <c r="BW43" s="276" t="str">
        <f t="shared" si="9"/>
        <v>2.90</v>
      </c>
      <c r="BX43" s="277" t="str">
        <f t="shared" si="10"/>
        <v>608</v>
      </c>
      <c r="BY43" s="278" t="str">
        <f t="shared" si="11"/>
        <v>0.4</v>
      </c>
      <c r="BZ43" s="275"/>
      <c r="CA43" s="275" t="str">
        <f>$AY43*Assembly!X$4+$AZ43*Assembly!X$5+$BA43*Assembly!X$6+$BB43*Assembly!X$7+$BC43*Assembly!X$8+$BD43*Assembly!X$9+$BE43*Assembly!X$10+$BF43*Assembly!X$11+$BG43*Assembly!X$12+$BH43*Assembly!X$13+$BI43*Assembly!X$14+$BJ43*Assembly!X$15+$BK43*Assembly!X$16+$BL43*Assembly!X$17+$BM43*Assembly!X$18+$BN43*Assembly!X$19+$BO43*Assembly!X$20+$BP43*Assembly!X$21+$BQ43*Assembly!X$22+$BR43*Assembly!X$23+$BS43*Assembly!X$24</f>
        <v>8</v>
      </c>
      <c r="CB43" s="275" t="str">
        <f t="shared" si="12"/>
        <v>1,244</v>
      </c>
      <c r="CC43" s="279" t="str">
        <f t="shared" si="13"/>
        <v>0.0012</v>
      </c>
      <c r="CD43" s="280" t="str">
        <f>$AY43*Assembly!AB$4+$AZ43*Assembly!AB$5+$BA43*Assembly!AB$6+$BB43*Assembly!AB$7+$BC43*Assembly!AB$8+$BD43*Assembly!AB$9+$BE43*Assembly!AB$10+$BF43*Assembly!AB$11+$BG43*Assembly!AB$12+$BH43*Assembly!AB$13+$BI43*Assembly!AB$14+$BJ43*Assembly!AB$15+$BK43*Assembly!AB$16+$BL43*Assembly!AB$17+$BM43*Assembly!AB$18+$BN43*Assembly!AB$19+$BO43*Assembly!AB$20+$BP43*Assembly!AB$21+$BQ43*Assembly!AB$22+$BR43*Assembly!AB$23+$BS43*Assembly!AB$24</f>
        <v>77</v>
      </c>
      <c r="CE43" s="318" t="str">
        <f>$AY43*Assembly!M$4+$AZ43*Assembly!M$5+$BA43*Assembly!M$6+$BB43*Assembly!M$7+$BC43*Assembly!M$8+$BD43*Assembly!M$9+$BE43*Assembly!M$10+$BF43*Assembly!M$11+$BG43*Assembly!M$12+$BH43*Assembly!M$13+$BI43*Assembly!M$14+$BJ43*Assembly!M$15+$BK43*Assembly!M$16+$BL43*Assembly!M$17+$BM43*Assembly!M$18+$BN43*Assembly!M$19+$BO43*Assembly!M$20+$BP43*Assembly!M$21+$BQ43*Assembly!M$22+$BR43*Assembly!M$23+$BS43*Assembly!M$24</f>
        <v>31</v>
      </c>
      <c r="CF43" s="318" t="str">
        <f>$AY43*Assembly!N$4+$AZ43*Assembly!N$5+$BA43*Assembly!N$6+$BB43*Assembly!N$7+$BC43*Assembly!N$8+$BD43*Assembly!N$9+$BE43*Assembly!N$10+$BF43*Assembly!N$11+$BG43*Assembly!N$12+$BH43*Assembly!N$13+$BI43*Assembly!N$14+$BJ43*Assembly!N$15+$BK43*Assembly!N$16+$BL43*Assembly!N$17+$BM43*Assembly!N$18+$BN43*Assembly!N$19+$BO43*Assembly!N$20+$BP43*Assembly!N$21+$BQ43*Assembly!N$22+$BR43*Assembly!N$23+$BS43*Assembly!N$24</f>
        <v>0</v>
      </c>
      <c r="CG43" s="318" t="str">
        <f>$AY43*Assembly!O$4+$AZ43*Assembly!O$5+$BA43*Assembly!O$6+$BB43*Assembly!O$7+$BC43*Assembly!O$8+$BD43*Assembly!O$9+$BE43*Assembly!O$10+$BF43*Assembly!O$11+$BG43*Assembly!O$12+$BH43*Assembly!O$13+$BI43*Assembly!O$14+$BJ43*Assembly!O$15+$BK43*Assembly!O$16+$BL43*Assembly!O$17+$BM43*Assembly!O$18+$BN43*Assembly!O$19+$BO43*Assembly!O$20+$BP43*Assembly!O$21+$BQ43*Assembly!O$22+$BR43*Assembly!O$23+$BS43*Assembly!O$24</f>
        <v>0</v>
      </c>
      <c r="CH43" s="316" t="str">
        <f>$AY43*Assembly!P$4+$AZ43*Assembly!P$5+$BA43*Assembly!P$6+$BB43*Assembly!P$7+$BC43*Assembly!P$8+$BD43*Assembly!P$9+$BE43*Assembly!P$10+$BF43*Assembly!P$11+$BG43*Assembly!P$12+$BH43*Assembly!P$13+$BI43*Assembly!P$14+$BJ43*Assembly!P$15+$BK43*Assembly!P$16+$BL43*Assembly!P$17+$BM43*Assembly!P$18+$BN43*Assembly!P$19+$BO43*Assembly!P$20+$BP43*Assembly!P$21+$BQ43*Assembly!P$22+$BR43*Assembly!P$23+$BS43*Assembly!P$24</f>
        <v>0</v>
      </c>
      <c r="CI43" s="316" t="str">
        <f>$AY43*Assembly!Q$4+$AZ43*Assembly!Q$5+$BA43*Assembly!Q$6+$BB43*Assembly!Q$7+$BC43*Assembly!Q$8+$BD43*Assembly!Q$9+$BE43*Assembly!Q$10+$BF43*Assembly!Q$11+$BG43*Assembly!Q$12+$BH43*Assembly!Q$13+$BI43*Assembly!Q$14+$BJ43*Assembly!Q$15+$BK43*Assembly!Q$16+$BL43*Assembly!Q$17+$BM43*Assembly!Q$18+$BN43*Assembly!Q$19+$BO43*Assembly!Q$20+$BP43*Assembly!Q$21+$BQ43*Assembly!Q$22+$BR43*Assembly!Q$23+$BS43*Assembly!Q$24</f>
        <v>1.2</v>
      </c>
      <c r="CJ43" s="318" t="str">
        <f>$AY43*Assembly!R$4+$AZ43*Assembly!R$5+$BA43*Assembly!R$6+$BB43*Assembly!R$7+$BC43*Assembly!R$8+$BD43*Assembly!R$9+$BE43*Assembly!R$10+$BF43*Assembly!R$11+$BG43*Assembly!R$12+$BH43*Assembly!R$13+$BI43*Assembly!R$14+$BJ43*Assembly!R$15+$BK43*Assembly!R$16+$BL43*Assembly!R$17+$BM43*Assembly!R$18+$BN43*Assembly!R$19+$BO43*Assembly!R$20+$BP43*Assembly!R$21+$BQ43*Assembly!R$22+$BR43*Assembly!R$23+$BS43*Assembly!R$24</f>
        <v>0</v>
      </c>
      <c r="CK43" s="316" t="str">
        <f>$AY43*Assembly!S$4+$AZ43*Assembly!S$5+$BA43*Assembly!S$6+$BB43*Assembly!S$7+$BC43*Assembly!S$8+$BD43*Assembly!S$9+$BE43*Assembly!S$10+$BF43*Assembly!S$11+$BG43*Assembly!S$12+$BH43*Assembly!S$13+$BI43*Assembly!S$14+$BJ43*Assembly!S$15+$BK43*Assembly!S$16+$BL43*Assembly!S$17+$BM43*Assembly!S$18+$BN43*Assembly!S$19+$BO43*Assembly!S$20+$BP43*Assembly!S$21+$BQ43*Assembly!S$22+$BR43*Assembly!S$23+$BS43*Assembly!S$24</f>
        <v>0</v>
      </c>
      <c r="CL43" s="316" t="str">
        <f>$AY43*Assembly!T$4+$AZ43*Assembly!T$5+$BA43*Assembly!T$6+$BB43*Assembly!T$7+$BC43*Assembly!T$8+$BD43*Assembly!T$9+$BE43*Assembly!T$10+$BF43*Assembly!T$11+$BG43*Assembly!T$12+$BH43*Assembly!T$13+$BI43*Assembly!T$14+$BJ43*Assembly!T$15+$BK43*Assembly!T$16+$BL43*Assembly!T$17+$BM43*Assembly!T$18+$BN43*Assembly!T$19+$BO43*Assembly!T$20+$BP43*Assembly!T$21+$BQ43*Assembly!T$22+$BR43*Assembly!T$23+$BS43*Assembly!T$24</f>
        <v>0</v>
      </c>
      <c r="CM43" s="316" t="str">
        <f>$AY43*Assembly!U$4+$AZ43*Assembly!U$5+$BA43*Assembly!U$6+$BB43*Assembly!U$7+$BC43*Assembly!U$8+$BD43*Assembly!U$9+$BE43*Assembly!U$10+$BF43*Assembly!U$11+$BG43*Assembly!U$12+$BH43*Assembly!U$13+$BI43*Assembly!U$14+$BJ43*Assembly!U$15+$BK43*Assembly!U$16+$BL43*Assembly!U$17+$BM43*Assembly!U$18+$BN43*Assembly!U$19+$BO43*Assembly!U$20+$BP43*Assembly!U$21+$BQ43*Assembly!U$22+$BR43*Assembly!U$23+$BS43*Assembly!U$24</f>
        <v>0</v>
      </c>
      <c r="CN43" s="318" t="str">
        <f>$AY43*Assembly!V$4+$AZ43*Assembly!V$5+$BA43*Assembly!V$6+$BB43*Assembly!V$7+$BC43*Assembly!V$8+$BD43*Assembly!V$9+$BE43*Assembly!V$10+$BF43*Assembly!V$11+$BG43*Assembly!V$12+$BH43*Assembly!V$13+$BI43*Assembly!V$14+$BJ43*Assembly!V$15+$BK43*Assembly!V$16+$BL43*Assembly!V$17+$BM43*Assembly!V$18+$BN43*Assembly!V$19+$BO43*Assembly!V$20+$BP43*Assembly!V$21+$BQ43*Assembly!V$22+$BR43*Assembly!V$23+$BS43*Assembly!V$24</f>
        <v>0</v>
      </c>
      <c r="CO43" s="318" t="str">
        <f>CE43*Refining!$F$3</f>
        <v>54</v>
      </c>
      <c r="CP43" s="318" t="str">
        <f>CF43*Refining!$F$4</f>
        <v>0</v>
      </c>
      <c r="CQ43" s="318" t="str">
        <f>CG43*Refining!$F$5</f>
        <v>0</v>
      </c>
      <c r="CR43" s="318" t="str">
        <f>CH43*Refining!$F$6</f>
        <v>0</v>
      </c>
      <c r="CS43" s="318" t="str">
        <f>CI43*Refining!$F$7</f>
        <v>2</v>
      </c>
      <c r="CT43" s="318" t="str">
        <f>CJ43*Refining!$F$8</f>
        <v>0</v>
      </c>
      <c r="CU43" s="318" t="str">
        <f>CK43*Refining!$F$9</f>
        <v>0</v>
      </c>
      <c r="CV43" s="318" t="str">
        <f>CL43*Refining!$F$10</f>
        <v>0</v>
      </c>
      <c r="CW43" s="318" t="str">
        <f>CM43*Refining!$F$11</f>
        <v>0</v>
      </c>
      <c r="CX43" s="318" t="str">
        <f>CN43*Refining!$F$12</f>
        <v>0</v>
      </c>
      <c r="CY43" s="285" t="str">
        <f t="shared" ref="CY43:DR43" si="173">IF(CE43 = 0, "", CE43)</f>
        <v>31</v>
      </c>
      <c r="CZ43" s="282" t="str">
        <f t="shared" si="173"/>
        <v/>
      </c>
      <c r="DA43" s="282" t="str">
        <f t="shared" si="173"/>
        <v/>
      </c>
      <c r="DB43" s="282" t="str">
        <f t="shared" si="173"/>
        <v/>
      </c>
      <c r="DC43" s="282" t="str">
        <f t="shared" si="173"/>
        <v>1.2</v>
      </c>
      <c r="DD43" s="282" t="str">
        <f t="shared" si="173"/>
        <v/>
      </c>
      <c r="DE43" s="282" t="str">
        <f t="shared" si="173"/>
        <v/>
      </c>
      <c r="DF43" s="282" t="str">
        <f t="shared" si="173"/>
        <v/>
      </c>
      <c r="DG43" s="282" t="str">
        <f t="shared" si="173"/>
        <v/>
      </c>
      <c r="DH43" s="283" t="str">
        <f t="shared" si="173"/>
        <v/>
      </c>
      <c r="DI43" s="285" t="str">
        <f t="shared" si="173"/>
        <v>54</v>
      </c>
      <c r="DJ43" s="282" t="str">
        <f t="shared" si="173"/>
        <v/>
      </c>
      <c r="DK43" s="282" t="str">
        <f t="shared" si="173"/>
        <v/>
      </c>
      <c r="DL43" s="282" t="str">
        <f t="shared" si="173"/>
        <v/>
      </c>
      <c r="DM43" s="286" t="str">
        <f t="shared" si="173"/>
        <v>2</v>
      </c>
      <c r="DN43" s="282" t="str">
        <f t="shared" si="173"/>
        <v/>
      </c>
      <c r="DO43" s="282" t="str">
        <f t="shared" si="173"/>
        <v/>
      </c>
      <c r="DP43" s="282" t="str">
        <f t="shared" si="173"/>
        <v/>
      </c>
      <c r="DQ43" s="282" t="str">
        <f t="shared" si="173"/>
        <v/>
      </c>
      <c r="DR43" s="283" t="str">
        <f t="shared" si="173"/>
        <v/>
      </c>
      <c r="DS43" s="285" t="str">
        <f t="shared" si="15"/>
        <v>32</v>
      </c>
      <c r="DT43" s="286" t="str">
        <f t="shared" si="16"/>
        <v>57</v>
      </c>
      <c r="DU43" s="275" t="str">
        <f>CY43*'Ores &amp; Ingots'!$C$3+CZ43*'Ores &amp; Ingots'!$C$4+DA43*'Ores &amp; Ingots'!$C$5+DB43*'Ores &amp; Ingots'!$C$6+DC43*'Ores &amp; Ingots'!$C$7+DD43*'Ores &amp; Ingots'!$C$8+DE43*'Ores &amp; Ingots'!$C$9+DF43*'Ores &amp; Ingots'!$C$10+DG43*'Ores &amp; Ingots'!$C$11+DH43*'Ores &amp; Ingots'!$C$12</f>
        <v>4</v>
      </c>
      <c r="DV43" s="275" t="str">
        <f>DI43*'Ores &amp; Ingots'!$B$3+DJ43*'Ores &amp; Ingots'!$B$4+DK43*'Ores &amp; Ingots'!$B$5+DL43*'Ores &amp; Ingots'!$B$6+DM43*'Ores &amp; Ingots'!$B$7+DN43*'Ores &amp; Ingots'!$B$8+DO43*'Ores &amp; Ingots'!$B$9+DP43*'Ores &amp; Ingots'!$B$10+DQ43*'Ores &amp; Ingots'!$B$11+DR43*'Ores &amp; Ingots'!$B$12</f>
        <v>21</v>
      </c>
      <c r="DW43" s="286" t="str">
        <f>CY43*Refining!$G$3+CZ43*Refining!$G$4+DA43*Refining!$G$5+DB43*Refining!$G$6+DC43*Refining!$G$7+DD43*Refining!$G$8+DE43*Refining!$G$9+DF43*Refining!$G$10+DG43*Refining!$G$11+DH43*Refining!$G$12</f>
        <v>3</v>
      </c>
      <c r="DX43" s="286" t="str">
        <f t="shared" si="17"/>
        <v>480</v>
      </c>
      <c r="DY43" s="287" t="str">
        <f t="shared" si="18"/>
        <v>0.0005</v>
      </c>
      <c r="DZ43" s="285" t="str">
        <f t="shared" si="19"/>
        <v>19</v>
      </c>
      <c r="EA43" s="288" t="str">
        <f t="shared" ref="EA43:EB43" si="174">DZ43/60</f>
        <v>0.3</v>
      </c>
      <c r="EB43" s="288" t="str">
        <f t="shared" si="174"/>
        <v>0.0</v>
      </c>
      <c r="EC43" s="545" t="str">
        <f t="shared" si="21"/>
        <v>0.00</v>
      </c>
      <c r="ED43" s="285" t="str">
        <f t="shared" si="22"/>
        <v>1,724</v>
      </c>
      <c r="EE43" s="288" t="str">
        <f t="shared" ref="EE43:EF43" si="175">ED43/1000</f>
        <v>1.7</v>
      </c>
      <c r="EF43" s="289" t="str">
        <f t="shared" si="175"/>
        <v>0.00</v>
      </c>
      <c r="EG43" s="546" t="str">
        <f t="shared" si="24"/>
        <v>0.0017</v>
      </c>
      <c r="EH43" s="225" t="s">
        <v>12</v>
      </c>
    </row>
    <row r="44" hidden="1">
      <c r="A44" s="323" t="s">
        <v>936</v>
      </c>
      <c r="B44" s="192" t="s">
        <v>937</v>
      </c>
      <c r="C44" s="193" t="s">
        <v>886</v>
      </c>
      <c r="D44" s="193">
        <v>2.0</v>
      </c>
      <c r="E44" s="193">
        <v>4.0</v>
      </c>
      <c r="F44" s="193">
        <v>2.0</v>
      </c>
      <c r="G44" s="324" t="str">
        <f t="shared" si="5"/>
        <v>250.0</v>
      </c>
      <c r="H44" s="325">
        <v>70.0</v>
      </c>
      <c r="I44" s="325">
        <v>70.0</v>
      </c>
      <c r="J44" s="325" t="str">
        <f>H44/Main!$D$9</f>
        <v>70</v>
      </c>
      <c r="K44" s="325" t="str">
        <f>I44/Main!$D$10</f>
        <v>70</v>
      </c>
      <c r="L44" s="325" t="str">
        <f t="shared" si="6"/>
        <v>1</v>
      </c>
      <c r="M44" s="325">
        <v>1.0</v>
      </c>
      <c r="N44" s="326">
        <v>1000.0</v>
      </c>
      <c r="O44" s="326">
        <v>560000.0</v>
      </c>
      <c r="P44" s="327"/>
      <c r="Q44" s="326">
        <v>4000.0</v>
      </c>
      <c r="R44" s="326" t="str">
        <f>Q44*Main!$D$6</f>
        <v>4,000</v>
      </c>
      <c r="S44" s="328"/>
      <c r="T44" s="328"/>
      <c r="U44" s="327"/>
      <c r="V44" s="327"/>
      <c r="W44" s="327"/>
      <c r="X44" s="327"/>
      <c r="Y44" s="327"/>
      <c r="Z44" s="327"/>
      <c r="AA44" s="327"/>
      <c r="AB44" s="327"/>
      <c r="AC44" s="329" t="s">
        <v>18</v>
      </c>
      <c r="AD44" s="208">
        <v>1200.0</v>
      </c>
      <c r="AE44" s="208">
        <v>0.0</v>
      </c>
      <c r="AF44" s="208">
        <v>0.0</v>
      </c>
      <c r="AG44" s="208">
        <v>20.0</v>
      </c>
      <c r="AH44" s="208">
        <v>40.0</v>
      </c>
      <c r="AI44" s="208">
        <v>0.0</v>
      </c>
      <c r="AJ44" s="208">
        <v>16.0</v>
      </c>
      <c r="AK44" s="306">
        <v>20.0</v>
      </c>
      <c r="AL44" s="208">
        <v>0.0</v>
      </c>
      <c r="AM44" s="208">
        <v>0.0</v>
      </c>
      <c r="AN44" s="208">
        <v>0.0</v>
      </c>
      <c r="AO44" s="208">
        <v>0.0</v>
      </c>
      <c r="AP44" s="208">
        <v>0.0</v>
      </c>
      <c r="AQ44" s="208">
        <v>0.0</v>
      </c>
      <c r="AR44" s="208">
        <v>0.0</v>
      </c>
      <c r="AS44" s="208">
        <v>0.0</v>
      </c>
      <c r="AT44" s="208">
        <v>0.0</v>
      </c>
      <c r="AU44" s="208">
        <v>0.0</v>
      </c>
      <c r="AV44" s="208">
        <v>0.0</v>
      </c>
      <c r="AW44" s="208">
        <v>0.0</v>
      </c>
      <c r="AX44" s="208">
        <v>0.0</v>
      </c>
      <c r="AY44" s="207" t="str">
        <f t="shared" ref="AY44:BS44" si="176">IF(AD44 = 0, "", AD44)</f>
        <v>1,200</v>
      </c>
      <c r="AZ44" s="193" t="str">
        <f t="shared" si="176"/>
        <v/>
      </c>
      <c r="BA44" s="193" t="str">
        <f t="shared" si="176"/>
        <v/>
      </c>
      <c r="BB44" s="208" t="str">
        <f t="shared" si="176"/>
        <v>20</v>
      </c>
      <c r="BC44" s="208" t="str">
        <f t="shared" si="176"/>
        <v>40</v>
      </c>
      <c r="BD44" s="193" t="str">
        <f t="shared" si="176"/>
        <v/>
      </c>
      <c r="BE44" s="208" t="str">
        <f t="shared" si="176"/>
        <v>16</v>
      </c>
      <c r="BF44" s="306" t="str">
        <f t="shared" si="176"/>
        <v>20</v>
      </c>
      <c r="BG44" s="193" t="str">
        <f t="shared" si="176"/>
        <v/>
      </c>
      <c r="BH44" s="193" t="str">
        <f t="shared" si="176"/>
        <v/>
      </c>
      <c r="BI44" s="193" t="str">
        <f t="shared" si="176"/>
        <v/>
      </c>
      <c r="BJ44" s="193" t="str">
        <f t="shared" si="176"/>
        <v/>
      </c>
      <c r="BK44" s="193" t="str">
        <f t="shared" si="176"/>
        <v/>
      </c>
      <c r="BL44" s="193" t="str">
        <f t="shared" si="176"/>
        <v/>
      </c>
      <c r="BM44" s="193" t="str">
        <f t="shared" si="176"/>
        <v/>
      </c>
      <c r="BN44" s="193" t="str">
        <f t="shared" si="176"/>
        <v/>
      </c>
      <c r="BO44" s="193" t="str">
        <f t="shared" si="176"/>
        <v/>
      </c>
      <c r="BP44" s="193" t="str">
        <f t="shared" si="176"/>
        <v/>
      </c>
      <c r="BQ44" s="193" t="str">
        <f t="shared" si="176"/>
        <v/>
      </c>
      <c r="BR44" s="193" t="str">
        <f t="shared" si="176"/>
        <v/>
      </c>
      <c r="BS44" s="206" t="str">
        <f t="shared" si="176"/>
        <v/>
      </c>
      <c r="BT44" s="207" t="str">
        <f>$AY44*Assembly!Y$4+$AZ44*Assembly!Y$5+$BA44*Assembly!Y$6+$BB44*Assembly!Y$7+$BC44*Assembly!Y$8+$BD44*Assembly!Y$9+$BE44*Assembly!Y$10+$BF44*Assembly!Y$11+$BG44*Assembly!Y$12+$BH44*Assembly!Y$13+$BI44*Assembly!Y$14+$BJ44*Assembly!Y$15+$BK44*Assembly!Y$16+$BL44*Assembly!Y$17+$BM44*Assembly!Y$18+$BN44*Assembly!Y$19+$BO44*Assembly!Y$20+$BP44*Assembly!Y$21+$BQ44*Assembly!Y$22+$BR44*Assembly!Y$23+$BS44*Assembly!Y$24</f>
        <v>25,208</v>
      </c>
      <c r="BU44" s="208" t="str">
        <f t="shared" si="8"/>
        <v>101</v>
      </c>
      <c r="BV44" s="208" t="str">
        <f>$AY44*Assembly!AC$4+$AZ44*Assembly!AC$5+$BA44*Assembly!AC$6+$BB44*Assembly!AC$7+$BC44*Assembly!AC$8+$BD44*Assembly!AC$9+$BE44*Assembly!AC$10+$BF44*Assembly!AC$11+$BG44*Assembly!AC$12+$BH44*Assembly!AC$13+$BI44*Assembly!AC$14+$BJ44*Assembly!AC$15+$BK44*Assembly!AC$16+$BL44*Assembly!AC$17+$BM44*Assembly!AC$18+$BN44*Assembly!AC$19+$BO44*Assembly!AC$20+$BP44*Assembly!AC$21+$BQ44*Assembly!AC$22+$BR44*Assembly!AC$23+$BS44*Assembly!AC$24</f>
        <v>123,060</v>
      </c>
      <c r="BW44" s="209" t="str">
        <f t="shared" si="9"/>
        <v>4.88</v>
      </c>
      <c r="BX44" s="210" t="str">
        <f t="shared" si="10"/>
        <v>492</v>
      </c>
      <c r="BY44" s="211" t="str">
        <f t="shared" si="11"/>
        <v>1220.4</v>
      </c>
      <c r="BZ44" s="308" t="str">
        <f t="shared" ref="BZ44:BZ52" si="181">IF(R44 = "?", "?", R44/BT44)</f>
        <v>0.2 L</v>
      </c>
      <c r="CA44" s="208" t="str">
        <f>$AY44*Assembly!X$4+$AZ44*Assembly!X$5+$BA44*Assembly!X$6+$BB44*Assembly!X$7+$BC44*Assembly!X$8+$BD44*Assembly!X$9+$BE44*Assembly!X$10+$BF44*Assembly!X$11+$BG44*Assembly!X$12+$BH44*Assembly!X$13+$BI44*Assembly!X$14+$BJ44*Assembly!X$15+$BK44*Assembly!X$16+$BL44*Assembly!X$17+$BM44*Assembly!X$18+$BN44*Assembly!X$19+$BO44*Assembly!X$20+$BP44*Assembly!X$21+$BQ44*Assembly!X$22+$BR44*Assembly!X$23+$BS44*Assembly!X$24</f>
        <v>1,416</v>
      </c>
      <c r="CB44" s="208" t="str">
        <f t="shared" si="12"/>
        <v>220,267</v>
      </c>
      <c r="CC44" s="212" t="str">
        <f t="shared" si="13"/>
        <v>0.2203</v>
      </c>
      <c r="CD44" s="213" t="str">
        <f>$AY44*Assembly!AB$4+$AZ44*Assembly!AB$5+$BA44*Assembly!AB$6+$BB44*Assembly!AB$7+$BC44*Assembly!AB$8+$BD44*Assembly!AB$9+$BE44*Assembly!AB$10+$BF44*Assembly!AB$11+$BG44*Assembly!AB$12+$BH44*Assembly!AB$13+$BI44*Assembly!AB$14+$BJ44*Assembly!AB$15+$BK44*Assembly!AB$16+$BL44*Assembly!AB$17+$BM44*Assembly!AB$18+$BN44*Assembly!AB$19+$BO44*Assembly!AB$20+$BP44*Assembly!AB$21+$BQ44*Assembly!AB$22+$BR44*Assembly!AB$23+$BS44*Assembly!AB$24</f>
        <v>4,588</v>
      </c>
      <c r="CE44" s="326" t="str">
        <f>$AY44*Assembly!M$4+$AZ44*Assembly!M$5+$BA44*Assembly!M$6+$BB44*Assembly!M$7+$BC44*Assembly!M$8+$BD44*Assembly!M$9+$BE44*Assembly!M$10+$BF44*Assembly!M$11+$BG44*Assembly!M$12+$BH44*Assembly!M$13+$BI44*Assembly!M$14+$BJ44*Assembly!M$15+$BK44*Assembly!M$16+$BL44*Assembly!M$17+$BM44*Assembly!M$18+$BN44*Assembly!M$19+$BO44*Assembly!M$20+$BP44*Assembly!M$21+$BQ44*Assembly!M$22+$BR44*Assembly!M$23+$BS44*Assembly!M$24</f>
        <v>26,530</v>
      </c>
      <c r="CF44" s="326" t="str">
        <f>$AY44*Assembly!N$4+$AZ44*Assembly!N$5+$BA44*Assembly!N$6+$BB44*Assembly!N$7+$BC44*Assembly!N$8+$BD44*Assembly!N$9+$BE44*Assembly!N$10+$BF44*Assembly!N$11+$BG44*Assembly!N$12+$BH44*Assembly!N$13+$BI44*Assembly!N$14+$BJ44*Assembly!N$15+$BK44*Assembly!N$16+$BL44*Assembly!N$17+$BM44*Assembly!N$18+$BN44*Assembly!N$19+$BO44*Assembly!N$20+$BP44*Assembly!N$21+$BQ44*Assembly!N$22+$BR44*Assembly!N$23+$BS44*Assembly!N$24</f>
        <v>80</v>
      </c>
      <c r="CG44" s="326" t="str">
        <f>$AY44*Assembly!O$4+$AZ44*Assembly!O$5+$BA44*Assembly!O$6+$BB44*Assembly!O$7+$BC44*Assembly!O$8+$BD44*Assembly!O$9+$BE44*Assembly!O$10+$BF44*Assembly!O$11+$BG44*Assembly!O$12+$BH44*Assembly!O$13+$BI44*Assembly!O$14+$BJ44*Assembly!O$15+$BK44*Assembly!O$16+$BL44*Assembly!O$17+$BM44*Assembly!O$18+$BN44*Assembly!O$19+$BO44*Assembly!O$20+$BP44*Assembly!O$21+$BQ44*Assembly!O$22+$BR44*Assembly!O$23+$BS44*Assembly!O$24</f>
        <v>0</v>
      </c>
      <c r="CH44" s="325" t="str">
        <f>$AY44*Assembly!P$4+$AZ44*Assembly!P$5+$BA44*Assembly!P$6+$BB44*Assembly!P$7+$BC44*Assembly!P$8+$BD44*Assembly!P$9+$BE44*Assembly!P$10+$BF44*Assembly!P$11+$BG44*Assembly!P$12+$BH44*Assembly!P$13+$BI44*Assembly!P$14+$BJ44*Assembly!P$15+$BK44*Assembly!P$16+$BL44*Assembly!P$17+$BM44*Assembly!P$18+$BN44*Assembly!P$19+$BO44*Assembly!P$20+$BP44*Assembly!P$21+$BQ44*Assembly!P$22+$BR44*Assembly!P$23+$BS44*Assembly!P$24</f>
        <v>0</v>
      </c>
      <c r="CI44" s="325" t="str">
        <f>$AY44*Assembly!Q$4+$AZ44*Assembly!Q$5+$BA44*Assembly!Q$6+$BB44*Assembly!Q$7+$BC44*Assembly!Q$8+$BD44*Assembly!Q$9+$BE44*Assembly!Q$10+$BF44*Assembly!Q$11+$BG44*Assembly!Q$12+$BH44*Assembly!Q$13+$BI44*Assembly!Q$14+$BJ44*Assembly!Q$15+$BK44*Assembly!Q$16+$BL44*Assembly!Q$17+$BM44*Assembly!Q$18+$BN44*Assembly!Q$19+$BO44*Assembly!Q$20+$BP44*Assembly!Q$21+$BQ44*Assembly!Q$22+$BR44*Assembly!Q$23+$BS44*Assembly!Q$24</f>
        <v>4</v>
      </c>
      <c r="CJ44" s="326" t="str">
        <f>$AY44*Assembly!R$4+$AZ44*Assembly!R$5+$BA44*Assembly!R$6+$BB44*Assembly!R$7+$BC44*Assembly!R$8+$BD44*Assembly!R$9+$BE44*Assembly!R$10+$BF44*Assembly!R$11+$BG44*Assembly!R$12+$BH44*Assembly!R$13+$BI44*Assembly!R$14+$BJ44*Assembly!R$15+$BK44*Assembly!R$16+$BL44*Assembly!R$17+$BM44*Assembly!R$18+$BN44*Assembly!R$19+$BO44*Assembly!R$20+$BP44*Assembly!R$21+$BQ44*Assembly!R$22+$BR44*Assembly!R$23+$BS44*Assembly!R$24</f>
        <v>0</v>
      </c>
      <c r="CK44" s="325" t="str">
        <f>$AY44*Assembly!S$4+$AZ44*Assembly!S$5+$BA44*Assembly!S$6+$BB44*Assembly!S$7+$BC44*Assembly!S$8+$BD44*Assembly!S$9+$BE44*Assembly!S$10+$BF44*Assembly!S$11+$BG44*Assembly!S$12+$BH44*Assembly!S$13+$BI44*Assembly!S$14+$BJ44*Assembly!S$15+$BK44*Assembly!S$16+$BL44*Assembly!S$17+$BM44*Assembly!S$18+$BN44*Assembly!S$19+$BO44*Assembly!S$20+$BP44*Assembly!S$21+$BQ44*Assembly!S$22+$BR44*Assembly!S$23+$BS44*Assembly!S$24</f>
        <v>0</v>
      </c>
      <c r="CL44" s="325" t="str">
        <f>$AY44*Assembly!T$4+$AZ44*Assembly!T$5+$BA44*Assembly!T$6+$BB44*Assembly!T$7+$BC44*Assembly!T$8+$BD44*Assembly!T$9+$BE44*Assembly!T$10+$BF44*Assembly!T$11+$BG44*Assembly!T$12+$BH44*Assembly!T$13+$BI44*Assembly!T$14+$BJ44*Assembly!T$15+$BK44*Assembly!T$16+$BL44*Assembly!T$17+$BM44*Assembly!T$18+$BN44*Assembly!T$19+$BO44*Assembly!T$20+$BP44*Assembly!T$21+$BQ44*Assembly!T$22+$BR44*Assembly!T$23+$BS44*Assembly!T$24</f>
        <v>0</v>
      </c>
      <c r="CM44" s="325" t="str">
        <f>$AY44*Assembly!U$4+$AZ44*Assembly!U$5+$BA44*Assembly!U$6+$BB44*Assembly!U$7+$BC44*Assembly!U$8+$BD44*Assembly!U$9+$BE44*Assembly!U$10+$BF44*Assembly!U$11+$BG44*Assembly!U$12+$BH44*Assembly!U$13+$BI44*Assembly!U$14+$BJ44*Assembly!U$15+$BK44*Assembly!U$16+$BL44*Assembly!U$17+$BM44*Assembly!U$18+$BN44*Assembly!U$19+$BO44*Assembly!U$20+$BP44*Assembly!U$21+$BQ44*Assembly!U$22+$BR44*Assembly!U$23+$BS44*Assembly!U$24</f>
        <v>0</v>
      </c>
      <c r="CN44" s="326" t="str">
        <f>$AY44*Assembly!V$4+$AZ44*Assembly!V$5+$BA44*Assembly!V$6+$BB44*Assembly!V$7+$BC44*Assembly!V$8+$BD44*Assembly!V$9+$BE44*Assembly!V$10+$BF44*Assembly!V$11+$BG44*Assembly!V$12+$BH44*Assembly!V$13+$BI44*Assembly!V$14+$BJ44*Assembly!V$15+$BK44*Assembly!V$16+$BL44*Assembly!V$17+$BM44*Assembly!V$18+$BN44*Assembly!V$19+$BO44*Assembly!V$20+$BP44*Assembly!V$21+$BQ44*Assembly!V$22+$BR44*Assembly!V$23+$BS44*Assembly!V$24</f>
        <v>0</v>
      </c>
      <c r="CO44" s="326" t="str">
        <f>CE44*Refining!$F$3</f>
        <v>47,375</v>
      </c>
      <c r="CP44" s="326" t="str">
        <f>CF44*Refining!$F$4</f>
        <v>250</v>
      </c>
      <c r="CQ44" s="326" t="str">
        <f>CG44*Refining!$F$5</f>
        <v>0</v>
      </c>
      <c r="CR44" s="326" t="str">
        <f>CH44*Refining!$F$6</f>
        <v>0</v>
      </c>
      <c r="CS44" s="326" t="str">
        <f>CI44*Refining!$F$7</f>
        <v>7</v>
      </c>
      <c r="CT44" s="326" t="str">
        <f>CJ44*Refining!$F$8</f>
        <v>0</v>
      </c>
      <c r="CU44" s="326" t="str">
        <f>CK44*Refining!$F$9</f>
        <v>0</v>
      </c>
      <c r="CV44" s="326" t="str">
        <f>CL44*Refining!$F$10</f>
        <v>0</v>
      </c>
      <c r="CW44" s="326" t="str">
        <f>CM44*Refining!$F$11</f>
        <v>0</v>
      </c>
      <c r="CX44" s="326" t="str">
        <f>CN44*Refining!$F$12</f>
        <v>0</v>
      </c>
      <c r="CY44" s="218" t="str">
        <f t="shared" ref="CY44:DR44" si="177">IF(CE44 = 0, "", CE44)</f>
        <v>26,530</v>
      </c>
      <c r="CZ44" s="219" t="str">
        <f t="shared" si="177"/>
        <v>80</v>
      </c>
      <c r="DA44" s="215" t="str">
        <f t="shared" si="177"/>
        <v/>
      </c>
      <c r="DB44" s="215" t="str">
        <f t="shared" si="177"/>
        <v/>
      </c>
      <c r="DC44" s="215" t="str">
        <f t="shared" si="177"/>
        <v>4</v>
      </c>
      <c r="DD44" s="215" t="str">
        <f t="shared" si="177"/>
        <v/>
      </c>
      <c r="DE44" s="215" t="str">
        <f t="shared" si="177"/>
        <v/>
      </c>
      <c r="DF44" s="215" t="str">
        <f t="shared" si="177"/>
        <v/>
      </c>
      <c r="DG44" s="215" t="str">
        <f t="shared" si="177"/>
        <v/>
      </c>
      <c r="DH44" s="216" t="str">
        <f t="shared" si="177"/>
        <v/>
      </c>
      <c r="DI44" s="218" t="str">
        <f t="shared" si="177"/>
        <v>47,375</v>
      </c>
      <c r="DJ44" s="219" t="str">
        <f t="shared" si="177"/>
        <v>250</v>
      </c>
      <c r="DK44" s="215" t="str">
        <f t="shared" si="177"/>
        <v/>
      </c>
      <c r="DL44" s="215" t="str">
        <f t="shared" si="177"/>
        <v/>
      </c>
      <c r="DM44" s="219" t="str">
        <f t="shared" si="177"/>
        <v>7</v>
      </c>
      <c r="DN44" s="215" t="str">
        <f t="shared" si="177"/>
        <v/>
      </c>
      <c r="DO44" s="215" t="str">
        <f t="shared" si="177"/>
        <v/>
      </c>
      <c r="DP44" s="215" t="str">
        <f t="shared" si="177"/>
        <v/>
      </c>
      <c r="DQ44" s="215" t="str">
        <f t="shared" si="177"/>
        <v/>
      </c>
      <c r="DR44" s="216" t="str">
        <f t="shared" si="177"/>
        <v/>
      </c>
      <c r="DS44" s="218" t="str">
        <f t="shared" si="15"/>
        <v>26,614</v>
      </c>
      <c r="DT44" s="219" t="str">
        <f t="shared" si="16"/>
        <v>47,632</v>
      </c>
      <c r="DU44" s="208" t="str">
        <f>CY44*'Ores &amp; Ingots'!$C$3+CZ44*'Ores &amp; Ingots'!$C$4+DA44*'Ores &amp; Ingots'!$C$5+DB44*'Ores &amp; Ingots'!$C$6+DC44*'Ores &amp; Ingots'!$C$7+DD44*'Ores &amp; Ingots'!$C$8+DE44*'Ores &amp; Ingots'!$C$9+DF44*'Ores &amp; Ingots'!$C$10+DG44*'Ores &amp; Ingots'!$C$11+DH44*'Ores &amp; Ingots'!$C$12</f>
        <v>3,380</v>
      </c>
      <c r="DV44" s="208" t="str">
        <f>DI44*'Ores &amp; Ingots'!$B$3+DJ44*'Ores &amp; Ingots'!$B$4+DK44*'Ores &amp; Ingots'!$B$5+DL44*'Ores &amp; Ingots'!$B$6+DM44*'Ores &amp; Ingots'!$B$7+DN44*'Ores &amp; Ingots'!$B$8+DO44*'Ores &amp; Ingots'!$B$9+DP44*'Ores &amp; Ingots'!$B$10+DQ44*'Ores &amp; Ingots'!$B$11+DR44*'Ores &amp; Ingots'!$B$12</f>
        <v>17,624</v>
      </c>
      <c r="DW44" s="219" t="str">
        <f>CY44*Refining!$G$3+CZ44*Refining!$G$4+DA44*Refining!$G$5+DB44*Refining!$G$6+DC44*Refining!$G$7+DD44*Refining!$G$8+DE44*Refining!$G$9+DF44*Refining!$G$10+DG44*Refining!$G$11+DH44*Refining!$G$12</f>
        <v>2,210</v>
      </c>
      <c r="DX44" s="219" t="str">
        <f t="shared" si="17"/>
        <v>343,782</v>
      </c>
      <c r="DY44" s="220" t="str">
        <f t="shared" si="18"/>
        <v>0.3438</v>
      </c>
      <c r="DZ44" s="218" t="str">
        <f t="shared" si="19"/>
        <v>3,696</v>
      </c>
      <c r="EA44" s="221" t="str">
        <f t="shared" ref="EA44:EB44" si="178">DZ44/60</f>
        <v>61.6</v>
      </c>
      <c r="EB44" s="221" t="str">
        <f t="shared" si="178"/>
        <v>1.0</v>
      </c>
      <c r="EC44" s="541" t="str">
        <f t="shared" si="21"/>
        <v>0.04</v>
      </c>
      <c r="ED44" s="218" t="str">
        <f t="shared" si="22"/>
        <v>564,049</v>
      </c>
      <c r="EE44" s="221" t="str">
        <f t="shared" ref="EE44:EF44" si="179">ED44/1000</f>
        <v>564.0</v>
      </c>
      <c r="EF44" s="222" t="str">
        <f t="shared" si="179"/>
        <v>0.56</v>
      </c>
      <c r="EG44" s="542" t="str">
        <f t="shared" si="24"/>
        <v>0.5640</v>
      </c>
      <c r="EH44" s="225">
        <v>3489.0</v>
      </c>
    </row>
    <row r="45" hidden="1">
      <c r="A45" s="33"/>
      <c r="B45" s="226" t="s">
        <v>938</v>
      </c>
      <c r="C45" s="227" t="s">
        <v>886</v>
      </c>
      <c r="D45" s="227">
        <v>1.0</v>
      </c>
      <c r="E45" s="227">
        <v>2.0</v>
      </c>
      <c r="F45" s="227">
        <v>1.0</v>
      </c>
      <c r="G45" s="253" t="str">
        <f t="shared" si="5"/>
        <v>31.3</v>
      </c>
      <c r="H45" s="254">
        <v>20.0</v>
      </c>
      <c r="I45" s="254">
        <v>20.0</v>
      </c>
      <c r="J45" s="254" t="str">
        <f>H45/Main!$D$9</f>
        <v>20</v>
      </c>
      <c r="K45" s="254" t="str">
        <f>I45/Main!$D$10</f>
        <v>20</v>
      </c>
      <c r="L45" s="254" t="str">
        <f t="shared" si="6"/>
        <v>1</v>
      </c>
      <c r="M45" s="254">
        <v>1.0</v>
      </c>
      <c r="N45" s="256">
        <v>1000.0</v>
      </c>
      <c r="O45" s="256">
        <v>330000.0</v>
      </c>
      <c r="P45" s="255"/>
      <c r="Q45" s="256">
        <v>4000.0</v>
      </c>
      <c r="R45" s="256" t="str">
        <f>Q45*Main!$D$6</f>
        <v>4,000</v>
      </c>
      <c r="S45" s="257"/>
      <c r="T45" s="257"/>
      <c r="U45" s="255"/>
      <c r="V45" s="255"/>
      <c r="W45" s="255"/>
      <c r="X45" s="255"/>
      <c r="Y45" s="255"/>
      <c r="Z45" s="255"/>
      <c r="AA45" s="255"/>
      <c r="AB45" s="255"/>
      <c r="AC45" s="258" t="s">
        <v>920</v>
      </c>
      <c r="AD45" s="225">
        <v>120.0</v>
      </c>
      <c r="AE45" s="225">
        <v>0.0</v>
      </c>
      <c r="AF45" s="225">
        <v>0.0</v>
      </c>
      <c r="AG45" s="225">
        <v>2.0</v>
      </c>
      <c r="AH45" s="225">
        <v>5.0</v>
      </c>
      <c r="AI45" s="225">
        <v>0.0</v>
      </c>
      <c r="AJ45" s="225">
        <v>4.0</v>
      </c>
      <c r="AK45" s="309">
        <v>5.0</v>
      </c>
      <c r="AL45" s="225">
        <v>0.0</v>
      </c>
      <c r="AM45" s="225">
        <v>0.0</v>
      </c>
      <c r="AN45" s="225">
        <v>0.0</v>
      </c>
      <c r="AO45" s="225">
        <v>0.0</v>
      </c>
      <c r="AP45" s="225">
        <v>0.0</v>
      </c>
      <c r="AQ45" s="225">
        <v>0.0</v>
      </c>
      <c r="AR45" s="225">
        <v>0.0</v>
      </c>
      <c r="AS45" s="225">
        <v>0.0</v>
      </c>
      <c r="AT45" s="225">
        <v>0.0</v>
      </c>
      <c r="AU45" s="225">
        <v>0.0</v>
      </c>
      <c r="AV45" s="225">
        <v>0.0</v>
      </c>
      <c r="AW45" s="225">
        <v>0.0</v>
      </c>
      <c r="AX45" s="225">
        <v>0.0</v>
      </c>
      <c r="AY45" s="239" t="str">
        <f t="shared" ref="AY45:BS45" si="180">IF(AD45 = 0, "", AD45)</f>
        <v>120</v>
      </c>
      <c r="AZ45" s="227" t="str">
        <f t="shared" si="180"/>
        <v/>
      </c>
      <c r="BA45" s="227" t="str">
        <f t="shared" si="180"/>
        <v/>
      </c>
      <c r="BB45" s="225" t="str">
        <f t="shared" si="180"/>
        <v>2</v>
      </c>
      <c r="BC45" s="225" t="str">
        <f t="shared" si="180"/>
        <v>5</v>
      </c>
      <c r="BD45" s="227" t="str">
        <f t="shared" si="180"/>
        <v/>
      </c>
      <c r="BE45" s="225" t="str">
        <f t="shared" si="180"/>
        <v>4</v>
      </c>
      <c r="BF45" s="309" t="str">
        <f t="shared" si="180"/>
        <v>5</v>
      </c>
      <c r="BG45" s="227" t="str">
        <f t="shared" si="180"/>
        <v/>
      </c>
      <c r="BH45" s="227" t="str">
        <f t="shared" si="180"/>
        <v/>
      </c>
      <c r="BI45" s="227" t="str">
        <f t="shared" si="180"/>
        <v/>
      </c>
      <c r="BJ45" s="227" t="str">
        <f t="shared" si="180"/>
        <v/>
      </c>
      <c r="BK45" s="227" t="str">
        <f t="shared" si="180"/>
        <v/>
      </c>
      <c r="BL45" s="227" t="str">
        <f t="shared" si="180"/>
        <v/>
      </c>
      <c r="BM45" s="227" t="str">
        <f t="shared" si="180"/>
        <v/>
      </c>
      <c r="BN45" s="227" t="str">
        <f t="shared" si="180"/>
        <v/>
      </c>
      <c r="BO45" s="227" t="str">
        <f t="shared" si="180"/>
        <v/>
      </c>
      <c r="BP45" s="227" t="str">
        <f t="shared" si="180"/>
        <v/>
      </c>
      <c r="BQ45" s="227" t="str">
        <f t="shared" si="180"/>
        <v/>
      </c>
      <c r="BR45" s="227" t="str">
        <f t="shared" si="180"/>
        <v/>
      </c>
      <c r="BS45" s="238" t="str">
        <f t="shared" si="180"/>
        <v/>
      </c>
      <c r="BT45" s="239" t="str">
        <f>$AY45*Assembly!Y$4+$AZ45*Assembly!Y$5+$BA45*Assembly!Y$6+$BB45*Assembly!Y$7+$BC45*Assembly!Y$8+$BD45*Assembly!Y$9+$BE45*Assembly!Y$10+$BF45*Assembly!Y$11+$BG45*Assembly!Y$12+$BH45*Assembly!Y$13+$BI45*Assembly!Y$14+$BJ45*Assembly!Y$15+$BK45*Assembly!Y$16+$BL45*Assembly!Y$17+$BM45*Assembly!Y$18+$BN45*Assembly!Y$19+$BO45*Assembly!Y$20+$BP45*Assembly!Y$21+$BQ45*Assembly!Y$22+$BR45*Assembly!Y$23+$BS45*Assembly!Y$24</f>
        <v>2,587</v>
      </c>
      <c r="BU45" s="225" t="str">
        <f t="shared" si="8"/>
        <v>83</v>
      </c>
      <c r="BV45" s="225" t="str">
        <f>$AY45*Assembly!AC$4+$AZ45*Assembly!AC$5+$BA45*Assembly!AC$6+$BB45*Assembly!AC$7+$BC45*Assembly!AC$8+$BD45*Assembly!AC$9+$BE45*Assembly!AC$10+$BF45*Assembly!AC$11+$BG45*Assembly!AC$12+$BH45*Assembly!AC$13+$BI45*Assembly!AC$14+$BJ45*Assembly!AC$15+$BK45*Assembly!AC$16+$BL45*Assembly!AC$17+$BM45*Assembly!AC$18+$BN45*Assembly!AC$19+$BO45*Assembly!AC$20+$BP45*Assembly!AC$21+$BQ45*Assembly!AC$22+$BR45*Assembly!AC$23+$BS45*Assembly!AC$24</f>
        <v>12,435</v>
      </c>
      <c r="BW45" s="240" t="str">
        <f t="shared" si="9"/>
        <v>4.81</v>
      </c>
      <c r="BX45" s="241" t="str">
        <f t="shared" si="10"/>
        <v>398</v>
      </c>
      <c r="BY45" s="242" t="str">
        <f t="shared" si="11"/>
        <v>150.2</v>
      </c>
      <c r="BZ45" s="311" t="str">
        <f t="shared" si="181"/>
        <v>1.5 L</v>
      </c>
      <c r="CA45" s="225" t="str">
        <f>$AY45*Assembly!X$4+$AZ45*Assembly!X$5+$BA45*Assembly!X$6+$BB45*Assembly!X$7+$BC45*Assembly!X$8+$BD45*Assembly!X$9+$BE45*Assembly!X$10+$BF45*Assembly!X$11+$BG45*Assembly!X$12+$BH45*Assembly!X$13+$BI45*Assembly!X$14+$BJ45*Assembly!X$15+$BK45*Assembly!X$16+$BL45*Assembly!X$17+$BM45*Assembly!X$18+$BN45*Assembly!X$19+$BO45*Assembly!X$20+$BP45*Assembly!X$21+$BQ45*Assembly!X$22+$BR45*Assembly!X$23+$BS45*Assembly!X$24</f>
        <v>151</v>
      </c>
      <c r="CB45" s="225" t="str">
        <f t="shared" si="12"/>
        <v>23,489</v>
      </c>
      <c r="CC45" s="223" t="str">
        <f t="shared" si="13"/>
        <v>0.0235</v>
      </c>
      <c r="CD45" s="243" t="str">
        <f>$AY45*Assembly!AB$4+$AZ45*Assembly!AB$5+$BA45*Assembly!AB$6+$BB45*Assembly!AB$7+$BC45*Assembly!AB$8+$BD45*Assembly!AB$9+$BE45*Assembly!AB$10+$BF45*Assembly!AB$11+$BG45*Assembly!AB$12+$BH45*Assembly!AB$13+$BI45*Assembly!AB$14+$BJ45*Assembly!AB$15+$BK45*Assembly!AB$16+$BL45*Assembly!AB$17+$BM45*Assembly!AB$18+$BN45*Assembly!AB$19+$BO45*Assembly!AB$20+$BP45*Assembly!AB$21+$BQ45*Assembly!AB$22+$BR45*Assembly!AB$23+$BS45*Assembly!AB$24</f>
        <v>483</v>
      </c>
      <c r="CE45" s="256" t="str">
        <f>$AY45*Assembly!M$4+$AZ45*Assembly!M$5+$BA45*Assembly!M$6+$BB45*Assembly!M$7+$BC45*Assembly!M$8+$BD45*Assembly!M$9+$BE45*Assembly!M$10+$BF45*Assembly!M$11+$BG45*Assembly!M$12+$BH45*Assembly!M$13+$BI45*Assembly!M$14+$BJ45*Assembly!M$15+$BK45*Assembly!M$16+$BL45*Assembly!M$17+$BM45*Assembly!M$18+$BN45*Assembly!M$19+$BO45*Assembly!M$20+$BP45*Assembly!M$21+$BQ45*Assembly!M$22+$BR45*Assembly!M$23+$BS45*Assembly!M$24</f>
        <v>2,713</v>
      </c>
      <c r="CF45" s="256" t="str">
        <f>$AY45*Assembly!N$4+$AZ45*Assembly!N$5+$BA45*Assembly!N$6+$BB45*Assembly!N$7+$BC45*Assembly!N$8+$BD45*Assembly!N$9+$BE45*Assembly!N$10+$BF45*Assembly!N$11+$BG45*Assembly!N$12+$BH45*Assembly!N$13+$BI45*Assembly!N$14+$BJ45*Assembly!N$15+$BK45*Assembly!N$16+$BL45*Assembly!N$17+$BM45*Assembly!N$18+$BN45*Assembly!N$19+$BO45*Assembly!N$20+$BP45*Assembly!N$21+$BQ45*Assembly!N$22+$BR45*Assembly!N$23+$BS45*Assembly!N$24</f>
        <v>20</v>
      </c>
      <c r="CG45" s="256" t="str">
        <f>$AY45*Assembly!O$4+$AZ45*Assembly!O$5+$BA45*Assembly!O$6+$BB45*Assembly!O$7+$BC45*Assembly!O$8+$BD45*Assembly!O$9+$BE45*Assembly!O$10+$BF45*Assembly!O$11+$BG45*Assembly!O$12+$BH45*Assembly!O$13+$BI45*Assembly!O$14+$BJ45*Assembly!O$15+$BK45*Assembly!O$16+$BL45*Assembly!O$17+$BM45*Assembly!O$18+$BN45*Assembly!O$19+$BO45*Assembly!O$20+$BP45*Assembly!O$21+$BQ45*Assembly!O$22+$BR45*Assembly!O$23+$BS45*Assembly!O$24</f>
        <v>0</v>
      </c>
      <c r="CH45" s="254" t="str">
        <f>$AY45*Assembly!P$4+$AZ45*Assembly!P$5+$BA45*Assembly!P$6+$BB45*Assembly!P$7+$BC45*Assembly!P$8+$BD45*Assembly!P$9+$BE45*Assembly!P$10+$BF45*Assembly!P$11+$BG45*Assembly!P$12+$BH45*Assembly!P$13+$BI45*Assembly!P$14+$BJ45*Assembly!P$15+$BK45*Assembly!P$16+$BL45*Assembly!P$17+$BM45*Assembly!P$18+$BN45*Assembly!P$19+$BO45*Assembly!P$20+$BP45*Assembly!P$21+$BQ45*Assembly!P$22+$BR45*Assembly!P$23+$BS45*Assembly!P$24</f>
        <v>0</v>
      </c>
      <c r="CI45" s="254" t="str">
        <f>$AY45*Assembly!Q$4+$AZ45*Assembly!Q$5+$BA45*Assembly!Q$6+$BB45*Assembly!Q$7+$BC45*Assembly!Q$8+$BD45*Assembly!Q$9+$BE45*Assembly!Q$10+$BF45*Assembly!Q$11+$BG45*Assembly!Q$12+$BH45*Assembly!Q$13+$BI45*Assembly!Q$14+$BJ45*Assembly!Q$15+$BK45*Assembly!Q$16+$BL45*Assembly!Q$17+$BM45*Assembly!Q$18+$BN45*Assembly!Q$19+$BO45*Assembly!Q$20+$BP45*Assembly!Q$21+$BQ45*Assembly!Q$22+$BR45*Assembly!Q$23+$BS45*Assembly!Q$24</f>
        <v>1</v>
      </c>
      <c r="CJ45" s="256" t="str">
        <f>$AY45*Assembly!R$4+$AZ45*Assembly!R$5+$BA45*Assembly!R$6+$BB45*Assembly!R$7+$BC45*Assembly!R$8+$BD45*Assembly!R$9+$BE45*Assembly!R$10+$BF45*Assembly!R$11+$BG45*Assembly!R$12+$BH45*Assembly!R$13+$BI45*Assembly!R$14+$BJ45*Assembly!R$15+$BK45*Assembly!R$16+$BL45*Assembly!R$17+$BM45*Assembly!R$18+$BN45*Assembly!R$19+$BO45*Assembly!R$20+$BP45*Assembly!R$21+$BQ45*Assembly!R$22+$BR45*Assembly!R$23+$BS45*Assembly!R$24</f>
        <v>0</v>
      </c>
      <c r="CK45" s="254" t="str">
        <f>$AY45*Assembly!S$4+$AZ45*Assembly!S$5+$BA45*Assembly!S$6+$BB45*Assembly!S$7+$BC45*Assembly!S$8+$BD45*Assembly!S$9+$BE45*Assembly!S$10+$BF45*Assembly!S$11+$BG45*Assembly!S$12+$BH45*Assembly!S$13+$BI45*Assembly!S$14+$BJ45*Assembly!S$15+$BK45*Assembly!S$16+$BL45*Assembly!S$17+$BM45*Assembly!S$18+$BN45*Assembly!S$19+$BO45*Assembly!S$20+$BP45*Assembly!S$21+$BQ45*Assembly!S$22+$BR45*Assembly!S$23+$BS45*Assembly!S$24</f>
        <v>0</v>
      </c>
      <c r="CL45" s="254" t="str">
        <f>$AY45*Assembly!T$4+$AZ45*Assembly!T$5+$BA45*Assembly!T$6+$BB45*Assembly!T$7+$BC45*Assembly!T$8+$BD45*Assembly!T$9+$BE45*Assembly!T$10+$BF45*Assembly!T$11+$BG45*Assembly!T$12+$BH45*Assembly!T$13+$BI45*Assembly!T$14+$BJ45*Assembly!T$15+$BK45*Assembly!T$16+$BL45*Assembly!T$17+$BM45*Assembly!T$18+$BN45*Assembly!T$19+$BO45*Assembly!T$20+$BP45*Assembly!T$21+$BQ45*Assembly!T$22+$BR45*Assembly!T$23+$BS45*Assembly!T$24</f>
        <v>0</v>
      </c>
      <c r="CM45" s="254" t="str">
        <f>$AY45*Assembly!U$4+$AZ45*Assembly!U$5+$BA45*Assembly!U$6+$BB45*Assembly!U$7+$BC45*Assembly!U$8+$BD45*Assembly!U$9+$BE45*Assembly!U$10+$BF45*Assembly!U$11+$BG45*Assembly!U$12+$BH45*Assembly!U$13+$BI45*Assembly!U$14+$BJ45*Assembly!U$15+$BK45*Assembly!U$16+$BL45*Assembly!U$17+$BM45*Assembly!U$18+$BN45*Assembly!U$19+$BO45*Assembly!U$20+$BP45*Assembly!U$21+$BQ45*Assembly!U$22+$BR45*Assembly!U$23+$BS45*Assembly!U$24</f>
        <v>0</v>
      </c>
      <c r="CN45" s="256" t="str">
        <f>$AY45*Assembly!V$4+$AZ45*Assembly!V$5+$BA45*Assembly!V$6+$BB45*Assembly!V$7+$BC45*Assembly!V$8+$BD45*Assembly!V$9+$BE45*Assembly!V$10+$BF45*Assembly!V$11+$BG45*Assembly!V$12+$BH45*Assembly!V$13+$BI45*Assembly!V$14+$BJ45*Assembly!V$15+$BK45*Assembly!V$16+$BL45*Assembly!V$17+$BM45*Assembly!V$18+$BN45*Assembly!V$19+$BO45*Assembly!V$20+$BP45*Assembly!V$21+$BQ45*Assembly!V$22+$BR45*Assembly!V$23+$BS45*Assembly!V$24</f>
        <v>0</v>
      </c>
      <c r="CO45" s="256" t="str">
        <f>CE45*Refining!$F$3</f>
        <v>4,844</v>
      </c>
      <c r="CP45" s="256" t="str">
        <f>CF45*Refining!$F$4</f>
        <v>63</v>
      </c>
      <c r="CQ45" s="256" t="str">
        <f>CG45*Refining!$F$5</f>
        <v>0</v>
      </c>
      <c r="CR45" s="256" t="str">
        <f>CH45*Refining!$F$6</f>
        <v>0</v>
      </c>
      <c r="CS45" s="256" t="str">
        <f>CI45*Refining!$F$7</f>
        <v>2</v>
      </c>
      <c r="CT45" s="256" t="str">
        <f>CJ45*Refining!$F$8</f>
        <v>0</v>
      </c>
      <c r="CU45" s="256" t="str">
        <f>CK45*Refining!$F$9</f>
        <v>0</v>
      </c>
      <c r="CV45" s="256" t="str">
        <f>CL45*Refining!$F$10</f>
        <v>0</v>
      </c>
      <c r="CW45" s="256" t="str">
        <f>CM45*Refining!$F$11</f>
        <v>0</v>
      </c>
      <c r="CX45" s="256" t="str">
        <f>CN45*Refining!$F$12</f>
        <v>0</v>
      </c>
      <c r="CY45" s="248" t="str">
        <f t="shared" ref="CY45:DR45" si="182">IF(CE45 = 0, "", CE45)</f>
        <v>2,713</v>
      </c>
      <c r="CZ45" s="249" t="str">
        <f t="shared" si="182"/>
        <v>20</v>
      </c>
      <c r="DA45" s="245" t="str">
        <f t="shared" si="182"/>
        <v/>
      </c>
      <c r="DB45" s="245" t="str">
        <f t="shared" si="182"/>
        <v/>
      </c>
      <c r="DC45" s="245" t="str">
        <f t="shared" si="182"/>
        <v>1</v>
      </c>
      <c r="DD45" s="245" t="str">
        <f t="shared" si="182"/>
        <v/>
      </c>
      <c r="DE45" s="245" t="str">
        <f t="shared" si="182"/>
        <v/>
      </c>
      <c r="DF45" s="245" t="str">
        <f t="shared" si="182"/>
        <v/>
      </c>
      <c r="DG45" s="245" t="str">
        <f t="shared" si="182"/>
        <v/>
      </c>
      <c r="DH45" s="246" t="str">
        <f t="shared" si="182"/>
        <v/>
      </c>
      <c r="DI45" s="248" t="str">
        <f t="shared" si="182"/>
        <v>4,844</v>
      </c>
      <c r="DJ45" s="249" t="str">
        <f t="shared" si="182"/>
        <v>63</v>
      </c>
      <c r="DK45" s="245" t="str">
        <f t="shared" si="182"/>
        <v/>
      </c>
      <c r="DL45" s="245" t="str">
        <f t="shared" si="182"/>
        <v/>
      </c>
      <c r="DM45" s="249" t="str">
        <f t="shared" si="182"/>
        <v>2</v>
      </c>
      <c r="DN45" s="245" t="str">
        <f t="shared" si="182"/>
        <v/>
      </c>
      <c r="DO45" s="245" t="str">
        <f t="shared" si="182"/>
        <v/>
      </c>
      <c r="DP45" s="245" t="str">
        <f t="shared" si="182"/>
        <v/>
      </c>
      <c r="DQ45" s="245" t="str">
        <f t="shared" si="182"/>
        <v/>
      </c>
      <c r="DR45" s="246" t="str">
        <f t="shared" si="182"/>
        <v/>
      </c>
      <c r="DS45" s="248" t="str">
        <f t="shared" si="15"/>
        <v>2,734</v>
      </c>
      <c r="DT45" s="249" t="str">
        <f t="shared" si="16"/>
        <v>4,908</v>
      </c>
      <c r="DU45" s="225" t="str">
        <f>CY45*'Ores &amp; Ingots'!$C$3+CZ45*'Ores &amp; Ingots'!$C$4+DA45*'Ores &amp; Ingots'!$C$5+DB45*'Ores &amp; Ingots'!$C$6+DC45*'Ores &amp; Ingots'!$C$7+DD45*'Ores &amp; Ingots'!$C$8+DE45*'Ores &amp; Ingots'!$C$9+DF45*'Ores &amp; Ingots'!$C$10+DG45*'Ores &amp; Ingots'!$C$11+DH45*'Ores &amp; Ingots'!$C$12</f>
        <v>347</v>
      </c>
      <c r="DV45" s="225" t="str">
        <f>DI45*'Ores &amp; Ingots'!$B$3+DJ45*'Ores &amp; Ingots'!$B$4+DK45*'Ores &amp; Ingots'!$B$5+DL45*'Ores &amp; Ingots'!$B$6+DM45*'Ores &amp; Ingots'!$B$7+DN45*'Ores &amp; Ingots'!$B$8+DO45*'Ores &amp; Ingots'!$B$9+DP45*'Ores &amp; Ingots'!$B$10+DQ45*'Ores &amp; Ingots'!$B$11+DR45*'Ores &amp; Ingots'!$B$12</f>
        <v>1,816</v>
      </c>
      <c r="DW45" s="249" t="str">
        <f>CY45*Refining!$G$3+CZ45*Refining!$G$4+DA45*Refining!$G$5+DB45*Refining!$G$6+DC45*Refining!$G$7+DD45*Refining!$G$8+DE45*Refining!$G$9+DF45*Refining!$G$10+DG45*Refining!$G$11+DH45*Refining!$G$12</f>
        <v>283</v>
      </c>
      <c r="DX45" s="249" t="str">
        <f t="shared" si="17"/>
        <v>44,065</v>
      </c>
      <c r="DY45" s="250" t="str">
        <f t="shared" si="18"/>
        <v>0.0441</v>
      </c>
      <c r="DZ45" s="248" t="str">
        <f t="shared" si="19"/>
        <v>454</v>
      </c>
      <c r="EA45" s="251" t="str">
        <f t="shared" ref="EA45:EB45" si="183">DZ45/60</f>
        <v>7.6</v>
      </c>
      <c r="EB45" s="251" t="str">
        <f t="shared" si="183"/>
        <v>0.1</v>
      </c>
      <c r="EC45" s="543" t="str">
        <f t="shared" si="21"/>
        <v>0.01</v>
      </c>
      <c r="ED45" s="248" t="str">
        <f t="shared" si="22"/>
        <v>67,554</v>
      </c>
      <c r="EE45" s="251" t="str">
        <f t="shared" ref="EE45:EF45" si="184">ED45/1000</f>
        <v>67.6</v>
      </c>
      <c r="EF45" s="252" t="str">
        <f t="shared" si="184"/>
        <v>0.07</v>
      </c>
      <c r="EG45" s="544" t="str">
        <f t="shared" si="24"/>
        <v>0.0676</v>
      </c>
      <c r="EH45" s="225">
        <v>1602.0</v>
      </c>
    </row>
    <row r="46" hidden="1">
      <c r="A46" s="33"/>
      <c r="B46" s="226" t="s">
        <v>939</v>
      </c>
      <c r="C46" s="227" t="s">
        <v>886</v>
      </c>
      <c r="D46" s="227">
        <v>1.0</v>
      </c>
      <c r="E46" s="227">
        <v>1.0</v>
      </c>
      <c r="F46" s="227">
        <v>2.0</v>
      </c>
      <c r="G46" s="228" t="str">
        <f t="shared" si="5"/>
        <v>31.3</v>
      </c>
      <c r="H46" s="229">
        <v>80.0</v>
      </c>
      <c r="I46" s="229">
        <v>80.0</v>
      </c>
      <c r="J46" s="229" t="str">
        <f>H46/Main!$D$9</f>
        <v>80</v>
      </c>
      <c r="K46" s="229" t="str">
        <f>I46/Main!$D$10</f>
        <v>80</v>
      </c>
      <c r="L46" s="229" t="str">
        <f t="shared" si="6"/>
        <v>1</v>
      </c>
      <c r="M46" s="229">
        <v>1.0</v>
      </c>
      <c r="N46" s="231">
        <v>1000.0</v>
      </c>
      <c r="O46" s="231">
        <v>560000.0</v>
      </c>
      <c r="P46" s="230"/>
      <c r="Q46" s="231">
        <v>1000.0</v>
      </c>
      <c r="R46" s="231" t="str">
        <f>Q46*Main!$D$6</f>
        <v>1,000</v>
      </c>
      <c r="S46" s="232"/>
      <c r="T46" s="232"/>
      <c r="U46" s="230"/>
      <c r="V46" s="230"/>
      <c r="W46" s="230"/>
      <c r="X46" s="230"/>
      <c r="Y46" s="230"/>
      <c r="Z46" s="230"/>
      <c r="AA46" s="230"/>
      <c r="AB46" s="230"/>
      <c r="AC46" s="233" t="s">
        <v>920</v>
      </c>
      <c r="AD46" s="225">
        <v>150.0</v>
      </c>
      <c r="AE46" s="225">
        <v>0.0</v>
      </c>
      <c r="AF46" s="225">
        <v>0.0</v>
      </c>
      <c r="AG46" s="225">
        <v>0.0</v>
      </c>
      <c r="AH46" s="225">
        <v>40.0</v>
      </c>
      <c r="AI46" s="225">
        <v>0.0</v>
      </c>
      <c r="AJ46" s="225">
        <v>8.0</v>
      </c>
      <c r="AK46" s="309">
        <v>80.0</v>
      </c>
      <c r="AL46" s="225">
        <v>4.0</v>
      </c>
      <c r="AM46" s="225">
        <v>0.0</v>
      </c>
      <c r="AN46" s="225">
        <v>0.0</v>
      </c>
      <c r="AO46" s="225">
        <v>0.0</v>
      </c>
      <c r="AP46" s="225">
        <v>0.0</v>
      </c>
      <c r="AQ46" s="225">
        <v>0.0</v>
      </c>
      <c r="AR46" s="225">
        <v>0.0</v>
      </c>
      <c r="AS46" s="225">
        <v>0.0</v>
      </c>
      <c r="AT46" s="225">
        <v>0.0</v>
      </c>
      <c r="AU46" s="225">
        <v>0.0</v>
      </c>
      <c r="AV46" s="225">
        <v>0.0</v>
      </c>
      <c r="AW46" s="225">
        <v>0.0</v>
      </c>
      <c r="AX46" s="225">
        <v>0.0</v>
      </c>
      <c r="AY46" s="239" t="str">
        <f t="shared" ref="AY46:BS46" si="185">IF(AD46 = 0, "", AD46)</f>
        <v>150</v>
      </c>
      <c r="AZ46" s="227" t="str">
        <f t="shared" si="185"/>
        <v/>
      </c>
      <c r="BA46" s="227" t="str">
        <f t="shared" si="185"/>
        <v/>
      </c>
      <c r="BB46" s="227" t="str">
        <f t="shared" si="185"/>
        <v/>
      </c>
      <c r="BC46" s="225" t="str">
        <f t="shared" si="185"/>
        <v>40</v>
      </c>
      <c r="BD46" s="227" t="str">
        <f t="shared" si="185"/>
        <v/>
      </c>
      <c r="BE46" s="225" t="str">
        <f t="shared" si="185"/>
        <v>8</v>
      </c>
      <c r="BF46" s="309" t="str">
        <f t="shared" si="185"/>
        <v>80</v>
      </c>
      <c r="BG46" s="225" t="str">
        <f t="shared" si="185"/>
        <v>4</v>
      </c>
      <c r="BH46" s="227" t="str">
        <f t="shared" si="185"/>
        <v/>
      </c>
      <c r="BI46" s="227" t="str">
        <f t="shared" si="185"/>
        <v/>
      </c>
      <c r="BJ46" s="227" t="str">
        <f t="shared" si="185"/>
        <v/>
      </c>
      <c r="BK46" s="227" t="str">
        <f t="shared" si="185"/>
        <v/>
      </c>
      <c r="BL46" s="227" t="str">
        <f t="shared" si="185"/>
        <v/>
      </c>
      <c r="BM46" s="227" t="str">
        <f t="shared" si="185"/>
        <v/>
      </c>
      <c r="BN46" s="227" t="str">
        <f t="shared" si="185"/>
        <v/>
      </c>
      <c r="BO46" s="227" t="str">
        <f t="shared" si="185"/>
        <v/>
      </c>
      <c r="BP46" s="227" t="str">
        <f t="shared" si="185"/>
        <v/>
      </c>
      <c r="BQ46" s="227" t="str">
        <f t="shared" si="185"/>
        <v/>
      </c>
      <c r="BR46" s="227" t="str">
        <f t="shared" si="185"/>
        <v/>
      </c>
      <c r="BS46" s="238" t="str">
        <f t="shared" si="185"/>
        <v/>
      </c>
      <c r="BT46" s="239" t="str">
        <f>$AY46*Assembly!Y$4+$AZ46*Assembly!Y$5+$BA46*Assembly!Y$6+$BB46*Assembly!Y$7+$BC46*Assembly!Y$8+$BD46*Assembly!Y$9+$BE46*Assembly!Y$10+$BF46*Assembly!Y$11+$BG46*Assembly!Y$12+$BH46*Assembly!Y$13+$BI46*Assembly!Y$14+$BJ46*Assembly!Y$15+$BK46*Assembly!Y$16+$BL46*Assembly!Y$17+$BM46*Assembly!Y$18+$BN46*Assembly!Y$19+$BO46*Assembly!Y$20+$BP46*Assembly!Y$21+$BQ46*Assembly!Y$22+$BR46*Assembly!Y$23+$BS46*Assembly!Y$24</f>
        <v>3,560</v>
      </c>
      <c r="BU46" s="225" t="str">
        <f t="shared" si="8"/>
        <v>114</v>
      </c>
      <c r="BV46" s="225" t="str">
        <f>$AY46*Assembly!AC$4+$AZ46*Assembly!AC$5+$BA46*Assembly!AC$6+$BB46*Assembly!AC$7+$BC46*Assembly!AC$8+$BD46*Assembly!AC$9+$BE46*Assembly!AC$10+$BF46*Assembly!AC$11+$BG46*Assembly!AC$12+$BH46*Assembly!AC$13+$BI46*Assembly!AC$14+$BJ46*Assembly!AC$15+$BK46*Assembly!AC$16+$BL46*Assembly!AC$17+$BM46*Assembly!AC$18+$BN46*Assembly!AC$19+$BO46*Assembly!AC$20+$BP46*Assembly!AC$21+$BQ46*Assembly!AC$22+$BR46*Assembly!AC$23+$BS46*Assembly!AC$24</f>
        <v>16,620</v>
      </c>
      <c r="BW46" s="240" t="str">
        <f t="shared" si="9"/>
        <v>4.67</v>
      </c>
      <c r="BX46" s="241" t="str">
        <f t="shared" si="10"/>
        <v>532</v>
      </c>
      <c r="BY46" s="242" t="str">
        <f t="shared" si="11"/>
        <v>145.9</v>
      </c>
      <c r="BZ46" s="311" t="str">
        <f t="shared" si="181"/>
        <v>0.3 L</v>
      </c>
      <c r="CA46" s="225" t="str">
        <f>$AY46*Assembly!X$4+$AZ46*Assembly!X$5+$BA46*Assembly!X$6+$BB46*Assembly!X$7+$BC46*Assembly!X$8+$BD46*Assembly!X$9+$BE46*Assembly!X$10+$BF46*Assembly!X$11+$BG46*Assembly!X$12+$BH46*Assembly!X$13+$BI46*Assembly!X$14+$BJ46*Assembly!X$15+$BK46*Assembly!X$16+$BL46*Assembly!X$17+$BM46*Assembly!X$18+$BN46*Assembly!X$19+$BO46*Assembly!X$20+$BP46*Assembly!X$21+$BQ46*Assembly!X$22+$BR46*Assembly!X$23+$BS46*Assembly!X$24</f>
        <v>402</v>
      </c>
      <c r="CB46" s="225" t="str">
        <f t="shared" si="12"/>
        <v>62,533</v>
      </c>
      <c r="CC46" s="223" t="str">
        <f t="shared" si="13"/>
        <v>0.0625</v>
      </c>
      <c r="CD46" s="243" t="str">
        <f>$AY46*Assembly!AB$4+$AZ46*Assembly!AB$5+$BA46*Assembly!AB$6+$BB46*Assembly!AB$7+$BC46*Assembly!AB$8+$BD46*Assembly!AB$9+$BE46*Assembly!AB$10+$BF46*Assembly!AB$11+$BG46*Assembly!AB$12+$BH46*Assembly!AB$13+$BI46*Assembly!AB$14+$BJ46*Assembly!AB$15+$BK46*Assembly!AB$16+$BL46*Assembly!AB$17+$BM46*Assembly!AB$18+$BN46*Assembly!AB$19+$BO46*Assembly!AB$20+$BP46*Assembly!AB$21+$BQ46*Assembly!AB$22+$BR46*Assembly!AB$23+$BS46*Assembly!AB$24</f>
        <v>698</v>
      </c>
      <c r="CE46" s="231" t="str">
        <f>$AY46*Assembly!M$4+$AZ46*Assembly!M$5+$BA46*Assembly!M$6+$BB46*Assembly!M$7+$BC46*Assembly!M$8+$BD46*Assembly!M$9+$BE46*Assembly!M$10+$BF46*Assembly!M$11+$BG46*Assembly!M$12+$BH46*Assembly!M$13+$BI46*Assembly!M$14+$BJ46*Assembly!M$15+$BK46*Assembly!M$16+$BL46*Assembly!M$17+$BM46*Assembly!M$18+$BN46*Assembly!M$19+$BO46*Assembly!M$20+$BP46*Assembly!M$21+$BQ46*Assembly!M$22+$BR46*Assembly!M$23+$BS46*Assembly!M$24</f>
        <v>3,754</v>
      </c>
      <c r="CF46" s="231" t="str">
        <f>$AY46*Assembly!N$4+$AZ46*Assembly!N$5+$BA46*Assembly!N$6+$BB46*Assembly!N$7+$BC46*Assembly!N$8+$BD46*Assembly!N$9+$BE46*Assembly!N$10+$BF46*Assembly!N$11+$BG46*Assembly!N$12+$BH46*Assembly!N$13+$BI46*Assembly!N$14+$BJ46*Assembly!N$15+$BK46*Assembly!N$16+$BL46*Assembly!N$17+$BM46*Assembly!N$18+$BN46*Assembly!N$19+$BO46*Assembly!N$20+$BP46*Assembly!N$21+$BQ46*Assembly!N$22+$BR46*Assembly!N$23+$BS46*Assembly!N$24</f>
        <v>40</v>
      </c>
      <c r="CG46" s="231" t="str">
        <f>$AY46*Assembly!O$4+$AZ46*Assembly!O$5+$BA46*Assembly!O$6+$BB46*Assembly!O$7+$BC46*Assembly!O$8+$BD46*Assembly!O$9+$BE46*Assembly!O$10+$BF46*Assembly!O$11+$BG46*Assembly!O$12+$BH46*Assembly!O$13+$BI46*Assembly!O$14+$BJ46*Assembly!O$15+$BK46*Assembly!O$16+$BL46*Assembly!O$17+$BM46*Assembly!O$18+$BN46*Assembly!O$19+$BO46*Assembly!O$20+$BP46*Assembly!O$21+$BQ46*Assembly!O$22+$BR46*Assembly!O$23+$BS46*Assembly!O$24</f>
        <v>0</v>
      </c>
      <c r="CH46" s="229" t="str">
        <f>$AY46*Assembly!P$4+$AZ46*Assembly!P$5+$BA46*Assembly!P$6+$BB46*Assembly!P$7+$BC46*Assembly!P$8+$BD46*Assembly!P$9+$BE46*Assembly!P$10+$BF46*Assembly!P$11+$BG46*Assembly!P$12+$BH46*Assembly!P$13+$BI46*Assembly!P$14+$BJ46*Assembly!P$15+$BK46*Assembly!P$16+$BL46*Assembly!P$17+$BM46*Assembly!P$18+$BN46*Assembly!P$19+$BO46*Assembly!P$20+$BP46*Assembly!P$21+$BQ46*Assembly!P$22+$BR46*Assembly!P$23+$BS46*Assembly!P$24</f>
        <v>0</v>
      </c>
      <c r="CI46" s="229" t="str">
        <f>$AY46*Assembly!Q$4+$AZ46*Assembly!Q$5+$BA46*Assembly!Q$6+$BB46*Assembly!Q$7+$BC46*Assembly!Q$8+$BD46*Assembly!Q$9+$BE46*Assembly!Q$10+$BF46*Assembly!Q$11+$BG46*Assembly!Q$12+$BH46*Assembly!Q$13+$BI46*Assembly!Q$14+$BJ46*Assembly!Q$15+$BK46*Assembly!Q$16+$BL46*Assembly!Q$17+$BM46*Assembly!Q$18+$BN46*Assembly!Q$19+$BO46*Assembly!Q$20+$BP46*Assembly!Q$21+$BQ46*Assembly!Q$22+$BR46*Assembly!Q$23+$BS46*Assembly!Q$24</f>
        <v>36</v>
      </c>
      <c r="CJ46" s="231" t="str">
        <f>$AY46*Assembly!R$4+$AZ46*Assembly!R$5+$BA46*Assembly!R$6+$BB46*Assembly!R$7+$BC46*Assembly!R$8+$BD46*Assembly!R$9+$BE46*Assembly!R$10+$BF46*Assembly!R$11+$BG46*Assembly!R$12+$BH46*Assembly!R$13+$BI46*Assembly!R$14+$BJ46*Assembly!R$15+$BK46*Assembly!R$16+$BL46*Assembly!R$17+$BM46*Assembly!R$18+$BN46*Assembly!R$19+$BO46*Assembly!R$20+$BP46*Assembly!R$21+$BQ46*Assembly!R$22+$BR46*Assembly!R$23+$BS46*Assembly!R$24</f>
        <v>0</v>
      </c>
      <c r="CK46" s="229" t="str">
        <f>$AY46*Assembly!S$4+$AZ46*Assembly!S$5+$BA46*Assembly!S$6+$BB46*Assembly!S$7+$BC46*Assembly!S$8+$BD46*Assembly!S$9+$BE46*Assembly!S$10+$BF46*Assembly!S$11+$BG46*Assembly!S$12+$BH46*Assembly!S$13+$BI46*Assembly!S$14+$BJ46*Assembly!S$15+$BK46*Assembly!S$16+$BL46*Assembly!S$17+$BM46*Assembly!S$18+$BN46*Assembly!S$19+$BO46*Assembly!S$20+$BP46*Assembly!S$21+$BQ46*Assembly!S$22+$BR46*Assembly!S$23+$BS46*Assembly!S$24</f>
        <v>0</v>
      </c>
      <c r="CL46" s="229" t="str">
        <f>$AY46*Assembly!T$4+$AZ46*Assembly!T$5+$BA46*Assembly!T$6+$BB46*Assembly!T$7+$BC46*Assembly!T$8+$BD46*Assembly!T$9+$BE46*Assembly!T$10+$BF46*Assembly!T$11+$BG46*Assembly!T$12+$BH46*Assembly!T$13+$BI46*Assembly!T$14+$BJ46*Assembly!T$15+$BK46*Assembly!T$16+$BL46*Assembly!T$17+$BM46*Assembly!T$18+$BN46*Assembly!T$19+$BO46*Assembly!T$20+$BP46*Assembly!T$21+$BQ46*Assembly!T$22+$BR46*Assembly!T$23+$BS46*Assembly!T$24</f>
        <v>0</v>
      </c>
      <c r="CM46" s="229" t="str">
        <f>$AY46*Assembly!U$4+$AZ46*Assembly!U$5+$BA46*Assembly!U$6+$BB46*Assembly!U$7+$BC46*Assembly!U$8+$BD46*Assembly!U$9+$BE46*Assembly!U$10+$BF46*Assembly!U$11+$BG46*Assembly!U$12+$BH46*Assembly!U$13+$BI46*Assembly!U$14+$BJ46*Assembly!U$15+$BK46*Assembly!U$16+$BL46*Assembly!U$17+$BM46*Assembly!U$18+$BN46*Assembly!U$19+$BO46*Assembly!U$20+$BP46*Assembly!U$21+$BQ46*Assembly!U$22+$BR46*Assembly!U$23+$BS46*Assembly!U$24</f>
        <v>0</v>
      </c>
      <c r="CN46" s="231" t="str">
        <f>$AY46*Assembly!V$4+$AZ46*Assembly!V$5+$BA46*Assembly!V$6+$BB46*Assembly!V$7+$BC46*Assembly!V$8+$BD46*Assembly!V$9+$BE46*Assembly!V$10+$BF46*Assembly!V$11+$BG46*Assembly!V$12+$BH46*Assembly!V$13+$BI46*Assembly!V$14+$BJ46*Assembly!V$15+$BK46*Assembly!V$16+$BL46*Assembly!V$17+$BM46*Assembly!V$18+$BN46*Assembly!V$19+$BO46*Assembly!V$20+$BP46*Assembly!V$21+$BQ46*Assembly!V$22+$BR46*Assembly!V$23+$BS46*Assembly!V$24</f>
        <v>0</v>
      </c>
      <c r="CO46" s="231" t="str">
        <f>CE46*Refining!$F$3</f>
        <v>6,704</v>
      </c>
      <c r="CP46" s="231" t="str">
        <f>CF46*Refining!$F$4</f>
        <v>125</v>
      </c>
      <c r="CQ46" s="231" t="str">
        <f>CG46*Refining!$F$5</f>
        <v>0</v>
      </c>
      <c r="CR46" s="231" t="str">
        <f>CH46*Refining!$F$6</f>
        <v>0</v>
      </c>
      <c r="CS46" s="231" t="str">
        <f>CI46*Refining!$F$7</f>
        <v>64</v>
      </c>
      <c r="CT46" s="231" t="str">
        <f>CJ46*Refining!$F$8</f>
        <v>0</v>
      </c>
      <c r="CU46" s="231" t="str">
        <f>CK46*Refining!$F$9</f>
        <v>0</v>
      </c>
      <c r="CV46" s="231" t="str">
        <f>CL46*Refining!$F$10</f>
        <v>0</v>
      </c>
      <c r="CW46" s="231" t="str">
        <f>CM46*Refining!$F$11</f>
        <v>0</v>
      </c>
      <c r="CX46" s="231" t="str">
        <f>CN46*Refining!$F$12</f>
        <v>0</v>
      </c>
      <c r="CY46" s="248" t="str">
        <f t="shared" ref="CY46:DR46" si="186">IF(CE46 = 0, "", CE46)</f>
        <v>3,754</v>
      </c>
      <c r="CZ46" s="249" t="str">
        <f t="shared" si="186"/>
        <v>40</v>
      </c>
      <c r="DA46" s="245" t="str">
        <f t="shared" si="186"/>
        <v/>
      </c>
      <c r="DB46" s="245" t="str">
        <f t="shared" si="186"/>
        <v/>
      </c>
      <c r="DC46" s="245" t="str">
        <f t="shared" si="186"/>
        <v>36</v>
      </c>
      <c r="DD46" s="245" t="str">
        <f t="shared" si="186"/>
        <v/>
      </c>
      <c r="DE46" s="245" t="str">
        <f t="shared" si="186"/>
        <v/>
      </c>
      <c r="DF46" s="245" t="str">
        <f t="shared" si="186"/>
        <v/>
      </c>
      <c r="DG46" s="245" t="str">
        <f t="shared" si="186"/>
        <v/>
      </c>
      <c r="DH46" s="246" t="str">
        <f t="shared" si="186"/>
        <v/>
      </c>
      <c r="DI46" s="248" t="str">
        <f t="shared" si="186"/>
        <v>6,704</v>
      </c>
      <c r="DJ46" s="249" t="str">
        <f t="shared" si="186"/>
        <v>125</v>
      </c>
      <c r="DK46" s="245" t="str">
        <f t="shared" si="186"/>
        <v/>
      </c>
      <c r="DL46" s="245" t="str">
        <f t="shared" si="186"/>
        <v/>
      </c>
      <c r="DM46" s="249" t="str">
        <f t="shared" si="186"/>
        <v>64</v>
      </c>
      <c r="DN46" s="245" t="str">
        <f t="shared" si="186"/>
        <v/>
      </c>
      <c r="DO46" s="245" t="str">
        <f t="shared" si="186"/>
        <v/>
      </c>
      <c r="DP46" s="245" t="str">
        <f t="shared" si="186"/>
        <v/>
      </c>
      <c r="DQ46" s="245" t="str">
        <f t="shared" si="186"/>
        <v/>
      </c>
      <c r="DR46" s="246" t="str">
        <f t="shared" si="186"/>
        <v/>
      </c>
      <c r="DS46" s="248" t="str">
        <f t="shared" si="15"/>
        <v>3,830</v>
      </c>
      <c r="DT46" s="249" t="str">
        <f t="shared" si="16"/>
        <v>6,893</v>
      </c>
      <c r="DU46" s="225" t="str">
        <f>CY46*'Ores &amp; Ingots'!$C$3+CZ46*'Ores &amp; Ingots'!$C$4+DA46*'Ores &amp; Ingots'!$C$5+DB46*'Ores &amp; Ingots'!$C$6+DC46*'Ores &amp; Ingots'!$C$7+DD46*'Ores &amp; Ingots'!$C$8+DE46*'Ores &amp; Ingots'!$C$9+DF46*'Ores &amp; Ingots'!$C$10+DG46*'Ores &amp; Ingots'!$C$11+DH46*'Ores &amp; Ingots'!$C$12</f>
        <v>497</v>
      </c>
      <c r="DV46" s="225" t="str">
        <f>DI46*'Ores &amp; Ingots'!$B$3+DJ46*'Ores &amp; Ingots'!$B$4+DK46*'Ores &amp; Ingots'!$B$5+DL46*'Ores &amp; Ingots'!$B$6+DM46*'Ores &amp; Ingots'!$B$7+DN46*'Ores &amp; Ingots'!$B$8+DO46*'Ores &amp; Ingots'!$B$9+DP46*'Ores &amp; Ingots'!$B$10+DQ46*'Ores &amp; Ingots'!$B$11+DR46*'Ores &amp; Ingots'!$B$12</f>
        <v>2,550</v>
      </c>
      <c r="DW46" s="249" t="str">
        <f>CY46*Refining!$G$3+CZ46*Refining!$G$4+DA46*Refining!$G$5+DB46*Refining!$G$6+DC46*Refining!$G$7+DD46*Refining!$G$8+DE46*Refining!$G$9+DF46*Refining!$G$10+DG46*Refining!$G$11+DH46*Refining!$G$12</f>
        <v>480</v>
      </c>
      <c r="DX46" s="249" t="str">
        <f t="shared" si="17"/>
        <v>74,637</v>
      </c>
      <c r="DY46" s="250" t="str">
        <f t="shared" si="18"/>
        <v>0.0746</v>
      </c>
      <c r="DZ46" s="248" t="str">
        <f t="shared" si="19"/>
        <v>962</v>
      </c>
      <c r="EA46" s="251" t="str">
        <f t="shared" ref="EA46:EB46" si="187">DZ46/60</f>
        <v>16.0</v>
      </c>
      <c r="EB46" s="251" t="str">
        <f t="shared" si="187"/>
        <v>0.3</v>
      </c>
      <c r="EC46" s="543" t="str">
        <f t="shared" si="21"/>
        <v>0.01</v>
      </c>
      <c r="ED46" s="248" t="str">
        <f t="shared" si="22"/>
        <v>137,170</v>
      </c>
      <c r="EE46" s="251" t="str">
        <f t="shared" ref="EE46:EF46" si="188">ED46/1000</f>
        <v>137.2</v>
      </c>
      <c r="EF46" s="252" t="str">
        <f t="shared" si="188"/>
        <v>0.14</v>
      </c>
      <c r="EG46" s="544" t="str">
        <f t="shared" si="24"/>
        <v>0.1372</v>
      </c>
      <c r="EH46" s="225">
        <v>4202.0</v>
      </c>
    </row>
    <row r="47" hidden="1">
      <c r="A47" s="33"/>
      <c r="B47" s="226" t="s">
        <v>940</v>
      </c>
      <c r="C47" s="227" t="s">
        <v>886</v>
      </c>
      <c r="D47" s="227">
        <v>1.0</v>
      </c>
      <c r="E47" s="227">
        <v>1.0</v>
      </c>
      <c r="F47" s="227">
        <v>3.0</v>
      </c>
      <c r="G47" s="253" t="str">
        <f t="shared" si="5"/>
        <v>46.9</v>
      </c>
      <c r="H47" s="254">
        <v>20.0</v>
      </c>
      <c r="I47" s="254">
        <v>20.0</v>
      </c>
      <c r="J47" s="254" t="str">
        <f>H47/Main!$D$9</f>
        <v>20</v>
      </c>
      <c r="K47" s="254" t="str">
        <f>I47/Main!$D$10</f>
        <v>20</v>
      </c>
      <c r="L47" s="254" t="str">
        <f t="shared" si="6"/>
        <v>1</v>
      </c>
      <c r="M47" s="254">
        <v>0.7</v>
      </c>
      <c r="N47" s="256" t="s">
        <v>12</v>
      </c>
      <c r="O47" s="256">
        <v>2000.0</v>
      </c>
      <c r="P47" s="255"/>
      <c r="Q47" s="330" t="s">
        <v>12</v>
      </c>
      <c r="R47" s="331" t="s">
        <v>12</v>
      </c>
      <c r="S47" s="257"/>
      <c r="T47" s="257"/>
      <c r="U47" s="255"/>
      <c r="V47" s="255"/>
      <c r="W47" s="255"/>
      <c r="X47" s="255"/>
      <c r="Y47" s="255"/>
      <c r="Z47" s="255"/>
      <c r="AA47" s="255"/>
      <c r="AB47" s="255"/>
      <c r="AC47" s="258" t="s">
        <v>920</v>
      </c>
      <c r="AD47" s="225">
        <v>300.0</v>
      </c>
      <c r="AE47" s="225">
        <v>0.0</v>
      </c>
      <c r="AF47" s="225">
        <v>24.0</v>
      </c>
      <c r="AG47" s="225">
        <v>12.0</v>
      </c>
      <c r="AH47" s="225">
        <v>40.0</v>
      </c>
      <c r="AI47" s="225">
        <v>0.0</v>
      </c>
      <c r="AJ47" s="225">
        <v>5.0</v>
      </c>
      <c r="AK47" s="309">
        <v>5.0</v>
      </c>
      <c r="AL47" s="225">
        <v>0.0</v>
      </c>
      <c r="AM47" s="225">
        <v>0.0</v>
      </c>
      <c r="AN47" s="225">
        <v>0.0</v>
      </c>
      <c r="AO47" s="225">
        <v>0.0</v>
      </c>
      <c r="AP47" s="225">
        <v>0.0</v>
      </c>
      <c r="AQ47" s="225">
        <v>0.0</v>
      </c>
      <c r="AR47" s="225">
        <v>0.0</v>
      </c>
      <c r="AS47" s="225">
        <v>0.0</v>
      </c>
      <c r="AT47" s="225">
        <v>0.0</v>
      </c>
      <c r="AU47" s="225">
        <v>0.0</v>
      </c>
      <c r="AV47" s="225">
        <v>0.0</v>
      </c>
      <c r="AW47" s="225">
        <v>0.0</v>
      </c>
      <c r="AX47" s="225">
        <v>0.0</v>
      </c>
      <c r="AY47" s="239" t="str">
        <f t="shared" ref="AY47:BS47" si="189">IF(AD47 = 0, "", AD47)</f>
        <v>300</v>
      </c>
      <c r="AZ47" s="227" t="str">
        <f t="shared" si="189"/>
        <v/>
      </c>
      <c r="BA47" s="225" t="str">
        <f t="shared" si="189"/>
        <v>24</v>
      </c>
      <c r="BB47" s="225" t="str">
        <f t="shared" si="189"/>
        <v>12</v>
      </c>
      <c r="BC47" s="225" t="str">
        <f t="shared" si="189"/>
        <v>40</v>
      </c>
      <c r="BD47" s="227" t="str">
        <f t="shared" si="189"/>
        <v/>
      </c>
      <c r="BE47" s="225" t="str">
        <f t="shared" si="189"/>
        <v>5</v>
      </c>
      <c r="BF47" s="309" t="str">
        <f t="shared" si="189"/>
        <v>5</v>
      </c>
      <c r="BG47" s="227" t="str">
        <f t="shared" si="189"/>
        <v/>
      </c>
      <c r="BH47" s="227" t="str">
        <f t="shared" si="189"/>
        <v/>
      </c>
      <c r="BI47" s="227" t="str">
        <f t="shared" si="189"/>
        <v/>
      </c>
      <c r="BJ47" s="227" t="str">
        <f t="shared" si="189"/>
        <v/>
      </c>
      <c r="BK47" s="227" t="str">
        <f t="shared" si="189"/>
        <v/>
      </c>
      <c r="BL47" s="227" t="str">
        <f t="shared" si="189"/>
        <v/>
      </c>
      <c r="BM47" s="227" t="str">
        <f t="shared" si="189"/>
        <v/>
      </c>
      <c r="BN47" s="227" t="str">
        <f t="shared" si="189"/>
        <v/>
      </c>
      <c r="BO47" s="227" t="str">
        <f t="shared" si="189"/>
        <v/>
      </c>
      <c r="BP47" s="227" t="str">
        <f t="shared" si="189"/>
        <v/>
      </c>
      <c r="BQ47" s="227" t="str">
        <f t="shared" si="189"/>
        <v/>
      </c>
      <c r="BR47" s="227" t="str">
        <f t="shared" si="189"/>
        <v/>
      </c>
      <c r="BS47" s="238" t="str">
        <f t="shared" si="189"/>
        <v/>
      </c>
      <c r="BT47" s="239" t="str">
        <f>$AY47*Assembly!Y$4+$AZ47*Assembly!Y$5+$BA47*Assembly!Y$6+$BB47*Assembly!Y$7+$BC47*Assembly!Y$8+$BD47*Assembly!Y$9+$BE47*Assembly!Y$10+$BF47*Assembly!Y$11+$BG47*Assembly!Y$12+$BH47*Assembly!Y$13+$BI47*Assembly!Y$14+$BJ47*Assembly!Y$15+$BK47*Assembly!Y$16+$BL47*Assembly!Y$17+$BM47*Assembly!Y$18+$BN47*Assembly!Y$19+$BO47*Assembly!Y$20+$BP47*Assembly!Y$21+$BQ47*Assembly!Y$22+$BR47*Assembly!Y$23+$BS47*Assembly!Y$24</f>
        <v>6,837</v>
      </c>
      <c r="BU47" s="225" t="str">
        <f t="shared" si="8"/>
        <v>146</v>
      </c>
      <c r="BV47" s="225" t="str">
        <f>$AY47*Assembly!AC$4+$AZ47*Assembly!AC$5+$BA47*Assembly!AC$6+$BB47*Assembly!AC$7+$BC47*Assembly!AC$8+$BD47*Assembly!AC$9+$BE47*Assembly!AC$10+$BF47*Assembly!AC$11+$BG47*Assembly!AC$12+$BH47*Assembly!AC$13+$BI47*Assembly!AC$14+$BJ47*Assembly!AC$15+$BK47*Assembly!AC$16+$BL47*Assembly!AC$17+$BM47*Assembly!AC$18+$BN47*Assembly!AC$19+$BO47*Assembly!AC$20+$BP47*Assembly!AC$21+$BQ47*Assembly!AC$22+$BR47*Assembly!AC$23+$BS47*Assembly!AC$24</f>
        <v>32,485</v>
      </c>
      <c r="BW47" s="240" t="str">
        <f t="shared" si="9"/>
        <v>4.75</v>
      </c>
      <c r="BX47" s="241" t="str">
        <f t="shared" si="10"/>
        <v>693</v>
      </c>
      <c r="BY47" s="242" t="str">
        <f t="shared" si="11"/>
        <v>222.7</v>
      </c>
      <c r="BZ47" s="311" t="str">
        <f t="shared" si="181"/>
        <v>?</v>
      </c>
      <c r="CA47" s="225" t="str">
        <f>$AY47*Assembly!X$4+$AZ47*Assembly!X$5+$BA47*Assembly!X$6+$BB47*Assembly!X$7+$BC47*Assembly!X$8+$BD47*Assembly!X$9+$BE47*Assembly!X$10+$BF47*Assembly!X$11+$BG47*Assembly!X$12+$BH47*Assembly!X$13+$BI47*Assembly!X$14+$BJ47*Assembly!X$15+$BK47*Assembly!X$16+$BL47*Assembly!X$17+$BM47*Assembly!X$18+$BN47*Assembly!X$19+$BO47*Assembly!X$20+$BP47*Assembly!X$21+$BQ47*Assembly!X$22+$BR47*Assembly!X$23+$BS47*Assembly!X$24</f>
        <v>506</v>
      </c>
      <c r="CB47" s="225" t="str">
        <f t="shared" si="12"/>
        <v>78,711</v>
      </c>
      <c r="CC47" s="223" t="str">
        <f t="shared" si="13"/>
        <v>0.0787</v>
      </c>
      <c r="CD47" s="243" t="str">
        <f>$AY47*Assembly!AB$4+$AZ47*Assembly!AB$5+$BA47*Assembly!AB$6+$BB47*Assembly!AB$7+$BC47*Assembly!AB$8+$BD47*Assembly!AB$9+$BE47*Assembly!AB$10+$BF47*Assembly!AB$11+$BG47*Assembly!AB$12+$BH47*Assembly!AB$13+$BI47*Assembly!AB$14+$BJ47*Assembly!AB$15+$BK47*Assembly!AB$16+$BL47*Assembly!AB$17+$BM47*Assembly!AB$18+$BN47*Assembly!AB$19+$BO47*Assembly!AB$20+$BP47*Assembly!AB$21+$BQ47*Assembly!AB$22+$BR47*Assembly!AB$23+$BS47*Assembly!AB$24</f>
        <v>1,529</v>
      </c>
      <c r="CE47" s="256" t="str">
        <f>$AY47*Assembly!M$4+$AZ47*Assembly!M$5+$BA47*Assembly!M$6+$BB47*Assembly!M$7+$BC47*Assembly!M$8+$BD47*Assembly!M$9+$BE47*Assembly!M$10+$BF47*Assembly!M$11+$BG47*Assembly!M$12+$BH47*Assembly!M$13+$BI47*Assembly!M$14+$BJ47*Assembly!M$15+$BK47*Assembly!M$16+$BL47*Assembly!M$17+$BM47*Assembly!M$18+$BN47*Assembly!M$19+$BO47*Assembly!M$20+$BP47*Assembly!M$21+$BQ47*Assembly!M$22+$BR47*Assembly!M$23+$BS47*Assembly!M$24</f>
        <v>7,283</v>
      </c>
      <c r="CF47" s="256" t="str">
        <f>$AY47*Assembly!N$4+$AZ47*Assembly!N$5+$BA47*Assembly!N$6+$BB47*Assembly!N$7+$BC47*Assembly!N$8+$BD47*Assembly!N$9+$BE47*Assembly!N$10+$BF47*Assembly!N$11+$BG47*Assembly!N$12+$BH47*Assembly!N$13+$BI47*Assembly!N$14+$BJ47*Assembly!N$15+$BK47*Assembly!N$16+$BL47*Assembly!N$17+$BM47*Assembly!N$18+$BN47*Assembly!N$19+$BO47*Assembly!N$20+$BP47*Assembly!N$21+$BQ47*Assembly!N$22+$BR47*Assembly!N$23+$BS47*Assembly!N$24</f>
        <v>25</v>
      </c>
      <c r="CG47" s="256" t="str">
        <f>$AY47*Assembly!O$4+$AZ47*Assembly!O$5+$BA47*Assembly!O$6+$BB47*Assembly!O$7+$BC47*Assembly!O$8+$BD47*Assembly!O$9+$BE47*Assembly!O$10+$BF47*Assembly!O$11+$BG47*Assembly!O$12+$BH47*Assembly!O$13+$BI47*Assembly!O$14+$BJ47*Assembly!O$15+$BK47*Assembly!O$16+$BL47*Assembly!O$17+$BM47*Assembly!O$18+$BN47*Assembly!O$19+$BO47*Assembly!O$20+$BP47*Assembly!O$21+$BQ47*Assembly!O$22+$BR47*Assembly!O$23+$BS47*Assembly!O$24</f>
        <v>0</v>
      </c>
      <c r="CH47" s="254" t="str">
        <f>$AY47*Assembly!P$4+$AZ47*Assembly!P$5+$BA47*Assembly!P$6+$BB47*Assembly!P$7+$BC47*Assembly!P$8+$BD47*Assembly!P$9+$BE47*Assembly!P$10+$BF47*Assembly!P$11+$BG47*Assembly!P$12+$BH47*Assembly!P$13+$BI47*Assembly!P$14+$BJ47*Assembly!P$15+$BK47*Assembly!P$16+$BL47*Assembly!P$17+$BM47*Assembly!P$18+$BN47*Assembly!P$19+$BO47*Assembly!P$20+$BP47*Assembly!P$21+$BQ47*Assembly!P$22+$BR47*Assembly!P$23+$BS47*Assembly!P$24</f>
        <v>0</v>
      </c>
      <c r="CI47" s="254" t="str">
        <f>$AY47*Assembly!Q$4+$AZ47*Assembly!Q$5+$BA47*Assembly!Q$6+$BB47*Assembly!Q$7+$BC47*Assembly!Q$8+$BD47*Assembly!Q$9+$BE47*Assembly!Q$10+$BF47*Assembly!Q$11+$BG47*Assembly!Q$12+$BH47*Assembly!Q$13+$BI47*Assembly!Q$14+$BJ47*Assembly!Q$15+$BK47*Assembly!Q$16+$BL47*Assembly!Q$17+$BM47*Assembly!Q$18+$BN47*Assembly!Q$19+$BO47*Assembly!Q$20+$BP47*Assembly!Q$21+$BQ47*Assembly!Q$22+$BR47*Assembly!Q$23+$BS47*Assembly!Q$24</f>
        <v>1</v>
      </c>
      <c r="CJ47" s="256" t="str">
        <f>$AY47*Assembly!R$4+$AZ47*Assembly!R$5+$BA47*Assembly!R$6+$BB47*Assembly!R$7+$BC47*Assembly!R$8+$BD47*Assembly!R$9+$BE47*Assembly!R$10+$BF47*Assembly!R$11+$BG47*Assembly!R$12+$BH47*Assembly!R$13+$BI47*Assembly!R$14+$BJ47*Assembly!R$15+$BK47*Assembly!R$16+$BL47*Assembly!R$17+$BM47*Assembly!R$18+$BN47*Assembly!R$19+$BO47*Assembly!R$20+$BP47*Assembly!R$21+$BQ47*Assembly!R$22+$BR47*Assembly!R$23+$BS47*Assembly!R$24</f>
        <v>0</v>
      </c>
      <c r="CK47" s="254" t="str">
        <f>$AY47*Assembly!S$4+$AZ47*Assembly!S$5+$BA47*Assembly!S$6+$BB47*Assembly!S$7+$BC47*Assembly!S$8+$BD47*Assembly!S$9+$BE47*Assembly!S$10+$BF47*Assembly!S$11+$BG47*Assembly!S$12+$BH47*Assembly!S$13+$BI47*Assembly!S$14+$BJ47*Assembly!S$15+$BK47*Assembly!S$16+$BL47*Assembly!S$17+$BM47*Assembly!S$18+$BN47*Assembly!S$19+$BO47*Assembly!S$20+$BP47*Assembly!S$21+$BQ47*Assembly!S$22+$BR47*Assembly!S$23+$BS47*Assembly!S$24</f>
        <v>0</v>
      </c>
      <c r="CL47" s="254" t="str">
        <f>$AY47*Assembly!T$4+$AZ47*Assembly!T$5+$BA47*Assembly!T$6+$BB47*Assembly!T$7+$BC47*Assembly!T$8+$BD47*Assembly!T$9+$BE47*Assembly!T$10+$BF47*Assembly!T$11+$BG47*Assembly!T$12+$BH47*Assembly!T$13+$BI47*Assembly!T$14+$BJ47*Assembly!T$15+$BK47*Assembly!T$16+$BL47*Assembly!T$17+$BM47*Assembly!T$18+$BN47*Assembly!T$19+$BO47*Assembly!T$20+$BP47*Assembly!T$21+$BQ47*Assembly!T$22+$BR47*Assembly!T$23+$BS47*Assembly!T$24</f>
        <v>0</v>
      </c>
      <c r="CM47" s="254" t="str">
        <f>$AY47*Assembly!U$4+$AZ47*Assembly!U$5+$BA47*Assembly!U$6+$BB47*Assembly!U$7+$BC47*Assembly!U$8+$BD47*Assembly!U$9+$BE47*Assembly!U$10+$BF47*Assembly!U$11+$BG47*Assembly!U$12+$BH47*Assembly!U$13+$BI47*Assembly!U$14+$BJ47*Assembly!U$15+$BK47*Assembly!U$16+$BL47*Assembly!U$17+$BM47*Assembly!U$18+$BN47*Assembly!U$19+$BO47*Assembly!U$20+$BP47*Assembly!U$21+$BQ47*Assembly!U$22+$BR47*Assembly!U$23+$BS47*Assembly!U$24</f>
        <v>0</v>
      </c>
      <c r="CN47" s="256" t="str">
        <f>$AY47*Assembly!V$4+$AZ47*Assembly!V$5+$BA47*Assembly!V$6+$BB47*Assembly!V$7+$BC47*Assembly!V$8+$BD47*Assembly!V$9+$BE47*Assembly!V$10+$BF47*Assembly!V$11+$BG47*Assembly!V$12+$BH47*Assembly!V$13+$BI47*Assembly!V$14+$BJ47*Assembly!V$15+$BK47*Assembly!V$16+$BL47*Assembly!V$17+$BM47*Assembly!V$18+$BN47*Assembly!V$19+$BO47*Assembly!V$20+$BP47*Assembly!V$21+$BQ47*Assembly!V$22+$BR47*Assembly!V$23+$BS47*Assembly!V$24</f>
        <v>0</v>
      </c>
      <c r="CO47" s="256" t="str">
        <f>CE47*Refining!$F$3</f>
        <v>13,004</v>
      </c>
      <c r="CP47" s="256" t="str">
        <f>CF47*Refining!$F$4</f>
        <v>78</v>
      </c>
      <c r="CQ47" s="256" t="str">
        <f>CG47*Refining!$F$5</f>
        <v>0</v>
      </c>
      <c r="CR47" s="256" t="str">
        <f>CH47*Refining!$F$6</f>
        <v>0</v>
      </c>
      <c r="CS47" s="256" t="str">
        <f>CI47*Refining!$F$7</f>
        <v>2</v>
      </c>
      <c r="CT47" s="256" t="str">
        <f>CJ47*Refining!$F$8</f>
        <v>0</v>
      </c>
      <c r="CU47" s="256" t="str">
        <f>CK47*Refining!$F$9</f>
        <v>0</v>
      </c>
      <c r="CV47" s="256" t="str">
        <f>CL47*Refining!$F$10</f>
        <v>0</v>
      </c>
      <c r="CW47" s="256" t="str">
        <f>CM47*Refining!$F$11</f>
        <v>0</v>
      </c>
      <c r="CX47" s="256" t="str">
        <f>CN47*Refining!$F$12</f>
        <v>0</v>
      </c>
      <c r="CY47" s="248" t="str">
        <f t="shared" ref="CY47:DR47" si="190">IF(CE47 = 0, "", CE47)</f>
        <v>7,283</v>
      </c>
      <c r="CZ47" s="249" t="str">
        <f t="shared" si="190"/>
        <v>25</v>
      </c>
      <c r="DA47" s="245" t="str">
        <f t="shared" si="190"/>
        <v/>
      </c>
      <c r="DB47" s="245" t="str">
        <f t="shared" si="190"/>
        <v/>
      </c>
      <c r="DC47" s="245" t="str">
        <f t="shared" si="190"/>
        <v>1</v>
      </c>
      <c r="DD47" s="245" t="str">
        <f t="shared" si="190"/>
        <v/>
      </c>
      <c r="DE47" s="245" t="str">
        <f t="shared" si="190"/>
        <v/>
      </c>
      <c r="DF47" s="245" t="str">
        <f t="shared" si="190"/>
        <v/>
      </c>
      <c r="DG47" s="245" t="str">
        <f t="shared" si="190"/>
        <v/>
      </c>
      <c r="DH47" s="246" t="str">
        <f t="shared" si="190"/>
        <v/>
      </c>
      <c r="DI47" s="248" t="str">
        <f t="shared" si="190"/>
        <v>13,004</v>
      </c>
      <c r="DJ47" s="249" t="str">
        <f t="shared" si="190"/>
        <v>78</v>
      </c>
      <c r="DK47" s="245" t="str">
        <f t="shared" si="190"/>
        <v/>
      </c>
      <c r="DL47" s="245" t="str">
        <f t="shared" si="190"/>
        <v/>
      </c>
      <c r="DM47" s="249" t="str">
        <f t="shared" si="190"/>
        <v>2</v>
      </c>
      <c r="DN47" s="245" t="str">
        <f t="shared" si="190"/>
        <v/>
      </c>
      <c r="DO47" s="245" t="str">
        <f t="shared" si="190"/>
        <v/>
      </c>
      <c r="DP47" s="245" t="str">
        <f t="shared" si="190"/>
        <v/>
      </c>
      <c r="DQ47" s="245" t="str">
        <f t="shared" si="190"/>
        <v/>
      </c>
      <c r="DR47" s="246" t="str">
        <f t="shared" si="190"/>
        <v/>
      </c>
      <c r="DS47" s="248" t="str">
        <f t="shared" si="15"/>
        <v>7,309</v>
      </c>
      <c r="DT47" s="249" t="str">
        <f t="shared" si="16"/>
        <v>13,084</v>
      </c>
      <c r="DU47" s="225" t="str">
        <f>CY47*'Ores &amp; Ingots'!$C$3+CZ47*'Ores &amp; Ingots'!$C$4+DA47*'Ores &amp; Ingots'!$C$5+DB47*'Ores &amp; Ingots'!$C$6+DC47*'Ores &amp; Ingots'!$C$7+DD47*'Ores &amp; Ingots'!$C$8+DE47*'Ores &amp; Ingots'!$C$9+DF47*'Ores &amp; Ingots'!$C$10+DG47*'Ores &amp; Ingots'!$C$11+DH47*'Ores &amp; Ingots'!$C$12</f>
        <v>928</v>
      </c>
      <c r="DV47" s="225" t="str">
        <f>DI47*'Ores &amp; Ingots'!$B$3+DJ47*'Ores &amp; Ingots'!$B$4+DK47*'Ores &amp; Ingots'!$B$5+DL47*'Ores &amp; Ingots'!$B$6+DM47*'Ores &amp; Ingots'!$B$7+DN47*'Ores &amp; Ingots'!$B$8+DO47*'Ores &amp; Ingots'!$B$9+DP47*'Ores &amp; Ingots'!$B$10+DQ47*'Ores &amp; Ingots'!$B$11+DR47*'Ores &amp; Ingots'!$B$12</f>
        <v>4,841</v>
      </c>
      <c r="DW47" s="249" t="str">
        <f>CY47*Refining!$G$3+CZ47*Refining!$G$4+DA47*Refining!$G$5+DB47*Refining!$G$6+DC47*Refining!$G$7+DD47*Refining!$G$8+DE47*Refining!$G$9+DF47*Refining!$G$10+DG47*Refining!$G$11+DH47*Refining!$G$12</f>
        <v>621</v>
      </c>
      <c r="DX47" s="249" t="str">
        <f t="shared" si="17"/>
        <v>96,629</v>
      </c>
      <c r="DY47" s="250" t="str">
        <f t="shared" si="18"/>
        <v>0.0966</v>
      </c>
      <c r="DZ47" s="248" t="str">
        <f t="shared" si="19"/>
        <v>1,147</v>
      </c>
      <c r="EA47" s="251" t="str">
        <f t="shared" ref="EA47:EB47" si="191">DZ47/60</f>
        <v>19.1</v>
      </c>
      <c r="EB47" s="251" t="str">
        <f t="shared" si="191"/>
        <v>0.3</v>
      </c>
      <c r="EC47" s="543" t="str">
        <f t="shared" si="21"/>
        <v>0.01</v>
      </c>
      <c r="ED47" s="248" t="str">
        <f t="shared" si="22"/>
        <v>175,340</v>
      </c>
      <c r="EE47" s="251" t="str">
        <f t="shared" ref="EE47:EF47" si="192">ED47/1000</f>
        <v>175.3</v>
      </c>
      <c r="EF47" s="252" t="str">
        <f t="shared" si="192"/>
        <v>0.18</v>
      </c>
      <c r="EG47" s="544" t="str">
        <f t="shared" si="24"/>
        <v>0.1753</v>
      </c>
      <c r="EH47" s="225">
        <v>630.0</v>
      </c>
    </row>
    <row r="48">
      <c r="A48" s="33"/>
      <c r="B48" s="226" t="s">
        <v>940</v>
      </c>
      <c r="C48" s="227" t="s">
        <v>885</v>
      </c>
      <c r="D48" s="227">
        <v>3.0</v>
      </c>
      <c r="E48" s="227">
        <v>3.0</v>
      </c>
      <c r="F48" s="227">
        <v>6.0</v>
      </c>
      <c r="G48" s="253" t="str">
        <f t="shared" si="5"/>
        <v>6.8</v>
      </c>
      <c r="H48" s="254">
        <v>20.0</v>
      </c>
      <c r="I48" s="254">
        <v>20.0</v>
      </c>
      <c r="J48" s="254" t="str">
        <f>H48/Main!$D$9</f>
        <v>20</v>
      </c>
      <c r="K48" s="254" t="str">
        <f>I48/Main!$D$10</f>
        <v>20</v>
      </c>
      <c r="L48" s="254" t="str">
        <f t="shared" si="6"/>
        <v>1</v>
      </c>
      <c r="M48" s="254">
        <v>1.0</v>
      </c>
      <c r="N48" s="256" t="s">
        <v>12</v>
      </c>
      <c r="O48" s="256">
        <v>2000.0</v>
      </c>
      <c r="P48" s="255"/>
      <c r="Q48" s="330" t="s">
        <v>12</v>
      </c>
      <c r="R48" s="331" t="s">
        <v>12</v>
      </c>
      <c r="S48" s="257"/>
      <c r="T48" s="257"/>
      <c r="U48" s="255"/>
      <c r="V48" s="255"/>
      <c r="W48" s="255"/>
      <c r="X48" s="255"/>
      <c r="Y48" s="255"/>
      <c r="Z48" s="255"/>
      <c r="AA48" s="255"/>
      <c r="AB48" s="255"/>
      <c r="AC48" s="258"/>
      <c r="AD48" s="225">
        <v>22.0</v>
      </c>
      <c r="AE48" s="225">
        <v>0.0</v>
      </c>
      <c r="AF48" s="225">
        <v>0.0</v>
      </c>
      <c r="AG48" s="225">
        <v>4.0</v>
      </c>
      <c r="AH48" s="225">
        <v>30.0</v>
      </c>
      <c r="AI48" s="225">
        <v>0.0</v>
      </c>
      <c r="AJ48" s="225">
        <v>1.0</v>
      </c>
      <c r="AK48" s="309">
        <v>1.0</v>
      </c>
      <c r="AL48" s="225">
        <v>0.0</v>
      </c>
      <c r="AM48" s="225">
        <v>0.0</v>
      </c>
      <c r="AN48" s="225">
        <v>0.0</v>
      </c>
      <c r="AO48" s="225">
        <v>0.0</v>
      </c>
      <c r="AP48" s="225">
        <v>0.0</v>
      </c>
      <c r="AQ48" s="225">
        <v>0.0</v>
      </c>
      <c r="AR48" s="225">
        <v>0.0</v>
      </c>
      <c r="AS48" s="225">
        <v>0.0</v>
      </c>
      <c r="AT48" s="225">
        <v>0.0</v>
      </c>
      <c r="AU48" s="225">
        <v>0.0</v>
      </c>
      <c r="AV48" s="225">
        <v>0.0</v>
      </c>
      <c r="AW48" s="225">
        <v>0.0</v>
      </c>
      <c r="AX48" s="225">
        <v>0.0</v>
      </c>
      <c r="AY48" s="239" t="str">
        <f t="shared" ref="AY48:BS48" si="193">IF(AD48 = 0, "", AD48)</f>
        <v>22</v>
      </c>
      <c r="AZ48" s="227" t="str">
        <f t="shared" si="193"/>
        <v/>
      </c>
      <c r="BA48" s="227" t="str">
        <f t="shared" si="193"/>
        <v/>
      </c>
      <c r="BB48" s="225" t="str">
        <f t="shared" si="193"/>
        <v>4</v>
      </c>
      <c r="BC48" s="225" t="str">
        <f t="shared" si="193"/>
        <v>30</v>
      </c>
      <c r="BD48" s="227" t="str">
        <f t="shared" si="193"/>
        <v/>
      </c>
      <c r="BE48" s="225" t="str">
        <f t="shared" si="193"/>
        <v>1</v>
      </c>
      <c r="BF48" s="309" t="str">
        <f t="shared" si="193"/>
        <v>1</v>
      </c>
      <c r="BG48" s="227" t="str">
        <f t="shared" si="193"/>
        <v/>
      </c>
      <c r="BH48" s="227" t="str">
        <f t="shared" si="193"/>
        <v/>
      </c>
      <c r="BI48" s="227" t="str">
        <f t="shared" si="193"/>
        <v/>
      </c>
      <c r="BJ48" s="227" t="str">
        <f t="shared" si="193"/>
        <v/>
      </c>
      <c r="BK48" s="227" t="str">
        <f t="shared" si="193"/>
        <v/>
      </c>
      <c r="BL48" s="227" t="str">
        <f t="shared" si="193"/>
        <v/>
      </c>
      <c r="BM48" s="227" t="str">
        <f t="shared" si="193"/>
        <v/>
      </c>
      <c r="BN48" s="227" t="str">
        <f t="shared" si="193"/>
        <v/>
      </c>
      <c r="BO48" s="227" t="str">
        <f t="shared" si="193"/>
        <v/>
      </c>
      <c r="BP48" s="227" t="str">
        <f t="shared" si="193"/>
        <v/>
      </c>
      <c r="BQ48" s="227" t="str">
        <f t="shared" si="193"/>
        <v/>
      </c>
      <c r="BR48" s="227" t="str">
        <f t="shared" si="193"/>
        <v/>
      </c>
      <c r="BS48" s="238" t="str">
        <f t="shared" si="193"/>
        <v/>
      </c>
      <c r="BT48" s="239" t="str">
        <f>$AY48*Assembly!Y$4+$AZ48*Assembly!Y$5+$BA48*Assembly!Y$6+$BB48*Assembly!Y$7+$BC48*Assembly!Y$8+$BD48*Assembly!Y$9+$BE48*Assembly!Y$10+$BF48*Assembly!Y$11+$BG48*Assembly!Y$12+$BH48*Assembly!Y$13+$BI48*Assembly!Y$14+$BJ48*Assembly!Y$15+$BK48*Assembly!Y$16+$BL48*Assembly!Y$17+$BM48*Assembly!Y$18+$BN48*Assembly!Y$19+$BO48*Assembly!Y$20+$BP48*Assembly!Y$21+$BQ48*Assembly!Y$22+$BR48*Assembly!Y$23+$BS48*Assembly!Y$24</f>
        <v>804</v>
      </c>
      <c r="BU48" s="225" t="str">
        <f t="shared" si="8"/>
        <v>119</v>
      </c>
      <c r="BV48" s="225" t="str">
        <f>$AY48*Assembly!AC$4+$AZ48*Assembly!AC$5+$BA48*Assembly!AC$6+$BB48*Assembly!AC$7+$BC48*Assembly!AC$8+$BD48*Assembly!AC$9+$BE48*Assembly!AC$10+$BF48*Assembly!AC$11+$BG48*Assembly!AC$12+$BH48*Assembly!AC$13+$BI48*Assembly!AC$14+$BJ48*Assembly!AC$15+$BK48*Assembly!AC$16+$BL48*Assembly!AC$17+$BM48*Assembly!AC$18+$BN48*Assembly!AC$19+$BO48*Assembly!AC$20+$BP48*Assembly!AC$21+$BQ48*Assembly!AC$22+$BR48*Assembly!AC$23+$BS48*Assembly!AC$24</f>
        <v>3,381</v>
      </c>
      <c r="BW48" s="240" t="str">
        <f t="shared" si="9"/>
        <v>4.20</v>
      </c>
      <c r="BX48" s="241" t="str">
        <f t="shared" si="10"/>
        <v>501</v>
      </c>
      <c r="BY48" s="242" t="str">
        <f t="shared" si="11"/>
        <v>28.4</v>
      </c>
      <c r="BZ48" s="311" t="str">
        <f t="shared" si="181"/>
        <v>?</v>
      </c>
      <c r="CA48" s="225" t="str">
        <f>$AY48*Assembly!X$4+$AZ48*Assembly!X$5+$BA48*Assembly!X$6+$BB48*Assembly!X$7+$BC48*Assembly!X$8+$BD48*Assembly!X$9+$BE48*Assembly!X$10+$BF48*Assembly!X$11+$BG48*Assembly!X$12+$BH48*Assembly!X$13+$BI48*Assembly!X$14+$BJ48*Assembly!X$15+$BK48*Assembly!X$16+$BL48*Assembly!X$17+$BM48*Assembly!X$18+$BN48*Assembly!X$19+$BO48*Assembly!X$20+$BP48*Assembly!X$21+$BQ48*Assembly!X$22+$BR48*Assembly!X$23+$BS48*Assembly!X$24</f>
        <v>148</v>
      </c>
      <c r="CB48" s="225" t="str">
        <f t="shared" si="12"/>
        <v>23,022</v>
      </c>
      <c r="CC48" s="223" t="str">
        <f t="shared" si="13"/>
        <v>0.0230</v>
      </c>
      <c r="CD48" s="243" t="str">
        <f>$AY48*Assembly!AB$4+$AZ48*Assembly!AB$5+$BA48*Assembly!AB$6+$BB48*Assembly!AB$7+$BC48*Assembly!AB$8+$BD48*Assembly!AB$9+$BE48*Assembly!AB$10+$BF48*Assembly!AB$11+$BG48*Assembly!AB$12+$BH48*Assembly!AB$13+$BI48*Assembly!AB$14+$BJ48*Assembly!AB$15+$BK48*Assembly!AB$16+$BL48*Assembly!AB$17+$BM48*Assembly!AB$18+$BN48*Assembly!AB$19+$BO48*Assembly!AB$20+$BP48*Assembly!AB$21+$BQ48*Assembly!AB$22+$BR48*Assembly!AB$23+$BS48*Assembly!AB$24</f>
        <v>287</v>
      </c>
      <c r="CE48" s="256" t="str">
        <f>$AY48*Assembly!M$4+$AZ48*Assembly!M$5+$BA48*Assembly!M$6+$BB48*Assembly!M$7+$BC48*Assembly!M$8+$BD48*Assembly!M$9+$BE48*Assembly!M$10+$BF48*Assembly!M$11+$BG48*Assembly!M$12+$BH48*Assembly!M$13+$BI48*Assembly!M$14+$BJ48*Assembly!M$15+$BK48*Assembly!M$16+$BL48*Assembly!M$17+$BM48*Assembly!M$18+$BN48*Assembly!M$19+$BO48*Assembly!M$20+$BP48*Assembly!M$21+$BQ48*Assembly!M$22+$BR48*Assembly!M$23+$BS48*Assembly!M$24</f>
        <v>903</v>
      </c>
      <c r="CF48" s="256" t="str">
        <f>$AY48*Assembly!N$4+$AZ48*Assembly!N$5+$BA48*Assembly!N$6+$BB48*Assembly!N$7+$BC48*Assembly!N$8+$BD48*Assembly!N$9+$BE48*Assembly!N$10+$BF48*Assembly!N$11+$BG48*Assembly!N$12+$BH48*Assembly!N$13+$BI48*Assembly!N$14+$BJ48*Assembly!N$15+$BK48*Assembly!N$16+$BL48*Assembly!N$17+$BM48*Assembly!N$18+$BN48*Assembly!N$19+$BO48*Assembly!N$20+$BP48*Assembly!N$21+$BQ48*Assembly!N$22+$BR48*Assembly!N$23+$BS48*Assembly!N$24</f>
        <v>5</v>
      </c>
      <c r="CG48" s="256" t="str">
        <f>$AY48*Assembly!O$4+$AZ48*Assembly!O$5+$BA48*Assembly!O$6+$BB48*Assembly!O$7+$BC48*Assembly!O$8+$BD48*Assembly!O$9+$BE48*Assembly!O$10+$BF48*Assembly!O$11+$BG48*Assembly!O$12+$BH48*Assembly!O$13+$BI48*Assembly!O$14+$BJ48*Assembly!O$15+$BK48*Assembly!O$16+$BL48*Assembly!O$17+$BM48*Assembly!O$18+$BN48*Assembly!O$19+$BO48*Assembly!O$20+$BP48*Assembly!O$21+$BQ48*Assembly!O$22+$BR48*Assembly!O$23+$BS48*Assembly!O$24</f>
        <v>0</v>
      </c>
      <c r="CH48" s="254" t="str">
        <f>$AY48*Assembly!P$4+$AZ48*Assembly!P$5+$BA48*Assembly!P$6+$BB48*Assembly!P$7+$BC48*Assembly!P$8+$BD48*Assembly!P$9+$BE48*Assembly!P$10+$BF48*Assembly!P$11+$BG48*Assembly!P$12+$BH48*Assembly!P$13+$BI48*Assembly!P$14+$BJ48*Assembly!P$15+$BK48*Assembly!P$16+$BL48*Assembly!P$17+$BM48*Assembly!P$18+$BN48*Assembly!P$19+$BO48*Assembly!P$20+$BP48*Assembly!P$21+$BQ48*Assembly!P$22+$BR48*Assembly!P$23+$BS48*Assembly!P$24</f>
        <v>0</v>
      </c>
      <c r="CI48" s="254" t="str">
        <f>$AY48*Assembly!Q$4+$AZ48*Assembly!Q$5+$BA48*Assembly!Q$6+$BB48*Assembly!Q$7+$BC48*Assembly!Q$8+$BD48*Assembly!Q$9+$BE48*Assembly!Q$10+$BF48*Assembly!Q$11+$BG48*Assembly!Q$12+$BH48*Assembly!Q$13+$BI48*Assembly!Q$14+$BJ48*Assembly!Q$15+$BK48*Assembly!Q$16+$BL48*Assembly!Q$17+$BM48*Assembly!Q$18+$BN48*Assembly!Q$19+$BO48*Assembly!Q$20+$BP48*Assembly!Q$21+$BQ48*Assembly!Q$22+$BR48*Assembly!Q$23+$BS48*Assembly!Q$24</f>
        <v>0.2</v>
      </c>
      <c r="CJ48" s="256" t="str">
        <f>$AY48*Assembly!R$4+$AZ48*Assembly!R$5+$BA48*Assembly!R$6+$BB48*Assembly!R$7+$BC48*Assembly!R$8+$BD48*Assembly!R$9+$BE48*Assembly!R$10+$BF48*Assembly!R$11+$BG48*Assembly!R$12+$BH48*Assembly!R$13+$BI48*Assembly!R$14+$BJ48*Assembly!R$15+$BK48*Assembly!R$16+$BL48*Assembly!R$17+$BM48*Assembly!R$18+$BN48*Assembly!R$19+$BO48*Assembly!R$20+$BP48*Assembly!R$21+$BQ48*Assembly!R$22+$BR48*Assembly!R$23+$BS48*Assembly!R$24</f>
        <v>0</v>
      </c>
      <c r="CK48" s="254" t="str">
        <f>$AY48*Assembly!S$4+$AZ48*Assembly!S$5+$BA48*Assembly!S$6+$BB48*Assembly!S$7+$BC48*Assembly!S$8+$BD48*Assembly!S$9+$BE48*Assembly!S$10+$BF48*Assembly!S$11+$BG48*Assembly!S$12+$BH48*Assembly!S$13+$BI48*Assembly!S$14+$BJ48*Assembly!S$15+$BK48*Assembly!S$16+$BL48*Assembly!S$17+$BM48*Assembly!S$18+$BN48*Assembly!S$19+$BO48*Assembly!S$20+$BP48*Assembly!S$21+$BQ48*Assembly!S$22+$BR48*Assembly!S$23+$BS48*Assembly!S$24</f>
        <v>0</v>
      </c>
      <c r="CL48" s="254" t="str">
        <f>$AY48*Assembly!T$4+$AZ48*Assembly!T$5+$BA48*Assembly!T$6+$BB48*Assembly!T$7+$BC48*Assembly!T$8+$BD48*Assembly!T$9+$BE48*Assembly!T$10+$BF48*Assembly!T$11+$BG48*Assembly!T$12+$BH48*Assembly!T$13+$BI48*Assembly!T$14+$BJ48*Assembly!T$15+$BK48*Assembly!T$16+$BL48*Assembly!T$17+$BM48*Assembly!T$18+$BN48*Assembly!T$19+$BO48*Assembly!T$20+$BP48*Assembly!T$21+$BQ48*Assembly!T$22+$BR48*Assembly!T$23+$BS48*Assembly!T$24</f>
        <v>0</v>
      </c>
      <c r="CM48" s="254" t="str">
        <f>$AY48*Assembly!U$4+$AZ48*Assembly!U$5+$BA48*Assembly!U$6+$BB48*Assembly!U$7+$BC48*Assembly!U$8+$BD48*Assembly!U$9+$BE48*Assembly!U$10+$BF48*Assembly!U$11+$BG48*Assembly!U$12+$BH48*Assembly!U$13+$BI48*Assembly!U$14+$BJ48*Assembly!U$15+$BK48*Assembly!U$16+$BL48*Assembly!U$17+$BM48*Assembly!U$18+$BN48*Assembly!U$19+$BO48*Assembly!U$20+$BP48*Assembly!U$21+$BQ48*Assembly!U$22+$BR48*Assembly!U$23+$BS48*Assembly!U$24</f>
        <v>0</v>
      </c>
      <c r="CN48" s="256" t="str">
        <f>$AY48*Assembly!V$4+$AZ48*Assembly!V$5+$BA48*Assembly!V$6+$BB48*Assembly!V$7+$BC48*Assembly!V$8+$BD48*Assembly!V$9+$BE48*Assembly!V$10+$BF48*Assembly!V$11+$BG48*Assembly!V$12+$BH48*Assembly!V$13+$BI48*Assembly!V$14+$BJ48*Assembly!V$15+$BK48*Assembly!V$16+$BL48*Assembly!V$17+$BM48*Assembly!V$18+$BN48*Assembly!V$19+$BO48*Assembly!V$20+$BP48*Assembly!V$21+$BQ48*Assembly!V$22+$BR48*Assembly!V$23+$BS48*Assembly!V$24</f>
        <v>0</v>
      </c>
      <c r="CO48" s="256" t="str">
        <f>CE48*Refining!$F$3</f>
        <v>1,612</v>
      </c>
      <c r="CP48" s="256" t="str">
        <f>CF48*Refining!$F$4</f>
        <v>16</v>
      </c>
      <c r="CQ48" s="256" t="str">
        <f>CG48*Refining!$F$5</f>
        <v>0</v>
      </c>
      <c r="CR48" s="256" t="str">
        <f>CH48*Refining!$F$6</f>
        <v>0</v>
      </c>
      <c r="CS48" s="256" t="str">
        <f>CI48*Refining!$F$7</f>
        <v>0</v>
      </c>
      <c r="CT48" s="256" t="str">
        <f>CJ48*Refining!$F$8</f>
        <v>0</v>
      </c>
      <c r="CU48" s="256" t="str">
        <f>CK48*Refining!$F$9</f>
        <v>0</v>
      </c>
      <c r="CV48" s="256" t="str">
        <f>CL48*Refining!$F$10</f>
        <v>0</v>
      </c>
      <c r="CW48" s="256" t="str">
        <f>CM48*Refining!$F$11</f>
        <v>0</v>
      </c>
      <c r="CX48" s="256" t="str">
        <f>CN48*Refining!$F$12</f>
        <v>0</v>
      </c>
      <c r="CY48" s="248" t="str">
        <f t="shared" ref="CY48:DR48" si="194">IF(CE48 = 0, "", CE48)</f>
        <v>903</v>
      </c>
      <c r="CZ48" s="249" t="str">
        <f t="shared" si="194"/>
        <v>5</v>
      </c>
      <c r="DA48" s="245" t="str">
        <f t="shared" si="194"/>
        <v/>
      </c>
      <c r="DB48" s="245" t="str">
        <f t="shared" si="194"/>
        <v/>
      </c>
      <c r="DC48" s="245" t="str">
        <f t="shared" si="194"/>
        <v>0.2</v>
      </c>
      <c r="DD48" s="245" t="str">
        <f t="shared" si="194"/>
        <v/>
      </c>
      <c r="DE48" s="245" t="str">
        <f t="shared" si="194"/>
        <v/>
      </c>
      <c r="DF48" s="245" t="str">
        <f t="shared" si="194"/>
        <v/>
      </c>
      <c r="DG48" s="245" t="str">
        <f t="shared" si="194"/>
        <v/>
      </c>
      <c r="DH48" s="246" t="str">
        <f t="shared" si="194"/>
        <v/>
      </c>
      <c r="DI48" s="248" t="str">
        <f t="shared" si="194"/>
        <v>1,612</v>
      </c>
      <c r="DJ48" s="249" t="str">
        <f t="shared" si="194"/>
        <v>16</v>
      </c>
      <c r="DK48" s="245" t="str">
        <f t="shared" si="194"/>
        <v/>
      </c>
      <c r="DL48" s="245" t="str">
        <f t="shared" si="194"/>
        <v/>
      </c>
      <c r="DM48" s="249" t="str">
        <f t="shared" si="194"/>
        <v>0</v>
      </c>
      <c r="DN48" s="245" t="str">
        <f t="shared" si="194"/>
        <v/>
      </c>
      <c r="DO48" s="245" t="str">
        <f t="shared" si="194"/>
        <v/>
      </c>
      <c r="DP48" s="245" t="str">
        <f t="shared" si="194"/>
        <v/>
      </c>
      <c r="DQ48" s="245" t="str">
        <f t="shared" si="194"/>
        <v/>
      </c>
      <c r="DR48" s="246" t="str">
        <f t="shared" si="194"/>
        <v/>
      </c>
      <c r="DS48" s="248" t="str">
        <f t="shared" si="15"/>
        <v>908</v>
      </c>
      <c r="DT48" s="249" t="str">
        <f t="shared" si="16"/>
        <v>1,628</v>
      </c>
      <c r="DU48" s="225" t="str">
        <f>CY48*'Ores &amp; Ingots'!$C$3+CZ48*'Ores &amp; Ingots'!$C$4+DA48*'Ores &amp; Ingots'!$C$5+DB48*'Ores &amp; Ingots'!$C$6+DC48*'Ores &amp; Ingots'!$C$7+DD48*'Ores &amp; Ingots'!$C$8+DE48*'Ores &amp; Ingots'!$C$9+DF48*'Ores &amp; Ingots'!$C$10+DG48*'Ores &amp; Ingots'!$C$11+DH48*'Ores &amp; Ingots'!$C$12</f>
        <v>115</v>
      </c>
      <c r="DV48" s="225" t="str">
        <f>DI48*'Ores &amp; Ingots'!$B$3+DJ48*'Ores &amp; Ingots'!$B$4+DK48*'Ores &amp; Ingots'!$B$5+DL48*'Ores &amp; Ingots'!$B$6+DM48*'Ores &amp; Ingots'!$B$7+DN48*'Ores &amp; Ingots'!$B$8+DO48*'Ores &amp; Ingots'!$B$9+DP48*'Ores &amp; Ingots'!$B$10+DQ48*'Ores &amp; Ingots'!$B$11+DR48*'Ores &amp; Ingots'!$B$12</f>
        <v>602</v>
      </c>
      <c r="DW48" s="249" t="str">
        <f>CY48*Refining!$G$3+CZ48*Refining!$G$4+DA48*Refining!$G$5+DB48*Refining!$G$6+DC48*Refining!$G$7+DD48*Refining!$G$8+DE48*Refining!$G$9+DF48*Refining!$G$10+DG48*Refining!$G$11+DH48*Refining!$G$12</f>
        <v>86</v>
      </c>
      <c r="DX48" s="249" t="str">
        <f t="shared" si="17"/>
        <v>13,407</v>
      </c>
      <c r="DY48" s="250" t="str">
        <f t="shared" si="18"/>
        <v>0.0134</v>
      </c>
      <c r="DZ48" s="248" t="str">
        <f t="shared" si="19"/>
        <v>254</v>
      </c>
      <c r="EA48" s="251" t="str">
        <f t="shared" ref="EA48:EB48" si="195">DZ48/60</f>
        <v>4.2</v>
      </c>
      <c r="EB48" s="251" t="str">
        <f t="shared" si="195"/>
        <v>0.1</v>
      </c>
      <c r="EC48" s="543" t="str">
        <f t="shared" si="21"/>
        <v>0.00</v>
      </c>
      <c r="ED48" s="248" t="str">
        <f t="shared" si="22"/>
        <v>36,429</v>
      </c>
      <c r="EE48" s="251" t="str">
        <f t="shared" ref="EE48:EF48" si="196">ED48/1000</f>
        <v>36.4</v>
      </c>
      <c r="EF48" s="252" t="str">
        <f t="shared" si="196"/>
        <v>0.04</v>
      </c>
      <c r="EG48" s="544" t="str">
        <f t="shared" si="24"/>
        <v>0.0364</v>
      </c>
      <c r="EH48" s="225" t="s">
        <v>12</v>
      </c>
    </row>
    <row r="49" hidden="1">
      <c r="A49" s="33"/>
      <c r="B49" s="226" t="s">
        <v>941</v>
      </c>
      <c r="C49" s="227" t="s">
        <v>886</v>
      </c>
      <c r="D49" s="227">
        <v>1.0</v>
      </c>
      <c r="E49" s="227">
        <v>1.0</v>
      </c>
      <c r="F49" s="227">
        <v>2.0</v>
      </c>
      <c r="G49" s="253" t="str">
        <f t="shared" si="5"/>
        <v>31.3</v>
      </c>
      <c r="H49" s="254">
        <v>25.0</v>
      </c>
      <c r="I49" s="254">
        <v>25.0</v>
      </c>
      <c r="J49" s="254" t="str">
        <f>H49/Main!$D$9</f>
        <v>25</v>
      </c>
      <c r="K49" s="254" t="str">
        <f>I49/Main!$D$10</f>
        <v>25</v>
      </c>
      <c r="L49" s="254" t="str">
        <f t="shared" si="6"/>
        <v>1</v>
      </c>
      <c r="M49" s="254">
        <v>1.0</v>
      </c>
      <c r="N49" s="256" t="s">
        <v>12</v>
      </c>
      <c r="O49" s="256">
        <v>2000.0</v>
      </c>
      <c r="P49" s="255"/>
      <c r="Q49" s="330" t="s">
        <v>12</v>
      </c>
      <c r="R49" s="331" t="s">
        <v>12</v>
      </c>
      <c r="S49" s="257"/>
      <c r="T49" s="257"/>
      <c r="U49" s="255"/>
      <c r="V49" s="255"/>
      <c r="W49" s="255"/>
      <c r="X49" s="255"/>
      <c r="Y49" s="255"/>
      <c r="Z49" s="255"/>
      <c r="AA49" s="255"/>
      <c r="AB49" s="255"/>
      <c r="AC49" s="258" t="s">
        <v>913</v>
      </c>
      <c r="AD49" s="225">
        <v>20.0</v>
      </c>
      <c r="AE49" s="225">
        <v>0.0</v>
      </c>
      <c r="AF49" s="225">
        <v>0.0</v>
      </c>
      <c r="AG49" s="225">
        <v>1.0</v>
      </c>
      <c r="AH49" s="225">
        <v>30.0</v>
      </c>
      <c r="AI49" s="225">
        <v>0.0</v>
      </c>
      <c r="AJ49" s="309">
        <v>4.0</v>
      </c>
      <c r="AK49" s="225">
        <v>2.0</v>
      </c>
      <c r="AL49" s="225">
        <v>0.0</v>
      </c>
      <c r="AM49" s="225">
        <v>0.0</v>
      </c>
      <c r="AN49" s="225">
        <v>0.0</v>
      </c>
      <c r="AO49" s="225">
        <v>0.0</v>
      </c>
      <c r="AP49" s="225">
        <v>0.0</v>
      </c>
      <c r="AQ49" s="225">
        <v>0.0</v>
      </c>
      <c r="AR49" s="225">
        <v>0.0</v>
      </c>
      <c r="AS49" s="225">
        <v>0.0</v>
      </c>
      <c r="AT49" s="225">
        <v>0.0</v>
      </c>
      <c r="AU49" s="225">
        <v>0.0</v>
      </c>
      <c r="AV49" s="225">
        <v>0.0</v>
      </c>
      <c r="AW49" s="225">
        <v>0.0</v>
      </c>
      <c r="AX49" s="225">
        <v>0.0</v>
      </c>
      <c r="AY49" s="239" t="str">
        <f t="shared" ref="AY49:BS49" si="197">IF(AD49 = 0, "", AD49)</f>
        <v>20</v>
      </c>
      <c r="AZ49" s="227" t="str">
        <f t="shared" si="197"/>
        <v/>
      </c>
      <c r="BA49" s="227" t="str">
        <f t="shared" si="197"/>
        <v/>
      </c>
      <c r="BB49" s="225" t="str">
        <f t="shared" si="197"/>
        <v>1</v>
      </c>
      <c r="BC49" s="225" t="str">
        <f t="shared" si="197"/>
        <v>30</v>
      </c>
      <c r="BD49" s="227" t="str">
        <f t="shared" si="197"/>
        <v/>
      </c>
      <c r="BE49" s="309" t="str">
        <f t="shared" si="197"/>
        <v>4</v>
      </c>
      <c r="BF49" s="225" t="str">
        <f t="shared" si="197"/>
        <v>2</v>
      </c>
      <c r="BG49" s="227" t="str">
        <f t="shared" si="197"/>
        <v/>
      </c>
      <c r="BH49" s="227" t="str">
        <f t="shared" si="197"/>
        <v/>
      </c>
      <c r="BI49" s="227" t="str">
        <f t="shared" si="197"/>
        <v/>
      </c>
      <c r="BJ49" s="227" t="str">
        <f t="shared" si="197"/>
        <v/>
      </c>
      <c r="BK49" s="227" t="str">
        <f t="shared" si="197"/>
        <v/>
      </c>
      <c r="BL49" s="227" t="str">
        <f t="shared" si="197"/>
        <v/>
      </c>
      <c r="BM49" s="227" t="str">
        <f t="shared" si="197"/>
        <v/>
      </c>
      <c r="BN49" s="227" t="str">
        <f t="shared" si="197"/>
        <v/>
      </c>
      <c r="BO49" s="227" t="str">
        <f t="shared" si="197"/>
        <v/>
      </c>
      <c r="BP49" s="227" t="str">
        <f t="shared" si="197"/>
        <v/>
      </c>
      <c r="BQ49" s="227" t="str">
        <f t="shared" si="197"/>
        <v/>
      </c>
      <c r="BR49" s="227" t="str">
        <f t="shared" si="197"/>
        <v/>
      </c>
      <c r="BS49" s="238" t="str">
        <f t="shared" si="197"/>
        <v/>
      </c>
      <c r="BT49" s="239" t="str">
        <f>$AY49*Assembly!Y$4+$AZ49*Assembly!Y$5+$BA49*Assembly!Y$6+$BB49*Assembly!Y$7+$BC49*Assembly!Y$8+$BD49*Assembly!Y$9+$BE49*Assembly!Y$10+$BF49*Assembly!Y$11+$BG49*Assembly!Y$12+$BH49*Assembly!Y$13+$BI49*Assembly!Y$14+$BJ49*Assembly!Y$15+$BK49*Assembly!Y$16+$BL49*Assembly!Y$17+$BM49*Assembly!Y$18+$BN49*Assembly!Y$19+$BO49*Assembly!Y$20+$BP49*Assembly!Y$21+$BQ49*Assembly!Y$22+$BR49*Assembly!Y$23+$BS49*Assembly!Y$24</f>
        <v>761</v>
      </c>
      <c r="BU49" s="225" t="str">
        <f t="shared" si="8"/>
        <v>24</v>
      </c>
      <c r="BV49" s="225" t="str">
        <f>$AY49*Assembly!AC$4+$AZ49*Assembly!AC$5+$BA49*Assembly!AC$6+$BB49*Assembly!AC$7+$BC49*Assembly!AC$8+$BD49*Assembly!AC$9+$BE49*Assembly!AC$10+$BF49*Assembly!AC$11+$BG49*Assembly!AC$12+$BH49*Assembly!AC$13+$BI49*Assembly!AC$14+$BJ49*Assembly!AC$15+$BK49*Assembly!AC$16+$BL49*Assembly!AC$17+$BM49*Assembly!AC$18+$BN49*Assembly!AC$19+$BO49*Assembly!AC$20+$BP49*Assembly!AC$21+$BQ49*Assembly!AC$22+$BR49*Assembly!AC$23+$BS49*Assembly!AC$24</f>
        <v>3,122</v>
      </c>
      <c r="BW49" s="240" t="str">
        <f t="shared" si="9"/>
        <v>4.10</v>
      </c>
      <c r="BX49" s="241" t="str">
        <f t="shared" si="10"/>
        <v>100</v>
      </c>
      <c r="BY49" s="242" t="str">
        <f t="shared" si="11"/>
        <v>128.1</v>
      </c>
      <c r="BZ49" s="311" t="str">
        <f t="shared" si="181"/>
        <v>?</v>
      </c>
      <c r="CA49" s="225" t="str">
        <f>$AY49*Assembly!X$4+$AZ49*Assembly!X$5+$BA49*Assembly!X$6+$BB49*Assembly!X$7+$BC49*Assembly!X$8+$BD49*Assembly!X$9+$BE49*Assembly!X$10+$BF49*Assembly!X$11+$BG49*Assembly!X$12+$BH49*Assembly!X$13+$BI49*Assembly!X$14+$BJ49*Assembly!X$15+$BK49*Assembly!X$16+$BL49*Assembly!X$17+$BM49*Assembly!X$18+$BN49*Assembly!X$19+$BO49*Assembly!X$20+$BP49*Assembly!X$21+$BQ49*Assembly!X$22+$BR49*Assembly!X$23+$BS49*Assembly!X$24</f>
        <v>147</v>
      </c>
      <c r="CB49" s="225" t="str">
        <f t="shared" si="12"/>
        <v>22,867</v>
      </c>
      <c r="CC49" s="223" t="str">
        <f t="shared" si="13"/>
        <v>0.0229</v>
      </c>
      <c r="CD49" s="243" t="str">
        <f>$AY49*Assembly!AB$4+$AZ49*Assembly!AB$5+$BA49*Assembly!AB$6+$BB49*Assembly!AB$7+$BC49*Assembly!AB$8+$BD49*Assembly!AB$9+$BE49*Assembly!AB$10+$BF49*Assembly!AB$11+$BG49*Assembly!AB$12+$BH49*Assembly!AB$13+$BI49*Assembly!AB$14+$BJ49*Assembly!AB$15+$BK49*Assembly!AB$16+$BL49*Assembly!AB$17+$BM49*Assembly!AB$18+$BN49*Assembly!AB$19+$BO49*Assembly!AB$20+$BP49*Assembly!AB$21+$BQ49*Assembly!AB$22+$BR49*Assembly!AB$23+$BS49*Assembly!AB$24</f>
        <v>192</v>
      </c>
      <c r="CE49" s="256" t="str">
        <f>$AY49*Assembly!M$4+$AZ49*Assembly!M$5+$BA49*Assembly!M$6+$BB49*Assembly!M$7+$BC49*Assembly!M$8+$BD49*Assembly!M$9+$BE49*Assembly!M$10+$BF49*Assembly!M$11+$BG49*Assembly!M$12+$BH49*Assembly!M$13+$BI49*Assembly!M$14+$BJ49*Assembly!M$15+$BK49*Assembly!M$16+$BL49*Assembly!M$17+$BM49*Assembly!M$18+$BN49*Assembly!M$19+$BO49*Assembly!M$20+$BP49*Assembly!M$21+$BQ49*Assembly!M$22+$BR49*Assembly!M$23+$BS49*Assembly!M$24</f>
        <v>831</v>
      </c>
      <c r="CF49" s="256" t="str">
        <f>$AY49*Assembly!N$4+$AZ49*Assembly!N$5+$BA49*Assembly!N$6+$BB49*Assembly!N$7+$BC49*Assembly!N$8+$BD49*Assembly!N$9+$BE49*Assembly!N$10+$BF49*Assembly!N$11+$BG49*Assembly!N$12+$BH49*Assembly!N$13+$BI49*Assembly!N$14+$BJ49*Assembly!N$15+$BK49*Assembly!N$16+$BL49*Assembly!N$17+$BM49*Assembly!N$18+$BN49*Assembly!N$19+$BO49*Assembly!N$20+$BP49*Assembly!N$21+$BQ49*Assembly!N$22+$BR49*Assembly!N$23+$BS49*Assembly!N$24</f>
        <v>20</v>
      </c>
      <c r="CG49" s="256" t="str">
        <f>$AY49*Assembly!O$4+$AZ49*Assembly!O$5+$BA49*Assembly!O$6+$BB49*Assembly!O$7+$BC49*Assembly!O$8+$BD49*Assembly!O$9+$BE49*Assembly!O$10+$BF49*Assembly!O$11+$BG49*Assembly!O$12+$BH49*Assembly!O$13+$BI49*Assembly!O$14+$BJ49*Assembly!O$15+$BK49*Assembly!O$16+$BL49*Assembly!O$17+$BM49*Assembly!O$18+$BN49*Assembly!O$19+$BO49*Assembly!O$20+$BP49*Assembly!O$21+$BQ49*Assembly!O$22+$BR49*Assembly!O$23+$BS49*Assembly!O$24</f>
        <v>0</v>
      </c>
      <c r="CH49" s="254" t="str">
        <f>$AY49*Assembly!P$4+$AZ49*Assembly!P$5+$BA49*Assembly!P$6+$BB49*Assembly!P$7+$BC49*Assembly!P$8+$BD49*Assembly!P$9+$BE49*Assembly!P$10+$BF49*Assembly!P$11+$BG49*Assembly!P$12+$BH49*Assembly!P$13+$BI49*Assembly!P$14+$BJ49*Assembly!P$15+$BK49*Assembly!P$16+$BL49*Assembly!P$17+$BM49*Assembly!P$18+$BN49*Assembly!P$19+$BO49*Assembly!P$20+$BP49*Assembly!P$21+$BQ49*Assembly!P$22+$BR49*Assembly!P$23+$BS49*Assembly!P$24</f>
        <v>0</v>
      </c>
      <c r="CI49" s="254" t="str">
        <f>$AY49*Assembly!Q$4+$AZ49*Assembly!Q$5+$BA49*Assembly!Q$6+$BB49*Assembly!Q$7+$BC49*Assembly!Q$8+$BD49*Assembly!Q$9+$BE49*Assembly!Q$10+$BF49*Assembly!Q$11+$BG49*Assembly!Q$12+$BH49*Assembly!Q$13+$BI49*Assembly!Q$14+$BJ49*Assembly!Q$15+$BK49*Assembly!Q$16+$BL49*Assembly!Q$17+$BM49*Assembly!Q$18+$BN49*Assembly!Q$19+$BO49*Assembly!Q$20+$BP49*Assembly!Q$21+$BQ49*Assembly!Q$22+$BR49*Assembly!Q$23+$BS49*Assembly!Q$24</f>
        <v>0.4</v>
      </c>
      <c r="CJ49" s="256" t="str">
        <f>$AY49*Assembly!R$4+$AZ49*Assembly!R$5+$BA49*Assembly!R$6+$BB49*Assembly!R$7+$BC49*Assembly!R$8+$BD49*Assembly!R$9+$BE49*Assembly!R$10+$BF49*Assembly!R$11+$BG49*Assembly!R$12+$BH49*Assembly!R$13+$BI49*Assembly!R$14+$BJ49*Assembly!R$15+$BK49*Assembly!R$16+$BL49*Assembly!R$17+$BM49*Assembly!R$18+$BN49*Assembly!R$19+$BO49*Assembly!R$20+$BP49*Assembly!R$21+$BQ49*Assembly!R$22+$BR49*Assembly!R$23+$BS49*Assembly!R$24</f>
        <v>0</v>
      </c>
      <c r="CK49" s="254" t="str">
        <f>$AY49*Assembly!S$4+$AZ49*Assembly!S$5+$BA49*Assembly!S$6+$BB49*Assembly!S$7+$BC49*Assembly!S$8+$BD49*Assembly!S$9+$BE49*Assembly!S$10+$BF49*Assembly!S$11+$BG49*Assembly!S$12+$BH49*Assembly!S$13+$BI49*Assembly!S$14+$BJ49*Assembly!S$15+$BK49*Assembly!S$16+$BL49*Assembly!S$17+$BM49*Assembly!S$18+$BN49*Assembly!S$19+$BO49*Assembly!S$20+$BP49*Assembly!S$21+$BQ49*Assembly!S$22+$BR49*Assembly!S$23+$BS49*Assembly!S$24</f>
        <v>0</v>
      </c>
      <c r="CL49" s="254" t="str">
        <f>$AY49*Assembly!T$4+$AZ49*Assembly!T$5+$BA49*Assembly!T$6+$BB49*Assembly!T$7+$BC49*Assembly!T$8+$BD49*Assembly!T$9+$BE49*Assembly!T$10+$BF49*Assembly!T$11+$BG49*Assembly!T$12+$BH49*Assembly!T$13+$BI49*Assembly!T$14+$BJ49*Assembly!T$15+$BK49*Assembly!T$16+$BL49*Assembly!T$17+$BM49*Assembly!T$18+$BN49*Assembly!T$19+$BO49*Assembly!T$20+$BP49*Assembly!T$21+$BQ49*Assembly!T$22+$BR49*Assembly!T$23+$BS49*Assembly!T$24</f>
        <v>0</v>
      </c>
      <c r="CM49" s="254" t="str">
        <f>$AY49*Assembly!U$4+$AZ49*Assembly!U$5+$BA49*Assembly!U$6+$BB49*Assembly!U$7+$BC49*Assembly!U$8+$BD49*Assembly!U$9+$BE49*Assembly!U$10+$BF49*Assembly!U$11+$BG49*Assembly!U$12+$BH49*Assembly!U$13+$BI49*Assembly!U$14+$BJ49*Assembly!U$15+$BK49*Assembly!U$16+$BL49*Assembly!U$17+$BM49*Assembly!U$18+$BN49*Assembly!U$19+$BO49*Assembly!U$20+$BP49*Assembly!U$21+$BQ49*Assembly!U$22+$BR49*Assembly!U$23+$BS49*Assembly!U$24</f>
        <v>0</v>
      </c>
      <c r="CN49" s="256" t="str">
        <f>$AY49*Assembly!V$4+$AZ49*Assembly!V$5+$BA49*Assembly!V$6+$BB49*Assembly!V$7+$BC49*Assembly!V$8+$BD49*Assembly!V$9+$BE49*Assembly!V$10+$BF49*Assembly!V$11+$BG49*Assembly!V$12+$BH49*Assembly!V$13+$BI49*Assembly!V$14+$BJ49*Assembly!V$15+$BK49*Assembly!V$16+$BL49*Assembly!V$17+$BM49*Assembly!V$18+$BN49*Assembly!V$19+$BO49*Assembly!V$20+$BP49*Assembly!V$21+$BQ49*Assembly!V$22+$BR49*Assembly!V$23+$BS49*Assembly!V$24</f>
        <v>0</v>
      </c>
      <c r="CO49" s="256" t="str">
        <f>CE49*Refining!$F$3</f>
        <v>1,484</v>
      </c>
      <c r="CP49" s="256" t="str">
        <f>CF49*Refining!$F$4</f>
        <v>63</v>
      </c>
      <c r="CQ49" s="256" t="str">
        <f>CG49*Refining!$F$5</f>
        <v>0</v>
      </c>
      <c r="CR49" s="256" t="str">
        <f>CH49*Refining!$F$6</f>
        <v>0</v>
      </c>
      <c r="CS49" s="256" t="str">
        <f>CI49*Refining!$F$7</f>
        <v>1</v>
      </c>
      <c r="CT49" s="256" t="str">
        <f>CJ49*Refining!$F$8</f>
        <v>0</v>
      </c>
      <c r="CU49" s="256" t="str">
        <f>CK49*Refining!$F$9</f>
        <v>0</v>
      </c>
      <c r="CV49" s="256" t="str">
        <f>CL49*Refining!$F$10</f>
        <v>0</v>
      </c>
      <c r="CW49" s="256" t="str">
        <f>CM49*Refining!$F$11</f>
        <v>0</v>
      </c>
      <c r="CX49" s="256" t="str">
        <f>CN49*Refining!$F$12</f>
        <v>0</v>
      </c>
      <c r="CY49" s="248" t="str">
        <f t="shared" ref="CY49:DR49" si="198">IF(CE49 = 0, "", CE49)</f>
        <v>831</v>
      </c>
      <c r="CZ49" s="249" t="str">
        <f t="shared" si="198"/>
        <v>20</v>
      </c>
      <c r="DA49" s="245" t="str">
        <f t="shared" si="198"/>
        <v/>
      </c>
      <c r="DB49" s="245" t="str">
        <f t="shared" si="198"/>
        <v/>
      </c>
      <c r="DC49" s="245" t="str">
        <f t="shared" si="198"/>
        <v>0.4</v>
      </c>
      <c r="DD49" s="245" t="str">
        <f t="shared" si="198"/>
        <v/>
      </c>
      <c r="DE49" s="245" t="str">
        <f t="shared" si="198"/>
        <v/>
      </c>
      <c r="DF49" s="245" t="str">
        <f t="shared" si="198"/>
        <v/>
      </c>
      <c r="DG49" s="245" t="str">
        <f t="shared" si="198"/>
        <v/>
      </c>
      <c r="DH49" s="246" t="str">
        <f t="shared" si="198"/>
        <v/>
      </c>
      <c r="DI49" s="248" t="str">
        <f t="shared" si="198"/>
        <v>1,484</v>
      </c>
      <c r="DJ49" s="249" t="str">
        <f t="shared" si="198"/>
        <v>63</v>
      </c>
      <c r="DK49" s="245" t="str">
        <f t="shared" si="198"/>
        <v/>
      </c>
      <c r="DL49" s="245" t="str">
        <f t="shared" si="198"/>
        <v/>
      </c>
      <c r="DM49" s="249" t="str">
        <f t="shared" si="198"/>
        <v>1</v>
      </c>
      <c r="DN49" s="245" t="str">
        <f t="shared" si="198"/>
        <v/>
      </c>
      <c r="DO49" s="245" t="str">
        <f t="shared" si="198"/>
        <v/>
      </c>
      <c r="DP49" s="245" t="str">
        <f t="shared" si="198"/>
        <v/>
      </c>
      <c r="DQ49" s="245" t="str">
        <f t="shared" si="198"/>
        <v/>
      </c>
      <c r="DR49" s="246" t="str">
        <f t="shared" si="198"/>
        <v/>
      </c>
      <c r="DS49" s="248" t="str">
        <f t="shared" si="15"/>
        <v>851</v>
      </c>
      <c r="DT49" s="249" t="str">
        <f t="shared" si="16"/>
        <v>1,547</v>
      </c>
      <c r="DU49" s="225" t="str">
        <f>CY49*'Ores &amp; Ingots'!$C$3+CZ49*'Ores &amp; Ingots'!$C$4+DA49*'Ores &amp; Ingots'!$C$5+DB49*'Ores &amp; Ingots'!$C$6+DC49*'Ores &amp; Ingots'!$C$7+DD49*'Ores &amp; Ingots'!$C$8+DE49*'Ores &amp; Ingots'!$C$9+DF49*'Ores &amp; Ingots'!$C$10+DG49*'Ores &amp; Ingots'!$C$11+DH49*'Ores &amp; Ingots'!$C$12</f>
        <v>108</v>
      </c>
      <c r="DV49" s="225" t="str">
        <f>DI49*'Ores &amp; Ingots'!$B$3+DJ49*'Ores &amp; Ingots'!$B$4+DK49*'Ores &amp; Ingots'!$B$5+DL49*'Ores &amp; Ingots'!$B$6+DM49*'Ores &amp; Ingots'!$B$7+DN49*'Ores &amp; Ingots'!$B$8+DO49*'Ores &amp; Ingots'!$B$9+DP49*'Ores &amp; Ingots'!$B$10+DQ49*'Ores &amp; Ingots'!$B$11+DR49*'Ores &amp; Ingots'!$B$12</f>
        <v>572</v>
      </c>
      <c r="DW49" s="249" t="str">
        <f>CY49*Refining!$G$3+CZ49*Refining!$G$4+DA49*Refining!$G$5+DB49*Refining!$G$6+DC49*Refining!$G$7+DD49*Refining!$G$8+DE49*Refining!$G$9+DF49*Refining!$G$10+DG49*Refining!$G$11+DH49*Refining!$G$12</f>
        <v>154</v>
      </c>
      <c r="DX49" s="249" t="str">
        <f t="shared" si="17"/>
        <v>23,887</v>
      </c>
      <c r="DY49" s="250" t="str">
        <f t="shared" si="18"/>
        <v>0.0239</v>
      </c>
      <c r="DZ49" s="248" t="str">
        <f t="shared" si="19"/>
        <v>326</v>
      </c>
      <c r="EA49" s="251" t="str">
        <f t="shared" ref="EA49:EB49" si="199">DZ49/60</f>
        <v>5.4</v>
      </c>
      <c r="EB49" s="251" t="str">
        <f t="shared" si="199"/>
        <v>0.1</v>
      </c>
      <c r="EC49" s="543" t="str">
        <f t="shared" si="21"/>
        <v>0.00</v>
      </c>
      <c r="ED49" s="248" t="str">
        <f t="shared" si="22"/>
        <v>46,753</v>
      </c>
      <c r="EE49" s="251" t="str">
        <f t="shared" ref="EE49:EF49" si="200">ED49/1000</f>
        <v>46.8</v>
      </c>
      <c r="EF49" s="252" t="str">
        <f t="shared" si="200"/>
        <v>0.05</v>
      </c>
      <c r="EG49" s="544" t="str">
        <f t="shared" si="24"/>
        <v>0.0468</v>
      </c>
      <c r="EH49" s="225">
        <v>1051.0</v>
      </c>
    </row>
    <row r="50">
      <c r="A50" s="33"/>
      <c r="B50" s="226" t="s">
        <v>941</v>
      </c>
      <c r="C50" s="227" t="s">
        <v>885</v>
      </c>
      <c r="D50" s="227">
        <v>3.0</v>
      </c>
      <c r="E50" s="227">
        <v>3.0</v>
      </c>
      <c r="F50" s="227">
        <v>6.0</v>
      </c>
      <c r="G50" s="253" t="str">
        <f t="shared" si="5"/>
        <v>6.8</v>
      </c>
      <c r="H50" s="254">
        <v>20.0</v>
      </c>
      <c r="I50" s="254">
        <v>20.0</v>
      </c>
      <c r="J50" s="254" t="str">
        <f>H50/Main!$D$9</f>
        <v>20</v>
      </c>
      <c r="K50" s="254" t="str">
        <f>I50/Main!$D$10</f>
        <v>20</v>
      </c>
      <c r="L50" s="254" t="str">
        <f t="shared" si="6"/>
        <v>1</v>
      </c>
      <c r="M50" s="254">
        <v>1.0</v>
      </c>
      <c r="N50" s="256" t="s">
        <v>12</v>
      </c>
      <c r="O50" s="256">
        <v>2000.0</v>
      </c>
      <c r="P50" s="255"/>
      <c r="Q50" s="330" t="s">
        <v>12</v>
      </c>
      <c r="R50" s="331" t="s">
        <v>12</v>
      </c>
      <c r="S50" s="257"/>
      <c r="T50" s="257"/>
      <c r="U50" s="255"/>
      <c r="V50" s="255"/>
      <c r="W50" s="255"/>
      <c r="X50" s="255"/>
      <c r="Y50" s="255"/>
      <c r="Z50" s="255"/>
      <c r="AA50" s="255"/>
      <c r="AB50" s="255"/>
      <c r="AC50" s="258"/>
      <c r="AD50" s="225">
        <v>12.0</v>
      </c>
      <c r="AE50" s="225">
        <v>0.0</v>
      </c>
      <c r="AF50" s="225">
        <v>4.0</v>
      </c>
      <c r="AG50" s="225">
        <v>1.0</v>
      </c>
      <c r="AH50" s="225">
        <v>17.0</v>
      </c>
      <c r="AI50" s="225">
        <v>0.0</v>
      </c>
      <c r="AJ50" s="309">
        <v>4.0</v>
      </c>
      <c r="AK50" s="225">
        <v>2.0</v>
      </c>
      <c r="AL50" s="225">
        <v>0.0</v>
      </c>
      <c r="AM50" s="225">
        <v>0.0</v>
      </c>
      <c r="AN50" s="225">
        <v>0.0</v>
      </c>
      <c r="AO50" s="225">
        <v>0.0</v>
      </c>
      <c r="AP50" s="225">
        <v>0.0</v>
      </c>
      <c r="AQ50" s="225">
        <v>0.0</v>
      </c>
      <c r="AR50" s="225">
        <v>0.0</v>
      </c>
      <c r="AS50" s="225">
        <v>0.0</v>
      </c>
      <c r="AT50" s="225">
        <v>0.0</v>
      </c>
      <c r="AU50" s="225">
        <v>0.0</v>
      </c>
      <c r="AV50" s="225">
        <v>0.0</v>
      </c>
      <c r="AW50" s="225">
        <v>0.0</v>
      </c>
      <c r="AX50" s="225">
        <v>0.0</v>
      </c>
      <c r="AY50" s="239" t="str">
        <f t="shared" ref="AY50:BS50" si="201">IF(AD50 = 0, "", AD50)</f>
        <v>12</v>
      </c>
      <c r="AZ50" s="227" t="str">
        <f t="shared" si="201"/>
        <v/>
      </c>
      <c r="BA50" s="225" t="str">
        <f t="shared" si="201"/>
        <v>4</v>
      </c>
      <c r="BB50" s="225" t="str">
        <f t="shared" si="201"/>
        <v>1</v>
      </c>
      <c r="BC50" s="225" t="str">
        <f t="shared" si="201"/>
        <v>17</v>
      </c>
      <c r="BD50" s="227" t="str">
        <f t="shared" si="201"/>
        <v/>
      </c>
      <c r="BE50" s="309" t="str">
        <f t="shared" si="201"/>
        <v>4</v>
      </c>
      <c r="BF50" s="225" t="str">
        <f t="shared" si="201"/>
        <v>2</v>
      </c>
      <c r="BG50" s="227" t="str">
        <f t="shared" si="201"/>
        <v/>
      </c>
      <c r="BH50" s="227" t="str">
        <f t="shared" si="201"/>
        <v/>
      </c>
      <c r="BI50" s="227" t="str">
        <f t="shared" si="201"/>
        <v/>
      </c>
      <c r="BJ50" s="227" t="str">
        <f t="shared" si="201"/>
        <v/>
      </c>
      <c r="BK50" s="227" t="str">
        <f t="shared" si="201"/>
        <v/>
      </c>
      <c r="BL50" s="227" t="str">
        <f t="shared" si="201"/>
        <v/>
      </c>
      <c r="BM50" s="227" t="str">
        <f t="shared" si="201"/>
        <v/>
      </c>
      <c r="BN50" s="227" t="str">
        <f t="shared" si="201"/>
        <v/>
      </c>
      <c r="BO50" s="227" t="str">
        <f t="shared" si="201"/>
        <v/>
      </c>
      <c r="BP50" s="227" t="str">
        <f t="shared" si="201"/>
        <v/>
      </c>
      <c r="BQ50" s="227" t="str">
        <f t="shared" si="201"/>
        <v/>
      </c>
      <c r="BR50" s="227" t="str">
        <f t="shared" si="201"/>
        <v/>
      </c>
      <c r="BS50" s="238" t="str">
        <f t="shared" si="201"/>
        <v/>
      </c>
      <c r="BT50" s="239" t="str">
        <f>$AY50*Assembly!Y$4+$AZ50*Assembly!Y$5+$BA50*Assembly!Y$6+$BB50*Assembly!Y$7+$BC50*Assembly!Y$8+$BD50*Assembly!Y$9+$BE50*Assembly!Y$10+$BF50*Assembly!Y$11+$BG50*Assembly!Y$12+$BH50*Assembly!Y$13+$BI50*Assembly!Y$14+$BJ50*Assembly!Y$15+$BK50*Assembly!Y$16+$BL50*Assembly!Y$17+$BM50*Assembly!Y$18+$BN50*Assembly!Y$19+$BO50*Assembly!Y$20+$BP50*Assembly!Y$21+$BQ50*Assembly!Y$22+$BR50*Assembly!Y$23+$BS50*Assembly!Y$24</f>
        <v>513</v>
      </c>
      <c r="BU50" s="225" t="str">
        <f t="shared" si="8"/>
        <v>76</v>
      </c>
      <c r="BV50" s="225" t="str">
        <f>$AY50*Assembly!AC$4+$AZ50*Assembly!AC$5+$BA50*Assembly!AC$6+$BB50*Assembly!AC$7+$BC50*Assembly!AC$8+$BD50*Assembly!AC$9+$BE50*Assembly!AC$10+$BF50*Assembly!AC$11+$BG50*Assembly!AC$12+$BH50*Assembly!AC$13+$BI50*Assembly!AC$14+$BJ50*Assembly!AC$15+$BK50*Assembly!AC$16+$BL50*Assembly!AC$17+$BM50*Assembly!AC$18+$BN50*Assembly!AC$19+$BO50*Assembly!AC$20+$BP50*Assembly!AC$21+$BQ50*Assembly!AC$22+$BR50*Assembly!AC$23+$BS50*Assembly!AC$24</f>
        <v>1,992</v>
      </c>
      <c r="BW50" s="240" t="str">
        <f t="shared" si="9"/>
        <v>3.88</v>
      </c>
      <c r="BX50" s="241" t="str">
        <f t="shared" si="10"/>
        <v>295</v>
      </c>
      <c r="BY50" s="242" t="str">
        <f t="shared" si="11"/>
        <v>26.2</v>
      </c>
      <c r="BZ50" s="311" t="str">
        <f t="shared" si="181"/>
        <v>?</v>
      </c>
      <c r="CA50" s="225" t="str">
        <f>$AY50*Assembly!X$4+$AZ50*Assembly!X$5+$BA50*Assembly!X$6+$BB50*Assembly!X$7+$BC50*Assembly!X$8+$BD50*Assembly!X$9+$BE50*Assembly!X$10+$BF50*Assembly!X$11+$BG50*Assembly!X$12+$BH50*Assembly!X$13+$BI50*Assembly!X$14+$BJ50*Assembly!X$15+$BK50*Assembly!X$16+$BL50*Assembly!X$17+$BM50*Assembly!X$18+$BN50*Assembly!X$19+$BO50*Assembly!X$20+$BP50*Assembly!X$21+$BQ50*Assembly!X$22+$BR50*Assembly!X$23+$BS50*Assembly!X$24</f>
        <v>91</v>
      </c>
      <c r="CB50" s="225" t="str">
        <f t="shared" si="12"/>
        <v>14,156</v>
      </c>
      <c r="CC50" s="223" t="str">
        <f t="shared" si="13"/>
        <v>0.0142</v>
      </c>
      <c r="CD50" s="243" t="str">
        <f>$AY50*Assembly!AB$4+$AZ50*Assembly!AB$5+$BA50*Assembly!AB$6+$BB50*Assembly!AB$7+$BC50*Assembly!AB$8+$BD50*Assembly!AB$9+$BE50*Assembly!AB$10+$BF50*Assembly!AB$11+$BG50*Assembly!AB$12+$BH50*Assembly!AB$13+$BI50*Assembly!AB$14+$BJ50*Assembly!AB$15+$BK50*Assembly!AB$16+$BL50*Assembly!AB$17+$BM50*Assembly!AB$18+$BN50*Assembly!AB$19+$BO50*Assembly!AB$20+$BP50*Assembly!AB$21+$BQ50*Assembly!AB$22+$BR50*Assembly!AB$23+$BS50*Assembly!AB$24</f>
        <v>150</v>
      </c>
      <c r="CE50" s="256" t="str">
        <f>$AY50*Assembly!M$4+$AZ50*Assembly!M$5+$BA50*Assembly!M$6+$BB50*Assembly!M$7+$BC50*Assembly!M$8+$BD50*Assembly!M$9+$BE50*Assembly!M$10+$BF50*Assembly!M$11+$BG50*Assembly!M$12+$BH50*Assembly!M$13+$BI50*Assembly!M$14+$BJ50*Assembly!M$15+$BK50*Assembly!M$16+$BL50*Assembly!M$17+$BM50*Assembly!M$18+$BN50*Assembly!M$19+$BO50*Assembly!M$20+$BP50*Assembly!M$21+$BQ50*Assembly!M$22+$BR50*Assembly!M$23+$BS50*Assembly!M$24</f>
        <v>553</v>
      </c>
      <c r="CF50" s="256" t="str">
        <f>$AY50*Assembly!N$4+$AZ50*Assembly!N$5+$BA50*Assembly!N$6+$BB50*Assembly!N$7+$BC50*Assembly!N$8+$BD50*Assembly!N$9+$BE50*Assembly!N$10+$BF50*Assembly!N$11+$BG50*Assembly!N$12+$BH50*Assembly!N$13+$BI50*Assembly!N$14+$BJ50*Assembly!N$15+$BK50*Assembly!N$16+$BL50*Assembly!N$17+$BM50*Assembly!N$18+$BN50*Assembly!N$19+$BO50*Assembly!N$20+$BP50*Assembly!N$21+$BQ50*Assembly!N$22+$BR50*Assembly!N$23+$BS50*Assembly!N$24</f>
        <v>20</v>
      </c>
      <c r="CG50" s="256" t="str">
        <f>$AY50*Assembly!O$4+$AZ50*Assembly!O$5+$BA50*Assembly!O$6+$BB50*Assembly!O$7+$BC50*Assembly!O$8+$BD50*Assembly!O$9+$BE50*Assembly!O$10+$BF50*Assembly!O$11+$BG50*Assembly!O$12+$BH50*Assembly!O$13+$BI50*Assembly!O$14+$BJ50*Assembly!O$15+$BK50*Assembly!O$16+$BL50*Assembly!O$17+$BM50*Assembly!O$18+$BN50*Assembly!O$19+$BO50*Assembly!O$20+$BP50*Assembly!O$21+$BQ50*Assembly!O$22+$BR50*Assembly!O$23+$BS50*Assembly!O$24</f>
        <v>0</v>
      </c>
      <c r="CH50" s="254" t="str">
        <f>$AY50*Assembly!P$4+$AZ50*Assembly!P$5+$BA50*Assembly!P$6+$BB50*Assembly!P$7+$BC50*Assembly!P$8+$BD50*Assembly!P$9+$BE50*Assembly!P$10+$BF50*Assembly!P$11+$BG50*Assembly!P$12+$BH50*Assembly!P$13+$BI50*Assembly!P$14+$BJ50*Assembly!P$15+$BK50*Assembly!P$16+$BL50*Assembly!P$17+$BM50*Assembly!P$18+$BN50*Assembly!P$19+$BO50*Assembly!P$20+$BP50*Assembly!P$21+$BQ50*Assembly!P$22+$BR50*Assembly!P$23+$BS50*Assembly!P$24</f>
        <v>0</v>
      </c>
      <c r="CI50" s="254" t="str">
        <f>$AY50*Assembly!Q$4+$AZ50*Assembly!Q$5+$BA50*Assembly!Q$6+$BB50*Assembly!Q$7+$BC50*Assembly!Q$8+$BD50*Assembly!Q$9+$BE50*Assembly!Q$10+$BF50*Assembly!Q$11+$BG50*Assembly!Q$12+$BH50*Assembly!Q$13+$BI50*Assembly!Q$14+$BJ50*Assembly!Q$15+$BK50*Assembly!Q$16+$BL50*Assembly!Q$17+$BM50*Assembly!Q$18+$BN50*Assembly!Q$19+$BO50*Assembly!Q$20+$BP50*Assembly!Q$21+$BQ50*Assembly!Q$22+$BR50*Assembly!Q$23+$BS50*Assembly!Q$24</f>
        <v>0.4</v>
      </c>
      <c r="CJ50" s="256" t="str">
        <f>$AY50*Assembly!R$4+$AZ50*Assembly!R$5+$BA50*Assembly!R$6+$BB50*Assembly!R$7+$BC50*Assembly!R$8+$BD50*Assembly!R$9+$BE50*Assembly!R$10+$BF50*Assembly!R$11+$BG50*Assembly!R$12+$BH50*Assembly!R$13+$BI50*Assembly!R$14+$BJ50*Assembly!R$15+$BK50*Assembly!R$16+$BL50*Assembly!R$17+$BM50*Assembly!R$18+$BN50*Assembly!R$19+$BO50*Assembly!R$20+$BP50*Assembly!R$21+$BQ50*Assembly!R$22+$BR50*Assembly!R$23+$BS50*Assembly!R$24</f>
        <v>0</v>
      </c>
      <c r="CK50" s="254" t="str">
        <f>$AY50*Assembly!S$4+$AZ50*Assembly!S$5+$BA50*Assembly!S$6+$BB50*Assembly!S$7+$BC50*Assembly!S$8+$BD50*Assembly!S$9+$BE50*Assembly!S$10+$BF50*Assembly!S$11+$BG50*Assembly!S$12+$BH50*Assembly!S$13+$BI50*Assembly!S$14+$BJ50*Assembly!S$15+$BK50*Assembly!S$16+$BL50*Assembly!S$17+$BM50*Assembly!S$18+$BN50*Assembly!S$19+$BO50*Assembly!S$20+$BP50*Assembly!S$21+$BQ50*Assembly!S$22+$BR50*Assembly!S$23+$BS50*Assembly!S$24</f>
        <v>0</v>
      </c>
      <c r="CL50" s="254" t="str">
        <f>$AY50*Assembly!T$4+$AZ50*Assembly!T$5+$BA50*Assembly!T$6+$BB50*Assembly!T$7+$BC50*Assembly!T$8+$BD50*Assembly!T$9+$BE50*Assembly!T$10+$BF50*Assembly!T$11+$BG50*Assembly!T$12+$BH50*Assembly!T$13+$BI50*Assembly!T$14+$BJ50*Assembly!T$15+$BK50*Assembly!T$16+$BL50*Assembly!T$17+$BM50*Assembly!T$18+$BN50*Assembly!T$19+$BO50*Assembly!T$20+$BP50*Assembly!T$21+$BQ50*Assembly!T$22+$BR50*Assembly!T$23+$BS50*Assembly!T$24</f>
        <v>0</v>
      </c>
      <c r="CM50" s="254" t="str">
        <f>$AY50*Assembly!U$4+$AZ50*Assembly!U$5+$BA50*Assembly!U$6+$BB50*Assembly!U$7+$BC50*Assembly!U$8+$BD50*Assembly!U$9+$BE50*Assembly!U$10+$BF50*Assembly!U$11+$BG50*Assembly!U$12+$BH50*Assembly!U$13+$BI50*Assembly!U$14+$BJ50*Assembly!U$15+$BK50*Assembly!U$16+$BL50*Assembly!U$17+$BM50*Assembly!U$18+$BN50*Assembly!U$19+$BO50*Assembly!U$20+$BP50*Assembly!U$21+$BQ50*Assembly!U$22+$BR50*Assembly!U$23+$BS50*Assembly!U$24</f>
        <v>0</v>
      </c>
      <c r="CN50" s="256" t="str">
        <f>$AY50*Assembly!V$4+$AZ50*Assembly!V$5+$BA50*Assembly!V$6+$BB50*Assembly!V$7+$BC50*Assembly!V$8+$BD50*Assembly!V$9+$BE50*Assembly!V$10+$BF50*Assembly!V$11+$BG50*Assembly!V$12+$BH50*Assembly!V$13+$BI50*Assembly!V$14+$BJ50*Assembly!V$15+$BK50*Assembly!V$16+$BL50*Assembly!V$17+$BM50*Assembly!V$18+$BN50*Assembly!V$19+$BO50*Assembly!V$20+$BP50*Assembly!V$21+$BQ50*Assembly!V$22+$BR50*Assembly!V$23+$BS50*Assembly!V$24</f>
        <v>0</v>
      </c>
      <c r="CO50" s="256" t="str">
        <f>CE50*Refining!$F$3</f>
        <v>988</v>
      </c>
      <c r="CP50" s="256" t="str">
        <f>CF50*Refining!$F$4</f>
        <v>63</v>
      </c>
      <c r="CQ50" s="256" t="str">
        <f>CG50*Refining!$F$5</f>
        <v>0</v>
      </c>
      <c r="CR50" s="256" t="str">
        <f>CH50*Refining!$F$6</f>
        <v>0</v>
      </c>
      <c r="CS50" s="256" t="str">
        <f>CI50*Refining!$F$7</f>
        <v>1</v>
      </c>
      <c r="CT50" s="256" t="str">
        <f>CJ50*Refining!$F$8</f>
        <v>0</v>
      </c>
      <c r="CU50" s="256" t="str">
        <f>CK50*Refining!$F$9</f>
        <v>0</v>
      </c>
      <c r="CV50" s="256" t="str">
        <f>CL50*Refining!$F$10</f>
        <v>0</v>
      </c>
      <c r="CW50" s="256" t="str">
        <f>CM50*Refining!$F$11</f>
        <v>0</v>
      </c>
      <c r="CX50" s="256" t="str">
        <f>CN50*Refining!$F$12</f>
        <v>0</v>
      </c>
      <c r="CY50" s="248" t="str">
        <f t="shared" ref="CY50:DR50" si="202">IF(CE50 = 0, "", CE50)</f>
        <v>553</v>
      </c>
      <c r="CZ50" s="249" t="str">
        <f t="shared" si="202"/>
        <v>20</v>
      </c>
      <c r="DA50" s="245" t="str">
        <f t="shared" si="202"/>
        <v/>
      </c>
      <c r="DB50" s="245" t="str">
        <f t="shared" si="202"/>
        <v/>
      </c>
      <c r="DC50" s="245" t="str">
        <f t="shared" si="202"/>
        <v>0.4</v>
      </c>
      <c r="DD50" s="245" t="str">
        <f t="shared" si="202"/>
        <v/>
      </c>
      <c r="DE50" s="245" t="str">
        <f t="shared" si="202"/>
        <v/>
      </c>
      <c r="DF50" s="245" t="str">
        <f t="shared" si="202"/>
        <v/>
      </c>
      <c r="DG50" s="245" t="str">
        <f t="shared" si="202"/>
        <v/>
      </c>
      <c r="DH50" s="246" t="str">
        <f t="shared" si="202"/>
        <v/>
      </c>
      <c r="DI50" s="248" t="str">
        <f t="shared" si="202"/>
        <v>988</v>
      </c>
      <c r="DJ50" s="249" t="str">
        <f t="shared" si="202"/>
        <v>63</v>
      </c>
      <c r="DK50" s="245" t="str">
        <f t="shared" si="202"/>
        <v/>
      </c>
      <c r="DL50" s="245" t="str">
        <f t="shared" si="202"/>
        <v/>
      </c>
      <c r="DM50" s="249" t="str">
        <f t="shared" si="202"/>
        <v>1</v>
      </c>
      <c r="DN50" s="245" t="str">
        <f t="shared" si="202"/>
        <v/>
      </c>
      <c r="DO50" s="245" t="str">
        <f t="shared" si="202"/>
        <v/>
      </c>
      <c r="DP50" s="245" t="str">
        <f t="shared" si="202"/>
        <v/>
      </c>
      <c r="DQ50" s="245" t="str">
        <f t="shared" si="202"/>
        <v/>
      </c>
      <c r="DR50" s="246" t="str">
        <f t="shared" si="202"/>
        <v/>
      </c>
      <c r="DS50" s="248" t="str">
        <f t="shared" si="15"/>
        <v>573</v>
      </c>
      <c r="DT50" s="249" t="str">
        <f t="shared" si="16"/>
        <v>1,051</v>
      </c>
      <c r="DU50" s="225" t="str">
        <f>CY50*'Ores &amp; Ingots'!$C$3+CZ50*'Ores &amp; Ingots'!$C$4+DA50*'Ores &amp; Ingots'!$C$5+DB50*'Ores &amp; Ingots'!$C$6+DC50*'Ores &amp; Ingots'!$C$7+DD50*'Ores &amp; Ingots'!$C$8+DE50*'Ores &amp; Ingots'!$C$9+DF50*'Ores &amp; Ingots'!$C$10+DG50*'Ores &amp; Ingots'!$C$11+DH50*'Ores &amp; Ingots'!$C$12</f>
        <v>73</v>
      </c>
      <c r="DV50" s="225" t="str">
        <f>DI50*'Ores &amp; Ingots'!$B$3+DJ50*'Ores &amp; Ingots'!$B$4+DK50*'Ores &amp; Ingots'!$B$5+DL50*'Ores &amp; Ingots'!$B$6+DM50*'Ores &amp; Ingots'!$B$7+DN50*'Ores &amp; Ingots'!$B$8+DO50*'Ores &amp; Ingots'!$B$9+DP50*'Ores &amp; Ingots'!$B$10+DQ50*'Ores &amp; Ingots'!$B$11+DR50*'Ores &amp; Ingots'!$B$12</f>
        <v>389</v>
      </c>
      <c r="DW50" s="249" t="str">
        <f>CY50*Refining!$G$3+CZ50*Refining!$G$4+DA50*Refining!$G$5+DB50*Refining!$G$6+DC50*Refining!$G$7+DD50*Refining!$G$8+DE50*Refining!$G$9+DF50*Refining!$G$10+DG50*Refining!$G$11+DH50*Refining!$G$12</f>
        <v>134</v>
      </c>
      <c r="DX50" s="249" t="str">
        <f t="shared" si="17"/>
        <v>20,917</v>
      </c>
      <c r="DY50" s="250" t="str">
        <f t="shared" si="18"/>
        <v>0.0209</v>
      </c>
      <c r="DZ50" s="248" t="str">
        <f t="shared" si="19"/>
        <v>245</v>
      </c>
      <c r="EA50" s="251" t="str">
        <f t="shared" ref="EA50:EB50" si="203">DZ50/60</f>
        <v>4.1</v>
      </c>
      <c r="EB50" s="251" t="str">
        <f t="shared" si="203"/>
        <v>0.1</v>
      </c>
      <c r="EC50" s="543" t="str">
        <f t="shared" si="21"/>
        <v>0.00</v>
      </c>
      <c r="ED50" s="248" t="str">
        <f t="shared" si="22"/>
        <v>35,072</v>
      </c>
      <c r="EE50" s="251" t="str">
        <f t="shared" ref="EE50:EF50" si="204">ED50/1000</f>
        <v>35.1</v>
      </c>
      <c r="EF50" s="252" t="str">
        <f t="shared" si="204"/>
        <v>0.04</v>
      </c>
      <c r="EG50" s="544" t="str">
        <f t="shared" si="24"/>
        <v>0.0351</v>
      </c>
      <c r="EH50" s="225" t="s">
        <v>12</v>
      </c>
    </row>
    <row r="51" hidden="1">
      <c r="A51" s="33"/>
      <c r="B51" s="226" t="s">
        <v>942</v>
      </c>
      <c r="C51" s="227" t="s">
        <v>886</v>
      </c>
      <c r="D51" s="227">
        <v>1.0</v>
      </c>
      <c r="E51" s="227">
        <v>1.0</v>
      </c>
      <c r="F51" s="227">
        <v>2.0</v>
      </c>
      <c r="G51" s="253" t="str">
        <f t="shared" si="5"/>
        <v>31.3</v>
      </c>
      <c r="H51" s="254">
        <v>25.0</v>
      </c>
      <c r="I51" s="254">
        <v>25.0</v>
      </c>
      <c r="J51" s="254" t="str">
        <f>H51/Main!$D$9</f>
        <v>25</v>
      </c>
      <c r="K51" s="254" t="str">
        <f>I51/Main!$D$10</f>
        <v>25</v>
      </c>
      <c r="L51" s="254" t="str">
        <f t="shared" si="6"/>
        <v>1</v>
      </c>
      <c r="M51" s="254">
        <v>1.0</v>
      </c>
      <c r="N51" s="256" t="s">
        <v>12</v>
      </c>
      <c r="O51" s="256">
        <v>2000.0</v>
      </c>
      <c r="P51" s="255"/>
      <c r="Q51" s="330" t="s">
        <v>12</v>
      </c>
      <c r="R51" s="331" t="s">
        <v>12</v>
      </c>
      <c r="S51" s="257"/>
      <c r="T51" s="257"/>
      <c r="U51" s="255"/>
      <c r="V51" s="255"/>
      <c r="W51" s="255"/>
      <c r="X51" s="255"/>
      <c r="Y51" s="255"/>
      <c r="Z51" s="255"/>
      <c r="AA51" s="255"/>
      <c r="AB51" s="255"/>
      <c r="AC51" s="258" t="s">
        <v>913</v>
      </c>
      <c r="AD51" s="225">
        <v>20.0</v>
      </c>
      <c r="AE51" s="225">
        <v>0.0</v>
      </c>
      <c r="AF51" s="225">
        <v>0.0</v>
      </c>
      <c r="AG51" s="225">
        <v>1.0</v>
      </c>
      <c r="AH51" s="225">
        <v>30.0</v>
      </c>
      <c r="AI51" s="225">
        <v>0.0</v>
      </c>
      <c r="AJ51" s="309">
        <v>2.0</v>
      </c>
      <c r="AK51" s="225">
        <v>2.0</v>
      </c>
      <c r="AL51" s="225">
        <v>0.0</v>
      </c>
      <c r="AM51" s="225">
        <v>0.0</v>
      </c>
      <c r="AN51" s="225">
        <v>0.0</v>
      </c>
      <c r="AO51" s="225">
        <v>0.0</v>
      </c>
      <c r="AP51" s="225">
        <v>0.0</v>
      </c>
      <c r="AQ51" s="225">
        <v>0.0</v>
      </c>
      <c r="AR51" s="225">
        <v>0.0</v>
      </c>
      <c r="AS51" s="225">
        <v>0.0</v>
      </c>
      <c r="AT51" s="225">
        <v>0.0</v>
      </c>
      <c r="AU51" s="225">
        <v>0.0</v>
      </c>
      <c r="AV51" s="225">
        <v>0.0</v>
      </c>
      <c r="AW51" s="225">
        <v>0.0</v>
      </c>
      <c r="AX51" s="225">
        <v>0.0</v>
      </c>
      <c r="AY51" s="239" t="str">
        <f t="shared" ref="AY51:BS51" si="205">IF(AD51 = 0, "", AD51)</f>
        <v>20</v>
      </c>
      <c r="AZ51" s="227" t="str">
        <f t="shared" si="205"/>
        <v/>
      </c>
      <c r="BA51" s="227" t="str">
        <f t="shared" si="205"/>
        <v/>
      </c>
      <c r="BB51" s="225" t="str">
        <f t="shared" si="205"/>
        <v>1</v>
      </c>
      <c r="BC51" s="225" t="str">
        <f t="shared" si="205"/>
        <v>30</v>
      </c>
      <c r="BD51" s="227" t="str">
        <f t="shared" si="205"/>
        <v/>
      </c>
      <c r="BE51" s="309" t="str">
        <f t="shared" si="205"/>
        <v>2</v>
      </c>
      <c r="BF51" s="225" t="str">
        <f t="shared" si="205"/>
        <v>2</v>
      </c>
      <c r="BG51" s="227" t="str">
        <f t="shared" si="205"/>
        <v/>
      </c>
      <c r="BH51" s="227" t="str">
        <f t="shared" si="205"/>
        <v/>
      </c>
      <c r="BI51" s="227" t="str">
        <f t="shared" si="205"/>
        <v/>
      </c>
      <c r="BJ51" s="227" t="str">
        <f t="shared" si="205"/>
        <v/>
      </c>
      <c r="BK51" s="227" t="str">
        <f t="shared" si="205"/>
        <v/>
      </c>
      <c r="BL51" s="227" t="str">
        <f t="shared" si="205"/>
        <v/>
      </c>
      <c r="BM51" s="227" t="str">
        <f t="shared" si="205"/>
        <v/>
      </c>
      <c r="BN51" s="227" t="str">
        <f t="shared" si="205"/>
        <v/>
      </c>
      <c r="BO51" s="227" t="str">
        <f t="shared" si="205"/>
        <v/>
      </c>
      <c r="BP51" s="227" t="str">
        <f t="shared" si="205"/>
        <v/>
      </c>
      <c r="BQ51" s="227" t="str">
        <f t="shared" si="205"/>
        <v/>
      </c>
      <c r="BR51" s="227" t="str">
        <f t="shared" si="205"/>
        <v/>
      </c>
      <c r="BS51" s="238" t="str">
        <f t="shared" si="205"/>
        <v/>
      </c>
      <c r="BT51" s="239" t="str">
        <f>$AY51*Assembly!Y$4+$AZ51*Assembly!Y$5+$BA51*Assembly!Y$6+$BB51*Assembly!Y$7+$BC51*Assembly!Y$8+$BD51*Assembly!Y$9+$BE51*Assembly!Y$10+$BF51*Assembly!Y$11+$BG51*Assembly!Y$12+$BH51*Assembly!Y$13+$BI51*Assembly!Y$14+$BJ51*Assembly!Y$15+$BK51*Assembly!Y$16+$BL51*Assembly!Y$17+$BM51*Assembly!Y$18+$BN51*Assembly!Y$19+$BO51*Assembly!Y$20+$BP51*Assembly!Y$21+$BQ51*Assembly!Y$22+$BR51*Assembly!Y$23+$BS51*Assembly!Y$24</f>
        <v>713</v>
      </c>
      <c r="BU51" s="225" t="str">
        <f t="shared" si="8"/>
        <v>23</v>
      </c>
      <c r="BV51" s="225" t="str">
        <f>$AY51*Assembly!AC$4+$AZ51*Assembly!AC$5+$BA51*Assembly!AC$6+$BB51*Assembly!AC$7+$BC51*Assembly!AC$8+$BD51*Assembly!AC$9+$BE51*Assembly!AC$10+$BF51*Assembly!AC$11+$BG51*Assembly!AC$12+$BH51*Assembly!AC$13+$BI51*Assembly!AC$14+$BJ51*Assembly!AC$15+$BK51*Assembly!AC$16+$BL51*Assembly!AC$17+$BM51*Assembly!AC$18+$BN51*Assembly!AC$19+$BO51*Assembly!AC$20+$BP51*Assembly!AC$21+$BQ51*Assembly!AC$22+$BR51*Assembly!AC$23+$BS51*Assembly!AC$24</f>
        <v>3,042</v>
      </c>
      <c r="BW51" s="240" t="str">
        <f t="shared" si="9"/>
        <v>4.26</v>
      </c>
      <c r="BX51" s="241" t="str">
        <f t="shared" si="10"/>
        <v>97</v>
      </c>
      <c r="BY51" s="242" t="str">
        <f t="shared" si="11"/>
        <v>133.3</v>
      </c>
      <c r="BZ51" s="311" t="str">
        <f t="shared" si="181"/>
        <v>?</v>
      </c>
      <c r="CA51" s="225" t="str">
        <f>$AY51*Assembly!X$4+$AZ51*Assembly!X$5+$BA51*Assembly!X$6+$BB51*Assembly!X$7+$BC51*Assembly!X$8+$BD51*Assembly!X$9+$BE51*Assembly!X$10+$BF51*Assembly!X$11+$BG51*Assembly!X$12+$BH51*Assembly!X$13+$BI51*Assembly!X$14+$BJ51*Assembly!X$15+$BK51*Assembly!X$16+$BL51*Assembly!X$17+$BM51*Assembly!X$18+$BN51*Assembly!X$19+$BO51*Assembly!X$20+$BP51*Assembly!X$21+$BQ51*Assembly!X$22+$BR51*Assembly!X$23+$BS51*Assembly!X$24</f>
        <v>145</v>
      </c>
      <c r="CB51" s="225" t="str">
        <f t="shared" si="12"/>
        <v>22,556</v>
      </c>
      <c r="CC51" s="223" t="str">
        <f t="shared" si="13"/>
        <v>0.0226</v>
      </c>
      <c r="CD51" s="243" t="str">
        <f>$AY51*Assembly!AB$4+$AZ51*Assembly!AB$5+$BA51*Assembly!AB$6+$BB51*Assembly!AB$7+$BC51*Assembly!AB$8+$BD51*Assembly!AB$9+$BE51*Assembly!AB$10+$BF51*Assembly!AB$11+$BG51*Assembly!AB$12+$BH51*Assembly!AB$13+$BI51*Assembly!AB$14+$BJ51*Assembly!AB$15+$BK51*Assembly!AB$16+$BL51*Assembly!AB$17+$BM51*Assembly!AB$18+$BN51*Assembly!AB$19+$BO51*Assembly!AB$20+$BP51*Assembly!AB$21+$BQ51*Assembly!AB$22+$BR51*Assembly!AB$23+$BS51*Assembly!AB$24</f>
        <v>176</v>
      </c>
      <c r="CE51" s="256" t="str">
        <f>$AY51*Assembly!M$4+$AZ51*Assembly!M$5+$BA51*Assembly!M$6+$BB51*Assembly!M$7+$BC51*Assembly!M$8+$BD51*Assembly!M$9+$BE51*Assembly!M$10+$BF51*Assembly!M$11+$BG51*Assembly!M$12+$BH51*Assembly!M$13+$BI51*Assembly!M$14+$BJ51*Assembly!M$15+$BK51*Assembly!M$16+$BL51*Assembly!M$17+$BM51*Assembly!M$18+$BN51*Assembly!M$19+$BO51*Assembly!M$20+$BP51*Assembly!M$21+$BQ51*Assembly!M$22+$BR51*Assembly!M$23+$BS51*Assembly!M$24</f>
        <v>791</v>
      </c>
      <c r="CF51" s="256" t="str">
        <f>$AY51*Assembly!N$4+$AZ51*Assembly!N$5+$BA51*Assembly!N$6+$BB51*Assembly!N$7+$BC51*Assembly!N$8+$BD51*Assembly!N$9+$BE51*Assembly!N$10+$BF51*Assembly!N$11+$BG51*Assembly!N$12+$BH51*Assembly!N$13+$BI51*Assembly!N$14+$BJ51*Assembly!N$15+$BK51*Assembly!N$16+$BL51*Assembly!N$17+$BM51*Assembly!N$18+$BN51*Assembly!N$19+$BO51*Assembly!N$20+$BP51*Assembly!N$21+$BQ51*Assembly!N$22+$BR51*Assembly!N$23+$BS51*Assembly!N$24</f>
        <v>10</v>
      </c>
      <c r="CG51" s="256" t="str">
        <f>$AY51*Assembly!O$4+$AZ51*Assembly!O$5+$BA51*Assembly!O$6+$BB51*Assembly!O$7+$BC51*Assembly!O$8+$BD51*Assembly!O$9+$BE51*Assembly!O$10+$BF51*Assembly!O$11+$BG51*Assembly!O$12+$BH51*Assembly!O$13+$BI51*Assembly!O$14+$BJ51*Assembly!O$15+$BK51*Assembly!O$16+$BL51*Assembly!O$17+$BM51*Assembly!O$18+$BN51*Assembly!O$19+$BO51*Assembly!O$20+$BP51*Assembly!O$21+$BQ51*Assembly!O$22+$BR51*Assembly!O$23+$BS51*Assembly!O$24</f>
        <v>0</v>
      </c>
      <c r="CH51" s="254" t="str">
        <f>$AY51*Assembly!P$4+$AZ51*Assembly!P$5+$BA51*Assembly!P$6+$BB51*Assembly!P$7+$BC51*Assembly!P$8+$BD51*Assembly!P$9+$BE51*Assembly!P$10+$BF51*Assembly!P$11+$BG51*Assembly!P$12+$BH51*Assembly!P$13+$BI51*Assembly!P$14+$BJ51*Assembly!P$15+$BK51*Assembly!P$16+$BL51*Assembly!P$17+$BM51*Assembly!P$18+$BN51*Assembly!P$19+$BO51*Assembly!P$20+$BP51*Assembly!P$21+$BQ51*Assembly!P$22+$BR51*Assembly!P$23+$BS51*Assembly!P$24</f>
        <v>0</v>
      </c>
      <c r="CI51" s="254" t="str">
        <f>$AY51*Assembly!Q$4+$AZ51*Assembly!Q$5+$BA51*Assembly!Q$6+$BB51*Assembly!Q$7+$BC51*Assembly!Q$8+$BD51*Assembly!Q$9+$BE51*Assembly!Q$10+$BF51*Assembly!Q$11+$BG51*Assembly!Q$12+$BH51*Assembly!Q$13+$BI51*Assembly!Q$14+$BJ51*Assembly!Q$15+$BK51*Assembly!Q$16+$BL51*Assembly!Q$17+$BM51*Assembly!Q$18+$BN51*Assembly!Q$19+$BO51*Assembly!Q$20+$BP51*Assembly!Q$21+$BQ51*Assembly!Q$22+$BR51*Assembly!Q$23+$BS51*Assembly!Q$24</f>
        <v>0.4</v>
      </c>
      <c r="CJ51" s="256" t="str">
        <f>$AY51*Assembly!R$4+$AZ51*Assembly!R$5+$BA51*Assembly!R$6+$BB51*Assembly!R$7+$BC51*Assembly!R$8+$BD51*Assembly!R$9+$BE51*Assembly!R$10+$BF51*Assembly!R$11+$BG51*Assembly!R$12+$BH51*Assembly!R$13+$BI51*Assembly!R$14+$BJ51*Assembly!R$15+$BK51*Assembly!R$16+$BL51*Assembly!R$17+$BM51*Assembly!R$18+$BN51*Assembly!R$19+$BO51*Assembly!R$20+$BP51*Assembly!R$21+$BQ51*Assembly!R$22+$BR51*Assembly!R$23+$BS51*Assembly!R$24</f>
        <v>0</v>
      </c>
      <c r="CK51" s="254" t="str">
        <f>$AY51*Assembly!S$4+$AZ51*Assembly!S$5+$BA51*Assembly!S$6+$BB51*Assembly!S$7+$BC51*Assembly!S$8+$BD51*Assembly!S$9+$BE51*Assembly!S$10+$BF51*Assembly!S$11+$BG51*Assembly!S$12+$BH51*Assembly!S$13+$BI51*Assembly!S$14+$BJ51*Assembly!S$15+$BK51*Assembly!S$16+$BL51*Assembly!S$17+$BM51*Assembly!S$18+$BN51*Assembly!S$19+$BO51*Assembly!S$20+$BP51*Assembly!S$21+$BQ51*Assembly!S$22+$BR51*Assembly!S$23+$BS51*Assembly!S$24</f>
        <v>0</v>
      </c>
      <c r="CL51" s="254" t="str">
        <f>$AY51*Assembly!T$4+$AZ51*Assembly!T$5+$BA51*Assembly!T$6+$BB51*Assembly!T$7+$BC51*Assembly!T$8+$BD51*Assembly!T$9+$BE51*Assembly!T$10+$BF51*Assembly!T$11+$BG51*Assembly!T$12+$BH51*Assembly!T$13+$BI51*Assembly!T$14+$BJ51*Assembly!T$15+$BK51*Assembly!T$16+$BL51*Assembly!T$17+$BM51*Assembly!T$18+$BN51*Assembly!T$19+$BO51*Assembly!T$20+$BP51*Assembly!T$21+$BQ51*Assembly!T$22+$BR51*Assembly!T$23+$BS51*Assembly!T$24</f>
        <v>0</v>
      </c>
      <c r="CM51" s="254" t="str">
        <f>$AY51*Assembly!U$4+$AZ51*Assembly!U$5+$BA51*Assembly!U$6+$BB51*Assembly!U$7+$BC51*Assembly!U$8+$BD51*Assembly!U$9+$BE51*Assembly!U$10+$BF51*Assembly!U$11+$BG51*Assembly!U$12+$BH51*Assembly!U$13+$BI51*Assembly!U$14+$BJ51*Assembly!U$15+$BK51*Assembly!U$16+$BL51*Assembly!U$17+$BM51*Assembly!U$18+$BN51*Assembly!U$19+$BO51*Assembly!U$20+$BP51*Assembly!U$21+$BQ51*Assembly!U$22+$BR51*Assembly!U$23+$BS51*Assembly!U$24</f>
        <v>0</v>
      </c>
      <c r="CN51" s="256" t="str">
        <f>$AY51*Assembly!V$4+$AZ51*Assembly!V$5+$BA51*Assembly!V$6+$BB51*Assembly!V$7+$BC51*Assembly!V$8+$BD51*Assembly!V$9+$BE51*Assembly!V$10+$BF51*Assembly!V$11+$BG51*Assembly!V$12+$BH51*Assembly!V$13+$BI51*Assembly!V$14+$BJ51*Assembly!V$15+$BK51*Assembly!V$16+$BL51*Assembly!V$17+$BM51*Assembly!V$18+$BN51*Assembly!V$19+$BO51*Assembly!V$20+$BP51*Assembly!V$21+$BQ51*Assembly!V$22+$BR51*Assembly!V$23+$BS51*Assembly!V$24</f>
        <v>0</v>
      </c>
      <c r="CO51" s="256" t="str">
        <f>CE51*Refining!$F$3</f>
        <v>1,413</v>
      </c>
      <c r="CP51" s="256" t="str">
        <f>CF51*Refining!$F$4</f>
        <v>31</v>
      </c>
      <c r="CQ51" s="256" t="str">
        <f>CG51*Refining!$F$5</f>
        <v>0</v>
      </c>
      <c r="CR51" s="256" t="str">
        <f>CH51*Refining!$F$6</f>
        <v>0</v>
      </c>
      <c r="CS51" s="256" t="str">
        <f>CI51*Refining!$F$7</f>
        <v>1</v>
      </c>
      <c r="CT51" s="256" t="str">
        <f>CJ51*Refining!$F$8</f>
        <v>0</v>
      </c>
      <c r="CU51" s="256" t="str">
        <f>CK51*Refining!$F$9</f>
        <v>0</v>
      </c>
      <c r="CV51" s="256" t="str">
        <f>CL51*Refining!$F$10</f>
        <v>0</v>
      </c>
      <c r="CW51" s="256" t="str">
        <f>CM51*Refining!$F$11</f>
        <v>0</v>
      </c>
      <c r="CX51" s="256" t="str">
        <f>CN51*Refining!$F$12</f>
        <v>0</v>
      </c>
      <c r="CY51" s="248" t="str">
        <f t="shared" ref="CY51:DR51" si="206">IF(CE51 = 0, "", CE51)</f>
        <v>791</v>
      </c>
      <c r="CZ51" s="249" t="str">
        <f t="shared" si="206"/>
        <v>10</v>
      </c>
      <c r="DA51" s="245" t="str">
        <f t="shared" si="206"/>
        <v/>
      </c>
      <c r="DB51" s="245" t="str">
        <f t="shared" si="206"/>
        <v/>
      </c>
      <c r="DC51" s="245" t="str">
        <f t="shared" si="206"/>
        <v>0.4</v>
      </c>
      <c r="DD51" s="245" t="str">
        <f t="shared" si="206"/>
        <v/>
      </c>
      <c r="DE51" s="245" t="str">
        <f t="shared" si="206"/>
        <v/>
      </c>
      <c r="DF51" s="245" t="str">
        <f t="shared" si="206"/>
        <v/>
      </c>
      <c r="DG51" s="245" t="str">
        <f t="shared" si="206"/>
        <v/>
      </c>
      <c r="DH51" s="246" t="str">
        <f t="shared" si="206"/>
        <v/>
      </c>
      <c r="DI51" s="248" t="str">
        <f t="shared" si="206"/>
        <v>1,413</v>
      </c>
      <c r="DJ51" s="249" t="str">
        <f t="shared" si="206"/>
        <v>31</v>
      </c>
      <c r="DK51" s="245" t="str">
        <f t="shared" si="206"/>
        <v/>
      </c>
      <c r="DL51" s="245" t="str">
        <f t="shared" si="206"/>
        <v/>
      </c>
      <c r="DM51" s="249" t="str">
        <f t="shared" si="206"/>
        <v>1</v>
      </c>
      <c r="DN51" s="245" t="str">
        <f t="shared" si="206"/>
        <v/>
      </c>
      <c r="DO51" s="245" t="str">
        <f t="shared" si="206"/>
        <v/>
      </c>
      <c r="DP51" s="245" t="str">
        <f t="shared" si="206"/>
        <v/>
      </c>
      <c r="DQ51" s="245" t="str">
        <f t="shared" si="206"/>
        <v/>
      </c>
      <c r="DR51" s="246" t="str">
        <f t="shared" si="206"/>
        <v/>
      </c>
      <c r="DS51" s="248" t="str">
        <f t="shared" si="15"/>
        <v>801</v>
      </c>
      <c r="DT51" s="249" t="str">
        <f t="shared" si="16"/>
        <v>1,444</v>
      </c>
      <c r="DU51" s="225" t="str">
        <f>CY51*'Ores &amp; Ingots'!$C$3+CZ51*'Ores &amp; Ingots'!$C$4+DA51*'Ores &amp; Ingots'!$C$5+DB51*'Ores &amp; Ingots'!$C$6+DC51*'Ores &amp; Ingots'!$C$7+DD51*'Ores &amp; Ingots'!$C$8+DE51*'Ores &amp; Ingots'!$C$9+DF51*'Ores &amp; Ingots'!$C$10+DG51*'Ores &amp; Ingots'!$C$11+DH51*'Ores &amp; Ingots'!$C$12</f>
        <v>102</v>
      </c>
      <c r="DV51" s="225" t="str">
        <f>DI51*'Ores &amp; Ingots'!$B$3+DJ51*'Ores &amp; Ingots'!$B$4+DK51*'Ores &amp; Ingots'!$B$5+DL51*'Ores &amp; Ingots'!$B$6+DM51*'Ores &amp; Ingots'!$B$7+DN51*'Ores &amp; Ingots'!$B$8+DO51*'Ores &amp; Ingots'!$B$9+DP51*'Ores &amp; Ingots'!$B$10+DQ51*'Ores &amp; Ingots'!$B$11+DR51*'Ores &amp; Ingots'!$B$12</f>
        <v>534</v>
      </c>
      <c r="DW51" s="249" t="str">
        <f>CY51*Refining!$G$3+CZ51*Refining!$G$4+DA51*Refining!$G$5+DB51*Refining!$G$6+DC51*Refining!$G$7+DD51*Refining!$G$8+DE51*Refining!$G$9+DF51*Refining!$G$10+DG51*Refining!$G$11+DH51*Refining!$G$12</f>
        <v>103</v>
      </c>
      <c r="DX51" s="249" t="str">
        <f t="shared" si="17"/>
        <v>15,981</v>
      </c>
      <c r="DY51" s="250" t="str">
        <f t="shared" si="18"/>
        <v>0.0160</v>
      </c>
      <c r="DZ51" s="248" t="str">
        <f t="shared" si="19"/>
        <v>273</v>
      </c>
      <c r="EA51" s="251" t="str">
        <f t="shared" ref="EA51:EB51" si="207">DZ51/60</f>
        <v>4.5</v>
      </c>
      <c r="EB51" s="251" t="str">
        <f t="shared" si="207"/>
        <v>0.1</v>
      </c>
      <c r="EC51" s="543" t="str">
        <f t="shared" si="21"/>
        <v>0.00</v>
      </c>
      <c r="ED51" s="248" t="str">
        <f t="shared" si="22"/>
        <v>38,536</v>
      </c>
      <c r="EE51" s="251" t="str">
        <f t="shared" ref="EE51:EF51" si="208">ED51/1000</f>
        <v>38.5</v>
      </c>
      <c r="EF51" s="252" t="str">
        <f t="shared" si="208"/>
        <v>0.04</v>
      </c>
      <c r="EG51" s="544" t="str">
        <f t="shared" si="24"/>
        <v>0.0385</v>
      </c>
      <c r="EH51" s="225">
        <v>1295.0</v>
      </c>
    </row>
    <row r="52">
      <c r="A52" s="33"/>
      <c r="B52" s="226" t="s">
        <v>942</v>
      </c>
      <c r="C52" s="227" t="s">
        <v>885</v>
      </c>
      <c r="D52" s="227">
        <v>3.0</v>
      </c>
      <c r="E52" s="227">
        <v>3.0</v>
      </c>
      <c r="F52" s="227">
        <v>6.0</v>
      </c>
      <c r="G52" s="253" t="str">
        <f t="shared" si="5"/>
        <v>6.8</v>
      </c>
      <c r="H52" s="254">
        <v>20.0</v>
      </c>
      <c r="I52" s="254">
        <v>20.0</v>
      </c>
      <c r="J52" s="254" t="str">
        <f>H52/Main!$D$9</f>
        <v>20</v>
      </c>
      <c r="K52" s="254" t="str">
        <f>I52/Main!$D$10</f>
        <v>20</v>
      </c>
      <c r="L52" s="254" t="str">
        <f t="shared" si="6"/>
        <v>1</v>
      </c>
      <c r="M52" s="254">
        <v>1.0</v>
      </c>
      <c r="N52" s="256" t="s">
        <v>12</v>
      </c>
      <c r="O52" s="256">
        <v>2000.0</v>
      </c>
      <c r="P52" s="255"/>
      <c r="Q52" s="330" t="s">
        <v>12</v>
      </c>
      <c r="R52" s="331" t="s">
        <v>12</v>
      </c>
      <c r="S52" s="257"/>
      <c r="T52" s="257"/>
      <c r="U52" s="255"/>
      <c r="V52" s="255"/>
      <c r="W52" s="255"/>
      <c r="X52" s="255"/>
      <c r="Y52" s="255"/>
      <c r="Z52" s="255"/>
      <c r="AA52" s="255"/>
      <c r="AB52" s="255"/>
      <c r="AC52" s="258"/>
      <c r="AD52" s="225">
        <v>12.0</v>
      </c>
      <c r="AE52" s="225">
        <v>0.0</v>
      </c>
      <c r="AF52" s="225">
        <v>6.0</v>
      </c>
      <c r="AG52" s="225">
        <v>1.0</v>
      </c>
      <c r="AH52" s="225">
        <v>17.0</v>
      </c>
      <c r="AI52" s="225">
        <v>0.0</v>
      </c>
      <c r="AJ52" s="309">
        <v>2.0</v>
      </c>
      <c r="AK52" s="225">
        <v>2.0</v>
      </c>
      <c r="AL52" s="225">
        <v>0.0</v>
      </c>
      <c r="AM52" s="225">
        <v>0.0</v>
      </c>
      <c r="AN52" s="225">
        <v>0.0</v>
      </c>
      <c r="AO52" s="225">
        <v>0.0</v>
      </c>
      <c r="AP52" s="225">
        <v>0.0</v>
      </c>
      <c r="AQ52" s="225">
        <v>0.0</v>
      </c>
      <c r="AR52" s="225">
        <v>0.0</v>
      </c>
      <c r="AS52" s="225">
        <v>0.0</v>
      </c>
      <c r="AT52" s="225">
        <v>0.0</v>
      </c>
      <c r="AU52" s="225">
        <v>0.0</v>
      </c>
      <c r="AV52" s="225">
        <v>0.0</v>
      </c>
      <c r="AW52" s="225">
        <v>0.0</v>
      </c>
      <c r="AX52" s="225">
        <v>0.0</v>
      </c>
      <c r="AY52" s="239" t="str">
        <f t="shared" ref="AY52:BS52" si="209">IF(AD52 = 0, "", AD52)</f>
        <v>12</v>
      </c>
      <c r="AZ52" s="227" t="str">
        <f t="shared" si="209"/>
        <v/>
      </c>
      <c r="BA52" s="225" t="str">
        <f t="shared" si="209"/>
        <v>6</v>
      </c>
      <c r="BB52" s="225" t="str">
        <f t="shared" si="209"/>
        <v>1</v>
      </c>
      <c r="BC52" s="225" t="str">
        <f t="shared" si="209"/>
        <v>17</v>
      </c>
      <c r="BD52" s="227" t="str">
        <f t="shared" si="209"/>
        <v/>
      </c>
      <c r="BE52" s="309" t="str">
        <f t="shared" si="209"/>
        <v>2</v>
      </c>
      <c r="BF52" s="225" t="str">
        <f t="shared" si="209"/>
        <v>2</v>
      </c>
      <c r="BG52" s="227" t="str">
        <f t="shared" si="209"/>
        <v/>
      </c>
      <c r="BH52" s="227" t="str">
        <f t="shared" si="209"/>
        <v/>
      </c>
      <c r="BI52" s="227" t="str">
        <f t="shared" si="209"/>
        <v/>
      </c>
      <c r="BJ52" s="227" t="str">
        <f t="shared" si="209"/>
        <v/>
      </c>
      <c r="BK52" s="227" t="str">
        <f t="shared" si="209"/>
        <v/>
      </c>
      <c r="BL52" s="227" t="str">
        <f t="shared" si="209"/>
        <v/>
      </c>
      <c r="BM52" s="227" t="str">
        <f t="shared" si="209"/>
        <v/>
      </c>
      <c r="BN52" s="227" t="str">
        <f t="shared" si="209"/>
        <v/>
      </c>
      <c r="BO52" s="227" t="str">
        <f t="shared" si="209"/>
        <v/>
      </c>
      <c r="BP52" s="227" t="str">
        <f t="shared" si="209"/>
        <v/>
      </c>
      <c r="BQ52" s="227" t="str">
        <f t="shared" si="209"/>
        <v/>
      </c>
      <c r="BR52" s="227" t="str">
        <f t="shared" si="209"/>
        <v/>
      </c>
      <c r="BS52" s="238" t="str">
        <f t="shared" si="209"/>
        <v/>
      </c>
      <c r="BT52" s="239" t="str">
        <f>$AY52*Assembly!Y$4+$AZ52*Assembly!Y$5+$BA52*Assembly!Y$6+$BB52*Assembly!Y$7+$BC52*Assembly!Y$8+$BD52*Assembly!Y$9+$BE52*Assembly!Y$10+$BF52*Assembly!Y$11+$BG52*Assembly!Y$12+$BH52*Assembly!Y$13+$BI52*Assembly!Y$14+$BJ52*Assembly!Y$15+$BK52*Assembly!Y$16+$BL52*Assembly!Y$17+$BM52*Assembly!Y$18+$BN52*Assembly!Y$19+$BO52*Assembly!Y$20+$BP52*Assembly!Y$21+$BQ52*Assembly!Y$22+$BR52*Assembly!Y$23+$BS52*Assembly!Y$24</f>
        <v>473</v>
      </c>
      <c r="BU52" s="225" t="str">
        <f t="shared" si="8"/>
        <v>70</v>
      </c>
      <c r="BV52" s="225" t="str">
        <f>$AY52*Assembly!AC$4+$AZ52*Assembly!AC$5+$BA52*Assembly!AC$6+$BB52*Assembly!AC$7+$BC52*Assembly!AC$8+$BD52*Assembly!AC$9+$BE52*Assembly!AC$10+$BF52*Assembly!AC$11+$BG52*Assembly!AC$12+$BH52*Assembly!AC$13+$BI52*Assembly!AC$14+$BJ52*Assembly!AC$15+$BK52*Assembly!AC$16+$BL52*Assembly!AC$17+$BM52*Assembly!AC$18+$BN52*Assembly!AC$19+$BO52*Assembly!AC$20+$BP52*Assembly!AC$21+$BQ52*Assembly!AC$22+$BR52*Assembly!AC$23+$BS52*Assembly!AC$24</f>
        <v>1,942</v>
      </c>
      <c r="BW52" s="240" t="str">
        <f t="shared" si="9"/>
        <v>4.10</v>
      </c>
      <c r="BX52" s="241" t="str">
        <f t="shared" si="10"/>
        <v>288</v>
      </c>
      <c r="BY52" s="242" t="str">
        <f t="shared" si="11"/>
        <v>27.7</v>
      </c>
      <c r="BZ52" s="311" t="str">
        <f t="shared" si="181"/>
        <v>?</v>
      </c>
      <c r="CA52" s="225" t="str">
        <f>$AY52*Assembly!X$4+$AZ52*Assembly!X$5+$BA52*Assembly!X$6+$BB52*Assembly!X$7+$BC52*Assembly!X$8+$BD52*Assembly!X$9+$BE52*Assembly!X$10+$BF52*Assembly!X$11+$BG52*Assembly!X$12+$BH52*Assembly!X$13+$BI52*Assembly!X$14+$BJ52*Assembly!X$15+$BK52*Assembly!X$16+$BL52*Assembly!X$17+$BM52*Assembly!X$18+$BN52*Assembly!X$19+$BO52*Assembly!X$20+$BP52*Assembly!X$21+$BQ52*Assembly!X$22+$BR52*Assembly!X$23+$BS52*Assembly!X$24</f>
        <v>91</v>
      </c>
      <c r="CB52" s="225" t="str">
        <f t="shared" si="12"/>
        <v>14,156</v>
      </c>
      <c r="CC52" s="223" t="str">
        <f t="shared" si="13"/>
        <v>0.0142</v>
      </c>
      <c r="CD52" s="243" t="str">
        <f>$AY52*Assembly!AB$4+$AZ52*Assembly!AB$5+$BA52*Assembly!AB$6+$BB52*Assembly!AB$7+$BC52*Assembly!AB$8+$BD52*Assembly!AB$9+$BE52*Assembly!AB$10+$BF52*Assembly!AB$11+$BG52*Assembly!AB$12+$BH52*Assembly!AB$13+$BI52*Assembly!AB$14+$BJ52*Assembly!AB$15+$BK52*Assembly!AB$16+$BL52*Assembly!AB$17+$BM52*Assembly!AB$18+$BN52*Assembly!AB$19+$BO52*Assembly!AB$20+$BP52*Assembly!AB$21+$BQ52*Assembly!AB$22+$BR52*Assembly!AB$23+$BS52*Assembly!AB$24</f>
        <v>138</v>
      </c>
      <c r="CE52" s="256" t="str">
        <f>$AY52*Assembly!M$4+$AZ52*Assembly!M$5+$BA52*Assembly!M$6+$BB52*Assembly!M$7+$BC52*Assembly!M$8+$BD52*Assembly!M$9+$BE52*Assembly!M$10+$BF52*Assembly!M$11+$BG52*Assembly!M$12+$BH52*Assembly!M$13+$BI52*Assembly!M$14+$BJ52*Assembly!M$15+$BK52*Assembly!M$16+$BL52*Assembly!M$17+$BM52*Assembly!M$18+$BN52*Assembly!M$19+$BO52*Assembly!M$20+$BP52*Assembly!M$21+$BQ52*Assembly!M$22+$BR52*Assembly!M$23+$BS52*Assembly!M$24</f>
        <v>523</v>
      </c>
      <c r="CF52" s="256" t="str">
        <f>$AY52*Assembly!N$4+$AZ52*Assembly!N$5+$BA52*Assembly!N$6+$BB52*Assembly!N$7+$BC52*Assembly!N$8+$BD52*Assembly!N$9+$BE52*Assembly!N$10+$BF52*Assembly!N$11+$BG52*Assembly!N$12+$BH52*Assembly!N$13+$BI52*Assembly!N$14+$BJ52*Assembly!N$15+$BK52*Assembly!N$16+$BL52*Assembly!N$17+$BM52*Assembly!N$18+$BN52*Assembly!N$19+$BO52*Assembly!N$20+$BP52*Assembly!N$21+$BQ52*Assembly!N$22+$BR52*Assembly!N$23+$BS52*Assembly!N$24</f>
        <v>10</v>
      </c>
      <c r="CG52" s="256" t="str">
        <f>$AY52*Assembly!O$4+$AZ52*Assembly!O$5+$BA52*Assembly!O$6+$BB52*Assembly!O$7+$BC52*Assembly!O$8+$BD52*Assembly!O$9+$BE52*Assembly!O$10+$BF52*Assembly!O$11+$BG52*Assembly!O$12+$BH52*Assembly!O$13+$BI52*Assembly!O$14+$BJ52*Assembly!O$15+$BK52*Assembly!O$16+$BL52*Assembly!O$17+$BM52*Assembly!O$18+$BN52*Assembly!O$19+$BO52*Assembly!O$20+$BP52*Assembly!O$21+$BQ52*Assembly!O$22+$BR52*Assembly!O$23+$BS52*Assembly!O$24</f>
        <v>0</v>
      </c>
      <c r="CH52" s="254" t="str">
        <f>$AY52*Assembly!P$4+$AZ52*Assembly!P$5+$BA52*Assembly!P$6+$BB52*Assembly!P$7+$BC52*Assembly!P$8+$BD52*Assembly!P$9+$BE52*Assembly!P$10+$BF52*Assembly!P$11+$BG52*Assembly!P$12+$BH52*Assembly!P$13+$BI52*Assembly!P$14+$BJ52*Assembly!P$15+$BK52*Assembly!P$16+$BL52*Assembly!P$17+$BM52*Assembly!P$18+$BN52*Assembly!P$19+$BO52*Assembly!P$20+$BP52*Assembly!P$21+$BQ52*Assembly!P$22+$BR52*Assembly!P$23+$BS52*Assembly!P$24</f>
        <v>0</v>
      </c>
      <c r="CI52" s="254" t="str">
        <f>$AY52*Assembly!Q$4+$AZ52*Assembly!Q$5+$BA52*Assembly!Q$6+$BB52*Assembly!Q$7+$BC52*Assembly!Q$8+$BD52*Assembly!Q$9+$BE52*Assembly!Q$10+$BF52*Assembly!Q$11+$BG52*Assembly!Q$12+$BH52*Assembly!Q$13+$BI52*Assembly!Q$14+$BJ52*Assembly!Q$15+$BK52*Assembly!Q$16+$BL52*Assembly!Q$17+$BM52*Assembly!Q$18+$BN52*Assembly!Q$19+$BO52*Assembly!Q$20+$BP52*Assembly!Q$21+$BQ52*Assembly!Q$22+$BR52*Assembly!Q$23+$BS52*Assembly!Q$24</f>
        <v>0.4</v>
      </c>
      <c r="CJ52" s="256" t="str">
        <f>$AY52*Assembly!R$4+$AZ52*Assembly!R$5+$BA52*Assembly!R$6+$BB52*Assembly!R$7+$BC52*Assembly!R$8+$BD52*Assembly!R$9+$BE52*Assembly!R$10+$BF52*Assembly!R$11+$BG52*Assembly!R$12+$BH52*Assembly!R$13+$BI52*Assembly!R$14+$BJ52*Assembly!R$15+$BK52*Assembly!R$16+$BL52*Assembly!R$17+$BM52*Assembly!R$18+$BN52*Assembly!R$19+$BO52*Assembly!R$20+$BP52*Assembly!R$21+$BQ52*Assembly!R$22+$BR52*Assembly!R$23+$BS52*Assembly!R$24</f>
        <v>0</v>
      </c>
      <c r="CK52" s="254" t="str">
        <f>$AY52*Assembly!S$4+$AZ52*Assembly!S$5+$BA52*Assembly!S$6+$BB52*Assembly!S$7+$BC52*Assembly!S$8+$BD52*Assembly!S$9+$BE52*Assembly!S$10+$BF52*Assembly!S$11+$BG52*Assembly!S$12+$BH52*Assembly!S$13+$BI52*Assembly!S$14+$BJ52*Assembly!S$15+$BK52*Assembly!S$16+$BL52*Assembly!S$17+$BM52*Assembly!S$18+$BN52*Assembly!S$19+$BO52*Assembly!S$20+$BP52*Assembly!S$21+$BQ52*Assembly!S$22+$BR52*Assembly!S$23+$BS52*Assembly!S$24</f>
        <v>0</v>
      </c>
      <c r="CL52" s="254" t="str">
        <f>$AY52*Assembly!T$4+$AZ52*Assembly!T$5+$BA52*Assembly!T$6+$BB52*Assembly!T$7+$BC52*Assembly!T$8+$BD52*Assembly!T$9+$BE52*Assembly!T$10+$BF52*Assembly!T$11+$BG52*Assembly!T$12+$BH52*Assembly!T$13+$BI52*Assembly!T$14+$BJ52*Assembly!T$15+$BK52*Assembly!T$16+$BL52*Assembly!T$17+$BM52*Assembly!T$18+$BN52*Assembly!T$19+$BO52*Assembly!T$20+$BP52*Assembly!T$21+$BQ52*Assembly!T$22+$BR52*Assembly!T$23+$BS52*Assembly!T$24</f>
        <v>0</v>
      </c>
      <c r="CM52" s="254" t="str">
        <f>$AY52*Assembly!U$4+$AZ52*Assembly!U$5+$BA52*Assembly!U$6+$BB52*Assembly!U$7+$BC52*Assembly!U$8+$BD52*Assembly!U$9+$BE52*Assembly!U$10+$BF52*Assembly!U$11+$BG52*Assembly!U$12+$BH52*Assembly!U$13+$BI52*Assembly!U$14+$BJ52*Assembly!U$15+$BK52*Assembly!U$16+$BL52*Assembly!U$17+$BM52*Assembly!U$18+$BN52*Assembly!U$19+$BO52*Assembly!U$20+$BP52*Assembly!U$21+$BQ52*Assembly!U$22+$BR52*Assembly!U$23+$BS52*Assembly!U$24</f>
        <v>0</v>
      </c>
      <c r="CN52" s="256" t="str">
        <f>$AY52*Assembly!V$4+$AZ52*Assembly!V$5+$BA52*Assembly!V$6+$BB52*Assembly!V$7+$BC52*Assembly!V$8+$BD52*Assembly!V$9+$BE52*Assembly!V$10+$BF52*Assembly!V$11+$BG52*Assembly!V$12+$BH52*Assembly!V$13+$BI52*Assembly!V$14+$BJ52*Assembly!V$15+$BK52*Assembly!V$16+$BL52*Assembly!V$17+$BM52*Assembly!V$18+$BN52*Assembly!V$19+$BO52*Assembly!V$20+$BP52*Assembly!V$21+$BQ52*Assembly!V$22+$BR52*Assembly!V$23+$BS52*Assembly!V$24</f>
        <v>0</v>
      </c>
      <c r="CO52" s="256" t="str">
        <f>CE52*Refining!$F$3</f>
        <v>934</v>
      </c>
      <c r="CP52" s="256" t="str">
        <f>CF52*Refining!$F$4</f>
        <v>31</v>
      </c>
      <c r="CQ52" s="256" t="str">
        <f>CG52*Refining!$F$5</f>
        <v>0</v>
      </c>
      <c r="CR52" s="256" t="str">
        <f>CH52*Refining!$F$6</f>
        <v>0</v>
      </c>
      <c r="CS52" s="256" t="str">
        <f>CI52*Refining!$F$7</f>
        <v>1</v>
      </c>
      <c r="CT52" s="256" t="str">
        <f>CJ52*Refining!$F$8</f>
        <v>0</v>
      </c>
      <c r="CU52" s="256" t="str">
        <f>CK52*Refining!$F$9</f>
        <v>0</v>
      </c>
      <c r="CV52" s="256" t="str">
        <f>CL52*Refining!$F$10</f>
        <v>0</v>
      </c>
      <c r="CW52" s="256" t="str">
        <f>CM52*Refining!$F$11</f>
        <v>0</v>
      </c>
      <c r="CX52" s="256" t="str">
        <f>CN52*Refining!$F$12</f>
        <v>0</v>
      </c>
      <c r="CY52" s="248" t="str">
        <f t="shared" ref="CY52:DR52" si="210">IF(CE52 = 0, "", CE52)</f>
        <v>523</v>
      </c>
      <c r="CZ52" s="249" t="str">
        <f t="shared" si="210"/>
        <v>10</v>
      </c>
      <c r="DA52" s="245" t="str">
        <f t="shared" si="210"/>
        <v/>
      </c>
      <c r="DB52" s="245" t="str">
        <f t="shared" si="210"/>
        <v/>
      </c>
      <c r="DC52" s="245" t="str">
        <f t="shared" si="210"/>
        <v>0.4</v>
      </c>
      <c r="DD52" s="245" t="str">
        <f t="shared" si="210"/>
        <v/>
      </c>
      <c r="DE52" s="245" t="str">
        <f t="shared" si="210"/>
        <v/>
      </c>
      <c r="DF52" s="245" t="str">
        <f t="shared" si="210"/>
        <v/>
      </c>
      <c r="DG52" s="245" t="str">
        <f t="shared" si="210"/>
        <v/>
      </c>
      <c r="DH52" s="246" t="str">
        <f t="shared" si="210"/>
        <v/>
      </c>
      <c r="DI52" s="248" t="str">
        <f t="shared" si="210"/>
        <v>934</v>
      </c>
      <c r="DJ52" s="249" t="str">
        <f t="shared" si="210"/>
        <v>31</v>
      </c>
      <c r="DK52" s="245" t="str">
        <f t="shared" si="210"/>
        <v/>
      </c>
      <c r="DL52" s="245" t="str">
        <f t="shared" si="210"/>
        <v/>
      </c>
      <c r="DM52" s="249" t="str">
        <f t="shared" si="210"/>
        <v>1</v>
      </c>
      <c r="DN52" s="245" t="str">
        <f t="shared" si="210"/>
        <v/>
      </c>
      <c r="DO52" s="245" t="str">
        <f t="shared" si="210"/>
        <v/>
      </c>
      <c r="DP52" s="245" t="str">
        <f t="shared" si="210"/>
        <v/>
      </c>
      <c r="DQ52" s="245" t="str">
        <f t="shared" si="210"/>
        <v/>
      </c>
      <c r="DR52" s="246" t="str">
        <f t="shared" si="210"/>
        <v/>
      </c>
      <c r="DS52" s="248" t="str">
        <f t="shared" si="15"/>
        <v>533</v>
      </c>
      <c r="DT52" s="249" t="str">
        <f t="shared" si="16"/>
        <v>966</v>
      </c>
      <c r="DU52" s="225" t="str">
        <f>CY52*'Ores &amp; Ingots'!$C$3+CZ52*'Ores &amp; Ingots'!$C$4+DA52*'Ores &amp; Ingots'!$C$5+DB52*'Ores &amp; Ingots'!$C$6+DC52*'Ores &amp; Ingots'!$C$7+DD52*'Ores &amp; Ingots'!$C$8+DE52*'Ores &amp; Ingots'!$C$9+DF52*'Ores &amp; Ingots'!$C$10+DG52*'Ores &amp; Ingots'!$C$11+DH52*'Ores &amp; Ingots'!$C$12</f>
        <v>68</v>
      </c>
      <c r="DV52" s="225" t="str">
        <f>DI52*'Ores &amp; Ingots'!$B$3+DJ52*'Ores &amp; Ingots'!$B$4+DK52*'Ores &amp; Ingots'!$B$5+DL52*'Ores &amp; Ingots'!$B$6+DM52*'Ores &amp; Ingots'!$B$7+DN52*'Ores &amp; Ingots'!$B$8+DO52*'Ores &amp; Ingots'!$B$9+DP52*'Ores &amp; Ingots'!$B$10+DQ52*'Ores &amp; Ingots'!$B$11+DR52*'Ores &amp; Ingots'!$B$12</f>
        <v>357</v>
      </c>
      <c r="DW52" s="249" t="str">
        <f>CY52*Refining!$G$3+CZ52*Refining!$G$4+DA52*Refining!$G$5+DB52*Refining!$G$6+DC52*Refining!$G$7+DD52*Refining!$G$8+DE52*Refining!$G$9+DF52*Refining!$G$10+DG52*Refining!$G$11+DH52*Refining!$G$12</f>
        <v>84</v>
      </c>
      <c r="DX52" s="249" t="str">
        <f t="shared" si="17"/>
        <v>13,118</v>
      </c>
      <c r="DY52" s="250" t="str">
        <f t="shared" si="18"/>
        <v>0.0131</v>
      </c>
      <c r="DZ52" s="248" t="str">
        <f t="shared" si="19"/>
        <v>195</v>
      </c>
      <c r="EA52" s="251" t="str">
        <f t="shared" ref="EA52:EB52" si="211">DZ52/60</f>
        <v>3.3</v>
      </c>
      <c r="EB52" s="251" t="str">
        <f t="shared" si="211"/>
        <v>0.1</v>
      </c>
      <c r="EC52" s="543" t="str">
        <f t="shared" si="21"/>
        <v>0.00</v>
      </c>
      <c r="ED52" s="248" t="str">
        <f t="shared" si="22"/>
        <v>27,273</v>
      </c>
      <c r="EE52" s="251" t="str">
        <f t="shared" ref="EE52:EF52" si="212">ED52/1000</f>
        <v>27.3</v>
      </c>
      <c r="EF52" s="252" t="str">
        <f t="shared" si="212"/>
        <v>0.03</v>
      </c>
      <c r="EG52" s="544" t="str">
        <f t="shared" si="24"/>
        <v>0.0273</v>
      </c>
      <c r="EH52" s="225" t="s">
        <v>12</v>
      </c>
    </row>
    <row r="53" hidden="1">
      <c r="A53" s="33"/>
      <c r="B53" s="226" t="s">
        <v>943</v>
      </c>
      <c r="C53" s="227" t="s">
        <v>886</v>
      </c>
      <c r="D53" s="227">
        <v>1.0</v>
      </c>
      <c r="E53" s="227">
        <v>1.0</v>
      </c>
      <c r="F53" s="227">
        <v>2.0</v>
      </c>
      <c r="G53" s="253" t="str">
        <f t="shared" si="5"/>
        <v>31.3</v>
      </c>
      <c r="H53" s="254">
        <v>15.0</v>
      </c>
      <c r="I53" s="254">
        <v>15.0</v>
      </c>
      <c r="J53" s="254" t="str">
        <f>H53/Main!$D$9</f>
        <v>15</v>
      </c>
      <c r="K53" s="254" t="str">
        <f>I53/Main!$D$10</f>
        <v>15</v>
      </c>
      <c r="L53" s="254" t="str">
        <f t="shared" si="6"/>
        <v>1</v>
      </c>
      <c r="M53" s="254">
        <v>1.0</v>
      </c>
      <c r="N53" s="256" t="s">
        <v>12</v>
      </c>
      <c r="O53" s="255"/>
      <c r="P53" s="255"/>
      <c r="Q53" s="256"/>
      <c r="R53" s="255"/>
      <c r="S53" s="257"/>
      <c r="T53" s="257"/>
      <c r="U53" s="255"/>
      <c r="V53" s="255"/>
      <c r="W53" s="255"/>
      <c r="X53" s="333" t="s">
        <v>944</v>
      </c>
      <c r="Y53" s="255"/>
      <c r="Z53" s="255"/>
      <c r="AA53" s="255"/>
      <c r="AB53" s="255"/>
      <c r="AC53" s="258" t="s">
        <v>12</v>
      </c>
      <c r="AD53" s="225">
        <v>100.0</v>
      </c>
      <c r="AE53" s="225">
        <v>0.0</v>
      </c>
      <c r="AF53" s="225">
        <v>20.0</v>
      </c>
      <c r="AG53" s="225">
        <v>10.0</v>
      </c>
      <c r="AH53" s="225">
        <v>40.0</v>
      </c>
      <c r="AI53" s="225">
        <v>0.0</v>
      </c>
      <c r="AJ53" s="309">
        <v>2.0</v>
      </c>
      <c r="AK53" s="225">
        <v>0.0</v>
      </c>
      <c r="AL53" s="225">
        <v>0.0</v>
      </c>
      <c r="AM53" s="225">
        <v>0.0</v>
      </c>
      <c r="AN53" s="225">
        <v>0.0</v>
      </c>
      <c r="AO53" s="225">
        <v>0.0</v>
      </c>
      <c r="AP53" s="225">
        <v>0.0</v>
      </c>
      <c r="AQ53" s="225">
        <v>0.0</v>
      </c>
      <c r="AR53" s="225">
        <v>0.0</v>
      </c>
      <c r="AS53" s="225">
        <v>0.0</v>
      </c>
      <c r="AT53" s="225">
        <v>0.0</v>
      </c>
      <c r="AU53" s="225">
        <v>0.0</v>
      </c>
      <c r="AV53" s="225">
        <v>0.0</v>
      </c>
      <c r="AW53" s="225">
        <v>0.0</v>
      </c>
      <c r="AX53" s="225">
        <v>0.0</v>
      </c>
      <c r="AY53" s="239" t="str">
        <f t="shared" ref="AY53:BS53" si="213">IF(AD53 = 0, "", AD53)</f>
        <v>100</v>
      </c>
      <c r="AZ53" s="227" t="str">
        <f t="shared" si="213"/>
        <v/>
      </c>
      <c r="BA53" s="225" t="str">
        <f t="shared" si="213"/>
        <v>20</v>
      </c>
      <c r="BB53" s="225" t="str">
        <f t="shared" si="213"/>
        <v>10</v>
      </c>
      <c r="BC53" s="225" t="str">
        <f t="shared" si="213"/>
        <v>40</v>
      </c>
      <c r="BD53" s="227" t="str">
        <f t="shared" si="213"/>
        <v/>
      </c>
      <c r="BE53" s="309" t="str">
        <f t="shared" si="213"/>
        <v>2</v>
      </c>
      <c r="BF53" s="227" t="str">
        <f t="shared" si="213"/>
        <v/>
      </c>
      <c r="BG53" s="227" t="str">
        <f t="shared" si="213"/>
        <v/>
      </c>
      <c r="BH53" s="227" t="str">
        <f t="shared" si="213"/>
        <v/>
      </c>
      <c r="BI53" s="227" t="str">
        <f t="shared" si="213"/>
        <v/>
      </c>
      <c r="BJ53" s="227" t="str">
        <f t="shared" si="213"/>
        <v/>
      </c>
      <c r="BK53" s="227" t="str">
        <f t="shared" si="213"/>
        <v/>
      </c>
      <c r="BL53" s="227" t="str">
        <f t="shared" si="213"/>
        <v/>
      </c>
      <c r="BM53" s="227" t="str">
        <f t="shared" si="213"/>
        <v/>
      </c>
      <c r="BN53" s="227" t="str">
        <f t="shared" si="213"/>
        <v/>
      </c>
      <c r="BO53" s="227" t="str">
        <f t="shared" si="213"/>
        <v/>
      </c>
      <c r="BP53" s="227" t="str">
        <f t="shared" si="213"/>
        <v/>
      </c>
      <c r="BQ53" s="227" t="str">
        <f t="shared" si="213"/>
        <v/>
      </c>
      <c r="BR53" s="227" t="str">
        <f t="shared" si="213"/>
        <v/>
      </c>
      <c r="BS53" s="238" t="str">
        <f t="shared" si="213"/>
        <v/>
      </c>
      <c r="BT53" s="239" t="str">
        <f>$AY53*Assembly!Y$4+$AZ53*Assembly!Y$5+$BA53*Assembly!Y$6+$BB53*Assembly!Y$7+$BC53*Assembly!Y$8+$BD53*Assembly!Y$9+$BE53*Assembly!Y$10+$BF53*Assembly!Y$11+$BG53*Assembly!Y$12+$BH53*Assembly!Y$13+$BI53*Assembly!Y$14+$BJ53*Assembly!Y$15+$BK53*Assembly!Y$16+$BL53*Assembly!Y$17+$BM53*Assembly!Y$18+$BN53*Assembly!Y$19+$BO53*Assembly!Y$20+$BP53*Assembly!Y$21+$BQ53*Assembly!Y$22+$BR53*Assembly!Y$23+$BS53*Assembly!Y$24</f>
        <v>2,698</v>
      </c>
      <c r="BU53" s="225" t="str">
        <f t="shared" si="8"/>
        <v>86</v>
      </c>
      <c r="BV53" s="225" t="str">
        <f>$AY53*Assembly!AC$4+$AZ53*Assembly!AC$5+$BA53*Assembly!AC$6+$BB53*Assembly!AC$7+$BC53*Assembly!AC$8+$BD53*Assembly!AC$9+$BE53*Assembly!AC$10+$BF53*Assembly!AC$11+$BG53*Assembly!AC$12+$BH53*Assembly!AC$13+$BI53*Assembly!AC$14+$BJ53*Assembly!AC$15+$BK53*Assembly!AC$16+$BL53*Assembly!AC$17+$BM53*Assembly!AC$18+$BN53*Assembly!AC$19+$BO53*Assembly!AC$20+$BP53*Assembly!AC$21+$BQ53*Assembly!AC$22+$BR53*Assembly!AC$23+$BS53*Assembly!AC$24</f>
        <v>12,180</v>
      </c>
      <c r="BW53" s="240" t="str">
        <f t="shared" si="9"/>
        <v>4.51</v>
      </c>
      <c r="BX53" s="241" t="str">
        <f t="shared" si="10"/>
        <v>390</v>
      </c>
      <c r="BY53" s="242" t="str">
        <f t="shared" si="11"/>
        <v>141.1</v>
      </c>
      <c r="BZ53" s="311"/>
      <c r="CA53" s="225" t="str">
        <f>$AY53*Assembly!X$4+$AZ53*Assembly!X$5+$BA53*Assembly!X$6+$BB53*Assembly!X$7+$BC53*Assembly!X$8+$BD53*Assembly!X$9+$BE53*Assembly!X$10+$BF53*Assembly!X$11+$BG53*Assembly!X$12+$BH53*Assembly!X$13+$BI53*Assembly!X$14+$BJ53*Assembly!X$15+$BK53*Assembly!X$16+$BL53*Assembly!X$17+$BM53*Assembly!X$18+$BN53*Assembly!X$19+$BO53*Assembly!X$20+$BP53*Assembly!X$21+$BQ53*Assembly!X$22+$BR53*Assembly!X$23+$BS53*Assembly!X$24</f>
        <v>292</v>
      </c>
      <c r="CB53" s="225" t="str">
        <f t="shared" si="12"/>
        <v>45,422</v>
      </c>
      <c r="CC53" s="223" t="str">
        <f t="shared" si="13"/>
        <v>0.0454</v>
      </c>
      <c r="CD53" s="243" t="str">
        <f>$AY53*Assembly!AB$4+$AZ53*Assembly!AB$5+$BA53*Assembly!AB$6+$BB53*Assembly!AB$7+$BC53*Assembly!AB$8+$BD53*Assembly!AB$9+$BE53*Assembly!AB$10+$BF53*Assembly!AB$11+$BG53*Assembly!AB$12+$BH53*Assembly!AB$13+$BI53*Assembly!AB$14+$BJ53*Assembly!AB$15+$BK53*Assembly!AB$16+$BL53*Assembly!AB$17+$BM53*Assembly!AB$18+$BN53*Assembly!AB$19+$BO53*Assembly!AB$20+$BP53*Assembly!AB$21+$BQ53*Assembly!AB$22+$BR53*Assembly!AB$23+$BS53*Assembly!AB$24</f>
        <v>816</v>
      </c>
      <c r="CE53" s="256" t="str">
        <f>$AY53*Assembly!M$4+$AZ53*Assembly!M$5+$BA53*Assembly!M$6+$BB53*Assembly!M$7+$BC53*Assembly!M$8+$BD53*Assembly!M$9+$BE53*Assembly!M$10+$BF53*Assembly!M$11+$BG53*Assembly!M$12+$BH53*Assembly!M$13+$BI53*Assembly!M$14+$BJ53*Assembly!M$15+$BK53*Assembly!M$16+$BL53*Assembly!M$17+$BM53*Assembly!M$18+$BN53*Assembly!M$19+$BO53*Assembly!M$20+$BP53*Assembly!M$21+$BQ53*Assembly!M$22+$BR53*Assembly!M$23+$BS53*Assembly!M$24</f>
        <v>2,940</v>
      </c>
      <c r="CF53" s="256" t="str">
        <f>$AY53*Assembly!N$4+$AZ53*Assembly!N$5+$BA53*Assembly!N$6+$BB53*Assembly!N$7+$BC53*Assembly!N$8+$BD53*Assembly!N$9+$BE53*Assembly!N$10+$BF53*Assembly!N$11+$BG53*Assembly!N$12+$BH53*Assembly!N$13+$BI53*Assembly!N$14+$BJ53*Assembly!N$15+$BK53*Assembly!N$16+$BL53*Assembly!N$17+$BM53*Assembly!N$18+$BN53*Assembly!N$19+$BO53*Assembly!N$20+$BP53*Assembly!N$21+$BQ53*Assembly!N$22+$BR53*Assembly!N$23+$BS53*Assembly!N$24</f>
        <v>10</v>
      </c>
      <c r="CG53" s="256" t="str">
        <f>$AY53*Assembly!O$4+$AZ53*Assembly!O$5+$BA53*Assembly!O$6+$BB53*Assembly!O$7+$BC53*Assembly!O$8+$BD53*Assembly!O$9+$BE53*Assembly!O$10+$BF53*Assembly!O$11+$BG53*Assembly!O$12+$BH53*Assembly!O$13+$BI53*Assembly!O$14+$BJ53*Assembly!O$15+$BK53*Assembly!O$16+$BL53*Assembly!O$17+$BM53*Assembly!O$18+$BN53*Assembly!O$19+$BO53*Assembly!O$20+$BP53*Assembly!O$21+$BQ53*Assembly!O$22+$BR53*Assembly!O$23+$BS53*Assembly!O$24</f>
        <v>0</v>
      </c>
      <c r="CH53" s="254" t="str">
        <f>$AY53*Assembly!P$4+$AZ53*Assembly!P$5+$BA53*Assembly!P$6+$BB53*Assembly!P$7+$BC53*Assembly!P$8+$BD53*Assembly!P$9+$BE53*Assembly!P$10+$BF53*Assembly!P$11+$BG53*Assembly!P$12+$BH53*Assembly!P$13+$BI53*Assembly!P$14+$BJ53*Assembly!P$15+$BK53*Assembly!P$16+$BL53*Assembly!P$17+$BM53*Assembly!P$18+$BN53*Assembly!P$19+$BO53*Assembly!P$20+$BP53*Assembly!P$21+$BQ53*Assembly!P$22+$BR53*Assembly!P$23+$BS53*Assembly!P$24</f>
        <v>0</v>
      </c>
      <c r="CI53" s="254" t="str">
        <f>$AY53*Assembly!Q$4+$AZ53*Assembly!Q$5+$BA53*Assembly!Q$6+$BB53*Assembly!Q$7+$BC53*Assembly!Q$8+$BD53*Assembly!Q$9+$BE53*Assembly!Q$10+$BF53*Assembly!Q$11+$BG53*Assembly!Q$12+$BH53*Assembly!Q$13+$BI53*Assembly!Q$14+$BJ53*Assembly!Q$15+$BK53*Assembly!Q$16+$BL53*Assembly!Q$17+$BM53*Assembly!Q$18+$BN53*Assembly!Q$19+$BO53*Assembly!Q$20+$BP53*Assembly!Q$21+$BQ53*Assembly!Q$22+$BR53*Assembly!Q$23+$BS53*Assembly!Q$24</f>
        <v>0</v>
      </c>
      <c r="CJ53" s="256" t="str">
        <f>$AY53*Assembly!R$4+$AZ53*Assembly!R$5+$BA53*Assembly!R$6+$BB53*Assembly!R$7+$BC53*Assembly!R$8+$BD53*Assembly!R$9+$BE53*Assembly!R$10+$BF53*Assembly!R$11+$BG53*Assembly!R$12+$BH53*Assembly!R$13+$BI53*Assembly!R$14+$BJ53*Assembly!R$15+$BK53*Assembly!R$16+$BL53*Assembly!R$17+$BM53*Assembly!R$18+$BN53*Assembly!R$19+$BO53*Assembly!R$20+$BP53*Assembly!R$21+$BQ53*Assembly!R$22+$BR53*Assembly!R$23+$BS53*Assembly!R$24</f>
        <v>0</v>
      </c>
      <c r="CK53" s="254" t="str">
        <f>$AY53*Assembly!S$4+$AZ53*Assembly!S$5+$BA53*Assembly!S$6+$BB53*Assembly!S$7+$BC53*Assembly!S$8+$BD53*Assembly!S$9+$BE53*Assembly!S$10+$BF53*Assembly!S$11+$BG53*Assembly!S$12+$BH53*Assembly!S$13+$BI53*Assembly!S$14+$BJ53*Assembly!S$15+$BK53*Assembly!S$16+$BL53*Assembly!S$17+$BM53*Assembly!S$18+$BN53*Assembly!S$19+$BO53*Assembly!S$20+$BP53*Assembly!S$21+$BQ53*Assembly!S$22+$BR53*Assembly!S$23+$BS53*Assembly!S$24</f>
        <v>0</v>
      </c>
      <c r="CL53" s="254" t="str">
        <f>$AY53*Assembly!T$4+$AZ53*Assembly!T$5+$BA53*Assembly!T$6+$BB53*Assembly!T$7+$BC53*Assembly!T$8+$BD53*Assembly!T$9+$BE53*Assembly!T$10+$BF53*Assembly!T$11+$BG53*Assembly!T$12+$BH53*Assembly!T$13+$BI53*Assembly!T$14+$BJ53*Assembly!T$15+$BK53*Assembly!T$16+$BL53*Assembly!T$17+$BM53*Assembly!T$18+$BN53*Assembly!T$19+$BO53*Assembly!T$20+$BP53*Assembly!T$21+$BQ53*Assembly!T$22+$BR53*Assembly!T$23+$BS53*Assembly!T$24</f>
        <v>0</v>
      </c>
      <c r="CM53" s="254" t="str">
        <f>$AY53*Assembly!U$4+$AZ53*Assembly!U$5+$BA53*Assembly!U$6+$BB53*Assembly!U$7+$BC53*Assembly!U$8+$BD53*Assembly!U$9+$BE53*Assembly!U$10+$BF53*Assembly!U$11+$BG53*Assembly!U$12+$BH53*Assembly!U$13+$BI53*Assembly!U$14+$BJ53*Assembly!U$15+$BK53*Assembly!U$16+$BL53*Assembly!U$17+$BM53*Assembly!U$18+$BN53*Assembly!U$19+$BO53*Assembly!U$20+$BP53*Assembly!U$21+$BQ53*Assembly!U$22+$BR53*Assembly!U$23+$BS53*Assembly!U$24</f>
        <v>0</v>
      </c>
      <c r="CN53" s="256" t="str">
        <f>$AY53*Assembly!V$4+$AZ53*Assembly!V$5+$BA53*Assembly!V$6+$BB53*Assembly!V$7+$BC53*Assembly!V$8+$BD53*Assembly!V$9+$BE53*Assembly!V$10+$BF53*Assembly!V$11+$BG53*Assembly!V$12+$BH53*Assembly!V$13+$BI53*Assembly!V$14+$BJ53*Assembly!V$15+$BK53*Assembly!V$16+$BL53*Assembly!V$17+$BM53*Assembly!V$18+$BN53*Assembly!V$19+$BO53*Assembly!V$20+$BP53*Assembly!V$21+$BQ53*Assembly!V$22+$BR53*Assembly!V$23+$BS53*Assembly!V$24</f>
        <v>0</v>
      </c>
      <c r="CO53" s="256" t="str">
        <f>CE53*Refining!$F$3</f>
        <v>5,250</v>
      </c>
      <c r="CP53" s="256" t="str">
        <f>CF53*Refining!$F$4</f>
        <v>31</v>
      </c>
      <c r="CQ53" s="256" t="str">
        <f>CG53*Refining!$F$5</f>
        <v>0</v>
      </c>
      <c r="CR53" s="256" t="str">
        <f>CH53*Refining!$F$6</f>
        <v>0</v>
      </c>
      <c r="CS53" s="256" t="str">
        <f>CI53*Refining!$F$7</f>
        <v>0</v>
      </c>
      <c r="CT53" s="256" t="str">
        <f>CJ53*Refining!$F$8</f>
        <v>0</v>
      </c>
      <c r="CU53" s="256" t="str">
        <f>CK53*Refining!$F$9</f>
        <v>0</v>
      </c>
      <c r="CV53" s="256" t="str">
        <f>CL53*Refining!$F$10</f>
        <v>0</v>
      </c>
      <c r="CW53" s="256" t="str">
        <f>CM53*Refining!$F$11</f>
        <v>0</v>
      </c>
      <c r="CX53" s="256" t="str">
        <f>CN53*Refining!$F$12</f>
        <v>0</v>
      </c>
      <c r="CY53" s="248" t="str">
        <f t="shared" ref="CY53:DR53" si="214">IF(CE53 = 0, "", CE53)</f>
        <v>2,940</v>
      </c>
      <c r="CZ53" s="249" t="str">
        <f t="shared" si="214"/>
        <v>10</v>
      </c>
      <c r="DA53" s="245" t="str">
        <f t="shared" si="214"/>
        <v/>
      </c>
      <c r="DB53" s="245" t="str">
        <f t="shared" si="214"/>
        <v/>
      </c>
      <c r="DC53" s="245" t="str">
        <f t="shared" si="214"/>
        <v/>
      </c>
      <c r="DD53" s="245" t="str">
        <f t="shared" si="214"/>
        <v/>
      </c>
      <c r="DE53" s="245" t="str">
        <f t="shared" si="214"/>
        <v/>
      </c>
      <c r="DF53" s="245" t="str">
        <f t="shared" si="214"/>
        <v/>
      </c>
      <c r="DG53" s="245" t="str">
        <f t="shared" si="214"/>
        <v/>
      </c>
      <c r="DH53" s="246" t="str">
        <f t="shared" si="214"/>
        <v/>
      </c>
      <c r="DI53" s="248" t="str">
        <f t="shared" si="214"/>
        <v>5,250</v>
      </c>
      <c r="DJ53" s="249" t="str">
        <f t="shared" si="214"/>
        <v>31</v>
      </c>
      <c r="DK53" s="245" t="str">
        <f t="shared" si="214"/>
        <v/>
      </c>
      <c r="DL53" s="245" t="str">
        <f t="shared" si="214"/>
        <v/>
      </c>
      <c r="DM53" s="245" t="str">
        <f t="shared" si="214"/>
        <v/>
      </c>
      <c r="DN53" s="245" t="str">
        <f t="shared" si="214"/>
        <v/>
      </c>
      <c r="DO53" s="245" t="str">
        <f t="shared" si="214"/>
        <v/>
      </c>
      <c r="DP53" s="245" t="str">
        <f t="shared" si="214"/>
        <v/>
      </c>
      <c r="DQ53" s="245" t="str">
        <f t="shared" si="214"/>
        <v/>
      </c>
      <c r="DR53" s="246" t="str">
        <f t="shared" si="214"/>
        <v/>
      </c>
      <c r="DS53" s="248" t="str">
        <f t="shared" si="15"/>
        <v>2,950</v>
      </c>
      <c r="DT53" s="249" t="str">
        <f t="shared" si="16"/>
        <v>5,281</v>
      </c>
      <c r="DU53" s="225" t="str">
        <f>CY53*'Ores &amp; Ingots'!$C$3+CZ53*'Ores &amp; Ingots'!$C$4+DA53*'Ores &amp; Ingots'!$C$5+DB53*'Ores &amp; Ingots'!$C$6+DC53*'Ores &amp; Ingots'!$C$7+DD53*'Ores &amp; Ingots'!$C$8+DE53*'Ores &amp; Ingots'!$C$9+DF53*'Ores &amp; Ingots'!$C$10+DG53*'Ores &amp; Ingots'!$C$11+DH53*'Ores &amp; Ingots'!$C$12</f>
        <v>375</v>
      </c>
      <c r="DV53" s="225" t="str">
        <f>DI53*'Ores &amp; Ingots'!$B$3+DJ53*'Ores &amp; Ingots'!$B$4+DK53*'Ores &amp; Ingots'!$B$5+DL53*'Ores &amp; Ingots'!$B$6+DM53*'Ores &amp; Ingots'!$B$7+DN53*'Ores &amp; Ingots'!$B$8+DO53*'Ores &amp; Ingots'!$B$9+DP53*'Ores &amp; Ingots'!$B$10+DQ53*'Ores &amp; Ingots'!$B$11+DR53*'Ores &amp; Ingots'!$B$12</f>
        <v>1,954</v>
      </c>
      <c r="DW53" s="249" t="str">
        <f>CY53*Refining!$G$3+CZ53*Refining!$G$4+DA53*Refining!$G$5+DB53*Refining!$G$6+DC53*Refining!$G$7+DD53*Refining!$G$8+DE53*Refining!$G$9+DF53*Refining!$G$10+DG53*Refining!$G$11+DH53*Refining!$G$12</f>
        <v>250</v>
      </c>
      <c r="DX53" s="249" t="str">
        <f t="shared" si="17"/>
        <v>38,889</v>
      </c>
      <c r="DY53" s="250" t="str">
        <f t="shared" si="18"/>
        <v>0.0389</v>
      </c>
      <c r="DZ53" s="248" t="str">
        <f t="shared" si="19"/>
        <v>557</v>
      </c>
      <c r="EA53" s="251" t="str">
        <f t="shared" ref="EA53:EB53" si="215">DZ53/60</f>
        <v>9.3</v>
      </c>
      <c r="EB53" s="251" t="str">
        <f t="shared" si="215"/>
        <v>0.2</v>
      </c>
      <c r="EC53" s="543" t="str">
        <f t="shared" si="21"/>
        <v>0.01</v>
      </c>
      <c r="ED53" s="248" t="str">
        <f t="shared" si="22"/>
        <v>84,311</v>
      </c>
      <c r="EE53" s="251" t="str">
        <f t="shared" ref="EE53:EF53" si="216">ED53/1000</f>
        <v>84.3</v>
      </c>
      <c r="EF53" s="252" t="str">
        <f t="shared" si="216"/>
        <v>0.08</v>
      </c>
      <c r="EG53" s="544" t="str">
        <f t="shared" si="24"/>
        <v>0.0843</v>
      </c>
      <c r="EH53" s="225" t="s">
        <v>12</v>
      </c>
    </row>
    <row r="54" hidden="1">
      <c r="A54" s="33"/>
      <c r="B54" s="226" t="s">
        <v>945</v>
      </c>
      <c r="C54" s="227" t="s">
        <v>886</v>
      </c>
      <c r="D54" s="227">
        <v>1.0</v>
      </c>
      <c r="E54" s="227">
        <v>1.0</v>
      </c>
      <c r="F54" s="227">
        <v>2.0</v>
      </c>
      <c r="G54" s="228" t="str">
        <f t="shared" si="5"/>
        <v>31.3</v>
      </c>
      <c r="H54" s="229">
        <v>15.0</v>
      </c>
      <c r="I54" s="229">
        <v>15.0</v>
      </c>
      <c r="J54" s="229" t="str">
        <f>H54/Main!$D$9</f>
        <v>15</v>
      </c>
      <c r="K54" s="229" t="str">
        <f>I54/Main!$D$10</f>
        <v>15</v>
      </c>
      <c r="L54" s="229" t="str">
        <f t="shared" si="6"/>
        <v>1</v>
      </c>
      <c r="M54" s="229">
        <v>1.0</v>
      </c>
      <c r="N54" s="231" t="s">
        <v>12</v>
      </c>
      <c r="O54" s="230"/>
      <c r="P54" s="230"/>
      <c r="Q54" s="231"/>
      <c r="R54" s="230"/>
      <c r="S54" s="232"/>
      <c r="T54" s="232"/>
      <c r="U54" s="230"/>
      <c r="V54" s="230"/>
      <c r="W54" s="230"/>
      <c r="X54" s="260" t="s">
        <v>946</v>
      </c>
      <c r="Y54" s="230"/>
      <c r="Z54" s="230"/>
      <c r="AA54" s="230"/>
      <c r="AB54" s="230"/>
      <c r="AC54" s="233" t="s">
        <v>12</v>
      </c>
      <c r="AD54" s="225">
        <v>100.0</v>
      </c>
      <c r="AE54" s="225">
        <v>0.0</v>
      </c>
      <c r="AF54" s="225">
        <v>15.0</v>
      </c>
      <c r="AG54" s="225">
        <v>10.0</v>
      </c>
      <c r="AH54" s="225">
        <v>50.0</v>
      </c>
      <c r="AI54" s="225">
        <v>0.0</v>
      </c>
      <c r="AJ54" s="309">
        <v>5.0</v>
      </c>
      <c r="AK54" s="225">
        <v>0.0</v>
      </c>
      <c r="AL54" s="225">
        <v>0.0</v>
      </c>
      <c r="AM54" s="225">
        <v>0.0</v>
      </c>
      <c r="AN54" s="225">
        <v>0.0</v>
      </c>
      <c r="AO54" s="225">
        <v>0.0</v>
      </c>
      <c r="AP54" s="225">
        <v>0.0</v>
      </c>
      <c r="AQ54" s="225">
        <v>0.0</v>
      </c>
      <c r="AR54" s="225">
        <v>0.0</v>
      </c>
      <c r="AS54" s="225">
        <v>0.0</v>
      </c>
      <c r="AT54" s="225">
        <v>0.0</v>
      </c>
      <c r="AU54" s="225">
        <v>0.0</v>
      </c>
      <c r="AV54" s="225">
        <v>0.0</v>
      </c>
      <c r="AW54" s="225">
        <v>0.0</v>
      </c>
      <c r="AX54" s="225">
        <v>0.0</v>
      </c>
      <c r="AY54" s="239" t="str">
        <f t="shared" ref="AY54:BS54" si="217">IF(AD54 = 0, "", AD54)</f>
        <v>100</v>
      </c>
      <c r="AZ54" s="227" t="str">
        <f t="shared" si="217"/>
        <v/>
      </c>
      <c r="BA54" s="225" t="str">
        <f t="shared" si="217"/>
        <v>15</v>
      </c>
      <c r="BB54" s="225" t="str">
        <f t="shared" si="217"/>
        <v>10</v>
      </c>
      <c r="BC54" s="225" t="str">
        <f t="shared" si="217"/>
        <v>50</v>
      </c>
      <c r="BD54" s="227" t="str">
        <f t="shared" si="217"/>
        <v/>
      </c>
      <c r="BE54" s="309" t="str">
        <f t="shared" si="217"/>
        <v>5</v>
      </c>
      <c r="BF54" s="227" t="str">
        <f t="shared" si="217"/>
        <v/>
      </c>
      <c r="BG54" s="227" t="str">
        <f t="shared" si="217"/>
        <v/>
      </c>
      <c r="BH54" s="227" t="str">
        <f t="shared" si="217"/>
        <v/>
      </c>
      <c r="BI54" s="227" t="str">
        <f t="shared" si="217"/>
        <v/>
      </c>
      <c r="BJ54" s="227" t="str">
        <f t="shared" si="217"/>
        <v/>
      </c>
      <c r="BK54" s="227" t="str">
        <f t="shared" si="217"/>
        <v/>
      </c>
      <c r="BL54" s="227" t="str">
        <f t="shared" si="217"/>
        <v/>
      </c>
      <c r="BM54" s="227" t="str">
        <f t="shared" si="217"/>
        <v/>
      </c>
      <c r="BN54" s="227" t="str">
        <f t="shared" si="217"/>
        <v/>
      </c>
      <c r="BO54" s="227" t="str">
        <f t="shared" si="217"/>
        <v/>
      </c>
      <c r="BP54" s="227" t="str">
        <f t="shared" si="217"/>
        <v/>
      </c>
      <c r="BQ54" s="227" t="str">
        <f t="shared" si="217"/>
        <v/>
      </c>
      <c r="BR54" s="227" t="str">
        <f t="shared" si="217"/>
        <v/>
      </c>
      <c r="BS54" s="238" t="str">
        <f t="shared" si="217"/>
        <v/>
      </c>
      <c r="BT54" s="239" t="str">
        <f>$AY54*Assembly!Y$4+$AZ54*Assembly!Y$5+$BA54*Assembly!Y$6+$BB54*Assembly!Y$7+$BC54*Assembly!Y$8+$BD54*Assembly!Y$9+$BE54*Assembly!Y$10+$BF54*Assembly!Y$11+$BG54*Assembly!Y$12+$BH54*Assembly!Y$13+$BI54*Assembly!Y$14+$BJ54*Assembly!Y$15+$BK54*Assembly!Y$16+$BL54*Assembly!Y$17+$BM54*Assembly!Y$18+$BN54*Assembly!Y$19+$BO54*Assembly!Y$20+$BP54*Assembly!Y$21+$BQ54*Assembly!Y$22+$BR54*Assembly!Y$23+$BS54*Assembly!Y$24</f>
        <v>2,830</v>
      </c>
      <c r="BU54" s="225" t="str">
        <f t="shared" si="8"/>
        <v>91</v>
      </c>
      <c r="BV54" s="225" t="str">
        <f>$AY54*Assembly!AC$4+$AZ54*Assembly!AC$5+$BA54*Assembly!AC$6+$BB54*Assembly!AC$7+$BC54*Assembly!AC$8+$BD54*Assembly!AC$9+$BE54*Assembly!AC$10+$BF54*Assembly!AC$11+$BG54*Assembly!AC$12+$BH54*Assembly!AC$13+$BI54*Assembly!AC$14+$BJ54*Assembly!AC$15+$BK54*Assembly!AC$16+$BL54*Assembly!AC$17+$BM54*Assembly!AC$18+$BN54*Assembly!AC$19+$BO54*Assembly!AC$20+$BP54*Assembly!AC$21+$BQ54*Assembly!AC$22+$BR54*Assembly!AC$23+$BS54*Assembly!AC$24</f>
        <v>12,525</v>
      </c>
      <c r="BW54" s="240" t="str">
        <f t="shared" si="9"/>
        <v>4.43</v>
      </c>
      <c r="BX54" s="241" t="str">
        <f t="shared" si="10"/>
        <v>401</v>
      </c>
      <c r="BY54" s="242" t="str">
        <f t="shared" si="11"/>
        <v>138.3</v>
      </c>
      <c r="BZ54" s="225"/>
      <c r="CA54" s="225" t="str">
        <f>$AY54*Assembly!X$4+$AZ54*Assembly!X$5+$BA54*Assembly!X$6+$BB54*Assembly!X$7+$BC54*Assembly!X$8+$BD54*Assembly!X$9+$BE54*Assembly!X$10+$BF54*Assembly!X$11+$BG54*Assembly!X$12+$BH54*Assembly!X$13+$BI54*Assembly!X$14+$BJ54*Assembly!X$15+$BK54*Assembly!X$16+$BL54*Assembly!X$17+$BM54*Assembly!X$18+$BN54*Assembly!X$19+$BO54*Assembly!X$20+$BP54*Assembly!X$21+$BQ54*Assembly!X$22+$BR54*Assembly!X$23+$BS54*Assembly!X$24</f>
        <v>330</v>
      </c>
      <c r="CB54" s="225" t="str">
        <f t="shared" si="12"/>
        <v>51,333</v>
      </c>
      <c r="CC54" s="223" t="str">
        <f t="shared" si="13"/>
        <v>0.0513</v>
      </c>
      <c r="CD54" s="243" t="str">
        <f>$AY54*Assembly!AB$4+$AZ54*Assembly!AB$5+$BA54*Assembly!AB$6+$BB54*Assembly!AB$7+$BC54*Assembly!AB$8+$BD54*Assembly!AB$9+$BE54*Assembly!AB$10+$BF54*Assembly!AB$11+$BG54*Assembly!AB$12+$BH54*Assembly!AB$13+$BI54*Assembly!AB$14+$BJ54*Assembly!AB$15+$BK54*Assembly!AB$16+$BL54*Assembly!AB$17+$BM54*Assembly!AB$18+$BN54*Assembly!AB$19+$BO54*Assembly!AB$20+$BP54*Assembly!AB$21+$BQ54*Assembly!AB$22+$BR54*Assembly!AB$23+$BS54*Assembly!AB$24</f>
        <v>850</v>
      </c>
      <c r="CE54" s="231" t="str">
        <f>$AY54*Assembly!M$4+$AZ54*Assembly!M$5+$BA54*Assembly!M$6+$BB54*Assembly!M$7+$BC54*Assembly!M$8+$BD54*Assembly!M$9+$BE54*Assembly!M$10+$BF54*Assembly!M$11+$BG54*Assembly!M$12+$BH54*Assembly!M$13+$BI54*Assembly!M$14+$BJ54*Assembly!M$15+$BK54*Assembly!M$16+$BL54*Assembly!M$17+$BM54*Assembly!M$18+$BN54*Assembly!M$19+$BO54*Assembly!M$20+$BP54*Assembly!M$21+$BQ54*Assembly!M$22+$BR54*Assembly!M$23+$BS54*Assembly!M$24</f>
        <v>3,075</v>
      </c>
      <c r="CF54" s="231" t="str">
        <f>$AY54*Assembly!N$4+$AZ54*Assembly!N$5+$BA54*Assembly!N$6+$BB54*Assembly!N$7+$BC54*Assembly!N$8+$BD54*Assembly!N$9+$BE54*Assembly!N$10+$BF54*Assembly!N$11+$BG54*Assembly!N$12+$BH54*Assembly!N$13+$BI54*Assembly!N$14+$BJ54*Assembly!N$15+$BK54*Assembly!N$16+$BL54*Assembly!N$17+$BM54*Assembly!N$18+$BN54*Assembly!N$19+$BO54*Assembly!N$20+$BP54*Assembly!N$21+$BQ54*Assembly!N$22+$BR54*Assembly!N$23+$BS54*Assembly!N$24</f>
        <v>25</v>
      </c>
      <c r="CG54" s="231" t="str">
        <f>$AY54*Assembly!O$4+$AZ54*Assembly!O$5+$BA54*Assembly!O$6+$BB54*Assembly!O$7+$BC54*Assembly!O$8+$BD54*Assembly!O$9+$BE54*Assembly!O$10+$BF54*Assembly!O$11+$BG54*Assembly!O$12+$BH54*Assembly!O$13+$BI54*Assembly!O$14+$BJ54*Assembly!O$15+$BK54*Assembly!O$16+$BL54*Assembly!O$17+$BM54*Assembly!O$18+$BN54*Assembly!O$19+$BO54*Assembly!O$20+$BP54*Assembly!O$21+$BQ54*Assembly!O$22+$BR54*Assembly!O$23+$BS54*Assembly!O$24</f>
        <v>0</v>
      </c>
      <c r="CH54" s="229" t="str">
        <f>$AY54*Assembly!P$4+$AZ54*Assembly!P$5+$BA54*Assembly!P$6+$BB54*Assembly!P$7+$BC54*Assembly!P$8+$BD54*Assembly!P$9+$BE54*Assembly!P$10+$BF54*Assembly!P$11+$BG54*Assembly!P$12+$BH54*Assembly!P$13+$BI54*Assembly!P$14+$BJ54*Assembly!P$15+$BK54*Assembly!P$16+$BL54*Assembly!P$17+$BM54*Assembly!P$18+$BN54*Assembly!P$19+$BO54*Assembly!P$20+$BP54*Assembly!P$21+$BQ54*Assembly!P$22+$BR54*Assembly!P$23+$BS54*Assembly!P$24</f>
        <v>0</v>
      </c>
      <c r="CI54" s="229" t="str">
        <f>$AY54*Assembly!Q$4+$AZ54*Assembly!Q$5+$BA54*Assembly!Q$6+$BB54*Assembly!Q$7+$BC54*Assembly!Q$8+$BD54*Assembly!Q$9+$BE54*Assembly!Q$10+$BF54*Assembly!Q$11+$BG54*Assembly!Q$12+$BH54*Assembly!Q$13+$BI54*Assembly!Q$14+$BJ54*Assembly!Q$15+$BK54*Assembly!Q$16+$BL54*Assembly!Q$17+$BM54*Assembly!Q$18+$BN54*Assembly!Q$19+$BO54*Assembly!Q$20+$BP54*Assembly!Q$21+$BQ54*Assembly!Q$22+$BR54*Assembly!Q$23+$BS54*Assembly!Q$24</f>
        <v>0</v>
      </c>
      <c r="CJ54" s="231" t="str">
        <f>$AY54*Assembly!R$4+$AZ54*Assembly!R$5+$BA54*Assembly!R$6+$BB54*Assembly!R$7+$BC54*Assembly!R$8+$BD54*Assembly!R$9+$BE54*Assembly!R$10+$BF54*Assembly!R$11+$BG54*Assembly!R$12+$BH54*Assembly!R$13+$BI54*Assembly!R$14+$BJ54*Assembly!R$15+$BK54*Assembly!R$16+$BL54*Assembly!R$17+$BM54*Assembly!R$18+$BN54*Assembly!R$19+$BO54*Assembly!R$20+$BP54*Assembly!R$21+$BQ54*Assembly!R$22+$BR54*Assembly!R$23+$BS54*Assembly!R$24</f>
        <v>0</v>
      </c>
      <c r="CK54" s="229" t="str">
        <f>$AY54*Assembly!S$4+$AZ54*Assembly!S$5+$BA54*Assembly!S$6+$BB54*Assembly!S$7+$BC54*Assembly!S$8+$BD54*Assembly!S$9+$BE54*Assembly!S$10+$BF54*Assembly!S$11+$BG54*Assembly!S$12+$BH54*Assembly!S$13+$BI54*Assembly!S$14+$BJ54*Assembly!S$15+$BK54*Assembly!S$16+$BL54*Assembly!S$17+$BM54*Assembly!S$18+$BN54*Assembly!S$19+$BO54*Assembly!S$20+$BP54*Assembly!S$21+$BQ54*Assembly!S$22+$BR54*Assembly!S$23+$BS54*Assembly!S$24</f>
        <v>0</v>
      </c>
      <c r="CL54" s="229" t="str">
        <f>$AY54*Assembly!T$4+$AZ54*Assembly!T$5+$BA54*Assembly!T$6+$BB54*Assembly!T$7+$BC54*Assembly!T$8+$BD54*Assembly!T$9+$BE54*Assembly!T$10+$BF54*Assembly!T$11+$BG54*Assembly!T$12+$BH54*Assembly!T$13+$BI54*Assembly!T$14+$BJ54*Assembly!T$15+$BK54*Assembly!T$16+$BL54*Assembly!T$17+$BM54*Assembly!T$18+$BN54*Assembly!T$19+$BO54*Assembly!T$20+$BP54*Assembly!T$21+$BQ54*Assembly!T$22+$BR54*Assembly!T$23+$BS54*Assembly!T$24</f>
        <v>0</v>
      </c>
      <c r="CM54" s="229" t="str">
        <f>$AY54*Assembly!U$4+$AZ54*Assembly!U$5+$BA54*Assembly!U$6+$BB54*Assembly!U$7+$BC54*Assembly!U$8+$BD54*Assembly!U$9+$BE54*Assembly!U$10+$BF54*Assembly!U$11+$BG54*Assembly!U$12+$BH54*Assembly!U$13+$BI54*Assembly!U$14+$BJ54*Assembly!U$15+$BK54*Assembly!U$16+$BL54*Assembly!U$17+$BM54*Assembly!U$18+$BN54*Assembly!U$19+$BO54*Assembly!U$20+$BP54*Assembly!U$21+$BQ54*Assembly!U$22+$BR54*Assembly!U$23+$BS54*Assembly!U$24</f>
        <v>0</v>
      </c>
      <c r="CN54" s="231" t="str">
        <f>$AY54*Assembly!V$4+$AZ54*Assembly!V$5+$BA54*Assembly!V$6+$BB54*Assembly!V$7+$BC54*Assembly!V$8+$BD54*Assembly!V$9+$BE54*Assembly!V$10+$BF54*Assembly!V$11+$BG54*Assembly!V$12+$BH54*Assembly!V$13+$BI54*Assembly!V$14+$BJ54*Assembly!V$15+$BK54*Assembly!V$16+$BL54*Assembly!V$17+$BM54*Assembly!V$18+$BN54*Assembly!V$19+$BO54*Assembly!V$20+$BP54*Assembly!V$21+$BQ54*Assembly!V$22+$BR54*Assembly!V$23+$BS54*Assembly!V$24</f>
        <v>0</v>
      </c>
      <c r="CO54" s="231" t="str">
        <f>CE54*Refining!$F$3</f>
        <v>5,491</v>
      </c>
      <c r="CP54" s="231" t="str">
        <f>CF54*Refining!$F$4</f>
        <v>78</v>
      </c>
      <c r="CQ54" s="231" t="str">
        <f>CG54*Refining!$F$5</f>
        <v>0</v>
      </c>
      <c r="CR54" s="231" t="str">
        <f>CH54*Refining!$F$6</f>
        <v>0</v>
      </c>
      <c r="CS54" s="231" t="str">
        <f>CI54*Refining!$F$7</f>
        <v>0</v>
      </c>
      <c r="CT54" s="231" t="str">
        <f>CJ54*Refining!$F$8</f>
        <v>0</v>
      </c>
      <c r="CU54" s="231" t="str">
        <f>CK54*Refining!$F$9</f>
        <v>0</v>
      </c>
      <c r="CV54" s="231" t="str">
        <f>CL54*Refining!$F$10</f>
        <v>0</v>
      </c>
      <c r="CW54" s="231" t="str">
        <f>CM54*Refining!$F$11</f>
        <v>0</v>
      </c>
      <c r="CX54" s="231" t="str">
        <f>CN54*Refining!$F$12</f>
        <v>0</v>
      </c>
      <c r="CY54" s="248" t="str">
        <f t="shared" ref="CY54:DR54" si="218">IF(CE54 = 0, "", CE54)</f>
        <v>3,075</v>
      </c>
      <c r="CZ54" s="249" t="str">
        <f t="shared" si="218"/>
        <v>25</v>
      </c>
      <c r="DA54" s="245" t="str">
        <f t="shared" si="218"/>
        <v/>
      </c>
      <c r="DB54" s="245" t="str">
        <f t="shared" si="218"/>
        <v/>
      </c>
      <c r="DC54" s="245" t="str">
        <f t="shared" si="218"/>
        <v/>
      </c>
      <c r="DD54" s="245" t="str">
        <f t="shared" si="218"/>
        <v/>
      </c>
      <c r="DE54" s="245" t="str">
        <f t="shared" si="218"/>
        <v/>
      </c>
      <c r="DF54" s="245" t="str">
        <f t="shared" si="218"/>
        <v/>
      </c>
      <c r="DG54" s="245" t="str">
        <f t="shared" si="218"/>
        <v/>
      </c>
      <c r="DH54" s="246" t="str">
        <f t="shared" si="218"/>
        <v/>
      </c>
      <c r="DI54" s="248" t="str">
        <f t="shared" si="218"/>
        <v>5,491</v>
      </c>
      <c r="DJ54" s="249" t="str">
        <f t="shared" si="218"/>
        <v>78</v>
      </c>
      <c r="DK54" s="245" t="str">
        <f t="shared" si="218"/>
        <v/>
      </c>
      <c r="DL54" s="245" t="str">
        <f t="shared" si="218"/>
        <v/>
      </c>
      <c r="DM54" s="245" t="str">
        <f t="shared" si="218"/>
        <v/>
      </c>
      <c r="DN54" s="245" t="str">
        <f t="shared" si="218"/>
        <v/>
      </c>
      <c r="DO54" s="245" t="str">
        <f t="shared" si="218"/>
        <v/>
      </c>
      <c r="DP54" s="245" t="str">
        <f t="shared" si="218"/>
        <v/>
      </c>
      <c r="DQ54" s="245" t="str">
        <f t="shared" si="218"/>
        <v/>
      </c>
      <c r="DR54" s="246" t="str">
        <f t="shared" si="218"/>
        <v/>
      </c>
      <c r="DS54" s="248" t="str">
        <f t="shared" si="15"/>
        <v>3,100</v>
      </c>
      <c r="DT54" s="249" t="str">
        <f t="shared" si="16"/>
        <v>5,569</v>
      </c>
      <c r="DU54" s="225" t="str">
        <f>CY54*'Ores &amp; Ingots'!$C$3+CZ54*'Ores &amp; Ingots'!$C$4+DA54*'Ores &amp; Ingots'!$C$5+DB54*'Ores &amp; Ingots'!$C$6+DC54*'Ores &amp; Ingots'!$C$7+DD54*'Ores &amp; Ingots'!$C$8+DE54*'Ores &amp; Ingots'!$C$9+DF54*'Ores &amp; Ingots'!$C$10+DG54*'Ores &amp; Ingots'!$C$11+DH54*'Ores &amp; Ingots'!$C$12</f>
        <v>393</v>
      </c>
      <c r="DV54" s="225" t="str">
        <f>DI54*'Ores &amp; Ingots'!$B$3+DJ54*'Ores &amp; Ingots'!$B$4+DK54*'Ores &amp; Ingots'!$B$5+DL54*'Ores &amp; Ingots'!$B$6+DM54*'Ores &amp; Ingots'!$B$7+DN54*'Ores &amp; Ingots'!$B$8+DO54*'Ores &amp; Ingots'!$B$9+DP54*'Ores &amp; Ingots'!$B$10+DQ54*'Ores &amp; Ingots'!$B$11+DR54*'Ores &amp; Ingots'!$B$12</f>
        <v>2,061</v>
      </c>
      <c r="DW54" s="249" t="str">
        <f>CY54*Refining!$G$3+CZ54*Refining!$G$4+DA54*Refining!$G$5+DB54*Refining!$G$6+DC54*Refining!$G$7+DD54*Refining!$G$8+DE54*Refining!$G$9+DF54*Refining!$G$10+DG54*Refining!$G$11+DH54*Refining!$G$12</f>
        <v>331</v>
      </c>
      <c r="DX54" s="249" t="str">
        <f t="shared" si="17"/>
        <v>51,549</v>
      </c>
      <c r="DY54" s="250" t="str">
        <f t="shared" si="18"/>
        <v>0.0515</v>
      </c>
      <c r="DZ54" s="248" t="str">
        <f t="shared" si="19"/>
        <v>676</v>
      </c>
      <c r="EA54" s="251" t="str">
        <f t="shared" ref="EA54:EB54" si="219">DZ54/60</f>
        <v>11.3</v>
      </c>
      <c r="EB54" s="251" t="str">
        <f t="shared" si="219"/>
        <v>0.2</v>
      </c>
      <c r="EC54" s="543" t="str">
        <f t="shared" si="21"/>
        <v>0.01</v>
      </c>
      <c r="ED54" s="248" t="str">
        <f t="shared" si="22"/>
        <v>102,882</v>
      </c>
      <c r="EE54" s="251" t="str">
        <f t="shared" ref="EE54:EF54" si="220">ED54/1000</f>
        <v>102.9</v>
      </c>
      <c r="EF54" s="252" t="str">
        <f t="shared" si="220"/>
        <v>0.10</v>
      </c>
      <c r="EG54" s="544" t="str">
        <f t="shared" si="24"/>
        <v>0.1029</v>
      </c>
      <c r="EH54" s="225" t="s">
        <v>12</v>
      </c>
    </row>
    <row r="55" hidden="1">
      <c r="A55" s="33"/>
      <c r="B55" s="226" t="s">
        <v>947</v>
      </c>
      <c r="C55" s="227" t="s">
        <v>886</v>
      </c>
      <c r="D55" s="227">
        <v>1.0</v>
      </c>
      <c r="E55" s="227">
        <v>1.0</v>
      </c>
      <c r="F55" s="227">
        <v>2.0</v>
      </c>
      <c r="G55" s="253" t="str">
        <f t="shared" si="5"/>
        <v>31.3</v>
      </c>
      <c r="H55" s="254">
        <v>15.0</v>
      </c>
      <c r="I55" s="254">
        <v>15.0</v>
      </c>
      <c r="J55" s="254" t="str">
        <f>H55/Main!$D$9</f>
        <v>15</v>
      </c>
      <c r="K55" s="254" t="str">
        <f>I55/Main!$D$10</f>
        <v>15</v>
      </c>
      <c r="L55" s="254" t="str">
        <f t="shared" si="6"/>
        <v>1</v>
      </c>
      <c r="M55" s="254">
        <v>1.0</v>
      </c>
      <c r="N55" s="256" t="s">
        <v>12</v>
      </c>
      <c r="O55" s="255"/>
      <c r="P55" s="255"/>
      <c r="Q55" s="256"/>
      <c r="R55" s="255"/>
      <c r="S55" s="257"/>
      <c r="T55" s="257"/>
      <c r="U55" s="255"/>
      <c r="V55" s="255"/>
      <c r="W55" s="255"/>
      <c r="X55" s="330" t="s">
        <v>948</v>
      </c>
      <c r="Y55" s="255"/>
      <c r="Z55" s="255"/>
      <c r="AA55" s="255"/>
      <c r="AB55" s="255"/>
      <c r="AC55" s="258" t="s">
        <v>12</v>
      </c>
      <c r="AD55" s="225">
        <v>100.0</v>
      </c>
      <c r="AE55" s="225">
        <v>0.0</v>
      </c>
      <c r="AF55" s="225">
        <v>20.0</v>
      </c>
      <c r="AG55" s="225">
        <v>10.0</v>
      </c>
      <c r="AH55" s="225">
        <v>40.0</v>
      </c>
      <c r="AI55" s="225">
        <v>0.0</v>
      </c>
      <c r="AJ55" s="309">
        <v>2.0</v>
      </c>
      <c r="AK55" s="225">
        <v>0.0</v>
      </c>
      <c r="AL55" s="225">
        <v>0.0</v>
      </c>
      <c r="AM55" s="225">
        <v>0.0</v>
      </c>
      <c r="AN55" s="225">
        <v>0.0</v>
      </c>
      <c r="AO55" s="225">
        <v>0.0</v>
      </c>
      <c r="AP55" s="225">
        <v>0.0</v>
      </c>
      <c r="AQ55" s="225">
        <v>0.0</v>
      </c>
      <c r="AR55" s="225">
        <v>0.0</v>
      </c>
      <c r="AS55" s="225">
        <v>0.0</v>
      </c>
      <c r="AT55" s="225">
        <v>0.0</v>
      </c>
      <c r="AU55" s="225">
        <v>0.0</v>
      </c>
      <c r="AV55" s="225">
        <v>0.0</v>
      </c>
      <c r="AW55" s="225">
        <v>0.0</v>
      </c>
      <c r="AX55" s="225">
        <v>0.0</v>
      </c>
      <c r="AY55" s="239" t="str">
        <f t="shared" ref="AY55:BS55" si="221">IF(AD55 = 0, "", AD55)</f>
        <v>100</v>
      </c>
      <c r="AZ55" s="227" t="str">
        <f t="shared" si="221"/>
        <v/>
      </c>
      <c r="BA55" s="225" t="str">
        <f t="shared" si="221"/>
        <v>20</v>
      </c>
      <c r="BB55" s="225" t="str">
        <f t="shared" si="221"/>
        <v>10</v>
      </c>
      <c r="BC55" s="225" t="str">
        <f t="shared" si="221"/>
        <v>40</v>
      </c>
      <c r="BD55" s="227" t="str">
        <f t="shared" si="221"/>
        <v/>
      </c>
      <c r="BE55" s="309" t="str">
        <f t="shared" si="221"/>
        <v>2</v>
      </c>
      <c r="BF55" s="227" t="str">
        <f t="shared" si="221"/>
        <v/>
      </c>
      <c r="BG55" s="227" t="str">
        <f t="shared" si="221"/>
        <v/>
      </c>
      <c r="BH55" s="227" t="str">
        <f t="shared" si="221"/>
        <v/>
      </c>
      <c r="BI55" s="227" t="str">
        <f t="shared" si="221"/>
        <v/>
      </c>
      <c r="BJ55" s="227" t="str">
        <f t="shared" si="221"/>
        <v/>
      </c>
      <c r="BK55" s="227" t="str">
        <f t="shared" si="221"/>
        <v/>
      </c>
      <c r="BL55" s="227" t="str">
        <f t="shared" si="221"/>
        <v/>
      </c>
      <c r="BM55" s="227" t="str">
        <f t="shared" si="221"/>
        <v/>
      </c>
      <c r="BN55" s="227" t="str">
        <f t="shared" si="221"/>
        <v/>
      </c>
      <c r="BO55" s="227" t="str">
        <f t="shared" si="221"/>
        <v/>
      </c>
      <c r="BP55" s="227" t="str">
        <f t="shared" si="221"/>
        <v/>
      </c>
      <c r="BQ55" s="227" t="str">
        <f t="shared" si="221"/>
        <v/>
      </c>
      <c r="BR55" s="227" t="str">
        <f t="shared" si="221"/>
        <v/>
      </c>
      <c r="BS55" s="238" t="str">
        <f t="shared" si="221"/>
        <v/>
      </c>
      <c r="BT55" s="239" t="str">
        <f>$AY55*Assembly!Y$4+$AZ55*Assembly!Y$5+$BA55*Assembly!Y$6+$BB55*Assembly!Y$7+$BC55*Assembly!Y$8+$BD55*Assembly!Y$9+$BE55*Assembly!Y$10+$BF55*Assembly!Y$11+$BG55*Assembly!Y$12+$BH55*Assembly!Y$13+$BI55*Assembly!Y$14+$BJ55*Assembly!Y$15+$BK55*Assembly!Y$16+$BL55*Assembly!Y$17+$BM55*Assembly!Y$18+$BN55*Assembly!Y$19+$BO55*Assembly!Y$20+$BP55*Assembly!Y$21+$BQ55*Assembly!Y$22+$BR55*Assembly!Y$23+$BS55*Assembly!Y$24</f>
        <v>2,698</v>
      </c>
      <c r="BU55" s="225" t="str">
        <f t="shared" si="8"/>
        <v>86</v>
      </c>
      <c r="BV55" s="225" t="str">
        <f>$AY55*Assembly!AC$4+$AZ55*Assembly!AC$5+$BA55*Assembly!AC$6+$BB55*Assembly!AC$7+$BC55*Assembly!AC$8+$BD55*Assembly!AC$9+$BE55*Assembly!AC$10+$BF55*Assembly!AC$11+$BG55*Assembly!AC$12+$BH55*Assembly!AC$13+$BI55*Assembly!AC$14+$BJ55*Assembly!AC$15+$BK55*Assembly!AC$16+$BL55*Assembly!AC$17+$BM55*Assembly!AC$18+$BN55*Assembly!AC$19+$BO55*Assembly!AC$20+$BP55*Assembly!AC$21+$BQ55*Assembly!AC$22+$BR55*Assembly!AC$23+$BS55*Assembly!AC$24</f>
        <v>12,180</v>
      </c>
      <c r="BW55" s="240" t="str">
        <f t="shared" si="9"/>
        <v>4.51</v>
      </c>
      <c r="BX55" s="241" t="str">
        <f t="shared" si="10"/>
        <v>390</v>
      </c>
      <c r="BY55" s="242" t="str">
        <f t="shared" si="11"/>
        <v>141.1</v>
      </c>
      <c r="BZ55" s="225"/>
      <c r="CA55" s="225" t="str">
        <f>$AY55*Assembly!X$4+$AZ55*Assembly!X$5+$BA55*Assembly!X$6+$BB55*Assembly!X$7+$BC55*Assembly!X$8+$BD55*Assembly!X$9+$BE55*Assembly!X$10+$BF55*Assembly!X$11+$BG55*Assembly!X$12+$BH55*Assembly!X$13+$BI55*Assembly!X$14+$BJ55*Assembly!X$15+$BK55*Assembly!X$16+$BL55*Assembly!X$17+$BM55*Assembly!X$18+$BN55*Assembly!X$19+$BO55*Assembly!X$20+$BP55*Assembly!X$21+$BQ55*Assembly!X$22+$BR55*Assembly!X$23+$BS55*Assembly!X$24</f>
        <v>292</v>
      </c>
      <c r="CB55" s="225" t="str">
        <f t="shared" si="12"/>
        <v>45,422</v>
      </c>
      <c r="CC55" s="223" t="str">
        <f t="shared" si="13"/>
        <v>0.0454</v>
      </c>
      <c r="CD55" s="243" t="str">
        <f>$AY55*Assembly!AB$4+$AZ55*Assembly!AB$5+$BA55*Assembly!AB$6+$BB55*Assembly!AB$7+$BC55*Assembly!AB$8+$BD55*Assembly!AB$9+$BE55*Assembly!AB$10+$BF55*Assembly!AB$11+$BG55*Assembly!AB$12+$BH55*Assembly!AB$13+$BI55*Assembly!AB$14+$BJ55*Assembly!AB$15+$BK55*Assembly!AB$16+$BL55*Assembly!AB$17+$BM55*Assembly!AB$18+$BN55*Assembly!AB$19+$BO55*Assembly!AB$20+$BP55*Assembly!AB$21+$BQ55*Assembly!AB$22+$BR55*Assembly!AB$23+$BS55*Assembly!AB$24</f>
        <v>816</v>
      </c>
      <c r="CE55" s="256" t="str">
        <f>$AY55*Assembly!M$4+$AZ55*Assembly!M$5+$BA55*Assembly!M$6+$BB55*Assembly!M$7+$BC55*Assembly!M$8+$BD55*Assembly!M$9+$BE55*Assembly!M$10+$BF55*Assembly!M$11+$BG55*Assembly!M$12+$BH55*Assembly!M$13+$BI55*Assembly!M$14+$BJ55*Assembly!M$15+$BK55*Assembly!M$16+$BL55*Assembly!M$17+$BM55*Assembly!M$18+$BN55*Assembly!M$19+$BO55*Assembly!M$20+$BP55*Assembly!M$21+$BQ55*Assembly!M$22+$BR55*Assembly!M$23+$BS55*Assembly!M$24</f>
        <v>2,940</v>
      </c>
      <c r="CF55" s="256" t="str">
        <f>$AY55*Assembly!N$4+$AZ55*Assembly!N$5+$BA55*Assembly!N$6+$BB55*Assembly!N$7+$BC55*Assembly!N$8+$BD55*Assembly!N$9+$BE55*Assembly!N$10+$BF55*Assembly!N$11+$BG55*Assembly!N$12+$BH55*Assembly!N$13+$BI55*Assembly!N$14+$BJ55*Assembly!N$15+$BK55*Assembly!N$16+$BL55*Assembly!N$17+$BM55*Assembly!N$18+$BN55*Assembly!N$19+$BO55*Assembly!N$20+$BP55*Assembly!N$21+$BQ55*Assembly!N$22+$BR55*Assembly!N$23+$BS55*Assembly!N$24</f>
        <v>10</v>
      </c>
      <c r="CG55" s="256" t="str">
        <f>$AY55*Assembly!O$4+$AZ55*Assembly!O$5+$BA55*Assembly!O$6+$BB55*Assembly!O$7+$BC55*Assembly!O$8+$BD55*Assembly!O$9+$BE55*Assembly!O$10+$BF55*Assembly!O$11+$BG55*Assembly!O$12+$BH55*Assembly!O$13+$BI55*Assembly!O$14+$BJ55*Assembly!O$15+$BK55*Assembly!O$16+$BL55*Assembly!O$17+$BM55*Assembly!O$18+$BN55*Assembly!O$19+$BO55*Assembly!O$20+$BP55*Assembly!O$21+$BQ55*Assembly!O$22+$BR55*Assembly!O$23+$BS55*Assembly!O$24</f>
        <v>0</v>
      </c>
      <c r="CH55" s="254" t="str">
        <f>$AY55*Assembly!P$4+$AZ55*Assembly!P$5+$BA55*Assembly!P$6+$BB55*Assembly!P$7+$BC55*Assembly!P$8+$BD55*Assembly!P$9+$BE55*Assembly!P$10+$BF55*Assembly!P$11+$BG55*Assembly!P$12+$BH55*Assembly!P$13+$BI55*Assembly!P$14+$BJ55*Assembly!P$15+$BK55*Assembly!P$16+$BL55*Assembly!P$17+$BM55*Assembly!P$18+$BN55*Assembly!P$19+$BO55*Assembly!P$20+$BP55*Assembly!P$21+$BQ55*Assembly!P$22+$BR55*Assembly!P$23+$BS55*Assembly!P$24</f>
        <v>0</v>
      </c>
      <c r="CI55" s="254" t="str">
        <f>$AY55*Assembly!Q$4+$AZ55*Assembly!Q$5+$BA55*Assembly!Q$6+$BB55*Assembly!Q$7+$BC55*Assembly!Q$8+$BD55*Assembly!Q$9+$BE55*Assembly!Q$10+$BF55*Assembly!Q$11+$BG55*Assembly!Q$12+$BH55*Assembly!Q$13+$BI55*Assembly!Q$14+$BJ55*Assembly!Q$15+$BK55*Assembly!Q$16+$BL55*Assembly!Q$17+$BM55*Assembly!Q$18+$BN55*Assembly!Q$19+$BO55*Assembly!Q$20+$BP55*Assembly!Q$21+$BQ55*Assembly!Q$22+$BR55*Assembly!Q$23+$BS55*Assembly!Q$24</f>
        <v>0</v>
      </c>
      <c r="CJ55" s="256" t="str">
        <f>$AY55*Assembly!R$4+$AZ55*Assembly!R$5+$BA55*Assembly!R$6+$BB55*Assembly!R$7+$BC55*Assembly!R$8+$BD55*Assembly!R$9+$BE55*Assembly!R$10+$BF55*Assembly!R$11+$BG55*Assembly!R$12+$BH55*Assembly!R$13+$BI55*Assembly!R$14+$BJ55*Assembly!R$15+$BK55*Assembly!R$16+$BL55*Assembly!R$17+$BM55*Assembly!R$18+$BN55*Assembly!R$19+$BO55*Assembly!R$20+$BP55*Assembly!R$21+$BQ55*Assembly!R$22+$BR55*Assembly!R$23+$BS55*Assembly!R$24</f>
        <v>0</v>
      </c>
      <c r="CK55" s="254" t="str">
        <f>$AY55*Assembly!S$4+$AZ55*Assembly!S$5+$BA55*Assembly!S$6+$BB55*Assembly!S$7+$BC55*Assembly!S$8+$BD55*Assembly!S$9+$BE55*Assembly!S$10+$BF55*Assembly!S$11+$BG55*Assembly!S$12+$BH55*Assembly!S$13+$BI55*Assembly!S$14+$BJ55*Assembly!S$15+$BK55*Assembly!S$16+$BL55*Assembly!S$17+$BM55*Assembly!S$18+$BN55*Assembly!S$19+$BO55*Assembly!S$20+$BP55*Assembly!S$21+$BQ55*Assembly!S$22+$BR55*Assembly!S$23+$BS55*Assembly!S$24</f>
        <v>0</v>
      </c>
      <c r="CL55" s="254" t="str">
        <f>$AY55*Assembly!T$4+$AZ55*Assembly!T$5+$BA55*Assembly!T$6+$BB55*Assembly!T$7+$BC55*Assembly!T$8+$BD55*Assembly!T$9+$BE55*Assembly!T$10+$BF55*Assembly!T$11+$BG55*Assembly!T$12+$BH55*Assembly!T$13+$BI55*Assembly!T$14+$BJ55*Assembly!T$15+$BK55*Assembly!T$16+$BL55*Assembly!T$17+$BM55*Assembly!T$18+$BN55*Assembly!T$19+$BO55*Assembly!T$20+$BP55*Assembly!T$21+$BQ55*Assembly!T$22+$BR55*Assembly!T$23+$BS55*Assembly!T$24</f>
        <v>0</v>
      </c>
      <c r="CM55" s="254" t="str">
        <f>$AY55*Assembly!U$4+$AZ55*Assembly!U$5+$BA55*Assembly!U$6+$BB55*Assembly!U$7+$BC55*Assembly!U$8+$BD55*Assembly!U$9+$BE55*Assembly!U$10+$BF55*Assembly!U$11+$BG55*Assembly!U$12+$BH55*Assembly!U$13+$BI55*Assembly!U$14+$BJ55*Assembly!U$15+$BK55*Assembly!U$16+$BL55*Assembly!U$17+$BM55*Assembly!U$18+$BN55*Assembly!U$19+$BO55*Assembly!U$20+$BP55*Assembly!U$21+$BQ55*Assembly!U$22+$BR55*Assembly!U$23+$BS55*Assembly!U$24</f>
        <v>0</v>
      </c>
      <c r="CN55" s="256" t="str">
        <f>$AY55*Assembly!V$4+$AZ55*Assembly!V$5+$BA55*Assembly!V$6+$BB55*Assembly!V$7+$BC55*Assembly!V$8+$BD55*Assembly!V$9+$BE55*Assembly!V$10+$BF55*Assembly!V$11+$BG55*Assembly!V$12+$BH55*Assembly!V$13+$BI55*Assembly!V$14+$BJ55*Assembly!V$15+$BK55*Assembly!V$16+$BL55*Assembly!V$17+$BM55*Assembly!V$18+$BN55*Assembly!V$19+$BO55*Assembly!V$20+$BP55*Assembly!V$21+$BQ55*Assembly!V$22+$BR55*Assembly!V$23+$BS55*Assembly!V$24</f>
        <v>0</v>
      </c>
      <c r="CO55" s="256" t="str">
        <f>CE55*Refining!$F$3</f>
        <v>5,250</v>
      </c>
      <c r="CP55" s="256" t="str">
        <f>CF55*Refining!$F$4</f>
        <v>31</v>
      </c>
      <c r="CQ55" s="256" t="str">
        <f>CG55*Refining!$F$5</f>
        <v>0</v>
      </c>
      <c r="CR55" s="256" t="str">
        <f>CH55*Refining!$F$6</f>
        <v>0</v>
      </c>
      <c r="CS55" s="256" t="str">
        <f>CI55*Refining!$F$7</f>
        <v>0</v>
      </c>
      <c r="CT55" s="256" t="str">
        <f>CJ55*Refining!$F$8</f>
        <v>0</v>
      </c>
      <c r="CU55" s="256" t="str">
        <f>CK55*Refining!$F$9</f>
        <v>0</v>
      </c>
      <c r="CV55" s="256" t="str">
        <f>CL55*Refining!$F$10</f>
        <v>0</v>
      </c>
      <c r="CW55" s="256" t="str">
        <f>CM55*Refining!$F$11</f>
        <v>0</v>
      </c>
      <c r="CX55" s="256" t="str">
        <f>CN55*Refining!$F$12</f>
        <v>0</v>
      </c>
      <c r="CY55" s="248" t="str">
        <f t="shared" ref="CY55:DR55" si="222">IF(CE55 = 0, "", CE55)</f>
        <v>2,940</v>
      </c>
      <c r="CZ55" s="249" t="str">
        <f t="shared" si="222"/>
        <v>10</v>
      </c>
      <c r="DA55" s="245" t="str">
        <f t="shared" si="222"/>
        <v/>
      </c>
      <c r="DB55" s="245" t="str">
        <f t="shared" si="222"/>
        <v/>
      </c>
      <c r="DC55" s="245" t="str">
        <f t="shared" si="222"/>
        <v/>
      </c>
      <c r="DD55" s="245" t="str">
        <f t="shared" si="222"/>
        <v/>
      </c>
      <c r="DE55" s="245" t="str">
        <f t="shared" si="222"/>
        <v/>
      </c>
      <c r="DF55" s="245" t="str">
        <f t="shared" si="222"/>
        <v/>
      </c>
      <c r="DG55" s="245" t="str">
        <f t="shared" si="222"/>
        <v/>
      </c>
      <c r="DH55" s="246" t="str">
        <f t="shared" si="222"/>
        <v/>
      </c>
      <c r="DI55" s="248" t="str">
        <f t="shared" si="222"/>
        <v>5,250</v>
      </c>
      <c r="DJ55" s="249" t="str">
        <f t="shared" si="222"/>
        <v>31</v>
      </c>
      <c r="DK55" s="245" t="str">
        <f t="shared" si="222"/>
        <v/>
      </c>
      <c r="DL55" s="245" t="str">
        <f t="shared" si="222"/>
        <v/>
      </c>
      <c r="DM55" s="245" t="str">
        <f t="shared" si="222"/>
        <v/>
      </c>
      <c r="DN55" s="245" t="str">
        <f t="shared" si="222"/>
        <v/>
      </c>
      <c r="DO55" s="245" t="str">
        <f t="shared" si="222"/>
        <v/>
      </c>
      <c r="DP55" s="245" t="str">
        <f t="shared" si="222"/>
        <v/>
      </c>
      <c r="DQ55" s="245" t="str">
        <f t="shared" si="222"/>
        <v/>
      </c>
      <c r="DR55" s="246" t="str">
        <f t="shared" si="222"/>
        <v/>
      </c>
      <c r="DS55" s="248" t="str">
        <f t="shared" si="15"/>
        <v>2,950</v>
      </c>
      <c r="DT55" s="249" t="str">
        <f t="shared" si="16"/>
        <v>5,281</v>
      </c>
      <c r="DU55" s="225" t="str">
        <f>CY55*'Ores &amp; Ingots'!$C$3+CZ55*'Ores &amp; Ingots'!$C$4+DA55*'Ores &amp; Ingots'!$C$5+DB55*'Ores &amp; Ingots'!$C$6+DC55*'Ores &amp; Ingots'!$C$7+DD55*'Ores &amp; Ingots'!$C$8+DE55*'Ores &amp; Ingots'!$C$9+DF55*'Ores &amp; Ingots'!$C$10+DG55*'Ores &amp; Ingots'!$C$11+DH55*'Ores &amp; Ingots'!$C$12</f>
        <v>375</v>
      </c>
      <c r="DV55" s="225" t="str">
        <f>DI55*'Ores &amp; Ingots'!$B$3+DJ55*'Ores &amp; Ingots'!$B$4+DK55*'Ores &amp; Ingots'!$B$5+DL55*'Ores &amp; Ingots'!$B$6+DM55*'Ores &amp; Ingots'!$B$7+DN55*'Ores &amp; Ingots'!$B$8+DO55*'Ores &amp; Ingots'!$B$9+DP55*'Ores &amp; Ingots'!$B$10+DQ55*'Ores &amp; Ingots'!$B$11+DR55*'Ores &amp; Ingots'!$B$12</f>
        <v>1,954</v>
      </c>
      <c r="DW55" s="249" t="str">
        <f>CY55*Refining!$G$3+CZ55*Refining!$G$4+DA55*Refining!$G$5+DB55*Refining!$G$6+DC55*Refining!$G$7+DD55*Refining!$G$8+DE55*Refining!$G$9+DF55*Refining!$G$10+DG55*Refining!$G$11+DH55*Refining!$G$12</f>
        <v>250</v>
      </c>
      <c r="DX55" s="249" t="str">
        <f t="shared" si="17"/>
        <v>38,889</v>
      </c>
      <c r="DY55" s="250" t="str">
        <f t="shared" si="18"/>
        <v>0.0389</v>
      </c>
      <c r="DZ55" s="248" t="str">
        <f t="shared" si="19"/>
        <v>557</v>
      </c>
      <c r="EA55" s="251" t="str">
        <f t="shared" ref="EA55:EB55" si="223">DZ55/60</f>
        <v>9.3</v>
      </c>
      <c r="EB55" s="251" t="str">
        <f t="shared" si="223"/>
        <v>0.2</v>
      </c>
      <c r="EC55" s="543" t="str">
        <f t="shared" si="21"/>
        <v>0.01</v>
      </c>
      <c r="ED55" s="248" t="str">
        <f t="shared" si="22"/>
        <v>84,311</v>
      </c>
      <c r="EE55" s="251" t="str">
        <f t="shared" ref="EE55:EF55" si="224">ED55/1000</f>
        <v>84.3</v>
      </c>
      <c r="EF55" s="252" t="str">
        <f t="shared" si="224"/>
        <v>0.08</v>
      </c>
      <c r="EG55" s="544" t="str">
        <f t="shared" si="24"/>
        <v>0.0843</v>
      </c>
      <c r="EH55" s="225" t="s">
        <v>12</v>
      </c>
    </row>
    <row r="56" hidden="1">
      <c r="A56" s="33"/>
      <c r="B56" s="226" t="s">
        <v>949</v>
      </c>
      <c r="C56" s="227" t="s">
        <v>886</v>
      </c>
      <c r="D56" s="227">
        <v>1.0</v>
      </c>
      <c r="E56" s="227">
        <v>1.0</v>
      </c>
      <c r="F56" s="227">
        <v>2.0</v>
      </c>
      <c r="G56" s="228" t="str">
        <f t="shared" si="5"/>
        <v>31.3</v>
      </c>
      <c r="H56" s="229">
        <v>40.0</v>
      </c>
      <c r="I56" s="229">
        <v>40.0</v>
      </c>
      <c r="J56" s="229" t="str">
        <f>H56/Main!$D$9</f>
        <v>40</v>
      </c>
      <c r="K56" s="229" t="str">
        <f>I56/Main!$D$10</f>
        <v>40</v>
      </c>
      <c r="L56" s="229" t="str">
        <f t="shared" si="6"/>
        <v>1</v>
      </c>
      <c r="M56" s="229">
        <v>1.0</v>
      </c>
      <c r="N56" s="231">
        <v>2000.0</v>
      </c>
      <c r="O56" s="231">
        <v>2000.0</v>
      </c>
      <c r="P56" s="230"/>
      <c r="Q56" s="231"/>
      <c r="R56" s="230"/>
      <c r="S56" s="232"/>
      <c r="T56" s="232"/>
      <c r="U56" s="230"/>
      <c r="V56" s="230"/>
      <c r="W56" s="229">
        <v>150.0</v>
      </c>
      <c r="X56" s="232"/>
      <c r="Y56" s="230"/>
      <c r="Z56" s="230"/>
      <c r="AA56" s="230"/>
      <c r="AB56" s="230"/>
      <c r="AC56" s="334" t="s">
        <v>18</v>
      </c>
      <c r="AD56" s="225">
        <v>50.0</v>
      </c>
      <c r="AE56" s="225">
        <v>0.0</v>
      </c>
      <c r="AF56" s="225">
        <v>0.0</v>
      </c>
      <c r="AG56" s="225">
        <v>0.0</v>
      </c>
      <c r="AH56" s="225">
        <v>40.0</v>
      </c>
      <c r="AI56" s="225">
        <v>0.0</v>
      </c>
      <c r="AJ56" s="225">
        <v>5.0</v>
      </c>
      <c r="AK56" s="225">
        <v>25.0</v>
      </c>
      <c r="AL56" s="225">
        <v>0.0</v>
      </c>
      <c r="AM56" s="225">
        <v>0.0</v>
      </c>
      <c r="AN56" s="225">
        <v>0.0</v>
      </c>
      <c r="AO56" s="225">
        <v>0.0</v>
      </c>
      <c r="AP56" s="225">
        <v>0.0</v>
      </c>
      <c r="AQ56" s="225">
        <v>0.0</v>
      </c>
      <c r="AR56" s="225">
        <v>0.0</v>
      </c>
      <c r="AS56" s="225">
        <v>0.0</v>
      </c>
      <c r="AT56" s="225">
        <v>0.0</v>
      </c>
      <c r="AU56" s="225">
        <v>0.0</v>
      </c>
      <c r="AV56" s="225">
        <v>0.0</v>
      </c>
      <c r="AW56" s="309">
        <v>25.0</v>
      </c>
      <c r="AX56" s="225">
        <v>0.0</v>
      </c>
      <c r="AY56" s="239" t="str">
        <f t="shared" ref="AY56:BS56" si="225">IF(AD56 = 0, "", AD56)</f>
        <v>50</v>
      </c>
      <c r="AZ56" s="227" t="str">
        <f t="shared" si="225"/>
        <v/>
      </c>
      <c r="BA56" s="227" t="str">
        <f t="shared" si="225"/>
        <v/>
      </c>
      <c r="BB56" s="227" t="str">
        <f t="shared" si="225"/>
        <v/>
      </c>
      <c r="BC56" s="225" t="str">
        <f t="shared" si="225"/>
        <v>40</v>
      </c>
      <c r="BD56" s="227" t="str">
        <f t="shared" si="225"/>
        <v/>
      </c>
      <c r="BE56" s="225" t="str">
        <f t="shared" si="225"/>
        <v>5</v>
      </c>
      <c r="BF56" s="225" t="str">
        <f t="shared" si="225"/>
        <v>25</v>
      </c>
      <c r="BG56" s="227" t="str">
        <f t="shared" si="225"/>
        <v/>
      </c>
      <c r="BH56" s="227" t="str">
        <f t="shared" si="225"/>
        <v/>
      </c>
      <c r="BI56" s="227" t="str">
        <f t="shared" si="225"/>
        <v/>
      </c>
      <c r="BJ56" s="227" t="str">
        <f t="shared" si="225"/>
        <v/>
      </c>
      <c r="BK56" s="227" t="str">
        <f t="shared" si="225"/>
        <v/>
      </c>
      <c r="BL56" s="227" t="str">
        <f t="shared" si="225"/>
        <v/>
      </c>
      <c r="BM56" s="227" t="str">
        <f t="shared" si="225"/>
        <v/>
      </c>
      <c r="BN56" s="227" t="str">
        <f t="shared" si="225"/>
        <v/>
      </c>
      <c r="BO56" s="227" t="str">
        <f t="shared" si="225"/>
        <v/>
      </c>
      <c r="BP56" s="227" t="str">
        <f t="shared" si="225"/>
        <v/>
      </c>
      <c r="BQ56" s="227" t="str">
        <f t="shared" si="225"/>
        <v/>
      </c>
      <c r="BR56" s="309" t="str">
        <f t="shared" si="225"/>
        <v>25</v>
      </c>
      <c r="BS56" s="238" t="str">
        <f t="shared" si="225"/>
        <v/>
      </c>
      <c r="BT56" s="239" t="str">
        <f>$AY56*Assembly!Y$4+$AZ56*Assembly!Y$5+$BA56*Assembly!Y$6+$BB56*Assembly!Y$7+$BC56*Assembly!Y$8+$BD56*Assembly!Y$9+$BE56*Assembly!Y$10+$BF56*Assembly!Y$11+$BG56*Assembly!Y$12+$BH56*Assembly!Y$13+$BI56*Assembly!Y$14+$BJ56*Assembly!Y$15+$BK56*Assembly!Y$16+$BL56*Assembly!Y$17+$BM56*Assembly!Y$18+$BN56*Assembly!Y$19+$BO56*Assembly!Y$20+$BP56*Assembly!Y$21+$BQ56*Assembly!Y$22+$BR56*Assembly!Y$23+$BS56*Assembly!Y$24</f>
        <v>1,570</v>
      </c>
      <c r="BU56" s="225" t="str">
        <f t="shared" si="8"/>
        <v>50</v>
      </c>
      <c r="BV56" s="225" t="str">
        <f>$AY56*Assembly!AC$4+$AZ56*Assembly!AC$5+$BA56*Assembly!AC$6+$BB56*Assembly!AC$7+$BC56*Assembly!AC$8+$BD56*Assembly!AC$9+$BE56*Assembly!AC$10+$BF56*Assembly!AC$11+$BG56*Assembly!AC$12+$BH56*Assembly!AC$13+$BI56*Assembly!AC$14+$BJ56*Assembly!AC$15+$BK56*Assembly!AC$16+$BL56*Assembly!AC$17+$BM56*Assembly!AC$18+$BN56*Assembly!AC$19+$BO56*Assembly!AC$20+$BP56*Assembly!AC$21+$BQ56*Assembly!AC$22+$BR56*Assembly!AC$23+$BS56*Assembly!AC$24</f>
        <v>6,525</v>
      </c>
      <c r="BW56" s="240" t="str">
        <f t="shared" si="9"/>
        <v>4.16</v>
      </c>
      <c r="BX56" s="241" t="str">
        <f t="shared" si="10"/>
        <v>209</v>
      </c>
      <c r="BY56" s="242" t="str">
        <f t="shared" si="11"/>
        <v>129.9</v>
      </c>
      <c r="BZ56" s="225"/>
      <c r="CA56" s="225" t="str">
        <f>$AY56*Assembly!X$4+$AZ56*Assembly!X$5+$BA56*Assembly!X$6+$BB56*Assembly!X$7+$BC56*Assembly!X$8+$BD56*Assembly!X$9+$BE56*Assembly!X$10+$BF56*Assembly!X$11+$BG56*Assembly!X$12+$BH56*Assembly!X$13+$BI56*Assembly!X$14+$BJ56*Assembly!X$15+$BK56*Assembly!X$16+$BL56*Assembly!X$17+$BM56*Assembly!X$18+$BN56*Assembly!X$19+$BO56*Assembly!X$20+$BP56*Assembly!X$21+$BQ56*Assembly!X$22+$BR56*Assembly!X$23+$BS56*Assembly!X$24</f>
        <v>265</v>
      </c>
      <c r="CB56" s="225" t="str">
        <f t="shared" si="12"/>
        <v>41,222</v>
      </c>
      <c r="CC56" s="223" t="str">
        <f t="shared" si="13"/>
        <v>0.0412</v>
      </c>
      <c r="CD56" s="243" t="str">
        <f>$AY56*Assembly!AB$4+$AZ56*Assembly!AB$5+$BA56*Assembly!AB$6+$BB56*Assembly!AB$7+$BC56*Assembly!AB$8+$BD56*Assembly!AB$9+$BE56*Assembly!AB$10+$BF56*Assembly!AB$11+$BG56*Assembly!AB$12+$BH56*Assembly!AB$13+$BI56*Assembly!AB$14+$BJ56*Assembly!AB$15+$BK56*Assembly!AB$16+$BL56*Assembly!AB$17+$BM56*Assembly!AB$18+$BN56*Assembly!AB$19+$BO56*Assembly!AB$20+$BP56*Assembly!AB$21+$BQ56*Assembly!AB$22+$BR56*Assembly!AB$23+$BS56*Assembly!AB$24</f>
        <v>445</v>
      </c>
      <c r="CE56" s="231" t="str">
        <f>$AY56*Assembly!M$4+$AZ56*Assembly!M$5+$BA56*Assembly!M$6+$BB56*Assembly!M$7+$BC56*Assembly!M$8+$BD56*Assembly!M$9+$BE56*Assembly!M$10+$BF56*Assembly!M$11+$BG56*Assembly!M$12+$BH56*Assembly!M$13+$BI56*Assembly!M$14+$BJ56*Assembly!M$15+$BK56*Assembly!M$16+$BL56*Assembly!M$17+$BM56*Assembly!M$18+$BN56*Assembly!M$19+$BO56*Assembly!M$20+$BP56*Assembly!M$21+$BQ56*Assembly!M$22+$BR56*Assembly!M$23+$BS56*Assembly!M$24</f>
        <v>1,688</v>
      </c>
      <c r="CF56" s="231" t="str">
        <f>$AY56*Assembly!N$4+$AZ56*Assembly!N$5+$BA56*Assembly!N$6+$BB56*Assembly!N$7+$BC56*Assembly!N$8+$BD56*Assembly!N$9+$BE56*Assembly!N$10+$BF56*Assembly!N$11+$BG56*Assembly!N$12+$BH56*Assembly!N$13+$BI56*Assembly!N$14+$BJ56*Assembly!N$15+$BK56*Assembly!N$16+$BL56*Assembly!N$17+$BM56*Assembly!N$18+$BN56*Assembly!N$19+$BO56*Assembly!N$20+$BP56*Assembly!N$21+$BQ56*Assembly!N$22+$BR56*Assembly!N$23+$BS56*Assembly!N$24</f>
        <v>400</v>
      </c>
      <c r="CG56" s="231" t="str">
        <f>$AY56*Assembly!O$4+$AZ56*Assembly!O$5+$BA56*Assembly!O$6+$BB56*Assembly!O$7+$BC56*Assembly!O$8+$BD56*Assembly!O$9+$BE56*Assembly!O$10+$BF56*Assembly!O$11+$BG56*Assembly!O$12+$BH56*Assembly!O$13+$BI56*Assembly!O$14+$BJ56*Assembly!O$15+$BK56*Assembly!O$16+$BL56*Assembly!O$17+$BM56*Assembly!O$18+$BN56*Assembly!O$19+$BO56*Assembly!O$20+$BP56*Assembly!O$21+$BQ56*Assembly!O$22+$BR56*Assembly!O$23+$BS56*Assembly!O$24</f>
        <v>0</v>
      </c>
      <c r="CH56" s="229" t="str">
        <f>$AY56*Assembly!P$4+$AZ56*Assembly!P$5+$BA56*Assembly!P$6+$BB56*Assembly!P$7+$BC56*Assembly!P$8+$BD56*Assembly!P$9+$BE56*Assembly!P$10+$BF56*Assembly!P$11+$BG56*Assembly!P$12+$BH56*Assembly!P$13+$BI56*Assembly!P$14+$BJ56*Assembly!P$15+$BK56*Assembly!P$16+$BL56*Assembly!P$17+$BM56*Assembly!P$18+$BN56*Assembly!P$19+$BO56*Assembly!P$20+$BP56*Assembly!P$21+$BQ56*Assembly!P$22+$BR56*Assembly!P$23+$BS56*Assembly!P$24</f>
        <v>0</v>
      </c>
      <c r="CI56" s="229" t="str">
        <f>$AY56*Assembly!Q$4+$AZ56*Assembly!Q$5+$BA56*Assembly!Q$6+$BB56*Assembly!Q$7+$BC56*Assembly!Q$8+$BD56*Assembly!Q$9+$BE56*Assembly!Q$10+$BF56*Assembly!Q$11+$BG56*Assembly!Q$12+$BH56*Assembly!Q$13+$BI56*Assembly!Q$14+$BJ56*Assembly!Q$15+$BK56*Assembly!Q$16+$BL56*Assembly!Q$17+$BM56*Assembly!Q$18+$BN56*Assembly!Q$19+$BO56*Assembly!Q$20+$BP56*Assembly!Q$21+$BQ56*Assembly!Q$22+$BR56*Assembly!Q$23+$BS56*Assembly!Q$24</f>
        <v>5</v>
      </c>
      <c r="CJ56" s="231" t="str">
        <f>$AY56*Assembly!R$4+$AZ56*Assembly!R$5+$BA56*Assembly!R$6+$BB56*Assembly!R$7+$BC56*Assembly!R$8+$BD56*Assembly!R$9+$BE56*Assembly!R$10+$BF56*Assembly!R$11+$BG56*Assembly!R$12+$BH56*Assembly!R$13+$BI56*Assembly!R$14+$BJ56*Assembly!R$15+$BK56*Assembly!R$16+$BL56*Assembly!R$17+$BM56*Assembly!R$18+$BN56*Assembly!R$19+$BO56*Assembly!R$20+$BP56*Assembly!R$21+$BQ56*Assembly!R$22+$BR56*Assembly!R$23+$BS56*Assembly!R$24</f>
        <v>0</v>
      </c>
      <c r="CK56" s="229" t="str">
        <f>$AY56*Assembly!S$4+$AZ56*Assembly!S$5+$BA56*Assembly!S$6+$BB56*Assembly!S$7+$BC56*Assembly!S$8+$BD56*Assembly!S$9+$BE56*Assembly!S$10+$BF56*Assembly!S$11+$BG56*Assembly!S$12+$BH56*Assembly!S$13+$BI56*Assembly!S$14+$BJ56*Assembly!S$15+$BK56*Assembly!S$16+$BL56*Assembly!S$17+$BM56*Assembly!S$18+$BN56*Assembly!S$19+$BO56*Assembly!S$20+$BP56*Assembly!S$21+$BQ56*Assembly!S$22+$BR56*Assembly!S$23+$BS56*Assembly!S$24</f>
        <v>0</v>
      </c>
      <c r="CL56" s="229" t="str">
        <f>$AY56*Assembly!T$4+$AZ56*Assembly!T$5+$BA56*Assembly!T$6+$BB56*Assembly!T$7+$BC56*Assembly!T$8+$BD56*Assembly!T$9+$BE56*Assembly!T$10+$BF56*Assembly!T$11+$BG56*Assembly!T$12+$BH56*Assembly!T$13+$BI56*Assembly!T$14+$BJ56*Assembly!T$15+$BK56*Assembly!T$16+$BL56*Assembly!T$17+$BM56*Assembly!T$18+$BN56*Assembly!T$19+$BO56*Assembly!T$20+$BP56*Assembly!T$21+$BQ56*Assembly!T$22+$BR56*Assembly!T$23+$BS56*Assembly!T$24</f>
        <v>0</v>
      </c>
      <c r="CM56" s="229" t="str">
        <f>$AY56*Assembly!U$4+$AZ56*Assembly!U$5+$BA56*Assembly!U$6+$BB56*Assembly!U$7+$BC56*Assembly!U$8+$BD56*Assembly!U$9+$BE56*Assembly!U$10+$BF56*Assembly!U$11+$BG56*Assembly!U$12+$BH56*Assembly!U$13+$BI56*Assembly!U$14+$BJ56*Assembly!U$15+$BK56*Assembly!U$16+$BL56*Assembly!U$17+$BM56*Assembly!U$18+$BN56*Assembly!U$19+$BO56*Assembly!U$20+$BP56*Assembly!U$21+$BQ56*Assembly!U$22+$BR56*Assembly!U$23+$BS56*Assembly!U$24</f>
        <v>0</v>
      </c>
      <c r="CN56" s="231" t="str">
        <f>$AY56*Assembly!V$4+$AZ56*Assembly!V$5+$BA56*Assembly!V$6+$BB56*Assembly!V$7+$BC56*Assembly!V$8+$BD56*Assembly!V$9+$BE56*Assembly!V$10+$BF56*Assembly!V$11+$BG56*Assembly!V$12+$BH56*Assembly!V$13+$BI56*Assembly!V$14+$BJ56*Assembly!V$15+$BK56*Assembly!V$16+$BL56*Assembly!V$17+$BM56*Assembly!V$18+$BN56*Assembly!V$19+$BO56*Assembly!V$20+$BP56*Assembly!V$21+$BQ56*Assembly!V$22+$BR56*Assembly!V$23+$BS56*Assembly!V$24</f>
        <v>0</v>
      </c>
      <c r="CO56" s="231" t="str">
        <f>CE56*Refining!$F$3</f>
        <v>3,013</v>
      </c>
      <c r="CP56" s="231" t="str">
        <f>CF56*Refining!$F$4</f>
        <v>1,250</v>
      </c>
      <c r="CQ56" s="231" t="str">
        <f>CG56*Refining!$F$5</f>
        <v>0</v>
      </c>
      <c r="CR56" s="231" t="str">
        <f>CH56*Refining!$F$6</f>
        <v>0</v>
      </c>
      <c r="CS56" s="231" t="str">
        <f>CI56*Refining!$F$7</f>
        <v>9</v>
      </c>
      <c r="CT56" s="231" t="str">
        <f>CJ56*Refining!$F$8</f>
        <v>0</v>
      </c>
      <c r="CU56" s="231" t="str">
        <f>CK56*Refining!$F$9</f>
        <v>0</v>
      </c>
      <c r="CV56" s="231" t="str">
        <f>CL56*Refining!$F$10</f>
        <v>0</v>
      </c>
      <c r="CW56" s="231" t="str">
        <f>CM56*Refining!$F$11</f>
        <v>0</v>
      </c>
      <c r="CX56" s="231" t="str">
        <f>CN56*Refining!$F$12</f>
        <v>0</v>
      </c>
      <c r="CY56" s="248" t="str">
        <f t="shared" ref="CY56:DR56" si="226">IF(CE56 = 0, "", CE56)</f>
        <v>1,688</v>
      </c>
      <c r="CZ56" s="249" t="str">
        <f t="shared" si="226"/>
        <v>400</v>
      </c>
      <c r="DA56" s="245" t="str">
        <f t="shared" si="226"/>
        <v/>
      </c>
      <c r="DB56" s="245" t="str">
        <f t="shared" si="226"/>
        <v/>
      </c>
      <c r="DC56" s="245" t="str">
        <f t="shared" si="226"/>
        <v>5</v>
      </c>
      <c r="DD56" s="245" t="str">
        <f t="shared" si="226"/>
        <v/>
      </c>
      <c r="DE56" s="245" t="str">
        <f t="shared" si="226"/>
        <v/>
      </c>
      <c r="DF56" s="245" t="str">
        <f t="shared" si="226"/>
        <v/>
      </c>
      <c r="DG56" s="245" t="str">
        <f t="shared" si="226"/>
        <v/>
      </c>
      <c r="DH56" s="246" t="str">
        <f t="shared" si="226"/>
        <v/>
      </c>
      <c r="DI56" s="248" t="str">
        <f t="shared" si="226"/>
        <v>3,013</v>
      </c>
      <c r="DJ56" s="249" t="str">
        <f t="shared" si="226"/>
        <v>1,250</v>
      </c>
      <c r="DK56" s="245" t="str">
        <f t="shared" si="226"/>
        <v/>
      </c>
      <c r="DL56" s="245" t="str">
        <f t="shared" si="226"/>
        <v/>
      </c>
      <c r="DM56" s="249" t="str">
        <f t="shared" si="226"/>
        <v>9</v>
      </c>
      <c r="DN56" s="245" t="str">
        <f t="shared" si="226"/>
        <v/>
      </c>
      <c r="DO56" s="245" t="str">
        <f t="shared" si="226"/>
        <v/>
      </c>
      <c r="DP56" s="245" t="str">
        <f t="shared" si="226"/>
        <v/>
      </c>
      <c r="DQ56" s="245" t="str">
        <f t="shared" si="226"/>
        <v/>
      </c>
      <c r="DR56" s="246" t="str">
        <f t="shared" si="226"/>
        <v/>
      </c>
      <c r="DS56" s="248" t="str">
        <f t="shared" si="15"/>
        <v>2,093</v>
      </c>
      <c r="DT56" s="249" t="str">
        <f t="shared" si="16"/>
        <v>4,272</v>
      </c>
      <c r="DU56" s="225" t="str">
        <f>CY56*'Ores &amp; Ingots'!$C$3+CZ56*'Ores &amp; Ingots'!$C$4+DA56*'Ores &amp; Ingots'!$C$5+DB56*'Ores &amp; Ingots'!$C$6+DC56*'Ores &amp; Ingots'!$C$7+DD56*'Ores &amp; Ingots'!$C$8+DE56*'Ores &amp; Ingots'!$C$9+DF56*'Ores &amp; Ingots'!$C$10+DG56*'Ores &amp; Ingots'!$C$11+DH56*'Ores &amp; Ingots'!$C$12</f>
        <v>261</v>
      </c>
      <c r="DV56" s="225" t="str">
        <f>DI56*'Ores &amp; Ingots'!$B$3+DJ56*'Ores &amp; Ingots'!$B$4+DK56*'Ores &amp; Ingots'!$B$5+DL56*'Ores &amp; Ingots'!$B$6+DM56*'Ores &amp; Ingots'!$B$7+DN56*'Ores &amp; Ingots'!$B$8+DO56*'Ores &amp; Ingots'!$B$9+DP56*'Ores &amp; Ingots'!$B$10+DQ56*'Ores &amp; Ingots'!$B$11+DR56*'Ores &amp; Ingots'!$B$12</f>
        <v>1,581</v>
      </c>
      <c r="DW56" s="249" t="str">
        <f>CY56*Refining!$G$3+CZ56*Refining!$G$4+DA56*Refining!$G$5+DB56*Refining!$G$6+DC56*Refining!$G$7+DD56*Refining!$G$8+DE56*Refining!$G$9+DF56*Refining!$G$10+DG56*Refining!$G$11+DH56*Refining!$G$12</f>
        <v>2,043</v>
      </c>
      <c r="DX56" s="249" t="str">
        <f t="shared" si="17"/>
        <v>317,815</v>
      </c>
      <c r="DY56" s="250" t="str">
        <f t="shared" si="18"/>
        <v>0.3178</v>
      </c>
      <c r="DZ56" s="248" t="str">
        <f t="shared" si="19"/>
        <v>2,348</v>
      </c>
      <c r="EA56" s="251" t="str">
        <f t="shared" ref="EA56:EB56" si="227">DZ56/60</f>
        <v>39.1</v>
      </c>
      <c r="EB56" s="251" t="str">
        <f t="shared" si="227"/>
        <v>0.7</v>
      </c>
      <c r="EC56" s="543" t="str">
        <f t="shared" si="21"/>
        <v>0.03</v>
      </c>
      <c r="ED56" s="248" t="str">
        <f t="shared" si="22"/>
        <v>359,037</v>
      </c>
      <c r="EE56" s="251" t="str">
        <f t="shared" ref="EE56:EF56" si="228">ED56/1000</f>
        <v>359.0</v>
      </c>
      <c r="EF56" s="252" t="str">
        <f t="shared" si="228"/>
        <v>0.36</v>
      </c>
      <c r="EG56" s="544" t="str">
        <f t="shared" si="24"/>
        <v>0.3590</v>
      </c>
      <c r="EH56" s="225">
        <v>298.0</v>
      </c>
    </row>
    <row r="57">
      <c r="A57" s="33"/>
      <c r="B57" s="226" t="s">
        <v>949</v>
      </c>
      <c r="C57" s="227" t="s">
        <v>885</v>
      </c>
      <c r="D57" s="227">
        <v>1.0</v>
      </c>
      <c r="E57" s="227">
        <v>1.0</v>
      </c>
      <c r="F57" s="227">
        <v>2.0</v>
      </c>
      <c r="G57" s="253" t="str">
        <f t="shared" si="5"/>
        <v>0.3</v>
      </c>
      <c r="H57" s="254">
        <v>20.0</v>
      </c>
      <c r="I57" s="254">
        <v>20.0</v>
      </c>
      <c r="J57" s="254" t="str">
        <f>H57/Main!$D$9</f>
        <v>20</v>
      </c>
      <c r="K57" s="254" t="str">
        <f>I57/Main!$D$10</f>
        <v>20</v>
      </c>
      <c r="L57" s="254" t="str">
        <f t="shared" si="6"/>
        <v>1</v>
      </c>
      <c r="M57" s="254">
        <v>1.0</v>
      </c>
      <c r="N57" s="256">
        <v>2000.0</v>
      </c>
      <c r="O57" s="256">
        <v>2000.0</v>
      </c>
      <c r="P57" s="255"/>
      <c r="Q57" s="256"/>
      <c r="R57" s="255"/>
      <c r="S57" s="257"/>
      <c r="T57" s="257"/>
      <c r="U57" s="255"/>
      <c r="V57" s="255"/>
      <c r="W57" s="254">
        <v>50.0</v>
      </c>
      <c r="X57" s="257"/>
      <c r="Y57" s="255"/>
      <c r="Z57" s="255"/>
      <c r="AA57" s="255"/>
      <c r="AB57" s="255"/>
      <c r="AC57" s="335"/>
      <c r="AD57" s="225">
        <v>2.0</v>
      </c>
      <c r="AE57" s="225">
        <v>0.0</v>
      </c>
      <c r="AF57" s="225">
        <v>0.0</v>
      </c>
      <c r="AG57" s="225">
        <v>0.0</v>
      </c>
      <c r="AH57" s="225">
        <v>2.0</v>
      </c>
      <c r="AI57" s="225">
        <v>0.0</v>
      </c>
      <c r="AJ57" s="225">
        <v>1.0</v>
      </c>
      <c r="AK57" s="225">
        <v>1.0</v>
      </c>
      <c r="AL57" s="225">
        <v>0.0</v>
      </c>
      <c r="AM57" s="225">
        <v>0.0</v>
      </c>
      <c r="AN57" s="225">
        <v>0.0</v>
      </c>
      <c r="AO57" s="225">
        <v>0.0</v>
      </c>
      <c r="AP57" s="225">
        <v>0.0</v>
      </c>
      <c r="AQ57" s="225">
        <v>0.0</v>
      </c>
      <c r="AR57" s="225">
        <v>0.0</v>
      </c>
      <c r="AS57" s="225">
        <v>0.0</v>
      </c>
      <c r="AT57" s="225">
        <v>0.0</v>
      </c>
      <c r="AU57" s="225">
        <v>0.0</v>
      </c>
      <c r="AV57" s="225">
        <v>0.0</v>
      </c>
      <c r="AW57" s="309">
        <v>1.0</v>
      </c>
      <c r="AX57" s="225">
        <v>0.0</v>
      </c>
      <c r="AY57" s="239" t="str">
        <f t="shared" ref="AY57:BS57" si="229">IF(AD57 = 0, "", AD57)</f>
        <v>2</v>
      </c>
      <c r="AZ57" s="227" t="str">
        <f t="shared" si="229"/>
        <v/>
      </c>
      <c r="BA57" s="227" t="str">
        <f t="shared" si="229"/>
        <v/>
      </c>
      <c r="BB57" s="227" t="str">
        <f t="shared" si="229"/>
        <v/>
      </c>
      <c r="BC57" s="225" t="str">
        <f t="shared" si="229"/>
        <v>2</v>
      </c>
      <c r="BD57" s="227" t="str">
        <f t="shared" si="229"/>
        <v/>
      </c>
      <c r="BE57" s="225" t="str">
        <f t="shared" si="229"/>
        <v>1</v>
      </c>
      <c r="BF57" s="225" t="str">
        <f t="shared" si="229"/>
        <v>1</v>
      </c>
      <c r="BG57" s="227" t="str">
        <f t="shared" si="229"/>
        <v/>
      </c>
      <c r="BH57" s="227" t="str">
        <f t="shared" si="229"/>
        <v/>
      </c>
      <c r="BI57" s="227" t="str">
        <f t="shared" si="229"/>
        <v/>
      </c>
      <c r="BJ57" s="227" t="str">
        <f t="shared" si="229"/>
        <v/>
      </c>
      <c r="BK57" s="227" t="str">
        <f t="shared" si="229"/>
        <v/>
      </c>
      <c r="BL57" s="227" t="str">
        <f t="shared" si="229"/>
        <v/>
      </c>
      <c r="BM57" s="227" t="str">
        <f t="shared" si="229"/>
        <v/>
      </c>
      <c r="BN57" s="227" t="str">
        <f t="shared" si="229"/>
        <v/>
      </c>
      <c r="BO57" s="227" t="str">
        <f t="shared" si="229"/>
        <v/>
      </c>
      <c r="BP57" s="227" t="str">
        <f t="shared" si="229"/>
        <v/>
      </c>
      <c r="BQ57" s="227" t="str">
        <f t="shared" si="229"/>
        <v/>
      </c>
      <c r="BR57" s="309" t="str">
        <f t="shared" si="229"/>
        <v>1</v>
      </c>
      <c r="BS57" s="238" t="str">
        <f t="shared" si="229"/>
        <v/>
      </c>
      <c r="BT57" s="239" t="str">
        <f>$AY57*Assembly!Y$4+$AZ57*Assembly!Y$5+$BA57*Assembly!Y$6+$BB57*Assembly!Y$7+$BC57*Assembly!Y$8+$BD57*Assembly!Y$9+$BE57*Assembly!Y$10+$BF57*Assembly!Y$11+$BG57*Assembly!Y$12+$BH57*Assembly!Y$13+$BI57*Assembly!Y$14+$BJ57*Assembly!Y$15+$BK57*Assembly!Y$16+$BL57*Assembly!Y$17+$BM57*Assembly!Y$18+$BN57*Assembly!Y$19+$BO57*Assembly!Y$20+$BP57*Assembly!Y$21+$BQ57*Assembly!Y$22+$BR57*Assembly!Y$23+$BS57*Assembly!Y$24</f>
        <v>85</v>
      </c>
      <c r="BU57" s="225" t="str">
        <f t="shared" si="8"/>
        <v>341</v>
      </c>
      <c r="BV57" s="225" t="str">
        <f>$AY57*Assembly!AC$4+$AZ57*Assembly!AC$5+$BA57*Assembly!AC$6+$BB57*Assembly!AC$7+$BC57*Assembly!AC$8+$BD57*Assembly!AC$9+$BE57*Assembly!AC$10+$BF57*Assembly!AC$11+$BG57*Assembly!AC$12+$BH57*Assembly!AC$13+$BI57*Assembly!AC$14+$BJ57*Assembly!AC$15+$BK57*Assembly!AC$16+$BL57*Assembly!AC$17+$BM57*Assembly!AC$18+$BN57*Assembly!AC$19+$BO57*Assembly!AC$20+$BP57*Assembly!AC$21+$BQ57*Assembly!AC$22+$BR57*Assembly!AC$23+$BS57*Assembly!AC$24</f>
        <v>305</v>
      </c>
      <c r="BW57" s="240" t="str">
        <f t="shared" si="9"/>
        <v>3.58</v>
      </c>
      <c r="BX57" s="241" t="str">
        <f t="shared" si="10"/>
        <v>1220</v>
      </c>
      <c r="BY57" s="242" t="str">
        <f t="shared" si="11"/>
        <v>0.9</v>
      </c>
      <c r="BZ57" s="225"/>
      <c r="CA57" s="225" t="str">
        <f>$AY57*Assembly!X$4+$AZ57*Assembly!X$5+$BA57*Assembly!X$6+$BB57*Assembly!X$7+$BC57*Assembly!X$8+$BD57*Assembly!X$9+$BE57*Assembly!X$10+$BF57*Assembly!X$11+$BG57*Assembly!X$12+$BH57*Assembly!X$13+$BI57*Assembly!X$14+$BJ57*Assembly!X$15+$BK57*Assembly!X$16+$BL57*Assembly!X$17+$BM57*Assembly!X$18+$BN57*Assembly!X$19+$BO57*Assembly!X$20+$BP57*Assembly!X$21+$BQ57*Assembly!X$22+$BR57*Assembly!X$23+$BS57*Assembly!X$24</f>
        <v>13</v>
      </c>
      <c r="CB57" s="225" t="str">
        <f t="shared" si="12"/>
        <v>2,022</v>
      </c>
      <c r="CC57" s="223" t="str">
        <f t="shared" si="13"/>
        <v>0.0020</v>
      </c>
      <c r="CD57" s="243" t="str">
        <f>$AY57*Assembly!AB$4+$AZ57*Assembly!AB$5+$BA57*Assembly!AB$6+$BB57*Assembly!AB$7+$BC57*Assembly!AB$8+$BD57*Assembly!AB$9+$BE57*Assembly!AB$10+$BF57*Assembly!AB$11+$BG57*Assembly!AB$12+$BH57*Assembly!AB$13+$BI57*Assembly!AB$14+$BJ57*Assembly!AB$15+$BK57*Assembly!AB$16+$BL57*Assembly!AB$17+$BM57*Assembly!AB$18+$BN57*Assembly!AB$19+$BO57*Assembly!AB$20+$BP57*Assembly!AB$21+$BQ57*Assembly!AB$22+$BR57*Assembly!AB$23+$BS57*Assembly!AB$24</f>
        <v>25</v>
      </c>
      <c r="CE57" s="256" t="str">
        <f>$AY57*Assembly!M$4+$AZ57*Assembly!M$5+$BA57*Assembly!M$6+$BB57*Assembly!M$7+$BC57*Assembly!M$8+$BD57*Assembly!M$9+$BE57*Assembly!M$10+$BF57*Assembly!M$11+$BG57*Assembly!M$12+$BH57*Assembly!M$13+$BI57*Assembly!M$14+$BJ57*Assembly!M$15+$BK57*Assembly!M$16+$BL57*Assembly!M$17+$BM57*Assembly!M$18+$BN57*Assembly!M$19+$BO57*Assembly!M$20+$BP57*Assembly!M$21+$BQ57*Assembly!M$22+$BR57*Assembly!M$23+$BS57*Assembly!M$24</f>
        <v>88</v>
      </c>
      <c r="CF57" s="256" t="str">
        <f>$AY57*Assembly!N$4+$AZ57*Assembly!N$5+$BA57*Assembly!N$6+$BB57*Assembly!N$7+$BC57*Assembly!N$8+$BD57*Assembly!N$9+$BE57*Assembly!N$10+$BF57*Assembly!N$11+$BG57*Assembly!N$12+$BH57*Assembly!N$13+$BI57*Assembly!N$14+$BJ57*Assembly!N$15+$BK57*Assembly!N$16+$BL57*Assembly!N$17+$BM57*Assembly!N$18+$BN57*Assembly!N$19+$BO57*Assembly!N$20+$BP57*Assembly!N$21+$BQ57*Assembly!N$22+$BR57*Assembly!N$23+$BS57*Assembly!N$24</f>
        <v>20</v>
      </c>
      <c r="CG57" s="256" t="str">
        <f>$AY57*Assembly!O$4+$AZ57*Assembly!O$5+$BA57*Assembly!O$6+$BB57*Assembly!O$7+$BC57*Assembly!O$8+$BD57*Assembly!O$9+$BE57*Assembly!O$10+$BF57*Assembly!O$11+$BG57*Assembly!O$12+$BH57*Assembly!O$13+$BI57*Assembly!O$14+$BJ57*Assembly!O$15+$BK57*Assembly!O$16+$BL57*Assembly!O$17+$BM57*Assembly!O$18+$BN57*Assembly!O$19+$BO57*Assembly!O$20+$BP57*Assembly!O$21+$BQ57*Assembly!O$22+$BR57*Assembly!O$23+$BS57*Assembly!O$24</f>
        <v>0</v>
      </c>
      <c r="CH57" s="254" t="str">
        <f>$AY57*Assembly!P$4+$AZ57*Assembly!P$5+$BA57*Assembly!P$6+$BB57*Assembly!P$7+$BC57*Assembly!P$8+$BD57*Assembly!P$9+$BE57*Assembly!P$10+$BF57*Assembly!P$11+$BG57*Assembly!P$12+$BH57*Assembly!P$13+$BI57*Assembly!P$14+$BJ57*Assembly!P$15+$BK57*Assembly!P$16+$BL57*Assembly!P$17+$BM57*Assembly!P$18+$BN57*Assembly!P$19+$BO57*Assembly!P$20+$BP57*Assembly!P$21+$BQ57*Assembly!P$22+$BR57*Assembly!P$23+$BS57*Assembly!P$24</f>
        <v>0</v>
      </c>
      <c r="CI57" s="254" t="str">
        <f>$AY57*Assembly!Q$4+$AZ57*Assembly!Q$5+$BA57*Assembly!Q$6+$BB57*Assembly!Q$7+$BC57*Assembly!Q$8+$BD57*Assembly!Q$9+$BE57*Assembly!Q$10+$BF57*Assembly!Q$11+$BG57*Assembly!Q$12+$BH57*Assembly!Q$13+$BI57*Assembly!Q$14+$BJ57*Assembly!Q$15+$BK57*Assembly!Q$16+$BL57*Assembly!Q$17+$BM57*Assembly!Q$18+$BN57*Assembly!Q$19+$BO57*Assembly!Q$20+$BP57*Assembly!Q$21+$BQ57*Assembly!Q$22+$BR57*Assembly!Q$23+$BS57*Assembly!Q$24</f>
        <v>0.2</v>
      </c>
      <c r="CJ57" s="256" t="str">
        <f>$AY57*Assembly!R$4+$AZ57*Assembly!R$5+$BA57*Assembly!R$6+$BB57*Assembly!R$7+$BC57*Assembly!R$8+$BD57*Assembly!R$9+$BE57*Assembly!R$10+$BF57*Assembly!R$11+$BG57*Assembly!R$12+$BH57*Assembly!R$13+$BI57*Assembly!R$14+$BJ57*Assembly!R$15+$BK57*Assembly!R$16+$BL57*Assembly!R$17+$BM57*Assembly!R$18+$BN57*Assembly!R$19+$BO57*Assembly!R$20+$BP57*Assembly!R$21+$BQ57*Assembly!R$22+$BR57*Assembly!R$23+$BS57*Assembly!R$24</f>
        <v>0</v>
      </c>
      <c r="CK57" s="254" t="str">
        <f>$AY57*Assembly!S$4+$AZ57*Assembly!S$5+$BA57*Assembly!S$6+$BB57*Assembly!S$7+$BC57*Assembly!S$8+$BD57*Assembly!S$9+$BE57*Assembly!S$10+$BF57*Assembly!S$11+$BG57*Assembly!S$12+$BH57*Assembly!S$13+$BI57*Assembly!S$14+$BJ57*Assembly!S$15+$BK57*Assembly!S$16+$BL57*Assembly!S$17+$BM57*Assembly!S$18+$BN57*Assembly!S$19+$BO57*Assembly!S$20+$BP57*Assembly!S$21+$BQ57*Assembly!S$22+$BR57*Assembly!S$23+$BS57*Assembly!S$24</f>
        <v>0</v>
      </c>
      <c r="CL57" s="254" t="str">
        <f>$AY57*Assembly!T$4+$AZ57*Assembly!T$5+$BA57*Assembly!T$6+$BB57*Assembly!T$7+$BC57*Assembly!T$8+$BD57*Assembly!T$9+$BE57*Assembly!T$10+$BF57*Assembly!T$11+$BG57*Assembly!T$12+$BH57*Assembly!T$13+$BI57*Assembly!T$14+$BJ57*Assembly!T$15+$BK57*Assembly!T$16+$BL57*Assembly!T$17+$BM57*Assembly!T$18+$BN57*Assembly!T$19+$BO57*Assembly!T$20+$BP57*Assembly!T$21+$BQ57*Assembly!T$22+$BR57*Assembly!T$23+$BS57*Assembly!T$24</f>
        <v>0</v>
      </c>
      <c r="CM57" s="254" t="str">
        <f>$AY57*Assembly!U$4+$AZ57*Assembly!U$5+$BA57*Assembly!U$6+$BB57*Assembly!U$7+$BC57*Assembly!U$8+$BD57*Assembly!U$9+$BE57*Assembly!U$10+$BF57*Assembly!U$11+$BG57*Assembly!U$12+$BH57*Assembly!U$13+$BI57*Assembly!U$14+$BJ57*Assembly!U$15+$BK57*Assembly!U$16+$BL57*Assembly!U$17+$BM57*Assembly!U$18+$BN57*Assembly!U$19+$BO57*Assembly!U$20+$BP57*Assembly!U$21+$BQ57*Assembly!U$22+$BR57*Assembly!U$23+$BS57*Assembly!U$24</f>
        <v>0</v>
      </c>
      <c r="CN57" s="256" t="str">
        <f>$AY57*Assembly!V$4+$AZ57*Assembly!V$5+$BA57*Assembly!V$6+$BB57*Assembly!V$7+$BC57*Assembly!V$8+$BD57*Assembly!V$9+$BE57*Assembly!V$10+$BF57*Assembly!V$11+$BG57*Assembly!V$12+$BH57*Assembly!V$13+$BI57*Assembly!V$14+$BJ57*Assembly!V$15+$BK57*Assembly!V$16+$BL57*Assembly!V$17+$BM57*Assembly!V$18+$BN57*Assembly!V$19+$BO57*Assembly!V$20+$BP57*Assembly!V$21+$BQ57*Assembly!V$22+$BR57*Assembly!V$23+$BS57*Assembly!V$24</f>
        <v>0</v>
      </c>
      <c r="CO57" s="256" t="str">
        <f>CE57*Refining!$F$3</f>
        <v>156</v>
      </c>
      <c r="CP57" s="256" t="str">
        <f>CF57*Refining!$F$4</f>
        <v>63</v>
      </c>
      <c r="CQ57" s="256" t="str">
        <f>CG57*Refining!$F$5</f>
        <v>0</v>
      </c>
      <c r="CR57" s="256" t="str">
        <f>CH57*Refining!$F$6</f>
        <v>0</v>
      </c>
      <c r="CS57" s="256" t="str">
        <f>CI57*Refining!$F$7</f>
        <v>0</v>
      </c>
      <c r="CT57" s="256" t="str">
        <f>CJ57*Refining!$F$8</f>
        <v>0</v>
      </c>
      <c r="CU57" s="256" t="str">
        <f>CK57*Refining!$F$9</f>
        <v>0</v>
      </c>
      <c r="CV57" s="256" t="str">
        <f>CL57*Refining!$F$10</f>
        <v>0</v>
      </c>
      <c r="CW57" s="256" t="str">
        <f>CM57*Refining!$F$11</f>
        <v>0</v>
      </c>
      <c r="CX57" s="256" t="str">
        <f>CN57*Refining!$F$12</f>
        <v>0</v>
      </c>
      <c r="CY57" s="248" t="str">
        <f t="shared" ref="CY57:DR57" si="230">IF(CE57 = 0, "", CE57)</f>
        <v>88</v>
      </c>
      <c r="CZ57" s="249" t="str">
        <f t="shared" si="230"/>
        <v>20</v>
      </c>
      <c r="DA57" s="245" t="str">
        <f t="shared" si="230"/>
        <v/>
      </c>
      <c r="DB57" s="245" t="str">
        <f t="shared" si="230"/>
        <v/>
      </c>
      <c r="DC57" s="245" t="str">
        <f t="shared" si="230"/>
        <v>0.2</v>
      </c>
      <c r="DD57" s="245" t="str">
        <f t="shared" si="230"/>
        <v/>
      </c>
      <c r="DE57" s="245" t="str">
        <f t="shared" si="230"/>
        <v/>
      </c>
      <c r="DF57" s="245" t="str">
        <f t="shared" si="230"/>
        <v/>
      </c>
      <c r="DG57" s="245" t="str">
        <f t="shared" si="230"/>
        <v/>
      </c>
      <c r="DH57" s="246" t="str">
        <f t="shared" si="230"/>
        <v/>
      </c>
      <c r="DI57" s="248" t="str">
        <f t="shared" si="230"/>
        <v>156</v>
      </c>
      <c r="DJ57" s="249" t="str">
        <f t="shared" si="230"/>
        <v>63</v>
      </c>
      <c r="DK57" s="245" t="str">
        <f t="shared" si="230"/>
        <v/>
      </c>
      <c r="DL57" s="245" t="str">
        <f t="shared" si="230"/>
        <v/>
      </c>
      <c r="DM57" s="249" t="str">
        <f t="shared" si="230"/>
        <v>0</v>
      </c>
      <c r="DN57" s="245" t="str">
        <f t="shared" si="230"/>
        <v/>
      </c>
      <c r="DO57" s="245" t="str">
        <f t="shared" si="230"/>
        <v/>
      </c>
      <c r="DP57" s="245" t="str">
        <f t="shared" si="230"/>
        <v/>
      </c>
      <c r="DQ57" s="245" t="str">
        <f t="shared" si="230"/>
        <v/>
      </c>
      <c r="DR57" s="246" t="str">
        <f t="shared" si="230"/>
        <v/>
      </c>
      <c r="DS57" s="248" t="str">
        <f t="shared" si="15"/>
        <v>108</v>
      </c>
      <c r="DT57" s="249" t="str">
        <f t="shared" si="16"/>
        <v>219</v>
      </c>
      <c r="DU57" s="225" t="str">
        <f>CY57*'Ores &amp; Ingots'!$C$3+CZ57*'Ores &amp; Ingots'!$C$4+DA57*'Ores &amp; Ingots'!$C$5+DB57*'Ores &amp; Ingots'!$C$6+DC57*'Ores &amp; Ingots'!$C$7+DD57*'Ores &amp; Ingots'!$C$8+DE57*'Ores &amp; Ingots'!$C$9+DF57*'Ores &amp; Ingots'!$C$10+DG57*'Ores &amp; Ingots'!$C$11+DH57*'Ores &amp; Ingots'!$C$12</f>
        <v>13</v>
      </c>
      <c r="DV57" s="225" t="str">
        <f>DI57*'Ores &amp; Ingots'!$B$3+DJ57*'Ores &amp; Ingots'!$B$4+DK57*'Ores &amp; Ingots'!$B$5+DL57*'Ores &amp; Ingots'!$B$6+DM57*'Ores &amp; Ingots'!$B$7+DN57*'Ores &amp; Ingots'!$B$8+DO57*'Ores &amp; Ingots'!$B$9+DP57*'Ores &amp; Ingots'!$B$10+DQ57*'Ores &amp; Ingots'!$B$11+DR57*'Ores &amp; Ingots'!$B$12</f>
        <v>81</v>
      </c>
      <c r="DW57" s="249" t="str">
        <f>CY57*Refining!$G$3+CZ57*Refining!$G$4+DA57*Refining!$G$5+DB57*Refining!$G$6+DC57*Refining!$G$7+DD57*Refining!$G$8+DE57*Refining!$G$9+DF57*Refining!$G$10+DG57*Refining!$G$11+DH57*Refining!$G$12</f>
        <v>102</v>
      </c>
      <c r="DX57" s="249" t="str">
        <f t="shared" si="17"/>
        <v>15,918</v>
      </c>
      <c r="DY57" s="250" t="str">
        <f t="shared" si="18"/>
        <v>0.0159</v>
      </c>
      <c r="DZ57" s="248" t="str">
        <f t="shared" si="19"/>
        <v>135</v>
      </c>
      <c r="EA57" s="251" t="str">
        <f t="shared" ref="EA57:EB57" si="231">DZ57/60</f>
        <v>2.3</v>
      </c>
      <c r="EB57" s="251" t="str">
        <f t="shared" si="231"/>
        <v>0.0</v>
      </c>
      <c r="EC57" s="543" t="str">
        <f t="shared" si="21"/>
        <v>0.00</v>
      </c>
      <c r="ED57" s="248" t="str">
        <f t="shared" si="22"/>
        <v>17,940</v>
      </c>
      <c r="EE57" s="251" t="str">
        <f t="shared" ref="EE57:EF57" si="232">ED57/1000</f>
        <v>17.9</v>
      </c>
      <c r="EF57" s="252" t="str">
        <f t="shared" si="232"/>
        <v>0.02</v>
      </c>
      <c r="EG57" s="544" t="str">
        <f t="shared" si="24"/>
        <v>0.0179</v>
      </c>
      <c r="EH57" s="225" t="s">
        <v>12</v>
      </c>
    </row>
    <row r="58" hidden="1">
      <c r="A58" s="33"/>
      <c r="B58" s="336" t="s">
        <v>950</v>
      </c>
      <c r="C58" s="227" t="s">
        <v>886</v>
      </c>
      <c r="D58" s="227">
        <v>1.0</v>
      </c>
      <c r="E58" s="227">
        <v>1.0</v>
      </c>
      <c r="F58" s="227">
        <v>1.0</v>
      </c>
      <c r="G58" s="228" t="str">
        <f t="shared" si="5"/>
        <v>15.6</v>
      </c>
      <c r="H58" s="229">
        <v>20.0</v>
      </c>
      <c r="I58" s="229">
        <v>20.0</v>
      </c>
      <c r="J58" s="229" t="str">
        <f>H58/Main!$D$9</f>
        <v>20</v>
      </c>
      <c r="K58" s="229" t="str">
        <f>I58/Main!$D$10</f>
        <v>20</v>
      </c>
      <c r="L58" s="229" t="str">
        <f t="shared" si="6"/>
        <v>1</v>
      </c>
      <c r="M58" s="229">
        <v>1.0</v>
      </c>
      <c r="N58" s="231">
        <v>200.0</v>
      </c>
      <c r="O58" s="231">
        <v>200.0</v>
      </c>
      <c r="P58" s="230"/>
      <c r="Q58" s="231"/>
      <c r="R58" s="230"/>
      <c r="S58" s="232"/>
      <c r="T58" s="232"/>
      <c r="U58" s="230"/>
      <c r="V58" s="230"/>
      <c r="W58" s="232"/>
      <c r="X58" s="232"/>
      <c r="Y58" s="230"/>
      <c r="Z58" s="230"/>
      <c r="AA58" s="230"/>
      <c r="AB58" s="230"/>
      <c r="AC58" s="334" t="s">
        <v>913</v>
      </c>
      <c r="AD58" s="225">
        <v>21.0</v>
      </c>
      <c r="AE58" s="225">
        <v>0.0</v>
      </c>
      <c r="AF58" s="225">
        <v>0.0</v>
      </c>
      <c r="AG58" s="225">
        <v>2.0</v>
      </c>
      <c r="AH58" s="225">
        <v>4.0</v>
      </c>
      <c r="AI58" s="225">
        <v>0.0</v>
      </c>
      <c r="AJ58" s="225">
        <v>1.0</v>
      </c>
      <c r="AK58" s="309">
        <v>2.0</v>
      </c>
      <c r="AL58" s="225">
        <v>0.0</v>
      </c>
      <c r="AM58" s="225">
        <v>0.0</v>
      </c>
      <c r="AN58" s="225">
        <v>0.0</v>
      </c>
      <c r="AO58" s="225">
        <v>0.0</v>
      </c>
      <c r="AP58" s="225">
        <v>0.0</v>
      </c>
      <c r="AQ58" s="225">
        <v>0.0</v>
      </c>
      <c r="AR58" s="225">
        <v>0.0</v>
      </c>
      <c r="AS58" s="225">
        <v>0.0</v>
      </c>
      <c r="AT58" s="225">
        <v>0.0</v>
      </c>
      <c r="AU58" s="225">
        <v>0.0</v>
      </c>
      <c r="AV58" s="225">
        <v>0.0</v>
      </c>
      <c r="AW58" s="225">
        <v>0.0</v>
      </c>
      <c r="AX58" s="225">
        <v>0.0</v>
      </c>
      <c r="AY58" s="239" t="str">
        <f t="shared" ref="AY58:BS58" si="233">IF(AD58 = 0, "", AD58)</f>
        <v>21</v>
      </c>
      <c r="AZ58" s="227" t="str">
        <f t="shared" si="233"/>
        <v/>
      </c>
      <c r="BA58" s="227" t="str">
        <f t="shared" si="233"/>
        <v/>
      </c>
      <c r="BB58" s="225" t="str">
        <f t="shared" si="233"/>
        <v>2</v>
      </c>
      <c r="BC58" s="225" t="str">
        <f t="shared" si="233"/>
        <v>4</v>
      </c>
      <c r="BD58" s="227" t="str">
        <f t="shared" si="233"/>
        <v/>
      </c>
      <c r="BE58" s="225" t="str">
        <f t="shared" si="233"/>
        <v>1</v>
      </c>
      <c r="BF58" s="309" t="str">
        <f t="shared" si="233"/>
        <v>2</v>
      </c>
      <c r="BG58" s="227" t="str">
        <f t="shared" si="233"/>
        <v/>
      </c>
      <c r="BH58" s="227" t="str">
        <f t="shared" si="233"/>
        <v/>
      </c>
      <c r="BI58" s="227" t="str">
        <f t="shared" si="233"/>
        <v/>
      </c>
      <c r="BJ58" s="227" t="str">
        <f t="shared" si="233"/>
        <v/>
      </c>
      <c r="BK58" s="227" t="str">
        <f t="shared" si="233"/>
        <v/>
      </c>
      <c r="BL58" s="227" t="str">
        <f t="shared" si="233"/>
        <v/>
      </c>
      <c r="BM58" s="227" t="str">
        <f t="shared" si="233"/>
        <v/>
      </c>
      <c r="BN58" s="227" t="str">
        <f t="shared" si="233"/>
        <v/>
      </c>
      <c r="BO58" s="227" t="str">
        <f t="shared" si="233"/>
        <v/>
      </c>
      <c r="BP58" s="227" t="str">
        <f t="shared" si="233"/>
        <v/>
      </c>
      <c r="BQ58" s="227" t="str">
        <f t="shared" si="233"/>
        <v/>
      </c>
      <c r="BR58" s="227" t="str">
        <f t="shared" si="233"/>
        <v/>
      </c>
      <c r="BS58" s="238" t="str">
        <f t="shared" si="233"/>
        <v/>
      </c>
      <c r="BT58" s="239" t="str">
        <f>$AY58*Assembly!Y$4+$AZ58*Assembly!Y$5+$BA58*Assembly!Y$6+$BB58*Assembly!Y$7+$BC58*Assembly!Y$8+$BD58*Assembly!Y$9+$BE58*Assembly!Y$10+$BF58*Assembly!Y$11+$BG58*Assembly!Y$12+$BH58*Assembly!Y$13+$BI58*Assembly!Y$14+$BJ58*Assembly!Y$15+$BK58*Assembly!Y$16+$BL58*Assembly!Y$17+$BM58*Assembly!Y$18+$BN58*Assembly!Y$19+$BO58*Assembly!Y$20+$BP58*Assembly!Y$21+$BQ58*Assembly!Y$22+$BR58*Assembly!Y$23+$BS58*Assembly!Y$24</f>
        <v>526</v>
      </c>
      <c r="BU58" s="225" t="str">
        <f t="shared" si="8"/>
        <v>34</v>
      </c>
      <c r="BV58" s="225" t="str">
        <f>$AY58*Assembly!AC$4+$AZ58*Assembly!AC$5+$BA58*Assembly!AC$6+$BB58*Assembly!AC$7+$BC58*Assembly!AC$8+$BD58*Assembly!AC$9+$BE58*Assembly!AC$10+$BF58*Assembly!AC$11+$BG58*Assembly!AC$12+$BH58*Assembly!AC$13+$BI58*Assembly!AC$14+$BJ58*Assembly!AC$15+$BK58*Assembly!AC$16+$BL58*Assembly!AC$17+$BM58*Assembly!AC$18+$BN58*Assembly!AC$19+$BO58*Assembly!AC$20+$BP58*Assembly!AC$21+$BQ58*Assembly!AC$22+$BR58*Assembly!AC$23+$BS58*Assembly!AC$24</f>
        <v>2,382</v>
      </c>
      <c r="BW58" s="240" t="str">
        <f t="shared" si="9"/>
        <v>4.53</v>
      </c>
      <c r="BX58" s="241" t="str">
        <f t="shared" si="10"/>
        <v>152</v>
      </c>
      <c r="BY58" s="242" t="str">
        <f t="shared" si="11"/>
        <v>70.7</v>
      </c>
      <c r="BZ58" s="225"/>
      <c r="CA58" s="225" t="str">
        <f>$AY58*Assembly!X$4+$AZ58*Assembly!X$5+$BA58*Assembly!X$6+$BB58*Assembly!X$7+$BC58*Assembly!X$8+$BD58*Assembly!X$9+$BE58*Assembly!X$10+$BF58*Assembly!X$11+$BG58*Assembly!X$12+$BH58*Assembly!X$13+$BI58*Assembly!X$14+$BJ58*Assembly!X$15+$BK58*Assembly!X$16+$BL58*Assembly!X$17+$BM58*Assembly!X$18+$BN58*Assembly!X$19+$BO58*Assembly!X$20+$BP58*Assembly!X$21+$BQ58*Assembly!X$22+$BR58*Assembly!X$23+$BS58*Assembly!X$24</f>
        <v>42</v>
      </c>
      <c r="CB58" s="225" t="str">
        <f t="shared" si="12"/>
        <v>6,533</v>
      </c>
      <c r="CC58" s="223" t="str">
        <f t="shared" si="13"/>
        <v>0.0065</v>
      </c>
      <c r="CD58" s="243" t="str">
        <f>$AY58*Assembly!AB$4+$AZ58*Assembly!AB$5+$BA58*Assembly!AB$6+$BB58*Assembly!AB$7+$BC58*Assembly!AB$8+$BD58*Assembly!AB$9+$BE58*Assembly!AB$10+$BF58*Assembly!AB$11+$BG58*Assembly!AB$12+$BH58*Assembly!AB$13+$BI58*Assembly!AB$14+$BJ58*Assembly!AB$15+$BK58*Assembly!AB$16+$BL58*Assembly!AB$17+$BM58*Assembly!AB$18+$BN58*Assembly!AB$19+$BO58*Assembly!AB$20+$BP58*Assembly!AB$21+$BQ58*Assembly!AB$22+$BR58*Assembly!AB$23+$BS58*Assembly!AB$24</f>
        <v>157</v>
      </c>
      <c r="CE58" s="231" t="str">
        <f>$AY58*Assembly!M$4+$AZ58*Assembly!M$5+$BA58*Assembly!M$6+$BB58*Assembly!M$7+$BC58*Assembly!M$8+$BD58*Assembly!M$9+$BE58*Assembly!M$10+$BF58*Assembly!M$11+$BG58*Assembly!M$12+$BH58*Assembly!M$13+$BI58*Assembly!M$14+$BJ58*Assembly!M$15+$BK58*Assembly!M$16+$BL58*Assembly!M$17+$BM58*Assembly!M$18+$BN58*Assembly!M$19+$BO58*Assembly!M$20+$BP58*Assembly!M$21+$BQ58*Assembly!M$22+$BR58*Assembly!M$23+$BS58*Assembly!M$24</f>
        <v>562</v>
      </c>
      <c r="CF58" s="231" t="str">
        <f>$AY58*Assembly!N$4+$AZ58*Assembly!N$5+$BA58*Assembly!N$6+$BB58*Assembly!N$7+$BC58*Assembly!N$8+$BD58*Assembly!N$9+$BE58*Assembly!N$10+$BF58*Assembly!N$11+$BG58*Assembly!N$12+$BH58*Assembly!N$13+$BI58*Assembly!N$14+$BJ58*Assembly!N$15+$BK58*Assembly!N$16+$BL58*Assembly!N$17+$BM58*Assembly!N$18+$BN58*Assembly!N$19+$BO58*Assembly!N$20+$BP58*Assembly!N$21+$BQ58*Assembly!N$22+$BR58*Assembly!N$23+$BS58*Assembly!N$24</f>
        <v>5</v>
      </c>
      <c r="CG58" s="231" t="str">
        <f>$AY58*Assembly!O$4+$AZ58*Assembly!O$5+$BA58*Assembly!O$6+$BB58*Assembly!O$7+$BC58*Assembly!O$8+$BD58*Assembly!O$9+$BE58*Assembly!O$10+$BF58*Assembly!O$11+$BG58*Assembly!O$12+$BH58*Assembly!O$13+$BI58*Assembly!O$14+$BJ58*Assembly!O$15+$BK58*Assembly!O$16+$BL58*Assembly!O$17+$BM58*Assembly!O$18+$BN58*Assembly!O$19+$BO58*Assembly!O$20+$BP58*Assembly!O$21+$BQ58*Assembly!O$22+$BR58*Assembly!O$23+$BS58*Assembly!O$24</f>
        <v>0</v>
      </c>
      <c r="CH58" s="229" t="str">
        <f>$AY58*Assembly!P$4+$AZ58*Assembly!P$5+$BA58*Assembly!P$6+$BB58*Assembly!P$7+$BC58*Assembly!P$8+$BD58*Assembly!P$9+$BE58*Assembly!P$10+$BF58*Assembly!P$11+$BG58*Assembly!P$12+$BH58*Assembly!P$13+$BI58*Assembly!P$14+$BJ58*Assembly!P$15+$BK58*Assembly!P$16+$BL58*Assembly!P$17+$BM58*Assembly!P$18+$BN58*Assembly!P$19+$BO58*Assembly!P$20+$BP58*Assembly!P$21+$BQ58*Assembly!P$22+$BR58*Assembly!P$23+$BS58*Assembly!P$24</f>
        <v>0</v>
      </c>
      <c r="CI58" s="229" t="str">
        <f>$AY58*Assembly!Q$4+$AZ58*Assembly!Q$5+$BA58*Assembly!Q$6+$BB58*Assembly!Q$7+$BC58*Assembly!Q$8+$BD58*Assembly!Q$9+$BE58*Assembly!Q$10+$BF58*Assembly!Q$11+$BG58*Assembly!Q$12+$BH58*Assembly!Q$13+$BI58*Assembly!Q$14+$BJ58*Assembly!Q$15+$BK58*Assembly!Q$16+$BL58*Assembly!Q$17+$BM58*Assembly!Q$18+$BN58*Assembly!Q$19+$BO58*Assembly!Q$20+$BP58*Assembly!Q$21+$BQ58*Assembly!Q$22+$BR58*Assembly!Q$23+$BS58*Assembly!Q$24</f>
        <v>0.4</v>
      </c>
      <c r="CJ58" s="231" t="str">
        <f>$AY58*Assembly!R$4+$AZ58*Assembly!R$5+$BA58*Assembly!R$6+$BB58*Assembly!R$7+$BC58*Assembly!R$8+$BD58*Assembly!R$9+$BE58*Assembly!R$10+$BF58*Assembly!R$11+$BG58*Assembly!R$12+$BH58*Assembly!R$13+$BI58*Assembly!R$14+$BJ58*Assembly!R$15+$BK58*Assembly!R$16+$BL58*Assembly!R$17+$BM58*Assembly!R$18+$BN58*Assembly!R$19+$BO58*Assembly!R$20+$BP58*Assembly!R$21+$BQ58*Assembly!R$22+$BR58*Assembly!R$23+$BS58*Assembly!R$24</f>
        <v>0</v>
      </c>
      <c r="CK58" s="229" t="str">
        <f>$AY58*Assembly!S$4+$AZ58*Assembly!S$5+$BA58*Assembly!S$6+$BB58*Assembly!S$7+$BC58*Assembly!S$8+$BD58*Assembly!S$9+$BE58*Assembly!S$10+$BF58*Assembly!S$11+$BG58*Assembly!S$12+$BH58*Assembly!S$13+$BI58*Assembly!S$14+$BJ58*Assembly!S$15+$BK58*Assembly!S$16+$BL58*Assembly!S$17+$BM58*Assembly!S$18+$BN58*Assembly!S$19+$BO58*Assembly!S$20+$BP58*Assembly!S$21+$BQ58*Assembly!S$22+$BR58*Assembly!S$23+$BS58*Assembly!S$24</f>
        <v>0</v>
      </c>
      <c r="CL58" s="229" t="str">
        <f>$AY58*Assembly!T$4+$AZ58*Assembly!T$5+$BA58*Assembly!T$6+$BB58*Assembly!T$7+$BC58*Assembly!T$8+$BD58*Assembly!T$9+$BE58*Assembly!T$10+$BF58*Assembly!T$11+$BG58*Assembly!T$12+$BH58*Assembly!T$13+$BI58*Assembly!T$14+$BJ58*Assembly!T$15+$BK58*Assembly!T$16+$BL58*Assembly!T$17+$BM58*Assembly!T$18+$BN58*Assembly!T$19+$BO58*Assembly!T$20+$BP58*Assembly!T$21+$BQ58*Assembly!T$22+$BR58*Assembly!T$23+$BS58*Assembly!T$24</f>
        <v>0</v>
      </c>
      <c r="CM58" s="229" t="str">
        <f>$AY58*Assembly!U$4+$AZ58*Assembly!U$5+$BA58*Assembly!U$6+$BB58*Assembly!U$7+$BC58*Assembly!U$8+$BD58*Assembly!U$9+$BE58*Assembly!U$10+$BF58*Assembly!U$11+$BG58*Assembly!U$12+$BH58*Assembly!U$13+$BI58*Assembly!U$14+$BJ58*Assembly!U$15+$BK58*Assembly!U$16+$BL58*Assembly!U$17+$BM58*Assembly!U$18+$BN58*Assembly!U$19+$BO58*Assembly!U$20+$BP58*Assembly!U$21+$BQ58*Assembly!U$22+$BR58*Assembly!U$23+$BS58*Assembly!U$24</f>
        <v>0</v>
      </c>
      <c r="CN58" s="231" t="str">
        <f>$AY58*Assembly!V$4+$AZ58*Assembly!V$5+$BA58*Assembly!V$6+$BB58*Assembly!V$7+$BC58*Assembly!V$8+$BD58*Assembly!V$9+$BE58*Assembly!V$10+$BF58*Assembly!V$11+$BG58*Assembly!V$12+$BH58*Assembly!V$13+$BI58*Assembly!V$14+$BJ58*Assembly!V$15+$BK58*Assembly!V$16+$BL58*Assembly!V$17+$BM58*Assembly!V$18+$BN58*Assembly!V$19+$BO58*Assembly!V$20+$BP58*Assembly!V$21+$BQ58*Assembly!V$22+$BR58*Assembly!V$23+$BS58*Assembly!V$24</f>
        <v>0</v>
      </c>
      <c r="CO58" s="231" t="str">
        <f>CE58*Refining!$F$3</f>
        <v>1,004</v>
      </c>
      <c r="CP58" s="231" t="str">
        <f>CF58*Refining!$F$4</f>
        <v>16</v>
      </c>
      <c r="CQ58" s="231" t="str">
        <f>CG58*Refining!$F$5</f>
        <v>0</v>
      </c>
      <c r="CR58" s="231" t="str">
        <f>CH58*Refining!$F$6</f>
        <v>0</v>
      </c>
      <c r="CS58" s="231" t="str">
        <f>CI58*Refining!$F$7</f>
        <v>1</v>
      </c>
      <c r="CT58" s="231" t="str">
        <f>CJ58*Refining!$F$8</f>
        <v>0</v>
      </c>
      <c r="CU58" s="231" t="str">
        <f>CK58*Refining!$F$9</f>
        <v>0</v>
      </c>
      <c r="CV58" s="231" t="str">
        <f>CL58*Refining!$F$10</f>
        <v>0</v>
      </c>
      <c r="CW58" s="231" t="str">
        <f>CM58*Refining!$F$11</f>
        <v>0</v>
      </c>
      <c r="CX58" s="231" t="str">
        <f>CN58*Refining!$F$12</f>
        <v>0</v>
      </c>
      <c r="CY58" s="248" t="str">
        <f t="shared" ref="CY58:DR58" si="234">IF(CE58 = 0, "", CE58)</f>
        <v>562</v>
      </c>
      <c r="CZ58" s="249" t="str">
        <f t="shared" si="234"/>
        <v>5</v>
      </c>
      <c r="DA58" s="245" t="str">
        <f t="shared" si="234"/>
        <v/>
      </c>
      <c r="DB58" s="245" t="str">
        <f t="shared" si="234"/>
        <v/>
      </c>
      <c r="DC58" s="245" t="str">
        <f t="shared" si="234"/>
        <v>0.4</v>
      </c>
      <c r="DD58" s="245" t="str">
        <f t="shared" si="234"/>
        <v/>
      </c>
      <c r="DE58" s="245" t="str">
        <f t="shared" si="234"/>
        <v/>
      </c>
      <c r="DF58" s="245" t="str">
        <f t="shared" si="234"/>
        <v/>
      </c>
      <c r="DG58" s="245" t="str">
        <f t="shared" si="234"/>
        <v/>
      </c>
      <c r="DH58" s="246" t="str">
        <f t="shared" si="234"/>
        <v/>
      </c>
      <c r="DI58" s="248" t="str">
        <f t="shared" si="234"/>
        <v>1,004</v>
      </c>
      <c r="DJ58" s="249" t="str">
        <f t="shared" si="234"/>
        <v>16</v>
      </c>
      <c r="DK58" s="245" t="str">
        <f t="shared" si="234"/>
        <v/>
      </c>
      <c r="DL58" s="245" t="str">
        <f t="shared" si="234"/>
        <v/>
      </c>
      <c r="DM58" s="249" t="str">
        <f t="shared" si="234"/>
        <v>1</v>
      </c>
      <c r="DN58" s="245" t="str">
        <f t="shared" si="234"/>
        <v/>
      </c>
      <c r="DO58" s="245" t="str">
        <f t="shared" si="234"/>
        <v/>
      </c>
      <c r="DP58" s="245" t="str">
        <f t="shared" si="234"/>
        <v/>
      </c>
      <c r="DQ58" s="245" t="str">
        <f t="shared" si="234"/>
        <v/>
      </c>
      <c r="DR58" s="246" t="str">
        <f t="shared" si="234"/>
        <v/>
      </c>
      <c r="DS58" s="248" t="str">
        <f t="shared" si="15"/>
        <v>567</v>
      </c>
      <c r="DT58" s="249" t="str">
        <f t="shared" si="16"/>
        <v>1,020</v>
      </c>
      <c r="DU58" s="225" t="str">
        <f>CY58*'Ores &amp; Ingots'!$C$3+CZ58*'Ores &amp; Ingots'!$C$4+DA58*'Ores &amp; Ingots'!$C$5+DB58*'Ores &amp; Ingots'!$C$6+DC58*'Ores &amp; Ingots'!$C$7+DD58*'Ores &amp; Ingots'!$C$8+DE58*'Ores &amp; Ingots'!$C$9+DF58*'Ores &amp; Ingots'!$C$10+DG58*'Ores &amp; Ingots'!$C$11+DH58*'Ores &amp; Ingots'!$C$12</f>
        <v>72</v>
      </c>
      <c r="DV58" s="225" t="str">
        <f>DI58*'Ores &amp; Ingots'!$B$3+DJ58*'Ores &amp; Ingots'!$B$4+DK58*'Ores &amp; Ingots'!$B$5+DL58*'Ores &amp; Ingots'!$B$6+DM58*'Ores &amp; Ingots'!$B$7+DN58*'Ores &amp; Ingots'!$B$8+DO58*'Ores &amp; Ingots'!$B$9+DP58*'Ores &amp; Ingots'!$B$10+DQ58*'Ores &amp; Ingots'!$B$11+DR58*'Ores &amp; Ingots'!$B$12</f>
        <v>377</v>
      </c>
      <c r="DW58" s="249" t="str">
        <f>CY58*Refining!$G$3+CZ58*Refining!$G$4+DA58*Refining!$G$5+DB58*Refining!$G$6+DC58*Refining!$G$7+DD58*Refining!$G$8+DE58*Refining!$G$9+DF58*Refining!$G$10+DG58*Refining!$G$11+DH58*Refining!$G$12</f>
        <v>63</v>
      </c>
      <c r="DX58" s="249" t="str">
        <f t="shared" si="17"/>
        <v>9,795</v>
      </c>
      <c r="DY58" s="250" t="str">
        <f t="shared" si="18"/>
        <v>0.0098</v>
      </c>
      <c r="DZ58" s="248" t="str">
        <f t="shared" si="19"/>
        <v>125</v>
      </c>
      <c r="EA58" s="251" t="str">
        <f t="shared" ref="EA58:EB58" si="235">DZ58/60</f>
        <v>2.1</v>
      </c>
      <c r="EB58" s="251" t="str">
        <f t="shared" si="235"/>
        <v>0.0</v>
      </c>
      <c r="EC58" s="543" t="str">
        <f t="shared" si="21"/>
        <v>0.00</v>
      </c>
      <c r="ED58" s="248" t="str">
        <f t="shared" si="22"/>
        <v>16,328</v>
      </c>
      <c r="EE58" s="251" t="str">
        <f t="shared" ref="EE58:EF58" si="236">ED58/1000</f>
        <v>16.3</v>
      </c>
      <c r="EF58" s="252" t="str">
        <f t="shared" si="236"/>
        <v>0.02</v>
      </c>
      <c r="EG58" s="544" t="str">
        <f t="shared" si="24"/>
        <v>0.0163</v>
      </c>
      <c r="EH58" s="225">
        <v>1796.0</v>
      </c>
    </row>
    <row r="59">
      <c r="A59" s="42"/>
      <c r="B59" s="297" t="s">
        <v>950</v>
      </c>
      <c r="C59" s="262" t="s">
        <v>885</v>
      </c>
      <c r="D59" s="262">
        <v>1.0</v>
      </c>
      <c r="E59" s="262">
        <v>1.0</v>
      </c>
      <c r="F59" s="262">
        <v>1.0</v>
      </c>
      <c r="G59" s="315" t="str">
        <f t="shared" si="5"/>
        <v>0.1</v>
      </c>
      <c r="H59" s="316">
        <v>20.0</v>
      </c>
      <c r="I59" s="316">
        <v>20.0</v>
      </c>
      <c r="J59" s="316" t="str">
        <f>H59/Main!$D$9</f>
        <v>20</v>
      </c>
      <c r="K59" s="316" t="str">
        <f>I59/Main!$D$10</f>
        <v>20</v>
      </c>
      <c r="L59" s="316" t="str">
        <f t="shared" si="6"/>
        <v>1</v>
      </c>
      <c r="M59" s="316">
        <v>1.0</v>
      </c>
      <c r="N59" s="318">
        <v>100.0</v>
      </c>
      <c r="O59" s="318">
        <v>100.0</v>
      </c>
      <c r="P59" s="317"/>
      <c r="Q59" s="318"/>
      <c r="R59" s="317"/>
      <c r="S59" s="319"/>
      <c r="T59" s="319"/>
      <c r="U59" s="317"/>
      <c r="V59" s="317"/>
      <c r="W59" s="319"/>
      <c r="X59" s="319"/>
      <c r="Y59" s="317"/>
      <c r="Z59" s="317"/>
      <c r="AA59" s="317"/>
      <c r="AB59" s="317"/>
      <c r="AC59" s="337"/>
      <c r="AD59" s="275">
        <v>2.0</v>
      </c>
      <c r="AE59" s="275">
        <v>0.0</v>
      </c>
      <c r="AF59" s="275">
        <v>0.0</v>
      </c>
      <c r="AG59" s="275">
        <v>2.0</v>
      </c>
      <c r="AH59" s="275">
        <v>2.0</v>
      </c>
      <c r="AI59" s="275">
        <v>0.0</v>
      </c>
      <c r="AJ59" s="275">
        <v>1.0</v>
      </c>
      <c r="AK59" s="321">
        <v>2.0</v>
      </c>
      <c r="AL59" s="275">
        <v>0.0</v>
      </c>
      <c r="AM59" s="275">
        <v>0.0</v>
      </c>
      <c r="AN59" s="275">
        <v>0.0</v>
      </c>
      <c r="AO59" s="275">
        <v>0.0</v>
      </c>
      <c r="AP59" s="275">
        <v>0.0</v>
      </c>
      <c r="AQ59" s="275">
        <v>0.0</v>
      </c>
      <c r="AR59" s="275">
        <v>0.0</v>
      </c>
      <c r="AS59" s="275">
        <v>0.0</v>
      </c>
      <c r="AT59" s="275">
        <v>0.0</v>
      </c>
      <c r="AU59" s="275">
        <v>0.0</v>
      </c>
      <c r="AV59" s="275">
        <v>0.0</v>
      </c>
      <c r="AW59" s="275">
        <v>0.0</v>
      </c>
      <c r="AX59" s="275">
        <v>0.0</v>
      </c>
      <c r="AY59" s="274" t="str">
        <f t="shared" ref="AY59:BS59" si="237">IF(AD59 = 0, "", AD59)</f>
        <v>2</v>
      </c>
      <c r="AZ59" s="262" t="str">
        <f t="shared" si="237"/>
        <v/>
      </c>
      <c r="BA59" s="262" t="str">
        <f t="shared" si="237"/>
        <v/>
      </c>
      <c r="BB59" s="275" t="str">
        <f t="shared" si="237"/>
        <v>2</v>
      </c>
      <c r="BC59" s="275" t="str">
        <f t="shared" si="237"/>
        <v>2</v>
      </c>
      <c r="BD59" s="262" t="str">
        <f t="shared" si="237"/>
        <v/>
      </c>
      <c r="BE59" s="275" t="str">
        <f t="shared" si="237"/>
        <v>1</v>
      </c>
      <c r="BF59" s="321" t="str">
        <f t="shared" si="237"/>
        <v>2</v>
      </c>
      <c r="BG59" s="262" t="str">
        <f t="shared" si="237"/>
        <v/>
      </c>
      <c r="BH59" s="262" t="str">
        <f t="shared" si="237"/>
        <v/>
      </c>
      <c r="BI59" s="262" t="str">
        <f t="shared" si="237"/>
        <v/>
      </c>
      <c r="BJ59" s="262" t="str">
        <f t="shared" si="237"/>
        <v/>
      </c>
      <c r="BK59" s="262" t="str">
        <f t="shared" si="237"/>
        <v/>
      </c>
      <c r="BL59" s="262" t="str">
        <f t="shared" si="237"/>
        <v/>
      </c>
      <c r="BM59" s="262" t="str">
        <f t="shared" si="237"/>
        <v/>
      </c>
      <c r="BN59" s="262" t="str">
        <f t="shared" si="237"/>
        <v/>
      </c>
      <c r="BO59" s="262" t="str">
        <f t="shared" si="237"/>
        <v/>
      </c>
      <c r="BP59" s="262" t="str">
        <f t="shared" si="237"/>
        <v/>
      </c>
      <c r="BQ59" s="262" t="str">
        <f t="shared" si="237"/>
        <v/>
      </c>
      <c r="BR59" s="262" t="str">
        <f t="shared" si="237"/>
        <v/>
      </c>
      <c r="BS59" s="273" t="str">
        <f t="shared" si="237"/>
        <v/>
      </c>
      <c r="BT59" s="274" t="str">
        <f>$AY59*Assembly!Y$4+$AZ59*Assembly!Y$5+$BA59*Assembly!Y$6+$BB59*Assembly!Y$7+$BC59*Assembly!Y$8+$BD59*Assembly!Y$9+$BE59*Assembly!Y$10+$BF59*Assembly!Y$11+$BG59*Assembly!Y$12+$BH59*Assembly!Y$13+$BI59*Assembly!Y$14+$BJ59*Assembly!Y$15+$BK59*Assembly!Y$16+$BL59*Assembly!Y$17+$BM59*Assembly!Y$18+$BN59*Assembly!Y$19+$BO59*Assembly!Y$20+$BP59*Assembly!Y$21+$BQ59*Assembly!Y$22+$BR59*Assembly!Y$23+$BS59*Assembly!Y$24</f>
        <v>130</v>
      </c>
      <c r="BU59" s="275" t="str">
        <f t="shared" si="8"/>
        <v>1,043</v>
      </c>
      <c r="BV59" s="275" t="str">
        <f>$AY59*Assembly!AC$4+$AZ59*Assembly!AC$5+$BA59*Assembly!AC$6+$BB59*Assembly!AC$7+$BC59*Assembly!AC$8+$BD59*Assembly!AC$9+$BE59*Assembly!AC$10+$BF59*Assembly!AC$11+$BG59*Assembly!AC$12+$BH59*Assembly!AC$13+$BI59*Assembly!AC$14+$BJ59*Assembly!AC$15+$BK59*Assembly!AC$16+$BL59*Assembly!AC$17+$BM59*Assembly!AC$18+$BN59*Assembly!AC$19+$BO59*Assembly!AC$20+$BP59*Assembly!AC$21+$BQ59*Assembly!AC$22+$BR59*Assembly!AC$23+$BS59*Assembly!AC$24</f>
        <v>422</v>
      </c>
      <c r="BW59" s="276" t="str">
        <f t="shared" si="9"/>
        <v>3.24</v>
      </c>
      <c r="BX59" s="277" t="str">
        <f t="shared" si="10"/>
        <v>3376</v>
      </c>
      <c r="BY59" s="278" t="str">
        <f t="shared" si="11"/>
        <v>0.4</v>
      </c>
      <c r="BZ59" s="275"/>
      <c r="CA59" s="275" t="str">
        <f>$AY59*Assembly!X$4+$AZ59*Assembly!X$5+$BA59*Assembly!X$6+$BB59*Assembly!X$7+$BC59*Assembly!X$8+$BD59*Assembly!X$9+$BE59*Assembly!X$10+$BF59*Assembly!X$11+$BG59*Assembly!X$12+$BH59*Assembly!X$13+$BI59*Assembly!X$14+$BJ59*Assembly!X$15+$BK59*Assembly!X$16+$BL59*Assembly!X$17+$BM59*Assembly!X$18+$BN59*Assembly!X$19+$BO59*Assembly!X$20+$BP59*Assembly!X$21+$BQ59*Assembly!X$22+$BR59*Assembly!X$23+$BS59*Assembly!X$24</f>
        <v>15</v>
      </c>
      <c r="CB59" s="275" t="str">
        <f t="shared" si="12"/>
        <v>2,333</v>
      </c>
      <c r="CC59" s="279" t="str">
        <f t="shared" si="13"/>
        <v>0.0023</v>
      </c>
      <c r="CD59" s="280" t="str">
        <f>$AY59*Assembly!AB$4+$AZ59*Assembly!AB$5+$BA59*Assembly!AB$6+$BB59*Assembly!AB$7+$BC59*Assembly!AB$8+$BD59*Assembly!AB$9+$BE59*Assembly!AB$10+$BF59*Assembly!AB$11+$BG59*Assembly!AB$12+$BH59*Assembly!AB$13+$BI59*Assembly!AB$14+$BJ59*Assembly!AB$15+$BK59*Assembly!AB$16+$BL59*Assembly!AB$17+$BM59*Assembly!AB$18+$BN59*Assembly!AB$19+$BO59*Assembly!AB$20+$BP59*Assembly!AB$21+$BQ59*Assembly!AB$22+$BR59*Assembly!AB$23+$BS59*Assembly!AB$24</f>
        <v>96</v>
      </c>
      <c r="CE59" s="318" t="str">
        <f>$AY59*Assembly!M$4+$AZ59*Assembly!M$5+$BA59*Assembly!M$6+$BB59*Assembly!M$7+$BC59*Assembly!M$8+$BD59*Assembly!M$9+$BE59*Assembly!M$10+$BF59*Assembly!M$11+$BG59*Assembly!M$12+$BH59*Assembly!M$13+$BI59*Assembly!M$14+$BJ59*Assembly!M$15+$BK59*Assembly!M$16+$BL59*Assembly!M$17+$BM59*Assembly!M$18+$BN59*Assembly!M$19+$BO59*Assembly!M$20+$BP59*Assembly!M$21+$BQ59*Assembly!M$22+$BR59*Assembly!M$23+$BS59*Assembly!M$24</f>
        <v>143</v>
      </c>
      <c r="CF59" s="318" t="str">
        <f>$AY59*Assembly!N$4+$AZ59*Assembly!N$5+$BA59*Assembly!N$6+$BB59*Assembly!N$7+$BC59*Assembly!N$8+$BD59*Assembly!N$9+$BE59*Assembly!N$10+$BF59*Assembly!N$11+$BG59*Assembly!N$12+$BH59*Assembly!N$13+$BI59*Assembly!N$14+$BJ59*Assembly!N$15+$BK59*Assembly!N$16+$BL59*Assembly!N$17+$BM59*Assembly!N$18+$BN59*Assembly!N$19+$BO59*Assembly!N$20+$BP59*Assembly!N$21+$BQ59*Assembly!N$22+$BR59*Assembly!N$23+$BS59*Assembly!N$24</f>
        <v>5</v>
      </c>
      <c r="CG59" s="318" t="str">
        <f>$AY59*Assembly!O$4+$AZ59*Assembly!O$5+$BA59*Assembly!O$6+$BB59*Assembly!O$7+$BC59*Assembly!O$8+$BD59*Assembly!O$9+$BE59*Assembly!O$10+$BF59*Assembly!O$11+$BG59*Assembly!O$12+$BH59*Assembly!O$13+$BI59*Assembly!O$14+$BJ59*Assembly!O$15+$BK59*Assembly!O$16+$BL59*Assembly!O$17+$BM59*Assembly!O$18+$BN59*Assembly!O$19+$BO59*Assembly!O$20+$BP59*Assembly!O$21+$BQ59*Assembly!O$22+$BR59*Assembly!O$23+$BS59*Assembly!O$24</f>
        <v>0</v>
      </c>
      <c r="CH59" s="316" t="str">
        <f>$AY59*Assembly!P$4+$AZ59*Assembly!P$5+$BA59*Assembly!P$6+$BB59*Assembly!P$7+$BC59*Assembly!P$8+$BD59*Assembly!P$9+$BE59*Assembly!P$10+$BF59*Assembly!P$11+$BG59*Assembly!P$12+$BH59*Assembly!P$13+$BI59*Assembly!P$14+$BJ59*Assembly!P$15+$BK59*Assembly!P$16+$BL59*Assembly!P$17+$BM59*Assembly!P$18+$BN59*Assembly!P$19+$BO59*Assembly!P$20+$BP59*Assembly!P$21+$BQ59*Assembly!P$22+$BR59*Assembly!P$23+$BS59*Assembly!P$24</f>
        <v>0</v>
      </c>
      <c r="CI59" s="316" t="str">
        <f>$AY59*Assembly!Q$4+$AZ59*Assembly!Q$5+$BA59*Assembly!Q$6+$BB59*Assembly!Q$7+$BC59*Assembly!Q$8+$BD59*Assembly!Q$9+$BE59*Assembly!Q$10+$BF59*Assembly!Q$11+$BG59*Assembly!Q$12+$BH59*Assembly!Q$13+$BI59*Assembly!Q$14+$BJ59*Assembly!Q$15+$BK59*Assembly!Q$16+$BL59*Assembly!Q$17+$BM59*Assembly!Q$18+$BN59*Assembly!Q$19+$BO59*Assembly!Q$20+$BP59*Assembly!Q$21+$BQ59*Assembly!Q$22+$BR59*Assembly!Q$23+$BS59*Assembly!Q$24</f>
        <v>0.4</v>
      </c>
      <c r="CJ59" s="318" t="str">
        <f>$AY59*Assembly!R$4+$AZ59*Assembly!R$5+$BA59*Assembly!R$6+$BB59*Assembly!R$7+$BC59*Assembly!R$8+$BD59*Assembly!R$9+$BE59*Assembly!R$10+$BF59*Assembly!R$11+$BG59*Assembly!R$12+$BH59*Assembly!R$13+$BI59*Assembly!R$14+$BJ59*Assembly!R$15+$BK59*Assembly!R$16+$BL59*Assembly!R$17+$BM59*Assembly!R$18+$BN59*Assembly!R$19+$BO59*Assembly!R$20+$BP59*Assembly!R$21+$BQ59*Assembly!R$22+$BR59*Assembly!R$23+$BS59*Assembly!R$24</f>
        <v>0</v>
      </c>
      <c r="CK59" s="316" t="str">
        <f>$AY59*Assembly!S$4+$AZ59*Assembly!S$5+$BA59*Assembly!S$6+$BB59*Assembly!S$7+$BC59*Assembly!S$8+$BD59*Assembly!S$9+$BE59*Assembly!S$10+$BF59*Assembly!S$11+$BG59*Assembly!S$12+$BH59*Assembly!S$13+$BI59*Assembly!S$14+$BJ59*Assembly!S$15+$BK59*Assembly!S$16+$BL59*Assembly!S$17+$BM59*Assembly!S$18+$BN59*Assembly!S$19+$BO59*Assembly!S$20+$BP59*Assembly!S$21+$BQ59*Assembly!S$22+$BR59*Assembly!S$23+$BS59*Assembly!S$24</f>
        <v>0</v>
      </c>
      <c r="CL59" s="316" t="str">
        <f>$AY59*Assembly!T$4+$AZ59*Assembly!T$5+$BA59*Assembly!T$6+$BB59*Assembly!T$7+$BC59*Assembly!T$8+$BD59*Assembly!T$9+$BE59*Assembly!T$10+$BF59*Assembly!T$11+$BG59*Assembly!T$12+$BH59*Assembly!T$13+$BI59*Assembly!T$14+$BJ59*Assembly!T$15+$BK59*Assembly!T$16+$BL59*Assembly!T$17+$BM59*Assembly!T$18+$BN59*Assembly!T$19+$BO59*Assembly!T$20+$BP59*Assembly!T$21+$BQ59*Assembly!T$22+$BR59*Assembly!T$23+$BS59*Assembly!T$24</f>
        <v>0</v>
      </c>
      <c r="CM59" s="316" t="str">
        <f>$AY59*Assembly!U$4+$AZ59*Assembly!U$5+$BA59*Assembly!U$6+$BB59*Assembly!U$7+$BC59*Assembly!U$8+$BD59*Assembly!U$9+$BE59*Assembly!U$10+$BF59*Assembly!U$11+$BG59*Assembly!U$12+$BH59*Assembly!U$13+$BI59*Assembly!U$14+$BJ59*Assembly!U$15+$BK59*Assembly!U$16+$BL59*Assembly!U$17+$BM59*Assembly!U$18+$BN59*Assembly!U$19+$BO59*Assembly!U$20+$BP59*Assembly!U$21+$BQ59*Assembly!U$22+$BR59*Assembly!U$23+$BS59*Assembly!U$24</f>
        <v>0</v>
      </c>
      <c r="CN59" s="318" t="str">
        <f>$AY59*Assembly!V$4+$AZ59*Assembly!V$5+$BA59*Assembly!V$6+$BB59*Assembly!V$7+$BC59*Assembly!V$8+$BD59*Assembly!V$9+$BE59*Assembly!V$10+$BF59*Assembly!V$11+$BG59*Assembly!V$12+$BH59*Assembly!V$13+$BI59*Assembly!V$14+$BJ59*Assembly!V$15+$BK59*Assembly!V$16+$BL59*Assembly!V$17+$BM59*Assembly!V$18+$BN59*Assembly!V$19+$BO59*Assembly!V$20+$BP59*Assembly!V$21+$BQ59*Assembly!V$22+$BR59*Assembly!V$23+$BS59*Assembly!V$24</f>
        <v>0</v>
      </c>
      <c r="CO59" s="318" t="str">
        <f>CE59*Refining!$F$3</f>
        <v>255</v>
      </c>
      <c r="CP59" s="318" t="str">
        <f>CF59*Refining!$F$4</f>
        <v>16</v>
      </c>
      <c r="CQ59" s="318" t="str">
        <f>CG59*Refining!$F$5</f>
        <v>0</v>
      </c>
      <c r="CR59" s="318" t="str">
        <f>CH59*Refining!$F$6</f>
        <v>0</v>
      </c>
      <c r="CS59" s="318" t="str">
        <f>CI59*Refining!$F$7</f>
        <v>1</v>
      </c>
      <c r="CT59" s="318" t="str">
        <f>CJ59*Refining!$F$8</f>
        <v>0</v>
      </c>
      <c r="CU59" s="318" t="str">
        <f>CK59*Refining!$F$9</f>
        <v>0</v>
      </c>
      <c r="CV59" s="318" t="str">
        <f>CL59*Refining!$F$10</f>
        <v>0</v>
      </c>
      <c r="CW59" s="318" t="str">
        <f>CM59*Refining!$F$11</f>
        <v>0</v>
      </c>
      <c r="CX59" s="318" t="str">
        <f>CN59*Refining!$F$12</f>
        <v>0</v>
      </c>
      <c r="CY59" s="285" t="str">
        <f t="shared" ref="CY59:DR59" si="238">IF(CE59 = 0, "", CE59)</f>
        <v>143</v>
      </c>
      <c r="CZ59" s="286" t="str">
        <f t="shared" si="238"/>
        <v>5</v>
      </c>
      <c r="DA59" s="282" t="str">
        <f t="shared" si="238"/>
        <v/>
      </c>
      <c r="DB59" s="282" t="str">
        <f t="shared" si="238"/>
        <v/>
      </c>
      <c r="DC59" s="282" t="str">
        <f t="shared" si="238"/>
        <v>0.4</v>
      </c>
      <c r="DD59" s="282" t="str">
        <f t="shared" si="238"/>
        <v/>
      </c>
      <c r="DE59" s="282" t="str">
        <f t="shared" si="238"/>
        <v/>
      </c>
      <c r="DF59" s="282" t="str">
        <f t="shared" si="238"/>
        <v/>
      </c>
      <c r="DG59" s="282" t="str">
        <f t="shared" si="238"/>
        <v/>
      </c>
      <c r="DH59" s="283" t="str">
        <f t="shared" si="238"/>
        <v/>
      </c>
      <c r="DI59" s="285" t="str">
        <f t="shared" si="238"/>
        <v>255</v>
      </c>
      <c r="DJ59" s="286" t="str">
        <f t="shared" si="238"/>
        <v>16</v>
      </c>
      <c r="DK59" s="282" t="str">
        <f t="shared" si="238"/>
        <v/>
      </c>
      <c r="DL59" s="282" t="str">
        <f t="shared" si="238"/>
        <v/>
      </c>
      <c r="DM59" s="286" t="str">
        <f t="shared" si="238"/>
        <v>1</v>
      </c>
      <c r="DN59" s="282" t="str">
        <f t="shared" si="238"/>
        <v/>
      </c>
      <c r="DO59" s="282" t="str">
        <f t="shared" si="238"/>
        <v/>
      </c>
      <c r="DP59" s="282" t="str">
        <f t="shared" si="238"/>
        <v/>
      </c>
      <c r="DQ59" s="282" t="str">
        <f t="shared" si="238"/>
        <v/>
      </c>
      <c r="DR59" s="283" t="str">
        <f t="shared" si="238"/>
        <v/>
      </c>
      <c r="DS59" s="285" t="str">
        <f t="shared" si="15"/>
        <v>148</v>
      </c>
      <c r="DT59" s="286" t="str">
        <f t="shared" si="16"/>
        <v>272</v>
      </c>
      <c r="DU59" s="275" t="str">
        <f>CY59*'Ores &amp; Ingots'!$C$3+CZ59*'Ores &amp; Ingots'!$C$4+DA59*'Ores &amp; Ingots'!$C$5+DB59*'Ores &amp; Ingots'!$C$6+DC59*'Ores &amp; Ingots'!$C$7+DD59*'Ores &amp; Ingots'!$C$8+DE59*'Ores &amp; Ingots'!$C$9+DF59*'Ores &amp; Ingots'!$C$10+DG59*'Ores &amp; Ingots'!$C$11+DH59*'Ores &amp; Ingots'!$C$12</f>
        <v>19</v>
      </c>
      <c r="DV59" s="275" t="str">
        <f>DI59*'Ores &amp; Ingots'!$B$3+DJ59*'Ores &amp; Ingots'!$B$4+DK59*'Ores &amp; Ingots'!$B$5+DL59*'Ores &amp; Ingots'!$B$6+DM59*'Ores &amp; Ingots'!$B$7+DN59*'Ores &amp; Ingots'!$B$8+DO59*'Ores &amp; Ingots'!$B$9+DP59*'Ores &amp; Ingots'!$B$10+DQ59*'Ores &amp; Ingots'!$B$11+DR59*'Ores &amp; Ingots'!$B$12</f>
        <v>101</v>
      </c>
      <c r="DW59" s="286" t="str">
        <f>CY59*Refining!$G$3+CZ59*Refining!$G$4+DA59*Refining!$G$5+DB59*Refining!$G$6+DC59*Refining!$G$7+DD59*Refining!$G$8+DE59*Refining!$G$9+DF59*Refining!$G$10+DG59*Refining!$G$11+DH59*Refining!$G$12</f>
        <v>34</v>
      </c>
      <c r="DX59" s="286" t="str">
        <f t="shared" si="17"/>
        <v>5,318</v>
      </c>
      <c r="DY59" s="287" t="str">
        <f t="shared" si="18"/>
        <v>0.0053</v>
      </c>
      <c r="DZ59" s="285" t="str">
        <f t="shared" si="19"/>
        <v>69</v>
      </c>
      <c r="EA59" s="288" t="str">
        <f t="shared" ref="EA59:EB59" si="239">DZ59/60</f>
        <v>1.2</v>
      </c>
      <c r="EB59" s="288" t="str">
        <f t="shared" si="239"/>
        <v>0.0</v>
      </c>
      <c r="EC59" s="545" t="str">
        <f t="shared" si="21"/>
        <v>0.00</v>
      </c>
      <c r="ED59" s="285" t="str">
        <f t="shared" si="22"/>
        <v>7,652</v>
      </c>
      <c r="EE59" s="288" t="str">
        <f t="shared" ref="EE59:EF59" si="240">ED59/1000</f>
        <v>7.7</v>
      </c>
      <c r="EF59" s="289" t="str">
        <f t="shared" si="240"/>
        <v>0.01</v>
      </c>
      <c r="EG59" s="546" t="str">
        <f t="shared" si="24"/>
        <v>0.0077</v>
      </c>
      <c r="EH59" s="225" t="s">
        <v>12</v>
      </c>
    </row>
    <row r="60" hidden="1">
      <c r="A60" s="338" t="s">
        <v>884</v>
      </c>
      <c r="B60" s="192" t="s">
        <v>951</v>
      </c>
      <c r="C60" s="193" t="s">
        <v>886</v>
      </c>
      <c r="D60" s="193">
        <v>1.0</v>
      </c>
      <c r="E60" s="193">
        <v>1.0</v>
      </c>
      <c r="F60" s="193">
        <v>1.0</v>
      </c>
      <c r="G60" s="324" t="str">
        <f t="shared" si="5"/>
        <v>15.6</v>
      </c>
      <c r="H60" s="325">
        <v>20.0</v>
      </c>
      <c r="I60" s="325">
        <v>20.0</v>
      </c>
      <c r="J60" s="325" t="str">
        <f>H60/Main!$D$9</f>
        <v>20</v>
      </c>
      <c r="K60" s="325" t="str">
        <f>I60/Main!$D$10</f>
        <v>20</v>
      </c>
      <c r="L60" s="325" t="str">
        <f t="shared" si="6"/>
        <v>1</v>
      </c>
      <c r="M60" s="325">
        <v>1.0</v>
      </c>
      <c r="N60" s="327"/>
      <c r="O60" s="327"/>
      <c r="P60" s="327"/>
      <c r="Q60" s="326"/>
      <c r="R60" s="327"/>
      <c r="S60" s="328"/>
      <c r="T60" s="328"/>
      <c r="U60" s="327"/>
      <c r="V60" s="327"/>
      <c r="W60" s="328"/>
      <c r="X60" s="328"/>
      <c r="Y60" s="327"/>
      <c r="Z60" s="327"/>
      <c r="AA60" s="327"/>
      <c r="AB60" s="327"/>
      <c r="AC60" s="339" t="s">
        <v>920</v>
      </c>
      <c r="AD60" s="208">
        <v>0.0</v>
      </c>
      <c r="AE60" s="208">
        <v>25.0</v>
      </c>
      <c r="AF60" s="208">
        <v>0.0</v>
      </c>
      <c r="AG60" s="208">
        <v>0.0</v>
      </c>
      <c r="AH60" s="306">
        <v>10.0</v>
      </c>
      <c r="AI60" s="208">
        <v>0.0</v>
      </c>
      <c r="AJ60" s="208">
        <v>0.0</v>
      </c>
      <c r="AK60" s="208">
        <v>0.0</v>
      </c>
      <c r="AL60" s="208">
        <v>0.0</v>
      </c>
      <c r="AM60" s="208">
        <v>0.0</v>
      </c>
      <c r="AN60" s="208">
        <v>0.0</v>
      </c>
      <c r="AO60" s="208">
        <v>0.0</v>
      </c>
      <c r="AP60" s="208">
        <v>0.0</v>
      </c>
      <c r="AQ60" s="208">
        <v>0.0</v>
      </c>
      <c r="AR60" s="208">
        <v>0.0</v>
      </c>
      <c r="AS60" s="208">
        <v>0.0</v>
      </c>
      <c r="AT60" s="208">
        <v>0.0</v>
      </c>
      <c r="AU60" s="208">
        <v>0.0</v>
      </c>
      <c r="AV60" s="208">
        <v>0.0</v>
      </c>
      <c r="AW60" s="208">
        <v>0.0</v>
      </c>
      <c r="AX60" s="208">
        <v>0.0</v>
      </c>
      <c r="AY60" s="292" t="str">
        <f t="shared" ref="AY60:BS60" si="241">IF(AD60 = 0, "", AD60)</f>
        <v/>
      </c>
      <c r="AZ60" s="208" t="str">
        <f t="shared" si="241"/>
        <v>25</v>
      </c>
      <c r="BA60" s="193" t="str">
        <f t="shared" si="241"/>
        <v/>
      </c>
      <c r="BB60" s="193" t="str">
        <f t="shared" si="241"/>
        <v/>
      </c>
      <c r="BC60" s="208" t="str">
        <f t="shared" si="241"/>
        <v>10</v>
      </c>
      <c r="BD60" s="193" t="str">
        <f t="shared" si="241"/>
        <v/>
      </c>
      <c r="BE60" s="193" t="str">
        <f t="shared" si="241"/>
        <v/>
      </c>
      <c r="BF60" s="193" t="str">
        <f t="shared" si="241"/>
        <v/>
      </c>
      <c r="BG60" s="193" t="str">
        <f t="shared" si="241"/>
        <v/>
      </c>
      <c r="BH60" s="193" t="str">
        <f t="shared" si="241"/>
        <v/>
      </c>
      <c r="BI60" s="193" t="str">
        <f t="shared" si="241"/>
        <v/>
      </c>
      <c r="BJ60" s="193" t="str">
        <f t="shared" si="241"/>
        <v/>
      </c>
      <c r="BK60" s="193" t="str">
        <f t="shared" si="241"/>
        <v/>
      </c>
      <c r="BL60" s="193" t="str">
        <f t="shared" si="241"/>
        <v/>
      </c>
      <c r="BM60" s="193" t="str">
        <f t="shared" si="241"/>
        <v/>
      </c>
      <c r="BN60" s="193" t="str">
        <f t="shared" si="241"/>
        <v/>
      </c>
      <c r="BO60" s="193" t="str">
        <f t="shared" si="241"/>
        <v/>
      </c>
      <c r="BP60" s="193" t="str">
        <f t="shared" si="241"/>
        <v/>
      </c>
      <c r="BQ60" s="193" t="str">
        <f t="shared" si="241"/>
        <v/>
      </c>
      <c r="BR60" s="193" t="str">
        <f t="shared" si="241"/>
        <v/>
      </c>
      <c r="BS60" s="206" t="str">
        <f t="shared" si="241"/>
        <v/>
      </c>
      <c r="BT60" s="207" t="str">
        <f>$AY60*Assembly!Y$4+$AZ60*Assembly!Y$5+$BA60*Assembly!Y$6+$BB60*Assembly!Y$7+$BC60*Assembly!Y$8+$BD60*Assembly!Y$9+$BE60*Assembly!Y$10+$BF60*Assembly!Y$11+$BG60*Assembly!Y$12+$BH60*Assembly!Y$13+$BI60*Assembly!Y$14+$BJ60*Assembly!Y$15+$BK60*Assembly!Y$16+$BL60*Assembly!Y$17+$BM60*Assembly!Y$18+$BN60*Assembly!Y$19+$BO60*Assembly!Y$20+$BP60*Assembly!Y$21+$BQ60*Assembly!Y$22+$BR60*Assembly!Y$23+$BS60*Assembly!Y$24</f>
        <v>155</v>
      </c>
      <c r="BU60" s="208" t="str">
        <f t="shared" si="8"/>
        <v>10</v>
      </c>
      <c r="BV60" s="208" t="str">
        <f>$AY60*Assembly!AC$4+$AZ60*Assembly!AC$5+$BA60*Assembly!AC$6+$BB60*Assembly!AC$7+$BC60*Assembly!AC$8+$BD60*Assembly!AC$9+$BE60*Assembly!AC$10+$BF60*Assembly!AC$11+$BG60*Assembly!AC$12+$BH60*Assembly!AC$13+$BI60*Assembly!AC$14+$BJ60*Assembly!AC$15+$BK60*Assembly!AC$16+$BL60*Assembly!AC$17+$BM60*Assembly!AC$18+$BN60*Assembly!AC$19+$BO60*Assembly!AC$20+$BP60*Assembly!AC$21+$BQ60*Assembly!AC$22+$BR60*Assembly!AC$23+$BS60*Assembly!AC$24</f>
        <v>675</v>
      </c>
      <c r="BW60" s="209" t="str">
        <f t="shared" si="9"/>
        <v>4.35</v>
      </c>
      <c r="BX60" s="210" t="str">
        <f t="shared" si="10"/>
        <v>43</v>
      </c>
      <c r="BY60" s="211" t="str">
        <f t="shared" si="11"/>
        <v>68.0</v>
      </c>
      <c r="BZ60" s="208"/>
      <c r="CA60" s="208" t="str">
        <f>$AY60*Assembly!X$4+$AZ60*Assembly!X$5+$BA60*Assembly!X$6+$BB60*Assembly!X$7+$BC60*Assembly!X$8+$BD60*Assembly!X$9+$BE60*Assembly!X$10+$BF60*Assembly!X$11+$BG60*Assembly!X$12+$BH60*Assembly!X$13+$BI60*Assembly!X$14+$BJ60*Assembly!X$15+$BK60*Assembly!X$16+$BL60*Assembly!X$17+$BM60*Assembly!X$18+$BN60*Assembly!X$19+$BO60*Assembly!X$20+$BP60*Assembly!X$21+$BQ60*Assembly!X$22+$BR60*Assembly!X$23+$BS60*Assembly!X$24</f>
        <v>65</v>
      </c>
      <c r="CB60" s="208" t="str">
        <f t="shared" si="12"/>
        <v>10,111</v>
      </c>
      <c r="CC60" s="212" t="str">
        <f t="shared" si="13"/>
        <v>0.0101</v>
      </c>
      <c r="CD60" s="213" t="str">
        <f>$AY60*Assembly!AB$4+$AZ60*Assembly!AB$5+$BA60*Assembly!AB$6+$BB60*Assembly!AB$7+$BC60*Assembly!AB$8+$BD60*Assembly!AB$9+$BE60*Assembly!AB$10+$BF60*Assembly!AB$11+$BG60*Assembly!AB$12+$BH60*Assembly!AB$13+$BI60*Assembly!AB$14+$BJ60*Assembly!AB$15+$BK60*Assembly!AB$16+$BL60*Assembly!AB$17+$BM60*Assembly!AB$18+$BN60*Assembly!AB$19+$BO60*Assembly!AB$20+$BP60*Assembly!AB$21+$BQ60*Assembly!AB$22+$BR60*Assembly!AB$23+$BS60*Assembly!AB$24</f>
        <v>145</v>
      </c>
      <c r="CE60" s="326" t="str">
        <f>$AY60*Assembly!M$4+$AZ60*Assembly!M$5+$BA60*Assembly!M$6+$BB60*Assembly!M$7+$BC60*Assembly!M$8+$BD60*Assembly!M$9+$BE60*Assembly!M$10+$BF60*Assembly!M$11+$BG60*Assembly!M$12+$BH60*Assembly!M$13+$BI60*Assembly!M$14+$BJ60*Assembly!M$15+$BK60*Assembly!M$16+$BL60*Assembly!M$17+$BM60*Assembly!M$18+$BN60*Assembly!M$19+$BO60*Assembly!M$20+$BP60*Assembly!M$21+$BQ60*Assembly!M$22+$BR60*Assembly!M$23+$BS60*Assembly!M$24</f>
        <v>188</v>
      </c>
      <c r="CF60" s="326" t="str">
        <f>$AY60*Assembly!N$4+$AZ60*Assembly!N$5+$BA60*Assembly!N$6+$BB60*Assembly!N$7+$BC60*Assembly!N$8+$BD60*Assembly!N$9+$BE60*Assembly!N$10+$BF60*Assembly!N$11+$BG60*Assembly!N$12+$BH60*Assembly!N$13+$BI60*Assembly!N$14+$BJ60*Assembly!N$15+$BK60*Assembly!N$16+$BL60*Assembly!N$17+$BM60*Assembly!N$18+$BN60*Assembly!N$19+$BO60*Assembly!N$20+$BP60*Assembly!N$21+$BQ60*Assembly!N$22+$BR60*Assembly!N$23+$BS60*Assembly!N$24</f>
        <v>0</v>
      </c>
      <c r="CG60" s="326" t="str">
        <f>$AY60*Assembly!O$4+$AZ60*Assembly!O$5+$BA60*Assembly!O$6+$BB60*Assembly!O$7+$BC60*Assembly!O$8+$BD60*Assembly!O$9+$BE60*Assembly!O$10+$BF60*Assembly!O$11+$BG60*Assembly!O$12+$BH60*Assembly!O$13+$BI60*Assembly!O$14+$BJ60*Assembly!O$15+$BK60*Assembly!O$16+$BL60*Assembly!O$17+$BM60*Assembly!O$18+$BN60*Assembly!O$19+$BO60*Assembly!O$20+$BP60*Assembly!O$21+$BQ60*Assembly!O$22+$BR60*Assembly!O$23+$BS60*Assembly!O$24</f>
        <v>0</v>
      </c>
      <c r="CH60" s="325" t="str">
        <f>$AY60*Assembly!P$4+$AZ60*Assembly!P$5+$BA60*Assembly!P$6+$BB60*Assembly!P$7+$BC60*Assembly!P$8+$BD60*Assembly!P$9+$BE60*Assembly!P$10+$BF60*Assembly!P$11+$BG60*Assembly!P$12+$BH60*Assembly!P$13+$BI60*Assembly!P$14+$BJ60*Assembly!P$15+$BK60*Assembly!P$16+$BL60*Assembly!P$17+$BM60*Assembly!P$18+$BN60*Assembly!P$19+$BO60*Assembly!P$20+$BP60*Assembly!P$21+$BQ60*Assembly!P$22+$BR60*Assembly!P$23+$BS60*Assembly!P$24</f>
        <v>0</v>
      </c>
      <c r="CI60" s="325" t="str">
        <f>$AY60*Assembly!Q$4+$AZ60*Assembly!Q$5+$BA60*Assembly!Q$6+$BB60*Assembly!Q$7+$BC60*Assembly!Q$8+$BD60*Assembly!Q$9+$BE60*Assembly!Q$10+$BF60*Assembly!Q$11+$BG60*Assembly!Q$12+$BH60*Assembly!Q$13+$BI60*Assembly!Q$14+$BJ60*Assembly!Q$15+$BK60*Assembly!Q$16+$BL60*Assembly!Q$17+$BM60*Assembly!Q$18+$BN60*Assembly!Q$19+$BO60*Assembly!Q$20+$BP60*Assembly!Q$21+$BQ60*Assembly!Q$22+$BR60*Assembly!Q$23+$BS60*Assembly!Q$24</f>
        <v>0</v>
      </c>
      <c r="CJ60" s="326" t="str">
        <f>$AY60*Assembly!R$4+$AZ60*Assembly!R$5+$BA60*Assembly!R$6+$BB60*Assembly!R$7+$BC60*Assembly!R$8+$BD60*Assembly!R$9+$BE60*Assembly!R$10+$BF60*Assembly!R$11+$BG60*Assembly!R$12+$BH60*Assembly!R$13+$BI60*Assembly!R$14+$BJ60*Assembly!R$15+$BK60*Assembly!R$16+$BL60*Assembly!R$17+$BM60*Assembly!R$18+$BN60*Assembly!R$19+$BO60*Assembly!R$20+$BP60*Assembly!R$21+$BQ60*Assembly!R$22+$BR60*Assembly!R$23+$BS60*Assembly!R$24</f>
        <v>0</v>
      </c>
      <c r="CK60" s="325" t="str">
        <f>$AY60*Assembly!S$4+$AZ60*Assembly!S$5+$BA60*Assembly!S$6+$BB60*Assembly!S$7+$BC60*Assembly!S$8+$BD60*Assembly!S$9+$BE60*Assembly!S$10+$BF60*Assembly!S$11+$BG60*Assembly!S$12+$BH60*Assembly!S$13+$BI60*Assembly!S$14+$BJ60*Assembly!S$15+$BK60*Assembly!S$16+$BL60*Assembly!S$17+$BM60*Assembly!S$18+$BN60*Assembly!S$19+$BO60*Assembly!S$20+$BP60*Assembly!S$21+$BQ60*Assembly!S$22+$BR60*Assembly!S$23+$BS60*Assembly!S$24</f>
        <v>0</v>
      </c>
      <c r="CL60" s="325" t="str">
        <f>$AY60*Assembly!T$4+$AZ60*Assembly!T$5+$BA60*Assembly!T$6+$BB60*Assembly!T$7+$BC60*Assembly!T$8+$BD60*Assembly!T$9+$BE60*Assembly!T$10+$BF60*Assembly!T$11+$BG60*Assembly!T$12+$BH60*Assembly!T$13+$BI60*Assembly!T$14+$BJ60*Assembly!T$15+$BK60*Assembly!T$16+$BL60*Assembly!T$17+$BM60*Assembly!T$18+$BN60*Assembly!T$19+$BO60*Assembly!T$20+$BP60*Assembly!T$21+$BQ60*Assembly!T$22+$BR60*Assembly!T$23+$BS60*Assembly!T$24</f>
        <v>0</v>
      </c>
      <c r="CM60" s="325" t="str">
        <f>$AY60*Assembly!U$4+$AZ60*Assembly!U$5+$BA60*Assembly!U$6+$BB60*Assembly!U$7+$BC60*Assembly!U$8+$BD60*Assembly!U$9+$BE60*Assembly!U$10+$BF60*Assembly!U$11+$BG60*Assembly!U$12+$BH60*Assembly!U$13+$BI60*Assembly!U$14+$BJ60*Assembly!U$15+$BK60*Assembly!U$16+$BL60*Assembly!U$17+$BM60*Assembly!U$18+$BN60*Assembly!U$19+$BO60*Assembly!U$20+$BP60*Assembly!U$21+$BQ60*Assembly!U$22+$BR60*Assembly!U$23+$BS60*Assembly!U$24</f>
        <v>0</v>
      </c>
      <c r="CN60" s="326" t="str">
        <f>$AY60*Assembly!V$4+$AZ60*Assembly!V$5+$BA60*Assembly!V$6+$BB60*Assembly!V$7+$BC60*Assembly!V$8+$BD60*Assembly!V$9+$BE60*Assembly!V$10+$BF60*Assembly!V$11+$BG60*Assembly!V$12+$BH60*Assembly!V$13+$BI60*Assembly!V$14+$BJ60*Assembly!V$15+$BK60*Assembly!V$16+$BL60*Assembly!V$17+$BM60*Assembly!V$18+$BN60*Assembly!V$19+$BO60*Assembly!V$20+$BP60*Assembly!V$21+$BQ60*Assembly!V$22+$BR60*Assembly!V$23+$BS60*Assembly!V$24</f>
        <v>0</v>
      </c>
      <c r="CO60" s="326" t="str">
        <f>CE60*Refining!$F$3</f>
        <v>335</v>
      </c>
      <c r="CP60" s="326" t="str">
        <f>CF60*Refining!$F$4</f>
        <v>0</v>
      </c>
      <c r="CQ60" s="326" t="str">
        <f>CG60*Refining!$F$5</f>
        <v>0</v>
      </c>
      <c r="CR60" s="326" t="str">
        <f>CH60*Refining!$F$6</f>
        <v>0</v>
      </c>
      <c r="CS60" s="326" t="str">
        <f>CI60*Refining!$F$7</f>
        <v>0</v>
      </c>
      <c r="CT60" s="326" t="str">
        <f>CJ60*Refining!$F$8</f>
        <v>0</v>
      </c>
      <c r="CU60" s="326" t="str">
        <f>CK60*Refining!$F$9</f>
        <v>0</v>
      </c>
      <c r="CV60" s="326" t="str">
        <f>CL60*Refining!$F$10</f>
        <v>0</v>
      </c>
      <c r="CW60" s="326" t="str">
        <f>CM60*Refining!$F$11</f>
        <v>0</v>
      </c>
      <c r="CX60" s="326" t="str">
        <f>CN60*Refining!$F$12</f>
        <v>0</v>
      </c>
      <c r="CY60" s="218" t="str">
        <f t="shared" ref="CY60:DR60" si="242">IF(CE60 = 0, "", CE60)</f>
        <v>188</v>
      </c>
      <c r="CZ60" s="215" t="str">
        <f t="shared" si="242"/>
        <v/>
      </c>
      <c r="DA60" s="215" t="str">
        <f t="shared" si="242"/>
        <v/>
      </c>
      <c r="DB60" s="215" t="str">
        <f t="shared" si="242"/>
        <v/>
      </c>
      <c r="DC60" s="215" t="str">
        <f t="shared" si="242"/>
        <v/>
      </c>
      <c r="DD60" s="215" t="str">
        <f t="shared" si="242"/>
        <v/>
      </c>
      <c r="DE60" s="215" t="str">
        <f t="shared" si="242"/>
        <v/>
      </c>
      <c r="DF60" s="215" t="str">
        <f t="shared" si="242"/>
        <v/>
      </c>
      <c r="DG60" s="215" t="str">
        <f t="shared" si="242"/>
        <v/>
      </c>
      <c r="DH60" s="216" t="str">
        <f t="shared" si="242"/>
        <v/>
      </c>
      <c r="DI60" s="218" t="str">
        <f t="shared" si="242"/>
        <v>335</v>
      </c>
      <c r="DJ60" s="215" t="str">
        <f t="shared" si="242"/>
        <v/>
      </c>
      <c r="DK60" s="215" t="str">
        <f t="shared" si="242"/>
        <v/>
      </c>
      <c r="DL60" s="215" t="str">
        <f t="shared" si="242"/>
        <v/>
      </c>
      <c r="DM60" s="215" t="str">
        <f t="shared" si="242"/>
        <v/>
      </c>
      <c r="DN60" s="215" t="str">
        <f t="shared" si="242"/>
        <v/>
      </c>
      <c r="DO60" s="215" t="str">
        <f t="shared" si="242"/>
        <v/>
      </c>
      <c r="DP60" s="215" t="str">
        <f t="shared" si="242"/>
        <v/>
      </c>
      <c r="DQ60" s="215" t="str">
        <f t="shared" si="242"/>
        <v/>
      </c>
      <c r="DR60" s="216" t="str">
        <f t="shared" si="242"/>
        <v/>
      </c>
      <c r="DS60" s="218" t="str">
        <f t="shared" si="15"/>
        <v>188</v>
      </c>
      <c r="DT60" s="219" t="str">
        <f t="shared" si="16"/>
        <v>335</v>
      </c>
      <c r="DU60" s="208" t="str">
        <f>CY60*'Ores &amp; Ingots'!$C$3+CZ60*'Ores &amp; Ingots'!$C$4+DA60*'Ores &amp; Ingots'!$C$5+DB60*'Ores &amp; Ingots'!$C$6+DC60*'Ores &amp; Ingots'!$C$7+DD60*'Ores &amp; Ingots'!$C$8+DE60*'Ores &amp; Ingots'!$C$9+DF60*'Ores &amp; Ingots'!$C$10+DG60*'Ores &amp; Ingots'!$C$11+DH60*'Ores &amp; Ingots'!$C$12</f>
        <v>24</v>
      </c>
      <c r="DV60" s="208" t="str">
        <f>DI60*'Ores &amp; Ingots'!$B$3+DJ60*'Ores &amp; Ingots'!$B$4+DK60*'Ores &amp; Ingots'!$B$5+DL60*'Ores &amp; Ingots'!$B$6+DM60*'Ores &amp; Ingots'!$B$7+DN60*'Ores &amp; Ingots'!$B$8+DO60*'Ores &amp; Ingots'!$B$9+DP60*'Ores &amp; Ingots'!$B$10+DQ60*'Ores &amp; Ingots'!$B$11+DR60*'Ores &amp; Ingots'!$B$12</f>
        <v>124</v>
      </c>
      <c r="DW60" s="219" t="str">
        <f>CY60*Refining!$G$3+CZ60*Refining!$G$4+DA60*Refining!$G$5+DB60*Refining!$G$6+DC60*Refining!$G$7+DD60*Refining!$G$8+DE60*Refining!$G$9+DF60*Refining!$G$10+DG60*Refining!$G$11+DH60*Refining!$G$12</f>
        <v>13</v>
      </c>
      <c r="DX60" s="219" t="str">
        <f t="shared" si="17"/>
        <v>2,003</v>
      </c>
      <c r="DY60" s="220" t="str">
        <f t="shared" si="18"/>
        <v>0.0020</v>
      </c>
      <c r="DZ60" s="218" t="str">
        <f t="shared" si="19"/>
        <v>98</v>
      </c>
      <c r="EA60" s="221" t="str">
        <f t="shared" ref="EA60:EB60" si="243">DZ60/60</f>
        <v>1.6</v>
      </c>
      <c r="EB60" s="221" t="str">
        <f t="shared" si="243"/>
        <v>0.0</v>
      </c>
      <c r="EC60" s="541" t="str">
        <f t="shared" si="21"/>
        <v>0.00</v>
      </c>
      <c r="ED60" s="218" t="str">
        <f t="shared" si="22"/>
        <v>12,114</v>
      </c>
      <c r="EE60" s="221" t="str">
        <f t="shared" ref="EE60:EF60" si="244">ED60/1000</f>
        <v>12.1</v>
      </c>
      <c r="EF60" s="222" t="str">
        <f t="shared" si="244"/>
        <v>0.01</v>
      </c>
      <c r="EG60" s="542" t="str">
        <f t="shared" si="24"/>
        <v>0.0121</v>
      </c>
      <c r="EH60" s="225">
        <v>2624.0</v>
      </c>
    </row>
    <row r="61" hidden="1">
      <c r="A61" s="33"/>
      <c r="B61" s="226" t="s">
        <v>952</v>
      </c>
      <c r="C61" s="227" t="s">
        <v>886</v>
      </c>
      <c r="D61" s="227">
        <v>1.0</v>
      </c>
      <c r="E61" s="227">
        <v>1.0</v>
      </c>
      <c r="F61" s="227">
        <v>1.0</v>
      </c>
      <c r="G61" s="253" t="str">
        <f t="shared" si="5"/>
        <v>15.6</v>
      </c>
      <c r="H61" s="254">
        <v>3.0</v>
      </c>
      <c r="I61" s="254">
        <v>3.0</v>
      </c>
      <c r="J61" s="254" t="str">
        <f>H61/Main!$D$9</f>
        <v>3</v>
      </c>
      <c r="K61" s="254" t="str">
        <f>I61/Main!$D$10</f>
        <v>3</v>
      </c>
      <c r="L61" s="254" t="str">
        <f t="shared" si="6"/>
        <v>1</v>
      </c>
      <c r="M61" s="254">
        <v>1.0</v>
      </c>
      <c r="N61" s="255"/>
      <c r="O61" s="256">
        <v>60.0</v>
      </c>
      <c r="P61" s="255"/>
      <c r="Q61" s="256"/>
      <c r="R61" s="255"/>
      <c r="S61" s="257"/>
      <c r="T61" s="257"/>
      <c r="U61" s="255"/>
      <c r="V61" s="255"/>
      <c r="W61" s="257"/>
      <c r="X61" s="257"/>
      <c r="Y61" s="255"/>
      <c r="Z61" s="255"/>
      <c r="AA61" s="255"/>
      <c r="AB61" s="255"/>
      <c r="AC61" s="335" t="s">
        <v>913</v>
      </c>
      <c r="AD61" s="225">
        <v>0.0</v>
      </c>
      <c r="AE61" s="225">
        <v>0.0</v>
      </c>
      <c r="AF61" s="225">
        <v>0.0</v>
      </c>
      <c r="AG61" s="225">
        <v>0.0</v>
      </c>
      <c r="AH61" s="309">
        <v>1.0</v>
      </c>
      <c r="AI61" s="225">
        <v>0.0</v>
      </c>
      <c r="AJ61" s="225">
        <v>0.0</v>
      </c>
      <c r="AK61" s="225">
        <v>0.0</v>
      </c>
      <c r="AL61" s="225">
        <v>0.0</v>
      </c>
      <c r="AM61" s="225">
        <v>0.0</v>
      </c>
      <c r="AN61" s="225">
        <v>0.0</v>
      </c>
      <c r="AO61" s="225">
        <v>0.0</v>
      </c>
      <c r="AP61" s="225">
        <v>0.0</v>
      </c>
      <c r="AQ61" s="225">
        <v>0.0</v>
      </c>
      <c r="AR61" s="225">
        <v>0.0</v>
      </c>
      <c r="AS61" s="225">
        <v>0.0</v>
      </c>
      <c r="AT61" s="225">
        <v>0.0</v>
      </c>
      <c r="AU61" s="225">
        <v>0.0</v>
      </c>
      <c r="AV61" s="225">
        <v>0.0</v>
      </c>
      <c r="AW61" s="225">
        <v>0.0</v>
      </c>
      <c r="AX61" s="225">
        <v>0.0</v>
      </c>
      <c r="AY61" s="236" t="str">
        <f t="shared" ref="AY61:BS61" si="245">IF(AD61 = 0, "", AD61)</f>
        <v/>
      </c>
      <c r="AZ61" s="227" t="str">
        <f t="shared" si="245"/>
        <v/>
      </c>
      <c r="BA61" s="227" t="str">
        <f t="shared" si="245"/>
        <v/>
      </c>
      <c r="BB61" s="227" t="str">
        <f t="shared" si="245"/>
        <v/>
      </c>
      <c r="BC61" s="225" t="str">
        <f t="shared" si="245"/>
        <v>1</v>
      </c>
      <c r="BD61" s="227" t="str">
        <f t="shared" si="245"/>
        <v/>
      </c>
      <c r="BE61" s="227" t="str">
        <f t="shared" si="245"/>
        <v/>
      </c>
      <c r="BF61" s="227" t="str">
        <f t="shared" si="245"/>
        <v/>
      </c>
      <c r="BG61" s="227" t="str">
        <f t="shared" si="245"/>
        <v/>
      </c>
      <c r="BH61" s="227" t="str">
        <f t="shared" si="245"/>
        <v/>
      </c>
      <c r="BI61" s="227" t="str">
        <f t="shared" si="245"/>
        <v/>
      </c>
      <c r="BJ61" s="227" t="str">
        <f t="shared" si="245"/>
        <v/>
      </c>
      <c r="BK61" s="227" t="str">
        <f t="shared" si="245"/>
        <v/>
      </c>
      <c r="BL61" s="227" t="str">
        <f t="shared" si="245"/>
        <v/>
      </c>
      <c r="BM61" s="227" t="str">
        <f t="shared" si="245"/>
        <v/>
      </c>
      <c r="BN61" s="227" t="str">
        <f t="shared" si="245"/>
        <v/>
      </c>
      <c r="BO61" s="227" t="str">
        <f t="shared" si="245"/>
        <v/>
      </c>
      <c r="BP61" s="227" t="str">
        <f t="shared" si="245"/>
        <v/>
      </c>
      <c r="BQ61" s="227" t="str">
        <f t="shared" si="245"/>
        <v/>
      </c>
      <c r="BR61" s="227" t="str">
        <f t="shared" si="245"/>
        <v/>
      </c>
      <c r="BS61" s="238" t="str">
        <f t="shared" si="245"/>
        <v/>
      </c>
      <c r="BT61" s="239" t="str">
        <f>$AY61*Assembly!Y$4+$AZ61*Assembly!Y$5+$BA61*Assembly!Y$6+$BB61*Assembly!Y$7+$BC61*Assembly!Y$8+$BD61*Assembly!Y$9+$BE61*Assembly!Y$10+$BF61*Assembly!Y$11+$BG61*Assembly!Y$12+$BH61*Assembly!Y$13+$BI61*Assembly!Y$14+$BJ61*Assembly!Y$15+$BK61*Assembly!Y$16+$BL61*Assembly!Y$17+$BM61*Assembly!Y$18+$BN61*Assembly!Y$19+$BO61*Assembly!Y$20+$BP61*Assembly!Y$21+$BQ61*Assembly!Y$22+$BR61*Assembly!Y$23+$BS61*Assembly!Y$24</f>
        <v>8</v>
      </c>
      <c r="BU61" s="225" t="str">
        <f t="shared" si="8"/>
        <v>1</v>
      </c>
      <c r="BV61" s="225" t="str">
        <f>$AY61*Assembly!AC$4+$AZ61*Assembly!AC$5+$BA61*Assembly!AC$6+$BB61*Assembly!AC$7+$BC61*Assembly!AC$8+$BD61*Assembly!AC$9+$BE61*Assembly!AC$10+$BF61*Assembly!AC$11+$BG61*Assembly!AC$12+$BH61*Assembly!AC$13+$BI61*Assembly!AC$14+$BJ61*Assembly!AC$15+$BK61*Assembly!AC$16+$BL61*Assembly!AC$17+$BM61*Assembly!AC$18+$BN61*Assembly!AC$19+$BO61*Assembly!AC$20+$BP61*Assembly!AC$21+$BQ61*Assembly!AC$22+$BR61*Assembly!AC$23+$BS61*Assembly!AC$24</f>
        <v>30</v>
      </c>
      <c r="BW61" s="240" t="str">
        <f t="shared" si="9"/>
        <v>3.75</v>
      </c>
      <c r="BX61" s="241" t="str">
        <f t="shared" si="10"/>
        <v>2</v>
      </c>
      <c r="BY61" s="242" t="str">
        <f t="shared" si="11"/>
        <v>58.6</v>
      </c>
      <c r="BZ61" s="225"/>
      <c r="CA61" s="225" t="str">
        <f>$AY61*Assembly!X$4+$AZ61*Assembly!X$5+$BA61*Assembly!X$6+$BB61*Assembly!X$7+$BC61*Assembly!X$8+$BD61*Assembly!X$9+$BE61*Assembly!X$10+$BF61*Assembly!X$11+$BG61*Assembly!X$12+$BH61*Assembly!X$13+$BI61*Assembly!X$14+$BJ61*Assembly!X$15+$BK61*Assembly!X$16+$BL61*Assembly!X$17+$BM61*Assembly!X$18+$BN61*Assembly!X$19+$BO61*Assembly!X$20+$BP61*Assembly!X$21+$BQ61*Assembly!X$22+$BR61*Assembly!X$23+$BS61*Assembly!X$24</f>
        <v>4</v>
      </c>
      <c r="CB61" s="225" t="str">
        <f t="shared" si="12"/>
        <v>622</v>
      </c>
      <c r="CC61" s="223" t="str">
        <f t="shared" si="13"/>
        <v>0.0006</v>
      </c>
      <c r="CD61" s="243" t="str">
        <f>$AY61*Assembly!AB$4+$AZ61*Assembly!AB$5+$BA61*Assembly!AB$6+$BB61*Assembly!AB$7+$BC61*Assembly!AB$8+$BD61*Assembly!AB$9+$BE61*Assembly!AB$10+$BF61*Assembly!AB$11+$BG61*Assembly!AB$12+$BH61*Assembly!AB$13+$BI61*Assembly!AB$14+$BJ61*Assembly!AB$15+$BK61*Assembly!AB$16+$BL61*Assembly!AB$17+$BM61*Assembly!AB$18+$BN61*Assembly!AB$19+$BO61*Assembly!AB$20+$BP61*Assembly!AB$21+$BQ61*Assembly!AB$22+$BR61*Assembly!AB$23+$BS61*Assembly!AB$24</f>
        <v>2</v>
      </c>
      <c r="CE61" s="256" t="str">
        <f>$AY61*Assembly!M$4+$AZ61*Assembly!M$5+$BA61*Assembly!M$6+$BB61*Assembly!M$7+$BC61*Assembly!M$8+$BD61*Assembly!M$9+$BE61*Assembly!M$10+$BF61*Assembly!M$11+$BG61*Assembly!M$12+$BH61*Assembly!M$13+$BI61*Assembly!M$14+$BJ61*Assembly!M$15+$BK61*Assembly!M$16+$BL61*Assembly!M$17+$BM61*Assembly!M$18+$BN61*Assembly!M$19+$BO61*Assembly!M$20+$BP61*Assembly!M$21+$BQ61*Assembly!M$22+$BR61*Assembly!M$23+$BS61*Assembly!M$24</f>
        <v>10</v>
      </c>
      <c r="CF61" s="256" t="str">
        <f>$AY61*Assembly!N$4+$AZ61*Assembly!N$5+$BA61*Assembly!N$6+$BB61*Assembly!N$7+$BC61*Assembly!N$8+$BD61*Assembly!N$9+$BE61*Assembly!N$10+$BF61*Assembly!N$11+$BG61*Assembly!N$12+$BH61*Assembly!N$13+$BI61*Assembly!N$14+$BJ61*Assembly!N$15+$BK61*Assembly!N$16+$BL61*Assembly!N$17+$BM61*Assembly!N$18+$BN61*Assembly!N$19+$BO61*Assembly!N$20+$BP61*Assembly!N$21+$BQ61*Assembly!N$22+$BR61*Assembly!N$23+$BS61*Assembly!N$24</f>
        <v>0</v>
      </c>
      <c r="CG61" s="256" t="str">
        <f>$AY61*Assembly!O$4+$AZ61*Assembly!O$5+$BA61*Assembly!O$6+$BB61*Assembly!O$7+$BC61*Assembly!O$8+$BD61*Assembly!O$9+$BE61*Assembly!O$10+$BF61*Assembly!O$11+$BG61*Assembly!O$12+$BH61*Assembly!O$13+$BI61*Assembly!O$14+$BJ61*Assembly!O$15+$BK61*Assembly!O$16+$BL61*Assembly!O$17+$BM61*Assembly!O$18+$BN61*Assembly!O$19+$BO61*Assembly!O$20+$BP61*Assembly!O$21+$BQ61*Assembly!O$22+$BR61*Assembly!O$23+$BS61*Assembly!O$24</f>
        <v>0</v>
      </c>
      <c r="CH61" s="254" t="str">
        <f>$AY61*Assembly!P$4+$AZ61*Assembly!P$5+$BA61*Assembly!P$6+$BB61*Assembly!P$7+$BC61*Assembly!P$8+$BD61*Assembly!P$9+$BE61*Assembly!P$10+$BF61*Assembly!P$11+$BG61*Assembly!P$12+$BH61*Assembly!P$13+$BI61*Assembly!P$14+$BJ61*Assembly!P$15+$BK61*Assembly!P$16+$BL61*Assembly!P$17+$BM61*Assembly!P$18+$BN61*Assembly!P$19+$BO61*Assembly!P$20+$BP61*Assembly!P$21+$BQ61*Assembly!P$22+$BR61*Assembly!P$23+$BS61*Assembly!P$24</f>
        <v>0</v>
      </c>
      <c r="CI61" s="254" t="str">
        <f>$AY61*Assembly!Q$4+$AZ61*Assembly!Q$5+$BA61*Assembly!Q$6+$BB61*Assembly!Q$7+$BC61*Assembly!Q$8+$BD61*Assembly!Q$9+$BE61*Assembly!Q$10+$BF61*Assembly!Q$11+$BG61*Assembly!Q$12+$BH61*Assembly!Q$13+$BI61*Assembly!Q$14+$BJ61*Assembly!Q$15+$BK61*Assembly!Q$16+$BL61*Assembly!Q$17+$BM61*Assembly!Q$18+$BN61*Assembly!Q$19+$BO61*Assembly!Q$20+$BP61*Assembly!Q$21+$BQ61*Assembly!Q$22+$BR61*Assembly!Q$23+$BS61*Assembly!Q$24</f>
        <v>0</v>
      </c>
      <c r="CJ61" s="256" t="str">
        <f>$AY61*Assembly!R$4+$AZ61*Assembly!R$5+$BA61*Assembly!R$6+$BB61*Assembly!R$7+$BC61*Assembly!R$8+$BD61*Assembly!R$9+$BE61*Assembly!R$10+$BF61*Assembly!R$11+$BG61*Assembly!R$12+$BH61*Assembly!R$13+$BI61*Assembly!R$14+$BJ61*Assembly!R$15+$BK61*Assembly!R$16+$BL61*Assembly!R$17+$BM61*Assembly!R$18+$BN61*Assembly!R$19+$BO61*Assembly!R$20+$BP61*Assembly!R$21+$BQ61*Assembly!R$22+$BR61*Assembly!R$23+$BS61*Assembly!R$24</f>
        <v>0</v>
      </c>
      <c r="CK61" s="254" t="str">
        <f>$AY61*Assembly!S$4+$AZ61*Assembly!S$5+$BA61*Assembly!S$6+$BB61*Assembly!S$7+$BC61*Assembly!S$8+$BD61*Assembly!S$9+$BE61*Assembly!S$10+$BF61*Assembly!S$11+$BG61*Assembly!S$12+$BH61*Assembly!S$13+$BI61*Assembly!S$14+$BJ61*Assembly!S$15+$BK61*Assembly!S$16+$BL61*Assembly!S$17+$BM61*Assembly!S$18+$BN61*Assembly!S$19+$BO61*Assembly!S$20+$BP61*Assembly!S$21+$BQ61*Assembly!S$22+$BR61*Assembly!S$23+$BS61*Assembly!S$24</f>
        <v>0</v>
      </c>
      <c r="CL61" s="254" t="str">
        <f>$AY61*Assembly!T$4+$AZ61*Assembly!T$5+$BA61*Assembly!T$6+$BB61*Assembly!T$7+$BC61*Assembly!T$8+$BD61*Assembly!T$9+$BE61*Assembly!T$10+$BF61*Assembly!T$11+$BG61*Assembly!T$12+$BH61*Assembly!T$13+$BI61*Assembly!T$14+$BJ61*Assembly!T$15+$BK61*Assembly!T$16+$BL61*Assembly!T$17+$BM61*Assembly!T$18+$BN61*Assembly!T$19+$BO61*Assembly!T$20+$BP61*Assembly!T$21+$BQ61*Assembly!T$22+$BR61*Assembly!T$23+$BS61*Assembly!T$24</f>
        <v>0</v>
      </c>
      <c r="CM61" s="254" t="str">
        <f>$AY61*Assembly!U$4+$AZ61*Assembly!U$5+$BA61*Assembly!U$6+$BB61*Assembly!U$7+$BC61*Assembly!U$8+$BD61*Assembly!U$9+$BE61*Assembly!U$10+$BF61*Assembly!U$11+$BG61*Assembly!U$12+$BH61*Assembly!U$13+$BI61*Assembly!U$14+$BJ61*Assembly!U$15+$BK61*Assembly!U$16+$BL61*Assembly!U$17+$BM61*Assembly!U$18+$BN61*Assembly!U$19+$BO61*Assembly!U$20+$BP61*Assembly!U$21+$BQ61*Assembly!U$22+$BR61*Assembly!U$23+$BS61*Assembly!U$24</f>
        <v>0</v>
      </c>
      <c r="CN61" s="256" t="str">
        <f>$AY61*Assembly!V$4+$AZ61*Assembly!V$5+$BA61*Assembly!V$6+$BB61*Assembly!V$7+$BC61*Assembly!V$8+$BD61*Assembly!V$9+$BE61*Assembly!V$10+$BF61*Assembly!V$11+$BG61*Assembly!V$12+$BH61*Assembly!V$13+$BI61*Assembly!V$14+$BJ61*Assembly!V$15+$BK61*Assembly!V$16+$BL61*Assembly!V$17+$BM61*Assembly!V$18+$BN61*Assembly!V$19+$BO61*Assembly!V$20+$BP61*Assembly!V$21+$BQ61*Assembly!V$22+$BR61*Assembly!V$23+$BS61*Assembly!V$24</f>
        <v>0</v>
      </c>
      <c r="CO61" s="256" t="str">
        <f>CE61*Refining!$F$3</f>
        <v>18</v>
      </c>
      <c r="CP61" s="256" t="str">
        <f>CF61*Refining!$F$4</f>
        <v>0</v>
      </c>
      <c r="CQ61" s="256" t="str">
        <f>CG61*Refining!$F$5</f>
        <v>0</v>
      </c>
      <c r="CR61" s="256" t="str">
        <f>CH61*Refining!$F$6</f>
        <v>0</v>
      </c>
      <c r="CS61" s="256" t="str">
        <f>CI61*Refining!$F$7</f>
        <v>0</v>
      </c>
      <c r="CT61" s="256" t="str">
        <f>CJ61*Refining!$F$8</f>
        <v>0</v>
      </c>
      <c r="CU61" s="256" t="str">
        <f>CK61*Refining!$F$9</f>
        <v>0</v>
      </c>
      <c r="CV61" s="256" t="str">
        <f>CL61*Refining!$F$10</f>
        <v>0</v>
      </c>
      <c r="CW61" s="256" t="str">
        <f>CM61*Refining!$F$11</f>
        <v>0</v>
      </c>
      <c r="CX61" s="256" t="str">
        <f>CN61*Refining!$F$12</f>
        <v>0</v>
      </c>
      <c r="CY61" s="248" t="str">
        <f t="shared" ref="CY61:DR61" si="246">IF(CE61 = 0, "", CE61)</f>
        <v>10</v>
      </c>
      <c r="CZ61" s="245" t="str">
        <f t="shared" si="246"/>
        <v/>
      </c>
      <c r="DA61" s="245" t="str">
        <f t="shared" si="246"/>
        <v/>
      </c>
      <c r="DB61" s="245" t="str">
        <f t="shared" si="246"/>
        <v/>
      </c>
      <c r="DC61" s="245" t="str">
        <f t="shared" si="246"/>
        <v/>
      </c>
      <c r="DD61" s="245" t="str">
        <f t="shared" si="246"/>
        <v/>
      </c>
      <c r="DE61" s="245" t="str">
        <f t="shared" si="246"/>
        <v/>
      </c>
      <c r="DF61" s="245" t="str">
        <f t="shared" si="246"/>
        <v/>
      </c>
      <c r="DG61" s="245" t="str">
        <f t="shared" si="246"/>
        <v/>
      </c>
      <c r="DH61" s="246" t="str">
        <f t="shared" si="246"/>
        <v/>
      </c>
      <c r="DI61" s="248" t="str">
        <f t="shared" si="246"/>
        <v>18</v>
      </c>
      <c r="DJ61" s="245" t="str">
        <f t="shared" si="246"/>
        <v/>
      </c>
      <c r="DK61" s="245" t="str">
        <f t="shared" si="246"/>
        <v/>
      </c>
      <c r="DL61" s="245" t="str">
        <f t="shared" si="246"/>
        <v/>
      </c>
      <c r="DM61" s="245" t="str">
        <f t="shared" si="246"/>
        <v/>
      </c>
      <c r="DN61" s="245" t="str">
        <f t="shared" si="246"/>
        <v/>
      </c>
      <c r="DO61" s="245" t="str">
        <f t="shared" si="246"/>
        <v/>
      </c>
      <c r="DP61" s="245" t="str">
        <f t="shared" si="246"/>
        <v/>
      </c>
      <c r="DQ61" s="245" t="str">
        <f t="shared" si="246"/>
        <v/>
      </c>
      <c r="DR61" s="246" t="str">
        <f t="shared" si="246"/>
        <v/>
      </c>
      <c r="DS61" s="248" t="str">
        <f t="shared" si="15"/>
        <v>10</v>
      </c>
      <c r="DT61" s="249" t="str">
        <f t="shared" si="16"/>
        <v>18</v>
      </c>
      <c r="DU61" s="225" t="str">
        <f>CY61*'Ores &amp; Ingots'!$C$3+CZ61*'Ores &amp; Ingots'!$C$4+DA61*'Ores &amp; Ingots'!$C$5+DB61*'Ores &amp; Ingots'!$C$6+DC61*'Ores &amp; Ingots'!$C$7+DD61*'Ores &amp; Ingots'!$C$8+DE61*'Ores &amp; Ingots'!$C$9+DF61*'Ores &amp; Ingots'!$C$10+DG61*'Ores &amp; Ingots'!$C$11+DH61*'Ores &amp; Ingots'!$C$12</f>
        <v>1</v>
      </c>
      <c r="DV61" s="225" t="str">
        <f>DI61*'Ores &amp; Ingots'!$B$3+DJ61*'Ores &amp; Ingots'!$B$4+DK61*'Ores &amp; Ingots'!$B$5+DL61*'Ores &amp; Ingots'!$B$6+DM61*'Ores &amp; Ingots'!$B$7+DN61*'Ores &amp; Ingots'!$B$8+DO61*'Ores &amp; Ingots'!$B$9+DP61*'Ores &amp; Ingots'!$B$10+DQ61*'Ores &amp; Ingots'!$B$11+DR61*'Ores &amp; Ingots'!$B$12</f>
        <v>7</v>
      </c>
      <c r="DW61" s="249" t="str">
        <f>CY61*Refining!$G$3+CZ61*Refining!$G$4+DA61*Refining!$G$5+DB61*Refining!$G$6+DC61*Refining!$G$7+DD61*Refining!$G$8+DE61*Refining!$G$9+DF61*Refining!$G$10+DG61*Refining!$G$11+DH61*Refining!$G$12</f>
        <v>1</v>
      </c>
      <c r="DX61" s="249" t="str">
        <f t="shared" si="17"/>
        <v>107</v>
      </c>
      <c r="DY61" s="250" t="str">
        <f t="shared" si="18"/>
        <v>0.0001</v>
      </c>
      <c r="DZ61" s="248" t="str">
        <f t="shared" si="19"/>
        <v>8</v>
      </c>
      <c r="EA61" s="251" t="str">
        <f t="shared" ref="EA61:EB61" si="247">DZ61/60</f>
        <v>0.1</v>
      </c>
      <c r="EB61" s="251" t="str">
        <f t="shared" si="247"/>
        <v>0.0</v>
      </c>
      <c r="EC61" s="543" t="str">
        <f t="shared" si="21"/>
        <v>0.00</v>
      </c>
      <c r="ED61" s="248" t="str">
        <f t="shared" si="22"/>
        <v>729</v>
      </c>
      <c r="EE61" s="251" t="str">
        <f t="shared" ref="EE61:EF61" si="248">ED61/1000</f>
        <v>0.7</v>
      </c>
      <c r="EF61" s="252" t="str">
        <f t="shared" si="248"/>
        <v>0.00</v>
      </c>
      <c r="EG61" s="544" t="str">
        <f t="shared" si="24"/>
        <v>0.0007</v>
      </c>
      <c r="EH61" s="225">
        <v>324.0</v>
      </c>
    </row>
    <row r="62" hidden="1">
      <c r="A62" s="33"/>
      <c r="B62" s="226" t="s">
        <v>953</v>
      </c>
      <c r="C62" s="227" t="s">
        <v>886</v>
      </c>
      <c r="D62" s="227">
        <v>1.0</v>
      </c>
      <c r="E62" s="227">
        <v>1.0</v>
      </c>
      <c r="F62" s="227">
        <v>1.0</v>
      </c>
      <c r="G62" s="228" t="str">
        <f t="shared" si="5"/>
        <v>15.6</v>
      </c>
      <c r="H62" s="229">
        <v>8.0</v>
      </c>
      <c r="I62" s="229">
        <v>8.0</v>
      </c>
      <c r="J62" s="229" t="str">
        <f>H62/Main!$D$9</f>
        <v>8</v>
      </c>
      <c r="K62" s="229" t="str">
        <f>I62/Main!$D$10</f>
        <v>8</v>
      </c>
      <c r="L62" s="229" t="str">
        <f t="shared" si="6"/>
        <v>1</v>
      </c>
      <c r="M62" s="229">
        <v>1.0</v>
      </c>
      <c r="N62" s="230"/>
      <c r="O62" s="230"/>
      <c r="P62" s="230"/>
      <c r="Q62" s="231"/>
      <c r="R62" s="230"/>
      <c r="S62" s="232"/>
      <c r="T62" s="232"/>
      <c r="U62" s="230"/>
      <c r="V62" s="230"/>
      <c r="W62" s="232"/>
      <c r="X62" s="232"/>
      <c r="Y62" s="230"/>
      <c r="Z62" s="230"/>
      <c r="AA62" s="230"/>
      <c r="AB62" s="230"/>
      <c r="AC62" s="334" t="s">
        <v>913</v>
      </c>
      <c r="AD62" s="225">
        <v>0.0</v>
      </c>
      <c r="AE62" s="225">
        <v>25.0</v>
      </c>
      <c r="AF62" s="225">
        <v>4.0</v>
      </c>
      <c r="AG62" s="225">
        <v>0.0</v>
      </c>
      <c r="AH62" s="309">
        <v>10.0</v>
      </c>
      <c r="AI62" s="225">
        <v>0.0</v>
      </c>
      <c r="AJ62" s="225">
        <v>0.0</v>
      </c>
      <c r="AK62" s="225">
        <v>0.0</v>
      </c>
      <c r="AL62" s="225">
        <v>0.0</v>
      </c>
      <c r="AM62" s="225">
        <v>0.0</v>
      </c>
      <c r="AN62" s="225">
        <v>0.0</v>
      </c>
      <c r="AO62" s="225">
        <v>0.0</v>
      </c>
      <c r="AP62" s="225">
        <v>0.0</v>
      </c>
      <c r="AQ62" s="225">
        <v>0.0</v>
      </c>
      <c r="AR62" s="225">
        <v>0.0</v>
      </c>
      <c r="AS62" s="225">
        <v>0.0</v>
      </c>
      <c r="AT62" s="225">
        <v>0.0</v>
      </c>
      <c r="AU62" s="225">
        <v>0.0</v>
      </c>
      <c r="AV62" s="225">
        <v>0.0</v>
      </c>
      <c r="AW62" s="225">
        <v>0.0</v>
      </c>
      <c r="AX62" s="225">
        <v>0.0</v>
      </c>
      <c r="AY62" s="236" t="str">
        <f t="shared" ref="AY62:BS62" si="249">IF(AD62 = 0, "", AD62)</f>
        <v/>
      </c>
      <c r="AZ62" s="225" t="str">
        <f t="shared" si="249"/>
        <v>25</v>
      </c>
      <c r="BA62" s="225" t="str">
        <f t="shared" si="249"/>
        <v>4</v>
      </c>
      <c r="BB62" s="227" t="str">
        <f t="shared" si="249"/>
        <v/>
      </c>
      <c r="BC62" s="309" t="str">
        <f t="shared" si="249"/>
        <v>10</v>
      </c>
      <c r="BD62" s="227" t="str">
        <f t="shared" si="249"/>
        <v/>
      </c>
      <c r="BE62" s="227" t="str">
        <f t="shared" si="249"/>
        <v/>
      </c>
      <c r="BF62" s="227" t="str">
        <f t="shared" si="249"/>
        <v/>
      </c>
      <c r="BG62" s="227" t="str">
        <f t="shared" si="249"/>
        <v/>
      </c>
      <c r="BH62" s="227" t="str">
        <f t="shared" si="249"/>
        <v/>
      </c>
      <c r="BI62" s="227" t="str">
        <f t="shared" si="249"/>
        <v/>
      </c>
      <c r="BJ62" s="227" t="str">
        <f t="shared" si="249"/>
        <v/>
      </c>
      <c r="BK62" s="227" t="str">
        <f t="shared" si="249"/>
        <v/>
      </c>
      <c r="BL62" s="227" t="str">
        <f t="shared" si="249"/>
        <v/>
      </c>
      <c r="BM62" s="227" t="str">
        <f t="shared" si="249"/>
        <v/>
      </c>
      <c r="BN62" s="227" t="str">
        <f t="shared" si="249"/>
        <v/>
      </c>
      <c r="BO62" s="227" t="str">
        <f t="shared" si="249"/>
        <v/>
      </c>
      <c r="BP62" s="227" t="str">
        <f t="shared" si="249"/>
        <v/>
      </c>
      <c r="BQ62" s="227" t="str">
        <f t="shared" si="249"/>
        <v/>
      </c>
      <c r="BR62" s="227" t="str">
        <f t="shared" si="249"/>
        <v/>
      </c>
      <c r="BS62" s="238" t="str">
        <f t="shared" si="249"/>
        <v/>
      </c>
      <c r="BT62" s="239" t="str">
        <f>$AY62*Assembly!Y$4+$AZ62*Assembly!Y$5+$BA62*Assembly!Y$6+$BB62*Assembly!Y$7+$BC62*Assembly!Y$8+$BD62*Assembly!Y$9+$BE62*Assembly!Y$10+$BF62*Assembly!Y$11+$BG62*Assembly!Y$12+$BH62*Assembly!Y$13+$BI62*Assembly!Y$14+$BJ62*Assembly!Y$15+$BK62*Assembly!Y$16+$BL62*Assembly!Y$17+$BM62*Assembly!Y$18+$BN62*Assembly!Y$19+$BO62*Assembly!Y$20+$BP62*Assembly!Y$21+$BQ62*Assembly!Y$22+$BR62*Assembly!Y$23+$BS62*Assembly!Y$24</f>
        <v>171</v>
      </c>
      <c r="BU62" s="225" t="str">
        <f t="shared" si="8"/>
        <v>11</v>
      </c>
      <c r="BV62" s="225" t="str">
        <f>$AY62*Assembly!AC$4+$AZ62*Assembly!AC$5+$BA62*Assembly!AC$6+$BB62*Assembly!AC$7+$BC62*Assembly!AC$8+$BD62*Assembly!AC$9+$BE62*Assembly!AC$10+$BF62*Assembly!AC$11+$BG62*Assembly!AC$12+$BH62*Assembly!AC$13+$BI62*Assembly!AC$14+$BJ62*Assembly!AC$15+$BK62*Assembly!AC$16+$BL62*Assembly!AC$17+$BM62*Assembly!AC$18+$BN62*Assembly!AC$19+$BO62*Assembly!AC$20+$BP62*Assembly!AC$21+$BQ62*Assembly!AC$22+$BR62*Assembly!AC$23+$BS62*Assembly!AC$24</f>
        <v>735</v>
      </c>
      <c r="BW62" s="240" t="str">
        <f t="shared" si="9"/>
        <v>4.30</v>
      </c>
      <c r="BX62" s="241" t="str">
        <f t="shared" si="10"/>
        <v>47</v>
      </c>
      <c r="BY62" s="242" t="str">
        <f t="shared" si="11"/>
        <v>67.2</v>
      </c>
      <c r="BZ62" s="225"/>
      <c r="CA62" s="225" t="str">
        <f>$AY62*Assembly!X$4+$AZ62*Assembly!X$5+$BA62*Assembly!X$6+$BB62*Assembly!X$7+$BC62*Assembly!X$8+$BD62*Assembly!X$9+$BE62*Assembly!X$10+$BF62*Assembly!X$11+$BG62*Assembly!X$12+$BH62*Assembly!X$13+$BI62*Assembly!X$14+$BJ62*Assembly!X$15+$BK62*Assembly!X$16+$BL62*Assembly!X$17+$BM62*Assembly!X$18+$BN62*Assembly!X$19+$BO62*Assembly!X$20+$BP62*Assembly!X$21+$BQ62*Assembly!X$22+$BR62*Assembly!X$23+$BS62*Assembly!X$24</f>
        <v>69</v>
      </c>
      <c r="CB62" s="225" t="str">
        <f t="shared" si="12"/>
        <v>10,733</v>
      </c>
      <c r="CC62" s="223" t="str">
        <f t="shared" si="13"/>
        <v>0.0107</v>
      </c>
      <c r="CD62" s="243" t="str">
        <f>$AY62*Assembly!AB$4+$AZ62*Assembly!AB$5+$BA62*Assembly!AB$6+$BB62*Assembly!AB$7+$BC62*Assembly!AB$8+$BD62*Assembly!AB$9+$BE62*Assembly!AB$10+$BF62*Assembly!AB$11+$BG62*Assembly!AB$12+$BH62*Assembly!AB$13+$BI62*Assembly!AB$14+$BJ62*Assembly!AB$15+$BK62*Assembly!AB$16+$BL62*Assembly!AB$17+$BM62*Assembly!AB$18+$BN62*Assembly!AB$19+$BO62*Assembly!AB$20+$BP62*Assembly!AB$21+$BQ62*Assembly!AB$22+$BR62*Assembly!AB$23+$BS62*Assembly!AB$24</f>
        <v>153</v>
      </c>
      <c r="CE62" s="231" t="str">
        <f>$AY62*Assembly!M$4+$AZ62*Assembly!M$5+$BA62*Assembly!M$6+$BB62*Assembly!M$7+$BC62*Assembly!M$8+$BD62*Assembly!M$9+$BE62*Assembly!M$10+$BF62*Assembly!M$11+$BG62*Assembly!M$12+$BH62*Assembly!M$13+$BI62*Assembly!M$14+$BJ62*Assembly!M$15+$BK62*Assembly!M$16+$BL62*Assembly!M$17+$BM62*Assembly!M$18+$BN62*Assembly!M$19+$BO62*Assembly!M$20+$BP62*Assembly!M$21+$BQ62*Assembly!M$22+$BR62*Assembly!M$23+$BS62*Assembly!M$24</f>
        <v>208</v>
      </c>
      <c r="CF62" s="231" t="str">
        <f>$AY62*Assembly!N$4+$AZ62*Assembly!N$5+$BA62*Assembly!N$6+$BB62*Assembly!N$7+$BC62*Assembly!N$8+$BD62*Assembly!N$9+$BE62*Assembly!N$10+$BF62*Assembly!N$11+$BG62*Assembly!N$12+$BH62*Assembly!N$13+$BI62*Assembly!N$14+$BJ62*Assembly!N$15+$BK62*Assembly!N$16+$BL62*Assembly!N$17+$BM62*Assembly!N$18+$BN62*Assembly!N$19+$BO62*Assembly!N$20+$BP62*Assembly!N$21+$BQ62*Assembly!N$22+$BR62*Assembly!N$23+$BS62*Assembly!N$24</f>
        <v>0</v>
      </c>
      <c r="CG62" s="231" t="str">
        <f>$AY62*Assembly!O$4+$AZ62*Assembly!O$5+$BA62*Assembly!O$6+$BB62*Assembly!O$7+$BC62*Assembly!O$8+$BD62*Assembly!O$9+$BE62*Assembly!O$10+$BF62*Assembly!O$11+$BG62*Assembly!O$12+$BH62*Assembly!O$13+$BI62*Assembly!O$14+$BJ62*Assembly!O$15+$BK62*Assembly!O$16+$BL62*Assembly!O$17+$BM62*Assembly!O$18+$BN62*Assembly!O$19+$BO62*Assembly!O$20+$BP62*Assembly!O$21+$BQ62*Assembly!O$22+$BR62*Assembly!O$23+$BS62*Assembly!O$24</f>
        <v>0</v>
      </c>
      <c r="CH62" s="229" t="str">
        <f>$AY62*Assembly!P$4+$AZ62*Assembly!P$5+$BA62*Assembly!P$6+$BB62*Assembly!P$7+$BC62*Assembly!P$8+$BD62*Assembly!P$9+$BE62*Assembly!P$10+$BF62*Assembly!P$11+$BG62*Assembly!P$12+$BH62*Assembly!P$13+$BI62*Assembly!P$14+$BJ62*Assembly!P$15+$BK62*Assembly!P$16+$BL62*Assembly!P$17+$BM62*Assembly!P$18+$BN62*Assembly!P$19+$BO62*Assembly!P$20+$BP62*Assembly!P$21+$BQ62*Assembly!P$22+$BR62*Assembly!P$23+$BS62*Assembly!P$24</f>
        <v>0</v>
      </c>
      <c r="CI62" s="229" t="str">
        <f>$AY62*Assembly!Q$4+$AZ62*Assembly!Q$5+$BA62*Assembly!Q$6+$BB62*Assembly!Q$7+$BC62*Assembly!Q$8+$BD62*Assembly!Q$9+$BE62*Assembly!Q$10+$BF62*Assembly!Q$11+$BG62*Assembly!Q$12+$BH62*Assembly!Q$13+$BI62*Assembly!Q$14+$BJ62*Assembly!Q$15+$BK62*Assembly!Q$16+$BL62*Assembly!Q$17+$BM62*Assembly!Q$18+$BN62*Assembly!Q$19+$BO62*Assembly!Q$20+$BP62*Assembly!Q$21+$BQ62*Assembly!Q$22+$BR62*Assembly!Q$23+$BS62*Assembly!Q$24</f>
        <v>0</v>
      </c>
      <c r="CJ62" s="231" t="str">
        <f>$AY62*Assembly!R$4+$AZ62*Assembly!R$5+$BA62*Assembly!R$6+$BB62*Assembly!R$7+$BC62*Assembly!R$8+$BD62*Assembly!R$9+$BE62*Assembly!R$10+$BF62*Assembly!R$11+$BG62*Assembly!R$12+$BH62*Assembly!R$13+$BI62*Assembly!R$14+$BJ62*Assembly!R$15+$BK62*Assembly!R$16+$BL62*Assembly!R$17+$BM62*Assembly!R$18+$BN62*Assembly!R$19+$BO62*Assembly!R$20+$BP62*Assembly!R$21+$BQ62*Assembly!R$22+$BR62*Assembly!R$23+$BS62*Assembly!R$24</f>
        <v>0</v>
      </c>
      <c r="CK62" s="229" t="str">
        <f>$AY62*Assembly!S$4+$AZ62*Assembly!S$5+$BA62*Assembly!S$6+$BB62*Assembly!S$7+$BC62*Assembly!S$8+$BD62*Assembly!S$9+$BE62*Assembly!S$10+$BF62*Assembly!S$11+$BG62*Assembly!S$12+$BH62*Assembly!S$13+$BI62*Assembly!S$14+$BJ62*Assembly!S$15+$BK62*Assembly!S$16+$BL62*Assembly!S$17+$BM62*Assembly!S$18+$BN62*Assembly!S$19+$BO62*Assembly!S$20+$BP62*Assembly!S$21+$BQ62*Assembly!S$22+$BR62*Assembly!S$23+$BS62*Assembly!S$24</f>
        <v>0</v>
      </c>
      <c r="CL62" s="229" t="str">
        <f>$AY62*Assembly!T$4+$AZ62*Assembly!T$5+$BA62*Assembly!T$6+$BB62*Assembly!T$7+$BC62*Assembly!T$8+$BD62*Assembly!T$9+$BE62*Assembly!T$10+$BF62*Assembly!T$11+$BG62*Assembly!T$12+$BH62*Assembly!T$13+$BI62*Assembly!T$14+$BJ62*Assembly!T$15+$BK62*Assembly!T$16+$BL62*Assembly!T$17+$BM62*Assembly!T$18+$BN62*Assembly!T$19+$BO62*Assembly!T$20+$BP62*Assembly!T$21+$BQ62*Assembly!T$22+$BR62*Assembly!T$23+$BS62*Assembly!T$24</f>
        <v>0</v>
      </c>
      <c r="CM62" s="229" t="str">
        <f>$AY62*Assembly!U$4+$AZ62*Assembly!U$5+$BA62*Assembly!U$6+$BB62*Assembly!U$7+$BC62*Assembly!U$8+$BD62*Assembly!U$9+$BE62*Assembly!U$10+$BF62*Assembly!U$11+$BG62*Assembly!U$12+$BH62*Assembly!U$13+$BI62*Assembly!U$14+$BJ62*Assembly!U$15+$BK62*Assembly!U$16+$BL62*Assembly!U$17+$BM62*Assembly!U$18+$BN62*Assembly!U$19+$BO62*Assembly!U$20+$BP62*Assembly!U$21+$BQ62*Assembly!U$22+$BR62*Assembly!U$23+$BS62*Assembly!U$24</f>
        <v>0</v>
      </c>
      <c r="CN62" s="231" t="str">
        <f>$AY62*Assembly!V$4+$AZ62*Assembly!V$5+$BA62*Assembly!V$6+$BB62*Assembly!V$7+$BC62*Assembly!V$8+$BD62*Assembly!V$9+$BE62*Assembly!V$10+$BF62*Assembly!V$11+$BG62*Assembly!V$12+$BH62*Assembly!V$13+$BI62*Assembly!V$14+$BJ62*Assembly!V$15+$BK62*Assembly!V$16+$BL62*Assembly!V$17+$BM62*Assembly!V$18+$BN62*Assembly!V$19+$BO62*Assembly!V$20+$BP62*Assembly!V$21+$BQ62*Assembly!V$22+$BR62*Assembly!V$23+$BS62*Assembly!V$24</f>
        <v>0</v>
      </c>
      <c r="CO62" s="231" t="str">
        <f>CE62*Refining!$F$3</f>
        <v>371</v>
      </c>
      <c r="CP62" s="231" t="str">
        <f>CF62*Refining!$F$4</f>
        <v>0</v>
      </c>
      <c r="CQ62" s="231" t="str">
        <f>CG62*Refining!$F$5</f>
        <v>0</v>
      </c>
      <c r="CR62" s="231" t="str">
        <f>CH62*Refining!$F$6</f>
        <v>0</v>
      </c>
      <c r="CS62" s="231" t="str">
        <f>CI62*Refining!$F$7</f>
        <v>0</v>
      </c>
      <c r="CT62" s="231" t="str">
        <f>CJ62*Refining!$F$8</f>
        <v>0</v>
      </c>
      <c r="CU62" s="231" t="str">
        <f>CK62*Refining!$F$9</f>
        <v>0</v>
      </c>
      <c r="CV62" s="231" t="str">
        <f>CL62*Refining!$F$10</f>
        <v>0</v>
      </c>
      <c r="CW62" s="231" t="str">
        <f>CM62*Refining!$F$11</f>
        <v>0</v>
      </c>
      <c r="CX62" s="231" t="str">
        <f>CN62*Refining!$F$12</f>
        <v>0</v>
      </c>
      <c r="CY62" s="248" t="str">
        <f t="shared" ref="CY62:DR62" si="250">IF(CE62 = 0, "", CE62)</f>
        <v>208</v>
      </c>
      <c r="CZ62" s="245" t="str">
        <f t="shared" si="250"/>
        <v/>
      </c>
      <c r="DA62" s="245" t="str">
        <f t="shared" si="250"/>
        <v/>
      </c>
      <c r="DB62" s="245" t="str">
        <f t="shared" si="250"/>
        <v/>
      </c>
      <c r="DC62" s="245" t="str">
        <f t="shared" si="250"/>
        <v/>
      </c>
      <c r="DD62" s="245" t="str">
        <f t="shared" si="250"/>
        <v/>
      </c>
      <c r="DE62" s="245" t="str">
        <f t="shared" si="250"/>
        <v/>
      </c>
      <c r="DF62" s="245" t="str">
        <f t="shared" si="250"/>
        <v/>
      </c>
      <c r="DG62" s="245" t="str">
        <f t="shared" si="250"/>
        <v/>
      </c>
      <c r="DH62" s="246" t="str">
        <f t="shared" si="250"/>
        <v/>
      </c>
      <c r="DI62" s="248" t="str">
        <f t="shared" si="250"/>
        <v>371</v>
      </c>
      <c r="DJ62" s="245" t="str">
        <f t="shared" si="250"/>
        <v/>
      </c>
      <c r="DK62" s="245" t="str">
        <f t="shared" si="250"/>
        <v/>
      </c>
      <c r="DL62" s="245" t="str">
        <f t="shared" si="250"/>
        <v/>
      </c>
      <c r="DM62" s="245" t="str">
        <f t="shared" si="250"/>
        <v/>
      </c>
      <c r="DN62" s="245" t="str">
        <f t="shared" si="250"/>
        <v/>
      </c>
      <c r="DO62" s="245" t="str">
        <f t="shared" si="250"/>
        <v/>
      </c>
      <c r="DP62" s="245" t="str">
        <f t="shared" si="250"/>
        <v/>
      </c>
      <c r="DQ62" s="245" t="str">
        <f t="shared" si="250"/>
        <v/>
      </c>
      <c r="DR62" s="246" t="str">
        <f t="shared" si="250"/>
        <v/>
      </c>
      <c r="DS62" s="248" t="str">
        <f t="shared" si="15"/>
        <v>208</v>
      </c>
      <c r="DT62" s="249" t="str">
        <f t="shared" si="16"/>
        <v>371</v>
      </c>
      <c r="DU62" s="225" t="str">
        <f>CY62*'Ores &amp; Ingots'!$C$3+CZ62*'Ores &amp; Ingots'!$C$4+DA62*'Ores &amp; Ingots'!$C$5+DB62*'Ores &amp; Ingots'!$C$6+DC62*'Ores &amp; Ingots'!$C$7+DD62*'Ores &amp; Ingots'!$C$8+DE62*'Ores &amp; Ingots'!$C$9+DF62*'Ores &amp; Ingots'!$C$10+DG62*'Ores &amp; Ingots'!$C$11+DH62*'Ores &amp; Ingots'!$C$12</f>
        <v>26</v>
      </c>
      <c r="DV62" s="225" t="str">
        <f>DI62*'Ores &amp; Ingots'!$B$3+DJ62*'Ores &amp; Ingots'!$B$4+DK62*'Ores &amp; Ingots'!$B$5+DL62*'Ores &amp; Ingots'!$B$6+DM62*'Ores &amp; Ingots'!$B$7+DN62*'Ores &amp; Ingots'!$B$8+DO62*'Ores &amp; Ingots'!$B$9+DP62*'Ores &amp; Ingots'!$B$10+DQ62*'Ores &amp; Ingots'!$B$11+DR62*'Ores &amp; Ingots'!$B$12</f>
        <v>137</v>
      </c>
      <c r="DW62" s="249" t="str">
        <f>CY62*Refining!$G$3+CZ62*Refining!$G$4+DA62*Refining!$G$5+DB62*Refining!$G$6+DC62*Refining!$G$7+DD62*Refining!$G$8+DE62*Refining!$G$9+DF62*Refining!$G$10+DG62*Refining!$G$11+DH62*Refining!$G$12</f>
        <v>14</v>
      </c>
      <c r="DX62" s="249" t="str">
        <f t="shared" si="17"/>
        <v>2,217</v>
      </c>
      <c r="DY62" s="250" t="str">
        <f t="shared" si="18"/>
        <v>0.0022</v>
      </c>
      <c r="DZ62" s="248" t="str">
        <f t="shared" si="19"/>
        <v>91</v>
      </c>
      <c r="EA62" s="251" t="str">
        <f t="shared" ref="EA62:EB62" si="251">DZ62/60</f>
        <v>1.5</v>
      </c>
      <c r="EB62" s="251" t="str">
        <f t="shared" si="251"/>
        <v>0.0</v>
      </c>
      <c r="EC62" s="543" t="str">
        <f t="shared" si="21"/>
        <v>0.00</v>
      </c>
      <c r="ED62" s="248" t="str">
        <f t="shared" si="22"/>
        <v>12,950</v>
      </c>
      <c r="EE62" s="251" t="str">
        <f t="shared" ref="EE62:EF62" si="252">ED62/1000</f>
        <v>13.0</v>
      </c>
      <c r="EF62" s="252" t="str">
        <f t="shared" si="252"/>
        <v>0.01</v>
      </c>
      <c r="EG62" s="544" t="str">
        <f t="shared" si="24"/>
        <v>0.0130</v>
      </c>
      <c r="EH62" s="225">
        <v>52.0</v>
      </c>
    </row>
    <row r="63" hidden="1">
      <c r="A63" s="33"/>
      <c r="B63" s="226" t="s">
        <v>954</v>
      </c>
      <c r="C63" s="227" t="s">
        <v>886</v>
      </c>
      <c r="D63" s="227">
        <v>1.0</v>
      </c>
      <c r="E63" s="227">
        <v>1.0</v>
      </c>
      <c r="F63" s="227">
        <v>1.0</v>
      </c>
      <c r="G63" s="253" t="str">
        <f t="shared" si="5"/>
        <v>15.6</v>
      </c>
      <c r="H63" s="254">
        <v>24.0</v>
      </c>
      <c r="I63" s="254">
        <v>36.0</v>
      </c>
      <c r="J63" s="254" t="str">
        <f>H63/Main!$D$9</f>
        <v>24</v>
      </c>
      <c r="K63" s="254" t="str">
        <f>I63/Main!$D$10</f>
        <v>36</v>
      </c>
      <c r="L63" s="254" t="str">
        <f t="shared" si="6"/>
        <v>1.5</v>
      </c>
      <c r="M63" s="254">
        <v>1.0</v>
      </c>
      <c r="N63" s="256" t="s">
        <v>12</v>
      </c>
      <c r="O63" s="256" t="s">
        <v>12</v>
      </c>
      <c r="P63" s="255"/>
      <c r="Q63" s="256"/>
      <c r="R63" s="255"/>
      <c r="S63" s="257"/>
      <c r="T63" s="257"/>
      <c r="U63" s="255"/>
      <c r="V63" s="255"/>
      <c r="W63" s="257"/>
      <c r="X63" s="257"/>
      <c r="Y63" s="255"/>
      <c r="Z63" s="255"/>
      <c r="AA63" s="255"/>
      <c r="AB63" s="255"/>
      <c r="AC63" s="335" t="s">
        <v>920</v>
      </c>
      <c r="AD63" s="225">
        <v>8.0</v>
      </c>
      <c r="AE63" s="225">
        <v>10.0</v>
      </c>
      <c r="AF63" s="225">
        <v>4.0</v>
      </c>
      <c r="AG63" s="225">
        <v>0.0</v>
      </c>
      <c r="AH63" s="225">
        <v>40.0</v>
      </c>
      <c r="AI63" s="225">
        <v>0.0</v>
      </c>
      <c r="AJ63" s="225">
        <v>2.0</v>
      </c>
      <c r="AK63" s="309">
        <v>2.0</v>
      </c>
      <c r="AL63" s="225">
        <v>1.0</v>
      </c>
      <c r="AM63" s="225">
        <v>0.0</v>
      </c>
      <c r="AN63" s="225">
        <v>0.0</v>
      </c>
      <c r="AO63" s="225">
        <v>0.0</v>
      </c>
      <c r="AP63" s="225">
        <v>0.0</v>
      </c>
      <c r="AQ63" s="225">
        <v>0.0</v>
      </c>
      <c r="AR63" s="225">
        <v>0.0</v>
      </c>
      <c r="AS63" s="225">
        <v>0.0</v>
      </c>
      <c r="AT63" s="225">
        <v>0.0</v>
      </c>
      <c r="AU63" s="225">
        <v>0.0</v>
      </c>
      <c r="AV63" s="225">
        <v>0.0</v>
      </c>
      <c r="AW63" s="225">
        <v>0.0</v>
      </c>
      <c r="AX63" s="225">
        <v>0.0</v>
      </c>
      <c r="AY63" s="239" t="str">
        <f t="shared" ref="AY63:BS63" si="253">IF(AD63 = 0, "", AD63)</f>
        <v>8</v>
      </c>
      <c r="AZ63" s="225" t="str">
        <f t="shared" si="253"/>
        <v>10</v>
      </c>
      <c r="BA63" s="225" t="str">
        <f t="shared" si="253"/>
        <v>4</v>
      </c>
      <c r="BB63" s="227" t="str">
        <f t="shared" si="253"/>
        <v/>
      </c>
      <c r="BC63" s="309" t="str">
        <f t="shared" si="253"/>
        <v>40</v>
      </c>
      <c r="BD63" s="227" t="str">
        <f t="shared" si="253"/>
        <v/>
      </c>
      <c r="BE63" s="225" t="str">
        <f t="shared" si="253"/>
        <v>2</v>
      </c>
      <c r="BF63" s="225" t="str">
        <f t="shared" si="253"/>
        <v>2</v>
      </c>
      <c r="BG63" s="225" t="str">
        <f t="shared" si="253"/>
        <v>1</v>
      </c>
      <c r="BH63" s="227" t="str">
        <f t="shared" si="253"/>
        <v/>
      </c>
      <c r="BI63" s="227" t="str">
        <f t="shared" si="253"/>
        <v/>
      </c>
      <c r="BJ63" s="227" t="str">
        <f t="shared" si="253"/>
        <v/>
      </c>
      <c r="BK63" s="227" t="str">
        <f t="shared" si="253"/>
        <v/>
      </c>
      <c r="BL63" s="227" t="str">
        <f t="shared" si="253"/>
        <v/>
      </c>
      <c r="BM63" s="227" t="str">
        <f t="shared" si="253"/>
        <v/>
      </c>
      <c r="BN63" s="227" t="str">
        <f t="shared" si="253"/>
        <v/>
      </c>
      <c r="BO63" s="227" t="str">
        <f t="shared" si="253"/>
        <v/>
      </c>
      <c r="BP63" s="227" t="str">
        <f t="shared" si="253"/>
        <v/>
      </c>
      <c r="BQ63" s="227" t="str">
        <f t="shared" si="253"/>
        <v/>
      </c>
      <c r="BR63" s="227" t="str">
        <f t="shared" si="253"/>
        <v/>
      </c>
      <c r="BS63" s="238" t="str">
        <f t="shared" si="253"/>
        <v/>
      </c>
      <c r="BT63" s="239" t="str">
        <f>$AY63*Assembly!Y$4+$AZ63*Assembly!Y$5+$BA63*Assembly!Y$6+$BB63*Assembly!Y$7+$BC63*Assembly!Y$8+$BD63*Assembly!Y$9+$BE63*Assembly!Y$10+$BF63*Assembly!Y$11+$BG63*Assembly!Y$12+$BH63*Assembly!Y$13+$BI63*Assembly!Y$14+$BJ63*Assembly!Y$15+$BK63*Assembly!Y$16+$BL63*Assembly!Y$17+$BM63*Assembly!Y$18+$BN63*Assembly!Y$19+$BO63*Assembly!Y$20+$BP63*Assembly!Y$21+$BQ63*Assembly!Y$22+$BR63*Assembly!Y$23+$BS63*Assembly!Y$24</f>
        <v>582</v>
      </c>
      <c r="BU63" s="225" t="str">
        <f t="shared" si="8"/>
        <v>37</v>
      </c>
      <c r="BV63" s="225" t="str">
        <f>$AY63*Assembly!AC$4+$AZ63*Assembly!AC$5+$BA63*Assembly!AC$6+$BB63*Assembly!AC$7+$BC63*Assembly!AC$8+$BD63*Assembly!AC$9+$BE63*Assembly!AC$10+$BF63*Assembly!AC$11+$BG63*Assembly!AC$12+$BH63*Assembly!AC$13+$BI63*Assembly!AC$14+$BJ63*Assembly!AC$15+$BK63*Assembly!AC$16+$BL63*Assembly!AC$17+$BM63*Assembly!AC$18+$BN63*Assembly!AC$19+$BO63*Assembly!AC$20+$BP63*Assembly!AC$21+$BQ63*Assembly!AC$22+$BR63*Assembly!AC$23+$BS63*Assembly!AC$24</f>
        <v>2,297</v>
      </c>
      <c r="BW63" s="240" t="str">
        <f t="shared" si="9"/>
        <v>3.94</v>
      </c>
      <c r="BX63" s="241" t="str">
        <f t="shared" si="10"/>
        <v>147</v>
      </c>
      <c r="BY63" s="242" t="str">
        <f t="shared" si="11"/>
        <v>61.6</v>
      </c>
      <c r="BZ63" s="225"/>
      <c r="CA63" s="225" t="str">
        <f>$AY63*Assembly!X$4+$AZ63*Assembly!X$5+$BA63*Assembly!X$6+$BB63*Assembly!X$7+$BC63*Assembly!X$8+$BD63*Assembly!X$9+$BE63*Assembly!X$10+$BF63*Assembly!X$11+$BG63*Assembly!X$12+$BH63*Assembly!X$13+$BI63*Assembly!X$14+$BJ63*Assembly!X$15+$BK63*Assembly!X$16+$BL63*Assembly!X$17+$BM63*Assembly!X$18+$BN63*Assembly!X$19+$BO63*Assembly!X$20+$BP63*Assembly!X$21+$BQ63*Assembly!X$22+$BR63*Assembly!X$23+$BS63*Assembly!X$24</f>
        <v>187</v>
      </c>
      <c r="CB63" s="225" t="str">
        <f t="shared" si="12"/>
        <v>29,089</v>
      </c>
      <c r="CC63" s="223" t="str">
        <f t="shared" si="13"/>
        <v>0.0291</v>
      </c>
      <c r="CD63" s="243" t="str">
        <f>$AY63*Assembly!AB$4+$AZ63*Assembly!AB$5+$BA63*Assembly!AB$6+$BB63*Assembly!AB$7+$BC63*Assembly!AB$8+$BD63*Assembly!AB$9+$BE63*Assembly!AB$10+$BF63*Assembly!AB$11+$BG63*Assembly!AB$12+$BH63*Assembly!AB$13+$BI63*Assembly!AB$14+$BJ63*Assembly!AB$15+$BK63*Assembly!AB$16+$BL63*Assembly!AB$17+$BM63*Assembly!AB$18+$BN63*Assembly!AB$19+$BO63*Assembly!AB$20+$BP63*Assembly!AB$21+$BQ63*Assembly!AB$22+$BR63*Assembly!AB$23+$BS63*Assembly!AB$24</f>
        <v>186</v>
      </c>
      <c r="CE63" s="256" t="str">
        <f>$AY63*Assembly!M$4+$AZ63*Assembly!M$5+$BA63*Assembly!M$6+$BB63*Assembly!M$7+$BC63*Assembly!M$8+$BD63*Assembly!M$9+$BE63*Assembly!M$10+$BF63*Assembly!M$11+$BG63*Assembly!M$12+$BH63*Assembly!M$13+$BI63*Assembly!M$14+$BJ63*Assembly!M$15+$BK63*Assembly!M$16+$BL63*Assembly!M$17+$BM63*Assembly!M$18+$BN63*Assembly!M$19+$BO63*Assembly!M$20+$BP63*Assembly!M$21+$BQ63*Assembly!M$22+$BR63*Assembly!M$23+$BS63*Assembly!M$24</f>
        <v>665</v>
      </c>
      <c r="CF63" s="256" t="str">
        <f>$AY63*Assembly!N$4+$AZ63*Assembly!N$5+$BA63*Assembly!N$6+$BB63*Assembly!N$7+$BC63*Assembly!N$8+$BD63*Assembly!N$9+$BE63*Assembly!N$10+$BF63*Assembly!N$11+$BG63*Assembly!N$12+$BH63*Assembly!N$13+$BI63*Assembly!N$14+$BJ63*Assembly!N$15+$BK63*Assembly!N$16+$BL63*Assembly!N$17+$BM63*Assembly!N$18+$BN63*Assembly!N$19+$BO63*Assembly!N$20+$BP63*Assembly!N$21+$BQ63*Assembly!N$22+$BR63*Assembly!N$23+$BS63*Assembly!N$24</f>
        <v>10</v>
      </c>
      <c r="CG63" s="256" t="str">
        <f>$AY63*Assembly!O$4+$AZ63*Assembly!O$5+$BA63*Assembly!O$6+$BB63*Assembly!O$7+$BC63*Assembly!O$8+$BD63*Assembly!O$9+$BE63*Assembly!O$10+$BF63*Assembly!O$11+$BG63*Assembly!O$12+$BH63*Assembly!O$13+$BI63*Assembly!O$14+$BJ63*Assembly!O$15+$BK63*Assembly!O$16+$BL63*Assembly!O$17+$BM63*Assembly!O$18+$BN63*Assembly!O$19+$BO63*Assembly!O$20+$BP63*Assembly!O$21+$BQ63*Assembly!O$22+$BR63*Assembly!O$23+$BS63*Assembly!O$24</f>
        <v>0</v>
      </c>
      <c r="CH63" s="254" t="str">
        <f>$AY63*Assembly!P$4+$AZ63*Assembly!P$5+$BA63*Assembly!P$6+$BB63*Assembly!P$7+$BC63*Assembly!P$8+$BD63*Assembly!P$9+$BE63*Assembly!P$10+$BF63*Assembly!P$11+$BG63*Assembly!P$12+$BH63*Assembly!P$13+$BI63*Assembly!P$14+$BJ63*Assembly!P$15+$BK63*Assembly!P$16+$BL63*Assembly!P$17+$BM63*Assembly!P$18+$BN63*Assembly!P$19+$BO63*Assembly!P$20+$BP63*Assembly!P$21+$BQ63*Assembly!P$22+$BR63*Assembly!P$23+$BS63*Assembly!P$24</f>
        <v>0</v>
      </c>
      <c r="CI63" s="254" t="str">
        <f>$AY63*Assembly!Q$4+$AZ63*Assembly!Q$5+$BA63*Assembly!Q$6+$BB63*Assembly!Q$7+$BC63*Assembly!Q$8+$BD63*Assembly!Q$9+$BE63*Assembly!Q$10+$BF63*Assembly!Q$11+$BG63*Assembly!Q$12+$BH63*Assembly!Q$13+$BI63*Assembly!Q$14+$BJ63*Assembly!Q$15+$BK63*Assembly!Q$16+$BL63*Assembly!Q$17+$BM63*Assembly!Q$18+$BN63*Assembly!Q$19+$BO63*Assembly!Q$20+$BP63*Assembly!Q$21+$BQ63*Assembly!Q$22+$BR63*Assembly!Q$23+$BS63*Assembly!Q$24</f>
        <v>5.4</v>
      </c>
      <c r="CJ63" s="256" t="str">
        <f>$AY63*Assembly!R$4+$AZ63*Assembly!R$5+$BA63*Assembly!R$6+$BB63*Assembly!R$7+$BC63*Assembly!R$8+$BD63*Assembly!R$9+$BE63*Assembly!R$10+$BF63*Assembly!R$11+$BG63*Assembly!R$12+$BH63*Assembly!R$13+$BI63*Assembly!R$14+$BJ63*Assembly!R$15+$BK63*Assembly!R$16+$BL63*Assembly!R$17+$BM63*Assembly!R$18+$BN63*Assembly!R$19+$BO63*Assembly!R$20+$BP63*Assembly!R$21+$BQ63*Assembly!R$22+$BR63*Assembly!R$23+$BS63*Assembly!R$24</f>
        <v>0</v>
      </c>
      <c r="CK63" s="254" t="str">
        <f>$AY63*Assembly!S$4+$AZ63*Assembly!S$5+$BA63*Assembly!S$6+$BB63*Assembly!S$7+$BC63*Assembly!S$8+$BD63*Assembly!S$9+$BE63*Assembly!S$10+$BF63*Assembly!S$11+$BG63*Assembly!S$12+$BH63*Assembly!S$13+$BI63*Assembly!S$14+$BJ63*Assembly!S$15+$BK63*Assembly!S$16+$BL63*Assembly!S$17+$BM63*Assembly!S$18+$BN63*Assembly!S$19+$BO63*Assembly!S$20+$BP63*Assembly!S$21+$BQ63*Assembly!S$22+$BR63*Assembly!S$23+$BS63*Assembly!S$24</f>
        <v>0</v>
      </c>
      <c r="CL63" s="254" t="str">
        <f>$AY63*Assembly!T$4+$AZ63*Assembly!T$5+$BA63*Assembly!T$6+$BB63*Assembly!T$7+$BC63*Assembly!T$8+$BD63*Assembly!T$9+$BE63*Assembly!T$10+$BF63*Assembly!T$11+$BG63*Assembly!T$12+$BH63*Assembly!T$13+$BI63*Assembly!T$14+$BJ63*Assembly!T$15+$BK63*Assembly!T$16+$BL63*Assembly!T$17+$BM63*Assembly!T$18+$BN63*Assembly!T$19+$BO63*Assembly!T$20+$BP63*Assembly!T$21+$BQ63*Assembly!T$22+$BR63*Assembly!T$23+$BS63*Assembly!T$24</f>
        <v>0</v>
      </c>
      <c r="CM63" s="254" t="str">
        <f>$AY63*Assembly!U$4+$AZ63*Assembly!U$5+$BA63*Assembly!U$6+$BB63*Assembly!U$7+$BC63*Assembly!U$8+$BD63*Assembly!U$9+$BE63*Assembly!U$10+$BF63*Assembly!U$11+$BG63*Assembly!U$12+$BH63*Assembly!U$13+$BI63*Assembly!U$14+$BJ63*Assembly!U$15+$BK63*Assembly!U$16+$BL63*Assembly!U$17+$BM63*Assembly!U$18+$BN63*Assembly!U$19+$BO63*Assembly!U$20+$BP63*Assembly!U$21+$BQ63*Assembly!U$22+$BR63*Assembly!U$23+$BS63*Assembly!U$24</f>
        <v>0</v>
      </c>
      <c r="CN63" s="256" t="str">
        <f>$AY63*Assembly!V$4+$AZ63*Assembly!V$5+$BA63*Assembly!V$6+$BB63*Assembly!V$7+$BC63*Assembly!V$8+$BD63*Assembly!V$9+$BE63*Assembly!V$10+$BF63*Assembly!V$11+$BG63*Assembly!V$12+$BH63*Assembly!V$13+$BI63*Assembly!V$14+$BJ63*Assembly!V$15+$BK63*Assembly!V$16+$BL63*Assembly!V$17+$BM63*Assembly!V$18+$BN63*Assembly!V$19+$BO63*Assembly!V$20+$BP63*Assembly!V$21+$BQ63*Assembly!V$22+$BR63*Assembly!V$23+$BS63*Assembly!V$24</f>
        <v>0</v>
      </c>
      <c r="CO63" s="256" t="str">
        <f>CE63*Refining!$F$3</f>
        <v>1,188</v>
      </c>
      <c r="CP63" s="256" t="str">
        <f>CF63*Refining!$F$4</f>
        <v>31</v>
      </c>
      <c r="CQ63" s="256" t="str">
        <f>CG63*Refining!$F$5</f>
        <v>0</v>
      </c>
      <c r="CR63" s="256" t="str">
        <f>CH63*Refining!$F$6</f>
        <v>0</v>
      </c>
      <c r="CS63" s="256" t="str">
        <f>CI63*Refining!$F$7</f>
        <v>10</v>
      </c>
      <c r="CT63" s="256" t="str">
        <f>CJ63*Refining!$F$8</f>
        <v>0</v>
      </c>
      <c r="CU63" s="256" t="str">
        <f>CK63*Refining!$F$9</f>
        <v>0</v>
      </c>
      <c r="CV63" s="256" t="str">
        <f>CL63*Refining!$F$10</f>
        <v>0</v>
      </c>
      <c r="CW63" s="256" t="str">
        <f>CM63*Refining!$F$11</f>
        <v>0</v>
      </c>
      <c r="CX63" s="256" t="str">
        <f>CN63*Refining!$F$12</f>
        <v>0</v>
      </c>
      <c r="CY63" s="248" t="str">
        <f t="shared" ref="CY63:DR63" si="254">IF(CE63 = 0, "", CE63)</f>
        <v>665</v>
      </c>
      <c r="CZ63" s="249" t="str">
        <f t="shared" si="254"/>
        <v>10</v>
      </c>
      <c r="DA63" s="245" t="str">
        <f t="shared" si="254"/>
        <v/>
      </c>
      <c r="DB63" s="245" t="str">
        <f t="shared" si="254"/>
        <v/>
      </c>
      <c r="DC63" s="245" t="str">
        <f t="shared" si="254"/>
        <v>5.4</v>
      </c>
      <c r="DD63" s="245" t="str">
        <f t="shared" si="254"/>
        <v/>
      </c>
      <c r="DE63" s="245" t="str">
        <f t="shared" si="254"/>
        <v/>
      </c>
      <c r="DF63" s="245" t="str">
        <f t="shared" si="254"/>
        <v/>
      </c>
      <c r="DG63" s="245" t="str">
        <f t="shared" si="254"/>
        <v/>
      </c>
      <c r="DH63" s="246" t="str">
        <f t="shared" si="254"/>
        <v/>
      </c>
      <c r="DI63" s="248" t="str">
        <f t="shared" si="254"/>
        <v>1,188</v>
      </c>
      <c r="DJ63" s="249" t="str">
        <f t="shared" si="254"/>
        <v>31</v>
      </c>
      <c r="DK63" s="245" t="str">
        <f t="shared" si="254"/>
        <v/>
      </c>
      <c r="DL63" s="245" t="str">
        <f t="shared" si="254"/>
        <v/>
      </c>
      <c r="DM63" s="249" t="str">
        <f t="shared" si="254"/>
        <v>10</v>
      </c>
      <c r="DN63" s="245" t="str">
        <f t="shared" si="254"/>
        <v/>
      </c>
      <c r="DO63" s="245" t="str">
        <f t="shared" si="254"/>
        <v/>
      </c>
      <c r="DP63" s="245" t="str">
        <f t="shared" si="254"/>
        <v/>
      </c>
      <c r="DQ63" s="245" t="str">
        <f t="shared" si="254"/>
        <v/>
      </c>
      <c r="DR63" s="246" t="str">
        <f t="shared" si="254"/>
        <v/>
      </c>
      <c r="DS63" s="248" t="str">
        <f t="shared" si="15"/>
        <v>680</v>
      </c>
      <c r="DT63" s="249" t="str">
        <f t="shared" si="16"/>
        <v>1,228</v>
      </c>
      <c r="DU63" s="225" t="str">
        <f>CY63*'Ores &amp; Ingots'!$C$3+CZ63*'Ores &amp; Ingots'!$C$4+DA63*'Ores &amp; Ingots'!$C$5+DB63*'Ores &amp; Ingots'!$C$6+DC63*'Ores &amp; Ingots'!$C$7+DD63*'Ores &amp; Ingots'!$C$8+DE63*'Ores &amp; Ingots'!$C$9+DF63*'Ores &amp; Ingots'!$C$10+DG63*'Ores &amp; Ingots'!$C$11+DH63*'Ores &amp; Ingots'!$C$12</f>
        <v>88</v>
      </c>
      <c r="DV63" s="225" t="str">
        <f>DI63*'Ores &amp; Ingots'!$B$3+DJ63*'Ores &amp; Ingots'!$B$4+DK63*'Ores &amp; Ingots'!$B$5+DL63*'Ores &amp; Ingots'!$B$6+DM63*'Ores &amp; Ingots'!$B$7+DN63*'Ores &amp; Ingots'!$B$8+DO63*'Ores &amp; Ingots'!$B$9+DP63*'Ores &amp; Ingots'!$B$10+DQ63*'Ores &amp; Ingots'!$B$11+DR63*'Ores &amp; Ingots'!$B$12</f>
        <v>455</v>
      </c>
      <c r="DW63" s="249" t="str">
        <f>CY63*Refining!$G$3+CZ63*Refining!$G$4+DA63*Refining!$G$5+DB63*Refining!$G$6+DC63*Refining!$G$7+DD63*Refining!$G$8+DE63*Refining!$G$9+DF63*Refining!$G$10+DG63*Refining!$G$11+DH63*Refining!$G$12</f>
        <v>98</v>
      </c>
      <c r="DX63" s="249" t="str">
        <f t="shared" si="17"/>
        <v>15,276</v>
      </c>
      <c r="DY63" s="250" t="str">
        <f t="shared" si="18"/>
        <v>0.0153</v>
      </c>
      <c r="DZ63" s="248" t="str">
        <f t="shared" si="19"/>
        <v>309</v>
      </c>
      <c r="EA63" s="251" t="str">
        <f t="shared" ref="EA63:EB63" si="255">DZ63/60</f>
        <v>5.2</v>
      </c>
      <c r="EB63" s="251" t="str">
        <f t="shared" si="255"/>
        <v>0.1</v>
      </c>
      <c r="EC63" s="543" t="str">
        <f t="shared" si="21"/>
        <v>0.00</v>
      </c>
      <c r="ED63" s="248" t="str">
        <f t="shared" si="22"/>
        <v>44,365</v>
      </c>
      <c r="EE63" s="251" t="str">
        <f t="shared" ref="EE63:EF63" si="256">ED63/1000</f>
        <v>44.4</v>
      </c>
      <c r="EF63" s="252" t="str">
        <f t="shared" si="256"/>
        <v>0.04</v>
      </c>
      <c r="EG63" s="544" t="str">
        <f t="shared" si="24"/>
        <v>0.0444</v>
      </c>
      <c r="EH63" s="225">
        <v>520.0</v>
      </c>
    </row>
    <row r="64" hidden="1">
      <c r="A64" s="33"/>
      <c r="B64" s="226" t="s">
        <v>955</v>
      </c>
      <c r="C64" s="227" t="s">
        <v>886</v>
      </c>
      <c r="D64" s="227">
        <v>1.0</v>
      </c>
      <c r="E64" s="227">
        <v>1.0</v>
      </c>
      <c r="F64" s="227">
        <v>1.0</v>
      </c>
      <c r="G64" s="228" t="str">
        <f t="shared" si="5"/>
        <v>15.6</v>
      </c>
      <c r="H64" s="229">
        <v>18.0</v>
      </c>
      <c r="I64" s="229">
        <v>18.0</v>
      </c>
      <c r="J64" s="229" t="str">
        <f>H64/Main!$D$9</f>
        <v>18</v>
      </c>
      <c r="K64" s="229" t="str">
        <f>I64/Main!$D$10</f>
        <v>18</v>
      </c>
      <c r="L64" s="229" t="str">
        <f t="shared" si="6"/>
        <v>1</v>
      </c>
      <c r="M64" s="229">
        <v>1.0</v>
      </c>
      <c r="N64" s="230"/>
      <c r="O64" s="230"/>
      <c r="P64" s="230"/>
      <c r="Q64" s="231"/>
      <c r="R64" s="230"/>
      <c r="S64" s="232"/>
      <c r="T64" s="232"/>
      <c r="U64" s="230"/>
      <c r="V64" s="230"/>
      <c r="W64" s="232"/>
      <c r="X64" s="232"/>
      <c r="Y64" s="230"/>
      <c r="Z64" s="230"/>
      <c r="AA64" s="230"/>
      <c r="AB64" s="230"/>
      <c r="AC64" s="334" t="s">
        <v>18</v>
      </c>
      <c r="AD64" s="225">
        <v>0.0</v>
      </c>
      <c r="AE64" s="225">
        <v>74.0</v>
      </c>
      <c r="AF64" s="225">
        <v>48.0</v>
      </c>
      <c r="AG64" s="225">
        <v>0.0</v>
      </c>
      <c r="AH64" s="309">
        <v>20.0</v>
      </c>
      <c r="AI64" s="225">
        <v>0.0</v>
      </c>
      <c r="AJ64" s="225">
        <v>0.0</v>
      </c>
      <c r="AK64" s="225">
        <v>0.0</v>
      </c>
      <c r="AL64" s="225">
        <v>0.0</v>
      </c>
      <c r="AM64" s="225">
        <v>0.0</v>
      </c>
      <c r="AN64" s="225">
        <v>0.0</v>
      </c>
      <c r="AO64" s="225">
        <v>0.0</v>
      </c>
      <c r="AP64" s="225">
        <v>0.0</v>
      </c>
      <c r="AQ64" s="225">
        <v>0.0</v>
      </c>
      <c r="AR64" s="225">
        <v>0.0</v>
      </c>
      <c r="AS64" s="225">
        <v>0.0</v>
      </c>
      <c r="AT64" s="225">
        <v>0.0</v>
      </c>
      <c r="AU64" s="225">
        <v>0.0</v>
      </c>
      <c r="AV64" s="225">
        <v>0.0</v>
      </c>
      <c r="AW64" s="225">
        <v>0.0</v>
      </c>
      <c r="AX64" s="225">
        <v>0.0</v>
      </c>
      <c r="AY64" s="236" t="str">
        <f t="shared" ref="AY64:BS64" si="257">IF(AD64 = 0, "", AD64)</f>
        <v/>
      </c>
      <c r="AZ64" s="225" t="str">
        <f t="shared" si="257"/>
        <v>74</v>
      </c>
      <c r="BA64" s="225" t="str">
        <f t="shared" si="257"/>
        <v>48</v>
      </c>
      <c r="BB64" s="227" t="str">
        <f t="shared" si="257"/>
        <v/>
      </c>
      <c r="BC64" s="309" t="str">
        <f t="shared" si="257"/>
        <v>20</v>
      </c>
      <c r="BD64" s="227" t="str">
        <f t="shared" si="257"/>
        <v/>
      </c>
      <c r="BE64" s="227" t="str">
        <f t="shared" si="257"/>
        <v/>
      </c>
      <c r="BF64" s="227" t="str">
        <f t="shared" si="257"/>
        <v/>
      </c>
      <c r="BG64" s="227" t="str">
        <f t="shared" si="257"/>
        <v/>
      </c>
      <c r="BH64" s="227" t="str">
        <f t="shared" si="257"/>
        <v/>
      </c>
      <c r="BI64" s="227" t="str">
        <f t="shared" si="257"/>
        <v/>
      </c>
      <c r="BJ64" s="227" t="str">
        <f t="shared" si="257"/>
        <v/>
      </c>
      <c r="BK64" s="227" t="str">
        <f t="shared" si="257"/>
        <v/>
      </c>
      <c r="BL64" s="227" t="str">
        <f t="shared" si="257"/>
        <v/>
      </c>
      <c r="BM64" s="227" t="str">
        <f t="shared" si="257"/>
        <v/>
      </c>
      <c r="BN64" s="227" t="str">
        <f t="shared" si="257"/>
        <v/>
      </c>
      <c r="BO64" s="227" t="str">
        <f t="shared" si="257"/>
        <v/>
      </c>
      <c r="BP64" s="227" t="str">
        <f t="shared" si="257"/>
        <v/>
      </c>
      <c r="BQ64" s="227" t="str">
        <f t="shared" si="257"/>
        <v/>
      </c>
      <c r="BR64" s="227" t="str">
        <f t="shared" si="257"/>
        <v/>
      </c>
      <c r="BS64" s="238" t="str">
        <f t="shared" si="257"/>
        <v/>
      </c>
      <c r="BT64" s="239" t="str">
        <f>$AY64*Assembly!Y$4+$AZ64*Assembly!Y$5+$BA64*Assembly!Y$6+$BB64*Assembly!Y$7+$BC64*Assembly!Y$8+$BD64*Assembly!Y$9+$BE64*Assembly!Y$10+$BF64*Assembly!Y$11+$BG64*Assembly!Y$12+$BH64*Assembly!Y$13+$BI64*Assembly!Y$14+$BJ64*Assembly!Y$15+$BK64*Assembly!Y$16+$BL64*Assembly!Y$17+$BM64*Assembly!Y$18+$BN64*Assembly!Y$19+$BO64*Assembly!Y$20+$BP64*Assembly!Y$21+$BQ64*Assembly!Y$22+$BR64*Assembly!Y$23+$BS64*Assembly!Y$24</f>
        <v>574</v>
      </c>
      <c r="BU64" s="225" t="str">
        <f t="shared" si="8"/>
        <v>37</v>
      </c>
      <c r="BV64" s="225" t="str">
        <f>$AY64*Assembly!AC$4+$AZ64*Assembly!AC$5+$BA64*Assembly!AC$6+$BB64*Assembly!AC$7+$BC64*Assembly!AC$8+$BD64*Assembly!AC$9+$BE64*Assembly!AC$10+$BF64*Assembly!AC$11+$BG64*Assembly!AC$12+$BH64*Assembly!AC$13+$BI64*Assembly!AC$14+$BJ64*Assembly!AC$15+$BK64*Assembly!AC$16+$BL64*Assembly!AC$17+$BM64*Assembly!AC$18+$BN64*Assembly!AC$19+$BO64*Assembly!AC$20+$BP64*Assembly!AC$21+$BQ64*Assembly!AC$22+$BR64*Assembly!AC$23+$BS64*Assembly!AC$24</f>
        <v>2,430</v>
      </c>
      <c r="BW64" s="240" t="str">
        <f t="shared" si="9"/>
        <v>4.23</v>
      </c>
      <c r="BX64" s="241" t="str">
        <f t="shared" si="10"/>
        <v>156</v>
      </c>
      <c r="BY64" s="242" t="str">
        <f t="shared" si="11"/>
        <v>66.1</v>
      </c>
      <c r="BZ64" s="225"/>
      <c r="CA64" s="225" t="str">
        <f>$AY64*Assembly!X$4+$AZ64*Assembly!X$5+$BA64*Assembly!X$6+$BB64*Assembly!X$7+$BC64*Assembly!X$8+$BD64*Assembly!X$9+$BE64*Assembly!X$10+$BF64*Assembly!X$11+$BG64*Assembly!X$12+$BH64*Assembly!X$13+$BI64*Assembly!X$14+$BJ64*Assembly!X$15+$BK64*Assembly!X$16+$BL64*Assembly!X$17+$BM64*Assembly!X$18+$BN64*Assembly!X$19+$BO64*Assembly!X$20+$BP64*Assembly!X$21+$BQ64*Assembly!X$22+$BR64*Assembly!X$23+$BS64*Assembly!X$24</f>
        <v>202</v>
      </c>
      <c r="CB64" s="225" t="str">
        <f t="shared" si="12"/>
        <v>31,422</v>
      </c>
      <c r="CC64" s="223" t="str">
        <f t="shared" si="13"/>
        <v>0.0314</v>
      </c>
      <c r="CD64" s="243" t="str">
        <f>$AY64*Assembly!AB$4+$AZ64*Assembly!AB$5+$BA64*Assembly!AB$6+$BB64*Assembly!AB$7+$BC64*Assembly!AB$8+$BD64*Assembly!AB$9+$BE64*Assembly!AB$10+$BF64*Assembly!AB$11+$BG64*Assembly!AB$12+$BH64*Assembly!AB$13+$BI64*Assembly!AB$14+$BJ64*Assembly!AB$15+$BK64*Assembly!AB$16+$BL64*Assembly!AB$17+$BM64*Assembly!AB$18+$BN64*Assembly!AB$19+$BO64*Assembly!AB$20+$BP64*Assembly!AB$21+$BQ64*Assembly!AB$22+$BR64*Assembly!AB$23+$BS64*Assembly!AB$24</f>
        <v>506</v>
      </c>
      <c r="CE64" s="231" t="str">
        <f>$AY64*Assembly!M$4+$AZ64*Assembly!M$5+$BA64*Assembly!M$6+$BB64*Assembly!M$7+$BC64*Assembly!M$8+$BD64*Assembly!M$9+$BE64*Assembly!M$10+$BF64*Assembly!M$11+$BG64*Assembly!M$12+$BH64*Assembly!M$13+$BI64*Assembly!M$14+$BJ64*Assembly!M$15+$BK64*Assembly!M$16+$BL64*Assembly!M$17+$BM64*Assembly!M$18+$BN64*Assembly!M$19+$BO64*Assembly!M$20+$BP64*Assembly!M$21+$BQ64*Assembly!M$22+$BR64*Assembly!M$23+$BS64*Assembly!M$24</f>
        <v>699</v>
      </c>
      <c r="CF64" s="231" t="str">
        <f>$AY64*Assembly!N$4+$AZ64*Assembly!N$5+$BA64*Assembly!N$6+$BB64*Assembly!N$7+$BC64*Assembly!N$8+$BD64*Assembly!N$9+$BE64*Assembly!N$10+$BF64*Assembly!N$11+$BG64*Assembly!N$12+$BH64*Assembly!N$13+$BI64*Assembly!N$14+$BJ64*Assembly!N$15+$BK64*Assembly!N$16+$BL64*Assembly!N$17+$BM64*Assembly!N$18+$BN64*Assembly!N$19+$BO64*Assembly!N$20+$BP64*Assembly!N$21+$BQ64*Assembly!N$22+$BR64*Assembly!N$23+$BS64*Assembly!N$24</f>
        <v>0</v>
      </c>
      <c r="CG64" s="231" t="str">
        <f>$AY64*Assembly!O$4+$AZ64*Assembly!O$5+$BA64*Assembly!O$6+$BB64*Assembly!O$7+$BC64*Assembly!O$8+$BD64*Assembly!O$9+$BE64*Assembly!O$10+$BF64*Assembly!O$11+$BG64*Assembly!O$12+$BH64*Assembly!O$13+$BI64*Assembly!O$14+$BJ64*Assembly!O$15+$BK64*Assembly!O$16+$BL64*Assembly!O$17+$BM64*Assembly!O$18+$BN64*Assembly!O$19+$BO64*Assembly!O$20+$BP64*Assembly!O$21+$BQ64*Assembly!O$22+$BR64*Assembly!O$23+$BS64*Assembly!O$24</f>
        <v>0</v>
      </c>
      <c r="CH64" s="229" t="str">
        <f>$AY64*Assembly!P$4+$AZ64*Assembly!P$5+$BA64*Assembly!P$6+$BB64*Assembly!P$7+$BC64*Assembly!P$8+$BD64*Assembly!P$9+$BE64*Assembly!P$10+$BF64*Assembly!P$11+$BG64*Assembly!P$12+$BH64*Assembly!P$13+$BI64*Assembly!P$14+$BJ64*Assembly!P$15+$BK64*Assembly!P$16+$BL64*Assembly!P$17+$BM64*Assembly!P$18+$BN64*Assembly!P$19+$BO64*Assembly!P$20+$BP64*Assembly!P$21+$BQ64*Assembly!P$22+$BR64*Assembly!P$23+$BS64*Assembly!P$24</f>
        <v>0</v>
      </c>
      <c r="CI64" s="229" t="str">
        <f>$AY64*Assembly!Q$4+$AZ64*Assembly!Q$5+$BA64*Assembly!Q$6+$BB64*Assembly!Q$7+$BC64*Assembly!Q$8+$BD64*Assembly!Q$9+$BE64*Assembly!Q$10+$BF64*Assembly!Q$11+$BG64*Assembly!Q$12+$BH64*Assembly!Q$13+$BI64*Assembly!Q$14+$BJ64*Assembly!Q$15+$BK64*Assembly!Q$16+$BL64*Assembly!Q$17+$BM64*Assembly!Q$18+$BN64*Assembly!Q$19+$BO64*Assembly!Q$20+$BP64*Assembly!Q$21+$BQ64*Assembly!Q$22+$BR64*Assembly!Q$23+$BS64*Assembly!Q$24</f>
        <v>0</v>
      </c>
      <c r="CJ64" s="231" t="str">
        <f>$AY64*Assembly!R$4+$AZ64*Assembly!R$5+$BA64*Assembly!R$6+$BB64*Assembly!R$7+$BC64*Assembly!R$8+$BD64*Assembly!R$9+$BE64*Assembly!R$10+$BF64*Assembly!R$11+$BG64*Assembly!R$12+$BH64*Assembly!R$13+$BI64*Assembly!R$14+$BJ64*Assembly!R$15+$BK64*Assembly!R$16+$BL64*Assembly!R$17+$BM64*Assembly!R$18+$BN64*Assembly!R$19+$BO64*Assembly!R$20+$BP64*Assembly!R$21+$BQ64*Assembly!R$22+$BR64*Assembly!R$23+$BS64*Assembly!R$24</f>
        <v>0</v>
      </c>
      <c r="CK64" s="229" t="str">
        <f>$AY64*Assembly!S$4+$AZ64*Assembly!S$5+$BA64*Assembly!S$6+$BB64*Assembly!S$7+$BC64*Assembly!S$8+$BD64*Assembly!S$9+$BE64*Assembly!S$10+$BF64*Assembly!S$11+$BG64*Assembly!S$12+$BH64*Assembly!S$13+$BI64*Assembly!S$14+$BJ64*Assembly!S$15+$BK64*Assembly!S$16+$BL64*Assembly!S$17+$BM64*Assembly!S$18+$BN64*Assembly!S$19+$BO64*Assembly!S$20+$BP64*Assembly!S$21+$BQ64*Assembly!S$22+$BR64*Assembly!S$23+$BS64*Assembly!S$24</f>
        <v>0</v>
      </c>
      <c r="CL64" s="229" t="str">
        <f>$AY64*Assembly!T$4+$AZ64*Assembly!T$5+$BA64*Assembly!T$6+$BB64*Assembly!T$7+$BC64*Assembly!T$8+$BD64*Assembly!T$9+$BE64*Assembly!T$10+$BF64*Assembly!T$11+$BG64*Assembly!T$12+$BH64*Assembly!T$13+$BI64*Assembly!T$14+$BJ64*Assembly!T$15+$BK64*Assembly!T$16+$BL64*Assembly!T$17+$BM64*Assembly!T$18+$BN64*Assembly!T$19+$BO64*Assembly!T$20+$BP64*Assembly!T$21+$BQ64*Assembly!T$22+$BR64*Assembly!T$23+$BS64*Assembly!T$24</f>
        <v>0</v>
      </c>
      <c r="CM64" s="229" t="str">
        <f>$AY64*Assembly!U$4+$AZ64*Assembly!U$5+$BA64*Assembly!U$6+$BB64*Assembly!U$7+$BC64*Assembly!U$8+$BD64*Assembly!U$9+$BE64*Assembly!U$10+$BF64*Assembly!U$11+$BG64*Assembly!U$12+$BH64*Assembly!U$13+$BI64*Assembly!U$14+$BJ64*Assembly!U$15+$BK64*Assembly!U$16+$BL64*Assembly!U$17+$BM64*Assembly!U$18+$BN64*Assembly!U$19+$BO64*Assembly!U$20+$BP64*Assembly!U$21+$BQ64*Assembly!U$22+$BR64*Assembly!U$23+$BS64*Assembly!U$24</f>
        <v>0</v>
      </c>
      <c r="CN64" s="231" t="str">
        <f>$AY64*Assembly!V$4+$AZ64*Assembly!V$5+$BA64*Assembly!V$6+$BB64*Assembly!V$7+$BC64*Assembly!V$8+$BD64*Assembly!V$9+$BE64*Assembly!V$10+$BF64*Assembly!V$11+$BG64*Assembly!V$12+$BH64*Assembly!V$13+$BI64*Assembly!V$14+$BJ64*Assembly!V$15+$BK64*Assembly!V$16+$BL64*Assembly!V$17+$BM64*Assembly!V$18+$BN64*Assembly!V$19+$BO64*Assembly!V$20+$BP64*Assembly!V$21+$BQ64*Assembly!V$22+$BR64*Assembly!V$23+$BS64*Assembly!V$24</f>
        <v>0</v>
      </c>
      <c r="CO64" s="231" t="str">
        <f>CE64*Refining!$F$3</f>
        <v>1,248</v>
      </c>
      <c r="CP64" s="231" t="str">
        <f>CF64*Refining!$F$4</f>
        <v>0</v>
      </c>
      <c r="CQ64" s="231" t="str">
        <f>CG64*Refining!$F$5</f>
        <v>0</v>
      </c>
      <c r="CR64" s="231" t="str">
        <f>CH64*Refining!$F$6</f>
        <v>0</v>
      </c>
      <c r="CS64" s="231" t="str">
        <f>CI64*Refining!$F$7</f>
        <v>0</v>
      </c>
      <c r="CT64" s="231" t="str">
        <f>CJ64*Refining!$F$8</f>
        <v>0</v>
      </c>
      <c r="CU64" s="231" t="str">
        <f>CK64*Refining!$F$9</f>
        <v>0</v>
      </c>
      <c r="CV64" s="231" t="str">
        <f>CL64*Refining!$F$10</f>
        <v>0</v>
      </c>
      <c r="CW64" s="231" t="str">
        <f>CM64*Refining!$F$11</f>
        <v>0</v>
      </c>
      <c r="CX64" s="231" t="str">
        <f>CN64*Refining!$F$12</f>
        <v>0</v>
      </c>
      <c r="CY64" s="248" t="str">
        <f t="shared" ref="CY64:DR64" si="258">IF(CE64 = 0, "", CE64)</f>
        <v>699</v>
      </c>
      <c r="CZ64" s="245" t="str">
        <f t="shared" si="258"/>
        <v/>
      </c>
      <c r="DA64" s="245" t="str">
        <f t="shared" si="258"/>
        <v/>
      </c>
      <c r="DB64" s="245" t="str">
        <f t="shared" si="258"/>
        <v/>
      </c>
      <c r="DC64" s="245" t="str">
        <f t="shared" si="258"/>
        <v/>
      </c>
      <c r="DD64" s="245" t="str">
        <f t="shared" si="258"/>
        <v/>
      </c>
      <c r="DE64" s="245" t="str">
        <f t="shared" si="258"/>
        <v/>
      </c>
      <c r="DF64" s="245" t="str">
        <f t="shared" si="258"/>
        <v/>
      </c>
      <c r="DG64" s="245" t="str">
        <f t="shared" si="258"/>
        <v/>
      </c>
      <c r="DH64" s="246" t="str">
        <f t="shared" si="258"/>
        <v/>
      </c>
      <c r="DI64" s="248" t="str">
        <f t="shared" si="258"/>
        <v>1,248</v>
      </c>
      <c r="DJ64" s="245" t="str">
        <f t="shared" si="258"/>
        <v/>
      </c>
      <c r="DK64" s="245" t="str">
        <f t="shared" si="258"/>
        <v/>
      </c>
      <c r="DL64" s="245" t="str">
        <f t="shared" si="258"/>
        <v/>
      </c>
      <c r="DM64" s="245" t="str">
        <f t="shared" si="258"/>
        <v/>
      </c>
      <c r="DN64" s="245" t="str">
        <f t="shared" si="258"/>
        <v/>
      </c>
      <c r="DO64" s="245" t="str">
        <f t="shared" si="258"/>
        <v/>
      </c>
      <c r="DP64" s="245" t="str">
        <f t="shared" si="258"/>
        <v/>
      </c>
      <c r="DQ64" s="245" t="str">
        <f t="shared" si="258"/>
        <v/>
      </c>
      <c r="DR64" s="246" t="str">
        <f t="shared" si="258"/>
        <v/>
      </c>
      <c r="DS64" s="248" t="str">
        <f t="shared" si="15"/>
        <v>699</v>
      </c>
      <c r="DT64" s="249" t="str">
        <f t="shared" si="16"/>
        <v>1,248</v>
      </c>
      <c r="DU64" s="225" t="str">
        <f>CY64*'Ores &amp; Ingots'!$C$3+CZ64*'Ores &amp; Ingots'!$C$4+DA64*'Ores &amp; Ingots'!$C$5+DB64*'Ores &amp; Ingots'!$C$6+DC64*'Ores &amp; Ingots'!$C$7+DD64*'Ores &amp; Ingots'!$C$8+DE64*'Ores &amp; Ingots'!$C$9+DF64*'Ores &amp; Ingots'!$C$10+DG64*'Ores &amp; Ingots'!$C$11+DH64*'Ores &amp; Ingots'!$C$12</f>
        <v>89</v>
      </c>
      <c r="DV64" s="225" t="str">
        <f>DI64*'Ores &amp; Ingots'!$B$3+DJ64*'Ores &amp; Ingots'!$B$4+DK64*'Ores &amp; Ingots'!$B$5+DL64*'Ores &amp; Ingots'!$B$6+DM64*'Ores &amp; Ingots'!$B$7+DN64*'Ores &amp; Ingots'!$B$8+DO64*'Ores &amp; Ingots'!$B$9+DP64*'Ores &amp; Ingots'!$B$10+DQ64*'Ores &amp; Ingots'!$B$11+DR64*'Ores &amp; Ingots'!$B$12</f>
        <v>462</v>
      </c>
      <c r="DW64" s="249" t="str">
        <f>CY64*Refining!$G$3+CZ64*Refining!$G$4+DA64*Refining!$G$5+DB64*Refining!$G$6+DC64*Refining!$G$7+DD64*Refining!$G$8+DE64*Refining!$G$9+DF64*Refining!$G$10+DG64*Refining!$G$11+DH64*Refining!$G$12</f>
        <v>48</v>
      </c>
      <c r="DX64" s="249" t="str">
        <f t="shared" si="17"/>
        <v>7,468</v>
      </c>
      <c r="DY64" s="250" t="str">
        <f t="shared" si="18"/>
        <v>0.0075</v>
      </c>
      <c r="DZ64" s="248" t="str">
        <f t="shared" si="19"/>
        <v>268</v>
      </c>
      <c r="EA64" s="251" t="str">
        <f t="shared" ref="EA64:EB64" si="259">DZ64/60</f>
        <v>4.5</v>
      </c>
      <c r="EB64" s="251" t="str">
        <f t="shared" si="259"/>
        <v>0.1</v>
      </c>
      <c r="EC64" s="543" t="str">
        <f t="shared" si="21"/>
        <v>0.00</v>
      </c>
      <c r="ED64" s="248" t="str">
        <f t="shared" si="22"/>
        <v>38,890</v>
      </c>
      <c r="EE64" s="251" t="str">
        <f t="shared" ref="EE64:EF64" si="260">ED64/1000</f>
        <v>38.9</v>
      </c>
      <c r="EF64" s="252" t="str">
        <f t="shared" si="260"/>
        <v>0.04</v>
      </c>
      <c r="EG64" s="544" t="str">
        <f t="shared" si="24"/>
        <v>0.0389</v>
      </c>
      <c r="EH64" s="225">
        <v>724.0</v>
      </c>
    </row>
    <row r="65" hidden="1">
      <c r="A65" s="33"/>
      <c r="B65" s="226" t="s">
        <v>956</v>
      </c>
      <c r="C65" s="227" t="s">
        <v>886</v>
      </c>
      <c r="D65" s="227">
        <v>1.0</v>
      </c>
      <c r="E65" s="227">
        <v>1.0</v>
      </c>
      <c r="F65" s="227">
        <v>2.0</v>
      </c>
      <c r="G65" s="253" t="str">
        <f t="shared" si="5"/>
        <v>31.3</v>
      </c>
      <c r="H65" s="254">
        <v>25.0</v>
      </c>
      <c r="I65" s="254">
        <v>25.0</v>
      </c>
      <c r="J65" s="254" t="str">
        <f>H65/Main!$D$9</f>
        <v>25</v>
      </c>
      <c r="K65" s="254" t="str">
        <f>I65/Main!$D$10</f>
        <v>25</v>
      </c>
      <c r="L65" s="254" t="str">
        <f t="shared" si="6"/>
        <v>1</v>
      </c>
      <c r="M65" s="254">
        <v>1.0</v>
      </c>
      <c r="N65" s="255"/>
      <c r="O65" s="255"/>
      <c r="P65" s="255"/>
      <c r="Q65" s="256"/>
      <c r="R65" s="255"/>
      <c r="S65" s="257"/>
      <c r="T65" s="257"/>
      <c r="U65" s="255"/>
      <c r="V65" s="255"/>
      <c r="W65" s="257"/>
      <c r="X65" s="257"/>
      <c r="Y65" s="255"/>
      <c r="Z65" s="255"/>
      <c r="AA65" s="255"/>
      <c r="AB65" s="255"/>
      <c r="AC65" s="335" t="s">
        <v>18</v>
      </c>
      <c r="AD65" s="225">
        <v>0.0</v>
      </c>
      <c r="AE65" s="225">
        <v>50.0</v>
      </c>
      <c r="AF65" s="225">
        <v>0.0</v>
      </c>
      <c r="AG65" s="225">
        <v>0.0</v>
      </c>
      <c r="AH65" s="309">
        <v>30.0</v>
      </c>
      <c r="AI65" s="225">
        <v>0.0</v>
      </c>
      <c r="AJ65" s="225">
        <v>0.0</v>
      </c>
      <c r="AK65" s="225">
        <v>0.0</v>
      </c>
      <c r="AL65" s="225">
        <v>0.0</v>
      </c>
      <c r="AM65" s="225">
        <v>0.0</v>
      </c>
      <c r="AN65" s="225">
        <v>0.0</v>
      </c>
      <c r="AO65" s="225">
        <v>0.0</v>
      </c>
      <c r="AP65" s="225">
        <v>0.0</v>
      </c>
      <c r="AQ65" s="225">
        <v>0.0</v>
      </c>
      <c r="AR65" s="225">
        <v>0.0</v>
      </c>
      <c r="AS65" s="225">
        <v>0.0</v>
      </c>
      <c r="AT65" s="225">
        <v>0.0</v>
      </c>
      <c r="AU65" s="225">
        <v>0.0</v>
      </c>
      <c r="AV65" s="225">
        <v>0.0</v>
      </c>
      <c r="AW65" s="225">
        <v>0.0</v>
      </c>
      <c r="AX65" s="225">
        <v>0.0</v>
      </c>
      <c r="AY65" s="236" t="str">
        <f t="shared" ref="AY65:BS65" si="261">IF(AD65 = 0, "", AD65)</f>
        <v/>
      </c>
      <c r="AZ65" s="225" t="str">
        <f t="shared" si="261"/>
        <v>50</v>
      </c>
      <c r="BA65" s="227" t="str">
        <f t="shared" si="261"/>
        <v/>
      </c>
      <c r="BB65" s="227" t="str">
        <f t="shared" si="261"/>
        <v/>
      </c>
      <c r="BC65" s="309" t="str">
        <f t="shared" si="261"/>
        <v>30</v>
      </c>
      <c r="BD65" s="227" t="str">
        <f t="shared" si="261"/>
        <v/>
      </c>
      <c r="BE65" s="227" t="str">
        <f t="shared" si="261"/>
        <v/>
      </c>
      <c r="BF65" s="227" t="str">
        <f t="shared" si="261"/>
        <v/>
      </c>
      <c r="BG65" s="227" t="str">
        <f t="shared" si="261"/>
        <v/>
      </c>
      <c r="BH65" s="227" t="str">
        <f t="shared" si="261"/>
        <v/>
      </c>
      <c r="BI65" s="227" t="str">
        <f t="shared" si="261"/>
        <v/>
      </c>
      <c r="BJ65" s="227" t="str">
        <f t="shared" si="261"/>
        <v/>
      </c>
      <c r="BK65" s="227" t="str">
        <f t="shared" si="261"/>
        <v/>
      </c>
      <c r="BL65" s="227" t="str">
        <f t="shared" si="261"/>
        <v/>
      </c>
      <c r="BM65" s="227" t="str">
        <f t="shared" si="261"/>
        <v/>
      </c>
      <c r="BN65" s="227" t="str">
        <f t="shared" si="261"/>
        <v/>
      </c>
      <c r="BO65" s="227" t="str">
        <f t="shared" si="261"/>
        <v/>
      </c>
      <c r="BP65" s="227" t="str">
        <f t="shared" si="261"/>
        <v/>
      </c>
      <c r="BQ65" s="227" t="str">
        <f t="shared" si="261"/>
        <v/>
      </c>
      <c r="BR65" s="227" t="str">
        <f t="shared" si="261"/>
        <v/>
      </c>
      <c r="BS65" s="238" t="str">
        <f t="shared" si="261"/>
        <v/>
      </c>
      <c r="BT65" s="239" t="str">
        <f>$AY65*Assembly!Y$4+$AZ65*Assembly!Y$5+$BA65*Assembly!Y$6+$BB65*Assembly!Y$7+$BC65*Assembly!Y$8+$BD65*Assembly!Y$9+$BE65*Assembly!Y$10+$BF65*Assembly!Y$11+$BG65*Assembly!Y$12+$BH65*Assembly!Y$13+$BI65*Assembly!Y$14+$BJ65*Assembly!Y$15+$BK65*Assembly!Y$16+$BL65*Assembly!Y$17+$BM65*Assembly!Y$18+$BN65*Assembly!Y$19+$BO65*Assembly!Y$20+$BP65*Assembly!Y$21+$BQ65*Assembly!Y$22+$BR65*Assembly!Y$23+$BS65*Assembly!Y$24</f>
        <v>390</v>
      </c>
      <c r="BU65" s="225" t="str">
        <f t="shared" si="8"/>
        <v>12</v>
      </c>
      <c r="BV65" s="225" t="str">
        <f>$AY65*Assembly!AC$4+$AZ65*Assembly!AC$5+$BA65*Assembly!AC$6+$BB65*Assembly!AC$7+$BC65*Assembly!AC$8+$BD65*Assembly!AC$9+$BE65*Assembly!AC$10+$BF65*Assembly!AC$11+$BG65*Assembly!AC$12+$BH65*Assembly!AC$13+$BI65*Assembly!AC$14+$BJ65*Assembly!AC$15+$BK65*Assembly!AC$16+$BL65*Assembly!AC$17+$BM65*Assembly!AC$18+$BN65*Assembly!AC$19+$BO65*Assembly!AC$20+$BP65*Assembly!AC$21+$BQ65*Assembly!AC$22+$BR65*Assembly!AC$23+$BS65*Assembly!AC$24</f>
        <v>1,650</v>
      </c>
      <c r="BW65" s="240" t="str">
        <f t="shared" si="9"/>
        <v>4.23</v>
      </c>
      <c r="BX65" s="241" t="str">
        <f t="shared" si="10"/>
        <v>53</v>
      </c>
      <c r="BY65" s="242" t="str">
        <f t="shared" si="11"/>
        <v>132.2</v>
      </c>
      <c r="BZ65" s="225"/>
      <c r="CA65" s="225" t="str">
        <f>$AY65*Assembly!X$4+$AZ65*Assembly!X$5+$BA65*Assembly!X$6+$BB65*Assembly!X$7+$BC65*Assembly!X$8+$BD65*Assembly!X$9+$BE65*Assembly!X$10+$BF65*Assembly!X$11+$BG65*Assembly!X$12+$BH65*Assembly!X$13+$BI65*Assembly!X$14+$BJ65*Assembly!X$15+$BK65*Assembly!X$16+$BL65*Assembly!X$17+$BM65*Assembly!X$18+$BN65*Assembly!X$19+$BO65*Assembly!X$20+$BP65*Assembly!X$21+$BQ65*Assembly!X$22+$BR65*Assembly!X$23+$BS65*Assembly!X$24</f>
        <v>170</v>
      </c>
      <c r="CB65" s="225" t="str">
        <f t="shared" si="12"/>
        <v>26,444</v>
      </c>
      <c r="CC65" s="223" t="str">
        <f t="shared" si="13"/>
        <v>0.0264</v>
      </c>
      <c r="CD65" s="243" t="str">
        <f>$AY65*Assembly!AB$4+$AZ65*Assembly!AB$5+$BA65*Assembly!AB$6+$BB65*Assembly!AB$7+$BC65*Assembly!AB$8+$BD65*Assembly!AB$9+$BE65*Assembly!AB$10+$BF65*Assembly!AB$11+$BG65*Assembly!AB$12+$BH65*Assembly!AB$13+$BI65*Assembly!AB$14+$BJ65*Assembly!AB$15+$BK65*Assembly!AB$16+$BL65*Assembly!AB$17+$BM65*Assembly!AB$18+$BN65*Assembly!AB$19+$BO65*Assembly!AB$20+$BP65*Assembly!AB$21+$BQ65*Assembly!AB$22+$BR65*Assembly!AB$23+$BS65*Assembly!AB$24</f>
        <v>310</v>
      </c>
      <c r="CE65" s="256" t="str">
        <f>$AY65*Assembly!M$4+$AZ65*Assembly!M$5+$BA65*Assembly!M$6+$BB65*Assembly!M$7+$BC65*Assembly!M$8+$BD65*Assembly!M$9+$BE65*Assembly!M$10+$BF65*Assembly!M$11+$BG65*Assembly!M$12+$BH65*Assembly!M$13+$BI65*Assembly!M$14+$BJ65*Assembly!M$15+$BK65*Assembly!M$16+$BL65*Assembly!M$17+$BM65*Assembly!M$18+$BN65*Assembly!M$19+$BO65*Assembly!M$20+$BP65*Assembly!M$21+$BQ65*Assembly!M$22+$BR65*Assembly!M$23+$BS65*Assembly!M$24</f>
        <v>475</v>
      </c>
      <c r="CF65" s="256" t="str">
        <f>$AY65*Assembly!N$4+$AZ65*Assembly!N$5+$BA65*Assembly!N$6+$BB65*Assembly!N$7+$BC65*Assembly!N$8+$BD65*Assembly!N$9+$BE65*Assembly!N$10+$BF65*Assembly!N$11+$BG65*Assembly!N$12+$BH65*Assembly!N$13+$BI65*Assembly!N$14+$BJ65*Assembly!N$15+$BK65*Assembly!N$16+$BL65*Assembly!N$17+$BM65*Assembly!N$18+$BN65*Assembly!N$19+$BO65*Assembly!N$20+$BP65*Assembly!N$21+$BQ65*Assembly!N$22+$BR65*Assembly!N$23+$BS65*Assembly!N$24</f>
        <v>0</v>
      </c>
      <c r="CG65" s="256" t="str">
        <f>$AY65*Assembly!O$4+$AZ65*Assembly!O$5+$BA65*Assembly!O$6+$BB65*Assembly!O$7+$BC65*Assembly!O$8+$BD65*Assembly!O$9+$BE65*Assembly!O$10+$BF65*Assembly!O$11+$BG65*Assembly!O$12+$BH65*Assembly!O$13+$BI65*Assembly!O$14+$BJ65*Assembly!O$15+$BK65*Assembly!O$16+$BL65*Assembly!O$17+$BM65*Assembly!O$18+$BN65*Assembly!O$19+$BO65*Assembly!O$20+$BP65*Assembly!O$21+$BQ65*Assembly!O$22+$BR65*Assembly!O$23+$BS65*Assembly!O$24</f>
        <v>0</v>
      </c>
      <c r="CH65" s="254" t="str">
        <f>$AY65*Assembly!P$4+$AZ65*Assembly!P$5+$BA65*Assembly!P$6+$BB65*Assembly!P$7+$BC65*Assembly!P$8+$BD65*Assembly!P$9+$BE65*Assembly!P$10+$BF65*Assembly!P$11+$BG65*Assembly!P$12+$BH65*Assembly!P$13+$BI65*Assembly!P$14+$BJ65*Assembly!P$15+$BK65*Assembly!P$16+$BL65*Assembly!P$17+$BM65*Assembly!P$18+$BN65*Assembly!P$19+$BO65*Assembly!P$20+$BP65*Assembly!P$21+$BQ65*Assembly!P$22+$BR65*Assembly!P$23+$BS65*Assembly!P$24</f>
        <v>0</v>
      </c>
      <c r="CI65" s="254" t="str">
        <f>$AY65*Assembly!Q$4+$AZ65*Assembly!Q$5+$BA65*Assembly!Q$6+$BB65*Assembly!Q$7+$BC65*Assembly!Q$8+$BD65*Assembly!Q$9+$BE65*Assembly!Q$10+$BF65*Assembly!Q$11+$BG65*Assembly!Q$12+$BH65*Assembly!Q$13+$BI65*Assembly!Q$14+$BJ65*Assembly!Q$15+$BK65*Assembly!Q$16+$BL65*Assembly!Q$17+$BM65*Assembly!Q$18+$BN65*Assembly!Q$19+$BO65*Assembly!Q$20+$BP65*Assembly!Q$21+$BQ65*Assembly!Q$22+$BR65*Assembly!Q$23+$BS65*Assembly!Q$24</f>
        <v>0</v>
      </c>
      <c r="CJ65" s="256" t="str">
        <f>$AY65*Assembly!R$4+$AZ65*Assembly!R$5+$BA65*Assembly!R$6+$BB65*Assembly!R$7+$BC65*Assembly!R$8+$BD65*Assembly!R$9+$BE65*Assembly!R$10+$BF65*Assembly!R$11+$BG65*Assembly!R$12+$BH65*Assembly!R$13+$BI65*Assembly!R$14+$BJ65*Assembly!R$15+$BK65*Assembly!R$16+$BL65*Assembly!R$17+$BM65*Assembly!R$18+$BN65*Assembly!R$19+$BO65*Assembly!R$20+$BP65*Assembly!R$21+$BQ65*Assembly!R$22+$BR65*Assembly!R$23+$BS65*Assembly!R$24</f>
        <v>0</v>
      </c>
      <c r="CK65" s="254" t="str">
        <f>$AY65*Assembly!S$4+$AZ65*Assembly!S$5+$BA65*Assembly!S$6+$BB65*Assembly!S$7+$BC65*Assembly!S$8+$BD65*Assembly!S$9+$BE65*Assembly!S$10+$BF65*Assembly!S$11+$BG65*Assembly!S$12+$BH65*Assembly!S$13+$BI65*Assembly!S$14+$BJ65*Assembly!S$15+$BK65*Assembly!S$16+$BL65*Assembly!S$17+$BM65*Assembly!S$18+$BN65*Assembly!S$19+$BO65*Assembly!S$20+$BP65*Assembly!S$21+$BQ65*Assembly!S$22+$BR65*Assembly!S$23+$BS65*Assembly!S$24</f>
        <v>0</v>
      </c>
      <c r="CL65" s="254" t="str">
        <f>$AY65*Assembly!T$4+$AZ65*Assembly!T$5+$BA65*Assembly!T$6+$BB65*Assembly!T$7+$BC65*Assembly!T$8+$BD65*Assembly!T$9+$BE65*Assembly!T$10+$BF65*Assembly!T$11+$BG65*Assembly!T$12+$BH65*Assembly!T$13+$BI65*Assembly!T$14+$BJ65*Assembly!T$15+$BK65*Assembly!T$16+$BL65*Assembly!T$17+$BM65*Assembly!T$18+$BN65*Assembly!T$19+$BO65*Assembly!T$20+$BP65*Assembly!T$21+$BQ65*Assembly!T$22+$BR65*Assembly!T$23+$BS65*Assembly!T$24</f>
        <v>0</v>
      </c>
      <c r="CM65" s="254" t="str">
        <f>$AY65*Assembly!U$4+$AZ65*Assembly!U$5+$BA65*Assembly!U$6+$BB65*Assembly!U$7+$BC65*Assembly!U$8+$BD65*Assembly!U$9+$BE65*Assembly!U$10+$BF65*Assembly!U$11+$BG65*Assembly!U$12+$BH65*Assembly!U$13+$BI65*Assembly!U$14+$BJ65*Assembly!U$15+$BK65*Assembly!U$16+$BL65*Assembly!U$17+$BM65*Assembly!U$18+$BN65*Assembly!U$19+$BO65*Assembly!U$20+$BP65*Assembly!U$21+$BQ65*Assembly!U$22+$BR65*Assembly!U$23+$BS65*Assembly!U$24</f>
        <v>0</v>
      </c>
      <c r="CN65" s="256" t="str">
        <f>$AY65*Assembly!V$4+$AZ65*Assembly!V$5+$BA65*Assembly!V$6+$BB65*Assembly!V$7+$BC65*Assembly!V$8+$BD65*Assembly!V$9+$BE65*Assembly!V$10+$BF65*Assembly!V$11+$BG65*Assembly!V$12+$BH65*Assembly!V$13+$BI65*Assembly!V$14+$BJ65*Assembly!V$15+$BK65*Assembly!V$16+$BL65*Assembly!V$17+$BM65*Assembly!V$18+$BN65*Assembly!V$19+$BO65*Assembly!V$20+$BP65*Assembly!V$21+$BQ65*Assembly!V$22+$BR65*Assembly!V$23+$BS65*Assembly!V$24</f>
        <v>0</v>
      </c>
      <c r="CO65" s="256" t="str">
        <f>CE65*Refining!$F$3</f>
        <v>848</v>
      </c>
      <c r="CP65" s="256" t="str">
        <f>CF65*Refining!$F$4</f>
        <v>0</v>
      </c>
      <c r="CQ65" s="256" t="str">
        <f>CG65*Refining!$F$5</f>
        <v>0</v>
      </c>
      <c r="CR65" s="256" t="str">
        <f>CH65*Refining!$F$6</f>
        <v>0</v>
      </c>
      <c r="CS65" s="256" t="str">
        <f>CI65*Refining!$F$7</f>
        <v>0</v>
      </c>
      <c r="CT65" s="256" t="str">
        <f>CJ65*Refining!$F$8</f>
        <v>0</v>
      </c>
      <c r="CU65" s="256" t="str">
        <f>CK65*Refining!$F$9</f>
        <v>0</v>
      </c>
      <c r="CV65" s="256" t="str">
        <f>CL65*Refining!$F$10</f>
        <v>0</v>
      </c>
      <c r="CW65" s="256" t="str">
        <f>CM65*Refining!$F$11</f>
        <v>0</v>
      </c>
      <c r="CX65" s="256" t="str">
        <f>CN65*Refining!$F$12</f>
        <v>0</v>
      </c>
      <c r="CY65" s="248" t="str">
        <f t="shared" ref="CY65:DR65" si="262">IF(CE65 = 0, "", CE65)</f>
        <v>475</v>
      </c>
      <c r="CZ65" s="245" t="str">
        <f t="shared" si="262"/>
        <v/>
      </c>
      <c r="DA65" s="245" t="str">
        <f t="shared" si="262"/>
        <v/>
      </c>
      <c r="DB65" s="245" t="str">
        <f t="shared" si="262"/>
        <v/>
      </c>
      <c r="DC65" s="245" t="str">
        <f t="shared" si="262"/>
        <v/>
      </c>
      <c r="DD65" s="245" t="str">
        <f t="shared" si="262"/>
        <v/>
      </c>
      <c r="DE65" s="245" t="str">
        <f t="shared" si="262"/>
        <v/>
      </c>
      <c r="DF65" s="245" t="str">
        <f t="shared" si="262"/>
        <v/>
      </c>
      <c r="DG65" s="245" t="str">
        <f t="shared" si="262"/>
        <v/>
      </c>
      <c r="DH65" s="246" t="str">
        <f t="shared" si="262"/>
        <v/>
      </c>
      <c r="DI65" s="248" t="str">
        <f t="shared" si="262"/>
        <v>848</v>
      </c>
      <c r="DJ65" s="245" t="str">
        <f t="shared" si="262"/>
        <v/>
      </c>
      <c r="DK65" s="245" t="str">
        <f t="shared" si="262"/>
        <v/>
      </c>
      <c r="DL65" s="245" t="str">
        <f t="shared" si="262"/>
        <v/>
      </c>
      <c r="DM65" s="245" t="str">
        <f t="shared" si="262"/>
        <v/>
      </c>
      <c r="DN65" s="245" t="str">
        <f t="shared" si="262"/>
        <v/>
      </c>
      <c r="DO65" s="245" t="str">
        <f t="shared" si="262"/>
        <v/>
      </c>
      <c r="DP65" s="245" t="str">
        <f t="shared" si="262"/>
        <v/>
      </c>
      <c r="DQ65" s="245" t="str">
        <f t="shared" si="262"/>
        <v/>
      </c>
      <c r="DR65" s="246" t="str">
        <f t="shared" si="262"/>
        <v/>
      </c>
      <c r="DS65" s="248" t="str">
        <f t="shared" si="15"/>
        <v>475</v>
      </c>
      <c r="DT65" s="249" t="str">
        <f t="shared" si="16"/>
        <v>848</v>
      </c>
      <c r="DU65" s="225" t="str">
        <f>CY65*'Ores &amp; Ingots'!$C$3+CZ65*'Ores &amp; Ingots'!$C$4+DA65*'Ores &amp; Ingots'!$C$5+DB65*'Ores &amp; Ingots'!$C$6+DC65*'Ores &amp; Ingots'!$C$7+DD65*'Ores &amp; Ingots'!$C$8+DE65*'Ores &amp; Ingots'!$C$9+DF65*'Ores &amp; Ingots'!$C$10+DG65*'Ores &amp; Ingots'!$C$11+DH65*'Ores &amp; Ingots'!$C$12</f>
        <v>60</v>
      </c>
      <c r="DV65" s="225" t="str">
        <f>DI65*'Ores &amp; Ingots'!$B$3+DJ65*'Ores &amp; Ingots'!$B$4+DK65*'Ores &amp; Ingots'!$B$5+DL65*'Ores &amp; Ingots'!$B$6+DM65*'Ores &amp; Ingots'!$B$7+DN65*'Ores &amp; Ingots'!$B$8+DO65*'Ores &amp; Ingots'!$B$9+DP65*'Ores &amp; Ingots'!$B$10+DQ65*'Ores &amp; Ingots'!$B$11+DR65*'Ores &amp; Ingots'!$B$12</f>
        <v>314</v>
      </c>
      <c r="DW65" s="249" t="str">
        <f>CY65*Refining!$G$3+CZ65*Refining!$G$4+DA65*Refining!$G$5+DB65*Refining!$G$6+DC65*Refining!$G$7+DD65*Refining!$G$8+DE65*Refining!$G$9+DF65*Refining!$G$10+DG65*Refining!$G$11+DH65*Refining!$G$12</f>
        <v>33</v>
      </c>
      <c r="DX65" s="249" t="str">
        <f t="shared" si="17"/>
        <v>5,075</v>
      </c>
      <c r="DY65" s="250" t="str">
        <f t="shared" si="18"/>
        <v>0.0051</v>
      </c>
      <c r="DZ65" s="248" t="str">
        <f t="shared" si="19"/>
        <v>228</v>
      </c>
      <c r="EA65" s="251" t="str">
        <f t="shared" ref="EA65:EB65" si="263">DZ65/60</f>
        <v>3.8</v>
      </c>
      <c r="EB65" s="251" t="str">
        <f t="shared" si="263"/>
        <v>0.1</v>
      </c>
      <c r="EC65" s="543" t="str">
        <f t="shared" si="21"/>
        <v>0.00</v>
      </c>
      <c r="ED65" s="248" t="str">
        <f t="shared" si="22"/>
        <v>31,519</v>
      </c>
      <c r="EE65" s="251" t="str">
        <f t="shared" ref="EE65:EF65" si="264">ED65/1000</f>
        <v>31.5</v>
      </c>
      <c r="EF65" s="252" t="str">
        <f t="shared" si="264"/>
        <v>0.03</v>
      </c>
      <c r="EG65" s="544" t="str">
        <f t="shared" si="24"/>
        <v>0.0315</v>
      </c>
      <c r="EH65" s="225">
        <v>618.0</v>
      </c>
    </row>
    <row r="66" hidden="1">
      <c r="A66" s="42"/>
      <c r="B66" s="297" t="s">
        <v>957</v>
      </c>
      <c r="C66" s="262" t="s">
        <v>886</v>
      </c>
      <c r="D66" s="262">
        <v>1.0</v>
      </c>
      <c r="E66" s="262">
        <v>1.0</v>
      </c>
      <c r="F66" s="262">
        <v>2.0</v>
      </c>
      <c r="G66" s="263" t="str">
        <f t="shared" si="5"/>
        <v>31.3</v>
      </c>
      <c r="H66" s="264">
        <v>20.0</v>
      </c>
      <c r="I66" s="264">
        <v>20.0</v>
      </c>
      <c r="J66" s="264" t="str">
        <f>H66/Main!$D$9</f>
        <v>20</v>
      </c>
      <c r="K66" s="264" t="str">
        <f>I66/Main!$D$10</f>
        <v>20</v>
      </c>
      <c r="L66" s="264" t="str">
        <f t="shared" si="6"/>
        <v>1</v>
      </c>
      <c r="M66" s="264">
        <v>1.0</v>
      </c>
      <c r="N66" s="266"/>
      <c r="O66" s="266"/>
      <c r="P66" s="266"/>
      <c r="Q66" s="265"/>
      <c r="R66" s="266"/>
      <c r="S66" s="267"/>
      <c r="T66" s="267"/>
      <c r="U66" s="266"/>
      <c r="V66" s="266"/>
      <c r="W66" s="267"/>
      <c r="X66" s="267"/>
      <c r="Y66" s="266"/>
      <c r="Z66" s="266"/>
      <c r="AA66" s="266"/>
      <c r="AB66" s="266"/>
      <c r="AC66" s="340" t="s">
        <v>18</v>
      </c>
      <c r="AD66" s="275">
        <v>0.0</v>
      </c>
      <c r="AE66" s="275">
        <v>70.0</v>
      </c>
      <c r="AF66" s="275">
        <v>0.0</v>
      </c>
      <c r="AG66" s="275">
        <v>0.0</v>
      </c>
      <c r="AH66" s="321">
        <v>16.0</v>
      </c>
      <c r="AI66" s="275">
        <v>0.0</v>
      </c>
      <c r="AJ66" s="275">
        <v>0.0</v>
      </c>
      <c r="AK66" s="275">
        <v>0.0</v>
      </c>
      <c r="AL66" s="275">
        <v>0.0</v>
      </c>
      <c r="AM66" s="275">
        <v>0.0</v>
      </c>
      <c r="AN66" s="275">
        <v>0.0</v>
      </c>
      <c r="AO66" s="275">
        <v>0.0</v>
      </c>
      <c r="AP66" s="275">
        <v>0.0</v>
      </c>
      <c r="AQ66" s="275">
        <v>0.0</v>
      </c>
      <c r="AR66" s="275">
        <v>0.0</v>
      </c>
      <c r="AS66" s="275">
        <v>0.0</v>
      </c>
      <c r="AT66" s="275">
        <v>0.0</v>
      </c>
      <c r="AU66" s="275">
        <v>0.0</v>
      </c>
      <c r="AV66" s="275">
        <v>0.0</v>
      </c>
      <c r="AW66" s="275">
        <v>0.0</v>
      </c>
      <c r="AX66" s="275">
        <v>0.0</v>
      </c>
      <c r="AY66" s="271" t="str">
        <f t="shared" ref="AY66:BS66" si="265">IF(AD66 = 0, "", AD66)</f>
        <v/>
      </c>
      <c r="AZ66" s="275" t="str">
        <f t="shared" si="265"/>
        <v>70</v>
      </c>
      <c r="BA66" s="262" t="str">
        <f t="shared" si="265"/>
        <v/>
      </c>
      <c r="BB66" s="262" t="str">
        <f t="shared" si="265"/>
        <v/>
      </c>
      <c r="BC66" s="321" t="str">
        <f t="shared" si="265"/>
        <v>16</v>
      </c>
      <c r="BD66" s="262" t="str">
        <f t="shared" si="265"/>
        <v/>
      </c>
      <c r="BE66" s="262" t="str">
        <f t="shared" si="265"/>
        <v/>
      </c>
      <c r="BF66" s="262" t="str">
        <f t="shared" si="265"/>
        <v/>
      </c>
      <c r="BG66" s="262" t="str">
        <f t="shared" si="265"/>
        <v/>
      </c>
      <c r="BH66" s="262" t="str">
        <f t="shared" si="265"/>
        <v/>
      </c>
      <c r="BI66" s="262" t="str">
        <f t="shared" si="265"/>
        <v/>
      </c>
      <c r="BJ66" s="262" t="str">
        <f t="shared" si="265"/>
        <v/>
      </c>
      <c r="BK66" s="262" t="str">
        <f t="shared" si="265"/>
        <v/>
      </c>
      <c r="BL66" s="262" t="str">
        <f t="shared" si="265"/>
        <v/>
      </c>
      <c r="BM66" s="262" t="str">
        <f t="shared" si="265"/>
        <v/>
      </c>
      <c r="BN66" s="262" t="str">
        <f t="shared" si="265"/>
        <v/>
      </c>
      <c r="BO66" s="262" t="str">
        <f t="shared" si="265"/>
        <v/>
      </c>
      <c r="BP66" s="262" t="str">
        <f t="shared" si="265"/>
        <v/>
      </c>
      <c r="BQ66" s="262" t="str">
        <f t="shared" si="265"/>
        <v/>
      </c>
      <c r="BR66" s="262" t="str">
        <f t="shared" si="265"/>
        <v/>
      </c>
      <c r="BS66" s="273" t="str">
        <f t="shared" si="265"/>
        <v/>
      </c>
      <c r="BT66" s="274" t="str">
        <f>$AY66*Assembly!Y$4+$AZ66*Assembly!Y$5+$BA66*Assembly!Y$6+$BB66*Assembly!Y$7+$BC66*Assembly!Y$8+$BD66*Assembly!Y$9+$BE66*Assembly!Y$10+$BF66*Assembly!Y$11+$BG66*Assembly!Y$12+$BH66*Assembly!Y$13+$BI66*Assembly!Y$14+$BJ66*Assembly!Y$15+$BK66*Assembly!Y$16+$BL66*Assembly!Y$17+$BM66*Assembly!Y$18+$BN66*Assembly!Y$19+$BO66*Assembly!Y$20+$BP66*Assembly!Y$21+$BQ66*Assembly!Y$22+$BR66*Assembly!Y$23+$BS66*Assembly!Y$24</f>
        <v>338</v>
      </c>
      <c r="BU66" s="275" t="str">
        <f t="shared" si="8"/>
        <v>11</v>
      </c>
      <c r="BV66" s="275" t="str">
        <f>$AY66*Assembly!AC$4+$AZ66*Assembly!AC$5+$BA66*Assembly!AC$6+$BB66*Assembly!AC$7+$BC66*Assembly!AC$8+$BD66*Assembly!AC$9+$BE66*Assembly!AC$10+$BF66*Assembly!AC$11+$BG66*Assembly!AC$12+$BH66*Assembly!AC$13+$BI66*Assembly!AC$14+$BJ66*Assembly!AC$15+$BK66*Assembly!AC$16+$BL66*Assembly!AC$17+$BM66*Assembly!AC$18+$BN66*Assembly!AC$19+$BO66*Assembly!AC$20+$BP66*Assembly!AC$21+$BQ66*Assembly!AC$22+$BR66*Assembly!AC$23+$BS66*Assembly!AC$24</f>
        <v>1,530</v>
      </c>
      <c r="BW66" s="276" t="str">
        <f t="shared" si="9"/>
        <v>4.53</v>
      </c>
      <c r="BX66" s="277" t="str">
        <f t="shared" si="10"/>
        <v>49</v>
      </c>
      <c r="BY66" s="278" t="str">
        <f t="shared" si="11"/>
        <v>141.5</v>
      </c>
      <c r="BZ66" s="275"/>
      <c r="CA66" s="275" t="str">
        <f>$AY66*Assembly!X$4+$AZ66*Assembly!X$5+$BA66*Assembly!X$6+$BB66*Assembly!X$7+$BC66*Assembly!X$8+$BD66*Assembly!X$9+$BE66*Assembly!X$10+$BF66*Assembly!X$11+$BG66*Assembly!X$12+$BH66*Assembly!X$13+$BI66*Assembly!X$14+$BJ66*Assembly!X$15+$BK66*Assembly!X$16+$BL66*Assembly!X$17+$BM66*Assembly!X$18+$BN66*Assembly!X$19+$BO66*Assembly!X$20+$BP66*Assembly!X$21+$BQ66*Assembly!X$22+$BR66*Assembly!X$23+$BS66*Assembly!X$24</f>
        <v>134</v>
      </c>
      <c r="CB66" s="275" t="str">
        <f t="shared" si="12"/>
        <v>20,844</v>
      </c>
      <c r="CC66" s="279" t="str">
        <f t="shared" si="13"/>
        <v>0.0208</v>
      </c>
      <c r="CD66" s="280" t="str">
        <f>$AY66*Assembly!AB$4+$AZ66*Assembly!AB$5+$BA66*Assembly!AB$6+$BB66*Assembly!AB$7+$BC66*Assembly!AB$8+$BD66*Assembly!AB$9+$BE66*Assembly!AB$10+$BF66*Assembly!AB$11+$BG66*Assembly!AB$12+$BH66*Assembly!AB$13+$BI66*Assembly!AB$14+$BJ66*Assembly!AB$15+$BK66*Assembly!AB$16+$BL66*Assembly!AB$17+$BM66*Assembly!AB$18+$BN66*Assembly!AB$19+$BO66*Assembly!AB$20+$BP66*Assembly!AB$21+$BQ66*Assembly!AB$22+$BR66*Assembly!AB$23+$BS66*Assembly!AB$24</f>
        <v>382</v>
      </c>
      <c r="CE66" s="265" t="str">
        <f>$AY66*Assembly!M$4+$AZ66*Assembly!M$5+$BA66*Assembly!M$6+$BB66*Assembly!M$7+$BC66*Assembly!M$8+$BD66*Assembly!M$9+$BE66*Assembly!M$10+$BF66*Assembly!M$11+$BG66*Assembly!M$12+$BH66*Assembly!M$13+$BI66*Assembly!M$14+$BJ66*Assembly!M$15+$BK66*Assembly!M$16+$BL66*Assembly!M$17+$BM66*Assembly!M$18+$BN66*Assembly!M$19+$BO66*Assembly!M$20+$BP66*Assembly!M$21+$BQ66*Assembly!M$22+$BR66*Assembly!M$23+$BS66*Assembly!M$24</f>
        <v>405</v>
      </c>
      <c r="CF66" s="265" t="str">
        <f>$AY66*Assembly!N$4+$AZ66*Assembly!N$5+$BA66*Assembly!N$6+$BB66*Assembly!N$7+$BC66*Assembly!N$8+$BD66*Assembly!N$9+$BE66*Assembly!N$10+$BF66*Assembly!N$11+$BG66*Assembly!N$12+$BH66*Assembly!N$13+$BI66*Assembly!N$14+$BJ66*Assembly!N$15+$BK66*Assembly!N$16+$BL66*Assembly!N$17+$BM66*Assembly!N$18+$BN66*Assembly!N$19+$BO66*Assembly!N$20+$BP66*Assembly!N$21+$BQ66*Assembly!N$22+$BR66*Assembly!N$23+$BS66*Assembly!N$24</f>
        <v>0</v>
      </c>
      <c r="CG66" s="265" t="str">
        <f>$AY66*Assembly!O$4+$AZ66*Assembly!O$5+$BA66*Assembly!O$6+$BB66*Assembly!O$7+$BC66*Assembly!O$8+$BD66*Assembly!O$9+$BE66*Assembly!O$10+$BF66*Assembly!O$11+$BG66*Assembly!O$12+$BH66*Assembly!O$13+$BI66*Assembly!O$14+$BJ66*Assembly!O$15+$BK66*Assembly!O$16+$BL66*Assembly!O$17+$BM66*Assembly!O$18+$BN66*Assembly!O$19+$BO66*Assembly!O$20+$BP66*Assembly!O$21+$BQ66*Assembly!O$22+$BR66*Assembly!O$23+$BS66*Assembly!O$24</f>
        <v>0</v>
      </c>
      <c r="CH66" s="264" t="str">
        <f>$AY66*Assembly!P$4+$AZ66*Assembly!P$5+$BA66*Assembly!P$6+$BB66*Assembly!P$7+$BC66*Assembly!P$8+$BD66*Assembly!P$9+$BE66*Assembly!P$10+$BF66*Assembly!P$11+$BG66*Assembly!P$12+$BH66*Assembly!P$13+$BI66*Assembly!P$14+$BJ66*Assembly!P$15+$BK66*Assembly!P$16+$BL66*Assembly!P$17+$BM66*Assembly!P$18+$BN66*Assembly!P$19+$BO66*Assembly!P$20+$BP66*Assembly!P$21+$BQ66*Assembly!P$22+$BR66*Assembly!P$23+$BS66*Assembly!P$24</f>
        <v>0</v>
      </c>
      <c r="CI66" s="264" t="str">
        <f>$AY66*Assembly!Q$4+$AZ66*Assembly!Q$5+$BA66*Assembly!Q$6+$BB66*Assembly!Q$7+$BC66*Assembly!Q$8+$BD66*Assembly!Q$9+$BE66*Assembly!Q$10+$BF66*Assembly!Q$11+$BG66*Assembly!Q$12+$BH66*Assembly!Q$13+$BI66*Assembly!Q$14+$BJ66*Assembly!Q$15+$BK66*Assembly!Q$16+$BL66*Assembly!Q$17+$BM66*Assembly!Q$18+$BN66*Assembly!Q$19+$BO66*Assembly!Q$20+$BP66*Assembly!Q$21+$BQ66*Assembly!Q$22+$BR66*Assembly!Q$23+$BS66*Assembly!Q$24</f>
        <v>0</v>
      </c>
      <c r="CJ66" s="265" t="str">
        <f>$AY66*Assembly!R$4+$AZ66*Assembly!R$5+$BA66*Assembly!R$6+$BB66*Assembly!R$7+$BC66*Assembly!R$8+$BD66*Assembly!R$9+$BE66*Assembly!R$10+$BF66*Assembly!R$11+$BG66*Assembly!R$12+$BH66*Assembly!R$13+$BI66*Assembly!R$14+$BJ66*Assembly!R$15+$BK66*Assembly!R$16+$BL66*Assembly!R$17+$BM66*Assembly!R$18+$BN66*Assembly!R$19+$BO66*Assembly!R$20+$BP66*Assembly!R$21+$BQ66*Assembly!R$22+$BR66*Assembly!R$23+$BS66*Assembly!R$24</f>
        <v>0</v>
      </c>
      <c r="CK66" s="264" t="str">
        <f>$AY66*Assembly!S$4+$AZ66*Assembly!S$5+$BA66*Assembly!S$6+$BB66*Assembly!S$7+$BC66*Assembly!S$8+$BD66*Assembly!S$9+$BE66*Assembly!S$10+$BF66*Assembly!S$11+$BG66*Assembly!S$12+$BH66*Assembly!S$13+$BI66*Assembly!S$14+$BJ66*Assembly!S$15+$BK66*Assembly!S$16+$BL66*Assembly!S$17+$BM66*Assembly!S$18+$BN66*Assembly!S$19+$BO66*Assembly!S$20+$BP66*Assembly!S$21+$BQ66*Assembly!S$22+$BR66*Assembly!S$23+$BS66*Assembly!S$24</f>
        <v>0</v>
      </c>
      <c r="CL66" s="264" t="str">
        <f>$AY66*Assembly!T$4+$AZ66*Assembly!T$5+$BA66*Assembly!T$6+$BB66*Assembly!T$7+$BC66*Assembly!T$8+$BD66*Assembly!T$9+$BE66*Assembly!T$10+$BF66*Assembly!T$11+$BG66*Assembly!T$12+$BH66*Assembly!T$13+$BI66*Assembly!T$14+$BJ66*Assembly!T$15+$BK66*Assembly!T$16+$BL66*Assembly!T$17+$BM66*Assembly!T$18+$BN66*Assembly!T$19+$BO66*Assembly!T$20+$BP66*Assembly!T$21+$BQ66*Assembly!T$22+$BR66*Assembly!T$23+$BS66*Assembly!T$24</f>
        <v>0</v>
      </c>
      <c r="CM66" s="264" t="str">
        <f>$AY66*Assembly!U$4+$AZ66*Assembly!U$5+$BA66*Assembly!U$6+$BB66*Assembly!U$7+$BC66*Assembly!U$8+$BD66*Assembly!U$9+$BE66*Assembly!U$10+$BF66*Assembly!U$11+$BG66*Assembly!U$12+$BH66*Assembly!U$13+$BI66*Assembly!U$14+$BJ66*Assembly!U$15+$BK66*Assembly!U$16+$BL66*Assembly!U$17+$BM66*Assembly!U$18+$BN66*Assembly!U$19+$BO66*Assembly!U$20+$BP66*Assembly!U$21+$BQ66*Assembly!U$22+$BR66*Assembly!U$23+$BS66*Assembly!U$24</f>
        <v>0</v>
      </c>
      <c r="CN66" s="265" t="str">
        <f>$AY66*Assembly!V$4+$AZ66*Assembly!V$5+$BA66*Assembly!V$6+$BB66*Assembly!V$7+$BC66*Assembly!V$8+$BD66*Assembly!V$9+$BE66*Assembly!V$10+$BF66*Assembly!V$11+$BG66*Assembly!V$12+$BH66*Assembly!V$13+$BI66*Assembly!V$14+$BJ66*Assembly!V$15+$BK66*Assembly!V$16+$BL66*Assembly!V$17+$BM66*Assembly!V$18+$BN66*Assembly!V$19+$BO66*Assembly!V$20+$BP66*Assembly!V$21+$BQ66*Assembly!V$22+$BR66*Assembly!V$23+$BS66*Assembly!V$24</f>
        <v>0</v>
      </c>
      <c r="CO66" s="265" t="str">
        <f>CE66*Refining!$F$3</f>
        <v>723</v>
      </c>
      <c r="CP66" s="265" t="str">
        <f>CF66*Refining!$F$4</f>
        <v>0</v>
      </c>
      <c r="CQ66" s="265" t="str">
        <f>CG66*Refining!$F$5</f>
        <v>0</v>
      </c>
      <c r="CR66" s="265" t="str">
        <f>CH66*Refining!$F$6</f>
        <v>0</v>
      </c>
      <c r="CS66" s="265" t="str">
        <f>CI66*Refining!$F$7</f>
        <v>0</v>
      </c>
      <c r="CT66" s="265" t="str">
        <f>CJ66*Refining!$F$8</f>
        <v>0</v>
      </c>
      <c r="CU66" s="265" t="str">
        <f>CK66*Refining!$F$9</f>
        <v>0</v>
      </c>
      <c r="CV66" s="265" t="str">
        <f>CL66*Refining!$F$10</f>
        <v>0</v>
      </c>
      <c r="CW66" s="265" t="str">
        <f>CM66*Refining!$F$11</f>
        <v>0</v>
      </c>
      <c r="CX66" s="265" t="str">
        <f>CN66*Refining!$F$12</f>
        <v>0</v>
      </c>
      <c r="CY66" s="285" t="str">
        <f t="shared" ref="CY66:DR66" si="266">IF(CE66 = 0, "", CE66)</f>
        <v>405</v>
      </c>
      <c r="CZ66" s="282" t="str">
        <f t="shared" si="266"/>
        <v/>
      </c>
      <c r="DA66" s="282" t="str">
        <f t="shared" si="266"/>
        <v/>
      </c>
      <c r="DB66" s="282" t="str">
        <f t="shared" si="266"/>
        <v/>
      </c>
      <c r="DC66" s="282" t="str">
        <f t="shared" si="266"/>
        <v/>
      </c>
      <c r="DD66" s="282" t="str">
        <f t="shared" si="266"/>
        <v/>
      </c>
      <c r="DE66" s="282" t="str">
        <f t="shared" si="266"/>
        <v/>
      </c>
      <c r="DF66" s="282" t="str">
        <f t="shared" si="266"/>
        <v/>
      </c>
      <c r="DG66" s="282" t="str">
        <f t="shared" si="266"/>
        <v/>
      </c>
      <c r="DH66" s="283" t="str">
        <f t="shared" si="266"/>
        <v/>
      </c>
      <c r="DI66" s="285" t="str">
        <f t="shared" si="266"/>
        <v>723</v>
      </c>
      <c r="DJ66" s="282" t="str">
        <f t="shared" si="266"/>
        <v/>
      </c>
      <c r="DK66" s="282" t="str">
        <f t="shared" si="266"/>
        <v/>
      </c>
      <c r="DL66" s="282" t="str">
        <f t="shared" si="266"/>
        <v/>
      </c>
      <c r="DM66" s="282" t="str">
        <f t="shared" si="266"/>
        <v/>
      </c>
      <c r="DN66" s="282" t="str">
        <f t="shared" si="266"/>
        <v/>
      </c>
      <c r="DO66" s="282" t="str">
        <f t="shared" si="266"/>
        <v/>
      </c>
      <c r="DP66" s="282" t="str">
        <f t="shared" si="266"/>
        <v/>
      </c>
      <c r="DQ66" s="282" t="str">
        <f t="shared" si="266"/>
        <v/>
      </c>
      <c r="DR66" s="283" t="str">
        <f t="shared" si="266"/>
        <v/>
      </c>
      <c r="DS66" s="285" t="str">
        <f t="shared" si="15"/>
        <v>405</v>
      </c>
      <c r="DT66" s="286" t="str">
        <f t="shared" si="16"/>
        <v>723</v>
      </c>
      <c r="DU66" s="275" t="str">
        <f>CY66*'Ores &amp; Ingots'!$C$3+CZ66*'Ores &amp; Ingots'!$C$4+DA66*'Ores &amp; Ingots'!$C$5+DB66*'Ores &amp; Ingots'!$C$6+DC66*'Ores &amp; Ingots'!$C$7+DD66*'Ores &amp; Ingots'!$C$8+DE66*'Ores &amp; Ingots'!$C$9+DF66*'Ores &amp; Ingots'!$C$10+DG66*'Ores &amp; Ingots'!$C$11+DH66*'Ores &amp; Ingots'!$C$12</f>
        <v>51</v>
      </c>
      <c r="DV66" s="275" t="str">
        <f>DI66*'Ores &amp; Ingots'!$B$3+DJ66*'Ores &amp; Ingots'!$B$4+DK66*'Ores &amp; Ingots'!$B$5+DL66*'Ores &amp; Ingots'!$B$6+DM66*'Ores &amp; Ingots'!$B$7+DN66*'Ores &amp; Ingots'!$B$8+DO66*'Ores &amp; Ingots'!$B$9+DP66*'Ores &amp; Ingots'!$B$10+DQ66*'Ores &amp; Ingots'!$B$11+DR66*'Ores &amp; Ingots'!$B$12</f>
        <v>268</v>
      </c>
      <c r="DW66" s="286" t="str">
        <f>CY66*Refining!$G$3+CZ66*Refining!$G$4+DA66*Refining!$G$5+DB66*Refining!$G$6+DC66*Refining!$G$7+DD66*Refining!$G$8+DE66*Refining!$G$9+DF66*Refining!$G$10+DG66*Refining!$G$11+DH66*Refining!$G$12</f>
        <v>28</v>
      </c>
      <c r="DX66" s="286" t="str">
        <f t="shared" si="17"/>
        <v>4,327</v>
      </c>
      <c r="DY66" s="287" t="str">
        <f t="shared" si="18"/>
        <v>0.0043</v>
      </c>
      <c r="DZ66" s="285" t="str">
        <f t="shared" si="19"/>
        <v>182</v>
      </c>
      <c r="EA66" s="288" t="str">
        <f t="shared" ref="EA66:EB66" si="267">DZ66/60</f>
        <v>3.0</v>
      </c>
      <c r="EB66" s="288" t="str">
        <f t="shared" si="267"/>
        <v>0.1</v>
      </c>
      <c r="EC66" s="545" t="str">
        <f t="shared" si="21"/>
        <v>0.00</v>
      </c>
      <c r="ED66" s="285" t="str">
        <f t="shared" si="22"/>
        <v>25,171</v>
      </c>
      <c r="EE66" s="288" t="str">
        <f t="shared" ref="EE66:EF66" si="268">ED66/1000</f>
        <v>25.2</v>
      </c>
      <c r="EF66" s="289" t="str">
        <f t="shared" si="268"/>
        <v>0.03</v>
      </c>
      <c r="EG66" s="546" t="str">
        <f t="shared" si="24"/>
        <v>0.0252</v>
      </c>
      <c r="EH66" s="225">
        <v>340.0</v>
      </c>
    </row>
    <row r="67" hidden="1">
      <c r="A67" s="341" t="s">
        <v>958</v>
      </c>
      <c r="B67" s="192" t="s">
        <v>959</v>
      </c>
      <c r="C67" s="193" t="s">
        <v>886</v>
      </c>
      <c r="D67" s="193">
        <v>1.0</v>
      </c>
      <c r="E67" s="193">
        <v>1.0</v>
      </c>
      <c r="F67" s="193">
        <v>1.0</v>
      </c>
      <c r="G67" s="194" t="str">
        <f t="shared" si="5"/>
        <v>15.6</v>
      </c>
      <c r="H67" s="195">
        <v>28.0</v>
      </c>
      <c r="I67" s="195">
        <v>42.0</v>
      </c>
      <c r="J67" s="195" t="str">
        <f>H67/Main!$D$9</f>
        <v>28</v>
      </c>
      <c r="K67" s="195" t="str">
        <f>I67/Main!$D$10</f>
        <v>42</v>
      </c>
      <c r="L67" s="195" t="str">
        <f t="shared" si="6"/>
        <v>1.5</v>
      </c>
      <c r="M67" s="195">
        <v>1.0</v>
      </c>
      <c r="N67" s="198">
        <v>10.0</v>
      </c>
      <c r="O67" s="198">
        <v>1000.0</v>
      </c>
      <c r="P67" s="197"/>
      <c r="Q67" s="198"/>
      <c r="R67" s="197"/>
      <c r="S67" s="199"/>
      <c r="T67" s="199"/>
      <c r="U67" s="197"/>
      <c r="V67" s="197"/>
      <c r="W67" s="199"/>
      <c r="X67" s="199"/>
      <c r="Y67" s="197"/>
      <c r="Z67" s="197"/>
      <c r="AA67" s="197"/>
      <c r="AB67" s="197"/>
      <c r="AC67" s="342" t="s">
        <v>920</v>
      </c>
      <c r="AD67" s="208">
        <v>20.0</v>
      </c>
      <c r="AE67" s="208">
        <v>40.0</v>
      </c>
      <c r="AF67" s="208">
        <v>4.0</v>
      </c>
      <c r="AG67" s="208">
        <v>0.0</v>
      </c>
      <c r="AH67" s="208">
        <v>0.0</v>
      </c>
      <c r="AI67" s="208">
        <v>0.0</v>
      </c>
      <c r="AJ67" s="208">
        <v>4.0</v>
      </c>
      <c r="AK67" s="306">
        <v>2.0</v>
      </c>
      <c r="AL67" s="208">
        <v>1.0</v>
      </c>
      <c r="AM67" s="208">
        <v>0.0</v>
      </c>
      <c r="AN67" s="208">
        <v>0.0</v>
      </c>
      <c r="AO67" s="208">
        <v>0.0</v>
      </c>
      <c r="AP67" s="208">
        <v>15.0</v>
      </c>
      <c r="AQ67" s="208">
        <v>0.0</v>
      </c>
      <c r="AR67" s="208">
        <v>0.0</v>
      </c>
      <c r="AS67" s="208">
        <v>0.0</v>
      </c>
      <c r="AT67" s="208">
        <v>0.0</v>
      </c>
      <c r="AU67" s="208">
        <v>0.0</v>
      </c>
      <c r="AV67" s="208">
        <v>0.0</v>
      </c>
      <c r="AW67" s="208">
        <v>0.0</v>
      </c>
      <c r="AX67" s="208">
        <v>0.0</v>
      </c>
      <c r="AY67" s="207" t="str">
        <f t="shared" ref="AY67:BS67" si="269">IF(AD67 = 0, "", AD67)</f>
        <v>20</v>
      </c>
      <c r="AZ67" s="208" t="str">
        <f t="shared" si="269"/>
        <v>40</v>
      </c>
      <c r="BA67" s="208" t="str">
        <f t="shared" si="269"/>
        <v>4</v>
      </c>
      <c r="BB67" s="193" t="str">
        <f t="shared" si="269"/>
        <v/>
      </c>
      <c r="BC67" s="193" t="str">
        <f t="shared" si="269"/>
        <v/>
      </c>
      <c r="BD67" s="193" t="str">
        <f t="shared" si="269"/>
        <v/>
      </c>
      <c r="BE67" s="208" t="str">
        <f t="shared" si="269"/>
        <v>4</v>
      </c>
      <c r="BF67" s="306" t="str">
        <f t="shared" si="269"/>
        <v>2</v>
      </c>
      <c r="BG67" s="208" t="str">
        <f t="shared" si="269"/>
        <v>1</v>
      </c>
      <c r="BH67" s="193" t="str">
        <f t="shared" si="269"/>
        <v/>
      </c>
      <c r="BI67" s="193" t="str">
        <f t="shared" si="269"/>
        <v/>
      </c>
      <c r="BJ67" s="193" t="str">
        <f t="shared" si="269"/>
        <v/>
      </c>
      <c r="BK67" s="208" t="str">
        <f t="shared" si="269"/>
        <v>15</v>
      </c>
      <c r="BL67" s="193" t="str">
        <f t="shared" si="269"/>
        <v/>
      </c>
      <c r="BM67" s="193" t="str">
        <f t="shared" si="269"/>
        <v/>
      </c>
      <c r="BN67" s="193" t="str">
        <f t="shared" si="269"/>
        <v/>
      </c>
      <c r="BO67" s="193" t="str">
        <f t="shared" si="269"/>
        <v/>
      </c>
      <c r="BP67" s="193" t="str">
        <f t="shared" si="269"/>
        <v/>
      </c>
      <c r="BQ67" s="193" t="str">
        <f t="shared" si="269"/>
        <v/>
      </c>
      <c r="BR67" s="193" t="str">
        <f t="shared" si="269"/>
        <v/>
      </c>
      <c r="BS67" s="206" t="str">
        <f t="shared" si="269"/>
        <v/>
      </c>
      <c r="BT67" s="207" t="str">
        <f>$AY67*Assembly!Y$4+$AZ67*Assembly!Y$5+$BA67*Assembly!Y$6+$BB67*Assembly!Y$7+$BC67*Assembly!Y$8+$BD67*Assembly!Y$9+$BE67*Assembly!Y$10+$BF67*Assembly!Y$11+$BG67*Assembly!Y$12+$BH67*Assembly!Y$13+$BI67*Assembly!Y$14+$BJ67*Assembly!Y$15+$BK67*Assembly!Y$16+$BL67*Assembly!Y$17+$BM67*Assembly!Y$18+$BN67*Assembly!Y$19+$BO67*Assembly!Y$20+$BP67*Assembly!Y$21+$BQ67*Assembly!Y$22+$BR67*Assembly!Y$23+$BS67*Assembly!Y$24</f>
        <v>865</v>
      </c>
      <c r="BU67" s="208" t="str">
        <f t="shared" si="8"/>
        <v>55</v>
      </c>
      <c r="BV67" s="208" t="str">
        <f>$AY67*Assembly!AC$4+$AZ67*Assembly!AC$5+$BA67*Assembly!AC$6+$BB67*Assembly!AC$7+$BC67*Assembly!AC$8+$BD67*Assembly!AC$9+$BE67*Assembly!AC$10+$BF67*Assembly!AC$11+$BG67*Assembly!AC$12+$BH67*Assembly!AC$13+$BI67*Assembly!AC$14+$BJ67*Assembly!AC$15+$BK67*Assembly!AC$16+$BL67*Assembly!AC$17+$BM67*Assembly!AC$18+$BN67*Assembly!AC$19+$BO67*Assembly!AC$20+$BP67*Assembly!AC$21+$BQ67*Assembly!AC$22+$BR67*Assembly!AC$23+$BS67*Assembly!AC$24</f>
        <v>3,727</v>
      </c>
      <c r="BW67" s="209" t="str">
        <f t="shared" si="9"/>
        <v>4.31</v>
      </c>
      <c r="BX67" s="210" t="str">
        <f t="shared" si="10"/>
        <v>239</v>
      </c>
      <c r="BY67" s="211" t="str">
        <f t="shared" si="11"/>
        <v>67.3</v>
      </c>
      <c r="BZ67" s="208"/>
      <c r="CA67" s="208" t="str">
        <f>$AY67*Assembly!X$4+$AZ67*Assembly!X$5+$BA67*Assembly!X$6+$BB67*Assembly!X$7+$BC67*Assembly!X$8+$BD67*Assembly!X$9+$BE67*Assembly!X$10+$BF67*Assembly!X$11+$BG67*Assembly!X$12+$BH67*Assembly!X$13+$BI67*Assembly!X$14+$BJ67*Assembly!X$15+$BK67*Assembly!X$16+$BL67*Assembly!X$17+$BM67*Assembly!X$18+$BN67*Assembly!X$19+$BO67*Assembly!X$20+$BP67*Assembly!X$21+$BQ67*Assembly!X$22+$BR67*Assembly!X$23+$BS67*Assembly!X$24</f>
        <v>86</v>
      </c>
      <c r="CB67" s="208" t="str">
        <f t="shared" si="12"/>
        <v>13,378</v>
      </c>
      <c r="CC67" s="212" t="str">
        <f t="shared" si="13"/>
        <v>0.0134</v>
      </c>
      <c r="CD67" s="213" t="str">
        <f>$AY67*Assembly!AB$4+$AZ67*Assembly!AB$5+$BA67*Assembly!AB$6+$BB67*Assembly!AB$7+$BC67*Assembly!AB$8+$BD67*Assembly!AB$9+$BE67*Assembly!AB$10+$BF67*Assembly!AB$11+$BG67*Assembly!AB$12+$BH67*Assembly!AB$13+$BI67*Assembly!AB$14+$BJ67*Assembly!AB$15+$BK67*Assembly!AB$16+$BL67*Assembly!AB$17+$BM67*Assembly!AB$18+$BN67*Assembly!AB$19+$BO67*Assembly!AB$20+$BP67*Assembly!AB$21+$BQ67*Assembly!AB$22+$BR67*Assembly!AB$23+$BS67*Assembly!AB$24</f>
        <v>428</v>
      </c>
      <c r="CE67" s="198" t="str">
        <f>$AY67*Assembly!M$4+$AZ67*Assembly!M$5+$BA67*Assembly!M$6+$BB67*Assembly!M$7+$BC67*Assembly!M$8+$BD67*Assembly!M$9+$BE67*Assembly!M$10+$BF67*Assembly!M$11+$BG67*Assembly!M$12+$BH67*Assembly!M$13+$BI67*Assembly!M$14+$BJ67*Assembly!M$15+$BK67*Assembly!M$16+$BL67*Assembly!M$17+$BM67*Assembly!M$18+$BN67*Assembly!M$19+$BO67*Assembly!M$20+$BP67*Assembly!M$21+$BQ67*Assembly!M$22+$BR67*Assembly!M$23+$BS67*Assembly!M$24</f>
        <v>662</v>
      </c>
      <c r="CF67" s="198" t="str">
        <f>$AY67*Assembly!N$4+$AZ67*Assembly!N$5+$BA67*Assembly!N$6+$BB67*Assembly!N$7+$BC67*Assembly!N$8+$BD67*Assembly!N$9+$BE67*Assembly!N$10+$BF67*Assembly!N$11+$BG67*Assembly!N$12+$BH67*Assembly!N$13+$BI67*Assembly!N$14+$BJ67*Assembly!N$15+$BK67*Assembly!N$16+$BL67*Assembly!N$17+$BM67*Assembly!N$18+$BN67*Assembly!N$19+$BO67*Assembly!N$20+$BP67*Assembly!N$21+$BQ67*Assembly!N$22+$BR67*Assembly!N$23+$BS67*Assembly!N$24</f>
        <v>20</v>
      </c>
      <c r="CG67" s="198" t="str">
        <f>$AY67*Assembly!O$4+$AZ67*Assembly!O$5+$BA67*Assembly!O$6+$BB67*Assembly!O$7+$BC67*Assembly!O$8+$BD67*Assembly!O$9+$BE67*Assembly!O$10+$BF67*Assembly!O$11+$BG67*Assembly!O$12+$BH67*Assembly!O$13+$BI67*Assembly!O$14+$BJ67*Assembly!O$15+$BK67*Assembly!O$16+$BL67*Assembly!O$17+$BM67*Assembly!O$18+$BN67*Assembly!O$19+$BO67*Assembly!O$20+$BP67*Assembly!O$21+$BQ67*Assembly!O$22+$BR67*Assembly!O$23+$BS67*Assembly!O$24</f>
        <v>0</v>
      </c>
      <c r="CH67" s="195" t="str">
        <f>$AY67*Assembly!P$4+$AZ67*Assembly!P$5+$BA67*Assembly!P$6+$BB67*Assembly!P$7+$BC67*Assembly!P$8+$BD67*Assembly!P$9+$BE67*Assembly!P$10+$BF67*Assembly!P$11+$BG67*Assembly!P$12+$BH67*Assembly!P$13+$BI67*Assembly!P$14+$BJ67*Assembly!P$15+$BK67*Assembly!P$16+$BL67*Assembly!P$17+$BM67*Assembly!P$18+$BN67*Assembly!P$19+$BO67*Assembly!P$20+$BP67*Assembly!P$21+$BQ67*Assembly!P$22+$BR67*Assembly!P$23+$BS67*Assembly!P$24</f>
        <v>0</v>
      </c>
      <c r="CI67" s="195" t="str">
        <f>$AY67*Assembly!Q$4+$AZ67*Assembly!Q$5+$BA67*Assembly!Q$6+$BB67*Assembly!Q$7+$BC67*Assembly!Q$8+$BD67*Assembly!Q$9+$BE67*Assembly!Q$10+$BF67*Assembly!Q$11+$BG67*Assembly!Q$12+$BH67*Assembly!Q$13+$BI67*Assembly!Q$14+$BJ67*Assembly!Q$15+$BK67*Assembly!Q$16+$BL67*Assembly!Q$17+$BM67*Assembly!Q$18+$BN67*Assembly!Q$19+$BO67*Assembly!Q$20+$BP67*Assembly!Q$21+$BQ67*Assembly!Q$22+$BR67*Assembly!Q$23+$BS67*Assembly!Q$24</f>
        <v>230.4</v>
      </c>
      <c r="CJ67" s="198" t="str">
        <f>$AY67*Assembly!R$4+$AZ67*Assembly!R$5+$BA67*Assembly!R$6+$BB67*Assembly!R$7+$BC67*Assembly!R$8+$BD67*Assembly!R$9+$BE67*Assembly!R$10+$BF67*Assembly!R$11+$BG67*Assembly!R$12+$BH67*Assembly!R$13+$BI67*Assembly!R$14+$BJ67*Assembly!R$15+$BK67*Assembly!R$16+$BL67*Assembly!R$17+$BM67*Assembly!R$18+$BN67*Assembly!R$19+$BO67*Assembly!R$20+$BP67*Assembly!R$21+$BQ67*Assembly!R$22+$BR67*Assembly!R$23+$BS67*Assembly!R$24</f>
        <v>0</v>
      </c>
      <c r="CK67" s="195" t="str">
        <f>$AY67*Assembly!S$4+$AZ67*Assembly!S$5+$BA67*Assembly!S$6+$BB67*Assembly!S$7+$BC67*Assembly!S$8+$BD67*Assembly!S$9+$BE67*Assembly!S$10+$BF67*Assembly!S$11+$BG67*Assembly!S$12+$BH67*Assembly!S$13+$BI67*Assembly!S$14+$BJ67*Assembly!S$15+$BK67*Assembly!S$16+$BL67*Assembly!S$17+$BM67*Assembly!S$18+$BN67*Assembly!S$19+$BO67*Assembly!S$20+$BP67*Assembly!S$21+$BQ67*Assembly!S$22+$BR67*Assembly!S$23+$BS67*Assembly!S$24</f>
        <v>0</v>
      </c>
      <c r="CL67" s="195" t="str">
        <f>$AY67*Assembly!T$4+$AZ67*Assembly!T$5+$BA67*Assembly!T$6+$BB67*Assembly!T$7+$BC67*Assembly!T$8+$BD67*Assembly!T$9+$BE67*Assembly!T$10+$BF67*Assembly!T$11+$BG67*Assembly!T$12+$BH67*Assembly!T$13+$BI67*Assembly!T$14+$BJ67*Assembly!T$15+$BK67*Assembly!T$16+$BL67*Assembly!T$17+$BM67*Assembly!T$18+$BN67*Assembly!T$19+$BO67*Assembly!T$20+$BP67*Assembly!T$21+$BQ67*Assembly!T$22+$BR67*Assembly!T$23+$BS67*Assembly!T$24</f>
        <v>0</v>
      </c>
      <c r="CM67" s="195" t="str">
        <f>$AY67*Assembly!U$4+$AZ67*Assembly!U$5+$BA67*Assembly!U$6+$BB67*Assembly!U$7+$BC67*Assembly!U$8+$BD67*Assembly!U$9+$BE67*Assembly!U$10+$BF67*Assembly!U$11+$BG67*Assembly!U$12+$BH67*Assembly!U$13+$BI67*Assembly!U$14+$BJ67*Assembly!U$15+$BK67*Assembly!U$16+$BL67*Assembly!U$17+$BM67*Assembly!U$18+$BN67*Assembly!U$19+$BO67*Assembly!U$20+$BP67*Assembly!U$21+$BQ67*Assembly!U$22+$BR67*Assembly!U$23+$BS67*Assembly!U$24</f>
        <v>0</v>
      </c>
      <c r="CN67" s="198" t="str">
        <f>$AY67*Assembly!V$4+$AZ67*Assembly!V$5+$BA67*Assembly!V$6+$BB67*Assembly!V$7+$BC67*Assembly!V$8+$BD67*Assembly!V$9+$BE67*Assembly!V$10+$BF67*Assembly!V$11+$BG67*Assembly!V$12+$BH67*Assembly!V$13+$BI67*Assembly!V$14+$BJ67*Assembly!V$15+$BK67*Assembly!V$16+$BL67*Assembly!V$17+$BM67*Assembly!V$18+$BN67*Assembly!V$19+$BO67*Assembly!V$20+$BP67*Assembly!V$21+$BQ67*Assembly!V$22+$BR67*Assembly!V$23+$BS67*Assembly!V$24</f>
        <v>0</v>
      </c>
      <c r="CO67" s="198" t="str">
        <f>CE67*Refining!$F$3</f>
        <v>1,182</v>
      </c>
      <c r="CP67" s="198" t="str">
        <f>CF67*Refining!$F$4</f>
        <v>63</v>
      </c>
      <c r="CQ67" s="198" t="str">
        <f>CG67*Refining!$F$5</f>
        <v>0</v>
      </c>
      <c r="CR67" s="198" t="str">
        <f>CH67*Refining!$F$6</f>
        <v>0</v>
      </c>
      <c r="CS67" s="198" t="str">
        <f>CI67*Refining!$F$7</f>
        <v>411</v>
      </c>
      <c r="CT67" s="198" t="str">
        <f>CJ67*Refining!$F$8</f>
        <v>0</v>
      </c>
      <c r="CU67" s="198" t="str">
        <f>CK67*Refining!$F$9</f>
        <v>0</v>
      </c>
      <c r="CV67" s="198" t="str">
        <f>CL67*Refining!$F$10</f>
        <v>0</v>
      </c>
      <c r="CW67" s="198" t="str">
        <f>CM67*Refining!$F$11</f>
        <v>0</v>
      </c>
      <c r="CX67" s="198" t="str">
        <f>CN67*Refining!$F$12</f>
        <v>0</v>
      </c>
      <c r="CY67" s="218" t="str">
        <f t="shared" ref="CY67:DR67" si="270">IF(CE67 = 0, "", CE67)</f>
        <v>662</v>
      </c>
      <c r="CZ67" s="219" t="str">
        <f t="shared" si="270"/>
        <v>20</v>
      </c>
      <c r="DA67" s="215" t="str">
        <f t="shared" si="270"/>
        <v/>
      </c>
      <c r="DB67" s="215" t="str">
        <f t="shared" si="270"/>
        <v/>
      </c>
      <c r="DC67" s="215" t="str">
        <f t="shared" si="270"/>
        <v>230.4</v>
      </c>
      <c r="DD67" s="215" t="str">
        <f t="shared" si="270"/>
        <v/>
      </c>
      <c r="DE67" s="215" t="str">
        <f t="shared" si="270"/>
        <v/>
      </c>
      <c r="DF67" s="215" t="str">
        <f t="shared" si="270"/>
        <v/>
      </c>
      <c r="DG67" s="215" t="str">
        <f t="shared" si="270"/>
        <v/>
      </c>
      <c r="DH67" s="216" t="str">
        <f t="shared" si="270"/>
        <v/>
      </c>
      <c r="DI67" s="218" t="str">
        <f t="shared" si="270"/>
        <v>1,182</v>
      </c>
      <c r="DJ67" s="219" t="str">
        <f t="shared" si="270"/>
        <v>63</v>
      </c>
      <c r="DK67" s="215" t="str">
        <f t="shared" si="270"/>
        <v/>
      </c>
      <c r="DL67" s="215" t="str">
        <f t="shared" si="270"/>
        <v/>
      </c>
      <c r="DM67" s="219" t="str">
        <f t="shared" si="270"/>
        <v>411</v>
      </c>
      <c r="DN67" s="215" t="str">
        <f t="shared" si="270"/>
        <v/>
      </c>
      <c r="DO67" s="215" t="str">
        <f t="shared" si="270"/>
        <v/>
      </c>
      <c r="DP67" s="215" t="str">
        <f t="shared" si="270"/>
        <v/>
      </c>
      <c r="DQ67" s="215" t="str">
        <f t="shared" si="270"/>
        <v/>
      </c>
      <c r="DR67" s="216" t="str">
        <f t="shared" si="270"/>
        <v/>
      </c>
      <c r="DS67" s="218" t="str">
        <f t="shared" si="15"/>
        <v>912</v>
      </c>
      <c r="DT67" s="219" t="str">
        <f t="shared" si="16"/>
        <v>1,656</v>
      </c>
      <c r="DU67" s="208" t="str">
        <f>CY67*'Ores &amp; Ingots'!$C$3+CZ67*'Ores &amp; Ingots'!$C$4+DA67*'Ores &amp; Ingots'!$C$5+DB67*'Ores &amp; Ingots'!$C$6+DC67*'Ores &amp; Ingots'!$C$7+DD67*'Ores &amp; Ingots'!$C$8+DE67*'Ores &amp; Ingots'!$C$9+DF67*'Ores &amp; Ingots'!$C$10+DG67*'Ores &amp; Ingots'!$C$11+DH67*'Ores &amp; Ingots'!$C$12</f>
        <v>185</v>
      </c>
      <c r="DV67" s="208" t="str">
        <f>DI67*'Ores &amp; Ingots'!$B$3+DJ67*'Ores &amp; Ingots'!$B$4+DK67*'Ores &amp; Ingots'!$B$5+DL67*'Ores &amp; Ingots'!$B$6+DM67*'Ores &amp; Ingots'!$B$7+DN67*'Ores &amp; Ingots'!$B$8+DO67*'Ores &amp; Ingots'!$B$9+DP67*'Ores &amp; Ingots'!$B$10+DQ67*'Ores &amp; Ingots'!$B$11+DR67*'Ores &amp; Ingots'!$B$12</f>
        <v>613</v>
      </c>
      <c r="DW67" s="219" t="str">
        <f>CY67*Refining!$G$3+CZ67*Refining!$G$4+DA67*Refining!$G$5+DB67*Refining!$G$6+DC67*Refining!$G$7+DD67*Refining!$G$8+DE67*Refining!$G$9+DF67*Refining!$G$10+DG67*Refining!$G$11+DH67*Refining!$G$12</f>
        <v>332</v>
      </c>
      <c r="DX67" s="219" t="str">
        <f t="shared" si="17"/>
        <v>51,568</v>
      </c>
      <c r="DY67" s="220" t="str">
        <f t="shared" si="18"/>
        <v>0.0516</v>
      </c>
      <c r="DZ67" s="218" t="str">
        <f t="shared" si="19"/>
        <v>446</v>
      </c>
      <c r="EA67" s="221" t="str">
        <f t="shared" ref="EA67:EB67" si="271">DZ67/60</f>
        <v>7.4</v>
      </c>
      <c r="EB67" s="221" t="str">
        <f t="shared" si="271"/>
        <v>0.1</v>
      </c>
      <c r="EC67" s="541" t="str">
        <f t="shared" si="21"/>
        <v>0.01</v>
      </c>
      <c r="ED67" s="218" t="str">
        <f t="shared" si="22"/>
        <v>64,946</v>
      </c>
      <c r="EE67" s="221" t="str">
        <f t="shared" ref="EE67:EF67" si="272">ED67/1000</f>
        <v>64.9</v>
      </c>
      <c r="EF67" s="222" t="str">
        <f t="shared" si="272"/>
        <v>0.06</v>
      </c>
      <c r="EG67" s="542" t="str">
        <f t="shared" si="24"/>
        <v>0.0649</v>
      </c>
      <c r="EH67" s="225"/>
    </row>
    <row r="68" hidden="1">
      <c r="A68" s="33"/>
      <c r="B68" s="226" t="s">
        <v>960</v>
      </c>
      <c r="C68" s="227" t="s">
        <v>886</v>
      </c>
      <c r="D68" s="227">
        <v>1.0</v>
      </c>
      <c r="E68" s="227">
        <v>1.0</v>
      </c>
      <c r="F68" s="227">
        <v>1.0</v>
      </c>
      <c r="G68" s="228" t="str">
        <f t="shared" si="5"/>
        <v>15.6</v>
      </c>
      <c r="H68" s="229">
        <v>20.0</v>
      </c>
      <c r="I68" s="229">
        <v>20.0</v>
      </c>
      <c r="J68" s="229" t="str">
        <f>H68/Main!$D$9</f>
        <v>20</v>
      </c>
      <c r="K68" s="229" t="str">
        <f>I68/Main!$D$10</f>
        <v>20</v>
      </c>
      <c r="L68" s="229" t="str">
        <f t="shared" si="6"/>
        <v>1</v>
      </c>
      <c r="M68" s="229">
        <v>1.0</v>
      </c>
      <c r="N68" s="230"/>
      <c r="O68" s="231">
        <v>1000.0</v>
      </c>
      <c r="P68" s="230"/>
      <c r="Q68" s="231"/>
      <c r="R68" s="230"/>
      <c r="S68" s="232"/>
      <c r="T68" s="232"/>
      <c r="U68" s="230"/>
      <c r="V68" s="230"/>
      <c r="W68" s="232"/>
      <c r="X68" s="232"/>
      <c r="Y68" s="230"/>
      <c r="Z68" s="230"/>
      <c r="AA68" s="230"/>
      <c r="AB68" s="230"/>
      <c r="AC68" s="334" t="s">
        <v>913</v>
      </c>
      <c r="AD68" s="225">
        <v>8.0</v>
      </c>
      <c r="AE68" s="225">
        <v>20.0</v>
      </c>
      <c r="AF68" s="225">
        <v>0.0</v>
      </c>
      <c r="AG68" s="225">
        <v>2.0</v>
      </c>
      <c r="AH68" s="309">
        <v>20.0</v>
      </c>
      <c r="AI68" s="225">
        <v>0.0</v>
      </c>
      <c r="AJ68" s="225">
        <v>0.0</v>
      </c>
      <c r="AK68" s="225">
        <v>0.0</v>
      </c>
      <c r="AL68" s="225">
        <v>0.0</v>
      </c>
      <c r="AM68" s="225">
        <v>0.0</v>
      </c>
      <c r="AN68" s="225">
        <v>0.0</v>
      </c>
      <c r="AO68" s="225">
        <v>0.0</v>
      </c>
      <c r="AP68" s="225">
        <v>2.0</v>
      </c>
      <c r="AQ68" s="225">
        <v>0.0</v>
      </c>
      <c r="AR68" s="225">
        <v>0.0</v>
      </c>
      <c r="AS68" s="225">
        <v>0.0</v>
      </c>
      <c r="AT68" s="225">
        <v>0.0</v>
      </c>
      <c r="AU68" s="225">
        <v>0.0</v>
      </c>
      <c r="AV68" s="225">
        <v>0.0</v>
      </c>
      <c r="AW68" s="225">
        <v>0.0</v>
      </c>
      <c r="AX68" s="225">
        <v>0.0</v>
      </c>
      <c r="AY68" s="239" t="str">
        <f t="shared" ref="AY68:BS68" si="273">IF(AD68 = 0, "", AD68)</f>
        <v>8</v>
      </c>
      <c r="AZ68" s="225" t="str">
        <f t="shared" si="273"/>
        <v>20</v>
      </c>
      <c r="BA68" s="227" t="str">
        <f t="shared" si="273"/>
        <v/>
      </c>
      <c r="BB68" s="225" t="str">
        <f t="shared" si="273"/>
        <v>2</v>
      </c>
      <c r="BC68" s="309" t="str">
        <f t="shared" si="273"/>
        <v>20</v>
      </c>
      <c r="BD68" s="227" t="str">
        <f t="shared" si="273"/>
        <v/>
      </c>
      <c r="BE68" s="227" t="str">
        <f t="shared" si="273"/>
        <v/>
      </c>
      <c r="BF68" s="227" t="str">
        <f t="shared" si="273"/>
        <v/>
      </c>
      <c r="BG68" s="227" t="str">
        <f t="shared" si="273"/>
        <v/>
      </c>
      <c r="BH68" s="227" t="str">
        <f t="shared" si="273"/>
        <v/>
      </c>
      <c r="BI68" s="227" t="str">
        <f t="shared" si="273"/>
        <v/>
      </c>
      <c r="BJ68" s="227" t="str">
        <f t="shared" si="273"/>
        <v/>
      </c>
      <c r="BK68" s="225" t="str">
        <f t="shared" si="273"/>
        <v>2</v>
      </c>
      <c r="BL68" s="227" t="str">
        <f t="shared" si="273"/>
        <v/>
      </c>
      <c r="BM68" s="227" t="str">
        <f t="shared" si="273"/>
        <v/>
      </c>
      <c r="BN68" s="227" t="str">
        <f t="shared" si="273"/>
        <v/>
      </c>
      <c r="BO68" s="227" t="str">
        <f t="shared" si="273"/>
        <v/>
      </c>
      <c r="BP68" s="227" t="str">
        <f t="shared" si="273"/>
        <v/>
      </c>
      <c r="BQ68" s="227" t="str">
        <f t="shared" si="273"/>
        <v/>
      </c>
      <c r="BR68" s="227" t="str">
        <f t="shared" si="273"/>
        <v/>
      </c>
      <c r="BS68" s="238" t="str">
        <f t="shared" si="273"/>
        <v/>
      </c>
      <c r="BT68" s="239" t="str">
        <f>$AY68*Assembly!Y$4+$AZ68*Assembly!Y$5+$BA68*Assembly!Y$6+$BB68*Assembly!Y$7+$BC68*Assembly!Y$8+$BD68*Assembly!Y$9+$BE68*Assembly!Y$10+$BF68*Assembly!Y$11+$BG68*Assembly!Y$12+$BH68*Assembly!Y$13+$BI68*Assembly!Y$14+$BJ68*Assembly!Y$15+$BK68*Assembly!Y$16+$BL68*Assembly!Y$17+$BM68*Assembly!Y$18+$BN68*Assembly!Y$19+$BO68*Assembly!Y$20+$BP68*Assembly!Y$21+$BQ68*Assembly!Y$22+$BR68*Assembly!Y$23+$BS68*Assembly!Y$24</f>
        <v>460</v>
      </c>
      <c r="BU68" s="225" t="str">
        <f t="shared" si="8"/>
        <v>29</v>
      </c>
      <c r="BV68" s="225" t="str">
        <f>$AY68*Assembly!AC$4+$AZ68*Assembly!AC$5+$BA68*Assembly!AC$6+$BB68*Assembly!AC$7+$BC68*Assembly!AC$8+$BD68*Assembly!AC$9+$BE68*Assembly!AC$10+$BF68*Assembly!AC$11+$BG68*Assembly!AC$12+$BH68*Assembly!AC$13+$BI68*Assembly!AC$14+$BJ68*Assembly!AC$15+$BK68*Assembly!AC$16+$BL68*Assembly!AC$17+$BM68*Assembly!AC$18+$BN68*Assembly!AC$19+$BO68*Assembly!AC$20+$BP68*Assembly!AC$21+$BQ68*Assembly!AC$22+$BR68*Assembly!AC$23+$BS68*Assembly!AC$24</f>
        <v>1,940</v>
      </c>
      <c r="BW68" s="240" t="str">
        <f t="shared" si="9"/>
        <v>4.22</v>
      </c>
      <c r="BX68" s="241" t="str">
        <f t="shared" si="10"/>
        <v>124</v>
      </c>
      <c r="BY68" s="242" t="str">
        <f t="shared" si="11"/>
        <v>65.9</v>
      </c>
      <c r="BZ68" s="225"/>
      <c r="CA68" s="225" t="str">
        <f>$AY68*Assembly!X$4+$AZ68*Assembly!X$5+$BA68*Assembly!X$6+$BB68*Assembly!X$7+$BC68*Assembly!X$8+$BD68*Assembly!X$9+$BE68*Assembly!X$10+$BF68*Assembly!X$11+$BG68*Assembly!X$12+$BH68*Assembly!X$13+$BI68*Assembly!X$14+$BJ68*Assembly!X$15+$BK68*Assembly!X$16+$BL68*Assembly!X$17+$BM68*Assembly!X$18+$BN68*Assembly!X$19+$BO68*Assembly!X$20+$BP68*Assembly!X$21+$BQ68*Assembly!X$22+$BR68*Assembly!X$23+$BS68*Assembly!X$24</f>
        <v>112</v>
      </c>
      <c r="CB68" s="225" t="str">
        <f t="shared" si="12"/>
        <v>17,422</v>
      </c>
      <c r="CC68" s="223" t="str">
        <f t="shared" si="13"/>
        <v>0.0174</v>
      </c>
      <c r="CD68" s="243" t="str">
        <f>$AY68*Assembly!AB$4+$AZ68*Assembly!AB$5+$BA68*Assembly!AB$6+$BB68*Assembly!AB$7+$BC68*Assembly!AB$8+$BD68*Assembly!AB$9+$BE68*Assembly!AB$10+$BF68*Assembly!AB$11+$BG68*Assembly!AB$12+$BH68*Assembly!AB$13+$BI68*Assembly!AB$14+$BJ68*Assembly!AB$15+$BK68*Assembly!AB$16+$BL68*Assembly!AB$17+$BM68*Assembly!AB$18+$BN68*Assembly!AB$19+$BO68*Assembly!AB$20+$BP68*Assembly!AB$21+$BQ68*Assembly!AB$22+$BR68*Assembly!AB$23+$BS68*Assembly!AB$24</f>
        <v>256</v>
      </c>
      <c r="CE68" s="231" t="str">
        <f>$AY68*Assembly!M$4+$AZ68*Assembly!M$5+$BA68*Assembly!M$6+$BB68*Assembly!M$7+$BC68*Assembly!M$8+$BD68*Assembly!M$9+$BE68*Assembly!M$10+$BF68*Assembly!M$11+$BG68*Assembly!M$12+$BH68*Assembly!M$13+$BI68*Assembly!M$14+$BJ68*Assembly!M$15+$BK68*Assembly!M$16+$BL68*Assembly!M$17+$BM68*Assembly!M$18+$BN68*Assembly!M$19+$BO68*Assembly!M$20+$BP68*Assembly!M$21+$BQ68*Assembly!M$22+$BR68*Assembly!M$23+$BS68*Assembly!M$24</f>
        <v>498</v>
      </c>
      <c r="CF68" s="231" t="str">
        <f>$AY68*Assembly!N$4+$AZ68*Assembly!N$5+$BA68*Assembly!N$6+$BB68*Assembly!N$7+$BC68*Assembly!N$8+$BD68*Assembly!N$9+$BE68*Assembly!N$10+$BF68*Assembly!N$11+$BG68*Assembly!N$12+$BH68*Assembly!N$13+$BI68*Assembly!N$14+$BJ68*Assembly!N$15+$BK68*Assembly!N$16+$BL68*Assembly!N$17+$BM68*Assembly!N$18+$BN68*Assembly!N$19+$BO68*Assembly!N$20+$BP68*Assembly!N$21+$BQ68*Assembly!N$22+$BR68*Assembly!N$23+$BS68*Assembly!N$24</f>
        <v>0</v>
      </c>
      <c r="CG68" s="231" t="str">
        <f>$AY68*Assembly!O$4+$AZ68*Assembly!O$5+$BA68*Assembly!O$6+$BB68*Assembly!O$7+$BC68*Assembly!O$8+$BD68*Assembly!O$9+$BE68*Assembly!O$10+$BF68*Assembly!O$11+$BG68*Assembly!O$12+$BH68*Assembly!O$13+$BI68*Assembly!O$14+$BJ68*Assembly!O$15+$BK68*Assembly!O$16+$BL68*Assembly!O$17+$BM68*Assembly!O$18+$BN68*Assembly!O$19+$BO68*Assembly!O$20+$BP68*Assembly!O$21+$BQ68*Assembly!O$22+$BR68*Assembly!O$23+$BS68*Assembly!O$24</f>
        <v>0</v>
      </c>
      <c r="CH68" s="229" t="str">
        <f>$AY68*Assembly!P$4+$AZ68*Assembly!P$5+$BA68*Assembly!P$6+$BB68*Assembly!P$7+$BC68*Assembly!P$8+$BD68*Assembly!P$9+$BE68*Assembly!P$10+$BF68*Assembly!P$11+$BG68*Assembly!P$12+$BH68*Assembly!P$13+$BI68*Assembly!P$14+$BJ68*Assembly!P$15+$BK68*Assembly!P$16+$BL68*Assembly!P$17+$BM68*Assembly!P$18+$BN68*Assembly!P$19+$BO68*Assembly!P$20+$BP68*Assembly!P$21+$BQ68*Assembly!P$22+$BR68*Assembly!P$23+$BS68*Assembly!P$24</f>
        <v>0</v>
      </c>
      <c r="CI68" s="229" t="str">
        <f>$AY68*Assembly!Q$4+$AZ68*Assembly!Q$5+$BA68*Assembly!Q$6+$BB68*Assembly!Q$7+$BC68*Assembly!Q$8+$BD68*Assembly!Q$9+$BE68*Assembly!Q$10+$BF68*Assembly!Q$11+$BG68*Assembly!Q$12+$BH68*Assembly!Q$13+$BI68*Assembly!Q$14+$BJ68*Assembly!Q$15+$BK68*Assembly!Q$16+$BL68*Assembly!Q$17+$BM68*Assembly!Q$18+$BN68*Assembly!Q$19+$BO68*Assembly!Q$20+$BP68*Assembly!Q$21+$BQ68*Assembly!Q$22+$BR68*Assembly!Q$23+$BS68*Assembly!Q$24</f>
        <v>30</v>
      </c>
      <c r="CJ68" s="231" t="str">
        <f>$AY68*Assembly!R$4+$AZ68*Assembly!R$5+$BA68*Assembly!R$6+$BB68*Assembly!R$7+$BC68*Assembly!R$8+$BD68*Assembly!R$9+$BE68*Assembly!R$10+$BF68*Assembly!R$11+$BG68*Assembly!R$12+$BH68*Assembly!R$13+$BI68*Assembly!R$14+$BJ68*Assembly!R$15+$BK68*Assembly!R$16+$BL68*Assembly!R$17+$BM68*Assembly!R$18+$BN68*Assembly!R$19+$BO68*Assembly!R$20+$BP68*Assembly!R$21+$BQ68*Assembly!R$22+$BR68*Assembly!R$23+$BS68*Assembly!R$24</f>
        <v>0</v>
      </c>
      <c r="CK68" s="229" t="str">
        <f>$AY68*Assembly!S$4+$AZ68*Assembly!S$5+$BA68*Assembly!S$6+$BB68*Assembly!S$7+$BC68*Assembly!S$8+$BD68*Assembly!S$9+$BE68*Assembly!S$10+$BF68*Assembly!S$11+$BG68*Assembly!S$12+$BH68*Assembly!S$13+$BI68*Assembly!S$14+$BJ68*Assembly!S$15+$BK68*Assembly!S$16+$BL68*Assembly!S$17+$BM68*Assembly!S$18+$BN68*Assembly!S$19+$BO68*Assembly!S$20+$BP68*Assembly!S$21+$BQ68*Assembly!S$22+$BR68*Assembly!S$23+$BS68*Assembly!S$24</f>
        <v>0</v>
      </c>
      <c r="CL68" s="229" t="str">
        <f>$AY68*Assembly!T$4+$AZ68*Assembly!T$5+$BA68*Assembly!T$6+$BB68*Assembly!T$7+$BC68*Assembly!T$8+$BD68*Assembly!T$9+$BE68*Assembly!T$10+$BF68*Assembly!T$11+$BG68*Assembly!T$12+$BH68*Assembly!T$13+$BI68*Assembly!T$14+$BJ68*Assembly!T$15+$BK68*Assembly!T$16+$BL68*Assembly!T$17+$BM68*Assembly!T$18+$BN68*Assembly!T$19+$BO68*Assembly!T$20+$BP68*Assembly!T$21+$BQ68*Assembly!T$22+$BR68*Assembly!T$23+$BS68*Assembly!T$24</f>
        <v>0</v>
      </c>
      <c r="CM68" s="229" t="str">
        <f>$AY68*Assembly!U$4+$AZ68*Assembly!U$5+$BA68*Assembly!U$6+$BB68*Assembly!U$7+$BC68*Assembly!U$8+$BD68*Assembly!U$9+$BE68*Assembly!U$10+$BF68*Assembly!U$11+$BG68*Assembly!U$12+$BH68*Assembly!U$13+$BI68*Assembly!U$14+$BJ68*Assembly!U$15+$BK68*Assembly!U$16+$BL68*Assembly!U$17+$BM68*Assembly!U$18+$BN68*Assembly!U$19+$BO68*Assembly!U$20+$BP68*Assembly!U$21+$BQ68*Assembly!U$22+$BR68*Assembly!U$23+$BS68*Assembly!U$24</f>
        <v>0</v>
      </c>
      <c r="CN68" s="231" t="str">
        <f>$AY68*Assembly!V$4+$AZ68*Assembly!V$5+$BA68*Assembly!V$6+$BB68*Assembly!V$7+$BC68*Assembly!V$8+$BD68*Assembly!V$9+$BE68*Assembly!V$10+$BF68*Assembly!V$11+$BG68*Assembly!V$12+$BH68*Assembly!V$13+$BI68*Assembly!V$14+$BJ68*Assembly!V$15+$BK68*Assembly!V$16+$BL68*Assembly!V$17+$BM68*Assembly!V$18+$BN68*Assembly!V$19+$BO68*Assembly!V$20+$BP68*Assembly!V$21+$BQ68*Assembly!V$22+$BR68*Assembly!V$23+$BS68*Assembly!V$24</f>
        <v>0</v>
      </c>
      <c r="CO68" s="231" t="str">
        <f>CE68*Refining!$F$3</f>
        <v>889</v>
      </c>
      <c r="CP68" s="231" t="str">
        <f>CF68*Refining!$F$4</f>
        <v>0</v>
      </c>
      <c r="CQ68" s="231" t="str">
        <f>CG68*Refining!$F$5</f>
        <v>0</v>
      </c>
      <c r="CR68" s="231" t="str">
        <f>CH68*Refining!$F$6</f>
        <v>0</v>
      </c>
      <c r="CS68" s="231" t="str">
        <f>CI68*Refining!$F$7</f>
        <v>54</v>
      </c>
      <c r="CT68" s="231" t="str">
        <f>CJ68*Refining!$F$8</f>
        <v>0</v>
      </c>
      <c r="CU68" s="231" t="str">
        <f>CK68*Refining!$F$9</f>
        <v>0</v>
      </c>
      <c r="CV68" s="231" t="str">
        <f>CL68*Refining!$F$10</f>
        <v>0</v>
      </c>
      <c r="CW68" s="231" t="str">
        <f>CM68*Refining!$F$11</f>
        <v>0</v>
      </c>
      <c r="CX68" s="231" t="str">
        <f>CN68*Refining!$F$12</f>
        <v>0</v>
      </c>
      <c r="CY68" s="248" t="str">
        <f t="shared" ref="CY68:DR68" si="274">IF(CE68 = 0, "", CE68)</f>
        <v>498</v>
      </c>
      <c r="CZ68" s="245" t="str">
        <f t="shared" si="274"/>
        <v/>
      </c>
      <c r="DA68" s="245" t="str">
        <f t="shared" si="274"/>
        <v/>
      </c>
      <c r="DB68" s="245" t="str">
        <f t="shared" si="274"/>
        <v/>
      </c>
      <c r="DC68" s="245" t="str">
        <f t="shared" si="274"/>
        <v>30</v>
      </c>
      <c r="DD68" s="245" t="str">
        <f t="shared" si="274"/>
        <v/>
      </c>
      <c r="DE68" s="245" t="str">
        <f t="shared" si="274"/>
        <v/>
      </c>
      <c r="DF68" s="245" t="str">
        <f t="shared" si="274"/>
        <v/>
      </c>
      <c r="DG68" s="245" t="str">
        <f t="shared" si="274"/>
        <v/>
      </c>
      <c r="DH68" s="246" t="str">
        <f t="shared" si="274"/>
        <v/>
      </c>
      <c r="DI68" s="248" t="str">
        <f t="shared" si="274"/>
        <v>889</v>
      </c>
      <c r="DJ68" s="245" t="str">
        <f t="shared" si="274"/>
        <v/>
      </c>
      <c r="DK68" s="245" t="str">
        <f t="shared" si="274"/>
        <v/>
      </c>
      <c r="DL68" s="245" t="str">
        <f t="shared" si="274"/>
        <v/>
      </c>
      <c r="DM68" s="249" t="str">
        <f t="shared" si="274"/>
        <v>54</v>
      </c>
      <c r="DN68" s="245" t="str">
        <f t="shared" si="274"/>
        <v/>
      </c>
      <c r="DO68" s="245" t="str">
        <f t="shared" si="274"/>
        <v/>
      </c>
      <c r="DP68" s="245" t="str">
        <f t="shared" si="274"/>
        <v/>
      </c>
      <c r="DQ68" s="245" t="str">
        <f t="shared" si="274"/>
        <v/>
      </c>
      <c r="DR68" s="246" t="str">
        <f t="shared" si="274"/>
        <v/>
      </c>
      <c r="DS68" s="248" t="str">
        <f t="shared" si="15"/>
        <v>528</v>
      </c>
      <c r="DT68" s="249" t="str">
        <f t="shared" si="16"/>
        <v>943</v>
      </c>
      <c r="DU68" s="225" t="str">
        <f>CY68*'Ores &amp; Ingots'!$C$3+CZ68*'Ores &amp; Ingots'!$C$4+DA68*'Ores &amp; Ingots'!$C$5+DB68*'Ores &amp; Ingots'!$C$6+DC68*'Ores &amp; Ingots'!$C$7+DD68*'Ores &amp; Ingots'!$C$8+DE68*'Ores &amp; Ingots'!$C$9+DF68*'Ores &amp; Ingots'!$C$10+DG68*'Ores &amp; Ingots'!$C$11+DH68*'Ores &amp; Ingots'!$C$12</f>
        <v>76</v>
      </c>
      <c r="DV68" s="225" t="str">
        <f>DI68*'Ores &amp; Ingots'!$B$3+DJ68*'Ores &amp; Ingots'!$B$4+DK68*'Ores &amp; Ingots'!$B$5+DL68*'Ores &amp; Ingots'!$B$6+DM68*'Ores &amp; Ingots'!$B$7+DN68*'Ores &amp; Ingots'!$B$8+DO68*'Ores &amp; Ingots'!$B$9+DP68*'Ores &amp; Ingots'!$B$10+DQ68*'Ores &amp; Ingots'!$B$11+DR68*'Ores &amp; Ingots'!$B$12</f>
        <v>349</v>
      </c>
      <c r="DW68" s="249" t="str">
        <f>CY68*Refining!$G$3+CZ68*Refining!$G$4+DA68*Refining!$G$5+DB68*Refining!$G$6+DC68*Refining!$G$7+DD68*Refining!$G$8+DE68*Refining!$G$9+DF68*Refining!$G$10+DG68*Refining!$G$11+DH68*Refining!$G$12</f>
        <v>59</v>
      </c>
      <c r="DX68" s="249" t="str">
        <f t="shared" si="17"/>
        <v>9,167</v>
      </c>
      <c r="DY68" s="250" t="str">
        <f t="shared" si="18"/>
        <v>0.0092</v>
      </c>
      <c r="DZ68" s="248" t="str">
        <f t="shared" si="19"/>
        <v>191</v>
      </c>
      <c r="EA68" s="251" t="str">
        <f t="shared" ref="EA68:EB68" si="275">DZ68/60</f>
        <v>3.2</v>
      </c>
      <c r="EB68" s="251" t="str">
        <f t="shared" si="275"/>
        <v>0.1</v>
      </c>
      <c r="EC68" s="543" t="str">
        <f t="shared" si="21"/>
        <v>0.00</v>
      </c>
      <c r="ED68" s="248" t="str">
        <f t="shared" si="22"/>
        <v>26,589</v>
      </c>
      <c r="EE68" s="251" t="str">
        <f t="shared" ref="EE68:EF68" si="276">ED68/1000</f>
        <v>26.6</v>
      </c>
      <c r="EF68" s="252" t="str">
        <f t="shared" si="276"/>
        <v>0.03</v>
      </c>
      <c r="EG68" s="544" t="str">
        <f t="shared" si="24"/>
        <v>0.0266</v>
      </c>
      <c r="EH68" s="225">
        <v>509.0</v>
      </c>
    </row>
    <row r="69">
      <c r="A69" s="33"/>
      <c r="B69" s="555" t="s">
        <v>960</v>
      </c>
      <c r="C69" s="556" t="s">
        <v>885</v>
      </c>
      <c r="D69" s="556">
        <v>1.0</v>
      </c>
      <c r="E69" s="556">
        <v>1.0</v>
      </c>
      <c r="F69" s="556">
        <v>1.0</v>
      </c>
      <c r="G69" s="557" t="str">
        <f t="shared" si="5"/>
        <v>0.1</v>
      </c>
      <c r="H69" s="558">
        <v>7.0</v>
      </c>
      <c r="I69" s="558">
        <v>7.0</v>
      </c>
      <c r="J69" s="558" t="str">
        <f>H69/Main!$D$9</f>
        <v>7</v>
      </c>
      <c r="K69" s="558" t="str">
        <f>I69/Main!$D$10</f>
        <v>7</v>
      </c>
      <c r="L69" s="558" t="str">
        <f t="shared" si="6"/>
        <v>1</v>
      </c>
      <c r="M69" s="558">
        <v>1.0</v>
      </c>
      <c r="N69" s="559"/>
      <c r="O69" s="560">
        <v>200.0</v>
      </c>
      <c r="P69" s="559"/>
      <c r="Q69" s="560"/>
      <c r="R69" s="559"/>
      <c r="S69" s="561"/>
      <c r="T69" s="561"/>
      <c r="U69" s="559"/>
      <c r="V69" s="559"/>
      <c r="W69" s="561"/>
      <c r="X69" s="561"/>
      <c r="Y69" s="559"/>
      <c r="Z69" s="559"/>
      <c r="AA69" s="559"/>
      <c r="AB69" s="559"/>
      <c r="AC69" s="562"/>
      <c r="AD69" s="563">
        <v>1.0</v>
      </c>
      <c r="AE69" s="563">
        <v>1.0</v>
      </c>
      <c r="AF69" s="563">
        <v>0.0</v>
      </c>
      <c r="AG69" s="563">
        <v>0.0</v>
      </c>
      <c r="AH69" s="564">
        <v>1.0</v>
      </c>
      <c r="AI69" s="563">
        <v>0.0</v>
      </c>
      <c r="AJ69" s="563">
        <v>0.0</v>
      </c>
      <c r="AK69" s="563">
        <v>0.0</v>
      </c>
      <c r="AL69" s="563">
        <v>0.0</v>
      </c>
      <c r="AM69" s="563">
        <v>0.0</v>
      </c>
      <c r="AN69" s="563">
        <v>0.0</v>
      </c>
      <c r="AO69" s="563">
        <v>0.0</v>
      </c>
      <c r="AP69" s="563">
        <v>0.0</v>
      </c>
      <c r="AQ69" s="563">
        <v>0.0</v>
      </c>
      <c r="AR69" s="563">
        <v>0.0</v>
      </c>
      <c r="AS69" s="563">
        <v>0.0</v>
      </c>
      <c r="AT69" s="563">
        <v>0.0</v>
      </c>
      <c r="AU69" s="563">
        <v>0.0</v>
      </c>
      <c r="AV69" s="563">
        <v>0.0</v>
      </c>
      <c r="AW69" s="563">
        <v>0.0</v>
      </c>
      <c r="AX69" s="563">
        <v>0.0</v>
      </c>
      <c r="AY69" s="565" t="str">
        <f t="shared" ref="AY69:BS69" si="277">IF(AD69 = 0, "", AD69)</f>
        <v>1</v>
      </c>
      <c r="AZ69" s="563" t="str">
        <f t="shared" si="277"/>
        <v>1</v>
      </c>
      <c r="BA69" s="556" t="str">
        <f t="shared" si="277"/>
        <v/>
      </c>
      <c r="BB69" s="556" t="str">
        <f t="shared" si="277"/>
        <v/>
      </c>
      <c r="BC69" s="564" t="str">
        <f t="shared" si="277"/>
        <v>1</v>
      </c>
      <c r="BD69" s="556" t="str">
        <f t="shared" si="277"/>
        <v/>
      </c>
      <c r="BE69" s="556" t="str">
        <f t="shared" si="277"/>
        <v/>
      </c>
      <c r="BF69" s="556" t="str">
        <f t="shared" si="277"/>
        <v/>
      </c>
      <c r="BG69" s="556" t="str">
        <f t="shared" si="277"/>
        <v/>
      </c>
      <c r="BH69" s="556" t="str">
        <f t="shared" si="277"/>
        <v/>
      </c>
      <c r="BI69" s="556" t="str">
        <f t="shared" si="277"/>
        <v/>
      </c>
      <c r="BJ69" s="556" t="str">
        <f t="shared" si="277"/>
        <v/>
      </c>
      <c r="BK69" s="556" t="str">
        <f t="shared" si="277"/>
        <v/>
      </c>
      <c r="BL69" s="556" t="str">
        <f t="shared" si="277"/>
        <v/>
      </c>
      <c r="BM69" s="556" t="str">
        <f t="shared" si="277"/>
        <v/>
      </c>
      <c r="BN69" s="556" t="str">
        <f t="shared" si="277"/>
        <v/>
      </c>
      <c r="BO69" s="556" t="str">
        <f t="shared" si="277"/>
        <v/>
      </c>
      <c r="BP69" s="556" t="str">
        <f t="shared" si="277"/>
        <v/>
      </c>
      <c r="BQ69" s="556" t="str">
        <f t="shared" si="277"/>
        <v/>
      </c>
      <c r="BR69" s="556" t="str">
        <f t="shared" si="277"/>
        <v/>
      </c>
      <c r="BS69" s="566" t="str">
        <f t="shared" si="277"/>
        <v/>
      </c>
      <c r="BT69" s="565" t="str">
        <f>$AY69*Assembly!Y$4+$AZ69*Assembly!Y$5+$BA69*Assembly!Y$6+$BB69*Assembly!Y$7+$BC69*Assembly!Y$8+$BD69*Assembly!Y$9+$BE69*Assembly!Y$10+$BF69*Assembly!Y$11+$BG69*Assembly!Y$12+$BH69*Assembly!Y$13+$BI69*Assembly!Y$14+$BJ69*Assembly!Y$15+$BK69*Assembly!Y$16+$BL69*Assembly!Y$17+$BM69*Assembly!Y$18+$BN69*Assembly!Y$19+$BO69*Assembly!Y$20+$BP69*Assembly!Y$21+$BQ69*Assembly!Y$22+$BR69*Assembly!Y$23+$BS69*Assembly!Y$24</f>
        <v>31</v>
      </c>
      <c r="BU69" s="563" t="str">
        <f t="shared" si="8"/>
        <v>248</v>
      </c>
      <c r="BV69" s="563" t="str">
        <f>$AY69*Assembly!AC$4+$AZ69*Assembly!AC$5+$BA69*Assembly!AC$6+$BB69*Assembly!AC$7+$BC69*Assembly!AC$8+$BD69*Assembly!AC$9+$BE69*Assembly!AC$10+$BF69*Assembly!AC$11+$BG69*Assembly!AC$12+$BH69*Assembly!AC$13+$BI69*Assembly!AC$14+$BJ69*Assembly!AC$15+$BK69*Assembly!AC$16+$BL69*Assembly!AC$17+$BM69*Assembly!AC$18+$BN69*Assembly!AC$19+$BO69*Assembly!AC$20+$BP69*Assembly!AC$21+$BQ69*Assembly!AC$22+$BR69*Assembly!AC$23+$BS69*Assembly!AC$24</f>
        <v>145</v>
      </c>
      <c r="BW69" s="567" t="str">
        <f t="shared" si="9"/>
        <v>4.68</v>
      </c>
      <c r="BX69" s="568" t="str">
        <f t="shared" si="10"/>
        <v>1160</v>
      </c>
      <c r="BY69" s="569" t="str">
        <f t="shared" si="11"/>
        <v>0.6</v>
      </c>
      <c r="BZ69" s="563"/>
      <c r="CA69" s="563" t="str">
        <f>$AY69*Assembly!X$4+$AZ69*Assembly!X$5+$BA69*Assembly!X$6+$BB69*Assembly!X$7+$BC69*Assembly!X$8+$BD69*Assembly!X$9+$BE69*Assembly!X$10+$BF69*Assembly!X$11+$BG69*Assembly!X$12+$BH69*Assembly!X$13+$BI69*Assembly!X$14+$BJ69*Assembly!X$15+$BK69*Assembly!X$16+$BL69*Assembly!X$17+$BM69*Assembly!X$18+$BN69*Assembly!X$19+$BO69*Assembly!X$20+$BP69*Assembly!X$21+$BQ69*Assembly!X$22+$BR69*Assembly!X$23+$BS69*Assembly!X$24</f>
        <v>6</v>
      </c>
      <c r="CB69" s="563" t="str">
        <f t="shared" si="12"/>
        <v>933</v>
      </c>
      <c r="CC69" s="570" t="str">
        <f t="shared" si="13"/>
        <v>0.0009</v>
      </c>
      <c r="CD69" s="571" t="str">
        <f>$AY69*Assembly!AB$4+$AZ69*Assembly!AB$5+$BA69*Assembly!AB$6+$BB69*Assembly!AB$7+$BC69*Assembly!AB$8+$BD69*Assembly!AB$9+$BE69*Assembly!AB$10+$BF69*Assembly!AB$11+$BG69*Assembly!AB$12+$BH69*Assembly!AB$13+$BI69*Assembly!AB$14+$BJ69*Assembly!AB$15+$BK69*Assembly!AB$16+$BL69*Assembly!AB$17+$BM69*Assembly!AB$18+$BN69*Assembly!AB$19+$BO69*Assembly!AB$20+$BP69*Assembly!AB$21+$BQ69*Assembly!AB$22+$BR69*Assembly!AB$23+$BS69*Assembly!AB$24</f>
        <v>10</v>
      </c>
      <c r="CE69" s="560" t="str">
        <f>$AY69*Assembly!M$4+$AZ69*Assembly!M$5+$BA69*Assembly!M$6+$BB69*Assembly!M$7+$BC69*Assembly!M$8+$BD69*Assembly!M$9+$BE69*Assembly!M$10+$BF69*Assembly!M$11+$BG69*Assembly!M$12+$BH69*Assembly!M$13+$BI69*Assembly!M$14+$BJ69*Assembly!M$15+$BK69*Assembly!M$16+$BL69*Assembly!M$17+$BM69*Assembly!M$18+$BN69*Assembly!M$19+$BO69*Assembly!M$20+$BP69*Assembly!M$21+$BQ69*Assembly!M$22+$BR69*Assembly!M$23+$BS69*Assembly!M$24</f>
        <v>35</v>
      </c>
      <c r="CF69" s="560" t="str">
        <f>$AY69*Assembly!N$4+$AZ69*Assembly!N$5+$BA69*Assembly!N$6+$BB69*Assembly!N$7+$BC69*Assembly!N$8+$BD69*Assembly!N$9+$BE69*Assembly!N$10+$BF69*Assembly!N$11+$BG69*Assembly!N$12+$BH69*Assembly!N$13+$BI69*Assembly!N$14+$BJ69*Assembly!N$15+$BK69*Assembly!N$16+$BL69*Assembly!N$17+$BM69*Assembly!N$18+$BN69*Assembly!N$19+$BO69*Assembly!N$20+$BP69*Assembly!N$21+$BQ69*Assembly!N$22+$BR69*Assembly!N$23+$BS69*Assembly!N$24</f>
        <v>0</v>
      </c>
      <c r="CG69" s="560" t="str">
        <f>$AY69*Assembly!O$4+$AZ69*Assembly!O$5+$BA69*Assembly!O$6+$BB69*Assembly!O$7+$BC69*Assembly!O$8+$BD69*Assembly!O$9+$BE69*Assembly!O$10+$BF69*Assembly!O$11+$BG69*Assembly!O$12+$BH69*Assembly!O$13+$BI69*Assembly!O$14+$BJ69*Assembly!O$15+$BK69*Assembly!O$16+$BL69*Assembly!O$17+$BM69*Assembly!O$18+$BN69*Assembly!O$19+$BO69*Assembly!O$20+$BP69*Assembly!O$21+$BQ69*Assembly!O$22+$BR69*Assembly!O$23+$BS69*Assembly!O$24</f>
        <v>0</v>
      </c>
      <c r="CH69" s="558" t="str">
        <f>$AY69*Assembly!P$4+$AZ69*Assembly!P$5+$BA69*Assembly!P$6+$BB69*Assembly!P$7+$BC69*Assembly!P$8+$BD69*Assembly!P$9+$BE69*Assembly!P$10+$BF69*Assembly!P$11+$BG69*Assembly!P$12+$BH69*Assembly!P$13+$BI69*Assembly!P$14+$BJ69*Assembly!P$15+$BK69*Assembly!P$16+$BL69*Assembly!P$17+$BM69*Assembly!P$18+$BN69*Assembly!P$19+$BO69*Assembly!P$20+$BP69*Assembly!P$21+$BQ69*Assembly!P$22+$BR69*Assembly!P$23+$BS69*Assembly!P$24</f>
        <v>0</v>
      </c>
      <c r="CI69" s="558" t="str">
        <f>$AY69*Assembly!Q$4+$AZ69*Assembly!Q$5+$BA69*Assembly!Q$6+$BB69*Assembly!Q$7+$BC69*Assembly!Q$8+$BD69*Assembly!Q$9+$BE69*Assembly!Q$10+$BF69*Assembly!Q$11+$BG69*Assembly!Q$12+$BH69*Assembly!Q$13+$BI69*Assembly!Q$14+$BJ69*Assembly!Q$15+$BK69*Assembly!Q$16+$BL69*Assembly!Q$17+$BM69*Assembly!Q$18+$BN69*Assembly!Q$19+$BO69*Assembly!Q$20+$BP69*Assembly!Q$21+$BQ69*Assembly!Q$22+$BR69*Assembly!Q$23+$BS69*Assembly!Q$24</f>
        <v>0</v>
      </c>
      <c r="CJ69" s="560" t="str">
        <f>$AY69*Assembly!R$4+$AZ69*Assembly!R$5+$BA69*Assembly!R$6+$BB69*Assembly!R$7+$BC69*Assembly!R$8+$BD69*Assembly!R$9+$BE69*Assembly!R$10+$BF69*Assembly!R$11+$BG69*Assembly!R$12+$BH69*Assembly!R$13+$BI69*Assembly!R$14+$BJ69*Assembly!R$15+$BK69*Assembly!R$16+$BL69*Assembly!R$17+$BM69*Assembly!R$18+$BN69*Assembly!R$19+$BO69*Assembly!R$20+$BP69*Assembly!R$21+$BQ69*Assembly!R$22+$BR69*Assembly!R$23+$BS69*Assembly!R$24</f>
        <v>0</v>
      </c>
      <c r="CK69" s="558" t="str">
        <f>$AY69*Assembly!S$4+$AZ69*Assembly!S$5+$BA69*Assembly!S$6+$BB69*Assembly!S$7+$BC69*Assembly!S$8+$BD69*Assembly!S$9+$BE69*Assembly!S$10+$BF69*Assembly!S$11+$BG69*Assembly!S$12+$BH69*Assembly!S$13+$BI69*Assembly!S$14+$BJ69*Assembly!S$15+$BK69*Assembly!S$16+$BL69*Assembly!S$17+$BM69*Assembly!S$18+$BN69*Assembly!S$19+$BO69*Assembly!S$20+$BP69*Assembly!S$21+$BQ69*Assembly!S$22+$BR69*Assembly!S$23+$BS69*Assembly!S$24</f>
        <v>0</v>
      </c>
      <c r="CL69" s="558" t="str">
        <f>$AY69*Assembly!T$4+$AZ69*Assembly!T$5+$BA69*Assembly!T$6+$BB69*Assembly!T$7+$BC69*Assembly!T$8+$BD69*Assembly!T$9+$BE69*Assembly!T$10+$BF69*Assembly!T$11+$BG69*Assembly!T$12+$BH69*Assembly!T$13+$BI69*Assembly!T$14+$BJ69*Assembly!T$15+$BK69*Assembly!T$16+$BL69*Assembly!T$17+$BM69*Assembly!T$18+$BN69*Assembly!T$19+$BO69*Assembly!T$20+$BP69*Assembly!T$21+$BQ69*Assembly!T$22+$BR69*Assembly!T$23+$BS69*Assembly!T$24</f>
        <v>0</v>
      </c>
      <c r="CM69" s="558" t="str">
        <f>$AY69*Assembly!U$4+$AZ69*Assembly!U$5+$BA69*Assembly!U$6+$BB69*Assembly!U$7+$BC69*Assembly!U$8+$BD69*Assembly!U$9+$BE69*Assembly!U$10+$BF69*Assembly!U$11+$BG69*Assembly!U$12+$BH69*Assembly!U$13+$BI69*Assembly!U$14+$BJ69*Assembly!U$15+$BK69*Assembly!U$16+$BL69*Assembly!U$17+$BM69*Assembly!U$18+$BN69*Assembly!U$19+$BO69*Assembly!U$20+$BP69*Assembly!U$21+$BQ69*Assembly!U$22+$BR69*Assembly!U$23+$BS69*Assembly!U$24</f>
        <v>0</v>
      </c>
      <c r="CN69" s="560" t="str">
        <f>$AY69*Assembly!V$4+$AZ69*Assembly!V$5+$BA69*Assembly!V$6+$BB69*Assembly!V$7+$BC69*Assembly!V$8+$BD69*Assembly!V$9+$BE69*Assembly!V$10+$BF69*Assembly!V$11+$BG69*Assembly!V$12+$BH69*Assembly!V$13+$BI69*Assembly!V$14+$BJ69*Assembly!V$15+$BK69*Assembly!V$16+$BL69*Assembly!V$17+$BM69*Assembly!V$18+$BN69*Assembly!V$19+$BO69*Assembly!V$20+$BP69*Assembly!V$21+$BQ69*Assembly!V$22+$BR69*Assembly!V$23+$BS69*Assembly!V$24</f>
        <v>0</v>
      </c>
      <c r="CO69" s="560" t="str">
        <f>CE69*Refining!$F$3</f>
        <v>62</v>
      </c>
      <c r="CP69" s="560" t="str">
        <f>CF69*Refining!$F$4</f>
        <v>0</v>
      </c>
      <c r="CQ69" s="560" t="str">
        <f>CG69*Refining!$F$5</f>
        <v>0</v>
      </c>
      <c r="CR69" s="560" t="str">
        <f>CH69*Refining!$F$6</f>
        <v>0</v>
      </c>
      <c r="CS69" s="560" t="str">
        <f>CI69*Refining!$F$7</f>
        <v>0</v>
      </c>
      <c r="CT69" s="560" t="str">
        <f>CJ69*Refining!$F$8</f>
        <v>0</v>
      </c>
      <c r="CU69" s="560" t="str">
        <f>CK69*Refining!$F$9</f>
        <v>0</v>
      </c>
      <c r="CV69" s="560" t="str">
        <f>CL69*Refining!$F$10</f>
        <v>0</v>
      </c>
      <c r="CW69" s="560" t="str">
        <f>CM69*Refining!$F$11</f>
        <v>0</v>
      </c>
      <c r="CX69" s="560" t="str">
        <f>CN69*Refining!$F$12</f>
        <v>0</v>
      </c>
      <c r="CY69" s="572" t="str">
        <f t="shared" ref="CY69:DR69" si="278">IF(CE69 = 0, "", CE69)</f>
        <v>35</v>
      </c>
      <c r="CZ69" s="573" t="str">
        <f t="shared" si="278"/>
        <v/>
      </c>
      <c r="DA69" s="573" t="str">
        <f t="shared" si="278"/>
        <v/>
      </c>
      <c r="DB69" s="573" t="str">
        <f t="shared" si="278"/>
        <v/>
      </c>
      <c r="DC69" s="573" t="str">
        <f t="shared" si="278"/>
        <v/>
      </c>
      <c r="DD69" s="573" t="str">
        <f t="shared" si="278"/>
        <v/>
      </c>
      <c r="DE69" s="573" t="str">
        <f t="shared" si="278"/>
        <v/>
      </c>
      <c r="DF69" s="573" t="str">
        <f t="shared" si="278"/>
        <v/>
      </c>
      <c r="DG69" s="573" t="str">
        <f t="shared" si="278"/>
        <v/>
      </c>
      <c r="DH69" s="574" t="str">
        <f t="shared" si="278"/>
        <v/>
      </c>
      <c r="DI69" s="572" t="str">
        <f t="shared" si="278"/>
        <v>62</v>
      </c>
      <c r="DJ69" s="573" t="str">
        <f t="shared" si="278"/>
        <v/>
      </c>
      <c r="DK69" s="573" t="str">
        <f t="shared" si="278"/>
        <v/>
      </c>
      <c r="DL69" s="573" t="str">
        <f t="shared" si="278"/>
        <v/>
      </c>
      <c r="DM69" s="573" t="str">
        <f t="shared" si="278"/>
        <v/>
      </c>
      <c r="DN69" s="573" t="str">
        <f t="shared" si="278"/>
        <v/>
      </c>
      <c r="DO69" s="573" t="str">
        <f t="shared" si="278"/>
        <v/>
      </c>
      <c r="DP69" s="573" t="str">
        <f t="shared" si="278"/>
        <v/>
      </c>
      <c r="DQ69" s="573" t="str">
        <f t="shared" si="278"/>
        <v/>
      </c>
      <c r="DR69" s="574" t="str">
        <f t="shared" si="278"/>
        <v/>
      </c>
      <c r="DS69" s="572" t="str">
        <f t="shared" si="15"/>
        <v>35</v>
      </c>
      <c r="DT69" s="575" t="str">
        <f t="shared" si="16"/>
        <v>62</v>
      </c>
      <c r="DU69" s="563" t="str">
        <f>CY69*'Ores &amp; Ingots'!$C$3+CZ69*'Ores &amp; Ingots'!$C$4+DA69*'Ores &amp; Ingots'!$C$5+DB69*'Ores &amp; Ingots'!$C$6+DC69*'Ores &amp; Ingots'!$C$7+DD69*'Ores &amp; Ingots'!$C$8+DE69*'Ores &amp; Ingots'!$C$9+DF69*'Ores &amp; Ingots'!$C$10+DG69*'Ores &amp; Ingots'!$C$11+DH69*'Ores &amp; Ingots'!$C$12</f>
        <v>4</v>
      </c>
      <c r="DV69" s="563" t="str">
        <f>DI69*'Ores &amp; Ingots'!$B$3+DJ69*'Ores &amp; Ingots'!$B$4+DK69*'Ores &amp; Ingots'!$B$5+DL69*'Ores &amp; Ingots'!$B$6+DM69*'Ores &amp; Ingots'!$B$7+DN69*'Ores &amp; Ingots'!$B$8+DO69*'Ores &amp; Ingots'!$B$9+DP69*'Ores &amp; Ingots'!$B$10+DQ69*'Ores &amp; Ingots'!$B$11+DR69*'Ores &amp; Ingots'!$B$12</f>
        <v>23</v>
      </c>
      <c r="DW69" s="575" t="str">
        <f>CY69*Refining!$G$3+CZ69*Refining!$G$4+DA69*Refining!$G$5+DB69*Refining!$G$6+DC69*Refining!$G$7+DD69*Refining!$G$8+DE69*Refining!$G$9+DF69*Refining!$G$10+DG69*Refining!$G$11+DH69*Refining!$G$12</f>
        <v>2</v>
      </c>
      <c r="DX69" s="575" t="str">
        <f t="shared" si="17"/>
        <v>369</v>
      </c>
      <c r="DY69" s="576" t="str">
        <f t="shared" si="18"/>
        <v>0.0004</v>
      </c>
      <c r="DZ69" s="572" t="str">
        <f t="shared" si="19"/>
        <v>15</v>
      </c>
      <c r="EA69" s="577" t="str">
        <f t="shared" ref="EA69:EB69" si="279">DZ69/60</f>
        <v>0.3</v>
      </c>
      <c r="EB69" s="577" t="str">
        <f t="shared" si="279"/>
        <v>0.0</v>
      </c>
      <c r="EC69" s="578" t="str">
        <f t="shared" si="21"/>
        <v>0.00</v>
      </c>
      <c r="ED69" s="572" t="str">
        <f t="shared" si="22"/>
        <v>1,302</v>
      </c>
      <c r="EE69" s="577" t="str">
        <f t="shared" ref="EE69:EF69" si="280">ED69/1000</f>
        <v>1.3</v>
      </c>
      <c r="EF69" s="579" t="str">
        <f t="shared" si="280"/>
        <v>0.00</v>
      </c>
      <c r="EG69" s="580" t="str">
        <f t="shared" si="24"/>
        <v>0.0013</v>
      </c>
      <c r="EH69" s="225" t="s">
        <v>12</v>
      </c>
    </row>
    <row r="70" hidden="1">
      <c r="A70" s="33"/>
      <c r="B70" s="226" t="s">
        <v>961</v>
      </c>
      <c r="C70" s="227" t="s">
        <v>886</v>
      </c>
      <c r="D70" s="227">
        <v>1.0</v>
      </c>
      <c r="E70" s="227">
        <v>1.0</v>
      </c>
      <c r="F70" s="227">
        <v>1.0</v>
      </c>
      <c r="G70" s="228" t="str">
        <f t="shared" si="5"/>
        <v>15.6</v>
      </c>
      <c r="H70" s="229">
        <v>10.0</v>
      </c>
      <c r="I70" s="229">
        <v>10.0</v>
      </c>
      <c r="J70" s="229" t="str">
        <f>H70/Main!$D$9</f>
        <v>10</v>
      </c>
      <c r="K70" s="229" t="str">
        <f>I70/Main!$D$10</f>
        <v>10</v>
      </c>
      <c r="L70" s="229" t="str">
        <f t="shared" si="6"/>
        <v>1</v>
      </c>
      <c r="M70" s="229">
        <v>1.0</v>
      </c>
      <c r="N70" s="230"/>
      <c r="O70" s="230"/>
      <c r="P70" s="230"/>
      <c r="Q70" s="231"/>
      <c r="R70" s="230"/>
      <c r="S70" s="232"/>
      <c r="T70" s="232"/>
      <c r="U70" s="230"/>
      <c r="V70" s="230"/>
      <c r="W70" s="232"/>
      <c r="X70" s="232"/>
      <c r="Y70" s="230"/>
      <c r="Z70" s="230"/>
      <c r="AA70" s="230"/>
      <c r="AB70" s="230"/>
      <c r="AC70" s="334" t="s">
        <v>18</v>
      </c>
      <c r="AD70" s="225">
        <v>0.0</v>
      </c>
      <c r="AE70" s="225">
        <v>27.0</v>
      </c>
      <c r="AF70" s="309">
        <v>20.0</v>
      </c>
      <c r="AG70" s="225">
        <v>0.0</v>
      </c>
      <c r="AH70" s="225">
        <v>5.0</v>
      </c>
      <c r="AI70" s="225">
        <v>0.0</v>
      </c>
      <c r="AJ70" s="225">
        <v>0.0</v>
      </c>
      <c r="AK70" s="225">
        <v>0.0</v>
      </c>
      <c r="AL70" s="225">
        <v>0.0</v>
      </c>
      <c r="AM70" s="225">
        <v>0.0</v>
      </c>
      <c r="AN70" s="225">
        <v>0.0</v>
      </c>
      <c r="AO70" s="225">
        <v>0.0</v>
      </c>
      <c r="AP70" s="225">
        <v>0.0</v>
      </c>
      <c r="AQ70" s="225">
        <v>0.0</v>
      </c>
      <c r="AR70" s="225">
        <v>0.0</v>
      </c>
      <c r="AS70" s="225">
        <v>0.0</v>
      </c>
      <c r="AT70" s="225">
        <v>0.0</v>
      </c>
      <c r="AU70" s="225">
        <v>0.0</v>
      </c>
      <c r="AV70" s="225">
        <v>0.0</v>
      </c>
      <c r="AW70" s="225">
        <v>0.0</v>
      </c>
      <c r="AX70" s="225">
        <v>0.0</v>
      </c>
      <c r="AY70" s="236" t="str">
        <f t="shared" ref="AY70:BS70" si="281">IF(AD70 = 0, "", AD70)</f>
        <v/>
      </c>
      <c r="AZ70" s="225" t="str">
        <f t="shared" si="281"/>
        <v>27</v>
      </c>
      <c r="BA70" s="309" t="str">
        <f t="shared" si="281"/>
        <v>20</v>
      </c>
      <c r="BB70" s="227" t="str">
        <f t="shared" si="281"/>
        <v/>
      </c>
      <c r="BC70" s="225" t="str">
        <f t="shared" si="281"/>
        <v>5</v>
      </c>
      <c r="BD70" s="227" t="str">
        <f t="shared" si="281"/>
        <v/>
      </c>
      <c r="BE70" s="227" t="str">
        <f t="shared" si="281"/>
        <v/>
      </c>
      <c r="BF70" s="227" t="str">
        <f t="shared" si="281"/>
        <v/>
      </c>
      <c r="BG70" s="227" t="str">
        <f t="shared" si="281"/>
        <v/>
      </c>
      <c r="BH70" s="227" t="str">
        <f t="shared" si="281"/>
        <v/>
      </c>
      <c r="BI70" s="227" t="str">
        <f t="shared" si="281"/>
        <v/>
      </c>
      <c r="BJ70" s="227" t="str">
        <f t="shared" si="281"/>
        <v/>
      </c>
      <c r="BK70" s="227" t="str">
        <f t="shared" si="281"/>
        <v/>
      </c>
      <c r="BL70" s="227" t="str">
        <f t="shared" si="281"/>
        <v/>
      </c>
      <c r="BM70" s="227" t="str">
        <f t="shared" si="281"/>
        <v/>
      </c>
      <c r="BN70" s="227" t="str">
        <f t="shared" si="281"/>
        <v/>
      </c>
      <c r="BO70" s="227" t="str">
        <f t="shared" si="281"/>
        <v/>
      </c>
      <c r="BP70" s="227" t="str">
        <f t="shared" si="281"/>
        <v/>
      </c>
      <c r="BQ70" s="227" t="str">
        <f t="shared" si="281"/>
        <v/>
      </c>
      <c r="BR70" s="227" t="str">
        <f t="shared" si="281"/>
        <v/>
      </c>
      <c r="BS70" s="238" t="str">
        <f t="shared" si="281"/>
        <v/>
      </c>
      <c r="BT70" s="239" t="str">
        <f>$AY70*Assembly!Y$4+$AZ70*Assembly!Y$5+$BA70*Assembly!Y$6+$BB70*Assembly!Y$7+$BC70*Assembly!Y$8+$BD70*Assembly!Y$9+$BE70*Assembly!Y$10+$BF70*Assembly!Y$11+$BG70*Assembly!Y$12+$BH70*Assembly!Y$13+$BI70*Assembly!Y$14+$BJ70*Assembly!Y$15+$BK70*Assembly!Y$16+$BL70*Assembly!Y$17+$BM70*Assembly!Y$18+$BN70*Assembly!Y$19+$BO70*Assembly!Y$20+$BP70*Assembly!Y$21+$BQ70*Assembly!Y$22+$BR70*Assembly!Y$23+$BS70*Assembly!Y$24</f>
        <v>201</v>
      </c>
      <c r="BU70" s="225" t="str">
        <f t="shared" si="8"/>
        <v>13</v>
      </c>
      <c r="BV70" s="225" t="str">
        <f>$AY70*Assembly!AC$4+$AZ70*Assembly!AC$5+$BA70*Assembly!AC$6+$BB70*Assembly!AC$7+$BC70*Assembly!AC$8+$BD70*Assembly!AC$9+$BE70*Assembly!AC$10+$BF70*Assembly!AC$11+$BG70*Assembly!AC$12+$BH70*Assembly!AC$13+$BI70*Assembly!AC$14+$BJ70*Assembly!AC$15+$BK70*Assembly!AC$16+$BL70*Assembly!AC$17+$BM70*Assembly!AC$18+$BN70*Assembly!AC$19+$BO70*Assembly!AC$20+$BP70*Assembly!AC$21+$BQ70*Assembly!AC$22+$BR70*Assembly!AC$23+$BS70*Assembly!AC$24</f>
        <v>855</v>
      </c>
      <c r="BW70" s="240" t="str">
        <f t="shared" si="9"/>
        <v>4.25</v>
      </c>
      <c r="BX70" s="241" t="str">
        <f t="shared" si="10"/>
        <v>55</v>
      </c>
      <c r="BY70" s="242" t="str">
        <f t="shared" si="11"/>
        <v>66.5</v>
      </c>
      <c r="BZ70" s="225"/>
      <c r="CA70" s="225" t="str">
        <f>$AY70*Assembly!X$4+$AZ70*Assembly!X$5+$BA70*Assembly!X$6+$BB70*Assembly!X$7+$BC70*Assembly!X$8+$BD70*Assembly!X$9+$BE70*Assembly!X$10+$BF70*Assembly!X$11+$BG70*Assembly!X$12+$BH70*Assembly!X$13+$BI70*Assembly!X$14+$BJ70*Assembly!X$15+$BK70*Assembly!X$16+$BL70*Assembly!X$17+$BM70*Assembly!X$18+$BN70*Assembly!X$19+$BO70*Assembly!X$20+$BP70*Assembly!X$21+$BQ70*Assembly!X$22+$BR70*Assembly!X$23+$BS70*Assembly!X$24</f>
        <v>67</v>
      </c>
      <c r="CB70" s="225" t="str">
        <f t="shared" si="12"/>
        <v>10,422</v>
      </c>
      <c r="CC70" s="223" t="str">
        <f t="shared" si="13"/>
        <v>0.0104</v>
      </c>
      <c r="CD70" s="243" t="str">
        <f>$AY70*Assembly!AB$4+$AZ70*Assembly!AB$5+$BA70*Assembly!AB$6+$BB70*Assembly!AB$7+$BC70*Assembly!AB$8+$BD70*Assembly!AB$9+$BE70*Assembly!AB$10+$BF70*Assembly!AB$11+$BG70*Assembly!AB$12+$BH70*Assembly!AB$13+$BI70*Assembly!AB$14+$BJ70*Assembly!AB$15+$BK70*Assembly!AB$16+$BL70*Assembly!AB$17+$BM70*Assembly!AB$18+$BN70*Assembly!AB$19+$BO70*Assembly!AB$20+$BP70*Assembly!AB$21+$BQ70*Assembly!AB$22+$BR70*Assembly!AB$23+$BS70*Assembly!AB$24</f>
        <v>185</v>
      </c>
      <c r="CE70" s="231" t="str">
        <f>$AY70*Assembly!M$4+$AZ70*Assembly!M$5+$BA70*Assembly!M$6+$BB70*Assembly!M$7+$BC70*Assembly!M$8+$BD70*Assembly!M$9+$BE70*Assembly!M$10+$BF70*Assembly!M$11+$BG70*Assembly!M$12+$BH70*Assembly!M$13+$BI70*Assembly!M$14+$BJ70*Assembly!M$15+$BK70*Assembly!M$16+$BL70*Assembly!M$17+$BM70*Assembly!M$18+$BN70*Assembly!M$19+$BO70*Assembly!M$20+$BP70*Assembly!M$21+$BQ70*Assembly!M$22+$BR70*Assembly!M$23+$BS70*Assembly!M$24</f>
        <v>245</v>
      </c>
      <c r="CF70" s="231" t="str">
        <f>$AY70*Assembly!N$4+$AZ70*Assembly!N$5+$BA70*Assembly!N$6+$BB70*Assembly!N$7+$BC70*Assembly!N$8+$BD70*Assembly!N$9+$BE70*Assembly!N$10+$BF70*Assembly!N$11+$BG70*Assembly!N$12+$BH70*Assembly!N$13+$BI70*Assembly!N$14+$BJ70*Assembly!N$15+$BK70*Assembly!N$16+$BL70*Assembly!N$17+$BM70*Assembly!N$18+$BN70*Assembly!N$19+$BO70*Assembly!N$20+$BP70*Assembly!N$21+$BQ70*Assembly!N$22+$BR70*Assembly!N$23+$BS70*Assembly!N$24</f>
        <v>0</v>
      </c>
      <c r="CG70" s="231" t="str">
        <f>$AY70*Assembly!O$4+$AZ70*Assembly!O$5+$BA70*Assembly!O$6+$BB70*Assembly!O$7+$BC70*Assembly!O$8+$BD70*Assembly!O$9+$BE70*Assembly!O$10+$BF70*Assembly!O$11+$BG70*Assembly!O$12+$BH70*Assembly!O$13+$BI70*Assembly!O$14+$BJ70*Assembly!O$15+$BK70*Assembly!O$16+$BL70*Assembly!O$17+$BM70*Assembly!O$18+$BN70*Assembly!O$19+$BO70*Assembly!O$20+$BP70*Assembly!O$21+$BQ70*Assembly!O$22+$BR70*Assembly!O$23+$BS70*Assembly!O$24</f>
        <v>0</v>
      </c>
      <c r="CH70" s="229" t="str">
        <f>$AY70*Assembly!P$4+$AZ70*Assembly!P$5+$BA70*Assembly!P$6+$BB70*Assembly!P$7+$BC70*Assembly!P$8+$BD70*Assembly!P$9+$BE70*Assembly!P$10+$BF70*Assembly!P$11+$BG70*Assembly!P$12+$BH70*Assembly!P$13+$BI70*Assembly!P$14+$BJ70*Assembly!P$15+$BK70*Assembly!P$16+$BL70*Assembly!P$17+$BM70*Assembly!P$18+$BN70*Assembly!P$19+$BO70*Assembly!P$20+$BP70*Assembly!P$21+$BQ70*Assembly!P$22+$BR70*Assembly!P$23+$BS70*Assembly!P$24</f>
        <v>0</v>
      </c>
      <c r="CI70" s="229" t="str">
        <f>$AY70*Assembly!Q$4+$AZ70*Assembly!Q$5+$BA70*Assembly!Q$6+$BB70*Assembly!Q$7+$BC70*Assembly!Q$8+$BD70*Assembly!Q$9+$BE70*Assembly!Q$10+$BF70*Assembly!Q$11+$BG70*Assembly!Q$12+$BH70*Assembly!Q$13+$BI70*Assembly!Q$14+$BJ70*Assembly!Q$15+$BK70*Assembly!Q$16+$BL70*Assembly!Q$17+$BM70*Assembly!Q$18+$BN70*Assembly!Q$19+$BO70*Assembly!Q$20+$BP70*Assembly!Q$21+$BQ70*Assembly!Q$22+$BR70*Assembly!Q$23+$BS70*Assembly!Q$24</f>
        <v>0</v>
      </c>
      <c r="CJ70" s="231" t="str">
        <f>$AY70*Assembly!R$4+$AZ70*Assembly!R$5+$BA70*Assembly!R$6+$BB70*Assembly!R$7+$BC70*Assembly!R$8+$BD70*Assembly!R$9+$BE70*Assembly!R$10+$BF70*Assembly!R$11+$BG70*Assembly!R$12+$BH70*Assembly!R$13+$BI70*Assembly!R$14+$BJ70*Assembly!R$15+$BK70*Assembly!R$16+$BL70*Assembly!R$17+$BM70*Assembly!R$18+$BN70*Assembly!R$19+$BO70*Assembly!R$20+$BP70*Assembly!R$21+$BQ70*Assembly!R$22+$BR70*Assembly!R$23+$BS70*Assembly!R$24</f>
        <v>0</v>
      </c>
      <c r="CK70" s="229" t="str">
        <f>$AY70*Assembly!S$4+$AZ70*Assembly!S$5+$BA70*Assembly!S$6+$BB70*Assembly!S$7+$BC70*Assembly!S$8+$BD70*Assembly!S$9+$BE70*Assembly!S$10+$BF70*Assembly!S$11+$BG70*Assembly!S$12+$BH70*Assembly!S$13+$BI70*Assembly!S$14+$BJ70*Assembly!S$15+$BK70*Assembly!S$16+$BL70*Assembly!S$17+$BM70*Assembly!S$18+$BN70*Assembly!S$19+$BO70*Assembly!S$20+$BP70*Assembly!S$21+$BQ70*Assembly!S$22+$BR70*Assembly!S$23+$BS70*Assembly!S$24</f>
        <v>0</v>
      </c>
      <c r="CL70" s="229" t="str">
        <f>$AY70*Assembly!T$4+$AZ70*Assembly!T$5+$BA70*Assembly!T$6+$BB70*Assembly!T$7+$BC70*Assembly!T$8+$BD70*Assembly!T$9+$BE70*Assembly!T$10+$BF70*Assembly!T$11+$BG70*Assembly!T$12+$BH70*Assembly!T$13+$BI70*Assembly!T$14+$BJ70*Assembly!T$15+$BK70*Assembly!T$16+$BL70*Assembly!T$17+$BM70*Assembly!T$18+$BN70*Assembly!T$19+$BO70*Assembly!T$20+$BP70*Assembly!T$21+$BQ70*Assembly!T$22+$BR70*Assembly!T$23+$BS70*Assembly!T$24</f>
        <v>0</v>
      </c>
      <c r="CM70" s="229" t="str">
        <f>$AY70*Assembly!U$4+$AZ70*Assembly!U$5+$BA70*Assembly!U$6+$BB70*Assembly!U$7+$BC70*Assembly!U$8+$BD70*Assembly!U$9+$BE70*Assembly!U$10+$BF70*Assembly!U$11+$BG70*Assembly!U$12+$BH70*Assembly!U$13+$BI70*Assembly!U$14+$BJ70*Assembly!U$15+$BK70*Assembly!U$16+$BL70*Assembly!U$17+$BM70*Assembly!U$18+$BN70*Assembly!U$19+$BO70*Assembly!U$20+$BP70*Assembly!U$21+$BQ70*Assembly!U$22+$BR70*Assembly!U$23+$BS70*Assembly!U$24</f>
        <v>0</v>
      </c>
      <c r="CN70" s="231" t="str">
        <f>$AY70*Assembly!V$4+$AZ70*Assembly!V$5+$BA70*Assembly!V$6+$BB70*Assembly!V$7+$BC70*Assembly!V$8+$BD70*Assembly!V$9+$BE70*Assembly!V$10+$BF70*Assembly!V$11+$BG70*Assembly!V$12+$BH70*Assembly!V$13+$BI70*Assembly!V$14+$BJ70*Assembly!V$15+$BK70*Assembly!V$16+$BL70*Assembly!V$17+$BM70*Assembly!V$18+$BN70*Assembly!V$19+$BO70*Assembly!V$20+$BP70*Assembly!V$21+$BQ70*Assembly!V$22+$BR70*Assembly!V$23+$BS70*Assembly!V$24</f>
        <v>0</v>
      </c>
      <c r="CO70" s="231" t="str">
        <f>CE70*Refining!$F$3</f>
        <v>437</v>
      </c>
      <c r="CP70" s="231" t="str">
        <f>CF70*Refining!$F$4</f>
        <v>0</v>
      </c>
      <c r="CQ70" s="231" t="str">
        <f>CG70*Refining!$F$5</f>
        <v>0</v>
      </c>
      <c r="CR70" s="231" t="str">
        <f>CH70*Refining!$F$6</f>
        <v>0</v>
      </c>
      <c r="CS70" s="231" t="str">
        <f>CI70*Refining!$F$7</f>
        <v>0</v>
      </c>
      <c r="CT70" s="231" t="str">
        <f>CJ70*Refining!$F$8</f>
        <v>0</v>
      </c>
      <c r="CU70" s="231" t="str">
        <f>CK70*Refining!$F$9</f>
        <v>0</v>
      </c>
      <c r="CV70" s="231" t="str">
        <f>CL70*Refining!$F$10</f>
        <v>0</v>
      </c>
      <c r="CW70" s="231" t="str">
        <f>CM70*Refining!$F$11</f>
        <v>0</v>
      </c>
      <c r="CX70" s="231" t="str">
        <f>CN70*Refining!$F$12</f>
        <v>0</v>
      </c>
      <c r="CY70" s="248" t="str">
        <f t="shared" ref="CY70:DR70" si="282">IF(CE70 = 0, "", CE70)</f>
        <v>245</v>
      </c>
      <c r="CZ70" s="245" t="str">
        <f t="shared" si="282"/>
        <v/>
      </c>
      <c r="DA70" s="245" t="str">
        <f t="shared" si="282"/>
        <v/>
      </c>
      <c r="DB70" s="245" t="str">
        <f t="shared" si="282"/>
        <v/>
      </c>
      <c r="DC70" s="245" t="str">
        <f t="shared" si="282"/>
        <v/>
      </c>
      <c r="DD70" s="245" t="str">
        <f t="shared" si="282"/>
        <v/>
      </c>
      <c r="DE70" s="245" t="str">
        <f t="shared" si="282"/>
        <v/>
      </c>
      <c r="DF70" s="245" t="str">
        <f t="shared" si="282"/>
        <v/>
      </c>
      <c r="DG70" s="245" t="str">
        <f t="shared" si="282"/>
        <v/>
      </c>
      <c r="DH70" s="246" t="str">
        <f t="shared" si="282"/>
        <v/>
      </c>
      <c r="DI70" s="248" t="str">
        <f t="shared" si="282"/>
        <v>437</v>
      </c>
      <c r="DJ70" s="245" t="str">
        <f t="shared" si="282"/>
        <v/>
      </c>
      <c r="DK70" s="245" t="str">
        <f t="shared" si="282"/>
        <v/>
      </c>
      <c r="DL70" s="245" t="str">
        <f t="shared" si="282"/>
        <v/>
      </c>
      <c r="DM70" s="245" t="str">
        <f t="shared" si="282"/>
        <v/>
      </c>
      <c r="DN70" s="245" t="str">
        <f t="shared" si="282"/>
        <v/>
      </c>
      <c r="DO70" s="245" t="str">
        <f t="shared" si="282"/>
        <v/>
      </c>
      <c r="DP70" s="245" t="str">
        <f t="shared" si="282"/>
        <v/>
      </c>
      <c r="DQ70" s="245" t="str">
        <f t="shared" si="282"/>
        <v/>
      </c>
      <c r="DR70" s="246" t="str">
        <f t="shared" si="282"/>
        <v/>
      </c>
      <c r="DS70" s="248" t="str">
        <f t="shared" si="15"/>
        <v>245</v>
      </c>
      <c r="DT70" s="249" t="str">
        <f t="shared" si="16"/>
        <v>437</v>
      </c>
      <c r="DU70" s="225" t="str">
        <f>CY70*'Ores &amp; Ingots'!$C$3+CZ70*'Ores &amp; Ingots'!$C$4+DA70*'Ores &amp; Ingots'!$C$5+DB70*'Ores &amp; Ingots'!$C$6+DC70*'Ores &amp; Ingots'!$C$7+DD70*'Ores &amp; Ingots'!$C$8+DE70*'Ores &amp; Ingots'!$C$9+DF70*'Ores &amp; Ingots'!$C$10+DG70*'Ores &amp; Ingots'!$C$11+DH70*'Ores &amp; Ingots'!$C$12</f>
        <v>31</v>
      </c>
      <c r="DV70" s="225" t="str">
        <f>DI70*'Ores &amp; Ingots'!$B$3+DJ70*'Ores &amp; Ingots'!$B$4+DK70*'Ores &amp; Ingots'!$B$5+DL70*'Ores &amp; Ingots'!$B$6+DM70*'Ores &amp; Ingots'!$B$7+DN70*'Ores &amp; Ingots'!$B$8+DO70*'Ores &amp; Ingots'!$B$9+DP70*'Ores &amp; Ingots'!$B$10+DQ70*'Ores &amp; Ingots'!$B$11+DR70*'Ores &amp; Ingots'!$B$12</f>
        <v>162</v>
      </c>
      <c r="DW70" s="249" t="str">
        <f>CY70*Refining!$G$3+CZ70*Refining!$G$4+DA70*Refining!$G$5+DB70*Refining!$G$6+DC70*Refining!$G$7+DD70*Refining!$G$8+DE70*Refining!$G$9+DF70*Refining!$G$10+DG70*Refining!$G$11+DH70*Refining!$G$12</f>
        <v>17</v>
      </c>
      <c r="DX70" s="249" t="str">
        <f t="shared" si="17"/>
        <v>2,612</v>
      </c>
      <c r="DY70" s="250" t="str">
        <f t="shared" si="18"/>
        <v>0.0026</v>
      </c>
      <c r="DZ70" s="248" t="str">
        <f t="shared" si="19"/>
        <v>94</v>
      </c>
      <c r="EA70" s="251" t="str">
        <f t="shared" ref="EA70:EB70" si="283">DZ70/60</f>
        <v>1.6</v>
      </c>
      <c r="EB70" s="251" t="str">
        <f t="shared" si="283"/>
        <v>0.0</v>
      </c>
      <c r="EC70" s="543" t="str">
        <f t="shared" si="21"/>
        <v>0.00</v>
      </c>
      <c r="ED70" s="248" t="str">
        <f t="shared" si="22"/>
        <v>13,034</v>
      </c>
      <c r="EE70" s="251" t="str">
        <f t="shared" ref="EE70:EF70" si="284">ED70/1000</f>
        <v>13.0</v>
      </c>
      <c r="EF70" s="252" t="str">
        <f t="shared" si="284"/>
        <v>0.01</v>
      </c>
      <c r="EG70" s="544" t="str">
        <f t="shared" si="24"/>
        <v>0.0130</v>
      </c>
      <c r="EH70" s="225">
        <v>282.0</v>
      </c>
    </row>
    <row r="71" hidden="1">
      <c r="A71" s="33"/>
      <c r="B71" s="226" t="s">
        <v>962</v>
      </c>
      <c r="C71" s="227" t="s">
        <v>886</v>
      </c>
      <c r="D71" s="227">
        <v>1.0</v>
      </c>
      <c r="E71" s="227">
        <v>1.0</v>
      </c>
      <c r="F71" s="227">
        <v>1.0</v>
      </c>
      <c r="G71" s="253" t="str">
        <f t="shared" si="5"/>
        <v>15.6</v>
      </c>
      <c r="H71" s="254">
        <v>10.0</v>
      </c>
      <c r="I71" s="254">
        <v>10.0</v>
      </c>
      <c r="J71" s="254" t="str">
        <f>H71/Main!$D$9</f>
        <v>10</v>
      </c>
      <c r="K71" s="254" t="str">
        <f>I71/Main!$D$10</f>
        <v>10</v>
      </c>
      <c r="L71" s="254" t="str">
        <f t="shared" si="6"/>
        <v>1</v>
      </c>
      <c r="M71" s="254">
        <v>1.0</v>
      </c>
      <c r="N71" s="255"/>
      <c r="O71" s="255"/>
      <c r="P71" s="255"/>
      <c r="Q71" s="256"/>
      <c r="R71" s="255"/>
      <c r="S71" s="257"/>
      <c r="T71" s="257"/>
      <c r="U71" s="255"/>
      <c r="V71" s="255"/>
      <c r="W71" s="257"/>
      <c r="X71" s="257"/>
      <c r="Y71" s="255"/>
      <c r="Z71" s="255"/>
      <c r="AA71" s="255"/>
      <c r="AB71" s="255"/>
      <c r="AC71" s="335" t="s">
        <v>18</v>
      </c>
      <c r="AD71" s="225">
        <v>0.0</v>
      </c>
      <c r="AE71" s="225">
        <v>32.0</v>
      </c>
      <c r="AF71" s="309">
        <v>25.0</v>
      </c>
      <c r="AG71" s="225">
        <v>0.0</v>
      </c>
      <c r="AH71" s="225">
        <v>7.0</v>
      </c>
      <c r="AI71" s="225">
        <v>0.0</v>
      </c>
      <c r="AJ71" s="225">
        <v>0.0</v>
      </c>
      <c r="AK71" s="225">
        <v>0.0</v>
      </c>
      <c r="AL71" s="225">
        <v>0.0</v>
      </c>
      <c r="AM71" s="225">
        <v>0.0</v>
      </c>
      <c r="AN71" s="225">
        <v>0.0</v>
      </c>
      <c r="AO71" s="225">
        <v>0.0</v>
      </c>
      <c r="AP71" s="225">
        <v>0.0</v>
      </c>
      <c r="AQ71" s="225">
        <v>0.0</v>
      </c>
      <c r="AR71" s="225">
        <v>0.0</v>
      </c>
      <c r="AS71" s="225">
        <v>0.0</v>
      </c>
      <c r="AT71" s="225">
        <v>0.0</v>
      </c>
      <c r="AU71" s="225">
        <v>0.0</v>
      </c>
      <c r="AV71" s="225">
        <v>0.0</v>
      </c>
      <c r="AW71" s="225">
        <v>0.0</v>
      </c>
      <c r="AX71" s="225">
        <v>0.0</v>
      </c>
      <c r="AY71" s="236" t="str">
        <f t="shared" ref="AY71:BS71" si="285">IF(AD71 = 0, "", AD71)</f>
        <v/>
      </c>
      <c r="AZ71" s="225" t="str">
        <f t="shared" si="285"/>
        <v>32</v>
      </c>
      <c r="BA71" s="309" t="str">
        <f t="shared" si="285"/>
        <v>25</v>
      </c>
      <c r="BB71" s="227" t="str">
        <f t="shared" si="285"/>
        <v/>
      </c>
      <c r="BC71" s="225" t="str">
        <f t="shared" si="285"/>
        <v>7</v>
      </c>
      <c r="BD71" s="227" t="str">
        <f t="shared" si="285"/>
        <v/>
      </c>
      <c r="BE71" s="227" t="str">
        <f t="shared" si="285"/>
        <v/>
      </c>
      <c r="BF71" s="227" t="str">
        <f t="shared" si="285"/>
        <v/>
      </c>
      <c r="BG71" s="227" t="str">
        <f t="shared" si="285"/>
        <v/>
      </c>
      <c r="BH71" s="227" t="str">
        <f t="shared" si="285"/>
        <v/>
      </c>
      <c r="BI71" s="227" t="str">
        <f t="shared" si="285"/>
        <v/>
      </c>
      <c r="BJ71" s="227" t="str">
        <f t="shared" si="285"/>
        <v/>
      </c>
      <c r="BK71" s="227" t="str">
        <f t="shared" si="285"/>
        <v/>
      </c>
      <c r="BL71" s="227" t="str">
        <f t="shared" si="285"/>
        <v/>
      </c>
      <c r="BM71" s="227" t="str">
        <f t="shared" si="285"/>
        <v/>
      </c>
      <c r="BN71" s="227" t="str">
        <f t="shared" si="285"/>
        <v/>
      </c>
      <c r="BO71" s="227" t="str">
        <f t="shared" si="285"/>
        <v/>
      </c>
      <c r="BP71" s="227" t="str">
        <f t="shared" si="285"/>
        <v/>
      </c>
      <c r="BQ71" s="227" t="str">
        <f t="shared" si="285"/>
        <v/>
      </c>
      <c r="BR71" s="227" t="str">
        <f t="shared" si="285"/>
        <v/>
      </c>
      <c r="BS71" s="238" t="str">
        <f t="shared" si="285"/>
        <v/>
      </c>
      <c r="BT71" s="239" t="str">
        <f>$AY71*Assembly!Y$4+$AZ71*Assembly!Y$5+$BA71*Assembly!Y$6+$BB71*Assembly!Y$7+$BC71*Assembly!Y$8+$BD71*Assembly!Y$9+$BE71*Assembly!Y$10+$BF71*Assembly!Y$11+$BG71*Assembly!Y$12+$BH71*Assembly!Y$13+$BI71*Assembly!Y$14+$BJ71*Assembly!Y$15+$BK71*Assembly!Y$16+$BL71*Assembly!Y$17+$BM71*Assembly!Y$18+$BN71*Assembly!Y$19+$BO71*Assembly!Y$20+$BP71*Assembly!Y$21+$BQ71*Assembly!Y$22+$BR71*Assembly!Y$23+$BS71*Assembly!Y$24</f>
        <v>252</v>
      </c>
      <c r="BU71" s="225" t="str">
        <f t="shared" si="8"/>
        <v>16</v>
      </c>
      <c r="BV71" s="225" t="str">
        <f>$AY71*Assembly!AC$4+$AZ71*Assembly!AC$5+$BA71*Assembly!AC$6+$BB71*Assembly!AC$7+$BC71*Assembly!AC$8+$BD71*Assembly!AC$9+$BE71*Assembly!AC$10+$BF71*Assembly!AC$11+$BG71*Assembly!AC$12+$BH71*Assembly!AC$13+$BI71*Assembly!AC$14+$BJ71*Assembly!AC$15+$BK71*Assembly!AC$16+$BL71*Assembly!AC$17+$BM71*Assembly!AC$18+$BN71*Assembly!AC$19+$BO71*Assembly!AC$20+$BP71*Assembly!AC$21+$BQ71*Assembly!AC$22+$BR71*Assembly!AC$23+$BS71*Assembly!AC$24</f>
        <v>1,065</v>
      </c>
      <c r="BW71" s="240" t="str">
        <f t="shared" si="9"/>
        <v>4.23</v>
      </c>
      <c r="BX71" s="241" t="str">
        <f t="shared" si="10"/>
        <v>68</v>
      </c>
      <c r="BY71" s="242" t="str">
        <f t="shared" si="11"/>
        <v>66.0</v>
      </c>
      <c r="BZ71" s="225"/>
      <c r="CA71" s="225" t="str">
        <f>$AY71*Assembly!X$4+$AZ71*Assembly!X$5+$BA71*Assembly!X$6+$BB71*Assembly!X$7+$BC71*Assembly!X$8+$BD71*Assembly!X$9+$BE71*Assembly!X$10+$BF71*Assembly!X$11+$BG71*Assembly!X$12+$BH71*Assembly!X$13+$BI71*Assembly!X$14+$BJ71*Assembly!X$15+$BK71*Assembly!X$16+$BL71*Assembly!X$17+$BM71*Assembly!X$18+$BN71*Assembly!X$19+$BO71*Assembly!X$20+$BP71*Assembly!X$21+$BQ71*Assembly!X$22+$BR71*Assembly!X$23+$BS71*Assembly!X$24</f>
        <v>85</v>
      </c>
      <c r="CB71" s="225" t="str">
        <f t="shared" si="12"/>
        <v>13,222</v>
      </c>
      <c r="CC71" s="223" t="str">
        <f t="shared" si="13"/>
        <v>0.0132</v>
      </c>
      <c r="CD71" s="243" t="str">
        <f>$AY71*Assembly!AB$4+$AZ71*Assembly!AB$5+$BA71*Assembly!AB$6+$BB71*Assembly!AB$7+$BC71*Assembly!AB$8+$BD71*Assembly!AB$9+$BE71*Assembly!AB$10+$BF71*Assembly!AB$11+$BG71*Assembly!AB$12+$BH71*Assembly!AB$13+$BI71*Assembly!AB$14+$BJ71*Assembly!AB$15+$BK71*Assembly!AB$16+$BL71*Assembly!AB$17+$BM71*Assembly!AB$18+$BN71*Assembly!AB$19+$BO71*Assembly!AB$20+$BP71*Assembly!AB$21+$BQ71*Assembly!AB$22+$BR71*Assembly!AB$23+$BS71*Assembly!AB$24</f>
        <v>224</v>
      </c>
      <c r="CE71" s="256" t="str">
        <f>$AY71*Assembly!M$4+$AZ71*Assembly!M$5+$BA71*Assembly!M$6+$BB71*Assembly!M$7+$BC71*Assembly!M$8+$BD71*Assembly!M$9+$BE71*Assembly!M$10+$BF71*Assembly!M$11+$BG71*Assembly!M$12+$BH71*Assembly!M$13+$BI71*Assembly!M$14+$BJ71*Assembly!M$15+$BK71*Assembly!M$16+$BL71*Assembly!M$17+$BM71*Assembly!M$18+$BN71*Assembly!M$19+$BO71*Assembly!M$20+$BP71*Assembly!M$21+$BQ71*Assembly!M$22+$BR71*Assembly!M$23+$BS71*Assembly!M$24</f>
        <v>307</v>
      </c>
      <c r="CF71" s="256" t="str">
        <f>$AY71*Assembly!N$4+$AZ71*Assembly!N$5+$BA71*Assembly!N$6+$BB71*Assembly!N$7+$BC71*Assembly!N$8+$BD71*Assembly!N$9+$BE71*Assembly!N$10+$BF71*Assembly!N$11+$BG71*Assembly!N$12+$BH71*Assembly!N$13+$BI71*Assembly!N$14+$BJ71*Assembly!N$15+$BK71*Assembly!N$16+$BL71*Assembly!N$17+$BM71*Assembly!N$18+$BN71*Assembly!N$19+$BO71*Assembly!N$20+$BP71*Assembly!N$21+$BQ71*Assembly!N$22+$BR71*Assembly!N$23+$BS71*Assembly!N$24</f>
        <v>0</v>
      </c>
      <c r="CG71" s="256" t="str">
        <f>$AY71*Assembly!O$4+$AZ71*Assembly!O$5+$BA71*Assembly!O$6+$BB71*Assembly!O$7+$BC71*Assembly!O$8+$BD71*Assembly!O$9+$BE71*Assembly!O$10+$BF71*Assembly!O$11+$BG71*Assembly!O$12+$BH71*Assembly!O$13+$BI71*Assembly!O$14+$BJ71*Assembly!O$15+$BK71*Assembly!O$16+$BL71*Assembly!O$17+$BM71*Assembly!O$18+$BN71*Assembly!O$19+$BO71*Assembly!O$20+$BP71*Assembly!O$21+$BQ71*Assembly!O$22+$BR71*Assembly!O$23+$BS71*Assembly!O$24</f>
        <v>0</v>
      </c>
      <c r="CH71" s="254" t="str">
        <f>$AY71*Assembly!P$4+$AZ71*Assembly!P$5+$BA71*Assembly!P$6+$BB71*Assembly!P$7+$BC71*Assembly!P$8+$BD71*Assembly!P$9+$BE71*Assembly!P$10+$BF71*Assembly!P$11+$BG71*Assembly!P$12+$BH71*Assembly!P$13+$BI71*Assembly!P$14+$BJ71*Assembly!P$15+$BK71*Assembly!P$16+$BL71*Assembly!P$17+$BM71*Assembly!P$18+$BN71*Assembly!P$19+$BO71*Assembly!P$20+$BP71*Assembly!P$21+$BQ71*Assembly!P$22+$BR71*Assembly!P$23+$BS71*Assembly!P$24</f>
        <v>0</v>
      </c>
      <c r="CI71" s="254" t="str">
        <f>$AY71*Assembly!Q$4+$AZ71*Assembly!Q$5+$BA71*Assembly!Q$6+$BB71*Assembly!Q$7+$BC71*Assembly!Q$8+$BD71*Assembly!Q$9+$BE71*Assembly!Q$10+$BF71*Assembly!Q$11+$BG71*Assembly!Q$12+$BH71*Assembly!Q$13+$BI71*Assembly!Q$14+$BJ71*Assembly!Q$15+$BK71*Assembly!Q$16+$BL71*Assembly!Q$17+$BM71*Assembly!Q$18+$BN71*Assembly!Q$19+$BO71*Assembly!Q$20+$BP71*Assembly!Q$21+$BQ71*Assembly!Q$22+$BR71*Assembly!Q$23+$BS71*Assembly!Q$24</f>
        <v>0</v>
      </c>
      <c r="CJ71" s="256" t="str">
        <f>$AY71*Assembly!R$4+$AZ71*Assembly!R$5+$BA71*Assembly!R$6+$BB71*Assembly!R$7+$BC71*Assembly!R$8+$BD71*Assembly!R$9+$BE71*Assembly!R$10+$BF71*Assembly!R$11+$BG71*Assembly!R$12+$BH71*Assembly!R$13+$BI71*Assembly!R$14+$BJ71*Assembly!R$15+$BK71*Assembly!R$16+$BL71*Assembly!R$17+$BM71*Assembly!R$18+$BN71*Assembly!R$19+$BO71*Assembly!R$20+$BP71*Assembly!R$21+$BQ71*Assembly!R$22+$BR71*Assembly!R$23+$BS71*Assembly!R$24</f>
        <v>0</v>
      </c>
      <c r="CK71" s="254" t="str">
        <f>$AY71*Assembly!S$4+$AZ71*Assembly!S$5+$BA71*Assembly!S$6+$BB71*Assembly!S$7+$BC71*Assembly!S$8+$BD71*Assembly!S$9+$BE71*Assembly!S$10+$BF71*Assembly!S$11+$BG71*Assembly!S$12+$BH71*Assembly!S$13+$BI71*Assembly!S$14+$BJ71*Assembly!S$15+$BK71*Assembly!S$16+$BL71*Assembly!S$17+$BM71*Assembly!S$18+$BN71*Assembly!S$19+$BO71*Assembly!S$20+$BP71*Assembly!S$21+$BQ71*Assembly!S$22+$BR71*Assembly!S$23+$BS71*Assembly!S$24</f>
        <v>0</v>
      </c>
      <c r="CL71" s="254" t="str">
        <f>$AY71*Assembly!T$4+$AZ71*Assembly!T$5+$BA71*Assembly!T$6+$BB71*Assembly!T$7+$BC71*Assembly!T$8+$BD71*Assembly!T$9+$BE71*Assembly!T$10+$BF71*Assembly!T$11+$BG71*Assembly!T$12+$BH71*Assembly!T$13+$BI71*Assembly!T$14+$BJ71*Assembly!T$15+$BK71*Assembly!T$16+$BL71*Assembly!T$17+$BM71*Assembly!T$18+$BN71*Assembly!T$19+$BO71*Assembly!T$20+$BP71*Assembly!T$21+$BQ71*Assembly!T$22+$BR71*Assembly!T$23+$BS71*Assembly!T$24</f>
        <v>0</v>
      </c>
      <c r="CM71" s="254" t="str">
        <f>$AY71*Assembly!U$4+$AZ71*Assembly!U$5+$BA71*Assembly!U$6+$BB71*Assembly!U$7+$BC71*Assembly!U$8+$BD71*Assembly!U$9+$BE71*Assembly!U$10+$BF71*Assembly!U$11+$BG71*Assembly!U$12+$BH71*Assembly!U$13+$BI71*Assembly!U$14+$BJ71*Assembly!U$15+$BK71*Assembly!U$16+$BL71*Assembly!U$17+$BM71*Assembly!U$18+$BN71*Assembly!U$19+$BO71*Assembly!U$20+$BP71*Assembly!U$21+$BQ71*Assembly!U$22+$BR71*Assembly!U$23+$BS71*Assembly!U$24</f>
        <v>0</v>
      </c>
      <c r="CN71" s="256" t="str">
        <f>$AY71*Assembly!V$4+$AZ71*Assembly!V$5+$BA71*Assembly!V$6+$BB71*Assembly!V$7+$BC71*Assembly!V$8+$BD71*Assembly!V$9+$BE71*Assembly!V$10+$BF71*Assembly!V$11+$BG71*Assembly!V$12+$BH71*Assembly!V$13+$BI71*Assembly!V$14+$BJ71*Assembly!V$15+$BK71*Assembly!V$16+$BL71*Assembly!V$17+$BM71*Assembly!V$18+$BN71*Assembly!V$19+$BO71*Assembly!V$20+$BP71*Assembly!V$21+$BQ71*Assembly!V$22+$BR71*Assembly!V$23+$BS71*Assembly!V$24</f>
        <v>0</v>
      </c>
      <c r="CO71" s="256" t="str">
        <f>CE71*Refining!$F$3</f>
        <v>548</v>
      </c>
      <c r="CP71" s="256" t="str">
        <f>CF71*Refining!$F$4</f>
        <v>0</v>
      </c>
      <c r="CQ71" s="256" t="str">
        <f>CG71*Refining!$F$5</f>
        <v>0</v>
      </c>
      <c r="CR71" s="256" t="str">
        <f>CH71*Refining!$F$6</f>
        <v>0</v>
      </c>
      <c r="CS71" s="256" t="str">
        <f>CI71*Refining!$F$7</f>
        <v>0</v>
      </c>
      <c r="CT71" s="256" t="str">
        <f>CJ71*Refining!$F$8</f>
        <v>0</v>
      </c>
      <c r="CU71" s="256" t="str">
        <f>CK71*Refining!$F$9</f>
        <v>0</v>
      </c>
      <c r="CV71" s="256" t="str">
        <f>CL71*Refining!$F$10</f>
        <v>0</v>
      </c>
      <c r="CW71" s="256" t="str">
        <f>CM71*Refining!$F$11</f>
        <v>0</v>
      </c>
      <c r="CX71" s="256" t="str">
        <f>CN71*Refining!$F$12</f>
        <v>0</v>
      </c>
      <c r="CY71" s="248" t="str">
        <f t="shared" ref="CY71:DR71" si="286">IF(CE71 = 0, "", CE71)</f>
        <v>307</v>
      </c>
      <c r="CZ71" s="245" t="str">
        <f t="shared" si="286"/>
        <v/>
      </c>
      <c r="DA71" s="245" t="str">
        <f t="shared" si="286"/>
        <v/>
      </c>
      <c r="DB71" s="245" t="str">
        <f t="shared" si="286"/>
        <v/>
      </c>
      <c r="DC71" s="245" t="str">
        <f t="shared" si="286"/>
        <v/>
      </c>
      <c r="DD71" s="245" t="str">
        <f t="shared" si="286"/>
        <v/>
      </c>
      <c r="DE71" s="245" t="str">
        <f t="shared" si="286"/>
        <v/>
      </c>
      <c r="DF71" s="245" t="str">
        <f t="shared" si="286"/>
        <v/>
      </c>
      <c r="DG71" s="245" t="str">
        <f t="shared" si="286"/>
        <v/>
      </c>
      <c r="DH71" s="246" t="str">
        <f t="shared" si="286"/>
        <v/>
      </c>
      <c r="DI71" s="248" t="str">
        <f t="shared" si="286"/>
        <v>548</v>
      </c>
      <c r="DJ71" s="245" t="str">
        <f t="shared" si="286"/>
        <v/>
      </c>
      <c r="DK71" s="245" t="str">
        <f t="shared" si="286"/>
        <v/>
      </c>
      <c r="DL71" s="245" t="str">
        <f t="shared" si="286"/>
        <v/>
      </c>
      <c r="DM71" s="245" t="str">
        <f t="shared" si="286"/>
        <v/>
      </c>
      <c r="DN71" s="245" t="str">
        <f t="shared" si="286"/>
        <v/>
      </c>
      <c r="DO71" s="245" t="str">
        <f t="shared" si="286"/>
        <v/>
      </c>
      <c r="DP71" s="245" t="str">
        <f t="shared" si="286"/>
        <v/>
      </c>
      <c r="DQ71" s="245" t="str">
        <f t="shared" si="286"/>
        <v/>
      </c>
      <c r="DR71" s="246" t="str">
        <f t="shared" si="286"/>
        <v/>
      </c>
      <c r="DS71" s="248" t="str">
        <f t="shared" si="15"/>
        <v>307</v>
      </c>
      <c r="DT71" s="249" t="str">
        <f t="shared" si="16"/>
        <v>548</v>
      </c>
      <c r="DU71" s="225" t="str">
        <f>CY71*'Ores &amp; Ingots'!$C$3+CZ71*'Ores &amp; Ingots'!$C$4+DA71*'Ores &amp; Ingots'!$C$5+DB71*'Ores &amp; Ingots'!$C$6+DC71*'Ores &amp; Ingots'!$C$7+DD71*'Ores &amp; Ingots'!$C$8+DE71*'Ores &amp; Ingots'!$C$9+DF71*'Ores &amp; Ingots'!$C$10+DG71*'Ores &amp; Ingots'!$C$11+DH71*'Ores &amp; Ingots'!$C$12</f>
        <v>39</v>
      </c>
      <c r="DV71" s="225" t="str">
        <f>DI71*'Ores &amp; Ingots'!$B$3+DJ71*'Ores &amp; Ingots'!$B$4+DK71*'Ores &amp; Ingots'!$B$5+DL71*'Ores &amp; Ingots'!$B$6+DM71*'Ores &amp; Ingots'!$B$7+DN71*'Ores &amp; Ingots'!$B$8+DO71*'Ores &amp; Ingots'!$B$9+DP71*'Ores &amp; Ingots'!$B$10+DQ71*'Ores &amp; Ingots'!$B$11+DR71*'Ores &amp; Ingots'!$B$12</f>
        <v>203</v>
      </c>
      <c r="DW71" s="249" t="str">
        <f>CY71*Refining!$G$3+CZ71*Refining!$G$4+DA71*Refining!$G$5+DB71*Refining!$G$6+DC71*Refining!$G$7+DD71*Refining!$G$8+DE71*Refining!$G$9+DF71*Refining!$G$10+DG71*Refining!$G$11+DH71*Refining!$G$12</f>
        <v>21</v>
      </c>
      <c r="DX71" s="249" t="str">
        <f t="shared" si="17"/>
        <v>3,280</v>
      </c>
      <c r="DY71" s="250" t="str">
        <f t="shared" si="18"/>
        <v>0.0033</v>
      </c>
      <c r="DZ71" s="248" t="str">
        <f t="shared" si="19"/>
        <v>116</v>
      </c>
      <c r="EA71" s="251" t="str">
        <f t="shared" ref="EA71:EB71" si="287">DZ71/60</f>
        <v>1.9</v>
      </c>
      <c r="EB71" s="251" t="str">
        <f t="shared" si="287"/>
        <v>0.0</v>
      </c>
      <c r="EC71" s="543" t="str">
        <f t="shared" si="21"/>
        <v>0.00</v>
      </c>
      <c r="ED71" s="248" t="str">
        <f t="shared" si="22"/>
        <v>16,502</v>
      </c>
      <c r="EE71" s="251" t="str">
        <f t="shared" ref="EE71:EF71" si="288">ED71/1000</f>
        <v>16.5</v>
      </c>
      <c r="EF71" s="252" t="str">
        <f t="shared" si="288"/>
        <v>0.02</v>
      </c>
      <c r="EG71" s="544" t="str">
        <f t="shared" si="24"/>
        <v>0.0165</v>
      </c>
      <c r="EH71" s="225">
        <v>452.0</v>
      </c>
    </row>
    <row r="72" hidden="1">
      <c r="A72" s="33"/>
      <c r="B72" s="226" t="s">
        <v>963</v>
      </c>
      <c r="C72" s="227" t="s">
        <v>886</v>
      </c>
      <c r="D72" s="227">
        <v>1.0</v>
      </c>
      <c r="E72" s="227">
        <v>1.0</v>
      </c>
      <c r="F72" s="227">
        <v>1.0</v>
      </c>
      <c r="G72" s="228" t="str">
        <f t="shared" si="5"/>
        <v>15.6</v>
      </c>
      <c r="H72" s="229">
        <v>10.0</v>
      </c>
      <c r="I72" s="229">
        <v>10.0</v>
      </c>
      <c r="J72" s="229" t="str">
        <f>H72/Main!$D$9</f>
        <v>10</v>
      </c>
      <c r="K72" s="229" t="str">
        <f>I72/Main!$D$10</f>
        <v>10</v>
      </c>
      <c r="L72" s="229" t="str">
        <f t="shared" si="6"/>
        <v>1</v>
      </c>
      <c r="M72" s="229">
        <v>1.0</v>
      </c>
      <c r="N72" s="230"/>
      <c r="O72" s="230"/>
      <c r="P72" s="230"/>
      <c r="Q72" s="231"/>
      <c r="R72" s="230"/>
      <c r="S72" s="232"/>
      <c r="T72" s="232"/>
      <c r="U72" s="230"/>
      <c r="V72" s="230"/>
      <c r="W72" s="232"/>
      <c r="X72" s="232"/>
      <c r="Y72" s="230"/>
      <c r="Z72" s="230"/>
      <c r="AA72" s="230"/>
      <c r="AB72" s="230"/>
      <c r="AC72" s="334" t="s">
        <v>18</v>
      </c>
      <c r="AD72" s="225">
        <v>0.0</v>
      </c>
      <c r="AE72" s="225">
        <v>32.0</v>
      </c>
      <c r="AF72" s="309">
        <v>25.0</v>
      </c>
      <c r="AG72" s="225">
        <v>0.0</v>
      </c>
      <c r="AH72" s="225">
        <v>7.0</v>
      </c>
      <c r="AI72" s="225">
        <v>0.0</v>
      </c>
      <c r="AJ72" s="225">
        <v>0.0</v>
      </c>
      <c r="AK72" s="225">
        <v>0.0</v>
      </c>
      <c r="AL72" s="225">
        <v>0.0</v>
      </c>
      <c r="AM72" s="225">
        <v>0.0</v>
      </c>
      <c r="AN72" s="225">
        <v>0.0</v>
      </c>
      <c r="AO72" s="225">
        <v>0.0</v>
      </c>
      <c r="AP72" s="225">
        <v>0.0</v>
      </c>
      <c r="AQ72" s="225">
        <v>0.0</v>
      </c>
      <c r="AR72" s="225">
        <v>0.0</v>
      </c>
      <c r="AS72" s="225">
        <v>0.0</v>
      </c>
      <c r="AT72" s="225">
        <v>0.0</v>
      </c>
      <c r="AU72" s="225">
        <v>0.0</v>
      </c>
      <c r="AV72" s="225">
        <v>0.0</v>
      </c>
      <c r="AW72" s="225">
        <v>0.0</v>
      </c>
      <c r="AX72" s="225">
        <v>0.0</v>
      </c>
      <c r="AY72" s="236" t="str">
        <f t="shared" ref="AY72:BS72" si="289">IF(AD72 = 0, "", AD72)</f>
        <v/>
      </c>
      <c r="AZ72" s="225" t="str">
        <f t="shared" si="289"/>
        <v>32</v>
      </c>
      <c r="BA72" s="309" t="str">
        <f t="shared" si="289"/>
        <v>25</v>
      </c>
      <c r="BB72" s="227" t="str">
        <f t="shared" si="289"/>
        <v/>
      </c>
      <c r="BC72" s="225" t="str">
        <f t="shared" si="289"/>
        <v>7</v>
      </c>
      <c r="BD72" s="227" t="str">
        <f t="shared" si="289"/>
        <v/>
      </c>
      <c r="BE72" s="227" t="str">
        <f t="shared" si="289"/>
        <v/>
      </c>
      <c r="BF72" s="227" t="str">
        <f t="shared" si="289"/>
        <v/>
      </c>
      <c r="BG72" s="227" t="str">
        <f t="shared" si="289"/>
        <v/>
      </c>
      <c r="BH72" s="227" t="str">
        <f t="shared" si="289"/>
        <v/>
      </c>
      <c r="BI72" s="227" t="str">
        <f t="shared" si="289"/>
        <v/>
      </c>
      <c r="BJ72" s="227" t="str">
        <f t="shared" si="289"/>
        <v/>
      </c>
      <c r="BK72" s="227" t="str">
        <f t="shared" si="289"/>
        <v/>
      </c>
      <c r="BL72" s="227" t="str">
        <f t="shared" si="289"/>
        <v/>
      </c>
      <c r="BM72" s="227" t="str">
        <f t="shared" si="289"/>
        <v/>
      </c>
      <c r="BN72" s="227" t="str">
        <f t="shared" si="289"/>
        <v/>
      </c>
      <c r="BO72" s="227" t="str">
        <f t="shared" si="289"/>
        <v/>
      </c>
      <c r="BP72" s="227" t="str">
        <f t="shared" si="289"/>
        <v/>
      </c>
      <c r="BQ72" s="227" t="str">
        <f t="shared" si="289"/>
        <v/>
      </c>
      <c r="BR72" s="227" t="str">
        <f t="shared" si="289"/>
        <v/>
      </c>
      <c r="BS72" s="238" t="str">
        <f t="shared" si="289"/>
        <v/>
      </c>
      <c r="BT72" s="239" t="str">
        <f>$AY72*Assembly!Y$4+$AZ72*Assembly!Y$5+$BA72*Assembly!Y$6+$BB72*Assembly!Y$7+$BC72*Assembly!Y$8+$BD72*Assembly!Y$9+$BE72*Assembly!Y$10+$BF72*Assembly!Y$11+$BG72*Assembly!Y$12+$BH72*Assembly!Y$13+$BI72*Assembly!Y$14+$BJ72*Assembly!Y$15+$BK72*Assembly!Y$16+$BL72*Assembly!Y$17+$BM72*Assembly!Y$18+$BN72*Assembly!Y$19+$BO72*Assembly!Y$20+$BP72*Assembly!Y$21+$BQ72*Assembly!Y$22+$BR72*Assembly!Y$23+$BS72*Assembly!Y$24</f>
        <v>252</v>
      </c>
      <c r="BU72" s="225" t="str">
        <f t="shared" si="8"/>
        <v>16</v>
      </c>
      <c r="BV72" s="225" t="str">
        <f>$AY72*Assembly!AC$4+$AZ72*Assembly!AC$5+$BA72*Assembly!AC$6+$BB72*Assembly!AC$7+$BC72*Assembly!AC$8+$BD72*Assembly!AC$9+$BE72*Assembly!AC$10+$BF72*Assembly!AC$11+$BG72*Assembly!AC$12+$BH72*Assembly!AC$13+$BI72*Assembly!AC$14+$BJ72*Assembly!AC$15+$BK72*Assembly!AC$16+$BL72*Assembly!AC$17+$BM72*Assembly!AC$18+$BN72*Assembly!AC$19+$BO72*Assembly!AC$20+$BP72*Assembly!AC$21+$BQ72*Assembly!AC$22+$BR72*Assembly!AC$23+$BS72*Assembly!AC$24</f>
        <v>1,065</v>
      </c>
      <c r="BW72" s="240" t="str">
        <f t="shared" si="9"/>
        <v>4.23</v>
      </c>
      <c r="BX72" s="241" t="str">
        <f t="shared" si="10"/>
        <v>68</v>
      </c>
      <c r="BY72" s="242" t="str">
        <f t="shared" si="11"/>
        <v>66.0</v>
      </c>
      <c r="BZ72" s="225"/>
      <c r="CA72" s="225" t="str">
        <f>$AY72*Assembly!X$4+$AZ72*Assembly!X$5+$BA72*Assembly!X$6+$BB72*Assembly!X$7+$BC72*Assembly!X$8+$BD72*Assembly!X$9+$BE72*Assembly!X$10+$BF72*Assembly!X$11+$BG72*Assembly!X$12+$BH72*Assembly!X$13+$BI72*Assembly!X$14+$BJ72*Assembly!X$15+$BK72*Assembly!X$16+$BL72*Assembly!X$17+$BM72*Assembly!X$18+$BN72*Assembly!X$19+$BO72*Assembly!X$20+$BP72*Assembly!X$21+$BQ72*Assembly!X$22+$BR72*Assembly!X$23+$BS72*Assembly!X$24</f>
        <v>85</v>
      </c>
      <c r="CB72" s="225" t="str">
        <f t="shared" si="12"/>
        <v>13,222</v>
      </c>
      <c r="CC72" s="223" t="str">
        <f t="shared" si="13"/>
        <v>0.0132</v>
      </c>
      <c r="CD72" s="243" t="str">
        <f>$AY72*Assembly!AB$4+$AZ72*Assembly!AB$5+$BA72*Assembly!AB$6+$BB72*Assembly!AB$7+$BC72*Assembly!AB$8+$BD72*Assembly!AB$9+$BE72*Assembly!AB$10+$BF72*Assembly!AB$11+$BG72*Assembly!AB$12+$BH72*Assembly!AB$13+$BI72*Assembly!AB$14+$BJ72*Assembly!AB$15+$BK72*Assembly!AB$16+$BL72*Assembly!AB$17+$BM72*Assembly!AB$18+$BN72*Assembly!AB$19+$BO72*Assembly!AB$20+$BP72*Assembly!AB$21+$BQ72*Assembly!AB$22+$BR72*Assembly!AB$23+$BS72*Assembly!AB$24</f>
        <v>224</v>
      </c>
      <c r="CE72" s="231" t="str">
        <f>$AY72*Assembly!M$4+$AZ72*Assembly!M$5+$BA72*Assembly!M$6+$BB72*Assembly!M$7+$BC72*Assembly!M$8+$BD72*Assembly!M$9+$BE72*Assembly!M$10+$BF72*Assembly!M$11+$BG72*Assembly!M$12+$BH72*Assembly!M$13+$BI72*Assembly!M$14+$BJ72*Assembly!M$15+$BK72*Assembly!M$16+$BL72*Assembly!M$17+$BM72*Assembly!M$18+$BN72*Assembly!M$19+$BO72*Assembly!M$20+$BP72*Assembly!M$21+$BQ72*Assembly!M$22+$BR72*Assembly!M$23+$BS72*Assembly!M$24</f>
        <v>307</v>
      </c>
      <c r="CF72" s="231" t="str">
        <f>$AY72*Assembly!N$4+$AZ72*Assembly!N$5+$BA72*Assembly!N$6+$BB72*Assembly!N$7+$BC72*Assembly!N$8+$BD72*Assembly!N$9+$BE72*Assembly!N$10+$BF72*Assembly!N$11+$BG72*Assembly!N$12+$BH72*Assembly!N$13+$BI72*Assembly!N$14+$BJ72*Assembly!N$15+$BK72*Assembly!N$16+$BL72*Assembly!N$17+$BM72*Assembly!N$18+$BN72*Assembly!N$19+$BO72*Assembly!N$20+$BP72*Assembly!N$21+$BQ72*Assembly!N$22+$BR72*Assembly!N$23+$BS72*Assembly!N$24</f>
        <v>0</v>
      </c>
      <c r="CG72" s="231" t="str">
        <f>$AY72*Assembly!O$4+$AZ72*Assembly!O$5+$BA72*Assembly!O$6+$BB72*Assembly!O$7+$BC72*Assembly!O$8+$BD72*Assembly!O$9+$BE72*Assembly!O$10+$BF72*Assembly!O$11+$BG72*Assembly!O$12+$BH72*Assembly!O$13+$BI72*Assembly!O$14+$BJ72*Assembly!O$15+$BK72*Assembly!O$16+$BL72*Assembly!O$17+$BM72*Assembly!O$18+$BN72*Assembly!O$19+$BO72*Assembly!O$20+$BP72*Assembly!O$21+$BQ72*Assembly!O$22+$BR72*Assembly!O$23+$BS72*Assembly!O$24</f>
        <v>0</v>
      </c>
      <c r="CH72" s="229" t="str">
        <f>$AY72*Assembly!P$4+$AZ72*Assembly!P$5+$BA72*Assembly!P$6+$BB72*Assembly!P$7+$BC72*Assembly!P$8+$BD72*Assembly!P$9+$BE72*Assembly!P$10+$BF72*Assembly!P$11+$BG72*Assembly!P$12+$BH72*Assembly!P$13+$BI72*Assembly!P$14+$BJ72*Assembly!P$15+$BK72*Assembly!P$16+$BL72*Assembly!P$17+$BM72*Assembly!P$18+$BN72*Assembly!P$19+$BO72*Assembly!P$20+$BP72*Assembly!P$21+$BQ72*Assembly!P$22+$BR72*Assembly!P$23+$BS72*Assembly!P$24</f>
        <v>0</v>
      </c>
      <c r="CI72" s="229" t="str">
        <f>$AY72*Assembly!Q$4+$AZ72*Assembly!Q$5+$BA72*Assembly!Q$6+$BB72*Assembly!Q$7+$BC72*Assembly!Q$8+$BD72*Assembly!Q$9+$BE72*Assembly!Q$10+$BF72*Assembly!Q$11+$BG72*Assembly!Q$12+$BH72*Assembly!Q$13+$BI72*Assembly!Q$14+$BJ72*Assembly!Q$15+$BK72*Assembly!Q$16+$BL72*Assembly!Q$17+$BM72*Assembly!Q$18+$BN72*Assembly!Q$19+$BO72*Assembly!Q$20+$BP72*Assembly!Q$21+$BQ72*Assembly!Q$22+$BR72*Assembly!Q$23+$BS72*Assembly!Q$24</f>
        <v>0</v>
      </c>
      <c r="CJ72" s="231" t="str">
        <f>$AY72*Assembly!R$4+$AZ72*Assembly!R$5+$BA72*Assembly!R$6+$BB72*Assembly!R$7+$BC72*Assembly!R$8+$BD72*Assembly!R$9+$BE72*Assembly!R$10+$BF72*Assembly!R$11+$BG72*Assembly!R$12+$BH72*Assembly!R$13+$BI72*Assembly!R$14+$BJ72*Assembly!R$15+$BK72*Assembly!R$16+$BL72*Assembly!R$17+$BM72*Assembly!R$18+$BN72*Assembly!R$19+$BO72*Assembly!R$20+$BP72*Assembly!R$21+$BQ72*Assembly!R$22+$BR72*Assembly!R$23+$BS72*Assembly!R$24</f>
        <v>0</v>
      </c>
      <c r="CK72" s="229" t="str">
        <f>$AY72*Assembly!S$4+$AZ72*Assembly!S$5+$BA72*Assembly!S$6+$BB72*Assembly!S$7+$BC72*Assembly!S$8+$BD72*Assembly!S$9+$BE72*Assembly!S$10+$BF72*Assembly!S$11+$BG72*Assembly!S$12+$BH72*Assembly!S$13+$BI72*Assembly!S$14+$BJ72*Assembly!S$15+$BK72*Assembly!S$16+$BL72*Assembly!S$17+$BM72*Assembly!S$18+$BN72*Assembly!S$19+$BO72*Assembly!S$20+$BP72*Assembly!S$21+$BQ72*Assembly!S$22+$BR72*Assembly!S$23+$BS72*Assembly!S$24</f>
        <v>0</v>
      </c>
      <c r="CL72" s="229" t="str">
        <f>$AY72*Assembly!T$4+$AZ72*Assembly!T$5+$BA72*Assembly!T$6+$BB72*Assembly!T$7+$BC72*Assembly!T$8+$BD72*Assembly!T$9+$BE72*Assembly!T$10+$BF72*Assembly!T$11+$BG72*Assembly!T$12+$BH72*Assembly!T$13+$BI72*Assembly!T$14+$BJ72*Assembly!T$15+$BK72*Assembly!T$16+$BL72*Assembly!T$17+$BM72*Assembly!T$18+$BN72*Assembly!T$19+$BO72*Assembly!T$20+$BP72*Assembly!T$21+$BQ72*Assembly!T$22+$BR72*Assembly!T$23+$BS72*Assembly!T$24</f>
        <v>0</v>
      </c>
      <c r="CM72" s="229" t="str">
        <f>$AY72*Assembly!U$4+$AZ72*Assembly!U$5+$BA72*Assembly!U$6+$BB72*Assembly!U$7+$BC72*Assembly!U$8+$BD72*Assembly!U$9+$BE72*Assembly!U$10+$BF72*Assembly!U$11+$BG72*Assembly!U$12+$BH72*Assembly!U$13+$BI72*Assembly!U$14+$BJ72*Assembly!U$15+$BK72*Assembly!U$16+$BL72*Assembly!U$17+$BM72*Assembly!U$18+$BN72*Assembly!U$19+$BO72*Assembly!U$20+$BP72*Assembly!U$21+$BQ72*Assembly!U$22+$BR72*Assembly!U$23+$BS72*Assembly!U$24</f>
        <v>0</v>
      </c>
      <c r="CN72" s="231" t="str">
        <f>$AY72*Assembly!V$4+$AZ72*Assembly!V$5+$BA72*Assembly!V$6+$BB72*Assembly!V$7+$BC72*Assembly!V$8+$BD72*Assembly!V$9+$BE72*Assembly!V$10+$BF72*Assembly!V$11+$BG72*Assembly!V$12+$BH72*Assembly!V$13+$BI72*Assembly!V$14+$BJ72*Assembly!V$15+$BK72*Assembly!V$16+$BL72*Assembly!V$17+$BM72*Assembly!V$18+$BN72*Assembly!V$19+$BO72*Assembly!V$20+$BP72*Assembly!V$21+$BQ72*Assembly!V$22+$BR72*Assembly!V$23+$BS72*Assembly!V$24</f>
        <v>0</v>
      </c>
      <c r="CO72" s="231" t="str">
        <f>CE72*Refining!$F$3</f>
        <v>548</v>
      </c>
      <c r="CP72" s="231" t="str">
        <f>CF72*Refining!$F$4</f>
        <v>0</v>
      </c>
      <c r="CQ72" s="231" t="str">
        <f>CG72*Refining!$F$5</f>
        <v>0</v>
      </c>
      <c r="CR72" s="231" t="str">
        <f>CH72*Refining!$F$6</f>
        <v>0</v>
      </c>
      <c r="CS72" s="231" t="str">
        <f>CI72*Refining!$F$7</f>
        <v>0</v>
      </c>
      <c r="CT72" s="231" t="str">
        <f>CJ72*Refining!$F$8</f>
        <v>0</v>
      </c>
      <c r="CU72" s="231" t="str">
        <f>CK72*Refining!$F$9</f>
        <v>0</v>
      </c>
      <c r="CV72" s="231" t="str">
        <f>CL72*Refining!$F$10</f>
        <v>0</v>
      </c>
      <c r="CW72" s="231" t="str">
        <f>CM72*Refining!$F$11</f>
        <v>0</v>
      </c>
      <c r="CX72" s="231" t="str">
        <f>CN72*Refining!$F$12</f>
        <v>0</v>
      </c>
      <c r="CY72" s="248" t="str">
        <f t="shared" ref="CY72:DR72" si="290">IF(CE72 = 0, "", CE72)</f>
        <v>307</v>
      </c>
      <c r="CZ72" s="245" t="str">
        <f t="shared" si="290"/>
        <v/>
      </c>
      <c r="DA72" s="245" t="str">
        <f t="shared" si="290"/>
        <v/>
      </c>
      <c r="DB72" s="245" t="str">
        <f t="shared" si="290"/>
        <v/>
      </c>
      <c r="DC72" s="245" t="str">
        <f t="shared" si="290"/>
        <v/>
      </c>
      <c r="DD72" s="245" t="str">
        <f t="shared" si="290"/>
        <v/>
      </c>
      <c r="DE72" s="245" t="str">
        <f t="shared" si="290"/>
        <v/>
      </c>
      <c r="DF72" s="245" t="str">
        <f t="shared" si="290"/>
        <v/>
      </c>
      <c r="DG72" s="245" t="str">
        <f t="shared" si="290"/>
        <v/>
      </c>
      <c r="DH72" s="246" t="str">
        <f t="shared" si="290"/>
        <v/>
      </c>
      <c r="DI72" s="248" t="str">
        <f t="shared" si="290"/>
        <v>548</v>
      </c>
      <c r="DJ72" s="245" t="str">
        <f t="shared" si="290"/>
        <v/>
      </c>
      <c r="DK72" s="245" t="str">
        <f t="shared" si="290"/>
        <v/>
      </c>
      <c r="DL72" s="245" t="str">
        <f t="shared" si="290"/>
        <v/>
      </c>
      <c r="DM72" s="245" t="str">
        <f t="shared" si="290"/>
        <v/>
      </c>
      <c r="DN72" s="245" t="str">
        <f t="shared" si="290"/>
        <v/>
      </c>
      <c r="DO72" s="245" t="str">
        <f t="shared" si="290"/>
        <v/>
      </c>
      <c r="DP72" s="245" t="str">
        <f t="shared" si="290"/>
        <v/>
      </c>
      <c r="DQ72" s="245" t="str">
        <f t="shared" si="290"/>
        <v/>
      </c>
      <c r="DR72" s="246" t="str">
        <f t="shared" si="290"/>
        <v/>
      </c>
      <c r="DS72" s="248" t="str">
        <f t="shared" si="15"/>
        <v>307</v>
      </c>
      <c r="DT72" s="249" t="str">
        <f t="shared" si="16"/>
        <v>548</v>
      </c>
      <c r="DU72" s="225" t="str">
        <f>CY72*'Ores &amp; Ingots'!$C$3+CZ72*'Ores &amp; Ingots'!$C$4+DA72*'Ores &amp; Ingots'!$C$5+DB72*'Ores &amp; Ingots'!$C$6+DC72*'Ores &amp; Ingots'!$C$7+DD72*'Ores &amp; Ingots'!$C$8+DE72*'Ores &amp; Ingots'!$C$9+DF72*'Ores &amp; Ingots'!$C$10+DG72*'Ores &amp; Ingots'!$C$11+DH72*'Ores &amp; Ingots'!$C$12</f>
        <v>39</v>
      </c>
      <c r="DV72" s="225" t="str">
        <f>DI72*'Ores &amp; Ingots'!$B$3+DJ72*'Ores &amp; Ingots'!$B$4+DK72*'Ores &amp; Ingots'!$B$5+DL72*'Ores &amp; Ingots'!$B$6+DM72*'Ores &amp; Ingots'!$B$7+DN72*'Ores &amp; Ingots'!$B$8+DO72*'Ores &amp; Ingots'!$B$9+DP72*'Ores &amp; Ingots'!$B$10+DQ72*'Ores &amp; Ingots'!$B$11+DR72*'Ores &amp; Ingots'!$B$12</f>
        <v>203</v>
      </c>
      <c r="DW72" s="249" t="str">
        <f>CY72*Refining!$G$3+CZ72*Refining!$G$4+DA72*Refining!$G$5+DB72*Refining!$G$6+DC72*Refining!$G$7+DD72*Refining!$G$8+DE72*Refining!$G$9+DF72*Refining!$G$10+DG72*Refining!$G$11+DH72*Refining!$G$12</f>
        <v>21</v>
      </c>
      <c r="DX72" s="249" t="str">
        <f t="shared" si="17"/>
        <v>3,280</v>
      </c>
      <c r="DY72" s="250" t="str">
        <f t="shared" si="18"/>
        <v>0.0033</v>
      </c>
      <c r="DZ72" s="248" t="str">
        <f t="shared" si="19"/>
        <v>116</v>
      </c>
      <c r="EA72" s="251" t="str">
        <f t="shared" ref="EA72:EB72" si="291">DZ72/60</f>
        <v>1.9</v>
      </c>
      <c r="EB72" s="251" t="str">
        <f t="shared" si="291"/>
        <v>0.0</v>
      </c>
      <c r="EC72" s="543" t="str">
        <f t="shared" si="21"/>
        <v>0.00</v>
      </c>
      <c r="ED72" s="248" t="str">
        <f t="shared" si="22"/>
        <v>16,502</v>
      </c>
      <c r="EE72" s="251" t="str">
        <f t="shared" ref="EE72:EF72" si="292">ED72/1000</f>
        <v>16.5</v>
      </c>
      <c r="EF72" s="252" t="str">
        <f t="shared" si="292"/>
        <v>0.02</v>
      </c>
      <c r="EG72" s="544" t="str">
        <f t="shared" si="24"/>
        <v>0.0165</v>
      </c>
      <c r="EH72" s="225">
        <v>452.0</v>
      </c>
    </row>
    <row r="73" hidden="1">
      <c r="A73" s="33"/>
      <c r="B73" s="226" t="s">
        <v>964</v>
      </c>
      <c r="C73" s="227" t="s">
        <v>886</v>
      </c>
      <c r="D73" s="227">
        <v>1.0</v>
      </c>
      <c r="E73" s="227">
        <v>1.0</v>
      </c>
      <c r="F73" s="227">
        <v>1.0</v>
      </c>
      <c r="G73" s="253" t="str">
        <f t="shared" si="5"/>
        <v>15.6</v>
      </c>
      <c r="H73" s="254">
        <v>10.0</v>
      </c>
      <c r="I73" s="254">
        <v>10.0</v>
      </c>
      <c r="J73" s="254" t="str">
        <f>H73/Main!$D$9</f>
        <v>10</v>
      </c>
      <c r="K73" s="254" t="str">
        <f>I73/Main!$D$10</f>
        <v>10</v>
      </c>
      <c r="L73" s="254" t="str">
        <f t="shared" si="6"/>
        <v>1</v>
      </c>
      <c r="M73" s="254">
        <v>1.0</v>
      </c>
      <c r="N73" s="255"/>
      <c r="O73" s="255"/>
      <c r="P73" s="255"/>
      <c r="Q73" s="256"/>
      <c r="R73" s="255"/>
      <c r="S73" s="257"/>
      <c r="T73" s="257"/>
      <c r="U73" s="255"/>
      <c r="V73" s="255"/>
      <c r="W73" s="257"/>
      <c r="X73" s="257"/>
      <c r="Y73" s="255"/>
      <c r="Z73" s="255"/>
      <c r="AA73" s="255"/>
      <c r="AB73" s="255"/>
      <c r="AC73" s="335" t="s">
        <v>18</v>
      </c>
      <c r="AD73" s="225">
        <v>0.0</v>
      </c>
      <c r="AE73" s="225">
        <v>23.0</v>
      </c>
      <c r="AF73" s="309">
        <v>17.0</v>
      </c>
      <c r="AG73" s="225">
        <v>0.0</v>
      </c>
      <c r="AH73" s="225">
        <v>7.0</v>
      </c>
      <c r="AI73" s="225">
        <v>0.0</v>
      </c>
      <c r="AJ73" s="225">
        <v>0.0</v>
      </c>
      <c r="AK73" s="225">
        <v>0.0</v>
      </c>
      <c r="AL73" s="225">
        <v>0.0</v>
      </c>
      <c r="AM73" s="225">
        <v>0.0</v>
      </c>
      <c r="AN73" s="225">
        <v>0.0</v>
      </c>
      <c r="AO73" s="225">
        <v>0.0</v>
      </c>
      <c r="AP73" s="225">
        <v>0.0</v>
      </c>
      <c r="AQ73" s="225">
        <v>0.0</v>
      </c>
      <c r="AR73" s="225">
        <v>0.0</v>
      </c>
      <c r="AS73" s="225">
        <v>0.0</v>
      </c>
      <c r="AT73" s="225">
        <v>0.0</v>
      </c>
      <c r="AU73" s="225">
        <v>0.0</v>
      </c>
      <c r="AV73" s="225">
        <v>0.0</v>
      </c>
      <c r="AW73" s="225">
        <v>0.0</v>
      </c>
      <c r="AX73" s="225">
        <v>0.0</v>
      </c>
      <c r="AY73" s="236" t="str">
        <f t="shared" ref="AY73:BS73" si="293">IF(AD73 = 0, "", AD73)</f>
        <v/>
      </c>
      <c r="AZ73" s="225" t="str">
        <f t="shared" si="293"/>
        <v>23</v>
      </c>
      <c r="BA73" s="309" t="str">
        <f t="shared" si="293"/>
        <v>17</v>
      </c>
      <c r="BB73" s="227" t="str">
        <f t="shared" si="293"/>
        <v/>
      </c>
      <c r="BC73" s="225" t="str">
        <f t="shared" si="293"/>
        <v>7</v>
      </c>
      <c r="BD73" s="227" t="str">
        <f t="shared" si="293"/>
        <v/>
      </c>
      <c r="BE73" s="227" t="str">
        <f t="shared" si="293"/>
        <v/>
      </c>
      <c r="BF73" s="227" t="str">
        <f t="shared" si="293"/>
        <v/>
      </c>
      <c r="BG73" s="227" t="str">
        <f t="shared" si="293"/>
        <v/>
      </c>
      <c r="BH73" s="227" t="str">
        <f t="shared" si="293"/>
        <v/>
      </c>
      <c r="BI73" s="227" t="str">
        <f t="shared" si="293"/>
        <v/>
      </c>
      <c r="BJ73" s="227" t="str">
        <f t="shared" si="293"/>
        <v/>
      </c>
      <c r="BK73" s="227" t="str">
        <f t="shared" si="293"/>
        <v/>
      </c>
      <c r="BL73" s="227" t="str">
        <f t="shared" si="293"/>
        <v/>
      </c>
      <c r="BM73" s="227" t="str">
        <f t="shared" si="293"/>
        <v/>
      </c>
      <c r="BN73" s="227" t="str">
        <f t="shared" si="293"/>
        <v/>
      </c>
      <c r="BO73" s="227" t="str">
        <f t="shared" si="293"/>
        <v/>
      </c>
      <c r="BP73" s="227" t="str">
        <f t="shared" si="293"/>
        <v/>
      </c>
      <c r="BQ73" s="227" t="str">
        <f t="shared" si="293"/>
        <v/>
      </c>
      <c r="BR73" s="227" t="str">
        <f t="shared" si="293"/>
        <v/>
      </c>
      <c r="BS73" s="238" t="str">
        <f t="shared" si="293"/>
        <v/>
      </c>
      <c r="BT73" s="239" t="str">
        <f>$AY73*Assembly!Y$4+$AZ73*Assembly!Y$5+$BA73*Assembly!Y$6+$BB73*Assembly!Y$7+$BC73*Assembly!Y$8+$BD73*Assembly!Y$9+$BE73*Assembly!Y$10+$BF73*Assembly!Y$11+$BG73*Assembly!Y$12+$BH73*Assembly!Y$13+$BI73*Assembly!Y$14+$BJ73*Assembly!Y$15+$BK73*Assembly!Y$16+$BL73*Assembly!Y$17+$BM73*Assembly!Y$18+$BN73*Assembly!Y$19+$BO73*Assembly!Y$20+$BP73*Assembly!Y$21+$BQ73*Assembly!Y$22+$BR73*Assembly!Y$23+$BS73*Assembly!Y$24</f>
        <v>193</v>
      </c>
      <c r="BU73" s="225" t="str">
        <f t="shared" si="8"/>
        <v>12</v>
      </c>
      <c r="BV73" s="225" t="str">
        <f>$AY73*Assembly!AC$4+$AZ73*Assembly!AC$5+$BA73*Assembly!AC$6+$BB73*Assembly!AC$7+$BC73*Assembly!AC$8+$BD73*Assembly!AC$9+$BE73*Assembly!AC$10+$BF73*Assembly!AC$11+$BG73*Assembly!AC$12+$BH73*Assembly!AC$13+$BI73*Assembly!AC$14+$BJ73*Assembly!AC$15+$BK73*Assembly!AC$16+$BL73*Assembly!AC$17+$BM73*Assembly!AC$18+$BN73*Assembly!AC$19+$BO73*Assembly!AC$20+$BP73*Assembly!AC$21+$BQ73*Assembly!AC$22+$BR73*Assembly!AC$23+$BS73*Assembly!AC$24</f>
        <v>810</v>
      </c>
      <c r="BW73" s="240" t="str">
        <f t="shared" si="9"/>
        <v>4.20</v>
      </c>
      <c r="BX73" s="241" t="str">
        <f t="shared" si="10"/>
        <v>52</v>
      </c>
      <c r="BY73" s="242" t="str">
        <f t="shared" si="11"/>
        <v>65.6</v>
      </c>
      <c r="BZ73" s="225"/>
      <c r="CA73" s="225" t="str">
        <f>$AY73*Assembly!X$4+$AZ73*Assembly!X$5+$BA73*Assembly!X$6+$BB73*Assembly!X$7+$BC73*Assembly!X$8+$BD73*Assembly!X$9+$BE73*Assembly!X$10+$BF73*Assembly!X$11+$BG73*Assembly!X$12+$BH73*Assembly!X$13+$BI73*Assembly!X$14+$BJ73*Assembly!X$15+$BK73*Assembly!X$16+$BL73*Assembly!X$17+$BM73*Assembly!X$18+$BN73*Assembly!X$19+$BO73*Assembly!X$20+$BP73*Assembly!X$21+$BQ73*Assembly!X$22+$BR73*Assembly!X$23+$BS73*Assembly!X$24</f>
        <v>68</v>
      </c>
      <c r="CB73" s="225" t="str">
        <f t="shared" si="12"/>
        <v>10,578</v>
      </c>
      <c r="CC73" s="223" t="str">
        <f t="shared" si="13"/>
        <v>0.0106</v>
      </c>
      <c r="CD73" s="243" t="str">
        <f>$AY73*Assembly!AB$4+$AZ73*Assembly!AB$5+$BA73*Assembly!AB$6+$BB73*Assembly!AB$7+$BC73*Assembly!AB$8+$BD73*Assembly!AB$9+$BE73*Assembly!AB$10+$BF73*Assembly!AB$11+$BG73*Assembly!AB$12+$BH73*Assembly!AB$13+$BI73*Assembly!AB$14+$BJ73*Assembly!AB$15+$BK73*Assembly!AB$16+$BL73*Assembly!AB$17+$BM73*Assembly!AB$18+$BN73*Assembly!AB$19+$BO73*Assembly!AB$20+$BP73*Assembly!AB$21+$BQ73*Assembly!AB$22+$BR73*Assembly!AB$23+$BS73*Assembly!AB$24</f>
        <v>163</v>
      </c>
      <c r="CE73" s="256" t="str">
        <f>$AY73*Assembly!M$4+$AZ73*Assembly!M$5+$BA73*Assembly!M$6+$BB73*Assembly!M$7+$BC73*Assembly!M$8+$BD73*Assembly!M$9+$BE73*Assembly!M$10+$BF73*Assembly!M$11+$BG73*Assembly!M$12+$BH73*Assembly!M$13+$BI73*Assembly!M$14+$BJ73*Assembly!M$15+$BK73*Assembly!M$16+$BL73*Assembly!M$17+$BM73*Assembly!M$18+$BN73*Assembly!M$19+$BO73*Assembly!M$20+$BP73*Assembly!M$21+$BQ73*Assembly!M$22+$BR73*Assembly!M$23+$BS73*Assembly!M$24</f>
        <v>236</v>
      </c>
      <c r="CF73" s="256" t="str">
        <f>$AY73*Assembly!N$4+$AZ73*Assembly!N$5+$BA73*Assembly!N$6+$BB73*Assembly!N$7+$BC73*Assembly!N$8+$BD73*Assembly!N$9+$BE73*Assembly!N$10+$BF73*Assembly!N$11+$BG73*Assembly!N$12+$BH73*Assembly!N$13+$BI73*Assembly!N$14+$BJ73*Assembly!N$15+$BK73*Assembly!N$16+$BL73*Assembly!N$17+$BM73*Assembly!N$18+$BN73*Assembly!N$19+$BO73*Assembly!N$20+$BP73*Assembly!N$21+$BQ73*Assembly!N$22+$BR73*Assembly!N$23+$BS73*Assembly!N$24</f>
        <v>0</v>
      </c>
      <c r="CG73" s="256" t="str">
        <f>$AY73*Assembly!O$4+$AZ73*Assembly!O$5+$BA73*Assembly!O$6+$BB73*Assembly!O$7+$BC73*Assembly!O$8+$BD73*Assembly!O$9+$BE73*Assembly!O$10+$BF73*Assembly!O$11+$BG73*Assembly!O$12+$BH73*Assembly!O$13+$BI73*Assembly!O$14+$BJ73*Assembly!O$15+$BK73*Assembly!O$16+$BL73*Assembly!O$17+$BM73*Assembly!O$18+$BN73*Assembly!O$19+$BO73*Assembly!O$20+$BP73*Assembly!O$21+$BQ73*Assembly!O$22+$BR73*Assembly!O$23+$BS73*Assembly!O$24</f>
        <v>0</v>
      </c>
      <c r="CH73" s="254" t="str">
        <f>$AY73*Assembly!P$4+$AZ73*Assembly!P$5+$BA73*Assembly!P$6+$BB73*Assembly!P$7+$BC73*Assembly!P$8+$BD73*Assembly!P$9+$BE73*Assembly!P$10+$BF73*Assembly!P$11+$BG73*Assembly!P$12+$BH73*Assembly!P$13+$BI73*Assembly!P$14+$BJ73*Assembly!P$15+$BK73*Assembly!P$16+$BL73*Assembly!P$17+$BM73*Assembly!P$18+$BN73*Assembly!P$19+$BO73*Assembly!P$20+$BP73*Assembly!P$21+$BQ73*Assembly!P$22+$BR73*Assembly!P$23+$BS73*Assembly!P$24</f>
        <v>0</v>
      </c>
      <c r="CI73" s="254" t="str">
        <f>$AY73*Assembly!Q$4+$AZ73*Assembly!Q$5+$BA73*Assembly!Q$6+$BB73*Assembly!Q$7+$BC73*Assembly!Q$8+$BD73*Assembly!Q$9+$BE73*Assembly!Q$10+$BF73*Assembly!Q$11+$BG73*Assembly!Q$12+$BH73*Assembly!Q$13+$BI73*Assembly!Q$14+$BJ73*Assembly!Q$15+$BK73*Assembly!Q$16+$BL73*Assembly!Q$17+$BM73*Assembly!Q$18+$BN73*Assembly!Q$19+$BO73*Assembly!Q$20+$BP73*Assembly!Q$21+$BQ73*Assembly!Q$22+$BR73*Assembly!Q$23+$BS73*Assembly!Q$24</f>
        <v>0</v>
      </c>
      <c r="CJ73" s="256" t="str">
        <f>$AY73*Assembly!R$4+$AZ73*Assembly!R$5+$BA73*Assembly!R$6+$BB73*Assembly!R$7+$BC73*Assembly!R$8+$BD73*Assembly!R$9+$BE73*Assembly!R$10+$BF73*Assembly!R$11+$BG73*Assembly!R$12+$BH73*Assembly!R$13+$BI73*Assembly!R$14+$BJ73*Assembly!R$15+$BK73*Assembly!R$16+$BL73*Assembly!R$17+$BM73*Assembly!R$18+$BN73*Assembly!R$19+$BO73*Assembly!R$20+$BP73*Assembly!R$21+$BQ73*Assembly!R$22+$BR73*Assembly!R$23+$BS73*Assembly!R$24</f>
        <v>0</v>
      </c>
      <c r="CK73" s="254" t="str">
        <f>$AY73*Assembly!S$4+$AZ73*Assembly!S$5+$BA73*Assembly!S$6+$BB73*Assembly!S$7+$BC73*Assembly!S$8+$BD73*Assembly!S$9+$BE73*Assembly!S$10+$BF73*Assembly!S$11+$BG73*Assembly!S$12+$BH73*Assembly!S$13+$BI73*Assembly!S$14+$BJ73*Assembly!S$15+$BK73*Assembly!S$16+$BL73*Assembly!S$17+$BM73*Assembly!S$18+$BN73*Assembly!S$19+$BO73*Assembly!S$20+$BP73*Assembly!S$21+$BQ73*Assembly!S$22+$BR73*Assembly!S$23+$BS73*Assembly!S$24</f>
        <v>0</v>
      </c>
      <c r="CL73" s="254" t="str">
        <f>$AY73*Assembly!T$4+$AZ73*Assembly!T$5+$BA73*Assembly!T$6+$BB73*Assembly!T$7+$BC73*Assembly!T$8+$BD73*Assembly!T$9+$BE73*Assembly!T$10+$BF73*Assembly!T$11+$BG73*Assembly!T$12+$BH73*Assembly!T$13+$BI73*Assembly!T$14+$BJ73*Assembly!T$15+$BK73*Assembly!T$16+$BL73*Assembly!T$17+$BM73*Assembly!T$18+$BN73*Assembly!T$19+$BO73*Assembly!T$20+$BP73*Assembly!T$21+$BQ73*Assembly!T$22+$BR73*Assembly!T$23+$BS73*Assembly!T$24</f>
        <v>0</v>
      </c>
      <c r="CM73" s="254" t="str">
        <f>$AY73*Assembly!U$4+$AZ73*Assembly!U$5+$BA73*Assembly!U$6+$BB73*Assembly!U$7+$BC73*Assembly!U$8+$BD73*Assembly!U$9+$BE73*Assembly!U$10+$BF73*Assembly!U$11+$BG73*Assembly!U$12+$BH73*Assembly!U$13+$BI73*Assembly!U$14+$BJ73*Assembly!U$15+$BK73*Assembly!U$16+$BL73*Assembly!U$17+$BM73*Assembly!U$18+$BN73*Assembly!U$19+$BO73*Assembly!U$20+$BP73*Assembly!U$21+$BQ73*Assembly!U$22+$BR73*Assembly!U$23+$BS73*Assembly!U$24</f>
        <v>0</v>
      </c>
      <c r="CN73" s="256" t="str">
        <f>$AY73*Assembly!V$4+$AZ73*Assembly!V$5+$BA73*Assembly!V$6+$BB73*Assembly!V$7+$BC73*Assembly!V$8+$BD73*Assembly!V$9+$BE73*Assembly!V$10+$BF73*Assembly!V$11+$BG73*Assembly!V$12+$BH73*Assembly!V$13+$BI73*Assembly!V$14+$BJ73*Assembly!V$15+$BK73*Assembly!V$16+$BL73*Assembly!V$17+$BM73*Assembly!V$18+$BN73*Assembly!V$19+$BO73*Assembly!V$20+$BP73*Assembly!V$21+$BQ73*Assembly!V$22+$BR73*Assembly!V$23+$BS73*Assembly!V$24</f>
        <v>0</v>
      </c>
      <c r="CO73" s="256" t="str">
        <f>CE73*Refining!$F$3</f>
        <v>421</v>
      </c>
      <c r="CP73" s="256" t="str">
        <f>CF73*Refining!$F$4</f>
        <v>0</v>
      </c>
      <c r="CQ73" s="256" t="str">
        <f>CG73*Refining!$F$5</f>
        <v>0</v>
      </c>
      <c r="CR73" s="256" t="str">
        <f>CH73*Refining!$F$6</f>
        <v>0</v>
      </c>
      <c r="CS73" s="256" t="str">
        <f>CI73*Refining!$F$7</f>
        <v>0</v>
      </c>
      <c r="CT73" s="256" t="str">
        <f>CJ73*Refining!$F$8</f>
        <v>0</v>
      </c>
      <c r="CU73" s="256" t="str">
        <f>CK73*Refining!$F$9</f>
        <v>0</v>
      </c>
      <c r="CV73" s="256" t="str">
        <f>CL73*Refining!$F$10</f>
        <v>0</v>
      </c>
      <c r="CW73" s="256" t="str">
        <f>CM73*Refining!$F$11</f>
        <v>0</v>
      </c>
      <c r="CX73" s="256" t="str">
        <f>CN73*Refining!$F$12</f>
        <v>0</v>
      </c>
      <c r="CY73" s="248" t="str">
        <f t="shared" ref="CY73:DR73" si="294">IF(CE73 = 0, "", CE73)</f>
        <v>236</v>
      </c>
      <c r="CZ73" s="245" t="str">
        <f t="shared" si="294"/>
        <v/>
      </c>
      <c r="DA73" s="245" t="str">
        <f t="shared" si="294"/>
        <v/>
      </c>
      <c r="DB73" s="245" t="str">
        <f t="shared" si="294"/>
        <v/>
      </c>
      <c r="DC73" s="245" t="str">
        <f t="shared" si="294"/>
        <v/>
      </c>
      <c r="DD73" s="245" t="str">
        <f t="shared" si="294"/>
        <v/>
      </c>
      <c r="DE73" s="245" t="str">
        <f t="shared" si="294"/>
        <v/>
      </c>
      <c r="DF73" s="245" t="str">
        <f t="shared" si="294"/>
        <v/>
      </c>
      <c r="DG73" s="245" t="str">
        <f t="shared" si="294"/>
        <v/>
      </c>
      <c r="DH73" s="246" t="str">
        <f t="shared" si="294"/>
        <v/>
      </c>
      <c r="DI73" s="248" t="str">
        <f t="shared" si="294"/>
        <v>421</v>
      </c>
      <c r="DJ73" s="245" t="str">
        <f t="shared" si="294"/>
        <v/>
      </c>
      <c r="DK73" s="245" t="str">
        <f t="shared" si="294"/>
        <v/>
      </c>
      <c r="DL73" s="245" t="str">
        <f t="shared" si="294"/>
        <v/>
      </c>
      <c r="DM73" s="245" t="str">
        <f t="shared" si="294"/>
        <v/>
      </c>
      <c r="DN73" s="245" t="str">
        <f t="shared" si="294"/>
        <v/>
      </c>
      <c r="DO73" s="245" t="str">
        <f t="shared" si="294"/>
        <v/>
      </c>
      <c r="DP73" s="245" t="str">
        <f t="shared" si="294"/>
        <v/>
      </c>
      <c r="DQ73" s="245" t="str">
        <f t="shared" si="294"/>
        <v/>
      </c>
      <c r="DR73" s="246" t="str">
        <f t="shared" si="294"/>
        <v/>
      </c>
      <c r="DS73" s="248" t="str">
        <f t="shared" si="15"/>
        <v>236</v>
      </c>
      <c r="DT73" s="249" t="str">
        <f t="shared" si="16"/>
        <v>421</v>
      </c>
      <c r="DU73" s="225" t="str">
        <f>CY73*'Ores &amp; Ingots'!$C$3+CZ73*'Ores &amp; Ingots'!$C$4+DA73*'Ores &amp; Ingots'!$C$5+DB73*'Ores &amp; Ingots'!$C$6+DC73*'Ores &amp; Ingots'!$C$7+DD73*'Ores &amp; Ingots'!$C$8+DE73*'Ores &amp; Ingots'!$C$9+DF73*'Ores &amp; Ingots'!$C$10+DG73*'Ores &amp; Ingots'!$C$11+DH73*'Ores &amp; Ingots'!$C$12</f>
        <v>30</v>
      </c>
      <c r="DV73" s="225" t="str">
        <f>DI73*'Ores &amp; Ingots'!$B$3+DJ73*'Ores &amp; Ingots'!$B$4+DK73*'Ores &amp; Ingots'!$B$5+DL73*'Ores &amp; Ingots'!$B$6+DM73*'Ores &amp; Ingots'!$B$7+DN73*'Ores &amp; Ingots'!$B$8+DO73*'Ores &amp; Ingots'!$B$9+DP73*'Ores &amp; Ingots'!$B$10+DQ73*'Ores &amp; Ingots'!$B$11+DR73*'Ores &amp; Ingots'!$B$12</f>
        <v>156</v>
      </c>
      <c r="DW73" s="249" t="str">
        <f>CY73*Refining!$G$3+CZ73*Refining!$G$4+DA73*Refining!$G$5+DB73*Refining!$G$6+DC73*Refining!$G$7+DD73*Refining!$G$8+DE73*Refining!$G$9+DF73*Refining!$G$10+DG73*Refining!$G$11+DH73*Refining!$G$12</f>
        <v>16</v>
      </c>
      <c r="DX73" s="249" t="str">
        <f t="shared" si="17"/>
        <v>2,516</v>
      </c>
      <c r="DY73" s="250" t="str">
        <f t="shared" si="18"/>
        <v>0.0025</v>
      </c>
      <c r="DZ73" s="248" t="str">
        <f t="shared" si="19"/>
        <v>94</v>
      </c>
      <c r="EA73" s="251" t="str">
        <f t="shared" ref="EA73:EB73" si="295">DZ73/60</f>
        <v>1.6</v>
      </c>
      <c r="EB73" s="251" t="str">
        <f t="shared" si="295"/>
        <v>0.0</v>
      </c>
      <c r="EC73" s="543" t="str">
        <f t="shared" si="21"/>
        <v>0.00</v>
      </c>
      <c r="ED73" s="248" t="str">
        <f t="shared" si="22"/>
        <v>13,094</v>
      </c>
      <c r="EE73" s="251" t="str">
        <f t="shared" ref="EE73:EF73" si="296">ED73/1000</f>
        <v>13.1</v>
      </c>
      <c r="EF73" s="252" t="str">
        <f t="shared" si="296"/>
        <v>0.01</v>
      </c>
      <c r="EG73" s="544" t="str">
        <f t="shared" si="24"/>
        <v>0.0131</v>
      </c>
      <c r="EH73" s="225">
        <v>132.0</v>
      </c>
    </row>
    <row r="74" hidden="1">
      <c r="A74" s="33"/>
      <c r="B74" s="226" t="s">
        <v>965</v>
      </c>
      <c r="C74" s="227" t="s">
        <v>886</v>
      </c>
      <c r="D74" s="227">
        <v>1.0</v>
      </c>
      <c r="E74" s="227">
        <v>1.0</v>
      </c>
      <c r="F74" s="227">
        <v>1.0</v>
      </c>
      <c r="G74" s="228" t="str">
        <f t="shared" si="5"/>
        <v>15.6</v>
      </c>
      <c r="H74" s="229">
        <v>8.0</v>
      </c>
      <c r="I74" s="229">
        <v>8.0</v>
      </c>
      <c r="J74" s="229" t="str">
        <f>H74/Main!$D$9</f>
        <v>8</v>
      </c>
      <c r="K74" s="229" t="str">
        <f>I74/Main!$D$10</f>
        <v>8</v>
      </c>
      <c r="L74" s="229" t="str">
        <f t="shared" si="6"/>
        <v>1</v>
      </c>
      <c r="M74" s="229">
        <v>1.0</v>
      </c>
      <c r="N74" s="230"/>
      <c r="O74" s="230"/>
      <c r="P74" s="230"/>
      <c r="Q74" s="231"/>
      <c r="R74" s="230"/>
      <c r="S74" s="232"/>
      <c r="T74" s="232"/>
      <c r="U74" s="230"/>
      <c r="V74" s="230"/>
      <c r="W74" s="232"/>
      <c r="X74" s="232"/>
      <c r="Y74" s="230"/>
      <c r="Z74" s="230"/>
      <c r="AA74" s="230"/>
      <c r="AB74" s="230"/>
      <c r="AC74" s="334" t="s">
        <v>913</v>
      </c>
      <c r="AD74" s="225">
        <v>4.0</v>
      </c>
      <c r="AE74" s="225">
        <v>0.0</v>
      </c>
      <c r="AF74" s="225">
        <v>0.0</v>
      </c>
      <c r="AG74" s="225">
        <v>0.0</v>
      </c>
      <c r="AH74" s="309">
        <v>10.0</v>
      </c>
      <c r="AI74" s="225">
        <v>0.0</v>
      </c>
      <c r="AJ74" s="225">
        <v>0.0</v>
      </c>
      <c r="AK74" s="225">
        <v>0.0</v>
      </c>
      <c r="AL74" s="225">
        <v>0.0</v>
      </c>
      <c r="AM74" s="225">
        <v>0.0</v>
      </c>
      <c r="AN74" s="225">
        <v>0.0</v>
      </c>
      <c r="AO74" s="225">
        <v>0.0</v>
      </c>
      <c r="AP74" s="225">
        <v>0.0</v>
      </c>
      <c r="AQ74" s="225">
        <v>0.0</v>
      </c>
      <c r="AR74" s="225">
        <v>0.0</v>
      </c>
      <c r="AS74" s="225">
        <v>0.0</v>
      </c>
      <c r="AT74" s="225">
        <v>0.0</v>
      </c>
      <c r="AU74" s="225">
        <v>0.0</v>
      </c>
      <c r="AV74" s="225">
        <v>0.0</v>
      </c>
      <c r="AW74" s="225">
        <v>0.0</v>
      </c>
      <c r="AX74" s="225">
        <v>0.0</v>
      </c>
      <c r="AY74" s="239" t="str">
        <f t="shared" ref="AY74:BS74" si="297">IF(AD74 = 0, "", AD74)</f>
        <v>4</v>
      </c>
      <c r="AZ74" s="227" t="str">
        <f t="shared" si="297"/>
        <v/>
      </c>
      <c r="BA74" s="227" t="str">
        <f t="shared" si="297"/>
        <v/>
      </c>
      <c r="BB74" s="227" t="str">
        <f t="shared" si="297"/>
        <v/>
      </c>
      <c r="BC74" s="309" t="str">
        <f t="shared" si="297"/>
        <v>10</v>
      </c>
      <c r="BD74" s="227" t="str">
        <f t="shared" si="297"/>
        <v/>
      </c>
      <c r="BE74" s="227" t="str">
        <f t="shared" si="297"/>
        <v/>
      </c>
      <c r="BF74" s="227" t="str">
        <f t="shared" si="297"/>
        <v/>
      </c>
      <c r="BG74" s="227" t="str">
        <f t="shared" si="297"/>
        <v/>
      </c>
      <c r="BH74" s="227" t="str">
        <f t="shared" si="297"/>
        <v/>
      </c>
      <c r="BI74" s="227" t="str">
        <f t="shared" si="297"/>
        <v/>
      </c>
      <c r="BJ74" s="227" t="str">
        <f t="shared" si="297"/>
        <v/>
      </c>
      <c r="BK74" s="227" t="str">
        <f t="shared" si="297"/>
        <v/>
      </c>
      <c r="BL74" s="227" t="str">
        <f t="shared" si="297"/>
        <v/>
      </c>
      <c r="BM74" s="227" t="str">
        <f t="shared" si="297"/>
        <v/>
      </c>
      <c r="BN74" s="227" t="str">
        <f t="shared" si="297"/>
        <v/>
      </c>
      <c r="BO74" s="227" t="str">
        <f t="shared" si="297"/>
        <v/>
      </c>
      <c r="BP74" s="227" t="str">
        <f t="shared" si="297"/>
        <v/>
      </c>
      <c r="BQ74" s="227" t="str">
        <f t="shared" si="297"/>
        <v/>
      </c>
      <c r="BR74" s="227" t="str">
        <f t="shared" si="297"/>
        <v/>
      </c>
      <c r="BS74" s="238" t="str">
        <f t="shared" si="297"/>
        <v/>
      </c>
      <c r="BT74" s="239" t="str">
        <f>$AY74*Assembly!Y$4+$AZ74*Assembly!Y$5+$BA74*Assembly!Y$6+$BB74*Assembly!Y$7+$BC74*Assembly!Y$8+$BD74*Assembly!Y$9+$BE74*Assembly!Y$10+$BF74*Assembly!Y$11+$BG74*Assembly!Y$12+$BH74*Assembly!Y$13+$BI74*Assembly!Y$14+$BJ74*Assembly!Y$15+$BK74*Assembly!Y$16+$BL74*Assembly!Y$17+$BM74*Assembly!Y$18+$BN74*Assembly!Y$19+$BO74*Assembly!Y$20+$BP74*Assembly!Y$21+$BQ74*Assembly!Y$22+$BR74*Assembly!Y$23+$BS74*Assembly!Y$24</f>
        <v>160</v>
      </c>
      <c r="BU74" s="225" t="str">
        <f t="shared" si="8"/>
        <v>10</v>
      </c>
      <c r="BV74" s="225" t="str">
        <f>$AY74*Assembly!AC$4+$AZ74*Assembly!AC$5+$BA74*Assembly!AC$6+$BB74*Assembly!AC$7+$BC74*Assembly!AC$8+$BD74*Assembly!AC$9+$BE74*Assembly!AC$10+$BF74*Assembly!AC$11+$BG74*Assembly!AC$12+$BH74*Assembly!AC$13+$BI74*Assembly!AC$14+$BJ74*Assembly!AC$15+$BK74*Assembly!AC$16+$BL74*Assembly!AC$17+$BM74*Assembly!AC$18+$BN74*Assembly!AC$19+$BO74*Assembly!AC$20+$BP74*Assembly!AC$21+$BQ74*Assembly!AC$22+$BR74*Assembly!AC$23+$BS74*Assembly!AC$24</f>
        <v>700</v>
      </c>
      <c r="BW74" s="240" t="str">
        <f t="shared" si="9"/>
        <v>4.38</v>
      </c>
      <c r="BX74" s="241" t="str">
        <f t="shared" si="10"/>
        <v>45</v>
      </c>
      <c r="BY74" s="242" t="str">
        <f t="shared" si="11"/>
        <v>68.4</v>
      </c>
      <c r="BZ74" s="225"/>
      <c r="CA74" s="225" t="str">
        <f>$AY74*Assembly!X$4+$AZ74*Assembly!X$5+$BA74*Assembly!X$6+$BB74*Assembly!X$7+$BC74*Assembly!X$8+$BD74*Assembly!X$9+$BE74*Assembly!X$10+$BF74*Assembly!X$11+$BG74*Assembly!X$12+$BH74*Assembly!X$13+$BI74*Assembly!X$14+$BJ74*Assembly!X$15+$BK74*Assembly!X$16+$BL74*Assembly!X$17+$BM74*Assembly!X$18+$BN74*Assembly!X$19+$BO74*Assembly!X$20+$BP74*Assembly!X$21+$BQ74*Assembly!X$22+$BR74*Assembly!X$23+$BS74*Assembly!X$24</f>
        <v>44</v>
      </c>
      <c r="CB74" s="225" t="str">
        <f t="shared" si="12"/>
        <v>6,844</v>
      </c>
      <c r="CC74" s="223" t="str">
        <f t="shared" si="13"/>
        <v>0.0068</v>
      </c>
      <c r="CD74" s="243" t="str">
        <f>$AY74*Assembly!AB$4+$AZ74*Assembly!AB$5+$BA74*Assembly!AB$6+$BB74*Assembly!AB$7+$BC74*Assembly!AB$8+$BD74*Assembly!AB$9+$BE74*Assembly!AB$10+$BF74*Assembly!AB$11+$BG74*Assembly!AB$12+$BH74*Assembly!AB$13+$BI74*Assembly!AB$14+$BJ74*Assembly!AB$15+$BK74*Assembly!AB$16+$BL74*Assembly!AB$17+$BM74*Assembly!AB$18+$BN74*Assembly!AB$19+$BO74*Assembly!AB$20+$BP74*Assembly!AB$21+$BQ74*Assembly!AB$22+$BR74*Assembly!AB$23+$BS74*Assembly!AB$24</f>
        <v>32</v>
      </c>
      <c r="CE74" s="231" t="str">
        <f>$AY74*Assembly!M$4+$AZ74*Assembly!M$5+$BA74*Assembly!M$6+$BB74*Assembly!M$7+$BC74*Assembly!M$8+$BD74*Assembly!M$9+$BE74*Assembly!M$10+$BF74*Assembly!M$11+$BG74*Assembly!M$12+$BH74*Assembly!M$13+$BI74*Assembly!M$14+$BJ74*Assembly!M$15+$BK74*Assembly!M$16+$BL74*Assembly!M$17+$BM74*Assembly!M$18+$BN74*Assembly!M$19+$BO74*Assembly!M$20+$BP74*Assembly!M$21+$BQ74*Assembly!M$22+$BR74*Assembly!M$23+$BS74*Assembly!M$24</f>
        <v>184</v>
      </c>
      <c r="CF74" s="231" t="str">
        <f>$AY74*Assembly!N$4+$AZ74*Assembly!N$5+$BA74*Assembly!N$6+$BB74*Assembly!N$7+$BC74*Assembly!N$8+$BD74*Assembly!N$9+$BE74*Assembly!N$10+$BF74*Assembly!N$11+$BG74*Assembly!N$12+$BH74*Assembly!N$13+$BI74*Assembly!N$14+$BJ74*Assembly!N$15+$BK74*Assembly!N$16+$BL74*Assembly!N$17+$BM74*Assembly!N$18+$BN74*Assembly!N$19+$BO74*Assembly!N$20+$BP74*Assembly!N$21+$BQ74*Assembly!N$22+$BR74*Assembly!N$23+$BS74*Assembly!N$24</f>
        <v>0</v>
      </c>
      <c r="CG74" s="231" t="str">
        <f>$AY74*Assembly!O$4+$AZ74*Assembly!O$5+$BA74*Assembly!O$6+$BB74*Assembly!O$7+$BC74*Assembly!O$8+$BD74*Assembly!O$9+$BE74*Assembly!O$10+$BF74*Assembly!O$11+$BG74*Assembly!O$12+$BH74*Assembly!O$13+$BI74*Assembly!O$14+$BJ74*Assembly!O$15+$BK74*Assembly!O$16+$BL74*Assembly!O$17+$BM74*Assembly!O$18+$BN74*Assembly!O$19+$BO74*Assembly!O$20+$BP74*Assembly!O$21+$BQ74*Assembly!O$22+$BR74*Assembly!O$23+$BS74*Assembly!O$24</f>
        <v>0</v>
      </c>
      <c r="CH74" s="229" t="str">
        <f>$AY74*Assembly!P$4+$AZ74*Assembly!P$5+$BA74*Assembly!P$6+$BB74*Assembly!P$7+$BC74*Assembly!P$8+$BD74*Assembly!P$9+$BE74*Assembly!P$10+$BF74*Assembly!P$11+$BG74*Assembly!P$12+$BH74*Assembly!P$13+$BI74*Assembly!P$14+$BJ74*Assembly!P$15+$BK74*Assembly!P$16+$BL74*Assembly!P$17+$BM74*Assembly!P$18+$BN74*Assembly!P$19+$BO74*Assembly!P$20+$BP74*Assembly!P$21+$BQ74*Assembly!P$22+$BR74*Assembly!P$23+$BS74*Assembly!P$24</f>
        <v>0</v>
      </c>
      <c r="CI74" s="229" t="str">
        <f>$AY74*Assembly!Q$4+$AZ74*Assembly!Q$5+$BA74*Assembly!Q$6+$BB74*Assembly!Q$7+$BC74*Assembly!Q$8+$BD74*Assembly!Q$9+$BE74*Assembly!Q$10+$BF74*Assembly!Q$11+$BG74*Assembly!Q$12+$BH74*Assembly!Q$13+$BI74*Assembly!Q$14+$BJ74*Assembly!Q$15+$BK74*Assembly!Q$16+$BL74*Assembly!Q$17+$BM74*Assembly!Q$18+$BN74*Assembly!Q$19+$BO74*Assembly!Q$20+$BP74*Assembly!Q$21+$BQ74*Assembly!Q$22+$BR74*Assembly!Q$23+$BS74*Assembly!Q$24</f>
        <v>0</v>
      </c>
      <c r="CJ74" s="231" t="str">
        <f>$AY74*Assembly!R$4+$AZ74*Assembly!R$5+$BA74*Assembly!R$6+$BB74*Assembly!R$7+$BC74*Assembly!R$8+$BD74*Assembly!R$9+$BE74*Assembly!R$10+$BF74*Assembly!R$11+$BG74*Assembly!R$12+$BH74*Assembly!R$13+$BI74*Assembly!R$14+$BJ74*Assembly!R$15+$BK74*Assembly!R$16+$BL74*Assembly!R$17+$BM74*Assembly!R$18+$BN74*Assembly!R$19+$BO74*Assembly!R$20+$BP74*Assembly!R$21+$BQ74*Assembly!R$22+$BR74*Assembly!R$23+$BS74*Assembly!R$24</f>
        <v>0</v>
      </c>
      <c r="CK74" s="229" t="str">
        <f>$AY74*Assembly!S$4+$AZ74*Assembly!S$5+$BA74*Assembly!S$6+$BB74*Assembly!S$7+$BC74*Assembly!S$8+$BD74*Assembly!S$9+$BE74*Assembly!S$10+$BF74*Assembly!S$11+$BG74*Assembly!S$12+$BH74*Assembly!S$13+$BI74*Assembly!S$14+$BJ74*Assembly!S$15+$BK74*Assembly!S$16+$BL74*Assembly!S$17+$BM74*Assembly!S$18+$BN74*Assembly!S$19+$BO74*Assembly!S$20+$BP74*Assembly!S$21+$BQ74*Assembly!S$22+$BR74*Assembly!S$23+$BS74*Assembly!S$24</f>
        <v>0</v>
      </c>
      <c r="CL74" s="229" t="str">
        <f>$AY74*Assembly!T$4+$AZ74*Assembly!T$5+$BA74*Assembly!T$6+$BB74*Assembly!T$7+$BC74*Assembly!T$8+$BD74*Assembly!T$9+$BE74*Assembly!T$10+$BF74*Assembly!T$11+$BG74*Assembly!T$12+$BH74*Assembly!T$13+$BI74*Assembly!T$14+$BJ74*Assembly!T$15+$BK74*Assembly!T$16+$BL74*Assembly!T$17+$BM74*Assembly!T$18+$BN74*Assembly!T$19+$BO74*Assembly!T$20+$BP74*Assembly!T$21+$BQ74*Assembly!T$22+$BR74*Assembly!T$23+$BS74*Assembly!T$24</f>
        <v>0</v>
      </c>
      <c r="CM74" s="229" t="str">
        <f>$AY74*Assembly!U$4+$AZ74*Assembly!U$5+$BA74*Assembly!U$6+$BB74*Assembly!U$7+$BC74*Assembly!U$8+$BD74*Assembly!U$9+$BE74*Assembly!U$10+$BF74*Assembly!U$11+$BG74*Assembly!U$12+$BH74*Assembly!U$13+$BI74*Assembly!U$14+$BJ74*Assembly!U$15+$BK74*Assembly!U$16+$BL74*Assembly!U$17+$BM74*Assembly!U$18+$BN74*Assembly!U$19+$BO74*Assembly!U$20+$BP74*Assembly!U$21+$BQ74*Assembly!U$22+$BR74*Assembly!U$23+$BS74*Assembly!U$24</f>
        <v>0</v>
      </c>
      <c r="CN74" s="231" t="str">
        <f>$AY74*Assembly!V$4+$AZ74*Assembly!V$5+$BA74*Assembly!V$6+$BB74*Assembly!V$7+$BC74*Assembly!V$8+$BD74*Assembly!V$9+$BE74*Assembly!V$10+$BF74*Assembly!V$11+$BG74*Assembly!V$12+$BH74*Assembly!V$13+$BI74*Assembly!V$14+$BJ74*Assembly!V$15+$BK74*Assembly!V$16+$BL74*Assembly!V$17+$BM74*Assembly!V$18+$BN74*Assembly!V$19+$BO74*Assembly!V$20+$BP74*Assembly!V$21+$BQ74*Assembly!V$22+$BR74*Assembly!V$23+$BS74*Assembly!V$24</f>
        <v>0</v>
      </c>
      <c r="CO74" s="231" t="str">
        <f>CE74*Refining!$F$3</f>
        <v>329</v>
      </c>
      <c r="CP74" s="231" t="str">
        <f>CF74*Refining!$F$4</f>
        <v>0</v>
      </c>
      <c r="CQ74" s="231" t="str">
        <f>CG74*Refining!$F$5</f>
        <v>0</v>
      </c>
      <c r="CR74" s="231" t="str">
        <f>CH74*Refining!$F$6</f>
        <v>0</v>
      </c>
      <c r="CS74" s="231" t="str">
        <f>CI74*Refining!$F$7</f>
        <v>0</v>
      </c>
      <c r="CT74" s="231" t="str">
        <f>CJ74*Refining!$F$8</f>
        <v>0</v>
      </c>
      <c r="CU74" s="231" t="str">
        <f>CK74*Refining!$F$9</f>
        <v>0</v>
      </c>
      <c r="CV74" s="231" t="str">
        <f>CL74*Refining!$F$10</f>
        <v>0</v>
      </c>
      <c r="CW74" s="231" t="str">
        <f>CM74*Refining!$F$11</f>
        <v>0</v>
      </c>
      <c r="CX74" s="231" t="str">
        <f>CN74*Refining!$F$12</f>
        <v>0</v>
      </c>
      <c r="CY74" s="248" t="str">
        <f t="shared" ref="CY74:DR74" si="298">IF(CE74 = 0, "", CE74)</f>
        <v>184</v>
      </c>
      <c r="CZ74" s="245" t="str">
        <f t="shared" si="298"/>
        <v/>
      </c>
      <c r="DA74" s="245" t="str">
        <f t="shared" si="298"/>
        <v/>
      </c>
      <c r="DB74" s="245" t="str">
        <f t="shared" si="298"/>
        <v/>
      </c>
      <c r="DC74" s="245" t="str">
        <f t="shared" si="298"/>
        <v/>
      </c>
      <c r="DD74" s="245" t="str">
        <f t="shared" si="298"/>
        <v/>
      </c>
      <c r="DE74" s="245" t="str">
        <f t="shared" si="298"/>
        <v/>
      </c>
      <c r="DF74" s="245" t="str">
        <f t="shared" si="298"/>
        <v/>
      </c>
      <c r="DG74" s="245" t="str">
        <f t="shared" si="298"/>
        <v/>
      </c>
      <c r="DH74" s="246" t="str">
        <f t="shared" si="298"/>
        <v/>
      </c>
      <c r="DI74" s="248" t="str">
        <f t="shared" si="298"/>
        <v>329</v>
      </c>
      <c r="DJ74" s="245" t="str">
        <f t="shared" si="298"/>
        <v/>
      </c>
      <c r="DK74" s="245" t="str">
        <f t="shared" si="298"/>
        <v/>
      </c>
      <c r="DL74" s="245" t="str">
        <f t="shared" si="298"/>
        <v/>
      </c>
      <c r="DM74" s="245" t="str">
        <f t="shared" si="298"/>
        <v/>
      </c>
      <c r="DN74" s="245" t="str">
        <f t="shared" si="298"/>
        <v/>
      </c>
      <c r="DO74" s="245" t="str">
        <f t="shared" si="298"/>
        <v/>
      </c>
      <c r="DP74" s="245" t="str">
        <f t="shared" si="298"/>
        <v/>
      </c>
      <c r="DQ74" s="245" t="str">
        <f t="shared" si="298"/>
        <v/>
      </c>
      <c r="DR74" s="246" t="str">
        <f t="shared" si="298"/>
        <v/>
      </c>
      <c r="DS74" s="248" t="str">
        <f t="shared" si="15"/>
        <v>184</v>
      </c>
      <c r="DT74" s="249" t="str">
        <f t="shared" si="16"/>
        <v>329</v>
      </c>
      <c r="DU74" s="225" t="str">
        <f>CY74*'Ores &amp; Ingots'!$C$3+CZ74*'Ores &amp; Ingots'!$C$4+DA74*'Ores &amp; Ingots'!$C$5+DB74*'Ores &amp; Ingots'!$C$6+DC74*'Ores &amp; Ingots'!$C$7+DD74*'Ores &amp; Ingots'!$C$8+DE74*'Ores &amp; Ingots'!$C$9+DF74*'Ores &amp; Ingots'!$C$10+DG74*'Ores &amp; Ingots'!$C$11+DH74*'Ores &amp; Ingots'!$C$12</f>
        <v>23</v>
      </c>
      <c r="DV74" s="225" t="str">
        <f>DI74*'Ores &amp; Ingots'!$B$3+DJ74*'Ores &amp; Ingots'!$B$4+DK74*'Ores &amp; Ingots'!$B$5+DL74*'Ores &amp; Ingots'!$B$6+DM74*'Ores &amp; Ingots'!$B$7+DN74*'Ores &amp; Ingots'!$B$8+DO74*'Ores &amp; Ingots'!$B$9+DP74*'Ores &amp; Ingots'!$B$10+DQ74*'Ores &amp; Ingots'!$B$11+DR74*'Ores &amp; Ingots'!$B$12</f>
        <v>122</v>
      </c>
      <c r="DW74" s="249" t="str">
        <f>CY74*Refining!$G$3+CZ74*Refining!$G$4+DA74*Refining!$G$5+DB74*Refining!$G$6+DC74*Refining!$G$7+DD74*Refining!$G$8+DE74*Refining!$G$9+DF74*Refining!$G$10+DG74*Refining!$G$11+DH74*Refining!$G$12</f>
        <v>13</v>
      </c>
      <c r="DX74" s="249" t="str">
        <f t="shared" si="17"/>
        <v>1,966</v>
      </c>
      <c r="DY74" s="250" t="str">
        <f t="shared" si="18"/>
        <v>0.0020</v>
      </c>
      <c r="DZ74" s="248" t="str">
        <f t="shared" si="19"/>
        <v>65</v>
      </c>
      <c r="EA74" s="251" t="str">
        <f t="shared" ref="EA74:EB74" si="299">DZ74/60</f>
        <v>1.1</v>
      </c>
      <c r="EB74" s="251" t="str">
        <f t="shared" si="299"/>
        <v>0.0</v>
      </c>
      <c r="EC74" s="543" t="str">
        <f t="shared" si="21"/>
        <v>0.00</v>
      </c>
      <c r="ED74" s="248" t="str">
        <f t="shared" si="22"/>
        <v>8,810</v>
      </c>
      <c r="EE74" s="251" t="str">
        <f t="shared" ref="EE74:EF74" si="300">ED74/1000</f>
        <v>8.8</v>
      </c>
      <c r="EF74" s="252" t="str">
        <f t="shared" si="300"/>
        <v>0.01</v>
      </c>
      <c r="EG74" s="544" t="str">
        <f t="shared" si="24"/>
        <v>0.0088</v>
      </c>
      <c r="EH74" s="225">
        <v>1450.0</v>
      </c>
    </row>
    <row r="75" hidden="1">
      <c r="A75" s="33"/>
      <c r="B75" s="226" t="s">
        <v>966</v>
      </c>
      <c r="C75" s="227" t="s">
        <v>886</v>
      </c>
      <c r="D75" s="227">
        <v>1.0</v>
      </c>
      <c r="E75" s="227">
        <v>1.0</v>
      </c>
      <c r="F75" s="227">
        <v>1.0</v>
      </c>
      <c r="G75" s="253" t="str">
        <f t="shared" si="5"/>
        <v>15.6</v>
      </c>
      <c r="H75" s="254">
        <v>5.0</v>
      </c>
      <c r="I75" s="254">
        <v>5.0</v>
      </c>
      <c r="J75" s="254" t="str">
        <f>H75/Main!$D$9</f>
        <v>5</v>
      </c>
      <c r="K75" s="254" t="str">
        <f>I75/Main!$D$10</f>
        <v>5</v>
      </c>
      <c r="L75" s="254" t="str">
        <f t="shared" si="6"/>
        <v>1</v>
      </c>
      <c r="M75" s="254">
        <v>1.0</v>
      </c>
      <c r="N75" s="255"/>
      <c r="O75" s="255"/>
      <c r="P75" s="255"/>
      <c r="Q75" s="256"/>
      <c r="R75" s="255"/>
      <c r="S75" s="257"/>
      <c r="T75" s="257"/>
      <c r="U75" s="255"/>
      <c r="V75" s="255"/>
      <c r="W75" s="257"/>
      <c r="X75" s="257"/>
      <c r="Y75" s="255"/>
      <c r="Z75" s="255"/>
      <c r="AA75" s="255"/>
      <c r="AB75" s="255"/>
      <c r="AC75" s="335" t="s">
        <v>913</v>
      </c>
      <c r="AD75" s="225">
        <v>2.0</v>
      </c>
      <c r="AE75" s="225">
        <v>0.0</v>
      </c>
      <c r="AF75" s="225">
        <v>0.0</v>
      </c>
      <c r="AG75" s="225">
        <v>0.0</v>
      </c>
      <c r="AH75" s="309">
        <v>6.0</v>
      </c>
      <c r="AI75" s="225">
        <v>0.0</v>
      </c>
      <c r="AJ75" s="225">
        <v>0.0</v>
      </c>
      <c r="AK75" s="225">
        <v>0.0</v>
      </c>
      <c r="AL75" s="225">
        <v>0.0</v>
      </c>
      <c r="AM75" s="225">
        <v>0.0</v>
      </c>
      <c r="AN75" s="225">
        <v>0.0</v>
      </c>
      <c r="AO75" s="225">
        <v>0.0</v>
      </c>
      <c r="AP75" s="225">
        <v>0.0</v>
      </c>
      <c r="AQ75" s="225">
        <v>0.0</v>
      </c>
      <c r="AR75" s="225">
        <v>0.0</v>
      </c>
      <c r="AS75" s="225">
        <v>0.0</v>
      </c>
      <c r="AT75" s="225">
        <v>0.0</v>
      </c>
      <c r="AU75" s="225">
        <v>0.0</v>
      </c>
      <c r="AV75" s="225">
        <v>0.0</v>
      </c>
      <c r="AW75" s="225">
        <v>0.0</v>
      </c>
      <c r="AX75" s="225">
        <v>0.0</v>
      </c>
      <c r="AY75" s="239" t="str">
        <f t="shared" ref="AY75:BS75" si="301">IF(AD75 = 0, "", AD75)</f>
        <v>2</v>
      </c>
      <c r="AZ75" s="227" t="str">
        <f t="shared" si="301"/>
        <v/>
      </c>
      <c r="BA75" s="227" t="str">
        <f t="shared" si="301"/>
        <v/>
      </c>
      <c r="BB75" s="227" t="str">
        <f t="shared" si="301"/>
        <v/>
      </c>
      <c r="BC75" s="309" t="str">
        <f t="shared" si="301"/>
        <v>6</v>
      </c>
      <c r="BD75" s="227" t="str">
        <f t="shared" si="301"/>
        <v/>
      </c>
      <c r="BE75" s="227" t="str">
        <f t="shared" si="301"/>
        <v/>
      </c>
      <c r="BF75" s="227" t="str">
        <f t="shared" si="301"/>
        <v/>
      </c>
      <c r="BG75" s="227" t="str">
        <f t="shared" si="301"/>
        <v/>
      </c>
      <c r="BH75" s="227" t="str">
        <f t="shared" si="301"/>
        <v/>
      </c>
      <c r="BI75" s="227" t="str">
        <f t="shared" si="301"/>
        <v/>
      </c>
      <c r="BJ75" s="227" t="str">
        <f t="shared" si="301"/>
        <v/>
      </c>
      <c r="BK75" s="227" t="str">
        <f t="shared" si="301"/>
        <v/>
      </c>
      <c r="BL75" s="227" t="str">
        <f t="shared" si="301"/>
        <v/>
      </c>
      <c r="BM75" s="227" t="str">
        <f t="shared" si="301"/>
        <v/>
      </c>
      <c r="BN75" s="227" t="str">
        <f t="shared" si="301"/>
        <v/>
      </c>
      <c r="BO75" s="227" t="str">
        <f t="shared" si="301"/>
        <v/>
      </c>
      <c r="BP75" s="227" t="str">
        <f t="shared" si="301"/>
        <v/>
      </c>
      <c r="BQ75" s="227" t="str">
        <f t="shared" si="301"/>
        <v/>
      </c>
      <c r="BR75" s="227" t="str">
        <f t="shared" si="301"/>
        <v/>
      </c>
      <c r="BS75" s="238" t="str">
        <f t="shared" si="301"/>
        <v/>
      </c>
      <c r="BT75" s="239" t="str">
        <f>$AY75*Assembly!Y$4+$AZ75*Assembly!Y$5+$BA75*Assembly!Y$6+$BB75*Assembly!Y$7+$BC75*Assembly!Y$8+$BD75*Assembly!Y$9+$BE75*Assembly!Y$10+$BF75*Assembly!Y$11+$BG75*Assembly!Y$12+$BH75*Assembly!Y$13+$BI75*Assembly!Y$14+$BJ75*Assembly!Y$15+$BK75*Assembly!Y$16+$BL75*Assembly!Y$17+$BM75*Assembly!Y$18+$BN75*Assembly!Y$19+$BO75*Assembly!Y$20+$BP75*Assembly!Y$21+$BQ75*Assembly!Y$22+$BR75*Assembly!Y$23+$BS75*Assembly!Y$24</f>
        <v>88</v>
      </c>
      <c r="BU75" s="225" t="str">
        <f t="shared" si="8"/>
        <v>6</v>
      </c>
      <c r="BV75" s="225" t="str">
        <f>$AY75*Assembly!AC$4+$AZ75*Assembly!AC$5+$BA75*Assembly!AC$6+$BB75*Assembly!AC$7+$BC75*Assembly!AC$8+$BD75*Assembly!AC$9+$BE75*Assembly!AC$10+$BF75*Assembly!AC$11+$BG75*Assembly!AC$12+$BH75*Assembly!AC$13+$BI75*Assembly!AC$14+$BJ75*Assembly!AC$15+$BK75*Assembly!AC$16+$BL75*Assembly!AC$17+$BM75*Assembly!AC$18+$BN75*Assembly!AC$19+$BO75*Assembly!AC$20+$BP75*Assembly!AC$21+$BQ75*Assembly!AC$22+$BR75*Assembly!AC$23+$BS75*Assembly!AC$24</f>
        <v>380</v>
      </c>
      <c r="BW75" s="240" t="str">
        <f t="shared" si="9"/>
        <v>4.32</v>
      </c>
      <c r="BX75" s="241" t="str">
        <f t="shared" si="10"/>
        <v>24</v>
      </c>
      <c r="BY75" s="242" t="str">
        <f t="shared" si="11"/>
        <v>67.5</v>
      </c>
      <c r="BZ75" s="225"/>
      <c r="CA75" s="225" t="str">
        <f>$AY75*Assembly!X$4+$AZ75*Assembly!X$5+$BA75*Assembly!X$6+$BB75*Assembly!X$7+$BC75*Assembly!X$8+$BD75*Assembly!X$9+$BE75*Assembly!X$10+$BF75*Assembly!X$11+$BG75*Assembly!X$12+$BH75*Assembly!X$13+$BI75*Assembly!X$14+$BJ75*Assembly!X$15+$BK75*Assembly!X$16+$BL75*Assembly!X$17+$BM75*Assembly!X$18+$BN75*Assembly!X$19+$BO75*Assembly!X$20+$BP75*Assembly!X$21+$BQ75*Assembly!X$22+$BR75*Assembly!X$23+$BS75*Assembly!X$24</f>
        <v>26</v>
      </c>
      <c r="CB75" s="225" t="str">
        <f t="shared" si="12"/>
        <v>4,044</v>
      </c>
      <c r="CC75" s="223" t="str">
        <f t="shared" si="13"/>
        <v>0.0040</v>
      </c>
      <c r="CD75" s="243" t="str">
        <f>$AY75*Assembly!AB$4+$AZ75*Assembly!AB$5+$BA75*Assembly!AB$6+$BB75*Assembly!AB$7+$BC75*Assembly!AB$8+$BD75*Assembly!AB$9+$BE75*Assembly!AB$10+$BF75*Assembly!AB$11+$BG75*Assembly!AB$12+$BH75*Assembly!AB$13+$BI75*Assembly!AB$14+$BJ75*Assembly!AB$15+$BK75*Assembly!AB$16+$BL75*Assembly!AB$17+$BM75*Assembly!AB$18+$BN75*Assembly!AB$19+$BO75*Assembly!AB$20+$BP75*Assembly!AB$21+$BQ75*Assembly!AB$22+$BR75*Assembly!AB$23+$BS75*Assembly!AB$24</f>
        <v>18</v>
      </c>
      <c r="CE75" s="256" t="str">
        <f>$AY75*Assembly!M$4+$AZ75*Assembly!M$5+$BA75*Assembly!M$6+$BB75*Assembly!M$7+$BC75*Assembly!M$8+$BD75*Assembly!M$9+$BE75*Assembly!M$10+$BF75*Assembly!M$11+$BG75*Assembly!M$12+$BH75*Assembly!M$13+$BI75*Assembly!M$14+$BJ75*Assembly!M$15+$BK75*Assembly!M$16+$BL75*Assembly!M$17+$BM75*Assembly!M$18+$BN75*Assembly!M$19+$BO75*Assembly!M$20+$BP75*Assembly!M$21+$BQ75*Assembly!M$22+$BR75*Assembly!M$23+$BS75*Assembly!M$24</f>
        <v>102</v>
      </c>
      <c r="CF75" s="256" t="str">
        <f>$AY75*Assembly!N$4+$AZ75*Assembly!N$5+$BA75*Assembly!N$6+$BB75*Assembly!N$7+$BC75*Assembly!N$8+$BD75*Assembly!N$9+$BE75*Assembly!N$10+$BF75*Assembly!N$11+$BG75*Assembly!N$12+$BH75*Assembly!N$13+$BI75*Assembly!N$14+$BJ75*Assembly!N$15+$BK75*Assembly!N$16+$BL75*Assembly!N$17+$BM75*Assembly!N$18+$BN75*Assembly!N$19+$BO75*Assembly!N$20+$BP75*Assembly!N$21+$BQ75*Assembly!N$22+$BR75*Assembly!N$23+$BS75*Assembly!N$24</f>
        <v>0</v>
      </c>
      <c r="CG75" s="256" t="str">
        <f>$AY75*Assembly!O$4+$AZ75*Assembly!O$5+$BA75*Assembly!O$6+$BB75*Assembly!O$7+$BC75*Assembly!O$8+$BD75*Assembly!O$9+$BE75*Assembly!O$10+$BF75*Assembly!O$11+$BG75*Assembly!O$12+$BH75*Assembly!O$13+$BI75*Assembly!O$14+$BJ75*Assembly!O$15+$BK75*Assembly!O$16+$BL75*Assembly!O$17+$BM75*Assembly!O$18+$BN75*Assembly!O$19+$BO75*Assembly!O$20+$BP75*Assembly!O$21+$BQ75*Assembly!O$22+$BR75*Assembly!O$23+$BS75*Assembly!O$24</f>
        <v>0</v>
      </c>
      <c r="CH75" s="254" t="str">
        <f>$AY75*Assembly!P$4+$AZ75*Assembly!P$5+$BA75*Assembly!P$6+$BB75*Assembly!P$7+$BC75*Assembly!P$8+$BD75*Assembly!P$9+$BE75*Assembly!P$10+$BF75*Assembly!P$11+$BG75*Assembly!P$12+$BH75*Assembly!P$13+$BI75*Assembly!P$14+$BJ75*Assembly!P$15+$BK75*Assembly!P$16+$BL75*Assembly!P$17+$BM75*Assembly!P$18+$BN75*Assembly!P$19+$BO75*Assembly!P$20+$BP75*Assembly!P$21+$BQ75*Assembly!P$22+$BR75*Assembly!P$23+$BS75*Assembly!P$24</f>
        <v>0</v>
      </c>
      <c r="CI75" s="254" t="str">
        <f>$AY75*Assembly!Q$4+$AZ75*Assembly!Q$5+$BA75*Assembly!Q$6+$BB75*Assembly!Q$7+$BC75*Assembly!Q$8+$BD75*Assembly!Q$9+$BE75*Assembly!Q$10+$BF75*Assembly!Q$11+$BG75*Assembly!Q$12+$BH75*Assembly!Q$13+$BI75*Assembly!Q$14+$BJ75*Assembly!Q$15+$BK75*Assembly!Q$16+$BL75*Assembly!Q$17+$BM75*Assembly!Q$18+$BN75*Assembly!Q$19+$BO75*Assembly!Q$20+$BP75*Assembly!Q$21+$BQ75*Assembly!Q$22+$BR75*Assembly!Q$23+$BS75*Assembly!Q$24</f>
        <v>0</v>
      </c>
      <c r="CJ75" s="256" t="str">
        <f>$AY75*Assembly!R$4+$AZ75*Assembly!R$5+$BA75*Assembly!R$6+$BB75*Assembly!R$7+$BC75*Assembly!R$8+$BD75*Assembly!R$9+$BE75*Assembly!R$10+$BF75*Assembly!R$11+$BG75*Assembly!R$12+$BH75*Assembly!R$13+$BI75*Assembly!R$14+$BJ75*Assembly!R$15+$BK75*Assembly!R$16+$BL75*Assembly!R$17+$BM75*Assembly!R$18+$BN75*Assembly!R$19+$BO75*Assembly!R$20+$BP75*Assembly!R$21+$BQ75*Assembly!R$22+$BR75*Assembly!R$23+$BS75*Assembly!R$24</f>
        <v>0</v>
      </c>
      <c r="CK75" s="254" t="str">
        <f>$AY75*Assembly!S$4+$AZ75*Assembly!S$5+$BA75*Assembly!S$6+$BB75*Assembly!S$7+$BC75*Assembly!S$8+$BD75*Assembly!S$9+$BE75*Assembly!S$10+$BF75*Assembly!S$11+$BG75*Assembly!S$12+$BH75*Assembly!S$13+$BI75*Assembly!S$14+$BJ75*Assembly!S$15+$BK75*Assembly!S$16+$BL75*Assembly!S$17+$BM75*Assembly!S$18+$BN75*Assembly!S$19+$BO75*Assembly!S$20+$BP75*Assembly!S$21+$BQ75*Assembly!S$22+$BR75*Assembly!S$23+$BS75*Assembly!S$24</f>
        <v>0</v>
      </c>
      <c r="CL75" s="254" t="str">
        <f>$AY75*Assembly!T$4+$AZ75*Assembly!T$5+$BA75*Assembly!T$6+$BB75*Assembly!T$7+$BC75*Assembly!T$8+$BD75*Assembly!T$9+$BE75*Assembly!T$10+$BF75*Assembly!T$11+$BG75*Assembly!T$12+$BH75*Assembly!T$13+$BI75*Assembly!T$14+$BJ75*Assembly!T$15+$BK75*Assembly!T$16+$BL75*Assembly!T$17+$BM75*Assembly!T$18+$BN75*Assembly!T$19+$BO75*Assembly!T$20+$BP75*Assembly!T$21+$BQ75*Assembly!T$22+$BR75*Assembly!T$23+$BS75*Assembly!T$24</f>
        <v>0</v>
      </c>
      <c r="CM75" s="254" t="str">
        <f>$AY75*Assembly!U$4+$AZ75*Assembly!U$5+$BA75*Assembly!U$6+$BB75*Assembly!U$7+$BC75*Assembly!U$8+$BD75*Assembly!U$9+$BE75*Assembly!U$10+$BF75*Assembly!U$11+$BG75*Assembly!U$12+$BH75*Assembly!U$13+$BI75*Assembly!U$14+$BJ75*Assembly!U$15+$BK75*Assembly!U$16+$BL75*Assembly!U$17+$BM75*Assembly!U$18+$BN75*Assembly!U$19+$BO75*Assembly!U$20+$BP75*Assembly!U$21+$BQ75*Assembly!U$22+$BR75*Assembly!U$23+$BS75*Assembly!U$24</f>
        <v>0</v>
      </c>
      <c r="CN75" s="256" t="str">
        <f>$AY75*Assembly!V$4+$AZ75*Assembly!V$5+$BA75*Assembly!V$6+$BB75*Assembly!V$7+$BC75*Assembly!V$8+$BD75*Assembly!V$9+$BE75*Assembly!V$10+$BF75*Assembly!V$11+$BG75*Assembly!V$12+$BH75*Assembly!V$13+$BI75*Assembly!V$14+$BJ75*Assembly!V$15+$BK75*Assembly!V$16+$BL75*Assembly!V$17+$BM75*Assembly!V$18+$BN75*Assembly!V$19+$BO75*Assembly!V$20+$BP75*Assembly!V$21+$BQ75*Assembly!V$22+$BR75*Assembly!V$23+$BS75*Assembly!V$24</f>
        <v>0</v>
      </c>
      <c r="CO75" s="256" t="str">
        <f>CE75*Refining!$F$3</f>
        <v>182</v>
      </c>
      <c r="CP75" s="256" t="str">
        <f>CF75*Refining!$F$4</f>
        <v>0</v>
      </c>
      <c r="CQ75" s="256" t="str">
        <f>CG75*Refining!$F$5</f>
        <v>0</v>
      </c>
      <c r="CR75" s="256" t="str">
        <f>CH75*Refining!$F$6</f>
        <v>0</v>
      </c>
      <c r="CS75" s="256" t="str">
        <f>CI75*Refining!$F$7</f>
        <v>0</v>
      </c>
      <c r="CT75" s="256" t="str">
        <f>CJ75*Refining!$F$8</f>
        <v>0</v>
      </c>
      <c r="CU75" s="256" t="str">
        <f>CK75*Refining!$F$9</f>
        <v>0</v>
      </c>
      <c r="CV75" s="256" t="str">
        <f>CL75*Refining!$F$10</f>
        <v>0</v>
      </c>
      <c r="CW75" s="256" t="str">
        <f>CM75*Refining!$F$11</f>
        <v>0</v>
      </c>
      <c r="CX75" s="256" t="str">
        <f>CN75*Refining!$F$12</f>
        <v>0</v>
      </c>
      <c r="CY75" s="248" t="str">
        <f t="shared" ref="CY75:DR75" si="302">IF(CE75 = 0, "", CE75)</f>
        <v>102</v>
      </c>
      <c r="CZ75" s="245" t="str">
        <f t="shared" si="302"/>
        <v/>
      </c>
      <c r="DA75" s="245" t="str">
        <f t="shared" si="302"/>
        <v/>
      </c>
      <c r="DB75" s="245" t="str">
        <f t="shared" si="302"/>
        <v/>
      </c>
      <c r="DC75" s="245" t="str">
        <f t="shared" si="302"/>
        <v/>
      </c>
      <c r="DD75" s="245" t="str">
        <f t="shared" si="302"/>
        <v/>
      </c>
      <c r="DE75" s="245" t="str">
        <f t="shared" si="302"/>
        <v/>
      </c>
      <c r="DF75" s="245" t="str">
        <f t="shared" si="302"/>
        <v/>
      </c>
      <c r="DG75" s="245" t="str">
        <f t="shared" si="302"/>
        <v/>
      </c>
      <c r="DH75" s="246" t="str">
        <f t="shared" si="302"/>
        <v/>
      </c>
      <c r="DI75" s="248" t="str">
        <f t="shared" si="302"/>
        <v>182</v>
      </c>
      <c r="DJ75" s="245" t="str">
        <f t="shared" si="302"/>
        <v/>
      </c>
      <c r="DK75" s="245" t="str">
        <f t="shared" si="302"/>
        <v/>
      </c>
      <c r="DL75" s="245" t="str">
        <f t="shared" si="302"/>
        <v/>
      </c>
      <c r="DM75" s="245" t="str">
        <f t="shared" si="302"/>
        <v/>
      </c>
      <c r="DN75" s="245" t="str">
        <f t="shared" si="302"/>
        <v/>
      </c>
      <c r="DO75" s="245" t="str">
        <f t="shared" si="302"/>
        <v/>
      </c>
      <c r="DP75" s="245" t="str">
        <f t="shared" si="302"/>
        <v/>
      </c>
      <c r="DQ75" s="245" t="str">
        <f t="shared" si="302"/>
        <v/>
      </c>
      <c r="DR75" s="246" t="str">
        <f t="shared" si="302"/>
        <v/>
      </c>
      <c r="DS75" s="248" t="str">
        <f t="shared" si="15"/>
        <v>102</v>
      </c>
      <c r="DT75" s="249" t="str">
        <f t="shared" si="16"/>
        <v>182</v>
      </c>
      <c r="DU75" s="225" t="str">
        <f>CY75*'Ores &amp; Ingots'!$C$3+CZ75*'Ores &amp; Ingots'!$C$4+DA75*'Ores &amp; Ingots'!$C$5+DB75*'Ores &amp; Ingots'!$C$6+DC75*'Ores &amp; Ingots'!$C$7+DD75*'Ores &amp; Ingots'!$C$8+DE75*'Ores &amp; Ingots'!$C$9+DF75*'Ores &amp; Ingots'!$C$10+DG75*'Ores &amp; Ingots'!$C$11+DH75*'Ores &amp; Ingots'!$C$12</f>
        <v>13</v>
      </c>
      <c r="DV75" s="225" t="str">
        <f>DI75*'Ores &amp; Ingots'!$B$3+DJ75*'Ores &amp; Ingots'!$B$4+DK75*'Ores &amp; Ingots'!$B$5+DL75*'Ores &amp; Ingots'!$B$6+DM75*'Ores &amp; Ingots'!$B$7+DN75*'Ores &amp; Ingots'!$B$8+DO75*'Ores &amp; Ingots'!$B$9+DP75*'Ores &amp; Ingots'!$B$10+DQ75*'Ores &amp; Ingots'!$B$11+DR75*'Ores &amp; Ingots'!$B$12</f>
        <v>67</v>
      </c>
      <c r="DW75" s="249" t="str">
        <f>CY75*Refining!$G$3+CZ75*Refining!$G$4+DA75*Refining!$G$5+DB75*Refining!$G$6+DC75*Refining!$G$7+DD75*Refining!$G$8+DE75*Refining!$G$9+DF75*Refining!$G$10+DG75*Refining!$G$11+DH75*Refining!$G$12</f>
        <v>7</v>
      </c>
      <c r="DX75" s="249" t="str">
        <f t="shared" si="17"/>
        <v>1,090</v>
      </c>
      <c r="DY75" s="250" t="str">
        <f t="shared" si="18"/>
        <v>0.0011</v>
      </c>
      <c r="DZ75" s="248" t="str">
        <f t="shared" si="19"/>
        <v>38</v>
      </c>
      <c r="EA75" s="251" t="str">
        <f t="shared" ref="EA75:EB75" si="303">DZ75/60</f>
        <v>0.6</v>
      </c>
      <c r="EB75" s="251" t="str">
        <f t="shared" si="303"/>
        <v>0.0</v>
      </c>
      <c r="EC75" s="543" t="str">
        <f t="shared" si="21"/>
        <v>0.00</v>
      </c>
      <c r="ED75" s="248" t="str">
        <f t="shared" si="22"/>
        <v>5,134</v>
      </c>
      <c r="EE75" s="251" t="str">
        <f t="shared" ref="EE75:EF75" si="304">ED75/1000</f>
        <v>5.1</v>
      </c>
      <c r="EF75" s="252" t="str">
        <f t="shared" si="304"/>
        <v>0.01</v>
      </c>
      <c r="EG75" s="544" t="str">
        <f t="shared" si="24"/>
        <v>0.0051</v>
      </c>
      <c r="EH75" s="225">
        <v>742.0</v>
      </c>
    </row>
    <row r="76" hidden="1">
      <c r="A76" s="33"/>
      <c r="B76" s="226" t="s">
        <v>967</v>
      </c>
      <c r="C76" s="227" t="s">
        <v>886</v>
      </c>
      <c r="D76" s="227">
        <v>1.0</v>
      </c>
      <c r="E76" s="227">
        <v>1.0</v>
      </c>
      <c r="F76" s="227">
        <v>1.0</v>
      </c>
      <c r="G76" s="228" t="str">
        <f t="shared" si="5"/>
        <v>15.6</v>
      </c>
      <c r="H76" s="229">
        <v>10.0</v>
      </c>
      <c r="I76" s="229">
        <v>10.0</v>
      </c>
      <c r="J76" s="229" t="str">
        <f>H76/Main!$D$9</f>
        <v>10</v>
      </c>
      <c r="K76" s="229" t="str">
        <f>I76/Main!$D$10</f>
        <v>10</v>
      </c>
      <c r="L76" s="229" t="str">
        <f t="shared" si="6"/>
        <v>1</v>
      </c>
      <c r="M76" s="229">
        <v>1.0</v>
      </c>
      <c r="N76" s="230"/>
      <c r="O76" s="230"/>
      <c r="P76" s="230"/>
      <c r="Q76" s="231"/>
      <c r="R76" s="230"/>
      <c r="S76" s="232"/>
      <c r="T76" s="232"/>
      <c r="U76" s="230"/>
      <c r="V76" s="230"/>
      <c r="W76" s="232"/>
      <c r="X76" s="232"/>
      <c r="Y76" s="230"/>
      <c r="Z76" s="230"/>
      <c r="AA76" s="230"/>
      <c r="AB76" s="230"/>
      <c r="AC76" s="334" t="s">
        <v>913</v>
      </c>
      <c r="AD76" s="225">
        <v>0.0</v>
      </c>
      <c r="AE76" s="225">
        <v>12.0</v>
      </c>
      <c r="AF76" s="225">
        <v>4.0</v>
      </c>
      <c r="AG76" s="225">
        <v>0.0</v>
      </c>
      <c r="AH76" s="309">
        <v>8.0</v>
      </c>
      <c r="AI76" s="225">
        <v>0.0</v>
      </c>
      <c r="AJ76" s="225">
        <v>0.0</v>
      </c>
      <c r="AK76" s="225">
        <v>0.0</v>
      </c>
      <c r="AL76" s="225">
        <v>0.0</v>
      </c>
      <c r="AM76" s="225">
        <v>0.0</v>
      </c>
      <c r="AN76" s="225">
        <v>0.0</v>
      </c>
      <c r="AO76" s="225">
        <v>0.0</v>
      </c>
      <c r="AP76" s="225">
        <v>0.0</v>
      </c>
      <c r="AQ76" s="225">
        <v>0.0</v>
      </c>
      <c r="AR76" s="225">
        <v>0.0</v>
      </c>
      <c r="AS76" s="225">
        <v>0.0</v>
      </c>
      <c r="AT76" s="225">
        <v>0.0</v>
      </c>
      <c r="AU76" s="225">
        <v>0.0</v>
      </c>
      <c r="AV76" s="225">
        <v>0.0</v>
      </c>
      <c r="AW76" s="225">
        <v>0.0</v>
      </c>
      <c r="AX76" s="225">
        <v>0.0</v>
      </c>
      <c r="AY76" s="236" t="str">
        <f t="shared" ref="AY76:BS76" si="305">IF(AD76 = 0, "", AD76)</f>
        <v/>
      </c>
      <c r="AZ76" s="225" t="str">
        <f t="shared" si="305"/>
        <v>12</v>
      </c>
      <c r="BA76" s="225" t="str">
        <f t="shared" si="305"/>
        <v>4</v>
      </c>
      <c r="BB76" s="227" t="str">
        <f t="shared" si="305"/>
        <v/>
      </c>
      <c r="BC76" s="309" t="str">
        <f t="shared" si="305"/>
        <v>8</v>
      </c>
      <c r="BD76" s="227" t="str">
        <f t="shared" si="305"/>
        <v/>
      </c>
      <c r="BE76" s="227" t="str">
        <f t="shared" si="305"/>
        <v/>
      </c>
      <c r="BF76" s="227" t="str">
        <f t="shared" si="305"/>
        <v/>
      </c>
      <c r="BG76" s="227" t="str">
        <f t="shared" si="305"/>
        <v/>
      </c>
      <c r="BH76" s="227" t="str">
        <f t="shared" si="305"/>
        <v/>
      </c>
      <c r="BI76" s="227" t="str">
        <f t="shared" si="305"/>
        <v/>
      </c>
      <c r="BJ76" s="227" t="str">
        <f t="shared" si="305"/>
        <v/>
      </c>
      <c r="BK76" s="227" t="str">
        <f t="shared" si="305"/>
        <v/>
      </c>
      <c r="BL76" s="227" t="str">
        <f t="shared" si="305"/>
        <v/>
      </c>
      <c r="BM76" s="227" t="str">
        <f t="shared" si="305"/>
        <v/>
      </c>
      <c r="BN76" s="227" t="str">
        <f t="shared" si="305"/>
        <v/>
      </c>
      <c r="BO76" s="227" t="str">
        <f t="shared" si="305"/>
        <v/>
      </c>
      <c r="BP76" s="227" t="str">
        <f t="shared" si="305"/>
        <v/>
      </c>
      <c r="BQ76" s="227" t="str">
        <f t="shared" si="305"/>
        <v/>
      </c>
      <c r="BR76" s="227" t="str">
        <f t="shared" si="305"/>
        <v/>
      </c>
      <c r="BS76" s="238" t="str">
        <f t="shared" si="305"/>
        <v/>
      </c>
      <c r="BT76" s="239" t="str">
        <f>$AY76*Assembly!Y$4+$AZ76*Assembly!Y$5+$BA76*Assembly!Y$6+$BB76*Assembly!Y$7+$BC76*Assembly!Y$8+$BD76*Assembly!Y$9+$BE76*Assembly!Y$10+$BF76*Assembly!Y$11+$BG76*Assembly!Y$12+$BH76*Assembly!Y$13+$BI76*Assembly!Y$14+$BJ76*Assembly!Y$15+$BK76*Assembly!Y$16+$BL76*Assembly!Y$17+$BM76*Assembly!Y$18+$BN76*Assembly!Y$19+$BO76*Assembly!Y$20+$BP76*Assembly!Y$21+$BQ76*Assembly!Y$22+$BR76*Assembly!Y$23+$BS76*Assembly!Y$24</f>
        <v>116</v>
      </c>
      <c r="BU76" s="225" t="str">
        <f t="shared" si="8"/>
        <v>7</v>
      </c>
      <c r="BV76" s="225" t="str">
        <f>$AY76*Assembly!AC$4+$AZ76*Assembly!AC$5+$BA76*Assembly!AC$6+$BB76*Assembly!AC$7+$BC76*Assembly!AC$8+$BD76*Assembly!AC$9+$BE76*Assembly!AC$10+$BF76*Assembly!AC$11+$BG76*Assembly!AC$12+$BH76*Assembly!AC$13+$BI76*Assembly!AC$14+$BJ76*Assembly!AC$15+$BK76*Assembly!AC$16+$BL76*Assembly!AC$17+$BM76*Assembly!AC$18+$BN76*Assembly!AC$19+$BO76*Assembly!AC$20+$BP76*Assembly!AC$21+$BQ76*Assembly!AC$22+$BR76*Assembly!AC$23+$BS76*Assembly!AC$24</f>
        <v>480</v>
      </c>
      <c r="BW76" s="240" t="str">
        <f t="shared" si="9"/>
        <v>4.14</v>
      </c>
      <c r="BX76" s="241" t="str">
        <f t="shared" si="10"/>
        <v>31</v>
      </c>
      <c r="BY76" s="242" t="str">
        <f t="shared" si="11"/>
        <v>64.7</v>
      </c>
      <c r="BZ76" s="225"/>
      <c r="CA76" s="225" t="str">
        <f>$AY76*Assembly!X$4+$AZ76*Assembly!X$5+$BA76*Assembly!X$6+$BB76*Assembly!X$7+$BC76*Assembly!X$8+$BD76*Assembly!X$9+$BE76*Assembly!X$10+$BF76*Assembly!X$11+$BG76*Assembly!X$12+$BH76*Assembly!X$13+$BI76*Assembly!X$14+$BJ76*Assembly!X$15+$BK76*Assembly!X$16+$BL76*Assembly!X$17+$BM76*Assembly!X$18+$BN76*Assembly!X$19+$BO76*Assembly!X$20+$BP76*Assembly!X$21+$BQ76*Assembly!X$22+$BR76*Assembly!X$23+$BS76*Assembly!X$24</f>
        <v>48</v>
      </c>
      <c r="CB76" s="225" t="str">
        <f t="shared" si="12"/>
        <v>7,467</v>
      </c>
      <c r="CC76" s="223" t="str">
        <f t="shared" si="13"/>
        <v>0.0075</v>
      </c>
      <c r="CD76" s="243" t="str">
        <f>$AY76*Assembly!AB$4+$AZ76*Assembly!AB$5+$BA76*Assembly!AB$6+$BB76*Assembly!AB$7+$BC76*Assembly!AB$8+$BD76*Assembly!AB$9+$BE76*Assembly!AB$10+$BF76*Assembly!AB$11+$BG76*Assembly!AB$12+$BH76*Assembly!AB$13+$BI76*Assembly!AB$14+$BJ76*Assembly!AB$15+$BK76*Assembly!AB$16+$BL76*Assembly!AB$17+$BM76*Assembly!AB$18+$BN76*Assembly!AB$19+$BO76*Assembly!AB$20+$BP76*Assembly!AB$21+$BQ76*Assembly!AB$22+$BR76*Assembly!AB$23+$BS76*Assembly!AB$24</f>
        <v>84</v>
      </c>
      <c r="CE76" s="231" t="str">
        <f>$AY76*Assembly!M$4+$AZ76*Assembly!M$5+$BA76*Assembly!M$6+$BB76*Assembly!M$7+$BC76*Assembly!M$8+$BD76*Assembly!M$9+$BE76*Assembly!M$10+$BF76*Assembly!M$11+$BG76*Assembly!M$12+$BH76*Assembly!M$13+$BI76*Assembly!M$14+$BJ76*Assembly!M$15+$BK76*Assembly!M$16+$BL76*Assembly!M$17+$BM76*Assembly!M$18+$BN76*Assembly!M$19+$BO76*Assembly!M$20+$BP76*Assembly!M$21+$BQ76*Assembly!M$22+$BR76*Assembly!M$23+$BS76*Assembly!M$24</f>
        <v>142</v>
      </c>
      <c r="CF76" s="231" t="str">
        <f>$AY76*Assembly!N$4+$AZ76*Assembly!N$5+$BA76*Assembly!N$6+$BB76*Assembly!N$7+$BC76*Assembly!N$8+$BD76*Assembly!N$9+$BE76*Assembly!N$10+$BF76*Assembly!N$11+$BG76*Assembly!N$12+$BH76*Assembly!N$13+$BI76*Assembly!N$14+$BJ76*Assembly!N$15+$BK76*Assembly!N$16+$BL76*Assembly!N$17+$BM76*Assembly!N$18+$BN76*Assembly!N$19+$BO76*Assembly!N$20+$BP76*Assembly!N$21+$BQ76*Assembly!N$22+$BR76*Assembly!N$23+$BS76*Assembly!N$24</f>
        <v>0</v>
      </c>
      <c r="CG76" s="231" t="str">
        <f>$AY76*Assembly!O$4+$AZ76*Assembly!O$5+$BA76*Assembly!O$6+$BB76*Assembly!O$7+$BC76*Assembly!O$8+$BD76*Assembly!O$9+$BE76*Assembly!O$10+$BF76*Assembly!O$11+$BG76*Assembly!O$12+$BH76*Assembly!O$13+$BI76*Assembly!O$14+$BJ76*Assembly!O$15+$BK76*Assembly!O$16+$BL76*Assembly!O$17+$BM76*Assembly!O$18+$BN76*Assembly!O$19+$BO76*Assembly!O$20+$BP76*Assembly!O$21+$BQ76*Assembly!O$22+$BR76*Assembly!O$23+$BS76*Assembly!O$24</f>
        <v>0</v>
      </c>
      <c r="CH76" s="229" t="str">
        <f>$AY76*Assembly!P$4+$AZ76*Assembly!P$5+$BA76*Assembly!P$6+$BB76*Assembly!P$7+$BC76*Assembly!P$8+$BD76*Assembly!P$9+$BE76*Assembly!P$10+$BF76*Assembly!P$11+$BG76*Assembly!P$12+$BH76*Assembly!P$13+$BI76*Assembly!P$14+$BJ76*Assembly!P$15+$BK76*Assembly!P$16+$BL76*Assembly!P$17+$BM76*Assembly!P$18+$BN76*Assembly!P$19+$BO76*Assembly!P$20+$BP76*Assembly!P$21+$BQ76*Assembly!P$22+$BR76*Assembly!P$23+$BS76*Assembly!P$24</f>
        <v>0</v>
      </c>
      <c r="CI76" s="229" t="str">
        <f>$AY76*Assembly!Q$4+$AZ76*Assembly!Q$5+$BA76*Assembly!Q$6+$BB76*Assembly!Q$7+$BC76*Assembly!Q$8+$BD76*Assembly!Q$9+$BE76*Assembly!Q$10+$BF76*Assembly!Q$11+$BG76*Assembly!Q$12+$BH76*Assembly!Q$13+$BI76*Assembly!Q$14+$BJ76*Assembly!Q$15+$BK76*Assembly!Q$16+$BL76*Assembly!Q$17+$BM76*Assembly!Q$18+$BN76*Assembly!Q$19+$BO76*Assembly!Q$20+$BP76*Assembly!Q$21+$BQ76*Assembly!Q$22+$BR76*Assembly!Q$23+$BS76*Assembly!Q$24</f>
        <v>0</v>
      </c>
      <c r="CJ76" s="231" t="str">
        <f>$AY76*Assembly!R$4+$AZ76*Assembly!R$5+$BA76*Assembly!R$6+$BB76*Assembly!R$7+$BC76*Assembly!R$8+$BD76*Assembly!R$9+$BE76*Assembly!R$10+$BF76*Assembly!R$11+$BG76*Assembly!R$12+$BH76*Assembly!R$13+$BI76*Assembly!R$14+$BJ76*Assembly!R$15+$BK76*Assembly!R$16+$BL76*Assembly!R$17+$BM76*Assembly!R$18+$BN76*Assembly!R$19+$BO76*Assembly!R$20+$BP76*Assembly!R$21+$BQ76*Assembly!R$22+$BR76*Assembly!R$23+$BS76*Assembly!R$24</f>
        <v>0</v>
      </c>
      <c r="CK76" s="229" t="str">
        <f>$AY76*Assembly!S$4+$AZ76*Assembly!S$5+$BA76*Assembly!S$6+$BB76*Assembly!S$7+$BC76*Assembly!S$8+$BD76*Assembly!S$9+$BE76*Assembly!S$10+$BF76*Assembly!S$11+$BG76*Assembly!S$12+$BH76*Assembly!S$13+$BI76*Assembly!S$14+$BJ76*Assembly!S$15+$BK76*Assembly!S$16+$BL76*Assembly!S$17+$BM76*Assembly!S$18+$BN76*Assembly!S$19+$BO76*Assembly!S$20+$BP76*Assembly!S$21+$BQ76*Assembly!S$22+$BR76*Assembly!S$23+$BS76*Assembly!S$24</f>
        <v>0</v>
      </c>
      <c r="CL76" s="229" t="str">
        <f>$AY76*Assembly!T$4+$AZ76*Assembly!T$5+$BA76*Assembly!T$6+$BB76*Assembly!T$7+$BC76*Assembly!T$8+$BD76*Assembly!T$9+$BE76*Assembly!T$10+$BF76*Assembly!T$11+$BG76*Assembly!T$12+$BH76*Assembly!T$13+$BI76*Assembly!T$14+$BJ76*Assembly!T$15+$BK76*Assembly!T$16+$BL76*Assembly!T$17+$BM76*Assembly!T$18+$BN76*Assembly!T$19+$BO76*Assembly!T$20+$BP76*Assembly!T$21+$BQ76*Assembly!T$22+$BR76*Assembly!T$23+$BS76*Assembly!T$24</f>
        <v>0</v>
      </c>
      <c r="CM76" s="229" t="str">
        <f>$AY76*Assembly!U$4+$AZ76*Assembly!U$5+$BA76*Assembly!U$6+$BB76*Assembly!U$7+$BC76*Assembly!U$8+$BD76*Assembly!U$9+$BE76*Assembly!U$10+$BF76*Assembly!U$11+$BG76*Assembly!U$12+$BH76*Assembly!U$13+$BI76*Assembly!U$14+$BJ76*Assembly!U$15+$BK76*Assembly!U$16+$BL76*Assembly!U$17+$BM76*Assembly!U$18+$BN76*Assembly!U$19+$BO76*Assembly!U$20+$BP76*Assembly!U$21+$BQ76*Assembly!U$22+$BR76*Assembly!U$23+$BS76*Assembly!U$24</f>
        <v>0</v>
      </c>
      <c r="CN76" s="231" t="str">
        <f>$AY76*Assembly!V$4+$AZ76*Assembly!V$5+$BA76*Assembly!V$6+$BB76*Assembly!V$7+$BC76*Assembly!V$8+$BD76*Assembly!V$9+$BE76*Assembly!V$10+$BF76*Assembly!V$11+$BG76*Assembly!V$12+$BH76*Assembly!V$13+$BI76*Assembly!V$14+$BJ76*Assembly!V$15+$BK76*Assembly!V$16+$BL76*Assembly!V$17+$BM76*Assembly!V$18+$BN76*Assembly!V$19+$BO76*Assembly!V$20+$BP76*Assembly!V$21+$BQ76*Assembly!V$22+$BR76*Assembly!V$23+$BS76*Assembly!V$24</f>
        <v>0</v>
      </c>
      <c r="CO76" s="231" t="str">
        <f>CE76*Refining!$F$3</f>
        <v>254</v>
      </c>
      <c r="CP76" s="231" t="str">
        <f>CF76*Refining!$F$4</f>
        <v>0</v>
      </c>
      <c r="CQ76" s="231" t="str">
        <f>CG76*Refining!$F$5</f>
        <v>0</v>
      </c>
      <c r="CR76" s="231" t="str">
        <f>CH76*Refining!$F$6</f>
        <v>0</v>
      </c>
      <c r="CS76" s="231" t="str">
        <f>CI76*Refining!$F$7</f>
        <v>0</v>
      </c>
      <c r="CT76" s="231" t="str">
        <f>CJ76*Refining!$F$8</f>
        <v>0</v>
      </c>
      <c r="CU76" s="231" t="str">
        <f>CK76*Refining!$F$9</f>
        <v>0</v>
      </c>
      <c r="CV76" s="231" t="str">
        <f>CL76*Refining!$F$10</f>
        <v>0</v>
      </c>
      <c r="CW76" s="231" t="str">
        <f>CM76*Refining!$F$11</f>
        <v>0</v>
      </c>
      <c r="CX76" s="231" t="str">
        <f>CN76*Refining!$F$12</f>
        <v>0</v>
      </c>
      <c r="CY76" s="248" t="str">
        <f t="shared" ref="CY76:DR76" si="306">IF(CE76 = 0, "", CE76)</f>
        <v>142</v>
      </c>
      <c r="CZ76" s="245" t="str">
        <f t="shared" si="306"/>
        <v/>
      </c>
      <c r="DA76" s="245" t="str">
        <f t="shared" si="306"/>
        <v/>
      </c>
      <c r="DB76" s="245" t="str">
        <f t="shared" si="306"/>
        <v/>
      </c>
      <c r="DC76" s="245" t="str">
        <f t="shared" si="306"/>
        <v/>
      </c>
      <c r="DD76" s="245" t="str">
        <f t="shared" si="306"/>
        <v/>
      </c>
      <c r="DE76" s="245" t="str">
        <f t="shared" si="306"/>
        <v/>
      </c>
      <c r="DF76" s="245" t="str">
        <f t="shared" si="306"/>
        <v/>
      </c>
      <c r="DG76" s="245" t="str">
        <f t="shared" si="306"/>
        <v/>
      </c>
      <c r="DH76" s="246" t="str">
        <f t="shared" si="306"/>
        <v/>
      </c>
      <c r="DI76" s="248" t="str">
        <f t="shared" si="306"/>
        <v>254</v>
      </c>
      <c r="DJ76" s="245" t="str">
        <f t="shared" si="306"/>
        <v/>
      </c>
      <c r="DK76" s="245" t="str">
        <f t="shared" si="306"/>
        <v/>
      </c>
      <c r="DL76" s="245" t="str">
        <f t="shared" si="306"/>
        <v/>
      </c>
      <c r="DM76" s="245" t="str">
        <f t="shared" si="306"/>
        <v/>
      </c>
      <c r="DN76" s="245" t="str">
        <f t="shared" si="306"/>
        <v/>
      </c>
      <c r="DO76" s="245" t="str">
        <f t="shared" si="306"/>
        <v/>
      </c>
      <c r="DP76" s="245" t="str">
        <f t="shared" si="306"/>
        <v/>
      </c>
      <c r="DQ76" s="245" t="str">
        <f t="shared" si="306"/>
        <v/>
      </c>
      <c r="DR76" s="246" t="str">
        <f t="shared" si="306"/>
        <v/>
      </c>
      <c r="DS76" s="248" t="str">
        <f t="shared" si="15"/>
        <v>142</v>
      </c>
      <c r="DT76" s="249" t="str">
        <f t="shared" si="16"/>
        <v>254</v>
      </c>
      <c r="DU76" s="225" t="str">
        <f>CY76*'Ores &amp; Ingots'!$C$3+CZ76*'Ores &amp; Ingots'!$C$4+DA76*'Ores &amp; Ingots'!$C$5+DB76*'Ores &amp; Ingots'!$C$6+DC76*'Ores &amp; Ingots'!$C$7+DD76*'Ores &amp; Ingots'!$C$8+DE76*'Ores &amp; Ingots'!$C$9+DF76*'Ores &amp; Ingots'!$C$10+DG76*'Ores &amp; Ingots'!$C$11+DH76*'Ores &amp; Ingots'!$C$12</f>
        <v>18</v>
      </c>
      <c r="DV76" s="225" t="str">
        <f>DI76*'Ores &amp; Ingots'!$B$3+DJ76*'Ores &amp; Ingots'!$B$4+DK76*'Ores &amp; Ingots'!$B$5+DL76*'Ores &amp; Ingots'!$B$6+DM76*'Ores &amp; Ingots'!$B$7+DN76*'Ores &amp; Ingots'!$B$8+DO76*'Ores &amp; Ingots'!$B$9+DP76*'Ores &amp; Ingots'!$B$10+DQ76*'Ores &amp; Ingots'!$B$11+DR76*'Ores &amp; Ingots'!$B$12</f>
        <v>94</v>
      </c>
      <c r="DW76" s="249" t="str">
        <f>CY76*Refining!$G$3+CZ76*Refining!$G$4+DA76*Refining!$G$5+DB76*Refining!$G$6+DC76*Refining!$G$7+DD76*Refining!$G$8+DE76*Refining!$G$9+DF76*Refining!$G$10+DG76*Refining!$G$11+DH76*Refining!$G$12</f>
        <v>10</v>
      </c>
      <c r="DX76" s="249" t="str">
        <f t="shared" si="17"/>
        <v>1,517</v>
      </c>
      <c r="DY76" s="250" t="str">
        <f t="shared" si="18"/>
        <v>0.0015</v>
      </c>
      <c r="DZ76" s="248" t="str">
        <f t="shared" si="19"/>
        <v>68</v>
      </c>
      <c r="EA76" s="251" t="str">
        <f t="shared" ref="EA76:EB76" si="307">DZ76/60</f>
        <v>1.1</v>
      </c>
      <c r="EB76" s="251" t="str">
        <f t="shared" si="307"/>
        <v>0.0</v>
      </c>
      <c r="EC76" s="543" t="str">
        <f t="shared" si="21"/>
        <v>0.00</v>
      </c>
      <c r="ED76" s="248" t="str">
        <f t="shared" si="22"/>
        <v>8,984</v>
      </c>
      <c r="EE76" s="251" t="str">
        <f t="shared" ref="EE76:EF76" si="308">ED76/1000</f>
        <v>9.0</v>
      </c>
      <c r="EF76" s="252" t="str">
        <f t="shared" si="308"/>
        <v>0.01</v>
      </c>
      <c r="EG76" s="544" t="str">
        <f t="shared" si="24"/>
        <v>0.0090</v>
      </c>
      <c r="EH76" s="225">
        <v>236.0</v>
      </c>
    </row>
    <row r="77" hidden="1">
      <c r="A77" s="42"/>
      <c r="B77" s="297" t="s">
        <v>968</v>
      </c>
      <c r="C77" s="262" t="s">
        <v>886</v>
      </c>
      <c r="D77" s="262">
        <v>1.0</v>
      </c>
      <c r="E77" s="262">
        <v>1.0</v>
      </c>
      <c r="F77" s="262">
        <v>1.0</v>
      </c>
      <c r="G77" s="315" t="str">
        <f t="shared" si="5"/>
        <v>15.6</v>
      </c>
      <c r="H77" s="316">
        <v>12.0</v>
      </c>
      <c r="I77" s="316">
        <v>12.0</v>
      </c>
      <c r="J77" s="316" t="str">
        <f>H77/Main!$D$9</f>
        <v>12</v>
      </c>
      <c r="K77" s="316" t="str">
        <f>I77/Main!$D$10</f>
        <v>12</v>
      </c>
      <c r="L77" s="316" t="str">
        <f t="shared" si="6"/>
        <v>1</v>
      </c>
      <c r="M77" s="316">
        <v>1.0</v>
      </c>
      <c r="N77" s="317"/>
      <c r="O77" s="317"/>
      <c r="P77" s="317"/>
      <c r="Q77" s="318"/>
      <c r="R77" s="317"/>
      <c r="S77" s="319"/>
      <c r="T77" s="319"/>
      <c r="U77" s="317"/>
      <c r="V77" s="317"/>
      <c r="W77" s="319"/>
      <c r="X77" s="319"/>
      <c r="Y77" s="317"/>
      <c r="Z77" s="317"/>
      <c r="AA77" s="317"/>
      <c r="AB77" s="317"/>
      <c r="AC77" s="337" t="s">
        <v>913</v>
      </c>
      <c r="AD77" s="275">
        <v>0.0</v>
      </c>
      <c r="AE77" s="275">
        <v>16.0</v>
      </c>
      <c r="AF77" s="275">
        <v>6.0</v>
      </c>
      <c r="AG77" s="275">
        <v>0.0</v>
      </c>
      <c r="AH77" s="321">
        <v>12.0</v>
      </c>
      <c r="AI77" s="275">
        <v>0.0</v>
      </c>
      <c r="AJ77" s="275">
        <v>0.0</v>
      </c>
      <c r="AK77" s="275">
        <v>0.0</v>
      </c>
      <c r="AL77" s="275">
        <v>0.0</v>
      </c>
      <c r="AM77" s="275">
        <v>0.0</v>
      </c>
      <c r="AN77" s="275">
        <v>0.0</v>
      </c>
      <c r="AO77" s="275">
        <v>0.0</v>
      </c>
      <c r="AP77" s="275">
        <v>0.0</v>
      </c>
      <c r="AQ77" s="275">
        <v>0.0</v>
      </c>
      <c r="AR77" s="275">
        <v>0.0</v>
      </c>
      <c r="AS77" s="275">
        <v>0.0</v>
      </c>
      <c r="AT77" s="275">
        <v>0.0</v>
      </c>
      <c r="AU77" s="275">
        <v>0.0</v>
      </c>
      <c r="AV77" s="275">
        <v>0.0</v>
      </c>
      <c r="AW77" s="275">
        <v>0.0</v>
      </c>
      <c r="AX77" s="275">
        <v>0.0</v>
      </c>
      <c r="AY77" s="271" t="str">
        <f t="shared" ref="AY77:BS77" si="309">IF(AD77 = 0, "", AD77)</f>
        <v/>
      </c>
      <c r="AZ77" s="275" t="str">
        <f t="shared" si="309"/>
        <v>16</v>
      </c>
      <c r="BA77" s="275" t="str">
        <f t="shared" si="309"/>
        <v>6</v>
      </c>
      <c r="BB77" s="262" t="str">
        <f t="shared" si="309"/>
        <v/>
      </c>
      <c r="BC77" s="321" t="str">
        <f t="shared" si="309"/>
        <v>12</v>
      </c>
      <c r="BD77" s="262" t="str">
        <f t="shared" si="309"/>
        <v/>
      </c>
      <c r="BE77" s="262" t="str">
        <f t="shared" si="309"/>
        <v/>
      </c>
      <c r="BF77" s="262" t="str">
        <f t="shared" si="309"/>
        <v/>
      </c>
      <c r="BG77" s="262" t="str">
        <f t="shared" si="309"/>
        <v/>
      </c>
      <c r="BH77" s="262" t="str">
        <f t="shared" si="309"/>
        <v/>
      </c>
      <c r="BI77" s="262" t="str">
        <f t="shared" si="309"/>
        <v/>
      </c>
      <c r="BJ77" s="262" t="str">
        <f t="shared" si="309"/>
        <v/>
      </c>
      <c r="BK77" s="262" t="str">
        <f t="shared" si="309"/>
        <v/>
      </c>
      <c r="BL77" s="262" t="str">
        <f t="shared" si="309"/>
        <v/>
      </c>
      <c r="BM77" s="262" t="str">
        <f t="shared" si="309"/>
        <v/>
      </c>
      <c r="BN77" s="262" t="str">
        <f t="shared" si="309"/>
        <v/>
      </c>
      <c r="BO77" s="262" t="str">
        <f t="shared" si="309"/>
        <v/>
      </c>
      <c r="BP77" s="262" t="str">
        <f t="shared" si="309"/>
        <v/>
      </c>
      <c r="BQ77" s="262" t="str">
        <f t="shared" si="309"/>
        <v/>
      </c>
      <c r="BR77" s="262" t="str">
        <f t="shared" si="309"/>
        <v/>
      </c>
      <c r="BS77" s="273" t="str">
        <f t="shared" si="309"/>
        <v/>
      </c>
      <c r="BT77" s="274" t="str">
        <f>$AY77*Assembly!Y$4+$AZ77*Assembly!Y$5+$BA77*Assembly!Y$6+$BB77*Assembly!Y$7+$BC77*Assembly!Y$8+$BD77*Assembly!Y$9+$BE77*Assembly!Y$10+$BF77*Assembly!Y$11+$BG77*Assembly!Y$12+$BH77*Assembly!Y$13+$BI77*Assembly!Y$14+$BJ77*Assembly!Y$15+$BK77*Assembly!Y$16+$BL77*Assembly!Y$17+$BM77*Assembly!Y$18+$BN77*Assembly!Y$19+$BO77*Assembly!Y$20+$BP77*Assembly!Y$21+$BQ77*Assembly!Y$22+$BR77*Assembly!Y$23+$BS77*Assembly!Y$24</f>
        <v>168</v>
      </c>
      <c r="BU77" s="275" t="str">
        <f t="shared" si="8"/>
        <v>11</v>
      </c>
      <c r="BV77" s="275" t="str">
        <f>$AY77*Assembly!AC$4+$AZ77*Assembly!AC$5+$BA77*Assembly!AC$6+$BB77*Assembly!AC$7+$BC77*Assembly!AC$8+$BD77*Assembly!AC$9+$BE77*Assembly!AC$10+$BF77*Assembly!AC$11+$BG77*Assembly!AC$12+$BH77*Assembly!AC$13+$BI77*Assembly!AC$14+$BJ77*Assembly!AC$15+$BK77*Assembly!AC$16+$BL77*Assembly!AC$17+$BM77*Assembly!AC$18+$BN77*Assembly!AC$19+$BO77*Assembly!AC$20+$BP77*Assembly!AC$21+$BQ77*Assembly!AC$22+$BR77*Assembly!AC$23+$BS77*Assembly!AC$24</f>
        <v>690</v>
      </c>
      <c r="BW77" s="276" t="str">
        <f t="shared" si="9"/>
        <v>4.11</v>
      </c>
      <c r="BX77" s="277" t="str">
        <f t="shared" si="10"/>
        <v>44</v>
      </c>
      <c r="BY77" s="278" t="str">
        <f t="shared" si="11"/>
        <v>64.2</v>
      </c>
      <c r="BZ77" s="275"/>
      <c r="CA77" s="275" t="str">
        <f>$AY77*Assembly!X$4+$AZ77*Assembly!X$5+$BA77*Assembly!X$6+$BB77*Assembly!X$7+$BC77*Assembly!X$8+$BD77*Assembly!X$9+$BE77*Assembly!X$10+$BF77*Assembly!X$11+$BG77*Assembly!X$12+$BH77*Assembly!X$13+$BI77*Assembly!X$14+$BJ77*Assembly!X$15+$BK77*Assembly!X$16+$BL77*Assembly!X$17+$BM77*Assembly!X$18+$BN77*Assembly!X$19+$BO77*Assembly!X$20+$BP77*Assembly!X$21+$BQ77*Assembly!X$22+$BR77*Assembly!X$23+$BS77*Assembly!X$24</f>
        <v>70</v>
      </c>
      <c r="CB77" s="275" t="str">
        <f t="shared" si="12"/>
        <v>10,889</v>
      </c>
      <c r="CC77" s="279" t="str">
        <f t="shared" si="13"/>
        <v>0.0109</v>
      </c>
      <c r="CD77" s="280" t="str">
        <f>$AY77*Assembly!AB$4+$AZ77*Assembly!AB$5+$BA77*Assembly!AB$6+$BB77*Assembly!AB$7+$BC77*Assembly!AB$8+$BD77*Assembly!AB$9+$BE77*Assembly!AB$10+$BF77*Assembly!AB$11+$BG77*Assembly!AB$12+$BH77*Assembly!AB$13+$BI77*Assembly!AB$14+$BJ77*Assembly!AB$15+$BK77*Assembly!AB$16+$BL77*Assembly!AB$17+$BM77*Assembly!AB$18+$BN77*Assembly!AB$19+$BO77*Assembly!AB$20+$BP77*Assembly!AB$21+$BQ77*Assembly!AB$22+$BR77*Assembly!AB$23+$BS77*Assembly!AB$24</f>
        <v>116</v>
      </c>
      <c r="CE77" s="318" t="str">
        <f>$AY77*Assembly!M$4+$AZ77*Assembly!M$5+$BA77*Assembly!M$6+$BB77*Assembly!M$7+$BC77*Assembly!M$8+$BD77*Assembly!M$9+$BE77*Assembly!M$10+$BF77*Assembly!M$11+$BG77*Assembly!M$12+$BH77*Assembly!M$13+$BI77*Assembly!M$14+$BJ77*Assembly!M$15+$BK77*Assembly!M$16+$BL77*Assembly!M$17+$BM77*Assembly!M$18+$BN77*Assembly!M$19+$BO77*Assembly!M$20+$BP77*Assembly!M$21+$BQ77*Assembly!M$22+$BR77*Assembly!M$23+$BS77*Assembly!M$24</f>
        <v>206</v>
      </c>
      <c r="CF77" s="318" t="str">
        <f>$AY77*Assembly!N$4+$AZ77*Assembly!N$5+$BA77*Assembly!N$6+$BB77*Assembly!N$7+$BC77*Assembly!N$8+$BD77*Assembly!N$9+$BE77*Assembly!N$10+$BF77*Assembly!N$11+$BG77*Assembly!N$12+$BH77*Assembly!N$13+$BI77*Assembly!N$14+$BJ77*Assembly!N$15+$BK77*Assembly!N$16+$BL77*Assembly!N$17+$BM77*Assembly!N$18+$BN77*Assembly!N$19+$BO77*Assembly!N$20+$BP77*Assembly!N$21+$BQ77*Assembly!N$22+$BR77*Assembly!N$23+$BS77*Assembly!N$24</f>
        <v>0</v>
      </c>
      <c r="CG77" s="318" t="str">
        <f>$AY77*Assembly!O$4+$AZ77*Assembly!O$5+$BA77*Assembly!O$6+$BB77*Assembly!O$7+$BC77*Assembly!O$8+$BD77*Assembly!O$9+$BE77*Assembly!O$10+$BF77*Assembly!O$11+$BG77*Assembly!O$12+$BH77*Assembly!O$13+$BI77*Assembly!O$14+$BJ77*Assembly!O$15+$BK77*Assembly!O$16+$BL77*Assembly!O$17+$BM77*Assembly!O$18+$BN77*Assembly!O$19+$BO77*Assembly!O$20+$BP77*Assembly!O$21+$BQ77*Assembly!O$22+$BR77*Assembly!O$23+$BS77*Assembly!O$24</f>
        <v>0</v>
      </c>
      <c r="CH77" s="316" t="str">
        <f>$AY77*Assembly!P$4+$AZ77*Assembly!P$5+$BA77*Assembly!P$6+$BB77*Assembly!P$7+$BC77*Assembly!P$8+$BD77*Assembly!P$9+$BE77*Assembly!P$10+$BF77*Assembly!P$11+$BG77*Assembly!P$12+$BH77*Assembly!P$13+$BI77*Assembly!P$14+$BJ77*Assembly!P$15+$BK77*Assembly!P$16+$BL77*Assembly!P$17+$BM77*Assembly!P$18+$BN77*Assembly!P$19+$BO77*Assembly!P$20+$BP77*Assembly!P$21+$BQ77*Assembly!P$22+$BR77*Assembly!P$23+$BS77*Assembly!P$24</f>
        <v>0</v>
      </c>
      <c r="CI77" s="316" t="str">
        <f>$AY77*Assembly!Q$4+$AZ77*Assembly!Q$5+$BA77*Assembly!Q$6+$BB77*Assembly!Q$7+$BC77*Assembly!Q$8+$BD77*Assembly!Q$9+$BE77*Assembly!Q$10+$BF77*Assembly!Q$11+$BG77*Assembly!Q$12+$BH77*Assembly!Q$13+$BI77*Assembly!Q$14+$BJ77*Assembly!Q$15+$BK77*Assembly!Q$16+$BL77*Assembly!Q$17+$BM77*Assembly!Q$18+$BN77*Assembly!Q$19+$BO77*Assembly!Q$20+$BP77*Assembly!Q$21+$BQ77*Assembly!Q$22+$BR77*Assembly!Q$23+$BS77*Assembly!Q$24</f>
        <v>0</v>
      </c>
      <c r="CJ77" s="318" t="str">
        <f>$AY77*Assembly!R$4+$AZ77*Assembly!R$5+$BA77*Assembly!R$6+$BB77*Assembly!R$7+$BC77*Assembly!R$8+$BD77*Assembly!R$9+$BE77*Assembly!R$10+$BF77*Assembly!R$11+$BG77*Assembly!R$12+$BH77*Assembly!R$13+$BI77*Assembly!R$14+$BJ77*Assembly!R$15+$BK77*Assembly!R$16+$BL77*Assembly!R$17+$BM77*Assembly!R$18+$BN77*Assembly!R$19+$BO77*Assembly!R$20+$BP77*Assembly!R$21+$BQ77*Assembly!R$22+$BR77*Assembly!R$23+$BS77*Assembly!R$24</f>
        <v>0</v>
      </c>
      <c r="CK77" s="316" t="str">
        <f>$AY77*Assembly!S$4+$AZ77*Assembly!S$5+$BA77*Assembly!S$6+$BB77*Assembly!S$7+$BC77*Assembly!S$8+$BD77*Assembly!S$9+$BE77*Assembly!S$10+$BF77*Assembly!S$11+$BG77*Assembly!S$12+$BH77*Assembly!S$13+$BI77*Assembly!S$14+$BJ77*Assembly!S$15+$BK77*Assembly!S$16+$BL77*Assembly!S$17+$BM77*Assembly!S$18+$BN77*Assembly!S$19+$BO77*Assembly!S$20+$BP77*Assembly!S$21+$BQ77*Assembly!S$22+$BR77*Assembly!S$23+$BS77*Assembly!S$24</f>
        <v>0</v>
      </c>
      <c r="CL77" s="316" t="str">
        <f>$AY77*Assembly!T$4+$AZ77*Assembly!T$5+$BA77*Assembly!T$6+$BB77*Assembly!T$7+$BC77*Assembly!T$8+$BD77*Assembly!T$9+$BE77*Assembly!T$10+$BF77*Assembly!T$11+$BG77*Assembly!T$12+$BH77*Assembly!T$13+$BI77*Assembly!T$14+$BJ77*Assembly!T$15+$BK77*Assembly!T$16+$BL77*Assembly!T$17+$BM77*Assembly!T$18+$BN77*Assembly!T$19+$BO77*Assembly!T$20+$BP77*Assembly!T$21+$BQ77*Assembly!T$22+$BR77*Assembly!T$23+$BS77*Assembly!T$24</f>
        <v>0</v>
      </c>
      <c r="CM77" s="316" t="str">
        <f>$AY77*Assembly!U$4+$AZ77*Assembly!U$5+$BA77*Assembly!U$6+$BB77*Assembly!U$7+$BC77*Assembly!U$8+$BD77*Assembly!U$9+$BE77*Assembly!U$10+$BF77*Assembly!U$11+$BG77*Assembly!U$12+$BH77*Assembly!U$13+$BI77*Assembly!U$14+$BJ77*Assembly!U$15+$BK77*Assembly!U$16+$BL77*Assembly!U$17+$BM77*Assembly!U$18+$BN77*Assembly!U$19+$BO77*Assembly!U$20+$BP77*Assembly!U$21+$BQ77*Assembly!U$22+$BR77*Assembly!U$23+$BS77*Assembly!U$24</f>
        <v>0</v>
      </c>
      <c r="CN77" s="318" t="str">
        <f>$AY77*Assembly!V$4+$AZ77*Assembly!V$5+$BA77*Assembly!V$6+$BB77*Assembly!V$7+$BC77*Assembly!V$8+$BD77*Assembly!V$9+$BE77*Assembly!V$10+$BF77*Assembly!V$11+$BG77*Assembly!V$12+$BH77*Assembly!V$13+$BI77*Assembly!V$14+$BJ77*Assembly!V$15+$BK77*Assembly!V$16+$BL77*Assembly!V$17+$BM77*Assembly!V$18+$BN77*Assembly!V$19+$BO77*Assembly!V$20+$BP77*Assembly!V$21+$BQ77*Assembly!V$22+$BR77*Assembly!V$23+$BS77*Assembly!V$24</f>
        <v>0</v>
      </c>
      <c r="CO77" s="318" t="str">
        <f>CE77*Refining!$F$3</f>
        <v>368</v>
      </c>
      <c r="CP77" s="318" t="str">
        <f>CF77*Refining!$F$4</f>
        <v>0</v>
      </c>
      <c r="CQ77" s="318" t="str">
        <f>CG77*Refining!$F$5</f>
        <v>0</v>
      </c>
      <c r="CR77" s="318" t="str">
        <f>CH77*Refining!$F$6</f>
        <v>0</v>
      </c>
      <c r="CS77" s="318" t="str">
        <f>CI77*Refining!$F$7</f>
        <v>0</v>
      </c>
      <c r="CT77" s="318" t="str">
        <f>CJ77*Refining!$F$8</f>
        <v>0</v>
      </c>
      <c r="CU77" s="318" t="str">
        <f>CK77*Refining!$F$9</f>
        <v>0</v>
      </c>
      <c r="CV77" s="318" t="str">
        <f>CL77*Refining!$F$10</f>
        <v>0</v>
      </c>
      <c r="CW77" s="318" t="str">
        <f>CM77*Refining!$F$11</f>
        <v>0</v>
      </c>
      <c r="CX77" s="318" t="str">
        <f>CN77*Refining!$F$12</f>
        <v>0</v>
      </c>
      <c r="CY77" s="285" t="str">
        <f t="shared" ref="CY77:DR77" si="310">IF(CE77 = 0, "", CE77)</f>
        <v>206</v>
      </c>
      <c r="CZ77" s="282" t="str">
        <f t="shared" si="310"/>
        <v/>
      </c>
      <c r="DA77" s="282" t="str">
        <f t="shared" si="310"/>
        <v/>
      </c>
      <c r="DB77" s="282" t="str">
        <f t="shared" si="310"/>
        <v/>
      </c>
      <c r="DC77" s="282" t="str">
        <f t="shared" si="310"/>
        <v/>
      </c>
      <c r="DD77" s="282" t="str">
        <f t="shared" si="310"/>
        <v/>
      </c>
      <c r="DE77" s="282" t="str">
        <f t="shared" si="310"/>
        <v/>
      </c>
      <c r="DF77" s="282" t="str">
        <f t="shared" si="310"/>
        <v/>
      </c>
      <c r="DG77" s="282" t="str">
        <f t="shared" si="310"/>
        <v/>
      </c>
      <c r="DH77" s="283" t="str">
        <f t="shared" si="310"/>
        <v/>
      </c>
      <c r="DI77" s="285" t="str">
        <f t="shared" si="310"/>
        <v>368</v>
      </c>
      <c r="DJ77" s="282" t="str">
        <f t="shared" si="310"/>
        <v/>
      </c>
      <c r="DK77" s="282" t="str">
        <f t="shared" si="310"/>
        <v/>
      </c>
      <c r="DL77" s="282" t="str">
        <f t="shared" si="310"/>
        <v/>
      </c>
      <c r="DM77" s="282" t="str">
        <f t="shared" si="310"/>
        <v/>
      </c>
      <c r="DN77" s="282" t="str">
        <f t="shared" si="310"/>
        <v/>
      </c>
      <c r="DO77" s="282" t="str">
        <f t="shared" si="310"/>
        <v/>
      </c>
      <c r="DP77" s="282" t="str">
        <f t="shared" si="310"/>
        <v/>
      </c>
      <c r="DQ77" s="282" t="str">
        <f t="shared" si="310"/>
        <v/>
      </c>
      <c r="DR77" s="283" t="str">
        <f t="shared" si="310"/>
        <v/>
      </c>
      <c r="DS77" s="285" t="str">
        <f t="shared" si="15"/>
        <v>206</v>
      </c>
      <c r="DT77" s="286" t="str">
        <f t="shared" si="16"/>
        <v>368</v>
      </c>
      <c r="DU77" s="275" t="str">
        <f>CY77*'Ores &amp; Ingots'!$C$3+CZ77*'Ores &amp; Ingots'!$C$4+DA77*'Ores &amp; Ingots'!$C$5+DB77*'Ores &amp; Ingots'!$C$6+DC77*'Ores &amp; Ingots'!$C$7+DD77*'Ores &amp; Ingots'!$C$8+DE77*'Ores &amp; Ingots'!$C$9+DF77*'Ores &amp; Ingots'!$C$10+DG77*'Ores &amp; Ingots'!$C$11+DH77*'Ores &amp; Ingots'!$C$12</f>
        <v>26</v>
      </c>
      <c r="DV77" s="275" t="str">
        <f>DI77*'Ores &amp; Ingots'!$B$3+DJ77*'Ores &amp; Ingots'!$B$4+DK77*'Ores &amp; Ingots'!$B$5+DL77*'Ores &amp; Ingots'!$B$6+DM77*'Ores &amp; Ingots'!$B$7+DN77*'Ores &amp; Ingots'!$B$8+DO77*'Ores &amp; Ingots'!$B$9+DP77*'Ores &amp; Ingots'!$B$10+DQ77*'Ores &amp; Ingots'!$B$11+DR77*'Ores &amp; Ingots'!$B$12</f>
        <v>136</v>
      </c>
      <c r="DW77" s="286" t="str">
        <f>CY77*Refining!$G$3+CZ77*Refining!$G$4+DA77*Refining!$G$5+DB77*Refining!$G$6+DC77*Refining!$G$7+DD77*Refining!$G$8+DE77*Refining!$G$9+DF77*Refining!$G$10+DG77*Refining!$G$11+DH77*Refining!$G$12</f>
        <v>14</v>
      </c>
      <c r="DX77" s="286" t="str">
        <f t="shared" si="17"/>
        <v>2,201</v>
      </c>
      <c r="DY77" s="287" t="str">
        <f t="shared" si="18"/>
        <v>0.0022</v>
      </c>
      <c r="DZ77" s="285" t="str">
        <f t="shared" si="19"/>
        <v>96</v>
      </c>
      <c r="EA77" s="288" t="str">
        <f t="shared" ref="EA77:EB77" si="311">DZ77/60</f>
        <v>1.6</v>
      </c>
      <c r="EB77" s="288" t="str">
        <f t="shared" si="311"/>
        <v>0.0</v>
      </c>
      <c r="EC77" s="545" t="str">
        <f t="shared" si="21"/>
        <v>0.00</v>
      </c>
      <c r="ED77" s="285" t="str">
        <f t="shared" si="22"/>
        <v>13,090</v>
      </c>
      <c r="EE77" s="288" t="str">
        <f t="shared" ref="EE77:EF77" si="312">ED77/1000</f>
        <v>13.1</v>
      </c>
      <c r="EF77" s="289" t="str">
        <f t="shared" si="312"/>
        <v>0.01</v>
      </c>
      <c r="EG77" s="546" t="str">
        <f t="shared" si="24"/>
        <v>0.0131</v>
      </c>
      <c r="EH77" s="225">
        <v>312.0</v>
      </c>
    </row>
    <row r="78" hidden="1">
      <c r="A78" s="581" t="s">
        <v>969</v>
      </c>
      <c r="B78" s="192" t="s">
        <v>970</v>
      </c>
      <c r="C78" s="193" t="s">
        <v>886</v>
      </c>
      <c r="D78" s="193">
        <v>1.0</v>
      </c>
      <c r="E78" s="193">
        <v>1.0</v>
      </c>
      <c r="F78" s="193">
        <v>1.0</v>
      </c>
      <c r="G78" s="324" t="str">
        <f t="shared" si="5"/>
        <v>15.6</v>
      </c>
      <c r="H78" s="325">
        <v>3.0</v>
      </c>
      <c r="I78" s="325">
        <v>3.0</v>
      </c>
      <c r="J78" s="325" t="str">
        <f>H78/Main!$D$9</f>
        <v>3</v>
      </c>
      <c r="K78" s="325" t="str">
        <f>I78/Main!$D$10</f>
        <v>3</v>
      </c>
      <c r="L78" s="325" t="str">
        <f t="shared" si="6"/>
        <v>1</v>
      </c>
      <c r="M78" s="325">
        <v>1.0</v>
      </c>
      <c r="N78" s="326">
        <v>60.0</v>
      </c>
      <c r="O78" s="326">
        <v>60.0</v>
      </c>
      <c r="P78" s="327"/>
      <c r="Q78" s="326"/>
      <c r="R78" s="327"/>
      <c r="S78" s="328"/>
      <c r="T78" s="328"/>
      <c r="U78" s="327"/>
      <c r="V78" s="327"/>
      <c r="W78" s="328"/>
      <c r="X78" s="328"/>
      <c r="Y78" s="327"/>
      <c r="Z78" s="327"/>
      <c r="AA78" s="327"/>
      <c r="AB78" s="327"/>
      <c r="AC78" s="339" t="s">
        <v>913</v>
      </c>
      <c r="AD78" s="208">
        <v>0.0</v>
      </c>
      <c r="AE78" s="208">
        <v>0.0</v>
      </c>
      <c r="AF78" s="208">
        <v>0.0</v>
      </c>
      <c r="AG78" s="208">
        <v>0.0</v>
      </c>
      <c r="AH78" s="208">
        <v>6.0</v>
      </c>
      <c r="AI78" s="208">
        <v>0.0</v>
      </c>
      <c r="AJ78" s="208">
        <v>0.0</v>
      </c>
      <c r="AK78" s="306">
        <v>6.0</v>
      </c>
      <c r="AL78" s="208">
        <v>10.0</v>
      </c>
      <c r="AM78" s="208">
        <v>0.0</v>
      </c>
      <c r="AN78" s="208">
        <v>0.0</v>
      </c>
      <c r="AO78" s="208">
        <v>0.0</v>
      </c>
      <c r="AP78" s="208">
        <v>0.0</v>
      </c>
      <c r="AQ78" s="208">
        <v>0.0</v>
      </c>
      <c r="AR78" s="208">
        <v>0.0</v>
      </c>
      <c r="AS78" s="208">
        <v>0.0</v>
      </c>
      <c r="AT78" s="208">
        <v>0.0</v>
      </c>
      <c r="AU78" s="208">
        <v>0.0</v>
      </c>
      <c r="AV78" s="208">
        <v>0.0</v>
      </c>
      <c r="AW78" s="208">
        <v>0.0</v>
      </c>
      <c r="AX78" s="208">
        <v>0.0</v>
      </c>
      <c r="AY78" s="292" t="str">
        <f t="shared" ref="AY78:BS78" si="313">IF(AD78 = 0, "", AD78)</f>
        <v/>
      </c>
      <c r="AZ78" s="193" t="str">
        <f t="shared" si="313"/>
        <v/>
      </c>
      <c r="BA78" s="193" t="str">
        <f t="shared" si="313"/>
        <v/>
      </c>
      <c r="BB78" s="193" t="str">
        <f t="shared" si="313"/>
        <v/>
      </c>
      <c r="BC78" s="208" t="str">
        <f t="shared" si="313"/>
        <v>6</v>
      </c>
      <c r="BD78" s="193" t="str">
        <f t="shared" si="313"/>
        <v/>
      </c>
      <c r="BE78" s="193" t="str">
        <f t="shared" si="313"/>
        <v/>
      </c>
      <c r="BF78" s="306" t="str">
        <f t="shared" si="313"/>
        <v>6</v>
      </c>
      <c r="BG78" s="208" t="str">
        <f t="shared" si="313"/>
        <v>10</v>
      </c>
      <c r="BH78" s="193" t="str">
        <f t="shared" si="313"/>
        <v/>
      </c>
      <c r="BI78" s="193" t="str">
        <f t="shared" si="313"/>
        <v/>
      </c>
      <c r="BJ78" s="193" t="str">
        <f t="shared" si="313"/>
        <v/>
      </c>
      <c r="BK78" s="193" t="str">
        <f t="shared" si="313"/>
        <v/>
      </c>
      <c r="BL78" s="193" t="str">
        <f t="shared" si="313"/>
        <v/>
      </c>
      <c r="BM78" s="193" t="str">
        <f t="shared" si="313"/>
        <v/>
      </c>
      <c r="BN78" s="193" t="str">
        <f t="shared" si="313"/>
        <v/>
      </c>
      <c r="BO78" s="193" t="str">
        <f t="shared" si="313"/>
        <v/>
      </c>
      <c r="BP78" s="193" t="str">
        <f t="shared" si="313"/>
        <v/>
      </c>
      <c r="BQ78" s="193" t="str">
        <f t="shared" si="313"/>
        <v/>
      </c>
      <c r="BR78" s="193" t="str">
        <f t="shared" si="313"/>
        <v/>
      </c>
      <c r="BS78" s="206" t="str">
        <f t="shared" si="313"/>
        <v/>
      </c>
      <c r="BT78" s="207" t="str">
        <f>$AY78*Assembly!Y$4+$AZ78*Assembly!Y$5+$BA78*Assembly!Y$6+$BB78*Assembly!Y$7+$BC78*Assembly!Y$8+$BD78*Assembly!Y$9+$BE78*Assembly!Y$10+$BF78*Assembly!Y$11+$BG78*Assembly!Y$12+$BH78*Assembly!Y$13+$BI78*Assembly!Y$14+$BJ78*Assembly!Y$15+$BK78*Assembly!Y$16+$BL78*Assembly!Y$17+$BM78*Assembly!Y$18+$BN78*Assembly!Y$19+$BO78*Assembly!Y$20+$BP78*Assembly!Y$21+$BQ78*Assembly!Y$22+$BR78*Assembly!Y$23+$BS78*Assembly!Y$24</f>
        <v>129</v>
      </c>
      <c r="BU78" s="208" t="str">
        <f t="shared" si="8"/>
        <v>8</v>
      </c>
      <c r="BV78" s="208" t="str">
        <f>$AY78*Assembly!AC$4+$AZ78*Assembly!AC$5+$BA78*Assembly!AC$6+$BB78*Assembly!AC$7+$BC78*Assembly!AC$8+$BD78*Assembly!AC$9+$BE78*Assembly!AC$10+$BF78*Assembly!AC$11+$BG78*Assembly!AC$12+$BH78*Assembly!AC$13+$BI78*Assembly!AC$14+$BJ78*Assembly!AC$15+$BK78*Assembly!AC$16+$BL78*Assembly!AC$17+$BM78*Assembly!AC$18+$BN78*Assembly!AC$19+$BO78*Assembly!AC$20+$BP78*Assembly!AC$21+$BQ78*Assembly!AC$22+$BR78*Assembly!AC$23+$BS78*Assembly!AC$24</f>
        <v>236</v>
      </c>
      <c r="BW78" s="209" t="str">
        <f t="shared" si="9"/>
        <v>1.83</v>
      </c>
      <c r="BX78" s="210" t="str">
        <f t="shared" si="10"/>
        <v>15</v>
      </c>
      <c r="BY78" s="211" t="str">
        <f t="shared" si="11"/>
        <v>28.5</v>
      </c>
      <c r="BZ78" s="208"/>
      <c r="CA78" s="208" t="str">
        <f>$AY78*Assembly!X$4+$AZ78*Assembly!X$5+$BA78*Assembly!X$6+$BB78*Assembly!X$7+$BC78*Assembly!X$8+$BD78*Assembly!X$9+$BE78*Assembly!X$10+$BF78*Assembly!X$11+$BG78*Assembly!X$12+$BH78*Assembly!X$13+$BI78*Assembly!X$14+$BJ78*Assembly!X$15+$BK78*Assembly!X$16+$BL78*Assembly!X$17+$BM78*Assembly!X$18+$BN78*Assembly!X$19+$BO78*Assembly!X$20+$BP78*Assembly!X$21+$BQ78*Assembly!X$22+$BR78*Assembly!X$23+$BS78*Assembly!X$24</f>
        <v>40</v>
      </c>
      <c r="CB78" s="208" t="str">
        <f t="shared" si="12"/>
        <v>6,222</v>
      </c>
      <c r="CC78" s="212" t="str">
        <f t="shared" si="13"/>
        <v>0.0062</v>
      </c>
      <c r="CD78" s="213" t="str">
        <f>$AY78*Assembly!AB$4+$AZ78*Assembly!AB$5+$BA78*Assembly!AB$6+$BB78*Assembly!AB$7+$BC78*Assembly!AB$8+$BD78*Assembly!AB$9+$BE78*Assembly!AB$10+$BF78*Assembly!AB$11+$BG78*Assembly!AB$12+$BH78*Assembly!AB$13+$BI78*Assembly!AB$14+$BJ78*Assembly!AB$15+$BK78*Assembly!AB$16+$BL78*Assembly!AB$17+$BM78*Assembly!AB$18+$BN78*Assembly!AB$19+$BO78*Assembly!AB$20+$BP78*Assembly!AB$21+$BQ78*Assembly!AB$22+$BR78*Assembly!AB$23+$BS78*Assembly!AB$24</f>
        <v>78</v>
      </c>
      <c r="CE78" s="326" t="str">
        <f>$AY78*Assembly!M$4+$AZ78*Assembly!M$5+$BA78*Assembly!M$6+$BB78*Assembly!M$7+$BC78*Assembly!M$8+$BD78*Assembly!M$9+$BE78*Assembly!M$10+$BF78*Assembly!M$11+$BG78*Assembly!M$12+$BH78*Assembly!M$13+$BI78*Assembly!M$14+$BJ78*Assembly!M$15+$BK78*Assembly!M$16+$BL78*Assembly!M$17+$BM78*Assembly!M$18+$BN78*Assembly!M$19+$BO78*Assembly!M$20+$BP78*Assembly!M$21+$BQ78*Assembly!M$22+$BR78*Assembly!M$23+$BS78*Assembly!M$24</f>
        <v>73</v>
      </c>
      <c r="CF78" s="326" t="str">
        <f>$AY78*Assembly!N$4+$AZ78*Assembly!N$5+$BA78*Assembly!N$6+$BB78*Assembly!N$7+$BC78*Assembly!N$8+$BD78*Assembly!N$9+$BE78*Assembly!N$10+$BF78*Assembly!N$11+$BG78*Assembly!N$12+$BH78*Assembly!N$13+$BI78*Assembly!N$14+$BJ78*Assembly!N$15+$BK78*Assembly!N$16+$BL78*Assembly!N$17+$BM78*Assembly!N$18+$BN78*Assembly!N$19+$BO78*Assembly!N$20+$BP78*Assembly!N$21+$BQ78*Assembly!N$22+$BR78*Assembly!N$23+$BS78*Assembly!N$24</f>
        <v>0</v>
      </c>
      <c r="CG78" s="326" t="str">
        <f>$AY78*Assembly!O$4+$AZ78*Assembly!O$5+$BA78*Assembly!O$6+$BB78*Assembly!O$7+$BC78*Assembly!O$8+$BD78*Assembly!O$9+$BE78*Assembly!O$10+$BF78*Assembly!O$11+$BG78*Assembly!O$12+$BH78*Assembly!O$13+$BI78*Assembly!O$14+$BJ78*Assembly!O$15+$BK78*Assembly!O$16+$BL78*Assembly!O$17+$BM78*Assembly!O$18+$BN78*Assembly!O$19+$BO78*Assembly!O$20+$BP78*Assembly!O$21+$BQ78*Assembly!O$22+$BR78*Assembly!O$23+$BS78*Assembly!O$24</f>
        <v>0</v>
      </c>
      <c r="CH78" s="325" t="str">
        <f>$AY78*Assembly!P$4+$AZ78*Assembly!P$5+$BA78*Assembly!P$6+$BB78*Assembly!P$7+$BC78*Assembly!P$8+$BD78*Assembly!P$9+$BE78*Assembly!P$10+$BF78*Assembly!P$11+$BG78*Assembly!P$12+$BH78*Assembly!P$13+$BI78*Assembly!P$14+$BJ78*Assembly!P$15+$BK78*Assembly!P$16+$BL78*Assembly!P$17+$BM78*Assembly!P$18+$BN78*Assembly!P$19+$BO78*Assembly!P$20+$BP78*Assembly!P$21+$BQ78*Assembly!P$22+$BR78*Assembly!P$23+$BS78*Assembly!P$24</f>
        <v>0</v>
      </c>
      <c r="CI78" s="325" t="str">
        <f>$AY78*Assembly!Q$4+$AZ78*Assembly!Q$5+$BA78*Assembly!Q$6+$BB78*Assembly!Q$7+$BC78*Assembly!Q$8+$BD78*Assembly!Q$9+$BE78*Assembly!Q$10+$BF78*Assembly!Q$11+$BG78*Assembly!Q$12+$BH78*Assembly!Q$13+$BI78*Assembly!Q$14+$BJ78*Assembly!Q$15+$BK78*Assembly!Q$16+$BL78*Assembly!Q$17+$BM78*Assembly!Q$18+$BN78*Assembly!Q$19+$BO78*Assembly!Q$20+$BP78*Assembly!Q$21+$BQ78*Assembly!Q$22+$BR78*Assembly!Q$23+$BS78*Assembly!Q$24</f>
        <v>51.2</v>
      </c>
      <c r="CJ78" s="326" t="str">
        <f>$AY78*Assembly!R$4+$AZ78*Assembly!R$5+$BA78*Assembly!R$6+$BB78*Assembly!R$7+$BC78*Assembly!R$8+$BD78*Assembly!R$9+$BE78*Assembly!R$10+$BF78*Assembly!R$11+$BG78*Assembly!R$12+$BH78*Assembly!R$13+$BI78*Assembly!R$14+$BJ78*Assembly!R$15+$BK78*Assembly!R$16+$BL78*Assembly!R$17+$BM78*Assembly!R$18+$BN78*Assembly!R$19+$BO78*Assembly!R$20+$BP78*Assembly!R$21+$BQ78*Assembly!R$22+$BR78*Assembly!R$23+$BS78*Assembly!R$24</f>
        <v>0</v>
      </c>
      <c r="CK78" s="325" t="str">
        <f>$AY78*Assembly!S$4+$AZ78*Assembly!S$5+$BA78*Assembly!S$6+$BB78*Assembly!S$7+$BC78*Assembly!S$8+$BD78*Assembly!S$9+$BE78*Assembly!S$10+$BF78*Assembly!S$11+$BG78*Assembly!S$12+$BH78*Assembly!S$13+$BI78*Assembly!S$14+$BJ78*Assembly!S$15+$BK78*Assembly!S$16+$BL78*Assembly!S$17+$BM78*Assembly!S$18+$BN78*Assembly!S$19+$BO78*Assembly!S$20+$BP78*Assembly!S$21+$BQ78*Assembly!S$22+$BR78*Assembly!S$23+$BS78*Assembly!S$24</f>
        <v>0</v>
      </c>
      <c r="CL78" s="325" t="str">
        <f>$AY78*Assembly!T$4+$AZ78*Assembly!T$5+$BA78*Assembly!T$6+$BB78*Assembly!T$7+$BC78*Assembly!T$8+$BD78*Assembly!T$9+$BE78*Assembly!T$10+$BF78*Assembly!T$11+$BG78*Assembly!T$12+$BH78*Assembly!T$13+$BI78*Assembly!T$14+$BJ78*Assembly!T$15+$BK78*Assembly!T$16+$BL78*Assembly!T$17+$BM78*Assembly!T$18+$BN78*Assembly!T$19+$BO78*Assembly!T$20+$BP78*Assembly!T$21+$BQ78*Assembly!T$22+$BR78*Assembly!T$23+$BS78*Assembly!T$24</f>
        <v>0</v>
      </c>
      <c r="CM78" s="325" t="str">
        <f>$AY78*Assembly!U$4+$AZ78*Assembly!U$5+$BA78*Assembly!U$6+$BB78*Assembly!U$7+$BC78*Assembly!U$8+$BD78*Assembly!U$9+$BE78*Assembly!U$10+$BF78*Assembly!U$11+$BG78*Assembly!U$12+$BH78*Assembly!U$13+$BI78*Assembly!U$14+$BJ78*Assembly!U$15+$BK78*Assembly!U$16+$BL78*Assembly!U$17+$BM78*Assembly!U$18+$BN78*Assembly!U$19+$BO78*Assembly!U$20+$BP78*Assembly!U$21+$BQ78*Assembly!U$22+$BR78*Assembly!U$23+$BS78*Assembly!U$24</f>
        <v>0</v>
      </c>
      <c r="CN78" s="326" t="str">
        <f>$AY78*Assembly!V$4+$AZ78*Assembly!V$5+$BA78*Assembly!V$6+$BB78*Assembly!V$7+$BC78*Assembly!V$8+$BD78*Assembly!V$9+$BE78*Assembly!V$10+$BF78*Assembly!V$11+$BG78*Assembly!V$12+$BH78*Assembly!V$13+$BI78*Assembly!V$14+$BJ78*Assembly!V$15+$BK78*Assembly!V$16+$BL78*Assembly!V$17+$BM78*Assembly!V$18+$BN78*Assembly!V$19+$BO78*Assembly!V$20+$BP78*Assembly!V$21+$BQ78*Assembly!V$22+$BR78*Assembly!V$23+$BS78*Assembly!V$24</f>
        <v>0</v>
      </c>
      <c r="CO78" s="326" t="str">
        <f>CE78*Refining!$F$3</f>
        <v>130</v>
      </c>
      <c r="CP78" s="326" t="str">
        <f>CF78*Refining!$F$4</f>
        <v>0</v>
      </c>
      <c r="CQ78" s="326" t="str">
        <f>CG78*Refining!$F$5</f>
        <v>0</v>
      </c>
      <c r="CR78" s="326" t="str">
        <f>CH78*Refining!$F$6</f>
        <v>0</v>
      </c>
      <c r="CS78" s="326" t="str">
        <f>CI78*Refining!$F$7</f>
        <v>91</v>
      </c>
      <c r="CT78" s="326" t="str">
        <f>CJ78*Refining!$F$8</f>
        <v>0</v>
      </c>
      <c r="CU78" s="326" t="str">
        <f>CK78*Refining!$F$9</f>
        <v>0</v>
      </c>
      <c r="CV78" s="326" t="str">
        <f>CL78*Refining!$F$10</f>
        <v>0</v>
      </c>
      <c r="CW78" s="326" t="str">
        <f>CM78*Refining!$F$11</f>
        <v>0</v>
      </c>
      <c r="CX78" s="326" t="str">
        <f>CN78*Refining!$F$12</f>
        <v>0</v>
      </c>
      <c r="CY78" s="218" t="str">
        <f t="shared" ref="CY78:DR78" si="314">IF(CE78 = 0, "", CE78)</f>
        <v>73</v>
      </c>
      <c r="CZ78" s="215" t="str">
        <f t="shared" si="314"/>
        <v/>
      </c>
      <c r="DA78" s="215" t="str">
        <f t="shared" si="314"/>
        <v/>
      </c>
      <c r="DB78" s="215" t="str">
        <f t="shared" si="314"/>
        <v/>
      </c>
      <c r="DC78" s="215" t="str">
        <f t="shared" si="314"/>
        <v>51.2</v>
      </c>
      <c r="DD78" s="215" t="str">
        <f t="shared" si="314"/>
        <v/>
      </c>
      <c r="DE78" s="215" t="str">
        <f t="shared" si="314"/>
        <v/>
      </c>
      <c r="DF78" s="215" t="str">
        <f t="shared" si="314"/>
        <v/>
      </c>
      <c r="DG78" s="215" t="str">
        <f t="shared" si="314"/>
        <v/>
      </c>
      <c r="DH78" s="216" t="str">
        <f t="shared" si="314"/>
        <v/>
      </c>
      <c r="DI78" s="218" t="str">
        <f t="shared" si="314"/>
        <v>130</v>
      </c>
      <c r="DJ78" s="215" t="str">
        <f t="shared" si="314"/>
        <v/>
      </c>
      <c r="DK78" s="215" t="str">
        <f t="shared" si="314"/>
        <v/>
      </c>
      <c r="DL78" s="215" t="str">
        <f t="shared" si="314"/>
        <v/>
      </c>
      <c r="DM78" s="219" t="str">
        <f t="shared" si="314"/>
        <v>91</v>
      </c>
      <c r="DN78" s="215" t="str">
        <f t="shared" si="314"/>
        <v/>
      </c>
      <c r="DO78" s="215" t="str">
        <f t="shared" si="314"/>
        <v/>
      </c>
      <c r="DP78" s="215" t="str">
        <f t="shared" si="314"/>
        <v/>
      </c>
      <c r="DQ78" s="215" t="str">
        <f t="shared" si="314"/>
        <v/>
      </c>
      <c r="DR78" s="216" t="str">
        <f t="shared" si="314"/>
        <v/>
      </c>
      <c r="DS78" s="218" t="str">
        <f t="shared" si="15"/>
        <v>124</v>
      </c>
      <c r="DT78" s="219" t="str">
        <f t="shared" si="16"/>
        <v>222</v>
      </c>
      <c r="DU78" s="208" t="str">
        <f>CY78*'Ores &amp; Ingots'!$C$3+CZ78*'Ores &amp; Ingots'!$C$4+DA78*'Ores &amp; Ingots'!$C$5+DB78*'Ores &amp; Ingots'!$C$6+DC78*'Ores &amp; Ingots'!$C$7+DD78*'Ores &amp; Ingots'!$C$8+DE78*'Ores &amp; Ingots'!$C$9+DF78*'Ores &amp; Ingots'!$C$10+DG78*'Ores &amp; Ingots'!$C$11+DH78*'Ores &amp; Ingots'!$C$12</f>
        <v>31</v>
      </c>
      <c r="DV78" s="208" t="str">
        <f>DI78*'Ores &amp; Ingots'!$B$3+DJ78*'Ores &amp; Ingots'!$B$4+DK78*'Ores &amp; Ingots'!$B$5+DL78*'Ores &amp; Ingots'!$B$6+DM78*'Ores &amp; Ingots'!$B$7+DN78*'Ores &amp; Ingots'!$B$8+DO78*'Ores &amp; Ingots'!$B$9+DP78*'Ores &amp; Ingots'!$B$10+DQ78*'Ores &amp; Ingots'!$B$11+DR78*'Ores &amp; Ingots'!$B$12</f>
        <v>82</v>
      </c>
      <c r="DW78" s="219" t="str">
        <f>CY78*Refining!$G$3+CZ78*Refining!$G$4+DA78*Refining!$G$5+DB78*Refining!$G$6+DC78*Refining!$G$7+DD78*Refining!$G$8+DE78*Refining!$G$9+DF78*Refining!$G$10+DG78*Refining!$G$11+DH78*Refining!$G$12</f>
        <v>47</v>
      </c>
      <c r="DX78" s="219" t="str">
        <f t="shared" si="17"/>
        <v>7,344</v>
      </c>
      <c r="DY78" s="220" t="str">
        <f t="shared" si="18"/>
        <v>0.0073</v>
      </c>
      <c r="DZ78" s="218" t="str">
        <f t="shared" si="19"/>
        <v>90</v>
      </c>
      <c r="EA78" s="221" t="str">
        <f t="shared" ref="EA78:EB78" si="315">DZ78/60</f>
        <v>1.5</v>
      </c>
      <c r="EB78" s="221" t="str">
        <f t="shared" si="315"/>
        <v>0.0</v>
      </c>
      <c r="EC78" s="541" t="str">
        <f t="shared" si="21"/>
        <v>0.00</v>
      </c>
      <c r="ED78" s="218" t="str">
        <f t="shared" si="22"/>
        <v>13,566</v>
      </c>
      <c r="EE78" s="221" t="str">
        <f t="shared" ref="EE78:EF78" si="316">ED78/1000</f>
        <v>13.6</v>
      </c>
      <c r="EF78" s="222" t="str">
        <f t="shared" si="316"/>
        <v>0.01</v>
      </c>
      <c r="EG78" s="542" t="str">
        <f t="shared" si="24"/>
        <v>0.0136</v>
      </c>
      <c r="EH78" s="225">
        <v>232.0</v>
      </c>
    </row>
    <row r="79">
      <c r="A79" s="33"/>
      <c r="B79" s="226" t="s">
        <v>970</v>
      </c>
      <c r="C79" s="227" t="s">
        <v>885</v>
      </c>
      <c r="D79" s="227">
        <v>1.0</v>
      </c>
      <c r="E79" s="227">
        <v>1.0</v>
      </c>
      <c r="F79" s="227">
        <v>1.0</v>
      </c>
      <c r="G79" s="253" t="str">
        <f t="shared" si="5"/>
        <v>0.1</v>
      </c>
      <c r="H79" s="254">
        <v>3.0</v>
      </c>
      <c r="I79" s="254">
        <v>3.0</v>
      </c>
      <c r="J79" s="254" t="str">
        <f>H79/Main!$D$9</f>
        <v>3</v>
      </c>
      <c r="K79" s="254" t="str">
        <f>I79/Main!$D$10</f>
        <v>3</v>
      </c>
      <c r="L79" s="254" t="str">
        <f t="shared" si="6"/>
        <v>1</v>
      </c>
      <c r="M79" s="254">
        <v>1.0</v>
      </c>
      <c r="N79" s="256">
        <v>20.0</v>
      </c>
      <c r="O79" s="256">
        <v>20.0</v>
      </c>
      <c r="P79" s="255"/>
      <c r="Q79" s="256"/>
      <c r="R79" s="255"/>
      <c r="S79" s="257"/>
      <c r="T79" s="257"/>
      <c r="U79" s="255"/>
      <c r="V79" s="255"/>
      <c r="W79" s="257"/>
      <c r="X79" s="257"/>
      <c r="Y79" s="255"/>
      <c r="Z79" s="255"/>
      <c r="AA79" s="255"/>
      <c r="AB79" s="255"/>
      <c r="AC79" s="335"/>
      <c r="AD79" s="225">
        <v>0.0</v>
      </c>
      <c r="AE79" s="225">
        <v>0.0</v>
      </c>
      <c r="AF79" s="225">
        <v>0.0</v>
      </c>
      <c r="AG79" s="225">
        <v>0.0</v>
      </c>
      <c r="AH79" s="225">
        <v>4.0</v>
      </c>
      <c r="AI79" s="225">
        <v>0.0</v>
      </c>
      <c r="AJ79" s="225">
        <v>0.0</v>
      </c>
      <c r="AK79" s="309">
        <v>4.0</v>
      </c>
      <c r="AL79" s="225">
        <v>3.0</v>
      </c>
      <c r="AM79" s="225">
        <v>0.0</v>
      </c>
      <c r="AN79" s="225">
        <v>0.0</v>
      </c>
      <c r="AO79" s="225">
        <v>0.0</v>
      </c>
      <c r="AP79" s="225">
        <v>0.0</v>
      </c>
      <c r="AQ79" s="225">
        <v>0.0</v>
      </c>
      <c r="AR79" s="225">
        <v>0.0</v>
      </c>
      <c r="AS79" s="225">
        <v>0.0</v>
      </c>
      <c r="AT79" s="225">
        <v>0.0</v>
      </c>
      <c r="AU79" s="225">
        <v>0.0</v>
      </c>
      <c r="AV79" s="225">
        <v>0.0</v>
      </c>
      <c r="AW79" s="225">
        <v>0.0</v>
      </c>
      <c r="AX79" s="225">
        <v>0.0</v>
      </c>
      <c r="AY79" s="236" t="str">
        <f t="shared" ref="AY79:BS79" si="317">IF(AD79 = 0, "", AD79)</f>
        <v/>
      </c>
      <c r="AZ79" s="227" t="str">
        <f t="shared" si="317"/>
        <v/>
      </c>
      <c r="BA79" s="227" t="str">
        <f t="shared" si="317"/>
        <v/>
      </c>
      <c r="BB79" s="227" t="str">
        <f t="shared" si="317"/>
        <v/>
      </c>
      <c r="BC79" s="225" t="str">
        <f t="shared" si="317"/>
        <v>4</v>
      </c>
      <c r="BD79" s="227" t="str">
        <f t="shared" si="317"/>
        <v/>
      </c>
      <c r="BE79" s="227" t="str">
        <f t="shared" si="317"/>
        <v/>
      </c>
      <c r="BF79" s="309" t="str">
        <f t="shared" si="317"/>
        <v>4</v>
      </c>
      <c r="BG79" s="225" t="str">
        <f t="shared" si="317"/>
        <v>3</v>
      </c>
      <c r="BH79" s="227" t="str">
        <f t="shared" si="317"/>
        <v/>
      </c>
      <c r="BI79" s="227" t="str">
        <f t="shared" si="317"/>
        <v/>
      </c>
      <c r="BJ79" s="227" t="str">
        <f t="shared" si="317"/>
        <v/>
      </c>
      <c r="BK79" s="227" t="str">
        <f t="shared" si="317"/>
        <v/>
      </c>
      <c r="BL79" s="227" t="str">
        <f t="shared" si="317"/>
        <v/>
      </c>
      <c r="BM79" s="227" t="str">
        <f t="shared" si="317"/>
        <v/>
      </c>
      <c r="BN79" s="227" t="str">
        <f t="shared" si="317"/>
        <v/>
      </c>
      <c r="BO79" s="227" t="str">
        <f t="shared" si="317"/>
        <v/>
      </c>
      <c r="BP79" s="227" t="str">
        <f t="shared" si="317"/>
        <v/>
      </c>
      <c r="BQ79" s="227" t="str">
        <f t="shared" si="317"/>
        <v/>
      </c>
      <c r="BR79" s="227" t="str">
        <f t="shared" si="317"/>
        <v/>
      </c>
      <c r="BS79" s="238" t="str">
        <f t="shared" si="317"/>
        <v/>
      </c>
      <c r="BT79" s="239" t="str">
        <f>$AY79*Assembly!Y$4+$AZ79*Assembly!Y$5+$BA79*Assembly!Y$6+$BB79*Assembly!Y$7+$BC79*Assembly!Y$8+$BD79*Assembly!Y$9+$BE79*Assembly!Y$10+$BF79*Assembly!Y$11+$BG79*Assembly!Y$12+$BH79*Assembly!Y$13+$BI79*Assembly!Y$14+$BJ79*Assembly!Y$15+$BK79*Assembly!Y$16+$BL79*Assembly!Y$17+$BM79*Assembly!Y$18+$BN79*Assembly!Y$19+$BO79*Assembly!Y$20+$BP79*Assembly!Y$21+$BQ79*Assembly!Y$22+$BR79*Assembly!Y$23+$BS79*Assembly!Y$24</f>
        <v>57</v>
      </c>
      <c r="BU79" s="225" t="str">
        <f t="shared" si="8"/>
        <v>454</v>
      </c>
      <c r="BV79" s="225" t="str">
        <f>$AY79*Assembly!AC$4+$AZ79*Assembly!AC$5+$BA79*Assembly!AC$6+$BB79*Assembly!AC$7+$BC79*Assembly!AC$8+$BD79*Assembly!AC$9+$BE79*Assembly!AC$10+$BF79*Assembly!AC$11+$BG79*Assembly!AC$12+$BH79*Assembly!AC$13+$BI79*Assembly!AC$14+$BJ79*Assembly!AC$15+$BK79*Assembly!AC$16+$BL79*Assembly!AC$17+$BM79*Assembly!AC$18+$BN79*Assembly!AC$19+$BO79*Assembly!AC$20+$BP79*Assembly!AC$21+$BQ79*Assembly!AC$22+$BR79*Assembly!AC$23+$BS79*Assembly!AC$24</f>
        <v>139</v>
      </c>
      <c r="BW79" s="240" t="str">
        <f t="shared" si="9"/>
        <v>2.45</v>
      </c>
      <c r="BX79" s="241" t="str">
        <f t="shared" si="10"/>
        <v>1112</v>
      </c>
      <c r="BY79" s="242" t="str">
        <f t="shared" si="11"/>
        <v>0.3</v>
      </c>
      <c r="BZ79" s="225"/>
      <c r="CA79" s="225" t="str">
        <f>$AY79*Assembly!X$4+$AZ79*Assembly!X$5+$BA79*Assembly!X$6+$BB79*Assembly!X$7+$BC79*Assembly!X$8+$BD79*Assembly!X$9+$BE79*Assembly!X$10+$BF79*Assembly!X$11+$BG79*Assembly!X$12+$BH79*Assembly!X$13+$BI79*Assembly!X$14+$BJ79*Assembly!X$15+$BK79*Assembly!X$16+$BL79*Assembly!X$17+$BM79*Assembly!X$18+$BN79*Assembly!X$19+$BO79*Assembly!X$20+$BP79*Assembly!X$21+$BQ79*Assembly!X$22+$BR79*Assembly!X$23+$BS79*Assembly!X$24</f>
        <v>23</v>
      </c>
      <c r="CB79" s="225" t="str">
        <f t="shared" si="12"/>
        <v>3,578</v>
      </c>
      <c r="CC79" s="223" t="str">
        <f t="shared" si="13"/>
        <v>0.0036</v>
      </c>
      <c r="CD79" s="243" t="str">
        <f>$AY79*Assembly!AB$4+$AZ79*Assembly!AB$5+$BA79*Assembly!AB$6+$BB79*Assembly!AB$7+$BC79*Assembly!AB$8+$BD79*Assembly!AB$9+$BE79*Assembly!AB$10+$BF79*Assembly!AB$11+$BG79*Assembly!AB$12+$BH79*Assembly!AB$13+$BI79*Assembly!AB$14+$BJ79*Assembly!AB$15+$BK79*Assembly!AB$16+$BL79*Assembly!AB$17+$BM79*Assembly!AB$18+$BN79*Assembly!AB$19+$BO79*Assembly!AB$20+$BP79*Assembly!AB$21+$BQ79*Assembly!AB$22+$BR79*Assembly!AB$23+$BS79*Assembly!AB$24</f>
        <v>30</v>
      </c>
      <c r="CE79" s="256" t="str">
        <f>$AY79*Assembly!M$4+$AZ79*Assembly!M$5+$BA79*Assembly!M$6+$BB79*Assembly!M$7+$BC79*Assembly!M$8+$BD79*Assembly!M$9+$BE79*Assembly!M$10+$BF79*Assembly!M$11+$BG79*Assembly!M$12+$BH79*Assembly!M$13+$BI79*Assembly!M$14+$BJ79*Assembly!M$15+$BK79*Assembly!M$16+$BL79*Assembly!M$17+$BM79*Assembly!M$18+$BN79*Assembly!M$19+$BO79*Assembly!M$20+$BP79*Assembly!M$21+$BQ79*Assembly!M$22+$BR79*Assembly!M$23+$BS79*Assembly!M$24</f>
        <v>45</v>
      </c>
      <c r="CF79" s="256" t="str">
        <f>$AY79*Assembly!N$4+$AZ79*Assembly!N$5+$BA79*Assembly!N$6+$BB79*Assembly!N$7+$BC79*Assembly!N$8+$BD79*Assembly!N$9+$BE79*Assembly!N$10+$BF79*Assembly!N$11+$BG79*Assembly!N$12+$BH79*Assembly!N$13+$BI79*Assembly!N$14+$BJ79*Assembly!N$15+$BK79*Assembly!N$16+$BL79*Assembly!N$17+$BM79*Assembly!N$18+$BN79*Assembly!N$19+$BO79*Assembly!N$20+$BP79*Assembly!N$21+$BQ79*Assembly!N$22+$BR79*Assembly!N$23+$BS79*Assembly!N$24</f>
        <v>0</v>
      </c>
      <c r="CG79" s="256" t="str">
        <f>$AY79*Assembly!O$4+$AZ79*Assembly!O$5+$BA79*Assembly!O$6+$BB79*Assembly!O$7+$BC79*Assembly!O$8+$BD79*Assembly!O$9+$BE79*Assembly!O$10+$BF79*Assembly!O$11+$BG79*Assembly!O$12+$BH79*Assembly!O$13+$BI79*Assembly!O$14+$BJ79*Assembly!O$15+$BK79*Assembly!O$16+$BL79*Assembly!O$17+$BM79*Assembly!O$18+$BN79*Assembly!O$19+$BO79*Assembly!O$20+$BP79*Assembly!O$21+$BQ79*Assembly!O$22+$BR79*Assembly!O$23+$BS79*Assembly!O$24</f>
        <v>0</v>
      </c>
      <c r="CH79" s="254" t="str">
        <f>$AY79*Assembly!P$4+$AZ79*Assembly!P$5+$BA79*Assembly!P$6+$BB79*Assembly!P$7+$BC79*Assembly!P$8+$BD79*Assembly!P$9+$BE79*Assembly!P$10+$BF79*Assembly!P$11+$BG79*Assembly!P$12+$BH79*Assembly!P$13+$BI79*Assembly!P$14+$BJ79*Assembly!P$15+$BK79*Assembly!P$16+$BL79*Assembly!P$17+$BM79*Assembly!P$18+$BN79*Assembly!P$19+$BO79*Assembly!P$20+$BP79*Assembly!P$21+$BQ79*Assembly!P$22+$BR79*Assembly!P$23+$BS79*Assembly!P$24</f>
        <v>0</v>
      </c>
      <c r="CI79" s="254" t="str">
        <f>$AY79*Assembly!Q$4+$AZ79*Assembly!Q$5+$BA79*Assembly!Q$6+$BB79*Assembly!Q$7+$BC79*Assembly!Q$8+$BD79*Assembly!Q$9+$BE79*Assembly!Q$10+$BF79*Assembly!Q$11+$BG79*Assembly!Q$12+$BH79*Assembly!Q$13+$BI79*Assembly!Q$14+$BJ79*Assembly!Q$15+$BK79*Assembly!Q$16+$BL79*Assembly!Q$17+$BM79*Assembly!Q$18+$BN79*Assembly!Q$19+$BO79*Assembly!Q$20+$BP79*Assembly!Q$21+$BQ79*Assembly!Q$22+$BR79*Assembly!Q$23+$BS79*Assembly!Q$24</f>
        <v>15.8</v>
      </c>
      <c r="CJ79" s="256" t="str">
        <f>$AY79*Assembly!R$4+$AZ79*Assembly!R$5+$BA79*Assembly!R$6+$BB79*Assembly!R$7+$BC79*Assembly!R$8+$BD79*Assembly!R$9+$BE79*Assembly!R$10+$BF79*Assembly!R$11+$BG79*Assembly!R$12+$BH79*Assembly!R$13+$BI79*Assembly!R$14+$BJ79*Assembly!R$15+$BK79*Assembly!R$16+$BL79*Assembly!R$17+$BM79*Assembly!R$18+$BN79*Assembly!R$19+$BO79*Assembly!R$20+$BP79*Assembly!R$21+$BQ79*Assembly!R$22+$BR79*Assembly!R$23+$BS79*Assembly!R$24</f>
        <v>0</v>
      </c>
      <c r="CK79" s="254" t="str">
        <f>$AY79*Assembly!S$4+$AZ79*Assembly!S$5+$BA79*Assembly!S$6+$BB79*Assembly!S$7+$BC79*Assembly!S$8+$BD79*Assembly!S$9+$BE79*Assembly!S$10+$BF79*Assembly!S$11+$BG79*Assembly!S$12+$BH79*Assembly!S$13+$BI79*Assembly!S$14+$BJ79*Assembly!S$15+$BK79*Assembly!S$16+$BL79*Assembly!S$17+$BM79*Assembly!S$18+$BN79*Assembly!S$19+$BO79*Assembly!S$20+$BP79*Assembly!S$21+$BQ79*Assembly!S$22+$BR79*Assembly!S$23+$BS79*Assembly!S$24</f>
        <v>0</v>
      </c>
      <c r="CL79" s="254" t="str">
        <f>$AY79*Assembly!T$4+$AZ79*Assembly!T$5+$BA79*Assembly!T$6+$BB79*Assembly!T$7+$BC79*Assembly!T$8+$BD79*Assembly!T$9+$BE79*Assembly!T$10+$BF79*Assembly!T$11+$BG79*Assembly!T$12+$BH79*Assembly!T$13+$BI79*Assembly!T$14+$BJ79*Assembly!T$15+$BK79*Assembly!T$16+$BL79*Assembly!T$17+$BM79*Assembly!T$18+$BN79*Assembly!T$19+$BO79*Assembly!T$20+$BP79*Assembly!T$21+$BQ79*Assembly!T$22+$BR79*Assembly!T$23+$BS79*Assembly!T$24</f>
        <v>0</v>
      </c>
      <c r="CM79" s="254" t="str">
        <f>$AY79*Assembly!U$4+$AZ79*Assembly!U$5+$BA79*Assembly!U$6+$BB79*Assembly!U$7+$BC79*Assembly!U$8+$BD79*Assembly!U$9+$BE79*Assembly!U$10+$BF79*Assembly!U$11+$BG79*Assembly!U$12+$BH79*Assembly!U$13+$BI79*Assembly!U$14+$BJ79*Assembly!U$15+$BK79*Assembly!U$16+$BL79*Assembly!U$17+$BM79*Assembly!U$18+$BN79*Assembly!U$19+$BO79*Assembly!U$20+$BP79*Assembly!U$21+$BQ79*Assembly!U$22+$BR79*Assembly!U$23+$BS79*Assembly!U$24</f>
        <v>0</v>
      </c>
      <c r="CN79" s="256" t="str">
        <f>$AY79*Assembly!V$4+$AZ79*Assembly!V$5+$BA79*Assembly!V$6+$BB79*Assembly!V$7+$BC79*Assembly!V$8+$BD79*Assembly!V$9+$BE79*Assembly!V$10+$BF79*Assembly!V$11+$BG79*Assembly!V$12+$BH79*Assembly!V$13+$BI79*Assembly!V$14+$BJ79*Assembly!V$15+$BK79*Assembly!V$16+$BL79*Assembly!V$17+$BM79*Assembly!V$18+$BN79*Assembly!V$19+$BO79*Assembly!V$20+$BP79*Assembly!V$21+$BQ79*Assembly!V$22+$BR79*Assembly!V$23+$BS79*Assembly!V$24</f>
        <v>0</v>
      </c>
      <c r="CO79" s="256" t="str">
        <f>CE79*Refining!$F$3</f>
        <v>80</v>
      </c>
      <c r="CP79" s="256" t="str">
        <f>CF79*Refining!$F$4</f>
        <v>0</v>
      </c>
      <c r="CQ79" s="256" t="str">
        <f>CG79*Refining!$F$5</f>
        <v>0</v>
      </c>
      <c r="CR79" s="256" t="str">
        <f>CH79*Refining!$F$6</f>
        <v>0</v>
      </c>
      <c r="CS79" s="256" t="str">
        <f>CI79*Refining!$F$7</f>
        <v>28</v>
      </c>
      <c r="CT79" s="256" t="str">
        <f>CJ79*Refining!$F$8</f>
        <v>0</v>
      </c>
      <c r="CU79" s="256" t="str">
        <f>CK79*Refining!$F$9</f>
        <v>0</v>
      </c>
      <c r="CV79" s="256" t="str">
        <f>CL79*Refining!$F$10</f>
        <v>0</v>
      </c>
      <c r="CW79" s="256" t="str">
        <f>CM79*Refining!$F$11</f>
        <v>0</v>
      </c>
      <c r="CX79" s="256" t="str">
        <f>CN79*Refining!$F$12</f>
        <v>0</v>
      </c>
      <c r="CY79" s="248" t="str">
        <f t="shared" ref="CY79:DR79" si="318">IF(CE79 = 0, "", CE79)</f>
        <v>45</v>
      </c>
      <c r="CZ79" s="245" t="str">
        <f t="shared" si="318"/>
        <v/>
      </c>
      <c r="DA79" s="245" t="str">
        <f t="shared" si="318"/>
        <v/>
      </c>
      <c r="DB79" s="245" t="str">
        <f t="shared" si="318"/>
        <v/>
      </c>
      <c r="DC79" s="245" t="str">
        <f t="shared" si="318"/>
        <v>15.8</v>
      </c>
      <c r="DD79" s="245" t="str">
        <f t="shared" si="318"/>
        <v/>
      </c>
      <c r="DE79" s="245" t="str">
        <f t="shared" si="318"/>
        <v/>
      </c>
      <c r="DF79" s="245" t="str">
        <f t="shared" si="318"/>
        <v/>
      </c>
      <c r="DG79" s="245" t="str">
        <f t="shared" si="318"/>
        <v/>
      </c>
      <c r="DH79" s="246" t="str">
        <f t="shared" si="318"/>
        <v/>
      </c>
      <c r="DI79" s="248" t="str">
        <f t="shared" si="318"/>
        <v>80</v>
      </c>
      <c r="DJ79" s="245" t="str">
        <f t="shared" si="318"/>
        <v/>
      </c>
      <c r="DK79" s="245" t="str">
        <f t="shared" si="318"/>
        <v/>
      </c>
      <c r="DL79" s="245" t="str">
        <f t="shared" si="318"/>
        <v/>
      </c>
      <c r="DM79" s="249" t="str">
        <f t="shared" si="318"/>
        <v>28</v>
      </c>
      <c r="DN79" s="245" t="str">
        <f t="shared" si="318"/>
        <v/>
      </c>
      <c r="DO79" s="245" t="str">
        <f t="shared" si="318"/>
        <v/>
      </c>
      <c r="DP79" s="245" t="str">
        <f t="shared" si="318"/>
        <v/>
      </c>
      <c r="DQ79" s="245" t="str">
        <f t="shared" si="318"/>
        <v/>
      </c>
      <c r="DR79" s="246" t="str">
        <f t="shared" si="318"/>
        <v/>
      </c>
      <c r="DS79" s="248" t="str">
        <f t="shared" si="15"/>
        <v>61</v>
      </c>
      <c r="DT79" s="249" t="str">
        <f t="shared" si="16"/>
        <v>109</v>
      </c>
      <c r="DU79" s="225" t="str">
        <f>CY79*'Ores &amp; Ingots'!$C$3+CZ79*'Ores &amp; Ingots'!$C$4+DA79*'Ores &amp; Ingots'!$C$5+DB79*'Ores &amp; Ingots'!$C$6+DC79*'Ores &amp; Ingots'!$C$7+DD79*'Ores &amp; Ingots'!$C$8+DE79*'Ores &amp; Ingots'!$C$9+DF79*'Ores &amp; Ingots'!$C$10+DG79*'Ores &amp; Ingots'!$C$11+DH79*'Ores &amp; Ingots'!$C$12</f>
        <v>12</v>
      </c>
      <c r="DV79" s="225" t="str">
        <f>DI79*'Ores &amp; Ingots'!$B$3+DJ79*'Ores &amp; Ingots'!$B$4+DK79*'Ores &amp; Ingots'!$B$5+DL79*'Ores &amp; Ingots'!$B$6+DM79*'Ores &amp; Ingots'!$B$7+DN79*'Ores &amp; Ingots'!$B$8+DO79*'Ores &amp; Ingots'!$B$9+DP79*'Ores &amp; Ingots'!$B$10+DQ79*'Ores &amp; Ingots'!$B$11+DR79*'Ores &amp; Ingots'!$B$12</f>
        <v>40</v>
      </c>
      <c r="DW79" s="249" t="str">
        <f>CY79*Refining!$G$3+CZ79*Refining!$G$4+DA79*Refining!$G$5+DB79*Refining!$G$6+DC79*Refining!$G$7+DD79*Refining!$G$8+DE79*Refining!$G$9+DF79*Refining!$G$10+DG79*Refining!$G$11+DH79*Refining!$G$12</f>
        <v>16</v>
      </c>
      <c r="DX79" s="249" t="str">
        <f t="shared" si="17"/>
        <v>2,506</v>
      </c>
      <c r="DY79" s="250" t="str">
        <f t="shared" si="18"/>
        <v>0.0025</v>
      </c>
      <c r="DZ79" s="248" t="str">
        <f t="shared" si="19"/>
        <v>42</v>
      </c>
      <c r="EA79" s="251" t="str">
        <f t="shared" ref="EA79:EB79" si="319">DZ79/60</f>
        <v>0.7</v>
      </c>
      <c r="EB79" s="251" t="str">
        <f t="shared" si="319"/>
        <v>0.0</v>
      </c>
      <c r="EC79" s="543" t="str">
        <f t="shared" si="21"/>
        <v>0.00</v>
      </c>
      <c r="ED79" s="248" t="str">
        <f t="shared" si="22"/>
        <v>6,084</v>
      </c>
      <c r="EE79" s="251" t="str">
        <f t="shared" ref="EE79:EF79" si="320">ED79/1000</f>
        <v>6.1</v>
      </c>
      <c r="EF79" s="252" t="str">
        <f t="shared" si="320"/>
        <v>0.01</v>
      </c>
      <c r="EG79" s="544" t="str">
        <f t="shared" si="24"/>
        <v>0.0061</v>
      </c>
      <c r="EH79" s="225" t="s">
        <v>12</v>
      </c>
    </row>
    <row r="80" hidden="1">
      <c r="A80" s="33"/>
      <c r="B80" s="226" t="s">
        <v>971</v>
      </c>
      <c r="C80" s="227" t="s">
        <v>886</v>
      </c>
      <c r="D80" s="227">
        <v>1.0</v>
      </c>
      <c r="E80" s="227">
        <v>1.0</v>
      </c>
      <c r="F80" s="227">
        <v>1.0</v>
      </c>
      <c r="G80" s="228" t="str">
        <f t="shared" si="5"/>
        <v>15.6</v>
      </c>
      <c r="H80" s="229">
        <v>3.0</v>
      </c>
      <c r="I80" s="229">
        <v>3.0</v>
      </c>
      <c r="J80" s="229" t="str">
        <f>H80/Main!$D$9</f>
        <v>3</v>
      </c>
      <c r="K80" s="229" t="str">
        <f>I80/Main!$D$10</f>
        <v>3</v>
      </c>
      <c r="L80" s="229" t="str">
        <f t="shared" si="6"/>
        <v>1</v>
      </c>
      <c r="M80" s="229">
        <v>1.0</v>
      </c>
      <c r="N80" s="231">
        <v>100.0</v>
      </c>
      <c r="O80" s="231">
        <v>100.0</v>
      </c>
      <c r="P80" s="230"/>
      <c r="Q80" s="231"/>
      <c r="R80" s="230"/>
      <c r="S80" s="232"/>
      <c r="T80" s="232"/>
      <c r="U80" s="230"/>
      <c r="V80" s="230"/>
      <c r="W80" s="232"/>
      <c r="X80" s="232"/>
      <c r="Y80" s="230"/>
      <c r="Z80" s="230"/>
      <c r="AA80" s="230"/>
      <c r="AB80" s="230"/>
      <c r="AC80" s="334" t="s">
        <v>913</v>
      </c>
      <c r="AD80" s="225">
        <v>0.0</v>
      </c>
      <c r="AE80" s="225">
        <v>0.0</v>
      </c>
      <c r="AF80" s="225">
        <v>0.0</v>
      </c>
      <c r="AG80" s="225">
        <v>0.0</v>
      </c>
      <c r="AH80" s="225">
        <v>6.0</v>
      </c>
      <c r="AI80" s="225">
        <v>0.0</v>
      </c>
      <c r="AJ80" s="225">
        <v>0.0</v>
      </c>
      <c r="AK80" s="309">
        <v>6.0</v>
      </c>
      <c r="AL80" s="225">
        <v>10.0</v>
      </c>
      <c r="AM80" s="225">
        <v>0.0</v>
      </c>
      <c r="AN80" s="225">
        <v>0.0</v>
      </c>
      <c r="AO80" s="225">
        <v>0.0</v>
      </c>
      <c r="AP80" s="225">
        <v>6.0</v>
      </c>
      <c r="AQ80" s="225">
        <v>0.0</v>
      </c>
      <c r="AR80" s="225">
        <v>0.0</v>
      </c>
      <c r="AS80" s="225">
        <v>0.0</v>
      </c>
      <c r="AT80" s="225">
        <v>0.0</v>
      </c>
      <c r="AU80" s="225">
        <v>0.0</v>
      </c>
      <c r="AV80" s="225">
        <v>0.0</v>
      </c>
      <c r="AW80" s="225">
        <v>0.0</v>
      </c>
      <c r="AX80" s="225">
        <v>0.0</v>
      </c>
      <c r="AY80" s="236" t="str">
        <f t="shared" ref="AY80:BS80" si="321">IF(AD80 = 0, "", AD80)</f>
        <v/>
      </c>
      <c r="AZ80" s="227" t="str">
        <f t="shared" si="321"/>
        <v/>
      </c>
      <c r="BA80" s="227" t="str">
        <f t="shared" si="321"/>
        <v/>
      </c>
      <c r="BB80" s="227" t="str">
        <f t="shared" si="321"/>
        <v/>
      </c>
      <c r="BC80" s="225" t="str">
        <f t="shared" si="321"/>
        <v>6</v>
      </c>
      <c r="BD80" s="227" t="str">
        <f t="shared" si="321"/>
        <v/>
      </c>
      <c r="BE80" s="227" t="str">
        <f t="shared" si="321"/>
        <v/>
      </c>
      <c r="BF80" s="309" t="str">
        <f t="shared" si="321"/>
        <v>6</v>
      </c>
      <c r="BG80" s="225" t="str">
        <f t="shared" si="321"/>
        <v>10</v>
      </c>
      <c r="BH80" s="227" t="str">
        <f t="shared" si="321"/>
        <v/>
      </c>
      <c r="BI80" s="227" t="str">
        <f t="shared" si="321"/>
        <v/>
      </c>
      <c r="BJ80" s="227" t="str">
        <f t="shared" si="321"/>
        <v/>
      </c>
      <c r="BK80" s="225" t="str">
        <f t="shared" si="321"/>
        <v>6</v>
      </c>
      <c r="BL80" s="227" t="str">
        <f t="shared" si="321"/>
        <v/>
      </c>
      <c r="BM80" s="227" t="str">
        <f t="shared" si="321"/>
        <v/>
      </c>
      <c r="BN80" s="227" t="str">
        <f t="shared" si="321"/>
        <v/>
      </c>
      <c r="BO80" s="227" t="str">
        <f t="shared" si="321"/>
        <v/>
      </c>
      <c r="BP80" s="227" t="str">
        <f t="shared" si="321"/>
        <v/>
      </c>
      <c r="BQ80" s="227" t="str">
        <f t="shared" si="321"/>
        <v/>
      </c>
      <c r="BR80" s="227" t="str">
        <f t="shared" si="321"/>
        <v/>
      </c>
      <c r="BS80" s="238" t="str">
        <f t="shared" si="321"/>
        <v/>
      </c>
      <c r="BT80" s="239" t="str">
        <f>$AY80*Assembly!Y$4+$AZ80*Assembly!Y$5+$BA80*Assembly!Y$6+$BB80*Assembly!Y$7+$BC80*Assembly!Y$8+$BD80*Assembly!Y$9+$BE80*Assembly!Y$10+$BF80*Assembly!Y$11+$BG80*Assembly!Y$12+$BH80*Assembly!Y$13+$BI80*Assembly!Y$14+$BJ80*Assembly!Y$15+$BK80*Assembly!Y$16+$BL80*Assembly!Y$17+$BM80*Assembly!Y$18+$BN80*Assembly!Y$19+$BO80*Assembly!Y$20+$BP80*Assembly!Y$21+$BQ80*Assembly!Y$22+$BR80*Assembly!Y$23+$BS80*Assembly!Y$24</f>
        <v>219</v>
      </c>
      <c r="BU80" s="225" t="str">
        <f t="shared" si="8"/>
        <v>14</v>
      </c>
      <c r="BV80" s="225" t="str">
        <f>$AY80*Assembly!AC$4+$AZ80*Assembly!AC$5+$BA80*Assembly!AC$6+$BB80*Assembly!AC$7+$BC80*Assembly!AC$8+$BD80*Assembly!AC$9+$BE80*Assembly!AC$10+$BF80*Assembly!AC$11+$BG80*Assembly!AC$12+$BH80*Assembly!AC$13+$BI80*Assembly!AC$14+$BJ80*Assembly!AC$15+$BK80*Assembly!AC$16+$BL80*Assembly!AC$17+$BM80*Assembly!AC$18+$BN80*Assembly!AC$19+$BO80*Assembly!AC$20+$BP80*Assembly!AC$21+$BQ80*Assembly!AC$22+$BR80*Assembly!AC$23+$BS80*Assembly!AC$24</f>
        <v>596</v>
      </c>
      <c r="BW80" s="240" t="str">
        <f t="shared" si="9"/>
        <v>2.72</v>
      </c>
      <c r="BX80" s="241" t="str">
        <f t="shared" si="10"/>
        <v>38</v>
      </c>
      <c r="BY80" s="242" t="str">
        <f t="shared" si="11"/>
        <v>42.5</v>
      </c>
      <c r="BZ80" s="225"/>
      <c r="CA80" s="225" t="str">
        <f>$AY80*Assembly!X$4+$AZ80*Assembly!X$5+$BA80*Assembly!X$6+$BB80*Assembly!X$7+$BC80*Assembly!X$8+$BD80*Assembly!X$9+$BE80*Assembly!X$10+$BF80*Assembly!X$11+$BG80*Assembly!X$12+$BH80*Assembly!X$13+$BI80*Assembly!X$14+$BJ80*Assembly!X$15+$BK80*Assembly!X$16+$BL80*Assembly!X$17+$BM80*Assembly!X$18+$BN80*Assembly!X$19+$BO80*Assembly!X$20+$BP80*Assembly!X$21+$BQ80*Assembly!X$22+$BR80*Assembly!X$23+$BS80*Assembly!X$24</f>
        <v>46</v>
      </c>
      <c r="CB80" s="225" t="str">
        <f t="shared" si="12"/>
        <v>7,156</v>
      </c>
      <c r="CC80" s="223" t="str">
        <f t="shared" si="13"/>
        <v>0.0072</v>
      </c>
      <c r="CD80" s="243" t="str">
        <f>$AY80*Assembly!AB$4+$AZ80*Assembly!AB$5+$BA80*Assembly!AB$6+$BB80*Assembly!AB$7+$BC80*Assembly!AB$8+$BD80*Assembly!AB$9+$BE80*Assembly!AB$10+$BF80*Assembly!AB$11+$BG80*Assembly!AB$12+$BH80*Assembly!AB$13+$BI80*Assembly!AB$14+$BJ80*Assembly!AB$15+$BK80*Assembly!AB$16+$BL80*Assembly!AB$17+$BM80*Assembly!AB$18+$BN80*Assembly!AB$19+$BO80*Assembly!AB$20+$BP80*Assembly!AB$21+$BQ80*Assembly!AB$22+$BR80*Assembly!AB$23+$BS80*Assembly!AB$24</f>
        <v>126</v>
      </c>
      <c r="CE80" s="231" t="str">
        <f>$AY80*Assembly!M$4+$AZ80*Assembly!M$5+$BA80*Assembly!M$6+$BB80*Assembly!M$7+$BC80*Assembly!M$8+$BD80*Assembly!M$9+$BE80*Assembly!M$10+$BF80*Assembly!M$11+$BG80*Assembly!M$12+$BH80*Assembly!M$13+$BI80*Assembly!M$14+$BJ80*Assembly!M$15+$BK80*Assembly!M$16+$BL80*Assembly!M$17+$BM80*Assembly!M$18+$BN80*Assembly!M$19+$BO80*Assembly!M$20+$BP80*Assembly!M$21+$BQ80*Assembly!M$22+$BR80*Assembly!M$23+$BS80*Assembly!M$24</f>
        <v>73</v>
      </c>
      <c r="CF80" s="231" t="str">
        <f>$AY80*Assembly!N$4+$AZ80*Assembly!N$5+$BA80*Assembly!N$6+$BB80*Assembly!N$7+$BC80*Assembly!N$8+$BD80*Assembly!N$9+$BE80*Assembly!N$10+$BF80*Assembly!N$11+$BG80*Assembly!N$12+$BH80*Assembly!N$13+$BI80*Assembly!N$14+$BJ80*Assembly!N$15+$BK80*Assembly!N$16+$BL80*Assembly!N$17+$BM80*Assembly!N$18+$BN80*Assembly!N$19+$BO80*Assembly!N$20+$BP80*Assembly!N$21+$BQ80*Assembly!N$22+$BR80*Assembly!N$23+$BS80*Assembly!N$24</f>
        <v>0</v>
      </c>
      <c r="CG80" s="231" t="str">
        <f>$AY80*Assembly!O$4+$AZ80*Assembly!O$5+$BA80*Assembly!O$6+$BB80*Assembly!O$7+$BC80*Assembly!O$8+$BD80*Assembly!O$9+$BE80*Assembly!O$10+$BF80*Assembly!O$11+$BG80*Assembly!O$12+$BH80*Assembly!O$13+$BI80*Assembly!O$14+$BJ80*Assembly!O$15+$BK80*Assembly!O$16+$BL80*Assembly!O$17+$BM80*Assembly!O$18+$BN80*Assembly!O$19+$BO80*Assembly!O$20+$BP80*Assembly!O$21+$BQ80*Assembly!O$22+$BR80*Assembly!O$23+$BS80*Assembly!O$24</f>
        <v>0</v>
      </c>
      <c r="CH80" s="229" t="str">
        <f>$AY80*Assembly!P$4+$AZ80*Assembly!P$5+$BA80*Assembly!P$6+$BB80*Assembly!P$7+$BC80*Assembly!P$8+$BD80*Assembly!P$9+$BE80*Assembly!P$10+$BF80*Assembly!P$11+$BG80*Assembly!P$12+$BH80*Assembly!P$13+$BI80*Assembly!P$14+$BJ80*Assembly!P$15+$BK80*Assembly!P$16+$BL80*Assembly!P$17+$BM80*Assembly!P$18+$BN80*Assembly!P$19+$BO80*Assembly!P$20+$BP80*Assembly!P$21+$BQ80*Assembly!P$22+$BR80*Assembly!P$23+$BS80*Assembly!P$24</f>
        <v>0</v>
      </c>
      <c r="CI80" s="229" t="str">
        <f>$AY80*Assembly!Q$4+$AZ80*Assembly!Q$5+$BA80*Assembly!Q$6+$BB80*Assembly!Q$7+$BC80*Assembly!Q$8+$BD80*Assembly!Q$9+$BE80*Assembly!Q$10+$BF80*Assembly!Q$11+$BG80*Assembly!Q$12+$BH80*Assembly!Q$13+$BI80*Assembly!Q$14+$BJ80*Assembly!Q$15+$BK80*Assembly!Q$16+$BL80*Assembly!Q$17+$BM80*Assembly!Q$18+$BN80*Assembly!Q$19+$BO80*Assembly!Q$20+$BP80*Assembly!Q$21+$BQ80*Assembly!Q$22+$BR80*Assembly!Q$23+$BS80*Assembly!Q$24</f>
        <v>141.2</v>
      </c>
      <c r="CJ80" s="231" t="str">
        <f>$AY80*Assembly!R$4+$AZ80*Assembly!R$5+$BA80*Assembly!R$6+$BB80*Assembly!R$7+$BC80*Assembly!R$8+$BD80*Assembly!R$9+$BE80*Assembly!R$10+$BF80*Assembly!R$11+$BG80*Assembly!R$12+$BH80*Assembly!R$13+$BI80*Assembly!R$14+$BJ80*Assembly!R$15+$BK80*Assembly!R$16+$BL80*Assembly!R$17+$BM80*Assembly!R$18+$BN80*Assembly!R$19+$BO80*Assembly!R$20+$BP80*Assembly!R$21+$BQ80*Assembly!R$22+$BR80*Assembly!R$23+$BS80*Assembly!R$24</f>
        <v>0</v>
      </c>
      <c r="CK80" s="229" t="str">
        <f>$AY80*Assembly!S$4+$AZ80*Assembly!S$5+$BA80*Assembly!S$6+$BB80*Assembly!S$7+$BC80*Assembly!S$8+$BD80*Assembly!S$9+$BE80*Assembly!S$10+$BF80*Assembly!S$11+$BG80*Assembly!S$12+$BH80*Assembly!S$13+$BI80*Assembly!S$14+$BJ80*Assembly!S$15+$BK80*Assembly!S$16+$BL80*Assembly!S$17+$BM80*Assembly!S$18+$BN80*Assembly!S$19+$BO80*Assembly!S$20+$BP80*Assembly!S$21+$BQ80*Assembly!S$22+$BR80*Assembly!S$23+$BS80*Assembly!S$24</f>
        <v>0</v>
      </c>
      <c r="CL80" s="229" t="str">
        <f>$AY80*Assembly!T$4+$AZ80*Assembly!T$5+$BA80*Assembly!T$6+$BB80*Assembly!T$7+$BC80*Assembly!T$8+$BD80*Assembly!T$9+$BE80*Assembly!T$10+$BF80*Assembly!T$11+$BG80*Assembly!T$12+$BH80*Assembly!T$13+$BI80*Assembly!T$14+$BJ80*Assembly!T$15+$BK80*Assembly!T$16+$BL80*Assembly!T$17+$BM80*Assembly!T$18+$BN80*Assembly!T$19+$BO80*Assembly!T$20+$BP80*Assembly!T$21+$BQ80*Assembly!T$22+$BR80*Assembly!T$23+$BS80*Assembly!T$24</f>
        <v>0</v>
      </c>
      <c r="CM80" s="229" t="str">
        <f>$AY80*Assembly!U$4+$AZ80*Assembly!U$5+$BA80*Assembly!U$6+$BB80*Assembly!U$7+$BC80*Assembly!U$8+$BD80*Assembly!U$9+$BE80*Assembly!U$10+$BF80*Assembly!U$11+$BG80*Assembly!U$12+$BH80*Assembly!U$13+$BI80*Assembly!U$14+$BJ80*Assembly!U$15+$BK80*Assembly!U$16+$BL80*Assembly!U$17+$BM80*Assembly!U$18+$BN80*Assembly!U$19+$BO80*Assembly!U$20+$BP80*Assembly!U$21+$BQ80*Assembly!U$22+$BR80*Assembly!U$23+$BS80*Assembly!U$24</f>
        <v>0</v>
      </c>
      <c r="CN80" s="231" t="str">
        <f>$AY80*Assembly!V$4+$AZ80*Assembly!V$5+$BA80*Assembly!V$6+$BB80*Assembly!V$7+$BC80*Assembly!V$8+$BD80*Assembly!V$9+$BE80*Assembly!V$10+$BF80*Assembly!V$11+$BG80*Assembly!V$12+$BH80*Assembly!V$13+$BI80*Assembly!V$14+$BJ80*Assembly!V$15+$BK80*Assembly!V$16+$BL80*Assembly!V$17+$BM80*Assembly!V$18+$BN80*Assembly!V$19+$BO80*Assembly!V$20+$BP80*Assembly!V$21+$BQ80*Assembly!V$22+$BR80*Assembly!V$23+$BS80*Assembly!V$24</f>
        <v>0</v>
      </c>
      <c r="CO80" s="231" t="str">
        <f>CE80*Refining!$F$3</f>
        <v>130</v>
      </c>
      <c r="CP80" s="231" t="str">
        <f>CF80*Refining!$F$4</f>
        <v>0</v>
      </c>
      <c r="CQ80" s="231" t="str">
        <f>CG80*Refining!$F$5</f>
        <v>0</v>
      </c>
      <c r="CR80" s="231" t="str">
        <f>CH80*Refining!$F$6</f>
        <v>0</v>
      </c>
      <c r="CS80" s="231" t="str">
        <f>CI80*Refining!$F$7</f>
        <v>252</v>
      </c>
      <c r="CT80" s="231" t="str">
        <f>CJ80*Refining!$F$8</f>
        <v>0</v>
      </c>
      <c r="CU80" s="231" t="str">
        <f>CK80*Refining!$F$9</f>
        <v>0</v>
      </c>
      <c r="CV80" s="231" t="str">
        <f>CL80*Refining!$F$10</f>
        <v>0</v>
      </c>
      <c r="CW80" s="231" t="str">
        <f>CM80*Refining!$F$11</f>
        <v>0</v>
      </c>
      <c r="CX80" s="231" t="str">
        <f>CN80*Refining!$F$12</f>
        <v>0</v>
      </c>
      <c r="CY80" s="248" t="str">
        <f t="shared" ref="CY80:DR80" si="322">IF(CE80 = 0, "", CE80)</f>
        <v>73</v>
      </c>
      <c r="CZ80" s="245" t="str">
        <f t="shared" si="322"/>
        <v/>
      </c>
      <c r="DA80" s="245" t="str">
        <f t="shared" si="322"/>
        <v/>
      </c>
      <c r="DB80" s="245" t="str">
        <f t="shared" si="322"/>
        <v/>
      </c>
      <c r="DC80" s="245" t="str">
        <f t="shared" si="322"/>
        <v>141.2</v>
      </c>
      <c r="DD80" s="245" t="str">
        <f t="shared" si="322"/>
        <v/>
      </c>
      <c r="DE80" s="245" t="str">
        <f t="shared" si="322"/>
        <v/>
      </c>
      <c r="DF80" s="245" t="str">
        <f t="shared" si="322"/>
        <v/>
      </c>
      <c r="DG80" s="245" t="str">
        <f t="shared" si="322"/>
        <v/>
      </c>
      <c r="DH80" s="246" t="str">
        <f t="shared" si="322"/>
        <v/>
      </c>
      <c r="DI80" s="248" t="str">
        <f t="shared" si="322"/>
        <v>130</v>
      </c>
      <c r="DJ80" s="245" t="str">
        <f t="shared" si="322"/>
        <v/>
      </c>
      <c r="DK80" s="245" t="str">
        <f t="shared" si="322"/>
        <v/>
      </c>
      <c r="DL80" s="245" t="str">
        <f t="shared" si="322"/>
        <v/>
      </c>
      <c r="DM80" s="249" t="str">
        <f t="shared" si="322"/>
        <v>252</v>
      </c>
      <c r="DN80" s="245" t="str">
        <f t="shared" si="322"/>
        <v/>
      </c>
      <c r="DO80" s="245" t="str">
        <f t="shared" si="322"/>
        <v/>
      </c>
      <c r="DP80" s="245" t="str">
        <f t="shared" si="322"/>
        <v/>
      </c>
      <c r="DQ80" s="245" t="str">
        <f t="shared" si="322"/>
        <v/>
      </c>
      <c r="DR80" s="246" t="str">
        <f t="shared" si="322"/>
        <v/>
      </c>
      <c r="DS80" s="248" t="str">
        <f t="shared" si="15"/>
        <v>214</v>
      </c>
      <c r="DT80" s="249" t="str">
        <f t="shared" si="16"/>
        <v>383</v>
      </c>
      <c r="DU80" s="225" t="str">
        <f>CY80*'Ores &amp; Ingots'!$C$3+CZ80*'Ores &amp; Ingots'!$C$4+DA80*'Ores &amp; Ingots'!$C$5+DB80*'Ores &amp; Ingots'!$C$6+DC80*'Ores &amp; Ingots'!$C$7+DD80*'Ores &amp; Ingots'!$C$8+DE80*'Ores &amp; Ingots'!$C$9+DF80*'Ores &amp; Ingots'!$C$10+DG80*'Ores &amp; Ingots'!$C$11+DH80*'Ores &amp; Ingots'!$C$12</f>
        <v>70</v>
      </c>
      <c r="DV80" s="225" t="str">
        <f>DI80*'Ores &amp; Ingots'!$B$3+DJ80*'Ores &amp; Ingots'!$B$4+DK80*'Ores &amp; Ingots'!$B$5+DL80*'Ores &amp; Ingots'!$B$6+DM80*'Ores &amp; Ingots'!$B$7+DN80*'Ores &amp; Ingots'!$B$8+DO80*'Ores &amp; Ingots'!$B$9+DP80*'Ores &amp; Ingots'!$B$10+DQ80*'Ores &amp; Ingots'!$B$11+DR80*'Ores &amp; Ingots'!$B$12</f>
        <v>142</v>
      </c>
      <c r="DW80" s="249" t="str">
        <f>CY80*Refining!$G$3+CZ80*Refining!$G$4+DA80*Refining!$G$5+DB80*Refining!$G$6+DC80*Refining!$G$7+DD80*Refining!$G$8+DE80*Refining!$G$9+DF80*Refining!$G$10+DG80*Refining!$G$11+DH80*Refining!$G$12</f>
        <v>121</v>
      </c>
      <c r="DX80" s="249" t="str">
        <f t="shared" si="17"/>
        <v>18,882</v>
      </c>
      <c r="DY80" s="250" t="str">
        <f t="shared" si="18"/>
        <v>0.0189</v>
      </c>
      <c r="DZ80" s="248" t="str">
        <f t="shared" si="19"/>
        <v>170</v>
      </c>
      <c r="EA80" s="251" t="str">
        <f t="shared" ref="EA80:EB80" si="323">DZ80/60</f>
        <v>2.8</v>
      </c>
      <c r="EB80" s="251" t="str">
        <f t="shared" si="323"/>
        <v>0.0</v>
      </c>
      <c r="EC80" s="543" t="str">
        <f t="shared" si="21"/>
        <v>0.00</v>
      </c>
      <c r="ED80" s="248" t="str">
        <f t="shared" si="22"/>
        <v>26,038</v>
      </c>
      <c r="EE80" s="251" t="str">
        <f t="shared" ref="EE80:EF80" si="324">ED80/1000</f>
        <v>26.0</v>
      </c>
      <c r="EF80" s="252" t="str">
        <f t="shared" si="324"/>
        <v>0.03</v>
      </c>
      <c r="EG80" s="544" t="str">
        <f t="shared" si="24"/>
        <v>0.0260</v>
      </c>
      <c r="EH80" s="225">
        <v>160.0</v>
      </c>
    </row>
    <row r="81">
      <c r="A81" s="33"/>
      <c r="B81" s="226" t="s">
        <v>971</v>
      </c>
      <c r="C81" s="227" t="s">
        <v>885</v>
      </c>
      <c r="D81" s="227">
        <v>3.0</v>
      </c>
      <c r="E81" s="227">
        <v>3.0</v>
      </c>
      <c r="F81" s="227">
        <v>1.0</v>
      </c>
      <c r="G81" s="253" t="str">
        <f t="shared" si="5"/>
        <v>1.1</v>
      </c>
      <c r="H81" s="254">
        <v>3.0</v>
      </c>
      <c r="I81" s="254">
        <v>3.0</v>
      </c>
      <c r="J81" s="254" t="str">
        <f>H81/Main!$D$9</f>
        <v>3</v>
      </c>
      <c r="K81" s="254" t="str">
        <f>I81/Main!$D$10</f>
        <v>3</v>
      </c>
      <c r="L81" s="254" t="str">
        <f t="shared" si="6"/>
        <v>1</v>
      </c>
      <c r="M81" s="254">
        <v>1.0</v>
      </c>
      <c r="N81" s="256">
        <v>100.0</v>
      </c>
      <c r="O81" s="256">
        <v>100.0</v>
      </c>
      <c r="P81" s="255"/>
      <c r="Q81" s="256"/>
      <c r="R81" s="255"/>
      <c r="S81" s="257"/>
      <c r="T81" s="257"/>
      <c r="U81" s="255"/>
      <c r="V81" s="255"/>
      <c r="W81" s="257"/>
      <c r="X81" s="257"/>
      <c r="Y81" s="255"/>
      <c r="Z81" s="255"/>
      <c r="AA81" s="255"/>
      <c r="AB81" s="255"/>
      <c r="AC81" s="335"/>
      <c r="AD81" s="225">
        <v>0.0</v>
      </c>
      <c r="AE81" s="225">
        <v>0.0</v>
      </c>
      <c r="AF81" s="225">
        <v>0.0</v>
      </c>
      <c r="AG81" s="225">
        <v>0.0</v>
      </c>
      <c r="AH81" s="225">
        <v>4.0</v>
      </c>
      <c r="AI81" s="225">
        <v>0.0</v>
      </c>
      <c r="AJ81" s="225">
        <v>0.0</v>
      </c>
      <c r="AK81" s="309">
        <v>4.0</v>
      </c>
      <c r="AL81" s="225">
        <v>3.0</v>
      </c>
      <c r="AM81" s="225">
        <v>0.0</v>
      </c>
      <c r="AN81" s="225">
        <v>0.0</v>
      </c>
      <c r="AO81" s="225">
        <v>0.0</v>
      </c>
      <c r="AP81" s="225">
        <v>0.0</v>
      </c>
      <c r="AQ81" s="225">
        <v>0.0</v>
      </c>
      <c r="AR81" s="225">
        <v>0.0</v>
      </c>
      <c r="AS81" s="225">
        <v>0.0</v>
      </c>
      <c r="AT81" s="225">
        <v>0.0</v>
      </c>
      <c r="AU81" s="225">
        <v>0.0</v>
      </c>
      <c r="AV81" s="225">
        <v>0.0</v>
      </c>
      <c r="AW81" s="225">
        <v>0.0</v>
      </c>
      <c r="AX81" s="225">
        <v>0.0</v>
      </c>
      <c r="AY81" s="236" t="str">
        <f t="shared" ref="AY81:BS81" si="325">IF(AD81 = 0, "", AD81)</f>
        <v/>
      </c>
      <c r="AZ81" s="227" t="str">
        <f t="shared" si="325"/>
        <v/>
      </c>
      <c r="BA81" s="227" t="str">
        <f t="shared" si="325"/>
        <v/>
      </c>
      <c r="BB81" s="227" t="str">
        <f t="shared" si="325"/>
        <v/>
      </c>
      <c r="BC81" s="225" t="str">
        <f t="shared" si="325"/>
        <v>4</v>
      </c>
      <c r="BD81" s="227" t="str">
        <f t="shared" si="325"/>
        <v/>
      </c>
      <c r="BE81" s="227" t="str">
        <f t="shared" si="325"/>
        <v/>
      </c>
      <c r="BF81" s="309" t="str">
        <f t="shared" si="325"/>
        <v>4</v>
      </c>
      <c r="BG81" s="225" t="str">
        <f t="shared" si="325"/>
        <v>3</v>
      </c>
      <c r="BH81" s="227" t="str">
        <f t="shared" si="325"/>
        <v/>
      </c>
      <c r="BI81" s="227" t="str">
        <f t="shared" si="325"/>
        <v/>
      </c>
      <c r="BJ81" s="227" t="str">
        <f t="shared" si="325"/>
        <v/>
      </c>
      <c r="BK81" s="227" t="str">
        <f t="shared" si="325"/>
        <v/>
      </c>
      <c r="BL81" s="227" t="str">
        <f t="shared" si="325"/>
        <v/>
      </c>
      <c r="BM81" s="227" t="str">
        <f t="shared" si="325"/>
        <v/>
      </c>
      <c r="BN81" s="227" t="str">
        <f t="shared" si="325"/>
        <v/>
      </c>
      <c r="BO81" s="227" t="str">
        <f t="shared" si="325"/>
        <v/>
      </c>
      <c r="BP81" s="227" t="str">
        <f t="shared" si="325"/>
        <v/>
      </c>
      <c r="BQ81" s="227" t="str">
        <f t="shared" si="325"/>
        <v/>
      </c>
      <c r="BR81" s="227" t="str">
        <f t="shared" si="325"/>
        <v/>
      </c>
      <c r="BS81" s="238" t="str">
        <f t="shared" si="325"/>
        <v/>
      </c>
      <c r="BT81" s="239" t="str">
        <f>$AY81*Assembly!Y$4+$AZ81*Assembly!Y$5+$BA81*Assembly!Y$6+$BB81*Assembly!Y$7+$BC81*Assembly!Y$8+$BD81*Assembly!Y$9+$BE81*Assembly!Y$10+$BF81*Assembly!Y$11+$BG81*Assembly!Y$12+$BH81*Assembly!Y$13+$BI81*Assembly!Y$14+$BJ81*Assembly!Y$15+$BK81*Assembly!Y$16+$BL81*Assembly!Y$17+$BM81*Assembly!Y$18+$BN81*Assembly!Y$19+$BO81*Assembly!Y$20+$BP81*Assembly!Y$21+$BQ81*Assembly!Y$22+$BR81*Assembly!Y$23+$BS81*Assembly!Y$24</f>
        <v>57</v>
      </c>
      <c r="BU81" s="225" t="str">
        <f t="shared" si="8"/>
        <v>50</v>
      </c>
      <c r="BV81" s="225" t="str">
        <f>$AY81*Assembly!AC$4+$AZ81*Assembly!AC$5+$BA81*Assembly!AC$6+$BB81*Assembly!AC$7+$BC81*Assembly!AC$8+$BD81*Assembly!AC$9+$BE81*Assembly!AC$10+$BF81*Assembly!AC$11+$BG81*Assembly!AC$12+$BH81*Assembly!AC$13+$BI81*Assembly!AC$14+$BJ81*Assembly!AC$15+$BK81*Assembly!AC$16+$BL81*Assembly!AC$17+$BM81*Assembly!AC$18+$BN81*Assembly!AC$19+$BO81*Assembly!AC$20+$BP81*Assembly!AC$21+$BQ81*Assembly!AC$22+$BR81*Assembly!AC$23+$BS81*Assembly!AC$24</f>
        <v>139</v>
      </c>
      <c r="BW81" s="240" t="str">
        <f t="shared" si="9"/>
        <v>2.45</v>
      </c>
      <c r="BX81" s="241" t="str">
        <f t="shared" si="10"/>
        <v>124</v>
      </c>
      <c r="BY81" s="242" t="str">
        <f t="shared" si="11"/>
        <v>2.8</v>
      </c>
      <c r="BZ81" s="225"/>
      <c r="CA81" s="225" t="str">
        <f>$AY81*Assembly!X$4+$AZ81*Assembly!X$5+$BA81*Assembly!X$6+$BB81*Assembly!X$7+$BC81*Assembly!X$8+$BD81*Assembly!X$9+$BE81*Assembly!X$10+$BF81*Assembly!X$11+$BG81*Assembly!X$12+$BH81*Assembly!X$13+$BI81*Assembly!X$14+$BJ81*Assembly!X$15+$BK81*Assembly!X$16+$BL81*Assembly!X$17+$BM81*Assembly!X$18+$BN81*Assembly!X$19+$BO81*Assembly!X$20+$BP81*Assembly!X$21+$BQ81*Assembly!X$22+$BR81*Assembly!X$23+$BS81*Assembly!X$24</f>
        <v>23</v>
      </c>
      <c r="CB81" s="225" t="str">
        <f t="shared" si="12"/>
        <v>3,578</v>
      </c>
      <c r="CC81" s="223" t="str">
        <f t="shared" si="13"/>
        <v>0.0036</v>
      </c>
      <c r="CD81" s="243" t="str">
        <f>$AY81*Assembly!AB$4+$AZ81*Assembly!AB$5+$BA81*Assembly!AB$6+$BB81*Assembly!AB$7+$BC81*Assembly!AB$8+$BD81*Assembly!AB$9+$BE81*Assembly!AB$10+$BF81*Assembly!AB$11+$BG81*Assembly!AB$12+$BH81*Assembly!AB$13+$BI81*Assembly!AB$14+$BJ81*Assembly!AB$15+$BK81*Assembly!AB$16+$BL81*Assembly!AB$17+$BM81*Assembly!AB$18+$BN81*Assembly!AB$19+$BO81*Assembly!AB$20+$BP81*Assembly!AB$21+$BQ81*Assembly!AB$22+$BR81*Assembly!AB$23+$BS81*Assembly!AB$24</f>
        <v>30</v>
      </c>
      <c r="CE81" s="256" t="str">
        <f>$AY81*Assembly!M$4+$AZ81*Assembly!M$5+$BA81*Assembly!M$6+$BB81*Assembly!M$7+$BC81*Assembly!M$8+$BD81*Assembly!M$9+$BE81*Assembly!M$10+$BF81*Assembly!M$11+$BG81*Assembly!M$12+$BH81*Assembly!M$13+$BI81*Assembly!M$14+$BJ81*Assembly!M$15+$BK81*Assembly!M$16+$BL81*Assembly!M$17+$BM81*Assembly!M$18+$BN81*Assembly!M$19+$BO81*Assembly!M$20+$BP81*Assembly!M$21+$BQ81*Assembly!M$22+$BR81*Assembly!M$23+$BS81*Assembly!M$24</f>
        <v>45</v>
      </c>
      <c r="CF81" s="256" t="str">
        <f>$AY81*Assembly!N$4+$AZ81*Assembly!N$5+$BA81*Assembly!N$6+$BB81*Assembly!N$7+$BC81*Assembly!N$8+$BD81*Assembly!N$9+$BE81*Assembly!N$10+$BF81*Assembly!N$11+$BG81*Assembly!N$12+$BH81*Assembly!N$13+$BI81*Assembly!N$14+$BJ81*Assembly!N$15+$BK81*Assembly!N$16+$BL81*Assembly!N$17+$BM81*Assembly!N$18+$BN81*Assembly!N$19+$BO81*Assembly!N$20+$BP81*Assembly!N$21+$BQ81*Assembly!N$22+$BR81*Assembly!N$23+$BS81*Assembly!N$24</f>
        <v>0</v>
      </c>
      <c r="CG81" s="256" t="str">
        <f>$AY81*Assembly!O$4+$AZ81*Assembly!O$5+$BA81*Assembly!O$6+$BB81*Assembly!O$7+$BC81*Assembly!O$8+$BD81*Assembly!O$9+$BE81*Assembly!O$10+$BF81*Assembly!O$11+$BG81*Assembly!O$12+$BH81*Assembly!O$13+$BI81*Assembly!O$14+$BJ81*Assembly!O$15+$BK81*Assembly!O$16+$BL81*Assembly!O$17+$BM81*Assembly!O$18+$BN81*Assembly!O$19+$BO81*Assembly!O$20+$BP81*Assembly!O$21+$BQ81*Assembly!O$22+$BR81*Assembly!O$23+$BS81*Assembly!O$24</f>
        <v>0</v>
      </c>
      <c r="CH81" s="254" t="str">
        <f>$AY81*Assembly!P$4+$AZ81*Assembly!P$5+$BA81*Assembly!P$6+$BB81*Assembly!P$7+$BC81*Assembly!P$8+$BD81*Assembly!P$9+$BE81*Assembly!P$10+$BF81*Assembly!P$11+$BG81*Assembly!P$12+$BH81*Assembly!P$13+$BI81*Assembly!P$14+$BJ81*Assembly!P$15+$BK81*Assembly!P$16+$BL81*Assembly!P$17+$BM81*Assembly!P$18+$BN81*Assembly!P$19+$BO81*Assembly!P$20+$BP81*Assembly!P$21+$BQ81*Assembly!P$22+$BR81*Assembly!P$23+$BS81*Assembly!P$24</f>
        <v>0</v>
      </c>
      <c r="CI81" s="254" t="str">
        <f>$AY81*Assembly!Q$4+$AZ81*Assembly!Q$5+$BA81*Assembly!Q$6+$BB81*Assembly!Q$7+$BC81*Assembly!Q$8+$BD81*Assembly!Q$9+$BE81*Assembly!Q$10+$BF81*Assembly!Q$11+$BG81*Assembly!Q$12+$BH81*Assembly!Q$13+$BI81*Assembly!Q$14+$BJ81*Assembly!Q$15+$BK81*Assembly!Q$16+$BL81*Assembly!Q$17+$BM81*Assembly!Q$18+$BN81*Assembly!Q$19+$BO81*Assembly!Q$20+$BP81*Assembly!Q$21+$BQ81*Assembly!Q$22+$BR81*Assembly!Q$23+$BS81*Assembly!Q$24</f>
        <v>15.8</v>
      </c>
      <c r="CJ81" s="256" t="str">
        <f>$AY81*Assembly!R$4+$AZ81*Assembly!R$5+$BA81*Assembly!R$6+$BB81*Assembly!R$7+$BC81*Assembly!R$8+$BD81*Assembly!R$9+$BE81*Assembly!R$10+$BF81*Assembly!R$11+$BG81*Assembly!R$12+$BH81*Assembly!R$13+$BI81*Assembly!R$14+$BJ81*Assembly!R$15+$BK81*Assembly!R$16+$BL81*Assembly!R$17+$BM81*Assembly!R$18+$BN81*Assembly!R$19+$BO81*Assembly!R$20+$BP81*Assembly!R$21+$BQ81*Assembly!R$22+$BR81*Assembly!R$23+$BS81*Assembly!R$24</f>
        <v>0</v>
      </c>
      <c r="CK81" s="254" t="str">
        <f>$AY81*Assembly!S$4+$AZ81*Assembly!S$5+$BA81*Assembly!S$6+$BB81*Assembly!S$7+$BC81*Assembly!S$8+$BD81*Assembly!S$9+$BE81*Assembly!S$10+$BF81*Assembly!S$11+$BG81*Assembly!S$12+$BH81*Assembly!S$13+$BI81*Assembly!S$14+$BJ81*Assembly!S$15+$BK81*Assembly!S$16+$BL81*Assembly!S$17+$BM81*Assembly!S$18+$BN81*Assembly!S$19+$BO81*Assembly!S$20+$BP81*Assembly!S$21+$BQ81*Assembly!S$22+$BR81*Assembly!S$23+$BS81*Assembly!S$24</f>
        <v>0</v>
      </c>
      <c r="CL81" s="254" t="str">
        <f>$AY81*Assembly!T$4+$AZ81*Assembly!T$5+$BA81*Assembly!T$6+$BB81*Assembly!T$7+$BC81*Assembly!T$8+$BD81*Assembly!T$9+$BE81*Assembly!T$10+$BF81*Assembly!T$11+$BG81*Assembly!T$12+$BH81*Assembly!T$13+$BI81*Assembly!T$14+$BJ81*Assembly!T$15+$BK81*Assembly!T$16+$BL81*Assembly!T$17+$BM81*Assembly!T$18+$BN81*Assembly!T$19+$BO81*Assembly!T$20+$BP81*Assembly!T$21+$BQ81*Assembly!T$22+$BR81*Assembly!T$23+$BS81*Assembly!T$24</f>
        <v>0</v>
      </c>
      <c r="CM81" s="254" t="str">
        <f>$AY81*Assembly!U$4+$AZ81*Assembly!U$5+$BA81*Assembly!U$6+$BB81*Assembly!U$7+$BC81*Assembly!U$8+$BD81*Assembly!U$9+$BE81*Assembly!U$10+$BF81*Assembly!U$11+$BG81*Assembly!U$12+$BH81*Assembly!U$13+$BI81*Assembly!U$14+$BJ81*Assembly!U$15+$BK81*Assembly!U$16+$BL81*Assembly!U$17+$BM81*Assembly!U$18+$BN81*Assembly!U$19+$BO81*Assembly!U$20+$BP81*Assembly!U$21+$BQ81*Assembly!U$22+$BR81*Assembly!U$23+$BS81*Assembly!U$24</f>
        <v>0</v>
      </c>
      <c r="CN81" s="256" t="str">
        <f>$AY81*Assembly!V$4+$AZ81*Assembly!V$5+$BA81*Assembly!V$6+$BB81*Assembly!V$7+$BC81*Assembly!V$8+$BD81*Assembly!V$9+$BE81*Assembly!V$10+$BF81*Assembly!V$11+$BG81*Assembly!V$12+$BH81*Assembly!V$13+$BI81*Assembly!V$14+$BJ81*Assembly!V$15+$BK81*Assembly!V$16+$BL81*Assembly!V$17+$BM81*Assembly!V$18+$BN81*Assembly!V$19+$BO81*Assembly!V$20+$BP81*Assembly!V$21+$BQ81*Assembly!V$22+$BR81*Assembly!V$23+$BS81*Assembly!V$24</f>
        <v>0</v>
      </c>
      <c r="CO81" s="256" t="str">
        <f>CE81*Refining!$F$3</f>
        <v>80</v>
      </c>
      <c r="CP81" s="256" t="str">
        <f>CF81*Refining!$F$4</f>
        <v>0</v>
      </c>
      <c r="CQ81" s="256" t="str">
        <f>CG81*Refining!$F$5</f>
        <v>0</v>
      </c>
      <c r="CR81" s="256" t="str">
        <f>CH81*Refining!$F$6</f>
        <v>0</v>
      </c>
      <c r="CS81" s="256" t="str">
        <f>CI81*Refining!$F$7</f>
        <v>28</v>
      </c>
      <c r="CT81" s="256" t="str">
        <f>CJ81*Refining!$F$8</f>
        <v>0</v>
      </c>
      <c r="CU81" s="256" t="str">
        <f>CK81*Refining!$F$9</f>
        <v>0</v>
      </c>
      <c r="CV81" s="256" t="str">
        <f>CL81*Refining!$F$10</f>
        <v>0</v>
      </c>
      <c r="CW81" s="256" t="str">
        <f>CM81*Refining!$F$11</f>
        <v>0</v>
      </c>
      <c r="CX81" s="256" t="str">
        <f>CN81*Refining!$F$12</f>
        <v>0</v>
      </c>
      <c r="CY81" s="248" t="str">
        <f t="shared" ref="CY81:DR81" si="326">IF(CE81 = 0, "", CE81)</f>
        <v>45</v>
      </c>
      <c r="CZ81" s="245" t="str">
        <f t="shared" si="326"/>
        <v/>
      </c>
      <c r="DA81" s="245" t="str">
        <f t="shared" si="326"/>
        <v/>
      </c>
      <c r="DB81" s="245" t="str">
        <f t="shared" si="326"/>
        <v/>
      </c>
      <c r="DC81" s="245" t="str">
        <f t="shared" si="326"/>
        <v>15.8</v>
      </c>
      <c r="DD81" s="245" t="str">
        <f t="shared" si="326"/>
        <v/>
      </c>
      <c r="DE81" s="245" t="str">
        <f t="shared" si="326"/>
        <v/>
      </c>
      <c r="DF81" s="245" t="str">
        <f t="shared" si="326"/>
        <v/>
      </c>
      <c r="DG81" s="245" t="str">
        <f t="shared" si="326"/>
        <v/>
      </c>
      <c r="DH81" s="246" t="str">
        <f t="shared" si="326"/>
        <v/>
      </c>
      <c r="DI81" s="248" t="str">
        <f t="shared" si="326"/>
        <v>80</v>
      </c>
      <c r="DJ81" s="245" t="str">
        <f t="shared" si="326"/>
        <v/>
      </c>
      <c r="DK81" s="245" t="str">
        <f t="shared" si="326"/>
        <v/>
      </c>
      <c r="DL81" s="245" t="str">
        <f t="shared" si="326"/>
        <v/>
      </c>
      <c r="DM81" s="249" t="str">
        <f t="shared" si="326"/>
        <v>28</v>
      </c>
      <c r="DN81" s="245" t="str">
        <f t="shared" si="326"/>
        <v/>
      </c>
      <c r="DO81" s="245" t="str">
        <f t="shared" si="326"/>
        <v/>
      </c>
      <c r="DP81" s="245" t="str">
        <f t="shared" si="326"/>
        <v/>
      </c>
      <c r="DQ81" s="245" t="str">
        <f t="shared" si="326"/>
        <v/>
      </c>
      <c r="DR81" s="246" t="str">
        <f t="shared" si="326"/>
        <v/>
      </c>
      <c r="DS81" s="248" t="str">
        <f t="shared" si="15"/>
        <v>61</v>
      </c>
      <c r="DT81" s="249" t="str">
        <f t="shared" si="16"/>
        <v>109</v>
      </c>
      <c r="DU81" s="225" t="str">
        <f>CY81*'Ores &amp; Ingots'!$C$3+CZ81*'Ores &amp; Ingots'!$C$4+DA81*'Ores &amp; Ingots'!$C$5+DB81*'Ores &amp; Ingots'!$C$6+DC81*'Ores &amp; Ingots'!$C$7+DD81*'Ores &amp; Ingots'!$C$8+DE81*'Ores &amp; Ingots'!$C$9+DF81*'Ores &amp; Ingots'!$C$10+DG81*'Ores &amp; Ingots'!$C$11+DH81*'Ores &amp; Ingots'!$C$12</f>
        <v>12</v>
      </c>
      <c r="DV81" s="225" t="str">
        <f>DI81*'Ores &amp; Ingots'!$B$3+DJ81*'Ores &amp; Ingots'!$B$4+DK81*'Ores &amp; Ingots'!$B$5+DL81*'Ores &amp; Ingots'!$B$6+DM81*'Ores &amp; Ingots'!$B$7+DN81*'Ores &amp; Ingots'!$B$8+DO81*'Ores &amp; Ingots'!$B$9+DP81*'Ores &amp; Ingots'!$B$10+DQ81*'Ores &amp; Ingots'!$B$11+DR81*'Ores &amp; Ingots'!$B$12</f>
        <v>40</v>
      </c>
      <c r="DW81" s="249" t="str">
        <f>CY81*Refining!$G$3+CZ81*Refining!$G$4+DA81*Refining!$G$5+DB81*Refining!$G$6+DC81*Refining!$G$7+DD81*Refining!$G$8+DE81*Refining!$G$9+DF81*Refining!$G$10+DG81*Refining!$G$11+DH81*Refining!$G$12</f>
        <v>16</v>
      </c>
      <c r="DX81" s="249" t="str">
        <f t="shared" si="17"/>
        <v>2,506</v>
      </c>
      <c r="DY81" s="250" t="str">
        <f t="shared" si="18"/>
        <v>0.0025</v>
      </c>
      <c r="DZ81" s="248" t="str">
        <f t="shared" si="19"/>
        <v>42</v>
      </c>
      <c r="EA81" s="251" t="str">
        <f t="shared" ref="EA81:EB81" si="327">DZ81/60</f>
        <v>0.7</v>
      </c>
      <c r="EB81" s="251" t="str">
        <f t="shared" si="327"/>
        <v>0.0</v>
      </c>
      <c r="EC81" s="543" t="str">
        <f t="shared" si="21"/>
        <v>0.00</v>
      </c>
      <c r="ED81" s="248" t="str">
        <f t="shared" si="22"/>
        <v>6,084</v>
      </c>
      <c r="EE81" s="251" t="str">
        <f t="shared" ref="EE81:EF81" si="328">ED81/1000</f>
        <v>6.1</v>
      </c>
      <c r="EF81" s="252" t="str">
        <f t="shared" si="328"/>
        <v>0.01</v>
      </c>
      <c r="EG81" s="544" t="str">
        <f t="shared" si="24"/>
        <v>0.0061</v>
      </c>
      <c r="EH81" s="225" t="s">
        <v>12</v>
      </c>
    </row>
    <row r="82" hidden="1">
      <c r="A82" s="33"/>
      <c r="B82" s="226" t="s">
        <v>972</v>
      </c>
      <c r="C82" s="227" t="s">
        <v>886</v>
      </c>
      <c r="D82" s="227">
        <v>2.0</v>
      </c>
      <c r="E82" s="227">
        <v>1.0</v>
      </c>
      <c r="F82" s="227">
        <v>1.0</v>
      </c>
      <c r="G82" s="228" t="str">
        <f t="shared" si="5"/>
        <v>31.3</v>
      </c>
      <c r="H82" s="229">
        <v>5.0</v>
      </c>
      <c r="I82" s="229">
        <v>5.0</v>
      </c>
      <c r="J82" s="229" t="str">
        <f>H82/Main!$D$9</f>
        <v>5</v>
      </c>
      <c r="K82" s="229" t="str">
        <f>I82/Main!$D$10</f>
        <v>5</v>
      </c>
      <c r="L82" s="229" t="str">
        <f t="shared" si="6"/>
        <v>1</v>
      </c>
      <c r="M82" s="229">
        <v>1.0</v>
      </c>
      <c r="N82" s="231">
        <v>200.0</v>
      </c>
      <c r="O82" s="231">
        <v>200.0</v>
      </c>
      <c r="P82" s="230"/>
      <c r="Q82" s="231"/>
      <c r="R82" s="230"/>
      <c r="S82" s="232"/>
      <c r="T82" s="232"/>
      <c r="U82" s="230"/>
      <c r="V82" s="230"/>
      <c r="W82" s="232"/>
      <c r="X82" s="232"/>
      <c r="Y82" s="230"/>
      <c r="Z82" s="230"/>
      <c r="AA82" s="230"/>
      <c r="AB82" s="230"/>
      <c r="AC82" s="334" t="s">
        <v>913</v>
      </c>
      <c r="AD82" s="225">
        <v>0.0</v>
      </c>
      <c r="AE82" s="225">
        <v>0.0</v>
      </c>
      <c r="AF82" s="225">
        <v>0.0</v>
      </c>
      <c r="AG82" s="225">
        <v>0.0</v>
      </c>
      <c r="AH82" s="225">
        <v>12.0</v>
      </c>
      <c r="AI82" s="225">
        <v>0.0</v>
      </c>
      <c r="AJ82" s="225">
        <v>0.0</v>
      </c>
      <c r="AK82" s="309">
        <v>12.0</v>
      </c>
      <c r="AL82" s="225">
        <v>20.0</v>
      </c>
      <c r="AM82" s="225">
        <v>0.0</v>
      </c>
      <c r="AN82" s="225">
        <v>0.0</v>
      </c>
      <c r="AO82" s="225">
        <v>0.0</v>
      </c>
      <c r="AP82" s="225">
        <v>12.0</v>
      </c>
      <c r="AQ82" s="225">
        <v>0.0</v>
      </c>
      <c r="AR82" s="225">
        <v>0.0</v>
      </c>
      <c r="AS82" s="225">
        <v>0.0</v>
      </c>
      <c r="AT82" s="225">
        <v>0.0</v>
      </c>
      <c r="AU82" s="225">
        <v>0.0</v>
      </c>
      <c r="AV82" s="225">
        <v>0.0</v>
      </c>
      <c r="AW82" s="225">
        <v>0.0</v>
      </c>
      <c r="AX82" s="225">
        <v>0.0</v>
      </c>
      <c r="AY82" s="236" t="str">
        <f t="shared" ref="AY82:BS82" si="329">IF(AD82 = 0, "", AD82)</f>
        <v/>
      </c>
      <c r="AZ82" s="227" t="str">
        <f t="shared" si="329"/>
        <v/>
      </c>
      <c r="BA82" s="227" t="str">
        <f t="shared" si="329"/>
        <v/>
      </c>
      <c r="BB82" s="227" t="str">
        <f t="shared" si="329"/>
        <v/>
      </c>
      <c r="BC82" s="225" t="str">
        <f t="shared" si="329"/>
        <v>12</v>
      </c>
      <c r="BD82" s="227" t="str">
        <f t="shared" si="329"/>
        <v/>
      </c>
      <c r="BE82" s="227" t="str">
        <f t="shared" si="329"/>
        <v/>
      </c>
      <c r="BF82" s="309" t="str">
        <f t="shared" si="329"/>
        <v>12</v>
      </c>
      <c r="BG82" s="225" t="str">
        <f t="shared" si="329"/>
        <v>20</v>
      </c>
      <c r="BH82" s="227" t="str">
        <f t="shared" si="329"/>
        <v/>
      </c>
      <c r="BI82" s="227" t="str">
        <f t="shared" si="329"/>
        <v/>
      </c>
      <c r="BJ82" s="227" t="str">
        <f t="shared" si="329"/>
        <v/>
      </c>
      <c r="BK82" s="225" t="str">
        <f t="shared" si="329"/>
        <v>12</v>
      </c>
      <c r="BL82" s="227" t="str">
        <f t="shared" si="329"/>
        <v/>
      </c>
      <c r="BM82" s="227" t="str">
        <f t="shared" si="329"/>
        <v/>
      </c>
      <c r="BN82" s="227" t="str">
        <f t="shared" si="329"/>
        <v/>
      </c>
      <c r="BO82" s="227" t="str">
        <f t="shared" si="329"/>
        <v/>
      </c>
      <c r="BP82" s="227" t="str">
        <f t="shared" si="329"/>
        <v/>
      </c>
      <c r="BQ82" s="227" t="str">
        <f t="shared" si="329"/>
        <v/>
      </c>
      <c r="BR82" s="227" t="str">
        <f t="shared" si="329"/>
        <v/>
      </c>
      <c r="BS82" s="238" t="str">
        <f t="shared" si="329"/>
        <v/>
      </c>
      <c r="BT82" s="239" t="str">
        <f>$AY82*Assembly!Y$4+$AZ82*Assembly!Y$5+$BA82*Assembly!Y$6+$BB82*Assembly!Y$7+$BC82*Assembly!Y$8+$BD82*Assembly!Y$9+$BE82*Assembly!Y$10+$BF82*Assembly!Y$11+$BG82*Assembly!Y$12+$BH82*Assembly!Y$13+$BI82*Assembly!Y$14+$BJ82*Assembly!Y$15+$BK82*Assembly!Y$16+$BL82*Assembly!Y$17+$BM82*Assembly!Y$18+$BN82*Assembly!Y$19+$BO82*Assembly!Y$20+$BP82*Assembly!Y$21+$BQ82*Assembly!Y$22+$BR82*Assembly!Y$23+$BS82*Assembly!Y$24</f>
        <v>438</v>
      </c>
      <c r="BU82" s="225" t="str">
        <f t="shared" si="8"/>
        <v>14</v>
      </c>
      <c r="BV82" s="225" t="str">
        <f>$AY82*Assembly!AC$4+$AZ82*Assembly!AC$5+$BA82*Assembly!AC$6+$BB82*Assembly!AC$7+$BC82*Assembly!AC$8+$BD82*Assembly!AC$9+$BE82*Assembly!AC$10+$BF82*Assembly!AC$11+$BG82*Assembly!AC$12+$BH82*Assembly!AC$13+$BI82*Assembly!AC$14+$BJ82*Assembly!AC$15+$BK82*Assembly!AC$16+$BL82*Assembly!AC$17+$BM82*Assembly!AC$18+$BN82*Assembly!AC$19+$BO82*Assembly!AC$20+$BP82*Assembly!AC$21+$BQ82*Assembly!AC$22+$BR82*Assembly!AC$23+$BS82*Assembly!AC$24</f>
        <v>1,192</v>
      </c>
      <c r="BW82" s="240" t="str">
        <f t="shared" si="9"/>
        <v>2.72</v>
      </c>
      <c r="BX82" s="241" t="str">
        <f t="shared" si="10"/>
        <v>38</v>
      </c>
      <c r="BY82" s="242" t="str">
        <f t="shared" si="11"/>
        <v>85.0</v>
      </c>
      <c r="BZ82" s="225"/>
      <c r="CA82" s="225" t="str">
        <f>$AY82*Assembly!X$4+$AZ82*Assembly!X$5+$BA82*Assembly!X$6+$BB82*Assembly!X$7+$BC82*Assembly!X$8+$BD82*Assembly!X$9+$BE82*Assembly!X$10+$BF82*Assembly!X$11+$BG82*Assembly!X$12+$BH82*Assembly!X$13+$BI82*Assembly!X$14+$BJ82*Assembly!X$15+$BK82*Assembly!X$16+$BL82*Assembly!X$17+$BM82*Assembly!X$18+$BN82*Assembly!X$19+$BO82*Assembly!X$20+$BP82*Assembly!X$21+$BQ82*Assembly!X$22+$BR82*Assembly!X$23+$BS82*Assembly!X$24</f>
        <v>92</v>
      </c>
      <c r="CB82" s="225" t="str">
        <f t="shared" si="12"/>
        <v>14,311</v>
      </c>
      <c r="CC82" s="223" t="str">
        <f t="shared" si="13"/>
        <v>0.0143</v>
      </c>
      <c r="CD82" s="243" t="str">
        <f>$AY82*Assembly!AB$4+$AZ82*Assembly!AB$5+$BA82*Assembly!AB$6+$BB82*Assembly!AB$7+$BC82*Assembly!AB$8+$BD82*Assembly!AB$9+$BE82*Assembly!AB$10+$BF82*Assembly!AB$11+$BG82*Assembly!AB$12+$BH82*Assembly!AB$13+$BI82*Assembly!AB$14+$BJ82*Assembly!AB$15+$BK82*Assembly!AB$16+$BL82*Assembly!AB$17+$BM82*Assembly!AB$18+$BN82*Assembly!AB$19+$BO82*Assembly!AB$20+$BP82*Assembly!AB$21+$BQ82*Assembly!AB$22+$BR82*Assembly!AB$23+$BS82*Assembly!AB$24</f>
        <v>252</v>
      </c>
      <c r="CE82" s="231" t="str">
        <f>$AY82*Assembly!M$4+$AZ82*Assembly!M$5+$BA82*Assembly!M$6+$BB82*Assembly!M$7+$BC82*Assembly!M$8+$BD82*Assembly!M$9+$BE82*Assembly!M$10+$BF82*Assembly!M$11+$BG82*Assembly!M$12+$BH82*Assembly!M$13+$BI82*Assembly!M$14+$BJ82*Assembly!M$15+$BK82*Assembly!M$16+$BL82*Assembly!M$17+$BM82*Assembly!M$18+$BN82*Assembly!M$19+$BO82*Assembly!M$20+$BP82*Assembly!M$21+$BQ82*Assembly!M$22+$BR82*Assembly!M$23+$BS82*Assembly!M$24</f>
        <v>146</v>
      </c>
      <c r="CF82" s="231" t="str">
        <f>$AY82*Assembly!N$4+$AZ82*Assembly!N$5+$BA82*Assembly!N$6+$BB82*Assembly!N$7+$BC82*Assembly!N$8+$BD82*Assembly!N$9+$BE82*Assembly!N$10+$BF82*Assembly!N$11+$BG82*Assembly!N$12+$BH82*Assembly!N$13+$BI82*Assembly!N$14+$BJ82*Assembly!N$15+$BK82*Assembly!N$16+$BL82*Assembly!N$17+$BM82*Assembly!N$18+$BN82*Assembly!N$19+$BO82*Assembly!N$20+$BP82*Assembly!N$21+$BQ82*Assembly!N$22+$BR82*Assembly!N$23+$BS82*Assembly!N$24</f>
        <v>0</v>
      </c>
      <c r="CG82" s="231" t="str">
        <f>$AY82*Assembly!O$4+$AZ82*Assembly!O$5+$BA82*Assembly!O$6+$BB82*Assembly!O$7+$BC82*Assembly!O$8+$BD82*Assembly!O$9+$BE82*Assembly!O$10+$BF82*Assembly!O$11+$BG82*Assembly!O$12+$BH82*Assembly!O$13+$BI82*Assembly!O$14+$BJ82*Assembly!O$15+$BK82*Assembly!O$16+$BL82*Assembly!O$17+$BM82*Assembly!O$18+$BN82*Assembly!O$19+$BO82*Assembly!O$20+$BP82*Assembly!O$21+$BQ82*Assembly!O$22+$BR82*Assembly!O$23+$BS82*Assembly!O$24</f>
        <v>0</v>
      </c>
      <c r="CH82" s="229" t="str">
        <f>$AY82*Assembly!P$4+$AZ82*Assembly!P$5+$BA82*Assembly!P$6+$BB82*Assembly!P$7+$BC82*Assembly!P$8+$BD82*Assembly!P$9+$BE82*Assembly!P$10+$BF82*Assembly!P$11+$BG82*Assembly!P$12+$BH82*Assembly!P$13+$BI82*Assembly!P$14+$BJ82*Assembly!P$15+$BK82*Assembly!P$16+$BL82*Assembly!P$17+$BM82*Assembly!P$18+$BN82*Assembly!P$19+$BO82*Assembly!P$20+$BP82*Assembly!P$21+$BQ82*Assembly!P$22+$BR82*Assembly!P$23+$BS82*Assembly!P$24</f>
        <v>0</v>
      </c>
      <c r="CI82" s="229" t="str">
        <f>$AY82*Assembly!Q$4+$AZ82*Assembly!Q$5+$BA82*Assembly!Q$6+$BB82*Assembly!Q$7+$BC82*Assembly!Q$8+$BD82*Assembly!Q$9+$BE82*Assembly!Q$10+$BF82*Assembly!Q$11+$BG82*Assembly!Q$12+$BH82*Assembly!Q$13+$BI82*Assembly!Q$14+$BJ82*Assembly!Q$15+$BK82*Assembly!Q$16+$BL82*Assembly!Q$17+$BM82*Assembly!Q$18+$BN82*Assembly!Q$19+$BO82*Assembly!Q$20+$BP82*Assembly!Q$21+$BQ82*Assembly!Q$22+$BR82*Assembly!Q$23+$BS82*Assembly!Q$24</f>
        <v>282.4</v>
      </c>
      <c r="CJ82" s="231" t="str">
        <f>$AY82*Assembly!R$4+$AZ82*Assembly!R$5+$BA82*Assembly!R$6+$BB82*Assembly!R$7+$BC82*Assembly!R$8+$BD82*Assembly!R$9+$BE82*Assembly!R$10+$BF82*Assembly!R$11+$BG82*Assembly!R$12+$BH82*Assembly!R$13+$BI82*Assembly!R$14+$BJ82*Assembly!R$15+$BK82*Assembly!R$16+$BL82*Assembly!R$17+$BM82*Assembly!R$18+$BN82*Assembly!R$19+$BO82*Assembly!R$20+$BP82*Assembly!R$21+$BQ82*Assembly!R$22+$BR82*Assembly!R$23+$BS82*Assembly!R$24</f>
        <v>0</v>
      </c>
      <c r="CK82" s="229" t="str">
        <f>$AY82*Assembly!S$4+$AZ82*Assembly!S$5+$BA82*Assembly!S$6+$BB82*Assembly!S$7+$BC82*Assembly!S$8+$BD82*Assembly!S$9+$BE82*Assembly!S$10+$BF82*Assembly!S$11+$BG82*Assembly!S$12+$BH82*Assembly!S$13+$BI82*Assembly!S$14+$BJ82*Assembly!S$15+$BK82*Assembly!S$16+$BL82*Assembly!S$17+$BM82*Assembly!S$18+$BN82*Assembly!S$19+$BO82*Assembly!S$20+$BP82*Assembly!S$21+$BQ82*Assembly!S$22+$BR82*Assembly!S$23+$BS82*Assembly!S$24</f>
        <v>0</v>
      </c>
      <c r="CL82" s="229" t="str">
        <f>$AY82*Assembly!T$4+$AZ82*Assembly!T$5+$BA82*Assembly!T$6+$BB82*Assembly!T$7+$BC82*Assembly!T$8+$BD82*Assembly!T$9+$BE82*Assembly!T$10+$BF82*Assembly!T$11+$BG82*Assembly!T$12+$BH82*Assembly!T$13+$BI82*Assembly!T$14+$BJ82*Assembly!T$15+$BK82*Assembly!T$16+$BL82*Assembly!T$17+$BM82*Assembly!T$18+$BN82*Assembly!T$19+$BO82*Assembly!T$20+$BP82*Assembly!T$21+$BQ82*Assembly!T$22+$BR82*Assembly!T$23+$BS82*Assembly!T$24</f>
        <v>0</v>
      </c>
      <c r="CM82" s="229" t="str">
        <f>$AY82*Assembly!U$4+$AZ82*Assembly!U$5+$BA82*Assembly!U$6+$BB82*Assembly!U$7+$BC82*Assembly!U$8+$BD82*Assembly!U$9+$BE82*Assembly!U$10+$BF82*Assembly!U$11+$BG82*Assembly!U$12+$BH82*Assembly!U$13+$BI82*Assembly!U$14+$BJ82*Assembly!U$15+$BK82*Assembly!U$16+$BL82*Assembly!U$17+$BM82*Assembly!U$18+$BN82*Assembly!U$19+$BO82*Assembly!U$20+$BP82*Assembly!U$21+$BQ82*Assembly!U$22+$BR82*Assembly!U$23+$BS82*Assembly!U$24</f>
        <v>0</v>
      </c>
      <c r="CN82" s="231" t="str">
        <f>$AY82*Assembly!V$4+$AZ82*Assembly!V$5+$BA82*Assembly!V$6+$BB82*Assembly!V$7+$BC82*Assembly!V$8+$BD82*Assembly!V$9+$BE82*Assembly!V$10+$BF82*Assembly!V$11+$BG82*Assembly!V$12+$BH82*Assembly!V$13+$BI82*Assembly!V$14+$BJ82*Assembly!V$15+$BK82*Assembly!V$16+$BL82*Assembly!V$17+$BM82*Assembly!V$18+$BN82*Assembly!V$19+$BO82*Assembly!V$20+$BP82*Assembly!V$21+$BQ82*Assembly!V$22+$BR82*Assembly!V$23+$BS82*Assembly!V$24</f>
        <v>0</v>
      </c>
      <c r="CO82" s="231" t="str">
        <f>CE82*Refining!$F$3</f>
        <v>261</v>
      </c>
      <c r="CP82" s="231" t="str">
        <f>CF82*Refining!$F$4</f>
        <v>0</v>
      </c>
      <c r="CQ82" s="231" t="str">
        <f>CG82*Refining!$F$5</f>
        <v>0</v>
      </c>
      <c r="CR82" s="231" t="str">
        <f>CH82*Refining!$F$6</f>
        <v>0</v>
      </c>
      <c r="CS82" s="231" t="str">
        <f>CI82*Refining!$F$7</f>
        <v>504</v>
      </c>
      <c r="CT82" s="231" t="str">
        <f>CJ82*Refining!$F$8</f>
        <v>0</v>
      </c>
      <c r="CU82" s="231" t="str">
        <f>CK82*Refining!$F$9</f>
        <v>0</v>
      </c>
      <c r="CV82" s="231" t="str">
        <f>CL82*Refining!$F$10</f>
        <v>0</v>
      </c>
      <c r="CW82" s="231" t="str">
        <f>CM82*Refining!$F$11</f>
        <v>0</v>
      </c>
      <c r="CX82" s="231" t="str">
        <f>CN82*Refining!$F$12</f>
        <v>0</v>
      </c>
      <c r="CY82" s="248" t="str">
        <f t="shared" ref="CY82:DR82" si="330">IF(CE82 = 0, "", CE82)</f>
        <v>146</v>
      </c>
      <c r="CZ82" s="245" t="str">
        <f t="shared" si="330"/>
        <v/>
      </c>
      <c r="DA82" s="245" t="str">
        <f t="shared" si="330"/>
        <v/>
      </c>
      <c r="DB82" s="245" t="str">
        <f t="shared" si="330"/>
        <v/>
      </c>
      <c r="DC82" s="245" t="str">
        <f t="shared" si="330"/>
        <v>282.4</v>
      </c>
      <c r="DD82" s="245" t="str">
        <f t="shared" si="330"/>
        <v/>
      </c>
      <c r="DE82" s="245" t="str">
        <f t="shared" si="330"/>
        <v/>
      </c>
      <c r="DF82" s="245" t="str">
        <f t="shared" si="330"/>
        <v/>
      </c>
      <c r="DG82" s="245" t="str">
        <f t="shared" si="330"/>
        <v/>
      </c>
      <c r="DH82" s="246" t="str">
        <f t="shared" si="330"/>
        <v/>
      </c>
      <c r="DI82" s="248" t="str">
        <f t="shared" si="330"/>
        <v>261</v>
      </c>
      <c r="DJ82" s="245" t="str">
        <f t="shared" si="330"/>
        <v/>
      </c>
      <c r="DK82" s="245" t="str">
        <f t="shared" si="330"/>
        <v/>
      </c>
      <c r="DL82" s="245" t="str">
        <f t="shared" si="330"/>
        <v/>
      </c>
      <c r="DM82" s="249" t="str">
        <f t="shared" si="330"/>
        <v>504</v>
      </c>
      <c r="DN82" s="245" t="str">
        <f t="shared" si="330"/>
        <v/>
      </c>
      <c r="DO82" s="245" t="str">
        <f t="shared" si="330"/>
        <v/>
      </c>
      <c r="DP82" s="245" t="str">
        <f t="shared" si="330"/>
        <v/>
      </c>
      <c r="DQ82" s="245" t="str">
        <f t="shared" si="330"/>
        <v/>
      </c>
      <c r="DR82" s="246" t="str">
        <f t="shared" si="330"/>
        <v/>
      </c>
      <c r="DS82" s="248" t="str">
        <f t="shared" si="15"/>
        <v>428</v>
      </c>
      <c r="DT82" s="249" t="str">
        <f t="shared" si="16"/>
        <v>765</v>
      </c>
      <c r="DU82" s="225" t="str">
        <f>CY82*'Ores &amp; Ingots'!$C$3+CZ82*'Ores &amp; Ingots'!$C$4+DA82*'Ores &amp; Ingots'!$C$5+DB82*'Ores &amp; Ingots'!$C$6+DC82*'Ores &amp; Ingots'!$C$7+DD82*'Ores &amp; Ingots'!$C$8+DE82*'Ores &amp; Ingots'!$C$9+DF82*'Ores &amp; Ingots'!$C$10+DG82*'Ores &amp; Ingots'!$C$11+DH82*'Ores &amp; Ingots'!$C$12</f>
        <v>140</v>
      </c>
      <c r="DV82" s="225" t="str">
        <f>DI82*'Ores &amp; Ingots'!$B$3+DJ82*'Ores &amp; Ingots'!$B$4+DK82*'Ores &amp; Ingots'!$B$5+DL82*'Ores &amp; Ingots'!$B$6+DM82*'Ores &amp; Ingots'!$B$7+DN82*'Ores &amp; Ingots'!$B$8+DO82*'Ores &amp; Ingots'!$B$9+DP82*'Ores &amp; Ingots'!$B$10+DQ82*'Ores &amp; Ingots'!$B$11+DR82*'Ores &amp; Ingots'!$B$12</f>
        <v>283</v>
      </c>
      <c r="DW82" s="249" t="str">
        <f>CY82*Refining!$G$3+CZ82*Refining!$G$4+DA82*Refining!$G$5+DB82*Refining!$G$6+DC82*Refining!$G$7+DD82*Refining!$G$8+DE82*Refining!$G$9+DF82*Refining!$G$10+DG82*Refining!$G$11+DH82*Refining!$G$12</f>
        <v>243</v>
      </c>
      <c r="DX82" s="249" t="str">
        <f t="shared" si="17"/>
        <v>37,765</v>
      </c>
      <c r="DY82" s="250" t="str">
        <f t="shared" si="18"/>
        <v>0.0378</v>
      </c>
      <c r="DZ82" s="248" t="str">
        <f t="shared" si="19"/>
        <v>340</v>
      </c>
      <c r="EA82" s="251" t="str">
        <f t="shared" ref="EA82:EB82" si="331">DZ82/60</f>
        <v>5.7</v>
      </c>
      <c r="EB82" s="251" t="str">
        <f t="shared" si="331"/>
        <v>0.1</v>
      </c>
      <c r="EC82" s="543" t="str">
        <f t="shared" si="21"/>
        <v>0.00</v>
      </c>
      <c r="ED82" s="248" t="str">
        <f t="shared" si="22"/>
        <v>52,076</v>
      </c>
      <c r="EE82" s="251" t="str">
        <f t="shared" ref="EE82:EF82" si="332">ED82/1000</f>
        <v>52.1</v>
      </c>
      <c r="EF82" s="252" t="str">
        <f t="shared" si="332"/>
        <v>0.05</v>
      </c>
      <c r="EG82" s="544" t="str">
        <f t="shared" si="24"/>
        <v>0.0521</v>
      </c>
      <c r="EH82" s="225">
        <v>240.0</v>
      </c>
    </row>
    <row r="83">
      <c r="A83" s="42"/>
      <c r="B83" s="297" t="s">
        <v>972</v>
      </c>
      <c r="C83" s="262" t="s">
        <v>885</v>
      </c>
      <c r="D83" s="262">
        <v>6.0</v>
      </c>
      <c r="E83" s="262">
        <v>3.0</v>
      </c>
      <c r="F83" s="262">
        <v>1.0</v>
      </c>
      <c r="G83" s="315" t="str">
        <f t="shared" si="5"/>
        <v>2.3</v>
      </c>
      <c r="H83" s="316">
        <v>5.0</v>
      </c>
      <c r="I83" s="316">
        <v>5.0</v>
      </c>
      <c r="J83" s="316" t="str">
        <f>H83/Main!$D$9</f>
        <v>5</v>
      </c>
      <c r="K83" s="316" t="str">
        <f>I83/Main!$D$10</f>
        <v>5</v>
      </c>
      <c r="L83" s="316" t="str">
        <f t="shared" si="6"/>
        <v>1</v>
      </c>
      <c r="M83" s="316">
        <v>1.0</v>
      </c>
      <c r="N83" s="318">
        <v>200.0</v>
      </c>
      <c r="O83" s="318">
        <v>200.0</v>
      </c>
      <c r="P83" s="317"/>
      <c r="Q83" s="318"/>
      <c r="R83" s="317"/>
      <c r="S83" s="319"/>
      <c r="T83" s="319"/>
      <c r="U83" s="317"/>
      <c r="V83" s="317"/>
      <c r="W83" s="319"/>
      <c r="X83" s="319"/>
      <c r="Y83" s="317"/>
      <c r="Z83" s="317"/>
      <c r="AA83" s="317"/>
      <c r="AB83" s="317"/>
      <c r="AC83" s="337"/>
      <c r="AD83" s="275">
        <v>0.0</v>
      </c>
      <c r="AE83" s="275">
        <v>0.0</v>
      </c>
      <c r="AF83" s="275">
        <v>0.0</v>
      </c>
      <c r="AG83" s="275">
        <v>0.0</v>
      </c>
      <c r="AH83" s="275">
        <v>8.0</v>
      </c>
      <c r="AI83" s="275">
        <v>0.0</v>
      </c>
      <c r="AJ83" s="275">
        <v>0.0</v>
      </c>
      <c r="AK83" s="321">
        <v>8.0</v>
      </c>
      <c r="AL83" s="275">
        <v>6.0</v>
      </c>
      <c r="AM83" s="275">
        <v>0.0</v>
      </c>
      <c r="AN83" s="275">
        <v>0.0</v>
      </c>
      <c r="AO83" s="275">
        <v>0.0</v>
      </c>
      <c r="AP83" s="275">
        <v>2.0</v>
      </c>
      <c r="AQ83" s="275">
        <v>0.0</v>
      </c>
      <c r="AR83" s="275">
        <v>0.0</v>
      </c>
      <c r="AS83" s="275">
        <v>0.0</v>
      </c>
      <c r="AT83" s="275">
        <v>0.0</v>
      </c>
      <c r="AU83" s="275">
        <v>0.0</v>
      </c>
      <c r="AV83" s="275">
        <v>0.0</v>
      </c>
      <c r="AW83" s="275">
        <v>0.0</v>
      </c>
      <c r="AX83" s="275">
        <v>0.0</v>
      </c>
      <c r="AY83" s="271" t="str">
        <f t="shared" ref="AY83:BS83" si="333">IF(AD83 = 0, "", AD83)</f>
        <v/>
      </c>
      <c r="AZ83" s="262" t="str">
        <f t="shared" si="333"/>
        <v/>
      </c>
      <c r="BA83" s="262" t="str">
        <f t="shared" si="333"/>
        <v/>
      </c>
      <c r="BB83" s="262" t="str">
        <f t="shared" si="333"/>
        <v/>
      </c>
      <c r="BC83" s="275" t="str">
        <f t="shared" si="333"/>
        <v>8</v>
      </c>
      <c r="BD83" s="262" t="str">
        <f t="shared" si="333"/>
        <v/>
      </c>
      <c r="BE83" s="262" t="str">
        <f t="shared" si="333"/>
        <v/>
      </c>
      <c r="BF83" s="321" t="str">
        <f t="shared" si="333"/>
        <v>8</v>
      </c>
      <c r="BG83" s="275" t="str">
        <f t="shared" si="333"/>
        <v>6</v>
      </c>
      <c r="BH83" s="262" t="str">
        <f t="shared" si="333"/>
        <v/>
      </c>
      <c r="BI83" s="262" t="str">
        <f t="shared" si="333"/>
        <v/>
      </c>
      <c r="BJ83" s="262" t="str">
        <f t="shared" si="333"/>
        <v/>
      </c>
      <c r="BK83" s="275" t="str">
        <f t="shared" si="333"/>
        <v>2</v>
      </c>
      <c r="BL83" s="262" t="str">
        <f t="shared" si="333"/>
        <v/>
      </c>
      <c r="BM83" s="262" t="str">
        <f t="shared" si="333"/>
        <v/>
      </c>
      <c r="BN83" s="262" t="str">
        <f t="shared" si="333"/>
        <v/>
      </c>
      <c r="BO83" s="262" t="str">
        <f t="shared" si="333"/>
        <v/>
      </c>
      <c r="BP83" s="262" t="str">
        <f t="shared" si="333"/>
        <v/>
      </c>
      <c r="BQ83" s="262" t="str">
        <f t="shared" si="333"/>
        <v/>
      </c>
      <c r="BR83" s="262" t="str">
        <f t="shared" si="333"/>
        <v/>
      </c>
      <c r="BS83" s="273" t="str">
        <f t="shared" si="333"/>
        <v/>
      </c>
      <c r="BT83" s="274" t="str">
        <f>$AY83*Assembly!Y$4+$AZ83*Assembly!Y$5+$BA83*Assembly!Y$6+$BB83*Assembly!Y$7+$BC83*Assembly!Y$8+$BD83*Assembly!Y$9+$BE83*Assembly!Y$10+$BF83*Assembly!Y$11+$BG83*Assembly!Y$12+$BH83*Assembly!Y$13+$BI83*Assembly!Y$14+$BJ83*Assembly!Y$15+$BK83*Assembly!Y$16+$BL83*Assembly!Y$17+$BM83*Assembly!Y$18+$BN83*Assembly!Y$19+$BO83*Assembly!Y$20+$BP83*Assembly!Y$21+$BQ83*Assembly!Y$22+$BR83*Assembly!Y$23+$BS83*Assembly!Y$24</f>
        <v>144</v>
      </c>
      <c r="BU83" s="275" t="str">
        <f t="shared" si="8"/>
        <v>64</v>
      </c>
      <c r="BV83" s="275" t="str">
        <f>$AY83*Assembly!AC$4+$AZ83*Assembly!AC$5+$BA83*Assembly!AC$6+$BB83*Assembly!AC$7+$BC83*Assembly!AC$8+$BD83*Assembly!AC$9+$BE83*Assembly!AC$10+$BF83*Assembly!AC$11+$BG83*Assembly!AC$12+$BH83*Assembly!AC$13+$BI83*Assembly!AC$14+$BJ83*Assembly!AC$15+$BK83*Assembly!AC$16+$BL83*Assembly!AC$17+$BM83*Assembly!AC$18+$BN83*Assembly!AC$19+$BO83*Assembly!AC$20+$BP83*Assembly!AC$21+$BQ83*Assembly!AC$22+$BR83*Assembly!AC$23+$BS83*Assembly!AC$24</f>
        <v>398</v>
      </c>
      <c r="BW83" s="276" t="str">
        <f t="shared" si="9"/>
        <v>2.77</v>
      </c>
      <c r="BX83" s="277" t="str">
        <f t="shared" si="10"/>
        <v>177</v>
      </c>
      <c r="BY83" s="278" t="str">
        <f t="shared" si="11"/>
        <v>6.2</v>
      </c>
      <c r="BZ83" s="275"/>
      <c r="CA83" s="275" t="str">
        <f>$AY83*Assembly!X$4+$AZ83*Assembly!X$5+$BA83*Assembly!X$6+$BB83*Assembly!X$7+$BC83*Assembly!X$8+$BD83*Assembly!X$9+$BE83*Assembly!X$10+$BF83*Assembly!X$11+$BG83*Assembly!X$12+$BH83*Assembly!X$13+$BI83*Assembly!X$14+$BJ83*Assembly!X$15+$BK83*Assembly!X$16+$BL83*Assembly!X$17+$BM83*Assembly!X$18+$BN83*Assembly!X$19+$BO83*Assembly!X$20+$BP83*Assembly!X$21+$BQ83*Assembly!X$22+$BR83*Assembly!X$23+$BS83*Assembly!X$24</f>
        <v>48</v>
      </c>
      <c r="CB83" s="275" t="str">
        <f t="shared" si="12"/>
        <v>7,467</v>
      </c>
      <c r="CC83" s="279" t="str">
        <f t="shared" si="13"/>
        <v>0.0075</v>
      </c>
      <c r="CD83" s="280" t="str">
        <f>$AY83*Assembly!AB$4+$AZ83*Assembly!AB$5+$BA83*Assembly!AB$6+$BB83*Assembly!AB$7+$BC83*Assembly!AB$8+$BD83*Assembly!AB$9+$BE83*Assembly!AB$10+$BF83*Assembly!AB$11+$BG83*Assembly!AB$12+$BH83*Assembly!AB$13+$BI83*Assembly!AB$14+$BJ83*Assembly!AB$15+$BK83*Assembly!AB$16+$BL83*Assembly!AB$17+$BM83*Assembly!AB$18+$BN83*Assembly!AB$19+$BO83*Assembly!AB$20+$BP83*Assembly!AB$21+$BQ83*Assembly!AB$22+$BR83*Assembly!AB$23+$BS83*Assembly!AB$24</f>
        <v>76</v>
      </c>
      <c r="CE83" s="318" t="str">
        <f>$AY83*Assembly!M$4+$AZ83*Assembly!M$5+$BA83*Assembly!M$6+$BB83*Assembly!M$7+$BC83*Assembly!M$8+$BD83*Assembly!M$9+$BE83*Assembly!M$10+$BF83*Assembly!M$11+$BG83*Assembly!M$12+$BH83*Assembly!M$13+$BI83*Assembly!M$14+$BJ83*Assembly!M$15+$BK83*Assembly!M$16+$BL83*Assembly!M$17+$BM83*Assembly!M$18+$BN83*Assembly!M$19+$BO83*Assembly!M$20+$BP83*Assembly!M$21+$BQ83*Assembly!M$22+$BR83*Assembly!M$23+$BS83*Assembly!M$24</f>
        <v>90</v>
      </c>
      <c r="CF83" s="318" t="str">
        <f>$AY83*Assembly!N$4+$AZ83*Assembly!N$5+$BA83*Assembly!N$6+$BB83*Assembly!N$7+$BC83*Assembly!N$8+$BD83*Assembly!N$9+$BE83*Assembly!N$10+$BF83*Assembly!N$11+$BG83*Assembly!N$12+$BH83*Assembly!N$13+$BI83*Assembly!N$14+$BJ83*Assembly!N$15+$BK83*Assembly!N$16+$BL83*Assembly!N$17+$BM83*Assembly!N$18+$BN83*Assembly!N$19+$BO83*Assembly!N$20+$BP83*Assembly!N$21+$BQ83*Assembly!N$22+$BR83*Assembly!N$23+$BS83*Assembly!N$24</f>
        <v>0</v>
      </c>
      <c r="CG83" s="318" t="str">
        <f>$AY83*Assembly!O$4+$AZ83*Assembly!O$5+$BA83*Assembly!O$6+$BB83*Assembly!O$7+$BC83*Assembly!O$8+$BD83*Assembly!O$9+$BE83*Assembly!O$10+$BF83*Assembly!O$11+$BG83*Assembly!O$12+$BH83*Assembly!O$13+$BI83*Assembly!O$14+$BJ83*Assembly!O$15+$BK83*Assembly!O$16+$BL83*Assembly!O$17+$BM83*Assembly!O$18+$BN83*Assembly!O$19+$BO83*Assembly!O$20+$BP83*Assembly!O$21+$BQ83*Assembly!O$22+$BR83*Assembly!O$23+$BS83*Assembly!O$24</f>
        <v>0</v>
      </c>
      <c r="CH83" s="316" t="str">
        <f>$AY83*Assembly!P$4+$AZ83*Assembly!P$5+$BA83*Assembly!P$6+$BB83*Assembly!P$7+$BC83*Assembly!P$8+$BD83*Assembly!P$9+$BE83*Assembly!P$10+$BF83*Assembly!P$11+$BG83*Assembly!P$12+$BH83*Assembly!P$13+$BI83*Assembly!P$14+$BJ83*Assembly!P$15+$BK83*Assembly!P$16+$BL83*Assembly!P$17+$BM83*Assembly!P$18+$BN83*Assembly!P$19+$BO83*Assembly!P$20+$BP83*Assembly!P$21+$BQ83*Assembly!P$22+$BR83*Assembly!P$23+$BS83*Assembly!P$24</f>
        <v>0</v>
      </c>
      <c r="CI83" s="316" t="str">
        <f>$AY83*Assembly!Q$4+$AZ83*Assembly!Q$5+$BA83*Assembly!Q$6+$BB83*Assembly!Q$7+$BC83*Assembly!Q$8+$BD83*Assembly!Q$9+$BE83*Assembly!Q$10+$BF83*Assembly!Q$11+$BG83*Assembly!Q$12+$BH83*Assembly!Q$13+$BI83*Assembly!Q$14+$BJ83*Assembly!Q$15+$BK83*Assembly!Q$16+$BL83*Assembly!Q$17+$BM83*Assembly!Q$18+$BN83*Assembly!Q$19+$BO83*Assembly!Q$20+$BP83*Assembly!Q$21+$BQ83*Assembly!Q$22+$BR83*Assembly!Q$23+$BS83*Assembly!Q$24</f>
        <v>61.6</v>
      </c>
      <c r="CJ83" s="318" t="str">
        <f>$AY83*Assembly!R$4+$AZ83*Assembly!R$5+$BA83*Assembly!R$6+$BB83*Assembly!R$7+$BC83*Assembly!R$8+$BD83*Assembly!R$9+$BE83*Assembly!R$10+$BF83*Assembly!R$11+$BG83*Assembly!R$12+$BH83*Assembly!R$13+$BI83*Assembly!R$14+$BJ83*Assembly!R$15+$BK83*Assembly!R$16+$BL83*Assembly!R$17+$BM83*Assembly!R$18+$BN83*Assembly!R$19+$BO83*Assembly!R$20+$BP83*Assembly!R$21+$BQ83*Assembly!R$22+$BR83*Assembly!R$23+$BS83*Assembly!R$24</f>
        <v>0</v>
      </c>
      <c r="CK83" s="316" t="str">
        <f>$AY83*Assembly!S$4+$AZ83*Assembly!S$5+$BA83*Assembly!S$6+$BB83*Assembly!S$7+$BC83*Assembly!S$8+$BD83*Assembly!S$9+$BE83*Assembly!S$10+$BF83*Assembly!S$11+$BG83*Assembly!S$12+$BH83*Assembly!S$13+$BI83*Assembly!S$14+$BJ83*Assembly!S$15+$BK83*Assembly!S$16+$BL83*Assembly!S$17+$BM83*Assembly!S$18+$BN83*Assembly!S$19+$BO83*Assembly!S$20+$BP83*Assembly!S$21+$BQ83*Assembly!S$22+$BR83*Assembly!S$23+$BS83*Assembly!S$24</f>
        <v>0</v>
      </c>
      <c r="CL83" s="316" t="str">
        <f>$AY83*Assembly!T$4+$AZ83*Assembly!T$5+$BA83*Assembly!T$6+$BB83*Assembly!T$7+$BC83*Assembly!T$8+$BD83*Assembly!T$9+$BE83*Assembly!T$10+$BF83*Assembly!T$11+$BG83*Assembly!T$12+$BH83*Assembly!T$13+$BI83*Assembly!T$14+$BJ83*Assembly!T$15+$BK83*Assembly!T$16+$BL83*Assembly!T$17+$BM83*Assembly!T$18+$BN83*Assembly!T$19+$BO83*Assembly!T$20+$BP83*Assembly!T$21+$BQ83*Assembly!T$22+$BR83*Assembly!T$23+$BS83*Assembly!T$24</f>
        <v>0</v>
      </c>
      <c r="CM83" s="316" t="str">
        <f>$AY83*Assembly!U$4+$AZ83*Assembly!U$5+$BA83*Assembly!U$6+$BB83*Assembly!U$7+$BC83*Assembly!U$8+$BD83*Assembly!U$9+$BE83*Assembly!U$10+$BF83*Assembly!U$11+$BG83*Assembly!U$12+$BH83*Assembly!U$13+$BI83*Assembly!U$14+$BJ83*Assembly!U$15+$BK83*Assembly!U$16+$BL83*Assembly!U$17+$BM83*Assembly!U$18+$BN83*Assembly!U$19+$BO83*Assembly!U$20+$BP83*Assembly!U$21+$BQ83*Assembly!U$22+$BR83*Assembly!U$23+$BS83*Assembly!U$24</f>
        <v>0</v>
      </c>
      <c r="CN83" s="318" t="str">
        <f>$AY83*Assembly!V$4+$AZ83*Assembly!V$5+$BA83*Assembly!V$6+$BB83*Assembly!V$7+$BC83*Assembly!V$8+$BD83*Assembly!V$9+$BE83*Assembly!V$10+$BF83*Assembly!V$11+$BG83*Assembly!V$12+$BH83*Assembly!V$13+$BI83*Assembly!V$14+$BJ83*Assembly!V$15+$BK83*Assembly!V$16+$BL83*Assembly!V$17+$BM83*Assembly!V$18+$BN83*Assembly!V$19+$BO83*Assembly!V$20+$BP83*Assembly!V$21+$BQ83*Assembly!V$22+$BR83*Assembly!V$23+$BS83*Assembly!V$24</f>
        <v>0</v>
      </c>
      <c r="CO83" s="318" t="str">
        <f>CE83*Refining!$F$3</f>
        <v>161</v>
      </c>
      <c r="CP83" s="318" t="str">
        <f>CF83*Refining!$F$4</f>
        <v>0</v>
      </c>
      <c r="CQ83" s="318" t="str">
        <f>CG83*Refining!$F$5</f>
        <v>0</v>
      </c>
      <c r="CR83" s="318" t="str">
        <f>CH83*Refining!$F$6</f>
        <v>0</v>
      </c>
      <c r="CS83" s="318" t="str">
        <f>CI83*Refining!$F$7</f>
        <v>110</v>
      </c>
      <c r="CT83" s="318" t="str">
        <f>CJ83*Refining!$F$8</f>
        <v>0</v>
      </c>
      <c r="CU83" s="318" t="str">
        <f>CK83*Refining!$F$9</f>
        <v>0</v>
      </c>
      <c r="CV83" s="318" t="str">
        <f>CL83*Refining!$F$10</f>
        <v>0</v>
      </c>
      <c r="CW83" s="318" t="str">
        <f>CM83*Refining!$F$11</f>
        <v>0</v>
      </c>
      <c r="CX83" s="318" t="str">
        <f>CN83*Refining!$F$12</f>
        <v>0</v>
      </c>
      <c r="CY83" s="285" t="str">
        <f t="shared" ref="CY83:DR83" si="334">IF(CE83 = 0, "", CE83)</f>
        <v>90</v>
      </c>
      <c r="CZ83" s="282" t="str">
        <f t="shared" si="334"/>
        <v/>
      </c>
      <c r="DA83" s="282" t="str">
        <f t="shared" si="334"/>
        <v/>
      </c>
      <c r="DB83" s="282" t="str">
        <f t="shared" si="334"/>
        <v/>
      </c>
      <c r="DC83" s="282" t="str">
        <f t="shared" si="334"/>
        <v>61.6</v>
      </c>
      <c r="DD83" s="282" t="str">
        <f t="shared" si="334"/>
        <v/>
      </c>
      <c r="DE83" s="282" t="str">
        <f t="shared" si="334"/>
        <v/>
      </c>
      <c r="DF83" s="282" t="str">
        <f t="shared" si="334"/>
        <v/>
      </c>
      <c r="DG83" s="282" t="str">
        <f t="shared" si="334"/>
        <v/>
      </c>
      <c r="DH83" s="283" t="str">
        <f t="shared" si="334"/>
        <v/>
      </c>
      <c r="DI83" s="285" t="str">
        <f t="shared" si="334"/>
        <v>161</v>
      </c>
      <c r="DJ83" s="282" t="str">
        <f t="shared" si="334"/>
        <v/>
      </c>
      <c r="DK83" s="282" t="str">
        <f t="shared" si="334"/>
        <v/>
      </c>
      <c r="DL83" s="282" t="str">
        <f t="shared" si="334"/>
        <v/>
      </c>
      <c r="DM83" s="286" t="str">
        <f t="shared" si="334"/>
        <v>110</v>
      </c>
      <c r="DN83" s="282" t="str">
        <f t="shared" si="334"/>
        <v/>
      </c>
      <c r="DO83" s="282" t="str">
        <f t="shared" si="334"/>
        <v/>
      </c>
      <c r="DP83" s="282" t="str">
        <f t="shared" si="334"/>
        <v/>
      </c>
      <c r="DQ83" s="282" t="str">
        <f t="shared" si="334"/>
        <v/>
      </c>
      <c r="DR83" s="283" t="str">
        <f t="shared" si="334"/>
        <v/>
      </c>
      <c r="DS83" s="285" t="str">
        <f t="shared" si="15"/>
        <v>152</v>
      </c>
      <c r="DT83" s="286" t="str">
        <f t="shared" si="16"/>
        <v>271</v>
      </c>
      <c r="DU83" s="275" t="str">
        <f>CY83*'Ores &amp; Ingots'!$C$3+CZ83*'Ores &amp; Ingots'!$C$4+DA83*'Ores &amp; Ingots'!$C$5+DB83*'Ores &amp; Ingots'!$C$6+DC83*'Ores &amp; Ingots'!$C$7+DD83*'Ores &amp; Ingots'!$C$8+DE83*'Ores &amp; Ingots'!$C$9+DF83*'Ores &amp; Ingots'!$C$10+DG83*'Ores &amp; Ingots'!$C$11+DH83*'Ores &amp; Ingots'!$C$12</f>
        <v>38</v>
      </c>
      <c r="DV83" s="275" t="str">
        <f>DI83*'Ores &amp; Ingots'!$B$3+DJ83*'Ores &amp; Ingots'!$B$4+DK83*'Ores &amp; Ingots'!$B$5+DL83*'Ores &amp; Ingots'!$B$6+DM83*'Ores &amp; Ingots'!$B$7+DN83*'Ores &amp; Ingots'!$B$8+DO83*'Ores &amp; Ingots'!$B$9+DP83*'Ores &amp; Ingots'!$B$10+DQ83*'Ores &amp; Ingots'!$B$11+DR83*'Ores &amp; Ingots'!$B$12</f>
        <v>100</v>
      </c>
      <c r="DW83" s="286" t="str">
        <f>CY83*Refining!$G$3+CZ83*Refining!$G$4+DA83*Refining!$G$5+DB83*Refining!$G$6+DC83*Refining!$G$7+DD83*Refining!$G$8+DE83*Refining!$G$9+DF83*Refining!$G$10+DG83*Refining!$G$11+DH83*Refining!$G$12</f>
        <v>57</v>
      </c>
      <c r="DX83" s="286" t="str">
        <f t="shared" si="17"/>
        <v>8,859</v>
      </c>
      <c r="DY83" s="287" t="str">
        <f t="shared" si="18"/>
        <v>0.0089</v>
      </c>
      <c r="DZ83" s="285" t="str">
        <f t="shared" si="19"/>
        <v>110</v>
      </c>
      <c r="EA83" s="288" t="str">
        <f t="shared" ref="EA83:EB83" si="335">DZ83/60</f>
        <v>1.8</v>
      </c>
      <c r="EB83" s="288" t="str">
        <f t="shared" si="335"/>
        <v>0.0</v>
      </c>
      <c r="EC83" s="545" t="str">
        <f t="shared" si="21"/>
        <v>0.00</v>
      </c>
      <c r="ED83" s="285" t="str">
        <f t="shared" si="22"/>
        <v>16,326</v>
      </c>
      <c r="EE83" s="288" t="str">
        <f t="shared" ref="EE83:EF83" si="336">ED83/1000</f>
        <v>16.3</v>
      </c>
      <c r="EF83" s="289" t="str">
        <f t="shared" si="336"/>
        <v>0.02</v>
      </c>
      <c r="EG83" s="546" t="str">
        <f t="shared" si="24"/>
        <v>0.0163</v>
      </c>
      <c r="EH83" s="225" t="s">
        <v>12</v>
      </c>
    </row>
    <row r="84" hidden="1">
      <c r="A84" s="291" t="s">
        <v>973</v>
      </c>
      <c r="B84" s="192" t="s">
        <v>974</v>
      </c>
      <c r="C84" s="193" t="s">
        <v>886</v>
      </c>
      <c r="D84" s="193">
        <v>1.0</v>
      </c>
      <c r="E84" s="193">
        <v>1.0</v>
      </c>
      <c r="F84" s="193">
        <v>1.0</v>
      </c>
      <c r="G84" s="324" t="str">
        <f t="shared" si="5"/>
        <v>15.6</v>
      </c>
      <c r="H84" s="325">
        <v>50.0</v>
      </c>
      <c r="I84" s="325">
        <v>50.0</v>
      </c>
      <c r="J84" s="325" t="str">
        <f>H84/Main!$D$9</f>
        <v>50</v>
      </c>
      <c r="K84" s="325" t="str">
        <f>I84/Main!$D$10</f>
        <v>50</v>
      </c>
      <c r="L84" s="325" t="str">
        <f t="shared" si="6"/>
        <v>1</v>
      </c>
      <c r="M84" s="325">
        <v>1.0</v>
      </c>
      <c r="N84" s="327"/>
      <c r="O84" s="327"/>
      <c r="P84" s="327"/>
      <c r="Q84" s="326"/>
      <c r="R84" s="327"/>
      <c r="S84" s="328"/>
      <c r="T84" s="328"/>
      <c r="U84" s="327"/>
      <c r="V84" s="327"/>
      <c r="W84" s="328"/>
      <c r="X84" s="328"/>
      <c r="Y84" s="327"/>
      <c r="Z84" s="327"/>
      <c r="AA84" s="326" t="s">
        <v>913</v>
      </c>
      <c r="AB84" s="326" t="s">
        <v>920</v>
      </c>
      <c r="AC84" s="339" t="s">
        <v>913</v>
      </c>
      <c r="AD84" s="208">
        <v>0.0</v>
      </c>
      <c r="AE84" s="208">
        <v>20.0</v>
      </c>
      <c r="AF84" s="208">
        <v>0.0</v>
      </c>
      <c r="AG84" s="208">
        <v>0.0</v>
      </c>
      <c r="AH84" s="208">
        <v>20.0</v>
      </c>
      <c r="AI84" s="208">
        <v>0.0</v>
      </c>
      <c r="AJ84" s="208">
        <v>2.0</v>
      </c>
      <c r="AK84" s="208">
        <v>100.0</v>
      </c>
      <c r="AL84" s="306">
        <v>10.0</v>
      </c>
      <c r="AM84" s="208">
        <v>0.0</v>
      </c>
      <c r="AN84" s="208">
        <v>0.0</v>
      </c>
      <c r="AO84" s="208">
        <v>0.0</v>
      </c>
      <c r="AP84" s="208">
        <v>60.0</v>
      </c>
      <c r="AQ84" s="208">
        <v>0.0</v>
      </c>
      <c r="AR84" s="208">
        <v>0.0</v>
      </c>
      <c r="AS84" s="208">
        <v>0.0</v>
      </c>
      <c r="AT84" s="208">
        <v>0.0</v>
      </c>
      <c r="AU84" s="208">
        <v>0.0</v>
      </c>
      <c r="AV84" s="208">
        <v>0.0</v>
      </c>
      <c r="AW84" s="208">
        <v>0.0</v>
      </c>
      <c r="AX84" s="208">
        <v>0.0</v>
      </c>
      <c r="AY84" s="292" t="str">
        <f t="shared" ref="AY84:BS84" si="337">IF(AD84 = 0, "", AD84)</f>
        <v/>
      </c>
      <c r="AZ84" s="208" t="str">
        <f t="shared" si="337"/>
        <v>20</v>
      </c>
      <c r="BA84" s="193" t="str">
        <f t="shared" si="337"/>
        <v/>
      </c>
      <c r="BB84" s="193" t="str">
        <f t="shared" si="337"/>
        <v/>
      </c>
      <c r="BC84" s="208" t="str">
        <f t="shared" si="337"/>
        <v>20</v>
      </c>
      <c r="BD84" s="193" t="str">
        <f t="shared" si="337"/>
        <v/>
      </c>
      <c r="BE84" s="208" t="str">
        <f t="shared" si="337"/>
        <v>2</v>
      </c>
      <c r="BF84" s="208" t="str">
        <f t="shared" si="337"/>
        <v>100</v>
      </c>
      <c r="BG84" s="306" t="str">
        <f t="shared" si="337"/>
        <v>10</v>
      </c>
      <c r="BH84" s="193" t="str">
        <f t="shared" si="337"/>
        <v/>
      </c>
      <c r="BI84" s="193" t="str">
        <f t="shared" si="337"/>
        <v/>
      </c>
      <c r="BJ84" s="193" t="str">
        <f t="shared" si="337"/>
        <v/>
      </c>
      <c r="BK84" s="208" t="str">
        <f t="shared" si="337"/>
        <v>60</v>
      </c>
      <c r="BL84" s="193" t="str">
        <f t="shared" si="337"/>
        <v/>
      </c>
      <c r="BM84" s="193" t="str">
        <f t="shared" si="337"/>
        <v/>
      </c>
      <c r="BN84" s="193" t="str">
        <f t="shared" si="337"/>
        <v/>
      </c>
      <c r="BO84" s="193" t="str">
        <f t="shared" si="337"/>
        <v/>
      </c>
      <c r="BP84" s="193" t="str">
        <f t="shared" si="337"/>
        <v/>
      </c>
      <c r="BQ84" s="193" t="str">
        <f t="shared" si="337"/>
        <v/>
      </c>
      <c r="BR84" s="193" t="str">
        <f t="shared" si="337"/>
        <v/>
      </c>
      <c r="BS84" s="206" t="str">
        <f t="shared" si="337"/>
        <v/>
      </c>
      <c r="BT84" s="207" t="str">
        <f>$AY84*Assembly!Y$4+$AZ84*Assembly!Y$5+$BA84*Assembly!Y$6+$BB84*Assembly!Y$7+$BC84*Assembly!Y$8+$BD84*Assembly!Y$9+$BE84*Assembly!Y$10+$BF84*Assembly!Y$11+$BG84*Assembly!Y$12+$BH84*Assembly!Y$13+$BI84*Assembly!Y$14+$BJ84*Assembly!Y$15+$BK84*Assembly!Y$16+$BL84*Assembly!Y$17+$BM84*Assembly!Y$18+$BN84*Assembly!Y$19+$BO84*Assembly!Y$20+$BP84*Assembly!Y$21+$BQ84*Assembly!Y$22+$BR84*Assembly!Y$23+$BS84*Assembly!Y$24</f>
        <v>1,268</v>
      </c>
      <c r="BU84" s="208" t="str">
        <f t="shared" si="8"/>
        <v>81</v>
      </c>
      <c r="BV84" s="208" t="str">
        <f>$AY84*Assembly!AC$4+$AZ84*Assembly!AC$5+$BA84*Assembly!AC$6+$BB84*Assembly!AC$7+$BC84*Assembly!AC$8+$BD84*Assembly!AC$9+$BE84*Assembly!AC$10+$BF84*Assembly!AC$11+$BG84*Assembly!AC$12+$BH84*Assembly!AC$13+$BI84*Assembly!AC$14+$BJ84*Assembly!AC$15+$BK84*Assembly!AC$16+$BL84*Assembly!AC$17+$BM84*Assembly!AC$18+$BN84*Assembly!AC$19+$BO84*Assembly!AC$20+$BP84*Assembly!AC$21+$BQ84*Assembly!AC$22+$BR84*Assembly!AC$23+$BS84*Assembly!AC$24</f>
        <v>4,730</v>
      </c>
      <c r="BW84" s="209" t="str">
        <f t="shared" si="9"/>
        <v>3.73</v>
      </c>
      <c r="BX84" s="210" t="str">
        <f t="shared" si="10"/>
        <v>303</v>
      </c>
      <c r="BY84" s="211" t="str">
        <f t="shared" si="11"/>
        <v>58.3</v>
      </c>
      <c r="BZ84" s="208"/>
      <c r="CA84" s="208" t="str">
        <f>$AY84*Assembly!X$4+$AZ84*Assembly!X$5+$BA84*Assembly!X$6+$BB84*Assembly!X$7+$BC84*Assembly!X$8+$BD84*Assembly!X$9+$BE84*Assembly!X$10+$BF84*Assembly!X$11+$BG84*Assembly!X$12+$BH84*Assembly!X$13+$BI84*Assembly!X$14+$BJ84*Assembly!X$15+$BK84*Assembly!X$16+$BL84*Assembly!X$17+$BM84*Assembly!X$18+$BN84*Assembly!X$19+$BO84*Assembly!X$20+$BP84*Assembly!X$21+$BQ84*Assembly!X$22+$BR84*Assembly!X$23+$BS84*Assembly!X$24</f>
        <v>272</v>
      </c>
      <c r="CB84" s="208" t="str">
        <f t="shared" si="12"/>
        <v>42,311</v>
      </c>
      <c r="CC84" s="212" t="str">
        <f t="shared" si="13"/>
        <v>0.0423</v>
      </c>
      <c r="CD84" s="213" t="str">
        <f>$AY84*Assembly!AB$4+$AZ84*Assembly!AB$5+$BA84*Assembly!AB$6+$BB84*Assembly!AB$7+$BC84*Assembly!AB$8+$BD84*Assembly!AB$9+$BE84*Assembly!AB$10+$BF84*Assembly!AB$11+$BG84*Assembly!AB$12+$BH84*Assembly!AB$13+$BI84*Assembly!AB$14+$BJ84*Assembly!AB$15+$BK84*Assembly!AB$16+$BL84*Assembly!AB$17+$BM84*Assembly!AB$18+$BN84*Assembly!AB$19+$BO84*Assembly!AB$20+$BP84*Assembly!AB$21+$BQ84*Assembly!AB$22+$BR84*Assembly!AB$23+$BS84*Assembly!AB$24</f>
        <v>796</v>
      </c>
      <c r="CE84" s="326" t="str">
        <f>$AY84*Assembly!M$4+$AZ84*Assembly!M$5+$BA84*Assembly!M$6+$BB84*Assembly!M$7+$BC84*Assembly!M$8+$BD84*Assembly!M$9+$BE84*Assembly!M$10+$BF84*Assembly!M$11+$BG84*Assembly!M$12+$BH84*Assembly!M$13+$BI84*Assembly!M$14+$BJ84*Assembly!M$15+$BK84*Assembly!M$16+$BL84*Assembly!M$17+$BM84*Assembly!M$18+$BN84*Assembly!M$19+$BO84*Assembly!M$20+$BP84*Assembly!M$21+$BQ84*Assembly!M$22+$BR84*Assembly!M$23+$BS84*Assembly!M$24</f>
        <v>370</v>
      </c>
      <c r="CF84" s="326" t="str">
        <f>$AY84*Assembly!N$4+$AZ84*Assembly!N$5+$BA84*Assembly!N$6+$BB84*Assembly!N$7+$BC84*Assembly!N$8+$BD84*Assembly!N$9+$BE84*Assembly!N$10+$BF84*Assembly!N$11+$BG84*Assembly!N$12+$BH84*Assembly!N$13+$BI84*Assembly!N$14+$BJ84*Assembly!N$15+$BK84*Assembly!N$16+$BL84*Assembly!N$17+$BM84*Assembly!N$18+$BN84*Assembly!N$19+$BO84*Assembly!N$20+$BP84*Assembly!N$21+$BQ84*Assembly!N$22+$BR84*Assembly!N$23+$BS84*Assembly!N$24</f>
        <v>10</v>
      </c>
      <c r="CG84" s="326" t="str">
        <f>$AY84*Assembly!O$4+$AZ84*Assembly!O$5+$BA84*Assembly!O$6+$BB84*Assembly!O$7+$BC84*Assembly!O$8+$BD84*Assembly!O$9+$BE84*Assembly!O$10+$BF84*Assembly!O$11+$BG84*Assembly!O$12+$BH84*Assembly!O$13+$BI84*Assembly!O$14+$BJ84*Assembly!O$15+$BK84*Assembly!O$16+$BL84*Assembly!O$17+$BM84*Assembly!O$18+$BN84*Assembly!O$19+$BO84*Assembly!O$20+$BP84*Assembly!O$21+$BQ84*Assembly!O$22+$BR84*Assembly!O$23+$BS84*Assembly!O$24</f>
        <v>0</v>
      </c>
      <c r="CH84" s="325" t="str">
        <f>$AY84*Assembly!P$4+$AZ84*Assembly!P$5+$BA84*Assembly!P$6+$BB84*Assembly!P$7+$BC84*Assembly!P$8+$BD84*Assembly!P$9+$BE84*Assembly!P$10+$BF84*Assembly!P$11+$BG84*Assembly!P$12+$BH84*Assembly!P$13+$BI84*Assembly!P$14+$BJ84*Assembly!P$15+$BK84*Assembly!P$16+$BL84*Assembly!P$17+$BM84*Assembly!P$18+$BN84*Assembly!P$19+$BO84*Assembly!P$20+$BP84*Assembly!P$21+$BQ84*Assembly!P$22+$BR84*Assembly!P$23+$BS84*Assembly!P$24</f>
        <v>0</v>
      </c>
      <c r="CI84" s="325" t="str">
        <f>$AY84*Assembly!Q$4+$AZ84*Assembly!Q$5+$BA84*Assembly!Q$6+$BB84*Assembly!Q$7+$BC84*Assembly!Q$8+$BD84*Assembly!Q$9+$BE84*Assembly!Q$10+$BF84*Assembly!Q$11+$BG84*Assembly!Q$12+$BH84*Assembly!Q$13+$BI84*Assembly!Q$14+$BJ84*Assembly!Q$15+$BK84*Assembly!Q$16+$BL84*Assembly!Q$17+$BM84*Assembly!Q$18+$BN84*Assembly!Q$19+$BO84*Assembly!Q$20+$BP84*Assembly!Q$21+$BQ84*Assembly!Q$22+$BR84*Assembly!Q$23+$BS84*Assembly!Q$24</f>
        <v>970</v>
      </c>
      <c r="CJ84" s="326" t="str">
        <f>$AY84*Assembly!R$4+$AZ84*Assembly!R$5+$BA84*Assembly!R$6+$BB84*Assembly!R$7+$BC84*Assembly!R$8+$BD84*Assembly!R$9+$BE84*Assembly!R$10+$BF84*Assembly!R$11+$BG84*Assembly!R$12+$BH84*Assembly!R$13+$BI84*Assembly!R$14+$BJ84*Assembly!R$15+$BK84*Assembly!R$16+$BL84*Assembly!R$17+$BM84*Assembly!R$18+$BN84*Assembly!R$19+$BO84*Assembly!R$20+$BP84*Assembly!R$21+$BQ84*Assembly!R$22+$BR84*Assembly!R$23+$BS84*Assembly!R$24</f>
        <v>0</v>
      </c>
      <c r="CK84" s="325" t="str">
        <f>$AY84*Assembly!S$4+$AZ84*Assembly!S$5+$BA84*Assembly!S$6+$BB84*Assembly!S$7+$BC84*Assembly!S$8+$BD84*Assembly!S$9+$BE84*Assembly!S$10+$BF84*Assembly!S$11+$BG84*Assembly!S$12+$BH84*Assembly!S$13+$BI84*Assembly!S$14+$BJ84*Assembly!S$15+$BK84*Assembly!S$16+$BL84*Assembly!S$17+$BM84*Assembly!S$18+$BN84*Assembly!S$19+$BO84*Assembly!S$20+$BP84*Assembly!S$21+$BQ84*Assembly!S$22+$BR84*Assembly!S$23+$BS84*Assembly!S$24</f>
        <v>0</v>
      </c>
      <c r="CL84" s="325" t="str">
        <f>$AY84*Assembly!T$4+$AZ84*Assembly!T$5+$BA84*Assembly!T$6+$BB84*Assembly!T$7+$BC84*Assembly!T$8+$BD84*Assembly!T$9+$BE84*Assembly!T$10+$BF84*Assembly!T$11+$BG84*Assembly!T$12+$BH84*Assembly!T$13+$BI84*Assembly!T$14+$BJ84*Assembly!T$15+$BK84*Assembly!T$16+$BL84*Assembly!T$17+$BM84*Assembly!T$18+$BN84*Assembly!T$19+$BO84*Assembly!T$20+$BP84*Assembly!T$21+$BQ84*Assembly!T$22+$BR84*Assembly!T$23+$BS84*Assembly!T$24</f>
        <v>0</v>
      </c>
      <c r="CM84" s="325" t="str">
        <f>$AY84*Assembly!U$4+$AZ84*Assembly!U$5+$BA84*Assembly!U$6+$BB84*Assembly!U$7+$BC84*Assembly!U$8+$BD84*Assembly!U$9+$BE84*Assembly!U$10+$BF84*Assembly!U$11+$BG84*Assembly!U$12+$BH84*Assembly!U$13+$BI84*Assembly!U$14+$BJ84*Assembly!U$15+$BK84*Assembly!U$16+$BL84*Assembly!U$17+$BM84*Assembly!U$18+$BN84*Assembly!U$19+$BO84*Assembly!U$20+$BP84*Assembly!U$21+$BQ84*Assembly!U$22+$BR84*Assembly!U$23+$BS84*Assembly!U$24</f>
        <v>0</v>
      </c>
      <c r="CN84" s="326" t="str">
        <f>$AY84*Assembly!V$4+$AZ84*Assembly!V$5+$BA84*Assembly!V$6+$BB84*Assembly!V$7+$BC84*Assembly!V$8+$BD84*Assembly!V$9+$BE84*Assembly!V$10+$BF84*Assembly!V$11+$BG84*Assembly!V$12+$BH84*Assembly!V$13+$BI84*Assembly!V$14+$BJ84*Assembly!V$15+$BK84*Assembly!V$16+$BL84*Assembly!V$17+$BM84*Assembly!V$18+$BN84*Assembly!V$19+$BO84*Assembly!V$20+$BP84*Assembly!V$21+$BQ84*Assembly!V$22+$BR84*Assembly!V$23+$BS84*Assembly!V$24</f>
        <v>0</v>
      </c>
      <c r="CO84" s="326" t="str">
        <f>CE84*Refining!$F$3</f>
        <v>661</v>
      </c>
      <c r="CP84" s="326" t="str">
        <f>CF84*Refining!$F$4</f>
        <v>31</v>
      </c>
      <c r="CQ84" s="326" t="str">
        <f>CG84*Refining!$F$5</f>
        <v>0</v>
      </c>
      <c r="CR84" s="326" t="str">
        <f>CH84*Refining!$F$6</f>
        <v>0</v>
      </c>
      <c r="CS84" s="326" t="str">
        <f>CI84*Refining!$F$7</f>
        <v>1,732</v>
      </c>
      <c r="CT84" s="326" t="str">
        <f>CJ84*Refining!$F$8</f>
        <v>0</v>
      </c>
      <c r="CU84" s="326" t="str">
        <f>CK84*Refining!$F$9</f>
        <v>0</v>
      </c>
      <c r="CV84" s="326" t="str">
        <f>CL84*Refining!$F$10</f>
        <v>0</v>
      </c>
      <c r="CW84" s="326" t="str">
        <f>CM84*Refining!$F$11</f>
        <v>0</v>
      </c>
      <c r="CX84" s="326" t="str">
        <f>CN84*Refining!$F$12</f>
        <v>0</v>
      </c>
      <c r="CY84" s="218" t="str">
        <f t="shared" ref="CY84:DR84" si="338">IF(CE84 = 0, "", CE84)</f>
        <v>370</v>
      </c>
      <c r="CZ84" s="219" t="str">
        <f t="shared" si="338"/>
        <v>10</v>
      </c>
      <c r="DA84" s="215" t="str">
        <f t="shared" si="338"/>
        <v/>
      </c>
      <c r="DB84" s="215" t="str">
        <f t="shared" si="338"/>
        <v/>
      </c>
      <c r="DC84" s="215" t="str">
        <f t="shared" si="338"/>
        <v>970</v>
      </c>
      <c r="DD84" s="215" t="str">
        <f t="shared" si="338"/>
        <v/>
      </c>
      <c r="DE84" s="215" t="str">
        <f t="shared" si="338"/>
        <v/>
      </c>
      <c r="DF84" s="215" t="str">
        <f t="shared" si="338"/>
        <v/>
      </c>
      <c r="DG84" s="215" t="str">
        <f t="shared" si="338"/>
        <v/>
      </c>
      <c r="DH84" s="216" t="str">
        <f t="shared" si="338"/>
        <v/>
      </c>
      <c r="DI84" s="218" t="str">
        <f t="shared" si="338"/>
        <v>661</v>
      </c>
      <c r="DJ84" s="219" t="str">
        <f t="shared" si="338"/>
        <v>31</v>
      </c>
      <c r="DK84" s="215" t="str">
        <f t="shared" si="338"/>
        <v/>
      </c>
      <c r="DL84" s="215" t="str">
        <f t="shared" si="338"/>
        <v/>
      </c>
      <c r="DM84" s="219" t="str">
        <f t="shared" si="338"/>
        <v>1,732</v>
      </c>
      <c r="DN84" s="215" t="str">
        <f t="shared" si="338"/>
        <v/>
      </c>
      <c r="DO84" s="215" t="str">
        <f t="shared" si="338"/>
        <v/>
      </c>
      <c r="DP84" s="215" t="str">
        <f t="shared" si="338"/>
        <v/>
      </c>
      <c r="DQ84" s="215" t="str">
        <f t="shared" si="338"/>
        <v/>
      </c>
      <c r="DR84" s="216" t="str">
        <f t="shared" si="338"/>
        <v/>
      </c>
      <c r="DS84" s="218" t="str">
        <f t="shared" si="15"/>
        <v>1,350</v>
      </c>
      <c r="DT84" s="219" t="str">
        <f t="shared" si="16"/>
        <v>2,424</v>
      </c>
      <c r="DU84" s="208" t="str">
        <f>CY84*'Ores &amp; Ingots'!$C$3+CZ84*'Ores &amp; Ingots'!$C$4+DA84*'Ores &amp; Ingots'!$C$5+DB84*'Ores &amp; Ingots'!$C$6+DC84*'Ores &amp; Ingots'!$C$7+DD84*'Ores &amp; Ingots'!$C$8+DE84*'Ores &amp; Ingots'!$C$9+DF84*'Ores &amp; Ingots'!$C$10+DG84*'Ores &amp; Ingots'!$C$11+DH84*'Ores &amp; Ingots'!$C$12</f>
        <v>464</v>
      </c>
      <c r="DV84" s="208" t="str">
        <f>DI84*'Ores &amp; Ingots'!$B$3+DJ84*'Ores &amp; Ingots'!$B$4+DK84*'Ores &amp; Ingots'!$B$5+DL84*'Ores &amp; Ingots'!$B$6+DM84*'Ores &amp; Ingots'!$B$7+DN84*'Ores &amp; Ingots'!$B$8+DO84*'Ores &amp; Ingots'!$B$9+DP84*'Ores &amp; Ingots'!$B$10+DQ84*'Ores &amp; Ingots'!$B$11+DR84*'Ores &amp; Ingots'!$B$12</f>
        <v>897</v>
      </c>
      <c r="DW84" s="219" t="str">
        <f>CY84*Refining!$G$3+CZ84*Refining!$G$4+DA84*Refining!$G$5+DB84*Refining!$G$6+DC84*Refining!$G$7+DD84*Refining!$G$8+DE84*Refining!$G$9+DF84*Refining!$G$10+DG84*Refining!$G$11+DH84*Refining!$G$12</f>
        <v>873</v>
      </c>
      <c r="DX84" s="219" t="str">
        <f t="shared" si="17"/>
        <v>135,791</v>
      </c>
      <c r="DY84" s="220" t="str">
        <f t="shared" si="18"/>
        <v>0.1358</v>
      </c>
      <c r="DZ84" s="218" t="str">
        <f t="shared" si="19"/>
        <v>1,195</v>
      </c>
      <c r="EA84" s="221" t="str">
        <f t="shared" ref="EA84:EB84" si="339">DZ84/60</f>
        <v>19.9</v>
      </c>
      <c r="EB84" s="221" t="str">
        <f t="shared" si="339"/>
        <v>0.3</v>
      </c>
      <c r="EC84" s="541" t="str">
        <f t="shared" si="21"/>
        <v>0.01</v>
      </c>
      <c r="ED84" s="218" t="str">
        <f t="shared" si="22"/>
        <v>178,102</v>
      </c>
      <c r="EE84" s="221" t="str">
        <f t="shared" ref="EE84:EF84" si="340">ED84/1000</f>
        <v>178.1</v>
      </c>
      <c r="EF84" s="222" t="str">
        <f t="shared" si="340"/>
        <v>0.18</v>
      </c>
      <c r="EG84" s="542" t="str">
        <f t="shared" si="24"/>
        <v>0.1781</v>
      </c>
      <c r="EH84" s="225">
        <v>617.0</v>
      </c>
    </row>
    <row r="85" hidden="1">
      <c r="A85" s="33"/>
      <c r="B85" s="226" t="s">
        <v>975</v>
      </c>
      <c r="C85" s="227" t="s">
        <v>886</v>
      </c>
      <c r="D85" s="227">
        <v>1.0</v>
      </c>
      <c r="E85" s="227">
        <v>1.0</v>
      </c>
      <c r="F85" s="227">
        <v>1.0</v>
      </c>
      <c r="G85" s="253" t="str">
        <f t="shared" si="5"/>
        <v>15.6</v>
      </c>
      <c r="H85" s="254">
        <v>50.0</v>
      </c>
      <c r="I85" s="254">
        <v>50.0</v>
      </c>
      <c r="J85" s="254" t="str">
        <f>H85/Main!$D$9</f>
        <v>50</v>
      </c>
      <c r="K85" s="254" t="str">
        <f>I85/Main!$D$10</f>
        <v>50</v>
      </c>
      <c r="L85" s="254" t="str">
        <f t="shared" si="6"/>
        <v>1</v>
      </c>
      <c r="M85" s="254">
        <v>1.0</v>
      </c>
      <c r="N85" s="255"/>
      <c r="O85" s="255"/>
      <c r="P85" s="255"/>
      <c r="Q85" s="256"/>
      <c r="R85" s="255"/>
      <c r="S85" s="256">
        <v>60.0</v>
      </c>
      <c r="T85" s="257"/>
      <c r="U85" s="255"/>
      <c r="V85" s="255"/>
      <c r="W85" s="257"/>
      <c r="X85" s="257"/>
      <c r="Y85" s="255"/>
      <c r="Z85" s="255"/>
      <c r="AA85" s="256" t="s">
        <v>920</v>
      </c>
      <c r="AB85" s="256" t="s">
        <v>920</v>
      </c>
      <c r="AC85" s="335" t="s">
        <v>18</v>
      </c>
      <c r="AD85" s="225">
        <v>0.0</v>
      </c>
      <c r="AE85" s="225">
        <v>30.0</v>
      </c>
      <c r="AF85" s="225">
        <v>0.0</v>
      </c>
      <c r="AG85" s="225">
        <v>0.0</v>
      </c>
      <c r="AH85" s="225">
        <v>20.0</v>
      </c>
      <c r="AI85" s="225">
        <v>0.0</v>
      </c>
      <c r="AJ85" s="225">
        <v>1.0</v>
      </c>
      <c r="AK85" s="309">
        <v>100.0</v>
      </c>
      <c r="AL85" s="225">
        <v>8.0</v>
      </c>
      <c r="AM85" s="225">
        <v>0.0</v>
      </c>
      <c r="AN85" s="225">
        <v>0.0</v>
      </c>
      <c r="AO85" s="225">
        <v>0.0</v>
      </c>
      <c r="AP85" s="225">
        <v>10.0</v>
      </c>
      <c r="AQ85" s="225">
        <v>0.0</v>
      </c>
      <c r="AR85" s="225">
        <v>0.0</v>
      </c>
      <c r="AS85" s="225">
        <v>0.0</v>
      </c>
      <c r="AT85" s="225">
        <v>0.0</v>
      </c>
      <c r="AU85" s="225">
        <v>0.0</v>
      </c>
      <c r="AV85" s="225">
        <v>0.0</v>
      </c>
      <c r="AW85" s="225">
        <v>0.0</v>
      </c>
      <c r="AX85" s="225">
        <v>0.0</v>
      </c>
      <c r="AY85" s="236" t="str">
        <f t="shared" ref="AY85:BS85" si="341">IF(AD85 = 0, "", AD85)</f>
        <v/>
      </c>
      <c r="AZ85" s="225" t="str">
        <f t="shared" si="341"/>
        <v>30</v>
      </c>
      <c r="BA85" s="227" t="str">
        <f t="shared" si="341"/>
        <v/>
      </c>
      <c r="BB85" s="227" t="str">
        <f t="shared" si="341"/>
        <v/>
      </c>
      <c r="BC85" s="225" t="str">
        <f t="shared" si="341"/>
        <v>20</v>
      </c>
      <c r="BD85" s="227" t="str">
        <f t="shared" si="341"/>
        <v/>
      </c>
      <c r="BE85" s="225" t="str">
        <f t="shared" si="341"/>
        <v>1</v>
      </c>
      <c r="BF85" s="309" t="str">
        <f t="shared" si="341"/>
        <v>100</v>
      </c>
      <c r="BG85" s="225" t="str">
        <f t="shared" si="341"/>
        <v>8</v>
      </c>
      <c r="BH85" s="227" t="str">
        <f t="shared" si="341"/>
        <v/>
      </c>
      <c r="BI85" s="227" t="str">
        <f t="shared" si="341"/>
        <v/>
      </c>
      <c r="BJ85" s="227" t="str">
        <f t="shared" si="341"/>
        <v/>
      </c>
      <c r="BK85" s="225" t="str">
        <f t="shared" si="341"/>
        <v>10</v>
      </c>
      <c r="BL85" s="227" t="str">
        <f t="shared" si="341"/>
        <v/>
      </c>
      <c r="BM85" s="227" t="str">
        <f t="shared" si="341"/>
        <v/>
      </c>
      <c r="BN85" s="227" t="str">
        <f t="shared" si="341"/>
        <v/>
      </c>
      <c r="BO85" s="227" t="str">
        <f t="shared" si="341"/>
        <v/>
      </c>
      <c r="BP85" s="227" t="str">
        <f t="shared" si="341"/>
        <v/>
      </c>
      <c r="BQ85" s="227" t="str">
        <f t="shared" si="341"/>
        <v/>
      </c>
      <c r="BR85" s="227" t="str">
        <f t="shared" si="341"/>
        <v/>
      </c>
      <c r="BS85" s="238" t="str">
        <f t="shared" si="341"/>
        <v/>
      </c>
      <c r="BT85" s="239" t="str">
        <f>$AY85*Assembly!Y$4+$AZ85*Assembly!Y$5+$BA85*Assembly!Y$6+$BB85*Assembly!Y$7+$BC85*Assembly!Y$8+$BD85*Assembly!Y$9+$BE85*Assembly!Y$10+$BF85*Assembly!Y$11+$BG85*Assembly!Y$12+$BH85*Assembly!Y$13+$BI85*Assembly!Y$14+$BJ85*Assembly!Y$15+$BK85*Assembly!Y$16+$BL85*Assembly!Y$17+$BM85*Assembly!Y$18+$BN85*Assembly!Y$19+$BO85*Assembly!Y$20+$BP85*Assembly!Y$21+$BQ85*Assembly!Y$22+$BR85*Assembly!Y$23+$BS85*Assembly!Y$24</f>
        <v>508</v>
      </c>
      <c r="BU85" s="225" t="str">
        <f t="shared" si="8"/>
        <v>33</v>
      </c>
      <c r="BV85" s="225" t="str">
        <f>$AY85*Assembly!AC$4+$AZ85*Assembly!AC$5+$BA85*Assembly!AC$6+$BB85*Assembly!AC$7+$BC85*Assembly!AC$8+$BD85*Assembly!AC$9+$BE85*Assembly!AC$10+$BF85*Assembly!AC$11+$BG85*Assembly!AC$12+$BH85*Assembly!AC$13+$BI85*Assembly!AC$14+$BJ85*Assembly!AC$15+$BK85*Assembly!AC$16+$BL85*Assembly!AC$17+$BM85*Assembly!AC$18+$BN85*Assembly!AC$19+$BO85*Assembly!AC$20+$BP85*Assembly!AC$21+$BQ85*Assembly!AC$22+$BR85*Assembly!AC$23+$BS85*Assembly!AC$24</f>
        <v>1,830</v>
      </c>
      <c r="BW85" s="240" t="str">
        <f t="shared" si="9"/>
        <v>3.60</v>
      </c>
      <c r="BX85" s="241" t="str">
        <f t="shared" si="10"/>
        <v>117</v>
      </c>
      <c r="BY85" s="242" t="str">
        <f t="shared" si="11"/>
        <v>56.3</v>
      </c>
      <c r="BZ85" s="225"/>
      <c r="CA85" s="225" t="str">
        <f>$AY85*Assembly!X$4+$AZ85*Assembly!X$5+$BA85*Assembly!X$6+$BB85*Assembly!X$7+$BC85*Assembly!X$8+$BD85*Assembly!X$9+$BE85*Assembly!X$10+$BF85*Assembly!X$11+$BG85*Assembly!X$12+$BH85*Assembly!X$13+$BI85*Assembly!X$14+$BJ85*Assembly!X$15+$BK85*Assembly!X$16+$BL85*Assembly!X$17+$BM85*Assembly!X$18+$BN85*Assembly!X$19+$BO85*Assembly!X$20+$BP85*Assembly!X$21+$BQ85*Assembly!X$22+$BR85*Assembly!X$23+$BS85*Assembly!X$24</f>
        <v>229</v>
      </c>
      <c r="CB85" s="225" t="str">
        <f t="shared" si="12"/>
        <v>35,622</v>
      </c>
      <c r="CC85" s="223" t="str">
        <f t="shared" si="13"/>
        <v>0.0356</v>
      </c>
      <c r="CD85" s="243" t="str">
        <f>$AY85*Assembly!AB$4+$AZ85*Assembly!AB$5+$BA85*Assembly!AB$6+$BB85*Assembly!AB$7+$BC85*Assembly!AB$8+$BD85*Assembly!AB$9+$BE85*Assembly!AB$10+$BF85*Assembly!AB$11+$BG85*Assembly!AB$12+$BH85*Assembly!AB$13+$BI85*Assembly!AB$14+$BJ85*Assembly!AB$15+$BK85*Assembly!AB$16+$BL85*Assembly!AB$17+$BM85*Assembly!AB$18+$BN85*Assembly!AB$19+$BO85*Assembly!AB$20+$BP85*Assembly!AB$21+$BQ85*Assembly!AB$22+$BR85*Assembly!AB$23+$BS85*Assembly!AB$24</f>
        <v>426</v>
      </c>
      <c r="CE85" s="256" t="str">
        <f>$AY85*Assembly!M$4+$AZ85*Assembly!M$5+$BA85*Assembly!M$6+$BB85*Assembly!M$7+$BC85*Assembly!M$8+$BD85*Assembly!M$9+$BE85*Assembly!M$10+$BF85*Assembly!M$11+$BG85*Assembly!M$12+$BH85*Assembly!M$13+$BI85*Assembly!M$14+$BJ85*Assembly!M$15+$BK85*Assembly!M$16+$BL85*Assembly!M$17+$BM85*Assembly!M$18+$BN85*Assembly!M$19+$BO85*Assembly!M$20+$BP85*Assembly!M$21+$BQ85*Assembly!M$22+$BR85*Assembly!M$23+$BS85*Assembly!M$24</f>
        <v>383</v>
      </c>
      <c r="CF85" s="256" t="str">
        <f>$AY85*Assembly!N$4+$AZ85*Assembly!N$5+$BA85*Assembly!N$6+$BB85*Assembly!N$7+$BC85*Assembly!N$8+$BD85*Assembly!N$9+$BE85*Assembly!N$10+$BF85*Assembly!N$11+$BG85*Assembly!N$12+$BH85*Assembly!N$13+$BI85*Assembly!N$14+$BJ85*Assembly!N$15+$BK85*Assembly!N$16+$BL85*Assembly!N$17+$BM85*Assembly!N$18+$BN85*Assembly!N$19+$BO85*Assembly!N$20+$BP85*Assembly!N$21+$BQ85*Assembly!N$22+$BR85*Assembly!N$23+$BS85*Assembly!N$24</f>
        <v>5</v>
      </c>
      <c r="CG85" s="256" t="str">
        <f>$AY85*Assembly!O$4+$AZ85*Assembly!O$5+$BA85*Assembly!O$6+$BB85*Assembly!O$7+$BC85*Assembly!O$8+$BD85*Assembly!O$9+$BE85*Assembly!O$10+$BF85*Assembly!O$11+$BG85*Assembly!O$12+$BH85*Assembly!O$13+$BI85*Assembly!O$14+$BJ85*Assembly!O$15+$BK85*Assembly!O$16+$BL85*Assembly!O$17+$BM85*Assembly!O$18+$BN85*Assembly!O$19+$BO85*Assembly!O$20+$BP85*Assembly!O$21+$BQ85*Assembly!O$22+$BR85*Assembly!O$23+$BS85*Assembly!O$24</f>
        <v>0</v>
      </c>
      <c r="CH85" s="254" t="str">
        <f>$AY85*Assembly!P$4+$AZ85*Assembly!P$5+$BA85*Assembly!P$6+$BB85*Assembly!P$7+$BC85*Assembly!P$8+$BD85*Assembly!P$9+$BE85*Assembly!P$10+$BF85*Assembly!P$11+$BG85*Assembly!P$12+$BH85*Assembly!P$13+$BI85*Assembly!P$14+$BJ85*Assembly!P$15+$BK85*Assembly!P$16+$BL85*Assembly!P$17+$BM85*Assembly!P$18+$BN85*Assembly!P$19+$BO85*Assembly!P$20+$BP85*Assembly!P$21+$BQ85*Assembly!P$22+$BR85*Assembly!P$23+$BS85*Assembly!P$24</f>
        <v>0</v>
      </c>
      <c r="CI85" s="254" t="str">
        <f>$AY85*Assembly!Q$4+$AZ85*Assembly!Q$5+$BA85*Assembly!Q$6+$BB85*Assembly!Q$7+$BC85*Assembly!Q$8+$BD85*Assembly!Q$9+$BE85*Assembly!Q$10+$BF85*Assembly!Q$11+$BG85*Assembly!Q$12+$BH85*Assembly!Q$13+$BI85*Assembly!Q$14+$BJ85*Assembly!Q$15+$BK85*Assembly!Q$16+$BL85*Assembly!Q$17+$BM85*Assembly!Q$18+$BN85*Assembly!Q$19+$BO85*Assembly!Q$20+$BP85*Assembly!Q$21+$BQ85*Assembly!Q$22+$BR85*Assembly!Q$23+$BS85*Assembly!Q$24</f>
        <v>210</v>
      </c>
      <c r="CJ85" s="256" t="str">
        <f>$AY85*Assembly!R$4+$AZ85*Assembly!R$5+$BA85*Assembly!R$6+$BB85*Assembly!R$7+$BC85*Assembly!R$8+$BD85*Assembly!R$9+$BE85*Assembly!R$10+$BF85*Assembly!R$11+$BG85*Assembly!R$12+$BH85*Assembly!R$13+$BI85*Assembly!R$14+$BJ85*Assembly!R$15+$BK85*Assembly!R$16+$BL85*Assembly!R$17+$BM85*Assembly!R$18+$BN85*Assembly!R$19+$BO85*Assembly!R$20+$BP85*Assembly!R$21+$BQ85*Assembly!R$22+$BR85*Assembly!R$23+$BS85*Assembly!R$24</f>
        <v>0</v>
      </c>
      <c r="CK85" s="254" t="str">
        <f>$AY85*Assembly!S$4+$AZ85*Assembly!S$5+$BA85*Assembly!S$6+$BB85*Assembly!S$7+$BC85*Assembly!S$8+$BD85*Assembly!S$9+$BE85*Assembly!S$10+$BF85*Assembly!S$11+$BG85*Assembly!S$12+$BH85*Assembly!S$13+$BI85*Assembly!S$14+$BJ85*Assembly!S$15+$BK85*Assembly!S$16+$BL85*Assembly!S$17+$BM85*Assembly!S$18+$BN85*Assembly!S$19+$BO85*Assembly!S$20+$BP85*Assembly!S$21+$BQ85*Assembly!S$22+$BR85*Assembly!S$23+$BS85*Assembly!S$24</f>
        <v>0</v>
      </c>
      <c r="CL85" s="254" t="str">
        <f>$AY85*Assembly!T$4+$AZ85*Assembly!T$5+$BA85*Assembly!T$6+$BB85*Assembly!T$7+$BC85*Assembly!T$8+$BD85*Assembly!T$9+$BE85*Assembly!T$10+$BF85*Assembly!T$11+$BG85*Assembly!T$12+$BH85*Assembly!T$13+$BI85*Assembly!T$14+$BJ85*Assembly!T$15+$BK85*Assembly!T$16+$BL85*Assembly!T$17+$BM85*Assembly!T$18+$BN85*Assembly!T$19+$BO85*Assembly!T$20+$BP85*Assembly!T$21+$BQ85*Assembly!T$22+$BR85*Assembly!T$23+$BS85*Assembly!T$24</f>
        <v>0</v>
      </c>
      <c r="CM85" s="254" t="str">
        <f>$AY85*Assembly!U$4+$AZ85*Assembly!U$5+$BA85*Assembly!U$6+$BB85*Assembly!U$7+$BC85*Assembly!U$8+$BD85*Assembly!U$9+$BE85*Assembly!U$10+$BF85*Assembly!U$11+$BG85*Assembly!U$12+$BH85*Assembly!U$13+$BI85*Assembly!U$14+$BJ85*Assembly!U$15+$BK85*Assembly!U$16+$BL85*Assembly!U$17+$BM85*Assembly!U$18+$BN85*Assembly!U$19+$BO85*Assembly!U$20+$BP85*Assembly!U$21+$BQ85*Assembly!U$22+$BR85*Assembly!U$23+$BS85*Assembly!U$24</f>
        <v>0</v>
      </c>
      <c r="CN85" s="256" t="str">
        <f>$AY85*Assembly!V$4+$AZ85*Assembly!V$5+$BA85*Assembly!V$6+$BB85*Assembly!V$7+$BC85*Assembly!V$8+$BD85*Assembly!V$9+$BE85*Assembly!V$10+$BF85*Assembly!V$11+$BG85*Assembly!V$12+$BH85*Assembly!V$13+$BI85*Assembly!V$14+$BJ85*Assembly!V$15+$BK85*Assembly!V$16+$BL85*Assembly!V$17+$BM85*Assembly!V$18+$BN85*Assembly!V$19+$BO85*Assembly!V$20+$BP85*Assembly!V$21+$BQ85*Assembly!V$22+$BR85*Assembly!V$23+$BS85*Assembly!V$24</f>
        <v>0</v>
      </c>
      <c r="CO85" s="256" t="str">
        <f>CE85*Refining!$F$3</f>
        <v>684</v>
      </c>
      <c r="CP85" s="256" t="str">
        <f>CF85*Refining!$F$4</f>
        <v>16</v>
      </c>
      <c r="CQ85" s="256" t="str">
        <f>CG85*Refining!$F$5</f>
        <v>0</v>
      </c>
      <c r="CR85" s="256" t="str">
        <f>CH85*Refining!$F$6</f>
        <v>0</v>
      </c>
      <c r="CS85" s="256" t="str">
        <f>CI85*Refining!$F$7</f>
        <v>375</v>
      </c>
      <c r="CT85" s="256" t="str">
        <f>CJ85*Refining!$F$8</f>
        <v>0</v>
      </c>
      <c r="CU85" s="256" t="str">
        <f>CK85*Refining!$F$9</f>
        <v>0</v>
      </c>
      <c r="CV85" s="256" t="str">
        <f>CL85*Refining!$F$10</f>
        <v>0</v>
      </c>
      <c r="CW85" s="256" t="str">
        <f>CM85*Refining!$F$11</f>
        <v>0</v>
      </c>
      <c r="CX85" s="256" t="str">
        <f>CN85*Refining!$F$12</f>
        <v>0</v>
      </c>
      <c r="CY85" s="248" t="str">
        <f t="shared" ref="CY85:DR85" si="342">IF(CE85 = 0, "", CE85)</f>
        <v>383</v>
      </c>
      <c r="CZ85" s="249" t="str">
        <f t="shared" si="342"/>
        <v>5</v>
      </c>
      <c r="DA85" s="245" t="str">
        <f t="shared" si="342"/>
        <v/>
      </c>
      <c r="DB85" s="245" t="str">
        <f t="shared" si="342"/>
        <v/>
      </c>
      <c r="DC85" s="245" t="str">
        <f t="shared" si="342"/>
        <v>210</v>
      </c>
      <c r="DD85" s="245" t="str">
        <f t="shared" si="342"/>
        <v/>
      </c>
      <c r="DE85" s="245" t="str">
        <f t="shared" si="342"/>
        <v/>
      </c>
      <c r="DF85" s="245" t="str">
        <f t="shared" si="342"/>
        <v/>
      </c>
      <c r="DG85" s="245" t="str">
        <f t="shared" si="342"/>
        <v/>
      </c>
      <c r="DH85" s="246" t="str">
        <f t="shared" si="342"/>
        <v/>
      </c>
      <c r="DI85" s="248" t="str">
        <f t="shared" si="342"/>
        <v>684</v>
      </c>
      <c r="DJ85" s="249" t="str">
        <f t="shared" si="342"/>
        <v>16</v>
      </c>
      <c r="DK85" s="245" t="str">
        <f t="shared" si="342"/>
        <v/>
      </c>
      <c r="DL85" s="245" t="str">
        <f t="shared" si="342"/>
        <v/>
      </c>
      <c r="DM85" s="249" t="str">
        <f t="shared" si="342"/>
        <v>375</v>
      </c>
      <c r="DN85" s="245" t="str">
        <f t="shared" si="342"/>
        <v/>
      </c>
      <c r="DO85" s="245" t="str">
        <f t="shared" si="342"/>
        <v/>
      </c>
      <c r="DP85" s="245" t="str">
        <f t="shared" si="342"/>
        <v/>
      </c>
      <c r="DQ85" s="245" t="str">
        <f t="shared" si="342"/>
        <v/>
      </c>
      <c r="DR85" s="246" t="str">
        <f t="shared" si="342"/>
        <v/>
      </c>
      <c r="DS85" s="248" t="str">
        <f t="shared" si="15"/>
        <v>598</v>
      </c>
      <c r="DT85" s="249" t="str">
        <f t="shared" si="16"/>
        <v>1,075</v>
      </c>
      <c r="DU85" s="225" t="str">
        <f>CY85*'Ores &amp; Ingots'!$C$3+CZ85*'Ores &amp; Ingots'!$C$4+DA85*'Ores &amp; Ingots'!$C$5+DB85*'Ores &amp; Ingots'!$C$6+DC85*'Ores &amp; Ingots'!$C$7+DD85*'Ores &amp; Ingots'!$C$8+DE85*'Ores &amp; Ingots'!$C$9+DF85*'Ores &amp; Ingots'!$C$10+DG85*'Ores &amp; Ingots'!$C$11+DH85*'Ores &amp; Ingots'!$C$12</f>
        <v>139</v>
      </c>
      <c r="DV85" s="225" t="str">
        <f>DI85*'Ores &amp; Ingots'!$B$3+DJ85*'Ores &amp; Ingots'!$B$4+DK85*'Ores &amp; Ingots'!$B$5+DL85*'Ores &amp; Ingots'!$B$6+DM85*'Ores &amp; Ingots'!$B$7+DN85*'Ores &amp; Ingots'!$B$8+DO85*'Ores &amp; Ingots'!$B$9+DP85*'Ores &amp; Ingots'!$B$10+DQ85*'Ores &amp; Ingots'!$B$11+DR85*'Ores &amp; Ingots'!$B$12</f>
        <v>398</v>
      </c>
      <c r="DW85" s="249" t="str">
        <f>CY85*Refining!$G$3+CZ85*Refining!$G$4+DA85*Refining!$G$5+DB85*Refining!$G$6+DC85*Refining!$G$7+DD85*Refining!$G$8+DE85*Refining!$G$9+DF85*Refining!$G$10+DG85*Refining!$G$11+DH85*Refining!$G$12</f>
        <v>223</v>
      </c>
      <c r="DX85" s="249" t="str">
        <f t="shared" si="17"/>
        <v>34,754</v>
      </c>
      <c r="DY85" s="250" t="str">
        <f t="shared" si="18"/>
        <v>0.0348</v>
      </c>
      <c r="DZ85" s="248" t="str">
        <f t="shared" si="19"/>
        <v>502</v>
      </c>
      <c r="EA85" s="251" t="str">
        <f t="shared" ref="EA85:EB85" si="343">DZ85/60</f>
        <v>8.4</v>
      </c>
      <c r="EB85" s="251" t="str">
        <f t="shared" si="343"/>
        <v>0.1</v>
      </c>
      <c r="EC85" s="543" t="str">
        <f t="shared" si="21"/>
        <v>0.01</v>
      </c>
      <c r="ED85" s="248" t="str">
        <f t="shared" si="22"/>
        <v>70,376</v>
      </c>
      <c r="EE85" s="251" t="str">
        <f t="shared" ref="EE85:EF85" si="344">ED85/1000</f>
        <v>70.4</v>
      </c>
      <c r="EF85" s="252" t="str">
        <f t="shared" si="344"/>
        <v>0.07</v>
      </c>
      <c r="EG85" s="544" t="str">
        <f t="shared" si="24"/>
        <v>0.0704</v>
      </c>
      <c r="EH85" s="225">
        <v>4531.0</v>
      </c>
    </row>
    <row r="86" hidden="1">
      <c r="A86" s="33"/>
      <c r="B86" s="226" t="s">
        <v>976</v>
      </c>
      <c r="C86" s="227" t="s">
        <v>886</v>
      </c>
      <c r="D86" s="227">
        <v>1.0</v>
      </c>
      <c r="E86" s="227">
        <v>1.0</v>
      </c>
      <c r="F86" s="227">
        <v>1.0</v>
      </c>
      <c r="G86" s="228" t="str">
        <f t="shared" si="5"/>
        <v>15.6</v>
      </c>
      <c r="H86" s="229">
        <v>45.0</v>
      </c>
      <c r="I86" s="229">
        <v>45.0</v>
      </c>
      <c r="J86" s="229" t="str">
        <f>H86/Main!$D$9</f>
        <v>45</v>
      </c>
      <c r="K86" s="229" t="str">
        <f>I86/Main!$D$10</f>
        <v>45</v>
      </c>
      <c r="L86" s="229" t="str">
        <f t="shared" si="6"/>
        <v>1</v>
      </c>
      <c r="M86" s="229">
        <v>1.0</v>
      </c>
      <c r="N86" s="230"/>
      <c r="O86" s="230"/>
      <c r="P86" s="230"/>
      <c r="Q86" s="231"/>
      <c r="R86" s="230"/>
      <c r="S86" s="232"/>
      <c r="T86" s="232"/>
      <c r="U86" s="230"/>
      <c r="V86" s="230"/>
      <c r="W86" s="232"/>
      <c r="X86" s="232"/>
      <c r="Y86" s="230"/>
      <c r="Z86" s="230"/>
      <c r="AA86" s="231" t="s">
        <v>920</v>
      </c>
      <c r="AB86" s="231" t="s">
        <v>920</v>
      </c>
      <c r="AC86" s="334" t="s">
        <v>913</v>
      </c>
      <c r="AD86" s="225">
        <v>0.0</v>
      </c>
      <c r="AE86" s="225">
        <v>20.0</v>
      </c>
      <c r="AF86" s="225">
        <v>0.0</v>
      </c>
      <c r="AG86" s="225">
        <v>0.0</v>
      </c>
      <c r="AH86" s="225">
        <v>20.0</v>
      </c>
      <c r="AI86" s="225">
        <v>0.0</v>
      </c>
      <c r="AJ86" s="225">
        <v>2.0</v>
      </c>
      <c r="AK86" s="225">
        <v>100.0</v>
      </c>
      <c r="AL86" s="309">
        <v>4.0</v>
      </c>
      <c r="AM86" s="225">
        <v>0.0</v>
      </c>
      <c r="AN86" s="225">
        <v>0.0</v>
      </c>
      <c r="AO86" s="225">
        <v>0.0</v>
      </c>
      <c r="AP86" s="225">
        <v>0.0</v>
      </c>
      <c r="AQ86" s="225">
        <v>0.0</v>
      </c>
      <c r="AR86" s="225">
        <v>0.0</v>
      </c>
      <c r="AS86" s="225">
        <v>0.0</v>
      </c>
      <c r="AT86" s="225">
        <v>0.0</v>
      </c>
      <c r="AU86" s="225">
        <v>0.0</v>
      </c>
      <c r="AV86" s="225">
        <v>0.0</v>
      </c>
      <c r="AW86" s="225">
        <v>0.0</v>
      </c>
      <c r="AX86" s="225">
        <v>0.0</v>
      </c>
      <c r="AY86" s="236" t="str">
        <f t="shared" ref="AY86:BS86" si="345">IF(AD86 = 0, "", AD86)</f>
        <v/>
      </c>
      <c r="AZ86" s="225" t="str">
        <f t="shared" si="345"/>
        <v>20</v>
      </c>
      <c r="BA86" s="227" t="str">
        <f t="shared" si="345"/>
        <v/>
      </c>
      <c r="BB86" s="227" t="str">
        <f t="shared" si="345"/>
        <v/>
      </c>
      <c r="BC86" s="225" t="str">
        <f t="shared" si="345"/>
        <v>20</v>
      </c>
      <c r="BD86" s="227" t="str">
        <f t="shared" si="345"/>
        <v/>
      </c>
      <c r="BE86" s="225" t="str">
        <f t="shared" si="345"/>
        <v>2</v>
      </c>
      <c r="BF86" s="225" t="str">
        <f t="shared" si="345"/>
        <v>100</v>
      </c>
      <c r="BG86" s="309" t="str">
        <f t="shared" si="345"/>
        <v>4</v>
      </c>
      <c r="BH86" s="227" t="str">
        <f t="shared" si="345"/>
        <v/>
      </c>
      <c r="BI86" s="227" t="str">
        <f t="shared" si="345"/>
        <v/>
      </c>
      <c r="BJ86" s="227" t="str">
        <f t="shared" si="345"/>
        <v/>
      </c>
      <c r="BK86" s="227" t="str">
        <f t="shared" si="345"/>
        <v/>
      </c>
      <c r="BL86" s="227" t="str">
        <f t="shared" si="345"/>
        <v/>
      </c>
      <c r="BM86" s="227" t="str">
        <f t="shared" si="345"/>
        <v/>
      </c>
      <c r="BN86" s="227" t="str">
        <f t="shared" si="345"/>
        <v/>
      </c>
      <c r="BO86" s="227" t="str">
        <f t="shared" si="345"/>
        <v/>
      </c>
      <c r="BP86" s="227" t="str">
        <f t="shared" si="345"/>
        <v/>
      </c>
      <c r="BQ86" s="227" t="str">
        <f t="shared" si="345"/>
        <v/>
      </c>
      <c r="BR86" s="227" t="str">
        <f t="shared" si="345"/>
        <v/>
      </c>
      <c r="BS86" s="238" t="str">
        <f t="shared" si="345"/>
        <v/>
      </c>
      <c r="BT86" s="239" t="str">
        <f>$AY86*Assembly!Y$4+$AZ86*Assembly!Y$5+$BA86*Assembly!Y$6+$BB86*Assembly!Y$7+$BC86*Assembly!Y$8+$BD86*Assembly!Y$9+$BE86*Assembly!Y$10+$BF86*Assembly!Y$11+$BG86*Assembly!Y$12+$BH86*Assembly!Y$13+$BI86*Assembly!Y$14+$BJ86*Assembly!Y$15+$BK86*Assembly!Y$16+$BL86*Assembly!Y$17+$BM86*Assembly!Y$18+$BN86*Assembly!Y$19+$BO86*Assembly!Y$20+$BP86*Assembly!Y$21+$BQ86*Assembly!Y$22+$BR86*Assembly!Y$23+$BS86*Assembly!Y$24</f>
        <v>320</v>
      </c>
      <c r="BU86" s="225" t="str">
        <f t="shared" si="8"/>
        <v>20</v>
      </c>
      <c r="BV86" s="225" t="str">
        <f>$AY86*Assembly!AC$4+$AZ86*Assembly!AC$5+$BA86*Assembly!AC$6+$BB86*Assembly!AC$7+$BC86*Assembly!AC$8+$BD86*Assembly!AC$9+$BE86*Assembly!AC$10+$BF86*Assembly!AC$11+$BG86*Assembly!AC$12+$BH86*Assembly!AC$13+$BI86*Assembly!AC$14+$BJ86*Assembly!AC$15+$BK86*Assembly!AC$16+$BL86*Assembly!AC$17+$BM86*Assembly!AC$18+$BN86*Assembly!AC$19+$BO86*Assembly!AC$20+$BP86*Assembly!AC$21+$BQ86*Assembly!AC$22+$BR86*Assembly!AC$23+$BS86*Assembly!AC$24</f>
        <v>1,100</v>
      </c>
      <c r="BW86" s="240" t="str">
        <f t="shared" si="9"/>
        <v>3.44</v>
      </c>
      <c r="BX86" s="241" t="str">
        <f t="shared" si="10"/>
        <v>70</v>
      </c>
      <c r="BY86" s="242" t="str">
        <f t="shared" si="11"/>
        <v>53.7</v>
      </c>
      <c r="BZ86" s="225"/>
      <c r="CA86" s="225" t="str">
        <f>$AY86*Assembly!X$4+$AZ86*Assembly!X$5+$BA86*Assembly!X$6+$BB86*Assembly!X$7+$BC86*Assembly!X$8+$BD86*Assembly!X$9+$BE86*Assembly!X$10+$BF86*Assembly!X$11+$BG86*Assembly!X$12+$BH86*Assembly!X$13+$BI86*Assembly!X$14+$BJ86*Assembly!X$15+$BK86*Assembly!X$16+$BL86*Assembly!X$17+$BM86*Assembly!X$18+$BN86*Assembly!X$19+$BO86*Assembly!X$20+$BP86*Assembly!X$21+$BQ86*Assembly!X$22+$BR86*Assembly!X$23+$BS86*Assembly!X$24</f>
        <v>206</v>
      </c>
      <c r="CB86" s="225" t="str">
        <f t="shared" si="12"/>
        <v>32,044</v>
      </c>
      <c r="CC86" s="223" t="str">
        <f t="shared" si="13"/>
        <v>0.0320</v>
      </c>
      <c r="CD86" s="243" t="str">
        <f>$AY86*Assembly!AB$4+$AZ86*Assembly!AB$5+$BA86*Assembly!AB$6+$BB86*Assembly!AB$7+$BC86*Assembly!AB$8+$BD86*Assembly!AB$9+$BE86*Assembly!AB$10+$BF86*Assembly!AB$11+$BG86*Assembly!AB$12+$BH86*Assembly!AB$13+$BI86*Assembly!AB$14+$BJ86*Assembly!AB$15+$BK86*Assembly!AB$16+$BL86*Assembly!AB$17+$BM86*Assembly!AB$18+$BN86*Assembly!AB$19+$BO86*Assembly!AB$20+$BP86*Assembly!AB$21+$BQ86*Assembly!AB$22+$BR86*Assembly!AB$23+$BS86*Assembly!AB$24</f>
        <v>280</v>
      </c>
      <c r="CE86" s="231" t="str">
        <f>$AY86*Assembly!M$4+$AZ86*Assembly!M$5+$BA86*Assembly!M$6+$BB86*Assembly!M$7+$BC86*Assembly!M$8+$BD86*Assembly!M$9+$BE86*Assembly!M$10+$BF86*Assembly!M$11+$BG86*Assembly!M$12+$BH86*Assembly!M$13+$BI86*Assembly!M$14+$BJ86*Assembly!M$15+$BK86*Assembly!M$16+$BL86*Assembly!M$17+$BM86*Assembly!M$18+$BN86*Assembly!M$19+$BO86*Assembly!M$20+$BP86*Assembly!M$21+$BQ86*Assembly!M$22+$BR86*Assembly!M$23+$BS86*Assembly!M$24</f>
        <v>364</v>
      </c>
      <c r="CF86" s="231" t="str">
        <f>$AY86*Assembly!N$4+$AZ86*Assembly!N$5+$BA86*Assembly!N$6+$BB86*Assembly!N$7+$BC86*Assembly!N$8+$BD86*Assembly!N$9+$BE86*Assembly!N$10+$BF86*Assembly!N$11+$BG86*Assembly!N$12+$BH86*Assembly!N$13+$BI86*Assembly!N$14+$BJ86*Assembly!N$15+$BK86*Assembly!N$16+$BL86*Assembly!N$17+$BM86*Assembly!N$18+$BN86*Assembly!N$19+$BO86*Assembly!N$20+$BP86*Assembly!N$21+$BQ86*Assembly!N$22+$BR86*Assembly!N$23+$BS86*Assembly!N$24</f>
        <v>10</v>
      </c>
      <c r="CG86" s="231" t="str">
        <f>$AY86*Assembly!O$4+$AZ86*Assembly!O$5+$BA86*Assembly!O$6+$BB86*Assembly!O$7+$BC86*Assembly!O$8+$BD86*Assembly!O$9+$BE86*Assembly!O$10+$BF86*Assembly!O$11+$BG86*Assembly!O$12+$BH86*Assembly!O$13+$BI86*Assembly!O$14+$BJ86*Assembly!O$15+$BK86*Assembly!O$16+$BL86*Assembly!O$17+$BM86*Assembly!O$18+$BN86*Assembly!O$19+$BO86*Assembly!O$20+$BP86*Assembly!O$21+$BQ86*Assembly!O$22+$BR86*Assembly!O$23+$BS86*Assembly!O$24</f>
        <v>0</v>
      </c>
      <c r="CH86" s="229" t="str">
        <f>$AY86*Assembly!P$4+$AZ86*Assembly!P$5+$BA86*Assembly!P$6+$BB86*Assembly!P$7+$BC86*Assembly!P$8+$BD86*Assembly!P$9+$BE86*Assembly!P$10+$BF86*Assembly!P$11+$BG86*Assembly!P$12+$BH86*Assembly!P$13+$BI86*Assembly!P$14+$BJ86*Assembly!P$15+$BK86*Assembly!P$16+$BL86*Assembly!P$17+$BM86*Assembly!P$18+$BN86*Assembly!P$19+$BO86*Assembly!P$20+$BP86*Assembly!P$21+$BQ86*Assembly!P$22+$BR86*Assembly!P$23+$BS86*Assembly!P$24</f>
        <v>0</v>
      </c>
      <c r="CI86" s="229" t="str">
        <f>$AY86*Assembly!Q$4+$AZ86*Assembly!Q$5+$BA86*Assembly!Q$6+$BB86*Assembly!Q$7+$BC86*Assembly!Q$8+$BD86*Assembly!Q$9+$BE86*Assembly!Q$10+$BF86*Assembly!Q$11+$BG86*Assembly!Q$12+$BH86*Assembly!Q$13+$BI86*Assembly!Q$14+$BJ86*Assembly!Q$15+$BK86*Assembly!Q$16+$BL86*Assembly!Q$17+$BM86*Assembly!Q$18+$BN86*Assembly!Q$19+$BO86*Assembly!Q$20+$BP86*Assembly!Q$21+$BQ86*Assembly!Q$22+$BR86*Assembly!Q$23+$BS86*Assembly!Q$24</f>
        <v>40</v>
      </c>
      <c r="CJ86" s="231" t="str">
        <f>$AY86*Assembly!R$4+$AZ86*Assembly!R$5+$BA86*Assembly!R$6+$BB86*Assembly!R$7+$BC86*Assembly!R$8+$BD86*Assembly!R$9+$BE86*Assembly!R$10+$BF86*Assembly!R$11+$BG86*Assembly!R$12+$BH86*Assembly!R$13+$BI86*Assembly!R$14+$BJ86*Assembly!R$15+$BK86*Assembly!R$16+$BL86*Assembly!R$17+$BM86*Assembly!R$18+$BN86*Assembly!R$19+$BO86*Assembly!R$20+$BP86*Assembly!R$21+$BQ86*Assembly!R$22+$BR86*Assembly!R$23+$BS86*Assembly!R$24</f>
        <v>0</v>
      </c>
      <c r="CK86" s="229" t="str">
        <f>$AY86*Assembly!S$4+$AZ86*Assembly!S$5+$BA86*Assembly!S$6+$BB86*Assembly!S$7+$BC86*Assembly!S$8+$BD86*Assembly!S$9+$BE86*Assembly!S$10+$BF86*Assembly!S$11+$BG86*Assembly!S$12+$BH86*Assembly!S$13+$BI86*Assembly!S$14+$BJ86*Assembly!S$15+$BK86*Assembly!S$16+$BL86*Assembly!S$17+$BM86*Assembly!S$18+$BN86*Assembly!S$19+$BO86*Assembly!S$20+$BP86*Assembly!S$21+$BQ86*Assembly!S$22+$BR86*Assembly!S$23+$BS86*Assembly!S$24</f>
        <v>0</v>
      </c>
      <c r="CL86" s="229" t="str">
        <f>$AY86*Assembly!T$4+$AZ86*Assembly!T$5+$BA86*Assembly!T$6+$BB86*Assembly!T$7+$BC86*Assembly!T$8+$BD86*Assembly!T$9+$BE86*Assembly!T$10+$BF86*Assembly!T$11+$BG86*Assembly!T$12+$BH86*Assembly!T$13+$BI86*Assembly!T$14+$BJ86*Assembly!T$15+$BK86*Assembly!T$16+$BL86*Assembly!T$17+$BM86*Assembly!T$18+$BN86*Assembly!T$19+$BO86*Assembly!T$20+$BP86*Assembly!T$21+$BQ86*Assembly!T$22+$BR86*Assembly!T$23+$BS86*Assembly!T$24</f>
        <v>0</v>
      </c>
      <c r="CM86" s="229" t="str">
        <f>$AY86*Assembly!U$4+$AZ86*Assembly!U$5+$BA86*Assembly!U$6+$BB86*Assembly!U$7+$BC86*Assembly!U$8+$BD86*Assembly!U$9+$BE86*Assembly!U$10+$BF86*Assembly!U$11+$BG86*Assembly!U$12+$BH86*Assembly!U$13+$BI86*Assembly!U$14+$BJ86*Assembly!U$15+$BK86*Assembly!U$16+$BL86*Assembly!U$17+$BM86*Assembly!U$18+$BN86*Assembly!U$19+$BO86*Assembly!U$20+$BP86*Assembly!U$21+$BQ86*Assembly!U$22+$BR86*Assembly!U$23+$BS86*Assembly!U$24</f>
        <v>0</v>
      </c>
      <c r="CN86" s="231" t="str">
        <f>$AY86*Assembly!V$4+$AZ86*Assembly!V$5+$BA86*Assembly!V$6+$BB86*Assembly!V$7+$BC86*Assembly!V$8+$BD86*Assembly!V$9+$BE86*Assembly!V$10+$BF86*Assembly!V$11+$BG86*Assembly!V$12+$BH86*Assembly!V$13+$BI86*Assembly!V$14+$BJ86*Assembly!V$15+$BK86*Assembly!V$16+$BL86*Assembly!V$17+$BM86*Assembly!V$18+$BN86*Assembly!V$19+$BO86*Assembly!V$20+$BP86*Assembly!V$21+$BQ86*Assembly!V$22+$BR86*Assembly!V$23+$BS86*Assembly!V$24</f>
        <v>0</v>
      </c>
      <c r="CO86" s="231" t="str">
        <f>CE86*Refining!$F$3</f>
        <v>650</v>
      </c>
      <c r="CP86" s="231" t="str">
        <f>CF86*Refining!$F$4</f>
        <v>31</v>
      </c>
      <c r="CQ86" s="231" t="str">
        <f>CG86*Refining!$F$5</f>
        <v>0</v>
      </c>
      <c r="CR86" s="231" t="str">
        <f>CH86*Refining!$F$6</f>
        <v>0</v>
      </c>
      <c r="CS86" s="231" t="str">
        <f>CI86*Refining!$F$7</f>
        <v>71</v>
      </c>
      <c r="CT86" s="231" t="str">
        <f>CJ86*Refining!$F$8</f>
        <v>0</v>
      </c>
      <c r="CU86" s="231" t="str">
        <f>CK86*Refining!$F$9</f>
        <v>0</v>
      </c>
      <c r="CV86" s="231" t="str">
        <f>CL86*Refining!$F$10</f>
        <v>0</v>
      </c>
      <c r="CW86" s="231" t="str">
        <f>CM86*Refining!$F$11</f>
        <v>0</v>
      </c>
      <c r="CX86" s="231" t="str">
        <f>CN86*Refining!$F$12</f>
        <v>0</v>
      </c>
      <c r="CY86" s="248" t="str">
        <f t="shared" ref="CY86:DR86" si="346">IF(CE86 = 0, "", CE86)</f>
        <v>364</v>
      </c>
      <c r="CZ86" s="249" t="str">
        <f t="shared" si="346"/>
        <v>10</v>
      </c>
      <c r="DA86" s="245" t="str">
        <f t="shared" si="346"/>
        <v/>
      </c>
      <c r="DB86" s="245" t="str">
        <f t="shared" si="346"/>
        <v/>
      </c>
      <c r="DC86" s="245" t="str">
        <f t="shared" si="346"/>
        <v>40</v>
      </c>
      <c r="DD86" s="245" t="str">
        <f t="shared" si="346"/>
        <v/>
      </c>
      <c r="DE86" s="245" t="str">
        <f t="shared" si="346"/>
        <v/>
      </c>
      <c r="DF86" s="245" t="str">
        <f t="shared" si="346"/>
        <v/>
      </c>
      <c r="DG86" s="245" t="str">
        <f t="shared" si="346"/>
        <v/>
      </c>
      <c r="DH86" s="246" t="str">
        <f t="shared" si="346"/>
        <v/>
      </c>
      <c r="DI86" s="248" t="str">
        <f t="shared" si="346"/>
        <v>650</v>
      </c>
      <c r="DJ86" s="249" t="str">
        <f t="shared" si="346"/>
        <v>31</v>
      </c>
      <c r="DK86" s="245" t="str">
        <f t="shared" si="346"/>
        <v/>
      </c>
      <c r="DL86" s="245" t="str">
        <f t="shared" si="346"/>
        <v/>
      </c>
      <c r="DM86" s="249" t="str">
        <f t="shared" si="346"/>
        <v>71</v>
      </c>
      <c r="DN86" s="245" t="str">
        <f t="shared" si="346"/>
        <v/>
      </c>
      <c r="DO86" s="245" t="str">
        <f t="shared" si="346"/>
        <v/>
      </c>
      <c r="DP86" s="245" t="str">
        <f t="shared" si="346"/>
        <v/>
      </c>
      <c r="DQ86" s="245" t="str">
        <f t="shared" si="346"/>
        <v/>
      </c>
      <c r="DR86" s="246" t="str">
        <f t="shared" si="346"/>
        <v/>
      </c>
      <c r="DS86" s="248" t="str">
        <f t="shared" si="15"/>
        <v>414</v>
      </c>
      <c r="DT86" s="249" t="str">
        <f t="shared" si="16"/>
        <v>753</v>
      </c>
      <c r="DU86" s="225" t="str">
        <f>CY86*'Ores &amp; Ingots'!$C$3+CZ86*'Ores &amp; Ingots'!$C$4+DA86*'Ores &amp; Ingots'!$C$5+DB86*'Ores &amp; Ingots'!$C$6+DC86*'Ores &amp; Ingots'!$C$7+DD86*'Ores &amp; Ingots'!$C$8+DE86*'Ores &amp; Ingots'!$C$9+DF86*'Ores &amp; Ingots'!$C$10+DG86*'Ores &amp; Ingots'!$C$11+DH86*'Ores &amp; Ingots'!$C$12</f>
        <v>65</v>
      </c>
      <c r="DV86" s="225" t="str">
        <f>DI86*'Ores &amp; Ingots'!$B$3+DJ86*'Ores &amp; Ingots'!$B$4+DK86*'Ores &amp; Ingots'!$B$5+DL86*'Ores &amp; Ingots'!$B$6+DM86*'Ores &amp; Ingots'!$B$7+DN86*'Ores &amp; Ingots'!$B$8+DO86*'Ores &amp; Ingots'!$B$9+DP86*'Ores &amp; Ingots'!$B$10+DQ86*'Ores &amp; Ingots'!$B$11+DR86*'Ores &amp; Ingots'!$B$12</f>
        <v>278</v>
      </c>
      <c r="DW86" s="249" t="str">
        <f>CY86*Refining!$G$3+CZ86*Refining!$G$4+DA86*Refining!$G$5+DB86*Refining!$G$6+DC86*Refining!$G$7+DD86*Refining!$G$8+DE86*Refining!$G$9+DF86*Refining!$G$10+DG86*Refining!$G$11+DH86*Refining!$G$12</f>
        <v>106</v>
      </c>
      <c r="DX86" s="249" t="str">
        <f t="shared" si="17"/>
        <v>16,496</v>
      </c>
      <c r="DY86" s="250" t="str">
        <f t="shared" si="18"/>
        <v>0.0165</v>
      </c>
      <c r="DZ86" s="248" t="str">
        <f t="shared" si="19"/>
        <v>357</v>
      </c>
      <c r="EA86" s="251" t="str">
        <f t="shared" ref="EA86:EB86" si="347">DZ86/60</f>
        <v>6.0</v>
      </c>
      <c r="EB86" s="251" t="str">
        <f t="shared" si="347"/>
        <v>0.1</v>
      </c>
      <c r="EC86" s="543" t="str">
        <f t="shared" si="21"/>
        <v>0.00</v>
      </c>
      <c r="ED86" s="248" t="str">
        <f t="shared" si="22"/>
        <v>48,540</v>
      </c>
      <c r="EE86" s="251" t="str">
        <f t="shared" ref="EE86:EF86" si="348">ED86/1000</f>
        <v>48.5</v>
      </c>
      <c r="EF86" s="252" t="str">
        <f t="shared" si="348"/>
        <v>0.05</v>
      </c>
      <c r="EG86" s="544" t="str">
        <f t="shared" si="24"/>
        <v>0.0485</v>
      </c>
      <c r="EH86" s="225">
        <v>496.0</v>
      </c>
    </row>
    <row r="87">
      <c r="A87" s="33"/>
      <c r="B87" s="226" t="s">
        <v>975</v>
      </c>
      <c r="C87" s="227" t="s">
        <v>885</v>
      </c>
      <c r="D87" s="227">
        <v>3.0</v>
      </c>
      <c r="E87" s="227">
        <v>3.0</v>
      </c>
      <c r="F87" s="227">
        <v>3.0</v>
      </c>
      <c r="G87" s="253" t="str">
        <f t="shared" si="5"/>
        <v>3.4</v>
      </c>
      <c r="H87" s="254">
        <v>30.0</v>
      </c>
      <c r="I87" s="254">
        <v>30.0</v>
      </c>
      <c r="J87" s="254" t="str">
        <f>H87/Main!$D$9</f>
        <v>30</v>
      </c>
      <c r="K87" s="254" t="str">
        <f>I87/Main!$D$10</f>
        <v>30</v>
      </c>
      <c r="L87" s="254" t="str">
        <f t="shared" si="6"/>
        <v>1</v>
      </c>
      <c r="M87" s="254">
        <v>1.0</v>
      </c>
      <c r="N87" s="255"/>
      <c r="O87" s="255"/>
      <c r="P87" s="255"/>
      <c r="Q87" s="256"/>
      <c r="R87" s="255"/>
      <c r="S87" s="256">
        <v>60.0</v>
      </c>
      <c r="T87" s="257"/>
      <c r="U87" s="255"/>
      <c r="V87" s="255"/>
      <c r="W87" s="257"/>
      <c r="X87" s="257"/>
      <c r="Y87" s="255"/>
      <c r="Z87" s="255"/>
      <c r="AA87" s="256" t="s">
        <v>920</v>
      </c>
      <c r="AB87" s="256" t="s">
        <v>920</v>
      </c>
      <c r="AC87" s="335"/>
      <c r="AD87" s="225">
        <v>0.0</v>
      </c>
      <c r="AE87" s="225">
        <v>10.0</v>
      </c>
      <c r="AF87" s="225">
        <v>0.0</v>
      </c>
      <c r="AG87" s="225">
        <v>0.0</v>
      </c>
      <c r="AH87" s="225">
        <v>10.0</v>
      </c>
      <c r="AI87" s="225">
        <v>0.0</v>
      </c>
      <c r="AJ87" s="225">
        <v>1.0</v>
      </c>
      <c r="AK87" s="309">
        <v>15.0</v>
      </c>
      <c r="AL87" s="225">
        <v>5.0</v>
      </c>
      <c r="AM87" s="225">
        <v>0.0</v>
      </c>
      <c r="AN87" s="225">
        <v>0.0</v>
      </c>
      <c r="AO87" s="225">
        <v>0.0</v>
      </c>
      <c r="AP87" s="225">
        <v>30.0</v>
      </c>
      <c r="AQ87" s="225">
        <v>0.0</v>
      </c>
      <c r="AR87" s="225">
        <v>0.0</v>
      </c>
      <c r="AS87" s="225">
        <v>0.0</v>
      </c>
      <c r="AT87" s="225">
        <v>0.0</v>
      </c>
      <c r="AU87" s="225">
        <v>0.0</v>
      </c>
      <c r="AV87" s="225">
        <v>0.0</v>
      </c>
      <c r="AW87" s="225">
        <v>0.0</v>
      </c>
      <c r="AX87" s="225">
        <v>0.0</v>
      </c>
      <c r="AY87" s="236" t="str">
        <f t="shared" ref="AY87:BS87" si="349">IF(AD87 = 0, "", AD87)</f>
        <v/>
      </c>
      <c r="AZ87" s="225" t="str">
        <f t="shared" si="349"/>
        <v>10</v>
      </c>
      <c r="BA87" s="227" t="str">
        <f t="shared" si="349"/>
        <v/>
      </c>
      <c r="BB87" s="227" t="str">
        <f t="shared" si="349"/>
        <v/>
      </c>
      <c r="BC87" s="225" t="str">
        <f t="shared" si="349"/>
        <v>10</v>
      </c>
      <c r="BD87" s="227" t="str">
        <f t="shared" si="349"/>
        <v/>
      </c>
      <c r="BE87" s="225" t="str">
        <f t="shared" si="349"/>
        <v>1</v>
      </c>
      <c r="BF87" s="309" t="str">
        <f t="shared" si="349"/>
        <v>15</v>
      </c>
      <c r="BG87" s="225" t="str">
        <f t="shared" si="349"/>
        <v>5</v>
      </c>
      <c r="BH87" s="227" t="str">
        <f t="shared" si="349"/>
        <v/>
      </c>
      <c r="BI87" s="227" t="str">
        <f t="shared" si="349"/>
        <v/>
      </c>
      <c r="BJ87" s="227" t="str">
        <f t="shared" si="349"/>
        <v/>
      </c>
      <c r="BK87" s="225" t="str">
        <f t="shared" si="349"/>
        <v>30</v>
      </c>
      <c r="BL87" s="227" t="str">
        <f t="shared" si="349"/>
        <v/>
      </c>
      <c r="BM87" s="227" t="str">
        <f t="shared" si="349"/>
        <v/>
      </c>
      <c r="BN87" s="227" t="str">
        <f t="shared" si="349"/>
        <v/>
      </c>
      <c r="BO87" s="227" t="str">
        <f t="shared" si="349"/>
        <v/>
      </c>
      <c r="BP87" s="227" t="str">
        <f t="shared" si="349"/>
        <v/>
      </c>
      <c r="BQ87" s="227" t="str">
        <f t="shared" si="349"/>
        <v/>
      </c>
      <c r="BR87" s="227" t="str">
        <f t="shared" si="349"/>
        <v/>
      </c>
      <c r="BS87" s="238" t="str">
        <f t="shared" si="349"/>
        <v/>
      </c>
      <c r="BT87" s="239" t="str">
        <f>$AY87*Assembly!Y$4+$AZ87*Assembly!Y$5+$BA87*Assembly!Y$6+$BB87*Assembly!Y$7+$BC87*Assembly!Y$8+$BD87*Assembly!Y$9+$BE87*Assembly!Y$10+$BF87*Assembly!Y$11+$BG87*Assembly!Y$12+$BH87*Assembly!Y$13+$BI87*Assembly!Y$14+$BJ87*Assembly!Y$15+$BK87*Assembly!Y$16+$BL87*Assembly!Y$17+$BM87*Assembly!Y$18+$BN87*Assembly!Y$19+$BO87*Assembly!Y$20+$BP87*Assembly!Y$21+$BQ87*Assembly!Y$22+$BR87*Assembly!Y$23+$BS87*Assembly!Y$24</f>
        <v>627</v>
      </c>
      <c r="BU87" s="225" t="str">
        <f t="shared" si="8"/>
        <v>186</v>
      </c>
      <c r="BV87" s="225" t="str">
        <f>$AY87*Assembly!AC$4+$AZ87*Assembly!AC$5+$BA87*Assembly!AC$6+$BB87*Assembly!AC$7+$BC87*Assembly!AC$8+$BD87*Assembly!AC$9+$BE87*Assembly!AC$10+$BF87*Assembly!AC$11+$BG87*Assembly!AC$12+$BH87*Assembly!AC$13+$BI87*Assembly!AC$14+$BJ87*Assembly!AC$15+$BK87*Assembly!AC$16+$BL87*Assembly!AC$17+$BM87*Assembly!AC$18+$BN87*Assembly!AC$19+$BO87*Assembly!AC$20+$BP87*Assembly!AC$21+$BQ87*Assembly!AC$22+$BR87*Assembly!AC$23+$BS87*Assembly!AC$24</f>
        <v>2,330</v>
      </c>
      <c r="BW87" s="240" t="str">
        <f t="shared" si="9"/>
        <v>3.72</v>
      </c>
      <c r="BX87" s="241" t="str">
        <f t="shared" si="10"/>
        <v>690</v>
      </c>
      <c r="BY87" s="242" t="str">
        <f t="shared" si="11"/>
        <v>12.5</v>
      </c>
      <c r="BZ87" s="225"/>
      <c r="CA87" s="225" t="str">
        <f>$AY87*Assembly!X$4+$AZ87*Assembly!X$5+$BA87*Assembly!X$6+$BB87*Assembly!X$7+$BC87*Assembly!X$8+$BD87*Assembly!X$9+$BE87*Assembly!X$10+$BF87*Assembly!X$11+$BG87*Assembly!X$12+$BH87*Assembly!X$13+$BI87*Assembly!X$14+$BJ87*Assembly!X$15+$BK87*Assembly!X$16+$BL87*Assembly!X$17+$BM87*Assembly!X$18+$BN87*Assembly!X$19+$BO87*Assembly!X$20+$BP87*Assembly!X$21+$BQ87*Assembly!X$22+$BR87*Assembly!X$23+$BS87*Assembly!X$24</f>
        <v>101</v>
      </c>
      <c r="CB87" s="225" t="str">
        <f t="shared" si="12"/>
        <v>15,711</v>
      </c>
      <c r="CC87" s="223" t="str">
        <f t="shared" si="13"/>
        <v>0.0157</v>
      </c>
      <c r="CD87" s="243" t="str">
        <f>$AY87*Assembly!AB$4+$AZ87*Assembly!AB$5+$BA87*Assembly!AB$6+$BB87*Assembly!AB$7+$BC87*Assembly!AB$8+$BD87*Assembly!AB$9+$BE87*Assembly!AB$10+$BF87*Assembly!AB$11+$BG87*Assembly!AB$12+$BH87*Assembly!AB$13+$BI87*Assembly!AB$14+$BJ87*Assembly!AB$15+$BK87*Assembly!AB$16+$BL87*Assembly!AB$17+$BM87*Assembly!AB$18+$BN87*Assembly!AB$19+$BO87*Assembly!AB$20+$BP87*Assembly!AB$21+$BQ87*Assembly!AB$22+$BR87*Assembly!AB$23+$BS87*Assembly!AB$24</f>
        <v>363</v>
      </c>
      <c r="CE87" s="256" t="str">
        <f>$AY87*Assembly!M$4+$AZ87*Assembly!M$5+$BA87*Assembly!M$6+$BB87*Assembly!M$7+$BC87*Assembly!M$8+$BD87*Assembly!M$9+$BE87*Assembly!M$10+$BF87*Assembly!M$11+$BG87*Assembly!M$12+$BH87*Assembly!M$13+$BI87*Assembly!M$14+$BJ87*Assembly!M$15+$BK87*Assembly!M$16+$BL87*Assembly!M$17+$BM87*Assembly!M$18+$BN87*Assembly!M$19+$BO87*Assembly!M$20+$BP87*Assembly!M$21+$BQ87*Assembly!M$22+$BR87*Assembly!M$23+$BS87*Assembly!M$24</f>
        <v>168</v>
      </c>
      <c r="CF87" s="256" t="str">
        <f>$AY87*Assembly!N$4+$AZ87*Assembly!N$5+$BA87*Assembly!N$6+$BB87*Assembly!N$7+$BC87*Assembly!N$8+$BD87*Assembly!N$9+$BE87*Assembly!N$10+$BF87*Assembly!N$11+$BG87*Assembly!N$12+$BH87*Assembly!N$13+$BI87*Assembly!N$14+$BJ87*Assembly!N$15+$BK87*Assembly!N$16+$BL87*Assembly!N$17+$BM87*Assembly!N$18+$BN87*Assembly!N$19+$BO87*Assembly!N$20+$BP87*Assembly!N$21+$BQ87*Assembly!N$22+$BR87*Assembly!N$23+$BS87*Assembly!N$24</f>
        <v>5</v>
      </c>
      <c r="CG87" s="256" t="str">
        <f>$AY87*Assembly!O$4+$AZ87*Assembly!O$5+$BA87*Assembly!O$6+$BB87*Assembly!O$7+$BC87*Assembly!O$8+$BD87*Assembly!O$9+$BE87*Assembly!O$10+$BF87*Assembly!O$11+$BG87*Assembly!O$12+$BH87*Assembly!O$13+$BI87*Assembly!O$14+$BJ87*Assembly!O$15+$BK87*Assembly!O$16+$BL87*Assembly!O$17+$BM87*Assembly!O$18+$BN87*Assembly!O$19+$BO87*Assembly!O$20+$BP87*Assembly!O$21+$BQ87*Assembly!O$22+$BR87*Assembly!O$23+$BS87*Assembly!O$24</f>
        <v>0</v>
      </c>
      <c r="CH87" s="254" t="str">
        <f>$AY87*Assembly!P$4+$AZ87*Assembly!P$5+$BA87*Assembly!P$6+$BB87*Assembly!P$7+$BC87*Assembly!P$8+$BD87*Assembly!P$9+$BE87*Assembly!P$10+$BF87*Assembly!P$11+$BG87*Assembly!P$12+$BH87*Assembly!P$13+$BI87*Assembly!P$14+$BJ87*Assembly!P$15+$BK87*Assembly!P$16+$BL87*Assembly!P$17+$BM87*Assembly!P$18+$BN87*Assembly!P$19+$BO87*Assembly!P$20+$BP87*Assembly!P$21+$BQ87*Assembly!P$22+$BR87*Assembly!P$23+$BS87*Assembly!P$24</f>
        <v>0</v>
      </c>
      <c r="CI87" s="254" t="str">
        <f>$AY87*Assembly!Q$4+$AZ87*Assembly!Q$5+$BA87*Assembly!Q$6+$BB87*Assembly!Q$7+$BC87*Assembly!Q$8+$BD87*Assembly!Q$9+$BE87*Assembly!Q$10+$BF87*Assembly!Q$11+$BG87*Assembly!Q$12+$BH87*Assembly!Q$13+$BI87*Assembly!Q$14+$BJ87*Assembly!Q$15+$BK87*Assembly!Q$16+$BL87*Assembly!Q$17+$BM87*Assembly!Q$18+$BN87*Assembly!Q$19+$BO87*Assembly!Q$20+$BP87*Assembly!Q$21+$BQ87*Assembly!Q$22+$BR87*Assembly!Q$23+$BS87*Assembly!Q$24</f>
        <v>478</v>
      </c>
      <c r="CJ87" s="256" t="str">
        <f>$AY87*Assembly!R$4+$AZ87*Assembly!R$5+$BA87*Assembly!R$6+$BB87*Assembly!R$7+$BC87*Assembly!R$8+$BD87*Assembly!R$9+$BE87*Assembly!R$10+$BF87*Assembly!R$11+$BG87*Assembly!R$12+$BH87*Assembly!R$13+$BI87*Assembly!R$14+$BJ87*Assembly!R$15+$BK87*Assembly!R$16+$BL87*Assembly!R$17+$BM87*Assembly!R$18+$BN87*Assembly!R$19+$BO87*Assembly!R$20+$BP87*Assembly!R$21+$BQ87*Assembly!R$22+$BR87*Assembly!R$23+$BS87*Assembly!R$24</f>
        <v>0</v>
      </c>
      <c r="CK87" s="254" t="str">
        <f>$AY87*Assembly!S$4+$AZ87*Assembly!S$5+$BA87*Assembly!S$6+$BB87*Assembly!S$7+$BC87*Assembly!S$8+$BD87*Assembly!S$9+$BE87*Assembly!S$10+$BF87*Assembly!S$11+$BG87*Assembly!S$12+$BH87*Assembly!S$13+$BI87*Assembly!S$14+$BJ87*Assembly!S$15+$BK87*Assembly!S$16+$BL87*Assembly!S$17+$BM87*Assembly!S$18+$BN87*Assembly!S$19+$BO87*Assembly!S$20+$BP87*Assembly!S$21+$BQ87*Assembly!S$22+$BR87*Assembly!S$23+$BS87*Assembly!S$24</f>
        <v>0</v>
      </c>
      <c r="CL87" s="254" t="str">
        <f>$AY87*Assembly!T$4+$AZ87*Assembly!T$5+$BA87*Assembly!T$6+$BB87*Assembly!T$7+$BC87*Assembly!T$8+$BD87*Assembly!T$9+$BE87*Assembly!T$10+$BF87*Assembly!T$11+$BG87*Assembly!T$12+$BH87*Assembly!T$13+$BI87*Assembly!T$14+$BJ87*Assembly!T$15+$BK87*Assembly!T$16+$BL87*Assembly!T$17+$BM87*Assembly!T$18+$BN87*Assembly!T$19+$BO87*Assembly!T$20+$BP87*Assembly!T$21+$BQ87*Assembly!T$22+$BR87*Assembly!T$23+$BS87*Assembly!T$24</f>
        <v>0</v>
      </c>
      <c r="CM87" s="254" t="str">
        <f>$AY87*Assembly!U$4+$AZ87*Assembly!U$5+$BA87*Assembly!U$6+$BB87*Assembly!U$7+$BC87*Assembly!U$8+$BD87*Assembly!U$9+$BE87*Assembly!U$10+$BF87*Assembly!U$11+$BG87*Assembly!U$12+$BH87*Assembly!U$13+$BI87*Assembly!U$14+$BJ87*Assembly!U$15+$BK87*Assembly!U$16+$BL87*Assembly!U$17+$BM87*Assembly!U$18+$BN87*Assembly!U$19+$BO87*Assembly!U$20+$BP87*Assembly!U$21+$BQ87*Assembly!U$22+$BR87*Assembly!U$23+$BS87*Assembly!U$24</f>
        <v>0</v>
      </c>
      <c r="CN87" s="256" t="str">
        <f>$AY87*Assembly!V$4+$AZ87*Assembly!V$5+$BA87*Assembly!V$6+$BB87*Assembly!V$7+$BC87*Assembly!V$8+$BD87*Assembly!V$9+$BE87*Assembly!V$10+$BF87*Assembly!V$11+$BG87*Assembly!V$12+$BH87*Assembly!V$13+$BI87*Assembly!V$14+$BJ87*Assembly!V$15+$BK87*Assembly!V$16+$BL87*Assembly!V$17+$BM87*Assembly!V$18+$BN87*Assembly!V$19+$BO87*Assembly!V$20+$BP87*Assembly!V$21+$BQ87*Assembly!V$22+$BR87*Assembly!V$23+$BS87*Assembly!V$24</f>
        <v>0</v>
      </c>
      <c r="CO87" s="256" t="str">
        <f>CE87*Refining!$F$3</f>
        <v>299</v>
      </c>
      <c r="CP87" s="256" t="str">
        <f>CF87*Refining!$F$4</f>
        <v>16</v>
      </c>
      <c r="CQ87" s="256" t="str">
        <f>CG87*Refining!$F$5</f>
        <v>0</v>
      </c>
      <c r="CR87" s="256" t="str">
        <f>CH87*Refining!$F$6</f>
        <v>0</v>
      </c>
      <c r="CS87" s="256" t="str">
        <f>CI87*Refining!$F$7</f>
        <v>854</v>
      </c>
      <c r="CT87" s="256" t="str">
        <f>CJ87*Refining!$F$8</f>
        <v>0</v>
      </c>
      <c r="CU87" s="256" t="str">
        <f>CK87*Refining!$F$9</f>
        <v>0</v>
      </c>
      <c r="CV87" s="256" t="str">
        <f>CL87*Refining!$F$10</f>
        <v>0</v>
      </c>
      <c r="CW87" s="256" t="str">
        <f>CM87*Refining!$F$11</f>
        <v>0</v>
      </c>
      <c r="CX87" s="256" t="str">
        <f>CN87*Refining!$F$12</f>
        <v>0</v>
      </c>
      <c r="CY87" s="248" t="str">
        <f t="shared" ref="CY87:DR87" si="350">IF(CE87 = 0, "", CE87)</f>
        <v>168</v>
      </c>
      <c r="CZ87" s="249" t="str">
        <f t="shared" si="350"/>
        <v>5</v>
      </c>
      <c r="DA87" s="245" t="str">
        <f t="shared" si="350"/>
        <v/>
      </c>
      <c r="DB87" s="245" t="str">
        <f t="shared" si="350"/>
        <v/>
      </c>
      <c r="DC87" s="245" t="str">
        <f t="shared" si="350"/>
        <v>478</v>
      </c>
      <c r="DD87" s="245" t="str">
        <f t="shared" si="350"/>
        <v/>
      </c>
      <c r="DE87" s="245" t="str">
        <f t="shared" si="350"/>
        <v/>
      </c>
      <c r="DF87" s="245" t="str">
        <f t="shared" si="350"/>
        <v/>
      </c>
      <c r="DG87" s="245" t="str">
        <f t="shared" si="350"/>
        <v/>
      </c>
      <c r="DH87" s="246" t="str">
        <f t="shared" si="350"/>
        <v/>
      </c>
      <c r="DI87" s="248" t="str">
        <f t="shared" si="350"/>
        <v>299</v>
      </c>
      <c r="DJ87" s="249" t="str">
        <f t="shared" si="350"/>
        <v>16</v>
      </c>
      <c r="DK87" s="245" t="str">
        <f t="shared" si="350"/>
        <v/>
      </c>
      <c r="DL87" s="245" t="str">
        <f t="shared" si="350"/>
        <v/>
      </c>
      <c r="DM87" s="249" t="str">
        <f t="shared" si="350"/>
        <v>854</v>
      </c>
      <c r="DN87" s="245" t="str">
        <f t="shared" si="350"/>
        <v/>
      </c>
      <c r="DO87" s="245" t="str">
        <f t="shared" si="350"/>
        <v/>
      </c>
      <c r="DP87" s="245" t="str">
        <f t="shared" si="350"/>
        <v/>
      </c>
      <c r="DQ87" s="245" t="str">
        <f t="shared" si="350"/>
        <v/>
      </c>
      <c r="DR87" s="246" t="str">
        <f t="shared" si="350"/>
        <v/>
      </c>
      <c r="DS87" s="248" t="str">
        <f t="shared" si="15"/>
        <v>651</v>
      </c>
      <c r="DT87" s="249" t="str">
        <f t="shared" si="16"/>
        <v>1,168</v>
      </c>
      <c r="DU87" s="225" t="str">
        <f>CY87*'Ores &amp; Ingots'!$C$3+CZ87*'Ores &amp; Ingots'!$C$4+DA87*'Ores &amp; Ingots'!$C$5+DB87*'Ores &amp; Ingots'!$C$6+DC87*'Ores &amp; Ingots'!$C$7+DD87*'Ores &amp; Ingots'!$C$8+DE87*'Ores &amp; Ingots'!$C$9+DF87*'Ores &amp; Ingots'!$C$10+DG87*'Ores &amp; Ingots'!$C$11+DH87*'Ores &amp; Ingots'!$C$12</f>
        <v>227</v>
      </c>
      <c r="DV87" s="225" t="str">
        <f>DI87*'Ores &amp; Ingots'!$B$3+DJ87*'Ores &amp; Ingots'!$B$4+DK87*'Ores &amp; Ingots'!$B$5+DL87*'Ores &amp; Ingots'!$B$6+DM87*'Ores &amp; Ingots'!$B$7+DN87*'Ores &amp; Ingots'!$B$8+DO87*'Ores &amp; Ingots'!$B$9+DP87*'Ores &amp; Ingots'!$B$10+DQ87*'Ores &amp; Ingots'!$B$11+DR87*'Ores &amp; Ingots'!$B$12</f>
        <v>432</v>
      </c>
      <c r="DW87" s="249" t="str">
        <f>CY87*Refining!$G$3+CZ87*Refining!$G$4+DA87*Refining!$G$5+DB87*Refining!$G$6+DC87*Refining!$G$7+DD87*Refining!$G$8+DE87*Refining!$G$9+DF87*Refining!$G$10+DG87*Refining!$G$11+DH87*Refining!$G$12</f>
        <v>429</v>
      </c>
      <c r="DX87" s="249" t="str">
        <f t="shared" si="17"/>
        <v>66,811</v>
      </c>
      <c r="DY87" s="250" t="str">
        <f t="shared" si="18"/>
        <v>0.0668</v>
      </c>
      <c r="DZ87" s="248" t="str">
        <f t="shared" si="19"/>
        <v>560</v>
      </c>
      <c r="EA87" s="251" t="str">
        <f t="shared" ref="EA87:EB87" si="351">DZ87/60</f>
        <v>9.3</v>
      </c>
      <c r="EB87" s="251" t="str">
        <f t="shared" si="351"/>
        <v>0.2</v>
      </c>
      <c r="EC87" s="543" t="str">
        <f t="shared" si="21"/>
        <v>0.01</v>
      </c>
      <c r="ED87" s="248" t="str">
        <f t="shared" si="22"/>
        <v>82,522</v>
      </c>
      <c r="EE87" s="251" t="str">
        <f t="shared" ref="EE87:EF87" si="352">ED87/1000</f>
        <v>82.5</v>
      </c>
      <c r="EF87" s="252" t="str">
        <f t="shared" si="352"/>
        <v>0.08</v>
      </c>
      <c r="EG87" s="544" t="str">
        <f t="shared" si="24"/>
        <v>0.0825</v>
      </c>
      <c r="EH87" s="225" t="s">
        <v>12</v>
      </c>
    </row>
    <row r="88">
      <c r="A88" s="33"/>
      <c r="B88" s="226" t="s">
        <v>977</v>
      </c>
      <c r="C88" s="227" t="s">
        <v>885</v>
      </c>
      <c r="D88" s="227">
        <v>3.0</v>
      </c>
      <c r="E88" s="227">
        <v>4.0</v>
      </c>
      <c r="F88" s="227">
        <v>6.0</v>
      </c>
      <c r="G88" s="253" t="str">
        <f t="shared" si="5"/>
        <v>9.0</v>
      </c>
      <c r="H88" s="254">
        <v>34.0</v>
      </c>
      <c r="I88" s="254">
        <v>34.0</v>
      </c>
      <c r="J88" s="254" t="str">
        <f>H88/Main!$D$9</f>
        <v>34</v>
      </c>
      <c r="K88" s="254" t="str">
        <f>I88/Main!$D$10</f>
        <v>34</v>
      </c>
      <c r="L88" s="254" t="str">
        <f t="shared" si="6"/>
        <v>1</v>
      </c>
      <c r="M88" s="254">
        <v>1.0</v>
      </c>
      <c r="N88" s="255"/>
      <c r="O88" s="255"/>
      <c r="P88" s="255"/>
      <c r="Q88" s="256"/>
      <c r="R88" s="255"/>
      <c r="S88" s="256">
        <v>60.0</v>
      </c>
      <c r="T88" s="257"/>
      <c r="U88" s="255"/>
      <c r="V88" s="255"/>
      <c r="W88" s="257"/>
      <c r="X88" s="257"/>
      <c r="Y88" s="255"/>
      <c r="Z88" s="255"/>
      <c r="AA88" s="256" t="s">
        <v>920</v>
      </c>
      <c r="AB88" s="256" t="s">
        <v>920</v>
      </c>
      <c r="AC88" s="335"/>
      <c r="AD88" s="225">
        <v>18.0</v>
      </c>
      <c r="AE88" s="225">
        <v>15.0</v>
      </c>
      <c r="AF88" s="225">
        <v>0.0</v>
      </c>
      <c r="AG88" s="225">
        <v>0.0</v>
      </c>
      <c r="AH88" s="225">
        <v>20.0</v>
      </c>
      <c r="AI88" s="225">
        <v>0.0</v>
      </c>
      <c r="AJ88" s="225">
        <v>1.0</v>
      </c>
      <c r="AK88" s="309">
        <v>20.0</v>
      </c>
      <c r="AL88" s="225">
        <v>4.0</v>
      </c>
      <c r="AM88" s="225">
        <v>0.0</v>
      </c>
      <c r="AN88" s="225">
        <v>0.0</v>
      </c>
      <c r="AO88" s="225">
        <v>10.0</v>
      </c>
      <c r="AP88" s="225">
        <v>40.0</v>
      </c>
      <c r="AQ88" s="225">
        <v>0.0</v>
      </c>
      <c r="AR88" s="225">
        <v>0.0</v>
      </c>
      <c r="AS88" s="225">
        <v>0.0</v>
      </c>
      <c r="AT88" s="225">
        <v>0.0</v>
      </c>
      <c r="AU88" s="225">
        <v>0.0</v>
      </c>
      <c r="AV88" s="225">
        <v>0.0</v>
      </c>
      <c r="AW88" s="225">
        <v>0.0</v>
      </c>
      <c r="AX88" s="225">
        <v>0.0</v>
      </c>
      <c r="AY88" s="239" t="str">
        <f t="shared" ref="AY88:BS88" si="353">IF(AD88 = 0, "", AD88)</f>
        <v>18</v>
      </c>
      <c r="AZ88" s="225" t="str">
        <f t="shared" si="353"/>
        <v>15</v>
      </c>
      <c r="BA88" s="227" t="str">
        <f t="shared" si="353"/>
        <v/>
      </c>
      <c r="BB88" s="227" t="str">
        <f t="shared" si="353"/>
        <v/>
      </c>
      <c r="BC88" s="225" t="str">
        <f t="shared" si="353"/>
        <v>20</v>
      </c>
      <c r="BD88" s="227" t="str">
        <f t="shared" si="353"/>
        <v/>
      </c>
      <c r="BE88" s="225" t="str">
        <f t="shared" si="353"/>
        <v>1</v>
      </c>
      <c r="BF88" s="309" t="str">
        <f t="shared" si="353"/>
        <v>20</v>
      </c>
      <c r="BG88" s="225" t="str">
        <f t="shared" si="353"/>
        <v>4</v>
      </c>
      <c r="BH88" s="227" t="str">
        <f t="shared" si="353"/>
        <v/>
      </c>
      <c r="BI88" s="227" t="str">
        <f t="shared" si="353"/>
        <v/>
      </c>
      <c r="BJ88" s="225" t="str">
        <f t="shared" si="353"/>
        <v>10</v>
      </c>
      <c r="BK88" s="225" t="str">
        <f t="shared" si="353"/>
        <v>40</v>
      </c>
      <c r="BL88" s="227" t="str">
        <f t="shared" si="353"/>
        <v/>
      </c>
      <c r="BM88" s="227" t="str">
        <f t="shared" si="353"/>
        <v/>
      </c>
      <c r="BN88" s="227" t="str">
        <f t="shared" si="353"/>
        <v/>
      </c>
      <c r="BO88" s="227" t="str">
        <f t="shared" si="353"/>
        <v/>
      </c>
      <c r="BP88" s="227" t="str">
        <f t="shared" si="353"/>
        <v/>
      </c>
      <c r="BQ88" s="227" t="str">
        <f t="shared" si="353"/>
        <v/>
      </c>
      <c r="BR88" s="227" t="str">
        <f t="shared" si="353"/>
        <v/>
      </c>
      <c r="BS88" s="238" t="str">
        <f t="shared" si="353"/>
        <v/>
      </c>
      <c r="BT88" s="239" t="str">
        <f>$AY88*Assembly!Y$4+$AZ88*Assembly!Y$5+$BA88*Assembly!Y$6+$BB88*Assembly!Y$7+$BC88*Assembly!Y$8+$BD88*Assembly!Y$9+$BE88*Assembly!Y$10+$BF88*Assembly!Y$11+$BG88*Assembly!Y$12+$BH88*Assembly!Y$13+$BI88*Assembly!Y$14+$BJ88*Assembly!Y$15+$BK88*Assembly!Y$16+$BL88*Assembly!Y$17+$BM88*Assembly!Y$18+$BN88*Assembly!Y$19+$BO88*Assembly!Y$20+$BP88*Assembly!Y$21+$BQ88*Assembly!Y$22+$BR88*Assembly!Y$23+$BS88*Assembly!Y$24</f>
        <v>1,285</v>
      </c>
      <c r="BU88" s="225" t="str">
        <f t="shared" si="8"/>
        <v>143</v>
      </c>
      <c r="BV88" s="225" t="str">
        <f>$AY88*Assembly!AC$4+$AZ88*Assembly!AC$5+$BA88*Assembly!AC$6+$BB88*Assembly!AC$7+$BC88*Assembly!AC$8+$BD88*Assembly!AC$9+$BE88*Assembly!AC$10+$BF88*Assembly!AC$11+$BG88*Assembly!AC$12+$BH88*Assembly!AC$13+$BI88*Assembly!AC$14+$BJ88*Assembly!AC$15+$BK88*Assembly!AC$16+$BL88*Assembly!AC$17+$BM88*Assembly!AC$18+$BN88*Assembly!AC$19+$BO88*Assembly!AC$20+$BP88*Assembly!AC$21+$BQ88*Assembly!AC$22+$BR88*Assembly!AC$23+$BS88*Assembly!AC$24</f>
        <v>5,405</v>
      </c>
      <c r="BW88" s="240" t="str">
        <f t="shared" si="9"/>
        <v>4.21</v>
      </c>
      <c r="BX88" s="241" t="str">
        <f t="shared" si="10"/>
        <v>601</v>
      </c>
      <c r="BY88" s="242" t="str">
        <f t="shared" si="11"/>
        <v>37.9</v>
      </c>
      <c r="BZ88" s="225"/>
      <c r="CA88" s="225" t="str">
        <f>$AY88*Assembly!X$4+$AZ88*Assembly!X$5+$BA88*Assembly!X$6+$BB88*Assembly!X$7+$BC88*Assembly!X$8+$BD88*Assembly!X$9+$BE88*Assembly!X$10+$BF88*Assembly!X$11+$BG88*Assembly!X$12+$BH88*Assembly!X$13+$BI88*Assembly!X$14+$BJ88*Assembly!X$15+$BK88*Assembly!X$16+$BL88*Assembly!X$17+$BM88*Assembly!X$18+$BN88*Assembly!X$19+$BO88*Assembly!X$20+$BP88*Assembly!X$21+$BQ88*Assembly!X$22+$BR88*Assembly!X$23+$BS88*Assembly!X$24</f>
        <v>198</v>
      </c>
      <c r="CB88" s="225" t="str">
        <f t="shared" si="12"/>
        <v>30,800</v>
      </c>
      <c r="CC88" s="223" t="str">
        <f t="shared" si="13"/>
        <v>0.0308</v>
      </c>
      <c r="CD88" s="243" t="str">
        <f>$AY88*Assembly!AB$4+$AZ88*Assembly!AB$5+$BA88*Assembly!AB$6+$BB88*Assembly!AB$7+$BC88*Assembly!AB$8+$BD88*Assembly!AB$9+$BE88*Assembly!AB$10+$BF88*Assembly!AB$11+$BG88*Assembly!AB$12+$BH88*Assembly!AB$13+$BI88*Assembly!AB$14+$BJ88*Assembly!AB$15+$BK88*Assembly!AB$16+$BL88*Assembly!AB$17+$BM88*Assembly!AB$18+$BN88*Assembly!AB$19+$BO88*Assembly!AB$20+$BP88*Assembly!AB$21+$BQ88*Assembly!AB$22+$BR88*Assembly!AB$23+$BS88*Assembly!AB$24</f>
        <v>691</v>
      </c>
      <c r="CE88" s="256" t="str">
        <f>$AY88*Assembly!M$4+$AZ88*Assembly!M$5+$BA88*Assembly!M$6+$BB88*Assembly!M$7+$BC88*Assembly!M$8+$BD88*Assembly!M$9+$BE88*Assembly!M$10+$BF88*Assembly!M$11+$BG88*Assembly!M$12+$BH88*Assembly!M$13+$BI88*Assembly!M$14+$BJ88*Assembly!M$15+$BK88*Assembly!M$16+$BL88*Assembly!M$17+$BM88*Assembly!M$18+$BN88*Assembly!M$19+$BO88*Assembly!M$20+$BP88*Assembly!M$21+$BQ88*Assembly!M$22+$BR88*Assembly!M$23+$BS88*Assembly!M$24</f>
        <v>785</v>
      </c>
      <c r="CF88" s="256" t="str">
        <f>$AY88*Assembly!N$4+$AZ88*Assembly!N$5+$BA88*Assembly!N$6+$BB88*Assembly!N$7+$BC88*Assembly!N$8+$BD88*Assembly!N$9+$BE88*Assembly!N$10+$BF88*Assembly!N$11+$BG88*Assembly!N$12+$BH88*Assembly!N$13+$BI88*Assembly!N$14+$BJ88*Assembly!N$15+$BK88*Assembly!N$16+$BL88*Assembly!N$17+$BM88*Assembly!N$18+$BN88*Assembly!N$19+$BO88*Assembly!N$20+$BP88*Assembly!N$21+$BQ88*Assembly!N$22+$BR88*Assembly!N$23+$BS88*Assembly!N$24</f>
        <v>55</v>
      </c>
      <c r="CG88" s="256" t="str">
        <f>$AY88*Assembly!O$4+$AZ88*Assembly!O$5+$BA88*Assembly!O$6+$BB88*Assembly!O$7+$BC88*Assembly!O$8+$BD88*Assembly!O$9+$BE88*Assembly!O$10+$BF88*Assembly!O$11+$BG88*Assembly!O$12+$BH88*Assembly!O$13+$BI88*Assembly!O$14+$BJ88*Assembly!O$15+$BK88*Assembly!O$16+$BL88*Assembly!O$17+$BM88*Assembly!O$18+$BN88*Assembly!O$19+$BO88*Assembly!O$20+$BP88*Assembly!O$21+$BQ88*Assembly!O$22+$BR88*Assembly!O$23+$BS88*Assembly!O$24</f>
        <v>30</v>
      </c>
      <c r="CH88" s="254" t="str">
        <f>$AY88*Assembly!P$4+$AZ88*Assembly!P$5+$BA88*Assembly!P$6+$BB88*Assembly!P$7+$BC88*Assembly!P$8+$BD88*Assembly!P$9+$BE88*Assembly!P$10+$BF88*Assembly!P$11+$BG88*Assembly!P$12+$BH88*Assembly!P$13+$BI88*Assembly!P$14+$BJ88*Assembly!P$15+$BK88*Assembly!P$16+$BL88*Assembly!P$17+$BM88*Assembly!P$18+$BN88*Assembly!P$19+$BO88*Assembly!P$20+$BP88*Assembly!P$21+$BQ88*Assembly!P$22+$BR88*Assembly!P$23+$BS88*Assembly!P$24</f>
        <v>0</v>
      </c>
      <c r="CI88" s="254" t="str">
        <f>$AY88*Assembly!Q$4+$AZ88*Assembly!Q$5+$BA88*Assembly!Q$6+$BB88*Assembly!Q$7+$BC88*Assembly!Q$8+$BD88*Assembly!Q$9+$BE88*Assembly!Q$10+$BF88*Assembly!Q$11+$BG88*Assembly!Q$12+$BH88*Assembly!Q$13+$BI88*Assembly!Q$14+$BJ88*Assembly!Q$15+$BK88*Assembly!Q$16+$BL88*Assembly!Q$17+$BM88*Assembly!Q$18+$BN88*Assembly!Q$19+$BO88*Assembly!Q$20+$BP88*Assembly!Q$21+$BQ88*Assembly!Q$22+$BR88*Assembly!Q$23+$BS88*Assembly!Q$24</f>
        <v>624</v>
      </c>
      <c r="CJ88" s="256" t="str">
        <f>$AY88*Assembly!R$4+$AZ88*Assembly!R$5+$BA88*Assembly!R$6+$BB88*Assembly!R$7+$BC88*Assembly!R$8+$BD88*Assembly!R$9+$BE88*Assembly!R$10+$BF88*Assembly!R$11+$BG88*Assembly!R$12+$BH88*Assembly!R$13+$BI88*Assembly!R$14+$BJ88*Assembly!R$15+$BK88*Assembly!R$16+$BL88*Assembly!R$17+$BM88*Assembly!R$18+$BN88*Assembly!R$19+$BO88*Assembly!R$20+$BP88*Assembly!R$21+$BQ88*Assembly!R$22+$BR88*Assembly!R$23+$BS88*Assembly!R$24</f>
        <v>0</v>
      </c>
      <c r="CK88" s="254" t="str">
        <f>$AY88*Assembly!S$4+$AZ88*Assembly!S$5+$BA88*Assembly!S$6+$BB88*Assembly!S$7+$BC88*Assembly!S$8+$BD88*Assembly!S$9+$BE88*Assembly!S$10+$BF88*Assembly!S$11+$BG88*Assembly!S$12+$BH88*Assembly!S$13+$BI88*Assembly!S$14+$BJ88*Assembly!S$15+$BK88*Assembly!S$16+$BL88*Assembly!S$17+$BM88*Assembly!S$18+$BN88*Assembly!S$19+$BO88*Assembly!S$20+$BP88*Assembly!S$21+$BQ88*Assembly!S$22+$BR88*Assembly!S$23+$BS88*Assembly!S$24</f>
        <v>0</v>
      </c>
      <c r="CL88" s="254" t="str">
        <f>$AY88*Assembly!T$4+$AZ88*Assembly!T$5+$BA88*Assembly!T$6+$BB88*Assembly!T$7+$BC88*Assembly!T$8+$BD88*Assembly!T$9+$BE88*Assembly!T$10+$BF88*Assembly!T$11+$BG88*Assembly!T$12+$BH88*Assembly!T$13+$BI88*Assembly!T$14+$BJ88*Assembly!T$15+$BK88*Assembly!T$16+$BL88*Assembly!T$17+$BM88*Assembly!T$18+$BN88*Assembly!T$19+$BO88*Assembly!T$20+$BP88*Assembly!T$21+$BQ88*Assembly!T$22+$BR88*Assembly!T$23+$BS88*Assembly!T$24</f>
        <v>0</v>
      </c>
      <c r="CM88" s="254" t="str">
        <f>$AY88*Assembly!U$4+$AZ88*Assembly!U$5+$BA88*Assembly!U$6+$BB88*Assembly!U$7+$BC88*Assembly!U$8+$BD88*Assembly!U$9+$BE88*Assembly!U$10+$BF88*Assembly!U$11+$BG88*Assembly!U$12+$BH88*Assembly!U$13+$BI88*Assembly!U$14+$BJ88*Assembly!U$15+$BK88*Assembly!U$16+$BL88*Assembly!U$17+$BM88*Assembly!U$18+$BN88*Assembly!U$19+$BO88*Assembly!U$20+$BP88*Assembly!U$21+$BQ88*Assembly!U$22+$BR88*Assembly!U$23+$BS88*Assembly!U$24</f>
        <v>0</v>
      </c>
      <c r="CN88" s="256" t="str">
        <f>$AY88*Assembly!V$4+$AZ88*Assembly!V$5+$BA88*Assembly!V$6+$BB88*Assembly!V$7+$BC88*Assembly!V$8+$BD88*Assembly!V$9+$BE88*Assembly!V$10+$BF88*Assembly!V$11+$BG88*Assembly!V$12+$BH88*Assembly!V$13+$BI88*Assembly!V$14+$BJ88*Assembly!V$15+$BK88*Assembly!V$16+$BL88*Assembly!V$17+$BM88*Assembly!V$18+$BN88*Assembly!V$19+$BO88*Assembly!V$20+$BP88*Assembly!V$21+$BQ88*Assembly!V$22+$BR88*Assembly!V$23+$BS88*Assembly!V$24</f>
        <v>0</v>
      </c>
      <c r="CO88" s="256" t="str">
        <f>CE88*Refining!$F$3</f>
        <v>1,401</v>
      </c>
      <c r="CP88" s="256" t="str">
        <f>CF88*Refining!$F$4</f>
        <v>172</v>
      </c>
      <c r="CQ88" s="256" t="str">
        <f>CG88*Refining!$F$5</f>
        <v>125</v>
      </c>
      <c r="CR88" s="256" t="str">
        <f>CH88*Refining!$F$6</f>
        <v>0</v>
      </c>
      <c r="CS88" s="256" t="str">
        <f>CI88*Refining!$F$7</f>
        <v>1,114</v>
      </c>
      <c r="CT88" s="256" t="str">
        <f>CJ88*Refining!$F$8</f>
        <v>0</v>
      </c>
      <c r="CU88" s="256" t="str">
        <f>CK88*Refining!$F$9</f>
        <v>0</v>
      </c>
      <c r="CV88" s="256" t="str">
        <f>CL88*Refining!$F$10</f>
        <v>0</v>
      </c>
      <c r="CW88" s="256" t="str">
        <f>CM88*Refining!$F$11</f>
        <v>0</v>
      </c>
      <c r="CX88" s="256" t="str">
        <f>CN88*Refining!$F$12</f>
        <v>0</v>
      </c>
      <c r="CY88" s="248" t="str">
        <f t="shared" ref="CY88:DR88" si="354">IF(CE88 = 0, "", CE88)</f>
        <v>785</v>
      </c>
      <c r="CZ88" s="249" t="str">
        <f t="shared" si="354"/>
        <v>55</v>
      </c>
      <c r="DA88" s="249" t="str">
        <f t="shared" si="354"/>
        <v>30</v>
      </c>
      <c r="DB88" s="245" t="str">
        <f t="shared" si="354"/>
        <v/>
      </c>
      <c r="DC88" s="245" t="str">
        <f t="shared" si="354"/>
        <v>624</v>
      </c>
      <c r="DD88" s="245" t="str">
        <f t="shared" si="354"/>
        <v/>
      </c>
      <c r="DE88" s="245" t="str">
        <f t="shared" si="354"/>
        <v/>
      </c>
      <c r="DF88" s="245" t="str">
        <f t="shared" si="354"/>
        <v/>
      </c>
      <c r="DG88" s="245" t="str">
        <f t="shared" si="354"/>
        <v/>
      </c>
      <c r="DH88" s="246" t="str">
        <f t="shared" si="354"/>
        <v/>
      </c>
      <c r="DI88" s="248" t="str">
        <f t="shared" si="354"/>
        <v>1,401</v>
      </c>
      <c r="DJ88" s="249" t="str">
        <f t="shared" si="354"/>
        <v>172</v>
      </c>
      <c r="DK88" s="249" t="str">
        <f t="shared" si="354"/>
        <v>125</v>
      </c>
      <c r="DL88" s="245" t="str">
        <f t="shared" si="354"/>
        <v/>
      </c>
      <c r="DM88" s="249" t="str">
        <f t="shared" si="354"/>
        <v>1,114</v>
      </c>
      <c r="DN88" s="245" t="str">
        <f t="shared" si="354"/>
        <v/>
      </c>
      <c r="DO88" s="245" t="str">
        <f t="shared" si="354"/>
        <v/>
      </c>
      <c r="DP88" s="245" t="str">
        <f t="shared" si="354"/>
        <v/>
      </c>
      <c r="DQ88" s="245" t="str">
        <f t="shared" si="354"/>
        <v/>
      </c>
      <c r="DR88" s="246" t="str">
        <f t="shared" si="354"/>
        <v/>
      </c>
      <c r="DS88" s="248" t="str">
        <f t="shared" si="15"/>
        <v>1,494</v>
      </c>
      <c r="DT88" s="249" t="str">
        <f t="shared" si="16"/>
        <v>2,812</v>
      </c>
      <c r="DU88" s="225" t="str">
        <f>CY88*'Ores &amp; Ingots'!$C$3+CZ88*'Ores &amp; Ingots'!$C$4+DA88*'Ores &amp; Ingots'!$C$5+DB88*'Ores &amp; Ingots'!$C$6+DC88*'Ores &amp; Ingots'!$C$7+DD88*'Ores &amp; Ingots'!$C$8+DE88*'Ores &amp; Ingots'!$C$9+DF88*'Ores &amp; Ingots'!$C$10+DG88*'Ores &amp; Ingots'!$C$11+DH88*'Ores &amp; Ingots'!$C$12</f>
        <v>377</v>
      </c>
      <c r="DV88" s="225" t="str">
        <f>DI88*'Ores &amp; Ingots'!$B$3+DJ88*'Ores &amp; Ingots'!$B$4+DK88*'Ores &amp; Ingots'!$B$5+DL88*'Ores &amp; Ingots'!$B$6+DM88*'Ores &amp; Ingots'!$B$7+DN88*'Ores &amp; Ingots'!$B$8+DO88*'Ores &amp; Ingots'!$B$9+DP88*'Ores &amp; Ingots'!$B$10+DQ88*'Ores &amp; Ingots'!$B$11+DR88*'Ores &amp; Ingots'!$B$12</f>
        <v>1,040</v>
      </c>
      <c r="DW88" s="249" t="str">
        <f>CY88*Refining!$G$3+CZ88*Refining!$G$4+DA88*Refining!$G$5+DB88*Refining!$G$6+DC88*Refining!$G$7+DD88*Refining!$G$8+DE88*Refining!$G$9+DF88*Refining!$G$10+DG88*Refining!$G$11+DH88*Refining!$G$12</f>
        <v>1,217</v>
      </c>
      <c r="DX88" s="249" t="str">
        <f t="shared" si="17"/>
        <v>189,343</v>
      </c>
      <c r="DY88" s="250" t="str">
        <f t="shared" si="18"/>
        <v>0.1893</v>
      </c>
      <c r="DZ88" s="248" t="str">
        <f t="shared" si="19"/>
        <v>1,449</v>
      </c>
      <c r="EA88" s="251" t="str">
        <f t="shared" ref="EA88:EB88" si="355">DZ88/60</f>
        <v>24.2</v>
      </c>
      <c r="EB88" s="251" t="str">
        <f t="shared" si="355"/>
        <v>0.4</v>
      </c>
      <c r="EC88" s="543" t="str">
        <f t="shared" si="21"/>
        <v>0.02</v>
      </c>
      <c r="ED88" s="248" t="str">
        <f t="shared" si="22"/>
        <v>220,143</v>
      </c>
      <c r="EE88" s="251" t="str">
        <f t="shared" ref="EE88:EF88" si="356">ED88/1000</f>
        <v>220.1</v>
      </c>
      <c r="EF88" s="252" t="str">
        <f t="shared" si="356"/>
        <v>0.22</v>
      </c>
      <c r="EG88" s="544" t="str">
        <f t="shared" si="24"/>
        <v>0.2201</v>
      </c>
      <c r="EH88" s="225" t="s">
        <v>12</v>
      </c>
    </row>
    <row r="89" hidden="1">
      <c r="A89" s="33"/>
      <c r="B89" s="226" t="s">
        <v>978</v>
      </c>
      <c r="C89" s="227" t="s">
        <v>886</v>
      </c>
      <c r="D89" s="227">
        <v>1.0</v>
      </c>
      <c r="E89" s="227">
        <v>1.0</v>
      </c>
      <c r="F89" s="227">
        <v>1.0</v>
      </c>
      <c r="G89" s="253" t="str">
        <f t="shared" si="5"/>
        <v>15.6</v>
      </c>
      <c r="H89" s="254">
        <v>3.0</v>
      </c>
      <c r="I89" s="254">
        <v>3.0</v>
      </c>
      <c r="J89" s="254" t="str">
        <f>H89/Main!$D$9</f>
        <v>3</v>
      </c>
      <c r="K89" s="254" t="str">
        <f>I89/Main!$D$10</f>
        <v>3</v>
      </c>
      <c r="L89" s="254" t="str">
        <f t="shared" si="6"/>
        <v>1</v>
      </c>
      <c r="M89" s="254">
        <v>1.0</v>
      </c>
      <c r="N89" s="255"/>
      <c r="O89" s="255"/>
      <c r="P89" s="255"/>
      <c r="Q89" s="256"/>
      <c r="R89" s="255"/>
      <c r="S89" s="257"/>
      <c r="T89" s="257"/>
      <c r="U89" s="255"/>
      <c r="V89" s="255"/>
      <c r="W89" s="257"/>
      <c r="X89" s="257"/>
      <c r="Y89" s="255"/>
      <c r="Z89" s="255"/>
      <c r="AA89" s="255"/>
      <c r="AB89" s="255"/>
      <c r="AC89" s="335" t="s">
        <v>913</v>
      </c>
      <c r="AD89" s="225">
        <v>0.0</v>
      </c>
      <c r="AE89" s="225">
        <v>0.0</v>
      </c>
      <c r="AF89" s="225">
        <v>0.0</v>
      </c>
      <c r="AG89" s="225">
        <v>0.0</v>
      </c>
      <c r="AH89" s="309">
        <v>1.0</v>
      </c>
      <c r="AI89" s="225">
        <v>0.0</v>
      </c>
      <c r="AJ89" s="225">
        <v>0.0</v>
      </c>
      <c r="AK89" s="225">
        <v>1.0</v>
      </c>
      <c r="AL89" s="225">
        <v>1.0</v>
      </c>
      <c r="AM89" s="225">
        <v>0.0</v>
      </c>
      <c r="AN89" s="225">
        <v>0.0</v>
      </c>
      <c r="AO89" s="225">
        <v>0.0</v>
      </c>
      <c r="AP89" s="225">
        <v>0.0</v>
      </c>
      <c r="AQ89" s="225">
        <v>0.0</v>
      </c>
      <c r="AR89" s="225">
        <v>0.0</v>
      </c>
      <c r="AS89" s="225">
        <v>0.0</v>
      </c>
      <c r="AT89" s="225">
        <v>0.0</v>
      </c>
      <c r="AU89" s="225">
        <v>0.0</v>
      </c>
      <c r="AV89" s="225">
        <v>0.0</v>
      </c>
      <c r="AW89" s="225">
        <v>0.0</v>
      </c>
      <c r="AX89" s="225">
        <v>0.0</v>
      </c>
      <c r="AY89" s="236" t="str">
        <f t="shared" ref="AY89:BS89" si="357">IF(AD89 = 0, "", AD89)</f>
        <v/>
      </c>
      <c r="AZ89" s="227" t="str">
        <f t="shared" si="357"/>
        <v/>
      </c>
      <c r="BA89" s="227" t="str">
        <f t="shared" si="357"/>
        <v/>
      </c>
      <c r="BB89" s="227" t="str">
        <f t="shared" si="357"/>
        <v/>
      </c>
      <c r="BC89" s="309" t="str">
        <f t="shared" si="357"/>
        <v>1</v>
      </c>
      <c r="BD89" s="227" t="str">
        <f t="shared" si="357"/>
        <v/>
      </c>
      <c r="BE89" s="227" t="str">
        <f t="shared" si="357"/>
        <v/>
      </c>
      <c r="BF89" s="225" t="str">
        <f t="shared" si="357"/>
        <v>1</v>
      </c>
      <c r="BG89" s="225" t="str">
        <f t="shared" si="357"/>
        <v>1</v>
      </c>
      <c r="BH89" s="227" t="str">
        <f t="shared" si="357"/>
        <v/>
      </c>
      <c r="BI89" s="227" t="str">
        <f t="shared" si="357"/>
        <v/>
      </c>
      <c r="BJ89" s="227" t="str">
        <f t="shared" si="357"/>
        <v/>
      </c>
      <c r="BK89" s="227" t="str">
        <f t="shared" si="357"/>
        <v/>
      </c>
      <c r="BL89" s="227" t="str">
        <f t="shared" si="357"/>
        <v/>
      </c>
      <c r="BM89" s="227" t="str">
        <f t="shared" si="357"/>
        <v/>
      </c>
      <c r="BN89" s="227" t="str">
        <f t="shared" si="357"/>
        <v/>
      </c>
      <c r="BO89" s="227" t="str">
        <f t="shared" si="357"/>
        <v/>
      </c>
      <c r="BP89" s="227" t="str">
        <f t="shared" si="357"/>
        <v/>
      </c>
      <c r="BQ89" s="227" t="str">
        <f t="shared" si="357"/>
        <v/>
      </c>
      <c r="BR89" s="227" t="str">
        <f t="shared" si="357"/>
        <v/>
      </c>
      <c r="BS89" s="238" t="str">
        <f t="shared" si="357"/>
        <v/>
      </c>
      <c r="BT89" s="239" t="str">
        <f>$AY89*Assembly!Y$4+$AZ89*Assembly!Y$5+$BA89*Assembly!Y$6+$BB89*Assembly!Y$7+$BC89*Assembly!Y$8+$BD89*Assembly!Y$9+$BE89*Assembly!Y$10+$BF89*Assembly!Y$11+$BG89*Assembly!Y$12+$BH89*Assembly!Y$13+$BI89*Assembly!Y$14+$BJ89*Assembly!Y$15+$BK89*Assembly!Y$16+$BL89*Assembly!Y$17+$BM89*Assembly!Y$18+$BN89*Assembly!Y$19+$BO89*Assembly!Y$20+$BP89*Assembly!Y$21+$BQ89*Assembly!Y$22+$BR89*Assembly!Y$23+$BS89*Assembly!Y$24</f>
        <v>16</v>
      </c>
      <c r="BU89" s="225" t="str">
        <f t="shared" si="8"/>
        <v>1</v>
      </c>
      <c r="BV89" s="225" t="str">
        <f>$AY89*Assembly!AC$4+$AZ89*Assembly!AC$5+$BA89*Assembly!AC$6+$BB89*Assembly!AC$7+$BC89*Assembly!AC$8+$BD89*Assembly!AC$9+$BE89*Assembly!AC$10+$BF89*Assembly!AC$11+$BG89*Assembly!AC$12+$BH89*Assembly!AC$13+$BI89*Assembly!AC$14+$BJ89*Assembly!AC$15+$BK89*Assembly!AC$16+$BL89*Assembly!AC$17+$BM89*Assembly!AC$18+$BN89*Assembly!AC$19+$BO89*Assembly!AC$20+$BP89*Assembly!AC$21+$BQ89*Assembly!AC$22+$BR89*Assembly!AC$23+$BS89*Assembly!AC$24</f>
        <v>36</v>
      </c>
      <c r="BW89" s="240" t="str">
        <f t="shared" si="9"/>
        <v>2.22</v>
      </c>
      <c r="BX89" s="241" t="str">
        <f t="shared" si="10"/>
        <v>2</v>
      </c>
      <c r="BY89" s="242" t="str">
        <f t="shared" si="11"/>
        <v>34.7</v>
      </c>
      <c r="BZ89" s="225"/>
      <c r="CA89" s="225" t="str">
        <f>$AY89*Assembly!X$4+$AZ89*Assembly!X$5+$BA89*Assembly!X$6+$BB89*Assembly!X$7+$BC89*Assembly!X$8+$BD89*Assembly!X$9+$BE89*Assembly!X$10+$BF89*Assembly!X$11+$BG89*Assembly!X$12+$BH89*Assembly!X$13+$BI89*Assembly!X$14+$BJ89*Assembly!X$15+$BK89*Assembly!X$16+$BL89*Assembly!X$17+$BM89*Assembly!X$18+$BN89*Assembly!X$19+$BO89*Assembly!X$20+$BP89*Assembly!X$21+$BQ89*Assembly!X$22+$BR89*Assembly!X$23+$BS89*Assembly!X$24</f>
        <v>6</v>
      </c>
      <c r="CB89" s="225" t="str">
        <f t="shared" si="12"/>
        <v>933</v>
      </c>
      <c r="CC89" s="223" t="str">
        <f t="shared" si="13"/>
        <v>0.0009</v>
      </c>
      <c r="CD89" s="243" t="str">
        <f>$AY89*Assembly!AB$4+$AZ89*Assembly!AB$5+$BA89*Assembly!AB$6+$BB89*Assembly!AB$7+$BC89*Assembly!AB$8+$BD89*Assembly!AB$9+$BE89*Assembly!AB$10+$BF89*Assembly!AB$11+$BG89*Assembly!AB$12+$BH89*Assembly!AB$13+$BI89*Assembly!AB$14+$BJ89*Assembly!AB$15+$BK89*Assembly!AB$16+$BL89*Assembly!AB$17+$BM89*Assembly!AB$18+$BN89*Assembly!AB$19+$BO89*Assembly!AB$20+$BP89*Assembly!AB$21+$BQ89*Assembly!AB$22+$BR89*Assembly!AB$23+$BS89*Assembly!AB$24</f>
        <v>9</v>
      </c>
      <c r="CE89" s="256" t="str">
        <f>$AY89*Assembly!M$4+$AZ89*Assembly!M$5+$BA89*Assembly!M$6+$BB89*Assembly!M$7+$BC89*Assembly!M$8+$BD89*Assembly!M$9+$BE89*Assembly!M$10+$BF89*Assembly!M$11+$BG89*Assembly!M$12+$BH89*Assembly!M$13+$BI89*Assembly!M$14+$BJ89*Assembly!M$15+$BK89*Assembly!M$16+$BL89*Assembly!M$17+$BM89*Assembly!M$18+$BN89*Assembly!M$19+$BO89*Assembly!M$20+$BP89*Assembly!M$21+$BQ89*Assembly!M$22+$BR89*Assembly!M$23+$BS89*Assembly!M$24</f>
        <v>12</v>
      </c>
      <c r="CF89" s="256" t="str">
        <f>$AY89*Assembly!N$4+$AZ89*Assembly!N$5+$BA89*Assembly!N$6+$BB89*Assembly!N$7+$BC89*Assembly!N$8+$BD89*Assembly!N$9+$BE89*Assembly!N$10+$BF89*Assembly!N$11+$BG89*Assembly!N$12+$BH89*Assembly!N$13+$BI89*Assembly!N$14+$BJ89*Assembly!N$15+$BK89*Assembly!N$16+$BL89*Assembly!N$17+$BM89*Assembly!N$18+$BN89*Assembly!N$19+$BO89*Assembly!N$20+$BP89*Assembly!N$21+$BQ89*Assembly!N$22+$BR89*Assembly!N$23+$BS89*Assembly!N$24</f>
        <v>0</v>
      </c>
      <c r="CG89" s="256" t="str">
        <f>$AY89*Assembly!O$4+$AZ89*Assembly!O$5+$BA89*Assembly!O$6+$BB89*Assembly!O$7+$BC89*Assembly!O$8+$BD89*Assembly!O$9+$BE89*Assembly!O$10+$BF89*Assembly!O$11+$BG89*Assembly!O$12+$BH89*Assembly!O$13+$BI89*Assembly!O$14+$BJ89*Assembly!O$15+$BK89*Assembly!O$16+$BL89*Assembly!O$17+$BM89*Assembly!O$18+$BN89*Assembly!O$19+$BO89*Assembly!O$20+$BP89*Assembly!O$21+$BQ89*Assembly!O$22+$BR89*Assembly!O$23+$BS89*Assembly!O$24</f>
        <v>0</v>
      </c>
      <c r="CH89" s="254" t="str">
        <f>$AY89*Assembly!P$4+$AZ89*Assembly!P$5+$BA89*Assembly!P$6+$BB89*Assembly!P$7+$BC89*Assembly!P$8+$BD89*Assembly!P$9+$BE89*Assembly!P$10+$BF89*Assembly!P$11+$BG89*Assembly!P$12+$BH89*Assembly!P$13+$BI89*Assembly!P$14+$BJ89*Assembly!P$15+$BK89*Assembly!P$16+$BL89*Assembly!P$17+$BM89*Assembly!P$18+$BN89*Assembly!P$19+$BO89*Assembly!P$20+$BP89*Assembly!P$21+$BQ89*Assembly!P$22+$BR89*Assembly!P$23+$BS89*Assembly!P$24</f>
        <v>0</v>
      </c>
      <c r="CI89" s="254" t="str">
        <f>$AY89*Assembly!Q$4+$AZ89*Assembly!Q$5+$BA89*Assembly!Q$6+$BB89*Assembly!Q$7+$BC89*Assembly!Q$8+$BD89*Assembly!Q$9+$BE89*Assembly!Q$10+$BF89*Assembly!Q$11+$BG89*Assembly!Q$12+$BH89*Assembly!Q$13+$BI89*Assembly!Q$14+$BJ89*Assembly!Q$15+$BK89*Assembly!Q$16+$BL89*Assembly!Q$17+$BM89*Assembly!Q$18+$BN89*Assembly!Q$19+$BO89*Assembly!Q$20+$BP89*Assembly!Q$21+$BQ89*Assembly!Q$22+$BR89*Assembly!Q$23+$BS89*Assembly!Q$24</f>
        <v>5.2</v>
      </c>
      <c r="CJ89" s="256" t="str">
        <f>$AY89*Assembly!R$4+$AZ89*Assembly!R$5+$BA89*Assembly!R$6+$BB89*Assembly!R$7+$BC89*Assembly!R$8+$BD89*Assembly!R$9+$BE89*Assembly!R$10+$BF89*Assembly!R$11+$BG89*Assembly!R$12+$BH89*Assembly!R$13+$BI89*Assembly!R$14+$BJ89*Assembly!R$15+$BK89*Assembly!R$16+$BL89*Assembly!R$17+$BM89*Assembly!R$18+$BN89*Assembly!R$19+$BO89*Assembly!R$20+$BP89*Assembly!R$21+$BQ89*Assembly!R$22+$BR89*Assembly!R$23+$BS89*Assembly!R$24</f>
        <v>0</v>
      </c>
      <c r="CK89" s="254" t="str">
        <f>$AY89*Assembly!S$4+$AZ89*Assembly!S$5+$BA89*Assembly!S$6+$BB89*Assembly!S$7+$BC89*Assembly!S$8+$BD89*Assembly!S$9+$BE89*Assembly!S$10+$BF89*Assembly!S$11+$BG89*Assembly!S$12+$BH89*Assembly!S$13+$BI89*Assembly!S$14+$BJ89*Assembly!S$15+$BK89*Assembly!S$16+$BL89*Assembly!S$17+$BM89*Assembly!S$18+$BN89*Assembly!S$19+$BO89*Assembly!S$20+$BP89*Assembly!S$21+$BQ89*Assembly!S$22+$BR89*Assembly!S$23+$BS89*Assembly!S$24</f>
        <v>0</v>
      </c>
      <c r="CL89" s="254" t="str">
        <f>$AY89*Assembly!T$4+$AZ89*Assembly!T$5+$BA89*Assembly!T$6+$BB89*Assembly!T$7+$BC89*Assembly!T$8+$BD89*Assembly!T$9+$BE89*Assembly!T$10+$BF89*Assembly!T$11+$BG89*Assembly!T$12+$BH89*Assembly!T$13+$BI89*Assembly!T$14+$BJ89*Assembly!T$15+$BK89*Assembly!T$16+$BL89*Assembly!T$17+$BM89*Assembly!T$18+$BN89*Assembly!T$19+$BO89*Assembly!T$20+$BP89*Assembly!T$21+$BQ89*Assembly!T$22+$BR89*Assembly!T$23+$BS89*Assembly!T$24</f>
        <v>0</v>
      </c>
      <c r="CM89" s="254" t="str">
        <f>$AY89*Assembly!U$4+$AZ89*Assembly!U$5+$BA89*Assembly!U$6+$BB89*Assembly!U$7+$BC89*Assembly!U$8+$BD89*Assembly!U$9+$BE89*Assembly!U$10+$BF89*Assembly!U$11+$BG89*Assembly!U$12+$BH89*Assembly!U$13+$BI89*Assembly!U$14+$BJ89*Assembly!U$15+$BK89*Assembly!U$16+$BL89*Assembly!U$17+$BM89*Assembly!U$18+$BN89*Assembly!U$19+$BO89*Assembly!U$20+$BP89*Assembly!U$21+$BQ89*Assembly!U$22+$BR89*Assembly!U$23+$BS89*Assembly!U$24</f>
        <v>0</v>
      </c>
      <c r="CN89" s="256" t="str">
        <f>$AY89*Assembly!V$4+$AZ89*Assembly!V$5+$BA89*Assembly!V$6+$BB89*Assembly!V$7+$BC89*Assembly!V$8+$BD89*Assembly!V$9+$BE89*Assembly!V$10+$BF89*Assembly!V$11+$BG89*Assembly!V$12+$BH89*Assembly!V$13+$BI89*Assembly!V$14+$BJ89*Assembly!V$15+$BK89*Assembly!V$16+$BL89*Assembly!V$17+$BM89*Assembly!V$18+$BN89*Assembly!V$19+$BO89*Assembly!V$20+$BP89*Assembly!V$21+$BQ89*Assembly!V$22+$BR89*Assembly!V$23+$BS89*Assembly!V$24</f>
        <v>0</v>
      </c>
      <c r="CO89" s="256" t="str">
        <f>CE89*Refining!$F$3</f>
        <v>21</v>
      </c>
      <c r="CP89" s="256" t="str">
        <f>CF89*Refining!$F$4</f>
        <v>0</v>
      </c>
      <c r="CQ89" s="256" t="str">
        <f>CG89*Refining!$F$5</f>
        <v>0</v>
      </c>
      <c r="CR89" s="256" t="str">
        <f>CH89*Refining!$F$6</f>
        <v>0</v>
      </c>
      <c r="CS89" s="256" t="str">
        <f>CI89*Refining!$F$7</f>
        <v>9</v>
      </c>
      <c r="CT89" s="256" t="str">
        <f>CJ89*Refining!$F$8</f>
        <v>0</v>
      </c>
      <c r="CU89" s="256" t="str">
        <f>CK89*Refining!$F$9</f>
        <v>0</v>
      </c>
      <c r="CV89" s="256" t="str">
        <f>CL89*Refining!$F$10</f>
        <v>0</v>
      </c>
      <c r="CW89" s="256" t="str">
        <f>CM89*Refining!$F$11</f>
        <v>0</v>
      </c>
      <c r="CX89" s="256" t="str">
        <f>CN89*Refining!$F$12</f>
        <v>0</v>
      </c>
      <c r="CY89" s="248" t="str">
        <f t="shared" ref="CY89:DR89" si="358">IF(CE89 = 0, "", CE89)</f>
        <v>12</v>
      </c>
      <c r="CZ89" s="245" t="str">
        <f t="shared" si="358"/>
        <v/>
      </c>
      <c r="DA89" s="245" t="str">
        <f t="shared" si="358"/>
        <v/>
      </c>
      <c r="DB89" s="245" t="str">
        <f t="shared" si="358"/>
        <v/>
      </c>
      <c r="DC89" s="245" t="str">
        <f t="shared" si="358"/>
        <v>5.2</v>
      </c>
      <c r="DD89" s="245" t="str">
        <f t="shared" si="358"/>
        <v/>
      </c>
      <c r="DE89" s="245" t="str">
        <f t="shared" si="358"/>
        <v/>
      </c>
      <c r="DF89" s="245" t="str">
        <f t="shared" si="358"/>
        <v/>
      </c>
      <c r="DG89" s="245" t="str">
        <f t="shared" si="358"/>
        <v/>
      </c>
      <c r="DH89" s="246" t="str">
        <f t="shared" si="358"/>
        <v/>
      </c>
      <c r="DI89" s="248" t="str">
        <f t="shared" si="358"/>
        <v>21</v>
      </c>
      <c r="DJ89" s="245" t="str">
        <f t="shared" si="358"/>
        <v/>
      </c>
      <c r="DK89" s="245" t="str">
        <f t="shared" si="358"/>
        <v/>
      </c>
      <c r="DL89" s="245" t="str">
        <f t="shared" si="358"/>
        <v/>
      </c>
      <c r="DM89" s="249" t="str">
        <f t="shared" si="358"/>
        <v>9</v>
      </c>
      <c r="DN89" s="245" t="str">
        <f t="shared" si="358"/>
        <v/>
      </c>
      <c r="DO89" s="245" t="str">
        <f t="shared" si="358"/>
        <v/>
      </c>
      <c r="DP89" s="245" t="str">
        <f t="shared" si="358"/>
        <v/>
      </c>
      <c r="DQ89" s="245" t="str">
        <f t="shared" si="358"/>
        <v/>
      </c>
      <c r="DR89" s="246" t="str">
        <f t="shared" si="358"/>
        <v/>
      </c>
      <c r="DS89" s="248" t="str">
        <f t="shared" si="15"/>
        <v>17</v>
      </c>
      <c r="DT89" s="249" t="str">
        <f t="shared" si="16"/>
        <v>30</v>
      </c>
      <c r="DU89" s="225" t="str">
        <f>CY89*'Ores &amp; Ingots'!$C$3+CZ89*'Ores &amp; Ingots'!$C$4+DA89*'Ores &amp; Ingots'!$C$5+DB89*'Ores &amp; Ingots'!$C$6+DC89*'Ores &amp; Ingots'!$C$7+DD89*'Ores &amp; Ingots'!$C$8+DE89*'Ores &amp; Ingots'!$C$9+DF89*'Ores &amp; Ingots'!$C$10+DG89*'Ores &amp; Ingots'!$C$11+DH89*'Ores &amp; Ingots'!$C$12</f>
        <v>4</v>
      </c>
      <c r="DV89" s="225" t="str">
        <f>DI89*'Ores &amp; Ingots'!$B$3+DJ89*'Ores &amp; Ingots'!$B$4+DK89*'Ores &amp; Ingots'!$B$5+DL89*'Ores &amp; Ingots'!$B$6+DM89*'Ores &amp; Ingots'!$B$7+DN89*'Ores &amp; Ingots'!$B$8+DO89*'Ores &amp; Ingots'!$B$9+DP89*'Ores &amp; Ingots'!$B$10+DQ89*'Ores &amp; Ingots'!$B$11+DR89*'Ores &amp; Ingots'!$B$12</f>
        <v>11</v>
      </c>
      <c r="DW89" s="249" t="str">
        <f>CY89*Refining!$G$3+CZ89*Refining!$G$4+DA89*Refining!$G$5+DB89*Refining!$G$6+DC89*Refining!$G$7+DD89*Refining!$G$8+DE89*Refining!$G$9+DF89*Refining!$G$10+DG89*Refining!$G$11+DH89*Refining!$G$12</f>
        <v>5</v>
      </c>
      <c r="DX89" s="249" t="str">
        <f t="shared" si="17"/>
        <v>790</v>
      </c>
      <c r="DY89" s="250" t="str">
        <f t="shared" si="18"/>
        <v>0.0008</v>
      </c>
      <c r="DZ89" s="248" t="str">
        <f t="shared" si="19"/>
        <v>14</v>
      </c>
      <c r="EA89" s="251" t="str">
        <f t="shared" ref="EA89:EB89" si="359">DZ89/60</f>
        <v>0.2</v>
      </c>
      <c r="EB89" s="251" t="str">
        <f t="shared" si="359"/>
        <v>0.0</v>
      </c>
      <c r="EC89" s="543" t="str">
        <f t="shared" si="21"/>
        <v>0.00</v>
      </c>
      <c r="ED89" s="248" t="str">
        <f t="shared" si="22"/>
        <v>1,723</v>
      </c>
      <c r="EE89" s="251" t="str">
        <f t="shared" ref="EE89:EF89" si="360">ED89/1000</f>
        <v>1.7</v>
      </c>
      <c r="EF89" s="252" t="str">
        <f t="shared" si="360"/>
        <v>0.00</v>
      </c>
      <c r="EG89" s="544" t="str">
        <f t="shared" si="24"/>
        <v>0.0017</v>
      </c>
      <c r="EH89" s="225">
        <v>284.0</v>
      </c>
    </row>
    <row r="90">
      <c r="A90" s="42"/>
      <c r="B90" s="297" t="s">
        <v>978</v>
      </c>
      <c r="C90" s="262" t="s">
        <v>885</v>
      </c>
      <c r="D90" s="262">
        <v>1.0</v>
      </c>
      <c r="E90" s="262">
        <v>1.0</v>
      </c>
      <c r="F90" s="262">
        <v>1.0</v>
      </c>
      <c r="G90" s="315" t="str">
        <f t="shared" si="5"/>
        <v>0.1</v>
      </c>
      <c r="H90" s="316">
        <v>3.0</v>
      </c>
      <c r="I90" s="316">
        <v>3.0</v>
      </c>
      <c r="J90" s="316" t="str">
        <f>H90/Main!$D$9</f>
        <v>3</v>
      </c>
      <c r="K90" s="316" t="str">
        <f>I90/Main!$D$10</f>
        <v>3</v>
      </c>
      <c r="L90" s="316" t="str">
        <f t="shared" si="6"/>
        <v>1</v>
      </c>
      <c r="M90" s="316">
        <v>1.0</v>
      </c>
      <c r="N90" s="317"/>
      <c r="O90" s="317"/>
      <c r="P90" s="317"/>
      <c r="Q90" s="318"/>
      <c r="R90" s="317"/>
      <c r="S90" s="319"/>
      <c r="T90" s="319"/>
      <c r="U90" s="317"/>
      <c r="V90" s="317"/>
      <c r="W90" s="319"/>
      <c r="X90" s="319"/>
      <c r="Y90" s="317"/>
      <c r="Z90" s="317"/>
      <c r="AA90" s="317"/>
      <c r="AB90" s="317"/>
      <c r="AC90" s="337"/>
      <c r="AD90" s="275">
        <v>0.0</v>
      </c>
      <c r="AE90" s="275">
        <v>0.0</v>
      </c>
      <c r="AF90" s="275">
        <v>0.0</v>
      </c>
      <c r="AG90" s="275">
        <v>0.0</v>
      </c>
      <c r="AH90" s="321">
        <v>1.0</v>
      </c>
      <c r="AI90" s="275">
        <v>0.0</v>
      </c>
      <c r="AJ90" s="275">
        <v>0.0</v>
      </c>
      <c r="AK90" s="275">
        <v>1.0</v>
      </c>
      <c r="AL90" s="275">
        <v>1.0</v>
      </c>
      <c r="AM90" s="275">
        <v>0.0</v>
      </c>
      <c r="AN90" s="275">
        <v>0.0</v>
      </c>
      <c r="AO90" s="275">
        <v>0.0</v>
      </c>
      <c r="AP90" s="275">
        <v>0.0</v>
      </c>
      <c r="AQ90" s="275">
        <v>0.0</v>
      </c>
      <c r="AR90" s="275">
        <v>0.0</v>
      </c>
      <c r="AS90" s="275">
        <v>0.0</v>
      </c>
      <c r="AT90" s="275">
        <v>0.0</v>
      </c>
      <c r="AU90" s="275">
        <v>0.0</v>
      </c>
      <c r="AV90" s="275">
        <v>0.0</v>
      </c>
      <c r="AW90" s="275">
        <v>0.0</v>
      </c>
      <c r="AX90" s="275">
        <v>0.0</v>
      </c>
      <c r="AY90" s="271" t="str">
        <f t="shared" ref="AY90:BS90" si="361">IF(AD90 = 0, "", AD90)</f>
        <v/>
      </c>
      <c r="AZ90" s="262" t="str">
        <f t="shared" si="361"/>
        <v/>
      </c>
      <c r="BA90" s="262" t="str">
        <f t="shared" si="361"/>
        <v/>
      </c>
      <c r="BB90" s="262" t="str">
        <f t="shared" si="361"/>
        <v/>
      </c>
      <c r="BC90" s="321" t="str">
        <f t="shared" si="361"/>
        <v>1</v>
      </c>
      <c r="BD90" s="262" t="str">
        <f t="shared" si="361"/>
        <v/>
      </c>
      <c r="BE90" s="262" t="str">
        <f t="shared" si="361"/>
        <v/>
      </c>
      <c r="BF90" s="275" t="str">
        <f t="shared" si="361"/>
        <v>1</v>
      </c>
      <c r="BG90" s="275" t="str">
        <f t="shared" si="361"/>
        <v>1</v>
      </c>
      <c r="BH90" s="262" t="str">
        <f t="shared" si="361"/>
        <v/>
      </c>
      <c r="BI90" s="262" t="str">
        <f t="shared" si="361"/>
        <v/>
      </c>
      <c r="BJ90" s="262" t="str">
        <f t="shared" si="361"/>
        <v/>
      </c>
      <c r="BK90" s="262" t="str">
        <f t="shared" si="361"/>
        <v/>
      </c>
      <c r="BL90" s="262" t="str">
        <f t="shared" si="361"/>
        <v/>
      </c>
      <c r="BM90" s="262" t="str">
        <f t="shared" si="361"/>
        <v/>
      </c>
      <c r="BN90" s="262" t="str">
        <f t="shared" si="361"/>
        <v/>
      </c>
      <c r="BO90" s="262" t="str">
        <f t="shared" si="361"/>
        <v/>
      </c>
      <c r="BP90" s="262" t="str">
        <f t="shared" si="361"/>
        <v/>
      </c>
      <c r="BQ90" s="262" t="str">
        <f t="shared" si="361"/>
        <v/>
      </c>
      <c r="BR90" s="262" t="str">
        <f t="shared" si="361"/>
        <v/>
      </c>
      <c r="BS90" s="273" t="str">
        <f t="shared" si="361"/>
        <v/>
      </c>
      <c r="BT90" s="274" t="str">
        <f>$AY90*Assembly!Y$4+$AZ90*Assembly!Y$5+$BA90*Assembly!Y$6+$BB90*Assembly!Y$7+$BC90*Assembly!Y$8+$BD90*Assembly!Y$9+$BE90*Assembly!Y$10+$BF90*Assembly!Y$11+$BG90*Assembly!Y$12+$BH90*Assembly!Y$13+$BI90*Assembly!Y$14+$BJ90*Assembly!Y$15+$BK90*Assembly!Y$16+$BL90*Assembly!Y$17+$BM90*Assembly!Y$18+$BN90*Assembly!Y$19+$BO90*Assembly!Y$20+$BP90*Assembly!Y$21+$BQ90*Assembly!Y$22+$BR90*Assembly!Y$23+$BS90*Assembly!Y$24</f>
        <v>16</v>
      </c>
      <c r="BU90" s="275" t="str">
        <f t="shared" si="8"/>
        <v>130</v>
      </c>
      <c r="BV90" s="275" t="str">
        <f>$AY90*Assembly!AC$4+$AZ90*Assembly!AC$5+$BA90*Assembly!AC$6+$BB90*Assembly!AC$7+$BC90*Assembly!AC$8+$BD90*Assembly!AC$9+$BE90*Assembly!AC$10+$BF90*Assembly!AC$11+$BG90*Assembly!AC$12+$BH90*Assembly!AC$13+$BI90*Assembly!AC$14+$BJ90*Assembly!AC$15+$BK90*Assembly!AC$16+$BL90*Assembly!AC$17+$BM90*Assembly!AC$18+$BN90*Assembly!AC$19+$BO90*Assembly!AC$20+$BP90*Assembly!AC$21+$BQ90*Assembly!AC$22+$BR90*Assembly!AC$23+$BS90*Assembly!AC$24</f>
        <v>36</v>
      </c>
      <c r="BW90" s="276" t="str">
        <f t="shared" si="9"/>
        <v>2.22</v>
      </c>
      <c r="BX90" s="277" t="str">
        <f t="shared" si="10"/>
        <v>288</v>
      </c>
      <c r="BY90" s="278" t="str">
        <f t="shared" si="11"/>
        <v>0.3</v>
      </c>
      <c r="BZ90" s="275"/>
      <c r="CA90" s="275" t="str">
        <f>$AY90*Assembly!X$4+$AZ90*Assembly!X$5+$BA90*Assembly!X$6+$BB90*Assembly!X$7+$BC90*Assembly!X$8+$BD90*Assembly!X$9+$BE90*Assembly!X$10+$BF90*Assembly!X$11+$BG90*Assembly!X$12+$BH90*Assembly!X$13+$BI90*Assembly!X$14+$BJ90*Assembly!X$15+$BK90*Assembly!X$16+$BL90*Assembly!X$17+$BM90*Assembly!X$18+$BN90*Assembly!X$19+$BO90*Assembly!X$20+$BP90*Assembly!X$21+$BQ90*Assembly!X$22+$BR90*Assembly!X$23+$BS90*Assembly!X$24</f>
        <v>6</v>
      </c>
      <c r="CB90" s="275" t="str">
        <f t="shared" si="12"/>
        <v>933</v>
      </c>
      <c r="CC90" s="279" t="str">
        <f t="shared" si="13"/>
        <v>0.0009</v>
      </c>
      <c r="CD90" s="280" t="str">
        <f>$AY90*Assembly!AB$4+$AZ90*Assembly!AB$5+$BA90*Assembly!AB$6+$BB90*Assembly!AB$7+$BC90*Assembly!AB$8+$BD90*Assembly!AB$9+$BE90*Assembly!AB$10+$BF90*Assembly!AB$11+$BG90*Assembly!AB$12+$BH90*Assembly!AB$13+$BI90*Assembly!AB$14+$BJ90*Assembly!AB$15+$BK90*Assembly!AB$16+$BL90*Assembly!AB$17+$BM90*Assembly!AB$18+$BN90*Assembly!AB$19+$BO90*Assembly!AB$20+$BP90*Assembly!AB$21+$BQ90*Assembly!AB$22+$BR90*Assembly!AB$23+$BS90*Assembly!AB$24</f>
        <v>9</v>
      </c>
      <c r="CE90" s="318" t="str">
        <f>$AY90*Assembly!M$4+$AZ90*Assembly!M$5+$BA90*Assembly!M$6+$BB90*Assembly!M$7+$BC90*Assembly!M$8+$BD90*Assembly!M$9+$BE90*Assembly!M$10+$BF90*Assembly!M$11+$BG90*Assembly!M$12+$BH90*Assembly!M$13+$BI90*Assembly!M$14+$BJ90*Assembly!M$15+$BK90*Assembly!M$16+$BL90*Assembly!M$17+$BM90*Assembly!M$18+$BN90*Assembly!M$19+$BO90*Assembly!M$20+$BP90*Assembly!M$21+$BQ90*Assembly!M$22+$BR90*Assembly!M$23+$BS90*Assembly!M$24</f>
        <v>12</v>
      </c>
      <c r="CF90" s="318" t="str">
        <f>$AY90*Assembly!N$4+$AZ90*Assembly!N$5+$BA90*Assembly!N$6+$BB90*Assembly!N$7+$BC90*Assembly!N$8+$BD90*Assembly!N$9+$BE90*Assembly!N$10+$BF90*Assembly!N$11+$BG90*Assembly!N$12+$BH90*Assembly!N$13+$BI90*Assembly!N$14+$BJ90*Assembly!N$15+$BK90*Assembly!N$16+$BL90*Assembly!N$17+$BM90*Assembly!N$18+$BN90*Assembly!N$19+$BO90*Assembly!N$20+$BP90*Assembly!N$21+$BQ90*Assembly!N$22+$BR90*Assembly!N$23+$BS90*Assembly!N$24</f>
        <v>0</v>
      </c>
      <c r="CG90" s="318" t="str">
        <f>$AY90*Assembly!O$4+$AZ90*Assembly!O$5+$BA90*Assembly!O$6+$BB90*Assembly!O$7+$BC90*Assembly!O$8+$BD90*Assembly!O$9+$BE90*Assembly!O$10+$BF90*Assembly!O$11+$BG90*Assembly!O$12+$BH90*Assembly!O$13+$BI90*Assembly!O$14+$BJ90*Assembly!O$15+$BK90*Assembly!O$16+$BL90*Assembly!O$17+$BM90*Assembly!O$18+$BN90*Assembly!O$19+$BO90*Assembly!O$20+$BP90*Assembly!O$21+$BQ90*Assembly!O$22+$BR90*Assembly!O$23+$BS90*Assembly!O$24</f>
        <v>0</v>
      </c>
      <c r="CH90" s="316" t="str">
        <f>$AY90*Assembly!P$4+$AZ90*Assembly!P$5+$BA90*Assembly!P$6+$BB90*Assembly!P$7+$BC90*Assembly!P$8+$BD90*Assembly!P$9+$BE90*Assembly!P$10+$BF90*Assembly!P$11+$BG90*Assembly!P$12+$BH90*Assembly!P$13+$BI90*Assembly!P$14+$BJ90*Assembly!P$15+$BK90*Assembly!P$16+$BL90*Assembly!P$17+$BM90*Assembly!P$18+$BN90*Assembly!P$19+$BO90*Assembly!P$20+$BP90*Assembly!P$21+$BQ90*Assembly!P$22+$BR90*Assembly!P$23+$BS90*Assembly!P$24</f>
        <v>0</v>
      </c>
      <c r="CI90" s="316" t="str">
        <f>$AY90*Assembly!Q$4+$AZ90*Assembly!Q$5+$BA90*Assembly!Q$6+$BB90*Assembly!Q$7+$BC90*Assembly!Q$8+$BD90*Assembly!Q$9+$BE90*Assembly!Q$10+$BF90*Assembly!Q$11+$BG90*Assembly!Q$12+$BH90*Assembly!Q$13+$BI90*Assembly!Q$14+$BJ90*Assembly!Q$15+$BK90*Assembly!Q$16+$BL90*Assembly!Q$17+$BM90*Assembly!Q$18+$BN90*Assembly!Q$19+$BO90*Assembly!Q$20+$BP90*Assembly!Q$21+$BQ90*Assembly!Q$22+$BR90*Assembly!Q$23+$BS90*Assembly!Q$24</f>
        <v>5.2</v>
      </c>
      <c r="CJ90" s="318" t="str">
        <f>$AY90*Assembly!R$4+$AZ90*Assembly!R$5+$BA90*Assembly!R$6+$BB90*Assembly!R$7+$BC90*Assembly!R$8+$BD90*Assembly!R$9+$BE90*Assembly!R$10+$BF90*Assembly!R$11+$BG90*Assembly!R$12+$BH90*Assembly!R$13+$BI90*Assembly!R$14+$BJ90*Assembly!R$15+$BK90*Assembly!R$16+$BL90*Assembly!R$17+$BM90*Assembly!R$18+$BN90*Assembly!R$19+$BO90*Assembly!R$20+$BP90*Assembly!R$21+$BQ90*Assembly!R$22+$BR90*Assembly!R$23+$BS90*Assembly!R$24</f>
        <v>0</v>
      </c>
      <c r="CK90" s="316" t="str">
        <f>$AY90*Assembly!S$4+$AZ90*Assembly!S$5+$BA90*Assembly!S$6+$BB90*Assembly!S$7+$BC90*Assembly!S$8+$BD90*Assembly!S$9+$BE90*Assembly!S$10+$BF90*Assembly!S$11+$BG90*Assembly!S$12+$BH90*Assembly!S$13+$BI90*Assembly!S$14+$BJ90*Assembly!S$15+$BK90*Assembly!S$16+$BL90*Assembly!S$17+$BM90*Assembly!S$18+$BN90*Assembly!S$19+$BO90*Assembly!S$20+$BP90*Assembly!S$21+$BQ90*Assembly!S$22+$BR90*Assembly!S$23+$BS90*Assembly!S$24</f>
        <v>0</v>
      </c>
      <c r="CL90" s="316" t="str">
        <f>$AY90*Assembly!T$4+$AZ90*Assembly!T$5+$BA90*Assembly!T$6+$BB90*Assembly!T$7+$BC90*Assembly!T$8+$BD90*Assembly!T$9+$BE90*Assembly!T$10+$BF90*Assembly!T$11+$BG90*Assembly!T$12+$BH90*Assembly!T$13+$BI90*Assembly!T$14+$BJ90*Assembly!T$15+$BK90*Assembly!T$16+$BL90*Assembly!T$17+$BM90*Assembly!T$18+$BN90*Assembly!T$19+$BO90*Assembly!T$20+$BP90*Assembly!T$21+$BQ90*Assembly!T$22+$BR90*Assembly!T$23+$BS90*Assembly!T$24</f>
        <v>0</v>
      </c>
      <c r="CM90" s="316" t="str">
        <f>$AY90*Assembly!U$4+$AZ90*Assembly!U$5+$BA90*Assembly!U$6+$BB90*Assembly!U$7+$BC90*Assembly!U$8+$BD90*Assembly!U$9+$BE90*Assembly!U$10+$BF90*Assembly!U$11+$BG90*Assembly!U$12+$BH90*Assembly!U$13+$BI90*Assembly!U$14+$BJ90*Assembly!U$15+$BK90*Assembly!U$16+$BL90*Assembly!U$17+$BM90*Assembly!U$18+$BN90*Assembly!U$19+$BO90*Assembly!U$20+$BP90*Assembly!U$21+$BQ90*Assembly!U$22+$BR90*Assembly!U$23+$BS90*Assembly!U$24</f>
        <v>0</v>
      </c>
      <c r="CN90" s="318" t="str">
        <f>$AY90*Assembly!V$4+$AZ90*Assembly!V$5+$BA90*Assembly!V$6+$BB90*Assembly!V$7+$BC90*Assembly!V$8+$BD90*Assembly!V$9+$BE90*Assembly!V$10+$BF90*Assembly!V$11+$BG90*Assembly!V$12+$BH90*Assembly!V$13+$BI90*Assembly!V$14+$BJ90*Assembly!V$15+$BK90*Assembly!V$16+$BL90*Assembly!V$17+$BM90*Assembly!V$18+$BN90*Assembly!V$19+$BO90*Assembly!V$20+$BP90*Assembly!V$21+$BQ90*Assembly!V$22+$BR90*Assembly!V$23+$BS90*Assembly!V$24</f>
        <v>0</v>
      </c>
      <c r="CO90" s="318" t="str">
        <f>CE90*Refining!$F$3</f>
        <v>21</v>
      </c>
      <c r="CP90" s="318" t="str">
        <f>CF90*Refining!$F$4</f>
        <v>0</v>
      </c>
      <c r="CQ90" s="318" t="str">
        <f>CG90*Refining!$F$5</f>
        <v>0</v>
      </c>
      <c r="CR90" s="318" t="str">
        <f>CH90*Refining!$F$6</f>
        <v>0</v>
      </c>
      <c r="CS90" s="318" t="str">
        <f>CI90*Refining!$F$7</f>
        <v>9</v>
      </c>
      <c r="CT90" s="318" t="str">
        <f>CJ90*Refining!$F$8</f>
        <v>0</v>
      </c>
      <c r="CU90" s="318" t="str">
        <f>CK90*Refining!$F$9</f>
        <v>0</v>
      </c>
      <c r="CV90" s="318" t="str">
        <f>CL90*Refining!$F$10</f>
        <v>0</v>
      </c>
      <c r="CW90" s="318" t="str">
        <f>CM90*Refining!$F$11</f>
        <v>0</v>
      </c>
      <c r="CX90" s="318" t="str">
        <f>CN90*Refining!$F$12</f>
        <v>0</v>
      </c>
      <c r="CY90" s="285" t="str">
        <f t="shared" ref="CY90:DR90" si="362">IF(CE90 = 0, "", CE90)</f>
        <v>12</v>
      </c>
      <c r="CZ90" s="282" t="str">
        <f t="shared" si="362"/>
        <v/>
      </c>
      <c r="DA90" s="282" t="str">
        <f t="shared" si="362"/>
        <v/>
      </c>
      <c r="DB90" s="282" t="str">
        <f t="shared" si="362"/>
        <v/>
      </c>
      <c r="DC90" s="282" t="str">
        <f t="shared" si="362"/>
        <v>5.2</v>
      </c>
      <c r="DD90" s="282" t="str">
        <f t="shared" si="362"/>
        <v/>
      </c>
      <c r="DE90" s="282" t="str">
        <f t="shared" si="362"/>
        <v/>
      </c>
      <c r="DF90" s="282" t="str">
        <f t="shared" si="362"/>
        <v/>
      </c>
      <c r="DG90" s="282" t="str">
        <f t="shared" si="362"/>
        <v/>
      </c>
      <c r="DH90" s="283" t="str">
        <f t="shared" si="362"/>
        <v/>
      </c>
      <c r="DI90" s="285" t="str">
        <f t="shared" si="362"/>
        <v>21</v>
      </c>
      <c r="DJ90" s="282" t="str">
        <f t="shared" si="362"/>
        <v/>
      </c>
      <c r="DK90" s="282" t="str">
        <f t="shared" si="362"/>
        <v/>
      </c>
      <c r="DL90" s="282" t="str">
        <f t="shared" si="362"/>
        <v/>
      </c>
      <c r="DM90" s="286" t="str">
        <f t="shared" si="362"/>
        <v>9</v>
      </c>
      <c r="DN90" s="282" t="str">
        <f t="shared" si="362"/>
        <v/>
      </c>
      <c r="DO90" s="282" t="str">
        <f t="shared" si="362"/>
        <v/>
      </c>
      <c r="DP90" s="282" t="str">
        <f t="shared" si="362"/>
        <v/>
      </c>
      <c r="DQ90" s="282" t="str">
        <f t="shared" si="362"/>
        <v/>
      </c>
      <c r="DR90" s="283" t="str">
        <f t="shared" si="362"/>
        <v/>
      </c>
      <c r="DS90" s="285" t="str">
        <f t="shared" si="15"/>
        <v>17</v>
      </c>
      <c r="DT90" s="286" t="str">
        <f t="shared" si="16"/>
        <v>30</v>
      </c>
      <c r="DU90" s="275" t="str">
        <f>CY90*'Ores &amp; Ingots'!$C$3+CZ90*'Ores &amp; Ingots'!$C$4+DA90*'Ores &amp; Ingots'!$C$5+DB90*'Ores &amp; Ingots'!$C$6+DC90*'Ores &amp; Ingots'!$C$7+DD90*'Ores &amp; Ingots'!$C$8+DE90*'Ores &amp; Ingots'!$C$9+DF90*'Ores &amp; Ingots'!$C$10+DG90*'Ores &amp; Ingots'!$C$11+DH90*'Ores &amp; Ingots'!$C$12</f>
        <v>4</v>
      </c>
      <c r="DV90" s="275" t="str">
        <f>DI90*'Ores &amp; Ingots'!$B$3+DJ90*'Ores &amp; Ingots'!$B$4+DK90*'Ores &amp; Ingots'!$B$5+DL90*'Ores &amp; Ingots'!$B$6+DM90*'Ores &amp; Ingots'!$B$7+DN90*'Ores &amp; Ingots'!$B$8+DO90*'Ores &amp; Ingots'!$B$9+DP90*'Ores &amp; Ingots'!$B$10+DQ90*'Ores &amp; Ingots'!$B$11+DR90*'Ores &amp; Ingots'!$B$12</f>
        <v>11</v>
      </c>
      <c r="DW90" s="286" t="str">
        <f>CY90*Refining!$G$3+CZ90*Refining!$G$4+DA90*Refining!$G$5+DB90*Refining!$G$6+DC90*Refining!$G$7+DD90*Refining!$G$8+DE90*Refining!$G$9+DF90*Refining!$G$10+DG90*Refining!$G$11+DH90*Refining!$G$12</f>
        <v>5</v>
      </c>
      <c r="DX90" s="286" t="str">
        <f t="shared" si="17"/>
        <v>790</v>
      </c>
      <c r="DY90" s="287" t="str">
        <f t="shared" si="18"/>
        <v>0.0008</v>
      </c>
      <c r="DZ90" s="285" t="str">
        <f t="shared" si="19"/>
        <v>14</v>
      </c>
      <c r="EA90" s="288" t="str">
        <f t="shared" ref="EA90:EB90" si="363">DZ90/60</f>
        <v>0.2</v>
      </c>
      <c r="EB90" s="288" t="str">
        <f t="shared" si="363"/>
        <v>0.0</v>
      </c>
      <c r="EC90" s="545" t="str">
        <f t="shared" si="21"/>
        <v>0.00</v>
      </c>
      <c r="ED90" s="285" t="str">
        <f t="shared" si="22"/>
        <v>1,723</v>
      </c>
      <c r="EE90" s="288" t="str">
        <f t="shared" ref="EE90:EF90" si="364">ED90/1000</f>
        <v>1.7</v>
      </c>
      <c r="EF90" s="289" t="str">
        <f t="shared" si="364"/>
        <v>0.00</v>
      </c>
      <c r="EG90" s="546" t="str">
        <f t="shared" si="24"/>
        <v>0.0017</v>
      </c>
      <c r="EH90" s="225" t="s">
        <v>12</v>
      </c>
    </row>
    <row r="91" hidden="1">
      <c r="A91" s="343" t="s">
        <v>979</v>
      </c>
      <c r="B91" s="192" t="s">
        <v>980</v>
      </c>
      <c r="C91" s="193" t="s">
        <v>886</v>
      </c>
      <c r="D91" s="193">
        <v>1.0</v>
      </c>
      <c r="E91" s="193">
        <v>1.0</v>
      </c>
      <c r="F91" s="193">
        <v>1.0</v>
      </c>
      <c r="G91" s="194" t="str">
        <f t="shared" si="5"/>
        <v>15.6</v>
      </c>
      <c r="H91" s="195">
        <v>45.0</v>
      </c>
      <c r="I91" s="195">
        <v>45.0</v>
      </c>
      <c r="J91" s="195" t="str">
        <f>H91/Main!$D$9</f>
        <v>45</v>
      </c>
      <c r="K91" s="195" t="str">
        <f>I91/Main!$D$10</f>
        <v>45</v>
      </c>
      <c r="L91" s="195" t="str">
        <f t="shared" si="6"/>
        <v>1</v>
      </c>
      <c r="M91" s="195">
        <v>1.0</v>
      </c>
      <c r="N91" s="198">
        <v>30.0</v>
      </c>
      <c r="O91" s="198">
        <v>30.0</v>
      </c>
      <c r="P91" s="197"/>
      <c r="Q91" s="198"/>
      <c r="R91" s="197"/>
      <c r="S91" s="199"/>
      <c r="T91" s="199"/>
      <c r="U91" s="198">
        <v>3.36E7</v>
      </c>
      <c r="V91" s="197"/>
      <c r="W91" s="199"/>
      <c r="X91" s="199"/>
      <c r="Y91" s="197"/>
      <c r="Z91" s="197"/>
      <c r="AA91" s="197"/>
      <c r="AB91" s="197"/>
      <c r="AC91" s="342" t="s">
        <v>913</v>
      </c>
      <c r="AD91" s="208">
        <v>600.0</v>
      </c>
      <c r="AE91" s="208">
        <v>0.0</v>
      </c>
      <c r="AF91" s="208">
        <v>0.0</v>
      </c>
      <c r="AG91" s="208">
        <v>4.0</v>
      </c>
      <c r="AH91" s="208">
        <v>40.0</v>
      </c>
      <c r="AI91" s="208">
        <v>0.0</v>
      </c>
      <c r="AJ91" s="208">
        <v>4.0</v>
      </c>
      <c r="AK91" s="306">
        <v>5.0</v>
      </c>
      <c r="AL91" s="208">
        <v>0.0</v>
      </c>
      <c r="AM91" s="208">
        <v>0.0</v>
      </c>
      <c r="AN91" s="208">
        <v>0.0</v>
      </c>
      <c r="AO91" s="208">
        <v>50.0</v>
      </c>
      <c r="AP91" s="208">
        <v>0.0</v>
      </c>
      <c r="AQ91" s="208">
        <v>0.0</v>
      </c>
      <c r="AR91" s="208">
        <v>0.0</v>
      </c>
      <c r="AS91" s="208">
        <v>0.0</v>
      </c>
      <c r="AT91" s="208">
        <v>0.0</v>
      </c>
      <c r="AU91" s="208">
        <v>0.0</v>
      </c>
      <c r="AV91" s="208">
        <v>0.0</v>
      </c>
      <c r="AW91" s="208">
        <v>0.0</v>
      </c>
      <c r="AX91" s="208">
        <v>0.0</v>
      </c>
      <c r="AY91" s="207" t="str">
        <f t="shared" ref="AY91:BS91" si="365">IF(AD91 = 0, "", AD91)</f>
        <v>600</v>
      </c>
      <c r="AZ91" s="193" t="str">
        <f t="shared" si="365"/>
        <v/>
      </c>
      <c r="BA91" s="193" t="str">
        <f t="shared" si="365"/>
        <v/>
      </c>
      <c r="BB91" s="208" t="str">
        <f t="shared" si="365"/>
        <v>4</v>
      </c>
      <c r="BC91" s="208" t="str">
        <f t="shared" si="365"/>
        <v>40</v>
      </c>
      <c r="BD91" s="193" t="str">
        <f t="shared" si="365"/>
        <v/>
      </c>
      <c r="BE91" s="208" t="str">
        <f t="shared" si="365"/>
        <v>4</v>
      </c>
      <c r="BF91" s="306" t="str">
        <f t="shared" si="365"/>
        <v>5</v>
      </c>
      <c r="BG91" s="193" t="str">
        <f t="shared" si="365"/>
        <v/>
      </c>
      <c r="BH91" s="193" t="str">
        <f t="shared" si="365"/>
        <v/>
      </c>
      <c r="BI91" s="193" t="str">
        <f t="shared" si="365"/>
        <v/>
      </c>
      <c r="BJ91" s="208" t="str">
        <f t="shared" si="365"/>
        <v>50</v>
      </c>
      <c r="BK91" s="193" t="str">
        <f t="shared" si="365"/>
        <v/>
      </c>
      <c r="BL91" s="193" t="str">
        <f t="shared" si="365"/>
        <v/>
      </c>
      <c r="BM91" s="193" t="str">
        <f t="shared" si="365"/>
        <v/>
      </c>
      <c r="BN91" s="193" t="str">
        <f t="shared" si="365"/>
        <v/>
      </c>
      <c r="BO91" s="193" t="str">
        <f t="shared" si="365"/>
        <v/>
      </c>
      <c r="BP91" s="193" t="str">
        <f t="shared" si="365"/>
        <v/>
      </c>
      <c r="BQ91" s="193" t="str">
        <f t="shared" si="365"/>
        <v/>
      </c>
      <c r="BR91" s="193" t="str">
        <f t="shared" si="365"/>
        <v/>
      </c>
      <c r="BS91" s="206" t="str">
        <f t="shared" si="365"/>
        <v/>
      </c>
      <c r="BT91" s="207" t="str">
        <f>$AY91*Assembly!Y$4+$AZ91*Assembly!Y$5+$BA91*Assembly!Y$6+$BB91*Assembly!Y$7+$BC91*Assembly!Y$8+$BD91*Assembly!Y$9+$BE91*Assembly!Y$10+$BF91*Assembly!Y$11+$BG91*Assembly!Y$12+$BH91*Assembly!Y$13+$BI91*Assembly!Y$14+$BJ91*Assembly!Y$15+$BK91*Assembly!Y$16+$BL91*Assembly!Y$17+$BM91*Assembly!Y$18+$BN91*Assembly!Y$19+$BO91*Assembly!Y$20+$BP91*Assembly!Y$21+$BQ91*Assembly!Y$22+$BR91*Assembly!Y$23+$BS91*Assembly!Y$24</f>
        <v>12,817</v>
      </c>
      <c r="BU91" s="208" t="str">
        <f t="shared" si="8"/>
        <v>820</v>
      </c>
      <c r="BV91" s="208" t="str">
        <f>$AY91*Assembly!AC$4+$AZ91*Assembly!AC$5+$BA91*Assembly!AC$6+$BB91*Assembly!AC$7+$BC91*Assembly!AC$8+$BD91*Assembly!AC$9+$BE91*Assembly!AC$10+$BF91*Assembly!AC$11+$BG91*Assembly!AC$12+$BH91*Assembly!AC$13+$BI91*Assembly!AC$14+$BJ91*Assembly!AC$15+$BK91*Assembly!AC$16+$BL91*Assembly!AC$17+$BM91*Assembly!AC$18+$BN91*Assembly!AC$19+$BO91*Assembly!AC$20+$BP91*Assembly!AC$21+$BQ91*Assembly!AC$22+$BR91*Assembly!AC$23+$BS91*Assembly!AC$24</f>
        <v>63,105</v>
      </c>
      <c r="BW91" s="209" t="str">
        <f t="shared" si="9"/>
        <v>4.92</v>
      </c>
      <c r="BX91" s="210" t="str">
        <f t="shared" si="10"/>
        <v>4039</v>
      </c>
      <c r="BY91" s="211" t="str">
        <f t="shared" si="11"/>
        <v>76.9</v>
      </c>
      <c r="BZ91" s="300" t="str">
        <f t="shared" ref="BZ91:BZ92" si="370">IF(U91 = "?", "?", U91/BT91)</f>
        <v>2,622 N</v>
      </c>
      <c r="CA91" s="208" t="str">
        <f>$AY91*Assembly!X$4+$AZ91*Assembly!X$5+$BA91*Assembly!X$6+$BB91*Assembly!X$7+$BC91*Assembly!X$8+$BD91*Assembly!X$9+$BE91*Assembly!X$10+$BF91*Assembly!X$11+$BG91*Assembly!X$12+$BH91*Assembly!X$13+$BI91*Assembly!X$14+$BJ91*Assembly!X$15+$BK91*Assembly!X$16+$BL91*Assembly!X$17+$BM91*Assembly!X$18+$BN91*Assembly!X$19+$BO91*Assembly!X$20+$BP91*Assembly!X$21+$BQ91*Assembly!X$22+$BR91*Assembly!X$23+$BS91*Assembly!X$24</f>
        <v>873</v>
      </c>
      <c r="CB91" s="208" t="str">
        <f t="shared" si="12"/>
        <v>135,800</v>
      </c>
      <c r="CC91" s="212" t="str">
        <f t="shared" si="13"/>
        <v>0.1358</v>
      </c>
      <c r="CD91" s="213" t="str">
        <f>$AY91*Assembly!AB$4+$AZ91*Assembly!AB$5+$BA91*Assembly!AB$6+$BB91*Assembly!AB$7+$BC91*Assembly!AB$8+$BD91*Assembly!AB$9+$BE91*Assembly!AB$10+$BF91*Assembly!AB$11+$BG91*Assembly!AB$12+$BH91*Assembly!AB$13+$BI91*Assembly!AB$14+$BJ91*Assembly!AB$15+$BK91*Assembly!AB$16+$BL91*Assembly!AB$17+$BM91*Assembly!AB$18+$BN91*Assembly!AB$19+$BO91*Assembly!AB$20+$BP91*Assembly!AB$21+$BQ91*Assembly!AB$22+$BR91*Assembly!AB$23+$BS91*Assembly!AB$24</f>
        <v>2,819</v>
      </c>
      <c r="CE91" s="198" t="str">
        <f>$AY91*Assembly!M$4+$AZ91*Assembly!M$5+$BA91*Assembly!M$6+$BB91*Assembly!M$7+$BC91*Assembly!M$8+$BD91*Assembly!M$9+$BE91*Assembly!M$10+$BF91*Assembly!M$11+$BG91*Assembly!M$12+$BH91*Assembly!M$13+$BI91*Assembly!M$14+$BJ91*Assembly!M$15+$BK91*Assembly!M$16+$BL91*Assembly!M$17+$BM91*Assembly!M$18+$BN91*Assembly!M$19+$BO91*Assembly!M$20+$BP91*Assembly!M$21+$BQ91*Assembly!M$22+$BR91*Assembly!M$23+$BS91*Assembly!M$24</f>
        <v>13,803</v>
      </c>
      <c r="CF91" s="198" t="str">
        <f>$AY91*Assembly!N$4+$AZ91*Assembly!N$5+$BA91*Assembly!N$6+$BB91*Assembly!N$7+$BC91*Assembly!N$8+$BD91*Assembly!N$9+$BE91*Assembly!N$10+$BF91*Assembly!N$11+$BG91*Assembly!N$12+$BH91*Assembly!N$13+$BI91*Assembly!N$14+$BJ91*Assembly!N$15+$BK91*Assembly!N$16+$BL91*Assembly!N$17+$BM91*Assembly!N$18+$BN91*Assembly!N$19+$BO91*Assembly!N$20+$BP91*Assembly!N$21+$BQ91*Assembly!N$22+$BR91*Assembly!N$23+$BS91*Assembly!N$24</f>
        <v>270</v>
      </c>
      <c r="CG91" s="198" t="str">
        <f>$AY91*Assembly!O$4+$AZ91*Assembly!O$5+$BA91*Assembly!O$6+$BB91*Assembly!O$7+$BC91*Assembly!O$8+$BD91*Assembly!O$9+$BE91*Assembly!O$10+$BF91*Assembly!O$11+$BG91*Assembly!O$12+$BH91*Assembly!O$13+$BI91*Assembly!O$14+$BJ91*Assembly!O$15+$BK91*Assembly!O$16+$BL91*Assembly!O$17+$BM91*Assembly!O$18+$BN91*Assembly!O$19+$BO91*Assembly!O$20+$BP91*Assembly!O$21+$BQ91*Assembly!O$22+$BR91*Assembly!O$23+$BS91*Assembly!O$24</f>
        <v>150</v>
      </c>
      <c r="CH91" s="195" t="str">
        <f>$AY91*Assembly!P$4+$AZ91*Assembly!P$5+$BA91*Assembly!P$6+$BB91*Assembly!P$7+$BC91*Assembly!P$8+$BD91*Assembly!P$9+$BE91*Assembly!P$10+$BF91*Assembly!P$11+$BG91*Assembly!P$12+$BH91*Assembly!P$13+$BI91*Assembly!P$14+$BJ91*Assembly!P$15+$BK91*Assembly!P$16+$BL91*Assembly!P$17+$BM91*Assembly!P$18+$BN91*Assembly!P$19+$BO91*Assembly!P$20+$BP91*Assembly!P$21+$BQ91*Assembly!P$22+$BR91*Assembly!P$23+$BS91*Assembly!P$24</f>
        <v>0</v>
      </c>
      <c r="CI91" s="195" t="str">
        <f>$AY91*Assembly!Q$4+$AZ91*Assembly!Q$5+$BA91*Assembly!Q$6+$BB91*Assembly!Q$7+$BC91*Assembly!Q$8+$BD91*Assembly!Q$9+$BE91*Assembly!Q$10+$BF91*Assembly!Q$11+$BG91*Assembly!Q$12+$BH91*Assembly!Q$13+$BI91*Assembly!Q$14+$BJ91*Assembly!Q$15+$BK91*Assembly!Q$16+$BL91*Assembly!Q$17+$BM91*Assembly!Q$18+$BN91*Assembly!Q$19+$BO91*Assembly!Q$20+$BP91*Assembly!Q$21+$BQ91*Assembly!Q$22+$BR91*Assembly!Q$23+$BS91*Assembly!Q$24</f>
        <v>1</v>
      </c>
      <c r="CJ91" s="198" t="str">
        <f>$AY91*Assembly!R$4+$AZ91*Assembly!R$5+$BA91*Assembly!R$6+$BB91*Assembly!R$7+$BC91*Assembly!R$8+$BD91*Assembly!R$9+$BE91*Assembly!R$10+$BF91*Assembly!R$11+$BG91*Assembly!R$12+$BH91*Assembly!R$13+$BI91*Assembly!R$14+$BJ91*Assembly!R$15+$BK91*Assembly!R$16+$BL91*Assembly!R$17+$BM91*Assembly!R$18+$BN91*Assembly!R$19+$BO91*Assembly!R$20+$BP91*Assembly!R$21+$BQ91*Assembly!R$22+$BR91*Assembly!R$23+$BS91*Assembly!R$24</f>
        <v>0</v>
      </c>
      <c r="CK91" s="195" t="str">
        <f>$AY91*Assembly!S$4+$AZ91*Assembly!S$5+$BA91*Assembly!S$6+$BB91*Assembly!S$7+$BC91*Assembly!S$8+$BD91*Assembly!S$9+$BE91*Assembly!S$10+$BF91*Assembly!S$11+$BG91*Assembly!S$12+$BH91*Assembly!S$13+$BI91*Assembly!S$14+$BJ91*Assembly!S$15+$BK91*Assembly!S$16+$BL91*Assembly!S$17+$BM91*Assembly!S$18+$BN91*Assembly!S$19+$BO91*Assembly!S$20+$BP91*Assembly!S$21+$BQ91*Assembly!S$22+$BR91*Assembly!S$23+$BS91*Assembly!S$24</f>
        <v>0</v>
      </c>
      <c r="CL91" s="195" t="str">
        <f>$AY91*Assembly!T$4+$AZ91*Assembly!T$5+$BA91*Assembly!T$6+$BB91*Assembly!T$7+$BC91*Assembly!T$8+$BD91*Assembly!T$9+$BE91*Assembly!T$10+$BF91*Assembly!T$11+$BG91*Assembly!T$12+$BH91*Assembly!T$13+$BI91*Assembly!T$14+$BJ91*Assembly!T$15+$BK91*Assembly!T$16+$BL91*Assembly!T$17+$BM91*Assembly!T$18+$BN91*Assembly!T$19+$BO91*Assembly!T$20+$BP91*Assembly!T$21+$BQ91*Assembly!T$22+$BR91*Assembly!T$23+$BS91*Assembly!T$24</f>
        <v>0</v>
      </c>
      <c r="CM91" s="195" t="str">
        <f>$AY91*Assembly!U$4+$AZ91*Assembly!U$5+$BA91*Assembly!U$6+$BB91*Assembly!U$7+$BC91*Assembly!U$8+$BD91*Assembly!U$9+$BE91*Assembly!U$10+$BF91*Assembly!U$11+$BG91*Assembly!U$12+$BH91*Assembly!U$13+$BI91*Assembly!U$14+$BJ91*Assembly!U$15+$BK91*Assembly!U$16+$BL91*Assembly!U$17+$BM91*Assembly!U$18+$BN91*Assembly!U$19+$BO91*Assembly!U$20+$BP91*Assembly!U$21+$BQ91*Assembly!U$22+$BR91*Assembly!U$23+$BS91*Assembly!U$24</f>
        <v>0</v>
      </c>
      <c r="CN91" s="198" t="str">
        <f>$AY91*Assembly!V$4+$AZ91*Assembly!V$5+$BA91*Assembly!V$6+$BB91*Assembly!V$7+$BC91*Assembly!V$8+$BD91*Assembly!V$9+$BE91*Assembly!V$10+$BF91*Assembly!V$11+$BG91*Assembly!V$12+$BH91*Assembly!V$13+$BI91*Assembly!V$14+$BJ91*Assembly!V$15+$BK91*Assembly!V$16+$BL91*Assembly!V$17+$BM91*Assembly!V$18+$BN91*Assembly!V$19+$BO91*Assembly!V$20+$BP91*Assembly!V$21+$BQ91*Assembly!V$22+$BR91*Assembly!V$23+$BS91*Assembly!V$24</f>
        <v>0</v>
      </c>
      <c r="CO91" s="198" t="str">
        <f>CE91*Refining!$F$3</f>
        <v>24,647</v>
      </c>
      <c r="CP91" s="198" t="str">
        <f>CF91*Refining!$F$4</f>
        <v>844</v>
      </c>
      <c r="CQ91" s="198" t="str">
        <f>CG91*Refining!$F$5</f>
        <v>625</v>
      </c>
      <c r="CR91" s="198" t="str">
        <f>CH91*Refining!$F$6</f>
        <v>0</v>
      </c>
      <c r="CS91" s="198" t="str">
        <f>CI91*Refining!$F$7</f>
        <v>2</v>
      </c>
      <c r="CT91" s="198" t="str">
        <f>CJ91*Refining!$F$8</f>
        <v>0</v>
      </c>
      <c r="CU91" s="198" t="str">
        <f>CK91*Refining!$F$9</f>
        <v>0</v>
      </c>
      <c r="CV91" s="198" t="str">
        <f>CL91*Refining!$F$10</f>
        <v>0</v>
      </c>
      <c r="CW91" s="198" t="str">
        <f>CM91*Refining!$F$11</f>
        <v>0</v>
      </c>
      <c r="CX91" s="198" t="str">
        <f>CN91*Refining!$F$12</f>
        <v>0</v>
      </c>
      <c r="CY91" s="218" t="str">
        <f t="shared" ref="CY91:DR91" si="366">IF(CE91 = 0, "", CE91)</f>
        <v>13,803</v>
      </c>
      <c r="CZ91" s="219" t="str">
        <f t="shared" si="366"/>
        <v>270</v>
      </c>
      <c r="DA91" s="219" t="str">
        <f t="shared" si="366"/>
        <v>150</v>
      </c>
      <c r="DB91" s="215" t="str">
        <f t="shared" si="366"/>
        <v/>
      </c>
      <c r="DC91" s="215" t="str">
        <f t="shared" si="366"/>
        <v>1</v>
      </c>
      <c r="DD91" s="215" t="str">
        <f t="shared" si="366"/>
        <v/>
      </c>
      <c r="DE91" s="215" t="str">
        <f t="shared" si="366"/>
        <v/>
      </c>
      <c r="DF91" s="215" t="str">
        <f t="shared" si="366"/>
        <v/>
      </c>
      <c r="DG91" s="215" t="str">
        <f t="shared" si="366"/>
        <v/>
      </c>
      <c r="DH91" s="216" t="str">
        <f t="shared" si="366"/>
        <v/>
      </c>
      <c r="DI91" s="218" t="str">
        <f t="shared" si="366"/>
        <v>24,647</v>
      </c>
      <c r="DJ91" s="219" t="str">
        <f t="shared" si="366"/>
        <v>844</v>
      </c>
      <c r="DK91" s="219" t="str">
        <f t="shared" si="366"/>
        <v>625</v>
      </c>
      <c r="DL91" s="215" t="str">
        <f t="shared" si="366"/>
        <v/>
      </c>
      <c r="DM91" s="219" t="str">
        <f t="shared" si="366"/>
        <v>2</v>
      </c>
      <c r="DN91" s="215" t="str">
        <f t="shared" si="366"/>
        <v/>
      </c>
      <c r="DO91" s="215" t="str">
        <f t="shared" si="366"/>
        <v/>
      </c>
      <c r="DP91" s="215" t="str">
        <f t="shared" si="366"/>
        <v/>
      </c>
      <c r="DQ91" s="215" t="str">
        <f t="shared" si="366"/>
        <v/>
      </c>
      <c r="DR91" s="216" t="str">
        <f t="shared" si="366"/>
        <v/>
      </c>
      <c r="DS91" s="218" t="str">
        <f t="shared" si="15"/>
        <v>14,224</v>
      </c>
      <c r="DT91" s="219" t="str">
        <f t="shared" si="16"/>
        <v>26,118</v>
      </c>
      <c r="DU91" s="208" t="str">
        <f>CY91*'Ores &amp; Ingots'!$C$3+CZ91*'Ores &amp; Ingots'!$C$4+DA91*'Ores &amp; Ingots'!$C$5+DB91*'Ores &amp; Ingots'!$C$6+DC91*'Ores &amp; Ingots'!$C$7+DD91*'Ores &amp; Ingots'!$C$8+DE91*'Ores &amp; Ingots'!$C$9+DF91*'Ores &amp; Ingots'!$C$10+DG91*'Ores &amp; Ingots'!$C$11+DH91*'Ores &amp; Ingots'!$C$12</f>
        <v>1,800</v>
      </c>
      <c r="DV91" s="208" t="str">
        <f>DI91*'Ores &amp; Ingots'!$B$3+DJ91*'Ores &amp; Ingots'!$B$4+DK91*'Ores &amp; Ingots'!$B$5+DL91*'Ores &amp; Ingots'!$B$6+DM91*'Ores &amp; Ingots'!$B$7+DN91*'Ores &amp; Ingots'!$B$8+DO91*'Ores &amp; Ingots'!$B$9+DP91*'Ores &amp; Ingots'!$B$10+DQ91*'Ores &amp; Ingots'!$B$11+DR91*'Ores &amp; Ingots'!$B$12</f>
        <v>9,664</v>
      </c>
      <c r="DW91" s="219" t="str">
        <f>CY91*Refining!$G$3+CZ91*Refining!$G$4+DA91*Refining!$G$5+DB91*Refining!$G$6+DC91*Refining!$G$7+DD91*Refining!$G$8+DE91*Refining!$G$9+DF91*Refining!$G$10+DG91*Refining!$G$11+DH91*Refining!$G$12</f>
        <v>4,170</v>
      </c>
      <c r="DX91" s="219" t="str">
        <f t="shared" si="17"/>
        <v>648,659</v>
      </c>
      <c r="DY91" s="220" t="str">
        <f t="shared" si="18"/>
        <v>0.6487</v>
      </c>
      <c r="DZ91" s="218" t="str">
        <f t="shared" si="19"/>
        <v>5,088</v>
      </c>
      <c r="EA91" s="221" t="str">
        <f t="shared" ref="EA91:EB91" si="367">DZ91/60</f>
        <v>84.8</v>
      </c>
      <c r="EB91" s="221" t="str">
        <f t="shared" si="367"/>
        <v>1.4</v>
      </c>
      <c r="EC91" s="541" t="str">
        <f t="shared" si="21"/>
        <v>0.06</v>
      </c>
      <c r="ED91" s="218" t="str">
        <f t="shared" si="22"/>
        <v>784,459</v>
      </c>
      <c r="EE91" s="221" t="str">
        <f t="shared" ref="EE91:EF91" si="368">ED91/1000</f>
        <v>784.5</v>
      </c>
      <c r="EF91" s="222" t="str">
        <f t="shared" si="368"/>
        <v>0.78</v>
      </c>
      <c r="EG91" s="542" t="str">
        <f t="shared" si="24"/>
        <v>0.7845</v>
      </c>
      <c r="EH91" s="225">
        <v>1048.0</v>
      </c>
    </row>
    <row r="92">
      <c r="A92" s="33"/>
      <c r="B92" s="192" t="s">
        <v>980</v>
      </c>
      <c r="C92" s="193" t="s">
        <v>885</v>
      </c>
      <c r="D92" s="193">
        <v>1.0</v>
      </c>
      <c r="E92" s="193">
        <v>1.0</v>
      </c>
      <c r="F92" s="193">
        <v>1.0</v>
      </c>
      <c r="G92" s="194" t="str">
        <f t="shared" si="5"/>
        <v>0.1</v>
      </c>
      <c r="H92" s="195">
        <v>25.0</v>
      </c>
      <c r="I92" s="195">
        <v>25.0</v>
      </c>
      <c r="J92" s="195" t="str">
        <f>H92/Main!$D$9</f>
        <v>25</v>
      </c>
      <c r="K92" s="195" t="str">
        <f>I92/Main!$D$10</f>
        <v>25</v>
      </c>
      <c r="L92" s="195" t="str">
        <f t="shared" si="6"/>
        <v>1</v>
      </c>
      <c r="M92" s="195">
        <v>1.0</v>
      </c>
      <c r="N92" s="582">
        <v>0.6</v>
      </c>
      <c r="O92" s="582">
        <v>0.6</v>
      </c>
      <c r="P92" s="197"/>
      <c r="Q92" s="198"/>
      <c r="R92" s="197"/>
      <c r="S92" s="199"/>
      <c r="T92" s="199"/>
      <c r="U92" s="198">
        <v>448000.0</v>
      </c>
      <c r="V92" s="197"/>
      <c r="W92" s="199"/>
      <c r="X92" s="199"/>
      <c r="Y92" s="197"/>
      <c r="Z92" s="197"/>
      <c r="AA92" s="197"/>
      <c r="AB92" s="197"/>
      <c r="AC92" s="342"/>
      <c r="AD92" s="208">
        <v>25.0</v>
      </c>
      <c r="AE92" s="208">
        <v>0.0</v>
      </c>
      <c r="AF92" s="208">
        <v>0.0</v>
      </c>
      <c r="AG92" s="208">
        <v>1.0</v>
      </c>
      <c r="AH92" s="208">
        <v>5.0</v>
      </c>
      <c r="AI92" s="208">
        <v>0.0</v>
      </c>
      <c r="AJ92" s="208">
        <v>2.0</v>
      </c>
      <c r="AK92" s="306">
        <v>3.0</v>
      </c>
      <c r="AL92" s="208">
        <v>0.0</v>
      </c>
      <c r="AM92" s="208">
        <v>0.0</v>
      </c>
      <c r="AN92" s="208">
        <v>0.0</v>
      </c>
      <c r="AO92" s="208">
        <v>0.0</v>
      </c>
      <c r="AP92" s="208">
        <v>0.0</v>
      </c>
      <c r="AQ92" s="208">
        <v>0.0</v>
      </c>
      <c r="AR92" s="208">
        <v>0.0</v>
      </c>
      <c r="AS92" s="208">
        <v>0.0</v>
      </c>
      <c r="AT92" s="208">
        <v>0.0</v>
      </c>
      <c r="AU92" s="208">
        <v>0.0</v>
      </c>
      <c r="AV92" s="208">
        <v>0.0</v>
      </c>
      <c r="AW92" s="208">
        <v>0.0</v>
      </c>
      <c r="AX92" s="208">
        <v>0.0</v>
      </c>
      <c r="AY92" s="207" t="str">
        <f t="shared" ref="AY92:BS92" si="369">IF(AD92 = 0, "", AD92)</f>
        <v>25</v>
      </c>
      <c r="AZ92" s="193" t="str">
        <f t="shared" si="369"/>
        <v/>
      </c>
      <c r="BA92" s="193" t="str">
        <f t="shared" si="369"/>
        <v/>
      </c>
      <c r="BB92" s="208" t="str">
        <f t="shared" si="369"/>
        <v>1</v>
      </c>
      <c r="BC92" s="208" t="str">
        <f t="shared" si="369"/>
        <v>5</v>
      </c>
      <c r="BD92" s="193" t="str">
        <f t="shared" si="369"/>
        <v/>
      </c>
      <c r="BE92" s="208" t="str">
        <f t="shared" si="369"/>
        <v>2</v>
      </c>
      <c r="BF92" s="306" t="str">
        <f t="shared" si="369"/>
        <v>3</v>
      </c>
      <c r="BG92" s="193" t="str">
        <f t="shared" si="369"/>
        <v/>
      </c>
      <c r="BH92" s="193" t="str">
        <f t="shared" si="369"/>
        <v/>
      </c>
      <c r="BI92" s="193" t="str">
        <f t="shared" si="369"/>
        <v/>
      </c>
      <c r="BJ92" s="193" t="str">
        <f t="shared" si="369"/>
        <v/>
      </c>
      <c r="BK92" s="193" t="str">
        <f t="shared" si="369"/>
        <v/>
      </c>
      <c r="BL92" s="193" t="str">
        <f t="shared" si="369"/>
        <v/>
      </c>
      <c r="BM92" s="193" t="str">
        <f t="shared" si="369"/>
        <v/>
      </c>
      <c r="BN92" s="193" t="str">
        <f t="shared" si="369"/>
        <v/>
      </c>
      <c r="BO92" s="193" t="str">
        <f t="shared" si="369"/>
        <v/>
      </c>
      <c r="BP92" s="193" t="str">
        <f t="shared" si="369"/>
        <v/>
      </c>
      <c r="BQ92" s="193" t="str">
        <f t="shared" si="369"/>
        <v/>
      </c>
      <c r="BR92" s="193" t="str">
        <f t="shared" si="369"/>
        <v/>
      </c>
      <c r="BS92" s="206" t="str">
        <f t="shared" si="369"/>
        <v/>
      </c>
      <c r="BT92" s="207" t="str">
        <f>$AY92*Assembly!Y$4+$AZ92*Assembly!Y$5+$BA92*Assembly!Y$6+$BB92*Assembly!Y$7+$BC92*Assembly!Y$8+$BD92*Assembly!Y$9+$BE92*Assembly!Y$10+$BF92*Assembly!Y$11+$BG92*Assembly!Y$12+$BH92*Assembly!Y$13+$BI92*Assembly!Y$14+$BJ92*Assembly!Y$15+$BK92*Assembly!Y$16+$BL92*Assembly!Y$17+$BM92*Assembly!Y$18+$BN92*Assembly!Y$19+$BO92*Assembly!Y$20+$BP92*Assembly!Y$21+$BQ92*Assembly!Y$22+$BR92*Assembly!Y$23+$BS92*Assembly!Y$24</f>
        <v>614</v>
      </c>
      <c r="BU92" s="208" t="str">
        <f t="shared" si="8"/>
        <v>4,909</v>
      </c>
      <c r="BV92" s="208" t="str">
        <f>$AY92*Assembly!AC$4+$AZ92*Assembly!AC$5+$BA92*Assembly!AC$6+$BB92*Assembly!AC$7+$BC92*Assembly!AC$8+$BD92*Assembly!AC$9+$BE92*Assembly!AC$10+$BF92*Assembly!AC$11+$BG92*Assembly!AC$12+$BH92*Assembly!AC$13+$BI92*Assembly!AC$14+$BJ92*Assembly!AC$15+$BK92*Assembly!AC$16+$BL92*Assembly!AC$17+$BM92*Assembly!AC$18+$BN92*Assembly!AC$19+$BO92*Assembly!AC$20+$BP92*Assembly!AC$21+$BQ92*Assembly!AC$22+$BR92*Assembly!AC$23+$BS92*Assembly!AC$24</f>
        <v>2,793</v>
      </c>
      <c r="BW92" s="209" t="str">
        <f t="shared" si="9"/>
        <v>4.55</v>
      </c>
      <c r="BX92" s="210" t="str">
        <f t="shared" si="10"/>
        <v>22344</v>
      </c>
      <c r="BY92" s="211" t="str">
        <f t="shared" si="11"/>
        <v>0.6</v>
      </c>
      <c r="BZ92" s="300" t="str">
        <f t="shared" si="370"/>
        <v>730 N</v>
      </c>
      <c r="CA92" s="208" t="str">
        <f>$AY92*Assembly!X$4+$AZ92*Assembly!X$5+$BA92*Assembly!X$6+$BB92*Assembly!X$7+$BC92*Assembly!X$8+$BD92*Assembly!X$9+$BE92*Assembly!X$10+$BF92*Assembly!X$11+$BG92*Assembly!X$12+$BH92*Assembly!X$13+$BI92*Assembly!X$14+$BJ92*Assembly!X$15+$BK92*Assembly!X$16+$BL92*Assembly!X$17+$BM92*Assembly!X$18+$BN92*Assembly!X$19+$BO92*Assembly!X$20+$BP92*Assembly!X$21+$BQ92*Assembly!X$22+$BR92*Assembly!X$23+$BS92*Assembly!X$24</f>
        <v>51</v>
      </c>
      <c r="CB92" s="208" t="str">
        <f t="shared" si="12"/>
        <v>7,933</v>
      </c>
      <c r="CC92" s="212" t="str">
        <f t="shared" si="13"/>
        <v>0.0079</v>
      </c>
      <c r="CD92" s="213" t="str">
        <f>$AY92*Assembly!AB$4+$AZ92*Assembly!AB$5+$BA92*Assembly!AB$6+$BB92*Assembly!AB$7+$BC92*Assembly!AB$8+$BD92*Assembly!AB$9+$BE92*Assembly!AB$10+$BF92*Assembly!AB$11+$BG92*Assembly!AB$12+$BH92*Assembly!AB$13+$BI92*Assembly!AB$14+$BJ92*Assembly!AB$15+$BK92*Assembly!AB$16+$BL92*Assembly!AB$17+$BM92*Assembly!AB$18+$BN92*Assembly!AB$19+$BO92*Assembly!AB$20+$BP92*Assembly!AB$21+$BQ92*Assembly!AB$22+$BR92*Assembly!AB$23+$BS92*Assembly!AB$24</f>
        <v>142</v>
      </c>
      <c r="CE92" s="198" t="str">
        <f>$AY92*Assembly!M$4+$AZ92*Assembly!M$5+$BA92*Assembly!M$6+$BB92*Assembly!M$7+$BC92*Assembly!M$8+$BD92*Assembly!M$9+$BE92*Assembly!M$10+$BF92*Assembly!M$11+$BG92*Assembly!M$12+$BH92*Assembly!M$13+$BI92*Assembly!M$14+$BJ92*Assembly!M$15+$BK92*Assembly!M$16+$BL92*Assembly!M$17+$BM92*Assembly!M$18+$BN92*Assembly!M$19+$BO92*Assembly!M$20+$BP92*Assembly!M$21+$BQ92*Assembly!M$22+$BR92*Assembly!M$23+$BS92*Assembly!M$24</f>
        <v>647</v>
      </c>
      <c r="CF92" s="198" t="str">
        <f>$AY92*Assembly!N$4+$AZ92*Assembly!N$5+$BA92*Assembly!N$6+$BB92*Assembly!N$7+$BC92*Assembly!N$8+$BD92*Assembly!N$9+$BE92*Assembly!N$10+$BF92*Assembly!N$11+$BG92*Assembly!N$12+$BH92*Assembly!N$13+$BI92*Assembly!N$14+$BJ92*Assembly!N$15+$BK92*Assembly!N$16+$BL92*Assembly!N$17+$BM92*Assembly!N$18+$BN92*Assembly!N$19+$BO92*Assembly!N$20+$BP92*Assembly!N$21+$BQ92*Assembly!N$22+$BR92*Assembly!N$23+$BS92*Assembly!N$24</f>
        <v>10</v>
      </c>
      <c r="CG92" s="198" t="str">
        <f>$AY92*Assembly!O$4+$AZ92*Assembly!O$5+$BA92*Assembly!O$6+$BB92*Assembly!O$7+$BC92*Assembly!O$8+$BD92*Assembly!O$9+$BE92*Assembly!O$10+$BF92*Assembly!O$11+$BG92*Assembly!O$12+$BH92*Assembly!O$13+$BI92*Assembly!O$14+$BJ92*Assembly!O$15+$BK92*Assembly!O$16+$BL92*Assembly!O$17+$BM92*Assembly!O$18+$BN92*Assembly!O$19+$BO92*Assembly!O$20+$BP92*Assembly!O$21+$BQ92*Assembly!O$22+$BR92*Assembly!O$23+$BS92*Assembly!O$24</f>
        <v>0</v>
      </c>
      <c r="CH92" s="195" t="str">
        <f>$AY92*Assembly!P$4+$AZ92*Assembly!P$5+$BA92*Assembly!P$6+$BB92*Assembly!P$7+$BC92*Assembly!P$8+$BD92*Assembly!P$9+$BE92*Assembly!P$10+$BF92*Assembly!P$11+$BG92*Assembly!P$12+$BH92*Assembly!P$13+$BI92*Assembly!P$14+$BJ92*Assembly!P$15+$BK92*Assembly!P$16+$BL92*Assembly!P$17+$BM92*Assembly!P$18+$BN92*Assembly!P$19+$BO92*Assembly!P$20+$BP92*Assembly!P$21+$BQ92*Assembly!P$22+$BR92*Assembly!P$23+$BS92*Assembly!P$24</f>
        <v>0</v>
      </c>
      <c r="CI92" s="195" t="str">
        <f>$AY92*Assembly!Q$4+$AZ92*Assembly!Q$5+$BA92*Assembly!Q$6+$BB92*Assembly!Q$7+$BC92*Assembly!Q$8+$BD92*Assembly!Q$9+$BE92*Assembly!Q$10+$BF92*Assembly!Q$11+$BG92*Assembly!Q$12+$BH92*Assembly!Q$13+$BI92*Assembly!Q$14+$BJ92*Assembly!Q$15+$BK92*Assembly!Q$16+$BL92*Assembly!Q$17+$BM92*Assembly!Q$18+$BN92*Assembly!Q$19+$BO92*Assembly!Q$20+$BP92*Assembly!Q$21+$BQ92*Assembly!Q$22+$BR92*Assembly!Q$23+$BS92*Assembly!Q$24</f>
        <v>0.6</v>
      </c>
      <c r="CJ92" s="198" t="str">
        <f>$AY92*Assembly!R$4+$AZ92*Assembly!R$5+$BA92*Assembly!R$6+$BB92*Assembly!R$7+$BC92*Assembly!R$8+$BD92*Assembly!R$9+$BE92*Assembly!R$10+$BF92*Assembly!R$11+$BG92*Assembly!R$12+$BH92*Assembly!R$13+$BI92*Assembly!R$14+$BJ92*Assembly!R$15+$BK92*Assembly!R$16+$BL92*Assembly!R$17+$BM92*Assembly!R$18+$BN92*Assembly!R$19+$BO92*Assembly!R$20+$BP92*Assembly!R$21+$BQ92*Assembly!R$22+$BR92*Assembly!R$23+$BS92*Assembly!R$24</f>
        <v>0</v>
      </c>
      <c r="CK92" s="195" t="str">
        <f>$AY92*Assembly!S$4+$AZ92*Assembly!S$5+$BA92*Assembly!S$6+$BB92*Assembly!S$7+$BC92*Assembly!S$8+$BD92*Assembly!S$9+$BE92*Assembly!S$10+$BF92*Assembly!S$11+$BG92*Assembly!S$12+$BH92*Assembly!S$13+$BI92*Assembly!S$14+$BJ92*Assembly!S$15+$BK92*Assembly!S$16+$BL92*Assembly!S$17+$BM92*Assembly!S$18+$BN92*Assembly!S$19+$BO92*Assembly!S$20+$BP92*Assembly!S$21+$BQ92*Assembly!S$22+$BR92*Assembly!S$23+$BS92*Assembly!S$24</f>
        <v>0</v>
      </c>
      <c r="CL92" s="195" t="str">
        <f>$AY92*Assembly!T$4+$AZ92*Assembly!T$5+$BA92*Assembly!T$6+$BB92*Assembly!T$7+$BC92*Assembly!T$8+$BD92*Assembly!T$9+$BE92*Assembly!T$10+$BF92*Assembly!T$11+$BG92*Assembly!T$12+$BH92*Assembly!T$13+$BI92*Assembly!T$14+$BJ92*Assembly!T$15+$BK92*Assembly!T$16+$BL92*Assembly!T$17+$BM92*Assembly!T$18+$BN92*Assembly!T$19+$BO92*Assembly!T$20+$BP92*Assembly!T$21+$BQ92*Assembly!T$22+$BR92*Assembly!T$23+$BS92*Assembly!T$24</f>
        <v>0</v>
      </c>
      <c r="CM92" s="195" t="str">
        <f>$AY92*Assembly!U$4+$AZ92*Assembly!U$5+$BA92*Assembly!U$6+$BB92*Assembly!U$7+$BC92*Assembly!U$8+$BD92*Assembly!U$9+$BE92*Assembly!U$10+$BF92*Assembly!U$11+$BG92*Assembly!U$12+$BH92*Assembly!U$13+$BI92*Assembly!U$14+$BJ92*Assembly!U$15+$BK92*Assembly!U$16+$BL92*Assembly!U$17+$BM92*Assembly!U$18+$BN92*Assembly!U$19+$BO92*Assembly!U$20+$BP92*Assembly!U$21+$BQ92*Assembly!U$22+$BR92*Assembly!U$23+$BS92*Assembly!U$24</f>
        <v>0</v>
      </c>
      <c r="CN92" s="198" t="str">
        <f>$AY92*Assembly!V$4+$AZ92*Assembly!V$5+$BA92*Assembly!V$6+$BB92*Assembly!V$7+$BC92*Assembly!V$8+$BD92*Assembly!V$9+$BE92*Assembly!V$10+$BF92*Assembly!V$11+$BG92*Assembly!V$12+$BH92*Assembly!V$13+$BI92*Assembly!V$14+$BJ92*Assembly!V$15+$BK92*Assembly!V$16+$BL92*Assembly!V$17+$BM92*Assembly!V$18+$BN92*Assembly!V$19+$BO92*Assembly!V$20+$BP92*Assembly!V$21+$BQ92*Assembly!V$22+$BR92*Assembly!V$23+$BS92*Assembly!V$24</f>
        <v>0</v>
      </c>
      <c r="CO92" s="198" t="str">
        <f>CE92*Refining!$F$3</f>
        <v>1,154</v>
      </c>
      <c r="CP92" s="198" t="str">
        <f>CF92*Refining!$F$4</f>
        <v>31</v>
      </c>
      <c r="CQ92" s="198" t="str">
        <f>CG92*Refining!$F$5</f>
        <v>0</v>
      </c>
      <c r="CR92" s="198" t="str">
        <f>CH92*Refining!$F$6</f>
        <v>0</v>
      </c>
      <c r="CS92" s="198" t="str">
        <f>CI92*Refining!$F$7</f>
        <v>1</v>
      </c>
      <c r="CT92" s="198" t="str">
        <f>CJ92*Refining!$F$8</f>
        <v>0</v>
      </c>
      <c r="CU92" s="198" t="str">
        <f>CK92*Refining!$F$9</f>
        <v>0</v>
      </c>
      <c r="CV92" s="198" t="str">
        <f>CL92*Refining!$F$10</f>
        <v>0</v>
      </c>
      <c r="CW92" s="198" t="str">
        <f>CM92*Refining!$F$11</f>
        <v>0</v>
      </c>
      <c r="CX92" s="198" t="str">
        <f>CN92*Refining!$F$12</f>
        <v>0</v>
      </c>
      <c r="CY92" s="218" t="str">
        <f t="shared" ref="CY92:DR92" si="371">IF(CE92 = 0, "", CE92)</f>
        <v>647</v>
      </c>
      <c r="CZ92" s="219" t="str">
        <f t="shared" si="371"/>
        <v>10</v>
      </c>
      <c r="DA92" s="215" t="str">
        <f t="shared" si="371"/>
        <v/>
      </c>
      <c r="DB92" s="215" t="str">
        <f t="shared" si="371"/>
        <v/>
      </c>
      <c r="DC92" s="215" t="str">
        <f t="shared" si="371"/>
        <v>0.6</v>
      </c>
      <c r="DD92" s="215" t="str">
        <f t="shared" si="371"/>
        <v/>
      </c>
      <c r="DE92" s="215" t="str">
        <f t="shared" si="371"/>
        <v/>
      </c>
      <c r="DF92" s="215" t="str">
        <f t="shared" si="371"/>
        <v/>
      </c>
      <c r="DG92" s="215" t="str">
        <f t="shared" si="371"/>
        <v/>
      </c>
      <c r="DH92" s="216" t="str">
        <f t="shared" si="371"/>
        <v/>
      </c>
      <c r="DI92" s="218" t="str">
        <f t="shared" si="371"/>
        <v>1,154</v>
      </c>
      <c r="DJ92" s="219" t="str">
        <f t="shared" si="371"/>
        <v>31</v>
      </c>
      <c r="DK92" s="215" t="str">
        <f t="shared" si="371"/>
        <v/>
      </c>
      <c r="DL92" s="215" t="str">
        <f t="shared" si="371"/>
        <v/>
      </c>
      <c r="DM92" s="219" t="str">
        <f t="shared" si="371"/>
        <v>1</v>
      </c>
      <c r="DN92" s="215" t="str">
        <f t="shared" si="371"/>
        <v/>
      </c>
      <c r="DO92" s="215" t="str">
        <f t="shared" si="371"/>
        <v/>
      </c>
      <c r="DP92" s="215" t="str">
        <f t="shared" si="371"/>
        <v/>
      </c>
      <c r="DQ92" s="215" t="str">
        <f t="shared" si="371"/>
        <v/>
      </c>
      <c r="DR92" s="216" t="str">
        <f t="shared" si="371"/>
        <v/>
      </c>
      <c r="DS92" s="218" t="str">
        <f t="shared" si="15"/>
        <v>657</v>
      </c>
      <c r="DT92" s="219" t="str">
        <f t="shared" si="16"/>
        <v>1,187</v>
      </c>
      <c r="DU92" s="208" t="str">
        <f>CY92*'Ores &amp; Ingots'!$C$3+CZ92*'Ores &amp; Ingots'!$C$4+DA92*'Ores &amp; Ingots'!$C$5+DB92*'Ores &amp; Ingots'!$C$6+DC92*'Ores &amp; Ingots'!$C$7+DD92*'Ores &amp; Ingots'!$C$8+DE92*'Ores &amp; Ingots'!$C$9+DF92*'Ores &amp; Ingots'!$C$10+DG92*'Ores &amp; Ingots'!$C$11+DH92*'Ores &amp; Ingots'!$C$12</f>
        <v>83</v>
      </c>
      <c r="DV92" s="208" t="str">
        <f>DI92*'Ores &amp; Ingots'!$B$3+DJ92*'Ores &amp; Ingots'!$B$4+DK92*'Ores &amp; Ingots'!$B$5+DL92*'Ores &amp; Ingots'!$B$6+DM92*'Ores &amp; Ingots'!$B$7+DN92*'Ores &amp; Ingots'!$B$8+DO92*'Ores &amp; Ingots'!$B$9+DP92*'Ores &amp; Ingots'!$B$10+DQ92*'Ores &amp; Ingots'!$B$11+DR92*'Ores &amp; Ingots'!$B$12</f>
        <v>439</v>
      </c>
      <c r="DW92" s="219" t="str">
        <f>CY92*Refining!$G$3+CZ92*Refining!$G$4+DA92*Refining!$G$5+DB92*Refining!$G$6+DC92*Refining!$G$7+DD92*Refining!$G$8+DE92*Refining!$G$9+DF92*Refining!$G$10+DG92*Refining!$G$11+DH92*Refining!$G$12</f>
        <v>93</v>
      </c>
      <c r="DX92" s="219" t="str">
        <f t="shared" si="17"/>
        <v>14,463</v>
      </c>
      <c r="DY92" s="220" t="str">
        <f t="shared" si="18"/>
        <v>0.0145</v>
      </c>
      <c r="DZ92" s="218" t="str">
        <f t="shared" si="19"/>
        <v>169</v>
      </c>
      <c r="EA92" s="221" t="str">
        <f t="shared" ref="EA92:EB92" si="372">DZ92/60</f>
        <v>2.8</v>
      </c>
      <c r="EB92" s="221" t="str">
        <f t="shared" si="372"/>
        <v>0.0</v>
      </c>
      <c r="EC92" s="541" t="str">
        <f t="shared" si="21"/>
        <v>0.00</v>
      </c>
      <c r="ED92" s="218" t="str">
        <f t="shared" si="22"/>
        <v>22,396</v>
      </c>
      <c r="EE92" s="221" t="str">
        <f t="shared" ref="EE92:EF92" si="373">ED92/1000</f>
        <v>22.4</v>
      </c>
      <c r="EF92" s="222" t="str">
        <f t="shared" si="373"/>
        <v>0.02</v>
      </c>
      <c r="EG92" s="542" t="str">
        <f t="shared" si="24"/>
        <v>0.0224</v>
      </c>
      <c r="EH92" s="225" t="s">
        <v>12</v>
      </c>
    </row>
    <row r="93" hidden="1">
      <c r="A93" s="33"/>
      <c r="B93" s="226" t="s">
        <v>981</v>
      </c>
      <c r="C93" s="227" t="s">
        <v>886</v>
      </c>
      <c r="D93" s="227">
        <v>1.0</v>
      </c>
      <c r="E93" s="227">
        <v>2.0</v>
      </c>
      <c r="F93" s="227">
        <v>3.0</v>
      </c>
      <c r="G93" s="253" t="str">
        <f t="shared" si="5"/>
        <v>93.8</v>
      </c>
      <c r="H93" s="254">
        <v>40.0</v>
      </c>
      <c r="I93" s="254">
        <v>40.0</v>
      </c>
      <c r="J93" s="254" t="str">
        <f>H93/Main!$D$9</f>
        <v>40</v>
      </c>
      <c r="K93" s="254" t="str">
        <f>I93/Main!$D$10</f>
        <v>40</v>
      </c>
      <c r="L93" s="254" t="str">
        <f t="shared" si="6"/>
        <v>1</v>
      </c>
      <c r="M93" s="254">
        <v>1.0</v>
      </c>
      <c r="N93" s="256" t="s">
        <v>12</v>
      </c>
      <c r="O93" s="255"/>
      <c r="P93" s="255"/>
      <c r="Q93" s="256"/>
      <c r="R93" s="255"/>
      <c r="S93" s="257"/>
      <c r="T93" s="257"/>
      <c r="U93" s="255"/>
      <c r="V93" s="255"/>
      <c r="W93" s="257"/>
      <c r="X93" s="257"/>
      <c r="Y93" s="255"/>
      <c r="Z93" s="255"/>
      <c r="AA93" s="255"/>
      <c r="AB93" s="255"/>
      <c r="AC93" s="335" t="s">
        <v>913</v>
      </c>
      <c r="AD93" s="225">
        <v>150.0</v>
      </c>
      <c r="AE93" s="225">
        <v>0.0</v>
      </c>
      <c r="AF93" s="225">
        <v>0.0</v>
      </c>
      <c r="AG93" s="225">
        <v>4.0</v>
      </c>
      <c r="AH93" s="225">
        <v>10.0</v>
      </c>
      <c r="AI93" s="225">
        <v>0.0</v>
      </c>
      <c r="AJ93" s="309">
        <v>6.0</v>
      </c>
      <c r="AK93" s="225">
        <v>0.0</v>
      </c>
      <c r="AL93" s="225">
        <v>0.0</v>
      </c>
      <c r="AM93" s="225">
        <v>0.0</v>
      </c>
      <c r="AN93" s="225">
        <v>0.0</v>
      </c>
      <c r="AO93" s="225">
        <v>0.0</v>
      </c>
      <c r="AP93" s="225">
        <v>0.0</v>
      </c>
      <c r="AQ93" s="225">
        <v>0.0</v>
      </c>
      <c r="AR93" s="225">
        <v>0.0</v>
      </c>
      <c r="AS93" s="225">
        <v>0.0</v>
      </c>
      <c r="AT93" s="225">
        <v>0.0</v>
      </c>
      <c r="AU93" s="225">
        <v>0.0</v>
      </c>
      <c r="AV93" s="225">
        <v>0.0</v>
      </c>
      <c r="AW93" s="225">
        <v>0.0</v>
      </c>
      <c r="AX93" s="225">
        <v>0.0</v>
      </c>
      <c r="AY93" s="239" t="str">
        <f t="shared" ref="AY93:BS93" si="374">IF(AD93 = 0, "", AD93)</f>
        <v>150</v>
      </c>
      <c r="AZ93" s="227" t="str">
        <f t="shared" si="374"/>
        <v/>
      </c>
      <c r="BA93" s="227" t="str">
        <f t="shared" si="374"/>
        <v/>
      </c>
      <c r="BB93" s="225" t="str">
        <f t="shared" si="374"/>
        <v>4</v>
      </c>
      <c r="BC93" s="225" t="str">
        <f t="shared" si="374"/>
        <v>10</v>
      </c>
      <c r="BD93" s="227" t="str">
        <f t="shared" si="374"/>
        <v/>
      </c>
      <c r="BE93" s="309" t="str">
        <f t="shared" si="374"/>
        <v>6</v>
      </c>
      <c r="BF93" s="227" t="str">
        <f t="shared" si="374"/>
        <v/>
      </c>
      <c r="BG93" s="227" t="str">
        <f t="shared" si="374"/>
        <v/>
      </c>
      <c r="BH93" s="227" t="str">
        <f t="shared" si="374"/>
        <v/>
      </c>
      <c r="BI93" s="227" t="str">
        <f t="shared" si="374"/>
        <v/>
      </c>
      <c r="BJ93" s="227" t="str">
        <f t="shared" si="374"/>
        <v/>
      </c>
      <c r="BK93" s="227" t="str">
        <f t="shared" si="374"/>
        <v/>
      </c>
      <c r="BL93" s="227" t="str">
        <f t="shared" si="374"/>
        <v/>
      </c>
      <c r="BM93" s="227" t="str">
        <f t="shared" si="374"/>
        <v/>
      </c>
      <c r="BN93" s="227" t="str">
        <f t="shared" si="374"/>
        <v/>
      </c>
      <c r="BO93" s="227" t="str">
        <f t="shared" si="374"/>
        <v/>
      </c>
      <c r="BP93" s="227" t="str">
        <f t="shared" si="374"/>
        <v/>
      </c>
      <c r="BQ93" s="227" t="str">
        <f t="shared" si="374"/>
        <v/>
      </c>
      <c r="BR93" s="227" t="str">
        <f t="shared" si="374"/>
        <v/>
      </c>
      <c r="BS93" s="238" t="str">
        <f t="shared" si="374"/>
        <v/>
      </c>
      <c r="BT93" s="239" t="str">
        <f>$AY93*Assembly!Y$4+$AZ93*Assembly!Y$5+$BA93*Assembly!Y$6+$BB93*Assembly!Y$7+$BC93*Assembly!Y$8+$BD93*Assembly!Y$9+$BE93*Assembly!Y$10+$BF93*Assembly!Y$11+$BG93*Assembly!Y$12+$BH93*Assembly!Y$13+$BI93*Assembly!Y$14+$BJ93*Assembly!Y$15+$BK93*Assembly!Y$16+$BL93*Assembly!Y$17+$BM93*Assembly!Y$18+$BN93*Assembly!Y$19+$BO93*Assembly!Y$20+$BP93*Assembly!Y$21+$BQ93*Assembly!Y$22+$BR93*Assembly!Y$23+$BS93*Assembly!Y$24</f>
        <v>3,324</v>
      </c>
      <c r="BU93" s="225" t="str">
        <f t="shared" si="8"/>
        <v>35</v>
      </c>
      <c r="BV93" s="225" t="str">
        <f>$AY93*Assembly!AC$4+$AZ93*Assembly!AC$5+$BA93*Assembly!AC$6+$BB93*Assembly!AC$7+$BC93*Assembly!AC$8+$BD93*Assembly!AC$9+$BE93*Assembly!AC$10+$BF93*Assembly!AC$11+$BG93*Assembly!AC$12+$BH93*Assembly!AC$13+$BI93*Assembly!AC$14+$BJ93*Assembly!AC$15+$BK93*Assembly!AC$16+$BL93*Assembly!AC$17+$BM93*Assembly!AC$18+$BN93*Assembly!AC$19+$BO93*Assembly!AC$20+$BP93*Assembly!AC$21+$BQ93*Assembly!AC$22+$BR93*Assembly!AC$23+$BS93*Assembly!AC$24</f>
        <v>15,780</v>
      </c>
      <c r="BW93" s="240" t="str">
        <f t="shared" si="9"/>
        <v>4.75</v>
      </c>
      <c r="BX93" s="241" t="str">
        <f t="shared" si="10"/>
        <v>168</v>
      </c>
      <c r="BY93" s="242" t="str">
        <f t="shared" si="11"/>
        <v>445.1</v>
      </c>
      <c r="BZ93" s="225"/>
      <c r="CA93" s="225" t="str">
        <f>$AY93*Assembly!X$4+$AZ93*Assembly!X$5+$BA93*Assembly!X$6+$BB93*Assembly!X$7+$BC93*Assembly!X$8+$BD93*Assembly!X$9+$BE93*Assembly!X$10+$BF93*Assembly!X$11+$BG93*Assembly!X$12+$BH93*Assembly!X$13+$BI93*Assembly!X$14+$BJ93*Assembly!X$15+$BK93*Assembly!X$16+$BL93*Assembly!X$17+$BM93*Assembly!X$18+$BN93*Assembly!X$19+$BO93*Assembly!X$20+$BP93*Assembly!X$21+$BQ93*Assembly!X$22+$BR93*Assembly!X$23+$BS93*Assembly!X$24</f>
        <v>200</v>
      </c>
      <c r="CB93" s="225" t="str">
        <f t="shared" si="12"/>
        <v>31,111</v>
      </c>
      <c r="CC93" s="223" t="str">
        <f t="shared" si="13"/>
        <v>0.0311</v>
      </c>
      <c r="CD93" s="243" t="str">
        <f>$AY93*Assembly!AB$4+$AZ93*Assembly!AB$5+$BA93*Assembly!AB$6+$BB93*Assembly!AB$7+$BC93*Assembly!AB$8+$BD93*Assembly!AB$9+$BE93*Assembly!AB$10+$BF93*Assembly!AB$11+$BG93*Assembly!AB$12+$BH93*Assembly!AB$13+$BI93*Assembly!AB$14+$BJ93*Assembly!AB$15+$BK93*Assembly!AB$16+$BL93*Assembly!AB$17+$BM93*Assembly!AB$18+$BN93*Assembly!AB$19+$BO93*Assembly!AB$20+$BP93*Assembly!AB$21+$BQ93*Assembly!AB$22+$BR93*Assembly!AB$23+$BS93*Assembly!AB$24</f>
        <v>670</v>
      </c>
      <c r="CE93" s="256" t="str">
        <f>$AY93*Assembly!M$4+$AZ93*Assembly!M$5+$BA93*Assembly!M$6+$BB93*Assembly!M$7+$BC93*Assembly!M$8+$BD93*Assembly!M$9+$BE93*Assembly!M$10+$BF93*Assembly!M$11+$BG93*Assembly!M$12+$BH93*Assembly!M$13+$BI93*Assembly!M$14+$BJ93*Assembly!M$15+$BK93*Assembly!M$16+$BL93*Assembly!M$17+$BM93*Assembly!M$18+$BN93*Assembly!M$19+$BO93*Assembly!M$20+$BP93*Assembly!M$21+$BQ93*Assembly!M$22+$BR93*Assembly!M$23+$BS93*Assembly!M$24</f>
        <v>3,490</v>
      </c>
      <c r="CF93" s="256" t="str">
        <f>$AY93*Assembly!N$4+$AZ93*Assembly!N$5+$BA93*Assembly!N$6+$BB93*Assembly!N$7+$BC93*Assembly!N$8+$BD93*Assembly!N$9+$BE93*Assembly!N$10+$BF93*Assembly!N$11+$BG93*Assembly!N$12+$BH93*Assembly!N$13+$BI93*Assembly!N$14+$BJ93*Assembly!N$15+$BK93*Assembly!N$16+$BL93*Assembly!N$17+$BM93*Assembly!N$18+$BN93*Assembly!N$19+$BO93*Assembly!N$20+$BP93*Assembly!N$21+$BQ93*Assembly!N$22+$BR93*Assembly!N$23+$BS93*Assembly!N$24</f>
        <v>30</v>
      </c>
      <c r="CG93" s="256" t="str">
        <f>$AY93*Assembly!O$4+$AZ93*Assembly!O$5+$BA93*Assembly!O$6+$BB93*Assembly!O$7+$BC93*Assembly!O$8+$BD93*Assembly!O$9+$BE93*Assembly!O$10+$BF93*Assembly!O$11+$BG93*Assembly!O$12+$BH93*Assembly!O$13+$BI93*Assembly!O$14+$BJ93*Assembly!O$15+$BK93*Assembly!O$16+$BL93*Assembly!O$17+$BM93*Assembly!O$18+$BN93*Assembly!O$19+$BO93*Assembly!O$20+$BP93*Assembly!O$21+$BQ93*Assembly!O$22+$BR93*Assembly!O$23+$BS93*Assembly!O$24</f>
        <v>0</v>
      </c>
      <c r="CH93" s="254" t="str">
        <f>$AY93*Assembly!P$4+$AZ93*Assembly!P$5+$BA93*Assembly!P$6+$BB93*Assembly!P$7+$BC93*Assembly!P$8+$BD93*Assembly!P$9+$BE93*Assembly!P$10+$BF93*Assembly!P$11+$BG93*Assembly!P$12+$BH93*Assembly!P$13+$BI93*Assembly!P$14+$BJ93*Assembly!P$15+$BK93*Assembly!P$16+$BL93*Assembly!P$17+$BM93*Assembly!P$18+$BN93*Assembly!P$19+$BO93*Assembly!P$20+$BP93*Assembly!P$21+$BQ93*Assembly!P$22+$BR93*Assembly!P$23+$BS93*Assembly!P$24</f>
        <v>0</v>
      </c>
      <c r="CI93" s="254" t="str">
        <f>$AY93*Assembly!Q$4+$AZ93*Assembly!Q$5+$BA93*Assembly!Q$6+$BB93*Assembly!Q$7+$BC93*Assembly!Q$8+$BD93*Assembly!Q$9+$BE93*Assembly!Q$10+$BF93*Assembly!Q$11+$BG93*Assembly!Q$12+$BH93*Assembly!Q$13+$BI93*Assembly!Q$14+$BJ93*Assembly!Q$15+$BK93*Assembly!Q$16+$BL93*Assembly!Q$17+$BM93*Assembly!Q$18+$BN93*Assembly!Q$19+$BO93*Assembly!Q$20+$BP93*Assembly!Q$21+$BQ93*Assembly!Q$22+$BR93*Assembly!Q$23+$BS93*Assembly!Q$24</f>
        <v>0</v>
      </c>
      <c r="CJ93" s="256" t="str">
        <f>$AY93*Assembly!R$4+$AZ93*Assembly!R$5+$BA93*Assembly!R$6+$BB93*Assembly!R$7+$BC93*Assembly!R$8+$BD93*Assembly!R$9+$BE93*Assembly!R$10+$BF93*Assembly!R$11+$BG93*Assembly!R$12+$BH93*Assembly!R$13+$BI93*Assembly!R$14+$BJ93*Assembly!R$15+$BK93*Assembly!R$16+$BL93*Assembly!R$17+$BM93*Assembly!R$18+$BN93*Assembly!R$19+$BO93*Assembly!R$20+$BP93*Assembly!R$21+$BQ93*Assembly!R$22+$BR93*Assembly!R$23+$BS93*Assembly!R$24</f>
        <v>0</v>
      </c>
      <c r="CK93" s="254" t="str">
        <f>$AY93*Assembly!S$4+$AZ93*Assembly!S$5+$BA93*Assembly!S$6+$BB93*Assembly!S$7+$BC93*Assembly!S$8+$BD93*Assembly!S$9+$BE93*Assembly!S$10+$BF93*Assembly!S$11+$BG93*Assembly!S$12+$BH93*Assembly!S$13+$BI93*Assembly!S$14+$BJ93*Assembly!S$15+$BK93*Assembly!S$16+$BL93*Assembly!S$17+$BM93*Assembly!S$18+$BN93*Assembly!S$19+$BO93*Assembly!S$20+$BP93*Assembly!S$21+$BQ93*Assembly!S$22+$BR93*Assembly!S$23+$BS93*Assembly!S$24</f>
        <v>0</v>
      </c>
      <c r="CL93" s="254" t="str">
        <f>$AY93*Assembly!T$4+$AZ93*Assembly!T$5+$BA93*Assembly!T$6+$BB93*Assembly!T$7+$BC93*Assembly!T$8+$BD93*Assembly!T$9+$BE93*Assembly!T$10+$BF93*Assembly!T$11+$BG93*Assembly!T$12+$BH93*Assembly!T$13+$BI93*Assembly!T$14+$BJ93*Assembly!T$15+$BK93*Assembly!T$16+$BL93*Assembly!T$17+$BM93*Assembly!T$18+$BN93*Assembly!T$19+$BO93*Assembly!T$20+$BP93*Assembly!T$21+$BQ93*Assembly!T$22+$BR93*Assembly!T$23+$BS93*Assembly!T$24</f>
        <v>0</v>
      </c>
      <c r="CM93" s="254" t="str">
        <f>$AY93*Assembly!U$4+$AZ93*Assembly!U$5+$BA93*Assembly!U$6+$BB93*Assembly!U$7+$BC93*Assembly!U$8+$BD93*Assembly!U$9+$BE93*Assembly!U$10+$BF93*Assembly!U$11+$BG93*Assembly!U$12+$BH93*Assembly!U$13+$BI93*Assembly!U$14+$BJ93*Assembly!U$15+$BK93*Assembly!U$16+$BL93*Assembly!U$17+$BM93*Assembly!U$18+$BN93*Assembly!U$19+$BO93*Assembly!U$20+$BP93*Assembly!U$21+$BQ93*Assembly!U$22+$BR93*Assembly!U$23+$BS93*Assembly!U$24</f>
        <v>0</v>
      </c>
      <c r="CN93" s="256" t="str">
        <f>$AY93*Assembly!V$4+$AZ93*Assembly!V$5+$BA93*Assembly!V$6+$BB93*Assembly!V$7+$BC93*Assembly!V$8+$BD93*Assembly!V$9+$BE93*Assembly!V$10+$BF93*Assembly!V$11+$BG93*Assembly!V$12+$BH93*Assembly!V$13+$BI93*Assembly!V$14+$BJ93*Assembly!V$15+$BK93*Assembly!V$16+$BL93*Assembly!V$17+$BM93*Assembly!V$18+$BN93*Assembly!V$19+$BO93*Assembly!V$20+$BP93*Assembly!V$21+$BQ93*Assembly!V$22+$BR93*Assembly!V$23+$BS93*Assembly!V$24</f>
        <v>0</v>
      </c>
      <c r="CO93" s="256" t="str">
        <f>CE93*Refining!$F$3</f>
        <v>6,232</v>
      </c>
      <c r="CP93" s="256" t="str">
        <f>CF93*Refining!$F$4</f>
        <v>94</v>
      </c>
      <c r="CQ93" s="256" t="str">
        <f>CG93*Refining!$F$5</f>
        <v>0</v>
      </c>
      <c r="CR93" s="256" t="str">
        <f>CH93*Refining!$F$6</f>
        <v>0</v>
      </c>
      <c r="CS93" s="256" t="str">
        <f>CI93*Refining!$F$7</f>
        <v>0</v>
      </c>
      <c r="CT93" s="256" t="str">
        <f>CJ93*Refining!$F$8</f>
        <v>0</v>
      </c>
      <c r="CU93" s="256" t="str">
        <f>CK93*Refining!$F$9</f>
        <v>0</v>
      </c>
      <c r="CV93" s="256" t="str">
        <f>CL93*Refining!$F$10</f>
        <v>0</v>
      </c>
      <c r="CW93" s="256" t="str">
        <f>CM93*Refining!$F$11</f>
        <v>0</v>
      </c>
      <c r="CX93" s="256" t="str">
        <f>CN93*Refining!$F$12</f>
        <v>0</v>
      </c>
      <c r="CY93" s="248" t="str">
        <f t="shared" ref="CY93:DR93" si="375">IF(CE93 = 0, "", CE93)</f>
        <v>3,490</v>
      </c>
      <c r="CZ93" s="249" t="str">
        <f t="shared" si="375"/>
        <v>30</v>
      </c>
      <c r="DA93" s="245" t="str">
        <f t="shared" si="375"/>
        <v/>
      </c>
      <c r="DB93" s="245" t="str">
        <f t="shared" si="375"/>
        <v/>
      </c>
      <c r="DC93" s="245" t="str">
        <f t="shared" si="375"/>
        <v/>
      </c>
      <c r="DD93" s="245" t="str">
        <f t="shared" si="375"/>
        <v/>
      </c>
      <c r="DE93" s="245" t="str">
        <f t="shared" si="375"/>
        <v/>
      </c>
      <c r="DF93" s="245" t="str">
        <f t="shared" si="375"/>
        <v/>
      </c>
      <c r="DG93" s="245" t="str">
        <f t="shared" si="375"/>
        <v/>
      </c>
      <c r="DH93" s="246" t="str">
        <f t="shared" si="375"/>
        <v/>
      </c>
      <c r="DI93" s="248" t="str">
        <f t="shared" si="375"/>
        <v>6,232</v>
      </c>
      <c r="DJ93" s="249" t="str">
        <f t="shared" si="375"/>
        <v>94</v>
      </c>
      <c r="DK93" s="245" t="str">
        <f t="shared" si="375"/>
        <v/>
      </c>
      <c r="DL93" s="245" t="str">
        <f t="shared" si="375"/>
        <v/>
      </c>
      <c r="DM93" s="245" t="str">
        <f t="shared" si="375"/>
        <v/>
      </c>
      <c r="DN93" s="245" t="str">
        <f t="shared" si="375"/>
        <v/>
      </c>
      <c r="DO93" s="245" t="str">
        <f t="shared" si="375"/>
        <v/>
      </c>
      <c r="DP93" s="245" t="str">
        <f t="shared" si="375"/>
        <v/>
      </c>
      <c r="DQ93" s="245" t="str">
        <f t="shared" si="375"/>
        <v/>
      </c>
      <c r="DR93" s="246" t="str">
        <f t="shared" si="375"/>
        <v/>
      </c>
      <c r="DS93" s="248" t="str">
        <f t="shared" si="15"/>
        <v>3,520</v>
      </c>
      <c r="DT93" s="249" t="str">
        <f t="shared" si="16"/>
        <v>6,326</v>
      </c>
      <c r="DU93" s="225" t="str">
        <f>CY93*'Ores &amp; Ingots'!$C$3+CZ93*'Ores &amp; Ingots'!$C$4+DA93*'Ores &amp; Ingots'!$C$5+DB93*'Ores &amp; Ingots'!$C$6+DC93*'Ores &amp; Ingots'!$C$7+DD93*'Ores &amp; Ingots'!$C$8+DE93*'Ores &amp; Ingots'!$C$9+DF93*'Ores &amp; Ingots'!$C$10+DG93*'Ores &amp; Ingots'!$C$11+DH93*'Ores &amp; Ingots'!$C$12</f>
        <v>447</v>
      </c>
      <c r="DV93" s="225" t="str">
        <f>DI93*'Ores &amp; Ingots'!$B$3+DJ93*'Ores &amp; Ingots'!$B$4+DK93*'Ores &amp; Ingots'!$B$5+DL93*'Ores &amp; Ingots'!$B$6+DM93*'Ores &amp; Ingots'!$B$7+DN93*'Ores &amp; Ingots'!$B$8+DO93*'Ores &amp; Ingots'!$B$9+DP93*'Ores &amp; Ingots'!$B$10+DQ93*'Ores &amp; Ingots'!$B$11+DR93*'Ores &amp; Ingots'!$B$12</f>
        <v>2,341</v>
      </c>
      <c r="DW93" s="249" t="str">
        <f>CY93*Refining!$G$3+CZ93*Refining!$G$4+DA93*Refining!$G$5+DB93*Refining!$G$6+DC93*Refining!$G$7+DD93*Refining!$G$8+DE93*Refining!$G$9+DF93*Refining!$G$10+DG93*Refining!$G$11+DH93*Refining!$G$12</f>
        <v>384</v>
      </c>
      <c r="DX93" s="249" t="str">
        <f t="shared" si="17"/>
        <v>59,722</v>
      </c>
      <c r="DY93" s="250" t="str">
        <f t="shared" si="18"/>
        <v>0.0597</v>
      </c>
      <c r="DZ93" s="248" t="str">
        <f t="shared" si="19"/>
        <v>624</v>
      </c>
      <c r="EA93" s="251" t="str">
        <f t="shared" ref="EA93:EB93" si="376">DZ93/60</f>
        <v>10.4</v>
      </c>
      <c r="EB93" s="251" t="str">
        <f t="shared" si="376"/>
        <v>0.2</v>
      </c>
      <c r="EC93" s="543" t="str">
        <f t="shared" si="21"/>
        <v>0.01</v>
      </c>
      <c r="ED93" s="248" t="str">
        <f t="shared" si="22"/>
        <v>90,833</v>
      </c>
      <c r="EE93" s="251" t="str">
        <f t="shared" ref="EE93:EF93" si="377">ED93/1000</f>
        <v>90.8</v>
      </c>
      <c r="EF93" s="252" t="str">
        <f t="shared" si="377"/>
        <v>0.09</v>
      </c>
      <c r="EG93" s="544" t="str">
        <f t="shared" si="24"/>
        <v>0.0908</v>
      </c>
      <c r="EH93" s="225">
        <v>488.0</v>
      </c>
    </row>
    <row r="94">
      <c r="A94" s="33"/>
      <c r="B94" s="226" t="s">
        <v>981</v>
      </c>
      <c r="C94" s="227" t="s">
        <v>885</v>
      </c>
      <c r="D94" s="227">
        <v>1.0</v>
      </c>
      <c r="E94" s="227">
        <v>2.0</v>
      </c>
      <c r="F94" s="227">
        <v>3.0</v>
      </c>
      <c r="G94" s="253" t="str">
        <f t="shared" si="5"/>
        <v>0.8</v>
      </c>
      <c r="H94" s="254">
        <v>15.0</v>
      </c>
      <c r="I94" s="254">
        <v>15.0</v>
      </c>
      <c r="J94" s="254" t="str">
        <f>H94/Main!$D$9</f>
        <v>15</v>
      </c>
      <c r="K94" s="254" t="str">
        <f>I94/Main!$D$10</f>
        <v>15</v>
      </c>
      <c r="L94" s="254" t="str">
        <f t="shared" si="6"/>
        <v>1</v>
      </c>
      <c r="M94" s="254">
        <v>1.0</v>
      </c>
      <c r="N94" s="256" t="s">
        <v>12</v>
      </c>
      <c r="O94" s="255"/>
      <c r="P94" s="255"/>
      <c r="Q94" s="256"/>
      <c r="R94" s="255"/>
      <c r="S94" s="257"/>
      <c r="T94" s="257"/>
      <c r="U94" s="255"/>
      <c r="V94" s="255"/>
      <c r="W94" s="257"/>
      <c r="X94" s="257"/>
      <c r="Y94" s="255"/>
      <c r="Z94" s="255"/>
      <c r="AA94" s="255"/>
      <c r="AB94" s="255"/>
      <c r="AC94" s="335"/>
      <c r="AD94" s="225">
        <v>1.0</v>
      </c>
      <c r="AE94" s="225">
        <v>0.0</v>
      </c>
      <c r="AF94" s="225">
        <v>0.0</v>
      </c>
      <c r="AG94" s="225">
        <v>1.0</v>
      </c>
      <c r="AH94" s="225">
        <v>1.0</v>
      </c>
      <c r="AI94" s="225">
        <v>0.0</v>
      </c>
      <c r="AJ94" s="309">
        <v>1.0</v>
      </c>
      <c r="AK94" s="225">
        <v>0.0</v>
      </c>
      <c r="AL94" s="225">
        <v>0.0</v>
      </c>
      <c r="AM94" s="225">
        <v>0.0</v>
      </c>
      <c r="AN94" s="225">
        <v>0.0</v>
      </c>
      <c r="AO94" s="225">
        <v>0.0</v>
      </c>
      <c r="AP94" s="225">
        <v>0.0</v>
      </c>
      <c r="AQ94" s="225">
        <v>0.0</v>
      </c>
      <c r="AR94" s="225">
        <v>0.0</v>
      </c>
      <c r="AS94" s="225">
        <v>0.0</v>
      </c>
      <c r="AT94" s="225">
        <v>0.0</v>
      </c>
      <c r="AU94" s="225">
        <v>0.0</v>
      </c>
      <c r="AV94" s="225">
        <v>0.0</v>
      </c>
      <c r="AW94" s="225">
        <v>0.0</v>
      </c>
      <c r="AX94" s="225">
        <v>0.0</v>
      </c>
      <c r="AY94" s="239" t="str">
        <f t="shared" ref="AY94:BS94" si="378">IF(AD94 = 0, "", AD94)</f>
        <v>1</v>
      </c>
      <c r="AZ94" s="227" t="str">
        <f t="shared" si="378"/>
        <v/>
      </c>
      <c r="BA94" s="227" t="str">
        <f t="shared" si="378"/>
        <v/>
      </c>
      <c r="BB94" s="225" t="str">
        <f t="shared" si="378"/>
        <v>1</v>
      </c>
      <c r="BC94" s="225" t="str">
        <f t="shared" si="378"/>
        <v>1</v>
      </c>
      <c r="BD94" s="227" t="str">
        <f t="shared" si="378"/>
        <v/>
      </c>
      <c r="BE94" s="309" t="str">
        <f t="shared" si="378"/>
        <v>1</v>
      </c>
      <c r="BF94" s="227" t="str">
        <f t="shared" si="378"/>
        <v/>
      </c>
      <c r="BG94" s="227" t="str">
        <f t="shared" si="378"/>
        <v/>
      </c>
      <c r="BH94" s="227" t="str">
        <f t="shared" si="378"/>
        <v/>
      </c>
      <c r="BI94" s="227" t="str">
        <f t="shared" si="378"/>
        <v/>
      </c>
      <c r="BJ94" s="227" t="str">
        <f t="shared" si="378"/>
        <v/>
      </c>
      <c r="BK94" s="227" t="str">
        <f t="shared" si="378"/>
        <v/>
      </c>
      <c r="BL94" s="227" t="str">
        <f t="shared" si="378"/>
        <v/>
      </c>
      <c r="BM94" s="227" t="str">
        <f t="shared" si="378"/>
        <v/>
      </c>
      <c r="BN94" s="227" t="str">
        <f t="shared" si="378"/>
        <v/>
      </c>
      <c r="BO94" s="227" t="str">
        <f t="shared" si="378"/>
        <v/>
      </c>
      <c r="BP94" s="227" t="str">
        <f t="shared" si="378"/>
        <v/>
      </c>
      <c r="BQ94" s="227" t="str">
        <f t="shared" si="378"/>
        <v/>
      </c>
      <c r="BR94" s="227" t="str">
        <f t="shared" si="378"/>
        <v/>
      </c>
      <c r="BS94" s="238" t="str">
        <f t="shared" si="378"/>
        <v/>
      </c>
      <c r="BT94" s="239" t="str">
        <f>$AY94*Assembly!Y$4+$AZ94*Assembly!Y$5+$BA94*Assembly!Y$6+$BB94*Assembly!Y$7+$BC94*Assembly!Y$8+$BD94*Assembly!Y$9+$BE94*Assembly!Y$10+$BF94*Assembly!Y$11+$BG94*Assembly!Y$12+$BH94*Assembly!Y$13+$BI94*Assembly!Y$14+$BJ94*Assembly!Y$15+$BK94*Assembly!Y$16+$BL94*Assembly!Y$17+$BM94*Assembly!Y$18+$BN94*Assembly!Y$19+$BO94*Assembly!Y$20+$BP94*Assembly!Y$21+$BQ94*Assembly!Y$22+$BR94*Assembly!Y$23+$BS94*Assembly!Y$24</f>
        <v>77</v>
      </c>
      <c r="BU94" s="225" t="str">
        <f t="shared" si="8"/>
        <v>103</v>
      </c>
      <c r="BV94" s="225" t="str">
        <f>$AY94*Assembly!AC$4+$AZ94*Assembly!AC$5+$BA94*Assembly!AC$6+$BB94*Assembly!AC$7+$BC94*Assembly!AC$8+$BD94*Assembly!AC$9+$BE94*Assembly!AC$10+$BF94*Assembly!AC$11+$BG94*Assembly!AC$12+$BH94*Assembly!AC$13+$BI94*Assembly!AC$14+$BJ94*Assembly!AC$15+$BK94*Assembly!AC$16+$BL94*Assembly!AC$17+$BM94*Assembly!AC$18+$BN94*Assembly!AC$19+$BO94*Assembly!AC$20+$BP94*Assembly!AC$21+$BQ94*Assembly!AC$22+$BR94*Assembly!AC$23+$BS94*Assembly!AC$24</f>
        <v>230</v>
      </c>
      <c r="BW94" s="240" t="str">
        <f t="shared" si="9"/>
        <v>2.99</v>
      </c>
      <c r="BX94" s="241" t="str">
        <f t="shared" si="10"/>
        <v>307</v>
      </c>
      <c r="BY94" s="242" t="str">
        <f t="shared" si="11"/>
        <v>2.2</v>
      </c>
      <c r="BZ94" s="225"/>
      <c r="CA94" s="225" t="str">
        <f>$AY94*Assembly!X$4+$AZ94*Assembly!X$5+$BA94*Assembly!X$6+$BB94*Assembly!X$7+$BC94*Assembly!X$8+$BD94*Assembly!X$9+$BE94*Assembly!X$10+$BF94*Assembly!X$11+$BG94*Assembly!X$12+$BH94*Assembly!X$13+$BI94*Assembly!X$14+$BJ94*Assembly!X$15+$BK94*Assembly!X$16+$BL94*Assembly!X$17+$BM94*Assembly!X$18+$BN94*Assembly!X$19+$BO94*Assembly!X$20+$BP94*Assembly!X$21+$BQ94*Assembly!X$22+$BR94*Assembly!X$23+$BS94*Assembly!X$24</f>
        <v>7</v>
      </c>
      <c r="CB94" s="225" t="str">
        <f t="shared" si="12"/>
        <v>1,089</v>
      </c>
      <c r="CC94" s="223" t="str">
        <f t="shared" si="13"/>
        <v>0.0011</v>
      </c>
      <c r="CD94" s="243" t="str">
        <f>$AY94*Assembly!AB$4+$AZ94*Assembly!AB$5+$BA94*Assembly!AB$6+$BB94*Assembly!AB$7+$BC94*Assembly!AB$8+$BD94*Assembly!AB$9+$BE94*Assembly!AB$10+$BF94*Assembly!AB$11+$BG94*Assembly!AB$12+$BH94*Assembly!AB$13+$BI94*Assembly!AB$14+$BJ94*Assembly!AB$15+$BK94*Assembly!AB$16+$BL94*Assembly!AB$17+$BM94*Assembly!AB$18+$BN94*Assembly!AB$19+$BO94*Assembly!AB$20+$BP94*Assembly!AB$21+$BQ94*Assembly!AB$22+$BR94*Assembly!AB$23+$BS94*Assembly!AB$24</f>
        <v>51</v>
      </c>
      <c r="CE94" s="256" t="str">
        <f>$AY94*Assembly!M$4+$AZ94*Assembly!M$5+$BA94*Assembly!M$6+$BB94*Assembly!M$7+$BC94*Assembly!M$8+$BD94*Assembly!M$9+$BE94*Assembly!M$10+$BF94*Assembly!M$11+$BG94*Assembly!M$12+$BH94*Assembly!M$13+$BI94*Assembly!M$14+$BJ94*Assembly!M$15+$BK94*Assembly!M$16+$BL94*Assembly!M$17+$BM94*Assembly!M$18+$BN94*Assembly!M$19+$BO94*Assembly!M$20+$BP94*Assembly!M$21+$BQ94*Assembly!M$22+$BR94*Assembly!M$23+$BS94*Assembly!M$24</f>
        <v>81</v>
      </c>
      <c r="CF94" s="256" t="str">
        <f>$AY94*Assembly!N$4+$AZ94*Assembly!N$5+$BA94*Assembly!N$6+$BB94*Assembly!N$7+$BC94*Assembly!N$8+$BD94*Assembly!N$9+$BE94*Assembly!N$10+$BF94*Assembly!N$11+$BG94*Assembly!N$12+$BH94*Assembly!N$13+$BI94*Assembly!N$14+$BJ94*Assembly!N$15+$BK94*Assembly!N$16+$BL94*Assembly!N$17+$BM94*Assembly!N$18+$BN94*Assembly!N$19+$BO94*Assembly!N$20+$BP94*Assembly!N$21+$BQ94*Assembly!N$22+$BR94*Assembly!N$23+$BS94*Assembly!N$24</f>
        <v>5</v>
      </c>
      <c r="CG94" s="256" t="str">
        <f>$AY94*Assembly!O$4+$AZ94*Assembly!O$5+$BA94*Assembly!O$6+$BB94*Assembly!O$7+$BC94*Assembly!O$8+$BD94*Assembly!O$9+$BE94*Assembly!O$10+$BF94*Assembly!O$11+$BG94*Assembly!O$12+$BH94*Assembly!O$13+$BI94*Assembly!O$14+$BJ94*Assembly!O$15+$BK94*Assembly!O$16+$BL94*Assembly!O$17+$BM94*Assembly!O$18+$BN94*Assembly!O$19+$BO94*Assembly!O$20+$BP94*Assembly!O$21+$BQ94*Assembly!O$22+$BR94*Assembly!O$23+$BS94*Assembly!O$24</f>
        <v>0</v>
      </c>
      <c r="CH94" s="254" t="str">
        <f>$AY94*Assembly!P$4+$AZ94*Assembly!P$5+$BA94*Assembly!P$6+$BB94*Assembly!P$7+$BC94*Assembly!P$8+$BD94*Assembly!P$9+$BE94*Assembly!P$10+$BF94*Assembly!P$11+$BG94*Assembly!P$12+$BH94*Assembly!P$13+$BI94*Assembly!P$14+$BJ94*Assembly!P$15+$BK94*Assembly!P$16+$BL94*Assembly!P$17+$BM94*Assembly!P$18+$BN94*Assembly!P$19+$BO94*Assembly!P$20+$BP94*Assembly!P$21+$BQ94*Assembly!P$22+$BR94*Assembly!P$23+$BS94*Assembly!P$24</f>
        <v>0</v>
      </c>
      <c r="CI94" s="254" t="str">
        <f>$AY94*Assembly!Q$4+$AZ94*Assembly!Q$5+$BA94*Assembly!Q$6+$BB94*Assembly!Q$7+$BC94*Assembly!Q$8+$BD94*Assembly!Q$9+$BE94*Assembly!Q$10+$BF94*Assembly!Q$11+$BG94*Assembly!Q$12+$BH94*Assembly!Q$13+$BI94*Assembly!Q$14+$BJ94*Assembly!Q$15+$BK94*Assembly!Q$16+$BL94*Assembly!Q$17+$BM94*Assembly!Q$18+$BN94*Assembly!Q$19+$BO94*Assembly!Q$20+$BP94*Assembly!Q$21+$BQ94*Assembly!Q$22+$BR94*Assembly!Q$23+$BS94*Assembly!Q$24</f>
        <v>0</v>
      </c>
      <c r="CJ94" s="256" t="str">
        <f>$AY94*Assembly!R$4+$AZ94*Assembly!R$5+$BA94*Assembly!R$6+$BB94*Assembly!R$7+$BC94*Assembly!R$8+$BD94*Assembly!R$9+$BE94*Assembly!R$10+$BF94*Assembly!R$11+$BG94*Assembly!R$12+$BH94*Assembly!R$13+$BI94*Assembly!R$14+$BJ94*Assembly!R$15+$BK94*Assembly!R$16+$BL94*Assembly!R$17+$BM94*Assembly!R$18+$BN94*Assembly!R$19+$BO94*Assembly!R$20+$BP94*Assembly!R$21+$BQ94*Assembly!R$22+$BR94*Assembly!R$23+$BS94*Assembly!R$24</f>
        <v>0</v>
      </c>
      <c r="CK94" s="254" t="str">
        <f>$AY94*Assembly!S$4+$AZ94*Assembly!S$5+$BA94*Assembly!S$6+$BB94*Assembly!S$7+$BC94*Assembly!S$8+$BD94*Assembly!S$9+$BE94*Assembly!S$10+$BF94*Assembly!S$11+$BG94*Assembly!S$12+$BH94*Assembly!S$13+$BI94*Assembly!S$14+$BJ94*Assembly!S$15+$BK94*Assembly!S$16+$BL94*Assembly!S$17+$BM94*Assembly!S$18+$BN94*Assembly!S$19+$BO94*Assembly!S$20+$BP94*Assembly!S$21+$BQ94*Assembly!S$22+$BR94*Assembly!S$23+$BS94*Assembly!S$24</f>
        <v>0</v>
      </c>
      <c r="CL94" s="254" t="str">
        <f>$AY94*Assembly!T$4+$AZ94*Assembly!T$5+$BA94*Assembly!T$6+$BB94*Assembly!T$7+$BC94*Assembly!T$8+$BD94*Assembly!T$9+$BE94*Assembly!T$10+$BF94*Assembly!T$11+$BG94*Assembly!T$12+$BH94*Assembly!T$13+$BI94*Assembly!T$14+$BJ94*Assembly!T$15+$BK94*Assembly!T$16+$BL94*Assembly!T$17+$BM94*Assembly!T$18+$BN94*Assembly!T$19+$BO94*Assembly!T$20+$BP94*Assembly!T$21+$BQ94*Assembly!T$22+$BR94*Assembly!T$23+$BS94*Assembly!T$24</f>
        <v>0</v>
      </c>
      <c r="CM94" s="254" t="str">
        <f>$AY94*Assembly!U$4+$AZ94*Assembly!U$5+$BA94*Assembly!U$6+$BB94*Assembly!U$7+$BC94*Assembly!U$8+$BD94*Assembly!U$9+$BE94*Assembly!U$10+$BF94*Assembly!U$11+$BG94*Assembly!U$12+$BH94*Assembly!U$13+$BI94*Assembly!U$14+$BJ94*Assembly!U$15+$BK94*Assembly!U$16+$BL94*Assembly!U$17+$BM94*Assembly!U$18+$BN94*Assembly!U$19+$BO94*Assembly!U$20+$BP94*Assembly!U$21+$BQ94*Assembly!U$22+$BR94*Assembly!U$23+$BS94*Assembly!U$24</f>
        <v>0</v>
      </c>
      <c r="CN94" s="256" t="str">
        <f>$AY94*Assembly!V$4+$AZ94*Assembly!V$5+$BA94*Assembly!V$6+$BB94*Assembly!V$7+$BC94*Assembly!V$8+$BD94*Assembly!V$9+$BE94*Assembly!V$10+$BF94*Assembly!V$11+$BG94*Assembly!V$12+$BH94*Assembly!V$13+$BI94*Assembly!V$14+$BJ94*Assembly!V$15+$BK94*Assembly!V$16+$BL94*Assembly!V$17+$BM94*Assembly!V$18+$BN94*Assembly!V$19+$BO94*Assembly!V$20+$BP94*Assembly!V$21+$BQ94*Assembly!V$22+$BR94*Assembly!V$23+$BS94*Assembly!V$24</f>
        <v>0</v>
      </c>
      <c r="CO94" s="256" t="str">
        <f>CE94*Refining!$F$3</f>
        <v>145</v>
      </c>
      <c r="CP94" s="256" t="str">
        <f>CF94*Refining!$F$4</f>
        <v>16</v>
      </c>
      <c r="CQ94" s="256" t="str">
        <f>CG94*Refining!$F$5</f>
        <v>0</v>
      </c>
      <c r="CR94" s="256" t="str">
        <f>CH94*Refining!$F$6</f>
        <v>0</v>
      </c>
      <c r="CS94" s="256" t="str">
        <f>CI94*Refining!$F$7</f>
        <v>0</v>
      </c>
      <c r="CT94" s="256" t="str">
        <f>CJ94*Refining!$F$8</f>
        <v>0</v>
      </c>
      <c r="CU94" s="256" t="str">
        <f>CK94*Refining!$F$9</f>
        <v>0</v>
      </c>
      <c r="CV94" s="256" t="str">
        <f>CL94*Refining!$F$10</f>
        <v>0</v>
      </c>
      <c r="CW94" s="256" t="str">
        <f>CM94*Refining!$F$11</f>
        <v>0</v>
      </c>
      <c r="CX94" s="256" t="str">
        <f>CN94*Refining!$F$12</f>
        <v>0</v>
      </c>
      <c r="CY94" s="248" t="str">
        <f t="shared" ref="CY94:DR94" si="379">IF(CE94 = 0, "", CE94)</f>
        <v>81</v>
      </c>
      <c r="CZ94" s="249" t="str">
        <f t="shared" si="379"/>
        <v>5</v>
      </c>
      <c r="DA94" s="245" t="str">
        <f t="shared" si="379"/>
        <v/>
      </c>
      <c r="DB94" s="245" t="str">
        <f t="shared" si="379"/>
        <v/>
      </c>
      <c r="DC94" s="245" t="str">
        <f t="shared" si="379"/>
        <v/>
      </c>
      <c r="DD94" s="245" t="str">
        <f t="shared" si="379"/>
        <v/>
      </c>
      <c r="DE94" s="245" t="str">
        <f t="shared" si="379"/>
        <v/>
      </c>
      <c r="DF94" s="245" t="str">
        <f t="shared" si="379"/>
        <v/>
      </c>
      <c r="DG94" s="245" t="str">
        <f t="shared" si="379"/>
        <v/>
      </c>
      <c r="DH94" s="246" t="str">
        <f t="shared" si="379"/>
        <v/>
      </c>
      <c r="DI94" s="248" t="str">
        <f t="shared" si="379"/>
        <v>145</v>
      </c>
      <c r="DJ94" s="249" t="str">
        <f t="shared" si="379"/>
        <v>16</v>
      </c>
      <c r="DK94" s="245" t="str">
        <f t="shared" si="379"/>
        <v/>
      </c>
      <c r="DL94" s="245" t="str">
        <f t="shared" si="379"/>
        <v/>
      </c>
      <c r="DM94" s="245" t="str">
        <f t="shared" si="379"/>
        <v/>
      </c>
      <c r="DN94" s="245" t="str">
        <f t="shared" si="379"/>
        <v/>
      </c>
      <c r="DO94" s="245" t="str">
        <f t="shared" si="379"/>
        <v/>
      </c>
      <c r="DP94" s="245" t="str">
        <f t="shared" si="379"/>
        <v/>
      </c>
      <c r="DQ94" s="245" t="str">
        <f t="shared" si="379"/>
        <v/>
      </c>
      <c r="DR94" s="246" t="str">
        <f t="shared" si="379"/>
        <v/>
      </c>
      <c r="DS94" s="248" t="str">
        <f t="shared" si="15"/>
        <v>86</v>
      </c>
      <c r="DT94" s="249" t="str">
        <f t="shared" si="16"/>
        <v>160</v>
      </c>
      <c r="DU94" s="225" t="str">
        <f>CY94*'Ores &amp; Ingots'!$C$3+CZ94*'Ores &amp; Ingots'!$C$4+DA94*'Ores &amp; Ingots'!$C$5+DB94*'Ores &amp; Ingots'!$C$6+DC94*'Ores &amp; Ingots'!$C$7+DD94*'Ores &amp; Ingots'!$C$8+DE94*'Ores &amp; Ingots'!$C$9+DF94*'Ores &amp; Ingots'!$C$10+DG94*'Ores &amp; Ingots'!$C$11+DH94*'Ores &amp; Ingots'!$C$12</f>
        <v>11</v>
      </c>
      <c r="DV94" s="225" t="str">
        <f>DI94*'Ores &amp; Ingots'!$B$3+DJ94*'Ores &amp; Ingots'!$B$4+DK94*'Ores &amp; Ingots'!$B$5+DL94*'Ores &amp; Ingots'!$B$6+DM94*'Ores &amp; Ingots'!$B$7+DN94*'Ores &amp; Ingots'!$B$8+DO94*'Ores &amp; Ingots'!$B$9+DP94*'Ores &amp; Ingots'!$B$10+DQ94*'Ores &amp; Ingots'!$B$11+DR94*'Ores &amp; Ingots'!$B$12</f>
        <v>59</v>
      </c>
      <c r="DW94" s="249" t="str">
        <f>CY94*Refining!$G$3+CZ94*Refining!$G$4+DA94*Refining!$G$5+DB94*Refining!$G$6+DC94*Refining!$G$7+DD94*Refining!$G$8+DE94*Refining!$G$9+DF94*Refining!$G$10+DG94*Refining!$G$11+DH94*Refining!$G$12</f>
        <v>30</v>
      </c>
      <c r="DX94" s="249" t="str">
        <f t="shared" si="17"/>
        <v>4,605</v>
      </c>
      <c r="DY94" s="250" t="str">
        <f t="shared" si="18"/>
        <v>0.0046</v>
      </c>
      <c r="DZ94" s="248" t="str">
        <f t="shared" si="19"/>
        <v>52</v>
      </c>
      <c r="EA94" s="251" t="str">
        <f t="shared" ref="EA94:EB94" si="380">DZ94/60</f>
        <v>0.9</v>
      </c>
      <c r="EB94" s="251" t="str">
        <f t="shared" si="380"/>
        <v>0.0</v>
      </c>
      <c r="EC94" s="543" t="str">
        <f t="shared" si="21"/>
        <v>0.00</v>
      </c>
      <c r="ED94" s="248" t="str">
        <f t="shared" si="22"/>
        <v>5,694</v>
      </c>
      <c r="EE94" s="251" t="str">
        <f t="shared" ref="EE94:EF94" si="381">ED94/1000</f>
        <v>5.7</v>
      </c>
      <c r="EF94" s="252" t="str">
        <f t="shared" si="381"/>
        <v>0.01</v>
      </c>
      <c r="EG94" s="544" t="str">
        <f t="shared" si="24"/>
        <v>0.0057</v>
      </c>
      <c r="EH94" s="225" t="s">
        <v>12</v>
      </c>
    </row>
    <row r="95" hidden="1">
      <c r="A95" s="33"/>
      <c r="B95" s="226" t="s">
        <v>982</v>
      </c>
      <c r="C95" s="227" t="s">
        <v>886</v>
      </c>
      <c r="D95" s="227">
        <v>1.0</v>
      </c>
      <c r="E95" s="227">
        <v>1.0</v>
      </c>
      <c r="F95" s="227">
        <v>1.0</v>
      </c>
      <c r="G95" s="253" t="str">
        <f t="shared" si="5"/>
        <v>15.6</v>
      </c>
      <c r="H95" s="254">
        <v>10.0</v>
      </c>
      <c r="I95" s="254">
        <v>10.0</v>
      </c>
      <c r="J95" s="254" t="str">
        <f>H95/Main!$D$9</f>
        <v>10</v>
      </c>
      <c r="K95" s="254" t="str">
        <f>I95/Main!$D$10</f>
        <v>10</v>
      </c>
      <c r="L95" s="254" t="str">
        <f t="shared" si="6"/>
        <v>1</v>
      </c>
      <c r="M95" s="254">
        <v>1.0</v>
      </c>
      <c r="N95" s="255"/>
      <c r="O95" s="256">
        <v>600000.0</v>
      </c>
      <c r="P95" s="255"/>
      <c r="Q95" s="256"/>
      <c r="R95" s="255"/>
      <c r="S95" s="257"/>
      <c r="T95" s="257"/>
      <c r="U95" s="255"/>
      <c r="V95" s="256">
        <v>50000.0</v>
      </c>
      <c r="W95" s="257"/>
      <c r="X95" s="257"/>
      <c r="Y95" s="255"/>
      <c r="Z95" s="255"/>
      <c r="AA95" s="255"/>
      <c r="AB95" s="255"/>
      <c r="AC95" s="335" t="s">
        <v>913</v>
      </c>
      <c r="AD95" s="225">
        <v>90.0</v>
      </c>
      <c r="AE95" s="225">
        <v>0.0</v>
      </c>
      <c r="AF95" s="225">
        <v>0.0</v>
      </c>
      <c r="AG95" s="225">
        <v>0.0</v>
      </c>
      <c r="AH95" s="225">
        <v>30.0</v>
      </c>
      <c r="AI95" s="225">
        <v>0.0</v>
      </c>
      <c r="AJ95" s="225">
        <v>0.0</v>
      </c>
      <c r="AK95" s="225">
        <v>20.0</v>
      </c>
      <c r="AL95" s="225">
        <v>0.0</v>
      </c>
      <c r="AM95" s="225">
        <v>0.0</v>
      </c>
      <c r="AN95" s="225">
        <v>0.0</v>
      </c>
      <c r="AO95" s="225">
        <v>0.0</v>
      </c>
      <c r="AP95" s="225">
        <v>0.0</v>
      </c>
      <c r="AQ95" s="225">
        <v>0.0</v>
      </c>
      <c r="AR95" s="225">
        <v>0.0</v>
      </c>
      <c r="AS95" s="225">
        <v>20.0</v>
      </c>
      <c r="AT95" s="309">
        <v>9.0</v>
      </c>
      <c r="AU95" s="225">
        <v>0.0</v>
      </c>
      <c r="AV95" s="225">
        <v>0.0</v>
      </c>
      <c r="AW95" s="225">
        <v>0.0</v>
      </c>
      <c r="AX95" s="225">
        <v>0.0</v>
      </c>
      <c r="AY95" s="239" t="str">
        <f t="shared" ref="AY95:BS95" si="382">IF(AD95 = 0, "", AD95)</f>
        <v>90</v>
      </c>
      <c r="AZ95" s="227" t="str">
        <f t="shared" si="382"/>
        <v/>
      </c>
      <c r="BA95" s="227" t="str">
        <f t="shared" si="382"/>
        <v/>
      </c>
      <c r="BB95" s="227" t="str">
        <f t="shared" si="382"/>
        <v/>
      </c>
      <c r="BC95" s="225" t="str">
        <f t="shared" si="382"/>
        <v>30</v>
      </c>
      <c r="BD95" s="227" t="str">
        <f t="shared" si="382"/>
        <v/>
      </c>
      <c r="BE95" s="227" t="str">
        <f t="shared" si="382"/>
        <v/>
      </c>
      <c r="BF95" s="225" t="str">
        <f t="shared" si="382"/>
        <v>20</v>
      </c>
      <c r="BG95" s="227" t="str">
        <f t="shared" si="382"/>
        <v/>
      </c>
      <c r="BH95" s="227" t="str">
        <f t="shared" si="382"/>
        <v/>
      </c>
      <c r="BI95" s="227" t="str">
        <f t="shared" si="382"/>
        <v/>
      </c>
      <c r="BJ95" s="227" t="str">
        <f t="shared" si="382"/>
        <v/>
      </c>
      <c r="BK95" s="227" t="str">
        <f t="shared" si="382"/>
        <v/>
      </c>
      <c r="BL95" s="227" t="str">
        <f t="shared" si="382"/>
        <v/>
      </c>
      <c r="BM95" s="227" t="str">
        <f t="shared" si="382"/>
        <v/>
      </c>
      <c r="BN95" s="225" t="str">
        <f t="shared" si="382"/>
        <v>20</v>
      </c>
      <c r="BO95" s="309" t="str">
        <f t="shared" si="382"/>
        <v>9</v>
      </c>
      <c r="BP95" s="227" t="str">
        <f t="shared" si="382"/>
        <v/>
      </c>
      <c r="BQ95" s="227" t="str">
        <f t="shared" si="382"/>
        <v/>
      </c>
      <c r="BR95" s="227" t="str">
        <f t="shared" si="382"/>
        <v/>
      </c>
      <c r="BS95" s="238" t="str">
        <f t="shared" si="382"/>
        <v/>
      </c>
      <c r="BT95" s="239" t="str">
        <f>$AY95*Assembly!Y$4+$AZ95*Assembly!Y$5+$BA95*Assembly!Y$6+$BB95*Assembly!Y$7+$BC95*Assembly!Y$8+$BD95*Assembly!Y$9+$BE95*Assembly!Y$10+$BF95*Assembly!Y$11+$BG95*Assembly!Y$12+$BH95*Assembly!Y$13+$BI95*Assembly!Y$14+$BJ95*Assembly!Y$15+$BK95*Assembly!Y$16+$BL95*Assembly!Y$17+$BM95*Assembly!Y$18+$BN95*Assembly!Y$19+$BO95*Assembly!Y$20+$BP95*Assembly!Y$21+$BQ95*Assembly!Y$22+$BR95*Assembly!Y$23+$BS95*Assembly!Y$24</f>
        <v>9,544</v>
      </c>
      <c r="BU95" s="225" t="str">
        <f t="shared" si="8"/>
        <v>611</v>
      </c>
      <c r="BV95" s="225" t="str">
        <f>$AY95*Assembly!AC$4+$AZ95*Assembly!AC$5+$BA95*Assembly!AC$6+$BB95*Assembly!AC$7+$BC95*Assembly!AC$8+$BD95*Assembly!AC$9+$BE95*Assembly!AC$10+$BF95*Assembly!AC$11+$BG95*Assembly!AC$12+$BH95*Assembly!AC$13+$BI95*Assembly!AC$14+$BJ95*Assembly!AC$15+$BK95*Assembly!AC$16+$BL95*Assembly!AC$17+$BM95*Assembly!AC$18+$BN95*Assembly!AC$19+$BO95*Assembly!AC$20+$BP95*Assembly!AC$21+$BQ95*Assembly!AC$22+$BR95*Assembly!AC$23+$BS95*Assembly!AC$24</f>
        <v>14,520</v>
      </c>
      <c r="BW95" s="240" t="str">
        <f t="shared" si="9"/>
        <v>1.52</v>
      </c>
      <c r="BX95" s="241" t="str">
        <f t="shared" si="10"/>
        <v>929</v>
      </c>
      <c r="BY95" s="242" t="str">
        <f t="shared" si="11"/>
        <v>23.8</v>
      </c>
      <c r="BZ95" s="225"/>
      <c r="CA95" s="225" t="str">
        <f>$AY95*Assembly!X$4+$AZ95*Assembly!X$5+$BA95*Assembly!X$6+$BB95*Assembly!X$7+$BC95*Assembly!X$8+$BD95*Assembly!X$9+$BE95*Assembly!X$10+$BF95*Assembly!X$11+$BG95*Assembly!X$12+$BH95*Assembly!X$13+$BI95*Assembly!X$14+$BJ95*Assembly!X$15+$BK95*Assembly!X$16+$BL95*Assembly!X$17+$BM95*Assembly!X$18+$BN95*Assembly!X$19+$BO95*Assembly!X$20+$BP95*Assembly!X$21+$BQ95*Assembly!X$22+$BR95*Assembly!X$23+$BS95*Assembly!X$24</f>
        <v>399</v>
      </c>
      <c r="CB95" s="225" t="str">
        <f t="shared" si="12"/>
        <v>62,067</v>
      </c>
      <c r="CC95" s="223" t="str">
        <f t="shared" si="13"/>
        <v>0.0621</v>
      </c>
      <c r="CD95" s="243" t="str">
        <f>$AY95*Assembly!AB$4+$AZ95*Assembly!AB$5+$BA95*Assembly!AB$6+$BB95*Assembly!AB$7+$BC95*Assembly!AB$8+$BD95*Assembly!AB$9+$BE95*Assembly!AB$10+$BF95*Assembly!AB$11+$BG95*Assembly!AB$12+$BH95*Assembly!AB$13+$BI95*Assembly!AB$14+$BJ95*Assembly!AB$15+$BK95*Assembly!AB$16+$BL95*Assembly!AB$17+$BM95*Assembly!AB$18+$BN95*Assembly!AB$19+$BO95*Assembly!AB$20+$BP95*Assembly!AB$21+$BQ95*Assembly!AB$22+$BR95*Assembly!AB$23+$BS95*Assembly!AB$24</f>
        <v>2,310</v>
      </c>
      <c r="CE95" s="256" t="str">
        <f>$AY95*Assembly!M$4+$AZ95*Assembly!M$5+$BA95*Assembly!M$6+$BB95*Assembly!M$7+$BC95*Assembly!M$8+$BD95*Assembly!M$9+$BE95*Assembly!M$10+$BF95*Assembly!M$11+$BG95*Assembly!M$12+$BH95*Assembly!M$13+$BI95*Assembly!M$14+$BJ95*Assembly!M$15+$BK95*Assembly!M$16+$BL95*Assembly!M$17+$BM95*Assembly!M$18+$BN95*Assembly!M$19+$BO95*Assembly!M$20+$BP95*Assembly!M$21+$BQ95*Assembly!M$22+$BR95*Assembly!M$23+$BS95*Assembly!M$24</f>
        <v>7,800</v>
      </c>
      <c r="CF95" s="256" t="str">
        <f>$AY95*Assembly!N$4+$AZ95*Assembly!N$5+$BA95*Assembly!N$6+$BB95*Assembly!N$7+$BC95*Assembly!N$8+$BD95*Assembly!N$9+$BE95*Assembly!N$10+$BF95*Assembly!N$11+$BG95*Assembly!N$12+$BH95*Assembly!N$13+$BI95*Assembly!N$14+$BJ95*Assembly!N$15+$BK95*Assembly!N$16+$BL95*Assembly!N$17+$BM95*Assembly!N$18+$BN95*Assembly!N$19+$BO95*Assembly!N$20+$BP95*Assembly!N$21+$BQ95*Assembly!N$22+$BR95*Assembly!N$23+$BS95*Assembly!N$24</f>
        <v>0</v>
      </c>
      <c r="CG95" s="256" t="str">
        <f>$AY95*Assembly!O$4+$AZ95*Assembly!O$5+$BA95*Assembly!O$6+$BB95*Assembly!O$7+$BC95*Assembly!O$8+$BD95*Assembly!O$9+$BE95*Assembly!O$10+$BF95*Assembly!O$11+$BG95*Assembly!O$12+$BH95*Assembly!O$13+$BI95*Assembly!O$14+$BJ95*Assembly!O$15+$BK95*Assembly!O$16+$BL95*Assembly!O$17+$BM95*Assembly!O$18+$BN95*Assembly!O$19+$BO95*Assembly!O$20+$BP95*Assembly!O$21+$BQ95*Assembly!O$22+$BR95*Assembly!O$23+$BS95*Assembly!O$24</f>
        <v>1,980</v>
      </c>
      <c r="CH95" s="254" t="str">
        <f>$AY95*Assembly!P$4+$AZ95*Assembly!P$5+$BA95*Assembly!P$6+$BB95*Assembly!P$7+$BC95*Assembly!P$8+$BD95*Assembly!P$9+$BE95*Assembly!P$10+$BF95*Assembly!P$11+$BG95*Assembly!P$12+$BH95*Assembly!P$13+$BI95*Assembly!P$14+$BJ95*Assembly!P$15+$BK95*Assembly!P$16+$BL95*Assembly!P$17+$BM95*Assembly!P$18+$BN95*Assembly!P$19+$BO95*Assembly!P$20+$BP95*Assembly!P$21+$BQ95*Assembly!P$22+$BR95*Assembly!P$23+$BS95*Assembly!P$24</f>
        <v>0</v>
      </c>
      <c r="CI95" s="254" t="str">
        <f>$AY95*Assembly!Q$4+$AZ95*Assembly!Q$5+$BA95*Assembly!Q$6+$BB95*Assembly!Q$7+$BC95*Assembly!Q$8+$BD95*Assembly!Q$9+$BE95*Assembly!Q$10+$BF95*Assembly!Q$11+$BG95*Assembly!Q$12+$BH95*Assembly!Q$13+$BI95*Assembly!Q$14+$BJ95*Assembly!Q$15+$BK95*Assembly!Q$16+$BL95*Assembly!Q$17+$BM95*Assembly!Q$18+$BN95*Assembly!Q$19+$BO95*Assembly!Q$20+$BP95*Assembly!Q$21+$BQ95*Assembly!Q$22+$BR95*Assembly!Q$23+$BS95*Assembly!Q$24</f>
        <v>4</v>
      </c>
      <c r="CJ95" s="256" t="str">
        <f>$AY95*Assembly!R$4+$AZ95*Assembly!R$5+$BA95*Assembly!R$6+$BB95*Assembly!R$7+$BC95*Assembly!R$8+$BD95*Assembly!R$9+$BE95*Assembly!R$10+$BF95*Assembly!R$11+$BG95*Assembly!R$12+$BH95*Assembly!R$13+$BI95*Assembly!R$14+$BJ95*Assembly!R$15+$BK95*Assembly!R$16+$BL95*Assembly!R$17+$BM95*Assembly!R$18+$BN95*Assembly!R$19+$BO95*Assembly!R$20+$BP95*Assembly!R$21+$BQ95*Assembly!R$22+$BR95*Assembly!R$23+$BS95*Assembly!R$24</f>
        <v>45</v>
      </c>
      <c r="CK95" s="254" t="str">
        <f>$AY95*Assembly!S$4+$AZ95*Assembly!S$5+$BA95*Assembly!S$6+$BB95*Assembly!S$7+$BC95*Assembly!S$8+$BD95*Assembly!S$9+$BE95*Assembly!S$10+$BF95*Assembly!S$11+$BG95*Assembly!S$12+$BH95*Assembly!S$13+$BI95*Assembly!S$14+$BJ95*Assembly!S$15+$BK95*Assembly!S$16+$BL95*Assembly!S$17+$BM95*Assembly!S$18+$BN95*Assembly!S$19+$BO95*Assembly!S$20+$BP95*Assembly!S$21+$BQ95*Assembly!S$22+$BR95*Assembly!S$23+$BS95*Assembly!S$24</f>
        <v>130</v>
      </c>
      <c r="CL95" s="254" t="str">
        <f>$AY95*Assembly!T$4+$AZ95*Assembly!T$5+$BA95*Assembly!T$6+$BB95*Assembly!T$7+$BC95*Assembly!T$8+$BD95*Assembly!T$9+$BE95*Assembly!T$10+$BF95*Assembly!T$11+$BG95*Assembly!T$12+$BH95*Assembly!T$13+$BI95*Assembly!T$14+$BJ95*Assembly!T$15+$BK95*Assembly!T$16+$BL95*Assembly!T$17+$BM95*Assembly!T$18+$BN95*Assembly!T$19+$BO95*Assembly!T$20+$BP95*Assembly!T$21+$BQ95*Assembly!T$22+$BR95*Assembly!T$23+$BS95*Assembly!T$24</f>
        <v>0</v>
      </c>
      <c r="CM95" s="254" t="str">
        <f>$AY95*Assembly!U$4+$AZ95*Assembly!U$5+$BA95*Assembly!U$6+$BB95*Assembly!U$7+$BC95*Assembly!U$8+$BD95*Assembly!U$9+$BE95*Assembly!U$10+$BF95*Assembly!U$11+$BG95*Assembly!U$12+$BH95*Assembly!U$13+$BI95*Assembly!U$14+$BJ95*Assembly!U$15+$BK95*Assembly!U$16+$BL95*Assembly!U$17+$BM95*Assembly!U$18+$BN95*Assembly!U$19+$BO95*Assembly!U$20+$BP95*Assembly!U$21+$BQ95*Assembly!U$22+$BR95*Assembly!U$23+$BS95*Assembly!U$24</f>
        <v>0</v>
      </c>
      <c r="CN95" s="256" t="str">
        <f>$AY95*Assembly!V$4+$AZ95*Assembly!V$5+$BA95*Assembly!V$6+$BB95*Assembly!V$7+$BC95*Assembly!V$8+$BD95*Assembly!V$9+$BE95*Assembly!V$10+$BF95*Assembly!V$11+$BG95*Assembly!V$12+$BH95*Assembly!V$13+$BI95*Assembly!V$14+$BJ95*Assembly!V$15+$BK95*Assembly!V$16+$BL95*Assembly!V$17+$BM95*Assembly!V$18+$BN95*Assembly!V$19+$BO95*Assembly!V$20+$BP95*Assembly!V$21+$BQ95*Assembly!V$22+$BR95*Assembly!V$23+$BS95*Assembly!V$24</f>
        <v>0</v>
      </c>
      <c r="CO95" s="256" t="str">
        <f>CE95*Refining!$F$3</f>
        <v>13,929</v>
      </c>
      <c r="CP95" s="256" t="str">
        <f>CF95*Refining!$F$4</f>
        <v>0</v>
      </c>
      <c r="CQ95" s="256" t="str">
        <f>CG95*Refining!$F$5</f>
        <v>8,250</v>
      </c>
      <c r="CR95" s="256" t="str">
        <f>CH95*Refining!$F$6</f>
        <v>0</v>
      </c>
      <c r="CS95" s="256" t="str">
        <f>CI95*Refining!$F$7</f>
        <v>7</v>
      </c>
      <c r="CT95" s="256" t="str">
        <f>CJ95*Refining!$F$8</f>
        <v>563</v>
      </c>
      <c r="CU95" s="256" t="str">
        <f>CK95*Refining!$F$9</f>
        <v>16,250</v>
      </c>
      <c r="CV95" s="256" t="str">
        <f>CL95*Refining!$F$10</f>
        <v>0</v>
      </c>
      <c r="CW95" s="256" t="str">
        <f>CM95*Refining!$F$11</f>
        <v>0</v>
      </c>
      <c r="CX95" s="256" t="str">
        <f>CN95*Refining!$F$12</f>
        <v>0</v>
      </c>
      <c r="CY95" s="248" t="str">
        <f t="shared" ref="CY95:DR95" si="383">IF(CE95 = 0, "", CE95)</f>
        <v>7,800</v>
      </c>
      <c r="CZ95" s="245" t="str">
        <f t="shared" si="383"/>
        <v/>
      </c>
      <c r="DA95" s="249" t="str">
        <f t="shared" si="383"/>
        <v>1,980</v>
      </c>
      <c r="DB95" s="245" t="str">
        <f t="shared" si="383"/>
        <v/>
      </c>
      <c r="DC95" s="245" t="str">
        <f t="shared" si="383"/>
        <v>4</v>
      </c>
      <c r="DD95" s="249" t="str">
        <f t="shared" si="383"/>
        <v>45</v>
      </c>
      <c r="DE95" s="245" t="str">
        <f t="shared" si="383"/>
        <v>130</v>
      </c>
      <c r="DF95" s="245" t="str">
        <f t="shared" si="383"/>
        <v/>
      </c>
      <c r="DG95" s="245" t="str">
        <f t="shared" si="383"/>
        <v/>
      </c>
      <c r="DH95" s="246" t="str">
        <f t="shared" si="383"/>
        <v/>
      </c>
      <c r="DI95" s="248" t="str">
        <f t="shared" si="383"/>
        <v>13,929</v>
      </c>
      <c r="DJ95" s="245" t="str">
        <f t="shared" si="383"/>
        <v/>
      </c>
      <c r="DK95" s="249" t="str">
        <f t="shared" si="383"/>
        <v>8,250</v>
      </c>
      <c r="DL95" s="245" t="str">
        <f t="shared" si="383"/>
        <v/>
      </c>
      <c r="DM95" s="249" t="str">
        <f t="shared" si="383"/>
        <v>7</v>
      </c>
      <c r="DN95" s="249" t="str">
        <f t="shared" si="383"/>
        <v>563</v>
      </c>
      <c r="DO95" s="249" t="str">
        <f t="shared" si="383"/>
        <v>16,250</v>
      </c>
      <c r="DP95" s="245" t="str">
        <f t="shared" si="383"/>
        <v/>
      </c>
      <c r="DQ95" s="245" t="str">
        <f t="shared" si="383"/>
        <v/>
      </c>
      <c r="DR95" s="246" t="str">
        <f t="shared" si="383"/>
        <v/>
      </c>
      <c r="DS95" s="248" t="str">
        <f t="shared" si="15"/>
        <v>9,959</v>
      </c>
      <c r="DT95" s="249" t="str">
        <f t="shared" si="16"/>
        <v>38,998</v>
      </c>
      <c r="DU95" s="225" t="str">
        <f>CY95*'Ores &amp; Ingots'!$C$3+CZ95*'Ores &amp; Ingots'!$C$4+DA95*'Ores &amp; Ingots'!$C$5+DB95*'Ores &amp; Ingots'!$C$6+DC95*'Ores &amp; Ingots'!$C$7+DD95*'Ores &amp; Ingots'!$C$8+DE95*'Ores &amp; Ingots'!$C$9+DF95*'Ores &amp; Ingots'!$C$10+DG95*'Ores &amp; Ingots'!$C$11+DH95*'Ores &amp; Ingots'!$C$12</f>
        <v>1,225</v>
      </c>
      <c r="DV95" s="225" t="str">
        <f>DI95*'Ores &amp; Ingots'!$B$3+DJ95*'Ores &amp; Ingots'!$B$4+DK95*'Ores &amp; Ingots'!$B$5+DL95*'Ores &amp; Ingots'!$B$6+DM95*'Ores &amp; Ingots'!$B$7+DN95*'Ores &amp; Ingots'!$B$8+DO95*'Ores &amp; Ingots'!$B$9+DP95*'Ores &amp; Ingots'!$B$10+DQ95*'Ores &amp; Ingots'!$B$11+DR95*'Ores &amp; Ingots'!$B$12</f>
        <v>14,429</v>
      </c>
      <c r="DW95" s="249" t="str">
        <f>CY95*Refining!$G$3+CZ95*Refining!$G$4+DA95*Refining!$G$5+DB95*Refining!$G$6+DC95*Refining!$G$7+DD95*Refining!$G$8+DE95*Refining!$G$9+DF95*Refining!$G$10+DG95*Refining!$G$11+DH95*Refining!$G$12</f>
        <v>31,356</v>
      </c>
      <c r="DX95" s="249" t="str">
        <f t="shared" si="17"/>
        <v>4,877,650</v>
      </c>
      <c r="DY95" s="250" t="str">
        <f t="shared" si="18"/>
        <v>4.8776</v>
      </c>
      <c r="DZ95" s="248" t="str">
        <f t="shared" si="19"/>
        <v>31,765</v>
      </c>
      <c r="EA95" s="251" t="str">
        <f t="shared" ref="EA95:EB95" si="384">DZ95/60</f>
        <v>529.4</v>
      </c>
      <c r="EB95" s="251" t="str">
        <f t="shared" si="384"/>
        <v>8.8</v>
      </c>
      <c r="EC95" s="543" t="str">
        <f t="shared" si="21"/>
        <v>0.37</v>
      </c>
      <c r="ED95" s="248" t="str">
        <f t="shared" si="22"/>
        <v>4,939,716</v>
      </c>
      <c r="EE95" s="251" t="str">
        <f t="shared" ref="EE95:EF95" si="385">ED95/1000</f>
        <v>4,939.7</v>
      </c>
      <c r="EF95" s="252" t="str">
        <f t="shared" si="385"/>
        <v>4.94</v>
      </c>
      <c r="EG95" s="544" t="str">
        <f t="shared" si="24"/>
        <v>4.9397</v>
      </c>
      <c r="EH95" s="225" t="s">
        <v>12</v>
      </c>
    </row>
    <row r="96">
      <c r="A96" s="33"/>
      <c r="B96" s="297" t="s">
        <v>982</v>
      </c>
      <c r="C96" s="262" t="s">
        <v>885</v>
      </c>
      <c r="D96" s="262">
        <v>1.0</v>
      </c>
      <c r="E96" s="262">
        <v>1.0</v>
      </c>
      <c r="F96" s="262">
        <v>1.0</v>
      </c>
      <c r="G96" s="315" t="str">
        <f t="shared" si="5"/>
        <v>0.1</v>
      </c>
      <c r="H96" s="316">
        <v>10.0</v>
      </c>
      <c r="I96" s="316">
        <v>10.0</v>
      </c>
      <c r="J96" s="316" t="str">
        <f>H96/Main!$D$9</f>
        <v>10</v>
      </c>
      <c r="K96" s="316" t="str">
        <f>I96/Main!$D$10</f>
        <v>10</v>
      </c>
      <c r="L96" s="316" t="str">
        <f t="shared" si="6"/>
        <v>1</v>
      </c>
      <c r="M96" s="316">
        <v>1.0</v>
      </c>
      <c r="N96" s="317"/>
      <c r="O96" s="318">
        <v>25000.0</v>
      </c>
      <c r="P96" s="317"/>
      <c r="Q96" s="318"/>
      <c r="R96" s="317"/>
      <c r="S96" s="319"/>
      <c r="T96" s="319"/>
      <c r="U96" s="317"/>
      <c r="V96" s="318">
        <v>2000.0</v>
      </c>
      <c r="W96" s="319"/>
      <c r="X96" s="319"/>
      <c r="Y96" s="317"/>
      <c r="Z96" s="317"/>
      <c r="AA96" s="317"/>
      <c r="AB96" s="317"/>
      <c r="AC96" s="337"/>
      <c r="AD96" s="275">
        <v>3.0</v>
      </c>
      <c r="AE96" s="275">
        <v>0.0</v>
      </c>
      <c r="AF96" s="275">
        <v>0.0</v>
      </c>
      <c r="AG96" s="275">
        <v>0.0</v>
      </c>
      <c r="AH96" s="275">
        <v>2.0</v>
      </c>
      <c r="AI96" s="275">
        <v>0.0</v>
      </c>
      <c r="AJ96" s="275">
        <v>0.0</v>
      </c>
      <c r="AK96" s="275">
        <v>2.0</v>
      </c>
      <c r="AL96" s="275">
        <v>0.0</v>
      </c>
      <c r="AM96" s="275">
        <v>0.0</v>
      </c>
      <c r="AN96" s="275">
        <v>0.0</v>
      </c>
      <c r="AO96" s="275">
        <v>0.0</v>
      </c>
      <c r="AP96" s="275">
        <v>0.0</v>
      </c>
      <c r="AQ96" s="275">
        <v>0.0</v>
      </c>
      <c r="AR96" s="275">
        <v>0.0</v>
      </c>
      <c r="AS96" s="275">
        <v>2.0</v>
      </c>
      <c r="AT96" s="321">
        <v>1.0</v>
      </c>
      <c r="AU96" s="275">
        <v>0.0</v>
      </c>
      <c r="AV96" s="275">
        <v>0.0</v>
      </c>
      <c r="AW96" s="275">
        <v>0.0</v>
      </c>
      <c r="AX96" s="275">
        <v>0.0</v>
      </c>
      <c r="AY96" s="274" t="str">
        <f t="shared" ref="AY96:BS96" si="386">IF(AD96 = 0, "", AD96)</f>
        <v>3</v>
      </c>
      <c r="AZ96" s="262" t="str">
        <f t="shared" si="386"/>
        <v/>
      </c>
      <c r="BA96" s="262" t="str">
        <f t="shared" si="386"/>
        <v/>
      </c>
      <c r="BB96" s="262" t="str">
        <f t="shared" si="386"/>
        <v/>
      </c>
      <c r="BC96" s="275" t="str">
        <f t="shared" si="386"/>
        <v>2</v>
      </c>
      <c r="BD96" s="262" t="str">
        <f t="shared" si="386"/>
        <v/>
      </c>
      <c r="BE96" s="262" t="str">
        <f t="shared" si="386"/>
        <v/>
      </c>
      <c r="BF96" s="275" t="str">
        <f t="shared" si="386"/>
        <v>2</v>
      </c>
      <c r="BG96" s="262" t="str">
        <f t="shared" si="386"/>
        <v/>
      </c>
      <c r="BH96" s="262" t="str">
        <f t="shared" si="386"/>
        <v/>
      </c>
      <c r="BI96" s="262" t="str">
        <f t="shared" si="386"/>
        <v/>
      </c>
      <c r="BJ96" s="262" t="str">
        <f t="shared" si="386"/>
        <v/>
      </c>
      <c r="BK96" s="262" t="str">
        <f t="shared" si="386"/>
        <v/>
      </c>
      <c r="BL96" s="262" t="str">
        <f t="shared" si="386"/>
        <v/>
      </c>
      <c r="BM96" s="262" t="str">
        <f t="shared" si="386"/>
        <v/>
      </c>
      <c r="BN96" s="275" t="str">
        <f t="shared" si="386"/>
        <v>2</v>
      </c>
      <c r="BO96" s="321" t="str">
        <f t="shared" si="386"/>
        <v>1</v>
      </c>
      <c r="BP96" s="262" t="str">
        <f t="shared" si="386"/>
        <v/>
      </c>
      <c r="BQ96" s="262" t="str">
        <f t="shared" si="386"/>
        <v/>
      </c>
      <c r="BR96" s="262" t="str">
        <f t="shared" si="386"/>
        <v/>
      </c>
      <c r="BS96" s="273" t="str">
        <f t="shared" si="386"/>
        <v/>
      </c>
      <c r="BT96" s="274" t="str">
        <f>$AY96*Assembly!Y$4+$AZ96*Assembly!Y$5+$BA96*Assembly!Y$6+$BB96*Assembly!Y$7+$BC96*Assembly!Y$8+$BD96*Assembly!Y$9+$BE96*Assembly!Y$10+$BF96*Assembly!Y$11+$BG96*Assembly!Y$12+$BH96*Assembly!Y$13+$BI96*Assembly!Y$14+$BJ96*Assembly!Y$15+$BK96*Assembly!Y$16+$BL96*Assembly!Y$17+$BM96*Assembly!Y$18+$BN96*Assembly!Y$19+$BO96*Assembly!Y$20+$BP96*Assembly!Y$21+$BQ96*Assembly!Y$22+$BR96*Assembly!Y$23+$BS96*Assembly!Y$24</f>
        <v>906</v>
      </c>
      <c r="BU96" s="275" t="str">
        <f t="shared" si="8"/>
        <v>7,251</v>
      </c>
      <c r="BV96" s="275" t="str">
        <f>$AY96*Assembly!AC$4+$AZ96*Assembly!AC$5+$BA96*Assembly!AC$6+$BB96*Assembly!AC$7+$BC96*Assembly!AC$8+$BD96*Assembly!AC$9+$BE96*Assembly!AC$10+$BF96*Assembly!AC$11+$BG96*Assembly!AC$12+$BH96*Assembly!AC$13+$BI96*Assembly!AC$14+$BJ96*Assembly!AC$15+$BK96*Assembly!AC$16+$BL96*Assembly!AC$17+$BM96*Assembly!AC$18+$BN96*Assembly!AC$19+$BO96*Assembly!AC$20+$BP96*Assembly!AC$21+$BQ96*Assembly!AC$22+$BR96*Assembly!AC$23+$BS96*Assembly!AC$24</f>
        <v>872</v>
      </c>
      <c r="BW96" s="276" t="str">
        <f t="shared" si="9"/>
        <v>0.96</v>
      </c>
      <c r="BX96" s="277" t="str">
        <f t="shared" si="10"/>
        <v>6976</v>
      </c>
      <c r="BY96" s="278" t="str">
        <f t="shared" si="11"/>
        <v>0.1</v>
      </c>
      <c r="BZ96" s="275"/>
      <c r="CA96" s="275" t="str">
        <f>$AY96*Assembly!X$4+$AZ96*Assembly!X$5+$BA96*Assembly!X$6+$BB96*Assembly!X$7+$BC96*Assembly!X$8+$BD96*Assembly!X$9+$BE96*Assembly!X$10+$BF96*Assembly!X$11+$BG96*Assembly!X$12+$BH96*Assembly!X$13+$BI96*Assembly!X$14+$BJ96*Assembly!X$15+$BK96*Assembly!X$16+$BL96*Assembly!X$17+$BM96*Assembly!X$18+$BN96*Assembly!X$19+$BO96*Assembly!X$20+$BP96*Assembly!X$21+$BQ96*Assembly!X$22+$BR96*Assembly!X$23+$BS96*Assembly!X$24</f>
        <v>30</v>
      </c>
      <c r="CB96" s="275" t="str">
        <f t="shared" si="12"/>
        <v>4,667</v>
      </c>
      <c r="CC96" s="279" t="str">
        <f t="shared" si="13"/>
        <v>0.0047</v>
      </c>
      <c r="CD96" s="280" t="str">
        <f>$AY96*Assembly!AB$4+$AZ96*Assembly!AB$5+$BA96*Assembly!AB$6+$BB96*Assembly!AB$7+$BC96*Assembly!AB$8+$BD96*Assembly!AB$9+$BE96*Assembly!AB$10+$BF96*Assembly!AB$11+$BG96*Assembly!AB$12+$BH96*Assembly!AB$13+$BI96*Assembly!AB$14+$BJ96*Assembly!AB$15+$BK96*Assembly!AB$16+$BL96*Assembly!AB$17+$BM96*Assembly!AB$18+$BN96*Assembly!AB$19+$BO96*Assembly!AB$20+$BP96*Assembly!AB$21+$BQ96*Assembly!AB$22+$BR96*Assembly!AB$23+$BS96*Assembly!AB$24</f>
        <v>231</v>
      </c>
      <c r="CE96" s="318" t="str">
        <f>$AY96*Assembly!M$4+$AZ96*Assembly!M$5+$BA96*Assembly!M$6+$BB96*Assembly!M$7+$BC96*Assembly!M$8+$BD96*Assembly!M$9+$BE96*Assembly!M$10+$BF96*Assembly!M$11+$BG96*Assembly!M$12+$BH96*Assembly!M$13+$BI96*Assembly!M$14+$BJ96*Assembly!M$15+$BK96*Assembly!M$16+$BL96*Assembly!M$17+$BM96*Assembly!M$18+$BN96*Assembly!M$19+$BO96*Assembly!M$20+$BP96*Assembly!M$21+$BQ96*Assembly!M$22+$BR96*Assembly!M$23+$BS96*Assembly!M$24</f>
        <v>704</v>
      </c>
      <c r="CF96" s="318" t="str">
        <f>$AY96*Assembly!N$4+$AZ96*Assembly!N$5+$BA96*Assembly!N$6+$BB96*Assembly!N$7+$BC96*Assembly!N$8+$BD96*Assembly!N$9+$BE96*Assembly!N$10+$BF96*Assembly!N$11+$BG96*Assembly!N$12+$BH96*Assembly!N$13+$BI96*Assembly!N$14+$BJ96*Assembly!N$15+$BK96*Assembly!N$16+$BL96*Assembly!N$17+$BM96*Assembly!N$18+$BN96*Assembly!N$19+$BO96*Assembly!N$20+$BP96*Assembly!N$21+$BQ96*Assembly!N$22+$BR96*Assembly!N$23+$BS96*Assembly!N$24</f>
        <v>0</v>
      </c>
      <c r="CG96" s="318" t="str">
        <f>$AY96*Assembly!O$4+$AZ96*Assembly!O$5+$BA96*Assembly!O$6+$BB96*Assembly!O$7+$BC96*Assembly!O$8+$BD96*Assembly!O$9+$BE96*Assembly!O$10+$BF96*Assembly!O$11+$BG96*Assembly!O$12+$BH96*Assembly!O$13+$BI96*Assembly!O$14+$BJ96*Assembly!O$15+$BK96*Assembly!O$16+$BL96*Assembly!O$17+$BM96*Assembly!O$18+$BN96*Assembly!O$19+$BO96*Assembly!O$20+$BP96*Assembly!O$21+$BQ96*Assembly!O$22+$BR96*Assembly!O$23+$BS96*Assembly!O$24</f>
        <v>220</v>
      </c>
      <c r="CH96" s="316" t="str">
        <f>$AY96*Assembly!P$4+$AZ96*Assembly!P$5+$BA96*Assembly!P$6+$BB96*Assembly!P$7+$BC96*Assembly!P$8+$BD96*Assembly!P$9+$BE96*Assembly!P$10+$BF96*Assembly!P$11+$BG96*Assembly!P$12+$BH96*Assembly!P$13+$BI96*Assembly!P$14+$BJ96*Assembly!P$15+$BK96*Assembly!P$16+$BL96*Assembly!P$17+$BM96*Assembly!P$18+$BN96*Assembly!P$19+$BO96*Assembly!P$20+$BP96*Assembly!P$21+$BQ96*Assembly!P$22+$BR96*Assembly!P$23+$BS96*Assembly!P$24</f>
        <v>0</v>
      </c>
      <c r="CI96" s="316" t="str">
        <f>$AY96*Assembly!Q$4+$AZ96*Assembly!Q$5+$BA96*Assembly!Q$6+$BB96*Assembly!Q$7+$BC96*Assembly!Q$8+$BD96*Assembly!Q$9+$BE96*Assembly!Q$10+$BF96*Assembly!Q$11+$BG96*Assembly!Q$12+$BH96*Assembly!Q$13+$BI96*Assembly!Q$14+$BJ96*Assembly!Q$15+$BK96*Assembly!Q$16+$BL96*Assembly!Q$17+$BM96*Assembly!Q$18+$BN96*Assembly!Q$19+$BO96*Assembly!Q$20+$BP96*Assembly!Q$21+$BQ96*Assembly!Q$22+$BR96*Assembly!Q$23+$BS96*Assembly!Q$24</f>
        <v>0.4</v>
      </c>
      <c r="CJ96" s="318" t="str">
        <f>$AY96*Assembly!R$4+$AZ96*Assembly!R$5+$BA96*Assembly!R$6+$BB96*Assembly!R$7+$BC96*Assembly!R$8+$BD96*Assembly!R$9+$BE96*Assembly!R$10+$BF96*Assembly!R$11+$BG96*Assembly!R$12+$BH96*Assembly!R$13+$BI96*Assembly!R$14+$BJ96*Assembly!R$15+$BK96*Assembly!R$16+$BL96*Assembly!R$17+$BM96*Assembly!R$18+$BN96*Assembly!R$19+$BO96*Assembly!R$20+$BP96*Assembly!R$21+$BQ96*Assembly!R$22+$BR96*Assembly!R$23+$BS96*Assembly!R$24</f>
        <v>5</v>
      </c>
      <c r="CK96" s="316" t="str">
        <f>$AY96*Assembly!S$4+$AZ96*Assembly!S$5+$BA96*Assembly!S$6+$BB96*Assembly!S$7+$BC96*Assembly!S$8+$BD96*Assembly!S$9+$BE96*Assembly!S$10+$BF96*Assembly!S$11+$BG96*Assembly!S$12+$BH96*Assembly!S$13+$BI96*Assembly!S$14+$BJ96*Assembly!S$15+$BK96*Assembly!S$16+$BL96*Assembly!S$17+$BM96*Assembly!S$18+$BN96*Assembly!S$19+$BO96*Assembly!S$20+$BP96*Assembly!S$21+$BQ96*Assembly!S$22+$BR96*Assembly!S$23+$BS96*Assembly!S$24</f>
        <v>14</v>
      </c>
      <c r="CL96" s="316" t="str">
        <f>$AY96*Assembly!T$4+$AZ96*Assembly!T$5+$BA96*Assembly!T$6+$BB96*Assembly!T$7+$BC96*Assembly!T$8+$BD96*Assembly!T$9+$BE96*Assembly!T$10+$BF96*Assembly!T$11+$BG96*Assembly!T$12+$BH96*Assembly!T$13+$BI96*Assembly!T$14+$BJ96*Assembly!T$15+$BK96*Assembly!T$16+$BL96*Assembly!T$17+$BM96*Assembly!T$18+$BN96*Assembly!T$19+$BO96*Assembly!T$20+$BP96*Assembly!T$21+$BQ96*Assembly!T$22+$BR96*Assembly!T$23+$BS96*Assembly!T$24</f>
        <v>0</v>
      </c>
      <c r="CM96" s="316" t="str">
        <f>$AY96*Assembly!U$4+$AZ96*Assembly!U$5+$BA96*Assembly!U$6+$BB96*Assembly!U$7+$BC96*Assembly!U$8+$BD96*Assembly!U$9+$BE96*Assembly!U$10+$BF96*Assembly!U$11+$BG96*Assembly!U$12+$BH96*Assembly!U$13+$BI96*Assembly!U$14+$BJ96*Assembly!U$15+$BK96*Assembly!U$16+$BL96*Assembly!U$17+$BM96*Assembly!U$18+$BN96*Assembly!U$19+$BO96*Assembly!U$20+$BP96*Assembly!U$21+$BQ96*Assembly!U$22+$BR96*Assembly!U$23+$BS96*Assembly!U$24</f>
        <v>0</v>
      </c>
      <c r="CN96" s="318" t="str">
        <f>$AY96*Assembly!V$4+$AZ96*Assembly!V$5+$BA96*Assembly!V$6+$BB96*Assembly!V$7+$BC96*Assembly!V$8+$BD96*Assembly!V$9+$BE96*Assembly!V$10+$BF96*Assembly!V$11+$BG96*Assembly!V$12+$BH96*Assembly!V$13+$BI96*Assembly!V$14+$BJ96*Assembly!V$15+$BK96*Assembly!V$16+$BL96*Assembly!V$17+$BM96*Assembly!V$18+$BN96*Assembly!V$19+$BO96*Assembly!V$20+$BP96*Assembly!V$21+$BQ96*Assembly!V$22+$BR96*Assembly!V$23+$BS96*Assembly!V$24</f>
        <v>0</v>
      </c>
      <c r="CO96" s="318" t="str">
        <f>CE96*Refining!$F$3</f>
        <v>1,257</v>
      </c>
      <c r="CP96" s="318" t="str">
        <f>CF96*Refining!$F$4</f>
        <v>0</v>
      </c>
      <c r="CQ96" s="318" t="str">
        <f>CG96*Refining!$F$5</f>
        <v>917</v>
      </c>
      <c r="CR96" s="318" t="str">
        <f>CH96*Refining!$F$6</f>
        <v>0</v>
      </c>
      <c r="CS96" s="318" t="str">
        <f>CI96*Refining!$F$7</f>
        <v>1</v>
      </c>
      <c r="CT96" s="318" t="str">
        <f>CJ96*Refining!$F$8</f>
        <v>63</v>
      </c>
      <c r="CU96" s="318" t="str">
        <f>CK96*Refining!$F$9</f>
        <v>1,750</v>
      </c>
      <c r="CV96" s="318" t="str">
        <f>CL96*Refining!$F$10</f>
        <v>0</v>
      </c>
      <c r="CW96" s="318" t="str">
        <f>CM96*Refining!$F$11</f>
        <v>0</v>
      </c>
      <c r="CX96" s="318" t="str">
        <f>CN96*Refining!$F$12</f>
        <v>0</v>
      </c>
      <c r="CY96" s="285" t="str">
        <f t="shared" ref="CY96:DR96" si="387">IF(CE96 = 0, "", CE96)</f>
        <v>704</v>
      </c>
      <c r="CZ96" s="282" t="str">
        <f t="shared" si="387"/>
        <v/>
      </c>
      <c r="DA96" s="286" t="str">
        <f t="shared" si="387"/>
        <v>220</v>
      </c>
      <c r="DB96" s="282" t="str">
        <f t="shared" si="387"/>
        <v/>
      </c>
      <c r="DC96" s="282" t="str">
        <f t="shared" si="387"/>
        <v>0.4</v>
      </c>
      <c r="DD96" s="286" t="str">
        <f t="shared" si="387"/>
        <v>5</v>
      </c>
      <c r="DE96" s="282" t="str">
        <f t="shared" si="387"/>
        <v>14</v>
      </c>
      <c r="DF96" s="282" t="str">
        <f t="shared" si="387"/>
        <v/>
      </c>
      <c r="DG96" s="282" t="str">
        <f t="shared" si="387"/>
        <v/>
      </c>
      <c r="DH96" s="283" t="str">
        <f t="shared" si="387"/>
        <v/>
      </c>
      <c r="DI96" s="285" t="str">
        <f t="shared" si="387"/>
        <v>1,257</v>
      </c>
      <c r="DJ96" s="282" t="str">
        <f t="shared" si="387"/>
        <v/>
      </c>
      <c r="DK96" s="286" t="str">
        <f t="shared" si="387"/>
        <v>917</v>
      </c>
      <c r="DL96" s="282" t="str">
        <f t="shared" si="387"/>
        <v/>
      </c>
      <c r="DM96" s="286" t="str">
        <f t="shared" si="387"/>
        <v>1</v>
      </c>
      <c r="DN96" s="286" t="str">
        <f t="shared" si="387"/>
        <v>63</v>
      </c>
      <c r="DO96" s="286" t="str">
        <f t="shared" si="387"/>
        <v>1,750</v>
      </c>
      <c r="DP96" s="282" t="str">
        <f t="shared" si="387"/>
        <v/>
      </c>
      <c r="DQ96" s="282" t="str">
        <f t="shared" si="387"/>
        <v/>
      </c>
      <c r="DR96" s="283" t="str">
        <f t="shared" si="387"/>
        <v/>
      </c>
      <c r="DS96" s="285" t="str">
        <f t="shared" si="15"/>
        <v>943</v>
      </c>
      <c r="DT96" s="286" t="str">
        <f t="shared" si="16"/>
        <v>3,987</v>
      </c>
      <c r="DU96" s="275" t="str">
        <f>CY96*'Ores &amp; Ingots'!$C$3+CZ96*'Ores &amp; Ingots'!$C$4+DA96*'Ores &amp; Ingots'!$C$5+DB96*'Ores &amp; Ingots'!$C$6+DC96*'Ores &amp; Ingots'!$C$7+DD96*'Ores &amp; Ingots'!$C$8+DE96*'Ores &amp; Ingots'!$C$9+DF96*'Ores &amp; Ingots'!$C$10+DG96*'Ores &amp; Ingots'!$C$11+DH96*'Ores &amp; Ingots'!$C$12</f>
        <v>115</v>
      </c>
      <c r="DV96" s="275" t="str">
        <f>DI96*'Ores &amp; Ingots'!$B$3+DJ96*'Ores &amp; Ingots'!$B$4+DK96*'Ores &amp; Ingots'!$B$5+DL96*'Ores &amp; Ingots'!$B$6+DM96*'Ores &amp; Ingots'!$B$7+DN96*'Ores &amp; Ingots'!$B$8+DO96*'Ores &amp; Ingots'!$B$9+DP96*'Ores &amp; Ingots'!$B$10+DQ96*'Ores &amp; Ingots'!$B$11+DR96*'Ores &amp; Ingots'!$B$12</f>
        <v>1,475</v>
      </c>
      <c r="DW96" s="286" t="str">
        <f>CY96*Refining!$G$3+CZ96*Refining!$G$4+DA96*Refining!$G$5+DB96*Refining!$G$6+DC96*Refining!$G$7+DD96*Refining!$G$8+DE96*Refining!$G$9+DF96*Refining!$G$10+DG96*Refining!$G$11+DH96*Refining!$G$12</f>
        <v>3,456</v>
      </c>
      <c r="DX96" s="286" t="str">
        <f t="shared" si="17"/>
        <v>537,558</v>
      </c>
      <c r="DY96" s="287" t="str">
        <f t="shared" si="18"/>
        <v>0.5376</v>
      </c>
      <c r="DZ96" s="285" t="str">
        <f t="shared" si="19"/>
        <v>3,496</v>
      </c>
      <c r="EA96" s="288" t="str">
        <f t="shared" ref="EA96:EB96" si="388">DZ96/60</f>
        <v>58.3</v>
      </c>
      <c r="EB96" s="288" t="str">
        <f t="shared" si="388"/>
        <v>1.0</v>
      </c>
      <c r="EC96" s="545" t="str">
        <f t="shared" si="21"/>
        <v>0.04</v>
      </c>
      <c r="ED96" s="285" t="str">
        <f t="shared" si="22"/>
        <v>542,225</v>
      </c>
      <c r="EE96" s="288" t="str">
        <f t="shared" ref="EE96:EF96" si="389">ED96/1000</f>
        <v>542.2</v>
      </c>
      <c r="EF96" s="289" t="str">
        <f t="shared" si="389"/>
        <v>0.54</v>
      </c>
      <c r="EG96" s="546" t="str">
        <f t="shared" si="24"/>
        <v>0.5422</v>
      </c>
      <c r="EH96" s="225" t="s">
        <v>12</v>
      </c>
    </row>
    <row r="97" hidden="1">
      <c r="A97" s="42"/>
      <c r="B97" s="297" t="s">
        <v>983</v>
      </c>
      <c r="C97" s="262" t="s">
        <v>886</v>
      </c>
      <c r="D97" s="262">
        <v>3.0</v>
      </c>
      <c r="E97" s="262">
        <v>3.0</v>
      </c>
      <c r="F97" s="262">
        <v>2.0</v>
      </c>
      <c r="G97" s="315" t="str">
        <f t="shared" si="5"/>
        <v>281.3</v>
      </c>
      <c r="H97" s="316">
        <v>45.0</v>
      </c>
      <c r="I97" s="316">
        <v>45.0</v>
      </c>
      <c r="J97" s="316" t="str">
        <f>H97/Main!$D$9</f>
        <v>45</v>
      </c>
      <c r="K97" s="316" t="str">
        <f>I97/Main!$D$10</f>
        <v>45</v>
      </c>
      <c r="L97" s="316" t="str">
        <f t="shared" si="6"/>
        <v>1</v>
      </c>
      <c r="M97" s="316">
        <v>1.0</v>
      </c>
      <c r="N97" s="318" t="s">
        <v>12</v>
      </c>
      <c r="O97" s="318" t="s">
        <v>12</v>
      </c>
      <c r="P97" s="317"/>
      <c r="Q97" s="318"/>
      <c r="R97" s="317"/>
      <c r="S97" s="319"/>
      <c r="T97" s="319"/>
      <c r="U97" s="317"/>
      <c r="V97" s="317"/>
      <c r="W97" s="318">
        <v>2000000.0</v>
      </c>
      <c r="X97" s="319"/>
      <c r="Y97" s="317"/>
      <c r="Z97" s="317"/>
      <c r="AA97" s="317"/>
      <c r="AB97" s="317"/>
      <c r="AC97" s="337" t="s">
        <v>12</v>
      </c>
      <c r="AD97" s="275">
        <v>40.0</v>
      </c>
      <c r="AE97" s="275">
        <v>0.0</v>
      </c>
      <c r="AF97" s="275">
        <v>0.0</v>
      </c>
      <c r="AG97" s="275">
        <v>40.0</v>
      </c>
      <c r="AH97" s="275">
        <v>40.0</v>
      </c>
      <c r="AI97" s="275">
        <v>0.0</v>
      </c>
      <c r="AJ97" s="275">
        <v>0.0</v>
      </c>
      <c r="AK97" s="321">
        <v>300.0</v>
      </c>
      <c r="AL97" s="275">
        <v>0.0</v>
      </c>
      <c r="AM97" s="275">
        <v>0.0</v>
      </c>
      <c r="AN97" s="275">
        <v>120.0</v>
      </c>
      <c r="AO97" s="275">
        <v>50.0</v>
      </c>
      <c r="AP97" s="275">
        <v>0.0</v>
      </c>
      <c r="AQ97" s="275">
        <v>0.0</v>
      </c>
      <c r="AR97" s="275">
        <v>0.0</v>
      </c>
      <c r="AS97" s="275">
        <v>1000.0</v>
      </c>
      <c r="AT97" s="275">
        <v>20.0</v>
      </c>
      <c r="AU97" s="275">
        <v>0.0</v>
      </c>
      <c r="AV97" s="275">
        <v>0.0</v>
      </c>
      <c r="AW97" s="275">
        <v>20.0</v>
      </c>
      <c r="AX97" s="275">
        <v>0.0</v>
      </c>
      <c r="AY97" s="274" t="str">
        <f t="shared" ref="AY97:BS97" si="390">IF(AD97 = 0, "", AD97)</f>
        <v>40</v>
      </c>
      <c r="AZ97" s="262" t="str">
        <f t="shared" si="390"/>
        <v/>
      </c>
      <c r="BA97" s="262" t="str">
        <f t="shared" si="390"/>
        <v/>
      </c>
      <c r="BB97" s="275" t="str">
        <f t="shared" si="390"/>
        <v>40</v>
      </c>
      <c r="BC97" s="275" t="str">
        <f t="shared" si="390"/>
        <v>40</v>
      </c>
      <c r="BD97" s="262" t="str">
        <f t="shared" si="390"/>
        <v/>
      </c>
      <c r="BE97" s="262" t="str">
        <f t="shared" si="390"/>
        <v/>
      </c>
      <c r="BF97" s="321" t="str">
        <f t="shared" si="390"/>
        <v>300</v>
      </c>
      <c r="BG97" s="262" t="str">
        <f t="shared" si="390"/>
        <v/>
      </c>
      <c r="BH97" s="262" t="str">
        <f t="shared" si="390"/>
        <v/>
      </c>
      <c r="BI97" s="275" t="str">
        <f t="shared" si="390"/>
        <v>120</v>
      </c>
      <c r="BJ97" s="275" t="str">
        <f t="shared" si="390"/>
        <v>50</v>
      </c>
      <c r="BK97" s="262" t="str">
        <f t="shared" si="390"/>
        <v/>
      </c>
      <c r="BL97" s="262" t="str">
        <f t="shared" si="390"/>
        <v/>
      </c>
      <c r="BM97" s="262" t="str">
        <f t="shared" si="390"/>
        <v/>
      </c>
      <c r="BN97" s="275" t="str">
        <f t="shared" si="390"/>
        <v>1,000</v>
      </c>
      <c r="BO97" s="275" t="str">
        <f t="shared" si="390"/>
        <v>20</v>
      </c>
      <c r="BP97" s="262" t="str">
        <f t="shared" si="390"/>
        <v/>
      </c>
      <c r="BQ97" s="262" t="str">
        <f t="shared" si="390"/>
        <v/>
      </c>
      <c r="BR97" s="275" t="str">
        <f t="shared" si="390"/>
        <v>20</v>
      </c>
      <c r="BS97" s="273" t="str">
        <f t="shared" si="390"/>
        <v/>
      </c>
      <c r="BT97" s="274" t="str">
        <f>$AY97*Assembly!Y$4+$AZ97*Assembly!Y$5+$BA97*Assembly!Y$6+$BB97*Assembly!Y$7+$BC97*Assembly!Y$8+$BD97*Assembly!Y$9+$BE97*Assembly!Y$10+$BF97*Assembly!Y$11+$BG97*Assembly!Y$12+$BH97*Assembly!Y$13+$BI97*Assembly!Y$14+$BJ97*Assembly!Y$15+$BK97*Assembly!Y$16+$BL97*Assembly!Y$17+$BM97*Assembly!Y$18+$BN97*Assembly!Y$19+$BO97*Assembly!Y$20+$BP97*Assembly!Y$21+$BQ97*Assembly!Y$22+$BR97*Assembly!Y$23+$BS97*Assembly!Y$24</f>
        <v>36,580</v>
      </c>
      <c r="BU97" s="275" t="str">
        <f t="shared" si="8"/>
        <v>130</v>
      </c>
      <c r="BV97" s="275" t="str">
        <f>$AY97*Assembly!AC$4+$AZ97*Assembly!AC$5+$BA97*Assembly!AC$6+$BB97*Assembly!AC$7+$BC97*Assembly!AC$8+$BD97*Assembly!AC$9+$BE97*Assembly!AC$10+$BF97*Assembly!AC$11+$BG97*Assembly!AC$12+$BH97*Assembly!AC$13+$BI97*Assembly!AC$14+$BJ97*Assembly!AC$15+$BK97*Assembly!AC$16+$BL97*Assembly!AC$17+$BM97*Assembly!AC$18+$BN97*Assembly!AC$19+$BO97*Assembly!AC$20+$BP97*Assembly!AC$21+$BQ97*Assembly!AC$22+$BR97*Assembly!AC$23+$BS97*Assembly!AC$24</f>
        <v>30,480</v>
      </c>
      <c r="BW97" s="276" t="str">
        <f t="shared" si="9"/>
        <v>0.83</v>
      </c>
      <c r="BX97" s="277" t="str">
        <f t="shared" si="10"/>
        <v>108</v>
      </c>
      <c r="BY97" s="278" t="str">
        <f t="shared" si="11"/>
        <v>234.3</v>
      </c>
      <c r="BZ97" s="275"/>
      <c r="CA97" s="275" t="str">
        <f>$AY97*Assembly!X$4+$AZ97*Assembly!X$5+$BA97*Assembly!X$6+$BB97*Assembly!X$7+$BC97*Assembly!X$8+$BD97*Assembly!X$9+$BE97*Assembly!X$10+$BF97*Assembly!X$11+$BG97*Assembly!X$12+$BH97*Assembly!X$13+$BI97*Assembly!X$14+$BJ97*Assembly!X$15+$BK97*Assembly!X$16+$BL97*Assembly!X$17+$BM97*Assembly!X$18+$BN97*Assembly!X$19+$BO97*Assembly!X$20+$BP97*Assembly!X$21+$BQ97*Assembly!X$22+$BR97*Assembly!X$23+$BS97*Assembly!X$24</f>
        <v>9,160</v>
      </c>
      <c r="CB97" s="275" t="str">
        <f t="shared" si="12"/>
        <v>1,424,889</v>
      </c>
      <c r="CC97" s="279" t="str">
        <f t="shared" si="13"/>
        <v>1.4249</v>
      </c>
      <c r="CD97" s="280" t="str">
        <f>$AY97*Assembly!AB$4+$AZ97*Assembly!AB$5+$BA97*Assembly!AB$6+$BB97*Assembly!AB$7+$BC97*Assembly!AB$8+$BD97*Assembly!AB$9+$BE97*Assembly!AB$10+$BF97*Assembly!AB$11+$BG97*Assembly!AB$12+$BH97*Assembly!AB$13+$BI97*Assembly!AB$14+$BJ97*Assembly!AB$15+$BK97*Assembly!AB$16+$BL97*Assembly!AB$17+$BM97*Assembly!AB$18+$BN97*Assembly!AB$19+$BO97*Assembly!AB$20+$BP97*Assembly!AB$21+$BQ97*Assembly!AB$22+$BR97*Assembly!AB$23+$BS97*Assembly!AB$24</f>
        <v>20,290</v>
      </c>
      <c r="CE97" s="318" t="str">
        <f>$AY97*Assembly!M$4+$AZ97*Assembly!M$5+$BA97*Assembly!M$6+$BB97*Assembly!M$7+$BC97*Assembly!M$8+$BD97*Assembly!M$9+$BE97*Assembly!M$10+$BF97*Assembly!M$11+$BG97*Assembly!M$12+$BH97*Assembly!M$13+$BI97*Assembly!M$14+$BJ97*Assembly!M$15+$BK97*Assembly!M$16+$BL97*Assembly!M$17+$BM97*Assembly!M$18+$BN97*Assembly!M$19+$BO97*Assembly!M$20+$BP97*Assembly!M$21+$BQ97*Assembly!M$22+$BR97*Assembly!M$23+$BS97*Assembly!M$24</f>
        <v>26,490</v>
      </c>
      <c r="CF97" s="318" t="str">
        <f>$AY97*Assembly!N$4+$AZ97*Assembly!N$5+$BA97*Assembly!N$6+$BB97*Assembly!N$7+$BC97*Assembly!N$8+$BD97*Assembly!N$9+$BE97*Assembly!N$10+$BF97*Assembly!N$11+$BG97*Assembly!N$12+$BH97*Assembly!N$13+$BI97*Assembly!N$14+$BJ97*Assembly!N$15+$BK97*Assembly!N$16+$BL97*Assembly!N$17+$BM97*Assembly!N$18+$BN97*Assembly!N$19+$BO97*Assembly!N$20+$BP97*Assembly!N$21+$BQ97*Assembly!N$22+$BR97*Assembly!N$23+$BS97*Assembly!N$24</f>
        <v>790</v>
      </c>
      <c r="CG97" s="318" t="str">
        <f>$AY97*Assembly!O$4+$AZ97*Assembly!O$5+$BA97*Assembly!O$6+$BB97*Assembly!O$7+$BC97*Assembly!O$8+$BD97*Assembly!O$9+$BE97*Assembly!O$10+$BF97*Assembly!O$11+$BG97*Assembly!O$12+$BH97*Assembly!O$13+$BI97*Assembly!O$14+$BJ97*Assembly!O$15+$BK97*Assembly!O$16+$BL97*Assembly!O$17+$BM97*Assembly!O$18+$BN97*Assembly!O$19+$BO97*Assembly!O$20+$BP97*Assembly!O$21+$BQ97*Assembly!O$22+$BR97*Assembly!O$23+$BS97*Assembly!O$24</f>
        <v>4,550</v>
      </c>
      <c r="CH97" s="316" t="str">
        <f>$AY97*Assembly!P$4+$AZ97*Assembly!P$5+$BA97*Assembly!P$6+$BB97*Assembly!P$7+$BC97*Assembly!P$8+$BD97*Assembly!P$9+$BE97*Assembly!P$10+$BF97*Assembly!P$11+$BG97*Assembly!P$12+$BH97*Assembly!P$13+$BI97*Assembly!P$14+$BJ97*Assembly!P$15+$BK97*Assembly!P$16+$BL97*Assembly!P$17+$BM97*Assembly!P$18+$BN97*Assembly!P$19+$BO97*Assembly!P$20+$BP97*Assembly!P$21+$BQ97*Assembly!P$22+$BR97*Assembly!P$23+$BS97*Assembly!P$24</f>
        <v>0</v>
      </c>
      <c r="CI97" s="316" t="str">
        <f>$AY97*Assembly!Q$4+$AZ97*Assembly!Q$5+$BA97*Assembly!Q$6+$BB97*Assembly!Q$7+$BC97*Assembly!Q$8+$BD97*Assembly!Q$9+$BE97*Assembly!Q$10+$BF97*Assembly!Q$11+$BG97*Assembly!Q$12+$BH97*Assembly!Q$13+$BI97*Assembly!Q$14+$BJ97*Assembly!Q$15+$BK97*Assembly!Q$16+$BL97*Assembly!Q$17+$BM97*Assembly!Q$18+$BN97*Assembly!Q$19+$BO97*Assembly!Q$20+$BP97*Assembly!Q$21+$BQ97*Assembly!Q$22+$BR97*Assembly!Q$23+$BS97*Assembly!Q$24</f>
        <v>180</v>
      </c>
      <c r="CJ97" s="318" t="str">
        <f>$AY97*Assembly!R$4+$AZ97*Assembly!R$5+$BA97*Assembly!R$6+$BB97*Assembly!R$7+$BC97*Assembly!R$8+$BD97*Assembly!R$9+$BE97*Assembly!R$10+$BF97*Assembly!R$11+$BG97*Assembly!R$12+$BH97*Assembly!R$13+$BI97*Assembly!R$14+$BJ97*Assembly!R$15+$BK97*Assembly!R$16+$BL97*Assembly!R$17+$BM97*Assembly!R$18+$BN97*Assembly!R$19+$BO97*Assembly!R$20+$BP97*Assembly!R$21+$BQ97*Assembly!R$22+$BR97*Assembly!R$23+$BS97*Assembly!R$24</f>
        <v>100</v>
      </c>
      <c r="CK97" s="316" t="str">
        <f>$AY97*Assembly!S$4+$AZ97*Assembly!S$5+$BA97*Assembly!S$6+$BB97*Assembly!S$7+$BC97*Assembly!S$8+$BD97*Assembly!S$9+$BE97*Assembly!S$10+$BF97*Assembly!S$11+$BG97*Assembly!S$12+$BH97*Assembly!S$13+$BI97*Assembly!S$14+$BJ97*Assembly!S$15+$BK97*Assembly!S$16+$BL97*Assembly!S$17+$BM97*Assembly!S$18+$BN97*Assembly!S$19+$BO97*Assembly!S$20+$BP97*Assembly!S$21+$BQ97*Assembly!S$22+$BR97*Assembly!S$23+$BS97*Assembly!S$24</f>
        <v>2200</v>
      </c>
      <c r="CL97" s="316" t="str">
        <f>$AY97*Assembly!T$4+$AZ97*Assembly!T$5+$BA97*Assembly!T$6+$BB97*Assembly!T$7+$BC97*Assembly!T$8+$BD97*Assembly!T$9+$BE97*Assembly!T$10+$BF97*Assembly!T$11+$BG97*Assembly!T$12+$BH97*Assembly!T$13+$BI97*Assembly!T$14+$BJ97*Assembly!T$15+$BK97*Assembly!T$16+$BL97*Assembly!T$17+$BM97*Assembly!T$18+$BN97*Assembly!T$19+$BO97*Assembly!T$20+$BP97*Assembly!T$21+$BQ97*Assembly!T$22+$BR97*Assembly!T$23+$BS97*Assembly!T$24</f>
        <v>0</v>
      </c>
      <c r="CM97" s="316" t="str">
        <f>$AY97*Assembly!U$4+$AZ97*Assembly!U$5+$BA97*Assembly!U$6+$BB97*Assembly!U$7+$BC97*Assembly!U$8+$BD97*Assembly!U$9+$BE97*Assembly!U$10+$BF97*Assembly!U$11+$BG97*Assembly!U$12+$BH97*Assembly!U$13+$BI97*Assembly!U$14+$BJ97*Assembly!U$15+$BK97*Assembly!U$16+$BL97*Assembly!U$17+$BM97*Assembly!U$18+$BN97*Assembly!U$19+$BO97*Assembly!U$20+$BP97*Assembly!U$21+$BQ97*Assembly!U$22+$BR97*Assembly!U$23+$BS97*Assembly!U$24</f>
        <v>0</v>
      </c>
      <c r="CN97" s="318" t="str">
        <f>$AY97*Assembly!V$4+$AZ97*Assembly!V$5+$BA97*Assembly!V$6+$BB97*Assembly!V$7+$BC97*Assembly!V$8+$BD97*Assembly!V$9+$BE97*Assembly!V$10+$BF97*Assembly!V$11+$BG97*Assembly!V$12+$BH97*Assembly!V$13+$BI97*Assembly!V$14+$BJ97*Assembly!V$15+$BK97*Assembly!V$16+$BL97*Assembly!V$17+$BM97*Assembly!V$18+$BN97*Assembly!V$19+$BO97*Assembly!V$20+$BP97*Assembly!V$21+$BQ97*Assembly!V$22+$BR97*Assembly!V$23+$BS97*Assembly!V$24</f>
        <v>0</v>
      </c>
      <c r="CO97" s="318" t="str">
        <f>CE97*Refining!$F$3</f>
        <v>47,304</v>
      </c>
      <c r="CP97" s="318" t="str">
        <f>CF97*Refining!$F$4</f>
        <v>2,469</v>
      </c>
      <c r="CQ97" s="318" t="str">
        <f>CG97*Refining!$F$5</f>
        <v>18,958</v>
      </c>
      <c r="CR97" s="318" t="str">
        <f>CH97*Refining!$F$6</f>
        <v>0</v>
      </c>
      <c r="CS97" s="318" t="str">
        <f>CI97*Refining!$F$7</f>
        <v>321</v>
      </c>
      <c r="CT97" s="318" t="str">
        <f>CJ97*Refining!$F$8</f>
        <v>1,250</v>
      </c>
      <c r="CU97" s="318" t="str">
        <f>CK97*Refining!$F$9</f>
        <v>275,000</v>
      </c>
      <c r="CV97" s="318" t="str">
        <f>CL97*Refining!$F$10</f>
        <v>0</v>
      </c>
      <c r="CW97" s="318" t="str">
        <f>CM97*Refining!$F$11</f>
        <v>0</v>
      </c>
      <c r="CX97" s="318" t="str">
        <f>CN97*Refining!$F$12</f>
        <v>0</v>
      </c>
      <c r="CY97" s="285" t="str">
        <f t="shared" ref="CY97:DR97" si="391">IF(CE97 = 0, "", CE97)</f>
        <v>26,490</v>
      </c>
      <c r="CZ97" s="286" t="str">
        <f t="shared" si="391"/>
        <v>790</v>
      </c>
      <c r="DA97" s="286" t="str">
        <f t="shared" si="391"/>
        <v>4,550</v>
      </c>
      <c r="DB97" s="282" t="str">
        <f t="shared" si="391"/>
        <v/>
      </c>
      <c r="DC97" s="282" t="str">
        <f t="shared" si="391"/>
        <v>180</v>
      </c>
      <c r="DD97" s="286" t="str">
        <f t="shared" si="391"/>
        <v>100</v>
      </c>
      <c r="DE97" s="282" t="str">
        <f t="shared" si="391"/>
        <v>2200</v>
      </c>
      <c r="DF97" s="282" t="str">
        <f t="shared" si="391"/>
        <v/>
      </c>
      <c r="DG97" s="282" t="str">
        <f t="shared" si="391"/>
        <v/>
      </c>
      <c r="DH97" s="283" t="str">
        <f t="shared" si="391"/>
        <v/>
      </c>
      <c r="DI97" s="285" t="str">
        <f t="shared" si="391"/>
        <v>47,304</v>
      </c>
      <c r="DJ97" s="286" t="str">
        <f t="shared" si="391"/>
        <v>2,469</v>
      </c>
      <c r="DK97" s="286" t="str">
        <f t="shared" si="391"/>
        <v>18,958</v>
      </c>
      <c r="DL97" s="282" t="str">
        <f t="shared" si="391"/>
        <v/>
      </c>
      <c r="DM97" s="286" t="str">
        <f t="shared" si="391"/>
        <v>321</v>
      </c>
      <c r="DN97" s="286" t="str">
        <f t="shared" si="391"/>
        <v>1,250</v>
      </c>
      <c r="DO97" s="286" t="str">
        <f t="shared" si="391"/>
        <v>275,000</v>
      </c>
      <c r="DP97" s="282" t="str">
        <f t="shared" si="391"/>
        <v/>
      </c>
      <c r="DQ97" s="282" t="str">
        <f t="shared" si="391"/>
        <v/>
      </c>
      <c r="DR97" s="283" t="str">
        <f t="shared" si="391"/>
        <v/>
      </c>
      <c r="DS97" s="285" t="str">
        <f t="shared" si="15"/>
        <v>34,310</v>
      </c>
      <c r="DT97" s="286" t="str">
        <f t="shared" si="16"/>
        <v>345,302</v>
      </c>
      <c r="DU97" s="275" t="str">
        <f>CY97*'Ores &amp; Ingots'!$C$3+CZ97*'Ores &amp; Ingots'!$C$4+DA97*'Ores &amp; Ingots'!$C$5+DB97*'Ores &amp; Ingots'!$C$6+DC97*'Ores &amp; Ingots'!$C$7+DD97*'Ores &amp; Ingots'!$C$8+DE97*'Ores &amp; Ingots'!$C$9+DF97*'Ores &amp; Ingots'!$C$10+DG97*'Ores &amp; Ingots'!$C$11+DH97*'Ores &amp; Ingots'!$C$12</f>
        <v>4,163</v>
      </c>
      <c r="DV97" s="275" t="str">
        <f>DI97*'Ores &amp; Ingots'!$B$3+DJ97*'Ores &amp; Ingots'!$B$4+DK97*'Ores &amp; Ingots'!$B$5+DL97*'Ores &amp; Ingots'!$B$6+DM97*'Ores &amp; Ingots'!$B$7+DN97*'Ores &amp; Ingots'!$B$8+DO97*'Ores &amp; Ingots'!$B$9+DP97*'Ores &amp; Ingots'!$B$10+DQ97*'Ores &amp; Ingots'!$B$11+DR97*'Ores &amp; Ingots'!$B$12</f>
        <v>127,762</v>
      </c>
      <c r="DW97" s="286" t="str">
        <f>CY97*Refining!$G$3+CZ97*Refining!$G$4+DA97*Refining!$G$5+DB97*Refining!$G$6+DC97*Refining!$G$7+DD97*Refining!$G$8+DE97*Refining!$G$9+DF97*Refining!$G$10+DG97*Refining!$G$11+DH97*Refining!$G$12</f>
        <v>149,676</v>
      </c>
      <c r="DX97" s="286" t="str">
        <f t="shared" si="17"/>
        <v>23,282,942</v>
      </c>
      <c r="DY97" s="287" t="str">
        <f t="shared" si="18"/>
        <v>23.2829</v>
      </c>
      <c r="DZ97" s="285" t="str">
        <f t="shared" si="19"/>
        <v>158,881</v>
      </c>
      <c r="EA97" s="288" t="str">
        <f t="shared" ref="EA97:EB97" si="392">DZ97/60</f>
        <v>2,648.0</v>
      </c>
      <c r="EB97" s="288" t="str">
        <f t="shared" si="392"/>
        <v>44.1</v>
      </c>
      <c r="EC97" s="545" t="str">
        <f t="shared" si="21"/>
        <v>1.84</v>
      </c>
      <c r="ED97" s="285" t="str">
        <f t="shared" si="22"/>
        <v>24,707,830</v>
      </c>
      <c r="EE97" s="288" t="str">
        <f t="shared" ref="EE97:EF97" si="393">ED97/1000</f>
        <v>24,707.8</v>
      </c>
      <c r="EF97" s="289" t="str">
        <f t="shared" si="393"/>
        <v>24.71</v>
      </c>
      <c r="EG97" s="546" t="str">
        <f t="shared" si="24"/>
        <v>24.7078</v>
      </c>
      <c r="EH97" s="225" t="s">
        <v>12</v>
      </c>
    </row>
    <row r="98" hidden="1">
      <c r="A98" s="583" t="s">
        <v>984</v>
      </c>
      <c r="B98" s="192" t="s">
        <v>985</v>
      </c>
      <c r="C98" s="193" t="s">
        <v>886</v>
      </c>
      <c r="D98" s="193">
        <v>1.0</v>
      </c>
      <c r="E98" s="193">
        <v>1.0</v>
      </c>
      <c r="F98" s="193">
        <v>1.0</v>
      </c>
      <c r="G98" s="324" t="str">
        <f t="shared" si="5"/>
        <v>15.6</v>
      </c>
      <c r="H98" s="325">
        <v>15.0</v>
      </c>
      <c r="I98" s="325">
        <v>15.0</v>
      </c>
      <c r="J98" s="325" t="str">
        <f>H98/Main!$D$9</f>
        <v>15</v>
      </c>
      <c r="K98" s="325" t="str">
        <f>I98/Main!$D$10</f>
        <v>15</v>
      </c>
      <c r="L98" s="325" t="str">
        <f t="shared" si="6"/>
        <v>1</v>
      </c>
      <c r="M98" s="325">
        <v>1.0</v>
      </c>
      <c r="N98" s="326" t="s">
        <v>12</v>
      </c>
      <c r="O98" s="327"/>
      <c r="P98" s="327"/>
      <c r="Q98" s="326">
        <v>15625.0</v>
      </c>
      <c r="R98" s="326" t="str">
        <f>Q98*Main!$D$6</f>
        <v>15,625</v>
      </c>
      <c r="S98" s="328"/>
      <c r="T98" s="328"/>
      <c r="U98" s="327"/>
      <c r="V98" s="327"/>
      <c r="W98" s="328"/>
      <c r="X98" s="328"/>
      <c r="Y98" s="327"/>
      <c r="Z98" s="327"/>
      <c r="AA98" s="327"/>
      <c r="AB98" s="327"/>
      <c r="AC98" s="339" t="s">
        <v>920</v>
      </c>
      <c r="AD98" s="208">
        <v>0.0</v>
      </c>
      <c r="AE98" s="208">
        <v>40.0</v>
      </c>
      <c r="AF98" s="208">
        <v>20.0</v>
      </c>
      <c r="AG98" s="208">
        <v>0.0</v>
      </c>
      <c r="AH98" s="208">
        <v>40.0</v>
      </c>
      <c r="AI98" s="208">
        <v>0.0</v>
      </c>
      <c r="AJ98" s="208">
        <v>4.0</v>
      </c>
      <c r="AK98" s="306">
        <v>2.0</v>
      </c>
      <c r="AL98" s="208">
        <v>1.0</v>
      </c>
      <c r="AM98" s="208">
        <v>0.0</v>
      </c>
      <c r="AN98" s="208">
        <v>0.0</v>
      </c>
      <c r="AO98" s="208">
        <v>4.0</v>
      </c>
      <c r="AP98" s="208">
        <v>0.0</v>
      </c>
      <c r="AQ98" s="208">
        <v>0.0</v>
      </c>
      <c r="AR98" s="208">
        <v>0.0</v>
      </c>
      <c r="AS98" s="208">
        <v>0.0</v>
      </c>
      <c r="AT98" s="208">
        <v>0.0</v>
      </c>
      <c r="AU98" s="208">
        <v>0.0</v>
      </c>
      <c r="AV98" s="208">
        <v>0.0</v>
      </c>
      <c r="AW98" s="208">
        <v>0.0</v>
      </c>
      <c r="AX98" s="208">
        <v>0.0</v>
      </c>
      <c r="AY98" s="292" t="str">
        <f t="shared" ref="AY98:BS98" si="394">IF(AD98 = 0, "", AD98)</f>
        <v/>
      </c>
      <c r="AZ98" s="208" t="str">
        <f t="shared" si="394"/>
        <v>40</v>
      </c>
      <c r="BA98" s="208" t="str">
        <f t="shared" si="394"/>
        <v>20</v>
      </c>
      <c r="BB98" s="193" t="str">
        <f t="shared" si="394"/>
        <v/>
      </c>
      <c r="BC98" s="208" t="str">
        <f t="shared" si="394"/>
        <v>40</v>
      </c>
      <c r="BD98" s="193" t="str">
        <f t="shared" si="394"/>
        <v/>
      </c>
      <c r="BE98" s="208" t="str">
        <f t="shared" si="394"/>
        <v>4</v>
      </c>
      <c r="BF98" s="306" t="str">
        <f t="shared" si="394"/>
        <v>2</v>
      </c>
      <c r="BG98" s="208" t="str">
        <f t="shared" si="394"/>
        <v>1</v>
      </c>
      <c r="BH98" s="193" t="str">
        <f t="shared" si="394"/>
        <v/>
      </c>
      <c r="BI98" s="193" t="str">
        <f t="shared" si="394"/>
        <v/>
      </c>
      <c r="BJ98" s="208" t="str">
        <f t="shared" si="394"/>
        <v>4</v>
      </c>
      <c r="BK98" s="193" t="str">
        <f t="shared" si="394"/>
        <v/>
      </c>
      <c r="BL98" s="193" t="str">
        <f t="shared" si="394"/>
        <v/>
      </c>
      <c r="BM98" s="193" t="str">
        <f t="shared" si="394"/>
        <v/>
      </c>
      <c r="BN98" s="193" t="str">
        <f t="shared" si="394"/>
        <v/>
      </c>
      <c r="BO98" s="193" t="str">
        <f t="shared" si="394"/>
        <v/>
      </c>
      <c r="BP98" s="193" t="str">
        <f t="shared" si="394"/>
        <v/>
      </c>
      <c r="BQ98" s="193" t="str">
        <f t="shared" si="394"/>
        <v/>
      </c>
      <c r="BR98" s="193" t="str">
        <f t="shared" si="394"/>
        <v/>
      </c>
      <c r="BS98" s="206" t="str">
        <f t="shared" si="394"/>
        <v/>
      </c>
      <c r="BT98" s="207" t="str">
        <f>$AY98*Assembly!Y$4+$AZ98*Assembly!Y$5+$BA98*Assembly!Y$6+$BB98*Assembly!Y$7+$BC98*Assembly!Y$8+$BD98*Assembly!Y$9+$BE98*Assembly!Y$10+$BF98*Assembly!Y$11+$BG98*Assembly!Y$12+$BH98*Assembly!Y$13+$BI98*Assembly!Y$14+$BJ98*Assembly!Y$15+$BK98*Assembly!Y$16+$BL98*Assembly!Y$17+$BM98*Assembly!Y$18+$BN98*Assembly!Y$19+$BO98*Assembly!Y$20+$BP98*Assembly!Y$21+$BQ98*Assembly!Y$22+$BR98*Assembly!Y$23+$BS98*Assembly!Y$24</f>
        <v>648</v>
      </c>
      <c r="BU98" s="208" t="str">
        <f t="shared" si="8"/>
        <v>41</v>
      </c>
      <c r="BV98" s="208" t="str">
        <f>$AY98*Assembly!AC$4+$AZ98*Assembly!AC$5+$BA98*Assembly!AC$6+$BB98*Assembly!AC$7+$BC98*Assembly!AC$8+$BD98*Assembly!AC$9+$BE98*Assembly!AC$10+$BF98*Assembly!AC$11+$BG98*Assembly!AC$12+$BH98*Assembly!AC$13+$BI98*Assembly!AC$14+$BJ98*Assembly!AC$15+$BK98*Assembly!AC$16+$BL98*Assembly!AC$17+$BM98*Assembly!AC$18+$BN98*Assembly!AC$19+$BO98*Assembly!AC$20+$BP98*Assembly!AC$21+$BQ98*Assembly!AC$22+$BR98*Assembly!AC$23+$BS98*Assembly!AC$24</f>
        <v>2,387</v>
      </c>
      <c r="BW98" s="209" t="str">
        <f t="shared" si="9"/>
        <v>3.68</v>
      </c>
      <c r="BX98" s="210" t="str">
        <f t="shared" si="10"/>
        <v>153</v>
      </c>
      <c r="BY98" s="211" t="str">
        <f t="shared" si="11"/>
        <v>57.5</v>
      </c>
      <c r="BZ98" s="345" t="str">
        <f t="shared" ref="BZ98:BZ104" si="399">IF(R98 = "?", "?", R98/BT98)</f>
        <v>24 L</v>
      </c>
      <c r="CA98" s="208" t="str">
        <f>$AY98*Assembly!X$4+$AZ98*Assembly!X$5+$BA98*Assembly!X$6+$BB98*Assembly!X$7+$BC98*Assembly!X$8+$BD98*Assembly!X$9+$BE98*Assembly!X$10+$BF98*Assembly!X$11+$BG98*Assembly!X$12+$BH98*Assembly!X$13+$BI98*Assembly!X$14+$BJ98*Assembly!X$15+$BK98*Assembly!X$16+$BL98*Assembly!X$17+$BM98*Assembly!X$18+$BN98*Assembly!X$19+$BO98*Assembly!X$20+$BP98*Assembly!X$21+$BQ98*Assembly!X$22+$BR98*Assembly!X$23+$BS98*Assembly!X$24</f>
        <v>235</v>
      </c>
      <c r="CB98" s="208" t="str">
        <f t="shared" si="12"/>
        <v>36,556</v>
      </c>
      <c r="CC98" s="212" t="str">
        <f t="shared" si="13"/>
        <v>0.0366</v>
      </c>
      <c r="CD98" s="213" t="str">
        <f>$AY98*Assembly!AB$4+$AZ98*Assembly!AB$5+$BA98*Assembly!AB$6+$BB98*Assembly!AB$7+$BC98*Assembly!AB$8+$BD98*Assembly!AB$9+$BE98*Assembly!AB$10+$BF98*Assembly!AB$11+$BG98*Assembly!AB$12+$BH98*Assembly!AB$13+$BI98*Assembly!AB$14+$BJ98*Assembly!AB$15+$BK98*Assembly!AB$16+$BL98*Assembly!AB$17+$BM98*Assembly!AB$18+$BN98*Assembly!AB$19+$BO98*Assembly!AB$20+$BP98*Assembly!AB$21+$BQ98*Assembly!AB$22+$BR98*Assembly!AB$23+$BS98*Assembly!AB$24</f>
        <v>420</v>
      </c>
      <c r="CE98" s="326" t="str">
        <f>$AY98*Assembly!M$4+$AZ98*Assembly!M$5+$BA98*Assembly!M$6+$BB98*Assembly!M$7+$BC98*Assembly!M$8+$BD98*Assembly!M$9+$BE98*Assembly!M$10+$BF98*Assembly!M$11+$BG98*Assembly!M$12+$BH98*Assembly!M$13+$BI98*Assembly!M$14+$BJ98*Assembly!M$15+$BK98*Assembly!M$16+$BL98*Assembly!M$17+$BM98*Assembly!M$18+$BN98*Assembly!M$19+$BO98*Assembly!M$20+$BP98*Assembly!M$21+$BQ98*Assembly!M$22+$BR98*Assembly!M$23+$BS98*Assembly!M$24</f>
        <v>770</v>
      </c>
      <c r="CF98" s="326" t="str">
        <f>$AY98*Assembly!N$4+$AZ98*Assembly!N$5+$BA98*Assembly!N$6+$BB98*Assembly!N$7+$BC98*Assembly!N$8+$BD98*Assembly!N$9+$BE98*Assembly!N$10+$BF98*Assembly!N$11+$BG98*Assembly!N$12+$BH98*Assembly!N$13+$BI98*Assembly!N$14+$BJ98*Assembly!N$15+$BK98*Assembly!N$16+$BL98*Assembly!N$17+$BM98*Assembly!N$18+$BN98*Assembly!N$19+$BO98*Assembly!N$20+$BP98*Assembly!N$21+$BQ98*Assembly!N$22+$BR98*Assembly!N$23+$BS98*Assembly!N$24</f>
        <v>40</v>
      </c>
      <c r="CG98" s="326" t="str">
        <f>$AY98*Assembly!O$4+$AZ98*Assembly!O$5+$BA98*Assembly!O$6+$BB98*Assembly!O$7+$BC98*Assembly!O$8+$BD98*Assembly!O$9+$BE98*Assembly!O$10+$BF98*Assembly!O$11+$BG98*Assembly!O$12+$BH98*Assembly!O$13+$BI98*Assembly!O$14+$BJ98*Assembly!O$15+$BK98*Assembly!O$16+$BL98*Assembly!O$17+$BM98*Assembly!O$18+$BN98*Assembly!O$19+$BO98*Assembly!O$20+$BP98*Assembly!O$21+$BQ98*Assembly!O$22+$BR98*Assembly!O$23+$BS98*Assembly!O$24</f>
        <v>12</v>
      </c>
      <c r="CH98" s="325" t="str">
        <f>$AY98*Assembly!P$4+$AZ98*Assembly!P$5+$BA98*Assembly!P$6+$BB98*Assembly!P$7+$BC98*Assembly!P$8+$BD98*Assembly!P$9+$BE98*Assembly!P$10+$BF98*Assembly!P$11+$BG98*Assembly!P$12+$BH98*Assembly!P$13+$BI98*Assembly!P$14+$BJ98*Assembly!P$15+$BK98*Assembly!P$16+$BL98*Assembly!P$17+$BM98*Assembly!P$18+$BN98*Assembly!P$19+$BO98*Assembly!P$20+$BP98*Assembly!P$21+$BQ98*Assembly!P$22+$BR98*Assembly!P$23+$BS98*Assembly!P$24</f>
        <v>0</v>
      </c>
      <c r="CI98" s="325" t="str">
        <f>$AY98*Assembly!Q$4+$AZ98*Assembly!Q$5+$BA98*Assembly!Q$6+$BB98*Assembly!Q$7+$BC98*Assembly!Q$8+$BD98*Assembly!Q$9+$BE98*Assembly!Q$10+$BF98*Assembly!Q$11+$BG98*Assembly!Q$12+$BH98*Assembly!Q$13+$BI98*Assembly!Q$14+$BJ98*Assembly!Q$15+$BK98*Assembly!Q$16+$BL98*Assembly!Q$17+$BM98*Assembly!Q$18+$BN98*Assembly!Q$19+$BO98*Assembly!Q$20+$BP98*Assembly!Q$21+$BQ98*Assembly!Q$22+$BR98*Assembly!Q$23+$BS98*Assembly!Q$24</f>
        <v>5.4</v>
      </c>
      <c r="CJ98" s="326" t="str">
        <f>$AY98*Assembly!R$4+$AZ98*Assembly!R$5+$BA98*Assembly!R$6+$BB98*Assembly!R$7+$BC98*Assembly!R$8+$BD98*Assembly!R$9+$BE98*Assembly!R$10+$BF98*Assembly!R$11+$BG98*Assembly!R$12+$BH98*Assembly!R$13+$BI98*Assembly!R$14+$BJ98*Assembly!R$15+$BK98*Assembly!R$16+$BL98*Assembly!R$17+$BM98*Assembly!R$18+$BN98*Assembly!R$19+$BO98*Assembly!R$20+$BP98*Assembly!R$21+$BQ98*Assembly!R$22+$BR98*Assembly!R$23+$BS98*Assembly!R$24</f>
        <v>0</v>
      </c>
      <c r="CK98" s="325" t="str">
        <f>$AY98*Assembly!S$4+$AZ98*Assembly!S$5+$BA98*Assembly!S$6+$BB98*Assembly!S$7+$BC98*Assembly!S$8+$BD98*Assembly!S$9+$BE98*Assembly!S$10+$BF98*Assembly!S$11+$BG98*Assembly!S$12+$BH98*Assembly!S$13+$BI98*Assembly!S$14+$BJ98*Assembly!S$15+$BK98*Assembly!S$16+$BL98*Assembly!S$17+$BM98*Assembly!S$18+$BN98*Assembly!S$19+$BO98*Assembly!S$20+$BP98*Assembly!S$21+$BQ98*Assembly!S$22+$BR98*Assembly!S$23+$BS98*Assembly!S$24</f>
        <v>0</v>
      </c>
      <c r="CL98" s="325" t="str">
        <f>$AY98*Assembly!T$4+$AZ98*Assembly!T$5+$BA98*Assembly!T$6+$BB98*Assembly!T$7+$BC98*Assembly!T$8+$BD98*Assembly!T$9+$BE98*Assembly!T$10+$BF98*Assembly!T$11+$BG98*Assembly!T$12+$BH98*Assembly!T$13+$BI98*Assembly!T$14+$BJ98*Assembly!T$15+$BK98*Assembly!T$16+$BL98*Assembly!T$17+$BM98*Assembly!T$18+$BN98*Assembly!T$19+$BO98*Assembly!T$20+$BP98*Assembly!T$21+$BQ98*Assembly!T$22+$BR98*Assembly!T$23+$BS98*Assembly!T$24</f>
        <v>0</v>
      </c>
      <c r="CM98" s="325" t="str">
        <f>$AY98*Assembly!U$4+$AZ98*Assembly!U$5+$BA98*Assembly!U$6+$BB98*Assembly!U$7+$BC98*Assembly!U$8+$BD98*Assembly!U$9+$BE98*Assembly!U$10+$BF98*Assembly!U$11+$BG98*Assembly!U$12+$BH98*Assembly!U$13+$BI98*Assembly!U$14+$BJ98*Assembly!U$15+$BK98*Assembly!U$16+$BL98*Assembly!U$17+$BM98*Assembly!U$18+$BN98*Assembly!U$19+$BO98*Assembly!U$20+$BP98*Assembly!U$21+$BQ98*Assembly!U$22+$BR98*Assembly!U$23+$BS98*Assembly!U$24</f>
        <v>0</v>
      </c>
      <c r="CN98" s="326" t="str">
        <f>$AY98*Assembly!V$4+$AZ98*Assembly!V$5+$BA98*Assembly!V$6+$BB98*Assembly!V$7+$BC98*Assembly!V$8+$BD98*Assembly!V$9+$BE98*Assembly!V$10+$BF98*Assembly!V$11+$BG98*Assembly!V$12+$BH98*Assembly!V$13+$BI98*Assembly!V$14+$BJ98*Assembly!V$15+$BK98*Assembly!V$16+$BL98*Assembly!V$17+$BM98*Assembly!V$18+$BN98*Assembly!V$19+$BO98*Assembly!V$20+$BP98*Assembly!V$21+$BQ98*Assembly!V$22+$BR98*Assembly!V$23+$BS98*Assembly!V$24</f>
        <v>0</v>
      </c>
      <c r="CO98" s="326" t="str">
        <f>CE98*Refining!$F$3</f>
        <v>1,375</v>
      </c>
      <c r="CP98" s="326" t="str">
        <f>CF98*Refining!$F$4</f>
        <v>125</v>
      </c>
      <c r="CQ98" s="326" t="str">
        <f>CG98*Refining!$F$5</f>
        <v>50</v>
      </c>
      <c r="CR98" s="326" t="str">
        <f>CH98*Refining!$F$6</f>
        <v>0</v>
      </c>
      <c r="CS98" s="326" t="str">
        <f>CI98*Refining!$F$7</f>
        <v>10</v>
      </c>
      <c r="CT98" s="326" t="str">
        <f>CJ98*Refining!$F$8</f>
        <v>0</v>
      </c>
      <c r="CU98" s="326" t="str">
        <f>CK98*Refining!$F$9</f>
        <v>0</v>
      </c>
      <c r="CV98" s="326" t="str">
        <f>CL98*Refining!$F$10</f>
        <v>0</v>
      </c>
      <c r="CW98" s="326" t="str">
        <f>CM98*Refining!$F$11</f>
        <v>0</v>
      </c>
      <c r="CX98" s="326" t="str">
        <f>CN98*Refining!$F$12</f>
        <v>0</v>
      </c>
      <c r="CY98" s="218" t="str">
        <f t="shared" ref="CY98:DR98" si="395">IF(CE98 = 0, "", CE98)</f>
        <v>770</v>
      </c>
      <c r="CZ98" s="219" t="str">
        <f t="shared" si="395"/>
        <v>40</v>
      </c>
      <c r="DA98" s="219" t="str">
        <f t="shared" si="395"/>
        <v>12</v>
      </c>
      <c r="DB98" s="215" t="str">
        <f t="shared" si="395"/>
        <v/>
      </c>
      <c r="DC98" s="215" t="str">
        <f t="shared" si="395"/>
        <v>5.4</v>
      </c>
      <c r="DD98" s="215" t="str">
        <f t="shared" si="395"/>
        <v/>
      </c>
      <c r="DE98" s="215" t="str">
        <f t="shared" si="395"/>
        <v/>
      </c>
      <c r="DF98" s="215" t="str">
        <f t="shared" si="395"/>
        <v/>
      </c>
      <c r="DG98" s="215" t="str">
        <f t="shared" si="395"/>
        <v/>
      </c>
      <c r="DH98" s="216" t="str">
        <f t="shared" si="395"/>
        <v/>
      </c>
      <c r="DI98" s="218" t="str">
        <f t="shared" si="395"/>
        <v>1,375</v>
      </c>
      <c r="DJ98" s="219" t="str">
        <f t="shared" si="395"/>
        <v>125</v>
      </c>
      <c r="DK98" s="219" t="str">
        <f t="shared" si="395"/>
        <v>50</v>
      </c>
      <c r="DL98" s="215" t="str">
        <f t="shared" si="395"/>
        <v/>
      </c>
      <c r="DM98" s="219" t="str">
        <f t="shared" si="395"/>
        <v>10</v>
      </c>
      <c r="DN98" s="215" t="str">
        <f t="shared" si="395"/>
        <v/>
      </c>
      <c r="DO98" s="215" t="str">
        <f t="shared" si="395"/>
        <v/>
      </c>
      <c r="DP98" s="215" t="str">
        <f t="shared" si="395"/>
        <v/>
      </c>
      <c r="DQ98" s="215" t="str">
        <f t="shared" si="395"/>
        <v/>
      </c>
      <c r="DR98" s="216" t="str">
        <f t="shared" si="395"/>
        <v/>
      </c>
      <c r="DS98" s="218" t="str">
        <f t="shared" si="15"/>
        <v>827</v>
      </c>
      <c r="DT98" s="219" t="str">
        <f t="shared" si="16"/>
        <v>1,560</v>
      </c>
      <c r="DU98" s="208" t="str">
        <f>CY98*'Ores &amp; Ingots'!$C$3+CZ98*'Ores &amp; Ingots'!$C$4+DA98*'Ores &amp; Ingots'!$C$5+DB98*'Ores &amp; Ingots'!$C$6+DC98*'Ores &amp; Ingots'!$C$7+DD98*'Ores &amp; Ingots'!$C$8+DE98*'Ores &amp; Ingots'!$C$9+DF98*'Ores &amp; Ingots'!$C$10+DG98*'Ores &amp; Ingots'!$C$11+DH98*'Ores &amp; Ingots'!$C$12</f>
        <v>106</v>
      </c>
      <c r="DV98" s="208" t="str">
        <f>DI98*'Ores &amp; Ingots'!$B$3+DJ98*'Ores &amp; Ingots'!$B$4+DK98*'Ores &amp; Ingots'!$B$5+DL98*'Ores &amp; Ingots'!$B$6+DM98*'Ores &amp; Ingots'!$B$7+DN98*'Ores &amp; Ingots'!$B$8+DO98*'Ores &amp; Ingots'!$B$9+DP98*'Ores &amp; Ingots'!$B$10+DQ98*'Ores &amp; Ingots'!$B$11+DR98*'Ores &amp; Ingots'!$B$12</f>
        <v>577</v>
      </c>
      <c r="DW98" s="219" t="str">
        <f>CY98*Refining!$G$3+CZ98*Refining!$G$4+DA98*Refining!$G$5+DB98*Refining!$G$6+DC98*Refining!$G$7+DD98*Refining!$G$8+DE98*Refining!$G$9+DF98*Refining!$G$10+DG98*Refining!$G$11+DH98*Refining!$G$12</f>
        <v>403</v>
      </c>
      <c r="DX98" s="219" t="str">
        <f t="shared" si="17"/>
        <v>62,765</v>
      </c>
      <c r="DY98" s="220" t="str">
        <f t="shared" si="18"/>
        <v>0.0628</v>
      </c>
      <c r="DZ98" s="218" t="str">
        <f t="shared" si="19"/>
        <v>653</v>
      </c>
      <c r="EA98" s="221" t="str">
        <f t="shared" ref="EA98:EB98" si="396">DZ98/60</f>
        <v>10.9</v>
      </c>
      <c r="EB98" s="221" t="str">
        <f t="shared" si="396"/>
        <v>0.2</v>
      </c>
      <c r="EC98" s="541" t="str">
        <f t="shared" si="21"/>
        <v>0.01</v>
      </c>
      <c r="ED98" s="218" t="str">
        <f t="shared" si="22"/>
        <v>99,321</v>
      </c>
      <c r="EE98" s="221" t="str">
        <f t="shared" ref="EE98:EF98" si="397">ED98/1000</f>
        <v>99.3</v>
      </c>
      <c r="EF98" s="222" t="str">
        <f t="shared" si="397"/>
        <v>0.10</v>
      </c>
      <c r="EG98" s="542" t="str">
        <f t="shared" si="24"/>
        <v>0.0993</v>
      </c>
      <c r="EH98" s="225">
        <v>997.0</v>
      </c>
    </row>
    <row r="99">
      <c r="A99" s="33"/>
      <c r="B99" s="226" t="s">
        <v>985</v>
      </c>
      <c r="C99" s="227" t="s">
        <v>885</v>
      </c>
      <c r="D99" s="227">
        <v>1.0</v>
      </c>
      <c r="E99" s="227">
        <v>1.0</v>
      </c>
      <c r="F99" s="227">
        <v>1.0</v>
      </c>
      <c r="G99" s="253" t="str">
        <f t="shared" si="5"/>
        <v>0.1</v>
      </c>
      <c r="H99" s="254">
        <v>6.0</v>
      </c>
      <c r="I99" s="254">
        <v>6.0</v>
      </c>
      <c r="J99" s="254" t="str">
        <f>H99/Main!$D$9</f>
        <v>6</v>
      </c>
      <c r="K99" s="254" t="str">
        <f>I99/Main!$D$10</f>
        <v>6</v>
      </c>
      <c r="L99" s="254" t="str">
        <f t="shared" si="6"/>
        <v>1</v>
      </c>
      <c r="M99" s="254">
        <v>1.0</v>
      </c>
      <c r="N99" s="256" t="s">
        <v>12</v>
      </c>
      <c r="O99" s="255"/>
      <c r="P99" s="255"/>
      <c r="Q99" s="256">
        <v>125.0</v>
      </c>
      <c r="R99" s="256" t="str">
        <f>Q99*Main!$D$6</f>
        <v>125</v>
      </c>
      <c r="S99" s="257"/>
      <c r="T99" s="257"/>
      <c r="U99" s="255"/>
      <c r="V99" s="255"/>
      <c r="W99" s="257"/>
      <c r="X99" s="257"/>
      <c r="Y99" s="255"/>
      <c r="Z99" s="255"/>
      <c r="AA99" s="255"/>
      <c r="AB99" s="255"/>
      <c r="AC99" s="335"/>
      <c r="AD99" s="225">
        <v>0.0</v>
      </c>
      <c r="AE99" s="225">
        <v>3.0</v>
      </c>
      <c r="AF99" s="225">
        <v>0.0</v>
      </c>
      <c r="AG99" s="225">
        <v>0.0</v>
      </c>
      <c r="AH99" s="225">
        <v>1.0</v>
      </c>
      <c r="AI99" s="225">
        <v>0.0</v>
      </c>
      <c r="AJ99" s="225">
        <v>1.0</v>
      </c>
      <c r="AK99" s="309">
        <v>1.0</v>
      </c>
      <c r="AL99" s="225">
        <v>1.0</v>
      </c>
      <c r="AM99" s="225">
        <v>0.0</v>
      </c>
      <c r="AN99" s="225">
        <v>0.0</v>
      </c>
      <c r="AO99" s="225">
        <v>0.0</v>
      </c>
      <c r="AP99" s="225">
        <v>0.0</v>
      </c>
      <c r="AQ99" s="225">
        <v>0.0</v>
      </c>
      <c r="AR99" s="225">
        <v>0.0</v>
      </c>
      <c r="AS99" s="225">
        <v>0.0</v>
      </c>
      <c r="AT99" s="225">
        <v>0.0</v>
      </c>
      <c r="AU99" s="225">
        <v>0.0</v>
      </c>
      <c r="AV99" s="225">
        <v>0.0</v>
      </c>
      <c r="AW99" s="225">
        <v>0.0</v>
      </c>
      <c r="AX99" s="225">
        <v>0.0</v>
      </c>
      <c r="AY99" s="236" t="str">
        <f t="shared" ref="AY99:BS99" si="398">IF(AD99 = 0, "", AD99)</f>
        <v/>
      </c>
      <c r="AZ99" s="225" t="str">
        <f t="shared" si="398"/>
        <v>3</v>
      </c>
      <c r="BA99" s="227" t="str">
        <f t="shared" si="398"/>
        <v/>
      </c>
      <c r="BB99" s="227" t="str">
        <f t="shared" si="398"/>
        <v/>
      </c>
      <c r="BC99" s="225" t="str">
        <f t="shared" si="398"/>
        <v>1</v>
      </c>
      <c r="BD99" s="227" t="str">
        <f t="shared" si="398"/>
        <v/>
      </c>
      <c r="BE99" s="225" t="str">
        <f t="shared" si="398"/>
        <v>1</v>
      </c>
      <c r="BF99" s="309" t="str">
        <f t="shared" si="398"/>
        <v>1</v>
      </c>
      <c r="BG99" s="225" t="str">
        <f t="shared" si="398"/>
        <v>1</v>
      </c>
      <c r="BH99" s="227" t="str">
        <f t="shared" si="398"/>
        <v/>
      </c>
      <c r="BI99" s="227" t="str">
        <f t="shared" si="398"/>
        <v/>
      </c>
      <c r="BJ99" s="227" t="str">
        <f t="shared" si="398"/>
        <v/>
      </c>
      <c r="BK99" s="227" t="str">
        <f t="shared" si="398"/>
        <v/>
      </c>
      <c r="BL99" s="227" t="str">
        <f t="shared" si="398"/>
        <v/>
      </c>
      <c r="BM99" s="227" t="str">
        <f t="shared" si="398"/>
        <v/>
      </c>
      <c r="BN99" s="227" t="str">
        <f t="shared" si="398"/>
        <v/>
      </c>
      <c r="BO99" s="227" t="str">
        <f t="shared" si="398"/>
        <v/>
      </c>
      <c r="BP99" s="227" t="str">
        <f t="shared" si="398"/>
        <v/>
      </c>
      <c r="BQ99" s="227" t="str">
        <f t="shared" si="398"/>
        <v/>
      </c>
      <c r="BR99" s="227" t="str">
        <f t="shared" si="398"/>
        <v/>
      </c>
      <c r="BS99" s="238" t="str">
        <f t="shared" si="398"/>
        <v/>
      </c>
      <c r="BT99" s="239" t="str">
        <f>$AY99*Assembly!Y$4+$AZ99*Assembly!Y$5+$BA99*Assembly!Y$6+$BB99*Assembly!Y$7+$BC99*Assembly!Y$8+$BD99*Assembly!Y$9+$BE99*Assembly!Y$10+$BF99*Assembly!Y$11+$BG99*Assembly!Y$12+$BH99*Assembly!Y$13+$BI99*Assembly!Y$14+$BJ99*Assembly!Y$15+$BK99*Assembly!Y$16+$BL99*Assembly!Y$17+$BM99*Assembly!Y$18+$BN99*Assembly!Y$19+$BO99*Assembly!Y$20+$BP99*Assembly!Y$21+$BQ99*Assembly!Y$22+$BR99*Assembly!Y$23+$BS99*Assembly!Y$24</f>
        <v>49</v>
      </c>
      <c r="BU99" s="225" t="str">
        <f t="shared" si="8"/>
        <v>394</v>
      </c>
      <c r="BV99" s="225" t="str">
        <f>$AY99*Assembly!AC$4+$AZ99*Assembly!AC$5+$BA99*Assembly!AC$6+$BB99*Assembly!AC$7+$BC99*Assembly!AC$8+$BD99*Assembly!AC$9+$BE99*Assembly!AC$10+$BF99*Assembly!AC$11+$BG99*Assembly!AC$12+$BH99*Assembly!AC$13+$BI99*Assembly!AC$14+$BJ99*Assembly!AC$15+$BK99*Assembly!AC$16+$BL99*Assembly!AC$17+$BM99*Assembly!AC$18+$BN99*Assembly!AC$19+$BO99*Assembly!AC$20+$BP99*Assembly!AC$21+$BQ99*Assembly!AC$22+$BR99*Assembly!AC$23+$BS99*Assembly!AC$24</f>
        <v>121</v>
      </c>
      <c r="BW99" s="240" t="str">
        <f t="shared" si="9"/>
        <v>2.46</v>
      </c>
      <c r="BX99" s="241" t="str">
        <f t="shared" si="10"/>
        <v>968</v>
      </c>
      <c r="BY99" s="242" t="str">
        <f t="shared" si="11"/>
        <v>0.3</v>
      </c>
      <c r="BZ99" s="311" t="str">
        <f t="shared" si="399"/>
        <v>2.5 L</v>
      </c>
      <c r="CA99" s="225" t="str">
        <f>$AY99*Assembly!X$4+$AZ99*Assembly!X$5+$BA99*Assembly!X$6+$BB99*Assembly!X$7+$BC99*Assembly!X$8+$BD99*Assembly!X$9+$BE99*Assembly!X$10+$BF99*Assembly!X$11+$BG99*Assembly!X$12+$BH99*Assembly!X$13+$BI99*Assembly!X$14+$BJ99*Assembly!X$15+$BK99*Assembly!X$16+$BL99*Assembly!X$17+$BM99*Assembly!X$18+$BN99*Assembly!X$19+$BO99*Assembly!X$20+$BP99*Assembly!X$21+$BQ99*Assembly!X$22+$BR99*Assembly!X$23+$BS99*Assembly!X$24</f>
        <v>10</v>
      </c>
      <c r="CB99" s="225" t="str">
        <f t="shared" si="12"/>
        <v>1,556</v>
      </c>
      <c r="CC99" s="223" t="str">
        <f t="shared" si="13"/>
        <v>0.0016</v>
      </c>
      <c r="CD99" s="243" t="str">
        <f>$AY99*Assembly!AB$4+$AZ99*Assembly!AB$5+$BA99*Assembly!AB$6+$BB99*Assembly!AB$7+$BC99*Assembly!AB$8+$BD99*Assembly!AB$9+$BE99*Assembly!AB$10+$BF99*Assembly!AB$11+$BG99*Assembly!AB$12+$BH99*Assembly!AB$13+$BI99*Assembly!AB$14+$BJ99*Assembly!AB$15+$BK99*Assembly!AB$16+$BL99*Assembly!AB$17+$BM99*Assembly!AB$18+$BN99*Assembly!AB$19+$BO99*Assembly!AB$20+$BP99*Assembly!AB$21+$BQ99*Assembly!AB$22+$BR99*Assembly!AB$23+$BS99*Assembly!AB$24</f>
        <v>32</v>
      </c>
      <c r="CE99" s="256" t="str">
        <f>$AY99*Assembly!M$4+$AZ99*Assembly!M$5+$BA99*Assembly!M$6+$BB99*Assembly!M$7+$BC99*Assembly!M$8+$BD99*Assembly!M$9+$BE99*Assembly!M$10+$BF99*Assembly!M$11+$BG99*Assembly!M$12+$BH99*Assembly!M$13+$BI99*Assembly!M$14+$BJ99*Assembly!M$15+$BK99*Assembly!M$16+$BL99*Assembly!M$17+$BM99*Assembly!M$18+$BN99*Assembly!M$19+$BO99*Assembly!M$20+$BP99*Assembly!M$21+$BQ99*Assembly!M$22+$BR99*Assembly!M$23+$BS99*Assembly!M$24</f>
        <v>42</v>
      </c>
      <c r="CF99" s="256" t="str">
        <f>$AY99*Assembly!N$4+$AZ99*Assembly!N$5+$BA99*Assembly!N$6+$BB99*Assembly!N$7+$BC99*Assembly!N$8+$BD99*Assembly!N$9+$BE99*Assembly!N$10+$BF99*Assembly!N$11+$BG99*Assembly!N$12+$BH99*Assembly!N$13+$BI99*Assembly!N$14+$BJ99*Assembly!N$15+$BK99*Assembly!N$16+$BL99*Assembly!N$17+$BM99*Assembly!N$18+$BN99*Assembly!N$19+$BO99*Assembly!N$20+$BP99*Assembly!N$21+$BQ99*Assembly!N$22+$BR99*Assembly!N$23+$BS99*Assembly!N$24</f>
        <v>5</v>
      </c>
      <c r="CG99" s="256" t="str">
        <f>$AY99*Assembly!O$4+$AZ99*Assembly!O$5+$BA99*Assembly!O$6+$BB99*Assembly!O$7+$BC99*Assembly!O$8+$BD99*Assembly!O$9+$BE99*Assembly!O$10+$BF99*Assembly!O$11+$BG99*Assembly!O$12+$BH99*Assembly!O$13+$BI99*Assembly!O$14+$BJ99*Assembly!O$15+$BK99*Assembly!O$16+$BL99*Assembly!O$17+$BM99*Assembly!O$18+$BN99*Assembly!O$19+$BO99*Assembly!O$20+$BP99*Assembly!O$21+$BQ99*Assembly!O$22+$BR99*Assembly!O$23+$BS99*Assembly!O$24</f>
        <v>0</v>
      </c>
      <c r="CH99" s="254" t="str">
        <f>$AY99*Assembly!P$4+$AZ99*Assembly!P$5+$BA99*Assembly!P$6+$BB99*Assembly!P$7+$BC99*Assembly!P$8+$BD99*Assembly!P$9+$BE99*Assembly!P$10+$BF99*Assembly!P$11+$BG99*Assembly!P$12+$BH99*Assembly!P$13+$BI99*Assembly!P$14+$BJ99*Assembly!P$15+$BK99*Assembly!P$16+$BL99*Assembly!P$17+$BM99*Assembly!P$18+$BN99*Assembly!P$19+$BO99*Assembly!P$20+$BP99*Assembly!P$21+$BQ99*Assembly!P$22+$BR99*Assembly!P$23+$BS99*Assembly!P$24</f>
        <v>0</v>
      </c>
      <c r="CI99" s="254" t="str">
        <f>$AY99*Assembly!Q$4+$AZ99*Assembly!Q$5+$BA99*Assembly!Q$6+$BB99*Assembly!Q$7+$BC99*Assembly!Q$8+$BD99*Assembly!Q$9+$BE99*Assembly!Q$10+$BF99*Assembly!Q$11+$BG99*Assembly!Q$12+$BH99*Assembly!Q$13+$BI99*Assembly!Q$14+$BJ99*Assembly!Q$15+$BK99*Assembly!Q$16+$BL99*Assembly!Q$17+$BM99*Assembly!Q$18+$BN99*Assembly!Q$19+$BO99*Assembly!Q$20+$BP99*Assembly!Q$21+$BQ99*Assembly!Q$22+$BR99*Assembly!Q$23+$BS99*Assembly!Q$24</f>
        <v>5.2</v>
      </c>
      <c r="CJ99" s="256" t="str">
        <f>$AY99*Assembly!R$4+$AZ99*Assembly!R$5+$BA99*Assembly!R$6+$BB99*Assembly!R$7+$BC99*Assembly!R$8+$BD99*Assembly!R$9+$BE99*Assembly!R$10+$BF99*Assembly!R$11+$BG99*Assembly!R$12+$BH99*Assembly!R$13+$BI99*Assembly!R$14+$BJ99*Assembly!R$15+$BK99*Assembly!R$16+$BL99*Assembly!R$17+$BM99*Assembly!R$18+$BN99*Assembly!R$19+$BO99*Assembly!R$20+$BP99*Assembly!R$21+$BQ99*Assembly!R$22+$BR99*Assembly!R$23+$BS99*Assembly!R$24</f>
        <v>0</v>
      </c>
      <c r="CK99" s="254" t="str">
        <f>$AY99*Assembly!S$4+$AZ99*Assembly!S$5+$BA99*Assembly!S$6+$BB99*Assembly!S$7+$BC99*Assembly!S$8+$BD99*Assembly!S$9+$BE99*Assembly!S$10+$BF99*Assembly!S$11+$BG99*Assembly!S$12+$BH99*Assembly!S$13+$BI99*Assembly!S$14+$BJ99*Assembly!S$15+$BK99*Assembly!S$16+$BL99*Assembly!S$17+$BM99*Assembly!S$18+$BN99*Assembly!S$19+$BO99*Assembly!S$20+$BP99*Assembly!S$21+$BQ99*Assembly!S$22+$BR99*Assembly!S$23+$BS99*Assembly!S$24</f>
        <v>0</v>
      </c>
      <c r="CL99" s="254" t="str">
        <f>$AY99*Assembly!T$4+$AZ99*Assembly!T$5+$BA99*Assembly!T$6+$BB99*Assembly!T$7+$BC99*Assembly!T$8+$BD99*Assembly!T$9+$BE99*Assembly!T$10+$BF99*Assembly!T$11+$BG99*Assembly!T$12+$BH99*Assembly!T$13+$BI99*Assembly!T$14+$BJ99*Assembly!T$15+$BK99*Assembly!T$16+$BL99*Assembly!T$17+$BM99*Assembly!T$18+$BN99*Assembly!T$19+$BO99*Assembly!T$20+$BP99*Assembly!T$21+$BQ99*Assembly!T$22+$BR99*Assembly!T$23+$BS99*Assembly!T$24</f>
        <v>0</v>
      </c>
      <c r="CM99" s="254" t="str">
        <f>$AY99*Assembly!U$4+$AZ99*Assembly!U$5+$BA99*Assembly!U$6+$BB99*Assembly!U$7+$BC99*Assembly!U$8+$BD99*Assembly!U$9+$BE99*Assembly!U$10+$BF99*Assembly!U$11+$BG99*Assembly!U$12+$BH99*Assembly!U$13+$BI99*Assembly!U$14+$BJ99*Assembly!U$15+$BK99*Assembly!U$16+$BL99*Assembly!U$17+$BM99*Assembly!U$18+$BN99*Assembly!U$19+$BO99*Assembly!U$20+$BP99*Assembly!U$21+$BQ99*Assembly!U$22+$BR99*Assembly!U$23+$BS99*Assembly!U$24</f>
        <v>0</v>
      </c>
      <c r="CN99" s="256" t="str">
        <f>$AY99*Assembly!V$4+$AZ99*Assembly!V$5+$BA99*Assembly!V$6+$BB99*Assembly!V$7+$BC99*Assembly!V$8+$BD99*Assembly!V$9+$BE99*Assembly!V$10+$BF99*Assembly!V$11+$BG99*Assembly!V$12+$BH99*Assembly!V$13+$BI99*Assembly!V$14+$BJ99*Assembly!V$15+$BK99*Assembly!V$16+$BL99*Assembly!V$17+$BM99*Assembly!V$18+$BN99*Assembly!V$19+$BO99*Assembly!V$20+$BP99*Assembly!V$21+$BQ99*Assembly!V$22+$BR99*Assembly!V$23+$BS99*Assembly!V$24</f>
        <v>0</v>
      </c>
      <c r="CO99" s="256" t="str">
        <f>CE99*Refining!$F$3</f>
        <v>75</v>
      </c>
      <c r="CP99" s="256" t="str">
        <f>CF99*Refining!$F$4</f>
        <v>16</v>
      </c>
      <c r="CQ99" s="256" t="str">
        <f>CG99*Refining!$F$5</f>
        <v>0</v>
      </c>
      <c r="CR99" s="256" t="str">
        <f>CH99*Refining!$F$6</f>
        <v>0</v>
      </c>
      <c r="CS99" s="256" t="str">
        <f>CI99*Refining!$F$7</f>
        <v>9</v>
      </c>
      <c r="CT99" s="256" t="str">
        <f>CJ99*Refining!$F$8</f>
        <v>0</v>
      </c>
      <c r="CU99" s="256" t="str">
        <f>CK99*Refining!$F$9</f>
        <v>0</v>
      </c>
      <c r="CV99" s="256" t="str">
        <f>CL99*Refining!$F$10</f>
        <v>0</v>
      </c>
      <c r="CW99" s="256" t="str">
        <f>CM99*Refining!$F$11</f>
        <v>0</v>
      </c>
      <c r="CX99" s="256" t="str">
        <f>CN99*Refining!$F$12</f>
        <v>0</v>
      </c>
      <c r="CY99" s="248" t="str">
        <f t="shared" ref="CY99:DR99" si="400">IF(CE99 = 0, "", CE99)</f>
        <v>42</v>
      </c>
      <c r="CZ99" s="249" t="str">
        <f t="shared" si="400"/>
        <v>5</v>
      </c>
      <c r="DA99" s="245" t="str">
        <f t="shared" si="400"/>
        <v/>
      </c>
      <c r="DB99" s="245" t="str">
        <f t="shared" si="400"/>
        <v/>
      </c>
      <c r="DC99" s="245" t="str">
        <f t="shared" si="400"/>
        <v>5.2</v>
      </c>
      <c r="DD99" s="245" t="str">
        <f t="shared" si="400"/>
        <v/>
      </c>
      <c r="DE99" s="245" t="str">
        <f t="shared" si="400"/>
        <v/>
      </c>
      <c r="DF99" s="245" t="str">
        <f t="shared" si="400"/>
        <v/>
      </c>
      <c r="DG99" s="245" t="str">
        <f t="shared" si="400"/>
        <v/>
      </c>
      <c r="DH99" s="246" t="str">
        <f t="shared" si="400"/>
        <v/>
      </c>
      <c r="DI99" s="248" t="str">
        <f t="shared" si="400"/>
        <v>75</v>
      </c>
      <c r="DJ99" s="249" t="str">
        <f t="shared" si="400"/>
        <v>16</v>
      </c>
      <c r="DK99" s="245" t="str">
        <f t="shared" si="400"/>
        <v/>
      </c>
      <c r="DL99" s="245" t="str">
        <f t="shared" si="400"/>
        <v/>
      </c>
      <c r="DM99" s="249" t="str">
        <f t="shared" si="400"/>
        <v>9</v>
      </c>
      <c r="DN99" s="245" t="str">
        <f t="shared" si="400"/>
        <v/>
      </c>
      <c r="DO99" s="245" t="str">
        <f t="shared" si="400"/>
        <v/>
      </c>
      <c r="DP99" s="245" t="str">
        <f t="shared" si="400"/>
        <v/>
      </c>
      <c r="DQ99" s="245" t="str">
        <f t="shared" si="400"/>
        <v/>
      </c>
      <c r="DR99" s="246" t="str">
        <f t="shared" si="400"/>
        <v/>
      </c>
      <c r="DS99" s="248" t="str">
        <f t="shared" si="15"/>
        <v>52</v>
      </c>
      <c r="DT99" s="249" t="str">
        <f t="shared" si="16"/>
        <v>100</v>
      </c>
      <c r="DU99" s="225" t="str">
        <f>CY99*'Ores &amp; Ingots'!$C$3+CZ99*'Ores &amp; Ingots'!$C$4+DA99*'Ores &amp; Ingots'!$C$5+DB99*'Ores &amp; Ingots'!$C$6+DC99*'Ores &amp; Ingots'!$C$7+DD99*'Ores &amp; Ingots'!$C$8+DE99*'Ores &amp; Ingots'!$C$9+DF99*'Ores &amp; Ingots'!$C$10+DG99*'Ores &amp; Ingots'!$C$11+DH99*'Ores &amp; Ingots'!$C$12</f>
        <v>8</v>
      </c>
      <c r="DV99" s="225" t="str">
        <f>DI99*'Ores &amp; Ingots'!$B$3+DJ99*'Ores &amp; Ingots'!$B$4+DK99*'Ores &amp; Ingots'!$B$5+DL99*'Ores &amp; Ingots'!$B$6+DM99*'Ores &amp; Ingots'!$B$7+DN99*'Ores &amp; Ingots'!$B$8+DO99*'Ores &amp; Ingots'!$B$9+DP99*'Ores &amp; Ingots'!$B$10+DQ99*'Ores &amp; Ingots'!$B$11+DR99*'Ores &amp; Ingots'!$B$12</f>
        <v>37</v>
      </c>
      <c r="DW99" s="249" t="str">
        <f>CY99*Refining!$G$3+CZ99*Refining!$G$4+DA99*Refining!$G$5+DB99*Refining!$G$6+DC99*Refining!$G$7+DD99*Refining!$G$8+DE99*Refining!$G$9+DF99*Refining!$G$10+DG99*Refining!$G$11+DH99*Refining!$G$12</f>
        <v>31</v>
      </c>
      <c r="DX99" s="249" t="str">
        <f t="shared" si="17"/>
        <v>4,855</v>
      </c>
      <c r="DY99" s="250" t="str">
        <f t="shared" si="18"/>
        <v>0.0049</v>
      </c>
      <c r="DZ99" s="248" t="str">
        <f t="shared" si="19"/>
        <v>47</v>
      </c>
      <c r="EA99" s="251" t="str">
        <f t="shared" ref="EA99:EB99" si="401">DZ99/60</f>
        <v>0.8</v>
      </c>
      <c r="EB99" s="251" t="str">
        <f t="shared" si="401"/>
        <v>0.0</v>
      </c>
      <c r="EC99" s="543" t="str">
        <f t="shared" si="21"/>
        <v>0.00</v>
      </c>
      <c r="ED99" s="248" t="str">
        <f t="shared" si="22"/>
        <v>6,410</v>
      </c>
      <c r="EE99" s="251" t="str">
        <f t="shared" ref="EE99:EF99" si="402">ED99/1000</f>
        <v>6.4</v>
      </c>
      <c r="EF99" s="252" t="str">
        <f t="shared" si="402"/>
        <v>0.01</v>
      </c>
      <c r="EG99" s="544" t="str">
        <f t="shared" si="24"/>
        <v>0.0064</v>
      </c>
      <c r="EH99" s="225" t="s">
        <v>12</v>
      </c>
    </row>
    <row r="100">
      <c r="A100" s="33"/>
      <c r="B100" s="226" t="s">
        <v>986</v>
      </c>
      <c r="C100" s="227" t="s">
        <v>885</v>
      </c>
      <c r="D100" s="227">
        <v>3.0</v>
      </c>
      <c r="E100" s="227">
        <v>3.0</v>
      </c>
      <c r="F100" s="227">
        <v>3.0</v>
      </c>
      <c r="G100" s="253" t="str">
        <f t="shared" si="5"/>
        <v>3.4</v>
      </c>
      <c r="H100" s="254">
        <v>14.0</v>
      </c>
      <c r="I100" s="254">
        <v>14.0</v>
      </c>
      <c r="J100" s="254" t="str">
        <f>H100/Main!$D$9</f>
        <v>14</v>
      </c>
      <c r="K100" s="254" t="str">
        <f>I100/Main!$D$10</f>
        <v>14</v>
      </c>
      <c r="L100" s="254" t="str">
        <f t="shared" si="6"/>
        <v>1</v>
      </c>
      <c r="M100" s="254">
        <v>1.0</v>
      </c>
      <c r="N100" s="256" t="s">
        <v>12</v>
      </c>
      <c r="O100" s="255"/>
      <c r="P100" s="255"/>
      <c r="Q100" s="256">
        <v>3375.0</v>
      </c>
      <c r="R100" s="256" t="str">
        <f>Q100*Main!$D$6</f>
        <v>3,375</v>
      </c>
      <c r="S100" s="257"/>
      <c r="T100" s="257"/>
      <c r="U100" s="255"/>
      <c r="V100" s="255"/>
      <c r="W100" s="257"/>
      <c r="X100" s="257"/>
      <c r="Y100" s="255"/>
      <c r="Z100" s="255"/>
      <c r="AA100" s="255"/>
      <c r="AB100" s="255"/>
      <c r="AC100" s="335"/>
      <c r="AD100" s="225">
        <v>0.0</v>
      </c>
      <c r="AE100" s="225">
        <v>30.0</v>
      </c>
      <c r="AF100" s="225">
        <v>0.0</v>
      </c>
      <c r="AG100" s="225">
        <v>0.0</v>
      </c>
      <c r="AH100" s="225">
        <v>10.0</v>
      </c>
      <c r="AI100" s="225">
        <v>0.0</v>
      </c>
      <c r="AJ100" s="225">
        <v>4.0</v>
      </c>
      <c r="AK100" s="309">
        <v>4.0</v>
      </c>
      <c r="AL100" s="225">
        <v>1.0</v>
      </c>
      <c r="AM100" s="225">
        <v>0.0</v>
      </c>
      <c r="AN100" s="225">
        <v>0.0</v>
      </c>
      <c r="AO100" s="225">
        <v>0.0</v>
      </c>
      <c r="AP100" s="225">
        <v>0.0</v>
      </c>
      <c r="AQ100" s="225">
        <v>0.0</v>
      </c>
      <c r="AR100" s="225">
        <v>0.0</v>
      </c>
      <c r="AS100" s="225">
        <v>0.0</v>
      </c>
      <c r="AT100" s="225">
        <v>0.0</v>
      </c>
      <c r="AU100" s="225">
        <v>0.0</v>
      </c>
      <c r="AV100" s="225">
        <v>0.0</v>
      </c>
      <c r="AW100" s="225">
        <v>0.0</v>
      </c>
      <c r="AX100" s="225">
        <v>0.0</v>
      </c>
      <c r="AY100" s="236" t="str">
        <f t="shared" ref="AY100:BS100" si="403">IF(AD100 = 0, "", AD100)</f>
        <v/>
      </c>
      <c r="AZ100" s="225" t="str">
        <f t="shared" si="403"/>
        <v>30</v>
      </c>
      <c r="BA100" s="227" t="str">
        <f t="shared" si="403"/>
        <v/>
      </c>
      <c r="BB100" s="227" t="str">
        <f t="shared" si="403"/>
        <v/>
      </c>
      <c r="BC100" s="225" t="str">
        <f t="shared" si="403"/>
        <v>10</v>
      </c>
      <c r="BD100" s="227" t="str">
        <f t="shared" si="403"/>
        <v/>
      </c>
      <c r="BE100" s="225" t="str">
        <f t="shared" si="403"/>
        <v>4</v>
      </c>
      <c r="BF100" s="309" t="str">
        <f t="shared" si="403"/>
        <v>4</v>
      </c>
      <c r="BG100" s="225" t="str">
        <f t="shared" si="403"/>
        <v>1</v>
      </c>
      <c r="BH100" s="227" t="str">
        <f t="shared" si="403"/>
        <v/>
      </c>
      <c r="BI100" s="227" t="str">
        <f t="shared" si="403"/>
        <v/>
      </c>
      <c r="BJ100" s="227" t="str">
        <f t="shared" si="403"/>
        <v/>
      </c>
      <c r="BK100" s="227" t="str">
        <f t="shared" si="403"/>
        <v/>
      </c>
      <c r="BL100" s="227" t="str">
        <f t="shared" si="403"/>
        <v/>
      </c>
      <c r="BM100" s="227" t="str">
        <f t="shared" si="403"/>
        <v/>
      </c>
      <c r="BN100" s="227" t="str">
        <f t="shared" si="403"/>
        <v/>
      </c>
      <c r="BO100" s="227" t="str">
        <f t="shared" si="403"/>
        <v/>
      </c>
      <c r="BP100" s="227" t="str">
        <f t="shared" si="403"/>
        <v/>
      </c>
      <c r="BQ100" s="227" t="str">
        <f t="shared" si="403"/>
        <v/>
      </c>
      <c r="BR100" s="227" t="str">
        <f t="shared" si="403"/>
        <v/>
      </c>
      <c r="BS100" s="238" t="str">
        <f t="shared" si="403"/>
        <v/>
      </c>
      <c r="BT100" s="239" t="str">
        <f>$AY100*Assembly!Y$4+$AZ100*Assembly!Y$5+$BA100*Assembly!Y$6+$BB100*Assembly!Y$7+$BC100*Assembly!Y$8+$BD100*Assembly!Y$9+$BE100*Assembly!Y$10+$BF100*Assembly!Y$11+$BG100*Assembly!Y$12+$BH100*Assembly!Y$13+$BI100*Assembly!Y$14+$BJ100*Assembly!Y$15+$BK100*Assembly!Y$16+$BL100*Assembly!Y$17+$BM100*Assembly!Y$18+$BN100*Assembly!Y$19+$BO100*Assembly!Y$20+$BP100*Assembly!Y$21+$BQ100*Assembly!Y$22+$BR100*Assembly!Y$23+$BS100*Assembly!Y$24</f>
        <v>275</v>
      </c>
      <c r="BU100" s="225" t="str">
        <f t="shared" si="8"/>
        <v>81</v>
      </c>
      <c r="BV100" s="225" t="str">
        <f>$AY100*Assembly!AC$4+$AZ100*Assembly!AC$5+$BA100*Assembly!AC$6+$BB100*Assembly!AC$7+$BC100*Assembly!AC$8+$BD100*Assembly!AC$9+$BE100*Assembly!AC$10+$BF100*Assembly!AC$11+$BG100*Assembly!AC$12+$BH100*Assembly!AC$13+$BI100*Assembly!AC$14+$BJ100*Assembly!AC$15+$BK100*Assembly!AC$16+$BL100*Assembly!AC$17+$BM100*Assembly!AC$18+$BN100*Assembly!AC$19+$BO100*Assembly!AC$20+$BP100*Assembly!AC$21+$BQ100*Assembly!AC$22+$BR100*Assembly!AC$23+$BS100*Assembly!AC$24</f>
        <v>919</v>
      </c>
      <c r="BW100" s="240" t="str">
        <f t="shared" si="9"/>
        <v>3.34</v>
      </c>
      <c r="BX100" s="241" t="str">
        <f t="shared" si="10"/>
        <v>272</v>
      </c>
      <c r="BY100" s="242" t="str">
        <f t="shared" si="11"/>
        <v>11.3</v>
      </c>
      <c r="BZ100" s="346" t="str">
        <f t="shared" si="399"/>
        <v>12 L</v>
      </c>
      <c r="CA100" s="225" t="str">
        <f>$AY100*Assembly!X$4+$AZ100*Assembly!X$5+$BA100*Assembly!X$6+$BB100*Assembly!X$7+$BC100*Assembly!X$8+$BD100*Assembly!X$9+$BE100*Assembly!X$10+$BF100*Assembly!X$11+$BG100*Assembly!X$12+$BH100*Assembly!X$13+$BI100*Assembly!X$14+$BJ100*Assembly!X$15+$BK100*Assembly!X$16+$BL100*Assembly!X$17+$BM100*Assembly!X$18+$BN100*Assembly!X$19+$BO100*Assembly!X$20+$BP100*Assembly!X$21+$BQ100*Assembly!X$22+$BR100*Assembly!X$23+$BS100*Assembly!X$24</f>
        <v>79</v>
      </c>
      <c r="CB100" s="225" t="str">
        <f t="shared" si="12"/>
        <v>12,289</v>
      </c>
      <c r="CC100" s="223" t="str">
        <f t="shared" si="13"/>
        <v>0.0123</v>
      </c>
      <c r="CD100" s="243" t="str">
        <f>$AY100*Assembly!AB$4+$AZ100*Assembly!AB$5+$BA100*Assembly!AB$6+$BB100*Assembly!AB$7+$BC100*Assembly!AB$8+$BD100*Assembly!AB$9+$BE100*Assembly!AB$10+$BF100*Assembly!AB$11+$BG100*Assembly!AB$12+$BH100*Assembly!AB$13+$BI100*Assembly!AB$14+$BJ100*Assembly!AB$15+$BK100*Assembly!AB$16+$BL100*Assembly!AB$17+$BM100*Assembly!AB$18+$BN100*Assembly!AB$19+$BO100*Assembly!AB$20+$BP100*Assembly!AB$21+$BQ100*Assembly!AB$22+$BR100*Assembly!AB$23+$BS100*Assembly!AB$24</f>
        <v>212</v>
      </c>
      <c r="CE100" s="256" t="str">
        <f>$AY100*Assembly!M$4+$AZ100*Assembly!M$5+$BA100*Assembly!M$6+$BB100*Assembly!M$7+$BC100*Assembly!M$8+$BD100*Assembly!M$9+$BE100*Assembly!M$10+$BF100*Assembly!M$11+$BG100*Assembly!M$12+$BH100*Assembly!M$13+$BI100*Assembly!M$14+$BJ100*Assembly!M$15+$BK100*Assembly!M$16+$BL100*Assembly!M$17+$BM100*Assembly!M$18+$BN100*Assembly!M$19+$BO100*Assembly!M$20+$BP100*Assembly!M$21+$BQ100*Assembly!M$22+$BR100*Assembly!M$23+$BS100*Assembly!M$24</f>
        <v>288</v>
      </c>
      <c r="CF100" s="256" t="str">
        <f>$AY100*Assembly!N$4+$AZ100*Assembly!N$5+$BA100*Assembly!N$6+$BB100*Assembly!N$7+$BC100*Assembly!N$8+$BD100*Assembly!N$9+$BE100*Assembly!N$10+$BF100*Assembly!N$11+$BG100*Assembly!N$12+$BH100*Assembly!N$13+$BI100*Assembly!N$14+$BJ100*Assembly!N$15+$BK100*Assembly!N$16+$BL100*Assembly!N$17+$BM100*Assembly!N$18+$BN100*Assembly!N$19+$BO100*Assembly!N$20+$BP100*Assembly!N$21+$BQ100*Assembly!N$22+$BR100*Assembly!N$23+$BS100*Assembly!N$24</f>
        <v>20</v>
      </c>
      <c r="CG100" s="256" t="str">
        <f>$AY100*Assembly!O$4+$AZ100*Assembly!O$5+$BA100*Assembly!O$6+$BB100*Assembly!O$7+$BC100*Assembly!O$8+$BD100*Assembly!O$9+$BE100*Assembly!O$10+$BF100*Assembly!O$11+$BG100*Assembly!O$12+$BH100*Assembly!O$13+$BI100*Assembly!O$14+$BJ100*Assembly!O$15+$BK100*Assembly!O$16+$BL100*Assembly!O$17+$BM100*Assembly!O$18+$BN100*Assembly!O$19+$BO100*Assembly!O$20+$BP100*Assembly!O$21+$BQ100*Assembly!O$22+$BR100*Assembly!O$23+$BS100*Assembly!O$24</f>
        <v>0</v>
      </c>
      <c r="CH100" s="254" t="str">
        <f>$AY100*Assembly!P$4+$AZ100*Assembly!P$5+$BA100*Assembly!P$6+$BB100*Assembly!P$7+$BC100*Assembly!P$8+$BD100*Assembly!P$9+$BE100*Assembly!P$10+$BF100*Assembly!P$11+$BG100*Assembly!P$12+$BH100*Assembly!P$13+$BI100*Assembly!P$14+$BJ100*Assembly!P$15+$BK100*Assembly!P$16+$BL100*Assembly!P$17+$BM100*Assembly!P$18+$BN100*Assembly!P$19+$BO100*Assembly!P$20+$BP100*Assembly!P$21+$BQ100*Assembly!P$22+$BR100*Assembly!P$23+$BS100*Assembly!P$24</f>
        <v>0</v>
      </c>
      <c r="CI100" s="254" t="str">
        <f>$AY100*Assembly!Q$4+$AZ100*Assembly!Q$5+$BA100*Assembly!Q$6+$BB100*Assembly!Q$7+$BC100*Assembly!Q$8+$BD100*Assembly!Q$9+$BE100*Assembly!Q$10+$BF100*Assembly!Q$11+$BG100*Assembly!Q$12+$BH100*Assembly!Q$13+$BI100*Assembly!Q$14+$BJ100*Assembly!Q$15+$BK100*Assembly!Q$16+$BL100*Assembly!Q$17+$BM100*Assembly!Q$18+$BN100*Assembly!Q$19+$BO100*Assembly!Q$20+$BP100*Assembly!Q$21+$BQ100*Assembly!Q$22+$BR100*Assembly!Q$23+$BS100*Assembly!Q$24</f>
        <v>5.8</v>
      </c>
      <c r="CJ100" s="256" t="str">
        <f>$AY100*Assembly!R$4+$AZ100*Assembly!R$5+$BA100*Assembly!R$6+$BB100*Assembly!R$7+$BC100*Assembly!R$8+$BD100*Assembly!R$9+$BE100*Assembly!R$10+$BF100*Assembly!R$11+$BG100*Assembly!R$12+$BH100*Assembly!R$13+$BI100*Assembly!R$14+$BJ100*Assembly!R$15+$BK100*Assembly!R$16+$BL100*Assembly!R$17+$BM100*Assembly!R$18+$BN100*Assembly!R$19+$BO100*Assembly!R$20+$BP100*Assembly!R$21+$BQ100*Assembly!R$22+$BR100*Assembly!R$23+$BS100*Assembly!R$24</f>
        <v>0</v>
      </c>
      <c r="CK100" s="254" t="str">
        <f>$AY100*Assembly!S$4+$AZ100*Assembly!S$5+$BA100*Assembly!S$6+$BB100*Assembly!S$7+$BC100*Assembly!S$8+$BD100*Assembly!S$9+$BE100*Assembly!S$10+$BF100*Assembly!S$11+$BG100*Assembly!S$12+$BH100*Assembly!S$13+$BI100*Assembly!S$14+$BJ100*Assembly!S$15+$BK100*Assembly!S$16+$BL100*Assembly!S$17+$BM100*Assembly!S$18+$BN100*Assembly!S$19+$BO100*Assembly!S$20+$BP100*Assembly!S$21+$BQ100*Assembly!S$22+$BR100*Assembly!S$23+$BS100*Assembly!S$24</f>
        <v>0</v>
      </c>
      <c r="CL100" s="254" t="str">
        <f>$AY100*Assembly!T$4+$AZ100*Assembly!T$5+$BA100*Assembly!T$6+$BB100*Assembly!T$7+$BC100*Assembly!T$8+$BD100*Assembly!T$9+$BE100*Assembly!T$10+$BF100*Assembly!T$11+$BG100*Assembly!T$12+$BH100*Assembly!T$13+$BI100*Assembly!T$14+$BJ100*Assembly!T$15+$BK100*Assembly!T$16+$BL100*Assembly!T$17+$BM100*Assembly!T$18+$BN100*Assembly!T$19+$BO100*Assembly!T$20+$BP100*Assembly!T$21+$BQ100*Assembly!T$22+$BR100*Assembly!T$23+$BS100*Assembly!T$24</f>
        <v>0</v>
      </c>
      <c r="CM100" s="254" t="str">
        <f>$AY100*Assembly!U$4+$AZ100*Assembly!U$5+$BA100*Assembly!U$6+$BB100*Assembly!U$7+$BC100*Assembly!U$8+$BD100*Assembly!U$9+$BE100*Assembly!U$10+$BF100*Assembly!U$11+$BG100*Assembly!U$12+$BH100*Assembly!U$13+$BI100*Assembly!U$14+$BJ100*Assembly!U$15+$BK100*Assembly!U$16+$BL100*Assembly!U$17+$BM100*Assembly!U$18+$BN100*Assembly!U$19+$BO100*Assembly!U$20+$BP100*Assembly!U$21+$BQ100*Assembly!U$22+$BR100*Assembly!U$23+$BS100*Assembly!U$24</f>
        <v>0</v>
      </c>
      <c r="CN100" s="256" t="str">
        <f>$AY100*Assembly!V$4+$AZ100*Assembly!V$5+$BA100*Assembly!V$6+$BB100*Assembly!V$7+$BC100*Assembly!V$8+$BD100*Assembly!V$9+$BE100*Assembly!V$10+$BF100*Assembly!V$11+$BG100*Assembly!V$12+$BH100*Assembly!V$13+$BI100*Assembly!V$14+$BJ100*Assembly!V$15+$BK100*Assembly!V$16+$BL100*Assembly!V$17+$BM100*Assembly!V$18+$BN100*Assembly!V$19+$BO100*Assembly!V$20+$BP100*Assembly!V$21+$BQ100*Assembly!V$22+$BR100*Assembly!V$23+$BS100*Assembly!V$24</f>
        <v>0</v>
      </c>
      <c r="CO100" s="256" t="str">
        <f>CE100*Refining!$F$3</f>
        <v>514</v>
      </c>
      <c r="CP100" s="256" t="str">
        <f>CF100*Refining!$F$4</f>
        <v>63</v>
      </c>
      <c r="CQ100" s="256" t="str">
        <f>CG100*Refining!$F$5</f>
        <v>0</v>
      </c>
      <c r="CR100" s="256" t="str">
        <f>CH100*Refining!$F$6</f>
        <v>0</v>
      </c>
      <c r="CS100" s="256" t="str">
        <f>CI100*Refining!$F$7</f>
        <v>10</v>
      </c>
      <c r="CT100" s="256" t="str">
        <f>CJ100*Refining!$F$8</f>
        <v>0</v>
      </c>
      <c r="CU100" s="256" t="str">
        <f>CK100*Refining!$F$9</f>
        <v>0</v>
      </c>
      <c r="CV100" s="256" t="str">
        <f>CL100*Refining!$F$10</f>
        <v>0</v>
      </c>
      <c r="CW100" s="256" t="str">
        <f>CM100*Refining!$F$11</f>
        <v>0</v>
      </c>
      <c r="CX100" s="256" t="str">
        <f>CN100*Refining!$F$12</f>
        <v>0</v>
      </c>
      <c r="CY100" s="248" t="str">
        <f t="shared" ref="CY100:DR100" si="404">IF(CE100 = 0, "", CE100)</f>
        <v>288</v>
      </c>
      <c r="CZ100" s="249" t="str">
        <f t="shared" si="404"/>
        <v>20</v>
      </c>
      <c r="DA100" s="245" t="str">
        <f t="shared" si="404"/>
        <v/>
      </c>
      <c r="DB100" s="245" t="str">
        <f t="shared" si="404"/>
        <v/>
      </c>
      <c r="DC100" s="245" t="str">
        <f t="shared" si="404"/>
        <v>5.8</v>
      </c>
      <c r="DD100" s="245" t="str">
        <f t="shared" si="404"/>
        <v/>
      </c>
      <c r="DE100" s="245" t="str">
        <f t="shared" si="404"/>
        <v/>
      </c>
      <c r="DF100" s="245" t="str">
        <f t="shared" si="404"/>
        <v/>
      </c>
      <c r="DG100" s="245" t="str">
        <f t="shared" si="404"/>
        <v/>
      </c>
      <c r="DH100" s="246" t="str">
        <f t="shared" si="404"/>
        <v/>
      </c>
      <c r="DI100" s="248" t="str">
        <f t="shared" si="404"/>
        <v>514</v>
      </c>
      <c r="DJ100" s="249" t="str">
        <f t="shared" si="404"/>
        <v>63</v>
      </c>
      <c r="DK100" s="245" t="str">
        <f t="shared" si="404"/>
        <v/>
      </c>
      <c r="DL100" s="245" t="str">
        <f t="shared" si="404"/>
        <v/>
      </c>
      <c r="DM100" s="249" t="str">
        <f t="shared" si="404"/>
        <v>10</v>
      </c>
      <c r="DN100" s="245" t="str">
        <f t="shared" si="404"/>
        <v/>
      </c>
      <c r="DO100" s="245" t="str">
        <f t="shared" si="404"/>
        <v/>
      </c>
      <c r="DP100" s="245" t="str">
        <f t="shared" si="404"/>
        <v/>
      </c>
      <c r="DQ100" s="245" t="str">
        <f t="shared" si="404"/>
        <v/>
      </c>
      <c r="DR100" s="246" t="str">
        <f t="shared" si="404"/>
        <v/>
      </c>
      <c r="DS100" s="248" t="str">
        <f t="shared" si="15"/>
        <v>314</v>
      </c>
      <c r="DT100" s="249" t="str">
        <f t="shared" si="16"/>
        <v>587</v>
      </c>
      <c r="DU100" s="225" t="str">
        <f>CY100*'Ores &amp; Ingots'!$C$3+CZ100*'Ores &amp; Ingots'!$C$4+DA100*'Ores &amp; Ingots'!$C$5+DB100*'Ores &amp; Ingots'!$C$6+DC100*'Ores &amp; Ingots'!$C$7+DD100*'Ores &amp; Ingots'!$C$8+DE100*'Ores &amp; Ingots'!$C$9+DF100*'Ores &amp; Ingots'!$C$10+DG100*'Ores &amp; Ingots'!$C$11+DH100*'Ores &amp; Ingots'!$C$12</f>
        <v>41</v>
      </c>
      <c r="DV100" s="225" t="str">
        <f>DI100*'Ores &amp; Ingots'!$B$3+DJ100*'Ores &amp; Ingots'!$B$4+DK100*'Ores &amp; Ingots'!$B$5+DL100*'Ores &amp; Ingots'!$B$6+DM100*'Ores &amp; Ingots'!$B$7+DN100*'Ores &amp; Ingots'!$B$8+DO100*'Ores &amp; Ingots'!$B$9+DP100*'Ores &amp; Ingots'!$B$10+DQ100*'Ores &amp; Ingots'!$B$11+DR100*'Ores &amp; Ingots'!$B$12</f>
        <v>217</v>
      </c>
      <c r="DW100" s="249" t="str">
        <f>CY100*Refining!$G$3+CZ100*Refining!$G$4+DA100*Refining!$G$5+DB100*Refining!$G$6+DC100*Refining!$G$7+DD100*Refining!$G$8+DE100*Refining!$G$9+DF100*Refining!$G$10+DG100*Refining!$G$11+DH100*Refining!$G$12</f>
        <v>121</v>
      </c>
      <c r="DX100" s="249" t="str">
        <f t="shared" si="17"/>
        <v>18,778</v>
      </c>
      <c r="DY100" s="250" t="str">
        <f t="shared" si="18"/>
        <v>0.0188</v>
      </c>
      <c r="DZ100" s="248" t="str">
        <f t="shared" si="19"/>
        <v>214</v>
      </c>
      <c r="EA100" s="251" t="str">
        <f t="shared" ref="EA100:EB100" si="405">DZ100/60</f>
        <v>3.6</v>
      </c>
      <c r="EB100" s="251" t="str">
        <f t="shared" si="405"/>
        <v>0.1</v>
      </c>
      <c r="EC100" s="543" t="str">
        <f t="shared" si="21"/>
        <v>0.00</v>
      </c>
      <c r="ED100" s="248" t="str">
        <f t="shared" si="22"/>
        <v>31,067</v>
      </c>
      <c r="EE100" s="251" t="str">
        <f t="shared" ref="EE100:EF100" si="406">ED100/1000</f>
        <v>31.1</v>
      </c>
      <c r="EF100" s="252" t="str">
        <f t="shared" si="406"/>
        <v>0.03</v>
      </c>
      <c r="EG100" s="544" t="str">
        <f t="shared" si="24"/>
        <v>0.0311</v>
      </c>
      <c r="EH100" s="225" t="s">
        <v>12</v>
      </c>
    </row>
    <row r="101" hidden="1">
      <c r="A101" s="33"/>
      <c r="B101" s="226" t="s">
        <v>987</v>
      </c>
      <c r="C101" s="227" t="s">
        <v>886</v>
      </c>
      <c r="D101" s="227">
        <v>3.0</v>
      </c>
      <c r="E101" s="227">
        <v>3.0</v>
      </c>
      <c r="F101" s="227">
        <v>3.0</v>
      </c>
      <c r="G101" s="253" t="str">
        <f t="shared" si="5"/>
        <v>421.9</v>
      </c>
      <c r="H101" s="254">
        <v>45.0</v>
      </c>
      <c r="I101" s="254">
        <v>45.0</v>
      </c>
      <c r="J101" s="254" t="str">
        <f>H101/Main!$D$9</f>
        <v>45</v>
      </c>
      <c r="K101" s="254" t="str">
        <f>I101/Main!$D$10</f>
        <v>45</v>
      </c>
      <c r="L101" s="254" t="str">
        <f t="shared" si="6"/>
        <v>1</v>
      </c>
      <c r="M101" s="254">
        <v>1.0</v>
      </c>
      <c r="N101" s="256" t="s">
        <v>12</v>
      </c>
      <c r="O101" s="255"/>
      <c r="P101" s="255"/>
      <c r="Q101" s="256">
        <v>421000.0</v>
      </c>
      <c r="R101" s="256" t="str">
        <f>Q101*Main!$D$6</f>
        <v>421,000</v>
      </c>
      <c r="S101" s="257"/>
      <c r="T101" s="257"/>
      <c r="U101" s="255"/>
      <c r="V101" s="255"/>
      <c r="W101" s="257"/>
      <c r="X101" s="257"/>
      <c r="Y101" s="255"/>
      <c r="Z101" s="255"/>
      <c r="AA101" s="255"/>
      <c r="AB101" s="255"/>
      <c r="AC101" s="335" t="s">
        <v>18</v>
      </c>
      <c r="AD101" s="225">
        <v>0.0</v>
      </c>
      <c r="AE101" s="225">
        <v>360.0</v>
      </c>
      <c r="AF101" s="225">
        <v>60.0</v>
      </c>
      <c r="AG101" s="225">
        <v>0.0</v>
      </c>
      <c r="AH101" s="225">
        <v>80.0</v>
      </c>
      <c r="AI101" s="225">
        <v>0.0</v>
      </c>
      <c r="AJ101" s="225">
        <v>20.0</v>
      </c>
      <c r="AK101" s="309">
        <v>8.0</v>
      </c>
      <c r="AL101" s="225">
        <v>1.0</v>
      </c>
      <c r="AM101" s="225">
        <v>0.0</v>
      </c>
      <c r="AN101" s="225">
        <v>0.0</v>
      </c>
      <c r="AO101" s="225">
        <v>24.0</v>
      </c>
      <c r="AP101" s="225">
        <v>0.0</v>
      </c>
      <c r="AQ101" s="225">
        <v>0.0</v>
      </c>
      <c r="AR101" s="225">
        <v>0.0</v>
      </c>
      <c r="AS101" s="225">
        <v>0.0</v>
      </c>
      <c r="AT101" s="225">
        <v>0.0</v>
      </c>
      <c r="AU101" s="225">
        <v>0.0</v>
      </c>
      <c r="AV101" s="225">
        <v>0.0</v>
      </c>
      <c r="AW101" s="225">
        <v>0.0</v>
      </c>
      <c r="AX101" s="225">
        <v>0.0</v>
      </c>
      <c r="AY101" s="236" t="str">
        <f t="shared" ref="AY101:BS101" si="407">IF(AD101 = 0, "", AD101)</f>
        <v/>
      </c>
      <c r="AZ101" s="225" t="str">
        <f t="shared" si="407"/>
        <v>360</v>
      </c>
      <c r="BA101" s="225" t="str">
        <f t="shared" si="407"/>
        <v>60</v>
      </c>
      <c r="BB101" s="227" t="str">
        <f t="shared" si="407"/>
        <v/>
      </c>
      <c r="BC101" s="225" t="str">
        <f t="shared" si="407"/>
        <v>80</v>
      </c>
      <c r="BD101" s="227" t="str">
        <f t="shared" si="407"/>
        <v/>
      </c>
      <c r="BE101" s="225" t="str">
        <f t="shared" si="407"/>
        <v>20</v>
      </c>
      <c r="BF101" s="309" t="str">
        <f t="shared" si="407"/>
        <v>8</v>
      </c>
      <c r="BG101" s="225" t="str">
        <f t="shared" si="407"/>
        <v>1</v>
      </c>
      <c r="BH101" s="227" t="str">
        <f t="shared" si="407"/>
        <v/>
      </c>
      <c r="BI101" s="227" t="str">
        <f t="shared" si="407"/>
        <v/>
      </c>
      <c r="BJ101" s="225" t="str">
        <f t="shared" si="407"/>
        <v>24</v>
      </c>
      <c r="BK101" s="227" t="str">
        <f t="shared" si="407"/>
        <v/>
      </c>
      <c r="BL101" s="227" t="str">
        <f t="shared" si="407"/>
        <v/>
      </c>
      <c r="BM101" s="227" t="str">
        <f t="shared" si="407"/>
        <v/>
      </c>
      <c r="BN101" s="227" t="str">
        <f t="shared" si="407"/>
        <v/>
      </c>
      <c r="BO101" s="227" t="str">
        <f t="shared" si="407"/>
        <v/>
      </c>
      <c r="BP101" s="227" t="str">
        <f t="shared" si="407"/>
        <v/>
      </c>
      <c r="BQ101" s="227" t="str">
        <f t="shared" si="407"/>
        <v/>
      </c>
      <c r="BR101" s="227" t="str">
        <f t="shared" si="407"/>
        <v/>
      </c>
      <c r="BS101" s="238" t="str">
        <f t="shared" si="407"/>
        <v/>
      </c>
      <c r="BT101" s="239" t="str">
        <f>$AY101*Assembly!Y$4+$AZ101*Assembly!Y$5+$BA101*Assembly!Y$6+$BB101*Assembly!Y$7+$BC101*Assembly!Y$8+$BD101*Assembly!Y$9+$BE101*Assembly!Y$10+$BF101*Assembly!Y$11+$BG101*Assembly!Y$12+$BH101*Assembly!Y$13+$BI101*Assembly!Y$14+$BJ101*Assembly!Y$15+$BK101*Assembly!Y$16+$BL101*Assembly!Y$17+$BM101*Assembly!Y$18+$BN101*Assembly!Y$19+$BO101*Assembly!Y$20+$BP101*Assembly!Y$21+$BQ101*Assembly!Y$22+$BR101*Assembly!Y$23+$BS101*Assembly!Y$24</f>
        <v>2,594</v>
      </c>
      <c r="BU101" s="225" t="str">
        <f t="shared" si="8"/>
        <v>6</v>
      </c>
      <c r="BV101" s="225" t="str">
        <f>$AY101*Assembly!AC$4+$AZ101*Assembly!AC$5+$BA101*Assembly!AC$6+$BB101*Assembly!AC$7+$BC101*Assembly!AC$8+$BD101*Assembly!AC$9+$BE101*Assembly!AC$10+$BF101*Assembly!AC$11+$BG101*Assembly!AC$12+$BH101*Assembly!AC$13+$BI101*Assembly!AC$14+$BJ101*Assembly!AC$15+$BK101*Assembly!AC$16+$BL101*Assembly!AC$17+$BM101*Assembly!AC$18+$BN101*Assembly!AC$19+$BO101*Assembly!AC$20+$BP101*Assembly!AC$21+$BQ101*Assembly!AC$22+$BR101*Assembly!AC$23+$BS101*Assembly!AC$24</f>
        <v>10,233</v>
      </c>
      <c r="BW101" s="240" t="str">
        <f t="shared" si="9"/>
        <v>3.95</v>
      </c>
      <c r="BX101" s="241" t="str">
        <f t="shared" si="10"/>
        <v>24</v>
      </c>
      <c r="BY101" s="242" t="str">
        <f t="shared" si="11"/>
        <v>1664.5</v>
      </c>
      <c r="BZ101" s="346" t="str">
        <f t="shared" si="399"/>
        <v>162 L</v>
      </c>
      <c r="CA101" s="225" t="str">
        <f>$AY101*Assembly!X$4+$AZ101*Assembly!X$5+$BA101*Assembly!X$6+$BB101*Assembly!X$7+$BC101*Assembly!X$8+$BD101*Assembly!X$9+$BE101*Assembly!X$10+$BF101*Assembly!X$11+$BG101*Assembly!X$12+$BH101*Assembly!X$13+$BI101*Assembly!X$14+$BJ101*Assembly!X$15+$BK101*Assembly!X$16+$BL101*Assembly!X$17+$BM101*Assembly!X$18+$BN101*Assembly!X$19+$BO101*Assembly!X$20+$BP101*Assembly!X$21+$BQ101*Assembly!X$22+$BR101*Assembly!X$23+$BS101*Assembly!X$24</f>
        <v>817</v>
      </c>
      <c r="CB101" s="225" t="str">
        <f t="shared" si="12"/>
        <v>127,089</v>
      </c>
      <c r="CC101" s="223" t="str">
        <f t="shared" si="13"/>
        <v>0.1271</v>
      </c>
      <c r="CD101" s="243" t="str">
        <f>$AY101*Assembly!AB$4+$AZ101*Assembly!AB$5+$BA101*Assembly!AB$6+$BB101*Assembly!AB$7+$BC101*Assembly!AB$8+$BD101*Assembly!AB$9+$BE101*Assembly!AB$10+$BF101*Assembly!AB$11+$BG101*Assembly!AB$12+$BH101*Assembly!AB$13+$BI101*Assembly!AB$14+$BJ101*Assembly!AB$15+$BK101*Assembly!AB$16+$BL101*Assembly!AB$17+$BM101*Assembly!AB$18+$BN101*Assembly!AB$19+$BO101*Assembly!AB$20+$BP101*Assembly!AB$21+$BQ101*Assembly!AB$22+$BR101*Assembly!AB$23+$BS101*Assembly!AB$24</f>
        <v>2,614</v>
      </c>
      <c r="CE101" s="256" t="str">
        <f>$AY101*Assembly!M$4+$AZ101*Assembly!M$5+$BA101*Assembly!M$6+$BB101*Assembly!M$7+$BC101*Assembly!M$8+$BD101*Assembly!M$9+$BE101*Assembly!M$10+$BF101*Assembly!M$11+$BG101*Assembly!M$12+$BH101*Assembly!M$13+$BI101*Assembly!M$14+$BJ101*Assembly!M$15+$BK101*Assembly!M$16+$BL101*Assembly!M$17+$BM101*Assembly!M$18+$BN101*Assembly!M$19+$BO101*Assembly!M$20+$BP101*Assembly!M$21+$BQ101*Assembly!M$22+$BR101*Assembly!M$23+$BS101*Assembly!M$24</f>
        <v>3,053</v>
      </c>
      <c r="CF101" s="256" t="str">
        <f>$AY101*Assembly!N$4+$AZ101*Assembly!N$5+$BA101*Assembly!N$6+$BB101*Assembly!N$7+$BC101*Assembly!N$8+$BD101*Assembly!N$9+$BE101*Assembly!N$10+$BF101*Assembly!N$11+$BG101*Assembly!N$12+$BH101*Assembly!N$13+$BI101*Assembly!N$14+$BJ101*Assembly!N$15+$BK101*Assembly!N$16+$BL101*Assembly!N$17+$BM101*Assembly!N$18+$BN101*Assembly!N$19+$BO101*Assembly!N$20+$BP101*Assembly!N$21+$BQ101*Assembly!N$22+$BR101*Assembly!N$23+$BS101*Assembly!N$24</f>
        <v>220</v>
      </c>
      <c r="CG101" s="256" t="str">
        <f>$AY101*Assembly!O$4+$AZ101*Assembly!O$5+$BA101*Assembly!O$6+$BB101*Assembly!O$7+$BC101*Assembly!O$8+$BD101*Assembly!O$9+$BE101*Assembly!O$10+$BF101*Assembly!O$11+$BG101*Assembly!O$12+$BH101*Assembly!O$13+$BI101*Assembly!O$14+$BJ101*Assembly!O$15+$BK101*Assembly!O$16+$BL101*Assembly!O$17+$BM101*Assembly!O$18+$BN101*Assembly!O$19+$BO101*Assembly!O$20+$BP101*Assembly!O$21+$BQ101*Assembly!O$22+$BR101*Assembly!O$23+$BS101*Assembly!O$24</f>
        <v>72</v>
      </c>
      <c r="CH101" s="254" t="str">
        <f>$AY101*Assembly!P$4+$AZ101*Assembly!P$5+$BA101*Assembly!P$6+$BB101*Assembly!P$7+$BC101*Assembly!P$8+$BD101*Assembly!P$9+$BE101*Assembly!P$10+$BF101*Assembly!P$11+$BG101*Assembly!P$12+$BH101*Assembly!P$13+$BI101*Assembly!P$14+$BJ101*Assembly!P$15+$BK101*Assembly!P$16+$BL101*Assembly!P$17+$BM101*Assembly!P$18+$BN101*Assembly!P$19+$BO101*Assembly!P$20+$BP101*Assembly!P$21+$BQ101*Assembly!P$22+$BR101*Assembly!P$23+$BS101*Assembly!P$24</f>
        <v>0</v>
      </c>
      <c r="CI101" s="254" t="str">
        <f>$AY101*Assembly!Q$4+$AZ101*Assembly!Q$5+$BA101*Assembly!Q$6+$BB101*Assembly!Q$7+$BC101*Assembly!Q$8+$BD101*Assembly!Q$9+$BE101*Assembly!Q$10+$BF101*Assembly!Q$11+$BG101*Assembly!Q$12+$BH101*Assembly!Q$13+$BI101*Assembly!Q$14+$BJ101*Assembly!Q$15+$BK101*Assembly!Q$16+$BL101*Assembly!Q$17+$BM101*Assembly!Q$18+$BN101*Assembly!Q$19+$BO101*Assembly!Q$20+$BP101*Assembly!Q$21+$BQ101*Assembly!Q$22+$BR101*Assembly!Q$23+$BS101*Assembly!Q$24</f>
        <v>6.6</v>
      </c>
      <c r="CJ101" s="256" t="str">
        <f>$AY101*Assembly!R$4+$AZ101*Assembly!R$5+$BA101*Assembly!R$6+$BB101*Assembly!R$7+$BC101*Assembly!R$8+$BD101*Assembly!R$9+$BE101*Assembly!R$10+$BF101*Assembly!R$11+$BG101*Assembly!R$12+$BH101*Assembly!R$13+$BI101*Assembly!R$14+$BJ101*Assembly!R$15+$BK101*Assembly!R$16+$BL101*Assembly!R$17+$BM101*Assembly!R$18+$BN101*Assembly!R$19+$BO101*Assembly!R$20+$BP101*Assembly!R$21+$BQ101*Assembly!R$22+$BR101*Assembly!R$23+$BS101*Assembly!R$24</f>
        <v>0</v>
      </c>
      <c r="CK101" s="254" t="str">
        <f>$AY101*Assembly!S$4+$AZ101*Assembly!S$5+$BA101*Assembly!S$6+$BB101*Assembly!S$7+$BC101*Assembly!S$8+$BD101*Assembly!S$9+$BE101*Assembly!S$10+$BF101*Assembly!S$11+$BG101*Assembly!S$12+$BH101*Assembly!S$13+$BI101*Assembly!S$14+$BJ101*Assembly!S$15+$BK101*Assembly!S$16+$BL101*Assembly!S$17+$BM101*Assembly!S$18+$BN101*Assembly!S$19+$BO101*Assembly!S$20+$BP101*Assembly!S$21+$BQ101*Assembly!S$22+$BR101*Assembly!S$23+$BS101*Assembly!S$24</f>
        <v>0</v>
      </c>
      <c r="CL101" s="254" t="str">
        <f>$AY101*Assembly!T$4+$AZ101*Assembly!T$5+$BA101*Assembly!T$6+$BB101*Assembly!T$7+$BC101*Assembly!T$8+$BD101*Assembly!T$9+$BE101*Assembly!T$10+$BF101*Assembly!T$11+$BG101*Assembly!T$12+$BH101*Assembly!T$13+$BI101*Assembly!T$14+$BJ101*Assembly!T$15+$BK101*Assembly!T$16+$BL101*Assembly!T$17+$BM101*Assembly!T$18+$BN101*Assembly!T$19+$BO101*Assembly!T$20+$BP101*Assembly!T$21+$BQ101*Assembly!T$22+$BR101*Assembly!T$23+$BS101*Assembly!T$24</f>
        <v>0</v>
      </c>
      <c r="CM101" s="254" t="str">
        <f>$AY101*Assembly!U$4+$AZ101*Assembly!U$5+$BA101*Assembly!U$6+$BB101*Assembly!U$7+$BC101*Assembly!U$8+$BD101*Assembly!U$9+$BE101*Assembly!U$10+$BF101*Assembly!U$11+$BG101*Assembly!U$12+$BH101*Assembly!U$13+$BI101*Assembly!U$14+$BJ101*Assembly!U$15+$BK101*Assembly!U$16+$BL101*Assembly!U$17+$BM101*Assembly!U$18+$BN101*Assembly!U$19+$BO101*Assembly!U$20+$BP101*Assembly!U$21+$BQ101*Assembly!U$22+$BR101*Assembly!U$23+$BS101*Assembly!U$24</f>
        <v>0</v>
      </c>
      <c r="CN101" s="256" t="str">
        <f>$AY101*Assembly!V$4+$AZ101*Assembly!V$5+$BA101*Assembly!V$6+$BB101*Assembly!V$7+$BC101*Assembly!V$8+$BD101*Assembly!V$9+$BE101*Assembly!V$10+$BF101*Assembly!V$11+$BG101*Assembly!V$12+$BH101*Assembly!V$13+$BI101*Assembly!V$14+$BJ101*Assembly!V$15+$BK101*Assembly!V$16+$BL101*Assembly!V$17+$BM101*Assembly!V$18+$BN101*Assembly!V$19+$BO101*Assembly!V$20+$BP101*Assembly!V$21+$BQ101*Assembly!V$22+$BR101*Assembly!V$23+$BS101*Assembly!V$24</f>
        <v>0</v>
      </c>
      <c r="CO101" s="256" t="str">
        <f>CE101*Refining!$F$3</f>
        <v>5,452</v>
      </c>
      <c r="CP101" s="256" t="str">
        <f>CF101*Refining!$F$4</f>
        <v>688</v>
      </c>
      <c r="CQ101" s="256" t="str">
        <f>CG101*Refining!$F$5</f>
        <v>300</v>
      </c>
      <c r="CR101" s="256" t="str">
        <f>CH101*Refining!$F$6</f>
        <v>0</v>
      </c>
      <c r="CS101" s="256" t="str">
        <f>CI101*Refining!$F$7</f>
        <v>12</v>
      </c>
      <c r="CT101" s="256" t="str">
        <f>CJ101*Refining!$F$8</f>
        <v>0</v>
      </c>
      <c r="CU101" s="256" t="str">
        <f>CK101*Refining!$F$9</f>
        <v>0</v>
      </c>
      <c r="CV101" s="256" t="str">
        <f>CL101*Refining!$F$10</f>
        <v>0</v>
      </c>
      <c r="CW101" s="256" t="str">
        <f>CM101*Refining!$F$11</f>
        <v>0</v>
      </c>
      <c r="CX101" s="256" t="str">
        <f>CN101*Refining!$F$12</f>
        <v>0</v>
      </c>
      <c r="CY101" s="248" t="str">
        <f t="shared" ref="CY101:DR101" si="408">IF(CE101 = 0, "", CE101)</f>
        <v>3,053</v>
      </c>
      <c r="CZ101" s="249" t="str">
        <f t="shared" si="408"/>
        <v>220</v>
      </c>
      <c r="DA101" s="249" t="str">
        <f t="shared" si="408"/>
        <v>72</v>
      </c>
      <c r="DB101" s="245" t="str">
        <f t="shared" si="408"/>
        <v/>
      </c>
      <c r="DC101" s="245" t="str">
        <f t="shared" si="408"/>
        <v>6.6</v>
      </c>
      <c r="DD101" s="245" t="str">
        <f t="shared" si="408"/>
        <v/>
      </c>
      <c r="DE101" s="245" t="str">
        <f t="shared" si="408"/>
        <v/>
      </c>
      <c r="DF101" s="245" t="str">
        <f t="shared" si="408"/>
        <v/>
      </c>
      <c r="DG101" s="245" t="str">
        <f t="shared" si="408"/>
        <v/>
      </c>
      <c r="DH101" s="246" t="str">
        <f t="shared" si="408"/>
        <v/>
      </c>
      <c r="DI101" s="248" t="str">
        <f t="shared" si="408"/>
        <v>5,452</v>
      </c>
      <c r="DJ101" s="249" t="str">
        <f t="shared" si="408"/>
        <v>688</v>
      </c>
      <c r="DK101" s="249" t="str">
        <f t="shared" si="408"/>
        <v>300</v>
      </c>
      <c r="DL101" s="245" t="str">
        <f t="shared" si="408"/>
        <v/>
      </c>
      <c r="DM101" s="249" t="str">
        <f t="shared" si="408"/>
        <v>12</v>
      </c>
      <c r="DN101" s="245" t="str">
        <f t="shared" si="408"/>
        <v/>
      </c>
      <c r="DO101" s="245" t="str">
        <f t="shared" si="408"/>
        <v/>
      </c>
      <c r="DP101" s="245" t="str">
        <f t="shared" si="408"/>
        <v/>
      </c>
      <c r="DQ101" s="245" t="str">
        <f t="shared" si="408"/>
        <v/>
      </c>
      <c r="DR101" s="246" t="str">
        <f t="shared" si="408"/>
        <v/>
      </c>
      <c r="DS101" s="248" t="str">
        <f t="shared" si="15"/>
        <v>3,352</v>
      </c>
      <c r="DT101" s="249" t="str">
        <f t="shared" si="16"/>
        <v>6,451</v>
      </c>
      <c r="DU101" s="225" t="str">
        <f>CY101*'Ores &amp; Ingots'!$C$3+CZ101*'Ores &amp; Ingots'!$C$4+DA101*'Ores &amp; Ingots'!$C$5+DB101*'Ores &amp; Ingots'!$C$6+DC101*'Ores &amp; Ingots'!$C$7+DD101*'Ores &amp; Ingots'!$C$8+DE101*'Ores &amp; Ingots'!$C$9+DF101*'Ores &amp; Ingots'!$C$10+DG101*'Ores &amp; Ingots'!$C$11+DH101*'Ores &amp; Ingots'!$C$12</f>
        <v>423</v>
      </c>
      <c r="DV101" s="225" t="str">
        <f>DI101*'Ores &amp; Ingots'!$B$3+DJ101*'Ores &amp; Ingots'!$B$4+DK101*'Ores &amp; Ingots'!$B$5+DL101*'Ores &amp; Ingots'!$B$6+DM101*'Ores &amp; Ingots'!$B$7+DN101*'Ores &amp; Ingots'!$B$8+DO101*'Ores &amp; Ingots'!$B$9+DP101*'Ores &amp; Ingots'!$B$10+DQ101*'Ores &amp; Ingots'!$B$11+DR101*'Ores &amp; Ingots'!$B$12</f>
        <v>2,387</v>
      </c>
      <c r="DW101" s="249" t="str">
        <f>CY101*Refining!$G$3+CZ101*Refining!$G$4+DA101*Refining!$G$5+DB101*Refining!$G$6+DC101*Refining!$G$7+DD101*Refining!$G$8+DE101*Refining!$G$9+DF101*Refining!$G$10+DG101*Refining!$G$11+DH101*Refining!$G$12</f>
        <v>2,196</v>
      </c>
      <c r="DX101" s="249" t="str">
        <f t="shared" si="17"/>
        <v>341,583</v>
      </c>
      <c r="DY101" s="250" t="str">
        <f t="shared" si="18"/>
        <v>0.3416</v>
      </c>
      <c r="DZ101" s="248" t="str">
        <f t="shared" si="19"/>
        <v>3,058</v>
      </c>
      <c r="EA101" s="251" t="str">
        <f t="shared" ref="EA101:EB101" si="409">DZ101/60</f>
        <v>51.0</v>
      </c>
      <c r="EB101" s="251" t="str">
        <f t="shared" si="409"/>
        <v>0.8</v>
      </c>
      <c r="EC101" s="543" t="str">
        <f t="shared" si="21"/>
        <v>0.04</v>
      </c>
      <c r="ED101" s="248" t="str">
        <f t="shared" si="22"/>
        <v>468,672</v>
      </c>
      <c r="EE101" s="251" t="str">
        <f t="shared" ref="EE101:EF101" si="410">ED101/1000</f>
        <v>468.7</v>
      </c>
      <c r="EF101" s="252" t="str">
        <f t="shared" si="410"/>
        <v>0.47</v>
      </c>
      <c r="EG101" s="544" t="str">
        <f t="shared" si="24"/>
        <v>0.4687</v>
      </c>
      <c r="EH101" s="225">
        <v>1422.0</v>
      </c>
    </row>
    <row r="102">
      <c r="A102" s="42"/>
      <c r="B102" s="297" t="s">
        <v>987</v>
      </c>
      <c r="C102" s="262" t="s">
        <v>885</v>
      </c>
      <c r="D102" s="262">
        <v>5.0</v>
      </c>
      <c r="E102" s="262">
        <v>5.0</v>
      </c>
      <c r="F102" s="262">
        <v>5.0</v>
      </c>
      <c r="G102" s="315" t="str">
        <f t="shared" si="5"/>
        <v>15.6</v>
      </c>
      <c r="H102" s="316">
        <v>25.0</v>
      </c>
      <c r="I102" s="316">
        <v>25.0</v>
      </c>
      <c r="J102" s="316" t="str">
        <f>H102/Main!$D$9</f>
        <v>25</v>
      </c>
      <c r="K102" s="316" t="str">
        <f>I102/Main!$D$10</f>
        <v>25</v>
      </c>
      <c r="L102" s="316" t="str">
        <f t="shared" si="6"/>
        <v>1</v>
      </c>
      <c r="M102" s="316">
        <v>1.0</v>
      </c>
      <c r="N102" s="318" t="s">
        <v>12</v>
      </c>
      <c r="O102" s="317"/>
      <c r="P102" s="317"/>
      <c r="Q102" s="318">
        <v>15625.0</v>
      </c>
      <c r="R102" s="318" t="str">
        <f>Q102*Main!$D$6</f>
        <v>15,625</v>
      </c>
      <c r="S102" s="319"/>
      <c r="T102" s="319"/>
      <c r="U102" s="317"/>
      <c r="V102" s="317"/>
      <c r="W102" s="319"/>
      <c r="X102" s="319"/>
      <c r="Y102" s="317"/>
      <c r="Z102" s="317"/>
      <c r="AA102" s="317"/>
      <c r="AB102" s="317"/>
      <c r="AC102" s="337"/>
      <c r="AD102" s="275">
        <v>0.0</v>
      </c>
      <c r="AE102" s="275">
        <v>75.0</v>
      </c>
      <c r="AF102" s="275">
        <v>0.0</v>
      </c>
      <c r="AG102" s="275">
        <v>0.0</v>
      </c>
      <c r="AH102" s="275">
        <v>25.0</v>
      </c>
      <c r="AI102" s="275">
        <v>0.0</v>
      </c>
      <c r="AJ102" s="275">
        <v>8.0</v>
      </c>
      <c r="AK102" s="321">
        <v>6.0</v>
      </c>
      <c r="AL102" s="275">
        <v>1.0</v>
      </c>
      <c r="AM102" s="275">
        <v>0.0</v>
      </c>
      <c r="AN102" s="275">
        <v>0.0</v>
      </c>
      <c r="AO102" s="275">
        <v>0.0</v>
      </c>
      <c r="AP102" s="275">
        <v>0.0</v>
      </c>
      <c r="AQ102" s="275">
        <v>0.0</v>
      </c>
      <c r="AR102" s="275">
        <v>0.0</v>
      </c>
      <c r="AS102" s="275">
        <v>0.0</v>
      </c>
      <c r="AT102" s="275">
        <v>0.0</v>
      </c>
      <c r="AU102" s="275">
        <v>0.0</v>
      </c>
      <c r="AV102" s="275">
        <v>0.0</v>
      </c>
      <c r="AW102" s="275">
        <v>0.0</v>
      </c>
      <c r="AX102" s="275">
        <v>0.0</v>
      </c>
      <c r="AY102" s="271" t="str">
        <f t="shared" ref="AY102:BS102" si="411">IF(AD102 = 0, "", AD102)</f>
        <v/>
      </c>
      <c r="AZ102" s="275" t="str">
        <f t="shared" si="411"/>
        <v>75</v>
      </c>
      <c r="BA102" s="262" t="str">
        <f t="shared" si="411"/>
        <v/>
      </c>
      <c r="BB102" s="262" t="str">
        <f t="shared" si="411"/>
        <v/>
      </c>
      <c r="BC102" s="275" t="str">
        <f t="shared" si="411"/>
        <v>25</v>
      </c>
      <c r="BD102" s="262" t="str">
        <f t="shared" si="411"/>
        <v/>
      </c>
      <c r="BE102" s="275" t="str">
        <f t="shared" si="411"/>
        <v>8</v>
      </c>
      <c r="BF102" s="321" t="str">
        <f t="shared" si="411"/>
        <v>6</v>
      </c>
      <c r="BG102" s="275" t="str">
        <f t="shared" si="411"/>
        <v>1</v>
      </c>
      <c r="BH102" s="262" t="str">
        <f t="shared" si="411"/>
        <v/>
      </c>
      <c r="BI102" s="262" t="str">
        <f t="shared" si="411"/>
        <v/>
      </c>
      <c r="BJ102" s="262" t="str">
        <f t="shared" si="411"/>
        <v/>
      </c>
      <c r="BK102" s="262" t="str">
        <f t="shared" si="411"/>
        <v/>
      </c>
      <c r="BL102" s="262" t="str">
        <f t="shared" si="411"/>
        <v/>
      </c>
      <c r="BM102" s="262" t="str">
        <f t="shared" si="411"/>
        <v/>
      </c>
      <c r="BN102" s="262" t="str">
        <f t="shared" si="411"/>
        <v/>
      </c>
      <c r="BO102" s="262" t="str">
        <f t="shared" si="411"/>
        <v/>
      </c>
      <c r="BP102" s="262" t="str">
        <f t="shared" si="411"/>
        <v/>
      </c>
      <c r="BQ102" s="262" t="str">
        <f t="shared" si="411"/>
        <v/>
      </c>
      <c r="BR102" s="262" t="str">
        <f t="shared" si="411"/>
        <v/>
      </c>
      <c r="BS102" s="273" t="str">
        <f t="shared" si="411"/>
        <v/>
      </c>
      <c r="BT102" s="274" t="str">
        <f>$AY102*Assembly!Y$4+$AZ102*Assembly!Y$5+$BA102*Assembly!Y$6+$BB102*Assembly!Y$7+$BC102*Assembly!Y$8+$BD102*Assembly!Y$9+$BE102*Assembly!Y$10+$BF102*Assembly!Y$11+$BG102*Assembly!Y$12+$BH102*Assembly!Y$13+$BI102*Assembly!Y$14+$BJ102*Assembly!Y$15+$BK102*Assembly!Y$16+$BL102*Assembly!Y$17+$BM102*Assembly!Y$18+$BN102*Assembly!Y$19+$BO102*Assembly!Y$20+$BP102*Assembly!Y$21+$BQ102*Assembly!Y$22+$BR102*Assembly!Y$23+$BS102*Assembly!Y$24</f>
        <v>626</v>
      </c>
      <c r="BU102" s="275" t="str">
        <f t="shared" si="8"/>
        <v>40</v>
      </c>
      <c r="BV102" s="275" t="str">
        <f>$AY102*Assembly!AC$4+$AZ102*Assembly!AC$5+$BA102*Assembly!AC$6+$BB102*Assembly!AC$7+$BC102*Assembly!AC$8+$BD102*Assembly!AC$9+$BE102*Assembly!AC$10+$BF102*Assembly!AC$11+$BG102*Assembly!AC$12+$BH102*Assembly!AC$13+$BI102*Assembly!AC$14+$BJ102*Assembly!AC$15+$BK102*Assembly!AC$16+$BL102*Assembly!AC$17+$BM102*Assembly!AC$18+$BN102*Assembly!AC$19+$BO102*Assembly!AC$20+$BP102*Assembly!AC$21+$BQ102*Assembly!AC$22+$BR102*Assembly!AC$23+$BS102*Assembly!AC$24</f>
        <v>2,206</v>
      </c>
      <c r="BW102" s="276" t="str">
        <f t="shared" si="9"/>
        <v>3.52</v>
      </c>
      <c r="BX102" s="277" t="str">
        <f t="shared" si="10"/>
        <v>141</v>
      </c>
      <c r="BY102" s="278" t="str">
        <f t="shared" si="11"/>
        <v>55.0</v>
      </c>
      <c r="BZ102" s="347" t="str">
        <f t="shared" si="399"/>
        <v>25 L</v>
      </c>
      <c r="CA102" s="275" t="str">
        <f>$AY102*Assembly!X$4+$AZ102*Assembly!X$5+$BA102*Assembly!X$6+$BB102*Assembly!X$7+$BC102*Assembly!X$8+$BD102*Assembly!X$9+$BE102*Assembly!X$10+$BF102*Assembly!X$11+$BG102*Assembly!X$12+$BH102*Assembly!X$13+$BI102*Assembly!X$14+$BJ102*Assembly!X$15+$BK102*Assembly!X$16+$BL102*Assembly!X$17+$BM102*Assembly!X$18+$BN102*Assembly!X$19+$BO102*Assembly!X$20+$BP102*Assembly!X$21+$BQ102*Assembly!X$22+$BR102*Assembly!X$23+$BS102*Assembly!X$24</f>
        <v>190</v>
      </c>
      <c r="CB102" s="275" t="str">
        <f t="shared" si="12"/>
        <v>29,556</v>
      </c>
      <c r="CC102" s="279" t="str">
        <f t="shared" si="13"/>
        <v>0.0296</v>
      </c>
      <c r="CD102" s="280" t="str">
        <f>$AY102*Assembly!AB$4+$AZ102*Assembly!AB$5+$BA102*Assembly!AB$6+$BB102*Assembly!AB$7+$BC102*Assembly!AB$8+$BD102*Assembly!AB$9+$BE102*Assembly!AB$10+$BF102*Assembly!AB$11+$BG102*Assembly!AB$12+$BH102*Assembly!AB$13+$BI102*Assembly!AB$14+$BJ102*Assembly!AB$15+$BK102*Assembly!AB$16+$BL102*Assembly!AB$17+$BM102*Assembly!AB$18+$BN102*Assembly!AB$19+$BO102*Assembly!AB$20+$BP102*Assembly!AB$21+$BQ102*Assembly!AB$22+$BR102*Assembly!AB$23+$BS102*Assembly!AB$24</f>
        <v>501</v>
      </c>
      <c r="CE102" s="318" t="str">
        <f>$AY102*Assembly!M$4+$AZ102*Assembly!M$5+$BA102*Assembly!M$6+$BB102*Assembly!M$7+$BC102*Assembly!M$8+$BD102*Assembly!M$9+$BE102*Assembly!M$10+$BF102*Assembly!M$11+$BG102*Assembly!M$12+$BH102*Assembly!M$13+$BI102*Assembly!M$14+$BJ102*Assembly!M$15+$BK102*Assembly!M$16+$BL102*Assembly!M$17+$BM102*Assembly!M$18+$BN102*Assembly!M$19+$BO102*Assembly!M$20+$BP102*Assembly!M$21+$BQ102*Assembly!M$22+$BR102*Assembly!M$23+$BS102*Assembly!M$24</f>
        <v>677</v>
      </c>
      <c r="CF102" s="318" t="str">
        <f>$AY102*Assembly!N$4+$AZ102*Assembly!N$5+$BA102*Assembly!N$6+$BB102*Assembly!N$7+$BC102*Assembly!N$8+$BD102*Assembly!N$9+$BE102*Assembly!N$10+$BF102*Assembly!N$11+$BG102*Assembly!N$12+$BH102*Assembly!N$13+$BI102*Assembly!N$14+$BJ102*Assembly!N$15+$BK102*Assembly!N$16+$BL102*Assembly!N$17+$BM102*Assembly!N$18+$BN102*Assembly!N$19+$BO102*Assembly!N$20+$BP102*Assembly!N$21+$BQ102*Assembly!N$22+$BR102*Assembly!N$23+$BS102*Assembly!N$24</f>
        <v>40</v>
      </c>
      <c r="CG102" s="318" t="str">
        <f>$AY102*Assembly!O$4+$AZ102*Assembly!O$5+$BA102*Assembly!O$6+$BB102*Assembly!O$7+$BC102*Assembly!O$8+$BD102*Assembly!O$9+$BE102*Assembly!O$10+$BF102*Assembly!O$11+$BG102*Assembly!O$12+$BH102*Assembly!O$13+$BI102*Assembly!O$14+$BJ102*Assembly!O$15+$BK102*Assembly!O$16+$BL102*Assembly!O$17+$BM102*Assembly!O$18+$BN102*Assembly!O$19+$BO102*Assembly!O$20+$BP102*Assembly!O$21+$BQ102*Assembly!O$22+$BR102*Assembly!O$23+$BS102*Assembly!O$24</f>
        <v>0</v>
      </c>
      <c r="CH102" s="316" t="str">
        <f>$AY102*Assembly!P$4+$AZ102*Assembly!P$5+$BA102*Assembly!P$6+$BB102*Assembly!P$7+$BC102*Assembly!P$8+$BD102*Assembly!P$9+$BE102*Assembly!P$10+$BF102*Assembly!P$11+$BG102*Assembly!P$12+$BH102*Assembly!P$13+$BI102*Assembly!P$14+$BJ102*Assembly!P$15+$BK102*Assembly!P$16+$BL102*Assembly!P$17+$BM102*Assembly!P$18+$BN102*Assembly!P$19+$BO102*Assembly!P$20+$BP102*Assembly!P$21+$BQ102*Assembly!P$22+$BR102*Assembly!P$23+$BS102*Assembly!P$24</f>
        <v>0</v>
      </c>
      <c r="CI102" s="316" t="str">
        <f>$AY102*Assembly!Q$4+$AZ102*Assembly!Q$5+$BA102*Assembly!Q$6+$BB102*Assembly!Q$7+$BC102*Assembly!Q$8+$BD102*Assembly!Q$9+$BE102*Assembly!Q$10+$BF102*Assembly!Q$11+$BG102*Assembly!Q$12+$BH102*Assembly!Q$13+$BI102*Assembly!Q$14+$BJ102*Assembly!Q$15+$BK102*Assembly!Q$16+$BL102*Assembly!Q$17+$BM102*Assembly!Q$18+$BN102*Assembly!Q$19+$BO102*Assembly!Q$20+$BP102*Assembly!Q$21+$BQ102*Assembly!Q$22+$BR102*Assembly!Q$23+$BS102*Assembly!Q$24</f>
        <v>6.2</v>
      </c>
      <c r="CJ102" s="318" t="str">
        <f>$AY102*Assembly!R$4+$AZ102*Assembly!R$5+$BA102*Assembly!R$6+$BB102*Assembly!R$7+$BC102*Assembly!R$8+$BD102*Assembly!R$9+$BE102*Assembly!R$10+$BF102*Assembly!R$11+$BG102*Assembly!R$12+$BH102*Assembly!R$13+$BI102*Assembly!R$14+$BJ102*Assembly!R$15+$BK102*Assembly!R$16+$BL102*Assembly!R$17+$BM102*Assembly!R$18+$BN102*Assembly!R$19+$BO102*Assembly!R$20+$BP102*Assembly!R$21+$BQ102*Assembly!R$22+$BR102*Assembly!R$23+$BS102*Assembly!R$24</f>
        <v>0</v>
      </c>
      <c r="CK102" s="316" t="str">
        <f>$AY102*Assembly!S$4+$AZ102*Assembly!S$5+$BA102*Assembly!S$6+$BB102*Assembly!S$7+$BC102*Assembly!S$8+$BD102*Assembly!S$9+$BE102*Assembly!S$10+$BF102*Assembly!S$11+$BG102*Assembly!S$12+$BH102*Assembly!S$13+$BI102*Assembly!S$14+$BJ102*Assembly!S$15+$BK102*Assembly!S$16+$BL102*Assembly!S$17+$BM102*Assembly!S$18+$BN102*Assembly!S$19+$BO102*Assembly!S$20+$BP102*Assembly!S$21+$BQ102*Assembly!S$22+$BR102*Assembly!S$23+$BS102*Assembly!S$24</f>
        <v>0</v>
      </c>
      <c r="CL102" s="316" t="str">
        <f>$AY102*Assembly!T$4+$AZ102*Assembly!T$5+$BA102*Assembly!T$6+$BB102*Assembly!T$7+$BC102*Assembly!T$8+$BD102*Assembly!T$9+$BE102*Assembly!T$10+$BF102*Assembly!T$11+$BG102*Assembly!T$12+$BH102*Assembly!T$13+$BI102*Assembly!T$14+$BJ102*Assembly!T$15+$BK102*Assembly!T$16+$BL102*Assembly!T$17+$BM102*Assembly!T$18+$BN102*Assembly!T$19+$BO102*Assembly!T$20+$BP102*Assembly!T$21+$BQ102*Assembly!T$22+$BR102*Assembly!T$23+$BS102*Assembly!T$24</f>
        <v>0</v>
      </c>
      <c r="CM102" s="316" t="str">
        <f>$AY102*Assembly!U$4+$AZ102*Assembly!U$5+$BA102*Assembly!U$6+$BB102*Assembly!U$7+$BC102*Assembly!U$8+$BD102*Assembly!U$9+$BE102*Assembly!U$10+$BF102*Assembly!U$11+$BG102*Assembly!U$12+$BH102*Assembly!U$13+$BI102*Assembly!U$14+$BJ102*Assembly!U$15+$BK102*Assembly!U$16+$BL102*Assembly!U$17+$BM102*Assembly!U$18+$BN102*Assembly!U$19+$BO102*Assembly!U$20+$BP102*Assembly!U$21+$BQ102*Assembly!U$22+$BR102*Assembly!U$23+$BS102*Assembly!U$24</f>
        <v>0</v>
      </c>
      <c r="CN102" s="318" t="str">
        <f>$AY102*Assembly!V$4+$AZ102*Assembly!V$5+$BA102*Assembly!V$6+$BB102*Assembly!V$7+$BC102*Assembly!V$8+$BD102*Assembly!V$9+$BE102*Assembly!V$10+$BF102*Assembly!V$11+$BG102*Assembly!V$12+$BH102*Assembly!V$13+$BI102*Assembly!V$14+$BJ102*Assembly!V$15+$BK102*Assembly!V$16+$BL102*Assembly!V$17+$BM102*Assembly!V$18+$BN102*Assembly!V$19+$BO102*Assembly!V$20+$BP102*Assembly!V$21+$BQ102*Assembly!V$22+$BR102*Assembly!V$23+$BS102*Assembly!V$24</f>
        <v>0</v>
      </c>
      <c r="CO102" s="318" t="str">
        <f>CE102*Refining!$F$3</f>
        <v>1,208</v>
      </c>
      <c r="CP102" s="318" t="str">
        <f>CF102*Refining!$F$4</f>
        <v>125</v>
      </c>
      <c r="CQ102" s="318" t="str">
        <f>CG102*Refining!$F$5</f>
        <v>0</v>
      </c>
      <c r="CR102" s="318" t="str">
        <f>CH102*Refining!$F$6</f>
        <v>0</v>
      </c>
      <c r="CS102" s="318" t="str">
        <f>CI102*Refining!$F$7</f>
        <v>11</v>
      </c>
      <c r="CT102" s="318" t="str">
        <f>CJ102*Refining!$F$8</f>
        <v>0</v>
      </c>
      <c r="CU102" s="318" t="str">
        <f>CK102*Refining!$F$9</f>
        <v>0</v>
      </c>
      <c r="CV102" s="318" t="str">
        <f>CL102*Refining!$F$10</f>
        <v>0</v>
      </c>
      <c r="CW102" s="318" t="str">
        <f>CM102*Refining!$F$11</f>
        <v>0</v>
      </c>
      <c r="CX102" s="318" t="str">
        <f>CN102*Refining!$F$12</f>
        <v>0</v>
      </c>
      <c r="CY102" s="285" t="str">
        <f t="shared" ref="CY102:DR102" si="412">IF(CE102 = 0, "", CE102)</f>
        <v>677</v>
      </c>
      <c r="CZ102" s="286" t="str">
        <f t="shared" si="412"/>
        <v>40</v>
      </c>
      <c r="DA102" s="282" t="str">
        <f t="shared" si="412"/>
        <v/>
      </c>
      <c r="DB102" s="282" t="str">
        <f t="shared" si="412"/>
        <v/>
      </c>
      <c r="DC102" s="282" t="str">
        <f t="shared" si="412"/>
        <v>6.2</v>
      </c>
      <c r="DD102" s="282" t="str">
        <f t="shared" si="412"/>
        <v/>
      </c>
      <c r="DE102" s="282" t="str">
        <f t="shared" si="412"/>
        <v/>
      </c>
      <c r="DF102" s="282" t="str">
        <f t="shared" si="412"/>
        <v/>
      </c>
      <c r="DG102" s="282" t="str">
        <f t="shared" si="412"/>
        <v/>
      </c>
      <c r="DH102" s="283" t="str">
        <f t="shared" si="412"/>
        <v/>
      </c>
      <c r="DI102" s="285" t="str">
        <f t="shared" si="412"/>
        <v>1,208</v>
      </c>
      <c r="DJ102" s="286" t="str">
        <f t="shared" si="412"/>
        <v>125</v>
      </c>
      <c r="DK102" s="282" t="str">
        <f t="shared" si="412"/>
        <v/>
      </c>
      <c r="DL102" s="282" t="str">
        <f t="shared" si="412"/>
        <v/>
      </c>
      <c r="DM102" s="286" t="str">
        <f t="shared" si="412"/>
        <v>11</v>
      </c>
      <c r="DN102" s="282" t="str">
        <f t="shared" si="412"/>
        <v/>
      </c>
      <c r="DO102" s="282" t="str">
        <f t="shared" si="412"/>
        <v/>
      </c>
      <c r="DP102" s="282" t="str">
        <f t="shared" si="412"/>
        <v/>
      </c>
      <c r="DQ102" s="282" t="str">
        <f t="shared" si="412"/>
        <v/>
      </c>
      <c r="DR102" s="283" t="str">
        <f t="shared" si="412"/>
        <v/>
      </c>
      <c r="DS102" s="285" t="str">
        <f t="shared" si="15"/>
        <v>723</v>
      </c>
      <c r="DT102" s="286" t="str">
        <f t="shared" si="16"/>
        <v>1,344</v>
      </c>
      <c r="DU102" s="275" t="str">
        <f>CY102*'Ores &amp; Ingots'!$C$3+CZ102*'Ores &amp; Ingots'!$C$4+DA102*'Ores &amp; Ingots'!$C$5+DB102*'Ores &amp; Ingots'!$C$6+DC102*'Ores &amp; Ingots'!$C$7+DD102*'Ores &amp; Ingots'!$C$8+DE102*'Ores &amp; Ingots'!$C$9+DF102*'Ores &amp; Ingots'!$C$10+DG102*'Ores &amp; Ingots'!$C$11+DH102*'Ores &amp; Ingots'!$C$12</f>
        <v>93</v>
      </c>
      <c r="DV102" s="275" t="str">
        <f>DI102*'Ores &amp; Ingots'!$B$3+DJ102*'Ores &amp; Ingots'!$B$4+DK102*'Ores &amp; Ingots'!$B$5+DL102*'Ores &amp; Ingots'!$B$6+DM102*'Ores &amp; Ingots'!$B$7+DN102*'Ores &amp; Ingots'!$B$8+DO102*'Ores &amp; Ingots'!$B$9+DP102*'Ores &amp; Ingots'!$B$10+DQ102*'Ores &amp; Ingots'!$B$11+DR102*'Ores &amp; Ingots'!$B$12</f>
        <v>497</v>
      </c>
      <c r="DW102" s="286" t="str">
        <f>CY102*Refining!$G$3+CZ102*Refining!$G$4+DA102*Refining!$G$5+DB102*Refining!$G$6+DC102*Refining!$G$7+DD102*Refining!$G$8+DE102*Refining!$G$9+DF102*Refining!$G$10+DG102*Refining!$G$11+DH102*Refining!$G$12</f>
        <v>244</v>
      </c>
      <c r="DX102" s="286" t="str">
        <f t="shared" si="17"/>
        <v>37,937</v>
      </c>
      <c r="DY102" s="287" t="str">
        <f t="shared" si="18"/>
        <v>0.0379</v>
      </c>
      <c r="DZ102" s="285" t="str">
        <f t="shared" si="19"/>
        <v>459</v>
      </c>
      <c r="EA102" s="288" t="str">
        <f t="shared" ref="EA102:EB102" si="413">DZ102/60</f>
        <v>7.6</v>
      </c>
      <c r="EB102" s="288" t="str">
        <f t="shared" si="413"/>
        <v>0.1</v>
      </c>
      <c r="EC102" s="545" t="str">
        <f t="shared" si="21"/>
        <v>0.01</v>
      </c>
      <c r="ED102" s="285" t="str">
        <f t="shared" si="22"/>
        <v>67,493</v>
      </c>
      <c r="EE102" s="288" t="str">
        <f t="shared" ref="EE102:EF102" si="414">ED102/1000</f>
        <v>67.5</v>
      </c>
      <c r="EF102" s="289" t="str">
        <f t="shared" si="414"/>
        <v>0.07</v>
      </c>
      <c r="EG102" s="546" t="str">
        <f t="shared" si="24"/>
        <v>0.0675</v>
      </c>
      <c r="EH102" s="225" t="s">
        <v>12</v>
      </c>
    </row>
    <row r="103" hidden="1">
      <c r="A103" s="299" t="s">
        <v>988</v>
      </c>
      <c r="B103" s="192" t="s">
        <v>989</v>
      </c>
      <c r="C103" s="193" t="s">
        <v>886</v>
      </c>
      <c r="D103" s="193">
        <v>1.0</v>
      </c>
      <c r="E103" s="193">
        <v>2.0</v>
      </c>
      <c r="F103" s="193">
        <v>1.0</v>
      </c>
      <c r="G103" s="194" t="str">
        <f t="shared" si="5"/>
        <v>31.3</v>
      </c>
      <c r="H103" s="195">
        <v>20.0</v>
      </c>
      <c r="I103" s="195">
        <v>20.0</v>
      </c>
      <c r="J103" s="195" t="str">
        <f>H103/Main!$D$9</f>
        <v>20</v>
      </c>
      <c r="K103" s="195" t="str">
        <f>I103/Main!$D$10</f>
        <v>20</v>
      </c>
      <c r="L103" s="195" t="str">
        <f t="shared" si="6"/>
        <v>1</v>
      </c>
      <c r="M103" s="195">
        <v>1.0</v>
      </c>
      <c r="N103" s="198">
        <v>1000.0</v>
      </c>
      <c r="O103" s="198">
        <v>330000.0</v>
      </c>
      <c r="P103" s="197"/>
      <c r="Q103" s="198">
        <v>4000.0</v>
      </c>
      <c r="R103" s="198" t="str">
        <f>Q103*Main!$D$6</f>
        <v>4,000</v>
      </c>
      <c r="S103" s="199"/>
      <c r="T103" s="199"/>
      <c r="U103" s="197"/>
      <c r="V103" s="197"/>
      <c r="W103" s="199"/>
      <c r="X103" s="199"/>
      <c r="Y103" s="197"/>
      <c r="Z103" s="197"/>
      <c r="AA103" s="197"/>
      <c r="AB103" s="197"/>
      <c r="AC103" s="342" t="s">
        <v>913</v>
      </c>
      <c r="AD103" s="208">
        <v>120.0</v>
      </c>
      <c r="AE103" s="208">
        <v>0.0</v>
      </c>
      <c r="AF103" s="208">
        <v>0.0</v>
      </c>
      <c r="AG103" s="208">
        <v>2.0</v>
      </c>
      <c r="AH103" s="208">
        <v>5.0</v>
      </c>
      <c r="AI103" s="208">
        <v>0.0</v>
      </c>
      <c r="AJ103" s="208">
        <v>4.0</v>
      </c>
      <c r="AK103" s="306">
        <v>5.0</v>
      </c>
      <c r="AL103" s="208">
        <v>0.0</v>
      </c>
      <c r="AM103" s="208">
        <v>0.0</v>
      </c>
      <c r="AN103" s="208">
        <v>0.0</v>
      </c>
      <c r="AO103" s="208">
        <v>0.0</v>
      </c>
      <c r="AP103" s="208">
        <v>0.0</v>
      </c>
      <c r="AQ103" s="208">
        <v>0.0</v>
      </c>
      <c r="AR103" s="208">
        <v>0.0</v>
      </c>
      <c r="AS103" s="208">
        <v>0.0</v>
      </c>
      <c r="AT103" s="208">
        <v>0.0</v>
      </c>
      <c r="AU103" s="208">
        <v>0.0</v>
      </c>
      <c r="AV103" s="208">
        <v>0.0</v>
      </c>
      <c r="AW103" s="208">
        <v>0.0</v>
      </c>
      <c r="AX103" s="208">
        <v>0.0</v>
      </c>
      <c r="AY103" s="207" t="str">
        <f t="shared" ref="AY103:BS103" si="415">IF(AD103 = 0, "", AD103)</f>
        <v>120</v>
      </c>
      <c r="AZ103" s="193" t="str">
        <f t="shared" si="415"/>
        <v/>
      </c>
      <c r="BA103" s="193" t="str">
        <f t="shared" si="415"/>
        <v/>
      </c>
      <c r="BB103" s="208" t="str">
        <f t="shared" si="415"/>
        <v>2</v>
      </c>
      <c r="BC103" s="208" t="str">
        <f t="shared" si="415"/>
        <v>5</v>
      </c>
      <c r="BD103" s="193" t="str">
        <f t="shared" si="415"/>
        <v/>
      </c>
      <c r="BE103" s="208" t="str">
        <f t="shared" si="415"/>
        <v>4</v>
      </c>
      <c r="BF103" s="306" t="str">
        <f t="shared" si="415"/>
        <v>5</v>
      </c>
      <c r="BG103" s="193" t="str">
        <f t="shared" si="415"/>
        <v/>
      </c>
      <c r="BH103" s="193" t="str">
        <f t="shared" si="415"/>
        <v/>
      </c>
      <c r="BI103" s="193" t="str">
        <f t="shared" si="415"/>
        <v/>
      </c>
      <c r="BJ103" s="193" t="str">
        <f t="shared" si="415"/>
        <v/>
      </c>
      <c r="BK103" s="193" t="str">
        <f t="shared" si="415"/>
        <v/>
      </c>
      <c r="BL103" s="193" t="str">
        <f t="shared" si="415"/>
        <v/>
      </c>
      <c r="BM103" s="193" t="str">
        <f t="shared" si="415"/>
        <v/>
      </c>
      <c r="BN103" s="193" t="str">
        <f t="shared" si="415"/>
        <v/>
      </c>
      <c r="BO103" s="193" t="str">
        <f t="shared" si="415"/>
        <v/>
      </c>
      <c r="BP103" s="193" t="str">
        <f t="shared" si="415"/>
        <v/>
      </c>
      <c r="BQ103" s="193" t="str">
        <f t="shared" si="415"/>
        <v/>
      </c>
      <c r="BR103" s="193" t="str">
        <f t="shared" si="415"/>
        <v/>
      </c>
      <c r="BS103" s="206" t="str">
        <f t="shared" si="415"/>
        <v/>
      </c>
      <c r="BT103" s="207" t="str">
        <f>$AY103*Assembly!Y$4+$AZ103*Assembly!Y$5+$BA103*Assembly!Y$6+$BB103*Assembly!Y$7+$BC103*Assembly!Y$8+$BD103*Assembly!Y$9+$BE103*Assembly!Y$10+$BF103*Assembly!Y$11+$BG103*Assembly!Y$12+$BH103*Assembly!Y$13+$BI103*Assembly!Y$14+$BJ103*Assembly!Y$15+$BK103*Assembly!Y$16+$BL103*Assembly!Y$17+$BM103*Assembly!Y$18+$BN103*Assembly!Y$19+$BO103*Assembly!Y$20+$BP103*Assembly!Y$21+$BQ103*Assembly!Y$22+$BR103*Assembly!Y$23+$BS103*Assembly!Y$24</f>
        <v>2,587</v>
      </c>
      <c r="BU103" s="208" t="str">
        <f t="shared" si="8"/>
        <v>83</v>
      </c>
      <c r="BV103" s="208" t="str">
        <f>$AY103*Assembly!AC$4+$AZ103*Assembly!AC$5+$BA103*Assembly!AC$6+$BB103*Assembly!AC$7+$BC103*Assembly!AC$8+$BD103*Assembly!AC$9+$BE103*Assembly!AC$10+$BF103*Assembly!AC$11+$BG103*Assembly!AC$12+$BH103*Assembly!AC$13+$BI103*Assembly!AC$14+$BJ103*Assembly!AC$15+$BK103*Assembly!AC$16+$BL103*Assembly!AC$17+$BM103*Assembly!AC$18+$BN103*Assembly!AC$19+$BO103*Assembly!AC$20+$BP103*Assembly!AC$21+$BQ103*Assembly!AC$22+$BR103*Assembly!AC$23+$BS103*Assembly!AC$24</f>
        <v>12,435</v>
      </c>
      <c r="BW103" s="209" t="str">
        <f t="shared" si="9"/>
        <v>4.81</v>
      </c>
      <c r="BX103" s="210" t="str">
        <f t="shared" si="10"/>
        <v>398</v>
      </c>
      <c r="BY103" s="211" t="str">
        <f t="shared" si="11"/>
        <v>150.2</v>
      </c>
      <c r="BZ103" s="308" t="str">
        <f t="shared" si="399"/>
        <v>1.5 L</v>
      </c>
      <c r="CA103" s="208" t="str">
        <f>$AY103*Assembly!X$4+$AZ103*Assembly!X$5+$BA103*Assembly!X$6+$BB103*Assembly!X$7+$BC103*Assembly!X$8+$BD103*Assembly!X$9+$BE103*Assembly!X$10+$BF103*Assembly!X$11+$BG103*Assembly!X$12+$BH103*Assembly!X$13+$BI103*Assembly!X$14+$BJ103*Assembly!X$15+$BK103*Assembly!X$16+$BL103*Assembly!X$17+$BM103*Assembly!X$18+$BN103*Assembly!X$19+$BO103*Assembly!X$20+$BP103*Assembly!X$21+$BQ103*Assembly!X$22+$BR103*Assembly!X$23+$BS103*Assembly!X$24</f>
        <v>151</v>
      </c>
      <c r="CB103" s="208" t="str">
        <f t="shared" si="12"/>
        <v>23,489</v>
      </c>
      <c r="CC103" s="212" t="str">
        <f t="shared" si="13"/>
        <v>0.0235</v>
      </c>
      <c r="CD103" s="213" t="str">
        <f>$AY103*Assembly!AB$4+$AZ103*Assembly!AB$5+$BA103*Assembly!AB$6+$BB103*Assembly!AB$7+$BC103*Assembly!AB$8+$BD103*Assembly!AB$9+$BE103*Assembly!AB$10+$BF103*Assembly!AB$11+$BG103*Assembly!AB$12+$BH103*Assembly!AB$13+$BI103*Assembly!AB$14+$BJ103*Assembly!AB$15+$BK103*Assembly!AB$16+$BL103*Assembly!AB$17+$BM103*Assembly!AB$18+$BN103*Assembly!AB$19+$BO103*Assembly!AB$20+$BP103*Assembly!AB$21+$BQ103*Assembly!AB$22+$BR103*Assembly!AB$23+$BS103*Assembly!AB$24</f>
        <v>483</v>
      </c>
      <c r="CE103" s="198" t="str">
        <f>$AY103*Assembly!M$4+$AZ103*Assembly!M$5+$BA103*Assembly!M$6+$BB103*Assembly!M$7+$BC103*Assembly!M$8+$BD103*Assembly!M$9+$BE103*Assembly!M$10+$BF103*Assembly!M$11+$BG103*Assembly!M$12+$BH103*Assembly!M$13+$BI103*Assembly!M$14+$BJ103*Assembly!M$15+$BK103*Assembly!M$16+$BL103*Assembly!M$17+$BM103*Assembly!M$18+$BN103*Assembly!M$19+$BO103*Assembly!M$20+$BP103*Assembly!M$21+$BQ103*Assembly!M$22+$BR103*Assembly!M$23+$BS103*Assembly!M$24</f>
        <v>2,713</v>
      </c>
      <c r="CF103" s="198" t="str">
        <f>$AY103*Assembly!N$4+$AZ103*Assembly!N$5+$BA103*Assembly!N$6+$BB103*Assembly!N$7+$BC103*Assembly!N$8+$BD103*Assembly!N$9+$BE103*Assembly!N$10+$BF103*Assembly!N$11+$BG103*Assembly!N$12+$BH103*Assembly!N$13+$BI103*Assembly!N$14+$BJ103*Assembly!N$15+$BK103*Assembly!N$16+$BL103*Assembly!N$17+$BM103*Assembly!N$18+$BN103*Assembly!N$19+$BO103*Assembly!N$20+$BP103*Assembly!N$21+$BQ103*Assembly!N$22+$BR103*Assembly!N$23+$BS103*Assembly!N$24</f>
        <v>20</v>
      </c>
      <c r="CG103" s="198" t="str">
        <f>$AY103*Assembly!O$4+$AZ103*Assembly!O$5+$BA103*Assembly!O$6+$BB103*Assembly!O$7+$BC103*Assembly!O$8+$BD103*Assembly!O$9+$BE103*Assembly!O$10+$BF103*Assembly!O$11+$BG103*Assembly!O$12+$BH103*Assembly!O$13+$BI103*Assembly!O$14+$BJ103*Assembly!O$15+$BK103*Assembly!O$16+$BL103*Assembly!O$17+$BM103*Assembly!O$18+$BN103*Assembly!O$19+$BO103*Assembly!O$20+$BP103*Assembly!O$21+$BQ103*Assembly!O$22+$BR103*Assembly!O$23+$BS103*Assembly!O$24</f>
        <v>0</v>
      </c>
      <c r="CH103" s="195" t="str">
        <f>$AY103*Assembly!P$4+$AZ103*Assembly!P$5+$BA103*Assembly!P$6+$BB103*Assembly!P$7+$BC103*Assembly!P$8+$BD103*Assembly!P$9+$BE103*Assembly!P$10+$BF103*Assembly!P$11+$BG103*Assembly!P$12+$BH103*Assembly!P$13+$BI103*Assembly!P$14+$BJ103*Assembly!P$15+$BK103*Assembly!P$16+$BL103*Assembly!P$17+$BM103*Assembly!P$18+$BN103*Assembly!P$19+$BO103*Assembly!P$20+$BP103*Assembly!P$21+$BQ103*Assembly!P$22+$BR103*Assembly!P$23+$BS103*Assembly!P$24</f>
        <v>0</v>
      </c>
      <c r="CI103" s="195" t="str">
        <f>$AY103*Assembly!Q$4+$AZ103*Assembly!Q$5+$BA103*Assembly!Q$6+$BB103*Assembly!Q$7+$BC103*Assembly!Q$8+$BD103*Assembly!Q$9+$BE103*Assembly!Q$10+$BF103*Assembly!Q$11+$BG103*Assembly!Q$12+$BH103*Assembly!Q$13+$BI103*Assembly!Q$14+$BJ103*Assembly!Q$15+$BK103*Assembly!Q$16+$BL103*Assembly!Q$17+$BM103*Assembly!Q$18+$BN103*Assembly!Q$19+$BO103*Assembly!Q$20+$BP103*Assembly!Q$21+$BQ103*Assembly!Q$22+$BR103*Assembly!Q$23+$BS103*Assembly!Q$24</f>
        <v>1</v>
      </c>
      <c r="CJ103" s="198" t="str">
        <f>$AY103*Assembly!R$4+$AZ103*Assembly!R$5+$BA103*Assembly!R$6+$BB103*Assembly!R$7+$BC103*Assembly!R$8+$BD103*Assembly!R$9+$BE103*Assembly!R$10+$BF103*Assembly!R$11+$BG103*Assembly!R$12+$BH103*Assembly!R$13+$BI103*Assembly!R$14+$BJ103*Assembly!R$15+$BK103*Assembly!R$16+$BL103*Assembly!R$17+$BM103*Assembly!R$18+$BN103*Assembly!R$19+$BO103*Assembly!R$20+$BP103*Assembly!R$21+$BQ103*Assembly!R$22+$BR103*Assembly!R$23+$BS103*Assembly!R$24</f>
        <v>0</v>
      </c>
      <c r="CK103" s="195" t="str">
        <f>$AY103*Assembly!S$4+$AZ103*Assembly!S$5+$BA103*Assembly!S$6+$BB103*Assembly!S$7+$BC103*Assembly!S$8+$BD103*Assembly!S$9+$BE103*Assembly!S$10+$BF103*Assembly!S$11+$BG103*Assembly!S$12+$BH103*Assembly!S$13+$BI103*Assembly!S$14+$BJ103*Assembly!S$15+$BK103*Assembly!S$16+$BL103*Assembly!S$17+$BM103*Assembly!S$18+$BN103*Assembly!S$19+$BO103*Assembly!S$20+$BP103*Assembly!S$21+$BQ103*Assembly!S$22+$BR103*Assembly!S$23+$BS103*Assembly!S$24</f>
        <v>0</v>
      </c>
      <c r="CL103" s="195" t="str">
        <f>$AY103*Assembly!T$4+$AZ103*Assembly!T$5+$BA103*Assembly!T$6+$BB103*Assembly!T$7+$BC103*Assembly!T$8+$BD103*Assembly!T$9+$BE103*Assembly!T$10+$BF103*Assembly!T$11+$BG103*Assembly!T$12+$BH103*Assembly!T$13+$BI103*Assembly!T$14+$BJ103*Assembly!T$15+$BK103*Assembly!T$16+$BL103*Assembly!T$17+$BM103*Assembly!T$18+$BN103*Assembly!T$19+$BO103*Assembly!T$20+$BP103*Assembly!T$21+$BQ103*Assembly!T$22+$BR103*Assembly!T$23+$BS103*Assembly!T$24</f>
        <v>0</v>
      </c>
      <c r="CM103" s="195" t="str">
        <f>$AY103*Assembly!U$4+$AZ103*Assembly!U$5+$BA103*Assembly!U$6+$BB103*Assembly!U$7+$BC103*Assembly!U$8+$BD103*Assembly!U$9+$BE103*Assembly!U$10+$BF103*Assembly!U$11+$BG103*Assembly!U$12+$BH103*Assembly!U$13+$BI103*Assembly!U$14+$BJ103*Assembly!U$15+$BK103*Assembly!U$16+$BL103*Assembly!U$17+$BM103*Assembly!U$18+$BN103*Assembly!U$19+$BO103*Assembly!U$20+$BP103*Assembly!U$21+$BQ103*Assembly!U$22+$BR103*Assembly!U$23+$BS103*Assembly!U$24</f>
        <v>0</v>
      </c>
      <c r="CN103" s="198" t="str">
        <f>$AY103*Assembly!V$4+$AZ103*Assembly!V$5+$BA103*Assembly!V$6+$BB103*Assembly!V$7+$BC103*Assembly!V$8+$BD103*Assembly!V$9+$BE103*Assembly!V$10+$BF103*Assembly!V$11+$BG103*Assembly!V$12+$BH103*Assembly!V$13+$BI103*Assembly!V$14+$BJ103*Assembly!V$15+$BK103*Assembly!V$16+$BL103*Assembly!V$17+$BM103*Assembly!V$18+$BN103*Assembly!V$19+$BO103*Assembly!V$20+$BP103*Assembly!V$21+$BQ103*Assembly!V$22+$BR103*Assembly!V$23+$BS103*Assembly!V$24</f>
        <v>0</v>
      </c>
      <c r="CO103" s="198" t="str">
        <f>CE103*Refining!$F$3</f>
        <v>4,844</v>
      </c>
      <c r="CP103" s="198" t="str">
        <f>CF103*Refining!$F$4</f>
        <v>63</v>
      </c>
      <c r="CQ103" s="198" t="str">
        <f>CG103*Refining!$F$5</f>
        <v>0</v>
      </c>
      <c r="CR103" s="198" t="str">
        <f>CH103*Refining!$F$6</f>
        <v>0</v>
      </c>
      <c r="CS103" s="198" t="str">
        <f>CI103*Refining!$F$7</f>
        <v>2</v>
      </c>
      <c r="CT103" s="198" t="str">
        <f>CJ103*Refining!$F$8</f>
        <v>0</v>
      </c>
      <c r="CU103" s="198" t="str">
        <f>CK103*Refining!$F$9</f>
        <v>0</v>
      </c>
      <c r="CV103" s="198" t="str">
        <f>CL103*Refining!$F$10</f>
        <v>0</v>
      </c>
      <c r="CW103" s="198" t="str">
        <f>CM103*Refining!$F$11</f>
        <v>0</v>
      </c>
      <c r="CX103" s="198" t="str">
        <f>CN103*Refining!$F$12</f>
        <v>0</v>
      </c>
      <c r="CY103" s="218" t="str">
        <f t="shared" ref="CY103:DR103" si="416">IF(CE103 = 0, "", CE103)</f>
        <v>2,713</v>
      </c>
      <c r="CZ103" s="219" t="str">
        <f t="shared" si="416"/>
        <v>20</v>
      </c>
      <c r="DA103" s="215" t="str">
        <f t="shared" si="416"/>
        <v/>
      </c>
      <c r="DB103" s="215" t="str">
        <f t="shared" si="416"/>
        <v/>
      </c>
      <c r="DC103" s="215" t="str">
        <f t="shared" si="416"/>
        <v>1</v>
      </c>
      <c r="DD103" s="215" t="str">
        <f t="shared" si="416"/>
        <v/>
      </c>
      <c r="DE103" s="215" t="str">
        <f t="shared" si="416"/>
        <v/>
      </c>
      <c r="DF103" s="215" t="str">
        <f t="shared" si="416"/>
        <v/>
      </c>
      <c r="DG103" s="215" t="str">
        <f t="shared" si="416"/>
        <v/>
      </c>
      <c r="DH103" s="216" t="str">
        <f t="shared" si="416"/>
        <v/>
      </c>
      <c r="DI103" s="218" t="str">
        <f t="shared" si="416"/>
        <v>4,844</v>
      </c>
      <c r="DJ103" s="219" t="str">
        <f t="shared" si="416"/>
        <v>63</v>
      </c>
      <c r="DK103" s="215" t="str">
        <f t="shared" si="416"/>
        <v/>
      </c>
      <c r="DL103" s="215" t="str">
        <f t="shared" si="416"/>
        <v/>
      </c>
      <c r="DM103" s="219" t="str">
        <f t="shared" si="416"/>
        <v>2</v>
      </c>
      <c r="DN103" s="215" t="str">
        <f t="shared" si="416"/>
        <v/>
      </c>
      <c r="DO103" s="215" t="str">
        <f t="shared" si="416"/>
        <v/>
      </c>
      <c r="DP103" s="215" t="str">
        <f t="shared" si="416"/>
        <v/>
      </c>
      <c r="DQ103" s="215" t="str">
        <f t="shared" si="416"/>
        <v/>
      </c>
      <c r="DR103" s="216" t="str">
        <f t="shared" si="416"/>
        <v/>
      </c>
      <c r="DS103" s="218" t="str">
        <f t="shared" si="15"/>
        <v>2,734</v>
      </c>
      <c r="DT103" s="219" t="str">
        <f t="shared" si="16"/>
        <v>4,908</v>
      </c>
      <c r="DU103" s="208" t="str">
        <f>CY103*'Ores &amp; Ingots'!$C$3+CZ103*'Ores &amp; Ingots'!$C$4+DA103*'Ores &amp; Ingots'!$C$5+DB103*'Ores &amp; Ingots'!$C$6+DC103*'Ores &amp; Ingots'!$C$7+DD103*'Ores &amp; Ingots'!$C$8+DE103*'Ores &amp; Ingots'!$C$9+DF103*'Ores &amp; Ingots'!$C$10+DG103*'Ores &amp; Ingots'!$C$11+DH103*'Ores &amp; Ingots'!$C$12</f>
        <v>347</v>
      </c>
      <c r="DV103" s="208" t="str">
        <f>DI103*'Ores &amp; Ingots'!$B$3+DJ103*'Ores &amp; Ingots'!$B$4+DK103*'Ores &amp; Ingots'!$B$5+DL103*'Ores &amp; Ingots'!$B$6+DM103*'Ores &amp; Ingots'!$B$7+DN103*'Ores &amp; Ingots'!$B$8+DO103*'Ores &amp; Ingots'!$B$9+DP103*'Ores &amp; Ingots'!$B$10+DQ103*'Ores &amp; Ingots'!$B$11+DR103*'Ores &amp; Ingots'!$B$12</f>
        <v>1,816</v>
      </c>
      <c r="DW103" s="219" t="str">
        <f>CY103*Refining!$G$3+CZ103*Refining!$G$4+DA103*Refining!$G$5+DB103*Refining!$G$6+DC103*Refining!$G$7+DD103*Refining!$G$8+DE103*Refining!$G$9+DF103*Refining!$G$10+DG103*Refining!$G$11+DH103*Refining!$G$12</f>
        <v>283</v>
      </c>
      <c r="DX103" s="219" t="str">
        <f t="shared" si="17"/>
        <v>44,065</v>
      </c>
      <c r="DY103" s="220" t="str">
        <f t="shared" si="18"/>
        <v>0.0441</v>
      </c>
      <c r="DZ103" s="218" t="str">
        <f t="shared" si="19"/>
        <v>454</v>
      </c>
      <c r="EA103" s="221" t="str">
        <f t="shared" ref="EA103:EB103" si="417">DZ103/60</f>
        <v>7.6</v>
      </c>
      <c r="EB103" s="221" t="str">
        <f t="shared" si="417"/>
        <v>0.1</v>
      </c>
      <c r="EC103" s="541" t="str">
        <f t="shared" si="21"/>
        <v>0.01</v>
      </c>
      <c r="ED103" s="218" t="str">
        <f t="shared" si="22"/>
        <v>67,554</v>
      </c>
      <c r="EE103" s="221" t="str">
        <f t="shared" ref="EE103:EF103" si="418">ED103/1000</f>
        <v>67.6</v>
      </c>
      <c r="EF103" s="222" t="str">
        <f t="shared" si="418"/>
        <v>0.07</v>
      </c>
      <c r="EG103" s="542" t="str">
        <f t="shared" si="24"/>
        <v>0.0676</v>
      </c>
      <c r="EH103" s="225">
        <v>1470.0</v>
      </c>
    </row>
    <row r="104">
      <c r="A104" s="33"/>
      <c r="B104" s="226" t="s">
        <v>989</v>
      </c>
      <c r="C104" s="227" t="s">
        <v>885</v>
      </c>
      <c r="D104" s="227">
        <v>3.0</v>
      </c>
      <c r="E104" s="227">
        <v>3.0</v>
      </c>
      <c r="F104" s="227">
        <v>2.0</v>
      </c>
      <c r="G104" s="253" t="str">
        <f t="shared" si="5"/>
        <v>2.3</v>
      </c>
      <c r="H104" s="254">
        <v>13.0</v>
      </c>
      <c r="I104" s="254">
        <v>13.0</v>
      </c>
      <c r="J104" s="254" t="str">
        <f>H104/Main!$D$9</f>
        <v>13</v>
      </c>
      <c r="K104" s="254" t="str">
        <f>I104/Main!$D$10</f>
        <v>13</v>
      </c>
      <c r="L104" s="254" t="str">
        <f t="shared" si="6"/>
        <v>1</v>
      </c>
      <c r="M104" s="254">
        <v>1.0</v>
      </c>
      <c r="N104" s="256">
        <v>1000.0</v>
      </c>
      <c r="O104" s="256">
        <v>100000.0</v>
      </c>
      <c r="P104" s="255"/>
      <c r="Q104" s="256">
        <v>4000.0</v>
      </c>
      <c r="R104" s="256" t="str">
        <f>Q104*Main!$D$6</f>
        <v>4,000</v>
      </c>
      <c r="S104" s="257"/>
      <c r="T104" s="257"/>
      <c r="U104" s="255"/>
      <c r="V104" s="255"/>
      <c r="W104" s="257"/>
      <c r="X104" s="257"/>
      <c r="Y104" s="255"/>
      <c r="Z104" s="255"/>
      <c r="AA104" s="255"/>
      <c r="AB104" s="255"/>
      <c r="AC104" s="335"/>
      <c r="AD104" s="225">
        <v>8.0</v>
      </c>
      <c r="AE104" s="225">
        <v>0.0</v>
      </c>
      <c r="AF104" s="225">
        <v>0.0</v>
      </c>
      <c r="AG104" s="225">
        <v>2.0</v>
      </c>
      <c r="AH104" s="225">
        <v>8.0</v>
      </c>
      <c r="AI104" s="225">
        <v>0.0</v>
      </c>
      <c r="AJ104" s="225">
        <v>1.0</v>
      </c>
      <c r="AK104" s="309">
        <v>3.0</v>
      </c>
      <c r="AL104" s="225">
        <v>0.0</v>
      </c>
      <c r="AM104" s="225">
        <v>0.0</v>
      </c>
      <c r="AN104" s="225">
        <v>0.0</v>
      </c>
      <c r="AO104" s="225">
        <v>0.0</v>
      </c>
      <c r="AP104" s="225">
        <v>0.0</v>
      </c>
      <c r="AQ104" s="225">
        <v>0.0</v>
      </c>
      <c r="AR104" s="225">
        <v>0.0</v>
      </c>
      <c r="AS104" s="225">
        <v>0.0</v>
      </c>
      <c r="AT104" s="225">
        <v>0.0</v>
      </c>
      <c r="AU104" s="225">
        <v>0.0</v>
      </c>
      <c r="AV104" s="225">
        <v>0.0</v>
      </c>
      <c r="AW104" s="225">
        <v>0.0</v>
      </c>
      <c r="AX104" s="225">
        <v>0.0</v>
      </c>
      <c r="AY104" s="239" t="str">
        <f t="shared" ref="AY104:BS104" si="419">IF(AD104 = 0, "", AD104)</f>
        <v>8</v>
      </c>
      <c r="AZ104" s="227" t="str">
        <f t="shared" si="419"/>
        <v/>
      </c>
      <c r="BA104" s="227" t="str">
        <f t="shared" si="419"/>
        <v/>
      </c>
      <c r="BB104" s="225" t="str">
        <f t="shared" si="419"/>
        <v>2</v>
      </c>
      <c r="BC104" s="225" t="str">
        <f t="shared" si="419"/>
        <v>8</v>
      </c>
      <c r="BD104" s="227" t="str">
        <f t="shared" si="419"/>
        <v/>
      </c>
      <c r="BE104" s="225" t="str">
        <f t="shared" si="419"/>
        <v>1</v>
      </c>
      <c r="BF104" s="309" t="str">
        <f t="shared" si="419"/>
        <v>3</v>
      </c>
      <c r="BG104" s="227" t="str">
        <f t="shared" si="419"/>
        <v/>
      </c>
      <c r="BH104" s="227" t="str">
        <f t="shared" si="419"/>
        <v/>
      </c>
      <c r="BI104" s="227" t="str">
        <f t="shared" si="419"/>
        <v/>
      </c>
      <c r="BJ104" s="227" t="str">
        <f t="shared" si="419"/>
        <v/>
      </c>
      <c r="BK104" s="227" t="str">
        <f t="shared" si="419"/>
        <v/>
      </c>
      <c r="BL104" s="227" t="str">
        <f t="shared" si="419"/>
        <v/>
      </c>
      <c r="BM104" s="227" t="str">
        <f t="shared" si="419"/>
        <v/>
      </c>
      <c r="BN104" s="227" t="str">
        <f t="shared" si="419"/>
        <v/>
      </c>
      <c r="BO104" s="227" t="str">
        <f t="shared" si="419"/>
        <v/>
      </c>
      <c r="BP104" s="227" t="str">
        <f t="shared" si="419"/>
        <v/>
      </c>
      <c r="BQ104" s="227" t="str">
        <f t="shared" si="419"/>
        <v/>
      </c>
      <c r="BR104" s="227" t="str">
        <f t="shared" si="419"/>
        <v/>
      </c>
      <c r="BS104" s="238" t="str">
        <f t="shared" si="419"/>
        <v/>
      </c>
      <c r="BT104" s="239" t="str">
        <f>$AY104*Assembly!Y$4+$AZ104*Assembly!Y$5+$BA104*Assembly!Y$6+$BB104*Assembly!Y$7+$BC104*Assembly!Y$8+$BD104*Assembly!Y$9+$BE104*Assembly!Y$10+$BF104*Assembly!Y$11+$BG104*Assembly!Y$12+$BH104*Assembly!Y$13+$BI104*Assembly!Y$14+$BJ104*Assembly!Y$15+$BK104*Assembly!Y$16+$BL104*Assembly!Y$17+$BM104*Assembly!Y$18+$BN104*Assembly!Y$19+$BO104*Assembly!Y$20+$BP104*Assembly!Y$21+$BQ104*Assembly!Y$22+$BR104*Assembly!Y$23+$BS104*Assembly!Y$24</f>
        <v>299</v>
      </c>
      <c r="BU104" s="225" t="str">
        <f t="shared" si="8"/>
        <v>133</v>
      </c>
      <c r="BV104" s="225" t="str">
        <f>$AY104*Assembly!AC$4+$AZ104*Assembly!AC$5+$BA104*Assembly!AC$6+$BB104*Assembly!AC$7+$BC104*Assembly!AC$8+$BD104*Assembly!AC$9+$BE104*Assembly!AC$10+$BF104*Assembly!AC$11+$BG104*Assembly!AC$12+$BH104*Assembly!AC$13+$BI104*Assembly!AC$14+$BJ104*Assembly!AC$15+$BK104*Assembly!AC$16+$BL104*Assembly!AC$17+$BM104*Assembly!AC$18+$BN104*Assembly!AC$19+$BO104*Assembly!AC$20+$BP104*Assembly!AC$21+$BQ104*Assembly!AC$22+$BR104*Assembly!AC$23+$BS104*Assembly!AC$24</f>
        <v>1,203</v>
      </c>
      <c r="BW104" s="240" t="str">
        <f t="shared" si="9"/>
        <v>4.03</v>
      </c>
      <c r="BX104" s="241" t="str">
        <f t="shared" si="10"/>
        <v>535</v>
      </c>
      <c r="BY104" s="242" t="str">
        <f t="shared" si="11"/>
        <v>9.1</v>
      </c>
      <c r="BZ104" s="346" t="str">
        <f t="shared" si="399"/>
        <v>13 L</v>
      </c>
      <c r="CA104" s="225" t="str">
        <f>$AY104*Assembly!X$4+$AZ104*Assembly!X$5+$BA104*Assembly!X$6+$BB104*Assembly!X$7+$BC104*Assembly!X$8+$BD104*Assembly!X$9+$BE104*Assembly!X$10+$BF104*Assembly!X$11+$BG104*Assembly!X$12+$BH104*Assembly!X$13+$BI104*Assembly!X$14+$BJ104*Assembly!X$15+$BK104*Assembly!X$16+$BL104*Assembly!X$17+$BM104*Assembly!X$18+$BN104*Assembly!X$19+$BO104*Assembly!X$20+$BP104*Assembly!X$21+$BQ104*Assembly!X$22+$BR104*Assembly!X$23+$BS104*Assembly!X$24</f>
        <v>46</v>
      </c>
      <c r="CB104" s="225" t="str">
        <f t="shared" si="12"/>
        <v>7,156</v>
      </c>
      <c r="CC104" s="223" t="str">
        <f t="shared" si="13"/>
        <v>0.0072</v>
      </c>
      <c r="CD104" s="243" t="str">
        <f>$AY104*Assembly!AB$4+$AZ104*Assembly!AB$5+$BA104*Assembly!AB$6+$BB104*Assembly!AB$7+$BC104*Assembly!AB$8+$BD104*Assembly!AB$9+$BE104*Assembly!AB$10+$BF104*Assembly!AB$11+$BG104*Assembly!AB$12+$BH104*Assembly!AB$13+$BI104*Assembly!AB$14+$BJ104*Assembly!AB$15+$BK104*Assembly!AB$16+$BL104*Assembly!AB$17+$BM104*Assembly!AB$18+$BN104*Assembly!AB$19+$BO104*Assembly!AB$20+$BP104*Assembly!AB$21+$BQ104*Assembly!AB$22+$BR104*Assembly!AB$23+$BS104*Assembly!AB$24</f>
        <v>127</v>
      </c>
      <c r="CE104" s="256" t="str">
        <f>$AY104*Assembly!M$4+$AZ104*Assembly!M$5+$BA104*Assembly!M$6+$BB104*Assembly!M$7+$BC104*Assembly!M$8+$BD104*Assembly!M$9+$BE104*Assembly!M$10+$BF104*Assembly!M$11+$BG104*Assembly!M$12+$BH104*Assembly!M$13+$BI104*Assembly!M$14+$BJ104*Assembly!M$15+$BK104*Assembly!M$16+$BL104*Assembly!M$17+$BM104*Assembly!M$18+$BN104*Assembly!M$19+$BO104*Assembly!M$20+$BP104*Assembly!M$21+$BQ104*Assembly!M$22+$BR104*Assembly!M$23+$BS104*Assembly!M$24</f>
        <v>330</v>
      </c>
      <c r="CF104" s="256" t="str">
        <f>$AY104*Assembly!N$4+$AZ104*Assembly!N$5+$BA104*Assembly!N$6+$BB104*Assembly!N$7+$BC104*Assembly!N$8+$BD104*Assembly!N$9+$BE104*Assembly!N$10+$BF104*Assembly!N$11+$BG104*Assembly!N$12+$BH104*Assembly!N$13+$BI104*Assembly!N$14+$BJ104*Assembly!N$15+$BK104*Assembly!N$16+$BL104*Assembly!N$17+$BM104*Assembly!N$18+$BN104*Assembly!N$19+$BO104*Assembly!N$20+$BP104*Assembly!N$21+$BQ104*Assembly!N$22+$BR104*Assembly!N$23+$BS104*Assembly!N$24</f>
        <v>5</v>
      </c>
      <c r="CG104" s="256" t="str">
        <f>$AY104*Assembly!O$4+$AZ104*Assembly!O$5+$BA104*Assembly!O$6+$BB104*Assembly!O$7+$BC104*Assembly!O$8+$BD104*Assembly!O$9+$BE104*Assembly!O$10+$BF104*Assembly!O$11+$BG104*Assembly!O$12+$BH104*Assembly!O$13+$BI104*Assembly!O$14+$BJ104*Assembly!O$15+$BK104*Assembly!O$16+$BL104*Assembly!O$17+$BM104*Assembly!O$18+$BN104*Assembly!O$19+$BO104*Assembly!O$20+$BP104*Assembly!O$21+$BQ104*Assembly!O$22+$BR104*Assembly!O$23+$BS104*Assembly!O$24</f>
        <v>0</v>
      </c>
      <c r="CH104" s="254" t="str">
        <f>$AY104*Assembly!P$4+$AZ104*Assembly!P$5+$BA104*Assembly!P$6+$BB104*Assembly!P$7+$BC104*Assembly!P$8+$BD104*Assembly!P$9+$BE104*Assembly!P$10+$BF104*Assembly!P$11+$BG104*Assembly!P$12+$BH104*Assembly!P$13+$BI104*Assembly!P$14+$BJ104*Assembly!P$15+$BK104*Assembly!P$16+$BL104*Assembly!P$17+$BM104*Assembly!P$18+$BN104*Assembly!P$19+$BO104*Assembly!P$20+$BP104*Assembly!P$21+$BQ104*Assembly!P$22+$BR104*Assembly!P$23+$BS104*Assembly!P$24</f>
        <v>0</v>
      </c>
      <c r="CI104" s="254" t="str">
        <f>$AY104*Assembly!Q$4+$AZ104*Assembly!Q$5+$BA104*Assembly!Q$6+$BB104*Assembly!Q$7+$BC104*Assembly!Q$8+$BD104*Assembly!Q$9+$BE104*Assembly!Q$10+$BF104*Assembly!Q$11+$BG104*Assembly!Q$12+$BH104*Assembly!Q$13+$BI104*Assembly!Q$14+$BJ104*Assembly!Q$15+$BK104*Assembly!Q$16+$BL104*Assembly!Q$17+$BM104*Assembly!Q$18+$BN104*Assembly!Q$19+$BO104*Assembly!Q$20+$BP104*Assembly!Q$21+$BQ104*Assembly!Q$22+$BR104*Assembly!Q$23+$BS104*Assembly!Q$24</f>
        <v>0.6</v>
      </c>
      <c r="CJ104" s="256" t="str">
        <f>$AY104*Assembly!R$4+$AZ104*Assembly!R$5+$BA104*Assembly!R$6+$BB104*Assembly!R$7+$BC104*Assembly!R$8+$BD104*Assembly!R$9+$BE104*Assembly!R$10+$BF104*Assembly!R$11+$BG104*Assembly!R$12+$BH104*Assembly!R$13+$BI104*Assembly!R$14+$BJ104*Assembly!R$15+$BK104*Assembly!R$16+$BL104*Assembly!R$17+$BM104*Assembly!R$18+$BN104*Assembly!R$19+$BO104*Assembly!R$20+$BP104*Assembly!R$21+$BQ104*Assembly!R$22+$BR104*Assembly!R$23+$BS104*Assembly!R$24</f>
        <v>0</v>
      </c>
      <c r="CK104" s="254" t="str">
        <f>$AY104*Assembly!S$4+$AZ104*Assembly!S$5+$BA104*Assembly!S$6+$BB104*Assembly!S$7+$BC104*Assembly!S$8+$BD104*Assembly!S$9+$BE104*Assembly!S$10+$BF104*Assembly!S$11+$BG104*Assembly!S$12+$BH104*Assembly!S$13+$BI104*Assembly!S$14+$BJ104*Assembly!S$15+$BK104*Assembly!S$16+$BL104*Assembly!S$17+$BM104*Assembly!S$18+$BN104*Assembly!S$19+$BO104*Assembly!S$20+$BP104*Assembly!S$21+$BQ104*Assembly!S$22+$BR104*Assembly!S$23+$BS104*Assembly!S$24</f>
        <v>0</v>
      </c>
      <c r="CL104" s="254" t="str">
        <f>$AY104*Assembly!T$4+$AZ104*Assembly!T$5+$BA104*Assembly!T$6+$BB104*Assembly!T$7+$BC104*Assembly!T$8+$BD104*Assembly!T$9+$BE104*Assembly!T$10+$BF104*Assembly!T$11+$BG104*Assembly!T$12+$BH104*Assembly!T$13+$BI104*Assembly!T$14+$BJ104*Assembly!T$15+$BK104*Assembly!T$16+$BL104*Assembly!T$17+$BM104*Assembly!T$18+$BN104*Assembly!T$19+$BO104*Assembly!T$20+$BP104*Assembly!T$21+$BQ104*Assembly!T$22+$BR104*Assembly!T$23+$BS104*Assembly!T$24</f>
        <v>0</v>
      </c>
      <c r="CM104" s="254" t="str">
        <f>$AY104*Assembly!U$4+$AZ104*Assembly!U$5+$BA104*Assembly!U$6+$BB104*Assembly!U$7+$BC104*Assembly!U$8+$BD104*Assembly!U$9+$BE104*Assembly!U$10+$BF104*Assembly!U$11+$BG104*Assembly!U$12+$BH104*Assembly!U$13+$BI104*Assembly!U$14+$BJ104*Assembly!U$15+$BK104*Assembly!U$16+$BL104*Assembly!U$17+$BM104*Assembly!U$18+$BN104*Assembly!U$19+$BO104*Assembly!U$20+$BP104*Assembly!U$21+$BQ104*Assembly!U$22+$BR104*Assembly!U$23+$BS104*Assembly!U$24</f>
        <v>0</v>
      </c>
      <c r="CN104" s="256" t="str">
        <f>$AY104*Assembly!V$4+$AZ104*Assembly!V$5+$BA104*Assembly!V$6+$BB104*Assembly!V$7+$BC104*Assembly!V$8+$BD104*Assembly!V$9+$BE104*Assembly!V$10+$BF104*Assembly!V$11+$BG104*Assembly!V$12+$BH104*Assembly!V$13+$BI104*Assembly!V$14+$BJ104*Assembly!V$15+$BK104*Assembly!V$16+$BL104*Assembly!V$17+$BM104*Assembly!V$18+$BN104*Assembly!V$19+$BO104*Assembly!V$20+$BP104*Assembly!V$21+$BQ104*Assembly!V$22+$BR104*Assembly!V$23+$BS104*Assembly!V$24</f>
        <v>0</v>
      </c>
      <c r="CO104" s="256" t="str">
        <f>CE104*Refining!$F$3</f>
        <v>588</v>
      </c>
      <c r="CP104" s="256" t="str">
        <f>CF104*Refining!$F$4</f>
        <v>16</v>
      </c>
      <c r="CQ104" s="256" t="str">
        <f>CG104*Refining!$F$5</f>
        <v>0</v>
      </c>
      <c r="CR104" s="256" t="str">
        <f>CH104*Refining!$F$6</f>
        <v>0</v>
      </c>
      <c r="CS104" s="256" t="str">
        <f>CI104*Refining!$F$7</f>
        <v>1</v>
      </c>
      <c r="CT104" s="256" t="str">
        <f>CJ104*Refining!$F$8</f>
        <v>0</v>
      </c>
      <c r="CU104" s="256" t="str">
        <f>CK104*Refining!$F$9</f>
        <v>0</v>
      </c>
      <c r="CV104" s="256" t="str">
        <f>CL104*Refining!$F$10</f>
        <v>0</v>
      </c>
      <c r="CW104" s="256" t="str">
        <f>CM104*Refining!$F$11</f>
        <v>0</v>
      </c>
      <c r="CX104" s="256" t="str">
        <f>CN104*Refining!$F$12</f>
        <v>0</v>
      </c>
      <c r="CY104" s="248" t="str">
        <f t="shared" ref="CY104:DR104" si="420">IF(CE104 = 0, "", CE104)</f>
        <v>330</v>
      </c>
      <c r="CZ104" s="249" t="str">
        <f t="shared" si="420"/>
        <v>5</v>
      </c>
      <c r="DA104" s="245" t="str">
        <f t="shared" si="420"/>
        <v/>
      </c>
      <c r="DB104" s="245" t="str">
        <f t="shared" si="420"/>
        <v/>
      </c>
      <c r="DC104" s="245" t="str">
        <f t="shared" si="420"/>
        <v>0.6</v>
      </c>
      <c r="DD104" s="245" t="str">
        <f t="shared" si="420"/>
        <v/>
      </c>
      <c r="DE104" s="245" t="str">
        <f t="shared" si="420"/>
        <v/>
      </c>
      <c r="DF104" s="245" t="str">
        <f t="shared" si="420"/>
        <v/>
      </c>
      <c r="DG104" s="245" t="str">
        <f t="shared" si="420"/>
        <v/>
      </c>
      <c r="DH104" s="246" t="str">
        <f t="shared" si="420"/>
        <v/>
      </c>
      <c r="DI104" s="248" t="str">
        <f t="shared" si="420"/>
        <v>588</v>
      </c>
      <c r="DJ104" s="249" t="str">
        <f t="shared" si="420"/>
        <v>16</v>
      </c>
      <c r="DK104" s="245" t="str">
        <f t="shared" si="420"/>
        <v/>
      </c>
      <c r="DL104" s="245" t="str">
        <f t="shared" si="420"/>
        <v/>
      </c>
      <c r="DM104" s="249" t="str">
        <f t="shared" si="420"/>
        <v>1</v>
      </c>
      <c r="DN104" s="245" t="str">
        <f t="shared" si="420"/>
        <v/>
      </c>
      <c r="DO104" s="245" t="str">
        <f t="shared" si="420"/>
        <v/>
      </c>
      <c r="DP104" s="245" t="str">
        <f t="shared" si="420"/>
        <v/>
      </c>
      <c r="DQ104" s="245" t="str">
        <f t="shared" si="420"/>
        <v/>
      </c>
      <c r="DR104" s="246" t="str">
        <f t="shared" si="420"/>
        <v/>
      </c>
      <c r="DS104" s="248" t="str">
        <f t="shared" si="15"/>
        <v>335</v>
      </c>
      <c r="DT104" s="249" t="str">
        <f t="shared" si="16"/>
        <v>605</v>
      </c>
      <c r="DU104" s="225" t="str">
        <f>CY104*'Ores &amp; Ingots'!$C$3+CZ104*'Ores &amp; Ingots'!$C$4+DA104*'Ores &amp; Ingots'!$C$5+DB104*'Ores &amp; Ingots'!$C$6+DC104*'Ores &amp; Ingots'!$C$7+DD104*'Ores &amp; Ingots'!$C$8+DE104*'Ores &amp; Ingots'!$C$9+DF104*'Ores &amp; Ingots'!$C$10+DG104*'Ores &amp; Ingots'!$C$11+DH104*'Ores &amp; Ingots'!$C$12</f>
        <v>43</v>
      </c>
      <c r="DV104" s="225" t="str">
        <f>DI104*'Ores &amp; Ingots'!$B$3+DJ104*'Ores &amp; Ingots'!$B$4+DK104*'Ores &amp; Ingots'!$B$5+DL104*'Ores &amp; Ingots'!$B$6+DM104*'Ores &amp; Ingots'!$B$7+DN104*'Ores &amp; Ingots'!$B$8+DO104*'Ores &amp; Ingots'!$B$9+DP104*'Ores &amp; Ingots'!$B$10+DQ104*'Ores &amp; Ingots'!$B$11+DR104*'Ores &amp; Ingots'!$B$12</f>
        <v>224</v>
      </c>
      <c r="DW104" s="249" t="str">
        <f>CY104*Refining!$G$3+CZ104*Refining!$G$4+DA104*Refining!$G$5+DB104*Refining!$G$6+DC104*Refining!$G$7+DD104*Refining!$G$8+DE104*Refining!$G$9+DF104*Refining!$G$10+DG104*Refining!$G$11+DH104*Refining!$G$12</f>
        <v>47</v>
      </c>
      <c r="DX104" s="249" t="str">
        <f t="shared" si="17"/>
        <v>7,337</v>
      </c>
      <c r="DY104" s="250" t="str">
        <f t="shared" si="18"/>
        <v>0.0073</v>
      </c>
      <c r="DZ104" s="248" t="str">
        <f t="shared" si="19"/>
        <v>106</v>
      </c>
      <c r="EA104" s="251" t="str">
        <f t="shared" ref="EA104:EB104" si="421">DZ104/60</f>
        <v>1.8</v>
      </c>
      <c r="EB104" s="251" t="str">
        <f t="shared" si="421"/>
        <v>0.0</v>
      </c>
      <c r="EC104" s="543" t="str">
        <f t="shared" si="21"/>
        <v>0.00</v>
      </c>
      <c r="ED104" s="248" t="str">
        <f t="shared" si="22"/>
        <v>14,492</v>
      </c>
      <c r="EE104" s="251" t="str">
        <f t="shared" ref="EE104:EF104" si="422">ED104/1000</f>
        <v>14.5</v>
      </c>
      <c r="EF104" s="252" t="str">
        <f t="shared" si="422"/>
        <v>0.01</v>
      </c>
      <c r="EG104" s="544" t="str">
        <f t="shared" si="24"/>
        <v>0.0145</v>
      </c>
      <c r="EH104" s="225" t="s">
        <v>12</v>
      </c>
    </row>
    <row r="105" hidden="1">
      <c r="A105" s="33"/>
      <c r="B105" s="226" t="s">
        <v>990</v>
      </c>
      <c r="C105" s="227" t="s">
        <v>886</v>
      </c>
      <c r="D105" s="227">
        <v>1.0</v>
      </c>
      <c r="E105" s="227">
        <v>2.0</v>
      </c>
      <c r="F105" s="227">
        <v>1.0</v>
      </c>
      <c r="G105" s="253" t="str">
        <f t="shared" si="5"/>
        <v>31.3</v>
      </c>
      <c r="H105" s="254">
        <v>45.0</v>
      </c>
      <c r="I105" s="254">
        <v>45.0</v>
      </c>
      <c r="J105" s="254" t="str">
        <f>H105/Main!$D$9</f>
        <v>45</v>
      </c>
      <c r="K105" s="254" t="str">
        <f>I105/Main!$D$10</f>
        <v>45</v>
      </c>
      <c r="L105" s="254" t="str">
        <f t="shared" si="6"/>
        <v>1</v>
      </c>
      <c r="M105" s="254">
        <v>1.0</v>
      </c>
      <c r="N105" s="256">
        <v>1.0</v>
      </c>
      <c r="O105" s="256">
        <v>1000.0</v>
      </c>
      <c r="P105" s="255"/>
      <c r="Q105" s="256">
        <v>4000.0</v>
      </c>
      <c r="R105" s="256" t="str">
        <f>Q105*Main!$D$6</f>
        <v>4,000</v>
      </c>
      <c r="S105" s="256">
        <v>100000.0</v>
      </c>
      <c r="T105" s="257"/>
      <c r="U105" s="255"/>
      <c r="V105" s="255"/>
      <c r="W105" s="257"/>
      <c r="X105" s="257"/>
      <c r="Y105" s="255"/>
      <c r="Z105" s="255"/>
      <c r="AA105" s="255"/>
      <c r="AB105" s="255"/>
      <c r="AC105" s="335" t="s">
        <v>913</v>
      </c>
      <c r="AD105" s="225">
        <v>80.0</v>
      </c>
      <c r="AE105" s="225">
        <v>0.0</v>
      </c>
      <c r="AF105" s="225">
        <v>60.0</v>
      </c>
      <c r="AG105" s="225">
        <v>40.0</v>
      </c>
      <c r="AH105" s="225">
        <v>40.0</v>
      </c>
      <c r="AI105" s="225">
        <v>0.0</v>
      </c>
      <c r="AJ105" s="225">
        <v>0.0</v>
      </c>
      <c r="AK105" s="309">
        <v>8.0</v>
      </c>
      <c r="AL105" s="225">
        <v>0.0</v>
      </c>
      <c r="AM105" s="225">
        <v>0.0</v>
      </c>
      <c r="AN105" s="225">
        <v>0.0</v>
      </c>
      <c r="AO105" s="225">
        <v>0.0</v>
      </c>
      <c r="AP105" s="225">
        <v>0.0</v>
      </c>
      <c r="AQ105" s="225">
        <v>0.0</v>
      </c>
      <c r="AR105" s="225">
        <v>0.0</v>
      </c>
      <c r="AS105" s="225">
        <v>0.0</v>
      </c>
      <c r="AT105" s="225">
        <v>0.0</v>
      </c>
      <c r="AU105" s="225">
        <v>0.0</v>
      </c>
      <c r="AV105" s="225">
        <v>0.0</v>
      </c>
      <c r="AW105" s="225">
        <v>0.0</v>
      </c>
      <c r="AX105" s="225">
        <v>0.0</v>
      </c>
      <c r="AY105" s="239" t="str">
        <f t="shared" ref="AY105:BS105" si="423">IF(AD105 = 0, "", AD105)</f>
        <v>80</v>
      </c>
      <c r="AZ105" s="227" t="str">
        <f t="shared" si="423"/>
        <v/>
      </c>
      <c r="BA105" s="225" t="str">
        <f t="shared" si="423"/>
        <v>60</v>
      </c>
      <c r="BB105" s="225" t="str">
        <f t="shared" si="423"/>
        <v>40</v>
      </c>
      <c r="BC105" s="225" t="str">
        <f t="shared" si="423"/>
        <v>40</v>
      </c>
      <c r="BD105" s="227" t="str">
        <f t="shared" si="423"/>
        <v/>
      </c>
      <c r="BE105" s="227" t="str">
        <f t="shared" si="423"/>
        <v/>
      </c>
      <c r="BF105" s="309" t="str">
        <f t="shared" si="423"/>
        <v>8</v>
      </c>
      <c r="BG105" s="227" t="str">
        <f t="shared" si="423"/>
        <v/>
      </c>
      <c r="BH105" s="227" t="str">
        <f t="shared" si="423"/>
        <v/>
      </c>
      <c r="BI105" s="227" t="str">
        <f t="shared" si="423"/>
        <v/>
      </c>
      <c r="BJ105" s="227" t="str">
        <f t="shared" si="423"/>
        <v/>
      </c>
      <c r="BK105" s="227" t="str">
        <f t="shared" si="423"/>
        <v/>
      </c>
      <c r="BL105" s="227" t="str">
        <f t="shared" si="423"/>
        <v/>
      </c>
      <c r="BM105" s="227" t="str">
        <f t="shared" si="423"/>
        <v/>
      </c>
      <c r="BN105" s="227" t="str">
        <f t="shared" si="423"/>
        <v/>
      </c>
      <c r="BO105" s="227" t="str">
        <f t="shared" si="423"/>
        <v/>
      </c>
      <c r="BP105" s="227" t="str">
        <f t="shared" si="423"/>
        <v/>
      </c>
      <c r="BQ105" s="227" t="str">
        <f t="shared" si="423"/>
        <v/>
      </c>
      <c r="BR105" s="227" t="str">
        <f t="shared" si="423"/>
        <v/>
      </c>
      <c r="BS105" s="238" t="str">
        <f t="shared" si="423"/>
        <v/>
      </c>
      <c r="BT105" s="239" t="str">
        <f>$AY105*Assembly!Y$4+$AZ105*Assembly!Y$5+$BA105*Assembly!Y$6+$BB105*Assembly!Y$7+$BC105*Assembly!Y$8+$BD105*Assembly!Y$9+$BE105*Assembly!Y$10+$BF105*Assembly!Y$11+$BG105*Assembly!Y$12+$BH105*Assembly!Y$13+$BI105*Assembly!Y$14+$BJ105*Assembly!Y$15+$BK105*Assembly!Y$16+$BL105*Assembly!Y$17+$BM105*Assembly!Y$18+$BN105*Assembly!Y$19+$BO105*Assembly!Y$20+$BP105*Assembly!Y$21+$BQ105*Assembly!Y$22+$BR105*Assembly!Y$23+$BS105*Assembly!Y$24</f>
        <v>3,162</v>
      </c>
      <c r="BU105" s="225" t="str">
        <f t="shared" si="8"/>
        <v>101</v>
      </c>
      <c r="BV105" s="225" t="str">
        <f>$AY105*Assembly!AC$4+$AZ105*Assembly!AC$5+$BA105*Assembly!AC$6+$BB105*Assembly!AC$7+$BC105*Assembly!AC$8+$BD105*Assembly!AC$9+$BE105*Assembly!AC$10+$BF105*Assembly!AC$11+$BG105*Assembly!AC$12+$BH105*Assembly!AC$13+$BI105*Assembly!AC$14+$BJ105*Assembly!AC$15+$BK105*Assembly!AC$16+$BL105*Assembly!AC$17+$BM105*Assembly!AC$18+$BN105*Assembly!AC$19+$BO105*Assembly!AC$20+$BP105*Assembly!AC$21+$BQ105*Assembly!AC$22+$BR105*Assembly!AC$23+$BS105*Assembly!AC$24</f>
        <v>12,508</v>
      </c>
      <c r="BW105" s="240" t="str">
        <f t="shared" si="9"/>
        <v>3.96</v>
      </c>
      <c r="BX105" s="241" t="str">
        <f t="shared" si="10"/>
        <v>400</v>
      </c>
      <c r="BY105" s="242" t="str">
        <f t="shared" si="11"/>
        <v>123.6</v>
      </c>
      <c r="BZ105" s="346" t="str">
        <f t="shared" ref="BZ105:BZ108" si="428">IF(S105 = "?", "?", S105/BT105)</f>
        <v>32 L</v>
      </c>
      <c r="CA105" s="225" t="str">
        <f>$AY105*Assembly!X$4+$AZ105*Assembly!X$5+$BA105*Assembly!X$6+$BB105*Assembly!X$7+$BC105*Assembly!X$8+$BD105*Assembly!X$9+$BE105*Assembly!X$10+$BF105*Assembly!X$11+$BG105*Assembly!X$12+$BH105*Assembly!X$13+$BI105*Assembly!X$14+$BJ105*Assembly!X$15+$BK105*Assembly!X$16+$BL105*Assembly!X$17+$BM105*Assembly!X$18+$BN105*Assembly!X$19+$BO105*Assembly!X$20+$BP105*Assembly!X$21+$BQ105*Assembly!X$22+$BR105*Assembly!X$23+$BS105*Assembly!X$24</f>
        <v>348</v>
      </c>
      <c r="CB105" s="225" t="str">
        <f t="shared" si="12"/>
        <v>54,133</v>
      </c>
      <c r="CC105" s="223" t="str">
        <f t="shared" si="13"/>
        <v>0.0541</v>
      </c>
      <c r="CD105" s="243" t="str">
        <f>$AY105*Assembly!AB$4+$AZ105*Assembly!AB$5+$BA105*Assembly!AB$6+$BB105*Assembly!AB$7+$BC105*Assembly!AB$8+$BD105*Assembly!AB$9+$BE105*Assembly!AB$10+$BF105*Assembly!AB$11+$BG105*Assembly!AB$12+$BH105*Assembly!AB$13+$BI105*Assembly!AB$14+$BJ105*Assembly!AB$15+$BK105*Assembly!AB$16+$BL105*Assembly!AB$17+$BM105*Assembly!AB$18+$BN105*Assembly!AB$19+$BO105*Assembly!AB$20+$BP105*Assembly!AB$21+$BQ105*Assembly!AB$22+$BR105*Assembly!AB$23+$BS105*Assembly!AB$24</f>
        <v>1,968</v>
      </c>
      <c r="CE105" s="256" t="str">
        <f>$AY105*Assembly!M$4+$AZ105*Assembly!M$5+$BA105*Assembly!M$6+$BB105*Assembly!M$7+$BC105*Assembly!M$8+$BD105*Assembly!M$9+$BE105*Assembly!M$10+$BF105*Assembly!M$11+$BG105*Assembly!M$12+$BH105*Assembly!M$13+$BI105*Assembly!M$14+$BJ105*Assembly!M$15+$BK105*Assembly!M$16+$BL105*Assembly!M$17+$BM105*Assembly!M$18+$BN105*Assembly!M$19+$BO105*Assembly!M$20+$BP105*Assembly!M$21+$BQ105*Assembly!M$22+$BR105*Assembly!M$23+$BS105*Assembly!M$24</f>
        <v>3,584</v>
      </c>
      <c r="CF105" s="256" t="str">
        <f>$AY105*Assembly!N$4+$AZ105*Assembly!N$5+$BA105*Assembly!N$6+$BB105*Assembly!N$7+$BC105*Assembly!N$8+$BD105*Assembly!N$9+$BE105*Assembly!N$10+$BF105*Assembly!N$11+$BG105*Assembly!N$12+$BH105*Assembly!N$13+$BI105*Assembly!N$14+$BJ105*Assembly!N$15+$BK105*Assembly!N$16+$BL105*Assembly!N$17+$BM105*Assembly!N$18+$BN105*Assembly!N$19+$BO105*Assembly!N$20+$BP105*Assembly!N$21+$BQ105*Assembly!N$22+$BR105*Assembly!N$23+$BS105*Assembly!N$24</f>
        <v>0</v>
      </c>
      <c r="CG105" s="256" t="str">
        <f>$AY105*Assembly!O$4+$AZ105*Assembly!O$5+$BA105*Assembly!O$6+$BB105*Assembly!O$7+$BC105*Assembly!O$8+$BD105*Assembly!O$9+$BE105*Assembly!O$10+$BF105*Assembly!O$11+$BG105*Assembly!O$12+$BH105*Assembly!O$13+$BI105*Assembly!O$14+$BJ105*Assembly!O$15+$BK105*Assembly!O$16+$BL105*Assembly!O$17+$BM105*Assembly!O$18+$BN105*Assembly!O$19+$BO105*Assembly!O$20+$BP105*Assembly!O$21+$BQ105*Assembly!O$22+$BR105*Assembly!O$23+$BS105*Assembly!O$24</f>
        <v>0</v>
      </c>
      <c r="CH105" s="254" t="str">
        <f>$AY105*Assembly!P$4+$AZ105*Assembly!P$5+$BA105*Assembly!P$6+$BB105*Assembly!P$7+$BC105*Assembly!P$8+$BD105*Assembly!P$9+$BE105*Assembly!P$10+$BF105*Assembly!P$11+$BG105*Assembly!P$12+$BH105*Assembly!P$13+$BI105*Assembly!P$14+$BJ105*Assembly!P$15+$BK105*Assembly!P$16+$BL105*Assembly!P$17+$BM105*Assembly!P$18+$BN105*Assembly!P$19+$BO105*Assembly!P$20+$BP105*Assembly!P$21+$BQ105*Assembly!P$22+$BR105*Assembly!P$23+$BS105*Assembly!P$24</f>
        <v>0</v>
      </c>
      <c r="CI105" s="254" t="str">
        <f>$AY105*Assembly!Q$4+$AZ105*Assembly!Q$5+$BA105*Assembly!Q$6+$BB105*Assembly!Q$7+$BC105*Assembly!Q$8+$BD105*Assembly!Q$9+$BE105*Assembly!Q$10+$BF105*Assembly!Q$11+$BG105*Assembly!Q$12+$BH105*Assembly!Q$13+$BI105*Assembly!Q$14+$BJ105*Assembly!Q$15+$BK105*Assembly!Q$16+$BL105*Assembly!Q$17+$BM105*Assembly!Q$18+$BN105*Assembly!Q$19+$BO105*Assembly!Q$20+$BP105*Assembly!Q$21+$BQ105*Assembly!Q$22+$BR105*Assembly!Q$23+$BS105*Assembly!Q$24</f>
        <v>1.6</v>
      </c>
      <c r="CJ105" s="256" t="str">
        <f>$AY105*Assembly!R$4+$AZ105*Assembly!R$5+$BA105*Assembly!R$6+$BB105*Assembly!R$7+$BC105*Assembly!R$8+$BD105*Assembly!R$9+$BE105*Assembly!R$10+$BF105*Assembly!R$11+$BG105*Assembly!R$12+$BH105*Assembly!R$13+$BI105*Assembly!R$14+$BJ105*Assembly!R$15+$BK105*Assembly!R$16+$BL105*Assembly!R$17+$BM105*Assembly!R$18+$BN105*Assembly!R$19+$BO105*Assembly!R$20+$BP105*Assembly!R$21+$BQ105*Assembly!R$22+$BR105*Assembly!R$23+$BS105*Assembly!R$24</f>
        <v>0</v>
      </c>
      <c r="CK105" s="254" t="str">
        <f>$AY105*Assembly!S$4+$AZ105*Assembly!S$5+$BA105*Assembly!S$6+$BB105*Assembly!S$7+$BC105*Assembly!S$8+$BD105*Assembly!S$9+$BE105*Assembly!S$10+$BF105*Assembly!S$11+$BG105*Assembly!S$12+$BH105*Assembly!S$13+$BI105*Assembly!S$14+$BJ105*Assembly!S$15+$BK105*Assembly!S$16+$BL105*Assembly!S$17+$BM105*Assembly!S$18+$BN105*Assembly!S$19+$BO105*Assembly!S$20+$BP105*Assembly!S$21+$BQ105*Assembly!S$22+$BR105*Assembly!S$23+$BS105*Assembly!S$24</f>
        <v>0</v>
      </c>
      <c r="CL105" s="254" t="str">
        <f>$AY105*Assembly!T$4+$AZ105*Assembly!T$5+$BA105*Assembly!T$6+$BB105*Assembly!T$7+$BC105*Assembly!T$8+$BD105*Assembly!T$9+$BE105*Assembly!T$10+$BF105*Assembly!T$11+$BG105*Assembly!T$12+$BH105*Assembly!T$13+$BI105*Assembly!T$14+$BJ105*Assembly!T$15+$BK105*Assembly!T$16+$BL105*Assembly!T$17+$BM105*Assembly!T$18+$BN105*Assembly!T$19+$BO105*Assembly!T$20+$BP105*Assembly!T$21+$BQ105*Assembly!T$22+$BR105*Assembly!T$23+$BS105*Assembly!T$24</f>
        <v>0</v>
      </c>
      <c r="CM105" s="254" t="str">
        <f>$AY105*Assembly!U$4+$AZ105*Assembly!U$5+$BA105*Assembly!U$6+$BB105*Assembly!U$7+$BC105*Assembly!U$8+$BD105*Assembly!U$9+$BE105*Assembly!U$10+$BF105*Assembly!U$11+$BG105*Assembly!U$12+$BH105*Assembly!U$13+$BI105*Assembly!U$14+$BJ105*Assembly!U$15+$BK105*Assembly!U$16+$BL105*Assembly!U$17+$BM105*Assembly!U$18+$BN105*Assembly!U$19+$BO105*Assembly!U$20+$BP105*Assembly!U$21+$BQ105*Assembly!U$22+$BR105*Assembly!U$23+$BS105*Assembly!U$24</f>
        <v>0</v>
      </c>
      <c r="CN105" s="256" t="str">
        <f>$AY105*Assembly!V$4+$AZ105*Assembly!V$5+$BA105*Assembly!V$6+$BB105*Assembly!V$7+$BC105*Assembly!V$8+$BD105*Assembly!V$9+$BE105*Assembly!V$10+$BF105*Assembly!V$11+$BG105*Assembly!V$12+$BH105*Assembly!V$13+$BI105*Assembly!V$14+$BJ105*Assembly!V$15+$BK105*Assembly!V$16+$BL105*Assembly!V$17+$BM105*Assembly!V$18+$BN105*Assembly!V$19+$BO105*Assembly!V$20+$BP105*Assembly!V$21+$BQ105*Assembly!V$22+$BR105*Assembly!V$23+$BS105*Assembly!V$24</f>
        <v>0</v>
      </c>
      <c r="CO105" s="256" t="str">
        <f>CE105*Refining!$F$3</f>
        <v>6,400</v>
      </c>
      <c r="CP105" s="256" t="str">
        <f>CF105*Refining!$F$4</f>
        <v>0</v>
      </c>
      <c r="CQ105" s="256" t="str">
        <f>CG105*Refining!$F$5</f>
        <v>0</v>
      </c>
      <c r="CR105" s="256" t="str">
        <f>CH105*Refining!$F$6</f>
        <v>0</v>
      </c>
      <c r="CS105" s="256" t="str">
        <f>CI105*Refining!$F$7</f>
        <v>3</v>
      </c>
      <c r="CT105" s="256" t="str">
        <f>CJ105*Refining!$F$8</f>
        <v>0</v>
      </c>
      <c r="CU105" s="256" t="str">
        <f>CK105*Refining!$F$9</f>
        <v>0</v>
      </c>
      <c r="CV105" s="256" t="str">
        <f>CL105*Refining!$F$10</f>
        <v>0</v>
      </c>
      <c r="CW105" s="256" t="str">
        <f>CM105*Refining!$F$11</f>
        <v>0</v>
      </c>
      <c r="CX105" s="256" t="str">
        <f>CN105*Refining!$F$12</f>
        <v>0</v>
      </c>
      <c r="CY105" s="248" t="str">
        <f t="shared" ref="CY105:DR105" si="424">IF(CE105 = 0, "", CE105)</f>
        <v>3,584</v>
      </c>
      <c r="CZ105" s="245" t="str">
        <f t="shared" si="424"/>
        <v/>
      </c>
      <c r="DA105" s="245" t="str">
        <f t="shared" si="424"/>
        <v/>
      </c>
      <c r="DB105" s="245" t="str">
        <f t="shared" si="424"/>
        <v/>
      </c>
      <c r="DC105" s="245" t="str">
        <f t="shared" si="424"/>
        <v>1.6</v>
      </c>
      <c r="DD105" s="245" t="str">
        <f t="shared" si="424"/>
        <v/>
      </c>
      <c r="DE105" s="245" t="str">
        <f t="shared" si="424"/>
        <v/>
      </c>
      <c r="DF105" s="245" t="str">
        <f t="shared" si="424"/>
        <v/>
      </c>
      <c r="DG105" s="245" t="str">
        <f t="shared" si="424"/>
        <v/>
      </c>
      <c r="DH105" s="246" t="str">
        <f t="shared" si="424"/>
        <v/>
      </c>
      <c r="DI105" s="248" t="str">
        <f t="shared" si="424"/>
        <v>6,400</v>
      </c>
      <c r="DJ105" s="245" t="str">
        <f t="shared" si="424"/>
        <v/>
      </c>
      <c r="DK105" s="245" t="str">
        <f t="shared" si="424"/>
        <v/>
      </c>
      <c r="DL105" s="245" t="str">
        <f t="shared" si="424"/>
        <v/>
      </c>
      <c r="DM105" s="249" t="str">
        <f t="shared" si="424"/>
        <v>3</v>
      </c>
      <c r="DN105" s="245" t="str">
        <f t="shared" si="424"/>
        <v/>
      </c>
      <c r="DO105" s="245" t="str">
        <f t="shared" si="424"/>
        <v/>
      </c>
      <c r="DP105" s="245" t="str">
        <f t="shared" si="424"/>
        <v/>
      </c>
      <c r="DQ105" s="245" t="str">
        <f t="shared" si="424"/>
        <v/>
      </c>
      <c r="DR105" s="246" t="str">
        <f t="shared" si="424"/>
        <v/>
      </c>
      <c r="DS105" s="248" t="str">
        <f t="shared" si="15"/>
        <v>3,586</v>
      </c>
      <c r="DT105" s="249" t="str">
        <f t="shared" si="16"/>
        <v>6,403</v>
      </c>
      <c r="DU105" s="225" t="str">
        <f>CY105*'Ores &amp; Ingots'!$C$3+CZ105*'Ores &amp; Ingots'!$C$4+DA105*'Ores &amp; Ingots'!$C$5+DB105*'Ores &amp; Ingots'!$C$6+DC105*'Ores &amp; Ingots'!$C$7+DD105*'Ores &amp; Ingots'!$C$8+DE105*'Ores &amp; Ingots'!$C$9+DF105*'Ores &amp; Ingots'!$C$10+DG105*'Ores &amp; Ingots'!$C$11+DH105*'Ores &amp; Ingots'!$C$12</f>
        <v>456</v>
      </c>
      <c r="DV105" s="225" t="str">
        <f>DI105*'Ores &amp; Ingots'!$B$3+DJ105*'Ores &amp; Ingots'!$B$4+DK105*'Ores &amp; Ingots'!$B$5+DL105*'Ores &amp; Ingots'!$B$6+DM105*'Ores &amp; Ingots'!$B$7+DN105*'Ores &amp; Ingots'!$B$8+DO105*'Ores &amp; Ingots'!$B$9+DP105*'Ores &amp; Ingots'!$B$10+DQ105*'Ores &amp; Ingots'!$B$11+DR105*'Ores &amp; Ingots'!$B$12</f>
        <v>2,369</v>
      </c>
      <c r="DW105" s="249" t="str">
        <f>CY105*Refining!$G$3+CZ105*Refining!$G$4+DA105*Refining!$G$5+DB105*Refining!$G$6+DC105*Refining!$G$7+DD105*Refining!$G$8+DE105*Refining!$G$9+DF105*Refining!$G$10+DG105*Refining!$G$11+DH105*Refining!$G$12</f>
        <v>247</v>
      </c>
      <c r="DX105" s="249" t="str">
        <f t="shared" si="17"/>
        <v>38,496</v>
      </c>
      <c r="DY105" s="250" t="str">
        <f t="shared" si="18"/>
        <v>0.0385</v>
      </c>
      <c r="DZ105" s="248" t="str">
        <f t="shared" si="19"/>
        <v>640</v>
      </c>
      <c r="EA105" s="251" t="str">
        <f t="shared" ref="EA105:EB105" si="425">DZ105/60</f>
        <v>10.7</v>
      </c>
      <c r="EB105" s="251" t="str">
        <f t="shared" si="425"/>
        <v>0.2</v>
      </c>
      <c r="EC105" s="543" t="str">
        <f t="shared" si="21"/>
        <v>0.01</v>
      </c>
      <c r="ED105" s="248" t="str">
        <f t="shared" si="22"/>
        <v>92,629</v>
      </c>
      <c r="EE105" s="251" t="str">
        <f t="shared" ref="EE105:EF105" si="426">ED105/1000</f>
        <v>92.6</v>
      </c>
      <c r="EF105" s="252" t="str">
        <f t="shared" si="426"/>
        <v>0.09</v>
      </c>
      <c r="EG105" s="544" t="str">
        <f t="shared" si="24"/>
        <v>0.0926</v>
      </c>
      <c r="EH105" s="225">
        <v>974.0</v>
      </c>
    </row>
    <row r="106">
      <c r="A106" s="33"/>
      <c r="B106" s="226" t="s">
        <v>990</v>
      </c>
      <c r="C106" s="227" t="s">
        <v>885</v>
      </c>
      <c r="D106" s="227">
        <v>3.0</v>
      </c>
      <c r="E106" s="227">
        <v>3.0</v>
      </c>
      <c r="F106" s="227">
        <v>3.0</v>
      </c>
      <c r="G106" s="253" t="str">
        <f t="shared" si="5"/>
        <v>3.4</v>
      </c>
      <c r="H106" s="254">
        <v>13.0</v>
      </c>
      <c r="I106" s="254">
        <v>13.0</v>
      </c>
      <c r="J106" s="254" t="str">
        <f>H106/Main!$D$9</f>
        <v>13</v>
      </c>
      <c r="K106" s="254" t="str">
        <f>I106/Main!$D$10</f>
        <v>13</v>
      </c>
      <c r="L106" s="254" t="str">
        <f t="shared" si="6"/>
        <v>1</v>
      </c>
      <c r="M106" s="254">
        <v>1.0</v>
      </c>
      <c r="N106" s="256">
        <v>1.0</v>
      </c>
      <c r="O106" s="256">
        <v>1000.0</v>
      </c>
      <c r="P106" s="255"/>
      <c r="Q106" s="256">
        <v>1000.0</v>
      </c>
      <c r="R106" s="256" t="str">
        <f>Q106*Main!$D$6</f>
        <v>1,000</v>
      </c>
      <c r="S106" s="256">
        <v>50000.0</v>
      </c>
      <c r="T106" s="257"/>
      <c r="U106" s="255"/>
      <c r="V106" s="255"/>
      <c r="W106" s="257"/>
      <c r="X106" s="257"/>
      <c r="Y106" s="255"/>
      <c r="Z106" s="255"/>
      <c r="AA106" s="255"/>
      <c r="AB106" s="255"/>
      <c r="AC106" s="335"/>
      <c r="AD106" s="225">
        <v>14.0</v>
      </c>
      <c r="AE106" s="225">
        <v>0.0</v>
      </c>
      <c r="AF106" s="225">
        <v>10.0</v>
      </c>
      <c r="AG106" s="225">
        <v>2.0</v>
      </c>
      <c r="AH106" s="225">
        <v>10.0</v>
      </c>
      <c r="AI106" s="225">
        <v>0.0</v>
      </c>
      <c r="AJ106" s="225">
        <v>0.0</v>
      </c>
      <c r="AK106" s="309">
        <v>3.0</v>
      </c>
      <c r="AL106" s="225">
        <v>0.0</v>
      </c>
      <c r="AM106" s="225">
        <v>0.0</v>
      </c>
      <c r="AN106" s="225">
        <v>0.0</v>
      </c>
      <c r="AO106" s="225">
        <v>0.0</v>
      </c>
      <c r="AP106" s="225">
        <v>0.0</v>
      </c>
      <c r="AQ106" s="225">
        <v>0.0</v>
      </c>
      <c r="AR106" s="225">
        <v>0.0</v>
      </c>
      <c r="AS106" s="225">
        <v>0.0</v>
      </c>
      <c r="AT106" s="225">
        <v>0.0</v>
      </c>
      <c r="AU106" s="225">
        <v>0.0</v>
      </c>
      <c r="AV106" s="225">
        <v>0.0</v>
      </c>
      <c r="AW106" s="225">
        <v>0.0</v>
      </c>
      <c r="AX106" s="225">
        <v>0.0</v>
      </c>
      <c r="AY106" s="239" t="str">
        <f t="shared" ref="AY106:BS106" si="427">IF(AD106 = 0, "", AD106)</f>
        <v>14</v>
      </c>
      <c r="AZ106" s="227" t="str">
        <f t="shared" si="427"/>
        <v/>
      </c>
      <c r="BA106" s="225" t="str">
        <f t="shared" si="427"/>
        <v>10</v>
      </c>
      <c r="BB106" s="225" t="str">
        <f t="shared" si="427"/>
        <v>2</v>
      </c>
      <c r="BC106" s="225" t="str">
        <f t="shared" si="427"/>
        <v>10</v>
      </c>
      <c r="BD106" s="227" t="str">
        <f t="shared" si="427"/>
        <v/>
      </c>
      <c r="BE106" s="227" t="str">
        <f t="shared" si="427"/>
        <v/>
      </c>
      <c r="BF106" s="309" t="str">
        <f t="shared" si="427"/>
        <v>3</v>
      </c>
      <c r="BG106" s="227" t="str">
        <f t="shared" si="427"/>
        <v/>
      </c>
      <c r="BH106" s="227" t="str">
        <f t="shared" si="427"/>
        <v/>
      </c>
      <c r="BI106" s="227" t="str">
        <f t="shared" si="427"/>
        <v/>
      </c>
      <c r="BJ106" s="227" t="str">
        <f t="shared" si="427"/>
        <v/>
      </c>
      <c r="BK106" s="227" t="str">
        <f t="shared" si="427"/>
        <v/>
      </c>
      <c r="BL106" s="227" t="str">
        <f t="shared" si="427"/>
        <v/>
      </c>
      <c r="BM106" s="227" t="str">
        <f t="shared" si="427"/>
        <v/>
      </c>
      <c r="BN106" s="227" t="str">
        <f t="shared" si="427"/>
        <v/>
      </c>
      <c r="BO106" s="227" t="str">
        <f t="shared" si="427"/>
        <v/>
      </c>
      <c r="BP106" s="227" t="str">
        <f t="shared" si="427"/>
        <v/>
      </c>
      <c r="BQ106" s="227" t="str">
        <f t="shared" si="427"/>
        <v/>
      </c>
      <c r="BR106" s="227" t="str">
        <f t="shared" si="427"/>
        <v/>
      </c>
      <c r="BS106" s="238" t="str">
        <f t="shared" si="427"/>
        <v/>
      </c>
      <c r="BT106" s="239" t="str">
        <f>$AY106*Assembly!Y$4+$AZ106*Assembly!Y$5+$BA106*Assembly!Y$6+$BB106*Assembly!Y$7+$BC106*Assembly!Y$8+$BD106*Assembly!Y$9+$BE106*Assembly!Y$10+$BF106*Assembly!Y$11+$BG106*Assembly!Y$12+$BH106*Assembly!Y$13+$BI106*Assembly!Y$14+$BJ106*Assembly!Y$15+$BK106*Assembly!Y$16+$BL106*Assembly!Y$17+$BM106*Assembly!Y$18+$BN106*Assembly!Y$19+$BO106*Assembly!Y$20+$BP106*Assembly!Y$21+$BQ106*Assembly!Y$22+$BR106*Assembly!Y$23+$BS106*Assembly!Y$24</f>
        <v>451</v>
      </c>
      <c r="BU106" s="225" t="str">
        <f t="shared" si="8"/>
        <v>134</v>
      </c>
      <c r="BV106" s="225" t="str">
        <f>$AY106*Assembly!AC$4+$AZ106*Assembly!AC$5+$BA106*Assembly!AC$6+$BB106*Assembly!AC$7+$BC106*Assembly!AC$8+$BD106*Assembly!AC$9+$BE106*Assembly!AC$10+$BF106*Assembly!AC$11+$BG106*Assembly!AC$12+$BH106*Assembly!AC$13+$BI106*Assembly!AC$14+$BJ106*Assembly!AC$15+$BK106*Assembly!AC$16+$BL106*Assembly!AC$17+$BM106*Assembly!AC$18+$BN106*Assembly!AC$19+$BO106*Assembly!AC$20+$BP106*Assembly!AC$21+$BQ106*Assembly!AC$22+$BR106*Assembly!AC$23+$BS106*Assembly!AC$24</f>
        <v>1,973</v>
      </c>
      <c r="BW106" s="240" t="str">
        <f t="shared" si="9"/>
        <v>4.38</v>
      </c>
      <c r="BX106" s="241" t="str">
        <f t="shared" si="10"/>
        <v>585</v>
      </c>
      <c r="BY106" s="242" t="str">
        <f t="shared" si="11"/>
        <v>14.8</v>
      </c>
      <c r="BZ106" s="346" t="str">
        <f t="shared" si="428"/>
        <v>111 L</v>
      </c>
      <c r="CA106" s="225" t="str">
        <f>$AY106*Assembly!X$4+$AZ106*Assembly!X$5+$BA106*Assembly!X$6+$BB106*Assembly!X$7+$BC106*Assembly!X$8+$BD106*Assembly!X$9+$BE106*Assembly!X$10+$BF106*Assembly!X$11+$BG106*Assembly!X$12+$BH106*Assembly!X$13+$BI106*Assembly!X$14+$BJ106*Assembly!X$15+$BK106*Assembly!X$16+$BL106*Assembly!X$17+$BM106*Assembly!X$18+$BN106*Assembly!X$19+$BO106*Assembly!X$20+$BP106*Assembly!X$21+$BQ106*Assembly!X$22+$BR106*Assembly!X$23+$BS106*Assembly!X$24</f>
        <v>69</v>
      </c>
      <c r="CB106" s="225" t="str">
        <f t="shared" si="12"/>
        <v>10,733</v>
      </c>
      <c r="CC106" s="223" t="str">
        <f t="shared" si="13"/>
        <v>0.0107</v>
      </c>
      <c r="CD106" s="243" t="str">
        <f>$AY106*Assembly!AB$4+$AZ106*Assembly!AB$5+$BA106*Assembly!AB$6+$BB106*Assembly!AB$7+$BC106*Assembly!AB$8+$BD106*Assembly!AB$9+$BE106*Assembly!AB$10+$BF106*Assembly!AB$11+$BG106*Assembly!AB$12+$BH106*Assembly!AB$13+$BI106*Assembly!AB$14+$BJ106*Assembly!AB$15+$BK106*Assembly!AB$16+$BL106*Assembly!AB$17+$BM106*Assembly!AB$18+$BN106*Assembly!AB$19+$BO106*Assembly!AB$20+$BP106*Assembly!AB$21+$BQ106*Assembly!AB$22+$BR106*Assembly!AB$23+$BS106*Assembly!AB$24</f>
        <v>161</v>
      </c>
      <c r="CE106" s="256" t="str">
        <f>$AY106*Assembly!M$4+$AZ106*Assembly!M$5+$BA106*Assembly!M$6+$BB106*Assembly!M$7+$BC106*Assembly!M$8+$BD106*Assembly!M$9+$BE106*Assembly!M$10+$BF106*Assembly!M$11+$BG106*Assembly!M$12+$BH106*Assembly!M$13+$BI106*Assembly!M$14+$BJ106*Assembly!M$15+$BK106*Assembly!M$16+$BL106*Assembly!M$17+$BM106*Assembly!M$18+$BN106*Assembly!M$19+$BO106*Assembly!M$20+$BP106*Assembly!M$21+$BQ106*Assembly!M$22+$BR106*Assembly!M$23+$BS106*Assembly!M$24</f>
        <v>506</v>
      </c>
      <c r="CF106" s="256" t="str">
        <f>$AY106*Assembly!N$4+$AZ106*Assembly!N$5+$BA106*Assembly!N$6+$BB106*Assembly!N$7+$BC106*Assembly!N$8+$BD106*Assembly!N$9+$BE106*Assembly!N$10+$BF106*Assembly!N$11+$BG106*Assembly!N$12+$BH106*Assembly!N$13+$BI106*Assembly!N$14+$BJ106*Assembly!N$15+$BK106*Assembly!N$16+$BL106*Assembly!N$17+$BM106*Assembly!N$18+$BN106*Assembly!N$19+$BO106*Assembly!N$20+$BP106*Assembly!N$21+$BQ106*Assembly!N$22+$BR106*Assembly!N$23+$BS106*Assembly!N$24</f>
        <v>0</v>
      </c>
      <c r="CG106" s="256" t="str">
        <f>$AY106*Assembly!O$4+$AZ106*Assembly!O$5+$BA106*Assembly!O$6+$BB106*Assembly!O$7+$BC106*Assembly!O$8+$BD106*Assembly!O$9+$BE106*Assembly!O$10+$BF106*Assembly!O$11+$BG106*Assembly!O$12+$BH106*Assembly!O$13+$BI106*Assembly!O$14+$BJ106*Assembly!O$15+$BK106*Assembly!O$16+$BL106*Assembly!O$17+$BM106*Assembly!O$18+$BN106*Assembly!O$19+$BO106*Assembly!O$20+$BP106*Assembly!O$21+$BQ106*Assembly!O$22+$BR106*Assembly!O$23+$BS106*Assembly!O$24</f>
        <v>0</v>
      </c>
      <c r="CH106" s="254" t="str">
        <f>$AY106*Assembly!P$4+$AZ106*Assembly!P$5+$BA106*Assembly!P$6+$BB106*Assembly!P$7+$BC106*Assembly!P$8+$BD106*Assembly!P$9+$BE106*Assembly!P$10+$BF106*Assembly!P$11+$BG106*Assembly!P$12+$BH106*Assembly!P$13+$BI106*Assembly!P$14+$BJ106*Assembly!P$15+$BK106*Assembly!P$16+$BL106*Assembly!P$17+$BM106*Assembly!P$18+$BN106*Assembly!P$19+$BO106*Assembly!P$20+$BP106*Assembly!P$21+$BQ106*Assembly!P$22+$BR106*Assembly!P$23+$BS106*Assembly!P$24</f>
        <v>0</v>
      </c>
      <c r="CI106" s="254" t="str">
        <f>$AY106*Assembly!Q$4+$AZ106*Assembly!Q$5+$BA106*Assembly!Q$6+$BB106*Assembly!Q$7+$BC106*Assembly!Q$8+$BD106*Assembly!Q$9+$BE106*Assembly!Q$10+$BF106*Assembly!Q$11+$BG106*Assembly!Q$12+$BH106*Assembly!Q$13+$BI106*Assembly!Q$14+$BJ106*Assembly!Q$15+$BK106*Assembly!Q$16+$BL106*Assembly!Q$17+$BM106*Assembly!Q$18+$BN106*Assembly!Q$19+$BO106*Assembly!Q$20+$BP106*Assembly!Q$21+$BQ106*Assembly!Q$22+$BR106*Assembly!Q$23+$BS106*Assembly!Q$24</f>
        <v>0.6</v>
      </c>
      <c r="CJ106" s="256" t="str">
        <f>$AY106*Assembly!R$4+$AZ106*Assembly!R$5+$BA106*Assembly!R$6+$BB106*Assembly!R$7+$BC106*Assembly!R$8+$BD106*Assembly!R$9+$BE106*Assembly!R$10+$BF106*Assembly!R$11+$BG106*Assembly!R$12+$BH106*Assembly!R$13+$BI106*Assembly!R$14+$BJ106*Assembly!R$15+$BK106*Assembly!R$16+$BL106*Assembly!R$17+$BM106*Assembly!R$18+$BN106*Assembly!R$19+$BO106*Assembly!R$20+$BP106*Assembly!R$21+$BQ106*Assembly!R$22+$BR106*Assembly!R$23+$BS106*Assembly!R$24</f>
        <v>0</v>
      </c>
      <c r="CK106" s="254" t="str">
        <f>$AY106*Assembly!S$4+$AZ106*Assembly!S$5+$BA106*Assembly!S$6+$BB106*Assembly!S$7+$BC106*Assembly!S$8+$BD106*Assembly!S$9+$BE106*Assembly!S$10+$BF106*Assembly!S$11+$BG106*Assembly!S$12+$BH106*Assembly!S$13+$BI106*Assembly!S$14+$BJ106*Assembly!S$15+$BK106*Assembly!S$16+$BL106*Assembly!S$17+$BM106*Assembly!S$18+$BN106*Assembly!S$19+$BO106*Assembly!S$20+$BP106*Assembly!S$21+$BQ106*Assembly!S$22+$BR106*Assembly!S$23+$BS106*Assembly!S$24</f>
        <v>0</v>
      </c>
      <c r="CL106" s="254" t="str">
        <f>$AY106*Assembly!T$4+$AZ106*Assembly!T$5+$BA106*Assembly!T$6+$BB106*Assembly!T$7+$BC106*Assembly!T$8+$BD106*Assembly!T$9+$BE106*Assembly!T$10+$BF106*Assembly!T$11+$BG106*Assembly!T$12+$BH106*Assembly!T$13+$BI106*Assembly!T$14+$BJ106*Assembly!T$15+$BK106*Assembly!T$16+$BL106*Assembly!T$17+$BM106*Assembly!T$18+$BN106*Assembly!T$19+$BO106*Assembly!T$20+$BP106*Assembly!T$21+$BQ106*Assembly!T$22+$BR106*Assembly!T$23+$BS106*Assembly!T$24</f>
        <v>0</v>
      </c>
      <c r="CM106" s="254" t="str">
        <f>$AY106*Assembly!U$4+$AZ106*Assembly!U$5+$BA106*Assembly!U$6+$BB106*Assembly!U$7+$BC106*Assembly!U$8+$BD106*Assembly!U$9+$BE106*Assembly!U$10+$BF106*Assembly!U$11+$BG106*Assembly!U$12+$BH106*Assembly!U$13+$BI106*Assembly!U$14+$BJ106*Assembly!U$15+$BK106*Assembly!U$16+$BL106*Assembly!U$17+$BM106*Assembly!U$18+$BN106*Assembly!U$19+$BO106*Assembly!U$20+$BP106*Assembly!U$21+$BQ106*Assembly!U$22+$BR106*Assembly!U$23+$BS106*Assembly!U$24</f>
        <v>0</v>
      </c>
      <c r="CN106" s="256" t="str">
        <f>$AY106*Assembly!V$4+$AZ106*Assembly!V$5+$BA106*Assembly!V$6+$BB106*Assembly!V$7+$BC106*Assembly!V$8+$BD106*Assembly!V$9+$BE106*Assembly!V$10+$BF106*Assembly!V$11+$BG106*Assembly!V$12+$BH106*Assembly!V$13+$BI106*Assembly!V$14+$BJ106*Assembly!V$15+$BK106*Assembly!V$16+$BL106*Assembly!V$17+$BM106*Assembly!V$18+$BN106*Assembly!V$19+$BO106*Assembly!V$20+$BP106*Assembly!V$21+$BQ106*Assembly!V$22+$BR106*Assembly!V$23+$BS106*Assembly!V$24</f>
        <v>0</v>
      </c>
      <c r="CO106" s="256" t="str">
        <f>CE106*Refining!$F$3</f>
        <v>903</v>
      </c>
      <c r="CP106" s="256" t="str">
        <f>CF106*Refining!$F$4</f>
        <v>0</v>
      </c>
      <c r="CQ106" s="256" t="str">
        <f>CG106*Refining!$F$5</f>
        <v>0</v>
      </c>
      <c r="CR106" s="256" t="str">
        <f>CH106*Refining!$F$6</f>
        <v>0</v>
      </c>
      <c r="CS106" s="256" t="str">
        <f>CI106*Refining!$F$7</f>
        <v>1</v>
      </c>
      <c r="CT106" s="256" t="str">
        <f>CJ106*Refining!$F$8</f>
        <v>0</v>
      </c>
      <c r="CU106" s="256" t="str">
        <f>CK106*Refining!$F$9</f>
        <v>0</v>
      </c>
      <c r="CV106" s="256" t="str">
        <f>CL106*Refining!$F$10</f>
        <v>0</v>
      </c>
      <c r="CW106" s="256" t="str">
        <f>CM106*Refining!$F$11</f>
        <v>0</v>
      </c>
      <c r="CX106" s="256" t="str">
        <f>CN106*Refining!$F$12</f>
        <v>0</v>
      </c>
      <c r="CY106" s="248" t="str">
        <f t="shared" ref="CY106:DR106" si="429">IF(CE106 = 0, "", CE106)</f>
        <v>506</v>
      </c>
      <c r="CZ106" s="245" t="str">
        <f t="shared" si="429"/>
        <v/>
      </c>
      <c r="DA106" s="245" t="str">
        <f t="shared" si="429"/>
        <v/>
      </c>
      <c r="DB106" s="245" t="str">
        <f t="shared" si="429"/>
        <v/>
      </c>
      <c r="DC106" s="245" t="str">
        <f t="shared" si="429"/>
        <v>0.6</v>
      </c>
      <c r="DD106" s="245" t="str">
        <f t="shared" si="429"/>
        <v/>
      </c>
      <c r="DE106" s="245" t="str">
        <f t="shared" si="429"/>
        <v/>
      </c>
      <c r="DF106" s="245" t="str">
        <f t="shared" si="429"/>
        <v/>
      </c>
      <c r="DG106" s="245" t="str">
        <f t="shared" si="429"/>
        <v/>
      </c>
      <c r="DH106" s="246" t="str">
        <f t="shared" si="429"/>
        <v/>
      </c>
      <c r="DI106" s="248" t="str">
        <f t="shared" si="429"/>
        <v>903</v>
      </c>
      <c r="DJ106" s="245" t="str">
        <f t="shared" si="429"/>
        <v/>
      </c>
      <c r="DK106" s="245" t="str">
        <f t="shared" si="429"/>
        <v/>
      </c>
      <c r="DL106" s="245" t="str">
        <f t="shared" si="429"/>
        <v/>
      </c>
      <c r="DM106" s="249" t="str">
        <f t="shared" si="429"/>
        <v>1</v>
      </c>
      <c r="DN106" s="245" t="str">
        <f t="shared" si="429"/>
        <v/>
      </c>
      <c r="DO106" s="245" t="str">
        <f t="shared" si="429"/>
        <v/>
      </c>
      <c r="DP106" s="245" t="str">
        <f t="shared" si="429"/>
        <v/>
      </c>
      <c r="DQ106" s="245" t="str">
        <f t="shared" si="429"/>
        <v/>
      </c>
      <c r="DR106" s="246" t="str">
        <f t="shared" si="429"/>
        <v/>
      </c>
      <c r="DS106" s="248" t="str">
        <f t="shared" si="15"/>
        <v>506</v>
      </c>
      <c r="DT106" s="249" t="str">
        <f t="shared" si="16"/>
        <v>904</v>
      </c>
      <c r="DU106" s="225" t="str">
        <f>CY106*'Ores &amp; Ingots'!$C$3+CZ106*'Ores &amp; Ingots'!$C$4+DA106*'Ores &amp; Ingots'!$C$5+DB106*'Ores &amp; Ingots'!$C$6+DC106*'Ores &amp; Ingots'!$C$7+DD106*'Ores &amp; Ingots'!$C$8+DE106*'Ores &amp; Ingots'!$C$9+DF106*'Ores &amp; Ingots'!$C$10+DG106*'Ores &amp; Ingots'!$C$11+DH106*'Ores &amp; Ingots'!$C$12</f>
        <v>64</v>
      </c>
      <c r="DV106" s="225" t="str">
        <f>DI106*'Ores &amp; Ingots'!$B$3+DJ106*'Ores &amp; Ingots'!$B$4+DK106*'Ores &amp; Ingots'!$B$5+DL106*'Ores &amp; Ingots'!$B$6+DM106*'Ores &amp; Ingots'!$B$7+DN106*'Ores &amp; Ingots'!$B$8+DO106*'Ores &amp; Ingots'!$B$9+DP106*'Ores &amp; Ingots'!$B$10+DQ106*'Ores &amp; Ingots'!$B$11+DR106*'Ores &amp; Ingots'!$B$12</f>
        <v>334</v>
      </c>
      <c r="DW106" s="249" t="str">
        <f>CY106*Refining!$G$3+CZ106*Refining!$G$4+DA106*Refining!$G$5+DB106*Refining!$G$6+DC106*Refining!$G$7+DD106*Refining!$G$8+DE106*Refining!$G$9+DF106*Refining!$G$10+DG106*Refining!$G$11+DH106*Refining!$G$12</f>
        <v>35</v>
      </c>
      <c r="DX106" s="249" t="str">
        <f t="shared" si="17"/>
        <v>5,478</v>
      </c>
      <c r="DY106" s="250" t="str">
        <f t="shared" si="18"/>
        <v>0.0055</v>
      </c>
      <c r="DZ106" s="248" t="str">
        <f t="shared" si="19"/>
        <v>117</v>
      </c>
      <c r="EA106" s="251" t="str">
        <f t="shared" ref="EA106:EB106" si="430">DZ106/60</f>
        <v>2.0</v>
      </c>
      <c r="EB106" s="251" t="str">
        <f t="shared" si="430"/>
        <v>0.0</v>
      </c>
      <c r="EC106" s="543" t="str">
        <f t="shared" si="21"/>
        <v>0.00</v>
      </c>
      <c r="ED106" s="248" t="str">
        <f t="shared" si="22"/>
        <v>16,211</v>
      </c>
      <c r="EE106" s="251" t="str">
        <f t="shared" ref="EE106:EF106" si="431">ED106/1000</f>
        <v>16.2</v>
      </c>
      <c r="EF106" s="252" t="str">
        <f t="shared" si="431"/>
        <v>0.02</v>
      </c>
      <c r="EG106" s="544" t="str">
        <f t="shared" si="24"/>
        <v>0.0162</v>
      </c>
      <c r="EH106" s="225" t="s">
        <v>12</v>
      </c>
    </row>
    <row r="107" hidden="1">
      <c r="A107" s="33"/>
      <c r="B107" s="226" t="s">
        <v>991</v>
      </c>
      <c r="C107" s="227" t="s">
        <v>886</v>
      </c>
      <c r="D107" s="227">
        <v>3.0</v>
      </c>
      <c r="E107" s="227">
        <v>3.0</v>
      </c>
      <c r="F107" s="227">
        <v>3.0</v>
      </c>
      <c r="G107" s="253" t="str">
        <f t="shared" si="5"/>
        <v>421.9</v>
      </c>
      <c r="H107" s="254">
        <v>45.0</v>
      </c>
      <c r="I107" s="254">
        <v>45.0</v>
      </c>
      <c r="J107" s="254" t="str">
        <f>H107/Main!$D$9</f>
        <v>45</v>
      </c>
      <c r="K107" s="254" t="str">
        <f>I107/Main!$D$10</f>
        <v>45</v>
      </c>
      <c r="L107" s="254" t="str">
        <f t="shared" si="6"/>
        <v>1</v>
      </c>
      <c r="M107" s="254">
        <v>1.0</v>
      </c>
      <c r="N107" s="256">
        <v>1.0</v>
      </c>
      <c r="O107" s="256">
        <v>1000.0</v>
      </c>
      <c r="P107" s="255"/>
      <c r="Q107" s="256">
        <v>4000.0</v>
      </c>
      <c r="R107" s="256" t="str">
        <f>Q107*Main!$D$6</f>
        <v>4,000</v>
      </c>
      <c r="S107" s="256">
        <v>2500000.0</v>
      </c>
      <c r="T107" s="257"/>
      <c r="U107" s="255"/>
      <c r="V107" s="255"/>
      <c r="W107" s="257"/>
      <c r="X107" s="257"/>
      <c r="Y107" s="255"/>
      <c r="Z107" s="255"/>
      <c r="AA107" s="255"/>
      <c r="AB107" s="255"/>
      <c r="AC107" s="335" t="s">
        <v>6</v>
      </c>
      <c r="AD107" s="225">
        <v>280.0</v>
      </c>
      <c r="AE107" s="225">
        <v>0.0</v>
      </c>
      <c r="AF107" s="225">
        <v>60.0</v>
      </c>
      <c r="AG107" s="225">
        <v>80.0</v>
      </c>
      <c r="AH107" s="225">
        <v>40.0</v>
      </c>
      <c r="AI107" s="225">
        <v>0.0</v>
      </c>
      <c r="AJ107" s="225">
        <v>0.0</v>
      </c>
      <c r="AK107" s="309">
        <v>8.0</v>
      </c>
      <c r="AL107" s="225">
        <v>0.0</v>
      </c>
      <c r="AM107" s="225">
        <v>0.0</v>
      </c>
      <c r="AN107" s="225">
        <v>0.0</v>
      </c>
      <c r="AO107" s="225">
        <v>0.0</v>
      </c>
      <c r="AP107" s="225">
        <v>0.0</v>
      </c>
      <c r="AQ107" s="225">
        <v>0.0</v>
      </c>
      <c r="AR107" s="225">
        <v>0.0</v>
      </c>
      <c r="AS107" s="225">
        <v>0.0</v>
      </c>
      <c r="AT107" s="225">
        <v>0.0</v>
      </c>
      <c r="AU107" s="225">
        <v>0.0</v>
      </c>
      <c r="AV107" s="225">
        <v>0.0</v>
      </c>
      <c r="AW107" s="225">
        <v>0.0</v>
      </c>
      <c r="AX107" s="225">
        <v>0.0</v>
      </c>
      <c r="AY107" s="239" t="str">
        <f t="shared" ref="AY107:BS107" si="432">IF(AD107 = 0, "", AD107)</f>
        <v>280</v>
      </c>
      <c r="AZ107" s="227" t="str">
        <f t="shared" si="432"/>
        <v/>
      </c>
      <c r="BA107" s="225" t="str">
        <f t="shared" si="432"/>
        <v>60</v>
      </c>
      <c r="BB107" s="225" t="str">
        <f t="shared" si="432"/>
        <v>80</v>
      </c>
      <c r="BC107" s="225" t="str">
        <f t="shared" si="432"/>
        <v>40</v>
      </c>
      <c r="BD107" s="227" t="str">
        <f t="shared" si="432"/>
        <v/>
      </c>
      <c r="BE107" s="227" t="str">
        <f t="shared" si="432"/>
        <v/>
      </c>
      <c r="BF107" s="309" t="str">
        <f t="shared" si="432"/>
        <v>8</v>
      </c>
      <c r="BG107" s="227" t="str">
        <f t="shared" si="432"/>
        <v/>
      </c>
      <c r="BH107" s="227" t="str">
        <f t="shared" si="432"/>
        <v/>
      </c>
      <c r="BI107" s="227" t="str">
        <f t="shared" si="432"/>
        <v/>
      </c>
      <c r="BJ107" s="227" t="str">
        <f t="shared" si="432"/>
        <v/>
      </c>
      <c r="BK107" s="227" t="str">
        <f t="shared" si="432"/>
        <v/>
      </c>
      <c r="BL107" s="227" t="str">
        <f t="shared" si="432"/>
        <v/>
      </c>
      <c r="BM107" s="227" t="str">
        <f t="shared" si="432"/>
        <v/>
      </c>
      <c r="BN107" s="227" t="str">
        <f t="shared" si="432"/>
        <v/>
      </c>
      <c r="BO107" s="227" t="str">
        <f t="shared" si="432"/>
        <v/>
      </c>
      <c r="BP107" s="227" t="str">
        <f t="shared" si="432"/>
        <v/>
      </c>
      <c r="BQ107" s="227" t="str">
        <f t="shared" si="432"/>
        <v/>
      </c>
      <c r="BR107" s="227" t="str">
        <f t="shared" si="432"/>
        <v/>
      </c>
      <c r="BS107" s="238" t="str">
        <f t="shared" si="432"/>
        <v/>
      </c>
      <c r="BT107" s="239" t="str">
        <f>$AY107*Assembly!Y$4+$AZ107*Assembly!Y$5+$BA107*Assembly!Y$6+$BB107*Assembly!Y$7+$BC107*Assembly!Y$8+$BD107*Assembly!Y$9+$BE107*Assembly!Y$10+$BF107*Assembly!Y$11+$BG107*Assembly!Y$12+$BH107*Assembly!Y$13+$BI107*Assembly!Y$14+$BJ107*Assembly!Y$15+$BK107*Assembly!Y$16+$BL107*Assembly!Y$17+$BM107*Assembly!Y$18+$BN107*Assembly!Y$19+$BO107*Assembly!Y$20+$BP107*Assembly!Y$21+$BQ107*Assembly!Y$22+$BR107*Assembly!Y$23+$BS107*Assembly!Y$24</f>
        <v>8,162</v>
      </c>
      <c r="BU107" s="225" t="str">
        <f t="shared" si="8"/>
        <v>19</v>
      </c>
      <c r="BV107" s="225" t="str">
        <f>$AY107*Assembly!AC$4+$AZ107*Assembly!AC$5+$BA107*Assembly!AC$6+$BB107*Assembly!AC$7+$BC107*Assembly!AC$8+$BD107*Assembly!AC$9+$BE107*Assembly!AC$10+$BF107*Assembly!AC$11+$BG107*Assembly!AC$12+$BH107*Assembly!AC$13+$BI107*Assembly!AC$14+$BJ107*Assembly!AC$15+$BK107*Assembly!AC$16+$BL107*Assembly!AC$17+$BM107*Assembly!AC$18+$BN107*Assembly!AC$19+$BO107*Assembly!AC$20+$BP107*Assembly!AC$21+$BQ107*Assembly!AC$22+$BR107*Assembly!AC$23+$BS107*Assembly!AC$24</f>
        <v>34,908</v>
      </c>
      <c r="BW107" s="240" t="str">
        <f t="shared" si="9"/>
        <v>4.28</v>
      </c>
      <c r="BX107" s="241" t="str">
        <f t="shared" si="10"/>
        <v>83</v>
      </c>
      <c r="BY107" s="242" t="str">
        <f t="shared" si="11"/>
        <v>1804.4</v>
      </c>
      <c r="BZ107" s="346" t="str">
        <f t="shared" si="428"/>
        <v>306 L</v>
      </c>
      <c r="CA107" s="225" t="str">
        <f>$AY107*Assembly!X$4+$AZ107*Assembly!X$5+$BA107*Assembly!X$6+$BB107*Assembly!X$7+$BC107*Assembly!X$8+$BD107*Assembly!X$9+$BE107*Assembly!X$10+$BF107*Assembly!X$11+$BG107*Assembly!X$12+$BH107*Assembly!X$13+$BI107*Assembly!X$14+$BJ107*Assembly!X$15+$BK107*Assembly!X$16+$BL107*Assembly!X$17+$BM107*Assembly!X$18+$BN107*Assembly!X$19+$BO107*Assembly!X$20+$BP107*Assembly!X$21+$BQ107*Assembly!X$22+$BR107*Assembly!X$23+$BS107*Assembly!X$24</f>
        <v>588</v>
      </c>
      <c r="CB107" s="225" t="str">
        <f t="shared" si="12"/>
        <v>91,467</v>
      </c>
      <c r="CC107" s="223" t="str">
        <f t="shared" si="13"/>
        <v>0.0915</v>
      </c>
      <c r="CD107" s="243" t="str">
        <f>$AY107*Assembly!AB$4+$AZ107*Assembly!AB$5+$BA107*Assembly!AB$6+$BB107*Assembly!AB$7+$BC107*Assembly!AB$8+$BD107*Assembly!AB$9+$BE107*Assembly!AB$10+$BF107*Assembly!AB$11+$BG107*Assembly!AB$12+$BH107*Assembly!AB$13+$BI107*Assembly!AB$14+$BJ107*Assembly!AB$15+$BK107*Assembly!AB$16+$BL107*Assembly!AB$17+$BM107*Assembly!AB$18+$BN107*Assembly!AB$19+$BO107*Assembly!AB$20+$BP107*Assembly!AB$21+$BQ107*Assembly!AB$22+$BR107*Assembly!AB$23+$BS107*Assembly!AB$24</f>
        <v>4,088</v>
      </c>
      <c r="CE107" s="256" t="str">
        <f>$AY107*Assembly!M$4+$AZ107*Assembly!M$5+$BA107*Assembly!M$6+$BB107*Assembly!M$7+$BC107*Assembly!M$8+$BD107*Assembly!M$9+$BE107*Assembly!M$10+$BF107*Assembly!M$11+$BG107*Assembly!M$12+$BH107*Assembly!M$13+$BI107*Assembly!M$14+$BJ107*Assembly!M$15+$BK107*Assembly!M$16+$BL107*Assembly!M$17+$BM107*Assembly!M$18+$BN107*Assembly!M$19+$BO107*Assembly!M$20+$BP107*Assembly!M$21+$BQ107*Assembly!M$22+$BR107*Assembly!M$23+$BS107*Assembly!M$24</f>
        <v>8,984</v>
      </c>
      <c r="CF107" s="256" t="str">
        <f>$AY107*Assembly!N$4+$AZ107*Assembly!N$5+$BA107*Assembly!N$6+$BB107*Assembly!N$7+$BC107*Assembly!N$8+$BD107*Assembly!N$9+$BE107*Assembly!N$10+$BF107*Assembly!N$11+$BG107*Assembly!N$12+$BH107*Assembly!N$13+$BI107*Assembly!N$14+$BJ107*Assembly!N$15+$BK107*Assembly!N$16+$BL107*Assembly!N$17+$BM107*Assembly!N$18+$BN107*Assembly!N$19+$BO107*Assembly!N$20+$BP107*Assembly!N$21+$BQ107*Assembly!N$22+$BR107*Assembly!N$23+$BS107*Assembly!N$24</f>
        <v>0</v>
      </c>
      <c r="CG107" s="256" t="str">
        <f>$AY107*Assembly!O$4+$AZ107*Assembly!O$5+$BA107*Assembly!O$6+$BB107*Assembly!O$7+$BC107*Assembly!O$8+$BD107*Assembly!O$9+$BE107*Assembly!O$10+$BF107*Assembly!O$11+$BG107*Assembly!O$12+$BH107*Assembly!O$13+$BI107*Assembly!O$14+$BJ107*Assembly!O$15+$BK107*Assembly!O$16+$BL107*Assembly!O$17+$BM107*Assembly!O$18+$BN107*Assembly!O$19+$BO107*Assembly!O$20+$BP107*Assembly!O$21+$BQ107*Assembly!O$22+$BR107*Assembly!O$23+$BS107*Assembly!O$24</f>
        <v>0</v>
      </c>
      <c r="CH107" s="254" t="str">
        <f>$AY107*Assembly!P$4+$AZ107*Assembly!P$5+$BA107*Assembly!P$6+$BB107*Assembly!P$7+$BC107*Assembly!P$8+$BD107*Assembly!P$9+$BE107*Assembly!P$10+$BF107*Assembly!P$11+$BG107*Assembly!P$12+$BH107*Assembly!P$13+$BI107*Assembly!P$14+$BJ107*Assembly!P$15+$BK107*Assembly!P$16+$BL107*Assembly!P$17+$BM107*Assembly!P$18+$BN107*Assembly!P$19+$BO107*Assembly!P$20+$BP107*Assembly!P$21+$BQ107*Assembly!P$22+$BR107*Assembly!P$23+$BS107*Assembly!P$24</f>
        <v>0</v>
      </c>
      <c r="CI107" s="254" t="str">
        <f>$AY107*Assembly!Q$4+$AZ107*Assembly!Q$5+$BA107*Assembly!Q$6+$BB107*Assembly!Q$7+$BC107*Assembly!Q$8+$BD107*Assembly!Q$9+$BE107*Assembly!Q$10+$BF107*Assembly!Q$11+$BG107*Assembly!Q$12+$BH107*Assembly!Q$13+$BI107*Assembly!Q$14+$BJ107*Assembly!Q$15+$BK107*Assembly!Q$16+$BL107*Assembly!Q$17+$BM107*Assembly!Q$18+$BN107*Assembly!Q$19+$BO107*Assembly!Q$20+$BP107*Assembly!Q$21+$BQ107*Assembly!Q$22+$BR107*Assembly!Q$23+$BS107*Assembly!Q$24</f>
        <v>1.6</v>
      </c>
      <c r="CJ107" s="256" t="str">
        <f>$AY107*Assembly!R$4+$AZ107*Assembly!R$5+$BA107*Assembly!R$6+$BB107*Assembly!R$7+$BC107*Assembly!R$8+$BD107*Assembly!R$9+$BE107*Assembly!R$10+$BF107*Assembly!R$11+$BG107*Assembly!R$12+$BH107*Assembly!R$13+$BI107*Assembly!R$14+$BJ107*Assembly!R$15+$BK107*Assembly!R$16+$BL107*Assembly!R$17+$BM107*Assembly!R$18+$BN107*Assembly!R$19+$BO107*Assembly!R$20+$BP107*Assembly!R$21+$BQ107*Assembly!R$22+$BR107*Assembly!R$23+$BS107*Assembly!R$24</f>
        <v>0</v>
      </c>
      <c r="CK107" s="254" t="str">
        <f>$AY107*Assembly!S$4+$AZ107*Assembly!S$5+$BA107*Assembly!S$6+$BB107*Assembly!S$7+$BC107*Assembly!S$8+$BD107*Assembly!S$9+$BE107*Assembly!S$10+$BF107*Assembly!S$11+$BG107*Assembly!S$12+$BH107*Assembly!S$13+$BI107*Assembly!S$14+$BJ107*Assembly!S$15+$BK107*Assembly!S$16+$BL107*Assembly!S$17+$BM107*Assembly!S$18+$BN107*Assembly!S$19+$BO107*Assembly!S$20+$BP107*Assembly!S$21+$BQ107*Assembly!S$22+$BR107*Assembly!S$23+$BS107*Assembly!S$24</f>
        <v>0</v>
      </c>
      <c r="CL107" s="254" t="str">
        <f>$AY107*Assembly!T$4+$AZ107*Assembly!T$5+$BA107*Assembly!T$6+$BB107*Assembly!T$7+$BC107*Assembly!T$8+$BD107*Assembly!T$9+$BE107*Assembly!T$10+$BF107*Assembly!T$11+$BG107*Assembly!T$12+$BH107*Assembly!T$13+$BI107*Assembly!T$14+$BJ107*Assembly!T$15+$BK107*Assembly!T$16+$BL107*Assembly!T$17+$BM107*Assembly!T$18+$BN107*Assembly!T$19+$BO107*Assembly!T$20+$BP107*Assembly!T$21+$BQ107*Assembly!T$22+$BR107*Assembly!T$23+$BS107*Assembly!T$24</f>
        <v>0</v>
      </c>
      <c r="CM107" s="254" t="str">
        <f>$AY107*Assembly!U$4+$AZ107*Assembly!U$5+$BA107*Assembly!U$6+$BB107*Assembly!U$7+$BC107*Assembly!U$8+$BD107*Assembly!U$9+$BE107*Assembly!U$10+$BF107*Assembly!U$11+$BG107*Assembly!U$12+$BH107*Assembly!U$13+$BI107*Assembly!U$14+$BJ107*Assembly!U$15+$BK107*Assembly!U$16+$BL107*Assembly!U$17+$BM107*Assembly!U$18+$BN107*Assembly!U$19+$BO107*Assembly!U$20+$BP107*Assembly!U$21+$BQ107*Assembly!U$22+$BR107*Assembly!U$23+$BS107*Assembly!U$24</f>
        <v>0</v>
      </c>
      <c r="CN107" s="256" t="str">
        <f>$AY107*Assembly!V$4+$AZ107*Assembly!V$5+$BA107*Assembly!V$6+$BB107*Assembly!V$7+$BC107*Assembly!V$8+$BD107*Assembly!V$9+$BE107*Assembly!V$10+$BF107*Assembly!V$11+$BG107*Assembly!V$12+$BH107*Assembly!V$13+$BI107*Assembly!V$14+$BJ107*Assembly!V$15+$BK107*Assembly!V$16+$BL107*Assembly!V$17+$BM107*Assembly!V$18+$BN107*Assembly!V$19+$BO107*Assembly!V$20+$BP107*Assembly!V$21+$BQ107*Assembly!V$22+$BR107*Assembly!V$23+$BS107*Assembly!V$24</f>
        <v>0</v>
      </c>
      <c r="CO107" s="256" t="str">
        <f>CE107*Refining!$F$3</f>
        <v>16,043</v>
      </c>
      <c r="CP107" s="256" t="str">
        <f>CF107*Refining!$F$4</f>
        <v>0</v>
      </c>
      <c r="CQ107" s="256" t="str">
        <f>CG107*Refining!$F$5</f>
        <v>0</v>
      </c>
      <c r="CR107" s="256" t="str">
        <f>CH107*Refining!$F$6</f>
        <v>0</v>
      </c>
      <c r="CS107" s="256" t="str">
        <f>CI107*Refining!$F$7</f>
        <v>3</v>
      </c>
      <c r="CT107" s="256" t="str">
        <f>CJ107*Refining!$F$8</f>
        <v>0</v>
      </c>
      <c r="CU107" s="256" t="str">
        <f>CK107*Refining!$F$9</f>
        <v>0</v>
      </c>
      <c r="CV107" s="256" t="str">
        <f>CL107*Refining!$F$10</f>
        <v>0</v>
      </c>
      <c r="CW107" s="256" t="str">
        <f>CM107*Refining!$F$11</f>
        <v>0</v>
      </c>
      <c r="CX107" s="256" t="str">
        <f>CN107*Refining!$F$12</f>
        <v>0</v>
      </c>
      <c r="CY107" s="248" t="str">
        <f t="shared" ref="CY107:DR107" si="433">IF(CE107 = 0, "", CE107)</f>
        <v>8,984</v>
      </c>
      <c r="CZ107" s="245" t="str">
        <f t="shared" si="433"/>
        <v/>
      </c>
      <c r="DA107" s="245" t="str">
        <f t="shared" si="433"/>
        <v/>
      </c>
      <c r="DB107" s="245" t="str">
        <f t="shared" si="433"/>
        <v/>
      </c>
      <c r="DC107" s="245" t="str">
        <f t="shared" si="433"/>
        <v>1.6</v>
      </c>
      <c r="DD107" s="245" t="str">
        <f t="shared" si="433"/>
        <v/>
      </c>
      <c r="DE107" s="245" t="str">
        <f t="shared" si="433"/>
        <v/>
      </c>
      <c r="DF107" s="245" t="str">
        <f t="shared" si="433"/>
        <v/>
      </c>
      <c r="DG107" s="245" t="str">
        <f t="shared" si="433"/>
        <v/>
      </c>
      <c r="DH107" s="246" t="str">
        <f t="shared" si="433"/>
        <v/>
      </c>
      <c r="DI107" s="248" t="str">
        <f t="shared" si="433"/>
        <v>16,043</v>
      </c>
      <c r="DJ107" s="245" t="str">
        <f t="shared" si="433"/>
        <v/>
      </c>
      <c r="DK107" s="245" t="str">
        <f t="shared" si="433"/>
        <v/>
      </c>
      <c r="DL107" s="245" t="str">
        <f t="shared" si="433"/>
        <v/>
      </c>
      <c r="DM107" s="249" t="str">
        <f t="shared" si="433"/>
        <v>3</v>
      </c>
      <c r="DN107" s="245" t="str">
        <f t="shared" si="433"/>
        <v/>
      </c>
      <c r="DO107" s="245" t="str">
        <f t="shared" si="433"/>
        <v/>
      </c>
      <c r="DP107" s="245" t="str">
        <f t="shared" si="433"/>
        <v/>
      </c>
      <c r="DQ107" s="245" t="str">
        <f t="shared" si="433"/>
        <v/>
      </c>
      <c r="DR107" s="246" t="str">
        <f t="shared" si="433"/>
        <v/>
      </c>
      <c r="DS107" s="248" t="str">
        <f t="shared" si="15"/>
        <v>8,986</v>
      </c>
      <c r="DT107" s="249" t="str">
        <f t="shared" si="16"/>
        <v>16,046</v>
      </c>
      <c r="DU107" s="225" t="str">
        <f>CY107*'Ores &amp; Ingots'!$C$3+CZ107*'Ores &amp; Ingots'!$C$4+DA107*'Ores &amp; Ingots'!$C$5+DB107*'Ores &amp; Ingots'!$C$6+DC107*'Ores &amp; Ingots'!$C$7+DD107*'Ores &amp; Ingots'!$C$8+DE107*'Ores &amp; Ingots'!$C$9+DF107*'Ores &amp; Ingots'!$C$10+DG107*'Ores &amp; Ingots'!$C$11+DH107*'Ores &amp; Ingots'!$C$12</f>
        <v>1,142</v>
      </c>
      <c r="DV107" s="225" t="str">
        <f>DI107*'Ores &amp; Ingots'!$B$3+DJ107*'Ores &amp; Ingots'!$B$4+DK107*'Ores &amp; Ingots'!$B$5+DL107*'Ores &amp; Ingots'!$B$6+DM107*'Ores &amp; Ingots'!$B$7+DN107*'Ores &amp; Ingots'!$B$8+DO107*'Ores &amp; Ingots'!$B$9+DP107*'Ores &amp; Ingots'!$B$10+DQ107*'Ores &amp; Ingots'!$B$11+DR107*'Ores &amp; Ingots'!$B$12</f>
        <v>5,937</v>
      </c>
      <c r="DW107" s="249" t="str">
        <f>CY107*Refining!$G$3+CZ107*Refining!$G$4+DA107*Refining!$G$5+DB107*Refining!$G$6+DC107*Refining!$G$7+DD107*Refining!$G$8+DE107*Refining!$G$9+DF107*Refining!$G$10+DG107*Refining!$G$11+DH107*Refining!$G$12</f>
        <v>618</v>
      </c>
      <c r="DX107" s="249" t="str">
        <f t="shared" si="17"/>
        <v>96,188</v>
      </c>
      <c r="DY107" s="250" t="str">
        <f t="shared" si="18"/>
        <v>0.0962</v>
      </c>
      <c r="DZ107" s="248" t="str">
        <f t="shared" si="19"/>
        <v>1,251</v>
      </c>
      <c r="EA107" s="251" t="str">
        <f t="shared" ref="EA107:EB107" si="434">DZ107/60</f>
        <v>20.9</v>
      </c>
      <c r="EB107" s="251" t="str">
        <f t="shared" si="434"/>
        <v>0.3</v>
      </c>
      <c r="EC107" s="543" t="str">
        <f t="shared" si="21"/>
        <v>0.01</v>
      </c>
      <c r="ED107" s="248" t="str">
        <f t="shared" si="22"/>
        <v>187,655</v>
      </c>
      <c r="EE107" s="251" t="str">
        <f t="shared" ref="EE107:EF107" si="435">ED107/1000</f>
        <v>187.7</v>
      </c>
      <c r="EF107" s="252" t="str">
        <f t="shared" si="435"/>
        <v>0.19</v>
      </c>
      <c r="EG107" s="544" t="str">
        <f t="shared" si="24"/>
        <v>0.1877</v>
      </c>
      <c r="EH107" s="225"/>
    </row>
    <row r="108">
      <c r="A108" s="33"/>
      <c r="B108" s="226" t="s">
        <v>991</v>
      </c>
      <c r="C108" s="227" t="s">
        <v>885</v>
      </c>
      <c r="D108" s="227">
        <v>5.0</v>
      </c>
      <c r="E108" s="227">
        <v>5.0</v>
      </c>
      <c r="F108" s="227">
        <v>5.0</v>
      </c>
      <c r="G108" s="253" t="str">
        <f t="shared" si="5"/>
        <v>15.6</v>
      </c>
      <c r="H108" s="254">
        <v>45.0</v>
      </c>
      <c r="I108" s="254">
        <v>45.0</v>
      </c>
      <c r="J108" s="254" t="str">
        <f>H108/Main!$D$9</f>
        <v>45</v>
      </c>
      <c r="K108" s="254" t="str">
        <f>I108/Main!$D$10</f>
        <v>45</v>
      </c>
      <c r="L108" s="254" t="str">
        <f t="shared" si="6"/>
        <v>1</v>
      </c>
      <c r="M108" s="254">
        <v>1.0</v>
      </c>
      <c r="N108" s="256">
        <v>1.0</v>
      </c>
      <c r="O108" s="256">
        <v>1000.0</v>
      </c>
      <c r="P108" s="255"/>
      <c r="Q108" s="256">
        <v>4000.0</v>
      </c>
      <c r="R108" s="256" t="str">
        <f>Q108*Main!$D$6</f>
        <v>4,000</v>
      </c>
      <c r="S108" s="256">
        <v>40000.0</v>
      </c>
      <c r="T108" s="257"/>
      <c r="U108" s="255"/>
      <c r="V108" s="255"/>
      <c r="W108" s="257"/>
      <c r="X108" s="257"/>
      <c r="Y108" s="255"/>
      <c r="Z108" s="255"/>
      <c r="AA108" s="255"/>
      <c r="AB108" s="255"/>
      <c r="AC108" s="335"/>
      <c r="AD108" s="225">
        <v>80.0</v>
      </c>
      <c r="AE108" s="225">
        <v>0.0</v>
      </c>
      <c r="AF108" s="225">
        <v>60.0</v>
      </c>
      <c r="AG108" s="225">
        <v>40.0</v>
      </c>
      <c r="AH108" s="225">
        <v>40.0</v>
      </c>
      <c r="AI108" s="225">
        <v>0.0</v>
      </c>
      <c r="AJ108" s="225">
        <v>0.0</v>
      </c>
      <c r="AK108" s="309">
        <v>8.0</v>
      </c>
      <c r="AL108" s="225">
        <v>0.0</v>
      </c>
      <c r="AM108" s="225">
        <v>0.0</v>
      </c>
      <c r="AN108" s="225">
        <v>0.0</v>
      </c>
      <c r="AO108" s="225">
        <v>0.0</v>
      </c>
      <c r="AP108" s="225">
        <v>0.0</v>
      </c>
      <c r="AQ108" s="225">
        <v>0.0</v>
      </c>
      <c r="AR108" s="225">
        <v>0.0</v>
      </c>
      <c r="AS108" s="225">
        <v>0.0</v>
      </c>
      <c r="AT108" s="225">
        <v>0.0</v>
      </c>
      <c r="AU108" s="225">
        <v>0.0</v>
      </c>
      <c r="AV108" s="225">
        <v>0.0</v>
      </c>
      <c r="AW108" s="225">
        <v>0.0</v>
      </c>
      <c r="AX108" s="225">
        <v>0.0</v>
      </c>
      <c r="AY108" s="239" t="str">
        <f t="shared" ref="AY108:BS108" si="436">IF(AD108 = 0, "", AD108)</f>
        <v>80</v>
      </c>
      <c r="AZ108" s="227" t="str">
        <f t="shared" si="436"/>
        <v/>
      </c>
      <c r="BA108" s="225" t="str">
        <f t="shared" si="436"/>
        <v>60</v>
      </c>
      <c r="BB108" s="225" t="str">
        <f t="shared" si="436"/>
        <v>40</v>
      </c>
      <c r="BC108" s="225" t="str">
        <f t="shared" si="436"/>
        <v>40</v>
      </c>
      <c r="BD108" s="227" t="str">
        <f t="shared" si="436"/>
        <v/>
      </c>
      <c r="BE108" s="227" t="str">
        <f t="shared" si="436"/>
        <v/>
      </c>
      <c r="BF108" s="309" t="str">
        <f t="shared" si="436"/>
        <v>8</v>
      </c>
      <c r="BG108" s="227" t="str">
        <f t="shared" si="436"/>
        <v/>
      </c>
      <c r="BH108" s="227" t="str">
        <f t="shared" si="436"/>
        <v/>
      </c>
      <c r="BI108" s="227" t="str">
        <f t="shared" si="436"/>
        <v/>
      </c>
      <c r="BJ108" s="227" t="str">
        <f t="shared" si="436"/>
        <v/>
      </c>
      <c r="BK108" s="227" t="str">
        <f t="shared" si="436"/>
        <v/>
      </c>
      <c r="BL108" s="227" t="str">
        <f t="shared" si="436"/>
        <v/>
      </c>
      <c r="BM108" s="227" t="str">
        <f t="shared" si="436"/>
        <v/>
      </c>
      <c r="BN108" s="227" t="str">
        <f t="shared" si="436"/>
        <v/>
      </c>
      <c r="BO108" s="227" t="str">
        <f t="shared" si="436"/>
        <v/>
      </c>
      <c r="BP108" s="227" t="str">
        <f t="shared" si="436"/>
        <v/>
      </c>
      <c r="BQ108" s="227" t="str">
        <f t="shared" si="436"/>
        <v/>
      </c>
      <c r="BR108" s="227" t="str">
        <f t="shared" si="436"/>
        <v/>
      </c>
      <c r="BS108" s="238" t="str">
        <f t="shared" si="436"/>
        <v/>
      </c>
      <c r="BT108" s="239" t="str">
        <f>$AY108*Assembly!Y$4+$AZ108*Assembly!Y$5+$BA108*Assembly!Y$6+$BB108*Assembly!Y$7+$BC108*Assembly!Y$8+$BD108*Assembly!Y$9+$BE108*Assembly!Y$10+$BF108*Assembly!Y$11+$BG108*Assembly!Y$12+$BH108*Assembly!Y$13+$BI108*Assembly!Y$14+$BJ108*Assembly!Y$15+$BK108*Assembly!Y$16+$BL108*Assembly!Y$17+$BM108*Assembly!Y$18+$BN108*Assembly!Y$19+$BO108*Assembly!Y$20+$BP108*Assembly!Y$21+$BQ108*Assembly!Y$22+$BR108*Assembly!Y$23+$BS108*Assembly!Y$24</f>
        <v>3,162</v>
      </c>
      <c r="BU108" s="225" t="str">
        <f t="shared" si="8"/>
        <v>202</v>
      </c>
      <c r="BV108" s="225" t="str">
        <f>$AY108*Assembly!AC$4+$AZ108*Assembly!AC$5+$BA108*Assembly!AC$6+$BB108*Assembly!AC$7+$BC108*Assembly!AC$8+$BD108*Assembly!AC$9+$BE108*Assembly!AC$10+$BF108*Assembly!AC$11+$BG108*Assembly!AC$12+$BH108*Assembly!AC$13+$BI108*Assembly!AC$14+$BJ108*Assembly!AC$15+$BK108*Assembly!AC$16+$BL108*Assembly!AC$17+$BM108*Assembly!AC$18+$BN108*Assembly!AC$19+$BO108*Assembly!AC$20+$BP108*Assembly!AC$21+$BQ108*Assembly!AC$22+$BR108*Assembly!AC$23+$BS108*Assembly!AC$24</f>
        <v>12,508</v>
      </c>
      <c r="BW108" s="240" t="str">
        <f t="shared" si="9"/>
        <v>3.96</v>
      </c>
      <c r="BX108" s="241" t="str">
        <f t="shared" si="10"/>
        <v>801</v>
      </c>
      <c r="BY108" s="242" t="str">
        <f t="shared" si="11"/>
        <v>61.8</v>
      </c>
      <c r="BZ108" s="346" t="str">
        <f t="shared" si="428"/>
        <v>13 L</v>
      </c>
      <c r="CA108" s="225" t="str">
        <f>$AY108*Assembly!X$4+$AZ108*Assembly!X$5+$BA108*Assembly!X$6+$BB108*Assembly!X$7+$BC108*Assembly!X$8+$BD108*Assembly!X$9+$BE108*Assembly!X$10+$BF108*Assembly!X$11+$BG108*Assembly!X$12+$BH108*Assembly!X$13+$BI108*Assembly!X$14+$BJ108*Assembly!X$15+$BK108*Assembly!X$16+$BL108*Assembly!X$17+$BM108*Assembly!X$18+$BN108*Assembly!X$19+$BO108*Assembly!X$20+$BP108*Assembly!X$21+$BQ108*Assembly!X$22+$BR108*Assembly!X$23+$BS108*Assembly!X$24</f>
        <v>348</v>
      </c>
      <c r="CB108" s="225" t="str">
        <f t="shared" si="12"/>
        <v>54,133</v>
      </c>
      <c r="CC108" s="223" t="str">
        <f t="shared" si="13"/>
        <v>0.0541</v>
      </c>
      <c r="CD108" s="243" t="str">
        <f>$AY108*Assembly!AB$4+$AZ108*Assembly!AB$5+$BA108*Assembly!AB$6+$BB108*Assembly!AB$7+$BC108*Assembly!AB$8+$BD108*Assembly!AB$9+$BE108*Assembly!AB$10+$BF108*Assembly!AB$11+$BG108*Assembly!AB$12+$BH108*Assembly!AB$13+$BI108*Assembly!AB$14+$BJ108*Assembly!AB$15+$BK108*Assembly!AB$16+$BL108*Assembly!AB$17+$BM108*Assembly!AB$18+$BN108*Assembly!AB$19+$BO108*Assembly!AB$20+$BP108*Assembly!AB$21+$BQ108*Assembly!AB$22+$BR108*Assembly!AB$23+$BS108*Assembly!AB$24</f>
        <v>1,968</v>
      </c>
      <c r="CE108" s="256" t="str">
        <f>$AY108*Assembly!M$4+$AZ108*Assembly!M$5+$BA108*Assembly!M$6+$BB108*Assembly!M$7+$BC108*Assembly!M$8+$BD108*Assembly!M$9+$BE108*Assembly!M$10+$BF108*Assembly!M$11+$BG108*Assembly!M$12+$BH108*Assembly!M$13+$BI108*Assembly!M$14+$BJ108*Assembly!M$15+$BK108*Assembly!M$16+$BL108*Assembly!M$17+$BM108*Assembly!M$18+$BN108*Assembly!M$19+$BO108*Assembly!M$20+$BP108*Assembly!M$21+$BQ108*Assembly!M$22+$BR108*Assembly!M$23+$BS108*Assembly!M$24</f>
        <v>3,584</v>
      </c>
      <c r="CF108" s="256" t="str">
        <f>$AY108*Assembly!N$4+$AZ108*Assembly!N$5+$BA108*Assembly!N$6+$BB108*Assembly!N$7+$BC108*Assembly!N$8+$BD108*Assembly!N$9+$BE108*Assembly!N$10+$BF108*Assembly!N$11+$BG108*Assembly!N$12+$BH108*Assembly!N$13+$BI108*Assembly!N$14+$BJ108*Assembly!N$15+$BK108*Assembly!N$16+$BL108*Assembly!N$17+$BM108*Assembly!N$18+$BN108*Assembly!N$19+$BO108*Assembly!N$20+$BP108*Assembly!N$21+$BQ108*Assembly!N$22+$BR108*Assembly!N$23+$BS108*Assembly!N$24</f>
        <v>0</v>
      </c>
      <c r="CG108" s="256" t="str">
        <f>$AY108*Assembly!O$4+$AZ108*Assembly!O$5+$BA108*Assembly!O$6+$BB108*Assembly!O$7+$BC108*Assembly!O$8+$BD108*Assembly!O$9+$BE108*Assembly!O$10+$BF108*Assembly!O$11+$BG108*Assembly!O$12+$BH108*Assembly!O$13+$BI108*Assembly!O$14+$BJ108*Assembly!O$15+$BK108*Assembly!O$16+$BL108*Assembly!O$17+$BM108*Assembly!O$18+$BN108*Assembly!O$19+$BO108*Assembly!O$20+$BP108*Assembly!O$21+$BQ108*Assembly!O$22+$BR108*Assembly!O$23+$BS108*Assembly!O$24</f>
        <v>0</v>
      </c>
      <c r="CH108" s="254" t="str">
        <f>$AY108*Assembly!P$4+$AZ108*Assembly!P$5+$BA108*Assembly!P$6+$BB108*Assembly!P$7+$BC108*Assembly!P$8+$BD108*Assembly!P$9+$BE108*Assembly!P$10+$BF108*Assembly!P$11+$BG108*Assembly!P$12+$BH108*Assembly!P$13+$BI108*Assembly!P$14+$BJ108*Assembly!P$15+$BK108*Assembly!P$16+$BL108*Assembly!P$17+$BM108*Assembly!P$18+$BN108*Assembly!P$19+$BO108*Assembly!P$20+$BP108*Assembly!P$21+$BQ108*Assembly!P$22+$BR108*Assembly!P$23+$BS108*Assembly!P$24</f>
        <v>0</v>
      </c>
      <c r="CI108" s="254" t="str">
        <f>$AY108*Assembly!Q$4+$AZ108*Assembly!Q$5+$BA108*Assembly!Q$6+$BB108*Assembly!Q$7+$BC108*Assembly!Q$8+$BD108*Assembly!Q$9+$BE108*Assembly!Q$10+$BF108*Assembly!Q$11+$BG108*Assembly!Q$12+$BH108*Assembly!Q$13+$BI108*Assembly!Q$14+$BJ108*Assembly!Q$15+$BK108*Assembly!Q$16+$BL108*Assembly!Q$17+$BM108*Assembly!Q$18+$BN108*Assembly!Q$19+$BO108*Assembly!Q$20+$BP108*Assembly!Q$21+$BQ108*Assembly!Q$22+$BR108*Assembly!Q$23+$BS108*Assembly!Q$24</f>
        <v>1.6</v>
      </c>
      <c r="CJ108" s="256" t="str">
        <f>$AY108*Assembly!R$4+$AZ108*Assembly!R$5+$BA108*Assembly!R$6+$BB108*Assembly!R$7+$BC108*Assembly!R$8+$BD108*Assembly!R$9+$BE108*Assembly!R$10+$BF108*Assembly!R$11+$BG108*Assembly!R$12+$BH108*Assembly!R$13+$BI108*Assembly!R$14+$BJ108*Assembly!R$15+$BK108*Assembly!R$16+$BL108*Assembly!R$17+$BM108*Assembly!R$18+$BN108*Assembly!R$19+$BO108*Assembly!R$20+$BP108*Assembly!R$21+$BQ108*Assembly!R$22+$BR108*Assembly!R$23+$BS108*Assembly!R$24</f>
        <v>0</v>
      </c>
      <c r="CK108" s="254" t="str">
        <f>$AY108*Assembly!S$4+$AZ108*Assembly!S$5+$BA108*Assembly!S$6+$BB108*Assembly!S$7+$BC108*Assembly!S$8+$BD108*Assembly!S$9+$BE108*Assembly!S$10+$BF108*Assembly!S$11+$BG108*Assembly!S$12+$BH108*Assembly!S$13+$BI108*Assembly!S$14+$BJ108*Assembly!S$15+$BK108*Assembly!S$16+$BL108*Assembly!S$17+$BM108*Assembly!S$18+$BN108*Assembly!S$19+$BO108*Assembly!S$20+$BP108*Assembly!S$21+$BQ108*Assembly!S$22+$BR108*Assembly!S$23+$BS108*Assembly!S$24</f>
        <v>0</v>
      </c>
      <c r="CL108" s="254" t="str">
        <f>$AY108*Assembly!T$4+$AZ108*Assembly!T$5+$BA108*Assembly!T$6+$BB108*Assembly!T$7+$BC108*Assembly!T$8+$BD108*Assembly!T$9+$BE108*Assembly!T$10+$BF108*Assembly!T$11+$BG108*Assembly!T$12+$BH108*Assembly!T$13+$BI108*Assembly!T$14+$BJ108*Assembly!T$15+$BK108*Assembly!T$16+$BL108*Assembly!T$17+$BM108*Assembly!T$18+$BN108*Assembly!T$19+$BO108*Assembly!T$20+$BP108*Assembly!T$21+$BQ108*Assembly!T$22+$BR108*Assembly!T$23+$BS108*Assembly!T$24</f>
        <v>0</v>
      </c>
      <c r="CM108" s="254" t="str">
        <f>$AY108*Assembly!U$4+$AZ108*Assembly!U$5+$BA108*Assembly!U$6+$BB108*Assembly!U$7+$BC108*Assembly!U$8+$BD108*Assembly!U$9+$BE108*Assembly!U$10+$BF108*Assembly!U$11+$BG108*Assembly!U$12+$BH108*Assembly!U$13+$BI108*Assembly!U$14+$BJ108*Assembly!U$15+$BK108*Assembly!U$16+$BL108*Assembly!U$17+$BM108*Assembly!U$18+$BN108*Assembly!U$19+$BO108*Assembly!U$20+$BP108*Assembly!U$21+$BQ108*Assembly!U$22+$BR108*Assembly!U$23+$BS108*Assembly!U$24</f>
        <v>0</v>
      </c>
      <c r="CN108" s="256" t="str">
        <f>$AY108*Assembly!V$4+$AZ108*Assembly!V$5+$BA108*Assembly!V$6+$BB108*Assembly!V$7+$BC108*Assembly!V$8+$BD108*Assembly!V$9+$BE108*Assembly!V$10+$BF108*Assembly!V$11+$BG108*Assembly!V$12+$BH108*Assembly!V$13+$BI108*Assembly!V$14+$BJ108*Assembly!V$15+$BK108*Assembly!V$16+$BL108*Assembly!V$17+$BM108*Assembly!V$18+$BN108*Assembly!V$19+$BO108*Assembly!V$20+$BP108*Assembly!V$21+$BQ108*Assembly!V$22+$BR108*Assembly!V$23+$BS108*Assembly!V$24</f>
        <v>0</v>
      </c>
      <c r="CO108" s="256" t="str">
        <f>CE108*Refining!$F$3</f>
        <v>6,400</v>
      </c>
      <c r="CP108" s="256" t="str">
        <f>CF108*Refining!$F$4</f>
        <v>0</v>
      </c>
      <c r="CQ108" s="256" t="str">
        <f>CG108*Refining!$F$5</f>
        <v>0</v>
      </c>
      <c r="CR108" s="256" t="str">
        <f>CH108*Refining!$F$6</f>
        <v>0</v>
      </c>
      <c r="CS108" s="256" t="str">
        <f>CI108*Refining!$F$7</f>
        <v>3</v>
      </c>
      <c r="CT108" s="256" t="str">
        <f>CJ108*Refining!$F$8</f>
        <v>0</v>
      </c>
      <c r="CU108" s="256" t="str">
        <f>CK108*Refining!$F$9</f>
        <v>0</v>
      </c>
      <c r="CV108" s="256" t="str">
        <f>CL108*Refining!$F$10</f>
        <v>0</v>
      </c>
      <c r="CW108" s="256" t="str">
        <f>CM108*Refining!$F$11</f>
        <v>0</v>
      </c>
      <c r="CX108" s="256" t="str">
        <f>CN108*Refining!$F$12</f>
        <v>0</v>
      </c>
      <c r="CY108" s="248" t="str">
        <f t="shared" ref="CY108:DR108" si="437">IF(CE108 = 0, "", CE108)</f>
        <v>3,584</v>
      </c>
      <c r="CZ108" s="245" t="str">
        <f t="shared" si="437"/>
        <v/>
      </c>
      <c r="DA108" s="245" t="str">
        <f t="shared" si="437"/>
        <v/>
      </c>
      <c r="DB108" s="245" t="str">
        <f t="shared" si="437"/>
        <v/>
      </c>
      <c r="DC108" s="245" t="str">
        <f t="shared" si="437"/>
        <v>1.6</v>
      </c>
      <c r="DD108" s="245" t="str">
        <f t="shared" si="437"/>
        <v/>
      </c>
      <c r="DE108" s="245" t="str">
        <f t="shared" si="437"/>
        <v/>
      </c>
      <c r="DF108" s="245" t="str">
        <f t="shared" si="437"/>
        <v/>
      </c>
      <c r="DG108" s="245" t="str">
        <f t="shared" si="437"/>
        <v/>
      </c>
      <c r="DH108" s="246" t="str">
        <f t="shared" si="437"/>
        <v/>
      </c>
      <c r="DI108" s="248" t="str">
        <f t="shared" si="437"/>
        <v>6,400</v>
      </c>
      <c r="DJ108" s="245" t="str">
        <f t="shared" si="437"/>
        <v/>
      </c>
      <c r="DK108" s="245" t="str">
        <f t="shared" si="437"/>
        <v/>
      </c>
      <c r="DL108" s="245" t="str">
        <f t="shared" si="437"/>
        <v/>
      </c>
      <c r="DM108" s="249" t="str">
        <f t="shared" si="437"/>
        <v>3</v>
      </c>
      <c r="DN108" s="245" t="str">
        <f t="shared" si="437"/>
        <v/>
      </c>
      <c r="DO108" s="245" t="str">
        <f t="shared" si="437"/>
        <v/>
      </c>
      <c r="DP108" s="245" t="str">
        <f t="shared" si="437"/>
        <v/>
      </c>
      <c r="DQ108" s="245" t="str">
        <f t="shared" si="437"/>
        <v/>
      </c>
      <c r="DR108" s="246" t="str">
        <f t="shared" si="437"/>
        <v/>
      </c>
      <c r="DS108" s="248" t="str">
        <f t="shared" si="15"/>
        <v>3,586</v>
      </c>
      <c r="DT108" s="249" t="str">
        <f t="shared" si="16"/>
        <v>6,403</v>
      </c>
      <c r="DU108" s="225" t="str">
        <f>CY108*'Ores &amp; Ingots'!$C$3+CZ108*'Ores &amp; Ingots'!$C$4+DA108*'Ores &amp; Ingots'!$C$5+DB108*'Ores &amp; Ingots'!$C$6+DC108*'Ores &amp; Ingots'!$C$7+DD108*'Ores &amp; Ingots'!$C$8+DE108*'Ores &amp; Ingots'!$C$9+DF108*'Ores &amp; Ingots'!$C$10+DG108*'Ores &amp; Ingots'!$C$11+DH108*'Ores &amp; Ingots'!$C$12</f>
        <v>456</v>
      </c>
      <c r="DV108" s="225" t="str">
        <f>DI108*'Ores &amp; Ingots'!$B$3+DJ108*'Ores &amp; Ingots'!$B$4+DK108*'Ores &amp; Ingots'!$B$5+DL108*'Ores &amp; Ingots'!$B$6+DM108*'Ores &amp; Ingots'!$B$7+DN108*'Ores &amp; Ingots'!$B$8+DO108*'Ores &amp; Ingots'!$B$9+DP108*'Ores &amp; Ingots'!$B$10+DQ108*'Ores &amp; Ingots'!$B$11+DR108*'Ores &amp; Ingots'!$B$12</f>
        <v>2,369</v>
      </c>
      <c r="DW108" s="249" t="str">
        <f>CY108*Refining!$G$3+CZ108*Refining!$G$4+DA108*Refining!$G$5+DB108*Refining!$G$6+DC108*Refining!$G$7+DD108*Refining!$G$8+DE108*Refining!$G$9+DF108*Refining!$G$10+DG108*Refining!$G$11+DH108*Refining!$G$12</f>
        <v>247</v>
      </c>
      <c r="DX108" s="249" t="str">
        <f t="shared" si="17"/>
        <v>38,496</v>
      </c>
      <c r="DY108" s="250" t="str">
        <f t="shared" si="18"/>
        <v>0.0385</v>
      </c>
      <c r="DZ108" s="248" t="str">
        <f t="shared" si="19"/>
        <v>640</v>
      </c>
      <c r="EA108" s="251" t="str">
        <f t="shared" ref="EA108:EB108" si="438">DZ108/60</f>
        <v>10.7</v>
      </c>
      <c r="EB108" s="251" t="str">
        <f t="shared" si="438"/>
        <v>0.2</v>
      </c>
      <c r="EC108" s="543" t="str">
        <f t="shared" si="21"/>
        <v>0.01</v>
      </c>
      <c r="ED108" s="248" t="str">
        <f t="shared" si="22"/>
        <v>92,629</v>
      </c>
      <c r="EE108" s="251" t="str">
        <f t="shared" ref="EE108:EF108" si="439">ED108/1000</f>
        <v>92.6</v>
      </c>
      <c r="EF108" s="252" t="str">
        <f t="shared" si="439"/>
        <v>0.09</v>
      </c>
      <c r="EG108" s="544" t="str">
        <f t="shared" si="24"/>
        <v>0.0926</v>
      </c>
      <c r="EH108" s="225"/>
    </row>
    <row r="109" hidden="1">
      <c r="A109" s="33"/>
      <c r="B109" s="226" t="s">
        <v>992</v>
      </c>
      <c r="C109" s="227" t="s">
        <v>886</v>
      </c>
      <c r="D109" s="227">
        <v>3.0</v>
      </c>
      <c r="E109" s="227">
        <v>1.0</v>
      </c>
      <c r="F109" s="227">
        <v>1.0</v>
      </c>
      <c r="G109" s="253" t="str">
        <f t="shared" si="5"/>
        <v>46.9</v>
      </c>
      <c r="H109" s="254">
        <v>40.0</v>
      </c>
      <c r="I109" s="254">
        <v>40.0</v>
      </c>
      <c r="J109" s="254" t="str">
        <f>H109/Main!$D$9</f>
        <v>40</v>
      </c>
      <c r="K109" s="254" t="str">
        <f>I109/Main!$D$10</f>
        <v>40</v>
      </c>
      <c r="L109" s="254" t="str">
        <f t="shared" si="6"/>
        <v>1</v>
      </c>
      <c r="M109" s="254">
        <v>1.0</v>
      </c>
      <c r="N109" s="256" t="s">
        <v>6</v>
      </c>
      <c r="O109" s="256">
        <v>1000.0</v>
      </c>
      <c r="P109" s="255"/>
      <c r="Q109" s="256"/>
      <c r="R109" s="255"/>
      <c r="S109" s="255"/>
      <c r="T109" s="257"/>
      <c r="U109" s="255"/>
      <c r="V109" s="255"/>
      <c r="W109" s="257"/>
      <c r="X109" s="257"/>
      <c r="Y109" s="255"/>
      <c r="Z109" s="255"/>
      <c r="AA109" s="255"/>
      <c r="AB109" s="255"/>
      <c r="AC109" s="335" t="s">
        <v>12</v>
      </c>
      <c r="AD109" s="225">
        <v>40.0</v>
      </c>
      <c r="AE109" s="225">
        <v>0.0</v>
      </c>
      <c r="AF109" s="225">
        <v>0.0</v>
      </c>
      <c r="AG109" s="225">
        <v>20.0</v>
      </c>
      <c r="AH109" s="225">
        <v>20.0</v>
      </c>
      <c r="AI109" s="225">
        <v>0.0</v>
      </c>
      <c r="AJ109" s="225">
        <v>0.0</v>
      </c>
      <c r="AK109" s="309">
        <v>20.0</v>
      </c>
      <c r="AL109" s="225">
        <v>0.0</v>
      </c>
      <c r="AM109" s="225">
        <v>0.0</v>
      </c>
      <c r="AN109" s="225">
        <v>0.0</v>
      </c>
      <c r="AO109" s="225">
        <v>10.0</v>
      </c>
      <c r="AP109" s="225">
        <v>100.0</v>
      </c>
      <c r="AQ109" s="225">
        <v>0.0</v>
      </c>
      <c r="AR109" s="225">
        <v>0.0</v>
      </c>
      <c r="AS109" s="225">
        <v>0.0</v>
      </c>
      <c r="AT109" s="225">
        <v>0.0</v>
      </c>
      <c r="AU109" s="225">
        <v>0.0</v>
      </c>
      <c r="AV109" s="225">
        <v>0.0</v>
      </c>
      <c r="AW109" s="225">
        <v>0.0</v>
      </c>
      <c r="AX109" s="225">
        <v>0.0</v>
      </c>
      <c r="AY109" s="239" t="str">
        <f t="shared" ref="AY109:BS109" si="440">IF(AD109 = 0, "", AD109)</f>
        <v>40</v>
      </c>
      <c r="AZ109" s="227" t="str">
        <f t="shared" si="440"/>
        <v/>
      </c>
      <c r="BA109" s="227" t="str">
        <f t="shared" si="440"/>
        <v/>
      </c>
      <c r="BB109" s="225" t="str">
        <f t="shared" si="440"/>
        <v>20</v>
      </c>
      <c r="BC109" s="225" t="str">
        <f t="shared" si="440"/>
        <v>20</v>
      </c>
      <c r="BD109" s="227" t="str">
        <f t="shared" si="440"/>
        <v/>
      </c>
      <c r="BE109" s="227" t="str">
        <f t="shared" si="440"/>
        <v/>
      </c>
      <c r="BF109" s="309" t="str">
        <f t="shared" si="440"/>
        <v>20</v>
      </c>
      <c r="BG109" s="227" t="str">
        <f t="shared" si="440"/>
        <v/>
      </c>
      <c r="BH109" s="227" t="str">
        <f t="shared" si="440"/>
        <v/>
      </c>
      <c r="BI109" s="227" t="str">
        <f t="shared" si="440"/>
        <v/>
      </c>
      <c r="BJ109" s="225" t="str">
        <f t="shared" si="440"/>
        <v>10</v>
      </c>
      <c r="BK109" s="225" t="str">
        <f t="shared" si="440"/>
        <v>100</v>
      </c>
      <c r="BL109" s="227" t="str">
        <f t="shared" si="440"/>
        <v/>
      </c>
      <c r="BM109" s="227" t="str">
        <f t="shared" si="440"/>
        <v/>
      </c>
      <c r="BN109" s="227" t="str">
        <f t="shared" si="440"/>
        <v/>
      </c>
      <c r="BO109" s="227" t="str">
        <f t="shared" si="440"/>
        <v/>
      </c>
      <c r="BP109" s="227" t="str">
        <f t="shared" si="440"/>
        <v/>
      </c>
      <c r="BQ109" s="227" t="str">
        <f t="shared" si="440"/>
        <v/>
      </c>
      <c r="BR109" s="227" t="str">
        <f t="shared" si="440"/>
        <v/>
      </c>
      <c r="BS109" s="238" t="str">
        <f t="shared" si="440"/>
        <v/>
      </c>
      <c r="BT109" s="239" t="str">
        <f>$AY109*Assembly!Y$4+$AZ109*Assembly!Y$5+$BA109*Assembly!Y$6+$BB109*Assembly!Y$7+$BC109*Assembly!Y$8+$BD109*Assembly!Y$9+$BE109*Assembly!Y$10+$BF109*Assembly!Y$11+$BG109*Assembly!Y$12+$BH109*Assembly!Y$13+$BI109*Assembly!Y$14+$BJ109*Assembly!Y$15+$BK109*Assembly!Y$16+$BL109*Assembly!Y$17+$BM109*Assembly!Y$18+$BN109*Assembly!Y$19+$BO109*Assembly!Y$20+$BP109*Assembly!Y$21+$BQ109*Assembly!Y$22+$BR109*Assembly!Y$23+$BS109*Assembly!Y$24</f>
        <v>3,024</v>
      </c>
      <c r="BU109" s="225" t="str">
        <f t="shared" si="8"/>
        <v>65</v>
      </c>
      <c r="BV109" s="225" t="str">
        <f>$AY109*Assembly!AC$4+$AZ109*Assembly!AC$5+$BA109*Assembly!AC$6+$BB109*Assembly!AC$7+$BC109*Assembly!AC$8+$BD109*Assembly!AC$9+$BE109*Assembly!AC$10+$BF109*Assembly!AC$11+$BG109*Assembly!AC$12+$BH109*Assembly!AC$13+$BI109*Assembly!AC$14+$BJ109*Assembly!AC$15+$BK109*Assembly!AC$16+$BL109*Assembly!AC$17+$BM109*Assembly!AC$18+$BN109*Assembly!AC$19+$BO109*Assembly!AC$20+$BP109*Assembly!AC$21+$BQ109*Assembly!AC$22+$BR109*Assembly!AC$23+$BS109*Assembly!AC$24</f>
        <v>12,120</v>
      </c>
      <c r="BW109" s="240" t="str">
        <f t="shared" si="9"/>
        <v>4.01</v>
      </c>
      <c r="BX109" s="241" t="str">
        <f t="shared" si="10"/>
        <v>259</v>
      </c>
      <c r="BY109" s="242" t="str">
        <f t="shared" si="11"/>
        <v>187.9</v>
      </c>
      <c r="BZ109" s="346"/>
      <c r="CA109" s="225" t="str">
        <f>$AY109*Assembly!X$4+$AZ109*Assembly!X$5+$BA109*Assembly!X$6+$BB109*Assembly!X$7+$BC109*Assembly!X$8+$BD109*Assembly!X$9+$BE109*Assembly!X$10+$BF109*Assembly!X$11+$BG109*Assembly!X$12+$BH109*Assembly!X$13+$BI109*Assembly!X$14+$BJ109*Assembly!X$15+$BK109*Assembly!X$16+$BL109*Assembly!X$17+$BM109*Assembly!X$18+$BN109*Assembly!X$19+$BO109*Assembly!X$20+$BP109*Assembly!X$21+$BQ109*Assembly!X$22+$BR109*Assembly!X$23+$BS109*Assembly!X$24</f>
        <v>280</v>
      </c>
      <c r="CB109" s="225" t="str">
        <f t="shared" si="12"/>
        <v>43,556</v>
      </c>
      <c r="CC109" s="223" t="str">
        <f t="shared" si="13"/>
        <v>0.0436</v>
      </c>
      <c r="CD109" s="243" t="str">
        <f>$AY109*Assembly!AB$4+$AZ109*Assembly!AB$5+$BA109*Assembly!AB$6+$BB109*Assembly!AB$7+$BC109*Assembly!AB$8+$BD109*Assembly!AB$9+$BE109*Assembly!AB$10+$BF109*Assembly!AB$11+$BG109*Assembly!AB$12+$BH109*Assembly!AB$13+$BI109*Assembly!AB$14+$BJ109*Assembly!AB$15+$BK109*Assembly!AB$16+$BL109*Assembly!AB$17+$BM109*Assembly!AB$18+$BN109*Assembly!AB$19+$BO109*Assembly!AB$20+$BP109*Assembly!AB$21+$BQ109*Assembly!AB$22+$BR109*Assembly!AB$23+$BS109*Assembly!AB$24</f>
        <v>1,890</v>
      </c>
      <c r="CE109" s="256" t="str">
        <f>$AY109*Assembly!M$4+$AZ109*Assembly!M$5+$BA109*Assembly!M$6+$BB109*Assembly!M$7+$BC109*Assembly!M$8+$BD109*Assembly!M$9+$BE109*Assembly!M$10+$BF109*Assembly!M$11+$BG109*Assembly!M$12+$BH109*Assembly!M$13+$BI109*Assembly!M$14+$BJ109*Assembly!M$15+$BK109*Assembly!M$16+$BL109*Assembly!M$17+$BM109*Assembly!M$18+$BN109*Assembly!M$19+$BO109*Assembly!M$20+$BP109*Assembly!M$21+$BQ109*Assembly!M$22+$BR109*Assembly!M$23+$BS109*Assembly!M$24</f>
        <v>1,770</v>
      </c>
      <c r="CF109" s="256" t="str">
        <f>$AY109*Assembly!N$4+$AZ109*Assembly!N$5+$BA109*Assembly!N$6+$BB109*Assembly!N$7+$BC109*Assembly!N$8+$BD109*Assembly!N$9+$BE109*Assembly!N$10+$BF109*Assembly!N$11+$BG109*Assembly!N$12+$BH109*Assembly!N$13+$BI109*Assembly!N$14+$BJ109*Assembly!N$15+$BK109*Assembly!N$16+$BL109*Assembly!N$17+$BM109*Assembly!N$18+$BN109*Assembly!N$19+$BO109*Assembly!N$20+$BP109*Assembly!N$21+$BQ109*Assembly!N$22+$BR109*Assembly!N$23+$BS109*Assembly!N$24</f>
        <v>50</v>
      </c>
      <c r="CG109" s="256" t="str">
        <f>$AY109*Assembly!O$4+$AZ109*Assembly!O$5+$BA109*Assembly!O$6+$BB109*Assembly!O$7+$BC109*Assembly!O$8+$BD109*Assembly!O$9+$BE109*Assembly!O$10+$BF109*Assembly!O$11+$BG109*Assembly!O$12+$BH109*Assembly!O$13+$BI109*Assembly!O$14+$BJ109*Assembly!O$15+$BK109*Assembly!O$16+$BL109*Assembly!O$17+$BM109*Assembly!O$18+$BN109*Assembly!O$19+$BO109*Assembly!O$20+$BP109*Assembly!O$21+$BQ109*Assembly!O$22+$BR109*Assembly!O$23+$BS109*Assembly!O$24</f>
        <v>30</v>
      </c>
      <c r="CH109" s="254" t="str">
        <f>$AY109*Assembly!P$4+$AZ109*Assembly!P$5+$BA109*Assembly!P$6+$BB109*Assembly!P$7+$BC109*Assembly!P$8+$BD109*Assembly!P$9+$BE109*Assembly!P$10+$BF109*Assembly!P$11+$BG109*Assembly!P$12+$BH109*Assembly!P$13+$BI109*Assembly!P$14+$BJ109*Assembly!P$15+$BK109*Assembly!P$16+$BL109*Assembly!P$17+$BM109*Assembly!P$18+$BN109*Assembly!P$19+$BO109*Assembly!P$20+$BP109*Assembly!P$21+$BQ109*Assembly!P$22+$BR109*Assembly!P$23+$BS109*Assembly!P$24</f>
        <v>0</v>
      </c>
      <c r="CI109" s="254" t="str">
        <f>$AY109*Assembly!Q$4+$AZ109*Assembly!Q$5+$BA109*Assembly!Q$6+$BB109*Assembly!Q$7+$BC109*Assembly!Q$8+$BD109*Assembly!Q$9+$BE109*Assembly!Q$10+$BF109*Assembly!Q$11+$BG109*Assembly!Q$12+$BH109*Assembly!Q$13+$BI109*Assembly!Q$14+$BJ109*Assembly!Q$15+$BK109*Assembly!Q$16+$BL109*Assembly!Q$17+$BM109*Assembly!Q$18+$BN109*Assembly!Q$19+$BO109*Assembly!Q$20+$BP109*Assembly!Q$21+$BQ109*Assembly!Q$22+$BR109*Assembly!Q$23+$BS109*Assembly!Q$24</f>
        <v>1504</v>
      </c>
      <c r="CJ109" s="256" t="str">
        <f>$AY109*Assembly!R$4+$AZ109*Assembly!R$5+$BA109*Assembly!R$6+$BB109*Assembly!R$7+$BC109*Assembly!R$8+$BD109*Assembly!R$9+$BE109*Assembly!R$10+$BF109*Assembly!R$11+$BG109*Assembly!R$12+$BH109*Assembly!R$13+$BI109*Assembly!R$14+$BJ109*Assembly!R$15+$BK109*Assembly!R$16+$BL109*Assembly!R$17+$BM109*Assembly!R$18+$BN109*Assembly!R$19+$BO109*Assembly!R$20+$BP109*Assembly!R$21+$BQ109*Assembly!R$22+$BR109*Assembly!R$23+$BS109*Assembly!R$24</f>
        <v>0</v>
      </c>
      <c r="CK109" s="254" t="str">
        <f>$AY109*Assembly!S$4+$AZ109*Assembly!S$5+$BA109*Assembly!S$6+$BB109*Assembly!S$7+$BC109*Assembly!S$8+$BD109*Assembly!S$9+$BE109*Assembly!S$10+$BF109*Assembly!S$11+$BG109*Assembly!S$12+$BH109*Assembly!S$13+$BI109*Assembly!S$14+$BJ109*Assembly!S$15+$BK109*Assembly!S$16+$BL109*Assembly!S$17+$BM109*Assembly!S$18+$BN109*Assembly!S$19+$BO109*Assembly!S$20+$BP109*Assembly!S$21+$BQ109*Assembly!S$22+$BR109*Assembly!S$23+$BS109*Assembly!S$24</f>
        <v>0</v>
      </c>
      <c r="CL109" s="254" t="str">
        <f>$AY109*Assembly!T$4+$AZ109*Assembly!T$5+$BA109*Assembly!T$6+$BB109*Assembly!T$7+$BC109*Assembly!T$8+$BD109*Assembly!T$9+$BE109*Assembly!T$10+$BF109*Assembly!T$11+$BG109*Assembly!T$12+$BH109*Assembly!T$13+$BI109*Assembly!T$14+$BJ109*Assembly!T$15+$BK109*Assembly!T$16+$BL109*Assembly!T$17+$BM109*Assembly!T$18+$BN109*Assembly!T$19+$BO109*Assembly!T$20+$BP109*Assembly!T$21+$BQ109*Assembly!T$22+$BR109*Assembly!T$23+$BS109*Assembly!T$24</f>
        <v>0</v>
      </c>
      <c r="CM109" s="254" t="str">
        <f>$AY109*Assembly!U$4+$AZ109*Assembly!U$5+$BA109*Assembly!U$6+$BB109*Assembly!U$7+$BC109*Assembly!U$8+$BD109*Assembly!U$9+$BE109*Assembly!U$10+$BF109*Assembly!U$11+$BG109*Assembly!U$12+$BH109*Assembly!U$13+$BI109*Assembly!U$14+$BJ109*Assembly!U$15+$BK109*Assembly!U$16+$BL109*Assembly!U$17+$BM109*Assembly!U$18+$BN109*Assembly!U$19+$BO109*Assembly!U$20+$BP109*Assembly!U$21+$BQ109*Assembly!U$22+$BR109*Assembly!U$23+$BS109*Assembly!U$24</f>
        <v>0</v>
      </c>
      <c r="CN109" s="256" t="str">
        <f>$AY109*Assembly!V$4+$AZ109*Assembly!V$5+$BA109*Assembly!V$6+$BB109*Assembly!V$7+$BC109*Assembly!V$8+$BD109*Assembly!V$9+$BE109*Assembly!V$10+$BF109*Assembly!V$11+$BG109*Assembly!V$12+$BH109*Assembly!V$13+$BI109*Assembly!V$14+$BJ109*Assembly!V$15+$BK109*Assembly!V$16+$BL109*Assembly!V$17+$BM109*Assembly!V$18+$BN109*Assembly!V$19+$BO109*Assembly!V$20+$BP109*Assembly!V$21+$BQ109*Assembly!V$22+$BR109*Assembly!V$23+$BS109*Assembly!V$24</f>
        <v>0</v>
      </c>
      <c r="CO109" s="256" t="str">
        <f>CE109*Refining!$F$3</f>
        <v>3,161</v>
      </c>
      <c r="CP109" s="256" t="str">
        <f>CF109*Refining!$F$4</f>
        <v>156</v>
      </c>
      <c r="CQ109" s="256" t="str">
        <f>CG109*Refining!$F$5</f>
        <v>125</v>
      </c>
      <c r="CR109" s="256" t="str">
        <f>CH109*Refining!$F$6</f>
        <v>0</v>
      </c>
      <c r="CS109" s="256" t="str">
        <f>CI109*Refining!$F$7</f>
        <v>2,686</v>
      </c>
      <c r="CT109" s="256" t="str">
        <f>CJ109*Refining!$F$8</f>
        <v>0</v>
      </c>
      <c r="CU109" s="256" t="str">
        <f>CK109*Refining!$F$9</f>
        <v>0</v>
      </c>
      <c r="CV109" s="256" t="str">
        <f>CL109*Refining!$F$10</f>
        <v>0</v>
      </c>
      <c r="CW109" s="256" t="str">
        <f>CM109*Refining!$F$11</f>
        <v>0</v>
      </c>
      <c r="CX109" s="256" t="str">
        <f>CN109*Refining!$F$12</f>
        <v>0</v>
      </c>
      <c r="CY109" s="248" t="str">
        <f t="shared" ref="CY109:DR109" si="441">IF(CE109 = 0, "", CE109)</f>
        <v>1,770</v>
      </c>
      <c r="CZ109" s="249" t="str">
        <f t="shared" si="441"/>
        <v>50</v>
      </c>
      <c r="DA109" s="249" t="str">
        <f t="shared" si="441"/>
        <v>30</v>
      </c>
      <c r="DB109" s="245" t="str">
        <f t="shared" si="441"/>
        <v/>
      </c>
      <c r="DC109" s="245" t="str">
        <f t="shared" si="441"/>
        <v>1504</v>
      </c>
      <c r="DD109" s="245" t="str">
        <f t="shared" si="441"/>
        <v/>
      </c>
      <c r="DE109" s="245" t="str">
        <f t="shared" si="441"/>
        <v/>
      </c>
      <c r="DF109" s="245" t="str">
        <f t="shared" si="441"/>
        <v/>
      </c>
      <c r="DG109" s="245" t="str">
        <f t="shared" si="441"/>
        <v/>
      </c>
      <c r="DH109" s="246" t="str">
        <f t="shared" si="441"/>
        <v/>
      </c>
      <c r="DI109" s="248" t="str">
        <f t="shared" si="441"/>
        <v>3,161</v>
      </c>
      <c r="DJ109" s="249" t="str">
        <f t="shared" si="441"/>
        <v>156</v>
      </c>
      <c r="DK109" s="249" t="str">
        <f t="shared" si="441"/>
        <v>125</v>
      </c>
      <c r="DL109" s="245" t="str">
        <f t="shared" si="441"/>
        <v/>
      </c>
      <c r="DM109" s="249" t="str">
        <f t="shared" si="441"/>
        <v>2,686</v>
      </c>
      <c r="DN109" s="245" t="str">
        <f t="shared" si="441"/>
        <v/>
      </c>
      <c r="DO109" s="245" t="str">
        <f t="shared" si="441"/>
        <v/>
      </c>
      <c r="DP109" s="245" t="str">
        <f t="shared" si="441"/>
        <v/>
      </c>
      <c r="DQ109" s="245" t="str">
        <f t="shared" si="441"/>
        <v/>
      </c>
      <c r="DR109" s="246" t="str">
        <f t="shared" si="441"/>
        <v/>
      </c>
      <c r="DS109" s="248" t="str">
        <f t="shared" si="15"/>
        <v>3,354</v>
      </c>
      <c r="DT109" s="249" t="str">
        <f t="shared" si="16"/>
        <v>6,128</v>
      </c>
      <c r="DU109" s="225" t="str">
        <f>CY109*'Ores &amp; Ingots'!$C$3+CZ109*'Ores &amp; Ingots'!$C$4+DA109*'Ores &amp; Ingots'!$C$5+DB109*'Ores &amp; Ingots'!$C$6+DC109*'Ores &amp; Ingots'!$C$7+DD109*'Ores &amp; Ingots'!$C$8+DE109*'Ores &amp; Ingots'!$C$9+DF109*'Ores &amp; Ingots'!$C$10+DG109*'Ores &amp; Ingots'!$C$11+DH109*'Ores &amp; Ingots'!$C$12</f>
        <v>879</v>
      </c>
      <c r="DV109" s="225" t="str">
        <f>DI109*'Ores &amp; Ingots'!$B$3+DJ109*'Ores &amp; Ingots'!$B$4+DK109*'Ores &amp; Ingots'!$B$5+DL109*'Ores &amp; Ingots'!$B$6+DM109*'Ores &amp; Ingots'!$B$7+DN109*'Ores &amp; Ingots'!$B$8+DO109*'Ores &amp; Ingots'!$B$9+DP109*'Ores &amp; Ingots'!$B$10+DQ109*'Ores &amp; Ingots'!$B$11+DR109*'Ores &amp; Ingots'!$B$12</f>
        <v>2,267</v>
      </c>
      <c r="DW109" s="249" t="str">
        <f>CY109*Refining!$G$3+CZ109*Refining!$G$4+DA109*Refining!$G$5+DB109*Refining!$G$6+DC109*Refining!$G$7+DD109*Refining!$G$8+DE109*Refining!$G$9+DF109*Refining!$G$10+DG109*Refining!$G$11+DH109*Refining!$G$12</f>
        <v>1,986</v>
      </c>
      <c r="DX109" s="249" t="str">
        <f t="shared" si="17"/>
        <v>308,953</v>
      </c>
      <c r="DY109" s="250" t="str">
        <f t="shared" si="18"/>
        <v>0.3090</v>
      </c>
      <c r="DZ109" s="248" t="str">
        <f t="shared" si="19"/>
        <v>2,306</v>
      </c>
      <c r="EA109" s="251" t="str">
        <f t="shared" ref="EA109:EB109" si="442">DZ109/60</f>
        <v>38.4</v>
      </c>
      <c r="EB109" s="251" t="str">
        <f t="shared" si="442"/>
        <v>0.6</v>
      </c>
      <c r="EC109" s="543" t="str">
        <f t="shared" si="21"/>
        <v>0.03</v>
      </c>
      <c r="ED109" s="248" t="str">
        <f t="shared" si="22"/>
        <v>352,509</v>
      </c>
      <c r="EE109" s="251" t="str">
        <f t="shared" ref="EE109:EF109" si="443">ED109/1000</f>
        <v>352.5</v>
      </c>
      <c r="EF109" s="252" t="str">
        <f t="shared" si="443"/>
        <v>0.35</v>
      </c>
      <c r="EG109" s="544" t="str">
        <f t="shared" si="24"/>
        <v>0.3525</v>
      </c>
      <c r="EH109" s="225" t="s">
        <v>12</v>
      </c>
    </row>
    <row r="110" hidden="1">
      <c r="A110" s="33"/>
      <c r="B110" s="226" t="s">
        <v>993</v>
      </c>
      <c r="C110" s="227" t="s">
        <v>886</v>
      </c>
      <c r="D110" s="227">
        <v>1.0</v>
      </c>
      <c r="E110" s="227">
        <v>1.0</v>
      </c>
      <c r="F110" s="227">
        <v>1.0</v>
      </c>
      <c r="G110" s="228" t="str">
        <f t="shared" si="5"/>
        <v>15.6</v>
      </c>
      <c r="H110" s="229">
        <v>50.0</v>
      </c>
      <c r="I110" s="229">
        <v>50.0</v>
      </c>
      <c r="J110" s="229" t="str">
        <f>H110/Main!$D$9</f>
        <v>50</v>
      </c>
      <c r="K110" s="229" t="str">
        <f>I110/Main!$D$10</f>
        <v>50</v>
      </c>
      <c r="L110" s="229" t="str">
        <f t="shared" si="6"/>
        <v>1</v>
      </c>
      <c r="M110" s="229">
        <v>1.0</v>
      </c>
      <c r="N110" s="231">
        <v>1000.0</v>
      </c>
      <c r="O110" s="231">
        <v>330000.0</v>
      </c>
      <c r="P110" s="230"/>
      <c r="Q110" s="231"/>
      <c r="R110" s="230"/>
      <c r="S110" s="232"/>
      <c r="T110" s="232"/>
      <c r="U110" s="230"/>
      <c r="V110" s="230"/>
      <c r="W110" s="232"/>
      <c r="X110" s="232"/>
      <c r="Y110" s="230"/>
      <c r="Z110" s="230"/>
      <c r="AA110" s="230"/>
      <c r="AB110" s="230"/>
      <c r="AC110" s="334" t="s">
        <v>920</v>
      </c>
      <c r="AD110" s="225">
        <v>80.0</v>
      </c>
      <c r="AE110" s="225">
        <v>0.0</v>
      </c>
      <c r="AF110" s="225">
        <v>0.0</v>
      </c>
      <c r="AG110" s="225">
        <v>0.0</v>
      </c>
      <c r="AH110" s="225">
        <v>30.0</v>
      </c>
      <c r="AI110" s="225">
        <v>0.0</v>
      </c>
      <c r="AJ110" s="225">
        <v>0.0</v>
      </c>
      <c r="AK110" s="309">
        <v>5.0</v>
      </c>
      <c r="AL110" s="225">
        <v>0.0</v>
      </c>
      <c r="AM110" s="225">
        <v>0.0</v>
      </c>
      <c r="AN110" s="225">
        <v>0.0</v>
      </c>
      <c r="AO110" s="225">
        <v>5.0</v>
      </c>
      <c r="AP110" s="225">
        <v>0.0</v>
      </c>
      <c r="AQ110" s="225">
        <v>0.0</v>
      </c>
      <c r="AR110" s="225">
        <v>0.0</v>
      </c>
      <c r="AS110" s="225">
        <v>0.0</v>
      </c>
      <c r="AT110" s="225">
        <v>0.0</v>
      </c>
      <c r="AU110" s="225">
        <v>0.0</v>
      </c>
      <c r="AV110" s="225">
        <v>0.0</v>
      </c>
      <c r="AW110" s="225">
        <v>0.0</v>
      </c>
      <c r="AX110" s="225">
        <v>0.0</v>
      </c>
      <c r="AY110" s="239" t="str">
        <f t="shared" ref="AY110:BS110" si="444">IF(AD110 = 0, "", AD110)</f>
        <v>80</v>
      </c>
      <c r="AZ110" s="227" t="str">
        <f t="shared" si="444"/>
        <v/>
      </c>
      <c r="BA110" s="227" t="str">
        <f t="shared" si="444"/>
        <v/>
      </c>
      <c r="BB110" s="227" t="str">
        <f t="shared" si="444"/>
        <v/>
      </c>
      <c r="BC110" s="225" t="str">
        <f t="shared" si="444"/>
        <v>30</v>
      </c>
      <c r="BD110" s="227" t="str">
        <f t="shared" si="444"/>
        <v/>
      </c>
      <c r="BE110" s="227" t="str">
        <f t="shared" si="444"/>
        <v/>
      </c>
      <c r="BF110" s="309" t="str">
        <f t="shared" si="444"/>
        <v>5</v>
      </c>
      <c r="BG110" s="227" t="str">
        <f t="shared" si="444"/>
        <v/>
      </c>
      <c r="BH110" s="227" t="str">
        <f t="shared" si="444"/>
        <v/>
      </c>
      <c r="BI110" s="227" t="str">
        <f t="shared" si="444"/>
        <v/>
      </c>
      <c r="BJ110" s="225" t="str">
        <f t="shared" si="444"/>
        <v>5</v>
      </c>
      <c r="BK110" s="227" t="str">
        <f t="shared" si="444"/>
        <v/>
      </c>
      <c r="BL110" s="227" t="str">
        <f t="shared" si="444"/>
        <v/>
      </c>
      <c r="BM110" s="227" t="str">
        <f t="shared" si="444"/>
        <v/>
      </c>
      <c r="BN110" s="227" t="str">
        <f t="shared" si="444"/>
        <v/>
      </c>
      <c r="BO110" s="227" t="str">
        <f t="shared" si="444"/>
        <v/>
      </c>
      <c r="BP110" s="227" t="str">
        <f t="shared" si="444"/>
        <v/>
      </c>
      <c r="BQ110" s="227" t="str">
        <f t="shared" si="444"/>
        <v/>
      </c>
      <c r="BR110" s="227" t="str">
        <f t="shared" si="444"/>
        <v/>
      </c>
      <c r="BS110" s="238" t="str">
        <f t="shared" si="444"/>
        <v/>
      </c>
      <c r="BT110" s="239" t="str">
        <f>$AY110*Assembly!Y$4+$AZ110*Assembly!Y$5+$BA110*Assembly!Y$6+$BB110*Assembly!Y$7+$BC110*Assembly!Y$8+$BD110*Assembly!Y$9+$BE110*Assembly!Y$10+$BF110*Assembly!Y$11+$BG110*Assembly!Y$12+$BH110*Assembly!Y$13+$BI110*Assembly!Y$14+$BJ110*Assembly!Y$15+$BK110*Assembly!Y$16+$BL110*Assembly!Y$17+$BM110*Assembly!Y$18+$BN110*Assembly!Y$19+$BO110*Assembly!Y$20+$BP110*Assembly!Y$21+$BQ110*Assembly!Y$22+$BR110*Assembly!Y$23+$BS110*Assembly!Y$24</f>
        <v>1,871</v>
      </c>
      <c r="BU110" s="225" t="str">
        <f t="shared" si="8"/>
        <v>120</v>
      </c>
      <c r="BV110" s="225" t="str">
        <f>$AY110*Assembly!AC$4+$AZ110*Assembly!AC$5+$BA110*Assembly!AC$6+$BB110*Assembly!AC$7+$BC110*Assembly!AC$8+$BD110*Assembly!AC$9+$BE110*Assembly!AC$10+$BF110*Assembly!AC$11+$BG110*Assembly!AC$12+$BH110*Assembly!AC$13+$BI110*Assembly!AC$14+$BJ110*Assembly!AC$15+$BK110*Assembly!AC$16+$BL110*Assembly!AC$17+$BM110*Assembly!AC$18+$BN110*Assembly!AC$19+$BO110*Assembly!AC$20+$BP110*Assembly!AC$21+$BQ110*Assembly!AC$22+$BR110*Assembly!AC$23+$BS110*Assembly!AC$24</f>
        <v>9,055</v>
      </c>
      <c r="BW110" s="240" t="str">
        <f t="shared" si="9"/>
        <v>4.84</v>
      </c>
      <c r="BX110" s="241" t="str">
        <f t="shared" si="10"/>
        <v>580</v>
      </c>
      <c r="BY110" s="242" t="str">
        <f t="shared" si="11"/>
        <v>75.6</v>
      </c>
      <c r="BZ110" s="225"/>
      <c r="CA110" s="225" t="str">
        <f>$AY110*Assembly!X$4+$AZ110*Assembly!X$5+$BA110*Assembly!X$6+$BB110*Assembly!X$7+$BC110*Assembly!X$8+$BD110*Assembly!X$9+$BE110*Assembly!X$10+$BF110*Assembly!X$11+$BG110*Assembly!X$12+$BH110*Assembly!X$13+$BI110*Assembly!X$14+$BJ110*Assembly!X$15+$BK110*Assembly!X$16+$BL110*Assembly!X$17+$BM110*Assembly!X$18+$BN110*Assembly!X$19+$BO110*Assembly!X$20+$BP110*Assembly!X$21+$BQ110*Assembly!X$22+$BR110*Assembly!X$23+$BS110*Assembly!X$24</f>
        <v>215</v>
      </c>
      <c r="CB110" s="225" t="str">
        <f t="shared" si="12"/>
        <v>33,444</v>
      </c>
      <c r="CC110" s="223" t="str">
        <f t="shared" si="13"/>
        <v>0.0334</v>
      </c>
      <c r="CD110" s="243" t="str">
        <f>$AY110*Assembly!AB$4+$AZ110*Assembly!AB$5+$BA110*Assembly!AB$6+$BB110*Assembly!AB$7+$BC110*Assembly!AB$8+$BD110*Assembly!AB$9+$BE110*Assembly!AB$10+$BF110*Assembly!AB$11+$BG110*Assembly!AB$12+$BH110*Assembly!AB$13+$BI110*Assembly!AB$14+$BJ110*Assembly!AB$15+$BK110*Assembly!AB$16+$BL110*Assembly!AB$17+$BM110*Assembly!AB$18+$BN110*Assembly!AB$19+$BO110*Assembly!AB$20+$BP110*Assembly!AB$21+$BQ110*Assembly!AB$22+$BR110*Assembly!AB$23+$BS110*Assembly!AB$24</f>
        <v>380</v>
      </c>
      <c r="CE110" s="231" t="str">
        <f>$AY110*Assembly!M$4+$AZ110*Assembly!M$5+$BA110*Assembly!M$6+$BB110*Assembly!M$7+$BC110*Assembly!M$8+$BD110*Assembly!M$9+$BE110*Assembly!M$10+$BF110*Assembly!M$11+$BG110*Assembly!M$12+$BH110*Assembly!M$13+$BI110*Assembly!M$14+$BJ110*Assembly!M$15+$BK110*Assembly!M$16+$BL110*Assembly!M$17+$BM110*Assembly!M$18+$BN110*Assembly!M$19+$BO110*Assembly!M$20+$BP110*Assembly!M$21+$BQ110*Assembly!M$22+$BR110*Assembly!M$23+$BS110*Assembly!M$24</f>
        <v>2,043</v>
      </c>
      <c r="CF110" s="231" t="str">
        <f>$AY110*Assembly!N$4+$AZ110*Assembly!N$5+$BA110*Assembly!N$6+$BB110*Assembly!N$7+$BC110*Assembly!N$8+$BD110*Assembly!N$9+$BE110*Assembly!N$10+$BF110*Assembly!N$11+$BG110*Assembly!N$12+$BH110*Assembly!N$13+$BI110*Assembly!N$14+$BJ110*Assembly!N$15+$BK110*Assembly!N$16+$BL110*Assembly!N$17+$BM110*Assembly!N$18+$BN110*Assembly!N$19+$BO110*Assembly!N$20+$BP110*Assembly!N$21+$BQ110*Assembly!N$22+$BR110*Assembly!N$23+$BS110*Assembly!N$24</f>
        <v>25</v>
      </c>
      <c r="CG110" s="231" t="str">
        <f>$AY110*Assembly!O$4+$AZ110*Assembly!O$5+$BA110*Assembly!O$6+$BB110*Assembly!O$7+$BC110*Assembly!O$8+$BD110*Assembly!O$9+$BE110*Assembly!O$10+$BF110*Assembly!O$11+$BG110*Assembly!O$12+$BH110*Assembly!O$13+$BI110*Assembly!O$14+$BJ110*Assembly!O$15+$BK110*Assembly!O$16+$BL110*Assembly!O$17+$BM110*Assembly!O$18+$BN110*Assembly!O$19+$BO110*Assembly!O$20+$BP110*Assembly!O$21+$BQ110*Assembly!O$22+$BR110*Assembly!O$23+$BS110*Assembly!O$24</f>
        <v>15</v>
      </c>
      <c r="CH110" s="229" t="str">
        <f>$AY110*Assembly!P$4+$AZ110*Assembly!P$5+$BA110*Assembly!P$6+$BB110*Assembly!P$7+$BC110*Assembly!P$8+$BD110*Assembly!P$9+$BE110*Assembly!P$10+$BF110*Assembly!P$11+$BG110*Assembly!P$12+$BH110*Assembly!P$13+$BI110*Assembly!P$14+$BJ110*Assembly!P$15+$BK110*Assembly!P$16+$BL110*Assembly!P$17+$BM110*Assembly!P$18+$BN110*Assembly!P$19+$BO110*Assembly!P$20+$BP110*Assembly!P$21+$BQ110*Assembly!P$22+$BR110*Assembly!P$23+$BS110*Assembly!P$24</f>
        <v>0</v>
      </c>
      <c r="CI110" s="229" t="str">
        <f>$AY110*Assembly!Q$4+$AZ110*Assembly!Q$5+$BA110*Assembly!Q$6+$BB110*Assembly!Q$7+$BC110*Assembly!Q$8+$BD110*Assembly!Q$9+$BE110*Assembly!Q$10+$BF110*Assembly!Q$11+$BG110*Assembly!Q$12+$BH110*Assembly!Q$13+$BI110*Assembly!Q$14+$BJ110*Assembly!Q$15+$BK110*Assembly!Q$16+$BL110*Assembly!Q$17+$BM110*Assembly!Q$18+$BN110*Assembly!Q$19+$BO110*Assembly!Q$20+$BP110*Assembly!Q$21+$BQ110*Assembly!Q$22+$BR110*Assembly!Q$23+$BS110*Assembly!Q$24</f>
        <v>1</v>
      </c>
      <c r="CJ110" s="231" t="str">
        <f>$AY110*Assembly!R$4+$AZ110*Assembly!R$5+$BA110*Assembly!R$6+$BB110*Assembly!R$7+$BC110*Assembly!R$8+$BD110*Assembly!R$9+$BE110*Assembly!R$10+$BF110*Assembly!R$11+$BG110*Assembly!R$12+$BH110*Assembly!R$13+$BI110*Assembly!R$14+$BJ110*Assembly!R$15+$BK110*Assembly!R$16+$BL110*Assembly!R$17+$BM110*Assembly!R$18+$BN110*Assembly!R$19+$BO110*Assembly!R$20+$BP110*Assembly!R$21+$BQ110*Assembly!R$22+$BR110*Assembly!R$23+$BS110*Assembly!R$24</f>
        <v>0</v>
      </c>
      <c r="CK110" s="229" t="str">
        <f>$AY110*Assembly!S$4+$AZ110*Assembly!S$5+$BA110*Assembly!S$6+$BB110*Assembly!S$7+$BC110*Assembly!S$8+$BD110*Assembly!S$9+$BE110*Assembly!S$10+$BF110*Assembly!S$11+$BG110*Assembly!S$12+$BH110*Assembly!S$13+$BI110*Assembly!S$14+$BJ110*Assembly!S$15+$BK110*Assembly!S$16+$BL110*Assembly!S$17+$BM110*Assembly!S$18+$BN110*Assembly!S$19+$BO110*Assembly!S$20+$BP110*Assembly!S$21+$BQ110*Assembly!S$22+$BR110*Assembly!S$23+$BS110*Assembly!S$24</f>
        <v>0</v>
      </c>
      <c r="CL110" s="229" t="str">
        <f>$AY110*Assembly!T$4+$AZ110*Assembly!T$5+$BA110*Assembly!T$6+$BB110*Assembly!T$7+$BC110*Assembly!T$8+$BD110*Assembly!T$9+$BE110*Assembly!T$10+$BF110*Assembly!T$11+$BG110*Assembly!T$12+$BH110*Assembly!T$13+$BI110*Assembly!T$14+$BJ110*Assembly!T$15+$BK110*Assembly!T$16+$BL110*Assembly!T$17+$BM110*Assembly!T$18+$BN110*Assembly!T$19+$BO110*Assembly!T$20+$BP110*Assembly!T$21+$BQ110*Assembly!T$22+$BR110*Assembly!T$23+$BS110*Assembly!T$24</f>
        <v>0</v>
      </c>
      <c r="CM110" s="229" t="str">
        <f>$AY110*Assembly!U$4+$AZ110*Assembly!U$5+$BA110*Assembly!U$6+$BB110*Assembly!U$7+$BC110*Assembly!U$8+$BD110*Assembly!U$9+$BE110*Assembly!U$10+$BF110*Assembly!U$11+$BG110*Assembly!U$12+$BH110*Assembly!U$13+$BI110*Assembly!U$14+$BJ110*Assembly!U$15+$BK110*Assembly!U$16+$BL110*Assembly!U$17+$BM110*Assembly!U$18+$BN110*Assembly!U$19+$BO110*Assembly!U$20+$BP110*Assembly!U$21+$BQ110*Assembly!U$22+$BR110*Assembly!U$23+$BS110*Assembly!U$24</f>
        <v>0</v>
      </c>
      <c r="CN110" s="231" t="str">
        <f>$AY110*Assembly!V$4+$AZ110*Assembly!V$5+$BA110*Assembly!V$6+$BB110*Assembly!V$7+$BC110*Assembly!V$8+$BD110*Assembly!V$9+$BE110*Assembly!V$10+$BF110*Assembly!V$11+$BG110*Assembly!V$12+$BH110*Assembly!V$13+$BI110*Assembly!V$14+$BJ110*Assembly!V$15+$BK110*Assembly!V$16+$BL110*Assembly!V$17+$BM110*Assembly!V$18+$BN110*Assembly!V$19+$BO110*Assembly!V$20+$BP110*Assembly!V$21+$BQ110*Assembly!V$22+$BR110*Assembly!V$23+$BS110*Assembly!V$24</f>
        <v>0</v>
      </c>
      <c r="CO110" s="231" t="str">
        <f>CE110*Refining!$F$3</f>
        <v>3,647</v>
      </c>
      <c r="CP110" s="231" t="str">
        <f>CF110*Refining!$F$4</f>
        <v>78</v>
      </c>
      <c r="CQ110" s="231" t="str">
        <f>CG110*Refining!$F$5</f>
        <v>63</v>
      </c>
      <c r="CR110" s="231" t="str">
        <f>CH110*Refining!$F$6</f>
        <v>0</v>
      </c>
      <c r="CS110" s="231" t="str">
        <f>CI110*Refining!$F$7</f>
        <v>2</v>
      </c>
      <c r="CT110" s="231" t="str">
        <f>CJ110*Refining!$F$8</f>
        <v>0</v>
      </c>
      <c r="CU110" s="231" t="str">
        <f>CK110*Refining!$F$9</f>
        <v>0</v>
      </c>
      <c r="CV110" s="231" t="str">
        <f>CL110*Refining!$F$10</f>
        <v>0</v>
      </c>
      <c r="CW110" s="231" t="str">
        <f>CM110*Refining!$F$11</f>
        <v>0</v>
      </c>
      <c r="CX110" s="231" t="str">
        <f>CN110*Refining!$F$12</f>
        <v>0</v>
      </c>
      <c r="CY110" s="248" t="str">
        <f t="shared" ref="CY110:DR110" si="445">IF(CE110 = 0, "", CE110)</f>
        <v>2,043</v>
      </c>
      <c r="CZ110" s="249" t="str">
        <f t="shared" si="445"/>
        <v>25</v>
      </c>
      <c r="DA110" s="249" t="str">
        <f t="shared" si="445"/>
        <v>15</v>
      </c>
      <c r="DB110" s="245" t="str">
        <f t="shared" si="445"/>
        <v/>
      </c>
      <c r="DC110" s="245" t="str">
        <f t="shared" si="445"/>
        <v>1</v>
      </c>
      <c r="DD110" s="245" t="str">
        <f t="shared" si="445"/>
        <v/>
      </c>
      <c r="DE110" s="245" t="str">
        <f t="shared" si="445"/>
        <v/>
      </c>
      <c r="DF110" s="245" t="str">
        <f t="shared" si="445"/>
        <v/>
      </c>
      <c r="DG110" s="245" t="str">
        <f t="shared" si="445"/>
        <v/>
      </c>
      <c r="DH110" s="246" t="str">
        <f t="shared" si="445"/>
        <v/>
      </c>
      <c r="DI110" s="248" t="str">
        <f t="shared" si="445"/>
        <v>3,647</v>
      </c>
      <c r="DJ110" s="249" t="str">
        <f t="shared" si="445"/>
        <v>78</v>
      </c>
      <c r="DK110" s="249" t="str">
        <f t="shared" si="445"/>
        <v>63</v>
      </c>
      <c r="DL110" s="245" t="str">
        <f t="shared" si="445"/>
        <v/>
      </c>
      <c r="DM110" s="249" t="str">
        <f t="shared" si="445"/>
        <v>2</v>
      </c>
      <c r="DN110" s="245" t="str">
        <f t="shared" si="445"/>
        <v/>
      </c>
      <c r="DO110" s="245" t="str">
        <f t="shared" si="445"/>
        <v/>
      </c>
      <c r="DP110" s="245" t="str">
        <f t="shared" si="445"/>
        <v/>
      </c>
      <c r="DQ110" s="245" t="str">
        <f t="shared" si="445"/>
        <v/>
      </c>
      <c r="DR110" s="246" t="str">
        <f t="shared" si="445"/>
        <v/>
      </c>
      <c r="DS110" s="248" t="str">
        <f t="shared" si="15"/>
        <v>2,084</v>
      </c>
      <c r="DT110" s="249" t="str">
        <f t="shared" si="16"/>
        <v>3,790</v>
      </c>
      <c r="DU110" s="225" t="str">
        <f>CY110*'Ores &amp; Ingots'!$C$3+CZ110*'Ores &amp; Ingots'!$C$4+DA110*'Ores &amp; Ingots'!$C$5+DB110*'Ores &amp; Ingots'!$C$6+DC110*'Ores &amp; Ingots'!$C$7+DD110*'Ores &amp; Ingots'!$C$8+DE110*'Ores &amp; Ingots'!$C$9+DF110*'Ores &amp; Ingots'!$C$10+DG110*'Ores &amp; Ingots'!$C$11+DH110*'Ores &amp; Ingots'!$C$12</f>
        <v>264</v>
      </c>
      <c r="DV110" s="225" t="str">
        <f>DI110*'Ores &amp; Ingots'!$B$3+DJ110*'Ores &amp; Ingots'!$B$4+DK110*'Ores &amp; Ingots'!$B$5+DL110*'Ores &amp; Ingots'!$B$6+DM110*'Ores &amp; Ingots'!$B$7+DN110*'Ores &amp; Ingots'!$B$8+DO110*'Ores &amp; Ingots'!$B$9+DP110*'Ores &amp; Ingots'!$B$10+DQ110*'Ores &amp; Ingots'!$B$11+DR110*'Ores &amp; Ingots'!$B$12</f>
        <v>1,402</v>
      </c>
      <c r="DW110" s="249" t="str">
        <f>CY110*Refining!$G$3+CZ110*Refining!$G$4+DA110*Refining!$G$5+DB110*Refining!$G$6+DC110*Refining!$G$7+DD110*Refining!$G$8+DE110*Refining!$G$9+DF110*Refining!$G$10+DG110*Refining!$G$11+DH110*Refining!$G$12</f>
        <v>454</v>
      </c>
      <c r="DX110" s="249" t="str">
        <f t="shared" si="17"/>
        <v>70,561</v>
      </c>
      <c r="DY110" s="250" t="str">
        <f t="shared" si="18"/>
        <v>0.0706</v>
      </c>
      <c r="DZ110" s="248" t="str">
        <f t="shared" si="19"/>
        <v>719</v>
      </c>
      <c r="EA110" s="251" t="str">
        <f t="shared" ref="EA110:EB110" si="446">DZ110/60</f>
        <v>12.0</v>
      </c>
      <c r="EB110" s="251" t="str">
        <f t="shared" si="446"/>
        <v>0.2</v>
      </c>
      <c r="EC110" s="543" t="str">
        <f t="shared" si="21"/>
        <v>0.01</v>
      </c>
      <c r="ED110" s="248" t="str">
        <f t="shared" si="22"/>
        <v>104,005</v>
      </c>
      <c r="EE110" s="251" t="str">
        <f t="shared" ref="EE110:EF110" si="447">ED110/1000</f>
        <v>104.0</v>
      </c>
      <c r="EF110" s="252" t="str">
        <f t="shared" si="447"/>
        <v>0.10</v>
      </c>
      <c r="EG110" s="544" t="str">
        <f t="shared" si="24"/>
        <v>0.1040</v>
      </c>
      <c r="EH110" s="225">
        <v>584.0</v>
      </c>
    </row>
    <row r="111">
      <c r="A111" s="42"/>
      <c r="B111" s="297" t="s">
        <v>993</v>
      </c>
      <c r="C111" s="262" t="s">
        <v>885</v>
      </c>
      <c r="D111" s="262">
        <v>1.0</v>
      </c>
      <c r="E111" s="262">
        <v>1.0</v>
      </c>
      <c r="F111" s="262">
        <v>1.0</v>
      </c>
      <c r="G111" s="315" t="str">
        <f t="shared" si="5"/>
        <v>0.1</v>
      </c>
      <c r="H111" s="316">
        <v>50.0</v>
      </c>
      <c r="I111" s="316">
        <v>50.0</v>
      </c>
      <c r="J111" s="316" t="str">
        <f>H111/Main!$D$9</f>
        <v>50</v>
      </c>
      <c r="K111" s="316" t="str">
        <f>I111/Main!$D$10</f>
        <v>50</v>
      </c>
      <c r="L111" s="316" t="str">
        <f t="shared" si="6"/>
        <v>1</v>
      </c>
      <c r="M111" s="316">
        <v>1.0</v>
      </c>
      <c r="N111" s="318">
        <v>1000.0</v>
      </c>
      <c r="O111" s="318">
        <v>330000.0</v>
      </c>
      <c r="P111" s="317"/>
      <c r="Q111" s="318"/>
      <c r="R111" s="317"/>
      <c r="S111" s="319"/>
      <c r="T111" s="319"/>
      <c r="U111" s="317"/>
      <c r="V111" s="317"/>
      <c r="W111" s="319"/>
      <c r="X111" s="319"/>
      <c r="Y111" s="317"/>
      <c r="Z111" s="317"/>
      <c r="AA111" s="317"/>
      <c r="AB111" s="317"/>
      <c r="AC111" s="337"/>
      <c r="AD111" s="275">
        <v>8.0</v>
      </c>
      <c r="AE111" s="275">
        <v>0.0</v>
      </c>
      <c r="AF111" s="275">
        <v>0.0</v>
      </c>
      <c r="AG111" s="275">
        <v>0.0</v>
      </c>
      <c r="AH111" s="275">
        <v>10.0</v>
      </c>
      <c r="AI111" s="275">
        <v>0.0</v>
      </c>
      <c r="AJ111" s="275">
        <v>0.0</v>
      </c>
      <c r="AK111" s="321">
        <v>5.0</v>
      </c>
      <c r="AL111" s="275">
        <v>0.0</v>
      </c>
      <c r="AM111" s="275">
        <v>0.0</v>
      </c>
      <c r="AN111" s="275">
        <v>0.0</v>
      </c>
      <c r="AO111" s="275">
        <v>2.0</v>
      </c>
      <c r="AP111" s="275">
        <v>0.0</v>
      </c>
      <c r="AQ111" s="275">
        <v>0.0</v>
      </c>
      <c r="AR111" s="275">
        <v>0.0</v>
      </c>
      <c r="AS111" s="275">
        <v>0.0</v>
      </c>
      <c r="AT111" s="275">
        <v>0.0</v>
      </c>
      <c r="AU111" s="275">
        <v>0.0</v>
      </c>
      <c r="AV111" s="275">
        <v>0.0</v>
      </c>
      <c r="AW111" s="275">
        <v>0.0</v>
      </c>
      <c r="AX111" s="275">
        <v>0.0</v>
      </c>
      <c r="AY111" s="274" t="str">
        <f t="shared" ref="AY111:BS111" si="448">IF(AD111 = 0, "", AD111)</f>
        <v>8</v>
      </c>
      <c r="AZ111" s="262" t="str">
        <f t="shared" si="448"/>
        <v/>
      </c>
      <c r="BA111" s="262" t="str">
        <f t="shared" si="448"/>
        <v/>
      </c>
      <c r="BB111" s="262" t="str">
        <f t="shared" si="448"/>
        <v/>
      </c>
      <c r="BC111" s="275" t="str">
        <f t="shared" si="448"/>
        <v>10</v>
      </c>
      <c r="BD111" s="262" t="str">
        <f t="shared" si="448"/>
        <v/>
      </c>
      <c r="BE111" s="262" t="str">
        <f t="shared" si="448"/>
        <v/>
      </c>
      <c r="BF111" s="321" t="str">
        <f t="shared" si="448"/>
        <v>5</v>
      </c>
      <c r="BG111" s="262" t="str">
        <f t="shared" si="448"/>
        <v/>
      </c>
      <c r="BH111" s="262" t="str">
        <f t="shared" si="448"/>
        <v/>
      </c>
      <c r="BI111" s="262" t="str">
        <f t="shared" si="448"/>
        <v/>
      </c>
      <c r="BJ111" s="275" t="str">
        <f t="shared" si="448"/>
        <v>2</v>
      </c>
      <c r="BK111" s="262" t="str">
        <f t="shared" si="448"/>
        <v/>
      </c>
      <c r="BL111" s="262" t="str">
        <f t="shared" si="448"/>
        <v/>
      </c>
      <c r="BM111" s="262" t="str">
        <f t="shared" si="448"/>
        <v/>
      </c>
      <c r="BN111" s="262" t="str">
        <f t="shared" si="448"/>
        <v/>
      </c>
      <c r="BO111" s="262" t="str">
        <f t="shared" si="448"/>
        <v/>
      </c>
      <c r="BP111" s="262" t="str">
        <f t="shared" si="448"/>
        <v/>
      </c>
      <c r="BQ111" s="262" t="str">
        <f t="shared" si="448"/>
        <v/>
      </c>
      <c r="BR111" s="262" t="str">
        <f t="shared" si="448"/>
        <v/>
      </c>
      <c r="BS111" s="273" t="str">
        <f t="shared" si="448"/>
        <v/>
      </c>
      <c r="BT111" s="274" t="str">
        <f>$AY111*Assembly!Y$4+$AZ111*Assembly!Y$5+$BA111*Assembly!Y$6+$BB111*Assembly!Y$7+$BC111*Assembly!Y$8+$BD111*Assembly!Y$9+$BE111*Assembly!Y$10+$BF111*Assembly!Y$11+$BG111*Assembly!Y$12+$BH111*Assembly!Y$13+$BI111*Assembly!Y$14+$BJ111*Assembly!Y$15+$BK111*Assembly!Y$16+$BL111*Assembly!Y$17+$BM111*Assembly!Y$18+$BN111*Assembly!Y$19+$BO111*Assembly!Y$20+$BP111*Assembly!Y$21+$BQ111*Assembly!Y$22+$BR111*Assembly!Y$23+$BS111*Assembly!Y$24</f>
        <v>253</v>
      </c>
      <c r="BU111" s="275" t="str">
        <f t="shared" si="8"/>
        <v>2,024</v>
      </c>
      <c r="BV111" s="275" t="str">
        <f>$AY111*Assembly!AC$4+$AZ111*Assembly!AC$5+$BA111*Assembly!AC$6+$BB111*Assembly!AC$7+$BC111*Assembly!AC$8+$BD111*Assembly!AC$9+$BE111*Assembly!AC$10+$BF111*Assembly!AC$11+$BG111*Assembly!AC$12+$BH111*Assembly!AC$13+$BI111*Assembly!AC$14+$BJ111*Assembly!AC$15+$BK111*Assembly!AC$16+$BL111*Assembly!AC$17+$BM111*Assembly!AC$18+$BN111*Assembly!AC$19+$BO111*Assembly!AC$20+$BP111*Assembly!AC$21+$BQ111*Assembly!AC$22+$BR111*Assembly!AC$23+$BS111*Assembly!AC$24</f>
        <v>1,165</v>
      </c>
      <c r="BW111" s="276" t="str">
        <f t="shared" si="9"/>
        <v>4.60</v>
      </c>
      <c r="BX111" s="277" t="str">
        <f t="shared" si="10"/>
        <v>9320</v>
      </c>
      <c r="BY111" s="278" t="str">
        <f t="shared" si="11"/>
        <v>0.6</v>
      </c>
      <c r="BZ111" s="275"/>
      <c r="CA111" s="275" t="str">
        <f>$AY111*Assembly!X$4+$AZ111*Assembly!X$5+$BA111*Assembly!X$6+$BB111*Assembly!X$7+$BC111*Assembly!X$8+$BD111*Assembly!X$9+$BE111*Assembly!X$10+$BF111*Assembly!X$11+$BG111*Assembly!X$12+$BH111*Assembly!X$13+$BI111*Assembly!X$14+$BJ111*Assembly!X$15+$BK111*Assembly!X$16+$BL111*Assembly!X$17+$BM111*Assembly!X$18+$BN111*Assembly!X$19+$BO111*Assembly!X$20+$BP111*Assembly!X$21+$BQ111*Assembly!X$22+$BR111*Assembly!X$23+$BS111*Assembly!X$24</f>
        <v>57</v>
      </c>
      <c r="CB111" s="275" t="str">
        <f t="shared" si="12"/>
        <v>8,867</v>
      </c>
      <c r="CC111" s="279" t="str">
        <f t="shared" si="13"/>
        <v>0.0089</v>
      </c>
      <c r="CD111" s="280" t="str">
        <f>$AY111*Assembly!AB$4+$AZ111*Assembly!AB$5+$BA111*Assembly!AB$6+$BB111*Assembly!AB$7+$BC111*Assembly!AB$8+$BD111*Assembly!AB$9+$BE111*Assembly!AB$10+$BF111*Assembly!AB$11+$BG111*Assembly!AB$12+$BH111*Assembly!AB$13+$BI111*Assembly!AB$14+$BJ111*Assembly!AB$15+$BK111*Assembly!AB$16+$BL111*Assembly!AB$17+$BM111*Assembly!AB$18+$BN111*Assembly!AB$19+$BO111*Assembly!AB$20+$BP111*Assembly!AB$21+$BQ111*Assembly!AB$22+$BR111*Assembly!AB$23+$BS111*Assembly!AB$24</f>
        <v>79</v>
      </c>
      <c r="CE111" s="318" t="str">
        <f>$AY111*Assembly!M$4+$AZ111*Assembly!M$5+$BA111*Assembly!M$6+$BB111*Assembly!M$7+$BC111*Assembly!M$8+$BD111*Assembly!M$9+$BE111*Assembly!M$10+$BF111*Assembly!M$11+$BG111*Assembly!M$12+$BH111*Assembly!M$13+$BI111*Assembly!M$14+$BJ111*Assembly!M$15+$BK111*Assembly!M$16+$BL111*Assembly!M$17+$BM111*Assembly!M$18+$BN111*Assembly!M$19+$BO111*Assembly!M$20+$BP111*Assembly!M$21+$BQ111*Assembly!M$22+$BR111*Assembly!M$23+$BS111*Assembly!M$24</f>
        <v>295</v>
      </c>
      <c r="CF111" s="318" t="str">
        <f>$AY111*Assembly!N$4+$AZ111*Assembly!N$5+$BA111*Assembly!N$6+$BB111*Assembly!N$7+$BC111*Assembly!N$8+$BD111*Assembly!N$9+$BE111*Assembly!N$10+$BF111*Assembly!N$11+$BG111*Assembly!N$12+$BH111*Assembly!N$13+$BI111*Assembly!N$14+$BJ111*Assembly!N$15+$BK111*Assembly!N$16+$BL111*Assembly!N$17+$BM111*Assembly!N$18+$BN111*Assembly!N$19+$BO111*Assembly!N$20+$BP111*Assembly!N$21+$BQ111*Assembly!N$22+$BR111*Assembly!N$23+$BS111*Assembly!N$24</f>
        <v>10</v>
      </c>
      <c r="CG111" s="318" t="str">
        <f>$AY111*Assembly!O$4+$AZ111*Assembly!O$5+$BA111*Assembly!O$6+$BB111*Assembly!O$7+$BC111*Assembly!O$8+$BD111*Assembly!O$9+$BE111*Assembly!O$10+$BF111*Assembly!O$11+$BG111*Assembly!O$12+$BH111*Assembly!O$13+$BI111*Assembly!O$14+$BJ111*Assembly!O$15+$BK111*Assembly!O$16+$BL111*Assembly!O$17+$BM111*Assembly!O$18+$BN111*Assembly!O$19+$BO111*Assembly!O$20+$BP111*Assembly!O$21+$BQ111*Assembly!O$22+$BR111*Assembly!O$23+$BS111*Assembly!O$24</f>
        <v>6</v>
      </c>
      <c r="CH111" s="316" t="str">
        <f>$AY111*Assembly!P$4+$AZ111*Assembly!P$5+$BA111*Assembly!P$6+$BB111*Assembly!P$7+$BC111*Assembly!P$8+$BD111*Assembly!P$9+$BE111*Assembly!P$10+$BF111*Assembly!P$11+$BG111*Assembly!P$12+$BH111*Assembly!P$13+$BI111*Assembly!P$14+$BJ111*Assembly!P$15+$BK111*Assembly!P$16+$BL111*Assembly!P$17+$BM111*Assembly!P$18+$BN111*Assembly!P$19+$BO111*Assembly!P$20+$BP111*Assembly!P$21+$BQ111*Assembly!P$22+$BR111*Assembly!P$23+$BS111*Assembly!P$24</f>
        <v>0</v>
      </c>
      <c r="CI111" s="316" t="str">
        <f>$AY111*Assembly!Q$4+$AZ111*Assembly!Q$5+$BA111*Assembly!Q$6+$BB111*Assembly!Q$7+$BC111*Assembly!Q$8+$BD111*Assembly!Q$9+$BE111*Assembly!Q$10+$BF111*Assembly!Q$11+$BG111*Assembly!Q$12+$BH111*Assembly!Q$13+$BI111*Assembly!Q$14+$BJ111*Assembly!Q$15+$BK111*Assembly!Q$16+$BL111*Assembly!Q$17+$BM111*Assembly!Q$18+$BN111*Assembly!Q$19+$BO111*Assembly!Q$20+$BP111*Assembly!Q$21+$BQ111*Assembly!Q$22+$BR111*Assembly!Q$23+$BS111*Assembly!Q$24</f>
        <v>1</v>
      </c>
      <c r="CJ111" s="318" t="str">
        <f>$AY111*Assembly!R$4+$AZ111*Assembly!R$5+$BA111*Assembly!R$6+$BB111*Assembly!R$7+$BC111*Assembly!R$8+$BD111*Assembly!R$9+$BE111*Assembly!R$10+$BF111*Assembly!R$11+$BG111*Assembly!R$12+$BH111*Assembly!R$13+$BI111*Assembly!R$14+$BJ111*Assembly!R$15+$BK111*Assembly!R$16+$BL111*Assembly!R$17+$BM111*Assembly!R$18+$BN111*Assembly!R$19+$BO111*Assembly!R$20+$BP111*Assembly!R$21+$BQ111*Assembly!R$22+$BR111*Assembly!R$23+$BS111*Assembly!R$24</f>
        <v>0</v>
      </c>
      <c r="CK111" s="316" t="str">
        <f>$AY111*Assembly!S$4+$AZ111*Assembly!S$5+$BA111*Assembly!S$6+$BB111*Assembly!S$7+$BC111*Assembly!S$8+$BD111*Assembly!S$9+$BE111*Assembly!S$10+$BF111*Assembly!S$11+$BG111*Assembly!S$12+$BH111*Assembly!S$13+$BI111*Assembly!S$14+$BJ111*Assembly!S$15+$BK111*Assembly!S$16+$BL111*Assembly!S$17+$BM111*Assembly!S$18+$BN111*Assembly!S$19+$BO111*Assembly!S$20+$BP111*Assembly!S$21+$BQ111*Assembly!S$22+$BR111*Assembly!S$23+$BS111*Assembly!S$24</f>
        <v>0</v>
      </c>
      <c r="CL111" s="316" t="str">
        <f>$AY111*Assembly!T$4+$AZ111*Assembly!T$5+$BA111*Assembly!T$6+$BB111*Assembly!T$7+$BC111*Assembly!T$8+$BD111*Assembly!T$9+$BE111*Assembly!T$10+$BF111*Assembly!T$11+$BG111*Assembly!T$12+$BH111*Assembly!T$13+$BI111*Assembly!T$14+$BJ111*Assembly!T$15+$BK111*Assembly!T$16+$BL111*Assembly!T$17+$BM111*Assembly!T$18+$BN111*Assembly!T$19+$BO111*Assembly!T$20+$BP111*Assembly!T$21+$BQ111*Assembly!T$22+$BR111*Assembly!T$23+$BS111*Assembly!T$24</f>
        <v>0</v>
      </c>
      <c r="CM111" s="316" t="str">
        <f>$AY111*Assembly!U$4+$AZ111*Assembly!U$5+$BA111*Assembly!U$6+$BB111*Assembly!U$7+$BC111*Assembly!U$8+$BD111*Assembly!U$9+$BE111*Assembly!U$10+$BF111*Assembly!U$11+$BG111*Assembly!U$12+$BH111*Assembly!U$13+$BI111*Assembly!U$14+$BJ111*Assembly!U$15+$BK111*Assembly!U$16+$BL111*Assembly!U$17+$BM111*Assembly!U$18+$BN111*Assembly!U$19+$BO111*Assembly!U$20+$BP111*Assembly!U$21+$BQ111*Assembly!U$22+$BR111*Assembly!U$23+$BS111*Assembly!U$24</f>
        <v>0</v>
      </c>
      <c r="CN111" s="318" t="str">
        <f>$AY111*Assembly!V$4+$AZ111*Assembly!V$5+$BA111*Assembly!V$6+$BB111*Assembly!V$7+$BC111*Assembly!V$8+$BD111*Assembly!V$9+$BE111*Assembly!V$10+$BF111*Assembly!V$11+$BG111*Assembly!V$12+$BH111*Assembly!V$13+$BI111*Assembly!V$14+$BJ111*Assembly!V$15+$BK111*Assembly!V$16+$BL111*Assembly!V$17+$BM111*Assembly!V$18+$BN111*Assembly!V$19+$BO111*Assembly!V$20+$BP111*Assembly!V$21+$BQ111*Assembly!V$22+$BR111*Assembly!V$23+$BS111*Assembly!V$24</f>
        <v>0</v>
      </c>
      <c r="CO111" s="318" t="str">
        <f>CE111*Refining!$F$3</f>
        <v>526</v>
      </c>
      <c r="CP111" s="318" t="str">
        <f>CF111*Refining!$F$4</f>
        <v>31</v>
      </c>
      <c r="CQ111" s="318" t="str">
        <f>CG111*Refining!$F$5</f>
        <v>25</v>
      </c>
      <c r="CR111" s="318" t="str">
        <f>CH111*Refining!$F$6</f>
        <v>0</v>
      </c>
      <c r="CS111" s="318" t="str">
        <f>CI111*Refining!$F$7</f>
        <v>2</v>
      </c>
      <c r="CT111" s="318" t="str">
        <f>CJ111*Refining!$F$8</f>
        <v>0</v>
      </c>
      <c r="CU111" s="318" t="str">
        <f>CK111*Refining!$F$9</f>
        <v>0</v>
      </c>
      <c r="CV111" s="318" t="str">
        <f>CL111*Refining!$F$10</f>
        <v>0</v>
      </c>
      <c r="CW111" s="318" t="str">
        <f>CM111*Refining!$F$11</f>
        <v>0</v>
      </c>
      <c r="CX111" s="318" t="str">
        <f>CN111*Refining!$F$12</f>
        <v>0</v>
      </c>
      <c r="CY111" s="285" t="str">
        <f t="shared" ref="CY111:DR111" si="449">IF(CE111 = 0, "", CE111)</f>
        <v>295</v>
      </c>
      <c r="CZ111" s="286" t="str">
        <f t="shared" si="449"/>
        <v>10</v>
      </c>
      <c r="DA111" s="286" t="str">
        <f t="shared" si="449"/>
        <v>6</v>
      </c>
      <c r="DB111" s="282" t="str">
        <f t="shared" si="449"/>
        <v/>
      </c>
      <c r="DC111" s="282" t="str">
        <f t="shared" si="449"/>
        <v>1</v>
      </c>
      <c r="DD111" s="282" t="str">
        <f t="shared" si="449"/>
        <v/>
      </c>
      <c r="DE111" s="282" t="str">
        <f t="shared" si="449"/>
        <v/>
      </c>
      <c r="DF111" s="282" t="str">
        <f t="shared" si="449"/>
        <v/>
      </c>
      <c r="DG111" s="282" t="str">
        <f t="shared" si="449"/>
        <v/>
      </c>
      <c r="DH111" s="283" t="str">
        <f t="shared" si="449"/>
        <v/>
      </c>
      <c r="DI111" s="285" t="str">
        <f t="shared" si="449"/>
        <v>526</v>
      </c>
      <c r="DJ111" s="286" t="str">
        <f t="shared" si="449"/>
        <v>31</v>
      </c>
      <c r="DK111" s="286" t="str">
        <f t="shared" si="449"/>
        <v>25</v>
      </c>
      <c r="DL111" s="282" t="str">
        <f t="shared" si="449"/>
        <v/>
      </c>
      <c r="DM111" s="286" t="str">
        <f t="shared" si="449"/>
        <v>2</v>
      </c>
      <c r="DN111" s="282" t="str">
        <f t="shared" si="449"/>
        <v/>
      </c>
      <c r="DO111" s="282" t="str">
        <f t="shared" si="449"/>
        <v/>
      </c>
      <c r="DP111" s="282" t="str">
        <f t="shared" si="449"/>
        <v/>
      </c>
      <c r="DQ111" s="282" t="str">
        <f t="shared" si="449"/>
        <v/>
      </c>
      <c r="DR111" s="283" t="str">
        <f t="shared" si="449"/>
        <v/>
      </c>
      <c r="DS111" s="285" t="str">
        <f t="shared" si="15"/>
        <v>312</v>
      </c>
      <c r="DT111" s="286" t="str">
        <f t="shared" si="16"/>
        <v>584</v>
      </c>
      <c r="DU111" s="275" t="str">
        <f>CY111*'Ores &amp; Ingots'!$C$3+CZ111*'Ores &amp; Ingots'!$C$4+DA111*'Ores &amp; Ingots'!$C$5+DB111*'Ores &amp; Ingots'!$C$6+DC111*'Ores &amp; Ingots'!$C$7+DD111*'Ores &amp; Ingots'!$C$8+DE111*'Ores &amp; Ingots'!$C$9+DF111*'Ores &amp; Ingots'!$C$10+DG111*'Ores &amp; Ingots'!$C$11+DH111*'Ores &amp; Ingots'!$C$12</f>
        <v>40</v>
      </c>
      <c r="DV111" s="275" t="str">
        <f>DI111*'Ores &amp; Ingots'!$B$3+DJ111*'Ores &amp; Ingots'!$B$4+DK111*'Ores &amp; Ingots'!$B$5+DL111*'Ores &amp; Ingots'!$B$6+DM111*'Ores &amp; Ingots'!$B$7+DN111*'Ores &amp; Ingots'!$B$8+DO111*'Ores &amp; Ingots'!$B$9+DP111*'Ores &amp; Ingots'!$B$10+DQ111*'Ores &amp; Ingots'!$B$11+DR111*'Ores &amp; Ingots'!$B$12</f>
        <v>216</v>
      </c>
      <c r="DW111" s="286" t="str">
        <f>CY111*Refining!$G$3+CZ111*Refining!$G$4+DA111*Refining!$G$5+DB111*Refining!$G$6+DC111*Refining!$G$7+DD111*Refining!$G$8+DE111*Refining!$G$9+DF111*Refining!$G$10+DG111*Refining!$G$11+DH111*Refining!$G$12</f>
        <v>146</v>
      </c>
      <c r="DX111" s="286" t="str">
        <f t="shared" si="17"/>
        <v>22,719</v>
      </c>
      <c r="DY111" s="287" t="str">
        <f t="shared" si="18"/>
        <v>0.0227</v>
      </c>
      <c r="DZ111" s="285" t="str">
        <f t="shared" si="19"/>
        <v>253</v>
      </c>
      <c r="EA111" s="288" t="str">
        <f t="shared" ref="EA111:EB111" si="450">DZ111/60</f>
        <v>4.2</v>
      </c>
      <c r="EB111" s="288" t="str">
        <f t="shared" si="450"/>
        <v>0.1</v>
      </c>
      <c r="EC111" s="545" t="str">
        <f t="shared" si="21"/>
        <v>0.00</v>
      </c>
      <c r="ED111" s="285" t="str">
        <f t="shared" si="22"/>
        <v>31,586</v>
      </c>
      <c r="EE111" s="288" t="str">
        <f t="shared" ref="EE111:EF111" si="451">ED111/1000</f>
        <v>31.6</v>
      </c>
      <c r="EF111" s="289" t="str">
        <f t="shared" si="451"/>
        <v>0.03</v>
      </c>
      <c r="EG111" s="546" t="str">
        <f t="shared" si="24"/>
        <v>0.0316</v>
      </c>
      <c r="EH111" s="225"/>
    </row>
    <row r="112" hidden="1">
      <c r="A112" s="341" t="s">
        <v>994</v>
      </c>
      <c r="B112" s="192" t="s">
        <v>995</v>
      </c>
      <c r="C112" s="193" t="s">
        <v>886</v>
      </c>
      <c r="D112" s="193">
        <v>1.0</v>
      </c>
      <c r="E112" s="193">
        <v>1.0</v>
      </c>
      <c r="F112" s="193">
        <v>1.0</v>
      </c>
      <c r="G112" s="324" t="str">
        <f t="shared" si="5"/>
        <v>15.6</v>
      </c>
      <c r="H112" s="325">
        <v>20.0</v>
      </c>
      <c r="I112" s="325">
        <v>20.0</v>
      </c>
      <c r="J112" s="325" t="str">
        <f>H112/Main!$D$9</f>
        <v>20</v>
      </c>
      <c r="K112" s="325" t="str">
        <f>I112/Main!$D$10</f>
        <v>20</v>
      </c>
      <c r="L112" s="325" t="str">
        <f t="shared" si="6"/>
        <v>1</v>
      </c>
      <c r="M112" s="325">
        <v>1.0</v>
      </c>
      <c r="N112" s="326" t="s">
        <v>6</v>
      </c>
      <c r="O112" s="326">
        <v>30000.0</v>
      </c>
      <c r="P112" s="327"/>
      <c r="Q112" s="326"/>
      <c r="R112" s="327"/>
      <c r="S112" s="328"/>
      <c r="T112" s="328"/>
      <c r="U112" s="327"/>
      <c r="V112" s="327"/>
      <c r="W112" s="328"/>
      <c r="X112" s="328"/>
      <c r="Y112" s="327"/>
      <c r="Z112" s="327"/>
      <c r="AA112" s="327"/>
      <c r="AB112" s="327"/>
      <c r="AC112" s="339" t="s">
        <v>913</v>
      </c>
      <c r="AD112" s="208">
        <v>5.0</v>
      </c>
      <c r="AE112" s="208">
        <v>2.0</v>
      </c>
      <c r="AF112" s="208">
        <v>0.0</v>
      </c>
      <c r="AG112" s="208">
        <v>0.0</v>
      </c>
      <c r="AH112" s="208">
        <v>5.0</v>
      </c>
      <c r="AI112" s="208">
        <v>0.0</v>
      </c>
      <c r="AJ112" s="208">
        <v>0.0</v>
      </c>
      <c r="AK112" s="208">
        <v>6.0</v>
      </c>
      <c r="AL112" s="208">
        <v>0.0</v>
      </c>
      <c r="AM112" s="208">
        <v>0.0</v>
      </c>
      <c r="AN112" s="208">
        <v>0.0</v>
      </c>
      <c r="AO112" s="208">
        <v>0.0</v>
      </c>
      <c r="AP112" s="208">
        <v>0.0</v>
      </c>
      <c r="AQ112" s="208">
        <v>0.0</v>
      </c>
      <c r="AR112" s="208">
        <v>0.0</v>
      </c>
      <c r="AS112" s="208">
        <v>0.0</v>
      </c>
      <c r="AT112" s="208">
        <v>0.0</v>
      </c>
      <c r="AU112" s="208">
        <v>6.0</v>
      </c>
      <c r="AV112" s="208">
        <v>0.0</v>
      </c>
      <c r="AW112" s="306">
        <v>6.0</v>
      </c>
      <c r="AX112" s="208">
        <v>0.0</v>
      </c>
      <c r="AY112" s="207" t="str">
        <f t="shared" ref="AY112:BS112" si="452">IF(AD112 = 0, "", AD112)</f>
        <v>5</v>
      </c>
      <c r="AZ112" s="208" t="str">
        <f t="shared" si="452"/>
        <v>2</v>
      </c>
      <c r="BA112" s="193" t="str">
        <f t="shared" si="452"/>
        <v/>
      </c>
      <c r="BB112" s="193" t="str">
        <f t="shared" si="452"/>
        <v/>
      </c>
      <c r="BC112" s="208" t="str">
        <f t="shared" si="452"/>
        <v>5</v>
      </c>
      <c r="BD112" s="193" t="str">
        <f t="shared" si="452"/>
        <v/>
      </c>
      <c r="BE112" s="193" t="str">
        <f t="shared" si="452"/>
        <v/>
      </c>
      <c r="BF112" s="208" t="str">
        <f t="shared" si="452"/>
        <v>6</v>
      </c>
      <c r="BG112" s="193" t="str">
        <f t="shared" si="452"/>
        <v/>
      </c>
      <c r="BH112" s="193" t="str">
        <f t="shared" si="452"/>
        <v/>
      </c>
      <c r="BI112" s="193" t="str">
        <f t="shared" si="452"/>
        <v/>
      </c>
      <c r="BJ112" s="193" t="str">
        <f t="shared" si="452"/>
        <v/>
      </c>
      <c r="BK112" s="193" t="str">
        <f t="shared" si="452"/>
        <v/>
      </c>
      <c r="BL112" s="193" t="str">
        <f t="shared" si="452"/>
        <v/>
      </c>
      <c r="BM112" s="193" t="str">
        <f t="shared" si="452"/>
        <v/>
      </c>
      <c r="BN112" s="193" t="str">
        <f t="shared" si="452"/>
        <v/>
      </c>
      <c r="BO112" s="193" t="str">
        <f t="shared" si="452"/>
        <v/>
      </c>
      <c r="BP112" s="208" t="str">
        <f t="shared" si="452"/>
        <v>6</v>
      </c>
      <c r="BQ112" s="193" t="str">
        <f t="shared" si="452"/>
        <v/>
      </c>
      <c r="BR112" s="306" t="str">
        <f t="shared" si="452"/>
        <v>6</v>
      </c>
      <c r="BS112" s="206" t="str">
        <f t="shared" si="452"/>
        <v/>
      </c>
      <c r="BT112" s="207" t="str">
        <f>$AY112*Assembly!Y$4+$AZ112*Assembly!Y$5+$BA112*Assembly!Y$6+$BB112*Assembly!Y$7+$BC112*Assembly!Y$8+$BD112*Assembly!Y$9+$BE112*Assembly!Y$10+$BF112*Assembly!Y$11+$BG112*Assembly!Y$12+$BH112*Assembly!Y$13+$BI112*Assembly!Y$14+$BJ112*Assembly!Y$15+$BK112*Assembly!Y$16+$BL112*Assembly!Y$17+$BM112*Assembly!Y$18+$BN112*Assembly!Y$19+$BO112*Assembly!Y$20+$BP112*Assembly!Y$21+$BQ112*Assembly!Y$22+$BR112*Assembly!Y$23+$BS112*Assembly!Y$24</f>
        <v>225</v>
      </c>
      <c r="BU112" s="208" t="str">
        <f t="shared" si="8"/>
        <v>14</v>
      </c>
      <c r="BV112" s="208" t="str">
        <f>$AY112*Assembly!AC$4+$AZ112*Assembly!AC$5+$BA112*Assembly!AC$6+$BB112*Assembly!AC$7+$BC112*Assembly!AC$8+$BD112*Assembly!AC$9+$BE112*Assembly!AC$10+$BF112*Assembly!AC$11+$BG112*Assembly!AC$12+$BH112*Assembly!AC$13+$BI112*Assembly!AC$14+$BJ112*Assembly!AC$15+$BK112*Assembly!AC$16+$BL112*Assembly!AC$17+$BM112*Assembly!AC$18+$BN112*Assembly!AC$19+$BO112*Assembly!AC$20+$BP112*Assembly!AC$21+$BQ112*Assembly!AC$22+$BR112*Assembly!AC$23+$BS112*Assembly!AC$24</f>
        <v>800</v>
      </c>
      <c r="BW112" s="209" t="str">
        <f t="shared" si="9"/>
        <v>3.55</v>
      </c>
      <c r="BX112" s="210" t="str">
        <f t="shared" si="10"/>
        <v>51</v>
      </c>
      <c r="BY112" s="211" t="str">
        <f t="shared" si="11"/>
        <v>55.5</v>
      </c>
      <c r="BZ112" s="208"/>
      <c r="CA112" s="208" t="str">
        <f>$AY112*Assembly!X$4+$AZ112*Assembly!X$5+$BA112*Assembly!X$6+$BB112*Assembly!X$7+$BC112*Assembly!X$8+$BD112*Assembly!X$9+$BE112*Assembly!X$10+$BF112*Assembly!X$11+$BG112*Assembly!X$12+$BH112*Assembly!X$13+$BI112*Assembly!X$14+$BJ112*Assembly!X$15+$BK112*Assembly!X$16+$BL112*Assembly!X$17+$BM112*Assembly!X$18+$BN112*Assembly!X$19+$BO112*Assembly!X$20+$BP112*Assembly!X$21+$BQ112*Assembly!X$22+$BR112*Assembly!X$23+$BS112*Assembly!X$24</f>
        <v>45</v>
      </c>
      <c r="CB112" s="208" t="str">
        <f t="shared" si="12"/>
        <v>7,000</v>
      </c>
      <c r="CC112" s="212" t="str">
        <f t="shared" si="13"/>
        <v>0.0070</v>
      </c>
      <c r="CD112" s="213" t="str">
        <f>$AY112*Assembly!AB$4+$AZ112*Assembly!AB$5+$BA112*Assembly!AB$6+$BB112*Assembly!AB$7+$BC112*Assembly!AB$8+$BD112*Assembly!AB$9+$BE112*Assembly!AB$10+$BF112*Assembly!AB$11+$BG112*Assembly!AB$12+$BH112*Assembly!AB$13+$BI112*Assembly!AB$14+$BJ112*Assembly!AB$15+$BK112*Assembly!AB$16+$BL112*Assembly!AB$17+$BM112*Assembly!AB$18+$BN112*Assembly!AB$19+$BO112*Assembly!AB$20+$BP112*Assembly!AB$21+$BQ112*Assembly!AB$22+$BR112*Assembly!AB$23+$BS112*Assembly!AB$24</f>
        <v>497</v>
      </c>
      <c r="CE112" s="326" t="str">
        <f>$AY112*Assembly!M$4+$AZ112*Assembly!M$5+$BA112*Assembly!M$6+$BB112*Assembly!M$7+$BC112*Assembly!M$8+$BD112*Assembly!M$9+$BE112*Assembly!M$10+$BF112*Assembly!M$11+$BG112*Assembly!M$12+$BH112*Assembly!M$13+$BI112*Assembly!M$14+$BJ112*Assembly!M$15+$BK112*Assembly!M$16+$BL112*Assembly!M$17+$BM112*Assembly!M$18+$BN112*Assembly!M$19+$BO112*Assembly!M$20+$BP112*Assembly!M$21+$BQ112*Assembly!M$22+$BR112*Assembly!M$23+$BS112*Assembly!M$24</f>
        <v>243</v>
      </c>
      <c r="CF112" s="326" t="str">
        <f>$AY112*Assembly!N$4+$AZ112*Assembly!N$5+$BA112*Assembly!N$6+$BB112*Assembly!N$7+$BC112*Assembly!N$8+$BD112*Assembly!N$9+$BE112*Assembly!N$10+$BF112*Assembly!N$11+$BG112*Assembly!N$12+$BH112*Assembly!N$13+$BI112*Assembly!N$14+$BJ112*Assembly!N$15+$BK112*Assembly!N$16+$BL112*Assembly!N$17+$BM112*Assembly!N$18+$BN112*Assembly!N$19+$BO112*Assembly!N$20+$BP112*Assembly!N$21+$BQ112*Assembly!N$22+$BR112*Assembly!N$23+$BS112*Assembly!N$24</f>
        <v>90</v>
      </c>
      <c r="CG112" s="326" t="str">
        <f>$AY112*Assembly!O$4+$AZ112*Assembly!O$5+$BA112*Assembly!O$6+$BB112*Assembly!O$7+$BC112*Assembly!O$8+$BD112*Assembly!O$9+$BE112*Assembly!O$10+$BF112*Assembly!O$11+$BG112*Assembly!O$12+$BH112*Assembly!O$13+$BI112*Assembly!O$14+$BJ112*Assembly!O$15+$BK112*Assembly!O$16+$BL112*Assembly!O$17+$BM112*Assembly!O$18+$BN112*Assembly!O$19+$BO112*Assembly!O$20+$BP112*Assembly!O$21+$BQ112*Assembly!O$22+$BR112*Assembly!O$23+$BS112*Assembly!O$24</f>
        <v>0</v>
      </c>
      <c r="CH112" s="325" t="str">
        <f>$AY112*Assembly!P$4+$AZ112*Assembly!P$5+$BA112*Assembly!P$6+$BB112*Assembly!P$7+$BC112*Assembly!P$8+$BD112*Assembly!P$9+$BE112*Assembly!P$10+$BF112*Assembly!P$11+$BG112*Assembly!P$12+$BH112*Assembly!P$13+$BI112*Assembly!P$14+$BJ112*Assembly!P$15+$BK112*Assembly!P$16+$BL112*Assembly!P$17+$BM112*Assembly!P$18+$BN112*Assembly!P$19+$BO112*Assembly!P$20+$BP112*Assembly!P$21+$BQ112*Assembly!P$22+$BR112*Assembly!P$23+$BS112*Assembly!P$24</f>
        <v>0</v>
      </c>
      <c r="CI112" s="325" t="str">
        <f>$AY112*Assembly!Q$4+$AZ112*Assembly!Q$5+$BA112*Assembly!Q$6+$BB112*Assembly!Q$7+$BC112*Assembly!Q$8+$BD112*Assembly!Q$9+$BE112*Assembly!Q$10+$BF112*Assembly!Q$11+$BG112*Assembly!Q$12+$BH112*Assembly!Q$13+$BI112*Assembly!Q$14+$BJ112*Assembly!Q$15+$BK112*Assembly!Q$16+$BL112*Assembly!Q$17+$BM112*Assembly!Q$18+$BN112*Assembly!Q$19+$BO112*Assembly!Q$20+$BP112*Assembly!Q$21+$BQ112*Assembly!Q$22+$BR112*Assembly!Q$23+$BS112*Assembly!Q$24</f>
        <v>7.2</v>
      </c>
      <c r="CJ112" s="326" t="str">
        <f>$AY112*Assembly!R$4+$AZ112*Assembly!R$5+$BA112*Assembly!R$6+$BB112*Assembly!R$7+$BC112*Assembly!R$8+$BD112*Assembly!R$9+$BE112*Assembly!R$10+$BF112*Assembly!R$11+$BG112*Assembly!R$12+$BH112*Assembly!R$13+$BI112*Assembly!R$14+$BJ112*Assembly!R$15+$BK112*Assembly!R$16+$BL112*Assembly!R$17+$BM112*Assembly!R$18+$BN112*Assembly!R$19+$BO112*Assembly!R$20+$BP112*Assembly!R$21+$BQ112*Assembly!R$22+$BR112*Assembly!R$23+$BS112*Assembly!R$24</f>
        <v>0</v>
      </c>
      <c r="CK112" s="325" t="str">
        <f>$AY112*Assembly!S$4+$AZ112*Assembly!S$5+$BA112*Assembly!S$6+$BB112*Assembly!S$7+$BC112*Assembly!S$8+$BD112*Assembly!S$9+$BE112*Assembly!S$10+$BF112*Assembly!S$11+$BG112*Assembly!S$12+$BH112*Assembly!S$13+$BI112*Assembly!S$14+$BJ112*Assembly!S$15+$BK112*Assembly!S$16+$BL112*Assembly!S$17+$BM112*Assembly!S$18+$BN112*Assembly!S$19+$BO112*Assembly!S$20+$BP112*Assembly!S$21+$BQ112*Assembly!S$22+$BR112*Assembly!S$23+$BS112*Assembly!S$24</f>
        <v>0</v>
      </c>
      <c r="CL112" s="325" t="str">
        <f>$AY112*Assembly!T$4+$AZ112*Assembly!T$5+$BA112*Assembly!T$6+$BB112*Assembly!T$7+$BC112*Assembly!T$8+$BD112*Assembly!T$9+$BE112*Assembly!T$10+$BF112*Assembly!T$11+$BG112*Assembly!T$12+$BH112*Assembly!T$13+$BI112*Assembly!T$14+$BJ112*Assembly!T$15+$BK112*Assembly!T$16+$BL112*Assembly!T$17+$BM112*Assembly!T$18+$BN112*Assembly!T$19+$BO112*Assembly!T$20+$BP112*Assembly!T$21+$BQ112*Assembly!T$22+$BR112*Assembly!T$23+$BS112*Assembly!T$24</f>
        <v>0</v>
      </c>
      <c r="CM112" s="325" t="str">
        <f>$AY112*Assembly!U$4+$AZ112*Assembly!U$5+$BA112*Assembly!U$6+$BB112*Assembly!U$7+$BC112*Assembly!U$8+$BD112*Assembly!U$9+$BE112*Assembly!U$10+$BF112*Assembly!U$11+$BG112*Assembly!U$12+$BH112*Assembly!U$13+$BI112*Assembly!U$14+$BJ112*Assembly!U$15+$BK112*Assembly!U$16+$BL112*Assembly!U$17+$BM112*Assembly!U$18+$BN112*Assembly!U$19+$BO112*Assembly!U$20+$BP112*Assembly!U$21+$BQ112*Assembly!U$22+$BR112*Assembly!U$23+$BS112*Assembly!U$24</f>
        <v>0</v>
      </c>
      <c r="CN112" s="326" t="str">
        <f>$AY112*Assembly!V$4+$AZ112*Assembly!V$5+$BA112*Assembly!V$6+$BB112*Assembly!V$7+$BC112*Assembly!V$8+$BD112*Assembly!V$9+$BE112*Assembly!V$10+$BF112*Assembly!V$11+$BG112*Assembly!V$12+$BH112*Assembly!V$13+$BI112*Assembly!V$14+$BJ112*Assembly!V$15+$BK112*Assembly!V$16+$BL112*Assembly!V$17+$BM112*Assembly!V$18+$BN112*Assembly!V$19+$BO112*Assembly!V$20+$BP112*Assembly!V$21+$BQ112*Assembly!V$22+$BR112*Assembly!V$23+$BS112*Assembly!V$24</f>
        <v>0</v>
      </c>
      <c r="CO112" s="326" t="str">
        <f>CE112*Refining!$F$3</f>
        <v>434</v>
      </c>
      <c r="CP112" s="326" t="str">
        <f>CF112*Refining!$F$4</f>
        <v>281</v>
      </c>
      <c r="CQ112" s="326" t="str">
        <f>CG112*Refining!$F$5</f>
        <v>0</v>
      </c>
      <c r="CR112" s="326" t="str">
        <f>CH112*Refining!$F$6</f>
        <v>0</v>
      </c>
      <c r="CS112" s="326" t="str">
        <f>CI112*Refining!$F$7</f>
        <v>13</v>
      </c>
      <c r="CT112" s="326" t="str">
        <f>CJ112*Refining!$F$8</f>
        <v>0</v>
      </c>
      <c r="CU112" s="326" t="str">
        <f>CK112*Refining!$F$9</f>
        <v>0</v>
      </c>
      <c r="CV112" s="326" t="str">
        <f>CL112*Refining!$F$10</f>
        <v>0</v>
      </c>
      <c r="CW112" s="326" t="str">
        <f>CM112*Refining!$F$11</f>
        <v>0</v>
      </c>
      <c r="CX112" s="326" t="str">
        <f>CN112*Refining!$F$12</f>
        <v>0</v>
      </c>
      <c r="CY112" s="218" t="str">
        <f t="shared" ref="CY112:DR112" si="453">IF(CE112 = 0, "", CE112)</f>
        <v>243</v>
      </c>
      <c r="CZ112" s="219" t="str">
        <f t="shared" si="453"/>
        <v>90</v>
      </c>
      <c r="DA112" s="215" t="str">
        <f t="shared" si="453"/>
        <v/>
      </c>
      <c r="DB112" s="215" t="str">
        <f t="shared" si="453"/>
        <v/>
      </c>
      <c r="DC112" s="215" t="str">
        <f t="shared" si="453"/>
        <v>7.2</v>
      </c>
      <c r="DD112" s="215" t="str">
        <f t="shared" si="453"/>
        <v/>
      </c>
      <c r="DE112" s="215" t="str">
        <f t="shared" si="453"/>
        <v/>
      </c>
      <c r="DF112" s="215" t="str">
        <f t="shared" si="453"/>
        <v/>
      </c>
      <c r="DG112" s="215" t="str">
        <f t="shared" si="453"/>
        <v/>
      </c>
      <c r="DH112" s="216" t="str">
        <f t="shared" si="453"/>
        <v/>
      </c>
      <c r="DI112" s="218" t="str">
        <f t="shared" si="453"/>
        <v>434</v>
      </c>
      <c r="DJ112" s="219" t="str">
        <f t="shared" si="453"/>
        <v>281</v>
      </c>
      <c r="DK112" s="215" t="str">
        <f t="shared" si="453"/>
        <v/>
      </c>
      <c r="DL112" s="215" t="str">
        <f t="shared" si="453"/>
        <v/>
      </c>
      <c r="DM112" s="219" t="str">
        <f t="shared" si="453"/>
        <v>13</v>
      </c>
      <c r="DN112" s="215" t="str">
        <f t="shared" si="453"/>
        <v/>
      </c>
      <c r="DO112" s="215" t="str">
        <f t="shared" si="453"/>
        <v/>
      </c>
      <c r="DP112" s="215" t="str">
        <f t="shared" si="453"/>
        <v/>
      </c>
      <c r="DQ112" s="215" t="str">
        <f t="shared" si="453"/>
        <v/>
      </c>
      <c r="DR112" s="216" t="str">
        <f t="shared" si="453"/>
        <v/>
      </c>
      <c r="DS112" s="218" t="str">
        <f t="shared" si="15"/>
        <v>340</v>
      </c>
      <c r="DT112" s="219" t="str">
        <f t="shared" si="16"/>
        <v>728</v>
      </c>
      <c r="DU112" s="208" t="str">
        <f>CY112*'Ores &amp; Ingots'!$C$3+CZ112*'Ores &amp; Ingots'!$C$4+DA112*'Ores &amp; Ingots'!$C$5+DB112*'Ores &amp; Ingots'!$C$6+DC112*'Ores &amp; Ingots'!$C$7+DD112*'Ores &amp; Ingots'!$C$8+DE112*'Ores &amp; Ingots'!$C$9+DF112*'Ores &amp; Ingots'!$C$10+DG112*'Ores &amp; Ingots'!$C$11+DH112*'Ores &amp; Ingots'!$C$12</f>
        <v>44</v>
      </c>
      <c r="DV112" s="208" t="str">
        <f>DI112*'Ores &amp; Ingots'!$B$3+DJ112*'Ores &amp; Ingots'!$B$4+DK112*'Ores &amp; Ingots'!$B$5+DL112*'Ores &amp; Ingots'!$B$6+DM112*'Ores &amp; Ingots'!$B$7+DN112*'Ores &amp; Ingots'!$B$8+DO112*'Ores &amp; Ingots'!$B$9+DP112*'Ores &amp; Ingots'!$B$10+DQ112*'Ores &amp; Ingots'!$B$11+DR112*'Ores &amp; Ingots'!$B$12</f>
        <v>269</v>
      </c>
      <c r="DW112" s="219" t="str">
        <f>CY112*Refining!$G$3+CZ112*Refining!$G$4+DA112*Refining!$G$5+DB112*Refining!$G$6+DC112*Refining!$G$7+DD112*Refining!$G$8+DE112*Refining!$G$9+DF112*Refining!$G$10+DG112*Refining!$G$11+DH112*Refining!$G$12</f>
        <v>455</v>
      </c>
      <c r="DX112" s="219" t="str">
        <f t="shared" si="17"/>
        <v>70,827</v>
      </c>
      <c r="DY112" s="220" t="str">
        <f t="shared" si="18"/>
        <v>0.0708</v>
      </c>
      <c r="DZ112" s="218" t="str">
        <f t="shared" si="19"/>
        <v>520</v>
      </c>
      <c r="EA112" s="221" t="str">
        <f t="shared" ref="EA112:EB112" si="454">DZ112/60</f>
        <v>8.7</v>
      </c>
      <c r="EB112" s="221" t="str">
        <f t="shared" si="454"/>
        <v>0.1</v>
      </c>
      <c r="EC112" s="541" t="str">
        <f t="shared" si="21"/>
        <v>0.01</v>
      </c>
      <c r="ED112" s="218" t="str">
        <f t="shared" si="22"/>
        <v>77,827</v>
      </c>
      <c r="EE112" s="221" t="str">
        <f t="shared" ref="EE112:EF112" si="455">ED112/1000</f>
        <v>77.8</v>
      </c>
      <c r="EF112" s="222" t="str">
        <f t="shared" si="455"/>
        <v>0.08</v>
      </c>
      <c r="EG112" s="542" t="str">
        <f t="shared" si="24"/>
        <v>0.0778</v>
      </c>
      <c r="EH112" s="225">
        <v>284.0</v>
      </c>
    </row>
    <row r="113">
      <c r="A113" s="33"/>
      <c r="B113" s="226" t="s">
        <v>995</v>
      </c>
      <c r="C113" s="227" t="s">
        <v>885</v>
      </c>
      <c r="D113" s="227">
        <v>1.0</v>
      </c>
      <c r="E113" s="227">
        <v>1.0</v>
      </c>
      <c r="F113" s="227">
        <v>1.0</v>
      </c>
      <c r="G113" s="253" t="str">
        <f t="shared" si="5"/>
        <v>0.1</v>
      </c>
      <c r="H113" s="254">
        <v>20.0</v>
      </c>
      <c r="I113" s="254">
        <v>20.0</v>
      </c>
      <c r="J113" s="254" t="str">
        <f>H113/Main!$D$9</f>
        <v>20</v>
      </c>
      <c r="K113" s="254" t="str">
        <f>I113/Main!$D$10</f>
        <v>20</v>
      </c>
      <c r="L113" s="254" t="str">
        <f t="shared" si="6"/>
        <v>1</v>
      </c>
      <c r="M113" s="254">
        <v>1.0</v>
      </c>
      <c r="N113" s="256"/>
      <c r="O113" s="256">
        <v>30000.0</v>
      </c>
      <c r="P113" s="255"/>
      <c r="Q113" s="256"/>
      <c r="R113" s="255"/>
      <c r="S113" s="257"/>
      <c r="T113" s="257"/>
      <c r="U113" s="255"/>
      <c r="V113" s="255"/>
      <c r="W113" s="257"/>
      <c r="X113" s="257"/>
      <c r="Y113" s="255"/>
      <c r="Z113" s="255"/>
      <c r="AA113" s="255"/>
      <c r="AB113" s="255"/>
      <c r="AC113" s="335"/>
      <c r="AD113" s="225">
        <v>5.0</v>
      </c>
      <c r="AE113" s="225">
        <v>2.0</v>
      </c>
      <c r="AF113" s="225">
        <v>0.0</v>
      </c>
      <c r="AG113" s="225">
        <v>0.0</v>
      </c>
      <c r="AH113" s="225">
        <v>5.0</v>
      </c>
      <c r="AI113" s="225">
        <v>0.0</v>
      </c>
      <c r="AJ113" s="225">
        <v>0.0</v>
      </c>
      <c r="AK113" s="225">
        <v>6.0</v>
      </c>
      <c r="AL113" s="225">
        <v>0.0</v>
      </c>
      <c r="AM113" s="225">
        <v>0.0</v>
      </c>
      <c r="AN113" s="225">
        <v>0.0</v>
      </c>
      <c r="AO113" s="225">
        <v>0.0</v>
      </c>
      <c r="AP113" s="225">
        <v>0.0</v>
      </c>
      <c r="AQ113" s="225">
        <v>0.0</v>
      </c>
      <c r="AR113" s="225">
        <v>0.0</v>
      </c>
      <c r="AS113" s="225">
        <v>0.0</v>
      </c>
      <c r="AT113" s="225">
        <v>0.0</v>
      </c>
      <c r="AU113" s="225">
        <v>6.0</v>
      </c>
      <c r="AV113" s="225">
        <v>0.0</v>
      </c>
      <c r="AW113" s="309">
        <v>6.0</v>
      </c>
      <c r="AX113" s="225">
        <v>0.0</v>
      </c>
      <c r="AY113" s="239" t="str">
        <f t="shared" ref="AY113:BS113" si="456">IF(AD113 = 0, "", AD113)</f>
        <v>5</v>
      </c>
      <c r="AZ113" s="225" t="str">
        <f t="shared" si="456"/>
        <v>2</v>
      </c>
      <c r="BA113" s="227" t="str">
        <f t="shared" si="456"/>
        <v/>
      </c>
      <c r="BB113" s="227" t="str">
        <f t="shared" si="456"/>
        <v/>
      </c>
      <c r="BC113" s="225" t="str">
        <f t="shared" si="456"/>
        <v>5</v>
      </c>
      <c r="BD113" s="227" t="str">
        <f t="shared" si="456"/>
        <v/>
      </c>
      <c r="BE113" s="227" t="str">
        <f t="shared" si="456"/>
        <v/>
      </c>
      <c r="BF113" s="225" t="str">
        <f t="shared" si="456"/>
        <v>6</v>
      </c>
      <c r="BG113" s="227" t="str">
        <f t="shared" si="456"/>
        <v/>
      </c>
      <c r="BH113" s="227" t="str">
        <f t="shared" si="456"/>
        <v/>
      </c>
      <c r="BI113" s="227" t="str">
        <f t="shared" si="456"/>
        <v/>
      </c>
      <c r="BJ113" s="227" t="str">
        <f t="shared" si="456"/>
        <v/>
      </c>
      <c r="BK113" s="227" t="str">
        <f t="shared" si="456"/>
        <v/>
      </c>
      <c r="BL113" s="227" t="str">
        <f t="shared" si="456"/>
        <v/>
      </c>
      <c r="BM113" s="227" t="str">
        <f t="shared" si="456"/>
        <v/>
      </c>
      <c r="BN113" s="227" t="str">
        <f t="shared" si="456"/>
        <v/>
      </c>
      <c r="BO113" s="227" t="str">
        <f t="shared" si="456"/>
        <v/>
      </c>
      <c r="BP113" s="225" t="str">
        <f t="shared" si="456"/>
        <v>6</v>
      </c>
      <c r="BQ113" s="227" t="str">
        <f t="shared" si="456"/>
        <v/>
      </c>
      <c r="BR113" s="309" t="str">
        <f t="shared" si="456"/>
        <v>6</v>
      </c>
      <c r="BS113" s="238" t="str">
        <f t="shared" si="456"/>
        <v/>
      </c>
      <c r="BT113" s="239" t="str">
        <f>$AY113*Assembly!Y$4+$AZ113*Assembly!Y$5+$BA113*Assembly!Y$6+$BB113*Assembly!Y$7+$BC113*Assembly!Y$8+$BD113*Assembly!Y$9+$BE113*Assembly!Y$10+$BF113*Assembly!Y$11+$BG113*Assembly!Y$12+$BH113*Assembly!Y$13+$BI113*Assembly!Y$14+$BJ113*Assembly!Y$15+$BK113*Assembly!Y$16+$BL113*Assembly!Y$17+$BM113*Assembly!Y$18+$BN113*Assembly!Y$19+$BO113*Assembly!Y$20+$BP113*Assembly!Y$21+$BQ113*Assembly!Y$22+$BR113*Assembly!Y$23+$BS113*Assembly!Y$24</f>
        <v>225</v>
      </c>
      <c r="BU113" s="225" t="str">
        <f t="shared" si="8"/>
        <v>1,802</v>
      </c>
      <c r="BV113" s="225" t="str">
        <f>$AY113*Assembly!AC$4+$AZ113*Assembly!AC$5+$BA113*Assembly!AC$6+$BB113*Assembly!AC$7+$BC113*Assembly!AC$8+$BD113*Assembly!AC$9+$BE113*Assembly!AC$10+$BF113*Assembly!AC$11+$BG113*Assembly!AC$12+$BH113*Assembly!AC$13+$BI113*Assembly!AC$14+$BJ113*Assembly!AC$15+$BK113*Assembly!AC$16+$BL113*Assembly!AC$17+$BM113*Assembly!AC$18+$BN113*Assembly!AC$19+$BO113*Assembly!AC$20+$BP113*Assembly!AC$21+$BQ113*Assembly!AC$22+$BR113*Assembly!AC$23+$BS113*Assembly!AC$24</f>
        <v>800</v>
      </c>
      <c r="BW113" s="240" t="str">
        <f t="shared" si="9"/>
        <v>3.55</v>
      </c>
      <c r="BX113" s="241" t="str">
        <f t="shared" si="10"/>
        <v>6400</v>
      </c>
      <c r="BY113" s="242" t="str">
        <f t="shared" si="11"/>
        <v>0.4</v>
      </c>
      <c r="BZ113" s="225"/>
      <c r="CA113" s="225" t="str">
        <f>$AY113*Assembly!X$4+$AZ113*Assembly!X$5+$BA113*Assembly!X$6+$BB113*Assembly!X$7+$BC113*Assembly!X$8+$BD113*Assembly!X$9+$BE113*Assembly!X$10+$BF113*Assembly!X$11+$BG113*Assembly!X$12+$BH113*Assembly!X$13+$BI113*Assembly!X$14+$BJ113*Assembly!X$15+$BK113*Assembly!X$16+$BL113*Assembly!X$17+$BM113*Assembly!X$18+$BN113*Assembly!X$19+$BO113*Assembly!X$20+$BP113*Assembly!X$21+$BQ113*Assembly!X$22+$BR113*Assembly!X$23+$BS113*Assembly!X$24</f>
        <v>45</v>
      </c>
      <c r="CB113" s="225" t="str">
        <f t="shared" si="12"/>
        <v>7,000</v>
      </c>
      <c r="CC113" s="223" t="str">
        <f t="shared" si="13"/>
        <v>0.0070</v>
      </c>
      <c r="CD113" s="243" t="str">
        <f>$AY113*Assembly!AB$4+$AZ113*Assembly!AB$5+$BA113*Assembly!AB$6+$BB113*Assembly!AB$7+$BC113*Assembly!AB$8+$BD113*Assembly!AB$9+$BE113*Assembly!AB$10+$BF113*Assembly!AB$11+$BG113*Assembly!AB$12+$BH113*Assembly!AB$13+$BI113*Assembly!AB$14+$BJ113*Assembly!AB$15+$BK113*Assembly!AB$16+$BL113*Assembly!AB$17+$BM113*Assembly!AB$18+$BN113*Assembly!AB$19+$BO113*Assembly!AB$20+$BP113*Assembly!AB$21+$BQ113*Assembly!AB$22+$BR113*Assembly!AB$23+$BS113*Assembly!AB$24</f>
        <v>497</v>
      </c>
      <c r="CE113" s="256" t="str">
        <f>$AY113*Assembly!M$4+$AZ113*Assembly!M$5+$BA113*Assembly!M$6+$BB113*Assembly!M$7+$BC113*Assembly!M$8+$BD113*Assembly!M$9+$BE113*Assembly!M$10+$BF113*Assembly!M$11+$BG113*Assembly!M$12+$BH113*Assembly!M$13+$BI113*Assembly!M$14+$BJ113*Assembly!M$15+$BK113*Assembly!M$16+$BL113*Assembly!M$17+$BM113*Assembly!M$18+$BN113*Assembly!M$19+$BO113*Assembly!M$20+$BP113*Assembly!M$21+$BQ113*Assembly!M$22+$BR113*Assembly!M$23+$BS113*Assembly!M$24</f>
        <v>243</v>
      </c>
      <c r="CF113" s="256" t="str">
        <f>$AY113*Assembly!N$4+$AZ113*Assembly!N$5+$BA113*Assembly!N$6+$BB113*Assembly!N$7+$BC113*Assembly!N$8+$BD113*Assembly!N$9+$BE113*Assembly!N$10+$BF113*Assembly!N$11+$BG113*Assembly!N$12+$BH113*Assembly!N$13+$BI113*Assembly!N$14+$BJ113*Assembly!N$15+$BK113*Assembly!N$16+$BL113*Assembly!N$17+$BM113*Assembly!N$18+$BN113*Assembly!N$19+$BO113*Assembly!N$20+$BP113*Assembly!N$21+$BQ113*Assembly!N$22+$BR113*Assembly!N$23+$BS113*Assembly!N$24</f>
        <v>90</v>
      </c>
      <c r="CG113" s="256" t="str">
        <f>$AY113*Assembly!O$4+$AZ113*Assembly!O$5+$BA113*Assembly!O$6+$BB113*Assembly!O$7+$BC113*Assembly!O$8+$BD113*Assembly!O$9+$BE113*Assembly!O$10+$BF113*Assembly!O$11+$BG113*Assembly!O$12+$BH113*Assembly!O$13+$BI113*Assembly!O$14+$BJ113*Assembly!O$15+$BK113*Assembly!O$16+$BL113*Assembly!O$17+$BM113*Assembly!O$18+$BN113*Assembly!O$19+$BO113*Assembly!O$20+$BP113*Assembly!O$21+$BQ113*Assembly!O$22+$BR113*Assembly!O$23+$BS113*Assembly!O$24</f>
        <v>0</v>
      </c>
      <c r="CH113" s="254" t="str">
        <f>$AY113*Assembly!P$4+$AZ113*Assembly!P$5+$BA113*Assembly!P$6+$BB113*Assembly!P$7+$BC113*Assembly!P$8+$BD113*Assembly!P$9+$BE113*Assembly!P$10+$BF113*Assembly!P$11+$BG113*Assembly!P$12+$BH113*Assembly!P$13+$BI113*Assembly!P$14+$BJ113*Assembly!P$15+$BK113*Assembly!P$16+$BL113*Assembly!P$17+$BM113*Assembly!P$18+$BN113*Assembly!P$19+$BO113*Assembly!P$20+$BP113*Assembly!P$21+$BQ113*Assembly!P$22+$BR113*Assembly!P$23+$BS113*Assembly!P$24</f>
        <v>0</v>
      </c>
      <c r="CI113" s="254" t="str">
        <f>$AY113*Assembly!Q$4+$AZ113*Assembly!Q$5+$BA113*Assembly!Q$6+$BB113*Assembly!Q$7+$BC113*Assembly!Q$8+$BD113*Assembly!Q$9+$BE113*Assembly!Q$10+$BF113*Assembly!Q$11+$BG113*Assembly!Q$12+$BH113*Assembly!Q$13+$BI113*Assembly!Q$14+$BJ113*Assembly!Q$15+$BK113*Assembly!Q$16+$BL113*Assembly!Q$17+$BM113*Assembly!Q$18+$BN113*Assembly!Q$19+$BO113*Assembly!Q$20+$BP113*Assembly!Q$21+$BQ113*Assembly!Q$22+$BR113*Assembly!Q$23+$BS113*Assembly!Q$24</f>
        <v>7.2</v>
      </c>
      <c r="CJ113" s="256" t="str">
        <f>$AY113*Assembly!R$4+$AZ113*Assembly!R$5+$BA113*Assembly!R$6+$BB113*Assembly!R$7+$BC113*Assembly!R$8+$BD113*Assembly!R$9+$BE113*Assembly!R$10+$BF113*Assembly!R$11+$BG113*Assembly!R$12+$BH113*Assembly!R$13+$BI113*Assembly!R$14+$BJ113*Assembly!R$15+$BK113*Assembly!R$16+$BL113*Assembly!R$17+$BM113*Assembly!R$18+$BN113*Assembly!R$19+$BO113*Assembly!R$20+$BP113*Assembly!R$21+$BQ113*Assembly!R$22+$BR113*Assembly!R$23+$BS113*Assembly!R$24</f>
        <v>0</v>
      </c>
      <c r="CK113" s="254" t="str">
        <f>$AY113*Assembly!S$4+$AZ113*Assembly!S$5+$BA113*Assembly!S$6+$BB113*Assembly!S$7+$BC113*Assembly!S$8+$BD113*Assembly!S$9+$BE113*Assembly!S$10+$BF113*Assembly!S$11+$BG113*Assembly!S$12+$BH113*Assembly!S$13+$BI113*Assembly!S$14+$BJ113*Assembly!S$15+$BK113*Assembly!S$16+$BL113*Assembly!S$17+$BM113*Assembly!S$18+$BN113*Assembly!S$19+$BO113*Assembly!S$20+$BP113*Assembly!S$21+$BQ113*Assembly!S$22+$BR113*Assembly!S$23+$BS113*Assembly!S$24</f>
        <v>0</v>
      </c>
      <c r="CL113" s="254" t="str">
        <f>$AY113*Assembly!T$4+$AZ113*Assembly!T$5+$BA113*Assembly!T$6+$BB113*Assembly!T$7+$BC113*Assembly!T$8+$BD113*Assembly!T$9+$BE113*Assembly!T$10+$BF113*Assembly!T$11+$BG113*Assembly!T$12+$BH113*Assembly!T$13+$BI113*Assembly!T$14+$BJ113*Assembly!T$15+$BK113*Assembly!T$16+$BL113*Assembly!T$17+$BM113*Assembly!T$18+$BN113*Assembly!T$19+$BO113*Assembly!T$20+$BP113*Assembly!T$21+$BQ113*Assembly!T$22+$BR113*Assembly!T$23+$BS113*Assembly!T$24</f>
        <v>0</v>
      </c>
      <c r="CM113" s="254" t="str">
        <f>$AY113*Assembly!U$4+$AZ113*Assembly!U$5+$BA113*Assembly!U$6+$BB113*Assembly!U$7+$BC113*Assembly!U$8+$BD113*Assembly!U$9+$BE113*Assembly!U$10+$BF113*Assembly!U$11+$BG113*Assembly!U$12+$BH113*Assembly!U$13+$BI113*Assembly!U$14+$BJ113*Assembly!U$15+$BK113*Assembly!U$16+$BL113*Assembly!U$17+$BM113*Assembly!U$18+$BN113*Assembly!U$19+$BO113*Assembly!U$20+$BP113*Assembly!U$21+$BQ113*Assembly!U$22+$BR113*Assembly!U$23+$BS113*Assembly!U$24</f>
        <v>0</v>
      </c>
      <c r="CN113" s="256" t="str">
        <f>$AY113*Assembly!V$4+$AZ113*Assembly!V$5+$BA113*Assembly!V$6+$BB113*Assembly!V$7+$BC113*Assembly!V$8+$BD113*Assembly!V$9+$BE113*Assembly!V$10+$BF113*Assembly!V$11+$BG113*Assembly!V$12+$BH113*Assembly!V$13+$BI113*Assembly!V$14+$BJ113*Assembly!V$15+$BK113*Assembly!V$16+$BL113*Assembly!V$17+$BM113*Assembly!V$18+$BN113*Assembly!V$19+$BO113*Assembly!V$20+$BP113*Assembly!V$21+$BQ113*Assembly!V$22+$BR113*Assembly!V$23+$BS113*Assembly!V$24</f>
        <v>0</v>
      </c>
      <c r="CO113" s="256" t="str">
        <f>CE113*Refining!$F$3</f>
        <v>434</v>
      </c>
      <c r="CP113" s="256" t="str">
        <f>CF113*Refining!$F$4</f>
        <v>281</v>
      </c>
      <c r="CQ113" s="256" t="str">
        <f>CG113*Refining!$F$5</f>
        <v>0</v>
      </c>
      <c r="CR113" s="256" t="str">
        <f>CH113*Refining!$F$6</f>
        <v>0</v>
      </c>
      <c r="CS113" s="256" t="str">
        <f>CI113*Refining!$F$7</f>
        <v>13</v>
      </c>
      <c r="CT113" s="256" t="str">
        <f>CJ113*Refining!$F$8</f>
        <v>0</v>
      </c>
      <c r="CU113" s="256" t="str">
        <f>CK113*Refining!$F$9</f>
        <v>0</v>
      </c>
      <c r="CV113" s="256" t="str">
        <f>CL113*Refining!$F$10</f>
        <v>0</v>
      </c>
      <c r="CW113" s="256" t="str">
        <f>CM113*Refining!$F$11</f>
        <v>0</v>
      </c>
      <c r="CX113" s="256" t="str">
        <f>CN113*Refining!$F$12</f>
        <v>0</v>
      </c>
      <c r="CY113" s="248" t="str">
        <f t="shared" ref="CY113:DR113" si="457">IF(CE113 = 0, "", CE113)</f>
        <v>243</v>
      </c>
      <c r="CZ113" s="249" t="str">
        <f t="shared" si="457"/>
        <v>90</v>
      </c>
      <c r="DA113" s="245" t="str">
        <f t="shared" si="457"/>
        <v/>
      </c>
      <c r="DB113" s="245" t="str">
        <f t="shared" si="457"/>
        <v/>
      </c>
      <c r="DC113" s="245" t="str">
        <f t="shared" si="457"/>
        <v>7.2</v>
      </c>
      <c r="DD113" s="245" t="str">
        <f t="shared" si="457"/>
        <v/>
      </c>
      <c r="DE113" s="245" t="str">
        <f t="shared" si="457"/>
        <v/>
      </c>
      <c r="DF113" s="245" t="str">
        <f t="shared" si="457"/>
        <v/>
      </c>
      <c r="DG113" s="245" t="str">
        <f t="shared" si="457"/>
        <v/>
      </c>
      <c r="DH113" s="246" t="str">
        <f t="shared" si="457"/>
        <v/>
      </c>
      <c r="DI113" s="248" t="str">
        <f t="shared" si="457"/>
        <v>434</v>
      </c>
      <c r="DJ113" s="249" t="str">
        <f t="shared" si="457"/>
        <v>281</v>
      </c>
      <c r="DK113" s="245" t="str">
        <f t="shared" si="457"/>
        <v/>
      </c>
      <c r="DL113" s="245" t="str">
        <f t="shared" si="457"/>
        <v/>
      </c>
      <c r="DM113" s="249" t="str">
        <f t="shared" si="457"/>
        <v>13</v>
      </c>
      <c r="DN113" s="245" t="str">
        <f t="shared" si="457"/>
        <v/>
      </c>
      <c r="DO113" s="245" t="str">
        <f t="shared" si="457"/>
        <v/>
      </c>
      <c r="DP113" s="245" t="str">
        <f t="shared" si="457"/>
        <v/>
      </c>
      <c r="DQ113" s="245" t="str">
        <f t="shared" si="457"/>
        <v/>
      </c>
      <c r="DR113" s="246" t="str">
        <f t="shared" si="457"/>
        <v/>
      </c>
      <c r="DS113" s="248" t="str">
        <f t="shared" si="15"/>
        <v>340</v>
      </c>
      <c r="DT113" s="249" t="str">
        <f t="shared" si="16"/>
        <v>728</v>
      </c>
      <c r="DU113" s="225" t="str">
        <f>CY113*'Ores &amp; Ingots'!$C$3+CZ113*'Ores &amp; Ingots'!$C$4+DA113*'Ores &amp; Ingots'!$C$5+DB113*'Ores &amp; Ingots'!$C$6+DC113*'Ores &amp; Ingots'!$C$7+DD113*'Ores &amp; Ingots'!$C$8+DE113*'Ores &amp; Ingots'!$C$9+DF113*'Ores &amp; Ingots'!$C$10+DG113*'Ores &amp; Ingots'!$C$11+DH113*'Ores &amp; Ingots'!$C$12</f>
        <v>44</v>
      </c>
      <c r="DV113" s="225" t="str">
        <f>DI113*'Ores &amp; Ingots'!$B$3+DJ113*'Ores &amp; Ingots'!$B$4+DK113*'Ores &amp; Ingots'!$B$5+DL113*'Ores &amp; Ingots'!$B$6+DM113*'Ores &amp; Ingots'!$B$7+DN113*'Ores &amp; Ingots'!$B$8+DO113*'Ores &amp; Ingots'!$B$9+DP113*'Ores &amp; Ingots'!$B$10+DQ113*'Ores &amp; Ingots'!$B$11+DR113*'Ores &amp; Ingots'!$B$12</f>
        <v>269</v>
      </c>
      <c r="DW113" s="249" t="str">
        <f>CY113*Refining!$G$3+CZ113*Refining!$G$4+DA113*Refining!$G$5+DB113*Refining!$G$6+DC113*Refining!$G$7+DD113*Refining!$G$8+DE113*Refining!$G$9+DF113*Refining!$G$10+DG113*Refining!$G$11+DH113*Refining!$G$12</f>
        <v>455</v>
      </c>
      <c r="DX113" s="249" t="str">
        <f t="shared" si="17"/>
        <v>70,827</v>
      </c>
      <c r="DY113" s="250" t="str">
        <f t="shared" si="18"/>
        <v>0.0708</v>
      </c>
      <c r="DZ113" s="248" t="str">
        <f t="shared" si="19"/>
        <v>520</v>
      </c>
      <c r="EA113" s="251" t="str">
        <f t="shared" ref="EA113:EB113" si="458">DZ113/60</f>
        <v>8.7</v>
      </c>
      <c r="EB113" s="251" t="str">
        <f t="shared" si="458"/>
        <v>0.1</v>
      </c>
      <c r="EC113" s="543" t="str">
        <f t="shared" si="21"/>
        <v>0.01</v>
      </c>
      <c r="ED113" s="248" t="str">
        <f t="shared" si="22"/>
        <v>77,827</v>
      </c>
      <c r="EE113" s="251" t="str">
        <f t="shared" ref="EE113:EF113" si="459">ED113/1000</f>
        <v>77.8</v>
      </c>
      <c r="EF113" s="252" t="str">
        <f t="shared" si="459"/>
        <v>0.08</v>
      </c>
      <c r="EG113" s="544" t="str">
        <f t="shared" si="24"/>
        <v>0.0778</v>
      </c>
      <c r="EH113" s="225" t="s">
        <v>12</v>
      </c>
    </row>
    <row r="114" hidden="1">
      <c r="A114" s="33"/>
      <c r="B114" s="226" t="s">
        <v>996</v>
      </c>
      <c r="C114" s="227" t="s">
        <v>886</v>
      </c>
      <c r="D114" s="227">
        <v>1.0</v>
      </c>
      <c r="E114" s="227">
        <v>1.0</v>
      </c>
      <c r="F114" s="227">
        <v>1.0</v>
      </c>
      <c r="G114" s="228" t="str">
        <f t="shared" si="5"/>
        <v>15.6</v>
      </c>
      <c r="H114" s="229">
        <v>20.0</v>
      </c>
      <c r="I114" s="229">
        <v>20.0</v>
      </c>
      <c r="J114" s="229" t="str">
        <f>H114/Main!$D$9</f>
        <v>20</v>
      </c>
      <c r="K114" s="229" t="str">
        <f>I114/Main!$D$10</f>
        <v>20</v>
      </c>
      <c r="L114" s="229" t="str">
        <f t="shared" si="6"/>
        <v>1</v>
      </c>
      <c r="M114" s="229">
        <v>1.0</v>
      </c>
      <c r="N114" s="231" t="s">
        <v>12</v>
      </c>
      <c r="O114" s="231">
        <v>200.0</v>
      </c>
      <c r="P114" s="230"/>
      <c r="Q114" s="231"/>
      <c r="R114" s="230"/>
      <c r="S114" s="232"/>
      <c r="T114" s="232"/>
      <c r="U114" s="230"/>
      <c r="V114" s="230"/>
      <c r="W114" s="232"/>
      <c r="X114" s="232"/>
      <c r="Y114" s="230"/>
      <c r="Z114" s="230"/>
      <c r="AA114" s="230"/>
      <c r="AB114" s="230"/>
      <c r="AC114" s="334" t="s">
        <v>913</v>
      </c>
      <c r="AD114" s="225">
        <v>0.0</v>
      </c>
      <c r="AE114" s="225">
        <v>15.0</v>
      </c>
      <c r="AF114" s="225">
        <v>0.0</v>
      </c>
      <c r="AG114" s="225">
        <v>0.0</v>
      </c>
      <c r="AH114" s="225">
        <v>10.0</v>
      </c>
      <c r="AI114" s="225">
        <v>0.0</v>
      </c>
      <c r="AJ114" s="225">
        <v>0.0</v>
      </c>
      <c r="AK114" s="309">
        <v>15.0</v>
      </c>
      <c r="AL114" s="225">
        <v>0.0</v>
      </c>
      <c r="AM114" s="225">
        <v>0.0</v>
      </c>
      <c r="AN114" s="225">
        <v>0.0</v>
      </c>
      <c r="AO114" s="225">
        <v>0.0</v>
      </c>
      <c r="AP114" s="225">
        <v>0.0</v>
      </c>
      <c r="AQ114" s="225">
        <v>0.0</v>
      </c>
      <c r="AR114" s="225">
        <v>0.0</v>
      </c>
      <c r="AS114" s="225">
        <v>0.0</v>
      </c>
      <c r="AT114" s="225">
        <v>0.0</v>
      </c>
      <c r="AU114" s="225">
        <v>0.0</v>
      </c>
      <c r="AV114" s="225">
        <v>0.0</v>
      </c>
      <c r="AW114" s="225">
        <v>0.0</v>
      </c>
      <c r="AX114" s="225">
        <v>0.0</v>
      </c>
      <c r="AY114" s="236" t="str">
        <f t="shared" ref="AY114:BS114" si="460">IF(AD114 = 0, "", AD114)</f>
        <v/>
      </c>
      <c r="AZ114" s="225" t="str">
        <f t="shared" si="460"/>
        <v>15</v>
      </c>
      <c r="BA114" s="227" t="str">
        <f t="shared" si="460"/>
        <v/>
      </c>
      <c r="BB114" s="227" t="str">
        <f t="shared" si="460"/>
        <v/>
      </c>
      <c r="BC114" s="225" t="str">
        <f t="shared" si="460"/>
        <v>10</v>
      </c>
      <c r="BD114" s="227" t="str">
        <f t="shared" si="460"/>
        <v/>
      </c>
      <c r="BE114" s="227" t="str">
        <f t="shared" si="460"/>
        <v/>
      </c>
      <c r="BF114" s="309" t="str">
        <f t="shared" si="460"/>
        <v>15</v>
      </c>
      <c r="BG114" s="227" t="str">
        <f t="shared" si="460"/>
        <v/>
      </c>
      <c r="BH114" s="227" t="str">
        <f t="shared" si="460"/>
        <v/>
      </c>
      <c r="BI114" s="227" t="str">
        <f t="shared" si="460"/>
        <v/>
      </c>
      <c r="BJ114" s="227" t="str">
        <f t="shared" si="460"/>
        <v/>
      </c>
      <c r="BK114" s="227" t="str">
        <f t="shared" si="460"/>
        <v/>
      </c>
      <c r="BL114" s="227" t="str">
        <f t="shared" si="460"/>
        <v/>
      </c>
      <c r="BM114" s="227" t="str">
        <f t="shared" si="460"/>
        <v/>
      </c>
      <c r="BN114" s="227" t="str">
        <f t="shared" si="460"/>
        <v/>
      </c>
      <c r="BO114" s="227" t="str">
        <f t="shared" si="460"/>
        <v/>
      </c>
      <c r="BP114" s="227" t="str">
        <f t="shared" si="460"/>
        <v/>
      </c>
      <c r="BQ114" s="227" t="str">
        <f t="shared" si="460"/>
        <v/>
      </c>
      <c r="BR114" s="227" t="str">
        <f t="shared" si="460"/>
        <v/>
      </c>
      <c r="BS114" s="238" t="str">
        <f t="shared" si="460"/>
        <v/>
      </c>
      <c r="BT114" s="239" t="str">
        <f>$AY114*Assembly!Y$4+$AZ114*Assembly!Y$5+$BA114*Assembly!Y$6+$BB114*Assembly!Y$7+$BC114*Assembly!Y$8+$BD114*Assembly!Y$9+$BE114*Assembly!Y$10+$BF114*Assembly!Y$11+$BG114*Assembly!Y$12+$BH114*Assembly!Y$13+$BI114*Assembly!Y$14+$BJ114*Assembly!Y$15+$BK114*Assembly!Y$16+$BL114*Assembly!Y$17+$BM114*Assembly!Y$18+$BN114*Assembly!Y$19+$BO114*Assembly!Y$20+$BP114*Assembly!Y$21+$BQ114*Assembly!Y$22+$BR114*Assembly!Y$23+$BS114*Assembly!Y$24</f>
        <v>128</v>
      </c>
      <c r="BU114" s="225" t="str">
        <f t="shared" si="8"/>
        <v>8</v>
      </c>
      <c r="BV114" s="225" t="str">
        <f>$AY114*Assembly!AC$4+$AZ114*Assembly!AC$5+$BA114*Assembly!AC$6+$BB114*Assembly!AC$7+$BC114*Assembly!AC$8+$BD114*Assembly!AC$9+$BE114*Assembly!AC$10+$BF114*Assembly!AC$11+$BG114*Assembly!AC$12+$BH114*Assembly!AC$13+$BI114*Assembly!AC$14+$BJ114*Assembly!AC$15+$BK114*Assembly!AC$16+$BL114*Assembly!AC$17+$BM114*Assembly!AC$18+$BN114*Assembly!AC$19+$BO114*Assembly!AC$20+$BP114*Assembly!AC$21+$BQ114*Assembly!AC$22+$BR114*Assembly!AC$23+$BS114*Assembly!AC$24</f>
        <v>540</v>
      </c>
      <c r="BW114" s="240" t="str">
        <f t="shared" si="9"/>
        <v>4.22</v>
      </c>
      <c r="BX114" s="241" t="str">
        <f t="shared" si="10"/>
        <v>35</v>
      </c>
      <c r="BY114" s="242" t="str">
        <f t="shared" si="11"/>
        <v>65.9</v>
      </c>
      <c r="BZ114" s="225"/>
      <c r="CA114" s="225" t="str">
        <f>$AY114*Assembly!X$4+$AZ114*Assembly!X$5+$BA114*Assembly!X$6+$BB114*Assembly!X$7+$BC114*Assembly!X$8+$BD114*Assembly!X$9+$BE114*Assembly!X$10+$BF114*Assembly!X$11+$BG114*Assembly!X$12+$BH114*Assembly!X$13+$BI114*Assembly!X$14+$BJ114*Assembly!X$15+$BK114*Assembly!X$16+$BL114*Assembly!X$17+$BM114*Assembly!X$18+$BN114*Assembly!X$19+$BO114*Assembly!X$20+$BP114*Assembly!X$21+$BQ114*Assembly!X$22+$BR114*Assembly!X$23+$BS114*Assembly!X$24</f>
        <v>70</v>
      </c>
      <c r="CB114" s="225" t="str">
        <f t="shared" si="12"/>
        <v>10,889</v>
      </c>
      <c r="CC114" s="223" t="str">
        <f t="shared" si="13"/>
        <v>0.0109</v>
      </c>
      <c r="CD114" s="243" t="str">
        <f>$AY114*Assembly!AB$4+$AZ114*Assembly!AB$5+$BA114*Assembly!AB$6+$BB114*Assembly!AB$7+$BC114*Assembly!AB$8+$BD114*Assembly!AB$9+$BE114*Assembly!AB$10+$BF114*Assembly!AB$11+$BG114*Assembly!AB$12+$BH114*Assembly!AB$13+$BI114*Assembly!AB$14+$BJ114*Assembly!AB$15+$BK114*Assembly!AB$16+$BL114*Assembly!AB$17+$BM114*Assembly!AB$18+$BN114*Assembly!AB$19+$BO114*Assembly!AB$20+$BP114*Assembly!AB$21+$BQ114*Assembly!AB$22+$BR114*Assembly!AB$23+$BS114*Assembly!AB$24</f>
        <v>110</v>
      </c>
      <c r="CE114" s="231" t="str">
        <f>$AY114*Assembly!M$4+$AZ114*Assembly!M$5+$BA114*Assembly!M$6+$BB114*Assembly!M$7+$BC114*Assembly!M$8+$BD114*Assembly!M$9+$BE114*Assembly!M$10+$BF114*Assembly!M$11+$BG114*Assembly!M$12+$BH114*Assembly!M$13+$BI114*Assembly!M$14+$BJ114*Assembly!M$15+$BK114*Assembly!M$16+$BL114*Assembly!M$17+$BM114*Assembly!M$18+$BN114*Assembly!M$19+$BO114*Assembly!M$20+$BP114*Assembly!M$21+$BQ114*Assembly!M$22+$BR114*Assembly!M$23+$BS114*Assembly!M$24</f>
        <v>160</v>
      </c>
      <c r="CF114" s="231" t="str">
        <f>$AY114*Assembly!N$4+$AZ114*Assembly!N$5+$BA114*Assembly!N$6+$BB114*Assembly!N$7+$BC114*Assembly!N$8+$BD114*Assembly!N$9+$BE114*Assembly!N$10+$BF114*Assembly!N$11+$BG114*Assembly!N$12+$BH114*Assembly!N$13+$BI114*Assembly!N$14+$BJ114*Assembly!N$15+$BK114*Assembly!N$16+$BL114*Assembly!N$17+$BM114*Assembly!N$18+$BN114*Assembly!N$19+$BO114*Assembly!N$20+$BP114*Assembly!N$21+$BQ114*Assembly!N$22+$BR114*Assembly!N$23+$BS114*Assembly!N$24</f>
        <v>0</v>
      </c>
      <c r="CG114" s="231" t="str">
        <f>$AY114*Assembly!O$4+$AZ114*Assembly!O$5+$BA114*Assembly!O$6+$BB114*Assembly!O$7+$BC114*Assembly!O$8+$BD114*Assembly!O$9+$BE114*Assembly!O$10+$BF114*Assembly!O$11+$BG114*Assembly!O$12+$BH114*Assembly!O$13+$BI114*Assembly!O$14+$BJ114*Assembly!O$15+$BK114*Assembly!O$16+$BL114*Assembly!O$17+$BM114*Assembly!O$18+$BN114*Assembly!O$19+$BO114*Assembly!O$20+$BP114*Assembly!O$21+$BQ114*Assembly!O$22+$BR114*Assembly!O$23+$BS114*Assembly!O$24</f>
        <v>0</v>
      </c>
      <c r="CH114" s="229" t="str">
        <f>$AY114*Assembly!P$4+$AZ114*Assembly!P$5+$BA114*Assembly!P$6+$BB114*Assembly!P$7+$BC114*Assembly!P$8+$BD114*Assembly!P$9+$BE114*Assembly!P$10+$BF114*Assembly!P$11+$BG114*Assembly!P$12+$BH114*Assembly!P$13+$BI114*Assembly!P$14+$BJ114*Assembly!P$15+$BK114*Assembly!P$16+$BL114*Assembly!P$17+$BM114*Assembly!P$18+$BN114*Assembly!P$19+$BO114*Assembly!P$20+$BP114*Assembly!P$21+$BQ114*Assembly!P$22+$BR114*Assembly!P$23+$BS114*Assembly!P$24</f>
        <v>0</v>
      </c>
      <c r="CI114" s="229" t="str">
        <f>$AY114*Assembly!Q$4+$AZ114*Assembly!Q$5+$BA114*Assembly!Q$6+$BB114*Assembly!Q$7+$BC114*Assembly!Q$8+$BD114*Assembly!Q$9+$BE114*Assembly!Q$10+$BF114*Assembly!Q$11+$BG114*Assembly!Q$12+$BH114*Assembly!Q$13+$BI114*Assembly!Q$14+$BJ114*Assembly!Q$15+$BK114*Assembly!Q$16+$BL114*Assembly!Q$17+$BM114*Assembly!Q$18+$BN114*Assembly!Q$19+$BO114*Assembly!Q$20+$BP114*Assembly!Q$21+$BQ114*Assembly!Q$22+$BR114*Assembly!Q$23+$BS114*Assembly!Q$24</f>
        <v>3</v>
      </c>
      <c r="CJ114" s="231" t="str">
        <f>$AY114*Assembly!R$4+$AZ114*Assembly!R$5+$BA114*Assembly!R$6+$BB114*Assembly!R$7+$BC114*Assembly!R$8+$BD114*Assembly!R$9+$BE114*Assembly!R$10+$BF114*Assembly!R$11+$BG114*Assembly!R$12+$BH114*Assembly!R$13+$BI114*Assembly!R$14+$BJ114*Assembly!R$15+$BK114*Assembly!R$16+$BL114*Assembly!R$17+$BM114*Assembly!R$18+$BN114*Assembly!R$19+$BO114*Assembly!R$20+$BP114*Assembly!R$21+$BQ114*Assembly!R$22+$BR114*Assembly!R$23+$BS114*Assembly!R$24</f>
        <v>0</v>
      </c>
      <c r="CK114" s="229" t="str">
        <f>$AY114*Assembly!S$4+$AZ114*Assembly!S$5+$BA114*Assembly!S$6+$BB114*Assembly!S$7+$BC114*Assembly!S$8+$BD114*Assembly!S$9+$BE114*Assembly!S$10+$BF114*Assembly!S$11+$BG114*Assembly!S$12+$BH114*Assembly!S$13+$BI114*Assembly!S$14+$BJ114*Assembly!S$15+$BK114*Assembly!S$16+$BL114*Assembly!S$17+$BM114*Assembly!S$18+$BN114*Assembly!S$19+$BO114*Assembly!S$20+$BP114*Assembly!S$21+$BQ114*Assembly!S$22+$BR114*Assembly!S$23+$BS114*Assembly!S$24</f>
        <v>0</v>
      </c>
      <c r="CL114" s="229" t="str">
        <f>$AY114*Assembly!T$4+$AZ114*Assembly!T$5+$BA114*Assembly!T$6+$BB114*Assembly!T$7+$BC114*Assembly!T$8+$BD114*Assembly!T$9+$BE114*Assembly!T$10+$BF114*Assembly!T$11+$BG114*Assembly!T$12+$BH114*Assembly!T$13+$BI114*Assembly!T$14+$BJ114*Assembly!T$15+$BK114*Assembly!T$16+$BL114*Assembly!T$17+$BM114*Assembly!T$18+$BN114*Assembly!T$19+$BO114*Assembly!T$20+$BP114*Assembly!T$21+$BQ114*Assembly!T$22+$BR114*Assembly!T$23+$BS114*Assembly!T$24</f>
        <v>0</v>
      </c>
      <c r="CM114" s="229" t="str">
        <f>$AY114*Assembly!U$4+$AZ114*Assembly!U$5+$BA114*Assembly!U$6+$BB114*Assembly!U$7+$BC114*Assembly!U$8+$BD114*Assembly!U$9+$BE114*Assembly!U$10+$BF114*Assembly!U$11+$BG114*Assembly!U$12+$BH114*Assembly!U$13+$BI114*Assembly!U$14+$BJ114*Assembly!U$15+$BK114*Assembly!U$16+$BL114*Assembly!U$17+$BM114*Assembly!U$18+$BN114*Assembly!U$19+$BO114*Assembly!U$20+$BP114*Assembly!U$21+$BQ114*Assembly!U$22+$BR114*Assembly!U$23+$BS114*Assembly!U$24</f>
        <v>0</v>
      </c>
      <c r="CN114" s="231" t="str">
        <f>$AY114*Assembly!V$4+$AZ114*Assembly!V$5+$BA114*Assembly!V$6+$BB114*Assembly!V$7+$BC114*Assembly!V$8+$BD114*Assembly!V$9+$BE114*Assembly!V$10+$BF114*Assembly!V$11+$BG114*Assembly!V$12+$BH114*Assembly!V$13+$BI114*Assembly!V$14+$BJ114*Assembly!V$15+$BK114*Assembly!V$16+$BL114*Assembly!V$17+$BM114*Assembly!V$18+$BN114*Assembly!V$19+$BO114*Assembly!V$20+$BP114*Assembly!V$21+$BQ114*Assembly!V$22+$BR114*Assembly!V$23+$BS114*Assembly!V$24</f>
        <v>0</v>
      </c>
      <c r="CO114" s="231" t="str">
        <f>CE114*Refining!$F$3</f>
        <v>286</v>
      </c>
      <c r="CP114" s="231" t="str">
        <f>CF114*Refining!$F$4</f>
        <v>0</v>
      </c>
      <c r="CQ114" s="231" t="str">
        <f>CG114*Refining!$F$5</f>
        <v>0</v>
      </c>
      <c r="CR114" s="231" t="str">
        <f>CH114*Refining!$F$6</f>
        <v>0</v>
      </c>
      <c r="CS114" s="231" t="str">
        <f>CI114*Refining!$F$7</f>
        <v>5</v>
      </c>
      <c r="CT114" s="231" t="str">
        <f>CJ114*Refining!$F$8</f>
        <v>0</v>
      </c>
      <c r="CU114" s="231" t="str">
        <f>CK114*Refining!$F$9</f>
        <v>0</v>
      </c>
      <c r="CV114" s="231" t="str">
        <f>CL114*Refining!$F$10</f>
        <v>0</v>
      </c>
      <c r="CW114" s="231" t="str">
        <f>CM114*Refining!$F$11</f>
        <v>0</v>
      </c>
      <c r="CX114" s="231" t="str">
        <f>CN114*Refining!$F$12</f>
        <v>0</v>
      </c>
      <c r="CY114" s="248" t="str">
        <f t="shared" ref="CY114:DR114" si="461">IF(CE114 = 0, "", CE114)</f>
        <v>160</v>
      </c>
      <c r="CZ114" s="245" t="str">
        <f t="shared" si="461"/>
        <v/>
      </c>
      <c r="DA114" s="245" t="str">
        <f t="shared" si="461"/>
        <v/>
      </c>
      <c r="DB114" s="245" t="str">
        <f t="shared" si="461"/>
        <v/>
      </c>
      <c r="DC114" s="245" t="str">
        <f t="shared" si="461"/>
        <v>3</v>
      </c>
      <c r="DD114" s="245" t="str">
        <f t="shared" si="461"/>
        <v/>
      </c>
      <c r="DE114" s="245" t="str">
        <f t="shared" si="461"/>
        <v/>
      </c>
      <c r="DF114" s="245" t="str">
        <f t="shared" si="461"/>
        <v/>
      </c>
      <c r="DG114" s="245" t="str">
        <f t="shared" si="461"/>
        <v/>
      </c>
      <c r="DH114" s="246" t="str">
        <f t="shared" si="461"/>
        <v/>
      </c>
      <c r="DI114" s="248" t="str">
        <f t="shared" si="461"/>
        <v>286</v>
      </c>
      <c r="DJ114" s="245" t="str">
        <f t="shared" si="461"/>
        <v/>
      </c>
      <c r="DK114" s="245" t="str">
        <f t="shared" si="461"/>
        <v/>
      </c>
      <c r="DL114" s="245" t="str">
        <f t="shared" si="461"/>
        <v/>
      </c>
      <c r="DM114" s="249" t="str">
        <f t="shared" si="461"/>
        <v>5</v>
      </c>
      <c r="DN114" s="245" t="str">
        <f t="shared" si="461"/>
        <v/>
      </c>
      <c r="DO114" s="245" t="str">
        <f t="shared" si="461"/>
        <v/>
      </c>
      <c r="DP114" s="245" t="str">
        <f t="shared" si="461"/>
        <v/>
      </c>
      <c r="DQ114" s="245" t="str">
        <f t="shared" si="461"/>
        <v/>
      </c>
      <c r="DR114" s="246" t="str">
        <f t="shared" si="461"/>
        <v/>
      </c>
      <c r="DS114" s="248" t="str">
        <f t="shared" si="15"/>
        <v>163</v>
      </c>
      <c r="DT114" s="249" t="str">
        <f t="shared" si="16"/>
        <v>291</v>
      </c>
      <c r="DU114" s="225" t="str">
        <f>CY114*'Ores &amp; Ingots'!$C$3+CZ114*'Ores &amp; Ingots'!$C$4+DA114*'Ores &amp; Ingots'!$C$5+DB114*'Ores &amp; Ingots'!$C$6+DC114*'Ores &amp; Ingots'!$C$7+DD114*'Ores &amp; Ingots'!$C$8+DE114*'Ores &amp; Ingots'!$C$9+DF114*'Ores &amp; Ingots'!$C$10+DG114*'Ores &amp; Ingots'!$C$11+DH114*'Ores &amp; Ingots'!$C$12</f>
        <v>22</v>
      </c>
      <c r="DV114" s="225" t="str">
        <f>DI114*'Ores &amp; Ingots'!$B$3+DJ114*'Ores &amp; Ingots'!$B$4+DK114*'Ores &amp; Ingots'!$B$5+DL114*'Ores &amp; Ingots'!$B$6+DM114*'Ores &amp; Ingots'!$B$7+DN114*'Ores &amp; Ingots'!$B$8+DO114*'Ores &amp; Ingots'!$B$9+DP114*'Ores &amp; Ingots'!$B$10+DQ114*'Ores &amp; Ingots'!$B$11+DR114*'Ores &amp; Ingots'!$B$12</f>
        <v>108</v>
      </c>
      <c r="DW114" s="249" t="str">
        <f>CY114*Refining!$G$3+CZ114*Refining!$G$4+DA114*Refining!$G$5+DB114*Refining!$G$6+DC114*Refining!$G$7+DD114*Refining!$G$8+DE114*Refining!$G$9+DF114*Refining!$G$10+DG114*Refining!$G$11+DH114*Refining!$G$12</f>
        <v>13</v>
      </c>
      <c r="DX114" s="249" t="str">
        <f t="shared" si="17"/>
        <v>2,094</v>
      </c>
      <c r="DY114" s="250" t="str">
        <f t="shared" si="18"/>
        <v>0.0021</v>
      </c>
      <c r="DZ114" s="248" t="str">
        <f t="shared" si="19"/>
        <v>103</v>
      </c>
      <c r="EA114" s="251" t="str">
        <f t="shared" ref="EA114:EB114" si="462">DZ114/60</f>
        <v>1.7</v>
      </c>
      <c r="EB114" s="251" t="str">
        <f t="shared" si="462"/>
        <v>0.0</v>
      </c>
      <c r="EC114" s="543" t="str">
        <f t="shared" si="21"/>
        <v>0.00</v>
      </c>
      <c r="ED114" s="248" t="str">
        <f t="shared" si="22"/>
        <v>12,983</v>
      </c>
      <c r="EE114" s="251" t="str">
        <f t="shared" ref="EE114:EF114" si="463">ED114/1000</f>
        <v>13.0</v>
      </c>
      <c r="EF114" s="252" t="str">
        <f t="shared" si="463"/>
        <v>0.01</v>
      </c>
      <c r="EG114" s="544" t="str">
        <f t="shared" si="24"/>
        <v>0.0130</v>
      </c>
      <c r="EH114" s="225">
        <v>384.0</v>
      </c>
    </row>
    <row r="115">
      <c r="A115" s="33"/>
      <c r="B115" s="226" t="s">
        <v>996</v>
      </c>
      <c r="C115" s="227" t="s">
        <v>885</v>
      </c>
      <c r="D115" s="227">
        <v>1.0</v>
      </c>
      <c r="E115" s="227">
        <v>1.0</v>
      </c>
      <c r="F115" s="227">
        <v>1.0</v>
      </c>
      <c r="G115" s="253" t="str">
        <f t="shared" si="5"/>
        <v>0.1</v>
      </c>
      <c r="H115" s="254">
        <v>20.0</v>
      </c>
      <c r="I115" s="254">
        <v>20.0</v>
      </c>
      <c r="J115" s="254" t="str">
        <f>H115/Main!$D$9</f>
        <v>20</v>
      </c>
      <c r="K115" s="254" t="str">
        <f>I115/Main!$D$10</f>
        <v>20</v>
      </c>
      <c r="L115" s="254" t="str">
        <f t="shared" si="6"/>
        <v>1</v>
      </c>
      <c r="M115" s="254">
        <v>1.0</v>
      </c>
      <c r="N115" s="256" t="s">
        <v>12</v>
      </c>
      <c r="O115" s="256">
        <v>200.0</v>
      </c>
      <c r="P115" s="255"/>
      <c r="Q115" s="256"/>
      <c r="R115" s="255"/>
      <c r="S115" s="257"/>
      <c r="T115" s="257"/>
      <c r="U115" s="255"/>
      <c r="V115" s="255"/>
      <c r="W115" s="257"/>
      <c r="X115" s="257"/>
      <c r="Y115" s="255"/>
      <c r="Z115" s="255"/>
      <c r="AA115" s="255"/>
      <c r="AB115" s="255"/>
      <c r="AC115" s="335"/>
      <c r="AD115" s="225">
        <v>0.0</v>
      </c>
      <c r="AE115" s="225">
        <v>4.0</v>
      </c>
      <c r="AF115" s="225">
        <v>0.0</v>
      </c>
      <c r="AG115" s="225">
        <v>0.0</v>
      </c>
      <c r="AH115" s="225">
        <v>6.0</v>
      </c>
      <c r="AI115" s="225">
        <v>0.0</v>
      </c>
      <c r="AJ115" s="225">
        <v>0.0</v>
      </c>
      <c r="AK115" s="309">
        <v>3.0</v>
      </c>
      <c r="AL115" s="225">
        <v>0.0</v>
      </c>
      <c r="AM115" s="225">
        <v>0.0</v>
      </c>
      <c r="AN115" s="225">
        <v>0.0</v>
      </c>
      <c r="AO115" s="225">
        <v>0.0</v>
      </c>
      <c r="AP115" s="225">
        <v>0.0</v>
      </c>
      <c r="AQ115" s="225">
        <v>0.0</v>
      </c>
      <c r="AR115" s="225">
        <v>0.0</v>
      </c>
      <c r="AS115" s="225">
        <v>0.0</v>
      </c>
      <c r="AT115" s="225">
        <v>0.0</v>
      </c>
      <c r="AU115" s="225">
        <v>0.0</v>
      </c>
      <c r="AV115" s="225">
        <v>0.0</v>
      </c>
      <c r="AW115" s="225">
        <v>0.0</v>
      </c>
      <c r="AX115" s="225">
        <v>0.0</v>
      </c>
      <c r="AY115" s="236" t="str">
        <f t="shared" ref="AY115:BS115" si="464">IF(AD115 = 0, "", AD115)</f>
        <v/>
      </c>
      <c r="AZ115" s="225" t="str">
        <f t="shared" si="464"/>
        <v>4</v>
      </c>
      <c r="BA115" s="227" t="str">
        <f t="shared" si="464"/>
        <v/>
      </c>
      <c r="BB115" s="227" t="str">
        <f t="shared" si="464"/>
        <v/>
      </c>
      <c r="BC115" s="225" t="str">
        <f t="shared" si="464"/>
        <v>6</v>
      </c>
      <c r="BD115" s="227" t="str">
        <f t="shared" si="464"/>
        <v/>
      </c>
      <c r="BE115" s="227" t="str">
        <f t="shared" si="464"/>
        <v/>
      </c>
      <c r="BF115" s="309" t="str">
        <f t="shared" si="464"/>
        <v>3</v>
      </c>
      <c r="BG115" s="227" t="str">
        <f t="shared" si="464"/>
        <v/>
      </c>
      <c r="BH115" s="227" t="str">
        <f t="shared" si="464"/>
        <v/>
      </c>
      <c r="BI115" s="227" t="str">
        <f t="shared" si="464"/>
        <v/>
      </c>
      <c r="BJ115" s="227" t="str">
        <f t="shared" si="464"/>
        <v/>
      </c>
      <c r="BK115" s="227" t="str">
        <f t="shared" si="464"/>
        <v/>
      </c>
      <c r="BL115" s="227" t="str">
        <f t="shared" si="464"/>
        <v/>
      </c>
      <c r="BM115" s="227" t="str">
        <f t="shared" si="464"/>
        <v/>
      </c>
      <c r="BN115" s="227" t="str">
        <f t="shared" si="464"/>
        <v/>
      </c>
      <c r="BO115" s="227" t="str">
        <f t="shared" si="464"/>
        <v/>
      </c>
      <c r="BP115" s="227" t="str">
        <f t="shared" si="464"/>
        <v/>
      </c>
      <c r="BQ115" s="227" t="str">
        <f t="shared" si="464"/>
        <v/>
      </c>
      <c r="BR115" s="227" t="str">
        <f t="shared" si="464"/>
        <v/>
      </c>
      <c r="BS115" s="238" t="str">
        <f t="shared" si="464"/>
        <v/>
      </c>
      <c r="BT115" s="239" t="str">
        <f>$AY115*Assembly!Y$4+$AZ115*Assembly!Y$5+$BA115*Assembly!Y$6+$BB115*Assembly!Y$7+$BC115*Assembly!Y$8+$BD115*Assembly!Y$9+$BE115*Assembly!Y$10+$BF115*Assembly!Y$11+$BG115*Assembly!Y$12+$BH115*Assembly!Y$13+$BI115*Assembly!Y$14+$BJ115*Assembly!Y$15+$BK115*Assembly!Y$16+$BL115*Assembly!Y$17+$BM115*Assembly!Y$18+$BN115*Assembly!Y$19+$BO115*Assembly!Y$20+$BP115*Assembly!Y$21+$BQ115*Assembly!Y$22+$BR115*Assembly!Y$23+$BS115*Assembly!Y$24</f>
        <v>61</v>
      </c>
      <c r="BU115" s="225" t="str">
        <f t="shared" si="8"/>
        <v>485</v>
      </c>
      <c r="BV115" s="225" t="str">
        <f>$AY115*Assembly!AC$4+$AZ115*Assembly!AC$5+$BA115*Assembly!AC$6+$BB115*Assembly!AC$7+$BC115*Assembly!AC$8+$BD115*Assembly!AC$9+$BE115*Assembly!AC$10+$BF115*Assembly!AC$11+$BG115*Assembly!AC$12+$BH115*Assembly!AC$13+$BI115*Assembly!AC$14+$BJ115*Assembly!AC$15+$BK115*Assembly!AC$16+$BL115*Assembly!AC$17+$BM115*Assembly!AC$18+$BN115*Assembly!AC$19+$BO115*Assembly!AC$20+$BP115*Assembly!AC$21+$BQ115*Assembly!AC$22+$BR115*Assembly!AC$23+$BS115*Assembly!AC$24</f>
        <v>243</v>
      </c>
      <c r="BW115" s="240" t="str">
        <f t="shared" si="9"/>
        <v>4.01</v>
      </c>
      <c r="BX115" s="241" t="str">
        <f t="shared" si="10"/>
        <v>1944</v>
      </c>
      <c r="BY115" s="242" t="str">
        <f t="shared" si="11"/>
        <v>0.5</v>
      </c>
      <c r="BZ115" s="225"/>
      <c r="CA115" s="225" t="str">
        <f>$AY115*Assembly!X$4+$AZ115*Assembly!X$5+$BA115*Assembly!X$6+$BB115*Assembly!X$7+$BC115*Assembly!X$8+$BD115*Assembly!X$9+$BE115*Assembly!X$10+$BF115*Assembly!X$11+$BG115*Assembly!X$12+$BH115*Assembly!X$13+$BI115*Assembly!X$14+$BJ115*Assembly!X$15+$BK115*Assembly!X$16+$BL115*Assembly!X$17+$BM115*Assembly!X$18+$BN115*Assembly!X$19+$BO115*Assembly!X$20+$BP115*Assembly!X$21+$BQ115*Assembly!X$22+$BR115*Assembly!X$23+$BS115*Assembly!X$24</f>
        <v>31</v>
      </c>
      <c r="CB115" s="225" t="str">
        <f t="shared" si="12"/>
        <v>4,822</v>
      </c>
      <c r="CC115" s="223" t="str">
        <f t="shared" si="13"/>
        <v>0.0048</v>
      </c>
      <c r="CD115" s="243" t="str">
        <f>$AY115*Assembly!AB$4+$AZ115*Assembly!AB$5+$BA115*Assembly!AB$6+$BB115*Assembly!AB$7+$BC115*Assembly!AB$8+$BD115*Assembly!AB$9+$BE115*Assembly!AB$10+$BF115*Assembly!AB$11+$BG115*Assembly!AB$12+$BH115*Assembly!AB$13+$BI115*Assembly!AB$14+$BJ115*Assembly!AB$15+$BK115*Assembly!AB$16+$BL115*Assembly!AB$17+$BM115*Assembly!AB$18+$BN115*Assembly!AB$19+$BO115*Assembly!AB$20+$BP115*Assembly!AB$21+$BQ115*Assembly!AB$22+$BR115*Assembly!AB$23+$BS115*Assembly!AB$24</f>
        <v>35</v>
      </c>
      <c r="CE115" s="256" t="str">
        <f>$AY115*Assembly!M$4+$AZ115*Assembly!M$5+$BA115*Assembly!M$6+$BB115*Assembly!M$7+$BC115*Assembly!M$8+$BD115*Assembly!M$9+$BE115*Assembly!M$10+$BF115*Assembly!M$11+$BG115*Assembly!M$12+$BH115*Assembly!M$13+$BI115*Assembly!M$14+$BJ115*Assembly!M$15+$BK115*Assembly!M$16+$BL115*Assembly!M$17+$BM115*Assembly!M$18+$BN115*Assembly!M$19+$BO115*Assembly!M$20+$BP115*Assembly!M$21+$BQ115*Assembly!M$22+$BR115*Assembly!M$23+$BS115*Assembly!M$24</f>
        <v>76</v>
      </c>
      <c r="CF115" s="256" t="str">
        <f>$AY115*Assembly!N$4+$AZ115*Assembly!N$5+$BA115*Assembly!N$6+$BB115*Assembly!N$7+$BC115*Assembly!N$8+$BD115*Assembly!N$9+$BE115*Assembly!N$10+$BF115*Assembly!N$11+$BG115*Assembly!N$12+$BH115*Assembly!N$13+$BI115*Assembly!N$14+$BJ115*Assembly!N$15+$BK115*Assembly!N$16+$BL115*Assembly!N$17+$BM115*Assembly!N$18+$BN115*Assembly!N$19+$BO115*Assembly!N$20+$BP115*Assembly!N$21+$BQ115*Assembly!N$22+$BR115*Assembly!N$23+$BS115*Assembly!N$24</f>
        <v>0</v>
      </c>
      <c r="CG115" s="256" t="str">
        <f>$AY115*Assembly!O$4+$AZ115*Assembly!O$5+$BA115*Assembly!O$6+$BB115*Assembly!O$7+$BC115*Assembly!O$8+$BD115*Assembly!O$9+$BE115*Assembly!O$10+$BF115*Assembly!O$11+$BG115*Assembly!O$12+$BH115*Assembly!O$13+$BI115*Assembly!O$14+$BJ115*Assembly!O$15+$BK115*Assembly!O$16+$BL115*Assembly!O$17+$BM115*Assembly!O$18+$BN115*Assembly!O$19+$BO115*Assembly!O$20+$BP115*Assembly!O$21+$BQ115*Assembly!O$22+$BR115*Assembly!O$23+$BS115*Assembly!O$24</f>
        <v>0</v>
      </c>
      <c r="CH115" s="254" t="str">
        <f>$AY115*Assembly!P$4+$AZ115*Assembly!P$5+$BA115*Assembly!P$6+$BB115*Assembly!P$7+$BC115*Assembly!P$8+$BD115*Assembly!P$9+$BE115*Assembly!P$10+$BF115*Assembly!P$11+$BG115*Assembly!P$12+$BH115*Assembly!P$13+$BI115*Assembly!P$14+$BJ115*Assembly!P$15+$BK115*Assembly!P$16+$BL115*Assembly!P$17+$BM115*Assembly!P$18+$BN115*Assembly!P$19+$BO115*Assembly!P$20+$BP115*Assembly!P$21+$BQ115*Assembly!P$22+$BR115*Assembly!P$23+$BS115*Assembly!P$24</f>
        <v>0</v>
      </c>
      <c r="CI115" s="254" t="str">
        <f>$AY115*Assembly!Q$4+$AZ115*Assembly!Q$5+$BA115*Assembly!Q$6+$BB115*Assembly!Q$7+$BC115*Assembly!Q$8+$BD115*Assembly!Q$9+$BE115*Assembly!Q$10+$BF115*Assembly!Q$11+$BG115*Assembly!Q$12+$BH115*Assembly!Q$13+$BI115*Assembly!Q$14+$BJ115*Assembly!Q$15+$BK115*Assembly!Q$16+$BL115*Assembly!Q$17+$BM115*Assembly!Q$18+$BN115*Assembly!Q$19+$BO115*Assembly!Q$20+$BP115*Assembly!Q$21+$BQ115*Assembly!Q$22+$BR115*Assembly!Q$23+$BS115*Assembly!Q$24</f>
        <v>0.6</v>
      </c>
      <c r="CJ115" s="256" t="str">
        <f>$AY115*Assembly!R$4+$AZ115*Assembly!R$5+$BA115*Assembly!R$6+$BB115*Assembly!R$7+$BC115*Assembly!R$8+$BD115*Assembly!R$9+$BE115*Assembly!R$10+$BF115*Assembly!R$11+$BG115*Assembly!R$12+$BH115*Assembly!R$13+$BI115*Assembly!R$14+$BJ115*Assembly!R$15+$BK115*Assembly!R$16+$BL115*Assembly!R$17+$BM115*Assembly!R$18+$BN115*Assembly!R$19+$BO115*Assembly!R$20+$BP115*Assembly!R$21+$BQ115*Assembly!R$22+$BR115*Assembly!R$23+$BS115*Assembly!R$24</f>
        <v>0</v>
      </c>
      <c r="CK115" s="254" t="str">
        <f>$AY115*Assembly!S$4+$AZ115*Assembly!S$5+$BA115*Assembly!S$6+$BB115*Assembly!S$7+$BC115*Assembly!S$8+$BD115*Assembly!S$9+$BE115*Assembly!S$10+$BF115*Assembly!S$11+$BG115*Assembly!S$12+$BH115*Assembly!S$13+$BI115*Assembly!S$14+$BJ115*Assembly!S$15+$BK115*Assembly!S$16+$BL115*Assembly!S$17+$BM115*Assembly!S$18+$BN115*Assembly!S$19+$BO115*Assembly!S$20+$BP115*Assembly!S$21+$BQ115*Assembly!S$22+$BR115*Assembly!S$23+$BS115*Assembly!S$24</f>
        <v>0</v>
      </c>
      <c r="CL115" s="254" t="str">
        <f>$AY115*Assembly!T$4+$AZ115*Assembly!T$5+$BA115*Assembly!T$6+$BB115*Assembly!T$7+$BC115*Assembly!T$8+$BD115*Assembly!T$9+$BE115*Assembly!T$10+$BF115*Assembly!T$11+$BG115*Assembly!T$12+$BH115*Assembly!T$13+$BI115*Assembly!T$14+$BJ115*Assembly!T$15+$BK115*Assembly!T$16+$BL115*Assembly!T$17+$BM115*Assembly!T$18+$BN115*Assembly!T$19+$BO115*Assembly!T$20+$BP115*Assembly!T$21+$BQ115*Assembly!T$22+$BR115*Assembly!T$23+$BS115*Assembly!T$24</f>
        <v>0</v>
      </c>
      <c r="CM115" s="254" t="str">
        <f>$AY115*Assembly!U$4+$AZ115*Assembly!U$5+$BA115*Assembly!U$6+$BB115*Assembly!U$7+$BC115*Assembly!U$8+$BD115*Assembly!U$9+$BE115*Assembly!U$10+$BF115*Assembly!U$11+$BG115*Assembly!U$12+$BH115*Assembly!U$13+$BI115*Assembly!U$14+$BJ115*Assembly!U$15+$BK115*Assembly!U$16+$BL115*Assembly!U$17+$BM115*Assembly!U$18+$BN115*Assembly!U$19+$BO115*Assembly!U$20+$BP115*Assembly!U$21+$BQ115*Assembly!U$22+$BR115*Assembly!U$23+$BS115*Assembly!U$24</f>
        <v>0</v>
      </c>
      <c r="CN115" s="256" t="str">
        <f>$AY115*Assembly!V$4+$AZ115*Assembly!V$5+$BA115*Assembly!V$6+$BB115*Assembly!V$7+$BC115*Assembly!V$8+$BD115*Assembly!V$9+$BE115*Assembly!V$10+$BF115*Assembly!V$11+$BG115*Assembly!V$12+$BH115*Assembly!V$13+$BI115*Assembly!V$14+$BJ115*Assembly!V$15+$BK115*Assembly!V$16+$BL115*Assembly!V$17+$BM115*Assembly!V$18+$BN115*Assembly!V$19+$BO115*Assembly!V$20+$BP115*Assembly!V$21+$BQ115*Assembly!V$22+$BR115*Assembly!V$23+$BS115*Assembly!V$24</f>
        <v>0</v>
      </c>
      <c r="CO115" s="256" t="str">
        <f>CE115*Refining!$F$3</f>
        <v>135</v>
      </c>
      <c r="CP115" s="256" t="str">
        <f>CF115*Refining!$F$4</f>
        <v>0</v>
      </c>
      <c r="CQ115" s="256" t="str">
        <f>CG115*Refining!$F$5</f>
        <v>0</v>
      </c>
      <c r="CR115" s="256" t="str">
        <f>CH115*Refining!$F$6</f>
        <v>0</v>
      </c>
      <c r="CS115" s="256" t="str">
        <f>CI115*Refining!$F$7</f>
        <v>1</v>
      </c>
      <c r="CT115" s="256" t="str">
        <f>CJ115*Refining!$F$8</f>
        <v>0</v>
      </c>
      <c r="CU115" s="256" t="str">
        <f>CK115*Refining!$F$9</f>
        <v>0</v>
      </c>
      <c r="CV115" s="256" t="str">
        <f>CL115*Refining!$F$10</f>
        <v>0</v>
      </c>
      <c r="CW115" s="256" t="str">
        <f>CM115*Refining!$F$11</f>
        <v>0</v>
      </c>
      <c r="CX115" s="256" t="str">
        <f>CN115*Refining!$F$12</f>
        <v>0</v>
      </c>
      <c r="CY115" s="248" t="str">
        <f t="shared" ref="CY115:DR115" si="465">IF(CE115 = 0, "", CE115)</f>
        <v>76</v>
      </c>
      <c r="CZ115" s="245" t="str">
        <f t="shared" si="465"/>
        <v/>
      </c>
      <c r="DA115" s="245" t="str">
        <f t="shared" si="465"/>
        <v/>
      </c>
      <c r="DB115" s="245" t="str">
        <f t="shared" si="465"/>
        <v/>
      </c>
      <c r="DC115" s="245" t="str">
        <f t="shared" si="465"/>
        <v>0.6</v>
      </c>
      <c r="DD115" s="245" t="str">
        <f t="shared" si="465"/>
        <v/>
      </c>
      <c r="DE115" s="245" t="str">
        <f t="shared" si="465"/>
        <v/>
      </c>
      <c r="DF115" s="245" t="str">
        <f t="shared" si="465"/>
        <v/>
      </c>
      <c r="DG115" s="245" t="str">
        <f t="shared" si="465"/>
        <v/>
      </c>
      <c r="DH115" s="246" t="str">
        <f t="shared" si="465"/>
        <v/>
      </c>
      <c r="DI115" s="248" t="str">
        <f t="shared" si="465"/>
        <v>135</v>
      </c>
      <c r="DJ115" s="245" t="str">
        <f t="shared" si="465"/>
        <v/>
      </c>
      <c r="DK115" s="245" t="str">
        <f t="shared" si="465"/>
        <v/>
      </c>
      <c r="DL115" s="245" t="str">
        <f t="shared" si="465"/>
        <v/>
      </c>
      <c r="DM115" s="249" t="str">
        <f t="shared" si="465"/>
        <v>1</v>
      </c>
      <c r="DN115" s="245" t="str">
        <f t="shared" si="465"/>
        <v/>
      </c>
      <c r="DO115" s="245" t="str">
        <f t="shared" si="465"/>
        <v/>
      </c>
      <c r="DP115" s="245" t="str">
        <f t="shared" si="465"/>
        <v/>
      </c>
      <c r="DQ115" s="245" t="str">
        <f t="shared" si="465"/>
        <v/>
      </c>
      <c r="DR115" s="246" t="str">
        <f t="shared" si="465"/>
        <v/>
      </c>
      <c r="DS115" s="248" t="str">
        <f t="shared" si="15"/>
        <v>76</v>
      </c>
      <c r="DT115" s="249" t="str">
        <f t="shared" si="16"/>
        <v>136</v>
      </c>
      <c r="DU115" s="225" t="str">
        <f>CY115*'Ores &amp; Ingots'!$C$3+CZ115*'Ores &amp; Ingots'!$C$4+DA115*'Ores &amp; Ingots'!$C$5+DB115*'Ores &amp; Ingots'!$C$6+DC115*'Ores &amp; Ingots'!$C$7+DD115*'Ores &amp; Ingots'!$C$8+DE115*'Ores &amp; Ingots'!$C$9+DF115*'Ores &amp; Ingots'!$C$10+DG115*'Ores &amp; Ingots'!$C$11+DH115*'Ores &amp; Ingots'!$C$12</f>
        <v>10</v>
      </c>
      <c r="DV115" s="225" t="str">
        <f>DI115*'Ores &amp; Ingots'!$B$3+DJ115*'Ores &amp; Ingots'!$B$4+DK115*'Ores &amp; Ingots'!$B$5+DL115*'Ores &amp; Ingots'!$B$6+DM115*'Ores &amp; Ingots'!$B$7+DN115*'Ores &amp; Ingots'!$B$8+DO115*'Ores &amp; Ingots'!$B$9+DP115*'Ores &amp; Ingots'!$B$10+DQ115*'Ores &amp; Ingots'!$B$11+DR115*'Ores &amp; Ingots'!$B$12</f>
        <v>50</v>
      </c>
      <c r="DW115" s="249" t="str">
        <f>CY115*Refining!$G$3+CZ115*Refining!$G$4+DA115*Refining!$G$5+DB115*Refining!$G$6+DC115*Refining!$G$7+DD115*Refining!$G$8+DE115*Refining!$G$9+DF115*Refining!$G$10+DG115*Refining!$G$11+DH115*Refining!$G$12</f>
        <v>6</v>
      </c>
      <c r="DX115" s="249" t="str">
        <f t="shared" si="17"/>
        <v>884</v>
      </c>
      <c r="DY115" s="250" t="str">
        <f t="shared" si="18"/>
        <v>0.0009</v>
      </c>
      <c r="DZ115" s="248" t="str">
        <f t="shared" si="19"/>
        <v>57</v>
      </c>
      <c r="EA115" s="251" t="str">
        <f t="shared" ref="EA115:EB115" si="466">DZ115/60</f>
        <v>0.9</v>
      </c>
      <c r="EB115" s="251" t="str">
        <f t="shared" si="466"/>
        <v>0.0</v>
      </c>
      <c r="EC115" s="543" t="str">
        <f t="shared" si="21"/>
        <v>0.00</v>
      </c>
      <c r="ED115" s="248" t="str">
        <f t="shared" si="22"/>
        <v>5,706</v>
      </c>
      <c r="EE115" s="251" t="str">
        <f t="shared" ref="EE115:EF115" si="467">ED115/1000</f>
        <v>5.7</v>
      </c>
      <c r="EF115" s="252" t="str">
        <f t="shared" si="467"/>
        <v>0.01</v>
      </c>
      <c r="EG115" s="544" t="str">
        <f t="shared" si="24"/>
        <v>0.0057</v>
      </c>
      <c r="EH115" s="225" t="s">
        <v>12</v>
      </c>
    </row>
    <row r="116" hidden="1">
      <c r="A116" s="33"/>
      <c r="B116" s="226" t="s">
        <v>997</v>
      </c>
      <c r="C116" s="227" t="s">
        <v>886</v>
      </c>
      <c r="D116" s="227">
        <v>1.0</v>
      </c>
      <c r="E116" s="227">
        <v>1.0</v>
      </c>
      <c r="F116" s="227">
        <v>1.0</v>
      </c>
      <c r="G116" s="228" t="str">
        <f t="shared" si="5"/>
        <v>15.6</v>
      </c>
      <c r="H116" s="229">
        <v>10.0</v>
      </c>
      <c r="I116" s="229">
        <v>10.0</v>
      </c>
      <c r="J116" s="229" t="str">
        <f>H116/Main!$D$9</f>
        <v>10</v>
      </c>
      <c r="K116" s="229" t="str">
        <f>I116/Main!$D$10</f>
        <v>10</v>
      </c>
      <c r="L116" s="229" t="str">
        <f t="shared" si="6"/>
        <v>1</v>
      </c>
      <c r="M116" s="229">
        <v>1.0</v>
      </c>
      <c r="N116" s="231">
        <v>30.0</v>
      </c>
      <c r="O116" s="231">
        <v>30.0</v>
      </c>
      <c r="P116" s="230"/>
      <c r="Q116" s="231"/>
      <c r="R116" s="230"/>
      <c r="S116" s="232"/>
      <c r="T116" s="232"/>
      <c r="U116" s="230"/>
      <c r="V116" s="230"/>
      <c r="W116" s="232"/>
      <c r="X116" s="232"/>
      <c r="Y116" s="230"/>
      <c r="Z116" s="230"/>
      <c r="AA116" s="230"/>
      <c r="AB116" s="230"/>
      <c r="AC116" s="334" t="s">
        <v>913</v>
      </c>
      <c r="AD116" s="225">
        <v>2.0</v>
      </c>
      <c r="AE116" s="225">
        <v>0.0</v>
      </c>
      <c r="AF116" s="225">
        <v>0.0</v>
      </c>
      <c r="AG116" s="225">
        <v>0.0</v>
      </c>
      <c r="AH116" s="225">
        <v>0.0</v>
      </c>
      <c r="AI116" s="225">
        <v>0.0</v>
      </c>
      <c r="AJ116" s="225">
        <v>0.0</v>
      </c>
      <c r="AK116" s="309">
        <v>3.0</v>
      </c>
      <c r="AL116" s="225">
        <v>0.0</v>
      </c>
      <c r="AM116" s="225">
        <v>0.0</v>
      </c>
      <c r="AN116" s="225">
        <v>0.0</v>
      </c>
      <c r="AO116" s="225">
        <v>0.0</v>
      </c>
      <c r="AP116" s="225">
        <v>0.0</v>
      </c>
      <c r="AQ116" s="225">
        <v>0.0</v>
      </c>
      <c r="AR116" s="225">
        <v>0.0</v>
      </c>
      <c r="AS116" s="225">
        <v>0.0</v>
      </c>
      <c r="AT116" s="225">
        <v>0.0</v>
      </c>
      <c r="AU116" s="225">
        <v>0.0</v>
      </c>
      <c r="AV116" s="225">
        <v>0.0</v>
      </c>
      <c r="AW116" s="225">
        <v>0.0</v>
      </c>
      <c r="AX116" s="225">
        <v>0.0</v>
      </c>
      <c r="AY116" s="239" t="str">
        <f t="shared" ref="AY116:BS116" si="468">IF(AD116 = 0, "", AD116)</f>
        <v>2</v>
      </c>
      <c r="AZ116" s="227" t="str">
        <f t="shared" si="468"/>
        <v/>
      </c>
      <c r="BA116" s="227" t="str">
        <f t="shared" si="468"/>
        <v/>
      </c>
      <c r="BB116" s="227" t="str">
        <f t="shared" si="468"/>
        <v/>
      </c>
      <c r="BC116" s="227" t="str">
        <f t="shared" si="468"/>
        <v/>
      </c>
      <c r="BD116" s="227" t="str">
        <f t="shared" si="468"/>
        <v/>
      </c>
      <c r="BE116" s="227" t="str">
        <f t="shared" si="468"/>
        <v/>
      </c>
      <c r="BF116" s="309" t="str">
        <f t="shared" si="468"/>
        <v>3</v>
      </c>
      <c r="BG116" s="227" t="str">
        <f t="shared" si="468"/>
        <v/>
      </c>
      <c r="BH116" s="227" t="str">
        <f t="shared" si="468"/>
        <v/>
      </c>
      <c r="BI116" s="227" t="str">
        <f t="shared" si="468"/>
        <v/>
      </c>
      <c r="BJ116" s="227" t="str">
        <f t="shared" si="468"/>
        <v/>
      </c>
      <c r="BK116" s="227" t="str">
        <f t="shared" si="468"/>
        <v/>
      </c>
      <c r="BL116" s="227" t="str">
        <f t="shared" si="468"/>
        <v/>
      </c>
      <c r="BM116" s="227" t="str">
        <f t="shared" si="468"/>
        <v/>
      </c>
      <c r="BN116" s="227" t="str">
        <f t="shared" si="468"/>
        <v/>
      </c>
      <c r="BO116" s="227" t="str">
        <f t="shared" si="468"/>
        <v/>
      </c>
      <c r="BP116" s="227" t="str">
        <f t="shared" si="468"/>
        <v/>
      </c>
      <c r="BQ116" s="227" t="str">
        <f t="shared" si="468"/>
        <v/>
      </c>
      <c r="BR116" s="227" t="str">
        <f t="shared" si="468"/>
        <v/>
      </c>
      <c r="BS116" s="238" t="str">
        <f t="shared" si="468"/>
        <v/>
      </c>
      <c r="BT116" s="239" t="str">
        <f>$AY116*Assembly!Y$4+$AZ116*Assembly!Y$5+$BA116*Assembly!Y$6+$BB116*Assembly!Y$7+$BC116*Assembly!Y$8+$BD116*Assembly!Y$9+$BE116*Assembly!Y$10+$BF116*Assembly!Y$11+$BG116*Assembly!Y$12+$BH116*Assembly!Y$13+$BI116*Assembly!Y$14+$BJ116*Assembly!Y$15+$BK116*Assembly!Y$16+$BL116*Assembly!Y$17+$BM116*Assembly!Y$18+$BN116*Assembly!Y$19+$BO116*Assembly!Y$20+$BP116*Assembly!Y$21+$BQ116*Assembly!Y$22+$BR116*Assembly!Y$23+$BS116*Assembly!Y$24</f>
        <v>41</v>
      </c>
      <c r="BU116" s="225" t="str">
        <f t="shared" si="8"/>
        <v>3</v>
      </c>
      <c r="BV116" s="225" t="str">
        <f>$AY116*Assembly!AC$4+$AZ116*Assembly!AC$5+$BA116*Assembly!AC$6+$BB116*Assembly!AC$7+$BC116*Assembly!AC$8+$BD116*Assembly!AC$9+$BE116*Assembly!AC$10+$BF116*Assembly!AC$11+$BG116*Assembly!AC$12+$BH116*Assembly!AC$13+$BI116*Assembly!AC$14+$BJ116*Assembly!AC$15+$BK116*Assembly!AC$16+$BL116*Assembly!AC$17+$BM116*Assembly!AC$18+$BN116*Assembly!AC$19+$BO116*Assembly!AC$20+$BP116*Assembly!AC$21+$BQ116*Assembly!AC$22+$BR116*Assembly!AC$23+$BS116*Assembly!AC$24</f>
        <v>203</v>
      </c>
      <c r="BW116" s="240" t="str">
        <f t="shared" si="9"/>
        <v>5.00</v>
      </c>
      <c r="BX116" s="241" t="str">
        <f t="shared" si="10"/>
        <v>13</v>
      </c>
      <c r="BY116" s="242" t="str">
        <f t="shared" si="11"/>
        <v>78.1</v>
      </c>
      <c r="BZ116" s="225"/>
      <c r="CA116" s="225" t="str">
        <f>$AY116*Assembly!X$4+$AZ116*Assembly!X$5+$BA116*Assembly!X$6+$BB116*Assembly!X$7+$BC116*Assembly!X$8+$BD116*Assembly!X$9+$BE116*Assembly!X$10+$BF116*Assembly!X$11+$BG116*Assembly!X$12+$BH116*Assembly!X$13+$BI116*Assembly!X$14+$BJ116*Assembly!X$15+$BK116*Assembly!X$16+$BL116*Assembly!X$17+$BM116*Assembly!X$18+$BN116*Assembly!X$19+$BO116*Assembly!X$20+$BP116*Assembly!X$21+$BQ116*Assembly!X$22+$BR116*Assembly!X$23+$BS116*Assembly!X$24</f>
        <v>5</v>
      </c>
      <c r="CB116" s="225" t="str">
        <f t="shared" si="12"/>
        <v>778</v>
      </c>
      <c r="CC116" s="223" t="str">
        <f t="shared" si="13"/>
        <v>0.0008</v>
      </c>
      <c r="CD116" s="243" t="str">
        <f>$AY116*Assembly!AB$4+$AZ116*Assembly!AB$5+$BA116*Assembly!AB$6+$BB116*Assembly!AB$7+$BC116*Assembly!AB$8+$BD116*Assembly!AB$9+$BE116*Assembly!AB$10+$BF116*Assembly!AB$11+$BG116*Assembly!AB$12+$BH116*Assembly!AB$13+$BI116*Assembly!AB$14+$BJ116*Assembly!AB$15+$BK116*Assembly!AB$16+$BL116*Assembly!AB$17+$BM116*Assembly!AB$18+$BN116*Assembly!AB$19+$BO116*Assembly!AB$20+$BP116*Assembly!AB$21+$BQ116*Assembly!AB$22+$BR116*Assembly!AB$23+$BS116*Assembly!AB$24</f>
        <v>9</v>
      </c>
      <c r="CE116" s="231" t="str">
        <f>$AY116*Assembly!M$4+$AZ116*Assembly!M$5+$BA116*Assembly!M$6+$BB116*Assembly!M$7+$BC116*Assembly!M$8+$BD116*Assembly!M$9+$BE116*Assembly!M$10+$BF116*Assembly!M$11+$BG116*Assembly!M$12+$BH116*Assembly!M$13+$BI116*Assembly!M$14+$BJ116*Assembly!M$15+$BK116*Assembly!M$16+$BL116*Assembly!M$17+$BM116*Assembly!M$18+$BN116*Assembly!M$19+$BO116*Assembly!M$20+$BP116*Assembly!M$21+$BQ116*Assembly!M$22+$BR116*Assembly!M$23+$BS116*Assembly!M$24</f>
        <v>44</v>
      </c>
      <c r="CF116" s="231" t="str">
        <f>$AY116*Assembly!N$4+$AZ116*Assembly!N$5+$BA116*Assembly!N$6+$BB116*Assembly!N$7+$BC116*Assembly!N$8+$BD116*Assembly!N$9+$BE116*Assembly!N$10+$BF116*Assembly!N$11+$BG116*Assembly!N$12+$BH116*Assembly!N$13+$BI116*Assembly!N$14+$BJ116*Assembly!N$15+$BK116*Assembly!N$16+$BL116*Assembly!N$17+$BM116*Assembly!N$18+$BN116*Assembly!N$19+$BO116*Assembly!N$20+$BP116*Assembly!N$21+$BQ116*Assembly!N$22+$BR116*Assembly!N$23+$BS116*Assembly!N$24</f>
        <v>0</v>
      </c>
      <c r="CG116" s="231" t="str">
        <f>$AY116*Assembly!O$4+$AZ116*Assembly!O$5+$BA116*Assembly!O$6+$BB116*Assembly!O$7+$BC116*Assembly!O$8+$BD116*Assembly!O$9+$BE116*Assembly!O$10+$BF116*Assembly!O$11+$BG116*Assembly!O$12+$BH116*Assembly!O$13+$BI116*Assembly!O$14+$BJ116*Assembly!O$15+$BK116*Assembly!O$16+$BL116*Assembly!O$17+$BM116*Assembly!O$18+$BN116*Assembly!O$19+$BO116*Assembly!O$20+$BP116*Assembly!O$21+$BQ116*Assembly!O$22+$BR116*Assembly!O$23+$BS116*Assembly!O$24</f>
        <v>0</v>
      </c>
      <c r="CH116" s="229" t="str">
        <f>$AY116*Assembly!P$4+$AZ116*Assembly!P$5+$BA116*Assembly!P$6+$BB116*Assembly!P$7+$BC116*Assembly!P$8+$BD116*Assembly!P$9+$BE116*Assembly!P$10+$BF116*Assembly!P$11+$BG116*Assembly!P$12+$BH116*Assembly!P$13+$BI116*Assembly!P$14+$BJ116*Assembly!P$15+$BK116*Assembly!P$16+$BL116*Assembly!P$17+$BM116*Assembly!P$18+$BN116*Assembly!P$19+$BO116*Assembly!P$20+$BP116*Assembly!P$21+$BQ116*Assembly!P$22+$BR116*Assembly!P$23+$BS116*Assembly!P$24</f>
        <v>0</v>
      </c>
      <c r="CI116" s="229" t="str">
        <f>$AY116*Assembly!Q$4+$AZ116*Assembly!Q$5+$BA116*Assembly!Q$6+$BB116*Assembly!Q$7+$BC116*Assembly!Q$8+$BD116*Assembly!Q$9+$BE116*Assembly!Q$10+$BF116*Assembly!Q$11+$BG116*Assembly!Q$12+$BH116*Assembly!Q$13+$BI116*Assembly!Q$14+$BJ116*Assembly!Q$15+$BK116*Assembly!Q$16+$BL116*Assembly!Q$17+$BM116*Assembly!Q$18+$BN116*Assembly!Q$19+$BO116*Assembly!Q$20+$BP116*Assembly!Q$21+$BQ116*Assembly!Q$22+$BR116*Assembly!Q$23+$BS116*Assembly!Q$24</f>
        <v>0.6</v>
      </c>
      <c r="CJ116" s="231" t="str">
        <f>$AY116*Assembly!R$4+$AZ116*Assembly!R$5+$BA116*Assembly!R$6+$BB116*Assembly!R$7+$BC116*Assembly!R$8+$BD116*Assembly!R$9+$BE116*Assembly!R$10+$BF116*Assembly!R$11+$BG116*Assembly!R$12+$BH116*Assembly!R$13+$BI116*Assembly!R$14+$BJ116*Assembly!R$15+$BK116*Assembly!R$16+$BL116*Assembly!R$17+$BM116*Assembly!R$18+$BN116*Assembly!R$19+$BO116*Assembly!R$20+$BP116*Assembly!R$21+$BQ116*Assembly!R$22+$BR116*Assembly!R$23+$BS116*Assembly!R$24</f>
        <v>0</v>
      </c>
      <c r="CK116" s="229" t="str">
        <f>$AY116*Assembly!S$4+$AZ116*Assembly!S$5+$BA116*Assembly!S$6+$BB116*Assembly!S$7+$BC116*Assembly!S$8+$BD116*Assembly!S$9+$BE116*Assembly!S$10+$BF116*Assembly!S$11+$BG116*Assembly!S$12+$BH116*Assembly!S$13+$BI116*Assembly!S$14+$BJ116*Assembly!S$15+$BK116*Assembly!S$16+$BL116*Assembly!S$17+$BM116*Assembly!S$18+$BN116*Assembly!S$19+$BO116*Assembly!S$20+$BP116*Assembly!S$21+$BQ116*Assembly!S$22+$BR116*Assembly!S$23+$BS116*Assembly!S$24</f>
        <v>0</v>
      </c>
      <c r="CL116" s="229" t="str">
        <f>$AY116*Assembly!T$4+$AZ116*Assembly!T$5+$BA116*Assembly!T$6+$BB116*Assembly!T$7+$BC116*Assembly!T$8+$BD116*Assembly!T$9+$BE116*Assembly!T$10+$BF116*Assembly!T$11+$BG116*Assembly!T$12+$BH116*Assembly!T$13+$BI116*Assembly!T$14+$BJ116*Assembly!T$15+$BK116*Assembly!T$16+$BL116*Assembly!T$17+$BM116*Assembly!T$18+$BN116*Assembly!T$19+$BO116*Assembly!T$20+$BP116*Assembly!T$21+$BQ116*Assembly!T$22+$BR116*Assembly!T$23+$BS116*Assembly!T$24</f>
        <v>0</v>
      </c>
      <c r="CM116" s="229" t="str">
        <f>$AY116*Assembly!U$4+$AZ116*Assembly!U$5+$BA116*Assembly!U$6+$BB116*Assembly!U$7+$BC116*Assembly!U$8+$BD116*Assembly!U$9+$BE116*Assembly!U$10+$BF116*Assembly!U$11+$BG116*Assembly!U$12+$BH116*Assembly!U$13+$BI116*Assembly!U$14+$BJ116*Assembly!U$15+$BK116*Assembly!U$16+$BL116*Assembly!U$17+$BM116*Assembly!U$18+$BN116*Assembly!U$19+$BO116*Assembly!U$20+$BP116*Assembly!U$21+$BQ116*Assembly!U$22+$BR116*Assembly!U$23+$BS116*Assembly!U$24</f>
        <v>0</v>
      </c>
      <c r="CN116" s="231" t="str">
        <f>$AY116*Assembly!V$4+$AZ116*Assembly!V$5+$BA116*Assembly!V$6+$BB116*Assembly!V$7+$BC116*Assembly!V$8+$BD116*Assembly!V$9+$BE116*Assembly!V$10+$BF116*Assembly!V$11+$BG116*Assembly!V$12+$BH116*Assembly!V$13+$BI116*Assembly!V$14+$BJ116*Assembly!V$15+$BK116*Assembly!V$16+$BL116*Assembly!V$17+$BM116*Assembly!V$18+$BN116*Assembly!V$19+$BO116*Assembly!V$20+$BP116*Assembly!V$21+$BQ116*Assembly!V$22+$BR116*Assembly!V$23+$BS116*Assembly!V$24</f>
        <v>0</v>
      </c>
      <c r="CO116" s="231" t="str">
        <f>CE116*Refining!$F$3</f>
        <v>78</v>
      </c>
      <c r="CP116" s="231" t="str">
        <f>CF116*Refining!$F$4</f>
        <v>0</v>
      </c>
      <c r="CQ116" s="231" t="str">
        <f>CG116*Refining!$F$5</f>
        <v>0</v>
      </c>
      <c r="CR116" s="231" t="str">
        <f>CH116*Refining!$F$6</f>
        <v>0</v>
      </c>
      <c r="CS116" s="231" t="str">
        <f>CI116*Refining!$F$7</f>
        <v>1</v>
      </c>
      <c r="CT116" s="231" t="str">
        <f>CJ116*Refining!$F$8</f>
        <v>0</v>
      </c>
      <c r="CU116" s="231" t="str">
        <f>CK116*Refining!$F$9</f>
        <v>0</v>
      </c>
      <c r="CV116" s="231" t="str">
        <f>CL116*Refining!$F$10</f>
        <v>0</v>
      </c>
      <c r="CW116" s="231" t="str">
        <f>CM116*Refining!$F$11</f>
        <v>0</v>
      </c>
      <c r="CX116" s="231" t="str">
        <f>CN116*Refining!$F$12</f>
        <v>0</v>
      </c>
      <c r="CY116" s="248" t="str">
        <f t="shared" ref="CY116:DR116" si="469">IF(CE116 = 0, "", CE116)</f>
        <v>44</v>
      </c>
      <c r="CZ116" s="245" t="str">
        <f t="shared" si="469"/>
        <v/>
      </c>
      <c r="DA116" s="245" t="str">
        <f t="shared" si="469"/>
        <v/>
      </c>
      <c r="DB116" s="245" t="str">
        <f t="shared" si="469"/>
        <v/>
      </c>
      <c r="DC116" s="245" t="str">
        <f t="shared" si="469"/>
        <v>0.6</v>
      </c>
      <c r="DD116" s="245" t="str">
        <f t="shared" si="469"/>
        <v/>
      </c>
      <c r="DE116" s="245" t="str">
        <f t="shared" si="469"/>
        <v/>
      </c>
      <c r="DF116" s="245" t="str">
        <f t="shared" si="469"/>
        <v/>
      </c>
      <c r="DG116" s="245" t="str">
        <f t="shared" si="469"/>
        <v/>
      </c>
      <c r="DH116" s="246" t="str">
        <f t="shared" si="469"/>
        <v/>
      </c>
      <c r="DI116" s="248" t="str">
        <f t="shared" si="469"/>
        <v>78</v>
      </c>
      <c r="DJ116" s="245" t="str">
        <f t="shared" si="469"/>
        <v/>
      </c>
      <c r="DK116" s="245" t="str">
        <f t="shared" si="469"/>
        <v/>
      </c>
      <c r="DL116" s="245" t="str">
        <f t="shared" si="469"/>
        <v/>
      </c>
      <c r="DM116" s="249" t="str">
        <f t="shared" si="469"/>
        <v>1</v>
      </c>
      <c r="DN116" s="245" t="str">
        <f t="shared" si="469"/>
        <v/>
      </c>
      <c r="DO116" s="245" t="str">
        <f t="shared" si="469"/>
        <v/>
      </c>
      <c r="DP116" s="245" t="str">
        <f t="shared" si="469"/>
        <v/>
      </c>
      <c r="DQ116" s="245" t="str">
        <f t="shared" si="469"/>
        <v/>
      </c>
      <c r="DR116" s="246" t="str">
        <f t="shared" si="469"/>
        <v/>
      </c>
      <c r="DS116" s="248" t="str">
        <f t="shared" si="15"/>
        <v>44</v>
      </c>
      <c r="DT116" s="249" t="str">
        <f t="shared" si="16"/>
        <v>79</v>
      </c>
      <c r="DU116" s="225" t="str">
        <f>CY116*'Ores &amp; Ingots'!$C$3+CZ116*'Ores &amp; Ingots'!$C$4+DA116*'Ores &amp; Ingots'!$C$5+DB116*'Ores &amp; Ingots'!$C$6+DC116*'Ores &amp; Ingots'!$C$7+DD116*'Ores &amp; Ingots'!$C$8+DE116*'Ores &amp; Ingots'!$C$9+DF116*'Ores &amp; Ingots'!$C$10+DG116*'Ores &amp; Ingots'!$C$11+DH116*'Ores &amp; Ingots'!$C$12</f>
        <v>6</v>
      </c>
      <c r="DV116" s="225" t="str">
        <f>DI116*'Ores &amp; Ingots'!$B$3+DJ116*'Ores &amp; Ingots'!$B$4+DK116*'Ores &amp; Ingots'!$B$5+DL116*'Ores &amp; Ingots'!$B$6+DM116*'Ores &amp; Ingots'!$B$7+DN116*'Ores &amp; Ingots'!$B$8+DO116*'Ores &amp; Ingots'!$B$9+DP116*'Ores &amp; Ingots'!$B$10+DQ116*'Ores &amp; Ingots'!$B$11+DR116*'Ores &amp; Ingots'!$B$12</f>
        <v>29</v>
      </c>
      <c r="DW116" s="249" t="str">
        <f>CY116*Refining!$G$3+CZ116*Refining!$G$4+DA116*Refining!$G$5+DB116*Refining!$G$6+DC116*Refining!$G$7+DD116*Refining!$G$8+DE116*Refining!$G$9+DF116*Refining!$G$10+DG116*Refining!$G$11+DH116*Refining!$G$12</f>
        <v>3</v>
      </c>
      <c r="DX116" s="249" t="str">
        <f t="shared" si="17"/>
        <v>542</v>
      </c>
      <c r="DY116" s="250" t="str">
        <f t="shared" si="18"/>
        <v>0.0005</v>
      </c>
      <c r="DZ116" s="248" t="str">
        <f t="shared" si="19"/>
        <v>18</v>
      </c>
      <c r="EA116" s="251" t="str">
        <f t="shared" ref="EA116:EB116" si="470">DZ116/60</f>
        <v>0.3</v>
      </c>
      <c r="EB116" s="251" t="str">
        <f t="shared" si="470"/>
        <v>0.0</v>
      </c>
      <c r="EC116" s="543" t="str">
        <f t="shared" si="21"/>
        <v>0.00</v>
      </c>
      <c r="ED116" s="248" t="str">
        <f t="shared" si="22"/>
        <v>1,319</v>
      </c>
      <c r="EE116" s="251" t="str">
        <f t="shared" ref="EE116:EF116" si="471">ED116/1000</f>
        <v>1.3</v>
      </c>
      <c r="EF116" s="252" t="str">
        <f t="shared" si="471"/>
        <v>0.00</v>
      </c>
      <c r="EG116" s="544" t="str">
        <f t="shared" si="24"/>
        <v>0.0013</v>
      </c>
      <c r="EH116" s="225">
        <v>342.0</v>
      </c>
    </row>
    <row r="117">
      <c r="A117" s="33"/>
      <c r="B117" s="226" t="s">
        <v>997</v>
      </c>
      <c r="C117" s="227" t="s">
        <v>885</v>
      </c>
      <c r="D117" s="227">
        <v>1.0</v>
      </c>
      <c r="E117" s="227">
        <v>1.0</v>
      </c>
      <c r="F117" s="227">
        <v>1.0</v>
      </c>
      <c r="G117" s="253" t="str">
        <f t="shared" si="5"/>
        <v>0.1</v>
      </c>
      <c r="H117" s="254">
        <v>10.0</v>
      </c>
      <c r="I117" s="254">
        <v>10.0</v>
      </c>
      <c r="J117" s="254" t="str">
        <f>H117/Main!$D$9</f>
        <v>10</v>
      </c>
      <c r="K117" s="254" t="str">
        <f>I117/Main!$D$10</f>
        <v>10</v>
      </c>
      <c r="L117" s="254" t="str">
        <f t="shared" si="6"/>
        <v>1</v>
      </c>
      <c r="M117" s="254">
        <v>1.0</v>
      </c>
      <c r="N117" s="256">
        <v>30.0</v>
      </c>
      <c r="O117" s="256">
        <v>30.0</v>
      </c>
      <c r="P117" s="255"/>
      <c r="Q117" s="256"/>
      <c r="R117" s="255"/>
      <c r="S117" s="257"/>
      <c r="T117" s="257"/>
      <c r="U117" s="255"/>
      <c r="V117" s="255"/>
      <c r="W117" s="257"/>
      <c r="X117" s="257"/>
      <c r="Y117" s="255"/>
      <c r="Z117" s="255"/>
      <c r="AA117" s="255"/>
      <c r="AB117" s="255"/>
      <c r="AC117" s="335"/>
      <c r="AD117" s="225">
        <v>2.0</v>
      </c>
      <c r="AE117" s="225">
        <v>0.0</v>
      </c>
      <c r="AF117" s="225">
        <v>0.0</v>
      </c>
      <c r="AG117" s="225">
        <v>0.0</v>
      </c>
      <c r="AH117" s="225">
        <v>0.0</v>
      </c>
      <c r="AI117" s="225">
        <v>0.0</v>
      </c>
      <c r="AJ117" s="225">
        <v>0.0</v>
      </c>
      <c r="AK117" s="309">
        <v>3.0</v>
      </c>
      <c r="AL117" s="225">
        <v>0.0</v>
      </c>
      <c r="AM117" s="225">
        <v>0.0</v>
      </c>
      <c r="AN117" s="225">
        <v>0.0</v>
      </c>
      <c r="AO117" s="225">
        <v>0.0</v>
      </c>
      <c r="AP117" s="225">
        <v>0.0</v>
      </c>
      <c r="AQ117" s="225">
        <v>0.0</v>
      </c>
      <c r="AR117" s="225">
        <v>0.0</v>
      </c>
      <c r="AS117" s="225">
        <v>0.0</v>
      </c>
      <c r="AT117" s="225">
        <v>0.0</v>
      </c>
      <c r="AU117" s="225">
        <v>0.0</v>
      </c>
      <c r="AV117" s="225">
        <v>0.0</v>
      </c>
      <c r="AW117" s="225">
        <v>0.0</v>
      </c>
      <c r="AX117" s="225">
        <v>0.0</v>
      </c>
      <c r="AY117" s="239" t="str">
        <f t="shared" ref="AY117:BS117" si="472">IF(AD117 = 0, "", AD117)</f>
        <v>2</v>
      </c>
      <c r="AZ117" s="227" t="str">
        <f t="shared" si="472"/>
        <v/>
      </c>
      <c r="BA117" s="227" t="str">
        <f t="shared" si="472"/>
        <v/>
      </c>
      <c r="BB117" s="227" t="str">
        <f t="shared" si="472"/>
        <v/>
      </c>
      <c r="BC117" s="227" t="str">
        <f t="shared" si="472"/>
        <v/>
      </c>
      <c r="BD117" s="227" t="str">
        <f t="shared" si="472"/>
        <v/>
      </c>
      <c r="BE117" s="227" t="str">
        <f t="shared" si="472"/>
        <v/>
      </c>
      <c r="BF117" s="309" t="str">
        <f t="shared" si="472"/>
        <v>3</v>
      </c>
      <c r="BG117" s="227" t="str">
        <f t="shared" si="472"/>
        <v/>
      </c>
      <c r="BH117" s="227" t="str">
        <f t="shared" si="472"/>
        <v/>
      </c>
      <c r="BI117" s="227" t="str">
        <f t="shared" si="472"/>
        <v/>
      </c>
      <c r="BJ117" s="227" t="str">
        <f t="shared" si="472"/>
        <v/>
      </c>
      <c r="BK117" s="227" t="str">
        <f t="shared" si="472"/>
        <v/>
      </c>
      <c r="BL117" s="227" t="str">
        <f t="shared" si="472"/>
        <v/>
      </c>
      <c r="BM117" s="227" t="str">
        <f t="shared" si="472"/>
        <v/>
      </c>
      <c r="BN117" s="227" t="str">
        <f t="shared" si="472"/>
        <v/>
      </c>
      <c r="BO117" s="227" t="str">
        <f t="shared" si="472"/>
        <v/>
      </c>
      <c r="BP117" s="227" t="str">
        <f t="shared" si="472"/>
        <v/>
      </c>
      <c r="BQ117" s="227" t="str">
        <f t="shared" si="472"/>
        <v/>
      </c>
      <c r="BR117" s="227" t="str">
        <f t="shared" si="472"/>
        <v/>
      </c>
      <c r="BS117" s="238" t="str">
        <f t="shared" si="472"/>
        <v/>
      </c>
      <c r="BT117" s="239" t="str">
        <f>$AY117*Assembly!Y$4+$AZ117*Assembly!Y$5+$BA117*Assembly!Y$6+$BB117*Assembly!Y$7+$BC117*Assembly!Y$8+$BD117*Assembly!Y$9+$BE117*Assembly!Y$10+$BF117*Assembly!Y$11+$BG117*Assembly!Y$12+$BH117*Assembly!Y$13+$BI117*Assembly!Y$14+$BJ117*Assembly!Y$15+$BK117*Assembly!Y$16+$BL117*Assembly!Y$17+$BM117*Assembly!Y$18+$BN117*Assembly!Y$19+$BO117*Assembly!Y$20+$BP117*Assembly!Y$21+$BQ117*Assembly!Y$22+$BR117*Assembly!Y$23+$BS117*Assembly!Y$24</f>
        <v>41</v>
      </c>
      <c r="BU117" s="225" t="str">
        <f t="shared" si="8"/>
        <v>325</v>
      </c>
      <c r="BV117" s="225" t="str">
        <f>$AY117*Assembly!AC$4+$AZ117*Assembly!AC$5+$BA117*Assembly!AC$6+$BB117*Assembly!AC$7+$BC117*Assembly!AC$8+$BD117*Assembly!AC$9+$BE117*Assembly!AC$10+$BF117*Assembly!AC$11+$BG117*Assembly!AC$12+$BH117*Assembly!AC$13+$BI117*Assembly!AC$14+$BJ117*Assembly!AC$15+$BK117*Assembly!AC$16+$BL117*Assembly!AC$17+$BM117*Assembly!AC$18+$BN117*Assembly!AC$19+$BO117*Assembly!AC$20+$BP117*Assembly!AC$21+$BQ117*Assembly!AC$22+$BR117*Assembly!AC$23+$BS117*Assembly!AC$24</f>
        <v>203</v>
      </c>
      <c r="BW117" s="240" t="str">
        <f t="shared" si="9"/>
        <v>5.00</v>
      </c>
      <c r="BX117" s="241" t="str">
        <f t="shared" si="10"/>
        <v>1624</v>
      </c>
      <c r="BY117" s="242" t="str">
        <f t="shared" si="11"/>
        <v>0.6</v>
      </c>
      <c r="BZ117" s="225"/>
      <c r="CA117" s="225" t="str">
        <f>$AY117*Assembly!X$4+$AZ117*Assembly!X$5+$BA117*Assembly!X$6+$BB117*Assembly!X$7+$BC117*Assembly!X$8+$BD117*Assembly!X$9+$BE117*Assembly!X$10+$BF117*Assembly!X$11+$BG117*Assembly!X$12+$BH117*Assembly!X$13+$BI117*Assembly!X$14+$BJ117*Assembly!X$15+$BK117*Assembly!X$16+$BL117*Assembly!X$17+$BM117*Assembly!X$18+$BN117*Assembly!X$19+$BO117*Assembly!X$20+$BP117*Assembly!X$21+$BQ117*Assembly!X$22+$BR117*Assembly!X$23+$BS117*Assembly!X$24</f>
        <v>5</v>
      </c>
      <c r="CB117" s="225" t="str">
        <f t="shared" si="12"/>
        <v>778</v>
      </c>
      <c r="CC117" s="223" t="str">
        <f t="shared" si="13"/>
        <v>0.0008</v>
      </c>
      <c r="CD117" s="243" t="str">
        <f>$AY117*Assembly!AB$4+$AZ117*Assembly!AB$5+$BA117*Assembly!AB$6+$BB117*Assembly!AB$7+$BC117*Assembly!AB$8+$BD117*Assembly!AB$9+$BE117*Assembly!AB$10+$BF117*Assembly!AB$11+$BG117*Assembly!AB$12+$BH117*Assembly!AB$13+$BI117*Assembly!AB$14+$BJ117*Assembly!AB$15+$BK117*Assembly!AB$16+$BL117*Assembly!AB$17+$BM117*Assembly!AB$18+$BN117*Assembly!AB$19+$BO117*Assembly!AB$20+$BP117*Assembly!AB$21+$BQ117*Assembly!AB$22+$BR117*Assembly!AB$23+$BS117*Assembly!AB$24</f>
        <v>9</v>
      </c>
      <c r="CE117" s="256" t="str">
        <f>$AY117*Assembly!M$4+$AZ117*Assembly!M$5+$BA117*Assembly!M$6+$BB117*Assembly!M$7+$BC117*Assembly!M$8+$BD117*Assembly!M$9+$BE117*Assembly!M$10+$BF117*Assembly!M$11+$BG117*Assembly!M$12+$BH117*Assembly!M$13+$BI117*Assembly!M$14+$BJ117*Assembly!M$15+$BK117*Assembly!M$16+$BL117*Assembly!M$17+$BM117*Assembly!M$18+$BN117*Assembly!M$19+$BO117*Assembly!M$20+$BP117*Assembly!M$21+$BQ117*Assembly!M$22+$BR117*Assembly!M$23+$BS117*Assembly!M$24</f>
        <v>44</v>
      </c>
      <c r="CF117" s="256" t="str">
        <f>$AY117*Assembly!N$4+$AZ117*Assembly!N$5+$BA117*Assembly!N$6+$BB117*Assembly!N$7+$BC117*Assembly!N$8+$BD117*Assembly!N$9+$BE117*Assembly!N$10+$BF117*Assembly!N$11+$BG117*Assembly!N$12+$BH117*Assembly!N$13+$BI117*Assembly!N$14+$BJ117*Assembly!N$15+$BK117*Assembly!N$16+$BL117*Assembly!N$17+$BM117*Assembly!N$18+$BN117*Assembly!N$19+$BO117*Assembly!N$20+$BP117*Assembly!N$21+$BQ117*Assembly!N$22+$BR117*Assembly!N$23+$BS117*Assembly!N$24</f>
        <v>0</v>
      </c>
      <c r="CG117" s="256" t="str">
        <f>$AY117*Assembly!O$4+$AZ117*Assembly!O$5+$BA117*Assembly!O$6+$BB117*Assembly!O$7+$BC117*Assembly!O$8+$BD117*Assembly!O$9+$BE117*Assembly!O$10+$BF117*Assembly!O$11+$BG117*Assembly!O$12+$BH117*Assembly!O$13+$BI117*Assembly!O$14+$BJ117*Assembly!O$15+$BK117*Assembly!O$16+$BL117*Assembly!O$17+$BM117*Assembly!O$18+$BN117*Assembly!O$19+$BO117*Assembly!O$20+$BP117*Assembly!O$21+$BQ117*Assembly!O$22+$BR117*Assembly!O$23+$BS117*Assembly!O$24</f>
        <v>0</v>
      </c>
      <c r="CH117" s="254" t="str">
        <f>$AY117*Assembly!P$4+$AZ117*Assembly!P$5+$BA117*Assembly!P$6+$BB117*Assembly!P$7+$BC117*Assembly!P$8+$BD117*Assembly!P$9+$BE117*Assembly!P$10+$BF117*Assembly!P$11+$BG117*Assembly!P$12+$BH117*Assembly!P$13+$BI117*Assembly!P$14+$BJ117*Assembly!P$15+$BK117*Assembly!P$16+$BL117*Assembly!P$17+$BM117*Assembly!P$18+$BN117*Assembly!P$19+$BO117*Assembly!P$20+$BP117*Assembly!P$21+$BQ117*Assembly!P$22+$BR117*Assembly!P$23+$BS117*Assembly!P$24</f>
        <v>0</v>
      </c>
      <c r="CI117" s="254" t="str">
        <f>$AY117*Assembly!Q$4+$AZ117*Assembly!Q$5+$BA117*Assembly!Q$6+$BB117*Assembly!Q$7+$BC117*Assembly!Q$8+$BD117*Assembly!Q$9+$BE117*Assembly!Q$10+$BF117*Assembly!Q$11+$BG117*Assembly!Q$12+$BH117*Assembly!Q$13+$BI117*Assembly!Q$14+$BJ117*Assembly!Q$15+$BK117*Assembly!Q$16+$BL117*Assembly!Q$17+$BM117*Assembly!Q$18+$BN117*Assembly!Q$19+$BO117*Assembly!Q$20+$BP117*Assembly!Q$21+$BQ117*Assembly!Q$22+$BR117*Assembly!Q$23+$BS117*Assembly!Q$24</f>
        <v>0.6</v>
      </c>
      <c r="CJ117" s="256" t="str">
        <f>$AY117*Assembly!R$4+$AZ117*Assembly!R$5+$BA117*Assembly!R$6+$BB117*Assembly!R$7+$BC117*Assembly!R$8+$BD117*Assembly!R$9+$BE117*Assembly!R$10+$BF117*Assembly!R$11+$BG117*Assembly!R$12+$BH117*Assembly!R$13+$BI117*Assembly!R$14+$BJ117*Assembly!R$15+$BK117*Assembly!R$16+$BL117*Assembly!R$17+$BM117*Assembly!R$18+$BN117*Assembly!R$19+$BO117*Assembly!R$20+$BP117*Assembly!R$21+$BQ117*Assembly!R$22+$BR117*Assembly!R$23+$BS117*Assembly!R$24</f>
        <v>0</v>
      </c>
      <c r="CK117" s="254" t="str">
        <f>$AY117*Assembly!S$4+$AZ117*Assembly!S$5+$BA117*Assembly!S$6+$BB117*Assembly!S$7+$BC117*Assembly!S$8+$BD117*Assembly!S$9+$BE117*Assembly!S$10+$BF117*Assembly!S$11+$BG117*Assembly!S$12+$BH117*Assembly!S$13+$BI117*Assembly!S$14+$BJ117*Assembly!S$15+$BK117*Assembly!S$16+$BL117*Assembly!S$17+$BM117*Assembly!S$18+$BN117*Assembly!S$19+$BO117*Assembly!S$20+$BP117*Assembly!S$21+$BQ117*Assembly!S$22+$BR117*Assembly!S$23+$BS117*Assembly!S$24</f>
        <v>0</v>
      </c>
      <c r="CL117" s="254" t="str">
        <f>$AY117*Assembly!T$4+$AZ117*Assembly!T$5+$BA117*Assembly!T$6+$BB117*Assembly!T$7+$BC117*Assembly!T$8+$BD117*Assembly!T$9+$BE117*Assembly!T$10+$BF117*Assembly!T$11+$BG117*Assembly!T$12+$BH117*Assembly!T$13+$BI117*Assembly!T$14+$BJ117*Assembly!T$15+$BK117*Assembly!T$16+$BL117*Assembly!T$17+$BM117*Assembly!T$18+$BN117*Assembly!T$19+$BO117*Assembly!T$20+$BP117*Assembly!T$21+$BQ117*Assembly!T$22+$BR117*Assembly!T$23+$BS117*Assembly!T$24</f>
        <v>0</v>
      </c>
      <c r="CM117" s="254" t="str">
        <f>$AY117*Assembly!U$4+$AZ117*Assembly!U$5+$BA117*Assembly!U$6+$BB117*Assembly!U$7+$BC117*Assembly!U$8+$BD117*Assembly!U$9+$BE117*Assembly!U$10+$BF117*Assembly!U$11+$BG117*Assembly!U$12+$BH117*Assembly!U$13+$BI117*Assembly!U$14+$BJ117*Assembly!U$15+$BK117*Assembly!U$16+$BL117*Assembly!U$17+$BM117*Assembly!U$18+$BN117*Assembly!U$19+$BO117*Assembly!U$20+$BP117*Assembly!U$21+$BQ117*Assembly!U$22+$BR117*Assembly!U$23+$BS117*Assembly!U$24</f>
        <v>0</v>
      </c>
      <c r="CN117" s="256" t="str">
        <f>$AY117*Assembly!V$4+$AZ117*Assembly!V$5+$BA117*Assembly!V$6+$BB117*Assembly!V$7+$BC117*Assembly!V$8+$BD117*Assembly!V$9+$BE117*Assembly!V$10+$BF117*Assembly!V$11+$BG117*Assembly!V$12+$BH117*Assembly!V$13+$BI117*Assembly!V$14+$BJ117*Assembly!V$15+$BK117*Assembly!V$16+$BL117*Assembly!V$17+$BM117*Assembly!V$18+$BN117*Assembly!V$19+$BO117*Assembly!V$20+$BP117*Assembly!V$21+$BQ117*Assembly!V$22+$BR117*Assembly!V$23+$BS117*Assembly!V$24</f>
        <v>0</v>
      </c>
      <c r="CO117" s="256" t="str">
        <f>CE117*Refining!$F$3</f>
        <v>78</v>
      </c>
      <c r="CP117" s="256" t="str">
        <f>CF117*Refining!$F$4</f>
        <v>0</v>
      </c>
      <c r="CQ117" s="256" t="str">
        <f>CG117*Refining!$F$5</f>
        <v>0</v>
      </c>
      <c r="CR117" s="256" t="str">
        <f>CH117*Refining!$F$6</f>
        <v>0</v>
      </c>
      <c r="CS117" s="256" t="str">
        <f>CI117*Refining!$F$7</f>
        <v>1</v>
      </c>
      <c r="CT117" s="256" t="str">
        <f>CJ117*Refining!$F$8</f>
        <v>0</v>
      </c>
      <c r="CU117" s="256" t="str">
        <f>CK117*Refining!$F$9</f>
        <v>0</v>
      </c>
      <c r="CV117" s="256" t="str">
        <f>CL117*Refining!$F$10</f>
        <v>0</v>
      </c>
      <c r="CW117" s="256" t="str">
        <f>CM117*Refining!$F$11</f>
        <v>0</v>
      </c>
      <c r="CX117" s="256" t="str">
        <f>CN117*Refining!$F$12</f>
        <v>0</v>
      </c>
      <c r="CY117" s="248" t="str">
        <f t="shared" ref="CY117:DR117" si="473">IF(CE117 = 0, "", CE117)</f>
        <v>44</v>
      </c>
      <c r="CZ117" s="245" t="str">
        <f t="shared" si="473"/>
        <v/>
      </c>
      <c r="DA117" s="245" t="str">
        <f t="shared" si="473"/>
        <v/>
      </c>
      <c r="DB117" s="245" t="str">
        <f t="shared" si="473"/>
        <v/>
      </c>
      <c r="DC117" s="245" t="str">
        <f t="shared" si="473"/>
        <v>0.6</v>
      </c>
      <c r="DD117" s="245" t="str">
        <f t="shared" si="473"/>
        <v/>
      </c>
      <c r="DE117" s="245" t="str">
        <f t="shared" si="473"/>
        <v/>
      </c>
      <c r="DF117" s="245" t="str">
        <f t="shared" si="473"/>
        <v/>
      </c>
      <c r="DG117" s="245" t="str">
        <f t="shared" si="473"/>
        <v/>
      </c>
      <c r="DH117" s="246" t="str">
        <f t="shared" si="473"/>
        <v/>
      </c>
      <c r="DI117" s="248" t="str">
        <f t="shared" si="473"/>
        <v>78</v>
      </c>
      <c r="DJ117" s="245" t="str">
        <f t="shared" si="473"/>
        <v/>
      </c>
      <c r="DK117" s="245" t="str">
        <f t="shared" si="473"/>
        <v/>
      </c>
      <c r="DL117" s="245" t="str">
        <f t="shared" si="473"/>
        <v/>
      </c>
      <c r="DM117" s="249" t="str">
        <f t="shared" si="473"/>
        <v>1</v>
      </c>
      <c r="DN117" s="245" t="str">
        <f t="shared" si="473"/>
        <v/>
      </c>
      <c r="DO117" s="245" t="str">
        <f t="shared" si="473"/>
        <v/>
      </c>
      <c r="DP117" s="245" t="str">
        <f t="shared" si="473"/>
        <v/>
      </c>
      <c r="DQ117" s="245" t="str">
        <f t="shared" si="473"/>
        <v/>
      </c>
      <c r="DR117" s="246" t="str">
        <f t="shared" si="473"/>
        <v/>
      </c>
      <c r="DS117" s="248" t="str">
        <f t="shared" si="15"/>
        <v>44</v>
      </c>
      <c r="DT117" s="249" t="str">
        <f t="shared" si="16"/>
        <v>79</v>
      </c>
      <c r="DU117" s="225" t="str">
        <f>CY117*'Ores &amp; Ingots'!$C$3+CZ117*'Ores &amp; Ingots'!$C$4+DA117*'Ores &amp; Ingots'!$C$5+DB117*'Ores &amp; Ingots'!$C$6+DC117*'Ores &amp; Ingots'!$C$7+DD117*'Ores &amp; Ingots'!$C$8+DE117*'Ores &amp; Ingots'!$C$9+DF117*'Ores &amp; Ingots'!$C$10+DG117*'Ores &amp; Ingots'!$C$11+DH117*'Ores &amp; Ingots'!$C$12</f>
        <v>6</v>
      </c>
      <c r="DV117" s="225" t="str">
        <f>DI117*'Ores &amp; Ingots'!$B$3+DJ117*'Ores &amp; Ingots'!$B$4+DK117*'Ores &amp; Ingots'!$B$5+DL117*'Ores &amp; Ingots'!$B$6+DM117*'Ores &amp; Ingots'!$B$7+DN117*'Ores &amp; Ingots'!$B$8+DO117*'Ores &amp; Ingots'!$B$9+DP117*'Ores &amp; Ingots'!$B$10+DQ117*'Ores &amp; Ingots'!$B$11+DR117*'Ores &amp; Ingots'!$B$12</f>
        <v>29</v>
      </c>
      <c r="DW117" s="249" t="str">
        <f>CY117*Refining!$G$3+CZ117*Refining!$G$4+DA117*Refining!$G$5+DB117*Refining!$G$6+DC117*Refining!$G$7+DD117*Refining!$G$8+DE117*Refining!$G$9+DF117*Refining!$G$10+DG117*Refining!$G$11+DH117*Refining!$G$12</f>
        <v>3</v>
      </c>
      <c r="DX117" s="249" t="str">
        <f t="shared" si="17"/>
        <v>542</v>
      </c>
      <c r="DY117" s="250" t="str">
        <f t="shared" si="18"/>
        <v>0.0005</v>
      </c>
      <c r="DZ117" s="248" t="str">
        <f t="shared" si="19"/>
        <v>18</v>
      </c>
      <c r="EA117" s="251" t="str">
        <f t="shared" ref="EA117:EB117" si="474">DZ117/60</f>
        <v>0.3</v>
      </c>
      <c r="EB117" s="251" t="str">
        <f t="shared" si="474"/>
        <v>0.0</v>
      </c>
      <c r="EC117" s="543" t="str">
        <f t="shared" si="21"/>
        <v>0.00</v>
      </c>
      <c r="ED117" s="248" t="str">
        <f t="shared" si="22"/>
        <v>1,319</v>
      </c>
      <c r="EE117" s="251" t="str">
        <f t="shared" ref="EE117:EF117" si="475">ED117/1000</f>
        <v>1.3</v>
      </c>
      <c r="EF117" s="252" t="str">
        <f t="shared" si="475"/>
        <v>0.00</v>
      </c>
      <c r="EG117" s="544" t="str">
        <f t="shared" si="24"/>
        <v>0.0013</v>
      </c>
      <c r="EH117" s="225" t="s">
        <v>12</v>
      </c>
    </row>
    <row r="118" hidden="1">
      <c r="A118" s="33"/>
      <c r="B118" s="226" t="s">
        <v>998</v>
      </c>
      <c r="C118" s="227" t="s">
        <v>886</v>
      </c>
      <c r="D118" s="227">
        <v>1.0</v>
      </c>
      <c r="E118" s="227">
        <v>1.0</v>
      </c>
      <c r="F118" s="227">
        <v>1.0</v>
      </c>
      <c r="G118" s="228" t="str">
        <f t="shared" si="5"/>
        <v>15.6</v>
      </c>
      <c r="H118" s="229">
        <v>10.0</v>
      </c>
      <c r="I118" s="229">
        <v>10.0</v>
      </c>
      <c r="J118" s="229" t="str">
        <f>H118/Main!$D$9</f>
        <v>10</v>
      </c>
      <c r="K118" s="229" t="str">
        <f>I118/Main!$D$10</f>
        <v>10</v>
      </c>
      <c r="L118" s="229" t="str">
        <f t="shared" si="6"/>
        <v>1</v>
      </c>
      <c r="M118" s="229">
        <v>1.0</v>
      </c>
      <c r="N118" s="231">
        <v>100.0</v>
      </c>
      <c r="O118" s="231">
        <v>100.0</v>
      </c>
      <c r="P118" s="230"/>
      <c r="Q118" s="231"/>
      <c r="R118" s="230"/>
      <c r="S118" s="232"/>
      <c r="T118" s="232"/>
      <c r="U118" s="230"/>
      <c r="V118" s="230"/>
      <c r="W118" s="232"/>
      <c r="X118" s="232"/>
      <c r="Y118" s="230"/>
      <c r="Z118" s="230"/>
      <c r="AA118" s="230"/>
      <c r="AB118" s="230"/>
      <c r="AC118" s="334" t="s">
        <v>913</v>
      </c>
      <c r="AD118" s="225">
        <v>0.0</v>
      </c>
      <c r="AE118" s="225">
        <v>10.0</v>
      </c>
      <c r="AF118" s="225">
        <v>0.0</v>
      </c>
      <c r="AG118" s="225">
        <v>0.0</v>
      </c>
      <c r="AH118" s="225">
        <v>20.0</v>
      </c>
      <c r="AI118" s="225">
        <v>0.0</v>
      </c>
      <c r="AJ118" s="225">
        <v>0.0</v>
      </c>
      <c r="AK118" s="309">
        <v>20.0</v>
      </c>
      <c r="AL118" s="225">
        <v>0.0</v>
      </c>
      <c r="AM118" s="225">
        <v>0.0</v>
      </c>
      <c r="AN118" s="225">
        <v>0.0</v>
      </c>
      <c r="AO118" s="225">
        <v>0.0</v>
      </c>
      <c r="AP118" s="225">
        <v>0.0</v>
      </c>
      <c r="AQ118" s="225">
        <v>0.0</v>
      </c>
      <c r="AR118" s="225">
        <v>0.0</v>
      </c>
      <c r="AS118" s="225">
        <v>0.0</v>
      </c>
      <c r="AT118" s="225">
        <v>0.0</v>
      </c>
      <c r="AU118" s="225">
        <v>0.0</v>
      </c>
      <c r="AV118" s="225">
        <v>0.0</v>
      </c>
      <c r="AW118" s="225">
        <v>0.0</v>
      </c>
      <c r="AX118" s="225">
        <v>0.0</v>
      </c>
      <c r="AY118" s="236" t="str">
        <f t="shared" ref="AY118:BS118" si="476">IF(AD118 = 0, "", AD118)</f>
        <v/>
      </c>
      <c r="AZ118" s="225" t="str">
        <f t="shared" si="476"/>
        <v>10</v>
      </c>
      <c r="BA118" s="227" t="str">
        <f t="shared" si="476"/>
        <v/>
      </c>
      <c r="BB118" s="227" t="str">
        <f t="shared" si="476"/>
        <v/>
      </c>
      <c r="BC118" s="225" t="str">
        <f t="shared" si="476"/>
        <v>20</v>
      </c>
      <c r="BD118" s="227" t="str">
        <f t="shared" si="476"/>
        <v/>
      </c>
      <c r="BE118" s="227" t="str">
        <f t="shared" si="476"/>
        <v/>
      </c>
      <c r="BF118" s="309" t="str">
        <f t="shared" si="476"/>
        <v>20</v>
      </c>
      <c r="BG118" s="227" t="str">
        <f t="shared" si="476"/>
        <v/>
      </c>
      <c r="BH118" s="227" t="str">
        <f t="shared" si="476"/>
        <v/>
      </c>
      <c r="BI118" s="227" t="str">
        <f t="shared" si="476"/>
        <v/>
      </c>
      <c r="BJ118" s="227" t="str">
        <f t="shared" si="476"/>
        <v/>
      </c>
      <c r="BK118" s="227" t="str">
        <f t="shared" si="476"/>
        <v/>
      </c>
      <c r="BL118" s="227" t="str">
        <f t="shared" si="476"/>
        <v/>
      </c>
      <c r="BM118" s="227" t="str">
        <f t="shared" si="476"/>
        <v/>
      </c>
      <c r="BN118" s="227" t="str">
        <f t="shared" si="476"/>
        <v/>
      </c>
      <c r="BO118" s="227" t="str">
        <f t="shared" si="476"/>
        <v/>
      </c>
      <c r="BP118" s="227" t="str">
        <f t="shared" si="476"/>
        <v/>
      </c>
      <c r="BQ118" s="227" t="str">
        <f t="shared" si="476"/>
        <v/>
      </c>
      <c r="BR118" s="227" t="str">
        <f t="shared" si="476"/>
        <v/>
      </c>
      <c r="BS118" s="238" t="str">
        <f t="shared" si="476"/>
        <v/>
      </c>
      <c r="BT118" s="239" t="str">
        <f>$AY118*Assembly!Y$4+$AZ118*Assembly!Y$5+$BA118*Assembly!Y$6+$BB118*Assembly!Y$7+$BC118*Assembly!Y$8+$BD118*Assembly!Y$9+$BE118*Assembly!Y$10+$BF118*Assembly!Y$11+$BG118*Assembly!Y$12+$BH118*Assembly!Y$13+$BI118*Assembly!Y$14+$BJ118*Assembly!Y$15+$BK118*Assembly!Y$16+$BL118*Assembly!Y$17+$BM118*Assembly!Y$18+$BN118*Assembly!Y$19+$BO118*Assembly!Y$20+$BP118*Assembly!Y$21+$BQ118*Assembly!Y$22+$BR118*Assembly!Y$23+$BS118*Assembly!Y$24</f>
        <v>194</v>
      </c>
      <c r="BU118" s="225" t="str">
        <f t="shared" si="8"/>
        <v>12</v>
      </c>
      <c r="BV118" s="225" t="str">
        <f>$AY118*Assembly!AC$4+$AZ118*Assembly!AC$5+$BA118*Assembly!AC$6+$BB118*Assembly!AC$7+$BC118*Assembly!AC$8+$BD118*Assembly!AC$9+$BE118*Assembly!AC$10+$BF118*Assembly!AC$11+$BG118*Assembly!AC$12+$BH118*Assembly!AC$13+$BI118*Assembly!AC$14+$BJ118*Assembly!AC$15+$BK118*Assembly!AC$16+$BL118*Assembly!AC$17+$BM118*Assembly!AC$18+$BN118*Assembly!AC$19+$BO118*Assembly!AC$20+$BP118*Assembly!AC$21+$BQ118*Assembly!AC$22+$BR118*Assembly!AC$23+$BS118*Assembly!AC$24</f>
        <v>770</v>
      </c>
      <c r="BW118" s="240" t="str">
        <f t="shared" si="9"/>
        <v>3.97</v>
      </c>
      <c r="BX118" s="241" t="str">
        <f t="shared" si="10"/>
        <v>49</v>
      </c>
      <c r="BY118" s="242" t="str">
        <f t="shared" si="11"/>
        <v>62.0</v>
      </c>
      <c r="BZ118" s="225"/>
      <c r="CA118" s="225" t="str">
        <f>$AY118*Assembly!X$4+$AZ118*Assembly!X$5+$BA118*Assembly!X$6+$BB118*Assembly!X$7+$BC118*Assembly!X$8+$BD118*Assembly!X$9+$BE118*Assembly!X$10+$BF118*Assembly!X$11+$BG118*Assembly!X$12+$BH118*Assembly!X$13+$BI118*Assembly!X$14+$BJ118*Assembly!X$15+$BK118*Assembly!X$16+$BL118*Assembly!X$17+$BM118*Assembly!X$18+$BN118*Assembly!X$19+$BO118*Assembly!X$20+$BP118*Assembly!X$21+$BQ118*Assembly!X$22+$BR118*Assembly!X$23+$BS118*Assembly!X$24</f>
        <v>110</v>
      </c>
      <c r="CB118" s="225" t="str">
        <f t="shared" si="12"/>
        <v>17,111</v>
      </c>
      <c r="CC118" s="223" t="str">
        <f t="shared" si="13"/>
        <v>0.0171</v>
      </c>
      <c r="CD118" s="243" t="str">
        <f>$AY118*Assembly!AB$4+$AZ118*Assembly!AB$5+$BA118*Assembly!AB$6+$BB118*Assembly!AB$7+$BC118*Assembly!AB$8+$BD118*Assembly!AB$9+$BE118*Assembly!AB$10+$BF118*Assembly!AB$11+$BG118*Assembly!AB$12+$BH118*Assembly!AB$13+$BI118*Assembly!AB$14+$BJ118*Assembly!AB$15+$BK118*Assembly!AB$16+$BL118*Assembly!AB$17+$BM118*Assembly!AB$18+$BN118*Assembly!AB$19+$BO118*Assembly!AB$20+$BP118*Assembly!AB$21+$BQ118*Assembly!AB$22+$BR118*Assembly!AB$23+$BS118*Assembly!AB$24</f>
        <v>110</v>
      </c>
      <c r="CE118" s="231" t="str">
        <f>$AY118*Assembly!M$4+$AZ118*Assembly!M$5+$BA118*Assembly!M$6+$BB118*Assembly!M$7+$BC118*Assembly!M$8+$BD118*Assembly!M$9+$BE118*Assembly!M$10+$BF118*Assembly!M$11+$BG118*Assembly!M$12+$BH118*Assembly!M$13+$BI118*Assembly!M$14+$BJ118*Assembly!M$15+$BK118*Assembly!M$16+$BL118*Assembly!M$17+$BM118*Assembly!M$18+$BN118*Assembly!M$19+$BO118*Assembly!M$20+$BP118*Assembly!M$21+$BQ118*Assembly!M$22+$BR118*Assembly!M$23+$BS118*Assembly!M$24</f>
        <v>245</v>
      </c>
      <c r="CF118" s="231" t="str">
        <f>$AY118*Assembly!N$4+$AZ118*Assembly!N$5+$BA118*Assembly!N$6+$BB118*Assembly!N$7+$BC118*Assembly!N$8+$BD118*Assembly!N$9+$BE118*Assembly!N$10+$BF118*Assembly!N$11+$BG118*Assembly!N$12+$BH118*Assembly!N$13+$BI118*Assembly!N$14+$BJ118*Assembly!N$15+$BK118*Assembly!N$16+$BL118*Assembly!N$17+$BM118*Assembly!N$18+$BN118*Assembly!N$19+$BO118*Assembly!N$20+$BP118*Assembly!N$21+$BQ118*Assembly!N$22+$BR118*Assembly!N$23+$BS118*Assembly!N$24</f>
        <v>0</v>
      </c>
      <c r="CG118" s="231" t="str">
        <f>$AY118*Assembly!O$4+$AZ118*Assembly!O$5+$BA118*Assembly!O$6+$BB118*Assembly!O$7+$BC118*Assembly!O$8+$BD118*Assembly!O$9+$BE118*Assembly!O$10+$BF118*Assembly!O$11+$BG118*Assembly!O$12+$BH118*Assembly!O$13+$BI118*Assembly!O$14+$BJ118*Assembly!O$15+$BK118*Assembly!O$16+$BL118*Assembly!O$17+$BM118*Assembly!O$18+$BN118*Assembly!O$19+$BO118*Assembly!O$20+$BP118*Assembly!O$21+$BQ118*Assembly!O$22+$BR118*Assembly!O$23+$BS118*Assembly!O$24</f>
        <v>0</v>
      </c>
      <c r="CH118" s="229" t="str">
        <f>$AY118*Assembly!P$4+$AZ118*Assembly!P$5+$BA118*Assembly!P$6+$BB118*Assembly!P$7+$BC118*Assembly!P$8+$BD118*Assembly!P$9+$BE118*Assembly!P$10+$BF118*Assembly!P$11+$BG118*Assembly!P$12+$BH118*Assembly!P$13+$BI118*Assembly!P$14+$BJ118*Assembly!P$15+$BK118*Assembly!P$16+$BL118*Assembly!P$17+$BM118*Assembly!P$18+$BN118*Assembly!P$19+$BO118*Assembly!P$20+$BP118*Assembly!P$21+$BQ118*Assembly!P$22+$BR118*Assembly!P$23+$BS118*Assembly!P$24</f>
        <v>0</v>
      </c>
      <c r="CI118" s="229" t="str">
        <f>$AY118*Assembly!Q$4+$AZ118*Assembly!Q$5+$BA118*Assembly!Q$6+$BB118*Assembly!Q$7+$BC118*Assembly!Q$8+$BD118*Assembly!Q$9+$BE118*Assembly!Q$10+$BF118*Assembly!Q$11+$BG118*Assembly!Q$12+$BH118*Assembly!Q$13+$BI118*Assembly!Q$14+$BJ118*Assembly!Q$15+$BK118*Assembly!Q$16+$BL118*Assembly!Q$17+$BM118*Assembly!Q$18+$BN118*Assembly!Q$19+$BO118*Assembly!Q$20+$BP118*Assembly!Q$21+$BQ118*Assembly!Q$22+$BR118*Assembly!Q$23+$BS118*Assembly!Q$24</f>
        <v>4</v>
      </c>
      <c r="CJ118" s="231" t="str">
        <f>$AY118*Assembly!R$4+$AZ118*Assembly!R$5+$BA118*Assembly!R$6+$BB118*Assembly!R$7+$BC118*Assembly!R$8+$BD118*Assembly!R$9+$BE118*Assembly!R$10+$BF118*Assembly!R$11+$BG118*Assembly!R$12+$BH118*Assembly!R$13+$BI118*Assembly!R$14+$BJ118*Assembly!R$15+$BK118*Assembly!R$16+$BL118*Assembly!R$17+$BM118*Assembly!R$18+$BN118*Assembly!R$19+$BO118*Assembly!R$20+$BP118*Assembly!R$21+$BQ118*Assembly!R$22+$BR118*Assembly!R$23+$BS118*Assembly!R$24</f>
        <v>0</v>
      </c>
      <c r="CK118" s="229" t="str">
        <f>$AY118*Assembly!S$4+$AZ118*Assembly!S$5+$BA118*Assembly!S$6+$BB118*Assembly!S$7+$BC118*Assembly!S$8+$BD118*Assembly!S$9+$BE118*Assembly!S$10+$BF118*Assembly!S$11+$BG118*Assembly!S$12+$BH118*Assembly!S$13+$BI118*Assembly!S$14+$BJ118*Assembly!S$15+$BK118*Assembly!S$16+$BL118*Assembly!S$17+$BM118*Assembly!S$18+$BN118*Assembly!S$19+$BO118*Assembly!S$20+$BP118*Assembly!S$21+$BQ118*Assembly!S$22+$BR118*Assembly!S$23+$BS118*Assembly!S$24</f>
        <v>0</v>
      </c>
      <c r="CL118" s="229" t="str">
        <f>$AY118*Assembly!T$4+$AZ118*Assembly!T$5+$BA118*Assembly!T$6+$BB118*Assembly!T$7+$BC118*Assembly!T$8+$BD118*Assembly!T$9+$BE118*Assembly!T$10+$BF118*Assembly!T$11+$BG118*Assembly!T$12+$BH118*Assembly!T$13+$BI118*Assembly!T$14+$BJ118*Assembly!T$15+$BK118*Assembly!T$16+$BL118*Assembly!T$17+$BM118*Assembly!T$18+$BN118*Assembly!T$19+$BO118*Assembly!T$20+$BP118*Assembly!T$21+$BQ118*Assembly!T$22+$BR118*Assembly!T$23+$BS118*Assembly!T$24</f>
        <v>0</v>
      </c>
      <c r="CM118" s="229" t="str">
        <f>$AY118*Assembly!U$4+$AZ118*Assembly!U$5+$BA118*Assembly!U$6+$BB118*Assembly!U$7+$BC118*Assembly!U$8+$BD118*Assembly!U$9+$BE118*Assembly!U$10+$BF118*Assembly!U$11+$BG118*Assembly!U$12+$BH118*Assembly!U$13+$BI118*Assembly!U$14+$BJ118*Assembly!U$15+$BK118*Assembly!U$16+$BL118*Assembly!U$17+$BM118*Assembly!U$18+$BN118*Assembly!U$19+$BO118*Assembly!U$20+$BP118*Assembly!U$21+$BQ118*Assembly!U$22+$BR118*Assembly!U$23+$BS118*Assembly!U$24</f>
        <v>0</v>
      </c>
      <c r="CN118" s="231" t="str">
        <f>$AY118*Assembly!V$4+$AZ118*Assembly!V$5+$BA118*Assembly!V$6+$BB118*Assembly!V$7+$BC118*Assembly!V$8+$BD118*Assembly!V$9+$BE118*Assembly!V$10+$BF118*Assembly!V$11+$BG118*Assembly!V$12+$BH118*Assembly!V$13+$BI118*Assembly!V$14+$BJ118*Assembly!V$15+$BK118*Assembly!V$16+$BL118*Assembly!V$17+$BM118*Assembly!V$18+$BN118*Assembly!V$19+$BO118*Assembly!V$20+$BP118*Assembly!V$21+$BQ118*Assembly!V$22+$BR118*Assembly!V$23+$BS118*Assembly!V$24</f>
        <v>0</v>
      </c>
      <c r="CO118" s="231" t="str">
        <f>CE118*Refining!$F$3</f>
        <v>438</v>
      </c>
      <c r="CP118" s="231" t="str">
        <f>CF118*Refining!$F$4</f>
        <v>0</v>
      </c>
      <c r="CQ118" s="231" t="str">
        <f>CG118*Refining!$F$5</f>
        <v>0</v>
      </c>
      <c r="CR118" s="231" t="str">
        <f>CH118*Refining!$F$6</f>
        <v>0</v>
      </c>
      <c r="CS118" s="231" t="str">
        <f>CI118*Refining!$F$7</f>
        <v>7</v>
      </c>
      <c r="CT118" s="231" t="str">
        <f>CJ118*Refining!$F$8</f>
        <v>0</v>
      </c>
      <c r="CU118" s="231" t="str">
        <f>CK118*Refining!$F$9</f>
        <v>0</v>
      </c>
      <c r="CV118" s="231" t="str">
        <f>CL118*Refining!$F$10</f>
        <v>0</v>
      </c>
      <c r="CW118" s="231" t="str">
        <f>CM118*Refining!$F$11</f>
        <v>0</v>
      </c>
      <c r="CX118" s="231" t="str">
        <f>CN118*Refining!$F$12</f>
        <v>0</v>
      </c>
      <c r="CY118" s="248" t="str">
        <f t="shared" ref="CY118:DR118" si="477">IF(CE118 = 0, "", CE118)</f>
        <v>245</v>
      </c>
      <c r="CZ118" s="245" t="str">
        <f t="shared" si="477"/>
        <v/>
      </c>
      <c r="DA118" s="245" t="str">
        <f t="shared" si="477"/>
        <v/>
      </c>
      <c r="DB118" s="245" t="str">
        <f t="shared" si="477"/>
        <v/>
      </c>
      <c r="DC118" s="245" t="str">
        <f t="shared" si="477"/>
        <v>4</v>
      </c>
      <c r="DD118" s="245" t="str">
        <f t="shared" si="477"/>
        <v/>
      </c>
      <c r="DE118" s="245" t="str">
        <f t="shared" si="477"/>
        <v/>
      </c>
      <c r="DF118" s="245" t="str">
        <f t="shared" si="477"/>
        <v/>
      </c>
      <c r="DG118" s="245" t="str">
        <f t="shared" si="477"/>
        <v/>
      </c>
      <c r="DH118" s="246" t="str">
        <f t="shared" si="477"/>
        <v/>
      </c>
      <c r="DI118" s="248" t="str">
        <f t="shared" si="477"/>
        <v>438</v>
      </c>
      <c r="DJ118" s="245" t="str">
        <f t="shared" si="477"/>
        <v/>
      </c>
      <c r="DK118" s="245" t="str">
        <f t="shared" si="477"/>
        <v/>
      </c>
      <c r="DL118" s="245" t="str">
        <f t="shared" si="477"/>
        <v/>
      </c>
      <c r="DM118" s="249" t="str">
        <f t="shared" si="477"/>
        <v>7</v>
      </c>
      <c r="DN118" s="245" t="str">
        <f t="shared" si="477"/>
        <v/>
      </c>
      <c r="DO118" s="245" t="str">
        <f t="shared" si="477"/>
        <v/>
      </c>
      <c r="DP118" s="245" t="str">
        <f t="shared" si="477"/>
        <v/>
      </c>
      <c r="DQ118" s="245" t="str">
        <f t="shared" si="477"/>
        <v/>
      </c>
      <c r="DR118" s="246" t="str">
        <f t="shared" si="477"/>
        <v/>
      </c>
      <c r="DS118" s="248" t="str">
        <f t="shared" si="15"/>
        <v>249</v>
      </c>
      <c r="DT118" s="249" t="str">
        <f t="shared" si="16"/>
        <v>445</v>
      </c>
      <c r="DU118" s="225" t="str">
        <f>CY118*'Ores &amp; Ingots'!$C$3+CZ118*'Ores &amp; Ingots'!$C$4+DA118*'Ores &amp; Ingots'!$C$5+DB118*'Ores &amp; Ingots'!$C$6+DC118*'Ores &amp; Ingots'!$C$7+DD118*'Ores &amp; Ingots'!$C$8+DE118*'Ores &amp; Ingots'!$C$9+DF118*'Ores &amp; Ingots'!$C$10+DG118*'Ores &amp; Ingots'!$C$11+DH118*'Ores &amp; Ingots'!$C$12</f>
        <v>33</v>
      </c>
      <c r="DV118" s="225" t="str">
        <f>DI118*'Ores &amp; Ingots'!$B$3+DJ118*'Ores &amp; Ingots'!$B$4+DK118*'Ores &amp; Ingots'!$B$5+DL118*'Ores &amp; Ingots'!$B$6+DM118*'Ores &amp; Ingots'!$B$7+DN118*'Ores &amp; Ingots'!$B$8+DO118*'Ores &amp; Ingots'!$B$9+DP118*'Ores &amp; Ingots'!$B$10+DQ118*'Ores &amp; Ingots'!$B$11+DR118*'Ores &amp; Ingots'!$B$12</f>
        <v>165</v>
      </c>
      <c r="DW118" s="249" t="str">
        <f>CY118*Refining!$G$3+CZ118*Refining!$G$4+DA118*Refining!$G$5+DB118*Refining!$G$6+DC118*Refining!$G$7+DD118*Refining!$G$8+DE118*Refining!$G$9+DF118*Refining!$G$10+DG118*Refining!$G$11+DH118*Refining!$G$12</f>
        <v>20</v>
      </c>
      <c r="DX118" s="249" t="str">
        <f t="shared" si="17"/>
        <v>3,130</v>
      </c>
      <c r="DY118" s="250" t="str">
        <f t="shared" si="18"/>
        <v>0.0031</v>
      </c>
      <c r="DZ118" s="248" t="str">
        <f t="shared" si="19"/>
        <v>140</v>
      </c>
      <c r="EA118" s="251" t="str">
        <f t="shared" ref="EA118:EB118" si="478">DZ118/60</f>
        <v>2.3</v>
      </c>
      <c r="EB118" s="251" t="str">
        <f t="shared" si="478"/>
        <v>0.0</v>
      </c>
      <c r="EC118" s="543" t="str">
        <f t="shared" si="21"/>
        <v>0.00</v>
      </c>
      <c r="ED118" s="248" t="str">
        <f t="shared" si="22"/>
        <v>20,241</v>
      </c>
      <c r="EE118" s="251" t="str">
        <f t="shared" ref="EE118:EF118" si="479">ED118/1000</f>
        <v>20.2</v>
      </c>
      <c r="EF118" s="252" t="str">
        <f t="shared" si="479"/>
        <v>0.02</v>
      </c>
      <c r="EG118" s="544" t="str">
        <f t="shared" si="24"/>
        <v>0.0202</v>
      </c>
      <c r="EH118" s="225">
        <v>162.0</v>
      </c>
    </row>
    <row r="119">
      <c r="A119" s="33"/>
      <c r="B119" s="226" t="s">
        <v>998</v>
      </c>
      <c r="C119" s="227" t="s">
        <v>885</v>
      </c>
      <c r="D119" s="227">
        <v>1.0</v>
      </c>
      <c r="E119" s="227">
        <v>1.0</v>
      </c>
      <c r="F119" s="227">
        <v>1.0</v>
      </c>
      <c r="G119" s="253" t="str">
        <f t="shared" si="5"/>
        <v>0.1</v>
      </c>
      <c r="H119" s="254">
        <v>10.0</v>
      </c>
      <c r="I119" s="254">
        <v>10.0</v>
      </c>
      <c r="J119" s="254" t="str">
        <f>H119/Main!$D$9</f>
        <v>10</v>
      </c>
      <c r="K119" s="254" t="str">
        <f>I119/Main!$D$10</f>
        <v>10</v>
      </c>
      <c r="L119" s="254" t="str">
        <f t="shared" si="6"/>
        <v>1</v>
      </c>
      <c r="M119" s="254">
        <v>1.0</v>
      </c>
      <c r="N119" s="256">
        <v>100.0</v>
      </c>
      <c r="O119" s="256">
        <v>100.0</v>
      </c>
      <c r="P119" s="255"/>
      <c r="Q119" s="256"/>
      <c r="R119" s="255"/>
      <c r="S119" s="257"/>
      <c r="T119" s="257"/>
      <c r="U119" s="255"/>
      <c r="V119" s="255"/>
      <c r="W119" s="257"/>
      <c r="X119" s="257"/>
      <c r="Y119" s="255"/>
      <c r="Z119" s="255"/>
      <c r="AA119" s="255"/>
      <c r="AB119" s="255"/>
      <c r="AC119" s="335"/>
      <c r="AD119" s="225">
        <v>2.0</v>
      </c>
      <c r="AE119" s="225">
        <v>1.0</v>
      </c>
      <c r="AF119" s="225">
        <v>0.0</v>
      </c>
      <c r="AG119" s="225">
        <v>0.0</v>
      </c>
      <c r="AH119" s="225"/>
      <c r="AI119" s="225">
        <v>0.0</v>
      </c>
      <c r="AJ119" s="225">
        <v>0.0</v>
      </c>
      <c r="AK119" s="309">
        <v>1.0</v>
      </c>
      <c r="AL119" s="225">
        <v>0.0</v>
      </c>
      <c r="AM119" s="225">
        <v>0.0</v>
      </c>
      <c r="AN119" s="225">
        <v>0.0</v>
      </c>
      <c r="AO119" s="225">
        <v>0.0</v>
      </c>
      <c r="AP119" s="225">
        <v>0.0</v>
      </c>
      <c r="AQ119" s="225">
        <v>0.0</v>
      </c>
      <c r="AR119" s="225">
        <v>0.0</v>
      </c>
      <c r="AS119" s="225">
        <v>0.0</v>
      </c>
      <c r="AT119" s="225">
        <v>0.0</v>
      </c>
      <c r="AU119" s="225">
        <v>0.0</v>
      </c>
      <c r="AV119" s="225">
        <v>0.0</v>
      </c>
      <c r="AW119" s="225">
        <v>0.0</v>
      </c>
      <c r="AX119" s="225">
        <v>0.0</v>
      </c>
      <c r="AY119" s="239" t="str">
        <f t="shared" ref="AY119:BS119" si="480">IF(AD119 = 0, "", AD119)</f>
        <v>2</v>
      </c>
      <c r="AZ119" s="225" t="str">
        <f t="shared" si="480"/>
        <v>1</v>
      </c>
      <c r="BA119" s="227" t="str">
        <f t="shared" si="480"/>
        <v/>
      </c>
      <c r="BB119" s="227" t="str">
        <f t="shared" si="480"/>
        <v/>
      </c>
      <c r="BC119" s="227" t="str">
        <f t="shared" si="480"/>
        <v/>
      </c>
      <c r="BD119" s="227" t="str">
        <f t="shared" si="480"/>
        <v/>
      </c>
      <c r="BE119" s="227" t="str">
        <f t="shared" si="480"/>
        <v/>
      </c>
      <c r="BF119" s="309" t="str">
        <f t="shared" si="480"/>
        <v>1</v>
      </c>
      <c r="BG119" s="227" t="str">
        <f t="shared" si="480"/>
        <v/>
      </c>
      <c r="BH119" s="227" t="str">
        <f t="shared" si="480"/>
        <v/>
      </c>
      <c r="BI119" s="227" t="str">
        <f t="shared" si="480"/>
        <v/>
      </c>
      <c r="BJ119" s="227" t="str">
        <f t="shared" si="480"/>
        <v/>
      </c>
      <c r="BK119" s="227" t="str">
        <f t="shared" si="480"/>
        <v/>
      </c>
      <c r="BL119" s="227" t="str">
        <f t="shared" si="480"/>
        <v/>
      </c>
      <c r="BM119" s="227" t="str">
        <f t="shared" si="480"/>
        <v/>
      </c>
      <c r="BN119" s="227" t="str">
        <f t="shared" si="480"/>
        <v/>
      </c>
      <c r="BO119" s="227" t="str">
        <f t="shared" si="480"/>
        <v/>
      </c>
      <c r="BP119" s="227" t="str">
        <f t="shared" si="480"/>
        <v/>
      </c>
      <c r="BQ119" s="227" t="str">
        <f t="shared" si="480"/>
        <v/>
      </c>
      <c r="BR119" s="227" t="str">
        <f t="shared" si="480"/>
        <v/>
      </c>
      <c r="BS119" s="238" t="str">
        <f t="shared" si="480"/>
        <v/>
      </c>
      <c r="BT119" s="239" t="str">
        <f>$AY119*Assembly!Y$4+$AZ119*Assembly!Y$5+$BA119*Assembly!Y$6+$BB119*Assembly!Y$7+$BC119*Assembly!Y$8+$BD119*Assembly!Y$9+$BE119*Assembly!Y$10+$BF119*Assembly!Y$11+$BG119*Assembly!Y$12+$BH119*Assembly!Y$13+$BI119*Assembly!Y$14+$BJ119*Assembly!Y$15+$BK119*Assembly!Y$16+$BL119*Assembly!Y$17+$BM119*Assembly!Y$18+$BN119*Assembly!Y$19+$BO119*Assembly!Y$20+$BP119*Assembly!Y$21+$BQ119*Assembly!Y$22+$BR119*Assembly!Y$23+$BS119*Assembly!Y$24</f>
        <v>43</v>
      </c>
      <c r="BU119" s="225" t="str">
        <f t="shared" si="8"/>
        <v>346</v>
      </c>
      <c r="BV119" s="225" t="str">
        <f>$AY119*Assembly!AC$4+$AZ119*Assembly!AC$5+$BA119*Assembly!AC$6+$BB119*Assembly!AC$7+$BC119*Assembly!AC$8+$BD119*Assembly!AC$9+$BE119*Assembly!AC$10+$BF119*Assembly!AC$11+$BG119*Assembly!AC$12+$BH119*Assembly!AC$13+$BI119*Assembly!AC$14+$BJ119*Assembly!AC$15+$BK119*Assembly!AC$16+$BL119*Assembly!AC$17+$BM119*Assembly!AC$18+$BN119*Assembly!AC$19+$BO119*Assembly!AC$20+$BP119*Assembly!AC$21+$BQ119*Assembly!AC$22+$BR119*Assembly!AC$23+$BS119*Assembly!AC$24</f>
        <v>216</v>
      </c>
      <c r="BW119" s="240" t="str">
        <f t="shared" si="9"/>
        <v>5.00</v>
      </c>
      <c r="BX119" s="241" t="str">
        <f t="shared" si="10"/>
        <v>1728</v>
      </c>
      <c r="BY119" s="242" t="str">
        <f t="shared" si="11"/>
        <v>0.6</v>
      </c>
      <c r="BZ119" s="225"/>
      <c r="CA119" s="225" t="str">
        <f>$AY119*Assembly!X$4+$AZ119*Assembly!X$5+$BA119*Assembly!X$6+$BB119*Assembly!X$7+$BC119*Assembly!X$8+$BD119*Assembly!X$9+$BE119*Assembly!X$10+$BF119*Assembly!X$11+$BG119*Assembly!X$12+$BH119*Assembly!X$13+$BI119*Assembly!X$14+$BJ119*Assembly!X$15+$BK119*Assembly!X$16+$BL119*Assembly!X$17+$BM119*Assembly!X$18+$BN119*Assembly!X$19+$BO119*Assembly!X$20+$BP119*Assembly!X$21+$BQ119*Assembly!X$22+$BR119*Assembly!X$23+$BS119*Assembly!X$24</f>
        <v>4</v>
      </c>
      <c r="CB119" s="225" t="str">
        <f t="shared" si="12"/>
        <v>622</v>
      </c>
      <c r="CC119" s="223" t="str">
        <f t="shared" si="13"/>
        <v>0.0006</v>
      </c>
      <c r="CD119" s="243" t="str">
        <f>$AY119*Assembly!AB$4+$AZ119*Assembly!AB$5+$BA119*Assembly!AB$6+$BB119*Assembly!AB$7+$BC119*Assembly!AB$8+$BD119*Assembly!AB$9+$BE119*Assembly!AB$10+$BF119*Assembly!AB$11+$BG119*Assembly!AB$12+$BH119*Assembly!AB$13+$BI119*Assembly!AB$14+$BJ119*Assembly!AB$15+$BK119*Assembly!AB$16+$BL119*Assembly!AB$17+$BM119*Assembly!AB$18+$BN119*Assembly!AB$19+$BO119*Assembly!AB$20+$BP119*Assembly!AB$21+$BQ119*Assembly!AB$22+$BR119*Assembly!AB$23+$BS119*Assembly!AB$24</f>
        <v>12</v>
      </c>
      <c r="CE119" s="256" t="str">
        <f>$AY119*Assembly!M$4+$AZ119*Assembly!M$5+$BA119*Assembly!M$6+$BB119*Assembly!M$7+$BC119*Assembly!M$8+$BD119*Assembly!M$9+$BE119*Assembly!M$10+$BF119*Assembly!M$11+$BG119*Assembly!M$12+$BH119*Assembly!M$13+$BI119*Assembly!M$14+$BJ119*Assembly!M$15+$BK119*Assembly!M$16+$BL119*Assembly!M$17+$BM119*Assembly!M$18+$BN119*Assembly!M$19+$BO119*Assembly!M$20+$BP119*Assembly!M$21+$BQ119*Assembly!M$22+$BR119*Assembly!M$23+$BS119*Assembly!M$24</f>
        <v>46</v>
      </c>
      <c r="CF119" s="256" t="str">
        <f>$AY119*Assembly!N$4+$AZ119*Assembly!N$5+$BA119*Assembly!N$6+$BB119*Assembly!N$7+$BC119*Assembly!N$8+$BD119*Assembly!N$9+$BE119*Assembly!N$10+$BF119*Assembly!N$11+$BG119*Assembly!N$12+$BH119*Assembly!N$13+$BI119*Assembly!N$14+$BJ119*Assembly!N$15+$BK119*Assembly!N$16+$BL119*Assembly!N$17+$BM119*Assembly!N$18+$BN119*Assembly!N$19+$BO119*Assembly!N$20+$BP119*Assembly!N$21+$BQ119*Assembly!N$22+$BR119*Assembly!N$23+$BS119*Assembly!N$24</f>
        <v>0</v>
      </c>
      <c r="CG119" s="256" t="str">
        <f>$AY119*Assembly!O$4+$AZ119*Assembly!O$5+$BA119*Assembly!O$6+$BB119*Assembly!O$7+$BC119*Assembly!O$8+$BD119*Assembly!O$9+$BE119*Assembly!O$10+$BF119*Assembly!O$11+$BG119*Assembly!O$12+$BH119*Assembly!O$13+$BI119*Assembly!O$14+$BJ119*Assembly!O$15+$BK119*Assembly!O$16+$BL119*Assembly!O$17+$BM119*Assembly!O$18+$BN119*Assembly!O$19+$BO119*Assembly!O$20+$BP119*Assembly!O$21+$BQ119*Assembly!O$22+$BR119*Assembly!O$23+$BS119*Assembly!O$24</f>
        <v>0</v>
      </c>
      <c r="CH119" s="254" t="str">
        <f>$AY119*Assembly!P$4+$AZ119*Assembly!P$5+$BA119*Assembly!P$6+$BB119*Assembly!P$7+$BC119*Assembly!P$8+$BD119*Assembly!P$9+$BE119*Assembly!P$10+$BF119*Assembly!P$11+$BG119*Assembly!P$12+$BH119*Assembly!P$13+$BI119*Assembly!P$14+$BJ119*Assembly!P$15+$BK119*Assembly!P$16+$BL119*Assembly!P$17+$BM119*Assembly!P$18+$BN119*Assembly!P$19+$BO119*Assembly!P$20+$BP119*Assembly!P$21+$BQ119*Assembly!P$22+$BR119*Assembly!P$23+$BS119*Assembly!P$24</f>
        <v>0</v>
      </c>
      <c r="CI119" s="254" t="str">
        <f>$AY119*Assembly!Q$4+$AZ119*Assembly!Q$5+$BA119*Assembly!Q$6+$BB119*Assembly!Q$7+$BC119*Assembly!Q$8+$BD119*Assembly!Q$9+$BE119*Assembly!Q$10+$BF119*Assembly!Q$11+$BG119*Assembly!Q$12+$BH119*Assembly!Q$13+$BI119*Assembly!Q$14+$BJ119*Assembly!Q$15+$BK119*Assembly!Q$16+$BL119*Assembly!Q$17+$BM119*Assembly!Q$18+$BN119*Assembly!Q$19+$BO119*Assembly!Q$20+$BP119*Assembly!Q$21+$BQ119*Assembly!Q$22+$BR119*Assembly!Q$23+$BS119*Assembly!Q$24</f>
        <v>0.2</v>
      </c>
      <c r="CJ119" s="256" t="str">
        <f>$AY119*Assembly!R$4+$AZ119*Assembly!R$5+$BA119*Assembly!R$6+$BB119*Assembly!R$7+$BC119*Assembly!R$8+$BD119*Assembly!R$9+$BE119*Assembly!R$10+$BF119*Assembly!R$11+$BG119*Assembly!R$12+$BH119*Assembly!R$13+$BI119*Assembly!R$14+$BJ119*Assembly!R$15+$BK119*Assembly!R$16+$BL119*Assembly!R$17+$BM119*Assembly!R$18+$BN119*Assembly!R$19+$BO119*Assembly!R$20+$BP119*Assembly!R$21+$BQ119*Assembly!R$22+$BR119*Assembly!R$23+$BS119*Assembly!R$24</f>
        <v>0</v>
      </c>
      <c r="CK119" s="254" t="str">
        <f>$AY119*Assembly!S$4+$AZ119*Assembly!S$5+$BA119*Assembly!S$6+$BB119*Assembly!S$7+$BC119*Assembly!S$8+$BD119*Assembly!S$9+$BE119*Assembly!S$10+$BF119*Assembly!S$11+$BG119*Assembly!S$12+$BH119*Assembly!S$13+$BI119*Assembly!S$14+$BJ119*Assembly!S$15+$BK119*Assembly!S$16+$BL119*Assembly!S$17+$BM119*Assembly!S$18+$BN119*Assembly!S$19+$BO119*Assembly!S$20+$BP119*Assembly!S$21+$BQ119*Assembly!S$22+$BR119*Assembly!S$23+$BS119*Assembly!S$24</f>
        <v>0</v>
      </c>
      <c r="CL119" s="254" t="str">
        <f>$AY119*Assembly!T$4+$AZ119*Assembly!T$5+$BA119*Assembly!T$6+$BB119*Assembly!T$7+$BC119*Assembly!T$8+$BD119*Assembly!T$9+$BE119*Assembly!T$10+$BF119*Assembly!T$11+$BG119*Assembly!T$12+$BH119*Assembly!T$13+$BI119*Assembly!T$14+$BJ119*Assembly!T$15+$BK119*Assembly!T$16+$BL119*Assembly!T$17+$BM119*Assembly!T$18+$BN119*Assembly!T$19+$BO119*Assembly!T$20+$BP119*Assembly!T$21+$BQ119*Assembly!T$22+$BR119*Assembly!T$23+$BS119*Assembly!T$24</f>
        <v>0</v>
      </c>
      <c r="CM119" s="254" t="str">
        <f>$AY119*Assembly!U$4+$AZ119*Assembly!U$5+$BA119*Assembly!U$6+$BB119*Assembly!U$7+$BC119*Assembly!U$8+$BD119*Assembly!U$9+$BE119*Assembly!U$10+$BF119*Assembly!U$11+$BG119*Assembly!U$12+$BH119*Assembly!U$13+$BI119*Assembly!U$14+$BJ119*Assembly!U$15+$BK119*Assembly!U$16+$BL119*Assembly!U$17+$BM119*Assembly!U$18+$BN119*Assembly!U$19+$BO119*Assembly!U$20+$BP119*Assembly!U$21+$BQ119*Assembly!U$22+$BR119*Assembly!U$23+$BS119*Assembly!U$24</f>
        <v>0</v>
      </c>
      <c r="CN119" s="256" t="str">
        <f>$AY119*Assembly!V$4+$AZ119*Assembly!V$5+$BA119*Assembly!V$6+$BB119*Assembly!V$7+$BC119*Assembly!V$8+$BD119*Assembly!V$9+$BE119*Assembly!V$10+$BF119*Assembly!V$11+$BG119*Assembly!V$12+$BH119*Assembly!V$13+$BI119*Assembly!V$14+$BJ119*Assembly!V$15+$BK119*Assembly!V$16+$BL119*Assembly!V$17+$BM119*Assembly!V$18+$BN119*Assembly!V$19+$BO119*Assembly!V$20+$BP119*Assembly!V$21+$BQ119*Assembly!V$22+$BR119*Assembly!V$23+$BS119*Assembly!V$24</f>
        <v>0</v>
      </c>
      <c r="CO119" s="256" t="str">
        <f>CE119*Refining!$F$3</f>
        <v>82</v>
      </c>
      <c r="CP119" s="256" t="str">
        <f>CF119*Refining!$F$4</f>
        <v>0</v>
      </c>
      <c r="CQ119" s="256" t="str">
        <f>CG119*Refining!$F$5</f>
        <v>0</v>
      </c>
      <c r="CR119" s="256" t="str">
        <f>CH119*Refining!$F$6</f>
        <v>0</v>
      </c>
      <c r="CS119" s="256" t="str">
        <f>CI119*Refining!$F$7</f>
        <v>0</v>
      </c>
      <c r="CT119" s="256" t="str">
        <f>CJ119*Refining!$F$8</f>
        <v>0</v>
      </c>
      <c r="CU119" s="256" t="str">
        <f>CK119*Refining!$F$9</f>
        <v>0</v>
      </c>
      <c r="CV119" s="256" t="str">
        <f>CL119*Refining!$F$10</f>
        <v>0</v>
      </c>
      <c r="CW119" s="256" t="str">
        <f>CM119*Refining!$F$11</f>
        <v>0</v>
      </c>
      <c r="CX119" s="256" t="str">
        <f>CN119*Refining!$F$12</f>
        <v>0</v>
      </c>
      <c r="CY119" s="248" t="str">
        <f t="shared" ref="CY119:DR119" si="481">IF(CE119 = 0, "", CE119)</f>
        <v>46</v>
      </c>
      <c r="CZ119" s="245" t="str">
        <f t="shared" si="481"/>
        <v/>
      </c>
      <c r="DA119" s="245" t="str">
        <f t="shared" si="481"/>
        <v/>
      </c>
      <c r="DB119" s="245" t="str">
        <f t="shared" si="481"/>
        <v/>
      </c>
      <c r="DC119" s="245" t="str">
        <f t="shared" si="481"/>
        <v>0.2</v>
      </c>
      <c r="DD119" s="245" t="str">
        <f t="shared" si="481"/>
        <v/>
      </c>
      <c r="DE119" s="245" t="str">
        <f t="shared" si="481"/>
        <v/>
      </c>
      <c r="DF119" s="245" t="str">
        <f t="shared" si="481"/>
        <v/>
      </c>
      <c r="DG119" s="245" t="str">
        <f t="shared" si="481"/>
        <v/>
      </c>
      <c r="DH119" s="246" t="str">
        <f t="shared" si="481"/>
        <v/>
      </c>
      <c r="DI119" s="248" t="str">
        <f t="shared" si="481"/>
        <v>82</v>
      </c>
      <c r="DJ119" s="245" t="str">
        <f t="shared" si="481"/>
        <v/>
      </c>
      <c r="DK119" s="245" t="str">
        <f t="shared" si="481"/>
        <v/>
      </c>
      <c r="DL119" s="245" t="str">
        <f t="shared" si="481"/>
        <v/>
      </c>
      <c r="DM119" s="249" t="str">
        <f t="shared" si="481"/>
        <v>0</v>
      </c>
      <c r="DN119" s="245" t="str">
        <f t="shared" si="481"/>
        <v/>
      </c>
      <c r="DO119" s="245" t="str">
        <f t="shared" si="481"/>
        <v/>
      </c>
      <c r="DP119" s="245" t="str">
        <f t="shared" si="481"/>
        <v/>
      </c>
      <c r="DQ119" s="245" t="str">
        <f t="shared" si="481"/>
        <v/>
      </c>
      <c r="DR119" s="246" t="str">
        <f t="shared" si="481"/>
        <v/>
      </c>
      <c r="DS119" s="248" t="str">
        <f t="shared" si="15"/>
        <v>46</v>
      </c>
      <c r="DT119" s="249" t="str">
        <f t="shared" si="16"/>
        <v>83</v>
      </c>
      <c r="DU119" s="225" t="str">
        <f>CY119*'Ores &amp; Ingots'!$C$3+CZ119*'Ores &amp; Ingots'!$C$4+DA119*'Ores &amp; Ingots'!$C$5+DB119*'Ores &amp; Ingots'!$C$6+DC119*'Ores &amp; Ingots'!$C$7+DD119*'Ores &amp; Ingots'!$C$8+DE119*'Ores &amp; Ingots'!$C$9+DF119*'Ores &amp; Ingots'!$C$10+DG119*'Ores &amp; Ingots'!$C$11+DH119*'Ores &amp; Ingots'!$C$12</f>
        <v>6</v>
      </c>
      <c r="DV119" s="225" t="str">
        <f>DI119*'Ores &amp; Ingots'!$B$3+DJ119*'Ores &amp; Ingots'!$B$4+DK119*'Ores &amp; Ingots'!$B$5+DL119*'Ores &amp; Ingots'!$B$6+DM119*'Ores &amp; Ingots'!$B$7+DN119*'Ores &amp; Ingots'!$B$8+DO119*'Ores &amp; Ingots'!$B$9+DP119*'Ores &amp; Ingots'!$B$10+DQ119*'Ores &amp; Ingots'!$B$11+DR119*'Ores &amp; Ingots'!$B$12</f>
        <v>31</v>
      </c>
      <c r="DW119" s="249" t="str">
        <f>CY119*Refining!$G$3+CZ119*Refining!$G$4+DA119*Refining!$G$5+DB119*Refining!$G$6+DC119*Refining!$G$7+DD119*Refining!$G$8+DE119*Refining!$G$9+DF119*Refining!$G$10+DG119*Refining!$G$11+DH119*Refining!$G$12</f>
        <v>3</v>
      </c>
      <c r="DX119" s="249" t="str">
        <f t="shared" si="17"/>
        <v>517</v>
      </c>
      <c r="DY119" s="250" t="str">
        <f t="shared" si="18"/>
        <v>0.0005</v>
      </c>
      <c r="DZ119" s="248" t="str">
        <f t="shared" si="19"/>
        <v>17</v>
      </c>
      <c r="EA119" s="251" t="str">
        <f t="shared" ref="EA119:EB119" si="482">DZ119/60</f>
        <v>0.3</v>
      </c>
      <c r="EB119" s="251" t="str">
        <f t="shared" si="482"/>
        <v>0.0</v>
      </c>
      <c r="EC119" s="543" t="str">
        <f t="shared" si="21"/>
        <v>0.00</v>
      </c>
      <c r="ED119" s="248" t="str">
        <f t="shared" si="22"/>
        <v>1,139</v>
      </c>
      <c r="EE119" s="251" t="str">
        <f t="shared" ref="EE119:EF119" si="483">ED119/1000</f>
        <v>1.1</v>
      </c>
      <c r="EF119" s="252" t="str">
        <f t="shared" si="483"/>
        <v>0.00</v>
      </c>
      <c r="EG119" s="544" t="str">
        <f t="shared" si="24"/>
        <v>0.0011</v>
      </c>
      <c r="EH119" s="225" t="s">
        <v>12</v>
      </c>
    </row>
    <row r="120" hidden="1">
      <c r="A120" s="33"/>
      <c r="B120" s="226" t="s">
        <v>999</v>
      </c>
      <c r="C120" s="227" t="s">
        <v>886</v>
      </c>
      <c r="D120" s="227">
        <v>1.0</v>
      </c>
      <c r="E120" s="227">
        <v>1.0</v>
      </c>
      <c r="F120" s="227">
        <v>1.0</v>
      </c>
      <c r="G120" s="228" t="str">
        <f t="shared" si="5"/>
        <v>15.6</v>
      </c>
      <c r="H120" s="229">
        <v>10.0</v>
      </c>
      <c r="I120" s="229">
        <v>10.0</v>
      </c>
      <c r="J120" s="229" t="str">
        <f>H120/Main!$D$9</f>
        <v>10</v>
      </c>
      <c r="K120" s="229" t="str">
        <f>I120/Main!$D$10</f>
        <v>10</v>
      </c>
      <c r="L120" s="229" t="str">
        <f t="shared" si="6"/>
        <v>1</v>
      </c>
      <c r="M120" s="229">
        <v>1.0</v>
      </c>
      <c r="N120" s="231" t="s">
        <v>12</v>
      </c>
      <c r="O120" s="231" t="s">
        <v>12</v>
      </c>
      <c r="P120" s="230"/>
      <c r="Q120" s="231"/>
      <c r="R120" s="230"/>
      <c r="S120" s="232"/>
      <c r="T120" s="232"/>
      <c r="U120" s="230"/>
      <c r="V120" s="230"/>
      <c r="W120" s="232"/>
      <c r="X120" s="232"/>
      <c r="Y120" s="230"/>
      <c r="Z120" s="230"/>
      <c r="AA120" s="230"/>
      <c r="AB120" s="230"/>
      <c r="AC120" s="334" t="s">
        <v>913</v>
      </c>
      <c r="AD120" s="225">
        <v>0.0</v>
      </c>
      <c r="AE120" s="225">
        <v>6.0</v>
      </c>
      <c r="AF120" s="225">
        <v>0.0</v>
      </c>
      <c r="AG120" s="225">
        <v>0.0</v>
      </c>
      <c r="AH120" s="225">
        <v>30.0</v>
      </c>
      <c r="AI120" s="225">
        <v>0.0</v>
      </c>
      <c r="AJ120" s="225">
        <v>0.0</v>
      </c>
      <c r="AK120" s="309">
        <v>5.0</v>
      </c>
      <c r="AL120" s="225">
        <v>0.0</v>
      </c>
      <c r="AM120" s="225">
        <v>0.0</v>
      </c>
      <c r="AN120" s="225">
        <v>0.0</v>
      </c>
      <c r="AO120" s="225">
        <v>0.0</v>
      </c>
      <c r="AP120" s="225">
        <v>0.0</v>
      </c>
      <c r="AQ120" s="225">
        <v>0.0</v>
      </c>
      <c r="AR120" s="225">
        <v>0.0</v>
      </c>
      <c r="AS120" s="225">
        <v>0.0</v>
      </c>
      <c r="AT120" s="225">
        <v>0.0</v>
      </c>
      <c r="AU120" s="225">
        <v>0.0</v>
      </c>
      <c r="AV120" s="225">
        <v>0.0</v>
      </c>
      <c r="AW120" s="225">
        <v>0.0</v>
      </c>
      <c r="AX120" s="225">
        <v>0.0</v>
      </c>
      <c r="AY120" s="236" t="str">
        <f t="shared" ref="AY120:BS120" si="484">IF(AD120 = 0, "", AD120)</f>
        <v/>
      </c>
      <c r="AZ120" s="225" t="str">
        <f t="shared" si="484"/>
        <v>6</v>
      </c>
      <c r="BA120" s="227" t="str">
        <f t="shared" si="484"/>
        <v/>
      </c>
      <c r="BB120" s="227" t="str">
        <f t="shared" si="484"/>
        <v/>
      </c>
      <c r="BC120" s="225" t="str">
        <f t="shared" si="484"/>
        <v>30</v>
      </c>
      <c r="BD120" s="227" t="str">
        <f t="shared" si="484"/>
        <v/>
      </c>
      <c r="BE120" s="227" t="str">
        <f t="shared" si="484"/>
        <v/>
      </c>
      <c r="BF120" s="309" t="str">
        <f t="shared" si="484"/>
        <v>5</v>
      </c>
      <c r="BG120" s="227" t="str">
        <f t="shared" si="484"/>
        <v/>
      </c>
      <c r="BH120" s="227" t="str">
        <f t="shared" si="484"/>
        <v/>
      </c>
      <c r="BI120" s="227" t="str">
        <f t="shared" si="484"/>
        <v/>
      </c>
      <c r="BJ120" s="227" t="str">
        <f t="shared" si="484"/>
        <v/>
      </c>
      <c r="BK120" s="227" t="str">
        <f t="shared" si="484"/>
        <v/>
      </c>
      <c r="BL120" s="227" t="str">
        <f t="shared" si="484"/>
        <v/>
      </c>
      <c r="BM120" s="227" t="str">
        <f t="shared" si="484"/>
        <v/>
      </c>
      <c r="BN120" s="227" t="str">
        <f t="shared" si="484"/>
        <v/>
      </c>
      <c r="BO120" s="227" t="str">
        <f t="shared" si="484"/>
        <v/>
      </c>
      <c r="BP120" s="227" t="str">
        <f t="shared" si="484"/>
        <v/>
      </c>
      <c r="BQ120" s="227" t="str">
        <f t="shared" si="484"/>
        <v/>
      </c>
      <c r="BR120" s="227" t="str">
        <f t="shared" si="484"/>
        <v/>
      </c>
      <c r="BS120" s="238" t="str">
        <f t="shared" si="484"/>
        <v/>
      </c>
      <c r="BT120" s="239" t="str">
        <f>$AY120*Assembly!Y$4+$AZ120*Assembly!Y$5+$BA120*Assembly!Y$6+$BB120*Assembly!Y$7+$BC120*Assembly!Y$8+$BD120*Assembly!Y$9+$BE120*Assembly!Y$10+$BF120*Assembly!Y$11+$BG120*Assembly!Y$12+$BH120*Assembly!Y$13+$BI120*Assembly!Y$14+$BJ120*Assembly!Y$15+$BK120*Assembly!Y$16+$BL120*Assembly!Y$17+$BM120*Assembly!Y$18+$BN120*Assembly!Y$19+$BO120*Assembly!Y$20+$BP120*Assembly!Y$21+$BQ120*Assembly!Y$22+$BR120*Assembly!Y$23+$BS120*Assembly!Y$24</f>
        <v>259</v>
      </c>
      <c r="BU120" s="225" t="str">
        <f t="shared" si="8"/>
        <v>17</v>
      </c>
      <c r="BV120" s="225" t="str">
        <f>$AY120*Assembly!AC$4+$AZ120*Assembly!AC$5+$BA120*Assembly!AC$6+$BB120*Assembly!AC$7+$BC120*Assembly!AC$8+$BD120*Assembly!AC$9+$BE120*Assembly!AC$10+$BF120*Assembly!AC$11+$BG120*Assembly!AC$12+$BH120*Assembly!AC$13+$BI120*Assembly!AC$14+$BJ120*Assembly!AC$15+$BK120*Assembly!AC$16+$BL120*Assembly!AC$17+$BM120*Assembly!AC$18+$BN120*Assembly!AC$19+$BO120*Assembly!AC$20+$BP120*Assembly!AC$21+$BQ120*Assembly!AC$22+$BR120*Assembly!AC$23+$BS120*Assembly!AC$24</f>
        <v>995</v>
      </c>
      <c r="BW120" s="240" t="str">
        <f t="shared" si="9"/>
        <v>3.84</v>
      </c>
      <c r="BX120" s="241" t="str">
        <f t="shared" si="10"/>
        <v>64</v>
      </c>
      <c r="BY120" s="242" t="str">
        <f t="shared" si="11"/>
        <v>60.0</v>
      </c>
      <c r="BZ120" s="225"/>
      <c r="CA120" s="225" t="str">
        <f>$AY120*Assembly!X$4+$AZ120*Assembly!X$5+$BA120*Assembly!X$6+$BB120*Assembly!X$7+$BC120*Assembly!X$8+$BD120*Assembly!X$9+$BE120*Assembly!X$10+$BF120*Assembly!X$11+$BG120*Assembly!X$12+$BH120*Assembly!X$13+$BI120*Assembly!X$14+$BJ120*Assembly!X$15+$BK120*Assembly!X$16+$BL120*Assembly!X$17+$BM120*Assembly!X$18+$BN120*Assembly!X$19+$BO120*Assembly!X$20+$BP120*Assembly!X$21+$BQ120*Assembly!X$22+$BR120*Assembly!X$23+$BS120*Assembly!X$24</f>
        <v>131</v>
      </c>
      <c r="CB120" s="225" t="str">
        <f t="shared" si="12"/>
        <v>20,378</v>
      </c>
      <c r="CC120" s="223" t="str">
        <f t="shared" si="13"/>
        <v>0.0204</v>
      </c>
      <c r="CD120" s="243" t="str">
        <f>$AY120*Assembly!AB$4+$AZ120*Assembly!AB$5+$BA120*Assembly!AB$6+$BB120*Assembly!AB$7+$BC120*Assembly!AB$8+$BD120*Assembly!AB$9+$BE120*Assembly!AB$10+$BF120*Assembly!AB$11+$BG120*Assembly!AB$12+$BH120*Assembly!AB$13+$BI120*Assembly!AB$14+$BJ120*Assembly!AB$15+$BK120*Assembly!AB$16+$BL120*Assembly!AB$17+$BM120*Assembly!AB$18+$BN120*Assembly!AB$19+$BO120*Assembly!AB$20+$BP120*Assembly!AB$21+$BQ120*Assembly!AB$22+$BR120*Assembly!AB$23+$BS120*Assembly!AB$24</f>
        <v>95</v>
      </c>
      <c r="CE120" s="231" t="str">
        <f>$AY120*Assembly!M$4+$AZ120*Assembly!M$5+$BA120*Assembly!M$6+$BB120*Assembly!M$7+$BC120*Assembly!M$8+$BD120*Assembly!M$9+$BE120*Assembly!M$10+$BF120*Assembly!M$11+$BG120*Assembly!M$12+$BH120*Assembly!M$13+$BI120*Assembly!M$14+$BJ120*Assembly!M$15+$BK120*Assembly!M$16+$BL120*Assembly!M$17+$BM120*Assembly!M$18+$BN120*Assembly!M$19+$BO120*Assembly!M$20+$BP120*Assembly!M$21+$BQ120*Assembly!M$22+$BR120*Assembly!M$23+$BS120*Assembly!M$24</f>
        <v>324</v>
      </c>
      <c r="CF120" s="231" t="str">
        <f>$AY120*Assembly!N$4+$AZ120*Assembly!N$5+$BA120*Assembly!N$6+$BB120*Assembly!N$7+$BC120*Assembly!N$8+$BD120*Assembly!N$9+$BE120*Assembly!N$10+$BF120*Assembly!N$11+$BG120*Assembly!N$12+$BH120*Assembly!N$13+$BI120*Assembly!N$14+$BJ120*Assembly!N$15+$BK120*Assembly!N$16+$BL120*Assembly!N$17+$BM120*Assembly!N$18+$BN120*Assembly!N$19+$BO120*Assembly!N$20+$BP120*Assembly!N$21+$BQ120*Assembly!N$22+$BR120*Assembly!N$23+$BS120*Assembly!N$24</f>
        <v>0</v>
      </c>
      <c r="CG120" s="231" t="str">
        <f>$AY120*Assembly!O$4+$AZ120*Assembly!O$5+$BA120*Assembly!O$6+$BB120*Assembly!O$7+$BC120*Assembly!O$8+$BD120*Assembly!O$9+$BE120*Assembly!O$10+$BF120*Assembly!O$11+$BG120*Assembly!O$12+$BH120*Assembly!O$13+$BI120*Assembly!O$14+$BJ120*Assembly!O$15+$BK120*Assembly!O$16+$BL120*Assembly!O$17+$BM120*Assembly!O$18+$BN120*Assembly!O$19+$BO120*Assembly!O$20+$BP120*Assembly!O$21+$BQ120*Assembly!O$22+$BR120*Assembly!O$23+$BS120*Assembly!O$24</f>
        <v>0</v>
      </c>
      <c r="CH120" s="229" t="str">
        <f>$AY120*Assembly!P$4+$AZ120*Assembly!P$5+$BA120*Assembly!P$6+$BB120*Assembly!P$7+$BC120*Assembly!P$8+$BD120*Assembly!P$9+$BE120*Assembly!P$10+$BF120*Assembly!P$11+$BG120*Assembly!P$12+$BH120*Assembly!P$13+$BI120*Assembly!P$14+$BJ120*Assembly!P$15+$BK120*Assembly!P$16+$BL120*Assembly!P$17+$BM120*Assembly!P$18+$BN120*Assembly!P$19+$BO120*Assembly!P$20+$BP120*Assembly!P$21+$BQ120*Assembly!P$22+$BR120*Assembly!P$23+$BS120*Assembly!P$24</f>
        <v>0</v>
      </c>
      <c r="CI120" s="229" t="str">
        <f>$AY120*Assembly!Q$4+$AZ120*Assembly!Q$5+$BA120*Assembly!Q$6+$BB120*Assembly!Q$7+$BC120*Assembly!Q$8+$BD120*Assembly!Q$9+$BE120*Assembly!Q$10+$BF120*Assembly!Q$11+$BG120*Assembly!Q$12+$BH120*Assembly!Q$13+$BI120*Assembly!Q$14+$BJ120*Assembly!Q$15+$BK120*Assembly!Q$16+$BL120*Assembly!Q$17+$BM120*Assembly!Q$18+$BN120*Assembly!Q$19+$BO120*Assembly!Q$20+$BP120*Assembly!Q$21+$BQ120*Assembly!Q$22+$BR120*Assembly!Q$23+$BS120*Assembly!Q$24</f>
        <v>1</v>
      </c>
      <c r="CJ120" s="231" t="str">
        <f>$AY120*Assembly!R$4+$AZ120*Assembly!R$5+$BA120*Assembly!R$6+$BB120*Assembly!R$7+$BC120*Assembly!R$8+$BD120*Assembly!R$9+$BE120*Assembly!R$10+$BF120*Assembly!R$11+$BG120*Assembly!R$12+$BH120*Assembly!R$13+$BI120*Assembly!R$14+$BJ120*Assembly!R$15+$BK120*Assembly!R$16+$BL120*Assembly!R$17+$BM120*Assembly!R$18+$BN120*Assembly!R$19+$BO120*Assembly!R$20+$BP120*Assembly!R$21+$BQ120*Assembly!R$22+$BR120*Assembly!R$23+$BS120*Assembly!R$24</f>
        <v>0</v>
      </c>
      <c r="CK120" s="229" t="str">
        <f>$AY120*Assembly!S$4+$AZ120*Assembly!S$5+$BA120*Assembly!S$6+$BB120*Assembly!S$7+$BC120*Assembly!S$8+$BD120*Assembly!S$9+$BE120*Assembly!S$10+$BF120*Assembly!S$11+$BG120*Assembly!S$12+$BH120*Assembly!S$13+$BI120*Assembly!S$14+$BJ120*Assembly!S$15+$BK120*Assembly!S$16+$BL120*Assembly!S$17+$BM120*Assembly!S$18+$BN120*Assembly!S$19+$BO120*Assembly!S$20+$BP120*Assembly!S$21+$BQ120*Assembly!S$22+$BR120*Assembly!S$23+$BS120*Assembly!S$24</f>
        <v>0</v>
      </c>
      <c r="CL120" s="229" t="str">
        <f>$AY120*Assembly!T$4+$AZ120*Assembly!T$5+$BA120*Assembly!T$6+$BB120*Assembly!T$7+$BC120*Assembly!T$8+$BD120*Assembly!T$9+$BE120*Assembly!T$10+$BF120*Assembly!T$11+$BG120*Assembly!T$12+$BH120*Assembly!T$13+$BI120*Assembly!T$14+$BJ120*Assembly!T$15+$BK120*Assembly!T$16+$BL120*Assembly!T$17+$BM120*Assembly!T$18+$BN120*Assembly!T$19+$BO120*Assembly!T$20+$BP120*Assembly!T$21+$BQ120*Assembly!T$22+$BR120*Assembly!T$23+$BS120*Assembly!T$24</f>
        <v>0</v>
      </c>
      <c r="CM120" s="229" t="str">
        <f>$AY120*Assembly!U$4+$AZ120*Assembly!U$5+$BA120*Assembly!U$6+$BB120*Assembly!U$7+$BC120*Assembly!U$8+$BD120*Assembly!U$9+$BE120*Assembly!U$10+$BF120*Assembly!U$11+$BG120*Assembly!U$12+$BH120*Assembly!U$13+$BI120*Assembly!U$14+$BJ120*Assembly!U$15+$BK120*Assembly!U$16+$BL120*Assembly!U$17+$BM120*Assembly!U$18+$BN120*Assembly!U$19+$BO120*Assembly!U$20+$BP120*Assembly!U$21+$BQ120*Assembly!U$22+$BR120*Assembly!U$23+$BS120*Assembly!U$24</f>
        <v>0</v>
      </c>
      <c r="CN120" s="231" t="str">
        <f>$AY120*Assembly!V$4+$AZ120*Assembly!V$5+$BA120*Assembly!V$6+$BB120*Assembly!V$7+$BC120*Assembly!V$8+$BD120*Assembly!V$9+$BE120*Assembly!V$10+$BF120*Assembly!V$11+$BG120*Assembly!V$12+$BH120*Assembly!V$13+$BI120*Assembly!V$14+$BJ120*Assembly!V$15+$BK120*Assembly!V$16+$BL120*Assembly!V$17+$BM120*Assembly!V$18+$BN120*Assembly!V$19+$BO120*Assembly!V$20+$BP120*Assembly!V$21+$BQ120*Assembly!V$22+$BR120*Assembly!V$23+$BS120*Assembly!V$24</f>
        <v>0</v>
      </c>
      <c r="CO120" s="231" t="str">
        <f>CE120*Refining!$F$3</f>
        <v>578</v>
      </c>
      <c r="CP120" s="231" t="str">
        <f>CF120*Refining!$F$4</f>
        <v>0</v>
      </c>
      <c r="CQ120" s="231" t="str">
        <f>CG120*Refining!$F$5</f>
        <v>0</v>
      </c>
      <c r="CR120" s="231" t="str">
        <f>CH120*Refining!$F$6</f>
        <v>0</v>
      </c>
      <c r="CS120" s="231" t="str">
        <f>CI120*Refining!$F$7</f>
        <v>2</v>
      </c>
      <c r="CT120" s="231" t="str">
        <f>CJ120*Refining!$F$8</f>
        <v>0</v>
      </c>
      <c r="CU120" s="231" t="str">
        <f>CK120*Refining!$F$9</f>
        <v>0</v>
      </c>
      <c r="CV120" s="231" t="str">
        <f>CL120*Refining!$F$10</f>
        <v>0</v>
      </c>
      <c r="CW120" s="231" t="str">
        <f>CM120*Refining!$F$11</f>
        <v>0</v>
      </c>
      <c r="CX120" s="231" t="str">
        <f>CN120*Refining!$F$12</f>
        <v>0</v>
      </c>
      <c r="CY120" s="248" t="str">
        <f t="shared" ref="CY120:DR120" si="485">IF(CE120 = 0, "", CE120)</f>
        <v>324</v>
      </c>
      <c r="CZ120" s="245" t="str">
        <f t="shared" si="485"/>
        <v/>
      </c>
      <c r="DA120" s="245" t="str">
        <f t="shared" si="485"/>
        <v/>
      </c>
      <c r="DB120" s="245" t="str">
        <f t="shared" si="485"/>
        <v/>
      </c>
      <c r="DC120" s="245" t="str">
        <f t="shared" si="485"/>
        <v>1</v>
      </c>
      <c r="DD120" s="245" t="str">
        <f t="shared" si="485"/>
        <v/>
      </c>
      <c r="DE120" s="245" t="str">
        <f t="shared" si="485"/>
        <v/>
      </c>
      <c r="DF120" s="245" t="str">
        <f t="shared" si="485"/>
        <v/>
      </c>
      <c r="DG120" s="245" t="str">
        <f t="shared" si="485"/>
        <v/>
      </c>
      <c r="DH120" s="246" t="str">
        <f t="shared" si="485"/>
        <v/>
      </c>
      <c r="DI120" s="248" t="str">
        <f t="shared" si="485"/>
        <v>578</v>
      </c>
      <c r="DJ120" s="245" t="str">
        <f t="shared" si="485"/>
        <v/>
      </c>
      <c r="DK120" s="245" t="str">
        <f t="shared" si="485"/>
        <v/>
      </c>
      <c r="DL120" s="245" t="str">
        <f t="shared" si="485"/>
        <v/>
      </c>
      <c r="DM120" s="249" t="str">
        <f t="shared" si="485"/>
        <v>2</v>
      </c>
      <c r="DN120" s="245" t="str">
        <f t="shared" si="485"/>
        <v/>
      </c>
      <c r="DO120" s="245" t="str">
        <f t="shared" si="485"/>
        <v/>
      </c>
      <c r="DP120" s="245" t="str">
        <f t="shared" si="485"/>
        <v/>
      </c>
      <c r="DQ120" s="245" t="str">
        <f t="shared" si="485"/>
        <v/>
      </c>
      <c r="DR120" s="246" t="str">
        <f t="shared" si="485"/>
        <v/>
      </c>
      <c r="DS120" s="248" t="str">
        <f t="shared" si="15"/>
        <v>325</v>
      </c>
      <c r="DT120" s="249" t="str">
        <f t="shared" si="16"/>
        <v>579</v>
      </c>
      <c r="DU120" s="225" t="str">
        <f>CY120*'Ores &amp; Ingots'!$C$3+CZ120*'Ores &amp; Ingots'!$C$4+DA120*'Ores &amp; Ingots'!$C$5+DB120*'Ores &amp; Ingots'!$C$6+DC120*'Ores &amp; Ingots'!$C$7+DD120*'Ores &amp; Ingots'!$C$8+DE120*'Ores &amp; Ingots'!$C$9+DF120*'Ores &amp; Ingots'!$C$10+DG120*'Ores &amp; Ingots'!$C$11+DH120*'Ores &amp; Ingots'!$C$12</f>
        <v>42</v>
      </c>
      <c r="DV120" s="225" t="str">
        <f>DI120*'Ores &amp; Ingots'!$B$3+DJ120*'Ores &amp; Ingots'!$B$4+DK120*'Ores &amp; Ingots'!$B$5+DL120*'Ores &amp; Ingots'!$B$6+DM120*'Ores &amp; Ingots'!$B$7+DN120*'Ores &amp; Ingots'!$B$8+DO120*'Ores &amp; Ingots'!$B$9+DP120*'Ores &amp; Ingots'!$B$10+DQ120*'Ores &amp; Ingots'!$B$11+DR120*'Ores &amp; Ingots'!$B$12</f>
        <v>214</v>
      </c>
      <c r="DW120" s="249" t="str">
        <f>CY120*Refining!$G$3+CZ120*Refining!$G$4+DA120*Refining!$G$5+DB120*Refining!$G$6+DC120*Refining!$G$7+DD120*Refining!$G$8+DE120*Refining!$G$9+DF120*Refining!$G$10+DG120*Refining!$G$11+DH120*Refining!$G$12</f>
        <v>23</v>
      </c>
      <c r="DX120" s="249" t="str">
        <f t="shared" si="17"/>
        <v>3,584</v>
      </c>
      <c r="DY120" s="250" t="str">
        <f t="shared" si="18"/>
        <v>0.0036</v>
      </c>
      <c r="DZ120" s="248" t="str">
        <f t="shared" si="19"/>
        <v>164</v>
      </c>
      <c r="EA120" s="251" t="str">
        <f t="shared" ref="EA120:EB120" si="486">DZ120/60</f>
        <v>2.7</v>
      </c>
      <c r="EB120" s="251" t="str">
        <f t="shared" si="486"/>
        <v>0.0</v>
      </c>
      <c r="EC120" s="543" t="str">
        <f t="shared" si="21"/>
        <v>0.00</v>
      </c>
      <c r="ED120" s="248" t="str">
        <f t="shared" si="22"/>
        <v>23,962</v>
      </c>
      <c r="EE120" s="251" t="str">
        <f t="shared" ref="EE120:EF120" si="487">ED120/1000</f>
        <v>24.0</v>
      </c>
      <c r="EF120" s="252" t="str">
        <f t="shared" si="487"/>
        <v>0.02</v>
      </c>
      <c r="EG120" s="544" t="str">
        <f t="shared" si="24"/>
        <v>0.0240</v>
      </c>
      <c r="EH120" s="225">
        <v>1454.0</v>
      </c>
    </row>
    <row r="121">
      <c r="A121" s="33"/>
      <c r="B121" s="226" t="s">
        <v>999</v>
      </c>
      <c r="C121" s="227" t="s">
        <v>885</v>
      </c>
      <c r="D121" s="227">
        <v>1.0</v>
      </c>
      <c r="E121" s="227">
        <v>1.0</v>
      </c>
      <c r="F121" s="227">
        <v>1.0</v>
      </c>
      <c r="G121" s="253" t="str">
        <f t="shared" si="5"/>
        <v>0.1</v>
      </c>
      <c r="H121" s="254">
        <v>2.0</v>
      </c>
      <c r="I121" s="254">
        <v>2.0</v>
      </c>
      <c r="J121" s="254" t="str">
        <f>H121/Main!$D$9</f>
        <v>2</v>
      </c>
      <c r="K121" s="254" t="str">
        <f>I121/Main!$D$10</f>
        <v>2</v>
      </c>
      <c r="L121" s="254" t="str">
        <f t="shared" si="6"/>
        <v>1</v>
      </c>
      <c r="M121" s="254">
        <v>1.0</v>
      </c>
      <c r="N121" s="256" t="s">
        <v>12</v>
      </c>
      <c r="O121" s="256" t="s">
        <v>12</v>
      </c>
      <c r="P121" s="255"/>
      <c r="Q121" s="256"/>
      <c r="R121" s="255"/>
      <c r="S121" s="257"/>
      <c r="T121" s="257"/>
      <c r="U121" s="255"/>
      <c r="V121" s="255"/>
      <c r="W121" s="257"/>
      <c r="X121" s="257"/>
      <c r="Y121" s="255"/>
      <c r="Z121" s="255"/>
      <c r="AA121" s="255"/>
      <c r="AB121" s="255"/>
      <c r="AC121" s="335"/>
      <c r="AD121" s="225">
        <v>0.0</v>
      </c>
      <c r="AE121" s="225">
        <v>2.0</v>
      </c>
      <c r="AF121" s="225">
        <v>0.0</v>
      </c>
      <c r="AG121" s="225">
        <v>0.0</v>
      </c>
      <c r="AH121" s="225">
        <v>3.0</v>
      </c>
      <c r="AI121" s="225">
        <v>0.0</v>
      </c>
      <c r="AJ121" s="225">
        <v>0.0</v>
      </c>
      <c r="AK121" s="309">
        <v>1.0</v>
      </c>
      <c r="AL121" s="225">
        <v>0.0</v>
      </c>
      <c r="AM121" s="225">
        <v>0.0</v>
      </c>
      <c r="AN121" s="225">
        <v>0.0</v>
      </c>
      <c r="AO121" s="225">
        <v>0.0</v>
      </c>
      <c r="AP121" s="225">
        <v>0.0</v>
      </c>
      <c r="AQ121" s="225">
        <v>0.0</v>
      </c>
      <c r="AR121" s="225">
        <v>0.0</v>
      </c>
      <c r="AS121" s="225">
        <v>0.0</v>
      </c>
      <c r="AT121" s="225">
        <v>0.0</v>
      </c>
      <c r="AU121" s="225">
        <v>0.0</v>
      </c>
      <c r="AV121" s="225">
        <v>0.0</v>
      </c>
      <c r="AW121" s="225">
        <v>0.0</v>
      </c>
      <c r="AX121" s="225">
        <v>0.0</v>
      </c>
      <c r="AY121" s="236" t="str">
        <f t="shared" ref="AY121:BS121" si="488">IF(AD121 = 0, "", AD121)</f>
        <v/>
      </c>
      <c r="AZ121" s="225" t="str">
        <f t="shared" si="488"/>
        <v>2</v>
      </c>
      <c r="BA121" s="227" t="str">
        <f t="shared" si="488"/>
        <v/>
      </c>
      <c r="BB121" s="227" t="str">
        <f t="shared" si="488"/>
        <v/>
      </c>
      <c r="BC121" s="225" t="str">
        <f t="shared" si="488"/>
        <v>3</v>
      </c>
      <c r="BD121" s="227" t="str">
        <f t="shared" si="488"/>
        <v/>
      </c>
      <c r="BE121" s="227" t="str">
        <f t="shared" si="488"/>
        <v/>
      </c>
      <c r="BF121" s="309" t="str">
        <f t="shared" si="488"/>
        <v>1</v>
      </c>
      <c r="BG121" s="227" t="str">
        <f t="shared" si="488"/>
        <v/>
      </c>
      <c r="BH121" s="227" t="str">
        <f t="shared" si="488"/>
        <v/>
      </c>
      <c r="BI121" s="227" t="str">
        <f t="shared" si="488"/>
        <v/>
      </c>
      <c r="BJ121" s="227" t="str">
        <f t="shared" si="488"/>
        <v/>
      </c>
      <c r="BK121" s="227" t="str">
        <f t="shared" si="488"/>
        <v/>
      </c>
      <c r="BL121" s="227" t="str">
        <f t="shared" si="488"/>
        <v/>
      </c>
      <c r="BM121" s="227" t="str">
        <f t="shared" si="488"/>
        <v/>
      </c>
      <c r="BN121" s="227" t="str">
        <f t="shared" si="488"/>
        <v/>
      </c>
      <c r="BO121" s="227" t="str">
        <f t="shared" si="488"/>
        <v/>
      </c>
      <c r="BP121" s="227" t="str">
        <f t="shared" si="488"/>
        <v/>
      </c>
      <c r="BQ121" s="227" t="str">
        <f t="shared" si="488"/>
        <v/>
      </c>
      <c r="BR121" s="227" t="str">
        <f t="shared" si="488"/>
        <v/>
      </c>
      <c r="BS121" s="238" t="str">
        <f t="shared" si="488"/>
        <v/>
      </c>
      <c r="BT121" s="239" t="str">
        <f>$AY121*Assembly!Y$4+$AZ121*Assembly!Y$5+$BA121*Assembly!Y$6+$BB121*Assembly!Y$7+$BC121*Assembly!Y$8+$BD121*Assembly!Y$9+$BE121*Assembly!Y$10+$BF121*Assembly!Y$11+$BG121*Assembly!Y$12+$BH121*Assembly!Y$13+$BI121*Assembly!Y$14+$BJ121*Assembly!Y$15+$BK121*Assembly!Y$16+$BL121*Assembly!Y$17+$BM121*Assembly!Y$18+$BN121*Assembly!Y$19+$BO121*Assembly!Y$20+$BP121*Assembly!Y$21+$BQ121*Assembly!Y$22+$BR121*Assembly!Y$23+$BS121*Assembly!Y$24</f>
        <v>30</v>
      </c>
      <c r="BU121" s="225" t="str">
        <f t="shared" si="8"/>
        <v>242</v>
      </c>
      <c r="BV121" s="225" t="str">
        <f>$AY121*Assembly!AC$4+$AZ121*Assembly!AC$5+$BA121*Assembly!AC$6+$BB121*Assembly!AC$7+$BC121*Assembly!AC$8+$BD121*Assembly!AC$9+$BE121*Assembly!AC$10+$BF121*Assembly!AC$11+$BG121*Assembly!AC$12+$BH121*Assembly!AC$13+$BI121*Assembly!AC$14+$BJ121*Assembly!AC$15+$BK121*Assembly!AC$16+$BL121*Assembly!AC$17+$BM121*Assembly!AC$18+$BN121*Assembly!AC$19+$BO121*Assembly!AC$20+$BP121*Assembly!AC$21+$BQ121*Assembly!AC$22+$BR121*Assembly!AC$23+$BS121*Assembly!AC$24</f>
        <v>121</v>
      </c>
      <c r="BW121" s="240" t="str">
        <f t="shared" si="9"/>
        <v>4.01</v>
      </c>
      <c r="BX121" s="241" t="str">
        <f t="shared" si="10"/>
        <v>968</v>
      </c>
      <c r="BY121" s="242" t="str">
        <f t="shared" si="11"/>
        <v>0.5</v>
      </c>
      <c r="BZ121" s="225"/>
      <c r="CA121" s="225" t="str">
        <f>$AY121*Assembly!X$4+$AZ121*Assembly!X$5+$BA121*Assembly!X$6+$BB121*Assembly!X$7+$BC121*Assembly!X$8+$BD121*Assembly!X$9+$BE121*Assembly!X$10+$BF121*Assembly!X$11+$BG121*Assembly!X$12+$BH121*Assembly!X$13+$BI121*Assembly!X$14+$BJ121*Assembly!X$15+$BK121*Assembly!X$16+$BL121*Assembly!X$17+$BM121*Assembly!X$18+$BN121*Assembly!X$19+$BO121*Assembly!X$20+$BP121*Assembly!X$21+$BQ121*Assembly!X$22+$BR121*Assembly!X$23+$BS121*Assembly!X$24</f>
        <v>15</v>
      </c>
      <c r="CB121" s="225" t="str">
        <f t="shared" si="12"/>
        <v>2,333</v>
      </c>
      <c r="CC121" s="223" t="str">
        <f t="shared" si="13"/>
        <v>0.0023</v>
      </c>
      <c r="CD121" s="243" t="str">
        <f>$AY121*Assembly!AB$4+$AZ121*Assembly!AB$5+$BA121*Assembly!AB$6+$BB121*Assembly!AB$7+$BC121*Assembly!AB$8+$BD121*Assembly!AB$9+$BE121*Assembly!AB$10+$BF121*Assembly!AB$11+$BG121*Assembly!AB$12+$BH121*Assembly!AB$13+$BI121*Assembly!AB$14+$BJ121*Assembly!AB$15+$BK121*Assembly!AB$16+$BL121*Assembly!AB$17+$BM121*Assembly!AB$18+$BN121*Assembly!AB$19+$BO121*Assembly!AB$20+$BP121*Assembly!AB$21+$BQ121*Assembly!AB$22+$BR121*Assembly!AB$23+$BS121*Assembly!AB$24</f>
        <v>17</v>
      </c>
      <c r="CE121" s="256" t="str">
        <f>$AY121*Assembly!M$4+$AZ121*Assembly!M$5+$BA121*Assembly!M$6+$BB121*Assembly!M$7+$BC121*Assembly!M$8+$BD121*Assembly!M$9+$BE121*Assembly!M$10+$BF121*Assembly!M$11+$BG121*Assembly!M$12+$BH121*Assembly!M$13+$BI121*Assembly!M$14+$BJ121*Assembly!M$15+$BK121*Assembly!M$16+$BL121*Assembly!M$17+$BM121*Assembly!M$18+$BN121*Assembly!M$19+$BO121*Assembly!M$20+$BP121*Assembly!M$21+$BQ121*Assembly!M$22+$BR121*Assembly!M$23+$BS121*Assembly!M$24</f>
        <v>38</v>
      </c>
      <c r="CF121" s="256" t="str">
        <f>$AY121*Assembly!N$4+$AZ121*Assembly!N$5+$BA121*Assembly!N$6+$BB121*Assembly!N$7+$BC121*Assembly!N$8+$BD121*Assembly!N$9+$BE121*Assembly!N$10+$BF121*Assembly!N$11+$BG121*Assembly!N$12+$BH121*Assembly!N$13+$BI121*Assembly!N$14+$BJ121*Assembly!N$15+$BK121*Assembly!N$16+$BL121*Assembly!N$17+$BM121*Assembly!N$18+$BN121*Assembly!N$19+$BO121*Assembly!N$20+$BP121*Assembly!N$21+$BQ121*Assembly!N$22+$BR121*Assembly!N$23+$BS121*Assembly!N$24</f>
        <v>0</v>
      </c>
      <c r="CG121" s="256" t="str">
        <f>$AY121*Assembly!O$4+$AZ121*Assembly!O$5+$BA121*Assembly!O$6+$BB121*Assembly!O$7+$BC121*Assembly!O$8+$BD121*Assembly!O$9+$BE121*Assembly!O$10+$BF121*Assembly!O$11+$BG121*Assembly!O$12+$BH121*Assembly!O$13+$BI121*Assembly!O$14+$BJ121*Assembly!O$15+$BK121*Assembly!O$16+$BL121*Assembly!O$17+$BM121*Assembly!O$18+$BN121*Assembly!O$19+$BO121*Assembly!O$20+$BP121*Assembly!O$21+$BQ121*Assembly!O$22+$BR121*Assembly!O$23+$BS121*Assembly!O$24</f>
        <v>0</v>
      </c>
      <c r="CH121" s="254" t="str">
        <f>$AY121*Assembly!P$4+$AZ121*Assembly!P$5+$BA121*Assembly!P$6+$BB121*Assembly!P$7+$BC121*Assembly!P$8+$BD121*Assembly!P$9+$BE121*Assembly!P$10+$BF121*Assembly!P$11+$BG121*Assembly!P$12+$BH121*Assembly!P$13+$BI121*Assembly!P$14+$BJ121*Assembly!P$15+$BK121*Assembly!P$16+$BL121*Assembly!P$17+$BM121*Assembly!P$18+$BN121*Assembly!P$19+$BO121*Assembly!P$20+$BP121*Assembly!P$21+$BQ121*Assembly!P$22+$BR121*Assembly!P$23+$BS121*Assembly!P$24</f>
        <v>0</v>
      </c>
      <c r="CI121" s="254" t="str">
        <f>$AY121*Assembly!Q$4+$AZ121*Assembly!Q$5+$BA121*Assembly!Q$6+$BB121*Assembly!Q$7+$BC121*Assembly!Q$8+$BD121*Assembly!Q$9+$BE121*Assembly!Q$10+$BF121*Assembly!Q$11+$BG121*Assembly!Q$12+$BH121*Assembly!Q$13+$BI121*Assembly!Q$14+$BJ121*Assembly!Q$15+$BK121*Assembly!Q$16+$BL121*Assembly!Q$17+$BM121*Assembly!Q$18+$BN121*Assembly!Q$19+$BO121*Assembly!Q$20+$BP121*Assembly!Q$21+$BQ121*Assembly!Q$22+$BR121*Assembly!Q$23+$BS121*Assembly!Q$24</f>
        <v>0.2</v>
      </c>
      <c r="CJ121" s="256" t="str">
        <f>$AY121*Assembly!R$4+$AZ121*Assembly!R$5+$BA121*Assembly!R$6+$BB121*Assembly!R$7+$BC121*Assembly!R$8+$BD121*Assembly!R$9+$BE121*Assembly!R$10+$BF121*Assembly!R$11+$BG121*Assembly!R$12+$BH121*Assembly!R$13+$BI121*Assembly!R$14+$BJ121*Assembly!R$15+$BK121*Assembly!R$16+$BL121*Assembly!R$17+$BM121*Assembly!R$18+$BN121*Assembly!R$19+$BO121*Assembly!R$20+$BP121*Assembly!R$21+$BQ121*Assembly!R$22+$BR121*Assembly!R$23+$BS121*Assembly!R$24</f>
        <v>0</v>
      </c>
      <c r="CK121" s="254" t="str">
        <f>$AY121*Assembly!S$4+$AZ121*Assembly!S$5+$BA121*Assembly!S$6+$BB121*Assembly!S$7+$BC121*Assembly!S$8+$BD121*Assembly!S$9+$BE121*Assembly!S$10+$BF121*Assembly!S$11+$BG121*Assembly!S$12+$BH121*Assembly!S$13+$BI121*Assembly!S$14+$BJ121*Assembly!S$15+$BK121*Assembly!S$16+$BL121*Assembly!S$17+$BM121*Assembly!S$18+$BN121*Assembly!S$19+$BO121*Assembly!S$20+$BP121*Assembly!S$21+$BQ121*Assembly!S$22+$BR121*Assembly!S$23+$BS121*Assembly!S$24</f>
        <v>0</v>
      </c>
      <c r="CL121" s="254" t="str">
        <f>$AY121*Assembly!T$4+$AZ121*Assembly!T$5+$BA121*Assembly!T$6+$BB121*Assembly!T$7+$BC121*Assembly!T$8+$BD121*Assembly!T$9+$BE121*Assembly!T$10+$BF121*Assembly!T$11+$BG121*Assembly!T$12+$BH121*Assembly!T$13+$BI121*Assembly!T$14+$BJ121*Assembly!T$15+$BK121*Assembly!T$16+$BL121*Assembly!T$17+$BM121*Assembly!T$18+$BN121*Assembly!T$19+$BO121*Assembly!T$20+$BP121*Assembly!T$21+$BQ121*Assembly!T$22+$BR121*Assembly!T$23+$BS121*Assembly!T$24</f>
        <v>0</v>
      </c>
      <c r="CM121" s="254" t="str">
        <f>$AY121*Assembly!U$4+$AZ121*Assembly!U$5+$BA121*Assembly!U$6+$BB121*Assembly!U$7+$BC121*Assembly!U$8+$BD121*Assembly!U$9+$BE121*Assembly!U$10+$BF121*Assembly!U$11+$BG121*Assembly!U$12+$BH121*Assembly!U$13+$BI121*Assembly!U$14+$BJ121*Assembly!U$15+$BK121*Assembly!U$16+$BL121*Assembly!U$17+$BM121*Assembly!U$18+$BN121*Assembly!U$19+$BO121*Assembly!U$20+$BP121*Assembly!U$21+$BQ121*Assembly!U$22+$BR121*Assembly!U$23+$BS121*Assembly!U$24</f>
        <v>0</v>
      </c>
      <c r="CN121" s="256" t="str">
        <f>$AY121*Assembly!V$4+$AZ121*Assembly!V$5+$BA121*Assembly!V$6+$BB121*Assembly!V$7+$BC121*Assembly!V$8+$BD121*Assembly!V$9+$BE121*Assembly!V$10+$BF121*Assembly!V$11+$BG121*Assembly!V$12+$BH121*Assembly!V$13+$BI121*Assembly!V$14+$BJ121*Assembly!V$15+$BK121*Assembly!V$16+$BL121*Assembly!V$17+$BM121*Assembly!V$18+$BN121*Assembly!V$19+$BO121*Assembly!V$20+$BP121*Assembly!V$21+$BQ121*Assembly!V$22+$BR121*Assembly!V$23+$BS121*Assembly!V$24</f>
        <v>0</v>
      </c>
      <c r="CO121" s="256" t="str">
        <f>CE121*Refining!$F$3</f>
        <v>67</v>
      </c>
      <c r="CP121" s="256" t="str">
        <f>CF121*Refining!$F$4</f>
        <v>0</v>
      </c>
      <c r="CQ121" s="256" t="str">
        <f>CG121*Refining!$F$5</f>
        <v>0</v>
      </c>
      <c r="CR121" s="256" t="str">
        <f>CH121*Refining!$F$6</f>
        <v>0</v>
      </c>
      <c r="CS121" s="256" t="str">
        <f>CI121*Refining!$F$7</f>
        <v>0</v>
      </c>
      <c r="CT121" s="256" t="str">
        <f>CJ121*Refining!$F$8</f>
        <v>0</v>
      </c>
      <c r="CU121" s="256" t="str">
        <f>CK121*Refining!$F$9</f>
        <v>0</v>
      </c>
      <c r="CV121" s="256" t="str">
        <f>CL121*Refining!$F$10</f>
        <v>0</v>
      </c>
      <c r="CW121" s="256" t="str">
        <f>CM121*Refining!$F$11</f>
        <v>0</v>
      </c>
      <c r="CX121" s="256" t="str">
        <f>CN121*Refining!$F$12</f>
        <v>0</v>
      </c>
      <c r="CY121" s="248" t="str">
        <f t="shared" ref="CY121:DR121" si="489">IF(CE121 = 0, "", CE121)</f>
        <v>38</v>
      </c>
      <c r="CZ121" s="245" t="str">
        <f t="shared" si="489"/>
        <v/>
      </c>
      <c r="DA121" s="245" t="str">
        <f t="shared" si="489"/>
        <v/>
      </c>
      <c r="DB121" s="245" t="str">
        <f t="shared" si="489"/>
        <v/>
      </c>
      <c r="DC121" s="245" t="str">
        <f t="shared" si="489"/>
        <v>0.2</v>
      </c>
      <c r="DD121" s="245" t="str">
        <f t="shared" si="489"/>
        <v/>
      </c>
      <c r="DE121" s="245" t="str">
        <f t="shared" si="489"/>
        <v/>
      </c>
      <c r="DF121" s="245" t="str">
        <f t="shared" si="489"/>
        <v/>
      </c>
      <c r="DG121" s="245" t="str">
        <f t="shared" si="489"/>
        <v/>
      </c>
      <c r="DH121" s="246" t="str">
        <f t="shared" si="489"/>
        <v/>
      </c>
      <c r="DI121" s="248" t="str">
        <f t="shared" si="489"/>
        <v>67</v>
      </c>
      <c r="DJ121" s="245" t="str">
        <f t="shared" si="489"/>
        <v/>
      </c>
      <c r="DK121" s="245" t="str">
        <f t="shared" si="489"/>
        <v/>
      </c>
      <c r="DL121" s="245" t="str">
        <f t="shared" si="489"/>
        <v/>
      </c>
      <c r="DM121" s="249" t="str">
        <f t="shared" si="489"/>
        <v>0</v>
      </c>
      <c r="DN121" s="245" t="str">
        <f t="shared" si="489"/>
        <v/>
      </c>
      <c r="DO121" s="245" t="str">
        <f t="shared" si="489"/>
        <v/>
      </c>
      <c r="DP121" s="245" t="str">
        <f t="shared" si="489"/>
        <v/>
      </c>
      <c r="DQ121" s="245" t="str">
        <f t="shared" si="489"/>
        <v/>
      </c>
      <c r="DR121" s="246" t="str">
        <f t="shared" si="489"/>
        <v/>
      </c>
      <c r="DS121" s="248" t="str">
        <f t="shared" si="15"/>
        <v>38</v>
      </c>
      <c r="DT121" s="249" t="str">
        <f t="shared" si="16"/>
        <v>67</v>
      </c>
      <c r="DU121" s="225" t="str">
        <f>CY121*'Ores &amp; Ingots'!$C$3+CZ121*'Ores &amp; Ingots'!$C$4+DA121*'Ores &amp; Ingots'!$C$5+DB121*'Ores &amp; Ingots'!$C$6+DC121*'Ores &amp; Ingots'!$C$7+DD121*'Ores &amp; Ingots'!$C$8+DE121*'Ores &amp; Ingots'!$C$9+DF121*'Ores &amp; Ingots'!$C$10+DG121*'Ores &amp; Ingots'!$C$11+DH121*'Ores &amp; Ingots'!$C$12</f>
        <v>5</v>
      </c>
      <c r="DV121" s="225" t="str">
        <f>DI121*'Ores &amp; Ingots'!$B$3+DJ121*'Ores &amp; Ingots'!$B$4+DK121*'Ores &amp; Ingots'!$B$5+DL121*'Ores &amp; Ingots'!$B$6+DM121*'Ores &amp; Ingots'!$B$7+DN121*'Ores &amp; Ingots'!$B$8+DO121*'Ores &amp; Ingots'!$B$9+DP121*'Ores &amp; Ingots'!$B$10+DQ121*'Ores &amp; Ingots'!$B$11+DR121*'Ores &amp; Ingots'!$B$12</f>
        <v>25</v>
      </c>
      <c r="DW121" s="249" t="str">
        <f>CY121*Refining!$G$3+CZ121*Refining!$G$4+DA121*Refining!$G$5+DB121*Refining!$G$6+DC121*Refining!$G$7+DD121*Refining!$G$8+DE121*Refining!$G$9+DF121*Refining!$G$10+DG121*Refining!$G$11+DH121*Refining!$G$12</f>
        <v>3</v>
      </c>
      <c r="DX121" s="249" t="str">
        <f t="shared" si="17"/>
        <v>426</v>
      </c>
      <c r="DY121" s="250" t="str">
        <f t="shared" si="18"/>
        <v>0.0004</v>
      </c>
      <c r="DZ121" s="248" t="str">
        <f t="shared" si="19"/>
        <v>20</v>
      </c>
      <c r="EA121" s="251" t="str">
        <f t="shared" ref="EA121:EB121" si="490">DZ121/60</f>
        <v>0.3</v>
      </c>
      <c r="EB121" s="251" t="str">
        <f t="shared" si="490"/>
        <v>0.0</v>
      </c>
      <c r="EC121" s="543" t="str">
        <f t="shared" si="21"/>
        <v>0.00</v>
      </c>
      <c r="ED121" s="248" t="str">
        <f t="shared" si="22"/>
        <v>2,760</v>
      </c>
      <c r="EE121" s="251" t="str">
        <f t="shared" ref="EE121:EF121" si="491">ED121/1000</f>
        <v>2.8</v>
      </c>
      <c r="EF121" s="252" t="str">
        <f t="shared" si="491"/>
        <v>0.00</v>
      </c>
      <c r="EG121" s="544" t="str">
        <f t="shared" si="24"/>
        <v>0.0028</v>
      </c>
      <c r="EH121" s="225" t="s">
        <v>12</v>
      </c>
    </row>
    <row r="122" hidden="1">
      <c r="A122" s="33"/>
      <c r="B122" s="226" t="s">
        <v>1000</v>
      </c>
      <c r="C122" s="227" t="s">
        <v>886</v>
      </c>
      <c r="D122" s="227">
        <v>1.0</v>
      </c>
      <c r="E122" s="227">
        <v>1.0</v>
      </c>
      <c r="F122" s="227">
        <v>1.0</v>
      </c>
      <c r="G122" s="228" t="str">
        <f t="shared" si="5"/>
        <v>15.6</v>
      </c>
      <c r="H122" s="229">
        <v>50.0</v>
      </c>
      <c r="I122" s="229">
        <v>50.0</v>
      </c>
      <c r="J122" s="229" t="str">
        <f>H122/Main!$D$9</f>
        <v>50</v>
      </c>
      <c r="K122" s="229" t="str">
        <f>I122/Main!$D$10</f>
        <v>50</v>
      </c>
      <c r="L122" s="229" t="str">
        <f t="shared" si="6"/>
        <v>1</v>
      </c>
      <c r="M122" s="229">
        <v>1.0</v>
      </c>
      <c r="N122" s="231">
        <v>300.0</v>
      </c>
      <c r="O122" s="231">
        <v>300.0</v>
      </c>
      <c r="P122" s="230"/>
      <c r="Q122" s="231"/>
      <c r="R122" s="230"/>
      <c r="S122" s="232"/>
      <c r="T122" s="232"/>
      <c r="U122" s="230"/>
      <c r="V122" s="230"/>
      <c r="W122" s="232"/>
      <c r="X122" s="232"/>
      <c r="Y122" s="230"/>
      <c r="Z122" s="230"/>
      <c r="AA122" s="230"/>
      <c r="AB122" s="230"/>
      <c r="AC122" s="334" t="s">
        <v>18</v>
      </c>
      <c r="AD122" s="225">
        <v>0.0</v>
      </c>
      <c r="AE122" s="225">
        <v>10.0</v>
      </c>
      <c r="AF122" s="225">
        <v>0.0</v>
      </c>
      <c r="AG122" s="225">
        <v>0.0</v>
      </c>
      <c r="AH122" s="225">
        <v>10.0</v>
      </c>
      <c r="AI122" s="225">
        <v>0.0</v>
      </c>
      <c r="AJ122" s="225">
        <v>1.0</v>
      </c>
      <c r="AK122" s="309">
        <v>15.0</v>
      </c>
      <c r="AL122" s="225">
        <v>0.0</v>
      </c>
      <c r="AM122" s="225">
        <v>0.0</v>
      </c>
      <c r="AN122" s="225">
        <v>0.0</v>
      </c>
      <c r="AO122" s="225">
        <v>0.0</v>
      </c>
      <c r="AP122" s="225">
        <v>0.0</v>
      </c>
      <c r="AQ122" s="225">
        <v>0.0</v>
      </c>
      <c r="AR122" s="225">
        <v>0.0</v>
      </c>
      <c r="AS122" s="225">
        <v>0.0</v>
      </c>
      <c r="AT122" s="225">
        <v>0.0</v>
      </c>
      <c r="AU122" s="225">
        <v>0.0</v>
      </c>
      <c r="AV122" s="225">
        <v>0.0</v>
      </c>
      <c r="AW122" s="225">
        <v>0.0</v>
      </c>
      <c r="AX122" s="225">
        <v>0.0</v>
      </c>
      <c r="AY122" s="236" t="str">
        <f t="shared" ref="AY122:BS122" si="492">IF(AD122 = 0, "", AD122)</f>
        <v/>
      </c>
      <c r="AZ122" s="225" t="str">
        <f t="shared" si="492"/>
        <v>10</v>
      </c>
      <c r="BA122" s="227" t="str">
        <f t="shared" si="492"/>
        <v/>
      </c>
      <c r="BB122" s="227" t="str">
        <f t="shared" si="492"/>
        <v/>
      </c>
      <c r="BC122" s="225" t="str">
        <f t="shared" si="492"/>
        <v>10</v>
      </c>
      <c r="BD122" s="227" t="str">
        <f t="shared" si="492"/>
        <v/>
      </c>
      <c r="BE122" s="225" t="str">
        <f t="shared" si="492"/>
        <v>1</v>
      </c>
      <c r="BF122" s="309" t="str">
        <f t="shared" si="492"/>
        <v>15</v>
      </c>
      <c r="BG122" s="227" t="str">
        <f t="shared" si="492"/>
        <v/>
      </c>
      <c r="BH122" s="227" t="str">
        <f t="shared" si="492"/>
        <v/>
      </c>
      <c r="BI122" s="227" t="str">
        <f t="shared" si="492"/>
        <v/>
      </c>
      <c r="BJ122" s="227" t="str">
        <f t="shared" si="492"/>
        <v/>
      </c>
      <c r="BK122" s="227" t="str">
        <f t="shared" si="492"/>
        <v/>
      </c>
      <c r="BL122" s="227" t="str">
        <f t="shared" si="492"/>
        <v/>
      </c>
      <c r="BM122" s="227" t="str">
        <f t="shared" si="492"/>
        <v/>
      </c>
      <c r="BN122" s="227" t="str">
        <f t="shared" si="492"/>
        <v/>
      </c>
      <c r="BO122" s="227" t="str">
        <f t="shared" si="492"/>
        <v/>
      </c>
      <c r="BP122" s="227" t="str">
        <f t="shared" si="492"/>
        <v/>
      </c>
      <c r="BQ122" s="227" t="str">
        <f t="shared" si="492"/>
        <v/>
      </c>
      <c r="BR122" s="227" t="str">
        <f t="shared" si="492"/>
        <v/>
      </c>
      <c r="BS122" s="238" t="str">
        <f t="shared" si="492"/>
        <v/>
      </c>
      <c r="BT122" s="239" t="str">
        <f>$AY122*Assembly!Y$4+$AZ122*Assembly!Y$5+$BA122*Assembly!Y$6+$BB122*Assembly!Y$7+$BC122*Assembly!Y$8+$BD122*Assembly!Y$9+$BE122*Assembly!Y$10+$BF122*Assembly!Y$11+$BG122*Assembly!Y$12+$BH122*Assembly!Y$13+$BI122*Assembly!Y$14+$BJ122*Assembly!Y$15+$BK122*Assembly!Y$16+$BL122*Assembly!Y$17+$BM122*Assembly!Y$18+$BN122*Assembly!Y$19+$BO122*Assembly!Y$20+$BP122*Assembly!Y$21+$BQ122*Assembly!Y$22+$BR122*Assembly!Y$23+$BS122*Assembly!Y$24</f>
        <v>137</v>
      </c>
      <c r="BU122" s="225" t="str">
        <f t="shared" si="8"/>
        <v>9</v>
      </c>
      <c r="BV122" s="225" t="str">
        <f>$AY122*Assembly!AC$4+$AZ122*Assembly!AC$5+$BA122*Assembly!AC$6+$BB122*Assembly!AC$7+$BC122*Assembly!AC$8+$BD122*Assembly!AC$9+$BE122*Assembly!AC$10+$BF122*Assembly!AC$11+$BG122*Assembly!AC$12+$BH122*Assembly!AC$13+$BI122*Assembly!AC$14+$BJ122*Assembly!AC$15+$BK122*Assembly!AC$16+$BL122*Assembly!AC$17+$BM122*Assembly!AC$18+$BN122*Assembly!AC$19+$BO122*Assembly!AC$20+$BP122*Assembly!AC$21+$BQ122*Assembly!AC$22+$BR122*Assembly!AC$23+$BS122*Assembly!AC$24</f>
        <v>505</v>
      </c>
      <c r="BW122" s="240" t="str">
        <f t="shared" si="9"/>
        <v>3.69</v>
      </c>
      <c r="BX122" s="241" t="str">
        <f t="shared" si="10"/>
        <v>32</v>
      </c>
      <c r="BY122" s="242" t="str">
        <f t="shared" si="11"/>
        <v>57.6</v>
      </c>
      <c r="BZ122" s="225"/>
      <c r="CA122" s="225" t="str">
        <f>$AY122*Assembly!X$4+$AZ122*Assembly!X$5+$BA122*Assembly!X$6+$BB122*Assembly!X$7+$BC122*Assembly!X$8+$BD122*Assembly!X$9+$BE122*Assembly!X$10+$BF122*Assembly!X$11+$BG122*Assembly!X$12+$BH122*Assembly!X$13+$BI122*Assembly!X$14+$BJ122*Assembly!X$15+$BK122*Assembly!X$16+$BL122*Assembly!X$17+$BM122*Assembly!X$18+$BN122*Assembly!X$19+$BO122*Assembly!X$20+$BP122*Assembly!X$21+$BQ122*Assembly!X$22+$BR122*Assembly!X$23+$BS122*Assembly!X$24</f>
        <v>66</v>
      </c>
      <c r="CB122" s="225" t="str">
        <f t="shared" si="12"/>
        <v>10,267</v>
      </c>
      <c r="CC122" s="223" t="str">
        <f t="shared" si="13"/>
        <v>0.0103</v>
      </c>
      <c r="CD122" s="243" t="str">
        <f>$AY122*Assembly!AB$4+$AZ122*Assembly!AB$5+$BA122*Assembly!AB$6+$BB122*Assembly!AB$7+$BC122*Assembly!AB$8+$BD122*Assembly!AB$9+$BE122*Assembly!AB$10+$BF122*Assembly!AB$11+$BG122*Assembly!AB$12+$BH122*Assembly!AB$13+$BI122*Assembly!AB$14+$BJ122*Assembly!AB$15+$BK122*Assembly!AB$16+$BL122*Assembly!AB$17+$BM122*Assembly!AB$18+$BN122*Assembly!AB$19+$BO122*Assembly!AB$20+$BP122*Assembly!AB$21+$BQ122*Assembly!AB$22+$BR122*Assembly!AB$23+$BS122*Assembly!AB$24</f>
        <v>93</v>
      </c>
      <c r="CE122" s="231" t="str">
        <f>$AY122*Assembly!M$4+$AZ122*Assembly!M$5+$BA122*Assembly!M$6+$BB122*Assembly!M$7+$BC122*Assembly!M$8+$BD122*Assembly!M$9+$BE122*Assembly!M$10+$BF122*Assembly!M$11+$BG122*Assembly!M$12+$BH122*Assembly!M$13+$BI122*Assembly!M$14+$BJ122*Assembly!M$15+$BK122*Assembly!M$16+$BL122*Assembly!M$17+$BM122*Assembly!M$18+$BN122*Assembly!M$19+$BO122*Assembly!M$20+$BP122*Assembly!M$21+$BQ122*Assembly!M$22+$BR122*Assembly!M$23+$BS122*Assembly!M$24</f>
        <v>163</v>
      </c>
      <c r="CF122" s="231" t="str">
        <f>$AY122*Assembly!N$4+$AZ122*Assembly!N$5+$BA122*Assembly!N$6+$BB122*Assembly!N$7+$BC122*Assembly!N$8+$BD122*Assembly!N$9+$BE122*Assembly!N$10+$BF122*Assembly!N$11+$BG122*Assembly!N$12+$BH122*Assembly!N$13+$BI122*Assembly!N$14+$BJ122*Assembly!N$15+$BK122*Assembly!N$16+$BL122*Assembly!N$17+$BM122*Assembly!N$18+$BN122*Assembly!N$19+$BO122*Assembly!N$20+$BP122*Assembly!N$21+$BQ122*Assembly!N$22+$BR122*Assembly!N$23+$BS122*Assembly!N$24</f>
        <v>5</v>
      </c>
      <c r="CG122" s="231" t="str">
        <f>$AY122*Assembly!O$4+$AZ122*Assembly!O$5+$BA122*Assembly!O$6+$BB122*Assembly!O$7+$BC122*Assembly!O$8+$BD122*Assembly!O$9+$BE122*Assembly!O$10+$BF122*Assembly!O$11+$BG122*Assembly!O$12+$BH122*Assembly!O$13+$BI122*Assembly!O$14+$BJ122*Assembly!O$15+$BK122*Assembly!O$16+$BL122*Assembly!O$17+$BM122*Assembly!O$18+$BN122*Assembly!O$19+$BO122*Assembly!O$20+$BP122*Assembly!O$21+$BQ122*Assembly!O$22+$BR122*Assembly!O$23+$BS122*Assembly!O$24</f>
        <v>0</v>
      </c>
      <c r="CH122" s="229" t="str">
        <f>$AY122*Assembly!P$4+$AZ122*Assembly!P$5+$BA122*Assembly!P$6+$BB122*Assembly!P$7+$BC122*Assembly!P$8+$BD122*Assembly!P$9+$BE122*Assembly!P$10+$BF122*Assembly!P$11+$BG122*Assembly!P$12+$BH122*Assembly!P$13+$BI122*Assembly!P$14+$BJ122*Assembly!P$15+$BK122*Assembly!P$16+$BL122*Assembly!P$17+$BM122*Assembly!P$18+$BN122*Assembly!P$19+$BO122*Assembly!P$20+$BP122*Assembly!P$21+$BQ122*Assembly!P$22+$BR122*Assembly!P$23+$BS122*Assembly!P$24</f>
        <v>0</v>
      </c>
      <c r="CI122" s="229" t="str">
        <f>$AY122*Assembly!Q$4+$AZ122*Assembly!Q$5+$BA122*Assembly!Q$6+$BB122*Assembly!Q$7+$BC122*Assembly!Q$8+$BD122*Assembly!Q$9+$BE122*Assembly!Q$10+$BF122*Assembly!Q$11+$BG122*Assembly!Q$12+$BH122*Assembly!Q$13+$BI122*Assembly!Q$14+$BJ122*Assembly!Q$15+$BK122*Assembly!Q$16+$BL122*Assembly!Q$17+$BM122*Assembly!Q$18+$BN122*Assembly!Q$19+$BO122*Assembly!Q$20+$BP122*Assembly!Q$21+$BQ122*Assembly!Q$22+$BR122*Assembly!Q$23+$BS122*Assembly!Q$24</f>
        <v>3</v>
      </c>
      <c r="CJ122" s="231" t="str">
        <f>$AY122*Assembly!R$4+$AZ122*Assembly!R$5+$BA122*Assembly!R$6+$BB122*Assembly!R$7+$BC122*Assembly!R$8+$BD122*Assembly!R$9+$BE122*Assembly!R$10+$BF122*Assembly!R$11+$BG122*Assembly!R$12+$BH122*Assembly!R$13+$BI122*Assembly!R$14+$BJ122*Assembly!R$15+$BK122*Assembly!R$16+$BL122*Assembly!R$17+$BM122*Assembly!R$18+$BN122*Assembly!R$19+$BO122*Assembly!R$20+$BP122*Assembly!R$21+$BQ122*Assembly!R$22+$BR122*Assembly!R$23+$BS122*Assembly!R$24</f>
        <v>0</v>
      </c>
      <c r="CK122" s="229" t="str">
        <f>$AY122*Assembly!S$4+$AZ122*Assembly!S$5+$BA122*Assembly!S$6+$BB122*Assembly!S$7+$BC122*Assembly!S$8+$BD122*Assembly!S$9+$BE122*Assembly!S$10+$BF122*Assembly!S$11+$BG122*Assembly!S$12+$BH122*Assembly!S$13+$BI122*Assembly!S$14+$BJ122*Assembly!S$15+$BK122*Assembly!S$16+$BL122*Assembly!S$17+$BM122*Assembly!S$18+$BN122*Assembly!S$19+$BO122*Assembly!S$20+$BP122*Assembly!S$21+$BQ122*Assembly!S$22+$BR122*Assembly!S$23+$BS122*Assembly!S$24</f>
        <v>0</v>
      </c>
      <c r="CL122" s="229" t="str">
        <f>$AY122*Assembly!T$4+$AZ122*Assembly!T$5+$BA122*Assembly!T$6+$BB122*Assembly!T$7+$BC122*Assembly!T$8+$BD122*Assembly!T$9+$BE122*Assembly!T$10+$BF122*Assembly!T$11+$BG122*Assembly!T$12+$BH122*Assembly!T$13+$BI122*Assembly!T$14+$BJ122*Assembly!T$15+$BK122*Assembly!T$16+$BL122*Assembly!T$17+$BM122*Assembly!T$18+$BN122*Assembly!T$19+$BO122*Assembly!T$20+$BP122*Assembly!T$21+$BQ122*Assembly!T$22+$BR122*Assembly!T$23+$BS122*Assembly!T$24</f>
        <v>0</v>
      </c>
      <c r="CM122" s="229" t="str">
        <f>$AY122*Assembly!U$4+$AZ122*Assembly!U$5+$BA122*Assembly!U$6+$BB122*Assembly!U$7+$BC122*Assembly!U$8+$BD122*Assembly!U$9+$BE122*Assembly!U$10+$BF122*Assembly!U$11+$BG122*Assembly!U$12+$BH122*Assembly!U$13+$BI122*Assembly!U$14+$BJ122*Assembly!U$15+$BK122*Assembly!U$16+$BL122*Assembly!U$17+$BM122*Assembly!U$18+$BN122*Assembly!U$19+$BO122*Assembly!U$20+$BP122*Assembly!U$21+$BQ122*Assembly!U$22+$BR122*Assembly!U$23+$BS122*Assembly!U$24</f>
        <v>0</v>
      </c>
      <c r="CN122" s="231" t="str">
        <f>$AY122*Assembly!V$4+$AZ122*Assembly!V$5+$BA122*Assembly!V$6+$BB122*Assembly!V$7+$BC122*Assembly!V$8+$BD122*Assembly!V$9+$BE122*Assembly!V$10+$BF122*Assembly!V$11+$BG122*Assembly!V$12+$BH122*Assembly!V$13+$BI122*Assembly!V$14+$BJ122*Assembly!V$15+$BK122*Assembly!V$16+$BL122*Assembly!V$17+$BM122*Assembly!V$18+$BN122*Assembly!V$19+$BO122*Assembly!V$20+$BP122*Assembly!V$21+$BQ122*Assembly!V$22+$BR122*Assembly!V$23+$BS122*Assembly!V$24</f>
        <v>0</v>
      </c>
      <c r="CO122" s="231" t="str">
        <f>CE122*Refining!$F$3</f>
        <v>290</v>
      </c>
      <c r="CP122" s="231" t="str">
        <f>CF122*Refining!$F$4</f>
        <v>16</v>
      </c>
      <c r="CQ122" s="231" t="str">
        <f>CG122*Refining!$F$5</f>
        <v>0</v>
      </c>
      <c r="CR122" s="231" t="str">
        <f>CH122*Refining!$F$6</f>
        <v>0</v>
      </c>
      <c r="CS122" s="231" t="str">
        <f>CI122*Refining!$F$7</f>
        <v>5</v>
      </c>
      <c r="CT122" s="231" t="str">
        <f>CJ122*Refining!$F$8</f>
        <v>0</v>
      </c>
      <c r="CU122" s="231" t="str">
        <f>CK122*Refining!$F$9</f>
        <v>0</v>
      </c>
      <c r="CV122" s="231" t="str">
        <f>CL122*Refining!$F$10</f>
        <v>0</v>
      </c>
      <c r="CW122" s="231" t="str">
        <f>CM122*Refining!$F$11</f>
        <v>0</v>
      </c>
      <c r="CX122" s="231" t="str">
        <f>CN122*Refining!$F$12</f>
        <v>0</v>
      </c>
      <c r="CY122" s="248" t="str">
        <f t="shared" ref="CY122:DR122" si="493">IF(CE122 = 0, "", CE122)</f>
        <v>163</v>
      </c>
      <c r="CZ122" s="249" t="str">
        <f t="shared" si="493"/>
        <v>5</v>
      </c>
      <c r="DA122" s="245" t="str">
        <f t="shared" si="493"/>
        <v/>
      </c>
      <c r="DB122" s="245" t="str">
        <f t="shared" si="493"/>
        <v/>
      </c>
      <c r="DC122" s="245" t="str">
        <f t="shared" si="493"/>
        <v>3</v>
      </c>
      <c r="DD122" s="245" t="str">
        <f t="shared" si="493"/>
        <v/>
      </c>
      <c r="DE122" s="245" t="str">
        <f t="shared" si="493"/>
        <v/>
      </c>
      <c r="DF122" s="245" t="str">
        <f t="shared" si="493"/>
        <v/>
      </c>
      <c r="DG122" s="245" t="str">
        <f t="shared" si="493"/>
        <v/>
      </c>
      <c r="DH122" s="246" t="str">
        <f t="shared" si="493"/>
        <v/>
      </c>
      <c r="DI122" s="248" t="str">
        <f t="shared" si="493"/>
        <v>290</v>
      </c>
      <c r="DJ122" s="249" t="str">
        <f t="shared" si="493"/>
        <v>16</v>
      </c>
      <c r="DK122" s="245" t="str">
        <f t="shared" si="493"/>
        <v/>
      </c>
      <c r="DL122" s="245" t="str">
        <f t="shared" si="493"/>
        <v/>
      </c>
      <c r="DM122" s="249" t="str">
        <f t="shared" si="493"/>
        <v>5</v>
      </c>
      <c r="DN122" s="245" t="str">
        <f t="shared" si="493"/>
        <v/>
      </c>
      <c r="DO122" s="245" t="str">
        <f t="shared" si="493"/>
        <v/>
      </c>
      <c r="DP122" s="245" t="str">
        <f t="shared" si="493"/>
        <v/>
      </c>
      <c r="DQ122" s="245" t="str">
        <f t="shared" si="493"/>
        <v/>
      </c>
      <c r="DR122" s="246" t="str">
        <f t="shared" si="493"/>
        <v/>
      </c>
      <c r="DS122" s="248" t="str">
        <f t="shared" si="15"/>
        <v>171</v>
      </c>
      <c r="DT122" s="249" t="str">
        <f t="shared" si="16"/>
        <v>311</v>
      </c>
      <c r="DU122" s="225" t="str">
        <f>CY122*'Ores &amp; Ingots'!$C$3+CZ122*'Ores &amp; Ingots'!$C$4+DA122*'Ores &amp; Ingots'!$C$5+DB122*'Ores &amp; Ingots'!$C$6+DC122*'Ores &amp; Ingots'!$C$7+DD122*'Ores &amp; Ingots'!$C$8+DE122*'Ores &amp; Ingots'!$C$9+DF122*'Ores &amp; Ingots'!$C$10+DG122*'Ores &amp; Ingots'!$C$11+DH122*'Ores &amp; Ingots'!$C$12</f>
        <v>22</v>
      </c>
      <c r="DV122" s="225" t="str">
        <f>DI122*'Ores &amp; Ingots'!$B$3+DJ122*'Ores &amp; Ingots'!$B$4+DK122*'Ores &amp; Ingots'!$B$5+DL122*'Ores &amp; Ingots'!$B$6+DM122*'Ores &amp; Ingots'!$B$7+DN122*'Ores &amp; Ingots'!$B$8+DO122*'Ores &amp; Ingots'!$B$9+DP122*'Ores &amp; Ingots'!$B$10+DQ122*'Ores &amp; Ingots'!$B$11+DR122*'Ores &amp; Ingots'!$B$12</f>
        <v>115</v>
      </c>
      <c r="DW122" s="249" t="str">
        <f>CY122*Refining!$G$3+CZ122*Refining!$G$4+DA122*Refining!$G$5+DB122*Refining!$G$6+DC122*Refining!$G$7+DD122*Refining!$G$8+DE122*Refining!$G$9+DF122*Refining!$G$10+DG122*Refining!$G$11+DH122*Refining!$G$12</f>
        <v>38</v>
      </c>
      <c r="DX122" s="249" t="str">
        <f t="shared" si="17"/>
        <v>5,860</v>
      </c>
      <c r="DY122" s="250" t="str">
        <f t="shared" si="18"/>
        <v>0.0059</v>
      </c>
      <c r="DZ122" s="248" t="str">
        <f t="shared" si="19"/>
        <v>154</v>
      </c>
      <c r="EA122" s="251" t="str">
        <f t="shared" ref="EA122:EB122" si="494">DZ122/60</f>
        <v>2.6</v>
      </c>
      <c r="EB122" s="251" t="str">
        <f t="shared" si="494"/>
        <v>0.0</v>
      </c>
      <c r="EC122" s="543" t="str">
        <f t="shared" si="21"/>
        <v>0.00</v>
      </c>
      <c r="ED122" s="248" t="str">
        <f t="shared" si="22"/>
        <v>16,127</v>
      </c>
      <c r="EE122" s="251" t="str">
        <f t="shared" ref="EE122:EF122" si="495">ED122/1000</f>
        <v>16.1</v>
      </c>
      <c r="EF122" s="252" t="str">
        <f t="shared" si="495"/>
        <v>0.02</v>
      </c>
      <c r="EG122" s="544" t="str">
        <f t="shared" si="24"/>
        <v>0.0161</v>
      </c>
      <c r="EH122" s="225">
        <v>404.0</v>
      </c>
    </row>
    <row r="123">
      <c r="A123" s="33"/>
      <c r="B123" s="226" t="s">
        <v>1000</v>
      </c>
      <c r="C123" s="227" t="s">
        <v>885</v>
      </c>
      <c r="D123" s="227">
        <v>1.0</v>
      </c>
      <c r="E123" s="227">
        <v>1.0</v>
      </c>
      <c r="F123" s="227">
        <v>1.0</v>
      </c>
      <c r="G123" s="253" t="str">
        <f t="shared" si="5"/>
        <v>0.1</v>
      </c>
      <c r="H123" s="254">
        <v>20.0</v>
      </c>
      <c r="I123" s="254">
        <v>20.0</v>
      </c>
      <c r="J123" s="254" t="str">
        <f>H123/Main!$D$9</f>
        <v>20</v>
      </c>
      <c r="K123" s="254" t="str">
        <f>I123/Main!$D$10</f>
        <v>20</v>
      </c>
      <c r="L123" s="254" t="str">
        <f t="shared" si="6"/>
        <v>1</v>
      </c>
      <c r="M123" s="254">
        <v>1.0</v>
      </c>
      <c r="N123" s="256">
        <v>300.0</v>
      </c>
      <c r="O123" s="256">
        <v>300.0</v>
      </c>
      <c r="P123" s="255"/>
      <c r="Q123" s="256"/>
      <c r="R123" s="255"/>
      <c r="S123" s="257"/>
      <c r="T123" s="257"/>
      <c r="U123" s="255"/>
      <c r="V123" s="255"/>
      <c r="W123" s="257"/>
      <c r="X123" s="257"/>
      <c r="Y123" s="255"/>
      <c r="Z123" s="255"/>
      <c r="AA123" s="255"/>
      <c r="AB123" s="255"/>
      <c r="AC123" s="335"/>
      <c r="AD123" s="225">
        <v>0.0</v>
      </c>
      <c r="AE123" s="225">
        <v>2.0</v>
      </c>
      <c r="AF123" s="225">
        <v>0.0</v>
      </c>
      <c r="AG123" s="225">
        <v>0.0</v>
      </c>
      <c r="AH123" s="225">
        <v>1.0</v>
      </c>
      <c r="AI123" s="225">
        <v>0.0</v>
      </c>
      <c r="AJ123" s="225">
        <v>1.0</v>
      </c>
      <c r="AK123" s="309">
        <v>1.0</v>
      </c>
      <c r="AL123" s="225">
        <v>0.0</v>
      </c>
      <c r="AM123" s="225">
        <v>0.0</v>
      </c>
      <c r="AN123" s="225">
        <v>0.0</v>
      </c>
      <c r="AO123" s="225">
        <v>0.0</v>
      </c>
      <c r="AP123" s="225">
        <v>0.0</v>
      </c>
      <c r="AQ123" s="225">
        <v>0.0</v>
      </c>
      <c r="AR123" s="225">
        <v>0.0</v>
      </c>
      <c r="AS123" s="225">
        <v>0.0</v>
      </c>
      <c r="AT123" s="225">
        <v>0.0</v>
      </c>
      <c r="AU123" s="225">
        <v>0.0</v>
      </c>
      <c r="AV123" s="225">
        <v>0.0</v>
      </c>
      <c r="AW123" s="225">
        <v>0.0</v>
      </c>
      <c r="AX123" s="225">
        <v>0.0</v>
      </c>
      <c r="AY123" s="236" t="str">
        <f t="shared" ref="AY123:BS123" si="496">IF(AD123 = 0, "", AD123)</f>
        <v/>
      </c>
      <c r="AZ123" s="225" t="str">
        <f t="shared" si="496"/>
        <v>2</v>
      </c>
      <c r="BA123" s="227" t="str">
        <f t="shared" si="496"/>
        <v/>
      </c>
      <c r="BB123" s="227" t="str">
        <f t="shared" si="496"/>
        <v/>
      </c>
      <c r="BC123" s="225" t="str">
        <f t="shared" si="496"/>
        <v>1</v>
      </c>
      <c r="BD123" s="227" t="str">
        <f t="shared" si="496"/>
        <v/>
      </c>
      <c r="BE123" s="225" t="str">
        <f t="shared" si="496"/>
        <v>1</v>
      </c>
      <c r="BF123" s="309" t="str">
        <f t="shared" si="496"/>
        <v>1</v>
      </c>
      <c r="BG123" s="227" t="str">
        <f t="shared" si="496"/>
        <v/>
      </c>
      <c r="BH123" s="227" t="str">
        <f t="shared" si="496"/>
        <v/>
      </c>
      <c r="BI123" s="227" t="str">
        <f t="shared" si="496"/>
        <v/>
      </c>
      <c r="BJ123" s="227" t="str">
        <f t="shared" si="496"/>
        <v/>
      </c>
      <c r="BK123" s="227" t="str">
        <f t="shared" si="496"/>
        <v/>
      </c>
      <c r="BL123" s="227" t="str">
        <f t="shared" si="496"/>
        <v/>
      </c>
      <c r="BM123" s="227" t="str">
        <f t="shared" si="496"/>
        <v/>
      </c>
      <c r="BN123" s="227" t="str">
        <f t="shared" si="496"/>
        <v/>
      </c>
      <c r="BO123" s="227" t="str">
        <f t="shared" si="496"/>
        <v/>
      </c>
      <c r="BP123" s="227" t="str">
        <f t="shared" si="496"/>
        <v/>
      </c>
      <c r="BQ123" s="227" t="str">
        <f t="shared" si="496"/>
        <v/>
      </c>
      <c r="BR123" s="227" t="str">
        <f t="shared" si="496"/>
        <v/>
      </c>
      <c r="BS123" s="238" t="str">
        <f t="shared" si="496"/>
        <v/>
      </c>
      <c r="BT123" s="239" t="str">
        <f>$AY123*Assembly!Y$4+$AZ123*Assembly!Y$5+$BA123*Assembly!Y$6+$BB123*Assembly!Y$7+$BC123*Assembly!Y$8+$BD123*Assembly!Y$9+$BE123*Assembly!Y$10+$BF123*Assembly!Y$11+$BG123*Assembly!Y$12+$BH123*Assembly!Y$13+$BI123*Assembly!Y$14+$BJ123*Assembly!Y$15+$BK123*Assembly!Y$16+$BL123*Assembly!Y$17+$BM123*Assembly!Y$18+$BN123*Assembly!Y$19+$BO123*Assembly!Y$20+$BP123*Assembly!Y$21+$BQ123*Assembly!Y$22+$BR123*Assembly!Y$23+$BS123*Assembly!Y$24</f>
        <v>38</v>
      </c>
      <c r="BU123" s="225" t="str">
        <f t="shared" si="8"/>
        <v>306</v>
      </c>
      <c r="BV123" s="225" t="str">
        <f>$AY123*Assembly!AC$4+$AZ123*Assembly!AC$5+$BA123*Assembly!AC$6+$BB123*Assembly!AC$7+$BC123*Assembly!AC$8+$BD123*Assembly!AC$9+$BE123*Assembly!AC$10+$BF123*Assembly!AC$11+$BG123*Assembly!AC$12+$BH123*Assembly!AC$13+$BI123*Assembly!AC$14+$BJ123*Assembly!AC$15+$BK123*Assembly!AC$16+$BL123*Assembly!AC$17+$BM123*Assembly!AC$18+$BN123*Assembly!AC$19+$BO123*Assembly!AC$20+$BP123*Assembly!AC$21+$BQ123*Assembly!AC$22+$BR123*Assembly!AC$23+$BS123*Assembly!AC$24</f>
        <v>101</v>
      </c>
      <c r="BW123" s="240" t="str">
        <f t="shared" si="9"/>
        <v>2.64</v>
      </c>
      <c r="BX123" s="241" t="str">
        <f t="shared" si="10"/>
        <v>808</v>
      </c>
      <c r="BY123" s="242" t="str">
        <f t="shared" si="11"/>
        <v>0.3</v>
      </c>
      <c r="BZ123" s="225"/>
      <c r="CA123" s="225" t="str">
        <f>$AY123*Assembly!X$4+$AZ123*Assembly!X$5+$BA123*Assembly!X$6+$BB123*Assembly!X$7+$BC123*Assembly!X$8+$BD123*Assembly!X$9+$BE123*Assembly!X$10+$BF123*Assembly!X$11+$BG123*Assembly!X$12+$BH123*Assembly!X$13+$BI123*Assembly!X$14+$BJ123*Assembly!X$15+$BK123*Assembly!X$16+$BL123*Assembly!X$17+$BM123*Assembly!X$18+$BN123*Assembly!X$19+$BO123*Assembly!X$20+$BP123*Assembly!X$21+$BQ123*Assembly!X$22+$BR123*Assembly!X$23+$BS123*Assembly!X$24</f>
        <v>8</v>
      </c>
      <c r="CB123" s="225" t="str">
        <f t="shared" si="12"/>
        <v>1,244</v>
      </c>
      <c r="CC123" s="223" t="str">
        <f t="shared" si="13"/>
        <v>0.0012</v>
      </c>
      <c r="CD123" s="243" t="str">
        <f>$AY123*Assembly!AB$4+$AZ123*Assembly!AB$5+$BA123*Assembly!AB$6+$BB123*Assembly!AB$7+$BC123*Assembly!AB$8+$BD123*Assembly!AB$9+$BE123*Assembly!AB$10+$BF123*Assembly!AB$11+$BG123*Assembly!AB$12+$BH123*Assembly!AB$13+$BI123*Assembly!AB$14+$BJ123*Assembly!AB$15+$BK123*Assembly!AB$16+$BL123*Assembly!AB$17+$BM123*Assembly!AB$18+$BN123*Assembly!AB$19+$BO123*Assembly!AB$20+$BP123*Assembly!AB$21+$BQ123*Assembly!AB$22+$BR123*Assembly!AB$23+$BS123*Assembly!AB$24</f>
        <v>21</v>
      </c>
      <c r="CE123" s="256" t="str">
        <f>$AY123*Assembly!M$4+$AZ123*Assembly!M$5+$BA123*Assembly!M$6+$BB123*Assembly!M$7+$BC123*Assembly!M$8+$BD123*Assembly!M$9+$BE123*Assembly!M$10+$BF123*Assembly!M$11+$BG123*Assembly!M$12+$BH123*Assembly!M$13+$BI123*Assembly!M$14+$BJ123*Assembly!M$15+$BK123*Assembly!M$16+$BL123*Assembly!M$17+$BM123*Assembly!M$18+$BN123*Assembly!M$19+$BO123*Assembly!M$20+$BP123*Assembly!M$21+$BQ123*Assembly!M$22+$BR123*Assembly!M$23+$BS123*Assembly!M$24</f>
        <v>38</v>
      </c>
      <c r="CF123" s="256" t="str">
        <f>$AY123*Assembly!N$4+$AZ123*Assembly!N$5+$BA123*Assembly!N$6+$BB123*Assembly!N$7+$BC123*Assembly!N$8+$BD123*Assembly!N$9+$BE123*Assembly!N$10+$BF123*Assembly!N$11+$BG123*Assembly!N$12+$BH123*Assembly!N$13+$BI123*Assembly!N$14+$BJ123*Assembly!N$15+$BK123*Assembly!N$16+$BL123*Assembly!N$17+$BM123*Assembly!N$18+$BN123*Assembly!N$19+$BO123*Assembly!N$20+$BP123*Assembly!N$21+$BQ123*Assembly!N$22+$BR123*Assembly!N$23+$BS123*Assembly!N$24</f>
        <v>5</v>
      </c>
      <c r="CG123" s="256" t="str">
        <f>$AY123*Assembly!O$4+$AZ123*Assembly!O$5+$BA123*Assembly!O$6+$BB123*Assembly!O$7+$BC123*Assembly!O$8+$BD123*Assembly!O$9+$BE123*Assembly!O$10+$BF123*Assembly!O$11+$BG123*Assembly!O$12+$BH123*Assembly!O$13+$BI123*Assembly!O$14+$BJ123*Assembly!O$15+$BK123*Assembly!O$16+$BL123*Assembly!O$17+$BM123*Assembly!O$18+$BN123*Assembly!O$19+$BO123*Assembly!O$20+$BP123*Assembly!O$21+$BQ123*Assembly!O$22+$BR123*Assembly!O$23+$BS123*Assembly!O$24</f>
        <v>0</v>
      </c>
      <c r="CH123" s="254" t="str">
        <f>$AY123*Assembly!P$4+$AZ123*Assembly!P$5+$BA123*Assembly!P$6+$BB123*Assembly!P$7+$BC123*Assembly!P$8+$BD123*Assembly!P$9+$BE123*Assembly!P$10+$BF123*Assembly!P$11+$BG123*Assembly!P$12+$BH123*Assembly!P$13+$BI123*Assembly!P$14+$BJ123*Assembly!P$15+$BK123*Assembly!P$16+$BL123*Assembly!P$17+$BM123*Assembly!P$18+$BN123*Assembly!P$19+$BO123*Assembly!P$20+$BP123*Assembly!P$21+$BQ123*Assembly!P$22+$BR123*Assembly!P$23+$BS123*Assembly!P$24</f>
        <v>0</v>
      </c>
      <c r="CI123" s="254" t="str">
        <f>$AY123*Assembly!Q$4+$AZ123*Assembly!Q$5+$BA123*Assembly!Q$6+$BB123*Assembly!Q$7+$BC123*Assembly!Q$8+$BD123*Assembly!Q$9+$BE123*Assembly!Q$10+$BF123*Assembly!Q$11+$BG123*Assembly!Q$12+$BH123*Assembly!Q$13+$BI123*Assembly!Q$14+$BJ123*Assembly!Q$15+$BK123*Assembly!Q$16+$BL123*Assembly!Q$17+$BM123*Assembly!Q$18+$BN123*Assembly!Q$19+$BO123*Assembly!Q$20+$BP123*Assembly!Q$21+$BQ123*Assembly!Q$22+$BR123*Assembly!Q$23+$BS123*Assembly!Q$24</f>
        <v>0.2</v>
      </c>
      <c r="CJ123" s="256" t="str">
        <f>$AY123*Assembly!R$4+$AZ123*Assembly!R$5+$BA123*Assembly!R$6+$BB123*Assembly!R$7+$BC123*Assembly!R$8+$BD123*Assembly!R$9+$BE123*Assembly!R$10+$BF123*Assembly!R$11+$BG123*Assembly!R$12+$BH123*Assembly!R$13+$BI123*Assembly!R$14+$BJ123*Assembly!R$15+$BK123*Assembly!R$16+$BL123*Assembly!R$17+$BM123*Assembly!R$18+$BN123*Assembly!R$19+$BO123*Assembly!R$20+$BP123*Assembly!R$21+$BQ123*Assembly!R$22+$BR123*Assembly!R$23+$BS123*Assembly!R$24</f>
        <v>0</v>
      </c>
      <c r="CK123" s="254" t="str">
        <f>$AY123*Assembly!S$4+$AZ123*Assembly!S$5+$BA123*Assembly!S$6+$BB123*Assembly!S$7+$BC123*Assembly!S$8+$BD123*Assembly!S$9+$BE123*Assembly!S$10+$BF123*Assembly!S$11+$BG123*Assembly!S$12+$BH123*Assembly!S$13+$BI123*Assembly!S$14+$BJ123*Assembly!S$15+$BK123*Assembly!S$16+$BL123*Assembly!S$17+$BM123*Assembly!S$18+$BN123*Assembly!S$19+$BO123*Assembly!S$20+$BP123*Assembly!S$21+$BQ123*Assembly!S$22+$BR123*Assembly!S$23+$BS123*Assembly!S$24</f>
        <v>0</v>
      </c>
      <c r="CL123" s="254" t="str">
        <f>$AY123*Assembly!T$4+$AZ123*Assembly!T$5+$BA123*Assembly!T$6+$BB123*Assembly!T$7+$BC123*Assembly!T$8+$BD123*Assembly!T$9+$BE123*Assembly!T$10+$BF123*Assembly!T$11+$BG123*Assembly!T$12+$BH123*Assembly!T$13+$BI123*Assembly!T$14+$BJ123*Assembly!T$15+$BK123*Assembly!T$16+$BL123*Assembly!T$17+$BM123*Assembly!T$18+$BN123*Assembly!T$19+$BO123*Assembly!T$20+$BP123*Assembly!T$21+$BQ123*Assembly!T$22+$BR123*Assembly!T$23+$BS123*Assembly!T$24</f>
        <v>0</v>
      </c>
      <c r="CM123" s="254" t="str">
        <f>$AY123*Assembly!U$4+$AZ123*Assembly!U$5+$BA123*Assembly!U$6+$BB123*Assembly!U$7+$BC123*Assembly!U$8+$BD123*Assembly!U$9+$BE123*Assembly!U$10+$BF123*Assembly!U$11+$BG123*Assembly!U$12+$BH123*Assembly!U$13+$BI123*Assembly!U$14+$BJ123*Assembly!U$15+$BK123*Assembly!U$16+$BL123*Assembly!U$17+$BM123*Assembly!U$18+$BN123*Assembly!U$19+$BO123*Assembly!U$20+$BP123*Assembly!U$21+$BQ123*Assembly!U$22+$BR123*Assembly!U$23+$BS123*Assembly!U$24</f>
        <v>0</v>
      </c>
      <c r="CN123" s="256" t="str">
        <f>$AY123*Assembly!V$4+$AZ123*Assembly!V$5+$BA123*Assembly!V$6+$BB123*Assembly!V$7+$BC123*Assembly!V$8+$BD123*Assembly!V$9+$BE123*Assembly!V$10+$BF123*Assembly!V$11+$BG123*Assembly!V$12+$BH123*Assembly!V$13+$BI123*Assembly!V$14+$BJ123*Assembly!V$15+$BK123*Assembly!V$16+$BL123*Assembly!V$17+$BM123*Assembly!V$18+$BN123*Assembly!V$19+$BO123*Assembly!V$20+$BP123*Assembly!V$21+$BQ123*Assembly!V$22+$BR123*Assembly!V$23+$BS123*Assembly!V$24</f>
        <v>0</v>
      </c>
      <c r="CO123" s="256" t="str">
        <f>CE123*Refining!$F$3</f>
        <v>67</v>
      </c>
      <c r="CP123" s="256" t="str">
        <f>CF123*Refining!$F$4</f>
        <v>16</v>
      </c>
      <c r="CQ123" s="256" t="str">
        <f>CG123*Refining!$F$5</f>
        <v>0</v>
      </c>
      <c r="CR123" s="256" t="str">
        <f>CH123*Refining!$F$6</f>
        <v>0</v>
      </c>
      <c r="CS123" s="256" t="str">
        <f>CI123*Refining!$F$7</f>
        <v>0</v>
      </c>
      <c r="CT123" s="256" t="str">
        <f>CJ123*Refining!$F$8</f>
        <v>0</v>
      </c>
      <c r="CU123" s="256" t="str">
        <f>CK123*Refining!$F$9</f>
        <v>0</v>
      </c>
      <c r="CV123" s="256" t="str">
        <f>CL123*Refining!$F$10</f>
        <v>0</v>
      </c>
      <c r="CW123" s="256" t="str">
        <f>CM123*Refining!$F$11</f>
        <v>0</v>
      </c>
      <c r="CX123" s="256" t="str">
        <f>CN123*Refining!$F$12</f>
        <v>0</v>
      </c>
      <c r="CY123" s="248" t="str">
        <f t="shared" ref="CY123:DR123" si="497">IF(CE123 = 0, "", CE123)</f>
        <v>38</v>
      </c>
      <c r="CZ123" s="249" t="str">
        <f t="shared" si="497"/>
        <v>5</v>
      </c>
      <c r="DA123" s="245" t="str">
        <f t="shared" si="497"/>
        <v/>
      </c>
      <c r="DB123" s="245" t="str">
        <f t="shared" si="497"/>
        <v/>
      </c>
      <c r="DC123" s="245" t="str">
        <f t="shared" si="497"/>
        <v>0.2</v>
      </c>
      <c r="DD123" s="245" t="str">
        <f t="shared" si="497"/>
        <v/>
      </c>
      <c r="DE123" s="245" t="str">
        <f t="shared" si="497"/>
        <v/>
      </c>
      <c r="DF123" s="245" t="str">
        <f t="shared" si="497"/>
        <v/>
      </c>
      <c r="DG123" s="245" t="str">
        <f t="shared" si="497"/>
        <v/>
      </c>
      <c r="DH123" s="246" t="str">
        <f t="shared" si="497"/>
        <v/>
      </c>
      <c r="DI123" s="248" t="str">
        <f t="shared" si="497"/>
        <v>67</v>
      </c>
      <c r="DJ123" s="249" t="str">
        <f t="shared" si="497"/>
        <v>16</v>
      </c>
      <c r="DK123" s="245" t="str">
        <f t="shared" si="497"/>
        <v/>
      </c>
      <c r="DL123" s="245" t="str">
        <f t="shared" si="497"/>
        <v/>
      </c>
      <c r="DM123" s="249" t="str">
        <f t="shared" si="497"/>
        <v>0</v>
      </c>
      <c r="DN123" s="245" t="str">
        <f t="shared" si="497"/>
        <v/>
      </c>
      <c r="DO123" s="245" t="str">
        <f t="shared" si="497"/>
        <v/>
      </c>
      <c r="DP123" s="245" t="str">
        <f t="shared" si="497"/>
        <v/>
      </c>
      <c r="DQ123" s="245" t="str">
        <f t="shared" si="497"/>
        <v/>
      </c>
      <c r="DR123" s="246" t="str">
        <f t="shared" si="497"/>
        <v/>
      </c>
      <c r="DS123" s="248" t="str">
        <f t="shared" si="15"/>
        <v>43</v>
      </c>
      <c r="DT123" s="249" t="str">
        <f t="shared" si="16"/>
        <v>83</v>
      </c>
      <c r="DU123" s="225" t="str">
        <f>CY123*'Ores &amp; Ingots'!$C$3+CZ123*'Ores &amp; Ingots'!$C$4+DA123*'Ores &amp; Ingots'!$C$5+DB123*'Ores &amp; Ingots'!$C$6+DC123*'Ores &amp; Ingots'!$C$7+DD123*'Ores &amp; Ingots'!$C$8+DE123*'Ores &amp; Ingots'!$C$9+DF123*'Ores &amp; Ingots'!$C$10+DG123*'Ores &amp; Ingots'!$C$11+DH123*'Ores &amp; Ingots'!$C$12</f>
        <v>5</v>
      </c>
      <c r="DV123" s="225" t="str">
        <f>DI123*'Ores &amp; Ingots'!$B$3+DJ123*'Ores &amp; Ingots'!$B$4+DK123*'Ores &amp; Ingots'!$B$5+DL123*'Ores &amp; Ingots'!$B$6+DM123*'Ores &amp; Ingots'!$B$7+DN123*'Ores &amp; Ingots'!$B$8+DO123*'Ores &amp; Ingots'!$B$9+DP123*'Ores &amp; Ingots'!$B$10+DQ123*'Ores &amp; Ingots'!$B$11+DR123*'Ores &amp; Ingots'!$B$12</f>
        <v>31</v>
      </c>
      <c r="DW123" s="249" t="str">
        <f>CY123*Refining!$G$3+CZ123*Refining!$G$4+DA123*Refining!$G$5+DB123*Refining!$G$6+DC123*Refining!$G$7+DD123*Refining!$G$8+DE123*Refining!$G$9+DF123*Refining!$G$10+DG123*Refining!$G$11+DH123*Refining!$G$12</f>
        <v>27</v>
      </c>
      <c r="DX123" s="249" t="str">
        <f t="shared" si="17"/>
        <v>4,166</v>
      </c>
      <c r="DY123" s="250" t="str">
        <f t="shared" si="18"/>
        <v>0.0042</v>
      </c>
      <c r="DZ123" s="248" t="str">
        <f t="shared" si="19"/>
        <v>55</v>
      </c>
      <c r="EA123" s="251" t="str">
        <f t="shared" ref="EA123:EB123" si="498">DZ123/60</f>
        <v>0.9</v>
      </c>
      <c r="EB123" s="251" t="str">
        <f t="shared" si="498"/>
        <v>0.0</v>
      </c>
      <c r="EC123" s="543" t="str">
        <f t="shared" si="21"/>
        <v>0.00</v>
      </c>
      <c r="ED123" s="248" t="str">
        <f t="shared" si="22"/>
        <v>5,410</v>
      </c>
      <c r="EE123" s="251" t="str">
        <f t="shared" ref="EE123:EF123" si="499">ED123/1000</f>
        <v>5.4</v>
      </c>
      <c r="EF123" s="252" t="str">
        <f t="shared" si="499"/>
        <v>0.01</v>
      </c>
      <c r="EG123" s="544" t="str">
        <f t="shared" si="24"/>
        <v>0.0054</v>
      </c>
      <c r="EH123" s="225" t="s">
        <v>12</v>
      </c>
    </row>
    <row r="124" hidden="1">
      <c r="A124" s="33"/>
      <c r="B124" s="226" t="s">
        <v>1001</v>
      </c>
      <c r="C124" s="227" t="s">
        <v>886</v>
      </c>
      <c r="D124" s="227">
        <v>1.0</v>
      </c>
      <c r="E124" s="227">
        <v>1.0</v>
      </c>
      <c r="F124" s="227">
        <v>1.0</v>
      </c>
      <c r="G124" s="228" t="str">
        <f t="shared" si="5"/>
        <v>15.6</v>
      </c>
      <c r="H124" s="229">
        <v>20.0</v>
      </c>
      <c r="I124" s="229">
        <v>20.0</v>
      </c>
      <c r="J124" s="229" t="str">
        <f>H124/Main!$D$9</f>
        <v>20</v>
      </c>
      <c r="K124" s="229" t="str">
        <f>I124/Main!$D$10</f>
        <v>20</v>
      </c>
      <c r="L124" s="229" t="str">
        <f t="shared" si="6"/>
        <v>1</v>
      </c>
      <c r="M124" s="229">
        <v>1.0</v>
      </c>
      <c r="N124" s="231">
        <v>500.0</v>
      </c>
      <c r="O124" s="231">
        <v>500.0</v>
      </c>
      <c r="P124" s="230"/>
      <c r="Q124" s="231"/>
      <c r="R124" s="230"/>
      <c r="S124" s="232"/>
      <c r="T124" s="232"/>
      <c r="U124" s="230"/>
      <c r="V124" s="230"/>
      <c r="W124" s="232"/>
      <c r="X124" s="232"/>
      <c r="Y124" s="230"/>
      <c r="Z124" s="230"/>
      <c r="AA124" s="230"/>
      <c r="AB124" s="230"/>
      <c r="AC124" s="334" t="s">
        <v>913</v>
      </c>
      <c r="AD124" s="225">
        <v>21.0</v>
      </c>
      <c r="AE124" s="225">
        <v>0.0</v>
      </c>
      <c r="AF124" s="225">
        <v>0.0</v>
      </c>
      <c r="AG124" s="225">
        <v>2.0</v>
      </c>
      <c r="AH124" s="225">
        <v>4.0</v>
      </c>
      <c r="AI124" s="225">
        <v>0.0</v>
      </c>
      <c r="AJ124" s="225">
        <v>1.0</v>
      </c>
      <c r="AK124" s="309">
        <v>2.0</v>
      </c>
      <c r="AL124" s="225">
        <v>1.0</v>
      </c>
      <c r="AM124" s="225">
        <v>0.0</v>
      </c>
      <c r="AN124" s="225">
        <v>0.0</v>
      </c>
      <c r="AO124" s="225">
        <v>0.0</v>
      </c>
      <c r="AP124" s="225">
        <v>0.0</v>
      </c>
      <c r="AQ124" s="225">
        <v>0.0</v>
      </c>
      <c r="AR124" s="225">
        <v>0.0</v>
      </c>
      <c r="AS124" s="225">
        <v>0.0</v>
      </c>
      <c r="AT124" s="225">
        <v>0.0</v>
      </c>
      <c r="AU124" s="225">
        <v>0.0</v>
      </c>
      <c r="AV124" s="225">
        <v>0.0</v>
      </c>
      <c r="AW124" s="225">
        <v>0.0</v>
      </c>
      <c r="AX124" s="225">
        <v>0.0</v>
      </c>
      <c r="AY124" s="239" t="str">
        <f t="shared" ref="AY124:BS124" si="500">IF(AD124 = 0, "", AD124)</f>
        <v>21</v>
      </c>
      <c r="AZ124" s="227" t="str">
        <f t="shared" si="500"/>
        <v/>
      </c>
      <c r="BA124" s="227" t="str">
        <f t="shared" si="500"/>
        <v/>
      </c>
      <c r="BB124" s="225" t="str">
        <f t="shared" si="500"/>
        <v>2</v>
      </c>
      <c r="BC124" s="225" t="str">
        <f t="shared" si="500"/>
        <v>4</v>
      </c>
      <c r="BD124" s="227" t="str">
        <f t="shared" si="500"/>
        <v/>
      </c>
      <c r="BE124" s="225" t="str">
        <f t="shared" si="500"/>
        <v>1</v>
      </c>
      <c r="BF124" s="309" t="str">
        <f t="shared" si="500"/>
        <v>2</v>
      </c>
      <c r="BG124" s="225" t="str">
        <f t="shared" si="500"/>
        <v>1</v>
      </c>
      <c r="BH124" s="227" t="str">
        <f t="shared" si="500"/>
        <v/>
      </c>
      <c r="BI124" s="227" t="str">
        <f t="shared" si="500"/>
        <v/>
      </c>
      <c r="BJ124" s="227" t="str">
        <f t="shared" si="500"/>
        <v/>
      </c>
      <c r="BK124" s="227" t="str">
        <f t="shared" si="500"/>
        <v/>
      </c>
      <c r="BL124" s="227" t="str">
        <f t="shared" si="500"/>
        <v/>
      </c>
      <c r="BM124" s="227" t="str">
        <f t="shared" si="500"/>
        <v/>
      </c>
      <c r="BN124" s="227" t="str">
        <f t="shared" si="500"/>
        <v/>
      </c>
      <c r="BO124" s="227" t="str">
        <f t="shared" si="500"/>
        <v/>
      </c>
      <c r="BP124" s="227" t="str">
        <f t="shared" si="500"/>
        <v/>
      </c>
      <c r="BQ124" s="227" t="str">
        <f t="shared" si="500"/>
        <v/>
      </c>
      <c r="BR124" s="227" t="str">
        <f t="shared" si="500"/>
        <v/>
      </c>
      <c r="BS124" s="238" t="str">
        <f t="shared" si="500"/>
        <v/>
      </c>
      <c r="BT124" s="239" t="str">
        <f>$AY124*Assembly!Y$4+$AZ124*Assembly!Y$5+$BA124*Assembly!Y$6+$BB124*Assembly!Y$7+$BC124*Assembly!Y$8+$BD124*Assembly!Y$9+$BE124*Assembly!Y$10+$BF124*Assembly!Y$11+$BG124*Assembly!Y$12+$BH124*Assembly!Y$13+$BI124*Assembly!Y$14+$BJ124*Assembly!Y$15+$BK124*Assembly!Y$16+$BL124*Assembly!Y$17+$BM124*Assembly!Y$18+$BN124*Assembly!Y$19+$BO124*Assembly!Y$20+$BP124*Assembly!Y$21+$BQ124*Assembly!Y$22+$BR124*Assembly!Y$23+$BS124*Assembly!Y$24</f>
        <v>534</v>
      </c>
      <c r="BU124" s="225" t="str">
        <f t="shared" si="8"/>
        <v>34</v>
      </c>
      <c r="BV124" s="225" t="str">
        <f>$AY124*Assembly!AC$4+$AZ124*Assembly!AC$5+$BA124*Assembly!AC$6+$BB124*Assembly!AC$7+$BC124*Assembly!AC$8+$BD124*Assembly!AC$9+$BE124*Assembly!AC$10+$BF124*Assembly!AC$11+$BG124*Assembly!AC$12+$BH124*Assembly!AC$13+$BI124*Assembly!AC$14+$BJ124*Assembly!AC$15+$BK124*Assembly!AC$16+$BL124*Assembly!AC$17+$BM124*Assembly!AC$18+$BN124*Assembly!AC$19+$BO124*Assembly!AC$20+$BP124*Assembly!AC$21+$BQ124*Assembly!AC$22+$BR124*Assembly!AC$23+$BS124*Assembly!AC$24</f>
        <v>2,387</v>
      </c>
      <c r="BW124" s="240" t="str">
        <f t="shared" si="9"/>
        <v>4.47</v>
      </c>
      <c r="BX124" s="241" t="str">
        <f t="shared" si="10"/>
        <v>153</v>
      </c>
      <c r="BY124" s="242" t="str">
        <f t="shared" si="11"/>
        <v>69.8</v>
      </c>
      <c r="BZ124" s="225"/>
      <c r="CA124" s="225" t="str">
        <f>$AY124*Assembly!X$4+$AZ124*Assembly!X$5+$BA124*Assembly!X$6+$BB124*Assembly!X$7+$BC124*Assembly!X$8+$BD124*Assembly!X$9+$BE124*Assembly!X$10+$BF124*Assembly!X$11+$BG124*Assembly!X$12+$BH124*Assembly!X$13+$BI124*Assembly!X$14+$BJ124*Assembly!X$15+$BK124*Assembly!X$16+$BL124*Assembly!X$17+$BM124*Assembly!X$18+$BN124*Assembly!X$19+$BO124*Assembly!X$20+$BP124*Assembly!X$21+$BQ124*Assembly!X$22+$BR124*Assembly!X$23+$BS124*Assembly!X$24</f>
        <v>43</v>
      </c>
      <c r="CB124" s="225" t="str">
        <f t="shared" si="12"/>
        <v>6,689</v>
      </c>
      <c r="CC124" s="223" t="str">
        <f t="shared" si="13"/>
        <v>0.0067</v>
      </c>
      <c r="CD124" s="243" t="str">
        <f>$AY124*Assembly!AB$4+$AZ124*Assembly!AB$5+$BA124*Assembly!AB$6+$BB124*Assembly!AB$7+$BC124*Assembly!AB$8+$BD124*Assembly!AB$9+$BE124*Assembly!AB$10+$BF124*Assembly!AB$11+$BG124*Assembly!AB$12+$BH124*Assembly!AB$13+$BI124*Assembly!AB$14+$BJ124*Assembly!AB$15+$BK124*Assembly!AB$16+$BL124*Assembly!AB$17+$BM124*Assembly!AB$18+$BN124*Assembly!AB$19+$BO124*Assembly!AB$20+$BP124*Assembly!AB$21+$BQ124*Assembly!AB$22+$BR124*Assembly!AB$23+$BS124*Assembly!AB$24</f>
        <v>163</v>
      </c>
      <c r="CE124" s="231" t="str">
        <f>$AY124*Assembly!M$4+$AZ124*Assembly!M$5+$BA124*Assembly!M$6+$BB124*Assembly!M$7+$BC124*Assembly!M$8+$BD124*Assembly!M$9+$BE124*Assembly!M$10+$BF124*Assembly!M$11+$BG124*Assembly!M$12+$BH124*Assembly!M$13+$BI124*Assembly!M$14+$BJ124*Assembly!M$15+$BK124*Assembly!M$16+$BL124*Assembly!M$17+$BM124*Assembly!M$18+$BN124*Assembly!M$19+$BO124*Assembly!M$20+$BP124*Assembly!M$21+$BQ124*Assembly!M$22+$BR124*Assembly!M$23+$BS124*Assembly!M$24</f>
        <v>563</v>
      </c>
      <c r="CF124" s="231" t="str">
        <f>$AY124*Assembly!N$4+$AZ124*Assembly!N$5+$BA124*Assembly!N$6+$BB124*Assembly!N$7+$BC124*Assembly!N$8+$BD124*Assembly!N$9+$BE124*Assembly!N$10+$BF124*Assembly!N$11+$BG124*Assembly!N$12+$BH124*Assembly!N$13+$BI124*Assembly!N$14+$BJ124*Assembly!N$15+$BK124*Assembly!N$16+$BL124*Assembly!N$17+$BM124*Assembly!N$18+$BN124*Assembly!N$19+$BO124*Assembly!N$20+$BP124*Assembly!N$21+$BQ124*Assembly!N$22+$BR124*Assembly!N$23+$BS124*Assembly!N$24</f>
        <v>5</v>
      </c>
      <c r="CG124" s="231" t="str">
        <f>$AY124*Assembly!O$4+$AZ124*Assembly!O$5+$BA124*Assembly!O$6+$BB124*Assembly!O$7+$BC124*Assembly!O$8+$BD124*Assembly!O$9+$BE124*Assembly!O$10+$BF124*Assembly!O$11+$BG124*Assembly!O$12+$BH124*Assembly!O$13+$BI124*Assembly!O$14+$BJ124*Assembly!O$15+$BK124*Assembly!O$16+$BL124*Assembly!O$17+$BM124*Assembly!O$18+$BN124*Assembly!O$19+$BO124*Assembly!O$20+$BP124*Assembly!O$21+$BQ124*Assembly!O$22+$BR124*Assembly!O$23+$BS124*Assembly!O$24</f>
        <v>0</v>
      </c>
      <c r="CH124" s="229" t="str">
        <f>$AY124*Assembly!P$4+$AZ124*Assembly!P$5+$BA124*Assembly!P$6+$BB124*Assembly!P$7+$BC124*Assembly!P$8+$BD124*Assembly!P$9+$BE124*Assembly!P$10+$BF124*Assembly!P$11+$BG124*Assembly!P$12+$BH124*Assembly!P$13+$BI124*Assembly!P$14+$BJ124*Assembly!P$15+$BK124*Assembly!P$16+$BL124*Assembly!P$17+$BM124*Assembly!P$18+$BN124*Assembly!P$19+$BO124*Assembly!P$20+$BP124*Assembly!P$21+$BQ124*Assembly!P$22+$BR124*Assembly!P$23+$BS124*Assembly!P$24</f>
        <v>0</v>
      </c>
      <c r="CI124" s="229" t="str">
        <f>$AY124*Assembly!Q$4+$AZ124*Assembly!Q$5+$BA124*Assembly!Q$6+$BB124*Assembly!Q$7+$BC124*Assembly!Q$8+$BD124*Assembly!Q$9+$BE124*Assembly!Q$10+$BF124*Assembly!Q$11+$BG124*Assembly!Q$12+$BH124*Assembly!Q$13+$BI124*Assembly!Q$14+$BJ124*Assembly!Q$15+$BK124*Assembly!Q$16+$BL124*Assembly!Q$17+$BM124*Assembly!Q$18+$BN124*Assembly!Q$19+$BO124*Assembly!Q$20+$BP124*Assembly!Q$21+$BQ124*Assembly!Q$22+$BR124*Assembly!Q$23+$BS124*Assembly!Q$24</f>
        <v>5.4</v>
      </c>
      <c r="CJ124" s="231" t="str">
        <f>$AY124*Assembly!R$4+$AZ124*Assembly!R$5+$BA124*Assembly!R$6+$BB124*Assembly!R$7+$BC124*Assembly!R$8+$BD124*Assembly!R$9+$BE124*Assembly!R$10+$BF124*Assembly!R$11+$BG124*Assembly!R$12+$BH124*Assembly!R$13+$BI124*Assembly!R$14+$BJ124*Assembly!R$15+$BK124*Assembly!R$16+$BL124*Assembly!R$17+$BM124*Assembly!R$18+$BN124*Assembly!R$19+$BO124*Assembly!R$20+$BP124*Assembly!R$21+$BQ124*Assembly!R$22+$BR124*Assembly!R$23+$BS124*Assembly!R$24</f>
        <v>0</v>
      </c>
      <c r="CK124" s="229" t="str">
        <f>$AY124*Assembly!S$4+$AZ124*Assembly!S$5+$BA124*Assembly!S$6+$BB124*Assembly!S$7+$BC124*Assembly!S$8+$BD124*Assembly!S$9+$BE124*Assembly!S$10+$BF124*Assembly!S$11+$BG124*Assembly!S$12+$BH124*Assembly!S$13+$BI124*Assembly!S$14+$BJ124*Assembly!S$15+$BK124*Assembly!S$16+$BL124*Assembly!S$17+$BM124*Assembly!S$18+$BN124*Assembly!S$19+$BO124*Assembly!S$20+$BP124*Assembly!S$21+$BQ124*Assembly!S$22+$BR124*Assembly!S$23+$BS124*Assembly!S$24</f>
        <v>0</v>
      </c>
      <c r="CL124" s="229" t="str">
        <f>$AY124*Assembly!T$4+$AZ124*Assembly!T$5+$BA124*Assembly!T$6+$BB124*Assembly!T$7+$BC124*Assembly!T$8+$BD124*Assembly!T$9+$BE124*Assembly!T$10+$BF124*Assembly!T$11+$BG124*Assembly!T$12+$BH124*Assembly!T$13+$BI124*Assembly!T$14+$BJ124*Assembly!T$15+$BK124*Assembly!T$16+$BL124*Assembly!T$17+$BM124*Assembly!T$18+$BN124*Assembly!T$19+$BO124*Assembly!T$20+$BP124*Assembly!T$21+$BQ124*Assembly!T$22+$BR124*Assembly!T$23+$BS124*Assembly!T$24</f>
        <v>0</v>
      </c>
      <c r="CM124" s="229" t="str">
        <f>$AY124*Assembly!U$4+$AZ124*Assembly!U$5+$BA124*Assembly!U$6+$BB124*Assembly!U$7+$BC124*Assembly!U$8+$BD124*Assembly!U$9+$BE124*Assembly!U$10+$BF124*Assembly!U$11+$BG124*Assembly!U$12+$BH124*Assembly!U$13+$BI124*Assembly!U$14+$BJ124*Assembly!U$15+$BK124*Assembly!U$16+$BL124*Assembly!U$17+$BM124*Assembly!U$18+$BN124*Assembly!U$19+$BO124*Assembly!U$20+$BP124*Assembly!U$21+$BQ124*Assembly!U$22+$BR124*Assembly!U$23+$BS124*Assembly!U$24</f>
        <v>0</v>
      </c>
      <c r="CN124" s="231" t="str">
        <f>$AY124*Assembly!V$4+$AZ124*Assembly!V$5+$BA124*Assembly!V$6+$BB124*Assembly!V$7+$BC124*Assembly!V$8+$BD124*Assembly!V$9+$BE124*Assembly!V$10+$BF124*Assembly!V$11+$BG124*Assembly!V$12+$BH124*Assembly!V$13+$BI124*Assembly!V$14+$BJ124*Assembly!V$15+$BK124*Assembly!V$16+$BL124*Assembly!V$17+$BM124*Assembly!V$18+$BN124*Assembly!V$19+$BO124*Assembly!V$20+$BP124*Assembly!V$21+$BQ124*Assembly!V$22+$BR124*Assembly!V$23+$BS124*Assembly!V$24</f>
        <v>0</v>
      </c>
      <c r="CO124" s="231" t="str">
        <f>CE124*Refining!$F$3</f>
        <v>1,005</v>
      </c>
      <c r="CP124" s="231" t="str">
        <f>CF124*Refining!$F$4</f>
        <v>16</v>
      </c>
      <c r="CQ124" s="231" t="str">
        <f>CG124*Refining!$F$5</f>
        <v>0</v>
      </c>
      <c r="CR124" s="231" t="str">
        <f>CH124*Refining!$F$6</f>
        <v>0</v>
      </c>
      <c r="CS124" s="231" t="str">
        <f>CI124*Refining!$F$7</f>
        <v>10</v>
      </c>
      <c r="CT124" s="231" t="str">
        <f>CJ124*Refining!$F$8</f>
        <v>0</v>
      </c>
      <c r="CU124" s="231" t="str">
        <f>CK124*Refining!$F$9</f>
        <v>0</v>
      </c>
      <c r="CV124" s="231" t="str">
        <f>CL124*Refining!$F$10</f>
        <v>0</v>
      </c>
      <c r="CW124" s="231" t="str">
        <f>CM124*Refining!$F$11</f>
        <v>0</v>
      </c>
      <c r="CX124" s="231" t="str">
        <f>CN124*Refining!$F$12</f>
        <v>0</v>
      </c>
      <c r="CY124" s="248" t="str">
        <f t="shared" ref="CY124:DR124" si="501">IF(CE124 = 0, "", CE124)</f>
        <v>563</v>
      </c>
      <c r="CZ124" s="249" t="str">
        <f t="shared" si="501"/>
        <v>5</v>
      </c>
      <c r="DA124" s="245" t="str">
        <f t="shared" si="501"/>
        <v/>
      </c>
      <c r="DB124" s="245" t="str">
        <f t="shared" si="501"/>
        <v/>
      </c>
      <c r="DC124" s="245" t="str">
        <f t="shared" si="501"/>
        <v>5.4</v>
      </c>
      <c r="DD124" s="245" t="str">
        <f t="shared" si="501"/>
        <v/>
      </c>
      <c r="DE124" s="245" t="str">
        <f t="shared" si="501"/>
        <v/>
      </c>
      <c r="DF124" s="245" t="str">
        <f t="shared" si="501"/>
        <v/>
      </c>
      <c r="DG124" s="245" t="str">
        <f t="shared" si="501"/>
        <v/>
      </c>
      <c r="DH124" s="246" t="str">
        <f t="shared" si="501"/>
        <v/>
      </c>
      <c r="DI124" s="248" t="str">
        <f t="shared" si="501"/>
        <v>1,005</v>
      </c>
      <c r="DJ124" s="249" t="str">
        <f t="shared" si="501"/>
        <v>16</v>
      </c>
      <c r="DK124" s="245" t="str">
        <f t="shared" si="501"/>
        <v/>
      </c>
      <c r="DL124" s="245" t="str">
        <f t="shared" si="501"/>
        <v/>
      </c>
      <c r="DM124" s="249" t="str">
        <f t="shared" si="501"/>
        <v>10</v>
      </c>
      <c r="DN124" s="245" t="str">
        <f t="shared" si="501"/>
        <v/>
      </c>
      <c r="DO124" s="245" t="str">
        <f t="shared" si="501"/>
        <v/>
      </c>
      <c r="DP124" s="245" t="str">
        <f t="shared" si="501"/>
        <v/>
      </c>
      <c r="DQ124" s="245" t="str">
        <f t="shared" si="501"/>
        <v/>
      </c>
      <c r="DR124" s="246" t="str">
        <f t="shared" si="501"/>
        <v/>
      </c>
      <c r="DS124" s="248" t="str">
        <f t="shared" si="15"/>
        <v>573</v>
      </c>
      <c r="DT124" s="249" t="str">
        <f t="shared" si="16"/>
        <v>1,031</v>
      </c>
      <c r="DU124" s="225" t="str">
        <f>CY124*'Ores &amp; Ingots'!$C$3+CZ124*'Ores &amp; Ingots'!$C$4+DA124*'Ores &amp; Ingots'!$C$5+DB124*'Ores &amp; Ingots'!$C$6+DC124*'Ores &amp; Ingots'!$C$7+DD124*'Ores &amp; Ingots'!$C$8+DE124*'Ores &amp; Ingots'!$C$9+DF124*'Ores &amp; Ingots'!$C$10+DG124*'Ores &amp; Ingots'!$C$11+DH124*'Ores &amp; Ingots'!$C$12</f>
        <v>74</v>
      </c>
      <c r="DV124" s="225" t="str">
        <f>DI124*'Ores &amp; Ingots'!$B$3+DJ124*'Ores &amp; Ingots'!$B$4+DK124*'Ores &amp; Ingots'!$B$5+DL124*'Ores &amp; Ingots'!$B$6+DM124*'Ores &amp; Ingots'!$B$7+DN124*'Ores &amp; Ingots'!$B$8+DO124*'Ores &amp; Ingots'!$B$9+DP124*'Ores &amp; Ingots'!$B$10+DQ124*'Ores &amp; Ingots'!$B$11+DR124*'Ores &amp; Ingots'!$B$12</f>
        <v>381</v>
      </c>
      <c r="DW124" s="249" t="str">
        <f>CY124*Refining!$G$3+CZ124*Refining!$G$4+DA124*Refining!$G$5+DB124*Refining!$G$6+DC124*Refining!$G$7+DD124*Refining!$G$8+DE124*Refining!$G$9+DF124*Refining!$G$10+DG124*Refining!$G$11+DH124*Refining!$G$12</f>
        <v>67</v>
      </c>
      <c r="DX124" s="249" t="str">
        <f t="shared" si="17"/>
        <v>10,447</v>
      </c>
      <c r="DY124" s="250" t="str">
        <f t="shared" si="18"/>
        <v>0.0104</v>
      </c>
      <c r="DZ124" s="248" t="str">
        <f t="shared" si="19"/>
        <v>130</v>
      </c>
      <c r="EA124" s="251" t="str">
        <f t="shared" ref="EA124:EB124" si="502">DZ124/60</f>
        <v>2.2</v>
      </c>
      <c r="EB124" s="251" t="str">
        <f t="shared" si="502"/>
        <v>0.0</v>
      </c>
      <c r="EC124" s="543" t="str">
        <f t="shared" si="21"/>
        <v>0.00</v>
      </c>
      <c r="ED124" s="248" t="str">
        <f t="shared" si="22"/>
        <v>17,135</v>
      </c>
      <c r="EE124" s="251" t="str">
        <f t="shared" ref="EE124:EF124" si="503">ED124/1000</f>
        <v>17.1</v>
      </c>
      <c r="EF124" s="252" t="str">
        <f t="shared" si="503"/>
        <v>0.02</v>
      </c>
      <c r="EG124" s="544" t="str">
        <f t="shared" si="24"/>
        <v>0.0171</v>
      </c>
      <c r="EH124" s="225">
        <v>1180.0</v>
      </c>
    </row>
    <row r="125">
      <c r="A125" s="42"/>
      <c r="B125" s="297" t="s">
        <v>1001</v>
      </c>
      <c r="C125" s="262" t="s">
        <v>885</v>
      </c>
      <c r="D125" s="262">
        <v>1.0</v>
      </c>
      <c r="E125" s="262">
        <v>1.0</v>
      </c>
      <c r="F125" s="262">
        <v>1.0</v>
      </c>
      <c r="G125" s="315" t="str">
        <f t="shared" si="5"/>
        <v>0.1</v>
      </c>
      <c r="H125" s="316">
        <v>20.0</v>
      </c>
      <c r="I125" s="316">
        <v>20.0</v>
      </c>
      <c r="J125" s="316" t="str">
        <f>H125/Main!$D$9</f>
        <v>20</v>
      </c>
      <c r="K125" s="316" t="str">
        <f>I125/Main!$D$10</f>
        <v>20</v>
      </c>
      <c r="L125" s="316" t="str">
        <f t="shared" si="6"/>
        <v>1</v>
      </c>
      <c r="M125" s="316">
        <v>1.0</v>
      </c>
      <c r="N125" s="318">
        <v>500.0</v>
      </c>
      <c r="O125" s="318">
        <v>500.0</v>
      </c>
      <c r="P125" s="317"/>
      <c r="Q125" s="318"/>
      <c r="R125" s="317"/>
      <c r="S125" s="319"/>
      <c r="T125" s="319"/>
      <c r="U125" s="317"/>
      <c r="V125" s="317"/>
      <c r="W125" s="319"/>
      <c r="X125" s="319"/>
      <c r="Y125" s="317"/>
      <c r="Z125" s="317"/>
      <c r="AA125" s="317"/>
      <c r="AB125" s="317"/>
      <c r="AC125" s="337"/>
      <c r="AD125" s="275">
        <v>2.0</v>
      </c>
      <c r="AE125" s="275">
        <v>0.0</v>
      </c>
      <c r="AF125" s="275">
        <v>0.0</v>
      </c>
      <c r="AG125" s="275">
        <v>2.0</v>
      </c>
      <c r="AH125" s="275">
        <v>1.0</v>
      </c>
      <c r="AI125" s="275">
        <v>0.0</v>
      </c>
      <c r="AJ125" s="275">
        <v>1.0</v>
      </c>
      <c r="AK125" s="321">
        <v>2.0</v>
      </c>
      <c r="AL125" s="275">
        <v>1.0</v>
      </c>
      <c r="AM125" s="275">
        <v>0.0</v>
      </c>
      <c r="AN125" s="275">
        <v>0.0</v>
      </c>
      <c r="AO125" s="275">
        <v>0.0</v>
      </c>
      <c r="AP125" s="275">
        <v>0.0</v>
      </c>
      <c r="AQ125" s="275">
        <v>0.0</v>
      </c>
      <c r="AR125" s="275">
        <v>0.0</v>
      </c>
      <c r="AS125" s="275">
        <v>0.0</v>
      </c>
      <c r="AT125" s="275">
        <v>0.0</v>
      </c>
      <c r="AU125" s="275">
        <v>0.0</v>
      </c>
      <c r="AV125" s="275">
        <v>0.0</v>
      </c>
      <c r="AW125" s="275">
        <v>0.0</v>
      </c>
      <c r="AX125" s="275">
        <v>0.0</v>
      </c>
      <c r="AY125" s="274" t="str">
        <f t="shared" ref="AY125:BS125" si="504">IF(AD125 = 0, "", AD125)</f>
        <v>2</v>
      </c>
      <c r="AZ125" s="262" t="str">
        <f t="shared" si="504"/>
        <v/>
      </c>
      <c r="BA125" s="262" t="str">
        <f t="shared" si="504"/>
        <v/>
      </c>
      <c r="BB125" s="275" t="str">
        <f t="shared" si="504"/>
        <v>2</v>
      </c>
      <c r="BC125" s="275" t="str">
        <f t="shared" si="504"/>
        <v>1</v>
      </c>
      <c r="BD125" s="262" t="str">
        <f t="shared" si="504"/>
        <v/>
      </c>
      <c r="BE125" s="275" t="str">
        <f t="shared" si="504"/>
        <v>1</v>
      </c>
      <c r="BF125" s="321" t="str">
        <f t="shared" si="504"/>
        <v>2</v>
      </c>
      <c r="BG125" s="275" t="str">
        <f t="shared" si="504"/>
        <v>1</v>
      </c>
      <c r="BH125" s="262" t="str">
        <f t="shared" si="504"/>
        <v/>
      </c>
      <c r="BI125" s="262" t="str">
        <f t="shared" si="504"/>
        <v/>
      </c>
      <c r="BJ125" s="262" t="str">
        <f t="shared" si="504"/>
        <v/>
      </c>
      <c r="BK125" s="262" t="str">
        <f t="shared" si="504"/>
        <v/>
      </c>
      <c r="BL125" s="262" t="str">
        <f t="shared" si="504"/>
        <v/>
      </c>
      <c r="BM125" s="262" t="str">
        <f t="shared" si="504"/>
        <v/>
      </c>
      <c r="BN125" s="262" t="str">
        <f t="shared" si="504"/>
        <v/>
      </c>
      <c r="BO125" s="262" t="str">
        <f t="shared" si="504"/>
        <v/>
      </c>
      <c r="BP125" s="262" t="str">
        <f t="shared" si="504"/>
        <v/>
      </c>
      <c r="BQ125" s="262" t="str">
        <f t="shared" si="504"/>
        <v/>
      </c>
      <c r="BR125" s="262" t="str">
        <f t="shared" si="504"/>
        <v/>
      </c>
      <c r="BS125" s="273" t="str">
        <f t="shared" si="504"/>
        <v/>
      </c>
      <c r="BT125" s="274" t="str">
        <f>$AY125*Assembly!Y$4+$AZ125*Assembly!Y$5+$BA125*Assembly!Y$6+$BB125*Assembly!Y$7+$BC125*Assembly!Y$8+$BD125*Assembly!Y$9+$BE125*Assembly!Y$10+$BF125*Assembly!Y$11+$BG125*Assembly!Y$12+$BH125*Assembly!Y$13+$BI125*Assembly!Y$14+$BJ125*Assembly!Y$15+$BK125*Assembly!Y$16+$BL125*Assembly!Y$17+$BM125*Assembly!Y$18+$BN125*Assembly!Y$19+$BO125*Assembly!Y$20+$BP125*Assembly!Y$21+$BQ125*Assembly!Y$22+$BR125*Assembly!Y$23+$BS125*Assembly!Y$24</f>
        <v>130</v>
      </c>
      <c r="BU125" s="275" t="str">
        <f t="shared" si="8"/>
        <v>1,043</v>
      </c>
      <c r="BV125" s="275" t="str">
        <f>$AY125*Assembly!AC$4+$AZ125*Assembly!AC$5+$BA125*Assembly!AC$6+$BB125*Assembly!AC$7+$BC125*Assembly!AC$8+$BD125*Assembly!AC$9+$BE125*Assembly!AC$10+$BF125*Assembly!AC$11+$BG125*Assembly!AC$12+$BH125*Assembly!AC$13+$BI125*Assembly!AC$14+$BJ125*Assembly!AC$15+$BK125*Assembly!AC$16+$BL125*Assembly!AC$17+$BM125*Assembly!AC$18+$BN125*Assembly!AC$19+$BO125*Assembly!AC$20+$BP125*Assembly!AC$21+$BQ125*Assembly!AC$22+$BR125*Assembly!AC$23+$BS125*Assembly!AC$24</f>
        <v>397</v>
      </c>
      <c r="BW125" s="276" t="str">
        <f t="shared" si="9"/>
        <v>3.04</v>
      </c>
      <c r="BX125" s="277" t="str">
        <f t="shared" si="10"/>
        <v>3176</v>
      </c>
      <c r="BY125" s="278" t="str">
        <f t="shared" si="11"/>
        <v>0.4</v>
      </c>
      <c r="BZ125" s="275"/>
      <c r="CA125" s="275" t="str">
        <f>$AY125*Assembly!X$4+$AZ125*Assembly!X$5+$BA125*Assembly!X$6+$BB125*Assembly!X$7+$BC125*Assembly!X$8+$BD125*Assembly!X$9+$BE125*Assembly!X$10+$BF125*Assembly!X$11+$BG125*Assembly!X$12+$BH125*Assembly!X$13+$BI125*Assembly!X$14+$BJ125*Assembly!X$15+$BK125*Assembly!X$16+$BL125*Assembly!X$17+$BM125*Assembly!X$18+$BN125*Assembly!X$19+$BO125*Assembly!X$20+$BP125*Assembly!X$21+$BQ125*Assembly!X$22+$BR125*Assembly!X$23+$BS125*Assembly!X$24</f>
        <v>12</v>
      </c>
      <c r="CB125" s="275" t="str">
        <f t="shared" si="12"/>
        <v>1,867</v>
      </c>
      <c r="CC125" s="279" t="str">
        <f t="shared" si="13"/>
        <v>0.0019</v>
      </c>
      <c r="CD125" s="280" t="str">
        <f>$AY125*Assembly!AB$4+$AZ125*Assembly!AB$5+$BA125*Assembly!AB$6+$BB125*Assembly!AB$7+$BC125*Assembly!AB$8+$BD125*Assembly!AB$9+$BE125*Assembly!AB$10+$BF125*Assembly!AB$11+$BG125*Assembly!AB$12+$BH125*Assembly!AB$13+$BI125*Assembly!AB$14+$BJ125*Assembly!AB$15+$BK125*Assembly!AB$16+$BL125*Assembly!AB$17+$BM125*Assembly!AB$18+$BN125*Assembly!AB$19+$BO125*Assembly!AB$20+$BP125*Assembly!AB$21+$BQ125*Assembly!AB$22+$BR125*Assembly!AB$23+$BS125*Assembly!AB$24</f>
        <v>100</v>
      </c>
      <c r="CE125" s="318" t="str">
        <f>$AY125*Assembly!M$4+$AZ125*Assembly!M$5+$BA125*Assembly!M$6+$BB125*Assembly!M$7+$BC125*Assembly!M$8+$BD125*Assembly!M$9+$BE125*Assembly!M$10+$BF125*Assembly!M$11+$BG125*Assembly!M$12+$BH125*Assembly!M$13+$BI125*Assembly!M$14+$BJ125*Assembly!M$15+$BK125*Assembly!M$16+$BL125*Assembly!M$17+$BM125*Assembly!M$18+$BN125*Assembly!M$19+$BO125*Assembly!M$20+$BP125*Assembly!M$21+$BQ125*Assembly!M$22+$BR125*Assembly!M$23+$BS125*Assembly!M$24</f>
        <v>134</v>
      </c>
      <c r="CF125" s="318" t="str">
        <f>$AY125*Assembly!N$4+$AZ125*Assembly!N$5+$BA125*Assembly!N$6+$BB125*Assembly!N$7+$BC125*Assembly!N$8+$BD125*Assembly!N$9+$BE125*Assembly!N$10+$BF125*Assembly!N$11+$BG125*Assembly!N$12+$BH125*Assembly!N$13+$BI125*Assembly!N$14+$BJ125*Assembly!N$15+$BK125*Assembly!N$16+$BL125*Assembly!N$17+$BM125*Assembly!N$18+$BN125*Assembly!N$19+$BO125*Assembly!N$20+$BP125*Assembly!N$21+$BQ125*Assembly!N$22+$BR125*Assembly!N$23+$BS125*Assembly!N$24</f>
        <v>5</v>
      </c>
      <c r="CG125" s="318" t="str">
        <f>$AY125*Assembly!O$4+$AZ125*Assembly!O$5+$BA125*Assembly!O$6+$BB125*Assembly!O$7+$BC125*Assembly!O$8+$BD125*Assembly!O$9+$BE125*Assembly!O$10+$BF125*Assembly!O$11+$BG125*Assembly!O$12+$BH125*Assembly!O$13+$BI125*Assembly!O$14+$BJ125*Assembly!O$15+$BK125*Assembly!O$16+$BL125*Assembly!O$17+$BM125*Assembly!O$18+$BN125*Assembly!O$19+$BO125*Assembly!O$20+$BP125*Assembly!O$21+$BQ125*Assembly!O$22+$BR125*Assembly!O$23+$BS125*Assembly!O$24</f>
        <v>0</v>
      </c>
      <c r="CH125" s="316" t="str">
        <f>$AY125*Assembly!P$4+$AZ125*Assembly!P$5+$BA125*Assembly!P$6+$BB125*Assembly!P$7+$BC125*Assembly!P$8+$BD125*Assembly!P$9+$BE125*Assembly!P$10+$BF125*Assembly!P$11+$BG125*Assembly!P$12+$BH125*Assembly!P$13+$BI125*Assembly!P$14+$BJ125*Assembly!P$15+$BK125*Assembly!P$16+$BL125*Assembly!P$17+$BM125*Assembly!P$18+$BN125*Assembly!P$19+$BO125*Assembly!P$20+$BP125*Assembly!P$21+$BQ125*Assembly!P$22+$BR125*Assembly!P$23+$BS125*Assembly!P$24</f>
        <v>0</v>
      </c>
      <c r="CI125" s="316" t="str">
        <f>$AY125*Assembly!Q$4+$AZ125*Assembly!Q$5+$BA125*Assembly!Q$6+$BB125*Assembly!Q$7+$BC125*Assembly!Q$8+$BD125*Assembly!Q$9+$BE125*Assembly!Q$10+$BF125*Assembly!Q$11+$BG125*Assembly!Q$12+$BH125*Assembly!Q$13+$BI125*Assembly!Q$14+$BJ125*Assembly!Q$15+$BK125*Assembly!Q$16+$BL125*Assembly!Q$17+$BM125*Assembly!Q$18+$BN125*Assembly!Q$19+$BO125*Assembly!Q$20+$BP125*Assembly!Q$21+$BQ125*Assembly!Q$22+$BR125*Assembly!Q$23+$BS125*Assembly!Q$24</f>
        <v>5.4</v>
      </c>
      <c r="CJ125" s="318" t="str">
        <f>$AY125*Assembly!R$4+$AZ125*Assembly!R$5+$BA125*Assembly!R$6+$BB125*Assembly!R$7+$BC125*Assembly!R$8+$BD125*Assembly!R$9+$BE125*Assembly!R$10+$BF125*Assembly!R$11+$BG125*Assembly!R$12+$BH125*Assembly!R$13+$BI125*Assembly!R$14+$BJ125*Assembly!R$15+$BK125*Assembly!R$16+$BL125*Assembly!R$17+$BM125*Assembly!R$18+$BN125*Assembly!R$19+$BO125*Assembly!R$20+$BP125*Assembly!R$21+$BQ125*Assembly!R$22+$BR125*Assembly!R$23+$BS125*Assembly!R$24</f>
        <v>0</v>
      </c>
      <c r="CK125" s="316" t="str">
        <f>$AY125*Assembly!S$4+$AZ125*Assembly!S$5+$BA125*Assembly!S$6+$BB125*Assembly!S$7+$BC125*Assembly!S$8+$BD125*Assembly!S$9+$BE125*Assembly!S$10+$BF125*Assembly!S$11+$BG125*Assembly!S$12+$BH125*Assembly!S$13+$BI125*Assembly!S$14+$BJ125*Assembly!S$15+$BK125*Assembly!S$16+$BL125*Assembly!S$17+$BM125*Assembly!S$18+$BN125*Assembly!S$19+$BO125*Assembly!S$20+$BP125*Assembly!S$21+$BQ125*Assembly!S$22+$BR125*Assembly!S$23+$BS125*Assembly!S$24</f>
        <v>0</v>
      </c>
      <c r="CL125" s="316" t="str">
        <f>$AY125*Assembly!T$4+$AZ125*Assembly!T$5+$BA125*Assembly!T$6+$BB125*Assembly!T$7+$BC125*Assembly!T$8+$BD125*Assembly!T$9+$BE125*Assembly!T$10+$BF125*Assembly!T$11+$BG125*Assembly!T$12+$BH125*Assembly!T$13+$BI125*Assembly!T$14+$BJ125*Assembly!T$15+$BK125*Assembly!T$16+$BL125*Assembly!T$17+$BM125*Assembly!T$18+$BN125*Assembly!T$19+$BO125*Assembly!T$20+$BP125*Assembly!T$21+$BQ125*Assembly!T$22+$BR125*Assembly!T$23+$BS125*Assembly!T$24</f>
        <v>0</v>
      </c>
      <c r="CM125" s="316" t="str">
        <f>$AY125*Assembly!U$4+$AZ125*Assembly!U$5+$BA125*Assembly!U$6+$BB125*Assembly!U$7+$BC125*Assembly!U$8+$BD125*Assembly!U$9+$BE125*Assembly!U$10+$BF125*Assembly!U$11+$BG125*Assembly!U$12+$BH125*Assembly!U$13+$BI125*Assembly!U$14+$BJ125*Assembly!U$15+$BK125*Assembly!U$16+$BL125*Assembly!U$17+$BM125*Assembly!U$18+$BN125*Assembly!U$19+$BO125*Assembly!U$20+$BP125*Assembly!U$21+$BQ125*Assembly!U$22+$BR125*Assembly!U$23+$BS125*Assembly!U$24</f>
        <v>0</v>
      </c>
      <c r="CN125" s="318" t="str">
        <f>$AY125*Assembly!V$4+$AZ125*Assembly!V$5+$BA125*Assembly!V$6+$BB125*Assembly!V$7+$BC125*Assembly!V$8+$BD125*Assembly!V$9+$BE125*Assembly!V$10+$BF125*Assembly!V$11+$BG125*Assembly!V$12+$BH125*Assembly!V$13+$BI125*Assembly!V$14+$BJ125*Assembly!V$15+$BK125*Assembly!V$16+$BL125*Assembly!V$17+$BM125*Assembly!V$18+$BN125*Assembly!V$19+$BO125*Assembly!V$20+$BP125*Assembly!V$21+$BQ125*Assembly!V$22+$BR125*Assembly!V$23+$BS125*Assembly!V$24</f>
        <v>0</v>
      </c>
      <c r="CO125" s="318" t="str">
        <f>CE125*Refining!$F$3</f>
        <v>239</v>
      </c>
      <c r="CP125" s="318" t="str">
        <f>CF125*Refining!$F$4</f>
        <v>16</v>
      </c>
      <c r="CQ125" s="318" t="str">
        <f>CG125*Refining!$F$5</f>
        <v>0</v>
      </c>
      <c r="CR125" s="318" t="str">
        <f>CH125*Refining!$F$6</f>
        <v>0</v>
      </c>
      <c r="CS125" s="318" t="str">
        <f>CI125*Refining!$F$7</f>
        <v>10</v>
      </c>
      <c r="CT125" s="318" t="str">
        <f>CJ125*Refining!$F$8</f>
        <v>0</v>
      </c>
      <c r="CU125" s="318" t="str">
        <f>CK125*Refining!$F$9</f>
        <v>0</v>
      </c>
      <c r="CV125" s="318" t="str">
        <f>CL125*Refining!$F$10</f>
        <v>0</v>
      </c>
      <c r="CW125" s="318" t="str">
        <f>CM125*Refining!$F$11</f>
        <v>0</v>
      </c>
      <c r="CX125" s="318" t="str">
        <f>CN125*Refining!$F$12</f>
        <v>0</v>
      </c>
      <c r="CY125" s="285" t="str">
        <f t="shared" ref="CY125:DR125" si="505">IF(CE125 = 0, "", CE125)</f>
        <v>134</v>
      </c>
      <c r="CZ125" s="286" t="str">
        <f t="shared" si="505"/>
        <v>5</v>
      </c>
      <c r="DA125" s="282" t="str">
        <f t="shared" si="505"/>
        <v/>
      </c>
      <c r="DB125" s="282" t="str">
        <f t="shared" si="505"/>
        <v/>
      </c>
      <c r="DC125" s="282" t="str">
        <f t="shared" si="505"/>
        <v>5.4</v>
      </c>
      <c r="DD125" s="282" t="str">
        <f t="shared" si="505"/>
        <v/>
      </c>
      <c r="DE125" s="282" t="str">
        <f t="shared" si="505"/>
        <v/>
      </c>
      <c r="DF125" s="282" t="str">
        <f t="shared" si="505"/>
        <v/>
      </c>
      <c r="DG125" s="282" t="str">
        <f t="shared" si="505"/>
        <v/>
      </c>
      <c r="DH125" s="283" t="str">
        <f t="shared" si="505"/>
        <v/>
      </c>
      <c r="DI125" s="285" t="str">
        <f t="shared" si="505"/>
        <v>239</v>
      </c>
      <c r="DJ125" s="286" t="str">
        <f t="shared" si="505"/>
        <v>16</v>
      </c>
      <c r="DK125" s="282" t="str">
        <f t="shared" si="505"/>
        <v/>
      </c>
      <c r="DL125" s="282" t="str">
        <f t="shared" si="505"/>
        <v/>
      </c>
      <c r="DM125" s="286" t="str">
        <f t="shared" si="505"/>
        <v>10</v>
      </c>
      <c r="DN125" s="282" t="str">
        <f t="shared" si="505"/>
        <v/>
      </c>
      <c r="DO125" s="282" t="str">
        <f t="shared" si="505"/>
        <v/>
      </c>
      <c r="DP125" s="282" t="str">
        <f t="shared" si="505"/>
        <v/>
      </c>
      <c r="DQ125" s="282" t="str">
        <f t="shared" si="505"/>
        <v/>
      </c>
      <c r="DR125" s="283" t="str">
        <f t="shared" si="505"/>
        <v/>
      </c>
      <c r="DS125" s="285" t="str">
        <f t="shared" si="15"/>
        <v>144</v>
      </c>
      <c r="DT125" s="286" t="str">
        <f t="shared" si="16"/>
        <v>265</v>
      </c>
      <c r="DU125" s="275" t="str">
        <f>CY125*'Ores &amp; Ingots'!$C$3+CZ125*'Ores &amp; Ingots'!$C$4+DA125*'Ores &amp; Ingots'!$C$5+DB125*'Ores &amp; Ingots'!$C$6+DC125*'Ores &amp; Ingots'!$C$7+DD125*'Ores &amp; Ingots'!$C$8+DE125*'Ores &amp; Ingots'!$C$9+DF125*'Ores &amp; Ingots'!$C$10+DG125*'Ores &amp; Ingots'!$C$11+DH125*'Ores &amp; Ingots'!$C$12</f>
        <v>20</v>
      </c>
      <c r="DV125" s="275" t="str">
        <f>DI125*'Ores &amp; Ingots'!$B$3+DJ125*'Ores &amp; Ingots'!$B$4+DK125*'Ores &amp; Ingots'!$B$5+DL125*'Ores &amp; Ingots'!$B$6+DM125*'Ores &amp; Ingots'!$B$7+DN125*'Ores &amp; Ingots'!$B$8+DO125*'Ores &amp; Ingots'!$B$9+DP125*'Ores &amp; Ingots'!$B$10+DQ125*'Ores &amp; Ingots'!$B$11+DR125*'Ores &amp; Ingots'!$B$12</f>
        <v>98</v>
      </c>
      <c r="DW125" s="286" t="str">
        <f>CY125*Refining!$G$3+CZ125*Refining!$G$4+DA125*Refining!$G$5+DB125*Refining!$G$6+DC125*Refining!$G$7+DD125*Refining!$G$8+DE125*Refining!$G$9+DF125*Refining!$G$10+DG125*Refining!$G$11+DH125*Refining!$G$12</f>
        <v>38</v>
      </c>
      <c r="DX125" s="286" t="str">
        <f t="shared" si="17"/>
        <v>5,863</v>
      </c>
      <c r="DY125" s="287" t="str">
        <f t="shared" si="18"/>
        <v>0.0059</v>
      </c>
      <c r="DZ125" s="285" t="str">
        <f t="shared" si="19"/>
        <v>70</v>
      </c>
      <c r="EA125" s="288" t="str">
        <f t="shared" ref="EA125:EB125" si="506">DZ125/60</f>
        <v>1.2</v>
      </c>
      <c r="EB125" s="288" t="str">
        <f t="shared" si="506"/>
        <v>0.0</v>
      </c>
      <c r="EC125" s="545" t="str">
        <f t="shared" si="21"/>
        <v>0.00</v>
      </c>
      <c r="ED125" s="285" t="str">
        <f t="shared" si="22"/>
        <v>7,730</v>
      </c>
      <c r="EE125" s="288" t="str">
        <f t="shared" ref="EE125:EF125" si="507">ED125/1000</f>
        <v>7.7</v>
      </c>
      <c r="EF125" s="289" t="str">
        <f t="shared" si="507"/>
        <v>0.01</v>
      </c>
      <c r="EG125" s="546" t="str">
        <f t="shared" si="24"/>
        <v>0.0077</v>
      </c>
      <c r="EH125" s="225" t="s">
        <v>12</v>
      </c>
    </row>
    <row r="126" hidden="1">
      <c r="A126" s="348" t="s">
        <v>1002</v>
      </c>
      <c r="B126" s="192" t="s">
        <v>1003</v>
      </c>
      <c r="C126" s="193" t="s">
        <v>886</v>
      </c>
      <c r="D126" s="193">
        <v>1.0</v>
      </c>
      <c r="E126" s="193">
        <v>1.0</v>
      </c>
      <c r="F126" s="193">
        <v>1.0</v>
      </c>
      <c r="G126" s="324" t="str">
        <f t="shared" si="5"/>
        <v>15.6</v>
      </c>
      <c r="H126" s="325">
        <v>24.0</v>
      </c>
      <c r="I126" s="325">
        <v>24.0</v>
      </c>
      <c r="J126" s="325" t="str">
        <f>H126/Main!$D$9</f>
        <v>24</v>
      </c>
      <c r="K126" s="325" t="str">
        <f>I126/Main!$D$10</f>
        <v>24</v>
      </c>
      <c r="L126" s="325" t="str">
        <f t="shared" si="6"/>
        <v>1</v>
      </c>
      <c r="M126" s="325">
        <v>1.0</v>
      </c>
      <c r="N126" s="326" t="s">
        <v>12</v>
      </c>
      <c r="O126" s="327"/>
      <c r="P126" s="327"/>
      <c r="Q126" s="326"/>
      <c r="R126" s="327"/>
      <c r="S126" s="328"/>
      <c r="T126" s="328"/>
      <c r="U126" s="327"/>
      <c r="V126" s="327"/>
      <c r="W126" s="328"/>
      <c r="X126" s="328"/>
      <c r="Y126" s="327"/>
      <c r="Z126" s="327"/>
      <c r="AA126" s="327"/>
      <c r="AB126" s="327"/>
      <c r="AC126" s="339" t="s">
        <v>920</v>
      </c>
      <c r="AD126" s="208">
        <v>0.0</v>
      </c>
      <c r="AE126" s="208">
        <v>20.0</v>
      </c>
      <c r="AF126" s="208">
        <v>20.0</v>
      </c>
      <c r="AG126" s="208">
        <v>0.0</v>
      </c>
      <c r="AH126" s="208">
        <v>30.0</v>
      </c>
      <c r="AI126" s="208">
        <v>0.0</v>
      </c>
      <c r="AJ126" s="306">
        <v>6.0</v>
      </c>
      <c r="AK126" s="208">
        <v>0.0</v>
      </c>
      <c r="AL126" s="208">
        <v>0.0</v>
      </c>
      <c r="AM126" s="208">
        <v>0.0</v>
      </c>
      <c r="AN126" s="208">
        <v>0.0</v>
      </c>
      <c r="AO126" s="208">
        <v>0.0</v>
      </c>
      <c r="AP126" s="208">
        <v>0.0</v>
      </c>
      <c r="AQ126" s="208">
        <v>0.0</v>
      </c>
      <c r="AR126" s="208">
        <v>0.0</v>
      </c>
      <c r="AS126" s="208">
        <v>0.0</v>
      </c>
      <c r="AT126" s="208">
        <v>0.0</v>
      </c>
      <c r="AU126" s="208">
        <v>0.0</v>
      </c>
      <c r="AV126" s="208">
        <v>0.0</v>
      </c>
      <c r="AW126" s="208">
        <v>0.0</v>
      </c>
      <c r="AX126" s="208">
        <v>0.0</v>
      </c>
      <c r="AY126" s="292" t="str">
        <f t="shared" ref="AY126:BS126" si="508">IF(AD126 = 0, "", AD126)</f>
        <v/>
      </c>
      <c r="AZ126" s="208" t="str">
        <f t="shared" si="508"/>
        <v>20</v>
      </c>
      <c r="BA126" s="208" t="str">
        <f t="shared" si="508"/>
        <v>20</v>
      </c>
      <c r="BB126" s="193" t="str">
        <f t="shared" si="508"/>
        <v/>
      </c>
      <c r="BC126" s="208" t="str">
        <f t="shared" si="508"/>
        <v>30</v>
      </c>
      <c r="BD126" s="193" t="str">
        <f t="shared" si="508"/>
        <v/>
      </c>
      <c r="BE126" s="306" t="str">
        <f t="shared" si="508"/>
        <v>6</v>
      </c>
      <c r="BF126" s="193" t="str">
        <f t="shared" si="508"/>
        <v/>
      </c>
      <c r="BG126" s="193" t="str">
        <f t="shared" si="508"/>
        <v/>
      </c>
      <c r="BH126" s="193" t="str">
        <f t="shared" si="508"/>
        <v/>
      </c>
      <c r="BI126" s="193" t="str">
        <f t="shared" si="508"/>
        <v/>
      </c>
      <c r="BJ126" s="193" t="str">
        <f t="shared" si="508"/>
        <v/>
      </c>
      <c r="BK126" s="193" t="str">
        <f t="shared" si="508"/>
        <v/>
      </c>
      <c r="BL126" s="193" t="str">
        <f t="shared" si="508"/>
        <v/>
      </c>
      <c r="BM126" s="193" t="str">
        <f t="shared" si="508"/>
        <v/>
      </c>
      <c r="BN126" s="193" t="str">
        <f t="shared" si="508"/>
        <v/>
      </c>
      <c r="BO126" s="193" t="str">
        <f t="shared" si="508"/>
        <v/>
      </c>
      <c r="BP126" s="193" t="str">
        <f t="shared" si="508"/>
        <v/>
      </c>
      <c r="BQ126" s="193" t="str">
        <f t="shared" si="508"/>
        <v/>
      </c>
      <c r="BR126" s="193" t="str">
        <f t="shared" si="508"/>
        <v/>
      </c>
      <c r="BS126" s="206" t="str">
        <f t="shared" si="508"/>
        <v/>
      </c>
      <c r="BT126" s="207" t="str">
        <f>$AY126*Assembly!Y$4+$AZ126*Assembly!Y$5+$BA126*Assembly!Y$6+$BB126*Assembly!Y$7+$BC126*Assembly!Y$8+$BD126*Assembly!Y$9+$BE126*Assembly!Y$10+$BF126*Assembly!Y$11+$BG126*Assembly!Y$12+$BH126*Assembly!Y$13+$BI126*Assembly!Y$14+$BJ126*Assembly!Y$15+$BK126*Assembly!Y$16+$BL126*Assembly!Y$17+$BM126*Assembly!Y$18+$BN126*Assembly!Y$19+$BO126*Assembly!Y$20+$BP126*Assembly!Y$21+$BQ126*Assembly!Y$22+$BR126*Assembly!Y$23+$BS126*Assembly!Y$24</f>
        <v>524</v>
      </c>
      <c r="BU126" s="208" t="str">
        <f t="shared" si="8"/>
        <v>34</v>
      </c>
      <c r="BV126" s="208" t="str">
        <f>$AY126*Assembly!AC$4+$AZ126*Assembly!AC$5+$BA126*Assembly!AC$6+$BB126*Assembly!AC$7+$BC126*Assembly!AC$8+$BD126*Assembly!AC$9+$BE126*Assembly!AC$10+$BF126*Assembly!AC$11+$BG126*Assembly!AC$12+$BH126*Assembly!AC$13+$BI126*Assembly!AC$14+$BJ126*Assembly!AC$15+$BK126*Assembly!AC$16+$BL126*Assembly!AC$17+$BM126*Assembly!AC$18+$BN126*Assembly!AC$19+$BO126*Assembly!AC$20+$BP126*Assembly!AC$21+$BQ126*Assembly!AC$22+$BR126*Assembly!AC$23+$BS126*Assembly!AC$24</f>
        <v>1,740</v>
      </c>
      <c r="BW126" s="209" t="str">
        <f t="shared" si="9"/>
        <v>3.32</v>
      </c>
      <c r="BX126" s="210" t="str">
        <f t="shared" si="10"/>
        <v>111</v>
      </c>
      <c r="BY126" s="211" t="str">
        <f t="shared" si="11"/>
        <v>51.9</v>
      </c>
      <c r="BZ126" s="208"/>
      <c r="CA126" s="208" t="str">
        <f>$AY126*Assembly!X$4+$AZ126*Assembly!X$5+$BA126*Assembly!X$6+$BB126*Assembly!X$7+$BC126*Assembly!X$8+$BD126*Assembly!X$9+$BE126*Assembly!X$10+$BF126*Assembly!X$11+$BG126*Assembly!X$12+$BH126*Assembly!X$13+$BI126*Assembly!X$14+$BJ126*Assembly!X$15+$BK126*Assembly!X$16+$BL126*Assembly!X$17+$BM126*Assembly!X$18+$BN126*Assembly!X$19+$BO126*Assembly!X$20+$BP126*Assembly!X$21+$BQ126*Assembly!X$22+$BR126*Assembly!X$23+$BS126*Assembly!X$24</f>
        <v>166</v>
      </c>
      <c r="CB126" s="208" t="str">
        <f t="shared" si="12"/>
        <v>25,822</v>
      </c>
      <c r="CC126" s="212" t="str">
        <f t="shared" si="13"/>
        <v>0.0258</v>
      </c>
      <c r="CD126" s="213" t="str">
        <f>$AY126*Assembly!AB$4+$AZ126*Assembly!AB$5+$BA126*Assembly!AB$6+$BB126*Assembly!AB$7+$BC126*Assembly!AB$8+$BD126*Assembly!AB$9+$BE126*Assembly!AB$10+$BF126*Assembly!AB$11+$BG126*Assembly!AB$12+$BH126*Assembly!AB$13+$BI126*Assembly!AB$14+$BJ126*Assembly!AB$15+$BK126*Assembly!AB$16+$BL126*Assembly!AB$17+$BM126*Assembly!AB$18+$BN126*Assembly!AB$19+$BO126*Assembly!AB$20+$BP126*Assembly!AB$21+$BQ126*Assembly!AB$22+$BR126*Assembly!AB$23+$BS126*Assembly!AB$24</f>
        <v>248</v>
      </c>
      <c r="CE126" s="326" t="str">
        <f>$AY126*Assembly!M$4+$AZ126*Assembly!M$5+$BA126*Assembly!M$6+$BB126*Assembly!M$7+$BC126*Assembly!M$8+$BD126*Assembly!M$9+$BE126*Assembly!M$10+$BF126*Assembly!M$11+$BG126*Assembly!M$12+$BH126*Assembly!M$13+$BI126*Assembly!M$14+$BJ126*Assembly!M$15+$BK126*Assembly!M$16+$BL126*Assembly!M$17+$BM126*Assembly!M$18+$BN126*Assembly!M$19+$BO126*Assembly!M$20+$BP126*Assembly!M$21+$BQ126*Assembly!M$22+$BR126*Assembly!M$23+$BS126*Assembly!M$24</f>
        <v>590</v>
      </c>
      <c r="CF126" s="326" t="str">
        <f>$AY126*Assembly!N$4+$AZ126*Assembly!N$5+$BA126*Assembly!N$6+$BB126*Assembly!N$7+$BC126*Assembly!N$8+$BD126*Assembly!N$9+$BE126*Assembly!N$10+$BF126*Assembly!N$11+$BG126*Assembly!N$12+$BH126*Assembly!N$13+$BI126*Assembly!N$14+$BJ126*Assembly!N$15+$BK126*Assembly!N$16+$BL126*Assembly!N$17+$BM126*Assembly!N$18+$BN126*Assembly!N$19+$BO126*Assembly!N$20+$BP126*Assembly!N$21+$BQ126*Assembly!N$22+$BR126*Assembly!N$23+$BS126*Assembly!N$24</f>
        <v>30</v>
      </c>
      <c r="CG126" s="326" t="str">
        <f>$AY126*Assembly!O$4+$AZ126*Assembly!O$5+$BA126*Assembly!O$6+$BB126*Assembly!O$7+$BC126*Assembly!O$8+$BD126*Assembly!O$9+$BE126*Assembly!O$10+$BF126*Assembly!O$11+$BG126*Assembly!O$12+$BH126*Assembly!O$13+$BI126*Assembly!O$14+$BJ126*Assembly!O$15+$BK126*Assembly!O$16+$BL126*Assembly!O$17+$BM126*Assembly!O$18+$BN126*Assembly!O$19+$BO126*Assembly!O$20+$BP126*Assembly!O$21+$BQ126*Assembly!O$22+$BR126*Assembly!O$23+$BS126*Assembly!O$24</f>
        <v>0</v>
      </c>
      <c r="CH126" s="325" t="str">
        <f>$AY126*Assembly!P$4+$AZ126*Assembly!P$5+$BA126*Assembly!P$6+$BB126*Assembly!P$7+$BC126*Assembly!P$8+$BD126*Assembly!P$9+$BE126*Assembly!P$10+$BF126*Assembly!P$11+$BG126*Assembly!P$12+$BH126*Assembly!P$13+$BI126*Assembly!P$14+$BJ126*Assembly!P$15+$BK126*Assembly!P$16+$BL126*Assembly!P$17+$BM126*Assembly!P$18+$BN126*Assembly!P$19+$BO126*Assembly!P$20+$BP126*Assembly!P$21+$BQ126*Assembly!P$22+$BR126*Assembly!P$23+$BS126*Assembly!P$24</f>
        <v>0</v>
      </c>
      <c r="CI126" s="325" t="str">
        <f>$AY126*Assembly!Q$4+$AZ126*Assembly!Q$5+$BA126*Assembly!Q$6+$BB126*Assembly!Q$7+$BC126*Assembly!Q$8+$BD126*Assembly!Q$9+$BE126*Assembly!Q$10+$BF126*Assembly!Q$11+$BG126*Assembly!Q$12+$BH126*Assembly!Q$13+$BI126*Assembly!Q$14+$BJ126*Assembly!Q$15+$BK126*Assembly!Q$16+$BL126*Assembly!Q$17+$BM126*Assembly!Q$18+$BN126*Assembly!Q$19+$BO126*Assembly!Q$20+$BP126*Assembly!Q$21+$BQ126*Assembly!Q$22+$BR126*Assembly!Q$23+$BS126*Assembly!Q$24</f>
        <v>0</v>
      </c>
      <c r="CJ126" s="326" t="str">
        <f>$AY126*Assembly!R$4+$AZ126*Assembly!R$5+$BA126*Assembly!R$6+$BB126*Assembly!R$7+$BC126*Assembly!R$8+$BD126*Assembly!R$9+$BE126*Assembly!R$10+$BF126*Assembly!R$11+$BG126*Assembly!R$12+$BH126*Assembly!R$13+$BI126*Assembly!R$14+$BJ126*Assembly!R$15+$BK126*Assembly!R$16+$BL126*Assembly!R$17+$BM126*Assembly!R$18+$BN126*Assembly!R$19+$BO126*Assembly!R$20+$BP126*Assembly!R$21+$BQ126*Assembly!R$22+$BR126*Assembly!R$23+$BS126*Assembly!R$24</f>
        <v>0</v>
      </c>
      <c r="CK126" s="325" t="str">
        <f>$AY126*Assembly!S$4+$AZ126*Assembly!S$5+$BA126*Assembly!S$6+$BB126*Assembly!S$7+$BC126*Assembly!S$8+$BD126*Assembly!S$9+$BE126*Assembly!S$10+$BF126*Assembly!S$11+$BG126*Assembly!S$12+$BH126*Assembly!S$13+$BI126*Assembly!S$14+$BJ126*Assembly!S$15+$BK126*Assembly!S$16+$BL126*Assembly!S$17+$BM126*Assembly!S$18+$BN126*Assembly!S$19+$BO126*Assembly!S$20+$BP126*Assembly!S$21+$BQ126*Assembly!S$22+$BR126*Assembly!S$23+$BS126*Assembly!S$24</f>
        <v>0</v>
      </c>
      <c r="CL126" s="325" t="str">
        <f>$AY126*Assembly!T$4+$AZ126*Assembly!T$5+$BA126*Assembly!T$6+$BB126*Assembly!T$7+$BC126*Assembly!T$8+$BD126*Assembly!T$9+$BE126*Assembly!T$10+$BF126*Assembly!T$11+$BG126*Assembly!T$12+$BH126*Assembly!T$13+$BI126*Assembly!T$14+$BJ126*Assembly!T$15+$BK126*Assembly!T$16+$BL126*Assembly!T$17+$BM126*Assembly!T$18+$BN126*Assembly!T$19+$BO126*Assembly!T$20+$BP126*Assembly!T$21+$BQ126*Assembly!T$22+$BR126*Assembly!T$23+$BS126*Assembly!T$24</f>
        <v>0</v>
      </c>
      <c r="CM126" s="325" t="str">
        <f>$AY126*Assembly!U$4+$AZ126*Assembly!U$5+$BA126*Assembly!U$6+$BB126*Assembly!U$7+$BC126*Assembly!U$8+$BD126*Assembly!U$9+$BE126*Assembly!U$10+$BF126*Assembly!U$11+$BG126*Assembly!U$12+$BH126*Assembly!U$13+$BI126*Assembly!U$14+$BJ126*Assembly!U$15+$BK126*Assembly!U$16+$BL126*Assembly!U$17+$BM126*Assembly!U$18+$BN126*Assembly!U$19+$BO126*Assembly!U$20+$BP126*Assembly!U$21+$BQ126*Assembly!U$22+$BR126*Assembly!U$23+$BS126*Assembly!U$24</f>
        <v>0</v>
      </c>
      <c r="CN126" s="326" t="str">
        <f>$AY126*Assembly!V$4+$AZ126*Assembly!V$5+$BA126*Assembly!V$6+$BB126*Assembly!V$7+$BC126*Assembly!V$8+$BD126*Assembly!V$9+$BE126*Assembly!V$10+$BF126*Assembly!V$11+$BG126*Assembly!V$12+$BH126*Assembly!V$13+$BI126*Assembly!V$14+$BJ126*Assembly!V$15+$BK126*Assembly!V$16+$BL126*Assembly!V$17+$BM126*Assembly!V$18+$BN126*Assembly!V$19+$BO126*Assembly!V$20+$BP126*Assembly!V$21+$BQ126*Assembly!V$22+$BR126*Assembly!V$23+$BS126*Assembly!V$24</f>
        <v>0</v>
      </c>
      <c r="CO126" s="326" t="str">
        <f>CE126*Refining!$F$3</f>
        <v>1,054</v>
      </c>
      <c r="CP126" s="326" t="str">
        <f>CF126*Refining!$F$4</f>
        <v>94</v>
      </c>
      <c r="CQ126" s="326" t="str">
        <f>CG126*Refining!$F$5</f>
        <v>0</v>
      </c>
      <c r="CR126" s="326" t="str">
        <f>CH126*Refining!$F$6</f>
        <v>0</v>
      </c>
      <c r="CS126" s="326" t="str">
        <f>CI126*Refining!$F$7</f>
        <v>0</v>
      </c>
      <c r="CT126" s="326" t="str">
        <f>CJ126*Refining!$F$8</f>
        <v>0</v>
      </c>
      <c r="CU126" s="326" t="str">
        <f>CK126*Refining!$F$9</f>
        <v>0</v>
      </c>
      <c r="CV126" s="326" t="str">
        <f>CL126*Refining!$F$10</f>
        <v>0</v>
      </c>
      <c r="CW126" s="326" t="str">
        <f>CM126*Refining!$F$11</f>
        <v>0</v>
      </c>
      <c r="CX126" s="326" t="str">
        <f>CN126*Refining!$F$12</f>
        <v>0</v>
      </c>
      <c r="CY126" s="218" t="str">
        <f t="shared" ref="CY126:DR126" si="509">IF(CE126 = 0, "", CE126)</f>
        <v>590</v>
      </c>
      <c r="CZ126" s="219" t="str">
        <f t="shared" si="509"/>
        <v>30</v>
      </c>
      <c r="DA126" s="215" t="str">
        <f t="shared" si="509"/>
        <v/>
      </c>
      <c r="DB126" s="215" t="str">
        <f t="shared" si="509"/>
        <v/>
      </c>
      <c r="DC126" s="215" t="str">
        <f t="shared" si="509"/>
        <v/>
      </c>
      <c r="DD126" s="215" t="str">
        <f t="shared" si="509"/>
        <v/>
      </c>
      <c r="DE126" s="215" t="str">
        <f t="shared" si="509"/>
        <v/>
      </c>
      <c r="DF126" s="215" t="str">
        <f t="shared" si="509"/>
        <v/>
      </c>
      <c r="DG126" s="215" t="str">
        <f t="shared" si="509"/>
        <v/>
      </c>
      <c r="DH126" s="216" t="str">
        <f t="shared" si="509"/>
        <v/>
      </c>
      <c r="DI126" s="218" t="str">
        <f t="shared" si="509"/>
        <v>1,054</v>
      </c>
      <c r="DJ126" s="219" t="str">
        <f t="shared" si="509"/>
        <v>94</v>
      </c>
      <c r="DK126" s="215" t="str">
        <f t="shared" si="509"/>
        <v/>
      </c>
      <c r="DL126" s="215" t="str">
        <f t="shared" si="509"/>
        <v/>
      </c>
      <c r="DM126" s="215" t="str">
        <f t="shared" si="509"/>
        <v/>
      </c>
      <c r="DN126" s="215" t="str">
        <f t="shared" si="509"/>
        <v/>
      </c>
      <c r="DO126" s="215" t="str">
        <f t="shared" si="509"/>
        <v/>
      </c>
      <c r="DP126" s="215" t="str">
        <f t="shared" si="509"/>
        <v/>
      </c>
      <c r="DQ126" s="215" t="str">
        <f t="shared" si="509"/>
        <v/>
      </c>
      <c r="DR126" s="216" t="str">
        <f t="shared" si="509"/>
        <v/>
      </c>
      <c r="DS126" s="218" t="str">
        <f t="shared" si="15"/>
        <v>620</v>
      </c>
      <c r="DT126" s="219" t="str">
        <f t="shared" si="16"/>
        <v>1,147</v>
      </c>
      <c r="DU126" s="208" t="str">
        <f>CY126*'Ores &amp; Ingots'!$C$3+CZ126*'Ores &amp; Ingots'!$C$4+DA126*'Ores &amp; Ingots'!$C$5+DB126*'Ores &amp; Ingots'!$C$6+DC126*'Ores &amp; Ingots'!$C$7+DD126*'Ores &amp; Ingots'!$C$8+DE126*'Ores &amp; Ingots'!$C$9+DF126*'Ores &amp; Ingots'!$C$10+DG126*'Ores &amp; Ingots'!$C$11+DH126*'Ores &amp; Ingots'!$C$12</f>
        <v>78</v>
      </c>
      <c r="DV126" s="208" t="str">
        <f>DI126*'Ores &amp; Ingots'!$B$3+DJ126*'Ores &amp; Ingots'!$B$4+DK126*'Ores &amp; Ingots'!$B$5+DL126*'Ores &amp; Ingots'!$B$6+DM126*'Ores &amp; Ingots'!$B$7+DN126*'Ores &amp; Ingots'!$B$8+DO126*'Ores &amp; Ingots'!$B$9+DP126*'Ores &amp; Ingots'!$B$10+DQ126*'Ores &amp; Ingots'!$B$11+DR126*'Ores &amp; Ingots'!$B$12</f>
        <v>425</v>
      </c>
      <c r="DW126" s="219" t="str">
        <f>CY126*Refining!$G$3+CZ126*Refining!$G$4+DA126*Refining!$G$5+DB126*Refining!$G$6+DC126*Refining!$G$7+DD126*Refining!$G$8+DE126*Refining!$G$9+DF126*Refining!$G$10+DG126*Refining!$G$11+DH126*Refining!$G$12</f>
        <v>185</v>
      </c>
      <c r="DX126" s="219" t="str">
        <f t="shared" si="17"/>
        <v>28,739</v>
      </c>
      <c r="DY126" s="220" t="str">
        <f t="shared" si="18"/>
        <v>0.0287</v>
      </c>
      <c r="DZ126" s="218" t="str">
        <f t="shared" si="19"/>
        <v>375</v>
      </c>
      <c r="EA126" s="221" t="str">
        <f t="shared" ref="EA126:EB126" si="510">DZ126/60</f>
        <v>6.2</v>
      </c>
      <c r="EB126" s="221" t="str">
        <f t="shared" si="510"/>
        <v>0.1</v>
      </c>
      <c r="EC126" s="541" t="str">
        <f t="shared" si="21"/>
        <v>0.00</v>
      </c>
      <c r="ED126" s="218" t="str">
        <f t="shared" si="22"/>
        <v>54,562</v>
      </c>
      <c r="EE126" s="221" t="str">
        <f t="shared" ref="EE126:EF126" si="511">ED126/1000</f>
        <v>54.6</v>
      </c>
      <c r="EF126" s="222" t="str">
        <f t="shared" si="511"/>
        <v>0.05</v>
      </c>
      <c r="EG126" s="542" t="str">
        <f t="shared" si="24"/>
        <v>0.0546</v>
      </c>
      <c r="EH126" s="225">
        <v>686.0</v>
      </c>
    </row>
    <row r="127">
      <c r="A127" s="33"/>
      <c r="B127" s="226" t="s">
        <v>1003</v>
      </c>
      <c r="C127" s="227" t="s">
        <v>885</v>
      </c>
      <c r="D127" s="227">
        <v>3.0</v>
      </c>
      <c r="E127" s="227">
        <v>3.0</v>
      </c>
      <c r="F127" s="227">
        <v>3.0</v>
      </c>
      <c r="G127" s="253" t="str">
        <f t="shared" si="5"/>
        <v>3.4</v>
      </c>
      <c r="H127" s="254">
        <v>25.0</v>
      </c>
      <c r="I127" s="254">
        <v>25.0</v>
      </c>
      <c r="J127" s="254" t="str">
        <f>H127/Main!$D$9</f>
        <v>25</v>
      </c>
      <c r="K127" s="254" t="str">
        <f>I127/Main!$D$10</f>
        <v>25</v>
      </c>
      <c r="L127" s="254" t="str">
        <f t="shared" si="6"/>
        <v>1</v>
      </c>
      <c r="M127" s="254">
        <v>1.0</v>
      </c>
      <c r="N127" s="256" t="s">
        <v>12</v>
      </c>
      <c r="O127" s="255"/>
      <c r="P127" s="255"/>
      <c r="Q127" s="256"/>
      <c r="R127" s="255"/>
      <c r="S127" s="257"/>
      <c r="T127" s="257"/>
      <c r="U127" s="255"/>
      <c r="V127" s="255"/>
      <c r="W127" s="257"/>
      <c r="X127" s="257"/>
      <c r="Y127" s="255"/>
      <c r="Z127" s="255"/>
      <c r="AA127" s="255"/>
      <c r="AB127" s="255"/>
      <c r="AC127" s="335"/>
      <c r="AD127" s="225">
        <v>0.0</v>
      </c>
      <c r="AE127" s="225">
        <v>25.0</v>
      </c>
      <c r="AF127" s="225">
        <v>25.0</v>
      </c>
      <c r="AG127" s="225">
        <v>0.0</v>
      </c>
      <c r="AH127" s="225">
        <v>70.0</v>
      </c>
      <c r="AI127" s="225">
        <v>0.0</v>
      </c>
      <c r="AJ127" s="309">
        <v>2.0</v>
      </c>
      <c r="AK127" s="225">
        <v>0.0</v>
      </c>
      <c r="AL127" s="225">
        <v>0.0</v>
      </c>
      <c r="AM127" s="225">
        <v>0.0</v>
      </c>
      <c r="AN127" s="225">
        <v>0.0</v>
      </c>
      <c r="AO127" s="225">
        <v>0.0</v>
      </c>
      <c r="AP127" s="225">
        <v>0.0</v>
      </c>
      <c r="AQ127" s="225">
        <v>0.0</v>
      </c>
      <c r="AR127" s="225">
        <v>0.0</v>
      </c>
      <c r="AS127" s="225">
        <v>0.0</v>
      </c>
      <c r="AT127" s="225">
        <v>0.0</v>
      </c>
      <c r="AU127" s="225">
        <v>0.0</v>
      </c>
      <c r="AV127" s="225">
        <v>0.0</v>
      </c>
      <c r="AW127" s="225">
        <v>0.0</v>
      </c>
      <c r="AX127" s="225">
        <v>0.0</v>
      </c>
      <c r="AY127" s="236" t="str">
        <f t="shared" ref="AY127:BS127" si="512">IF(AD127 = 0, "", AD127)</f>
        <v/>
      </c>
      <c r="AZ127" s="225" t="str">
        <f t="shared" si="512"/>
        <v>25</v>
      </c>
      <c r="BA127" s="225" t="str">
        <f t="shared" si="512"/>
        <v>25</v>
      </c>
      <c r="BB127" s="227" t="str">
        <f t="shared" si="512"/>
        <v/>
      </c>
      <c r="BC127" s="225" t="str">
        <f t="shared" si="512"/>
        <v>70</v>
      </c>
      <c r="BD127" s="227" t="str">
        <f t="shared" si="512"/>
        <v/>
      </c>
      <c r="BE127" s="309" t="str">
        <f t="shared" si="512"/>
        <v>2</v>
      </c>
      <c r="BF127" s="227" t="str">
        <f t="shared" si="512"/>
        <v/>
      </c>
      <c r="BG127" s="227" t="str">
        <f t="shared" si="512"/>
        <v/>
      </c>
      <c r="BH127" s="227" t="str">
        <f t="shared" si="512"/>
        <v/>
      </c>
      <c r="BI127" s="227" t="str">
        <f t="shared" si="512"/>
        <v/>
      </c>
      <c r="BJ127" s="227" t="str">
        <f t="shared" si="512"/>
        <v/>
      </c>
      <c r="BK127" s="227" t="str">
        <f t="shared" si="512"/>
        <v/>
      </c>
      <c r="BL127" s="227" t="str">
        <f t="shared" si="512"/>
        <v/>
      </c>
      <c r="BM127" s="227" t="str">
        <f t="shared" si="512"/>
        <v/>
      </c>
      <c r="BN127" s="227" t="str">
        <f t="shared" si="512"/>
        <v/>
      </c>
      <c r="BO127" s="227" t="str">
        <f t="shared" si="512"/>
        <v/>
      </c>
      <c r="BP127" s="227" t="str">
        <f t="shared" si="512"/>
        <v/>
      </c>
      <c r="BQ127" s="227" t="str">
        <f t="shared" si="512"/>
        <v/>
      </c>
      <c r="BR127" s="227" t="str">
        <f t="shared" si="512"/>
        <v/>
      </c>
      <c r="BS127" s="238" t="str">
        <f t="shared" si="512"/>
        <v/>
      </c>
      <c r="BT127" s="239" t="str">
        <f>$AY127*Assembly!Y$4+$AZ127*Assembly!Y$5+$BA127*Assembly!Y$6+$BB127*Assembly!Y$7+$BC127*Assembly!Y$8+$BD127*Assembly!Y$9+$BE127*Assembly!Y$10+$BF127*Assembly!Y$11+$BG127*Assembly!Y$12+$BH127*Assembly!Y$13+$BI127*Assembly!Y$14+$BJ127*Assembly!Y$15+$BK127*Assembly!Y$16+$BL127*Assembly!Y$17+$BM127*Assembly!Y$18+$BN127*Assembly!Y$19+$BO127*Assembly!Y$20+$BP127*Assembly!Y$21+$BQ127*Assembly!Y$22+$BR127*Assembly!Y$23+$BS127*Assembly!Y$24</f>
        <v>783</v>
      </c>
      <c r="BU127" s="225" t="str">
        <f t="shared" si="8"/>
        <v>232</v>
      </c>
      <c r="BV127" s="225" t="str">
        <f>$AY127*Assembly!AC$4+$AZ127*Assembly!AC$5+$BA127*Assembly!AC$6+$BB127*Assembly!AC$7+$BC127*Assembly!AC$8+$BD127*Assembly!AC$9+$BE127*Assembly!AC$10+$BF127*Assembly!AC$11+$BG127*Assembly!AC$12+$BH127*Assembly!AC$13+$BI127*Assembly!AC$14+$BJ127*Assembly!AC$15+$BK127*Assembly!AC$16+$BL127*Assembly!AC$17+$BM127*Assembly!AC$18+$BN127*Assembly!AC$19+$BO127*Assembly!AC$20+$BP127*Assembly!AC$21+$BQ127*Assembly!AC$22+$BR127*Assembly!AC$23+$BS127*Assembly!AC$24</f>
        <v>2,930</v>
      </c>
      <c r="BW127" s="240" t="str">
        <f t="shared" si="9"/>
        <v>3.74</v>
      </c>
      <c r="BX127" s="241" t="str">
        <f t="shared" si="10"/>
        <v>868</v>
      </c>
      <c r="BY127" s="242" t="str">
        <f t="shared" si="11"/>
        <v>12.6</v>
      </c>
      <c r="BZ127" s="225"/>
      <c r="CA127" s="225" t="str">
        <f>$AY127*Assembly!X$4+$AZ127*Assembly!X$5+$BA127*Assembly!X$6+$BB127*Assembly!X$7+$BC127*Assembly!X$8+$BD127*Assembly!X$9+$BE127*Assembly!X$10+$BF127*Assembly!X$11+$BG127*Assembly!X$12+$BH127*Assembly!X$13+$BI127*Assembly!X$14+$BJ127*Assembly!X$15+$BK127*Assembly!X$16+$BL127*Assembly!X$17+$BM127*Assembly!X$18+$BN127*Assembly!X$19+$BO127*Assembly!X$20+$BP127*Assembly!X$21+$BQ127*Assembly!X$22+$BR127*Assembly!X$23+$BS127*Assembly!X$24</f>
        <v>332</v>
      </c>
      <c r="CB127" s="225" t="str">
        <f t="shared" si="12"/>
        <v>51,644</v>
      </c>
      <c r="CC127" s="223" t="str">
        <f t="shared" si="13"/>
        <v>0.0516</v>
      </c>
      <c r="CD127" s="243" t="str">
        <f>$AY127*Assembly!AB$4+$AZ127*Assembly!AB$5+$BA127*Assembly!AB$6+$BB127*Assembly!AB$7+$BC127*Assembly!AB$8+$BD127*Assembly!AB$9+$BE127*Assembly!AB$10+$BF127*Assembly!AB$11+$BG127*Assembly!AB$12+$BH127*Assembly!AB$13+$BI127*Assembly!AB$14+$BJ127*Assembly!AB$15+$BK127*Assembly!AB$16+$BL127*Assembly!AB$17+$BM127*Assembly!AB$18+$BN127*Assembly!AB$19+$BO127*Assembly!AB$20+$BP127*Assembly!AB$21+$BQ127*Assembly!AB$22+$BR127*Assembly!AB$23+$BS127*Assembly!AB$24</f>
        <v>331</v>
      </c>
      <c r="CE127" s="256" t="str">
        <f>$AY127*Assembly!M$4+$AZ127*Assembly!M$5+$BA127*Assembly!M$6+$BB127*Assembly!M$7+$BC127*Assembly!M$8+$BD127*Assembly!M$9+$BE127*Assembly!M$10+$BF127*Assembly!M$11+$BG127*Assembly!M$12+$BH127*Assembly!M$13+$BI127*Assembly!M$14+$BJ127*Assembly!M$15+$BK127*Assembly!M$16+$BL127*Assembly!M$17+$BM127*Assembly!M$18+$BN127*Assembly!M$19+$BO127*Assembly!M$20+$BP127*Assembly!M$21+$BQ127*Assembly!M$22+$BR127*Assembly!M$23+$BS127*Assembly!M$24</f>
        <v>953</v>
      </c>
      <c r="CF127" s="256" t="str">
        <f>$AY127*Assembly!N$4+$AZ127*Assembly!N$5+$BA127*Assembly!N$6+$BB127*Assembly!N$7+$BC127*Assembly!N$8+$BD127*Assembly!N$9+$BE127*Assembly!N$10+$BF127*Assembly!N$11+$BG127*Assembly!N$12+$BH127*Assembly!N$13+$BI127*Assembly!N$14+$BJ127*Assembly!N$15+$BK127*Assembly!N$16+$BL127*Assembly!N$17+$BM127*Assembly!N$18+$BN127*Assembly!N$19+$BO127*Assembly!N$20+$BP127*Assembly!N$21+$BQ127*Assembly!N$22+$BR127*Assembly!N$23+$BS127*Assembly!N$24</f>
        <v>10</v>
      </c>
      <c r="CG127" s="256" t="str">
        <f>$AY127*Assembly!O$4+$AZ127*Assembly!O$5+$BA127*Assembly!O$6+$BB127*Assembly!O$7+$BC127*Assembly!O$8+$BD127*Assembly!O$9+$BE127*Assembly!O$10+$BF127*Assembly!O$11+$BG127*Assembly!O$12+$BH127*Assembly!O$13+$BI127*Assembly!O$14+$BJ127*Assembly!O$15+$BK127*Assembly!O$16+$BL127*Assembly!O$17+$BM127*Assembly!O$18+$BN127*Assembly!O$19+$BO127*Assembly!O$20+$BP127*Assembly!O$21+$BQ127*Assembly!O$22+$BR127*Assembly!O$23+$BS127*Assembly!O$24</f>
        <v>0</v>
      </c>
      <c r="CH127" s="254" t="str">
        <f>$AY127*Assembly!P$4+$AZ127*Assembly!P$5+$BA127*Assembly!P$6+$BB127*Assembly!P$7+$BC127*Assembly!P$8+$BD127*Assembly!P$9+$BE127*Assembly!P$10+$BF127*Assembly!P$11+$BG127*Assembly!P$12+$BH127*Assembly!P$13+$BI127*Assembly!P$14+$BJ127*Assembly!P$15+$BK127*Assembly!P$16+$BL127*Assembly!P$17+$BM127*Assembly!P$18+$BN127*Assembly!P$19+$BO127*Assembly!P$20+$BP127*Assembly!P$21+$BQ127*Assembly!P$22+$BR127*Assembly!P$23+$BS127*Assembly!P$24</f>
        <v>0</v>
      </c>
      <c r="CI127" s="254" t="str">
        <f>$AY127*Assembly!Q$4+$AZ127*Assembly!Q$5+$BA127*Assembly!Q$6+$BB127*Assembly!Q$7+$BC127*Assembly!Q$8+$BD127*Assembly!Q$9+$BE127*Assembly!Q$10+$BF127*Assembly!Q$11+$BG127*Assembly!Q$12+$BH127*Assembly!Q$13+$BI127*Assembly!Q$14+$BJ127*Assembly!Q$15+$BK127*Assembly!Q$16+$BL127*Assembly!Q$17+$BM127*Assembly!Q$18+$BN127*Assembly!Q$19+$BO127*Assembly!Q$20+$BP127*Assembly!Q$21+$BQ127*Assembly!Q$22+$BR127*Assembly!Q$23+$BS127*Assembly!Q$24</f>
        <v>0</v>
      </c>
      <c r="CJ127" s="256" t="str">
        <f>$AY127*Assembly!R$4+$AZ127*Assembly!R$5+$BA127*Assembly!R$6+$BB127*Assembly!R$7+$BC127*Assembly!R$8+$BD127*Assembly!R$9+$BE127*Assembly!R$10+$BF127*Assembly!R$11+$BG127*Assembly!R$12+$BH127*Assembly!R$13+$BI127*Assembly!R$14+$BJ127*Assembly!R$15+$BK127*Assembly!R$16+$BL127*Assembly!R$17+$BM127*Assembly!R$18+$BN127*Assembly!R$19+$BO127*Assembly!R$20+$BP127*Assembly!R$21+$BQ127*Assembly!R$22+$BR127*Assembly!R$23+$BS127*Assembly!R$24</f>
        <v>0</v>
      </c>
      <c r="CK127" s="254" t="str">
        <f>$AY127*Assembly!S$4+$AZ127*Assembly!S$5+$BA127*Assembly!S$6+$BB127*Assembly!S$7+$BC127*Assembly!S$8+$BD127*Assembly!S$9+$BE127*Assembly!S$10+$BF127*Assembly!S$11+$BG127*Assembly!S$12+$BH127*Assembly!S$13+$BI127*Assembly!S$14+$BJ127*Assembly!S$15+$BK127*Assembly!S$16+$BL127*Assembly!S$17+$BM127*Assembly!S$18+$BN127*Assembly!S$19+$BO127*Assembly!S$20+$BP127*Assembly!S$21+$BQ127*Assembly!S$22+$BR127*Assembly!S$23+$BS127*Assembly!S$24</f>
        <v>0</v>
      </c>
      <c r="CL127" s="254" t="str">
        <f>$AY127*Assembly!T$4+$AZ127*Assembly!T$5+$BA127*Assembly!T$6+$BB127*Assembly!T$7+$BC127*Assembly!T$8+$BD127*Assembly!T$9+$BE127*Assembly!T$10+$BF127*Assembly!T$11+$BG127*Assembly!T$12+$BH127*Assembly!T$13+$BI127*Assembly!T$14+$BJ127*Assembly!T$15+$BK127*Assembly!T$16+$BL127*Assembly!T$17+$BM127*Assembly!T$18+$BN127*Assembly!T$19+$BO127*Assembly!T$20+$BP127*Assembly!T$21+$BQ127*Assembly!T$22+$BR127*Assembly!T$23+$BS127*Assembly!T$24</f>
        <v>0</v>
      </c>
      <c r="CM127" s="254" t="str">
        <f>$AY127*Assembly!U$4+$AZ127*Assembly!U$5+$BA127*Assembly!U$6+$BB127*Assembly!U$7+$BC127*Assembly!U$8+$BD127*Assembly!U$9+$BE127*Assembly!U$10+$BF127*Assembly!U$11+$BG127*Assembly!U$12+$BH127*Assembly!U$13+$BI127*Assembly!U$14+$BJ127*Assembly!U$15+$BK127*Assembly!U$16+$BL127*Assembly!U$17+$BM127*Assembly!U$18+$BN127*Assembly!U$19+$BO127*Assembly!U$20+$BP127*Assembly!U$21+$BQ127*Assembly!U$22+$BR127*Assembly!U$23+$BS127*Assembly!U$24</f>
        <v>0</v>
      </c>
      <c r="CN127" s="256" t="str">
        <f>$AY127*Assembly!V$4+$AZ127*Assembly!V$5+$BA127*Assembly!V$6+$BB127*Assembly!V$7+$BC127*Assembly!V$8+$BD127*Assembly!V$9+$BE127*Assembly!V$10+$BF127*Assembly!V$11+$BG127*Assembly!V$12+$BH127*Assembly!V$13+$BI127*Assembly!V$14+$BJ127*Assembly!V$15+$BK127*Assembly!V$16+$BL127*Assembly!V$17+$BM127*Assembly!V$18+$BN127*Assembly!V$19+$BO127*Assembly!V$20+$BP127*Assembly!V$21+$BQ127*Assembly!V$22+$BR127*Assembly!V$23+$BS127*Assembly!V$24</f>
        <v>0</v>
      </c>
      <c r="CO127" s="256" t="str">
        <f>CE127*Refining!$F$3</f>
        <v>1,701</v>
      </c>
      <c r="CP127" s="256" t="str">
        <f>CF127*Refining!$F$4</f>
        <v>31</v>
      </c>
      <c r="CQ127" s="256" t="str">
        <f>CG127*Refining!$F$5</f>
        <v>0</v>
      </c>
      <c r="CR127" s="256" t="str">
        <f>CH127*Refining!$F$6</f>
        <v>0</v>
      </c>
      <c r="CS127" s="256" t="str">
        <f>CI127*Refining!$F$7</f>
        <v>0</v>
      </c>
      <c r="CT127" s="256" t="str">
        <f>CJ127*Refining!$F$8</f>
        <v>0</v>
      </c>
      <c r="CU127" s="256" t="str">
        <f>CK127*Refining!$F$9</f>
        <v>0</v>
      </c>
      <c r="CV127" s="256" t="str">
        <f>CL127*Refining!$F$10</f>
        <v>0</v>
      </c>
      <c r="CW127" s="256" t="str">
        <f>CM127*Refining!$F$11</f>
        <v>0</v>
      </c>
      <c r="CX127" s="256" t="str">
        <f>CN127*Refining!$F$12</f>
        <v>0</v>
      </c>
      <c r="CY127" s="248" t="str">
        <f t="shared" ref="CY127:DR127" si="513">IF(CE127 = 0, "", CE127)</f>
        <v>953</v>
      </c>
      <c r="CZ127" s="249" t="str">
        <f t="shared" si="513"/>
        <v>10</v>
      </c>
      <c r="DA127" s="245" t="str">
        <f t="shared" si="513"/>
        <v/>
      </c>
      <c r="DB127" s="245" t="str">
        <f t="shared" si="513"/>
        <v/>
      </c>
      <c r="DC127" s="245" t="str">
        <f t="shared" si="513"/>
        <v/>
      </c>
      <c r="DD127" s="245" t="str">
        <f t="shared" si="513"/>
        <v/>
      </c>
      <c r="DE127" s="245" t="str">
        <f t="shared" si="513"/>
        <v/>
      </c>
      <c r="DF127" s="245" t="str">
        <f t="shared" si="513"/>
        <v/>
      </c>
      <c r="DG127" s="245" t="str">
        <f t="shared" si="513"/>
        <v/>
      </c>
      <c r="DH127" s="246" t="str">
        <f t="shared" si="513"/>
        <v/>
      </c>
      <c r="DI127" s="248" t="str">
        <f t="shared" si="513"/>
        <v>1,701</v>
      </c>
      <c r="DJ127" s="249" t="str">
        <f t="shared" si="513"/>
        <v>31</v>
      </c>
      <c r="DK127" s="245" t="str">
        <f t="shared" si="513"/>
        <v/>
      </c>
      <c r="DL127" s="245" t="str">
        <f t="shared" si="513"/>
        <v/>
      </c>
      <c r="DM127" s="245" t="str">
        <f t="shared" si="513"/>
        <v/>
      </c>
      <c r="DN127" s="245" t="str">
        <f t="shared" si="513"/>
        <v/>
      </c>
      <c r="DO127" s="245" t="str">
        <f t="shared" si="513"/>
        <v/>
      </c>
      <c r="DP127" s="245" t="str">
        <f t="shared" si="513"/>
        <v/>
      </c>
      <c r="DQ127" s="245" t="str">
        <f t="shared" si="513"/>
        <v/>
      </c>
      <c r="DR127" s="246" t="str">
        <f t="shared" si="513"/>
        <v/>
      </c>
      <c r="DS127" s="248" t="str">
        <f t="shared" si="15"/>
        <v>963</v>
      </c>
      <c r="DT127" s="249" t="str">
        <f t="shared" si="16"/>
        <v>1,732</v>
      </c>
      <c r="DU127" s="225" t="str">
        <f>CY127*'Ores &amp; Ingots'!$C$3+CZ127*'Ores &amp; Ingots'!$C$4+DA127*'Ores &amp; Ingots'!$C$5+DB127*'Ores &amp; Ingots'!$C$6+DC127*'Ores &amp; Ingots'!$C$7+DD127*'Ores &amp; Ingots'!$C$8+DE127*'Ores &amp; Ingots'!$C$9+DF127*'Ores &amp; Ingots'!$C$10+DG127*'Ores &amp; Ingots'!$C$11+DH127*'Ores &amp; Ingots'!$C$12</f>
        <v>122</v>
      </c>
      <c r="DV127" s="225" t="str">
        <f>DI127*'Ores &amp; Ingots'!$B$3+DJ127*'Ores &amp; Ingots'!$B$4+DK127*'Ores &amp; Ingots'!$B$5+DL127*'Ores &amp; Ingots'!$B$6+DM127*'Ores &amp; Ingots'!$B$7+DN127*'Ores &amp; Ingots'!$B$8+DO127*'Ores &amp; Ingots'!$B$9+DP127*'Ores &amp; Ingots'!$B$10+DQ127*'Ores &amp; Ingots'!$B$11+DR127*'Ores &amp; Ingots'!$B$12</f>
        <v>641</v>
      </c>
      <c r="DW127" s="249" t="str">
        <f>CY127*Refining!$G$3+CZ127*Refining!$G$4+DA127*Refining!$G$5+DB127*Refining!$G$6+DC127*Refining!$G$7+DD127*Refining!$G$8+DE127*Refining!$G$9+DF127*Refining!$G$10+DG127*Refining!$G$11+DH127*Refining!$G$12</f>
        <v>113</v>
      </c>
      <c r="DX127" s="249" t="str">
        <f t="shared" si="17"/>
        <v>17,655</v>
      </c>
      <c r="DY127" s="250" t="str">
        <f t="shared" si="18"/>
        <v>0.0177</v>
      </c>
      <c r="DZ127" s="248" t="str">
        <f t="shared" si="19"/>
        <v>470</v>
      </c>
      <c r="EA127" s="251" t="str">
        <f t="shared" ref="EA127:EB127" si="514">DZ127/60</f>
        <v>7.8</v>
      </c>
      <c r="EB127" s="251" t="str">
        <f t="shared" si="514"/>
        <v>0.1</v>
      </c>
      <c r="EC127" s="543" t="str">
        <f t="shared" si="21"/>
        <v>0.01</v>
      </c>
      <c r="ED127" s="248" t="str">
        <f t="shared" si="22"/>
        <v>69,299</v>
      </c>
      <c r="EE127" s="251" t="str">
        <f t="shared" ref="EE127:EF127" si="515">ED127/1000</f>
        <v>69.3</v>
      </c>
      <c r="EF127" s="252" t="str">
        <f t="shared" si="515"/>
        <v>0.07</v>
      </c>
      <c r="EG127" s="544" t="str">
        <f t="shared" si="24"/>
        <v>0.0693</v>
      </c>
      <c r="EH127" s="225" t="s">
        <v>12</v>
      </c>
    </row>
    <row r="128">
      <c r="A128" s="33"/>
      <c r="B128" s="226" t="s">
        <v>1003</v>
      </c>
      <c r="C128" s="227" t="s">
        <v>885</v>
      </c>
      <c r="D128" s="227">
        <v>1.0</v>
      </c>
      <c r="E128" s="227">
        <v>1.0</v>
      </c>
      <c r="F128" s="227">
        <v>1.0</v>
      </c>
      <c r="G128" s="253" t="str">
        <f t="shared" si="5"/>
        <v>0.1</v>
      </c>
      <c r="H128" s="254">
        <v>10.0</v>
      </c>
      <c r="I128" s="254">
        <v>10.0</v>
      </c>
      <c r="J128" s="254" t="str">
        <f>H128/Main!$D$9</f>
        <v>10</v>
      </c>
      <c r="K128" s="254" t="str">
        <f>I128/Main!$D$10</f>
        <v>10</v>
      </c>
      <c r="L128" s="254" t="str">
        <f t="shared" si="6"/>
        <v>1</v>
      </c>
      <c r="M128" s="254">
        <v>1.0</v>
      </c>
      <c r="N128" s="256" t="s">
        <v>12</v>
      </c>
      <c r="O128" s="255"/>
      <c r="P128" s="255"/>
      <c r="Q128" s="256"/>
      <c r="R128" s="255"/>
      <c r="S128" s="257"/>
      <c r="T128" s="257"/>
      <c r="U128" s="255"/>
      <c r="V128" s="255"/>
      <c r="W128" s="257"/>
      <c r="X128" s="257"/>
      <c r="Y128" s="255"/>
      <c r="Z128" s="255"/>
      <c r="AA128" s="255"/>
      <c r="AB128" s="255"/>
      <c r="AC128" s="335"/>
      <c r="AD128" s="225">
        <v>0.0</v>
      </c>
      <c r="AE128" s="225">
        <v>4.0</v>
      </c>
      <c r="AF128" s="225">
        <v>0.0</v>
      </c>
      <c r="AG128" s="225">
        <v>0.0</v>
      </c>
      <c r="AH128" s="225">
        <v>4.0</v>
      </c>
      <c r="AI128" s="225">
        <v>0.0</v>
      </c>
      <c r="AJ128" s="309">
        <v>1.0</v>
      </c>
      <c r="AK128" s="225">
        <v>0.0</v>
      </c>
      <c r="AL128" s="225">
        <v>0.0</v>
      </c>
      <c r="AM128" s="225">
        <v>0.0</v>
      </c>
      <c r="AN128" s="225">
        <v>0.0</v>
      </c>
      <c r="AO128" s="225">
        <v>0.0</v>
      </c>
      <c r="AP128" s="225">
        <v>0.0</v>
      </c>
      <c r="AQ128" s="225">
        <v>0.0</v>
      </c>
      <c r="AR128" s="225">
        <v>0.0</v>
      </c>
      <c r="AS128" s="225">
        <v>0.0</v>
      </c>
      <c r="AT128" s="225">
        <v>0.0</v>
      </c>
      <c r="AU128" s="225">
        <v>0.0</v>
      </c>
      <c r="AV128" s="225">
        <v>0.0</v>
      </c>
      <c r="AW128" s="225">
        <v>0.0</v>
      </c>
      <c r="AX128" s="225">
        <v>0.0</v>
      </c>
      <c r="AY128" s="236" t="str">
        <f t="shared" ref="AY128:BS128" si="516">IF(AD128 = 0, "", AD128)</f>
        <v/>
      </c>
      <c r="AZ128" s="225" t="str">
        <f t="shared" si="516"/>
        <v>4</v>
      </c>
      <c r="BA128" s="227" t="str">
        <f t="shared" si="516"/>
        <v/>
      </c>
      <c r="BB128" s="227" t="str">
        <f t="shared" si="516"/>
        <v/>
      </c>
      <c r="BC128" s="225" t="str">
        <f t="shared" si="516"/>
        <v>4</v>
      </c>
      <c r="BD128" s="227" t="str">
        <f t="shared" si="516"/>
        <v/>
      </c>
      <c r="BE128" s="309" t="str">
        <f t="shared" si="516"/>
        <v>1</v>
      </c>
      <c r="BF128" s="227" t="str">
        <f t="shared" si="516"/>
        <v/>
      </c>
      <c r="BG128" s="227" t="str">
        <f t="shared" si="516"/>
        <v/>
      </c>
      <c r="BH128" s="227" t="str">
        <f t="shared" si="516"/>
        <v/>
      </c>
      <c r="BI128" s="227" t="str">
        <f t="shared" si="516"/>
        <v/>
      </c>
      <c r="BJ128" s="227" t="str">
        <f t="shared" si="516"/>
        <v/>
      </c>
      <c r="BK128" s="227" t="str">
        <f t="shared" si="516"/>
        <v/>
      </c>
      <c r="BL128" s="227" t="str">
        <f t="shared" si="516"/>
        <v/>
      </c>
      <c r="BM128" s="227" t="str">
        <f t="shared" si="516"/>
        <v/>
      </c>
      <c r="BN128" s="227" t="str">
        <f t="shared" si="516"/>
        <v/>
      </c>
      <c r="BO128" s="227" t="str">
        <f t="shared" si="516"/>
        <v/>
      </c>
      <c r="BP128" s="227" t="str">
        <f t="shared" si="516"/>
        <v/>
      </c>
      <c r="BQ128" s="227" t="str">
        <f t="shared" si="516"/>
        <v/>
      </c>
      <c r="BR128" s="227" t="str">
        <f t="shared" si="516"/>
        <v/>
      </c>
      <c r="BS128" s="238" t="str">
        <f t="shared" si="516"/>
        <v/>
      </c>
      <c r="BT128" s="239" t="str">
        <f>$AY128*Assembly!Y$4+$AZ128*Assembly!Y$5+$BA128*Assembly!Y$6+$BB128*Assembly!Y$7+$BC128*Assembly!Y$8+$BD128*Assembly!Y$9+$BE128*Assembly!Y$10+$BF128*Assembly!Y$11+$BG128*Assembly!Y$12+$BH128*Assembly!Y$13+$BI128*Assembly!Y$14+$BJ128*Assembly!Y$15+$BK128*Assembly!Y$16+$BL128*Assembly!Y$17+$BM128*Assembly!Y$18+$BN128*Assembly!Y$19+$BO128*Assembly!Y$20+$BP128*Assembly!Y$21+$BQ128*Assembly!Y$22+$BR128*Assembly!Y$23+$BS128*Assembly!Y$24</f>
        <v>68</v>
      </c>
      <c r="BU128" s="225" t="str">
        <f t="shared" si="8"/>
        <v>544</v>
      </c>
      <c r="BV128" s="225" t="str">
        <f>$AY128*Assembly!AC$4+$AZ128*Assembly!AC$5+$BA128*Assembly!AC$6+$BB128*Assembly!AC$7+$BC128*Assembly!AC$8+$BD128*Assembly!AC$9+$BE128*Assembly!AC$10+$BF128*Assembly!AC$11+$BG128*Assembly!AC$12+$BH128*Assembly!AC$13+$BI128*Assembly!AC$14+$BJ128*Assembly!AC$15+$BK128*Assembly!AC$16+$BL128*Assembly!AC$17+$BM128*Assembly!AC$18+$BN128*Assembly!AC$19+$BO128*Assembly!AC$20+$BP128*Assembly!AC$21+$BQ128*Assembly!AC$22+$BR128*Assembly!AC$23+$BS128*Assembly!AC$24</f>
        <v>220</v>
      </c>
      <c r="BW128" s="240" t="str">
        <f t="shared" si="9"/>
        <v>3.24</v>
      </c>
      <c r="BX128" s="241" t="str">
        <f t="shared" si="10"/>
        <v>1760</v>
      </c>
      <c r="BY128" s="242" t="str">
        <f t="shared" si="11"/>
        <v>0.4</v>
      </c>
      <c r="BZ128" s="225"/>
      <c r="CA128" s="225" t="str">
        <f>$AY128*Assembly!X$4+$AZ128*Assembly!X$5+$BA128*Assembly!X$6+$BB128*Assembly!X$7+$BC128*Assembly!X$8+$BD128*Assembly!X$9+$BE128*Assembly!X$10+$BF128*Assembly!X$11+$BG128*Assembly!X$12+$BH128*Assembly!X$13+$BI128*Assembly!X$14+$BJ128*Assembly!X$15+$BK128*Assembly!X$16+$BL128*Assembly!X$17+$BM128*Assembly!X$18+$BN128*Assembly!X$19+$BO128*Assembly!X$20+$BP128*Assembly!X$21+$BQ128*Assembly!X$22+$BR128*Assembly!X$23+$BS128*Assembly!X$24</f>
        <v>21</v>
      </c>
      <c r="CB128" s="225" t="str">
        <f t="shared" si="12"/>
        <v>3,267</v>
      </c>
      <c r="CC128" s="223" t="str">
        <f t="shared" si="13"/>
        <v>0.0033</v>
      </c>
      <c r="CD128" s="243" t="str">
        <f>$AY128*Assembly!AB$4+$AZ128*Assembly!AB$5+$BA128*Assembly!AB$6+$BB128*Assembly!AB$7+$BC128*Assembly!AB$8+$BD128*Assembly!AB$9+$BE128*Assembly!AB$10+$BF128*Assembly!AB$11+$BG128*Assembly!AB$12+$BH128*Assembly!AB$13+$BI128*Assembly!AB$14+$BJ128*Assembly!AB$15+$BK128*Assembly!AB$16+$BL128*Assembly!AB$17+$BM128*Assembly!AB$18+$BN128*Assembly!AB$19+$BO128*Assembly!AB$20+$BP128*Assembly!AB$21+$BQ128*Assembly!AB$22+$BR128*Assembly!AB$23+$BS128*Assembly!AB$24</f>
        <v>36</v>
      </c>
      <c r="CE128" s="256" t="str">
        <f>$AY128*Assembly!M$4+$AZ128*Assembly!M$5+$BA128*Assembly!M$6+$BB128*Assembly!M$7+$BC128*Assembly!M$8+$BD128*Assembly!M$9+$BE128*Assembly!M$10+$BF128*Assembly!M$11+$BG128*Assembly!M$12+$BH128*Assembly!M$13+$BI128*Assembly!M$14+$BJ128*Assembly!M$15+$BK128*Assembly!M$16+$BL128*Assembly!M$17+$BM128*Assembly!M$18+$BN128*Assembly!M$19+$BO128*Assembly!M$20+$BP128*Assembly!M$21+$BQ128*Assembly!M$22+$BR128*Assembly!M$23+$BS128*Assembly!M$24</f>
        <v>74</v>
      </c>
      <c r="CF128" s="256" t="str">
        <f>$AY128*Assembly!N$4+$AZ128*Assembly!N$5+$BA128*Assembly!N$6+$BB128*Assembly!N$7+$BC128*Assembly!N$8+$BD128*Assembly!N$9+$BE128*Assembly!N$10+$BF128*Assembly!N$11+$BG128*Assembly!N$12+$BH128*Assembly!N$13+$BI128*Assembly!N$14+$BJ128*Assembly!N$15+$BK128*Assembly!N$16+$BL128*Assembly!N$17+$BM128*Assembly!N$18+$BN128*Assembly!N$19+$BO128*Assembly!N$20+$BP128*Assembly!N$21+$BQ128*Assembly!N$22+$BR128*Assembly!N$23+$BS128*Assembly!N$24</f>
        <v>5</v>
      </c>
      <c r="CG128" s="256" t="str">
        <f>$AY128*Assembly!O$4+$AZ128*Assembly!O$5+$BA128*Assembly!O$6+$BB128*Assembly!O$7+$BC128*Assembly!O$8+$BD128*Assembly!O$9+$BE128*Assembly!O$10+$BF128*Assembly!O$11+$BG128*Assembly!O$12+$BH128*Assembly!O$13+$BI128*Assembly!O$14+$BJ128*Assembly!O$15+$BK128*Assembly!O$16+$BL128*Assembly!O$17+$BM128*Assembly!O$18+$BN128*Assembly!O$19+$BO128*Assembly!O$20+$BP128*Assembly!O$21+$BQ128*Assembly!O$22+$BR128*Assembly!O$23+$BS128*Assembly!O$24</f>
        <v>0</v>
      </c>
      <c r="CH128" s="254" t="str">
        <f>$AY128*Assembly!P$4+$AZ128*Assembly!P$5+$BA128*Assembly!P$6+$BB128*Assembly!P$7+$BC128*Assembly!P$8+$BD128*Assembly!P$9+$BE128*Assembly!P$10+$BF128*Assembly!P$11+$BG128*Assembly!P$12+$BH128*Assembly!P$13+$BI128*Assembly!P$14+$BJ128*Assembly!P$15+$BK128*Assembly!P$16+$BL128*Assembly!P$17+$BM128*Assembly!P$18+$BN128*Assembly!P$19+$BO128*Assembly!P$20+$BP128*Assembly!P$21+$BQ128*Assembly!P$22+$BR128*Assembly!P$23+$BS128*Assembly!P$24</f>
        <v>0</v>
      </c>
      <c r="CI128" s="254" t="str">
        <f>$AY128*Assembly!Q$4+$AZ128*Assembly!Q$5+$BA128*Assembly!Q$6+$BB128*Assembly!Q$7+$BC128*Assembly!Q$8+$BD128*Assembly!Q$9+$BE128*Assembly!Q$10+$BF128*Assembly!Q$11+$BG128*Assembly!Q$12+$BH128*Assembly!Q$13+$BI128*Assembly!Q$14+$BJ128*Assembly!Q$15+$BK128*Assembly!Q$16+$BL128*Assembly!Q$17+$BM128*Assembly!Q$18+$BN128*Assembly!Q$19+$BO128*Assembly!Q$20+$BP128*Assembly!Q$21+$BQ128*Assembly!Q$22+$BR128*Assembly!Q$23+$BS128*Assembly!Q$24</f>
        <v>0</v>
      </c>
      <c r="CJ128" s="256" t="str">
        <f>$AY128*Assembly!R$4+$AZ128*Assembly!R$5+$BA128*Assembly!R$6+$BB128*Assembly!R$7+$BC128*Assembly!R$8+$BD128*Assembly!R$9+$BE128*Assembly!R$10+$BF128*Assembly!R$11+$BG128*Assembly!R$12+$BH128*Assembly!R$13+$BI128*Assembly!R$14+$BJ128*Assembly!R$15+$BK128*Assembly!R$16+$BL128*Assembly!R$17+$BM128*Assembly!R$18+$BN128*Assembly!R$19+$BO128*Assembly!R$20+$BP128*Assembly!R$21+$BQ128*Assembly!R$22+$BR128*Assembly!R$23+$BS128*Assembly!R$24</f>
        <v>0</v>
      </c>
      <c r="CK128" s="254" t="str">
        <f>$AY128*Assembly!S$4+$AZ128*Assembly!S$5+$BA128*Assembly!S$6+$BB128*Assembly!S$7+$BC128*Assembly!S$8+$BD128*Assembly!S$9+$BE128*Assembly!S$10+$BF128*Assembly!S$11+$BG128*Assembly!S$12+$BH128*Assembly!S$13+$BI128*Assembly!S$14+$BJ128*Assembly!S$15+$BK128*Assembly!S$16+$BL128*Assembly!S$17+$BM128*Assembly!S$18+$BN128*Assembly!S$19+$BO128*Assembly!S$20+$BP128*Assembly!S$21+$BQ128*Assembly!S$22+$BR128*Assembly!S$23+$BS128*Assembly!S$24</f>
        <v>0</v>
      </c>
      <c r="CL128" s="254" t="str">
        <f>$AY128*Assembly!T$4+$AZ128*Assembly!T$5+$BA128*Assembly!T$6+$BB128*Assembly!T$7+$BC128*Assembly!T$8+$BD128*Assembly!T$9+$BE128*Assembly!T$10+$BF128*Assembly!T$11+$BG128*Assembly!T$12+$BH128*Assembly!T$13+$BI128*Assembly!T$14+$BJ128*Assembly!T$15+$BK128*Assembly!T$16+$BL128*Assembly!T$17+$BM128*Assembly!T$18+$BN128*Assembly!T$19+$BO128*Assembly!T$20+$BP128*Assembly!T$21+$BQ128*Assembly!T$22+$BR128*Assembly!T$23+$BS128*Assembly!T$24</f>
        <v>0</v>
      </c>
      <c r="CM128" s="254" t="str">
        <f>$AY128*Assembly!U$4+$AZ128*Assembly!U$5+$BA128*Assembly!U$6+$BB128*Assembly!U$7+$BC128*Assembly!U$8+$BD128*Assembly!U$9+$BE128*Assembly!U$10+$BF128*Assembly!U$11+$BG128*Assembly!U$12+$BH128*Assembly!U$13+$BI128*Assembly!U$14+$BJ128*Assembly!U$15+$BK128*Assembly!U$16+$BL128*Assembly!U$17+$BM128*Assembly!U$18+$BN128*Assembly!U$19+$BO128*Assembly!U$20+$BP128*Assembly!U$21+$BQ128*Assembly!U$22+$BR128*Assembly!U$23+$BS128*Assembly!U$24</f>
        <v>0</v>
      </c>
      <c r="CN128" s="256" t="str">
        <f>$AY128*Assembly!V$4+$AZ128*Assembly!V$5+$BA128*Assembly!V$6+$BB128*Assembly!V$7+$BC128*Assembly!V$8+$BD128*Assembly!V$9+$BE128*Assembly!V$10+$BF128*Assembly!V$11+$BG128*Assembly!V$12+$BH128*Assembly!V$13+$BI128*Assembly!V$14+$BJ128*Assembly!V$15+$BK128*Assembly!V$16+$BL128*Assembly!V$17+$BM128*Assembly!V$18+$BN128*Assembly!V$19+$BO128*Assembly!V$20+$BP128*Assembly!V$21+$BQ128*Assembly!V$22+$BR128*Assembly!V$23+$BS128*Assembly!V$24</f>
        <v>0</v>
      </c>
      <c r="CO128" s="256" t="str">
        <f>CE128*Refining!$F$3</f>
        <v>132</v>
      </c>
      <c r="CP128" s="256" t="str">
        <f>CF128*Refining!$F$4</f>
        <v>16</v>
      </c>
      <c r="CQ128" s="256" t="str">
        <f>CG128*Refining!$F$5</f>
        <v>0</v>
      </c>
      <c r="CR128" s="256" t="str">
        <f>CH128*Refining!$F$6</f>
        <v>0</v>
      </c>
      <c r="CS128" s="256" t="str">
        <f>CI128*Refining!$F$7</f>
        <v>0</v>
      </c>
      <c r="CT128" s="256" t="str">
        <f>CJ128*Refining!$F$8</f>
        <v>0</v>
      </c>
      <c r="CU128" s="256" t="str">
        <f>CK128*Refining!$F$9</f>
        <v>0</v>
      </c>
      <c r="CV128" s="256" t="str">
        <f>CL128*Refining!$F$10</f>
        <v>0</v>
      </c>
      <c r="CW128" s="256" t="str">
        <f>CM128*Refining!$F$11</f>
        <v>0</v>
      </c>
      <c r="CX128" s="256" t="str">
        <f>CN128*Refining!$F$12</f>
        <v>0</v>
      </c>
      <c r="CY128" s="248" t="str">
        <f t="shared" ref="CY128:DR128" si="517">IF(CE128 = 0, "", CE128)</f>
        <v>74</v>
      </c>
      <c r="CZ128" s="249" t="str">
        <f t="shared" si="517"/>
        <v>5</v>
      </c>
      <c r="DA128" s="245" t="str">
        <f t="shared" si="517"/>
        <v/>
      </c>
      <c r="DB128" s="245" t="str">
        <f t="shared" si="517"/>
        <v/>
      </c>
      <c r="DC128" s="245" t="str">
        <f t="shared" si="517"/>
        <v/>
      </c>
      <c r="DD128" s="245" t="str">
        <f t="shared" si="517"/>
        <v/>
      </c>
      <c r="DE128" s="245" t="str">
        <f t="shared" si="517"/>
        <v/>
      </c>
      <c r="DF128" s="245" t="str">
        <f t="shared" si="517"/>
        <v/>
      </c>
      <c r="DG128" s="245" t="str">
        <f t="shared" si="517"/>
        <v/>
      </c>
      <c r="DH128" s="246" t="str">
        <f t="shared" si="517"/>
        <v/>
      </c>
      <c r="DI128" s="248" t="str">
        <f t="shared" si="517"/>
        <v>132</v>
      </c>
      <c r="DJ128" s="249" t="str">
        <f t="shared" si="517"/>
        <v>16</v>
      </c>
      <c r="DK128" s="245" t="str">
        <f t="shared" si="517"/>
        <v/>
      </c>
      <c r="DL128" s="245" t="str">
        <f t="shared" si="517"/>
        <v/>
      </c>
      <c r="DM128" s="245" t="str">
        <f t="shared" si="517"/>
        <v/>
      </c>
      <c r="DN128" s="245" t="str">
        <f t="shared" si="517"/>
        <v/>
      </c>
      <c r="DO128" s="245" t="str">
        <f t="shared" si="517"/>
        <v/>
      </c>
      <c r="DP128" s="245" t="str">
        <f t="shared" si="517"/>
        <v/>
      </c>
      <c r="DQ128" s="245" t="str">
        <f t="shared" si="517"/>
        <v/>
      </c>
      <c r="DR128" s="246" t="str">
        <f t="shared" si="517"/>
        <v/>
      </c>
      <c r="DS128" s="248" t="str">
        <f t="shared" si="15"/>
        <v>79</v>
      </c>
      <c r="DT128" s="249" t="str">
        <f t="shared" si="16"/>
        <v>148</v>
      </c>
      <c r="DU128" s="225" t="str">
        <f>CY128*'Ores &amp; Ingots'!$C$3+CZ128*'Ores &amp; Ingots'!$C$4+DA128*'Ores &amp; Ingots'!$C$5+DB128*'Ores &amp; Ingots'!$C$6+DC128*'Ores &amp; Ingots'!$C$7+DD128*'Ores &amp; Ingots'!$C$8+DE128*'Ores &amp; Ingots'!$C$9+DF128*'Ores &amp; Ingots'!$C$10+DG128*'Ores &amp; Ingots'!$C$11+DH128*'Ores &amp; Ingots'!$C$12</f>
        <v>10</v>
      </c>
      <c r="DV128" s="225" t="str">
        <f>DI128*'Ores &amp; Ingots'!$B$3+DJ128*'Ores &amp; Ingots'!$B$4+DK128*'Ores &amp; Ingots'!$B$5+DL128*'Ores &amp; Ingots'!$B$6+DM128*'Ores &amp; Ingots'!$B$7+DN128*'Ores &amp; Ingots'!$B$8+DO128*'Ores &amp; Ingots'!$B$9+DP128*'Ores &amp; Ingots'!$B$10+DQ128*'Ores &amp; Ingots'!$B$11+DR128*'Ores &amp; Ingots'!$B$12</f>
        <v>55</v>
      </c>
      <c r="DW128" s="249" t="str">
        <f>CY128*Refining!$G$3+CZ128*Refining!$G$4+DA128*Refining!$G$5+DB128*Refining!$G$6+DC128*Refining!$G$7+DD128*Refining!$G$8+DE128*Refining!$G$9+DF128*Refining!$G$10+DG128*Refining!$G$11+DH128*Refining!$G$12</f>
        <v>29</v>
      </c>
      <c r="DX128" s="249" t="str">
        <f t="shared" si="17"/>
        <v>4,530</v>
      </c>
      <c r="DY128" s="250" t="str">
        <f t="shared" si="18"/>
        <v>0.0045</v>
      </c>
      <c r="DZ128" s="248" t="str">
        <f t="shared" si="19"/>
        <v>60</v>
      </c>
      <c r="EA128" s="251" t="str">
        <f t="shared" ref="EA128:EB128" si="518">DZ128/60</f>
        <v>1.0</v>
      </c>
      <c r="EB128" s="251" t="str">
        <f t="shared" si="518"/>
        <v>0.0</v>
      </c>
      <c r="EC128" s="543" t="str">
        <f t="shared" si="21"/>
        <v>0.00</v>
      </c>
      <c r="ED128" s="248" t="str">
        <f t="shared" si="22"/>
        <v>7,797</v>
      </c>
      <c r="EE128" s="251" t="str">
        <f t="shared" ref="EE128:EF128" si="519">ED128/1000</f>
        <v>7.8</v>
      </c>
      <c r="EF128" s="252" t="str">
        <f t="shared" si="519"/>
        <v>0.01</v>
      </c>
      <c r="EG128" s="544" t="str">
        <f t="shared" si="24"/>
        <v>0.0078</v>
      </c>
      <c r="EH128" s="225" t="s">
        <v>12</v>
      </c>
    </row>
    <row r="129" hidden="1">
      <c r="A129" s="33"/>
      <c r="B129" s="226" t="s">
        <v>1004</v>
      </c>
      <c r="C129" s="227" t="s">
        <v>886</v>
      </c>
      <c r="D129" s="227">
        <v>1.0</v>
      </c>
      <c r="E129" s="227">
        <v>1.0</v>
      </c>
      <c r="F129" s="227">
        <v>1.0</v>
      </c>
      <c r="G129" s="253" t="str">
        <f t="shared" si="5"/>
        <v>15.6</v>
      </c>
      <c r="H129" s="254">
        <v>7.0</v>
      </c>
      <c r="I129" s="254">
        <v>7.0</v>
      </c>
      <c r="J129" s="254" t="str">
        <f>H129/Main!$D$9</f>
        <v>7</v>
      </c>
      <c r="K129" s="254" t="str">
        <f>I129/Main!$D$10</f>
        <v>7</v>
      </c>
      <c r="L129" s="254" t="str">
        <f t="shared" si="6"/>
        <v>1</v>
      </c>
      <c r="M129" s="254">
        <v>1.0</v>
      </c>
      <c r="N129" s="256" t="s">
        <v>12</v>
      </c>
      <c r="O129" s="255"/>
      <c r="P129" s="255"/>
      <c r="Q129" s="256"/>
      <c r="R129" s="255"/>
      <c r="S129" s="257"/>
      <c r="T129" s="257"/>
      <c r="U129" s="255"/>
      <c r="V129" s="255"/>
      <c r="W129" s="257"/>
      <c r="X129" s="257"/>
      <c r="Y129" s="255"/>
      <c r="Z129" s="255"/>
      <c r="AA129" s="255"/>
      <c r="AB129" s="255"/>
      <c r="AC129" s="335" t="s">
        <v>913</v>
      </c>
      <c r="AD129" s="225">
        <v>14.0</v>
      </c>
      <c r="AE129" s="225">
        <v>0.0</v>
      </c>
      <c r="AF129" s="225">
        <v>12.0</v>
      </c>
      <c r="AG129" s="225">
        <v>0.0</v>
      </c>
      <c r="AH129" s="225">
        <v>40.0</v>
      </c>
      <c r="AI129" s="225">
        <v>0.0</v>
      </c>
      <c r="AJ129" s="309">
        <v>6.0</v>
      </c>
      <c r="AK129" s="225">
        <v>0.0</v>
      </c>
      <c r="AL129" s="225">
        <v>0.0</v>
      </c>
      <c r="AM129" s="225">
        <v>0.0</v>
      </c>
      <c r="AN129" s="225">
        <v>0.0</v>
      </c>
      <c r="AO129" s="225">
        <v>0.0</v>
      </c>
      <c r="AP129" s="225">
        <v>0.0</v>
      </c>
      <c r="AQ129" s="225">
        <v>0.0</v>
      </c>
      <c r="AR129" s="225">
        <v>0.0</v>
      </c>
      <c r="AS129" s="225">
        <v>0.0</v>
      </c>
      <c r="AT129" s="225">
        <v>0.0</v>
      </c>
      <c r="AU129" s="225">
        <v>0.0</v>
      </c>
      <c r="AV129" s="225">
        <v>0.0</v>
      </c>
      <c r="AW129" s="225">
        <v>0.0</v>
      </c>
      <c r="AX129" s="225">
        <v>0.0</v>
      </c>
      <c r="AY129" s="239" t="str">
        <f t="shared" ref="AY129:BS129" si="520">IF(AD129 = 0, "", AD129)</f>
        <v>14</v>
      </c>
      <c r="AZ129" s="227" t="str">
        <f t="shared" si="520"/>
        <v/>
      </c>
      <c r="BA129" s="225" t="str">
        <f t="shared" si="520"/>
        <v>12</v>
      </c>
      <c r="BB129" s="227" t="str">
        <f t="shared" si="520"/>
        <v/>
      </c>
      <c r="BC129" s="225" t="str">
        <f t="shared" si="520"/>
        <v>40</v>
      </c>
      <c r="BD129" s="227" t="str">
        <f t="shared" si="520"/>
        <v/>
      </c>
      <c r="BE129" s="309" t="str">
        <f t="shared" si="520"/>
        <v>6</v>
      </c>
      <c r="BF129" s="227" t="str">
        <f t="shared" si="520"/>
        <v/>
      </c>
      <c r="BG129" s="227" t="str">
        <f t="shared" si="520"/>
        <v/>
      </c>
      <c r="BH129" s="227" t="str">
        <f t="shared" si="520"/>
        <v/>
      </c>
      <c r="BI129" s="227" t="str">
        <f t="shared" si="520"/>
        <v/>
      </c>
      <c r="BJ129" s="227" t="str">
        <f t="shared" si="520"/>
        <v/>
      </c>
      <c r="BK129" s="227" t="str">
        <f t="shared" si="520"/>
        <v/>
      </c>
      <c r="BL129" s="227" t="str">
        <f t="shared" si="520"/>
        <v/>
      </c>
      <c r="BM129" s="227" t="str">
        <f t="shared" si="520"/>
        <v/>
      </c>
      <c r="BN129" s="227" t="str">
        <f t="shared" si="520"/>
        <v/>
      </c>
      <c r="BO129" s="227" t="str">
        <f t="shared" si="520"/>
        <v/>
      </c>
      <c r="BP129" s="227" t="str">
        <f t="shared" si="520"/>
        <v/>
      </c>
      <c r="BQ129" s="227" t="str">
        <f t="shared" si="520"/>
        <v/>
      </c>
      <c r="BR129" s="227" t="str">
        <f t="shared" si="520"/>
        <v/>
      </c>
      <c r="BS129" s="238" t="str">
        <f t="shared" si="520"/>
        <v/>
      </c>
      <c r="BT129" s="239" t="str">
        <f>$AY129*Assembly!Y$4+$AZ129*Assembly!Y$5+$BA129*Assembly!Y$6+$BB129*Assembly!Y$7+$BC129*Assembly!Y$8+$BD129*Assembly!Y$9+$BE129*Assembly!Y$10+$BF129*Assembly!Y$11+$BG129*Assembly!Y$12+$BH129*Assembly!Y$13+$BI129*Assembly!Y$14+$BJ129*Assembly!Y$15+$BK129*Assembly!Y$16+$BL129*Assembly!Y$17+$BM129*Assembly!Y$18+$BN129*Assembly!Y$19+$BO129*Assembly!Y$20+$BP129*Assembly!Y$21+$BQ129*Assembly!Y$22+$BR129*Assembly!Y$23+$BS129*Assembly!Y$24</f>
        <v>792</v>
      </c>
      <c r="BU129" s="225" t="str">
        <f t="shared" si="8"/>
        <v>51</v>
      </c>
      <c r="BV129" s="225" t="str">
        <f>$AY129*Assembly!AC$4+$AZ129*Assembly!AC$5+$BA129*Assembly!AC$6+$BB129*Assembly!AC$7+$BC129*Assembly!AC$8+$BD129*Assembly!AC$9+$BE129*Assembly!AC$10+$BF129*Assembly!AC$11+$BG129*Assembly!AC$12+$BH129*Assembly!AC$13+$BI129*Assembly!AC$14+$BJ129*Assembly!AC$15+$BK129*Assembly!AC$16+$BL129*Assembly!AC$17+$BM129*Assembly!AC$18+$BN129*Assembly!AC$19+$BO129*Assembly!AC$20+$BP129*Assembly!AC$21+$BQ129*Assembly!AC$22+$BR129*Assembly!AC$23+$BS129*Assembly!AC$24</f>
        <v>3,020</v>
      </c>
      <c r="BW129" s="240" t="str">
        <f t="shared" si="9"/>
        <v>3.81</v>
      </c>
      <c r="BX129" s="241" t="str">
        <f t="shared" si="10"/>
        <v>193</v>
      </c>
      <c r="BY129" s="242" t="str">
        <f t="shared" si="11"/>
        <v>59.6</v>
      </c>
      <c r="BZ129" s="225"/>
      <c r="CA129" s="225" t="str">
        <f>$AY129*Assembly!X$4+$AZ129*Assembly!X$5+$BA129*Assembly!X$6+$BB129*Assembly!X$7+$BC129*Assembly!X$8+$BD129*Assembly!X$9+$BE129*Assembly!X$10+$BF129*Assembly!X$11+$BG129*Assembly!X$12+$BH129*Assembly!X$13+$BI129*Assembly!X$14+$BJ129*Assembly!X$15+$BK129*Assembly!X$16+$BL129*Assembly!X$17+$BM129*Assembly!X$18+$BN129*Assembly!X$19+$BO129*Assembly!X$20+$BP129*Assembly!X$21+$BQ129*Assembly!X$22+$BR129*Assembly!X$23+$BS129*Assembly!X$24</f>
        <v>192</v>
      </c>
      <c r="CB129" s="225" t="str">
        <f t="shared" si="12"/>
        <v>29,867</v>
      </c>
      <c r="CC129" s="223" t="str">
        <f t="shared" si="13"/>
        <v>0.0299</v>
      </c>
      <c r="CD129" s="243" t="str">
        <f>$AY129*Assembly!AB$4+$AZ129*Assembly!AB$5+$BA129*Assembly!AB$6+$BB129*Assembly!AB$7+$BC129*Assembly!AB$8+$BD129*Assembly!AB$9+$BE129*Assembly!AB$10+$BF129*Assembly!AB$11+$BG129*Assembly!AB$12+$BH129*Assembly!AB$13+$BI129*Assembly!AB$14+$BJ129*Assembly!AB$15+$BK129*Assembly!AB$16+$BL129*Assembly!AB$17+$BM129*Assembly!AB$18+$BN129*Assembly!AB$19+$BO129*Assembly!AB$20+$BP129*Assembly!AB$21+$BQ129*Assembly!AB$22+$BR129*Assembly!AB$23+$BS129*Assembly!AB$24</f>
        <v>194</v>
      </c>
      <c r="CE129" s="256" t="str">
        <f>$AY129*Assembly!M$4+$AZ129*Assembly!M$5+$BA129*Assembly!M$6+$BB129*Assembly!M$7+$BC129*Assembly!M$8+$BD129*Assembly!M$9+$BE129*Assembly!M$10+$BF129*Assembly!M$11+$BG129*Assembly!M$12+$BH129*Assembly!M$13+$BI129*Assembly!M$14+$BJ129*Assembly!M$15+$BK129*Assembly!M$16+$BL129*Assembly!M$17+$BM129*Assembly!M$18+$BN129*Assembly!M$19+$BO129*Assembly!M$20+$BP129*Assembly!M$21+$BQ129*Assembly!M$22+$BR129*Assembly!M$23+$BS129*Assembly!M$24</f>
        <v>874</v>
      </c>
      <c r="CF129" s="256" t="str">
        <f>$AY129*Assembly!N$4+$AZ129*Assembly!N$5+$BA129*Assembly!N$6+$BB129*Assembly!N$7+$BC129*Assembly!N$8+$BD129*Assembly!N$9+$BE129*Assembly!N$10+$BF129*Assembly!N$11+$BG129*Assembly!N$12+$BH129*Assembly!N$13+$BI129*Assembly!N$14+$BJ129*Assembly!N$15+$BK129*Assembly!N$16+$BL129*Assembly!N$17+$BM129*Assembly!N$18+$BN129*Assembly!N$19+$BO129*Assembly!N$20+$BP129*Assembly!N$21+$BQ129*Assembly!N$22+$BR129*Assembly!N$23+$BS129*Assembly!N$24</f>
        <v>30</v>
      </c>
      <c r="CG129" s="256" t="str">
        <f>$AY129*Assembly!O$4+$AZ129*Assembly!O$5+$BA129*Assembly!O$6+$BB129*Assembly!O$7+$BC129*Assembly!O$8+$BD129*Assembly!O$9+$BE129*Assembly!O$10+$BF129*Assembly!O$11+$BG129*Assembly!O$12+$BH129*Assembly!O$13+$BI129*Assembly!O$14+$BJ129*Assembly!O$15+$BK129*Assembly!O$16+$BL129*Assembly!O$17+$BM129*Assembly!O$18+$BN129*Assembly!O$19+$BO129*Assembly!O$20+$BP129*Assembly!O$21+$BQ129*Assembly!O$22+$BR129*Assembly!O$23+$BS129*Assembly!O$24</f>
        <v>0</v>
      </c>
      <c r="CH129" s="254" t="str">
        <f>$AY129*Assembly!P$4+$AZ129*Assembly!P$5+$BA129*Assembly!P$6+$BB129*Assembly!P$7+$BC129*Assembly!P$8+$BD129*Assembly!P$9+$BE129*Assembly!P$10+$BF129*Assembly!P$11+$BG129*Assembly!P$12+$BH129*Assembly!P$13+$BI129*Assembly!P$14+$BJ129*Assembly!P$15+$BK129*Assembly!P$16+$BL129*Assembly!P$17+$BM129*Assembly!P$18+$BN129*Assembly!P$19+$BO129*Assembly!P$20+$BP129*Assembly!P$21+$BQ129*Assembly!P$22+$BR129*Assembly!P$23+$BS129*Assembly!P$24</f>
        <v>0</v>
      </c>
      <c r="CI129" s="254" t="str">
        <f>$AY129*Assembly!Q$4+$AZ129*Assembly!Q$5+$BA129*Assembly!Q$6+$BB129*Assembly!Q$7+$BC129*Assembly!Q$8+$BD129*Assembly!Q$9+$BE129*Assembly!Q$10+$BF129*Assembly!Q$11+$BG129*Assembly!Q$12+$BH129*Assembly!Q$13+$BI129*Assembly!Q$14+$BJ129*Assembly!Q$15+$BK129*Assembly!Q$16+$BL129*Assembly!Q$17+$BM129*Assembly!Q$18+$BN129*Assembly!Q$19+$BO129*Assembly!Q$20+$BP129*Assembly!Q$21+$BQ129*Assembly!Q$22+$BR129*Assembly!Q$23+$BS129*Assembly!Q$24</f>
        <v>0</v>
      </c>
      <c r="CJ129" s="256" t="str">
        <f>$AY129*Assembly!R$4+$AZ129*Assembly!R$5+$BA129*Assembly!R$6+$BB129*Assembly!R$7+$BC129*Assembly!R$8+$BD129*Assembly!R$9+$BE129*Assembly!R$10+$BF129*Assembly!R$11+$BG129*Assembly!R$12+$BH129*Assembly!R$13+$BI129*Assembly!R$14+$BJ129*Assembly!R$15+$BK129*Assembly!R$16+$BL129*Assembly!R$17+$BM129*Assembly!R$18+$BN129*Assembly!R$19+$BO129*Assembly!R$20+$BP129*Assembly!R$21+$BQ129*Assembly!R$22+$BR129*Assembly!R$23+$BS129*Assembly!R$24</f>
        <v>0</v>
      </c>
      <c r="CK129" s="254" t="str">
        <f>$AY129*Assembly!S$4+$AZ129*Assembly!S$5+$BA129*Assembly!S$6+$BB129*Assembly!S$7+$BC129*Assembly!S$8+$BD129*Assembly!S$9+$BE129*Assembly!S$10+$BF129*Assembly!S$11+$BG129*Assembly!S$12+$BH129*Assembly!S$13+$BI129*Assembly!S$14+$BJ129*Assembly!S$15+$BK129*Assembly!S$16+$BL129*Assembly!S$17+$BM129*Assembly!S$18+$BN129*Assembly!S$19+$BO129*Assembly!S$20+$BP129*Assembly!S$21+$BQ129*Assembly!S$22+$BR129*Assembly!S$23+$BS129*Assembly!S$24</f>
        <v>0</v>
      </c>
      <c r="CL129" s="254" t="str">
        <f>$AY129*Assembly!T$4+$AZ129*Assembly!T$5+$BA129*Assembly!T$6+$BB129*Assembly!T$7+$BC129*Assembly!T$8+$BD129*Assembly!T$9+$BE129*Assembly!T$10+$BF129*Assembly!T$11+$BG129*Assembly!T$12+$BH129*Assembly!T$13+$BI129*Assembly!T$14+$BJ129*Assembly!T$15+$BK129*Assembly!T$16+$BL129*Assembly!T$17+$BM129*Assembly!T$18+$BN129*Assembly!T$19+$BO129*Assembly!T$20+$BP129*Assembly!T$21+$BQ129*Assembly!T$22+$BR129*Assembly!T$23+$BS129*Assembly!T$24</f>
        <v>0</v>
      </c>
      <c r="CM129" s="254" t="str">
        <f>$AY129*Assembly!U$4+$AZ129*Assembly!U$5+$BA129*Assembly!U$6+$BB129*Assembly!U$7+$BC129*Assembly!U$8+$BD129*Assembly!U$9+$BE129*Assembly!U$10+$BF129*Assembly!U$11+$BG129*Assembly!U$12+$BH129*Assembly!U$13+$BI129*Assembly!U$14+$BJ129*Assembly!U$15+$BK129*Assembly!U$16+$BL129*Assembly!U$17+$BM129*Assembly!U$18+$BN129*Assembly!U$19+$BO129*Assembly!U$20+$BP129*Assembly!U$21+$BQ129*Assembly!U$22+$BR129*Assembly!U$23+$BS129*Assembly!U$24</f>
        <v>0</v>
      </c>
      <c r="CN129" s="256" t="str">
        <f>$AY129*Assembly!V$4+$AZ129*Assembly!V$5+$BA129*Assembly!V$6+$BB129*Assembly!V$7+$BC129*Assembly!V$8+$BD129*Assembly!V$9+$BE129*Assembly!V$10+$BF129*Assembly!V$11+$BG129*Assembly!V$12+$BH129*Assembly!V$13+$BI129*Assembly!V$14+$BJ129*Assembly!V$15+$BK129*Assembly!V$16+$BL129*Assembly!V$17+$BM129*Assembly!V$18+$BN129*Assembly!V$19+$BO129*Assembly!V$20+$BP129*Assembly!V$21+$BQ129*Assembly!V$22+$BR129*Assembly!V$23+$BS129*Assembly!V$24</f>
        <v>0</v>
      </c>
      <c r="CO129" s="256" t="str">
        <f>CE129*Refining!$F$3</f>
        <v>1,561</v>
      </c>
      <c r="CP129" s="256" t="str">
        <f>CF129*Refining!$F$4</f>
        <v>94</v>
      </c>
      <c r="CQ129" s="256" t="str">
        <f>CG129*Refining!$F$5</f>
        <v>0</v>
      </c>
      <c r="CR129" s="256" t="str">
        <f>CH129*Refining!$F$6</f>
        <v>0</v>
      </c>
      <c r="CS129" s="256" t="str">
        <f>CI129*Refining!$F$7</f>
        <v>0</v>
      </c>
      <c r="CT129" s="256" t="str">
        <f>CJ129*Refining!$F$8</f>
        <v>0</v>
      </c>
      <c r="CU129" s="256" t="str">
        <f>CK129*Refining!$F$9</f>
        <v>0</v>
      </c>
      <c r="CV129" s="256" t="str">
        <f>CL129*Refining!$F$10</f>
        <v>0</v>
      </c>
      <c r="CW129" s="256" t="str">
        <f>CM129*Refining!$F$11</f>
        <v>0</v>
      </c>
      <c r="CX129" s="256" t="str">
        <f>CN129*Refining!$F$12</f>
        <v>0</v>
      </c>
      <c r="CY129" s="248" t="str">
        <f t="shared" ref="CY129:DR129" si="521">IF(CE129 = 0, "", CE129)</f>
        <v>874</v>
      </c>
      <c r="CZ129" s="249" t="str">
        <f t="shared" si="521"/>
        <v>30</v>
      </c>
      <c r="DA129" s="245" t="str">
        <f t="shared" si="521"/>
        <v/>
      </c>
      <c r="DB129" s="245" t="str">
        <f t="shared" si="521"/>
        <v/>
      </c>
      <c r="DC129" s="245" t="str">
        <f t="shared" si="521"/>
        <v/>
      </c>
      <c r="DD129" s="245" t="str">
        <f t="shared" si="521"/>
        <v/>
      </c>
      <c r="DE129" s="245" t="str">
        <f t="shared" si="521"/>
        <v/>
      </c>
      <c r="DF129" s="245" t="str">
        <f t="shared" si="521"/>
        <v/>
      </c>
      <c r="DG129" s="245" t="str">
        <f t="shared" si="521"/>
        <v/>
      </c>
      <c r="DH129" s="246" t="str">
        <f t="shared" si="521"/>
        <v/>
      </c>
      <c r="DI129" s="248" t="str">
        <f t="shared" si="521"/>
        <v>1,561</v>
      </c>
      <c r="DJ129" s="249" t="str">
        <f t="shared" si="521"/>
        <v>94</v>
      </c>
      <c r="DK129" s="245" t="str">
        <f t="shared" si="521"/>
        <v/>
      </c>
      <c r="DL129" s="245" t="str">
        <f t="shared" si="521"/>
        <v/>
      </c>
      <c r="DM129" s="245" t="str">
        <f t="shared" si="521"/>
        <v/>
      </c>
      <c r="DN129" s="245" t="str">
        <f t="shared" si="521"/>
        <v/>
      </c>
      <c r="DO129" s="245" t="str">
        <f t="shared" si="521"/>
        <v/>
      </c>
      <c r="DP129" s="245" t="str">
        <f t="shared" si="521"/>
        <v/>
      </c>
      <c r="DQ129" s="245" t="str">
        <f t="shared" si="521"/>
        <v/>
      </c>
      <c r="DR129" s="246" t="str">
        <f t="shared" si="521"/>
        <v/>
      </c>
      <c r="DS129" s="248" t="str">
        <f t="shared" si="15"/>
        <v>904</v>
      </c>
      <c r="DT129" s="249" t="str">
        <f t="shared" si="16"/>
        <v>1,654</v>
      </c>
      <c r="DU129" s="225" t="str">
        <f>CY129*'Ores &amp; Ingots'!$C$3+CZ129*'Ores &amp; Ingots'!$C$4+DA129*'Ores &amp; Ingots'!$C$5+DB129*'Ores &amp; Ingots'!$C$6+DC129*'Ores &amp; Ingots'!$C$7+DD129*'Ores &amp; Ingots'!$C$8+DE129*'Ores &amp; Ingots'!$C$9+DF129*'Ores &amp; Ingots'!$C$10+DG129*'Ores &amp; Ingots'!$C$11+DH129*'Ores &amp; Ingots'!$C$12</f>
        <v>114</v>
      </c>
      <c r="DV129" s="225" t="str">
        <f>DI129*'Ores &amp; Ingots'!$B$3+DJ129*'Ores &amp; Ingots'!$B$4+DK129*'Ores &amp; Ingots'!$B$5+DL129*'Ores &amp; Ingots'!$B$6+DM129*'Ores &amp; Ingots'!$B$7+DN129*'Ores &amp; Ingots'!$B$8+DO129*'Ores &amp; Ingots'!$B$9+DP129*'Ores &amp; Ingots'!$B$10+DQ129*'Ores &amp; Ingots'!$B$11+DR129*'Ores &amp; Ingots'!$B$12</f>
        <v>612</v>
      </c>
      <c r="DW129" s="249" t="str">
        <f>CY129*Refining!$G$3+CZ129*Refining!$G$4+DA129*Refining!$G$5+DB129*Refining!$G$6+DC129*Refining!$G$7+DD129*Refining!$G$8+DE129*Refining!$G$9+DF129*Refining!$G$10+DG129*Refining!$G$11+DH129*Refining!$G$12</f>
        <v>204</v>
      </c>
      <c r="DX129" s="249" t="str">
        <f t="shared" si="17"/>
        <v>31,774</v>
      </c>
      <c r="DY129" s="250" t="str">
        <f t="shared" si="18"/>
        <v>0.0318</v>
      </c>
      <c r="DZ129" s="248" t="str">
        <f t="shared" si="19"/>
        <v>403</v>
      </c>
      <c r="EA129" s="251" t="str">
        <f t="shared" ref="EA129:EB129" si="522">DZ129/60</f>
        <v>6.7</v>
      </c>
      <c r="EB129" s="251" t="str">
        <f t="shared" si="522"/>
        <v>0.1</v>
      </c>
      <c r="EC129" s="543" t="str">
        <f t="shared" si="21"/>
        <v>0.00</v>
      </c>
      <c r="ED129" s="248" t="str">
        <f t="shared" si="22"/>
        <v>61,640</v>
      </c>
      <c r="EE129" s="251" t="str">
        <f t="shared" ref="EE129:EF129" si="523">ED129/1000</f>
        <v>61.6</v>
      </c>
      <c r="EF129" s="252" t="str">
        <f t="shared" si="523"/>
        <v>0.06</v>
      </c>
      <c r="EG129" s="544" t="str">
        <f t="shared" si="24"/>
        <v>0.0616</v>
      </c>
      <c r="EH129" s="225" t="s">
        <v>1005</v>
      </c>
    </row>
    <row r="130">
      <c r="A130" s="33"/>
      <c r="B130" s="226" t="s">
        <v>1006</v>
      </c>
      <c r="C130" s="227" t="s">
        <v>885</v>
      </c>
      <c r="D130" s="227">
        <v>3.0</v>
      </c>
      <c r="E130" s="227">
        <v>3.0</v>
      </c>
      <c r="F130" s="227">
        <v>3.0</v>
      </c>
      <c r="G130" s="253" t="str">
        <f t="shared" si="5"/>
        <v>3.4</v>
      </c>
      <c r="H130" s="254">
        <v>7.0</v>
      </c>
      <c r="I130" s="254">
        <v>7.0</v>
      </c>
      <c r="J130" s="254" t="str">
        <f>H130/Main!$D$9</f>
        <v>7</v>
      </c>
      <c r="K130" s="254" t="str">
        <f>I130/Main!$D$10</f>
        <v>7</v>
      </c>
      <c r="L130" s="254" t="str">
        <f t="shared" si="6"/>
        <v>1</v>
      </c>
      <c r="M130" s="254">
        <v>1.0</v>
      </c>
      <c r="N130" s="256" t="s">
        <v>12</v>
      </c>
      <c r="O130" s="255"/>
      <c r="P130" s="255"/>
      <c r="Q130" s="256"/>
      <c r="R130" s="255"/>
      <c r="S130" s="257"/>
      <c r="T130" s="257"/>
      <c r="U130" s="255"/>
      <c r="V130" s="255"/>
      <c r="W130" s="257"/>
      <c r="X130" s="257"/>
      <c r="Y130" s="255"/>
      <c r="Z130" s="255"/>
      <c r="AA130" s="255"/>
      <c r="AB130" s="255"/>
      <c r="AC130" s="335"/>
      <c r="AD130" s="225">
        <v>8.0</v>
      </c>
      <c r="AE130" s="225">
        <v>0.0</v>
      </c>
      <c r="AF130" s="309">
        <v>10.0</v>
      </c>
      <c r="AG130" s="225">
        <v>0.0</v>
      </c>
      <c r="AH130" s="225">
        <v>30.0</v>
      </c>
      <c r="AI130" s="225">
        <v>0.0</v>
      </c>
      <c r="AJ130" s="225">
        <v>6.0</v>
      </c>
      <c r="AK130" s="225">
        <v>0.0</v>
      </c>
      <c r="AL130" s="225">
        <v>0.0</v>
      </c>
      <c r="AM130" s="225">
        <v>0.0</v>
      </c>
      <c r="AN130" s="225">
        <v>0.0</v>
      </c>
      <c r="AO130" s="225">
        <v>0.0</v>
      </c>
      <c r="AP130" s="225">
        <v>0.0</v>
      </c>
      <c r="AQ130" s="225">
        <v>0.0</v>
      </c>
      <c r="AR130" s="225">
        <v>0.0</v>
      </c>
      <c r="AS130" s="225">
        <v>0.0</v>
      </c>
      <c r="AT130" s="225">
        <v>0.0</v>
      </c>
      <c r="AU130" s="225">
        <v>0.0</v>
      </c>
      <c r="AV130" s="225">
        <v>0.0</v>
      </c>
      <c r="AW130" s="225">
        <v>0.0</v>
      </c>
      <c r="AX130" s="225">
        <v>0.0</v>
      </c>
      <c r="AY130" s="239" t="str">
        <f t="shared" ref="AY130:BS130" si="524">IF(AD130 = 0, "", AD130)</f>
        <v>8</v>
      </c>
      <c r="AZ130" s="227" t="str">
        <f t="shared" si="524"/>
        <v/>
      </c>
      <c r="BA130" s="309" t="str">
        <f t="shared" si="524"/>
        <v>10</v>
      </c>
      <c r="BB130" s="227" t="str">
        <f t="shared" si="524"/>
        <v/>
      </c>
      <c r="BC130" s="225" t="str">
        <f t="shared" si="524"/>
        <v>30</v>
      </c>
      <c r="BD130" s="227" t="str">
        <f t="shared" si="524"/>
        <v/>
      </c>
      <c r="BE130" s="225" t="str">
        <f t="shared" si="524"/>
        <v>6</v>
      </c>
      <c r="BF130" s="227" t="str">
        <f t="shared" si="524"/>
        <v/>
      </c>
      <c r="BG130" s="227" t="str">
        <f t="shared" si="524"/>
        <v/>
      </c>
      <c r="BH130" s="227" t="str">
        <f t="shared" si="524"/>
        <v/>
      </c>
      <c r="BI130" s="227" t="str">
        <f t="shared" si="524"/>
        <v/>
      </c>
      <c r="BJ130" s="227" t="str">
        <f t="shared" si="524"/>
        <v/>
      </c>
      <c r="BK130" s="227" t="str">
        <f t="shared" si="524"/>
        <v/>
      </c>
      <c r="BL130" s="227" t="str">
        <f t="shared" si="524"/>
        <v/>
      </c>
      <c r="BM130" s="227" t="str">
        <f t="shared" si="524"/>
        <v/>
      </c>
      <c r="BN130" s="227" t="str">
        <f t="shared" si="524"/>
        <v/>
      </c>
      <c r="BO130" s="227" t="str">
        <f t="shared" si="524"/>
        <v/>
      </c>
      <c r="BP130" s="227" t="str">
        <f t="shared" si="524"/>
        <v/>
      </c>
      <c r="BQ130" s="227" t="str">
        <f t="shared" si="524"/>
        <v/>
      </c>
      <c r="BR130" s="227" t="str">
        <f t="shared" si="524"/>
        <v/>
      </c>
      <c r="BS130" s="238" t="str">
        <f t="shared" si="524"/>
        <v/>
      </c>
      <c r="BT130" s="239" t="str">
        <f>$AY130*Assembly!Y$4+$AZ130*Assembly!Y$5+$BA130*Assembly!Y$6+$BB130*Assembly!Y$7+$BC130*Assembly!Y$8+$BD130*Assembly!Y$9+$BE130*Assembly!Y$10+$BF130*Assembly!Y$11+$BG130*Assembly!Y$12+$BH130*Assembly!Y$13+$BI130*Assembly!Y$14+$BJ130*Assembly!Y$15+$BK130*Assembly!Y$16+$BL130*Assembly!Y$17+$BM130*Assembly!Y$18+$BN130*Assembly!Y$19+$BO130*Assembly!Y$20+$BP130*Assembly!Y$21+$BQ130*Assembly!Y$22+$BR130*Assembly!Y$23+$BS130*Assembly!Y$24</f>
        <v>584</v>
      </c>
      <c r="BU130" s="225" t="str">
        <f t="shared" si="8"/>
        <v>173</v>
      </c>
      <c r="BV130" s="225" t="str">
        <f>$AY130*Assembly!AC$4+$AZ130*Assembly!AC$5+$BA130*Assembly!AC$6+$BB130*Assembly!AC$7+$BC130*Assembly!AC$8+$BD130*Assembly!AC$9+$BE130*Assembly!AC$10+$BF130*Assembly!AC$11+$BG130*Assembly!AC$12+$BH130*Assembly!AC$13+$BI130*Assembly!AC$14+$BJ130*Assembly!AC$15+$BK130*Assembly!AC$16+$BL130*Assembly!AC$17+$BM130*Assembly!AC$18+$BN130*Assembly!AC$19+$BO130*Assembly!AC$20+$BP130*Assembly!AC$21+$BQ130*Assembly!AC$22+$BR130*Assembly!AC$23+$BS130*Assembly!AC$24</f>
        <v>2,090</v>
      </c>
      <c r="BW130" s="240" t="str">
        <f t="shared" si="9"/>
        <v>3.58</v>
      </c>
      <c r="BX130" s="241" t="str">
        <f t="shared" si="10"/>
        <v>619</v>
      </c>
      <c r="BY130" s="242" t="str">
        <f t="shared" si="11"/>
        <v>12.1</v>
      </c>
      <c r="BZ130" s="225"/>
      <c r="CA130" s="225" t="str">
        <f>$AY130*Assembly!X$4+$AZ130*Assembly!X$5+$BA130*Assembly!X$6+$BB130*Assembly!X$7+$BC130*Assembly!X$8+$BD130*Assembly!X$9+$BE130*Assembly!X$10+$BF130*Assembly!X$11+$BG130*Assembly!X$12+$BH130*Assembly!X$13+$BI130*Assembly!X$14+$BJ130*Assembly!X$15+$BK130*Assembly!X$16+$BL130*Assembly!X$17+$BM130*Assembly!X$18+$BN130*Assembly!X$19+$BO130*Assembly!X$20+$BP130*Assembly!X$21+$BQ130*Assembly!X$22+$BR130*Assembly!X$23+$BS130*Assembly!X$24</f>
        <v>144</v>
      </c>
      <c r="CB130" s="225" t="str">
        <f t="shared" si="12"/>
        <v>22,400</v>
      </c>
      <c r="CC130" s="223" t="str">
        <f t="shared" si="13"/>
        <v>0.0224</v>
      </c>
      <c r="CD130" s="243" t="str">
        <f>$AY130*Assembly!AB$4+$AZ130*Assembly!AB$5+$BA130*Assembly!AB$6+$BB130*Assembly!AB$7+$BC130*Assembly!AB$8+$BD130*Assembly!AB$9+$BE130*Assembly!AB$10+$BF130*Assembly!AB$11+$BG130*Assembly!AB$12+$BH130*Assembly!AB$13+$BI130*Assembly!AB$14+$BJ130*Assembly!AB$15+$BK130*Assembly!AB$16+$BL130*Assembly!AB$17+$BM130*Assembly!AB$18+$BN130*Assembly!AB$19+$BO130*Assembly!AB$20+$BP130*Assembly!AB$21+$BQ130*Assembly!AB$22+$BR130*Assembly!AB$23+$BS130*Assembly!AB$24</f>
        <v>152</v>
      </c>
      <c r="CE130" s="256" t="str">
        <f>$AY130*Assembly!M$4+$AZ130*Assembly!M$5+$BA130*Assembly!M$6+$BB130*Assembly!M$7+$BC130*Assembly!M$8+$BD130*Assembly!M$9+$BE130*Assembly!M$10+$BF130*Assembly!M$11+$BG130*Assembly!M$12+$BH130*Assembly!M$13+$BI130*Assembly!M$14+$BJ130*Assembly!M$15+$BK130*Assembly!M$16+$BL130*Assembly!M$17+$BM130*Assembly!M$18+$BN130*Assembly!M$19+$BO130*Assembly!M$20+$BP130*Assembly!M$21+$BQ130*Assembly!M$22+$BR130*Assembly!M$23+$BS130*Assembly!M$24</f>
        <v>638</v>
      </c>
      <c r="CF130" s="256" t="str">
        <f>$AY130*Assembly!N$4+$AZ130*Assembly!N$5+$BA130*Assembly!N$6+$BB130*Assembly!N$7+$BC130*Assembly!N$8+$BD130*Assembly!N$9+$BE130*Assembly!N$10+$BF130*Assembly!N$11+$BG130*Assembly!N$12+$BH130*Assembly!N$13+$BI130*Assembly!N$14+$BJ130*Assembly!N$15+$BK130*Assembly!N$16+$BL130*Assembly!N$17+$BM130*Assembly!N$18+$BN130*Assembly!N$19+$BO130*Assembly!N$20+$BP130*Assembly!N$21+$BQ130*Assembly!N$22+$BR130*Assembly!N$23+$BS130*Assembly!N$24</f>
        <v>30</v>
      </c>
      <c r="CG130" s="256" t="str">
        <f>$AY130*Assembly!O$4+$AZ130*Assembly!O$5+$BA130*Assembly!O$6+$BB130*Assembly!O$7+$BC130*Assembly!O$8+$BD130*Assembly!O$9+$BE130*Assembly!O$10+$BF130*Assembly!O$11+$BG130*Assembly!O$12+$BH130*Assembly!O$13+$BI130*Assembly!O$14+$BJ130*Assembly!O$15+$BK130*Assembly!O$16+$BL130*Assembly!O$17+$BM130*Assembly!O$18+$BN130*Assembly!O$19+$BO130*Assembly!O$20+$BP130*Assembly!O$21+$BQ130*Assembly!O$22+$BR130*Assembly!O$23+$BS130*Assembly!O$24</f>
        <v>0</v>
      </c>
      <c r="CH130" s="254" t="str">
        <f>$AY130*Assembly!P$4+$AZ130*Assembly!P$5+$BA130*Assembly!P$6+$BB130*Assembly!P$7+$BC130*Assembly!P$8+$BD130*Assembly!P$9+$BE130*Assembly!P$10+$BF130*Assembly!P$11+$BG130*Assembly!P$12+$BH130*Assembly!P$13+$BI130*Assembly!P$14+$BJ130*Assembly!P$15+$BK130*Assembly!P$16+$BL130*Assembly!P$17+$BM130*Assembly!P$18+$BN130*Assembly!P$19+$BO130*Assembly!P$20+$BP130*Assembly!P$21+$BQ130*Assembly!P$22+$BR130*Assembly!P$23+$BS130*Assembly!P$24</f>
        <v>0</v>
      </c>
      <c r="CI130" s="254" t="str">
        <f>$AY130*Assembly!Q$4+$AZ130*Assembly!Q$5+$BA130*Assembly!Q$6+$BB130*Assembly!Q$7+$BC130*Assembly!Q$8+$BD130*Assembly!Q$9+$BE130*Assembly!Q$10+$BF130*Assembly!Q$11+$BG130*Assembly!Q$12+$BH130*Assembly!Q$13+$BI130*Assembly!Q$14+$BJ130*Assembly!Q$15+$BK130*Assembly!Q$16+$BL130*Assembly!Q$17+$BM130*Assembly!Q$18+$BN130*Assembly!Q$19+$BO130*Assembly!Q$20+$BP130*Assembly!Q$21+$BQ130*Assembly!Q$22+$BR130*Assembly!Q$23+$BS130*Assembly!Q$24</f>
        <v>0</v>
      </c>
      <c r="CJ130" s="256" t="str">
        <f>$AY130*Assembly!R$4+$AZ130*Assembly!R$5+$BA130*Assembly!R$6+$BB130*Assembly!R$7+$BC130*Assembly!R$8+$BD130*Assembly!R$9+$BE130*Assembly!R$10+$BF130*Assembly!R$11+$BG130*Assembly!R$12+$BH130*Assembly!R$13+$BI130*Assembly!R$14+$BJ130*Assembly!R$15+$BK130*Assembly!R$16+$BL130*Assembly!R$17+$BM130*Assembly!R$18+$BN130*Assembly!R$19+$BO130*Assembly!R$20+$BP130*Assembly!R$21+$BQ130*Assembly!R$22+$BR130*Assembly!R$23+$BS130*Assembly!R$24</f>
        <v>0</v>
      </c>
      <c r="CK130" s="254" t="str">
        <f>$AY130*Assembly!S$4+$AZ130*Assembly!S$5+$BA130*Assembly!S$6+$BB130*Assembly!S$7+$BC130*Assembly!S$8+$BD130*Assembly!S$9+$BE130*Assembly!S$10+$BF130*Assembly!S$11+$BG130*Assembly!S$12+$BH130*Assembly!S$13+$BI130*Assembly!S$14+$BJ130*Assembly!S$15+$BK130*Assembly!S$16+$BL130*Assembly!S$17+$BM130*Assembly!S$18+$BN130*Assembly!S$19+$BO130*Assembly!S$20+$BP130*Assembly!S$21+$BQ130*Assembly!S$22+$BR130*Assembly!S$23+$BS130*Assembly!S$24</f>
        <v>0</v>
      </c>
      <c r="CL130" s="254" t="str">
        <f>$AY130*Assembly!T$4+$AZ130*Assembly!T$5+$BA130*Assembly!T$6+$BB130*Assembly!T$7+$BC130*Assembly!T$8+$BD130*Assembly!T$9+$BE130*Assembly!T$10+$BF130*Assembly!T$11+$BG130*Assembly!T$12+$BH130*Assembly!T$13+$BI130*Assembly!T$14+$BJ130*Assembly!T$15+$BK130*Assembly!T$16+$BL130*Assembly!T$17+$BM130*Assembly!T$18+$BN130*Assembly!T$19+$BO130*Assembly!T$20+$BP130*Assembly!T$21+$BQ130*Assembly!T$22+$BR130*Assembly!T$23+$BS130*Assembly!T$24</f>
        <v>0</v>
      </c>
      <c r="CM130" s="254" t="str">
        <f>$AY130*Assembly!U$4+$AZ130*Assembly!U$5+$BA130*Assembly!U$6+$BB130*Assembly!U$7+$BC130*Assembly!U$8+$BD130*Assembly!U$9+$BE130*Assembly!U$10+$BF130*Assembly!U$11+$BG130*Assembly!U$12+$BH130*Assembly!U$13+$BI130*Assembly!U$14+$BJ130*Assembly!U$15+$BK130*Assembly!U$16+$BL130*Assembly!U$17+$BM130*Assembly!U$18+$BN130*Assembly!U$19+$BO130*Assembly!U$20+$BP130*Assembly!U$21+$BQ130*Assembly!U$22+$BR130*Assembly!U$23+$BS130*Assembly!U$24</f>
        <v>0</v>
      </c>
      <c r="CN130" s="256" t="str">
        <f>$AY130*Assembly!V$4+$AZ130*Assembly!V$5+$BA130*Assembly!V$6+$BB130*Assembly!V$7+$BC130*Assembly!V$8+$BD130*Assembly!V$9+$BE130*Assembly!V$10+$BF130*Assembly!V$11+$BG130*Assembly!V$12+$BH130*Assembly!V$13+$BI130*Assembly!V$14+$BJ130*Assembly!V$15+$BK130*Assembly!V$16+$BL130*Assembly!V$17+$BM130*Assembly!V$18+$BN130*Assembly!V$19+$BO130*Assembly!V$20+$BP130*Assembly!V$21+$BQ130*Assembly!V$22+$BR130*Assembly!V$23+$BS130*Assembly!V$24</f>
        <v>0</v>
      </c>
      <c r="CO130" s="256" t="str">
        <f>CE130*Refining!$F$3</f>
        <v>1,139</v>
      </c>
      <c r="CP130" s="256" t="str">
        <f>CF130*Refining!$F$4</f>
        <v>94</v>
      </c>
      <c r="CQ130" s="256" t="str">
        <f>CG130*Refining!$F$5</f>
        <v>0</v>
      </c>
      <c r="CR130" s="256" t="str">
        <f>CH130*Refining!$F$6</f>
        <v>0</v>
      </c>
      <c r="CS130" s="256" t="str">
        <f>CI130*Refining!$F$7</f>
        <v>0</v>
      </c>
      <c r="CT130" s="256" t="str">
        <f>CJ130*Refining!$F$8</f>
        <v>0</v>
      </c>
      <c r="CU130" s="256" t="str">
        <f>CK130*Refining!$F$9</f>
        <v>0</v>
      </c>
      <c r="CV130" s="256" t="str">
        <f>CL130*Refining!$F$10</f>
        <v>0</v>
      </c>
      <c r="CW130" s="256" t="str">
        <f>CM130*Refining!$F$11</f>
        <v>0</v>
      </c>
      <c r="CX130" s="256" t="str">
        <f>CN130*Refining!$F$12</f>
        <v>0</v>
      </c>
      <c r="CY130" s="248" t="str">
        <f t="shared" ref="CY130:DR130" si="525">IF(CE130 = 0, "", CE130)</f>
        <v>638</v>
      </c>
      <c r="CZ130" s="249" t="str">
        <f t="shared" si="525"/>
        <v>30</v>
      </c>
      <c r="DA130" s="245" t="str">
        <f t="shared" si="525"/>
        <v/>
      </c>
      <c r="DB130" s="245" t="str">
        <f t="shared" si="525"/>
        <v/>
      </c>
      <c r="DC130" s="245" t="str">
        <f t="shared" si="525"/>
        <v/>
      </c>
      <c r="DD130" s="245" t="str">
        <f t="shared" si="525"/>
        <v/>
      </c>
      <c r="DE130" s="245" t="str">
        <f t="shared" si="525"/>
        <v/>
      </c>
      <c r="DF130" s="245" t="str">
        <f t="shared" si="525"/>
        <v/>
      </c>
      <c r="DG130" s="245" t="str">
        <f t="shared" si="525"/>
        <v/>
      </c>
      <c r="DH130" s="246" t="str">
        <f t="shared" si="525"/>
        <v/>
      </c>
      <c r="DI130" s="248" t="str">
        <f t="shared" si="525"/>
        <v>1,139</v>
      </c>
      <c r="DJ130" s="249" t="str">
        <f t="shared" si="525"/>
        <v>94</v>
      </c>
      <c r="DK130" s="245" t="str">
        <f t="shared" si="525"/>
        <v/>
      </c>
      <c r="DL130" s="245" t="str">
        <f t="shared" si="525"/>
        <v/>
      </c>
      <c r="DM130" s="245" t="str">
        <f t="shared" si="525"/>
        <v/>
      </c>
      <c r="DN130" s="245" t="str">
        <f t="shared" si="525"/>
        <v/>
      </c>
      <c r="DO130" s="245" t="str">
        <f t="shared" si="525"/>
        <v/>
      </c>
      <c r="DP130" s="245" t="str">
        <f t="shared" si="525"/>
        <v/>
      </c>
      <c r="DQ130" s="245" t="str">
        <f t="shared" si="525"/>
        <v/>
      </c>
      <c r="DR130" s="246" t="str">
        <f t="shared" si="525"/>
        <v/>
      </c>
      <c r="DS130" s="248" t="str">
        <f t="shared" si="15"/>
        <v>668</v>
      </c>
      <c r="DT130" s="249" t="str">
        <f t="shared" si="16"/>
        <v>1,233</v>
      </c>
      <c r="DU130" s="225" t="str">
        <f>CY130*'Ores &amp; Ingots'!$C$3+CZ130*'Ores &amp; Ingots'!$C$4+DA130*'Ores &amp; Ingots'!$C$5+DB130*'Ores &amp; Ingots'!$C$6+DC130*'Ores &amp; Ingots'!$C$7+DD130*'Ores &amp; Ingots'!$C$8+DE130*'Ores &amp; Ingots'!$C$9+DF130*'Ores &amp; Ingots'!$C$10+DG130*'Ores &amp; Ingots'!$C$11+DH130*'Ores &amp; Ingots'!$C$12</f>
        <v>84</v>
      </c>
      <c r="DV130" s="225" t="str">
        <f>DI130*'Ores &amp; Ingots'!$B$3+DJ130*'Ores &amp; Ingots'!$B$4+DK130*'Ores &amp; Ingots'!$B$5+DL130*'Ores &amp; Ingots'!$B$6+DM130*'Ores &amp; Ingots'!$B$7+DN130*'Ores &amp; Ingots'!$B$8+DO130*'Ores &amp; Ingots'!$B$9+DP130*'Ores &amp; Ingots'!$B$10+DQ130*'Ores &amp; Ingots'!$B$11+DR130*'Ores &amp; Ingots'!$B$12</f>
        <v>456</v>
      </c>
      <c r="DW130" s="249" t="str">
        <f>CY130*Refining!$G$3+CZ130*Refining!$G$4+DA130*Refining!$G$5+DB130*Refining!$G$6+DC130*Refining!$G$7+DD130*Refining!$G$8+DE130*Refining!$G$9+DF130*Refining!$G$10+DG130*Refining!$G$11+DH130*Refining!$G$12</f>
        <v>188</v>
      </c>
      <c r="DX130" s="249" t="str">
        <f t="shared" si="17"/>
        <v>29,252</v>
      </c>
      <c r="DY130" s="250" t="str">
        <f t="shared" si="18"/>
        <v>0.0293</v>
      </c>
      <c r="DZ130" s="248" t="str">
        <f t="shared" si="19"/>
        <v>339</v>
      </c>
      <c r="EA130" s="251" t="str">
        <f t="shared" ref="EA130:EB130" si="526">DZ130/60</f>
        <v>5.7</v>
      </c>
      <c r="EB130" s="251" t="str">
        <f t="shared" si="526"/>
        <v>0.1</v>
      </c>
      <c r="EC130" s="543" t="str">
        <f t="shared" si="21"/>
        <v>0.00</v>
      </c>
      <c r="ED130" s="248" t="str">
        <f t="shared" si="22"/>
        <v>51,652</v>
      </c>
      <c r="EE130" s="251" t="str">
        <f t="shared" ref="EE130:EF130" si="527">ED130/1000</f>
        <v>51.7</v>
      </c>
      <c r="EF130" s="252" t="str">
        <f t="shared" si="527"/>
        <v>0.05</v>
      </c>
      <c r="EG130" s="544" t="str">
        <f t="shared" si="24"/>
        <v>0.0517</v>
      </c>
      <c r="EH130" s="225" t="s">
        <v>12</v>
      </c>
    </row>
    <row r="131">
      <c r="A131" s="33"/>
      <c r="B131" s="226" t="s">
        <v>1007</v>
      </c>
      <c r="C131" s="227" t="s">
        <v>885</v>
      </c>
      <c r="D131" s="227">
        <v>3.0</v>
      </c>
      <c r="E131" s="227">
        <v>3.0</v>
      </c>
      <c r="F131" s="227">
        <v>3.0</v>
      </c>
      <c r="G131" s="253" t="str">
        <f t="shared" si="5"/>
        <v>3.4</v>
      </c>
      <c r="H131" s="254">
        <v>7.0</v>
      </c>
      <c r="I131" s="254">
        <v>7.0</v>
      </c>
      <c r="J131" s="254" t="str">
        <f>H131/Main!$D$9</f>
        <v>7</v>
      </c>
      <c r="K131" s="254" t="str">
        <f>I131/Main!$D$10</f>
        <v>7</v>
      </c>
      <c r="L131" s="254" t="str">
        <f t="shared" si="6"/>
        <v>1</v>
      </c>
      <c r="M131" s="254">
        <v>1.0</v>
      </c>
      <c r="N131" s="256" t="s">
        <v>12</v>
      </c>
      <c r="O131" s="255"/>
      <c r="P131" s="255"/>
      <c r="Q131" s="256"/>
      <c r="R131" s="255"/>
      <c r="S131" s="257"/>
      <c r="T131" s="257"/>
      <c r="U131" s="255"/>
      <c r="V131" s="255"/>
      <c r="W131" s="257"/>
      <c r="X131" s="257"/>
      <c r="Y131" s="255"/>
      <c r="Z131" s="255"/>
      <c r="AA131" s="255"/>
      <c r="AB131" s="255"/>
      <c r="AC131" s="335"/>
      <c r="AD131" s="225">
        <v>7.0</v>
      </c>
      <c r="AE131" s="225">
        <v>0.0</v>
      </c>
      <c r="AF131" s="309">
        <v>10.0</v>
      </c>
      <c r="AG131" s="225">
        <v>0.0</v>
      </c>
      <c r="AH131" s="225">
        <v>30.0</v>
      </c>
      <c r="AI131" s="225">
        <v>0.0</v>
      </c>
      <c r="AJ131" s="225">
        <v>6.0</v>
      </c>
      <c r="AK131" s="225">
        <v>0.0</v>
      </c>
      <c r="AL131" s="225">
        <v>0.0</v>
      </c>
      <c r="AM131" s="225">
        <v>0.0</v>
      </c>
      <c r="AN131" s="225">
        <v>0.0</v>
      </c>
      <c r="AO131" s="225">
        <v>0.0</v>
      </c>
      <c r="AP131" s="225">
        <v>0.0</v>
      </c>
      <c r="AQ131" s="225">
        <v>0.0</v>
      </c>
      <c r="AR131" s="225">
        <v>0.0</v>
      </c>
      <c r="AS131" s="225">
        <v>0.0</v>
      </c>
      <c r="AT131" s="225">
        <v>0.0</v>
      </c>
      <c r="AU131" s="225">
        <v>0.0</v>
      </c>
      <c r="AV131" s="225">
        <v>0.0</v>
      </c>
      <c r="AW131" s="225">
        <v>0.0</v>
      </c>
      <c r="AX131" s="225">
        <v>0.0</v>
      </c>
      <c r="AY131" s="239" t="str">
        <f t="shared" ref="AY131:BS131" si="528">IF(AD131 = 0, "", AD131)</f>
        <v>7</v>
      </c>
      <c r="AZ131" s="227" t="str">
        <f t="shared" si="528"/>
        <v/>
      </c>
      <c r="BA131" s="309" t="str">
        <f t="shared" si="528"/>
        <v>10</v>
      </c>
      <c r="BB131" s="227" t="str">
        <f t="shared" si="528"/>
        <v/>
      </c>
      <c r="BC131" s="225" t="str">
        <f t="shared" si="528"/>
        <v>30</v>
      </c>
      <c r="BD131" s="227" t="str">
        <f t="shared" si="528"/>
        <v/>
      </c>
      <c r="BE131" s="225" t="str">
        <f t="shared" si="528"/>
        <v>6</v>
      </c>
      <c r="BF131" s="227" t="str">
        <f t="shared" si="528"/>
        <v/>
      </c>
      <c r="BG131" s="227" t="str">
        <f t="shared" si="528"/>
        <v/>
      </c>
      <c r="BH131" s="227" t="str">
        <f t="shared" si="528"/>
        <v/>
      </c>
      <c r="BI131" s="227" t="str">
        <f t="shared" si="528"/>
        <v/>
      </c>
      <c r="BJ131" s="227" t="str">
        <f t="shared" si="528"/>
        <v/>
      </c>
      <c r="BK131" s="227" t="str">
        <f t="shared" si="528"/>
        <v/>
      </c>
      <c r="BL131" s="227" t="str">
        <f t="shared" si="528"/>
        <v/>
      </c>
      <c r="BM131" s="227" t="str">
        <f t="shared" si="528"/>
        <v/>
      </c>
      <c r="BN131" s="227" t="str">
        <f t="shared" si="528"/>
        <v/>
      </c>
      <c r="BO131" s="227" t="str">
        <f t="shared" si="528"/>
        <v/>
      </c>
      <c r="BP131" s="227" t="str">
        <f t="shared" si="528"/>
        <v/>
      </c>
      <c r="BQ131" s="227" t="str">
        <f t="shared" si="528"/>
        <v/>
      </c>
      <c r="BR131" s="227" t="str">
        <f t="shared" si="528"/>
        <v/>
      </c>
      <c r="BS131" s="238" t="str">
        <f t="shared" si="528"/>
        <v/>
      </c>
      <c r="BT131" s="239" t="str">
        <f>$AY131*Assembly!Y$4+$AZ131*Assembly!Y$5+$BA131*Assembly!Y$6+$BB131*Assembly!Y$7+$BC131*Assembly!Y$8+$BD131*Assembly!Y$9+$BE131*Assembly!Y$10+$BF131*Assembly!Y$11+$BG131*Assembly!Y$12+$BH131*Assembly!Y$13+$BI131*Assembly!Y$14+$BJ131*Assembly!Y$15+$BK131*Assembly!Y$16+$BL131*Assembly!Y$17+$BM131*Assembly!Y$18+$BN131*Assembly!Y$19+$BO131*Assembly!Y$20+$BP131*Assembly!Y$21+$BQ131*Assembly!Y$22+$BR131*Assembly!Y$23+$BS131*Assembly!Y$24</f>
        <v>564</v>
      </c>
      <c r="BU131" s="225" t="str">
        <f t="shared" si="8"/>
        <v>167</v>
      </c>
      <c r="BV131" s="225" t="str">
        <f>$AY131*Assembly!AC$4+$AZ131*Assembly!AC$5+$BA131*Assembly!AC$6+$BB131*Assembly!AC$7+$BC131*Assembly!AC$8+$BD131*Assembly!AC$9+$BE131*Assembly!AC$10+$BF131*Assembly!AC$11+$BG131*Assembly!AC$12+$BH131*Assembly!AC$13+$BI131*Assembly!AC$14+$BJ131*Assembly!AC$15+$BK131*Assembly!AC$16+$BL131*Assembly!AC$17+$BM131*Assembly!AC$18+$BN131*Assembly!AC$19+$BO131*Assembly!AC$20+$BP131*Assembly!AC$21+$BQ131*Assembly!AC$22+$BR131*Assembly!AC$23+$BS131*Assembly!AC$24</f>
        <v>1,990</v>
      </c>
      <c r="BW131" s="240" t="str">
        <f t="shared" si="9"/>
        <v>3.53</v>
      </c>
      <c r="BX131" s="241" t="str">
        <f t="shared" si="10"/>
        <v>590</v>
      </c>
      <c r="BY131" s="242" t="str">
        <f t="shared" si="11"/>
        <v>11.9</v>
      </c>
      <c r="BZ131" s="225"/>
      <c r="CA131" s="225" t="str">
        <f>$AY131*Assembly!X$4+$AZ131*Assembly!X$5+$BA131*Assembly!X$6+$BB131*Assembly!X$7+$BC131*Assembly!X$8+$BD131*Assembly!X$9+$BE131*Assembly!X$10+$BF131*Assembly!X$11+$BG131*Assembly!X$12+$BH131*Assembly!X$13+$BI131*Assembly!X$14+$BJ131*Assembly!X$15+$BK131*Assembly!X$16+$BL131*Assembly!X$17+$BM131*Assembly!X$18+$BN131*Assembly!X$19+$BO131*Assembly!X$20+$BP131*Assembly!X$21+$BQ131*Assembly!X$22+$BR131*Assembly!X$23+$BS131*Assembly!X$24</f>
        <v>143</v>
      </c>
      <c r="CB131" s="225" t="str">
        <f t="shared" si="12"/>
        <v>22,244</v>
      </c>
      <c r="CC131" s="223" t="str">
        <f t="shared" si="13"/>
        <v>0.0222</v>
      </c>
      <c r="CD131" s="243" t="str">
        <f>$AY131*Assembly!AB$4+$AZ131*Assembly!AB$5+$BA131*Assembly!AB$6+$BB131*Assembly!AB$7+$BC131*Assembly!AB$8+$BD131*Assembly!AB$9+$BE131*Assembly!AB$10+$BF131*Assembly!AB$11+$BG131*Assembly!AB$12+$BH131*Assembly!AB$13+$BI131*Assembly!AB$14+$BJ131*Assembly!AB$15+$BK131*Assembly!AB$16+$BL131*Assembly!AB$17+$BM131*Assembly!AB$18+$BN131*Assembly!AB$19+$BO131*Assembly!AB$20+$BP131*Assembly!AB$21+$BQ131*Assembly!AB$22+$BR131*Assembly!AB$23+$BS131*Assembly!AB$24</f>
        <v>149</v>
      </c>
      <c r="CE131" s="256" t="str">
        <f>$AY131*Assembly!M$4+$AZ131*Assembly!M$5+$BA131*Assembly!M$6+$BB131*Assembly!M$7+$BC131*Assembly!M$8+$BD131*Assembly!M$9+$BE131*Assembly!M$10+$BF131*Assembly!M$11+$BG131*Assembly!M$12+$BH131*Assembly!M$13+$BI131*Assembly!M$14+$BJ131*Assembly!M$15+$BK131*Assembly!M$16+$BL131*Assembly!M$17+$BM131*Assembly!M$18+$BN131*Assembly!M$19+$BO131*Assembly!M$20+$BP131*Assembly!M$21+$BQ131*Assembly!M$22+$BR131*Assembly!M$23+$BS131*Assembly!M$24</f>
        <v>617</v>
      </c>
      <c r="CF131" s="256" t="str">
        <f>$AY131*Assembly!N$4+$AZ131*Assembly!N$5+$BA131*Assembly!N$6+$BB131*Assembly!N$7+$BC131*Assembly!N$8+$BD131*Assembly!N$9+$BE131*Assembly!N$10+$BF131*Assembly!N$11+$BG131*Assembly!N$12+$BH131*Assembly!N$13+$BI131*Assembly!N$14+$BJ131*Assembly!N$15+$BK131*Assembly!N$16+$BL131*Assembly!N$17+$BM131*Assembly!N$18+$BN131*Assembly!N$19+$BO131*Assembly!N$20+$BP131*Assembly!N$21+$BQ131*Assembly!N$22+$BR131*Assembly!N$23+$BS131*Assembly!N$24</f>
        <v>30</v>
      </c>
      <c r="CG131" s="256" t="str">
        <f>$AY131*Assembly!O$4+$AZ131*Assembly!O$5+$BA131*Assembly!O$6+$BB131*Assembly!O$7+$BC131*Assembly!O$8+$BD131*Assembly!O$9+$BE131*Assembly!O$10+$BF131*Assembly!O$11+$BG131*Assembly!O$12+$BH131*Assembly!O$13+$BI131*Assembly!O$14+$BJ131*Assembly!O$15+$BK131*Assembly!O$16+$BL131*Assembly!O$17+$BM131*Assembly!O$18+$BN131*Assembly!O$19+$BO131*Assembly!O$20+$BP131*Assembly!O$21+$BQ131*Assembly!O$22+$BR131*Assembly!O$23+$BS131*Assembly!O$24</f>
        <v>0</v>
      </c>
      <c r="CH131" s="254" t="str">
        <f>$AY131*Assembly!P$4+$AZ131*Assembly!P$5+$BA131*Assembly!P$6+$BB131*Assembly!P$7+$BC131*Assembly!P$8+$BD131*Assembly!P$9+$BE131*Assembly!P$10+$BF131*Assembly!P$11+$BG131*Assembly!P$12+$BH131*Assembly!P$13+$BI131*Assembly!P$14+$BJ131*Assembly!P$15+$BK131*Assembly!P$16+$BL131*Assembly!P$17+$BM131*Assembly!P$18+$BN131*Assembly!P$19+$BO131*Assembly!P$20+$BP131*Assembly!P$21+$BQ131*Assembly!P$22+$BR131*Assembly!P$23+$BS131*Assembly!P$24</f>
        <v>0</v>
      </c>
      <c r="CI131" s="254" t="str">
        <f>$AY131*Assembly!Q$4+$AZ131*Assembly!Q$5+$BA131*Assembly!Q$6+$BB131*Assembly!Q$7+$BC131*Assembly!Q$8+$BD131*Assembly!Q$9+$BE131*Assembly!Q$10+$BF131*Assembly!Q$11+$BG131*Assembly!Q$12+$BH131*Assembly!Q$13+$BI131*Assembly!Q$14+$BJ131*Assembly!Q$15+$BK131*Assembly!Q$16+$BL131*Assembly!Q$17+$BM131*Assembly!Q$18+$BN131*Assembly!Q$19+$BO131*Assembly!Q$20+$BP131*Assembly!Q$21+$BQ131*Assembly!Q$22+$BR131*Assembly!Q$23+$BS131*Assembly!Q$24</f>
        <v>0</v>
      </c>
      <c r="CJ131" s="256" t="str">
        <f>$AY131*Assembly!R$4+$AZ131*Assembly!R$5+$BA131*Assembly!R$6+$BB131*Assembly!R$7+$BC131*Assembly!R$8+$BD131*Assembly!R$9+$BE131*Assembly!R$10+$BF131*Assembly!R$11+$BG131*Assembly!R$12+$BH131*Assembly!R$13+$BI131*Assembly!R$14+$BJ131*Assembly!R$15+$BK131*Assembly!R$16+$BL131*Assembly!R$17+$BM131*Assembly!R$18+$BN131*Assembly!R$19+$BO131*Assembly!R$20+$BP131*Assembly!R$21+$BQ131*Assembly!R$22+$BR131*Assembly!R$23+$BS131*Assembly!R$24</f>
        <v>0</v>
      </c>
      <c r="CK131" s="254" t="str">
        <f>$AY131*Assembly!S$4+$AZ131*Assembly!S$5+$BA131*Assembly!S$6+$BB131*Assembly!S$7+$BC131*Assembly!S$8+$BD131*Assembly!S$9+$BE131*Assembly!S$10+$BF131*Assembly!S$11+$BG131*Assembly!S$12+$BH131*Assembly!S$13+$BI131*Assembly!S$14+$BJ131*Assembly!S$15+$BK131*Assembly!S$16+$BL131*Assembly!S$17+$BM131*Assembly!S$18+$BN131*Assembly!S$19+$BO131*Assembly!S$20+$BP131*Assembly!S$21+$BQ131*Assembly!S$22+$BR131*Assembly!S$23+$BS131*Assembly!S$24</f>
        <v>0</v>
      </c>
      <c r="CL131" s="254" t="str">
        <f>$AY131*Assembly!T$4+$AZ131*Assembly!T$5+$BA131*Assembly!T$6+$BB131*Assembly!T$7+$BC131*Assembly!T$8+$BD131*Assembly!T$9+$BE131*Assembly!T$10+$BF131*Assembly!T$11+$BG131*Assembly!T$12+$BH131*Assembly!T$13+$BI131*Assembly!T$14+$BJ131*Assembly!T$15+$BK131*Assembly!T$16+$BL131*Assembly!T$17+$BM131*Assembly!T$18+$BN131*Assembly!T$19+$BO131*Assembly!T$20+$BP131*Assembly!T$21+$BQ131*Assembly!T$22+$BR131*Assembly!T$23+$BS131*Assembly!T$24</f>
        <v>0</v>
      </c>
      <c r="CM131" s="254" t="str">
        <f>$AY131*Assembly!U$4+$AZ131*Assembly!U$5+$BA131*Assembly!U$6+$BB131*Assembly!U$7+$BC131*Assembly!U$8+$BD131*Assembly!U$9+$BE131*Assembly!U$10+$BF131*Assembly!U$11+$BG131*Assembly!U$12+$BH131*Assembly!U$13+$BI131*Assembly!U$14+$BJ131*Assembly!U$15+$BK131*Assembly!U$16+$BL131*Assembly!U$17+$BM131*Assembly!U$18+$BN131*Assembly!U$19+$BO131*Assembly!U$20+$BP131*Assembly!U$21+$BQ131*Assembly!U$22+$BR131*Assembly!U$23+$BS131*Assembly!U$24</f>
        <v>0</v>
      </c>
      <c r="CN131" s="256" t="str">
        <f>$AY131*Assembly!V$4+$AZ131*Assembly!V$5+$BA131*Assembly!V$6+$BB131*Assembly!V$7+$BC131*Assembly!V$8+$BD131*Assembly!V$9+$BE131*Assembly!V$10+$BF131*Assembly!V$11+$BG131*Assembly!V$12+$BH131*Assembly!V$13+$BI131*Assembly!V$14+$BJ131*Assembly!V$15+$BK131*Assembly!V$16+$BL131*Assembly!V$17+$BM131*Assembly!V$18+$BN131*Assembly!V$19+$BO131*Assembly!V$20+$BP131*Assembly!V$21+$BQ131*Assembly!V$22+$BR131*Assembly!V$23+$BS131*Assembly!V$24</f>
        <v>0</v>
      </c>
      <c r="CO131" s="256" t="str">
        <f>CE131*Refining!$F$3</f>
        <v>1,102</v>
      </c>
      <c r="CP131" s="256" t="str">
        <f>CF131*Refining!$F$4</f>
        <v>94</v>
      </c>
      <c r="CQ131" s="256" t="str">
        <f>CG131*Refining!$F$5</f>
        <v>0</v>
      </c>
      <c r="CR131" s="256" t="str">
        <f>CH131*Refining!$F$6</f>
        <v>0</v>
      </c>
      <c r="CS131" s="256" t="str">
        <f>CI131*Refining!$F$7</f>
        <v>0</v>
      </c>
      <c r="CT131" s="256" t="str">
        <f>CJ131*Refining!$F$8</f>
        <v>0</v>
      </c>
      <c r="CU131" s="256" t="str">
        <f>CK131*Refining!$F$9</f>
        <v>0</v>
      </c>
      <c r="CV131" s="256" t="str">
        <f>CL131*Refining!$F$10</f>
        <v>0</v>
      </c>
      <c r="CW131" s="256" t="str">
        <f>CM131*Refining!$F$11</f>
        <v>0</v>
      </c>
      <c r="CX131" s="256" t="str">
        <f>CN131*Refining!$F$12</f>
        <v>0</v>
      </c>
      <c r="CY131" s="248" t="str">
        <f t="shared" ref="CY131:DR131" si="529">IF(CE131 = 0, "", CE131)</f>
        <v>617</v>
      </c>
      <c r="CZ131" s="249" t="str">
        <f t="shared" si="529"/>
        <v>30</v>
      </c>
      <c r="DA131" s="245" t="str">
        <f t="shared" si="529"/>
        <v/>
      </c>
      <c r="DB131" s="245" t="str">
        <f t="shared" si="529"/>
        <v/>
      </c>
      <c r="DC131" s="245" t="str">
        <f t="shared" si="529"/>
        <v/>
      </c>
      <c r="DD131" s="245" t="str">
        <f t="shared" si="529"/>
        <v/>
      </c>
      <c r="DE131" s="245" t="str">
        <f t="shared" si="529"/>
        <v/>
      </c>
      <c r="DF131" s="245" t="str">
        <f t="shared" si="529"/>
        <v/>
      </c>
      <c r="DG131" s="245" t="str">
        <f t="shared" si="529"/>
        <v/>
      </c>
      <c r="DH131" s="246" t="str">
        <f t="shared" si="529"/>
        <v/>
      </c>
      <c r="DI131" s="248" t="str">
        <f t="shared" si="529"/>
        <v>1,102</v>
      </c>
      <c r="DJ131" s="249" t="str">
        <f t="shared" si="529"/>
        <v>94</v>
      </c>
      <c r="DK131" s="245" t="str">
        <f t="shared" si="529"/>
        <v/>
      </c>
      <c r="DL131" s="245" t="str">
        <f t="shared" si="529"/>
        <v/>
      </c>
      <c r="DM131" s="245" t="str">
        <f t="shared" si="529"/>
        <v/>
      </c>
      <c r="DN131" s="245" t="str">
        <f t="shared" si="529"/>
        <v/>
      </c>
      <c r="DO131" s="245" t="str">
        <f t="shared" si="529"/>
        <v/>
      </c>
      <c r="DP131" s="245" t="str">
        <f t="shared" si="529"/>
        <v/>
      </c>
      <c r="DQ131" s="245" t="str">
        <f t="shared" si="529"/>
        <v/>
      </c>
      <c r="DR131" s="246" t="str">
        <f t="shared" si="529"/>
        <v/>
      </c>
      <c r="DS131" s="248" t="str">
        <f t="shared" si="15"/>
        <v>647</v>
      </c>
      <c r="DT131" s="249" t="str">
        <f t="shared" si="16"/>
        <v>1,196</v>
      </c>
      <c r="DU131" s="225" t="str">
        <f>CY131*'Ores &amp; Ingots'!$C$3+CZ131*'Ores &amp; Ingots'!$C$4+DA131*'Ores &amp; Ingots'!$C$5+DB131*'Ores &amp; Ingots'!$C$6+DC131*'Ores &amp; Ingots'!$C$7+DD131*'Ores &amp; Ingots'!$C$8+DE131*'Ores &amp; Ingots'!$C$9+DF131*'Ores &amp; Ingots'!$C$10+DG131*'Ores &amp; Ingots'!$C$11+DH131*'Ores &amp; Ingots'!$C$12</f>
        <v>82</v>
      </c>
      <c r="DV131" s="225" t="str">
        <f>DI131*'Ores &amp; Ingots'!$B$3+DJ131*'Ores &amp; Ingots'!$B$4+DK131*'Ores &amp; Ingots'!$B$5+DL131*'Ores &amp; Ingots'!$B$6+DM131*'Ores &amp; Ingots'!$B$7+DN131*'Ores &amp; Ingots'!$B$8+DO131*'Ores &amp; Ingots'!$B$9+DP131*'Ores &amp; Ingots'!$B$10+DQ131*'Ores &amp; Ingots'!$B$11+DR131*'Ores &amp; Ingots'!$B$12</f>
        <v>442</v>
      </c>
      <c r="DW131" s="249" t="str">
        <f>CY131*Refining!$G$3+CZ131*Refining!$G$4+DA131*Refining!$G$5+DB131*Refining!$G$6+DC131*Refining!$G$7+DD131*Refining!$G$8+DE131*Refining!$G$9+DF131*Refining!$G$10+DG131*Refining!$G$11+DH131*Refining!$G$12</f>
        <v>187</v>
      </c>
      <c r="DX131" s="249" t="str">
        <f t="shared" si="17"/>
        <v>29,028</v>
      </c>
      <c r="DY131" s="250" t="str">
        <f t="shared" si="18"/>
        <v>0.0290</v>
      </c>
      <c r="DZ131" s="248" t="str">
        <f t="shared" si="19"/>
        <v>337</v>
      </c>
      <c r="EA131" s="251" t="str">
        <f t="shared" ref="EA131:EB131" si="530">DZ131/60</f>
        <v>5.6</v>
      </c>
      <c r="EB131" s="251" t="str">
        <f t="shared" si="530"/>
        <v>0.1</v>
      </c>
      <c r="EC131" s="543" t="str">
        <f t="shared" si="21"/>
        <v>0.00</v>
      </c>
      <c r="ED131" s="248" t="str">
        <f t="shared" si="22"/>
        <v>51,272</v>
      </c>
      <c r="EE131" s="251" t="str">
        <f t="shared" ref="EE131:EF131" si="531">ED131/1000</f>
        <v>51.3</v>
      </c>
      <c r="EF131" s="252" t="str">
        <f t="shared" si="531"/>
        <v>0.05</v>
      </c>
      <c r="EG131" s="544" t="str">
        <f t="shared" si="24"/>
        <v>0.0513</v>
      </c>
      <c r="EH131" s="225" t="s">
        <v>12</v>
      </c>
    </row>
    <row r="132">
      <c r="A132" s="33"/>
      <c r="B132" s="226" t="s">
        <v>1004</v>
      </c>
      <c r="C132" s="227" t="s">
        <v>885</v>
      </c>
      <c r="D132" s="227">
        <v>1.0</v>
      </c>
      <c r="E132" s="227">
        <v>1.0</v>
      </c>
      <c r="F132" s="227">
        <v>1.0</v>
      </c>
      <c r="G132" s="253" t="str">
        <f t="shared" si="5"/>
        <v>0.1</v>
      </c>
      <c r="H132" s="254">
        <v>3.0</v>
      </c>
      <c r="I132" s="254">
        <v>3.0</v>
      </c>
      <c r="J132" s="254" t="str">
        <f>H132/Main!$D$9</f>
        <v>3</v>
      </c>
      <c r="K132" s="254" t="str">
        <f>I132/Main!$D$10</f>
        <v>3</v>
      </c>
      <c r="L132" s="254" t="str">
        <f t="shared" si="6"/>
        <v>1</v>
      </c>
      <c r="M132" s="254">
        <v>1.0</v>
      </c>
      <c r="N132" s="256" t="s">
        <v>12</v>
      </c>
      <c r="O132" s="255"/>
      <c r="P132" s="255"/>
      <c r="Q132" s="256"/>
      <c r="R132" s="255"/>
      <c r="S132" s="257"/>
      <c r="T132" s="257"/>
      <c r="U132" s="255"/>
      <c r="V132" s="255"/>
      <c r="W132" s="257"/>
      <c r="X132" s="257"/>
      <c r="Y132" s="255"/>
      <c r="Z132" s="255"/>
      <c r="AA132" s="255"/>
      <c r="AB132" s="255"/>
      <c r="AC132" s="335"/>
      <c r="AD132" s="225">
        <v>0.0</v>
      </c>
      <c r="AE132" s="225">
        <v>1.0</v>
      </c>
      <c r="AF132" s="225">
        <v>0.0</v>
      </c>
      <c r="AG132" s="225">
        <v>0.0</v>
      </c>
      <c r="AH132" s="309">
        <v>1.0</v>
      </c>
      <c r="AI132" s="225">
        <v>0.0</v>
      </c>
      <c r="AJ132" s="225">
        <v>1.0</v>
      </c>
      <c r="AK132" s="225">
        <v>0.0</v>
      </c>
      <c r="AL132" s="225">
        <v>0.0</v>
      </c>
      <c r="AM132" s="225">
        <v>0.0</v>
      </c>
      <c r="AN132" s="225">
        <v>0.0</v>
      </c>
      <c r="AO132" s="225">
        <v>0.0</v>
      </c>
      <c r="AP132" s="225">
        <v>0.0</v>
      </c>
      <c r="AQ132" s="225">
        <v>0.0</v>
      </c>
      <c r="AR132" s="225">
        <v>0.0</v>
      </c>
      <c r="AS132" s="225">
        <v>0.0</v>
      </c>
      <c r="AT132" s="225">
        <v>0.0</v>
      </c>
      <c r="AU132" s="225">
        <v>0.0</v>
      </c>
      <c r="AV132" s="225">
        <v>0.0</v>
      </c>
      <c r="AW132" s="225">
        <v>0.0</v>
      </c>
      <c r="AX132" s="225">
        <v>0.0</v>
      </c>
      <c r="AY132" s="236" t="str">
        <f t="shared" ref="AY132:BS132" si="532">IF(AD132 = 0, "", AD132)</f>
        <v/>
      </c>
      <c r="AZ132" s="225" t="str">
        <f t="shared" si="532"/>
        <v>1</v>
      </c>
      <c r="BA132" s="227" t="str">
        <f t="shared" si="532"/>
        <v/>
      </c>
      <c r="BB132" s="227" t="str">
        <f t="shared" si="532"/>
        <v/>
      </c>
      <c r="BC132" s="309" t="str">
        <f t="shared" si="532"/>
        <v>1</v>
      </c>
      <c r="BD132" s="227" t="str">
        <f t="shared" si="532"/>
        <v/>
      </c>
      <c r="BE132" s="225" t="str">
        <f t="shared" si="532"/>
        <v>1</v>
      </c>
      <c r="BF132" s="227" t="str">
        <f t="shared" si="532"/>
        <v/>
      </c>
      <c r="BG132" s="227" t="str">
        <f t="shared" si="532"/>
        <v/>
      </c>
      <c r="BH132" s="227" t="str">
        <f t="shared" si="532"/>
        <v/>
      </c>
      <c r="BI132" s="227" t="str">
        <f t="shared" si="532"/>
        <v/>
      </c>
      <c r="BJ132" s="227" t="str">
        <f t="shared" si="532"/>
        <v/>
      </c>
      <c r="BK132" s="227" t="str">
        <f t="shared" si="532"/>
        <v/>
      </c>
      <c r="BL132" s="227" t="str">
        <f t="shared" si="532"/>
        <v/>
      </c>
      <c r="BM132" s="227" t="str">
        <f t="shared" si="532"/>
        <v/>
      </c>
      <c r="BN132" s="227" t="str">
        <f t="shared" si="532"/>
        <v/>
      </c>
      <c r="BO132" s="227" t="str">
        <f t="shared" si="532"/>
        <v/>
      </c>
      <c r="BP132" s="227" t="str">
        <f t="shared" si="532"/>
        <v/>
      </c>
      <c r="BQ132" s="227" t="str">
        <f t="shared" si="532"/>
        <v/>
      </c>
      <c r="BR132" s="227" t="str">
        <f t="shared" si="532"/>
        <v/>
      </c>
      <c r="BS132" s="238" t="str">
        <f t="shared" si="532"/>
        <v/>
      </c>
      <c r="BT132" s="239" t="str">
        <f>$AY132*Assembly!Y$4+$AZ132*Assembly!Y$5+$BA132*Assembly!Y$6+$BB132*Assembly!Y$7+$BC132*Assembly!Y$8+$BD132*Assembly!Y$9+$BE132*Assembly!Y$10+$BF132*Assembly!Y$11+$BG132*Assembly!Y$12+$BH132*Assembly!Y$13+$BI132*Assembly!Y$14+$BJ132*Assembly!Y$15+$BK132*Assembly!Y$16+$BL132*Assembly!Y$17+$BM132*Assembly!Y$18+$BN132*Assembly!Y$19+$BO132*Assembly!Y$20+$BP132*Assembly!Y$21+$BQ132*Assembly!Y$22+$BR132*Assembly!Y$23+$BS132*Assembly!Y$24</f>
        <v>35</v>
      </c>
      <c r="BU132" s="225" t="str">
        <f t="shared" si="8"/>
        <v>280</v>
      </c>
      <c r="BV132" s="225" t="str">
        <f>$AY132*Assembly!AC$4+$AZ132*Assembly!AC$5+$BA132*Assembly!AC$6+$BB132*Assembly!AC$7+$BC132*Assembly!AC$8+$BD132*Assembly!AC$9+$BE132*Assembly!AC$10+$BF132*Assembly!AC$11+$BG132*Assembly!AC$12+$BH132*Assembly!AC$13+$BI132*Assembly!AC$14+$BJ132*Assembly!AC$15+$BK132*Assembly!AC$16+$BL132*Assembly!AC$17+$BM132*Assembly!AC$18+$BN132*Assembly!AC$19+$BO132*Assembly!AC$20+$BP132*Assembly!AC$21+$BQ132*Assembly!AC$22+$BR132*Assembly!AC$23+$BS132*Assembly!AC$24</f>
        <v>85</v>
      </c>
      <c r="BW132" s="240" t="str">
        <f t="shared" si="9"/>
        <v>2.43</v>
      </c>
      <c r="BX132" s="241" t="str">
        <f t="shared" si="10"/>
        <v>680</v>
      </c>
      <c r="BY132" s="242" t="str">
        <f t="shared" si="11"/>
        <v>0.3</v>
      </c>
      <c r="BZ132" s="225"/>
      <c r="CA132" s="225" t="str">
        <f>$AY132*Assembly!X$4+$AZ132*Assembly!X$5+$BA132*Assembly!X$6+$BB132*Assembly!X$7+$BC132*Assembly!X$8+$BD132*Assembly!X$9+$BE132*Assembly!X$10+$BF132*Assembly!X$11+$BG132*Assembly!X$12+$BH132*Assembly!X$13+$BI132*Assembly!X$14+$BJ132*Assembly!X$15+$BK132*Assembly!X$16+$BL132*Assembly!X$17+$BM132*Assembly!X$18+$BN132*Assembly!X$19+$BO132*Assembly!X$20+$BP132*Assembly!X$21+$BQ132*Assembly!X$22+$BR132*Assembly!X$23+$BS132*Assembly!X$24</f>
        <v>6</v>
      </c>
      <c r="CB132" s="225" t="str">
        <f t="shared" si="12"/>
        <v>933</v>
      </c>
      <c r="CC132" s="223" t="str">
        <f t="shared" si="13"/>
        <v>0.0009</v>
      </c>
      <c r="CD132" s="243" t="str">
        <f>$AY132*Assembly!AB$4+$AZ132*Assembly!AB$5+$BA132*Assembly!AB$6+$BB132*Assembly!AB$7+$BC132*Assembly!AB$8+$BD132*Assembly!AB$9+$BE132*Assembly!AB$10+$BF132*Assembly!AB$11+$BG132*Assembly!AB$12+$BH132*Assembly!AB$13+$BI132*Assembly!AB$14+$BJ132*Assembly!AB$15+$BK132*Assembly!AB$16+$BL132*Assembly!AB$17+$BM132*Assembly!AB$18+$BN132*Assembly!AB$19+$BO132*Assembly!AB$20+$BP132*Assembly!AB$21+$BQ132*Assembly!AB$22+$BR132*Assembly!AB$23+$BS132*Assembly!AB$24</f>
        <v>15</v>
      </c>
      <c r="CE132" s="256" t="str">
        <f>$AY132*Assembly!M$4+$AZ132*Assembly!M$5+$BA132*Assembly!M$6+$BB132*Assembly!M$7+$BC132*Assembly!M$8+$BD132*Assembly!M$9+$BE132*Assembly!M$10+$BF132*Assembly!M$11+$BG132*Assembly!M$12+$BH132*Assembly!M$13+$BI132*Assembly!M$14+$BJ132*Assembly!M$15+$BK132*Assembly!M$16+$BL132*Assembly!M$17+$BM132*Assembly!M$18+$BN132*Assembly!M$19+$BO132*Assembly!M$20+$BP132*Assembly!M$21+$BQ132*Assembly!M$22+$BR132*Assembly!M$23+$BS132*Assembly!M$24</f>
        <v>34</v>
      </c>
      <c r="CF132" s="256" t="str">
        <f>$AY132*Assembly!N$4+$AZ132*Assembly!N$5+$BA132*Assembly!N$6+$BB132*Assembly!N$7+$BC132*Assembly!N$8+$BD132*Assembly!N$9+$BE132*Assembly!N$10+$BF132*Assembly!N$11+$BG132*Assembly!N$12+$BH132*Assembly!N$13+$BI132*Assembly!N$14+$BJ132*Assembly!N$15+$BK132*Assembly!N$16+$BL132*Assembly!N$17+$BM132*Assembly!N$18+$BN132*Assembly!N$19+$BO132*Assembly!N$20+$BP132*Assembly!N$21+$BQ132*Assembly!N$22+$BR132*Assembly!N$23+$BS132*Assembly!N$24</f>
        <v>5</v>
      </c>
      <c r="CG132" s="256" t="str">
        <f>$AY132*Assembly!O$4+$AZ132*Assembly!O$5+$BA132*Assembly!O$6+$BB132*Assembly!O$7+$BC132*Assembly!O$8+$BD132*Assembly!O$9+$BE132*Assembly!O$10+$BF132*Assembly!O$11+$BG132*Assembly!O$12+$BH132*Assembly!O$13+$BI132*Assembly!O$14+$BJ132*Assembly!O$15+$BK132*Assembly!O$16+$BL132*Assembly!O$17+$BM132*Assembly!O$18+$BN132*Assembly!O$19+$BO132*Assembly!O$20+$BP132*Assembly!O$21+$BQ132*Assembly!O$22+$BR132*Assembly!O$23+$BS132*Assembly!O$24</f>
        <v>0</v>
      </c>
      <c r="CH132" s="254" t="str">
        <f>$AY132*Assembly!P$4+$AZ132*Assembly!P$5+$BA132*Assembly!P$6+$BB132*Assembly!P$7+$BC132*Assembly!P$8+$BD132*Assembly!P$9+$BE132*Assembly!P$10+$BF132*Assembly!P$11+$BG132*Assembly!P$12+$BH132*Assembly!P$13+$BI132*Assembly!P$14+$BJ132*Assembly!P$15+$BK132*Assembly!P$16+$BL132*Assembly!P$17+$BM132*Assembly!P$18+$BN132*Assembly!P$19+$BO132*Assembly!P$20+$BP132*Assembly!P$21+$BQ132*Assembly!P$22+$BR132*Assembly!P$23+$BS132*Assembly!P$24</f>
        <v>0</v>
      </c>
      <c r="CI132" s="254" t="str">
        <f>$AY132*Assembly!Q$4+$AZ132*Assembly!Q$5+$BA132*Assembly!Q$6+$BB132*Assembly!Q$7+$BC132*Assembly!Q$8+$BD132*Assembly!Q$9+$BE132*Assembly!Q$10+$BF132*Assembly!Q$11+$BG132*Assembly!Q$12+$BH132*Assembly!Q$13+$BI132*Assembly!Q$14+$BJ132*Assembly!Q$15+$BK132*Assembly!Q$16+$BL132*Assembly!Q$17+$BM132*Assembly!Q$18+$BN132*Assembly!Q$19+$BO132*Assembly!Q$20+$BP132*Assembly!Q$21+$BQ132*Assembly!Q$22+$BR132*Assembly!Q$23+$BS132*Assembly!Q$24</f>
        <v>0</v>
      </c>
      <c r="CJ132" s="256" t="str">
        <f>$AY132*Assembly!R$4+$AZ132*Assembly!R$5+$BA132*Assembly!R$6+$BB132*Assembly!R$7+$BC132*Assembly!R$8+$BD132*Assembly!R$9+$BE132*Assembly!R$10+$BF132*Assembly!R$11+$BG132*Assembly!R$12+$BH132*Assembly!R$13+$BI132*Assembly!R$14+$BJ132*Assembly!R$15+$BK132*Assembly!R$16+$BL132*Assembly!R$17+$BM132*Assembly!R$18+$BN132*Assembly!R$19+$BO132*Assembly!R$20+$BP132*Assembly!R$21+$BQ132*Assembly!R$22+$BR132*Assembly!R$23+$BS132*Assembly!R$24</f>
        <v>0</v>
      </c>
      <c r="CK132" s="254" t="str">
        <f>$AY132*Assembly!S$4+$AZ132*Assembly!S$5+$BA132*Assembly!S$6+$BB132*Assembly!S$7+$BC132*Assembly!S$8+$BD132*Assembly!S$9+$BE132*Assembly!S$10+$BF132*Assembly!S$11+$BG132*Assembly!S$12+$BH132*Assembly!S$13+$BI132*Assembly!S$14+$BJ132*Assembly!S$15+$BK132*Assembly!S$16+$BL132*Assembly!S$17+$BM132*Assembly!S$18+$BN132*Assembly!S$19+$BO132*Assembly!S$20+$BP132*Assembly!S$21+$BQ132*Assembly!S$22+$BR132*Assembly!S$23+$BS132*Assembly!S$24</f>
        <v>0</v>
      </c>
      <c r="CL132" s="254" t="str">
        <f>$AY132*Assembly!T$4+$AZ132*Assembly!T$5+$BA132*Assembly!T$6+$BB132*Assembly!T$7+$BC132*Assembly!T$8+$BD132*Assembly!T$9+$BE132*Assembly!T$10+$BF132*Assembly!T$11+$BG132*Assembly!T$12+$BH132*Assembly!T$13+$BI132*Assembly!T$14+$BJ132*Assembly!T$15+$BK132*Assembly!T$16+$BL132*Assembly!T$17+$BM132*Assembly!T$18+$BN132*Assembly!T$19+$BO132*Assembly!T$20+$BP132*Assembly!T$21+$BQ132*Assembly!T$22+$BR132*Assembly!T$23+$BS132*Assembly!T$24</f>
        <v>0</v>
      </c>
      <c r="CM132" s="254" t="str">
        <f>$AY132*Assembly!U$4+$AZ132*Assembly!U$5+$BA132*Assembly!U$6+$BB132*Assembly!U$7+$BC132*Assembly!U$8+$BD132*Assembly!U$9+$BE132*Assembly!U$10+$BF132*Assembly!U$11+$BG132*Assembly!U$12+$BH132*Assembly!U$13+$BI132*Assembly!U$14+$BJ132*Assembly!U$15+$BK132*Assembly!U$16+$BL132*Assembly!U$17+$BM132*Assembly!U$18+$BN132*Assembly!U$19+$BO132*Assembly!U$20+$BP132*Assembly!U$21+$BQ132*Assembly!U$22+$BR132*Assembly!U$23+$BS132*Assembly!U$24</f>
        <v>0</v>
      </c>
      <c r="CN132" s="256" t="str">
        <f>$AY132*Assembly!V$4+$AZ132*Assembly!V$5+$BA132*Assembly!V$6+$BB132*Assembly!V$7+$BC132*Assembly!V$8+$BD132*Assembly!V$9+$BE132*Assembly!V$10+$BF132*Assembly!V$11+$BG132*Assembly!V$12+$BH132*Assembly!V$13+$BI132*Assembly!V$14+$BJ132*Assembly!V$15+$BK132*Assembly!V$16+$BL132*Assembly!V$17+$BM132*Assembly!V$18+$BN132*Assembly!V$19+$BO132*Assembly!V$20+$BP132*Assembly!V$21+$BQ132*Assembly!V$22+$BR132*Assembly!V$23+$BS132*Assembly!V$24</f>
        <v>0</v>
      </c>
      <c r="CO132" s="256" t="str">
        <f>CE132*Refining!$F$3</f>
        <v>60</v>
      </c>
      <c r="CP132" s="256" t="str">
        <f>CF132*Refining!$F$4</f>
        <v>16</v>
      </c>
      <c r="CQ132" s="256" t="str">
        <f>CG132*Refining!$F$5</f>
        <v>0</v>
      </c>
      <c r="CR132" s="256" t="str">
        <f>CH132*Refining!$F$6</f>
        <v>0</v>
      </c>
      <c r="CS132" s="256" t="str">
        <f>CI132*Refining!$F$7</f>
        <v>0</v>
      </c>
      <c r="CT132" s="256" t="str">
        <f>CJ132*Refining!$F$8</f>
        <v>0</v>
      </c>
      <c r="CU132" s="256" t="str">
        <f>CK132*Refining!$F$9</f>
        <v>0</v>
      </c>
      <c r="CV132" s="256" t="str">
        <f>CL132*Refining!$F$10</f>
        <v>0</v>
      </c>
      <c r="CW132" s="256" t="str">
        <f>CM132*Refining!$F$11</f>
        <v>0</v>
      </c>
      <c r="CX132" s="256" t="str">
        <f>CN132*Refining!$F$12</f>
        <v>0</v>
      </c>
      <c r="CY132" s="248" t="str">
        <f t="shared" ref="CY132:DR132" si="533">IF(CE132 = 0, "", CE132)</f>
        <v>34</v>
      </c>
      <c r="CZ132" s="249" t="str">
        <f t="shared" si="533"/>
        <v>5</v>
      </c>
      <c r="DA132" s="245" t="str">
        <f t="shared" si="533"/>
        <v/>
      </c>
      <c r="DB132" s="245" t="str">
        <f t="shared" si="533"/>
        <v/>
      </c>
      <c r="DC132" s="245" t="str">
        <f t="shared" si="533"/>
        <v/>
      </c>
      <c r="DD132" s="245" t="str">
        <f t="shared" si="533"/>
        <v/>
      </c>
      <c r="DE132" s="245" t="str">
        <f t="shared" si="533"/>
        <v/>
      </c>
      <c r="DF132" s="245" t="str">
        <f t="shared" si="533"/>
        <v/>
      </c>
      <c r="DG132" s="245" t="str">
        <f t="shared" si="533"/>
        <v/>
      </c>
      <c r="DH132" s="246" t="str">
        <f t="shared" si="533"/>
        <v/>
      </c>
      <c r="DI132" s="248" t="str">
        <f t="shared" si="533"/>
        <v>60</v>
      </c>
      <c r="DJ132" s="249" t="str">
        <f t="shared" si="533"/>
        <v>16</v>
      </c>
      <c r="DK132" s="245" t="str">
        <f t="shared" si="533"/>
        <v/>
      </c>
      <c r="DL132" s="245" t="str">
        <f t="shared" si="533"/>
        <v/>
      </c>
      <c r="DM132" s="245" t="str">
        <f t="shared" si="533"/>
        <v/>
      </c>
      <c r="DN132" s="245" t="str">
        <f t="shared" si="533"/>
        <v/>
      </c>
      <c r="DO132" s="245" t="str">
        <f t="shared" si="533"/>
        <v/>
      </c>
      <c r="DP132" s="245" t="str">
        <f t="shared" si="533"/>
        <v/>
      </c>
      <c r="DQ132" s="245" t="str">
        <f t="shared" si="533"/>
        <v/>
      </c>
      <c r="DR132" s="246" t="str">
        <f t="shared" si="533"/>
        <v/>
      </c>
      <c r="DS132" s="248" t="str">
        <f t="shared" si="15"/>
        <v>39</v>
      </c>
      <c r="DT132" s="249" t="str">
        <f t="shared" si="16"/>
        <v>75</v>
      </c>
      <c r="DU132" s="225" t="str">
        <f>CY132*'Ores &amp; Ingots'!$C$3+CZ132*'Ores &amp; Ingots'!$C$4+DA132*'Ores &amp; Ingots'!$C$5+DB132*'Ores &amp; Ingots'!$C$6+DC132*'Ores &amp; Ingots'!$C$7+DD132*'Ores &amp; Ingots'!$C$8+DE132*'Ores &amp; Ingots'!$C$9+DF132*'Ores &amp; Ingots'!$C$10+DG132*'Ores &amp; Ingots'!$C$11+DH132*'Ores &amp; Ingots'!$C$12</f>
        <v>5</v>
      </c>
      <c r="DV132" s="225" t="str">
        <f>DI132*'Ores &amp; Ingots'!$B$3+DJ132*'Ores &amp; Ingots'!$B$4+DK132*'Ores &amp; Ingots'!$B$5+DL132*'Ores &amp; Ingots'!$B$6+DM132*'Ores &amp; Ingots'!$B$7+DN132*'Ores &amp; Ingots'!$B$8+DO132*'Ores &amp; Ingots'!$B$9+DP132*'Ores &amp; Ingots'!$B$10+DQ132*'Ores &amp; Ingots'!$B$11+DR132*'Ores &amp; Ingots'!$B$12</f>
        <v>28</v>
      </c>
      <c r="DW132" s="249" t="str">
        <f>CY132*Refining!$G$3+CZ132*Refining!$G$4+DA132*Refining!$G$5+DB132*Refining!$G$6+DC132*Refining!$G$7+DD132*Refining!$G$8+DE132*Refining!$G$9+DF132*Refining!$G$10+DG132*Refining!$G$11+DH132*Refining!$G$12</f>
        <v>26</v>
      </c>
      <c r="DX132" s="249" t="str">
        <f t="shared" si="17"/>
        <v>4,097</v>
      </c>
      <c r="DY132" s="250" t="str">
        <f t="shared" si="18"/>
        <v>0.0041</v>
      </c>
      <c r="DZ132" s="248" t="str">
        <f t="shared" si="19"/>
        <v>35</v>
      </c>
      <c r="EA132" s="251" t="str">
        <f t="shared" ref="EA132:EB132" si="534">DZ132/60</f>
        <v>0.6</v>
      </c>
      <c r="EB132" s="251" t="str">
        <f t="shared" si="534"/>
        <v>0.0</v>
      </c>
      <c r="EC132" s="543" t="str">
        <f t="shared" si="21"/>
        <v>0.00</v>
      </c>
      <c r="ED132" s="248" t="str">
        <f t="shared" si="22"/>
        <v>5,031</v>
      </c>
      <c r="EE132" s="251" t="str">
        <f t="shared" ref="EE132:EF132" si="535">ED132/1000</f>
        <v>5.0</v>
      </c>
      <c r="EF132" s="252" t="str">
        <f t="shared" si="535"/>
        <v>0.01</v>
      </c>
      <c r="EG132" s="544" t="str">
        <f t="shared" si="24"/>
        <v>0.0050</v>
      </c>
      <c r="EH132" s="225" t="s">
        <v>12</v>
      </c>
    </row>
    <row r="133" hidden="1">
      <c r="A133" s="33"/>
      <c r="B133" s="336" t="s">
        <v>1008</v>
      </c>
      <c r="C133" s="227" t="s">
        <v>886</v>
      </c>
      <c r="D133" s="227">
        <v>1.0</v>
      </c>
      <c r="E133" s="227">
        <v>1.0</v>
      </c>
      <c r="F133" s="227">
        <v>1.0</v>
      </c>
      <c r="G133" s="253" t="str">
        <f t="shared" si="5"/>
        <v>15.6</v>
      </c>
      <c r="H133" s="254">
        <v>25.0</v>
      </c>
      <c r="I133" s="254">
        <v>25.0</v>
      </c>
      <c r="J133" s="254" t="str">
        <f>H133/Main!$D$9</f>
        <v>25</v>
      </c>
      <c r="K133" s="254" t="str">
        <f>I133/Main!$D$10</f>
        <v>25</v>
      </c>
      <c r="L133" s="254" t="str">
        <f t="shared" si="6"/>
        <v>1</v>
      </c>
      <c r="M133" s="254">
        <v>1.0</v>
      </c>
      <c r="N133" s="256">
        <v>2000.0</v>
      </c>
      <c r="O133" s="256">
        <v>2000.0</v>
      </c>
      <c r="P133" s="255"/>
      <c r="Q133" s="256">
        <v>6250.0</v>
      </c>
      <c r="R133" s="256" t="str">
        <f>Q133*Main!$D$6</f>
        <v>6,250</v>
      </c>
      <c r="S133" s="257"/>
      <c r="T133" s="257"/>
      <c r="U133" s="255"/>
      <c r="V133" s="255"/>
      <c r="W133" s="257"/>
      <c r="X133" s="257"/>
      <c r="Y133" s="255"/>
      <c r="Z133" s="255"/>
      <c r="AA133" s="255"/>
      <c r="AB133" s="255"/>
      <c r="AC133" s="335" t="s">
        <v>920</v>
      </c>
      <c r="AD133" s="225">
        <v>45.0</v>
      </c>
      <c r="AE133" s="225">
        <v>0.0</v>
      </c>
      <c r="AF133" s="225">
        <v>12.0</v>
      </c>
      <c r="AG133" s="225">
        <v>0.0</v>
      </c>
      <c r="AH133" s="225">
        <v>50.0</v>
      </c>
      <c r="AI133" s="225">
        <v>0.0</v>
      </c>
      <c r="AJ133" s="225">
        <v>8.0</v>
      </c>
      <c r="AK133" s="309">
        <v>10.0</v>
      </c>
      <c r="AL133" s="225">
        <v>4.0</v>
      </c>
      <c r="AM133" s="225">
        <v>0.0</v>
      </c>
      <c r="AN133" s="225">
        <v>0.0</v>
      </c>
      <c r="AO133" s="225">
        <v>0.0</v>
      </c>
      <c r="AP133" s="225">
        <v>0.0</v>
      </c>
      <c r="AQ133" s="225">
        <v>0.0</v>
      </c>
      <c r="AR133" s="225">
        <v>0.0</v>
      </c>
      <c r="AS133" s="225">
        <v>0.0</v>
      </c>
      <c r="AT133" s="225">
        <v>0.0</v>
      </c>
      <c r="AU133" s="225">
        <v>0.0</v>
      </c>
      <c r="AV133" s="225">
        <v>0.0</v>
      </c>
      <c r="AW133" s="225">
        <v>0.0</v>
      </c>
      <c r="AX133" s="225">
        <v>0.0</v>
      </c>
      <c r="AY133" s="239" t="str">
        <f t="shared" ref="AY133:BS133" si="536">IF(AD133 = 0, "", AD133)</f>
        <v>45</v>
      </c>
      <c r="AZ133" s="227" t="str">
        <f t="shared" si="536"/>
        <v/>
      </c>
      <c r="BA133" s="225" t="str">
        <f t="shared" si="536"/>
        <v>12</v>
      </c>
      <c r="BB133" s="227" t="str">
        <f t="shared" si="536"/>
        <v/>
      </c>
      <c r="BC133" s="225" t="str">
        <f t="shared" si="536"/>
        <v>50</v>
      </c>
      <c r="BD133" s="227" t="str">
        <f t="shared" si="536"/>
        <v/>
      </c>
      <c r="BE133" s="225" t="str">
        <f t="shared" si="536"/>
        <v>8</v>
      </c>
      <c r="BF133" s="309" t="str">
        <f t="shared" si="536"/>
        <v>10</v>
      </c>
      <c r="BG133" s="225" t="str">
        <f t="shared" si="536"/>
        <v>4</v>
      </c>
      <c r="BH133" s="227" t="str">
        <f t="shared" si="536"/>
        <v/>
      </c>
      <c r="BI133" s="227" t="str">
        <f t="shared" si="536"/>
        <v/>
      </c>
      <c r="BJ133" s="227" t="str">
        <f t="shared" si="536"/>
        <v/>
      </c>
      <c r="BK133" s="227" t="str">
        <f t="shared" si="536"/>
        <v/>
      </c>
      <c r="BL133" s="227" t="str">
        <f t="shared" si="536"/>
        <v/>
      </c>
      <c r="BM133" s="227" t="str">
        <f t="shared" si="536"/>
        <v/>
      </c>
      <c r="BN133" s="227" t="str">
        <f t="shared" si="536"/>
        <v/>
      </c>
      <c r="BO133" s="227" t="str">
        <f t="shared" si="536"/>
        <v/>
      </c>
      <c r="BP133" s="227" t="str">
        <f t="shared" si="536"/>
        <v/>
      </c>
      <c r="BQ133" s="227" t="str">
        <f t="shared" si="536"/>
        <v/>
      </c>
      <c r="BR133" s="227" t="str">
        <f t="shared" si="536"/>
        <v/>
      </c>
      <c r="BS133" s="238" t="str">
        <f t="shared" si="536"/>
        <v/>
      </c>
      <c r="BT133" s="239" t="str">
        <f>$AY133*Assembly!Y$4+$AZ133*Assembly!Y$5+$BA133*Assembly!Y$6+$BB133*Assembly!Y$7+$BC133*Assembly!Y$8+$BD133*Assembly!Y$9+$BE133*Assembly!Y$10+$BF133*Assembly!Y$11+$BG133*Assembly!Y$12+$BH133*Assembly!Y$13+$BI133*Assembly!Y$14+$BJ133*Assembly!Y$15+$BK133*Assembly!Y$16+$BL133*Assembly!Y$17+$BM133*Assembly!Y$18+$BN133*Assembly!Y$19+$BO133*Assembly!Y$20+$BP133*Assembly!Y$21+$BQ133*Assembly!Y$22+$BR133*Assembly!Y$23+$BS133*Assembly!Y$24</f>
        <v>1,574</v>
      </c>
      <c r="BU133" s="225" t="str">
        <f t="shared" si="8"/>
        <v>101</v>
      </c>
      <c r="BV133" s="225" t="str">
        <f>$AY133*Assembly!AC$4+$AZ133*Assembly!AC$5+$BA133*Assembly!AC$6+$BB133*Assembly!AC$7+$BC133*Assembly!AC$8+$BD133*Assembly!AC$9+$BE133*Assembly!AC$10+$BF133*Assembly!AC$11+$BG133*Assembly!AC$12+$BH133*Assembly!AC$13+$BI133*Assembly!AC$14+$BJ133*Assembly!AC$15+$BK133*Assembly!AC$16+$BL133*Assembly!AC$17+$BM133*Assembly!AC$18+$BN133*Assembly!AC$19+$BO133*Assembly!AC$20+$BP133*Assembly!AC$21+$BQ133*Assembly!AC$22+$BR133*Assembly!AC$23+$BS133*Assembly!AC$24</f>
        <v>6,530</v>
      </c>
      <c r="BW133" s="240" t="str">
        <f t="shared" si="9"/>
        <v>4.15</v>
      </c>
      <c r="BX133" s="241" t="str">
        <f t="shared" si="10"/>
        <v>418</v>
      </c>
      <c r="BY133" s="242" t="str">
        <f t="shared" si="11"/>
        <v>64.8</v>
      </c>
      <c r="BZ133" s="311" t="str">
        <f t="shared" ref="BZ133:BZ137" si="541">IF(R133 = "?", "?", R133/BT133)</f>
        <v>4.0 L</v>
      </c>
      <c r="CA133" s="225" t="str">
        <f>$AY133*Assembly!X$4+$AZ133*Assembly!X$5+$BA133*Assembly!X$6+$BB133*Assembly!X$7+$BC133*Assembly!X$8+$BD133*Assembly!X$9+$BE133*Assembly!X$10+$BF133*Assembly!X$11+$BG133*Assembly!X$12+$BH133*Assembly!X$13+$BI133*Assembly!X$14+$BJ133*Assembly!X$15+$BK133*Assembly!X$16+$BL133*Assembly!X$17+$BM133*Assembly!X$18+$BN133*Assembly!X$19+$BO133*Assembly!X$20+$BP133*Assembly!X$21+$BQ133*Assembly!X$22+$BR133*Assembly!X$23+$BS133*Assembly!X$24</f>
        <v>279</v>
      </c>
      <c r="CB133" s="225" t="str">
        <f t="shared" si="12"/>
        <v>43,400</v>
      </c>
      <c r="CC133" s="223" t="str">
        <f t="shared" si="13"/>
        <v>0.0434</v>
      </c>
      <c r="CD133" s="243" t="str">
        <f>$AY133*Assembly!AB$4+$AZ133*Assembly!AB$5+$BA133*Assembly!AB$6+$BB133*Assembly!AB$7+$BC133*Assembly!AB$8+$BD133*Assembly!AB$9+$BE133*Assembly!AB$10+$BF133*Assembly!AB$11+$BG133*Assembly!AB$12+$BH133*Assembly!AB$13+$BI133*Assembly!AB$14+$BJ133*Assembly!AB$15+$BK133*Assembly!AB$16+$BL133*Assembly!AB$17+$BM133*Assembly!AB$18+$BN133*Assembly!AB$19+$BO133*Assembly!AB$20+$BP133*Assembly!AB$21+$BQ133*Assembly!AB$22+$BR133*Assembly!AB$23+$BS133*Assembly!AB$24</f>
        <v>357</v>
      </c>
      <c r="CE133" s="256" t="str">
        <f>$AY133*Assembly!M$4+$AZ133*Assembly!M$5+$BA133*Assembly!M$6+$BB133*Assembly!M$7+$BC133*Assembly!M$8+$BD133*Assembly!M$9+$BE133*Assembly!M$10+$BF133*Assembly!M$11+$BG133*Assembly!M$12+$BH133*Assembly!M$13+$BI133*Assembly!M$14+$BJ133*Assembly!M$15+$BK133*Assembly!M$16+$BL133*Assembly!M$17+$BM133*Assembly!M$18+$BN133*Assembly!M$19+$BO133*Assembly!M$20+$BP133*Assembly!M$21+$BQ133*Assembly!M$22+$BR133*Assembly!M$23+$BS133*Assembly!M$24</f>
        <v>1,674</v>
      </c>
      <c r="CF133" s="256" t="str">
        <f>$AY133*Assembly!N$4+$AZ133*Assembly!N$5+$BA133*Assembly!N$6+$BB133*Assembly!N$7+$BC133*Assembly!N$8+$BD133*Assembly!N$9+$BE133*Assembly!N$10+$BF133*Assembly!N$11+$BG133*Assembly!N$12+$BH133*Assembly!N$13+$BI133*Assembly!N$14+$BJ133*Assembly!N$15+$BK133*Assembly!N$16+$BL133*Assembly!N$17+$BM133*Assembly!N$18+$BN133*Assembly!N$19+$BO133*Assembly!N$20+$BP133*Assembly!N$21+$BQ133*Assembly!N$22+$BR133*Assembly!N$23+$BS133*Assembly!N$24</f>
        <v>40</v>
      </c>
      <c r="CG133" s="256" t="str">
        <f>$AY133*Assembly!O$4+$AZ133*Assembly!O$5+$BA133*Assembly!O$6+$BB133*Assembly!O$7+$BC133*Assembly!O$8+$BD133*Assembly!O$9+$BE133*Assembly!O$10+$BF133*Assembly!O$11+$BG133*Assembly!O$12+$BH133*Assembly!O$13+$BI133*Assembly!O$14+$BJ133*Assembly!O$15+$BK133*Assembly!O$16+$BL133*Assembly!O$17+$BM133*Assembly!O$18+$BN133*Assembly!O$19+$BO133*Assembly!O$20+$BP133*Assembly!O$21+$BQ133*Assembly!O$22+$BR133*Assembly!O$23+$BS133*Assembly!O$24</f>
        <v>0</v>
      </c>
      <c r="CH133" s="254" t="str">
        <f>$AY133*Assembly!P$4+$AZ133*Assembly!P$5+$BA133*Assembly!P$6+$BB133*Assembly!P$7+$BC133*Assembly!P$8+$BD133*Assembly!P$9+$BE133*Assembly!P$10+$BF133*Assembly!P$11+$BG133*Assembly!P$12+$BH133*Assembly!P$13+$BI133*Assembly!P$14+$BJ133*Assembly!P$15+$BK133*Assembly!P$16+$BL133*Assembly!P$17+$BM133*Assembly!P$18+$BN133*Assembly!P$19+$BO133*Assembly!P$20+$BP133*Assembly!P$21+$BQ133*Assembly!P$22+$BR133*Assembly!P$23+$BS133*Assembly!P$24</f>
        <v>0</v>
      </c>
      <c r="CI133" s="254" t="str">
        <f>$AY133*Assembly!Q$4+$AZ133*Assembly!Q$5+$BA133*Assembly!Q$6+$BB133*Assembly!Q$7+$BC133*Assembly!Q$8+$BD133*Assembly!Q$9+$BE133*Assembly!Q$10+$BF133*Assembly!Q$11+$BG133*Assembly!Q$12+$BH133*Assembly!Q$13+$BI133*Assembly!Q$14+$BJ133*Assembly!Q$15+$BK133*Assembly!Q$16+$BL133*Assembly!Q$17+$BM133*Assembly!Q$18+$BN133*Assembly!Q$19+$BO133*Assembly!Q$20+$BP133*Assembly!Q$21+$BQ133*Assembly!Q$22+$BR133*Assembly!Q$23+$BS133*Assembly!Q$24</f>
        <v>22</v>
      </c>
      <c r="CJ133" s="256" t="str">
        <f>$AY133*Assembly!R$4+$AZ133*Assembly!R$5+$BA133*Assembly!R$6+$BB133*Assembly!R$7+$BC133*Assembly!R$8+$BD133*Assembly!R$9+$BE133*Assembly!R$10+$BF133*Assembly!R$11+$BG133*Assembly!R$12+$BH133*Assembly!R$13+$BI133*Assembly!R$14+$BJ133*Assembly!R$15+$BK133*Assembly!R$16+$BL133*Assembly!R$17+$BM133*Assembly!R$18+$BN133*Assembly!R$19+$BO133*Assembly!R$20+$BP133*Assembly!R$21+$BQ133*Assembly!R$22+$BR133*Assembly!R$23+$BS133*Assembly!R$24</f>
        <v>0</v>
      </c>
      <c r="CK133" s="254" t="str">
        <f>$AY133*Assembly!S$4+$AZ133*Assembly!S$5+$BA133*Assembly!S$6+$BB133*Assembly!S$7+$BC133*Assembly!S$8+$BD133*Assembly!S$9+$BE133*Assembly!S$10+$BF133*Assembly!S$11+$BG133*Assembly!S$12+$BH133*Assembly!S$13+$BI133*Assembly!S$14+$BJ133*Assembly!S$15+$BK133*Assembly!S$16+$BL133*Assembly!S$17+$BM133*Assembly!S$18+$BN133*Assembly!S$19+$BO133*Assembly!S$20+$BP133*Assembly!S$21+$BQ133*Assembly!S$22+$BR133*Assembly!S$23+$BS133*Assembly!S$24</f>
        <v>0</v>
      </c>
      <c r="CL133" s="254" t="str">
        <f>$AY133*Assembly!T$4+$AZ133*Assembly!T$5+$BA133*Assembly!T$6+$BB133*Assembly!T$7+$BC133*Assembly!T$8+$BD133*Assembly!T$9+$BE133*Assembly!T$10+$BF133*Assembly!T$11+$BG133*Assembly!T$12+$BH133*Assembly!T$13+$BI133*Assembly!T$14+$BJ133*Assembly!T$15+$BK133*Assembly!T$16+$BL133*Assembly!T$17+$BM133*Assembly!T$18+$BN133*Assembly!T$19+$BO133*Assembly!T$20+$BP133*Assembly!T$21+$BQ133*Assembly!T$22+$BR133*Assembly!T$23+$BS133*Assembly!T$24</f>
        <v>0</v>
      </c>
      <c r="CM133" s="254" t="str">
        <f>$AY133*Assembly!U$4+$AZ133*Assembly!U$5+$BA133*Assembly!U$6+$BB133*Assembly!U$7+$BC133*Assembly!U$8+$BD133*Assembly!U$9+$BE133*Assembly!U$10+$BF133*Assembly!U$11+$BG133*Assembly!U$12+$BH133*Assembly!U$13+$BI133*Assembly!U$14+$BJ133*Assembly!U$15+$BK133*Assembly!U$16+$BL133*Assembly!U$17+$BM133*Assembly!U$18+$BN133*Assembly!U$19+$BO133*Assembly!U$20+$BP133*Assembly!U$21+$BQ133*Assembly!U$22+$BR133*Assembly!U$23+$BS133*Assembly!U$24</f>
        <v>0</v>
      </c>
      <c r="CN133" s="256" t="str">
        <f>$AY133*Assembly!V$4+$AZ133*Assembly!V$5+$BA133*Assembly!V$6+$BB133*Assembly!V$7+$BC133*Assembly!V$8+$BD133*Assembly!V$9+$BE133*Assembly!V$10+$BF133*Assembly!V$11+$BG133*Assembly!V$12+$BH133*Assembly!V$13+$BI133*Assembly!V$14+$BJ133*Assembly!V$15+$BK133*Assembly!V$16+$BL133*Assembly!V$17+$BM133*Assembly!V$18+$BN133*Assembly!V$19+$BO133*Assembly!V$20+$BP133*Assembly!V$21+$BQ133*Assembly!V$22+$BR133*Assembly!V$23+$BS133*Assembly!V$24</f>
        <v>0</v>
      </c>
      <c r="CO133" s="256" t="str">
        <f>CE133*Refining!$F$3</f>
        <v>2,989</v>
      </c>
      <c r="CP133" s="256" t="str">
        <f>CF133*Refining!$F$4</f>
        <v>125</v>
      </c>
      <c r="CQ133" s="256" t="str">
        <f>CG133*Refining!$F$5</f>
        <v>0</v>
      </c>
      <c r="CR133" s="256" t="str">
        <f>CH133*Refining!$F$6</f>
        <v>0</v>
      </c>
      <c r="CS133" s="256" t="str">
        <f>CI133*Refining!$F$7</f>
        <v>39</v>
      </c>
      <c r="CT133" s="256" t="str">
        <f>CJ133*Refining!$F$8</f>
        <v>0</v>
      </c>
      <c r="CU133" s="256" t="str">
        <f>CK133*Refining!$F$9</f>
        <v>0</v>
      </c>
      <c r="CV133" s="256" t="str">
        <f>CL133*Refining!$F$10</f>
        <v>0</v>
      </c>
      <c r="CW133" s="256" t="str">
        <f>CM133*Refining!$F$11</f>
        <v>0</v>
      </c>
      <c r="CX133" s="256" t="str">
        <f>CN133*Refining!$F$12</f>
        <v>0</v>
      </c>
      <c r="CY133" s="248" t="str">
        <f t="shared" ref="CY133:DR133" si="537">IF(CE133 = 0, "", CE133)</f>
        <v>1,674</v>
      </c>
      <c r="CZ133" s="249" t="str">
        <f t="shared" si="537"/>
        <v>40</v>
      </c>
      <c r="DA133" s="245" t="str">
        <f t="shared" si="537"/>
        <v/>
      </c>
      <c r="DB133" s="245" t="str">
        <f t="shared" si="537"/>
        <v/>
      </c>
      <c r="DC133" s="245" t="str">
        <f t="shared" si="537"/>
        <v>22</v>
      </c>
      <c r="DD133" s="245" t="str">
        <f t="shared" si="537"/>
        <v/>
      </c>
      <c r="DE133" s="245" t="str">
        <f t="shared" si="537"/>
        <v/>
      </c>
      <c r="DF133" s="245" t="str">
        <f t="shared" si="537"/>
        <v/>
      </c>
      <c r="DG133" s="245" t="str">
        <f t="shared" si="537"/>
        <v/>
      </c>
      <c r="DH133" s="246" t="str">
        <f t="shared" si="537"/>
        <v/>
      </c>
      <c r="DI133" s="248" t="str">
        <f t="shared" si="537"/>
        <v>2,989</v>
      </c>
      <c r="DJ133" s="249" t="str">
        <f t="shared" si="537"/>
        <v>125</v>
      </c>
      <c r="DK133" s="245" t="str">
        <f t="shared" si="537"/>
        <v/>
      </c>
      <c r="DL133" s="245" t="str">
        <f t="shared" si="537"/>
        <v/>
      </c>
      <c r="DM133" s="249" t="str">
        <f t="shared" si="537"/>
        <v>39</v>
      </c>
      <c r="DN133" s="245" t="str">
        <f t="shared" si="537"/>
        <v/>
      </c>
      <c r="DO133" s="245" t="str">
        <f t="shared" si="537"/>
        <v/>
      </c>
      <c r="DP133" s="245" t="str">
        <f t="shared" si="537"/>
        <v/>
      </c>
      <c r="DQ133" s="245" t="str">
        <f t="shared" si="537"/>
        <v/>
      </c>
      <c r="DR133" s="246" t="str">
        <f t="shared" si="537"/>
        <v/>
      </c>
      <c r="DS133" s="248" t="str">
        <f t="shared" si="15"/>
        <v>1,736</v>
      </c>
      <c r="DT133" s="249" t="str">
        <f t="shared" si="16"/>
        <v>3,154</v>
      </c>
      <c r="DU133" s="225" t="str">
        <f>CY133*'Ores &amp; Ingots'!$C$3+CZ133*'Ores &amp; Ingots'!$C$4+DA133*'Ores &amp; Ingots'!$C$5+DB133*'Ores &amp; Ingots'!$C$6+DC133*'Ores &amp; Ingots'!$C$7+DD133*'Ores &amp; Ingots'!$C$8+DE133*'Ores &amp; Ingots'!$C$9+DF133*'Ores &amp; Ingots'!$C$10+DG133*'Ores &amp; Ingots'!$C$11+DH133*'Ores &amp; Ingots'!$C$12</f>
        <v>227</v>
      </c>
      <c r="DV133" s="225" t="str">
        <f>DI133*'Ores &amp; Ingots'!$B$3+DJ133*'Ores &amp; Ingots'!$B$4+DK133*'Ores &amp; Ingots'!$B$5+DL133*'Ores &amp; Ingots'!$B$6+DM133*'Ores &amp; Ingots'!$B$7+DN133*'Ores &amp; Ingots'!$B$8+DO133*'Ores &amp; Ingots'!$B$9+DP133*'Ores &amp; Ingots'!$B$10+DQ133*'Ores &amp; Ingots'!$B$11+DR133*'Ores &amp; Ingots'!$B$12</f>
        <v>1,167</v>
      </c>
      <c r="DW133" s="249" t="str">
        <f>CY133*Refining!$G$3+CZ133*Refining!$G$4+DA133*Refining!$G$5+DB133*Refining!$G$6+DC133*Refining!$G$7+DD133*Refining!$G$8+DE133*Refining!$G$9+DF133*Refining!$G$10+DG133*Refining!$G$11+DH133*Refining!$G$12</f>
        <v>325</v>
      </c>
      <c r="DX133" s="249" t="str">
        <f t="shared" si="17"/>
        <v>50,620</v>
      </c>
      <c r="DY133" s="250" t="str">
        <f t="shared" si="18"/>
        <v>0.0506</v>
      </c>
      <c r="DZ133" s="248" t="str">
        <f t="shared" si="19"/>
        <v>629</v>
      </c>
      <c r="EA133" s="251" t="str">
        <f t="shared" ref="EA133:EB133" si="538">DZ133/60</f>
        <v>10.5</v>
      </c>
      <c r="EB133" s="251" t="str">
        <f t="shared" si="538"/>
        <v>0.2</v>
      </c>
      <c r="EC133" s="543" t="str">
        <f t="shared" si="21"/>
        <v>0.01</v>
      </c>
      <c r="ED133" s="248" t="str">
        <f t="shared" si="22"/>
        <v>94,020</v>
      </c>
      <c r="EE133" s="251" t="str">
        <f t="shared" ref="EE133:EF133" si="539">ED133/1000</f>
        <v>94.0</v>
      </c>
      <c r="EF133" s="252" t="str">
        <f t="shared" si="539"/>
        <v>0.09</v>
      </c>
      <c r="EG133" s="544" t="str">
        <f t="shared" si="24"/>
        <v>0.0940</v>
      </c>
      <c r="EH133" s="225">
        <v>202.0</v>
      </c>
    </row>
    <row r="134">
      <c r="A134" s="33"/>
      <c r="B134" s="226" t="s">
        <v>1008</v>
      </c>
      <c r="C134" s="227" t="s">
        <v>885</v>
      </c>
      <c r="D134" s="227">
        <v>3.0</v>
      </c>
      <c r="E134" s="227">
        <v>3.0</v>
      </c>
      <c r="F134" s="227">
        <v>3.0</v>
      </c>
      <c r="G134" s="253" t="str">
        <f t="shared" si="5"/>
        <v>3.4</v>
      </c>
      <c r="H134" s="254">
        <v>15.0</v>
      </c>
      <c r="I134" s="254">
        <v>15.0</v>
      </c>
      <c r="J134" s="254" t="str">
        <f>H134/Main!$D$9</f>
        <v>15</v>
      </c>
      <c r="K134" s="254" t="str">
        <f>I134/Main!$D$10</f>
        <v>15</v>
      </c>
      <c r="L134" s="254" t="str">
        <f t="shared" si="6"/>
        <v>1</v>
      </c>
      <c r="M134" s="254">
        <v>1.0</v>
      </c>
      <c r="N134" s="256">
        <v>2000.0</v>
      </c>
      <c r="O134" s="256">
        <v>2000.0</v>
      </c>
      <c r="P134" s="255"/>
      <c r="Q134" s="256">
        <v>1575.0</v>
      </c>
      <c r="R134" s="256" t="str">
        <f>Q134*Main!$D$6</f>
        <v>1,575</v>
      </c>
      <c r="S134" s="257"/>
      <c r="T134" s="257"/>
      <c r="U134" s="255"/>
      <c r="V134" s="255"/>
      <c r="W134" s="257"/>
      <c r="X134" s="257"/>
      <c r="Y134" s="255"/>
      <c r="Z134" s="255"/>
      <c r="AA134" s="255"/>
      <c r="AB134" s="255"/>
      <c r="AC134" s="335"/>
      <c r="AD134" s="225">
        <v>35.0</v>
      </c>
      <c r="AE134" s="225">
        <v>0.0</v>
      </c>
      <c r="AF134" s="225">
        <v>12.0</v>
      </c>
      <c r="AG134" s="225">
        <v>0.0</v>
      </c>
      <c r="AH134" s="225">
        <v>35.0</v>
      </c>
      <c r="AI134" s="225">
        <v>0.0</v>
      </c>
      <c r="AJ134" s="225">
        <v>8.0</v>
      </c>
      <c r="AK134" s="309">
        <v>8.0</v>
      </c>
      <c r="AL134" s="225">
        <v>2.0</v>
      </c>
      <c r="AM134" s="225">
        <v>0.0</v>
      </c>
      <c r="AN134" s="225">
        <v>0.0</v>
      </c>
      <c r="AO134" s="225">
        <v>0.0</v>
      </c>
      <c r="AP134" s="225">
        <v>0.0</v>
      </c>
      <c r="AQ134" s="225">
        <v>0.0</v>
      </c>
      <c r="AR134" s="225">
        <v>0.0</v>
      </c>
      <c r="AS134" s="225">
        <v>0.0</v>
      </c>
      <c r="AT134" s="225">
        <v>0.0</v>
      </c>
      <c r="AU134" s="225">
        <v>0.0</v>
      </c>
      <c r="AV134" s="225">
        <v>0.0</v>
      </c>
      <c r="AW134" s="225">
        <v>0.0</v>
      </c>
      <c r="AX134" s="225">
        <v>0.0</v>
      </c>
      <c r="AY134" s="239" t="str">
        <f t="shared" ref="AY134:BS134" si="540">IF(AD134 = 0, "", AD134)</f>
        <v>35</v>
      </c>
      <c r="AZ134" s="227" t="str">
        <f t="shared" si="540"/>
        <v/>
      </c>
      <c r="BA134" s="225" t="str">
        <f t="shared" si="540"/>
        <v>12</v>
      </c>
      <c r="BB134" s="227" t="str">
        <f t="shared" si="540"/>
        <v/>
      </c>
      <c r="BC134" s="225" t="str">
        <f t="shared" si="540"/>
        <v>35</v>
      </c>
      <c r="BD134" s="227" t="str">
        <f t="shared" si="540"/>
        <v/>
      </c>
      <c r="BE134" s="225" t="str">
        <f t="shared" si="540"/>
        <v>8</v>
      </c>
      <c r="BF134" s="309" t="str">
        <f t="shared" si="540"/>
        <v>8</v>
      </c>
      <c r="BG134" s="225" t="str">
        <f t="shared" si="540"/>
        <v>2</v>
      </c>
      <c r="BH134" s="227" t="str">
        <f t="shared" si="540"/>
        <v/>
      </c>
      <c r="BI134" s="227" t="str">
        <f t="shared" si="540"/>
        <v/>
      </c>
      <c r="BJ134" s="227" t="str">
        <f t="shared" si="540"/>
        <v/>
      </c>
      <c r="BK134" s="227" t="str">
        <f t="shared" si="540"/>
        <v/>
      </c>
      <c r="BL134" s="227" t="str">
        <f t="shared" si="540"/>
        <v/>
      </c>
      <c r="BM134" s="227" t="str">
        <f t="shared" si="540"/>
        <v/>
      </c>
      <c r="BN134" s="227" t="str">
        <f t="shared" si="540"/>
        <v/>
      </c>
      <c r="BO134" s="227" t="str">
        <f t="shared" si="540"/>
        <v/>
      </c>
      <c r="BP134" s="227" t="str">
        <f t="shared" si="540"/>
        <v/>
      </c>
      <c r="BQ134" s="227" t="str">
        <f t="shared" si="540"/>
        <v/>
      </c>
      <c r="BR134" s="227" t="str">
        <f t="shared" si="540"/>
        <v/>
      </c>
      <c r="BS134" s="238" t="str">
        <f t="shared" si="540"/>
        <v/>
      </c>
      <c r="BT134" s="239" t="str">
        <f>$AY134*Assembly!Y$4+$AZ134*Assembly!Y$5+$BA134*Assembly!Y$6+$BB134*Assembly!Y$7+$BC134*Assembly!Y$8+$BD134*Assembly!Y$9+$BE134*Assembly!Y$10+$BF134*Assembly!Y$11+$BG134*Assembly!Y$12+$BH134*Assembly!Y$13+$BI134*Assembly!Y$14+$BJ134*Assembly!Y$15+$BK134*Assembly!Y$16+$BL134*Assembly!Y$17+$BM134*Assembly!Y$18+$BN134*Assembly!Y$19+$BO134*Assembly!Y$20+$BP134*Assembly!Y$21+$BQ134*Assembly!Y$22+$BR134*Assembly!Y$23+$BS134*Assembly!Y$24</f>
        <v>1,238</v>
      </c>
      <c r="BU134" s="225" t="str">
        <f t="shared" si="8"/>
        <v>367</v>
      </c>
      <c r="BV134" s="225" t="str">
        <f>$AY134*Assembly!AC$4+$AZ134*Assembly!AC$5+$BA134*Assembly!AC$6+$BB134*Assembly!AC$7+$BC134*Assembly!AC$8+$BD134*Assembly!AC$9+$BE134*Assembly!AC$10+$BF134*Assembly!AC$11+$BG134*Assembly!AC$12+$BH134*Assembly!AC$13+$BI134*Assembly!AC$14+$BJ134*Assembly!AC$15+$BK134*Assembly!AC$16+$BL134*Assembly!AC$17+$BM134*Assembly!AC$18+$BN134*Assembly!AC$19+$BO134*Assembly!AC$20+$BP134*Assembly!AC$21+$BQ134*Assembly!AC$22+$BR134*Assembly!AC$23+$BS134*Assembly!AC$24</f>
        <v>5,068</v>
      </c>
      <c r="BW134" s="240" t="str">
        <f t="shared" si="9"/>
        <v>4.10</v>
      </c>
      <c r="BX134" s="241" t="str">
        <f t="shared" si="10"/>
        <v>1502</v>
      </c>
      <c r="BY134" s="242" t="str">
        <f t="shared" si="11"/>
        <v>13.8</v>
      </c>
      <c r="BZ134" s="311" t="str">
        <f t="shared" si="541"/>
        <v>1.3 L</v>
      </c>
      <c r="CA134" s="225" t="str">
        <f>$AY134*Assembly!X$4+$AZ134*Assembly!X$5+$BA134*Assembly!X$6+$BB134*Assembly!X$7+$BC134*Assembly!X$8+$BD134*Assembly!X$9+$BE134*Assembly!X$10+$BF134*Assembly!X$11+$BG134*Assembly!X$12+$BH134*Assembly!X$13+$BI134*Assembly!X$14+$BJ134*Assembly!X$15+$BK134*Assembly!X$16+$BL134*Assembly!X$17+$BM134*Assembly!X$18+$BN134*Assembly!X$19+$BO134*Assembly!X$20+$BP134*Assembly!X$21+$BQ134*Assembly!X$22+$BR134*Assembly!X$23+$BS134*Assembly!X$24</f>
        <v>205</v>
      </c>
      <c r="CB134" s="225" t="str">
        <f t="shared" si="12"/>
        <v>31,889</v>
      </c>
      <c r="CC134" s="223" t="str">
        <f t="shared" si="13"/>
        <v>0.0319</v>
      </c>
      <c r="CD134" s="243" t="str">
        <f>$AY134*Assembly!AB$4+$AZ134*Assembly!AB$5+$BA134*Assembly!AB$6+$BB134*Assembly!AB$7+$BC134*Assembly!AB$8+$BD134*Assembly!AB$9+$BE134*Assembly!AB$10+$BF134*Assembly!AB$11+$BG134*Assembly!AB$12+$BH134*Assembly!AB$13+$BI134*Assembly!AB$14+$BJ134*Assembly!AB$15+$BK134*Assembly!AB$16+$BL134*Assembly!AB$17+$BM134*Assembly!AB$18+$BN134*Assembly!AB$19+$BO134*Assembly!AB$20+$BP134*Assembly!AB$21+$BQ134*Assembly!AB$22+$BR134*Assembly!AB$23+$BS134*Assembly!AB$24</f>
        <v>283</v>
      </c>
      <c r="CE134" s="256" t="str">
        <f>$AY134*Assembly!M$4+$AZ134*Assembly!M$5+$BA134*Assembly!M$6+$BB134*Assembly!M$7+$BC134*Assembly!M$8+$BD134*Assembly!M$9+$BE134*Assembly!M$10+$BF134*Assembly!M$11+$BG134*Assembly!M$12+$BH134*Assembly!M$13+$BI134*Assembly!M$14+$BJ134*Assembly!M$15+$BK134*Assembly!M$16+$BL134*Assembly!M$17+$BM134*Assembly!M$18+$BN134*Assembly!M$19+$BO134*Assembly!M$20+$BP134*Assembly!M$21+$BQ134*Assembly!M$22+$BR134*Assembly!M$23+$BS134*Assembly!M$24</f>
        <v>1,311</v>
      </c>
      <c r="CF134" s="256" t="str">
        <f>$AY134*Assembly!N$4+$AZ134*Assembly!N$5+$BA134*Assembly!N$6+$BB134*Assembly!N$7+$BC134*Assembly!N$8+$BD134*Assembly!N$9+$BE134*Assembly!N$10+$BF134*Assembly!N$11+$BG134*Assembly!N$12+$BH134*Assembly!N$13+$BI134*Assembly!N$14+$BJ134*Assembly!N$15+$BK134*Assembly!N$16+$BL134*Assembly!N$17+$BM134*Assembly!N$18+$BN134*Assembly!N$19+$BO134*Assembly!N$20+$BP134*Assembly!N$21+$BQ134*Assembly!N$22+$BR134*Assembly!N$23+$BS134*Assembly!N$24</f>
        <v>40</v>
      </c>
      <c r="CG134" s="256" t="str">
        <f>$AY134*Assembly!O$4+$AZ134*Assembly!O$5+$BA134*Assembly!O$6+$BB134*Assembly!O$7+$BC134*Assembly!O$8+$BD134*Assembly!O$9+$BE134*Assembly!O$10+$BF134*Assembly!O$11+$BG134*Assembly!O$12+$BH134*Assembly!O$13+$BI134*Assembly!O$14+$BJ134*Assembly!O$15+$BK134*Assembly!O$16+$BL134*Assembly!O$17+$BM134*Assembly!O$18+$BN134*Assembly!O$19+$BO134*Assembly!O$20+$BP134*Assembly!O$21+$BQ134*Assembly!O$22+$BR134*Assembly!O$23+$BS134*Assembly!O$24</f>
        <v>0</v>
      </c>
      <c r="CH134" s="254" t="str">
        <f>$AY134*Assembly!P$4+$AZ134*Assembly!P$5+$BA134*Assembly!P$6+$BB134*Assembly!P$7+$BC134*Assembly!P$8+$BD134*Assembly!P$9+$BE134*Assembly!P$10+$BF134*Assembly!P$11+$BG134*Assembly!P$12+$BH134*Assembly!P$13+$BI134*Assembly!P$14+$BJ134*Assembly!P$15+$BK134*Assembly!P$16+$BL134*Assembly!P$17+$BM134*Assembly!P$18+$BN134*Assembly!P$19+$BO134*Assembly!P$20+$BP134*Assembly!P$21+$BQ134*Assembly!P$22+$BR134*Assembly!P$23+$BS134*Assembly!P$24</f>
        <v>0</v>
      </c>
      <c r="CI134" s="254" t="str">
        <f>$AY134*Assembly!Q$4+$AZ134*Assembly!Q$5+$BA134*Assembly!Q$6+$BB134*Assembly!Q$7+$BC134*Assembly!Q$8+$BD134*Assembly!Q$9+$BE134*Assembly!Q$10+$BF134*Assembly!Q$11+$BG134*Assembly!Q$12+$BH134*Assembly!Q$13+$BI134*Assembly!Q$14+$BJ134*Assembly!Q$15+$BK134*Assembly!Q$16+$BL134*Assembly!Q$17+$BM134*Assembly!Q$18+$BN134*Assembly!Q$19+$BO134*Assembly!Q$20+$BP134*Assembly!Q$21+$BQ134*Assembly!Q$22+$BR134*Assembly!Q$23+$BS134*Assembly!Q$24</f>
        <v>11.6</v>
      </c>
      <c r="CJ134" s="256" t="str">
        <f>$AY134*Assembly!R$4+$AZ134*Assembly!R$5+$BA134*Assembly!R$6+$BB134*Assembly!R$7+$BC134*Assembly!R$8+$BD134*Assembly!R$9+$BE134*Assembly!R$10+$BF134*Assembly!R$11+$BG134*Assembly!R$12+$BH134*Assembly!R$13+$BI134*Assembly!R$14+$BJ134*Assembly!R$15+$BK134*Assembly!R$16+$BL134*Assembly!R$17+$BM134*Assembly!R$18+$BN134*Assembly!R$19+$BO134*Assembly!R$20+$BP134*Assembly!R$21+$BQ134*Assembly!R$22+$BR134*Assembly!R$23+$BS134*Assembly!R$24</f>
        <v>0</v>
      </c>
      <c r="CK134" s="254" t="str">
        <f>$AY134*Assembly!S$4+$AZ134*Assembly!S$5+$BA134*Assembly!S$6+$BB134*Assembly!S$7+$BC134*Assembly!S$8+$BD134*Assembly!S$9+$BE134*Assembly!S$10+$BF134*Assembly!S$11+$BG134*Assembly!S$12+$BH134*Assembly!S$13+$BI134*Assembly!S$14+$BJ134*Assembly!S$15+$BK134*Assembly!S$16+$BL134*Assembly!S$17+$BM134*Assembly!S$18+$BN134*Assembly!S$19+$BO134*Assembly!S$20+$BP134*Assembly!S$21+$BQ134*Assembly!S$22+$BR134*Assembly!S$23+$BS134*Assembly!S$24</f>
        <v>0</v>
      </c>
      <c r="CL134" s="254" t="str">
        <f>$AY134*Assembly!T$4+$AZ134*Assembly!T$5+$BA134*Assembly!T$6+$BB134*Assembly!T$7+$BC134*Assembly!T$8+$BD134*Assembly!T$9+$BE134*Assembly!T$10+$BF134*Assembly!T$11+$BG134*Assembly!T$12+$BH134*Assembly!T$13+$BI134*Assembly!T$14+$BJ134*Assembly!T$15+$BK134*Assembly!T$16+$BL134*Assembly!T$17+$BM134*Assembly!T$18+$BN134*Assembly!T$19+$BO134*Assembly!T$20+$BP134*Assembly!T$21+$BQ134*Assembly!T$22+$BR134*Assembly!T$23+$BS134*Assembly!T$24</f>
        <v>0</v>
      </c>
      <c r="CM134" s="254" t="str">
        <f>$AY134*Assembly!U$4+$AZ134*Assembly!U$5+$BA134*Assembly!U$6+$BB134*Assembly!U$7+$BC134*Assembly!U$8+$BD134*Assembly!U$9+$BE134*Assembly!U$10+$BF134*Assembly!U$11+$BG134*Assembly!U$12+$BH134*Assembly!U$13+$BI134*Assembly!U$14+$BJ134*Assembly!U$15+$BK134*Assembly!U$16+$BL134*Assembly!U$17+$BM134*Assembly!U$18+$BN134*Assembly!U$19+$BO134*Assembly!U$20+$BP134*Assembly!U$21+$BQ134*Assembly!U$22+$BR134*Assembly!U$23+$BS134*Assembly!U$24</f>
        <v>0</v>
      </c>
      <c r="CN134" s="256" t="str">
        <f>$AY134*Assembly!V$4+$AZ134*Assembly!V$5+$BA134*Assembly!V$6+$BB134*Assembly!V$7+$BC134*Assembly!V$8+$BD134*Assembly!V$9+$BE134*Assembly!V$10+$BF134*Assembly!V$11+$BG134*Assembly!V$12+$BH134*Assembly!V$13+$BI134*Assembly!V$14+$BJ134*Assembly!V$15+$BK134*Assembly!V$16+$BL134*Assembly!V$17+$BM134*Assembly!V$18+$BN134*Assembly!V$19+$BO134*Assembly!V$20+$BP134*Assembly!V$21+$BQ134*Assembly!V$22+$BR134*Assembly!V$23+$BS134*Assembly!V$24</f>
        <v>0</v>
      </c>
      <c r="CO134" s="256" t="str">
        <f>CE134*Refining!$F$3</f>
        <v>2,341</v>
      </c>
      <c r="CP134" s="256" t="str">
        <f>CF134*Refining!$F$4</f>
        <v>125</v>
      </c>
      <c r="CQ134" s="256" t="str">
        <f>CG134*Refining!$F$5</f>
        <v>0</v>
      </c>
      <c r="CR134" s="256" t="str">
        <f>CH134*Refining!$F$6</f>
        <v>0</v>
      </c>
      <c r="CS134" s="256" t="str">
        <f>CI134*Refining!$F$7</f>
        <v>21</v>
      </c>
      <c r="CT134" s="256" t="str">
        <f>CJ134*Refining!$F$8</f>
        <v>0</v>
      </c>
      <c r="CU134" s="256" t="str">
        <f>CK134*Refining!$F$9</f>
        <v>0</v>
      </c>
      <c r="CV134" s="256" t="str">
        <f>CL134*Refining!$F$10</f>
        <v>0</v>
      </c>
      <c r="CW134" s="256" t="str">
        <f>CM134*Refining!$F$11</f>
        <v>0</v>
      </c>
      <c r="CX134" s="256" t="str">
        <f>CN134*Refining!$F$12</f>
        <v>0</v>
      </c>
      <c r="CY134" s="248" t="str">
        <f t="shared" ref="CY134:DR134" si="542">IF(CE134 = 0, "", CE134)</f>
        <v>1,311</v>
      </c>
      <c r="CZ134" s="249" t="str">
        <f t="shared" si="542"/>
        <v>40</v>
      </c>
      <c r="DA134" s="245" t="str">
        <f t="shared" si="542"/>
        <v/>
      </c>
      <c r="DB134" s="245" t="str">
        <f t="shared" si="542"/>
        <v/>
      </c>
      <c r="DC134" s="245" t="str">
        <f t="shared" si="542"/>
        <v>11.6</v>
      </c>
      <c r="DD134" s="245" t="str">
        <f t="shared" si="542"/>
        <v/>
      </c>
      <c r="DE134" s="245" t="str">
        <f t="shared" si="542"/>
        <v/>
      </c>
      <c r="DF134" s="245" t="str">
        <f t="shared" si="542"/>
        <v/>
      </c>
      <c r="DG134" s="245" t="str">
        <f t="shared" si="542"/>
        <v/>
      </c>
      <c r="DH134" s="246" t="str">
        <f t="shared" si="542"/>
        <v/>
      </c>
      <c r="DI134" s="248" t="str">
        <f t="shared" si="542"/>
        <v>2,341</v>
      </c>
      <c r="DJ134" s="249" t="str">
        <f t="shared" si="542"/>
        <v>125</v>
      </c>
      <c r="DK134" s="245" t="str">
        <f t="shared" si="542"/>
        <v/>
      </c>
      <c r="DL134" s="245" t="str">
        <f t="shared" si="542"/>
        <v/>
      </c>
      <c r="DM134" s="249" t="str">
        <f t="shared" si="542"/>
        <v>21</v>
      </c>
      <c r="DN134" s="245" t="str">
        <f t="shared" si="542"/>
        <v/>
      </c>
      <c r="DO134" s="245" t="str">
        <f t="shared" si="542"/>
        <v/>
      </c>
      <c r="DP134" s="245" t="str">
        <f t="shared" si="542"/>
        <v/>
      </c>
      <c r="DQ134" s="245" t="str">
        <f t="shared" si="542"/>
        <v/>
      </c>
      <c r="DR134" s="246" t="str">
        <f t="shared" si="542"/>
        <v/>
      </c>
      <c r="DS134" s="248" t="str">
        <f t="shared" si="15"/>
        <v>1,363</v>
      </c>
      <c r="DT134" s="249" t="str">
        <f t="shared" si="16"/>
        <v>2,487</v>
      </c>
      <c r="DU134" s="225" t="str">
        <f>CY134*'Ores &amp; Ingots'!$C$3+CZ134*'Ores &amp; Ingots'!$C$4+DA134*'Ores &amp; Ingots'!$C$5+DB134*'Ores &amp; Ingots'!$C$6+DC134*'Ores &amp; Ingots'!$C$7+DD134*'Ores &amp; Ingots'!$C$8+DE134*'Ores &amp; Ingots'!$C$9+DF134*'Ores &amp; Ingots'!$C$10+DG134*'Ores &amp; Ingots'!$C$11+DH134*'Ores &amp; Ingots'!$C$12</f>
        <v>176</v>
      </c>
      <c r="DV134" s="225" t="str">
        <f>DI134*'Ores &amp; Ingots'!$B$3+DJ134*'Ores &amp; Ingots'!$B$4+DK134*'Ores &amp; Ingots'!$B$5+DL134*'Ores &amp; Ingots'!$B$6+DM134*'Ores &amp; Ingots'!$B$7+DN134*'Ores &amp; Ingots'!$B$8+DO134*'Ores &amp; Ingots'!$B$9+DP134*'Ores &amp; Ingots'!$B$10+DQ134*'Ores &amp; Ingots'!$B$11+DR134*'Ores &amp; Ingots'!$B$12</f>
        <v>920</v>
      </c>
      <c r="DW134" s="249" t="str">
        <f>CY134*Refining!$G$3+CZ134*Refining!$G$4+DA134*Refining!$G$5+DB134*Refining!$G$6+DC134*Refining!$G$7+DD134*Refining!$G$8+DE134*Refining!$G$9+DF134*Refining!$G$10+DG134*Refining!$G$11+DH134*Refining!$G$12</f>
        <v>292</v>
      </c>
      <c r="DX134" s="249" t="str">
        <f t="shared" si="17"/>
        <v>45,408</v>
      </c>
      <c r="DY134" s="250" t="str">
        <f t="shared" si="18"/>
        <v>0.0454</v>
      </c>
      <c r="DZ134" s="248" t="str">
        <f t="shared" si="19"/>
        <v>512</v>
      </c>
      <c r="EA134" s="251" t="str">
        <f t="shared" ref="EA134:EB134" si="543">DZ134/60</f>
        <v>8.5</v>
      </c>
      <c r="EB134" s="251" t="str">
        <f t="shared" si="543"/>
        <v>0.1</v>
      </c>
      <c r="EC134" s="543" t="str">
        <f t="shared" si="21"/>
        <v>0.01</v>
      </c>
      <c r="ED134" s="248" t="str">
        <f t="shared" si="22"/>
        <v>77,297</v>
      </c>
      <c r="EE134" s="251" t="str">
        <f t="shared" ref="EE134:EF134" si="544">ED134/1000</f>
        <v>77.3</v>
      </c>
      <c r="EF134" s="252" t="str">
        <f t="shared" si="544"/>
        <v>0.08</v>
      </c>
      <c r="EG134" s="544" t="str">
        <f t="shared" si="24"/>
        <v>0.0773</v>
      </c>
      <c r="EH134" s="225" t="s">
        <v>12</v>
      </c>
    </row>
    <row r="135" hidden="1">
      <c r="A135" s="33"/>
      <c r="B135" s="226" t="s">
        <v>1009</v>
      </c>
      <c r="C135" s="227" t="s">
        <v>886</v>
      </c>
      <c r="D135" s="227">
        <v>1.0</v>
      </c>
      <c r="E135" s="227">
        <v>1.0</v>
      </c>
      <c r="F135" s="227">
        <v>1.0</v>
      </c>
      <c r="G135" s="253" t="str">
        <f t="shared" si="5"/>
        <v>15.6</v>
      </c>
      <c r="H135" s="254">
        <v>35.0</v>
      </c>
      <c r="I135" s="254">
        <v>35.0</v>
      </c>
      <c r="J135" s="254" t="str">
        <f>H135/Main!$D$9</f>
        <v>35</v>
      </c>
      <c r="K135" s="254" t="str">
        <f>I135/Main!$D$10</f>
        <v>35</v>
      </c>
      <c r="L135" s="254" t="str">
        <f t="shared" si="6"/>
        <v>1</v>
      </c>
      <c r="M135" s="254">
        <v>1.0</v>
      </c>
      <c r="N135" s="256">
        <v>5000.0</v>
      </c>
      <c r="O135" s="256">
        <v>5000.0</v>
      </c>
      <c r="P135" s="255"/>
      <c r="Q135" s="256">
        <v>8000.0</v>
      </c>
      <c r="R135" s="256" t="str">
        <f>Q135*Main!$D$6</f>
        <v>8,000</v>
      </c>
      <c r="S135" s="257"/>
      <c r="T135" s="257"/>
      <c r="U135" s="255"/>
      <c r="V135" s="255"/>
      <c r="W135" s="257"/>
      <c r="X135" s="257"/>
      <c r="Y135" s="255"/>
      <c r="Z135" s="255"/>
      <c r="AA135" s="255"/>
      <c r="AB135" s="255"/>
      <c r="AC135" s="335" t="s">
        <v>913</v>
      </c>
      <c r="AD135" s="225">
        <v>150.0</v>
      </c>
      <c r="AE135" s="225">
        <v>0.0</v>
      </c>
      <c r="AF135" s="225">
        <v>12.0</v>
      </c>
      <c r="AG135" s="225">
        <v>0.0</v>
      </c>
      <c r="AH135" s="225">
        <v>40.0</v>
      </c>
      <c r="AI135" s="225">
        <v>0.0</v>
      </c>
      <c r="AJ135" s="225">
        <v>8.0</v>
      </c>
      <c r="AK135" s="309">
        <v>20.0</v>
      </c>
      <c r="AL135" s="225">
        <v>0.0</v>
      </c>
      <c r="AM135" s="225">
        <v>0.0</v>
      </c>
      <c r="AN135" s="225">
        <v>0.0</v>
      </c>
      <c r="AO135" s="225">
        <v>0.0</v>
      </c>
      <c r="AP135" s="225">
        <v>0.0</v>
      </c>
      <c r="AQ135" s="225">
        <v>0.0</v>
      </c>
      <c r="AR135" s="225">
        <v>0.0</v>
      </c>
      <c r="AS135" s="225">
        <v>0.0</v>
      </c>
      <c r="AT135" s="225">
        <v>0.0</v>
      </c>
      <c r="AU135" s="225">
        <v>0.0</v>
      </c>
      <c r="AV135" s="225">
        <v>0.0</v>
      </c>
      <c r="AW135" s="225">
        <v>0.0</v>
      </c>
      <c r="AX135" s="225">
        <v>0.0</v>
      </c>
      <c r="AY135" s="239" t="str">
        <f t="shared" ref="AY135:BS135" si="545">IF(AD135 = 0, "", AD135)</f>
        <v>150</v>
      </c>
      <c r="AZ135" s="227" t="str">
        <f t="shared" si="545"/>
        <v/>
      </c>
      <c r="BA135" s="225" t="str">
        <f t="shared" si="545"/>
        <v>12</v>
      </c>
      <c r="BB135" s="227" t="str">
        <f t="shared" si="545"/>
        <v/>
      </c>
      <c r="BC135" s="225" t="str">
        <f t="shared" si="545"/>
        <v>40</v>
      </c>
      <c r="BD135" s="227" t="str">
        <f t="shared" si="545"/>
        <v/>
      </c>
      <c r="BE135" s="225" t="str">
        <f t="shared" si="545"/>
        <v>8</v>
      </c>
      <c r="BF135" s="309" t="str">
        <f t="shared" si="545"/>
        <v>20</v>
      </c>
      <c r="BG135" s="227" t="str">
        <f t="shared" si="545"/>
        <v/>
      </c>
      <c r="BH135" s="227" t="str">
        <f t="shared" si="545"/>
        <v/>
      </c>
      <c r="BI135" s="227" t="str">
        <f t="shared" si="545"/>
        <v/>
      </c>
      <c r="BJ135" s="227" t="str">
        <f t="shared" si="545"/>
        <v/>
      </c>
      <c r="BK135" s="227" t="str">
        <f t="shared" si="545"/>
        <v/>
      </c>
      <c r="BL135" s="227" t="str">
        <f t="shared" si="545"/>
        <v/>
      </c>
      <c r="BM135" s="227" t="str">
        <f t="shared" si="545"/>
        <v/>
      </c>
      <c r="BN135" s="227" t="str">
        <f t="shared" si="545"/>
        <v/>
      </c>
      <c r="BO135" s="227" t="str">
        <f t="shared" si="545"/>
        <v/>
      </c>
      <c r="BP135" s="227" t="str">
        <f t="shared" si="545"/>
        <v/>
      </c>
      <c r="BQ135" s="227" t="str">
        <f t="shared" si="545"/>
        <v/>
      </c>
      <c r="BR135" s="227" t="str">
        <f t="shared" si="545"/>
        <v/>
      </c>
      <c r="BS135" s="238" t="str">
        <f t="shared" si="545"/>
        <v/>
      </c>
      <c r="BT135" s="239" t="str">
        <f>$AY135*Assembly!Y$4+$AZ135*Assembly!Y$5+$BA135*Assembly!Y$6+$BB135*Assembly!Y$7+$BC135*Assembly!Y$8+$BD135*Assembly!Y$9+$BE135*Assembly!Y$10+$BF135*Assembly!Y$11+$BG135*Assembly!Y$12+$BH135*Assembly!Y$13+$BI135*Assembly!Y$14+$BJ135*Assembly!Y$15+$BK135*Assembly!Y$16+$BL135*Assembly!Y$17+$BM135*Assembly!Y$18+$BN135*Assembly!Y$19+$BO135*Assembly!Y$20+$BP135*Assembly!Y$21+$BQ135*Assembly!Y$22+$BR135*Assembly!Y$23+$BS135*Assembly!Y$24</f>
        <v>3,564</v>
      </c>
      <c r="BU135" s="225" t="str">
        <f t="shared" si="8"/>
        <v>228</v>
      </c>
      <c r="BV135" s="225" t="str">
        <f>$AY135*Assembly!AC$4+$AZ135*Assembly!AC$5+$BA135*Assembly!AC$6+$BB135*Assembly!AC$7+$BC135*Assembly!AC$8+$BD135*Assembly!AC$9+$BE135*Assembly!AC$10+$BF135*Assembly!AC$11+$BG135*Assembly!AC$12+$BH135*Assembly!AC$13+$BI135*Assembly!AC$14+$BJ135*Assembly!AC$15+$BK135*Assembly!AC$16+$BL135*Assembly!AC$17+$BM135*Assembly!AC$18+$BN135*Assembly!AC$19+$BO135*Assembly!AC$20+$BP135*Assembly!AC$21+$BQ135*Assembly!AC$22+$BR135*Assembly!AC$23+$BS135*Assembly!AC$24</f>
        <v>16,720</v>
      </c>
      <c r="BW135" s="240" t="str">
        <f t="shared" si="9"/>
        <v>4.69</v>
      </c>
      <c r="BX135" s="241" t="str">
        <f t="shared" si="10"/>
        <v>1070</v>
      </c>
      <c r="BY135" s="242" t="str">
        <f t="shared" si="11"/>
        <v>73.3</v>
      </c>
      <c r="BZ135" s="311" t="str">
        <f t="shared" si="541"/>
        <v>2.2 L</v>
      </c>
      <c r="CA135" s="225" t="str">
        <f>$AY135*Assembly!X$4+$AZ135*Assembly!X$5+$BA135*Assembly!X$6+$BB135*Assembly!X$7+$BC135*Assembly!X$8+$BD135*Assembly!X$9+$BE135*Assembly!X$10+$BF135*Assembly!X$11+$BG135*Assembly!X$12+$BH135*Assembly!X$13+$BI135*Assembly!X$14+$BJ135*Assembly!X$15+$BK135*Assembly!X$16+$BL135*Assembly!X$17+$BM135*Assembly!X$18+$BN135*Assembly!X$19+$BO135*Assembly!X$20+$BP135*Assembly!X$21+$BQ135*Assembly!X$22+$BR135*Assembly!X$23+$BS135*Assembly!X$24</f>
        <v>350</v>
      </c>
      <c r="CB135" s="225" t="str">
        <f t="shared" si="12"/>
        <v>54,444</v>
      </c>
      <c r="CC135" s="223" t="str">
        <f t="shared" si="13"/>
        <v>0.0544</v>
      </c>
      <c r="CD135" s="243" t="str">
        <f>$AY135*Assembly!AB$4+$AZ135*Assembly!AB$5+$BA135*Assembly!AB$6+$BB135*Assembly!AB$7+$BC135*Assembly!AB$8+$BD135*Assembly!AB$9+$BE135*Assembly!AB$10+$BF135*Assembly!AB$11+$BG135*Assembly!AB$12+$BH135*Assembly!AB$13+$BI135*Assembly!AB$14+$BJ135*Assembly!AB$15+$BK135*Assembly!AB$16+$BL135*Assembly!AB$17+$BM135*Assembly!AB$18+$BN135*Assembly!AB$19+$BO135*Assembly!AB$20+$BP135*Assembly!AB$21+$BQ135*Assembly!AB$22+$BR135*Assembly!AB$23+$BS135*Assembly!AB$24</f>
        <v>638</v>
      </c>
      <c r="CE135" s="256" t="str">
        <f>$AY135*Assembly!M$4+$AZ135*Assembly!M$5+$BA135*Assembly!M$6+$BB135*Assembly!M$7+$BC135*Assembly!M$8+$BD135*Assembly!M$9+$BE135*Assembly!M$10+$BF135*Assembly!M$11+$BG135*Assembly!M$12+$BH135*Assembly!M$13+$BI135*Assembly!M$14+$BJ135*Assembly!M$15+$BK135*Assembly!M$16+$BL135*Assembly!M$17+$BM135*Assembly!M$18+$BN135*Assembly!M$19+$BO135*Assembly!M$20+$BP135*Assembly!M$21+$BQ135*Assembly!M$22+$BR135*Assembly!M$23+$BS135*Assembly!M$24</f>
        <v>3,780</v>
      </c>
      <c r="CF135" s="256" t="str">
        <f>$AY135*Assembly!N$4+$AZ135*Assembly!N$5+$BA135*Assembly!N$6+$BB135*Assembly!N$7+$BC135*Assembly!N$8+$BD135*Assembly!N$9+$BE135*Assembly!N$10+$BF135*Assembly!N$11+$BG135*Assembly!N$12+$BH135*Assembly!N$13+$BI135*Assembly!N$14+$BJ135*Assembly!N$15+$BK135*Assembly!N$16+$BL135*Assembly!N$17+$BM135*Assembly!N$18+$BN135*Assembly!N$19+$BO135*Assembly!N$20+$BP135*Assembly!N$21+$BQ135*Assembly!N$22+$BR135*Assembly!N$23+$BS135*Assembly!N$24</f>
        <v>40</v>
      </c>
      <c r="CG135" s="256" t="str">
        <f>$AY135*Assembly!O$4+$AZ135*Assembly!O$5+$BA135*Assembly!O$6+$BB135*Assembly!O$7+$BC135*Assembly!O$8+$BD135*Assembly!O$9+$BE135*Assembly!O$10+$BF135*Assembly!O$11+$BG135*Assembly!O$12+$BH135*Assembly!O$13+$BI135*Assembly!O$14+$BJ135*Assembly!O$15+$BK135*Assembly!O$16+$BL135*Assembly!O$17+$BM135*Assembly!O$18+$BN135*Assembly!O$19+$BO135*Assembly!O$20+$BP135*Assembly!O$21+$BQ135*Assembly!O$22+$BR135*Assembly!O$23+$BS135*Assembly!O$24</f>
        <v>0</v>
      </c>
      <c r="CH135" s="254" t="str">
        <f>$AY135*Assembly!P$4+$AZ135*Assembly!P$5+$BA135*Assembly!P$6+$BB135*Assembly!P$7+$BC135*Assembly!P$8+$BD135*Assembly!P$9+$BE135*Assembly!P$10+$BF135*Assembly!P$11+$BG135*Assembly!P$12+$BH135*Assembly!P$13+$BI135*Assembly!P$14+$BJ135*Assembly!P$15+$BK135*Assembly!P$16+$BL135*Assembly!P$17+$BM135*Assembly!P$18+$BN135*Assembly!P$19+$BO135*Assembly!P$20+$BP135*Assembly!P$21+$BQ135*Assembly!P$22+$BR135*Assembly!P$23+$BS135*Assembly!P$24</f>
        <v>0</v>
      </c>
      <c r="CI135" s="254" t="str">
        <f>$AY135*Assembly!Q$4+$AZ135*Assembly!Q$5+$BA135*Assembly!Q$6+$BB135*Assembly!Q$7+$BC135*Assembly!Q$8+$BD135*Assembly!Q$9+$BE135*Assembly!Q$10+$BF135*Assembly!Q$11+$BG135*Assembly!Q$12+$BH135*Assembly!Q$13+$BI135*Assembly!Q$14+$BJ135*Assembly!Q$15+$BK135*Assembly!Q$16+$BL135*Assembly!Q$17+$BM135*Assembly!Q$18+$BN135*Assembly!Q$19+$BO135*Assembly!Q$20+$BP135*Assembly!Q$21+$BQ135*Assembly!Q$22+$BR135*Assembly!Q$23+$BS135*Assembly!Q$24</f>
        <v>4</v>
      </c>
      <c r="CJ135" s="256" t="str">
        <f>$AY135*Assembly!R$4+$AZ135*Assembly!R$5+$BA135*Assembly!R$6+$BB135*Assembly!R$7+$BC135*Assembly!R$8+$BD135*Assembly!R$9+$BE135*Assembly!R$10+$BF135*Assembly!R$11+$BG135*Assembly!R$12+$BH135*Assembly!R$13+$BI135*Assembly!R$14+$BJ135*Assembly!R$15+$BK135*Assembly!R$16+$BL135*Assembly!R$17+$BM135*Assembly!R$18+$BN135*Assembly!R$19+$BO135*Assembly!R$20+$BP135*Assembly!R$21+$BQ135*Assembly!R$22+$BR135*Assembly!R$23+$BS135*Assembly!R$24</f>
        <v>0</v>
      </c>
      <c r="CK135" s="254" t="str">
        <f>$AY135*Assembly!S$4+$AZ135*Assembly!S$5+$BA135*Assembly!S$6+$BB135*Assembly!S$7+$BC135*Assembly!S$8+$BD135*Assembly!S$9+$BE135*Assembly!S$10+$BF135*Assembly!S$11+$BG135*Assembly!S$12+$BH135*Assembly!S$13+$BI135*Assembly!S$14+$BJ135*Assembly!S$15+$BK135*Assembly!S$16+$BL135*Assembly!S$17+$BM135*Assembly!S$18+$BN135*Assembly!S$19+$BO135*Assembly!S$20+$BP135*Assembly!S$21+$BQ135*Assembly!S$22+$BR135*Assembly!S$23+$BS135*Assembly!S$24</f>
        <v>0</v>
      </c>
      <c r="CL135" s="254" t="str">
        <f>$AY135*Assembly!T$4+$AZ135*Assembly!T$5+$BA135*Assembly!T$6+$BB135*Assembly!T$7+$BC135*Assembly!T$8+$BD135*Assembly!T$9+$BE135*Assembly!T$10+$BF135*Assembly!T$11+$BG135*Assembly!T$12+$BH135*Assembly!T$13+$BI135*Assembly!T$14+$BJ135*Assembly!T$15+$BK135*Assembly!T$16+$BL135*Assembly!T$17+$BM135*Assembly!T$18+$BN135*Assembly!T$19+$BO135*Assembly!T$20+$BP135*Assembly!T$21+$BQ135*Assembly!T$22+$BR135*Assembly!T$23+$BS135*Assembly!T$24</f>
        <v>0</v>
      </c>
      <c r="CM135" s="254" t="str">
        <f>$AY135*Assembly!U$4+$AZ135*Assembly!U$5+$BA135*Assembly!U$6+$BB135*Assembly!U$7+$BC135*Assembly!U$8+$BD135*Assembly!U$9+$BE135*Assembly!U$10+$BF135*Assembly!U$11+$BG135*Assembly!U$12+$BH135*Assembly!U$13+$BI135*Assembly!U$14+$BJ135*Assembly!U$15+$BK135*Assembly!U$16+$BL135*Assembly!U$17+$BM135*Assembly!U$18+$BN135*Assembly!U$19+$BO135*Assembly!U$20+$BP135*Assembly!U$21+$BQ135*Assembly!U$22+$BR135*Assembly!U$23+$BS135*Assembly!U$24</f>
        <v>0</v>
      </c>
      <c r="CN135" s="256" t="str">
        <f>$AY135*Assembly!V$4+$AZ135*Assembly!V$5+$BA135*Assembly!V$6+$BB135*Assembly!V$7+$BC135*Assembly!V$8+$BD135*Assembly!V$9+$BE135*Assembly!V$10+$BF135*Assembly!V$11+$BG135*Assembly!V$12+$BH135*Assembly!V$13+$BI135*Assembly!V$14+$BJ135*Assembly!V$15+$BK135*Assembly!V$16+$BL135*Assembly!V$17+$BM135*Assembly!V$18+$BN135*Assembly!V$19+$BO135*Assembly!V$20+$BP135*Assembly!V$21+$BQ135*Assembly!V$22+$BR135*Assembly!V$23+$BS135*Assembly!V$24</f>
        <v>0</v>
      </c>
      <c r="CO135" s="256" t="str">
        <f>CE135*Refining!$F$3</f>
        <v>6,750</v>
      </c>
      <c r="CP135" s="256" t="str">
        <f>CF135*Refining!$F$4</f>
        <v>125</v>
      </c>
      <c r="CQ135" s="256" t="str">
        <f>CG135*Refining!$F$5</f>
        <v>0</v>
      </c>
      <c r="CR135" s="256" t="str">
        <f>CH135*Refining!$F$6</f>
        <v>0</v>
      </c>
      <c r="CS135" s="256" t="str">
        <f>CI135*Refining!$F$7</f>
        <v>7</v>
      </c>
      <c r="CT135" s="256" t="str">
        <f>CJ135*Refining!$F$8</f>
        <v>0</v>
      </c>
      <c r="CU135" s="256" t="str">
        <f>CK135*Refining!$F$9</f>
        <v>0</v>
      </c>
      <c r="CV135" s="256" t="str">
        <f>CL135*Refining!$F$10</f>
        <v>0</v>
      </c>
      <c r="CW135" s="256" t="str">
        <f>CM135*Refining!$F$11</f>
        <v>0</v>
      </c>
      <c r="CX135" s="256" t="str">
        <f>CN135*Refining!$F$12</f>
        <v>0</v>
      </c>
      <c r="CY135" s="248" t="str">
        <f t="shared" ref="CY135:DR135" si="546">IF(CE135 = 0, "", CE135)</f>
        <v>3,780</v>
      </c>
      <c r="CZ135" s="249" t="str">
        <f t="shared" si="546"/>
        <v>40</v>
      </c>
      <c r="DA135" s="245" t="str">
        <f t="shared" si="546"/>
        <v/>
      </c>
      <c r="DB135" s="245" t="str">
        <f t="shared" si="546"/>
        <v/>
      </c>
      <c r="DC135" s="245" t="str">
        <f t="shared" si="546"/>
        <v>4</v>
      </c>
      <c r="DD135" s="245" t="str">
        <f t="shared" si="546"/>
        <v/>
      </c>
      <c r="DE135" s="245" t="str">
        <f t="shared" si="546"/>
        <v/>
      </c>
      <c r="DF135" s="245" t="str">
        <f t="shared" si="546"/>
        <v/>
      </c>
      <c r="DG135" s="245" t="str">
        <f t="shared" si="546"/>
        <v/>
      </c>
      <c r="DH135" s="246" t="str">
        <f t="shared" si="546"/>
        <v/>
      </c>
      <c r="DI135" s="248" t="str">
        <f t="shared" si="546"/>
        <v>6,750</v>
      </c>
      <c r="DJ135" s="249" t="str">
        <f t="shared" si="546"/>
        <v>125</v>
      </c>
      <c r="DK135" s="245" t="str">
        <f t="shared" si="546"/>
        <v/>
      </c>
      <c r="DL135" s="245" t="str">
        <f t="shared" si="546"/>
        <v/>
      </c>
      <c r="DM135" s="249" t="str">
        <f t="shared" si="546"/>
        <v>7</v>
      </c>
      <c r="DN135" s="245" t="str">
        <f t="shared" si="546"/>
        <v/>
      </c>
      <c r="DO135" s="245" t="str">
        <f t="shared" si="546"/>
        <v/>
      </c>
      <c r="DP135" s="245" t="str">
        <f t="shared" si="546"/>
        <v/>
      </c>
      <c r="DQ135" s="245" t="str">
        <f t="shared" si="546"/>
        <v/>
      </c>
      <c r="DR135" s="246" t="str">
        <f t="shared" si="546"/>
        <v/>
      </c>
      <c r="DS135" s="248" t="str">
        <f t="shared" si="15"/>
        <v>3,824</v>
      </c>
      <c r="DT135" s="249" t="str">
        <f t="shared" si="16"/>
        <v>6,882</v>
      </c>
      <c r="DU135" s="225" t="str">
        <f>CY135*'Ores &amp; Ingots'!$C$3+CZ135*'Ores &amp; Ingots'!$C$4+DA135*'Ores &amp; Ingots'!$C$5+DB135*'Ores &amp; Ingots'!$C$6+DC135*'Ores &amp; Ingots'!$C$7+DD135*'Ores &amp; Ingots'!$C$8+DE135*'Ores &amp; Ingots'!$C$9+DF135*'Ores &amp; Ingots'!$C$10+DG135*'Ores &amp; Ingots'!$C$11+DH135*'Ores &amp; Ingots'!$C$12</f>
        <v>486</v>
      </c>
      <c r="DV135" s="225" t="str">
        <f>DI135*'Ores &amp; Ingots'!$B$3+DJ135*'Ores &amp; Ingots'!$B$4+DK135*'Ores &amp; Ingots'!$B$5+DL135*'Ores &amp; Ingots'!$B$6+DM135*'Ores &amp; Ingots'!$B$7+DN135*'Ores &amp; Ingots'!$B$8+DO135*'Ores &amp; Ingots'!$B$9+DP135*'Ores &amp; Ingots'!$B$10+DQ135*'Ores &amp; Ingots'!$B$11+DR135*'Ores &amp; Ingots'!$B$12</f>
        <v>2,546</v>
      </c>
      <c r="DW135" s="249" t="str">
        <f>CY135*Refining!$G$3+CZ135*Refining!$G$4+DA135*Refining!$G$5+DB135*Refining!$G$6+DC135*Refining!$G$7+DD135*Refining!$G$8+DE135*Refining!$G$9+DF135*Refining!$G$10+DG135*Refining!$G$11+DH135*Refining!$G$12</f>
        <v>455</v>
      </c>
      <c r="DX135" s="249" t="str">
        <f t="shared" si="17"/>
        <v>70,812</v>
      </c>
      <c r="DY135" s="250" t="str">
        <f t="shared" si="18"/>
        <v>0.0708</v>
      </c>
      <c r="DZ135" s="248" t="str">
        <f t="shared" si="19"/>
        <v>840</v>
      </c>
      <c r="EA135" s="251" t="str">
        <f t="shared" ref="EA135:EB135" si="547">DZ135/60</f>
        <v>14.0</v>
      </c>
      <c r="EB135" s="251" t="str">
        <f t="shared" si="547"/>
        <v>0.2</v>
      </c>
      <c r="EC135" s="543" t="str">
        <f t="shared" si="21"/>
        <v>0.01</v>
      </c>
      <c r="ED135" s="248" t="str">
        <f t="shared" si="22"/>
        <v>125,256</v>
      </c>
      <c r="EE135" s="251" t="str">
        <f t="shared" ref="EE135:EF135" si="548">ED135/1000</f>
        <v>125.3</v>
      </c>
      <c r="EF135" s="252" t="str">
        <f t="shared" si="548"/>
        <v>0.13</v>
      </c>
      <c r="EG135" s="544" t="str">
        <f t="shared" si="24"/>
        <v>0.1253</v>
      </c>
      <c r="EH135" s="225">
        <v>829.0</v>
      </c>
    </row>
    <row r="136">
      <c r="A136" s="33"/>
      <c r="B136" s="226" t="s">
        <v>1009</v>
      </c>
      <c r="C136" s="227" t="s">
        <v>885</v>
      </c>
      <c r="D136" s="227">
        <v>3.0</v>
      </c>
      <c r="E136" s="227">
        <v>3.0</v>
      </c>
      <c r="F136" s="227">
        <v>3.0</v>
      </c>
      <c r="G136" s="253" t="str">
        <f t="shared" si="5"/>
        <v>3.4</v>
      </c>
      <c r="H136" s="254">
        <v>25.0</v>
      </c>
      <c r="I136" s="254">
        <v>25.0</v>
      </c>
      <c r="J136" s="254" t="str">
        <f>H136/Main!$D$9</f>
        <v>25</v>
      </c>
      <c r="K136" s="254" t="str">
        <f>I136/Main!$D$10</f>
        <v>25</v>
      </c>
      <c r="L136" s="254" t="str">
        <f t="shared" si="6"/>
        <v>1</v>
      </c>
      <c r="M136" s="254">
        <v>1.0</v>
      </c>
      <c r="N136" s="256">
        <v>50.0</v>
      </c>
      <c r="O136" s="256">
        <v>50.0</v>
      </c>
      <c r="P136" s="255"/>
      <c r="Q136" s="256">
        <v>1152.0</v>
      </c>
      <c r="R136" s="256" t="str">
        <f>Q136*Main!$D$6</f>
        <v>1,152</v>
      </c>
      <c r="S136" s="257"/>
      <c r="T136" s="257"/>
      <c r="U136" s="255"/>
      <c r="V136" s="255"/>
      <c r="W136" s="257"/>
      <c r="X136" s="257"/>
      <c r="Y136" s="255"/>
      <c r="Z136" s="255"/>
      <c r="AA136" s="255"/>
      <c r="AB136" s="255"/>
      <c r="AC136" s="335"/>
      <c r="AD136" s="225">
        <v>21.0</v>
      </c>
      <c r="AE136" s="225">
        <v>0.0</v>
      </c>
      <c r="AF136" s="225">
        <v>6.0</v>
      </c>
      <c r="AG136" s="225">
        <v>0.0</v>
      </c>
      <c r="AH136" s="225">
        <v>12.0</v>
      </c>
      <c r="AI136" s="225">
        <v>0.0</v>
      </c>
      <c r="AJ136" s="225">
        <v>6.0</v>
      </c>
      <c r="AK136" s="309">
        <v>6.0</v>
      </c>
      <c r="AL136" s="225">
        <v>0.0</v>
      </c>
      <c r="AM136" s="225">
        <v>0.0</v>
      </c>
      <c r="AN136" s="225">
        <v>0.0</v>
      </c>
      <c r="AO136" s="225">
        <v>0.0</v>
      </c>
      <c r="AP136" s="225">
        <v>0.0</v>
      </c>
      <c r="AQ136" s="225">
        <v>0.0</v>
      </c>
      <c r="AR136" s="225">
        <v>0.0</v>
      </c>
      <c r="AS136" s="225">
        <v>0.0</v>
      </c>
      <c r="AT136" s="225">
        <v>0.0</v>
      </c>
      <c r="AU136" s="225">
        <v>0.0</v>
      </c>
      <c r="AV136" s="225">
        <v>0.0</v>
      </c>
      <c r="AW136" s="225">
        <v>0.0</v>
      </c>
      <c r="AX136" s="225">
        <v>0.0</v>
      </c>
      <c r="AY136" s="239" t="str">
        <f t="shared" ref="AY136:BS136" si="549">IF(AD136 = 0, "", AD136)</f>
        <v>21</v>
      </c>
      <c r="AZ136" s="227" t="str">
        <f t="shared" si="549"/>
        <v/>
      </c>
      <c r="BA136" s="225" t="str">
        <f t="shared" si="549"/>
        <v>6</v>
      </c>
      <c r="BB136" s="227" t="str">
        <f t="shared" si="549"/>
        <v/>
      </c>
      <c r="BC136" s="225" t="str">
        <f t="shared" si="549"/>
        <v>12</v>
      </c>
      <c r="BD136" s="227" t="str">
        <f t="shared" si="549"/>
        <v/>
      </c>
      <c r="BE136" s="225" t="str">
        <f t="shared" si="549"/>
        <v>6</v>
      </c>
      <c r="BF136" s="309" t="str">
        <f t="shared" si="549"/>
        <v>6</v>
      </c>
      <c r="BG136" s="227" t="str">
        <f t="shared" si="549"/>
        <v/>
      </c>
      <c r="BH136" s="227" t="str">
        <f t="shared" si="549"/>
        <v/>
      </c>
      <c r="BI136" s="227" t="str">
        <f t="shared" si="549"/>
        <v/>
      </c>
      <c r="BJ136" s="227" t="str">
        <f t="shared" si="549"/>
        <v/>
      </c>
      <c r="BK136" s="227" t="str">
        <f t="shared" si="549"/>
        <v/>
      </c>
      <c r="BL136" s="227" t="str">
        <f t="shared" si="549"/>
        <v/>
      </c>
      <c r="BM136" s="227" t="str">
        <f t="shared" si="549"/>
        <v/>
      </c>
      <c r="BN136" s="227" t="str">
        <f t="shared" si="549"/>
        <v/>
      </c>
      <c r="BO136" s="227" t="str">
        <f t="shared" si="549"/>
        <v/>
      </c>
      <c r="BP136" s="227" t="str">
        <f t="shared" si="549"/>
        <v/>
      </c>
      <c r="BQ136" s="227" t="str">
        <f t="shared" si="549"/>
        <v/>
      </c>
      <c r="BR136" s="227" t="str">
        <f t="shared" si="549"/>
        <v/>
      </c>
      <c r="BS136" s="238" t="str">
        <f t="shared" si="549"/>
        <v/>
      </c>
      <c r="BT136" s="239" t="str">
        <f>$AY136*Assembly!Y$4+$AZ136*Assembly!Y$5+$BA136*Assembly!Y$6+$BB136*Assembly!Y$7+$BC136*Assembly!Y$8+$BD136*Assembly!Y$9+$BE136*Assembly!Y$10+$BF136*Assembly!Y$11+$BG136*Assembly!Y$12+$BH136*Assembly!Y$13+$BI136*Assembly!Y$14+$BJ136*Assembly!Y$15+$BK136*Assembly!Y$16+$BL136*Assembly!Y$17+$BM136*Assembly!Y$18+$BN136*Assembly!Y$19+$BO136*Assembly!Y$20+$BP136*Assembly!Y$21+$BQ136*Assembly!Y$22+$BR136*Assembly!Y$23+$BS136*Assembly!Y$24</f>
        <v>685</v>
      </c>
      <c r="BU136" s="225" t="str">
        <f t="shared" si="8"/>
        <v>203</v>
      </c>
      <c r="BV136" s="225" t="str">
        <f>$AY136*Assembly!AC$4+$AZ136*Assembly!AC$5+$BA136*Assembly!AC$6+$BB136*Assembly!AC$7+$BC136*Assembly!AC$8+$BD136*Assembly!AC$9+$BE136*Assembly!AC$10+$BF136*Assembly!AC$11+$BG136*Assembly!AC$12+$BH136*Assembly!AC$13+$BI136*Assembly!AC$14+$BJ136*Assembly!AC$15+$BK136*Assembly!AC$16+$BL136*Assembly!AC$17+$BM136*Assembly!AC$18+$BN136*Assembly!AC$19+$BO136*Assembly!AC$20+$BP136*Assembly!AC$21+$BQ136*Assembly!AC$22+$BR136*Assembly!AC$23+$BS136*Assembly!AC$24</f>
        <v>2,796</v>
      </c>
      <c r="BW136" s="240" t="str">
        <f t="shared" si="9"/>
        <v>4.08</v>
      </c>
      <c r="BX136" s="241" t="str">
        <f t="shared" si="10"/>
        <v>828</v>
      </c>
      <c r="BY136" s="242" t="str">
        <f t="shared" si="11"/>
        <v>13.8</v>
      </c>
      <c r="BZ136" s="311" t="str">
        <f t="shared" si="541"/>
        <v>1.7 L</v>
      </c>
      <c r="CA136" s="225" t="str">
        <f>$AY136*Assembly!X$4+$AZ136*Assembly!X$5+$BA136*Assembly!X$6+$BB136*Assembly!X$7+$BC136*Assembly!X$8+$BD136*Assembly!X$9+$BE136*Assembly!X$10+$BF136*Assembly!X$11+$BG136*Assembly!X$12+$BH136*Assembly!X$13+$BI136*Assembly!X$14+$BJ136*Assembly!X$15+$BK136*Assembly!X$16+$BL136*Assembly!X$17+$BM136*Assembly!X$18+$BN136*Assembly!X$19+$BO136*Assembly!X$20+$BP136*Assembly!X$21+$BQ136*Assembly!X$22+$BR136*Assembly!X$23+$BS136*Assembly!X$24</f>
        <v>87</v>
      </c>
      <c r="CB136" s="225" t="str">
        <f t="shared" si="12"/>
        <v>13,533</v>
      </c>
      <c r="CC136" s="223" t="str">
        <f t="shared" si="13"/>
        <v>0.0135</v>
      </c>
      <c r="CD136" s="243" t="str">
        <f>$AY136*Assembly!AB$4+$AZ136*Assembly!AB$5+$BA136*Assembly!AB$6+$BB136*Assembly!AB$7+$BC136*Assembly!AB$8+$BD136*Assembly!AB$9+$BE136*Assembly!AB$10+$BF136*Assembly!AB$11+$BG136*Assembly!AB$12+$BH136*Assembly!AB$13+$BI136*Assembly!AB$14+$BJ136*Assembly!AB$15+$BK136*Assembly!AB$16+$BL136*Assembly!AB$17+$BM136*Assembly!AB$18+$BN136*Assembly!AB$19+$BO136*Assembly!AB$20+$BP136*Assembly!AB$21+$BQ136*Assembly!AB$22+$BR136*Assembly!AB$23+$BS136*Assembly!AB$24</f>
        <v>153</v>
      </c>
      <c r="CE136" s="256" t="str">
        <f>$AY136*Assembly!M$4+$AZ136*Assembly!M$5+$BA136*Assembly!M$6+$BB136*Assembly!M$7+$BC136*Assembly!M$8+$BD136*Assembly!M$9+$BE136*Assembly!M$10+$BF136*Assembly!M$11+$BG136*Assembly!M$12+$BH136*Assembly!M$13+$BI136*Assembly!M$14+$BJ136*Assembly!M$15+$BK136*Assembly!M$16+$BL136*Assembly!M$17+$BM136*Assembly!M$18+$BN136*Assembly!M$19+$BO136*Assembly!M$20+$BP136*Assembly!M$21+$BQ136*Assembly!M$22+$BR136*Assembly!M$23+$BS136*Assembly!M$24</f>
        <v>714</v>
      </c>
      <c r="CF136" s="256" t="str">
        <f>$AY136*Assembly!N$4+$AZ136*Assembly!N$5+$BA136*Assembly!N$6+$BB136*Assembly!N$7+$BC136*Assembly!N$8+$BD136*Assembly!N$9+$BE136*Assembly!N$10+$BF136*Assembly!N$11+$BG136*Assembly!N$12+$BH136*Assembly!N$13+$BI136*Assembly!N$14+$BJ136*Assembly!N$15+$BK136*Assembly!N$16+$BL136*Assembly!N$17+$BM136*Assembly!N$18+$BN136*Assembly!N$19+$BO136*Assembly!N$20+$BP136*Assembly!N$21+$BQ136*Assembly!N$22+$BR136*Assembly!N$23+$BS136*Assembly!N$24</f>
        <v>30</v>
      </c>
      <c r="CG136" s="256" t="str">
        <f>$AY136*Assembly!O$4+$AZ136*Assembly!O$5+$BA136*Assembly!O$6+$BB136*Assembly!O$7+$BC136*Assembly!O$8+$BD136*Assembly!O$9+$BE136*Assembly!O$10+$BF136*Assembly!O$11+$BG136*Assembly!O$12+$BH136*Assembly!O$13+$BI136*Assembly!O$14+$BJ136*Assembly!O$15+$BK136*Assembly!O$16+$BL136*Assembly!O$17+$BM136*Assembly!O$18+$BN136*Assembly!O$19+$BO136*Assembly!O$20+$BP136*Assembly!O$21+$BQ136*Assembly!O$22+$BR136*Assembly!O$23+$BS136*Assembly!O$24</f>
        <v>0</v>
      </c>
      <c r="CH136" s="254" t="str">
        <f>$AY136*Assembly!P$4+$AZ136*Assembly!P$5+$BA136*Assembly!P$6+$BB136*Assembly!P$7+$BC136*Assembly!P$8+$BD136*Assembly!P$9+$BE136*Assembly!P$10+$BF136*Assembly!P$11+$BG136*Assembly!P$12+$BH136*Assembly!P$13+$BI136*Assembly!P$14+$BJ136*Assembly!P$15+$BK136*Assembly!P$16+$BL136*Assembly!P$17+$BM136*Assembly!P$18+$BN136*Assembly!P$19+$BO136*Assembly!P$20+$BP136*Assembly!P$21+$BQ136*Assembly!P$22+$BR136*Assembly!P$23+$BS136*Assembly!P$24</f>
        <v>0</v>
      </c>
      <c r="CI136" s="254" t="str">
        <f>$AY136*Assembly!Q$4+$AZ136*Assembly!Q$5+$BA136*Assembly!Q$6+$BB136*Assembly!Q$7+$BC136*Assembly!Q$8+$BD136*Assembly!Q$9+$BE136*Assembly!Q$10+$BF136*Assembly!Q$11+$BG136*Assembly!Q$12+$BH136*Assembly!Q$13+$BI136*Assembly!Q$14+$BJ136*Assembly!Q$15+$BK136*Assembly!Q$16+$BL136*Assembly!Q$17+$BM136*Assembly!Q$18+$BN136*Assembly!Q$19+$BO136*Assembly!Q$20+$BP136*Assembly!Q$21+$BQ136*Assembly!Q$22+$BR136*Assembly!Q$23+$BS136*Assembly!Q$24</f>
        <v>1.2</v>
      </c>
      <c r="CJ136" s="256" t="str">
        <f>$AY136*Assembly!R$4+$AZ136*Assembly!R$5+$BA136*Assembly!R$6+$BB136*Assembly!R$7+$BC136*Assembly!R$8+$BD136*Assembly!R$9+$BE136*Assembly!R$10+$BF136*Assembly!R$11+$BG136*Assembly!R$12+$BH136*Assembly!R$13+$BI136*Assembly!R$14+$BJ136*Assembly!R$15+$BK136*Assembly!R$16+$BL136*Assembly!R$17+$BM136*Assembly!R$18+$BN136*Assembly!R$19+$BO136*Assembly!R$20+$BP136*Assembly!R$21+$BQ136*Assembly!R$22+$BR136*Assembly!R$23+$BS136*Assembly!R$24</f>
        <v>0</v>
      </c>
      <c r="CK136" s="254" t="str">
        <f>$AY136*Assembly!S$4+$AZ136*Assembly!S$5+$BA136*Assembly!S$6+$BB136*Assembly!S$7+$BC136*Assembly!S$8+$BD136*Assembly!S$9+$BE136*Assembly!S$10+$BF136*Assembly!S$11+$BG136*Assembly!S$12+$BH136*Assembly!S$13+$BI136*Assembly!S$14+$BJ136*Assembly!S$15+$BK136*Assembly!S$16+$BL136*Assembly!S$17+$BM136*Assembly!S$18+$BN136*Assembly!S$19+$BO136*Assembly!S$20+$BP136*Assembly!S$21+$BQ136*Assembly!S$22+$BR136*Assembly!S$23+$BS136*Assembly!S$24</f>
        <v>0</v>
      </c>
      <c r="CL136" s="254" t="str">
        <f>$AY136*Assembly!T$4+$AZ136*Assembly!T$5+$BA136*Assembly!T$6+$BB136*Assembly!T$7+$BC136*Assembly!T$8+$BD136*Assembly!T$9+$BE136*Assembly!T$10+$BF136*Assembly!T$11+$BG136*Assembly!T$12+$BH136*Assembly!T$13+$BI136*Assembly!T$14+$BJ136*Assembly!T$15+$BK136*Assembly!T$16+$BL136*Assembly!T$17+$BM136*Assembly!T$18+$BN136*Assembly!T$19+$BO136*Assembly!T$20+$BP136*Assembly!T$21+$BQ136*Assembly!T$22+$BR136*Assembly!T$23+$BS136*Assembly!T$24</f>
        <v>0</v>
      </c>
      <c r="CM136" s="254" t="str">
        <f>$AY136*Assembly!U$4+$AZ136*Assembly!U$5+$BA136*Assembly!U$6+$BB136*Assembly!U$7+$BC136*Assembly!U$8+$BD136*Assembly!U$9+$BE136*Assembly!U$10+$BF136*Assembly!U$11+$BG136*Assembly!U$12+$BH136*Assembly!U$13+$BI136*Assembly!U$14+$BJ136*Assembly!U$15+$BK136*Assembly!U$16+$BL136*Assembly!U$17+$BM136*Assembly!U$18+$BN136*Assembly!U$19+$BO136*Assembly!U$20+$BP136*Assembly!U$21+$BQ136*Assembly!U$22+$BR136*Assembly!U$23+$BS136*Assembly!U$24</f>
        <v>0</v>
      </c>
      <c r="CN136" s="256" t="str">
        <f>$AY136*Assembly!V$4+$AZ136*Assembly!V$5+$BA136*Assembly!V$6+$BB136*Assembly!V$7+$BC136*Assembly!V$8+$BD136*Assembly!V$9+$BE136*Assembly!V$10+$BF136*Assembly!V$11+$BG136*Assembly!V$12+$BH136*Assembly!V$13+$BI136*Assembly!V$14+$BJ136*Assembly!V$15+$BK136*Assembly!V$16+$BL136*Assembly!V$17+$BM136*Assembly!V$18+$BN136*Assembly!V$19+$BO136*Assembly!V$20+$BP136*Assembly!V$21+$BQ136*Assembly!V$22+$BR136*Assembly!V$23+$BS136*Assembly!V$24</f>
        <v>0</v>
      </c>
      <c r="CO136" s="256" t="str">
        <f>CE136*Refining!$F$3</f>
        <v>1,275</v>
      </c>
      <c r="CP136" s="256" t="str">
        <f>CF136*Refining!$F$4</f>
        <v>94</v>
      </c>
      <c r="CQ136" s="256" t="str">
        <f>CG136*Refining!$F$5</f>
        <v>0</v>
      </c>
      <c r="CR136" s="256" t="str">
        <f>CH136*Refining!$F$6</f>
        <v>0</v>
      </c>
      <c r="CS136" s="256" t="str">
        <f>CI136*Refining!$F$7</f>
        <v>2</v>
      </c>
      <c r="CT136" s="256" t="str">
        <f>CJ136*Refining!$F$8</f>
        <v>0</v>
      </c>
      <c r="CU136" s="256" t="str">
        <f>CK136*Refining!$F$9</f>
        <v>0</v>
      </c>
      <c r="CV136" s="256" t="str">
        <f>CL136*Refining!$F$10</f>
        <v>0</v>
      </c>
      <c r="CW136" s="256" t="str">
        <f>CM136*Refining!$F$11</f>
        <v>0</v>
      </c>
      <c r="CX136" s="256" t="str">
        <f>CN136*Refining!$F$12</f>
        <v>0</v>
      </c>
      <c r="CY136" s="248" t="str">
        <f t="shared" ref="CY136:DR136" si="550">IF(CE136 = 0, "", CE136)</f>
        <v>714</v>
      </c>
      <c r="CZ136" s="249" t="str">
        <f t="shared" si="550"/>
        <v>30</v>
      </c>
      <c r="DA136" s="245" t="str">
        <f t="shared" si="550"/>
        <v/>
      </c>
      <c r="DB136" s="245" t="str">
        <f t="shared" si="550"/>
        <v/>
      </c>
      <c r="DC136" s="245" t="str">
        <f t="shared" si="550"/>
        <v>1.2</v>
      </c>
      <c r="DD136" s="245" t="str">
        <f t="shared" si="550"/>
        <v/>
      </c>
      <c r="DE136" s="245" t="str">
        <f t="shared" si="550"/>
        <v/>
      </c>
      <c r="DF136" s="245" t="str">
        <f t="shared" si="550"/>
        <v/>
      </c>
      <c r="DG136" s="245" t="str">
        <f t="shared" si="550"/>
        <v/>
      </c>
      <c r="DH136" s="246" t="str">
        <f t="shared" si="550"/>
        <v/>
      </c>
      <c r="DI136" s="248" t="str">
        <f t="shared" si="550"/>
        <v>1,275</v>
      </c>
      <c r="DJ136" s="249" t="str">
        <f t="shared" si="550"/>
        <v>94</v>
      </c>
      <c r="DK136" s="245" t="str">
        <f t="shared" si="550"/>
        <v/>
      </c>
      <c r="DL136" s="245" t="str">
        <f t="shared" si="550"/>
        <v/>
      </c>
      <c r="DM136" s="249" t="str">
        <f t="shared" si="550"/>
        <v>2</v>
      </c>
      <c r="DN136" s="245" t="str">
        <f t="shared" si="550"/>
        <v/>
      </c>
      <c r="DO136" s="245" t="str">
        <f t="shared" si="550"/>
        <v/>
      </c>
      <c r="DP136" s="245" t="str">
        <f t="shared" si="550"/>
        <v/>
      </c>
      <c r="DQ136" s="245" t="str">
        <f t="shared" si="550"/>
        <v/>
      </c>
      <c r="DR136" s="246" t="str">
        <f t="shared" si="550"/>
        <v/>
      </c>
      <c r="DS136" s="248" t="str">
        <f t="shared" si="15"/>
        <v>745</v>
      </c>
      <c r="DT136" s="249" t="str">
        <f t="shared" si="16"/>
        <v>1,371</v>
      </c>
      <c r="DU136" s="225" t="str">
        <f>CY136*'Ores &amp; Ingots'!$C$3+CZ136*'Ores &amp; Ingots'!$C$4+DA136*'Ores &amp; Ingots'!$C$5+DB136*'Ores &amp; Ingots'!$C$6+DC136*'Ores &amp; Ingots'!$C$7+DD136*'Ores &amp; Ingots'!$C$8+DE136*'Ores &amp; Ingots'!$C$9+DF136*'Ores &amp; Ingots'!$C$10+DG136*'Ores &amp; Ingots'!$C$11+DH136*'Ores &amp; Ingots'!$C$12</f>
        <v>95</v>
      </c>
      <c r="DV136" s="225" t="str">
        <f>DI136*'Ores &amp; Ingots'!$B$3+DJ136*'Ores &amp; Ingots'!$B$4+DK136*'Ores &amp; Ingots'!$B$5+DL136*'Ores &amp; Ingots'!$B$6+DM136*'Ores &amp; Ingots'!$B$7+DN136*'Ores &amp; Ingots'!$B$8+DO136*'Ores &amp; Ingots'!$B$9+DP136*'Ores &amp; Ingots'!$B$10+DQ136*'Ores &amp; Ingots'!$B$11+DR136*'Ores &amp; Ingots'!$B$12</f>
        <v>507</v>
      </c>
      <c r="DW136" s="249" t="str">
        <f>CY136*Refining!$G$3+CZ136*Refining!$G$4+DA136*Refining!$G$5+DB136*Refining!$G$6+DC136*Refining!$G$7+DD136*Refining!$G$8+DE136*Refining!$G$9+DF136*Refining!$G$10+DG136*Refining!$G$11+DH136*Refining!$G$12</f>
        <v>194</v>
      </c>
      <c r="DX136" s="249" t="str">
        <f t="shared" si="17"/>
        <v>30,218</v>
      </c>
      <c r="DY136" s="250" t="str">
        <f t="shared" si="18"/>
        <v>0.0302</v>
      </c>
      <c r="DZ136" s="248" t="str">
        <f t="shared" si="19"/>
        <v>306</v>
      </c>
      <c r="EA136" s="251" t="str">
        <f t="shared" ref="EA136:EB136" si="551">DZ136/60</f>
        <v>5.1</v>
      </c>
      <c r="EB136" s="251" t="str">
        <f t="shared" si="551"/>
        <v>0.1</v>
      </c>
      <c r="EC136" s="543" t="str">
        <f t="shared" si="21"/>
        <v>0.00</v>
      </c>
      <c r="ED136" s="248" t="str">
        <f t="shared" si="22"/>
        <v>43,751</v>
      </c>
      <c r="EE136" s="251" t="str">
        <f t="shared" ref="EE136:EF136" si="552">ED136/1000</f>
        <v>43.8</v>
      </c>
      <c r="EF136" s="252" t="str">
        <f t="shared" si="552"/>
        <v>0.04</v>
      </c>
      <c r="EG136" s="544" t="str">
        <f t="shared" si="24"/>
        <v>0.0438</v>
      </c>
      <c r="EH136" s="225" t="s">
        <v>12</v>
      </c>
    </row>
    <row r="137">
      <c r="A137" s="33"/>
      <c r="B137" s="226" t="s">
        <v>1010</v>
      </c>
      <c r="C137" s="227" t="s">
        <v>885</v>
      </c>
      <c r="D137" s="227">
        <v>1.0</v>
      </c>
      <c r="E137" s="227">
        <v>1.0</v>
      </c>
      <c r="F137" s="227">
        <v>1.0</v>
      </c>
      <c r="G137" s="253" t="str">
        <f t="shared" si="5"/>
        <v>0.1</v>
      </c>
      <c r="H137" s="254">
        <v>15.0</v>
      </c>
      <c r="I137" s="254">
        <v>15.0</v>
      </c>
      <c r="J137" s="254" t="str">
        <f>H137/Main!$D$9</f>
        <v>15</v>
      </c>
      <c r="K137" s="254" t="str">
        <f>I137/Main!$D$10</f>
        <v>15</v>
      </c>
      <c r="L137" s="254" t="str">
        <f t="shared" si="6"/>
        <v>1</v>
      </c>
      <c r="M137" s="254">
        <v>1.0</v>
      </c>
      <c r="N137" s="256" t="s">
        <v>12</v>
      </c>
      <c r="O137" s="256" t="s">
        <v>12</v>
      </c>
      <c r="P137" s="255"/>
      <c r="Q137" s="256">
        <v>64.0</v>
      </c>
      <c r="R137" s="256" t="str">
        <f>Q137*Main!$D$6</f>
        <v>64</v>
      </c>
      <c r="S137" s="257"/>
      <c r="T137" s="257"/>
      <c r="U137" s="255"/>
      <c r="V137" s="255"/>
      <c r="W137" s="257"/>
      <c r="X137" s="257"/>
      <c r="Y137" s="255"/>
      <c r="Z137" s="255"/>
      <c r="AA137" s="255"/>
      <c r="AB137" s="255"/>
      <c r="AC137" s="335"/>
      <c r="AD137" s="225">
        <v>7.0</v>
      </c>
      <c r="AE137" s="225">
        <v>0.0</v>
      </c>
      <c r="AF137" s="225">
        <v>2.0</v>
      </c>
      <c r="AG137" s="225">
        <v>0.0</v>
      </c>
      <c r="AH137" s="225">
        <v>4.0</v>
      </c>
      <c r="AI137" s="225">
        <v>0.0</v>
      </c>
      <c r="AJ137" s="225">
        <v>1.0</v>
      </c>
      <c r="AK137" s="309">
        <v>4.0</v>
      </c>
      <c r="AL137" s="225">
        <v>0.0</v>
      </c>
      <c r="AM137" s="225">
        <v>0.0</v>
      </c>
      <c r="AN137" s="225">
        <v>0.0</v>
      </c>
      <c r="AO137" s="225">
        <v>0.0</v>
      </c>
      <c r="AP137" s="225">
        <v>0.0</v>
      </c>
      <c r="AQ137" s="225">
        <v>0.0</v>
      </c>
      <c r="AR137" s="225">
        <v>0.0</v>
      </c>
      <c r="AS137" s="225">
        <v>0.0</v>
      </c>
      <c r="AT137" s="225">
        <v>0.0</v>
      </c>
      <c r="AU137" s="225">
        <v>0.0</v>
      </c>
      <c r="AV137" s="225">
        <v>0.0</v>
      </c>
      <c r="AW137" s="225">
        <v>0.0</v>
      </c>
      <c r="AX137" s="225">
        <v>0.0</v>
      </c>
      <c r="AY137" s="239" t="str">
        <f t="shared" ref="AY137:BS137" si="553">IF(AD137 = 0, "", AD137)</f>
        <v>7</v>
      </c>
      <c r="AZ137" s="227" t="str">
        <f t="shared" si="553"/>
        <v/>
      </c>
      <c r="BA137" s="225" t="str">
        <f t="shared" si="553"/>
        <v>2</v>
      </c>
      <c r="BB137" s="227" t="str">
        <f t="shared" si="553"/>
        <v/>
      </c>
      <c r="BC137" s="225" t="str">
        <f t="shared" si="553"/>
        <v>4</v>
      </c>
      <c r="BD137" s="227" t="str">
        <f t="shared" si="553"/>
        <v/>
      </c>
      <c r="BE137" s="225" t="str">
        <f t="shared" si="553"/>
        <v>1</v>
      </c>
      <c r="BF137" s="309" t="str">
        <f t="shared" si="553"/>
        <v>4</v>
      </c>
      <c r="BG137" s="227" t="str">
        <f t="shared" si="553"/>
        <v/>
      </c>
      <c r="BH137" s="227" t="str">
        <f t="shared" si="553"/>
        <v/>
      </c>
      <c r="BI137" s="227" t="str">
        <f t="shared" si="553"/>
        <v/>
      </c>
      <c r="BJ137" s="227" t="str">
        <f t="shared" si="553"/>
        <v/>
      </c>
      <c r="BK137" s="227" t="str">
        <f t="shared" si="553"/>
        <v/>
      </c>
      <c r="BL137" s="227" t="str">
        <f t="shared" si="553"/>
        <v/>
      </c>
      <c r="BM137" s="227" t="str">
        <f t="shared" si="553"/>
        <v/>
      </c>
      <c r="BN137" s="227" t="str">
        <f t="shared" si="553"/>
        <v/>
      </c>
      <c r="BO137" s="227" t="str">
        <f t="shared" si="553"/>
        <v/>
      </c>
      <c r="BP137" s="227" t="str">
        <f t="shared" si="553"/>
        <v/>
      </c>
      <c r="BQ137" s="227" t="str">
        <f t="shared" si="553"/>
        <v/>
      </c>
      <c r="BR137" s="227" t="str">
        <f t="shared" si="553"/>
        <v/>
      </c>
      <c r="BS137" s="238" t="str">
        <f t="shared" si="553"/>
        <v/>
      </c>
      <c r="BT137" s="239" t="str">
        <f>$AY137*Assembly!Y$4+$AZ137*Assembly!Y$5+$BA137*Assembly!Y$6+$BB137*Assembly!Y$7+$BC137*Assembly!Y$8+$BD137*Assembly!Y$9+$BE137*Assembly!Y$10+$BF137*Assembly!Y$11+$BG137*Assembly!Y$12+$BH137*Assembly!Y$13+$BI137*Assembly!Y$14+$BJ137*Assembly!Y$15+$BK137*Assembly!Y$16+$BL137*Assembly!Y$17+$BM137*Assembly!Y$18+$BN137*Assembly!Y$19+$BO137*Assembly!Y$20+$BP137*Assembly!Y$21+$BQ137*Assembly!Y$22+$BR137*Assembly!Y$23+$BS137*Assembly!Y$24</f>
        <v>205</v>
      </c>
      <c r="BU137" s="225" t="str">
        <f t="shared" si="8"/>
        <v>1,638</v>
      </c>
      <c r="BV137" s="225" t="str">
        <f>$AY137*Assembly!AC$4+$AZ137*Assembly!AC$5+$BA137*Assembly!AC$6+$BB137*Assembly!AC$7+$BC137*Assembly!AC$8+$BD137*Assembly!AC$9+$BE137*Assembly!AC$10+$BF137*Assembly!AC$11+$BG137*Assembly!AC$12+$BH137*Assembly!AC$13+$BI137*Assembly!AC$14+$BJ137*Assembly!AC$15+$BK137*Assembly!AC$16+$BL137*Assembly!AC$17+$BM137*Assembly!AC$18+$BN137*Assembly!AC$19+$BO137*Assembly!AC$20+$BP137*Assembly!AC$21+$BQ137*Assembly!AC$22+$BR137*Assembly!AC$23+$BS137*Assembly!AC$24</f>
        <v>894</v>
      </c>
      <c r="BW137" s="240" t="str">
        <f t="shared" si="9"/>
        <v>4.37</v>
      </c>
      <c r="BX137" s="241" t="str">
        <f t="shared" si="10"/>
        <v>7152</v>
      </c>
      <c r="BY137" s="242" t="str">
        <f t="shared" si="11"/>
        <v>0.5</v>
      </c>
      <c r="BZ137" s="311" t="str">
        <f t="shared" si="541"/>
        <v>0.3 L</v>
      </c>
      <c r="CA137" s="225" t="str">
        <f>$AY137*Assembly!X$4+$AZ137*Assembly!X$5+$BA137*Assembly!X$6+$BB137*Assembly!X$7+$BC137*Assembly!X$8+$BD137*Assembly!X$9+$BE137*Assembly!X$10+$BF137*Assembly!X$11+$BG137*Assembly!X$12+$BH137*Assembly!X$13+$BI137*Assembly!X$14+$BJ137*Assembly!X$15+$BK137*Assembly!X$16+$BL137*Assembly!X$17+$BM137*Assembly!X$18+$BN137*Assembly!X$19+$BO137*Assembly!X$20+$BP137*Assembly!X$21+$BQ137*Assembly!X$22+$BR137*Assembly!X$23+$BS137*Assembly!X$24</f>
        <v>30</v>
      </c>
      <c r="CB137" s="225" t="str">
        <f t="shared" si="12"/>
        <v>4,667</v>
      </c>
      <c r="CC137" s="223" t="str">
        <f t="shared" si="13"/>
        <v>0.0047</v>
      </c>
      <c r="CD137" s="243" t="str">
        <f>$AY137*Assembly!AB$4+$AZ137*Assembly!AB$5+$BA137*Assembly!AB$6+$BB137*Assembly!AB$7+$BC137*Assembly!AB$8+$BD137*Assembly!AB$9+$BE137*Assembly!AB$10+$BF137*Assembly!AB$11+$BG137*Assembly!AB$12+$BH137*Assembly!AB$13+$BI137*Assembly!AB$14+$BJ137*Assembly!AB$15+$BK137*Assembly!AB$16+$BL137*Assembly!AB$17+$BM137*Assembly!AB$18+$BN137*Assembly!AB$19+$BO137*Assembly!AB$20+$BP137*Assembly!AB$21+$BQ137*Assembly!AB$22+$BR137*Assembly!AB$23+$BS137*Assembly!AB$24</f>
        <v>45</v>
      </c>
      <c r="CE137" s="256" t="str">
        <f>$AY137*Assembly!M$4+$AZ137*Assembly!M$5+$BA137*Assembly!M$6+$BB137*Assembly!M$7+$BC137*Assembly!M$8+$BD137*Assembly!M$9+$BE137*Assembly!M$10+$BF137*Assembly!M$11+$BG137*Assembly!M$12+$BH137*Assembly!M$13+$BI137*Assembly!M$14+$BJ137*Assembly!M$15+$BK137*Assembly!M$16+$BL137*Assembly!M$17+$BM137*Assembly!M$18+$BN137*Assembly!M$19+$BO137*Assembly!M$20+$BP137*Assembly!M$21+$BQ137*Assembly!M$22+$BR137*Assembly!M$23+$BS137*Assembly!M$24</f>
        <v>219</v>
      </c>
      <c r="CF137" s="256" t="str">
        <f>$AY137*Assembly!N$4+$AZ137*Assembly!N$5+$BA137*Assembly!N$6+$BB137*Assembly!N$7+$BC137*Assembly!N$8+$BD137*Assembly!N$9+$BE137*Assembly!N$10+$BF137*Assembly!N$11+$BG137*Assembly!N$12+$BH137*Assembly!N$13+$BI137*Assembly!N$14+$BJ137*Assembly!N$15+$BK137*Assembly!N$16+$BL137*Assembly!N$17+$BM137*Assembly!N$18+$BN137*Assembly!N$19+$BO137*Assembly!N$20+$BP137*Assembly!N$21+$BQ137*Assembly!N$22+$BR137*Assembly!N$23+$BS137*Assembly!N$24</f>
        <v>5</v>
      </c>
      <c r="CG137" s="256" t="str">
        <f>$AY137*Assembly!O$4+$AZ137*Assembly!O$5+$BA137*Assembly!O$6+$BB137*Assembly!O$7+$BC137*Assembly!O$8+$BD137*Assembly!O$9+$BE137*Assembly!O$10+$BF137*Assembly!O$11+$BG137*Assembly!O$12+$BH137*Assembly!O$13+$BI137*Assembly!O$14+$BJ137*Assembly!O$15+$BK137*Assembly!O$16+$BL137*Assembly!O$17+$BM137*Assembly!O$18+$BN137*Assembly!O$19+$BO137*Assembly!O$20+$BP137*Assembly!O$21+$BQ137*Assembly!O$22+$BR137*Assembly!O$23+$BS137*Assembly!O$24</f>
        <v>0</v>
      </c>
      <c r="CH137" s="254" t="str">
        <f>$AY137*Assembly!P$4+$AZ137*Assembly!P$5+$BA137*Assembly!P$6+$BB137*Assembly!P$7+$BC137*Assembly!P$8+$BD137*Assembly!P$9+$BE137*Assembly!P$10+$BF137*Assembly!P$11+$BG137*Assembly!P$12+$BH137*Assembly!P$13+$BI137*Assembly!P$14+$BJ137*Assembly!P$15+$BK137*Assembly!P$16+$BL137*Assembly!P$17+$BM137*Assembly!P$18+$BN137*Assembly!P$19+$BO137*Assembly!P$20+$BP137*Assembly!P$21+$BQ137*Assembly!P$22+$BR137*Assembly!P$23+$BS137*Assembly!P$24</f>
        <v>0</v>
      </c>
      <c r="CI137" s="254" t="str">
        <f>$AY137*Assembly!Q$4+$AZ137*Assembly!Q$5+$BA137*Assembly!Q$6+$BB137*Assembly!Q$7+$BC137*Assembly!Q$8+$BD137*Assembly!Q$9+$BE137*Assembly!Q$10+$BF137*Assembly!Q$11+$BG137*Assembly!Q$12+$BH137*Assembly!Q$13+$BI137*Assembly!Q$14+$BJ137*Assembly!Q$15+$BK137*Assembly!Q$16+$BL137*Assembly!Q$17+$BM137*Assembly!Q$18+$BN137*Assembly!Q$19+$BO137*Assembly!Q$20+$BP137*Assembly!Q$21+$BQ137*Assembly!Q$22+$BR137*Assembly!Q$23+$BS137*Assembly!Q$24</f>
        <v>0.8</v>
      </c>
      <c r="CJ137" s="256" t="str">
        <f>$AY137*Assembly!R$4+$AZ137*Assembly!R$5+$BA137*Assembly!R$6+$BB137*Assembly!R$7+$BC137*Assembly!R$8+$BD137*Assembly!R$9+$BE137*Assembly!R$10+$BF137*Assembly!R$11+$BG137*Assembly!R$12+$BH137*Assembly!R$13+$BI137*Assembly!R$14+$BJ137*Assembly!R$15+$BK137*Assembly!R$16+$BL137*Assembly!R$17+$BM137*Assembly!R$18+$BN137*Assembly!R$19+$BO137*Assembly!R$20+$BP137*Assembly!R$21+$BQ137*Assembly!R$22+$BR137*Assembly!R$23+$BS137*Assembly!R$24</f>
        <v>0</v>
      </c>
      <c r="CK137" s="254" t="str">
        <f>$AY137*Assembly!S$4+$AZ137*Assembly!S$5+$BA137*Assembly!S$6+$BB137*Assembly!S$7+$BC137*Assembly!S$8+$BD137*Assembly!S$9+$BE137*Assembly!S$10+$BF137*Assembly!S$11+$BG137*Assembly!S$12+$BH137*Assembly!S$13+$BI137*Assembly!S$14+$BJ137*Assembly!S$15+$BK137*Assembly!S$16+$BL137*Assembly!S$17+$BM137*Assembly!S$18+$BN137*Assembly!S$19+$BO137*Assembly!S$20+$BP137*Assembly!S$21+$BQ137*Assembly!S$22+$BR137*Assembly!S$23+$BS137*Assembly!S$24</f>
        <v>0</v>
      </c>
      <c r="CL137" s="254" t="str">
        <f>$AY137*Assembly!T$4+$AZ137*Assembly!T$5+$BA137*Assembly!T$6+$BB137*Assembly!T$7+$BC137*Assembly!T$8+$BD137*Assembly!T$9+$BE137*Assembly!T$10+$BF137*Assembly!T$11+$BG137*Assembly!T$12+$BH137*Assembly!T$13+$BI137*Assembly!T$14+$BJ137*Assembly!T$15+$BK137*Assembly!T$16+$BL137*Assembly!T$17+$BM137*Assembly!T$18+$BN137*Assembly!T$19+$BO137*Assembly!T$20+$BP137*Assembly!T$21+$BQ137*Assembly!T$22+$BR137*Assembly!T$23+$BS137*Assembly!T$24</f>
        <v>0</v>
      </c>
      <c r="CM137" s="254" t="str">
        <f>$AY137*Assembly!U$4+$AZ137*Assembly!U$5+$BA137*Assembly!U$6+$BB137*Assembly!U$7+$BC137*Assembly!U$8+$BD137*Assembly!U$9+$BE137*Assembly!U$10+$BF137*Assembly!U$11+$BG137*Assembly!U$12+$BH137*Assembly!U$13+$BI137*Assembly!U$14+$BJ137*Assembly!U$15+$BK137*Assembly!U$16+$BL137*Assembly!U$17+$BM137*Assembly!U$18+$BN137*Assembly!U$19+$BO137*Assembly!U$20+$BP137*Assembly!U$21+$BQ137*Assembly!U$22+$BR137*Assembly!U$23+$BS137*Assembly!U$24</f>
        <v>0</v>
      </c>
      <c r="CN137" s="256" t="str">
        <f>$AY137*Assembly!V$4+$AZ137*Assembly!V$5+$BA137*Assembly!V$6+$BB137*Assembly!V$7+$BC137*Assembly!V$8+$BD137*Assembly!V$9+$BE137*Assembly!V$10+$BF137*Assembly!V$11+$BG137*Assembly!V$12+$BH137*Assembly!V$13+$BI137*Assembly!V$14+$BJ137*Assembly!V$15+$BK137*Assembly!V$16+$BL137*Assembly!V$17+$BM137*Assembly!V$18+$BN137*Assembly!V$19+$BO137*Assembly!V$20+$BP137*Assembly!V$21+$BQ137*Assembly!V$22+$BR137*Assembly!V$23+$BS137*Assembly!V$24</f>
        <v>0</v>
      </c>
      <c r="CO137" s="256" t="str">
        <f>CE137*Refining!$F$3</f>
        <v>391</v>
      </c>
      <c r="CP137" s="256" t="str">
        <f>CF137*Refining!$F$4</f>
        <v>16</v>
      </c>
      <c r="CQ137" s="256" t="str">
        <f>CG137*Refining!$F$5</f>
        <v>0</v>
      </c>
      <c r="CR137" s="256" t="str">
        <f>CH137*Refining!$F$6</f>
        <v>0</v>
      </c>
      <c r="CS137" s="256" t="str">
        <f>CI137*Refining!$F$7</f>
        <v>1</v>
      </c>
      <c r="CT137" s="256" t="str">
        <f>CJ137*Refining!$F$8</f>
        <v>0</v>
      </c>
      <c r="CU137" s="256" t="str">
        <f>CK137*Refining!$F$9</f>
        <v>0</v>
      </c>
      <c r="CV137" s="256" t="str">
        <f>CL137*Refining!$F$10</f>
        <v>0</v>
      </c>
      <c r="CW137" s="256" t="str">
        <f>CM137*Refining!$F$11</f>
        <v>0</v>
      </c>
      <c r="CX137" s="256" t="str">
        <f>CN137*Refining!$F$12</f>
        <v>0</v>
      </c>
      <c r="CY137" s="248" t="str">
        <f t="shared" ref="CY137:DR137" si="554">IF(CE137 = 0, "", CE137)</f>
        <v>219</v>
      </c>
      <c r="CZ137" s="249" t="str">
        <f t="shared" si="554"/>
        <v>5</v>
      </c>
      <c r="DA137" s="245" t="str">
        <f t="shared" si="554"/>
        <v/>
      </c>
      <c r="DB137" s="245" t="str">
        <f t="shared" si="554"/>
        <v/>
      </c>
      <c r="DC137" s="245" t="str">
        <f t="shared" si="554"/>
        <v>0.8</v>
      </c>
      <c r="DD137" s="245" t="str">
        <f t="shared" si="554"/>
        <v/>
      </c>
      <c r="DE137" s="245" t="str">
        <f t="shared" si="554"/>
        <v/>
      </c>
      <c r="DF137" s="245" t="str">
        <f t="shared" si="554"/>
        <v/>
      </c>
      <c r="DG137" s="245" t="str">
        <f t="shared" si="554"/>
        <v/>
      </c>
      <c r="DH137" s="246" t="str">
        <f t="shared" si="554"/>
        <v/>
      </c>
      <c r="DI137" s="248" t="str">
        <f t="shared" si="554"/>
        <v>391</v>
      </c>
      <c r="DJ137" s="249" t="str">
        <f t="shared" si="554"/>
        <v>16</v>
      </c>
      <c r="DK137" s="245" t="str">
        <f t="shared" si="554"/>
        <v/>
      </c>
      <c r="DL137" s="245" t="str">
        <f t="shared" si="554"/>
        <v/>
      </c>
      <c r="DM137" s="249" t="str">
        <f t="shared" si="554"/>
        <v>1</v>
      </c>
      <c r="DN137" s="245" t="str">
        <f t="shared" si="554"/>
        <v/>
      </c>
      <c r="DO137" s="245" t="str">
        <f t="shared" si="554"/>
        <v/>
      </c>
      <c r="DP137" s="245" t="str">
        <f t="shared" si="554"/>
        <v/>
      </c>
      <c r="DQ137" s="245" t="str">
        <f t="shared" si="554"/>
        <v/>
      </c>
      <c r="DR137" s="246" t="str">
        <f t="shared" si="554"/>
        <v/>
      </c>
      <c r="DS137" s="248" t="str">
        <f t="shared" si="15"/>
        <v>225</v>
      </c>
      <c r="DT137" s="249" t="str">
        <f t="shared" si="16"/>
        <v>408</v>
      </c>
      <c r="DU137" s="225" t="str">
        <f>CY137*'Ores &amp; Ingots'!$C$3+CZ137*'Ores &amp; Ingots'!$C$4+DA137*'Ores &amp; Ingots'!$C$5+DB137*'Ores &amp; Ingots'!$C$6+DC137*'Ores &amp; Ingots'!$C$7+DD137*'Ores &amp; Ingots'!$C$8+DE137*'Ores &amp; Ingots'!$C$9+DF137*'Ores &amp; Ingots'!$C$10+DG137*'Ores &amp; Ingots'!$C$11+DH137*'Ores &amp; Ingots'!$C$12</f>
        <v>29</v>
      </c>
      <c r="DV137" s="225" t="str">
        <f>DI137*'Ores &amp; Ingots'!$B$3+DJ137*'Ores &amp; Ingots'!$B$4+DK137*'Ores &amp; Ingots'!$B$5+DL137*'Ores &amp; Ingots'!$B$6+DM137*'Ores &amp; Ingots'!$B$7+DN137*'Ores &amp; Ingots'!$B$8+DO137*'Ores &amp; Ingots'!$B$9+DP137*'Ores &amp; Ingots'!$B$10+DQ137*'Ores &amp; Ingots'!$B$11+DR137*'Ores &amp; Ingots'!$B$12</f>
        <v>151</v>
      </c>
      <c r="DW137" s="249" t="str">
        <f>CY137*Refining!$G$3+CZ137*Refining!$G$4+DA137*Refining!$G$5+DB137*Refining!$G$6+DC137*Refining!$G$7+DD137*Refining!$G$8+DE137*Refining!$G$9+DF137*Refining!$G$10+DG137*Refining!$G$11+DH137*Refining!$G$12</f>
        <v>40</v>
      </c>
      <c r="DX137" s="249" t="str">
        <f t="shared" si="17"/>
        <v>6,182</v>
      </c>
      <c r="DY137" s="250" t="str">
        <f t="shared" si="18"/>
        <v>0.0062</v>
      </c>
      <c r="DZ137" s="248" t="str">
        <f t="shared" si="19"/>
        <v>85</v>
      </c>
      <c r="EA137" s="251" t="str">
        <f t="shared" ref="EA137:EB137" si="555">DZ137/60</f>
        <v>1.4</v>
      </c>
      <c r="EB137" s="251" t="str">
        <f t="shared" si="555"/>
        <v>0.0</v>
      </c>
      <c r="EC137" s="543" t="str">
        <f t="shared" si="21"/>
        <v>0.00</v>
      </c>
      <c r="ED137" s="248" t="str">
        <f t="shared" si="22"/>
        <v>10,848</v>
      </c>
      <c r="EE137" s="251" t="str">
        <f t="shared" ref="EE137:EF137" si="556">ED137/1000</f>
        <v>10.8</v>
      </c>
      <c r="EF137" s="252" t="str">
        <f t="shared" si="556"/>
        <v>0.01</v>
      </c>
      <c r="EG137" s="544" t="str">
        <f t="shared" si="24"/>
        <v>0.0108</v>
      </c>
      <c r="EH137" s="225" t="s">
        <v>12</v>
      </c>
    </row>
    <row r="138">
      <c r="A138" s="33"/>
      <c r="B138" s="226" t="s">
        <v>1011</v>
      </c>
      <c r="C138" s="227" t="s">
        <v>885</v>
      </c>
      <c r="D138" s="227">
        <v>1.0</v>
      </c>
      <c r="E138" s="227">
        <v>3.0</v>
      </c>
      <c r="F138" s="227">
        <v>3.0</v>
      </c>
      <c r="G138" s="253" t="str">
        <f t="shared" si="5"/>
        <v>1.1</v>
      </c>
      <c r="H138" s="254">
        <v>3.0</v>
      </c>
      <c r="I138" s="254">
        <v>3.0</v>
      </c>
      <c r="J138" s="254" t="str">
        <f>H138/Main!$D$9</f>
        <v>3</v>
      </c>
      <c r="K138" s="254" t="str">
        <f>I138/Main!$D$10</f>
        <v>3</v>
      </c>
      <c r="L138" s="254" t="str">
        <f t="shared" si="6"/>
        <v>1</v>
      </c>
      <c r="M138" s="254">
        <v>1.0</v>
      </c>
      <c r="N138" s="255"/>
      <c r="O138" s="255"/>
      <c r="P138" s="255"/>
      <c r="Q138" s="256"/>
      <c r="R138" s="255"/>
      <c r="S138" s="257"/>
      <c r="T138" s="257"/>
      <c r="U138" s="255"/>
      <c r="V138" s="255"/>
      <c r="W138" s="257"/>
      <c r="X138" s="257"/>
      <c r="Y138" s="255"/>
      <c r="Z138" s="255"/>
      <c r="AA138" s="255"/>
      <c r="AB138" s="255"/>
      <c r="AC138" s="335"/>
      <c r="AD138" s="225">
        <v>4.0</v>
      </c>
      <c r="AE138" s="225">
        <v>0.0</v>
      </c>
      <c r="AF138" s="225">
        <v>5.0</v>
      </c>
      <c r="AG138" s="225">
        <v>0.0</v>
      </c>
      <c r="AH138" s="225">
        <v>12.0</v>
      </c>
      <c r="AI138" s="225">
        <v>0.0</v>
      </c>
      <c r="AJ138" s="309">
        <v>2.0</v>
      </c>
      <c r="AK138" s="225">
        <v>0.0</v>
      </c>
      <c r="AL138" s="225">
        <v>0.0</v>
      </c>
      <c r="AM138" s="225">
        <v>0.0</v>
      </c>
      <c r="AN138" s="225">
        <v>0.0</v>
      </c>
      <c r="AO138" s="225">
        <v>0.0</v>
      </c>
      <c r="AP138" s="225">
        <v>0.0</v>
      </c>
      <c r="AQ138" s="225">
        <v>0.0</v>
      </c>
      <c r="AR138" s="225">
        <v>0.0</v>
      </c>
      <c r="AS138" s="225">
        <v>0.0</v>
      </c>
      <c r="AT138" s="225">
        <v>0.0</v>
      </c>
      <c r="AU138" s="225">
        <v>0.0</v>
      </c>
      <c r="AV138" s="225">
        <v>0.0</v>
      </c>
      <c r="AW138" s="225">
        <v>0.0</v>
      </c>
      <c r="AX138" s="225">
        <v>0.0</v>
      </c>
      <c r="AY138" s="239" t="str">
        <f t="shared" ref="AY138:BS138" si="557">IF(AD138 = 0, "", AD138)</f>
        <v>4</v>
      </c>
      <c r="AZ138" s="227" t="str">
        <f t="shared" si="557"/>
        <v/>
      </c>
      <c r="BA138" s="225" t="str">
        <f t="shared" si="557"/>
        <v>5</v>
      </c>
      <c r="BB138" s="227" t="str">
        <f t="shared" si="557"/>
        <v/>
      </c>
      <c r="BC138" s="225" t="str">
        <f t="shared" si="557"/>
        <v>12</v>
      </c>
      <c r="BD138" s="227" t="str">
        <f t="shared" si="557"/>
        <v/>
      </c>
      <c r="BE138" s="309" t="str">
        <f t="shared" si="557"/>
        <v>2</v>
      </c>
      <c r="BF138" s="227" t="str">
        <f t="shared" si="557"/>
        <v/>
      </c>
      <c r="BG138" s="227" t="str">
        <f t="shared" si="557"/>
        <v/>
      </c>
      <c r="BH138" s="227" t="str">
        <f t="shared" si="557"/>
        <v/>
      </c>
      <c r="BI138" s="227" t="str">
        <f t="shared" si="557"/>
        <v/>
      </c>
      <c r="BJ138" s="227" t="str">
        <f t="shared" si="557"/>
        <v/>
      </c>
      <c r="BK138" s="227" t="str">
        <f t="shared" si="557"/>
        <v/>
      </c>
      <c r="BL138" s="227" t="str">
        <f t="shared" si="557"/>
        <v/>
      </c>
      <c r="BM138" s="227" t="str">
        <f t="shared" si="557"/>
        <v/>
      </c>
      <c r="BN138" s="227" t="str">
        <f t="shared" si="557"/>
        <v/>
      </c>
      <c r="BO138" s="227" t="str">
        <f t="shared" si="557"/>
        <v/>
      </c>
      <c r="BP138" s="227" t="str">
        <f t="shared" si="557"/>
        <v/>
      </c>
      <c r="BQ138" s="227" t="str">
        <f t="shared" si="557"/>
        <v/>
      </c>
      <c r="BR138" s="227" t="str">
        <f t="shared" si="557"/>
        <v/>
      </c>
      <c r="BS138" s="238" t="str">
        <f t="shared" si="557"/>
        <v/>
      </c>
      <c r="BT138" s="239" t="str">
        <f>$AY138*Assembly!Y$4+$AZ138*Assembly!Y$5+$BA138*Assembly!Y$6+$BB138*Assembly!Y$7+$BC138*Assembly!Y$8+$BD138*Assembly!Y$9+$BE138*Assembly!Y$10+$BF138*Assembly!Y$11+$BG138*Assembly!Y$12+$BH138*Assembly!Y$13+$BI138*Assembly!Y$14+$BJ138*Assembly!Y$15+$BK138*Assembly!Y$16+$BL138*Assembly!Y$17+$BM138*Assembly!Y$18+$BN138*Assembly!Y$19+$BO138*Assembly!Y$20+$BP138*Assembly!Y$21+$BQ138*Assembly!Y$22+$BR138*Assembly!Y$23+$BS138*Assembly!Y$24</f>
        <v>244</v>
      </c>
      <c r="BU138" s="225" t="str">
        <f t="shared" si="8"/>
        <v>217</v>
      </c>
      <c r="BV138" s="225" t="str">
        <f>$AY138*Assembly!AC$4+$AZ138*Assembly!AC$5+$BA138*Assembly!AC$6+$BB138*Assembly!AC$7+$BC138*Assembly!AC$8+$BD138*Assembly!AC$9+$BE138*Assembly!AC$10+$BF138*Assembly!AC$11+$BG138*Assembly!AC$12+$BH138*Assembly!AC$13+$BI138*Assembly!AC$14+$BJ138*Assembly!AC$15+$BK138*Assembly!AC$16+$BL138*Assembly!AC$17+$BM138*Assembly!AC$18+$BN138*Assembly!AC$19+$BO138*Assembly!AC$20+$BP138*Assembly!AC$21+$BQ138*Assembly!AC$22+$BR138*Assembly!AC$23+$BS138*Assembly!AC$24</f>
        <v>915</v>
      </c>
      <c r="BW138" s="240" t="str">
        <f t="shared" si="9"/>
        <v>3.75</v>
      </c>
      <c r="BX138" s="241" t="str">
        <f t="shared" si="10"/>
        <v>813</v>
      </c>
      <c r="BY138" s="242" t="str">
        <f t="shared" si="11"/>
        <v>4.2</v>
      </c>
      <c r="BZ138" s="349"/>
      <c r="CA138" s="225" t="str">
        <f>$AY138*Assembly!X$4+$AZ138*Assembly!X$5+$BA138*Assembly!X$6+$BB138*Assembly!X$7+$BC138*Assembly!X$8+$BD138*Assembly!X$9+$BE138*Assembly!X$10+$BF138*Assembly!X$11+$BG138*Assembly!X$12+$BH138*Assembly!X$13+$BI138*Assembly!X$14+$BJ138*Assembly!X$15+$BK138*Assembly!X$16+$BL138*Assembly!X$17+$BM138*Assembly!X$18+$BN138*Assembly!X$19+$BO138*Assembly!X$20+$BP138*Assembly!X$21+$BQ138*Assembly!X$22+$BR138*Assembly!X$23+$BS138*Assembly!X$24</f>
        <v>59</v>
      </c>
      <c r="CB138" s="225" t="str">
        <f t="shared" si="12"/>
        <v>9,178</v>
      </c>
      <c r="CC138" s="223" t="str">
        <f t="shared" si="13"/>
        <v>0.0092</v>
      </c>
      <c r="CD138" s="243" t="str">
        <f>$AY138*Assembly!AB$4+$AZ138*Assembly!AB$5+$BA138*Assembly!AB$6+$BB138*Assembly!AB$7+$BC138*Assembly!AB$8+$BD138*Assembly!AB$9+$BE138*Assembly!AB$10+$BF138*Assembly!AB$11+$BG138*Assembly!AB$12+$BH138*Assembly!AB$13+$BI138*Assembly!AB$14+$BJ138*Assembly!AB$15+$BK138*Assembly!AB$16+$BL138*Assembly!AB$17+$BM138*Assembly!AB$18+$BN138*Assembly!AB$19+$BO138*Assembly!AB$20+$BP138*Assembly!AB$21+$BQ138*Assembly!AB$22+$BR138*Assembly!AB$23+$BS138*Assembly!AB$24</f>
        <v>62</v>
      </c>
      <c r="CE138" s="256" t="str">
        <f>$AY138*Assembly!M$4+$AZ138*Assembly!M$5+$BA138*Assembly!M$6+$BB138*Assembly!M$7+$BC138*Assembly!M$8+$BD138*Assembly!M$9+$BE138*Assembly!M$10+$BF138*Assembly!M$11+$BG138*Assembly!M$12+$BH138*Assembly!M$13+$BI138*Assembly!M$14+$BJ138*Assembly!M$15+$BK138*Assembly!M$16+$BL138*Assembly!M$17+$BM138*Assembly!M$18+$BN138*Assembly!M$19+$BO138*Assembly!M$20+$BP138*Assembly!M$21+$BQ138*Assembly!M$22+$BR138*Assembly!M$23+$BS138*Assembly!M$24</f>
        <v>269</v>
      </c>
      <c r="CF138" s="256" t="str">
        <f>$AY138*Assembly!N$4+$AZ138*Assembly!N$5+$BA138*Assembly!N$6+$BB138*Assembly!N$7+$BC138*Assembly!N$8+$BD138*Assembly!N$9+$BE138*Assembly!N$10+$BF138*Assembly!N$11+$BG138*Assembly!N$12+$BH138*Assembly!N$13+$BI138*Assembly!N$14+$BJ138*Assembly!N$15+$BK138*Assembly!N$16+$BL138*Assembly!N$17+$BM138*Assembly!N$18+$BN138*Assembly!N$19+$BO138*Assembly!N$20+$BP138*Assembly!N$21+$BQ138*Assembly!N$22+$BR138*Assembly!N$23+$BS138*Assembly!N$24</f>
        <v>10</v>
      </c>
      <c r="CG138" s="256" t="str">
        <f>$AY138*Assembly!O$4+$AZ138*Assembly!O$5+$BA138*Assembly!O$6+$BB138*Assembly!O$7+$BC138*Assembly!O$8+$BD138*Assembly!O$9+$BE138*Assembly!O$10+$BF138*Assembly!O$11+$BG138*Assembly!O$12+$BH138*Assembly!O$13+$BI138*Assembly!O$14+$BJ138*Assembly!O$15+$BK138*Assembly!O$16+$BL138*Assembly!O$17+$BM138*Assembly!O$18+$BN138*Assembly!O$19+$BO138*Assembly!O$20+$BP138*Assembly!O$21+$BQ138*Assembly!O$22+$BR138*Assembly!O$23+$BS138*Assembly!O$24</f>
        <v>0</v>
      </c>
      <c r="CH138" s="254" t="str">
        <f>$AY138*Assembly!P$4+$AZ138*Assembly!P$5+$BA138*Assembly!P$6+$BB138*Assembly!P$7+$BC138*Assembly!P$8+$BD138*Assembly!P$9+$BE138*Assembly!P$10+$BF138*Assembly!P$11+$BG138*Assembly!P$12+$BH138*Assembly!P$13+$BI138*Assembly!P$14+$BJ138*Assembly!P$15+$BK138*Assembly!P$16+$BL138*Assembly!P$17+$BM138*Assembly!P$18+$BN138*Assembly!P$19+$BO138*Assembly!P$20+$BP138*Assembly!P$21+$BQ138*Assembly!P$22+$BR138*Assembly!P$23+$BS138*Assembly!P$24</f>
        <v>0</v>
      </c>
      <c r="CI138" s="254" t="str">
        <f>$AY138*Assembly!Q$4+$AZ138*Assembly!Q$5+$BA138*Assembly!Q$6+$BB138*Assembly!Q$7+$BC138*Assembly!Q$8+$BD138*Assembly!Q$9+$BE138*Assembly!Q$10+$BF138*Assembly!Q$11+$BG138*Assembly!Q$12+$BH138*Assembly!Q$13+$BI138*Assembly!Q$14+$BJ138*Assembly!Q$15+$BK138*Assembly!Q$16+$BL138*Assembly!Q$17+$BM138*Assembly!Q$18+$BN138*Assembly!Q$19+$BO138*Assembly!Q$20+$BP138*Assembly!Q$21+$BQ138*Assembly!Q$22+$BR138*Assembly!Q$23+$BS138*Assembly!Q$24</f>
        <v>0</v>
      </c>
      <c r="CJ138" s="256" t="str">
        <f>$AY138*Assembly!R$4+$AZ138*Assembly!R$5+$BA138*Assembly!R$6+$BB138*Assembly!R$7+$BC138*Assembly!R$8+$BD138*Assembly!R$9+$BE138*Assembly!R$10+$BF138*Assembly!R$11+$BG138*Assembly!R$12+$BH138*Assembly!R$13+$BI138*Assembly!R$14+$BJ138*Assembly!R$15+$BK138*Assembly!R$16+$BL138*Assembly!R$17+$BM138*Assembly!R$18+$BN138*Assembly!R$19+$BO138*Assembly!R$20+$BP138*Assembly!R$21+$BQ138*Assembly!R$22+$BR138*Assembly!R$23+$BS138*Assembly!R$24</f>
        <v>0</v>
      </c>
      <c r="CK138" s="254" t="str">
        <f>$AY138*Assembly!S$4+$AZ138*Assembly!S$5+$BA138*Assembly!S$6+$BB138*Assembly!S$7+$BC138*Assembly!S$8+$BD138*Assembly!S$9+$BE138*Assembly!S$10+$BF138*Assembly!S$11+$BG138*Assembly!S$12+$BH138*Assembly!S$13+$BI138*Assembly!S$14+$BJ138*Assembly!S$15+$BK138*Assembly!S$16+$BL138*Assembly!S$17+$BM138*Assembly!S$18+$BN138*Assembly!S$19+$BO138*Assembly!S$20+$BP138*Assembly!S$21+$BQ138*Assembly!S$22+$BR138*Assembly!S$23+$BS138*Assembly!S$24</f>
        <v>0</v>
      </c>
      <c r="CL138" s="254" t="str">
        <f>$AY138*Assembly!T$4+$AZ138*Assembly!T$5+$BA138*Assembly!T$6+$BB138*Assembly!T$7+$BC138*Assembly!T$8+$BD138*Assembly!T$9+$BE138*Assembly!T$10+$BF138*Assembly!T$11+$BG138*Assembly!T$12+$BH138*Assembly!T$13+$BI138*Assembly!T$14+$BJ138*Assembly!T$15+$BK138*Assembly!T$16+$BL138*Assembly!T$17+$BM138*Assembly!T$18+$BN138*Assembly!T$19+$BO138*Assembly!T$20+$BP138*Assembly!T$21+$BQ138*Assembly!T$22+$BR138*Assembly!T$23+$BS138*Assembly!T$24</f>
        <v>0</v>
      </c>
      <c r="CM138" s="254" t="str">
        <f>$AY138*Assembly!U$4+$AZ138*Assembly!U$5+$BA138*Assembly!U$6+$BB138*Assembly!U$7+$BC138*Assembly!U$8+$BD138*Assembly!U$9+$BE138*Assembly!U$10+$BF138*Assembly!U$11+$BG138*Assembly!U$12+$BH138*Assembly!U$13+$BI138*Assembly!U$14+$BJ138*Assembly!U$15+$BK138*Assembly!U$16+$BL138*Assembly!U$17+$BM138*Assembly!U$18+$BN138*Assembly!U$19+$BO138*Assembly!U$20+$BP138*Assembly!U$21+$BQ138*Assembly!U$22+$BR138*Assembly!U$23+$BS138*Assembly!U$24</f>
        <v>0</v>
      </c>
      <c r="CN138" s="256" t="str">
        <f>$AY138*Assembly!V$4+$AZ138*Assembly!V$5+$BA138*Assembly!V$6+$BB138*Assembly!V$7+$BC138*Assembly!V$8+$BD138*Assembly!V$9+$BE138*Assembly!V$10+$BF138*Assembly!V$11+$BG138*Assembly!V$12+$BH138*Assembly!V$13+$BI138*Assembly!V$14+$BJ138*Assembly!V$15+$BK138*Assembly!V$16+$BL138*Assembly!V$17+$BM138*Assembly!V$18+$BN138*Assembly!V$19+$BO138*Assembly!V$20+$BP138*Assembly!V$21+$BQ138*Assembly!V$22+$BR138*Assembly!V$23+$BS138*Assembly!V$24</f>
        <v>0</v>
      </c>
      <c r="CO138" s="256" t="str">
        <f>CE138*Refining!$F$3</f>
        <v>480</v>
      </c>
      <c r="CP138" s="256" t="str">
        <f>CF138*Refining!$F$4</f>
        <v>31</v>
      </c>
      <c r="CQ138" s="256" t="str">
        <f>CG138*Refining!$F$5</f>
        <v>0</v>
      </c>
      <c r="CR138" s="256" t="str">
        <f>CH138*Refining!$F$6</f>
        <v>0</v>
      </c>
      <c r="CS138" s="256" t="str">
        <f>CI138*Refining!$F$7</f>
        <v>0</v>
      </c>
      <c r="CT138" s="256" t="str">
        <f>CJ138*Refining!$F$8</f>
        <v>0</v>
      </c>
      <c r="CU138" s="256" t="str">
        <f>CK138*Refining!$F$9</f>
        <v>0</v>
      </c>
      <c r="CV138" s="256" t="str">
        <f>CL138*Refining!$F$10</f>
        <v>0</v>
      </c>
      <c r="CW138" s="256" t="str">
        <f>CM138*Refining!$F$11</f>
        <v>0</v>
      </c>
      <c r="CX138" s="256" t="str">
        <f>CN138*Refining!$F$12</f>
        <v>0</v>
      </c>
      <c r="CY138" s="248" t="str">
        <f t="shared" ref="CY138:DR138" si="558">IF(CE138 = 0, "", CE138)</f>
        <v>269</v>
      </c>
      <c r="CZ138" s="249" t="str">
        <f t="shared" si="558"/>
        <v>10</v>
      </c>
      <c r="DA138" s="245" t="str">
        <f t="shared" si="558"/>
        <v/>
      </c>
      <c r="DB138" s="245" t="str">
        <f t="shared" si="558"/>
        <v/>
      </c>
      <c r="DC138" s="245" t="str">
        <f t="shared" si="558"/>
        <v/>
      </c>
      <c r="DD138" s="245" t="str">
        <f t="shared" si="558"/>
        <v/>
      </c>
      <c r="DE138" s="245" t="str">
        <f t="shared" si="558"/>
        <v/>
      </c>
      <c r="DF138" s="245" t="str">
        <f t="shared" si="558"/>
        <v/>
      </c>
      <c r="DG138" s="245" t="str">
        <f t="shared" si="558"/>
        <v/>
      </c>
      <c r="DH138" s="246" t="str">
        <f t="shared" si="558"/>
        <v/>
      </c>
      <c r="DI138" s="248" t="str">
        <f t="shared" si="558"/>
        <v>480</v>
      </c>
      <c r="DJ138" s="249" t="str">
        <f t="shared" si="558"/>
        <v>31</v>
      </c>
      <c r="DK138" s="245" t="str">
        <f t="shared" si="558"/>
        <v/>
      </c>
      <c r="DL138" s="245" t="str">
        <f t="shared" si="558"/>
        <v/>
      </c>
      <c r="DM138" s="245" t="str">
        <f t="shared" si="558"/>
        <v/>
      </c>
      <c r="DN138" s="245" t="str">
        <f t="shared" si="558"/>
        <v/>
      </c>
      <c r="DO138" s="245" t="str">
        <f t="shared" si="558"/>
        <v/>
      </c>
      <c r="DP138" s="245" t="str">
        <f t="shared" si="558"/>
        <v/>
      </c>
      <c r="DQ138" s="245" t="str">
        <f t="shared" si="558"/>
        <v/>
      </c>
      <c r="DR138" s="246" t="str">
        <f t="shared" si="558"/>
        <v/>
      </c>
      <c r="DS138" s="248" t="str">
        <f t="shared" si="15"/>
        <v>279</v>
      </c>
      <c r="DT138" s="249" t="str">
        <f t="shared" si="16"/>
        <v>512</v>
      </c>
      <c r="DU138" s="225" t="str">
        <f>CY138*'Ores &amp; Ingots'!$C$3+CZ138*'Ores &amp; Ingots'!$C$4+DA138*'Ores &amp; Ingots'!$C$5+DB138*'Ores &amp; Ingots'!$C$6+DC138*'Ores &amp; Ingots'!$C$7+DD138*'Ores &amp; Ingots'!$C$8+DE138*'Ores &amp; Ingots'!$C$9+DF138*'Ores &amp; Ingots'!$C$10+DG138*'Ores &amp; Ingots'!$C$11+DH138*'Ores &amp; Ingots'!$C$12</f>
        <v>35</v>
      </c>
      <c r="DV138" s="225" t="str">
        <f>DI138*'Ores &amp; Ingots'!$B$3+DJ138*'Ores &amp; Ingots'!$B$4+DK138*'Ores &amp; Ingots'!$B$5+DL138*'Ores &amp; Ingots'!$B$6+DM138*'Ores &amp; Ingots'!$B$7+DN138*'Ores &amp; Ingots'!$B$8+DO138*'Ores &amp; Ingots'!$B$9+DP138*'Ores &amp; Ingots'!$B$10+DQ138*'Ores &amp; Ingots'!$B$11+DR138*'Ores &amp; Ingots'!$B$12</f>
        <v>189</v>
      </c>
      <c r="DW138" s="249" t="str">
        <f>CY138*Refining!$G$3+CZ138*Refining!$G$4+DA138*Refining!$G$5+DB138*Refining!$G$6+DC138*Refining!$G$7+DD138*Refining!$G$8+DE138*Refining!$G$9+DF138*Refining!$G$10+DG138*Refining!$G$11+DH138*Refining!$G$12</f>
        <v>67</v>
      </c>
      <c r="DX138" s="249" t="str">
        <f t="shared" si="17"/>
        <v>10,353</v>
      </c>
      <c r="DY138" s="250" t="str">
        <f t="shared" si="18"/>
        <v>0.0104</v>
      </c>
      <c r="DZ138" s="248" t="str">
        <f t="shared" si="19"/>
        <v>129</v>
      </c>
      <c r="EA138" s="251" t="str">
        <f t="shared" ref="EA138:EB138" si="559">DZ138/60</f>
        <v>2.1</v>
      </c>
      <c r="EB138" s="251" t="str">
        <f t="shared" si="559"/>
        <v>0.0</v>
      </c>
      <c r="EC138" s="543" t="str">
        <f t="shared" si="21"/>
        <v>0.00</v>
      </c>
      <c r="ED138" s="248" t="str">
        <f t="shared" si="22"/>
        <v>19,530</v>
      </c>
      <c r="EE138" s="251" t="str">
        <f t="shared" ref="EE138:EF138" si="560">ED138/1000</f>
        <v>19.5</v>
      </c>
      <c r="EF138" s="252" t="str">
        <f t="shared" si="560"/>
        <v>0.02</v>
      </c>
      <c r="EG138" s="544" t="str">
        <f t="shared" si="24"/>
        <v>0.0195</v>
      </c>
      <c r="EH138" s="225" t="s">
        <v>12</v>
      </c>
    </row>
    <row r="139" hidden="1">
      <c r="A139" s="33"/>
      <c r="B139" s="226" t="s">
        <v>1012</v>
      </c>
      <c r="C139" s="227" t="s">
        <v>886</v>
      </c>
      <c r="D139" s="227">
        <v>1.0</v>
      </c>
      <c r="E139" s="227">
        <v>1.0</v>
      </c>
      <c r="F139" s="227">
        <v>1.0</v>
      </c>
      <c r="G139" s="253" t="str">
        <f t="shared" si="5"/>
        <v>15.6</v>
      </c>
      <c r="H139" s="254">
        <v>24.0</v>
      </c>
      <c r="I139" s="254">
        <v>24.0</v>
      </c>
      <c r="J139" s="254" t="str">
        <f>H139/Main!$D$9</f>
        <v>24</v>
      </c>
      <c r="K139" s="254" t="str">
        <f>I139/Main!$D$10</f>
        <v>24</v>
      </c>
      <c r="L139" s="254" t="str">
        <f t="shared" si="6"/>
        <v>1</v>
      </c>
      <c r="M139" s="254">
        <v>1.0</v>
      </c>
      <c r="N139" s="256" t="str">
        <f>1000000*0.00025</f>
        <v>250</v>
      </c>
      <c r="O139" s="256">
        <v>250.0</v>
      </c>
      <c r="P139" s="255"/>
      <c r="Q139" s="256"/>
      <c r="R139" s="255"/>
      <c r="S139" s="257"/>
      <c r="T139" s="257"/>
      <c r="U139" s="255"/>
      <c r="V139" s="255"/>
      <c r="W139" s="257"/>
      <c r="X139" s="257"/>
      <c r="Y139" s="255"/>
      <c r="Z139" s="255"/>
      <c r="AA139" s="255"/>
      <c r="AB139" s="255"/>
      <c r="AC139" s="335" t="s">
        <v>913</v>
      </c>
      <c r="AD139" s="225">
        <v>0.0</v>
      </c>
      <c r="AE139" s="225">
        <v>50.0</v>
      </c>
      <c r="AF139" s="225">
        <v>50.0</v>
      </c>
      <c r="AG139" s="225">
        <v>0.0</v>
      </c>
      <c r="AH139" s="225">
        <v>120.0</v>
      </c>
      <c r="AI139" s="225">
        <v>0.0</v>
      </c>
      <c r="AJ139" s="309">
        <v>2.0</v>
      </c>
      <c r="AK139" s="225">
        <v>20.0</v>
      </c>
      <c r="AL139" s="225">
        <v>0.0</v>
      </c>
      <c r="AM139" s="225">
        <v>0.0</v>
      </c>
      <c r="AN139" s="225">
        <v>0.0</v>
      </c>
      <c r="AO139" s="225">
        <v>0.0</v>
      </c>
      <c r="AP139" s="225">
        <v>0.0</v>
      </c>
      <c r="AQ139" s="225">
        <v>0.0</v>
      </c>
      <c r="AR139" s="225">
        <v>0.0</v>
      </c>
      <c r="AS139" s="225">
        <v>0.0</v>
      </c>
      <c r="AT139" s="225">
        <v>0.0</v>
      </c>
      <c r="AU139" s="225">
        <v>0.0</v>
      </c>
      <c r="AV139" s="225">
        <v>0.0</v>
      </c>
      <c r="AW139" s="225">
        <v>0.0</v>
      </c>
      <c r="AX139" s="225">
        <v>0.0</v>
      </c>
      <c r="AY139" s="236" t="str">
        <f t="shared" ref="AY139:BS139" si="561">IF(AD139 = 0, "", AD139)</f>
        <v/>
      </c>
      <c r="AZ139" s="225" t="str">
        <f t="shared" si="561"/>
        <v>50</v>
      </c>
      <c r="BA139" s="225" t="str">
        <f t="shared" si="561"/>
        <v>50</v>
      </c>
      <c r="BB139" s="227" t="str">
        <f t="shared" si="561"/>
        <v/>
      </c>
      <c r="BC139" s="225" t="str">
        <f t="shared" si="561"/>
        <v>120</v>
      </c>
      <c r="BD139" s="227" t="str">
        <f t="shared" si="561"/>
        <v/>
      </c>
      <c r="BE139" s="309" t="str">
        <f t="shared" si="561"/>
        <v>2</v>
      </c>
      <c r="BF139" s="225" t="str">
        <f t="shared" si="561"/>
        <v>20</v>
      </c>
      <c r="BG139" s="227" t="str">
        <f t="shared" si="561"/>
        <v/>
      </c>
      <c r="BH139" s="227" t="str">
        <f t="shared" si="561"/>
        <v/>
      </c>
      <c r="BI139" s="227" t="str">
        <f t="shared" si="561"/>
        <v/>
      </c>
      <c r="BJ139" s="227" t="str">
        <f t="shared" si="561"/>
        <v/>
      </c>
      <c r="BK139" s="227" t="str">
        <f t="shared" si="561"/>
        <v/>
      </c>
      <c r="BL139" s="227" t="str">
        <f t="shared" si="561"/>
        <v/>
      </c>
      <c r="BM139" s="227" t="str">
        <f t="shared" si="561"/>
        <v/>
      </c>
      <c r="BN139" s="227" t="str">
        <f t="shared" si="561"/>
        <v/>
      </c>
      <c r="BO139" s="227" t="str">
        <f t="shared" si="561"/>
        <v/>
      </c>
      <c r="BP139" s="227" t="str">
        <f t="shared" si="561"/>
        <v/>
      </c>
      <c r="BQ139" s="227" t="str">
        <f t="shared" si="561"/>
        <v/>
      </c>
      <c r="BR139" s="227" t="str">
        <f t="shared" si="561"/>
        <v/>
      </c>
      <c r="BS139" s="238" t="str">
        <f t="shared" si="561"/>
        <v/>
      </c>
      <c r="BT139" s="239" t="str">
        <f>$AY139*Assembly!Y$4+$AZ139*Assembly!Y$5+$BA139*Assembly!Y$6+$BB139*Assembly!Y$7+$BC139*Assembly!Y$8+$BD139*Assembly!Y$9+$BE139*Assembly!Y$10+$BF139*Assembly!Y$11+$BG139*Assembly!Y$12+$BH139*Assembly!Y$13+$BI139*Assembly!Y$14+$BJ139*Assembly!Y$15+$BK139*Assembly!Y$16+$BL139*Assembly!Y$17+$BM139*Assembly!Y$18+$BN139*Assembly!Y$19+$BO139*Assembly!Y$20+$BP139*Assembly!Y$21+$BQ139*Assembly!Y$22+$BR139*Assembly!Y$23+$BS139*Assembly!Y$24</f>
        <v>1,362</v>
      </c>
      <c r="BU139" s="225" t="str">
        <f t="shared" si="8"/>
        <v>87</v>
      </c>
      <c r="BV139" s="225" t="str">
        <f>$AY139*Assembly!AC$4+$AZ139*Assembly!AC$5+$BA139*Assembly!AC$6+$BB139*Assembly!AC$7+$BC139*Assembly!AC$8+$BD139*Assembly!AC$9+$BE139*Assembly!AC$10+$BF139*Assembly!AC$11+$BG139*Assembly!AC$12+$BH139*Assembly!AC$13+$BI139*Assembly!AC$14+$BJ139*Assembly!AC$15+$BK139*Assembly!AC$16+$BL139*Assembly!AC$17+$BM139*Assembly!AC$18+$BN139*Assembly!AC$19+$BO139*Assembly!AC$20+$BP139*Assembly!AC$21+$BQ139*Assembly!AC$22+$BR139*Assembly!AC$23+$BS139*Assembly!AC$24</f>
        <v>5,200</v>
      </c>
      <c r="BW139" s="240" t="str">
        <f t="shared" si="9"/>
        <v>3.82</v>
      </c>
      <c r="BX139" s="241" t="str">
        <f t="shared" si="10"/>
        <v>333</v>
      </c>
      <c r="BY139" s="242" t="str">
        <f t="shared" si="11"/>
        <v>59.7</v>
      </c>
      <c r="BZ139" s="225"/>
      <c r="CA139" s="225" t="str">
        <f>$AY139*Assembly!X$4+$AZ139*Assembly!X$5+$BA139*Assembly!X$6+$BB139*Assembly!X$7+$BC139*Assembly!X$8+$BD139*Assembly!X$9+$BE139*Assembly!X$10+$BF139*Assembly!X$11+$BG139*Assembly!X$12+$BH139*Assembly!X$13+$BI139*Assembly!X$14+$BJ139*Assembly!X$15+$BK139*Assembly!X$16+$BL139*Assembly!X$17+$BM139*Assembly!X$18+$BN139*Assembly!X$19+$BO139*Assembly!X$20+$BP139*Assembly!X$21+$BQ139*Assembly!X$22+$BR139*Assembly!X$23+$BS139*Assembly!X$24</f>
        <v>602</v>
      </c>
      <c r="CB139" s="225" t="str">
        <f t="shared" si="12"/>
        <v>93,644</v>
      </c>
      <c r="CC139" s="223" t="str">
        <f t="shared" si="13"/>
        <v>0.0936</v>
      </c>
      <c r="CD139" s="243" t="str">
        <f>$AY139*Assembly!AB$4+$AZ139*Assembly!AB$5+$BA139*Assembly!AB$6+$BB139*Assembly!AB$7+$BC139*Assembly!AB$8+$BD139*Assembly!AB$9+$BE139*Assembly!AB$10+$BF139*Assembly!AB$11+$BG139*Assembly!AB$12+$BH139*Assembly!AB$13+$BI139*Assembly!AB$14+$BJ139*Assembly!AB$15+$BK139*Assembly!AB$16+$BL139*Assembly!AB$17+$BM139*Assembly!AB$18+$BN139*Assembly!AB$19+$BO139*Assembly!AB$20+$BP139*Assembly!AB$21+$BQ139*Assembly!AB$22+$BR139*Assembly!AB$23+$BS139*Assembly!AB$24</f>
        <v>626</v>
      </c>
      <c r="CE139" s="256" t="str">
        <f>$AY139*Assembly!M$4+$AZ139*Assembly!M$5+$BA139*Assembly!M$6+$BB139*Assembly!M$7+$BC139*Assembly!M$8+$BD139*Assembly!M$9+$BE139*Assembly!M$10+$BF139*Assembly!M$11+$BG139*Assembly!M$12+$BH139*Assembly!M$13+$BI139*Assembly!M$14+$BJ139*Assembly!M$15+$BK139*Assembly!M$16+$BL139*Assembly!M$17+$BM139*Assembly!M$18+$BN139*Assembly!M$19+$BO139*Assembly!M$20+$BP139*Assembly!M$21+$BQ139*Assembly!M$22+$BR139*Assembly!M$23+$BS139*Assembly!M$24</f>
        <v>1,675</v>
      </c>
      <c r="CF139" s="256" t="str">
        <f>$AY139*Assembly!N$4+$AZ139*Assembly!N$5+$BA139*Assembly!N$6+$BB139*Assembly!N$7+$BC139*Assembly!N$8+$BD139*Assembly!N$9+$BE139*Assembly!N$10+$BF139*Assembly!N$11+$BG139*Assembly!N$12+$BH139*Assembly!N$13+$BI139*Assembly!N$14+$BJ139*Assembly!N$15+$BK139*Assembly!N$16+$BL139*Assembly!N$17+$BM139*Assembly!N$18+$BN139*Assembly!N$19+$BO139*Assembly!N$20+$BP139*Assembly!N$21+$BQ139*Assembly!N$22+$BR139*Assembly!N$23+$BS139*Assembly!N$24</f>
        <v>10</v>
      </c>
      <c r="CG139" s="256" t="str">
        <f>$AY139*Assembly!O$4+$AZ139*Assembly!O$5+$BA139*Assembly!O$6+$BB139*Assembly!O$7+$BC139*Assembly!O$8+$BD139*Assembly!O$9+$BE139*Assembly!O$10+$BF139*Assembly!O$11+$BG139*Assembly!O$12+$BH139*Assembly!O$13+$BI139*Assembly!O$14+$BJ139*Assembly!O$15+$BK139*Assembly!O$16+$BL139*Assembly!O$17+$BM139*Assembly!O$18+$BN139*Assembly!O$19+$BO139*Assembly!O$20+$BP139*Assembly!O$21+$BQ139*Assembly!O$22+$BR139*Assembly!O$23+$BS139*Assembly!O$24</f>
        <v>0</v>
      </c>
      <c r="CH139" s="254" t="str">
        <f>$AY139*Assembly!P$4+$AZ139*Assembly!P$5+$BA139*Assembly!P$6+$BB139*Assembly!P$7+$BC139*Assembly!P$8+$BD139*Assembly!P$9+$BE139*Assembly!P$10+$BF139*Assembly!P$11+$BG139*Assembly!P$12+$BH139*Assembly!P$13+$BI139*Assembly!P$14+$BJ139*Assembly!P$15+$BK139*Assembly!P$16+$BL139*Assembly!P$17+$BM139*Assembly!P$18+$BN139*Assembly!P$19+$BO139*Assembly!P$20+$BP139*Assembly!P$21+$BQ139*Assembly!P$22+$BR139*Assembly!P$23+$BS139*Assembly!P$24</f>
        <v>0</v>
      </c>
      <c r="CI139" s="254" t="str">
        <f>$AY139*Assembly!Q$4+$AZ139*Assembly!Q$5+$BA139*Assembly!Q$6+$BB139*Assembly!Q$7+$BC139*Assembly!Q$8+$BD139*Assembly!Q$9+$BE139*Assembly!Q$10+$BF139*Assembly!Q$11+$BG139*Assembly!Q$12+$BH139*Assembly!Q$13+$BI139*Assembly!Q$14+$BJ139*Assembly!Q$15+$BK139*Assembly!Q$16+$BL139*Assembly!Q$17+$BM139*Assembly!Q$18+$BN139*Assembly!Q$19+$BO139*Assembly!Q$20+$BP139*Assembly!Q$21+$BQ139*Assembly!Q$22+$BR139*Assembly!Q$23+$BS139*Assembly!Q$24</f>
        <v>4</v>
      </c>
      <c r="CJ139" s="256" t="str">
        <f>$AY139*Assembly!R$4+$AZ139*Assembly!R$5+$BA139*Assembly!R$6+$BB139*Assembly!R$7+$BC139*Assembly!R$8+$BD139*Assembly!R$9+$BE139*Assembly!R$10+$BF139*Assembly!R$11+$BG139*Assembly!R$12+$BH139*Assembly!R$13+$BI139*Assembly!R$14+$BJ139*Assembly!R$15+$BK139*Assembly!R$16+$BL139*Assembly!R$17+$BM139*Assembly!R$18+$BN139*Assembly!R$19+$BO139*Assembly!R$20+$BP139*Assembly!R$21+$BQ139*Assembly!R$22+$BR139*Assembly!R$23+$BS139*Assembly!R$24</f>
        <v>0</v>
      </c>
      <c r="CK139" s="254" t="str">
        <f>$AY139*Assembly!S$4+$AZ139*Assembly!S$5+$BA139*Assembly!S$6+$BB139*Assembly!S$7+$BC139*Assembly!S$8+$BD139*Assembly!S$9+$BE139*Assembly!S$10+$BF139*Assembly!S$11+$BG139*Assembly!S$12+$BH139*Assembly!S$13+$BI139*Assembly!S$14+$BJ139*Assembly!S$15+$BK139*Assembly!S$16+$BL139*Assembly!S$17+$BM139*Assembly!S$18+$BN139*Assembly!S$19+$BO139*Assembly!S$20+$BP139*Assembly!S$21+$BQ139*Assembly!S$22+$BR139*Assembly!S$23+$BS139*Assembly!S$24</f>
        <v>0</v>
      </c>
      <c r="CL139" s="254" t="str">
        <f>$AY139*Assembly!T$4+$AZ139*Assembly!T$5+$BA139*Assembly!T$6+$BB139*Assembly!T$7+$BC139*Assembly!T$8+$BD139*Assembly!T$9+$BE139*Assembly!T$10+$BF139*Assembly!T$11+$BG139*Assembly!T$12+$BH139*Assembly!T$13+$BI139*Assembly!T$14+$BJ139*Assembly!T$15+$BK139*Assembly!T$16+$BL139*Assembly!T$17+$BM139*Assembly!T$18+$BN139*Assembly!T$19+$BO139*Assembly!T$20+$BP139*Assembly!T$21+$BQ139*Assembly!T$22+$BR139*Assembly!T$23+$BS139*Assembly!T$24</f>
        <v>0</v>
      </c>
      <c r="CM139" s="254" t="str">
        <f>$AY139*Assembly!U$4+$AZ139*Assembly!U$5+$BA139*Assembly!U$6+$BB139*Assembly!U$7+$BC139*Assembly!U$8+$BD139*Assembly!U$9+$BE139*Assembly!U$10+$BF139*Assembly!U$11+$BG139*Assembly!U$12+$BH139*Assembly!U$13+$BI139*Assembly!U$14+$BJ139*Assembly!U$15+$BK139*Assembly!U$16+$BL139*Assembly!U$17+$BM139*Assembly!U$18+$BN139*Assembly!U$19+$BO139*Assembly!U$20+$BP139*Assembly!U$21+$BQ139*Assembly!U$22+$BR139*Assembly!U$23+$BS139*Assembly!U$24</f>
        <v>0</v>
      </c>
      <c r="CN139" s="256" t="str">
        <f>$AY139*Assembly!V$4+$AZ139*Assembly!V$5+$BA139*Assembly!V$6+$BB139*Assembly!V$7+$BC139*Assembly!V$8+$BD139*Assembly!V$9+$BE139*Assembly!V$10+$BF139*Assembly!V$11+$BG139*Assembly!V$12+$BH139*Assembly!V$13+$BI139*Assembly!V$14+$BJ139*Assembly!V$15+$BK139*Assembly!V$16+$BL139*Assembly!V$17+$BM139*Assembly!V$18+$BN139*Assembly!V$19+$BO139*Assembly!V$20+$BP139*Assembly!V$21+$BQ139*Assembly!V$22+$BR139*Assembly!V$23+$BS139*Assembly!V$24</f>
        <v>0</v>
      </c>
      <c r="CO139" s="256" t="str">
        <f>CE139*Refining!$F$3</f>
        <v>2,991</v>
      </c>
      <c r="CP139" s="256" t="str">
        <f>CF139*Refining!$F$4</f>
        <v>31</v>
      </c>
      <c r="CQ139" s="256" t="str">
        <f>CG139*Refining!$F$5</f>
        <v>0</v>
      </c>
      <c r="CR139" s="256" t="str">
        <f>CH139*Refining!$F$6</f>
        <v>0</v>
      </c>
      <c r="CS139" s="256" t="str">
        <f>CI139*Refining!$F$7</f>
        <v>7</v>
      </c>
      <c r="CT139" s="256" t="str">
        <f>CJ139*Refining!$F$8</f>
        <v>0</v>
      </c>
      <c r="CU139" s="256" t="str">
        <f>CK139*Refining!$F$9</f>
        <v>0</v>
      </c>
      <c r="CV139" s="256" t="str">
        <f>CL139*Refining!$F$10</f>
        <v>0</v>
      </c>
      <c r="CW139" s="256" t="str">
        <f>CM139*Refining!$F$11</f>
        <v>0</v>
      </c>
      <c r="CX139" s="256" t="str">
        <f>CN139*Refining!$F$12</f>
        <v>0</v>
      </c>
      <c r="CY139" s="248" t="str">
        <f t="shared" ref="CY139:DR139" si="562">IF(CE139 = 0, "", CE139)</f>
        <v>1,675</v>
      </c>
      <c r="CZ139" s="249" t="str">
        <f t="shared" si="562"/>
        <v>10</v>
      </c>
      <c r="DA139" s="245" t="str">
        <f t="shared" si="562"/>
        <v/>
      </c>
      <c r="DB139" s="245" t="str">
        <f t="shared" si="562"/>
        <v/>
      </c>
      <c r="DC139" s="245" t="str">
        <f t="shared" si="562"/>
        <v>4</v>
      </c>
      <c r="DD139" s="245" t="str">
        <f t="shared" si="562"/>
        <v/>
      </c>
      <c r="DE139" s="245" t="str">
        <f t="shared" si="562"/>
        <v/>
      </c>
      <c r="DF139" s="245" t="str">
        <f t="shared" si="562"/>
        <v/>
      </c>
      <c r="DG139" s="245" t="str">
        <f t="shared" si="562"/>
        <v/>
      </c>
      <c r="DH139" s="246" t="str">
        <f t="shared" si="562"/>
        <v/>
      </c>
      <c r="DI139" s="248" t="str">
        <f t="shared" si="562"/>
        <v>2,991</v>
      </c>
      <c r="DJ139" s="249" t="str">
        <f t="shared" si="562"/>
        <v>31</v>
      </c>
      <c r="DK139" s="245" t="str">
        <f t="shared" si="562"/>
        <v/>
      </c>
      <c r="DL139" s="245" t="str">
        <f t="shared" si="562"/>
        <v/>
      </c>
      <c r="DM139" s="249" t="str">
        <f t="shared" si="562"/>
        <v>7</v>
      </c>
      <c r="DN139" s="245" t="str">
        <f t="shared" si="562"/>
        <v/>
      </c>
      <c r="DO139" s="245" t="str">
        <f t="shared" si="562"/>
        <v/>
      </c>
      <c r="DP139" s="245" t="str">
        <f t="shared" si="562"/>
        <v/>
      </c>
      <c r="DQ139" s="245" t="str">
        <f t="shared" si="562"/>
        <v/>
      </c>
      <c r="DR139" s="246" t="str">
        <f t="shared" si="562"/>
        <v/>
      </c>
      <c r="DS139" s="248" t="str">
        <f t="shared" si="15"/>
        <v>1,689</v>
      </c>
      <c r="DT139" s="249" t="str">
        <f t="shared" si="16"/>
        <v>3,029</v>
      </c>
      <c r="DU139" s="225" t="str">
        <f>CY139*'Ores &amp; Ingots'!$C$3+CZ139*'Ores &amp; Ingots'!$C$4+DA139*'Ores &amp; Ingots'!$C$5+DB139*'Ores &amp; Ingots'!$C$6+DC139*'Ores &amp; Ingots'!$C$7+DD139*'Ores &amp; Ingots'!$C$8+DE139*'Ores &amp; Ingots'!$C$9+DF139*'Ores &amp; Ingots'!$C$10+DG139*'Ores &amp; Ingots'!$C$11+DH139*'Ores &amp; Ingots'!$C$12</f>
        <v>216</v>
      </c>
      <c r="DV139" s="225" t="str">
        <f>DI139*'Ores &amp; Ingots'!$B$3+DJ139*'Ores &amp; Ingots'!$B$4+DK139*'Ores &amp; Ingots'!$B$5+DL139*'Ores &amp; Ingots'!$B$6+DM139*'Ores &amp; Ingots'!$B$7+DN139*'Ores &amp; Ingots'!$B$8+DO139*'Ores &amp; Ingots'!$B$9+DP139*'Ores &amp; Ingots'!$B$10+DQ139*'Ores &amp; Ingots'!$B$11+DR139*'Ores &amp; Ingots'!$B$12</f>
        <v>1,121</v>
      </c>
      <c r="DW139" s="249" t="str">
        <f>CY139*Refining!$G$3+CZ139*Refining!$G$4+DA139*Refining!$G$5+DB139*Refining!$G$6+DC139*Refining!$G$7+DD139*Refining!$G$8+DE139*Refining!$G$9+DF139*Refining!$G$10+DG139*Refining!$G$11+DH139*Refining!$G$12</f>
        <v>166</v>
      </c>
      <c r="DX139" s="249" t="str">
        <f t="shared" si="17"/>
        <v>25,887</v>
      </c>
      <c r="DY139" s="250" t="str">
        <f t="shared" si="18"/>
        <v>0.0259</v>
      </c>
      <c r="DZ139" s="248" t="str">
        <f t="shared" si="19"/>
        <v>792</v>
      </c>
      <c r="EA139" s="251" t="str">
        <f t="shared" ref="EA139:EB139" si="563">DZ139/60</f>
        <v>13.2</v>
      </c>
      <c r="EB139" s="251" t="str">
        <f t="shared" si="563"/>
        <v>0.2</v>
      </c>
      <c r="EC139" s="543" t="str">
        <f t="shared" si="21"/>
        <v>0.01</v>
      </c>
      <c r="ED139" s="248" t="str">
        <f t="shared" si="22"/>
        <v>119,531</v>
      </c>
      <c r="EE139" s="251" t="str">
        <f t="shared" ref="EE139:EF139" si="564">ED139/1000</f>
        <v>119.5</v>
      </c>
      <c r="EF139" s="252" t="str">
        <f t="shared" si="564"/>
        <v>0.12</v>
      </c>
      <c r="EG139" s="544" t="str">
        <f t="shared" si="24"/>
        <v>0.1195</v>
      </c>
      <c r="EH139" s="225">
        <v>534.0</v>
      </c>
    </row>
    <row r="140">
      <c r="A140" s="33"/>
      <c r="B140" s="226" t="s">
        <v>1012</v>
      </c>
      <c r="C140" s="227" t="s">
        <v>885</v>
      </c>
      <c r="D140" s="227">
        <v>3.0</v>
      </c>
      <c r="E140" s="227">
        <v>3.0</v>
      </c>
      <c r="F140" s="227">
        <v>1.0</v>
      </c>
      <c r="G140" s="253" t="str">
        <f t="shared" si="5"/>
        <v>1.1</v>
      </c>
      <c r="H140" s="254">
        <v>24.0</v>
      </c>
      <c r="I140" s="254">
        <v>24.0</v>
      </c>
      <c r="J140" s="254" t="str">
        <f>H140/Main!$D$9</f>
        <v>24</v>
      </c>
      <c r="K140" s="254" t="str">
        <f>I140/Main!$D$10</f>
        <v>24</v>
      </c>
      <c r="L140" s="254" t="str">
        <f t="shared" si="6"/>
        <v>1</v>
      </c>
      <c r="M140" s="254">
        <v>1.0</v>
      </c>
      <c r="N140" s="256" t="str">
        <f t="shared" ref="N140:N141" si="569">1000000*0.0001</f>
        <v>100</v>
      </c>
      <c r="O140" s="256">
        <v>100.0</v>
      </c>
      <c r="P140" s="255"/>
      <c r="Q140" s="256"/>
      <c r="R140" s="255"/>
      <c r="S140" s="257"/>
      <c r="T140" s="257"/>
      <c r="U140" s="255"/>
      <c r="V140" s="255"/>
      <c r="W140" s="257"/>
      <c r="X140" s="257"/>
      <c r="Y140" s="255"/>
      <c r="Z140" s="255"/>
      <c r="AA140" s="255"/>
      <c r="AB140" s="255"/>
      <c r="AC140" s="335"/>
      <c r="AD140" s="225">
        <v>0.0</v>
      </c>
      <c r="AE140" s="225">
        <v>5.0</v>
      </c>
      <c r="AF140" s="225">
        <v>5.0</v>
      </c>
      <c r="AG140" s="225">
        <v>0.0</v>
      </c>
      <c r="AH140" s="225">
        <v>12.0</v>
      </c>
      <c r="AI140" s="225">
        <v>0.0</v>
      </c>
      <c r="AJ140" s="309">
        <v>2.0</v>
      </c>
      <c r="AK140" s="225">
        <v>5.0</v>
      </c>
      <c r="AL140" s="225">
        <v>0.0</v>
      </c>
      <c r="AM140" s="225">
        <v>0.0</v>
      </c>
      <c r="AN140" s="225">
        <v>0.0</v>
      </c>
      <c r="AO140" s="225">
        <v>0.0</v>
      </c>
      <c r="AP140" s="225">
        <v>0.0</v>
      </c>
      <c r="AQ140" s="225">
        <v>0.0</v>
      </c>
      <c r="AR140" s="225">
        <v>0.0</v>
      </c>
      <c r="AS140" s="225">
        <v>0.0</v>
      </c>
      <c r="AT140" s="225">
        <v>0.0</v>
      </c>
      <c r="AU140" s="225">
        <v>0.0</v>
      </c>
      <c r="AV140" s="225">
        <v>0.0</v>
      </c>
      <c r="AW140" s="225">
        <v>0.0</v>
      </c>
      <c r="AX140" s="225">
        <v>0.0</v>
      </c>
      <c r="AY140" s="236" t="str">
        <f t="shared" ref="AY140:BS140" si="565">IF(AD140 = 0, "", AD140)</f>
        <v/>
      </c>
      <c r="AZ140" s="225" t="str">
        <f t="shared" si="565"/>
        <v>5</v>
      </c>
      <c r="BA140" s="225" t="str">
        <f t="shared" si="565"/>
        <v>5</v>
      </c>
      <c r="BB140" s="227" t="str">
        <f t="shared" si="565"/>
        <v/>
      </c>
      <c r="BC140" s="225" t="str">
        <f t="shared" si="565"/>
        <v>12</v>
      </c>
      <c r="BD140" s="227" t="str">
        <f t="shared" si="565"/>
        <v/>
      </c>
      <c r="BE140" s="309" t="str">
        <f t="shared" si="565"/>
        <v>2</v>
      </c>
      <c r="BF140" s="225" t="str">
        <f t="shared" si="565"/>
        <v>5</v>
      </c>
      <c r="BG140" s="227" t="str">
        <f t="shared" si="565"/>
        <v/>
      </c>
      <c r="BH140" s="227" t="str">
        <f t="shared" si="565"/>
        <v/>
      </c>
      <c r="BI140" s="227" t="str">
        <f t="shared" si="565"/>
        <v/>
      </c>
      <c r="BJ140" s="227" t="str">
        <f t="shared" si="565"/>
        <v/>
      </c>
      <c r="BK140" s="227" t="str">
        <f t="shared" si="565"/>
        <v/>
      </c>
      <c r="BL140" s="227" t="str">
        <f t="shared" si="565"/>
        <v/>
      </c>
      <c r="BM140" s="227" t="str">
        <f t="shared" si="565"/>
        <v/>
      </c>
      <c r="BN140" s="227" t="str">
        <f t="shared" si="565"/>
        <v/>
      </c>
      <c r="BO140" s="227" t="str">
        <f t="shared" si="565"/>
        <v/>
      </c>
      <c r="BP140" s="227" t="str">
        <f t="shared" si="565"/>
        <v/>
      </c>
      <c r="BQ140" s="227" t="str">
        <f t="shared" si="565"/>
        <v/>
      </c>
      <c r="BR140" s="227" t="str">
        <f t="shared" si="565"/>
        <v/>
      </c>
      <c r="BS140" s="238" t="str">
        <f t="shared" si="565"/>
        <v/>
      </c>
      <c r="BT140" s="239" t="str">
        <f>$AY140*Assembly!Y$4+$AZ140*Assembly!Y$5+$BA140*Assembly!Y$6+$BB140*Assembly!Y$7+$BC140*Assembly!Y$8+$BD140*Assembly!Y$9+$BE140*Assembly!Y$10+$BF140*Assembly!Y$11+$BG140*Assembly!Y$12+$BH140*Assembly!Y$13+$BI140*Assembly!Y$14+$BJ140*Assembly!Y$15+$BK140*Assembly!Y$16+$BL140*Assembly!Y$17+$BM140*Assembly!Y$18+$BN140*Assembly!Y$19+$BO140*Assembly!Y$20+$BP140*Assembly!Y$21+$BQ140*Assembly!Y$22+$BR140*Assembly!Y$23+$BS140*Assembly!Y$24</f>
        <v>180</v>
      </c>
      <c r="BU140" s="225" t="str">
        <f t="shared" si="8"/>
        <v>160</v>
      </c>
      <c r="BV140" s="225" t="str">
        <f>$AY140*Assembly!AC$4+$AZ140*Assembly!AC$5+$BA140*Assembly!AC$6+$BB140*Assembly!AC$7+$BC140*Assembly!AC$8+$BD140*Assembly!AC$9+$BE140*Assembly!AC$10+$BF140*Assembly!AC$11+$BG140*Assembly!AC$12+$BH140*Assembly!AC$13+$BI140*Assembly!AC$14+$BJ140*Assembly!AC$15+$BK140*Assembly!AC$16+$BL140*Assembly!AC$17+$BM140*Assembly!AC$18+$BN140*Assembly!AC$19+$BO140*Assembly!AC$20+$BP140*Assembly!AC$21+$BQ140*Assembly!AC$22+$BR140*Assembly!AC$23+$BS140*Assembly!AC$24</f>
        <v>595</v>
      </c>
      <c r="BW140" s="240" t="str">
        <f t="shared" si="9"/>
        <v>3.31</v>
      </c>
      <c r="BX140" s="241" t="str">
        <f t="shared" si="10"/>
        <v>529</v>
      </c>
      <c r="BY140" s="242" t="str">
        <f t="shared" si="11"/>
        <v>3.7</v>
      </c>
      <c r="BZ140" s="225"/>
      <c r="CA140" s="225" t="str">
        <f>$AY140*Assembly!X$4+$AZ140*Assembly!X$5+$BA140*Assembly!X$6+$BB140*Assembly!X$7+$BC140*Assembly!X$8+$BD140*Assembly!X$9+$BE140*Assembly!X$10+$BF140*Assembly!X$11+$BG140*Assembly!X$12+$BH140*Assembly!X$13+$BI140*Assembly!X$14+$BJ140*Assembly!X$15+$BK140*Assembly!X$16+$BL140*Assembly!X$17+$BM140*Assembly!X$18+$BN140*Assembly!X$19+$BO140*Assembly!X$20+$BP140*Assembly!X$21+$BQ140*Assembly!X$22+$BR140*Assembly!X$23+$BS140*Assembly!X$24</f>
        <v>65</v>
      </c>
      <c r="CB140" s="225" t="str">
        <f t="shared" si="12"/>
        <v>10,111</v>
      </c>
      <c r="CC140" s="223" t="str">
        <f t="shared" si="13"/>
        <v>0.0101</v>
      </c>
      <c r="CD140" s="243" t="str">
        <f>$AY140*Assembly!AB$4+$AZ140*Assembly!AB$5+$BA140*Assembly!AB$6+$BB140*Assembly!AB$7+$BC140*Assembly!AB$8+$BD140*Assembly!AB$9+$BE140*Assembly!AB$10+$BF140*Assembly!AB$11+$BG140*Assembly!AB$12+$BH140*Assembly!AB$13+$BI140*Assembly!AB$14+$BJ140*Assembly!AB$15+$BK140*Assembly!AB$16+$BL140*Assembly!AB$17+$BM140*Assembly!AB$18+$BN140*Assembly!AB$19+$BO140*Assembly!AB$20+$BP140*Assembly!AB$21+$BQ140*Assembly!AB$22+$BR140*Assembly!AB$23+$BS140*Assembly!AB$24</f>
        <v>80</v>
      </c>
      <c r="CE140" s="256" t="str">
        <f>$AY140*Assembly!M$4+$AZ140*Assembly!M$5+$BA140*Assembly!M$6+$BB140*Assembly!M$7+$BC140*Assembly!M$8+$BD140*Assembly!M$9+$BE140*Assembly!M$10+$BF140*Assembly!M$11+$BG140*Assembly!M$12+$BH140*Assembly!M$13+$BI140*Assembly!M$14+$BJ140*Assembly!M$15+$BK140*Assembly!M$16+$BL140*Assembly!M$17+$BM140*Assembly!M$18+$BN140*Assembly!M$19+$BO140*Assembly!M$20+$BP140*Assembly!M$21+$BQ140*Assembly!M$22+$BR140*Assembly!M$23+$BS140*Assembly!M$24</f>
        <v>205</v>
      </c>
      <c r="CF140" s="256" t="str">
        <f>$AY140*Assembly!N$4+$AZ140*Assembly!N$5+$BA140*Assembly!N$6+$BB140*Assembly!N$7+$BC140*Assembly!N$8+$BD140*Assembly!N$9+$BE140*Assembly!N$10+$BF140*Assembly!N$11+$BG140*Assembly!N$12+$BH140*Assembly!N$13+$BI140*Assembly!N$14+$BJ140*Assembly!N$15+$BK140*Assembly!N$16+$BL140*Assembly!N$17+$BM140*Assembly!N$18+$BN140*Assembly!N$19+$BO140*Assembly!N$20+$BP140*Assembly!N$21+$BQ140*Assembly!N$22+$BR140*Assembly!N$23+$BS140*Assembly!N$24</f>
        <v>10</v>
      </c>
      <c r="CG140" s="256" t="str">
        <f>$AY140*Assembly!O$4+$AZ140*Assembly!O$5+$BA140*Assembly!O$6+$BB140*Assembly!O$7+$BC140*Assembly!O$8+$BD140*Assembly!O$9+$BE140*Assembly!O$10+$BF140*Assembly!O$11+$BG140*Assembly!O$12+$BH140*Assembly!O$13+$BI140*Assembly!O$14+$BJ140*Assembly!O$15+$BK140*Assembly!O$16+$BL140*Assembly!O$17+$BM140*Assembly!O$18+$BN140*Assembly!O$19+$BO140*Assembly!O$20+$BP140*Assembly!O$21+$BQ140*Assembly!O$22+$BR140*Assembly!O$23+$BS140*Assembly!O$24</f>
        <v>0</v>
      </c>
      <c r="CH140" s="254" t="str">
        <f>$AY140*Assembly!P$4+$AZ140*Assembly!P$5+$BA140*Assembly!P$6+$BB140*Assembly!P$7+$BC140*Assembly!P$8+$BD140*Assembly!P$9+$BE140*Assembly!P$10+$BF140*Assembly!P$11+$BG140*Assembly!P$12+$BH140*Assembly!P$13+$BI140*Assembly!P$14+$BJ140*Assembly!P$15+$BK140*Assembly!P$16+$BL140*Assembly!P$17+$BM140*Assembly!P$18+$BN140*Assembly!P$19+$BO140*Assembly!P$20+$BP140*Assembly!P$21+$BQ140*Assembly!P$22+$BR140*Assembly!P$23+$BS140*Assembly!P$24</f>
        <v>0</v>
      </c>
      <c r="CI140" s="254" t="str">
        <f>$AY140*Assembly!Q$4+$AZ140*Assembly!Q$5+$BA140*Assembly!Q$6+$BB140*Assembly!Q$7+$BC140*Assembly!Q$8+$BD140*Assembly!Q$9+$BE140*Assembly!Q$10+$BF140*Assembly!Q$11+$BG140*Assembly!Q$12+$BH140*Assembly!Q$13+$BI140*Assembly!Q$14+$BJ140*Assembly!Q$15+$BK140*Assembly!Q$16+$BL140*Assembly!Q$17+$BM140*Assembly!Q$18+$BN140*Assembly!Q$19+$BO140*Assembly!Q$20+$BP140*Assembly!Q$21+$BQ140*Assembly!Q$22+$BR140*Assembly!Q$23+$BS140*Assembly!Q$24</f>
        <v>1</v>
      </c>
      <c r="CJ140" s="256" t="str">
        <f>$AY140*Assembly!R$4+$AZ140*Assembly!R$5+$BA140*Assembly!R$6+$BB140*Assembly!R$7+$BC140*Assembly!R$8+$BD140*Assembly!R$9+$BE140*Assembly!R$10+$BF140*Assembly!R$11+$BG140*Assembly!R$12+$BH140*Assembly!R$13+$BI140*Assembly!R$14+$BJ140*Assembly!R$15+$BK140*Assembly!R$16+$BL140*Assembly!R$17+$BM140*Assembly!R$18+$BN140*Assembly!R$19+$BO140*Assembly!R$20+$BP140*Assembly!R$21+$BQ140*Assembly!R$22+$BR140*Assembly!R$23+$BS140*Assembly!R$24</f>
        <v>0</v>
      </c>
      <c r="CK140" s="254" t="str">
        <f>$AY140*Assembly!S$4+$AZ140*Assembly!S$5+$BA140*Assembly!S$6+$BB140*Assembly!S$7+$BC140*Assembly!S$8+$BD140*Assembly!S$9+$BE140*Assembly!S$10+$BF140*Assembly!S$11+$BG140*Assembly!S$12+$BH140*Assembly!S$13+$BI140*Assembly!S$14+$BJ140*Assembly!S$15+$BK140*Assembly!S$16+$BL140*Assembly!S$17+$BM140*Assembly!S$18+$BN140*Assembly!S$19+$BO140*Assembly!S$20+$BP140*Assembly!S$21+$BQ140*Assembly!S$22+$BR140*Assembly!S$23+$BS140*Assembly!S$24</f>
        <v>0</v>
      </c>
      <c r="CL140" s="254" t="str">
        <f>$AY140*Assembly!T$4+$AZ140*Assembly!T$5+$BA140*Assembly!T$6+$BB140*Assembly!T$7+$BC140*Assembly!T$8+$BD140*Assembly!T$9+$BE140*Assembly!T$10+$BF140*Assembly!T$11+$BG140*Assembly!T$12+$BH140*Assembly!T$13+$BI140*Assembly!T$14+$BJ140*Assembly!T$15+$BK140*Assembly!T$16+$BL140*Assembly!T$17+$BM140*Assembly!T$18+$BN140*Assembly!T$19+$BO140*Assembly!T$20+$BP140*Assembly!T$21+$BQ140*Assembly!T$22+$BR140*Assembly!T$23+$BS140*Assembly!T$24</f>
        <v>0</v>
      </c>
      <c r="CM140" s="254" t="str">
        <f>$AY140*Assembly!U$4+$AZ140*Assembly!U$5+$BA140*Assembly!U$6+$BB140*Assembly!U$7+$BC140*Assembly!U$8+$BD140*Assembly!U$9+$BE140*Assembly!U$10+$BF140*Assembly!U$11+$BG140*Assembly!U$12+$BH140*Assembly!U$13+$BI140*Assembly!U$14+$BJ140*Assembly!U$15+$BK140*Assembly!U$16+$BL140*Assembly!U$17+$BM140*Assembly!U$18+$BN140*Assembly!U$19+$BO140*Assembly!U$20+$BP140*Assembly!U$21+$BQ140*Assembly!U$22+$BR140*Assembly!U$23+$BS140*Assembly!U$24</f>
        <v>0</v>
      </c>
      <c r="CN140" s="256" t="str">
        <f>$AY140*Assembly!V$4+$AZ140*Assembly!V$5+$BA140*Assembly!V$6+$BB140*Assembly!V$7+$BC140*Assembly!V$8+$BD140*Assembly!V$9+$BE140*Assembly!V$10+$BF140*Assembly!V$11+$BG140*Assembly!V$12+$BH140*Assembly!V$13+$BI140*Assembly!V$14+$BJ140*Assembly!V$15+$BK140*Assembly!V$16+$BL140*Assembly!V$17+$BM140*Assembly!V$18+$BN140*Assembly!V$19+$BO140*Assembly!V$20+$BP140*Assembly!V$21+$BQ140*Assembly!V$22+$BR140*Assembly!V$23+$BS140*Assembly!V$24</f>
        <v>0</v>
      </c>
      <c r="CO140" s="256" t="str">
        <f>CE140*Refining!$F$3</f>
        <v>366</v>
      </c>
      <c r="CP140" s="256" t="str">
        <f>CF140*Refining!$F$4</f>
        <v>31</v>
      </c>
      <c r="CQ140" s="256" t="str">
        <f>CG140*Refining!$F$5</f>
        <v>0</v>
      </c>
      <c r="CR140" s="256" t="str">
        <f>CH140*Refining!$F$6</f>
        <v>0</v>
      </c>
      <c r="CS140" s="256" t="str">
        <f>CI140*Refining!$F$7</f>
        <v>2</v>
      </c>
      <c r="CT140" s="256" t="str">
        <f>CJ140*Refining!$F$8</f>
        <v>0</v>
      </c>
      <c r="CU140" s="256" t="str">
        <f>CK140*Refining!$F$9</f>
        <v>0</v>
      </c>
      <c r="CV140" s="256" t="str">
        <f>CL140*Refining!$F$10</f>
        <v>0</v>
      </c>
      <c r="CW140" s="256" t="str">
        <f>CM140*Refining!$F$11</f>
        <v>0</v>
      </c>
      <c r="CX140" s="256" t="str">
        <f>CN140*Refining!$F$12</f>
        <v>0</v>
      </c>
      <c r="CY140" s="248" t="str">
        <f t="shared" ref="CY140:DR140" si="566">IF(CE140 = 0, "", CE140)</f>
        <v>205</v>
      </c>
      <c r="CZ140" s="249" t="str">
        <f t="shared" si="566"/>
        <v>10</v>
      </c>
      <c r="DA140" s="245" t="str">
        <f t="shared" si="566"/>
        <v/>
      </c>
      <c r="DB140" s="245" t="str">
        <f t="shared" si="566"/>
        <v/>
      </c>
      <c r="DC140" s="245" t="str">
        <f t="shared" si="566"/>
        <v>1</v>
      </c>
      <c r="DD140" s="245" t="str">
        <f t="shared" si="566"/>
        <v/>
      </c>
      <c r="DE140" s="245" t="str">
        <f t="shared" si="566"/>
        <v/>
      </c>
      <c r="DF140" s="245" t="str">
        <f t="shared" si="566"/>
        <v/>
      </c>
      <c r="DG140" s="245" t="str">
        <f t="shared" si="566"/>
        <v/>
      </c>
      <c r="DH140" s="246" t="str">
        <f t="shared" si="566"/>
        <v/>
      </c>
      <c r="DI140" s="248" t="str">
        <f t="shared" si="566"/>
        <v>366</v>
      </c>
      <c r="DJ140" s="249" t="str">
        <f t="shared" si="566"/>
        <v>31</v>
      </c>
      <c r="DK140" s="245" t="str">
        <f t="shared" si="566"/>
        <v/>
      </c>
      <c r="DL140" s="245" t="str">
        <f t="shared" si="566"/>
        <v/>
      </c>
      <c r="DM140" s="249" t="str">
        <f t="shared" si="566"/>
        <v>2</v>
      </c>
      <c r="DN140" s="245" t="str">
        <f t="shared" si="566"/>
        <v/>
      </c>
      <c r="DO140" s="245" t="str">
        <f t="shared" si="566"/>
        <v/>
      </c>
      <c r="DP140" s="245" t="str">
        <f t="shared" si="566"/>
        <v/>
      </c>
      <c r="DQ140" s="245" t="str">
        <f t="shared" si="566"/>
        <v/>
      </c>
      <c r="DR140" s="246" t="str">
        <f t="shared" si="566"/>
        <v/>
      </c>
      <c r="DS140" s="248" t="str">
        <f t="shared" si="15"/>
        <v>216</v>
      </c>
      <c r="DT140" s="249" t="str">
        <f t="shared" si="16"/>
        <v>399</v>
      </c>
      <c r="DU140" s="225" t="str">
        <f>CY140*'Ores &amp; Ingots'!$C$3+CZ140*'Ores &amp; Ingots'!$C$4+DA140*'Ores &amp; Ingots'!$C$5+DB140*'Ores &amp; Ingots'!$C$6+DC140*'Ores &amp; Ingots'!$C$7+DD140*'Ores &amp; Ingots'!$C$8+DE140*'Ores &amp; Ingots'!$C$9+DF140*'Ores &amp; Ingots'!$C$10+DG140*'Ores &amp; Ingots'!$C$11+DH140*'Ores &amp; Ingots'!$C$12</f>
        <v>28</v>
      </c>
      <c r="DV140" s="225" t="str">
        <f>DI140*'Ores &amp; Ingots'!$B$3+DJ140*'Ores &amp; Ingots'!$B$4+DK140*'Ores &amp; Ingots'!$B$5+DL140*'Ores &amp; Ingots'!$B$6+DM140*'Ores &amp; Ingots'!$B$7+DN140*'Ores &amp; Ingots'!$B$8+DO140*'Ores &amp; Ingots'!$B$9+DP140*'Ores &amp; Ingots'!$B$10+DQ140*'Ores &amp; Ingots'!$B$11+DR140*'Ores &amp; Ingots'!$B$12</f>
        <v>148</v>
      </c>
      <c r="DW140" s="249" t="str">
        <f>CY140*Refining!$G$3+CZ140*Refining!$G$4+DA140*Refining!$G$5+DB140*Refining!$G$6+DC140*Refining!$G$7+DD140*Refining!$G$8+DE140*Refining!$G$9+DF140*Refining!$G$10+DG140*Refining!$G$11+DH140*Refining!$G$12</f>
        <v>63</v>
      </c>
      <c r="DX140" s="249" t="str">
        <f t="shared" si="17"/>
        <v>9,797</v>
      </c>
      <c r="DY140" s="250" t="str">
        <f t="shared" si="18"/>
        <v>0.0098</v>
      </c>
      <c r="DZ140" s="248" t="str">
        <f t="shared" si="19"/>
        <v>152</v>
      </c>
      <c r="EA140" s="251" t="str">
        <f t="shared" ref="EA140:EB140" si="567">DZ140/60</f>
        <v>2.5</v>
      </c>
      <c r="EB140" s="251" t="str">
        <f t="shared" si="567"/>
        <v>0.0</v>
      </c>
      <c r="EC140" s="543" t="str">
        <f t="shared" si="21"/>
        <v>0.00</v>
      </c>
      <c r="ED140" s="248" t="str">
        <f t="shared" si="22"/>
        <v>19,908</v>
      </c>
      <c r="EE140" s="251" t="str">
        <f t="shared" ref="EE140:EF140" si="568">ED140/1000</f>
        <v>19.9</v>
      </c>
      <c r="EF140" s="252" t="str">
        <f t="shared" si="568"/>
        <v>0.02</v>
      </c>
      <c r="EG140" s="544" t="str">
        <f t="shared" si="24"/>
        <v>0.0199</v>
      </c>
      <c r="EH140" s="225" t="s">
        <v>12</v>
      </c>
    </row>
    <row r="141">
      <c r="A141" s="42"/>
      <c r="B141" s="297" t="s">
        <v>1012</v>
      </c>
      <c r="C141" s="262" t="s">
        <v>885</v>
      </c>
      <c r="D141" s="262">
        <v>1.0</v>
      </c>
      <c r="E141" s="262">
        <v>1.0</v>
      </c>
      <c r="F141" s="262">
        <v>1.0</v>
      </c>
      <c r="G141" s="315" t="str">
        <f t="shared" si="5"/>
        <v>0.1</v>
      </c>
      <c r="H141" s="316">
        <v>24.0</v>
      </c>
      <c r="I141" s="316">
        <v>24.0</v>
      </c>
      <c r="J141" s="316" t="str">
        <f>H141/Main!$D$9</f>
        <v>24</v>
      </c>
      <c r="K141" s="316" t="str">
        <f>I141/Main!$D$10</f>
        <v>24</v>
      </c>
      <c r="L141" s="316" t="str">
        <f t="shared" si="6"/>
        <v>1</v>
      </c>
      <c r="M141" s="316">
        <v>1.0</v>
      </c>
      <c r="N141" s="318" t="str">
        <f t="shared" si="569"/>
        <v>100</v>
      </c>
      <c r="O141" s="318">
        <v>100.0</v>
      </c>
      <c r="P141" s="317"/>
      <c r="Q141" s="318"/>
      <c r="R141" s="317"/>
      <c r="S141" s="319"/>
      <c r="T141" s="319"/>
      <c r="U141" s="317"/>
      <c r="V141" s="317"/>
      <c r="W141" s="319"/>
      <c r="X141" s="319"/>
      <c r="Y141" s="317"/>
      <c r="Z141" s="317"/>
      <c r="AA141" s="317"/>
      <c r="AB141" s="317"/>
      <c r="AC141" s="337"/>
      <c r="AD141" s="275">
        <v>0.0</v>
      </c>
      <c r="AE141" s="275">
        <v>5.0</v>
      </c>
      <c r="AF141" s="275">
        <v>5.0</v>
      </c>
      <c r="AG141" s="275">
        <v>0.0</v>
      </c>
      <c r="AH141" s="275">
        <v>12.0</v>
      </c>
      <c r="AI141" s="275">
        <v>0.0</v>
      </c>
      <c r="AJ141" s="321">
        <v>2.0</v>
      </c>
      <c r="AK141" s="275">
        <v>5.0</v>
      </c>
      <c r="AL141" s="275">
        <v>0.0</v>
      </c>
      <c r="AM141" s="275">
        <v>0.0</v>
      </c>
      <c r="AN141" s="275">
        <v>0.0</v>
      </c>
      <c r="AO141" s="275">
        <v>0.0</v>
      </c>
      <c r="AP141" s="275">
        <v>0.0</v>
      </c>
      <c r="AQ141" s="275">
        <v>0.0</v>
      </c>
      <c r="AR141" s="275">
        <v>0.0</v>
      </c>
      <c r="AS141" s="275">
        <v>0.0</v>
      </c>
      <c r="AT141" s="275">
        <v>0.0</v>
      </c>
      <c r="AU141" s="275">
        <v>0.0</v>
      </c>
      <c r="AV141" s="275">
        <v>0.0</v>
      </c>
      <c r="AW141" s="275">
        <v>0.0</v>
      </c>
      <c r="AX141" s="275">
        <v>0.0</v>
      </c>
      <c r="AY141" s="271" t="str">
        <f t="shared" ref="AY141:BS141" si="570">IF(AD141 = 0, "", AD141)</f>
        <v/>
      </c>
      <c r="AZ141" s="275" t="str">
        <f t="shared" si="570"/>
        <v>5</v>
      </c>
      <c r="BA141" s="275" t="str">
        <f t="shared" si="570"/>
        <v>5</v>
      </c>
      <c r="BB141" s="262" t="str">
        <f t="shared" si="570"/>
        <v/>
      </c>
      <c r="BC141" s="275" t="str">
        <f t="shared" si="570"/>
        <v>12</v>
      </c>
      <c r="BD141" s="262" t="str">
        <f t="shared" si="570"/>
        <v/>
      </c>
      <c r="BE141" s="321" t="str">
        <f t="shared" si="570"/>
        <v>2</v>
      </c>
      <c r="BF141" s="275" t="str">
        <f t="shared" si="570"/>
        <v>5</v>
      </c>
      <c r="BG141" s="262" t="str">
        <f t="shared" si="570"/>
        <v/>
      </c>
      <c r="BH141" s="262" t="str">
        <f t="shared" si="570"/>
        <v/>
      </c>
      <c r="BI141" s="262" t="str">
        <f t="shared" si="570"/>
        <v/>
      </c>
      <c r="BJ141" s="262" t="str">
        <f t="shared" si="570"/>
        <v/>
      </c>
      <c r="BK141" s="262" t="str">
        <f t="shared" si="570"/>
        <v/>
      </c>
      <c r="BL141" s="262" t="str">
        <f t="shared" si="570"/>
        <v/>
      </c>
      <c r="BM141" s="262" t="str">
        <f t="shared" si="570"/>
        <v/>
      </c>
      <c r="BN141" s="262" t="str">
        <f t="shared" si="570"/>
        <v/>
      </c>
      <c r="BO141" s="262" t="str">
        <f t="shared" si="570"/>
        <v/>
      </c>
      <c r="BP141" s="262" t="str">
        <f t="shared" si="570"/>
        <v/>
      </c>
      <c r="BQ141" s="262" t="str">
        <f t="shared" si="570"/>
        <v/>
      </c>
      <c r="BR141" s="262" t="str">
        <f t="shared" si="570"/>
        <v/>
      </c>
      <c r="BS141" s="273" t="str">
        <f t="shared" si="570"/>
        <v/>
      </c>
      <c r="BT141" s="274" t="str">
        <f>$AY141*Assembly!Y$4+$AZ141*Assembly!Y$5+$BA141*Assembly!Y$6+$BB141*Assembly!Y$7+$BC141*Assembly!Y$8+$BD141*Assembly!Y$9+$BE141*Assembly!Y$10+$BF141*Assembly!Y$11+$BG141*Assembly!Y$12+$BH141*Assembly!Y$13+$BI141*Assembly!Y$14+$BJ141*Assembly!Y$15+$BK141*Assembly!Y$16+$BL141*Assembly!Y$17+$BM141*Assembly!Y$18+$BN141*Assembly!Y$19+$BO141*Assembly!Y$20+$BP141*Assembly!Y$21+$BQ141*Assembly!Y$22+$BR141*Assembly!Y$23+$BS141*Assembly!Y$24</f>
        <v>180</v>
      </c>
      <c r="BU141" s="275" t="str">
        <f t="shared" si="8"/>
        <v>1,440</v>
      </c>
      <c r="BV141" s="275" t="str">
        <f>$AY141*Assembly!AC$4+$AZ141*Assembly!AC$5+$BA141*Assembly!AC$6+$BB141*Assembly!AC$7+$BC141*Assembly!AC$8+$BD141*Assembly!AC$9+$BE141*Assembly!AC$10+$BF141*Assembly!AC$11+$BG141*Assembly!AC$12+$BH141*Assembly!AC$13+$BI141*Assembly!AC$14+$BJ141*Assembly!AC$15+$BK141*Assembly!AC$16+$BL141*Assembly!AC$17+$BM141*Assembly!AC$18+$BN141*Assembly!AC$19+$BO141*Assembly!AC$20+$BP141*Assembly!AC$21+$BQ141*Assembly!AC$22+$BR141*Assembly!AC$23+$BS141*Assembly!AC$24</f>
        <v>595</v>
      </c>
      <c r="BW141" s="276" t="str">
        <f t="shared" si="9"/>
        <v>3.31</v>
      </c>
      <c r="BX141" s="277" t="str">
        <f t="shared" si="10"/>
        <v>4760</v>
      </c>
      <c r="BY141" s="278" t="str">
        <f t="shared" si="11"/>
        <v>0.4</v>
      </c>
      <c r="BZ141" s="275"/>
      <c r="CA141" s="275" t="str">
        <f>$AY141*Assembly!X$4+$AZ141*Assembly!X$5+$BA141*Assembly!X$6+$BB141*Assembly!X$7+$BC141*Assembly!X$8+$BD141*Assembly!X$9+$BE141*Assembly!X$10+$BF141*Assembly!X$11+$BG141*Assembly!X$12+$BH141*Assembly!X$13+$BI141*Assembly!X$14+$BJ141*Assembly!X$15+$BK141*Assembly!X$16+$BL141*Assembly!X$17+$BM141*Assembly!X$18+$BN141*Assembly!X$19+$BO141*Assembly!X$20+$BP141*Assembly!X$21+$BQ141*Assembly!X$22+$BR141*Assembly!X$23+$BS141*Assembly!X$24</f>
        <v>65</v>
      </c>
      <c r="CB141" s="275" t="str">
        <f t="shared" si="12"/>
        <v>10,111</v>
      </c>
      <c r="CC141" s="279" t="str">
        <f t="shared" si="13"/>
        <v>0.0101</v>
      </c>
      <c r="CD141" s="280" t="str">
        <f>$AY141*Assembly!AB$4+$AZ141*Assembly!AB$5+$BA141*Assembly!AB$6+$BB141*Assembly!AB$7+$BC141*Assembly!AB$8+$BD141*Assembly!AB$9+$BE141*Assembly!AB$10+$BF141*Assembly!AB$11+$BG141*Assembly!AB$12+$BH141*Assembly!AB$13+$BI141*Assembly!AB$14+$BJ141*Assembly!AB$15+$BK141*Assembly!AB$16+$BL141*Assembly!AB$17+$BM141*Assembly!AB$18+$BN141*Assembly!AB$19+$BO141*Assembly!AB$20+$BP141*Assembly!AB$21+$BQ141*Assembly!AB$22+$BR141*Assembly!AB$23+$BS141*Assembly!AB$24</f>
        <v>80</v>
      </c>
      <c r="CE141" s="318" t="str">
        <f>$AY141*Assembly!M$4+$AZ141*Assembly!M$5+$BA141*Assembly!M$6+$BB141*Assembly!M$7+$BC141*Assembly!M$8+$BD141*Assembly!M$9+$BE141*Assembly!M$10+$BF141*Assembly!M$11+$BG141*Assembly!M$12+$BH141*Assembly!M$13+$BI141*Assembly!M$14+$BJ141*Assembly!M$15+$BK141*Assembly!M$16+$BL141*Assembly!M$17+$BM141*Assembly!M$18+$BN141*Assembly!M$19+$BO141*Assembly!M$20+$BP141*Assembly!M$21+$BQ141*Assembly!M$22+$BR141*Assembly!M$23+$BS141*Assembly!M$24</f>
        <v>205</v>
      </c>
      <c r="CF141" s="318" t="str">
        <f>$AY141*Assembly!N$4+$AZ141*Assembly!N$5+$BA141*Assembly!N$6+$BB141*Assembly!N$7+$BC141*Assembly!N$8+$BD141*Assembly!N$9+$BE141*Assembly!N$10+$BF141*Assembly!N$11+$BG141*Assembly!N$12+$BH141*Assembly!N$13+$BI141*Assembly!N$14+$BJ141*Assembly!N$15+$BK141*Assembly!N$16+$BL141*Assembly!N$17+$BM141*Assembly!N$18+$BN141*Assembly!N$19+$BO141*Assembly!N$20+$BP141*Assembly!N$21+$BQ141*Assembly!N$22+$BR141*Assembly!N$23+$BS141*Assembly!N$24</f>
        <v>10</v>
      </c>
      <c r="CG141" s="318" t="str">
        <f>$AY141*Assembly!O$4+$AZ141*Assembly!O$5+$BA141*Assembly!O$6+$BB141*Assembly!O$7+$BC141*Assembly!O$8+$BD141*Assembly!O$9+$BE141*Assembly!O$10+$BF141*Assembly!O$11+$BG141*Assembly!O$12+$BH141*Assembly!O$13+$BI141*Assembly!O$14+$BJ141*Assembly!O$15+$BK141*Assembly!O$16+$BL141*Assembly!O$17+$BM141*Assembly!O$18+$BN141*Assembly!O$19+$BO141*Assembly!O$20+$BP141*Assembly!O$21+$BQ141*Assembly!O$22+$BR141*Assembly!O$23+$BS141*Assembly!O$24</f>
        <v>0</v>
      </c>
      <c r="CH141" s="316" t="str">
        <f>$AY141*Assembly!P$4+$AZ141*Assembly!P$5+$BA141*Assembly!P$6+$BB141*Assembly!P$7+$BC141*Assembly!P$8+$BD141*Assembly!P$9+$BE141*Assembly!P$10+$BF141*Assembly!P$11+$BG141*Assembly!P$12+$BH141*Assembly!P$13+$BI141*Assembly!P$14+$BJ141*Assembly!P$15+$BK141*Assembly!P$16+$BL141*Assembly!P$17+$BM141*Assembly!P$18+$BN141*Assembly!P$19+$BO141*Assembly!P$20+$BP141*Assembly!P$21+$BQ141*Assembly!P$22+$BR141*Assembly!P$23+$BS141*Assembly!P$24</f>
        <v>0</v>
      </c>
      <c r="CI141" s="316" t="str">
        <f>$AY141*Assembly!Q$4+$AZ141*Assembly!Q$5+$BA141*Assembly!Q$6+$BB141*Assembly!Q$7+$BC141*Assembly!Q$8+$BD141*Assembly!Q$9+$BE141*Assembly!Q$10+$BF141*Assembly!Q$11+$BG141*Assembly!Q$12+$BH141*Assembly!Q$13+$BI141*Assembly!Q$14+$BJ141*Assembly!Q$15+$BK141*Assembly!Q$16+$BL141*Assembly!Q$17+$BM141*Assembly!Q$18+$BN141*Assembly!Q$19+$BO141*Assembly!Q$20+$BP141*Assembly!Q$21+$BQ141*Assembly!Q$22+$BR141*Assembly!Q$23+$BS141*Assembly!Q$24</f>
        <v>1</v>
      </c>
      <c r="CJ141" s="318" t="str">
        <f>$AY141*Assembly!R$4+$AZ141*Assembly!R$5+$BA141*Assembly!R$6+$BB141*Assembly!R$7+$BC141*Assembly!R$8+$BD141*Assembly!R$9+$BE141*Assembly!R$10+$BF141*Assembly!R$11+$BG141*Assembly!R$12+$BH141*Assembly!R$13+$BI141*Assembly!R$14+$BJ141*Assembly!R$15+$BK141*Assembly!R$16+$BL141*Assembly!R$17+$BM141*Assembly!R$18+$BN141*Assembly!R$19+$BO141*Assembly!R$20+$BP141*Assembly!R$21+$BQ141*Assembly!R$22+$BR141*Assembly!R$23+$BS141*Assembly!R$24</f>
        <v>0</v>
      </c>
      <c r="CK141" s="316" t="str">
        <f>$AY141*Assembly!S$4+$AZ141*Assembly!S$5+$BA141*Assembly!S$6+$BB141*Assembly!S$7+$BC141*Assembly!S$8+$BD141*Assembly!S$9+$BE141*Assembly!S$10+$BF141*Assembly!S$11+$BG141*Assembly!S$12+$BH141*Assembly!S$13+$BI141*Assembly!S$14+$BJ141*Assembly!S$15+$BK141*Assembly!S$16+$BL141*Assembly!S$17+$BM141*Assembly!S$18+$BN141*Assembly!S$19+$BO141*Assembly!S$20+$BP141*Assembly!S$21+$BQ141*Assembly!S$22+$BR141*Assembly!S$23+$BS141*Assembly!S$24</f>
        <v>0</v>
      </c>
      <c r="CL141" s="316" t="str">
        <f>$AY141*Assembly!T$4+$AZ141*Assembly!T$5+$BA141*Assembly!T$6+$BB141*Assembly!T$7+$BC141*Assembly!T$8+$BD141*Assembly!T$9+$BE141*Assembly!T$10+$BF141*Assembly!T$11+$BG141*Assembly!T$12+$BH141*Assembly!T$13+$BI141*Assembly!T$14+$BJ141*Assembly!T$15+$BK141*Assembly!T$16+$BL141*Assembly!T$17+$BM141*Assembly!T$18+$BN141*Assembly!T$19+$BO141*Assembly!T$20+$BP141*Assembly!T$21+$BQ141*Assembly!T$22+$BR141*Assembly!T$23+$BS141*Assembly!T$24</f>
        <v>0</v>
      </c>
      <c r="CM141" s="316" t="str">
        <f>$AY141*Assembly!U$4+$AZ141*Assembly!U$5+$BA141*Assembly!U$6+$BB141*Assembly!U$7+$BC141*Assembly!U$8+$BD141*Assembly!U$9+$BE141*Assembly!U$10+$BF141*Assembly!U$11+$BG141*Assembly!U$12+$BH141*Assembly!U$13+$BI141*Assembly!U$14+$BJ141*Assembly!U$15+$BK141*Assembly!U$16+$BL141*Assembly!U$17+$BM141*Assembly!U$18+$BN141*Assembly!U$19+$BO141*Assembly!U$20+$BP141*Assembly!U$21+$BQ141*Assembly!U$22+$BR141*Assembly!U$23+$BS141*Assembly!U$24</f>
        <v>0</v>
      </c>
      <c r="CN141" s="318" t="str">
        <f>$AY141*Assembly!V$4+$AZ141*Assembly!V$5+$BA141*Assembly!V$6+$BB141*Assembly!V$7+$BC141*Assembly!V$8+$BD141*Assembly!V$9+$BE141*Assembly!V$10+$BF141*Assembly!V$11+$BG141*Assembly!V$12+$BH141*Assembly!V$13+$BI141*Assembly!V$14+$BJ141*Assembly!V$15+$BK141*Assembly!V$16+$BL141*Assembly!V$17+$BM141*Assembly!V$18+$BN141*Assembly!V$19+$BO141*Assembly!V$20+$BP141*Assembly!V$21+$BQ141*Assembly!V$22+$BR141*Assembly!V$23+$BS141*Assembly!V$24</f>
        <v>0</v>
      </c>
      <c r="CO141" s="318" t="str">
        <f>CE141*Refining!$F$3</f>
        <v>366</v>
      </c>
      <c r="CP141" s="318" t="str">
        <f>CF141*Refining!$F$4</f>
        <v>31</v>
      </c>
      <c r="CQ141" s="318" t="str">
        <f>CG141*Refining!$F$5</f>
        <v>0</v>
      </c>
      <c r="CR141" s="318" t="str">
        <f>CH141*Refining!$F$6</f>
        <v>0</v>
      </c>
      <c r="CS141" s="318" t="str">
        <f>CI141*Refining!$F$7</f>
        <v>2</v>
      </c>
      <c r="CT141" s="318" t="str">
        <f>CJ141*Refining!$F$8</f>
        <v>0</v>
      </c>
      <c r="CU141" s="318" t="str">
        <f>CK141*Refining!$F$9</f>
        <v>0</v>
      </c>
      <c r="CV141" s="318" t="str">
        <f>CL141*Refining!$F$10</f>
        <v>0</v>
      </c>
      <c r="CW141" s="318" t="str">
        <f>CM141*Refining!$F$11</f>
        <v>0</v>
      </c>
      <c r="CX141" s="318" t="str">
        <f>CN141*Refining!$F$12</f>
        <v>0</v>
      </c>
      <c r="CY141" s="285" t="str">
        <f t="shared" ref="CY141:DR141" si="571">IF(CE141 = 0, "", CE141)</f>
        <v>205</v>
      </c>
      <c r="CZ141" s="286" t="str">
        <f t="shared" si="571"/>
        <v>10</v>
      </c>
      <c r="DA141" s="282" t="str">
        <f t="shared" si="571"/>
        <v/>
      </c>
      <c r="DB141" s="282" t="str">
        <f t="shared" si="571"/>
        <v/>
      </c>
      <c r="DC141" s="282" t="str">
        <f t="shared" si="571"/>
        <v>1</v>
      </c>
      <c r="DD141" s="282" t="str">
        <f t="shared" si="571"/>
        <v/>
      </c>
      <c r="DE141" s="282" t="str">
        <f t="shared" si="571"/>
        <v/>
      </c>
      <c r="DF141" s="282" t="str">
        <f t="shared" si="571"/>
        <v/>
      </c>
      <c r="DG141" s="282" t="str">
        <f t="shared" si="571"/>
        <v/>
      </c>
      <c r="DH141" s="283" t="str">
        <f t="shared" si="571"/>
        <v/>
      </c>
      <c r="DI141" s="285" t="str">
        <f t="shared" si="571"/>
        <v>366</v>
      </c>
      <c r="DJ141" s="286" t="str">
        <f t="shared" si="571"/>
        <v>31</v>
      </c>
      <c r="DK141" s="282" t="str">
        <f t="shared" si="571"/>
        <v/>
      </c>
      <c r="DL141" s="282" t="str">
        <f t="shared" si="571"/>
        <v/>
      </c>
      <c r="DM141" s="286" t="str">
        <f t="shared" si="571"/>
        <v>2</v>
      </c>
      <c r="DN141" s="282" t="str">
        <f t="shared" si="571"/>
        <v/>
      </c>
      <c r="DO141" s="282" t="str">
        <f t="shared" si="571"/>
        <v/>
      </c>
      <c r="DP141" s="282" t="str">
        <f t="shared" si="571"/>
        <v/>
      </c>
      <c r="DQ141" s="282" t="str">
        <f t="shared" si="571"/>
        <v/>
      </c>
      <c r="DR141" s="283" t="str">
        <f t="shared" si="571"/>
        <v/>
      </c>
      <c r="DS141" s="285" t="str">
        <f t="shared" si="15"/>
        <v>216</v>
      </c>
      <c r="DT141" s="286" t="str">
        <f t="shared" si="16"/>
        <v>399</v>
      </c>
      <c r="DU141" s="275" t="str">
        <f>CY141*'Ores &amp; Ingots'!$C$3+CZ141*'Ores &amp; Ingots'!$C$4+DA141*'Ores &amp; Ingots'!$C$5+DB141*'Ores &amp; Ingots'!$C$6+DC141*'Ores &amp; Ingots'!$C$7+DD141*'Ores &amp; Ingots'!$C$8+DE141*'Ores &amp; Ingots'!$C$9+DF141*'Ores &amp; Ingots'!$C$10+DG141*'Ores &amp; Ingots'!$C$11+DH141*'Ores &amp; Ingots'!$C$12</f>
        <v>28</v>
      </c>
      <c r="DV141" s="275" t="str">
        <f>DI141*'Ores &amp; Ingots'!$B$3+DJ141*'Ores &amp; Ingots'!$B$4+DK141*'Ores &amp; Ingots'!$B$5+DL141*'Ores &amp; Ingots'!$B$6+DM141*'Ores &amp; Ingots'!$B$7+DN141*'Ores &amp; Ingots'!$B$8+DO141*'Ores &amp; Ingots'!$B$9+DP141*'Ores &amp; Ingots'!$B$10+DQ141*'Ores &amp; Ingots'!$B$11+DR141*'Ores &amp; Ingots'!$B$12</f>
        <v>148</v>
      </c>
      <c r="DW141" s="286" t="str">
        <f>CY141*Refining!$G$3+CZ141*Refining!$G$4+DA141*Refining!$G$5+DB141*Refining!$G$6+DC141*Refining!$G$7+DD141*Refining!$G$8+DE141*Refining!$G$9+DF141*Refining!$G$10+DG141*Refining!$G$11+DH141*Refining!$G$12</f>
        <v>63</v>
      </c>
      <c r="DX141" s="286" t="str">
        <f t="shared" si="17"/>
        <v>9,797</v>
      </c>
      <c r="DY141" s="287" t="str">
        <f t="shared" si="18"/>
        <v>0.0098</v>
      </c>
      <c r="DZ141" s="285" t="str">
        <f t="shared" si="19"/>
        <v>152</v>
      </c>
      <c r="EA141" s="288" t="str">
        <f t="shared" ref="EA141:EB141" si="572">DZ141/60</f>
        <v>2.5</v>
      </c>
      <c r="EB141" s="288" t="str">
        <f t="shared" si="572"/>
        <v>0.0</v>
      </c>
      <c r="EC141" s="545" t="str">
        <f t="shared" si="21"/>
        <v>0.00</v>
      </c>
      <c r="ED141" s="285" t="str">
        <f t="shared" si="22"/>
        <v>19,908</v>
      </c>
      <c r="EE141" s="288" t="str">
        <f t="shared" ref="EE141:EF141" si="573">ED141/1000</f>
        <v>19.9</v>
      </c>
      <c r="EF141" s="289" t="str">
        <f t="shared" si="573"/>
        <v>0.02</v>
      </c>
      <c r="EG141" s="546" t="str">
        <f t="shared" si="24"/>
        <v>0.0199</v>
      </c>
      <c r="EH141" s="225" t="s">
        <v>12</v>
      </c>
    </row>
    <row r="142" hidden="1">
      <c r="A142" s="299" t="s">
        <v>136</v>
      </c>
      <c r="B142" s="192" t="s">
        <v>1013</v>
      </c>
      <c r="C142" s="193" t="s">
        <v>886</v>
      </c>
      <c r="D142" s="193">
        <v>1.0</v>
      </c>
      <c r="E142" s="193">
        <v>1.0</v>
      </c>
      <c r="F142" s="193">
        <v>1.0</v>
      </c>
      <c r="G142" s="324" t="str">
        <f t="shared" si="5"/>
        <v>15.6</v>
      </c>
      <c r="H142" s="325">
        <v>20.0</v>
      </c>
      <c r="I142" s="325">
        <v>20.0</v>
      </c>
      <c r="J142" s="325" t="str">
        <f>H142/Main!$D$9</f>
        <v>20</v>
      </c>
      <c r="K142" s="325" t="str">
        <f>I142/Main!$D$10</f>
        <v>20</v>
      </c>
      <c r="L142" s="325" t="str">
        <f t="shared" si="6"/>
        <v>1</v>
      </c>
      <c r="M142" s="325">
        <v>1.0</v>
      </c>
      <c r="N142" s="326" t="s">
        <v>12</v>
      </c>
      <c r="O142" s="326" t="s">
        <v>12</v>
      </c>
      <c r="P142" s="327"/>
      <c r="Q142" s="326"/>
      <c r="R142" s="327"/>
      <c r="S142" s="328"/>
      <c r="T142" s="328"/>
      <c r="U142" s="327"/>
      <c r="V142" s="327"/>
      <c r="W142" s="328"/>
      <c r="X142" s="328"/>
      <c r="Y142" s="327"/>
      <c r="Z142" s="327"/>
      <c r="AA142" s="327"/>
      <c r="AB142" s="327"/>
      <c r="AC142" s="339" t="s">
        <v>913</v>
      </c>
      <c r="AD142" s="208">
        <v>13.0</v>
      </c>
      <c r="AE142" s="208">
        <v>0.0</v>
      </c>
      <c r="AF142" s="208">
        <v>6.0</v>
      </c>
      <c r="AG142" s="208">
        <v>1.0</v>
      </c>
      <c r="AH142" s="208">
        <v>17.0</v>
      </c>
      <c r="AI142" s="208">
        <v>0.0</v>
      </c>
      <c r="AJ142" s="208">
        <v>2.0</v>
      </c>
      <c r="AK142" s="306">
        <v>2.0</v>
      </c>
      <c r="AL142" s="208">
        <v>0.0</v>
      </c>
      <c r="AM142" s="208">
        <v>0.0</v>
      </c>
      <c r="AN142" s="208">
        <v>0.0</v>
      </c>
      <c r="AO142" s="208">
        <v>0.0</v>
      </c>
      <c r="AP142" s="208">
        <v>0.0</v>
      </c>
      <c r="AQ142" s="208">
        <v>0.0</v>
      </c>
      <c r="AR142" s="208">
        <v>0.0</v>
      </c>
      <c r="AS142" s="208">
        <v>0.0</v>
      </c>
      <c r="AT142" s="208">
        <v>0.0</v>
      </c>
      <c r="AU142" s="208">
        <v>0.0</v>
      </c>
      <c r="AV142" s="208">
        <v>0.0</v>
      </c>
      <c r="AW142" s="208">
        <v>0.0</v>
      </c>
      <c r="AX142" s="208">
        <v>0.0</v>
      </c>
      <c r="AY142" s="207" t="str">
        <f t="shared" ref="AY142:BS142" si="574">IF(AD142 = 0, "", AD142)</f>
        <v>13</v>
      </c>
      <c r="AZ142" s="193" t="str">
        <f t="shared" si="574"/>
        <v/>
      </c>
      <c r="BA142" s="208" t="str">
        <f t="shared" si="574"/>
        <v>6</v>
      </c>
      <c r="BB142" s="208" t="str">
        <f t="shared" si="574"/>
        <v>1</v>
      </c>
      <c r="BC142" s="208" t="str">
        <f t="shared" si="574"/>
        <v>17</v>
      </c>
      <c r="BD142" s="193" t="str">
        <f t="shared" si="574"/>
        <v/>
      </c>
      <c r="BE142" s="208" t="str">
        <f t="shared" si="574"/>
        <v>2</v>
      </c>
      <c r="BF142" s="306" t="str">
        <f t="shared" si="574"/>
        <v>2</v>
      </c>
      <c r="BG142" s="193" t="str">
        <f t="shared" si="574"/>
        <v/>
      </c>
      <c r="BH142" s="193" t="str">
        <f t="shared" si="574"/>
        <v/>
      </c>
      <c r="BI142" s="193" t="str">
        <f t="shared" si="574"/>
        <v/>
      </c>
      <c r="BJ142" s="193" t="str">
        <f t="shared" si="574"/>
        <v/>
      </c>
      <c r="BK142" s="193" t="str">
        <f t="shared" si="574"/>
        <v/>
      </c>
      <c r="BL142" s="193" t="str">
        <f t="shared" si="574"/>
        <v/>
      </c>
      <c r="BM142" s="193" t="str">
        <f t="shared" si="574"/>
        <v/>
      </c>
      <c r="BN142" s="193" t="str">
        <f t="shared" si="574"/>
        <v/>
      </c>
      <c r="BO142" s="193" t="str">
        <f t="shared" si="574"/>
        <v/>
      </c>
      <c r="BP142" s="193" t="str">
        <f t="shared" si="574"/>
        <v/>
      </c>
      <c r="BQ142" s="193" t="str">
        <f t="shared" si="574"/>
        <v/>
      </c>
      <c r="BR142" s="193" t="str">
        <f t="shared" si="574"/>
        <v/>
      </c>
      <c r="BS142" s="206" t="str">
        <f t="shared" si="574"/>
        <v/>
      </c>
      <c r="BT142" s="207" t="str">
        <f>$AY142*Assembly!Y$4+$AZ142*Assembly!Y$5+$BA142*Assembly!Y$6+$BB142*Assembly!Y$7+$BC142*Assembly!Y$8+$BD142*Assembly!Y$9+$BE142*Assembly!Y$10+$BF142*Assembly!Y$11+$BG142*Assembly!Y$12+$BH142*Assembly!Y$13+$BI142*Assembly!Y$14+$BJ142*Assembly!Y$15+$BK142*Assembly!Y$16+$BL142*Assembly!Y$17+$BM142*Assembly!Y$18+$BN142*Assembly!Y$19+$BO142*Assembly!Y$20+$BP142*Assembly!Y$21+$BQ142*Assembly!Y$22+$BR142*Assembly!Y$23+$BS142*Assembly!Y$24</f>
        <v>493</v>
      </c>
      <c r="BU142" s="208" t="str">
        <f t="shared" si="8"/>
        <v>32</v>
      </c>
      <c r="BV142" s="208" t="str">
        <f>$AY142*Assembly!AC$4+$AZ142*Assembly!AC$5+$BA142*Assembly!AC$6+$BB142*Assembly!AC$7+$BC142*Assembly!AC$8+$BD142*Assembly!AC$9+$BE142*Assembly!AC$10+$BF142*Assembly!AC$11+$BG142*Assembly!AC$12+$BH142*Assembly!AC$13+$BI142*Assembly!AC$14+$BJ142*Assembly!AC$15+$BK142*Assembly!AC$16+$BL142*Assembly!AC$17+$BM142*Assembly!AC$18+$BN142*Assembly!AC$19+$BO142*Assembly!AC$20+$BP142*Assembly!AC$21+$BQ142*Assembly!AC$22+$BR142*Assembly!AC$23+$BS142*Assembly!AC$24</f>
        <v>2,042</v>
      </c>
      <c r="BW142" s="209" t="str">
        <f t="shared" si="9"/>
        <v>4.14</v>
      </c>
      <c r="BX142" s="210" t="str">
        <f t="shared" si="10"/>
        <v>131</v>
      </c>
      <c r="BY142" s="211" t="str">
        <f t="shared" si="11"/>
        <v>64.7</v>
      </c>
      <c r="BZ142" s="208"/>
      <c r="CA142" s="208" t="str">
        <f>$AY142*Assembly!X$4+$AZ142*Assembly!X$5+$BA142*Assembly!X$6+$BB142*Assembly!X$7+$BC142*Assembly!X$8+$BD142*Assembly!X$9+$BE142*Assembly!X$10+$BF142*Assembly!X$11+$BG142*Assembly!X$12+$BH142*Assembly!X$13+$BI142*Assembly!X$14+$BJ142*Assembly!X$15+$BK142*Assembly!X$16+$BL142*Assembly!X$17+$BM142*Assembly!X$18+$BN142*Assembly!X$19+$BO142*Assembly!X$20+$BP142*Assembly!X$21+$BQ142*Assembly!X$22+$BR142*Assembly!X$23+$BS142*Assembly!X$24</f>
        <v>92</v>
      </c>
      <c r="CB142" s="208" t="str">
        <f t="shared" si="12"/>
        <v>14,311</v>
      </c>
      <c r="CC142" s="212" t="str">
        <f t="shared" si="13"/>
        <v>0.0143</v>
      </c>
      <c r="CD142" s="213" t="str">
        <f>$AY142*Assembly!AB$4+$AZ142*Assembly!AB$5+$BA142*Assembly!AB$6+$BB142*Assembly!AB$7+$BC142*Assembly!AB$8+$BD142*Assembly!AB$9+$BE142*Assembly!AB$10+$BF142*Assembly!AB$11+$BG142*Assembly!AB$12+$BH142*Assembly!AB$13+$BI142*Assembly!AB$14+$BJ142*Assembly!AB$15+$BK142*Assembly!AB$16+$BL142*Assembly!AB$17+$BM142*Assembly!AB$18+$BN142*Assembly!AB$19+$BO142*Assembly!AB$20+$BP142*Assembly!AB$21+$BQ142*Assembly!AB$22+$BR142*Assembly!AB$23+$BS142*Assembly!AB$24</f>
        <v>141</v>
      </c>
      <c r="CE142" s="326" t="str">
        <f>$AY142*Assembly!M$4+$AZ142*Assembly!M$5+$BA142*Assembly!M$6+$BB142*Assembly!M$7+$BC142*Assembly!M$8+$BD142*Assembly!M$9+$BE142*Assembly!M$10+$BF142*Assembly!M$11+$BG142*Assembly!M$12+$BH142*Assembly!M$13+$BI142*Assembly!M$14+$BJ142*Assembly!M$15+$BK142*Assembly!M$16+$BL142*Assembly!M$17+$BM142*Assembly!M$18+$BN142*Assembly!M$19+$BO142*Assembly!M$20+$BP142*Assembly!M$21+$BQ142*Assembly!M$22+$BR142*Assembly!M$23+$BS142*Assembly!M$24</f>
        <v>544</v>
      </c>
      <c r="CF142" s="326" t="str">
        <f>$AY142*Assembly!N$4+$AZ142*Assembly!N$5+$BA142*Assembly!N$6+$BB142*Assembly!N$7+$BC142*Assembly!N$8+$BD142*Assembly!N$9+$BE142*Assembly!N$10+$BF142*Assembly!N$11+$BG142*Assembly!N$12+$BH142*Assembly!N$13+$BI142*Assembly!N$14+$BJ142*Assembly!N$15+$BK142*Assembly!N$16+$BL142*Assembly!N$17+$BM142*Assembly!N$18+$BN142*Assembly!N$19+$BO142*Assembly!N$20+$BP142*Assembly!N$21+$BQ142*Assembly!N$22+$BR142*Assembly!N$23+$BS142*Assembly!N$24</f>
        <v>10</v>
      </c>
      <c r="CG142" s="326" t="str">
        <f>$AY142*Assembly!O$4+$AZ142*Assembly!O$5+$BA142*Assembly!O$6+$BB142*Assembly!O$7+$BC142*Assembly!O$8+$BD142*Assembly!O$9+$BE142*Assembly!O$10+$BF142*Assembly!O$11+$BG142*Assembly!O$12+$BH142*Assembly!O$13+$BI142*Assembly!O$14+$BJ142*Assembly!O$15+$BK142*Assembly!O$16+$BL142*Assembly!O$17+$BM142*Assembly!O$18+$BN142*Assembly!O$19+$BO142*Assembly!O$20+$BP142*Assembly!O$21+$BQ142*Assembly!O$22+$BR142*Assembly!O$23+$BS142*Assembly!O$24</f>
        <v>0</v>
      </c>
      <c r="CH142" s="325" t="str">
        <f>$AY142*Assembly!P$4+$AZ142*Assembly!P$5+$BA142*Assembly!P$6+$BB142*Assembly!P$7+$BC142*Assembly!P$8+$BD142*Assembly!P$9+$BE142*Assembly!P$10+$BF142*Assembly!P$11+$BG142*Assembly!P$12+$BH142*Assembly!P$13+$BI142*Assembly!P$14+$BJ142*Assembly!P$15+$BK142*Assembly!P$16+$BL142*Assembly!P$17+$BM142*Assembly!P$18+$BN142*Assembly!P$19+$BO142*Assembly!P$20+$BP142*Assembly!P$21+$BQ142*Assembly!P$22+$BR142*Assembly!P$23+$BS142*Assembly!P$24</f>
        <v>0</v>
      </c>
      <c r="CI142" s="325" t="str">
        <f>$AY142*Assembly!Q$4+$AZ142*Assembly!Q$5+$BA142*Assembly!Q$6+$BB142*Assembly!Q$7+$BC142*Assembly!Q$8+$BD142*Assembly!Q$9+$BE142*Assembly!Q$10+$BF142*Assembly!Q$11+$BG142*Assembly!Q$12+$BH142*Assembly!Q$13+$BI142*Assembly!Q$14+$BJ142*Assembly!Q$15+$BK142*Assembly!Q$16+$BL142*Assembly!Q$17+$BM142*Assembly!Q$18+$BN142*Assembly!Q$19+$BO142*Assembly!Q$20+$BP142*Assembly!Q$21+$BQ142*Assembly!Q$22+$BR142*Assembly!Q$23+$BS142*Assembly!Q$24</f>
        <v>0.4</v>
      </c>
      <c r="CJ142" s="326" t="str">
        <f>$AY142*Assembly!R$4+$AZ142*Assembly!R$5+$BA142*Assembly!R$6+$BB142*Assembly!R$7+$BC142*Assembly!R$8+$BD142*Assembly!R$9+$BE142*Assembly!R$10+$BF142*Assembly!R$11+$BG142*Assembly!R$12+$BH142*Assembly!R$13+$BI142*Assembly!R$14+$BJ142*Assembly!R$15+$BK142*Assembly!R$16+$BL142*Assembly!R$17+$BM142*Assembly!R$18+$BN142*Assembly!R$19+$BO142*Assembly!R$20+$BP142*Assembly!R$21+$BQ142*Assembly!R$22+$BR142*Assembly!R$23+$BS142*Assembly!R$24</f>
        <v>0</v>
      </c>
      <c r="CK142" s="325" t="str">
        <f>$AY142*Assembly!S$4+$AZ142*Assembly!S$5+$BA142*Assembly!S$6+$BB142*Assembly!S$7+$BC142*Assembly!S$8+$BD142*Assembly!S$9+$BE142*Assembly!S$10+$BF142*Assembly!S$11+$BG142*Assembly!S$12+$BH142*Assembly!S$13+$BI142*Assembly!S$14+$BJ142*Assembly!S$15+$BK142*Assembly!S$16+$BL142*Assembly!S$17+$BM142*Assembly!S$18+$BN142*Assembly!S$19+$BO142*Assembly!S$20+$BP142*Assembly!S$21+$BQ142*Assembly!S$22+$BR142*Assembly!S$23+$BS142*Assembly!S$24</f>
        <v>0</v>
      </c>
      <c r="CL142" s="325" t="str">
        <f>$AY142*Assembly!T$4+$AZ142*Assembly!T$5+$BA142*Assembly!T$6+$BB142*Assembly!T$7+$BC142*Assembly!T$8+$BD142*Assembly!T$9+$BE142*Assembly!T$10+$BF142*Assembly!T$11+$BG142*Assembly!T$12+$BH142*Assembly!T$13+$BI142*Assembly!T$14+$BJ142*Assembly!T$15+$BK142*Assembly!T$16+$BL142*Assembly!T$17+$BM142*Assembly!T$18+$BN142*Assembly!T$19+$BO142*Assembly!T$20+$BP142*Assembly!T$21+$BQ142*Assembly!T$22+$BR142*Assembly!T$23+$BS142*Assembly!T$24</f>
        <v>0</v>
      </c>
      <c r="CM142" s="325" t="str">
        <f>$AY142*Assembly!U$4+$AZ142*Assembly!U$5+$BA142*Assembly!U$6+$BB142*Assembly!U$7+$BC142*Assembly!U$8+$BD142*Assembly!U$9+$BE142*Assembly!U$10+$BF142*Assembly!U$11+$BG142*Assembly!U$12+$BH142*Assembly!U$13+$BI142*Assembly!U$14+$BJ142*Assembly!U$15+$BK142*Assembly!U$16+$BL142*Assembly!U$17+$BM142*Assembly!U$18+$BN142*Assembly!U$19+$BO142*Assembly!U$20+$BP142*Assembly!U$21+$BQ142*Assembly!U$22+$BR142*Assembly!U$23+$BS142*Assembly!U$24</f>
        <v>0</v>
      </c>
      <c r="CN142" s="326" t="str">
        <f>$AY142*Assembly!V$4+$AZ142*Assembly!V$5+$BA142*Assembly!V$6+$BB142*Assembly!V$7+$BC142*Assembly!V$8+$BD142*Assembly!V$9+$BE142*Assembly!V$10+$BF142*Assembly!V$11+$BG142*Assembly!V$12+$BH142*Assembly!V$13+$BI142*Assembly!V$14+$BJ142*Assembly!V$15+$BK142*Assembly!V$16+$BL142*Assembly!V$17+$BM142*Assembly!V$18+$BN142*Assembly!V$19+$BO142*Assembly!V$20+$BP142*Assembly!V$21+$BQ142*Assembly!V$22+$BR142*Assembly!V$23+$BS142*Assembly!V$24</f>
        <v>0</v>
      </c>
      <c r="CO142" s="326" t="str">
        <f>CE142*Refining!$F$3</f>
        <v>971</v>
      </c>
      <c r="CP142" s="326" t="str">
        <f>CF142*Refining!$F$4</f>
        <v>31</v>
      </c>
      <c r="CQ142" s="326" t="str">
        <f>CG142*Refining!$F$5</f>
        <v>0</v>
      </c>
      <c r="CR142" s="326" t="str">
        <f>CH142*Refining!$F$6</f>
        <v>0</v>
      </c>
      <c r="CS142" s="326" t="str">
        <f>CI142*Refining!$F$7</f>
        <v>1</v>
      </c>
      <c r="CT142" s="326" t="str">
        <f>CJ142*Refining!$F$8</f>
        <v>0</v>
      </c>
      <c r="CU142" s="326" t="str">
        <f>CK142*Refining!$F$9</f>
        <v>0</v>
      </c>
      <c r="CV142" s="326" t="str">
        <f>CL142*Refining!$F$10</f>
        <v>0</v>
      </c>
      <c r="CW142" s="326" t="str">
        <f>CM142*Refining!$F$11</f>
        <v>0</v>
      </c>
      <c r="CX142" s="326" t="str">
        <f>CN142*Refining!$F$12</f>
        <v>0</v>
      </c>
      <c r="CY142" s="218" t="str">
        <f t="shared" ref="CY142:DR142" si="575">IF(CE142 = 0, "", CE142)</f>
        <v>544</v>
      </c>
      <c r="CZ142" s="219" t="str">
        <f t="shared" si="575"/>
        <v>10</v>
      </c>
      <c r="DA142" s="215" t="str">
        <f t="shared" si="575"/>
        <v/>
      </c>
      <c r="DB142" s="215" t="str">
        <f t="shared" si="575"/>
        <v/>
      </c>
      <c r="DC142" s="215" t="str">
        <f t="shared" si="575"/>
        <v>0.4</v>
      </c>
      <c r="DD142" s="215" t="str">
        <f t="shared" si="575"/>
        <v/>
      </c>
      <c r="DE142" s="215" t="str">
        <f t="shared" si="575"/>
        <v/>
      </c>
      <c r="DF142" s="215" t="str">
        <f t="shared" si="575"/>
        <v/>
      </c>
      <c r="DG142" s="215" t="str">
        <f t="shared" si="575"/>
        <v/>
      </c>
      <c r="DH142" s="216" t="str">
        <f t="shared" si="575"/>
        <v/>
      </c>
      <c r="DI142" s="218" t="str">
        <f t="shared" si="575"/>
        <v>971</v>
      </c>
      <c r="DJ142" s="219" t="str">
        <f t="shared" si="575"/>
        <v>31</v>
      </c>
      <c r="DK142" s="215" t="str">
        <f t="shared" si="575"/>
        <v/>
      </c>
      <c r="DL142" s="215" t="str">
        <f t="shared" si="575"/>
        <v/>
      </c>
      <c r="DM142" s="219" t="str">
        <f t="shared" si="575"/>
        <v>1</v>
      </c>
      <c r="DN142" s="215" t="str">
        <f t="shared" si="575"/>
        <v/>
      </c>
      <c r="DO142" s="215" t="str">
        <f t="shared" si="575"/>
        <v/>
      </c>
      <c r="DP142" s="215" t="str">
        <f t="shared" si="575"/>
        <v/>
      </c>
      <c r="DQ142" s="215" t="str">
        <f t="shared" si="575"/>
        <v/>
      </c>
      <c r="DR142" s="216" t="str">
        <f t="shared" si="575"/>
        <v/>
      </c>
      <c r="DS142" s="218" t="str">
        <f t="shared" si="15"/>
        <v>554</v>
      </c>
      <c r="DT142" s="219" t="str">
        <f t="shared" si="16"/>
        <v>1,003</v>
      </c>
      <c r="DU142" s="208" t="str">
        <f>CY142*'Ores &amp; Ingots'!$C$3+CZ142*'Ores &amp; Ingots'!$C$4+DA142*'Ores &amp; Ingots'!$C$5+DB142*'Ores &amp; Ingots'!$C$6+DC142*'Ores &amp; Ingots'!$C$7+DD142*'Ores &amp; Ingots'!$C$8+DE142*'Ores &amp; Ingots'!$C$9+DF142*'Ores &amp; Ingots'!$C$10+DG142*'Ores &amp; Ingots'!$C$11+DH142*'Ores &amp; Ingots'!$C$12</f>
        <v>70</v>
      </c>
      <c r="DV142" s="208" t="str">
        <f>DI142*'Ores &amp; Ingots'!$B$3+DJ142*'Ores &amp; Ingots'!$B$4+DK142*'Ores &amp; Ingots'!$B$5+DL142*'Ores &amp; Ingots'!$B$6+DM142*'Ores &amp; Ingots'!$B$7+DN142*'Ores &amp; Ingots'!$B$8+DO142*'Ores &amp; Ingots'!$B$9+DP142*'Ores &amp; Ingots'!$B$10+DQ142*'Ores &amp; Ingots'!$B$11+DR142*'Ores &amp; Ingots'!$B$12</f>
        <v>371</v>
      </c>
      <c r="DW142" s="219" t="str">
        <f>CY142*Refining!$G$3+CZ142*Refining!$G$4+DA142*Refining!$G$5+DB142*Refining!$G$6+DC142*Refining!$G$7+DD142*Refining!$G$8+DE142*Refining!$G$9+DF142*Refining!$G$10+DG142*Refining!$G$11+DH142*Refining!$G$12</f>
        <v>86</v>
      </c>
      <c r="DX142" s="219" t="str">
        <f t="shared" si="17"/>
        <v>13,342</v>
      </c>
      <c r="DY142" s="220" t="str">
        <f t="shared" si="18"/>
        <v>0.0133</v>
      </c>
      <c r="DZ142" s="218" t="str">
        <f t="shared" si="19"/>
        <v>198</v>
      </c>
      <c r="EA142" s="221" t="str">
        <f t="shared" ref="EA142:EB142" si="576">DZ142/60</f>
        <v>3.3</v>
      </c>
      <c r="EB142" s="221" t="str">
        <f t="shared" si="576"/>
        <v>0.1</v>
      </c>
      <c r="EC142" s="541" t="str">
        <f t="shared" si="21"/>
        <v>0.00</v>
      </c>
      <c r="ED142" s="218" t="str">
        <f t="shared" si="22"/>
        <v>27,653</v>
      </c>
      <c r="EE142" s="221" t="str">
        <f t="shared" ref="EE142:EF142" si="577">ED142/1000</f>
        <v>27.7</v>
      </c>
      <c r="EF142" s="222" t="str">
        <f t="shared" si="577"/>
        <v>0.03</v>
      </c>
      <c r="EG142" s="542" t="str">
        <f t="shared" si="24"/>
        <v>0.0277</v>
      </c>
      <c r="EH142" s="225">
        <v>230.0</v>
      </c>
    </row>
    <row r="143">
      <c r="A143" s="33"/>
      <c r="B143" s="226" t="s">
        <v>1013</v>
      </c>
      <c r="C143" s="227" t="s">
        <v>885</v>
      </c>
      <c r="D143" s="227">
        <v>1.0</v>
      </c>
      <c r="E143" s="227">
        <v>3.0</v>
      </c>
      <c r="F143" s="227">
        <v>3.0</v>
      </c>
      <c r="G143" s="253" t="str">
        <f t="shared" si="5"/>
        <v>1.1</v>
      </c>
      <c r="H143" s="254">
        <v>12.0</v>
      </c>
      <c r="I143" s="254">
        <v>12.0</v>
      </c>
      <c r="J143" s="254" t="str">
        <f>H143/Main!$D$9</f>
        <v>12</v>
      </c>
      <c r="K143" s="254" t="str">
        <f>I143/Main!$D$10</f>
        <v>12</v>
      </c>
      <c r="L143" s="254" t="str">
        <f t="shared" si="6"/>
        <v>1</v>
      </c>
      <c r="M143" s="254">
        <v>1.0</v>
      </c>
      <c r="N143" s="256" t="s">
        <v>12</v>
      </c>
      <c r="O143" s="256" t="s">
        <v>12</v>
      </c>
      <c r="P143" s="255"/>
      <c r="Q143" s="256"/>
      <c r="R143" s="255"/>
      <c r="S143" s="257"/>
      <c r="T143" s="257"/>
      <c r="U143" s="255"/>
      <c r="V143" s="255"/>
      <c r="W143" s="257"/>
      <c r="X143" s="257"/>
      <c r="Y143" s="255"/>
      <c r="Z143" s="255"/>
      <c r="AA143" s="255"/>
      <c r="AB143" s="255"/>
      <c r="AC143" s="335"/>
      <c r="AD143" s="225">
        <v>4.0</v>
      </c>
      <c r="AE143" s="225">
        <v>0.0</v>
      </c>
      <c r="AF143" s="225">
        <v>2.0</v>
      </c>
      <c r="AG143" s="225">
        <v>0.0</v>
      </c>
      <c r="AH143" s="225">
        <v>5.0</v>
      </c>
      <c r="AI143" s="225">
        <v>0.0</v>
      </c>
      <c r="AJ143" s="225">
        <v>1.0</v>
      </c>
      <c r="AK143" s="309">
        <v>1.0</v>
      </c>
      <c r="AL143" s="225">
        <v>0.0</v>
      </c>
      <c r="AM143" s="225">
        <v>0.0</v>
      </c>
      <c r="AN143" s="225">
        <v>0.0</v>
      </c>
      <c r="AO143" s="225">
        <v>0.0</v>
      </c>
      <c r="AP143" s="225">
        <v>0.0</v>
      </c>
      <c r="AQ143" s="225">
        <v>0.0</v>
      </c>
      <c r="AR143" s="225">
        <v>0.0</v>
      </c>
      <c r="AS143" s="225">
        <v>0.0</v>
      </c>
      <c r="AT143" s="225">
        <v>0.0</v>
      </c>
      <c r="AU143" s="225">
        <v>0.0</v>
      </c>
      <c r="AV143" s="225">
        <v>0.0</v>
      </c>
      <c r="AW143" s="225">
        <v>0.0</v>
      </c>
      <c r="AX143" s="225">
        <v>0.0</v>
      </c>
      <c r="AY143" s="239" t="str">
        <f t="shared" ref="AY143:BS143" si="578">IF(AD143 = 0, "", AD143)</f>
        <v>4</v>
      </c>
      <c r="AZ143" s="227" t="str">
        <f t="shared" si="578"/>
        <v/>
      </c>
      <c r="BA143" s="225" t="str">
        <f t="shared" si="578"/>
        <v>2</v>
      </c>
      <c r="BB143" s="227" t="str">
        <f t="shared" si="578"/>
        <v/>
      </c>
      <c r="BC143" s="225" t="str">
        <f t="shared" si="578"/>
        <v>5</v>
      </c>
      <c r="BD143" s="227" t="str">
        <f t="shared" si="578"/>
        <v/>
      </c>
      <c r="BE143" s="225" t="str">
        <f t="shared" si="578"/>
        <v>1</v>
      </c>
      <c r="BF143" s="309" t="str">
        <f t="shared" si="578"/>
        <v>1</v>
      </c>
      <c r="BG143" s="227" t="str">
        <f t="shared" si="578"/>
        <v/>
      </c>
      <c r="BH143" s="227" t="str">
        <f t="shared" si="578"/>
        <v/>
      </c>
      <c r="BI143" s="227" t="str">
        <f t="shared" si="578"/>
        <v/>
      </c>
      <c r="BJ143" s="227" t="str">
        <f t="shared" si="578"/>
        <v/>
      </c>
      <c r="BK143" s="227" t="str">
        <f t="shared" si="578"/>
        <v/>
      </c>
      <c r="BL143" s="227" t="str">
        <f t="shared" si="578"/>
        <v/>
      </c>
      <c r="BM143" s="227" t="str">
        <f t="shared" si="578"/>
        <v/>
      </c>
      <c r="BN143" s="227" t="str">
        <f t="shared" si="578"/>
        <v/>
      </c>
      <c r="BO143" s="227" t="str">
        <f t="shared" si="578"/>
        <v/>
      </c>
      <c r="BP143" s="227" t="str">
        <f t="shared" si="578"/>
        <v/>
      </c>
      <c r="BQ143" s="227" t="str">
        <f t="shared" si="578"/>
        <v/>
      </c>
      <c r="BR143" s="227" t="str">
        <f t="shared" si="578"/>
        <v/>
      </c>
      <c r="BS143" s="238" t="str">
        <f t="shared" si="578"/>
        <v/>
      </c>
      <c r="BT143" s="239" t="str">
        <f>$AY143*Assembly!Y$4+$AZ143*Assembly!Y$5+$BA143*Assembly!Y$6+$BB143*Assembly!Y$7+$BC143*Assembly!Y$8+$BD143*Assembly!Y$9+$BE143*Assembly!Y$10+$BF143*Assembly!Y$11+$BG143*Assembly!Y$12+$BH143*Assembly!Y$13+$BI143*Assembly!Y$14+$BJ143*Assembly!Y$15+$BK143*Assembly!Y$16+$BL143*Assembly!Y$17+$BM143*Assembly!Y$18+$BN143*Assembly!Y$19+$BO143*Assembly!Y$20+$BP143*Assembly!Y$21+$BQ143*Assembly!Y$22+$BR143*Assembly!Y$23+$BS143*Assembly!Y$24</f>
        <v>152</v>
      </c>
      <c r="BU143" s="225" t="str">
        <f t="shared" si="8"/>
        <v>135</v>
      </c>
      <c r="BV143" s="225" t="str">
        <f>$AY143*Assembly!AC$4+$AZ143*Assembly!AC$5+$BA143*Assembly!AC$6+$BB143*Assembly!AC$7+$BC143*Assembly!AC$8+$BD143*Assembly!AC$9+$BE143*Assembly!AC$10+$BF143*Assembly!AC$11+$BG143*Assembly!AC$12+$BH143*Assembly!AC$13+$BI143*Assembly!AC$14+$BJ143*Assembly!AC$15+$BK143*Assembly!AC$16+$BL143*Assembly!AC$17+$BM143*Assembly!AC$18+$BN143*Assembly!AC$19+$BO143*Assembly!AC$20+$BP143*Assembly!AC$21+$BQ143*Assembly!AC$22+$BR143*Assembly!AC$23+$BS143*Assembly!AC$24</f>
        <v>621</v>
      </c>
      <c r="BW143" s="240" t="str">
        <f t="shared" si="9"/>
        <v>4.08</v>
      </c>
      <c r="BX143" s="241" t="str">
        <f t="shared" si="10"/>
        <v>552</v>
      </c>
      <c r="BY143" s="242" t="str">
        <f t="shared" si="11"/>
        <v>4.6</v>
      </c>
      <c r="BZ143" s="225"/>
      <c r="CA143" s="225" t="str">
        <f>$AY143*Assembly!X$4+$AZ143*Assembly!X$5+$BA143*Assembly!X$6+$BB143*Assembly!X$7+$BC143*Assembly!X$8+$BD143*Assembly!X$9+$BE143*Assembly!X$10+$BF143*Assembly!X$11+$BG143*Assembly!X$12+$BH143*Assembly!X$13+$BI143*Assembly!X$14+$BJ143*Assembly!X$15+$BK143*Assembly!X$16+$BL143*Assembly!X$17+$BM143*Assembly!X$18+$BN143*Assembly!X$19+$BO143*Assembly!X$20+$BP143*Assembly!X$21+$BQ143*Assembly!X$22+$BR143*Assembly!X$23+$BS143*Assembly!X$24</f>
        <v>28</v>
      </c>
      <c r="CB143" s="225" t="str">
        <f t="shared" si="12"/>
        <v>4,356</v>
      </c>
      <c r="CC143" s="223" t="str">
        <f t="shared" si="13"/>
        <v>0.0044</v>
      </c>
      <c r="CD143" s="243" t="str">
        <f>$AY143*Assembly!AB$4+$AZ143*Assembly!AB$5+$BA143*Assembly!AB$6+$BB143*Assembly!AB$7+$BC143*Assembly!AB$8+$BD143*Assembly!AB$9+$BE143*Assembly!AB$10+$BF143*Assembly!AB$11+$BG143*Assembly!AB$12+$BH143*Assembly!AB$13+$BI143*Assembly!AB$14+$BJ143*Assembly!AB$15+$BK143*Assembly!AB$16+$BL143*Assembly!AB$17+$BM143*Assembly!AB$18+$BN143*Assembly!AB$19+$BO143*Assembly!AB$20+$BP143*Assembly!AB$21+$BQ143*Assembly!AB$22+$BR143*Assembly!AB$23+$BS143*Assembly!AB$24</f>
        <v>35</v>
      </c>
      <c r="CE143" s="256" t="str">
        <f>$AY143*Assembly!M$4+$AZ143*Assembly!M$5+$BA143*Assembly!M$6+$BB143*Assembly!M$7+$BC143*Assembly!M$8+$BD143*Assembly!M$9+$BE143*Assembly!M$10+$BF143*Assembly!M$11+$BG143*Assembly!M$12+$BH143*Assembly!M$13+$BI143*Assembly!M$14+$BJ143*Assembly!M$15+$BK143*Assembly!M$16+$BL143*Assembly!M$17+$BM143*Assembly!M$18+$BN143*Assembly!M$19+$BO143*Assembly!M$20+$BP143*Assembly!M$21+$BQ143*Assembly!M$22+$BR143*Assembly!M$23+$BS143*Assembly!M$24</f>
        <v>165</v>
      </c>
      <c r="CF143" s="256" t="str">
        <f>$AY143*Assembly!N$4+$AZ143*Assembly!N$5+$BA143*Assembly!N$6+$BB143*Assembly!N$7+$BC143*Assembly!N$8+$BD143*Assembly!N$9+$BE143*Assembly!N$10+$BF143*Assembly!N$11+$BG143*Assembly!N$12+$BH143*Assembly!N$13+$BI143*Assembly!N$14+$BJ143*Assembly!N$15+$BK143*Assembly!N$16+$BL143*Assembly!N$17+$BM143*Assembly!N$18+$BN143*Assembly!N$19+$BO143*Assembly!N$20+$BP143*Assembly!N$21+$BQ143*Assembly!N$22+$BR143*Assembly!N$23+$BS143*Assembly!N$24</f>
        <v>5</v>
      </c>
      <c r="CG143" s="256" t="str">
        <f>$AY143*Assembly!O$4+$AZ143*Assembly!O$5+$BA143*Assembly!O$6+$BB143*Assembly!O$7+$BC143*Assembly!O$8+$BD143*Assembly!O$9+$BE143*Assembly!O$10+$BF143*Assembly!O$11+$BG143*Assembly!O$12+$BH143*Assembly!O$13+$BI143*Assembly!O$14+$BJ143*Assembly!O$15+$BK143*Assembly!O$16+$BL143*Assembly!O$17+$BM143*Assembly!O$18+$BN143*Assembly!O$19+$BO143*Assembly!O$20+$BP143*Assembly!O$21+$BQ143*Assembly!O$22+$BR143*Assembly!O$23+$BS143*Assembly!O$24</f>
        <v>0</v>
      </c>
      <c r="CH143" s="254" t="str">
        <f>$AY143*Assembly!P$4+$AZ143*Assembly!P$5+$BA143*Assembly!P$6+$BB143*Assembly!P$7+$BC143*Assembly!P$8+$BD143*Assembly!P$9+$BE143*Assembly!P$10+$BF143*Assembly!P$11+$BG143*Assembly!P$12+$BH143*Assembly!P$13+$BI143*Assembly!P$14+$BJ143*Assembly!P$15+$BK143*Assembly!P$16+$BL143*Assembly!P$17+$BM143*Assembly!P$18+$BN143*Assembly!P$19+$BO143*Assembly!P$20+$BP143*Assembly!P$21+$BQ143*Assembly!P$22+$BR143*Assembly!P$23+$BS143*Assembly!P$24</f>
        <v>0</v>
      </c>
      <c r="CI143" s="254" t="str">
        <f>$AY143*Assembly!Q$4+$AZ143*Assembly!Q$5+$BA143*Assembly!Q$6+$BB143*Assembly!Q$7+$BC143*Assembly!Q$8+$BD143*Assembly!Q$9+$BE143*Assembly!Q$10+$BF143*Assembly!Q$11+$BG143*Assembly!Q$12+$BH143*Assembly!Q$13+$BI143*Assembly!Q$14+$BJ143*Assembly!Q$15+$BK143*Assembly!Q$16+$BL143*Assembly!Q$17+$BM143*Assembly!Q$18+$BN143*Assembly!Q$19+$BO143*Assembly!Q$20+$BP143*Assembly!Q$21+$BQ143*Assembly!Q$22+$BR143*Assembly!Q$23+$BS143*Assembly!Q$24</f>
        <v>0.2</v>
      </c>
      <c r="CJ143" s="256" t="str">
        <f>$AY143*Assembly!R$4+$AZ143*Assembly!R$5+$BA143*Assembly!R$6+$BB143*Assembly!R$7+$BC143*Assembly!R$8+$BD143*Assembly!R$9+$BE143*Assembly!R$10+$BF143*Assembly!R$11+$BG143*Assembly!R$12+$BH143*Assembly!R$13+$BI143*Assembly!R$14+$BJ143*Assembly!R$15+$BK143*Assembly!R$16+$BL143*Assembly!R$17+$BM143*Assembly!R$18+$BN143*Assembly!R$19+$BO143*Assembly!R$20+$BP143*Assembly!R$21+$BQ143*Assembly!R$22+$BR143*Assembly!R$23+$BS143*Assembly!R$24</f>
        <v>0</v>
      </c>
      <c r="CK143" s="254" t="str">
        <f>$AY143*Assembly!S$4+$AZ143*Assembly!S$5+$BA143*Assembly!S$6+$BB143*Assembly!S$7+$BC143*Assembly!S$8+$BD143*Assembly!S$9+$BE143*Assembly!S$10+$BF143*Assembly!S$11+$BG143*Assembly!S$12+$BH143*Assembly!S$13+$BI143*Assembly!S$14+$BJ143*Assembly!S$15+$BK143*Assembly!S$16+$BL143*Assembly!S$17+$BM143*Assembly!S$18+$BN143*Assembly!S$19+$BO143*Assembly!S$20+$BP143*Assembly!S$21+$BQ143*Assembly!S$22+$BR143*Assembly!S$23+$BS143*Assembly!S$24</f>
        <v>0</v>
      </c>
      <c r="CL143" s="254" t="str">
        <f>$AY143*Assembly!T$4+$AZ143*Assembly!T$5+$BA143*Assembly!T$6+$BB143*Assembly!T$7+$BC143*Assembly!T$8+$BD143*Assembly!T$9+$BE143*Assembly!T$10+$BF143*Assembly!T$11+$BG143*Assembly!T$12+$BH143*Assembly!T$13+$BI143*Assembly!T$14+$BJ143*Assembly!T$15+$BK143*Assembly!T$16+$BL143*Assembly!T$17+$BM143*Assembly!T$18+$BN143*Assembly!T$19+$BO143*Assembly!T$20+$BP143*Assembly!T$21+$BQ143*Assembly!T$22+$BR143*Assembly!T$23+$BS143*Assembly!T$24</f>
        <v>0</v>
      </c>
      <c r="CM143" s="254" t="str">
        <f>$AY143*Assembly!U$4+$AZ143*Assembly!U$5+$BA143*Assembly!U$6+$BB143*Assembly!U$7+$BC143*Assembly!U$8+$BD143*Assembly!U$9+$BE143*Assembly!U$10+$BF143*Assembly!U$11+$BG143*Assembly!U$12+$BH143*Assembly!U$13+$BI143*Assembly!U$14+$BJ143*Assembly!U$15+$BK143*Assembly!U$16+$BL143*Assembly!U$17+$BM143*Assembly!U$18+$BN143*Assembly!U$19+$BO143*Assembly!U$20+$BP143*Assembly!U$21+$BQ143*Assembly!U$22+$BR143*Assembly!U$23+$BS143*Assembly!U$24</f>
        <v>0</v>
      </c>
      <c r="CN143" s="256" t="str">
        <f>$AY143*Assembly!V$4+$AZ143*Assembly!V$5+$BA143*Assembly!V$6+$BB143*Assembly!V$7+$BC143*Assembly!V$8+$BD143*Assembly!V$9+$BE143*Assembly!V$10+$BF143*Assembly!V$11+$BG143*Assembly!V$12+$BH143*Assembly!V$13+$BI143*Assembly!V$14+$BJ143*Assembly!V$15+$BK143*Assembly!V$16+$BL143*Assembly!V$17+$BM143*Assembly!V$18+$BN143*Assembly!V$19+$BO143*Assembly!V$20+$BP143*Assembly!V$21+$BQ143*Assembly!V$22+$BR143*Assembly!V$23+$BS143*Assembly!V$24</f>
        <v>0</v>
      </c>
      <c r="CO143" s="256" t="str">
        <f>CE143*Refining!$F$3</f>
        <v>294</v>
      </c>
      <c r="CP143" s="256" t="str">
        <f>CF143*Refining!$F$4</f>
        <v>16</v>
      </c>
      <c r="CQ143" s="256" t="str">
        <f>CG143*Refining!$F$5</f>
        <v>0</v>
      </c>
      <c r="CR143" s="256" t="str">
        <f>CH143*Refining!$F$6</f>
        <v>0</v>
      </c>
      <c r="CS143" s="256" t="str">
        <f>CI143*Refining!$F$7</f>
        <v>0</v>
      </c>
      <c r="CT143" s="256" t="str">
        <f>CJ143*Refining!$F$8</f>
        <v>0</v>
      </c>
      <c r="CU143" s="256" t="str">
        <f>CK143*Refining!$F$9</f>
        <v>0</v>
      </c>
      <c r="CV143" s="256" t="str">
        <f>CL143*Refining!$F$10</f>
        <v>0</v>
      </c>
      <c r="CW143" s="256" t="str">
        <f>CM143*Refining!$F$11</f>
        <v>0</v>
      </c>
      <c r="CX143" s="256" t="str">
        <f>CN143*Refining!$F$12</f>
        <v>0</v>
      </c>
      <c r="CY143" s="248" t="str">
        <f t="shared" ref="CY143:DR143" si="579">IF(CE143 = 0, "", CE143)</f>
        <v>165</v>
      </c>
      <c r="CZ143" s="249" t="str">
        <f t="shared" si="579"/>
        <v>5</v>
      </c>
      <c r="DA143" s="245" t="str">
        <f t="shared" si="579"/>
        <v/>
      </c>
      <c r="DB143" s="245" t="str">
        <f t="shared" si="579"/>
        <v/>
      </c>
      <c r="DC143" s="245" t="str">
        <f t="shared" si="579"/>
        <v>0.2</v>
      </c>
      <c r="DD143" s="245" t="str">
        <f t="shared" si="579"/>
        <v/>
      </c>
      <c r="DE143" s="245" t="str">
        <f t="shared" si="579"/>
        <v/>
      </c>
      <c r="DF143" s="245" t="str">
        <f t="shared" si="579"/>
        <v/>
      </c>
      <c r="DG143" s="245" t="str">
        <f t="shared" si="579"/>
        <v/>
      </c>
      <c r="DH143" s="246" t="str">
        <f t="shared" si="579"/>
        <v/>
      </c>
      <c r="DI143" s="248" t="str">
        <f t="shared" si="579"/>
        <v>294</v>
      </c>
      <c r="DJ143" s="249" t="str">
        <f t="shared" si="579"/>
        <v>16</v>
      </c>
      <c r="DK143" s="245" t="str">
        <f t="shared" si="579"/>
        <v/>
      </c>
      <c r="DL143" s="245" t="str">
        <f t="shared" si="579"/>
        <v/>
      </c>
      <c r="DM143" s="249" t="str">
        <f t="shared" si="579"/>
        <v>0</v>
      </c>
      <c r="DN143" s="245" t="str">
        <f t="shared" si="579"/>
        <v/>
      </c>
      <c r="DO143" s="245" t="str">
        <f t="shared" si="579"/>
        <v/>
      </c>
      <c r="DP143" s="245" t="str">
        <f t="shared" si="579"/>
        <v/>
      </c>
      <c r="DQ143" s="245" t="str">
        <f t="shared" si="579"/>
        <v/>
      </c>
      <c r="DR143" s="246" t="str">
        <f t="shared" si="579"/>
        <v/>
      </c>
      <c r="DS143" s="248" t="str">
        <f t="shared" si="15"/>
        <v>170</v>
      </c>
      <c r="DT143" s="249" t="str">
        <f t="shared" si="16"/>
        <v>310</v>
      </c>
      <c r="DU143" s="225" t="str">
        <f>CY143*'Ores &amp; Ingots'!$C$3+CZ143*'Ores &amp; Ingots'!$C$4+DA143*'Ores &amp; Ingots'!$C$5+DB143*'Ores &amp; Ingots'!$C$6+DC143*'Ores &amp; Ingots'!$C$7+DD143*'Ores &amp; Ingots'!$C$8+DE143*'Ores &amp; Ingots'!$C$9+DF143*'Ores &amp; Ingots'!$C$10+DG143*'Ores &amp; Ingots'!$C$11+DH143*'Ores &amp; Ingots'!$C$12</f>
        <v>22</v>
      </c>
      <c r="DV143" s="225" t="str">
        <f>DI143*'Ores &amp; Ingots'!$B$3+DJ143*'Ores &amp; Ingots'!$B$4+DK143*'Ores &amp; Ingots'!$B$5+DL143*'Ores &amp; Ingots'!$B$6+DM143*'Ores &amp; Ingots'!$B$7+DN143*'Ores &amp; Ingots'!$B$8+DO143*'Ores &amp; Ingots'!$B$9+DP143*'Ores &amp; Ingots'!$B$10+DQ143*'Ores &amp; Ingots'!$B$11+DR143*'Ores &amp; Ingots'!$B$12</f>
        <v>115</v>
      </c>
      <c r="DW143" s="249" t="str">
        <f>CY143*Refining!$G$3+CZ143*Refining!$G$4+DA143*Refining!$G$5+DB143*Refining!$G$6+DC143*Refining!$G$7+DD143*Refining!$G$8+DE143*Refining!$G$9+DF143*Refining!$G$10+DG143*Refining!$G$11+DH143*Refining!$G$12</f>
        <v>36</v>
      </c>
      <c r="DX143" s="249" t="str">
        <f t="shared" si="17"/>
        <v>5,522</v>
      </c>
      <c r="DY143" s="250" t="str">
        <f t="shared" si="18"/>
        <v>0.0055</v>
      </c>
      <c r="DZ143" s="248" t="str">
        <f t="shared" si="19"/>
        <v>76</v>
      </c>
      <c r="EA143" s="251" t="str">
        <f t="shared" ref="EA143:EB143" si="580">DZ143/60</f>
        <v>1.3</v>
      </c>
      <c r="EB143" s="251" t="str">
        <f t="shared" si="580"/>
        <v>0.0</v>
      </c>
      <c r="EC143" s="543" t="str">
        <f t="shared" si="21"/>
        <v>0.00</v>
      </c>
      <c r="ED143" s="248" t="str">
        <f t="shared" si="22"/>
        <v>9,878</v>
      </c>
      <c r="EE143" s="251" t="str">
        <f t="shared" ref="EE143:EF143" si="581">ED143/1000</f>
        <v>9.9</v>
      </c>
      <c r="EF143" s="252" t="str">
        <f t="shared" si="581"/>
        <v>0.01</v>
      </c>
      <c r="EG143" s="544" t="str">
        <f t="shared" si="24"/>
        <v>0.0099</v>
      </c>
      <c r="EH143" s="225" t="s">
        <v>12</v>
      </c>
    </row>
    <row r="144" hidden="1">
      <c r="A144" s="33"/>
      <c r="B144" s="226" t="s">
        <v>1014</v>
      </c>
      <c r="C144" s="227" t="s">
        <v>886</v>
      </c>
      <c r="D144" s="227">
        <v>1.0</v>
      </c>
      <c r="E144" s="227">
        <v>3.0</v>
      </c>
      <c r="F144" s="227">
        <v>1.0</v>
      </c>
      <c r="G144" s="228" t="str">
        <f t="shared" si="5"/>
        <v>46.9</v>
      </c>
      <c r="H144" s="229">
        <v>24.0</v>
      </c>
      <c r="I144" s="229">
        <v>24.0</v>
      </c>
      <c r="J144" s="229" t="str">
        <f>H144/Main!$D$9</f>
        <v>24</v>
      </c>
      <c r="K144" s="229" t="str">
        <f>I144/Main!$D$10</f>
        <v>24</v>
      </c>
      <c r="L144" s="229" t="str">
        <f t="shared" si="6"/>
        <v>1</v>
      </c>
      <c r="M144" s="229">
        <v>1.0</v>
      </c>
      <c r="N144" s="231">
        <v>10.0</v>
      </c>
      <c r="O144" s="231">
        <v>1000.0</v>
      </c>
      <c r="P144" s="230"/>
      <c r="Q144" s="231"/>
      <c r="R144" s="230"/>
      <c r="S144" s="232"/>
      <c r="T144" s="232"/>
      <c r="U144" s="230"/>
      <c r="V144" s="230"/>
      <c r="W144" s="232"/>
      <c r="X144" s="232"/>
      <c r="Y144" s="230"/>
      <c r="Z144" s="230"/>
      <c r="AA144" s="230"/>
      <c r="AB144" s="230"/>
      <c r="AC144" s="334" t="s">
        <v>920</v>
      </c>
      <c r="AD144" s="225">
        <v>350.0</v>
      </c>
      <c r="AE144" s="225">
        <v>0.0</v>
      </c>
      <c r="AF144" s="225">
        <v>40.0</v>
      </c>
      <c r="AG144" s="225">
        <v>0.0</v>
      </c>
      <c r="AH144" s="225">
        <v>40.0</v>
      </c>
      <c r="AI144" s="225">
        <v>0.0</v>
      </c>
      <c r="AJ144" s="225">
        <v>16.0</v>
      </c>
      <c r="AK144" s="309">
        <v>2.0</v>
      </c>
      <c r="AL144" s="225">
        <v>0.0</v>
      </c>
      <c r="AM144" s="225">
        <v>0.0</v>
      </c>
      <c r="AN144" s="225">
        <v>0.0</v>
      </c>
      <c r="AO144" s="225">
        <v>0.0</v>
      </c>
      <c r="AP144" s="225">
        <v>0.0</v>
      </c>
      <c r="AQ144" s="225">
        <v>0.0</v>
      </c>
      <c r="AR144" s="225">
        <v>0.0</v>
      </c>
      <c r="AS144" s="225">
        <v>0.0</v>
      </c>
      <c r="AT144" s="225">
        <v>0.0</v>
      </c>
      <c r="AU144" s="225">
        <v>0.0</v>
      </c>
      <c r="AV144" s="225">
        <v>0.0</v>
      </c>
      <c r="AW144" s="225">
        <v>0.0</v>
      </c>
      <c r="AX144" s="225">
        <v>0.0</v>
      </c>
      <c r="AY144" s="239" t="str">
        <f t="shared" ref="AY144:BS144" si="582">IF(AD144 = 0, "", AD144)</f>
        <v>350</v>
      </c>
      <c r="AZ144" s="227" t="str">
        <f t="shared" si="582"/>
        <v/>
      </c>
      <c r="BA144" s="225" t="str">
        <f t="shared" si="582"/>
        <v>40</v>
      </c>
      <c r="BB144" s="227" t="str">
        <f t="shared" si="582"/>
        <v/>
      </c>
      <c r="BC144" s="225" t="str">
        <f t="shared" si="582"/>
        <v>40</v>
      </c>
      <c r="BD144" s="227" t="str">
        <f t="shared" si="582"/>
        <v/>
      </c>
      <c r="BE144" s="225" t="str">
        <f t="shared" si="582"/>
        <v>16</v>
      </c>
      <c r="BF144" s="309" t="str">
        <f t="shared" si="582"/>
        <v>2</v>
      </c>
      <c r="BG144" s="227" t="str">
        <f t="shared" si="582"/>
        <v/>
      </c>
      <c r="BH144" s="227" t="str">
        <f t="shared" si="582"/>
        <v/>
      </c>
      <c r="BI144" s="227" t="str">
        <f t="shared" si="582"/>
        <v/>
      </c>
      <c r="BJ144" s="227" t="str">
        <f t="shared" si="582"/>
        <v/>
      </c>
      <c r="BK144" s="227" t="str">
        <f t="shared" si="582"/>
        <v/>
      </c>
      <c r="BL144" s="227" t="str">
        <f t="shared" si="582"/>
        <v/>
      </c>
      <c r="BM144" s="227" t="str">
        <f t="shared" si="582"/>
        <v/>
      </c>
      <c r="BN144" s="227" t="str">
        <f t="shared" si="582"/>
        <v/>
      </c>
      <c r="BO144" s="227" t="str">
        <f t="shared" si="582"/>
        <v/>
      </c>
      <c r="BP144" s="227" t="str">
        <f t="shared" si="582"/>
        <v/>
      </c>
      <c r="BQ144" s="227" t="str">
        <f t="shared" si="582"/>
        <v/>
      </c>
      <c r="BR144" s="227" t="str">
        <f t="shared" si="582"/>
        <v/>
      </c>
      <c r="BS144" s="238" t="str">
        <f t="shared" si="582"/>
        <v/>
      </c>
      <c r="BT144" s="239" t="str">
        <f>$AY144*Assembly!Y$4+$AZ144*Assembly!Y$5+$BA144*Assembly!Y$6+$BB144*Assembly!Y$7+$BC144*Assembly!Y$8+$BD144*Assembly!Y$9+$BE144*Assembly!Y$10+$BF144*Assembly!Y$11+$BG144*Assembly!Y$12+$BH144*Assembly!Y$13+$BI144*Assembly!Y$14+$BJ144*Assembly!Y$15+$BK144*Assembly!Y$16+$BL144*Assembly!Y$17+$BM144*Assembly!Y$18+$BN144*Assembly!Y$19+$BO144*Assembly!Y$20+$BP144*Assembly!Y$21+$BQ144*Assembly!Y$22+$BR144*Assembly!Y$23+$BS144*Assembly!Y$24</f>
        <v>7,864</v>
      </c>
      <c r="BU144" s="225" t="str">
        <f t="shared" si="8"/>
        <v>168</v>
      </c>
      <c r="BV144" s="225" t="str">
        <f>$AY144*Assembly!AC$4+$AZ144*Assembly!AC$5+$BA144*Assembly!AC$6+$BB144*Assembly!AC$7+$BC144*Assembly!AC$8+$BD144*Assembly!AC$9+$BE144*Assembly!AC$10+$BF144*Assembly!AC$11+$BG144*Assembly!AC$12+$BH144*Assembly!AC$13+$BI144*Assembly!AC$14+$BJ144*Assembly!AC$15+$BK144*Assembly!AC$16+$BL144*Assembly!AC$17+$BM144*Assembly!AC$18+$BN144*Assembly!AC$19+$BO144*Assembly!AC$20+$BP144*Assembly!AC$21+$BQ144*Assembly!AC$22+$BR144*Assembly!AC$23+$BS144*Assembly!AC$24</f>
        <v>37,442</v>
      </c>
      <c r="BW144" s="240" t="str">
        <f t="shared" si="9"/>
        <v>4.76</v>
      </c>
      <c r="BX144" s="241" t="str">
        <f t="shared" si="10"/>
        <v>799</v>
      </c>
      <c r="BY144" s="242" t="str">
        <f t="shared" si="11"/>
        <v>223.2</v>
      </c>
      <c r="BZ144" s="225"/>
      <c r="CA144" s="225" t="str">
        <f>$AY144*Assembly!X$4+$AZ144*Assembly!X$5+$BA144*Assembly!X$6+$BB144*Assembly!X$7+$BC144*Assembly!X$8+$BD144*Assembly!X$9+$BE144*Assembly!X$10+$BF144*Assembly!X$11+$BG144*Assembly!X$12+$BH144*Assembly!X$13+$BI144*Assembly!X$14+$BJ144*Assembly!X$15+$BK144*Assembly!X$16+$BL144*Assembly!X$17+$BM144*Assembly!X$18+$BN144*Assembly!X$19+$BO144*Assembly!X$20+$BP144*Assembly!X$21+$BQ144*Assembly!X$22+$BR144*Assembly!X$23+$BS144*Assembly!X$24</f>
        <v>568</v>
      </c>
      <c r="CB144" s="225" t="str">
        <f t="shared" si="12"/>
        <v>88,356</v>
      </c>
      <c r="CC144" s="223" t="str">
        <f t="shared" si="13"/>
        <v>0.0884</v>
      </c>
      <c r="CD144" s="243" t="str">
        <f>$AY144*Assembly!AB$4+$AZ144*Assembly!AB$5+$BA144*Assembly!AB$6+$BB144*Assembly!AB$7+$BC144*Assembly!AB$8+$BD144*Assembly!AB$9+$BE144*Assembly!AB$10+$BF144*Assembly!AB$11+$BG144*Assembly!AB$12+$BH144*Assembly!AB$13+$BI144*Assembly!AB$14+$BJ144*Assembly!AB$15+$BK144*Assembly!AB$16+$BL144*Assembly!AB$17+$BM144*Assembly!AB$18+$BN144*Assembly!AB$19+$BO144*Assembly!AB$20+$BP144*Assembly!AB$21+$BQ144*Assembly!AB$22+$BR144*Assembly!AB$23+$BS144*Assembly!AB$24</f>
        <v>1,340</v>
      </c>
      <c r="CE144" s="231" t="str">
        <f>$AY144*Assembly!M$4+$AZ144*Assembly!M$5+$BA144*Assembly!M$6+$BB144*Assembly!M$7+$BC144*Assembly!M$8+$BD144*Assembly!M$9+$BE144*Assembly!M$10+$BF144*Assembly!M$11+$BG144*Assembly!M$12+$BH144*Assembly!M$13+$BI144*Assembly!M$14+$BJ144*Assembly!M$15+$BK144*Assembly!M$16+$BL144*Assembly!M$17+$BM144*Assembly!M$18+$BN144*Assembly!M$19+$BO144*Assembly!M$20+$BP144*Assembly!M$21+$BQ144*Assembly!M$22+$BR144*Assembly!M$23+$BS144*Assembly!M$24</f>
        <v>8,271</v>
      </c>
      <c r="CF144" s="231" t="str">
        <f>$AY144*Assembly!N$4+$AZ144*Assembly!N$5+$BA144*Assembly!N$6+$BB144*Assembly!N$7+$BC144*Assembly!N$8+$BD144*Assembly!N$9+$BE144*Assembly!N$10+$BF144*Assembly!N$11+$BG144*Assembly!N$12+$BH144*Assembly!N$13+$BI144*Assembly!N$14+$BJ144*Assembly!N$15+$BK144*Assembly!N$16+$BL144*Assembly!N$17+$BM144*Assembly!N$18+$BN144*Assembly!N$19+$BO144*Assembly!N$20+$BP144*Assembly!N$21+$BQ144*Assembly!N$22+$BR144*Assembly!N$23+$BS144*Assembly!N$24</f>
        <v>80</v>
      </c>
      <c r="CG144" s="231" t="str">
        <f>$AY144*Assembly!O$4+$AZ144*Assembly!O$5+$BA144*Assembly!O$6+$BB144*Assembly!O$7+$BC144*Assembly!O$8+$BD144*Assembly!O$9+$BE144*Assembly!O$10+$BF144*Assembly!O$11+$BG144*Assembly!O$12+$BH144*Assembly!O$13+$BI144*Assembly!O$14+$BJ144*Assembly!O$15+$BK144*Assembly!O$16+$BL144*Assembly!O$17+$BM144*Assembly!O$18+$BN144*Assembly!O$19+$BO144*Assembly!O$20+$BP144*Assembly!O$21+$BQ144*Assembly!O$22+$BR144*Assembly!O$23+$BS144*Assembly!O$24</f>
        <v>0</v>
      </c>
      <c r="CH144" s="229" t="str">
        <f>$AY144*Assembly!P$4+$AZ144*Assembly!P$5+$BA144*Assembly!P$6+$BB144*Assembly!P$7+$BC144*Assembly!P$8+$BD144*Assembly!P$9+$BE144*Assembly!P$10+$BF144*Assembly!P$11+$BG144*Assembly!P$12+$BH144*Assembly!P$13+$BI144*Assembly!P$14+$BJ144*Assembly!P$15+$BK144*Assembly!P$16+$BL144*Assembly!P$17+$BM144*Assembly!P$18+$BN144*Assembly!P$19+$BO144*Assembly!P$20+$BP144*Assembly!P$21+$BQ144*Assembly!P$22+$BR144*Assembly!P$23+$BS144*Assembly!P$24</f>
        <v>0</v>
      </c>
      <c r="CI144" s="229" t="str">
        <f>$AY144*Assembly!Q$4+$AZ144*Assembly!Q$5+$BA144*Assembly!Q$6+$BB144*Assembly!Q$7+$BC144*Assembly!Q$8+$BD144*Assembly!Q$9+$BE144*Assembly!Q$10+$BF144*Assembly!Q$11+$BG144*Assembly!Q$12+$BH144*Assembly!Q$13+$BI144*Assembly!Q$14+$BJ144*Assembly!Q$15+$BK144*Assembly!Q$16+$BL144*Assembly!Q$17+$BM144*Assembly!Q$18+$BN144*Assembly!Q$19+$BO144*Assembly!Q$20+$BP144*Assembly!Q$21+$BQ144*Assembly!Q$22+$BR144*Assembly!Q$23+$BS144*Assembly!Q$24</f>
        <v>0.4</v>
      </c>
      <c r="CJ144" s="231" t="str">
        <f>$AY144*Assembly!R$4+$AZ144*Assembly!R$5+$BA144*Assembly!R$6+$BB144*Assembly!R$7+$BC144*Assembly!R$8+$BD144*Assembly!R$9+$BE144*Assembly!R$10+$BF144*Assembly!R$11+$BG144*Assembly!R$12+$BH144*Assembly!R$13+$BI144*Assembly!R$14+$BJ144*Assembly!R$15+$BK144*Assembly!R$16+$BL144*Assembly!R$17+$BM144*Assembly!R$18+$BN144*Assembly!R$19+$BO144*Assembly!R$20+$BP144*Assembly!R$21+$BQ144*Assembly!R$22+$BR144*Assembly!R$23+$BS144*Assembly!R$24</f>
        <v>0</v>
      </c>
      <c r="CK144" s="229" t="str">
        <f>$AY144*Assembly!S$4+$AZ144*Assembly!S$5+$BA144*Assembly!S$6+$BB144*Assembly!S$7+$BC144*Assembly!S$8+$BD144*Assembly!S$9+$BE144*Assembly!S$10+$BF144*Assembly!S$11+$BG144*Assembly!S$12+$BH144*Assembly!S$13+$BI144*Assembly!S$14+$BJ144*Assembly!S$15+$BK144*Assembly!S$16+$BL144*Assembly!S$17+$BM144*Assembly!S$18+$BN144*Assembly!S$19+$BO144*Assembly!S$20+$BP144*Assembly!S$21+$BQ144*Assembly!S$22+$BR144*Assembly!S$23+$BS144*Assembly!S$24</f>
        <v>0</v>
      </c>
      <c r="CL144" s="229" t="str">
        <f>$AY144*Assembly!T$4+$AZ144*Assembly!T$5+$BA144*Assembly!T$6+$BB144*Assembly!T$7+$BC144*Assembly!T$8+$BD144*Assembly!T$9+$BE144*Assembly!T$10+$BF144*Assembly!T$11+$BG144*Assembly!T$12+$BH144*Assembly!T$13+$BI144*Assembly!T$14+$BJ144*Assembly!T$15+$BK144*Assembly!T$16+$BL144*Assembly!T$17+$BM144*Assembly!T$18+$BN144*Assembly!T$19+$BO144*Assembly!T$20+$BP144*Assembly!T$21+$BQ144*Assembly!T$22+$BR144*Assembly!T$23+$BS144*Assembly!T$24</f>
        <v>0</v>
      </c>
      <c r="CM144" s="229" t="str">
        <f>$AY144*Assembly!U$4+$AZ144*Assembly!U$5+$BA144*Assembly!U$6+$BB144*Assembly!U$7+$BC144*Assembly!U$8+$BD144*Assembly!U$9+$BE144*Assembly!U$10+$BF144*Assembly!U$11+$BG144*Assembly!U$12+$BH144*Assembly!U$13+$BI144*Assembly!U$14+$BJ144*Assembly!U$15+$BK144*Assembly!U$16+$BL144*Assembly!U$17+$BM144*Assembly!U$18+$BN144*Assembly!U$19+$BO144*Assembly!U$20+$BP144*Assembly!U$21+$BQ144*Assembly!U$22+$BR144*Assembly!U$23+$BS144*Assembly!U$24</f>
        <v>0</v>
      </c>
      <c r="CN144" s="231" t="str">
        <f>$AY144*Assembly!V$4+$AZ144*Assembly!V$5+$BA144*Assembly!V$6+$BB144*Assembly!V$7+$BC144*Assembly!V$8+$BD144*Assembly!V$9+$BE144*Assembly!V$10+$BF144*Assembly!V$11+$BG144*Assembly!V$12+$BH144*Assembly!V$13+$BI144*Assembly!V$14+$BJ144*Assembly!V$15+$BK144*Assembly!V$16+$BL144*Assembly!V$17+$BM144*Assembly!V$18+$BN144*Assembly!V$19+$BO144*Assembly!V$20+$BP144*Assembly!V$21+$BQ144*Assembly!V$22+$BR144*Assembly!V$23+$BS144*Assembly!V$24</f>
        <v>0</v>
      </c>
      <c r="CO144" s="231" t="str">
        <f>CE144*Refining!$F$3</f>
        <v>14,770</v>
      </c>
      <c r="CP144" s="231" t="str">
        <f>CF144*Refining!$F$4</f>
        <v>250</v>
      </c>
      <c r="CQ144" s="231" t="str">
        <f>CG144*Refining!$F$5</f>
        <v>0</v>
      </c>
      <c r="CR144" s="231" t="str">
        <f>CH144*Refining!$F$6</f>
        <v>0</v>
      </c>
      <c r="CS144" s="231" t="str">
        <f>CI144*Refining!$F$7</f>
        <v>1</v>
      </c>
      <c r="CT144" s="231" t="str">
        <f>CJ144*Refining!$F$8</f>
        <v>0</v>
      </c>
      <c r="CU144" s="231" t="str">
        <f>CK144*Refining!$F$9</f>
        <v>0</v>
      </c>
      <c r="CV144" s="231" t="str">
        <f>CL144*Refining!$F$10</f>
        <v>0</v>
      </c>
      <c r="CW144" s="231" t="str">
        <f>CM144*Refining!$F$11</f>
        <v>0</v>
      </c>
      <c r="CX144" s="231" t="str">
        <f>CN144*Refining!$F$12</f>
        <v>0</v>
      </c>
      <c r="CY144" s="248" t="str">
        <f t="shared" ref="CY144:DR144" si="583">IF(CE144 = 0, "", CE144)</f>
        <v>8,271</v>
      </c>
      <c r="CZ144" s="249" t="str">
        <f t="shared" si="583"/>
        <v>80</v>
      </c>
      <c r="DA144" s="245" t="str">
        <f t="shared" si="583"/>
        <v/>
      </c>
      <c r="DB144" s="245" t="str">
        <f t="shared" si="583"/>
        <v/>
      </c>
      <c r="DC144" s="245" t="str">
        <f t="shared" si="583"/>
        <v>0.4</v>
      </c>
      <c r="DD144" s="245" t="str">
        <f t="shared" si="583"/>
        <v/>
      </c>
      <c r="DE144" s="245" t="str">
        <f t="shared" si="583"/>
        <v/>
      </c>
      <c r="DF144" s="245" t="str">
        <f t="shared" si="583"/>
        <v/>
      </c>
      <c r="DG144" s="245" t="str">
        <f t="shared" si="583"/>
        <v/>
      </c>
      <c r="DH144" s="246" t="str">
        <f t="shared" si="583"/>
        <v/>
      </c>
      <c r="DI144" s="248" t="str">
        <f t="shared" si="583"/>
        <v>14,770</v>
      </c>
      <c r="DJ144" s="249" t="str">
        <f t="shared" si="583"/>
        <v>250</v>
      </c>
      <c r="DK144" s="245" t="str">
        <f t="shared" si="583"/>
        <v/>
      </c>
      <c r="DL144" s="245" t="str">
        <f t="shared" si="583"/>
        <v/>
      </c>
      <c r="DM144" s="249" t="str">
        <f t="shared" si="583"/>
        <v>1</v>
      </c>
      <c r="DN144" s="245" t="str">
        <f t="shared" si="583"/>
        <v/>
      </c>
      <c r="DO144" s="245" t="str">
        <f t="shared" si="583"/>
        <v/>
      </c>
      <c r="DP144" s="245" t="str">
        <f t="shared" si="583"/>
        <v/>
      </c>
      <c r="DQ144" s="245" t="str">
        <f t="shared" si="583"/>
        <v/>
      </c>
      <c r="DR144" s="246" t="str">
        <f t="shared" si="583"/>
        <v/>
      </c>
      <c r="DS144" s="248" t="str">
        <f t="shared" si="15"/>
        <v>8,351</v>
      </c>
      <c r="DT144" s="249" t="str">
        <f t="shared" si="16"/>
        <v>15,020</v>
      </c>
      <c r="DU144" s="225" t="str">
        <f>CY144*'Ores &amp; Ingots'!$C$3+CZ144*'Ores &amp; Ingots'!$C$4+DA144*'Ores &amp; Ingots'!$C$5+DB144*'Ores &amp; Ingots'!$C$6+DC144*'Ores &amp; Ingots'!$C$7+DD144*'Ores &amp; Ingots'!$C$8+DE144*'Ores &amp; Ingots'!$C$9+DF144*'Ores &amp; Ingots'!$C$10+DG144*'Ores &amp; Ingots'!$C$11+DH144*'Ores &amp; Ingots'!$C$12</f>
        <v>1,060</v>
      </c>
      <c r="DV144" s="225" t="str">
        <f>DI144*'Ores &amp; Ingots'!$B$3+DJ144*'Ores &amp; Ingots'!$B$4+DK144*'Ores &amp; Ingots'!$B$5+DL144*'Ores &amp; Ingots'!$B$6+DM144*'Ores &amp; Ingots'!$B$7+DN144*'Ores &amp; Ingots'!$B$8+DO144*'Ores &amp; Ingots'!$B$9+DP144*'Ores &amp; Ingots'!$B$10+DQ144*'Ores &amp; Ingots'!$B$11+DR144*'Ores &amp; Ingots'!$B$12</f>
        <v>5,558</v>
      </c>
      <c r="DW144" s="249" t="str">
        <f>CY144*Refining!$G$3+CZ144*Refining!$G$4+DA144*Refining!$G$5+DB144*Refining!$G$6+DC144*Refining!$G$7+DD144*Refining!$G$8+DE144*Refining!$G$9+DF144*Refining!$G$10+DG144*Refining!$G$11+DH144*Refining!$G$12</f>
        <v>953</v>
      </c>
      <c r="DX144" s="249" t="str">
        <f t="shared" si="17"/>
        <v>148,246</v>
      </c>
      <c r="DY144" s="250" t="str">
        <f t="shared" si="18"/>
        <v>0.1482</v>
      </c>
      <c r="DZ144" s="248" t="str">
        <f t="shared" si="19"/>
        <v>1,545</v>
      </c>
      <c r="EA144" s="251" t="str">
        <f t="shared" ref="EA144:EB144" si="584">DZ144/60</f>
        <v>25.8</v>
      </c>
      <c r="EB144" s="251" t="str">
        <f t="shared" si="584"/>
        <v>0.4</v>
      </c>
      <c r="EC144" s="543" t="str">
        <f t="shared" si="21"/>
        <v>0.02</v>
      </c>
      <c r="ED144" s="248" t="str">
        <f t="shared" si="22"/>
        <v>236,601</v>
      </c>
      <c r="EE144" s="251" t="str">
        <f t="shared" ref="EE144:EF144" si="585">ED144/1000</f>
        <v>236.6</v>
      </c>
      <c r="EF144" s="252" t="str">
        <f t="shared" si="585"/>
        <v>0.24</v>
      </c>
      <c r="EG144" s="544" t="str">
        <f t="shared" si="24"/>
        <v>0.2366</v>
      </c>
      <c r="EH144" s="225">
        <v>562.0</v>
      </c>
    </row>
    <row r="145" hidden="1">
      <c r="A145" s="33"/>
      <c r="B145" s="226" t="s">
        <v>1015</v>
      </c>
      <c r="C145" s="227" t="s">
        <v>886</v>
      </c>
      <c r="D145" s="227">
        <v>2.0</v>
      </c>
      <c r="E145" s="227">
        <v>1.0</v>
      </c>
      <c r="F145" s="227">
        <v>2.0</v>
      </c>
      <c r="G145" s="253" t="str">
        <f t="shared" si="5"/>
        <v>62.5</v>
      </c>
      <c r="H145" s="254">
        <v>50.0</v>
      </c>
      <c r="I145" s="254">
        <v>50.0</v>
      </c>
      <c r="J145" s="254" t="str">
        <f>H145/Main!$D$9</f>
        <v>50</v>
      </c>
      <c r="K145" s="254" t="str">
        <f>I145/Main!$D$10</f>
        <v>50</v>
      </c>
      <c r="L145" s="254" t="str">
        <f t="shared" si="6"/>
        <v>1</v>
      </c>
      <c r="M145" s="254">
        <v>1.0</v>
      </c>
      <c r="N145" s="256" t="s">
        <v>6</v>
      </c>
      <c r="O145" s="256">
        <v>2000.0</v>
      </c>
      <c r="P145" s="255"/>
      <c r="Q145" s="256"/>
      <c r="R145" s="255"/>
      <c r="S145" s="257"/>
      <c r="T145" s="257"/>
      <c r="U145" s="255"/>
      <c r="V145" s="255"/>
      <c r="W145" s="257"/>
      <c r="X145" s="257"/>
      <c r="Y145" s="255"/>
      <c r="Z145" s="255"/>
      <c r="AA145" s="255"/>
      <c r="AB145" s="255"/>
      <c r="AC145" s="335" t="s">
        <v>913</v>
      </c>
      <c r="AD145" s="225">
        <v>0.0</v>
      </c>
      <c r="AE145" s="225">
        <v>240.0</v>
      </c>
      <c r="AF145" s="225">
        <v>20.0</v>
      </c>
      <c r="AG145" s="225">
        <v>5.0</v>
      </c>
      <c r="AH145" s="225">
        <v>80.0</v>
      </c>
      <c r="AI145" s="225">
        <v>0.0</v>
      </c>
      <c r="AJ145" s="225">
        <v>0.0</v>
      </c>
      <c r="AK145" s="225">
        <v>10.0</v>
      </c>
      <c r="AL145" s="225">
        <v>10.0</v>
      </c>
      <c r="AM145" s="225">
        <v>0.0</v>
      </c>
      <c r="AN145" s="225">
        <v>0.0</v>
      </c>
      <c r="AO145" s="225">
        <v>60.0</v>
      </c>
      <c r="AP145" s="225">
        <v>0.0</v>
      </c>
      <c r="AQ145" s="225">
        <v>0.0</v>
      </c>
      <c r="AR145" s="225">
        <v>0.0</v>
      </c>
      <c r="AS145" s="225">
        <v>0.0</v>
      </c>
      <c r="AT145" s="225">
        <v>0.0</v>
      </c>
      <c r="AU145" s="225">
        <v>0.0</v>
      </c>
      <c r="AV145" s="309">
        <v>15.0</v>
      </c>
      <c r="AW145" s="225">
        <v>0.0</v>
      </c>
      <c r="AX145" s="225">
        <v>0.0</v>
      </c>
      <c r="AY145" s="236" t="str">
        <f t="shared" ref="AY145:BS145" si="586">IF(AD145 = 0, "", AD145)</f>
        <v/>
      </c>
      <c r="AZ145" s="225" t="str">
        <f t="shared" si="586"/>
        <v>240</v>
      </c>
      <c r="BA145" s="225" t="str">
        <f t="shared" si="586"/>
        <v>20</v>
      </c>
      <c r="BB145" s="225" t="str">
        <f t="shared" si="586"/>
        <v>5</v>
      </c>
      <c r="BC145" s="225" t="str">
        <f t="shared" si="586"/>
        <v>80</v>
      </c>
      <c r="BD145" s="227" t="str">
        <f t="shared" si="586"/>
        <v/>
      </c>
      <c r="BE145" s="227" t="str">
        <f t="shared" si="586"/>
        <v/>
      </c>
      <c r="BF145" s="225" t="str">
        <f t="shared" si="586"/>
        <v>10</v>
      </c>
      <c r="BG145" s="225" t="str">
        <f t="shared" si="586"/>
        <v>10</v>
      </c>
      <c r="BH145" s="227" t="str">
        <f t="shared" si="586"/>
        <v/>
      </c>
      <c r="BI145" s="227" t="str">
        <f t="shared" si="586"/>
        <v/>
      </c>
      <c r="BJ145" s="225" t="str">
        <f t="shared" si="586"/>
        <v>60</v>
      </c>
      <c r="BK145" s="227" t="str">
        <f t="shared" si="586"/>
        <v/>
      </c>
      <c r="BL145" s="227" t="str">
        <f t="shared" si="586"/>
        <v/>
      </c>
      <c r="BM145" s="227" t="str">
        <f t="shared" si="586"/>
        <v/>
      </c>
      <c r="BN145" s="227" t="str">
        <f t="shared" si="586"/>
        <v/>
      </c>
      <c r="BO145" s="227" t="str">
        <f t="shared" si="586"/>
        <v/>
      </c>
      <c r="BP145" s="227" t="str">
        <f t="shared" si="586"/>
        <v/>
      </c>
      <c r="BQ145" s="309" t="str">
        <f t="shared" si="586"/>
        <v>15</v>
      </c>
      <c r="BR145" s="227" t="str">
        <f t="shared" si="586"/>
        <v/>
      </c>
      <c r="BS145" s="238" t="str">
        <f t="shared" si="586"/>
        <v/>
      </c>
      <c r="BT145" s="239" t="str">
        <f>$AY145*Assembly!Y$4+$AZ145*Assembly!Y$5+$BA145*Assembly!Y$6+$BB145*Assembly!Y$7+$BC145*Assembly!Y$8+$BD145*Assembly!Y$9+$BE145*Assembly!Y$10+$BF145*Assembly!Y$11+$BG145*Assembly!Y$12+$BH145*Assembly!Y$13+$BI145*Assembly!Y$14+$BJ145*Assembly!Y$15+$BK145*Assembly!Y$16+$BL145*Assembly!Y$17+$BM145*Assembly!Y$18+$BN145*Assembly!Y$19+$BO145*Assembly!Y$20+$BP145*Assembly!Y$21+$BQ145*Assembly!Y$22+$BR145*Assembly!Y$23+$BS145*Assembly!Y$24</f>
        <v>4,257</v>
      </c>
      <c r="BU145" s="225" t="str">
        <f t="shared" si="8"/>
        <v>68</v>
      </c>
      <c r="BV145" s="225" t="str">
        <f>$AY145*Assembly!AC$4+$AZ145*Assembly!AC$5+$BA145*Assembly!AC$6+$BB145*Assembly!AC$7+$BC145*Assembly!AC$8+$BD145*Assembly!AC$9+$BE145*Assembly!AC$10+$BF145*Assembly!AC$11+$BG145*Assembly!AC$12+$BH145*Assembly!AC$13+$BI145*Assembly!AC$14+$BJ145*Assembly!AC$15+$BK145*Assembly!AC$16+$BL145*Assembly!AC$17+$BM145*Assembly!AC$18+$BN145*Assembly!AC$19+$BO145*Assembly!AC$20+$BP145*Assembly!AC$21+$BQ145*Assembly!AC$22+$BR145*Assembly!AC$23+$BS145*Assembly!AC$24</f>
        <v>9,510</v>
      </c>
      <c r="BW145" s="240" t="str">
        <f t="shared" si="9"/>
        <v>2.23</v>
      </c>
      <c r="BX145" s="241" t="str">
        <f t="shared" si="10"/>
        <v>152</v>
      </c>
      <c r="BY145" s="242" t="str">
        <f t="shared" si="11"/>
        <v>139.6</v>
      </c>
      <c r="BZ145" s="225"/>
      <c r="CA145" s="225" t="str">
        <f>$AY145*Assembly!X$4+$AZ145*Assembly!X$5+$BA145*Assembly!X$6+$BB145*Assembly!X$7+$BC145*Assembly!X$8+$BD145*Assembly!X$9+$BE145*Assembly!X$10+$BF145*Assembly!X$11+$BG145*Assembly!X$12+$BH145*Assembly!X$13+$BI145*Assembly!X$14+$BJ145*Assembly!X$15+$BK145*Assembly!X$16+$BL145*Assembly!X$17+$BM145*Assembly!X$18+$BN145*Assembly!X$19+$BO145*Assembly!X$20+$BP145*Assembly!X$21+$BQ145*Assembly!X$22+$BR145*Assembly!X$23+$BS145*Assembly!X$24</f>
        <v>740</v>
      </c>
      <c r="CB145" s="225" t="str">
        <f t="shared" si="12"/>
        <v>115,111</v>
      </c>
      <c r="CC145" s="223" t="str">
        <f t="shared" si="13"/>
        <v>0.1151</v>
      </c>
      <c r="CD145" s="243" t="str">
        <f>$AY145*Assembly!AB$4+$AZ145*Assembly!AB$5+$BA145*Assembly!AB$6+$BB145*Assembly!AB$7+$BC145*Assembly!AB$8+$BD145*Assembly!AB$9+$BE145*Assembly!AB$10+$BF145*Assembly!AB$11+$BG145*Assembly!AB$12+$BH145*Assembly!AB$13+$BI145*Assembly!AB$14+$BJ145*Assembly!AB$15+$BK145*Assembly!AB$16+$BL145*Assembly!AB$17+$BM145*Assembly!AB$18+$BN145*Assembly!AB$19+$BO145*Assembly!AB$20+$BP145*Assembly!AB$21+$BQ145*Assembly!AB$22+$BR145*Assembly!AB$23+$BS145*Assembly!AB$24</f>
        <v>4,960</v>
      </c>
      <c r="CE145" s="256" t="str">
        <f>$AY145*Assembly!M$4+$AZ145*Assembly!M$5+$BA145*Assembly!M$6+$BB145*Assembly!M$7+$BC145*Assembly!M$8+$BD145*Assembly!M$9+$BE145*Assembly!M$10+$BF145*Assembly!M$11+$BG145*Assembly!M$12+$BH145*Assembly!M$13+$BI145*Assembly!M$14+$BJ145*Assembly!M$15+$BK145*Assembly!M$16+$BL145*Assembly!M$17+$BM145*Assembly!M$18+$BN145*Assembly!M$19+$BO145*Assembly!M$20+$BP145*Assembly!M$21+$BQ145*Assembly!M$22+$BR145*Assembly!M$23+$BS145*Assembly!M$24</f>
        <v>3,525</v>
      </c>
      <c r="CF145" s="256" t="str">
        <f>$AY145*Assembly!N$4+$AZ145*Assembly!N$5+$BA145*Assembly!N$6+$BB145*Assembly!N$7+$BC145*Assembly!N$8+$BD145*Assembly!N$9+$BE145*Assembly!N$10+$BF145*Assembly!N$11+$BG145*Assembly!N$12+$BH145*Assembly!N$13+$BI145*Assembly!N$14+$BJ145*Assembly!N$15+$BK145*Assembly!N$16+$BL145*Assembly!N$17+$BM145*Assembly!N$18+$BN145*Assembly!N$19+$BO145*Assembly!N$20+$BP145*Assembly!N$21+$BQ145*Assembly!N$22+$BR145*Assembly!N$23+$BS145*Assembly!N$24</f>
        <v>1,350</v>
      </c>
      <c r="CG145" s="256" t="str">
        <f>$AY145*Assembly!O$4+$AZ145*Assembly!O$5+$BA145*Assembly!O$6+$BB145*Assembly!O$7+$BC145*Assembly!O$8+$BD145*Assembly!O$9+$BE145*Assembly!O$10+$BF145*Assembly!O$11+$BG145*Assembly!O$12+$BH145*Assembly!O$13+$BI145*Assembly!O$14+$BJ145*Assembly!O$15+$BK145*Assembly!O$16+$BL145*Assembly!O$17+$BM145*Assembly!O$18+$BN145*Assembly!O$19+$BO145*Assembly!O$20+$BP145*Assembly!O$21+$BQ145*Assembly!O$22+$BR145*Assembly!O$23+$BS145*Assembly!O$24</f>
        <v>180</v>
      </c>
      <c r="CH145" s="254" t="str">
        <f>$AY145*Assembly!P$4+$AZ145*Assembly!P$5+$BA145*Assembly!P$6+$BB145*Assembly!P$7+$BC145*Assembly!P$8+$BD145*Assembly!P$9+$BE145*Assembly!P$10+$BF145*Assembly!P$11+$BG145*Assembly!P$12+$BH145*Assembly!P$13+$BI145*Assembly!P$14+$BJ145*Assembly!P$15+$BK145*Assembly!P$16+$BL145*Assembly!P$17+$BM145*Assembly!P$18+$BN145*Assembly!P$19+$BO145*Assembly!P$20+$BP145*Assembly!P$21+$BQ145*Assembly!P$22+$BR145*Assembly!P$23+$BS145*Assembly!P$24</f>
        <v>0</v>
      </c>
      <c r="CI145" s="254" t="str">
        <f>$AY145*Assembly!Q$4+$AZ145*Assembly!Q$5+$BA145*Assembly!Q$6+$BB145*Assembly!Q$7+$BC145*Assembly!Q$8+$BD145*Assembly!Q$9+$BE145*Assembly!Q$10+$BF145*Assembly!Q$11+$BG145*Assembly!Q$12+$BH145*Assembly!Q$13+$BI145*Assembly!Q$14+$BJ145*Assembly!Q$15+$BK145*Assembly!Q$16+$BL145*Assembly!Q$17+$BM145*Assembly!Q$18+$BN145*Assembly!Q$19+$BO145*Assembly!Q$20+$BP145*Assembly!Q$21+$BQ145*Assembly!Q$22+$BR145*Assembly!Q$23+$BS145*Assembly!Q$24</f>
        <v>52</v>
      </c>
      <c r="CJ145" s="256" t="str">
        <f>$AY145*Assembly!R$4+$AZ145*Assembly!R$5+$BA145*Assembly!R$6+$BB145*Assembly!R$7+$BC145*Assembly!R$8+$BD145*Assembly!R$9+$BE145*Assembly!R$10+$BF145*Assembly!R$11+$BG145*Assembly!R$12+$BH145*Assembly!R$13+$BI145*Assembly!R$14+$BJ145*Assembly!R$15+$BK145*Assembly!R$16+$BL145*Assembly!R$17+$BM145*Assembly!R$18+$BN145*Assembly!R$19+$BO145*Assembly!R$20+$BP145*Assembly!R$21+$BQ145*Assembly!R$22+$BR145*Assembly!R$23+$BS145*Assembly!R$24</f>
        <v>300</v>
      </c>
      <c r="CK145" s="254" t="str">
        <f>$AY145*Assembly!S$4+$AZ145*Assembly!S$5+$BA145*Assembly!S$6+$BB145*Assembly!S$7+$BC145*Assembly!S$8+$BD145*Assembly!S$9+$BE145*Assembly!S$10+$BF145*Assembly!S$11+$BG145*Assembly!S$12+$BH145*Assembly!S$13+$BI145*Assembly!S$14+$BJ145*Assembly!S$15+$BK145*Assembly!S$16+$BL145*Assembly!S$17+$BM145*Assembly!S$18+$BN145*Assembly!S$19+$BO145*Assembly!S$20+$BP145*Assembly!S$21+$BQ145*Assembly!S$22+$BR145*Assembly!S$23+$BS145*Assembly!S$24</f>
        <v>0</v>
      </c>
      <c r="CL145" s="254" t="str">
        <f>$AY145*Assembly!T$4+$AZ145*Assembly!T$5+$BA145*Assembly!T$6+$BB145*Assembly!T$7+$BC145*Assembly!T$8+$BD145*Assembly!T$9+$BE145*Assembly!T$10+$BF145*Assembly!T$11+$BG145*Assembly!T$12+$BH145*Assembly!T$13+$BI145*Assembly!T$14+$BJ145*Assembly!T$15+$BK145*Assembly!T$16+$BL145*Assembly!T$17+$BM145*Assembly!T$18+$BN145*Assembly!T$19+$BO145*Assembly!T$20+$BP145*Assembly!T$21+$BQ145*Assembly!T$22+$BR145*Assembly!T$23+$BS145*Assembly!T$24</f>
        <v>0</v>
      </c>
      <c r="CM145" s="254" t="str">
        <f>$AY145*Assembly!U$4+$AZ145*Assembly!U$5+$BA145*Assembly!U$6+$BB145*Assembly!U$7+$BC145*Assembly!U$8+$BD145*Assembly!U$9+$BE145*Assembly!U$10+$BF145*Assembly!U$11+$BG145*Assembly!U$12+$BH145*Assembly!U$13+$BI145*Assembly!U$14+$BJ145*Assembly!U$15+$BK145*Assembly!U$16+$BL145*Assembly!U$17+$BM145*Assembly!U$18+$BN145*Assembly!U$19+$BO145*Assembly!U$20+$BP145*Assembly!U$21+$BQ145*Assembly!U$22+$BR145*Assembly!U$23+$BS145*Assembly!U$24</f>
        <v>0</v>
      </c>
      <c r="CN145" s="256" t="str">
        <f>$AY145*Assembly!V$4+$AZ145*Assembly!V$5+$BA145*Assembly!V$6+$BB145*Assembly!V$7+$BC145*Assembly!V$8+$BD145*Assembly!V$9+$BE145*Assembly!V$10+$BF145*Assembly!V$11+$BG145*Assembly!V$12+$BH145*Assembly!V$13+$BI145*Assembly!V$14+$BJ145*Assembly!V$15+$BK145*Assembly!V$16+$BL145*Assembly!V$17+$BM145*Assembly!V$18+$BN145*Assembly!V$19+$BO145*Assembly!V$20+$BP145*Assembly!V$21+$BQ145*Assembly!V$22+$BR145*Assembly!V$23+$BS145*Assembly!V$24</f>
        <v>0</v>
      </c>
      <c r="CO145" s="256" t="str">
        <f>CE145*Refining!$F$3</f>
        <v>6,295</v>
      </c>
      <c r="CP145" s="256" t="str">
        <f>CF145*Refining!$F$4</f>
        <v>4,219</v>
      </c>
      <c r="CQ145" s="256" t="str">
        <f>CG145*Refining!$F$5</f>
        <v>750</v>
      </c>
      <c r="CR145" s="256" t="str">
        <f>CH145*Refining!$F$6</f>
        <v>0</v>
      </c>
      <c r="CS145" s="256" t="str">
        <f>CI145*Refining!$F$7</f>
        <v>93</v>
      </c>
      <c r="CT145" s="256" t="str">
        <f>CJ145*Refining!$F$8</f>
        <v>3,750</v>
      </c>
      <c r="CU145" s="256" t="str">
        <f>CK145*Refining!$F$9</f>
        <v>0</v>
      </c>
      <c r="CV145" s="256" t="str">
        <f>CL145*Refining!$F$10</f>
        <v>0</v>
      </c>
      <c r="CW145" s="256" t="str">
        <f>CM145*Refining!$F$11</f>
        <v>0</v>
      </c>
      <c r="CX145" s="256" t="str">
        <f>CN145*Refining!$F$12</f>
        <v>0</v>
      </c>
      <c r="CY145" s="248" t="str">
        <f t="shared" ref="CY145:DR145" si="587">IF(CE145 = 0, "", CE145)</f>
        <v>3,525</v>
      </c>
      <c r="CZ145" s="249" t="str">
        <f t="shared" si="587"/>
        <v>1,350</v>
      </c>
      <c r="DA145" s="249" t="str">
        <f t="shared" si="587"/>
        <v>180</v>
      </c>
      <c r="DB145" s="245" t="str">
        <f t="shared" si="587"/>
        <v/>
      </c>
      <c r="DC145" s="245" t="str">
        <f t="shared" si="587"/>
        <v>52</v>
      </c>
      <c r="DD145" s="249" t="str">
        <f t="shared" si="587"/>
        <v>300</v>
      </c>
      <c r="DE145" s="245" t="str">
        <f t="shared" si="587"/>
        <v/>
      </c>
      <c r="DF145" s="245" t="str">
        <f t="shared" si="587"/>
        <v/>
      </c>
      <c r="DG145" s="245" t="str">
        <f t="shared" si="587"/>
        <v/>
      </c>
      <c r="DH145" s="246" t="str">
        <f t="shared" si="587"/>
        <v/>
      </c>
      <c r="DI145" s="248" t="str">
        <f t="shared" si="587"/>
        <v>6,295</v>
      </c>
      <c r="DJ145" s="249" t="str">
        <f t="shared" si="587"/>
        <v>4,219</v>
      </c>
      <c r="DK145" s="249" t="str">
        <f t="shared" si="587"/>
        <v>750</v>
      </c>
      <c r="DL145" s="245" t="str">
        <f t="shared" si="587"/>
        <v/>
      </c>
      <c r="DM145" s="249" t="str">
        <f t="shared" si="587"/>
        <v>93</v>
      </c>
      <c r="DN145" s="249" t="str">
        <f t="shared" si="587"/>
        <v>3,750</v>
      </c>
      <c r="DO145" s="245" t="str">
        <f t="shared" si="587"/>
        <v/>
      </c>
      <c r="DP145" s="245" t="str">
        <f t="shared" si="587"/>
        <v/>
      </c>
      <c r="DQ145" s="245" t="str">
        <f t="shared" si="587"/>
        <v/>
      </c>
      <c r="DR145" s="246" t="str">
        <f t="shared" si="587"/>
        <v/>
      </c>
      <c r="DS145" s="248" t="str">
        <f t="shared" si="15"/>
        <v>5,407</v>
      </c>
      <c r="DT145" s="249" t="str">
        <f t="shared" si="16"/>
        <v>15,106</v>
      </c>
      <c r="DU145" s="225" t="str">
        <f>CY145*'Ores &amp; Ingots'!$C$3+CZ145*'Ores &amp; Ingots'!$C$4+DA145*'Ores &amp; Ingots'!$C$5+DB145*'Ores &amp; Ingots'!$C$6+DC145*'Ores &amp; Ingots'!$C$7+DD145*'Ores &amp; Ingots'!$C$8+DE145*'Ores &amp; Ingots'!$C$9+DF145*'Ores &amp; Ingots'!$C$10+DG145*'Ores &amp; Ingots'!$C$11+DH145*'Ores &amp; Ingots'!$C$12</f>
        <v>670</v>
      </c>
      <c r="DV145" s="225" t="str">
        <f>DI145*'Ores &amp; Ingots'!$B$3+DJ145*'Ores &amp; Ingots'!$B$4+DK145*'Ores &amp; Ingots'!$B$5+DL145*'Ores &amp; Ingots'!$B$6+DM145*'Ores &amp; Ingots'!$B$7+DN145*'Ores &amp; Ingots'!$B$8+DO145*'Ores &amp; Ingots'!$B$9+DP145*'Ores &amp; Ingots'!$B$10+DQ145*'Ores &amp; Ingots'!$B$11+DR145*'Ores &amp; Ingots'!$B$12</f>
        <v>5,589</v>
      </c>
      <c r="DW145" s="249" t="str">
        <f>CY145*Refining!$G$3+CZ145*Refining!$G$4+DA145*Refining!$G$5+DB145*Refining!$G$6+DC145*Refining!$G$7+DD145*Refining!$G$8+DE145*Refining!$G$9+DF145*Refining!$G$10+DG145*Refining!$G$11+DH145*Refining!$G$12</f>
        <v>11,968</v>
      </c>
      <c r="DX145" s="249" t="str">
        <f t="shared" si="17"/>
        <v>1,861,635</v>
      </c>
      <c r="DY145" s="250" t="str">
        <f t="shared" si="18"/>
        <v>1.8616</v>
      </c>
      <c r="DZ145" s="248" t="str">
        <f t="shared" si="19"/>
        <v>12,758</v>
      </c>
      <c r="EA145" s="251" t="str">
        <f t="shared" ref="EA145:EB145" si="588">DZ145/60</f>
        <v>212.6</v>
      </c>
      <c r="EB145" s="251" t="str">
        <f t="shared" si="588"/>
        <v>3.5</v>
      </c>
      <c r="EC145" s="543" t="str">
        <f t="shared" si="21"/>
        <v>0.15</v>
      </c>
      <c r="ED145" s="248" t="str">
        <f t="shared" si="22"/>
        <v>1,976,746</v>
      </c>
      <c r="EE145" s="251" t="str">
        <f t="shared" ref="EE145:EF145" si="589">ED145/1000</f>
        <v>1,976.7</v>
      </c>
      <c r="EF145" s="252" t="str">
        <f t="shared" si="589"/>
        <v>1.98</v>
      </c>
      <c r="EG145" s="544" t="str">
        <f t="shared" si="24"/>
        <v>1.9767</v>
      </c>
      <c r="EH145" s="225">
        <v>2174.0</v>
      </c>
    </row>
    <row r="146" hidden="1">
      <c r="A146" s="33"/>
      <c r="B146" s="226" t="s">
        <v>1016</v>
      </c>
      <c r="C146" s="227" t="s">
        <v>886</v>
      </c>
      <c r="D146" s="227">
        <v>1.0</v>
      </c>
      <c r="E146" s="227">
        <v>1.0</v>
      </c>
      <c r="F146" s="227">
        <v>1.0</v>
      </c>
      <c r="G146" s="228" t="str">
        <f t="shared" si="5"/>
        <v>15.6</v>
      </c>
      <c r="H146" s="229">
        <v>50.0</v>
      </c>
      <c r="I146" s="229">
        <v>50.0</v>
      </c>
      <c r="J146" s="229" t="str">
        <f>H146/Main!$D$9</f>
        <v>50</v>
      </c>
      <c r="K146" s="229" t="str">
        <f>I146/Main!$D$10</f>
        <v>50</v>
      </c>
      <c r="L146" s="229" t="str">
        <f t="shared" si="6"/>
        <v>1</v>
      </c>
      <c r="M146" s="229">
        <v>1.0</v>
      </c>
      <c r="N146" s="230"/>
      <c r="O146" s="231">
        <v>567130.0</v>
      </c>
      <c r="P146" s="230"/>
      <c r="Q146" s="231"/>
      <c r="R146" s="230"/>
      <c r="S146" s="232"/>
      <c r="T146" s="232"/>
      <c r="U146" s="230"/>
      <c r="V146" s="230"/>
      <c r="W146" s="229">
        <v>150.0</v>
      </c>
      <c r="X146" s="232"/>
      <c r="Y146" s="230"/>
      <c r="Z146" s="230"/>
      <c r="AA146" s="230"/>
      <c r="AB146" s="230"/>
      <c r="AC146" s="334" t="s">
        <v>913</v>
      </c>
      <c r="AD146" s="225">
        <v>150.0</v>
      </c>
      <c r="AE146" s="225">
        <v>0.0</v>
      </c>
      <c r="AF146" s="225">
        <v>0.0</v>
      </c>
      <c r="AG146" s="225">
        <v>4.0</v>
      </c>
      <c r="AH146" s="225">
        <v>60.0</v>
      </c>
      <c r="AI146" s="225">
        <v>0.0</v>
      </c>
      <c r="AJ146" s="225">
        <v>6.0</v>
      </c>
      <c r="AK146" s="309">
        <v>40.0</v>
      </c>
      <c r="AL146" s="225">
        <v>0.0</v>
      </c>
      <c r="AM146" s="225">
        <v>0.0</v>
      </c>
      <c r="AN146" s="225">
        <v>0.0</v>
      </c>
      <c r="AO146" s="225">
        <v>0.0</v>
      </c>
      <c r="AP146" s="225">
        <v>0.0</v>
      </c>
      <c r="AQ146" s="225">
        <v>0.0</v>
      </c>
      <c r="AR146" s="225">
        <v>0.0</v>
      </c>
      <c r="AS146" s="225">
        <v>0.0</v>
      </c>
      <c r="AT146" s="225">
        <v>6.0</v>
      </c>
      <c r="AU146" s="225">
        <v>0.0</v>
      </c>
      <c r="AV146" s="225">
        <v>0.0</v>
      </c>
      <c r="AW146" s="225">
        <v>0.0</v>
      </c>
      <c r="AX146" s="225">
        <v>0.0</v>
      </c>
      <c r="AY146" s="239" t="str">
        <f t="shared" ref="AY146:BS146" si="590">IF(AD146 = 0, "", AD146)</f>
        <v>150</v>
      </c>
      <c r="AZ146" s="227" t="str">
        <f t="shared" si="590"/>
        <v/>
      </c>
      <c r="BA146" s="227" t="str">
        <f t="shared" si="590"/>
        <v/>
      </c>
      <c r="BB146" s="225" t="str">
        <f t="shared" si="590"/>
        <v>4</v>
      </c>
      <c r="BC146" s="225" t="str">
        <f t="shared" si="590"/>
        <v>60</v>
      </c>
      <c r="BD146" s="227" t="str">
        <f t="shared" si="590"/>
        <v/>
      </c>
      <c r="BE146" s="225" t="str">
        <f t="shared" si="590"/>
        <v>6</v>
      </c>
      <c r="BF146" s="309" t="str">
        <f t="shared" si="590"/>
        <v>40</v>
      </c>
      <c r="BG146" s="227" t="str">
        <f t="shared" si="590"/>
        <v/>
      </c>
      <c r="BH146" s="227" t="str">
        <f t="shared" si="590"/>
        <v/>
      </c>
      <c r="BI146" s="227" t="str">
        <f t="shared" si="590"/>
        <v/>
      </c>
      <c r="BJ146" s="227" t="str">
        <f t="shared" si="590"/>
        <v/>
      </c>
      <c r="BK146" s="227" t="str">
        <f t="shared" si="590"/>
        <v/>
      </c>
      <c r="BL146" s="227" t="str">
        <f t="shared" si="590"/>
        <v/>
      </c>
      <c r="BM146" s="227" t="str">
        <f t="shared" si="590"/>
        <v/>
      </c>
      <c r="BN146" s="227" t="str">
        <f t="shared" si="590"/>
        <v/>
      </c>
      <c r="BO146" s="225" t="str">
        <f t="shared" si="590"/>
        <v>6</v>
      </c>
      <c r="BP146" s="227" t="str">
        <f t="shared" si="590"/>
        <v/>
      </c>
      <c r="BQ146" s="227" t="str">
        <f t="shared" si="590"/>
        <v/>
      </c>
      <c r="BR146" s="227" t="str">
        <f t="shared" si="590"/>
        <v/>
      </c>
      <c r="BS146" s="238" t="str">
        <f t="shared" si="590"/>
        <v/>
      </c>
      <c r="BT146" s="239" t="str">
        <f>$AY146*Assembly!Y$4+$AZ146*Assembly!Y$5+$BA146*Assembly!Y$6+$BB146*Assembly!Y$7+$BC146*Assembly!Y$8+$BD146*Assembly!Y$9+$BE146*Assembly!Y$10+$BF146*Assembly!Y$11+$BG146*Assembly!Y$12+$BH146*Assembly!Y$13+$BI146*Assembly!Y$14+$BJ146*Assembly!Y$15+$BK146*Assembly!Y$16+$BL146*Assembly!Y$17+$BM146*Assembly!Y$18+$BN146*Assembly!Y$19+$BO146*Assembly!Y$20+$BP146*Assembly!Y$21+$BQ146*Assembly!Y$22+$BR146*Assembly!Y$23+$BS146*Assembly!Y$24</f>
        <v>8,532</v>
      </c>
      <c r="BU146" s="225" t="str">
        <f t="shared" si="8"/>
        <v>546</v>
      </c>
      <c r="BV146" s="225" t="str">
        <f>$AY146*Assembly!AC$4+$AZ146*Assembly!AC$5+$BA146*Assembly!AC$6+$BB146*Assembly!AC$7+$BC146*Assembly!AC$8+$BD146*Assembly!AC$9+$BE146*Assembly!AC$10+$BF146*Assembly!AC$11+$BG146*Assembly!AC$12+$BH146*Assembly!AC$13+$BI146*Assembly!AC$14+$BJ146*Assembly!AC$15+$BK146*Assembly!AC$16+$BL146*Assembly!AC$17+$BM146*Assembly!AC$18+$BN146*Assembly!AC$19+$BO146*Assembly!AC$20+$BP146*Assembly!AC$21+$BQ146*Assembly!AC$22+$BR146*Assembly!AC$23+$BS146*Assembly!AC$24</f>
        <v>20,320</v>
      </c>
      <c r="BW146" s="240" t="str">
        <f t="shared" si="9"/>
        <v>2.38</v>
      </c>
      <c r="BX146" s="241" t="str">
        <f t="shared" si="10"/>
        <v>1300</v>
      </c>
      <c r="BY146" s="242" t="str">
        <f t="shared" si="11"/>
        <v>37.2</v>
      </c>
      <c r="BZ146" s="225"/>
      <c r="CA146" s="225" t="str">
        <f>$AY146*Assembly!X$4+$AZ146*Assembly!X$5+$BA146*Assembly!X$6+$BB146*Assembly!X$7+$BC146*Assembly!X$8+$BD146*Assembly!X$9+$BE146*Assembly!X$10+$BF146*Assembly!X$11+$BG146*Assembly!X$12+$BH146*Assembly!X$13+$BI146*Assembly!X$14+$BJ146*Assembly!X$15+$BK146*Assembly!X$16+$BL146*Assembly!X$17+$BM146*Assembly!X$18+$BN146*Assembly!X$19+$BO146*Assembly!X$20+$BP146*Assembly!X$21+$BQ146*Assembly!X$22+$BR146*Assembly!X$23+$BS146*Assembly!X$24</f>
        <v>446</v>
      </c>
      <c r="CB146" s="225" t="str">
        <f t="shared" si="12"/>
        <v>69,378</v>
      </c>
      <c r="CC146" s="223" t="str">
        <f t="shared" si="13"/>
        <v>0.0694</v>
      </c>
      <c r="CD146" s="243" t="str">
        <f>$AY146*Assembly!AB$4+$AZ146*Assembly!AB$5+$BA146*Assembly!AB$6+$BB146*Assembly!AB$7+$BC146*Assembly!AB$8+$BD146*Assembly!AB$9+$BE146*Assembly!AB$10+$BF146*Assembly!AB$11+$BG146*Assembly!AB$12+$BH146*Assembly!AB$13+$BI146*Assembly!AB$14+$BJ146*Assembly!AB$15+$BK146*Assembly!AB$16+$BL146*Assembly!AB$17+$BM146*Assembly!AB$18+$BN146*Assembly!AB$19+$BO146*Assembly!AB$20+$BP146*Assembly!AB$21+$BQ146*Assembly!AB$22+$BR146*Assembly!AB$23+$BS146*Assembly!AB$24</f>
        <v>2,010</v>
      </c>
      <c r="CE146" s="231" t="str">
        <f>$AY146*Assembly!M$4+$AZ146*Assembly!M$5+$BA146*Assembly!M$6+$BB146*Assembly!M$7+$BC146*Assembly!M$8+$BD146*Assembly!M$9+$BE146*Assembly!M$10+$BF146*Assembly!M$11+$BG146*Assembly!M$12+$BH146*Assembly!M$13+$BI146*Assembly!M$14+$BJ146*Assembly!M$15+$BK146*Assembly!M$16+$BL146*Assembly!M$17+$BM146*Assembly!M$18+$BN146*Assembly!M$19+$BO146*Assembly!M$20+$BP146*Assembly!M$21+$BQ146*Assembly!M$22+$BR146*Assembly!M$23+$BS146*Assembly!M$24</f>
        <v>7,610</v>
      </c>
      <c r="CF146" s="231" t="str">
        <f>$AY146*Assembly!N$4+$AZ146*Assembly!N$5+$BA146*Assembly!N$6+$BB146*Assembly!N$7+$BC146*Assembly!N$8+$BD146*Assembly!N$9+$BE146*Assembly!N$10+$BF146*Assembly!N$11+$BG146*Assembly!N$12+$BH146*Assembly!N$13+$BI146*Assembly!N$14+$BJ146*Assembly!N$15+$BK146*Assembly!N$16+$BL146*Assembly!N$17+$BM146*Assembly!N$18+$BN146*Assembly!N$19+$BO146*Assembly!N$20+$BP146*Assembly!N$21+$BQ146*Assembly!N$22+$BR146*Assembly!N$23+$BS146*Assembly!N$24</f>
        <v>30</v>
      </c>
      <c r="CG146" s="231" t="str">
        <f>$AY146*Assembly!O$4+$AZ146*Assembly!O$5+$BA146*Assembly!O$6+$BB146*Assembly!O$7+$BC146*Assembly!O$8+$BD146*Assembly!O$9+$BE146*Assembly!O$10+$BF146*Assembly!O$11+$BG146*Assembly!O$12+$BH146*Assembly!O$13+$BI146*Assembly!O$14+$BJ146*Assembly!O$15+$BK146*Assembly!O$16+$BL146*Assembly!O$17+$BM146*Assembly!O$18+$BN146*Assembly!O$19+$BO146*Assembly!O$20+$BP146*Assembly!O$21+$BQ146*Assembly!O$22+$BR146*Assembly!O$23+$BS146*Assembly!O$24</f>
        <v>1,320</v>
      </c>
      <c r="CH146" s="229" t="str">
        <f>$AY146*Assembly!P$4+$AZ146*Assembly!P$5+$BA146*Assembly!P$6+$BB146*Assembly!P$7+$BC146*Assembly!P$8+$BD146*Assembly!P$9+$BE146*Assembly!P$10+$BF146*Assembly!P$11+$BG146*Assembly!P$12+$BH146*Assembly!P$13+$BI146*Assembly!P$14+$BJ146*Assembly!P$15+$BK146*Assembly!P$16+$BL146*Assembly!P$17+$BM146*Assembly!P$18+$BN146*Assembly!P$19+$BO146*Assembly!P$20+$BP146*Assembly!P$21+$BQ146*Assembly!P$22+$BR146*Assembly!P$23+$BS146*Assembly!P$24</f>
        <v>0</v>
      </c>
      <c r="CI146" s="229" t="str">
        <f>$AY146*Assembly!Q$4+$AZ146*Assembly!Q$5+$BA146*Assembly!Q$6+$BB146*Assembly!Q$7+$BC146*Assembly!Q$8+$BD146*Assembly!Q$9+$BE146*Assembly!Q$10+$BF146*Assembly!Q$11+$BG146*Assembly!Q$12+$BH146*Assembly!Q$13+$BI146*Assembly!Q$14+$BJ146*Assembly!Q$15+$BK146*Assembly!Q$16+$BL146*Assembly!Q$17+$BM146*Assembly!Q$18+$BN146*Assembly!Q$19+$BO146*Assembly!Q$20+$BP146*Assembly!Q$21+$BQ146*Assembly!Q$22+$BR146*Assembly!Q$23+$BS146*Assembly!Q$24</f>
        <v>8</v>
      </c>
      <c r="CJ146" s="231" t="str">
        <f>$AY146*Assembly!R$4+$AZ146*Assembly!R$5+$BA146*Assembly!R$6+$BB146*Assembly!R$7+$BC146*Assembly!R$8+$BD146*Assembly!R$9+$BE146*Assembly!R$10+$BF146*Assembly!R$11+$BG146*Assembly!R$12+$BH146*Assembly!R$13+$BI146*Assembly!R$14+$BJ146*Assembly!R$15+$BK146*Assembly!R$16+$BL146*Assembly!R$17+$BM146*Assembly!R$18+$BN146*Assembly!R$19+$BO146*Assembly!R$20+$BP146*Assembly!R$21+$BQ146*Assembly!R$22+$BR146*Assembly!R$23+$BS146*Assembly!R$24</f>
        <v>30</v>
      </c>
      <c r="CK146" s="229" t="str">
        <f>$AY146*Assembly!S$4+$AZ146*Assembly!S$5+$BA146*Assembly!S$6+$BB146*Assembly!S$7+$BC146*Assembly!S$8+$BD146*Assembly!S$9+$BE146*Assembly!S$10+$BF146*Assembly!S$11+$BG146*Assembly!S$12+$BH146*Assembly!S$13+$BI146*Assembly!S$14+$BJ146*Assembly!S$15+$BK146*Assembly!S$16+$BL146*Assembly!S$17+$BM146*Assembly!S$18+$BN146*Assembly!S$19+$BO146*Assembly!S$20+$BP146*Assembly!S$21+$BQ146*Assembly!S$22+$BR146*Assembly!S$23+$BS146*Assembly!S$24</f>
        <v>60</v>
      </c>
      <c r="CL146" s="229" t="str">
        <f>$AY146*Assembly!T$4+$AZ146*Assembly!T$5+$BA146*Assembly!T$6+$BB146*Assembly!T$7+$BC146*Assembly!T$8+$BD146*Assembly!T$9+$BE146*Assembly!T$10+$BF146*Assembly!T$11+$BG146*Assembly!T$12+$BH146*Assembly!T$13+$BI146*Assembly!T$14+$BJ146*Assembly!T$15+$BK146*Assembly!T$16+$BL146*Assembly!T$17+$BM146*Assembly!T$18+$BN146*Assembly!T$19+$BO146*Assembly!T$20+$BP146*Assembly!T$21+$BQ146*Assembly!T$22+$BR146*Assembly!T$23+$BS146*Assembly!T$24</f>
        <v>0</v>
      </c>
      <c r="CM146" s="229" t="str">
        <f>$AY146*Assembly!U$4+$AZ146*Assembly!U$5+$BA146*Assembly!U$6+$BB146*Assembly!U$7+$BC146*Assembly!U$8+$BD146*Assembly!U$9+$BE146*Assembly!U$10+$BF146*Assembly!U$11+$BG146*Assembly!U$12+$BH146*Assembly!U$13+$BI146*Assembly!U$14+$BJ146*Assembly!U$15+$BK146*Assembly!U$16+$BL146*Assembly!U$17+$BM146*Assembly!U$18+$BN146*Assembly!U$19+$BO146*Assembly!U$20+$BP146*Assembly!U$21+$BQ146*Assembly!U$22+$BR146*Assembly!U$23+$BS146*Assembly!U$24</f>
        <v>0</v>
      </c>
      <c r="CN146" s="231" t="str">
        <f>$AY146*Assembly!V$4+$AZ146*Assembly!V$5+$BA146*Assembly!V$6+$BB146*Assembly!V$7+$BC146*Assembly!V$8+$BD146*Assembly!V$9+$BE146*Assembly!V$10+$BF146*Assembly!V$11+$BG146*Assembly!V$12+$BH146*Assembly!V$13+$BI146*Assembly!V$14+$BJ146*Assembly!V$15+$BK146*Assembly!V$16+$BL146*Assembly!V$17+$BM146*Assembly!V$18+$BN146*Assembly!V$19+$BO146*Assembly!V$20+$BP146*Assembly!V$21+$BQ146*Assembly!V$22+$BR146*Assembly!V$23+$BS146*Assembly!V$24</f>
        <v>0</v>
      </c>
      <c r="CO146" s="231" t="str">
        <f>CE146*Refining!$F$3</f>
        <v>13,589</v>
      </c>
      <c r="CP146" s="231" t="str">
        <f>CF146*Refining!$F$4</f>
        <v>94</v>
      </c>
      <c r="CQ146" s="231" t="str">
        <f>CG146*Refining!$F$5</f>
        <v>5,500</v>
      </c>
      <c r="CR146" s="231" t="str">
        <f>CH146*Refining!$F$6</f>
        <v>0</v>
      </c>
      <c r="CS146" s="231" t="str">
        <f>CI146*Refining!$F$7</f>
        <v>14</v>
      </c>
      <c r="CT146" s="231" t="str">
        <f>CJ146*Refining!$F$8</f>
        <v>375</v>
      </c>
      <c r="CU146" s="231" t="str">
        <f>CK146*Refining!$F$9</f>
        <v>7,500</v>
      </c>
      <c r="CV146" s="231" t="str">
        <f>CL146*Refining!$F$10</f>
        <v>0</v>
      </c>
      <c r="CW146" s="231" t="str">
        <f>CM146*Refining!$F$11</f>
        <v>0</v>
      </c>
      <c r="CX146" s="231" t="str">
        <f>CN146*Refining!$F$12</f>
        <v>0</v>
      </c>
      <c r="CY146" s="248" t="str">
        <f t="shared" ref="CY146:DR146" si="591">IF(CE146 = 0, "", CE146)</f>
        <v>7,610</v>
      </c>
      <c r="CZ146" s="249" t="str">
        <f t="shared" si="591"/>
        <v>30</v>
      </c>
      <c r="DA146" s="249" t="str">
        <f t="shared" si="591"/>
        <v>1,320</v>
      </c>
      <c r="DB146" s="245" t="str">
        <f t="shared" si="591"/>
        <v/>
      </c>
      <c r="DC146" s="245" t="str">
        <f t="shared" si="591"/>
        <v>8</v>
      </c>
      <c r="DD146" s="249" t="str">
        <f t="shared" si="591"/>
        <v>30</v>
      </c>
      <c r="DE146" s="245" t="str">
        <f t="shared" si="591"/>
        <v>60</v>
      </c>
      <c r="DF146" s="245" t="str">
        <f t="shared" si="591"/>
        <v/>
      </c>
      <c r="DG146" s="245" t="str">
        <f t="shared" si="591"/>
        <v/>
      </c>
      <c r="DH146" s="246" t="str">
        <f t="shared" si="591"/>
        <v/>
      </c>
      <c r="DI146" s="248" t="str">
        <f t="shared" si="591"/>
        <v>13,589</v>
      </c>
      <c r="DJ146" s="249" t="str">
        <f t="shared" si="591"/>
        <v>94</v>
      </c>
      <c r="DK146" s="249" t="str">
        <f t="shared" si="591"/>
        <v>5,500</v>
      </c>
      <c r="DL146" s="245" t="str">
        <f t="shared" si="591"/>
        <v/>
      </c>
      <c r="DM146" s="249" t="str">
        <f t="shared" si="591"/>
        <v>14</v>
      </c>
      <c r="DN146" s="249" t="str">
        <f t="shared" si="591"/>
        <v>375</v>
      </c>
      <c r="DO146" s="249" t="str">
        <f t="shared" si="591"/>
        <v>7,500</v>
      </c>
      <c r="DP146" s="245" t="str">
        <f t="shared" si="591"/>
        <v/>
      </c>
      <c r="DQ146" s="245" t="str">
        <f t="shared" si="591"/>
        <v/>
      </c>
      <c r="DR146" s="246" t="str">
        <f t="shared" si="591"/>
        <v/>
      </c>
      <c r="DS146" s="248" t="str">
        <f t="shared" si="15"/>
        <v>9,058</v>
      </c>
      <c r="DT146" s="249" t="str">
        <f t="shared" si="16"/>
        <v>27,072</v>
      </c>
      <c r="DU146" s="225" t="str">
        <f>CY146*'Ores &amp; Ingots'!$C$3+CZ146*'Ores &amp; Ingots'!$C$4+DA146*'Ores &amp; Ingots'!$C$5+DB146*'Ores &amp; Ingots'!$C$6+DC146*'Ores &amp; Ingots'!$C$7+DD146*'Ores &amp; Ingots'!$C$8+DE146*'Ores &amp; Ingots'!$C$9+DF146*'Ores &amp; Ingots'!$C$10+DG146*'Ores &amp; Ingots'!$C$11+DH146*'Ores &amp; Ingots'!$C$12</f>
        <v>1,127</v>
      </c>
      <c r="DV146" s="225" t="str">
        <f>DI146*'Ores &amp; Ingots'!$B$3+DJ146*'Ores &amp; Ingots'!$B$4+DK146*'Ores &amp; Ingots'!$B$5+DL146*'Ores &amp; Ingots'!$B$6+DM146*'Ores &amp; Ingots'!$B$7+DN146*'Ores &amp; Ingots'!$B$8+DO146*'Ores &amp; Ingots'!$B$9+DP146*'Ores &amp; Ingots'!$B$10+DQ146*'Ores &amp; Ingots'!$B$11+DR146*'Ores &amp; Ingots'!$B$12</f>
        <v>10,017</v>
      </c>
      <c r="DW146" s="249" t="str">
        <f>CY146*Refining!$G$3+CZ146*Refining!$G$4+DA146*Refining!$G$5+DB146*Refining!$G$6+DC146*Refining!$G$7+DD146*Refining!$G$8+DE146*Refining!$G$9+DF146*Refining!$G$10+DG146*Refining!$G$11+DH146*Refining!$G$12</f>
        <v>20,193</v>
      </c>
      <c r="DX146" s="249" t="str">
        <f t="shared" si="17"/>
        <v>3,141,090</v>
      </c>
      <c r="DY146" s="250" t="str">
        <f t="shared" si="18"/>
        <v>3.1411</v>
      </c>
      <c r="DZ146" s="248" t="str">
        <f t="shared" si="19"/>
        <v>20,689</v>
      </c>
      <c r="EA146" s="251" t="str">
        <f t="shared" ref="EA146:EB146" si="592">DZ146/60</f>
        <v>344.8</v>
      </c>
      <c r="EB146" s="251" t="str">
        <f t="shared" si="592"/>
        <v>5.7</v>
      </c>
      <c r="EC146" s="543" t="str">
        <f t="shared" si="21"/>
        <v>0.24</v>
      </c>
      <c r="ED146" s="248" t="str">
        <f t="shared" si="22"/>
        <v>3,210,468</v>
      </c>
      <c r="EE146" s="251" t="str">
        <f t="shared" ref="EE146:EF146" si="593">ED146/1000</f>
        <v>3,210.5</v>
      </c>
      <c r="EF146" s="252" t="str">
        <f t="shared" si="593"/>
        <v>3.21</v>
      </c>
      <c r="EG146" s="544" t="str">
        <f t="shared" si="24"/>
        <v>3.2105</v>
      </c>
      <c r="EH146" s="225">
        <v>2532.0</v>
      </c>
    </row>
    <row r="147" hidden="1">
      <c r="A147" s="33"/>
      <c r="B147" s="226" t="s">
        <v>1017</v>
      </c>
      <c r="C147" s="227" t="s">
        <v>886</v>
      </c>
      <c r="D147" s="227">
        <v>1.0</v>
      </c>
      <c r="E147" s="227">
        <v>1.0</v>
      </c>
      <c r="F147" s="227">
        <v>1.0</v>
      </c>
      <c r="G147" s="253" t="str">
        <f t="shared" si="5"/>
        <v>15.6</v>
      </c>
      <c r="H147" s="254">
        <v>50.0</v>
      </c>
      <c r="I147" s="254">
        <v>50.0</v>
      </c>
      <c r="J147" s="254" t="str">
        <f>H147/Main!$D$9</f>
        <v>50</v>
      </c>
      <c r="K147" s="254" t="str">
        <f>I147/Main!$D$10</f>
        <v>50</v>
      </c>
      <c r="L147" s="254" t="str">
        <f t="shared" si="6"/>
        <v>1</v>
      </c>
      <c r="M147" s="254">
        <v>1.0</v>
      </c>
      <c r="N147" s="255"/>
      <c r="O147" s="256">
        <v>4.48E7</v>
      </c>
      <c r="P147" s="255"/>
      <c r="Q147" s="256"/>
      <c r="R147" s="255"/>
      <c r="S147" s="257"/>
      <c r="T147" s="257"/>
      <c r="U147" s="255"/>
      <c r="V147" s="255"/>
      <c r="W147" s="254">
        <v>400.0</v>
      </c>
      <c r="X147" s="257"/>
      <c r="Y147" s="255"/>
      <c r="Z147" s="255"/>
      <c r="AA147" s="255"/>
      <c r="AB147" s="255"/>
      <c r="AC147" s="335" t="s">
        <v>913</v>
      </c>
      <c r="AD147" s="225">
        <v>150.0</v>
      </c>
      <c r="AE147" s="225">
        <v>0.0</v>
      </c>
      <c r="AF147" s="225">
        <v>0.0</v>
      </c>
      <c r="AG147" s="225">
        <v>4.0</v>
      </c>
      <c r="AH147" s="225">
        <v>60.0</v>
      </c>
      <c r="AI147" s="225">
        <v>0.0</v>
      </c>
      <c r="AJ147" s="225">
        <v>6.0</v>
      </c>
      <c r="AK147" s="309">
        <v>40.0</v>
      </c>
      <c r="AL147" s="225">
        <v>0.0</v>
      </c>
      <c r="AM147" s="225">
        <v>0.0</v>
      </c>
      <c r="AN147" s="225">
        <v>0.0</v>
      </c>
      <c r="AO147" s="225">
        <v>0.0</v>
      </c>
      <c r="AP147" s="225">
        <v>0.0</v>
      </c>
      <c r="AQ147" s="225">
        <v>0.0</v>
      </c>
      <c r="AR147" s="225">
        <v>0.0</v>
      </c>
      <c r="AS147" s="225">
        <v>0.0</v>
      </c>
      <c r="AT147" s="225">
        <v>6.0</v>
      </c>
      <c r="AU147" s="225">
        <v>0.0</v>
      </c>
      <c r="AV147" s="225">
        <v>0.0</v>
      </c>
      <c r="AW147" s="225">
        <v>0.0</v>
      </c>
      <c r="AX147" s="225">
        <v>0.0</v>
      </c>
      <c r="AY147" s="239" t="str">
        <f t="shared" ref="AY147:BS147" si="594">IF(AD147 = 0, "", AD147)</f>
        <v>150</v>
      </c>
      <c r="AZ147" s="227" t="str">
        <f t="shared" si="594"/>
        <v/>
      </c>
      <c r="BA147" s="227" t="str">
        <f t="shared" si="594"/>
        <v/>
      </c>
      <c r="BB147" s="225" t="str">
        <f t="shared" si="594"/>
        <v>4</v>
      </c>
      <c r="BC147" s="225" t="str">
        <f t="shared" si="594"/>
        <v>60</v>
      </c>
      <c r="BD147" s="227" t="str">
        <f t="shared" si="594"/>
        <v/>
      </c>
      <c r="BE147" s="225" t="str">
        <f t="shared" si="594"/>
        <v>6</v>
      </c>
      <c r="BF147" s="309" t="str">
        <f t="shared" si="594"/>
        <v>40</v>
      </c>
      <c r="BG147" s="227" t="str">
        <f t="shared" si="594"/>
        <v/>
      </c>
      <c r="BH147" s="227" t="str">
        <f t="shared" si="594"/>
        <v/>
      </c>
      <c r="BI147" s="227" t="str">
        <f t="shared" si="594"/>
        <v/>
      </c>
      <c r="BJ147" s="227" t="str">
        <f t="shared" si="594"/>
        <v/>
      </c>
      <c r="BK147" s="227" t="str">
        <f t="shared" si="594"/>
        <v/>
      </c>
      <c r="BL147" s="227" t="str">
        <f t="shared" si="594"/>
        <v/>
      </c>
      <c r="BM147" s="227" t="str">
        <f t="shared" si="594"/>
        <v/>
      </c>
      <c r="BN147" s="227" t="str">
        <f t="shared" si="594"/>
        <v/>
      </c>
      <c r="BO147" s="225" t="str">
        <f t="shared" si="594"/>
        <v>6</v>
      </c>
      <c r="BP147" s="227" t="str">
        <f t="shared" si="594"/>
        <v/>
      </c>
      <c r="BQ147" s="227" t="str">
        <f t="shared" si="594"/>
        <v/>
      </c>
      <c r="BR147" s="227" t="str">
        <f t="shared" si="594"/>
        <v/>
      </c>
      <c r="BS147" s="238" t="str">
        <f t="shared" si="594"/>
        <v/>
      </c>
      <c r="BT147" s="239" t="str">
        <f>$AY147*Assembly!Y$4+$AZ147*Assembly!Y$5+$BA147*Assembly!Y$6+$BB147*Assembly!Y$7+$BC147*Assembly!Y$8+$BD147*Assembly!Y$9+$BE147*Assembly!Y$10+$BF147*Assembly!Y$11+$BG147*Assembly!Y$12+$BH147*Assembly!Y$13+$BI147*Assembly!Y$14+$BJ147*Assembly!Y$15+$BK147*Assembly!Y$16+$BL147*Assembly!Y$17+$BM147*Assembly!Y$18+$BN147*Assembly!Y$19+$BO147*Assembly!Y$20+$BP147*Assembly!Y$21+$BQ147*Assembly!Y$22+$BR147*Assembly!Y$23+$BS147*Assembly!Y$24</f>
        <v>8,532</v>
      </c>
      <c r="BU147" s="225" t="str">
        <f t="shared" si="8"/>
        <v>546</v>
      </c>
      <c r="BV147" s="225" t="str">
        <f>$AY147*Assembly!AC$4+$AZ147*Assembly!AC$5+$BA147*Assembly!AC$6+$BB147*Assembly!AC$7+$BC147*Assembly!AC$8+$BD147*Assembly!AC$9+$BE147*Assembly!AC$10+$BF147*Assembly!AC$11+$BG147*Assembly!AC$12+$BH147*Assembly!AC$13+$BI147*Assembly!AC$14+$BJ147*Assembly!AC$15+$BK147*Assembly!AC$16+$BL147*Assembly!AC$17+$BM147*Assembly!AC$18+$BN147*Assembly!AC$19+$BO147*Assembly!AC$20+$BP147*Assembly!AC$21+$BQ147*Assembly!AC$22+$BR147*Assembly!AC$23+$BS147*Assembly!AC$24</f>
        <v>20,320</v>
      </c>
      <c r="BW147" s="240" t="str">
        <f t="shared" si="9"/>
        <v>2.38</v>
      </c>
      <c r="BX147" s="241" t="str">
        <f t="shared" si="10"/>
        <v>1300</v>
      </c>
      <c r="BY147" s="242" t="str">
        <f t="shared" si="11"/>
        <v>37.2</v>
      </c>
      <c r="BZ147" s="225"/>
      <c r="CA147" s="225" t="str">
        <f>$AY147*Assembly!X$4+$AZ147*Assembly!X$5+$BA147*Assembly!X$6+$BB147*Assembly!X$7+$BC147*Assembly!X$8+$BD147*Assembly!X$9+$BE147*Assembly!X$10+$BF147*Assembly!X$11+$BG147*Assembly!X$12+$BH147*Assembly!X$13+$BI147*Assembly!X$14+$BJ147*Assembly!X$15+$BK147*Assembly!X$16+$BL147*Assembly!X$17+$BM147*Assembly!X$18+$BN147*Assembly!X$19+$BO147*Assembly!X$20+$BP147*Assembly!X$21+$BQ147*Assembly!X$22+$BR147*Assembly!X$23+$BS147*Assembly!X$24</f>
        <v>446</v>
      </c>
      <c r="CB147" s="225" t="str">
        <f t="shared" si="12"/>
        <v>69,378</v>
      </c>
      <c r="CC147" s="223" t="str">
        <f t="shared" si="13"/>
        <v>0.0694</v>
      </c>
      <c r="CD147" s="243" t="str">
        <f>$AY147*Assembly!AB$4+$AZ147*Assembly!AB$5+$BA147*Assembly!AB$6+$BB147*Assembly!AB$7+$BC147*Assembly!AB$8+$BD147*Assembly!AB$9+$BE147*Assembly!AB$10+$BF147*Assembly!AB$11+$BG147*Assembly!AB$12+$BH147*Assembly!AB$13+$BI147*Assembly!AB$14+$BJ147*Assembly!AB$15+$BK147*Assembly!AB$16+$BL147*Assembly!AB$17+$BM147*Assembly!AB$18+$BN147*Assembly!AB$19+$BO147*Assembly!AB$20+$BP147*Assembly!AB$21+$BQ147*Assembly!AB$22+$BR147*Assembly!AB$23+$BS147*Assembly!AB$24</f>
        <v>2,010</v>
      </c>
      <c r="CE147" s="256" t="str">
        <f>$AY147*Assembly!M$4+$AZ147*Assembly!M$5+$BA147*Assembly!M$6+$BB147*Assembly!M$7+$BC147*Assembly!M$8+$BD147*Assembly!M$9+$BE147*Assembly!M$10+$BF147*Assembly!M$11+$BG147*Assembly!M$12+$BH147*Assembly!M$13+$BI147*Assembly!M$14+$BJ147*Assembly!M$15+$BK147*Assembly!M$16+$BL147*Assembly!M$17+$BM147*Assembly!M$18+$BN147*Assembly!M$19+$BO147*Assembly!M$20+$BP147*Assembly!M$21+$BQ147*Assembly!M$22+$BR147*Assembly!M$23+$BS147*Assembly!M$24</f>
        <v>7,610</v>
      </c>
      <c r="CF147" s="256" t="str">
        <f>$AY147*Assembly!N$4+$AZ147*Assembly!N$5+$BA147*Assembly!N$6+$BB147*Assembly!N$7+$BC147*Assembly!N$8+$BD147*Assembly!N$9+$BE147*Assembly!N$10+$BF147*Assembly!N$11+$BG147*Assembly!N$12+$BH147*Assembly!N$13+$BI147*Assembly!N$14+$BJ147*Assembly!N$15+$BK147*Assembly!N$16+$BL147*Assembly!N$17+$BM147*Assembly!N$18+$BN147*Assembly!N$19+$BO147*Assembly!N$20+$BP147*Assembly!N$21+$BQ147*Assembly!N$22+$BR147*Assembly!N$23+$BS147*Assembly!N$24</f>
        <v>30</v>
      </c>
      <c r="CG147" s="256" t="str">
        <f>$AY147*Assembly!O$4+$AZ147*Assembly!O$5+$BA147*Assembly!O$6+$BB147*Assembly!O$7+$BC147*Assembly!O$8+$BD147*Assembly!O$9+$BE147*Assembly!O$10+$BF147*Assembly!O$11+$BG147*Assembly!O$12+$BH147*Assembly!O$13+$BI147*Assembly!O$14+$BJ147*Assembly!O$15+$BK147*Assembly!O$16+$BL147*Assembly!O$17+$BM147*Assembly!O$18+$BN147*Assembly!O$19+$BO147*Assembly!O$20+$BP147*Assembly!O$21+$BQ147*Assembly!O$22+$BR147*Assembly!O$23+$BS147*Assembly!O$24</f>
        <v>1,320</v>
      </c>
      <c r="CH147" s="254" t="str">
        <f>$AY147*Assembly!P$4+$AZ147*Assembly!P$5+$BA147*Assembly!P$6+$BB147*Assembly!P$7+$BC147*Assembly!P$8+$BD147*Assembly!P$9+$BE147*Assembly!P$10+$BF147*Assembly!P$11+$BG147*Assembly!P$12+$BH147*Assembly!P$13+$BI147*Assembly!P$14+$BJ147*Assembly!P$15+$BK147*Assembly!P$16+$BL147*Assembly!P$17+$BM147*Assembly!P$18+$BN147*Assembly!P$19+$BO147*Assembly!P$20+$BP147*Assembly!P$21+$BQ147*Assembly!P$22+$BR147*Assembly!P$23+$BS147*Assembly!P$24</f>
        <v>0</v>
      </c>
      <c r="CI147" s="254" t="str">
        <f>$AY147*Assembly!Q$4+$AZ147*Assembly!Q$5+$BA147*Assembly!Q$6+$BB147*Assembly!Q$7+$BC147*Assembly!Q$8+$BD147*Assembly!Q$9+$BE147*Assembly!Q$10+$BF147*Assembly!Q$11+$BG147*Assembly!Q$12+$BH147*Assembly!Q$13+$BI147*Assembly!Q$14+$BJ147*Assembly!Q$15+$BK147*Assembly!Q$16+$BL147*Assembly!Q$17+$BM147*Assembly!Q$18+$BN147*Assembly!Q$19+$BO147*Assembly!Q$20+$BP147*Assembly!Q$21+$BQ147*Assembly!Q$22+$BR147*Assembly!Q$23+$BS147*Assembly!Q$24</f>
        <v>8</v>
      </c>
      <c r="CJ147" s="256" t="str">
        <f>$AY147*Assembly!R$4+$AZ147*Assembly!R$5+$BA147*Assembly!R$6+$BB147*Assembly!R$7+$BC147*Assembly!R$8+$BD147*Assembly!R$9+$BE147*Assembly!R$10+$BF147*Assembly!R$11+$BG147*Assembly!R$12+$BH147*Assembly!R$13+$BI147*Assembly!R$14+$BJ147*Assembly!R$15+$BK147*Assembly!R$16+$BL147*Assembly!R$17+$BM147*Assembly!R$18+$BN147*Assembly!R$19+$BO147*Assembly!R$20+$BP147*Assembly!R$21+$BQ147*Assembly!R$22+$BR147*Assembly!R$23+$BS147*Assembly!R$24</f>
        <v>30</v>
      </c>
      <c r="CK147" s="254" t="str">
        <f>$AY147*Assembly!S$4+$AZ147*Assembly!S$5+$BA147*Assembly!S$6+$BB147*Assembly!S$7+$BC147*Assembly!S$8+$BD147*Assembly!S$9+$BE147*Assembly!S$10+$BF147*Assembly!S$11+$BG147*Assembly!S$12+$BH147*Assembly!S$13+$BI147*Assembly!S$14+$BJ147*Assembly!S$15+$BK147*Assembly!S$16+$BL147*Assembly!S$17+$BM147*Assembly!S$18+$BN147*Assembly!S$19+$BO147*Assembly!S$20+$BP147*Assembly!S$21+$BQ147*Assembly!S$22+$BR147*Assembly!S$23+$BS147*Assembly!S$24</f>
        <v>60</v>
      </c>
      <c r="CL147" s="254" t="str">
        <f>$AY147*Assembly!T$4+$AZ147*Assembly!T$5+$BA147*Assembly!T$6+$BB147*Assembly!T$7+$BC147*Assembly!T$8+$BD147*Assembly!T$9+$BE147*Assembly!T$10+$BF147*Assembly!T$11+$BG147*Assembly!T$12+$BH147*Assembly!T$13+$BI147*Assembly!T$14+$BJ147*Assembly!T$15+$BK147*Assembly!T$16+$BL147*Assembly!T$17+$BM147*Assembly!T$18+$BN147*Assembly!T$19+$BO147*Assembly!T$20+$BP147*Assembly!T$21+$BQ147*Assembly!T$22+$BR147*Assembly!T$23+$BS147*Assembly!T$24</f>
        <v>0</v>
      </c>
      <c r="CM147" s="254" t="str">
        <f>$AY147*Assembly!U$4+$AZ147*Assembly!U$5+$BA147*Assembly!U$6+$BB147*Assembly!U$7+$BC147*Assembly!U$8+$BD147*Assembly!U$9+$BE147*Assembly!U$10+$BF147*Assembly!U$11+$BG147*Assembly!U$12+$BH147*Assembly!U$13+$BI147*Assembly!U$14+$BJ147*Assembly!U$15+$BK147*Assembly!U$16+$BL147*Assembly!U$17+$BM147*Assembly!U$18+$BN147*Assembly!U$19+$BO147*Assembly!U$20+$BP147*Assembly!U$21+$BQ147*Assembly!U$22+$BR147*Assembly!U$23+$BS147*Assembly!U$24</f>
        <v>0</v>
      </c>
      <c r="CN147" s="256" t="str">
        <f>$AY147*Assembly!V$4+$AZ147*Assembly!V$5+$BA147*Assembly!V$6+$BB147*Assembly!V$7+$BC147*Assembly!V$8+$BD147*Assembly!V$9+$BE147*Assembly!V$10+$BF147*Assembly!V$11+$BG147*Assembly!V$12+$BH147*Assembly!V$13+$BI147*Assembly!V$14+$BJ147*Assembly!V$15+$BK147*Assembly!V$16+$BL147*Assembly!V$17+$BM147*Assembly!V$18+$BN147*Assembly!V$19+$BO147*Assembly!V$20+$BP147*Assembly!V$21+$BQ147*Assembly!V$22+$BR147*Assembly!V$23+$BS147*Assembly!V$24</f>
        <v>0</v>
      </c>
      <c r="CO147" s="256" t="str">
        <f>CE147*Refining!$F$3</f>
        <v>13,589</v>
      </c>
      <c r="CP147" s="256" t="str">
        <f>CF147*Refining!$F$4</f>
        <v>94</v>
      </c>
      <c r="CQ147" s="256" t="str">
        <f>CG147*Refining!$F$5</f>
        <v>5,500</v>
      </c>
      <c r="CR147" s="256" t="str">
        <f>CH147*Refining!$F$6</f>
        <v>0</v>
      </c>
      <c r="CS147" s="256" t="str">
        <f>CI147*Refining!$F$7</f>
        <v>14</v>
      </c>
      <c r="CT147" s="256" t="str">
        <f>CJ147*Refining!$F$8</f>
        <v>375</v>
      </c>
      <c r="CU147" s="256" t="str">
        <f>CK147*Refining!$F$9</f>
        <v>7,500</v>
      </c>
      <c r="CV147" s="256" t="str">
        <f>CL147*Refining!$F$10</f>
        <v>0</v>
      </c>
      <c r="CW147" s="256" t="str">
        <f>CM147*Refining!$F$11</f>
        <v>0</v>
      </c>
      <c r="CX147" s="256" t="str">
        <f>CN147*Refining!$F$12</f>
        <v>0</v>
      </c>
      <c r="CY147" s="248" t="str">
        <f t="shared" ref="CY147:DR147" si="595">IF(CE147 = 0, "", CE147)</f>
        <v>7,610</v>
      </c>
      <c r="CZ147" s="249" t="str">
        <f t="shared" si="595"/>
        <v>30</v>
      </c>
      <c r="DA147" s="249" t="str">
        <f t="shared" si="595"/>
        <v>1,320</v>
      </c>
      <c r="DB147" s="245" t="str">
        <f t="shared" si="595"/>
        <v/>
      </c>
      <c r="DC147" s="245" t="str">
        <f t="shared" si="595"/>
        <v>8</v>
      </c>
      <c r="DD147" s="249" t="str">
        <f t="shared" si="595"/>
        <v>30</v>
      </c>
      <c r="DE147" s="245" t="str">
        <f t="shared" si="595"/>
        <v>60</v>
      </c>
      <c r="DF147" s="245" t="str">
        <f t="shared" si="595"/>
        <v/>
      </c>
      <c r="DG147" s="245" t="str">
        <f t="shared" si="595"/>
        <v/>
      </c>
      <c r="DH147" s="246" t="str">
        <f t="shared" si="595"/>
        <v/>
      </c>
      <c r="DI147" s="248" t="str">
        <f t="shared" si="595"/>
        <v>13,589</v>
      </c>
      <c r="DJ147" s="249" t="str">
        <f t="shared" si="595"/>
        <v>94</v>
      </c>
      <c r="DK147" s="249" t="str">
        <f t="shared" si="595"/>
        <v>5,500</v>
      </c>
      <c r="DL147" s="245" t="str">
        <f t="shared" si="595"/>
        <v/>
      </c>
      <c r="DM147" s="249" t="str">
        <f t="shared" si="595"/>
        <v>14</v>
      </c>
      <c r="DN147" s="249" t="str">
        <f t="shared" si="595"/>
        <v>375</v>
      </c>
      <c r="DO147" s="249" t="str">
        <f t="shared" si="595"/>
        <v>7,500</v>
      </c>
      <c r="DP147" s="245" t="str">
        <f t="shared" si="595"/>
        <v/>
      </c>
      <c r="DQ147" s="245" t="str">
        <f t="shared" si="595"/>
        <v/>
      </c>
      <c r="DR147" s="246" t="str">
        <f t="shared" si="595"/>
        <v/>
      </c>
      <c r="DS147" s="248" t="str">
        <f t="shared" si="15"/>
        <v>9,058</v>
      </c>
      <c r="DT147" s="249" t="str">
        <f t="shared" si="16"/>
        <v>27,072</v>
      </c>
      <c r="DU147" s="225" t="str">
        <f>CY147*'Ores &amp; Ingots'!$C$3+CZ147*'Ores &amp; Ingots'!$C$4+DA147*'Ores &amp; Ingots'!$C$5+DB147*'Ores &amp; Ingots'!$C$6+DC147*'Ores &amp; Ingots'!$C$7+DD147*'Ores &amp; Ingots'!$C$8+DE147*'Ores &amp; Ingots'!$C$9+DF147*'Ores &amp; Ingots'!$C$10+DG147*'Ores &amp; Ingots'!$C$11+DH147*'Ores &amp; Ingots'!$C$12</f>
        <v>1,127</v>
      </c>
      <c r="DV147" s="225" t="str">
        <f>DI147*'Ores &amp; Ingots'!$B$3+DJ147*'Ores &amp; Ingots'!$B$4+DK147*'Ores &amp; Ingots'!$B$5+DL147*'Ores &amp; Ingots'!$B$6+DM147*'Ores &amp; Ingots'!$B$7+DN147*'Ores &amp; Ingots'!$B$8+DO147*'Ores &amp; Ingots'!$B$9+DP147*'Ores &amp; Ingots'!$B$10+DQ147*'Ores &amp; Ingots'!$B$11+DR147*'Ores &amp; Ingots'!$B$12</f>
        <v>10,017</v>
      </c>
      <c r="DW147" s="249" t="str">
        <f>CY147*Refining!$G$3+CZ147*Refining!$G$4+DA147*Refining!$G$5+DB147*Refining!$G$6+DC147*Refining!$G$7+DD147*Refining!$G$8+DE147*Refining!$G$9+DF147*Refining!$G$10+DG147*Refining!$G$11+DH147*Refining!$G$12</f>
        <v>20,193</v>
      </c>
      <c r="DX147" s="249" t="str">
        <f t="shared" si="17"/>
        <v>3,141,090</v>
      </c>
      <c r="DY147" s="250" t="str">
        <f t="shared" si="18"/>
        <v>3.1411</v>
      </c>
      <c r="DZ147" s="248" t="str">
        <f t="shared" si="19"/>
        <v>20,689</v>
      </c>
      <c r="EA147" s="251" t="str">
        <f t="shared" ref="EA147:EB147" si="596">DZ147/60</f>
        <v>344.8</v>
      </c>
      <c r="EB147" s="251" t="str">
        <f t="shared" si="596"/>
        <v>5.7</v>
      </c>
      <c r="EC147" s="543" t="str">
        <f t="shared" si="21"/>
        <v>0.24</v>
      </c>
      <c r="ED147" s="248" t="str">
        <f t="shared" si="22"/>
        <v>3,210,468</v>
      </c>
      <c r="EE147" s="251" t="str">
        <f t="shared" ref="EE147:EF147" si="597">ED147/1000</f>
        <v>3,210.5</v>
      </c>
      <c r="EF147" s="252" t="str">
        <f t="shared" si="597"/>
        <v>3.21</v>
      </c>
      <c r="EG147" s="544" t="str">
        <f t="shared" si="24"/>
        <v>3.2105</v>
      </c>
      <c r="EH147" s="225">
        <v>2508.0</v>
      </c>
    </row>
    <row r="148" hidden="1">
      <c r="A148" s="33"/>
      <c r="B148" s="226" t="s">
        <v>1018</v>
      </c>
      <c r="C148" s="227" t="s">
        <v>886</v>
      </c>
      <c r="D148" s="227">
        <v>1.0</v>
      </c>
      <c r="E148" s="227">
        <v>1.0</v>
      </c>
      <c r="F148" s="227">
        <v>1.0</v>
      </c>
      <c r="G148" s="228" t="str">
        <f t="shared" si="5"/>
        <v>15.6</v>
      </c>
      <c r="H148" s="229">
        <v>15.0</v>
      </c>
      <c r="I148" s="229">
        <v>15.0</v>
      </c>
      <c r="J148" s="229" t="str">
        <f>H148/Main!$D$9</f>
        <v>15</v>
      </c>
      <c r="K148" s="229" t="str">
        <f>I148/Main!$D$10</f>
        <v>15</v>
      </c>
      <c r="L148" s="229" t="str">
        <f t="shared" si="6"/>
        <v>1</v>
      </c>
      <c r="M148" s="229">
        <v>1.0</v>
      </c>
      <c r="N148" s="230"/>
      <c r="O148" s="230"/>
      <c r="P148" s="230"/>
      <c r="Q148" s="231"/>
      <c r="R148" s="230"/>
      <c r="S148" s="232"/>
      <c r="T148" s="232"/>
      <c r="U148" s="230"/>
      <c r="V148" s="230"/>
      <c r="W148" s="232"/>
      <c r="X148" s="232"/>
      <c r="Y148" s="230"/>
      <c r="Z148" s="230"/>
      <c r="AA148" s="231" t="s">
        <v>920</v>
      </c>
      <c r="AB148" s="231" t="s">
        <v>913</v>
      </c>
      <c r="AC148" s="334" t="s">
        <v>913</v>
      </c>
      <c r="AD148" s="225">
        <v>0.0</v>
      </c>
      <c r="AE148" s="225">
        <v>20.0</v>
      </c>
      <c r="AF148" s="225">
        <v>0.0</v>
      </c>
      <c r="AG148" s="225">
        <v>0.0</v>
      </c>
      <c r="AH148" s="309">
        <v>20.0</v>
      </c>
      <c r="AI148" s="225">
        <v>0.0</v>
      </c>
      <c r="AJ148" s="225">
        <v>0.0</v>
      </c>
      <c r="AK148" s="225">
        <v>0.0</v>
      </c>
      <c r="AL148" s="225">
        <v>0.0</v>
      </c>
      <c r="AM148" s="225">
        <v>0.0</v>
      </c>
      <c r="AN148" s="225">
        <v>0.0</v>
      </c>
      <c r="AO148" s="225">
        <v>0.0</v>
      </c>
      <c r="AP148" s="225">
        <v>0.0</v>
      </c>
      <c r="AQ148" s="225">
        <v>0.0</v>
      </c>
      <c r="AR148" s="225">
        <v>0.0</v>
      </c>
      <c r="AS148" s="225">
        <v>0.0</v>
      </c>
      <c r="AT148" s="225">
        <v>0.0</v>
      </c>
      <c r="AU148" s="225">
        <v>0.0</v>
      </c>
      <c r="AV148" s="225">
        <v>0.0</v>
      </c>
      <c r="AW148" s="225">
        <v>0.0</v>
      </c>
      <c r="AX148" s="225">
        <v>0.0</v>
      </c>
      <c r="AY148" s="236" t="str">
        <f t="shared" ref="AY148:BS148" si="598">IF(AD148 = 0, "", AD148)</f>
        <v/>
      </c>
      <c r="AZ148" s="225" t="str">
        <f t="shared" si="598"/>
        <v>20</v>
      </c>
      <c r="BA148" s="227" t="str">
        <f t="shared" si="598"/>
        <v/>
      </c>
      <c r="BB148" s="227" t="str">
        <f t="shared" si="598"/>
        <v/>
      </c>
      <c r="BC148" s="309" t="str">
        <f t="shared" si="598"/>
        <v>20</v>
      </c>
      <c r="BD148" s="227" t="str">
        <f t="shared" si="598"/>
        <v/>
      </c>
      <c r="BE148" s="227" t="str">
        <f t="shared" si="598"/>
        <v/>
      </c>
      <c r="BF148" s="227" t="str">
        <f t="shared" si="598"/>
        <v/>
      </c>
      <c r="BG148" s="227" t="str">
        <f t="shared" si="598"/>
        <v/>
      </c>
      <c r="BH148" s="227" t="str">
        <f t="shared" si="598"/>
        <v/>
      </c>
      <c r="BI148" s="227" t="str">
        <f t="shared" si="598"/>
        <v/>
      </c>
      <c r="BJ148" s="227" t="str">
        <f t="shared" si="598"/>
        <v/>
      </c>
      <c r="BK148" s="227" t="str">
        <f t="shared" si="598"/>
        <v/>
      </c>
      <c r="BL148" s="227" t="str">
        <f t="shared" si="598"/>
        <v/>
      </c>
      <c r="BM148" s="227" t="str">
        <f t="shared" si="598"/>
        <v/>
      </c>
      <c r="BN148" s="227" t="str">
        <f t="shared" si="598"/>
        <v/>
      </c>
      <c r="BO148" s="227" t="str">
        <f t="shared" si="598"/>
        <v/>
      </c>
      <c r="BP148" s="227" t="str">
        <f t="shared" si="598"/>
        <v/>
      </c>
      <c r="BQ148" s="227" t="str">
        <f t="shared" si="598"/>
        <v/>
      </c>
      <c r="BR148" s="227" t="str">
        <f t="shared" si="598"/>
        <v/>
      </c>
      <c r="BS148" s="238" t="str">
        <f t="shared" si="598"/>
        <v/>
      </c>
      <c r="BT148" s="239" t="str">
        <f>$AY148*Assembly!Y$4+$AZ148*Assembly!Y$5+$BA148*Assembly!Y$6+$BB148*Assembly!Y$7+$BC148*Assembly!Y$8+$BD148*Assembly!Y$9+$BE148*Assembly!Y$10+$BF148*Assembly!Y$11+$BG148*Assembly!Y$12+$BH148*Assembly!Y$13+$BI148*Assembly!Y$14+$BJ148*Assembly!Y$15+$BK148*Assembly!Y$16+$BL148*Assembly!Y$17+$BM148*Assembly!Y$18+$BN148*Assembly!Y$19+$BO148*Assembly!Y$20+$BP148*Assembly!Y$21+$BQ148*Assembly!Y$22+$BR148*Assembly!Y$23+$BS148*Assembly!Y$24</f>
        <v>220</v>
      </c>
      <c r="BU148" s="225" t="str">
        <f t="shared" si="8"/>
        <v>14</v>
      </c>
      <c r="BV148" s="225" t="str">
        <f>$AY148*Assembly!AC$4+$AZ148*Assembly!AC$5+$BA148*Assembly!AC$6+$BB148*Assembly!AC$7+$BC148*Assembly!AC$8+$BD148*Assembly!AC$9+$BE148*Assembly!AC$10+$BF148*Assembly!AC$11+$BG148*Assembly!AC$12+$BH148*Assembly!AC$13+$BI148*Assembly!AC$14+$BJ148*Assembly!AC$15+$BK148*Assembly!AC$16+$BL148*Assembly!AC$17+$BM148*Assembly!AC$18+$BN148*Assembly!AC$19+$BO148*Assembly!AC$20+$BP148*Assembly!AC$21+$BQ148*Assembly!AC$22+$BR148*Assembly!AC$23+$BS148*Assembly!AC$24</f>
        <v>900</v>
      </c>
      <c r="BW148" s="240" t="str">
        <f t="shared" si="9"/>
        <v>4.09</v>
      </c>
      <c r="BX148" s="241" t="str">
        <f t="shared" si="10"/>
        <v>58</v>
      </c>
      <c r="BY148" s="242" t="str">
        <f t="shared" si="11"/>
        <v>63.9</v>
      </c>
      <c r="BZ148" s="225"/>
      <c r="CA148" s="225" t="str">
        <f>$AY148*Assembly!X$4+$AZ148*Assembly!X$5+$BA148*Assembly!X$6+$BB148*Assembly!X$7+$BC148*Assembly!X$8+$BD148*Assembly!X$9+$BE148*Assembly!X$10+$BF148*Assembly!X$11+$BG148*Assembly!X$12+$BH148*Assembly!X$13+$BI148*Assembly!X$14+$BJ148*Assembly!X$15+$BK148*Assembly!X$16+$BL148*Assembly!X$17+$BM148*Assembly!X$18+$BN148*Assembly!X$19+$BO148*Assembly!X$20+$BP148*Assembly!X$21+$BQ148*Assembly!X$22+$BR148*Assembly!X$23+$BS148*Assembly!X$24</f>
        <v>100</v>
      </c>
      <c r="CB148" s="225" t="str">
        <f t="shared" si="12"/>
        <v>15,556</v>
      </c>
      <c r="CC148" s="223" t="str">
        <f t="shared" si="13"/>
        <v>0.0156</v>
      </c>
      <c r="CD148" s="243" t="str">
        <f>$AY148*Assembly!AB$4+$AZ148*Assembly!AB$5+$BA148*Assembly!AB$6+$BB148*Assembly!AB$7+$BC148*Assembly!AB$8+$BD148*Assembly!AB$9+$BE148*Assembly!AB$10+$BF148*Assembly!AB$11+$BG148*Assembly!AB$12+$BH148*Assembly!AB$13+$BI148*Assembly!AB$14+$BJ148*Assembly!AB$15+$BK148*Assembly!AB$16+$BL148*Assembly!AB$17+$BM148*Assembly!AB$18+$BN148*Assembly!AB$19+$BO148*Assembly!AB$20+$BP148*Assembly!AB$21+$BQ148*Assembly!AB$22+$BR148*Assembly!AB$23+$BS148*Assembly!AB$24</f>
        <v>140</v>
      </c>
      <c r="CE148" s="231" t="str">
        <f>$AY148*Assembly!M$4+$AZ148*Assembly!M$5+$BA148*Assembly!M$6+$BB148*Assembly!M$7+$BC148*Assembly!M$8+$BD148*Assembly!M$9+$BE148*Assembly!M$10+$BF148*Assembly!M$11+$BG148*Assembly!M$12+$BH148*Assembly!M$13+$BI148*Assembly!M$14+$BJ148*Assembly!M$15+$BK148*Assembly!M$16+$BL148*Assembly!M$17+$BM148*Assembly!M$18+$BN148*Assembly!M$19+$BO148*Assembly!M$20+$BP148*Assembly!M$21+$BQ148*Assembly!M$22+$BR148*Assembly!M$23+$BS148*Assembly!M$24</f>
        <v>270</v>
      </c>
      <c r="CF148" s="231" t="str">
        <f>$AY148*Assembly!N$4+$AZ148*Assembly!N$5+$BA148*Assembly!N$6+$BB148*Assembly!N$7+$BC148*Assembly!N$8+$BD148*Assembly!N$9+$BE148*Assembly!N$10+$BF148*Assembly!N$11+$BG148*Assembly!N$12+$BH148*Assembly!N$13+$BI148*Assembly!N$14+$BJ148*Assembly!N$15+$BK148*Assembly!N$16+$BL148*Assembly!N$17+$BM148*Assembly!N$18+$BN148*Assembly!N$19+$BO148*Assembly!N$20+$BP148*Assembly!N$21+$BQ148*Assembly!N$22+$BR148*Assembly!N$23+$BS148*Assembly!N$24</f>
        <v>0</v>
      </c>
      <c r="CG148" s="231" t="str">
        <f>$AY148*Assembly!O$4+$AZ148*Assembly!O$5+$BA148*Assembly!O$6+$BB148*Assembly!O$7+$BC148*Assembly!O$8+$BD148*Assembly!O$9+$BE148*Assembly!O$10+$BF148*Assembly!O$11+$BG148*Assembly!O$12+$BH148*Assembly!O$13+$BI148*Assembly!O$14+$BJ148*Assembly!O$15+$BK148*Assembly!O$16+$BL148*Assembly!O$17+$BM148*Assembly!O$18+$BN148*Assembly!O$19+$BO148*Assembly!O$20+$BP148*Assembly!O$21+$BQ148*Assembly!O$22+$BR148*Assembly!O$23+$BS148*Assembly!O$24</f>
        <v>0</v>
      </c>
      <c r="CH148" s="229" t="str">
        <f>$AY148*Assembly!P$4+$AZ148*Assembly!P$5+$BA148*Assembly!P$6+$BB148*Assembly!P$7+$BC148*Assembly!P$8+$BD148*Assembly!P$9+$BE148*Assembly!P$10+$BF148*Assembly!P$11+$BG148*Assembly!P$12+$BH148*Assembly!P$13+$BI148*Assembly!P$14+$BJ148*Assembly!P$15+$BK148*Assembly!P$16+$BL148*Assembly!P$17+$BM148*Assembly!P$18+$BN148*Assembly!P$19+$BO148*Assembly!P$20+$BP148*Assembly!P$21+$BQ148*Assembly!P$22+$BR148*Assembly!P$23+$BS148*Assembly!P$24</f>
        <v>0</v>
      </c>
      <c r="CI148" s="229" t="str">
        <f>$AY148*Assembly!Q$4+$AZ148*Assembly!Q$5+$BA148*Assembly!Q$6+$BB148*Assembly!Q$7+$BC148*Assembly!Q$8+$BD148*Assembly!Q$9+$BE148*Assembly!Q$10+$BF148*Assembly!Q$11+$BG148*Assembly!Q$12+$BH148*Assembly!Q$13+$BI148*Assembly!Q$14+$BJ148*Assembly!Q$15+$BK148*Assembly!Q$16+$BL148*Assembly!Q$17+$BM148*Assembly!Q$18+$BN148*Assembly!Q$19+$BO148*Assembly!Q$20+$BP148*Assembly!Q$21+$BQ148*Assembly!Q$22+$BR148*Assembly!Q$23+$BS148*Assembly!Q$24</f>
        <v>0</v>
      </c>
      <c r="CJ148" s="231" t="str">
        <f>$AY148*Assembly!R$4+$AZ148*Assembly!R$5+$BA148*Assembly!R$6+$BB148*Assembly!R$7+$BC148*Assembly!R$8+$BD148*Assembly!R$9+$BE148*Assembly!R$10+$BF148*Assembly!R$11+$BG148*Assembly!R$12+$BH148*Assembly!R$13+$BI148*Assembly!R$14+$BJ148*Assembly!R$15+$BK148*Assembly!R$16+$BL148*Assembly!R$17+$BM148*Assembly!R$18+$BN148*Assembly!R$19+$BO148*Assembly!R$20+$BP148*Assembly!R$21+$BQ148*Assembly!R$22+$BR148*Assembly!R$23+$BS148*Assembly!R$24</f>
        <v>0</v>
      </c>
      <c r="CK148" s="229" t="str">
        <f>$AY148*Assembly!S$4+$AZ148*Assembly!S$5+$BA148*Assembly!S$6+$BB148*Assembly!S$7+$BC148*Assembly!S$8+$BD148*Assembly!S$9+$BE148*Assembly!S$10+$BF148*Assembly!S$11+$BG148*Assembly!S$12+$BH148*Assembly!S$13+$BI148*Assembly!S$14+$BJ148*Assembly!S$15+$BK148*Assembly!S$16+$BL148*Assembly!S$17+$BM148*Assembly!S$18+$BN148*Assembly!S$19+$BO148*Assembly!S$20+$BP148*Assembly!S$21+$BQ148*Assembly!S$22+$BR148*Assembly!S$23+$BS148*Assembly!S$24</f>
        <v>0</v>
      </c>
      <c r="CL148" s="229" t="str">
        <f>$AY148*Assembly!T$4+$AZ148*Assembly!T$5+$BA148*Assembly!T$6+$BB148*Assembly!T$7+$BC148*Assembly!T$8+$BD148*Assembly!T$9+$BE148*Assembly!T$10+$BF148*Assembly!T$11+$BG148*Assembly!T$12+$BH148*Assembly!T$13+$BI148*Assembly!T$14+$BJ148*Assembly!T$15+$BK148*Assembly!T$16+$BL148*Assembly!T$17+$BM148*Assembly!T$18+$BN148*Assembly!T$19+$BO148*Assembly!T$20+$BP148*Assembly!T$21+$BQ148*Assembly!T$22+$BR148*Assembly!T$23+$BS148*Assembly!T$24</f>
        <v>0</v>
      </c>
      <c r="CM148" s="229" t="str">
        <f>$AY148*Assembly!U$4+$AZ148*Assembly!U$5+$BA148*Assembly!U$6+$BB148*Assembly!U$7+$BC148*Assembly!U$8+$BD148*Assembly!U$9+$BE148*Assembly!U$10+$BF148*Assembly!U$11+$BG148*Assembly!U$12+$BH148*Assembly!U$13+$BI148*Assembly!U$14+$BJ148*Assembly!U$15+$BK148*Assembly!U$16+$BL148*Assembly!U$17+$BM148*Assembly!U$18+$BN148*Assembly!U$19+$BO148*Assembly!U$20+$BP148*Assembly!U$21+$BQ148*Assembly!U$22+$BR148*Assembly!U$23+$BS148*Assembly!U$24</f>
        <v>0</v>
      </c>
      <c r="CN148" s="231" t="str">
        <f>$AY148*Assembly!V$4+$AZ148*Assembly!V$5+$BA148*Assembly!V$6+$BB148*Assembly!V$7+$BC148*Assembly!V$8+$BD148*Assembly!V$9+$BE148*Assembly!V$10+$BF148*Assembly!V$11+$BG148*Assembly!V$12+$BH148*Assembly!V$13+$BI148*Assembly!V$14+$BJ148*Assembly!V$15+$BK148*Assembly!V$16+$BL148*Assembly!V$17+$BM148*Assembly!V$18+$BN148*Assembly!V$19+$BO148*Assembly!V$20+$BP148*Assembly!V$21+$BQ148*Assembly!V$22+$BR148*Assembly!V$23+$BS148*Assembly!V$24</f>
        <v>0</v>
      </c>
      <c r="CO148" s="231" t="str">
        <f>CE148*Refining!$F$3</f>
        <v>482</v>
      </c>
      <c r="CP148" s="231" t="str">
        <f>CF148*Refining!$F$4</f>
        <v>0</v>
      </c>
      <c r="CQ148" s="231" t="str">
        <f>CG148*Refining!$F$5</f>
        <v>0</v>
      </c>
      <c r="CR148" s="231" t="str">
        <f>CH148*Refining!$F$6</f>
        <v>0</v>
      </c>
      <c r="CS148" s="231" t="str">
        <f>CI148*Refining!$F$7</f>
        <v>0</v>
      </c>
      <c r="CT148" s="231" t="str">
        <f>CJ148*Refining!$F$8</f>
        <v>0</v>
      </c>
      <c r="CU148" s="231" t="str">
        <f>CK148*Refining!$F$9</f>
        <v>0</v>
      </c>
      <c r="CV148" s="231" t="str">
        <f>CL148*Refining!$F$10</f>
        <v>0</v>
      </c>
      <c r="CW148" s="231" t="str">
        <f>CM148*Refining!$F$11</f>
        <v>0</v>
      </c>
      <c r="CX148" s="231" t="str">
        <f>CN148*Refining!$F$12</f>
        <v>0</v>
      </c>
      <c r="CY148" s="248" t="str">
        <f t="shared" ref="CY148:DR148" si="599">IF(CE148 = 0, "", CE148)</f>
        <v>270</v>
      </c>
      <c r="CZ148" s="245" t="str">
        <f t="shared" si="599"/>
        <v/>
      </c>
      <c r="DA148" s="245" t="str">
        <f t="shared" si="599"/>
        <v/>
      </c>
      <c r="DB148" s="245" t="str">
        <f t="shared" si="599"/>
        <v/>
      </c>
      <c r="DC148" s="245" t="str">
        <f t="shared" si="599"/>
        <v/>
      </c>
      <c r="DD148" s="245" t="str">
        <f t="shared" si="599"/>
        <v/>
      </c>
      <c r="DE148" s="245" t="str">
        <f t="shared" si="599"/>
        <v/>
      </c>
      <c r="DF148" s="245" t="str">
        <f t="shared" si="599"/>
        <v/>
      </c>
      <c r="DG148" s="245" t="str">
        <f t="shared" si="599"/>
        <v/>
      </c>
      <c r="DH148" s="246" t="str">
        <f t="shared" si="599"/>
        <v/>
      </c>
      <c r="DI148" s="248" t="str">
        <f t="shared" si="599"/>
        <v>482</v>
      </c>
      <c r="DJ148" s="245" t="str">
        <f t="shared" si="599"/>
        <v/>
      </c>
      <c r="DK148" s="245" t="str">
        <f t="shared" si="599"/>
        <v/>
      </c>
      <c r="DL148" s="245" t="str">
        <f t="shared" si="599"/>
        <v/>
      </c>
      <c r="DM148" s="245" t="str">
        <f t="shared" si="599"/>
        <v/>
      </c>
      <c r="DN148" s="245" t="str">
        <f t="shared" si="599"/>
        <v/>
      </c>
      <c r="DO148" s="245" t="str">
        <f t="shared" si="599"/>
        <v/>
      </c>
      <c r="DP148" s="245" t="str">
        <f t="shared" si="599"/>
        <v/>
      </c>
      <c r="DQ148" s="245" t="str">
        <f t="shared" si="599"/>
        <v/>
      </c>
      <c r="DR148" s="246" t="str">
        <f t="shared" si="599"/>
        <v/>
      </c>
      <c r="DS148" s="248" t="str">
        <f t="shared" si="15"/>
        <v>270</v>
      </c>
      <c r="DT148" s="249" t="str">
        <f t="shared" si="16"/>
        <v>482</v>
      </c>
      <c r="DU148" s="225" t="str">
        <f>CY148*'Ores &amp; Ingots'!$C$3+CZ148*'Ores &amp; Ingots'!$C$4+DA148*'Ores &amp; Ingots'!$C$5+DB148*'Ores &amp; Ingots'!$C$6+DC148*'Ores &amp; Ingots'!$C$7+DD148*'Ores &amp; Ingots'!$C$8+DE148*'Ores &amp; Ingots'!$C$9+DF148*'Ores &amp; Ingots'!$C$10+DG148*'Ores &amp; Ingots'!$C$11+DH148*'Ores &amp; Ingots'!$C$12</f>
        <v>34</v>
      </c>
      <c r="DV148" s="225" t="str">
        <f>DI148*'Ores &amp; Ingots'!$B$3+DJ148*'Ores &amp; Ingots'!$B$4+DK148*'Ores &amp; Ingots'!$B$5+DL148*'Ores &amp; Ingots'!$B$6+DM148*'Ores &amp; Ingots'!$B$7+DN148*'Ores &amp; Ingots'!$B$8+DO148*'Ores &amp; Ingots'!$B$9+DP148*'Ores &amp; Ingots'!$B$10+DQ148*'Ores &amp; Ingots'!$B$11+DR148*'Ores &amp; Ingots'!$B$12</f>
        <v>178</v>
      </c>
      <c r="DW148" s="249" t="str">
        <f>CY148*Refining!$G$3+CZ148*Refining!$G$4+DA148*Refining!$G$5+DB148*Refining!$G$6+DC148*Refining!$G$7+DD148*Refining!$G$8+DE148*Refining!$G$9+DF148*Refining!$G$10+DG148*Refining!$G$11+DH148*Refining!$G$12</f>
        <v>19</v>
      </c>
      <c r="DX148" s="249" t="str">
        <f t="shared" si="17"/>
        <v>2,885</v>
      </c>
      <c r="DY148" s="250" t="str">
        <f t="shared" si="18"/>
        <v>0.0029</v>
      </c>
      <c r="DZ148" s="248" t="str">
        <f t="shared" si="19"/>
        <v>134</v>
      </c>
      <c r="EA148" s="251" t="str">
        <f t="shared" ref="EA148:EB148" si="600">DZ148/60</f>
        <v>2.2</v>
      </c>
      <c r="EB148" s="251" t="str">
        <f t="shared" si="600"/>
        <v>0.0</v>
      </c>
      <c r="EC148" s="543" t="str">
        <f t="shared" si="21"/>
        <v>0.00</v>
      </c>
      <c r="ED148" s="248" t="str">
        <f t="shared" si="22"/>
        <v>18,440</v>
      </c>
      <c r="EE148" s="251" t="str">
        <f t="shared" ref="EE148:EF148" si="601">ED148/1000</f>
        <v>18.4</v>
      </c>
      <c r="EF148" s="252" t="str">
        <f t="shared" si="601"/>
        <v>0.02</v>
      </c>
      <c r="EG148" s="544" t="str">
        <f t="shared" si="24"/>
        <v>0.0184</v>
      </c>
      <c r="EH148" s="225">
        <v>504.0</v>
      </c>
    </row>
    <row r="149">
      <c r="A149" s="33"/>
      <c r="B149" s="226" t="s">
        <v>1018</v>
      </c>
      <c r="C149" s="227" t="s">
        <v>885</v>
      </c>
      <c r="D149" s="227">
        <v>3.0</v>
      </c>
      <c r="E149" s="227">
        <v>3.0</v>
      </c>
      <c r="F149" s="227">
        <v>3.0</v>
      </c>
      <c r="G149" s="253" t="str">
        <f t="shared" si="5"/>
        <v>3.4</v>
      </c>
      <c r="H149" s="254">
        <v>15.0</v>
      </c>
      <c r="I149" s="254">
        <v>15.0</v>
      </c>
      <c r="J149" s="254" t="str">
        <f>H149/Main!$D$9</f>
        <v>15</v>
      </c>
      <c r="K149" s="254" t="str">
        <f>I149/Main!$D$10</f>
        <v>15</v>
      </c>
      <c r="L149" s="254" t="str">
        <f t="shared" si="6"/>
        <v>1</v>
      </c>
      <c r="M149" s="254">
        <v>1.0</v>
      </c>
      <c r="N149" s="255"/>
      <c r="O149" s="255"/>
      <c r="P149" s="255"/>
      <c r="Q149" s="256"/>
      <c r="R149" s="255"/>
      <c r="S149" s="257"/>
      <c r="T149" s="257"/>
      <c r="U149" s="255"/>
      <c r="V149" s="255"/>
      <c r="W149" s="257"/>
      <c r="X149" s="257"/>
      <c r="Y149" s="255"/>
      <c r="Z149" s="255"/>
      <c r="AA149" s="256" t="s">
        <v>920</v>
      </c>
      <c r="AB149" s="256" t="s">
        <v>913</v>
      </c>
      <c r="AC149" s="335"/>
      <c r="AD149" s="225">
        <v>0.0</v>
      </c>
      <c r="AE149" s="225">
        <v>20.0</v>
      </c>
      <c r="AF149" s="225">
        <v>0.0</v>
      </c>
      <c r="AG149" s="225">
        <v>0.0</v>
      </c>
      <c r="AH149" s="309">
        <v>20.0</v>
      </c>
      <c r="AI149" s="225">
        <v>0.0</v>
      </c>
      <c r="AJ149" s="225">
        <v>0.0</v>
      </c>
      <c r="AK149" s="225">
        <v>0.0</v>
      </c>
      <c r="AL149" s="225">
        <v>0.0</v>
      </c>
      <c r="AM149" s="225">
        <v>0.0</v>
      </c>
      <c r="AN149" s="225">
        <v>0.0</v>
      </c>
      <c r="AO149" s="225">
        <v>0.0</v>
      </c>
      <c r="AP149" s="225">
        <v>0.0</v>
      </c>
      <c r="AQ149" s="225">
        <v>0.0</v>
      </c>
      <c r="AR149" s="225">
        <v>0.0</v>
      </c>
      <c r="AS149" s="225">
        <v>0.0</v>
      </c>
      <c r="AT149" s="225">
        <v>0.0</v>
      </c>
      <c r="AU149" s="225">
        <v>0.0</v>
      </c>
      <c r="AV149" s="225">
        <v>0.0</v>
      </c>
      <c r="AW149" s="225">
        <v>0.0</v>
      </c>
      <c r="AX149" s="225">
        <v>0.0</v>
      </c>
      <c r="AY149" s="236" t="str">
        <f t="shared" ref="AY149:BS149" si="602">IF(AD149 = 0, "", AD149)</f>
        <v/>
      </c>
      <c r="AZ149" s="225" t="str">
        <f t="shared" si="602"/>
        <v>20</v>
      </c>
      <c r="BA149" s="227" t="str">
        <f t="shared" si="602"/>
        <v/>
      </c>
      <c r="BB149" s="227" t="str">
        <f t="shared" si="602"/>
        <v/>
      </c>
      <c r="BC149" s="309" t="str">
        <f t="shared" si="602"/>
        <v>20</v>
      </c>
      <c r="BD149" s="227" t="str">
        <f t="shared" si="602"/>
        <v/>
      </c>
      <c r="BE149" s="227" t="str">
        <f t="shared" si="602"/>
        <v/>
      </c>
      <c r="BF149" s="227" t="str">
        <f t="shared" si="602"/>
        <v/>
      </c>
      <c r="BG149" s="227" t="str">
        <f t="shared" si="602"/>
        <v/>
      </c>
      <c r="BH149" s="227" t="str">
        <f t="shared" si="602"/>
        <v/>
      </c>
      <c r="BI149" s="227" t="str">
        <f t="shared" si="602"/>
        <v/>
      </c>
      <c r="BJ149" s="227" t="str">
        <f t="shared" si="602"/>
        <v/>
      </c>
      <c r="BK149" s="227" t="str">
        <f t="shared" si="602"/>
        <v/>
      </c>
      <c r="BL149" s="227" t="str">
        <f t="shared" si="602"/>
        <v/>
      </c>
      <c r="BM149" s="227" t="str">
        <f t="shared" si="602"/>
        <v/>
      </c>
      <c r="BN149" s="227" t="str">
        <f t="shared" si="602"/>
        <v/>
      </c>
      <c r="BO149" s="227" t="str">
        <f t="shared" si="602"/>
        <v/>
      </c>
      <c r="BP149" s="227" t="str">
        <f t="shared" si="602"/>
        <v/>
      </c>
      <c r="BQ149" s="227" t="str">
        <f t="shared" si="602"/>
        <v/>
      </c>
      <c r="BR149" s="227" t="str">
        <f t="shared" si="602"/>
        <v/>
      </c>
      <c r="BS149" s="238" t="str">
        <f t="shared" si="602"/>
        <v/>
      </c>
      <c r="BT149" s="239" t="str">
        <f>$AY149*Assembly!Y$4+$AZ149*Assembly!Y$5+$BA149*Assembly!Y$6+$BB149*Assembly!Y$7+$BC149*Assembly!Y$8+$BD149*Assembly!Y$9+$BE149*Assembly!Y$10+$BF149*Assembly!Y$11+$BG149*Assembly!Y$12+$BH149*Assembly!Y$13+$BI149*Assembly!Y$14+$BJ149*Assembly!Y$15+$BK149*Assembly!Y$16+$BL149*Assembly!Y$17+$BM149*Assembly!Y$18+$BN149*Assembly!Y$19+$BO149*Assembly!Y$20+$BP149*Assembly!Y$21+$BQ149*Assembly!Y$22+$BR149*Assembly!Y$23+$BS149*Assembly!Y$24</f>
        <v>220</v>
      </c>
      <c r="BU149" s="225" t="str">
        <f t="shared" si="8"/>
        <v>65</v>
      </c>
      <c r="BV149" s="225" t="str">
        <f>$AY149*Assembly!AC$4+$AZ149*Assembly!AC$5+$BA149*Assembly!AC$6+$BB149*Assembly!AC$7+$BC149*Assembly!AC$8+$BD149*Assembly!AC$9+$BE149*Assembly!AC$10+$BF149*Assembly!AC$11+$BG149*Assembly!AC$12+$BH149*Assembly!AC$13+$BI149*Assembly!AC$14+$BJ149*Assembly!AC$15+$BK149*Assembly!AC$16+$BL149*Assembly!AC$17+$BM149*Assembly!AC$18+$BN149*Assembly!AC$19+$BO149*Assembly!AC$20+$BP149*Assembly!AC$21+$BQ149*Assembly!AC$22+$BR149*Assembly!AC$23+$BS149*Assembly!AC$24</f>
        <v>900</v>
      </c>
      <c r="BW149" s="240" t="str">
        <f t="shared" si="9"/>
        <v>4.09</v>
      </c>
      <c r="BX149" s="241" t="str">
        <f t="shared" si="10"/>
        <v>267</v>
      </c>
      <c r="BY149" s="242" t="str">
        <f t="shared" si="11"/>
        <v>13.8</v>
      </c>
      <c r="BZ149" s="225"/>
      <c r="CA149" s="225" t="str">
        <f>$AY149*Assembly!X$4+$AZ149*Assembly!X$5+$BA149*Assembly!X$6+$BB149*Assembly!X$7+$BC149*Assembly!X$8+$BD149*Assembly!X$9+$BE149*Assembly!X$10+$BF149*Assembly!X$11+$BG149*Assembly!X$12+$BH149*Assembly!X$13+$BI149*Assembly!X$14+$BJ149*Assembly!X$15+$BK149*Assembly!X$16+$BL149*Assembly!X$17+$BM149*Assembly!X$18+$BN149*Assembly!X$19+$BO149*Assembly!X$20+$BP149*Assembly!X$21+$BQ149*Assembly!X$22+$BR149*Assembly!X$23+$BS149*Assembly!X$24</f>
        <v>100</v>
      </c>
      <c r="CB149" s="225" t="str">
        <f t="shared" si="12"/>
        <v>15,556</v>
      </c>
      <c r="CC149" s="223" t="str">
        <f t="shared" si="13"/>
        <v>0.0156</v>
      </c>
      <c r="CD149" s="243" t="str">
        <f>$AY149*Assembly!AB$4+$AZ149*Assembly!AB$5+$BA149*Assembly!AB$6+$BB149*Assembly!AB$7+$BC149*Assembly!AB$8+$BD149*Assembly!AB$9+$BE149*Assembly!AB$10+$BF149*Assembly!AB$11+$BG149*Assembly!AB$12+$BH149*Assembly!AB$13+$BI149*Assembly!AB$14+$BJ149*Assembly!AB$15+$BK149*Assembly!AB$16+$BL149*Assembly!AB$17+$BM149*Assembly!AB$18+$BN149*Assembly!AB$19+$BO149*Assembly!AB$20+$BP149*Assembly!AB$21+$BQ149*Assembly!AB$22+$BR149*Assembly!AB$23+$BS149*Assembly!AB$24</f>
        <v>140</v>
      </c>
      <c r="CE149" s="256" t="str">
        <f>$AY149*Assembly!M$4+$AZ149*Assembly!M$5+$BA149*Assembly!M$6+$BB149*Assembly!M$7+$BC149*Assembly!M$8+$BD149*Assembly!M$9+$BE149*Assembly!M$10+$BF149*Assembly!M$11+$BG149*Assembly!M$12+$BH149*Assembly!M$13+$BI149*Assembly!M$14+$BJ149*Assembly!M$15+$BK149*Assembly!M$16+$BL149*Assembly!M$17+$BM149*Assembly!M$18+$BN149*Assembly!M$19+$BO149*Assembly!M$20+$BP149*Assembly!M$21+$BQ149*Assembly!M$22+$BR149*Assembly!M$23+$BS149*Assembly!M$24</f>
        <v>270</v>
      </c>
      <c r="CF149" s="256" t="str">
        <f>$AY149*Assembly!N$4+$AZ149*Assembly!N$5+$BA149*Assembly!N$6+$BB149*Assembly!N$7+$BC149*Assembly!N$8+$BD149*Assembly!N$9+$BE149*Assembly!N$10+$BF149*Assembly!N$11+$BG149*Assembly!N$12+$BH149*Assembly!N$13+$BI149*Assembly!N$14+$BJ149*Assembly!N$15+$BK149*Assembly!N$16+$BL149*Assembly!N$17+$BM149*Assembly!N$18+$BN149*Assembly!N$19+$BO149*Assembly!N$20+$BP149*Assembly!N$21+$BQ149*Assembly!N$22+$BR149*Assembly!N$23+$BS149*Assembly!N$24</f>
        <v>0</v>
      </c>
      <c r="CG149" s="256" t="str">
        <f>$AY149*Assembly!O$4+$AZ149*Assembly!O$5+$BA149*Assembly!O$6+$BB149*Assembly!O$7+$BC149*Assembly!O$8+$BD149*Assembly!O$9+$BE149*Assembly!O$10+$BF149*Assembly!O$11+$BG149*Assembly!O$12+$BH149*Assembly!O$13+$BI149*Assembly!O$14+$BJ149*Assembly!O$15+$BK149*Assembly!O$16+$BL149*Assembly!O$17+$BM149*Assembly!O$18+$BN149*Assembly!O$19+$BO149*Assembly!O$20+$BP149*Assembly!O$21+$BQ149*Assembly!O$22+$BR149*Assembly!O$23+$BS149*Assembly!O$24</f>
        <v>0</v>
      </c>
      <c r="CH149" s="254" t="str">
        <f>$AY149*Assembly!P$4+$AZ149*Assembly!P$5+$BA149*Assembly!P$6+$BB149*Assembly!P$7+$BC149*Assembly!P$8+$BD149*Assembly!P$9+$BE149*Assembly!P$10+$BF149*Assembly!P$11+$BG149*Assembly!P$12+$BH149*Assembly!P$13+$BI149*Assembly!P$14+$BJ149*Assembly!P$15+$BK149*Assembly!P$16+$BL149*Assembly!P$17+$BM149*Assembly!P$18+$BN149*Assembly!P$19+$BO149*Assembly!P$20+$BP149*Assembly!P$21+$BQ149*Assembly!P$22+$BR149*Assembly!P$23+$BS149*Assembly!P$24</f>
        <v>0</v>
      </c>
      <c r="CI149" s="254" t="str">
        <f>$AY149*Assembly!Q$4+$AZ149*Assembly!Q$5+$BA149*Assembly!Q$6+$BB149*Assembly!Q$7+$BC149*Assembly!Q$8+$BD149*Assembly!Q$9+$BE149*Assembly!Q$10+$BF149*Assembly!Q$11+$BG149*Assembly!Q$12+$BH149*Assembly!Q$13+$BI149*Assembly!Q$14+$BJ149*Assembly!Q$15+$BK149*Assembly!Q$16+$BL149*Assembly!Q$17+$BM149*Assembly!Q$18+$BN149*Assembly!Q$19+$BO149*Assembly!Q$20+$BP149*Assembly!Q$21+$BQ149*Assembly!Q$22+$BR149*Assembly!Q$23+$BS149*Assembly!Q$24</f>
        <v>0</v>
      </c>
      <c r="CJ149" s="256" t="str">
        <f>$AY149*Assembly!R$4+$AZ149*Assembly!R$5+$BA149*Assembly!R$6+$BB149*Assembly!R$7+$BC149*Assembly!R$8+$BD149*Assembly!R$9+$BE149*Assembly!R$10+$BF149*Assembly!R$11+$BG149*Assembly!R$12+$BH149*Assembly!R$13+$BI149*Assembly!R$14+$BJ149*Assembly!R$15+$BK149*Assembly!R$16+$BL149*Assembly!R$17+$BM149*Assembly!R$18+$BN149*Assembly!R$19+$BO149*Assembly!R$20+$BP149*Assembly!R$21+$BQ149*Assembly!R$22+$BR149*Assembly!R$23+$BS149*Assembly!R$24</f>
        <v>0</v>
      </c>
      <c r="CK149" s="254" t="str">
        <f>$AY149*Assembly!S$4+$AZ149*Assembly!S$5+$BA149*Assembly!S$6+$BB149*Assembly!S$7+$BC149*Assembly!S$8+$BD149*Assembly!S$9+$BE149*Assembly!S$10+$BF149*Assembly!S$11+$BG149*Assembly!S$12+$BH149*Assembly!S$13+$BI149*Assembly!S$14+$BJ149*Assembly!S$15+$BK149*Assembly!S$16+$BL149*Assembly!S$17+$BM149*Assembly!S$18+$BN149*Assembly!S$19+$BO149*Assembly!S$20+$BP149*Assembly!S$21+$BQ149*Assembly!S$22+$BR149*Assembly!S$23+$BS149*Assembly!S$24</f>
        <v>0</v>
      </c>
      <c r="CL149" s="254" t="str">
        <f>$AY149*Assembly!T$4+$AZ149*Assembly!T$5+$BA149*Assembly!T$6+$BB149*Assembly!T$7+$BC149*Assembly!T$8+$BD149*Assembly!T$9+$BE149*Assembly!T$10+$BF149*Assembly!T$11+$BG149*Assembly!T$12+$BH149*Assembly!T$13+$BI149*Assembly!T$14+$BJ149*Assembly!T$15+$BK149*Assembly!T$16+$BL149*Assembly!T$17+$BM149*Assembly!T$18+$BN149*Assembly!T$19+$BO149*Assembly!T$20+$BP149*Assembly!T$21+$BQ149*Assembly!T$22+$BR149*Assembly!T$23+$BS149*Assembly!T$24</f>
        <v>0</v>
      </c>
      <c r="CM149" s="254" t="str">
        <f>$AY149*Assembly!U$4+$AZ149*Assembly!U$5+$BA149*Assembly!U$6+$BB149*Assembly!U$7+$BC149*Assembly!U$8+$BD149*Assembly!U$9+$BE149*Assembly!U$10+$BF149*Assembly!U$11+$BG149*Assembly!U$12+$BH149*Assembly!U$13+$BI149*Assembly!U$14+$BJ149*Assembly!U$15+$BK149*Assembly!U$16+$BL149*Assembly!U$17+$BM149*Assembly!U$18+$BN149*Assembly!U$19+$BO149*Assembly!U$20+$BP149*Assembly!U$21+$BQ149*Assembly!U$22+$BR149*Assembly!U$23+$BS149*Assembly!U$24</f>
        <v>0</v>
      </c>
      <c r="CN149" s="256" t="str">
        <f>$AY149*Assembly!V$4+$AZ149*Assembly!V$5+$BA149*Assembly!V$6+$BB149*Assembly!V$7+$BC149*Assembly!V$8+$BD149*Assembly!V$9+$BE149*Assembly!V$10+$BF149*Assembly!V$11+$BG149*Assembly!V$12+$BH149*Assembly!V$13+$BI149*Assembly!V$14+$BJ149*Assembly!V$15+$BK149*Assembly!V$16+$BL149*Assembly!V$17+$BM149*Assembly!V$18+$BN149*Assembly!V$19+$BO149*Assembly!V$20+$BP149*Assembly!V$21+$BQ149*Assembly!V$22+$BR149*Assembly!V$23+$BS149*Assembly!V$24</f>
        <v>0</v>
      </c>
      <c r="CO149" s="256" t="str">
        <f>CE149*Refining!$F$3</f>
        <v>482</v>
      </c>
      <c r="CP149" s="256" t="str">
        <f>CF149*Refining!$F$4</f>
        <v>0</v>
      </c>
      <c r="CQ149" s="256" t="str">
        <f>CG149*Refining!$F$5</f>
        <v>0</v>
      </c>
      <c r="CR149" s="256" t="str">
        <f>CH149*Refining!$F$6</f>
        <v>0</v>
      </c>
      <c r="CS149" s="256" t="str">
        <f>CI149*Refining!$F$7</f>
        <v>0</v>
      </c>
      <c r="CT149" s="256" t="str">
        <f>CJ149*Refining!$F$8</f>
        <v>0</v>
      </c>
      <c r="CU149" s="256" t="str">
        <f>CK149*Refining!$F$9</f>
        <v>0</v>
      </c>
      <c r="CV149" s="256" t="str">
        <f>CL149*Refining!$F$10</f>
        <v>0</v>
      </c>
      <c r="CW149" s="256" t="str">
        <f>CM149*Refining!$F$11</f>
        <v>0</v>
      </c>
      <c r="CX149" s="256" t="str">
        <f>CN149*Refining!$F$12</f>
        <v>0</v>
      </c>
      <c r="CY149" s="248" t="str">
        <f t="shared" ref="CY149:DR149" si="603">IF(CE149 = 0, "", CE149)</f>
        <v>270</v>
      </c>
      <c r="CZ149" s="245" t="str">
        <f t="shared" si="603"/>
        <v/>
      </c>
      <c r="DA149" s="245" t="str">
        <f t="shared" si="603"/>
        <v/>
      </c>
      <c r="DB149" s="245" t="str">
        <f t="shared" si="603"/>
        <v/>
      </c>
      <c r="DC149" s="245" t="str">
        <f t="shared" si="603"/>
        <v/>
      </c>
      <c r="DD149" s="245" t="str">
        <f t="shared" si="603"/>
        <v/>
      </c>
      <c r="DE149" s="245" t="str">
        <f t="shared" si="603"/>
        <v/>
      </c>
      <c r="DF149" s="245" t="str">
        <f t="shared" si="603"/>
        <v/>
      </c>
      <c r="DG149" s="245" t="str">
        <f t="shared" si="603"/>
        <v/>
      </c>
      <c r="DH149" s="246" t="str">
        <f t="shared" si="603"/>
        <v/>
      </c>
      <c r="DI149" s="248" t="str">
        <f t="shared" si="603"/>
        <v>482</v>
      </c>
      <c r="DJ149" s="245" t="str">
        <f t="shared" si="603"/>
        <v/>
      </c>
      <c r="DK149" s="245" t="str">
        <f t="shared" si="603"/>
        <v/>
      </c>
      <c r="DL149" s="245" t="str">
        <f t="shared" si="603"/>
        <v/>
      </c>
      <c r="DM149" s="245" t="str">
        <f t="shared" si="603"/>
        <v/>
      </c>
      <c r="DN149" s="245" t="str">
        <f t="shared" si="603"/>
        <v/>
      </c>
      <c r="DO149" s="245" t="str">
        <f t="shared" si="603"/>
        <v/>
      </c>
      <c r="DP149" s="245" t="str">
        <f t="shared" si="603"/>
        <v/>
      </c>
      <c r="DQ149" s="245" t="str">
        <f t="shared" si="603"/>
        <v/>
      </c>
      <c r="DR149" s="246" t="str">
        <f t="shared" si="603"/>
        <v/>
      </c>
      <c r="DS149" s="248" t="str">
        <f t="shared" si="15"/>
        <v>270</v>
      </c>
      <c r="DT149" s="249" t="str">
        <f t="shared" si="16"/>
        <v>482</v>
      </c>
      <c r="DU149" s="225" t="str">
        <f>CY149*'Ores &amp; Ingots'!$C$3+CZ149*'Ores &amp; Ingots'!$C$4+DA149*'Ores &amp; Ingots'!$C$5+DB149*'Ores &amp; Ingots'!$C$6+DC149*'Ores &amp; Ingots'!$C$7+DD149*'Ores &amp; Ingots'!$C$8+DE149*'Ores &amp; Ingots'!$C$9+DF149*'Ores &amp; Ingots'!$C$10+DG149*'Ores &amp; Ingots'!$C$11+DH149*'Ores &amp; Ingots'!$C$12</f>
        <v>34</v>
      </c>
      <c r="DV149" s="225" t="str">
        <f>DI149*'Ores &amp; Ingots'!$B$3+DJ149*'Ores &amp; Ingots'!$B$4+DK149*'Ores &amp; Ingots'!$B$5+DL149*'Ores &amp; Ingots'!$B$6+DM149*'Ores &amp; Ingots'!$B$7+DN149*'Ores &amp; Ingots'!$B$8+DO149*'Ores &amp; Ingots'!$B$9+DP149*'Ores &amp; Ingots'!$B$10+DQ149*'Ores &amp; Ingots'!$B$11+DR149*'Ores &amp; Ingots'!$B$12</f>
        <v>178</v>
      </c>
      <c r="DW149" s="249" t="str">
        <f>CY149*Refining!$G$3+CZ149*Refining!$G$4+DA149*Refining!$G$5+DB149*Refining!$G$6+DC149*Refining!$G$7+DD149*Refining!$G$8+DE149*Refining!$G$9+DF149*Refining!$G$10+DG149*Refining!$G$11+DH149*Refining!$G$12</f>
        <v>19</v>
      </c>
      <c r="DX149" s="249" t="str">
        <f t="shared" si="17"/>
        <v>2,885</v>
      </c>
      <c r="DY149" s="250" t="str">
        <f t="shared" si="18"/>
        <v>0.0029</v>
      </c>
      <c r="DZ149" s="248" t="str">
        <f t="shared" si="19"/>
        <v>134</v>
      </c>
      <c r="EA149" s="251" t="str">
        <f t="shared" ref="EA149:EB149" si="604">DZ149/60</f>
        <v>2.2</v>
      </c>
      <c r="EB149" s="251" t="str">
        <f t="shared" si="604"/>
        <v>0.0</v>
      </c>
      <c r="EC149" s="543" t="str">
        <f t="shared" si="21"/>
        <v>0.00</v>
      </c>
      <c r="ED149" s="248" t="str">
        <f t="shared" si="22"/>
        <v>18,440</v>
      </c>
      <c r="EE149" s="251" t="str">
        <f t="shared" ref="EE149:EF149" si="605">ED149/1000</f>
        <v>18.4</v>
      </c>
      <c r="EF149" s="252" t="str">
        <f t="shared" si="605"/>
        <v>0.02</v>
      </c>
      <c r="EG149" s="544" t="str">
        <f t="shared" si="24"/>
        <v>0.0184</v>
      </c>
      <c r="EH149" s="225" t="s">
        <v>12</v>
      </c>
    </row>
    <row r="150" hidden="1">
      <c r="A150" s="33"/>
      <c r="B150" s="226" t="s">
        <v>1019</v>
      </c>
      <c r="C150" s="227" t="s">
        <v>886</v>
      </c>
      <c r="D150" s="227">
        <v>1.0</v>
      </c>
      <c r="E150" s="227">
        <v>1.0</v>
      </c>
      <c r="F150" s="227">
        <v>1.0</v>
      </c>
      <c r="G150" s="228" t="str">
        <f t="shared" si="5"/>
        <v>15.6</v>
      </c>
      <c r="H150" s="229">
        <v>15.0</v>
      </c>
      <c r="I150" s="229">
        <v>15.0</v>
      </c>
      <c r="J150" s="229" t="str">
        <f>H150/Main!$D$9</f>
        <v>15</v>
      </c>
      <c r="K150" s="229" t="str">
        <f>I150/Main!$D$10</f>
        <v>15</v>
      </c>
      <c r="L150" s="229" t="str">
        <f t="shared" si="6"/>
        <v>1</v>
      </c>
      <c r="M150" s="229">
        <v>1.0</v>
      </c>
      <c r="N150" s="231">
        <v>30.0</v>
      </c>
      <c r="O150" s="231">
        <v>30.0</v>
      </c>
      <c r="P150" s="230"/>
      <c r="Q150" s="231"/>
      <c r="R150" s="230"/>
      <c r="S150" s="232"/>
      <c r="T150" s="232"/>
      <c r="U150" s="230"/>
      <c r="V150" s="230"/>
      <c r="W150" s="232"/>
      <c r="X150" s="232"/>
      <c r="Y150" s="230"/>
      <c r="Z150" s="230"/>
      <c r="AA150" s="231" t="s">
        <v>920</v>
      </c>
      <c r="AB150" s="231" t="s">
        <v>913</v>
      </c>
      <c r="AC150" s="334" t="s">
        <v>913</v>
      </c>
      <c r="AD150" s="225">
        <v>0.0</v>
      </c>
      <c r="AE150" s="225">
        <v>40.0</v>
      </c>
      <c r="AF150" s="225">
        <v>0.0</v>
      </c>
      <c r="AG150" s="225">
        <v>0.0</v>
      </c>
      <c r="AH150" s="225">
        <v>20.0</v>
      </c>
      <c r="AI150" s="225">
        <v>0.0</v>
      </c>
      <c r="AJ150" s="225">
        <v>8.0</v>
      </c>
      <c r="AK150" s="309">
        <v>30.0</v>
      </c>
      <c r="AL150" s="225">
        <v>8.0</v>
      </c>
      <c r="AM150" s="225">
        <v>0.0</v>
      </c>
      <c r="AN150" s="225">
        <v>0.0</v>
      </c>
      <c r="AO150" s="225">
        <v>0.0</v>
      </c>
      <c r="AP150" s="225">
        <v>10.0</v>
      </c>
      <c r="AQ150" s="225">
        <v>0.0</v>
      </c>
      <c r="AR150" s="225">
        <v>0.0</v>
      </c>
      <c r="AS150" s="225">
        <v>0.0</v>
      </c>
      <c r="AT150" s="225">
        <v>0.0</v>
      </c>
      <c r="AU150" s="225">
        <v>0.0</v>
      </c>
      <c r="AV150" s="225">
        <v>0.0</v>
      </c>
      <c r="AW150" s="225">
        <v>0.0</v>
      </c>
      <c r="AX150" s="225">
        <v>0.0</v>
      </c>
      <c r="AY150" s="236" t="str">
        <f t="shared" ref="AY150:BS150" si="606">IF(AD150 = 0, "", AD150)</f>
        <v/>
      </c>
      <c r="AZ150" s="225" t="str">
        <f t="shared" si="606"/>
        <v>40</v>
      </c>
      <c r="BA150" s="227" t="str">
        <f t="shared" si="606"/>
        <v/>
      </c>
      <c r="BB150" s="227" t="str">
        <f t="shared" si="606"/>
        <v/>
      </c>
      <c r="BC150" s="225" t="str">
        <f t="shared" si="606"/>
        <v>20</v>
      </c>
      <c r="BD150" s="227" t="str">
        <f t="shared" si="606"/>
        <v/>
      </c>
      <c r="BE150" s="225" t="str">
        <f t="shared" si="606"/>
        <v>8</v>
      </c>
      <c r="BF150" s="309" t="str">
        <f t="shared" si="606"/>
        <v>30</v>
      </c>
      <c r="BG150" s="225" t="str">
        <f t="shared" si="606"/>
        <v>8</v>
      </c>
      <c r="BH150" s="227" t="str">
        <f t="shared" si="606"/>
        <v/>
      </c>
      <c r="BI150" s="227" t="str">
        <f t="shared" si="606"/>
        <v/>
      </c>
      <c r="BJ150" s="227" t="str">
        <f t="shared" si="606"/>
        <v/>
      </c>
      <c r="BK150" s="225" t="str">
        <f t="shared" si="606"/>
        <v>10</v>
      </c>
      <c r="BL150" s="227" t="str">
        <f t="shared" si="606"/>
        <v/>
      </c>
      <c r="BM150" s="227" t="str">
        <f t="shared" si="606"/>
        <v/>
      </c>
      <c r="BN150" s="227" t="str">
        <f t="shared" si="606"/>
        <v/>
      </c>
      <c r="BO150" s="227" t="str">
        <f t="shared" si="606"/>
        <v/>
      </c>
      <c r="BP150" s="227" t="str">
        <f t="shared" si="606"/>
        <v/>
      </c>
      <c r="BQ150" s="227" t="str">
        <f t="shared" si="606"/>
        <v/>
      </c>
      <c r="BR150" s="227" t="str">
        <f t="shared" si="606"/>
        <v/>
      </c>
      <c r="BS150" s="238" t="str">
        <f t="shared" si="606"/>
        <v/>
      </c>
      <c r="BT150" s="239" t="str">
        <f>$AY150*Assembly!Y$4+$AZ150*Assembly!Y$5+$BA150*Assembly!Y$6+$BB150*Assembly!Y$7+$BC150*Assembly!Y$8+$BD150*Assembly!Y$9+$BE150*Assembly!Y$10+$BF150*Assembly!Y$11+$BG150*Assembly!Y$12+$BH150*Assembly!Y$13+$BI150*Assembly!Y$14+$BJ150*Assembly!Y$15+$BK150*Assembly!Y$16+$BL150*Assembly!Y$17+$BM150*Assembly!Y$18+$BN150*Assembly!Y$19+$BO150*Assembly!Y$20+$BP150*Assembly!Y$21+$BQ150*Assembly!Y$22+$BR150*Assembly!Y$23+$BS150*Assembly!Y$24</f>
        <v>692</v>
      </c>
      <c r="BU150" s="225" t="str">
        <f t="shared" si="8"/>
        <v>44</v>
      </c>
      <c r="BV150" s="225" t="str">
        <f>$AY150*Assembly!AC$4+$AZ150*Assembly!AC$5+$BA150*Assembly!AC$6+$BB150*Assembly!AC$7+$BC150*Assembly!AC$8+$BD150*Assembly!AC$9+$BE150*Assembly!AC$10+$BF150*Assembly!AC$11+$BG150*Assembly!AC$12+$BH150*Assembly!AC$13+$BI150*Assembly!AC$14+$BJ150*Assembly!AC$15+$BK150*Assembly!AC$16+$BL150*Assembly!AC$17+$BM150*Assembly!AC$18+$BN150*Assembly!AC$19+$BO150*Assembly!AC$20+$BP150*Assembly!AC$21+$BQ150*Assembly!AC$22+$BR150*Assembly!AC$23+$BS150*Assembly!AC$24</f>
        <v>2,190</v>
      </c>
      <c r="BW150" s="240" t="str">
        <f t="shared" si="9"/>
        <v>3.16</v>
      </c>
      <c r="BX150" s="241" t="str">
        <f t="shared" si="10"/>
        <v>140</v>
      </c>
      <c r="BY150" s="242" t="str">
        <f t="shared" si="11"/>
        <v>49.4</v>
      </c>
      <c r="BZ150" s="225"/>
      <c r="CA150" s="225" t="str">
        <f>$AY150*Assembly!X$4+$AZ150*Assembly!X$5+$BA150*Assembly!X$6+$BB150*Assembly!X$7+$BC150*Assembly!X$8+$BD150*Assembly!X$9+$BE150*Assembly!X$10+$BF150*Assembly!X$11+$BG150*Assembly!X$12+$BH150*Assembly!X$13+$BI150*Assembly!X$14+$BJ150*Assembly!X$15+$BK150*Assembly!X$16+$BL150*Assembly!X$17+$BM150*Assembly!X$18+$BN150*Assembly!X$19+$BO150*Assembly!X$20+$BP150*Assembly!X$21+$BQ150*Assembly!X$22+$BR150*Assembly!X$23+$BS150*Assembly!X$24</f>
        <v>176</v>
      </c>
      <c r="CB150" s="225" t="str">
        <f t="shared" si="12"/>
        <v>27,378</v>
      </c>
      <c r="CC150" s="223" t="str">
        <f t="shared" si="13"/>
        <v>0.0274</v>
      </c>
      <c r="CD150" s="243" t="str">
        <f>$AY150*Assembly!AB$4+$AZ150*Assembly!AB$5+$BA150*Assembly!AB$6+$BB150*Assembly!AB$7+$BC150*Assembly!AB$8+$BD150*Assembly!AB$9+$BE150*Assembly!AB$10+$BF150*Assembly!AB$11+$BG150*Assembly!AB$12+$BH150*Assembly!AB$13+$BI150*Assembly!AB$14+$BJ150*Assembly!AB$15+$BK150*Assembly!AB$16+$BL150*Assembly!AB$17+$BM150*Assembly!AB$18+$BN150*Assembly!AB$19+$BO150*Assembly!AB$20+$BP150*Assembly!AB$21+$BQ150*Assembly!AB$22+$BR150*Assembly!AB$23+$BS150*Assembly!AB$24</f>
        <v>462</v>
      </c>
      <c r="CE150" s="231" t="str">
        <f>$AY150*Assembly!M$4+$AZ150*Assembly!M$5+$BA150*Assembly!M$6+$BB150*Assembly!M$7+$BC150*Assembly!M$8+$BD150*Assembly!M$9+$BE150*Assembly!M$10+$BF150*Assembly!M$11+$BG150*Assembly!M$12+$BH150*Assembly!M$13+$BI150*Assembly!M$14+$BJ150*Assembly!M$15+$BK150*Assembly!M$16+$BL150*Assembly!M$17+$BM150*Assembly!M$18+$BN150*Assembly!M$19+$BO150*Assembly!M$20+$BP150*Assembly!M$21+$BQ150*Assembly!M$22+$BR150*Assembly!M$23+$BS150*Assembly!M$24</f>
        <v>523</v>
      </c>
      <c r="CF150" s="231" t="str">
        <f>$AY150*Assembly!N$4+$AZ150*Assembly!N$5+$BA150*Assembly!N$6+$BB150*Assembly!N$7+$BC150*Assembly!N$8+$BD150*Assembly!N$9+$BE150*Assembly!N$10+$BF150*Assembly!N$11+$BG150*Assembly!N$12+$BH150*Assembly!N$13+$BI150*Assembly!N$14+$BJ150*Assembly!N$15+$BK150*Assembly!N$16+$BL150*Assembly!N$17+$BM150*Assembly!N$18+$BN150*Assembly!N$19+$BO150*Assembly!N$20+$BP150*Assembly!N$21+$BQ150*Assembly!N$22+$BR150*Assembly!N$23+$BS150*Assembly!N$24</f>
        <v>40</v>
      </c>
      <c r="CG150" s="231" t="str">
        <f>$AY150*Assembly!O$4+$AZ150*Assembly!O$5+$BA150*Assembly!O$6+$BB150*Assembly!O$7+$BC150*Assembly!O$8+$BD150*Assembly!O$9+$BE150*Assembly!O$10+$BF150*Assembly!O$11+$BG150*Assembly!O$12+$BH150*Assembly!O$13+$BI150*Assembly!O$14+$BJ150*Assembly!O$15+$BK150*Assembly!O$16+$BL150*Assembly!O$17+$BM150*Assembly!O$18+$BN150*Assembly!O$19+$BO150*Assembly!O$20+$BP150*Assembly!O$21+$BQ150*Assembly!O$22+$BR150*Assembly!O$23+$BS150*Assembly!O$24</f>
        <v>0</v>
      </c>
      <c r="CH150" s="229" t="str">
        <f>$AY150*Assembly!P$4+$AZ150*Assembly!P$5+$BA150*Assembly!P$6+$BB150*Assembly!P$7+$BC150*Assembly!P$8+$BD150*Assembly!P$9+$BE150*Assembly!P$10+$BF150*Assembly!P$11+$BG150*Assembly!P$12+$BH150*Assembly!P$13+$BI150*Assembly!P$14+$BJ150*Assembly!P$15+$BK150*Assembly!P$16+$BL150*Assembly!P$17+$BM150*Assembly!P$18+$BN150*Assembly!P$19+$BO150*Assembly!P$20+$BP150*Assembly!P$21+$BQ150*Assembly!P$22+$BR150*Assembly!P$23+$BS150*Assembly!P$24</f>
        <v>0</v>
      </c>
      <c r="CI150" s="229" t="str">
        <f>$AY150*Assembly!Q$4+$AZ150*Assembly!Q$5+$BA150*Assembly!Q$6+$BB150*Assembly!Q$7+$BC150*Assembly!Q$8+$BD150*Assembly!Q$9+$BE150*Assembly!Q$10+$BF150*Assembly!Q$11+$BG150*Assembly!Q$12+$BH150*Assembly!Q$13+$BI150*Assembly!Q$14+$BJ150*Assembly!Q$15+$BK150*Assembly!Q$16+$BL150*Assembly!Q$17+$BM150*Assembly!Q$18+$BN150*Assembly!Q$19+$BO150*Assembly!Q$20+$BP150*Assembly!Q$21+$BQ150*Assembly!Q$22+$BR150*Assembly!Q$23+$BS150*Assembly!Q$24</f>
        <v>196</v>
      </c>
      <c r="CJ150" s="231" t="str">
        <f>$AY150*Assembly!R$4+$AZ150*Assembly!R$5+$BA150*Assembly!R$6+$BB150*Assembly!R$7+$BC150*Assembly!R$8+$BD150*Assembly!R$9+$BE150*Assembly!R$10+$BF150*Assembly!R$11+$BG150*Assembly!R$12+$BH150*Assembly!R$13+$BI150*Assembly!R$14+$BJ150*Assembly!R$15+$BK150*Assembly!R$16+$BL150*Assembly!R$17+$BM150*Assembly!R$18+$BN150*Assembly!R$19+$BO150*Assembly!R$20+$BP150*Assembly!R$21+$BQ150*Assembly!R$22+$BR150*Assembly!R$23+$BS150*Assembly!R$24</f>
        <v>0</v>
      </c>
      <c r="CK150" s="229" t="str">
        <f>$AY150*Assembly!S$4+$AZ150*Assembly!S$5+$BA150*Assembly!S$6+$BB150*Assembly!S$7+$BC150*Assembly!S$8+$BD150*Assembly!S$9+$BE150*Assembly!S$10+$BF150*Assembly!S$11+$BG150*Assembly!S$12+$BH150*Assembly!S$13+$BI150*Assembly!S$14+$BJ150*Assembly!S$15+$BK150*Assembly!S$16+$BL150*Assembly!S$17+$BM150*Assembly!S$18+$BN150*Assembly!S$19+$BO150*Assembly!S$20+$BP150*Assembly!S$21+$BQ150*Assembly!S$22+$BR150*Assembly!S$23+$BS150*Assembly!S$24</f>
        <v>0</v>
      </c>
      <c r="CL150" s="229" t="str">
        <f>$AY150*Assembly!T$4+$AZ150*Assembly!T$5+$BA150*Assembly!T$6+$BB150*Assembly!T$7+$BC150*Assembly!T$8+$BD150*Assembly!T$9+$BE150*Assembly!T$10+$BF150*Assembly!T$11+$BG150*Assembly!T$12+$BH150*Assembly!T$13+$BI150*Assembly!T$14+$BJ150*Assembly!T$15+$BK150*Assembly!T$16+$BL150*Assembly!T$17+$BM150*Assembly!T$18+$BN150*Assembly!T$19+$BO150*Assembly!T$20+$BP150*Assembly!T$21+$BQ150*Assembly!T$22+$BR150*Assembly!T$23+$BS150*Assembly!T$24</f>
        <v>0</v>
      </c>
      <c r="CM150" s="229" t="str">
        <f>$AY150*Assembly!U$4+$AZ150*Assembly!U$5+$BA150*Assembly!U$6+$BB150*Assembly!U$7+$BC150*Assembly!U$8+$BD150*Assembly!U$9+$BE150*Assembly!U$10+$BF150*Assembly!U$11+$BG150*Assembly!U$12+$BH150*Assembly!U$13+$BI150*Assembly!U$14+$BJ150*Assembly!U$15+$BK150*Assembly!U$16+$BL150*Assembly!U$17+$BM150*Assembly!U$18+$BN150*Assembly!U$19+$BO150*Assembly!U$20+$BP150*Assembly!U$21+$BQ150*Assembly!U$22+$BR150*Assembly!U$23+$BS150*Assembly!U$24</f>
        <v>0</v>
      </c>
      <c r="CN150" s="231" t="str">
        <f>$AY150*Assembly!V$4+$AZ150*Assembly!V$5+$BA150*Assembly!V$6+$BB150*Assembly!V$7+$BC150*Assembly!V$8+$BD150*Assembly!V$9+$BE150*Assembly!V$10+$BF150*Assembly!V$11+$BG150*Assembly!V$12+$BH150*Assembly!V$13+$BI150*Assembly!V$14+$BJ150*Assembly!V$15+$BK150*Assembly!V$16+$BL150*Assembly!V$17+$BM150*Assembly!V$18+$BN150*Assembly!V$19+$BO150*Assembly!V$20+$BP150*Assembly!V$21+$BQ150*Assembly!V$22+$BR150*Assembly!V$23+$BS150*Assembly!V$24</f>
        <v>0</v>
      </c>
      <c r="CO150" s="231" t="str">
        <f>CE150*Refining!$F$3</f>
        <v>934</v>
      </c>
      <c r="CP150" s="231" t="str">
        <f>CF150*Refining!$F$4</f>
        <v>125</v>
      </c>
      <c r="CQ150" s="231" t="str">
        <f>CG150*Refining!$F$5</f>
        <v>0</v>
      </c>
      <c r="CR150" s="231" t="str">
        <f>CH150*Refining!$F$6</f>
        <v>0</v>
      </c>
      <c r="CS150" s="231" t="str">
        <f>CI150*Refining!$F$7</f>
        <v>350</v>
      </c>
      <c r="CT150" s="231" t="str">
        <f>CJ150*Refining!$F$8</f>
        <v>0</v>
      </c>
      <c r="CU150" s="231" t="str">
        <f>CK150*Refining!$F$9</f>
        <v>0</v>
      </c>
      <c r="CV150" s="231" t="str">
        <f>CL150*Refining!$F$10</f>
        <v>0</v>
      </c>
      <c r="CW150" s="231" t="str">
        <f>CM150*Refining!$F$11</f>
        <v>0</v>
      </c>
      <c r="CX150" s="231" t="str">
        <f>CN150*Refining!$F$12</f>
        <v>0</v>
      </c>
      <c r="CY150" s="248" t="str">
        <f t="shared" ref="CY150:DR150" si="607">IF(CE150 = 0, "", CE150)</f>
        <v>523</v>
      </c>
      <c r="CZ150" s="249" t="str">
        <f t="shared" si="607"/>
        <v>40</v>
      </c>
      <c r="DA150" s="245" t="str">
        <f t="shared" si="607"/>
        <v/>
      </c>
      <c r="DB150" s="245" t="str">
        <f t="shared" si="607"/>
        <v/>
      </c>
      <c r="DC150" s="245" t="str">
        <f t="shared" si="607"/>
        <v>196</v>
      </c>
      <c r="DD150" s="245" t="str">
        <f t="shared" si="607"/>
        <v/>
      </c>
      <c r="DE150" s="245" t="str">
        <f t="shared" si="607"/>
        <v/>
      </c>
      <c r="DF150" s="245" t="str">
        <f t="shared" si="607"/>
        <v/>
      </c>
      <c r="DG150" s="245" t="str">
        <f t="shared" si="607"/>
        <v/>
      </c>
      <c r="DH150" s="246" t="str">
        <f t="shared" si="607"/>
        <v/>
      </c>
      <c r="DI150" s="248" t="str">
        <f t="shared" si="607"/>
        <v>934</v>
      </c>
      <c r="DJ150" s="249" t="str">
        <f t="shared" si="607"/>
        <v>125</v>
      </c>
      <c r="DK150" s="245" t="str">
        <f t="shared" si="607"/>
        <v/>
      </c>
      <c r="DL150" s="245" t="str">
        <f t="shared" si="607"/>
        <v/>
      </c>
      <c r="DM150" s="249" t="str">
        <f t="shared" si="607"/>
        <v>350</v>
      </c>
      <c r="DN150" s="245" t="str">
        <f t="shared" si="607"/>
        <v/>
      </c>
      <c r="DO150" s="245" t="str">
        <f t="shared" si="607"/>
        <v/>
      </c>
      <c r="DP150" s="245" t="str">
        <f t="shared" si="607"/>
        <v/>
      </c>
      <c r="DQ150" s="245" t="str">
        <f t="shared" si="607"/>
        <v/>
      </c>
      <c r="DR150" s="246" t="str">
        <f t="shared" si="607"/>
        <v/>
      </c>
      <c r="DS150" s="248" t="str">
        <f t="shared" si="15"/>
        <v>759</v>
      </c>
      <c r="DT150" s="249" t="str">
        <f t="shared" si="16"/>
        <v>1,409</v>
      </c>
      <c r="DU150" s="225" t="str">
        <f>CY150*'Ores &amp; Ingots'!$C$3+CZ150*'Ores &amp; Ingots'!$C$4+DA150*'Ores &amp; Ingots'!$C$5+DB150*'Ores &amp; Ingots'!$C$6+DC150*'Ores &amp; Ingots'!$C$7+DD150*'Ores &amp; Ingots'!$C$8+DE150*'Ores &amp; Ingots'!$C$9+DF150*'Ores &amp; Ingots'!$C$10+DG150*'Ores &amp; Ingots'!$C$11+DH150*'Ores &amp; Ingots'!$C$12</f>
        <v>155</v>
      </c>
      <c r="DV150" s="225" t="str">
        <f>DI150*'Ores &amp; Ingots'!$B$3+DJ150*'Ores &amp; Ingots'!$B$4+DK150*'Ores &amp; Ingots'!$B$5+DL150*'Ores &amp; Ingots'!$B$6+DM150*'Ores &amp; Ingots'!$B$7+DN150*'Ores &amp; Ingots'!$B$8+DO150*'Ores &amp; Ingots'!$B$9+DP150*'Ores &amp; Ingots'!$B$10+DQ150*'Ores &amp; Ingots'!$B$11+DR150*'Ores &amp; Ingots'!$B$12</f>
        <v>521</v>
      </c>
      <c r="DW150" s="249" t="str">
        <f>CY150*Refining!$G$3+CZ150*Refining!$G$4+DA150*Refining!$G$5+DB150*Refining!$G$6+DC150*Refining!$G$7+DD150*Refining!$G$8+DE150*Refining!$G$9+DF150*Refining!$G$10+DG150*Refining!$G$11+DH150*Refining!$G$12</f>
        <v>390</v>
      </c>
      <c r="DX150" s="249" t="str">
        <f t="shared" si="17"/>
        <v>60,630</v>
      </c>
      <c r="DY150" s="250" t="str">
        <f t="shared" si="18"/>
        <v>0.0606</v>
      </c>
      <c r="DZ150" s="248" t="str">
        <f t="shared" si="19"/>
        <v>581</v>
      </c>
      <c r="EA150" s="251" t="str">
        <f t="shared" ref="EA150:EB150" si="608">DZ150/60</f>
        <v>9.7</v>
      </c>
      <c r="EB150" s="251" t="str">
        <f t="shared" si="608"/>
        <v>0.2</v>
      </c>
      <c r="EC150" s="543" t="str">
        <f t="shared" si="21"/>
        <v>0.01</v>
      </c>
      <c r="ED150" s="248" t="str">
        <f t="shared" si="22"/>
        <v>88,008</v>
      </c>
      <c r="EE150" s="251" t="str">
        <f t="shared" ref="EE150:EF150" si="609">ED150/1000</f>
        <v>88.0</v>
      </c>
      <c r="EF150" s="252" t="str">
        <f t="shared" si="609"/>
        <v>0.09</v>
      </c>
      <c r="EG150" s="544" t="str">
        <f t="shared" si="24"/>
        <v>0.0880</v>
      </c>
      <c r="EH150" s="225" t="s">
        <v>12</v>
      </c>
    </row>
    <row r="151" hidden="1">
      <c r="A151" s="33"/>
      <c r="B151" s="226" t="s">
        <v>1020</v>
      </c>
      <c r="C151" s="227" t="s">
        <v>886</v>
      </c>
      <c r="D151" s="227">
        <v>1.0</v>
      </c>
      <c r="E151" s="227">
        <v>1.0</v>
      </c>
      <c r="F151" s="227">
        <v>1.0</v>
      </c>
      <c r="G151" s="253" t="str">
        <f t="shared" si="5"/>
        <v>15.6</v>
      </c>
      <c r="H151" s="254">
        <v>10.0</v>
      </c>
      <c r="I151" s="254">
        <v>10.0</v>
      </c>
      <c r="J151" s="254" t="str">
        <f>H151/Main!$D$9</f>
        <v>10</v>
      </c>
      <c r="K151" s="254" t="str">
        <f>I151/Main!$D$10</f>
        <v>10</v>
      </c>
      <c r="L151" s="254" t="str">
        <f t="shared" si="6"/>
        <v>1</v>
      </c>
      <c r="M151" s="254">
        <v>1.0</v>
      </c>
      <c r="N151" s="255"/>
      <c r="O151" s="255"/>
      <c r="P151" s="255"/>
      <c r="Q151" s="256"/>
      <c r="R151" s="255"/>
      <c r="S151" s="257"/>
      <c r="T151" s="257"/>
      <c r="U151" s="255"/>
      <c r="V151" s="256">
        <v>20000.0</v>
      </c>
      <c r="W151" s="350"/>
      <c r="X151" s="257"/>
      <c r="Y151" s="255"/>
      <c r="Z151" s="255"/>
      <c r="AA151" s="255"/>
      <c r="AB151" s="255"/>
      <c r="AC151" s="351" t="s">
        <v>12</v>
      </c>
      <c r="AD151" s="225">
        <v>225.0</v>
      </c>
      <c r="AE151" s="225">
        <v>0.0</v>
      </c>
      <c r="AF151" s="225">
        <v>0.0</v>
      </c>
      <c r="AG151" s="225">
        <v>0.0</v>
      </c>
      <c r="AH151" s="225">
        <v>30.0</v>
      </c>
      <c r="AI151" s="225">
        <v>0.0</v>
      </c>
      <c r="AJ151" s="225">
        <v>0.0</v>
      </c>
      <c r="AK151" s="225">
        <v>20.0</v>
      </c>
      <c r="AL151" s="225">
        <v>0.0</v>
      </c>
      <c r="AM151" s="225">
        <v>0.0</v>
      </c>
      <c r="AN151" s="225">
        <v>0.0</v>
      </c>
      <c r="AO151" s="225">
        <v>0.0</v>
      </c>
      <c r="AP151" s="225">
        <v>0.0</v>
      </c>
      <c r="AQ151" s="225">
        <v>0.0</v>
      </c>
      <c r="AR151" s="225">
        <v>0.0</v>
      </c>
      <c r="AS151" s="225">
        <v>0.0</v>
      </c>
      <c r="AT151" s="309">
        <v>3.0</v>
      </c>
      <c r="AU151" s="225">
        <v>0.0</v>
      </c>
      <c r="AV151" s="225">
        <v>0.0</v>
      </c>
      <c r="AW151" s="225">
        <v>0.0</v>
      </c>
      <c r="AX151" s="225">
        <v>0.0</v>
      </c>
      <c r="AY151" s="239" t="str">
        <f t="shared" ref="AY151:BS151" si="610">IF(AD151 = 0, "", AD151)</f>
        <v>225</v>
      </c>
      <c r="AZ151" s="227" t="str">
        <f t="shared" si="610"/>
        <v/>
      </c>
      <c r="BA151" s="227" t="str">
        <f t="shared" si="610"/>
        <v/>
      </c>
      <c r="BB151" s="227" t="str">
        <f t="shared" si="610"/>
        <v/>
      </c>
      <c r="BC151" s="225" t="str">
        <f t="shared" si="610"/>
        <v>30</v>
      </c>
      <c r="BD151" s="227" t="str">
        <f t="shared" si="610"/>
        <v/>
      </c>
      <c r="BE151" s="227" t="str">
        <f t="shared" si="610"/>
        <v/>
      </c>
      <c r="BF151" s="225" t="str">
        <f t="shared" si="610"/>
        <v>20</v>
      </c>
      <c r="BG151" s="227" t="str">
        <f t="shared" si="610"/>
        <v/>
      </c>
      <c r="BH151" s="227" t="str">
        <f t="shared" si="610"/>
        <v/>
      </c>
      <c r="BI151" s="227" t="str">
        <f t="shared" si="610"/>
        <v/>
      </c>
      <c r="BJ151" s="227" t="str">
        <f t="shared" si="610"/>
        <v/>
      </c>
      <c r="BK151" s="227" t="str">
        <f t="shared" si="610"/>
        <v/>
      </c>
      <c r="BL151" s="227" t="str">
        <f t="shared" si="610"/>
        <v/>
      </c>
      <c r="BM151" s="227" t="str">
        <f t="shared" si="610"/>
        <v/>
      </c>
      <c r="BN151" s="227" t="str">
        <f t="shared" si="610"/>
        <v/>
      </c>
      <c r="BO151" s="309" t="str">
        <f t="shared" si="610"/>
        <v>3</v>
      </c>
      <c r="BP151" s="227" t="str">
        <f t="shared" si="610"/>
        <v/>
      </c>
      <c r="BQ151" s="227" t="str">
        <f t="shared" si="610"/>
        <v/>
      </c>
      <c r="BR151" s="227" t="str">
        <f t="shared" si="610"/>
        <v/>
      </c>
      <c r="BS151" s="238" t="str">
        <f t="shared" si="610"/>
        <v/>
      </c>
      <c r="BT151" s="239" t="str">
        <f>$AY151*Assembly!Y$4+$AZ151*Assembly!Y$5+$BA151*Assembly!Y$6+$BB151*Assembly!Y$7+$BC151*Assembly!Y$8+$BD151*Assembly!Y$9+$BE151*Assembly!Y$10+$BF151*Assembly!Y$11+$BG151*Assembly!Y$12+$BH151*Assembly!Y$13+$BI151*Assembly!Y$14+$BJ151*Assembly!Y$15+$BK151*Assembly!Y$16+$BL151*Assembly!Y$17+$BM151*Assembly!Y$18+$BN151*Assembly!Y$19+$BO151*Assembly!Y$20+$BP151*Assembly!Y$21+$BQ151*Assembly!Y$22+$BR151*Assembly!Y$23+$BS151*Assembly!Y$24</f>
        <v>7,144</v>
      </c>
      <c r="BU151" s="225" t="str">
        <f t="shared" si="8"/>
        <v>457</v>
      </c>
      <c r="BV151" s="225" t="str">
        <f>$AY151*Assembly!AC$4+$AZ151*Assembly!AC$5+$BA151*Assembly!AC$6+$BB151*Assembly!AC$7+$BC151*Assembly!AC$8+$BD151*Assembly!AC$9+$BE151*Assembly!AC$10+$BF151*Assembly!AC$11+$BG151*Assembly!AC$12+$BH151*Assembly!AC$13+$BI151*Assembly!AC$14+$BJ151*Assembly!AC$15+$BK151*Assembly!AC$16+$BL151*Assembly!AC$17+$BM151*Assembly!AC$18+$BN151*Assembly!AC$19+$BO151*Assembly!AC$20+$BP151*Assembly!AC$21+$BQ151*Assembly!AC$22+$BR151*Assembly!AC$23+$BS151*Assembly!AC$24</f>
        <v>24,920</v>
      </c>
      <c r="BW151" s="240" t="str">
        <f t="shared" si="9"/>
        <v>3.49</v>
      </c>
      <c r="BX151" s="241" t="str">
        <f t="shared" si="10"/>
        <v>1595</v>
      </c>
      <c r="BY151" s="242" t="str">
        <f t="shared" si="11"/>
        <v>54.5</v>
      </c>
      <c r="BZ151" s="225"/>
      <c r="CA151" s="225" t="str">
        <f>$AY151*Assembly!X$4+$AZ151*Assembly!X$5+$BA151*Assembly!X$6+$BB151*Assembly!X$7+$BC151*Assembly!X$8+$BD151*Assembly!X$9+$BE151*Assembly!X$10+$BF151*Assembly!X$11+$BG151*Assembly!X$12+$BH151*Assembly!X$13+$BI151*Assembly!X$14+$BJ151*Assembly!X$15+$BK151*Assembly!X$16+$BL151*Assembly!X$17+$BM151*Assembly!X$18+$BN151*Assembly!X$19+$BO151*Assembly!X$20+$BP151*Assembly!X$21+$BQ151*Assembly!X$22+$BR151*Assembly!X$23+$BS151*Assembly!X$24</f>
        <v>368</v>
      </c>
      <c r="CB151" s="225" t="str">
        <f t="shared" si="12"/>
        <v>57,244</v>
      </c>
      <c r="CC151" s="223" t="str">
        <f t="shared" si="13"/>
        <v>0.0572</v>
      </c>
      <c r="CD151" s="243" t="str">
        <f>$AY151*Assembly!AB$4+$AZ151*Assembly!AB$5+$BA151*Assembly!AB$6+$BB151*Assembly!AB$7+$BC151*Assembly!AB$8+$BD151*Assembly!AB$9+$BE151*Assembly!AB$10+$BF151*Assembly!AB$11+$BG151*Assembly!AB$12+$BH151*Assembly!AB$13+$BI151*Assembly!AB$14+$BJ151*Assembly!AB$15+$BK151*Assembly!AB$16+$BL151*Assembly!AB$17+$BM151*Assembly!AB$18+$BN151*Assembly!AB$19+$BO151*Assembly!AB$20+$BP151*Assembly!AB$21+$BQ151*Assembly!AB$22+$BR151*Assembly!AB$23+$BS151*Assembly!AB$24</f>
        <v>1,355</v>
      </c>
      <c r="CE151" s="256" t="str">
        <f>$AY151*Assembly!M$4+$AZ151*Assembly!M$5+$BA151*Assembly!M$6+$BB151*Assembly!M$7+$BC151*Assembly!M$8+$BD151*Assembly!M$9+$BE151*Assembly!M$10+$BF151*Assembly!M$11+$BG151*Assembly!M$12+$BH151*Assembly!M$13+$BI151*Assembly!M$14+$BJ151*Assembly!M$15+$BK151*Assembly!M$16+$BL151*Assembly!M$17+$BM151*Assembly!M$18+$BN151*Assembly!M$19+$BO151*Assembly!M$20+$BP151*Assembly!M$21+$BQ151*Assembly!M$22+$BR151*Assembly!M$23+$BS151*Assembly!M$24</f>
        <v>6,835</v>
      </c>
      <c r="CF151" s="256" t="str">
        <f>$AY151*Assembly!N$4+$AZ151*Assembly!N$5+$BA151*Assembly!N$6+$BB151*Assembly!N$7+$BC151*Assembly!N$8+$BD151*Assembly!N$9+$BE151*Assembly!N$10+$BF151*Assembly!N$11+$BG151*Assembly!N$12+$BH151*Assembly!N$13+$BI151*Assembly!N$14+$BJ151*Assembly!N$15+$BK151*Assembly!N$16+$BL151*Assembly!N$17+$BM151*Assembly!N$18+$BN151*Assembly!N$19+$BO151*Assembly!N$20+$BP151*Assembly!N$21+$BQ151*Assembly!N$22+$BR151*Assembly!N$23+$BS151*Assembly!N$24</f>
        <v>0</v>
      </c>
      <c r="CG151" s="256" t="str">
        <f>$AY151*Assembly!O$4+$AZ151*Assembly!O$5+$BA151*Assembly!O$6+$BB151*Assembly!O$7+$BC151*Assembly!O$8+$BD151*Assembly!O$9+$BE151*Assembly!O$10+$BF151*Assembly!O$11+$BG151*Assembly!O$12+$BH151*Assembly!O$13+$BI151*Assembly!O$14+$BJ151*Assembly!O$15+$BK151*Assembly!O$16+$BL151*Assembly!O$17+$BM151*Assembly!O$18+$BN151*Assembly!O$19+$BO151*Assembly!O$20+$BP151*Assembly!O$21+$BQ151*Assembly!O$22+$BR151*Assembly!O$23+$BS151*Assembly!O$24</f>
        <v>660</v>
      </c>
      <c r="CH151" s="254" t="str">
        <f>$AY151*Assembly!P$4+$AZ151*Assembly!P$5+$BA151*Assembly!P$6+$BB151*Assembly!P$7+$BC151*Assembly!P$8+$BD151*Assembly!P$9+$BE151*Assembly!P$10+$BF151*Assembly!P$11+$BG151*Assembly!P$12+$BH151*Assembly!P$13+$BI151*Assembly!P$14+$BJ151*Assembly!P$15+$BK151*Assembly!P$16+$BL151*Assembly!P$17+$BM151*Assembly!P$18+$BN151*Assembly!P$19+$BO151*Assembly!P$20+$BP151*Assembly!P$21+$BQ151*Assembly!P$22+$BR151*Assembly!P$23+$BS151*Assembly!P$24</f>
        <v>0</v>
      </c>
      <c r="CI151" s="254" t="str">
        <f>$AY151*Assembly!Q$4+$AZ151*Assembly!Q$5+$BA151*Assembly!Q$6+$BB151*Assembly!Q$7+$BC151*Assembly!Q$8+$BD151*Assembly!Q$9+$BE151*Assembly!Q$10+$BF151*Assembly!Q$11+$BG151*Assembly!Q$12+$BH151*Assembly!Q$13+$BI151*Assembly!Q$14+$BJ151*Assembly!Q$15+$BK151*Assembly!Q$16+$BL151*Assembly!Q$17+$BM151*Assembly!Q$18+$BN151*Assembly!Q$19+$BO151*Assembly!Q$20+$BP151*Assembly!Q$21+$BQ151*Assembly!Q$22+$BR151*Assembly!Q$23+$BS151*Assembly!Q$24</f>
        <v>4</v>
      </c>
      <c r="CJ151" s="256" t="str">
        <f>$AY151*Assembly!R$4+$AZ151*Assembly!R$5+$BA151*Assembly!R$6+$BB151*Assembly!R$7+$BC151*Assembly!R$8+$BD151*Assembly!R$9+$BE151*Assembly!R$10+$BF151*Assembly!R$11+$BG151*Assembly!R$12+$BH151*Assembly!R$13+$BI151*Assembly!R$14+$BJ151*Assembly!R$15+$BK151*Assembly!R$16+$BL151*Assembly!R$17+$BM151*Assembly!R$18+$BN151*Assembly!R$19+$BO151*Assembly!R$20+$BP151*Assembly!R$21+$BQ151*Assembly!R$22+$BR151*Assembly!R$23+$BS151*Assembly!R$24</f>
        <v>15</v>
      </c>
      <c r="CK151" s="254" t="str">
        <f>$AY151*Assembly!S$4+$AZ151*Assembly!S$5+$BA151*Assembly!S$6+$BB151*Assembly!S$7+$BC151*Assembly!S$8+$BD151*Assembly!S$9+$BE151*Assembly!S$10+$BF151*Assembly!S$11+$BG151*Assembly!S$12+$BH151*Assembly!S$13+$BI151*Assembly!S$14+$BJ151*Assembly!S$15+$BK151*Assembly!S$16+$BL151*Assembly!S$17+$BM151*Assembly!S$18+$BN151*Assembly!S$19+$BO151*Assembly!S$20+$BP151*Assembly!S$21+$BQ151*Assembly!S$22+$BR151*Assembly!S$23+$BS151*Assembly!S$24</f>
        <v>30</v>
      </c>
      <c r="CL151" s="254" t="str">
        <f>$AY151*Assembly!T$4+$AZ151*Assembly!T$5+$BA151*Assembly!T$6+$BB151*Assembly!T$7+$BC151*Assembly!T$8+$BD151*Assembly!T$9+$BE151*Assembly!T$10+$BF151*Assembly!T$11+$BG151*Assembly!T$12+$BH151*Assembly!T$13+$BI151*Assembly!T$14+$BJ151*Assembly!T$15+$BK151*Assembly!T$16+$BL151*Assembly!T$17+$BM151*Assembly!T$18+$BN151*Assembly!T$19+$BO151*Assembly!T$20+$BP151*Assembly!T$21+$BQ151*Assembly!T$22+$BR151*Assembly!T$23+$BS151*Assembly!T$24</f>
        <v>0</v>
      </c>
      <c r="CM151" s="254" t="str">
        <f>$AY151*Assembly!U$4+$AZ151*Assembly!U$5+$BA151*Assembly!U$6+$BB151*Assembly!U$7+$BC151*Assembly!U$8+$BD151*Assembly!U$9+$BE151*Assembly!U$10+$BF151*Assembly!U$11+$BG151*Assembly!U$12+$BH151*Assembly!U$13+$BI151*Assembly!U$14+$BJ151*Assembly!U$15+$BK151*Assembly!U$16+$BL151*Assembly!U$17+$BM151*Assembly!U$18+$BN151*Assembly!U$19+$BO151*Assembly!U$20+$BP151*Assembly!U$21+$BQ151*Assembly!U$22+$BR151*Assembly!U$23+$BS151*Assembly!U$24</f>
        <v>0</v>
      </c>
      <c r="CN151" s="256" t="str">
        <f>$AY151*Assembly!V$4+$AZ151*Assembly!V$5+$BA151*Assembly!V$6+$BB151*Assembly!V$7+$BC151*Assembly!V$8+$BD151*Assembly!V$9+$BE151*Assembly!V$10+$BF151*Assembly!V$11+$BG151*Assembly!V$12+$BH151*Assembly!V$13+$BI151*Assembly!V$14+$BJ151*Assembly!V$15+$BK151*Assembly!V$16+$BL151*Assembly!V$17+$BM151*Assembly!V$18+$BN151*Assembly!V$19+$BO151*Assembly!V$20+$BP151*Assembly!V$21+$BQ151*Assembly!V$22+$BR151*Assembly!V$23+$BS151*Assembly!V$24</f>
        <v>0</v>
      </c>
      <c r="CO151" s="256" t="str">
        <f>CE151*Refining!$F$3</f>
        <v>12,205</v>
      </c>
      <c r="CP151" s="256" t="str">
        <f>CF151*Refining!$F$4</f>
        <v>0</v>
      </c>
      <c r="CQ151" s="256" t="str">
        <f>CG151*Refining!$F$5</f>
        <v>2,750</v>
      </c>
      <c r="CR151" s="256" t="str">
        <f>CH151*Refining!$F$6</f>
        <v>0</v>
      </c>
      <c r="CS151" s="256" t="str">
        <f>CI151*Refining!$F$7</f>
        <v>7</v>
      </c>
      <c r="CT151" s="256" t="str">
        <f>CJ151*Refining!$F$8</f>
        <v>188</v>
      </c>
      <c r="CU151" s="256" t="str">
        <f>CK151*Refining!$F$9</f>
        <v>3,750</v>
      </c>
      <c r="CV151" s="256" t="str">
        <f>CL151*Refining!$F$10</f>
        <v>0</v>
      </c>
      <c r="CW151" s="256" t="str">
        <f>CM151*Refining!$F$11</f>
        <v>0</v>
      </c>
      <c r="CX151" s="256" t="str">
        <f>CN151*Refining!$F$12</f>
        <v>0</v>
      </c>
      <c r="CY151" s="248" t="str">
        <f t="shared" ref="CY151:DR151" si="611">IF(CE151 = 0, "", CE151)</f>
        <v>6,835</v>
      </c>
      <c r="CZ151" s="245" t="str">
        <f t="shared" si="611"/>
        <v/>
      </c>
      <c r="DA151" s="249" t="str">
        <f t="shared" si="611"/>
        <v>660</v>
      </c>
      <c r="DB151" s="245" t="str">
        <f t="shared" si="611"/>
        <v/>
      </c>
      <c r="DC151" s="245" t="str">
        <f t="shared" si="611"/>
        <v>4</v>
      </c>
      <c r="DD151" s="249" t="str">
        <f t="shared" si="611"/>
        <v>15</v>
      </c>
      <c r="DE151" s="245" t="str">
        <f t="shared" si="611"/>
        <v>30</v>
      </c>
      <c r="DF151" s="245" t="str">
        <f t="shared" si="611"/>
        <v/>
      </c>
      <c r="DG151" s="245" t="str">
        <f t="shared" si="611"/>
        <v/>
      </c>
      <c r="DH151" s="246" t="str">
        <f t="shared" si="611"/>
        <v/>
      </c>
      <c r="DI151" s="248" t="str">
        <f t="shared" si="611"/>
        <v>12,205</v>
      </c>
      <c r="DJ151" s="245" t="str">
        <f t="shared" si="611"/>
        <v/>
      </c>
      <c r="DK151" s="249" t="str">
        <f t="shared" si="611"/>
        <v>2,750</v>
      </c>
      <c r="DL151" s="245" t="str">
        <f t="shared" si="611"/>
        <v/>
      </c>
      <c r="DM151" s="249" t="str">
        <f t="shared" si="611"/>
        <v>7</v>
      </c>
      <c r="DN151" s="249" t="str">
        <f t="shared" si="611"/>
        <v>188</v>
      </c>
      <c r="DO151" s="249" t="str">
        <f t="shared" si="611"/>
        <v>3,750</v>
      </c>
      <c r="DP151" s="245" t="str">
        <f t="shared" si="611"/>
        <v/>
      </c>
      <c r="DQ151" s="245" t="str">
        <f t="shared" si="611"/>
        <v/>
      </c>
      <c r="DR151" s="246" t="str">
        <f t="shared" si="611"/>
        <v/>
      </c>
      <c r="DS151" s="248" t="str">
        <f t="shared" si="15"/>
        <v>7,544</v>
      </c>
      <c r="DT151" s="249" t="str">
        <f t="shared" si="16"/>
        <v>18,900</v>
      </c>
      <c r="DU151" s="225" t="str">
        <f>CY151*'Ores &amp; Ingots'!$C$3+CZ151*'Ores &amp; Ingots'!$C$4+DA151*'Ores &amp; Ingots'!$C$5+DB151*'Ores &amp; Ingots'!$C$6+DC151*'Ores &amp; Ingots'!$C$7+DD151*'Ores &amp; Ingots'!$C$8+DE151*'Ores &amp; Ingots'!$C$9+DF151*'Ores &amp; Ingots'!$C$10+DG151*'Ores &amp; Ingots'!$C$11+DH151*'Ores &amp; Ingots'!$C$12</f>
        <v>947</v>
      </c>
      <c r="DV151" s="225" t="str">
        <f>DI151*'Ores &amp; Ingots'!$B$3+DJ151*'Ores &amp; Ingots'!$B$4+DK151*'Ores &amp; Ingots'!$B$5+DL151*'Ores &amp; Ingots'!$B$6+DM151*'Ores &amp; Ingots'!$B$7+DN151*'Ores &amp; Ingots'!$B$8+DO151*'Ores &amp; Ingots'!$B$9+DP151*'Ores &amp; Ingots'!$B$10+DQ151*'Ores &amp; Ingots'!$B$11+DR151*'Ores &amp; Ingots'!$B$12</f>
        <v>6,993</v>
      </c>
      <c r="DW151" s="249" t="str">
        <f>CY151*Refining!$G$3+CZ151*Refining!$G$4+DA151*Refining!$G$5+DB151*Refining!$G$6+DC151*Refining!$G$7+DD151*Refining!$G$8+DE151*Refining!$G$9+DF151*Refining!$G$10+DG151*Refining!$G$11+DH151*Refining!$G$12</f>
        <v>10,232</v>
      </c>
      <c r="DX151" s="249" t="str">
        <f t="shared" si="17"/>
        <v>1,591,699</v>
      </c>
      <c r="DY151" s="250" t="str">
        <f t="shared" si="18"/>
        <v>1.5917</v>
      </c>
      <c r="DZ151" s="248" t="str">
        <f t="shared" si="19"/>
        <v>10,610</v>
      </c>
      <c r="EA151" s="251" t="str">
        <f t="shared" ref="EA151:EB151" si="612">DZ151/60</f>
        <v>176.8</v>
      </c>
      <c r="EB151" s="251" t="str">
        <f t="shared" si="612"/>
        <v>2.9</v>
      </c>
      <c r="EC151" s="543" t="str">
        <f t="shared" si="21"/>
        <v>0.12</v>
      </c>
      <c r="ED151" s="248" t="str">
        <f t="shared" si="22"/>
        <v>1,648,943</v>
      </c>
      <c r="EE151" s="251" t="str">
        <f t="shared" ref="EE151:EF151" si="613">ED151/1000</f>
        <v>1,648.9</v>
      </c>
      <c r="EF151" s="252" t="str">
        <f t="shared" si="613"/>
        <v>1.65</v>
      </c>
      <c r="EG151" s="544" t="str">
        <f t="shared" si="24"/>
        <v>1.6489</v>
      </c>
      <c r="EH151" s="225" t="s">
        <v>12</v>
      </c>
    </row>
    <row r="152">
      <c r="A152" s="42"/>
      <c r="B152" s="297" t="s">
        <v>1020</v>
      </c>
      <c r="C152" s="262" t="s">
        <v>885</v>
      </c>
      <c r="D152" s="262">
        <v>1.0</v>
      </c>
      <c r="E152" s="262">
        <v>1.0</v>
      </c>
      <c r="F152" s="262">
        <v>1.0</v>
      </c>
      <c r="G152" s="315" t="str">
        <f t="shared" si="5"/>
        <v>0.1</v>
      </c>
      <c r="H152" s="316">
        <v>3.0</v>
      </c>
      <c r="I152" s="316">
        <v>3.0</v>
      </c>
      <c r="J152" s="316" t="str">
        <f>H152/Main!$D$9</f>
        <v>3</v>
      </c>
      <c r="K152" s="316" t="str">
        <f>I152/Main!$D$10</f>
        <v>3</v>
      </c>
      <c r="L152" s="316" t="str">
        <f t="shared" si="6"/>
        <v>1</v>
      </c>
      <c r="M152" s="316">
        <v>1.0</v>
      </c>
      <c r="N152" s="317"/>
      <c r="O152" s="317"/>
      <c r="P152" s="317"/>
      <c r="Q152" s="318"/>
      <c r="R152" s="317"/>
      <c r="S152" s="319"/>
      <c r="T152" s="319"/>
      <c r="U152" s="317"/>
      <c r="V152" s="318">
        <v>5000.0</v>
      </c>
      <c r="W152" s="319"/>
      <c r="X152" s="319"/>
      <c r="Y152" s="317"/>
      <c r="Z152" s="317"/>
      <c r="AA152" s="317"/>
      <c r="AB152" s="317"/>
      <c r="AC152" s="337"/>
      <c r="AD152" s="275">
        <v>70.0</v>
      </c>
      <c r="AE152" s="275">
        <v>0.0</v>
      </c>
      <c r="AF152" s="275">
        <v>0.0</v>
      </c>
      <c r="AG152" s="275">
        <v>0.0</v>
      </c>
      <c r="AH152" s="275">
        <v>10.0</v>
      </c>
      <c r="AI152" s="275">
        <v>0.0</v>
      </c>
      <c r="AJ152" s="275">
        <v>0.0</v>
      </c>
      <c r="AK152" s="275">
        <v>7.0</v>
      </c>
      <c r="AL152" s="275">
        <v>0.0</v>
      </c>
      <c r="AM152" s="275">
        <v>0.0</v>
      </c>
      <c r="AN152" s="275">
        <v>0.0</v>
      </c>
      <c r="AO152" s="275">
        <v>0.0</v>
      </c>
      <c r="AP152" s="275">
        <v>0.0</v>
      </c>
      <c r="AQ152" s="275">
        <v>0.0</v>
      </c>
      <c r="AR152" s="275">
        <v>0.0</v>
      </c>
      <c r="AS152" s="275">
        <v>0.0</v>
      </c>
      <c r="AT152" s="321">
        <v>1.0</v>
      </c>
      <c r="AU152" s="275">
        <v>0.0</v>
      </c>
      <c r="AV152" s="275">
        <v>0.0</v>
      </c>
      <c r="AW152" s="275">
        <v>0.0</v>
      </c>
      <c r="AX152" s="275">
        <v>0.0</v>
      </c>
      <c r="AY152" s="274" t="str">
        <f t="shared" ref="AY152:BS152" si="614">IF(AD152 = 0, "", AD152)</f>
        <v>70</v>
      </c>
      <c r="AZ152" s="262" t="str">
        <f t="shared" si="614"/>
        <v/>
      </c>
      <c r="BA152" s="262" t="str">
        <f t="shared" si="614"/>
        <v/>
      </c>
      <c r="BB152" s="262" t="str">
        <f t="shared" si="614"/>
        <v/>
      </c>
      <c r="BC152" s="275" t="str">
        <f t="shared" si="614"/>
        <v>10</v>
      </c>
      <c r="BD152" s="262" t="str">
        <f t="shared" si="614"/>
        <v/>
      </c>
      <c r="BE152" s="262" t="str">
        <f t="shared" si="614"/>
        <v/>
      </c>
      <c r="BF152" s="275" t="str">
        <f t="shared" si="614"/>
        <v>7</v>
      </c>
      <c r="BG152" s="262" t="str">
        <f t="shared" si="614"/>
        <v/>
      </c>
      <c r="BH152" s="262" t="str">
        <f t="shared" si="614"/>
        <v/>
      </c>
      <c r="BI152" s="262" t="str">
        <f t="shared" si="614"/>
        <v/>
      </c>
      <c r="BJ152" s="262" t="str">
        <f t="shared" si="614"/>
        <v/>
      </c>
      <c r="BK152" s="262" t="str">
        <f t="shared" si="614"/>
        <v/>
      </c>
      <c r="BL152" s="262" t="str">
        <f t="shared" si="614"/>
        <v/>
      </c>
      <c r="BM152" s="262" t="str">
        <f t="shared" si="614"/>
        <v/>
      </c>
      <c r="BN152" s="262" t="str">
        <f t="shared" si="614"/>
        <v/>
      </c>
      <c r="BO152" s="321" t="str">
        <f t="shared" si="614"/>
        <v>1</v>
      </c>
      <c r="BP152" s="262" t="str">
        <f t="shared" si="614"/>
        <v/>
      </c>
      <c r="BQ152" s="262" t="str">
        <f t="shared" si="614"/>
        <v/>
      </c>
      <c r="BR152" s="262" t="str">
        <f t="shared" si="614"/>
        <v/>
      </c>
      <c r="BS152" s="273" t="str">
        <f t="shared" si="614"/>
        <v/>
      </c>
      <c r="BT152" s="274" t="str">
        <f>$AY152*Assembly!Y$4+$AZ152*Assembly!Y$5+$BA152*Assembly!Y$6+$BB152*Assembly!Y$7+$BC152*Assembly!Y$8+$BD152*Assembly!Y$9+$BE152*Assembly!Y$10+$BF152*Assembly!Y$11+$BG152*Assembly!Y$12+$BH152*Assembly!Y$13+$BI152*Assembly!Y$14+$BJ152*Assembly!Y$15+$BK152*Assembly!Y$16+$BL152*Assembly!Y$17+$BM152*Assembly!Y$18+$BN152*Assembly!Y$19+$BO152*Assembly!Y$20+$BP152*Assembly!Y$21+$BQ152*Assembly!Y$22+$BR152*Assembly!Y$23+$BS152*Assembly!Y$24</f>
        <v>2,281</v>
      </c>
      <c r="BU152" s="275" t="str">
        <f t="shared" si="8"/>
        <v>18,251</v>
      </c>
      <c r="BV152" s="275" t="str">
        <f>$AY152*Assembly!AC$4+$AZ152*Assembly!AC$5+$BA152*Assembly!AC$6+$BB152*Assembly!AC$7+$BC152*Assembly!AC$8+$BD152*Assembly!AC$9+$BE152*Assembly!AC$10+$BF152*Assembly!AC$11+$BG152*Assembly!AC$12+$BH152*Assembly!AC$13+$BI152*Assembly!AC$14+$BJ152*Assembly!AC$15+$BK152*Assembly!AC$16+$BL152*Assembly!AC$17+$BM152*Assembly!AC$18+$BN152*Assembly!AC$19+$BO152*Assembly!AC$20+$BP152*Assembly!AC$21+$BQ152*Assembly!AC$22+$BR152*Assembly!AC$23+$BS152*Assembly!AC$24</f>
        <v>7,807</v>
      </c>
      <c r="BW152" s="276" t="str">
        <f t="shared" si="9"/>
        <v>3.42</v>
      </c>
      <c r="BX152" s="277" t="str">
        <f t="shared" si="10"/>
        <v>62456</v>
      </c>
      <c r="BY152" s="278" t="str">
        <f t="shared" si="11"/>
        <v>0.4</v>
      </c>
      <c r="BZ152" s="275"/>
      <c r="CA152" s="275" t="str">
        <f>$AY152*Assembly!X$4+$AZ152*Assembly!X$5+$BA152*Assembly!X$6+$BB152*Assembly!X$7+$BC152*Assembly!X$8+$BD152*Assembly!X$9+$BE152*Assembly!X$10+$BF152*Assembly!X$11+$BG152*Assembly!X$12+$BH152*Assembly!X$13+$BI152*Assembly!X$14+$BJ152*Assembly!X$15+$BK152*Assembly!X$16+$BL152*Assembly!X$17+$BM152*Assembly!X$18+$BN152*Assembly!X$19+$BO152*Assembly!X$20+$BP152*Assembly!X$21+$BQ152*Assembly!X$22+$BR152*Assembly!X$23+$BS152*Assembly!X$24</f>
        <v>118</v>
      </c>
      <c r="CB152" s="275" t="str">
        <f t="shared" si="12"/>
        <v>18,356</v>
      </c>
      <c r="CC152" s="279" t="str">
        <f t="shared" si="13"/>
        <v>0.0184</v>
      </c>
      <c r="CD152" s="280" t="str">
        <f>$AY152*Assembly!AB$4+$AZ152*Assembly!AB$5+$BA152*Assembly!AB$6+$BB152*Assembly!AB$7+$BC152*Assembly!AB$8+$BD152*Assembly!AB$9+$BE152*Assembly!AB$10+$BF152*Assembly!AB$11+$BG152*Assembly!AB$12+$BH152*Assembly!AB$13+$BI152*Assembly!AB$14+$BJ152*Assembly!AB$15+$BK152*Assembly!AB$16+$BL152*Assembly!AB$17+$BM152*Assembly!AB$18+$BN152*Assembly!AB$19+$BO152*Assembly!AB$20+$BP152*Assembly!AB$21+$BQ152*Assembly!AB$22+$BR152*Assembly!AB$23+$BS152*Assembly!AB$24</f>
        <v>437</v>
      </c>
      <c r="CE152" s="318" t="str">
        <f>$AY152*Assembly!M$4+$AZ152*Assembly!M$5+$BA152*Assembly!M$6+$BB152*Assembly!M$7+$BC152*Assembly!M$8+$BD152*Assembly!M$9+$BE152*Assembly!M$10+$BF152*Assembly!M$11+$BG152*Assembly!M$12+$BH152*Assembly!M$13+$BI152*Assembly!M$14+$BJ152*Assembly!M$15+$BK152*Assembly!M$16+$BL152*Assembly!M$17+$BM152*Assembly!M$18+$BN152*Assembly!M$19+$BO152*Assembly!M$20+$BP152*Assembly!M$21+$BQ152*Assembly!M$22+$BR152*Assembly!M$23+$BS152*Assembly!M$24</f>
        <v>2,174</v>
      </c>
      <c r="CF152" s="318" t="str">
        <f>$AY152*Assembly!N$4+$AZ152*Assembly!N$5+$BA152*Assembly!N$6+$BB152*Assembly!N$7+$BC152*Assembly!N$8+$BD152*Assembly!N$9+$BE152*Assembly!N$10+$BF152*Assembly!N$11+$BG152*Assembly!N$12+$BH152*Assembly!N$13+$BI152*Assembly!N$14+$BJ152*Assembly!N$15+$BK152*Assembly!N$16+$BL152*Assembly!N$17+$BM152*Assembly!N$18+$BN152*Assembly!N$19+$BO152*Assembly!N$20+$BP152*Assembly!N$21+$BQ152*Assembly!N$22+$BR152*Assembly!N$23+$BS152*Assembly!N$24</f>
        <v>0</v>
      </c>
      <c r="CG152" s="318" t="str">
        <f>$AY152*Assembly!O$4+$AZ152*Assembly!O$5+$BA152*Assembly!O$6+$BB152*Assembly!O$7+$BC152*Assembly!O$8+$BD152*Assembly!O$9+$BE152*Assembly!O$10+$BF152*Assembly!O$11+$BG152*Assembly!O$12+$BH152*Assembly!O$13+$BI152*Assembly!O$14+$BJ152*Assembly!O$15+$BK152*Assembly!O$16+$BL152*Assembly!O$17+$BM152*Assembly!O$18+$BN152*Assembly!O$19+$BO152*Assembly!O$20+$BP152*Assembly!O$21+$BQ152*Assembly!O$22+$BR152*Assembly!O$23+$BS152*Assembly!O$24</f>
        <v>220</v>
      </c>
      <c r="CH152" s="316" t="str">
        <f>$AY152*Assembly!P$4+$AZ152*Assembly!P$5+$BA152*Assembly!P$6+$BB152*Assembly!P$7+$BC152*Assembly!P$8+$BD152*Assembly!P$9+$BE152*Assembly!P$10+$BF152*Assembly!P$11+$BG152*Assembly!P$12+$BH152*Assembly!P$13+$BI152*Assembly!P$14+$BJ152*Assembly!P$15+$BK152*Assembly!P$16+$BL152*Assembly!P$17+$BM152*Assembly!P$18+$BN152*Assembly!P$19+$BO152*Assembly!P$20+$BP152*Assembly!P$21+$BQ152*Assembly!P$22+$BR152*Assembly!P$23+$BS152*Assembly!P$24</f>
        <v>0</v>
      </c>
      <c r="CI152" s="316" t="str">
        <f>$AY152*Assembly!Q$4+$AZ152*Assembly!Q$5+$BA152*Assembly!Q$6+$BB152*Assembly!Q$7+$BC152*Assembly!Q$8+$BD152*Assembly!Q$9+$BE152*Assembly!Q$10+$BF152*Assembly!Q$11+$BG152*Assembly!Q$12+$BH152*Assembly!Q$13+$BI152*Assembly!Q$14+$BJ152*Assembly!Q$15+$BK152*Assembly!Q$16+$BL152*Assembly!Q$17+$BM152*Assembly!Q$18+$BN152*Assembly!Q$19+$BO152*Assembly!Q$20+$BP152*Assembly!Q$21+$BQ152*Assembly!Q$22+$BR152*Assembly!Q$23+$BS152*Assembly!Q$24</f>
        <v>1.4</v>
      </c>
      <c r="CJ152" s="318" t="str">
        <f>$AY152*Assembly!R$4+$AZ152*Assembly!R$5+$BA152*Assembly!R$6+$BB152*Assembly!R$7+$BC152*Assembly!R$8+$BD152*Assembly!R$9+$BE152*Assembly!R$10+$BF152*Assembly!R$11+$BG152*Assembly!R$12+$BH152*Assembly!R$13+$BI152*Assembly!R$14+$BJ152*Assembly!R$15+$BK152*Assembly!R$16+$BL152*Assembly!R$17+$BM152*Assembly!R$18+$BN152*Assembly!R$19+$BO152*Assembly!R$20+$BP152*Assembly!R$21+$BQ152*Assembly!R$22+$BR152*Assembly!R$23+$BS152*Assembly!R$24</f>
        <v>5</v>
      </c>
      <c r="CK152" s="316" t="str">
        <f>$AY152*Assembly!S$4+$AZ152*Assembly!S$5+$BA152*Assembly!S$6+$BB152*Assembly!S$7+$BC152*Assembly!S$8+$BD152*Assembly!S$9+$BE152*Assembly!S$10+$BF152*Assembly!S$11+$BG152*Assembly!S$12+$BH152*Assembly!S$13+$BI152*Assembly!S$14+$BJ152*Assembly!S$15+$BK152*Assembly!S$16+$BL152*Assembly!S$17+$BM152*Assembly!S$18+$BN152*Assembly!S$19+$BO152*Assembly!S$20+$BP152*Assembly!S$21+$BQ152*Assembly!S$22+$BR152*Assembly!S$23+$BS152*Assembly!S$24</f>
        <v>10</v>
      </c>
      <c r="CL152" s="316" t="str">
        <f>$AY152*Assembly!T$4+$AZ152*Assembly!T$5+$BA152*Assembly!T$6+$BB152*Assembly!T$7+$BC152*Assembly!T$8+$BD152*Assembly!T$9+$BE152*Assembly!T$10+$BF152*Assembly!T$11+$BG152*Assembly!T$12+$BH152*Assembly!T$13+$BI152*Assembly!T$14+$BJ152*Assembly!T$15+$BK152*Assembly!T$16+$BL152*Assembly!T$17+$BM152*Assembly!T$18+$BN152*Assembly!T$19+$BO152*Assembly!T$20+$BP152*Assembly!T$21+$BQ152*Assembly!T$22+$BR152*Assembly!T$23+$BS152*Assembly!T$24</f>
        <v>0</v>
      </c>
      <c r="CM152" s="316" t="str">
        <f>$AY152*Assembly!U$4+$AZ152*Assembly!U$5+$BA152*Assembly!U$6+$BB152*Assembly!U$7+$BC152*Assembly!U$8+$BD152*Assembly!U$9+$BE152*Assembly!U$10+$BF152*Assembly!U$11+$BG152*Assembly!U$12+$BH152*Assembly!U$13+$BI152*Assembly!U$14+$BJ152*Assembly!U$15+$BK152*Assembly!U$16+$BL152*Assembly!U$17+$BM152*Assembly!U$18+$BN152*Assembly!U$19+$BO152*Assembly!U$20+$BP152*Assembly!U$21+$BQ152*Assembly!U$22+$BR152*Assembly!U$23+$BS152*Assembly!U$24</f>
        <v>0</v>
      </c>
      <c r="CN152" s="318" t="str">
        <f>$AY152*Assembly!V$4+$AZ152*Assembly!V$5+$BA152*Assembly!V$6+$BB152*Assembly!V$7+$BC152*Assembly!V$8+$BD152*Assembly!V$9+$BE152*Assembly!V$10+$BF152*Assembly!V$11+$BG152*Assembly!V$12+$BH152*Assembly!V$13+$BI152*Assembly!V$14+$BJ152*Assembly!V$15+$BK152*Assembly!V$16+$BL152*Assembly!V$17+$BM152*Assembly!V$18+$BN152*Assembly!V$19+$BO152*Assembly!V$20+$BP152*Assembly!V$21+$BQ152*Assembly!V$22+$BR152*Assembly!V$23+$BS152*Assembly!V$24</f>
        <v>0</v>
      </c>
      <c r="CO152" s="318" t="str">
        <f>CE152*Refining!$F$3</f>
        <v>3,881</v>
      </c>
      <c r="CP152" s="318" t="str">
        <f>CF152*Refining!$F$4</f>
        <v>0</v>
      </c>
      <c r="CQ152" s="318" t="str">
        <f>CG152*Refining!$F$5</f>
        <v>917</v>
      </c>
      <c r="CR152" s="318" t="str">
        <f>CH152*Refining!$F$6</f>
        <v>0</v>
      </c>
      <c r="CS152" s="318" t="str">
        <f>CI152*Refining!$F$7</f>
        <v>3</v>
      </c>
      <c r="CT152" s="318" t="str">
        <f>CJ152*Refining!$F$8</f>
        <v>63</v>
      </c>
      <c r="CU152" s="318" t="str">
        <f>CK152*Refining!$F$9</f>
        <v>1,250</v>
      </c>
      <c r="CV152" s="318" t="str">
        <f>CL152*Refining!$F$10</f>
        <v>0</v>
      </c>
      <c r="CW152" s="318" t="str">
        <f>CM152*Refining!$F$11</f>
        <v>0</v>
      </c>
      <c r="CX152" s="318" t="str">
        <f>CN152*Refining!$F$12</f>
        <v>0</v>
      </c>
      <c r="CY152" s="285" t="str">
        <f t="shared" ref="CY152:DR152" si="615">IF(CE152 = 0, "", CE152)</f>
        <v>2,174</v>
      </c>
      <c r="CZ152" s="282" t="str">
        <f t="shared" si="615"/>
        <v/>
      </c>
      <c r="DA152" s="286" t="str">
        <f t="shared" si="615"/>
        <v>220</v>
      </c>
      <c r="DB152" s="282" t="str">
        <f t="shared" si="615"/>
        <v/>
      </c>
      <c r="DC152" s="282" t="str">
        <f t="shared" si="615"/>
        <v>1.4</v>
      </c>
      <c r="DD152" s="286" t="str">
        <f t="shared" si="615"/>
        <v>5</v>
      </c>
      <c r="DE152" s="282" t="str">
        <f t="shared" si="615"/>
        <v>10</v>
      </c>
      <c r="DF152" s="282" t="str">
        <f t="shared" si="615"/>
        <v/>
      </c>
      <c r="DG152" s="282" t="str">
        <f t="shared" si="615"/>
        <v/>
      </c>
      <c r="DH152" s="283" t="str">
        <f t="shared" si="615"/>
        <v/>
      </c>
      <c r="DI152" s="285" t="str">
        <f t="shared" si="615"/>
        <v>3,881</v>
      </c>
      <c r="DJ152" s="282" t="str">
        <f t="shared" si="615"/>
        <v/>
      </c>
      <c r="DK152" s="286" t="str">
        <f t="shared" si="615"/>
        <v>917</v>
      </c>
      <c r="DL152" s="282" t="str">
        <f t="shared" si="615"/>
        <v/>
      </c>
      <c r="DM152" s="286" t="str">
        <f t="shared" si="615"/>
        <v>3</v>
      </c>
      <c r="DN152" s="286" t="str">
        <f t="shared" si="615"/>
        <v>63</v>
      </c>
      <c r="DO152" s="286" t="str">
        <f t="shared" si="615"/>
        <v>1,250</v>
      </c>
      <c r="DP152" s="282" t="str">
        <f t="shared" si="615"/>
        <v/>
      </c>
      <c r="DQ152" s="282" t="str">
        <f t="shared" si="615"/>
        <v/>
      </c>
      <c r="DR152" s="283" t="str">
        <f t="shared" si="615"/>
        <v/>
      </c>
      <c r="DS152" s="285" t="str">
        <f t="shared" si="15"/>
        <v>2,410</v>
      </c>
      <c r="DT152" s="286" t="str">
        <f t="shared" si="16"/>
        <v>6,113</v>
      </c>
      <c r="DU152" s="275" t="str">
        <f>CY152*'Ores &amp; Ingots'!$C$3+CZ152*'Ores &amp; Ingots'!$C$4+DA152*'Ores &amp; Ingots'!$C$5+DB152*'Ores &amp; Ingots'!$C$6+DC152*'Ores &amp; Ingots'!$C$7+DD152*'Ores &amp; Ingots'!$C$8+DE152*'Ores &amp; Ingots'!$C$9+DF152*'Ores &amp; Ingots'!$C$10+DG152*'Ores &amp; Ingots'!$C$11+DH152*'Ores &amp; Ingots'!$C$12</f>
        <v>302</v>
      </c>
      <c r="DV152" s="275" t="str">
        <f>DI152*'Ores &amp; Ingots'!$B$3+DJ152*'Ores &amp; Ingots'!$B$4+DK152*'Ores &amp; Ingots'!$B$5+DL152*'Ores &amp; Ingots'!$B$6+DM152*'Ores &amp; Ingots'!$B$7+DN152*'Ores &amp; Ingots'!$B$8+DO152*'Ores &amp; Ingots'!$B$9+DP152*'Ores &amp; Ingots'!$B$10+DQ152*'Ores &amp; Ingots'!$B$11+DR152*'Ores &amp; Ingots'!$B$12</f>
        <v>2,262</v>
      </c>
      <c r="DW152" s="286" t="str">
        <f>CY152*Refining!$G$3+CZ152*Refining!$G$4+DA152*Refining!$G$5+DB152*Refining!$G$6+DC152*Refining!$G$7+DD152*Refining!$G$8+DE152*Refining!$G$9+DF152*Refining!$G$10+DG152*Refining!$G$11+DH152*Refining!$G$12</f>
        <v>3,404</v>
      </c>
      <c r="DX152" s="286" t="str">
        <f t="shared" si="17"/>
        <v>529,455</v>
      </c>
      <c r="DY152" s="287" t="str">
        <f t="shared" si="18"/>
        <v>0.5295</v>
      </c>
      <c r="DZ152" s="285" t="str">
        <f t="shared" si="19"/>
        <v>3,525</v>
      </c>
      <c r="EA152" s="288" t="str">
        <f t="shared" ref="EA152:EB152" si="616">DZ152/60</f>
        <v>58.7</v>
      </c>
      <c r="EB152" s="288" t="str">
        <f t="shared" si="616"/>
        <v>1.0</v>
      </c>
      <c r="EC152" s="545" t="str">
        <f t="shared" si="21"/>
        <v>0.04</v>
      </c>
      <c r="ED152" s="285" t="str">
        <f t="shared" si="22"/>
        <v>547,810</v>
      </c>
      <c r="EE152" s="288" t="str">
        <f t="shared" ref="EE152:EF152" si="617">ED152/1000</f>
        <v>547.8</v>
      </c>
      <c r="EF152" s="289" t="str">
        <f t="shared" si="617"/>
        <v>0.55</v>
      </c>
      <c r="EG152" s="546" t="str">
        <f t="shared" si="24"/>
        <v>0.5478</v>
      </c>
      <c r="EH152" s="225">
        <v>440.0</v>
      </c>
    </row>
    <row r="153" hidden="1">
      <c r="A153" s="191" t="s">
        <v>1021</v>
      </c>
      <c r="B153" s="192" t="s">
        <v>1022</v>
      </c>
      <c r="C153" s="193" t="s">
        <v>886</v>
      </c>
      <c r="D153" s="193">
        <v>1.0</v>
      </c>
      <c r="E153" s="193">
        <v>2.0</v>
      </c>
      <c r="F153" s="193">
        <v>1.0</v>
      </c>
      <c r="G153" s="194" t="str">
        <f t="shared" si="5"/>
        <v>31.3</v>
      </c>
      <c r="H153" s="195">
        <v>20.0</v>
      </c>
      <c r="I153" s="195">
        <v>20.0</v>
      </c>
      <c r="J153" s="195" t="str">
        <f>H153/Main!$D$9</f>
        <v>20</v>
      </c>
      <c r="K153" s="195" t="str">
        <f>I153/Main!$D$10</f>
        <v>20</v>
      </c>
      <c r="L153" s="195" t="str">
        <f t="shared" si="6"/>
        <v>1</v>
      </c>
      <c r="M153" s="195">
        <v>1.0</v>
      </c>
      <c r="N153" s="198" t="s">
        <v>12</v>
      </c>
      <c r="O153" s="198">
        <v>2000.0</v>
      </c>
      <c r="P153" s="197"/>
      <c r="Q153" s="198"/>
      <c r="R153" s="197"/>
      <c r="S153" s="199"/>
      <c r="T153" s="199"/>
      <c r="U153" s="198">
        <v>700.0</v>
      </c>
      <c r="V153" s="197"/>
      <c r="W153" s="352"/>
      <c r="X153" s="199"/>
      <c r="Y153" s="197"/>
      <c r="Z153" s="197"/>
      <c r="AA153" s="197"/>
      <c r="AB153" s="197"/>
      <c r="AC153" s="353" t="s">
        <v>913</v>
      </c>
      <c r="AD153" s="208">
        <v>25.0</v>
      </c>
      <c r="AE153" s="208">
        <v>0.0</v>
      </c>
      <c r="AF153" s="208">
        <v>12.0</v>
      </c>
      <c r="AG153" s="208">
        <v>6.0</v>
      </c>
      <c r="AH153" s="208">
        <v>15.0</v>
      </c>
      <c r="AI153" s="208">
        <v>0.0</v>
      </c>
      <c r="AJ153" s="306">
        <v>6.0</v>
      </c>
      <c r="AK153" s="208">
        <v>0.0</v>
      </c>
      <c r="AL153" s="208">
        <v>0.0</v>
      </c>
      <c r="AM153" s="208">
        <v>0.0</v>
      </c>
      <c r="AN153" s="208">
        <v>0.0</v>
      </c>
      <c r="AO153" s="208">
        <v>0.0</v>
      </c>
      <c r="AP153" s="208">
        <v>0.0</v>
      </c>
      <c r="AQ153" s="208">
        <v>0.0</v>
      </c>
      <c r="AR153" s="208">
        <v>0.0</v>
      </c>
      <c r="AS153" s="208">
        <v>0.0</v>
      </c>
      <c r="AT153" s="208">
        <v>0.0</v>
      </c>
      <c r="AU153" s="208">
        <v>0.0</v>
      </c>
      <c r="AV153" s="208">
        <v>0.0</v>
      </c>
      <c r="AW153" s="208">
        <v>0.0</v>
      </c>
      <c r="AX153" s="208">
        <v>0.0</v>
      </c>
      <c r="AY153" s="207" t="str">
        <f t="shared" ref="AY153:BS153" si="618">IF(AD153 = 0, "", AD153)</f>
        <v>25</v>
      </c>
      <c r="AZ153" s="193" t="str">
        <f t="shared" si="618"/>
        <v/>
      </c>
      <c r="BA153" s="208" t="str">
        <f t="shared" si="618"/>
        <v>12</v>
      </c>
      <c r="BB153" s="208" t="str">
        <f t="shared" si="618"/>
        <v>6</v>
      </c>
      <c r="BC153" s="208" t="str">
        <f t="shared" si="618"/>
        <v>15</v>
      </c>
      <c r="BD153" s="193" t="str">
        <f t="shared" si="618"/>
        <v/>
      </c>
      <c r="BE153" s="306" t="str">
        <f t="shared" si="618"/>
        <v>6</v>
      </c>
      <c r="BF153" s="193" t="str">
        <f t="shared" si="618"/>
        <v/>
      </c>
      <c r="BG153" s="193" t="str">
        <f t="shared" si="618"/>
        <v/>
      </c>
      <c r="BH153" s="193" t="str">
        <f t="shared" si="618"/>
        <v/>
      </c>
      <c r="BI153" s="193" t="str">
        <f t="shared" si="618"/>
        <v/>
      </c>
      <c r="BJ153" s="193" t="str">
        <f t="shared" si="618"/>
        <v/>
      </c>
      <c r="BK153" s="193" t="str">
        <f t="shared" si="618"/>
        <v/>
      </c>
      <c r="BL153" s="193" t="str">
        <f t="shared" si="618"/>
        <v/>
      </c>
      <c r="BM153" s="193" t="str">
        <f t="shared" si="618"/>
        <v/>
      </c>
      <c r="BN153" s="193" t="str">
        <f t="shared" si="618"/>
        <v/>
      </c>
      <c r="BO153" s="193" t="str">
        <f t="shared" si="618"/>
        <v/>
      </c>
      <c r="BP153" s="193" t="str">
        <f t="shared" si="618"/>
        <v/>
      </c>
      <c r="BQ153" s="193" t="str">
        <f t="shared" si="618"/>
        <v/>
      </c>
      <c r="BR153" s="193" t="str">
        <f t="shared" si="618"/>
        <v/>
      </c>
      <c r="BS153" s="206" t="str">
        <f t="shared" si="618"/>
        <v/>
      </c>
      <c r="BT153" s="207" t="str">
        <f>$AY153*Assembly!Y$4+$AZ153*Assembly!Y$5+$BA153*Assembly!Y$6+$BB153*Assembly!Y$7+$BC153*Assembly!Y$8+$BD153*Assembly!Y$9+$BE153*Assembly!Y$10+$BF153*Assembly!Y$11+$BG153*Assembly!Y$12+$BH153*Assembly!Y$13+$BI153*Assembly!Y$14+$BJ153*Assembly!Y$15+$BK153*Assembly!Y$16+$BL153*Assembly!Y$17+$BM153*Assembly!Y$18+$BN153*Assembly!Y$19+$BO153*Assembly!Y$20+$BP153*Assembly!Y$21+$BQ153*Assembly!Y$22+$BR153*Assembly!Y$23+$BS153*Assembly!Y$24</f>
        <v>962</v>
      </c>
      <c r="BU153" s="208" t="str">
        <f t="shared" si="8"/>
        <v>31</v>
      </c>
      <c r="BV153" s="208" t="str">
        <f>$AY153*Assembly!AC$4+$AZ153*Assembly!AC$5+$BA153*Assembly!AC$6+$BB153*Assembly!AC$7+$BC153*Assembly!AC$8+$BD153*Assembly!AC$9+$BE153*Assembly!AC$10+$BF153*Assembly!AC$11+$BG153*Assembly!AC$12+$BH153*Assembly!AC$13+$BI153*Assembly!AC$14+$BJ153*Assembly!AC$15+$BK153*Assembly!AC$16+$BL153*Assembly!AC$17+$BM153*Assembly!AC$18+$BN153*Assembly!AC$19+$BO153*Assembly!AC$20+$BP153*Assembly!AC$21+$BQ153*Assembly!AC$22+$BR153*Assembly!AC$23+$BS153*Assembly!AC$24</f>
        <v>3,730</v>
      </c>
      <c r="BW153" s="209" t="str">
        <f t="shared" si="9"/>
        <v>3.88</v>
      </c>
      <c r="BX153" s="210" t="str">
        <f t="shared" si="10"/>
        <v>119</v>
      </c>
      <c r="BY153" s="211" t="str">
        <f t="shared" si="11"/>
        <v>121.2</v>
      </c>
      <c r="BZ153" s="354" t="str">
        <f t="shared" ref="BZ153:BZ164" si="623">IF(U153 = "?", "?", U153/BT153)</f>
        <v>0.73 N</v>
      </c>
      <c r="CA153" s="208" t="str">
        <f>$AY153*Assembly!X$4+$AZ153*Assembly!X$5+$BA153*Assembly!X$6+$BB153*Assembly!X$7+$BC153*Assembly!X$8+$BD153*Assembly!X$9+$BE153*Assembly!X$10+$BF153*Assembly!X$11+$BG153*Assembly!X$12+$BH153*Assembly!X$13+$BI153*Assembly!X$14+$BJ153*Assembly!X$15+$BK153*Assembly!X$16+$BL153*Assembly!X$17+$BM153*Assembly!X$18+$BN153*Assembly!X$19+$BO153*Assembly!X$20+$BP153*Assembly!X$21+$BQ153*Assembly!X$22+$BR153*Assembly!X$23+$BS153*Assembly!X$24</f>
        <v>109</v>
      </c>
      <c r="CB153" s="208" t="str">
        <f t="shared" si="12"/>
        <v>16,956</v>
      </c>
      <c r="CC153" s="212" t="str">
        <f t="shared" si="13"/>
        <v>0.0170</v>
      </c>
      <c r="CD153" s="213" t="str">
        <f>$AY153*Assembly!AB$4+$AZ153*Assembly!AB$5+$BA153*Assembly!AB$6+$BB153*Assembly!AB$7+$BC153*Assembly!AB$8+$BD153*Assembly!AB$9+$BE153*Assembly!AB$10+$BF153*Assembly!AB$11+$BG153*Assembly!AB$12+$BH153*Assembly!AB$13+$BI153*Assembly!AB$14+$BJ153*Assembly!AB$15+$BK153*Assembly!AB$16+$BL153*Assembly!AB$17+$BM153*Assembly!AB$18+$BN153*Assembly!AB$19+$BO153*Assembly!AB$20+$BP153*Assembly!AB$21+$BQ153*Assembly!AB$22+$BR153*Assembly!AB$23+$BS153*Assembly!AB$24</f>
        <v>405</v>
      </c>
      <c r="CE153" s="198" t="str">
        <f>$AY153*Assembly!M$4+$AZ153*Assembly!M$5+$BA153*Assembly!M$6+$BB153*Assembly!M$7+$BC153*Assembly!M$8+$BD153*Assembly!M$9+$BE153*Assembly!M$10+$BF153*Assembly!M$11+$BG153*Assembly!M$12+$BH153*Assembly!M$13+$BI153*Assembly!M$14+$BJ153*Assembly!M$15+$BK153*Assembly!M$16+$BL153*Assembly!M$17+$BM153*Assembly!M$18+$BN153*Assembly!M$19+$BO153*Assembly!M$20+$BP153*Assembly!M$21+$BQ153*Assembly!M$22+$BR153*Assembly!M$23+$BS153*Assembly!M$24</f>
        <v>1,035</v>
      </c>
      <c r="CF153" s="198" t="str">
        <f>$AY153*Assembly!N$4+$AZ153*Assembly!N$5+$BA153*Assembly!N$6+$BB153*Assembly!N$7+$BC153*Assembly!N$8+$BD153*Assembly!N$9+$BE153*Assembly!N$10+$BF153*Assembly!N$11+$BG153*Assembly!N$12+$BH153*Assembly!N$13+$BI153*Assembly!N$14+$BJ153*Assembly!N$15+$BK153*Assembly!N$16+$BL153*Assembly!N$17+$BM153*Assembly!N$18+$BN153*Assembly!N$19+$BO153*Assembly!N$20+$BP153*Assembly!N$21+$BQ153*Assembly!N$22+$BR153*Assembly!N$23+$BS153*Assembly!N$24</f>
        <v>30</v>
      </c>
      <c r="CG153" s="198" t="str">
        <f>$AY153*Assembly!O$4+$AZ153*Assembly!O$5+$BA153*Assembly!O$6+$BB153*Assembly!O$7+$BC153*Assembly!O$8+$BD153*Assembly!O$9+$BE153*Assembly!O$10+$BF153*Assembly!O$11+$BG153*Assembly!O$12+$BH153*Assembly!O$13+$BI153*Assembly!O$14+$BJ153*Assembly!O$15+$BK153*Assembly!O$16+$BL153*Assembly!O$17+$BM153*Assembly!O$18+$BN153*Assembly!O$19+$BO153*Assembly!O$20+$BP153*Assembly!O$21+$BQ153*Assembly!O$22+$BR153*Assembly!O$23+$BS153*Assembly!O$24</f>
        <v>0</v>
      </c>
      <c r="CH153" s="195" t="str">
        <f>$AY153*Assembly!P$4+$AZ153*Assembly!P$5+$BA153*Assembly!P$6+$BB153*Assembly!P$7+$BC153*Assembly!P$8+$BD153*Assembly!P$9+$BE153*Assembly!P$10+$BF153*Assembly!P$11+$BG153*Assembly!P$12+$BH153*Assembly!P$13+$BI153*Assembly!P$14+$BJ153*Assembly!P$15+$BK153*Assembly!P$16+$BL153*Assembly!P$17+$BM153*Assembly!P$18+$BN153*Assembly!P$19+$BO153*Assembly!P$20+$BP153*Assembly!P$21+$BQ153*Assembly!P$22+$BR153*Assembly!P$23+$BS153*Assembly!P$24</f>
        <v>0</v>
      </c>
      <c r="CI153" s="195" t="str">
        <f>$AY153*Assembly!Q$4+$AZ153*Assembly!Q$5+$BA153*Assembly!Q$6+$BB153*Assembly!Q$7+$BC153*Assembly!Q$8+$BD153*Assembly!Q$9+$BE153*Assembly!Q$10+$BF153*Assembly!Q$11+$BG153*Assembly!Q$12+$BH153*Assembly!Q$13+$BI153*Assembly!Q$14+$BJ153*Assembly!Q$15+$BK153*Assembly!Q$16+$BL153*Assembly!Q$17+$BM153*Assembly!Q$18+$BN153*Assembly!Q$19+$BO153*Assembly!Q$20+$BP153*Assembly!Q$21+$BQ153*Assembly!Q$22+$BR153*Assembly!Q$23+$BS153*Assembly!Q$24</f>
        <v>0</v>
      </c>
      <c r="CJ153" s="198" t="str">
        <f>$AY153*Assembly!R$4+$AZ153*Assembly!R$5+$BA153*Assembly!R$6+$BB153*Assembly!R$7+$BC153*Assembly!R$8+$BD153*Assembly!R$9+$BE153*Assembly!R$10+$BF153*Assembly!R$11+$BG153*Assembly!R$12+$BH153*Assembly!R$13+$BI153*Assembly!R$14+$BJ153*Assembly!R$15+$BK153*Assembly!R$16+$BL153*Assembly!R$17+$BM153*Assembly!R$18+$BN153*Assembly!R$19+$BO153*Assembly!R$20+$BP153*Assembly!R$21+$BQ153*Assembly!R$22+$BR153*Assembly!R$23+$BS153*Assembly!R$24</f>
        <v>0</v>
      </c>
      <c r="CK153" s="195" t="str">
        <f>$AY153*Assembly!S$4+$AZ153*Assembly!S$5+$BA153*Assembly!S$6+$BB153*Assembly!S$7+$BC153*Assembly!S$8+$BD153*Assembly!S$9+$BE153*Assembly!S$10+$BF153*Assembly!S$11+$BG153*Assembly!S$12+$BH153*Assembly!S$13+$BI153*Assembly!S$14+$BJ153*Assembly!S$15+$BK153*Assembly!S$16+$BL153*Assembly!S$17+$BM153*Assembly!S$18+$BN153*Assembly!S$19+$BO153*Assembly!S$20+$BP153*Assembly!S$21+$BQ153*Assembly!S$22+$BR153*Assembly!S$23+$BS153*Assembly!S$24</f>
        <v>0</v>
      </c>
      <c r="CL153" s="195" t="str">
        <f>$AY153*Assembly!T$4+$AZ153*Assembly!T$5+$BA153*Assembly!T$6+$BB153*Assembly!T$7+$BC153*Assembly!T$8+$BD153*Assembly!T$9+$BE153*Assembly!T$10+$BF153*Assembly!T$11+$BG153*Assembly!T$12+$BH153*Assembly!T$13+$BI153*Assembly!T$14+$BJ153*Assembly!T$15+$BK153*Assembly!T$16+$BL153*Assembly!T$17+$BM153*Assembly!T$18+$BN153*Assembly!T$19+$BO153*Assembly!T$20+$BP153*Assembly!T$21+$BQ153*Assembly!T$22+$BR153*Assembly!T$23+$BS153*Assembly!T$24</f>
        <v>0</v>
      </c>
      <c r="CM153" s="195" t="str">
        <f>$AY153*Assembly!U$4+$AZ153*Assembly!U$5+$BA153*Assembly!U$6+$BB153*Assembly!U$7+$BC153*Assembly!U$8+$BD153*Assembly!U$9+$BE153*Assembly!U$10+$BF153*Assembly!U$11+$BG153*Assembly!U$12+$BH153*Assembly!U$13+$BI153*Assembly!U$14+$BJ153*Assembly!U$15+$BK153*Assembly!U$16+$BL153*Assembly!U$17+$BM153*Assembly!U$18+$BN153*Assembly!U$19+$BO153*Assembly!U$20+$BP153*Assembly!U$21+$BQ153*Assembly!U$22+$BR153*Assembly!U$23+$BS153*Assembly!U$24</f>
        <v>0</v>
      </c>
      <c r="CN153" s="198" t="str">
        <f>$AY153*Assembly!V$4+$AZ153*Assembly!V$5+$BA153*Assembly!V$6+$BB153*Assembly!V$7+$BC153*Assembly!V$8+$BD153*Assembly!V$9+$BE153*Assembly!V$10+$BF153*Assembly!V$11+$BG153*Assembly!V$12+$BH153*Assembly!V$13+$BI153*Assembly!V$14+$BJ153*Assembly!V$15+$BK153*Assembly!V$16+$BL153*Assembly!V$17+$BM153*Assembly!V$18+$BN153*Assembly!V$19+$BO153*Assembly!V$20+$BP153*Assembly!V$21+$BQ153*Assembly!V$22+$BR153*Assembly!V$23+$BS153*Assembly!V$24</f>
        <v>0</v>
      </c>
      <c r="CO153" s="198" t="str">
        <f>CE153*Refining!$F$3</f>
        <v>1,848</v>
      </c>
      <c r="CP153" s="198" t="str">
        <f>CF153*Refining!$F$4</f>
        <v>94</v>
      </c>
      <c r="CQ153" s="198" t="str">
        <f>CG153*Refining!$F$5</f>
        <v>0</v>
      </c>
      <c r="CR153" s="198" t="str">
        <f>CH153*Refining!$F$6</f>
        <v>0</v>
      </c>
      <c r="CS153" s="198" t="str">
        <f>CI153*Refining!$F$7</f>
        <v>0</v>
      </c>
      <c r="CT153" s="198" t="str">
        <f>CJ153*Refining!$F$8</f>
        <v>0</v>
      </c>
      <c r="CU153" s="198" t="str">
        <f>CK153*Refining!$F$9</f>
        <v>0</v>
      </c>
      <c r="CV153" s="198" t="str">
        <f>CL153*Refining!$F$10</f>
        <v>0</v>
      </c>
      <c r="CW153" s="198" t="str">
        <f>CM153*Refining!$F$11</f>
        <v>0</v>
      </c>
      <c r="CX153" s="198" t="str">
        <f>CN153*Refining!$F$12</f>
        <v>0</v>
      </c>
      <c r="CY153" s="218" t="str">
        <f t="shared" ref="CY153:DR153" si="619">IF(CE153 = 0, "", CE153)</f>
        <v>1,035</v>
      </c>
      <c r="CZ153" s="219" t="str">
        <f t="shared" si="619"/>
        <v>30</v>
      </c>
      <c r="DA153" s="215" t="str">
        <f t="shared" si="619"/>
        <v/>
      </c>
      <c r="DB153" s="215" t="str">
        <f t="shared" si="619"/>
        <v/>
      </c>
      <c r="DC153" s="215" t="str">
        <f t="shared" si="619"/>
        <v/>
      </c>
      <c r="DD153" s="215" t="str">
        <f t="shared" si="619"/>
        <v/>
      </c>
      <c r="DE153" s="215" t="str">
        <f t="shared" si="619"/>
        <v/>
      </c>
      <c r="DF153" s="215" t="str">
        <f t="shared" si="619"/>
        <v/>
      </c>
      <c r="DG153" s="215" t="str">
        <f t="shared" si="619"/>
        <v/>
      </c>
      <c r="DH153" s="216" t="str">
        <f t="shared" si="619"/>
        <v/>
      </c>
      <c r="DI153" s="218" t="str">
        <f t="shared" si="619"/>
        <v>1,848</v>
      </c>
      <c r="DJ153" s="219" t="str">
        <f t="shared" si="619"/>
        <v>94</v>
      </c>
      <c r="DK153" s="215" t="str">
        <f t="shared" si="619"/>
        <v/>
      </c>
      <c r="DL153" s="215" t="str">
        <f t="shared" si="619"/>
        <v/>
      </c>
      <c r="DM153" s="215" t="str">
        <f t="shared" si="619"/>
        <v/>
      </c>
      <c r="DN153" s="215" t="str">
        <f t="shared" si="619"/>
        <v/>
      </c>
      <c r="DO153" s="215" t="str">
        <f t="shared" si="619"/>
        <v/>
      </c>
      <c r="DP153" s="215" t="str">
        <f t="shared" si="619"/>
        <v/>
      </c>
      <c r="DQ153" s="215" t="str">
        <f t="shared" si="619"/>
        <v/>
      </c>
      <c r="DR153" s="216" t="str">
        <f t="shared" si="619"/>
        <v/>
      </c>
      <c r="DS153" s="218" t="str">
        <f t="shared" si="15"/>
        <v>1,065</v>
      </c>
      <c r="DT153" s="219" t="str">
        <f t="shared" si="16"/>
        <v>1,942</v>
      </c>
      <c r="DU153" s="208" t="str">
        <f>CY153*'Ores &amp; Ingots'!$C$3+CZ153*'Ores &amp; Ingots'!$C$4+DA153*'Ores &amp; Ingots'!$C$5+DB153*'Ores &amp; Ingots'!$C$6+DC153*'Ores &amp; Ingots'!$C$7+DD153*'Ores &amp; Ingots'!$C$8+DE153*'Ores &amp; Ingots'!$C$9+DF153*'Ores &amp; Ingots'!$C$10+DG153*'Ores &amp; Ingots'!$C$11+DH153*'Ores &amp; Ingots'!$C$12</f>
        <v>135</v>
      </c>
      <c r="DV153" s="208" t="str">
        <f>DI153*'Ores &amp; Ingots'!$B$3+DJ153*'Ores &amp; Ingots'!$B$4+DK153*'Ores &amp; Ingots'!$B$5+DL153*'Ores &amp; Ingots'!$B$6+DM153*'Ores &amp; Ingots'!$B$7+DN153*'Ores &amp; Ingots'!$B$8+DO153*'Ores &amp; Ingots'!$B$9+DP153*'Ores &amp; Ingots'!$B$10+DQ153*'Ores &amp; Ingots'!$B$11+DR153*'Ores &amp; Ingots'!$B$12</f>
        <v>719</v>
      </c>
      <c r="DW153" s="219" t="str">
        <f>CY153*Refining!$G$3+CZ153*Refining!$G$4+DA153*Refining!$G$5+DB153*Refining!$G$6+DC153*Refining!$G$7+DD153*Refining!$G$8+DE153*Refining!$G$9+DF153*Refining!$G$10+DG153*Refining!$G$11+DH153*Refining!$G$12</f>
        <v>215</v>
      </c>
      <c r="DX153" s="219" t="str">
        <f t="shared" si="17"/>
        <v>33,494</v>
      </c>
      <c r="DY153" s="220" t="str">
        <f t="shared" si="18"/>
        <v>0.0335</v>
      </c>
      <c r="DZ153" s="218" t="str">
        <f t="shared" si="19"/>
        <v>344</v>
      </c>
      <c r="EA153" s="221" t="str">
        <f t="shared" ref="EA153:EB153" si="620">DZ153/60</f>
        <v>5.7</v>
      </c>
      <c r="EB153" s="221" t="str">
        <f t="shared" si="620"/>
        <v>0.1</v>
      </c>
      <c r="EC153" s="541" t="str">
        <f t="shared" si="21"/>
        <v>0.00</v>
      </c>
      <c r="ED153" s="218" t="str">
        <f t="shared" si="22"/>
        <v>50,449</v>
      </c>
      <c r="EE153" s="221" t="str">
        <f t="shared" ref="EE153:EF153" si="621">ED153/1000</f>
        <v>50.4</v>
      </c>
      <c r="EF153" s="222" t="str">
        <f t="shared" si="621"/>
        <v>0.05</v>
      </c>
      <c r="EG153" s="542" t="str">
        <f t="shared" si="24"/>
        <v>0.0504</v>
      </c>
      <c r="EH153" s="225" t="s">
        <v>12</v>
      </c>
    </row>
    <row r="154">
      <c r="A154" s="33"/>
      <c r="B154" s="226" t="s">
        <v>1022</v>
      </c>
      <c r="C154" s="227" t="s">
        <v>885</v>
      </c>
      <c r="D154" s="227">
        <v>1.0</v>
      </c>
      <c r="E154" s="227">
        <v>2.0</v>
      </c>
      <c r="F154" s="227">
        <v>1.0</v>
      </c>
      <c r="G154" s="253" t="str">
        <f t="shared" si="5"/>
        <v>0.3</v>
      </c>
      <c r="H154" s="254">
        <v>10.0</v>
      </c>
      <c r="I154" s="254">
        <v>10.0</v>
      </c>
      <c r="J154" s="254" t="str">
        <f>H154/Main!$D$9</f>
        <v>10</v>
      </c>
      <c r="K154" s="254" t="str">
        <f>I154/Main!$D$10</f>
        <v>10</v>
      </c>
      <c r="L154" s="254" t="str">
        <f t="shared" si="6"/>
        <v>1</v>
      </c>
      <c r="M154" s="254">
        <v>1.0</v>
      </c>
      <c r="N154" s="256" t="s">
        <v>12</v>
      </c>
      <c r="O154" s="256">
        <v>2000.0</v>
      </c>
      <c r="P154" s="255"/>
      <c r="Q154" s="256"/>
      <c r="R154" s="255"/>
      <c r="S154" s="257"/>
      <c r="T154" s="257"/>
      <c r="U154" s="256">
        <v>60.0</v>
      </c>
      <c r="V154" s="255"/>
      <c r="W154" s="257"/>
      <c r="X154" s="257"/>
      <c r="Y154" s="255"/>
      <c r="Z154" s="255"/>
      <c r="AA154" s="255"/>
      <c r="AB154" s="255"/>
      <c r="AC154" s="335"/>
      <c r="AD154" s="225">
        <v>8.0</v>
      </c>
      <c r="AE154" s="225">
        <v>0.0</v>
      </c>
      <c r="AF154" s="225">
        <v>2.0</v>
      </c>
      <c r="AG154" s="225">
        <v>0.0</v>
      </c>
      <c r="AH154" s="225">
        <v>7.0</v>
      </c>
      <c r="AI154" s="225">
        <v>0.0</v>
      </c>
      <c r="AJ154" s="309">
        <v>1.0</v>
      </c>
      <c r="AK154" s="225">
        <v>0.0</v>
      </c>
      <c r="AL154" s="225">
        <v>0.0</v>
      </c>
      <c r="AM154" s="225">
        <v>0.0</v>
      </c>
      <c r="AN154" s="225">
        <v>0.0</v>
      </c>
      <c r="AO154" s="225">
        <v>0.0</v>
      </c>
      <c r="AP154" s="225">
        <v>0.0</v>
      </c>
      <c r="AQ154" s="225">
        <v>0.0</v>
      </c>
      <c r="AR154" s="225">
        <v>0.0</v>
      </c>
      <c r="AS154" s="225">
        <v>0.0</v>
      </c>
      <c r="AT154" s="225">
        <v>0.0</v>
      </c>
      <c r="AU154" s="225">
        <v>0.0</v>
      </c>
      <c r="AV154" s="225">
        <v>0.0</v>
      </c>
      <c r="AW154" s="225">
        <v>0.0</v>
      </c>
      <c r="AX154" s="225">
        <v>0.0</v>
      </c>
      <c r="AY154" s="239" t="str">
        <f t="shared" ref="AY154:BS154" si="622">IF(AD154 = 0, "", AD154)</f>
        <v>8</v>
      </c>
      <c r="AZ154" s="227" t="str">
        <f t="shared" si="622"/>
        <v/>
      </c>
      <c r="BA154" s="225" t="str">
        <f t="shared" si="622"/>
        <v>2</v>
      </c>
      <c r="BB154" s="227" t="str">
        <f t="shared" si="622"/>
        <v/>
      </c>
      <c r="BC154" s="225" t="str">
        <f t="shared" si="622"/>
        <v>7</v>
      </c>
      <c r="BD154" s="227" t="str">
        <f t="shared" si="622"/>
        <v/>
      </c>
      <c r="BE154" s="309" t="str">
        <f t="shared" si="622"/>
        <v>1</v>
      </c>
      <c r="BF154" s="227" t="str">
        <f t="shared" si="622"/>
        <v/>
      </c>
      <c r="BG154" s="227" t="str">
        <f t="shared" si="622"/>
        <v/>
      </c>
      <c r="BH154" s="227" t="str">
        <f t="shared" si="622"/>
        <v/>
      </c>
      <c r="BI154" s="227" t="str">
        <f t="shared" si="622"/>
        <v/>
      </c>
      <c r="BJ154" s="227" t="str">
        <f t="shared" si="622"/>
        <v/>
      </c>
      <c r="BK154" s="227" t="str">
        <f t="shared" si="622"/>
        <v/>
      </c>
      <c r="BL154" s="227" t="str">
        <f t="shared" si="622"/>
        <v/>
      </c>
      <c r="BM154" s="227" t="str">
        <f t="shared" si="622"/>
        <v/>
      </c>
      <c r="BN154" s="227" t="str">
        <f t="shared" si="622"/>
        <v/>
      </c>
      <c r="BO154" s="227" t="str">
        <f t="shared" si="622"/>
        <v/>
      </c>
      <c r="BP154" s="227" t="str">
        <f t="shared" si="622"/>
        <v/>
      </c>
      <c r="BQ154" s="227" t="str">
        <f t="shared" si="622"/>
        <v/>
      </c>
      <c r="BR154" s="227" t="str">
        <f t="shared" si="622"/>
        <v/>
      </c>
      <c r="BS154" s="238" t="str">
        <f t="shared" si="622"/>
        <v/>
      </c>
      <c r="BT154" s="239" t="str">
        <f>$AY154*Assembly!Y$4+$AZ154*Assembly!Y$5+$BA154*Assembly!Y$6+$BB154*Assembly!Y$7+$BC154*Assembly!Y$8+$BD154*Assembly!Y$9+$BE154*Assembly!Y$10+$BF154*Assembly!Y$11+$BG154*Assembly!Y$12+$BH154*Assembly!Y$13+$BI154*Assembly!Y$14+$BJ154*Assembly!Y$15+$BK154*Assembly!Y$16+$BL154*Assembly!Y$17+$BM154*Assembly!Y$18+$BN154*Assembly!Y$19+$BO154*Assembly!Y$20+$BP154*Assembly!Y$21+$BQ154*Assembly!Y$22+$BR154*Assembly!Y$23+$BS154*Assembly!Y$24</f>
        <v>248</v>
      </c>
      <c r="BU154" s="225" t="str">
        <f t="shared" si="8"/>
        <v>992</v>
      </c>
      <c r="BV154" s="225" t="str">
        <f>$AY154*Assembly!AC$4+$AZ154*Assembly!AC$5+$BA154*Assembly!AC$6+$BB154*Assembly!AC$7+$BC154*Assembly!AC$8+$BD154*Assembly!AC$9+$BE154*Assembly!AC$10+$BF154*Assembly!AC$11+$BG154*Assembly!AC$12+$BH154*Assembly!AC$13+$BI154*Assembly!AC$14+$BJ154*Assembly!AC$15+$BK154*Assembly!AC$16+$BL154*Assembly!AC$17+$BM154*Assembly!AC$18+$BN154*Assembly!AC$19+$BO154*Assembly!AC$20+$BP154*Assembly!AC$21+$BQ154*Assembly!AC$22+$BR154*Assembly!AC$23+$BS154*Assembly!AC$24</f>
        <v>1,080</v>
      </c>
      <c r="BW154" s="240" t="str">
        <f t="shared" si="9"/>
        <v>4.35</v>
      </c>
      <c r="BX154" s="241" t="str">
        <f t="shared" si="10"/>
        <v>4320</v>
      </c>
      <c r="BY154" s="242" t="str">
        <f t="shared" si="11"/>
        <v>1.1</v>
      </c>
      <c r="BZ154" s="355" t="str">
        <f t="shared" si="623"/>
        <v>0.24 N</v>
      </c>
      <c r="CA154" s="225" t="str">
        <f>$AY154*Assembly!X$4+$AZ154*Assembly!X$5+$BA154*Assembly!X$6+$BB154*Assembly!X$7+$BC154*Assembly!X$8+$BD154*Assembly!X$9+$BE154*Assembly!X$10+$BF154*Assembly!X$11+$BG154*Assembly!X$12+$BH154*Assembly!X$13+$BI154*Assembly!X$14+$BJ154*Assembly!X$15+$BK154*Assembly!X$16+$BL154*Assembly!X$17+$BM154*Assembly!X$18+$BN154*Assembly!X$19+$BO154*Assembly!X$20+$BP154*Assembly!X$21+$BQ154*Assembly!X$22+$BR154*Assembly!X$23+$BS154*Assembly!X$24</f>
        <v>39</v>
      </c>
      <c r="CB154" s="225" t="str">
        <f t="shared" si="12"/>
        <v>6,067</v>
      </c>
      <c r="CC154" s="223" t="str">
        <f t="shared" si="13"/>
        <v>0.0061</v>
      </c>
      <c r="CD154" s="243" t="str">
        <f>$AY154*Assembly!AB$4+$AZ154*Assembly!AB$5+$BA154*Assembly!AB$6+$BB154*Assembly!AB$7+$BC154*Assembly!AB$8+$BD154*Assembly!AB$9+$BE154*Assembly!AB$10+$BF154*Assembly!AB$11+$BG154*Assembly!AB$12+$BH154*Assembly!AB$13+$BI154*Assembly!AB$14+$BJ154*Assembly!AB$15+$BK154*Assembly!AB$16+$BL154*Assembly!AB$17+$BM154*Assembly!AB$18+$BN154*Assembly!AB$19+$BO154*Assembly!AB$20+$BP154*Assembly!AB$21+$BQ154*Assembly!AB$22+$BR154*Assembly!AB$23+$BS154*Assembly!AB$24</f>
        <v>50</v>
      </c>
      <c r="CE154" s="256" t="str">
        <f>$AY154*Assembly!M$4+$AZ154*Assembly!M$5+$BA154*Assembly!M$6+$BB154*Assembly!M$7+$BC154*Assembly!M$8+$BD154*Assembly!M$9+$BE154*Assembly!M$10+$BF154*Assembly!M$11+$BG154*Assembly!M$12+$BH154*Assembly!M$13+$BI154*Assembly!M$14+$BJ154*Assembly!M$15+$BK154*Assembly!M$16+$BL154*Assembly!M$17+$BM154*Assembly!M$18+$BN154*Assembly!M$19+$BO154*Assembly!M$20+$BP154*Assembly!M$21+$BQ154*Assembly!M$22+$BR154*Assembly!M$23+$BS154*Assembly!M$24</f>
        <v>268</v>
      </c>
      <c r="CF154" s="256" t="str">
        <f>$AY154*Assembly!N$4+$AZ154*Assembly!N$5+$BA154*Assembly!N$6+$BB154*Assembly!N$7+$BC154*Assembly!N$8+$BD154*Assembly!N$9+$BE154*Assembly!N$10+$BF154*Assembly!N$11+$BG154*Assembly!N$12+$BH154*Assembly!N$13+$BI154*Assembly!N$14+$BJ154*Assembly!N$15+$BK154*Assembly!N$16+$BL154*Assembly!N$17+$BM154*Assembly!N$18+$BN154*Assembly!N$19+$BO154*Assembly!N$20+$BP154*Assembly!N$21+$BQ154*Assembly!N$22+$BR154*Assembly!N$23+$BS154*Assembly!N$24</f>
        <v>5</v>
      </c>
      <c r="CG154" s="256" t="str">
        <f>$AY154*Assembly!O$4+$AZ154*Assembly!O$5+$BA154*Assembly!O$6+$BB154*Assembly!O$7+$BC154*Assembly!O$8+$BD154*Assembly!O$9+$BE154*Assembly!O$10+$BF154*Assembly!O$11+$BG154*Assembly!O$12+$BH154*Assembly!O$13+$BI154*Assembly!O$14+$BJ154*Assembly!O$15+$BK154*Assembly!O$16+$BL154*Assembly!O$17+$BM154*Assembly!O$18+$BN154*Assembly!O$19+$BO154*Assembly!O$20+$BP154*Assembly!O$21+$BQ154*Assembly!O$22+$BR154*Assembly!O$23+$BS154*Assembly!O$24</f>
        <v>0</v>
      </c>
      <c r="CH154" s="254" t="str">
        <f>$AY154*Assembly!P$4+$AZ154*Assembly!P$5+$BA154*Assembly!P$6+$BB154*Assembly!P$7+$BC154*Assembly!P$8+$BD154*Assembly!P$9+$BE154*Assembly!P$10+$BF154*Assembly!P$11+$BG154*Assembly!P$12+$BH154*Assembly!P$13+$BI154*Assembly!P$14+$BJ154*Assembly!P$15+$BK154*Assembly!P$16+$BL154*Assembly!P$17+$BM154*Assembly!P$18+$BN154*Assembly!P$19+$BO154*Assembly!P$20+$BP154*Assembly!P$21+$BQ154*Assembly!P$22+$BR154*Assembly!P$23+$BS154*Assembly!P$24</f>
        <v>0</v>
      </c>
      <c r="CI154" s="254" t="str">
        <f>$AY154*Assembly!Q$4+$AZ154*Assembly!Q$5+$BA154*Assembly!Q$6+$BB154*Assembly!Q$7+$BC154*Assembly!Q$8+$BD154*Assembly!Q$9+$BE154*Assembly!Q$10+$BF154*Assembly!Q$11+$BG154*Assembly!Q$12+$BH154*Assembly!Q$13+$BI154*Assembly!Q$14+$BJ154*Assembly!Q$15+$BK154*Assembly!Q$16+$BL154*Assembly!Q$17+$BM154*Assembly!Q$18+$BN154*Assembly!Q$19+$BO154*Assembly!Q$20+$BP154*Assembly!Q$21+$BQ154*Assembly!Q$22+$BR154*Assembly!Q$23+$BS154*Assembly!Q$24</f>
        <v>0</v>
      </c>
      <c r="CJ154" s="256" t="str">
        <f>$AY154*Assembly!R$4+$AZ154*Assembly!R$5+$BA154*Assembly!R$6+$BB154*Assembly!R$7+$BC154*Assembly!R$8+$BD154*Assembly!R$9+$BE154*Assembly!R$10+$BF154*Assembly!R$11+$BG154*Assembly!R$12+$BH154*Assembly!R$13+$BI154*Assembly!R$14+$BJ154*Assembly!R$15+$BK154*Assembly!R$16+$BL154*Assembly!R$17+$BM154*Assembly!R$18+$BN154*Assembly!R$19+$BO154*Assembly!R$20+$BP154*Assembly!R$21+$BQ154*Assembly!R$22+$BR154*Assembly!R$23+$BS154*Assembly!R$24</f>
        <v>0</v>
      </c>
      <c r="CK154" s="254" t="str">
        <f>$AY154*Assembly!S$4+$AZ154*Assembly!S$5+$BA154*Assembly!S$6+$BB154*Assembly!S$7+$BC154*Assembly!S$8+$BD154*Assembly!S$9+$BE154*Assembly!S$10+$BF154*Assembly!S$11+$BG154*Assembly!S$12+$BH154*Assembly!S$13+$BI154*Assembly!S$14+$BJ154*Assembly!S$15+$BK154*Assembly!S$16+$BL154*Assembly!S$17+$BM154*Assembly!S$18+$BN154*Assembly!S$19+$BO154*Assembly!S$20+$BP154*Assembly!S$21+$BQ154*Assembly!S$22+$BR154*Assembly!S$23+$BS154*Assembly!S$24</f>
        <v>0</v>
      </c>
      <c r="CL154" s="254" t="str">
        <f>$AY154*Assembly!T$4+$AZ154*Assembly!T$5+$BA154*Assembly!T$6+$BB154*Assembly!T$7+$BC154*Assembly!T$8+$BD154*Assembly!T$9+$BE154*Assembly!T$10+$BF154*Assembly!T$11+$BG154*Assembly!T$12+$BH154*Assembly!T$13+$BI154*Assembly!T$14+$BJ154*Assembly!T$15+$BK154*Assembly!T$16+$BL154*Assembly!T$17+$BM154*Assembly!T$18+$BN154*Assembly!T$19+$BO154*Assembly!T$20+$BP154*Assembly!T$21+$BQ154*Assembly!T$22+$BR154*Assembly!T$23+$BS154*Assembly!T$24</f>
        <v>0</v>
      </c>
      <c r="CM154" s="254" t="str">
        <f>$AY154*Assembly!U$4+$AZ154*Assembly!U$5+$BA154*Assembly!U$6+$BB154*Assembly!U$7+$BC154*Assembly!U$8+$BD154*Assembly!U$9+$BE154*Assembly!U$10+$BF154*Assembly!U$11+$BG154*Assembly!U$12+$BH154*Assembly!U$13+$BI154*Assembly!U$14+$BJ154*Assembly!U$15+$BK154*Assembly!U$16+$BL154*Assembly!U$17+$BM154*Assembly!U$18+$BN154*Assembly!U$19+$BO154*Assembly!U$20+$BP154*Assembly!U$21+$BQ154*Assembly!U$22+$BR154*Assembly!U$23+$BS154*Assembly!U$24</f>
        <v>0</v>
      </c>
      <c r="CN154" s="256" t="str">
        <f>$AY154*Assembly!V$4+$AZ154*Assembly!V$5+$BA154*Assembly!V$6+$BB154*Assembly!V$7+$BC154*Assembly!V$8+$BD154*Assembly!V$9+$BE154*Assembly!V$10+$BF154*Assembly!V$11+$BG154*Assembly!V$12+$BH154*Assembly!V$13+$BI154*Assembly!V$14+$BJ154*Assembly!V$15+$BK154*Assembly!V$16+$BL154*Assembly!V$17+$BM154*Assembly!V$18+$BN154*Assembly!V$19+$BO154*Assembly!V$20+$BP154*Assembly!V$21+$BQ154*Assembly!V$22+$BR154*Assembly!V$23+$BS154*Assembly!V$24</f>
        <v>0</v>
      </c>
      <c r="CO154" s="256" t="str">
        <f>CE154*Refining!$F$3</f>
        <v>479</v>
      </c>
      <c r="CP154" s="256" t="str">
        <f>CF154*Refining!$F$4</f>
        <v>16</v>
      </c>
      <c r="CQ154" s="256" t="str">
        <f>CG154*Refining!$F$5</f>
        <v>0</v>
      </c>
      <c r="CR154" s="256" t="str">
        <f>CH154*Refining!$F$6</f>
        <v>0</v>
      </c>
      <c r="CS154" s="256" t="str">
        <f>CI154*Refining!$F$7</f>
        <v>0</v>
      </c>
      <c r="CT154" s="256" t="str">
        <f>CJ154*Refining!$F$8</f>
        <v>0</v>
      </c>
      <c r="CU154" s="256" t="str">
        <f>CK154*Refining!$F$9</f>
        <v>0</v>
      </c>
      <c r="CV154" s="256" t="str">
        <f>CL154*Refining!$F$10</f>
        <v>0</v>
      </c>
      <c r="CW154" s="256" t="str">
        <f>CM154*Refining!$F$11</f>
        <v>0</v>
      </c>
      <c r="CX154" s="256" t="str">
        <f>CN154*Refining!$F$12</f>
        <v>0</v>
      </c>
      <c r="CY154" s="248" t="str">
        <f t="shared" ref="CY154:DR154" si="624">IF(CE154 = 0, "", CE154)</f>
        <v>268</v>
      </c>
      <c r="CZ154" s="249" t="str">
        <f t="shared" si="624"/>
        <v>5</v>
      </c>
      <c r="DA154" s="245" t="str">
        <f t="shared" si="624"/>
        <v/>
      </c>
      <c r="DB154" s="245" t="str">
        <f t="shared" si="624"/>
        <v/>
      </c>
      <c r="DC154" s="245" t="str">
        <f t="shared" si="624"/>
        <v/>
      </c>
      <c r="DD154" s="245" t="str">
        <f t="shared" si="624"/>
        <v/>
      </c>
      <c r="DE154" s="245" t="str">
        <f t="shared" si="624"/>
        <v/>
      </c>
      <c r="DF154" s="245" t="str">
        <f t="shared" si="624"/>
        <v/>
      </c>
      <c r="DG154" s="245" t="str">
        <f t="shared" si="624"/>
        <v/>
      </c>
      <c r="DH154" s="246" t="str">
        <f t="shared" si="624"/>
        <v/>
      </c>
      <c r="DI154" s="248" t="str">
        <f t="shared" si="624"/>
        <v>479</v>
      </c>
      <c r="DJ154" s="249" t="str">
        <f t="shared" si="624"/>
        <v>16</v>
      </c>
      <c r="DK154" s="245" t="str">
        <f t="shared" si="624"/>
        <v/>
      </c>
      <c r="DL154" s="245" t="str">
        <f t="shared" si="624"/>
        <v/>
      </c>
      <c r="DM154" s="245" t="str">
        <f t="shared" si="624"/>
        <v/>
      </c>
      <c r="DN154" s="245" t="str">
        <f t="shared" si="624"/>
        <v/>
      </c>
      <c r="DO154" s="245" t="str">
        <f t="shared" si="624"/>
        <v/>
      </c>
      <c r="DP154" s="245" t="str">
        <f t="shared" si="624"/>
        <v/>
      </c>
      <c r="DQ154" s="245" t="str">
        <f t="shared" si="624"/>
        <v/>
      </c>
      <c r="DR154" s="246" t="str">
        <f t="shared" si="624"/>
        <v/>
      </c>
      <c r="DS154" s="248" t="str">
        <f t="shared" si="15"/>
        <v>273</v>
      </c>
      <c r="DT154" s="249" t="str">
        <f t="shared" si="16"/>
        <v>494</v>
      </c>
      <c r="DU154" s="225" t="str">
        <f>CY154*'Ores &amp; Ingots'!$C$3+CZ154*'Ores &amp; Ingots'!$C$4+DA154*'Ores &amp; Ingots'!$C$5+DB154*'Ores &amp; Ingots'!$C$6+DC154*'Ores &amp; Ingots'!$C$7+DD154*'Ores &amp; Ingots'!$C$8+DE154*'Ores &amp; Ingots'!$C$9+DF154*'Ores &amp; Ingots'!$C$10+DG154*'Ores &amp; Ingots'!$C$11+DH154*'Ores &amp; Ingots'!$C$12</f>
        <v>35</v>
      </c>
      <c r="DV154" s="225" t="str">
        <f>DI154*'Ores &amp; Ingots'!$B$3+DJ154*'Ores &amp; Ingots'!$B$4+DK154*'Ores &amp; Ingots'!$B$5+DL154*'Ores &amp; Ingots'!$B$6+DM154*'Ores &amp; Ingots'!$B$7+DN154*'Ores &amp; Ingots'!$B$8+DO154*'Ores &amp; Ingots'!$B$9+DP154*'Ores &amp; Ingots'!$B$10+DQ154*'Ores &amp; Ingots'!$B$11+DR154*'Ores &amp; Ingots'!$B$12</f>
        <v>183</v>
      </c>
      <c r="DW154" s="249" t="str">
        <f>CY154*Refining!$G$3+CZ154*Refining!$G$4+DA154*Refining!$G$5+DB154*Refining!$G$6+DC154*Refining!$G$7+DD154*Refining!$G$8+DE154*Refining!$G$9+DF154*Refining!$G$10+DG154*Refining!$G$11+DH154*Refining!$G$12</f>
        <v>42</v>
      </c>
      <c r="DX154" s="249" t="str">
        <f t="shared" si="17"/>
        <v>6,603</v>
      </c>
      <c r="DY154" s="250" t="str">
        <f t="shared" si="18"/>
        <v>0.0066</v>
      </c>
      <c r="DZ154" s="248" t="str">
        <f t="shared" si="19"/>
        <v>91</v>
      </c>
      <c r="EA154" s="251" t="str">
        <f t="shared" ref="EA154:EB154" si="625">DZ154/60</f>
        <v>1.5</v>
      </c>
      <c r="EB154" s="251" t="str">
        <f t="shared" si="625"/>
        <v>0.0</v>
      </c>
      <c r="EC154" s="543" t="str">
        <f t="shared" si="21"/>
        <v>0.00</v>
      </c>
      <c r="ED154" s="248" t="str">
        <f t="shared" si="22"/>
        <v>12,669</v>
      </c>
      <c r="EE154" s="251" t="str">
        <f t="shared" ref="EE154:EF154" si="626">ED154/1000</f>
        <v>12.7</v>
      </c>
      <c r="EF154" s="252" t="str">
        <f t="shared" si="626"/>
        <v>0.01</v>
      </c>
      <c r="EG154" s="544" t="str">
        <f t="shared" si="24"/>
        <v>0.0127</v>
      </c>
      <c r="EH154" s="225">
        <v>440.0</v>
      </c>
    </row>
    <row r="155" hidden="1">
      <c r="A155" s="33"/>
      <c r="B155" s="226" t="s">
        <v>1023</v>
      </c>
      <c r="C155" s="227" t="s">
        <v>886</v>
      </c>
      <c r="D155" s="227">
        <v>1.0</v>
      </c>
      <c r="E155" s="227">
        <v>2.0</v>
      </c>
      <c r="F155" s="227">
        <v>1.0</v>
      </c>
      <c r="G155" s="253" t="str">
        <f t="shared" si="5"/>
        <v>31.3</v>
      </c>
      <c r="H155" s="254">
        <v>20.0</v>
      </c>
      <c r="I155" s="254">
        <v>20.0</v>
      </c>
      <c r="J155" s="254" t="str">
        <f>H155/Main!$D$9</f>
        <v>20</v>
      </c>
      <c r="K155" s="254" t="str">
        <f>I155/Main!$D$10</f>
        <v>20</v>
      </c>
      <c r="L155" s="254" t="str">
        <f t="shared" si="6"/>
        <v>1</v>
      </c>
      <c r="M155" s="254">
        <v>1.0</v>
      </c>
      <c r="N155" s="256" t="s">
        <v>12</v>
      </c>
      <c r="O155" s="256">
        <v>2000.0</v>
      </c>
      <c r="P155" s="255"/>
      <c r="Q155" s="256"/>
      <c r="R155" s="255"/>
      <c r="S155" s="257"/>
      <c r="T155" s="257"/>
      <c r="U155" s="256" t="s">
        <v>12</v>
      </c>
      <c r="V155" s="255"/>
      <c r="W155" s="350"/>
      <c r="X155" s="257"/>
      <c r="Y155" s="255"/>
      <c r="Z155" s="255"/>
      <c r="AA155" s="255"/>
      <c r="AB155" s="255"/>
      <c r="AC155" s="351" t="s">
        <v>913</v>
      </c>
      <c r="AD155" s="225">
        <v>25.0</v>
      </c>
      <c r="AE155" s="225">
        <v>0.0</v>
      </c>
      <c r="AF155" s="225">
        <v>12.0</v>
      </c>
      <c r="AG155" s="225">
        <v>6.0</v>
      </c>
      <c r="AH155" s="225">
        <v>15.0</v>
      </c>
      <c r="AI155" s="225">
        <v>0.0</v>
      </c>
      <c r="AJ155" s="309">
        <v>6.0</v>
      </c>
      <c r="AK155" s="225">
        <v>0.0</v>
      </c>
      <c r="AL155" s="225">
        <v>0.0</v>
      </c>
      <c r="AM155" s="225">
        <v>0.0</v>
      </c>
      <c r="AN155" s="225">
        <v>0.0</v>
      </c>
      <c r="AO155" s="225">
        <v>0.0</v>
      </c>
      <c r="AP155" s="225">
        <v>0.0</v>
      </c>
      <c r="AQ155" s="225">
        <v>0.0</v>
      </c>
      <c r="AR155" s="225">
        <v>0.0</v>
      </c>
      <c r="AS155" s="225">
        <v>0.0</v>
      </c>
      <c r="AT155" s="225">
        <v>0.0</v>
      </c>
      <c r="AU155" s="225">
        <v>0.0</v>
      </c>
      <c r="AV155" s="225">
        <v>0.0</v>
      </c>
      <c r="AW155" s="225">
        <v>0.0</v>
      </c>
      <c r="AX155" s="225">
        <v>0.0</v>
      </c>
      <c r="AY155" s="239" t="str">
        <f t="shared" ref="AY155:BS155" si="627">IF(AD155 = 0, "", AD155)</f>
        <v>25</v>
      </c>
      <c r="AZ155" s="227" t="str">
        <f t="shared" si="627"/>
        <v/>
      </c>
      <c r="BA155" s="225" t="str">
        <f t="shared" si="627"/>
        <v>12</v>
      </c>
      <c r="BB155" s="225" t="str">
        <f t="shared" si="627"/>
        <v>6</v>
      </c>
      <c r="BC155" s="225" t="str">
        <f t="shared" si="627"/>
        <v>15</v>
      </c>
      <c r="BD155" s="227" t="str">
        <f t="shared" si="627"/>
        <v/>
      </c>
      <c r="BE155" s="309" t="str">
        <f t="shared" si="627"/>
        <v>6</v>
      </c>
      <c r="BF155" s="227" t="str">
        <f t="shared" si="627"/>
        <v/>
      </c>
      <c r="BG155" s="227" t="str">
        <f t="shared" si="627"/>
        <v/>
      </c>
      <c r="BH155" s="227" t="str">
        <f t="shared" si="627"/>
        <v/>
      </c>
      <c r="BI155" s="227" t="str">
        <f t="shared" si="627"/>
        <v/>
      </c>
      <c r="BJ155" s="227" t="str">
        <f t="shared" si="627"/>
        <v/>
      </c>
      <c r="BK155" s="227" t="str">
        <f t="shared" si="627"/>
        <v/>
      </c>
      <c r="BL155" s="227" t="str">
        <f t="shared" si="627"/>
        <v/>
      </c>
      <c r="BM155" s="227" t="str">
        <f t="shared" si="627"/>
        <v/>
      </c>
      <c r="BN155" s="227" t="str">
        <f t="shared" si="627"/>
        <v/>
      </c>
      <c r="BO155" s="227" t="str">
        <f t="shared" si="627"/>
        <v/>
      </c>
      <c r="BP155" s="227" t="str">
        <f t="shared" si="627"/>
        <v/>
      </c>
      <c r="BQ155" s="227" t="str">
        <f t="shared" si="627"/>
        <v/>
      </c>
      <c r="BR155" s="227" t="str">
        <f t="shared" si="627"/>
        <v/>
      </c>
      <c r="BS155" s="238" t="str">
        <f t="shared" si="627"/>
        <v/>
      </c>
      <c r="BT155" s="239" t="str">
        <f>$AY155*Assembly!Y$4+$AZ155*Assembly!Y$5+$BA155*Assembly!Y$6+$BB155*Assembly!Y$7+$BC155*Assembly!Y$8+$BD155*Assembly!Y$9+$BE155*Assembly!Y$10+$BF155*Assembly!Y$11+$BG155*Assembly!Y$12+$BH155*Assembly!Y$13+$BI155*Assembly!Y$14+$BJ155*Assembly!Y$15+$BK155*Assembly!Y$16+$BL155*Assembly!Y$17+$BM155*Assembly!Y$18+$BN155*Assembly!Y$19+$BO155*Assembly!Y$20+$BP155*Assembly!Y$21+$BQ155*Assembly!Y$22+$BR155*Assembly!Y$23+$BS155*Assembly!Y$24</f>
        <v>962</v>
      </c>
      <c r="BU155" s="225" t="str">
        <f t="shared" si="8"/>
        <v>31</v>
      </c>
      <c r="BV155" s="225" t="str">
        <f>$AY155*Assembly!AC$4+$AZ155*Assembly!AC$5+$BA155*Assembly!AC$6+$BB155*Assembly!AC$7+$BC155*Assembly!AC$8+$BD155*Assembly!AC$9+$BE155*Assembly!AC$10+$BF155*Assembly!AC$11+$BG155*Assembly!AC$12+$BH155*Assembly!AC$13+$BI155*Assembly!AC$14+$BJ155*Assembly!AC$15+$BK155*Assembly!AC$16+$BL155*Assembly!AC$17+$BM155*Assembly!AC$18+$BN155*Assembly!AC$19+$BO155*Assembly!AC$20+$BP155*Assembly!AC$21+$BQ155*Assembly!AC$22+$BR155*Assembly!AC$23+$BS155*Assembly!AC$24</f>
        <v>3,730</v>
      </c>
      <c r="BW155" s="240" t="str">
        <f t="shared" si="9"/>
        <v>3.88</v>
      </c>
      <c r="BX155" s="241" t="str">
        <f t="shared" si="10"/>
        <v>119</v>
      </c>
      <c r="BY155" s="242" t="str">
        <f t="shared" si="11"/>
        <v>121.2</v>
      </c>
      <c r="BZ155" s="355" t="str">
        <f t="shared" si="623"/>
        <v>?</v>
      </c>
      <c r="CA155" s="225" t="str">
        <f>$AY155*Assembly!X$4+$AZ155*Assembly!X$5+$BA155*Assembly!X$6+$BB155*Assembly!X$7+$BC155*Assembly!X$8+$BD155*Assembly!X$9+$BE155*Assembly!X$10+$BF155*Assembly!X$11+$BG155*Assembly!X$12+$BH155*Assembly!X$13+$BI155*Assembly!X$14+$BJ155*Assembly!X$15+$BK155*Assembly!X$16+$BL155*Assembly!X$17+$BM155*Assembly!X$18+$BN155*Assembly!X$19+$BO155*Assembly!X$20+$BP155*Assembly!X$21+$BQ155*Assembly!X$22+$BR155*Assembly!X$23+$BS155*Assembly!X$24</f>
        <v>109</v>
      </c>
      <c r="CB155" s="225" t="str">
        <f t="shared" si="12"/>
        <v>16,956</v>
      </c>
      <c r="CC155" s="223" t="str">
        <f t="shared" si="13"/>
        <v>0.0170</v>
      </c>
      <c r="CD155" s="243" t="str">
        <f>$AY155*Assembly!AB$4+$AZ155*Assembly!AB$5+$BA155*Assembly!AB$6+$BB155*Assembly!AB$7+$BC155*Assembly!AB$8+$BD155*Assembly!AB$9+$BE155*Assembly!AB$10+$BF155*Assembly!AB$11+$BG155*Assembly!AB$12+$BH155*Assembly!AB$13+$BI155*Assembly!AB$14+$BJ155*Assembly!AB$15+$BK155*Assembly!AB$16+$BL155*Assembly!AB$17+$BM155*Assembly!AB$18+$BN155*Assembly!AB$19+$BO155*Assembly!AB$20+$BP155*Assembly!AB$21+$BQ155*Assembly!AB$22+$BR155*Assembly!AB$23+$BS155*Assembly!AB$24</f>
        <v>405</v>
      </c>
      <c r="CE155" s="256" t="str">
        <f>$AY155*Assembly!M$4+$AZ155*Assembly!M$5+$BA155*Assembly!M$6+$BB155*Assembly!M$7+$BC155*Assembly!M$8+$BD155*Assembly!M$9+$BE155*Assembly!M$10+$BF155*Assembly!M$11+$BG155*Assembly!M$12+$BH155*Assembly!M$13+$BI155*Assembly!M$14+$BJ155*Assembly!M$15+$BK155*Assembly!M$16+$BL155*Assembly!M$17+$BM155*Assembly!M$18+$BN155*Assembly!M$19+$BO155*Assembly!M$20+$BP155*Assembly!M$21+$BQ155*Assembly!M$22+$BR155*Assembly!M$23+$BS155*Assembly!M$24</f>
        <v>1,035</v>
      </c>
      <c r="CF155" s="256" t="str">
        <f>$AY155*Assembly!N$4+$AZ155*Assembly!N$5+$BA155*Assembly!N$6+$BB155*Assembly!N$7+$BC155*Assembly!N$8+$BD155*Assembly!N$9+$BE155*Assembly!N$10+$BF155*Assembly!N$11+$BG155*Assembly!N$12+$BH155*Assembly!N$13+$BI155*Assembly!N$14+$BJ155*Assembly!N$15+$BK155*Assembly!N$16+$BL155*Assembly!N$17+$BM155*Assembly!N$18+$BN155*Assembly!N$19+$BO155*Assembly!N$20+$BP155*Assembly!N$21+$BQ155*Assembly!N$22+$BR155*Assembly!N$23+$BS155*Assembly!N$24</f>
        <v>30</v>
      </c>
      <c r="CG155" s="256" t="str">
        <f>$AY155*Assembly!O$4+$AZ155*Assembly!O$5+$BA155*Assembly!O$6+$BB155*Assembly!O$7+$BC155*Assembly!O$8+$BD155*Assembly!O$9+$BE155*Assembly!O$10+$BF155*Assembly!O$11+$BG155*Assembly!O$12+$BH155*Assembly!O$13+$BI155*Assembly!O$14+$BJ155*Assembly!O$15+$BK155*Assembly!O$16+$BL155*Assembly!O$17+$BM155*Assembly!O$18+$BN155*Assembly!O$19+$BO155*Assembly!O$20+$BP155*Assembly!O$21+$BQ155*Assembly!O$22+$BR155*Assembly!O$23+$BS155*Assembly!O$24</f>
        <v>0</v>
      </c>
      <c r="CH155" s="254" t="str">
        <f>$AY155*Assembly!P$4+$AZ155*Assembly!P$5+$BA155*Assembly!P$6+$BB155*Assembly!P$7+$BC155*Assembly!P$8+$BD155*Assembly!P$9+$BE155*Assembly!P$10+$BF155*Assembly!P$11+$BG155*Assembly!P$12+$BH155*Assembly!P$13+$BI155*Assembly!P$14+$BJ155*Assembly!P$15+$BK155*Assembly!P$16+$BL155*Assembly!P$17+$BM155*Assembly!P$18+$BN155*Assembly!P$19+$BO155*Assembly!P$20+$BP155*Assembly!P$21+$BQ155*Assembly!P$22+$BR155*Assembly!P$23+$BS155*Assembly!P$24</f>
        <v>0</v>
      </c>
      <c r="CI155" s="254" t="str">
        <f>$AY155*Assembly!Q$4+$AZ155*Assembly!Q$5+$BA155*Assembly!Q$6+$BB155*Assembly!Q$7+$BC155*Assembly!Q$8+$BD155*Assembly!Q$9+$BE155*Assembly!Q$10+$BF155*Assembly!Q$11+$BG155*Assembly!Q$12+$BH155*Assembly!Q$13+$BI155*Assembly!Q$14+$BJ155*Assembly!Q$15+$BK155*Assembly!Q$16+$BL155*Assembly!Q$17+$BM155*Assembly!Q$18+$BN155*Assembly!Q$19+$BO155*Assembly!Q$20+$BP155*Assembly!Q$21+$BQ155*Assembly!Q$22+$BR155*Assembly!Q$23+$BS155*Assembly!Q$24</f>
        <v>0</v>
      </c>
      <c r="CJ155" s="256" t="str">
        <f>$AY155*Assembly!R$4+$AZ155*Assembly!R$5+$BA155*Assembly!R$6+$BB155*Assembly!R$7+$BC155*Assembly!R$8+$BD155*Assembly!R$9+$BE155*Assembly!R$10+$BF155*Assembly!R$11+$BG155*Assembly!R$12+$BH155*Assembly!R$13+$BI155*Assembly!R$14+$BJ155*Assembly!R$15+$BK155*Assembly!R$16+$BL155*Assembly!R$17+$BM155*Assembly!R$18+$BN155*Assembly!R$19+$BO155*Assembly!R$20+$BP155*Assembly!R$21+$BQ155*Assembly!R$22+$BR155*Assembly!R$23+$BS155*Assembly!R$24</f>
        <v>0</v>
      </c>
      <c r="CK155" s="254" t="str">
        <f>$AY155*Assembly!S$4+$AZ155*Assembly!S$5+$BA155*Assembly!S$6+$BB155*Assembly!S$7+$BC155*Assembly!S$8+$BD155*Assembly!S$9+$BE155*Assembly!S$10+$BF155*Assembly!S$11+$BG155*Assembly!S$12+$BH155*Assembly!S$13+$BI155*Assembly!S$14+$BJ155*Assembly!S$15+$BK155*Assembly!S$16+$BL155*Assembly!S$17+$BM155*Assembly!S$18+$BN155*Assembly!S$19+$BO155*Assembly!S$20+$BP155*Assembly!S$21+$BQ155*Assembly!S$22+$BR155*Assembly!S$23+$BS155*Assembly!S$24</f>
        <v>0</v>
      </c>
      <c r="CL155" s="254" t="str">
        <f>$AY155*Assembly!T$4+$AZ155*Assembly!T$5+$BA155*Assembly!T$6+$BB155*Assembly!T$7+$BC155*Assembly!T$8+$BD155*Assembly!T$9+$BE155*Assembly!T$10+$BF155*Assembly!T$11+$BG155*Assembly!T$12+$BH155*Assembly!T$13+$BI155*Assembly!T$14+$BJ155*Assembly!T$15+$BK155*Assembly!T$16+$BL155*Assembly!T$17+$BM155*Assembly!T$18+$BN155*Assembly!T$19+$BO155*Assembly!T$20+$BP155*Assembly!T$21+$BQ155*Assembly!T$22+$BR155*Assembly!T$23+$BS155*Assembly!T$24</f>
        <v>0</v>
      </c>
      <c r="CM155" s="254" t="str">
        <f>$AY155*Assembly!U$4+$AZ155*Assembly!U$5+$BA155*Assembly!U$6+$BB155*Assembly!U$7+$BC155*Assembly!U$8+$BD155*Assembly!U$9+$BE155*Assembly!U$10+$BF155*Assembly!U$11+$BG155*Assembly!U$12+$BH155*Assembly!U$13+$BI155*Assembly!U$14+$BJ155*Assembly!U$15+$BK155*Assembly!U$16+$BL155*Assembly!U$17+$BM155*Assembly!U$18+$BN155*Assembly!U$19+$BO155*Assembly!U$20+$BP155*Assembly!U$21+$BQ155*Assembly!U$22+$BR155*Assembly!U$23+$BS155*Assembly!U$24</f>
        <v>0</v>
      </c>
      <c r="CN155" s="256" t="str">
        <f>$AY155*Assembly!V$4+$AZ155*Assembly!V$5+$BA155*Assembly!V$6+$BB155*Assembly!V$7+$BC155*Assembly!V$8+$BD155*Assembly!V$9+$BE155*Assembly!V$10+$BF155*Assembly!V$11+$BG155*Assembly!V$12+$BH155*Assembly!V$13+$BI155*Assembly!V$14+$BJ155*Assembly!V$15+$BK155*Assembly!V$16+$BL155*Assembly!V$17+$BM155*Assembly!V$18+$BN155*Assembly!V$19+$BO155*Assembly!V$20+$BP155*Assembly!V$21+$BQ155*Assembly!V$22+$BR155*Assembly!V$23+$BS155*Assembly!V$24</f>
        <v>0</v>
      </c>
      <c r="CO155" s="256" t="str">
        <f>CE155*Refining!$F$3</f>
        <v>1,848</v>
      </c>
      <c r="CP155" s="256" t="str">
        <f>CF155*Refining!$F$4</f>
        <v>94</v>
      </c>
      <c r="CQ155" s="256" t="str">
        <f>CG155*Refining!$F$5</f>
        <v>0</v>
      </c>
      <c r="CR155" s="256" t="str">
        <f>CH155*Refining!$F$6</f>
        <v>0</v>
      </c>
      <c r="CS155" s="256" t="str">
        <f>CI155*Refining!$F$7</f>
        <v>0</v>
      </c>
      <c r="CT155" s="256" t="str">
        <f>CJ155*Refining!$F$8</f>
        <v>0</v>
      </c>
      <c r="CU155" s="256" t="str">
        <f>CK155*Refining!$F$9</f>
        <v>0</v>
      </c>
      <c r="CV155" s="256" t="str">
        <f>CL155*Refining!$F$10</f>
        <v>0</v>
      </c>
      <c r="CW155" s="256" t="str">
        <f>CM155*Refining!$F$11</f>
        <v>0</v>
      </c>
      <c r="CX155" s="256" t="str">
        <f>CN155*Refining!$F$12</f>
        <v>0</v>
      </c>
      <c r="CY155" s="248" t="str">
        <f t="shared" ref="CY155:DR155" si="628">IF(CE155 = 0, "", CE155)</f>
        <v>1,035</v>
      </c>
      <c r="CZ155" s="249" t="str">
        <f t="shared" si="628"/>
        <v>30</v>
      </c>
      <c r="DA155" s="245" t="str">
        <f t="shared" si="628"/>
        <v/>
      </c>
      <c r="DB155" s="245" t="str">
        <f t="shared" si="628"/>
        <v/>
      </c>
      <c r="DC155" s="245" t="str">
        <f t="shared" si="628"/>
        <v/>
      </c>
      <c r="DD155" s="245" t="str">
        <f t="shared" si="628"/>
        <v/>
      </c>
      <c r="DE155" s="245" t="str">
        <f t="shared" si="628"/>
        <v/>
      </c>
      <c r="DF155" s="245" t="str">
        <f t="shared" si="628"/>
        <v/>
      </c>
      <c r="DG155" s="245" t="str">
        <f t="shared" si="628"/>
        <v/>
      </c>
      <c r="DH155" s="246" t="str">
        <f t="shared" si="628"/>
        <v/>
      </c>
      <c r="DI155" s="248" t="str">
        <f t="shared" si="628"/>
        <v>1,848</v>
      </c>
      <c r="DJ155" s="249" t="str">
        <f t="shared" si="628"/>
        <v>94</v>
      </c>
      <c r="DK155" s="245" t="str">
        <f t="shared" si="628"/>
        <v/>
      </c>
      <c r="DL155" s="245" t="str">
        <f t="shared" si="628"/>
        <v/>
      </c>
      <c r="DM155" s="245" t="str">
        <f t="shared" si="628"/>
        <v/>
      </c>
      <c r="DN155" s="245" t="str">
        <f t="shared" si="628"/>
        <v/>
      </c>
      <c r="DO155" s="245" t="str">
        <f t="shared" si="628"/>
        <v/>
      </c>
      <c r="DP155" s="245" t="str">
        <f t="shared" si="628"/>
        <v/>
      </c>
      <c r="DQ155" s="245" t="str">
        <f t="shared" si="628"/>
        <v/>
      </c>
      <c r="DR155" s="246" t="str">
        <f t="shared" si="628"/>
        <v/>
      </c>
      <c r="DS155" s="248" t="str">
        <f t="shared" si="15"/>
        <v>1,065</v>
      </c>
      <c r="DT155" s="249" t="str">
        <f t="shared" si="16"/>
        <v>1,942</v>
      </c>
      <c r="DU155" s="225" t="str">
        <f>CY155*'Ores &amp; Ingots'!$C$3+CZ155*'Ores &amp; Ingots'!$C$4+DA155*'Ores &amp; Ingots'!$C$5+DB155*'Ores &amp; Ingots'!$C$6+DC155*'Ores &amp; Ingots'!$C$7+DD155*'Ores &amp; Ingots'!$C$8+DE155*'Ores &amp; Ingots'!$C$9+DF155*'Ores &amp; Ingots'!$C$10+DG155*'Ores &amp; Ingots'!$C$11+DH155*'Ores &amp; Ingots'!$C$12</f>
        <v>135</v>
      </c>
      <c r="DV155" s="225" t="str">
        <f>DI155*'Ores &amp; Ingots'!$B$3+DJ155*'Ores &amp; Ingots'!$B$4+DK155*'Ores &amp; Ingots'!$B$5+DL155*'Ores &amp; Ingots'!$B$6+DM155*'Ores &amp; Ingots'!$B$7+DN155*'Ores &amp; Ingots'!$B$8+DO155*'Ores &amp; Ingots'!$B$9+DP155*'Ores &amp; Ingots'!$B$10+DQ155*'Ores &amp; Ingots'!$B$11+DR155*'Ores &amp; Ingots'!$B$12</f>
        <v>719</v>
      </c>
      <c r="DW155" s="249" t="str">
        <f>CY155*Refining!$G$3+CZ155*Refining!$G$4+DA155*Refining!$G$5+DB155*Refining!$G$6+DC155*Refining!$G$7+DD155*Refining!$G$8+DE155*Refining!$G$9+DF155*Refining!$G$10+DG155*Refining!$G$11+DH155*Refining!$G$12</f>
        <v>215</v>
      </c>
      <c r="DX155" s="249" t="str">
        <f t="shared" si="17"/>
        <v>33,494</v>
      </c>
      <c r="DY155" s="250" t="str">
        <f t="shared" si="18"/>
        <v>0.0335</v>
      </c>
      <c r="DZ155" s="248" t="str">
        <f t="shared" si="19"/>
        <v>344</v>
      </c>
      <c r="EA155" s="251" t="str">
        <f t="shared" ref="EA155:EB155" si="629">DZ155/60</f>
        <v>5.7</v>
      </c>
      <c r="EB155" s="251" t="str">
        <f t="shared" si="629"/>
        <v>0.1</v>
      </c>
      <c r="EC155" s="543" t="str">
        <f t="shared" si="21"/>
        <v>0.00</v>
      </c>
      <c r="ED155" s="248" t="str">
        <f t="shared" si="22"/>
        <v>50,449</v>
      </c>
      <c r="EE155" s="251" t="str">
        <f t="shared" ref="EE155:EF155" si="630">ED155/1000</f>
        <v>50.4</v>
      </c>
      <c r="EF155" s="252" t="str">
        <f t="shared" si="630"/>
        <v>0.05</v>
      </c>
      <c r="EG155" s="544" t="str">
        <f t="shared" si="24"/>
        <v>0.0504</v>
      </c>
      <c r="EH155" s="225" t="s">
        <v>12</v>
      </c>
    </row>
    <row r="156">
      <c r="A156" s="33"/>
      <c r="B156" s="226" t="s">
        <v>1023</v>
      </c>
      <c r="C156" s="227" t="s">
        <v>885</v>
      </c>
      <c r="D156" s="227">
        <v>1.0</v>
      </c>
      <c r="E156" s="227">
        <v>2.0</v>
      </c>
      <c r="F156" s="227">
        <v>1.0</v>
      </c>
      <c r="G156" s="253" t="str">
        <f t="shared" si="5"/>
        <v>0.3</v>
      </c>
      <c r="H156" s="254">
        <v>10.0</v>
      </c>
      <c r="I156" s="254">
        <v>10.0</v>
      </c>
      <c r="J156" s="254" t="str">
        <f>H156/Main!$D$9</f>
        <v>10</v>
      </c>
      <c r="K156" s="254" t="str">
        <f>I156/Main!$D$10</f>
        <v>10</v>
      </c>
      <c r="L156" s="254" t="str">
        <f t="shared" si="6"/>
        <v>1</v>
      </c>
      <c r="M156" s="254">
        <v>1.0</v>
      </c>
      <c r="N156" s="256" t="s">
        <v>12</v>
      </c>
      <c r="O156" s="256">
        <v>2000.0</v>
      </c>
      <c r="P156" s="255"/>
      <c r="Q156" s="256"/>
      <c r="R156" s="255"/>
      <c r="S156" s="257"/>
      <c r="T156" s="257"/>
      <c r="U156" s="256">
        <v>960.0</v>
      </c>
      <c r="V156" s="255"/>
      <c r="W156" s="257"/>
      <c r="X156" s="257"/>
      <c r="Y156" s="255"/>
      <c r="Z156" s="255"/>
      <c r="AA156" s="255"/>
      <c r="AB156" s="255"/>
      <c r="AC156" s="335"/>
      <c r="AD156" s="225">
        <v>8.0</v>
      </c>
      <c r="AE156" s="225">
        <v>0.0</v>
      </c>
      <c r="AF156" s="225">
        <v>2.0</v>
      </c>
      <c r="AG156" s="225">
        <v>0.0</v>
      </c>
      <c r="AH156" s="225">
        <v>7.0</v>
      </c>
      <c r="AI156" s="225">
        <v>0.0</v>
      </c>
      <c r="AJ156" s="309">
        <v>1.0</v>
      </c>
      <c r="AK156" s="225">
        <v>0.0</v>
      </c>
      <c r="AL156" s="225">
        <v>0.0</v>
      </c>
      <c r="AM156" s="225">
        <v>0.0</v>
      </c>
      <c r="AN156" s="225">
        <v>0.0</v>
      </c>
      <c r="AO156" s="225">
        <v>0.0</v>
      </c>
      <c r="AP156" s="225">
        <v>0.0</v>
      </c>
      <c r="AQ156" s="225">
        <v>0.0</v>
      </c>
      <c r="AR156" s="225">
        <v>0.0</v>
      </c>
      <c r="AS156" s="225">
        <v>0.0</v>
      </c>
      <c r="AT156" s="225">
        <v>0.0</v>
      </c>
      <c r="AU156" s="225">
        <v>0.0</v>
      </c>
      <c r="AV156" s="225">
        <v>0.0</v>
      </c>
      <c r="AW156" s="225">
        <v>0.0</v>
      </c>
      <c r="AX156" s="225">
        <v>0.0</v>
      </c>
      <c r="AY156" s="239" t="str">
        <f t="shared" ref="AY156:BS156" si="631">IF(AD156 = 0, "", AD156)</f>
        <v>8</v>
      </c>
      <c r="AZ156" s="227" t="str">
        <f t="shared" si="631"/>
        <v/>
      </c>
      <c r="BA156" s="225" t="str">
        <f t="shared" si="631"/>
        <v>2</v>
      </c>
      <c r="BB156" s="227" t="str">
        <f t="shared" si="631"/>
        <v/>
      </c>
      <c r="BC156" s="225" t="str">
        <f t="shared" si="631"/>
        <v>7</v>
      </c>
      <c r="BD156" s="227" t="str">
        <f t="shared" si="631"/>
        <v/>
      </c>
      <c r="BE156" s="309" t="str">
        <f t="shared" si="631"/>
        <v>1</v>
      </c>
      <c r="BF156" s="227" t="str">
        <f t="shared" si="631"/>
        <v/>
      </c>
      <c r="BG156" s="227" t="str">
        <f t="shared" si="631"/>
        <v/>
      </c>
      <c r="BH156" s="227" t="str">
        <f t="shared" si="631"/>
        <v/>
      </c>
      <c r="BI156" s="227" t="str">
        <f t="shared" si="631"/>
        <v/>
      </c>
      <c r="BJ156" s="227" t="str">
        <f t="shared" si="631"/>
        <v/>
      </c>
      <c r="BK156" s="227" t="str">
        <f t="shared" si="631"/>
        <v/>
      </c>
      <c r="BL156" s="227" t="str">
        <f t="shared" si="631"/>
        <v/>
      </c>
      <c r="BM156" s="227" t="str">
        <f t="shared" si="631"/>
        <v/>
      </c>
      <c r="BN156" s="227" t="str">
        <f t="shared" si="631"/>
        <v/>
      </c>
      <c r="BO156" s="227" t="str">
        <f t="shared" si="631"/>
        <v/>
      </c>
      <c r="BP156" s="227" t="str">
        <f t="shared" si="631"/>
        <v/>
      </c>
      <c r="BQ156" s="227" t="str">
        <f t="shared" si="631"/>
        <v/>
      </c>
      <c r="BR156" s="227" t="str">
        <f t="shared" si="631"/>
        <v/>
      </c>
      <c r="BS156" s="238" t="str">
        <f t="shared" si="631"/>
        <v/>
      </c>
      <c r="BT156" s="239" t="str">
        <f>$AY156*Assembly!Y$4+$AZ156*Assembly!Y$5+$BA156*Assembly!Y$6+$BB156*Assembly!Y$7+$BC156*Assembly!Y$8+$BD156*Assembly!Y$9+$BE156*Assembly!Y$10+$BF156*Assembly!Y$11+$BG156*Assembly!Y$12+$BH156*Assembly!Y$13+$BI156*Assembly!Y$14+$BJ156*Assembly!Y$15+$BK156*Assembly!Y$16+$BL156*Assembly!Y$17+$BM156*Assembly!Y$18+$BN156*Assembly!Y$19+$BO156*Assembly!Y$20+$BP156*Assembly!Y$21+$BQ156*Assembly!Y$22+$BR156*Assembly!Y$23+$BS156*Assembly!Y$24</f>
        <v>248</v>
      </c>
      <c r="BU156" s="225" t="str">
        <f t="shared" si="8"/>
        <v>992</v>
      </c>
      <c r="BV156" s="225" t="str">
        <f>$AY156*Assembly!AC$4+$AZ156*Assembly!AC$5+$BA156*Assembly!AC$6+$BB156*Assembly!AC$7+$BC156*Assembly!AC$8+$BD156*Assembly!AC$9+$BE156*Assembly!AC$10+$BF156*Assembly!AC$11+$BG156*Assembly!AC$12+$BH156*Assembly!AC$13+$BI156*Assembly!AC$14+$BJ156*Assembly!AC$15+$BK156*Assembly!AC$16+$BL156*Assembly!AC$17+$BM156*Assembly!AC$18+$BN156*Assembly!AC$19+$BO156*Assembly!AC$20+$BP156*Assembly!AC$21+$BQ156*Assembly!AC$22+$BR156*Assembly!AC$23+$BS156*Assembly!AC$24</f>
        <v>1,080</v>
      </c>
      <c r="BW156" s="240" t="str">
        <f t="shared" si="9"/>
        <v>4.35</v>
      </c>
      <c r="BX156" s="241" t="str">
        <f t="shared" si="10"/>
        <v>4320</v>
      </c>
      <c r="BY156" s="242" t="str">
        <f t="shared" si="11"/>
        <v>1.1</v>
      </c>
      <c r="BZ156" s="355" t="str">
        <f t="shared" si="623"/>
        <v>3.87 N</v>
      </c>
      <c r="CA156" s="225" t="str">
        <f>$AY156*Assembly!X$4+$AZ156*Assembly!X$5+$BA156*Assembly!X$6+$BB156*Assembly!X$7+$BC156*Assembly!X$8+$BD156*Assembly!X$9+$BE156*Assembly!X$10+$BF156*Assembly!X$11+$BG156*Assembly!X$12+$BH156*Assembly!X$13+$BI156*Assembly!X$14+$BJ156*Assembly!X$15+$BK156*Assembly!X$16+$BL156*Assembly!X$17+$BM156*Assembly!X$18+$BN156*Assembly!X$19+$BO156*Assembly!X$20+$BP156*Assembly!X$21+$BQ156*Assembly!X$22+$BR156*Assembly!X$23+$BS156*Assembly!X$24</f>
        <v>39</v>
      </c>
      <c r="CB156" s="225" t="str">
        <f t="shared" si="12"/>
        <v>6,067</v>
      </c>
      <c r="CC156" s="223" t="str">
        <f t="shared" si="13"/>
        <v>0.0061</v>
      </c>
      <c r="CD156" s="243" t="str">
        <f>$AY156*Assembly!AB$4+$AZ156*Assembly!AB$5+$BA156*Assembly!AB$6+$BB156*Assembly!AB$7+$BC156*Assembly!AB$8+$BD156*Assembly!AB$9+$BE156*Assembly!AB$10+$BF156*Assembly!AB$11+$BG156*Assembly!AB$12+$BH156*Assembly!AB$13+$BI156*Assembly!AB$14+$BJ156*Assembly!AB$15+$BK156*Assembly!AB$16+$BL156*Assembly!AB$17+$BM156*Assembly!AB$18+$BN156*Assembly!AB$19+$BO156*Assembly!AB$20+$BP156*Assembly!AB$21+$BQ156*Assembly!AB$22+$BR156*Assembly!AB$23+$BS156*Assembly!AB$24</f>
        <v>50</v>
      </c>
      <c r="CE156" s="256" t="str">
        <f>$AY156*Assembly!M$4+$AZ156*Assembly!M$5+$BA156*Assembly!M$6+$BB156*Assembly!M$7+$BC156*Assembly!M$8+$BD156*Assembly!M$9+$BE156*Assembly!M$10+$BF156*Assembly!M$11+$BG156*Assembly!M$12+$BH156*Assembly!M$13+$BI156*Assembly!M$14+$BJ156*Assembly!M$15+$BK156*Assembly!M$16+$BL156*Assembly!M$17+$BM156*Assembly!M$18+$BN156*Assembly!M$19+$BO156*Assembly!M$20+$BP156*Assembly!M$21+$BQ156*Assembly!M$22+$BR156*Assembly!M$23+$BS156*Assembly!M$24</f>
        <v>268</v>
      </c>
      <c r="CF156" s="256" t="str">
        <f>$AY156*Assembly!N$4+$AZ156*Assembly!N$5+$BA156*Assembly!N$6+$BB156*Assembly!N$7+$BC156*Assembly!N$8+$BD156*Assembly!N$9+$BE156*Assembly!N$10+$BF156*Assembly!N$11+$BG156*Assembly!N$12+$BH156*Assembly!N$13+$BI156*Assembly!N$14+$BJ156*Assembly!N$15+$BK156*Assembly!N$16+$BL156*Assembly!N$17+$BM156*Assembly!N$18+$BN156*Assembly!N$19+$BO156*Assembly!N$20+$BP156*Assembly!N$21+$BQ156*Assembly!N$22+$BR156*Assembly!N$23+$BS156*Assembly!N$24</f>
        <v>5</v>
      </c>
      <c r="CG156" s="256" t="str">
        <f>$AY156*Assembly!O$4+$AZ156*Assembly!O$5+$BA156*Assembly!O$6+$BB156*Assembly!O$7+$BC156*Assembly!O$8+$BD156*Assembly!O$9+$BE156*Assembly!O$10+$BF156*Assembly!O$11+$BG156*Assembly!O$12+$BH156*Assembly!O$13+$BI156*Assembly!O$14+$BJ156*Assembly!O$15+$BK156*Assembly!O$16+$BL156*Assembly!O$17+$BM156*Assembly!O$18+$BN156*Assembly!O$19+$BO156*Assembly!O$20+$BP156*Assembly!O$21+$BQ156*Assembly!O$22+$BR156*Assembly!O$23+$BS156*Assembly!O$24</f>
        <v>0</v>
      </c>
      <c r="CH156" s="254" t="str">
        <f>$AY156*Assembly!P$4+$AZ156*Assembly!P$5+$BA156*Assembly!P$6+$BB156*Assembly!P$7+$BC156*Assembly!P$8+$BD156*Assembly!P$9+$BE156*Assembly!P$10+$BF156*Assembly!P$11+$BG156*Assembly!P$12+$BH156*Assembly!P$13+$BI156*Assembly!P$14+$BJ156*Assembly!P$15+$BK156*Assembly!P$16+$BL156*Assembly!P$17+$BM156*Assembly!P$18+$BN156*Assembly!P$19+$BO156*Assembly!P$20+$BP156*Assembly!P$21+$BQ156*Assembly!P$22+$BR156*Assembly!P$23+$BS156*Assembly!P$24</f>
        <v>0</v>
      </c>
      <c r="CI156" s="254" t="str">
        <f>$AY156*Assembly!Q$4+$AZ156*Assembly!Q$5+$BA156*Assembly!Q$6+$BB156*Assembly!Q$7+$BC156*Assembly!Q$8+$BD156*Assembly!Q$9+$BE156*Assembly!Q$10+$BF156*Assembly!Q$11+$BG156*Assembly!Q$12+$BH156*Assembly!Q$13+$BI156*Assembly!Q$14+$BJ156*Assembly!Q$15+$BK156*Assembly!Q$16+$BL156*Assembly!Q$17+$BM156*Assembly!Q$18+$BN156*Assembly!Q$19+$BO156*Assembly!Q$20+$BP156*Assembly!Q$21+$BQ156*Assembly!Q$22+$BR156*Assembly!Q$23+$BS156*Assembly!Q$24</f>
        <v>0</v>
      </c>
      <c r="CJ156" s="256" t="str">
        <f>$AY156*Assembly!R$4+$AZ156*Assembly!R$5+$BA156*Assembly!R$6+$BB156*Assembly!R$7+$BC156*Assembly!R$8+$BD156*Assembly!R$9+$BE156*Assembly!R$10+$BF156*Assembly!R$11+$BG156*Assembly!R$12+$BH156*Assembly!R$13+$BI156*Assembly!R$14+$BJ156*Assembly!R$15+$BK156*Assembly!R$16+$BL156*Assembly!R$17+$BM156*Assembly!R$18+$BN156*Assembly!R$19+$BO156*Assembly!R$20+$BP156*Assembly!R$21+$BQ156*Assembly!R$22+$BR156*Assembly!R$23+$BS156*Assembly!R$24</f>
        <v>0</v>
      </c>
      <c r="CK156" s="254" t="str">
        <f>$AY156*Assembly!S$4+$AZ156*Assembly!S$5+$BA156*Assembly!S$6+$BB156*Assembly!S$7+$BC156*Assembly!S$8+$BD156*Assembly!S$9+$BE156*Assembly!S$10+$BF156*Assembly!S$11+$BG156*Assembly!S$12+$BH156*Assembly!S$13+$BI156*Assembly!S$14+$BJ156*Assembly!S$15+$BK156*Assembly!S$16+$BL156*Assembly!S$17+$BM156*Assembly!S$18+$BN156*Assembly!S$19+$BO156*Assembly!S$20+$BP156*Assembly!S$21+$BQ156*Assembly!S$22+$BR156*Assembly!S$23+$BS156*Assembly!S$24</f>
        <v>0</v>
      </c>
      <c r="CL156" s="254" t="str">
        <f>$AY156*Assembly!T$4+$AZ156*Assembly!T$5+$BA156*Assembly!T$6+$BB156*Assembly!T$7+$BC156*Assembly!T$8+$BD156*Assembly!T$9+$BE156*Assembly!T$10+$BF156*Assembly!T$11+$BG156*Assembly!T$12+$BH156*Assembly!T$13+$BI156*Assembly!T$14+$BJ156*Assembly!T$15+$BK156*Assembly!T$16+$BL156*Assembly!T$17+$BM156*Assembly!T$18+$BN156*Assembly!T$19+$BO156*Assembly!T$20+$BP156*Assembly!T$21+$BQ156*Assembly!T$22+$BR156*Assembly!T$23+$BS156*Assembly!T$24</f>
        <v>0</v>
      </c>
      <c r="CM156" s="254" t="str">
        <f>$AY156*Assembly!U$4+$AZ156*Assembly!U$5+$BA156*Assembly!U$6+$BB156*Assembly!U$7+$BC156*Assembly!U$8+$BD156*Assembly!U$9+$BE156*Assembly!U$10+$BF156*Assembly!U$11+$BG156*Assembly!U$12+$BH156*Assembly!U$13+$BI156*Assembly!U$14+$BJ156*Assembly!U$15+$BK156*Assembly!U$16+$BL156*Assembly!U$17+$BM156*Assembly!U$18+$BN156*Assembly!U$19+$BO156*Assembly!U$20+$BP156*Assembly!U$21+$BQ156*Assembly!U$22+$BR156*Assembly!U$23+$BS156*Assembly!U$24</f>
        <v>0</v>
      </c>
      <c r="CN156" s="256" t="str">
        <f>$AY156*Assembly!V$4+$AZ156*Assembly!V$5+$BA156*Assembly!V$6+$BB156*Assembly!V$7+$BC156*Assembly!V$8+$BD156*Assembly!V$9+$BE156*Assembly!V$10+$BF156*Assembly!V$11+$BG156*Assembly!V$12+$BH156*Assembly!V$13+$BI156*Assembly!V$14+$BJ156*Assembly!V$15+$BK156*Assembly!V$16+$BL156*Assembly!V$17+$BM156*Assembly!V$18+$BN156*Assembly!V$19+$BO156*Assembly!V$20+$BP156*Assembly!V$21+$BQ156*Assembly!V$22+$BR156*Assembly!V$23+$BS156*Assembly!V$24</f>
        <v>0</v>
      </c>
      <c r="CO156" s="256" t="str">
        <f>CE156*Refining!$F$3</f>
        <v>479</v>
      </c>
      <c r="CP156" s="256" t="str">
        <f>CF156*Refining!$F$4</f>
        <v>16</v>
      </c>
      <c r="CQ156" s="256" t="str">
        <f>CG156*Refining!$F$5</f>
        <v>0</v>
      </c>
      <c r="CR156" s="256" t="str">
        <f>CH156*Refining!$F$6</f>
        <v>0</v>
      </c>
      <c r="CS156" s="256" t="str">
        <f>CI156*Refining!$F$7</f>
        <v>0</v>
      </c>
      <c r="CT156" s="256" t="str">
        <f>CJ156*Refining!$F$8</f>
        <v>0</v>
      </c>
      <c r="CU156" s="256" t="str">
        <f>CK156*Refining!$F$9</f>
        <v>0</v>
      </c>
      <c r="CV156" s="256" t="str">
        <f>CL156*Refining!$F$10</f>
        <v>0</v>
      </c>
      <c r="CW156" s="256" t="str">
        <f>CM156*Refining!$F$11</f>
        <v>0</v>
      </c>
      <c r="CX156" s="256" t="str">
        <f>CN156*Refining!$F$12</f>
        <v>0</v>
      </c>
      <c r="CY156" s="248" t="str">
        <f t="shared" ref="CY156:DR156" si="632">IF(CE156 = 0, "", CE156)</f>
        <v>268</v>
      </c>
      <c r="CZ156" s="249" t="str">
        <f t="shared" si="632"/>
        <v>5</v>
      </c>
      <c r="DA156" s="245" t="str">
        <f t="shared" si="632"/>
        <v/>
      </c>
      <c r="DB156" s="245" t="str">
        <f t="shared" si="632"/>
        <v/>
      </c>
      <c r="DC156" s="245" t="str">
        <f t="shared" si="632"/>
        <v/>
      </c>
      <c r="DD156" s="245" t="str">
        <f t="shared" si="632"/>
        <v/>
      </c>
      <c r="DE156" s="245" t="str">
        <f t="shared" si="632"/>
        <v/>
      </c>
      <c r="DF156" s="245" t="str">
        <f t="shared" si="632"/>
        <v/>
      </c>
      <c r="DG156" s="245" t="str">
        <f t="shared" si="632"/>
        <v/>
      </c>
      <c r="DH156" s="246" t="str">
        <f t="shared" si="632"/>
        <v/>
      </c>
      <c r="DI156" s="248" t="str">
        <f t="shared" si="632"/>
        <v>479</v>
      </c>
      <c r="DJ156" s="249" t="str">
        <f t="shared" si="632"/>
        <v>16</v>
      </c>
      <c r="DK156" s="245" t="str">
        <f t="shared" si="632"/>
        <v/>
      </c>
      <c r="DL156" s="245" t="str">
        <f t="shared" si="632"/>
        <v/>
      </c>
      <c r="DM156" s="245" t="str">
        <f t="shared" si="632"/>
        <v/>
      </c>
      <c r="DN156" s="245" t="str">
        <f t="shared" si="632"/>
        <v/>
      </c>
      <c r="DO156" s="245" t="str">
        <f t="shared" si="632"/>
        <v/>
      </c>
      <c r="DP156" s="245" t="str">
        <f t="shared" si="632"/>
        <v/>
      </c>
      <c r="DQ156" s="245" t="str">
        <f t="shared" si="632"/>
        <v/>
      </c>
      <c r="DR156" s="246" t="str">
        <f t="shared" si="632"/>
        <v/>
      </c>
      <c r="DS156" s="248" t="str">
        <f t="shared" si="15"/>
        <v>273</v>
      </c>
      <c r="DT156" s="249" t="str">
        <f t="shared" si="16"/>
        <v>494</v>
      </c>
      <c r="DU156" s="225" t="str">
        <f>CY156*'Ores &amp; Ingots'!$C$3+CZ156*'Ores &amp; Ingots'!$C$4+DA156*'Ores &amp; Ingots'!$C$5+DB156*'Ores &amp; Ingots'!$C$6+DC156*'Ores &amp; Ingots'!$C$7+DD156*'Ores &amp; Ingots'!$C$8+DE156*'Ores &amp; Ingots'!$C$9+DF156*'Ores &amp; Ingots'!$C$10+DG156*'Ores &amp; Ingots'!$C$11+DH156*'Ores &amp; Ingots'!$C$12</f>
        <v>35</v>
      </c>
      <c r="DV156" s="225" t="str">
        <f>DI156*'Ores &amp; Ingots'!$B$3+DJ156*'Ores &amp; Ingots'!$B$4+DK156*'Ores &amp; Ingots'!$B$5+DL156*'Ores &amp; Ingots'!$B$6+DM156*'Ores &amp; Ingots'!$B$7+DN156*'Ores &amp; Ingots'!$B$8+DO156*'Ores &amp; Ingots'!$B$9+DP156*'Ores &amp; Ingots'!$B$10+DQ156*'Ores &amp; Ingots'!$B$11+DR156*'Ores &amp; Ingots'!$B$12</f>
        <v>183</v>
      </c>
      <c r="DW156" s="249" t="str">
        <f>CY156*Refining!$G$3+CZ156*Refining!$G$4+DA156*Refining!$G$5+DB156*Refining!$G$6+DC156*Refining!$G$7+DD156*Refining!$G$8+DE156*Refining!$G$9+DF156*Refining!$G$10+DG156*Refining!$G$11+DH156*Refining!$G$12</f>
        <v>42</v>
      </c>
      <c r="DX156" s="249" t="str">
        <f t="shared" si="17"/>
        <v>6,603</v>
      </c>
      <c r="DY156" s="250" t="str">
        <f t="shared" si="18"/>
        <v>0.0066</v>
      </c>
      <c r="DZ156" s="248" t="str">
        <f t="shared" si="19"/>
        <v>91</v>
      </c>
      <c r="EA156" s="251" t="str">
        <f t="shared" ref="EA156:EB156" si="633">DZ156/60</f>
        <v>1.5</v>
      </c>
      <c r="EB156" s="251" t="str">
        <f t="shared" si="633"/>
        <v>0.0</v>
      </c>
      <c r="EC156" s="543" t="str">
        <f t="shared" si="21"/>
        <v>0.00</v>
      </c>
      <c r="ED156" s="248" t="str">
        <f t="shared" si="22"/>
        <v>12,669</v>
      </c>
      <c r="EE156" s="251" t="str">
        <f t="shared" ref="EE156:EF156" si="634">ED156/1000</f>
        <v>12.7</v>
      </c>
      <c r="EF156" s="252" t="str">
        <f t="shared" si="634"/>
        <v>0.01</v>
      </c>
      <c r="EG156" s="544" t="str">
        <f t="shared" si="24"/>
        <v>0.0127</v>
      </c>
      <c r="EH156" s="225">
        <v>454.0</v>
      </c>
    </row>
    <row r="157" hidden="1">
      <c r="A157" s="33"/>
      <c r="B157" s="226" t="s">
        <v>1024</v>
      </c>
      <c r="C157" s="227" t="s">
        <v>886</v>
      </c>
      <c r="D157" s="227">
        <v>2.0</v>
      </c>
      <c r="E157" s="227">
        <v>3.0</v>
      </c>
      <c r="F157" s="227">
        <v>2.0</v>
      </c>
      <c r="G157" s="253" t="str">
        <f t="shared" si="5"/>
        <v>187.5</v>
      </c>
      <c r="H157" s="254">
        <v>30.0</v>
      </c>
      <c r="I157" s="254">
        <v>30.0</v>
      </c>
      <c r="J157" s="254" t="str">
        <f>H157/Main!$D$9</f>
        <v>30</v>
      </c>
      <c r="K157" s="254" t="str">
        <f>I157/Main!$D$10</f>
        <v>30</v>
      </c>
      <c r="L157" s="254" t="str">
        <f t="shared" si="6"/>
        <v>1</v>
      </c>
      <c r="M157" s="254">
        <v>1.0</v>
      </c>
      <c r="N157" s="256" t="s">
        <v>12</v>
      </c>
      <c r="O157" s="256">
        <v>2000.0</v>
      </c>
      <c r="P157" s="255"/>
      <c r="Q157" s="256"/>
      <c r="R157" s="255"/>
      <c r="S157" s="257"/>
      <c r="T157" s="257"/>
      <c r="U157" s="256" t="s">
        <v>12</v>
      </c>
      <c r="V157" s="255"/>
      <c r="W157" s="350"/>
      <c r="X157" s="257"/>
      <c r="Y157" s="255"/>
      <c r="Z157" s="255"/>
      <c r="AA157" s="255"/>
      <c r="AB157" s="255"/>
      <c r="AC157" s="351" t="s">
        <v>913</v>
      </c>
      <c r="AD157" s="225">
        <v>70.0</v>
      </c>
      <c r="AE157" s="225">
        <v>0.0</v>
      </c>
      <c r="AF157" s="225">
        <v>30.0</v>
      </c>
      <c r="AG157" s="225">
        <v>20.0</v>
      </c>
      <c r="AH157" s="225">
        <v>40.0</v>
      </c>
      <c r="AI157" s="225">
        <v>0.0</v>
      </c>
      <c r="AJ157" s="309">
        <v>20.0</v>
      </c>
      <c r="AK157" s="225">
        <v>0.0</v>
      </c>
      <c r="AL157" s="225">
        <v>0.0</v>
      </c>
      <c r="AM157" s="225">
        <v>0.0</v>
      </c>
      <c r="AN157" s="225">
        <v>0.0</v>
      </c>
      <c r="AO157" s="225">
        <v>0.0</v>
      </c>
      <c r="AP157" s="225">
        <v>0.0</v>
      </c>
      <c r="AQ157" s="225">
        <v>0.0</v>
      </c>
      <c r="AR157" s="225">
        <v>0.0</v>
      </c>
      <c r="AS157" s="225">
        <v>0.0</v>
      </c>
      <c r="AT157" s="225">
        <v>0.0</v>
      </c>
      <c r="AU157" s="225">
        <v>0.0</v>
      </c>
      <c r="AV157" s="225">
        <v>0.0</v>
      </c>
      <c r="AW157" s="225">
        <v>0.0</v>
      </c>
      <c r="AX157" s="225">
        <v>0.0</v>
      </c>
      <c r="AY157" s="239" t="str">
        <f t="shared" ref="AY157:BS157" si="635">IF(AD157 = 0, "", AD157)</f>
        <v>70</v>
      </c>
      <c r="AZ157" s="227" t="str">
        <f t="shared" si="635"/>
        <v/>
      </c>
      <c r="BA157" s="225" t="str">
        <f t="shared" si="635"/>
        <v>30</v>
      </c>
      <c r="BB157" s="225" t="str">
        <f t="shared" si="635"/>
        <v>20</v>
      </c>
      <c r="BC157" s="225" t="str">
        <f t="shared" si="635"/>
        <v>40</v>
      </c>
      <c r="BD157" s="227" t="str">
        <f t="shared" si="635"/>
        <v/>
      </c>
      <c r="BE157" s="309" t="str">
        <f t="shared" si="635"/>
        <v>20</v>
      </c>
      <c r="BF157" s="227" t="str">
        <f t="shared" si="635"/>
        <v/>
      </c>
      <c r="BG157" s="227" t="str">
        <f t="shared" si="635"/>
        <v/>
      </c>
      <c r="BH157" s="227" t="str">
        <f t="shared" si="635"/>
        <v/>
      </c>
      <c r="BI157" s="227" t="str">
        <f t="shared" si="635"/>
        <v/>
      </c>
      <c r="BJ157" s="227" t="str">
        <f t="shared" si="635"/>
        <v/>
      </c>
      <c r="BK157" s="227" t="str">
        <f t="shared" si="635"/>
        <v/>
      </c>
      <c r="BL157" s="227" t="str">
        <f t="shared" si="635"/>
        <v/>
      </c>
      <c r="BM157" s="227" t="str">
        <f t="shared" si="635"/>
        <v/>
      </c>
      <c r="BN157" s="227" t="str">
        <f t="shared" si="635"/>
        <v/>
      </c>
      <c r="BO157" s="227" t="str">
        <f t="shared" si="635"/>
        <v/>
      </c>
      <c r="BP157" s="227" t="str">
        <f t="shared" si="635"/>
        <v/>
      </c>
      <c r="BQ157" s="227" t="str">
        <f t="shared" si="635"/>
        <v/>
      </c>
      <c r="BR157" s="227" t="str">
        <f t="shared" si="635"/>
        <v/>
      </c>
      <c r="BS157" s="238" t="str">
        <f t="shared" si="635"/>
        <v/>
      </c>
      <c r="BT157" s="239" t="str">
        <f>$AY157*Assembly!Y$4+$AZ157*Assembly!Y$5+$BA157*Assembly!Y$6+$BB157*Assembly!Y$7+$BC157*Assembly!Y$8+$BD157*Assembly!Y$9+$BE157*Assembly!Y$10+$BF157*Assembly!Y$11+$BG157*Assembly!Y$12+$BH157*Assembly!Y$13+$BI157*Assembly!Y$14+$BJ157*Assembly!Y$15+$BK157*Assembly!Y$16+$BL157*Assembly!Y$17+$BM157*Assembly!Y$18+$BN157*Assembly!Y$19+$BO157*Assembly!Y$20+$BP157*Assembly!Y$21+$BQ157*Assembly!Y$22+$BR157*Assembly!Y$23+$BS157*Assembly!Y$24</f>
        <v>2,820</v>
      </c>
      <c r="BU157" s="225" t="str">
        <f t="shared" si="8"/>
        <v>15</v>
      </c>
      <c r="BV157" s="225" t="str">
        <f>$AY157*Assembly!AC$4+$AZ157*Assembly!AC$5+$BA157*Assembly!AC$6+$BB157*Assembly!AC$7+$BC157*Assembly!AC$8+$BD157*Assembly!AC$9+$BE157*Assembly!AC$10+$BF157*Assembly!AC$11+$BG157*Assembly!AC$12+$BH157*Assembly!AC$13+$BI157*Assembly!AC$14+$BJ157*Assembly!AC$15+$BK157*Assembly!AC$16+$BL157*Assembly!AC$17+$BM157*Assembly!AC$18+$BN157*Assembly!AC$19+$BO157*Assembly!AC$20+$BP157*Assembly!AC$21+$BQ157*Assembly!AC$22+$BR157*Assembly!AC$23+$BS157*Assembly!AC$24</f>
        <v>10,650</v>
      </c>
      <c r="BW157" s="240" t="str">
        <f t="shared" si="9"/>
        <v>3.78</v>
      </c>
      <c r="BX157" s="241" t="str">
        <f t="shared" si="10"/>
        <v>57</v>
      </c>
      <c r="BY157" s="242" t="str">
        <f t="shared" si="11"/>
        <v>708.1</v>
      </c>
      <c r="BZ157" s="355" t="str">
        <f t="shared" si="623"/>
        <v>?</v>
      </c>
      <c r="CA157" s="225" t="str">
        <f>$AY157*Assembly!X$4+$AZ157*Assembly!X$5+$BA157*Assembly!X$6+$BB157*Assembly!X$7+$BC157*Assembly!X$8+$BD157*Assembly!X$9+$BE157*Assembly!X$10+$BF157*Assembly!X$11+$BG157*Assembly!X$12+$BH157*Assembly!X$13+$BI157*Assembly!X$14+$BJ157*Assembly!X$15+$BK157*Assembly!X$16+$BL157*Assembly!X$17+$BM157*Assembly!X$18+$BN157*Assembly!X$19+$BO157*Assembly!X$20+$BP157*Assembly!X$21+$BQ157*Assembly!X$22+$BR157*Assembly!X$23+$BS157*Assembly!X$24</f>
        <v>300</v>
      </c>
      <c r="CB157" s="225" t="str">
        <f t="shared" si="12"/>
        <v>46,667</v>
      </c>
      <c r="CC157" s="223" t="str">
        <f t="shared" si="13"/>
        <v>0.0467</v>
      </c>
      <c r="CD157" s="243" t="str">
        <f>$AY157*Assembly!AB$4+$AZ157*Assembly!AB$5+$BA157*Assembly!AB$6+$BB157*Assembly!AB$7+$BC157*Assembly!AB$8+$BD157*Assembly!AB$9+$BE157*Assembly!AB$10+$BF157*Assembly!AB$11+$BG157*Assembly!AB$12+$BH157*Assembly!AB$13+$BI157*Assembly!AB$14+$BJ157*Assembly!AB$15+$BK157*Assembly!AB$16+$BL157*Assembly!AB$17+$BM157*Assembly!AB$18+$BN157*Assembly!AB$19+$BO157*Assembly!AB$20+$BP157*Assembly!AB$21+$BQ157*Assembly!AB$22+$BR157*Assembly!AB$23+$BS157*Assembly!AB$24</f>
        <v>1,270</v>
      </c>
      <c r="CE157" s="256" t="str">
        <f>$AY157*Assembly!M$4+$AZ157*Assembly!M$5+$BA157*Assembly!M$6+$BB157*Assembly!M$7+$BC157*Assembly!M$8+$BD157*Assembly!M$9+$BE157*Assembly!M$10+$BF157*Assembly!M$11+$BG157*Assembly!M$12+$BH157*Assembly!M$13+$BI157*Assembly!M$14+$BJ157*Assembly!M$15+$BK157*Assembly!M$16+$BL157*Assembly!M$17+$BM157*Assembly!M$18+$BN157*Assembly!M$19+$BO157*Assembly!M$20+$BP157*Assembly!M$21+$BQ157*Assembly!M$22+$BR157*Assembly!M$23+$BS157*Assembly!M$24</f>
        <v>3,020</v>
      </c>
      <c r="CF157" s="256" t="str">
        <f>$AY157*Assembly!N$4+$AZ157*Assembly!N$5+$BA157*Assembly!N$6+$BB157*Assembly!N$7+$BC157*Assembly!N$8+$BD157*Assembly!N$9+$BE157*Assembly!N$10+$BF157*Assembly!N$11+$BG157*Assembly!N$12+$BH157*Assembly!N$13+$BI157*Assembly!N$14+$BJ157*Assembly!N$15+$BK157*Assembly!N$16+$BL157*Assembly!N$17+$BM157*Assembly!N$18+$BN157*Assembly!N$19+$BO157*Assembly!N$20+$BP157*Assembly!N$21+$BQ157*Assembly!N$22+$BR157*Assembly!N$23+$BS157*Assembly!N$24</f>
        <v>100</v>
      </c>
      <c r="CG157" s="256" t="str">
        <f>$AY157*Assembly!O$4+$AZ157*Assembly!O$5+$BA157*Assembly!O$6+$BB157*Assembly!O$7+$BC157*Assembly!O$8+$BD157*Assembly!O$9+$BE157*Assembly!O$10+$BF157*Assembly!O$11+$BG157*Assembly!O$12+$BH157*Assembly!O$13+$BI157*Assembly!O$14+$BJ157*Assembly!O$15+$BK157*Assembly!O$16+$BL157*Assembly!O$17+$BM157*Assembly!O$18+$BN157*Assembly!O$19+$BO157*Assembly!O$20+$BP157*Assembly!O$21+$BQ157*Assembly!O$22+$BR157*Assembly!O$23+$BS157*Assembly!O$24</f>
        <v>0</v>
      </c>
      <c r="CH157" s="254" t="str">
        <f>$AY157*Assembly!P$4+$AZ157*Assembly!P$5+$BA157*Assembly!P$6+$BB157*Assembly!P$7+$BC157*Assembly!P$8+$BD157*Assembly!P$9+$BE157*Assembly!P$10+$BF157*Assembly!P$11+$BG157*Assembly!P$12+$BH157*Assembly!P$13+$BI157*Assembly!P$14+$BJ157*Assembly!P$15+$BK157*Assembly!P$16+$BL157*Assembly!P$17+$BM157*Assembly!P$18+$BN157*Assembly!P$19+$BO157*Assembly!P$20+$BP157*Assembly!P$21+$BQ157*Assembly!P$22+$BR157*Assembly!P$23+$BS157*Assembly!P$24</f>
        <v>0</v>
      </c>
      <c r="CI157" s="254" t="str">
        <f>$AY157*Assembly!Q$4+$AZ157*Assembly!Q$5+$BA157*Assembly!Q$6+$BB157*Assembly!Q$7+$BC157*Assembly!Q$8+$BD157*Assembly!Q$9+$BE157*Assembly!Q$10+$BF157*Assembly!Q$11+$BG157*Assembly!Q$12+$BH157*Assembly!Q$13+$BI157*Assembly!Q$14+$BJ157*Assembly!Q$15+$BK157*Assembly!Q$16+$BL157*Assembly!Q$17+$BM157*Assembly!Q$18+$BN157*Assembly!Q$19+$BO157*Assembly!Q$20+$BP157*Assembly!Q$21+$BQ157*Assembly!Q$22+$BR157*Assembly!Q$23+$BS157*Assembly!Q$24</f>
        <v>0</v>
      </c>
      <c r="CJ157" s="256" t="str">
        <f>$AY157*Assembly!R$4+$AZ157*Assembly!R$5+$BA157*Assembly!R$6+$BB157*Assembly!R$7+$BC157*Assembly!R$8+$BD157*Assembly!R$9+$BE157*Assembly!R$10+$BF157*Assembly!R$11+$BG157*Assembly!R$12+$BH157*Assembly!R$13+$BI157*Assembly!R$14+$BJ157*Assembly!R$15+$BK157*Assembly!R$16+$BL157*Assembly!R$17+$BM157*Assembly!R$18+$BN157*Assembly!R$19+$BO157*Assembly!R$20+$BP157*Assembly!R$21+$BQ157*Assembly!R$22+$BR157*Assembly!R$23+$BS157*Assembly!R$24</f>
        <v>0</v>
      </c>
      <c r="CK157" s="254" t="str">
        <f>$AY157*Assembly!S$4+$AZ157*Assembly!S$5+$BA157*Assembly!S$6+$BB157*Assembly!S$7+$BC157*Assembly!S$8+$BD157*Assembly!S$9+$BE157*Assembly!S$10+$BF157*Assembly!S$11+$BG157*Assembly!S$12+$BH157*Assembly!S$13+$BI157*Assembly!S$14+$BJ157*Assembly!S$15+$BK157*Assembly!S$16+$BL157*Assembly!S$17+$BM157*Assembly!S$18+$BN157*Assembly!S$19+$BO157*Assembly!S$20+$BP157*Assembly!S$21+$BQ157*Assembly!S$22+$BR157*Assembly!S$23+$BS157*Assembly!S$24</f>
        <v>0</v>
      </c>
      <c r="CL157" s="254" t="str">
        <f>$AY157*Assembly!T$4+$AZ157*Assembly!T$5+$BA157*Assembly!T$6+$BB157*Assembly!T$7+$BC157*Assembly!T$8+$BD157*Assembly!T$9+$BE157*Assembly!T$10+$BF157*Assembly!T$11+$BG157*Assembly!T$12+$BH157*Assembly!T$13+$BI157*Assembly!T$14+$BJ157*Assembly!T$15+$BK157*Assembly!T$16+$BL157*Assembly!T$17+$BM157*Assembly!T$18+$BN157*Assembly!T$19+$BO157*Assembly!T$20+$BP157*Assembly!T$21+$BQ157*Assembly!T$22+$BR157*Assembly!T$23+$BS157*Assembly!T$24</f>
        <v>0</v>
      </c>
      <c r="CM157" s="254" t="str">
        <f>$AY157*Assembly!U$4+$AZ157*Assembly!U$5+$BA157*Assembly!U$6+$BB157*Assembly!U$7+$BC157*Assembly!U$8+$BD157*Assembly!U$9+$BE157*Assembly!U$10+$BF157*Assembly!U$11+$BG157*Assembly!U$12+$BH157*Assembly!U$13+$BI157*Assembly!U$14+$BJ157*Assembly!U$15+$BK157*Assembly!U$16+$BL157*Assembly!U$17+$BM157*Assembly!U$18+$BN157*Assembly!U$19+$BO157*Assembly!U$20+$BP157*Assembly!U$21+$BQ157*Assembly!U$22+$BR157*Assembly!U$23+$BS157*Assembly!U$24</f>
        <v>0</v>
      </c>
      <c r="CN157" s="256" t="str">
        <f>$AY157*Assembly!V$4+$AZ157*Assembly!V$5+$BA157*Assembly!V$6+$BB157*Assembly!V$7+$BC157*Assembly!V$8+$BD157*Assembly!V$9+$BE157*Assembly!V$10+$BF157*Assembly!V$11+$BG157*Assembly!V$12+$BH157*Assembly!V$13+$BI157*Assembly!V$14+$BJ157*Assembly!V$15+$BK157*Assembly!V$16+$BL157*Assembly!V$17+$BM157*Assembly!V$18+$BN157*Assembly!V$19+$BO157*Assembly!V$20+$BP157*Assembly!V$21+$BQ157*Assembly!V$22+$BR157*Assembly!V$23+$BS157*Assembly!V$24</f>
        <v>0</v>
      </c>
      <c r="CO157" s="256" t="str">
        <f>CE157*Refining!$F$3</f>
        <v>5,393</v>
      </c>
      <c r="CP157" s="256" t="str">
        <f>CF157*Refining!$F$4</f>
        <v>313</v>
      </c>
      <c r="CQ157" s="256" t="str">
        <f>CG157*Refining!$F$5</f>
        <v>0</v>
      </c>
      <c r="CR157" s="256" t="str">
        <f>CH157*Refining!$F$6</f>
        <v>0</v>
      </c>
      <c r="CS157" s="256" t="str">
        <f>CI157*Refining!$F$7</f>
        <v>0</v>
      </c>
      <c r="CT157" s="256" t="str">
        <f>CJ157*Refining!$F$8</f>
        <v>0</v>
      </c>
      <c r="CU157" s="256" t="str">
        <f>CK157*Refining!$F$9</f>
        <v>0</v>
      </c>
      <c r="CV157" s="256" t="str">
        <f>CL157*Refining!$F$10</f>
        <v>0</v>
      </c>
      <c r="CW157" s="256" t="str">
        <f>CM157*Refining!$F$11</f>
        <v>0</v>
      </c>
      <c r="CX157" s="256" t="str">
        <f>CN157*Refining!$F$12</f>
        <v>0</v>
      </c>
      <c r="CY157" s="248" t="str">
        <f t="shared" ref="CY157:DR157" si="636">IF(CE157 = 0, "", CE157)</f>
        <v>3,020</v>
      </c>
      <c r="CZ157" s="249" t="str">
        <f t="shared" si="636"/>
        <v>100</v>
      </c>
      <c r="DA157" s="245" t="str">
        <f t="shared" si="636"/>
        <v/>
      </c>
      <c r="DB157" s="245" t="str">
        <f t="shared" si="636"/>
        <v/>
      </c>
      <c r="DC157" s="245" t="str">
        <f t="shared" si="636"/>
        <v/>
      </c>
      <c r="DD157" s="245" t="str">
        <f t="shared" si="636"/>
        <v/>
      </c>
      <c r="DE157" s="245" t="str">
        <f t="shared" si="636"/>
        <v/>
      </c>
      <c r="DF157" s="245" t="str">
        <f t="shared" si="636"/>
        <v/>
      </c>
      <c r="DG157" s="245" t="str">
        <f t="shared" si="636"/>
        <v/>
      </c>
      <c r="DH157" s="246" t="str">
        <f t="shared" si="636"/>
        <v/>
      </c>
      <c r="DI157" s="248" t="str">
        <f t="shared" si="636"/>
        <v>5,393</v>
      </c>
      <c r="DJ157" s="249" t="str">
        <f t="shared" si="636"/>
        <v>313</v>
      </c>
      <c r="DK157" s="245" t="str">
        <f t="shared" si="636"/>
        <v/>
      </c>
      <c r="DL157" s="245" t="str">
        <f t="shared" si="636"/>
        <v/>
      </c>
      <c r="DM157" s="245" t="str">
        <f t="shared" si="636"/>
        <v/>
      </c>
      <c r="DN157" s="245" t="str">
        <f t="shared" si="636"/>
        <v/>
      </c>
      <c r="DO157" s="245" t="str">
        <f t="shared" si="636"/>
        <v/>
      </c>
      <c r="DP157" s="245" t="str">
        <f t="shared" si="636"/>
        <v/>
      </c>
      <c r="DQ157" s="245" t="str">
        <f t="shared" si="636"/>
        <v/>
      </c>
      <c r="DR157" s="246" t="str">
        <f t="shared" si="636"/>
        <v/>
      </c>
      <c r="DS157" s="248" t="str">
        <f t="shared" si="15"/>
        <v>3,120</v>
      </c>
      <c r="DT157" s="249" t="str">
        <f t="shared" si="16"/>
        <v>5,705</v>
      </c>
      <c r="DU157" s="225" t="str">
        <f>CY157*'Ores &amp; Ingots'!$C$3+CZ157*'Ores &amp; Ingots'!$C$4+DA157*'Ores &amp; Ingots'!$C$5+DB157*'Ores &amp; Ingots'!$C$6+DC157*'Ores &amp; Ingots'!$C$7+DD157*'Ores &amp; Ingots'!$C$8+DE157*'Ores &amp; Ingots'!$C$9+DF157*'Ores &amp; Ingots'!$C$10+DG157*'Ores &amp; Ingots'!$C$11+DH157*'Ores &amp; Ingots'!$C$12</f>
        <v>395</v>
      </c>
      <c r="DV157" s="225" t="str">
        <f>DI157*'Ores &amp; Ingots'!$B$3+DJ157*'Ores &amp; Ingots'!$B$4+DK157*'Ores &amp; Ingots'!$B$5+DL157*'Ores &amp; Ingots'!$B$6+DM157*'Ores &amp; Ingots'!$B$7+DN157*'Ores &amp; Ingots'!$B$8+DO157*'Ores &amp; Ingots'!$B$9+DP157*'Ores &amp; Ingots'!$B$10+DQ157*'Ores &amp; Ingots'!$B$11+DR157*'Ores &amp; Ingots'!$B$12</f>
        <v>2,111</v>
      </c>
      <c r="DW157" s="249" t="str">
        <f>CY157*Refining!$G$3+CZ157*Refining!$G$4+DA157*Refining!$G$5+DB157*Refining!$G$6+DC157*Refining!$G$7+DD157*Refining!$G$8+DE157*Refining!$G$9+DF157*Refining!$G$10+DG157*Refining!$G$11+DH157*Refining!$G$12</f>
        <v>688</v>
      </c>
      <c r="DX157" s="249" t="str">
        <f t="shared" si="17"/>
        <v>107,051</v>
      </c>
      <c r="DY157" s="250" t="str">
        <f t="shared" si="18"/>
        <v>0.1071</v>
      </c>
      <c r="DZ157" s="248" t="str">
        <f t="shared" si="19"/>
        <v>1,018</v>
      </c>
      <c r="EA157" s="251" t="str">
        <f t="shared" ref="EA157:EB157" si="637">DZ157/60</f>
        <v>17.0</v>
      </c>
      <c r="EB157" s="251" t="str">
        <f t="shared" si="637"/>
        <v>0.3</v>
      </c>
      <c r="EC157" s="543" t="str">
        <f t="shared" si="21"/>
        <v>0.01</v>
      </c>
      <c r="ED157" s="248" t="str">
        <f t="shared" si="22"/>
        <v>153,718</v>
      </c>
      <c r="EE157" s="251" t="str">
        <f t="shared" ref="EE157:EF157" si="638">ED157/1000</f>
        <v>153.7</v>
      </c>
      <c r="EF157" s="252" t="str">
        <f t="shared" si="638"/>
        <v>0.15</v>
      </c>
      <c r="EG157" s="544" t="str">
        <f t="shared" si="24"/>
        <v>0.1537</v>
      </c>
      <c r="EH157" s="225" t="s">
        <v>12</v>
      </c>
    </row>
    <row r="158">
      <c r="A158" s="33"/>
      <c r="B158" s="226" t="s">
        <v>1024</v>
      </c>
      <c r="C158" s="227" t="s">
        <v>885</v>
      </c>
      <c r="D158" s="227">
        <v>2.0</v>
      </c>
      <c r="E158" s="227">
        <v>3.0</v>
      </c>
      <c r="F158" s="227">
        <v>2.0</v>
      </c>
      <c r="G158" s="253" t="str">
        <f t="shared" si="5"/>
        <v>1.5</v>
      </c>
      <c r="H158" s="254">
        <v>15.0</v>
      </c>
      <c r="I158" s="254">
        <v>15.0</v>
      </c>
      <c r="J158" s="254" t="str">
        <f>H158/Main!$D$9</f>
        <v>15</v>
      </c>
      <c r="K158" s="254" t="str">
        <f>I158/Main!$D$10</f>
        <v>15</v>
      </c>
      <c r="L158" s="254" t="str">
        <f t="shared" si="6"/>
        <v>1</v>
      </c>
      <c r="M158" s="254">
        <v>1.0</v>
      </c>
      <c r="N158" s="256" t="s">
        <v>12</v>
      </c>
      <c r="O158" s="256">
        <v>2000.0</v>
      </c>
      <c r="P158" s="255"/>
      <c r="Q158" s="256"/>
      <c r="R158" s="255"/>
      <c r="S158" s="257"/>
      <c r="T158" s="257"/>
      <c r="U158" s="256">
        <v>2400.0</v>
      </c>
      <c r="V158" s="255"/>
      <c r="W158" s="257"/>
      <c r="X158" s="257"/>
      <c r="Y158" s="255"/>
      <c r="Z158" s="255"/>
      <c r="AA158" s="255"/>
      <c r="AB158" s="255"/>
      <c r="AC158" s="335"/>
      <c r="AD158" s="225">
        <v>16.0</v>
      </c>
      <c r="AE158" s="225">
        <v>0.0</v>
      </c>
      <c r="AF158" s="225">
        <v>4.0</v>
      </c>
      <c r="AG158" s="225">
        <v>0.0</v>
      </c>
      <c r="AH158" s="225">
        <v>12.0</v>
      </c>
      <c r="AI158" s="225">
        <v>0.0</v>
      </c>
      <c r="AJ158" s="309">
        <v>2.0</v>
      </c>
      <c r="AK158" s="225">
        <v>0.0</v>
      </c>
      <c r="AL158" s="225">
        <v>0.0</v>
      </c>
      <c r="AM158" s="225">
        <v>0.0</v>
      </c>
      <c r="AN158" s="225">
        <v>0.0</v>
      </c>
      <c r="AO158" s="225">
        <v>0.0</v>
      </c>
      <c r="AP158" s="225">
        <v>0.0</v>
      </c>
      <c r="AQ158" s="225">
        <v>0.0</v>
      </c>
      <c r="AR158" s="225">
        <v>0.0</v>
      </c>
      <c r="AS158" s="225">
        <v>0.0</v>
      </c>
      <c r="AT158" s="225">
        <v>0.0</v>
      </c>
      <c r="AU158" s="225">
        <v>0.0</v>
      </c>
      <c r="AV158" s="225">
        <v>0.0</v>
      </c>
      <c r="AW158" s="225">
        <v>0.0</v>
      </c>
      <c r="AX158" s="225">
        <v>0.0</v>
      </c>
      <c r="AY158" s="239" t="str">
        <f t="shared" ref="AY158:BS158" si="639">IF(AD158 = 0, "", AD158)</f>
        <v>16</v>
      </c>
      <c r="AZ158" s="227" t="str">
        <f t="shared" si="639"/>
        <v/>
      </c>
      <c r="BA158" s="225" t="str">
        <f t="shared" si="639"/>
        <v>4</v>
      </c>
      <c r="BB158" s="227" t="str">
        <f t="shared" si="639"/>
        <v/>
      </c>
      <c r="BC158" s="225" t="str">
        <f t="shared" si="639"/>
        <v>12</v>
      </c>
      <c r="BD158" s="227" t="str">
        <f t="shared" si="639"/>
        <v/>
      </c>
      <c r="BE158" s="309" t="str">
        <f t="shared" si="639"/>
        <v>2</v>
      </c>
      <c r="BF158" s="227" t="str">
        <f t="shared" si="639"/>
        <v/>
      </c>
      <c r="BG158" s="227" t="str">
        <f t="shared" si="639"/>
        <v/>
      </c>
      <c r="BH158" s="227" t="str">
        <f t="shared" si="639"/>
        <v/>
      </c>
      <c r="BI158" s="227" t="str">
        <f t="shared" si="639"/>
        <v/>
      </c>
      <c r="BJ158" s="227" t="str">
        <f t="shared" si="639"/>
        <v/>
      </c>
      <c r="BK158" s="227" t="str">
        <f t="shared" si="639"/>
        <v/>
      </c>
      <c r="BL158" s="227" t="str">
        <f t="shared" si="639"/>
        <v/>
      </c>
      <c r="BM158" s="227" t="str">
        <f t="shared" si="639"/>
        <v/>
      </c>
      <c r="BN158" s="227" t="str">
        <f t="shared" si="639"/>
        <v/>
      </c>
      <c r="BO158" s="227" t="str">
        <f t="shared" si="639"/>
        <v/>
      </c>
      <c r="BP158" s="227" t="str">
        <f t="shared" si="639"/>
        <v/>
      </c>
      <c r="BQ158" s="227" t="str">
        <f t="shared" si="639"/>
        <v/>
      </c>
      <c r="BR158" s="227" t="str">
        <f t="shared" si="639"/>
        <v/>
      </c>
      <c r="BS158" s="238" t="str">
        <f t="shared" si="639"/>
        <v/>
      </c>
      <c r="BT158" s="239" t="str">
        <f>$AY158*Assembly!Y$4+$AZ158*Assembly!Y$5+$BA158*Assembly!Y$6+$BB158*Assembly!Y$7+$BC158*Assembly!Y$8+$BD158*Assembly!Y$9+$BE158*Assembly!Y$10+$BF158*Assembly!Y$11+$BG158*Assembly!Y$12+$BH158*Assembly!Y$13+$BI158*Assembly!Y$14+$BJ158*Assembly!Y$15+$BK158*Assembly!Y$16+$BL158*Assembly!Y$17+$BM158*Assembly!Y$18+$BN158*Assembly!Y$19+$BO158*Assembly!Y$20+$BP158*Assembly!Y$21+$BQ158*Assembly!Y$22+$BR158*Assembly!Y$23+$BS158*Assembly!Y$24</f>
        <v>480</v>
      </c>
      <c r="BU158" s="225" t="str">
        <f t="shared" si="8"/>
        <v>320</v>
      </c>
      <c r="BV158" s="225" t="str">
        <f>$AY158*Assembly!AC$4+$AZ158*Assembly!AC$5+$BA158*Assembly!AC$6+$BB158*Assembly!AC$7+$BC158*Assembly!AC$8+$BD158*Assembly!AC$9+$BE158*Assembly!AC$10+$BF158*Assembly!AC$11+$BG158*Assembly!AC$12+$BH158*Assembly!AC$13+$BI158*Assembly!AC$14+$BJ158*Assembly!AC$15+$BK158*Assembly!AC$16+$BL158*Assembly!AC$17+$BM158*Assembly!AC$18+$BN158*Assembly!AC$19+$BO158*Assembly!AC$20+$BP158*Assembly!AC$21+$BQ158*Assembly!AC$22+$BR158*Assembly!AC$23+$BS158*Assembly!AC$24</f>
        <v>2,100</v>
      </c>
      <c r="BW158" s="240" t="str">
        <f t="shared" si="9"/>
        <v>4.38</v>
      </c>
      <c r="BX158" s="241" t="str">
        <f t="shared" si="10"/>
        <v>1400</v>
      </c>
      <c r="BY158" s="242" t="str">
        <f t="shared" si="11"/>
        <v>6.6</v>
      </c>
      <c r="BZ158" s="355" t="str">
        <f t="shared" si="623"/>
        <v>5.00 N</v>
      </c>
      <c r="CA158" s="225" t="str">
        <f>$AY158*Assembly!X$4+$AZ158*Assembly!X$5+$BA158*Assembly!X$6+$BB158*Assembly!X$7+$BC158*Assembly!X$8+$BD158*Assembly!X$9+$BE158*Assembly!X$10+$BF158*Assembly!X$11+$BG158*Assembly!X$12+$BH158*Assembly!X$13+$BI158*Assembly!X$14+$BJ158*Assembly!X$15+$BK158*Assembly!X$16+$BL158*Assembly!X$17+$BM158*Assembly!X$18+$BN158*Assembly!X$19+$BO158*Assembly!X$20+$BP158*Assembly!X$21+$BQ158*Assembly!X$22+$BR158*Assembly!X$23+$BS158*Assembly!X$24</f>
        <v>70</v>
      </c>
      <c r="CB158" s="225" t="str">
        <f t="shared" si="12"/>
        <v>10,889</v>
      </c>
      <c r="CC158" s="223" t="str">
        <f t="shared" si="13"/>
        <v>0.0109</v>
      </c>
      <c r="CD158" s="243" t="str">
        <f>$AY158*Assembly!AB$4+$AZ158*Assembly!AB$5+$BA158*Assembly!AB$6+$BB158*Assembly!AB$7+$BC158*Assembly!AB$8+$BD158*Assembly!AB$9+$BE158*Assembly!AB$10+$BF158*Assembly!AB$11+$BG158*Assembly!AB$12+$BH158*Assembly!AB$13+$BI158*Assembly!AB$14+$BJ158*Assembly!AB$15+$BK158*Assembly!AB$16+$BL158*Assembly!AB$17+$BM158*Assembly!AB$18+$BN158*Assembly!AB$19+$BO158*Assembly!AB$20+$BP158*Assembly!AB$21+$BQ158*Assembly!AB$22+$BR158*Assembly!AB$23+$BS158*Assembly!AB$24</f>
        <v>96</v>
      </c>
      <c r="CE158" s="256" t="str">
        <f>$AY158*Assembly!M$4+$AZ158*Assembly!M$5+$BA158*Assembly!M$6+$BB158*Assembly!M$7+$BC158*Assembly!M$8+$BD158*Assembly!M$9+$BE158*Assembly!M$10+$BF158*Assembly!M$11+$BG158*Assembly!M$12+$BH158*Assembly!M$13+$BI158*Assembly!M$14+$BJ158*Assembly!M$15+$BK158*Assembly!M$16+$BL158*Assembly!M$17+$BM158*Assembly!M$18+$BN158*Assembly!M$19+$BO158*Assembly!M$20+$BP158*Assembly!M$21+$BQ158*Assembly!M$22+$BR158*Assembly!M$23+$BS158*Assembly!M$24</f>
        <v>516</v>
      </c>
      <c r="CF158" s="256" t="str">
        <f>$AY158*Assembly!N$4+$AZ158*Assembly!N$5+$BA158*Assembly!N$6+$BB158*Assembly!N$7+$BC158*Assembly!N$8+$BD158*Assembly!N$9+$BE158*Assembly!N$10+$BF158*Assembly!N$11+$BG158*Assembly!N$12+$BH158*Assembly!N$13+$BI158*Assembly!N$14+$BJ158*Assembly!N$15+$BK158*Assembly!N$16+$BL158*Assembly!N$17+$BM158*Assembly!N$18+$BN158*Assembly!N$19+$BO158*Assembly!N$20+$BP158*Assembly!N$21+$BQ158*Assembly!N$22+$BR158*Assembly!N$23+$BS158*Assembly!N$24</f>
        <v>10</v>
      </c>
      <c r="CG158" s="256" t="str">
        <f>$AY158*Assembly!O$4+$AZ158*Assembly!O$5+$BA158*Assembly!O$6+$BB158*Assembly!O$7+$BC158*Assembly!O$8+$BD158*Assembly!O$9+$BE158*Assembly!O$10+$BF158*Assembly!O$11+$BG158*Assembly!O$12+$BH158*Assembly!O$13+$BI158*Assembly!O$14+$BJ158*Assembly!O$15+$BK158*Assembly!O$16+$BL158*Assembly!O$17+$BM158*Assembly!O$18+$BN158*Assembly!O$19+$BO158*Assembly!O$20+$BP158*Assembly!O$21+$BQ158*Assembly!O$22+$BR158*Assembly!O$23+$BS158*Assembly!O$24</f>
        <v>0</v>
      </c>
      <c r="CH158" s="254" t="str">
        <f>$AY158*Assembly!P$4+$AZ158*Assembly!P$5+$BA158*Assembly!P$6+$BB158*Assembly!P$7+$BC158*Assembly!P$8+$BD158*Assembly!P$9+$BE158*Assembly!P$10+$BF158*Assembly!P$11+$BG158*Assembly!P$12+$BH158*Assembly!P$13+$BI158*Assembly!P$14+$BJ158*Assembly!P$15+$BK158*Assembly!P$16+$BL158*Assembly!P$17+$BM158*Assembly!P$18+$BN158*Assembly!P$19+$BO158*Assembly!P$20+$BP158*Assembly!P$21+$BQ158*Assembly!P$22+$BR158*Assembly!P$23+$BS158*Assembly!P$24</f>
        <v>0</v>
      </c>
      <c r="CI158" s="254" t="str">
        <f>$AY158*Assembly!Q$4+$AZ158*Assembly!Q$5+$BA158*Assembly!Q$6+$BB158*Assembly!Q$7+$BC158*Assembly!Q$8+$BD158*Assembly!Q$9+$BE158*Assembly!Q$10+$BF158*Assembly!Q$11+$BG158*Assembly!Q$12+$BH158*Assembly!Q$13+$BI158*Assembly!Q$14+$BJ158*Assembly!Q$15+$BK158*Assembly!Q$16+$BL158*Assembly!Q$17+$BM158*Assembly!Q$18+$BN158*Assembly!Q$19+$BO158*Assembly!Q$20+$BP158*Assembly!Q$21+$BQ158*Assembly!Q$22+$BR158*Assembly!Q$23+$BS158*Assembly!Q$24</f>
        <v>0</v>
      </c>
      <c r="CJ158" s="256" t="str">
        <f>$AY158*Assembly!R$4+$AZ158*Assembly!R$5+$BA158*Assembly!R$6+$BB158*Assembly!R$7+$BC158*Assembly!R$8+$BD158*Assembly!R$9+$BE158*Assembly!R$10+$BF158*Assembly!R$11+$BG158*Assembly!R$12+$BH158*Assembly!R$13+$BI158*Assembly!R$14+$BJ158*Assembly!R$15+$BK158*Assembly!R$16+$BL158*Assembly!R$17+$BM158*Assembly!R$18+$BN158*Assembly!R$19+$BO158*Assembly!R$20+$BP158*Assembly!R$21+$BQ158*Assembly!R$22+$BR158*Assembly!R$23+$BS158*Assembly!R$24</f>
        <v>0</v>
      </c>
      <c r="CK158" s="254" t="str">
        <f>$AY158*Assembly!S$4+$AZ158*Assembly!S$5+$BA158*Assembly!S$6+$BB158*Assembly!S$7+$BC158*Assembly!S$8+$BD158*Assembly!S$9+$BE158*Assembly!S$10+$BF158*Assembly!S$11+$BG158*Assembly!S$12+$BH158*Assembly!S$13+$BI158*Assembly!S$14+$BJ158*Assembly!S$15+$BK158*Assembly!S$16+$BL158*Assembly!S$17+$BM158*Assembly!S$18+$BN158*Assembly!S$19+$BO158*Assembly!S$20+$BP158*Assembly!S$21+$BQ158*Assembly!S$22+$BR158*Assembly!S$23+$BS158*Assembly!S$24</f>
        <v>0</v>
      </c>
      <c r="CL158" s="254" t="str">
        <f>$AY158*Assembly!T$4+$AZ158*Assembly!T$5+$BA158*Assembly!T$6+$BB158*Assembly!T$7+$BC158*Assembly!T$8+$BD158*Assembly!T$9+$BE158*Assembly!T$10+$BF158*Assembly!T$11+$BG158*Assembly!T$12+$BH158*Assembly!T$13+$BI158*Assembly!T$14+$BJ158*Assembly!T$15+$BK158*Assembly!T$16+$BL158*Assembly!T$17+$BM158*Assembly!T$18+$BN158*Assembly!T$19+$BO158*Assembly!T$20+$BP158*Assembly!T$21+$BQ158*Assembly!T$22+$BR158*Assembly!T$23+$BS158*Assembly!T$24</f>
        <v>0</v>
      </c>
      <c r="CM158" s="254" t="str">
        <f>$AY158*Assembly!U$4+$AZ158*Assembly!U$5+$BA158*Assembly!U$6+$BB158*Assembly!U$7+$BC158*Assembly!U$8+$BD158*Assembly!U$9+$BE158*Assembly!U$10+$BF158*Assembly!U$11+$BG158*Assembly!U$12+$BH158*Assembly!U$13+$BI158*Assembly!U$14+$BJ158*Assembly!U$15+$BK158*Assembly!U$16+$BL158*Assembly!U$17+$BM158*Assembly!U$18+$BN158*Assembly!U$19+$BO158*Assembly!U$20+$BP158*Assembly!U$21+$BQ158*Assembly!U$22+$BR158*Assembly!U$23+$BS158*Assembly!U$24</f>
        <v>0</v>
      </c>
      <c r="CN158" s="256" t="str">
        <f>$AY158*Assembly!V$4+$AZ158*Assembly!V$5+$BA158*Assembly!V$6+$BB158*Assembly!V$7+$BC158*Assembly!V$8+$BD158*Assembly!V$9+$BE158*Assembly!V$10+$BF158*Assembly!V$11+$BG158*Assembly!V$12+$BH158*Assembly!V$13+$BI158*Assembly!V$14+$BJ158*Assembly!V$15+$BK158*Assembly!V$16+$BL158*Assembly!V$17+$BM158*Assembly!V$18+$BN158*Assembly!V$19+$BO158*Assembly!V$20+$BP158*Assembly!V$21+$BQ158*Assembly!V$22+$BR158*Assembly!V$23+$BS158*Assembly!V$24</f>
        <v>0</v>
      </c>
      <c r="CO158" s="256" t="str">
        <f>CE158*Refining!$F$3</f>
        <v>921</v>
      </c>
      <c r="CP158" s="256" t="str">
        <f>CF158*Refining!$F$4</f>
        <v>31</v>
      </c>
      <c r="CQ158" s="256" t="str">
        <f>CG158*Refining!$F$5</f>
        <v>0</v>
      </c>
      <c r="CR158" s="256" t="str">
        <f>CH158*Refining!$F$6</f>
        <v>0</v>
      </c>
      <c r="CS158" s="256" t="str">
        <f>CI158*Refining!$F$7</f>
        <v>0</v>
      </c>
      <c r="CT158" s="256" t="str">
        <f>CJ158*Refining!$F$8</f>
        <v>0</v>
      </c>
      <c r="CU158" s="256" t="str">
        <f>CK158*Refining!$F$9</f>
        <v>0</v>
      </c>
      <c r="CV158" s="256" t="str">
        <f>CL158*Refining!$F$10</f>
        <v>0</v>
      </c>
      <c r="CW158" s="256" t="str">
        <f>CM158*Refining!$F$11</f>
        <v>0</v>
      </c>
      <c r="CX158" s="256" t="str">
        <f>CN158*Refining!$F$12</f>
        <v>0</v>
      </c>
      <c r="CY158" s="248" t="str">
        <f t="shared" ref="CY158:DR158" si="640">IF(CE158 = 0, "", CE158)</f>
        <v>516</v>
      </c>
      <c r="CZ158" s="249" t="str">
        <f t="shared" si="640"/>
        <v>10</v>
      </c>
      <c r="DA158" s="245" t="str">
        <f t="shared" si="640"/>
        <v/>
      </c>
      <c r="DB158" s="245" t="str">
        <f t="shared" si="640"/>
        <v/>
      </c>
      <c r="DC158" s="245" t="str">
        <f t="shared" si="640"/>
        <v/>
      </c>
      <c r="DD158" s="245" t="str">
        <f t="shared" si="640"/>
        <v/>
      </c>
      <c r="DE158" s="245" t="str">
        <f t="shared" si="640"/>
        <v/>
      </c>
      <c r="DF158" s="245" t="str">
        <f t="shared" si="640"/>
        <v/>
      </c>
      <c r="DG158" s="245" t="str">
        <f t="shared" si="640"/>
        <v/>
      </c>
      <c r="DH158" s="246" t="str">
        <f t="shared" si="640"/>
        <v/>
      </c>
      <c r="DI158" s="248" t="str">
        <f t="shared" si="640"/>
        <v>921</v>
      </c>
      <c r="DJ158" s="249" t="str">
        <f t="shared" si="640"/>
        <v>31</v>
      </c>
      <c r="DK158" s="245" t="str">
        <f t="shared" si="640"/>
        <v/>
      </c>
      <c r="DL158" s="245" t="str">
        <f t="shared" si="640"/>
        <v/>
      </c>
      <c r="DM158" s="245" t="str">
        <f t="shared" si="640"/>
        <v/>
      </c>
      <c r="DN158" s="245" t="str">
        <f t="shared" si="640"/>
        <v/>
      </c>
      <c r="DO158" s="245" t="str">
        <f t="shared" si="640"/>
        <v/>
      </c>
      <c r="DP158" s="245" t="str">
        <f t="shared" si="640"/>
        <v/>
      </c>
      <c r="DQ158" s="245" t="str">
        <f t="shared" si="640"/>
        <v/>
      </c>
      <c r="DR158" s="246" t="str">
        <f t="shared" si="640"/>
        <v/>
      </c>
      <c r="DS158" s="248" t="str">
        <f t="shared" si="15"/>
        <v>526</v>
      </c>
      <c r="DT158" s="249" t="str">
        <f t="shared" si="16"/>
        <v>953</v>
      </c>
      <c r="DU158" s="225" t="str">
        <f>CY158*'Ores &amp; Ingots'!$C$3+CZ158*'Ores &amp; Ingots'!$C$4+DA158*'Ores &amp; Ingots'!$C$5+DB158*'Ores &amp; Ingots'!$C$6+DC158*'Ores &amp; Ingots'!$C$7+DD158*'Ores &amp; Ingots'!$C$8+DE158*'Ores &amp; Ingots'!$C$9+DF158*'Ores &amp; Ingots'!$C$10+DG158*'Ores &amp; Ingots'!$C$11+DH158*'Ores &amp; Ingots'!$C$12</f>
        <v>67</v>
      </c>
      <c r="DV158" s="225" t="str">
        <f>DI158*'Ores &amp; Ingots'!$B$3+DJ158*'Ores &amp; Ingots'!$B$4+DK158*'Ores &amp; Ingots'!$B$5+DL158*'Ores &amp; Ingots'!$B$6+DM158*'Ores &amp; Ingots'!$B$7+DN158*'Ores &amp; Ingots'!$B$8+DO158*'Ores &amp; Ingots'!$B$9+DP158*'Ores &amp; Ingots'!$B$10+DQ158*'Ores &amp; Ingots'!$B$11+DR158*'Ores &amp; Ingots'!$B$12</f>
        <v>352</v>
      </c>
      <c r="DW158" s="249" t="str">
        <f>CY158*Refining!$G$3+CZ158*Refining!$G$4+DA158*Refining!$G$5+DB158*Refining!$G$6+DC158*Refining!$G$7+DD158*Refining!$G$8+DE158*Refining!$G$9+DF158*Refining!$G$10+DG158*Refining!$G$11+DH158*Refining!$G$12</f>
        <v>84</v>
      </c>
      <c r="DX158" s="249" t="str">
        <f t="shared" si="17"/>
        <v>12,991</v>
      </c>
      <c r="DY158" s="250" t="str">
        <f t="shared" si="18"/>
        <v>0.0130</v>
      </c>
      <c r="DZ158" s="248" t="str">
        <f t="shared" si="19"/>
        <v>169</v>
      </c>
      <c r="EA158" s="251" t="str">
        <f t="shared" ref="EA158:EB158" si="641">DZ158/60</f>
        <v>2.8</v>
      </c>
      <c r="EB158" s="251" t="str">
        <f t="shared" si="641"/>
        <v>0.0</v>
      </c>
      <c r="EC158" s="543" t="str">
        <f t="shared" si="21"/>
        <v>0.00</v>
      </c>
      <c r="ED158" s="248" t="str">
        <f t="shared" si="22"/>
        <v>23,880</v>
      </c>
      <c r="EE158" s="251" t="str">
        <f t="shared" ref="EE158:EF158" si="642">ED158/1000</f>
        <v>23.9</v>
      </c>
      <c r="EF158" s="252" t="str">
        <f t="shared" si="642"/>
        <v>0.02</v>
      </c>
      <c r="EG158" s="544" t="str">
        <f t="shared" si="24"/>
        <v>0.0239</v>
      </c>
      <c r="EH158" s="225" t="s">
        <v>12</v>
      </c>
    </row>
    <row r="159" hidden="1">
      <c r="A159" s="33"/>
      <c r="B159" s="226" t="s">
        <v>1025</v>
      </c>
      <c r="C159" s="227" t="s">
        <v>886</v>
      </c>
      <c r="D159" s="227">
        <v>1.0</v>
      </c>
      <c r="E159" s="227">
        <v>1.0</v>
      </c>
      <c r="F159" s="227">
        <v>1.0</v>
      </c>
      <c r="G159" s="253" t="str">
        <f t="shared" si="5"/>
        <v>15.6</v>
      </c>
      <c r="H159" s="254">
        <v>15.0</v>
      </c>
      <c r="I159" s="254">
        <v>15.0</v>
      </c>
      <c r="J159" s="254" t="str">
        <f>H159/Main!$D$9</f>
        <v>15</v>
      </c>
      <c r="K159" s="254" t="str">
        <f>I159/Main!$D$10</f>
        <v>15</v>
      </c>
      <c r="L159" s="254" t="str">
        <f t="shared" si="6"/>
        <v>1</v>
      </c>
      <c r="M159" s="254">
        <v>0.3</v>
      </c>
      <c r="N159" s="255"/>
      <c r="O159" s="255"/>
      <c r="P159" s="255"/>
      <c r="Q159" s="256"/>
      <c r="R159" s="255"/>
      <c r="S159" s="257"/>
      <c r="T159" s="257"/>
      <c r="U159" s="256">
        <v>10000.0</v>
      </c>
      <c r="V159" s="255"/>
      <c r="W159" s="350"/>
      <c r="X159" s="257"/>
      <c r="Y159" s="255"/>
      <c r="Z159" s="255"/>
      <c r="AA159" s="255"/>
      <c r="AB159" s="255"/>
      <c r="AC159" s="351" t="s">
        <v>913</v>
      </c>
      <c r="AD159" s="225">
        <v>8.0</v>
      </c>
      <c r="AE159" s="225">
        <v>0.0</v>
      </c>
      <c r="AF159" s="225">
        <v>0.0</v>
      </c>
      <c r="AG159" s="309">
        <v>4.0</v>
      </c>
      <c r="AH159" s="225">
        <v>20.0</v>
      </c>
      <c r="AI159" s="225">
        <v>0.0</v>
      </c>
      <c r="AJ159" s="225">
        <v>0.0</v>
      </c>
      <c r="AK159" s="225">
        <v>0.0</v>
      </c>
      <c r="AL159" s="225">
        <v>0.0</v>
      </c>
      <c r="AM159" s="225">
        <v>0.0</v>
      </c>
      <c r="AN159" s="225">
        <v>0.0</v>
      </c>
      <c r="AO159" s="225">
        <v>0.0</v>
      </c>
      <c r="AP159" s="225">
        <v>0.0</v>
      </c>
      <c r="AQ159" s="225">
        <v>0.0</v>
      </c>
      <c r="AR159" s="225">
        <v>0.0</v>
      </c>
      <c r="AS159" s="225">
        <v>0.0</v>
      </c>
      <c r="AT159" s="225">
        <v>0.0</v>
      </c>
      <c r="AU159" s="225">
        <v>0.0</v>
      </c>
      <c r="AV159" s="225">
        <v>0.0</v>
      </c>
      <c r="AW159" s="225">
        <v>0.0</v>
      </c>
      <c r="AX159" s="225">
        <v>0.0</v>
      </c>
      <c r="AY159" s="239" t="str">
        <f t="shared" ref="AY159:BS159" si="643">IF(AD159 = 0, "", AD159)</f>
        <v>8</v>
      </c>
      <c r="AZ159" s="227" t="str">
        <f t="shared" si="643"/>
        <v/>
      </c>
      <c r="BA159" s="227" t="str">
        <f t="shared" si="643"/>
        <v/>
      </c>
      <c r="BB159" s="309" t="str">
        <f t="shared" si="643"/>
        <v>4</v>
      </c>
      <c r="BC159" s="225" t="str">
        <f t="shared" si="643"/>
        <v>20</v>
      </c>
      <c r="BD159" s="227" t="str">
        <f t="shared" si="643"/>
        <v/>
      </c>
      <c r="BE159" s="227" t="str">
        <f t="shared" si="643"/>
        <v/>
      </c>
      <c r="BF159" s="227" t="str">
        <f t="shared" si="643"/>
        <v/>
      </c>
      <c r="BG159" s="227" t="str">
        <f t="shared" si="643"/>
        <v/>
      </c>
      <c r="BH159" s="227" t="str">
        <f t="shared" si="643"/>
        <v/>
      </c>
      <c r="BI159" s="227" t="str">
        <f t="shared" si="643"/>
        <v/>
      </c>
      <c r="BJ159" s="227" t="str">
        <f t="shared" si="643"/>
        <v/>
      </c>
      <c r="BK159" s="227" t="str">
        <f t="shared" si="643"/>
        <v/>
      </c>
      <c r="BL159" s="227" t="str">
        <f t="shared" si="643"/>
        <v/>
      </c>
      <c r="BM159" s="227" t="str">
        <f t="shared" si="643"/>
        <v/>
      </c>
      <c r="BN159" s="227" t="str">
        <f t="shared" si="643"/>
        <v/>
      </c>
      <c r="BO159" s="227" t="str">
        <f t="shared" si="643"/>
        <v/>
      </c>
      <c r="BP159" s="227" t="str">
        <f t="shared" si="643"/>
        <v/>
      </c>
      <c r="BQ159" s="227" t="str">
        <f t="shared" si="643"/>
        <v/>
      </c>
      <c r="BR159" s="227" t="str">
        <f t="shared" si="643"/>
        <v/>
      </c>
      <c r="BS159" s="238" t="str">
        <f t="shared" si="643"/>
        <v/>
      </c>
      <c r="BT159" s="239" t="str">
        <f>$AY159*Assembly!Y$4+$AZ159*Assembly!Y$5+$BA159*Assembly!Y$6+$BB159*Assembly!Y$7+$BC159*Assembly!Y$8+$BD159*Assembly!Y$9+$BE159*Assembly!Y$10+$BF159*Assembly!Y$11+$BG159*Assembly!Y$12+$BH159*Assembly!Y$13+$BI159*Assembly!Y$14+$BJ159*Assembly!Y$15+$BK159*Assembly!Y$16+$BL159*Assembly!Y$17+$BM159*Assembly!Y$18+$BN159*Assembly!Y$19+$BO159*Assembly!Y$20+$BP159*Assembly!Y$21+$BQ159*Assembly!Y$22+$BR159*Assembly!Y$23+$BS159*Assembly!Y$24</f>
        <v>420</v>
      </c>
      <c r="BU159" s="225" t="str">
        <f t="shared" si="8"/>
        <v>27</v>
      </c>
      <c r="BV159" s="225" t="str">
        <f>$AY159*Assembly!AC$4+$AZ159*Assembly!AC$5+$BA159*Assembly!AC$6+$BB159*Assembly!AC$7+$BC159*Assembly!AC$8+$BD159*Assembly!AC$9+$BE159*Assembly!AC$10+$BF159*Assembly!AC$11+$BG159*Assembly!AC$12+$BH159*Assembly!AC$13+$BI159*Assembly!AC$14+$BJ159*Assembly!AC$15+$BK159*Assembly!AC$16+$BL159*Assembly!AC$17+$BM159*Assembly!AC$18+$BN159*Assembly!AC$19+$BO159*Assembly!AC$20+$BP159*Assembly!AC$21+$BQ159*Assembly!AC$22+$BR159*Assembly!AC$23+$BS159*Assembly!AC$24</f>
        <v>1,640</v>
      </c>
      <c r="BW159" s="240" t="str">
        <f t="shared" si="9"/>
        <v>3.90</v>
      </c>
      <c r="BX159" s="241" t="str">
        <f t="shared" si="10"/>
        <v>105</v>
      </c>
      <c r="BY159" s="242" t="str">
        <f t="shared" si="11"/>
        <v>61.0</v>
      </c>
      <c r="BZ159" s="355" t="str">
        <f t="shared" si="623"/>
        <v>23.81 N</v>
      </c>
      <c r="CA159" s="225" t="str">
        <f>$AY159*Assembly!X$4+$AZ159*Assembly!X$5+$BA159*Assembly!X$6+$BB159*Assembly!X$7+$BC159*Assembly!X$8+$BD159*Assembly!X$9+$BE159*Assembly!X$10+$BF159*Assembly!X$11+$BG159*Assembly!X$12+$BH159*Assembly!X$13+$BI159*Assembly!X$14+$BJ159*Assembly!X$15+$BK159*Assembly!X$16+$BL159*Assembly!X$17+$BM159*Assembly!X$18+$BN159*Assembly!X$19+$BO159*Assembly!X$20+$BP159*Assembly!X$21+$BQ159*Assembly!X$22+$BR159*Assembly!X$23+$BS159*Assembly!X$24</f>
        <v>92</v>
      </c>
      <c r="CB159" s="225" t="str">
        <f t="shared" si="12"/>
        <v>14,311</v>
      </c>
      <c r="CC159" s="223" t="str">
        <f t="shared" si="13"/>
        <v>0.0143</v>
      </c>
      <c r="CD159" s="243" t="str">
        <f>$AY159*Assembly!AB$4+$AZ159*Assembly!AB$5+$BA159*Assembly!AB$6+$BB159*Assembly!AB$7+$BC159*Assembly!AB$8+$BD159*Assembly!AB$9+$BE159*Assembly!AB$10+$BF159*Assembly!AB$11+$BG159*Assembly!AB$12+$BH159*Assembly!AB$13+$BI159*Assembly!AB$14+$BJ159*Assembly!AB$15+$BK159*Assembly!AB$16+$BL159*Assembly!AB$17+$BM159*Assembly!AB$18+$BN159*Assembly!AB$19+$BO159*Assembly!AB$20+$BP159*Assembly!AB$21+$BQ159*Assembly!AB$22+$BR159*Assembly!AB$23+$BS159*Assembly!AB$24</f>
        <v>216</v>
      </c>
      <c r="CE159" s="256" t="str">
        <f>$AY159*Assembly!M$4+$AZ159*Assembly!M$5+$BA159*Assembly!M$6+$BB159*Assembly!M$7+$BC159*Assembly!M$8+$BD159*Assembly!M$9+$BE159*Assembly!M$10+$BF159*Assembly!M$11+$BG159*Assembly!M$12+$BH159*Assembly!M$13+$BI159*Assembly!M$14+$BJ159*Assembly!M$15+$BK159*Assembly!M$16+$BL159*Assembly!M$17+$BM159*Assembly!M$18+$BN159*Assembly!M$19+$BO159*Assembly!M$20+$BP159*Assembly!M$21+$BQ159*Assembly!M$22+$BR159*Assembly!M$23+$BS159*Assembly!M$24</f>
        <v>488</v>
      </c>
      <c r="CF159" s="256" t="str">
        <f>$AY159*Assembly!N$4+$AZ159*Assembly!N$5+$BA159*Assembly!N$6+$BB159*Assembly!N$7+$BC159*Assembly!N$8+$BD159*Assembly!N$9+$BE159*Assembly!N$10+$BF159*Assembly!N$11+$BG159*Assembly!N$12+$BH159*Assembly!N$13+$BI159*Assembly!N$14+$BJ159*Assembly!N$15+$BK159*Assembly!N$16+$BL159*Assembly!N$17+$BM159*Assembly!N$18+$BN159*Assembly!N$19+$BO159*Assembly!N$20+$BP159*Assembly!N$21+$BQ159*Assembly!N$22+$BR159*Assembly!N$23+$BS159*Assembly!N$24</f>
        <v>0</v>
      </c>
      <c r="CG159" s="256" t="str">
        <f>$AY159*Assembly!O$4+$AZ159*Assembly!O$5+$BA159*Assembly!O$6+$BB159*Assembly!O$7+$BC159*Assembly!O$8+$BD159*Assembly!O$9+$BE159*Assembly!O$10+$BF159*Assembly!O$11+$BG159*Assembly!O$12+$BH159*Assembly!O$13+$BI159*Assembly!O$14+$BJ159*Assembly!O$15+$BK159*Assembly!O$16+$BL159*Assembly!O$17+$BM159*Assembly!O$18+$BN159*Assembly!O$19+$BO159*Assembly!O$20+$BP159*Assembly!O$21+$BQ159*Assembly!O$22+$BR159*Assembly!O$23+$BS159*Assembly!O$24</f>
        <v>0</v>
      </c>
      <c r="CH159" s="254" t="str">
        <f>$AY159*Assembly!P$4+$AZ159*Assembly!P$5+$BA159*Assembly!P$6+$BB159*Assembly!P$7+$BC159*Assembly!P$8+$BD159*Assembly!P$9+$BE159*Assembly!P$10+$BF159*Assembly!P$11+$BG159*Assembly!P$12+$BH159*Assembly!P$13+$BI159*Assembly!P$14+$BJ159*Assembly!P$15+$BK159*Assembly!P$16+$BL159*Assembly!P$17+$BM159*Assembly!P$18+$BN159*Assembly!P$19+$BO159*Assembly!P$20+$BP159*Assembly!P$21+$BQ159*Assembly!P$22+$BR159*Assembly!P$23+$BS159*Assembly!P$24</f>
        <v>0</v>
      </c>
      <c r="CI159" s="254" t="str">
        <f>$AY159*Assembly!Q$4+$AZ159*Assembly!Q$5+$BA159*Assembly!Q$6+$BB159*Assembly!Q$7+$BC159*Assembly!Q$8+$BD159*Assembly!Q$9+$BE159*Assembly!Q$10+$BF159*Assembly!Q$11+$BG159*Assembly!Q$12+$BH159*Assembly!Q$13+$BI159*Assembly!Q$14+$BJ159*Assembly!Q$15+$BK159*Assembly!Q$16+$BL159*Assembly!Q$17+$BM159*Assembly!Q$18+$BN159*Assembly!Q$19+$BO159*Assembly!Q$20+$BP159*Assembly!Q$21+$BQ159*Assembly!Q$22+$BR159*Assembly!Q$23+$BS159*Assembly!Q$24</f>
        <v>0</v>
      </c>
      <c r="CJ159" s="256" t="str">
        <f>$AY159*Assembly!R$4+$AZ159*Assembly!R$5+$BA159*Assembly!R$6+$BB159*Assembly!R$7+$BC159*Assembly!R$8+$BD159*Assembly!R$9+$BE159*Assembly!R$10+$BF159*Assembly!R$11+$BG159*Assembly!R$12+$BH159*Assembly!R$13+$BI159*Assembly!R$14+$BJ159*Assembly!R$15+$BK159*Assembly!R$16+$BL159*Assembly!R$17+$BM159*Assembly!R$18+$BN159*Assembly!R$19+$BO159*Assembly!R$20+$BP159*Assembly!R$21+$BQ159*Assembly!R$22+$BR159*Assembly!R$23+$BS159*Assembly!R$24</f>
        <v>0</v>
      </c>
      <c r="CK159" s="254" t="str">
        <f>$AY159*Assembly!S$4+$AZ159*Assembly!S$5+$BA159*Assembly!S$6+$BB159*Assembly!S$7+$BC159*Assembly!S$8+$BD159*Assembly!S$9+$BE159*Assembly!S$10+$BF159*Assembly!S$11+$BG159*Assembly!S$12+$BH159*Assembly!S$13+$BI159*Assembly!S$14+$BJ159*Assembly!S$15+$BK159*Assembly!S$16+$BL159*Assembly!S$17+$BM159*Assembly!S$18+$BN159*Assembly!S$19+$BO159*Assembly!S$20+$BP159*Assembly!S$21+$BQ159*Assembly!S$22+$BR159*Assembly!S$23+$BS159*Assembly!S$24</f>
        <v>0</v>
      </c>
      <c r="CL159" s="254" t="str">
        <f>$AY159*Assembly!T$4+$AZ159*Assembly!T$5+$BA159*Assembly!T$6+$BB159*Assembly!T$7+$BC159*Assembly!T$8+$BD159*Assembly!T$9+$BE159*Assembly!T$10+$BF159*Assembly!T$11+$BG159*Assembly!T$12+$BH159*Assembly!T$13+$BI159*Assembly!T$14+$BJ159*Assembly!T$15+$BK159*Assembly!T$16+$BL159*Assembly!T$17+$BM159*Assembly!T$18+$BN159*Assembly!T$19+$BO159*Assembly!T$20+$BP159*Assembly!T$21+$BQ159*Assembly!T$22+$BR159*Assembly!T$23+$BS159*Assembly!T$24</f>
        <v>0</v>
      </c>
      <c r="CM159" s="254" t="str">
        <f>$AY159*Assembly!U$4+$AZ159*Assembly!U$5+$BA159*Assembly!U$6+$BB159*Assembly!U$7+$BC159*Assembly!U$8+$BD159*Assembly!U$9+$BE159*Assembly!U$10+$BF159*Assembly!U$11+$BG159*Assembly!U$12+$BH159*Assembly!U$13+$BI159*Assembly!U$14+$BJ159*Assembly!U$15+$BK159*Assembly!U$16+$BL159*Assembly!U$17+$BM159*Assembly!U$18+$BN159*Assembly!U$19+$BO159*Assembly!U$20+$BP159*Assembly!U$21+$BQ159*Assembly!U$22+$BR159*Assembly!U$23+$BS159*Assembly!U$24</f>
        <v>0</v>
      </c>
      <c r="CN159" s="256" t="str">
        <f>$AY159*Assembly!V$4+$AZ159*Assembly!V$5+$BA159*Assembly!V$6+$BB159*Assembly!V$7+$BC159*Assembly!V$8+$BD159*Assembly!V$9+$BE159*Assembly!V$10+$BF159*Assembly!V$11+$BG159*Assembly!V$12+$BH159*Assembly!V$13+$BI159*Assembly!V$14+$BJ159*Assembly!V$15+$BK159*Assembly!V$16+$BL159*Assembly!V$17+$BM159*Assembly!V$18+$BN159*Assembly!V$19+$BO159*Assembly!V$20+$BP159*Assembly!V$21+$BQ159*Assembly!V$22+$BR159*Assembly!V$23+$BS159*Assembly!V$24</f>
        <v>0</v>
      </c>
      <c r="CO159" s="256" t="str">
        <f>CE159*Refining!$F$3</f>
        <v>871</v>
      </c>
      <c r="CP159" s="256" t="str">
        <f>CF159*Refining!$F$4</f>
        <v>0</v>
      </c>
      <c r="CQ159" s="256" t="str">
        <f>CG159*Refining!$F$5</f>
        <v>0</v>
      </c>
      <c r="CR159" s="256" t="str">
        <f>CH159*Refining!$F$6</f>
        <v>0</v>
      </c>
      <c r="CS159" s="256" t="str">
        <f>CI159*Refining!$F$7</f>
        <v>0</v>
      </c>
      <c r="CT159" s="256" t="str">
        <f>CJ159*Refining!$F$8</f>
        <v>0</v>
      </c>
      <c r="CU159" s="256" t="str">
        <f>CK159*Refining!$F$9</f>
        <v>0</v>
      </c>
      <c r="CV159" s="256" t="str">
        <f>CL159*Refining!$F$10</f>
        <v>0</v>
      </c>
      <c r="CW159" s="256" t="str">
        <f>CM159*Refining!$F$11</f>
        <v>0</v>
      </c>
      <c r="CX159" s="256" t="str">
        <f>CN159*Refining!$F$12</f>
        <v>0</v>
      </c>
      <c r="CY159" s="248" t="str">
        <f t="shared" ref="CY159:DR159" si="644">IF(CE159 = 0, "", CE159)</f>
        <v>488</v>
      </c>
      <c r="CZ159" s="245" t="str">
        <f t="shared" si="644"/>
        <v/>
      </c>
      <c r="DA159" s="245" t="str">
        <f t="shared" si="644"/>
        <v/>
      </c>
      <c r="DB159" s="245" t="str">
        <f t="shared" si="644"/>
        <v/>
      </c>
      <c r="DC159" s="245" t="str">
        <f t="shared" si="644"/>
        <v/>
      </c>
      <c r="DD159" s="245" t="str">
        <f t="shared" si="644"/>
        <v/>
      </c>
      <c r="DE159" s="245" t="str">
        <f t="shared" si="644"/>
        <v/>
      </c>
      <c r="DF159" s="245" t="str">
        <f t="shared" si="644"/>
        <v/>
      </c>
      <c r="DG159" s="245" t="str">
        <f t="shared" si="644"/>
        <v/>
      </c>
      <c r="DH159" s="246" t="str">
        <f t="shared" si="644"/>
        <v/>
      </c>
      <c r="DI159" s="248" t="str">
        <f t="shared" si="644"/>
        <v>871</v>
      </c>
      <c r="DJ159" s="245" t="str">
        <f t="shared" si="644"/>
        <v/>
      </c>
      <c r="DK159" s="245" t="str">
        <f t="shared" si="644"/>
        <v/>
      </c>
      <c r="DL159" s="245" t="str">
        <f t="shared" si="644"/>
        <v/>
      </c>
      <c r="DM159" s="245" t="str">
        <f t="shared" si="644"/>
        <v/>
      </c>
      <c r="DN159" s="245" t="str">
        <f t="shared" si="644"/>
        <v/>
      </c>
      <c r="DO159" s="245" t="str">
        <f t="shared" si="644"/>
        <v/>
      </c>
      <c r="DP159" s="245" t="str">
        <f t="shared" si="644"/>
        <v/>
      </c>
      <c r="DQ159" s="245" t="str">
        <f t="shared" si="644"/>
        <v/>
      </c>
      <c r="DR159" s="246" t="str">
        <f t="shared" si="644"/>
        <v/>
      </c>
      <c r="DS159" s="248" t="str">
        <f t="shared" si="15"/>
        <v>488</v>
      </c>
      <c r="DT159" s="249" t="str">
        <f t="shared" si="16"/>
        <v>871</v>
      </c>
      <c r="DU159" s="225" t="str">
        <f>CY159*'Ores &amp; Ingots'!$C$3+CZ159*'Ores &amp; Ingots'!$C$4+DA159*'Ores &amp; Ingots'!$C$5+DB159*'Ores &amp; Ingots'!$C$6+DC159*'Ores &amp; Ingots'!$C$7+DD159*'Ores &amp; Ingots'!$C$8+DE159*'Ores &amp; Ingots'!$C$9+DF159*'Ores &amp; Ingots'!$C$10+DG159*'Ores &amp; Ingots'!$C$11+DH159*'Ores &amp; Ingots'!$C$12</f>
        <v>62</v>
      </c>
      <c r="DV159" s="225" t="str">
        <f>DI159*'Ores &amp; Ingots'!$B$3+DJ159*'Ores &amp; Ingots'!$B$4+DK159*'Ores &amp; Ingots'!$B$5+DL159*'Ores &amp; Ingots'!$B$6+DM159*'Ores &amp; Ingots'!$B$7+DN159*'Ores &amp; Ingots'!$B$8+DO159*'Ores &amp; Ingots'!$B$9+DP159*'Ores &amp; Ingots'!$B$10+DQ159*'Ores &amp; Ingots'!$B$11+DR159*'Ores &amp; Ingots'!$B$12</f>
        <v>322</v>
      </c>
      <c r="DW159" s="249" t="str">
        <f>CY159*Refining!$G$3+CZ159*Refining!$G$4+DA159*Refining!$G$5+DB159*Refining!$G$6+DC159*Refining!$G$7+DD159*Refining!$G$8+DE159*Refining!$G$9+DF159*Refining!$G$10+DG159*Refining!$G$11+DH159*Refining!$G$12</f>
        <v>34</v>
      </c>
      <c r="DX159" s="249" t="str">
        <f t="shared" si="17"/>
        <v>5,214</v>
      </c>
      <c r="DY159" s="250" t="str">
        <f t="shared" si="18"/>
        <v>0.0052</v>
      </c>
      <c r="DZ159" s="248" t="str">
        <f t="shared" si="19"/>
        <v>141</v>
      </c>
      <c r="EA159" s="251" t="str">
        <f t="shared" ref="EA159:EB159" si="645">DZ159/60</f>
        <v>2.3</v>
      </c>
      <c r="EB159" s="251" t="str">
        <f t="shared" si="645"/>
        <v>0.0</v>
      </c>
      <c r="EC159" s="543" t="str">
        <f t="shared" si="21"/>
        <v>0.00</v>
      </c>
      <c r="ED159" s="248" t="str">
        <f t="shared" si="22"/>
        <v>19,525</v>
      </c>
      <c r="EE159" s="251" t="str">
        <f t="shared" ref="EE159:EF159" si="646">ED159/1000</f>
        <v>19.5</v>
      </c>
      <c r="EF159" s="252" t="str">
        <f t="shared" si="646"/>
        <v>0.02</v>
      </c>
      <c r="EG159" s="544" t="str">
        <f t="shared" si="24"/>
        <v>0.0195</v>
      </c>
      <c r="EH159" s="225" t="s">
        <v>12</v>
      </c>
    </row>
    <row r="160">
      <c r="A160" s="33"/>
      <c r="B160" s="226" t="s">
        <v>1025</v>
      </c>
      <c r="C160" s="227" t="s">
        <v>885</v>
      </c>
      <c r="D160" s="227">
        <v>1.0</v>
      </c>
      <c r="E160" s="227">
        <v>1.0</v>
      </c>
      <c r="F160" s="227">
        <v>1.0</v>
      </c>
      <c r="G160" s="253" t="str">
        <f t="shared" si="5"/>
        <v>0.1</v>
      </c>
      <c r="H160" s="254">
        <v>10.0</v>
      </c>
      <c r="I160" s="254">
        <v>10.0</v>
      </c>
      <c r="J160" s="254" t="str">
        <f>H160/Main!$D$9</f>
        <v>10</v>
      </c>
      <c r="K160" s="254" t="str">
        <f>I160/Main!$D$10</f>
        <v>10</v>
      </c>
      <c r="L160" s="254" t="str">
        <f t="shared" si="6"/>
        <v>1</v>
      </c>
      <c r="M160" s="254">
        <v>0.3</v>
      </c>
      <c r="N160" s="255"/>
      <c r="O160" s="255"/>
      <c r="P160" s="255"/>
      <c r="Q160" s="256"/>
      <c r="R160" s="255"/>
      <c r="S160" s="257"/>
      <c r="T160" s="257"/>
      <c r="U160" s="256" t="s">
        <v>12</v>
      </c>
      <c r="V160" s="255"/>
      <c r="W160" s="257"/>
      <c r="X160" s="257"/>
      <c r="Y160" s="255"/>
      <c r="Z160" s="255"/>
      <c r="AA160" s="255"/>
      <c r="AB160" s="255"/>
      <c r="AC160" s="335"/>
      <c r="AD160" s="225">
        <v>2.0</v>
      </c>
      <c r="AE160" s="225">
        <v>0.0</v>
      </c>
      <c r="AF160" s="225">
        <v>0.0</v>
      </c>
      <c r="AG160" s="309">
        <v>1.0</v>
      </c>
      <c r="AH160" s="225">
        <v>5.0</v>
      </c>
      <c r="AI160" s="225">
        <v>0.0</v>
      </c>
      <c r="AJ160" s="225">
        <v>0.0</v>
      </c>
      <c r="AK160" s="225">
        <v>0.0</v>
      </c>
      <c r="AL160" s="225">
        <v>0.0</v>
      </c>
      <c r="AM160" s="225">
        <v>0.0</v>
      </c>
      <c r="AN160" s="225">
        <v>0.0</v>
      </c>
      <c r="AO160" s="225">
        <v>0.0</v>
      </c>
      <c r="AP160" s="225">
        <v>0.0</v>
      </c>
      <c r="AQ160" s="225">
        <v>0.0</v>
      </c>
      <c r="AR160" s="225">
        <v>0.0</v>
      </c>
      <c r="AS160" s="225">
        <v>0.0</v>
      </c>
      <c r="AT160" s="225">
        <v>0.0</v>
      </c>
      <c r="AU160" s="225">
        <v>0.0</v>
      </c>
      <c r="AV160" s="225">
        <v>0.0</v>
      </c>
      <c r="AW160" s="225">
        <v>0.0</v>
      </c>
      <c r="AX160" s="225">
        <v>0.0</v>
      </c>
      <c r="AY160" s="239" t="str">
        <f t="shared" ref="AY160:BS160" si="647">IF(AD160 = 0, "", AD160)</f>
        <v>2</v>
      </c>
      <c r="AZ160" s="227" t="str">
        <f t="shared" si="647"/>
        <v/>
      </c>
      <c r="BA160" s="227" t="str">
        <f t="shared" si="647"/>
        <v/>
      </c>
      <c r="BB160" s="309" t="str">
        <f t="shared" si="647"/>
        <v>1</v>
      </c>
      <c r="BC160" s="225" t="str">
        <f t="shared" si="647"/>
        <v>5</v>
      </c>
      <c r="BD160" s="227" t="str">
        <f t="shared" si="647"/>
        <v/>
      </c>
      <c r="BE160" s="227" t="str">
        <f t="shared" si="647"/>
        <v/>
      </c>
      <c r="BF160" s="227" t="str">
        <f t="shared" si="647"/>
        <v/>
      </c>
      <c r="BG160" s="227" t="str">
        <f t="shared" si="647"/>
        <v/>
      </c>
      <c r="BH160" s="227" t="str">
        <f t="shared" si="647"/>
        <v/>
      </c>
      <c r="BI160" s="227" t="str">
        <f t="shared" si="647"/>
        <v/>
      </c>
      <c r="BJ160" s="227" t="str">
        <f t="shared" si="647"/>
        <v/>
      </c>
      <c r="BK160" s="227" t="str">
        <f t="shared" si="647"/>
        <v/>
      </c>
      <c r="BL160" s="227" t="str">
        <f t="shared" si="647"/>
        <v/>
      </c>
      <c r="BM160" s="227" t="str">
        <f t="shared" si="647"/>
        <v/>
      </c>
      <c r="BN160" s="227" t="str">
        <f t="shared" si="647"/>
        <v/>
      </c>
      <c r="BO160" s="227" t="str">
        <f t="shared" si="647"/>
        <v/>
      </c>
      <c r="BP160" s="227" t="str">
        <f t="shared" si="647"/>
        <v/>
      </c>
      <c r="BQ160" s="227" t="str">
        <f t="shared" si="647"/>
        <v/>
      </c>
      <c r="BR160" s="227" t="str">
        <f t="shared" si="647"/>
        <v/>
      </c>
      <c r="BS160" s="238" t="str">
        <f t="shared" si="647"/>
        <v/>
      </c>
      <c r="BT160" s="239" t="str">
        <f>$AY160*Assembly!Y$4+$AZ160*Assembly!Y$5+$BA160*Assembly!Y$6+$BB160*Assembly!Y$7+$BC160*Assembly!Y$8+$BD160*Assembly!Y$9+$BE160*Assembly!Y$10+$BF160*Assembly!Y$11+$BG160*Assembly!Y$12+$BH160*Assembly!Y$13+$BI160*Assembly!Y$14+$BJ160*Assembly!Y$15+$BK160*Assembly!Y$16+$BL160*Assembly!Y$17+$BM160*Assembly!Y$18+$BN160*Assembly!Y$19+$BO160*Assembly!Y$20+$BP160*Assembly!Y$21+$BQ160*Assembly!Y$22+$BR160*Assembly!Y$23+$BS160*Assembly!Y$24</f>
        <v>105</v>
      </c>
      <c r="BU160" s="225" t="str">
        <f t="shared" si="8"/>
        <v>840</v>
      </c>
      <c r="BV160" s="225" t="str">
        <f>$AY160*Assembly!AC$4+$AZ160*Assembly!AC$5+$BA160*Assembly!AC$6+$BB160*Assembly!AC$7+$BC160*Assembly!AC$8+$BD160*Assembly!AC$9+$BE160*Assembly!AC$10+$BF160*Assembly!AC$11+$BG160*Assembly!AC$12+$BH160*Assembly!AC$13+$BI160*Assembly!AC$14+$BJ160*Assembly!AC$15+$BK160*Assembly!AC$16+$BL160*Assembly!AC$17+$BM160*Assembly!AC$18+$BN160*Assembly!AC$19+$BO160*Assembly!AC$20+$BP160*Assembly!AC$21+$BQ160*Assembly!AC$22+$BR160*Assembly!AC$23+$BS160*Assembly!AC$24</f>
        <v>410</v>
      </c>
      <c r="BW160" s="240" t="str">
        <f t="shared" si="9"/>
        <v>3.90</v>
      </c>
      <c r="BX160" s="241" t="str">
        <f t="shared" si="10"/>
        <v>3280</v>
      </c>
      <c r="BY160" s="242" t="str">
        <f t="shared" si="11"/>
        <v>0.5</v>
      </c>
      <c r="BZ160" s="355" t="str">
        <f t="shared" si="623"/>
        <v>?</v>
      </c>
      <c r="CA160" s="225" t="str">
        <f>$AY160*Assembly!X$4+$AZ160*Assembly!X$5+$BA160*Assembly!X$6+$BB160*Assembly!X$7+$BC160*Assembly!X$8+$BD160*Assembly!X$9+$BE160*Assembly!X$10+$BF160*Assembly!X$11+$BG160*Assembly!X$12+$BH160*Assembly!X$13+$BI160*Assembly!X$14+$BJ160*Assembly!X$15+$BK160*Assembly!X$16+$BL160*Assembly!X$17+$BM160*Assembly!X$18+$BN160*Assembly!X$19+$BO160*Assembly!X$20+$BP160*Assembly!X$21+$BQ160*Assembly!X$22+$BR160*Assembly!X$23+$BS160*Assembly!X$24</f>
        <v>23</v>
      </c>
      <c r="CB160" s="225" t="str">
        <f t="shared" si="12"/>
        <v>3,578</v>
      </c>
      <c r="CC160" s="223" t="str">
        <f t="shared" si="13"/>
        <v>0.0036</v>
      </c>
      <c r="CD160" s="243" t="str">
        <f>$AY160*Assembly!AB$4+$AZ160*Assembly!AB$5+$BA160*Assembly!AB$6+$BB160*Assembly!AB$7+$BC160*Assembly!AB$8+$BD160*Assembly!AB$9+$BE160*Assembly!AB$10+$BF160*Assembly!AB$11+$BG160*Assembly!AB$12+$BH160*Assembly!AB$13+$BI160*Assembly!AB$14+$BJ160*Assembly!AB$15+$BK160*Assembly!AB$16+$BL160*Assembly!AB$17+$BM160*Assembly!AB$18+$BN160*Assembly!AB$19+$BO160*Assembly!AB$20+$BP160*Assembly!AB$21+$BQ160*Assembly!AB$22+$BR160*Assembly!AB$23+$BS160*Assembly!AB$24</f>
        <v>54</v>
      </c>
      <c r="CE160" s="256" t="str">
        <f>$AY160*Assembly!M$4+$AZ160*Assembly!M$5+$BA160*Assembly!M$6+$BB160*Assembly!M$7+$BC160*Assembly!M$8+$BD160*Assembly!M$9+$BE160*Assembly!M$10+$BF160*Assembly!M$11+$BG160*Assembly!M$12+$BH160*Assembly!M$13+$BI160*Assembly!M$14+$BJ160*Assembly!M$15+$BK160*Assembly!M$16+$BL160*Assembly!M$17+$BM160*Assembly!M$18+$BN160*Assembly!M$19+$BO160*Assembly!M$20+$BP160*Assembly!M$21+$BQ160*Assembly!M$22+$BR160*Assembly!M$23+$BS160*Assembly!M$24</f>
        <v>122</v>
      </c>
      <c r="CF160" s="256" t="str">
        <f>$AY160*Assembly!N$4+$AZ160*Assembly!N$5+$BA160*Assembly!N$6+$BB160*Assembly!N$7+$BC160*Assembly!N$8+$BD160*Assembly!N$9+$BE160*Assembly!N$10+$BF160*Assembly!N$11+$BG160*Assembly!N$12+$BH160*Assembly!N$13+$BI160*Assembly!N$14+$BJ160*Assembly!N$15+$BK160*Assembly!N$16+$BL160*Assembly!N$17+$BM160*Assembly!N$18+$BN160*Assembly!N$19+$BO160*Assembly!N$20+$BP160*Assembly!N$21+$BQ160*Assembly!N$22+$BR160*Assembly!N$23+$BS160*Assembly!N$24</f>
        <v>0</v>
      </c>
      <c r="CG160" s="256" t="str">
        <f>$AY160*Assembly!O$4+$AZ160*Assembly!O$5+$BA160*Assembly!O$6+$BB160*Assembly!O$7+$BC160*Assembly!O$8+$BD160*Assembly!O$9+$BE160*Assembly!O$10+$BF160*Assembly!O$11+$BG160*Assembly!O$12+$BH160*Assembly!O$13+$BI160*Assembly!O$14+$BJ160*Assembly!O$15+$BK160*Assembly!O$16+$BL160*Assembly!O$17+$BM160*Assembly!O$18+$BN160*Assembly!O$19+$BO160*Assembly!O$20+$BP160*Assembly!O$21+$BQ160*Assembly!O$22+$BR160*Assembly!O$23+$BS160*Assembly!O$24</f>
        <v>0</v>
      </c>
      <c r="CH160" s="254" t="str">
        <f>$AY160*Assembly!P$4+$AZ160*Assembly!P$5+$BA160*Assembly!P$6+$BB160*Assembly!P$7+$BC160*Assembly!P$8+$BD160*Assembly!P$9+$BE160*Assembly!P$10+$BF160*Assembly!P$11+$BG160*Assembly!P$12+$BH160*Assembly!P$13+$BI160*Assembly!P$14+$BJ160*Assembly!P$15+$BK160*Assembly!P$16+$BL160*Assembly!P$17+$BM160*Assembly!P$18+$BN160*Assembly!P$19+$BO160*Assembly!P$20+$BP160*Assembly!P$21+$BQ160*Assembly!P$22+$BR160*Assembly!P$23+$BS160*Assembly!P$24</f>
        <v>0</v>
      </c>
      <c r="CI160" s="254" t="str">
        <f>$AY160*Assembly!Q$4+$AZ160*Assembly!Q$5+$BA160*Assembly!Q$6+$BB160*Assembly!Q$7+$BC160*Assembly!Q$8+$BD160*Assembly!Q$9+$BE160*Assembly!Q$10+$BF160*Assembly!Q$11+$BG160*Assembly!Q$12+$BH160*Assembly!Q$13+$BI160*Assembly!Q$14+$BJ160*Assembly!Q$15+$BK160*Assembly!Q$16+$BL160*Assembly!Q$17+$BM160*Assembly!Q$18+$BN160*Assembly!Q$19+$BO160*Assembly!Q$20+$BP160*Assembly!Q$21+$BQ160*Assembly!Q$22+$BR160*Assembly!Q$23+$BS160*Assembly!Q$24</f>
        <v>0</v>
      </c>
      <c r="CJ160" s="256" t="str">
        <f>$AY160*Assembly!R$4+$AZ160*Assembly!R$5+$BA160*Assembly!R$6+$BB160*Assembly!R$7+$BC160*Assembly!R$8+$BD160*Assembly!R$9+$BE160*Assembly!R$10+$BF160*Assembly!R$11+$BG160*Assembly!R$12+$BH160*Assembly!R$13+$BI160*Assembly!R$14+$BJ160*Assembly!R$15+$BK160*Assembly!R$16+$BL160*Assembly!R$17+$BM160*Assembly!R$18+$BN160*Assembly!R$19+$BO160*Assembly!R$20+$BP160*Assembly!R$21+$BQ160*Assembly!R$22+$BR160*Assembly!R$23+$BS160*Assembly!R$24</f>
        <v>0</v>
      </c>
      <c r="CK160" s="254" t="str">
        <f>$AY160*Assembly!S$4+$AZ160*Assembly!S$5+$BA160*Assembly!S$6+$BB160*Assembly!S$7+$BC160*Assembly!S$8+$BD160*Assembly!S$9+$BE160*Assembly!S$10+$BF160*Assembly!S$11+$BG160*Assembly!S$12+$BH160*Assembly!S$13+$BI160*Assembly!S$14+$BJ160*Assembly!S$15+$BK160*Assembly!S$16+$BL160*Assembly!S$17+$BM160*Assembly!S$18+$BN160*Assembly!S$19+$BO160*Assembly!S$20+$BP160*Assembly!S$21+$BQ160*Assembly!S$22+$BR160*Assembly!S$23+$BS160*Assembly!S$24</f>
        <v>0</v>
      </c>
      <c r="CL160" s="254" t="str">
        <f>$AY160*Assembly!T$4+$AZ160*Assembly!T$5+$BA160*Assembly!T$6+$BB160*Assembly!T$7+$BC160*Assembly!T$8+$BD160*Assembly!T$9+$BE160*Assembly!T$10+$BF160*Assembly!T$11+$BG160*Assembly!T$12+$BH160*Assembly!T$13+$BI160*Assembly!T$14+$BJ160*Assembly!T$15+$BK160*Assembly!T$16+$BL160*Assembly!T$17+$BM160*Assembly!T$18+$BN160*Assembly!T$19+$BO160*Assembly!T$20+$BP160*Assembly!T$21+$BQ160*Assembly!T$22+$BR160*Assembly!T$23+$BS160*Assembly!T$24</f>
        <v>0</v>
      </c>
      <c r="CM160" s="254" t="str">
        <f>$AY160*Assembly!U$4+$AZ160*Assembly!U$5+$BA160*Assembly!U$6+$BB160*Assembly!U$7+$BC160*Assembly!U$8+$BD160*Assembly!U$9+$BE160*Assembly!U$10+$BF160*Assembly!U$11+$BG160*Assembly!U$12+$BH160*Assembly!U$13+$BI160*Assembly!U$14+$BJ160*Assembly!U$15+$BK160*Assembly!U$16+$BL160*Assembly!U$17+$BM160*Assembly!U$18+$BN160*Assembly!U$19+$BO160*Assembly!U$20+$BP160*Assembly!U$21+$BQ160*Assembly!U$22+$BR160*Assembly!U$23+$BS160*Assembly!U$24</f>
        <v>0</v>
      </c>
      <c r="CN160" s="256" t="str">
        <f>$AY160*Assembly!V$4+$AZ160*Assembly!V$5+$BA160*Assembly!V$6+$BB160*Assembly!V$7+$BC160*Assembly!V$8+$BD160*Assembly!V$9+$BE160*Assembly!V$10+$BF160*Assembly!V$11+$BG160*Assembly!V$12+$BH160*Assembly!V$13+$BI160*Assembly!V$14+$BJ160*Assembly!V$15+$BK160*Assembly!V$16+$BL160*Assembly!V$17+$BM160*Assembly!V$18+$BN160*Assembly!V$19+$BO160*Assembly!V$20+$BP160*Assembly!V$21+$BQ160*Assembly!V$22+$BR160*Assembly!V$23+$BS160*Assembly!V$24</f>
        <v>0</v>
      </c>
      <c r="CO160" s="256" t="str">
        <f>CE160*Refining!$F$3</f>
        <v>218</v>
      </c>
      <c r="CP160" s="256" t="str">
        <f>CF160*Refining!$F$4</f>
        <v>0</v>
      </c>
      <c r="CQ160" s="256" t="str">
        <f>CG160*Refining!$F$5</f>
        <v>0</v>
      </c>
      <c r="CR160" s="256" t="str">
        <f>CH160*Refining!$F$6</f>
        <v>0</v>
      </c>
      <c r="CS160" s="256" t="str">
        <f>CI160*Refining!$F$7</f>
        <v>0</v>
      </c>
      <c r="CT160" s="256" t="str">
        <f>CJ160*Refining!$F$8</f>
        <v>0</v>
      </c>
      <c r="CU160" s="256" t="str">
        <f>CK160*Refining!$F$9</f>
        <v>0</v>
      </c>
      <c r="CV160" s="256" t="str">
        <f>CL160*Refining!$F$10</f>
        <v>0</v>
      </c>
      <c r="CW160" s="256" t="str">
        <f>CM160*Refining!$F$11</f>
        <v>0</v>
      </c>
      <c r="CX160" s="256" t="str">
        <f>CN160*Refining!$F$12</f>
        <v>0</v>
      </c>
      <c r="CY160" s="248" t="str">
        <f t="shared" ref="CY160:DR160" si="648">IF(CE160 = 0, "", CE160)</f>
        <v>122</v>
      </c>
      <c r="CZ160" s="245" t="str">
        <f t="shared" si="648"/>
        <v/>
      </c>
      <c r="DA160" s="245" t="str">
        <f t="shared" si="648"/>
        <v/>
      </c>
      <c r="DB160" s="245" t="str">
        <f t="shared" si="648"/>
        <v/>
      </c>
      <c r="DC160" s="245" t="str">
        <f t="shared" si="648"/>
        <v/>
      </c>
      <c r="DD160" s="245" t="str">
        <f t="shared" si="648"/>
        <v/>
      </c>
      <c r="DE160" s="245" t="str">
        <f t="shared" si="648"/>
        <v/>
      </c>
      <c r="DF160" s="245" t="str">
        <f t="shared" si="648"/>
        <v/>
      </c>
      <c r="DG160" s="245" t="str">
        <f t="shared" si="648"/>
        <v/>
      </c>
      <c r="DH160" s="246" t="str">
        <f t="shared" si="648"/>
        <v/>
      </c>
      <c r="DI160" s="248" t="str">
        <f t="shared" si="648"/>
        <v>218</v>
      </c>
      <c r="DJ160" s="245" t="str">
        <f t="shared" si="648"/>
        <v/>
      </c>
      <c r="DK160" s="245" t="str">
        <f t="shared" si="648"/>
        <v/>
      </c>
      <c r="DL160" s="245" t="str">
        <f t="shared" si="648"/>
        <v/>
      </c>
      <c r="DM160" s="245" t="str">
        <f t="shared" si="648"/>
        <v/>
      </c>
      <c r="DN160" s="245" t="str">
        <f t="shared" si="648"/>
        <v/>
      </c>
      <c r="DO160" s="245" t="str">
        <f t="shared" si="648"/>
        <v/>
      </c>
      <c r="DP160" s="245" t="str">
        <f t="shared" si="648"/>
        <v/>
      </c>
      <c r="DQ160" s="245" t="str">
        <f t="shared" si="648"/>
        <v/>
      </c>
      <c r="DR160" s="246" t="str">
        <f t="shared" si="648"/>
        <v/>
      </c>
      <c r="DS160" s="248" t="str">
        <f t="shared" si="15"/>
        <v>122</v>
      </c>
      <c r="DT160" s="249" t="str">
        <f t="shared" si="16"/>
        <v>218</v>
      </c>
      <c r="DU160" s="225" t="str">
        <f>CY160*'Ores &amp; Ingots'!$C$3+CZ160*'Ores &amp; Ingots'!$C$4+DA160*'Ores &amp; Ingots'!$C$5+DB160*'Ores &amp; Ingots'!$C$6+DC160*'Ores &amp; Ingots'!$C$7+DD160*'Ores &amp; Ingots'!$C$8+DE160*'Ores &amp; Ingots'!$C$9+DF160*'Ores &amp; Ingots'!$C$10+DG160*'Ores &amp; Ingots'!$C$11+DH160*'Ores &amp; Ingots'!$C$12</f>
        <v>15</v>
      </c>
      <c r="DV160" s="225" t="str">
        <f>DI160*'Ores &amp; Ingots'!$B$3+DJ160*'Ores &amp; Ingots'!$B$4+DK160*'Ores &amp; Ingots'!$B$5+DL160*'Ores &amp; Ingots'!$B$6+DM160*'Ores &amp; Ingots'!$B$7+DN160*'Ores &amp; Ingots'!$B$8+DO160*'Ores &amp; Ingots'!$B$9+DP160*'Ores &amp; Ingots'!$B$10+DQ160*'Ores &amp; Ingots'!$B$11+DR160*'Ores &amp; Ingots'!$B$12</f>
        <v>81</v>
      </c>
      <c r="DW160" s="249" t="str">
        <f>CY160*Refining!$G$3+CZ160*Refining!$G$4+DA160*Refining!$G$5+DB160*Refining!$G$6+DC160*Refining!$G$7+DD160*Refining!$G$8+DE160*Refining!$G$9+DF160*Refining!$G$10+DG160*Refining!$G$11+DH160*Refining!$G$12</f>
        <v>8</v>
      </c>
      <c r="DX160" s="249" t="str">
        <f t="shared" si="17"/>
        <v>1,303</v>
      </c>
      <c r="DY160" s="250" t="str">
        <f t="shared" si="18"/>
        <v>0.0013</v>
      </c>
      <c r="DZ160" s="248" t="str">
        <f t="shared" si="19"/>
        <v>41</v>
      </c>
      <c r="EA160" s="251" t="str">
        <f t="shared" ref="EA160:EB160" si="649">DZ160/60</f>
        <v>0.7</v>
      </c>
      <c r="EB160" s="251" t="str">
        <f t="shared" si="649"/>
        <v>0.0</v>
      </c>
      <c r="EC160" s="543" t="str">
        <f t="shared" si="21"/>
        <v>0.00</v>
      </c>
      <c r="ED160" s="248" t="str">
        <f t="shared" si="22"/>
        <v>4,881</v>
      </c>
      <c r="EE160" s="251" t="str">
        <f t="shared" ref="EE160:EF160" si="650">ED160/1000</f>
        <v>4.9</v>
      </c>
      <c r="EF160" s="252" t="str">
        <f t="shared" si="650"/>
        <v>0.00</v>
      </c>
      <c r="EG160" s="544" t="str">
        <f t="shared" si="24"/>
        <v>0.0049</v>
      </c>
      <c r="EH160" s="225" t="s">
        <v>12</v>
      </c>
    </row>
    <row r="161" hidden="1">
      <c r="A161" s="33"/>
      <c r="B161" s="226" t="s">
        <v>1026</v>
      </c>
      <c r="C161" s="227" t="s">
        <v>886</v>
      </c>
      <c r="D161" s="227">
        <v>3.0</v>
      </c>
      <c r="E161" s="227">
        <v>2.0</v>
      </c>
      <c r="F161" s="227">
        <v>3.0</v>
      </c>
      <c r="G161" s="253" t="str">
        <f t="shared" si="5"/>
        <v>281.3</v>
      </c>
      <c r="H161" s="254">
        <v>20.0</v>
      </c>
      <c r="I161" s="254">
        <v>20.0</v>
      </c>
      <c r="J161" s="254" t="str">
        <f>H161/Main!$D$9</f>
        <v>20</v>
      </c>
      <c r="K161" s="254" t="str">
        <f>I161/Main!$D$10</f>
        <v>20</v>
      </c>
      <c r="L161" s="254" t="str">
        <f t="shared" si="6"/>
        <v>1</v>
      </c>
      <c r="M161" s="254">
        <v>0.3</v>
      </c>
      <c r="N161" s="255"/>
      <c r="O161" s="255"/>
      <c r="P161" s="255"/>
      <c r="Q161" s="256"/>
      <c r="R161" s="255"/>
      <c r="S161" s="257"/>
      <c r="T161" s="257"/>
      <c r="U161" s="256">
        <v>30000.0</v>
      </c>
      <c r="V161" s="255"/>
      <c r="W161" s="350"/>
      <c r="X161" s="257"/>
      <c r="Y161" s="255"/>
      <c r="Z161" s="255"/>
      <c r="AA161" s="255"/>
      <c r="AB161" s="255"/>
      <c r="AC161" s="351" t="s">
        <v>913</v>
      </c>
      <c r="AD161" s="225">
        <v>12.0</v>
      </c>
      <c r="AE161" s="225">
        <v>0.0</v>
      </c>
      <c r="AF161" s="225">
        <v>0.0</v>
      </c>
      <c r="AG161" s="309">
        <v>6.0</v>
      </c>
      <c r="AH161" s="225">
        <v>25.0</v>
      </c>
      <c r="AI161" s="225">
        <v>0.0</v>
      </c>
      <c r="AJ161" s="225">
        <v>0.0</v>
      </c>
      <c r="AK161" s="225">
        <v>0.0</v>
      </c>
      <c r="AL161" s="225">
        <v>0.0</v>
      </c>
      <c r="AM161" s="225">
        <v>0.0</v>
      </c>
      <c r="AN161" s="225">
        <v>0.0</v>
      </c>
      <c r="AO161" s="225">
        <v>0.0</v>
      </c>
      <c r="AP161" s="225">
        <v>0.0</v>
      </c>
      <c r="AQ161" s="225">
        <v>0.0</v>
      </c>
      <c r="AR161" s="225">
        <v>0.0</v>
      </c>
      <c r="AS161" s="225">
        <v>0.0</v>
      </c>
      <c r="AT161" s="225">
        <v>0.0</v>
      </c>
      <c r="AU161" s="225">
        <v>0.0</v>
      </c>
      <c r="AV161" s="225">
        <v>0.0</v>
      </c>
      <c r="AW161" s="225">
        <v>0.0</v>
      </c>
      <c r="AX161" s="225">
        <v>0.0</v>
      </c>
      <c r="AY161" s="239" t="str">
        <f t="shared" ref="AY161:BS161" si="651">IF(AD161 = 0, "", AD161)</f>
        <v>12</v>
      </c>
      <c r="AZ161" s="227" t="str">
        <f t="shared" si="651"/>
        <v/>
      </c>
      <c r="BA161" s="227" t="str">
        <f t="shared" si="651"/>
        <v/>
      </c>
      <c r="BB161" s="309" t="str">
        <f t="shared" si="651"/>
        <v>6</v>
      </c>
      <c r="BC161" s="225" t="str">
        <f t="shared" si="651"/>
        <v>25</v>
      </c>
      <c r="BD161" s="227" t="str">
        <f t="shared" si="651"/>
        <v/>
      </c>
      <c r="BE161" s="227" t="str">
        <f t="shared" si="651"/>
        <v/>
      </c>
      <c r="BF161" s="227" t="str">
        <f t="shared" si="651"/>
        <v/>
      </c>
      <c r="BG161" s="227" t="str">
        <f t="shared" si="651"/>
        <v/>
      </c>
      <c r="BH161" s="227" t="str">
        <f t="shared" si="651"/>
        <v/>
      </c>
      <c r="BI161" s="227" t="str">
        <f t="shared" si="651"/>
        <v/>
      </c>
      <c r="BJ161" s="227" t="str">
        <f t="shared" si="651"/>
        <v/>
      </c>
      <c r="BK161" s="227" t="str">
        <f t="shared" si="651"/>
        <v/>
      </c>
      <c r="BL161" s="227" t="str">
        <f t="shared" si="651"/>
        <v/>
      </c>
      <c r="BM161" s="227" t="str">
        <f t="shared" si="651"/>
        <v/>
      </c>
      <c r="BN161" s="227" t="str">
        <f t="shared" si="651"/>
        <v/>
      </c>
      <c r="BO161" s="227" t="str">
        <f t="shared" si="651"/>
        <v/>
      </c>
      <c r="BP161" s="227" t="str">
        <f t="shared" si="651"/>
        <v/>
      </c>
      <c r="BQ161" s="227" t="str">
        <f t="shared" si="651"/>
        <v/>
      </c>
      <c r="BR161" s="227" t="str">
        <f t="shared" si="651"/>
        <v/>
      </c>
      <c r="BS161" s="238" t="str">
        <f t="shared" si="651"/>
        <v/>
      </c>
      <c r="BT161" s="239" t="str">
        <f>$AY161*Assembly!Y$4+$AZ161*Assembly!Y$5+$BA161*Assembly!Y$6+$BB161*Assembly!Y$7+$BC161*Assembly!Y$8+$BD161*Assembly!Y$9+$BE161*Assembly!Y$10+$BF161*Assembly!Y$11+$BG161*Assembly!Y$12+$BH161*Assembly!Y$13+$BI161*Assembly!Y$14+$BJ161*Assembly!Y$15+$BK161*Assembly!Y$16+$BL161*Assembly!Y$17+$BM161*Assembly!Y$18+$BN161*Assembly!Y$19+$BO161*Assembly!Y$20+$BP161*Assembly!Y$21+$BQ161*Assembly!Y$22+$BR161*Assembly!Y$23+$BS161*Assembly!Y$24</f>
        <v>590</v>
      </c>
      <c r="BU161" s="225" t="str">
        <f t="shared" si="8"/>
        <v>2</v>
      </c>
      <c r="BV161" s="225" t="str">
        <f>$AY161*Assembly!AC$4+$AZ161*Assembly!AC$5+$BA161*Assembly!AC$6+$BB161*Assembly!AC$7+$BC161*Assembly!AC$8+$BD161*Assembly!AC$9+$BE161*Assembly!AC$10+$BF161*Assembly!AC$11+$BG161*Assembly!AC$12+$BH161*Assembly!AC$13+$BI161*Assembly!AC$14+$BJ161*Assembly!AC$15+$BK161*Assembly!AC$16+$BL161*Assembly!AC$17+$BM161*Assembly!AC$18+$BN161*Assembly!AC$19+$BO161*Assembly!AC$20+$BP161*Assembly!AC$21+$BQ161*Assembly!AC$22+$BR161*Assembly!AC$23+$BS161*Assembly!AC$24</f>
        <v>2,310</v>
      </c>
      <c r="BW161" s="240" t="str">
        <f t="shared" si="9"/>
        <v>3.92</v>
      </c>
      <c r="BX161" s="241" t="str">
        <f t="shared" si="10"/>
        <v>8</v>
      </c>
      <c r="BY161" s="242" t="str">
        <f t="shared" si="11"/>
        <v>1101.2</v>
      </c>
      <c r="BZ161" s="355" t="str">
        <f t="shared" si="623"/>
        <v>50.85 N</v>
      </c>
      <c r="CA161" s="225" t="str">
        <f>$AY161*Assembly!X$4+$AZ161*Assembly!X$5+$BA161*Assembly!X$6+$BB161*Assembly!X$7+$BC161*Assembly!X$8+$BD161*Assembly!X$9+$BE161*Assembly!X$10+$BF161*Assembly!X$11+$BG161*Assembly!X$12+$BH161*Assembly!X$13+$BI161*Assembly!X$14+$BJ161*Assembly!X$15+$BK161*Assembly!X$16+$BL161*Assembly!X$17+$BM161*Assembly!X$18+$BN161*Assembly!X$19+$BO161*Assembly!X$20+$BP161*Assembly!X$21+$BQ161*Assembly!X$22+$BR161*Assembly!X$23+$BS161*Assembly!X$24</f>
        <v>118</v>
      </c>
      <c r="CB161" s="225" t="str">
        <f t="shared" si="12"/>
        <v>18,356</v>
      </c>
      <c r="CC161" s="223" t="str">
        <f t="shared" si="13"/>
        <v>0.0184</v>
      </c>
      <c r="CD161" s="243" t="str">
        <f>$AY161*Assembly!AB$4+$AZ161*Assembly!AB$5+$BA161*Assembly!AB$6+$BB161*Assembly!AB$7+$BC161*Assembly!AB$8+$BD161*Assembly!AB$9+$BE161*Assembly!AB$10+$BF161*Assembly!AB$11+$BG161*Assembly!AB$12+$BH161*Assembly!AB$13+$BI161*Assembly!AB$14+$BJ161*Assembly!AB$15+$BK161*Assembly!AB$16+$BL161*Assembly!AB$17+$BM161*Assembly!AB$18+$BN161*Assembly!AB$19+$BO161*Assembly!AB$20+$BP161*Assembly!AB$21+$BQ161*Assembly!AB$22+$BR161*Assembly!AB$23+$BS161*Assembly!AB$24</f>
        <v>314</v>
      </c>
      <c r="CE161" s="256" t="str">
        <f>$AY161*Assembly!M$4+$AZ161*Assembly!M$5+$BA161*Assembly!M$6+$BB161*Assembly!M$7+$BC161*Assembly!M$8+$BD161*Assembly!M$9+$BE161*Assembly!M$10+$BF161*Assembly!M$11+$BG161*Assembly!M$12+$BH161*Assembly!M$13+$BI161*Assembly!M$14+$BJ161*Assembly!M$15+$BK161*Assembly!M$16+$BL161*Assembly!M$17+$BM161*Assembly!M$18+$BN161*Assembly!M$19+$BO161*Assembly!M$20+$BP161*Assembly!M$21+$BQ161*Assembly!M$22+$BR161*Assembly!M$23+$BS161*Assembly!M$24</f>
        <v>682</v>
      </c>
      <c r="CF161" s="256" t="str">
        <f>$AY161*Assembly!N$4+$AZ161*Assembly!N$5+$BA161*Assembly!N$6+$BB161*Assembly!N$7+$BC161*Assembly!N$8+$BD161*Assembly!N$9+$BE161*Assembly!N$10+$BF161*Assembly!N$11+$BG161*Assembly!N$12+$BH161*Assembly!N$13+$BI161*Assembly!N$14+$BJ161*Assembly!N$15+$BK161*Assembly!N$16+$BL161*Assembly!N$17+$BM161*Assembly!N$18+$BN161*Assembly!N$19+$BO161*Assembly!N$20+$BP161*Assembly!N$21+$BQ161*Assembly!N$22+$BR161*Assembly!N$23+$BS161*Assembly!N$24</f>
        <v>0</v>
      </c>
      <c r="CG161" s="256" t="str">
        <f>$AY161*Assembly!O$4+$AZ161*Assembly!O$5+$BA161*Assembly!O$6+$BB161*Assembly!O$7+$BC161*Assembly!O$8+$BD161*Assembly!O$9+$BE161*Assembly!O$10+$BF161*Assembly!O$11+$BG161*Assembly!O$12+$BH161*Assembly!O$13+$BI161*Assembly!O$14+$BJ161*Assembly!O$15+$BK161*Assembly!O$16+$BL161*Assembly!O$17+$BM161*Assembly!O$18+$BN161*Assembly!O$19+$BO161*Assembly!O$20+$BP161*Assembly!O$21+$BQ161*Assembly!O$22+$BR161*Assembly!O$23+$BS161*Assembly!O$24</f>
        <v>0</v>
      </c>
      <c r="CH161" s="254" t="str">
        <f>$AY161*Assembly!P$4+$AZ161*Assembly!P$5+$BA161*Assembly!P$6+$BB161*Assembly!P$7+$BC161*Assembly!P$8+$BD161*Assembly!P$9+$BE161*Assembly!P$10+$BF161*Assembly!P$11+$BG161*Assembly!P$12+$BH161*Assembly!P$13+$BI161*Assembly!P$14+$BJ161*Assembly!P$15+$BK161*Assembly!P$16+$BL161*Assembly!P$17+$BM161*Assembly!P$18+$BN161*Assembly!P$19+$BO161*Assembly!P$20+$BP161*Assembly!P$21+$BQ161*Assembly!P$22+$BR161*Assembly!P$23+$BS161*Assembly!P$24</f>
        <v>0</v>
      </c>
      <c r="CI161" s="254" t="str">
        <f>$AY161*Assembly!Q$4+$AZ161*Assembly!Q$5+$BA161*Assembly!Q$6+$BB161*Assembly!Q$7+$BC161*Assembly!Q$8+$BD161*Assembly!Q$9+$BE161*Assembly!Q$10+$BF161*Assembly!Q$11+$BG161*Assembly!Q$12+$BH161*Assembly!Q$13+$BI161*Assembly!Q$14+$BJ161*Assembly!Q$15+$BK161*Assembly!Q$16+$BL161*Assembly!Q$17+$BM161*Assembly!Q$18+$BN161*Assembly!Q$19+$BO161*Assembly!Q$20+$BP161*Assembly!Q$21+$BQ161*Assembly!Q$22+$BR161*Assembly!Q$23+$BS161*Assembly!Q$24</f>
        <v>0</v>
      </c>
      <c r="CJ161" s="256" t="str">
        <f>$AY161*Assembly!R$4+$AZ161*Assembly!R$5+$BA161*Assembly!R$6+$BB161*Assembly!R$7+$BC161*Assembly!R$8+$BD161*Assembly!R$9+$BE161*Assembly!R$10+$BF161*Assembly!R$11+$BG161*Assembly!R$12+$BH161*Assembly!R$13+$BI161*Assembly!R$14+$BJ161*Assembly!R$15+$BK161*Assembly!R$16+$BL161*Assembly!R$17+$BM161*Assembly!R$18+$BN161*Assembly!R$19+$BO161*Assembly!R$20+$BP161*Assembly!R$21+$BQ161*Assembly!R$22+$BR161*Assembly!R$23+$BS161*Assembly!R$24</f>
        <v>0</v>
      </c>
      <c r="CK161" s="254" t="str">
        <f>$AY161*Assembly!S$4+$AZ161*Assembly!S$5+$BA161*Assembly!S$6+$BB161*Assembly!S$7+$BC161*Assembly!S$8+$BD161*Assembly!S$9+$BE161*Assembly!S$10+$BF161*Assembly!S$11+$BG161*Assembly!S$12+$BH161*Assembly!S$13+$BI161*Assembly!S$14+$BJ161*Assembly!S$15+$BK161*Assembly!S$16+$BL161*Assembly!S$17+$BM161*Assembly!S$18+$BN161*Assembly!S$19+$BO161*Assembly!S$20+$BP161*Assembly!S$21+$BQ161*Assembly!S$22+$BR161*Assembly!S$23+$BS161*Assembly!S$24</f>
        <v>0</v>
      </c>
      <c r="CL161" s="254" t="str">
        <f>$AY161*Assembly!T$4+$AZ161*Assembly!T$5+$BA161*Assembly!T$6+$BB161*Assembly!T$7+$BC161*Assembly!T$8+$BD161*Assembly!T$9+$BE161*Assembly!T$10+$BF161*Assembly!T$11+$BG161*Assembly!T$12+$BH161*Assembly!T$13+$BI161*Assembly!T$14+$BJ161*Assembly!T$15+$BK161*Assembly!T$16+$BL161*Assembly!T$17+$BM161*Assembly!T$18+$BN161*Assembly!T$19+$BO161*Assembly!T$20+$BP161*Assembly!T$21+$BQ161*Assembly!T$22+$BR161*Assembly!T$23+$BS161*Assembly!T$24</f>
        <v>0</v>
      </c>
      <c r="CM161" s="254" t="str">
        <f>$AY161*Assembly!U$4+$AZ161*Assembly!U$5+$BA161*Assembly!U$6+$BB161*Assembly!U$7+$BC161*Assembly!U$8+$BD161*Assembly!U$9+$BE161*Assembly!U$10+$BF161*Assembly!U$11+$BG161*Assembly!U$12+$BH161*Assembly!U$13+$BI161*Assembly!U$14+$BJ161*Assembly!U$15+$BK161*Assembly!U$16+$BL161*Assembly!U$17+$BM161*Assembly!U$18+$BN161*Assembly!U$19+$BO161*Assembly!U$20+$BP161*Assembly!U$21+$BQ161*Assembly!U$22+$BR161*Assembly!U$23+$BS161*Assembly!U$24</f>
        <v>0</v>
      </c>
      <c r="CN161" s="256" t="str">
        <f>$AY161*Assembly!V$4+$AZ161*Assembly!V$5+$BA161*Assembly!V$6+$BB161*Assembly!V$7+$BC161*Assembly!V$8+$BD161*Assembly!V$9+$BE161*Assembly!V$10+$BF161*Assembly!V$11+$BG161*Assembly!V$12+$BH161*Assembly!V$13+$BI161*Assembly!V$14+$BJ161*Assembly!V$15+$BK161*Assembly!V$16+$BL161*Assembly!V$17+$BM161*Assembly!V$18+$BN161*Assembly!V$19+$BO161*Assembly!V$20+$BP161*Assembly!V$21+$BQ161*Assembly!V$22+$BR161*Assembly!V$23+$BS161*Assembly!V$24</f>
        <v>0</v>
      </c>
      <c r="CO161" s="256" t="str">
        <f>CE161*Refining!$F$3</f>
        <v>1,218</v>
      </c>
      <c r="CP161" s="256" t="str">
        <f>CF161*Refining!$F$4</f>
        <v>0</v>
      </c>
      <c r="CQ161" s="256" t="str">
        <f>CG161*Refining!$F$5</f>
        <v>0</v>
      </c>
      <c r="CR161" s="256" t="str">
        <f>CH161*Refining!$F$6</f>
        <v>0</v>
      </c>
      <c r="CS161" s="256" t="str">
        <f>CI161*Refining!$F$7</f>
        <v>0</v>
      </c>
      <c r="CT161" s="256" t="str">
        <f>CJ161*Refining!$F$8</f>
        <v>0</v>
      </c>
      <c r="CU161" s="256" t="str">
        <f>CK161*Refining!$F$9</f>
        <v>0</v>
      </c>
      <c r="CV161" s="256" t="str">
        <f>CL161*Refining!$F$10</f>
        <v>0</v>
      </c>
      <c r="CW161" s="256" t="str">
        <f>CM161*Refining!$F$11</f>
        <v>0</v>
      </c>
      <c r="CX161" s="256" t="str">
        <f>CN161*Refining!$F$12</f>
        <v>0</v>
      </c>
      <c r="CY161" s="248" t="str">
        <f t="shared" ref="CY161:DR161" si="652">IF(CE161 = 0, "", CE161)</f>
        <v>682</v>
      </c>
      <c r="CZ161" s="245" t="str">
        <f t="shared" si="652"/>
        <v/>
      </c>
      <c r="DA161" s="245" t="str">
        <f t="shared" si="652"/>
        <v/>
      </c>
      <c r="DB161" s="245" t="str">
        <f t="shared" si="652"/>
        <v/>
      </c>
      <c r="DC161" s="245" t="str">
        <f t="shared" si="652"/>
        <v/>
      </c>
      <c r="DD161" s="245" t="str">
        <f t="shared" si="652"/>
        <v/>
      </c>
      <c r="DE161" s="245" t="str">
        <f t="shared" si="652"/>
        <v/>
      </c>
      <c r="DF161" s="245" t="str">
        <f t="shared" si="652"/>
        <v/>
      </c>
      <c r="DG161" s="245" t="str">
        <f t="shared" si="652"/>
        <v/>
      </c>
      <c r="DH161" s="246" t="str">
        <f t="shared" si="652"/>
        <v/>
      </c>
      <c r="DI161" s="248" t="str">
        <f t="shared" si="652"/>
        <v>1,218</v>
      </c>
      <c r="DJ161" s="245" t="str">
        <f t="shared" si="652"/>
        <v/>
      </c>
      <c r="DK161" s="245" t="str">
        <f t="shared" si="652"/>
        <v/>
      </c>
      <c r="DL161" s="245" t="str">
        <f t="shared" si="652"/>
        <v/>
      </c>
      <c r="DM161" s="245" t="str">
        <f t="shared" si="652"/>
        <v/>
      </c>
      <c r="DN161" s="245" t="str">
        <f t="shared" si="652"/>
        <v/>
      </c>
      <c r="DO161" s="245" t="str">
        <f t="shared" si="652"/>
        <v/>
      </c>
      <c r="DP161" s="245" t="str">
        <f t="shared" si="652"/>
        <v/>
      </c>
      <c r="DQ161" s="245" t="str">
        <f t="shared" si="652"/>
        <v/>
      </c>
      <c r="DR161" s="246" t="str">
        <f t="shared" si="652"/>
        <v/>
      </c>
      <c r="DS161" s="248" t="str">
        <f t="shared" si="15"/>
        <v>682</v>
      </c>
      <c r="DT161" s="249" t="str">
        <f t="shared" si="16"/>
        <v>1,218</v>
      </c>
      <c r="DU161" s="225" t="str">
        <f>CY161*'Ores &amp; Ingots'!$C$3+CZ161*'Ores &amp; Ingots'!$C$4+DA161*'Ores &amp; Ingots'!$C$5+DB161*'Ores &amp; Ingots'!$C$6+DC161*'Ores &amp; Ingots'!$C$7+DD161*'Ores &amp; Ingots'!$C$8+DE161*'Ores &amp; Ingots'!$C$9+DF161*'Ores &amp; Ingots'!$C$10+DG161*'Ores &amp; Ingots'!$C$11+DH161*'Ores &amp; Ingots'!$C$12</f>
        <v>87</v>
      </c>
      <c r="DV161" s="225" t="str">
        <f>DI161*'Ores &amp; Ingots'!$B$3+DJ161*'Ores &amp; Ingots'!$B$4+DK161*'Ores &amp; Ingots'!$B$5+DL161*'Ores &amp; Ingots'!$B$6+DM161*'Ores &amp; Ingots'!$B$7+DN161*'Ores &amp; Ingots'!$B$8+DO161*'Ores &amp; Ingots'!$B$9+DP161*'Ores &amp; Ingots'!$B$10+DQ161*'Ores &amp; Ingots'!$B$11+DR161*'Ores &amp; Ingots'!$B$12</f>
        <v>451</v>
      </c>
      <c r="DW161" s="249" t="str">
        <f>CY161*Refining!$G$3+CZ161*Refining!$G$4+DA161*Refining!$G$5+DB161*Refining!$G$6+DC161*Refining!$G$7+DD161*Refining!$G$8+DE161*Refining!$G$9+DF161*Refining!$G$10+DG161*Refining!$G$11+DH161*Refining!$G$12</f>
        <v>47</v>
      </c>
      <c r="DX161" s="249" t="str">
        <f t="shared" si="17"/>
        <v>7,286</v>
      </c>
      <c r="DY161" s="250" t="str">
        <f t="shared" si="18"/>
        <v>0.0073</v>
      </c>
      <c r="DZ161" s="248" t="str">
        <f t="shared" si="19"/>
        <v>185</v>
      </c>
      <c r="EA161" s="251" t="str">
        <f t="shared" ref="EA161:EB161" si="653">DZ161/60</f>
        <v>3.1</v>
      </c>
      <c r="EB161" s="251" t="str">
        <f t="shared" si="653"/>
        <v>0.1</v>
      </c>
      <c r="EC161" s="543" t="str">
        <f t="shared" si="21"/>
        <v>0.00</v>
      </c>
      <c r="ED161" s="248" t="str">
        <f t="shared" si="22"/>
        <v>25,642</v>
      </c>
      <c r="EE161" s="251" t="str">
        <f t="shared" ref="EE161:EF161" si="654">ED161/1000</f>
        <v>25.6</v>
      </c>
      <c r="EF161" s="252" t="str">
        <f t="shared" si="654"/>
        <v>0.03</v>
      </c>
      <c r="EG161" s="544" t="str">
        <f t="shared" si="24"/>
        <v>0.0256</v>
      </c>
      <c r="EH161" s="225" t="s">
        <v>12</v>
      </c>
    </row>
    <row r="162">
      <c r="A162" s="33"/>
      <c r="B162" s="226" t="s">
        <v>1026</v>
      </c>
      <c r="C162" s="227" t="s">
        <v>885</v>
      </c>
      <c r="D162" s="227">
        <v>3.0</v>
      </c>
      <c r="E162" s="227">
        <v>2.0</v>
      </c>
      <c r="F162" s="227">
        <v>3.0</v>
      </c>
      <c r="G162" s="253" t="str">
        <f t="shared" si="5"/>
        <v>2.3</v>
      </c>
      <c r="H162" s="254">
        <v>15.0</v>
      </c>
      <c r="I162" s="254">
        <v>15.0</v>
      </c>
      <c r="J162" s="254" t="str">
        <f>H162/Main!$D$9</f>
        <v>15</v>
      </c>
      <c r="K162" s="254" t="str">
        <f>I162/Main!$D$10</f>
        <v>15</v>
      </c>
      <c r="L162" s="254" t="str">
        <f t="shared" si="6"/>
        <v>1</v>
      </c>
      <c r="M162" s="254">
        <v>0.3</v>
      </c>
      <c r="N162" s="255"/>
      <c r="O162" s="255"/>
      <c r="P162" s="255"/>
      <c r="Q162" s="256"/>
      <c r="R162" s="255"/>
      <c r="S162" s="257"/>
      <c r="T162" s="257"/>
      <c r="U162" s="256" t="s">
        <v>12</v>
      </c>
      <c r="V162" s="255"/>
      <c r="W162" s="257"/>
      <c r="X162" s="257"/>
      <c r="Y162" s="255"/>
      <c r="Z162" s="255"/>
      <c r="AA162" s="255"/>
      <c r="AB162" s="255"/>
      <c r="AC162" s="335"/>
      <c r="AD162" s="225">
        <v>5.0</v>
      </c>
      <c r="AE162" s="225">
        <v>0.0</v>
      </c>
      <c r="AF162" s="225">
        <v>0.0</v>
      </c>
      <c r="AG162" s="309">
        <v>1.0</v>
      </c>
      <c r="AH162" s="225">
        <v>10.0</v>
      </c>
      <c r="AI162" s="225">
        <v>0.0</v>
      </c>
      <c r="AJ162" s="225">
        <v>0.0</v>
      </c>
      <c r="AK162" s="225">
        <v>0.0</v>
      </c>
      <c r="AL162" s="225">
        <v>0.0</v>
      </c>
      <c r="AM162" s="225">
        <v>0.0</v>
      </c>
      <c r="AN162" s="225">
        <v>0.0</v>
      </c>
      <c r="AO162" s="225">
        <v>0.0</v>
      </c>
      <c r="AP162" s="225">
        <v>0.0</v>
      </c>
      <c r="AQ162" s="225">
        <v>0.0</v>
      </c>
      <c r="AR162" s="225">
        <v>0.0</v>
      </c>
      <c r="AS162" s="225">
        <v>0.0</v>
      </c>
      <c r="AT162" s="225">
        <v>0.0</v>
      </c>
      <c r="AU162" s="225">
        <v>0.0</v>
      </c>
      <c r="AV162" s="225">
        <v>0.0</v>
      </c>
      <c r="AW162" s="225">
        <v>0.0</v>
      </c>
      <c r="AX162" s="225">
        <v>0.0</v>
      </c>
      <c r="AY162" s="239" t="str">
        <f t="shared" ref="AY162:BS162" si="655">IF(AD162 = 0, "", AD162)</f>
        <v>5</v>
      </c>
      <c r="AZ162" s="227" t="str">
        <f t="shared" si="655"/>
        <v/>
      </c>
      <c r="BA162" s="227" t="str">
        <f t="shared" si="655"/>
        <v/>
      </c>
      <c r="BB162" s="309" t="str">
        <f t="shared" si="655"/>
        <v>1</v>
      </c>
      <c r="BC162" s="225" t="str">
        <f t="shared" si="655"/>
        <v>10</v>
      </c>
      <c r="BD162" s="227" t="str">
        <f t="shared" si="655"/>
        <v/>
      </c>
      <c r="BE162" s="227" t="str">
        <f t="shared" si="655"/>
        <v/>
      </c>
      <c r="BF162" s="227" t="str">
        <f t="shared" si="655"/>
        <v/>
      </c>
      <c r="BG162" s="227" t="str">
        <f t="shared" si="655"/>
        <v/>
      </c>
      <c r="BH162" s="227" t="str">
        <f t="shared" si="655"/>
        <v/>
      </c>
      <c r="BI162" s="227" t="str">
        <f t="shared" si="655"/>
        <v/>
      </c>
      <c r="BJ162" s="227" t="str">
        <f t="shared" si="655"/>
        <v/>
      </c>
      <c r="BK162" s="227" t="str">
        <f t="shared" si="655"/>
        <v/>
      </c>
      <c r="BL162" s="227" t="str">
        <f t="shared" si="655"/>
        <v/>
      </c>
      <c r="BM162" s="227" t="str">
        <f t="shared" si="655"/>
        <v/>
      </c>
      <c r="BN162" s="227" t="str">
        <f t="shared" si="655"/>
        <v/>
      </c>
      <c r="BO162" s="227" t="str">
        <f t="shared" si="655"/>
        <v/>
      </c>
      <c r="BP162" s="227" t="str">
        <f t="shared" si="655"/>
        <v/>
      </c>
      <c r="BQ162" s="227" t="str">
        <f t="shared" si="655"/>
        <v/>
      </c>
      <c r="BR162" s="227" t="str">
        <f t="shared" si="655"/>
        <v/>
      </c>
      <c r="BS162" s="238" t="str">
        <f t="shared" si="655"/>
        <v/>
      </c>
      <c r="BT162" s="239" t="str">
        <f>$AY162*Assembly!Y$4+$AZ162*Assembly!Y$5+$BA162*Assembly!Y$6+$BB162*Assembly!Y$7+$BC162*Assembly!Y$8+$BD162*Assembly!Y$9+$BE162*Assembly!Y$10+$BF162*Assembly!Y$11+$BG162*Assembly!Y$12+$BH162*Assembly!Y$13+$BI162*Assembly!Y$14+$BJ162*Assembly!Y$15+$BK162*Assembly!Y$16+$BL162*Assembly!Y$17+$BM162*Assembly!Y$18+$BN162*Assembly!Y$19+$BO162*Assembly!Y$20+$BP162*Assembly!Y$21+$BQ162*Assembly!Y$22+$BR162*Assembly!Y$23+$BS162*Assembly!Y$24</f>
        <v>205</v>
      </c>
      <c r="BU162" s="225" t="str">
        <f t="shared" si="8"/>
        <v>91</v>
      </c>
      <c r="BV162" s="225" t="str">
        <f>$AY162*Assembly!AC$4+$AZ162*Assembly!AC$5+$BA162*Assembly!AC$6+$BB162*Assembly!AC$7+$BC162*Assembly!AC$8+$BD162*Assembly!AC$9+$BE162*Assembly!AC$10+$BF162*Assembly!AC$11+$BG162*Assembly!AC$12+$BH162*Assembly!AC$13+$BI162*Assembly!AC$14+$BJ162*Assembly!AC$15+$BK162*Assembly!AC$16+$BL162*Assembly!AC$17+$BM162*Assembly!AC$18+$BN162*Assembly!AC$19+$BO162*Assembly!AC$20+$BP162*Assembly!AC$21+$BQ162*Assembly!AC$22+$BR162*Assembly!AC$23+$BS162*Assembly!AC$24</f>
        <v>860</v>
      </c>
      <c r="BW162" s="240" t="str">
        <f t="shared" si="9"/>
        <v>4.20</v>
      </c>
      <c r="BX162" s="241" t="str">
        <f t="shared" si="10"/>
        <v>382</v>
      </c>
      <c r="BY162" s="242" t="str">
        <f t="shared" si="11"/>
        <v>9.4</v>
      </c>
      <c r="BZ162" s="355" t="str">
        <f t="shared" si="623"/>
        <v>?</v>
      </c>
      <c r="CA162" s="225" t="str">
        <f>$AY162*Assembly!X$4+$AZ162*Assembly!X$5+$BA162*Assembly!X$6+$BB162*Assembly!X$7+$BC162*Assembly!X$8+$BD162*Assembly!X$9+$BE162*Assembly!X$10+$BF162*Assembly!X$11+$BG162*Assembly!X$12+$BH162*Assembly!X$13+$BI162*Assembly!X$14+$BJ162*Assembly!X$15+$BK162*Assembly!X$16+$BL162*Assembly!X$17+$BM162*Assembly!X$18+$BN162*Assembly!X$19+$BO162*Assembly!X$20+$BP162*Assembly!X$21+$BQ162*Assembly!X$22+$BR162*Assembly!X$23+$BS162*Assembly!X$24</f>
        <v>46</v>
      </c>
      <c r="CB162" s="225" t="str">
        <f t="shared" si="12"/>
        <v>7,156</v>
      </c>
      <c r="CC162" s="223" t="str">
        <f t="shared" si="13"/>
        <v>0.0072</v>
      </c>
      <c r="CD162" s="243" t="str">
        <f>$AY162*Assembly!AB$4+$AZ162*Assembly!AB$5+$BA162*Assembly!AB$6+$BB162*Assembly!AB$7+$BC162*Assembly!AB$8+$BD162*Assembly!AB$9+$BE162*Assembly!AB$10+$BF162*Assembly!AB$11+$BG162*Assembly!AB$12+$BH162*Assembly!AB$13+$BI162*Assembly!AB$14+$BJ162*Assembly!AB$15+$BK162*Assembly!AB$16+$BL162*Assembly!AB$17+$BM162*Assembly!AB$18+$BN162*Assembly!AB$19+$BO162*Assembly!AB$20+$BP162*Assembly!AB$21+$BQ162*Assembly!AB$22+$BR162*Assembly!AB$23+$BS162*Assembly!AB$24</f>
        <v>73</v>
      </c>
      <c r="CE162" s="256" t="str">
        <f>$AY162*Assembly!M$4+$AZ162*Assembly!M$5+$BA162*Assembly!M$6+$BB162*Assembly!M$7+$BC162*Assembly!M$8+$BD162*Assembly!M$9+$BE162*Assembly!M$10+$BF162*Assembly!M$11+$BG162*Assembly!M$12+$BH162*Assembly!M$13+$BI162*Assembly!M$14+$BJ162*Assembly!M$15+$BK162*Assembly!M$16+$BL162*Assembly!M$17+$BM162*Assembly!M$18+$BN162*Assembly!M$19+$BO162*Assembly!M$20+$BP162*Assembly!M$21+$BQ162*Assembly!M$22+$BR162*Assembly!M$23+$BS162*Assembly!M$24</f>
        <v>235</v>
      </c>
      <c r="CF162" s="256" t="str">
        <f>$AY162*Assembly!N$4+$AZ162*Assembly!N$5+$BA162*Assembly!N$6+$BB162*Assembly!N$7+$BC162*Assembly!N$8+$BD162*Assembly!N$9+$BE162*Assembly!N$10+$BF162*Assembly!N$11+$BG162*Assembly!N$12+$BH162*Assembly!N$13+$BI162*Assembly!N$14+$BJ162*Assembly!N$15+$BK162*Assembly!N$16+$BL162*Assembly!N$17+$BM162*Assembly!N$18+$BN162*Assembly!N$19+$BO162*Assembly!N$20+$BP162*Assembly!N$21+$BQ162*Assembly!N$22+$BR162*Assembly!N$23+$BS162*Assembly!N$24</f>
        <v>0</v>
      </c>
      <c r="CG162" s="256" t="str">
        <f>$AY162*Assembly!O$4+$AZ162*Assembly!O$5+$BA162*Assembly!O$6+$BB162*Assembly!O$7+$BC162*Assembly!O$8+$BD162*Assembly!O$9+$BE162*Assembly!O$10+$BF162*Assembly!O$11+$BG162*Assembly!O$12+$BH162*Assembly!O$13+$BI162*Assembly!O$14+$BJ162*Assembly!O$15+$BK162*Assembly!O$16+$BL162*Assembly!O$17+$BM162*Assembly!O$18+$BN162*Assembly!O$19+$BO162*Assembly!O$20+$BP162*Assembly!O$21+$BQ162*Assembly!O$22+$BR162*Assembly!O$23+$BS162*Assembly!O$24</f>
        <v>0</v>
      </c>
      <c r="CH162" s="254" t="str">
        <f>$AY162*Assembly!P$4+$AZ162*Assembly!P$5+$BA162*Assembly!P$6+$BB162*Assembly!P$7+$BC162*Assembly!P$8+$BD162*Assembly!P$9+$BE162*Assembly!P$10+$BF162*Assembly!P$11+$BG162*Assembly!P$12+$BH162*Assembly!P$13+$BI162*Assembly!P$14+$BJ162*Assembly!P$15+$BK162*Assembly!P$16+$BL162*Assembly!P$17+$BM162*Assembly!P$18+$BN162*Assembly!P$19+$BO162*Assembly!P$20+$BP162*Assembly!P$21+$BQ162*Assembly!P$22+$BR162*Assembly!P$23+$BS162*Assembly!P$24</f>
        <v>0</v>
      </c>
      <c r="CI162" s="254" t="str">
        <f>$AY162*Assembly!Q$4+$AZ162*Assembly!Q$5+$BA162*Assembly!Q$6+$BB162*Assembly!Q$7+$BC162*Assembly!Q$8+$BD162*Assembly!Q$9+$BE162*Assembly!Q$10+$BF162*Assembly!Q$11+$BG162*Assembly!Q$12+$BH162*Assembly!Q$13+$BI162*Assembly!Q$14+$BJ162*Assembly!Q$15+$BK162*Assembly!Q$16+$BL162*Assembly!Q$17+$BM162*Assembly!Q$18+$BN162*Assembly!Q$19+$BO162*Assembly!Q$20+$BP162*Assembly!Q$21+$BQ162*Assembly!Q$22+$BR162*Assembly!Q$23+$BS162*Assembly!Q$24</f>
        <v>0</v>
      </c>
      <c r="CJ162" s="256" t="str">
        <f>$AY162*Assembly!R$4+$AZ162*Assembly!R$5+$BA162*Assembly!R$6+$BB162*Assembly!R$7+$BC162*Assembly!R$8+$BD162*Assembly!R$9+$BE162*Assembly!R$10+$BF162*Assembly!R$11+$BG162*Assembly!R$12+$BH162*Assembly!R$13+$BI162*Assembly!R$14+$BJ162*Assembly!R$15+$BK162*Assembly!R$16+$BL162*Assembly!R$17+$BM162*Assembly!R$18+$BN162*Assembly!R$19+$BO162*Assembly!R$20+$BP162*Assembly!R$21+$BQ162*Assembly!R$22+$BR162*Assembly!R$23+$BS162*Assembly!R$24</f>
        <v>0</v>
      </c>
      <c r="CK162" s="254" t="str">
        <f>$AY162*Assembly!S$4+$AZ162*Assembly!S$5+$BA162*Assembly!S$6+$BB162*Assembly!S$7+$BC162*Assembly!S$8+$BD162*Assembly!S$9+$BE162*Assembly!S$10+$BF162*Assembly!S$11+$BG162*Assembly!S$12+$BH162*Assembly!S$13+$BI162*Assembly!S$14+$BJ162*Assembly!S$15+$BK162*Assembly!S$16+$BL162*Assembly!S$17+$BM162*Assembly!S$18+$BN162*Assembly!S$19+$BO162*Assembly!S$20+$BP162*Assembly!S$21+$BQ162*Assembly!S$22+$BR162*Assembly!S$23+$BS162*Assembly!S$24</f>
        <v>0</v>
      </c>
      <c r="CL162" s="254" t="str">
        <f>$AY162*Assembly!T$4+$AZ162*Assembly!T$5+$BA162*Assembly!T$6+$BB162*Assembly!T$7+$BC162*Assembly!T$8+$BD162*Assembly!T$9+$BE162*Assembly!T$10+$BF162*Assembly!T$11+$BG162*Assembly!T$12+$BH162*Assembly!T$13+$BI162*Assembly!T$14+$BJ162*Assembly!T$15+$BK162*Assembly!T$16+$BL162*Assembly!T$17+$BM162*Assembly!T$18+$BN162*Assembly!T$19+$BO162*Assembly!T$20+$BP162*Assembly!T$21+$BQ162*Assembly!T$22+$BR162*Assembly!T$23+$BS162*Assembly!T$24</f>
        <v>0</v>
      </c>
      <c r="CM162" s="254" t="str">
        <f>$AY162*Assembly!U$4+$AZ162*Assembly!U$5+$BA162*Assembly!U$6+$BB162*Assembly!U$7+$BC162*Assembly!U$8+$BD162*Assembly!U$9+$BE162*Assembly!U$10+$BF162*Assembly!U$11+$BG162*Assembly!U$12+$BH162*Assembly!U$13+$BI162*Assembly!U$14+$BJ162*Assembly!U$15+$BK162*Assembly!U$16+$BL162*Assembly!U$17+$BM162*Assembly!U$18+$BN162*Assembly!U$19+$BO162*Assembly!U$20+$BP162*Assembly!U$21+$BQ162*Assembly!U$22+$BR162*Assembly!U$23+$BS162*Assembly!U$24</f>
        <v>0</v>
      </c>
      <c r="CN162" s="256" t="str">
        <f>$AY162*Assembly!V$4+$AZ162*Assembly!V$5+$BA162*Assembly!V$6+$BB162*Assembly!V$7+$BC162*Assembly!V$8+$BD162*Assembly!V$9+$BE162*Assembly!V$10+$BF162*Assembly!V$11+$BG162*Assembly!V$12+$BH162*Assembly!V$13+$BI162*Assembly!V$14+$BJ162*Assembly!V$15+$BK162*Assembly!V$16+$BL162*Assembly!V$17+$BM162*Assembly!V$18+$BN162*Assembly!V$19+$BO162*Assembly!V$20+$BP162*Assembly!V$21+$BQ162*Assembly!V$22+$BR162*Assembly!V$23+$BS162*Assembly!V$24</f>
        <v>0</v>
      </c>
      <c r="CO162" s="256" t="str">
        <f>CE162*Refining!$F$3</f>
        <v>420</v>
      </c>
      <c r="CP162" s="256" t="str">
        <f>CF162*Refining!$F$4</f>
        <v>0</v>
      </c>
      <c r="CQ162" s="256" t="str">
        <f>CG162*Refining!$F$5</f>
        <v>0</v>
      </c>
      <c r="CR162" s="256" t="str">
        <f>CH162*Refining!$F$6</f>
        <v>0</v>
      </c>
      <c r="CS162" s="256" t="str">
        <f>CI162*Refining!$F$7</f>
        <v>0</v>
      </c>
      <c r="CT162" s="256" t="str">
        <f>CJ162*Refining!$F$8</f>
        <v>0</v>
      </c>
      <c r="CU162" s="256" t="str">
        <f>CK162*Refining!$F$9</f>
        <v>0</v>
      </c>
      <c r="CV162" s="256" t="str">
        <f>CL162*Refining!$F$10</f>
        <v>0</v>
      </c>
      <c r="CW162" s="256" t="str">
        <f>CM162*Refining!$F$11</f>
        <v>0</v>
      </c>
      <c r="CX162" s="256" t="str">
        <f>CN162*Refining!$F$12</f>
        <v>0</v>
      </c>
      <c r="CY162" s="248" t="str">
        <f t="shared" ref="CY162:DR162" si="656">IF(CE162 = 0, "", CE162)</f>
        <v>235</v>
      </c>
      <c r="CZ162" s="245" t="str">
        <f t="shared" si="656"/>
        <v/>
      </c>
      <c r="DA162" s="245" t="str">
        <f t="shared" si="656"/>
        <v/>
      </c>
      <c r="DB162" s="245" t="str">
        <f t="shared" si="656"/>
        <v/>
      </c>
      <c r="DC162" s="245" t="str">
        <f t="shared" si="656"/>
        <v/>
      </c>
      <c r="DD162" s="245" t="str">
        <f t="shared" si="656"/>
        <v/>
      </c>
      <c r="DE162" s="245" t="str">
        <f t="shared" si="656"/>
        <v/>
      </c>
      <c r="DF162" s="245" t="str">
        <f t="shared" si="656"/>
        <v/>
      </c>
      <c r="DG162" s="245" t="str">
        <f t="shared" si="656"/>
        <v/>
      </c>
      <c r="DH162" s="246" t="str">
        <f t="shared" si="656"/>
        <v/>
      </c>
      <c r="DI162" s="248" t="str">
        <f t="shared" si="656"/>
        <v>420</v>
      </c>
      <c r="DJ162" s="245" t="str">
        <f t="shared" si="656"/>
        <v/>
      </c>
      <c r="DK162" s="245" t="str">
        <f t="shared" si="656"/>
        <v/>
      </c>
      <c r="DL162" s="245" t="str">
        <f t="shared" si="656"/>
        <v/>
      </c>
      <c r="DM162" s="245" t="str">
        <f t="shared" si="656"/>
        <v/>
      </c>
      <c r="DN162" s="245" t="str">
        <f t="shared" si="656"/>
        <v/>
      </c>
      <c r="DO162" s="245" t="str">
        <f t="shared" si="656"/>
        <v/>
      </c>
      <c r="DP162" s="245" t="str">
        <f t="shared" si="656"/>
        <v/>
      </c>
      <c r="DQ162" s="245" t="str">
        <f t="shared" si="656"/>
        <v/>
      </c>
      <c r="DR162" s="246" t="str">
        <f t="shared" si="656"/>
        <v/>
      </c>
      <c r="DS162" s="248" t="str">
        <f t="shared" si="15"/>
        <v>235</v>
      </c>
      <c r="DT162" s="249" t="str">
        <f t="shared" si="16"/>
        <v>420</v>
      </c>
      <c r="DU162" s="225" t="str">
        <f>CY162*'Ores &amp; Ingots'!$C$3+CZ162*'Ores &amp; Ingots'!$C$4+DA162*'Ores &amp; Ingots'!$C$5+DB162*'Ores &amp; Ingots'!$C$6+DC162*'Ores &amp; Ingots'!$C$7+DD162*'Ores &amp; Ingots'!$C$8+DE162*'Ores &amp; Ingots'!$C$9+DF162*'Ores &amp; Ingots'!$C$10+DG162*'Ores &amp; Ingots'!$C$11+DH162*'Ores &amp; Ingots'!$C$12</f>
        <v>30</v>
      </c>
      <c r="DV162" s="225" t="str">
        <f>DI162*'Ores &amp; Ingots'!$B$3+DJ162*'Ores &amp; Ingots'!$B$4+DK162*'Ores &amp; Ingots'!$B$5+DL162*'Ores &amp; Ingots'!$B$6+DM162*'Ores &amp; Ingots'!$B$7+DN162*'Ores &amp; Ingots'!$B$8+DO162*'Ores &amp; Ingots'!$B$9+DP162*'Ores &amp; Ingots'!$B$10+DQ162*'Ores &amp; Ingots'!$B$11+DR162*'Ores &amp; Ingots'!$B$12</f>
        <v>155</v>
      </c>
      <c r="DW162" s="249" t="str">
        <f>CY162*Refining!$G$3+CZ162*Refining!$G$4+DA162*Refining!$G$5+DB162*Refining!$G$6+DC162*Refining!$G$7+DD162*Refining!$G$8+DE162*Refining!$G$9+DF162*Refining!$G$10+DG162*Refining!$G$11+DH162*Refining!$G$12</f>
        <v>16</v>
      </c>
      <c r="DX162" s="249" t="str">
        <f t="shared" si="17"/>
        <v>2,511</v>
      </c>
      <c r="DY162" s="250" t="str">
        <f t="shared" si="18"/>
        <v>0.0025</v>
      </c>
      <c r="DZ162" s="248" t="str">
        <f t="shared" si="19"/>
        <v>77</v>
      </c>
      <c r="EA162" s="251" t="str">
        <f t="shared" ref="EA162:EB162" si="657">DZ162/60</f>
        <v>1.3</v>
      </c>
      <c r="EB162" s="251" t="str">
        <f t="shared" si="657"/>
        <v>0.0</v>
      </c>
      <c r="EC162" s="543" t="str">
        <f t="shared" si="21"/>
        <v>0.00</v>
      </c>
      <c r="ED162" s="248" t="str">
        <f t="shared" si="22"/>
        <v>9,666</v>
      </c>
      <c r="EE162" s="251" t="str">
        <f t="shared" ref="EE162:EF162" si="658">ED162/1000</f>
        <v>9.7</v>
      </c>
      <c r="EF162" s="252" t="str">
        <f t="shared" si="658"/>
        <v>0.01</v>
      </c>
      <c r="EG162" s="544" t="str">
        <f t="shared" si="24"/>
        <v>0.0097</v>
      </c>
      <c r="EH162" s="225" t="s">
        <v>12</v>
      </c>
    </row>
    <row r="163" hidden="1">
      <c r="A163" s="33"/>
      <c r="B163" s="226" t="s">
        <v>1027</v>
      </c>
      <c r="C163" s="227" t="s">
        <v>886</v>
      </c>
      <c r="D163" s="227">
        <v>5.0</v>
      </c>
      <c r="E163" s="227">
        <v>3.0</v>
      </c>
      <c r="F163" s="227">
        <v>5.0</v>
      </c>
      <c r="G163" s="253" t="str">
        <f t="shared" si="5"/>
        <v>1,171.9</v>
      </c>
      <c r="H163" s="254">
        <v>30.0</v>
      </c>
      <c r="I163" s="254">
        <v>30.0</v>
      </c>
      <c r="J163" s="254" t="str">
        <f>H163/Main!$D$9</f>
        <v>30</v>
      </c>
      <c r="K163" s="254" t="str">
        <f>I163/Main!$D$10</f>
        <v>30</v>
      </c>
      <c r="L163" s="254" t="str">
        <f t="shared" si="6"/>
        <v>1</v>
      </c>
      <c r="M163" s="254">
        <v>0.3</v>
      </c>
      <c r="N163" s="255"/>
      <c r="O163" s="255"/>
      <c r="P163" s="255"/>
      <c r="Q163" s="256"/>
      <c r="R163" s="255"/>
      <c r="S163" s="257"/>
      <c r="T163" s="257"/>
      <c r="U163" s="256">
        <v>50000.0</v>
      </c>
      <c r="V163" s="255"/>
      <c r="W163" s="350"/>
      <c r="X163" s="257"/>
      <c r="Y163" s="255"/>
      <c r="Z163" s="255"/>
      <c r="AA163" s="255"/>
      <c r="AB163" s="255"/>
      <c r="AC163" s="351" t="s">
        <v>913</v>
      </c>
      <c r="AD163" s="225">
        <v>120.0</v>
      </c>
      <c r="AE163" s="225">
        <v>0.0</v>
      </c>
      <c r="AF163" s="225">
        <v>0.0</v>
      </c>
      <c r="AG163" s="309">
        <v>60.0</v>
      </c>
      <c r="AH163" s="225">
        <v>400.0</v>
      </c>
      <c r="AI163" s="225">
        <v>0.0</v>
      </c>
      <c r="AJ163" s="225">
        <v>0.0</v>
      </c>
      <c r="AK163" s="225">
        <v>0.0</v>
      </c>
      <c r="AL163" s="225">
        <v>0.0</v>
      </c>
      <c r="AM163" s="225">
        <v>0.0</v>
      </c>
      <c r="AN163" s="225">
        <v>0.0</v>
      </c>
      <c r="AO163" s="225">
        <v>0.0</v>
      </c>
      <c r="AP163" s="225">
        <v>0.0</v>
      </c>
      <c r="AQ163" s="225">
        <v>0.0</v>
      </c>
      <c r="AR163" s="225">
        <v>0.0</v>
      </c>
      <c r="AS163" s="225">
        <v>0.0</v>
      </c>
      <c r="AT163" s="225">
        <v>0.0</v>
      </c>
      <c r="AU163" s="225">
        <v>0.0</v>
      </c>
      <c r="AV163" s="225">
        <v>0.0</v>
      </c>
      <c r="AW163" s="225">
        <v>0.0</v>
      </c>
      <c r="AX163" s="225">
        <v>0.0</v>
      </c>
      <c r="AY163" s="239" t="str">
        <f t="shared" ref="AY163:BS163" si="659">IF(AD163 = 0, "", AD163)</f>
        <v>120</v>
      </c>
      <c r="AZ163" s="227" t="str">
        <f t="shared" si="659"/>
        <v/>
      </c>
      <c r="BA163" s="227" t="str">
        <f t="shared" si="659"/>
        <v/>
      </c>
      <c r="BB163" s="309" t="str">
        <f t="shared" si="659"/>
        <v>60</v>
      </c>
      <c r="BC163" s="225" t="str">
        <f t="shared" si="659"/>
        <v>400</v>
      </c>
      <c r="BD163" s="227" t="str">
        <f t="shared" si="659"/>
        <v/>
      </c>
      <c r="BE163" s="227" t="str">
        <f t="shared" si="659"/>
        <v/>
      </c>
      <c r="BF163" s="227" t="str">
        <f t="shared" si="659"/>
        <v/>
      </c>
      <c r="BG163" s="227" t="str">
        <f t="shared" si="659"/>
        <v/>
      </c>
      <c r="BH163" s="227" t="str">
        <f t="shared" si="659"/>
        <v/>
      </c>
      <c r="BI163" s="227" t="str">
        <f t="shared" si="659"/>
        <v/>
      </c>
      <c r="BJ163" s="227" t="str">
        <f t="shared" si="659"/>
        <v/>
      </c>
      <c r="BK163" s="227" t="str">
        <f t="shared" si="659"/>
        <v/>
      </c>
      <c r="BL163" s="227" t="str">
        <f t="shared" si="659"/>
        <v/>
      </c>
      <c r="BM163" s="227" t="str">
        <f t="shared" si="659"/>
        <v/>
      </c>
      <c r="BN163" s="227" t="str">
        <f t="shared" si="659"/>
        <v/>
      </c>
      <c r="BO163" s="227" t="str">
        <f t="shared" si="659"/>
        <v/>
      </c>
      <c r="BP163" s="227" t="str">
        <f t="shared" si="659"/>
        <v/>
      </c>
      <c r="BQ163" s="227" t="str">
        <f t="shared" si="659"/>
        <v/>
      </c>
      <c r="BR163" s="227" t="str">
        <f t="shared" si="659"/>
        <v/>
      </c>
      <c r="BS163" s="238" t="str">
        <f t="shared" si="659"/>
        <v/>
      </c>
      <c r="BT163" s="239" t="str">
        <f>$AY163*Assembly!Y$4+$AZ163*Assembly!Y$5+$BA163*Assembly!Y$6+$BB163*Assembly!Y$7+$BC163*Assembly!Y$8+$BD163*Assembly!Y$9+$BE163*Assembly!Y$10+$BF163*Assembly!Y$11+$BG163*Assembly!Y$12+$BH163*Assembly!Y$13+$BI163*Assembly!Y$14+$BJ163*Assembly!Y$15+$BK163*Assembly!Y$16+$BL163*Assembly!Y$17+$BM163*Assembly!Y$18+$BN163*Assembly!Y$19+$BO163*Assembly!Y$20+$BP163*Assembly!Y$21+$BQ163*Assembly!Y$22+$BR163*Assembly!Y$23+$BS163*Assembly!Y$24</f>
        <v>7,100</v>
      </c>
      <c r="BU163" s="225" t="str">
        <f t="shared" si="8"/>
        <v>6</v>
      </c>
      <c r="BV163" s="225" t="str">
        <f>$AY163*Assembly!AC$4+$AZ163*Assembly!AC$5+$BA163*Assembly!AC$6+$BB163*Assembly!AC$7+$BC163*Assembly!AC$8+$BD163*Assembly!AC$9+$BE163*Assembly!AC$10+$BF163*Assembly!AC$11+$BG163*Assembly!AC$12+$BH163*Assembly!AC$13+$BI163*Assembly!AC$14+$BJ163*Assembly!AC$15+$BK163*Assembly!AC$16+$BL163*Assembly!AC$17+$BM163*Assembly!AC$18+$BN163*Assembly!AC$19+$BO163*Assembly!AC$20+$BP163*Assembly!AC$21+$BQ163*Assembly!AC$22+$BR163*Assembly!AC$23+$BS163*Assembly!AC$24</f>
        <v>27,600</v>
      </c>
      <c r="BW163" s="240" t="str">
        <f t="shared" si="9"/>
        <v>3.89</v>
      </c>
      <c r="BX163" s="241" t="str">
        <f t="shared" si="10"/>
        <v>24</v>
      </c>
      <c r="BY163" s="242" t="str">
        <f t="shared" si="11"/>
        <v>4555.5</v>
      </c>
      <c r="BZ163" s="355" t="str">
        <f t="shared" si="623"/>
        <v>7.04 N</v>
      </c>
      <c r="CA163" s="225" t="str">
        <f>$AY163*Assembly!X$4+$AZ163*Assembly!X$5+$BA163*Assembly!X$6+$BB163*Assembly!X$7+$BC163*Assembly!X$8+$BD163*Assembly!X$9+$BE163*Assembly!X$10+$BF163*Assembly!X$11+$BG163*Assembly!X$12+$BH163*Assembly!X$13+$BI163*Assembly!X$14+$BJ163*Assembly!X$15+$BK163*Assembly!X$16+$BL163*Assembly!X$17+$BM163*Assembly!X$18+$BN163*Assembly!X$19+$BO163*Assembly!X$20+$BP163*Assembly!X$21+$BQ163*Assembly!X$22+$BR163*Assembly!X$23+$BS163*Assembly!X$24</f>
        <v>1,780</v>
      </c>
      <c r="CB163" s="225" t="str">
        <f t="shared" si="12"/>
        <v>276,889</v>
      </c>
      <c r="CC163" s="223" t="str">
        <f t="shared" si="13"/>
        <v>0.2769</v>
      </c>
      <c r="CD163" s="243" t="str">
        <f>$AY163*Assembly!AB$4+$AZ163*Assembly!AB$5+$BA163*Assembly!AB$6+$BB163*Assembly!AB$7+$BC163*Assembly!AB$8+$BD163*Assembly!AB$9+$BE163*Assembly!AB$10+$BF163*Assembly!AB$11+$BG163*Assembly!AB$12+$BH163*Assembly!AB$13+$BI163*Assembly!AB$14+$BJ163*Assembly!AB$15+$BK163*Assembly!AB$16+$BL163*Assembly!AB$17+$BM163*Assembly!AB$18+$BN163*Assembly!AB$19+$BO163*Assembly!AB$20+$BP163*Assembly!AB$21+$BQ163*Assembly!AB$22+$BR163*Assembly!AB$23+$BS163*Assembly!AB$24</f>
        <v>3,440</v>
      </c>
      <c r="CE163" s="256" t="str">
        <f>$AY163*Assembly!M$4+$AZ163*Assembly!M$5+$BA163*Assembly!M$6+$BB163*Assembly!M$7+$BC163*Assembly!M$8+$BD163*Assembly!M$9+$BE163*Assembly!M$10+$BF163*Assembly!M$11+$BG163*Assembly!M$12+$BH163*Assembly!M$13+$BI163*Assembly!M$14+$BJ163*Assembly!M$15+$BK163*Assembly!M$16+$BL163*Assembly!M$17+$BM163*Assembly!M$18+$BN163*Assembly!M$19+$BO163*Assembly!M$20+$BP163*Assembly!M$21+$BQ163*Assembly!M$22+$BR163*Assembly!M$23+$BS163*Assembly!M$24</f>
        <v>8,320</v>
      </c>
      <c r="CF163" s="256" t="str">
        <f>$AY163*Assembly!N$4+$AZ163*Assembly!N$5+$BA163*Assembly!N$6+$BB163*Assembly!N$7+$BC163*Assembly!N$8+$BD163*Assembly!N$9+$BE163*Assembly!N$10+$BF163*Assembly!N$11+$BG163*Assembly!N$12+$BH163*Assembly!N$13+$BI163*Assembly!N$14+$BJ163*Assembly!N$15+$BK163*Assembly!N$16+$BL163*Assembly!N$17+$BM163*Assembly!N$18+$BN163*Assembly!N$19+$BO163*Assembly!N$20+$BP163*Assembly!N$21+$BQ163*Assembly!N$22+$BR163*Assembly!N$23+$BS163*Assembly!N$24</f>
        <v>0</v>
      </c>
      <c r="CG163" s="256" t="str">
        <f>$AY163*Assembly!O$4+$AZ163*Assembly!O$5+$BA163*Assembly!O$6+$BB163*Assembly!O$7+$BC163*Assembly!O$8+$BD163*Assembly!O$9+$BE163*Assembly!O$10+$BF163*Assembly!O$11+$BG163*Assembly!O$12+$BH163*Assembly!O$13+$BI163*Assembly!O$14+$BJ163*Assembly!O$15+$BK163*Assembly!O$16+$BL163*Assembly!O$17+$BM163*Assembly!O$18+$BN163*Assembly!O$19+$BO163*Assembly!O$20+$BP163*Assembly!O$21+$BQ163*Assembly!O$22+$BR163*Assembly!O$23+$BS163*Assembly!O$24</f>
        <v>0</v>
      </c>
      <c r="CH163" s="254" t="str">
        <f>$AY163*Assembly!P$4+$AZ163*Assembly!P$5+$BA163*Assembly!P$6+$BB163*Assembly!P$7+$BC163*Assembly!P$8+$BD163*Assembly!P$9+$BE163*Assembly!P$10+$BF163*Assembly!P$11+$BG163*Assembly!P$12+$BH163*Assembly!P$13+$BI163*Assembly!P$14+$BJ163*Assembly!P$15+$BK163*Assembly!P$16+$BL163*Assembly!P$17+$BM163*Assembly!P$18+$BN163*Assembly!P$19+$BO163*Assembly!P$20+$BP163*Assembly!P$21+$BQ163*Assembly!P$22+$BR163*Assembly!P$23+$BS163*Assembly!P$24</f>
        <v>0</v>
      </c>
      <c r="CI163" s="254" t="str">
        <f>$AY163*Assembly!Q$4+$AZ163*Assembly!Q$5+$BA163*Assembly!Q$6+$BB163*Assembly!Q$7+$BC163*Assembly!Q$8+$BD163*Assembly!Q$9+$BE163*Assembly!Q$10+$BF163*Assembly!Q$11+$BG163*Assembly!Q$12+$BH163*Assembly!Q$13+$BI163*Assembly!Q$14+$BJ163*Assembly!Q$15+$BK163*Assembly!Q$16+$BL163*Assembly!Q$17+$BM163*Assembly!Q$18+$BN163*Assembly!Q$19+$BO163*Assembly!Q$20+$BP163*Assembly!Q$21+$BQ163*Assembly!Q$22+$BR163*Assembly!Q$23+$BS163*Assembly!Q$24</f>
        <v>0</v>
      </c>
      <c r="CJ163" s="256" t="str">
        <f>$AY163*Assembly!R$4+$AZ163*Assembly!R$5+$BA163*Assembly!R$6+$BB163*Assembly!R$7+$BC163*Assembly!R$8+$BD163*Assembly!R$9+$BE163*Assembly!R$10+$BF163*Assembly!R$11+$BG163*Assembly!R$12+$BH163*Assembly!R$13+$BI163*Assembly!R$14+$BJ163*Assembly!R$15+$BK163*Assembly!R$16+$BL163*Assembly!R$17+$BM163*Assembly!R$18+$BN163*Assembly!R$19+$BO163*Assembly!R$20+$BP163*Assembly!R$21+$BQ163*Assembly!R$22+$BR163*Assembly!R$23+$BS163*Assembly!R$24</f>
        <v>0</v>
      </c>
      <c r="CK163" s="254" t="str">
        <f>$AY163*Assembly!S$4+$AZ163*Assembly!S$5+$BA163*Assembly!S$6+$BB163*Assembly!S$7+$BC163*Assembly!S$8+$BD163*Assembly!S$9+$BE163*Assembly!S$10+$BF163*Assembly!S$11+$BG163*Assembly!S$12+$BH163*Assembly!S$13+$BI163*Assembly!S$14+$BJ163*Assembly!S$15+$BK163*Assembly!S$16+$BL163*Assembly!S$17+$BM163*Assembly!S$18+$BN163*Assembly!S$19+$BO163*Assembly!S$20+$BP163*Assembly!S$21+$BQ163*Assembly!S$22+$BR163*Assembly!S$23+$BS163*Assembly!S$24</f>
        <v>0</v>
      </c>
      <c r="CL163" s="254" t="str">
        <f>$AY163*Assembly!T$4+$AZ163*Assembly!T$5+$BA163*Assembly!T$6+$BB163*Assembly!T$7+$BC163*Assembly!T$8+$BD163*Assembly!T$9+$BE163*Assembly!T$10+$BF163*Assembly!T$11+$BG163*Assembly!T$12+$BH163*Assembly!T$13+$BI163*Assembly!T$14+$BJ163*Assembly!T$15+$BK163*Assembly!T$16+$BL163*Assembly!T$17+$BM163*Assembly!T$18+$BN163*Assembly!T$19+$BO163*Assembly!T$20+$BP163*Assembly!T$21+$BQ163*Assembly!T$22+$BR163*Assembly!T$23+$BS163*Assembly!T$24</f>
        <v>0</v>
      </c>
      <c r="CM163" s="254" t="str">
        <f>$AY163*Assembly!U$4+$AZ163*Assembly!U$5+$BA163*Assembly!U$6+$BB163*Assembly!U$7+$BC163*Assembly!U$8+$BD163*Assembly!U$9+$BE163*Assembly!U$10+$BF163*Assembly!U$11+$BG163*Assembly!U$12+$BH163*Assembly!U$13+$BI163*Assembly!U$14+$BJ163*Assembly!U$15+$BK163*Assembly!U$16+$BL163*Assembly!U$17+$BM163*Assembly!U$18+$BN163*Assembly!U$19+$BO163*Assembly!U$20+$BP163*Assembly!U$21+$BQ163*Assembly!U$22+$BR163*Assembly!U$23+$BS163*Assembly!U$24</f>
        <v>0</v>
      </c>
      <c r="CN163" s="256" t="str">
        <f>$AY163*Assembly!V$4+$AZ163*Assembly!V$5+$BA163*Assembly!V$6+$BB163*Assembly!V$7+$BC163*Assembly!V$8+$BD163*Assembly!V$9+$BE163*Assembly!V$10+$BF163*Assembly!V$11+$BG163*Assembly!V$12+$BH163*Assembly!V$13+$BI163*Assembly!V$14+$BJ163*Assembly!V$15+$BK163*Assembly!V$16+$BL163*Assembly!V$17+$BM163*Assembly!V$18+$BN163*Assembly!V$19+$BO163*Assembly!V$20+$BP163*Assembly!V$21+$BQ163*Assembly!V$22+$BR163*Assembly!V$23+$BS163*Assembly!V$24</f>
        <v>0</v>
      </c>
      <c r="CO163" s="256" t="str">
        <f>CE163*Refining!$F$3</f>
        <v>14,857</v>
      </c>
      <c r="CP163" s="256" t="str">
        <f>CF163*Refining!$F$4</f>
        <v>0</v>
      </c>
      <c r="CQ163" s="256" t="str">
        <f>CG163*Refining!$F$5</f>
        <v>0</v>
      </c>
      <c r="CR163" s="256" t="str">
        <f>CH163*Refining!$F$6</f>
        <v>0</v>
      </c>
      <c r="CS163" s="256" t="str">
        <f>CI163*Refining!$F$7</f>
        <v>0</v>
      </c>
      <c r="CT163" s="256" t="str">
        <f>CJ163*Refining!$F$8</f>
        <v>0</v>
      </c>
      <c r="CU163" s="256" t="str">
        <f>CK163*Refining!$F$9</f>
        <v>0</v>
      </c>
      <c r="CV163" s="256" t="str">
        <f>CL163*Refining!$F$10</f>
        <v>0</v>
      </c>
      <c r="CW163" s="256" t="str">
        <f>CM163*Refining!$F$11</f>
        <v>0</v>
      </c>
      <c r="CX163" s="256" t="str">
        <f>CN163*Refining!$F$12</f>
        <v>0</v>
      </c>
      <c r="CY163" s="248" t="str">
        <f t="shared" ref="CY163:DR163" si="660">IF(CE163 = 0, "", CE163)</f>
        <v>8,320</v>
      </c>
      <c r="CZ163" s="245" t="str">
        <f t="shared" si="660"/>
        <v/>
      </c>
      <c r="DA163" s="245" t="str">
        <f t="shared" si="660"/>
        <v/>
      </c>
      <c r="DB163" s="245" t="str">
        <f t="shared" si="660"/>
        <v/>
      </c>
      <c r="DC163" s="245" t="str">
        <f t="shared" si="660"/>
        <v/>
      </c>
      <c r="DD163" s="245" t="str">
        <f t="shared" si="660"/>
        <v/>
      </c>
      <c r="DE163" s="245" t="str">
        <f t="shared" si="660"/>
        <v/>
      </c>
      <c r="DF163" s="245" t="str">
        <f t="shared" si="660"/>
        <v/>
      </c>
      <c r="DG163" s="245" t="str">
        <f t="shared" si="660"/>
        <v/>
      </c>
      <c r="DH163" s="246" t="str">
        <f t="shared" si="660"/>
        <v/>
      </c>
      <c r="DI163" s="248" t="str">
        <f t="shared" si="660"/>
        <v>14,857</v>
      </c>
      <c r="DJ163" s="245" t="str">
        <f t="shared" si="660"/>
        <v/>
      </c>
      <c r="DK163" s="245" t="str">
        <f t="shared" si="660"/>
        <v/>
      </c>
      <c r="DL163" s="245" t="str">
        <f t="shared" si="660"/>
        <v/>
      </c>
      <c r="DM163" s="245" t="str">
        <f t="shared" si="660"/>
        <v/>
      </c>
      <c r="DN163" s="245" t="str">
        <f t="shared" si="660"/>
        <v/>
      </c>
      <c r="DO163" s="245" t="str">
        <f t="shared" si="660"/>
        <v/>
      </c>
      <c r="DP163" s="245" t="str">
        <f t="shared" si="660"/>
        <v/>
      </c>
      <c r="DQ163" s="245" t="str">
        <f t="shared" si="660"/>
        <v/>
      </c>
      <c r="DR163" s="246" t="str">
        <f t="shared" si="660"/>
        <v/>
      </c>
      <c r="DS163" s="248" t="str">
        <f t="shared" si="15"/>
        <v>8,320</v>
      </c>
      <c r="DT163" s="249" t="str">
        <f t="shared" si="16"/>
        <v>14,857</v>
      </c>
      <c r="DU163" s="225" t="str">
        <f>CY163*'Ores &amp; Ingots'!$C$3+CZ163*'Ores &amp; Ingots'!$C$4+DA163*'Ores &amp; Ingots'!$C$5+DB163*'Ores &amp; Ingots'!$C$6+DC163*'Ores &amp; Ingots'!$C$7+DD163*'Ores &amp; Ingots'!$C$8+DE163*'Ores &amp; Ingots'!$C$9+DF163*'Ores &amp; Ingots'!$C$10+DG163*'Ores &amp; Ingots'!$C$11+DH163*'Ores &amp; Ingots'!$C$12</f>
        <v>1,057</v>
      </c>
      <c r="DV163" s="225" t="str">
        <f>DI163*'Ores &amp; Ingots'!$B$3+DJ163*'Ores &amp; Ingots'!$B$4+DK163*'Ores &amp; Ingots'!$B$5+DL163*'Ores &amp; Ingots'!$B$6+DM163*'Ores &amp; Ingots'!$B$7+DN163*'Ores &amp; Ingots'!$B$8+DO163*'Ores &amp; Ingots'!$B$9+DP163*'Ores &amp; Ingots'!$B$10+DQ163*'Ores &amp; Ingots'!$B$11+DR163*'Ores &amp; Ingots'!$B$12</f>
        <v>5,497</v>
      </c>
      <c r="DW163" s="249" t="str">
        <f>CY163*Refining!$G$3+CZ163*Refining!$G$4+DA163*Refining!$G$5+DB163*Refining!$G$6+DC163*Refining!$G$7+DD163*Refining!$G$8+DE163*Refining!$G$9+DF163*Refining!$G$10+DG163*Refining!$G$11+DH163*Refining!$G$12</f>
        <v>571</v>
      </c>
      <c r="DX163" s="249" t="str">
        <f t="shared" si="17"/>
        <v>88,889</v>
      </c>
      <c r="DY163" s="250" t="str">
        <f t="shared" si="18"/>
        <v>0.0889</v>
      </c>
      <c r="DZ163" s="248" t="str">
        <f t="shared" si="19"/>
        <v>2,381</v>
      </c>
      <c r="EA163" s="251" t="str">
        <f t="shared" ref="EA163:EB163" si="661">DZ163/60</f>
        <v>39.7</v>
      </c>
      <c r="EB163" s="251" t="str">
        <f t="shared" si="661"/>
        <v>0.7</v>
      </c>
      <c r="EC163" s="543" t="str">
        <f t="shared" si="21"/>
        <v>0.03</v>
      </c>
      <c r="ED163" s="248" t="str">
        <f t="shared" si="22"/>
        <v>365,778</v>
      </c>
      <c r="EE163" s="251" t="str">
        <f t="shared" ref="EE163:EF163" si="662">ED163/1000</f>
        <v>365.8</v>
      </c>
      <c r="EF163" s="252" t="str">
        <f t="shared" si="662"/>
        <v>0.37</v>
      </c>
      <c r="EG163" s="544" t="str">
        <f t="shared" si="24"/>
        <v>0.3658</v>
      </c>
      <c r="EH163" s="225" t="s">
        <v>12</v>
      </c>
    </row>
    <row r="164">
      <c r="A164" s="33"/>
      <c r="B164" s="226" t="s">
        <v>1027</v>
      </c>
      <c r="C164" s="227" t="s">
        <v>885</v>
      </c>
      <c r="D164" s="227">
        <v>5.0</v>
      </c>
      <c r="E164" s="227">
        <v>3.0</v>
      </c>
      <c r="F164" s="227">
        <v>5.0</v>
      </c>
      <c r="G164" s="253" t="str">
        <f t="shared" si="5"/>
        <v>9.4</v>
      </c>
      <c r="H164" s="254">
        <v>20.0</v>
      </c>
      <c r="I164" s="254">
        <v>20.0</v>
      </c>
      <c r="J164" s="254" t="str">
        <f>H164/Main!$D$9</f>
        <v>20</v>
      </c>
      <c r="K164" s="254" t="str">
        <f>I164/Main!$D$10</f>
        <v>20</v>
      </c>
      <c r="L164" s="254" t="str">
        <f t="shared" si="6"/>
        <v>1</v>
      </c>
      <c r="M164" s="254">
        <v>0.3</v>
      </c>
      <c r="N164" s="255"/>
      <c r="O164" s="255"/>
      <c r="P164" s="255"/>
      <c r="Q164" s="256"/>
      <c r="R164" s="255"/>
      <c r="S164" s="257"/>
      <c r="T164" s="257"/>
      <c r="U164" s="256" t="s">
        <v>12</v>
      </c>
      <c r="V164" s="255"/>
      <c r="W164" s="257"/>
      <c r="X164" s="257"/>
      <c r="Y164" s="255"/>
      <c r="Z164" s="255"/>
      <c r="AA164" s="255"/>
      <c r="AB164" s="255"/>
      <c r="AC164" s="335"/>
      <c r="AD164" s="225">
        <v>7.0</v>
      </c>
      <c r="AE164" s="225">
        <v>0.0</v>
      </c>
      <c r="AF164" s="225">
        <v>0.0</v>
      </c>
      <c r="AG164" s="309">
        <v>2.0</v>
      </c>
      <c r="AH164" s="225">
        <v>15.0</v>
      </c>
      <c r="AI164" s="225">
        <v>0.0</v>
      </c>
      <c r="AJ164" s="225">
        <v>0.0</v>
      </c>
      <c r="AK164" s="225">
        <v>0.0</v>
      </c>
      <c r="AL164" s="225">
        <v>0.0</v>
      </c>
      <c r="AM164" s="225">
        <v>0.0</v>
      </c>
      <c r="AN164" s="225">
        <v>0.0</v>
      </c>
      <c r="AO164" s="225">
        <v>0.0</v>
      </c>
      <c r="AP164" s="225">
        <v>0.0</v>
      </c>
      <c r="AQ164" s="225">
        <v>0.0</v>
      </c>
      <c r="AR164" s="225">
        <v>0.0</v>
      </c>
      <c r="AS164" s="225">
        <v>0.0</v>
      </c>
      <c r="AT164" s="225">
        <v>0.0</v>
      </c>
      <c r="AU164" s="225">
        <v>0.0</v>
      </c>
      <c r="AV164" s="225">
        <v>0.0</v>
      </c>
      <c r="AW164" s="225">
        <v>0.0</v>
      </c>
      <c r="AX164" s="225">
        <v>0.0</v>
      </c>
      <c r="AY164" s="239" t="str">
        <f t="shared" ref="AY164:BS164" si="663">IF(AD164 = 0, "", AD164)</f>
        <v>7</v>
      </c>
      <c r="AZ164" s="227" t="str">
        <f t="shared" si="663"/>
        <v/>
      </c>
      <c r="BA164" s="227" t="str">
        <f t="shared" si="663"/>
        <v/>
      </c>
      <c r="BB164" s="309" t="str">
        <f t="shared" si="663"/>
        <v>2</v>
      </c>
      <c r="BC164" s="225" t="str">
        <f t="shared" si="663"/>
        <v>15</v>
      </c>
      <c r="BD164" s="227" t="str">
        <f t="shared" si="663"/>
        <v/>
      </c>
      <c r="BE164" s="227" t="str">
        <f t="shared" si="663"/>
        <v/>
      </c>
      <c r="BF164" s="227" t="str">
        <f t="shared" si="663"/>
        <v/>
      </c>
      <c r="BG164" s="227" t="str">
        <f t="shared" si="663"/>
        <v/>
      </c>
      <c r="BH164" s="227" t="str">
        <f t="shared" si="663"/>
        <v/>
      </c>
      <c r="BI164" s="227" t="str">
        <f t="shared" si="663"/>
        <v/>
      </c>
      <c r="BJ164" s="227" t="str">
        <f t="shared" si="663"/>
        <v/>
      </c>
      <c r="BK164" s="227" t="str">
        <f t="shared" si="663"/>
        <v/>
      </c>
      <c r="BL164" s="227" t="str">
        <f t="shared" si="663"/>
        <v/>
      </c>
      <c r="BM164" s="227" t="str">
        <f t="shared" si="663"/>
        <v/>
      </c>
      <c r="BN164" s="227" t="str">
        <f t="shared" si="663"/>
        <v/>
      </c>
      <c r="BO164" s="227" t="str">
        <f t="shared" si="663"/>
        <v/>
      </c>
      <c r="BP164" s="227" t="str">
        <f t="shared" si="663"/>
        <v/>
      </c>
      <c r="BQ164" s="227" t="str">
        <f t="shared" si="663"/>
        <v/>
      </c>
      <c r="BR164" s="227" t="str">
        <f t="shared" si="663"/>
        <v/>
      </c>
      <c r="BS164" s="238" t="str">
        <f t="shared" si="663"/>
        <v/>
      </c>
      <c r="BT164" s="239" t="str">
        <f>$AY164*Assembly!Y$4+$AZ164*Assembly!Y$5+$BA164*Assembly!Y$6+$BB164*Assembly!Y$7+$BC164*Assembly!Y$8+$BD164*Assembly!Y$9+$BE164*Assembly!Y$10+$BF164*Assembly!Y$11+$BG164*Assembly!Y$12+$BH164*Assembly!Y$13+$BI164*Assembly!Y$14+$BJ164*Assembly!Y$15+$BK164*Assembly!Y$16+$BL164*Assembly!Y$17+$BM164*Assembly!Y$18+$BN164*Assembly!Y$19+$BO164*Assembly!Y$20+$BP164*Assembly!Y$21+$BQ164*Assembly!Y$22+$BR164*Assembly!Y$23+$BS164*Assembly!Y$24</f>
        <v>310</v>
      </c>
      <c r="BU164" s="225" t="str">
        <f t="shared" si="8"/>
        <v>33</v>
      </c>
      <c r="BV164" s="225" t="str">
        <f>$AY164*Assembly!AC$4+$AZ164*Assembly!AC$5+$BA164*Assembly!AC$6+$BB164*Assembly!AC$7+$BC164*Assembly!AC$8+$BD164*Assembly!AC$9+$BE164*Assembly!AC$10+$BF164*Assembly!AC$11+$BG164*Assembly!AC$12+$BH164*Assembly!AC$13+$BI164*Assembly!AC$14+$BJ164*Assembly!AC$15+$BK164*Assembly!AC$16+$BL164*Assembly!AC$17+$BM164*Assembly!AC$18+$BN164*Assembly!AC$19+$BO164*Assembly!AC$20+$BP164*Assembly!AC$21+$BQ164*Assembly!AC$22+$BR164*Assembly!AC$23+$BS164*Assembly!AC$24</f>
        <v>1,270</v>
      </c>
      <c r="BW164" s="240" t="str">
        <f t="shared" si="9"/>
        <v>4.10</v>
      </c>
      <c r="BX164" s="241" t="str">
        <f t="shared" si="10"/>
        <v>135</v>
      </c>
      <c r="BY164" s="242" t="str">
        <f t="shared" si="11"/>
        <v>38.4</v>
      </c>
      <c r="BZ164" s="355" t="str">
        <f t="shared" si="623"/>
        <v>?</v>
      </c>
      <c r="CA164" s="225" t="str">
        <f>$AY164*Assembly!X$4+$AZ164*Assembly!X$5+$BA164*Assembly!X$6+$BB164*Assembly!X$7+$BC164*Assembly!X$8+$BD164*Assembly!X$9+$BE164*Assembly!X$10+$BF164*Assembly!X$11+$BG164*Assembly!X$12+$BH164*Assembly!X$13+$BI164*Assembly!X$14+$BJ164*Assembly!X$15+$BK164*Assembly!X$16+$BL164*Assembly!X$17+$BM164*Assembly!X$18+$BN164*Assembly!X$19+$BO164*Assembly!X$20+$BP164*Assembly!X$21+$BQ164*Assembly!X$22+$BR164*Assembly!X$23+$BS164*Assembly!X$24</f>
        <v>69</v>
      </c>
      <c r="CB164" s="225" t="str">
        <f t="shared" si="12"/>
        <v>10,733</v>
      </c>
      <c r="CC164" s="223" t="str">
        <f t="shared" si="13"/>
        <v>0.0107</v>
      </c>
      <c r="CD164" s="243" t="str">
        <f>$AY164*Assembly!AB$4+$AZ164*Assembly!AB$5+$BA164*Assembly!AB$6+$BB164*Assembly!AB$7+$BC164*Assembly!AB$8+$BD164*Assembly!AB$9+$BE164*Assembly!AB$10+$BF164*Assembly!AB$11+$BG164*Assembly!AB$12+$BH164*Assembly!AB$13+$BI164*Assembly!AB$14+$BJ164*Assembly!AB$15+$BK164*Assembly!AB$16+$BL164*Assembly!AB$17+$BM164*Assembly!AB$18+$BN164*Assembly!AB$19+$BO164*Assembly!AB$20+$BP164*Assembly!AB$21+$BQ164*Assembly!AB$22+$BR164*Assembly!AB$23+$BS164*Assembly!AB$24</f>
        <v>127</v>
      </c>
      <c r="CE164" s="256" t="str">
        <f>$AY164*Assembly!M$4+$AZ164*Assembly!M$5+$BA164*Assembly!M$6+$BB164*Assembly!M$7+$BC164*Assembly!M$8+$BD164*Assembly!M$9+$BE164*Assembly!M$10+$BF164*Assembly!M$11+$BG164*Assembly!M$12+$BH164*Assembly!M$13+$BI164*Assembly!M$14+$BJ164*Assembly!M$15+$BK164*Assembly!M$16+$BL164*Assembly!M$17+$BM164*Assembly!M$18+$BN164*Assembly!M$19+$BO164*Assembly!M$20+$BP164*Assembly!M$21+$BQ164*Assembly!M$22+$BR164*Assembly!M$23+$BS164*Assembly!M$24</f>
        <v>357</v>
      </c>
      <c r="CF164" s="256" t="str">
        <f>$AY164*Assembly!N$4+$AZ164*Assembly!N$5+$BA164*Assembly!N$6+$BB164*Assembly!N$7+$BC164*Assembly!N$8+$BD164*Assembly!N$9+$BE164*Assembly!N$10+$BF164*Assembly!N$11+$BG164*Assembly!N$12+$BH164*Assembly!N$13+$BI164*Assembly!N$14+$BJ164*Assembly!N$15+$BK164*Assembly!N$16+$BL164*Assembly!N$17+$BM164*Assembly!N$18+$BN164*Assembly!N$19+$BO164*Assembly!N$20+$BP164*Assembly!N$21+$BQ164*Assembly!N$22+$BR164*Assembly!N$23+$BS164*Assembly!N$24</f>
        <v>0</v>
      </c>
      <c r="CG164" s="256" t="str">
        <f>$AY164*Assembly!O$4+$AZ164*Assembly!O$5+$BA164*Assembly!O$6+$BB164*Assembly!O$7+$BC164*Assembly!O$8+$BD164*Assembly!O$9+$BE164*Assembly!O$10+$BF164*Assembly!O$11+$BG164*Assembly!O$12+$BH164*Assembly!O$13+$BI164*Assembly!O$14+$BJ164*Assembly!O$15+$BK164*Assembly!O$16+$BL164*Assembly!O$17+$BM164*Assembly!O$18+$BN164*Assembly!O$19+$BO164*Assembly!O$20+$BP164*Assembly!O$21+$BQ164*Assembly!O$22+$BR164*Assembly!O$23+$BS164*Assembly!O$24</f>
        <v>0</v>
      </c>
      <c r="CH164" s="254" t="str">
        <f>$AY164*Assembly!P$4+$AZ164*Assembly!P$5+$BA164*Assembly!P$6+$BB164*Assembly!P$7+$BC164*Assembly!P$8+$BD164*Assembly!P$9+$BE164*Assembly!P$10+$BF164*Assembly!P$11+$BG164*Assembly!P$12+$BH164*Assembly!P$13+$BI164*Assembly!P$14+$BJ164*Assembly!P$15+$BK164*Assembly!P$16+$BL164*Assembly!P$17+$BM164*Assembly!P$18+$BN164*Assembly!P$19+$BO164*Assembly!P$20+$BP164*Assembly!P$21+$BQ164*Assembly!P$22+$BR164*Assembly!P$23+$BS164*Assembly!P$24</f>
        <v>0</v>
      </c>
      <c r="CI164" s="254" t="str">
        <f>$AY164*Assembly!Q$4+$AZ164*Assembly!Q$5+$BA164*Assembly!Q$6+$BB164*Assembly!Q$7+$BC164*Assembly!Q$8+$BD164*Assembly!Q$9+$BE164*Assembly!Q$10+$BF164*Assembly!Q$11+$BG164*Assembly!Q$12+$BH164*Assembly!Q$13+$BI164*Assembly!Q$14+$BJ164*Assembly!Q$15+$BK164*Assembly!Q$16+$BL164*Assembly!Q$17+$BM164*Assembly!Q$18+$BN164*Assembly!Q$19+$BO164*Assembly!Q$20+$BP164*Assembly!Q$21+$BQ164*Assembly!Q$22+$BR164*Assembly!Q$23+$BS164*Assembly!Q$24</f>
        <v>0</v>
      </c>
      <c r="CJ164" s="256" t="str">
        <f>$AY164*Assembly!R$4+$AZ164*Assembly!R$5+$BA164*Assembly!R$6+$BB164*Assembly!R$7+$BC164*Assembly!R$8+$BD164*Assembly!R$9+$BE164*Assembly!R$10+$BF164*Assembly!R$11+$BG164*Assembly!R$12+$BH164*Assembly!R$13+$BI164*Assembly!R$14+$BJ164*Assembly!R$15+$BK164*Assembly!R$16+$BL164*Assembly!R$17+$BM164*Assembly!R$18+$BN164*Assembly!R$19+$BO164*Assembly!R$20+$BP164*Assembly!R$21+$BQ164*Assembly!R$22+$BR164*Assembly!R$23+$BS164*Assembly!R$24</f>
        <v>0</v>
      </c>
      <c r="CK164" s="254" t="str">
        <f>$AY164*Assembly!S$4+$AZ164*Assembly!S$5+$BA164*Assembly!S$6+$BB164*Assembly!S$7+$BC164*Assembly!S$8+$BD164*Assembly!S$9+$BE164*Assembly!S$10+$BF164*Assembly!S$11+$BG164*Assembly!S$12+$BH164*Assembly!S$13+$BI164*Assembly!S$14+$BJ164*Assembly!S$15+$BK164*Assembly!S$16+$BL164*Assembly!S$17+$BM164*Assembly!S$18+$BN164*Assembly!S$19+$BO164*Assembly!S$20+$BP164*Assembly!S$21+$BQ164*Assembly!S$22+$BR164*Assembly!S$23+$BS164*Assembly!S$24</f>
        <v>0</v>
      </c>
      <c r="CL164" s="254" t="str">
        <f>$AY164*Assembly!T$4+$AZ164*Assembly!T$5+$BA164*Assembly!T$6+$BB164*Assembly!T$7+$BC164*Assembly!T$8+$BD164*Assembly!T$9+$BE164*Assembly!T$10+$BF164*Assembly!T$11+$BG164*Assembly!T$12+$BH164*Assembly!T$13+$BI164*Assembly!T$14+$BJ164*Assembly!T$15+$BK164*Assembly!T$16+$BL164*Assembly!T$17+$BM164*Assembly!T$18+$BN164*Assembly!T$19+$BO164*Assembly!T$20+$BP164*Assembly!T$21+$BQ164*Assembly!T$22+$BR164*Assembly!T$23+$BS164*Assembly!T$24</f>
        <v>0</v>
      </c>
      <c r="CM164" s="254" t="str">
        <f>$AY164*Assembly!U$4+$AZ164*Assembly!U$5+$BA164*Assembly!U$6+$BB164*Assembly!U$7+$BC164*Assembly!U$8+$BD164*Assembly!U$9+$BE164*Assembly!U$10+$BF164*Assembly!U$11+$BG164*Assembly!U$12+$BH164*Assembly!U$13+$BI164*Assembly!U$14+$BJ164*Assembly!U$15+$BK164*Assembly!U$16+$BL164*Assembly!U$17+$BM164*Assembly!U$18+$BN164*Assembly!U$19+$BO164*Assembly!U$20+$BP164*Assembly!U$21+$BQ164*Assembly!U$22+$BR164*Assembly!U$23+$BS164*Assembly!U$24</f>
        <v>0</v>
      </c>
      <c r="CN164" s="256" t="str">
        <f>$AY164*Assembly!V$4+$AZ164*Assembly!V$5+$BA164*Assembly!V$6+$BB164*Assembly!V$7+$BC164*Assembly!V$8+$BD164*Assembly!V$9+$BE164*Assembly!V$10+$BF164*Assembly!V$11+$BG164*Assembly!V$12+$BH164*Assembly!V$13+$BI164*Assembly!V$14+$BJ164*Assembly!V$15+$BK164*Assembly!V$16+$BL164*Assembly!V$17+$BM164*Assembly!V$18+$BN164*Assembly!V$19+$BO164*Assembly!V$20+$BP164*Assembly!V$21+$BQ164*Assembly!V$22+$BR164*Assembly!V$23+$BS164*Assembly!V$24</f>
        <v>0</v>
      </c>
      <c r="CO164" s="256" t="str">
        <f>CE164*Refining!$F$3</f>
        <v>638</v>
      </c>
      <c r="CP164" s="256" t="str">
        <f>CF164*Refining!$F$4</f>
        <v>0</v>
      </c>
      <c r="CQ164" s="256" t="str">
        <f>CG164*Refining!$F$5</f>
        <v>0</v>
      </c>
      <c r="CR164" s="256" t="str">
        <f>CH164*Refining!$F$6</f>
        <v>0</v>
      </c>
      <c r="CS164" s="256" t="str">
        <f>CI164*Refining!$F$7</f>
        <v>0</v>
      </c>
      <c r="CT164" s="256" t="str">
        <f>CJ164*Refining!$F$8</f>
        <v>0</v>
      </c>
      <c r="CU164" s="256" t="str">
        <f>CK164*Refining!$F$9</f>
        <v>0</v>
      </c>
      <c r="CV164" s="256" t="str">
        <f>CL164*Refining!$F$10</f>
        <v>0</v>
      </c>
      <c r="CW164" s="256" t="str">
        <f>CM164*Refining!$F$11</f>
        <v>0</v>
      </c>
      <c r="CX164" s="256" t="str">
        <f>CN164*Refining!$F$12</f>
        <v>0</v>
      </c>
      <c r="CY164" s="248" t="str">
        <f t="shared" ref="CY164:DR164" si="664">IF(CE164 = 0, "", CE164)</f>
        <v>357</v>
      </c>
      <c r="CZ164" s="245" t="str">
        <f t="shared" si="664"/>
        <v/>
      </c>
      <c r="DA164" s="245" t="str">
        <f t="shared" si="664"/>
        <v/>
      </c>
      <c r="DB164" s="245" t="str">
        <f t="shared" si="664"/>
        <v/>
      </c>
      <c r="DC164" s="245" t="str">
        <f t="shared" si="664"/>
        <v/>
      </c>
      <c r="DD164" s="245" t="str">
        <f t="shared" si="664"/>
        <v/>
      </c>
      <c r="DE164" s="245" t="str">
        <f t="shared" si="664"/>
        <v/>
      </c>
      <c r="DF164" s="245" t="str">
        <f t="shared" si="664"/>
        <v/>
      </c>
      <c r="DG164" s="245" t="str">
        <f t="shared" si="664"/>
        <v/>
      </c>
      <c r="DH164" s="246" t="str">
        <f t="shared" si="664"/>
        <v/>
      </c>
      <c r="DI164" s="248" t="str">
        <f t="shared" si="664"/>
        <v>638</v>
      </c>
      <c r="DJ164" s="245" t="str">
        <f t="shared" si="664"/>
        <v/>
      </c>
      <c r="DK164" s="245" t="str">
        <f t="shared" si="664"/>
        <v/>
      </c>
      <c r="DL164" s="245" t="str">
        <f t="shared" si="664"/>
        <v/>
      </c>
      <c r="DM164" s="245" t="str">
        <f t="shared" si="664"/>
        <v/>
      </c>
      <c r="DN164" s="245" t="str">
        <f t="shared" si="664"/>
        <v/>
      </c>
      <c r="DO164" s="245" t="str">
        <f t="shared" si="664"/>
        <v/>
      </c>
      <c r="DP164" s="245" t="str">
        <f t="shared" si="664"/>
        <v/>
      </c>
      <c r="DQ164" s="245" t="str">
        <f t="shared" si="664"/>
        <v/>
      </c>
      <c r="DR164" s="246" t="str">
        <f t="shared" si="664"/>
        <v/>
      </c>
      <c r="DS164" s="248" t="str">
        <f t="shared" si="15"/>
        <v>357</v>
      </c>
      <c r="DT164" s="249" t="str">
        <f t="shared" si="16"/>
        <v>638</v>
      </c>
      <c r="DU164" s="225" t="str">
        <f>CY164*'Ores &amp; Ingots'!$C$3+CZ164*'Ores &amp; Ingots'!$C$4+DA164*'Ores &amp; Ingots'!$C$5+DB164*'Ores &amp; Ingots'!$C$6+DC164*'Ores &amp; Ingots'!$C$7+DD164*'Ores &amp; Ingots'!$C$8+DE164*'Ores &amp; Ingots'!$C$9+DF164*'Ores &amp; Ingots'!$C$10+DG164*'Ores &amp; Ingots'!$C$11+DH164*'Ores &amp; Ingots'!$C$12</f>
        <v>45</v>
      </c>
      <c r="DV164" s="225" t="str">
        <f>DI164*'Ores &amp; Ingots'!$B$3+DJ164*'Ores &amp; Ingots'!$B$4+DK164*'Ores &amp; Ingots'!$B$5+DL164*'Ores &amp; Ingots'!$B$6+DM164*'Ores &amp; Ingots'!$B$7+DN164*'Ores &amp; Ingots'!$B$8+DO164*'Ores &amp; Ingots'!$B$9+DP164*'Ores &amp; Ingots'!$B$10+DQ164*'Ores &amp; Ingots'!$B$11+DR164*'Ores &amp; Ingots'!$B$12</f>
        <v>236</v>
      </c>
      <c r="DW164" s="249" t="str">
        <f>CY164*Refining!$G$3+CZ164*Refining!$G$4+DA164*Refining!$G$5+DB164*Refining!$G$6+DC164*Refining!$G$7+DD164*Refining!$G$8+DE164*Refining!$G$9+DF164*Refining!$G$10+DG164*Refining!$G$11+DH164*Refining!$G$12</f>
        <v>25</v>
      </c>
      <c r="DX164" s="249" t="str">
        <f t="shared" si="17"/>
        <v>3,814</v>
      </c>
      <c r="DY164" s="250" t="str">
        <f t="shared" si="18"/>
        <v>0.0038</v>
      </c>
      <c r="DZ164" s="248" t="str">
        <f t="shared" si="19"/>
        <v>114</v>
      </c>
      <c r="EA164" s="251" t="str">
        <f t="shared" ref="EA164:EB164" si="665">DZ164/60</f>
        <v>1.9</v>
      </c>
      <c r="EB164" s="251" t="str">
        <f t="shared" si="665"/>
        <v>0.0</v>
      </c>
      <c r="EC164" s="543" t="str">
        <f t="shared" si="21"/>
        <v>0.00</v>
      </c>
      <c r="ED164" s="248" t="str">
        <f t="shared" si="22"/>
        <v>14,547</v>
      </c>
      <c r="EE164" s="251" t="str">
        <f t="shared" ref="EE164:EF164" si="666">ED164/1000</f>
        <v>14.5</v>
      </c>
      <c r="EF164" s="252" t="str">
        <f t="shared" si="666"/>
        <v>0.01</v>
      </c>
      <c r="EG164" s="544" t="str">
        <f t="shared" si="24"/>
        <v>0.0145</v>
      </c>
      <c r="EH164" s="225" t="s">
        <v>12</v>
      </c>
    </row>
    <row r="165" hidden="1">
      <c r="A165" s="33"/>
      <c r="B165" s="226" t="s">
        <v>1028</v>
      </c>
      <c r="C165" s="227" t="s">
        <v>886</v>
      </c>
      <c r="D165" s="227">
        <v>1.0</v>
      </c>
      <c r="E165" s="227">
        <v>1.0</v>
      </c>
      <c r="F165" s="227">
        <v>1.0</v>
      </c>
      <c r="G165" s="253" t="str">
        <f t="shared" si="5"/>
        <v>15.6</v>
      </c>
      <c r="H165" s="254">
        <v>15.0</v>
      </c>
      <c r="I165" s="254">
        <v>15.0</v>
      </c>
      <c r="J165" s="254" t="str">
        <f>H165/Main!$D$9</f>
        <v>15</v>
      </c>
      <c r="K165" s="254" t="str">
        <f>I165/Main!$D$10</f>
        <v>15</v>
      </c>
      <c r="L165" s="254" t="str">
        <f t="shared" si="6"/>
        <v>1</v>
      </c>
      <c r="M165" s="254">
        <v>0.3</v>
      </c>
      <c r="N165" s="255"/>
      <c r="O165" s="255"/>
      <c r="P165" s="255"/>
      <c r="Q165" s="256"/>
      <c r="R165" s="255"/>
      <c r="S165" s="257"/>
      <c r="T165" s="257"/>
      <c r="U165" s="255"/>
      <c r="V165" s="255"/>
      <c r="W165" s="350"/>
      <c r="X165" s="257"/>
      <c r="Y165" s="255"/>
      <c r="Z165" s="255"/>
      <c r="AA165" s="255"/>
      <c r="AB165" s="255"/>
      <c r="AC165" s="351" t="s">
        <v>913</v>
      </c>
      <c r="AD165" s="225">
        <v>8.0</v>
      </c>
      <c r="AE165" s="225">
        <v>0.0</v>
      </c>
      <c r="AF165" s="225">
        <v>0.0</v>
      </c>
      <c r="AG165" s="309">
        <v>4.0</v>
      </c>
      <c r="AH165" s="225">
        <v>40.0</v>
      </c>
      <c r="AI165" s="225">
        <v>0.0</v>
      </c>
      <c r="AJ165" s="225">
        <v>0.0</v>
      </c>
      <c r="AK165" s="225">
        <v>0.0</v>
      </c>
      <c r="AL165" s="225">
        <v>0.0</v>
      </c>
      <c r="AM165" s="225">
        <v>0.0</v>
      </c>
      <c r="AN165" s="225">
        <v>0.0</v>
      </c>
      <c r="AO165" s="225">
        <v>8.0</v>
      </c>
      <c r="AP165" s="225">
        <v>0.0</v>
      </c>
      <c r="AQ165" s="225">
        <v>0.0</v>
      </c>
      <c r="AR165" s="225">
        <v>0.0</v>
      </c>
      <c r="AS165" s="225">
        <v>0.0</v>
      </c>
      <c r="AT165" s="225">
        <v>0.0</v>
      </c>
      <c r="AU165" s="225">
        <v>0.0</v>
      </c>
      <c r="AV165" s="225">
        <v>0.0</v>
      </c>
      <c r="AW165" s="225">
        <v>0.0</v>
      </c>
      <c r="AX165" s="225">
        <v>0.0</v>
      </c>
      <c r="AY165" s="239" t="str">
        <f t="shared" ref="AY165:BS165" si="667">IF(AD165 = 0, "", AD165)</f>
        <v>8</v>
      </c>
      <c r="AZ165" s="227" t="str">
        <f t="shared" si="667"/>
        <v/>
      </c>
      <c r="BA165" s="227" t="str">
        <f t="shared" si="667"/>
        <v/>
      </c>
      <c r="BB165" s="309" t="str">
        <f t="shared" si="667"/>
        <v>4</v>
      </c>
      <c r="BC165" s="225" t="str">
        <f t="shared" si="667"/>
        <v>40</v>
      </c>
      <c r="BD165" s="227" t="str">
        <f t="shared" si="667"/>
        <v/>
      </c>
      <c r="BE165" s="227" t="str">
        <f t="shared" si="667"/>
        <v/>
      </c>
      <c r="BF165" s="227" t="str">
        <f t="shared" si="667"/>
        <v/>
      </c>
      <c r="BG165" s="227" t="str">
        <f t="shared" si="667"/>
        <v/>
      </c>
      <c r="BH165" s="227" t="str">
        <f t="shared" si="667"/>
        <v/>
      </c>
      <c r="BI165" s="227" t="str">
        <f t="shared" si="667"/>
        <v/>
      </c>
      <c r="BJ165" s="225" t="str">
        <f t="shared" si="667"/>
        <v>8</v>
      </c>
      <c r="BK165" s="227" t="str">
        <f t="shared" si="667"/>
        <v/>
      </c>
      <c r="BL165" s="227" t="str">
        <f t="shared" si="667"/>
        <v/>
      </c>
      <c r="BM165" s="227" t="str">
        <f t="shared" si="667"/>
        <v/>
      </c>
      <c r="BN165" s="227" t="str">
        <f t="shared" si="667"/>
        <v/>
      </c>
      <c r="BO165" s="227" t="str">
        <f t="shared" si="667"/>
        <v/>
      </c>
      <c r="BP165" s="227" t="str">
        <f t="shared" si="667"/>
        <v/>
      </c>
      <c r="BQ165" s="227" t="str">
        <f t="shared" si="667"/>
        <v/>
      </c>
      <c r="BR165" s="227" t="str">
        <f t="shared" si="667"/>
        <v/>
      </c>
      <c r="BS165" s="238" t="str">
        <f t="shared" si="667"/>
        <v/>
      </c>
      <c r="BT165" s="239" t="str">
        <f>$AY165*Assembly!Y$4+$AZ165*Assembly!Y$5+$BA165*Assembly!Y$6+$BB165*Assembly!Y$7+$BC165*Assembly!Y$8+$BD165*Assembly!Y$9+$BE165*Assembly!Y$10+$BF165*Assembly!Y$11+$BG165*Assembly!Y$12+$BH165*Assembly!Y$13+$BI165*Assembly!Y$14+$BJ165*Assembly!Y$15+$BK165*Assembly!Y$16+$BL165*Assembly!Y$17+$BM165*Assembly!Y$18+$BN165*Assembly!Y$19+$BO165*Assembly!Y$20+$BP165*Assembly!Y$21+$BQ165*Assembly!Y$22+$BR165*Assembly!Y$23+$BS165*Assembly!Y$24</f>
        <v>628</v>
      </c>
      <c r="BU165" s="225" t="str">
        <f t="shared" si="8"/>
        <v>40</v>
      </c>
      <c r="BV165" s="225" t="str">
        <f>$AY165*Assembly!AC$4+$AZ165*Assembly!AC$5+$BA165*Assembly!AC$6+$BB165*Assembly!AC$7+$BC165*Assembly!AC$8+$BD165*Assembly!AC$9+$BE165*Assembly!AC$10+$BF165*Assembly!AC$11+$BG165*Assembly!AC$12+$BH165*Assembly!AC$13+$BI165*Assembly!AC$14+$BJ165*Assembly!AC$15+$BK165*Assembly!AC$16+$BL165*Assembly!AC$17+$BM165*Assembly!AC$18+$BN165*Assembly!AC$19+$BO165*Assembly!AC$20+$BP165*Assembly!AC$21+$BQ165*Assembly!AC$22+$BR165*Assembly!AC$23+$BS165*Assembly!AC$24</f>
        <v>2,480</v>
      </c>
      <c r="BW165" s="240" t="str">
        <f t="shared" si="9"/>
        <v>3.95</v>
      </c>
      <c r="BX165" s="241" t="str">
        <f t="shared" si="10"/>
        <v>159</v>
      </c>
      <c r="BY165" s="242" t="str">
        <f t="shared" si="11"/>
        <v>61.7</v>
      </c>
      <c r="BZ165" s="355"/>
      <c r="CA165" s="225" t="str">
        <f>$AY165*Assembly!X$4+$AZ165*Assembly!X$5+$BA165*Assembly!X$6+$BB165*Assembly!X$7+$BC165*Assembly!X$8+$BD165*Assembly!X$9+$BE165*Assembly!X$10+$BF165*Assembly!X$11+$BG165*Assembly!X$12+$BH165*Assembly!X$13+$BI165*Assembly!X$14+$BJ165*Assembly!X$15+$BK165*Assembly!X$16+$BL165*Assembly!X$17+$BM165*Assembly!X$18+$BN165*Assembly!X$19+$BO165*Assembly!X$20+$BP165*Assembly!X$21+$BQ165*Assembly!X$22+$BR165*Assembly!X$23+$BS165*Assembly!X$24</f>
        <v>188</v>
      </c>
      <c r="CB165" s="225" t="str">
        <f t="shared" si="12"/>
        <v>29,244</v>
      </c>
      <c r="CC165" s="223" t="str">
        <f t="shared" si="13"/>
        <v>0.0292</v>
      </c>
      <c r="CD165" s="243" t="str">
        <f>$AY165*Assembly!AB$4+$AZ165*Assembly!AB$5+$BA165*Assembly!AB$6+$BB165*Assembly!AB$7+$BC165*Assembly!AB$8+$BD165*Assembly!AB$9+$BE165*Assembly!AB$10+$BF165*Assembly!AB$11+$BG165*Assembly!AB$12+$BH165*Assembly!AB$13+$BI165*Assembly!AB$14+$BJ165*Assembly!AB$15+$BK165*Assembly!AB$16+$BL165*Assembly!AB$17+$BM165*Assembly!AB$18+$BN165*Assembly!AB$19+$BO165*Assembly!AB$20+$BP165*Assembly!AB$21+$BQ165*Assembly!AB$22+$BR165*Assembly!AB$23+$BS165*Assembly!AB$24</f>
        <v>376</v>
      </c>
      <c r="CE165" s="256" t="str">
        <f>$AY165*Assembly!M$4+$AZ165*Assembly!M$5+$BA165*Assembly!M$6+$BB165*Assembly!M$7+$BC165*Assembly!M$8+$BD165*Assembly!M$9+$BE165*Assembly!M$10+$BF165*Assembly!M$11+$BG165*Assembly!M$12+$BH165*Assembly!M$13+$BI165*Assembly!M$14+$BJ165*Assembly!M$15+$BK165*Assembly!M$16+$BL165*Assembly!M$17+$BM165*Assembly!M$18+$BN165*Assembly!M$19+$BO165*Assembly!M$20+$BP165*Assembly!M$21+$BQ165*Assembly!M$22+$BR165*Assembly!M$23+$BS165*Assembly!M$24</f>
        <v>784</v>
      </c>
      <c r="CF165" s="256" t="str">
        <f>$AY165*Assembly!N$4+$AZ165*Assembly!N$5+$BA165*Assembly!N$6+$BB165*Assembly!N$7+$BC165*Assembly!N$8+$BD165*Assembly!N$9+$BE165*Assembly!N$10+$BF165*Assembly!N$11+$BG165*Assembly!N$12+$BH165*Assembly!N$13+$BI165*Assembly!N$14+$BJ165*Assembly!N$15+$BK165*Assembly!N$16+$BL165*Assembly!N$17+$BM165*Assembly!N$18+$BN165*Assembly!N$19+$BO165*Assembly!N$20+$BP165*Assembly!N$21+$BQ165*Assembly!N$22+$BR165*Assembly!N$23+$BS165*Assembly!N$24</f>
        <v>40</v>
      </c>
      <c r="CG165" s="256" t="str">
        <f>$AY165*Assembly!O$4+$AZ165*Assembly!O$5+$BA165*Assembly!O$6+$BB165*Assembly!O$7+$BC165*Assembly!O$8+$BD165*Assembly!O$9+$BE165*Assembly!O$10+$BF165*Assembly!O$11+$BG165*Assembly!O$12+$BH165*Assembly!O$13+$BI165*Assembly!O$14+$BJ165*Assembly!O$15+$BK165*Assembly!O$16+$BL165*Assembly!O$17+$BM165*Assembly!O$18+$BN165*Assembly!O$19+$BO165*Assembly!O$20+$BP165*Assembly!O$21+$BQ165*Assembly!O$22+$BR165*Assembly!O$23+$BS165*Assembly!O$24</f>
        <v>24</v>
      </c>
      <c r="CH165" s="254" t="str">
        <f>$AY165*Assembly!P$4+$AZ165*Assembly!P$5+$BA165*Assembly!P$6+$BB165*Assembly!P$7+$BC165*Assembly!P$8+$BD165*Assembly!P$9+$BE165*Assembly!P$10+$BF165*Assembly!P$11+$BG165*Assembly!P$12+$BH165*Assembly!P$13+$BI165*Assembly!P$14+$BJ165*Assembly!P$15+$BK165*Assembly!P$16+$BL165*Assembly!P$17+$BM165*Assembly!P$18+$BN165*Assembly!P$19+$BO165*Assembly!P$20+$BP165*Assembly!P$21+$BQ165*Assembly!P$22+$BR165*Assembly!P$23+$BS165*Assembly!P$24</f>
        <v>0</v>
      </c>
      <c r="CI165" s="254" t="str">
        <f>$AY165*Assembly!Q$4+$AZ165*Assembly!Q$5+$BA165*Assembly!Q$6+$BB165*Assembly!Q$7+$BC165*Assembly!Q$8+$BD165*Assembly!Q$9+$BE165*Assembly!Q$10+$BF165*Assembly!Q$11+$BG165*Assembly!Q$12+$BH165*Assembly!Q$13+$BI165*Assembly!Q$14+$BJ165*Assembly!Q$15+$BK165*Assembly!Q$16+$BL165*Assembly!Q$17+$BM165*Assembly!Q$18+$BN165*Assembly!Q$19+$BO165*Assembly!Q$20+$BP165*Assembly!Q$21+$BQ165*Assembly!Q$22+$BR165*Assembly!Q$23+$BS165*Assembly!Q$24</f>
        <v>0</v>
      </c>
      <c r="CJ165" s="256" t="str">
        <f>$AY165*Assembly!R$4+$AZ165*Assembly!R$5+$BA165*Assembly!R$6+$BB165*Assembly!R$7+$BC165*Assembly!R$8+$BD165*Assembly!R$9+$BE165*Assembly!R$10+$BF165*Assembly!R$11+$BG165*Assembly!R$12+$BH165*Assembly!R$13+$BI165*Assembly!R$14+$BJ165*Assembly!R$15+$BK165*Assembly!R$16+$BL165*Assembly!R$17+$BM165*Assembly!R$18+$BN165*Assembly!R$19+$BO165*Assembly!R$20+$BP165*Assembly!R$21+$BQ165*Assembly!R$22+$BR165*Assembly!R$23+$BS165*Assembly!R$24</f>
        <v>0</v>
      </c>
      <c r="CK165" s="254" t="str">
        <f>$AY165*Assembly!S$4+$AZ165*Assembly!S$5+$BA165*Assembly!S$6+$BB165*Assembly!S$7+$BC165*Assembly!S$8+$BD165*Assembly!S$9+$BE165*Assembly!S$10+$BF165*Assembly!S$11+$BG165*Assembly!S$12+$BH165*Assembly!S$13+$BI165*Assembly!S$14+$BJ165*Assembly!S$15+$BK165*Assembly!S$16+$BL165*Assembly!S$17+$BM165*Assembly!S$18+$BN165*Assembly!S$19+$BO165*Assembly!S$20+$BP165*Assembly!S$21+$BQ165*Assembly!S$22+$BR165*Assembly!S$23+$BS165*Assembly!S$24</f>
        <v>0</v>
      </c>
      <c r="CL165" s="254" t="str">
        <f>$AY165*Assembly!T$4+$AZ165*Assembly!T$5+$BA165*Assembly!T$6+$BB165*Assembly!T$7+$BC165*Assembly!T$8+$BD165*Assembly!T$9+$BE165*Assembly!T$10+$BF165*Assembly!T$11+$BG165*Assembly!T$12+$BH165*Assembly!T$13+$BI165*Assembly!T$14+$BJ165*Assembly!T$15+$BK165*Assembly!T$16+$BL165*Assembly!T$17+$BM165*Assembly!T$18+$BN165*Assembly!T$19+$BO165*Assembly!T$20+$BP165*Assembly!T$21+$BQ165*Assembly!T$22+$BR165*Assembly!T$23+$BS165*Assembly!T$24</f>
        <v>0</v>
      </c>
      <c r="CM165" s="254" t="str">
        <f>$AY165*Assembly!U$4+$AZ165*Assembly!U$5+$BA165*Assembly!U$6+$BB165*Assembly!U$7+$BC165*Assembly!U$8+$BD165*Assembly!U$9+$BE165*Assembly!U$10+$BF165*Assembly!U$11+$BG165*Assembly!U$12+$BH165*Assembly!U$13+$BI165*Assembly!U$14+$BJ165*Assembly!U$15+$BK165*Assembly!U$16+$BL165*Assembly!U$17+$BM165*Assembly!U$18+$BN165*Assembly!U$19+$BO165*Assembly!U$20+$BP165*Assembly!U$21+$BQ165*Assembly!U$22+$BR165*Assembly!U$23+$BS165*Assembly!U$24</f>
        <v>0</v>
      </c>
      <c r="CN165" s="256" t="str">
        <f>$AY165*Assembly!V$4+$AZ165*Assembly!V$5+$BA165*Assembly!V$6+$BB165*Assembly!V$7+$BC165*Assembly!V$8+$BD165*Assembly!V$9+$BE165*Assembly!V$10+$BF165*Assembly!V$11+$BG165*Assembly!V$12+$BH165*Assembly!V$13+$BI165*Assembly!V$14+$BJ165*Assembly!V$15+$BK165*Assembly!V$16+$BL165*Assembly!V$17+$BM165*Assembly!V$18+$BN165*Assembly!V$19+$BO165*Assembly!V$20+$BP165*Assembly!V$21+$BQ165*Assembly!V$22+$BR165*Assembly!V$23+$BS165*Assembly!V$24</f>
        <v>0</v>
      </c>
      <c r="CO165" s="256" t="str">
        <f>CE165*Refining!$F$3</f>
        <v>1,400</v>
      </c>
      <c r="CP165" s="256" t="str">
        <f>CF165*Refining!$F$4</f>
        <v>125</v>
      </c>
      <c r="CQ165" s="256" t="str">
        <f>CG165*Refining!$F$5</f>
        <v>100</v>
      </c>
      <c r="CR165" s="256" t="str">
        <f>CH165*Refining!$F$6</f>
        <v>0</v>
      </c>
      <c r="CS165" s="256" t="str">
        <f>CI165*Refining!$F$7</f>
        <v>0</v>
      </c>
      <c r="CT165" s="256" t="str">
        <f>CJ165*Refining!$F$8</f>
        <v>0</v>
      </c>
      <c r="CU165" s="256" t="str">
        <f>CK165*Refining!$F$9</f>
        <v>0</v>
      </c>
      <c r="CV165" s="256" t="str">
        <f>CL165*Refining!$F$10</f>
        <v>0</v>
      </c>
      <c r="CW165" s="256" t="str">
        <f>CM165*Refining!$F$11</f>
        <v>0</v>
      </c>
      <c r="CX165" s="256" t="str">
        <f>CN165*Refining!$F$12</f>
        <v>0</v>
      </c>
      <c r="CY165" s="248" t="str">
        <f t="shared" ref="CY165:DR165" si="668">IF(CE165 = 0, "", CE165)</f>
        <v>784</v>
      </c>
      <c r="CZ165" s="249" t="str">
        <f t="shared" si="668"/>
        <v>40</v>
      </c>
      <c r="DA165" s="249" t="str">
        <f t="shared" si="668"/>
        <v>24</v>
      </c>
      <c r="DB165" s="245" t="str">
        <f t="shared" si="668"/>
        <v/>
      </c>
      <c r="DC165" s="245" t="str">
        <f t="shared" si="668"/>
        <v/>
      </c>
      <c r="DD165" s="245" t="str">
        <f t="shared" si="668"/>
        <v/>
      </c>
      <c r="DE165" s="245" t="str">
        <f t="shared" si="668"/>
        <v/>
      </c>
      <c r="DF165" s="245" t="str">
        <f t="shared" si="668"/>
        <v/>
      </c>
      <c r="DG165" s="245" t="str">
        <f t="shared" si="668"/>
        <v/>
      </c>
      <c r="DH165" s="246" t="str">
        <f t="shared" si="668"/>
        <v/>
      </c>
      <c r="DI165" s="248" t="str">
        <f t="shared" si="668"/>
        <v>1,400</v>
      </c>
      <c r="DJ165" s="249" t="str">
        <f t="shared" si="668"/>
        <v>125</v>
      </c>
      <c r="DK165" s="249" t="str">
        <f t="shared" si="668"/>
        <v>100</v>
      </c>
      <c r="DL165" s="245" t="str">
        <f t="shared" si="668"/>
        <v/>
      </c>
      <c r="DM165" s="245" t="str">
        <f t="shared" si="668"/>
        <v/>
      </c>
      <c r="DN165" s="245" t="str">
        <f t="shared" si="668"/>
        <v/>
      </c>
      <c r="DO165" s="245" t="str">
        <f t="shared" si="668"/>
        <v/>
      </c>
      <c r="DP165" s="245" t="str">
        <f t="shared" si="668"/>
        <v/>
      </c>
      <c r="DQ165" s="245" t="str">
        <f t="shared" si="668"/>
        <v/>
      </c>
      <c r="DR165" s="246" t="str">
        <f t="shared" si="668"/>
        <v/>
      </c>
      <c r="DS165" s="248" t="str">
        <f t="shared" si="15"/>
        <v>848</v>
      </c>
      <c r="DT165" s="249" t="str">
        <f t="shared" si="16"/>
        <v>1,625</v>
      </c>
      <c r="DU165" s="225" t="str">
        <f>CY165*'Ores &amp; Ingots'!$C$3+CZ165*'Ores &amp; Ingots'!$C$4+DA165*'Ores &amp; Ingots'!$C$5+DB165*'Ores &amp; Ingots'!$C$6+DC165*'Ores &amp; Ingots'!$C$7+DD165*'Ores &amp; Ingots'!$C$8+DE165*'Ores &amp; Ingots'!$C$9+DF165*'Ores &amp; Ingots'!$C$10+DG165*'Ores &amp; Ingots'!$C$11+DH165*'Ores &amp; Ingots'!$C$12</f>
        <v>107</v>
      </c>
      <c r="DV165" s="225" t="str">
        <f>DI165*'Ores &amp; Ingots'!$B$3+DJ165*'Ores &amp; Ingots'!$B$4+DK165*'Ores &amp; Ingots'!$B$5+DL165*'Ores &amp; Ingots'!$B$6+DM165*'Ores &amp; Ingots'!$B$7+DN165*'Ores &amp; Ingots'!$B$8+DO165*'Ores &amp; Ingots'!$B$9+DP165*'Ores &amp; Ingots'!$B$10+DQ165*'Ores &amp; Ingots'!$B$11+DR165*'Ores &amp; Ingots'!$B$12</f>
        <v>601</v>
      </c>
      <c r="DW165" s="249" t="str">
        <f>CY165*Refining!$G$3+CZ165*Refining!$G$4+DA165*Refining!$G$5+DB165*Refining!$G$6+DC165*Refining!$G$7+DD165*Refining!$G$8+DE165*Refining!$G$9+DF165*Refining!$G$10+DG165*Refining!$G$11+DH165*Refining!$G$12</f>
        <v>554</v>
      </c>
      <c r="DX165" s="249" t="str">
        <f t="shared" si="17"/>
        <v>86,154</v>
      </c>
      <c r="DY165" s="250" t="str">
        <f t="shared" si="18"/>
        <v>0.0862</v>
      </c>
      <c r="DZ165" s="248" t="str">
        <f t="shared" si="19"/>
        <v>757</v>
      </c>
      <c r="EA165" s="251" t="str">
        <f t="shared" ref="EA165:EB165" si="669">DZ165/60</f>
        <v>12.6</v>
      </c>
      <c r="EB165" s="251" t="str">
        <f t="shared" si="669"/>
        <v>0.2</v>
      </c>
      <c r="EC165" s="543" t="str">
        <f t="shared" si="21"/>
        <v>0.01</v>
      </c>
      <c r="ED165" s="248" t="str">
        <f t="shared" si="22"/>
        <v>115,398</v>
      </c>
      <c r="EE165" s="251" t="str">
        <f t="shared" ref="EE165:EF165" si="670">ED165/1000</f>
        <v>115.4</v>
      </c>
      <c r="EF165" s="252" t="str">
        <f t="shared" si="670"/>
        <v>0.12</v>
      </c>
      <c r="EG165" s="544" t="str">
        <f t="shared" si="24"/>
        <v>0.1154</v>
      </c>
      <c r="EH165" s="225">
        <v>1088.0</v>
      </c>
    </row>
    <row r="166">
      <c r="A166" s="33"/>
      <c r="B166" s="226" t="s">
        <v>1028</v>
      </c>
      <c r="C166" s="227" t="s">
        <v>885</v>
      </c>
      <c r="D166" s="227">
        <v>1.0</v>
      </c>
      <c r="E166" s="227">
        <v>1.0</v>
      </c>
      <c r="F166" s="227">
        <v>1.0</v>
      </c>
      <c r="G166" s="253" t="str">
        <f t="shared" si="5"/>
        <v>0.1</v>
      </c>
      <c r="H166" s="254">
        <v>10.0</v>
      </c>
      <c r="I166" s="254">
        <v>10.0</v>
      </c>
      <c r="J166" s="254" t="str">
        <f>H166/Main!$D$9</f>
        <v>10</v>
      </c>
      <c r="K166" s="254" t="str">
        <f>I166/Main!$D$10</f>
        <v>10</v>
      </c>
      <c r="L166" s="254" t="str">
        <f t="shared" si="6"/>
        <v>1</v>
      </c>
      <c r="M166" s="254">
        <v>0.3</v>
      </c>
      <c r="N166" s="255"/>
      <c r="O166" s="255"/>
      <c r="P166" s="255"/>
      <c r="Q166" s="256"/>
      <c r="R166" s="255"/>
      <c r="S166" s="257"/>
      <c r="T166" s="257"/>
      <c r="U166" s="255"/>
      <c r="V166" s="255"/>
      <c r="W166" s="257"/>
      <c r="X166" s="257"/>
      <c r="Y166" s="255"/>
      <c r="Z166" s="255"/>
      <c r="AA166" s="255"/>
      <c r="AB166" s="255"/>
      <c r="AC166" s="335"/>
      <c r="AD166" s="225">
        <v>2.0</v>
      </c>
      <c r="AE166" s="225">
        <v>0.0</v>
      </c>
      <c r="AF166" s="225">
        <v>0.0</v>
      </c>
      <c r="AG166" s="309">
        <v>1.0</v>
      </c>
      <c r="AH166" s="225">
        <v>5.0</v>
      </c>
      <c r="AI166" s="225">
        <v>0.0</v>
      </c>
      <c r="AJ166" s="225">
        <v>0.0</v>
      </c>
      <c r="AK166" s="225">
        <v>0.0</v>
      </c>
      <c r="AL166" s="225">
        <v>0.0</v>
      </c>
      <c r="AM166" s="225">
        <v>0.0</v>
      </c>
      <c r="AN166" s="225">
        <v>0.0</v>
      </c>
      <c r="AO166" s="225">
        <v>2.0</v>
      </c>
      <c r="AP166" s="225">
        <v>0.0</v>
      </c>
      <c r="AQ166" s="225">
        <v>0.0</v>
      </c>
      <c r="AR166" s="225">
        <v>0.0</v>
      </c>
      <c r="AS166" s="225">
        <v>0.0</v>
      </c>
      <c r="AT166" s="225">
        <v>0.0</v>
      </c>
      <c r="AU166" s="225">
        <v>0.0</v>
      </c>
      <c r="AV166" s="225">
        <v>0.0</v>
      </c>
      <c r="AW166" s="225">
        <v>0.0</v>
      </c>
      <c r="AX166" s="225">
        <v>0.0</v>
      </c>
      <c r="AY166" s="239" t="str">
        <f t="shared" ref="AY166:BS166" si="671">IF(AD166 = 0, "", AD166)</f>
        <v>2</v>
      </c>
      <c r="AZ166" s="227" t="str">
        <f t="shared" si="671"/>
        <v/>
      </c>
      <c r="BA166" s="227" t="str">
        <f t="shared" si="671"/>
        <v/>
      </c>
      <c r="BB166" s="309" t="str">
        <f t="shared" si="671"/>
        <v>1</v>
      </c>
      <c r="BC166" s="225" t="str">
        <f t="shared" si="671"/>
        <v>5</v>
      </c>
      <c r="BD166" s="227" t="str">
        <f t="shared" si="671"/>
        <v/>
      </c>
      <c r="BE166" s="227" t="str">
        <f t="shared" si="671"/>
        <v/>
      </c>
      <c r="BF166" s="227" t="str">
        <f t="shared" si="671"/>
        <v/>
      </c>
      <c r="BG166" s="227" t="str">
        <f t="shared" si="671"/>
        <v/>
      </c>
      <c r="BH166" s="227" t="str">
        <f t="shared" si="671"/>
        <v/>
      </c>
      <c r="BI166" s="227" t="str">
        <f t="shared" si="671"/>
        <v/>
      </c>
      <c r="BJ166" s="225" t="str">
        <f t="shared" si="671"/>
        <v>2</v>
      </c>
      <c r="BK166" s="227" t="str">
        <f t="shared" si="671"/>
        <v/>
      </c>
      <c r="BL166" s="227" t="str">
        <f t="shared" si="671"/>
        <v/>
      </c>
      <c r="BM166" s="227" t="str">
        <f t="shared" si="671"/>
        <v/>
      </c>
      <c r="BN166" s="227" t="str">
        <f t="shared" si="671"/>
        <v/>
      </c>
      <c r="BO166" s="227" t="str">
        <f t="shared" si="671"/>
        <v/>
      </c>
      <c r="BP166" s="227" t="str">
        <f t="shared" si="671"/>
        <v/>
      </c>
      <c r="BQ166" s="227" t="str">
        <f t="shared" si="671"/>
        <v/>
      </c>
      <c r="BR166" s="227" t="str">
        <f t="shared" si="671"/>
        <v/>
      </c>
      <c r="BS166" s="238" t="str">
        <f t="shared" si="671"/>
        <v/>
      </c>
      <c r="BT166" s="239" t="str">
        <f>$AY166*Assembly!Y$4+$AZ166*Assembly!Y$5+$BA166*Assembly!Y$6+$BB166*Assembly!Y$7+$BC166*Assembly!Y$8+$BD166*Assembly!Y$9+$BE166*Assembly!Y$10+$BF166*Assembly!Y$11+$BG166*Assembly!Y$12+$BH166*Assembly!Y$13+$BI166*Assembly!Y$14+$BJ166*Assembly!Y$15+$BK166*Assembly!Y$16+$BL166*Assembly!Y$17+$BM166*Assembly!Y$18+$BN166*Assembly!Y$19+$BO166*Assembly!Y$20+$BP166*Assembly!Y$21+$BQ166*Assembly!Y$22+$BR166*Assembly!Y$23+$BS166*Assembly!Y$24</f>
        <v>117</v>
      </c>
      <c r="BU166" s="225" t="str">
        <f t="shared" si="8"/>
        <v>936</v>
      </c>
      <c r="BV166" s="225" t="str">
        <f>$AY166*Assembly!AC$4+$AZ166*Assembly!AC$5+$BA166*Assembly!AC$6+$BB166*Assembly!AC$7+$BC166*Assembly!AC$8+$BD166*Assembly!AC$9+$BE166*Assembly!AC$10+$BF166*Assembly!AC$11+$BG166*Assembly!AC$12+$BH166*Assembly!AC$13+$BI166*Assembly!AC$14+$BJ166*Assembly!AC$15+$BK166*Assembly!AC$16+$BL166*Assembly!AC$17+$BM166*Assembly!AC$18+$BN166*Assembly!AC$19+$BO166*Assembly!AC$20+$BP166*Assembly!AC$21+$BQ166*Assembly!AC$22+$BR166*Assembly!AC$23+$BS166*Assembly!AC$24</f>
        <v>470</v>
      </c>
      <c r="BW166" s="240" t="str">
        <f t="shared" si="9"/>
        <v>4.02</v>
      </c>
      <c r="BX166" s="241" t="str">
        <f t="shared" si="10"/>
        <v>3760</v>
      </c>
      <c r="BY166" s="242" t="str">
        <f t="shared" si="11"/>
        <v>0.5</v>
      </c>
      <c r="BZ166" s="355"/>
      <c r="CA166" s="225" t="str">
        <f>$AY166*Assembly!X$4+$AZ166*Assembly!X$5+$BA166*Assembly!X$6+$BB166*Assembly!X$7+$BC166*Assembly!X$8+$BD166*Assembly!X$9+$BE166*Assembly!X$10+$BF166*Assembly!X$11+$BG166*Assembly!X$12+$BH166*Assembly!X$13+$BI166*Assembly!X$14+$BJ166*Assembly!X$15+$BK166*Assembly!X$16+$BL166*Assembly!X$17+$BM166*Assembly!X$18+$BN166*Assembly!X$19+$BO166*Assembly!X$20+$BP166*Assembly!X$21+$BQ166*Assembly!X$22+$BR166*Assembly!X$23+$BS166*Assembly!X$24</f>
        <v>27</v>
      </c>
      <c r="CB166" s="225" t="str">
        <f t="shared" si="12"/>
        <v>4,200</v>
      </c>
      <c r="CC166" s="223" t="str">
        <f t="shared" si="13"/>
        <v>0.0042</v>
      </c>
      <c r="CD166" s="243" t="str">
        <f>$AY166*Assembly!AB$4+$AZ166*Assembly!AB$5+$BA166*Assembly!AB$6+$BB166*Assembly!AB$7+$BC166*Assembly!AB$8+$BD166*Assembly!AB$9+$BE166*Assembly!AB$10+$BF166*Assembly!AB$11+$BG166*Assembly!AB$12+$BH166*Assembly!AB$13+$BI166*Assembly!AB$14+$BJ166*Assembly!AB$15+$BK166*Assembly!AB$16+$BL166*Assembly!AB$17+$BM166*Assembly!AB$18+$BN166*Assembly!AB$19+$BO166*Assembly!AB$20+$BP166*Assembly!AB$21+$BQ166*Assembly!AB$22+$BR166*Assembly!AB$23+$BS166*Assembly!AB$24</f>
        <v>84</v>
      </c>
      <c r="CE166" s="256" t="str">
        <f>$AY166*Assembly!M$4+$AZ166*Assembly!M$5+$BA166*Assembly!M$6+$BB166*Assembly!M$7+$BC166*Assembly!M$8+$BD166*Assembly!M$9+$BE166*Assembly!M$10+$BF166*Assembly!M$11+$BG166*Assembly!M$12+$BH166*Assembly!M$13+$BI166*Assembly!M$14+$BJ166*Assembly!M$15+$BK166*Assembly!M$16+$BL166*Assembly!M$17+$BM166*Assembly!M$18+$BN166*Assembly!M$19+$BO166*Assembly!M$20+$BP166*Assembly!M$21+$BQ166*Assembly!M$22+$BR166*Assembly!M$23+$BS166*Assembly!M$24</f>
        <v>146</v>
      </c>
      <c r="CF166" s="256" t="str">
        <f>$AY166*Assembly!N$4+$AZ166*Assembly!N$5+$BA166*Assembly!N$6+$BB166*Assembly!N$7+$BC166*Assembly!N$8+$BD166*Assembly!N$9+$BE166*Assembly!N$10+$BF166*Assembly!N$11+$BG166*Assembly!N$12+$BH166*Assembly!N$13+$BI166*Assembly!N$14+$BJ166*Assembly!N$15+$BK166*Assembly!N$16+$BL166*Assembly!N$17+$BM166*Assembly!N$18+$BN166*Assembly!N$19+$BO166*Assembly!N$20+$BP166*Assembly!N$21+$BQ166*Assembly!N$22+$BR166*Assembly!N$23+$BS166*Assembly!N$24</f>
        <v>10</v>
      </c>
      <c r="CG166" s="256" t="str">
        <f>$AY166*Assembly!O$4+$AZ166*Assembly!O$5+$BA166*Assembly!O$6+$BB166*Assembly!O$7+$BC166*Assembly!O$8+$BD166*Assembly!O$9+$BE166*Assembly!O$10+$BF166*Assembly!O$11+$BG166*Assembly!O$12+$BH166*Assembly!O$13+$BI166*Assembly!O$14+$BJ166*Assembly!O$15+$BK166*Assembly!O$16+$BL166*Assembly!O$17+$BM166*Assembly!O$18+$BN166*Assembly!O$19+$BO166*Assembly!O$20+$BP166*Assembly!O$21+$BQ166*Assembly!O$22+$BR166*Assembly!O$23+$BS166*Assembly!O$24</f>
        <v>6</v>
      </c>
      <c r="CH166" s="254" t="str">
        <f>$AY166*Assembly!P$4+$AZ166*Assembly!P$5+$BA166*Assembly!P$6+$BB166*Assembly!P$7+$BC166*Assembly!P$8+$BD166*Assembly!P$9+$BE166*Assembly!P$10+$BF166*Assembly!P$11+$BG166*Assembly!P$12+$BH166*Assembly!P$13+$BI166*Assembly!P$14+$BJ166*Assembly!P$15+$BK166*Assembly!P$16+$BL166*Assembly!P$17+$BM166*Assembly!P$18+$BN166*Assembly!P$19+$BO166*Assembly!P$20+$BP166*Assembly!P$21+$BQ166*Assembly!P$22+$BR166*Assembly!P$23+$BS166*Assembly!P$24</f>
        <v>0</v>
      </c>
      <c r="CI166" s="254" t="str">
        <f>$AY166*Assembly!Q$4+$AZ166*Assembly!Q$5+$BA166*Assembly!Q$6+$BB166*Assembly!Q$7+$BC166*Assembly!Q$8+$BD166*Assembly!Q$9+$BE166*Assembly!Q$10+$BF166*Assembly!Q$11+$BG166*Assembly!Q$12+$BH166*Assembly!Q$13+$BI166*Assembly!Q$14+$BJ166*Assembly!Q$15+$BK166*Assembly!Q$16+$BL166*Assembly!Q$17+$BM166*Assembly!Q$18+$BN166*Assembly!Q$19+$BO166*Assembly!Q$20+$BP166*Assembly!Q$21+$BQ166*Assembly!Q$22+$BR166*Assembly!Q$23+$BS166*Assembly!Q$24</f>
        <v>0</v>
      </c>
      <c r="CJ166" s="256" t="str">
        <f>$AY166*Assembly!R$4+$AZ166*Assembly!R$5+$BA166*Assembly!R$6+$BB166*Assembly!R$7+$BC166*Assembly!R$8+$BD166*Assembly!R$9+$BE166*Assembly!R$10+$BF166*Assembly!R$11+$BG166*Assembly!R$12+$BH166*Assembly!R$13+$BI166*Assembly!R$14+$BJ166*Assembly!R$15+$BK166*Assembly!R$16+$BL166*Assembly!R$17+$BM166*Assembly!R$18+$BN166*Assembly!R$19+$BO166*Assembly!R$20+$BP166*Assembly!R$21+$BQ166*Assembly!R$22+$BR166*Assembly!R$23+$BS166*Assembly!R$24</f>
        <v>0</v>
      </c>
      <c r="CK166" s="254" t="str">
        <f>$AY166*Assembly!S$4+$AZ166*Assembly!S$5+$BA166*Assembly!S$6+$BB166*Assembly!S$7+$BC166*Assembly!S$8+$BD166*Assembly!S$9+$BE166*Assembly!S$10+$BF166*Assembly!S$11+$BG166*Assembly!S$12+$BH166*Assembly!S$13+$BI166*Assembly!S$14+$BJ166*Assembly!S$15+$BK166*Assembly!S$16+$BL166*Assembly!S$17+$BM166*Assembly!S$18+$BN166*Assembly!S$19+$BO166*Assembly!S$20+$BP166*Assembly!S$21+$BQ166*Assembly!S$22+$BR166*Assembly!S$23+$BS166*Assembly!S$24</f>
        <v>0</v>
      </c>
      <c r="CL166" s="254" t="str">
        <f>$AY166*Assembly!T$4+$AZ166*Assembly!T$5+$BA166*Assembly!T$6+$BB166*Assembly!T$7+$BC166*Assembly!T$8+$BD166*Assembly!T$9+$BE166*Assembly!T$10+$BF166*Assembly!T$11+$BG166*Assembly!T$12+$BH166*Assembly!T$13+$BI166*Assembly!T$14+$BJ166*Assembly!T$15+$BK166*Assembly!T$16+$BL166*Assembly!T$17+$BM166*Assembly!T$18+$BN166*Assembly!T$19+$BO166*Assembly!T$20+$BP166*Assembly!T$21+$BQ166*Assembly!T$22+$BR166*Assembly!T$23+$BS166*Assembly!T$24</f>
        <v>0</v>
      </c>
      <c r="CM166" s="254" t="str">
        <f>$AY166*Assembly!U$4+$AZ166*Assembly!U$5+$BA166*Assembly!U$6+$BB166*Assembly!U$7+$BC166*Assembly!U$8+$BD166*Assembly!U$9+$BE166*Assembly!U$10+$BF166*Assembly!U$11+$BG166*Assembly!U$12+$BH166*Assembly!U$13+$BI166*Assembly!U$14+$BJ166*Assembly!U$15+$BK166*Assembly!U$16+$BL166*Assembly!U$17+$BM166*Assembly!U$18+$BN166*Assembly!U$19+$BO166*Assembly!U$20+$BP166*Assembly!U$21+$BQ166*Assembly!U$22+$BR166*Assembly!U$23+$BS166*Assembly!U$24</f>
        <v>0</v>
      </c>
      <c r="CN166" s="256" t="str">
        <f>$AY166*Assembly!V$4+$AZ166*Assembly!V$5+$BA166*Assembly!V$6+$BB166*Assembly!V$7+$BC166*Assembly!V$8+$BD166*Assembly!V$9+$BE166*Assembly!V$10+$BF166*Assembly!V$11+$BG166*Assembly!V$12+$BH166*Assembly!V$13+$BI166*Assembly!V$14+$BJ166*Assembly!V$15+$BK166*Assembly!V$16+$BL166*Assembly!V$17+$BM166*Assembly!V$18+$BN166*Assembly!V$19+$BO166*Assembly!V$20+$BP166*Assembly!V$21+$BQ166*Assembly!V$22+$BR166*Assembly!V$23+$BS166*Assembly!V$24</f>
        <v>0</v>
      </c>
      <c r="CO166" s="256" t="str">
        <f>CE166*Refining!$F$3</f>
        <v>261</v>
      </c>
      <c r="CP166" s="256" t="str">
        <f>CF166*Refining!$F$4</f>
        <v>31</v>
      </c>
      <c r="CQ166" s="256" t="str">
        <f>CG166*Refining!$F$5</f>
        <v>25</v>
      </c>
      <c r="CR166" s="256" t="str">
        <f>CH166*Refining!$F$6</f>
        <v>0</v>
      </c>
      <c r="CS166" s="256" t="str">
        <f>CI166*Refining!$F$7</f>
        <v>0</v>
      </c>
      <c r="CT166" s="256" t="str">
        <f>CJ166*Refining!$F$8</f>
        <v>0</v>
      </c>
      <c r="CU166" s="256" t="str">
        <f>CK166*Refining!$F$9</f>
        <v>0</v>
      </c>
      <c r="CV166" s="256" t="str">
        <f>CL166*Refining!$F$10</f>
        <v>0</v>
      </c>
      <c r="CW166" s="256" t="str">
        <f>CM166*Refining!$F$11</f>
        <v>0</v>
      </c>
      <c r="CX166" s="256" t="str">
        <f>CN166*Refining!$F$12</f>
        <v>0</v>
      </c>
      <c r="CY166" s="248" t="str">
        <f t="shared" ref="CY166:DR166" si="672">IF(CE166 = 0, "", CE166)</f>
        <v>146</v>
      </c>
      <c r="CZ166" s="249" t="str">
        <f t="shared" si="672"/>
        <v>10</v>
      </c>
      <c r="DA166" s="249" t="str">
        <f t="shared" si="672"/>
        <v>6</v>
      </c>
      <c r="DB166" s="245" t="str">
        <f t="shared" si="672"/>
        <v/>
      </c>
      <c r="DC166" s="245" t="str">
        <f t="shared" si="672"/>
        <v/>
      </c>
      <c r="DD166" s="245" t="str">
        <f t="shared" si="672"/>
        <v/>
      </c>
      <c r="DE166" s="245" t="str">
        <f t="shared" si="672"/>
        <v/>
      </c>
      <c r="DF166" s="245" t="str">
        <f t="shared" si="672"/>
        <v/>
      </c>
      <c r="DG166" s="245" t="str">
        <f t="shared" si="672"/>
        <v/>
      </c>
      <c r="DH166" s="246" t="str">
        <f t="shared" si="672"/>
        <v/>
      </c>
      <c r="DI166" s="248" t="str">
        <f t="shared" si="672"/>
        <v>261</v>
      </c>
      <c r="DJ166" s="249" t="str">
        <f t="shared" si="672"/>
        <v>31</v>
      </c>
      <c r="DK166" s="249" t="str">
        <f t="shared" si="672"/>
        <v>25</v>
      </c>
      <c r="DL166" s="245" t="str">
        <f t="shared" si="672"/>
        <v/>
      </c>
      <c r="DM166" s="245" t="str">
        <f t="shared" si="672"/>
        <v/>
      </c>
      <c r="DN166" s="245" t="str">
        <f t="shared" si="672"/>
        <v/>
      </c>
      <c r="DO166" s="245" t="str">
        <f t="shared" si="672"/>
        <v/>
      </c>
      <c r="DP166" s="245" t="str">
        <f t="shared" si="672"/>
        <v/>
      </c>
      <c r="DQ166" s="245" t="str">
        <f t="shared" si="672"/>
        <v/>
      </c>
      <c r="DR166" s="246" t="str">
        <f t="shared" si="672"/>
        <v/>
      </c>
      <c r="DS166" s="248" t="str">
        <f t="shared" si="15"/>
        <v>162</v>
      </c>
      <c r="DT166" s="249" t="str">
        <f t="shared" si="16"/>
        <v>317</v>
      </c>
      <c r="DU166" s="225" t="str">
        <f>CY166*'Ores &amp; Ingots'!$C$3+CZ166*'Ores &amp; Ingots'!$C$4+DA166*'Ores &amp; Ingots'!$C$5+DB166*'Ores &amp; Ingots'!$C$6+DC166*'Ores &amp; Ingots'!$C$7+DD166*'Ores &amp; Ingots'!$C$8+DE166*'Ores &amp; Ingots'!$C$9+DF166*'Ores &amp; Ingots'!$C$10+DG166*'Ores &amp; Ingots'!$C$11+DH166*'Ores &amp; Ingots'!$C$12</f>
        <v>20</v>
      </c>
      <c r="DV166" s="225" t="str">
        <f>DI166*'Ores &amp; Ingots'!$B$3+DJ166*'Ores &amp; Ingots'!$B$4+DK166*'Ores &amp; Ingots'!$B$5+DL166*'Ores &amp; Ingots'!$B$6+DM166*'Ores &amp; Ingots'!$B$7+DN166*'Ores &amp; Ingots'!$B$8+DO166*'Ores &amp; Ingots'!$B$9+DP166*'Ores &amp; Ingots'!$B$10+DQ166*'Ores &amp; Ingots'!$B$11+DR166*'Ores &amp; Ingots'!$B$12</f>
        <v>117</v>
      </c>
      <c r="DW166" s="249" t="str">
        <f>CY166*Refining!$G$3+CZ166*Refining!$G$4+DA166*Refining!$G$5+DB166*Refining!$G$6+DC166*Refining!$G$7+DD166*Refining!$G$8+DE166*Refining!$G$9+DF166*Refining!$G$10+DG166*Refining!$G$11+DH166*Refining!$G$12</f>
        <v>135</v>
      </c>
      <c r="DX166" s="249" t="str">
        <f t="shared" si="17"/>
        <v>21,004</v>
      </c>
      <c r="DY166" s="250" t="str">
        <f t="shared" si="18"/>
        <v>0.0210</v>
      </c>
      <c r="DZ166" s="248" t="str">
        <f t="shared" si="19"/>
        <v>172</v>
      </c>
      <c r="EA166" s="251" t="str">
        <f t="shared" ref="EA166:EB166" si="673">DZ166/60</f>
        <v>2.9</v>
      </c>
      <c r="EB166" s="251" t="str">
        <f t="shared" si="673"/>
        <v>0.0</v>
      </c>
      <c r="EC166" s="543" t="str">
        <f t="shared" si="21"/>
        <v>0.00</v>
      </c>
      <c r="ED166" s="248" t="str">
        <f t="shared" si="22"/>
        <v>25,204</v>
      </c>
      <c r="EE166" s="251" t="str">
        <f t="shared" ref="EE166:EF166" si="674">ED166/1000</f>
        <v>25.2</v>
      </c>
      <c r="EF166" s="252" t="str">
        <f t="shared" si="674"/>
        <v>0.03</v>
      </c>
      <c r="EG166" s="544" t="str">
        <f t="shared" si="24"/>
        <v>0.0252</v>
      </c>
      <c r="EH166" s="225" t="s">
        <v>12</v>
      </c>
    </row>
    <row r="167" hidden="1">
      <c r="A167" s="33"/>
      <c r="B167" s="226" t="s">
        <v>1029</v>
      </c>
      <c r="C167" s="227" t="s">
        <v>886</v>
      </c>
      <c r="D167" s="227">
        <v>3.0</v>
      </c>
      <c r="E167" s="227">
        <v>1.0</v>
      </c>
      <c r="F167" s="227">
        <v>3.0</v>
      </c>
      <c r="G167" s="253" t="str">
        <f t="shared" si="5"/>
        <v>140.6</v>
      </c>
      <c r="H167" s="254">
        <v>20.0</v>
      </c>
      <c r="I167" s="254">
        <v>20.0</v>
      </c>
      <c r="J167" s="254" t="str">
        <f>H167/Main!$D$9</f>
        <v>20</v>
      </c>
      <c r="K167" s="254" t="str">
        <f>I167/Main!$D$10</f>
        <v>20</v>
      </c>
      <c r="L167" s="254" t="str">
        <f t="shared" si="6"/>
        <v>1</v>
      </c>
      <c r="M167" s="254">
        <v>0.3</v>
      </c>
      <c r="N167" s="255"/>
      <c r="O167" s="255"/>
      <c r="P167" s="255"/>
      <c r="Q167" s="256"/>
      <c r="R167" s="255"/>
      <c r="S167" s="257"/>
      <c r="T167" s="257"/>
      <c r="U167" s="255"/>
      <c r="V167" s="255"/>
      <c r="W167" s="350"/>
      <c r="X167" s="257"/>
      <c r="Y167" s="255"/>
      <c r="Z167" s="255"/>
      <c r="AA167" s="255"/>
      <c r="AB167" s="255"/>
      <c r="AC167" s="351" t="s">
        <v>913</v>
      </c>
      <c r="AD167" s="225">
        <v>20.0</v>
      </c>
      <c r="AE167" s="225">
        <v>0.0</v>
      </c>
      <c r="AF167" s="225">
        <v>0.0</v>
      </c>
      <c r="AG167" s="309">
        <v>10.0</v>
      </c>
      <c r="AH167" s="225">
        <v>80.0</v>
      </c>
      <c r="AI167" s="225">
        <v>0.0</v>
      </c>
      <c r="AJ167" s="225">
        <v>0.0</v>
      </c>
      <c r="AK167" s="225">
        <v>0.0</v>
      </c>
      <c r="AL167" s="225">
        <v>0.0</v>
      </c>
      <c r="AM167" s="225">
        <v>0.0</v>
      </c>
      <c r="AN167" s="225">
        <v>0.0</v>
      </c>
      <c r="AO167" s="225">
        <v>20.0</v>
      </c>
      <c r="AP167" s="225">
        <v>0.0</v>
      </c>
      <c r="AQ167" s="225">
        <v>0.0</v>
      </c>
      <c r="AR167" s="225">
        <v>0.0</v>
      </c>
      <c r="AS167" s="225">
        <v>0.0</v>
      </c>
      <c r="AT167" s="225">
        <v>0.0</v>
      </c>
      <c r="AU167" s="225">
        <v>0.0</v>
      </c>
      <c r="AV167" s="225">
        <v>0.0</v>
      </c>
      <c r="AW167" s="225">
        <v>0.0</v>
      </c>
      <c r="AX167" s="225">
        <v>0.0</v>
      </c>
      <c r="AY167" s="239" t="str">
        <f t="shared" ref="AY167:BS167" si="675">IF(AD167 = 0, "", AD167)</f>
        <v>20</v>
      </c>
      <c r="AZ167" s="227" t="str">
        <f t="shared" si="675"/>
        <v/>
      </c>
      <c r="BA167" s="227" t="str">
        <f t="shared" si="675"/>
        <v/>
      </c>
      <c r="BB167" s="309" t="str">
        <f t="shared" si="675"/>
        <v>10</v>
      </c>
      <c r="BC167" s="225" t="str">
        <f t="shared" si="675"/>
        <v>80</v>
      </c>
      <c r="BD167" s="227" t="str">
        <f t="shared" si="675"/>
        <v/>
      </c>
      <c r="BE167" s="227" t="str">
        <f t="shared" si="675"/>
        <v/>
      </c>
      <c r="BF167" s="227" t="str">
        <f t="shared" si="675"/>
        <v/>
      </c>
      <c r="BG167" s="227" t="str">
        <f t="shared" si="675"/>
        <v/>
      </c>
      <c r="BH167" s="227" t="str">
        <f t="shared" si="675"/>
        <v/>
      </c>
      <c r="BI167" s="227" t="str">
        <f t="shared" si="675"/>
        <v/>
      </c>
      <c r="BJ167" s="225" t="str">
        <f t="shared" si="675"/>
        <v>20</v>
      </c>
      <c r="BK167" s="227" t="str">
        <f t="shared" si="675"/>
        <v/>
      </c>
      <c r="BL167" s="227" t="str">
        <f t="shared" si="675"/>
        <v/>
      </c>
      <c r="BM167" s="227" t="str">
        <f t="shared" si="675"/>
        <v/>
      </c>
      <c r="BN167" s="227" t="str">
        <f t="shared" si="675"/>
        <v/>
      </c>
      <c r="BO167" s="227" t="str">
        <f t="shared" si="675"/>
        <v/>
      </c>
      <c r="BP167" s="227" t="str">
        <f t="shared" si="675"/>
        <v/>
      </c>
      <c r="BQ167" s="227" t="str">
        <f t="shared" si="675"/>
        <v/>
      </c>
      <c r="BR167" s="227" t="str">
        <f t="shared" si="675"/>
        <v/>
      </c>
      <c r="BS167" s="238" t="str">
        <f t="shared" si="675"/>
        <v/>
      </c>
      <c r="BT167" s="239" t="str">
        <f>$AY167*Assembly!Y$4+$AZ167*Assembly!Y$5+$BA167*Assembly!Y$6+$BB167*Assembly!Y$7+$BC167*Assembly!Y$8+$BD167*Assembly!Y$9+$BE167*Assembly!Y$10+$BF167*Assembly!Y$11+$BG167*Assembly!Y$12+$BH167*Assembly!Y$13+$BI167*Assembly!Y$14+$BJ167*Assembly!Y$15+$BK167*Assembly!Y$16+$BL167*Assembly!Y$17+$BM167*Assembly!Y$18+$BN167*Assembly!Y$19+$BO167*Assembly!Y$20+$BP167*Assembly!Y$21+$BQ167*Assembly!Y$22+$BR167*Assembly!Y$23+$BS167*Assembly!Y$24</f>
        <v>1,410</v>
      </c>
      <c r="BU167" s="225" t="str">
        <f t="shared" si="8"/>
        <v>10</v>
      </c>
      <c r="BV167" s="225" t="str">
        <f>$AY167*Assembly!AC$4+$AZ167*Assembly!AC$5+$BA167*Assembly!AC$6+$BB167*Assembly!AC$7+$BC167*Assembly!AC$8+$BD167*Assembly!AC$9+$BE167*Assembly!AC$10+$BF167*Assembly!AC$11+$BG167*Assembly!AC$12+$BH167*Assembly!AC$13+$BI167*Assembly!AC$14+$BJ167*Assembly!AC$15+$BK167*Assembly!AC$16+$BL167*Assembly!AC$17+$BM167*Assembly!AC$18+$BN167*Assembly!AC$19+$BO167*Assembly!AC$20+$BP167*Assembly!AC$21+$BQ167*Assembly!AC$22+$BR167*Assembly!AC$23+$BS167*Assembly!AC$24</f>
        <v>5,600</v>
      </c>
      <c r="BW167" s="240" t="str">
        <f t="shared" si="9"/>
        <v>3.97</v>
      </c>
      <c r="BX167" s="241" t="str">
        <f t="shared" si="10"/>
        <v>40</v>
      </c>
      <c r="BY167" s="242" t="str">
        <f t="shared" si="11"/>
        <v>558.5</v>
      </c>
      <c r="BZ167" s="355"/>
      <c r="CA167" s="225" t="str">
        <f>$AY167*Assembly!X$4+$AZ167*Assembly!X$5+$BA167*Assembly!X$6+$BB167*Assembly!X$7+$BC167*Assembly!X$8+$BD167*Assembly!X$9+$BE167*Assembly!X$10+$BF167*Assembly!X$11+$BG167*Assembly!X$12+$BH167*Assembly!X$13+$BI167*Assembly!X$14+$BJ167*Assembly!X$15+$BK167*Assembly!X$16+$BL167*Assembly!X$17+$BM167*Assembly!X$18+$BN167*Assembly!X$19+$BO167*Assembly!X$20+$BP167*Assembly!X$21+$BQ167*Assembly!X$22+$BR167*Assembly!X$23+$BS167*Assembly!X$24</f>
        <v>390</v>
      </c>
      <c r="CB167" s="225" t="str">
        <f t="shared" si="12"/>
        <v>60,667</v>
      </c>
      <c r="CC167" s="223" t="str">
        <f t="shared" si="13"/>
        <v>0.0607</v>
      </c>
      <c r="CD167" s="243" t="str">
        <f>$AY167*Assembly!AB$4+$AZ167*Assembly!AB$5+$BA167*Assembly!AB$6+$BB167*Assembly!AB$7+$BC167*Assembly!AB$8+$BD167*Assembly!AB$9+$BE167*Assembly!AB$10+$BF167*Assembly!AB$11+$BG167*Assembly!AB$12+$BH167*Assembly!AB$13+$BI167*Assembly!AB$14+$BJ167*Assembly!AB$15+$BK167*Assembly!AB$16+$BL167*Assembly!AB$17+$BM167*Assembly!AB$18+$BN167*Assembly!AB$19+$BO167*Assembly!AB$20+$BP167*Assembly!AB$21+$BQ167*Assembly!AB$22+$BR167*Assembly!AB$23+$BS167*Assembly!AB$24</f>
        <v>900</v>
      </c>
      <c r="CE167" s="256" t="str">
        <f>$AY167*Assembly!M$4+$AZ167*Assembly!M$5+$BA167*Assembly!M$6+$BB167*Assembly!M$7+$BC167*Assembly!M$8+$BD167*Assembly!M$9+$BE167*Assembly!M$10+$BF167*Assembly!M$11+$BG167*Assembly!M$12+$BH167*Assembly!M$13+$BI167*Assembly!M$14+$BJ167*Assembly!M$15+$BK167*Assembly!M$16+$BL167*Assembly!M$17+$BM167*Assembly!M$18+$BN167*Assembly!M$19+$BO167*Assembly!M$20+$BP167*Assembly!M$21+$BQ167*Assembly!M$22+$BR167*Assembly!M$23+$BS167*Assembly!M$24</f>
        <v>1,760</v>
      </c>
      <c r="CF167" s="256" t="str">
        <f>$AY167*Assembly!N$4+$AZ167*Assembly!N$5+$BA167*Assembly!N$6+$BB167*Assembly!N$7+$BC167*Assembly!N$8+$BD167*Assembly!N$9+$BE167*Assembly!N$10+$BF167*Assembly!N$11+$BG167*Assembly!N$12+$BH167*Assembly!N$13+$BI167*Assembly!N$14+$BJ167*Assembly!N$15+$BK167*Assembly!N$16+$BL167*Assembly!N$17+$BM167*Assembly!N$18+$BN167*Assembly!N$19+$BO167*Assembly!N$20+$BP167*Assembly!N$21+$BQ167*Assembly!N$22+$BR167*Assembly!N$23+$BS167*Assembly!N$24</f>
        <v>100</v>
      </c>
      <c r="CG167" s="256" t="str">
        <f>$AY167*Assembly!O$4+$AZ167*Assembly!O$5+$BA167*Assembly!O$6+$BB167*Assembly!O$7+$BC167*Assembly!O$8+$BD167*Assembly!O$9+$BE167*Assembly!O$10+$BF167*Assembly!O$11+$BG167*Assembly!O$12+$BH167*Assembly!O$13+$BI167*Assembly!O$14+$BJ167*Assembly!O$15+$BK167*Assembly!O$16+$BL167*Assembly!O$17+$BM167*Assembly!O$18+$BN167*Assembly!O$19+$BO167*Assembly!O$20+$BP167*Assembly!O$21+$BQ167*Assembly!O$22+$BR167*Assembly!O$23+$BS167*Assembly!O$24</f>
        <v>60</v>
      </c>
      <c r="CH167" s="254" t="str">
        <f>$AY167*Assembly!P$4+$AZ167*Assembly!P$5+$BA167*Assembly!P$6+$BB167*Assembly!P$7+$BC167*Assembly!P$8+$BD167*Assembly!P$9+$BE167*Assembly!P$10+$BF167*Assembly!P$11+$BG167*Assembly!P$12+$BH167*Assembly!P$13+$BI167*Assembly!P$14+$BJ167*Assembly!P$15+$BK167*Assembly!P$16+$BL167*Assembly!P$17+$BM167*Assembly!P$18+$BN167*Assembly!P$19+$BO167*Assembly!P$20+$BP167*Assembly!P$21+$BQ167*Assembly!P$22+$BR167*Assembly!P$23+$BS167*Assembly!P$24</f>
        <v>0</v>
      </c>
      <c r="CI167" s="254" t="str">
        <f>$AY167*Assembly!Q$4+$AZ167*Assembly!Q$5+$BA167*Assembly!Q$6+$BB167*Assembly!Q$7+$BC167*Assembly!Q$8+$BD167*Assembly!Q$9+$BE167*Assembly!Q$10+$BF167*Assembly!Q$11+$BG167*Assembly!Q$12+$BH167*Assembly!Q$13+$BI167*Assembly!Q$14+$BJ167*Assembly!Q$15+$BK167*Assembly!Q$16+$BL167*Assembly!Q$17+$BM167*Assembly!Q$18+$BN167*Assembly!Q$19+$BO167*Assembly!Q$20+$BP167*Assembly!Q$21+$BQ167*Assembly!Q$22+$BR167*Assembly!Q$23+$BS167*Assembly!Q$24</f>
        <v>0</v>
      </c>
      <c r="CJ167" s="256" t="str">
        <f>$AY167*Assembly!R$4+$AZ167*Assembly!R$5+$BA167*Assembly!R$6+$BB167*Assembly!R$7+$BC167*Assembly!R$8+$BD167*Assembly!R$9+$BE167*Assembly!R$10+$BF167*Assembly!R$11+$BG167*Assembly!R$12+$BH167*Assembly!R$13+$BI167*Assembly!R$14+$BJ167*Assembly!R$15+$BK167*Assembly!R$16+$BL167*Assembly!R$17+$BM167*Assembly!R$18+$BN167*Assembly!R$19+$BO167*Assembly!R$20+$BP167*Assembly!R$21+$BQ167*Assembly!R$22+$BR167*Assembly!R$23+$BS167*Assembly!R$24</f>
        <v>0</v>
      </c>
      <c r="CK167" s="254" t="str">
        <f>$AY167*Assembly!S$4+$AZ167*Assembly!S$5+$BA167*Assembly!S$6+$BB167*Assembly!S$7+$BC167*Assembly!S$8+$BD167*Assembly!S$9+$BE167*Assembly!S$10+$BF167*Assembly!S$11+$BG167*Assembly!S$12+$BH167*Assembly!S$13+$BI167*Assembly!S$14+$BJ167*Assembly!S$15+$BK167*Assembly!S$16+$BL167*Assembly!S$17+$BM167*Assembly!S$18+$BN167*Assembly!S$19+$BO167*Assembly!S$20+$BP167*Assembly!S$21+$BQ167*Assembly!S$22+$BR167*Assembly!S$23+$BS167*Assembly!S$24</f>
        <v>0</v>
      </c>
      <c r="CL167" s="254" t="str">
        <f>$AY167*Assembly!T$4+$AZ167*Assembly!T$5+$BA167*Assembly!T$6+$BB167*Assembly!T$7+$BC167*Assembly!T$8+$BD167*Assembly!T$9+$BE167*Assembly!T$10+$BF167*Assembly!T$11+$BG167*Assembly!T$12+$BH167*Assembly!T$13+$BI167*Assembly!T$14+$BJ167*Assembly!T$15+$BK167*Assembly!T$16+$BL167*Assembly!T$17+$BM167*Assembly!T$18+$BN167*Assembly!T$19+$BO167*Assembly!T$20+$BP167*Assembly!T$21+$BQ167*Assembly!T$22+$BR167*Assembly!T$23+$BS167*Assembly!T$24</f>
        <v>0</v>
      </c>
      <c r="CM167" s="254" t="str">
        <f>$AY167*Assembly!U$4+$AZ167*Assembly!U$5+$BA167*Assembly!U$6+$BB167*Assembly!U$7+$BC167*Assembly!U$8+$BD167*Assembly!U$9+$BE167*Assembly!U$10+$BF167*Assembly!U$11+$BG167*Assembly!U$12+$BH167*Assembly!U$13+$BI167*Assembly!U$14+$BJ167*Assembly!U$15+$BK167*Assembly!U$16+$BL167*Assembly!U$17+$BM167*Assembly!U$18+$BN167*Assembly!U$19+$BO167*Assembly!U$20+$BP167*Assembly!U$21+$BQ167*Assembly!U$22+$BR167*Assembly!U$23+$BS167*Assembly!U$24</f>
        <v>0</v>
      </c>
      <c r="CN167" s="256" t="str">
        <f>$AY167*Assembly!V$4+$AZ167*Assembly!V$5+$BA167*Assembly!V$6+$BB167*Assembly!V$7+$BC167*Assembly!V$8+$BD167*Assembly!V$9+$BE167*Assembly!V$10+$BF167*Assembly!V$11+$BG167*Assembly!V$12+$BH167*Assembly!V$13+$BI167*Assembly!V$14+$BJ167*Assembly!V$15+$BK167*Assembly!V$16+$BL167*Assembly!V$17+$BM167*Assembly!V$18+$BN167*Assembly!V$19+$BO167*Assembly!V$20+$BP167*Assembly!V$21+$BQ167*Assembly!V$22+$BR167*Assembly!V$23+$BS167*Assembly!V$24</f>
        <v>0</v>
      </c>
      <c r="CO167" s="256" t="str">
        <f>CE167*Refining!$F$3</f>
        <v>3,143</v>
      </c>
      <c r="CP167" s="256" t="str">
        <f>CF167*Refining!$F$4</f>
        <v>313</v>
      </c>
      <c r="CQ167" s="256" t="str">
        <f>CG167*Refining!$F$5</f>
        <v>250</v>
      </c>
      <c r="CR167" s="256" t="str">
        <f>CH167*Refining!$F$6</f>
        <v>0</v>
      </c>
      <c r="CS167" s="256" t="str">
        <f>CI167*Refining!$F$7</f>
        <v>0</v>
      </c>
      <c r="CT167" s="256" t="str">
        <f>CJ167*Refining!$F$8</f>
        <v>0</v>
      </c>
      <c r="CU167" s="256" t="str">
        <f>CK167*Refining!$F$9</f>
        <v>0</v>
      </c>
      <c r="CV167" s="256" t="str">
        <f>CL167*Refining!$F$10</f>
        <v>0</v>
      </c>
      <c r="CW167" s="256" t="str">
        <f>CM167*Refining!$F$11</f>
        <v>0</v>
      </c>
      <c r="CX167" s="256" t="str">
        <f>CN167*Refining!$F$12</f>
        <v>0</v>
      </c>
      <c r="CY167" s="248" t="str">
        <f t="shared" ref="CY167:DR167" si="676">IF(CE167 = 0, "", CE167)</f>
        <v>1,760</v>
      </c>
      <c r="CZ167" s="249" t="str">
        <f t="shared" si="676"/>
        <v>100</v>
      </c>
      <c r="DA167" s="249" t="str">
        <f t="shared" si="676"/>
        <v>60</v>
      </c>
      <c r="DB167" s="245" t="str">
        <f t="shared" si="676"/>
        <v/>
      </c>
      <c r="DC167" s="245" t="str">
        <f t="shared" si="676"/>
        <v/>
      </c>
      <c r="DD167" s="245" t="str">
        <f t="shared" si="676"/>
        <v/>
      </c>
      <c r="DE167" s="245" t="str">
        <f t="shared" si="676"/>
        <v/>
      </c>
      <c r="DF167" s="245" t="str">
        <f t="shared" si="676"/>
        <v/>
      </c>
      <c r="DG167" s="245" t="str">
        <f t="shared" si="676"/>
        <v/>
      </c>
      <c r="DH167" s="246" t="str">
        <f t="shared" si="676"/>
        <v/>
      </c>
      <c r="DI167" s="248" t="str">
        <f t="shared" si="676"/>
        <v>3,143</v>
      </c>
      <c r="DJ167" s="249" t="str">
        <f t="shared" si="676"/>
        <v>313</v>
      </c>
      <c r="DK167" s="249" t="str">
        <f t="shared" si="676"/>
        <v>250</v>
      </c>
      <c r="DL167" s="245" t="str">
        <f t="shared" si="676"/>
        <v/>
      </c>
      <c r="DM167" s="245" t="str">
        <f t="shared" si="676"/>
        <v/>
      </c>
      <c r="DN167" s="245" t="str">
        <f t="shared" si="676"/>
        <v/>
      </c>
      <c r="DO167" s="245" t="str">
        <f t="shared" si="676"/>
        <v/>
      </c>
      <c r="DP167" s="245" t="str">
        <f t="shared" si="676"/>
        <v/>
      </c>
      <c r="DQ167" s="245" t="str">
        <f t="shared" si="676"/>
        <v/>
      </c>
      <c r="DR167" s="246" t="str">
        <f t="shared" si="676"/>
        <v/>
      </c>
      <c r="DS167" s="248" t="str">
        <f t="shared" si="15"/>
        <v>1,920</v>
      </c>
      <c r="DT167" s="249" t="str">
        <f t="shared" si="16"/>
        <v>3,705</v>
      </c>
      <c r="DU167" s="225" t="str">
        <f>CY167*'Ores &amp; Ingots'!$C$3+CZ167*'Ores &amp; Ingots'!$C$4+DA167*'Ores &amp; Ingots'!$C$5+DB167*'Ores &amp; Ingots'!$C$6+DC167*'Ores &amp; Ingots'!$C$7+DD167*'Ores &amp; Ingots'!$C$8+DE167*'Ores &amp; Ingots'!$C$9+DF167*'Ores &amp; Ingots'!$C$10+DG167*'Ores &amp; Ingots'!$C$11+DH167*'Ores &amp; Ingots'!$C$12</f>
        <v>241</v>
      </c>
      <c r="DV167" s="225" t="str">
        <f>DI167*'Ores &amp; Ingots'!$B$3+DJ167*'Ores &amp; Ingots'!$B$4+DK167*'Ores &amp; Ingots'!$B$5+DL167*'Ores &amp; Ingots'!$B$6+DM167*'Ores &amp; Ingots'!$B$7+DN167*'Ores &amp; Ingots'!$B$8+DO167*'Ores &amp; Ingots'!$B$9+DP167*'Ores &amp; Ingots'!$B$10+DQ167*'Ores &amp; Ingots'!$B$11+DR167*'Ores &amp; Ingots'!$B$12</f>
        <v>1,371</v>
      </c>
      <c r="DW167" s="249" t="str">
        <f>CY167*Refining!$G$3+CZ167*Refining!$G$4+DA167*Refining!$G$5+DB167*Refining!$G$6+DC167*Refining!$G$7+DD167*Refining!$G$8+DE167*Refining!$G$9+DF167*Refining!$G$10+DG167*Refining!$G$11+DH167*Refining!$G$12</f>
        <v>1,371</v>
      </c>
      <c r="DX167" s="249" t="str">
        <f t="shared" si="17"/>
        <v>213,248</v>
      </c>
      <c r="DY167" s="250" t="str">
        <f t="shared" si="18"/>
        <v>0.2132</v>
      </c>
      <c r="DZ167" s="248" t="str">
        <f t="shared" si="19"/>
        <v>1,781</v>
      </c>
      <c r="EA167" s="251" t="str">
        <f t="shared" ref="EA167:EB167" si="677">DZ167/60</f>
        <v>29.7</v>
      </c>
      <c r="EB167" s="251" t="str">
        <f t="shared" si="677"/>
        <v>0.5</v>
      </c>
      <c r="EC167" s="543" t="str">
        <f t="shared" si="21"/>
        <v>0.02</v>
      </c>
      <c r="ED167" s="248" t="str">
        <f t="shared" si="22"/>
        <v>273,915</v>
      </c>
      <c r="EE167" s="251" t="str">
        <f t="shared" ref="EE167:EF167" si="678">ED167/1000</f>
        <v>273.9</v>
      </c>
      <c r="EF167" s="252" t="str">
        <f t="shared" si="678"/>
        <v>0.27</v>
      </c>
      <c r="EG167" s="544" t="str">
        <f t="shared" si="24"/>
        <v>0.2739</v>
      </c>
      <c r="EH167" s="225">
        <v>1728.0</v>
      </c>
    </row>
    <row r="168">
      <c r="A168" s="33"/>
      <c r="B168" s="226" t="s">
        <v>1029</v>
      </c>
      <c r="C168" s="227" t="s">
        <v>885</v>
      </c>
      <c r="D168" s="227">
        <v>3.0</v>
      </c>
      <c r="E168" s="227">
        <v>1.0</v>
      </c>
      <c r="F168" s="227">
        <v>3.0</v>
      </c>
      <c r="G168" s="253" t="str">
        <f t="shared" si="5"/>
        <v>1.1</v>
      </c>
      <c r="H168" s="254">
        <v>15.0</v>
      </c>
      <c r="I168" s="254">
        <v>15.0</v>
      </c>
      <c r="J168" s="254" t="str">
        <f>H168/Main!$D$9</f>
        <v>15</v>
      </c>
      <c r="K168" s="254" t="str">
        <f>I168/Main!$D$10</f>
        <v>15</v>
      </c>
      <c r="L168" s="254" t="str">
        <f t="shared" si="6"/>
        <v>1</v>
      </c>
      <c r="M168" s="254">
        <v>0.3</v>
      </c>
      <c r="N168" s="255"/>
      <c r="O168" s="255"/>
      <c r="P168" s="255"/>
      <c r="Q168" s="256"/>
      <c r="R168" s="255"/>
      <c r="S168" s="257"/>
      <c r="T168" s="257"/>
      <c r="U168" s="255"/>
      <c r="V168" s="255"/>
      <c r="W168" s="257"/>
      <c r="X168" s="257"/>
      <c r="Y168" s="255"/>
      <c r="Z168" s="255"/>
      <c r="AA168" s="255"/>
      <c r="AB168" s="255"/>
      <c r="AC168" s="335"/>
      <c r="AD168" s="225">
        <v>4.0</v>
      </c>
      <c r="AE168" s="225">
        <v>0.0</v>
      </c>
      <c r="AF168" s="225">
        <v>0.0</v>
      </c>
      <c r="AG168" s="309">
        <v>2.0</v>
      </c>
      <c r="AH168" s="225">
        <v>15.0</v>
      </c>
      <c r="AI168" s="225">
        <v>0.0</v>
      </c>
      <c r="AJ168" s="225">
        <v>0.0</v>
      </c>
      <c r="AK168" s="225">
        <v>0.0</v>
      </c>
      <c r="AL168" s="225">
        <v>0.0</v>
      </c>
      <c r="AM168" s="225">
        <v>0.0</v>
      </c>
      <c r="AN168" s="225">
        <v>0.0</v>
      </c>
      <c r="AO168" s="225">
        <v>3.0</v>
      </c>
      <c r="AP168" s="225">
        <v>0.0</v>
      </c>
      <c r="AQ168" s="225">
        <v>0.0</v>
      </c>
      <c r="AR168" s="225">
        <v>0.0</v>
      </c>
      <c r="AS168" s="225">
        <v>0.0</v>
      </c>
      <c r="AT168" s="225">
        <v>0.0</v>
      </c>
      <c r="AU168" s="225">
        <v>0.0</v>
      </c>
      <c r="AV168" s="225">
        <v>0.0</v>
      </c>
      <c r="AW168" s="225">
        <v>0.0</v>
      </c>
      <c r="AX168" s="225">
        <v>0.0</v>
      </c>
      <c r="AY168" s="239" t="str">
        <f t="shared" ref="AY168:BS168" si="679">IF(AD168 = 0, "", AD168)</f>
        <v>4</v>
      </c>
      <c r="AZ168" s="227" t="str">
        <f t="shared" si="679"/>
        <v/>
      </c>
      <c r="BA168" s="227" t="str">
        <f t="shared" si="679"/>
        <v/>
      </c>
      <c r="BB168" s="309" t="str">
        <f t="shared" si="679"/>
        <v>2</v>
      </c>
      <c r="BC168" s="225" t="str">
        <f t="shared" si="679"/>
        <v>15</v>
      </c>
      <c r="BD168" s="227" t="str">
        <f t="shared" si="679"/>
        <v/>
      </c>
      <c r="BE168" s="227" t="str">
        <f t="shared" si="679"/>
        <v/>
      </c>
      <c r="BF168" s="227" t="str">
        <f t="shared" si="679"/>
        <v/>
      </c>
      <c r="BG168" s="227" t="str">
        <f t="shared" si="679"/>
        <v/>
      </c>
      <c r="BH168" s="227" t="str">
        <f t="shared" si="679"/>
        <v/>
      </c>
      <c r="BI168" s="227" t="str">
        <f t="shared" si="679"/>
        <v/>
      </c>
      <c r="BJ168" s="225" t="str">
        <f t="shared" si="679"/>
        <v>3</v>
      </c>
      <c r="BK168" s="227" t="str">
        <f t="shared" si="679"/>
        <v/>
      </c>
      <c r="BL168" s="227" t="str">
        <f t="shared" si="679"/>
        <v/>
      </c>
      <c r="BM168" s="227" t="str">
        <f t="shared" si="679"/>
        <v/>
      </c>
      <c r="BN168" s="227" t="str">
        <f t="shared" si="679"/>
        <v/>
      </c>
      <c r="BO168" s="227" t="str">
        <f t="shared" si="679"/>
        <v/>
      </c>
      <c r="BP168" s="227" t="str">
        <f t="shared" si="679"/>
        <v/>
      </c>
      <c r="BQ168" s="227" t="str">
        <f t="shared" si="679"/>
        <v/>
      </c>
      <c r="BR168" s="227" t="str">
        <f t="shared" si="679"/>
        <v/>
      </c>
      <c r="BS168" s="238" t="str">
        <f t="shared" si="679"/>
        <v/>
      </c>
      <c r="BT168" s="239" t="str">
        <f>$AY168*Assembly!Y$4+$AZ168*Assembly!Y$5+$BA168*Assembly!Y$6+$BB168*Assembly!Y$7+$BC168*Assembly!Y$8+$BD168*Assembly!Y$9+$BE168*Assembly!Y$10+$BF168*Assembly!Y$11+$BG168*Assembly!Y$12+$BH168*Assembly!Y$13+$BI168*Assembly!Y$14+$BJ168*Assembly!Y$15+$BK168*Assembly!Y$16+$BL168*Assembly!Y$17+$BM168*Assembly!Y$18+$BN168*Assembly!Y$19+$BO168*Assembly!Y$20+$BP168*Assembly!Y$21+$BQ168*Assembly!Y$22+$BR168*Assembly!Y$23+$BS168*Assembly!Y$24</f>
        <v>268</v>
      </c>
      <c r="BU168" s="225" t="str">
        <f t="shared" si="8"/>
        <v>238</v>
      </c>
      <c r="BV168" s="225" t="str">
        <f>$AY168*Assembly!AC$4+$AZ168*Assembly!AC$5+$BA168*Assembly!AC$6+$BB168*Assembly!AC$7+$BC168*Assembly!AC$8+$BD168*Assembly!AC$9+$BE168*Assembly!AC$10+$BF168*Assembly!AC$11+$BG168*Assembly!AC$12+$BH168*Assembly!AC$13+$BI168*Assembly!AC$14+$BJ168*Assembly!AC$15+$BK168*Assembly!AC$16+$BL168*Assembly!AC$17+$BM168*Assembly!AC$18+$BN168*Assembly!AC$19+$BO168*Assembly!AC$20+$BP168*Assembly!AC$21+$BQ168*Assembly!AC$22+$BR168*Assembly!AC$23+$BS168*Assembly!AC$24</f>
        <v>1,060</v>
      </c>
      <c r="BW168" s="240" t="str">
        <f t="shared" si="9"/>
        <v>3.96</v>
      </c>
      <c r="BX168" s="241" t="str">
        <f t="shared" si="10"/>
        <v>942</v>
      </c>
      <c r="BY168" s="242" t="str">
        <f t="shared" si="11"/>
        <v>4.4</v>
      </c>
      <c r="BZ168" s="225"/>
      <c r="CA168" s="225" t="str">
        <f>$AY168*Assembly!X$4+$AZ168*Assembly!X$5+$BA168*Assembly!X$6+$BB168*Assembly!X$7+$BC168*Assembly!X$8+$BD168*Assembly!X$9+$BE168*Assembly!X$10+$BF168*Assembly!X$11+$BG168*Assembly!X$12+$BH168*Assembly!X$13+$BI168*Assembly!X$14+$BJ168*Assembly!X$15+$BK168*Assembly!X$16+$BL168*Assembly!X$17+$BM168*Assembly!X$18+$BN168*Assembly!X$19+$BO168*Assembly!X$20+$BP168*Assembly!X$21+$BQ168*Assembly!X$22+$BR168*Assembly!X$23+$BS168*Assembly!X$24</f>
        <v>72</v>
      </c>
      <c r="CB168" s="225" t="str">
        <f t="shared" si="12"/>
        <v>11,200</v>
      </c>
      <c r="CC168" s="223" t="str">
        <f t="shared" si="13"/>
        <v>0.0112</v>
      </c>
      <c r="CD168" s="243" t="str">
        <f>$AY168*Assembly!AB$4+$AZ168*Assembly!AB$5+$BA168*Assembly!AB$6+$BB168*Assembly!AB$7+$BC168*Assembly!AB$8+$BD168*Assembly!AB$9+$BE168*Assembly!AB$10+$BF168*Assembly!AB$11+$BG168*Assembly!AB$12+$BH168*Assembly!AB$13+$BI168*Assembly!AB$14+$BJ168*Assembly!AB$15+$BK168*Assembly!AB$16+$BL168*Assembly!AB$17+$BM168*Assembly!AB$18+$BN168*Assembly!AB$19+$BO168*Assembly!AB$20+$BP168*Assembly!AB$21+$BQ168*Assembly!AB$22+$BR168*Assembly!AB$23+$BS168*Assembly!AB$24</f>
        <v>163</v>
      </c>
      <c r="CE168" s="256" t="str">
        <f>$AY168*Assembly!M$4+$AZ168*Assembly!M$5+$BA168*Assembly!M$6+$BB168*Assembly!M$7+$BC168*Assembly!M$8+$BD168*Assembly!M$9+$BE168*Assembly!M$10+$BF168*Assembly!M$11+$BG168*Assembly!M$12+$BH168*Assembly!M$13+$BI168*Assembly!M$14+$BJ168*Assembly!M$15+$BK168*Assembly!M$16+$BL168*Assembly!M$17+$BM168*Assembly!M$18+$BN168*Assembly!M$19+$BO168*Assembly!M$20+$BP168*Assembly!M$21+$BQ168*Assembly!M$22+$BR168*Assembly!M$23+$BS168*Assembly!M$24</f>
        <v>330</v>
      </c>
      <c r="CF168" s="256" t="str">
        <f>$AY168*Assembly!N$4+$AZ168*Assembly!N$5+$BA168*Assembly!N$6+$BB168*Assembly!N$7+$BC168*Assembly!N$8+$BD168*Assembly!N$9+$BE168*Assembly!N$10+$BF168*Assembly!N$11+$BG168*Assembly!N$12+$BH168*Assembly!N$13+$BI168*Assembly!N$14+$BJ168*Assembly!N$15+$BK168*Assembly!N$16+$BL168*Assembly!N$17+$BM168*Assembly!N$18+$BN168*Assembly!N$19+$BO168*Assembly!N$20+$BP168*Assembly!N$21+$BQ168*Assembly!N$22+$BR168*Assembly!N$23+$BS168*Assembly!N$24</f>
        <v>15</v>
      </c>
      <c r="CG168" s="256" t="str">
        <f>$AY168*Assembly!O$4+$AZ168*Assembly!O$5+$BA168*Assembly!O$6+$BB168*Assembly!O$7+$BC168*Assembly!O$8+$BD168*Assembly!O$9+$BE168*Assembly!O$10+$BF168*Assembly!O$11+$BG168*Assembly!O$12+$BH168*Assembly!O$13+$BI168*Assembly!O$14+$BJ168*Assembly!O$15+$BK168*Assembly!O$16+$BL168*Assembly!O$17+$BM168*Assembly!O$18+$BN168*Assembly!O$19+$BO168*Assembly!O$20+$BP168*Assembly!O$21+$BQ168*Assembly!O$22+$BR168*Assembly!O$23+$BS168*Assembly!O$24</f>
        <v>9</v>
      </c>
      <c r="CH168" s="254" t="str">
        <f>$AY168*Assembly!P$4+$AZ168*Assembly!P$5+$BA168*Assembly!P$6+$BB168*Assembly!P$7+$BC168*Assembly!P$8+$BD168*Assembly!P$9+$BE168*Assembly!P$10+$BF168*Assembly!P$11+$BG168*Assembly!P$12+$BH168*Assembly!P$13+$BI168*Assembly!P$14+$BJ168*Assembly!P$15+$BK168*Assembly!P$16+$BL168*Assembly!P$17+$BM168*Assembly!P$18+$BN168*Assembly!P$19+$BO168*Assembly!P$20+$BP168*Assembly!P$21+$BQ168*Assembly!P$22+$BR168*Assembly!P$23+$BS168*Assembly!P$24</f>
        <v>0</v>
      </c>
      <c r="CI168" s="254" t="str">
        <f>$AY168*Assembly!Q$4+$AZ168*Assembly!Q$5+$BA168*Assembly!Q$6+$BB168*Assembly!Q$7+$BC168*Assembly!Q$8+$BD168*Assembly!Q$9+$BE168*Assembly!Q$10+$BF168*Assembly!Q$11+$BG168*Assembly!Q$12+$BH168*Assembly!Q$13+$BI168*Assembly!Q$14+$BJ168*Assembly!Q$15+$BK168*Assembly!Q$16+$BL168*Assembly!Q$17+$BM168*Assembly!Q$18+$BN168*Assembly!Q$19+$BO168*Assembly!Q$20+$BP168*Assembly!Q$21+$BQ168*Assembly!Q$22+$BR168*Assembly!Q$23+$BS168*Assembly!Q$24</f>
        <v>0</v>
      </c>
      <c r="CJ168" s="256" t="str">
        <f>$AY168*Assembly!R$4+$AZ168*Assembly!R$5+$BA168*Assembly!R$6+$BB168*Assembly!R$7+$BC168*Assembly!R$8+$BD168*Assembly!R$9+$BE168*Assembly!R$10+$BF168*Assembly!R$11+$BG168*Assembly!R$12+$BH168*Assembly!R$13+$BI168*Assembly!R$14+$BJ168*Assembly!R$15+$BK168*Assembly!R$16+$BL168*Assembly!R$17+$BM168*Assembly!R$18+$BN168*Assembly!R$19+$BO168*Assembly!R$20+$BP168*Assembly!R$21+$BQ168*Assembly!R$22+$BR168*Assembly!R$23+$BS168*Assembly!R$24</f>
        <v>0</v>
      </c>
      <c r="CK168" s="254" t="str">
        <f>$AY168*Assembly!S$4+$AZ168*Assembly!S$5+$BA168*Assembly!S$6+$BB168*Assembly!S$7+$BC168*Assembly!S$8+$BD168*Assembly!S$9+$BE168*Assembly!S$10+$BF168*Assembly!S$11+$BG168*Assembly!S$12+$BH168*Assembly!S$13+$BI168*Assembly!S$14+$BJ168*Assembly!S$15+$BK168*Assembly!S$16+$BL168*Assembly!S$17+$BM168*Assembly!S$18+$BN168*Assembly!S$19+$BO168*Assembly!S$20+$BP168*Assembly!S$21+$BQ168*Assembly!S$22+$BR168*Assembly!S$23+$BS168*Assembly!S$24</f>
        <v>0</v>
      </c>
      <c r="CL168" s="254" t="str">
        <f>$AY168*Assembly!T$4+$AZ168*Assembly!T$5+$BA168*Assembly!T$6+$BB168*Assembly!T$7+$BC168*Assembly!T$8+$BD168*Assembly!T$9+$BE168*Assembly!T$10+$BF168*Assembly!T$11+$BG168*Assembly!T$12+$BH168*Assembly!T$13+$BI168*Assembly!T$14+$BJ168*Assembly!T$15+$BK168*Assembly!T$16+$BL168*Assembly!T$17+$BM168*Assembly!T$18+$BN168*Assembly!T$19+$BO168*Assembly!T$20+$BP168*Assembly!T$21+$BQ168*Assembly!T$22+$BR168*Assembly!T$23+$BS168*Assembly!T$24</f>
        <v>0</v>
      </c>
      <c r="CM168" s="254" t="str">
        <f>$AY168*Assembly!U$4+$AZ168*Assembly!U$5+$BA168*Assembly!U$6+$BB168*Assembly!U$7+$BC168*Assembly!U$8+$BD168*Assembly!U$9+$BE168*Assembly!U$10+$BF168*Assembly!U$11+$BG168*Assembly!U$12+$BH168*Assembly!U$13+$BI168*Assembly!U$14+$BJ168*Assembly!U$15+$BK168*Assembly!U$16+$BL168*Assembly!U$17+$BM168*Assembly!U$18+$BN168*Assembly!U$19+$BO168*Assembly!U$20+$BP168*Assembly!U$21+$BQ168*Assembly!U$22+$BR168*Assembly!U$23+$BS168*Assembly!U$24</f>
        <v>0</v>
      </c>
      <c r="CN168" s="256" t="str">
        <f>$AY168*Assembly!V$4+$AZ168*Assembly!V$5+$BA168*Assembly!V$6+$BB168*Assembly!V$7+$BC168*Assembly!V$8+$BD168*Assembly!V$9+$BE168*Assembly!V$10+$BF168*Assembly!V$11+$BG168*Assembly!V$12+$BH168*Assembly!V$13+$BI168*Assembly!V$14+$BJ168*Assembly!V$15+$BK168*Assembly!V$16+$BL168*Assembly!V$17+$BM168*Assembly!V$18+$BN168*Assembly!V$19+$BO168*Assembly!V$20+$BP168*Assembly!V$21+$BQ168*Assembly!V$22+$BR168*Assembly!V$23+$BS168*Assembly!V$24</f>
        <v>0</v>
      </c>
      <c r="CO168" s="256" t="str">
        <f>CE168*Refining!$F$3</f>
        <v>589</v>
      </c>
      <c r="CP168" s="256" t="str">
        <f>CF168*Refining!$F$4</f>
        <v>47</v>
      </c>
      <c r="CQ168" s="256" t="str">
        <f>CG168*Refining!$F$5</f>
        <v>38</v>
      </c>
      <c r="CR168" s="256" t="str">
        <f>CH168*Refining!$F$6</f>
        <v>0</v>
      </c>
      <c r="CS168" s="256" t="str">
        <f>CI168*Refining!$F$7</f>
        <v>0</v>
      </c>
      <c r="CT168" s="256" t="str">
        <f>CJ168*Refining!$F$8</f>
        <v>0</v>
      </c>
      <c r="CU168" s="256" t="str">
        <f>CK168*Refining!$F$9</f>
        <v>0</v>
      </c>
      <c r="CV168" s="256" t="str">
        <f>CL168*Refining!$F$10</f>
        <v>0</v>
      </c>
      <c r="CW168" s="256" t="str">
        <f>CM168*Refining!$F$11</f>
        <v>0</v>
      </c>
      <c r="CX168" s="256" t="str">
        <f>CN168*Refining!$F$12</f>
        <v>0</v>
      </c>
      <c r="CY168" s="248" t="str">
        <f t="shared" ref="CY168:DR168" si="680">IF(CE168 = 0, "", CE168)</f>
        <v>330</v>
      </c>
      <c r="CZ168" s="249" t="str">
        <f t="shared" si="680"/>
        <v>15</v>
      </c>
      <c r="DA168" s="249" t="str">
        <f t="shared" si="680"/>
        <v>9</v>
      </c>
      <c r="DB168" s="245" t="str">
        <f t="shared" si="680"/>
        <v/>
      </c>
      <c r="DC168" s="245" t="str">
        <f t="shared" si="680"/>
        <v/>
      </c>
      <c r="DD168" s="245" t="str">
        <f t="shared" si="680"/>
        <v/>
      </c>
      <c r="DE168" s="245" t="str">
        <f t="shared" si="680"/>
        <v/>
      </c>
      <c r="DF168" s="245" t="str">
        <f t="shared" si="680"/>
        <v/>
      </c>
      <c r="DG168" s="245" t="str">
        <f t="shared" si="680"/>
        <v/>
      </c>
      <c r="DH168" s="246" t="str">
        <f t="shared" si="680"/>
        <v/>
      </c>
      <c r="DI168" s="248" t="str">
        <f t="shared" si="680"/>
        <v>589</v>
      </c>
      <c r="DJ168" s="249" t="str">
        <f t="shared" si="680"/>
        <v>47</v>
      </c>
      <c r="DK168" s="249" t="str">
        <f t="shared" si="680"/>
        <v>38</v>
      </c>
      <c r="DL168" s="245" t="str">
        <f t="shared" si="680"/>
        <v/>
      </c>
      <c r="DM168" s="245" t="str">
        <f t="shared" si="680"/>
        <v/>
      </c>
      <c r="DN168" s="245" t="str">
        <f t="shared" si="680"/>
        <v/>
      </c>
      <c r="DO168" s="245" t="str">
        <f t="shared" si="680"/>
        <v/>
      </c>
      <c r="DP168" s="245" t="str">
        <f t="shared" si="680"/>
        <v/>
      </c>
      <c r="DQ168" s="245" t="str">
        <f t="shared" si="680"/>
        <v/>
      </c>
      <c r="DR168" s="246" t="str">
        <f t="shared" si="680"/>
        <v/>
      </c>
      <c r="DS168" s="248" t="str">
        <f t="shared" si="15"/>
        <v>354</v>
      </c>
      <c r="DT168" s="249" t="str">
        <f t="shared" si="16"/>
        <v>674</v>
      </c>
      <c r="DU168" s="225" t="str">
        <f>CY168*'Ores &amp; Ingots'!$C$3+CZ168*'Ores &amp; Ingots'!$C$4+DA168*'Ores &amp; Ingots'!$C$5+DB168*'Ores &amp; Ingots'!$C$6+DC168*'Ores &amp; Ingots'!$C$7+DD168*'Ores &amp; Ingots'!$C$8+DE168*'Ores &amp; Ingots'!$C$9+DF168*'Ores &amp; Ingots'!$C$10+DG168*'Ores &amp; Ingots'!$C$11+DH168*'Ores &amp; Ingots'!$C$12</f>
        <v>45</v>
      </c>
      <c r="DV168" s="225" t="str">
        <f>DI168*'Ores &amp; Ingots'!$B$3+DJ168*'Ores &amp; Ingots'!$B$4+DK168*'Ores &amp; Ingots'!$B$5+DL168*'Ores &amp; Ingots'!$B$6+DM168*'Ores &amp; Ingots'!$B$7+DN168*'Ores &amp; Ingots'!$B$8+DO168*'Ores &amp; Ingots'!$B$9+DP168*'Ores &amp; Ingots'!$B$10+DQ168*'Ores &amp; Ingots'!$B$11+DR168*'Ores &amp; Ingots'!$B$12</f>
        <v>249</v>
      </c>
      <c r="DW168" s="249" t="str">
        <f>CY168*Refining!$G$3+CZ168*Refining!$G$4+DA168*Refining!$G$5+DB168*Refining!$G$6+DC168*Refining!$G$7+DD168*Refining!$G$8+DE168*Refining!$G$9+DF168*Refining!$G$10+DG168*Refining!$G$11+DH168*Refining!$G$12</f>
        <v>210</v>
      </c>
      <c r="DX168" s="249" t="str">
        <f t="shared" si="17"/>
        <v>32,692</v>
      </c>
      <c r="DY168" s="250" t="str">
        <f t="shared" si="18"/>
        <v>0.0327</v>
      </c>
      <c r="DZ168" s="248" t="str">
        <f t="shared" si="19"/>
        <v>297</v>
      </c>
      <c r="EA168" s="251" t="str">
        <f t="shared" ref="EA168:EB168" si="681">DZ168/60</f>
        <v>5.0</v>
      </c>
      <c r="EB168" s="251" t="str">
        <f t="shared" si="681"/>
        <v>0.1</v>
      </c>
      <c r="EC168" s="543" t="str">
        <f t="shared" si="21"/>
        <v>0.00</v>
      </c>
      <c r="ED168" s="248" t="str">
        <f t="shared" si="22"/>
        <v>43,892</v>
      </c>
      <c r="EE168" s="251" t="str">
        <f t="shared" ref="EE168:EF168" si="682">ED168/1000</f>
        <v>43.9</v>
      </c>
      <c r="EF168" s="252" t="str">
        <f t="shared" si="682"/>
        <v>0.04</v>
      </c>
      <c r="EG168" s="544" t="str">
        <f t="shared" si="24"/>
        <v>0.0439</v>
      </c>
      <c r="EH168" s="225" t="s">
        <v>12</v>
      </c>
    </row>
    <row r="169" hidden="1">
      <c r="A169" s="33"/>
      <c r="B169" s="226" t="s">
        <v>1030</v>
      </c>
      <c r="C169" s="227" t="s">
        <v>886</v>
      </c>
      <c r="D169" s="227">
        <v>5.0</v>
      </c>
      <c r="E169" s="227">
        <v>2.0</v>
      </c>
      <c r="F169" s="227">
        <v>5.0</v>
      </c>
      <c r="G169" s="253" t="str">
        <f t="shared" si="5"/>
        <v>781.3</v>
      </c>
      <c r="H169" s="254">
        <v>30.0</v>
      </c>
      <c r="I169" s="254">
        <v>30.0</v>
      </c>
      <c r="J169" s="254" t="str">
        <f>H169/Main!$D$9</f>
        <v>30</v>
      </c>
      <c r="K169" s="254" t="str">
        <f>I169/Main!$D$10</f>
        <v>30</v>
      </c>
      <c r="L169" s="254" t="str">
        <f t="shared" si="6"/>
        <v>1</v>
      </c>
      <c r="M169" s="254">
        <v>0.3</v>
      </c>
      <c r="N169" s="255"/>
      <c r="O169" s="255"/>
      <c r="P169" s="255"/>
      <c r="Q169" s="256"/>
      <c r="R169" s="255"/>
      <c r="S169" s="257"/>
      <c r="T169" s="257"/>
      <c r="U169" s="255"/>
      <c r="V169" s="255"/>
      <c r="W169" s="350"/>
      <c r="X169" s="257"/>
      <c r="Y169" s="255"/>
      <c r="Z169" s="255"/>
      <c r="AA169" s="255"/>
      <c r="AB169" s="255"/>
      <c r="AC169" s="351" t="s">
        <v>913</v>
      </c>
      <c r="AD169" s="225">
        <v>80.0</v>
      </c>
      <c r="AE169" s="225">
        <v>0.0</v>
      </c>
      <c r="AF169" s="225">
        <v>0.0</v>
      </c>
      <c r="AG169" s="309">
        <v>40.0</v>
      </c>
      <c r="AH169" s="225">
        <v>280.0</v>
      </c>
      <c r="AI169" s="225">
        <v>0.0</v>
      </c>
      <c r="AJ169" s="225">
        <v>0.0</v>
      </c>
      <c r="AK169" s="225">
        <v>0.0</v>
      </c>
      <c r="AL169" s="225">
        <v>0.0</v>
      </c>
      <c r="AM169" s="225">
        <v>0.0</v>
      </c>
      <c r="AN169" s="225">
        <v>0.0</v>
      </c>
      <c r="AO169" s="225">
        <v>80.0</v>
      </c>
      <c r="AP169" s="225">
        <v>0.0</v>
      </c>
      <c r="AQ169" s="225">
        <v>0.0</v>
      </c>
      <c r="AR169" s="225">
        <v>0.0</v>
      </c>
      <c r="AS169" s="225">
        <v>0.0</v>
      </c>
      <c r="AT169" s="225">
        <v>0.0</v>
      </c>
      <c r="AU169" s="225">
        <v>0.0</v>
      </c>
      <c r="AV169" s="225">
        <v>0.0</v>
      </c>
      <c r="AW169" s="225">
        <v>0.0</v>
      </c>
      <c r="AX169" s="225">
        <v>0.0</v>
      </c>
      <c r="AY169" s="239" t="str">
        <f t="shared" ref="AY169:BS169" si="683">IF(AD169 = 0, "", AD169)</f>
        <v>80</v>
      </c>
      <c r="AZ169" s="227" t="str">
        <f t="shared" si="683"/>
        <v/>
      </c>
      <c r="BA169" s="227" t="str">
        <f t="shared" si="683"/>
        <v/>
      </c>
      <c r="BB169" s="309" t="str">
        <f t="shared" si="683"/>
        <v>40</v>
      </c>
      <c r="BC169" s="225" t="str">
        <f t="shared" si="683"/>
        <v>280</v>
      </c>
      <c r="BD169" s="227" t="str">
        <f t="shared" si="683"/>
        <v/>
      </c>
      <c r="BE169" s="227" t="str">
        <f t="shared" si="683"/>
        <v/>
      </c>
      <c r="BF169" s="227" t="str">
        <f t="shared" si="683"/>
        <v/>
      </c>
      <c r="BG169" s="227" t="str">
        <f t="shared" si="683"/>
        <v/>
      </c>
      <c r="BH169" s="227" t="str">
        <f t="shared" si="683"/>
        <v/>
      </c>
      <c r="BI169" s="227" t="str">
        <f t="shared" si="683"/>
        <v/>
      </c>
      <c r="BJ169" s="225" t="str">
        <f t="shared" si="683"/>
        <v>80</v>
      </c>
      <c r="BK169" s="227" t="str">
        <f t="shared" si="683"/>
        <v/>
      </c>
      <c r="BL169" s="227" t="str">
        <f t="shared" si="683"/>
        <v/>
      </c>
      <c r="BM169" s="227" t="str">
        <f t="shared" si="683"/>
        <v/>
      </c>
      <c r="BN169" s="227" t="str">
        <f t="shared" si="683"/>
        <v/>
      </c>
      <c r="BO169" s="227" t="str">
        <f t="shared" si="683"/>
        <v/>
      </c>
      <c r="BP169" s="227" t="str">
        <f t="shared" si="683"/>
        <v/>
      </c>
      <c r="BQ169" s="227" t="str">
        <f t="shared" si="683"/>
        <v/>
      </c>
      <c r="BR169" s="227" t="str">
        <f t="shared" si="683"/>
        <v/>
      </c>
      <c r="BS169" s="238" t="str">
        <f t="shared" si="683"/>
        <v/>
      </c>
      <c r="BT169" s="239" t="str">
        <f>$AY169*Assembly!Y$4+$AZ169*Assembly!Y$5+$BA169*Assembly!Y$6+$BB169*Assembly!Y$7+$BC169*Assembly!Y$8+$BD169*Assembly!Y$9+$BE169*Assembly!Y$10+$BF169*Assembly!Y$11+$BG169*Assembly!Y$12+$BH169*Assembly!Y$13+$BI169*Assembly!Y$14+$BJ169*Assembly!Y$15+$BK169*Assembly!Y$16+$BL169*Assembly!Y$17+$BM169*Assembly!Y$18+$BN169*Assembly!Y$19+$BO169*Assembly!Y$20+$BP169*Assembly!Y$21+$BQ169*Assembly!Y$22+$BR169*Assembly!Y$23+$BS169*Assembly!Y$24</f>
        <v>5,320</v>
      </c>
      <c r="BU169" s="225" t="str">
        <f t="shared" si="8"/>
        <v>7</v>
      </c>
      <c r="BV169" s="225" t="str">
        <f>$AY169*Assembly!AC$4+$AZ169*Assembly!AC$5+$BA169*Assembly!AC$6+$BB169*Assembly!AC$7+$BC169*Assembly!AC$8+$BD169*Assembly!AC$9+$BE169*Assembly!AC$10+$BF169*Assembly!AC$11+$BG169*Assembly!AC$12+$BH169*Assembly!AC$13+$BI169*Assembly!AC$14+$BJ169*Assembly!AC$15+$BK169*Assembly!AC$16+$BL169*Assembly!AC$17+$BM169*Assembly!AC$18+$BN169*Assembly!AC$19+$BO169*Assembly!AC$20+$BP169*Assembly!AC$21+$BQ169*Assembly!AC$22+$BR169*Assembly!AC$23+$BS169*Assembly!AC$24</f>
        <v>21,200</v>
      </c>
      <c r="BW169" s="240" t="str">
        <f t="shared" si="9"/>
        <v>3.98</v>
      </c>
      <c r="BX169" s="241" t="str">
        <f t="shared" si="10"/>
        <v>27</v>
      </c>
      <c r="BY169" s="242" t="str">
        <f t="shared" si="11"/>
        <v>3113.3</v>
      </c>
      <c r="BZ169" s="225"/>
      <c r="CA169" s="225" t="str">
        <f>$AY169*Assembly!X$4+$AZ169*Assembly!X$5+$BA169*Assembly!X$6+$BB169*Assembly!X$7+$BC169*Assembly!X$8+$BD169*Assembly!X$9+$BE169*Assembly!X$10+$BF169*Assembly!X$11+$BG169*Assembly!X$12+$BH169*Assembly!X$13+$BI169*Assembly!X$14+$BJ169*Assembly!X$15+$BK169*Assembly!X$16+$BL169*Assembly!X$17+$BM169*Assembly!X$18+$BN169*Assembly!X$19+$BO169*Assembly!X$20+$BP169*Assembly!X$21+$BQ169*Assembly!X$22+$BR169*Assembly!X$23+$BS169*Assembly!X$24</f>
        <v>1,400</v>
      </c>
      <c r="CB169" s="225" t="str">
        <f t="shared" si="12"/>
        <v>217,778</v>
      </c>
      <c r="CC169" s="223" t="str">
        <f t="shared" si="13"/>
        <v>0.2178</v>
      </c>
      <c r="CD169" s="243" t="str">
        <f>$AY169*Assembly!AB$4+$AZ169*Assembly!AB$5+$BA169*Assembly!AB$6+$BB169*Assembly!AB$7+$BC169*Assembly!AB$8+$BD169*Assembly!AB$9+$BE169*Assembly!AB$10+$BF169*Assembly!AB$11+$BG169*Assembly!AB$12+$BH169*Assembly!AB$13+$BI169*Assembly!AB$14+$BJ169*Assembly!AB$15+$BK169*Assembly!AB$16+$BL169*Assembly!AB$17+$BM169*Assembly!AB$18+$BN169*Assembly!AB$19+$BO169*Assembly!AB$20+$BP169*Assembly!AB$21+$BQ169*Assembly!AB$22+$BR169*Assembly!AB$23+$BS169*Assembly!AB$24</f>
        <v>3,520</v>
      </c>
      <c r="CE169" s="256" t="str">
        <f>$AY169*Assembly!M$4+$AZ169*Assembly!M$5+$BA169*Assembly!M$6+$BB169*Assembly!M$7+$BC169*Assembly!M$8+$BD169*Assembly!M$9+$BE169*Assembly!M$10+$BF169*Assembly!M$11+$BG169*Assembly!M$12+$BH169*Assembly!M$13+$BI169*Assembly!M$14+$BJ169*Assembly!M$15+$BK169*Assembly!M$16+$BL169*Assembly!M$17+$BM169*Assembly!M$18+$BN169*Assembly!M$19+$BO169*Assembly!M$20+$BP169*Assembly!M$21+$BQ169*Assembly!M$22+$BR169*Assembly!M$23+$BS169*Assembly!M$24</f>
        <v>6,640</v>
      </c>
      <c r="CF169" s="256" t="str">
        <f>$AY169*Assembly!N$4+$AZ169*Assembly!N$5+$BA169*Assembly!N$6+$BB169*Assembly!N$7+$BC169*Assembly!N$8+$BD169*Assembly!N$9+$BE169*Assembly!N$10+$BF169*Assembly!N$11+$BG169*Assembly!N$12+$BH169*Assembly!N$13+$BI169*Assembly!N$14+$BJ169*Assembly!N$15+$BK169*Assembly!N$16+$BL169*Assembly!N$17+$BM169*Assembly!N$18+$BN169*Assembly!N$19+$BO169*Assembly!N$20+$BP169*Assembly!N$21+$BQ169*Assembly!N$22+$BR169*Assembly!N$23+$BS169*Assembly!N$24</f>
        <v>400</v>
      </c>
      <c r="CG169" s="256" t="str">
        <f>$AY169*Assembly!O$4+$AZ169*Assembly!O$5+$BA169*Assembly!O$6+$BB169*Assembly!O$7+$BC169*Assembly!O$8+$BD169*Assembly!O$9+$BE169*Assembly!O$10+$BF169*Assembly!O$11+$BG169*Assembly!O$12+$BH169*Assembly!O$13+$BI169*Assembly!O$14+$BJ169*Assembly!O$15+$BK169*Assembly!O$16+$BL169*Assembly!O$17+$BM169*Assembly!O$18+$BN169*Assembly!O$19+$BO169*Assembly!O$20+$BP169*Assembly!O$21+$BQ169*Assembly!O$22+$BR169*Assembly!O$23+$BS169*Assembly!O$24</f>
        <v>240</v>
      </c>
      <c r="CH169" s="254" t="str">
        <f>$AY169*Assembly!P$4+$AZ169*Assembly!P$5+$BA169*Assembly!P$6+$BB169*Assembly!P$7+$BC169*Assembly!P$8+$BD169*Assembly!P$9+$BE169*Assembly!P$10+$BF169*Assembly!P$11+$BG169*Assembly!P$12+$BH169*Assembly!P$13+$BI169*Assembly!P$14+$BJ169*Assembly!P$15+$BK169*Assembly!P$16+$BL169*Assembly!P$17+$BM169*Assembly!P$18+$BN169*Assembly!P$19+$BO169*Assembly!P$20+$BP169*Assembly!P$21+$BQ169*Assembly!P$22+$BR169*Assembly!P$23+$BS169*Assembly!P$24</f>
        <v>0</v>
      </c>
      <c r="CI169" s="254" t="str">
        <f>$AY169*Assembly!Q$4+$AZ169*Assembly!Q$5+$BA169*Assembly!Q$6+$BB169*Assembly!Q$7+$BC169*Assembly!Q$8+$BD169*Assembly!Q$9+$BE169*Assembly!Q$10+$BF169*Assembly!Q$11+$BG169*Assembly!Q$12+$BH169*Assembly!Q$13+$BI169*Assembly!Q$14+$BJ169*Assembly!Q$15+$BK169*Assembly!Q$16+$BL169*Assembly!Q$17+$BM169*Assembly!Q$18+$BN169*Assembly!Q$19+$BO169*Assembly!Q$20+$BP169*Assembly!Q$21+$BQ169*Assembly!Q$22+$BR169*Assembly!Q$23+$BS169*Assembly!Q$24</f>
        <v>0</v>
      </c>
      <c r="CJ169" s="256" t="str">
        <f>$AY169*Assembly!R$4+$AZ169*Assembly!R$5+$BA169*Assembly!R$6+$BB169*Assembly!R$7+$BC169*Assembly!R$8+$BD169*Assembly!R$9+$BE169*Assembly!R$10+$BF169*Assembly!R$11+$BG169*Assembly!R$12+$BH169*Assembly!R$13+$BI169*Assembly!R$14+$BJ169*Assembly!R$15+$BK169*Assembly!R$16+$BL169*Assembly!R$17+$BM169*Assembly!R$18+$BN169*Assembly!R$19+$BO169*Assembly!R$20+$BP169*Assembly!R$21+$BQ169*Assembly!R$22+$BR169*Assembly!R$23+$BS169*Assembly!R$24</f>
        <v>0</v>
      </c>
      <c r="CK169" s="254" t="str">
        <f>$AY169*Assembly!S$4+$AZ169*Assembly!S$5+$BA169*Assembly!S$6+$BB169*Assembly!S$7+$BC169*Assembly!S$8+$BD169*Assembly!S$9+$BE169*Assembly!S$10+$BF169*Assembly!S$11+$BG169*Assembly!S$12+$BH169*Assembly!S$13+$BI169*Assembly!S$14+$BJ169*Assembly!S$15+$BK169*Assembly!S$16+$BL169*Assembly!S$17+$BM169*Assembly!S$18+$BN169*Assembly!S$19+$BO169*Assembly!S$20+$BP169*Assembly!S$21+$BQ169*Assembly!S$22+$BR169*Assembly!S$23+$BS169*Assembly!S$24</f>
        <v>0</v>
      </c>
      <c r="CL169" s="254" t="str">
        <f>$AY169*Assembly!T$4+$AZ169*Assembly!T$5+$BA169*Assembly!T$6+$BB169*Assembly!T$7+$BC169*Assembly!T$8+$BD169*Assembly!T$9+$BE169*Assembly!T$10+$BF169*Assembly!T$11+$BG169*Assembly!T$12+$BH169*Assembly!T$13+$BI169*Assembly!T$14+$BJ169*Assembly!T$15+$BK169*Assembly!T$16+$BL169*Assembly!T$17+$BM169*Assembly!T$18+$BN169*Assembly!T$19+$BO169*Assembly!T$20+$BP169*Assembly!T$21+$BQ169*Assembly!T$22+$BR169*Assembly!T$23+$BS169*Assembly!T$24</f>
        <v>0</v>
      </c>
      <c r="CM169" s="254" t="str">
        <f>$AY169*Assembly!U$4+$AZ169*Assembly!U$5+$BA169*Assembly!U$6+$BB169*Assembly!U$7+$BC169*Assembly!U$8+$BD169*Assembly!U$9+$BE169*Assembly!U$10+$BF169*Assembly!U$11+$BG169*Assembly!U$12+$BH169*Assembly!U$13+$BI169*Assembly!U$14+$BJ169*Assembly!U$15+$BK169*Assembly!U$16+$BL169*Assembly!U$17+$BM169*Assembly!U$18+$BN169*Assembly!U$19+$BO169*Assembly!U$20+$BP169*Assembly!U$21+$BQ169*Assembly!U$22+$BR169*Assembly!U$23+$BS169*Assembly!U$24</f>
        <v>0</v>
      </c>
      <c r="CN169" s="256" t="str">
        <f>$AY169*Assembly!V$4+$AZ169*Assembly!V$5+$BA169*Assembly!V$6+$BB169*Assembly!V$7+$BC169*Assembly!V$8+$BD169*Assembly!V$9+$BE169*Assembly!V$10+$BF169*Assembly!V$11+$BG169*Assembly!V$12+$BH169*Assembly!V$13+$BI169*Assembly!V$14+$BJ169*Assembly!V$15+$BK169*Assembly!V$16+$BL169*Assembly!V$17+$BM169*Assembly!V$18+$BN169*Assembly!V$19+$BO169*Assembly!V$20+$BP169*Assembly!V$21+$BQ169*Assembly!V$22+$BR169*Assembly!V$23+$BS169*Assembly!V$24</f>
        <v>0</v>
      </c>
      <c r="CO169" s="256" t="str">
        <f>CE169*Refining!$F$3</f>
        <v>11,857</v>
      </c>
      <c r="CP169" s="256" t="str">
        <f>CF169*Refining!$F$4</f>
        <v>1,250</v>
      </c>
      <c r="CQ169" s="256" t="str">
        <f>CG169*Refining!$F$5</f>
        <v>1,000</v>
      </c>
      <c r="CR169" s="256" t="str">
        <f>CH169*Refining!$F$6</f>
        <v>0</v>
      </c>
      <c r="CS169" s="256" t="str">
        <f>CI169*Refining!$F$7</f>
        <v>0</v>
      </c>
      <c r="CT169" s="256" t="str">
        <f>CJ169*Refining!$F$8</f>
        <v>0</v>
      </c>
      <c r="CU169" s="256" t="str">
        <f>CK169*Refining!$F$9</f>
        <v>0</v>
      </c>
      <c r="CV169" s="256" t="str">
        <f>CL169*Refining!$F$10</f>
        <v>0</v>
      </c>
      <c r="CW169" s="256" t="str">
        <f>CM169*Refining!$F$11</f>
        <v>0</v>
      </c>
      <c r="CX169" s="256" t="str">
        <f>CN169*Refining!$F$12</f>
        <v>0</v>
      </c>
      <c r="CY169" s="248" t="str">
        <f t="shared" ref="CY169:DR169" si="684">IF(CE169 = 0, "", CE169)</f>
        <v>6,640</v>
      </c>
      <c r="CZ169" s="249" t="str">
        <f t="shared" si="684"/>
        <v>400</v>
      </c>
      <c r="DA169" s="249" t="str">
        <f t="shared" si="684"/>
        <v>240</v>
      </c>
      <c r="DB169" s="245" t="str">
        <f t="shared" si="684"/>
        <v/>
      </c>
      <c r="DC169" s="245" t="str">
        <f t="shared" si="684"/>
        <v/>
      </c>
      <c r="DD169" s="245" t="str">
        <f t="shared" si="684"/>
        <v/>
      </c>
      <c r="DE169" s="245" t="str">
        <f t="shared" si="684"/>
        <v/>
      </c>
      <c r="DF169" s="245" t="str">
        <f t="shared" si="684"/>
        <v/>
      </c>
      <c r="DG169" s="245" t="str">
        <f t="shared" si="684"/>
        <v/>
      </c>
      <c r="DH169" s="246" t="str">
        <f t="shared" si="684"/>
        <v/>
      </c>
      <c r="DI169" s="248" t="str">
        <f t="shared" si="684"/>
        <v>11,857</v>
      </c>
      <c r="DJ169" s="249" t="str">
        <f t="shared" si="684"/>
        <v>1,250</v>
      </c>
      <c r="DK169" s="249" t="str">
        <f t="shared" si="684"/>
        <v>1,000</v>
      </c>
      <c r="DL169" s="245" t="str">
        <f t="shared" si="684"/>
        <v/>
      </c>
      <c r="DM169" s="245" t="str">
        <f t="shared" si="684"/>
        <v/>
      </c>
      <c r="DN169" s="245" t="str">
        <f t="shared" si="684"/>
        <v/>
      </c>
      <c r="DO169" s="245" t="str">
        <f t="shared" si="684"/>
        <v/>
      </c>
      <c r="DP169" s="245" t="str">
        <f t="shared" si="684"/>
        <v/>
      </c>
      <c r="DQ169" s="245" t="str">
        <f t="shared" si="684"/>
        <v/>
      </c>
      <c r="DR169" s="246" t="str">
        <f t="shared" si="684"/>
        <v/>
      </c>
      <c r="DS169" s="248" t="str">
        <f t="shared" si="15"/>
        <v>7,280</v>
      </c>
      <c r="DT169" s="249" t="str">
        <f t="shared" si="16"/>
        <v>14,107</v>
      </c>
      <c r="DU169" s="225" t="str">
        <f>CY169*'Ores &amp; Ingots'!$C$3+CZ169*'Ores &amp; Ingots'!$C$4+DA169*'Ores &amp; Ingots'!$C$5+DB169*'Ores &amp; Ingots'!$C$6+DC169*'Ores &amp; Ingots'!$C$7+DD169*'Ores &amp; Ingots'!$C$8+DE169*'Ores &amp; Ingots'!$C$9+DF169*'Ores &amp; Ingots'!$C$10+DG169*'Ores &amp; Ingots'!$C$11+DH169*'Ores &amp; Ingots'!$C$12</f>
        <v>915</v>
      </c>
      <c r="DV169" s="225" t="str">
        <f>DI169*'Ores &amp; Ingots'!$B$3+DJ169*'Ores &amp; Ingots'!$B$4+DK169*'Ores &amp; Ingots'!$B$5+DL169*'Ores &amp; Ingots'!$B$6+DM169*'Ores &amp; Ingots'!$B$7+DN169*'Ores &amp; Ingots'!$B$8+DO169*'Ores &amp; Ingots'!$B$9+DP169*'Ores &amp; Ingots'!$B$10+DQ169*'Ores &amp; Ingots'!$B$11+DR169*'Ores &amp; Ingots'!$B$12</f>
        <v>5,220</v>
      </c>
      <c r="DW169" s="249" t="str">
        <f>CY169*Refining!$G$3+CZ169*Refining!$G$4+DA169*Refining!$G$5+DB169*Refining!$G$6+DC169*Refining!$G$7+DD169*Refining!$G$8+DE169*Refining!$G$9+DF169*Refining!$G$10+DG169*Refining!$G$11+DH169*Refining!$G$12</f>
        <v>5,456</v>
      </c>
      <c r="DX169" s="249" t="str">
        <f t="shared" si="17"/>
        <v>848,718</v>
      </c>
      <c r="DY169" s="250" t="str">
        <f t="shared" si="18"/>
        <v>0.8487</v>
      </c>
      <c r="DZ169" s="248" t="str">
        <f t="shared" si="19"/>
        <v>6,886</v>
      </c>
      <c r="EA169" s="251" t="str">
        <f t="shared" ref="EA169:EB169" si="685">DZ169/60</f>
        <v>114.8</v>
      </c>
      <c r="EB169" s="251" t="str">
        <f t="shared" si="685"/>
        <v>1.9</v>
      </c>
      <c r="EC169" s="543" t="str">
        <f t="shared" si="21"/>
        <v>0.08</v>
      </c>
      <c r="ED169" s="248" t="str">
        <f t="shared" si="22"/>
        <v>1,066,496</v>
      </c>
      <c r="EE169" s="251" t="str">
        <f t="shared" ref="EE169:EF169" si="686">ED169/1000</f>
        <v>1,066.5</v>
      </c>
      <c r="EF169" s="252" t="str">
        <f t="shared" si="686"/>
        <v>1.07</v>
      </c>
      <c r="EG169" s="544" t="str">
        <f t="shared" si="24"/>
        <v>1.0665</v>
      </c>
      <c r="EH169" s="225">
        <v>1728.0</v>
      </c>
    </row>
    <row r="170">
      <c r="A170" s="42"/>
      <c r="B170" s="297" t="s">
        <v>1030</v>
      </c>
      <c r="C170" s="262" t="s">
        <v>885</v>
      </c>
      <c r="D170" s="262">
        <v>5.0</v>
      </c>
      <c r="E170" s="262">
        <v>2.0</v>
      </c>
      <c r="F170" s="262">
        <v>5.0</v>
      </c>
      <c r="G170" s="315" t="str">
        <f t="shared" si="5"/>
        <v>6.3</v>
      </c>
      <c r="H170" s="316">
        <v>20.0</v>
      </c>
      <c r="I170" s="316">
        <v>20.0</v>
      </c>
      <c r="J170" s="316" t="str">
        <f>H170/Main!$D$9</f>
        <v>20</v>
      </c>
      <c r="K170" s="316" t="str">
        <f>I170/Main!$D$10</f>
        <v>20</v>
      </c>
      <c r="L170" s="316" t="str">
        <f t="shared" si="6"/>
        <v>1</v>
      </c>
      <c r="M170" s="316">
        <v>0.3</v>
      </c>
      <c r="N170" s="317"/>
      <c r="O170" s="317"/>
      <c r="P170" s="317"/>
      <c r="Q170" s="318"/>
      <c r="R170" s="317"/>
      <c r="S170" s="319"/>
      <c r="T170" s="319"/>
      <c r="U170" s="317"/>
      <c r="V170" s="317"/>
      <c r="W170" s="319"/>
      <c r="X170" s="319"/>
      <c r="Y170" s="317"/>
      <c r="Z170" s="317"/>
      <c r="AA170" s="317"/>
      <c r="AB170" s="317"/>
      <c r="AC170" s="337"/>
      <c r="AD170" s="275">
        <v>6.0</v>
      </c>
      <c r="AE170" s="275">
        <v>0.0</v>
      </c>
      <c r="AF170" s="275">
        <v>0.0</v>
      </c>
      <c r="AG170" s="321">
        <v>3.0</v>
      </c>
      <c r="AH170" s="275">
        <v>30.0</v>
      </c>
      <c r="AI170" s="275">
        <v>0.0</v>
      </c>
      <c r="AJ170" s="275">
        <v>0.0</v>
      </c>
      <c r="AK170" s="275">
        <v>0.0</v>
      </c>
      <c r="AL170" s="275">
        <v>0.0</v>
      </c>
      <c r="AM170" s="275">
        <v>0.0</v>
      </c>
      <c r="AN170" s="275">
        <v>0.0</v>
      </c>
      <c r="AO170" s="275">
        <v>6.0</v>
      </c>
      <c r="AP170" s="275">
        <v>0.0</v>
      </c>
      <c r="AQ170" s="275">
        <v>0.0</v>
      </c>
      <c r="AR170" s="275">
        <v>0.0</v>
      </c>
      <c r="AS170" s="275">
        <v>0.0</v>
      </c>
      <c r="AT170" s="275">
        <v>0.0</v>
      </c>
      <c r="AU170" s="275">
        <v>0.0</v>
      </c>
      <c r="AV170" s="275">
        <v>0.0</v>
      </c>
      <c r="AW170" s="275">
        <v>0.0</v>
      </c>
      <c r="AX170" s="275">
        <v>0.0</v>
      </c>
      <c r="AY170" s="274" t="str">
        <f t="shared" ref="AY170:BS170" si="687">IF(AD170 = 0, "", AD170)</f>
        <v>6</v>
      </c>
      <c r="AZ170" s="262" t="str">
        <f t="shared" si="687"/>
        <v/>
      </c>
      <c r="BA170" s="262" t="str">
        <f t="shared" si="687"/>
        <v/>
      </c>
      <c r="BB170" s="321" t="str">
        <f t="shared" si="687"/>
        <v>3</v>
      </c>
      <c r="BC170" s="275" t="str">
        <f t="shared" si="687"/>
        <v>30</v>
      </c>
      <c r="BD170" s="262" t="str">
        <f t="shared" si="687"/>
        <v/>
      </c>
      <c r="BE170" s="262" t="str">
        <f t="shared" si="687"/>
        <v/>
      </c>
      <c r="BF170" s="262" t="str">
        <f t="shared" si="687"/>
        <v/>
      </c>
      <c r="BG170" s="262" t="str">
        <f t="shared" si="687"/>
        <v/>
      </c>
      <c r="BH170" s="262" t="str">
        <f t="shared" si="687"/>
        <v/>
      </c>
      <c r="BI170" s="262" t="str">
        <f t="shared" si="687"/>
        <v/>
      </c>
      <c r="BJ170" s="275" t="str">
        <f t="shared" si="687"/>
        <v>6</v>
      </c>
      <c r="BK170" s="262" t="str">
        <f t="shared" si="687"/>
        <v/>
      </c>
      <c r="BL170" s="262" t="str">
        <f t="shared" si="687"/>
        <v/>
      </c>
      <c r="BM170" s="262" t="str">
        <f t="shared" si="687"/>
        <v/>
      </c>
      <c r="BN170" s="262" t="str">
        <f t="shared" si="687"/>
        <v/>
      </c>
      <c r="BO170" s="262" t="str">
        <f t="shared" si="687"/>
        <v/>
      </c>
      <c r="BP170" s="262" t="str">
        <f t="shared" si="687"/>
        <v/>
      </c>
      <c r="BQ170" s="262" t="str">
        <f t="shared" si="687"/>
        <v/>
      </c>
      <c r="BR170" s="262" t="str">
        <f t="shared" si="687"/>
        <v/>
      </c>
      <c r="BS170" s="273" t="str">
        <f t="shared" si="687"/>
        <v/>
      </c>
      <c r="BT170" s="274" t="str">
        <f>$AY170*Assembly!Y$4+$AZ170*Assembly!Y$5+$BA170*Assembly!Y$6+$BB170*Assembly!Y$7+$BC170*Assembly!Y$8+$BD170*Assembly!Y$9+$BE170*Assembly!Y$10+$BF170*Assembly!Y$11+$BG170*Assembly!Y$12+$BH170*Assembly!Y$13+$BI170*Assembly!Y$14+$BJ170*Assembly!Y$15+$BK170*Assembly!Y$16+$BL170*Assembly!Y$17+$BM170*Assembly!Y$18+$BN170*Assembly!Y$19+$BO170*Assembly!Y$20+$BP170*Assembly!Y$21+$BQ170*Assembly!Y$22+$BR170*Assembly!Y$23+$BS170*Assembly!Y$24</f>
        <v>471</v>
      </c>
      <c r="BU170" s="275" t="str">
        <f t="shared" si="8"/>
        <v>75</v>
      </c>
      <c r="BV170" s="275" t="str">
        <f>$AY170*Assembly!AC$4+$AZ170*Assembly!AC$5+$BA170*Assembly!AC$6+$BB170*Assembly!AC$7+$BC170*Assembly!AC$8+$BD170*Assembly!AC$9+$BE170*Assembly!AC$10+$BF170*Assembly!AC$11+$BG170*Assembly!AC$12+$BH170*Assembly!AC$13+$BI170*Assembly!AC$14+$BJ170*Assembly!AC$15+$BK170*Assembly!AC$16+$BL170*Assembly!AC$17+$BM170*Assembly!AC$18+$BN170*Assembly!AC$19+$BO170*Assembly!AC$20+$BP170*Assembly!AC$21+$BQ170*Assembly!AC$22+$BR170*Assembly!AC$23+$BS170*Assembly!AC$24</f>
        <v>1,860</v>
      </c>
      <c r="BW170" s="276" t="str">
        <f t="shared" si="9"/>
        <v>3.95</v>
      </c>
      <c r="BX170" s="277" t="str">
        <f t="shared" si="10"/>
        <v>298</v>
      </c>
      <c r="BY170" s="278" t="str">
        <f t="shared" si="11"/>
        <v>24.7</v>
      </c>
      <c r="BZ170" s="275"/>
      <c r="CA170" s="275" t="str">
        <f>$AY170*Assembly!X$4+$AZ170*Assembly!X$5+$BA170*Assembly!X$6+$BB170*Assembly!X$7+$BC170*Assembly!X$8+$BD170*Assembly!X$9+$BE170*Assembly!X$10+$BF170*Assembly!X$11+$BG170*Assembly!X$12+$BH170*Assembly!X$13+$BI170*Assembly!X$14+$BJ170*Assembly!X$15+$BK170*Assembly!X$16+$BL170*Assembly!X$17+$BM170*Assembly!X$18+$BN170*Assembly!X$19+$BO170*Assembly!X$20+$BP170*Assembly!X$21+$BQ170*Assembly!X$22+$BR170*Assembly!X$23+$BS170*Assembly!X$24</f>
        <v>141</v>
      </c>
      <c r="CB170" s="275" t="str">
        <f t="shared" si="12"/>
        <v>21,933</v>
      </c>
      <c r="CC170" s="279" t="str">
        <f t="shared" si="13"/>
        <v>0.0219</v>
      </c>
      <c r="CD170" s="280" t="str">
        <f>$AY170*Assembly!AB$4+$AZ170*Assembly!AB$5+$BA170*Assembly!AB$6+$BB170*Assembly!AB$7+$BC170*Assembly!AB$8+$BD170*Assembly!AB$9+$BE170*Assembly!AB$10+$BF170*Assembly!AB$11+$BG170*Assembly!AB$12+$BH170*Assembly!AB$13+$BI170*Assembly!AB$14+$BJ170*Assembly!AB$15+$BK170*Assembly!AB$16+$BL170*Assembly!AB$17+$BM170*Assembly!AB$18+$BN170*Assembly!AB$19+$BO170*Assembly!AB$20+$BP170*Assembly!AB$21+$BQ170*Assembly!AB$22+$BR170*Assembly!AB$23+$BS170*Assembly!AB$24</f>
        <v>282</v>
      </c>
      <c r="CE170" s="318" t="str">
        <f>$AY170*Assembly!M$4+$AZ170*Assembly!M$5+$BA170*Assembly!M$6+$BB170*Assembly!M$7+$BC170*Assembly!M$8+$BD170*Assembly!M$9+$BE170*Assembly!M$10+$BF170*Assembly!M$11+$BG170*Assembly!M$12+$BH170*Assembly!M$13+$BI170*Assembly!M$14+$BJ170*Assembly!M$15+$BK170*Assembly!M$16+$BL170*Assembly!M$17+$BM170*Assembly!M$18+$BN170*Assembly!M$19+$BO170*Assembly!M$20+$BP170*Assembly!M$21+$BQ170*Assembly!M$22+$BR170*Assembly!M$23+$BS170*Assembly!M$24</f>
        <v>588</v>
      </c>
      <c r="CF170" s="318" t="str">
        <f>$AY170*Assembly!N$4+$AZ170*Assembly!N$5+$BA170*Assembly!N$6+$BB170*Assembly!N$7+$BC170*Assembly!N$8+$BD170*Assembly!N$9+$BE170*Assembly!N$10+$BF170*Assembly!N$11+$BG170*Assembly!N$12+$BH170*Assembly!N$13+$BI170*Assembly!N$14+$BJ170*Assembly!N$15+$BK170*Assembly!N$16+$BL170*Assembly!N$17+$BM170*Assembly!N$18+$BN170*Assembly!N$19+$BO170*Assembly!N$20+$BP170*Assembly!N$21+$BQ170*Assembly!N$22+$BR170*Assembly!N$23+$BS170*Assembly!N$24</f>
        <v>30</v>
      </c>
      <c r="CG170" s="318" t="str">
        <f>$AY170*Assembly!O$4+$AZ170*Assembly!O$5+$BA170*Assembly!O$6+$BB170*Assembly!O$7+$BC170*Assembly!O$8+$BD170*Assembly!O$9+$BE170*Assembly!O$10+$BF170*Assembly!O$11+$BG170*Assembly!O$12+$BH170*Assembly!O$13+$BI170*Assembly!O$14+$BJ170*Assembly!O$15+$BK170*Assembly!O$16+$BL170*Assembly!O$17+$BM170*Assembly!O$18+$BN170*Assembly!O$19+$BO170*Assembly!O$20+$BP170*Assembly!O$21+$BQ170*Assembly!O$22+$BR170*Assembly!O$23+$BS170*Assembly!O$24</f>
        <v>18</v>
      </c>
      <c r="CH170" s="316" t="str">
        <f>$AY170*Assembly!P$4+$AZ170*Assembly!P$5+$BA170*Assembly!P$6+$BB170*Assembly!P$7+$BC170*Assembly!P$8+$BD170*Assembly!P$9+$BE170*Assembly!P$10+$BF170*Assembly!P$11+$BG170*Assembly!P$12+$BH170*Assembly!P$13+$BI170*Assembly!P$14+$BJ170*Assembly!P$15+$BK170*Assembly!P$16+$BL170*Assembly!P$17+$BM170*Assembly!P$18+$BN170*Assembly!P$19+$BO170*Assembly!P$20+$BP170*Assembly!P$21+$BQ170*Assembly!P$22+$BR170*Assembly!P$23+$BS170*Assembly!P$24</f>
        <v>0</v>
      </c>
      <c r="CI170" s="316" t="str">
        <f>$AY170*Assembly!Q$4+$AZ170*Assembly!Q$5+$BA170*Assembly!Q$6+$BB170*Assembly!Q$7+$BC170*Assembly!Q$8+$BD170*Assembly!Q$9+$BE170*Assembly!Q$10+$BF170*Assembly!Q$11+$BG170*Assembly!Q$12+$BH170*Assembly!Q$13+$BI170*Assembly!Q$14+$BJ170*Assembly!Q$15+$BK170*Assembly!Q$16+$BL170*Assembly!Q$17+$BM170*Assembly!Q$18+$BN170*Assembly!Q$19+$BO170*Assembly!Q$20+$BP170*Assembly!Q$21+$BQ170*Assembly!Q$22+$BR170*Assembly!Q$23+$BS170*Assembly!Q$24</f>
        <v>0</v>
      </c>
      <c r="CJ170" s="318" t="str">
        <f>$AY170*Assembly!R$4+$AZ170*Assembly!R$5+$BA170*Assembly!R$6+$BB170*Assembly!R$7+$BC170*Assembly!R$8+$BD170*Assembly!R$9+$BE170*Assembly!R$10+$BF170*Assembly!R$11+$BG170*Assembly!R$12+$BH170*Assembly!R$13+$BI170*Assembly!R$14+$BJ170*Assembly!R$15+$BK170*Assembly!R$16+$BL170*Assembly!R$17+$BM170*Assembly!R$18+$BN170*Assembly!R$19+$BO170*Assembly!R$20+$BP170*Assembly!R$21+$BQ170*Assembly!R$22+$BR170*Assembly!R$23+$BS170*Assembly!R$24</f>
        <v>0</v>
      </c>
      <c r="CK170" s="316" t="str">
        <f>$AY170*Assembly!S$4+$AZ170*Assembly!S$5+$BA170*Assembly!S$6+$BB170*Assembly!S$7+$BC170*Assembly!S$8+$BD170*Assembly!S$9+$BE170*Assembly!S$10+$BF170*Assembly!S$11+$BG170*Assembly!S$12+$BH170*Assembly!S$13+$BI170*Assembly!S$14+$BJ170*Assembly!S$15+$BK170*Assembly!S$16+$BL170*Assembly!S$17+$BM170*Assembly!S$18+$BN170*Assembly!S$19+$BO170*Assembly!S$20+$BP170*Assembly!S$21+$BQ170*Assembly!S$22+$BR170*Assembly!S$23+$BS170*Assembly!S$24</f>
        <v>0</v>
      </c>
      <c r="CL170" s="316" t="str">
        <f>$AY170*Assembly!T$4+$AZ170*Assembly!T$5+$BA170*Assembly!T$6+$BB170*Assembly!T$7+$BC170*Assembly!T$8+$BD170*Assembly!T$9+$BE170*Assembly!T$10+$BF170*Assembly!T$11+$BG170*Assembly!T$12+$BH170*Assembly!T$13+$BI170*Assembly!T$14+$BJ170*Assembly!T$15+$BK170*Assembly!T$16+$BL170*Assembly!T$17+$BM170*Assembly!T$18+$BN170*Assembly!T$19+$BO170*Assembly!T$20+$BP170*Assembly!T$21+$BQ170*Assembly!T$22+$BR170*Assembly!T$23+$BS170*Assembly!T$24</f>
        <v>0</v>
      </c>
      <c r="CM170" s="316" t="str">
        <f>$AY170*Assembly!U$4+$AZ170*Assembly!U$5+$BA170*Assembly!U$6+$BB170*Assembly!U$7+$BC170*Assembly!U$8+$BD170*Assembly!U$9+$BE170*Assembly!U$10+$BF170*Assembly!U$11+$BG170*Assembly!U$12+$BH170*Assembly!U$13+$BI170*Assembly!U$14+$BJ170*Assembly!U$15+$BK170*Assembly!U$16+$BL170*Assembly!U$17+$BM170*Assembly!U$18+$BN170*Assembly!U$19+$BO170*Assembly!U$20+$BP170*Assembly!U$21+$BQ170*Assembly!U$22+$BR170*Assembly!U$23+$BS170*Assembly!U$24</f>
        <v>0</v>
      </c>
      <c r="CN170" s="318" t="str">
        <f>$AY170*Assembly!V$4+$AZ170*Assembly!V$5+$BA170*Assembly!V$6+$BB170*Assembly!V$7+$BC170*Assembly!V$8+$BD170*Assembly!V$9+$BE170*Assembly!V$10+$BF170*Assembly!V$11+$BG170*Assembly!V$12+$BH170*Assembly!V$13+$BI170*Assembly!V$14+$BJ170*Assembly!V$15+$BK170*Assembly!V$16+$BL170*Assembly!V$17+$BM170*Assembly!V$18+$BN170*Assembly!V$19+$BO170*Assembly!V$20+$BP170*Assembly!V$21+$BQ170*Assembly!V$22+$BR170*Assembly!V$23+$BS170*Assembly!V$24</f>
        <v>0</v>
      </c>
      <c r="CO170" s="318" t="str">
        <f>CE170*Refining!$F$3</f>
        <v>1,050</v>
      </c>
      <c r="CP170" s="318" t="str">
        <f>CF170*Refining!$F$4</f>
        <v>94</v>
      </c>
      <c r="CQ170" s="318" t="str">
        <f>CG170*Refining!$F$5</f>
        <v>75</v>
      </c>
      <c r="CR170" s="318" t="str">
        <f>CH170*Refining!$F$6</f>
        <v>0</v>
      </c>
      <c r="CS170" s="318" t="str">
        <f>CI170*Refining!$F$7</f>
        <v>0</v>
      </c>
      <c r="CT170" s="318" t="str">
        <f>CJ170*Refining!$F$8</f>
        <v>0</v>
      </c>
      <c r="CU170" s="318" t="str">
        <f>CK170*Refining!$F$9</f>
        <v>0</v>
      </c>
      <c r="CV170" s="318" t="str">
        <f>CL170*Refining!$F$10</f>
        <v>0</v>
      </c>
      <c r="CW170" s="318" t="str">
        <f>CM170*Refining!$F$11</f>
        <v>0</v>
      </c>
      <c r="CX170" s="318" t="str">
        <f>CN170*Refining!$F$12</f>
        <v>0</v>
      </c>
      <c r="CY170" s="285" t="str">
        <f t="shared" ref="CY170:DR170" si="688">IF(CE170 = 0, "", CE170)</f>
        <v>588</v>
      </c>
      <c r="CZ170" s="286" t="str">
        <f t="shared" si="688"/>
        <v>30</v>
      </c>
      <c r="DA170" s="286" t="str">
        <f t="shared" si="688"/>
        <v>18</v>
      </c>
      <c r="DB170" s="282" t="str">
        <f t="shared" si="688"/>
        <v/>
      </c>
      <c r="DC170" s="282" t="str">
        <f t="shared" si="688"/>
        <v/>
      </c>
      <c r="DD170" s="282" t="str">
        <f t="shared" si="688"/>
        <v/>
      </c>
      <c r="DE170" s="282" t="str">
        <f t="shared" si="688"/>
        <v/>
      </c>
      <c r="DF170" s="282" t="str">
        <f t="shared" si="688"/>
        <v/>
      </c>
      <c r="DG170" s="282" t="str">
        <f t="shared" si="688"/>
        <v/>
      </c>
      <c r="DH170" s="283" t="str">
        <f t="shared" si="688"/>
        <v/>
      </c>
      <c r="DI170" s="285" t="str">
        <f t="shared" si="688"/>
        <v>1,050</v>
      </c>
      <c r="DJ170" s="286" t="str">
        <f t="shared" si="688"/>
        <v>94</v>
      </c>
      <c r="DK170" s="286" t="str">
        <f t="shared" si="688"/>
        <v>75</v>
      </c>
      <c r="DL170" s="282" t="str">
        <f t="shared" si="688"/>
        <v/>
      </c>
      <c r="DM170" s="282" t="str">
        <f t="shared" si="688"/>
        <v/>
      </c>
      <c r="DN170" s="282" t="str">
        <f t="shared" si="688"/>
        <v/>
      </c>
      <c r="DO170" s="282" t="str">
        <f t="shared" si="688"/>
        <v/>
      </c>
      <c r="DP170" s="282" t="str">
        <f t="shared" si="688"/>
        <v/>
      </c>
      <c r="DQ170" s="282" t="str">
        <f t="shared" si="688"/>
        <v/>
      </c>
      <c r="DR170" s="283" t="str">
        <f t="shared" si="688"/>
        <v/>
      </c>
      <c r="DS170" s="285" t="str">
        <f t="shared" si="15"/>
        <v>636</v>
      </c>
      <c r="DT170" s="286" t="str">
        <f t="shared" si="16"/>
        <v>1,219</v>
      </c>
      <c r="DU170" s="275" t="str">
        <f>CY170*'Ores &amp; Ingots'!$C$3+CZ170*'Ores &amp; Ingots'!$C$4+DA170*'Ores &amp; Ingots'!$C$5+DB170*'Ores &amp; Ingots'!$C$6+DC170*'Ores &amp; Ingots'!$C$7+DD170*'Ores &amp; Ingots'!$C$8+DE170*'Ores &amp; Ingots'!$C$9+DF170*'Ores &amp; Ingots'!$C$10+DG170*'Ores &amp; Ingots'!$C$11+DH170*'Ores &amp; Ingots'!$C$12</f>
        <v>80</v>
      </c>
      <c r="DV170" s="275" t="str">
        <f>DI170*'Ores &amp; Ingots'!$B$3+DJ170*'Ores &amp; Ingots'!$B$4+DK170*'Ores &amp; Ingots'!$B$5+DL170*'Ores &amp; Ingots'!$B$6+DM170*'Ores &amp; Ingots'!$B$7+DN170*'Ores &amp; Ingots'!$B$8+DO170*'Ores &amp; Ingots'!$B$9+DP170*'Ores &amp; Ingots'!$B$10+DQ170*'Ores &amp; Ingots'!$B$11+DR170*'Ores &amp; Ingots'!$B$12</f>
        <v>451</v>
      </c>
      <c r="DW170" s="286" t="str">
        <f>CY170*Refining!$G$3+CZ170*Refining!$G$4+DA170*Refining!$G$5+DB170*Refining!$G$6+DC170*Refining!$G$7+DD170*Refining!$G$8+DE170*Refining!$G$9+DF170*Refining!$G$10+DG170*Refining!$G$11+DH170*Refining!$G$12</f>
        <v>415</v>
      </c>
      <c r="DX170" s="286" t="str">
        <f t="shared" si="17"/>
        <v>64,615</v>
      </c>
      <c r="DY170" s="287" t="str">
        <f t="shared" si="18"/>
        <v>0.0646</v>
      </c>
      <c r="DZ170" s="285" t="str">
        <f t="shared" si="19"/>
        <v>576</v>
      </c>
      <c r="EA170" s="288" t="str">
        <f t="shared" ref="EA170:EB170" si="689">DZ170/60</f>
        <v>9.6</v>
      </c>
      <c r="EB170" s="288" t="str">
        <f t="shared" si="689"/>
        <v>0.2</v>
      </c>
      <c r="EC170" s="545" t="str">
        <f t="shared" si="21"/>
        <v>0.01</v>
      </c>
      <c r="ED170" s="285" t="str">
        <f t="shared" si="22"/>
        <v>86,549</v>
      </c>
      <c r="EE170" s="288" t="str">
        <f t="shared" ref="EE170:EF170" si="690">ED170/1000</f>
        <v>86.5</v>
      </c>
      <c r="EF170" s="289" t="str">
        <f t="shared" si="690"/>
        <v>0.09</v>
      </c>
      <c r="EG170" s="546" t="str">
        <f t="shared" si="24"/>
        <v>0.0865</v>
      </c>
      <c r="EH170" s="225" t="s">
        <v>12</v>
      </c>
    </row>
    <row r="171" hidden="1">
      <c r="A171" s="47" t="s">
        <v>1031</v>
      </c>
      <c r="B171" s="192" t="s">
        <v>1032</v>
      </c>
      <c r="C171" s="193" t="s">
        <v>886</v>
      </c>
      <c r="D171" s="193">
        <v>1.0</v>
      </c>
      <c r="E171" s="193">
        <v>1.0</v>
      </c>
      <c r="F171" s="193">
        <v>1.0</v>
      </c>
      <c r="G171" s="194" t="str">
        <f t="shared" si="5"/>
        <v>15.6</v>
      </c>
      <c r="H171" s="195">
        <v>6.0</v>
      </c>
      <c r="I171" s="195">
        <v>6.0</v>
      </c>
      <c r="J171" s="195" t="str">
        <f>H171/Main!$D$9</f>
        <v>6</v>
      </c>
      <c r="K171" s="195" t="str">
        <f>I171/Main!$D$10</f>
        <v>6</v>
      </c>
      <c r="L171" s="195" t="str">
        <f t="shared" si="6"/>
        <v>1</v>
      </c>
      <c r="M171" s="195">
        <v>1.0</v>
      </c>
      <c r="N171" s="197"/>
      <c r="O171" s="197"/>
      <c r="P171" s="197"/>
      <c r="Q171" s="198"/>
      <c r="R171" s="197"/>
      <c r="S171" s="199"/>
      <c r="T171" s="199"/>
      <c r="U171" s="197"/>
      <c r="V171" s="197"/>
      <c r="W171" s="352"/>
      <c r="X171" s="199"/>
      <c r="Y171" s="197"/>
      <c r="Z171" s="197"/>
      <c r="AA171" s="197"/>
      <c r="AB171" s="197"/>
      <c r="AC171" s="353" t="s">
        <v>18</v>
      </c>
      <c r="AD171" s="208">
        <v>0.0</v>
      </c>
      <c r="AE171" s="208">
        <v>0.0</v>
      </c>
      <c r="AF171" s="208">
        <v>0.0</v>
      </c>
      <c r="AG171" s="208">
        <v>0.0</v>
      </c>
      <c r="AH171" s="208">
        <v>0.0</v>
      </c>
      <c r="AI171" s="208">
        <v>12.0</v>
      </c>
      <c r="AJ171" s="208">
        <v>0.0</v>
      </c>
      <c r="AK171" s="208">
        <v>0.0</v>
      </c>
      <c r="AL171" s="208">
        <v>0.0</v>
      </c>
      <c r="AM171" s="208">
        <v>0.0</v>
      </c>
      <c r="AN171" s="208">
        <v>0.0</v>
      </c>
      <c r="AO171" s="208">
        <v>0.0</v>
      </c>
      <c r="AP171" s="306">
        <v>35.0</v>
      </c>
      <c r="AQ171" s="208">
        <v>0.0</v>
      </c>
      <c r="AR171" s="208">
        <v>0.0</v>
      </c>
      <c r="AS171" s="208">
        <v>0.0</v>
      </c>
      <c r="AT171" s="208">
        <v>0.0</v>
      </c>
      <c r="AU171" s="208">
        <v>0.0</v>
      </c>
      <c r="AV171" s="208">
        <v>0.0</v>
      </c>
      <c r="AW171" s="208">
        <v>0.0</v>
      </c>
      <c r="AX171" s="208">
        <v>0.0</v>
      </c>
      <c r="AY171" s="292" t="str">
        <f t="shared" ref="AY171:BS171" si="691">IF(AD171 = 0, "", AD171)</f>
        <v/>
      </c>
      <c r="AZ171" s="193" t="str">
        <f t="shared" si="691"/>
        <v/>
      </c>
      <c r="BA171" s="193" t="str">
        <f t="shared" si="691"/>
        <v/>
      </c>
      <c r="BB171" s="193" t="str">
        <f t="shared" si="691"/>
        <v/>
      </c>
      <c r="BC171" s="193" t="str">
        <f t="shared" si="691"/>
        <v/>
      </c>
      <c r="BD171" s="208" t="str">
        <f t="shared" si="691"/>
        <v>12</v>
      </c>
      <c r="BE171" s="193" t="str">
        <f t="shared" si="691"/>
        <v/>
      </c>
      <c r="BF171" s="193" t="str">
        <f t="shared" si="691"/>
        <v/>
      </c>
      <c r="BG171" s="193" t="str">
        <f t="shared" si="691"/>
        <v/>
      </c>
      <c r="BH171" s="193" t="str">
        <f t="shared" si="691"/>
        <v/>
      </c>
      <c r="BI171" s="193" t="str">
        <f t="shared" si="691"/>
        <v/>
      </c>
      <c r="BJ171" s="193" t="str">
        <f t="shared" si="691"/>
        <v/>
      </c>
      <c r="BK171" s="306" t="str">
        <f t="shared" si="691"/>
        <v>35</v>
      </c>
      <c r="BL171" s="193" t="str">
        <f t="shared" si="691"/>
        <v/>
      </c>
      <c r="BM171" s="193" t="str">
        <f t="shared" si="691"/>
        <v/>
      </c>
      <c r="BN171" s="193" t="str">
        <f t="shared" si="691"/>
        <v/>
      </c>
      <c r="BO171" s="193" t="str">
        <f t="shared" si="691"/>
        <v/>
      </c>
      <c r="BP171" s="193" t="str">
        <f t="shared" si="691"/>
        <v/>
      </c>
      <c r="BQ171" s="193" t="str">
        <f t="shared" si="691"/>
        <v/>
      </c>
      <c r="BR171" s="193" t="str">
        <f t="shared" si="691"/>
        <v/>
      </c>
      <c r="BS171" s="206" t="str">
        <f t="shared" si="691"/>
        <v/>
      </c>
      <c r="BT171" s="207" t="str">
        <f>$AY171*Assembly!Y$4+$AZ171*Assembly!Y$5+$BA171*Assembly!Y$6+$BB171*Assembly!Y$7+$BC171*Assembly!Y$8+$BD171*Assembly!Y$9+$BE171*Assembly!Y$10+$BF171*Assembly!Y$11+$BG171*Assembly!Y$12+$BH171*Assembly!Y$13+$BI171*Assembly!Y$14+$BJ171*Assembly!Y$15+$BK171*Assembly!Y$16+$BL171*Assembly!Y$17+$BM171*Assembly!Y$18+$BN171*Assembly!Y$19+$BO171*Assembly!Y$20+$BP171*Assembly!Y$21+$BQ171*Assembly!Y$22+$BR171*Assembly!Y$23+$BS171*Assembly!Y$24</f>
        <v>597</v>
      </c>
      <c r="BU171" s="208" t="str">
        <f t="shared" si="8"/>
        <v>38</v>
      </c>
      <c r="BV171" s="208" t="str">
        <f>$AY171*Assembly!AC$4+$AZ171*Assembly!AC$5+$BA171*Assembly!AC$6+$BB171*Assembly!AC$7+$BC171*Assembly!AC$8+$BD171*Assembly!AC$9+$BE171*Assembly!AC$10+$BF171*Assembly!AC$11+$BG171*Assembly!AC$12+$BH171*Assembly!AC$13+$BI171*Assembly!AC$14+$BJ171*Assembly!AC$15+$BK171*Assembly!AC$16+$BL171*Assembly!AC$17+$BM171*Assembly!AC$18+$BN171*Assembly!AC$19+$BO171*Assembly!AC$20+$BP171*Assembly!AC$21+$BQ171*Assembly!AC$22+$BR171*Assembly!AC$23+$BS171*Assembly!AC$24</f>
        <v>2,280</v>
      </c>
      <c r="BW171" s="209" t="str">
        <f t="shared" si="9"/>
        <v>3.82</v>
      </c>
      <c r="BX171" s="210" t="str">
        <f t="shared" si="10"/>
        <v>146</v>
      </c>
      <c r="BY171" s="211" t="str">
        <f t="shared" si="11"/>
        <v>59.7</v>
      </c>
      <c r="BZ171" s="208"/>
      <c r="CA171" s="208" t="str">
        <f>$AY171*Assembly!X$4+$AZ171*Assembly!X$5+$BA171*Assembly!X$6+$BB171*Assembly!X$7+$BC171*Assembly!X$8+$BD171*Assembly!X$9+$BE171*Assembly!X$10+$BF171*Assembly!X$11+$BG171*Assembly!X$12+$BH171*Assembly!X$13+$BI171*Assembly!X$14+$BJ171*Assembly!X$15+$BK171*Assembly!X$16+$BL171*Assembly!X$17+$BM171*Assembly!X$18+$BN171*Assembly!X$19+$BO171*Assembly!X$20+$BP171*Assembly!X$21+$BQ171*Assembly!X$22+$BR171*Assembly!X$23+$BS171*Assembly!X$24</f>
        <v>47</v>
      </c>
      <c r="CB171" s="208" t="str">
        <f t="shared" si="12"/>
        <v>7,311</v>
      </c>
      <c r="CC171" s="212" t="str">
        <f t="shared" si="13"/>
        <v>0.0073</v>
      </c>
      <c r="CD171" s="213" t="str">
        <f>$AY171*Assembly!AB$4+$AZ171*Assembly!AB$5+$BA171*Assembly!AB$6+$BB171*Assembly!AB$7+$BC171*Assembly!AB$8+$BD171*Assembly!AB$9+$BE171*Assembly!AB$10+$BF171*Assembly!AB$11+$BG171*Assembly!AB$12+$BH171*Assembly!AB$13+$BI171*Assembly!AB$14+$BJ171*Assembly!AB$15+$BK171*Assembly!AB$16+$BL171*Assembly!AB$17+$BM171*Assembly!AB$18+$BN171*Assembly!AB$19+$BO171*Assembly!AB$20+$BP171*Assembly!AB$21+$BQ171*Assembly!AB$22+$BR171*Assembly!AB$23+$BS171*Assembly!AB$24</f>
        <v>304</v>
      </c>
      <c r="CE171" s="198" t="str">
        <f>$AY171*Assembly!M$4+$AZ171*Assembly!M$5+$BA171*Assembly!M$6+$BB171*Assembly!M$7+$BC171*Assembly!M$8+$BD171*Assembly!M$9+$BE171*Assembly!M$10+$BF171*Assembly!M$11+$BG171*Assembly!M$12+$BH171*Assembly!M$13+$BI171*Assembly!M$14+$BJ171*Assembly!M$15+$BK171*Assembly!M$16+$BL171*Assembly!M$17+$BM171*Assembly!M$18+$BN171*Assembly!M$19+$BO171*Assembly!M$20+$BP171*Assembly!M$21+$BQ171*Assembly!M$22+$BR171*Assembly!M$23+$BS171*Assembly!M$24</f>
        <v>84</v>
      </c>
      <c r="CF171" s="198" t="str">
        <f>$AY171*Assembly!N$4+$AZ171*Assembly!N$5+$BA171*Assembly!N$6+$BB171*Assembly!N$7+$BC171*Assembly!N$8+$BD171*Assembly!N$9+$BE171*Assembly!N$10+$BF171*Assembly!N$11+$BG171*Assembly!N$12+$BH171*Assembly!N$13+$BI171*Assembly!N$14+$BJ171*Assembly!N$15+$BK171*Assembly!N$16+$BL171*Assembly!N$17+$BM171*Assembly!N$18+$BN171*Assembly!N$19+$BO171*Assembly!N$20+$BP171*Assembly!N$21+$BQ171*Assembly!N$22+$BR171*Assembly!N$23+$BS171*Assembly!N$24</f>
        <v>0</v>
      </c>
      <c r="CG171" s="198" t="str">
        <f>$AY171*Assembly!O$4+$AZ171*Assembly!O$5+$BA171*Assembly!O$6+$BB171*Assembly!O$7+$BC171*Assembly!O$8+$BD171*Assembly!O$9+$BE171*Assembly!O$10+$BF171*Assembly!O$11+$BG171*Assembly!O$12+$BH171*Assembly!O$13+$BI171*Assembly!O$14+$BJ171*Assembly!O$15+$BK171*Assembly!O$16+$BL171*Assembly!O$17+$BM171*Assembly!O$18+$BN171*Assembly!O$19+$BO171*Assembly!O$20+$BP171*Assembly!O$21+$BQ171*Assembly!O$22+$BR171*Assembly!O$23+$BS171*Assembly!O$24</f>
        <v>0</v>
      </c>
      <c r="CH171" s="195" t="str">
        <f>$AY171*Assembly!P$4+$AZ171*Assembly!P$5+$BA171*Assembly!P$6+$BB171*Assembly!P$7+$BC171*Assembly!P$8+$BD171*Assembly!P$9+$BE171*Assembly!P$10+$BF171*Assembly!P$11+$BG171*Assembly!P$12+$BH171*Assembly!P$13+$BI171*Assembly!P$14+$BJ171*Assembly!P$15+$BK171*Assembly!P$16+$BL171*Assembly!P$17+$BM171*Assembly!P$18+$BN171*Assembly!P$19+$BO171*Assembly!P$20+$BP171*Assembly!P$21+$BQ171*Assembly!P$22+$BR171*Assembly!P$23+$BS171*Assembly!P$24</f>
        <v>0</v>
      </c>
      <c r="CI171" s="195" t="str">
        <f>$AY171*Assembly!Q$4+$AZ171*Assembly!Q$5+$BA171*Assembly!Q$6+$BB171*Assembly!Q$7+$BC171*Assembly!Q$8+$BD171*Assembly!Q$9+$BE171*Assembly!Q$10+$BF171*Assembly!Q$11+$BG171*Assembly!Q$12+$BH171*Assembly!Q$13+$BI171*Assembly!Q$14+$BJ171*Assembly!Q$15+$BK171*Assembly!Q$16+$BL171*Assembly!Q$17+$BM171*Assembly!Q$18+$BN171*Assembly!Q$19+$BO171*Assembly!Q$20+$BP171*Assembly!Q$21+$BQ171*Assembly!Q$22+$BR171*Assembly!Q$23+$BS171*Assembly!Q$24</f>
        <v>525</v>
      </c>
      <c r="CJ171" s="198" t="str">
        <f>$AY171*Assembly!R$4+$AZ171*Assembly!R$5+$BA171*Assembly!R$6+$BB171*Assembly!R$7+$BC171*Assembly!R$8+$BD171*Assembly!R$9+$BE171*Assembly!R$10+$BF171*Assembly!R$11+$BG171*Assembly!R$12+$BH171*Assembly!R$13+$BI171*Assembly!R$14+$BJ171*Assembly!R$15+$BK171*Assembly!R$16+$BL171*Assembly!R$17+$BM171*Assembly!R$18+$BN171*Assembly!R$19+$BO171*Assembly!R$20+$BP171*Assembly!R$21+$BQ171*Assembly!R$22+$BR171*Assembly!R$23+$BS171*Assembly!R$24</f>
        <v>0</v>
      </c>
      <c r="CK171" s="195" t="str">
        <f>$AY171*Assembly!S$4+$AZ171*Assembly!S$5+$BA171*Assembly!S$6+$BB171*Assembly!S$7+$BC171*Assembly!S$8+$BD171*Assembly!S$9+$BE171*Assembly!S$10+$BF171*Assembly!S$11+$BG171*Assembly!S$12+$BH171*Assembly!S$13+$BI171*Assembly!S$14+$BJ171*Assembly!S$15+$BK171*Assembly!S$16+$BL171*Assembly!S$17+$BM171*Assembly!S$18+$BN171*Assembly!S$19+$BO171*Assembly!S$20+$BP171*Assembly!S$21+$BQ171*Assembly!S$22+$BR171*Assembly!S$23+$BS171*Assembly!S$24</f>
        <v>0</v>
      </c>
      <c r="CL171" s="195" t="str">
        <f>$AY171*Assembly!T$4+$AZ171*Assembly!T$5+$BA171*Assembly!T$6+$BB171*Assembly!T$7+$BC171*Assembly!T$8+$BD171*Assembly!T$9+$BE171*Assembly!T$10+$BF171*Assembly!T$11+$BG171*Assembly!T$12+$BH171*Assembly!T$13+$BI171*Assembly!T$14+$BJ171*Assembly!T$15+$BK171*Assembly!T$16+$BL171*Assembly!T$17+$BM171*Assembly!T$18+$BN171*Assembly!T$19+$BO171*Assembly!T$20+$BP171*Assembly!T$21+$BQ171*Assembly!T$22+$BR171*Assembly!T$23+$BS171*Assembly!T$24</f>
        <v>0</v>
      </c>
      <c r="CM171" s="195" t="str">
        <f>$AY171*Assembly!U$4+$AZ171*Assembly!U$5+$BA171*Assembly!U$6+$BB171*Assembly!U$7+$BC171*Assembly!U$8+$BD171*Assembly!U$9+$BE171*Assembly!U$10+$BF171*Assembly!U$11+$BG171*Assembly!U$12+$BH171*Assembly!U$13+$BI171*Assembly!U$14+$BJ171*Assembly!U$15+$BK171*Assembly!U$16+$BL171*Assembly!U$17+$BM171*Assembly!U$18+$BN171*Assembly!U$19+$BO171*Assembly!U$20+$BP171*Assembly!U$21+$BQ171*Assembly!U$22+$BR171*Assembly!U$23+$BS171*Assembly!U$24</f>
        <v>0</v>
      </c>
      <c r="CN171" s="198" t="str">
        <f>$AY171*Assembly!V$4+$AZ171*Assembly!V$5+$BA171*Assembly!V$6+$BB171*Assembly!V$7+$BC171*Assembly!V$8+$BD171*Assembly!V$9+$BE171*Assembly!V$10+$BF171*Assembly!V$11+$BG171*Assembly!V$12+$BH171*Assembly!V$13+$BI171*Assembly!V$14+$BJ171*Assembly!V$15+$BK171*Assembly!V$16+$BL171*Assembly!V$17+$BM171*Assembly!V$18+$BN171*Assembly!V$19+$BO171*Assembly!V$20+$BP171*Assembly!V$21+$BQ171*Assembly!V$22+$BR171*Assembly!V$23+$BS171*Assembly!V$24</f>
        <v>0</v>
      </c>
      <c r="CO171" s="198" t="str">
        <f>CE171*Refining!$F$3</f>
        <v>150</v>
      </c>
      <c r="CP171" s="198" t="str">
        <f>CF171*Refining!$F$4</f>
        <v>0</v>
      </c>
      <c r="CQ171" s="198" t="str">
        <f>CG171*Refining!$F$5</f>
        <v>0</v>
      </c>
      <c r="CR171" s="198" t="str">
        <f>CH171*Refining!$F$6</f>
        <v>0</v>
      </c>
      <c r="CS171" s="198" t="str">
        <f>CI171*Refining!$F$7</f>
        <v>938</v>
      </c>
      <c r="CT171" s="198" t="str">
        <f>CJ171*Refining!$F$8</f>
        <v>0</v>
      </c>
      <c r="CU171" s="198" t="str">
        <f>CK171*Refining!$F$9</f>
        <v>0</v>
      </c>
      <c r="CV171" s="198" t="str">
        <f>CL171*Refining!$F$10</f>
        <v>0</v>
      </c>
      <c r="CW171" s="198" t="str">
        <f>CM171*Refining!$F$11</f>
        <v>0</v>
      </c>
      <c r="CX171" s="198" t="str">
        <f>CN171*Refining!$F$12</f>
        <v>0</v>
      </c>
      <c r="CY171" s="218" t="str">
        <f t="shared" ref="CY171:DR171" si="692">IF(CE171 = 0, "", CE171)</f>
        <v>84</v>
      </c>
      <c r="CZ171" s="215" t="str">
        <f t="shared" si="692"/>
        <v/>
      </c>
      <c r="DA171" s="215" t="str">
        <f t="shared" si="692"/>
        <v/>
      </c>
      <c r="DB171" s="215" t="str">
        <f t="shared" si="692"/>
        <v/>
      </c>
      <c r="DC171" s="215" t="str">
        <f t="shared" si="692"/>
        <v>525</v>
      </c>
      <c r="DD171" s="215" t="str">
        <f t="shared" si="692"/>
        <v/>
      </c>
      <c r="DE171" s="215" t="str">
        <f t="shared" si="692"/>
        <v/>
      </c>
      <c r="DF171" s="215" t="str">
        <f t="shared" si="692"/>
        <v/>
      </c>
      <c r="DG171" s="215" t="str">
        <f t="shared" si="692"/>
        <v/>
      </c>
      <c r="DH171" s="216" t="str">
        <f t="shared" si="692"/>
        <v/>
      </c>
      <c r="DI171" s="218" t="str">
        <f t="shared" si="692"/>
        <v>150</v>
      </c>
      <c r="DJ171" s="215" t="str">
        <f t="shared" si="692"/>
        <v/>
      </c>
      <c r="DK171" s="215" t="str">
        <f t="shared" si="692"/>
        <v/>
      </c>
      <c r="DL171" s="215" t="str">
        <f t="shared" si="692"/>
        <v/>
      </c>
      <c r="DM171" s="219" t="str">
        <f t="shared" si="692"/>
        <v>938</v>
      </c>
      <c r="DN171" s="215" t="str">
        <f t="shared" si="692"/>
        <v/>
      </c>
      <c r="DO171" s="215" t="str">
        <f t="shared" si="692"/>
        <v/>
      </c>
      <c r="DP171" s="215" t="str">
        <f t="shared" si="692"/>
        <v/>
      </c>
      <c r="DQ171" s="215" t="str">
        <f t="shared" si="692"/>
        <v/>
      </c>
      <c r="DR171" s="216" t="str">
        <f t="shared" si="692"/>
        <v/>
      </c>
      <c r="DS171" s="218" t="str">
        <f t="shared" si="15"/>
        <v>609</v>
      </c>
      <c r="DT171" s="219" t="str">
        <f t="shared" si="16"/>
        <v>1,088</v>
      </c>
      <c r="DU171" s="208" t="str">
        <f>CY171*'Ores &amp; Ingots'!$C$3+CZ171*'Ores &amp; Ingots'!$C$4+DA171*'Ores &amp; Ingots'!$C$5+DB171*'Ores &amp; Ingots'!$C$6+DC171*'Ores &amp; Ingots'!$C$7+DD171*'Ores &amp; Ingots'!$C$8+DE171*'Ores &amp; Ingots'!$C$9+DF171*'Ores &amp; Ingots'!$C$10+DG171*'Ores &amp; Ingots'!$C$11+DH171*'Ores &amp; Ingots'!$C$12</f>
        <v>236</v>
      </c>
      <c r="DV171" s="208" t="str">
        <f>DI171*'Ores &amp; Ingots'!$B$3+DJ171*'Ores &amp; Ingots'!$B$4+DK171*'Ores &amp; Ingots'!$B$5+DL171*'Ores &amp; Ingots'!$B$6+DM171*'Ores &amp; Ingots'!$B$7+DN171*'Ores &amp; Ingots'!$B$8+DO171*'Ores &amp; Ingots'!$B$9+DP171*'Ores &amp; Ingots'!$B$10+DQ171*'Ores &amp; Ingots'!$B$11+DR171*'Ores &amp; Ingots'!$B$12</f>
        <v>402</v>
      </c>
      <c r="DW171" s="219" t="str">
        <f>CY171*Refining!$G$3+CZ171*Refining!$G$4+DA171*Refining!$G$5+DB171*Refining!$G$6+DC171*Refining!$G$7+DD171*Refining!$G$8+DE171*Refining!$G$9+DF171*Refining!$G$10+DG171*Refining!$G$11+DH171*Refining!$G$12</f>
        <v>438</v>
      </c>
      <c r="DX171" s="219" t="str">
        <f t="shared" si="17"/>
        <v>68,205</v>
      </c>
      <c r="DY171" s="220" t="str">
        <f t="shared" si="18"/>
        <v>0.0682</v>
      </c>
      <c r="DZ171" s="218" t="str">
        <f t="shared" si="19"/>
        <v>491</v>
      </c>
      <c r="EA171" s="221" t="str">
        <f t="shared" ref="EA171:EB171" si="693">DZ171/60</f>
        <v>8.2</v>
      </c>
      <c r="EB171" s="221" t="str">
        <f t="shared" si="693"/>
        <v>0.1</v>
      </c>
      <c r="EC171" s="541" t="str">
        <f t="shared" si="21"/>
        <v>0.01</v>
      </c>
      <c r="ED171" s="218" t="str">
        <f t="shared" si="22"/>
        <v>75,516</v>
      </c>
      <c r="EE171" s="221" t="str">
        <f t="shared" ref="EE171:EF171" si="694">ED171/1000</f>
        <v>75.5</v>
      </c>
      <c r="EF171" s="222" t="str">
        <f t="shared" si="694"/>
        <v>0.08</v>
      </c>
      <c r="EG171" s="542" t="str">
        <f t="shared" si="24"/>
        <v>0.0755</v>
      </c>
      <c r="EH171" s="225">
        <v>120.0</v>
      </c>
    </row>
    <row r="172" hidden="1">
      <c r="A172" s="33"/>
      <c r="B172" s="226" t="s">
        <v>1032</v>
      </c>
      <c r="C172" s="227" t="s">
        <v>886</v>
      </c>
      <c r="D172" s="227">
        <v>1.0</v>
      </c>
      <c r="E172" s="227">
        <v>1.0</v>
      </c>
      <c r="F172" s="227">
        <v>2.0</v>
      </c>
      <c r="G172" s="228" t="str">
        <f t="shared" si="5"/>
        <v>31.3</v>
      </c>
      <c r="H172" s="229">
        <v>8.0</v>
      </c>
      <c r="I172" s="229">
        <v>8.0</v>
      </c>
      <c r="J172" s="229" t="str">
        <f>H172/Main!$D$9</f>
        <v>8</v>
      </c>
      <c r="K172" s="229" t="str">
        <f>I172/Main!$D$10</f>
        <v>8</v>
      </c>
      <c r="L172" s="229" t="str">
        <f t="shared" si="6"/>
        <v>1</v>
      </c>
      <c r="M172" s="229">
        <v>1.0</v>
      </c>
      <c r="N172" s="230"/>
      <c r="O172" s="230"/>
      <c r="P172" s="230"/>
      <c r="Q172" s="231"/>
      <c r="R172" s="230"/>
      <c r="S172" s="232"/>
      <c r="T172" s="232"/>
      <c r="U172" s="230"/>
      <c r="V172" s="230"/>
      <c r="W172" s="232"/>
      <c r="X172" s="232"/>
      <c r="Y172" s="230"/>
      <c r="Z172" s="230"/>
      <c r="AA172" s="230"/>
      <c r="AB172" s="230"/>
      <c r="AC172" s="334" t="s">
        <v>18</v>
      </c>
      <c r="AD172" s="225">
        <v>0.0</v>
      </c>
      <c r="AE172" s="225">
        <v>0.0</v>
      </c>
      <c r="AF172" s="225">
        <v>0.0</v>
      </c>
      <c r="AG172" s="225">
        <v>0.0</v>
      </c>
      <c r="AH172" s="225">
        <v>0.0</v>
      </c>
      <c r="AI172" s="225">
        <v>16.0</v>
      </c>
      <c r="AJ172" s="225">
        <v>0.0</v>
      </c>
      <c r="AK172" s="225">
        <v>0.0</v>
      </c>
      <c r="AL172" s="225">
        <v>0.0</v>
      </c>
      <c r="AM172" s="225">
        <v>0.0</v>
      </c>
      <c r="AN172" s="225">
        <v>0.0</v>
      </c>
      <c r="AO172" s="225">
        <v>0.0</v>
      </c>
      <c r="AP172" s="309">
        <v>55.0</v>
      </c>
      <c r="AQ172" s="225">
        <v>0.0</v>
      </c>
      <c r="AR172" s="225">
        <v>0.0</v>
      </c>
      <c r="AS172" s="225">
        <v>0.0</v>
      </c>
      <c r="AT172" s="225">
        <v>0.0</v>
      </c>
      <c r="AU172" s="225">
        <v>0.0</v>
      </c>
      <c r="AV172" s="225">
        <v>0.0</v>
      </c>
      <c r="AW172" s="225">
        <v>0.0</v>
      </c>
      <c r="AX172" s="225">
        <v>0.0</v>
      </c>
      <c r="AY172" s="236" t="str">
        <f t="shared" ref="AY172:BS172" si="695">IF(AD172 = 0, "", AD172)</f>
        <v/>
      </c>
      <c r="AZ172" s="227" t="str">
        <f t="shared" si="695"/>
        <v/>
      </c>
      <c r="BA172" s="227" t="str">
        <f t="shared" si="695"/>
        <v/>
      </c>
      <c r="BB172" s="227" t="str">
        <f t="shared" si="695"/>
        <v/>
      </c>
      <c r="BC172" s="227" t="str">
        <f t="shared" si="695"/>
        <v/>
      </c>
      <c r="BD172" s="225" t="str">
        <f t="shared" si="695"/>
        <v>16</v>
      </c>
      <c r="BE172" s="227" t="str">
        <f t="shared" si="695"/>
        <v/>
      </c>
      <c r="BF172" s="227" t="str">
        <f t="shared" si="695"/>
        <v/>
      </c>
      <c r="BG172" s="227" t="str">
        <f t="shared" si="695"/>
        <v/>
      </c>
      <c r="BH172" s="227" t="str">
        <f t="shared" si="695"/>
        <v/>
      </c>
      <c r="BI172" s="227" t="str">
        <f t="shared" si="695"/>
        <v/>
      </c>
      <c r="BJ172" s="227" t="str">
        <f t="shared" si="695"/>
        <v/>
      </c>
      <c r="BK172" s="309" t="str">
        <f t="shared" si="695"/>
        <v>55</v>
      </c>
      <c r="BL172" s="227" t="str">
        <f t="shared" si="695"/>
        <v/>
      </c>
      <c r="BM172" s="227" t="str">
        <f t="shared" si="695"/>
        <v/>
      </c>
      <c r="BN172" s="227" t="str">
        <f t="shared" si="695"/>
        <v/>
      </c>
      <c r="BO172" s="227" t="str">
        <f t="shared" si="695"/>
        <v/>
      </c>
      <c r="BP172" s="227" t="str">
        <f t="shared" si="695"/>
        <v/>
      </c>
      <c r="BQ172" s="227" t="str">
        <f t="shared" si="695"/>
        <v/>
      </c>
      <c r="BR172" s="227" t="str">
        <f t="shared" si="695"/>
        <v/>
      </c>
      <c r="BS172" s="238" t="str">
        <f t="shared" si="695"/>
        <v/>
      </c>
      <c r="BT172" s="239" t="str">
        <f>$AY172*Assembly!Y$4+$AZ172*Assembly!Y$5+$BA172*Assembly!Y$6+$BB172*Assembly!Y$7+$BC172*Assembly!Y$8+$BD172*Assembly!Y$9+$BE172*Assembly!Y$10+$BF172*Assembly!Y$11+$BG172*Assembly!Y$12+$BH172*Assembly!Y$13+$BI172*Assembly!Y$14+$BJ172*Assembly!Y$15+$BK172*Assembly!Y$16+$BL172*Assembly!Y$17+$BM172*Assembly!Y$18+$BN172*Assembly!Y$19+$BO172*Assembly!Y$20+$BP172*Assembly!Y$21+$BQ172*Assembly!Y$22+$BR172*Assembly!Y$23+$BS172*Assembly!Y$24</f>
        <v>921</v>
      </c>
      <c r="BU172" s="225" t="str">
        <f t="shared" si="8"/>
        <v>29</v>
      </c>
      <c r="BV172" s="225" t="str">
        <f>$AY172*Assembly!AC$4+$AZ172*Assembly!AC$5+$BA172*Assembly!AC$6+$BB172*Assembly!AC$7+$BC172*Assembly!AC$8+$BD172*Assembly!AC$9+$BE172*Assembly!AC$10+$BF172*Assembly!AC$11+$BG172*Assembly!AC$12+$BH172*Assembly!AC$13+$BI172*Assembly!AC$14+$BJ172*Assembly!AC$15+$BK172*Assembly!AC$16+$BL172*Assembly!AC$17+$BM172*Assembly!AC$18+$BN172*Assembly!AC$19+$BO172*Assembly!AC$20+$BP172*Assembly!AC$21+$BQ172*Assembly!AC$22+$BR172*Assembly!AC$23+$BS172*Assembly!AC$24</f>
        <v>3,540</v>
      </c>
      <c r="BW172" s="240" t="str">
        <f t="shared" si="9"/>
        <v>3.84</v>
      </c>
      <c r="BX172" s="241" t="str">
        <f t="shared" si="10"/>
        <v>113</v>
      </c>
      <c r="BY172" s="242" t="str">
        <f t="shared" si="11"/>
        <v>120.1</v>
      </c>
      <c r="BZ172" s="225"/>
      <c r="CA172" s="225" t="str">
        <f>$AY172*Assembly!X$4+$AZ172*Assembly!X$5+$BA172*Assembly!X$6+$BB172*Assembly!X$7+$BC172*Assembly!X$8+$BD172*Assembly!X$9+$BE172*Assembly!X$10+$BF172*Assembly!X$11+$BG172*Assembly!X$12+$BH172*Assembly!X$13+$BI172*Assembly!X$14+$BJ172*Assembly!X$15+$BK172*Assembly!X$16+$BL172*Assembly!X$17+$BM172*Assembly!X$18+$BN172*Assembly!X$19+$BO172*Assembly!X$20+$BP172*Assembly!X$21+$BQ172*Assembly!X$22+$BR172*Assembly!X$23+$BS172*Assembly!X$24</f>
        <v>71</v>
      </c>
      <c r="CB172" s="225" t="str">
        <f t="shared" si="12"/>
        <v>11,044</v>
      </c>
      <c r="CC172" s="223" t="str">
        <f t="shared" si="13"/>
        <v>0.0110</v>
      </c>
      <c r="CD172" s="243" t="str">
        <f>$AY172*Assembly!AB$4+$AZ172*Assembly!AB$5+$BA172*Assembly!AB$6+$BB172*Assembly!AB$7+$BC172*Assembly!AB$8+$BD172*Assembly!AB$9+$BE172*Assembly!AB$10+$BF172*Assembly!AB$11+$BG172*Assembly!AB$12+$BH172*Assembly!AB$13+$BI172*Assembly!AB$14+$BJ172*Assembly!AB$15+$BK172*Assembly!AB$16+$BL172*Assembly!AB$17+$BM172*Assembly!AB$18+$BN172*Assembly!AB$19+$BO172*Assembly!AB$20+$BP172*Assembly!AB$21+$BQ172*Assembly!AB$22+$BR172*Assembly!AB$23+$BS172*Assembly!AB$24</f>
        <v>472</v>
      </c>
      <c r="CE172" s="231" t="str">
        <f>$AY172*Assembly!M$4+$AZ172*Assembly!M$5+$BA172*Assembly!M$6+$BB172*Assembly!M$7+$BC172*Assembly!M$8+$BD172*Assembly!M$9+$BE172*Assembly!M$10+$BF172*Assembly!M$11+$BG172*Assembly!M$12+$BH172*Assembly!M$13+$BI172*Assembly!M$14+$BJ172*Assembly!M$15+$BK172*Assembly!M$16+$BL172*Assembly!M$17+$BM172*Assembly!M$18+$BN172*Assembly!M$19+$BO172*Assembly!M$20+$BP172*Assembly!M$21+$BQ172*Assembly!M$22+$BR172*Assembly!M$23+$BS172*Assembly!M$24</f>
        <v>112</v>
      </c>
      <c r="CF172" s="231" t="str">
        <f>$AY172*Assembly!N$4+$AZ172*Assembly!N$5+$BA172*Assembly!N$6+$BB172*Assembly!N$7+$BC172*Assembly!N$8+$BD172*Assembly!N$9+$BE172*Assembly!N$10+$BF172*Assembly!N$11+$BG172*Assembly!N$12+$BH172*Assembly!N$13+$BI172*Assembly!N$14+$BJ172*Assembly!N$15+$BK172*Assembly!N$16+$BL172*Assembly!N$17+$BM172*Assembly!N$18+$BN172*Assembly!N$19+$BO172*Assembly!N$20+$BP172*Assembly!N$21+$BQ172*Assembly!N$22+$BR172*Assembly!N$23+$BS172*Assembly!N$24</f>
        <v>0</v>
      </c>
      <c r="CG172" s="231" t="str">
        <f>$AY172*Assembly!O$4+$AZ172*Assembly!O$5+$BA172*Assembly!O$6+$BB172*Assembly!O$7+$BC172*Assembly!O$8+$BD172*Assembly!O$9+$BE172*Assembly!O$10+$BF172*Assembly!O$11+$BG172*Assembly!O$12+$BH172*Assembly!O$13+$BI172*Assembly!O$14+$BJ172*Assembly!O$15+$BK172*Assembly!O$16+$BL172*Assembly!O$17+$BM172*Assembly!O$18+$BN172*Assembly!O$19+$BO172*Assembly!O$20+$BP172*Assembly!O$21+$BQ172*Assembly!O$22+$BR172*Assembly!O$23+$BS172*Assembly!O$24</f>
        <v>0</v>
      </c>
      <c r="CH172" s="229" t="str">
        <f>$AY172*Assembly!P$4+$AZ172*Assembly!P$5+$BA172*Assembly!P$6+$BB172*Assembly!P$7+$BC172*Assembly!P$8+$BD172*Assembly!P$9+$BE172*Assembly!P$10+$BF172*Assembly!P$11+$BG172*Assembly!P$12+$BH172*Assembly!P$13+$BI172*Assembly!P$14+$BJ172*Assembly!P$15+$BK172*Assembly!P$16+$BL172*Assembly!P$17+$BM172*Assembly!P$18+$BN172*Assembly!P$19+$BO172*Assembly!P$20+$BP172*Assembly!P$21+$BQ172*Assembly!P$22+$BR172*Assembly!P$23+$BS172*Assembly!P$24</f>
        <v>0</v>
      </c>
      <c r="CI172" s="229" t="str">
        <f>$AY172*Assembly!Q$4+$AZ172*Assembly!Q$5+$BA172*Assembly!Q$6+$BB172*Assembly!Q$7+$BC172*Assembly!Q$8+$BD172*Assembly!Q$9+$BE172*Assembly!Q$10+$BF172*Assembly!Q$11+$BG172*Assembly!Q$12+$BH172*Assembly!Q$13+$BI172*Assembly!Q$14+$BJ172*Assembly!Q$15+$BK172*Assembly!Q$16+$BL172*Assembly!Q$17+$BM172*Assembly!Q$18+$BN172*Assembly!Q$19+$BO172*Assembly!Q$20+$BP172*Assembly!Q$21+$BQ172*Assembly!Q$22+$BR172*Assembly!Q$23+$BS172*Assembly!Q$24</f>
        <v>825</v>
      </c>
      <c r="CJ172" s="231" t="str">
        <f>$AY172*Assembly!R$4+$AZ172*Assembly!R$5+$BA172*Assembly!R$6+$BB172*Assembly!R$7+$BC172*Assembly!R$8+$BD172*Assembly!R$9+$BE172*Assembly!R$10+$BF172*Assembly!R$11+$BG172*Assembly!R$12+$BH172*Assembly!R$13+$BI172*Assembly!R$14+$BJ172*Assembly!R$15+$BK172*Assembly!R$16+$BL172*Assembly!R$17+$BM172*Assembly!R$18+$BN172*Assembly!R$19+$BO172*Assembly!R$20+$BP172*Assembly!R$21+$BQ172*Assembly!R$22+$BR172*Assembly!R$23+$BS172*Assembly!R$24</f>
        <v>0</v>
      </c>
      <c r="CK172" s="229" t="str">
        <f>$AY172*Assembly!S$4+$AZ172*Assembly!S$5+$BA172*Assembly!S$6+$BB172*Assembly!S$7+$BC172*Assembly!S$8+$BD172*Assembly!S$9+$BE172*Assembly!S$10+$BF172*Assembly!S$11+$BG172*Assembly!S$12+$BH172*Assembly!S$13+$BI172*Assembly!S$14+$BJ172*Assembly!S$15+$BK172*Assembly!S$16+$BL172*Assembly!S$17+$BM172*Assembly!S$18+$BN172*Assembly!S$19+$BO172*Assembly!S$20+$BP172*Assembly!S$21+$BQ172*Assembly!S$22+$BR172*Assembly!S$23+$BS172*Assembly!S$24</f>
        <v>0</v>
      </c>
      <c r="CL172" s="229" t="str">
        <f>$AY172*Assembly!T$4+$AZ172*Assembly!T$5+$BA172*Assembly!T$6+$BB172*Assembly!T$7+$BC172*Assembly!T$8+$BD172*Assembly!T$9+$BE172*Assembly!T$10+$BF172*Assembly!T$11+$BG172*Assembly!T$12+$BH172*Assembly!T$13+$BI172*Assembly!T$14+$BJ172*Assembly!T$15+$BK172*Assembly!T$16+$BL172*Assembly!T$17+$BM172*Assembly!T$18+$BN172*Assembly!T$19+$BO172*Assembly!T$20+$BP172*Assembly!T$21+$BQ172*Assembly!T$22+$BR172*Assembly!T$23+$BS172*Assembly!T$24</f>
        <v>0</v>
      </c>
      <c r="CM172" s="229" t="str">
        <f>$AY172*Assembly!U$4+$AZ172*Assembly!U$5+$BA172*Assembly!U$6+$BB172*Assembly!U$7+$BC172*Assembly!U$8+$BD172*Assembly!U$9+$BE172*Assembly!U$10+$BF172*Assembly!U$11+$BG172*Assembly!U$12+$BH172*Assembly!U$13+$BI172*Assembly!U$14+$BJ172*Assembly!U$15+$BK172*Assembly!U$16+$BL172*Assembly!U$17+$BM172*Assembly!U$18+$BN172*Assembly!U$19+$BO172*Assembly!U$20+$BP172*Assembly!U$21+$BQ172*Assembly!U$22+$BR172*Assembly!U$23+$BS172*Assembly!U$24</f>
        <v>0</v>
      </c>
      <c r="CN172" s="231" t="str">
        <f>$AY172*Assembly!V$4+$AZ172*Assembly!V$5+$BA172*Assembly!V$6+$BB172*Assembly!V$7+$BC172*Assembly!V$8+$BD172*Assembly!V$9+$BE172*Assembly!V$10+$BF172*Assembly!V$11+$BG172*Assembly!V$12+$BH172*Assembly!V$13+$BI172*Assembly!V$14+$BJ172*Assembly!V$15+$BK172*Assembly!V$16+$BL172*Assembly!V$17+$BM172*Assembly!V$18+$BN172*Assembly!V$19+$BO172*Assembly!V$20+$BP172*Assembly!V$21+$BQ172*Assembly!V$22+$BR172*Assembly!V$23+$BS172*Assembly!V$24</f>
        <v>0</v>
      </c>
      <c r="CO172" s="231" t="str">
        <f>CE172*Refining!$F$3</f>
        <v>200</v>
      </c>
      <c r="CP172" s="231" t="str">
        <f>CF172*Refining!$F$4</f>
        <v>0</v>
      </c>
      <c r="CQ172" s="231" t="str">
        <f>CG172*Refining!$F$5</f>
        <v>0</v>
      </c>
      <c r="CR172" s="231" t="str">
        <f>CH172*Refining!$F$6</f>
        <v>0</v>
      </c>
      <c r="CS172" s="231" t="str">
        <f>CI172*Refining!$F$7</f>
        <v>1,473</v>
      </c>
      <c r="CT172" s="231" t="str">
        <f>CJ172*Refining!$F$8</f>
        <v>0</v>
      </c>
      <c r="CU172" s="231" t="str">
        <f>CK172*Refining!$F$9</f>
        <v>0</v>
      </c>
      <c r="CV172" s="231" t="str">
        <f>CL172*Refining!$F$10</f>
        <v>0</v>
      </c>
      <c r="CW172" s="231" t="str">
        <f>CM172*Refining!$F$11</f>
        <v>0</v>
      </c>
      <c r="CX172" s="231" t="str">
        <f>CN172*Refining!$F$12</f>
        <v>0</v>
      </c>
      <c r="CY172" s="248" t="str">
        <f t="shared" ref="CY172:DR172" si="696">IF(CE172 = 0, "", CE172)</f>
        <v>112</v>
      </c>
      <c r="CZ172" s="245" t="str">
        <f t="shared" si="696"/>
        <v/>
      </c>
      <c r="DA172" s="245" t="str">
        <f t="shared" si="696"/>
        <v/>
      </c>
      <c r="DB172" s="245" t="str">
        <f t="shared" si="696"/>
        <v/>
      </c>
      <c r="DC172" s="245" t="str">
        <f t="shared" si="696"/>
        <v>825</v>
      </c>
      <c r="DD172" s="245" t="str">
        <f t="shared" si="696"/>
        <v/>
      </c>
      <c r="DE172" s="245" t="str">
        <f t="shared" si="696"/>
        <v/>
      </c>
      <c r="DF172" s="245" t="str">
        <f t="shared" si="696"/>
        <v/>
      </c>
      <c r="DG172" s="245" t="str">
        <f t="shared" si="696"/>
        <v/>
      </c>
      <c r="DH172" s="246" t="str">
        <f t="shared" si="696"/>
        <v/>
      </c>
      <c r="DI172" s="248" t="str">
        <f t="shared" si="696"/>
        <v>200</v>
      </c>
      <c r="DJ172" s="245" t="str">
        <f t="shared" si="696"/>
        <v/>
      </c>
      <c r="DK172" s="245" t="str">
        <f t="shared" si="696"/>
        <v/>
      </c>
      <c r="DL172" s="245" t="str">
        <f t="shared" si="696"/>
        <v/>
      </c>
      <c r="DM172" s="249" t="str">
        <f t="shared" si="696"/>
        <v>1,473</v>
      </c>
      <c r="DN172" s="245" t="str">
        <f t="shared" si="696"/>
        <v/>
      </c>
      <c r="DO172" s="245" t="str">
        <f t="shared" si="696"/>
        <v/>
      </c>
      <c r="DP172" s="245" t="str">
        <f t="shared" si="696"/>
        <v/>
      </c>
      <c r="DQ172" s="245" t="str">
        <f t="shared" si="696"/>
        <v/>
      </c>
      <c r="DR172" s="246" t="str">
        <f t="shared" si="696"/>
        <v/>
      </c>
      <c r="DS172" s="248" t="str">
        <f t="shared" si="15"/>
        <v>937</v>
      </c>
      <c r="DT172" s="249" t="str">
        <f t="shared" si="16"/>
        <v>1,673</v>
      </c>
      <c r="DU172" s="225" t="str">
        <f>CY172*'Ores &amp; Ingots'!$C$3+CZ172*'Ores &amp; Ingots'!$C$4+DA172*'Ores &amp; Ingots'!$C$5+DB172*'Ores &amp; Ingots'!$C$6+DC172*'Ores &amp; Ingots'!$C$7+DD172*'Ores &amp; Ingots'!$C$8+DE172*'Ores &amp; Ingots'!$C$9+DF172*'Ores &amp; Ingots'!$C$10+DG172*'Ores &amp; Ingots'!$C$11+DH172*'Ores &amp; Ingots'!$C$12</f>
        <v>368</v>
      </c>
      <c r="DV172" s="225" t="str">
        <f>DI172*'Ores &amp; Ingots'!$B$3+DJ172*'Ores &amp; Ingots'!$B$4+DK172*'Ores &amp; Ingots'!$B$5+DL172*'Ores &amp; Ingots'!$B$6+DM172*'Ores &amp; Ingots'!$B$7+DN172*'Ores &amp; Ingots'!$B$8+DO172*'Ores &amp; Ingots'!$B$9+DP172*'Ores &amp; Ingots'!$B$10+DQ172*'Ores &amp; Ingots'!$B$11+DR172*'Ores &amp; Ingots'!$B$12</f>
        <v>619</v>
      </c>
      <c r="DW172" s="249" t="str">
        <f>CY172*Refining!$G$3+CZ172*Refining!$G$4+DA172*Refining!$G$5+DB172*Refining!$G$6+DC172*Refining!$G$7+DD172*Refining!$G$8+DE172*Refining!$G$9+DF172*Refining!$G$10+DG172*Refining!$G$11+DH172*Refining!$G$12</f>
        <v>688</v>
      </c>
      <c r="DX172" s="249" t="str">
        <f t="shared" si="17"/>
        <v>106,966</v>
      </c>
      <c r="DY172" s="250" t="str">
        <f t="shared" si="18"/>
        <v>0.1070</v>
      </c>
      <c r="DZ172" s="248" t="str">
        <f t="shared" si="19"/>
        <v>767</v>
      </c>
      <c r="EA172" s="251" t="str">
        <f t="shared" ref="EA172:EB172" si="697">DZ172/60</f>
        <v>12.8</v>
      </c>
      <c r="EB172" s="251" t="str">
        <f t="shared" si="697"/>
        <v>0.2</v>
      </c>
      <c r="EC172" s="543" t="str">
        <f t="shared" si="21"/>
        <v>0.01</v>
      </c>
      <c r="ED172" s="248" t="str">
        <f t="shared" si="22"/>
        <v>118,010</v>
      </c>
      <c r="EE172" s="251" t="str">
        <f t="shared" ref="EE172:EF172" si="698">ED172/1000</f>
        <v>118.0</v>
      </c>
      <c r="EF172" s="252" t="str">
        <f t="shared" si="698"/>
        <v>0.12</v>
      </c>
      <c r="EG172" s="544" t="str">
        <f t="shared" si="24"/>
        <v>0.1180</v>
      </c>
      <c r="EH172" s="225">
        <v>78.0</v>
      </c>
    </row>
    <row r="173" hidden="1">
      <c r="A173" s="33"/>
      <c r="B173" s="226" t="s">
        <v>1033</v>
      </c>
      <c r="C173" s="227" t="s">
        <v>886</v>
      </c>
      <c r="D173" s="227">
        <v>1.0</v>
      </c>
      <c r="E173" s="227">
        <v>1.0</v>
      </c>
      <c r="F173" s="227">
        <v>1.0</v>
      </c>
      <c r="G173" s="253" t="str">
        <f t="shared" si="5"/>
        <v>15.6</v>
      </c>
      <c r="H173" s="254">
        <v>6.0</v>
      </c>
      <c r="I173" s="254">
        <v>6.0</v>
      </c>
      <c r="J173" s="254" t="str">
        <f>H173/Main!$D$9</f>
        <v>6</v>
      </c>
      <c r="K173" s="254" t="str">
        <f>I173/Main!$D$10</f>
        <v>6</v>
      </c>
      <c r="L173" s="254" t="str">
        <f t="shared" si="6"/>
        <v>1</v>
      </c>
      <c r="M173" s="254">
        <v>1.0</v>
      </c>
      <c r="N173" s="255"/>
      <c r="O173" s="255"/>
      <c r="P173" s="255"/>
      <c r="Q173" s="256"/>
      <c r="R173" s="255"/>
      <c r="S173" s="257"/>
      <c r="T173" s="257"/>
      <c r="U173" s="255"/>
      <c r="V173" s="255"/>
      <c r="W173" s="350"/>
      <c r="X173" s="257"/>
      <c r="Y173" s="255"/>
      <c r="Z173" s="255"/>
      <c r="AA173" s="255"/>
      <c r="AB173" s="255"/>
      <c r="AC173" s="351" t="s">
        <v>18</v>
      </c>
      <c r="AD173" s="225">
        <v>0.0</v>
      </c>
      <c r="AE173" s="225">
        <v>0.0</v>
      </c>
      <c r="AF173" s="225">
        <v>0.0</v>
      </c>
      <c r="AG173" s="225">
        <v>0.0</v>
      </c>
      <c r="AH173" s="225">
        <v>0.0</v>
      </c>
      <c r="AI173" s="225">
        <v>11.0</v>
      </c>
      <c r="AJ173" s="225">
        <v>0.0</v>
      </c>
      <c r="AK173" s="225">
        <v>0.0</v>
      </c>
      <c r="AL173" s="225">
        <v>0.0</v>
      </c>
      <c r="AM173" s="225">
        <v>0.0</v>
      </c>
      <c r="AN173" s="225">
        <v>0.0</v>
      </c>
      <c r="AO173" s="225">
        <v>0.0</v>
      </c>
      <c r="AP173" s="309">
        <v>24.0</v>
      </c>
      <c r="AQ173" s="225">
        <v>0.0</v>
      </c>
      <c r="AR173" s="225">
        <v>0.0</v>
      </c>
      <c r="AS173" s="225">
        <v>0.0</v>
      </c>
      <c r="AT173" s="225">
        <v>0.0</v>
      </c>
      <c r="AU173" s="225">
        <v>0.0</v>
      </c>
      <c r="AV173" s="225">
        <v>0.0</v>
      </c>
      <c r="AW173" s="225">
        <v>0.0</v>
      </c>
      <c r="AX173" s="225">
        <v>0.0</v>
      </c>
      <c r="AY173" s="236" t="str">
        <f t="shared" ref="AY173:BS173" si="699">IF(AD173 = 0, "", AD173)</f>
        <v/>
      </c>
      <c r="AZ173" s="227" t="str">
        <f t="shared" si="699"/>
        <v/>
      </c>
      <c r="BA173" s="227" t="str">
        <f t="shared" si="699"/>
        <v/>
      </c>
      <c r="BB173" s="227" t="str">
        <f t="shared" si="699"/>
        <v/>
      </c>
      <c r="BC173" s="227" t="str">
        <f t="shared" si="699"/>
        <v/>
      </c>
      <c r="BD173" s="225" t="str">
        <f t="shared" si="699"/>
        <v>11</v>
      </c>
      <c r="BE173" s="227" t="str">
        <f t="shared" si="699"/>
        <v/>
      </c>
      <c r="BF173" s="227" t="str">
        <f t="shared" si="699"/>
        <v/>
      </c>
      <c r="BG173" s="227" t="str">
        <f t="shared" si="699"/>
        <v/>
      </c>
      <c r="BH173" s="227" t="str">
        <f t="shared" si="699"/>
        <v/>
      </c>
      <c r="BI173" s="227" t="str">
        <f t="shared" si="699"/>
        <v/>
      </c>
      <c r="BJ173" s="227" t="str">
        <f t="shared" si="699"/>
        <v/>
      </c>
      <c r="BK173" s="309" t="str">
        <f t="shared" si="699"/>
        <v>24</v>
      </c>
      <c r="BL173" s="227" t="str">
        <f t="shared" si="699"/>
        <v/>
      </c>
      <c r="BM173" s="227" t="str">
        <f t="shared" si="699"/>
        <v/>
      </c>
      <c r="BN173" s="227" t="str">
        <f t="shared" si="699"/>
        <v/>
      </c>
      <c r="BO173" s="227" t="str">
        <f t="shared" si="699"/>
        <v/>
      </c>
      <c r="BP173" s="227" t="str">
        <f t="shared" si="699"/>
        <v/>
      </c>
      <c r="BQ173" s="227" t="str">
        <f t="shared" si="699"/>
        <v/>
      </c>
      <c r="BR173" s="227" t="str">
        <f t="shared" si="699"/>
        <v/>
      </c>
      <c r="BS173" s="238" t="str">
        <f t="shared" si="699"/>
        <v/>
      </c>
      <c r="BT173" s="239" t="str">
        <f>$AY173*Assembly!Y$4+$AZ173*Assembly!Y$5+$BA173*Assembly!Y$6+$BB173*Assembly!Y$7+$BC173*Assembly!Y$8+$BD173*Assembly!Y$9+$BE173*Assembly!Y$10+$BF173*Assembly!Y$11+$BG173*Assembly!Y$12+$BH173*Assembly!Y$13+$BI173*Assembly!Y$14+$BJ173*Assembly!Y$15+$BK173*Assembly!Y$16+$BL173*Assembly!Y$17+$BM173*Assembly!Y$18+$BN173*Assembly!Y$19+$BO173*Assembly!Y$20+$BP173*Assembly!Y$21+$BQ173*Assembly!Y$22+$BR173*Assembly!Y$23+$BS173*Assembly!Y$24</f>
        <v>426</v>
      </c>
      <c r="BU173" s="225" t="str">
        <f t="shared" si="8"/>
        <v>27</v>
      </c>
      <c r="BV173" s="225" t="str">
        <f>$AY173*Assembly!AC$4+$AZ173*Assembly!AC$5+$BA173*Assembly!AC$6+$BB173*Assembly!AC$7+$BC173*Assembly!AC$8+$BD173*Assembly!AC$9+$BE173*Assembly!AC$10+$BF173*Assembly!AC$11+$BG173*Assembly!AC$12+$BH173*Assembly!AC$13+$BI173*Assembly!AC$14+$BJ173*Assembly!AC$15+$BK173*Assembly!AC$16+$BL173*Assembly!AC$17+$BM173*Assembly!AC$18+$BN173*Assembly!AC$19+$BO173*Assembly!AC$20+$BP173*Assembly!AC$21+$BQ173*Assembly!AC$22+$BR173*Assembly!AC$23+$BS173*Assembly!AC$24</f>
        <v>1,605</v>
      </c>
      <c r="BW173" s="240" t="str">
        <f t="shared" si="9"/>
        <v>3.77</v>
      </c>
      <c r="BX173" s="241" t="str">
        <f t="shared" si="10"/>
        <v>103</v>
      </c>
      <c r="BY173" s="242" t="str">
        <f t="shared" si="11"/>
        <v>58.9</v>
      </c>
      <c r="BZ173" s="225"/>
      <c r="CA173" s="225" t="str">
        <f>$AY173*Assembly!X$4+$AZ173*Assembly!X$5+$BA173*Assembly!X$6+$BB173*Assembly!X$7+$BC173*Assembly!X$8+$BD173*Assembly!X$9+$BE173*Assembly!X$10+$BF173*Assembly!X$11+$BG173*Assembly!X$12+$BH173*Assembly!X$13+$BI173*Assembly!X$14+$BJ173*Assembly!X$15+$BK173*Assembly!X$16+$BL173*Assembly!X$17+$BM173*Assembly!X$18+$BN173*Assembly!X$19+$BO173*Assembly!X$20+$BP173*Assembly!X$21+$BQ173*Assembly!X$22+$BR173*Assembly!X$23+$BS173*Assembly!X$24</f>
        <v>35</v>
      </c>
      <c r="CB173" s="225" t="str">
        <f t="shared" si="12"/>
        <v>5,444</v>
      </c>
      <c r="CC173" s="223" t="str">
        <f t="shared" si="13"/>
        <v>0.0054</v>
      </c>
      <c r="CD173" s="243" t="str">
        <f>$AY173*Assembly!AB$4+$AZ173*Assembly!AB$5+$BA173*Assembly!AB$6+$BB173*Assembly!AB$7+$BC173*Assembly!AB$8+$BD173*Assembly!AB$9+$BE173*Assembly!AB$10+$BF173*Assembly!AB$11+$BG173*Assembly!AB$12+$BH173*Assembly!AB$13+$BI173*Assembly!AB$14+$BJ173*Assembly!AB$15+$BK173*Assembly!AB$16+$BL173*Assembly!AB$17+$BM173*Assembly!AB$18+$BN173*Assembly!AB$19+$BO173*Assembly!AB$20+$BP173*Assembly!AB$21+$BQ173*Assembly!AB$22+$BR173*Assembly!AB$23+$BS173*Assembly!AB$24</f>
        <v>214</v>
      </c>
      <c r="CE173" s="256" t="str">
        <f>$AY173*Assembly!M$4+$AZ173*Assembly!M$5+$BA173*Assembly!M$6+$BB173*Assembly!M$7+$BC173*Assembly!M$8+$BD173*Assembly!M$9+$BE173*Assembly!M$10+$BF173*Assembly!M$11+$BG173*Assembly!M$12+$BH173*Assembly!M$13+$BI173*Assembly!M$14+$BJ173*Assembly!M$15+$BK173*Assembly!M$16+$BL173*Assembly!M$17+$BM173*Assembly!M$18+$BN173*Assembly!M$19+$BO173*Assembly!M$20+$BP173*Assembly!M$21+$BQ173*Assembly!M$22+$BR173*Assembly!M$23+$BS173*Assembly!M$24</f>
        <v>77</v>
      </c>
      <c r="CF173" s="256" t="str">
        <f>$AY173*Assembly!N$4+$AZ173*Assembly!N$5+$BA173*Assembly!N$6+$BB173*Assembly!N$7+$BC173*Assembly!N$8+$BD173*Assembly!N$9+$BE173*Assembly!N$10+$BF173*Assembly!N$11+$BG173*Assembly!N$12+$BH173*Assembly!N$13+$BI173*Assembly!N$14+$BJ173*Assembly!N$15+$BK173*Assembly!N$16+$BL173*Assembly!N$17+$BM173*Assembly!N$18+$BN173*Assembly!N$19+$BO173*Assembly!N$20+$BP173*Assembly!N$21+$BQ173*Assembly!N$22+$BR173*Assembly!N$23+$BS173*Assembly!N$24</f>
        <v>0</v>
      </c>
      <c r="CG173" s="256" t="str">
        <f>$AY173*Assembly!O$4+$AZ173*Assembly!O$5+$BA173*Assembly!O$6+$BB173*Assembly!O$7+$BC173*Assembly!O$8+$BD173*Assembly!O$9+$BE173*Assembly!O$10+$BF173*Assembly!O$11+$BG173*Assembly!O$12+$BH173*Assembly!O$13+$BI173*Assembly!O$14+$BJ173*Assembly!O$15+$BK173*Assembly!O$16+$BL173*Assembly!O$17+$BM173*Assembly!O$18+$BN173*Assembly!O$19+$BO173*Assembly!O$20+$BP173*Assembly!O$21+$BQ173*Assembly!O$22+$BR173*Assembly!O$23+$BS173*Assembly!O$24</f>
        <v>0</v>
      </c>
      <c r="CH173" s="254" t="str">
        <f>$AY173*Assembly!P$4+$AZ173*Assembly!P$5+$BA173*Assembly!P$6+$BB173*Assembly!P$7+$BC173*Assembly!P$8+$BD173*Assembly!P$9+$BE173*Assembly!P$10+$BF173*Assembly!P$11+$BG173*Assembly!P$12+$BH173*Assembly!P$13+$BI173*Assembly!P$14+$BJ173*Assembly!P$15+$BK173*Assembly!P$16+$BL173*Assembly!P$17+$BM173*Assembly!P$18+$BN173*Assembly!P$19+$BO173*Assembly!P$20+$BP173*Assembly!P$21+$BQ173*Assembly!P$22+$BR173*Assembly!P$23+$BS173*Assembly!P$24</f>
        <v>0</v>
      </c>
      <c r="CI173" s="254" t="str">
        <f>$AY173*Assembly!Q$4+$AZ173*Assembly!Q$5+$BA173*Assembly!Q$6+$BB173*Assembly!Q$7+$BC173*Assembly!Q$8+$BD173*Assembly!Q$9+$BE173*Assembly!Q$10+$BF173*Assembly!Q$11+$BG173*Assembly!Q$12+$BH173*Assembly!Q$13+$BI173*Assembly!Q$14+$BJ173*Assembly!Q$15+$BK173*Assembly!Q$16+$BL173*Assembly!Q$17+$BM173*Assembly!Q$18+$BN173*Assembly!Q$19+$BO173*Assembly!Q$20+$BP173*Assembly!Q$21+$BQ173*Assembly!Q$22+$BR173*Assembly!Q$23+$BS173*Assembly!Q$24</f>
        <v>360</v>
      </c>
      <c r="CJ173" s="256" t="str">
        <f>$AY173*Assembly!R$4+$AZ173*Assembly!R$5+$BA173*Assembly!R$6+$BB173*Assembly!R$7+$BC173*Assembly!R$8+$BD173*Assembly!R$9+$BE173*Assembly!R$10+$BF173*Assembly!R$11+$BG173*Assembly!R$12+$BH173*Assembly!R$13+$BI173*Assembly!R$14+$BJ173*Assembly!R$15+$BK173*Assembly!R$16+$BL173*Assembly!R$17+$BM173*Assembly!R$18+$BN173*Assembly!R$19+$BO173*Assembly!R$20+$BP173*Assembly!R$21+$BQ173*Assembly!R$22+$BR173*Assembly!R$23+$BS173*Assembly!R$24</f>
        <v>0</v>
      </c>
      <c r="CK173" s="254" t="str">
        <f>$AY173*Assembly!S$4+$AZ173*Assembly!S$5+$BA173*Assembly!S$6+$BB173*Assembly!S$7+$BC173*Assembly!S$8+$BD173*Assembly!S$9+$BE173*Assembly!S$10+$BF173*Assembly!S$11+$BG173*Assembly!S$12+$BH173*Assembly!S$13+$BI173*Assembly!S$14+$BJ173*Assembly!S$15+$BK173*Assembly!S$16+$BL173*Assembly!S$17+$BM173*Assembly!S$18+$BN173*Assembly!S$19+$BO173*Assembly!S$20+$BP173*Assembly!S$21+$BQ173*Assembly!S$22+$BR173*Assembly!S$23+$BS173*Assembly!S$24</f>
        <v>0</v>
      </c>
      <c r="CL173" s="254" t="str">
        <f>$AY173*Assembly!T$4+$AZ173*Assembly!T$5+$BA173*Assembly!T$6+$BB173*Assembly!T$7+$BC173*Assembly!T$8+$BD173*Assembly!T$9+$BE173*Assembly!T$10+$BF173*Assembly!T$11+$BG173*Assembly!T$12+$BH173*Assembly!T$13+$BI173*Assembly!T$14+$BJ173*Assembly!T$15+$BK173*Assembly!T$16+$BL173*Assembly!T$17+$BM173*Assembly!T$18+$BN173*Assembly!T$19+$BO173*Assembly!T$20+$BP173*Assembly!T$21+$BQ173*Assembly!T$22+$BR173*Assembly!T$23+$BS173*Assembly!T$24</f>
        <v>0</v>
      </c>
      <c r="CM173" s="254" t="str">
        <f>$AY173*Assembly!U$4+$AZ173*Assembly!U$5+$BA173*Assembly!U$6+$BB173*Assembly!U$7+$BC173*Assembly!U$8+$BD173*Assembly!U$9+$BE173*Assembly!U$10+$BF173*Assembly!U$11+$BG173*Assembly!U$12+$BH173*Assembly!U$13+$BI173*Assembly!U$14+$BJ173*Assembly!U$15+$BK173*Assembly!U$16+$BL173*Assembly!U$17+$BM173*Assembly!U$18+$BN173*Assembly!U$19+$BO173*Assembly!U$20+$BP173*Assembly!U$21+$BQ173*Assembly!U$22+$BR173*Assembly!U$23+$BS173*Assembly!U$24</f>
        <v>0</v>
      </c>
      <c r="CN173" s="256" t="str">
        <f>$AY173*Assembly!V$4+$AZ173*Assembly!V$5+$BA173*Assembly!V$6+$BB173*Assembly!V$7+$BC173*Assembly!V$8+$BD173*Assembly!V$9+$BE173*Assembly!V$10+$BF173*Assembly!V$11+$BG173*Assembly!V$12+$BH173*Assembly!V$13+$BI173*Assembly!V$14+$BJ173*Assembly!V$15+$BK173*Assembly!V$16+$BL173*Assembly!V$17+$BM173*Assembly!V$18+$BN173*Assembly!V$19+$BO173*Assembly!V$20+$BP173*Assembly!V$21+$BQ173*Assembly!V$22+$BR173*Assembly!V$23+$BS173*Assembly!V$24</f>
        <v>0</v>
      </c>
      <c r="CO173" s="256" t="str">
        <f>CE173*Refining!$F$3</f>
        <v>138</v>
      </c>
      <c r="CP173" s="256" t="str">
        <f>CF173*Refining!$F$4</f>
        <v>0</v>
      </c>
      <c r="CQ173" s="256" t="str">
        <f>CG173*Refining!$F$5</f>
        <v>0</v>
      </c>
      <c r="CR173" s="256" t="str">
        <f>CH173*Refining!$F$6</f>
        <v>0</v>
      </c>
      <c r="CS173" s="256" t="str">
        <f>CI173*Refining!$F$7</f>
        <v>643</v>
      </c>
      <c r="CT173" s="256" t="str">
        <f>CJ173*Refining!$F$8</f>
        <v>0</v>
      </c>
      <c r="CU173" s="256" t="str">
        <f>CK173*Refining!$F$9</f>
        <v>0</v>
      </c>
      <c r="CV173" s="256" t="str">
        <f>CL173*Refining!$F$10</f>
        <v>0</v>
      </c>
      <c r="CW173" s="256" t="str">
        <f>CM173*Refining!$F$11</f>
        <v>0</v>
      </c>
      <c r="CX173" s="256" t="str">
        <f>CN173*Refining!$F$12</f>
        <v>0</v>
      </c>
      <c r="CY173" s="248" t="str">
        <f t="shared" ref="CY173:DR173" si="700">IF(CE173 = 0, "", CE173)</f>
        <v>77</v>
      </c>
      <c r="CZ173" s="245" t="str">
        <f t="shared" si="700"/>
        <v/>
      </c>
      <c r="DA173" s="245" t="str">
        <f t="shared" si="700"/>
        <v/>
      </c>
      <c r="DB173" s="245" t="str">
        <f t="shared" si="700"/>
        <v/>
      </c>
      <c r="DC173" s="245" t="str">
        <f t="shared" si="700"/>
        <v>360</v>
      </c>
      <c r="DD173" s="245" t="str">
        <f t="shared" si="700"/>
        <v/>
      </c>
      <c r="DE173" s="245" t="str">
        <f t="shared" si="700"/>
        <v/>
      </c>
      <c r="DF173" s="245" t="str">
        <f t="shared" si="700"/>
        <v/>
      </c>
      <c r="DG173" s="245" t="str">
        <f t="shared" si="700"/>
        <v/>
      </c>
      <c r="DH173" s="246" t="str">
        <f t="shared" si="700"/>
        <v/>
      </c>
      <c r="DI173" s="248" t="str">
        <f t="shared" si="700"/>
        <v>138</v>
      </c>
      <c r="DJ173" s="245" t="str">
        <f t="shared" si="700"/>
        <v/>
      </c>
      <c r="DK173" s="245" t="str">
        <f t="shared" si="700"/>
        <v/>
      </c>
      <c r="DL173" s="245" t="str">
        <f t="shared" si="700"/>
        <v/>
      </c>
      <c r="DM173" s="249" t="str">
        <f t="shared" si="700"/>
        <v>643</v>
      </c>
      <c r="DN173" s="245" t="str">
        <f t="shared" si="700"/>
        <v/>
      </c>
      <c r="DO173" s="245" t="str">
        <f t="shared" si="700"/>
        <v/>
      </c>
      <c r="DP173" s="245" t="str">
        <f t="shared" si="700"/>
        <v/>
      </c>
      <c r="DQ173" s="245" t="str">
        <f t="shared" si="700"/>
        <v/>
      </c>
      <c r="DR173" s="246" t="str">
        <f t="shared" si="700"/>
        <v/>
      </c>
      <c r="DS173" s="248" t="str">
        <f t="shared" si="15"/>
        <v>437</v>
      </c>
      <c r="DT173" s="249" t="str">
        <f t="shared" si="16"/>
        <v>780</v>
      </c>
      <c r="DU173" s="225" t="str">
        <f>CY173*'Ores &amp; Ingots'!$C$3+CZ173*'Ores &amp; Ingots'!$C$4+DA173*'Ores &amp; Ingots'!$C$5+DB173*'Ores &amp; Ingots'!$C$6+DC173*'Ores &amp; Ingots'!$C$7+DD173*'Ores &amp; Ingots'!$C$8+DE173*'Ores &amp; Ingots'!$C$9+DF173*'Ores &amp; Ingots'!$C$10+DG173*'Ores &amp; Ingots'!$C$11+DH173*'Ores &amp; Ingots'!$C$12</f>
        <v>164</v>
      </c>
      <c r="DV173" s="225" t="str">
        <f>DI173*'Ores &amp; Ingots'!$B$3+DJ173*'Ores &amp; Ingots'!$B$4+DK173*'Ores &amp; Ingots'!$B$5+DL173*'Ores &amp; Ingots'!$B$6+DM173*'Ores &amp; Ingots'!$B$7+DN173*'Ores &amp; Ingots'!$B$8+DO173*'Ores &amp; Ingots'!$B$9+DP173*'Ores &amp; Ingots'!$B$10+DQ173*'Ores &amp; Ingots'!$B$11+DR173*'Ores &amp; Ingots'!$B$12</f>
        <v>289</v>
      </c>
      <c r="DW173" s="249" t="str">
        <f>CY173*Refining!$G$3+CZ173*Refining!$G$4+DA173*Refining!$G$5+DB173*Refining!$G$6+DC173*Refining!$G$7+DD173*Refining!$G$8+DE173*Refining!$G$9+DF173*Refining!$G$10+DG173*Refining!$G$11+DH173*Refining!$G$12</f>
        <v>302</v>
      </c>
      <c r="DX173" s="249" t="str">
        <f t="shared" si="17"/>
        <v>46,976</v>
      </c>
      <c r="DY173" s="250" t="str">
        <f t="shared" si="18"/>
        <v>0.0470</v>
      </c>
      <c r="DZ173" s="248" t="str">
        <f t="shared" si="19"/>
        <v>343</v>
      </c>
      <c r="EA173" s="251" t="str">
        <f t="shared" ref="EA173:EB173" si="701">DZ173/60</f>
        <v>5.7</v>
      </c>
      <c r="EB173" s="251" t="str">
        <f t="shared" si="701"/>
        <v>0.1</v>
      </c>
      <c r="EC173" s="543" t="str">
        <f t="shared" si="21"/>
        <v>0.00</v>
      </c>
      <c r="ED173" s="248" t="str">
        <f t="shared" si="22"/>
        <v>52,421</v>
      </c>
      <c r="EE173" s="251" t="str">
        <f t="shared" ref="EE173:EF173" si="702">ED173/1000</f>
        <v>52.4</v>
      </c>
      <c r="EF173" s="252" t="str">
        <f t="shared" si="702"/>
        <v>0.05</v>
      </c>
      <c r="EG173" s="544" t="str">
        <f t="shared" si="24"/>
        <v>0.0524</v>
      </c>
      <c r="EH173" s="225">
        <v>61.0</v>
      </c>
    </row>
    <row r="174" hidden="1">
      <c r="A174" s="33"/>
      <c r="B174" s="226" t="s">
        <v>1033</v>
      </c>
      <c r="C174" s="227" t="s">
        <v>886</v>
      </c>
      <c r="D174" s="227">
        <v>1.0</v>
      </c>
      <c r="E174" s="227">
        <v>1.0</v>
      </c>
      <c r="F174" s="227">
        <v>2.0</v>
      </c>
      <c r="G174" s="228" t="str">
        <f t="shared" si="5"/>
        <v>31.3</v>
      </c>
      <c r="H174" s="229">
        <v>8.0</v>
      </c>
      <c r="I174" s="229">
        <v>8.0</v>
      </c>
      <c r="J174" s="229" t="str">
        <f>H174/Main!$D$9</f>
        <v>8</v>
      </c>
      <c r="K174" s="229" t="str">
        <f>I174/Main!$D$10</f>
        <v>8</v>
      </c>
      <c r="L174" s="229" t="str">
        <f t="shared" si="6"/>
        <v>1</v>
      </c>
      <c r="M174" s="229">
        <v>1.0</v>
      </c>
      <c r="N174" s="230"/>
      <c r="O174" s="230"/>
      <c r="P174" s="230"/>
      <c r="Q174" s="231"/>
      <c r="R174" s="230"/>
      <c r="S174" s="232"/>
      <c r="T174" s="232"/>
      <c r="U174" s="230"/>
      <c r="V174" s="230"/>
      <c r="W174" s="232"/>
      <c r="X174" s="232"/>
      <c r="Y174" s="230"/>
      <c r="Z174" s="230"/>
      <c r="AA174" s="230"/>
      <c r="AB174" s="230"/>
      <c r="AC174" s="334" t="s">
        <v>18</v>
      </c>
      <c r="AD174" s="225">
        <v>0.0</v>
      </c>
      <c r="AE174" s="225">
        <v>0.0</v>
      </c>
      <c r="AF174" s="225">
        <v>0.0</v>
      </c>
      <c r="AG174" s="225">
        <v>0.0</v>
      </c>
      <c r="AH174" s="225">
        <v>0.0</v>
      </c>
      <c r="AI174" s="225">
        <v>15.0</v>
      </c>
      <c r="AJ174" s="225">
        <v>0.0</v>
      </c>
      <c r="AK174" s="225">
        <v>0.0</v>
      </c>
      <c r="AL174" s="225">
        <v>0.0</v>
      </c>
      <c r="AM174" s="225">
        <v>0.0</v>
      </c>
      <c r="AN174" s="225">
        <v>0.0</v>
      </c>
      <c r="AO174" s="225">
        <v>0.0</v>
      </c>
      <c r="AP174" s="309">
        <v>40.0</v>
      </c>
      <c r="AQ174" s="225">
        <v>0.0</v>
      </c>
      <c r="AR174" s="225">
        <v>0.0</v>
      </c>
      <c r="AS174" s="225">
        <v>0.0</v>
      </c>
      <c r="AT174" s="225">
        <v>0.0</v>
      </c>
      <c r="AU174" s="225">
        <v>0.0</v>
      </c>
      <c r="AV174" s="225">
        <v>0.0</v>
      </c>
      <c r="AW174" s="225">
        <v>0.0</v>
      </c>
      <c r="AX174" s="225">
        <v>0.0</v>
      </c>
      <c r="AY174" s="236" t="str">
        <f t="shared" ref="AY174:BS174" si="703">IF(AD174 = 0, "", AD174)</f>
        <v/>
      </c>
      <c r="AZ174" s="227" t="str">
        <f t="shared" si="703"/>
        <v/>
      </c>
      <c r="BA174" s="227" t="str">
        <f t="shared" si="703"/>
        <v/>
      </c>
      <c r="BB174" s="227" t="str">
        <f t="shared" si="703"/>
        <v/>
      </c>
      <c r="BC174" s="227" t="str">
        <f t="shared" si="703"/>
        <v/>
      </c>
      <c r="BD174" s="225" t="str">
        <f t="shared" si="703"/>
        <v>15</v>
      </c>
      <c r="BE174" s="227" t="str">
        <f t="shared" si="703"/>
        <v/>
      </c>
      <c r="BF174" s="227" t="str">
        <f t="shared" si="703"/>
        <v/>
      </c>
      <c r="BG174" s="227" t="str">
        <f t="shared" si="703"/>
        <v/>
      </c>
      <c r="BH174" s="227" t="str">
        <f t="shared" si="703"/>
        <v/>
      </c>
      <c r="BI174" s="227" t="str">
        <f t="shared" si="703"/>
        <v/>
      </c>
      <c r="BJ174" s="227" t="str">
        <f t="shared" si="703"/>
        <v/>
      </c>
      <c r="BK174" s="309" t="str">
        <f t="shared" si="703"/>
        <v>40</v>
      </c>
      <c r="BL174" s="227" t="str">
        <f t="shared" si="703"/>
        <v/>
      </c>
      <c r="BM174" s="227" t="str">
        <f t="shared" si="703"/>
        <v/>
      </c>
      <c r="BN174" s="227" t="str">
        <f t="shared" si="703"/>
        <v/>
      </c>
      <c r="BO174" s="227" t="str">
        <f t="shared" si="703"/>
        <v/>
      </c>
      <c r="BP174" s="227" t="str">
        <f t="shared" si="703"/>
        <v/>
      </c>
      <c r="BQ174" s="227" t="str">
        <f t="shared" si="703"/>
        <v/>
      </c>
      <c r="BR174" s="227" t="str">
        <f t="shared" si="703"/>
        <v/>
      </c>
      <c r="BS174" s="238" t="str">
        <f t="shared" si="703"/>
        <v/>
      </c>
      <c r="BT174" s="239" t="str">
        <f>$AY174*Assembly!Y$4+$AZ174*Assembly!Y$5+$BA174*Assembly!Y$6+$BB174*Assembly!Y$7+$BC174*Assembly!Y$8+$BD174*Assembly!Y$9+$BE174*Assembly!Y$10+$BF174*Assembly!Y$11+$BG174*Assembly!Y$12+$BH174*Assembly!Y$13+$BI174*Assembly!Y$14+$BJ174*Assembly!Y$15+$BK174*Assembly!Y$16+$BL174*Assembly!Y$17+$BM174*Assembly!Y$18+$BN174*Assembly!Y$19+$BO174*Assembly!Y$20+$BP174*Assembly!Y$21+$BQ174*Assembly!Y$22+$BR174*Assembly!Y$23+$BS174*Assembly!Y$24</f>
        <v>690</v>
      </c>
      <c r="BU174" s="225" t="str">
        <f t="shared" si="8"/>
        <v>22</v>
      </c>
      <c r="BV174" s="225" t="str">
        <f>$AY174*Assembly!AC$4+$AZ174*Assembly!AC$5+$BA174*Assembly!AC$6+$BB174*Assembly!AC$7+$BC174*Assembly!AC$8+$BD174*Assembly!AC$9+$BE174*Assembly!AC$10+$BF174*Assembly!AC$11+$BG174*Assembly!AC$12+$BH174*Assembly!AC$13+$BI174*Assembly!AC$14+$BJ174*Assembly!AC$15+$BK174*Assembly!AC$16+$BL174*Assembly!AC$17+$BM174*Assembly!AC$18+$BN174*Assembly!AC$19+$BO174*Assembly!AC$20+$BP174*Assembly!AC$21+$BQ174*Assembly!AC$22+$BR174*Assembly!AC$23+$BS174*Assembly!AC$24</f>
        <v>2,625</v>
      </c>
      <c r="BW174" s="240" t="str">
        <f t="shared" si="9"/>
        <v>3.80</v>
      </c>
      <c r="BX174" s="241" t="str">
        <f t="shared" si="10"/>
        <v>84</v>
      </c>
      <c r="BY174" s="242" t="str">
        <f t="shared" si="11"/>
        <v>118.9</v>
      </c>
      <c r="BZ174" s="225"/>
      <c r="CA174" s="225" t="str">
        <f>$AY174*Assembly!X$4+$AZ174*Assembly!X$5+$BA174*Assembly!X$6+$BB174*Assembly!X$7+$BC174*Assembly!X$8+$BD174*Assembly!X$9+$BE174*Assembly!X$10+$BF174*Assembly!X$11+$BG174*Assembly!X$12+$BH174*Assembly!X$13+$BI174*Assembly!X$14+$BJ174*Assembly!X$15+$BK174*Assembly!X$16+$BL174*Assembly!X$17+$BM174*Assembly!X$18+$BN174*Assembly!X$19+$BO174*Assembly!X$20+$BP174*Assembly!X$21+$BQ174*Assembly!X$22+$BR174*Assembly!X$23+$BS174*Assembly!X$24</f>
        <v>55</v>
      </c>
      <c r="CB174" s="225" t="str">
        <f t="shared" si="12"/>
        <v>8,556</v>
      </c>
      <c r="CC174" s="223" t="str">
        <f t="shared" si="13"/>
        <v>0.0086</v>
      </c>
      <c r="CD174" s="243" t="str">
        <f>$AY174*Assembly!AB$4+$AZ174*Assembly!AB$5+$BA174*Assembly!AB$6+$BB174*Assembly!AB$7+$BC174*Assembly!AB$8+$BD174*Assembly!AB$9+$BE174*Assembly!AB$10+$BF174*Assembly!AB$11+$BG174*Assembly!AB$12+$BH174*Assembly!AB$13+$BI174*Assembly!AB$14+$BJ174*Assembly!AB$15+$BK174*Assembly!AB$16+$BL174*Assembly!AB$17+$BM174*Assembly!AB$18+$BN174*Assembly!AB$19+$BO174*Assembly!AB$20+$BP174*Assembly!AB$21+$BQ174*Assembly!AB$22+$BR174*Assembly!AB$23+$BS174*Assembly!AB$24</f>
        <v>350</v>
      </c>
      <c r="CE174" s="231" t="str">
        <f>$AY174*Assembly!M$4+$AZ174*Assembly!M$5+$BA174*Assembly!M$6+$BB174*Assembly!M$7+$BC174*Assembly!M$8+$BD174*Assembly!M$9+$BE174*Assembly!M$10+$BF174*Assembly!M$11+$BG174*Assembly!M$12+$BH174*Assembly!M$13+$BI174*Assembly!M$14+$BJ174*Assembly!M$15+$BK174*Assembly!M$16+$BL174*Assembly!M$17+$BM174*Assembly!M$18+$BN174*Assembly!M$19+$BO174*Assembly!M$20+$BP174*Assembly!M$21+$BQ174*Assembly!M$22+$BR174*Assembly!M$23+$BS174*Assembly!M$24</f>
        <v>105</v>
      </c>
      <c r="CF174" s="231" t="str">
        <f>$AY174*Assembly!N$4+$AZ174*Assembly!N$5+$BA174*Assembly!N$6+$BB174*Assembly!N$7+$BC174*Assembly!N$8+$BD174*Assembly!N$9+$BE174*Assembly!N$10+$BF174*Assembly!N$11+$BG174*Assembly!N$12+$BH174*Assembly!N$13+$BI174*Assembly!N$14+$BJ174*Assembly!N$15+$BK174*Assembly!N$16+$BL174*Assembly!N$17+$BM174*Assembly!N$18+$BN174*Assembly!N$19+$BO174*Assembly!N$20+$BP174*Assembly!N$21+$BQ174*Assembly!N$22+$BR174*Assembly!N$23+$BS174*Assembly!N$24</f>
        <v>0</v>
      </c>
      <c r="CG174" s="231" t="str">
        <f>$AY174*Assembly!O$4+$AZ174*Assembly!O$5+$BA174*Assembly!O$6+$BB174*Assembly!O$7+$BC174*Assembly!O$8+$BD174*Assembly!O$9+$BE174*Assembly!O$10+$BF174*Assembly!O$11+$BG174*Assembly!O$12+$BH174*Assembly!O$13+$BI174*Assembly!O$14+$BJ174*Assembly!O$15+$BK174*Assembly!O$16+$BL174*Assembly!O$17+$BM174*Assembly!O$18+$BN174*Assembly!O$19+$BO174*Assembly!O$20+$BP174*Assembly!O$21+$BQ174*Assembly!O$22+$BR174*Assembly!O$23+$BS174*Assembly!O$24</f>
        <v>0</v>
      </c>
      <c r="CH174" s="229" t="str">
        <f>$AY174*Assembly!P$4+$AZ174*Assembly!P$5+$BA174*Assembly!P$6+$BB174*Assembly!P$7+$BC174*Assembly!P$8+$BD174*Assembly!P$9+$BE174*Assembly!P$10+$BF174*Assembly!P$11+$BG174*Assembly!P$12+$BH174*Assembly!P$13+$BI174*Assembly!P$14+$BJ174*Assembly!P$15+$BK174*Assembly!P$16+$BL174*Assembly!P$17+$BM174*Assembly!P$18+$BN174*Assembly!P$19+$BO174*Assembly!P$20+$BP174*Assembly!P$21+$BQ174*Assembly!P$22+$BR174*Assembly!P$23+$BS174*Assembly!P$24</f>
        <v>0</v>
      </c>
      <c r="CI174" s="229" t="str">
        <f>$AY174*Assembly!Q$4+$AZ174*Assembly!Q$5+$BA174*Assembly!Q$6+$BB174*Assembly!Q$7+$BC174*Assembly!Q$8+$BD174*Assembly!Q$9+$BE174*Assembly!Q$10+$BF174*Assembly!Q$11+$BG174*Assembly!Q$12+$BH174*Assembly!Q$13+$BI174*Assembly!Q$14+$BJ174*Assembly!Q$15+$BK174*Assembly!Q$16+$BL174*Assembly!Q$17+$BM174*Assembly!Q$18+$BN174*Assembly!Q$19+$BO174*Assembly!Q$20+$BP174*Assembly!Q$21+$BQ174*Assembly!Q$22+$BR174*Assembly!Q$23+$BS174*Assembly!Q$24</f>
        <v>600</v>
      </c>
      <c r="CJ174" s="231" t="str">
        <f>$AY174*Assembly!R$4+$AZ174*Assembly!R$5+$BA174*Assembly!R$6+$BB174*Assembly!R$7+$BC174*Assembly!R$8+$BD174*Assembly!R$9+$BE174*Assembly!R$10+$BF174*Assembly!R$11+$BG174*Assembly!R$12+$BH174*Assembly!R$13+$BI174*Assembly!R$14+$BJ174*Assembly!R$15+$BK174*Assembly!R$16+$BL174*Assembly!R$17+$BM174*Assembly!R$18+$BN174*Assembly!R$19+$BO174*Assembly!R$20+$BP174*Assembly!R$21+$BQ174*Assembly!R$22+$BR174*Assembly!R$23+$BS174*Assembly!R$24</f>
        <v>0</v>
      </c>
      <c r="CK174" s="229" t="str">
        <f>$AY174*Assembly!S$4+$AZ174*Assembly!S$5+$BA174*Assembly!S$6+$BB174*Assembly!S$7+$BC174*Assembly!S$8+$BD174*Assembly!S$9+$BE174*Assembly!S$10+$BF174*Assembly!S$11+$BG174*Assembly!S$12+$BH174*Assembly!S$13+$BI174*Assembly!S$14+$BJ174*Assembly!S$15+$BK174*Assembly!S$16+$BL174*Assembly!S$17+$BM174*Assembly!S$18+$BN174*Assembly!S$19+$BO174*Assembly!S$20+$BP174*Assembly!S$21+$BQ174*Assembly!S$22+$BR174*Assembly!S$23+$BS174*Assembly!S$24</f>
        <v>0</v>
      </c>
      <c r="CL174" s="229" t="str">
        <f>$AY174*Assembly!T$4+$AZ174*Assembly!T$5+$BA174*Assembly!T$6+$BB174*Assembly!T$7+$BC174*Assembly!T$8+$BD174*Assembly!T$9+$BE174*Assembly!T$10+$BF174*Assembly!T$11+$BG174*Assembly!T$12+$BH174*Assembly!T$13+$BI174*Assembly!T$14+$BJ174*Assembly!T$15+$BK174*Assembly!T$16+$BL174*Assembly!T$17+$BM174*Assembly!T$18+$BN174*Assembly!T$19+$BO174*Assembly!T$20+$BP174*Assembly!T$21+$BQ174*Assembly!T$22+$BR174*Assembly!T$23+$BS174*Assembly!T$24</f>
        <v>0</v>
      </c>
      <c r="CM174" s="229" t="str">
        <f>$AY174*Assembly!U$4+$AZ174*Assembly!U$5+$BA174*Assembly!U$6+$BB174*Assembly!U$7+$BC174*Assembly!U$8+$BD174*Assembly!U$9+$BE174*Assembly!U$10+$BF174*Assembly!U$11+$BG174*Assembly!U$12+$BH174*Assembly!U$13+$BI174*Assembly!U$14+$BJ174*Assembly!U$15+$BK174*Assembly!U$16+$BL174*Assembly!U$17+$BM174*Assembly!U$18+$BN174*Assembly!U$19+$BO174*Assembly!U$20+$BP174*Assembly!U$21+$BQ174*Assembly!U$22+$BR174*Assembly!U$23+$BS174*Assembly!U$24</f>
        <v>0</v>
      </c>
      <c r="CN174" s="231" t="str">
        <f>$AY174*Assembly!V$4+$AZ174*Assembly!V$5+$BA174*Assembly!V$6+$BB174*Assembly!V$7+$BC174*Assembly!V$8+$BD174*Assembly!V$9+$BE174*Assembly!V$10+$BF174*Assembly!V$11+$BG174*Assembly!V$12+$BH174*Assembly!V$13+$BI174*Assembly!V$14+$BJ174*Assembly!V$15+$BK174*Assembly!V$16+$BL174*Assembly!V$17+$BM174*Assembly!V$18+$BN174*Assembly!V$19+$BO174*Assembly!V$20+$BP174*Assembly!V$21+$BQ174*Assembly!V$22+$BR174*Assembly!V$23+$BS174*Assembly!V$24</f>
        <v>0</v>
      </c>
      <c r="CO174" s="231" t="str">
        <f>CE174*Refining!$F$3</f>
        <v>188</v>
      </c>
      <c r="CP174" s="231" t="str">
        <f>CF174*Refining!$F$4</f>
        <v>0</v>
      </c>
      <c r="CQ174" s="231" t="str">
        <f>CG174*Refining!$F$5</f>
        <v>0</v>
      </c>
      <c r="CR174" s="231" t="str">
        <f>CH174*Refining!$F$6</f>
        <v>0</v>
      </c>
      <c r="CS174" s="231" t="str">
        <f>CI174*Refining!$F$7</f>
        <v>1,071</v>
      </c>
      <c r="CT174" s="231" t="str">
        <f>CJ174*Refining!$F$8</f>
        <v>0</v>
      </c>
      <c r="CU174" s="231" t="str">
        <f>CK174*Refining!$F$9</f>
        <v>0</v>
      </c>
      <c r="CV174" s="231" t="str">
        <f>CL174*Refining!$F$10</f>
        <v>0</v>
      </c>
      <c r="CW174" s="231" t="str">
        <f>CM174*Refining!$F$11</f>
        <v>0</v>
      </c>
      <c r="CX174" s="231" t="str">
        <f>CN174*Refining!$F$12</f>
        <v>0</v>
      </c>
      <c r="CY174" s="248" t="str">
        <f t="shared" ref="CY174:DR174" si="704">IF(CE174 = 0, "", CE174)</f>
        <v>105</v>
      </c>
      <c r="CZ174" s="245" t="str">
        <f t="shared" si="704"/>
        <v/>
      </c>
      <c r="DA174" s="245" t="str">
        <f t="shared" si="704"/>
        <v/>
      </c>
      <c r="DB174" s="245" t="str">
        <f t="shared" si="704"/>
        <v/>
      </c>
      <c r="DC174" s="245" t="str">
        <f t="shared" si="704"/>
        <v>600</v>
      </c>
      <c r="DD174" s="245" t="str">
        <f t="shared" si="704"/>
        <v/>
      </c>
      <c r="DE174" s="245" t="str">
        <f t="shared" si="704"/>
        <v/>
      </c>
      <c r="DF174" s="245" t="str">
        <f t="shared" si="704"/>
        <v/>
      </c>
      <c r="DG174" s="245" t="str">
        <f t="shared" si="704"/>
        <v/>
      </c>
      <c r="DH174" s="246" t="str">
        <f t="shared" si="704"/>
        <v/>
      </c>
      <c r="DI174" s="248" t="str">
        <f t="shared" si="704"/>
        <v>188</v>
      </c>
      <c r="DJ174" s="245" t="str">
        <f t="shared" si="704"/>
        <v/>
      </c>
      <c r="DK174" s="245" t="str">
        <f t="shared" si="704"/>
        <v/>
      </c>
      <c r="DL174" s="245" t="str">
        <f t="shared" si="704"/>
        <v/>
      </c>
      <c r="DM174" s="249" t="str">
        <f t="shared" si="704"/>
        <v>1,071</v>
      </c>
      <c r="DN174" s="245" t="str">
        <f t="shared" si="704"/>
        <v/>
      </c>
      <c r="DO174" s="245" t="str">
        <f t="shared" si="704"/>
        <v/>
      </c>
      <c r="DP174" s="245" t="str">
        <f t="shared" si="704"/>
        <v/>
      </c>
      <c r="DQ174" s="245" t="str">
        <f t="shared" si="704"/>
        <v/>
      </c>
      <c r="DR174" s="246" t="str">
        <f t="shared" si="704"/>
        <v/>
      </c>
      <c r="DS174" s="248" t="str">
        <f t="shared" si="15"/>
        <v>705</v>
      </c>
      <c r="DT174" s="249" t="str">
        <f t="shared" si="16"/>
        <v>1,259</v>
      </c>
      <c r="DU174" s="225" t="str">
        <f>CY174*'Ores &amp; Ingots'!$C$3+CZ174*'Ores &amp; Ingots'!$C$4+DA174*'Ores &amp; Ingots'!$C$5+DB174*'Ores &amp; Ingots'!$C$6+DC174*'Ores &amp; Ingots'!$C$7+DD174*'Ores &amp; Ingots'!$C$8+DE174*'Ores &amp; Ingots'!$C$9+DF174*'Ores &amp; Ingots'!$C$10+DG174*'Ores &amp; Ingots'!$C$11+DH174*'Ores &amp; Ingots'!$C$12</f>
        <v>271</v>
      </c>
      <c r="DV174" s="225" t="str">
        <f>DI174*'Ores &amp; Ingots'!$B$3+DJ174*'Ores &amp; Ingots'!$B$4+DK174*'Ores &amp; Ingots'!$B$5+DL174*'Ores &amp; Ingots'!$B$6+DM174*'Ores &amp; Ingots'!$B$7+DN174*'Ores &amp; Ingots'!$B$8+DO174*'Ores &amp; Ingots'!$B$9+DP174*'Ores &amp; Ingots'!$B$10+DQ174*'Ores &amp; Ingots'!$B$11+DR174*'Ores &amp; Ingots'!$B$12</f>
        <v>466</v>
      </c>
      <c r="DW174" s="249" t="str">
        <f>CY174*Refining!$G$3+CZ174*Refining!$G$4+DA174*Refining!$G$5+DB174*Refining!$G$6+DC174*Refining!$G$7+DD174*Refining!$G$8+DE174*Refining!$G$9+DF174*Refining!$G$10+DG174*Refining!$G$11+DH174*Refining!$G$12</f>
        <v>502</v>
      </c>
      <c r="DX174" s="249" t="str">
        <f t="shared" si="17"/>
        <v>78,045</v>
      </c>
      <c r="DY174" s="250" t="str">
        <f t="shared" si="18"/>
        <v>0.0780</v>
      </c>
      <c r="DZ174" s="248" t="str">
        <f t="shared" si="19"/>
        <v>565</v>
      </c>
      <c r="EA174" s="251" t="str">
        <f t="shared" ref="EA174:EB174" si="705">DZ174/60</f>
        <v>9.4</v>
      </c>
      <c r="EB174" s="251" t="str">
        <f t="shared" si="705"/>
        <v>0.2</v>
      </c>
      <c r="EC174" s="543" t="str">
        <f t="shared" si="21"/>
        <v>0.01</v>
      </c>
      <c r="ED174" s="248" t="str">
        <f t="shared" si="22"/>
        <v>86,600</v>
      </c>
      <c r="EE174" s="251" t="str">
        <f t="shared" ref="EE174:EF174" si="706">ED174/1000</f>
        <v>86.6</v>
      </c>
      <c r="EF174" s="252" t="str">
        <f t="shared" si="706"/>
        <v>0.09</v>
      </c>
      <c r="EG174" s="544" t="str">
        <f t="shared" si="24"/>
        <v>0.0866</v>
      </c>
      <c r="EH174" s="225">
        <v>55.0</v>
      </c>
    </row>
    <row r="175" hidden="1">
      <c r="A175" s="33"/>
      <c r="B175" s="226" t="s">
        <v>1034</v>
      </c>
      <c r="C175" s="227" t="s">
        <v>886</v>
      </c>
      <c r="D175" s="227">
        <v>1.0</v>
      </c>
      <c r="E175" s="227">
        <v>1.0</v>
      </c>
      <c r="F175" s="227">
        <v>1.0</v>
      </c>
      <c r="G175" s="253" t="str">
        <f t="shared" si="5"/>
        <v>15.6</v>
      </c>
      <c r="H175" s="254">
        <v>5.0</v>
      </c>
      <c r="I175" s="254">
        <v>5.0</v>
      </c>
      <c r="J175" s="254" t="str">
        <f>H175/Main!$D$9</f>
        <v>5</v>
      </c>
      <c r="K175" s="254" t="str">
        <f>I175/Main!$D$10</f>
        <v>5</v>
      </c>
      <c r="L175" s="254" t="str">
        <f t="shared" si="6"/>
        <v>1</v>
      </c>
      <c r="M175" s="254">
        <v>1.0</v>
      </c>
      <c r="N175" s="255"/>
      <c r="O175" s="255"/>
      <c r="P175" s="255"/>
      <c r="Q175" s="256"/>
      <c r="R175" s="255"/>
      <c r="S175" s="257"/>
      <c r="T175" s="257"/>
      <c r="U175" s="255"/>
      <c r="V175" s="255"/>
      <c r="W175" s="350"/>
      <c r="X175" s="257"/>
      <c r="Y175" s="255"/>
      <c r="Z175" s="255"/>
      <c r="AA175" s="255"/>
      <c r="AB175" s="255"/>
      <c r="AC175" s="351" t="s">
        <v>18</v>
      </c>
      <c r="AD175" s="225">
        <v>0.0</v>
      </c>
      <c r="AE175" s="225">
        <v>0.0</v>
      </c>
      <c r="AF175" s="225">
        <v>0.0</v>
      </c>
      <c r="AG175" s="225">
        <v>0.0</v>
      </c>
      <c r="AH175" s="225">
        <v>0.0</v>
      </c>
      <c r="AI175" s="225">
        <v>11.0</v>
      </c>
      <c r="AJ175" s="225">
        <v>0.0</v>
      </c>
      <c r="AK175" s="225">
        <v>0.0</v>
      </c>
      <c r="AL175" s="225">
        <v>0.0</v>
      </c>
      <c r="AM175" s="225">
        <v>0.0</v>
      </c>
      <c r="AN175" s="225">
        <v>0.0</v>
      </c>
      <c r="AO175" s="225">
        <v>0.0</v>
      </c>
      <c r="AP175" s="309">
        <v>24.0</v>
      </c>
      <c r="AQ175" s="225">
        <v>0.0</v>
      </c>
      <c r="AR175" s="225">
        <v>0.0</v>
      </c>
      <c r="AS175" s="225">
        <v>0.0</v>
      </c>
      <c r="AT175" s="225">
        <v>0.0</v>
      </c>
      <c r="AU175" s="225">
        <v>0.0</v>
      </c>
      <c r="AV175" s="225">
        <v>0.0</v>
      </c>
      <c r="AW175" s="225">
        <v>0.0</v>
      </c>
      <c r="AX175" s="225">
        <v>0.0</v>
      </c>
      <c r="AY175" s="236" t="str">
        <f t="shared" ref="AY175:BS175" si="707">IF(AD175 = 0, "", AD175)</f>
        <v/>
      </c>
      <c r="AZ175" s="227" t="str">
        <f t="shared" si="707"/>
        <v/>
      </c>
      <c r="BA175" s="227" t="str">
        <f t="shared" si="707"/>
        <v/>
      </c>
      <c r="BB175" s="227" t="str">
        <f t="shared" si="707"/>
        <v/>
      </c>
      <c r="BC175" s="227" t="str">
        <f t="shared" si="707"/>
        <v/>
      </c>
      <c r="BD175" s="225" t="str">
        <f t="shared" si="707"/>
        <v>11</v>
      </c>
      <c r="BE175" s="227" t="str">
        <f t="shared" si="707"/>
        <v/>
      </c>
      <c r="BF175" s="227" t="str">
        <f t="shared" si="707"/>
        <v/>
      </c>
      <c r="BG175" s="227" t="str">
        <f t="shared" si="707"/>
        <v/>
      </c>
      <c r="BH175" s="227" t="str">
        <f t="shared" si="707"/>
        <v/>
      </c>
      <c r="BI175" s="227" t="str">
        <f t="shared" si="707"/>
        <v/>
      </c>
      <c r="BJ175" s="227" t="str">
        <f t="shared" si="707"/>
        <v/>
      </c>
      <c r="BK175" s="309" t="str">
        <f t="shared" si="707"/>
        <v>24</v>
      </c>
      <c r="BL175" s="227" t="str">
        <f t="shared" si="707"/>
        <v/>
      </c>
      <c r="BM175" s="227" t="str">
        <f t="shared" si="707"/>
        <v/>
      </c>
      <c r="BN175" s="227" t="str">
        <f t="shared" si="707"/>
        <v/>
      </c>
      <c r="BO175" s="227" t="str">
        <f t="shared" si="707"/>
        <v/>
      </c>
      <c r="BP175" s="227" t="str">
        <f t="shared" si="707"/>
        <v/>
      </c>
      <c r="BQ175" s="227" t="str">
        <f t="shared" si="707"/>
        <v/>
      </c>
      <c r="BR175" s="227" t="str">
        <f t="shared" si="707"/>
        <v/>
      </c>
      <c r="BS175" s="238" t="str">
        <f t="shared" si="707"/>
        <v/>
      </c>
      <c r="BT175" s="239" t="str">
        <f>$AY175*Assembly!Y$4+$AZ175*Assembly!Y$5+$BA175*Assembly!Y$6+$BB175*Assembly!Y$7+$BC175*Assembly!Y$8+$BD175*Assembly!Y$9+$BE175*Assembly!Y$10+$BF175*Assembly!Y$11+$BG175*Assembly!Y$12+$BH175*Assembly!Y$13+$BI175*Assembly!Y$14+$BJ175*Assembly!Y$15+$BK175*Assembly!Y$16+$BL175*Assembly!Y$17+$BM175*Assembly!Y$18+$BN175*Assembly!Y$19+$BO175*Assembly!Y$20+$BP175*Assembly!Y$21+$BQ175*Assembly!Y$22+$BR175*Assembly!Y$23+$BS175*Assembly!Y$24</f>
        <v>426</v>
      </c>
      <c r="BU175" s="225" t="str">
        <f t="shared" si="8"/>
        <v>27</v>
      </c>
      <c r="BV175" s="225" t="str">
        <f>$AY175*Assembly!AC$4+$AZ175*Assembly!AC$5+$BA175*Assembly!AC$6+$BB175*Assembly!AC$7+$BC175*Assembly!AC$8+$BD175*Assembly!AC$9+$BE175*Assembly!AC$10+$BF175*Assembly!AC$11+$BG175*Assembly!AC$12+$BH175*Assembly!AC$13+$BI175*Assembly!AC$14+$BJ175*Assembly!AC$15+$BK175*Assembly!AC$16+$BL175*Assembly!AC$17+$BM175*Assembly!AC$18+$BN175*Assembly!AC$19+$BO175*Assembly!AC$20+$BP175*Assembly!AC$21+$BQ175*Assembly!AC$22+$BR175*Assembly!AC$23+$BS175*Assembly!AC$24</f>
        <v>1,605</v>
      </c>
      <c r="BW175" s="240" t="str">
        <f t="shared" si="9"/>
        <v>3.77</v>
      </c>
      <c r="BX175" s="241" t="str">
        <f t="shared" si="10"/>
        <v>103</v>
      </c>
      <c r="BY175" s="242" t="str">
        <f t="shared" si="11"/>
        <v>58.9</v>
      </c>
      <c r="BZ175" s="225"/>
      <c r="CA175" s="225" t="str">
        <f>$AY175*Assembly!X$4+$AZ175*Assembly!X$5+$BA175*Assembly!X$6+$BB175*Assembly!X$7+$BC175*Assembly!X$8+$BD175*Assembly!X$9+$BE175*Assembly!X$10+$BF175*Assembly!X$11+$BG175*Assembly!X$12+$BH175*Assembly!X$13+$BI175*Assembly!X$14+$BJ175*Assembly!X$15+$BK175*Assembly!X$16+$BL175*Assembly!X$17+$BM175*Assembly!X$18+$BN175*Assembly!X$19+$BO175*Assembly!X$20+$BP175*Assembly!X$21+$BQ175*Assembly!X$22+$BR175*Assembly!X$23+$BS175*Assembly!X$24</f>
        <v>35</v>
      </c>
      <c r="CB175" s="225" t="str">
        <f t="shared" si="12"/>
        <v>5,444</v>
      </c>
      <c r="CC175" s="223" t="str">
        <f t="shared" si="13"/>
        <v>0.0054</v>
      </c>
      <c r="CD175" s="243" t="str">
        <f>$AY175*Assembly!AB$4+$AZ175*Assembly!AB$5+$BA175*Assembly!AB$6+$BB175*Assembly!AB$7+$BC175*Assembly!AB$8+$BD175*Assembly!AB$9+$BE175*Assembly!AB$10+$BF175*Assembly!AB$11+$BG175*Assembly!AB$12+$BH175*Assembly!AB$13+$BI175*Assembly!AB$14+$BJ175*Assembly!AB$15+$BK175*Assembly!AB$16+$BL175*Assembly!AB$17+$BM175*Assembly!AB$18+$BN175*Assembly!AB$19+$BO175*Assembly!AB$20+$BP175*Assembly!AB$21+$BQ175*Assembly!AB$22+$BR175*Assembly!AB$23+$BS175*Assembly!AB$24</f>
        <v>214</v>
      </c>
      <c r="CE175" s="256" t="str">
        <f>$AY175*Assembly!M$4+$AZ175*Assembly!M$5+$BA175*Assembly!M$6+$BB175*Assembly!M$7+$BC175*Assembly!M$8+$BD175*Assembly!M$9+$BE175*Assembly!M$10+$BF175*Assembly!M$11+$BG175*Assembly!M$12+$BH175*Assembly!M$13+$BI175*Assembly!M$14+$BJ175*Assembly!M$15+$BK175*Assembly!M$16+$BL175*Assembly!M$17+$BM175*Assembly!M$18+$BN175*Assembly!M$19+$BO175*Assembly!M$20+$BP175*Assembly!M$21+$BQ175*Assembly!M$22+$BR175*Assembly!M$23+$BS175*Assembly!M$24</f>
        <v>77</v>
      </c>
      <c r="CF175" s="256" t="str">
        <f>$AY175*Assembly!N$4+$AZ175*Assembly!N$5+$BA175*Assembly!N$6+$BB175*Assembly!N$7+$BC175*Assembly!N$8+$BD175*Assembly!N$9+$BE175*Assembly!N$10+$BF175*Assembly!N$11+$BG175*Assembly!N$12+$BH175*Assembly!N$13+$BI175*Assembly!N$14+$BJ175*Assembly!N$15+$BK175*Assembly!N$16+$BL175*Assembly!N$17+$BM175*Assembly!N$18+$BN175*Assembly!N$19+$BO175*Assembly!N$20+$BP175*Assembly!N$21+$BQ175*Assembly!N$22+$BR175*Assembly!N$23+$BS175*Assembly!N$24</f>
        <v>0</v>
      </c>
      <c r="CG175" s="256" t="str">
        <f>$AY175*Assembly!O$4+$AZ175*Assembly!O$5+$BA175*Assembly!O$6+$BB175*Assembly!O$7+$BC175*Assembly!O$8+$BD175*Assembly!O$9+$BE175*Assembly!O$10+$BF175*Assembly!O$11+$BG175*Assembly!O$12+$BH175*Assembly!O$13+$BI175*Assembly!O$14+$BJ175*Assembly!O$15+$BK175*Assembly!O$16+$BL175*Assembly!O$17+$BM175*Assembly!O$18+$BN175*Assembly!O$19+$BO175*Assembly!O$20+$BP175*Assembly!O$21+$BQ175*Assembly!O$22+$BR175*Assembly!O$23+$BS175*Assembly!O$24</f>
        <v>0</v>
      </c>
      <c r="CH175" s="254" t="str">
        <f>$AY175*Assembly!P$4+$AZ175*Assembly!P$5+$BA175*Assembly!P$6+$BB175*Assembly!P$7+$BC175*Assembly!P$8+$BD175*Assembly!P$9+$BE175*Assembly!P$10+$BF175*Assembly!P$11+$BG175*Assembly!P$12+$BH175*Assembly!P$13+$BI175*Assembly!P$14+$BJ175*Assembly!P$15+$BK175*Assembly!P$16+$BL175*Assembly!P$17+$BM175*Assembly!P$18+$BN175*Assembly!P$19+$BO175*Assembly!P$20+$BP175*Assembly!P$21+$BQ175*Assembly!P$22+$BR175*Assembly!P$23+$BS175*Assembly!P$24</f>
        <v>0</v>
      </c>
      <c r="CI175" s="254" t="str">
        <f>$AY175*Assembly!Q$4+$AZ175*Assembly!Q$5+$BA175*Assembly!Q$6+$BB175*Assembly!Q$7+$BC175*Assembly!Q$8+$BD175*Assembly!Q$9+$BE175*Assembly!Q$10+$BF175*Assembly!Q$11+$BG175*Assembly!Q$12+$BH175*Assembly!Q$13+$BI175*Assembly!Q$14+$BJ175*Assembly!Q$15+$BK175*Assembly!Q$16+$BL175*Assembly!Q$17+$BM175*Assembly!Q$18+$BN175*Assembly!Q$19+$BO175*Assembly!Q$20+$BP175*Assembly!Q$21+$BQ175*Assembly!Q$22+$BR175*Assembly!Q$23+$BS175*Assembly!Q$24</f>
        <v>360</v>
      </c>
      <c r="CJ175" s="256" t="str">
        <f>$AY175*Assembly!R$4+$AZ175*Assembly!R$5+$BA175*Assembly!R$6+$BB175*Assembly!R$7+$BC175*Assembly!R$8+$BD175*Assembly!R$9+$BE175*Assembly!R$10+$BF175*Assembly!R$11+$BG175*Assembly!R$12+$BH175*Assembly!R$13+$BI175*Assembly!R$14+$BJ175*Assembly!R$15+$BK175*Assembly!R$16+$BL175*Assembly!R$17+$BM175*Assembly!R$18+$BN175*Assembly!R$19+$BO175*Assembly!R$20+$BP175*Assembly!R$21+$BQ175*Assembly!R$22+$BR175*Assembly!R$23+$BS175*Assembly!R$24</f>
        <v>0</v>
      </c>
      <c r="CK175" s="254" t="str">
        <f>$AY175*Assembly!S$4+$AZ175*Assembly!S$5+$BA175*Assembly!S$6+$BB175*Assembly!S$7+$BC175*Assembly!S$8+$BD175*Assembly!S$9+$BE175*Assembly!S$10+$BF175*Assembly!S$11+$BG175*Assembly!S$12+$BH175*Assembly!S$13+$BI175*Assembly!S$14+$BJ175*Assembly!S$15+$BK175*Assembly!S$16+$BL175*Assembly!S$17+$BM175*Assembly!S$18+$BN175*Assembly!S$19+$BO175*Assembly!S$20+$BP175*Assembly!S$21+$BQ175*Assembly!S$22+$BR175*Assembly!S$23+$BS175*Assembly!S$24</f>
        <v>0</v>
      </c>
      <c r="CL175" s="254" t="str">
        <f>$AY175*Assembly!T$4+$AZ175*Assembly!T$5+$BA175*Assembly!T$6+$BB175*Assembly!T$7+$BC175*Assembly!T$8+$BD175*Assembly!T$9+$BE175*Assembly!T$10+$BF175*Assembly!T$11+$BG175*Assembly!T$12+$BH175*Assembly!T$13+$BI175*Assembly!T$14+$BJ175*Assembly!T$15+$BK175*Assembly!T$16+$BL175*Assembly!T$17+$BM175*Assembly!T$18+$BN175*Assembly!T$19+$BO175*Assembly!T$20+$BP175*Assembly!T$21+$BQ175*Assembly!T$22+$BR175*Assembly!T$23+$BS175*Assembly!T$24</f>
        <v>0</v>
      </c>
      <c r="CM175" s="254" t="str">
        <f>$AY175*Assembly!U$4+$AZ175*Assembly!U$5+$BA175*Assembly!U$6+$BB175*Assembly!U$7+$BC175*Assembly!U$8+$BD175*Assembly!U$9+$BE175*Assembly!U$10+$BF175*Assembly!U$11+$BG175*Assembly!U$12+$BH175*Assembly!U$13+$BI175*Assembly!U$14+$BJ175*Assembly!U$15+$BK175*Assembly!U$16+$BL175*Assembly!U$17+$BM175*Assembly!U$18+$BN175*Assembly!U$19+$BO175*Assembly!U$20+$BP175*Assembly!U$21+$BQ175*Assembly!U$22+$BR175*Assembly!U$23+$BS175*Assembly!U$24</f>
        <v>0</v>
      </c>
      <c r="CN175" s="256" t="str">
        <f>$AY175*Assembly!V$4+$AZ175*Assembly!V$5+$BA175*Assembly!V$6+$BB175*Assembly!V$7+$BC175*Assembly!V$8+$BD175*Assembly!V$9+$BE175*Assembly!V$10+$BF175*Assembly!V$11+$BG175*Assembly!V$12+$BH175*Assembly!V$13+$BI175*Assembly!V$14+$BJ175*Assembly!V$15+$BK175*Assembly!V$16+$BL175*Assembly!V$17+$BM175*Assembly!V$18+$BN175*Assembly!V$19+$BO175*Assembly!V$20+$BP175*Assembly!V$21+$BQ175*Assembly!V$22+$BR175*Assembly!V$23+$BS175*Assembly!V$24</f>
        <v>0</v>
      </c>
      <c r="CO175" s="256" t="str">
        <f>CE175*Refining!$F$3</f>
        <v>138</v>
      </c>
      <c r="CP175" s="256" t="str">
        <f>CF175*Refining!$F$4</f>
        <v>0</v>
      </c>
      <c r="CQ175" s="256" t="str">
        <f>CG175*Refining!$F$5</f>
        <v>0</v>
      </c>
      <c r="CR175" s="256" t="str">
        <f>CH175*Refining!$F$6</f>
        <v>0</v>
      </c>
      <c r="CS175" s="256" t="str">
        <f>CI175*Refining!$F$7</f>
        <v>643</v>
      </c>
      <c r="CT175" s="256" t="str">
        <f>CJ175*Refining!$F$8</f>
        <v>0</v>
      </c>
      <c r="CU175" s="256" t="str">
        <f>CK175*Refining!$F$9</f>
        <v>0</v>
      </c>
      <c r="CV175" s="256" t="str">
        <f>CL175*Refining!$F$10</f>
        <v>0</v>
      </c>
      <c r="CW175" s="256" t="str">
        <f>CM175*Refining!$F$11</f>
        <v>0</v>
      </c>
      <c r="CX175" s="256" t="str">
        <f>CN175*Refining!$F$12</f>
        <v>0</v>
      </c>
      <c r="CY175" s="248" t="str">
        <f t="shared" ref="CY175:DR175" si="708">IF(CE175 = 0, "", CE175)</f>
        <v>77</v>
      </c>
      <c r="CZ175" s="245" t="str">
        <f t="shared" si="708"/>
        <v/>
      </c>
      <c r="DA175" s="245" t="str">
        <f t="shared" si="708"/>
        <v/>
      </c>
      <c r="DB175" s="245" t="str">
        <f t="shared" si="708"/>
        <v/>
      </c>
      <c r="DC175" s="245" t="str">
        <f t="shared" si="708"/>
        <v>360</v>
      </c>
      <c r="DD175" s="245" t="str">
        <f t="shared" si="708"/>
        <v/>
      </c>
      <c r="DE175" s="245" t="str">
        <f t="shared" si="708"/>
        <v/>
      </c>
      <c r="DF175" s="245" t="str">
        <f t="shared" si="708"/>
        <v/>
      </c>
      <c r="DG175" s="245" t="str">
        <f t="shared" si="708"/>
        <v/>
      </c>
      <c r="DH175" s="246" t="str">
        <f t="shared" si="708"/>
        <v/>
      </c>
      <c r="DI175" s="248" t="str">
        <f t="shared" si="708"/>
        <v>138</v>
      </c>
      <c r="DJ175" s="245" t="str">
        <f t="shared" si="708"/>
        <v/>
      </c>
      <c r="DK175" s="245" t="str">
        <f t="shared" si="708"/>
        <v/>
      </c>
      <c r="DL175" s="245" t="str">
        <f t="shared" si="708"/>
        <v/>
      </c>
      <c r="DM175" s="249" t="str">
        <f t="shared" si="708"/>
        <v>643</v>
      </c>
      <c r="DN175" s="245" t="str">
        <f t="shared" si="708"/>
        <v/>
      </c>
      <c r="DO175" s="245" t="str">
        <f t="shared" si="708"/>
        <v/>
      </c>
      <c r="DP175" s="245" t="str">
        <f t="shared" si="708"/>
        <v/>
      </c>
      <c r="DQ175" s="245" t="str">
        <f t="shared" si="708"/>
        <v/>
      </c>
      <c r="DR175" s="246" t="str">
        <f t="shared" si="708"/>
        <v/>
      </c>
      <c r="DS175" s="248" t="str">
        <f t="shared" si="15"/>
        <v>437</v>
      </c>
      <c r="DT175" s="249" t="str">
        <f t="shared" si="16"/>
        <v>780</v>
      </c>
      <c r="DU175" s="225" t="str">
        <f>CY175*'Ores &amp; Ingots'!$C$3+CZ175*'Ores &amp; Ingots'!$C$4+DA175*'Ores &amp; Ingots'!$C$5+DB175*'Ores &amp; Ingots'!$C$6+DC175*'Ores &amp; Ingots'!$C$7+DD175*'Ores &amp; Ingots'!$C$8+DE175*'Ores &amp; Ingots'!$C$9+DF175*'Ores &amp; Ingots'!$C$10+DG175*'Ores &amp; Ingots'!$C$11+DH175*'Ores &amp; Ingots'!$C$12</f>
        <v>164</v>
      </c>
      <c r="DV175" s="225" t="str">
        <f>DI175*'Ores &amp; Ingots'!$B$3+DJ175*'Ores &amp; Ingots'!$B$4+DK175*'Ores &amp; Ingots'!$B$5+DL175*'Ores &amp; Ingots'!$B$6+DM175*'Ores &amp; Ingots'!$B$7+DN175*'Ores &amp; Ingots'!$B$8+DO175*'Ores &amp; Ingots'!$B$9+DP175*'Ores &amp; Ingots'!$B$10+DQ175*'Ores &amp; Ingots'!$B$11+DR175*'Ores &amp; Ingots'!$B$12</f>
        <v>289</v>
      </c>
      <c r="DW175" s="249" t="str">
        <f>CY175*Refining!$G$3+CZ175*Refining!$G$4+DA175*Refining!$G$5+DB175*Refining!$G$6+DC175*Refining!$G$7+DD175*Refining!$G$8+DE175*Refining!$G$9+DF175*Refining!$G$10+DG175*Refining!$G$11+DH175*Refining!$G$12</f>
        <v>302</v>
      </c>
      <c r="DX175" s="249" t="str">
        <f t="shared" si="17"/>
        <v>46,976</v>
      </c>
      <c r="DY175" s="250" t="str">
        <f t="shared" si="18"/>
        <v>0.0470</v>
      </c>
      <c r="DZ175" s="248" t="str">
        <f t="shared" si="19"/>
        <v>342</v>
      </c>
      <c r="EA175" s="251" t="str">
        <f t="shared" ref="EA175:EB175" si="709">DZ175/60</f>
        <v>5.7</v>
      </c>
      <c r="EB175" s="251" t="str">
        <f t="shared" si="709"/>
        <v>0.1</v>
      </c>
      <c r="EC175" s="543" t="str">
        <f t="shared" si="21"/>
        <v>0.00</v>
      </c>
      <c r="ED175" s="248" t="str">
        <f t="shared" si="22"/>
        <v>52,421</v>
      </c>
      <c r="EE175" s="251" t="str">
        <f t="shared" ref="EE175:EF175" si="710">ED175/1000</f>
        <v>52.4</v>
      </c>
      <c r="EF175" s="252" t="str">
        <f t="shared" si="710"/>
        <v>0.05</v>
      </c>
      <c r="EG175" s="544" t="str">
        <f t="shared" si="24"/>
        <v>0.0524</v>
      </c>
      <c r="EH175" s="225">
        <v>61.0</v>
      </c>
    </row>
    <row r="176" hidden="1">
      <c r="A176" s="33"/>
      <c r="B176" s="226" t="s">
        <v>1034</v>
      </c>
      <c r="C176" s="227" t="s">
        <v>886</v>
      </c>
      <c r="D176" s="227">
        <v>1.0</v>
      </c>
      <c r="E176" s="227">
        <v>1.0</v>
      </c>
      <c r="F176" s="227">
        <v>2.0</v>
      </c>
      <c r="G176" s="228" t="str">
        <f t="shared" si="5"/>
        <v>31.3</v>
      </c>
      <c r="H176" s="229">
        <v>6.0</v>
      </c>
      <c r="I176" s="229">
        <v>6.0</v>
      </c>
      <c r="J176" s="229" t="str">
        <f>H176/Main!$D$9</f>
        <v>6</v>
      </c>
      <c r="K176" s="229" t="str">
        <f>I176/Main!$D$10</f>
        <v>6</v>
      </c>
      <c r="L176" s="229" t="str">
        <f t="shared" si="6"/>
        <v>1</v>
      </c>
      <c r="M176" s="229">
        <v>1.0</v>
      </c>
      <c r="N176" s="230"/>
      <c r="O176" s="230"/>
      <c r="P176" s="230"/>
      <c r="Q176" s="231"/>
      <c r="R176" s="230"/>
      <c r="S176" s="232"/>
      <c r="T176" s="232"/>
      <c r="U176" s="230"/>
      <c r="V176" s="230"/>
      <c r="W176" s="232"/>
      <c r="X176" s="232"/>
      <c r="Y176" s="230"/>
      <c r="Z176" s="230"/>
      <c r="AA176" s="230"/>
      <c r="AB176" s="230"/>
      <c r="AC176" s="334" t="s">
        <v>18</v>
      </c>
      <c r="AD176" s="225">
        <v>0.0</v>
      </c>
      <c r="AE176" s="225">
        <v>0.0</v>
      </c>
      <c r="AF176" s="225">
        <v>0.0</v>
      </c>
      <c r="AG176" s="225">
        <v>0.0</v>
      </c>
      <c r="AH176" s="225">
        <v>0.0</v>
      </c>
      <c r="AI176" s="225">
        <v>15.0</v>
      </c>
      <c r="AJ176" s="225">
        <v>0.0</v>
      </c>
      <c r="AK176" s="225">
        <v>0.0</v>
      </c>
      <c r="AL176" s="225">
        <v>0.0</v>
      </c>
      <c r="AM176" s="225">
        <v>0.0</v>
      </c>
      <c r="AN176" s="225">
        <v>0.0</v>
      </c>
      <c r="AO176" s="225">
        <v>0.0</v>
      </c>
      <c r="AP176" s="309">
        <v>40.0</v>
      </c>
      <c r="AQ176" s="225">
        <v>0.0</v>
      </c>
      <c r="AR176" s="225">
        <v>0.0</v>
      </c>
      <c r="AS176" s="225">
        <v>0.0</v>
      </c>
      <c r="AT176" s="225">
        <v>0.0</v>
      </c>
      <c r="AU176" s="225">
        <v>0.0</v>
      </c>
      <c r="AV176" s="225">
        <v>0.0</v>
      </c>
      <c r="AW176" s="225">
        <v>0.0</v>
      </c>
      <c r="AX176" s="225">
        <v>0.0</v>
      </c>
      <c r="AY176" s="236" t="str">
        <f t="shared" ref="AY176:BS176" si="711">IF(AD176 = 0, "", AD176)</f>
        <v/>
      </c>
      <c r="AZ176" s="227" t="str">
        <f t="shared" si="711"/>
        <v/>
      </c>
      <c r="BA176" s="227" t="str">
        <f t="shared" si="711"/>
        <v/>
      </c>
      <c r="BB176" s="227" t="str">
        <f t="shared" si="711"/>
        <v/>
      </c>
      <c r="BC176" s="227" t="str">
        <f t="shared" si="711"/>
        <v/>
      </c>
      <c r="BD176" s="225" t="str">
        <f t="shared" si="711"/>
        <v>15</v>
      </c>
      <c r="BE176" s="227" t="str">
        <f t="shared" si="711"/>
        <v/>
      </c>
      <c r="BF176" s="227" t="str">
        <f t="shared" si="711"/>
        <v/>
      </c>
      <c r="BG176" s="227" t="str">
        <f t="shared" si="711"/>
        <v/>
      </c>
      <c r="BH176" s="227" t="str">
        <f t="shared" si="711"/>
        <v/>
      </c>
      <c r="BI176" s="227" t="str">
        <f t="shared" si="711"/>
        <v/>
      </c>
      <c r="BJ176" s="227" t="str">
        <f t="shared" si="711"/>
        <v/>
      </c>
      <c r="BK176" s="309" t="str">
        <f t="shared" si="711"/>
        <v>40</v>
      </c>
      <c r="BL176" s="227" t="str">
        <f t="shared" si="711"/>
        <v/>
      </c>
      <c r="BM176" s="227" t="str">
        <f t="shared" si="711"/>
        <v/>
      </c>
      <c r="BN176" s="227" t="str">
        <f t="shared" si="711"/>
        <v/>
      </c>
      <c r="BO176" s="227" t="str">
        <f t="shared" si="711"/>
        <v/>
      </c>
      <c r="BP176" s="227" t="str">
        <f t="shared" si="711"/>
        <v/>
      </c>
      <c r="BQ176" s="227" t="str">
        <f t="shared" si="711"/>
        <v/>
      </c>
      <c r="BR176" s="227" t="str">
        <f t="shared" si="711"/>
        <v/>
      </c>
      <c r="BS176" s="238" t="str">
        <f t="shared" si="711"/>
        <v/>
      </c>
      <c r="BT176" s="239" t="str">
        <f>$AY176*Assembly!Y$4+$AZ176*Assembly!Y$5+$BA176*Assembly!Y$6+$BB176*Assembly!Y$7+$BC176*Assembly!Y$8+$BD176*Assembly!Y$9+$BE176*Assembly!Y$10+$BF176*Assembly!Y$11+$BG176*Assembly!Y$12+$BH176*Assembly!Y$13+$BI176*Assembly!Y$14+$BJ176*Assembly!Y$15+$BK176*Assembly!Y$16+$BL176*Assembly!Y$17+$BM176*Assembly!Y$18+$BN176*Assembly!Y$19+$BO176*Assembly!Y$20+$BP176*Assembly!Y$21+$BQ176*Assembly!Y$22+$BR176*Assembly!Y$23+$BS176*Assembly!Y$24</f>
        <v>690</v>
      </c>
      <c r="BU176" s="225" t="str">
        <f t="shared" si="8"/>
        <v>22</v>
      </c>
      <c r="BV176" s="225" t="str">
        <f>$AY176*Assembly!AC$4+$AZ176*Assembly!AC$5+$BA176*Assembly!AC$6+$BB176*Assembly!AC$7+$BC176*Assembly!AC$8+$BD176*Assembly!AC$9+$BE176*Assembly!AC$10+$BF176*Assembly!AC$11+$BG176*Assembly!AC$12+$BH176*Assembly!AC$13+$BI176*Assembly!AC$14+$BJ176*Assembly!AC$15+$BK176*Assembly!AC$16+$BL176*Assembly!AC$17+$BM176*Assembly!AC$18+$BN176*Assembly!AC$19+$BO176*Assembly!AC$20+$BP176*Assembly!AC$21+$BQ176*Assembly!AC$22+$BR176*Assembly!AC$23+$BS176*Assembly!AC$24</f>
        <v>2,625</v>
      </c>
      <c r="BW176" s="240" t="str">
        <f t="shared" si="9"/>
        <v>3.80</v>
      </c>
      <c r="BX176" s="241" t="str">
        <f t="shared" si="10"/>
        <v>84</v>
      </c>
      <c r="BY176" s="242" t="str">
        <f t="shared" si="11"/>
        <v>118.9</v>
      </c>
      <c r="BZ176" s="225"/>
      <c r="CA176" s="225" t="str">
        <f>$AY176*Assembly!X$4+$AZ176*Assembly!X$5+$BA176*Assembly!X$6+$BB176*Assembly!X$7+$BC176*Assembly!X$8+$BD176*Assembly!X$9+$BE176*Assembly!X$10+$BF176*Assembly!X$11+$BG176*Assembly!X$12+$BH176*Assembly!X$13+$BI176*Assembly!X$14+$BJ176*Assembly!X$15+$BK176*Assembly!X$16+$BL176*Assembly!X$17+$BM176*Assembly!X$18+$BN176*Assembly!X$19+$BO176*Assembly!X$20+$BP176*Assembly!X$21+$BQ176*Assembly!X$22+$BR176*Assembly!X$23+$BS176*Assembly!X$24</f>
        <v>55</v>
      </c>
      <c r="CB176" s="225" t="str">
        <f t="shared" si="12"/>
        <v>8,556</v>
      </c>
      <c r="CC176" s="223" t="str">
        <f t="shared" si="13"/>
        <v>0.0086</v>
      </c>
      <c r="CD176" s="243" t="str">
        <f>$AY176*Assembly!AB$4+$AZ176*Assembly!AB$5+$BA176*Assembly!AB$6+$BB176*Assembly!AB$7+$BC176*Assembly!AB$8+$BD176*Assembly!AB$9+$BE176*Assembly!AB$10+$BF176*Assembly!AB$11+$BG176*Assembly!AB$12+$BH176*Assembly!AB$13+$BI176*Assembly!AB$14+$BJ176*Assembly!AB$15+$BK176*Assembly!AB$16+$BL176*Assembly!AB$17+$BM176*Assembly!AB$18+$BN176*Assembly!AB$19+$BO176*Assembly!AB$20+$BP176*Assembly!AB$21+$BQ176*Assembly!AB$22+$BR176*Assembly!AB$23+$BS176*Assembly!AB$24</f>
        <v>350</v>
      </c>
      <c r="CE176" s="231" t="str">
        <f>$AY176*Assembly!M$4+$AZ176*Assembly!M$5+$BA176*Assembly!M$6+$BB176*Assembly!M$7+$BC176*Assembly!M$8+$BD176*Assembly!M$9+$BE176*Assembly!M$10+$BF176*Assembly!M$11+$BG176*Assembly!M$12+$BH176*Assembly!M$13+$BI176*Assembly!M$14+$BJ176*Assembly!M$15+$BK176*Assembly!M$16+$BL176*Assembly!M$17+$BM176*Assembly!M$18+$BN176*Assembly!M$19+$BO176*Assembly!M$20+$BP176*Assembly!M$21+$BQ176*Assembly!M$22+$BR176*Assembly!M$23+$BS176*Assembly!M$24</f>
        <v>105</v>
      </c>
      <c r="CF176" s="231" t="str">
        <f>$AY176*Assembly!N$4+$AZ176*Assembly!N$5+$BA176*Assembly!N$6+$BB176*Assembly!N$7+$BC176*Assembly!N$8+$BD176*Assembly!N$9+$BE176*Assembly!N$10+$BF176*Assembly!N$11+$BG176*Assembly!N$12+$BH176*Assembly!N$13+$BI176*Assembly!N$14+$BJ176*Assembly!N$15+$BK176*Assembly!N$16+$BL176*Assembly!N$17+$BM176*Assembly!N$18+$BN176*Assembly!N$19+$BO176*Assembly!N$20+$BP176*Assembly!N$21+$BQ176*Assembly!N$22+$BR176*Assembly!N$23+$BS176*Assembly!N$24</f>
        <v>0</v>
      </c>
      <c r="CG176" s="231" t="str">
        <f>$AY176*Assembly!O$4+$AZ176*Assembly!O$5+$BA176*Assembly!O$6+$BB176*Assembly!O$7+$BC176*Assembly!O$8+$BD176*Assembly!O$9+$BE176*Assembly!O$10+$BF176*Assembly!O$11+$BG176*Assembly!O$12+$BH176*Assembly!O$13+$BI176*Assembly!O$14+$BJ176*Assembly!O$15+$BK176*Assembly!O$16+$BL176*Assembly!O$17+$BM176*Assembly!O$18+$BN176*Assembly!O$19+$BO176*Assembly!O$20+$BP176*Assembly!O$21+$BQ176*Assembly!O$22+$BR176*Assembly!O$23+$BS176*Assembly!O$24</f>
        <v>0</v>
      </c>
      <c r="CH176" s="229" t="str">
        <f>$AY176*Assembly!P$4+$AZ176*Assembly!P$5+$BA176*Assembly!P$6+$BB176*Assembly!P$7+$BC176*Assembly!P$8+$BD176*Assembly!P$9+$BE176*Assembly!P$10+$BF176*Assembly!P$11+$BG176*Assembly!P$12+$BH176*Assembly!P$13+$BI176*Assembly!P$14+$BJ176*Assembly!P$15+$BK176*Assembly!P$16+$BL176*Assembly!P$17+$BM176*Assembly!P$18+$BN176*Assembly!P$19+$BO176*Assembly!P$20+$BP176*Assembly!P$21+$BQ176*Assembly!P$22+$BR176*Assembly!P$23+$BS176*Assembly!P$24</f>
        <v>0</v>
      </c>
      <c r="CI176" s="229" t="str">
        <f>$AY176*Assembly!Q$4+$AZ176*Assembly!Q$5+$BA176*Assembly!Q$6+$BB176*Assembly!Q$7+$BC176*Assembly!Q$8+$BD176*Assembly!Q$9+$BE176*Assembly!Q$10+$BF176*Assembly!Q$11+$BG176*Assembly!Q$12+$BH176*Assembly!Q$13+$BI176*Assembly!Q$14+$BJ176*Assembly!Q$15+$BK176*Assembly!Q$16+$BL176*Assembly!Q$17+$BM176*Assembly!Q$18+$BN176*Assembly!Q$19+$BO176*Assembly!Q$20+$BP176*Assembly!Q$21+$BQ176*Assembly!Q$22+$BR176*Assembly!Q$23+$BS176*Assembly!Q$24</f>
        <v>600</v>
      </c>
      <c r="CJ176" s="231" t="str">
        <f>$AY176*Assembly!R$4+$AZ176*Assembly!R$5+$BA176*Assembly!R$6+$BB176*Assembly!R$7+$BC176*Assembly!R$8+$BD176*Assembly!R$9+$BE176*Assembly!R$10+$BF176*Assembly!R$11+$BG176*Assembly!R$12+$BH176*Assembly!R$13+$BI176*Assembly!R$14+$BJ176*Assembly!R$15+$BK176*Assembly!R$16+$BL176*Assembly!R$17+$BM176*Assembly!R$18+$BN176*Assembly!R$19+$BO176*Assembly!R$20+$BP176*Assembly!R$21+$BQ176*Assembly!R$22+$BR176*Assembly!R$23+$BS176*Assembly!R$24</f>
        <v>0</v>
      </c>
      <c r="CK176" s="229" t="str">
        <f>$AY176*Assembly!S$4+$AZ176*Assembly!S$5+$BA176*Assembly!S$6+$BB176*Assembly!S$7+$BC176*Assembly!S$8+$BD176*Assembly!S$9+$BE176*Assembly!S$10+$BF176*Assembly!S$11+$BG176*Assembly!S$12+$BH176*Assembly!S$13+$BI176*Assembly!S$14+$BJ176*Assembly!S$15+$BK176*Assembly!S$16+$BL176*Assembly!S$17+$BM176*Assembly!S$18+$BN176*Assembly!S$19+$BO176*Assembly!S$20+$BP176*Assembly!S$21+$BQ176*Assembly!S$22+$BR176*Assembly!S$23+$BS176*Assembly!S$24</f>
        <v>0</v>
      </c>
      <c r="CL176" s="229" t="str">
        <f>$AY176*Assembly!T$4+$AZ176*Assembly!T$5+$BA176*Assembly!T$6+$BB176*Assembly!T$7+$BC176*Assembly!T$8+$BD176*Assembly!T$9+$BE176*Assembly!T$10+$BF176*Assembly!T$11+$BG176*Assembly!T$12+$BH176*Assembly!T$13+$BI176*Assembly!T$14+$BJ176*Assembly!T$15+$BK176*Assembly!T$16+$BL176*Assembly!T$17+$BM176*Assembly!T$18+$BN176*Assembly!T$19+$BO176*Assembly!T$20+$BP176*Assembly!T$21+$BQ176*Assembly!T$22+$BR176*Assembly!T$23+$BS176*Assembly!T$24</f>
        <v>0</v>
      </c>
      <c r="CM176" s="229" t="str">
        <f>$AY176*Assembly!U$4+$AZ176*Assembly!U$5+$BA176*Assembly!U$6+$BB176*Assembly!U$7+$BC176*Assembly!U$8+$BD176*Assembly!U$9+$BE176*Assembly!U$10+$BF176*Assembly!U$11+$BG176*Assembly!U$12+$BH176*Assembly!U$13+$BI176*Assembly!U$14+$BJ176*Assembly!U$15+$BK176*Assembly!U$16+$BL176*Assembly!U$17+$BM176*Assembly!U$18+$BN176*Assembly!U$19+$BO176*Assembly!U$20+$BP176*Assembly!U$21+$BQ176*Assembly!U$22+$BR176*Assembly!U$23+$BS176*Assembly!U$24</f>
        <v>0</v>
      </c>
      <c r="CN176" s="231" t="str">
        <f>$AY176*Assembly!V$4+$AZ176*Assembly!V$5+$BA176*Assembly!V$6+$BB176*Assembly!V$7+$BC176*Assembly!V$8+$BD176*Assembly!V$9+$BE176*Assembly!V$10+$BF176*Assembly!V$11+$BG176*Assembly!V$12+$BH176*Assembly!V$13+$BI176*Assembly!V$14+$BJ176*Assembly!V$15+$BK176*Assembly!V$16+$BL176*Assembly!V$17+$BM176*Assembly!V$18+$BN176*Assembly!V$19+$BO176*Assembly!V$20+$BP176*Assembly!V$21+$BQ176*Assembly!V$22+$BR176*Assembly!V$23+$BS176*Assembly!V$24</f>
        <v>0</v>
      </c>
      <c r="CO176" s="231" t="str">
        <f>CE176*Refining!$F$3</f>
        <v>188</v>
      </c>
      <c r="CP176" s="231" t="str">
        <f>CF176*Refining!$F$4</f>
        <v>0</v>
      </c>
      <c r="CQ176" s="231" t="str">
        <f>CG176*Refining!$F$5</f>
        <v>0</v>
      </c>
      <c r="CR176" s="231" t="str">
        <f>CH176*Refining!$F$6</f>
        <v>0</v>
      </c>
      <c r="CS176" s="231" t="str">
        <f>CI176*Refining!$F$7</f>
        <v>1,071</v>
      </c>
      <c r="CT176" s="231" t="str">
        <f>CJ176*Refining!$F$8</f>
        <v>0</v>
      </c>
      <c r="CU176" s="231" t="str">
        <f>CK176*Refining!$F$9</f>
        <v>0</v>
      </c>
      <c r="CV176" s="231" t="str">
        <f>CL176*Refining!$F$10</f>
        <v>0</v>
      </c>
      <c r="CW176" s="231" t="str">
        <f>CM176*Refining!$F$11</f>
        <v>0</v>
      </c>
      <c r="CX176" s="231" t="str">
        <f>CN176*Refining!$F$12</f>
        <v>0</v>
      </c>
      <c r="CY176" s="248" t="str">
        <f t="shared" ref="CY176:DR176" si="712">IF(CE176 = 0, "", CE176)</f>
        <v>105</v>
      </c>
      <c r="CZ176" s="245" t="str">
        <f t="shared" si="712"/>
        <v/>
      </c>
      <c r="DA176" s="245" t="str">
        <f t="shared" si="712"/>
        <v/>
      </c>
      <c r="DB176" s="245" t="str">
        <f t="shared" si="712"/>
        <v/>
      </c>
      <c r="DC176" s="245" t="str">
        <f t="shared" si="712"/>
        <v>600</v>
      </c>
      <c r="DD176" s="245" t="str">
        <f t="shared" si="712"/>
        <v/>
      </c>
      <c r="DE176" s="245" t="str">
        <f t="shared" si="712"/>
        <v/>
      </c>
      <c r="DF176" s="245" t="str">
        <f t="shared" si="712"/>
        <v/>
      </c>
      <c r="DG176" s="245" t="str">
        <f t="shared" si="712"/>
        <v/>
      </c>
      <c r="DH176" s="246" t="str">
        <f t="shared" si="712"/>
        <v/>
      </c>
      <c r="DI176" s="248" t="str">
        <f t="shared" si="712"/>
        <v>188</v>
      </c>
      <c r="DJ176" s="245" t="str">
        <f t="shared" si="712"/>
        <v/>
      </c>
      <c r="DK176" s="245" t="str">
        <f t="shared" si="712"/>
        <v/>
      </c>
      <c r="DL176" s="245" t="str">
        <f t="shared" si="712"/>
        <v/>
      </c>
      <c r="DM176" s="249" t="str">
        <f t="shared" si="712"/>
        <v>1,071</v>
      </c>
      <c r="DN176" s="245" t="str">
        <f t="shared" si="712"/>
        <v/>
      </c>
      <c r="DO176" s="245" t="str">
        <f t="shared" si="712"/>
        <v/>
      </c>
      <c r="DP176" s="245" t="str">
        <f t="shared" si="712"/>
        <v/>
      </c>
      <c r="DQ176" s="245" t="str">
        <f t="shared" si="712"/>
        <v/>
      </c>
      <c r="DR176" s="246" t="str">
        <f t="shared" si="712"/>
        <v/>
      </c>
      <c r="DS176" s="248" t="str">
        <f t="shared" si="15"/>
        <v>705</v>
      </c>
      <c r="DT176" s="249" t="str">
        <f t="shared" si="16"/>
        <v>1,259</v>
      </c>
      <c r="DU176" s="225" t="str">
        <f>CY176*'Ores &amp; Ingots'!$C$3+CZ176*'Ores &amp; Ingots'!$C$4+DA176*'Ores &amp; Ingots'!$C$5+DB176*'Ores &amp; Ingots'!$C$6+DC176*'Ores &amp; Ingots'!$C$7+DD176*'Ores &amp; Ingots'!$C$8+DE176*'Ores &amp; Ingots'!$C$9+DF176*'Ores &amp; Ingots'!$C$10+DG176*'Ores &amp; Ingots'!$C$11+DH176*'Ores &amp; Ingots'!$C$12</f>
        <v>271</v>
      </c>
      <c r="DV176" s="225" t="str">
        <f>DI176*'Ores &amp; Ingots'!$B$3+DJ176*'Ores &amp; Ingots'!$B$4+DK176*'Ores &amp; Ingots'!$B$5+DL176*'Ores &amp; Ingots'!$B$6+DM176*'Ores &amp; Ingots'!$B$7+DN176*'Ores &amp; Ingots'!$B$8+DO176*'Ores &amp; Ingots'!$B$9+DP176*'Ores &amp; Ingots'!$B$10+DQ176*'Ores &amp; Ingots'!$B$11+DR176*'Ores &amp; Ingots'!$B$12</f>
        <v>466</v>
      </c>
      <c r="DW176" s="249" t="str">
        <f>CY176*Refining!$G$3+CZ176*Refining!$G$4+DA176*Refining!$G$5+DB176*Refining!$G$6+DC176*Refining!$G$7+DD176*Refining!$G$8+DE176*Refining!$G$9+DF176*Refining!$G$10+DG176*Refining!$G$11+DH176*Refining!$G$12</f>
        <v>502</v>
      </c>
      <c r="DX176" s="249" t="str">
        <f t="shared" si="17"/>
        <v>78,045</v>
      </c>
      <c r="DY176" s="250" t="str">
        <f t="shared" si="18"/>
        <v>0.0780</v>
      </c>
      <c r="DZ176" s="248" t="str">
        <f t="shared" si="19"/>
        <v>563</v>
      </c>
      <c r="EA176" s="251" t="str">
        <f t="shared" ref="EA176:EB176" si="713">DZ176/60</f>
        <v>9.4</v>
      </c>
      <c r="EB176" s="251" t="str">
        <f t="shared" si="713"/>
        <v>0.2</v>
      </c>
      <c r="EC176" s="543" t="str">
        <f t="shared" si="21"/>
        <v>0.01</v>
      </c>
      <c r="ED176" s="248" t="str">
        <f t="shared" si="22"/>
        <v>86,600</v>
      </c>
      <c r="EE176" s="251" t="str">
        <f t="shared" ref="EE176:EF176" si="714">ED176/1000</f>
        <v>86.6</v>
      </c>
      <c r="EF176" s="252" t="str">
        <f t="shared" si="714"/>
        <v>0.09</v>
      </c>
      <c r="EG176" s="544" t="str">
        <f t="shared" si="24"/>
        <v>0.0866</v>
      </c>
      <c r="EH176" s="225">
        <v>55.0</v>
      </c>
    </row>
    <row r="177" hidden="1">
      <c r="A177" s="33"/>
      <c r="B177" s="226" t="s">
        <v>1035</v>
      </c>
      <c r="C177" s="227" t="s">
        <v>886</v>
      </c>
      <c r="D177" s="227">
        <v>1.0</v>
      </c>
      <c r="E177" s="227">
        <v>1.0</v>
      </c>
      <c r="F177" s="227">
        <v>1.0</v>
      </c>
      <c r="G177" s="253" t="str">
        <f t="shared" si="5"/>
        <v>15.6</v>
      </c>
      <c r="H177" s="254">
        <v>6.0</v>
      </c>
      <c r="I177" s="254">
        <v>6.0</v>
      </c>
      <c r="J177" s="254" t="str">
        <f>H177/Main!$D$9</f>
        <v>6</v>
      </c>
      <c r="K177" s="254" t="str">
        <f>I177/Main!$D$10</f>
        <v>6</v>
      </c>
      <c r="L177" s="254" t="str">
        <f t="shared" si="6"/>
        <v>1</v>
      </c>
      <c r="M177" s="254">
        <v>1.0</v>
      </c>
      <c r="N177" s="255"/>
      <c r="O177" s="255"/>
      <c r="P177" s="255"/>
      <c r="Q177" s="256"/>
      <c r="R177" s="255"/>
      <c r="S177" s="257"/>
      <c r="T177" s="257"/>
      <c r="U177" s="255"/>
      <c r="V177" s="255"/>
      <c r="W177" s="350"/>
      <c r="X177" s="257"/>
      <c r="Y177" s="255"/>
      <c r="Z177" s="255"/>
      <c r="AA177" s="255"/>
      <c r="AB177" s="255"/>
      <c r="AC177" s="351" t="s">
        <v>18</v>
      </c>
      <c r="AD177" s="225">
        <v>0.0</v>
      </c>
      <c r="AE177" s="225">
        <v>0.0</v>
      </c>
      <c r="AF177" s="225">
        <v>0.0</v>
      </c>
      <c r="AG177" s="225">
        <v>0.0</v>
      </c>
      <c r="AH177" s="225">
        <v>0.0</v>
      </c>
      <c r="AI177" s="225">
        <v>9.0</v>
      </c>
      <c r="AJ177" s="225">
        <v>0.0</v>
      </c>
      <c r="AK177" s="225">
        <v>0.0</v>
      </c>
      <c r="AL177" s="225">
        <v>0.0</v>
      </c>
      <c r="AM177" s="225">
        <v>0.0</v>
      </c>
      <c r="AN177" s="225">
        <v>0.0</v>
      </c>
      <c r="AO177" s="225">
        <v>0.0</v>
      </c>
      <c r="AP177" s="309">
        <v>17.0</v>
      </c>
      <c r="AQ177" s="225">
        <v>0.0</v>
      </c>
      <c r="AR177" s="225">
        <v>0.0</v>
      </c>
      <c r="AS177" s="225">
        <v>0.0</v>
      </c>
      <c r="AT177" s="225">
        <v>0.0</v>
      </c>
      <c r="AU177" s="225">
        <v>0.0</v>
      </c>
      <c r="AV177" s="225">
        <v>0.0</v>
      </c>
      <c r="AW177" s="225">
        <v>0.0</v>
      </c>
      <c r="AX177" s="225">
        <v>0.0</v>
      </c>
      <c r="AY177" s="236" t="str">
        <f t="shared" ref="AY177:BS177" si="715">IF(AD177 = 0, "", AD177)</f>
        <v/>
      </c>
      <c r="AZ177" s="227" t="str">
        <f t="shared" si="715"/>
        <v/>
      </c>
      <c r="BA177" s="227" t="str">
        <f t="shared" si="715"/>
        <v/>
      </c>
      <c r="BB177" s="227" t="str">
        <f t="shared" si="715"/>
        <v/>
      </c>
      <c r="BC177" s="227" t="str">
        <f t="shared" si="715"/>
        <v/>
      </c>
      <c r="BD177" s="225" t="str">
        <f t="shared" si="715"/>
        <v>9</v>
      </c>
      <c r="BE177" s="227" t="str">
        <f t="shared" si="715"/>
        <v/>
      </c>
      <c r="BF177" s="227" t="str">
        <f t="shared" si="715"/>
        <v/>
      </c>
      <c r="BG177" s="227" t="str">
        <f t="shared" si="715"/>
        <v/>
      </c>
      <c r="BH177" s="227" t="str">
        <f t="shared" si="715"/>
        <v/>
      </c>
      <c r="BI177" s="227" t="str">
        <f t="shared" si="715"/>
        <v/>
      </c>
      <c r="BJ177" s="227" t="str">
        <f t="shared" si="715"/>
        <v/>
      </c>
      <c r="BK177" s="309" t="str">
        <f t="shared" si="715"/>
        <v>17</v>
      </c>
      <c r="BL177" s="227" t="str">
        <f t="shared" si="715"/>
        <v/>
      </c>
      <c r="BM177" s="227" t="str">
        <f t="shared" si="715"/>
        <v/>
      </c>
      <c r="BN177" s="227" t="str">
        <f t="shared" si="715"/>
        <v/>
      </c>
      <c r="BO177" s="227" t="str">
        <f t="shared" si="715"/>
        <v/>
      </c>
      <c r="BP177" s="227" t="str">
        <f t="shared" si="715"/>
        <v/>
      </c>
      <c r="BQ177" s="227" t="str">
        <f t="shared" si="715"/>
        <v/>
      </c>
      <c r="BR177" s="227" t="str">
        <f t="shared" si="715"/>
        <v/>
      </c>
      <c r="BS177" s="238" t="str">
        <f t="shared" si="715"/>
        <v/>
      </c>
      <c r="BT177" s="239" t="str">
        <f>$AY177*Assembly!Y$4+$AZ177*Assembly!Y$5+$BA177*Assembly!Y$6+$BB177*Assembly!Y$7+$BC177*Assembly!Y$8+$BD177*Assembly!Y$9+$BE177*Assembly!Y$10+$BF177*Assembly!Y$11+$BG177*Assembly!Y$12+$BH177*Assembly!Y$13+$BI177*Assembly!Y$14+$BJ177*Assembly!Y$15+$BK177*Assembly!Y$16+$BL177*Assembly!Y$17+$BM177*Assembly!Y$18+$BN177*Assembly!Y$19+$BO177*Assembly!Y$20+$BP177*Assembly!Y$21+$BQ177*Assembly!Y$22+$BR177*Assembly!Y$23+$BS177*Assembly!Y$24</f>
        <v>309</v>
      </c>
      <c r="BU177" s="225" t="str">
        <f t="shared" si="8"/>
        <v>20</v>
      </c>
      <c r="BV177" s="225" t="str">
        <f>$AY177*Assembly!AC$4+$AZ177*Assembly!AC$5+$BA177*Assembly!AC$6+$BB177*Assembly!AC$7+$BC177*Assembly!AC$8+$BD177*Assembly!AC$9+$BE177*Assembly!AC$10+$BF177*Assembly!AC$11+$BG177*Assembly!AC$12+$BH177*Assembly!AC$13+$BI177*Assembly!AC$14+$BJ177*Assembly!AC$15+$BK177*Assembly!AC$16+$BL177*Assembly!AC$17+$BM177*Assembly!AC$18+$BN177*Assembly!AC$19+$BO177*Assembly!AC$20+$BP177*Assembly!AC$21+$BQ177*Assembly!AC$22+$BR177*Assembly!AC$23+$BS177*Assembly!AC$24</f>
        <v>1,155</v>
      </c>
      <c r="BW177" s="240" t="str">
        <f t="shared" si="9"/>
        <v>3.74</v>
      </c>
      <c r="BX177" s="241" t="str">
        <f t="shared" si="10"/>
        <v>74</v>
      </c>
      <c r="BY177" s="242" t="str">
        <f t="shared" si="11"/>
        <v>58.4</v>
      </c>
      <c r="BZ177" s="225"/>
      <c r="CA177" s="225" t="str">
        <f>$AY177*Assembly!X$4+$AZ177*Assembly!X$5+$BA177*Assembly!X$6+$BB177*Assembly!X$7+$BC177*Assembly!X$8+$BD177*Assembly!X$9+$BE177*Assembly!X$10+$BF177*Assembly!X$11+$BG177*Assembly!X$12+$BH177*Assembly!X$13+$BI177*Assembly!X$14+$BJ177*Assembly!X$15+$BK177*Assembly!X$16+$BL177*Assembly!X$17+$BM177*Assembly!X$18+$BN177*Assembly!X$19+$BO177*Assembly!X$20+$BP177*Assembly!X$21+$BQ177*Assembly!X$22+$BR177*Assembly!X$23+$BS177*Assembly!X$24</f>
        <v>26</v>
      </c>
      <c r="CB177" s="225" t="str">
        <f t="shared" si="12"/>
        <v>4,044</v>
      </c>
      <c r="CC177" s="223" t="str">
        <f t="shared" si="13"/>
        <v>0.0040</v>
      </c>
      <c r="CD177" s="243" t="str">
        <f>$AY177*Assembly!AB$4+$AZ177*Assembly!AB$5+$BA177*Assembly!AB$6+$BB177*Assembly!AB$7+$BC177*Assembly!AB$8+$BD177*Assembly!AB$9+$BE177*Assembly!AB$10+$BF177*Assembly!AB$11+$BG177*Assembly!AB$12+$BH177*Assembly!AB$13+$BI177*Assembly!AB$14+$BJ177*Assembly!AB$15+$BK177*Assembly!AB$16+$BL177*Assembly!AB$17+$BM177*Assembly!AB$18+$BN177*Assembly!AB$19+$BO177*Assembly!AB$20+$BP177*Assembly!AB$21+$BQ177*Assembly!AB$22+$BR177*Assembly!AB$23+$BS177*Assembly!AB$24</f>
        <v>154</v>
      </c>
      <c r="CE177" s="256" t="str">
        <f>$AY177*Assembly!M$4+$AZ177*Assembly!M$5+$BA177*Assembly!M$6+$BB177*Assembly!M$7+$BC177*Assembly!M$8+$BD177*Assembly!M$9+$BE177*Assembly!M$10+$BF177*Assembly!M$11+$BG177*Assembly!M$12+$BH177*Assembly!M$13+$BI177*Assembly!M$14+$BJ177*Assembly!M$15+$BK177*Assembly!M$16+$BL177*Assembly!M$17+$BM177*Assembly!M$18+$BN177*Assembly!M$19+$BO177*Assembly!M$20+$BP177*Assembly!M$21+$BQ177*Assembly!M$22+$BR177*Assembly!M$23+$BS177*Assembly!M$24</f>
        <v>63</v>
      </c>
      <c r="CF177" s="256" t="str">
        <f>$AY177*Assembly!N$4+$AZ177*Assembly!N$5+$BA177*Assembly!N$6+$BB177*Assembly!N$7+$BC177*Assembly!N$8+$BD177*Assembly!N$9+$BE177*Assembly!N$10+$BF177*Assembly!N$11+$BG177*Assembly!N$12+$BH177*Assembly!N$13+$BI177*Assembly!N$14+$BJ177*Assembly!N$15+$BK177*Assembly!N$16+$BL177*Assembly!N$17+$BM177*Assembly!N$18+$BN177*Assembly!N$19+$BO177*Assembly!N$20+$BP177*Assembly!N$21+$BQ177*Assembly!N$22+$BR177*Assembly!N$23+$BS177*Assembly!N$24</f>
        <v>0</v>
      </c>
      <c r="CG177" s="256" t="str">
        <f>$AY177*Assembly!O$4+$AZ177*Assembly!O$5+$BA177*Assembly!O$6+$BB177*Assembly!O$7+$BC177*Assembly!O$8+$BD177*Assembly!O$9+$BE177*Assembly!O$10+$BF177*Assembly!O$11+$BG177*Assembly!O$12+$BH177*Assembly!O$13+$BI177*Assembly!O$14+$BJ177*Assembly!O$15+$BK177*Assembly!O$16+$BL177*Assembly!O$17+$BM177*Assembly!O$18+$BN177*Assembly!O$19+$BO177*Assembly!O$20+$BP177*Assembly!O$21+$BQ177*Assembly!O$22+$BR177*Assembly!O$23+$BS177*Assembly!O$24</f>
        <v>0</v>
      </c>
      <c r="CH177" s="254" t="str">
        <f>$AY177*Assembly!P$4+$AZ177*Assembly!P$5+$BA177*Assembly!P$6+$BB177*Assembly!P$7+$BC177*Assembly!P$8+$BD177*Assembly!P$9+$BE177*Assembly!P$10+$BF177*Assembly!P$11+$BG177*Assembly!P$12+$BH177*Assembly!P$13+$BI177*Assembly!P$14+$BJ177*Assembly!P$15+$BK177*Assembly!P$16+$BL177*Assembly!P$17+$BM177*Assembly!P$18+$BN177*Assembly!P$19+$BO177*Assembly!P$20+$BP177*Assembly!P$21+$BQ177*Assembly!P$22+$BR177*Assembly!P$23+$BS177*Assembly!P$24</f>
        <v>0</v>
      </c>
      <c r="CI177" s="254" t="str">
        <f>$AY177*Assembly!Q$4+$AZ177*Assembly!Q$5+$BA177*Assembly!Q$6+$BB177*Assembly!Q$7+$BC177*Assembly!Q$8+$BD177*Assembly!Q$9+$BE177*Assembly!Q$10+$BF177*Assembly!Q$11+$BG177*Assembly!Q$12+$BH177*Assembly!Q$13+$BI177*Assembly!Q$14+$BJ177*Assembly!Q$15+$BK177*Assembly!Q$16+$BL177*Assembly!Q$17+$BM177*Assembly!Q$18+$BN177*Assembly!Q$19+$BO177*Assembly!Q$20+$BP177*Assembly!Q$21+$BQ177*Assembly!Q$22+$BR177*Assembly!Q$23+$BS177*Assembly!Q$24</f>
        <v>255</v>
      </c>
      <c r="CJ177" s="256" t="str">
        <f>$AY177*Assembly!R$4+$AZ177*Assembly!R$5+$BA177*Assembly!R$6+$BB177*Assembly!R$7+$BC177*Assembly!R$8+$BD177*Assembly!R$9+$BE177*Assembly!R$10+$BF177*Assembly!R$11+$BG177*Assembly!R$12+$BH177*Assembly!R$13+$BI177*Assembly!R$14+$BJ177*Assembly!R$15+$BK177*Assembly!R$16+$BL177*Assembly!R$17+$BM177*Assembly!R$18+$BN177*Assembly!R$19+$BO177*Assembly!R$20+$BP177*Assembly!R$21+$BQ177*Assembly!R$22+$BR177*Assembly!R$23+$BS177*Assembly!R$24</f>
        <v>0</v>
      </c>
      <c r="CK177" s="254" t="str">
        <f>$AY177*Assembly!S$4+$AZ177*Assembly!S$5+$BA177*Assembly!S$6+$BB177*Assembly!S$7+$BC177*Assembly!S$8+$BD177*Assembly!S$9+$BE177*Assembly!S$10+$BF177*Assembly!S$11+$BG177*Assembly!S$12+$BH177*Assembly!S$13+$BI177*Assembly!S$14+$BJ177*Assembly!S$15+$BK177*Assembly!S$16+$BL177*Assembly!S$17+$BM177*Assembly!S$18+$BN177*Assembly!S$19+$BO177*Assembly!S$20+$BP177*Assembly!S$21+$BQ177*Assembly!S$22+$BR177*Assembly!S$23+$BS177*Assembly!S$24</f>
        <v>0</v>
      </c>
      <c r="CL177" s="254" t="str">
        <f>$AY177*Assembly!T$4+$AZ177*Assembly!T$5+$BA177*Assembly!T$6+$BB177*Assembly!T$7+$BC177*Assembly!T$8+$BD177*Assembly!T$9+$BE177*Assembly!T$10+$BF177*Assembly!T$11+$BG177*Assembly!T$12+$BH177*Assembly!T$13+$BI177*Assembly!T$14+$BJ177*Assembly!T$15+$BK177*Assembly!T$16+$BL177*Assembly!T$17+$BM177*Assembly!T$18+$BN177*Assembly!T$19+$BO177*Assembly!T$20+$BP177*Assembly!T$21+$BQ177*Assembly!T$22+$BR177*Assembly!T$23+$BS177*Assembly!T$24</f>
        <v>0</v>
      </c>
      <c r="CM177" s="254" t="str">
        <f>$AY177*Assembly!U$4+$AZ177*Assembly!U$5+$BA177*Assembly!U$6+$BB177*Assembly!U$7+$BC177*Assembly!U$8+$BD177*Assembly!U$9+$BE177*Assembly!U$10+$BF177*Assembly!U$11+$BG177*Assembly!U$12+$BH177*Assembly!U$13+$BI177*Assembly!U$14+$BJ177*Assembly!U$15+$BK177*Assembly!U$16+$BL177*Assembly!U$17+$BM177*Assembly!U$18+$BN177*Assembly!U$19+$BO177*Assembly!U$20+$BP177*Assembly!U$21+$BQ177*Assembly!U$22+$BR177*Assembly!U$23+$BS177*Assembly!U$24</f>
        <v>0</v>
      </c>
      <c r="CN177" s="256" t="str">
        <f>$AY177*Assembly!V$4+$AZ177*Assembly!V$5+$BA177*Assembly!V$6+$BB177*Assembly!V$7+$BC177*Assembly!V$8+$BD177*Assembly!V$9+$BE177*Assembly!V$10+$BF177*Assembly!V$11+$BG177*Assembly!V$12+$BH177*Assembly!V$13+$BI177*Assembly!V$14+$BJ177*Assembly!V$15+$BK177*Assembly!V$16+$BL177*Assembly!V$17+$BM177*Assembly!V$18+$BN177*Assembly!V$19+$BO177*Assembly!V$20+$BP177*Assembly!V$21+$BQ177*Assembly!V$22+$BR177*Assembly!V$23+$BS177*Assembly!V$24</f>
        <v>0</v>
      </c>
      <c r="CO177" s="256" t="str">
        <f>CE177*Refining!$F$3</f>
        <v>113</v>
      </c>
      <c r="CP177" s="256" t="str">
        <f>CF177*Refining!$F$4</f>
        <v>0</v>
      </c>
      <c r="CQ177" s="256" t="str">
        <f>CG177*Refining!$F$5</f>
        <v>0</v>
      </c>
      <c r="CR177" s="256" t="str">
        <f>CH177*Refining!$F$6</f>
        <v>0</v>
      </c>
      <c r="CS177" s="256" t="str">
        <f>CI177*Refining!$F$7</f>
        <v>455</v>
      </c>
      <c r="CT177" s="256" t="str">
        <f>CJ177*Refining!$F$8</f>
        <v>0</v>
      </c>
      <c r="CU177" s="256" t="str">
        <f>CK177*Refining!$F$9</f>
        <v>0</v>
      </c>
      <c r="CV177" s="256" t="str">
        <f>CL177*Refining!$F$10</f>
        <v>0</v>
      </c>
      <c r="CW177" s="256" t="str">
        <f>CM177*Refining!$F$11</f>
        <v>0</v>
      </c>
      <c r="CX177" s="256" t="str">
        <f>CN177*Refining!$F$12</f>
        <v>0</v>
      </c>
      <c r="CY177" s="248" t="str">
        <f t="shared" ref="CY177:DR177" si="716">IF(CE177 = 0, "", CE177)</f>
        <v>63</v>
      </c>
      <c r="CZ177" s="245" t="str">
        <f t="shared" si="716"/>
        <v/>
      </c>
      <c r="DA177" s="245" t="str">
        <f t="shared" si="716"/>
        <v/>
      </c>
      <c r="DB177" s="245" t="str">
        <f t="shared" si="716"/>
        <v/>
      </c>
      <c r="DC177" s="245" t="str">
        <f t="shared" si="716"/>
        <v>255</v>
      </c>
      <c r="DD177" s="245" t="str">
        <f t="shared" si="716"/>
        <v/>
      </c>
      <c r="DE177" s="245" t="str">
        <f t="shared" si="716"/>
        <v/>
      </c>
      <c r="DF177" s="245" t="str">
        <f t="shared" si="716"/>
        <v/>
      </c>
      <c r="DG177" s="245" t="str">
        <f t="shared" si="716"/>
        <v/>
      </c>
      <c r="DH177" s="246" t="str">
        <f t="shared" si="716"/>
        <v/>
      </c>
      <c r="DI177" s="248" t="str">
        <f t="shared" si="716"/>
        <v>113</v>
      </c>
      <c r="DJ177" s="245" t="str">
        <f t="shared" si="716"/>
        <v/>
      </c>
      <c r="DK177" s="245" t="str">
        <f t="shared" si="716"/>
        <v/>
      </c>
      <c r="DL177" s="245" t="str">
        <f t="shared" si="716"/>
        <v/>
      </c>
      <c r="DM177" s="249" t="str">
        <f t="shared" si="716"/>
        <v>455</v>
      </c>
      <c r="DN177" s="245" t="str">
        <f t="shared" si="716"/>
        <v/>
      </c>
      <c r="DO177" s="245" t="str">
        <f t="shared" si="716"/>
        <v/>
      </c>
      <c r="DP177" s="245" t="str">
        <f t="shared" si="716"/>
        <v/>
      </c>
      <c r="DQ177" s="245" t="str">
        <f t="shared" si="716"/>
        <v/>
      </c>
      <c r="DR177" s="246" t="str">
        <f t="shared" si="716"/>
        <v/>
      </c>
      <c r="DS177" s="248" t="str">
        <f t="shared" si="15"/>
        <v>318</v>
      </c>
      <c r="DT177" s="249" t="str">
        <f t="shared" si="16"/>
        <v>568</v>
      </c>
      <c r="DU177" s="225" t="str">
        <f>CY177*'Ores &amp; Ingots'!$C$3+CZ177*'Ores &amp; Ingots'!$C$4+DA177*'Ores &amp; Ingots'!$C$5+DB177*'Ores &amp; Ingots'!$C$6+DC177*'Ores &amp; Ingots'!$C$7+DD177*'Ores &amp; Ingots'!$C$8+DE177*'Ores &amp; Ingots'!$C$9+DF177*'Ores &amp; Ingots'!$C$10+DG177*'Ores &amp; Ingots'!$C$11+DH177*'Ores &amp; Ingots'!$C$12</f>
        <v>117</v>
      </c>
      <c r="DV177" s="225" t="str">
        <f>DI177*'Ores &amp; Ingots'!$B$3+DJ177*'Ores &amp; Ingots'!$B$4+DK177*'Ores &amp; Ingots'!$B$5+DL177*'Ores &amp; Ingots'!$B$6+DM177*'Ores &amp; Ingots'!$B$7+DN177*'Ores &amp; Ingots'!$B$8+DO177*'Ores &amp; Ingots'!$B$9+DP177*'Ores &amp; Ingots'!$B$10+DQ177*'Ores &amp; Ingots'!$B$11+DR177*'Ores &amp; Ingots'!$B$12</f>
        <v>210</v>
      </c>
      <c r="DW177" s="249" t="str">
        <f>CY177*Refining!$G$3+CZ177*Refining!$G$4+DA177*Refining!$G$5+DB177*Refining!$G$6+DC177*Refining!$G$7+DD177*Refining!$G$8+DE177*Refining!$G$9+DF177*Refining!$G$10+DG177*Refining!$G$11+DH177*Refining!$G$12</f>
        <v>214</v>
      </c>
      <c r="DX177" s="249" t="str">
        <f t="shared" si="17"/>
        <v>33,365</v>
      </c>
      <c r="DY177" s="250" t="str">
        <f t="shared" si="18"/>
        <v>0.0334</v>
      </c>
      <c r="DZ177" s="248" t="str">
        <f t="shared" si="19"/>
        <v>246</v>
      </c>
      <c r="EA177" s="251" t="str">
        <f t="shared" ref="EA177:EB177" si="717">DZ177/60</f>
        <v>4.1</v>
      </c>
      <c r="EB177" s="251" t="str">
        <f t="shared" si="717"/>
        <v>0.1</v>
      </c>
      <c r="EC177" s="543" t="str">
        <f t="shared" si="21"/>
        <v>0.00</v>
      </c>
      <c r="ED177" s="248" t="str">
        <f t="shared" si="22"/>
        <v>37,410</v>
      </c>
      <c r="EE177" s="251" t="str">
        <f t="shared" ref="EE177:EF177" si="718">ED177/1000</f>
        <v>37.4</v>
      </c>
      <c r="EF177" s="252" t="str">
        <f t="shared" si="718"/>
        <v>0.04</v>
      </c>
      <c r="EG177" s="544" t="str">
        <f t="shared" si="24"/>
        <v>0.0374</v>
      </c>
      <c r="EH177" s="225">
        <v>55.0</v>
      </c>
    </row>
    <row r="178" hidden="1">
      <c r="A178" s="33"/>
      <c r="B178" s="226" t="s">
        <v>1036</v>
      </c>
      <c r="C178" s="227" t="s">
        <v>886</v>
      </c>
      <c r="D178" s="227">
        <v>1.0</v>
      </c>
      <c r="E178" s="227">
        <v>1.0</v>
      </c>
      <c r="F178" s="227">
        <v>2.0</v>
      </c>
      <c r="G178" s="228" t="str">
        <f t="shared" si="5"/>
        <v>31.3</v>
      </c>
      <c r="H178" s="229">
        <v>8.0</v>
      </c>
      <c r="I178" s="229">
        <v>8.0</v>
      </c>
      <c r="J178" s="229" t="str">
        <f>H178/Main!$D$9</f>
        <v>8</v>
      </c>
      <c r="K178" s="229" t="str">
        <f>I178/Main!$D$10</f>
        <v>8</v>
      </c>
      <c r="L178" s="229" t="str">
        <f t="shared" si="6"/>
        <v>1</v>
      </c>
      <c r="M178" s="229">
        <v>1.0</v>
      </c>
      <c r="N178" s="230"/>
      <c r="O178" s="230"/>
      <c r="P178" s="230"/>
      <c r="Q178" s="231"/>
      <c r="R178" s="230"/>
      <c r="S178" s="232"/>
      <c r="T178" s="232"/>
      <c r="U178" s="230"/>
      <c r="V178" s="230"/>
      <c r="W178" s="232"/>
      <c r="X178" s="232"/>
      <c r="Y178" s="230"/>
      <c r="Z178" s="230"/>
      <c r="AA178" s="230"/>
      <c r="AB178" s="230"/>
      <c r="AC178" s="334" t="s">
        <v>18</v>
      </c>
      <c r="AD178" s="225">
        <v>0.0</v>
      </c>
      <c r="AE178" s="225">
        <v>0.0</v>
      </c>
      <c r="AF178" s="225">
        <v>0.0</v>
      </c>
      <c r="AG178" s="225">
        <v>0.0</v>
      </c>
      <c r="AH178" s="225">
        <v>0.0</v>
      </c>
      <c r="AI178" s="225">
        <v>13.0</v>
      </c>
      <c r="AJ178" s="225">
        <v>0.0</v>
      </c>
      <c r="AK178" s="225">
        <v>0.0</v>
      </c>
      <c r="AL178" s="225">
        <v>0.0</v>
      </c>
      <c r="AM178" s="225">
        <v>0.0</v>
      </c>
      <c r="AN178" s="225">
        <v>0.0</v>
      </c>
      <c r="AO178" s="225">
        <v>0.0</v>
      </c>
      <c r="AP178" s="309">
        <v>26.0</v>
      </c>
      <c r="AQ178" s="225">
        <v>0.0</v>
      </c>
      <c r="AR178" s="225">
        <v>0.0</v>
      </c>
      <c r="AS178" s="225">
        <v>0.0</v>
      </c>
      <c r="AT178" s="225">
        <v>0.0</v>
      </c>
      <c r="AU178" s="225">
        <v>0.0</v>
      </c>
      <c r="AV178" s="225">
        <v>0.0</v>
      </c>
      <c r="AW178" s="225">
        <v>0.0</v>
      </c>
      <c r="AX178" s="225">
        <v>0.0</v>
      </c>
      <c r="AY178" s="236" t="str">
        <f t="shared" ref="AY178:BS178" si="719">IF(AD178 = 0, "", AD178)</f>
        <v/>
      </c>
      <c r="AZ178" s="227" t="str">
        <f t="shared" si="719"/>
        <v/>
      </c>
      <c r="BA178" s="227" t="str">
        <f t="shared" si="719"/>
        <v/>
      </c>
      <c r="BB178" s="227" t="str">
        <f t="shared" si="719"/>
        <v/>
      </c>
      <c r="BC178" s="227" t="str">
        <f t="shared" si="719"/>
        <v/>
      </c>
      <c r="BD178" s="225" t="str">
        <f t="shared" si="719"/>
        <v>13</v>
      </c>
      <c r="BE178" s="227" t="str">
        <f t="shared" si="719"/>
        <v/>
      </c>
      <c r="BF178" s="227" t="str">
        <f t="shared" si="719"/>
        <v/>
      </c>
      <c r="BG178" s="227" t="str">
        <f t="shared" si="719"/>
        <v/>
      </c>
      <c r="BH178" s="227" t="str">
        <f t="shared" si="719"/>
        <v/>
      </c>
      <c r="BI178" s="227" t="str">
        <f t="shared" si="719"/>
        <v/>
      </c>
      <c r="BJ178" s="227" t="str">
        <f t="shared" si="719"/>
        <v/>
      </c>
      <c r="BK178" s="309" t="str">
        <f t="shared" si="719"/>
        <v>26</v>
      </c>
      <c r="BL178" s="227" t="str">
        <f t="shared" si="719"/>
        <v/>
      </c>
      <c r="BM178" s="227" t="str">
        <f t="shared" si="719"/>
        <v/>
      </c>
      <c r="BN178" s="227" t="str">
        <f t="shared" si="719"/>
        <v/>
      </c>
      <c r="BO178" s="227" t="str">
        <f t="shared" si="719"/>
        <v/>
      </c>
      <c r="BP178" s="227" t="str">
        <f t="shared" si="719"/>
        <v/>
      </c>
      <c r="BQ178" s="227" t="str">
        <f t="shared" si="719"/>
        <v/>
      </c>
      <c r="BR178" s="227" t="str">
        <f t="shared" si="719"/>
        <v/>
      </c>
      <c r="BS178" s="238" t="str">
        <f t="shared" si="719"/>
        <v/>
      </c>
      <c r="BT178" s="239" t="str">
        <f>$AY178*Assembly!Y$4+$AZ178*Assembly!Y$5+$BA178*Assembly!Y$6+$BB178*Assembly!Y$7+$BC178*Assembly!Y$8+$BD178*Assembly!Y$9+$BE178*Assembly!Y$10+$BF178*Assembly!Y$11+$BG178*Assembly!Y$12+$BH178*Assembly!Y$13+$BI178*Assembly!Y$14+$BJ178*Assembly!Y$15+$BK178*Assembly!Y$16+$BL178*Assembly!Y$17+$BM178*Assembly!Y$18+$BN178*Assembly!Y$19+$BO178*Assembly!Y$20+$BP178*Assembly!Y$21+$BQ178*Assembly!Y$22+$BR178*Assembly!Y$23+$BS178*Assembly!Y$24</f>
        <v>468</v>
      </c>
      <c r="BU178" s="225" t="str">
        <f t="shared" si="8"/>
        <v>15</v>
      </c>
      <c r="BV178" s="225" t="str">
        <f>$AY178*Assembly!AC$4+$AZ178*Assembly!AC$5+$BA178*Assembly!AC$6+$BB178*Assembly!AC$7+$BC178*Assembly!AC$8+$BD178*Assembly!AC$9+$BE178*Assembly!AC$10+$BF178*Assembly!AC$11+$BG178*Assembly!AC$12+$BH178*Assembly!AC$13+$BI178*Assembly!AC$14+$BJ178*Assembly!AC$15+$BK178*Assembly!AC$16+$BL178*Assembly!AC$17+$BM178*Assembly!AC$18+$BN178*Assembly!AC$19+$BO178*Assembly!AC$20+$BP178*Assembly!AC$21+$BQ178*Assembly!AC$22+$BR178*Assembly!AC$23+$BS178*Assembly!AC$24</f>
        <v>1,755</v>
      </c>
      <c r="BW178" s="240" t="str">
        <f t="shared" si="9"/>
        <v>3.75</v>
      </c>
      <c r="BX178" s="241" t="str">
        <f t="shared" si="10"/>
        <v>56</v>
      </c>
      <c r="BY178" s="242" t="str">
        <f t="shared" si="11"/>
        <v>117.2</v>
      </c>
      <c r="BZ178" s="225"/>
      <c r="CA178" s="225" t="str">
        <f>$AY178*Assembly!X$4+$AZ178*Assembly!X$5+$BA178*Assembly!X$6+$BB178*Assembly!X$7+$BC178*Assembly!X$8+$BD178*Assembly!X$9+$BE178*Assembly!X$10+$BF178*Assembly!X$11+$BG178*Assembly!X$12+$BH178*Assembly!X$13+$BI178*Assembly!X$14+$BJ178*Assembly!X$15+$BK178*Assembly!X$16+$BL178*Assembly!X$17+$BM178*Assembly!X$18+$BN178*Assembly!X$19+$BO178*Assembly!X$20+$BP178*Assembly!X$21+$BQ178*Assembly!X$22+$BR178*Assembly!X$23+$BS178*Assembly!X$24</f>
        <v>39</v>
      </c>
      <c r="CB178" s="225" t="str">
        <f t="shared" si="12"/>
        <v>6,067</v>
      </c>
      <c r="CC178" s="223" t="str">
        <f t="shared" si="13"/>
        <v>0.0061</v>
      </c>
      <c r="CD178" s="243" t="str">
        <f>$AY178*Assembly!AB$4+$AZ178*Assembly!AB$5+$BA178*Assembly!AB$6+$BB178*Assembly!AB$7+$BC178*Assembly!AB$8+$BD178*Assembly!AB$9+$BE178*Assembly!AB$10+$BF178*Assembly!AB$11+$BG178*Assembly!AB$12+$BH178*Assembly!AB$13+$BI178*Assembly!AB$14+$BJ178*Assembly!AB$15+$BK178*Assembly!AB$16+$BL178*Assembly!AB$17+$BM178*Assembly!AB$18+$BN178*Assembly!AB$19+$BO178*Assembly!AB$20+$BP178*Assembly!AB$21+$BQ178*Assembly!AB$22+$BR178*Assembly!AB$23+$BS178*Assembly!AB$24</f>
        <v>234</v>
      </c>
      <c r="CE178" s="231" t="str">
        <f>$AY178*Assembly!M$4+$AZ178*Assembly!M$5+$BA178*Assembly!M$6+$BB178*Assembly!M$7+$BC178*Assembly!M$8+$BD178*Assembly!M$9+$BE178*Assembly!M$10+$BF178*Assembly!M$11+$BG178*Assembly!M$12+$BH178*Assembly!M$13+$BI178*Assembly!M$14+$BJ178*Assembly!M$15+$BK178*Assembly!M$16+$BL178*Assembly!M$17+$BM178*Assembly!M$18+$BN178*Assembly!M$19+$BO178*Assembly!M$20+$BP178*Assembly!M$21+$BQ178*Assembly!M$22+$BR178*Assembly!M$23+$BS178*Assembly!M$24</f>
        <v>91</v>
      </c>
      <c r="CF178" s="231" t="str">
        <f>$AY178*Assembly!N$4+$AZ178*Assembly!N$5+$BA178*Assembly!N$6+$BB178*Assembly!N$7+$BC178*Assembly!N$8+$BD178*Assembly!N$9+$BE178*Assembly!N$10+$BF178*Assembly!N$11+$BG178*Assembly!N$12+$BH178*Assembly!N$13+$BI178*Assembly!N$14+$BJ178*Assembly!N$15+$BK178*Assembly!N$16+$BL178*Assembly!N$17+$BM178*Assembly!N$18+$BN178*Assembly!N$19+$BO178*Assembly!N$20+$BP178*Assembly!N$21+$BQ178*Assembly!N$22+$BR178*Assembly!N$23+$BS178*Assembly!N$24</f>
        <v>0</v>
      </c>
      <c r="CG178" s="231" t="str">
        <f>$AY178*Assembly!O$4+$AZ178*Assembly!O$5+$BA178*Assembly!O$6+$BB178*Assembly!O$7+$BC178*Assembly!O$8+$BD178*Assembly!O$9+$BE178*Assembly!O$10+$BF178*Assembly!O$11+$BG178*Assembly!O$12+$BH178*Assembly!O$13+$BI178*Assembly!O$14+$BJ178*Assembly!O$15+$BK178*Assembly!O$16+$BL178*Assembly!O$17+$BM178*Assembly!O$18+$BN178*Assembly!O$19+$BO178*Assembly!O$20+$BP178*Assembly!O$21+$BQ178*Assembly!O$22+$BR178*Assembly!O$23+$BS178*Assembly!O$24</f>
        <v>0</v>
      </c>
      <c r="CH178" s="229" t="str">
        <f>$AY178*Assembly!P$4+$AZ178*Assembly!P$5+$BA178*Assembly!P$6+$BB178*Assembly!P$7+$BC178*Assembly!P$8+$BD178*Assembly!P$9+$BE178*Assembly!P$10+$BF178*Assembly!P$11+$BG178*Assembly!P$12+$BH178*Assembly!P$13+$BI178*Assembly!P$14+$BJ178*Assembly!P$15+$BK178*Assembly!P$16+$BL178*Assembly!P$17+$BM178*Assembly!P$18+$BN178*Assembly!P$19+$BO178*Assembly!P$20+$BP178*Assembly!P$21+$BQ178*Assembly!P$22+$BR178*Assembly!P$23+$BS178*Assembly!P$24</f>
        <v>0</v>
      </c>
      <c r="CI178" s="229" t="str">
        <f>$AY178*Assembly!Q$4+$AZ178*Assembly!Q$5+$BA178*Assembly!Q$6+$BB178*Assembly!Q$7+$BC178*Assembly!Q$8+$BD178*Assembly!Q$9+$BE178*Assembly!Q$10+$BF178*Assembly!Q$11+$BG178*Assembly!Q$12+$BH178*Assembly!Q$13+$BI178*Assembly!Q$14+$BJ178*Assembly!Q$15+$BK178*Assembly!Q$16+$BL178*Assembly!Q$17+$BM178*Assembly!Q$18+$BN178*Assembly!Q$19+$BO178*Assembly!Q$20+$BP178*Assembly!Q$21+$BQ178*Assembly!Q$22+$BR178*Assembly!Q$23+$BS178*Assembly!Q$24</f>
        <v>390</v>
      </c>
      <c r="CJ178" s="231" t="str">
        <f>$AY178*Assembly!R$4+$AZ178*Assembly!R$5+$BA178*Assembly!R$6+$BB178*Assembly!R$7+$BC178*Assembly!R$8+$BD178*Assembly!R$9+$BE178*Assembly!R$10+$BF178*Assembly!R$11+$BG178*Assembly!R$12+$BH178*Assembly!R$13+$BI178*Assembly!R$14+$BJ178*Assembly!R$15+$BK178*Assembly!R$16+$BL178*Assembly!R$17+$BM178*Assembly!R$18+$BN178*Assembly!R$19+$BO178*Assembly!R$20+$BP178*Assembly!R$21+$BQ178*Assembly!R$22+$BR178*Assembly!R$23+$BS178*Assembly!R$24</f>
        <v>0</v>
      </c>
      <c r="CK178" s="229" t="str">
        <f>$AY178*Assembly!S$4+$AZ178*Assembly!S$5+$BA178*Assembly!S$6+$BB178*Assembly!S$7+$BC178*Assembly!S$8+$BD178*Assembly!S$9+$BE178*Assembly!S$10+$BF178*Assembly!S$11+$BG178*Assembly!S$12+$BH178*Assembly!S$13+$BI178*Assembly!S$14+$BJ178*Assembly!S$15+$BK178*Assembly!S$16+$BL178*Assembly!S$17+$BM178*Assembly!S$18+$BN178*Assembly!S$19+$BO178*Assembly!S$20+$BP178*Assembly!S$21+$BQ178*Assembly!S$22+$BR178*Assembly!S$23+$BS178*Assembly!S$24</f>
        <v>0</v>
      </c>
      <c r="CL178" s="229" t="str">
        <f>$AY178*Assembly!T$4+$AZ178*Assembly!T$5+$BA178*Assembly!T$6+$BB178*Assembly!T$7+$BC178*Assembly!T$8+$BD178*Assembly!T$9+$BE178*Assembly!T$10+$BF178*Assembly!T$11+$BG178*Assembly!T$12+$BH178*Assembly!T$13+$BI178*Assembly!T$14+$BJ178*Assembly!T$15+$BK178*Assembly!T$16+$BL178*Assembly!T$17+$BM178*Assembly!T$18+$BN178*Assembly!T$19+$BO178*Assembly!T$20+$BP178*Assembly!T$21+$BQ178*Assembly!T$22+$BR178*Assembly!T$23+$BS178*Assembly!T$24</f>
        <v>0</v>
      </c>
      <c r="CM178" s="229" t="str">
        <f>$AY178*Assembly!U$4+$AZ178*Assembly!U$5+$BA178*Assembly!U$6+$BB178*Assembly!U$7+$BC178*Assembly!U$8+$BD178*Assembly!U$9+$BE178*Assembly!U$10+$BF178*Assembly!U$11+$BG178*Assembly!U$12+$BH178*Assembly!U$13+$BI178*Assembly!U$14+$BJ178*Assembly!U$15+$BK178*Assembly!U$16+$BL178*Assembly!U$17+$BM178*Assembly!U$18+$BN178*Assembly!U$19+$BO178*Assembly!U$20+$BP178*Assembly!U$21+$BQ178*Assembly!U$22+$BR178*Assembly!U$23+$BS178*Assembly!U$24</f>
        <v>0</v>
      </c>
      <c r="CN178" s="231" t="str">
        <f>$AY178*Assembly!V$4+$AZ178*Assembly!V$5+$BA178*Assembly!V$6+$BB178*Assembly!V$7+$BC178*Assembly!V$8+$BD178*Assembly!V$9+$BE178*Assembly!V$10+$BF178*Assembly!V$11+$BG178*Assembly!V$12+$BH178*Assembly!V$13+$BI178*Assembly!V$14+$BJ178*Assembly!V$15+$BK178*Assembly!V$16+$BL178*Assembly!V$17+$BM178*Assembly!V$18+$BN178*Assembly!V$19+$BO178*Assembly!V$20+$BP178*Assembly!V$21+$BQ178*Assembly!V$22+$BR178*Assembly!V$23+$BS178*Assembly!V$24</f>
        <v>0</v>
      </c>
      <c r="CO178" s="231" t="str">
        <f>CE178*Refining!$F$3</f>
        <v>163</v>
      </c>
      <c r="CP178" s="231" t="str">
        <f>CF178*Refining!$F$4</f>
        <v>0</v>
      </c>
      <c r="CQ178" s="231" t="str">
        <f>CG178*Refining!$F$5</f>
        <v>0</v>
      </c>
      <c r="CR178" s="231" t="str">
        <f>CH178*Refining!$F$6</f>
        <v>0</v>
      </c>
      <c r="CS178" s="231" t="str">
        <f>CI178*Refining!$F$7</f>
        <v>696</v>
      </c>
      <c r="CT178" s="231" t="str">
        <f>CJ178*Refining!$F$8</f>
        <v>0</v>
      </c>
      <c r="CU178" s="231" t="str">
        <f>CK178*Refining!$F$9</f>
        <v>0</v>
      </c>
      <c r="CV178" s="231" t="str">
        <f>CL178*Refining!$F$10</f>
        <v>0</v>
      </c>
      <c r="CW178" s="231" t="str">
        <f>CM178*Refining!$F$11</f>
        <v>0</v>
      </c>
      <c r="CX178" s="231" t="str">
        <f>CN178*Refining!$F$12</f>
        <v>0</v>
      </c>
      <c r="CY178" s="248" t="str">
        <f t="shared" ref="CY178:DR178" si="720">IF(CE178 = 0, "", CE178)</f>
        <v>91</v>
      </c>
      <c r="CZ178" s="245" t="str">
        <f t="shared" si="720"/>
        <v/>
      </c>
      <c r="DA178" s="245" t="str">
        <f t="shared" si="720"/>
        <v/>
      </c>
      <c r="DB178" s="245" t="str">
        <f t="shared" si="720"/>
        <v/>
      </c>
      <c r="DC178" s="245" t="str">
        <f t="shared" si="720"/>
        <v>390</v>
      </c>
      <c r="DD178" s="245" t="str">
        <f t="shared" si="720"/>
        <v/>
      </c>
      <c r="DE178" s="245" t="str">
        <f t="shared" si="720"/>
        <v/>
      </c>
      <c r="DF178" s="245" t="str">
        <f t="shared" si="720"/>
        <v/>
      </c>
      <c r="DG178" s="245" t="str">
        <f t="shared" si="720"/>
        <v/>
      </c>
      <c r="DH178" s="246" t="str">
        <f t="shared" si="720"/>
        <v/>
      </c>
      <c r="DI178" s="248" t="str">
        <f t="shared" si="720"/>
        <v>163</v>
      </c>
      <c r="DJ178" s="245" t="str">
        <f t="shared" si="720"/>
        <v/>
      </c>
      <c r="DK178" s="245" t="str">
        <f t="shared" si="720"/>
        <v/>
      </c>
      <c r="DL178" s="245" t="str">
        <f t="shared" si="720"/>
        <v/>
      </c>
      <c r="DM178" s="249" t="str">
        <f t="shared" si="720"/>
        <v>696</v>
      </c>
      <c r="DN178" s="245" t="str">
        <f t="shared" si="720"/>
        <v/>
      </c>
      <c r="DO178" s="245" t="str">
        <f t="shared" si="720"/>
        <v/>
      </c>
      <c r="DP178" s="245" t="str">
        <f t="shared" si="720"/>
        <v/>
      </c>
      <c r="DQ178" s="245" t="str">
        <f t="shared" si="720"/>
        <v/>
      </c>
      <c r="DR178" s="246" t="str">
        <f t="shared" si="720"/>
        <v/>
      </c>
      <c r="DS178" s="248" t="str">
        <f t="shared" si="15"/>
        <v>481</v>
      </c>
      <c r="DT178" s="249" t="str">
        <f t="shared" si="16"/>
        <v>859</v>
      </c>
      <c r="DU178" s="225" t="str">
        <f>CY178*'Ores &amp; Ingots'!$C$3+CZ178*'Ores &amp; Ingots'!$C$4+DA178*'Ores &amp; Ingots'!$C$5+DB178*'Ores &amp; Ingots'!$C$6+DC178*'Ores &amp; Ingots'!$C$7+DD178*'Ores &amp; Ingots'!$C$8+DE178*'Ores &amp; Ingots'!$C$9+DF178*'Ores &amp; Ingots'!$C$10+DG178*'Ores &amp; Ingots'!$C$11+DH178*'Ores &amp; Ingots'!$C$12</f>
        <v>179</v>
      </c>
      <c r="DV178" s="225" t="str">
        <f>DI178*'Ores &amp; Ingots'!$B$3+DJ178*'Ores &amp; Ingots'!$B$4+DK178*'Ores &amp; Ingots'!$B$5+DL178*'Ores &amp; Ingots'!$B$6+DM178*'Ores &amp; Ingots'!$B$7+DN178*'Ores &amp; Ingots'!$B$8+DO178*'Ores &amp; Ingots'!$B$9+DP178*'Ores &amp; Ingots'!$B$10+DQ178*'Ores &amp; Ingots'!$B$11+DR178*'Ores &amp; Ingots'!$B$12</f>
        <v>318</v>
      </c>
      <c r="DW178" s="249" t="str">
        <f>CY178*Refining!$G$3+CZ178*Refining!$G$4+DA178*Refining!$G$5+DB178*Refining!$G$6+DC178*Refining!$G$7+DD178*Refining!$G$8+DE178*Refining!$G$9+DF178*Refining!$G$10+DG178*Refining!$G$11+DH178*Refining!$G$12</f>
        <v>328</v>
      </c>
      <c r="DX178" s="249" t="str">
        <f t="shared" si="17"/>
        <v>50,972</v>
      </c>
      <c r="DY178" s="250" t="str">
        <f t="shared" si="18"/>
        <v>0.0510</v>
      </c>
      <c r="DZ178" s="248" t="str">
        <f t="shared" si="19"/>
        <v>375</v>
      </c>
      <c r="EA178" s="251" t="str">
        <f t="shared" ref="EA178:EB178" si="721">DZ178/60</f>
        <v>6.2</v>
      </c>
      <c r="EB178" s="251" t="str">
        <f t="shared" si="721"/>
        <v>0.1</v>
      </c>
      <c r="EC178" s="543" t="str">
        <f t="shared" si="21"/>
        <v>0.00</v>
      </c>
      <c r="ED178" s="248" t="str">
        <f t="shared" si="22"/>
        <v>57,039</v>
      </c>
      <c r="EE178" s="251" t="str">
        <f t="shared" ref="EE178:EF178" si="722">ED178/1000</f>
        <v>57.0</v>
      </c>
      <c r="EF178" s="252" t="str">
        <f t="shared" si="722"/>
        <v>0.06</v>
      </c>
      <c r="EG178" s="544" t="str">
        <f t="shared" si="24"/>
        <v>0.0570</v>
      </c>
      <c r="EH178" s="225">
        <v>55.0</v>
      </c>
    </row>
    <row r="179" hidden="1">
      <c r="A179" s="33"/>
      <c r="B179" s="226" t="s">
        <v>1037</v>
      </c>
      <c r="C179" s="227" t="s">
        <v>886</v>
      </c>
      <c r="D179" s="227">
        <v>1.0</v>
      </c>
      <c r="E179" s="227">
        <v>1.0</v>
      </c>
      <c r="F179" s="227">
        <v>2.0</v>
      </c>
      <c r="G179" s="253" t="str">
        <f t="shared" si="5"/>
        <v>31.3</v>
      </c>
      <c r="H179" s="254">
        <v>8.0</v>
      </c>
      <c r="I179" s="254">
        <v>8.0</v>
      </c>
      <c r="J179" s="254" t="str">
        <f>H179/Main!$D$9</f>
        <v>8</v>
      </c>
      <c r="K179" s="254" t="str">
        <f>I179/Main!$D$10</f>
        <v>8</v>
      </c>
      <c r="L179" s="254" t="str">
        <f t="shared" si="6"/>
        <v>1</v>
      </c>
      <c r="M179" s="254">
        <v>1.0</v>
      </c>
      <c r="N179" s="255"/>
      <c r="O179" s="255"/>
      <c r="P179" s="255"/>
      <c r="Q179" s="256"/>
      <c r="R179" s="255"/>
      <c r="S179" s="257"/>
      <c r="T179" s="257"/>
      <c r="U179" s="255"/>
      <c r="V179" s="255"/>
      <c r="W179" s="350"/>
      <c r="X179" s="257"/>
      <c r="Y179" s="255"/>
      <c r="Z179" s="255"/>
      <c r="AA179" s="255"/>
      <c r="AB179" s="255"/>
      <c r="AC179" s="351" t="s">
        <v>18</v>
      </c>
      <c r="AD179" s="225">
        <v>0.0</v>
      </c>
      <c r="AE179" s="225">
        <v>0.0</v>
      </c>
      <c r="AF179" s="225">
        <v>0.0</v>
      </c>
      <c r="AG179" s="225">
        <v>0.0</v>
      </c>
      <c r="AH179" s="225">
        <v>0.0</v>
      </c>
      <c r="AI179" s="225">
        <v>13.0</v>
      </c>
      <c r="AJ179" s="225">
        <v>0.0</v>
      </c>
      <c r="AK179" s="225">
        <v>0.0</v>
      </c>
      <c r="AL179" s="225">
        <v>0.0</v>
      </c>
      <c r="AM179" s="225">
        <v>0.0</v>
      </c>
      <c r="AN179" s="225">
        <v>0.0</v>
      </c>
      <c r="AO179" s="225">
        <v>0.0</v>
      </c>
      <c r="AP179" s="309">
        <v>26.0</v>
      </c>
      <c r="AQ179" s="225">
        <v>0.0</v>
      </c>
      <c r="AR179" s="225">
        <v>0.0</v>
      </c>
      <c r="AS179" s="225">
        <v>0.0</v>
      </c>
      <c r="AT179" s="225">
        <v>0.0</v>
      </c>
      <c r="AU179" s="225">
        <v>0.0</v>
      </c>
      <c r="AV179" s="225">
        <v>0.0</v>
      </c>
      <c r="AW179" s="225">
        <v>0.0</v>
      </c>
      <c r="AX179" s="225">
        <v>0.0</v>
      </c>
      <c r="AY179" s="236" t="str">
        <f t="shared" ref="AY179:BS179" si="723">IF(AD179 = 0, "", AD179)</f>
        <v/>
      </c>
      <c r="AZ179" s="227" t="str">
        <f t="shared" si="723"/>
        <v/>
      </c>
      <c r="BA179" s="227" t="str">
        <f t="shared" si="723"/>
        <v/>
      </c>
      <c r="BB179" s="227" t="str">
        <f t="shared" si="723"/>
        <v/>
      </c>
      <c r="BC179" s="227" t="str">
        <f t="shared" si="723"/>
        <v/>
      </c>
      <c r="BD179" s="225" t="str">
        <f t="shared" si="723"/>
        <v>13</v>
      </c>
      <c r="BE179" s="227" t="str">
        <f t="shared" si="723"/>
        <v/>
      </c>
      <c r="BF179" s="227" t="str">
        <f t="shared" si="723"/>
        <v/>
      </c>
      <c r="BG179" s="227" t="str">
        <f t="shared" si="723"/>
        <v/>
      </c>
      <c r="BH179" s="227" t="str">
        <f t="shared" si="723"/>
        <v/>
      </c>
      <c r="BI179" s="227" t="str">
        <f t="shared" si="723"/>
        <v/>
      </c>
      <c r="BJ179" s="227" t="str">
        <f t="shared" si="723"/>
        <v/>
      </c>
      <c r="BK179" s="309" t="str">
        <f t="shared" si="723"/>
        <v>26</v>
      </c>
      <c r="BL179" s="227" t="str">
        <f t="shared" si="723"/>
        <v/>
      </c>
      <c r="BM179" s="227" t="str">
        <f t="shared" si="723"/>
        <v/>
      </c>
      <c r="BN179" s="227" t="str">
        <f t="shared" si="723"/>
        <v/>
      </c>
      <c r="BO179" s="227" t="str">
        <f t="shared" si="723"/>
        <v/>
      </c>
      <c r="BP179" s="227" t="str">
        <f t="shared" si="723"/>
        <v/>
      </c>
      <c r="BQ179" s="227" t="str">
        <f t="shared" si="723"/>
        <v/>
      </c>
      <c r="BR179" s="227" t="str">
        <f t="shared" si="723"/>
        <v/>
      </c>
      <c r="BS179" s="238" t="str">
        <f t="shared" si="723"/>
        <v/>
      </c>
      <c r="BT179" s="239" t="str">
        <f>$AY179*Assembly!Y$4+$AZ179*Assembly!Y$5+$BA179*Assembly!Y$6+$BB179*Assembly!Y$7+$BC179*Assembly!Y$8+$BD179*Assembly!Y$9+$BE179*Assembly!Y$10+$BF179*Assembly!Y$11+$BG179*Assembly!Y$12+$BH179*Assembly!Y$13+$BI179*Assembly!Y$14+$BJ179*Assembly!Y$15+$BK179*Assembly!Y$16+$BL179*Assembly!Y$17+$BM179*Assembly!Y$18+$BN179*Assembly!Y$19+$BO179*Assembly!Y$20+$BP179*Assembly!Y$21+$BQ179*Assembly!Y$22+$BR179*Assembly!Y$23+$BS179*Assembly!Y$24</f>
        <v>468</v>
      </c>
      <c r="BU179" s="225" t="str">
        <f t="shared" si="8"/>
        <v>15</v>
      </c>
      <c r="BV179" s="225" t="str">
        <f>$AY179*Assembly!AC$4+$AZ179*Assembly!AC$5+$BA179*Assembly!AC$6+$BB179*Assembly!AC$7+$BC179*Assembly!AC$8+$BD179*Assembly!AC$9+$BE179*Assembly!AC$10+$BF179*Assembly!AC$11+$BG179*Assembly!AC$12+$BH179*Assembly!AC$13+$BI179*Assembly!AC$14+$BJ179*Assembly!AC$15+$BK179*Assembly!AC$16+$BL179*Assembly!AC$17+$BM179*Assembly!AC$18+$BN179*Assembly!AC$19+$BO179*Assembly!AC$20+$BP179*Assembly!AC$21+$BQ179*Assembly!AC$22+$BR179*Assembly!AC$23+$BS179*Assembly!AC$24</f>
        <v>1,755</v>
      </c>
      <c r="BW179" s="240" t="str">
        <f t="shared" si="9"/>
        <v>3.75</v>
      </c>
      <c r="BX179" s="241" t="str">
        <f t="shared" si="10"/>
        <v>56</v>
      </c>
      <c r="BY179" s="242" t="str">
        <f t="shared" si="11"/>
        <v>117.2</v>
      </c>
      <c r="BZ179" s="225"/>
      <c r="CA179" s="225" t="str">
        <f>$AY179*Assembly!X$4+$AZ179*Assembly!X$5+$BA179*Assembly!X$6+$BB179*Assembly!X$7+$BC179*Assembly!X$8+$BD179*Assembly!X$9+$BE179*Assembly!X$10+$BF179*Assembly!X$11+$BG179*Assembly!X$12+$BH179*Assembly!X$13+$BI179*Assembly!X$14+$BJ179*Assembly!X$15+$BK179*Assembly!X$16+$BL179*Assembly!X$17+$BM179*Assembly!X$18+$BN179*Assembly!X$19+$BO179*Assembly!X$20+$BP179*Assembly!X$21+$BQ179*Assembly!X$22+$BR179*Assembly!X$23+$BS179*Assembly!X$24</f>
        <v>39</v>
      </c>
      <c r="CB179" s="225" t="str">
        <f t="shared" si="12"/>
        <v>6,067</v>
      </c>
      <c r="CC179" s="223" t="str">
        <f t="shared" si="13"/>
        <v>0.0061</v>
      </c>
      <c r="CD179" s="243" t="str">
        <f>$AY179*Assembly!AB$4+$AZ179*Assembly!AB$5+$BA179*Assembly!AB$6+$BB179*Assembly!AB$7+$BC179*Assembly!AB$8+$BD179*Assembly!AB$9+$BE179*Assembly!AB$10+$BF179*Assembly!AB$11+$BG179*Assembly!AB$12+$BH179*Assembly!AB$13+$BI179*Assembly!AB$14+$BJ179*Assembly!AB$15+$BK179*Assembly!AB$16+$BL179*Assembly!AB$17+$BM179*Assembly!AB$18+$BN179*Assembly!AB$19+$BO179*Assembly!AB$20+$BP179*Assembly!AB$21+$BQ179*Assembly!AB$22+$BR179*Assembly!AB$23+$BS179*Assembly!AB$24</f>
        <v>234</v>
      </c>
      <c r="CE179" s="256" t="str">
        <f>$AY179*Assembly!M$4+$AZ179*Assembly!M$5+$BA179*Assembly!M$6+$BB179*Assembly!M$7+$BC179*Assembly!M$8+$BD179*Assembly!M$9+$BE179*Assembly!M$10+$BF179*Assembly!M$11+$BG179*Assembly!M$12+$BH179*Assembly!M$13+$BI179*Assembly!M$14+$BJ179*Assembly!M$15+$BK179*Assembly!M$16+$BL179*Assembly!M$17+$BM179*Assembly!M$18+$BN179*Assembly!M$19+$BO179*Assembly!M$20+$BP179*Assembly!M$21+$BQ179*Assembly!M$22+$BR179*Assembly!M$23+$BS179*Assembly!M$24</f>
        <v>91</v>
      </c>
      <c r="CF179" s="256" t="str">
        <f>$AY179*Assembly!N$4+$AZ179*Assembly!N$5+$BA179*Assembly!N$6+$BB179*Assembly!N$7+$BC179*Assembly!N$8+$BD179*Assembly!N$9+$BE179*Assembly!N$10+$BF179*Assembly!N$11+$BG179*Assembly!N$12+$BH179*Assembly!N$13+$BI179*Assembly!N$14+$BJ179*Assembly!N$15+$BK179*Assembly!N$16+$BL179*Assembly!N$17+$BM179*Assembly!N$18+$BN179*Assembly!N$19+$BO179*Assembly!N$20+$BP179*Assembly!N$21+$BQ179*Assembly!N$22+$BR179*Assembly!N$23+$BS179*Assembly!N$24</f>
        <v>0</v>
      </c>
      <c r="CG179" s="256" t="str">
        <f>$AY179*Assembly!O$4+$AZ179*Assembly!O$5+$BA179*Assembly!O$6+$BB179*Assembly!O$7+$BC179*Assembly!O$8+$BD179*Assembly!O$9+$BE179*Assembly!O$10+$BF179*Assembly!O$11+$BG179*Assembly!O$12+$BH179*Assembly!O$13+$BI179*Assembly!O$14+$BJ179*Assembly!O$15+$BK179*Assembly!O$16+$BL179*Assembly!O$17+$BM179*Assembly!O$18+$BN179*Assembly!O$19+$BO179*Assembly!O$20+$BP179*Assembly!O$21+$BQ179*Assembly!O$22+$BR179*Assembly!O$23+$BS179*Assembly!O$24</f>
        <v>0</v>
      </c>
      <c r="CH179" s="254" t="str">
        <f>$AY179*Assembly!P$4+$AZ179*Assembly!P$5+$BA179*Assembly!P$6+$BB179*Assembly!P$7+$BC179*Assembly!P$8+$BD179*Assembly!P$9+$BE179*Assembly!P$10+$BF179*Assembly!P$11+$BG179*Assembly!P$12+$BH179*Assembly!P$13+$BI179*Assembly!P$14+$BJ179*Assembly!P$15+$BK179*Assembly!P$16+$BL179*Assembly!P$17+$BM179*Assembly!P$18+$BN179*Assembly!P$19+$BO179*Assembly!P$20+$BP179*Assembly!P$21+$BQ179*Assembly!P$22+$BR179*Assembly!P$23+$BS179*Assembly!P$24</f>
        <v>0</v>
      </c>
      <c r="CI179" s="254" t="str">
        <f>$AY179*Assembly!Q$4+$AZ179*Assembly!Q$5+$BA179*Assembly!Q$6+$BB179*Assembly!Q$7+$BC179*Assembly!Q$8+$BD179*Assembly!Q$9+$BE179*Assembly!Q$10+$BF179*Assembly!Q$11+$BG179*Assembly!Q$12+$BH179*Assembly!Q$13+$BI179*Assembly!Q$14+$BJ179*Assembly!Q$15+$BK179*Assembly!Q$16+$BL179*Assembly!Q$17+$BM179*Assembly!Q$18+$BN179*Assembly!Q$19+$BO179*Assembly!Q$20+$BP179*Assembly!Q$21+$BQ179*Assembly!Q$22+$BR179*Assembly!Q$23+$BS179*Assembly!Q$24</f>
        <v>390</v>
      </c>
      <c r="CJ179" s="256" t="str">
        <f>$AY179*Assembly!R$4+$AZ179*Assembly!R$5+$BA179*Assembly!R$6+$BB179*Assembly!R$7+$BC179*Assembly!R$8+$BD179*Assembly!R$9+$BE179*Assembly!R$10+$BF179*Assembly!R$11+$BG179*Assembly!R$12+$BH179*Assembly!R$13+$BI179*Assembly!R$14+$BJ179*Assembly!R$15+$BK179*Assembly!R$16+$BL179*Assembly!R$17+$BM179*Assembly!R$18+$BN179*Assembly!R$19+$BO179*Assembly!R$20+$BP179*Assembly!R$21+$BQ179*Assembly!R$22+$BR179*Assembly!R$23+$BS179*Assembly!R$24</f>
        <v>0</v>
      </c>
      <c r="CK179" s="254" t="str">
        <f>$AY179*Assembly!S$4+$AZ179*Assembly!S$5+$BA179*Assembly!S$6+$BB179*Assembly!S$7+$BC179*Assembly!S$8+$BD179*Assembly!S$9+$BE179*Assembly!S$10+$BF179*Assembly!S$11+$BG179*Assembly!S$12+$BH179*Assembly!S$13+$BI179*Assembly!S$14+$BJ179*Assembly!S$15+$BK179*Assembly!S$16+$BL179*Assembly!S$17+$BM179*Assembly!S$18+$BN179*Assembly!S$19+$BO179*Assembly!S$20+$BP179*Assembly!S$21+$BQ179*Assembly!S$22+$BR179*Assembly!S$23+$BS179*Assembly!S$24</f>
        <v>0</v>
      </c>
      <c r="CL179" s="254" t="str">
        <f>$AY179*Assembly!T$4+$AZ179*Assembly!T$5+$BA179*Assembly!T$6+$BB179*Assembly!T$7+$BC179*Assembly!T$8+$BD179*Assembly!T$9+$BE179*Assembly!T$10+$BF179*Assembly!T$11+$BG179*Assembly!T$12+$BH179*Assembly!T$13+$BI179*Assembly!T$14+$BJ179*Assembly!T$15+$BK179*Assembly!T$16+$BL179*Assembly!T$17+$BM179*Assembly!T$18+$BN179*Assembly!T$19+$BO179*Assembly!T$20+$BP179*Assembly!T$21+$BQ179*Assembly!T$22+$BR179*Assembly!T$23+$BS179*Assembly!T$24</f>
        <v>0</v>
      </c>
      <c r="CM179" s="254" t="str">
        <f>$AY179*Assembly!U$4+$AZ179*Assembly!U$5+$BA179*Assembly!U$6+$BB179*Assembly!U$7+$BC179*Assembly!U$8+$BD179*Assembly!U$9+$BE179*Assembly!U$10+$BF179*Assembly!U$11+$BG179*Assembly!U$12+$BH179*Assembly!U$13+$BI179*Assembly!U$14+$BJ179*Assembly!U$15+$BK179*Assembly!U$16+$BL179*Assembly!U$17+$BM179*Assembly!U$18+$BN179*Assembly!U$19+$BO179*Assembly!U$20+$BP179*Assembly!U$21+$BQ179*Assembly!U$22+$BR179*Assembly!U$23+$BS179*Assembly!U$24</f>
        <v>0</v>
      </c>
      <c r="CN179" s="256" t="str">
        <f>$AY179*Assembly!V$4+$AZ179*Assembly!V$5+$BA179*Assembly!V$6+$BB179*Assembly!V$7+$BC179*Assembly!V$8+$BD179*Assembly!V$9+$BE179*Assembly!V$10+$BF179*Assembly!V$11+$BG179*Assembly!V$12+$BH179*Assembly!V$13+$BI179*Assembly!V$14+$BJ179*Assembly!V$15+$BK179*Assembly!V$16+$BL179*Assembly!V$17+$BM179*Assembly!V$18+$BN179*Assembly!V$19+$BO179*Assembly!V$20+$BP179*Assembly!V$21+$BQ179*Assembly!V$22+$BR179*Assembly!V$23+$BS179*Assembly!V$24</f>
        <v>0</v>
      </c>
      <c r="CO179" s="256" t="str">
        <f>CE179*Refining!$F$3</f>
        <v>163</v>
      </c>
      <c r="CP179" s="256" t="str">
        <f>CF179*Refining!$F$4</f>
        <v>0</v>
      </c>
      <c r="CQ179" s="256" t="str">
        <f>CG179*Refining!$F$5</f>
        <v>0</v>
      </c>
      <c r="CR179" s="256" t="str">
        <f>CH179*Refining!$F$6</f>
        <v>0</v>
      </c>
      <c r="CS179" s="256" t="str">
        <f>CI179*Refining!$F$7</f>
        <v>696</v>
      </c>
      <c r="CT179" s="256" t="str">
        <f>CJ179*Refining!$F$8</f>
        <v>0</v>
      </c>
      <c r="CU179" s="256" t="str">
        <f>CK179*Refining!$F$9</f>
        <v>0</v>
      </c>
      <c r="CV179" s="256" t="str">
        <f>CL179*Refining!$F$10</f>
        <v>0</v>
      </c>
      <c r="CW179" s="256" t="str">
        <f>CM179*Refining!$F$11</f>
        <v>0</v>
      </c>
      <c r="CX179" s="256" t="str">
        <f>CN179*Refining!$F$12</f>
        <v>0</v>
      </c>
      <c r="CY179" s="248" t="str">
        <f t="shared" ref="CY179:DR179" si="724">IF(CE179 = 0, "", CE179)</f>
        <v>91</v>
      </c>
      <c r="CZ179" s="245" t="str">
        <f t="shared" si="724"/>
        <v/>
      </c>
      <c r="DA179" s="245" t="str">
        <f t="shared" si="724"/>
        <v/>
      </c>
      <c r="DB179" s="245" t="str">
        <f t="shared" si="724"/>
        <v/>
      </c>
      <c r="DC179" s="245" t="str">
        <f t="shared" si="724"/>
        <v>390</v>
      </c>
      <c r="DD179" s="245" t="str">
        <f t="shared" si="724"/>
        <v/>
      </c>
      <c r="DE179" s="245" t="str">
        <f t="shared" si="724"/>
        <v/>
      </c>
      <c r="DF179" s="245" t="str">
        <f t="shared" si="724"/>
        <v/>
      </c>
      <c r="DG179" s="245" t="str">
        <f t="shared" si="724"/>
        <v/>
      </c>
      <c r="DH179" s="246" t="str">
        <f t="shared" si="724"/>
        <v/>
      </c>
      <c r="DI179" s="248" t="str">
        <f t="shared" si="724"/>
        <v>163</v>
      </c>
      <c r="DJ179" s="245" t="str">
        <f t="shared" si="724"/>
        <v/>
      </c>
      <c r="DK179" s="245" t="str">
        <f t="shared" si="724"/>
        <v/>
      </c>
      <c r="DL179" s="245" t="str">
        <f t="shared" si="724"/>
        <v/>
      </c>
      <c r="DM179" s="249" t="str">
        <f t="shared" si="724"/>
        <v>696</v>
      </c>
      <c r="DN179" s="245" t="str">
        <f t="shared" si="724"/>
        <v/>
      </c>
      <c r="DO179" s="245" t="str">
        <f t="shared" si="724"/>
        <v/>
      </c>
      <c r="DP179" s="245" t="str">
        <f t="shared" si="724"/>
        <v/>
      </c>
      <c r="DQ179" s="245" t="str">
        <f t="shared" si="724"/>
        <v/>
      </c>
      <c r="DR179" s="246" t="str">
        <f t="shared" si="724"/>
        <v/>
      </c>
      <c r="DS179" s="248" t="str">
        <f t="shared" si="15"/>
        <v>481</v>
      </c>
      <c r="DT179" s="249" t="str">
        <f t="shared" si="16"/>
        <v>859</v>
      </c>
      <c r="DU179" s="225" t="str">
        <f>CY179*'Ores &amp; Ingots'!$C$3+CZ179*'Ores &amp; Ingots'!$C$4+DA179*'Ores &amp; Ingots'!$C$5+DB179*'Ores &amp; Ingots'!$C$6+DC179*'Ores &amp; Ingots'!$C$7+DD179*'Ores &amp; Ingots'!$C$8+DE179*'Ores &amp; Ingots'!$C$9+DF179*'Ores &amp; Ingots'!$C$10+DG179*'Ores &amp; Ingots'!$C$11+DH179*'Ores &amp; Ingots'!$C$12</f>
        <v>179</v>
      </c>
      <c r="DV179" s="225" t="str">
        <f>DI179*'Ores &amp; Ingots'!$B$3+DJ179*'Ores &amp; Ingots'!$B$4+DK179*'Ores &amp; Ingots'!$B$5+DL179*'Ores &amp; Ingots'!$B$6+DM179*'Ores &amp; Ingots'!$B$7+DN179*'Ores &amp; Ingots'!$B$8+DO179*'Ores &amp; Ingots'!$B$9+DP179*'Ores &amp; Ingots'!$B$10+DQ179*'Ores &amp; Ingots'!$B$11+DR179*'Ores &amp; Ingots'!$B$12</f>
        <v>318</v>
      </c>
      <c r="DW179" s="249" t="str">
        <f>CY179*Refining!$G$3+CZ179*Refining!$G$4+DA179*Refining!$G$5+DB179*Refining!$G$6+DC179*Refining!$G$7+DD179*Refining!$G$8+DE179*Refining!$G$9+DF179*Refining!$G$10+DG179*Refining!$G$11+DH179*Refining!$G$12</f>
        <v>328</v>
      </c>
      <c r="DX179" s="249" t="str">
        <f t="shared" si="17"/>
        <v>50,972</v>
      </c>
      <c r="DY179" s="250" t="str">
        <f t="shared" si="18"/>
        <v>0.0510</v>
      </c>
      <c r="DZ179" s="248" t="str">
        <f t="shared" si="19"/>
        <v>375</v>
      </c>
      <c r="EA179" s="251" t="str">
        <f t="shared" ref="EA179:EB179" si="725">DZ179/60</f>
        <v>6.2</v>
      </c>
      <c r="EB179" s="251" t="str">
        <f t="shared" si="725"/>
        <v>0.1</v>
      </c>
      <c r="EC179" s="543" t="str">
        <f t="shared" si="21"/>
        <v>0.00</v>
      </c>
      <c r="ED179" s="248" t="str">
        <f t="shared" si="22"/>
        <v>57,039</v>
      </c>
      <c r="EE179" s="251" t="str">
        <f t="shared" ref="EE179:EF179" si="726">ED179/1000</f>
        <v>57.0</v>
      </c>
      <c r="EF179" s="252" t="str">
        <f t="shared" si="726"/>
        <v>0.06</v>
      </c>
      <c r="EG179" s="544" t="str">
        <f t="shared" si="24"/>
        <v>0.0570</v>
      </c>
      <c r="EH179" s="225">
        <v>55.0</v>
      </c>
    </row>
    <row r="180" hidden="1">
      <c r="A180" s="33"/>
      <c r="B180" s="226" t="s">
        <v>1038</v>
      </c>
      <c r="C180" s="227" t="s">
        <v>886</v>
      </c>
      <c r="D180" s="227">
        <v>1.0</v>
      </c>
      <c r="E180" s="227">
        <v>1.0</v>
      </c>
      <c r="F180" s="227">
        <v>1.0</v>
      </c>
      <c r="G180" s="228" t="str">
        <f t="shared" si="5"/>
        <v>15.6</v>
      </c>
      <c r="H180" s="229">
        <v>6.0</v>
      </c>
      <c r="I180" s="229">
        <v>6.0</v>
      </c>
      <c r="J180" s="229" t="str">
        <f>H180/Main!$D$9</f>
        <v>6</v>
      </c>
      <c r="K180" s="229" t="str">
        <f>I180/Main!$D$10</f>
        <v>6</v>
      </c>
      <c r="L180" s="229" t="str">
        <f t="shared" si="6"/>
        <v>1</v>
      </c>
      <c r="M180" s="229">
        <v>1.0</v>
      </c>
      <c r="N180" s="230"/>
      <c r="O180" s="230"/>
      <c r="P180" s="230"/>
      <c r="Q180" s="231"/>
      <c r="R180" s="230"/>
      <c r="S180" s="232"/>
      <c r="T180" s="232"/>
      <c r="U180" s="230"/>
      <c r="V180" s="230"/>
      <c r="W180" s="232"/>
      <c r="X180" s="232"/>
      <c r="Y180" s="230"/>
      <c r="Z180" s="230"/>
      <c r="AA180" s="230"/>
      <c r="AB180" s="230"/>
      <c r="AC180" s="334" t="s">
        <v>18</v>
      </c>
      <c r="AD180" s="225">
        <v>0.0</v>
      </c>
      <c r="AE180" s="225">
        <v>0.0</v>
      </c>
      <c r="AF180" s="225">
        <v>0.0</v>
      </c>
      <c r="AG180" s="225">
        <v>0.0</v>
      </c>
      <c r="AH180" s="225">
        <v>0.0</v>
      </c>
      <c r="AI180" s="225">
        <v>10.0</v>
      </c>
      <c r="AJ180" s="225">
        <v>0.0</v>
      </c>
      <c r="AK180" s="225">
        <v>0.0</v>
      </c>
      <c r="AL180" s="225">
        <v>0.0</v>
      </c>
      <c r="AM180" s="225">
        <v>0.0</v>
      </c>
      <c r="AN180" s="225">
        <v>0.0</v>
      </c>
      <c r="AO180" s="225">
        <v>0.0</v>
      </c>
      <c r="AP180" s="309">
        <v>25.0</v>
      </c>
      <c r="AQ180" s="225">
        <v>0.0</v>
      </c>
      <c r="AR180" s="225">
        <v>0.0</v>
      </c>
      <c r="AS180" s="225">
        <v>0.0</v>
      </c>
      <c r="AT180" s="225">
        <v>0.0</v>
      </c>
      <c r="AU180" s="225">
        <v>0.0</v>
      </c>
      <c r="AV180" s="225">
        <v>0.0</v>
      </c>
      <c r="AW180" s="225">
        <v>0.0</v>
      </c>
      <c r="AX180" s="225">
        <v>0.0</v>
      </c>
      <c r="AY180" s="236" t="str">
        <f t="shared" ref="AY180:BS180" si="727">IF(AD180 = 0, "", AD180)</f>
        <v/>
      </c>
      <c r="AZ180" s="227" t="str">
        <f t="shared" si="727"/>
        <v/>
      </c>
      <c r="BA180" s="227" t="str">
        <f t="shared" si="727"/>
        <v/>
      </c>
      <c r="BB180" s="227" t="str">
        <f t="shared" si="727"/>
        <v/>
      </c>
      <c r="BC180" s="227" t="str">
        <f t="shared" si="727"/>
        <v/>
      </c>
      <c r="BD180" s="225" t="str">
        <f t="shared" si="727"/>
        <v>10</v>
      </c>
      <c r="BE180" s="227" t="str">
        <f t="shared" si="727"/>
        <v/>
      </c>
      <c r="BF180" s="227" t="str">
        <f t="shared" si="727"/>
        <v/>
      </c>
      <c r="BG180" s="227" t="str">
        <f t="shared" si="727"/>
        <v/>
      </c>
      <c r="BH180" s="227" t="str">
        <f t="shared" si="727"/>
        <v/>
      </c>
      <c r="BI180" s="227" t="str">
        <f t="shared" si="727"/>
        <v/>
      </c>
      <c r="BJ180" s="227" t="str">
        <f t="shared" si="727"/>
        <v/>
      </c>
      <c r="BK180" s="309" t="str">
        <f t="shared" si="727"/>
        <v>25</v>
      </c>
      <c r="BL180" s="227" t="str">
        <f t="shared" si="727"/>
        <v/>
      </c>
      <c r="BM180" s="227" t="str">
        <f t="shared" si="727"/>
        <v/>
      </c>
      <c r="BN180" s="227" t="str">
        <f t="shared" si="727"/>
        <v/>
      </c>
      <c r="BO180" s="227" t="str">
        <f t="shared" si="727"/>
        <v/>
      </c>
      <c r="BP180" s="227" t="str">
        <f t="shared" si="727"/>
        <v/>
      </c>
      <c r="BQ180" s="227" t="str">
        <f t="shared" si="727"/>
        <v/>
      </c>
      <c r="BR180" s="227" t="str">
        <f t="shared" si="727"/>
        <v/>
      </c>
      <c r="BS180" s="238" t="str">
        <f t="shared" si="727"/>
        <v/>
      </c>
      <c r="BT180" s="239" t="str">
        <f>$AY180*Assembly!Y$4+$AZ180*Assembly!Y$5+$BA180*Assembly!Y$6+$BB180*Assembly!Y$7+$BC180*Assembly!Y$8+$BD180*Assembly!Y$9+$BE180*Assembly!Y$10+$BF180*Assembly!Y$11+$BG180*Assembly!Y$12+$BH180*Assembly!Y$13+$BI180*Assembly!Y$14+$BJ180*Assembly!Y$15+$BK180*Assembly!Y$16+$BL180*Assembly!Y$17+$BM180*Assembly!Y$18+$BN180*Assembly!Y$19+$BO180*Assembly!Y$20+$BP180*Assembly!Y$21+$BQ180*Assembly!Y$22+$BR180*Assembly!Y$23+$BS180*Assembly!Y$24</f>
        <v>435</v>
      </c>
      <c r="BU180" s="225" t="str">
        <f t="shared" si="8"/>
        <v>28</v>
      </c>
      <c r="BV180" s="225" t="str">
        <f>$AY180*Assembly!AC$4+$AZ180*Assembly!AC$5+$BA180*Assembly!AC$6+$BB180*Assembly!AC$7+$BC180*Assembly!AC$8+$BD180*Assembly!AC$9+$BE180*Assembly!AC$10+$BF180*Assembly!AC$11+$BG180*Assembly!AC$12+$BH180*Assembly!AC$13+$BI180*Assembly!AC$14+$BJ180*Assembly!AC$15+$BK180*Assembly!AC$16+$BL180*Assembly!AC$17+$BM180*Assembly!AC$18+$BN180*Assembly!AC$19+$BO180*Assembly!AC$20+$BP180*Assembly!AC$21+$BQ180*Assembly!AC$22+$BR180*Assembly!AC$23+$BS180*Assembly!AC$24</f>
        <v>1,650</v>
      </c>
      <c r="BW180" s="240" t="str">
        <f t="shared" si="9"/>
        <v>3.79</v>
      </c>
      <c r="BX180" s="241" t="str">
        <f t="shared" si="10"/>
        <v>106</v>
      </c>
      <c r="BY180" s="242" t="str">
        <f t="shared" si="11"/>
        <v>59.3</v>
      </c>
      <c r="BZ180" s="225"/>
      <c r="CA180" s="225" t="str">
        <f>$AY180*Assembly!X$4+$AZ180*Assembly!X$5+$BA180*Assembly!X$6+$BB180*Assembly!X$7+$BC180*Assembly!X$8+$BD180*Assembly!X$9+$BE180*Assembly!X$10+$BF180*Assembly!X$11+$BG180*Assembly!X$12+$BH180*Assembly!X$13+$BI180*Assembly!X$14+$BJ180*Assembly!X$15+$BK180*Assembly!X$16+$BL180*Assembly!X$17+$BM180*Assembly!X$18+$BN180*Assembly!X$19+$BO180*Assembly!X$20+$BP180*Assembly!X$21+$BQ180*Assembly!X$22+$BR180*Assembly!X$23+$BS180*Assembly!X$24</f>
        <v>35</v>
      </c>
      <c r="CB180" s="225" t="str">
        <f t="shared" si="12"/>
        <v>5,444</v>
      </c>
      <c r="CC180" s="223" t="str">
        <f t="shared" si="13"/>
        <v>0.0054</v>
      </c>
      <c r="CD180" s="243" t="str">
        <f>$AY180*Assembly!AB$4+$AZ180*Assembly!AB$5+$BA180*Assembly!AB$6+$BB180*Assembly!AB$7+$BC180*Assembly!AB$8+$BD180*Assembly!AB$9+$BE180*Assembly!AB$10+$BF180*Assembly!AB$11+$BG180*Assembly!AB$12+$BH180*Assembly!AB$13+$BI180*Assembly!AB$14+$BJ180*Assembly!AB$15+$BK180*Assembly!AB$16+$BL180*Assembly!AB$17+$BM180*Assembly!AB$18+$BN180*Assembly!AB$19+$BO180*Assembly!AB$20+$BP180*Assembly!AB$21+$BQ180*Assembly!AB$22+$BR180*Assembly!AB$23+$BS180*Assembly!AB$24</f>
        <v>220</v>
      </c>
      <c r="CE180" s="231" t="str">
        <f>$AY180*Assembly!M$4+$AZ180*Assembly!M$5+$BA180*Assembly!M$6+$BB180*Assembly!M$7+$BC180*Assembly!M$8+$BD180*Assembly!M$9+$BE180*Assembly!M$10+$BF180*Assembly!M$11+$BG180*Assembly!M$12+$BH180*Assembly!M$13+$BI180*Assembly!M$14+$BJ180*Assembly!M$15+$BK180*Assembly!M$16+$BL180*Assembly!M$17+$BM180*Assembly!M$18+$BN180*Assembly!M$19+$BO180*Assembly!M$20+$BP180*Assembly!M$21+$BQ180*Assembly!M$22+$BR180*Assembly!M$23+$BS180*Assembly!M$24</f>
        <v>70</v>
      </c>
      <c r="CF180" s="231" t="str">
        <f>$AY180*Assembly!N$4+$AZ180*Assembly!N$5+$BA180*Assembly!N$6+$BB180*Assembly!N$7+$BC180*Assembly!N$8+$BD180*Assembly!N$9+$BE180*Assembly!N$10+$BF180*Assembly!N$11+$BG180*Assembly!N$12+$BH180*Assembly!N$13+$BI180*Assembly!N$14+$BJ180*Assembly!N$15+$BK180*Assembly!N$16+$BL180*Assembly!N$17+$BM180*Assembly!N$18+$BN180*Assembly!N$19+$BO180*Assembly!N$20+$BP180*Assembly!N$21+$BQ180*Assembly!N$22+$BR180*Assembly!N$23+$BS180*Assembly!N$24</f>
        <v>0</v>
      </c>
      <c r="CG180" s="231" t="str">
        <f>$AY180*Assembly!O$4+$AZ180*Assembly!O$5+$BA180*Assembly!O$6+$BB180*Assembly!O$7+$BC180*Assembly!O$8+$BD180*Assembly!O$9+$BE180*Assembly!O$10+$BF180*Assembly!O$11+$BG180*Assembly!O$12+$BH180*Assembly!O$13+$BI180*Assembly!O$14+$BJ180*Assembly!O$15+$BK180*Assembly!O$16+$BL180*Assembly!O$17+$BM180*Assembly!O$18+$BN180*Assembly!O$19+$BO180*Assembly!O$20+$BP180*Assembly!O$21+$BQ180*Assembly!O$22+$BR180*Assembly!O$23+$BS180*Assembly!O$24</f>
        <v>0</v>
      </c>
      <c r="CH180" s="229" t="str">
        <f>$AY180*Assembly!P$4+$AZ180*Assembly!P$5+$BA180*Assembly!P$6+$BB180*Assembly!P$7+$BC180*Assembly!P$8+$BD180*Assembly!P$9+$BE180*Assembly!P$10+$BF180*Assembly!P$11+$BG180*Assembly!P$12+$BH180*Assembly!P$13+$BI180*Assembly!P$14+$BJ180*Assembly!P$15+$BK180*Assembly!P$16+$BL180*Assembly!P$17+$BM180*Assembly!P$18+$BN180*Assembly!P$19+$BO180*Assembly!P$20+$BP180*Assembly!P$21+$BQ180*Assembly!P$22+$BR180*Assembly!P$23+$BS180*Assembly!P$24</f>
        <v>0</v>
      </c>
      <c r="CI180" s="229" t="str">
        <f>$AY180*Assembly!Q$4+$AZ180*Assembly!Q$5+$BA180*Assembly!Q$6+$BB180*Assembly!Q$7+$BC180*Assembly!Q$8+$BD180*Assembly!Q$9+$BE180*Assembly!Q$10+$BF180*Assembly!Q$11+$BG180*Assembly!Q$12+$BH180*Assembly!Q$13+$BI180*Assembly!Q$14+$BJ180*Assembly!Q$15+$BK180*Assembly!Q$16+$BL180*Assembly!Q$17+$BM180*Assembly!Q$18+$BN180*Assembly!Q$19+$BO180*Assembly!Q$20+$BP180*Assembly!Q$21+$BQ180*Assembly!Q$22+$BR180*Assembly!Q$23+$BS180*Assembly!Q$24</f>
        <v>375</v>
      </c>
      <c r="CJ180" s="231" t="str">
        <f>$AY180*Assembly!R$4+$AZ180*Assembly!R$5+$BA180*Assembly!R$6+$BB180*Assembly!R$7+$BC180*Assembly!R$8+$BD180*Assembly!R$9+$BE180*Assembly!R$10+$BF180*Assembly!R$11+$BG180*Assembly!R$12+$BH180*Assembly!R$13+$BI180*Assembly!R$14+$BJ180*Assembly!R$15+$BK180*Assembly!R$16+$BL180*Assembly!R$17+$BM180*Assembly!R$18+$BN180*Assembly!R$19+$BO180*Assembly!R$20+$BP180*Assembly!R$21+$BQ180*Assembly!R$22+$BR180*Assembly!R$23+$BS180*Assembly!R$24</f>
        <v>0</v>
      </c>
      <c r="CK180" s="229" t="str">
        <f>$AY180*Assembly!S$4+$AZ180*Assembly!S$5+$BA180*Assembly!S$6+$BB180*Assembly!S$7+$BC180*Assembly!S$8+$BD180*Assembly!S$9+$BE180*Assembly!S$10+$BF180*Assembly!S$11+$BG180*Assembly!S$12+$BH180*Assembly!S$13+$BI180*Assembly!S$14+$BJ180*Assembly!S$15+$BK180*Assembly!S$16+$BL180*Assembly!S$17+$BM180*Assembly!S$18+$BN180*Assembly!S$19+$BO180*Assembly!S$20+$BP180*Assembly!S$21+$BQ180*Assembly!S$22+$BR180*Assembly!S$23+$BS180*Assembly!S$24</f>
        <v>0</v>
      </c>
      <c r="CL180" s="229" t="str">
        <f>$AY180*Assembly!T$4+$AZ180*Assembly!T$5+$BA180*Assembly!T$6+$BB180*Assembly!T$7+$BC180*Assembly!T$8+$BD180*Assembly!T$9+$BE180*Assembly!T$10+$BF180*Assembly!T$11+$BG180*Assembly!T$12+$BH180*Assembly!T$13+$BI180*Assembly!T$14+$BJ180*Assembly!T$15+$BK180*Assembly!T$16+$BL180*Assembly!T$17+$BM180*Assembly!T$18+$BN180*Assembly!T$19+$BO180*Assembly!T$20+$BP180*Assembly!T$21+$BQ180*Assembly!T$22+$BR180*Assembly!T$23+$BS180*Assembly!T$24</f>
        <v>0</v>
      </c>
      <c r="CM180" s="229" t="str">
        <f>$AY180*Assembly!U$4+$AZ180*Assembly!U$5+$BA180*Assembly!U$6+$BB180*Assembly!U$7+$BC180*Assembly!U$8+$BD180*Assembly!U$9+$BE180*Assembly!U$10+$BF180*Assembly!U$11+$BG180*Assembly!U$12+$BH180*Assembly!U$13+$BI180*Assembly!U$14+$BJ180*Assembly!U$15+$BK180*Assembly!U$16+$BL180*Assembly!U$17+$BM180*Assembly!U$18+$BN180*Assembly!U$19+$BO180*Assembly!U$20+$BP180*Assembly!U$21+$BQ180*Assembly!U$22+$BR180*Assembly!U$23+$BS180*Assembly!U$24</f>
        <v>0</v>
      </c>
      <c r="CN180" s="231" t="str">
        <f>$AY180*Assembly!V$4+$AZ180*Assembly!V$5+$BA180*Assembly!V$6+$BB180*Assembly!V$7+$BC180*Assembly!V$8+$BD180*Assembly!V$9+$BE180*Assembly!V$10+$BF180*Assembly!V$11+$BG180*Assembly!V$12+$BH180*Assembly!V$13+$BI180*Assembly!V$14+$BJ180*Assembly!V$15+$BK180*Assembly!V$16+$BL180*Assembly!V$17+$BM180*Assembly!V$18+$BN180*Assembly!V$19+$BO180*Assembly!V$20+$BP180*Assembly!V$21+$BQ180*Assembly!V$22+$BR180*Assembly!V$23+$BS180*Assembly!V$24</f>
        <v>0</v>
      </c>
      <c r="CO180" s="231" t="str">
        <f>CE180*Refining!$F$3</f>
        <v>125</v>
      </c>
      <c r="CP180" s="231" t="str">
        <f>CF180*Refining!$F$4</f>
        <v>0</v>
      </c>
      <c r="CQ180" s="231" t="str">
        <f>CG180*Refining!$F$5</f>
        <v>0</v>
      </c>
      <c r="CR180" s="231" t="str">
        <f>CH180*Refining!$F$6</f>
        <v>0</v>
      </c>
      <c r="CS180" s="231" t="str">
        <f>CI180*Refining!$F$7</f>
        <v>670</v>
      </c>
      <c r="CT180" s="231" t="str">
        <f>CJ180*Refining!$F$8</f>
        <v>0</v>
      </c>
      <c r="CU180" s="231" t="str">
        <f>CK180*Refining!$F$9</f>
        <v>0</v>
      </c>
      <c r="CV180" s="231" t="str">
        <f>CL180*Refining!$F$10</f>
        <v>0</v>
      </c>
      <c r="CW180" s="231" t="str">
        <f>CM180*Refining!$F$11</f>
        <v>0</v>
      </c>
      <c r="CX180" s="231" t="str">
        <f>CN180*Refining!$F$12</f>
        <v>0</v>
      </c>
      <c r="CY180" s="248" t="str">
        <f t="shared" ref="CY180:DR180" si="728">IF(CE180 = 0, "", CE180)</f>
        <v>70</v>
      </c>
      <c r="CZ180" s="245" t="str">
        <f t="shared" si="728"/>
        <v/>
      </c>
      <c r="DA180" s="245" t="str">
        <f t="shared" si="728"/>
        <v/>
      </c>
      <c r="DB180" s="245" t="str">
        <f t="shared" si="728"/>
        <v/>
      </c>
      <c r="DC180" s="245" t="str">
        <f t="shared" si="728"/>
        <v>375</v>
      </c>
      <c r="DD180" s="245" t="str">
        <f t="shared" si="728"/>
        <v/>
      </c>
      <c r="DE180" s="245" t="str">
        <f t="shared" si="728"/>
        <v/>
      </c>
      <c r="DF180" s="245" t="str">
        <f t="shared" si="728"/>
        <v/>
      </c>
      <c r="DG180" s="245" t="str">
        <f t="shared" si="728"/>
        <v/>
      </c>
      <c r="DH180" s="246" t="str">
        <f t="shared" si="728"/>
        <v/>
      </c>
      <c r="DI180" s="248" t="str">
        <f t="shared" si="728"/>
        <v>125</v>
      </c>
      <c r="DJ180" s="245" t="str">
        <f t="shared" si="728"/>
        <v/>
      </c>
      <c r="DK180" s="245" t="str">
        <f t="shared" si="728"/>
        <v/>
      </c>
      <c r="DL180" s="245" t="str">
        <f t="shared" si="728"/>
        <v/>
      </c>
      <c r="DM180" s="249" t="str">
        <f t="shared" si="728"/>
        <v>670</v>
      </c>
      <c r="DN180" s="245" t="str">
        <f t="shared" si="728"/>
        <v/>
      </c>
      <c r="DO180" s="245" t="str">
        <f t="shared" si="728"/>
        <v/>
      </c>
      <c r="DP180" s="245" t="str">
        <f t="shared" si="728"/>
        <v/>
      </c>
      <c r="DQ180" s="245" t="str">
        <f t="shared" si="728"/>
        <v/>
      </c>
      <c r="DR180" s="246" t="str">
        <f t="shared" si="728"/>
        <v/>
      </c>
      <c r="DS180" s="248" t="str">
        <f t="shared" si="15"/>
        <v>445</v>
      </c>
      <c r="DT180" s="249" t="str">
        <f t="shared" si="16"/>
        <v>795</v>
      </c>
      <c r="DU180" s="225" t="str">
        <f>CY180*'Ores &amp; Ingots'!$C$3+CZ180*'Ores &amp; Ingots'!$C$4+DA180*'Ores &amp; Ingots'!$C$5+DB180*'Ores &amp; Ingots'!$C$6+DC180*'Ores &amp; Ingots'!$C$7+DD180*'Ores &amp; Ingots'!$C$8+DE180*'Ores &amp; Ingots'!$C$9+DF180*'Ores &amp; Ingots'!$C$10+DG180*'Ores &amp; Ingots'!$C$11+DH180*'Ores &amp; Ingots'!$C$12</f>
        <v>170</v>
      </c>
      <c r="DV180" s="225" t="str">
        <f>DI180*'Ores &amp; Ingots'!$B$3+DJ180*'Ores &amp; Ingots'!$B$4+DK180*'Ores &amp; Ingots'!$B$5+DL180*'Ores &amp; Ingots'!$B$6+DM180*'Ores &amp; Ingots'!$B$7+DN180*'Ores &amp; Ingots'!$B$8+DO180*'Ores &amp; Ingots'!$B$9+DP180*'Ores &amp; Ingots'!$B$10+DQ180*'Ores &amp; Ingots'!$B$11+DR180*'Ores &amp; Ingots'!$B$12</f>
        <v>294</v>
      </c>
      <c r="DW180" s="249" t="str">
        <f>CY180*Refining!$G$3+CZ180*Refining!$G$4+DA180*Refining!$G$5+DB180*Refining!$G$6+DC180*Refining!$G$7+DD180*Refining!$G$8+DE180*Refining!$G$9+DF180*Refining!$G$10+DG180*Refining!$G$11+DH180*Refining!$G$12</f>
        <v>314</v>
      </c>
      <c r="DX180" s="249" t="str">
        <f t="shared" si="17"/>
        <v>48,825</v>
      </c>
      <c r="DY180" s="250" t="str">
        <f t="shared" si="18"/>
        <v>0.0488</v>
      </c>
      <c r="DZ180" s="248" t="str">
        <f t="shared" si="19"/>
        <v>355</v>
      </c>
      <c r="EA180" s="251" t="str">
        <f t="shared" ref="EA180:EB180" si="729">DZ180/60</f>
        <v>5.9</v>
      </c>
      <c r="EB180" s="251" t="str">
        <f t="shared" si="729"/>
        <v>0.1</v>
      </c>
      <c r="EC180" s="543" t="str">
        <f t="shared" si="21"/>
        <v>0.00</v>
      </c>
      <c r="ED180" s="248" t="str">
        <f t="shared" si="22"/>
        <v>54,269</v>
      </c>
      <c r="EE180" s="251" t="str">
        <f t="shared" ref="EE180:EF180" si="730">ED180/1000</f>
        <v>54.3</v>
      </c>
      <c r="EF180" s="252" t="str">
        <f t="shared" si="730"/>
        <v>0.05</v>
      </c>
      <c r="EG180" s="544" t="str">
        <f t="shared" si="24"/>
        <v>0.0543</v>
      </c>
      <c r="EH180" s="225">
        <v>90.0</v>
      </c>
    </row>
    <row r="181" hidden="1">
      <c r="A181" s="33"/>
      <c r="B181" s="226" t="s">
        <v>1038</v>
      </c>
      <c r="C181" s="227" t="s">
        <v>886</v>
      </c>
      <c r="D181" s="227">
        <v>1.0</v>
      </c>
      <c r="E181" s="227">
        <v>1.0</v>
      </c>
      <c r="F181" s="227">
        <v>2.0</v>
      </c>
      <c r="G181" s="253" t="str">
        <f t="shared" si="5"/>
        <v>31.3</v>
      </c>
      <c r="H181" s="254">
        <v>8.0</v>
      </c>
      <c r="I181" s="254">
        <v>8.0</v>
      </c>
      <c r="J181" s="254" t="str">
        <f>H181/Main!$D$9</f>
        <v>8</v>
      </c>
      <c r="K181" s="254" t="str">
        <f>I181/Main!$D$10</f>
        <v>8</v>
      </c>
      <c r="L181" s="254" t="str">
        <f t="shared" si="6"/>
        <v>1</v>
      </c>
      <c r="M181" s="254">
        <v>1.0</v>
      </c>
      <c r="N181" s="255"/>
      <c r="O181" s="255"/>
      <c r="P181" s="255"/>
      <c r="Q181" s="256"/>
      <c r="R181" s="255"/>
      <c r="S181" s="257"/>
      <c r="T181" s="257"/>
      <c r="U181" s="255"/>
      <c r="V181" s="255"/>
      <c r="W181" s="350"/>
      <c r="X181" s="257"/>
      <c r="Y181" s="255"/>
      <c r="Z181" s="255"/>
      <c r="AA181" s="255"/>
      <c r="AB181" s="255"/>
      <c r="AC181" s="351" t="s">
        <v>18</v>
      </c>
      <c r="AD181" s="225">
        <v>0.0</v>
      </c>
      <c r="AE181" s="225">
        <v>0.0</v>
      </c>
      <c r="AF181" s="225">
        <v>0.0</v>
      </c>
      <c r="AG181" s="225">
        <v>0.0</v>
      </c>
      <c r="AH181" s="225">
        <v>0.0</v>
      </c>
      <c r="AI181" s="225">
        <v>15.0</v>
      </c>
      <c r="AJ181" s="225">
        <v>0.0</v>
      </c>
      <c r="AK181" s="225">
        <v>0.0</v>
      </c>
      <c r="AL181" s="225">
        <v>0.0</v>
      </c>
      <c r="AM181" s="225">
        <v>0.0</v>
      </c>
      <c r="AN181" s="225">
        <v>0.0</v>
      </c>
      <c r="AO181" s="225">
        <v>0.0</v>
      </c>
      <c r="AP181" s="309">
        <v>50.0</v>
      </c>
      <c r="AQ181" s="225">
        <v>0.0</v>
      </c>
      <c r="AR181" s="225">
        <v>0.0</v>
      </c>
      <c r="AS181" s="225">
        <v>0.0</v>
      </c>
      <c r="AT181" s="225">
        <v>0.0</v>
      </c>
      <c r="AU181" s="225">
        <v>0.0</v>
      </c>
      <c r="AV181" s="225">
        <v>0.0</v>
      </c>
      <c r="AW181" s="225">
        <v>0.0</v>
      </c>
      <c r="AX181" s="225">
        <v>0.0</v>
      </c>
      <c r="AY181" s="236" t="str">
        <f t="shared" ref="AY181:BS181" si="731">IF(AD181 = 0, "", AD181)</f>
        <v/>
      </c>
      <c r="AZ181" s="227" t="str">
        <f t="shared" si="731"/>
        <v/>
      </c>
      <c r="BA181" s="227" t="str">
        <f t="shared" si="731"/>
        <v/>
      </c>
      <c r="BB181" s="227" t="str">
        <f t="shared" si="731"/>
        <v/>
      </c>
      <c r="BC181" s="227" t="str">
        <f t="shared" si="731"/>
        <v/>
      </c>
      <c r="BD181" s="225" t="str">
        <f t="shared" si="731"/>
        <v>15</v>
      </c>
      <c r="BE181" s="227" t="str">
        <f t="shared" si="731"/>
        <v/>
      </c>
      <c r="BF181" s="227" t="str">
        <f t="shared" si="731"/>
        <v/>
      </c>
      <c r="BG181" s="227" t="str">
        <f t="shared" si="731"/>
        <v/>
      </c>
      <c r="BH181" s="227" t="str">
        <f t="shared" si="731"/>
        <v/>
      </c>
      <c r="BI181" s="227" t="str">
        <f t="shared" si="731"/>
        <v/>
      </c>
      <c r="BJ181" s="227" t="str">
        <f t="shared" si="731"/>
        <v/>
      </c>
      <c r="BK181" s="309" t="str">
        <f t="shared" si="731"/>
        <v>50</v>
      </c>
      <c r="BL181" s="227" t="str">
        <f t="shared" si="731"/>
        <v/>
      </c>
      <c r="BM181" s="227" t="str">
        <f t="shared" si="731"/>
        <v/>
      </c>
      <c r="BN181" s="227" t="str">
        <f t="shared" si="731"/>
        <v/>
      </c>
      <c r="BO181" s="227" t="str">
        <f t="shared" si="731"/>
        <v/>
      </c>
      <c r="BP181" s="227" t="str">
        <f t="shared" si="731"/>
        <v/>
      </c>
      <c r="BQ181" s="227" t="str">
        <f t="shared" si="731"/>
        <v/>
      </c>
      <c r="BR181" s="227" t="str">
        <f t="shared" si="731"/>
        <v/>
      </c>
      <c r="BS181" s="238" t="str">
        <f t="shared" si="731"/>
        <v/>
      </c>
      <c r="BT181" s="239" t="str">
        <f>$AY181*Assembly!Y$4+$AZ181*Assembly!Y$5+$BA181*Assembly!Y$6+$BB181*Assembly!Y$7+$BC181*Assembly!Y$8+$BD181*Assembly!Y$9+$BE181*Assembly!Y$10+$BF181*Assembly!Y$11+$BG181*Assembly!Y$12+$BH181*Assembly!Y$13+$BI181*Assembly!Y$14+$BJ181*Assembly!Y$15+$BK181*Assembly!Y$16+$BL181*Assembly!Y$17+$BM181*Assembly!Y$18+$BN181*Assembly!Y$19+$BO181*Assembly!Y$20+$BP181*Assembly!Y$21+$BQ181*Assembly!Y$22+$BR181*Assembly!Y$23+$BS181*Assembly!Y$24</f>
        <v>840</v>
      </c>
      <c r="BU181" s="225" t="str">
        <f t="shared" si="8"/>
        <v>27</v>
      </c>
      <c r="BV181" s="225" t="str">
        <f>$AY181*Assembly!AC$4+$AZ181*Assembly!AC$5+$BA181*Assembly!AC$6+$BB181*Assembly!AC$7+$BC181*Assembly!AC$8+$BD181*Assembly!AC$9+$BE181*Assembly!AC$10+$BF181*Assembly!AC$11+$BG181*Assembly!AC$12+$BH181*Assembly!AC$13+$BI181*Assembly!AC$14+$BJ181*Assembly!AC$15+$BK181*Assembly!AC$16+$BL181*Assembly!AC$17+$BM181*Assembly!AC$18+$BN181*Assembly!AC$19+$BO181*Assembly!AC$20+$BP181*Assembly!AC$21+$BQ181*Assembly!AC$22+$BR181*Assembly!AC$23+$BS181*Assembly!AC$24</f>
        <v>3,225</v>
      </c>
      <c r="BW181" s="240" t="str">
        <f t="shared" si="9"/>
        <v>3.84</v>
      </c>
      <c r="BX181" s="241" t="str">
        <f t="shared" si="10"/>
        <v>103</v>
      </c>
      <c r="BY181" s="242" t="str">
        <f t="shared" si="11"/>
        <v>120.0</v>
      </c>
      <c r="BZ181" s="225"/>
      <c r="CA181" s="225" t="str">
        <f>$AY181*Assembly!X$4+$AZ181*Assembly!X$5+$BA181*Assembly!X$6+$BB181*Assembly!X$7+$BC181*Assembly!X$8+$BD181*Assembly!X$9+$BE181*Assembly!X$10+$BF181*Assembly!X$11+$BG181*Assembly!X$12+$BH181*Assembly!X$13+$BI181*Assembly!X$14+$BJ181*Assembly!X$15+$BK181*Assembly!X$16+$BL181*Assembly!X$17+$BM181*Assembly!X$18+$BN181*Assembly!X$19+$BO181*Assembly!X$20+$BP181*Assembly!X$21+$BQ181*Assembly!X$22+$BR181*Assembly!X$23+$BS181*Assembly!X$24</f>
        <v>65</v>
      </c>
      <c r="CB181" s="225" t="str">
        <f t="shared" si="12"/>
        <v>10,111</v>
      </c>
      <c r="CC181" s="223" t="str">
        <f t="shared" si="13"/>
        <v>0.0101</v>
      </c>
      <c r="CD181" s="243" t="str">
        <f>$AY181*Assembly!AB$4+$AZ181*Assembly!AB$5+$BA181*Assembly!AB$6+$BB181*Assembly!AB$7+$BC181*Assembly!AB$8+$BD181*Assembly!AB$9+$BE181*Assembly!AB$10+$BF181*Assembly!AB$11+$BG181*Assembly!AB$12+$BH181*Assembly!AB$13+$BI181*Assembly!AB$14+$BJ181*Assembly!AB$15+$BK181*Assembly!AB$16+$BL181*Assembly!AB$17+$BM181*Assembly!AB$18+$BN181*Assembly!AB$19+$BO181*Assembly!AB$20+$BP181*Assembly!AB$21+$BQ181*Assembly!AB$22+$BR181*Assembly!AB$23+$BS181*Assembly!AB$24</f>
        <v>430</v>
      </c>
      <c r="CE181" s="256" t="str">
        <f>$AY181*Assembly!M$4+$AZ181*Assembly!M$5+$BA181*Assembly!M$6+$BB181*Assembly!M$7+$BC181*Assembly!M$8+$BD181*Assembly!M$9+$BE181*Assembly!M$10+$BF181*Assembly!M$11+$BG181*Assembly!M$12+$BH181*Assembly!M$13+$BI181*Assembly!M$14+$BJ181*Assembly!M$15+$BK181*Assembly!M$16+$BL181*Assembly!M$17+$BM181*Assembly!M$18+$BN181*Assembly!M$19+$BO181*Assembly!M$20+$BP181*Assembly!M$21+$BQ181*Assembly!M$22+$BR181*Assembly!M$23+$BS181*Assembly!M$24</f>
        <v>105</v>
      </c>
      <c r="CF181" s="256" t="str">
        <f>$AY181*Assembly!N$4+$AZ181*Assembly!N$5+$BA181*Assembly!N$6+$BB181*Assembly!N$7+$BC181*Assembly!N$8+$BD181*Assembly!N$9+$BE181*Assembly!N$10+$BF181*Assembly!N$11+$BG181*Assembly!N$12+$BH181*Assembly!N$13+$BI181*Assembly!N$14+$BJ181*Assembly!N$15+$BK181*Assembly!N$16+$BL181*Assembly!N$17+$BM181*Assembly!N$18+$BN181*Assembly!N$19+$BO181*Assembly!N$20+$BP181*Assembly!N$21+$BQ181*Assembly!N$22+$BR181*Assembly!N$23+$BS181*Assembly!N$24</f>
        <v>0</v>
      </c>
      <c r="CG181" s="256" t="str">
        <f>$AY181*Assembly!O$4+$AZ181*Assembly!O$5+$BA181*Assembly!O$6+$BB181*Assembly!O$7+$BC181*Assembly!O$8+$BD181*Assembly!O$9+$BE181*Assembly!O$10+$BF181*Assembly!O$11+$BG181*Assembly!O$12+$BH181*Assembly!O$13+$BI181*Assembly!O$14+$BJ181*Assembly!O$15+$BK181*Assembly!O$16+$BL181*Assembly!O$17+$BM181*Assembly!O$18+$BN181*Assembly!O$19+$BO181*Assembly!O$20+$BP181*Assembly!O$21+$BQ181*Assembly!O$22+$BR181*Assembly!O$23+$BS181*Assembly!O$24</f>
        <v>0</v>
      </c>
      <c r="CH181" s="254" t="str">
        <f>$AY181*Assembly!P$4+$AZ181*Assembly!P$5+$BA181*Assembly!P$6+$BB181*Assembly!P$7+$BC181*Assembly!P$8+$BD181*Assembly!P$9+$BE181*Assembly!P$10+$BF181*Assembly!P$11+$BG181*Assembly!P$12+$BH181*Assembly!P$13+$BI181*Assembly!P$14+$BJ181*Assembly!P$15+$BK181*Assembly!P$16+$BL181*Assembly!P$17+$BM181*Assembly!P$18+$BN181*Assembly!P$19+$BO181*Assembly!P$20+$BP181*Assembly!P$21+$BQ181*Assembly!P$22+$BR181*Assembly!P$23+$BS181*Assembly!P$24</f>
        <v>0</v>
      </c>
      <c r="CI181" s="254" t="str">
        <f>$AY181*Assembly!Q$4+$AZ181*Assembly!Q$5+$BA181*Assembly!Q$6+$BB181*Assembly!Q$7+$BC181*Assembly!Q$8+$BD181*Assembly!Q$9+$BE181*Assembly!Q$10+$BF181*Assembly!Q$11+$BG181*Assembly!Q$12+$BH181*Assembly!Q$13+$BI181*Assembly!Q$14+$BJ181*Assembly!Q$15+$BK181*Assembly!Q$16+$BL181*Assembly!Q$17+$BM181*Assembly!Q$18+$BN181*Assembly!Q$19+$BO181*Assembly!Q$20+$BP181*Assembly!Q$21+$BQ181*Assembly!Q$22+$BR181*Assembly!Q$23+$BS181*Assembly!Q$24</f>
        <v>750</v>
      </c>
      <c r="CJ181" s="256" t="str">
        <f>$AY181*Assembly!R$4+$AZ181*Assembly!R$5+$BA181*Assembly!R$6+$BB181*Assembly!R$7+$BC181*Assembly!R$8+$BD181*Assembly!R$9+$BE181*Assembly!R$10+$BF181*Assembly!R$11+$BG181*Assembly!R$12+$BH181*Assembly!R$13+$BI181*Assembly!R$14+$BJ181*Assembly!R$15+$BK181*Assembly!R$16+$BL181*Assembly!R$17+$BM181*Assembly!R$18+$BN181*Assembly!R$19+$BO181*Assembly!R$20+$BP181*Assembly!R$21+$BQ181*Assembly!R$22+$BR181*Assembly!R$23+$BS181*Assembly!R$24</f>
        <v>0</v>
      </c>
      <c r="CK181" s="254" t="str">
        <f>$AY181*Assembly!S$4+$AZ181*Assembly!S$5+$BA181*Assembly!S$6+$BB181*Assembly!S$7+$BC181*Assembly!S$8+$BD181*Assembly!S$9+$BE181*Assembly!S$10+$BF181*Assembly!S$11+$BG181*Assembly!S$12+$BH181*Assembly!S$13+$BI181*Assembly!S$14+$BJ181*Assembly!S$15+$BK181*Assembly!S$16+$BL181*Assembly!S$17+$BM181*Assembly!S$18+$BN181*Assembly!S$19+$BO181*Assembly!S$20+$BP181*Assembly!S$21+$BQ181*Assembly!S$22+$BR181*Assembly!S$23+$BS181*Assembly!S$24</f>
        <v>0</v>
      </c>
      <c r="CL181" s="254" t="str">
        <f>$AY181*Assembly!T$4+$AZ181*Assembly!T$5+$BA181*Assembly!T$6+$BB181*Assembly!T$7+$BC181*Assembly!T$8+$BD181*Assembly!T$9+$BE181*Assembly!T$10+$BF181*Assembly!T$11+$BG181*Assembly!T$12+$BH181*Assembly!T$13+$BI181*Assembly!T$14+$BJ181*Assembly!T$15+$BK181*Assembly!T$16+$BL181*Assembly!T$17+$BM181*Assembly!T$18+$BN181*Assembly!T$19+$BO181*Assembly!T$20+$BP181*Assembly!T$21+$BQ181*Assembly!T$22+$BR181*Assembly!T$23+$BS181*Assembly!T$24</f>
        <v>0</v>
      </c>
      <c r="CM181" s="254" t="str">
        <f>$AY181*Assembly!U$4+$AZ181*Assembly!U$5+$BA181*Assembly!U$6+$BB181*Assembly!U$7+$BC181*Assembly!U$8+$BD181*Assembly!U$9+$BE181*Assembly!U$10+$BF181*Assembly!U$11+$BG181*Assembly!U$12+$BH181*Assembly!U$13+$BI181*Assembly!U$14+$BJ181*Assembly!U$15+$BK181*Assembly!U$16+$BL181*Assembly!U$17+$BM181*Assembly!U$18+$BN181*Assembly!U$19+$BO181*Assembly!U$20+$BP181*Assembly!U$21+$BQ181*Assembly!U$22+$BR181*Assembly!U$23+$BS181*Assembly!U$24</f>
        <v>0</v>
      </c>
      <c r="CN181" s="256" t="str">
        <f>$AY181*Assembly!V$4+$AZ181*Assembly!V$5+$BA181*Assembly!V$6+$BB181*Assembly!V$7+$BC181*Assembly!V$8+$BD181*Assembly!V$9+$BE181*Assembly!V$10+$BF181*Assembly!V$11+$BG181*Assembly!V$12+$BH181*Assembly!V$13+$BI181*Assembly!V$14+$BJ181*Assembly!V$15+$BK181*Assembly!V$16+$BL181*Assembly!V$17+$BM181*Assembly!V$18+$BN181*Assembly!V$19+$BO181*Assembly!V$20+$BP181*Assembly!V$21+$BQ181*Assembly!V$22+$BR181*Assembly!V$23+$BS181*Assembly!V$24</f>
        <v>0</v>
      </c>
      <c r="CO181" s="256" t="str">
        <f>CE181*Refining!$F$3</f>
        <v>188</v>
      </c>
      <c r="CP181" s="256" t="str">
        <f>CF181*Refining!$F$4</f>
        <v>0</v>
      </c>
      <c r="CQ181" s="256" t="str">
        <f>CG181*Refining!$F$5</f>
        <v>0</v>
      </c>
      <c r="CR181" s="256" t="str">
        <f>CH181*Refining!$F$6</f>
        <v>0</v>
      </c>
      <c r="CS181" s="256" t="str">
        <f>CI181*Refining!$F$7</f>
        <v>1,339</v>
      </c>
      <c r="CT181" s="256" t="str">
        <f>CJ181*Refining!$F$8</f>
        <v>0</v>
      </c>
      <c r="CU181" s="256" t="str">
        <f>CK181*Refining!$F$9</f>
        <v>0</v>
      </c>
      <c r="CV181" s="256" t="str">
        <f>CL181*Refining!$F$10</f>
        <v>0</v>
      </c>
      <c r="CW181" s="256" t="str">
        <f>CM181*Refining!$F$11</f>
        <v>0</v>
      </c>
      <c r="CX181" s="256" t="str">
        <f>CN181*Refining!$F$12</f>
        <v>0</v>
      </c>
      <c r="CY181" s="248" t="str">
        <f t="shared" ref="CY181:DR181" si="732">IF(CE181 = 0, "", CE181)</f>
        <v>105</v>
      </c>
      <c r="CZ181" s="245" t="str">
        <f t="shared" si="732"/>
        <v/>
      </c>
      <c r="DA181" s="245" t="str">
        <f t="shared" si="732"/>
        <v/>
      </c>
      <c r="DB181" s="245" t="str">
        <f t="shared" si="732"/>
        <v/>
      </c>
      <c r="DC181" s="245" t="str">
        <f t="shared" si="732"/>
        <v>750</v>
      </c>
      <c r="DD181" s="245" t="str">
        <f t="shared" si="732"/>
        <v/>
      </c>
      <c r="DE181" s="245" t="str">
        <f t="shared" si="732"/>
        <v/>
      </c>
      <c r="DF181" s="245" t="str">
        <f t="shared" si="732"/>
        <v/>
      </c>
      <c r="DG181" s="245" t="str">
        <f t="shared" si="732"/>
        <v/>
      </c>
      <c r="DH181" s="246" t="str">
        <f t="shared" si="732"/>
        <v/>
      </c>
      <c r="DI181" s="248" t="str">
        <f t="shared" si="732"/>
        <v>188</v>
      </c>
      <c r="DJ181" s="245" t="str">
        <f t="shared" si="732"/>
        <v/>
      </c>
      <c r="DK181" s="245" t="str">
        <f t="shared" si="732"/>
        <v/>
      </c>
      <c r="DL181" s="245" t="str">
        <f t="shared" si="732"/>
        <v/>
      </c>
      <c r="DM181" s="249" t="str">
        <f t="shared" si="732"/>
        <v>1,339</v>
      </c>
      <c r="DN181" s="245" t="str">
        <f t="shared" si="732"/>
        <v/>
      </c>
      <c r="DO181" s="245" t="str">
        <f t="shared" si="732"/>
        <v/>
      </c>
      <c r="DP181" s="245" t="str">
        <f t="shared" si="732"/>
        <v/>
      </c>
      <c r="DQ181" s="245" t="str">
        <f t="shared" si="732"/>
        <v/>
      </c>
      <c r="DR181" s="246" t="str">
        <f t="shared" si="732"/>
        <v/>
      </c>
      <c r="DS181" s="248" t="str">
        <f t="shared" si="15"/>
        <v>855</v>
      </c>
      <c r="DT181" s="249" t="str">
        <f t="shared" si="16"/>
        <v>1,527</v>
      </c>
      <c r="DU181" s="225" t="str">
        <f>CY181*'Ores &amp; Ingots'!$C$3+CZ181*'Ores &amp; Ingots'!$C$4+DA181*'Ores &amp; Ingots'!$C$5+DB181*'Ores &amp; Ingots'!$C$6+DC181*'Ores &amp; Ingots'!$C$7+DD181*'Ores &amp; Ingots'!$C$8+DE181*'Ores &amp; Ingots'!$C$9+DF181*'Ores &amp; Ingots'!$C$10+DG181*'Ores &amp; Ingots'!$C$11+DH181*'Ores &amp; Ingots'!$C$12</f>
        <v>335</v>
      </c>
      <c r="DV181" s="225" t="str">
        <f>DI181*'Ores &amp; Ingots'!$B$3+DJ181*'Ores &amp; Ingots'!$B$4+DK181*'Ores &amp; Ingots'!$B$5+DL181*'Ores &amp; Ingots'!$B$6+DM181*'Ores &amp; Ingots'!$B$7+DN181*'Ores &amp; Ingots'!$B$8+DO181*'Ores &amp; Ingots'!$B$9+DP181*'Ores &amp; Ingots'!$B$10+DQ181*'Ores &amp; Ingots'!$B$11+DR181*'Ores &amp; Ingots'!$B$12</f>
        <v>565</v>
      </c>
      <c r="DW181" s="249" t="str">
        <f>CY181*Refining!$G$3+CZ181*Refining!$G$4+DA181*Refining!$G$5+DB181*Refining!$G$6+DC181*Refining!$G$7+DD181*Refining!$G$8+DE181*Refining!$G$9+DF181*Refining!$G$10+DG181*Refining!$G$11+DH181*Refining!$G$12</f>
        <v>625</v>
      </c>
      <c r="DX181" s="249" t="str">
        <f t="shared" si="17"/>
        <v>97,276</v>
      </c>
      <c r="DY181" s="250" t="str">
        <f t="shared" si="18"/>
        <v>0.0973</v>
      </c>
      <c r="DZ181" s="248" t="str">
        <f t="shared" si="19"/>
        <v>698</v>
      </c>
      <c r="EA181" s="251" t="str">
        <f t="shared" ref="EA181:EB181" si="733">DZ181/60</f>
        <v>11.6</v>
      </c>
      <c r="EB181" s="251" t="str">
        <f t="shared" si="733"/>
        <v>0.2</v>
      </c>
      <c r="EC181" s="543" t="str">
        <f t="shared" si="21"/>
        <v>0.01</v>
      </c>
      <c r="ED181" s="248" t="str">
        <f t="shared" si="22"/>
        <v>107,387</v>
      </c>
      <c r="EE181" s="251" t="str">
        <f t="shared" ref="EE181:EF181" si="734">ED181/1000</f>
        <v>107.4</v>
      </c>
      <c r="EF181" s="252" t="str">
        <f t="shared" si="734"/>
        <v>0.11</v>
      </c>
      <c r="EG181" s="544" t="str">
        <f t="shared" si="24"/>
        <v>0.1074</v>
      </c>
      <c r="EH181" s="225">
        <v>74.0</v>
      </c>
    </row>
    <row r="182" hidden="1">
      <c r="A182" s="33"/>
      <c r="B182" s="226" t="s">
        <v>1038</v>
      </c>
      <c r="C182" s="227" t="s">
        <v>886</v>
      </c>
      <c r="D182" s="227">
        <v>1.0</v>
      </c>
      <c r="E182" s="227">
        <v>2.0</v>
      </c>
      <c r="F182" s="227">
        <v>3.0</v>
      </c>
      <c r="G182" s="228" t="str">
        <f t="shared" si="5"/>
        <v>93.8</v>
      </c>
      <c r="H182" s="229">
        <v>20.0</v>
      </c>
      <c r="I182" s="229">
        <v>20.0</v>
      </c>
      <c r="J182" s="229" t="str">
        <f>H182/Main!$D$9</f>
        <v>20</v>
      </c>
      <c r="K182" s="229" t="str">
        <f>I182/Main!$D$10</f>
        <v>20</v>
      </c>
      <c r="L182" s="229" t="str">
        <f t="shared" si="6"/>
        <v>1</v>
      </c>
      <c r="M182" s="229">
        <v>1.0</v>
      </c>
      <c r="N182" s="230"/>
      <c r="O182" s="230"/>
      <c r="P182" s="230"/>
      <c r="Q182" s="231"/>
      <c r="R182" s="230"/>
      <c r="S182" s="232"/>
      <c r="T182" s="232"/>
      <c r="U182" s="230"/>
      <c r="V182" s="230"/>
      <c r="W182" s="232"/>
      <c r="X182" s="232"/>
      <c r="Y182" s="230"/>
      <c r="Z182" s="230"/>
      <c r="AA182" s="230"/>
      <c r="AB182" s="230"/>
      <c r="AC182" s="334" t="s">
        <v>18</v>
      </c>
      <c r="AD182" s="225">
        <v>0.0</v>
      </c>
      <c r="AE182" s="225">
        <v>0.0</v>
      </c>
      <c r="AF182" s="225">
        <v>0.0</v>
      </c>
      <c r="AG182" s="225">
        <v>0.0</v>
      </c>
      <c r="AH182" s="225">
        <v>0.0</v>
      </c>
      <c r="AI182" s="225">
        <v>25.0</v>
      </c>
      <c r="AJ182" s="225">
        <v>0.0</v>
      </c>
      <c r="AK182" s="225">
        <v>0.0</v>
      </c>
      <c r="AL182" s="225">
        <v>0.0</v>
      </c>
      <c r="AM182" s="225">
        <v>0.0</v>
      </c>
      <c r="AN182" s="225">
        <v>0.0</v>
      </c>
      <c r="AO182" s="225">
        <v>0.0</v>
      </c>
      <c r="AP182" s="309">
        <v>140.0</v>
      </c>
      <c r="AQ182" s="225">
        <v>0.0</v>
      </c>
      <c r="AR182" s="225">
        <v>0.0</v>
      </c>
      <c r="AS182" s="225">
        <v>0.0</v>
      </c>
      <c r="AT182" s="225">
        <v>0.0</v>
      </c>
      <c r="AU182" s="225">
        <v>0.0</v>
      </c>
      <c r="AV182" s="225">
        <v>0.0</v>
      </c>
      <c r="AW182" s="225">
        <v>0.0</v>
      </c>
      <c r="AX182" s="225">
        <v>0.0</v>
      </c>
      <c r="AY182" s="236" t="str">
        <f t="shared" ref="AY182:BS182" si="735">IF(AD182 = 0, "", AD182)</f>
        <v/>
      </c>
      <c r="AZ182" s="227" t="str">
        <f t="shared" si="735"/>
        <v/>
      </c>
      <c r="BA182" s="227" t="str">
        <f t="shared" si="735"/>
        <v/>
      </c>
      <c r="BB182" s="227" t="str">
        <f t="shared" si="735"/>
        <v/>
      </c>
      <c r="BC182" s="227" t="str">
        <f t="shared" si="735"/>
        <v/>
      </c>
      <c r="BD182" s="225" t="str">
        <f t="shared" si="735"/>
        <v>25</v>
      </c>
      <c r="BE182" s="227" t="str">
        <f t="shared" si="735"/>
        <v/>
      </c>
      <c r="BF182" s="227" t="str">
        <f t="shared" si="735"/>
        <v/>
      </c>
      <c r="BG182" s="227" t="str">
        <f t="shared" si="735"/>
        <v/>
      </c>
      <c r="BH182" s="227" t="str">
        <f t="shared" si="735"/>
        <v/>
      </c>
      <c r="BI182" s="227" t="str">
        <f t="shared" si="735"/>
        <v/>
      </c>
      <c r="BJ182" s="227" t="str">
        <f t="shared" si="735"/>
        <v/>
      </c>
      <c r="BK182" s="309" t="str">
        <f t="shared" si="735"/>
        <v>140</v>
      </c>
      <c r="BL182" s="227" t="str">
        <f t="shared" si="735"/>
        <v/>
      </c>
      <c r="BM182" s="227" t="str">
        <f t="shared" si="735"/>
        <v/>
      </c>
      <c r="BN182" s="227" t="str">
        <f t="shared" si="735"/>
        <v/>
      </c>
      <c r="BO182" s="227" t="str">
        <f t="shared" si="735"/>
        <v/>
      </c>
      <c r="BP182" s="227" t="str">
        <f t="shared" si="735"/>
        <v/>
      </c>
      <c r="BQ182" s="227" t="str">
        <f t="shared" si="735"/>
        <v/>
      </c>
      <c r="BR182" s="227" t="str">
        <f t="shared" si="735"/>
        <v/>
      </c>
      <c r="BS182" s="238" t="str">
        <f t="shared" si="735"/>
        <v/>
      </c>
      <c r="BT182" s="239" t="str">
        <f>$AY182*Assembly!Y$4+$AZ182*Assembly!Y$5+$BA182*Assembly!Y$6+$BB182*Assembly!Y$7+$BC182*Assembly!Y$8+$BD182*Assembly!Y$9+$BE182*Assembly!Y$10+$BF182*Assembly!Y$11+$BG182*Assembly!Y$12+$BH182*Assembly!Y$13+$BI182*Assembly!Y$14+$BJ182*Assembly!Y$15+$BK182*Assembly!Y$16+$BL182*Assembly!Y$17+$BM182*Assembly!Y$18+$BN182*Assembly!Y$19+$BO182*Assembly!Y$20+$BP182*Assembly!Y$21+$BQ182*Assembly!Y$22+$BR182*Assembly!Y$23+$BS182*Assembly!Y$24</f>
        <v>2,250</v>
      </c>
      <c r="BU182" s="225" t="str">
        <f t="shared" si="8"/>
        <v>24</v>
      </c>
      <c r="BV182" s="225" t="str">
        <f>$AY182*Assembly!AC$4+$AZ182*Assembly!AC$5+$BA182*Assembly!AC$6+$BB182*Assembly!AC$7+$BC182*Assembly!AC$8+$BD182*Assembly!AC$9+$BE182*Assembly!AC$10+$BF182*Assembly!AC$11+$BG182*Assembly!AC$12+$BH182*Assembly!AC$13+$BI182*Assembly!AC$14+$BJ182*Assembly!AC$15+$BK182*Assembly!AC$16+$BL182*Assembly!AC$17+$BM182*Assembly!AC$18+$BN182*Assembly!AC$19+$BO182*Assembly!AC$20+$BP182*Assembly!AC$21+$BQ182*Assembly!AC$22+$BR182*Assembly!AC$23+$BS182*Assembly!AC$24</f>
        <v>8,775</v>
      </c>
      <c r="BW182" s="240" t="str">
        <f t="shared" si="9"/>
        <v>3.90</v>
      </c>
      <c r="BX182" s="241" t="str">
        <f t="shared" si="10"/>
        <v>94</v>
      </c>
      <c r="BY182" s="242" t="str">
        <f t="shared" si="11"/>
        <v>365.6</v>
      </c>
      <c r="BZ182" s="225"/>
      <c r="CA182" s="225" t="str">
        <f>$AY182*Assembly!X$4+$AZ182*Assembly!X$5+$BA182*Assembly!X$6+$BB182*Assembly!X$7+$BC182*Assembly!X$8+$BD182*Assembly!X$9+$BE182*Assembly!X$10+$BF182*Assembly!X$11+$BG182*Assembly!X$12+$BH182*Assembly!X$13+$BI182*Assembly!X$14+$BJ182*Assembly!X$15+$BK182*Assembly!X$16+$BL182*Assembly!X$17+$BM182*Assembly!X$18+$BN182*Assembly!X$19+$BO182*Assembly!X$20+$BP182*Assembly!X$21+$BQ182*Assembly!X$22+$BR182*Assembly!X$23+$BS182*Assembly!X$24</f>
        <v>165</v>
      </c>
      <c r="CB182" s="225" t="str">
        <f t="shared" si="12"/>
        <v>25,667</v>
      </c>
      <c r="CC182" s="223" t="str">
        <f t="shared" si="13"/>
        <v>0.0257</v>
      </c>
      <c r="CD182" s="243" t="str">
        <f>$AY182*Assembly!AB$4+$AZ182*Assembly!AB$5+$BA182*Assembly!AB$6+$BB182*Assembly!AB$7+$BC182*Assembly!AB$8+$BD182*Assembly!AB$9+$BE182*Assembly!AB$10+$BF182*Assembly!AB$11+$BG182*Assembly!AB$12+$BH182*Assembly!AB$13+$BI182*Assembly!AB$14+$BJ182*Assembly!AB$15+$BK182*Assembly!AB$16+$BL182*Assembly!AB$17+$BM182*Assembly!AB$18+$BN182*Assembly!AB$19+$BO182*Assembly!AB$20+$BP182*Assembly!AB$21+$BQ182*Assembly!AB$22+$BR182*Assembly!AB$23+$BS182*Assembly!AB$24</f>
        <v>1,170</v>
      </c>
      <c r="CE182" s="231" t="str">
        <f>$AY182*Assembly!M$4+$AZ182*Assembly!M$5+$BA182*Assembly!M$6+$BB182*Assembly!M$7+$BC182*Assembly!M$8+$BD182*Assembly!M$9+$BE182*Assembly!M$10+$BF182*Assembly!M$11+$BG182*Assembly!M$12+$BH182*Assembly!M$13+$BI182*Assembly!M$14+$BJ182*Assembly!M$15+$BK182*Assembly!M$16+$BL182*Assembly!M$17+$BM182*Assembly!M$18+$BN182*Assembly!M$19+$BO182*Assembly!M$20+$BP182*Assembly!M$21+$BQ182*Assembly!M$22+$BR182*Assembly!M$23+$BS182*Assembly!M$24</f>
        <v>175</v>
      </c>
      <c r="CF182" s="231" t="str">
        <f>$AY182*Assembly!N$4+$AZ182*Assembly!N$5+$BA182*Assembly!N$6+$BB182*Assembly!N$7+$BC182*Assembly!N$8+$BD182*Assembly!N$9+$BE182*Assembly!N$10+$BF182*Assembly!N$11+$BG182*Assembly!N$12+$BH182*Assembly!N$13+$BI182*Assembly!N$14+$BJ182*Assembly!N$15+$BK182*Assembly!N$16+$BL182*Assembly!N$17+$BM182*Assembly!N$18+$BN182*Assembly!N$19+$BO182*Assembly!N$20+$BP182*Assembly!N$21+$BQ182*Assembly!N$22+$BR182*Assembly!N$23+$BS182*Assembly!N$24</f>
        <v>0</v>
      </c>
      <c r="CG182" s="231" t="str">
        <f>$AY182*Assembly!O$4+$AZ182*Assembly!O$5+$BA182*Assembly!O$6+$BB182*Assembly!O$7+$BC182*Assembly!O$8+$BD182*Assembly!O$9+$BE182*Assembly!O$10+$BF182*Assembly!O$11+$BG182*Assembly!O$12+$BH182*Assembly!O$13+$BI182*Assembly!O$14+$BJ182*Assembly!O$15+$BK182*Assembly!O$16+$BL182*Assembly!O$17+$BM182*Assembly!O$18+$BN182*Assembly!O$19+$BO182*Assembly!O$20+$BP182*Assembly!O$21+$BQ182*Assembly!O$22+$BR182*Assembly!O$23+$BS182*Assembly!O$24</f>
        <v>0</v>
      </c>
      <c r="CH182" s="229" t="str">
        <f>$AY182*Assembly!P$4+$AZ182*Assembly!P$5+$BA182*Assembly!P$6+$BB182*Assembly!P$7+$BC182*Assembly!P$8+$BD182*Assembly!P$9+$BE182*Assembly!P$10+$BF182*Assembly!P$11+$BG182*Assembly!P$12+$BH182*Assembly!P$13+$BI182*Assembly!P$14+$BJ182*Assembly!P$15+$BK182*Assembly!P$16+$BL182*Assembly!P$17+$BM182*Assembly!P$18+$BN182*Assembly!P$19+$BO182*Assembly!P$20+$BP182*Assembly!P$21+$BQ182*Assembly!P$22+$BR182*Assembly!P$23+$BS182*Assembly!P$24</f>
        <v>0</v>
      </c>
      <c r="CI182" s="229" t="str">
        <f>$AY182*Assembly!Q$4+$AZ182*Assembly!Q$5+$BA182*Assembly!Q$6+$BB182*Assembly!Q$7+$BC182*Assembly!Q$8+$BD182*Assembly!Q$9+$BE182*Assembly!Q$10+$BF182*Assembly!Q$11+$BG182*Assembly!Q$12+$BH182*Assembly!Q$13+$BI182*Assembly!Q$14+$BJ182*Assembly!Q$15+$BK182*Assembly!Q$16+$BL182*Assembly!Q$17+$BM182*Assembly!Q$18+$BN182*Assembly!Q$19+$BO182*Assembly!Q$20+$BP182*Assembly!Q$21+$BQ182*Assembly!Q$22+$BR182*Assembly!Q$23+$BS182*Assembly!Q$24</f>
        <v>2100</v>
      </c>
      <c r="CJ182" s="231" t="str">
        <f>$AY182*Assembly!R$4+$AZ182*Assembly!R$5+$BA182*Assembly!R$6+$BB182*Assembly!R$7+$BC182*Assembly!R$8+$BD182*Assembly!R$9+$BE182*Assembly!R$10+$BF182*Assembly!R$11+$BG182*Assembly!R$12+$BH182*Assembly!R$13+$BI182*Assembly!R$14+$BJ182*Assembly!R$15+$BK182*Assembly!R$16+$BL182*Assembly!R$17+$BM182*Assembly!R$18+$BN182*Assembly!R$19+$BO182*Assembly!R$20+$BP182*Assembly!R$21+$BQ182*Assembly!R$22+$BR182*Assembly!R$23+$BS182*Assembly!R$24</f>
        <v>0</v>
      </c>
      <c r="CK182" s="229" t="str">
        <f>$AY182*Assembly!S$4+$AZ182*Assembly!S$5+$BA182*Assembly!S$6+$BB182*Assembly!S$7+$BC182*Assembly!S$8+$BD182*Assembly!S$9+$BE182*Assembly!S$10+$BF182*Assembly!S$11+$BG182*Assembly!S$12+$BH182*Assembly!S$13+$BI182*Assembly!S$14+$BJ182*Assembly!S$15+$BK182*Assembly!S$16+$BL182*Assembly!S$17+$BM182*Assembly!S$18+$BN182*Assembly!S$19+$BO182*Assembly!S$20+$BP182*Assembly!S$21+$BQ182*Assembly!S$22+$BR182*Assembly!S$23+$BS182*Assembly!S$24</f>
        <v>0</v>
      </c>
      <c r="CL182" s="229" t="str">
        <f>$AY182*Assembly!T$4+$AZ182*Assembly!T$5+$BA182*Assembly!T$6+$BB182*Assembly!T$7+$BC182*Assembly!T$8+$BD182*Assembly!T$9+$BE182*Assembly!T$10+$BF182*Assembly!T$11+$BG182*Assembly!T$12+$BH182*Assembly!T$13+$BI182*Assembly!T$14+$BJ182*Assembly!T$15+$BK182*Assembly!T$16+$BL182*Assembly!T$17+$BM182*Assembly!T$18+$BN182*Assembly!T$19+$BO182*Assembly!T$20+$BP182*Assembly!T$21+$BQ182*Assembly!T$22+$BR182*Assembly!T$23+$BS182*Assembly!T$24</f>
        <v>0</v>
      </c>
      <c r="CM182" s="229" t="str">
        <f>$AY182*Assembly!U$4+$AZ182*Assembly!U$5+$BA182*Assembly!U$6+$BB182*Assembly!U$7+$BC182*Assembly!U$8+$BD182*Assembly!U$9+$BE182*Assembly!U$10+$BF182*Assembly!U$11+$BG182*Assembly!U$12+$BH182*Assembly!U$13+$BI182*Assembly!U$14+$BJ182*Assembly!U$15+$BK182*Assembly!U$16+$BL182*Assembly!U$17+$BM182*Assembly!U$18+$BN182*Assembly!U$19+$BO182*Assembly!U$20+$BP182*Assembly!U$21+$BQ182*Assembly!U$22+$BR182*Assembly!U$23+$BS182*Assembly!U$24</f>
        <v>0</v>
      </c>
      <c r="CN182" s="231" t="str">
        <f>$AY182*Assembly!V$4+$AZ182*Assembly!V$5+$BA182*Assembly!V$6+$BB182*Assembly!V$7+$BC182*Assembly!V$8+$BD182*Assembly!V$9+$BE182*Assembly!V$10+$BF182*Assembly!V$11+$BG182*Assembly!V$12+$BH182*Assembly!V$13+$BI182*Assembly!V$14+$BJ182*Assembly!V$15+$BK182*Assembly!V$16+$BL182*Assembly!V$17+$BM182*Assembly!V$18+$BN182*Assembly!V$19+$BO182*Assembly!V$20+$BP182*Assembly!V$21+$BQ182*Assembly!V$22+$BR182*Assembly!V$23+$BS182*Assembly!V$24</f>
        <v>0</v>
      </c>
      <c r="CO182" s="231" t="str">
        <f>CE182*Refining!$F$3</f>
        <v>313</v>
      </c>
      <c r="CP182" s="231" t="str">
        <f>CF182*Refining!$F$4</f>
        <v>0</v>
      </c>
      <c r="CQ182" s="231" t="str">
        <f>CG182*Refining!$F$5</f>
        <v>0</v>
      </c>
      <c r="CR182" s="231" t="str">
        <f>CH182*Refining!$F$6</f>
        <v>0</v>
      </c>
      <c r="CS182" s="231" t="str">
        <f>CI182*Refining!$F$7</f>
        <v>3,750</v>
      </c>
      <c r="CT182" s="231" t="str">
        <f>CJ182*Refining!$F$8</f>
        <v>0</v>
      </c>
      <c r="CU182" s="231" t="str">
        <f>CK182*Refining!$F$9</f>
        <v>0</v>
      </c>
      <c r="CV182" s="231" t="str">
        <f>CL182*Refining!$F$10</f>
        <v>0</v>
      </c>
      <c r="CW182" s="231" t="str">
        <f>CM182*Refining!$F$11</f>
        <v>0</v>
      </c>
      <c r="CX182" s="231" t="str">
        <f>CN182*Refining!$F$12</f>
        <v>0</v>
      </c>
      <c r="CY182" s="248" t="str">
        <f t="shared" ref="CY182:DR182" si="736">IF(CE182 = 0, "", CE182)</f>
        <v>175</v>
      </c>
      <c r="CZ182" s="245" t="str">
        <f t="shared" si="736"/>
        <v/>
      </c>
      <c r="DA182" s="245" t="str">
        <f t="shared" si="736"/>
        <v/>
      </c>
      <c r="DB182" s="245" t="str">
        <f t="shared" si="736"/>
        <v/>
      </c>
      <c r="DC182" s="245" t="str">
        <f t="shared" si="736"/>
        <v>2100</v>
      </c>
      <c r="DD182" s="245" t="str">
        <f t="shared" si="736"/>
        <v/>
      </c>
      <c r="DE182" s="245" t="str">
        <f t="shared" si="736"/>
        <v/>
      </c>
      <c r="DF182" s="245" t="str">
        <f t="shared" si="736"/>
        <v/>
      </c>
      <c r="DG182" s="245" t="str">
        <f t="shared" si="736"/>
        <v/>
      </c>
      <c r="DH182" s="246" t="str">
        <f t="shared" si="736"/>
        <v/>
      </c>
      <c r="DI182" s="248" t="str">
        <f t="shared" si="736"/>
        <v>313</v>
      </c>
      <c r="DJ182" s="245" t="str">
        <f t="shared" si="736"/>
        <v/>
      </c>
      <c r="DK182" s="245" t="str">
        <f t="shared" si="736"/>
        <v/>
      </c>
      <c r="DL182" s="245" t="str">
        <f t="shared" si="736"/>
        <v/>
      </c>
      <c r="DM182" s="249" t="str">
        <f t="shared" si="736"/>
        <v>3,750</v>
      </c>
      <c r="DN182" s="245" t="str">
        <f t="shared" si="736"/>
        <v/>
      </c>
      <c r="DO182" s="245" t="str">
        <f t="shared" si="736"/>
        <v/>
      </c>
      <c r="DP182" s="245" t="str">
        <f t="shared" si="736"/>
        <v/>
      </c>
      <c r="DQ182" s="245" t="str">
        <f t="shared" si="736"/>
        <v/>
      </c>
      <c r="DR182" s="246" t="str">
        <f t="shared" si="736"/>
        <v/>
      </c>
      <c r="DS182" s="248" t="str">
        <f t="shared" si="15"/>
        <v>2,275</v>
      </c>
      <c r="DT182" s="249" t="str">
        <f t="shared" si="16"/>
        <v>4,063</v>
      </c>
      <c r="DU182" s="225" t="str">
        <f>CY182*'Ores &amp; Ingots'!$C$3+CZ182*'Ores &amp; Ingots'!$C$4+DA182*'Ores &amp; Ingots'!$C$5+DB182*'Ores &amp; Ingots'!$C$6+DC182*'Ores &amp; Ingots'!$C$7+DD182*'Ores &amp; Ingots'!$C$8+DE182*'Ores &amp; Ingots'!$C$9+DF182*'Ores &amp; Ingots'!$C$10+DG182*'Ores &amp; Ingots'!$C$11+DH182*'Ores &amp; Ingots'!$C$12</f>
        <v>923</v>
      </c>
      <c r="DV182" s="225" t="str">
        <f>DI182*'Ores &amp; Ingots'!$B$3+DJ182*'Ores &amp; Ingots'!$B$4+DK182*'Ores &amp; Ingots'!$B$5+DL182*'Ores &amp; Ingots'!$B$6+DM182*'Ores &amp; Ingots'!$B$7+DN182*'Ores &amp; Ingots'!$B$8+DO182*'Ores &amp; Ingots'!$B$9+DP182*'Ores &amp; Ingots'!$B$10+DQ182*'Ores &amp; Ingots'!$B$11+DR182*'Ores &amp; Ingots'!$B$12</f>
        <v>1,503</v>
      </c>
      <c r="DW182" s="249" t="str">
        <f>CY182*Refining!$G$3+CZ182*Refining!$G$4+DA182*Refining!$G$5+DB182*Refining!$G$6+DC182*Refining!$G$7+DD182*Refining!$G$8+DE182*Refining!$G$9+DF182*Refining!$G$10+DG182*Refining!$G$11+DH182*Refining!$G$12</f>
        <v>1,743</v>
      </c>
      <c r="DX182" s="249" t="str">
        <f t="shared" si="17"/>
        <v>271,100</v>
      </c>
      <c r="DY182" s="250" t="str">
        <f t="shared" si="18"/>
        <v>0.2711</v>
      </c>
      <c r="DZ182" s="248" t="str">
        <f t="shared" si="19"/>
        <v>1,928</v>
      </c>
      <c r="EA182" s="251" t="str">
        <f t="shared" ref="EA182:EB182" si="737">DZ182/60</f>
        <v>32.1</v>
      </c>
      <c r="EB182" s="251" t="str">
        <f t="shared" si="737"/>
        <v>0.5</v>
      </c>
      <c r="EC182" s="543" t="str">
        <f t="shared" si="21"/>
        <v>0.02</v>
      </c>
      <c r="ED182" s="248" t="str">
        <f t="shared" si="22"/>
        <v>296,767</v>
      </c>
      <c r="EE182" s="251" t="str">
        <f t="shared" ref="EE182:EF182" si="738">ED182/1000</f>
        <v>296.8</v>
      </c>
      <c r="EF182" s="252" t="str">
        <f t="shared" si="738"/>
        <v>0.30</v>
      </c>
      <c r="EG182" s="544" t="str">
        <f t="shared" si="24"/>
        <v>0.2968</v>
      </c>
      <c r="EH182" s="225">
        <v>74.0</v>
      </c>
    </row>
    <row r="183" hidden="1">
      <c r="A183" s="33"/>
      <c r="B183" s="226" t="s">
        <v>1038</v>
      </c>
      <c r="C183" s="227" t="s">
        <v>886</v>
      </c>
      <c r="D183" s="227">
        <v>1.0</v>
      </c>
      <c r="E183" s="227">
        <v>3.0</v>
      </c>
      <c r="F183" s="227">
        <v>3.0</v>
      </c>
      <c r="G183" s="253" t="str">
        <f t="shared" si="5"/>
        <v>140.6</v>
      </c>
      <c r="H183" s="254">
        <v>25.0</v>
      </c>
      <c r="I183" s="254">
        <v>25.0</v>
      </c>
      <c r="J183" s="254" t="str">
        <f>H183/Main!$D$9</f>
        <v>25</v>
      </c>
      <c r="K183" s="254" t="str">
        <f>I183/Main!$D$10</f>
        <v>25</v>
      </c>
      <c r="L183" s="254" t="str">
        <f t="shared" si="6"/>
        <v>1</v>
      </c>
      <c r="M183" s="254">
        <v>1.0</v>
      </c>
      <c r="N183" s="255"/>
      <c r="O183" s="255"/>
      <c r="P183" s="255"/>
      <c r="Q183" s="256"/>
      <c r="R183" s="255"/>
      <c r="S183" s="257"/>
      <c r="T183" s="257"/>
      <c r="U183" s="255"/>
      <c r="V183" s="255"/>
      <c r="W183" s="350"/>
      <c r="X183" s="257"/>
      <c r="Y183" s="255"/>
      <c r="Z183" s="255"/>
      <c r="AA183" s="255"/>
      <c r="AB183" s="255"/>
      <c r="AC183" s="351" t="s">
        <v>18</v>
      </c>
      <c r="AD183" s="225">
        <v>0.0</v>
      </c>
      <c r="AE183" s="225">
        <v>0.0</v>
      </c>
      <c r="AF183" s="225">
        <v>0.0</v>
      </c>
      <c r="AG183" s="225">
        <v>0.0</v>
      </c>
      <c r="AH183" s="225">
        <v>0.0</v>
      </c>
      <c r="AI183" s="225">
        <v>40.0</v>
      </c>
      <c r="AJ183" s="225">
        <v>0.0</v>
      </c>
      <c r="AK183" s="225">
        <v>0.0</v>
      </c>
      <c r="AL183" s="225">
        <v>0.0</v>
      </c>
      <c r="AM183" s="225">
        <v>0.0</v>
      </c>
      <c r="AN183" s="225">
        <v>0.0</v>
      </c>
      <c r="AO183" s="225">
        <v>0.0</v>
      </c>
      <c r="AP183" s="309">
        <v>196.0</v>
      </c>
      <c r="AQ183" s="225">
        <v>0.0</v>
      </c>
      <c r="AR183" s="225">
        <v>0.0</v>
      </c>
      <c r="AS183" s="225">
        <v>0.0</v>
      </c>
      <c r="AT183" s="225">
        <v>0.0</v>
      </c>
      <c r="AU183" s="225">
        <v>0.0</v>
      </c>
      <c r="AV183" s="225">
        <v>0.0</v>
      </c>
      <c r="AW183" s="225">
        <v>0.0</v>
      </c>
      <c r="AX183" s="225">
        <v>0.0</v>
      </c>
      <c r="AY183" s="236" t="str">
        <f t="shared" ref="AY183:BS183" si="739">IF(AD183 = 0, "", AD183)</f>
        <v/>
      </c>
      <c r="AZ183" s="227" t="str">
        <f t="shared" si="739"/>
        <v/>
      </c>
      <c r="BA183" s="227" t="str">
        <f t="shared" si="739"/>
        <v/>
      </c>
      <c r="BB183" s="227" t="str">
        <f t="shared" si="739"/>
        <v/>
      </c>
      <c r="BC183" s="227" t="str">
        <f t="shared" si="739"/>
        <v/>
      </c>
      <c r="BD183" s="225" t="str">
        <f t="shared" si="739"/>
        <v>40</v>
      </c>
      <c r="BE183" s="227" t="str">
        <f t="shared" si="739"/>
        <v/>
      </c>
      <c r="BF183" s="227" t="str">
        <f t="shared" si="739"/>
        <v/>
      </c>
      <c r="BG183" s="227" t="str">
        <f t="shared" si="739"/>
        <v/>
      </c>
      <c r="BH183" s="227" t="str">
        <f t="shared" si="739"/>
        <v/>
      </c>
      <c r="BI183" s="227" t="str">
        <f t="shared" si="739"/>
        <v/>
      </c>
      <c r="BJ183" s="227" t="str">
        <f t="shared" si="739"/>
        <v/>
      </c>
      <c r="BK183" s="309" t="str">
        <f t="shared" si="739"/>
        <v>196</v>
      </c>
      <c r="BL183" s="227" t="str">
        <f t="shared" si="739"/>
        <v/>
      </c>
      <c r="BM183" s="227" t="str">
        <f t="shared" si="739"/>
        <v/>
      </c>
      <c r="BN183" s="227" t="str">
        <f t="shared" si="739"/>
        <v/>
      </c>
      <c r="BO183" s="227" t="str">
        <f t="shared" si="739"/>
        <v/>
      </c>
      <c r="BP183" s="227" t="str">
        <f t="shared" si="739"/>
        <v/>
      </c>
      <c r="BQ183" s="227" t="str">
        <f t="shared" si="739"/>
        <v/>
      </c>
      <c r="BR183" s="227" t="str">
        <f t="shared" si="739"/>
        <v/>
      </c>
      <c r="BS183" s="238" t="str">
        <f t="shared" si="739"/>
        <v/>
      </c>
      <c r="BT183" s="239" t="str">
        <f>$AY183*Assembly!Y$4+$AZ183*Assembly!Y$5+$BA183*Assembly!Y$6+$BB183*Assembly!Y$7+$BC183*Assembly!Y$8+$BD183*Assembly!Y$9+$BE183*Assembly!Y$10+$BF183*Assembly!Y$11+$BG183*Assembly!Y$12+$BH183*Assembly!Y$13+$BI183*Assembly!Y$14+$BJ183*Assembly!Y$15+$BK183*Assembly!Y$16+$BL183*Assembly!Y$17+$BM183*Assembly!Y$18+$BN183*Assembly!Y$19+$BO183*Assembly!Y$20+$BP183*Assembly!Y$21+$BQ183*Assembly!Y$22+$BR183*Assembly!Y$23+$BS183*Assembly!Y$24</f>
        <v>3,180</v>
      </c>
      <c r="BU183" s="225" t="str">
        <f t="shared" si="8"/>
        <v>23</v>
      </c>
      <c r="BV183" s="225" t="str">
        <f>$AY183*Assembly!AC$4+$AZ183*Assembly!AC$5+$BA183*Assembly!AC$6+$BB183*Assembly!AC$7+$BC183*Assembly!AC$8+$BD183*Assembly!AC$9+$BE183*Assembly!AC$10+$BF183*Assembly!AC$11+$BG183*Assembly!AC$12+$BH183*Assembly!AC$13+$BI183*Assembly!AC$14+$BJ183*Assembly!AC$15+$BK183*Assembly!AC$16+$BL183*Assembly!AC$17+$BM183*Assembly!AC$18+$BN183*Assembly!AC$19+$BO183*Assembly!AC$20+$BP183*Assembly!AC$21+$BQ183*Assembly!AC$22+$BR183*Assembly!AC$23+$BS183*Assembly!AC$24</f>
        <v>12,360</v>
      </c>
      <c r="BW183" s="240" t="str">
        <f t="shared" si="9"/>
        <v>3.89</v>
      </c>
      <c r="BX183" s="241" t="str">
        <f t="shared" si="10"/>
        <v>88</v>
      </c>
      <c r="BY183" s="242" t="str">
        <f t="shared" si="11"/>
        <v>546.6</v>
      </c>
      <c r="BZ183" s="225"/>
      <c r="CA183" s="225" t="str">
        <f>$AY183*Assembly!X$4+$AZ183*Assembly!X$5+$BA183*Assembly!X$6+$BB183*Assembly!X$7+$BC183*Assembly!X$8+$BD183*Assembly!X$9+$BE183*Assembly!X$10+$BF183*Assembly!X$11+$BG183*Assembly!X$12+$BH183*Assembly!X$13+$BI183*Assembly!X$14+$BJ183*Assembly!X$15+$BK183*Assembly!X$16+$BL183*Assembly!X$17+$BM183*Assembly!X$18+$BN183*Assembly!X$19+$BO183*Assembly!X$20+$BP183*Assembly!X$21+$BQ183*Assembly!X$22+$BR183*Assembly!X$23+$BS183*Assembly!X$24</f>
        <v>236</v>
      </c>
      <c r="CB183" s="225" t="str">
        <f t="shared" si="12"/>
        <v>36,711</v>
      </c>
      <c r="CC183" s="223" t="str">
        <f t="shared" si="13"/>
        <v>0.0367</v>
      </c>
      <c r="CD183" s="243" t="str">
        <f>$AY183*Assembly!AB$4+$AZ183*Assembly!AB$5+$BA183*Assembly!AB$6+$BB183*Assembly!AB$7+$BC183*Assembly!AB$8+$BD183*Assembly!AB$9+$BE183*Assembly!AB$10+$BF183*Assembly!AB$11+$BG183*Assembly!AB$12+$BH183*Assembly!AB$13+$BI183*Assembly!AB$14+$BJ183*Assembly!AB$15+$BK183*Assembly!AB$16+$BL183*Assembly!AB$17+$BM183*Assembly!AB$18+$BN183*Assembly!AB$19+$BO183*Assembly!AB$20+$BP183*Assembly!AB$21+$BQ183*Assembly!AB$22+$BR183*Assembly!AB$23+$BS183*Assembly!AB$24</f>
        <v>1,648</v>
      </c>
      <c r="CE183" s="256" t="str">
        <f>$AY183*Assembly!M$4+$AZ183*Assembly!M$5+$BA183*Assembly!M$6+$BB183*Assembly!M$7+$BC183*Assembly!M$8+$BD183*Assembly!M$9+$BE183*Assembly!M$10+$BF183*Assembly!M$11+$BG183*Assembly!M$12+$BH183*Assembly!M$13+$BI183*Assembly!M$14+$BJ183*Assembly!M$15+$BK183*Assembly!M$16+$BL183*Assembly!M$17+$BM183*Assembly!M$18+$BN183*Assembly!M$19+$BO183*Assembly!M$20+$BP183*Assembly!M$21+$BQ183*Assembly!M$22+$BR183*Assembly!M$23+$BS183*Assembly!M$24</f>
        <v>280</v>
      </c>
      <c r="CF183" s="256" t="str">
        <f>$AY183*Assembly!N$4+$AZ183*Assembly!N$5+$BA183*Assembly!N$6+$BB183*Assembly!N$7+$BC183*Assembly!N$8+$BD183*Assembly!N$9+$BE183*Assembly!N$10+$BF183*Assembly!N$11+$BG183*Assembly!N$12+$BH183*Assembly!N$13+$BI183*Assembly!N$14+$BJ183*Assembly!N$15+$BK183*Assembly!N$16+$BL183*Assembly!N$17+$BM183*Assembly!N$18+$BN183*Assembly!N$19+$BO183*Assembly!N$20+$BP183*Assembly!N$21+$BQ183*Assembly!N$22+$BR183*Assembly!N$23+$BS183*Assembly!N$24</f>
        <v>0</v>
      </c>
      <c r="CG183" s="256" t="str">
        <f>$AY183*Assembly!O$4+$AZ183*Assembly!O$5+$BA183*Assembly!O$6+$BB183*Assembly!O$7+$BC183*Assembly!O$8+$BD183*Assembly!O$9+$BE183*Assembly!O$10+$BF183*Assembly!O$11+$BG183*Assembly!O$12+$BH183*Assembly!O$13+$BI183*Assembly!O$14+$BJ183*Assembly!O$15+$BK183*Assembly!O$16+$BL183*Assembly!O$17+$BM183*Assembly!O$18+$BN183*Assembly!O$19+$BO183*Assembly!O$20+$BP183*Assembly!O$21+$BQ183*Assembly!O$22+$BR183*Assembly!O$23+$BS183*Assembly!O$24</f>
        <v>0</v>
      </c>
      <c r="CH183" s="254" t="str">
        <f>$AY183*Assembly!P$4+$AZ183*Assembly!P$5+$BA183*Assembly!P$6+$BB183*Assembly!P$7+$BC183*Assembly!P$8+$BD183*Assembly!P$9+$BE183*Assembly!P$10+$BF183*Assembly!P$11+$BG183*Assembly!P$12+$BH183*Assembly!P$13+$BI183*Assembly!P$14+$BJ183*Assembly!P$15+$BK183*Assembly!P$16+$BL183*Assembly!P$17+$BM183*Assembly!P$18+$BN183*Assembly!P$19+$BO183*Assembly!P$20+$BP183*Assembly!P$21+$BQ183*Assembly!P$22+$BR183*Assembly!P$23+$BS183*Assembly!P$24</f>
        <v>0</v>
      </c>
      <c r="CI183" s="254" t="str">
        <f>$AY183*Assembly!Q$4+$AZ183*Assembly!Q$5+$BA183*Assembly!Q$6+$BB183*Assembly!Q$7+$BC183*Assembly!Q$8+$BD183*Assembly!Q$9+$BE183*Assembly!Q$10+$BF183*Assembly!Q$11+$BG183*Assembly!Q$12+$BH183*Assembly!Q$13+$BI183*Assembly!Q$14+$BJ183*Assembly!Q$15+$BK183*Assembly!Q$16+$BL183*Assembly!Q$17+$BM183*Assembly!Q$18+$BN183*Assembly!Q$19+$BO183*Assembly!Q$20+$BP183*Assembly!Q$21+$BQ183*Assembly!Q$22+$BR183*Assembly!Q$23+$BS183*Assembly!Q$24</f>
        <v>2940</v>
      </c>
      <c r="CJ183" s="256" t="str">
        <f>$AY183*Assembly!R$4+$AZ183*Assembly!R$5+$BA183*Assembly!R$6+$BB183*Assembly!R$7+$BC183*Assembly!R$8+$BD183*Assembly!R$9+$BE183*Assembly!R$10+$BF183*Assembly!R$11+$BG183*Assembly!R$12+$BH183*Assembly!R$13+$BI183*Assembly!R$14+$BJ183*Assembly!R$15+$BK183*Assembly!R$16+$BL183*Assembly!R$17+$BM183*Assembly!R$18+$BN183*Assembly!R$19+$BO183*Assembly!R$20+$BP183*Assembly!R$21+$BQ183*Assembly!R$22+$BR183*Assembly!R$23+$BS183*Assembly!R$24</f>
        <v>0</v>
      </c>
      <c r="CK183" s="254" t="str">
        <f>$AY183*Assembly!S$4+$AZ183*Assembly!S$5+$BA183*Assembly!S$6+$BB183*Assembly!S$7+$BC183*Assembly!S$8+$BD183*Assembly!S$9+$BE183*Assembly!S$10+$BF183*Assembly!S$11+$BG183*Assembly!S$12+$BH183*Assembly!S$13+$BI183*Assembly!S$14+$BJ183*Assembly!S$15+$BK183*Assembly!S$16+$BL183*Assembly!S$17+$BM183*Assembly!S$18+$BN183*Assembly!S$19+$BO183*Assembly!S$20+$BP183*Assembly!S$21+$BQ183*Assembly!S$22+$BR183*Assembly!S$23+$BS183*Assembly!S$24</f>
        <v>0</v>
      </c>
      <c r="CL183" s="254" t="str">
        <f>$AY183*Assembly!T$4+$AZ183*Assembly!T$5+$BA183*Assembly!T$6+$BB183*Assembly!T$7+$BC183*Assembly!T$8+$BD183*Assembly!T$9+$BE183*Assembly!T$10+$BF183*Assembly!T$11+$BG183*Assembly!T$12+$BH183*Assembly!T$13+$BI183*Assembly!T$14+$BJ183*Assembly!T$15+$BK183*Assembly!T$16+$BL183*Assembly!T$17+$BM183*Assembly!T$18+$BN183*Assembly!T$19+$BO183*Assembly!T$20+$BP183*Assembly!T$21+$BQ183*Assembly!T$22+$BR183*Assembly!T$23+$BS183*Assembly!T$24</f>
        <v>0</v>
      </c>
      <c r="CM183" s="254" t="str">
        <f>$AY183*Assembly!U$4+$AZ183*Assembly!U$5+$BA183*Assembly!U$6+$BB183*Assembly!U$7+$BC183*Assembly!U$8+$BD183*Assembly!U$9+$BE183*Assembly!U$10+$BF183*Assembly!U$11+$BG183*Assembly!U$12+$BH183*Assembly!U$13+$BI183*Assembly!U$14+$BJ183*Assembly!U$15+$BK183*Assembly!U$16+$BL183*Assembly!U$17+$BM183*Assembly!U$18+$BN183*Assembly!U$19+$BO183*Assembly!U$20+$BP183*Assembly!U$21+$BQ183*Assembly!U$22+$BR183*Assembly!U$23+$BS183*Assembly!U$24</f>
        <v>0</v>
      </c>
      <c r="CN183" s="256" t="str">
        <f>$AY183*Assembly!V$4+$AZ183*Assembly!V$5+$BA183*Assembly!V$6+$BB183*Assembly!V$7+$BC183*Assembly!V$8+$BD183*Assembly!V$9+$BE183*Assembly!V$10+$BF183*Assembly!V$11+$BG183*Assembly!V$12+$BH183*Assembly!V$13+$BI183*Assembly!V$14+$BJ183*Assembly!V$15+$BK183*Assembly!V$16+$BL183*Assembly!V$17+$BM183*Assembly!V$18+$BN183*Assembly!V$19+$BO183*Assembly!V$20+$BP183*Assembly!V$21+$BQ183*Assembly!V$22+$BR183*Assembly!V$23+$BS183*Assembly!V$24</f>
        <v>0</v>
      </c>
      <c r="CO183" s="256" t="str">
        <f>CE183*Refining!$F$3</f>
        <v>500</v>
      </c>
      <c r="CP183" s="256" t="str">
        <f>CF183*Refining!$F$4</f>
        <v>0</v>
      </c>
      <c r="CQ183" s="256" t="str">
        <f>CG183*Refining!$F$5</f>
        <v>0</v>
      </c>
      <c r="CR183" s="256" t="str">
        <f>CH183*Refining!$F$6</f>
        <v>0</v>
      </c>
      <c r="CS183" s="256" t="str">
        <f>CI183*Refining!$F$7</f>
        <v>5,250</v>
      </c>
      <c r="CT183" s="256" t="str">
        <f>CJ183*Refining!$F$8</f>
        <v>0</v>
      </c>
      <c r="CU183" s="256" t="str">
        <f>CK183*Refining!$F$9</f>
        <v>0</v>
      </c>
      <c r="CV183" s="256" t="str">
        <f>CL183*Refining!$F$10</f>
        <v>0</v>
      </c>
      <c r="CW183" s="256" t="str">
        <f>CM183*Refining!$F$11</f>
        <v>0</v>
      </c>
      <c r="CX183" s="256" t="str">
        <f>CN183*Refining!$F$12</f>
        <v>0</v>
      </c>
      <c r="CY183" s="248" t="str">
        <f t="shared" ref="CY183:DR183" si="740">IF(CE183 = 0, "", CE183)</f>
        <v>280</v>
      </c>
      <c r="CZ183" s="245" t="str">
        <f t="shared" si="740"/>
        <v/>
      </c>
      <c r="DA183" s="245" t="str">
        <f t="shared" si="740"/>
        <v/>
      </c>
      <c r="DB183" s="245" t="str">
        <f t="shared" si="740"/>
        <v/>
      </c>
      <c r="DC183" s="245" t="str">
        <f t="shared" si="740"/>
        <v>2940</v>
      </c>
      <c r="DD183" s="245" t="str">
        <f t="shared" si="740"/>
        <v/>
      </c>
      <c r="DE183" s="245" t="str">
        <f t="shared" si="740"/>
        <v/>
      </c>
      <c r="DF183" s="245" t="str">
        <f t="shared" si="740"/>
        <v/>
      </c>
      <c r="DG183" s="245" t="str">
        <f t="shared" si="740"/>
        <v/>
      </c>
      <c r="DH183" s="246" t="str">
        <f t="shared" si="740"/>
        <v/>
      </c>
      <c r="DI183" s="248" t="str">
        <f t="shared" si="740"/>
        <v>500</v>
      </c>
      <c r="DJ183" s="245" t="str">
        <f t="shared" si="740"/>
        <v/>
      </c>
      <c r="DK183" s="245" t="str">
        <f t="shared" si="740"/>
        <v/>
      </c>
      <c r="DL183" s="245" t="str">
        <f t="shared" si="740"/>
        <v/>
      </c>
      <c r="DM183" s="249" t="str">
        <f t="shared" si="740"/>
        <v>5,250</v>
      </c>
      <c r="DN183" s="245" t="str">
        <f t="shared" si="740"/>
        <v/>
      </c>
      <c r="DO183" s="245" t="str">
        <f t="shared" si="740"/>
        <v/>
      </c>
      <c r="DP183" s="245" t="str">
        <f t="shared" si="740"/>
        <v/>
      </c>
      <c r="DQ183" s="245" t="str">
        <f t="shared" si="740"/>
        <v/>
      </c>
      <c r="DR183" s="246" t="str">
        <f t="shared" si="740"/>
        <v/>
      </c>
      <c r="DS183" s="248" t="str">
        <f t="shared" si="15"/>
        <v>3,220</v>
      </c>
      <c r="DT183" s="249" t="str">
        <f t="shared" si="16"/>
        <v>5,750</v>
      </c>
      <c r="DU183" s="225" t="str">
        <f>CY183*'Ores &amp; Ingots'!$C$3+CZ183*'Ores &amp; Ingots'!$C$4+DA183*'Ores &amp; Ingots'!$C$5+DB183*'Ores &amp; Ingots'!$C$6+DC183*'Ores &amp; Ingots'!$C$7+DD183*'Ores &amp; Ingots'!$C$8+DE183*'Ores &amp; Ingots'!$C$9+DF183*'Ores &amp; Ingots'!$C$10+DG183*'Ores &amp; Ingots'!$C$11+DH183*'Ores &amp; Ingots'!$C$12</f>
        <v>1,297</v>
      </c>
      <c r="DV183" s="225" t="str">
        <f>DI183*'Ores &amp; Ingots'!$B$3+DJ183*'Ores &amp; Ingots'!$B$4+DK183*'Ores &amp; Ingots'!$B$5+DL183*'Ores &amp; Ingots'!$B$6+DM183*'Ores &amp; Ingots'!$B$7+DN183*'Ores &amp; Ingots'!$B$8+DO183*'Ores &amp; Ingots'!$B$9+DP183*'Ores &amp; Ingots'!$B$10+DQ183*'Ores &amp; Ingots'!$B$11+DR183*'Ores &amp; Ingots'!$B$12</f>
        <v>2,128</v>
      </c>
      <c r="DW183" s="249" t="str">
        <f>CY183*Refining!$G$3+CZ183*Refining!$G$4+DA183*Refining!$G$5+DB183*Refining!$G$6+DC183*Refining!$G$7+DD183*Refining!$G$8+DE183*Refining!$G$9+DF183*Refining!$G$10+DG183*Refining!$G$11+DH183*Refining!$G$12</f>
        <v>2,442</v>
      </c>
      <c r="DX183" s="249" t="str">
        <f t="shared" si="17"/>
        <v>379,915</v>
      </c>
      <c r="DY183" s="250" t="str">
        <f t="shared" si="18"/>
        <v>0.3799</v>
      </c>
      <c r="DZ183" s="248" t="str">
        <f t="shared" si="19"/>
        <v>2,703</v>
      </c>
      <c r="EA183" s="251" t="str">
        <f t="shared" ref="EA183:EB183" si="741">DZ183/60</f>
        <v>45.1</v>
      </c>
      <c r="EB183" s="251" t="str">
        <f t="shared" si="741"/>
        <v>0.8</v>
      </c>
      <c r="EC183" s="543" t="str">
        <f t="shared" si="21"/>
        <v>0.03</v>
      </c>
      <c r="ED183" s="248" t="str">
        <f t="shared" si="22"/>
        <v>416,626</v>
      </c>
      <c r="EE183" s="251" t="str">
        <f t="shared" ref="EE183:EF183" si="742">ED183/1000</f>
        <v>416.6</v>
      </c>
      <c r="EF183" s="252" t="str">
        <f t="shared" si="742"/>
        <v>0.42</v>
      </c>
      <c r="EG183" s="544" t="str">
        <f t="shared" si="24"/>
        <v>0.4166</v>
      </c>
      <c r="EH183" s="225">
        <v>74.0</v>
      </c>
    </row>
    <row r="184" hidden="1">
      <c r="A184" s="33"/>
      <c r="B184" s="226" t="s">
        <v>1039</v>
      </c>
      <c r="C184" s="227" t="s">
        <v>886</v>
      </c>
      <c r="D184" s="227">
        <v>1.0</v>
      </c>
      <c r="E184" s="227">
        <v>1.0</v>
      </c>
      <c r="F184" s="227">
        <v>1.0</v>
      </c>
      <c r="G184" s="228" t="str">
        <f t="shared" si="5"/>
        <v>15.6</v>
      </c>
      <c r="H184" s="229">
        <v>6.0</v>
      </c>
      <c r="I184" s="229">
        <v>6.0</v>
      </c>
      <c r="J184" s="229" t="str">
        <f>H184/Main!$D$9</f>
        <v>6</v>
      </c>
      <c r="K184" s="229" t="str">
        <f>I184/Main!$D$10</f>
        <v>6</v>
      </c>
      <c r="L184" s="229" t="str">
        <f t="shared" si="6"/>
        <v>1</v>
      </c>
      <c r="M184" s="229">
        <v>1.0</v>
      </c>
      <c r="N184" s="230"/>
      <c r="O184" s="230"/>
      <c r="P184" s="230"/>
      <c r="Q184" s="231"/>
      <c r="R184" s="230"/>
      <c r="S184" s="232"/>
      <c r="T184" s="232"/>
      <c r="U184" s="230"/>
      <c r="V184" s="230"/>
      <c r="W184" s="232"/>
      <c r="X184" s="232"/>
      <c r="Y184" s="230"/>
      <c r="Z184" s="230"/>
      <c r="AA184" s="230"/>
      <c r="AB184" s="230"/>
      <c r="AC184" s="334" t="s">
        <v>18</v>
      </c>
      <c r="AD184" s="225">
        <v>0.0</v>
      </c>
      <c r="AE184" s="225">
        <v>0.0</v>
      </c>
      <c r="AF184" s="225">
        <v>0.0</v>
      </c>
      <c r="AG184" s="225">
        <v>0.0</v>
      </c>
      <c r="AH184" s="225">
        <v>0.0</v>
      </c>
      <c r="AI184" s="225">
        <v>10.0</v>
      </c>
      <c r="AJ184" s="225">
        <v>0.0</v>
      </c>
      <c r="AK184" s="225">
        <v>0.0</v>
      </c>
      <c r="AL184" s="225">
        <v>0.0</v>
      </c>
      <c r="AM184" s="225">
        <v>0.0</v>
      </c>
      <c r="AN184" s="225">
        <v>0.0</v>
      </c>
      <c r="AO184" s="225">
        <v>0.0</v>
      </c>
      <c r="AP184" s="309">
        <v>25.0</v>
      </c>
      <c r="AQ184" s="225">
        <v>0.0</v>
      </c>
      <c r="AR184" s="225">
        <v>0.0</v>
      </c>
      <c r="AS184" s="225">
        <v>0.0</v>
      </c>
      <c r="AT184" s="225">
        <v>0.0</v>
      </c>
      <c r="AU184" s="225">
        <v>0.0</v>
      </c>
      <c r="AV184" s="225">
        <v>0.0</v>
      </c>
      <c r="AW184" s="225">
        <v>0.0</v>
      </c>
      <c r="AX184" s="225">
        <v>0.0</v>
      </c>
      <c r="AY184" s="236" t="str">
        <f t="shared" ref="AY184:BS184" si="743">IF(AD184 = 0, "", AD184)</f>
        <v/>
      </c>
      <c r="AZ184" s="227" t="str">
        <f t="shared" si="743"/>
        <v/>
      </c>
      <c r="BA184" s="227" t="str">
        <f t="shared" si="743"/>
        <v/>
      </c>
      <c r="BB184" s="227" t="str">
        <f t="shared" si="743"/>
        <v/>
      </c>
      <c r="BC184" s="227" t="str">
        <f t="shared" si="743"/>
        <v/>
      </c>
      <c r="BD184" s="225" t="str">
        <f t="shared" si="743"/>
        <v>10</v>
      </c>
      <c r="BE184" s="227" t="str">
        <f t="shared" si="743"/>
        <v/>
      </c>
      <c r="BF184" s="227" t="str">
        <f t="shared" si="743"/>
        <v/>
      </c>
      <c r="BG184" s="227" t="str">
        <f t="shared" si="743"/>
        <v/>
      </c>
      <c r="BH184" s="227" t="str">
        <f t="shared" si="743"/>
        <v/>
      </c>
      <c r="BI184" s="227" t="str">
        <f t="shared" si="743"/>
        <v/>
      </c>
      <c r="BJ184" s="227" t="str">
        <f t="shared" si="743"/>
        <v/>
      </c>
      <c r="BK184" s="309" t="str">
        <f t="shared" si="743"/>
        <v>25</v>
      </c>
      <c r="BL184" s="227" t="str">
        <f t="shared" si="743"/>
        <v/>
      </c>
      <c r="BM184" s="227" t="str">
        <f t="shared" si="743"/>
        <v/>
      </c>
      <c r="BN184" s="227" t="str">
        <f t="shared" si="743"/>
        <v/>
      </c>
      <c r="BO184" s="227" t="str">
        <f t="shared" si="743"/>
        <v/>
      </c>
      <c r="BP184" s="227" t="str">
        <f t="shared" si="743"/>
        <v/>
      </c>
      <c r="BQ184" s="227" t="str">
        <f t="shared" si="743"/>
        <v/>
      </c>
      <c r="BR184" s="227" t="str">
        <f t="shared" si="743"/>
        <v/>
      </c>
      <c r="BS184" s="238" t="str">
        <f t="shared" si="743"/>
        <v/>
      </c>
      <c r="BT184" s="239" t="str">
        <f>$AY184*Assembly!Y$4+$AZ184*Assembly!Y$5+$BA184*Assembly!Y$6+$BB184*Assembly!Y$7+$BC184*Assembly!Y$8+$BD184*Assembly!Y$9+$BE184*Assembly!Y$10+$BF184*Assembly!Y$11+$BG184*Assembly!Y$12+$BH184*Assembly!Y$13+$BI184*Assembly!Y$14+$BJ184*Assembly!Y$15+$BK184*Assembly!Y$16+$BL184*Assembly!Y$17+$BM184*Assembly!Y$18+$BN184*Assembly!Y$19+$BO184*Assembly!Y$20+$BP184*Assembly!Y$21+$BQ184*Assembly!Y$22+$BR184*Assembly!Y$23+$BS184*Assembly!Y$24</f>
        <v>435</v>
      </c>
      <c r="BU184" s="225" t="str">
        <f t="shared" si="8"/>
        <v>28</v>
      </c>
      <c r="BV184" s="225" t="str">
        <f>$AY184*Assembly!AC$4+$AZ184*Assembly!AC$5+$BA184*Assembly!AC$6+$BB184*Assembly!AC$7+$BC184*Assembly!AC$8+$BD184*Assembly!AC$9+$BE184*Assembly!AC$10+$BF184*Assembly!AC$11+$BG184*Assembly!AC$12+$BH184*Assembly!AC$13+$BI184*Assembly!AC$14+$BJ184*Assembly!AC$15+$BK184*Assembly!AC$16+$BL184*Assembly!AC$17+$BM184*Assembly!AC$18+$BN184*Assembly!AC$19+$BO184*Assembly!AC$20+$BP184*Assembly!AC$21+$BQ184*Assembly!AC$22+$BR184*Assembly!AC$23+$BS184*Assembly!AC$24</f>
        <v>1,650</v>
      </c>
      <c r="BW184" s="240" t="str">
        <f t="shared" si="9"/>
        <v>3.79</v>
      </c>
      <c r="BX184" s="241" t="str">
        <f t="shared" si="10"/>
        <v>106</v>
      </c>
      <c r="BY184" s="242" t="str">
        <f t="shared" si="11"/>
        <v>59.3</v>
      </c>
      <c r="BZ184" s="225"/>
      <c r="CA184" s="225" t="str">
        <f>$AY184*Assembly!X$4+$AZ184*Assembly!X$5+$BA184*Assembly!X$6+$BB184*Assembly!X$7+$BC184*Assembly!X$8+$BD184*Assembly!X$9+$BE184*Assembly!X$10+$BF184*Assembly!X$11+$BG184*Assembly!X$12+$BH184*Assembly!X$13+$BI184*Assembly!X$14+$BJ184*Assembly!X$15+$BK184*Assembly!X$16+$BL184*Assembly!X$17+$BM184*Assembly!X$18+$BN184*Assembly!X$19+$BO184*Assembly!X$20+$BP184*Assembly!X$21+$BQ184*Assembly!X$22+$BR184*Assembly!X$23+$BS184*Assembly!X$24</f>
        <v>35</v>
      </c>
      <c r="CB184" s="225" t="str">
        <f t="shared" si="12"/>
        <v>5,444</v>
      </c>
      <c r="CC184" s="223" t="str">
        <f t="shared" si="13"/>
        <v>0.0054</v>
      </c>
      <c r="CD184" s="243" t="str">
        <f>$AY184*Assembly!AB$4+$AZ184*Assembly!AB$5+$BA184*Assembly!AB$6+$BB184*Assembly!AB$7+$BC184*Assembly!AB$8+$BD184*Assembly!AB$9+$BE184*Assembly!AB$10+$BF184*Assembly!AB$11+$BG184*Assembly!AB$12+$BH184*Assembly!AB$13+$BI184*Assembly!AB$14+$BJ184*Assembly!AB$15+$BK184*Assembly!AB$16+$BL184*Assembly!AB$17+$BM184*Assembly!AB$18+$BN184*Assembly!AB$19+$BO184*Assembly!AB$20+$BP184*Assembly!AB$21+$BQ184*Assembly!AB$22+$BR184*Assembly!AB$23+$BS184*Assembly!AB$24</f>
        <v>220</v>
      </c>
      <c r="CE184" s="231" t="str">
        <f>$AY184*Assembly!M$4+$AZ184*Assembly!M$5+$BA184*Assembly!M$6+$BB184*Assembly!M$7+$BC184*Assembly!M$8+$BD184*Assembly!M$9+$BE184*Assembly!M$10+$BF184*Assembly!M$11+$BG184*Assembly!M$12+$BH184*Assembly!M$13+$BI184*Assembly!M$14+$BJ184*Assembly!M$15+$BK184*Assembly!M$16+$BL184*Assembly!M$17+$BM184*Assembly!M$18+$BN184*Assembly!M$19+$BO184*Assembly!M$20+$BP184*Assembly!M$21+$BQ184*Assembly!M$22+$BR184*Assembly!M$23+$BS184*Assembly!M$24</f>
        <v>70</v>
      </c>
      <c r="CF184" s="231" t="str">
        <f>$AY184*Assembly!N$4+$AZ184*Assembly!N$5+$BA184*Assembly!N$6+$BB184*Assembly!N$7+$BC184*Assembly!N$8+$BD184*Assembly!N$9+$BE184*Assembly!N$10+$BF184*Assembly!N$11+$BG184*Assembly!N$12+$BH184*Assembly!N$13+$BI184*Assembly!N$14+$BJ184*Assembly!N$15+$BK184*Assembly!N$16+$BL184*Assembly!N$17+$BM184*Assembly!N$18+$BN184*Assembly!N$19+$BO184*Assembly!N$20+$BP184*Assembly!N$21+$BQ184*Assembly!N$22+$BR184*Assembly!N$23+$BS184*Assembly!N$24</f>
        <v>0</v>
      </c>
      <c r="CG184" s="231" t="str">
        <f>$AY184*Assembly!O$4+$AZ184*Assembly!O$5+$BA184*Assembly!O$6+$BB184*Assembly!O$7+$BC184*Assembly!O$8+$BD184*Assembly!O$9+$BE184*Assembly!O$10+$BF184*Assembly!O$11+$BG184*Assembly!O$12+$BH184*Assembly!O$13+$BI184*Assembly!O$14+$BJ184*Assembly!O$15+$BK184*Assembly!O$16+$BL184*Assembly!O$17+$BM184*Assembly!O$18+$BN184*Assembly!O$19+$BO184*Assembly!O$20+$BP184*Assembly!O$21+$BQ184*Assembly!O$22+$BR184*Assembly!O$23+$BS184*Assembly!O$24</f>
        <v>0</v>
      </c>
      <c r="CH184" s="229" t="str">
        <f>$AY184*Assembly!P$4+$AZ184*Assembly!P$5+$BA184*Assembly!P$6+$BB184*Assembly!P$7+$BC184*Assembly!P$8+$BD184*Assembly!P$9+$BE184*Assembly!P$10+$BF184*Assembly!P$11+$BG184*Assembly!P$12+$BH184*Assembly!P$13+$BI184*Assembly!P$14+$BJ184*Assembly!P$15+$BK184*Assembly!P$16+$BL184*Assembly!P$17+$BM184*Assembly!P$18+$BN184*Assembly!P$19+$BO184*Assembly!P$20+$BP184*Assembly!P$21+$BQ184*Assembly!P$22+$BR184*Assembly!P$23+$BS184*Assembly!P$24</f>
        <v>0</v>
      </c>
      <c r="CI184" s="229" t="str">
        <f>$AY184*Assembly!Q$4+$AZ184*Assembly!Q$5+$BA184*Assembly!Q$6+$BB184*Assembly!Q$7+$BC184*Assembly!Q$8+$BD184*Assembly!Q$9+$BE184*Assembly!Q$10+$BF184*Assembly!Q$11+$BG184*Assembly!Q$12+$BH184*Assembly!Q$13+$BI184*Assembly!Q$14+$BJ184*Assembly!Q$15+$BK184*Assembly!Q$16+$BL184*Assembly!Q$17+$BM184*Assembly!Q$18+$BN184*Assembly!Q$19+$BO184*Assembly!Q$20+$BP184*Assembly!Q$21+$BQ184*Assembly!Q$22+$BR184*Assembly!Q$23+$BS184*Assembly!Q$24</f>
        <v>375</v>
      </c>
      <c r="CJ184" s="231" t="str">
        <f>$AY184*Assembly!R$4+$AZ184*Assembly!R$5+$BA184*Assembly!R$6+$BB184*Assembly!R$7+$BC184*Assembly!R$8+$BD184*Assembly!R$9+$BE184*Assembly!R$10+$BF184*Assembly!R$11+$BG184*Assembly!R$12+$BH184*Assembly!R$13+$BI184*Assembly!R$14+$BJ184*Assembly!R$15+$BK184*Assembly!R$16+$BL184*Assembly!R$17+$BM184*Assembly!R$18+$BN184*Assembly!R$19+$BO184*Assembly!R$20+$BP184*Assembly!R$21+$BQ184*Assembly!R$22+$BR184*Assembly!R$23+$BS184*Assembly!R$24</f>
        <v>0</v>
      </c>
      <c r="CK184" s="229" t="str">
        <f>$AY184*Assembly!S$4+$AZ184*Assembly!S$5+$BA184*Assembly!S$6+$BB184*Assembly!S$7+$BC184*Assembly!S$8+$BD184*Assembly!S$9+$BE184*Assembly!S$10+$BF184*Assembly!S$11+$BG184*Assembly!S$12+$BH184*Assembly!S$13+$BI184*Assembly!S$14+$BJ184*Assembly!S$15+$BK184*Assembly!S$16+$BL184*Assembly!S$17+$BM184*Assembly!S$18+$BN184*Assembly!S$19+$BO184*Assembly!S$20+$BP184*Assembly!S$21+$BQ184*Assembly!S$22+$BR184*Assembly!S$23+$BS184*Assembly!S$24</f>
        <v>0</v>
      </c>
      <c r="CL184" s="229" t="str">
        <f>$AY184*Assembly!T$4+$AZ184*Assembly!T$5+$BA184*Assembly!T$6+$BB184*Assembly!T$7+$BC184*Assembly!T$8+$BD184*Assembly!T$9+$BE184*Assembly!T$10+$BF184*Assembly!T$11+$BG184*Assembly!T$12+$BH184*Assembly!T$13+$BI184*Assembly!T$14+$BJ184*Assembly!T$15+$BK184*Assembly!T$16+$BL184*Assembly!T$17+$BM184*Assembly!T$18+$BN184*Assembly!T$19+$BO184*Assembly!T$20+$BP184*Assembly!T$21+$BQ184*Assembly!T$22+$BR184*Assembly!T$23+$BS184*Assembly!T$24</f>
        <v>0</v>
      </c>
      <c r="CM184" s="229" t="str">
        <f>$AY184*Assembly!U$4+$AZ184*Assembly!U$5+$BA184*Assembly!U$6+$BB184*Assembly!U$7+$BC184*Assembly!U$8+$BD184*Assembly!U$9+$BE184*Assembly!U$10+$BF184*Assembly!U$11+$BG184*Assembly!U$12+$BH184*Assembly!U$13+$BI184*Assembly!U$14+$BJ184*Assembly!U$15+$BK184*Assembly!U$16+$BL184*Assembly!U$17+$BM184*Assembly!U$18+$BN184*Assembly!U$19+$BO184*Assembly!U$20+$BP184*Assembly!U$21+$BQ184*Assembly!U$22+$BR184*Assembly!U$23+$BS184*Assembly!U$24</f>
        <v>0</v>
      </c>
      <c r="CN184" s="231" t="str">
        <f>$AY184*Assembly!V$4+$AZ184*Assembly!V$5+$BA184*Assembly!V$6+$BB184*Assembly!V$7+$BC184*Assembly!V$8+$BD184*Assembly!V$9+$BE184*Assembly!V$10+$BF184*Assembly!V$11+$BG184*Assembly!V$12+$BH184*Assembly!V$13+$BI184*Assembly!V$14+$BJ184*Assembly!V$15+$BK184*Assembly!V$16+$BL184*Assembly!V$17+$BM184*Assembly!V$18+$BN184*Assembly!V$19+$BO184*Assembly!V$20+$BP184*Assembly!V$21+$BQ184*Assembly!V$22+$BR184*Assembly!V$23+$BS184*Assembly!V$24</f>
        <v>0</v>
      </c>
      <c r="CO184" s="231" t="str">
        <f>CE184*Refining!$F$3</f>
        <v>125</v>
      </c>
      <c r="CP184" s="231" t="str">
        <f>CF184*Refining!$F$4</f>
        <v>0</v>
      </c>
      <c r="CQ184" s="231" t="str">
        <f>CG184*Refining!$F$5</f>
        <v>0</v>
      </c>
      <c r="CR184" s="231" t="str">
        <f>CH184*Refining!$F$6</f>
        <v>0</v>
      </c>
      <c r="CS184" s="231" t="str">
        <f>CI184*Refining!$F$7</f>
        <v>670</v>
      </c>
      <c r="CT184" s="231" t="str">
        <f>CJ184*Refining!$F$8</f>
        <v>0</v>
      </c>
      <c r="CU184" s="231" t="str">
        <f>CK184*Refining!$F$9</f>
        <v>0</v>
      </c>
      <c r="CV184" s="231" t="str">
        <f>CL184*Refining!$F$10</f>
        <v>0</v>
      </c>
      <c r="CW184" s="231" t="str">
        <f>CM184*Refining!$F$11</f>
        <v>0</v>
      </c>
      <c r="CX184" s="231" t="str">
        <f>CN184*Refining!$F$12</f>
        <v>0</v>
      </c>
      <c r="CY184" s="248" t="str">
        <f t="shared" ref="CY184:DR184" si="744">IF(CE184 = 0, "", CE184)</f>
        <v>70</v>
      </c>
      <c r="CZ184" s="245" t="str">
        <f t="shared" si="744"/>
        <v/>
      </c>
      <c r="DA184" s="245" t="str">
        <f t="shared" si="744"/>
        <v/>
      </c>
      <c r="DB184" s="245" t="str">
        <f t="shared" si="744"/>
        <v/>
      </c>
      <c r="DC184" s="245" t="str">
        <f t="shared" si="744"/>
        <v>375</v>
      </c>
      <c r="DD184" s="245" t="str">
        <f t="shared" si="744"/>
        <v/>
      </c>
      <c r="DE184" s="245" t="str">
        <f t="shared" si="744"/>
        <v/>
      </c>
      <c r="DF184" s="245" t="str">
        <f t="shared" si="744"/>
        <v/>
      </c>
      <c r="DG184" s="245" t="str">
        <f t="shared" si="744"/>
        <v/>
      </c>
      <c r="DH184" s="246" t="str">
        <f t="shared" si="744"/>
        <v/>
      </c>
      <c r="DI184" s="248" t="str">
        <f t="shared" si="744"/>
        <v>125</v>
      </c>
      <c r="DJ184" s="245" t="str">
        <f t="shared" si="744"/>
        <v/>
      </c>
      <c r="DK184" s="245" t="str">
        <f t="shared" si="744"/>
        <v/>
      </c>
      <c r="DL184" s="245" t="str">
        <f t="shared" si="744"/>
        <v/>
      </c>
      <c r="DM184" s="249" t="str">
        <f t="shared" si="744"/>
        <v>670</v>
      </c>
      <c r="DN184" s="245" t="str">
        <f t="shared" si="744"/>
        <v/>
      </c>
      <c r="DO184" s="245" t="str">
        <f t="shared" si="744"/>
        <v/>
      </c>
      <c r="DP184" s="245" t="str">
        <f t="shared" si="744"/>
        <v/>
      </c>
      <c r="DQ184" s="245" t="str">
        <f t="shared" si="744"/>
        <v/>
      </c>
      <c r="DR184" s="246" t="str">
        <f t="shared" si="744"/>
        <v/>
      </c>
      <c r="DS184" s="248" t="str">
        <f t="shared" si="15"/>
        <v>445</v>
      </c>
      <c r="DT184" s="249" t="str">
        <f t="shared" si="16"/>
        <v>795</v>
      </c>
      <c r="DU184" s="225" t="str">
        <f>CY184*'Ores &amp; Ingots'!$C$3+CZ184*'Ores &amp; Ingots'!$C$4+DA184*'Ores &amp; Ingots'!$C$5+DB184*'Ores &amp; Ingots'!$C$6+DC184*'Ores &amp; Ingots'!$C$7+DD184*'Ores &amp; Ingots'!$C$8+DE184*'Ores &amp; Ingots'!$C$9+DF184*'Ores &amp; Ingots'!$C$10+DG184*'Ores &amp; Ingots'!$C$11+DH184*'Ores &amp; Ingots'!$C$12</f>
        <v>170</v>
      </c>
      <c r="DV184" s="225" t="str">
        <f>DI184*'Ores &amp; Ingots'!$B$3+DJ184*'Ores &amp; Ingots'!$B$4+DK184*'Ores &amp; Ingots'!$B$5+DL184*'Ores &amp; Ingots'!$B$6+DM184*'Ores &amp; Ingots'!$B$7+DN184*'Ores &amp; Ingots'!$B$8+DO184*'Ores &amp; Ingots'!$B$9+DP184*'Ores &amp; Ingots'!$B$10+DQ184*'Ores &amp; Ingots'!$B$11+DR184*'Ores &amp; Ingots'!$B$12</f>
        <v>294</v>
      </c>
      <c r="DW184" s="249" t="str">
        <f>CY184*Refining!$G$3+CZ184*Refining!$G$4+DA184*Refining!$G$5+DB184*Refining!$G$6+DC184*Refining!$G$7+DD184*Refining!$G$8+DE184*Refining!$G$9+DF184*Refining!$G$10+DG184*Refining!$G$11+DH184*Refining!$G$12</f>
        <v>314</v>
      </c>
      <c r="DX184" s="249" t="str">
        <f t="shared" si="17"/>
        <v>48,825</v>
      </c>
      <c r="DY184" s="250" t="str">
        <f t="shared" si="18"/>
        <v>0.0488</v>
      </c>
      <c r="DZ184" s="248" t="str">
        <f t="shared" si="19"/>
        <v>355</v>
      </c>
      <c r="EA184" s="251" t="str">
        <f t="shared" ref="EA184:EB184" si="745">DZ184/60</f>
        <v>5.9</v>
      </c>
      <c r="EB184" s="251" t="str">
        <f t="shared" si="745"/>
        <v>0.1</v>
      </c>
      <c r="EC184" s="543" t="str">
        <f t="shared" si="21"/>
        <v>0.00</v>
      </c>
      <c r="ED184" s="248" t="str">
        <f t="shared" si="22"/>
        <v>54,269</v>
      </c>
      <c r="EE184" s="251" t="str">
        <f t="shared" ref="EE184:EF184" si="746">ED184/1000</f>
        <v>54.3</v>
      </c>
      <c r="EF184" s="252" t="str">
        <f t="shared" si="746"/>
        <v>0.05</v>
      </c>
      <c r="EG184" s="544" t="str">
        <f t="shared" si="24"/>
        <v>0.0543</v>
      </c>
      <c r="EH184" s="225" t="s">
        <v>12</v>
      </c>
    </row>
    <row r="185" hidden="1">
      <c r="A185" s="33"/>
      <c r="B185" s="226" t="s">
        <v>1039</v>
      </c>
      <c r="C185" s="227" t="s">
        <v>886</v>
      </c>
      <c r="D185" s="227">
        <v>1.0</v>
      </c>
      <c r="E185" s="227">
        <v>1.0</v>
      </c>
      <c r="F185" s="227">
        <v>2.0</v>
      </c>
      <c r="G185" s="253" t="str">
        <f t="shared" si="5"/>
        <v>31.3</v>
      </c>
      <c r="H185" s="254">
        <v>8.0</v>
      </c>
      <c r="I185" s="254">
        <v>8.0</v>
      </c>
      <c r="J185" s="254" t="str">
        <f>H185/Main!$D$9</f>
        <v>8</v>
      </c>
      <c r="K185" s="254" t="str">
        <f>I185/Main!$D$10</f>
        <v>8</v>
      </c>
      <c r="L185" s="254" t="str">
        <f t="shared" si="6"/>
        <v>1</v>
      </c>
      <c r="M185" s="254">
        <v>1.0</v>
      </c>
      <c r="N185" s="255"/>
      <c r="O185" s="255"/>
      <c r="P185" s="255"/>
      <c r="Q185" s="256"/>
      <c r="R185" s="255"/>
      <c r="S185" s="257"/>
      <c r="T185" s="257"/>
      <c r="U185" s="255"/>
      <c r="V185" s="255"/>
      <c r="W185" s="350"/>
      <c r="X185" s="257"/>
      <c r="Y185" s="255"/>
      <c r="Z185" s="255"/>
      <c r="AA185" s="255"/>
      <c r="AB185" s="255"/>
      <c r="AC185" s="351" t="s">
        <v>18</v>
      </c>
      <c r="AD185" s="225">
        <v>0.0</v>
      </c>
      <c r="AE185" s="225">
        <v>0.0</v>
      </c>
      <c r="AF185" s="225">
        <v>0.0</v>
      </c>
      <c r="AG185" s="225">
        <v>0.0</v>
      </c>
      <c r="AH185" s="225">
        <v>0.0</v>
      </c>
      <c r="AI185" s="225">
        <v>15.0</v>
      </c>
      <c r="AJ185" s="225">
        <v>0.0</v>
      </c>
      <c r="AK185" s="225">
        <v>0.0</v>
      </c>
      <c r="AL185" s="225">
        <v>0.0</v>
      </c>
      <c r="AM185" s="225">
        <v>0.0</v>
      </c>
      <c r="AN185" s="225">
        <v>0.0</v>
      </c>
      <c r="AO185" s="225">
        <v>0.0</v>
      </c>
      <c r="AP185" s="309">
        <v>40.0</v>
      </c>
      <c r="AQ185" s="225">
        <v>0.0</v>
      </c>
      <c r="AR185" s="225">
        <v>0.0</v>
      </c>
      <c r="AS185" s="225">
        <v>0.0</v>
      </c>
      <c r="AT185" s="225">
        <v>0.0</v>
      </c>
      <c r="AU185" s="225">
        <v>0.0</v>
      </c>
      <c r="AV185" s="225">
        <v>0.0</v>
      </c>
      <c r="AW185" s="225">
        <v>0.0</v>
      </c>
      <c r="AX185" s="225">
        <v>0.0</v>
      </c>
      <c r="AY185" s="236" t="str">
        <f t="shared" ref="AY185:BS185" si="747">IF(AD185 = 0, "", AD185)</f>
        <v/>
      </c>
      <c r="AZ185" s="227" t="str">
        <f t="shared" si="747"/>
        <v/>
      </c>
      <c r="BA185" s="227" t="str">
        <f t="shared" si="747"/>
        <v/>
      </c>
      <c r="BB185" s="227" t="str">
        <f t="shared" si="747"/>
        <v/>
      </c>
      <c r="BC185" s="227" t="str">
        <f t="shared" si="747"/>
        <v/>
      </c>
      <c r="BD185" s="225" t="str">
        <f t="shared" si="747"/>
        <v>15</v>
      </c>
      <c r="BE185" s="227" t="str">
        <f t="shared" si="747"/>
        <v/>
      </c>
      <c r="BF185" s="227" t="str">
        <f t="shared" si="747"/>
        <v/>
      </c>
      <c r="BG185" s="227" t="str">
        <f t="shared" si="747"/>
        <v/>
      </c>
      <c r="BH185" s="227" t="str">
        <f t="shared" si="747"/>
        <v/>
      </c>
      <c r="BI185" s="227" t="str">
        <f t="shared" si="747"/>
        <v/>
      </c>
      <c r="BJ185" s="227" t="str">
        <f t="shared" si="747"/>
        <v/>
      </c>
      <c r="BK185" s="309" t="str">
        <f t="shared" si="747"/>
        <v>40</v>
      </c>
      <c r="BL185" s="227" t="str">
        <f t="shared" si="747"/>
        <v/>
      </c>
      <c r="BM185" s="227" t="str">
        <f t="shared" si="747"/>
        <v/>
      </c>
      <c r="BN185" s="227" t="str">
        <f t="shared" si="747"/>
        <v/>
      </c>
      <c r="BO185" s="227" t="str">
        <f t="shared" si="747"/>
        <v/>
      </c>
      <c r="BP185" s="227" t="str">
        <f t="shared" si="747"/>
        <v/>
      </c>
      <c r="BQ185" s="227" t="str">
        <f t="shared" si="747"/>
        <v/>
      </c>
      <c r="BR185" s="227" t="str">
        <f t="shared" si="747"/>
        <v/>
      </c>
      <c r="BS185" s="238" t="str">
        <f t="shared" si="747"/>
        <v/>
      </c>
      <c r="BT185" s="239" t="str">
        <f>$AY185*Assembly!Y$4+$AZ185*Assembly!Y$5+$BA185*Assembly!Y$6+$BB185*Assembly!Y$7+$BC185*Assembly!Y$8+$BD185*Assembly!Y$9+$BE185*Assembly!Y$10+$BF185*Assembly!Y$11+$BG185*Assembly!Y$12+$BH185*Assembly!Y$13+$BI185*Assembly!Y$14+$BJ185*Assembly!Y$15+$BK185*Assembly!Y$16+$BL185*Assembly!Y$17+$BM185*Assembly!Y$18+$BN185*Assembly!Y$19+$BO185*Assembly!Y$20+$BP185*Assembly!Y$21+$BQ185*Assembly!Y$22+$BR185*Assembly!Y$23+$BS185*Assembly!Y$24</f>
        <v>690</v>
      </c>
      <c r="BU185" s="225" t="str">
        <f t="shared" si="8"/>
        <v>22</v>
      </c>
      <c r="BV185" s="225" t="str">
        <f>$AY185*Assembly!AC$4+$AZ185*Assembly!AC$5+$BA185*Assembly!AC$6+$BB185*Assembly!AC$7+$BC185*Assembly!AC$8+$BD185*Assembly!AC$9+$BE185*Assembly!AC$10+$BF185*Assembly!AC$11+$BG185*Assembly!AC$12+$BH185*Assembly!AC$13+$BI185*Assembly!AC$14+$BJ185*Assembly!AC$15+$BK185*Assembly!AC$16+$BL185*Assembly!AC$17+$BM185*Assembly!AC$18+$BN185*Assembly!AC$19+$BO185*Assembly!AC$20+$BP185*Assembly!AC$21+$BQ185*Assembly!AC$22+$BR185*Assembly!AC$23+$BS185*Assembly!AC$24</f>
        <v>2,625</v>
      </c>
      <c r="BW185" s="240" t="str">
        <f t="shared" si="9"/>
        <v>3.80</v>
      </c>
      <c r="BX185" s="241" t="str">
        <f t="shared" si="10"/>
        <v>84</v>
      </c>
      <c r="BY185" s="242" t="str">
        <f t="shared" si="11"/>
        <v>118.9</v>
      </c>
      <c r="BZ185" s="225"/>
      <c r="CA185" s="225" t="str">
        <f>$AY185*Assembly!X$4+$AZ185*Assembly!X$5+$BA185*Assembly!X$6+$BB185*Assembly!X$7+$BC185*Assembly!X$8+$BD185*Assembly!X$9+$BE185*Assembly!X$10+$BF185*Assembly!X$11+$BG185*Assembly!X$12+$BH185*Assembly!X$13+$BI185*Assembly!X$14+$BJ185*Assembly!X$15+$BK185*Assembly!X$16+$BL185*Assembly!X$17+$BM185*Assembly!X$18+$BN185*Assembly!X$19+$BO185*Assembly!X$20+$BP185*Assembly!X$21+$BQ185*Assembly!X$22+$BR185*Assembly!X$23+$BS185*Assembly!X$24</f>
        <v>55</v>
      </c>
      <c r="CB185" s="225" t="str">
        <f t="shared" si="12"/>
        <v>8,556</v>
      </c>
      <c r="CC185" s="223" t="str">
        <f t="shared" si="13"/>
        <v>0.0086</v>
      </c>
      <c r="CD185" s="243" t="str">
        <f>$AY185*Assembly!AB$4+$AZ185*Assembly!AB$5+$BA185*Assembly!AB$6+$BB185*Assembly!AB$7+$BC185*Assembly!AB$8+$BD185*Assembly!AB$9+$BE185*Assembly!AB$10+$BF185*Assembly!AB$11+$BG185*Assembly!AB$12+$BH185*Assembly!AB$13+$BI185*Assembly!AB$14+$BJ185*Assembly!AB$15+$BK185*Assembly!AB$16+$BL185*Assembly!AB$17+$BM185*Assembly!AB$18+$BN185*Assembly!AB$19+$BO185*Assembly!AB$20+$BP185*Assembly!AB$21+$BQ185*Assembly!AB$22+$BR185*Assembly!AB$23+$BS185*Assembly!AB$24</f>
        <v>350</v>
      </c>
      <c r="CE185" s="256" t="str">
        <f>$AY185*Assembly!M$4+$AZ185*Assembly!M$5+$BA185*Assembly!M$6+$BB185*Assembly!M$7+$BC185*Assembly!M$8+$BD185*Assembly!M$9+$BE185*Assembly!M$10+$BF185*Assembly!M$11+$BG185*Assembly!M$12+$BH185*Assembly!M$13+$BI185*Assembly!M$14+$BJ185*Assembly!M$15+$BK185*Assembly!M$16+$BL185*Assembly!M$17+$BM185*Assembly!M$18+$BN185*Assembly!M$19+$BO185*Assembly!M$20+$BP185*Assembly!M$21+$BQ185*Assembly!M$22+$BR185*Assembly!M$23+$BS185*Assembly!M$24</f>
        <v>105</v>
      </c>
      <c r="CF185" s="256" t="str">
        <f>$AY185*Assembly!N$4+$AZ185*Assembly!N$5+$BA185*Assembly!N$6+$BB185*Assembly!N$7+$BC185*Assembly!N$8+$BD185*Assembly!N$9+$BE185*Assembly!N$10+$BF185*Assembly!N$11+$BG185*Assembly!N$12+$BH185*Assembly!N$13+$BI185*Assembly!N$14+$BJ185*Assembly!N$15+$BK185*Assembly!N$16+$BL185*Assembly!N$17+$BM185*Assembly!N$18+$BN185*Assembly!N$19+$BO185*Assembly!N$20+$BP185*Assembly!N$21+$BQ185*Assembly!N$22+$BR185*Assembly!N$23+$BS185*Assembly!N$24</f>
        <v>0</v>
      </c>
      <c r="CG185" s="256" t="str">
        <f>$AY185*Assembly!O$4+$AZ185*Assembly!O$5+$BA185*Assembly!O$6+$BB185*Assembly!O$7+$BC185*Assembly!O$8+$BD185*Assembly!O$9+$BE185*Assembly!O$10+$BF185*Assembly!O$11+$BG185*Assembly!O$12+$BH185*Assembly!O$13+$BI185*Assembly!O$14+$BJ185*Assembly!O$15+$BK185*Assembly!O$16+$BL185*Assembly!O$17+$BM185*Assembly!O$18+$BN185*Assembly!O$19+$BO185*Assembly!O$20+$BP185*Assembly!O$21+$BQ185*Assembly!O$22+$BR185*Assembly!O$23+$BS185*Assembly!O$24</f>
        <v>0</v>
      </c>
      <c r="CH185" s="254" t="str">
        <f>$AY185*Assembly!P$4+$AZ185*Assembly!P$5+$BA185*Assembly!P$6+$BB185*Assembly!P$7+$BC185*Assembly!P$8+$BD185*Assembly!P$9+$BE185*Assembly!P$10+$BF185*Assembly!P$11+$BG185*Assembly!P$12+$BH185*Assembly!P$13+$BI185*Assembly!P$14+$BJ185*Assembly!P$15+$BK185*Assembly!P$16+$BL185*Assembly!P$17+$BM185*Assembly!P$18+$BN185*Assembly!P$19+$BO185*Assembly!P$20+$BP185*Assembly!P$21+$BQ185*Assembly!P$22+$BR185*Assembly!P$23+$BS185*Assembly!P$24</f>
        <v>0</v>
      </c>
      <c r="CI185" s="254" t="str">
        <f>$AY185*Assembly!Q$4+$AZ185*Assembly!Q$5+$BA185*Assembly!Q$6+$BB185*Assembly!Q$7+$BC185*Assembly!Q$8+$BD185*Assembly!Q$9+$BE185*Assembly!Q$10+$BF185*Assembly!Q$11+$BG185*Assembly!Q$12+$BH185*Assembly!Q$13+$BI185*Assembly!Q$14+$BJ185*Assembly!Q$15+$BK185*Assembly!Q$16+$BL185*Assembly!Q$17+$BM185*Assembly!Q$18+$BN185*Assembly!Q$19+$BO185*Assembly!Q$20+$BP185*Assembly!Q$21+$BQ185*Assembly!Q$22+$BR185*Assembly!Q$23+$BS185*Assembly!Q$24</f>
        <v>600</v>
      </c>
      <c r="CJ185" s="256" t="str">
        <f>$AY185*Assembly!R$4+$AZ185*Assembly!R$5+$BA185*Assembly!R$6+$BB185*Assembly!R$7+$BC185*Assembly!R$8+$BD185*Assembly!R$9+$BE185*Assembly!R$10+$BF185*Assembly!R$11+$BG185*Assembly!R$12+$BH185*Assembly!R$13+$BI185*Assembly!R$14+$BJ185*Assembly!R$15+$BK185*Assembly!R$16+$BL185*Assembly!R$17+$BM185*Assembly!R$18+$BN185*Assembly!R$19+$BO185*Assembly!R$20+$BP185*Assembly!R$21+$BQ185*Assembly!R$22+$BR185*Assembly!R$23+$BS185*Assembly!R$24</f>
        <v>0</v>
      </c>
      <c r="CK185" s="254" t="str">
        <f>$AY185*Assembly!S$4+$AZ185*Assembly!S$5+$BA185*Assembly!S$6+$BB185*Assembly!S$7+$BC185*Assembly!S$8+$BD185*Assembly!S$9+$BE185*Assembly!S$10+$BF185*Assembly!S$11+$BG185*Assembly!S$12+$BH185*Assembly!S$13+$BI185*Assembly!S$14+$BJ185*Assembly!S$15+$BK185*Assembly!S$16+$BL185*Assembly!S$17+$BM185*Assembly!S$18+$BN185*Assembly!S$19+$BO185*Assembly!S$20+$BP185*Assembly!S$21+$BQ185*Assembly!S$22+$BR185*Assembly!S$23+$BS185*Assembly!S$24</f>
        <v>0</v>
      </c>
      <c r="CL185" s="254" t="str">
        <f>$AY185*Assembly!T$4+$AZ185*Assembly!T$5+$BA185*Assembly!T$6+$BB185*Assembly!T$7+$BC185*Assembly!T$8+$BD185*Assembly!T$9+$BE185*Assembly!T$10+$BF185*Assembly!T$11+$BG185*Assembly!T$12+$BH185*Assembly!T$13+$BI185*Assembly!T$14+$BJ185*Assembly!T$15+$BK185*Assembly!T$16+$BL185*Assembly!T$17+$BM185*Assembly!T$18+$BN185*Assembly!T$19+$BO185*Assembly!T$20+$BP185*Assembly!T$21+$BQ185*Assembly!T$22+$BR185*Assembly!T$23+$BS185*Assembly!T$24</f>
        <v>0</v>
      </c>
      <c r="CM185" s="254" t="str">
        <f>$AY185*Assembly!U$4+$AZ185*Assembly!U$5+$BA185*Assembly!U$6+$BB185*Assembly!U$7+$BC185*Assembly!U$8+$BD185*Assembly!U$9+$BE185*Assembly!U$10+$BF185*Assembly!U$11+$BG185*Assembly!U$12+$BH185*Assembly!U$13+$BI185*Assembly!U$14+$BJ185*Assembly!U$15+$BK185*Assembly!U$16+$BL185*Assembly!U$17+$BM185*Assembly!U$18+$BN185*Assembly!U$19+$BO185*Assembly!U$20+$BP185*Assembly!U$21+$BQ185*Assembly!U$22+$BR185*Assembly!U$23+$BS185*Assembly!U$24</f>
        <v>0</v>
      </c>
      <c r="CN185" s="256" t="str">
        <f>$AY185*Assembly!V$4+$AZ185*Assembly!V$5+$BA185*Assembly!V$6+$BB185*Assembly!V$7+$BC185*Assembly!V$8+$BD185*Assembly!V$9+$BE185*Assembly!V$10+$BF185*Assembly!V$11+$BG185*Assembly!V$12+$BH185*Assembly!V$13+$BI185*Assembly!V$14+$BJ185*Assembly!V$15+$BK185*Assembly!V$16+$BL185*Assembly!V$17+$BM185*Assembly!V$18+$BN185*Assembly!V$19+$BO185*Assembly!V$20+$BP185*Assembly!V$21+$BQ185*Assembly!V$22+$BR185*Assembly!V$23+$BS185*Assembly!V$24</f>
        <v>0</v>
      </c>
      <c r="CO185" s="256" t="str">
        <f>CE185*Refining!$F$3</f>
        <v>188</v>
      </c>
      <c r="CP185" s="256" t="str">
        <f>CF185*Refining!$F$4</f>
        <v>0</v>
      </c>
      <c r="CQ185" s="256" t="str">
        <f>CG185*Refining!$F$5</f>
        <v>0</v>
      </c>
      <c r="CR185" s="256" t="str">
        <f>CH185*Refining!$F$6</f>
        <v>0</v>
      </c>
      <c r="CS185" s="256" t="str">
        <f>CI185*Refining!$F$7</f>
        <v>1,071</v>
      </c>
      <c r="CT185" s="256" t="str">
        <f>CJ185*Refining!$F$8</f>
        <v>0</v>
      </c>
      <c r="CU185" s="256" t="str">
        <f>CK185*Refining!$F$9</f>
        <v>0</v>
      </c>
      <c r="CV185" s="256" t="str">
        <f>CL185*Refining!$F$10</f>
        <v>0</v>
      </c>
      <c r="CW185" s="256" t="str">
        <f>CM185*Refining!$F$11</f>
        <v>0</v>
      </c>
      <c r="CX185" s="256" t="str">
        <f>CN185*Refining!$F$12</f>
        <v>0</v>
      </c>
      <c r="CY185" s="248" t="str">
        <f t="shared" ref="CY185:DR185" si="748">IF(CE185 = 0, "", CE185)</f>
        <v>105</v>
      </c>
      <c r="CZ185" s="245" t="str">
        <f t="shared" si="748"/>
        <v/>
      </c>
      <c r="DA185" s="245" t="str">
        <f t="shared" si="748"/>
        <v/>
      </c>
      <c r="DB185" s="245" t="str">
        <f t="shared" si="748"/>
        <v/>
      </c>
      <c r="DC185" s="245" t="str">
        <f t="shared" si="748"/>
        <v>600</v>
      </c>
      <c r="DD185" s="245" t="str">
        <f t="shared" si="748"/>
        <v/>
      </c>
      <c r="DE185" s="245" t="str">
        <f t="shared" si="748"/>
        <v/>
      </c>
      <c r="DF185" s="245" t="str">
        <f t="shared" si="748"/>
        <v/>
      </c>
      <c r="DG185" s="245" t="str">
        <f t="shared" si="748"/>
        <v/>
      </c>
      <c r="DH185" s="246" t="str">
        <f t="shared" si="748"/>
        <v/>
      </c>
      <c r="DI185" s="248" t="str">
        <f t="shared" si="748"/>
        <v>188</v>
      </c>
      <c r="DJ185" s="245" t="str">
        <f t="shared" si="748"/>
        <v/>
      </c>
      <c r="DK185" s="245" t="str">
        <f t="shared" si="748"/>
        <v/>
      </c>
      <c r="DL185" s="245" t="str">
        <f t="shared" si="748"/>
        <v/>
      </c>
      <c r="DM185" s="249" t="str">
        <f t="shared" si="748"/>
        <v>1,071</v>
      </c>
      <c r="DN185" s="245" t="str">
        <f t="shared" si="748"/>
        <v/>
      </c>
      <c r="DO185" s="245" t="str">
        <f t="shared" si="748"/>
        <v/>
      </c>
      <c r="DP185" s="245" t="str">
        <f t="shared" si="748"/>
        <v/>
      </c>
      <c r="DQ185" s="245" t="str">
        <f t="shared" si="748"/>
        <v/>
      </c>
      <c r="DR185" s="246" t="str">
        <f t="shared" si="748"/>
        <v/>
      </c>
      <c r="DS185" s="248" t="str">
        <f t="shared" si="15"/>
        <v>705</v>
      </c>
      <c r="DT185" s="249" t="str">
        <f t="shared" si="16"/>
        <v>1,259</v>
      </c>
      <c r="DU185" s="225" t="str">
        <f>CY185*'Ores &amp; Ingots'!$C$3+CZ185*'Ores &amp; Ingots'!$C$4+DA185*'Ores &amp; Ingots'!$C$5+DB185*'Ores &amp; Ingots'!$C$6+DC185*'Ores &amp; Ingots'!$C$7+DD185*'Ores &amp; Ingots'!$C$8+DE185*'Ores &amp; Ingots'!$C$9+DF185*'Ores &amp; Ingots'!$C$10+DG185*'Ores &amp; Ingots'!$C$11+DH185*'Ores &amp; Ingots'!$C$12</f>
        <v>271</v>
      </c>
      <c r="DV185" s="225" t="str">
        <f>DI185*'Ores &amp; Ingots'!$B$3+DJ185*'Ores &amp; Ingots'!$B$4+DK185*'Ores &amp; Ingots'!$B$5+DL185*'Ores &amp; Ingots'!$B$6+DM185*'Ores &amp; Ingots'!$B$7+DN185*'Ores &amp; Ingots'!$B$8+DO185*'Ores &amp; Ingots'!$B$9+DP185*'Ores &amp; Ingots'!$B$10+DQ185*'Ores &amp; Ingots'!$B$11+DR185*'Ores &amp; Ingots'!$B$12</f>
        <v>466</v>
      </c>
      <c r="DW185" s="249" t="str">
        <f>CY185*Refining!$G$3+CZ185*Refining!$G$4+DA185*Refining!$G$5+DB185*Refining!$G$6+DC185*Refining!$G$7+DD185*Refining!$G$8+DE185*Refining!$G$9+DF185*Refining!$G$10+DG185*Refining!$G$11+DH185*Refining!$G$12</f>
        <v>502</v>
      </c>
      <c r="DX185" s="249" t="str">
        <f t="shared" si="17"/>
        <v>78,045</v>
      </c>
      <c r="DY185" s="250" t="str">
        <f t="shared" si="18"/>
        <v>0.0780</v>
      </c>
      <c r="DZ185" s="248" t="str">
        <f t="shared" si="19"/>
        <v>565</v>
      </c>
      <c r="EA185" s="251" t="str">
        <f t="shared" ref="EA185:EB185" si="749">DZ185/60</f>
        <v>9.4</v>
      </c>
      <c r="EB185" s="251" t="str">
        <f t="shared" si="749"/>
        <v>0.2</v>
      </c>
      <c r="EC185" s="543" t="str">
        <f t="shared" si="21"/>
        <v>0.01</v>
      </c>
      <c r="ED185" s="248" t="str">
        <f t="shared" si="22"/>
        <v>86,600</v>
      </c>
      <c r="EE185" s="251" t="str">
        <f t="shared" ref="EE185:EF185" si="750">ED185/1000</f>
        <v>86.6</v>
      </c>
      <c r="EF185" s="252" t="str">
        <f t="shared" si="750"/>
        <v>0.09</v>
      </c>
      <c r="EG185" s="544" t="str">
        <f t="shared" si="24"/>
        <v>0.0866</v>
      </c>
      <c r="EH185" s="225" t="s">
        <v>12</v>
      </c>
    </row>
    <row r="186" hidden="1">
      <c r="A186" s="33"/>
      <c r="B186" s="226" t="s">
        <v>1039</v>
      </c>
      <c r="C186" s="227" t="s">
        <v>886</v>
      </c>
      <c r="D186" s="227">
        <v>1.0</v>
      </c>
      <c r="E186" s="227">
        <v>2.0</v>
      </c>
      <c r="F186" s="227">
        <v>3.0</v>
      </c>
      <c r="G186" s="228" t="str">
        <f t="shared" si="5"/>
        <v>93.8</v>
      </c>
      <c r="H186" s="229">
        <v>20.0</v>
      </c>
      <c r="I186" s="229">
        <v>20.0</v>
      </c>
      <c r="J186" s="229" t="str">
        <f>H186/Main!$D$9</f>
        <v>20</v>
      </c>
      <c r="K186" s="229" t="str">
        <f>I186/Main!$D$10</f>
        <v>20</v>
      </c>
      <c r="L186" s="229" t="str">
        <f t="shared" si="6"/>
        <v>1</v>
      </c>
      <c r="M186" s="229">
        <v>1.0</v>
      </c>
      <c r="N186" s="230"/>
      <c r="O186" s="230"/>
      <c r="P186" s="230"/>
      <c r="Q186" s="231"/>
      <c r="R186" s="230"/>
      <c r="S186" s="232"/>
      <c r="T186" s="232"/>
      <c r="U186" s="230"/>
      <c r="V186" s="230"/>
      <c r="W186" s="232"/>
      <c r="X186" s="232"/>
      <c r="Y186" s="230"/>
      <c r="Z186" s="230"/>
      <c r="AA186" s="230"/>
      <c r="AB186" s="230"/>
      <c r="AC186" s="334" t="s">
        <v>18</v>
      </c>
      <c r="AD186" s="225">
        <v>0.0</v>
      </c>
      <c r="AE186" s="225">
        <v>0.0</v>
      </c>
      <c r="AF186" s="225">
        <v>0.0</v>
      </c>
      <c r="AG186" s="225">
        <v>0.0</v>
      </c>
      <c r="AH186" s="225">
        <v>0.0</v>
      </c>
      <c r="AI186" s="225">
        <v>25.0</v>
      </c>
      <c r="AJ186" s="225">
        <v>0.0</v>
      </c>
      <c r="AK186" s="225">
        <v>0.0</v>
      </c>
      <c r="AL186" s="225">
        <v>0.0</v>
      </c>
      <c r="AM186" s="225">
        <v>0.0</v>
      </c>
      <c r="AN186" s="225">
        <v>0.0</v>
      </c>
      <c r="AO186" s="225">
        <v>0.0</v>
      </c>
      <c r="AP186" s="309">
        <v>140.0</v>
      </c>
      <c r="AQ186" s="225">
        <v>0.0</v>
      </c>
      <c r="AR186" s="225">
        <v>0.0</v>
      </c>
      <c r="AS186" s="225">
        <v>0.0</v>
      </c>
      <c r="AT186" s="225">
        <v>0.0</v>
      </c>
      <c r="AU186" s="225">
        <v>0.0</v>
      </c>
      <c r="AV186" s="225">
        <v>0.0</v>
      </c>
      <c r="AW186" s="225">
        <v>0.0</v>
      </c>
      <c r="AX186" s="225">
        <v>0.0</v>
      </c>
      <c r="AY186" s="236" t="str">
        <f t="shared" ref="AY186:BS186" si="751">IF(AD186 = 0, "", AD186)</f>
        <v/>
      </c>
      <c r="AZ186" s="227" t="str">
        <f t="shared" si="751"/>
        <v/>
      </c>
      <c r="BA186" s="227" t="str">
        <f t="shared" si="751"/>
        <v/>
      </c>
      <c r="BB186" s="227" t="str">
        <f t="shared" si="751"/>
        <v/>
      </c>
      <c r="BC186" s="227" t="str">
        <f t="shared" si="751"/>
        <v/>
      </c>
      <c r="BD186" s="225" t="str">
        <f t="shared" si="751"/>
        <v>25</v>
      </c>
      <c r="BE186" s="227" t="str">
        <f t="shared" si="751"/>
        <v/>
      </c>
      <c r="BF186" s="227" t="str">
        <f t="shared" si="751"/>
        <v/>
      </c>
      <c r="BG186" s="227" t="str">
        <f t="shared" si="751"/>
        <v/>
      </c>
      <c r="BH186" s="227" t="str">
        <f t="shared" si="751"/>
        <v/>
      </c>
      <c r="BI186" s="227" t="str">
        <f t="shared" si="751"/>
        <v/>
      </c>
      <c r="BJ186" s="227" t="str">
        <f t="shared" si="751"/>
        <v/>
      </c>
      <c r="BK186" s="309" t="str">
        <f t="shared" si="751"/>
        <v>140</v>
      </c>
      <c r="BL186" s="227" t="str">
        <f t="shared" si="751"/>
        <v/>
      </c>
      <c r="BM186" s="227" t="str">
        <f t="shared" si="751"/>
        <v/>
      </c>
      <c r="BN186" s="227" t="str">
        <f t="shared" si="751"/>
        <v/>
      </c>
      <c r="BO186" s="227" t="str">
        <f t="shared" si="751"/>
        <v/>
      </c>
      <c r="BP186" s="227" t="str">
        <f t="shared" si="751"/>
        <v/>
      </c>
      <c r="BQ186" s="227" t="str">
        <f t="shared" si="751"/>
        <v/>
      </c>
      <c r="BR186" s="227" t="str">
        <f t="shared" si="751"/>
        <v/>
      </c>
      <c r="BS186" s="238" t="str">
        <f t="shared" si="751"/>
        <v/>
      </c>
      <c r="BT186" s="239" t="str">
        <f>$AY186*Assembly!Y$4+$AZ186*Assembly!Y$5+$BA186*Assembly!Y$6+$BB186*Assembly!Y$7+$BC186*Assembly!Y$8+$BD186*Assembly!Y$9+$BE186*Assembly!Y$10+$BF186*Assembly!Y$11+$BG186*Assembly!Y$12+$BH186*Assembly!Y$13+$BI186*Assembly!Y$14+$BJ186*Assembly!Y$15+$BK186*Assembly!Y$16+$BL186*Assembly!Y$17+$BM186*Assembly!Y$18+$BN186*Assembly!Y$19+$BO186*Assembly!Y$20+$BP186*Assembly!Y$21+$BQ186*Assembly!Y$22+$BR186*Assembly!Y$23+$BS186*Assembly!Y$24</f>
        <v>2,250</v>
      </c>
      <c r="BU186" s="225" t="str">
        <f t="shared" si="8"/>
        <v>24</v>
      </c>
      <c r="BV186" s="225" t="str">
        <f>$AY186*Assembly!AC$4+$AZ186*Assembly!AC$5+$BA186*Assembly!AC$6+$BB186*Assembly!AC$7+$BC186*Assembly!AC$8+$BD186*Assembly!AC$9+$BE186*Assembly!AC$10+$BF186*Assembly!AC$11+$BG186*Assembly!AC$12+$BH186*Assembly!AC$13+$BI186*Assembly!AC$14+$BJ186*Assembly!AC$15+$BK186*Assembly!AC$16+$BL186*Assembly!AC$17+$BM186*Assembly!AC$18+$BN186*Assembly!AC$19+$BO186*Assembly!AC$20+$BP186*Assembly!AC$21+$BQ186*Assembly!AC$22+$BR186*Assembly!AC$23+$BS186*Assembly!AC$24</f>
        <v>8,775</v>
      </c>
      <c r="BW186" s="240" t="str">
        <f t="shared" si="9"/>
        <v>3.90</v>
      </c>
      <c r="BX186" s="241" t="str">
        <f t="shared" si="10"/>
        <v>94</v>
      </c>
      <c r="BY186" s="242" t="str">
        <f t="shared" si="11"/>
        <v>365.6</v>
      </c>
      <c r="BZ186" s="225"/>
      <c r="CA186" s="225" t="str">
        <f>$AY186*Assembly!X$4+$AZ186*Assembly!X$5+$BA186*Assembly!X$6+$BB186*Assembly!X$7+$BC186*Assembly!X$8+$BD186*Assembly!X$9+$BE186*Assembly!X$10+$BF186*Assembly!X$11+$BG186*Assembly!X$12+$BH186*Assembly!X$13+$BI186*Assembly!X$14+$BJ186*Assembly!X$15+$BK186*Assembly!X$16+$BL186*Assembly!X$17+$BM186*Assembly!X$18+$BN186*Assembly!X$19+$BO186*Assembly!X$20+$BP186*Assembly!X$21+$BQ186*Assembly!X$22+$BR186*Assembly!X$23+$BS186*Assembly!X$24</f>
        <v>165</v>
      </c>
      <c r="CB186" s="225" t="str">
        <f t="shared" si="12"/>
        <v>25,667</v>
      </c>
      <c r="CC186" s="223" t="str">
        <f t="shared" si="13"/>
        <v>0.0257</v>
      </c>
      <c r="CD186" s="243" t="str">
        <f>$AY186*Assembly!AB$4+$AZ186*Assembly!AB$5+$BA186*Assembly!AB$6+$BB186*Assembly!AB$7+$BC186*Assembly!AB$8+$BD186*Assembly!AB$9+$BE186*Assembly!AB$10+$BF186*Assembly!AB$11+$BG186*Assembly!AB$12+$BH186*Assembly!AB$13+$BI186*Assembly!AB$14+$BJ186*Assembly!AB$15+$BK186*Assembly!AB$16+$BL186*Assembly!AB$17+$BM186*Assembly!AB$18+$BN186*Assembly!AB$19+$BO186*Assembly!AB$20+$BP186*Assembly!AB$21+$BQ186*Assembly!AB$22+$BR186*Assembly!AB$23+$BS186*Assembly!AB$24</f>
        <v>1,170</v>
      </c>
      <c r="CE186" s="231" t="str">
        <f>$AY186*Assembly!M$4+$AZ186*Assembly!M$5+$BA186*Assembly!M$6+$BB186*Assembly!M$7+$BC186*Assembly!M$8+$BD186*Assembly!M$9+$BE186*Assembly!M$10+$BF186*Assembly!M$11+$BG186*Assembly!M$12+$BH186*Assembly!M$13+$BI186*Assembly!M$14+$BJ186*Assembly!M$15+$BK186*Assembly!M$16+$BL186*Assembly!M$17+$BM186*Assembly!M$18+$BN186*Assembly!M$19+$BO186*Assembly!M$20+$BP186*Assembly!M$21+$BQ186*Assembly!M$22+$BR186*Assembly!M$23+$BS186*Assembly!M$24</f>
        <v>175</v>
      </c>
      <c r="CF186" s="231" t="str">
        <f>$AY186*Assembly!N$4+$AZ186*Assembly!N$5+$BA186*Assembly!N$6+$BB186*Assembly!N$7+$BC186*Assembly!N$8+$BD186*Assembly!N$9+$BE186*Assembly!N$10+$BF186*Assembly!N$11+$BG186*Assembly!N$12+$BH186*Assembly!N$13+$BI186*Assembly!N$14+$BJ186*Assembly!N$15+$BK186*Assembly!N$16+$BL186*Assembly!N$17+$BM186*Assembly!N$18+$BN186*Assembly!N$19+$BO186*Assembly!N$20+$BP186*Assembly!N$21+$BQ186*Assembly!N$22+$BR186*Assembly!N$23+$BS186*Assembly!N$24</f>
        <v>0</v>
      </c>
      <c r="CG186" s="231" t="str">
        <f>$AY186*Assembly!O$4+$AZ186*Assembly!O$5+$BA186*Assembly!O$6+$BB186*Assembly!O$7+$BC186*Assembly!O$8+$BD186*Assembly!O$9+$BE186*Assembly!O$10+$BF186*Assembly!O$11+$BG186*Assembly!O$12+$BH186*Assembly!O$13+$BI186*Assembly!O$14+$BJ186*Assembly!O$15+$BK186*Assembly!O$16+$BL186*Assembly!O$17+$BM186*Assembly!O$18+$BN186*Assembly!O$19+$BO186*Assembly!O$20+$BP186*Assembly!O$21+$BQ186*Assembly!O$22+$BR186*Assembly!O$23+$BS186*Assembly!O$24</f>
        <v>0</v>
      </c>
      <c r="CH186" s="229" t="str">
        <f>$AY186*Assembly!P$4+$AZ186*Assembly!P$5+$BA186*Assembly!P$6+$BB186*Assembly!P$7+$BC186*Assembly!P$8+$BD186*Assembly!P$9+$BE186*Assembly!P$10+$BF186*Assembly!P$11+$BG186*Assembly!P$12+$BH186*Assembly!P$13+$BI186*Assembly!P$14+$BJ186*Assembly!P$15+$BK186*Assembly!P$16+$BL186*Assembly!P$17+$BM186*Assembly!P$18+$BN186*Assembly!P$19+$BO186*Assembly!P$20+$BP186*Assembly!P$21+$BQ186*Assembly!P$22+$BR186*Assembly!P$23+$BS186*Assembly!P$24</f>
        <v>0</v>
      </c>
      <c r="CI186" s="229" t="str">
        <f>$AY186*Assembly!Q$4+$AZ186*Assembly!Q$5+$BA186*Assembly!Q$6+$BB186*Assembly!Q$7+$BC186*Assembly!Q$8+$BD186*Assembly!Q$9+$BE186*Assembly!Q$10+$BF186*Assembly!Q$11+$BG186*Assembly!Q$12+$BH186*Assembly!Q$13+$BI186*Assembly!Q$14+$BJ186*Assembly!Q$15+$BK186*Assembly!Q$16+$BL186*Assembly!Q$17+$BM186*Assembly!Q$18+$BN186*Assembly!Q$19+$BO186*Assembly!Q$20+$BP186*Assembly!Q$21+$BQ186*Assembly!Q$22+$BR186*Assembly!Q$23+$BS186*Assembly!Q$24</f>
        <v>2100</v>
      </c>
      <c r="CJ186" s="231" t="str">
        <f>$AY186*Assembly!R$4+$AZ186*Assembly!R$5+$BA186*Assembly!R$6+$BB186*Assembly!R$7+$BC186*Assembly!R$8+$BD186*Assembly!R$9+$BE186*Assembly!R$10+$BF186*Assembly!R$11+$BG186*Assembly!R$12+$BH186*Assembly!R$13+$BI186*Assembly!R$14+$BJ186*Assembly!R$15+$BK186*Assembly!R$16+$BL186*Assembly!R$17+$BM186*Assembly!R$18+$BN186*Assembly!R$19+$BO186*Assembly!R$20+$BP186*Assembly!R$21+$BQ186*Assembly!R$22+$BR186*Assembly!R$23+$BS186*Assembly!R$24</f>
        <v>0</v>
      </c>
      <c r="CK186" s="229" t="str">
        <f>$AY186*Assembly!S$4+$AZ186*Assembly!S$5+$BA186*Assembly!S$6+$BB186*Assembly!S$7+$BC186*Assembly!S$8+$BD186*Assembly!S$9+$BE186*Assembly!S$10+$BF186*Assembly!S$11+$BG186*Assembly!S$12+$BH186*Assembly!S$13+$BI186*Assembly!S$14+$BJ186*Assembly!S$15+$BK186*Assembly!S$16+$BL186*Assembly!S$17+$BM186*Assembly!S$18+$BN186*Assembly!S$19+$BO186*Assembly!S$20+$BP186*Assembly!S$21+$BQ186*Assembly!S$22+$BR186*Assembly!S$23+$BS186*Assembly!S$24</f>
        <v>0</v>
      </c>
      <c r="CL186" s="229" t="str">
        <f>$AY186*Assembly!T$4+$AZ186*Assembly!T$5+$BA186*Assembly!T$6+$BB186*Assembly!T$7+$BC186*Assembly!T$8+$BD186*Assembly!T$9+$BE186*Assembly!T$10+$BF186*Assembly!T$11+$BG186*Assembly!T$12+$BH186*Assembly!T$13+$BI186*Assembly!T$14+$BJ186*Assembly!T$15+$BK186*Assembly!T$16+$BL186*Assembly!T$17+$BM186*Assembly!T$18+$BN186*Assembly!T$19+$BO186*Assembly!T$20+$BP186*Assembly!T$21+$BQ186*Assembly!T$22+$BR186*Assembly!T$23+$BS186*Assembly!T$24</f>
        <v>0</v>
      </c>
      <c r="CM186" s="229" t="str">
        <f>$AY186*Assembly!U$4+$AZ186*Assembly!U$5+$BA186*Assembly!U$6+$BB186*Assembly!U$7+$BC186*Assembly!U$8+$BD186*Assembly!U$9+$BE186*Assembly!U$10+$BF186*Assembly!U$11+$BG186*Assembly!U$12+$BH186*Assembly!U$13+$BI186*Assembly!U$14+$BJ186*Assembly!U$15+$BK186*Assembly!U$16+$BL186*Assembly!U$17+$BM186*Assembly!U$18+$BN186*Assembly!U$19+$BO186*Assembly!U$20+$BP186*Assembly!U$21+$BQ186*Assembly!U$22+$BR186*Assembly!U$23+$BS186*Assembly!U$24</f>
        <v>0</v>
      </c>
      <c r="CN186" s="231" t="str">
        <f>$AY186*Assembly!V$4+$AZ186*Assembly!V$5+$BA186*Assembly!V$6+$BB186*Assembly!V$7+$BC186*Assembly!V$8+$BD186*Assembly!V$9+$BE186*Assembly!V$10+$BF186*Assembly!V$11+$BG186*Assembly!V$12+$BH186*Assembly!V$13+$BI186*Assembly!V$14+$BJ186*Assembly!V$15+$BK186*Assembly!V$16+$BL186*Assembly!V$17+$BM186*Assembly!V$18+$BN186*Assembly!V$19+$BO186*Assembly!V$20+$BP186*Assembly!V$21+$BQ186*Assembly!V$22+$BR186*Assembly!V$23+$BS186*Assembly!V$24</f>
        <v>0</v>
      </c>
      <c r="CO186" s="231" t="str">
        <f>CE186*Refining!$F$3</f>
        <v>313</v>
      </c>
      <c r="CP186" s="231" t="str">
        <f>CF186*Refining!$F$4</f>
        <v>0</v>
      </c>
      <c r="CQ186" s="231" t="str">
        <f>CG186*Refining!$F$5</f>
        <v>0</v>
      </c>
      <c r="CR186" s="231" t="str">
        <f>CH186*Refining!$F$6</f>
        <v>0</v>
      </c>
      <c r="CS186" s="231" t="str">
        <f>CI186*Refining!$F$7</f>
        <v>3,750</v>
      </c>
      <c r="CT186" s="231" t="str">
        <f>CJ186*Refining!$F$8</f>
        <v>0</v>
      </c>
      <c r="CU186" s="231" t="str">
        <f>CK186*Refining!$F$9</f>
        <v>0</v>
      </c>
      <c r="CV186" s="231" t="str">
        <f>CL186*Refining!$F$10</f>
        <v>0</v>
      </c>
      <c r="CW186" s="231" t="str">
        <f>CM186*Refining!$F$11</f>
        <v>0</v>
      </c>
      <c r="CX186" s="231" t="str">
        <f>CN186*Refining!$F$12</f>
        <v>0</v>
      </c>
      <c r="CY186" s="248" t="str">
        <f t="shared" ref="CY186:DR186" si="752">IF(CE186 = 0, "", CE186)</f>
        <v>175</v>
      </c>
      <c r="CZ186" s="245" t="str">
        <f t="shared" si="752"/>
        <v/>
      </c>
      <c r="DA186" s="245" t="str">
        <f t="shared" si="752"/>
        <v/>
      </c>
      <c r="DB186" s="245" t="str">
        <f t="shared" si="752"/>
        <v/>
      </c>
      <c r="DC186" s="245" t="str">
        <f t="shared" si="752"/>
        <v>2100</v>
      </c>
      <c r="DD186" s="245" t="str">
        <f t="shared" si="752"/>
        <v/>
      </c>
      <c r="DE186" s="245" t="str">
        <f t="shared" si="752"/>
        <v/>
      </c>
      <c r="DF186" s="245" t="str">
        <f t="shared" si="752"/>
        <v/>
      </c>
      <c r="DG186" s="245" t="str">
        <f t="shared" si="752"/>
        <v/>
      </c>
      <c r="DH186" s="246" t="str">
        <f t="shared" si="752"/>
        <v/>
      </c>
      <c r="DI186" s="248" t="str">
        <f t="shared" si="752"/>
        <v>313</v>
      </c>
      <c r="DJ186" s="245" t="str">
        <f t="shared" si="752"/>
        <v/>
      </c>
      <c r="DK186" s="245" t="str">
        <f t="shared" si="752"/>
        <v/>
      </c>
      <c r="DL186" s="245" t="str">
        <f t="shared" si="752"/>
        <v/>
      </c>
      <c r="DM186" s="249" t="str">
        <f t="shared" si="752"/>
        <v>3,750</v>
      </c>
      <c r="DN186" s="245" t="str">
        <f t="shared" si="752"/>
        <v/>
      </c>
      <c r="DO186" s="245" t="str">
        <f t="shared" si="752"/>
        <v/>
      </c>
      <c r="DP186" s="245" t="str">
        <f t="shared" si="752"/>
        <v/>
      </c>
      <c r="DQ186" s="245" t="str">
        <f t="shared" si="752"/>
        <v/>
      </c>
      <c r="DR186" s="246" t="str">
        <f t="shared" si="752"/>
        <v/>
      </c>
      <c r="DS186" s="248" t="str">
        <f t="shared" si="15"/>
        <v>2,275</v>
      </c>
      <c r="DT186" s="249" t="str">
        <f t="shared" si="16"/>
        <v>4,063</v>
      </c>
      <c r="DU186" s="225" t="str">
        <f>CY186*'Ores &amp; Ingots'!$C$3+CZ186*'Ores &amp; Ingots'!$C$4+DA186*'Ores &amp; Ingots'!$C$5+DB186*'Ores &amp; Ingots'!$C$6+DC186*'Ores &amp; Ingots'!$C$7+DD186*'Ores &amp; Ingots'!$C$8+DE186*'Ores &amp; Ingots'!$C$9+DF186*'Ores &amp; Ingots'!$C$10+DG186*'Ores &amp; Ingots'!$C$11+DH186*'Ores &amp; Ingots'!$C$12</f>
        <v>923</v>
      </c>
      <c r="DV186" s="225" t="str">
        <f>DI186*'Ores &amp; Ingots'!$B$3+DJ186*'Ores &amp; Ingots'!$B$4+DK186*'Ores &amp; Ingots'!$B$5+DL186*'Ores &amp; Ingots'!$B$6+DM186*'Ores &amp; Ingots'!$B$7+DN186*'Ores &amp; Ingots'!$B$8+DO186*'Ores &amp; Ingots'!$B$9+DP186*'Ores &amp; Ingots'!$B$10+DQ186*'Ores &amp; Ingots'!$B$11+DR186*'Ores &amp; Ingots'!$B$12</f>
        <v>1,503</v>
      </c>
      <c r="DW186" s="249" t="str">
        <f>CY186*Refining!$G$3+CZ186*Refining!$G$4+DA186*Refining!$G$5+DB186*Refining!$G$6+DC186*Refining!$G$7+DD186*Refining!$G$8+DE186*Refining!$G$9+DF186*Refining!$G$10+DG186*Refining!$G$11+DH186*Refining!$G$12</f>
        <v>1,743</v>
      </c>
      <c r="DX186" s="249" t="str">
        <f t="shared" si="17"/>
        <v>271,100</v>
      </c>
      <c r="DY186" s="250" t="str">
        <f t="shared" si="18"/>
        <v>0.2711</v>
      </c>
      <c r="DZ186" s="248" t="str">
        <f t="shared" si="19"/>
        <v>1,928</v>
      </c>
      <c r="EA186" s="251" t="str">
        <f t="shared" ref="EA186:EB186" si="753">DZ186/60</f>
        <v>32.1</v>
      </c>
      <c r="EB186" s="251" t="str">
        <f t="shared" si="753"/>
        <v>0.5</v>
      </c>
      <c r="EC186" s="543" t="str">
        <f t="shared" si="21"/>
        <v>0.02</v>
      </c>
      <c r="ED186" s="248" t="str">
        <f t="shared" si="22"/>
        <v>296,767</v>
      </c>
      <c r="EE186" s="251" t="str">
        <f t="shared" ref="EE186:EF186" si="754">ED186/1000</f>
        <v>296.8</v>
      </c>
      <c r="EF186" s="252" t="str">
        <f t="shared" si="754"/>
        <v>0.30</v>
      </c>
      <c r="EG186" s="544" t="str">
        <f t="shared" si="24"/>
        <v>0.2968</v>
      </c>
      <c r="EH186" s="225" t="s">
        <v>12</v>
      </c>
    </row>
    <row r="187" hidden="1">
      <c r="A187" s="42"/>
      <c r="B187" s="297" t="s">
        <v>1039</v>
      </c>
      <c r="C187" s="262" t="s">
        <v>886</v>
      </c>
      <c r="D187" s="262">
        <v>1.0</v>
      </c>
      <c r="E187" s="262">
        <v>3.0</v>
      </c>
      <c r="F187" s="262">
        <v>3.0</v>
      </c>
      <c r="G187" s="315" t="str">
        <f t="shared" si="5"/>
        <v>140.6</v>
      </c>
      <c r="H187" s="316">
        <v>25.0</v>
      </c>
      <c r="I187" s="316">
        <v>25.0</v>
      </c>
      <c r="J187" s="316" t="str">
        <f>H187/Main!$D$9</f>
        <v>25</v>
      </c>
      <c r="K187" s="316" t="str">
        <f>I187/Main!$D$10</f>
        <v>25</v>
      </c>
      <c r="L187" s="316" t="str">
        <f t="shared" si="6"/>
        <v>1</v>
      </c>
      <c r="M187" s="316">
        <v>1.0</v>
      </c>
      <c r="N187" s="317"/>
      <c r="O187" s="317"/>
      <c r="P187" s="317"/>
      <c r="Q187" s="318"/>
      <c r="R187" s="317"/>
      <c r="S187" s="319"/>
      <c r="T187" s="319"/>
      <c r="U187" s="317"/>
      <c r="V187" s="317"/>
      <c r="W187" s="356"/>
      <c r="X187" s="319"/>
      <c r="Y187" s="317"/>
      <c r="Z187" s="317"/>
      <c r="AA187" s="317"/>
      <c r="AB187" s="317"/>
      <c r="AC187" s="357" t="s">
        <v>18</v>
      </c>
      <c r="AD187" s="275">
        <v>0.0</v>
      </c>
      <c r="AE187" s="275">
        <v>0.0</v>
      </c>
      <c r="AF187" s="275">
        <v>0.0</v>
      </c>
      <c r="AG187" s="275">
        <v>0.0</v>
      </c>
      <c r="AH187" s="275">
        <v>0.0</v>
      </c>
      <c r="AI187" s="275">
        <v>40.0</v>
      </c>
      <c r="AJ187" s="275">
        <v>0.0</v>
      </c>
      <c r="AK187" s="275">
        <v>0.0</v>
      </c>
      <c r="AL187" s="275">
        <v>0.0</v>
      </c>
      <c r="AM187" s="275">
        <v>0.0</v>
      </c>
      <c r="AN187" s="275">
        <v>0.0</v>
      </c>
      <c r="AO187" s="275">
        <v>0.0</v>
      </c>
      <c r="AP187" s="321">
        <v>196.0</v>
      </c>
      <c r="AQ187" s="275">
        <v>0.0</v>
      </c>
      <c r="AR187" s="275">
        <v>0.0</v>
      </c>
      <c r="AS187" s="275">
        <v>0.0</v>
      </c>
      <c r="AT187" s="275">
        <v>0.0</v>
      </c>
      <c r="AU187" s="275">
        <v>0.0</v>
      </c>
      <c r="AV187" s="275">
        <v>0.0</v>
      </c>
      <c r="AW187" s="275">
        <v>0.0</v>
      </c>
      <c r="AX187" s="275">
        <v>0.0</v>
      </c>
      <c r="AY187" s="271" t="str">
        <f t="shared" ref="AY187:BS187" si="755">IF(AD187 = 0, "", AD187)</f>
        <v/>
      </c>
      <c r="AZ187" s="262" t="str">
        <f t="shared" si="755"/>
        <v/>
      </c>
      <c r="BA187" s="262" t="str">
        <f t="shared" si="755"/>
        <v/>
      </c>
      <c r="BB187" s="262" t="str">
        <f t="shared" si="755"/>
        <v/>
      </c>
      <c r="BC187" s="262" t="str">
        <f t="shared" si="755"/>
        <v/>
      </c>
      <c r="BD187" s="275" t="str">
        <f t="shared" si="755"/>
        <v>40</v>
      </c>
      <c r="BE187" s="262" t="str">
        <f t="shared" si="755"/>
        <v/>
      </c>
      <c r="BF187" s="262" t="str">
        <f t="shared" si="755"/>
        <v/>
      </c>
      <c r="BG187" s="262" t="str">
        <f t="shared" si="755"/>
        <v/>
      </c>
      <c r="BH187" s="262" t="str">
        <f t="shared" si="755"/>
        <v/>
      </c>
      <c r="BI187" s="262" t="str">
        <f t="shared" si="755"/>
        <v/>
      </c>
      <c r="BJ187" s="262" t="str">
        <f t="shared" si="755"/>
        <v/>
      </c>
      <c r="BK187" s="321" t="str">
        <f t="shared" si="755"/>
        <v>196</v>
      </c>
      <c r="BL187" s="262" t="str">
        <f t="shared" si="755"/>
        <v/>
      </c>
      <c r="BM187" s="262" t="str">
        <f t="shared" si="755"/>
        <v/>
      </c>
      <c r="BN187" s="262" t="str">
        <f t="shared" si="755"/>
        <v/>
      </c>
      <c r="BO187" s="262" t="str">
        <f t="shared" si="755"/>
        <v/>
      </c>
      <c r="BP187" s="262" t="str">
        <f t="shared" si="755"/>
        <v/>
      </c>
      <c r="BQ187" s="262" t="str">
        <f t="shared" si="755"/>
        <v/>
      </c>
      <c r="BR187" s="262" t="str">
        <f t="shared" si="755"/>
        <v/>
      </c>
      <c r="BS187" s="273" t="str">
        <f t="shared" si="755"/>
        <v/>
      </c>
      <c r="BT187" s="274" t="str">
        <f>$AY187*Assembly!Y$4+$AZ187*Assembly!Y$5+$BA187*Assembly!Y$6+$BB187*Assembly!Y$7+$BC187*Assembly!Y$8+$BD187*Assembly!Y$9+$BE187*Assembly!Y$10+$BF187*Assembly!Y$11+$BG187*Assembly!Y$12+$BH187*Assembly!Y$13+$BI187*Assembly!Y$14+$BJ187*Assembly!Y$15+$BK187*Assembly!Y$16+$BL187*Assembly!Y$17+$BM187*Assembly!Y$18+$BN187*Assembly!Y$19+$BO187*Assembly!Y$20+$BP187*Assembly!Y$21+$BQ187*Assembly!Y$22+$BR187*Assembly!Y$23+$BS187*Assembly!Y$24</f>
        <v>3,180</v>
      </c>
      <c r="BU187" s="275" t="str">
        <f t="shared" si="8"/>
        <v>23</v>
      </c>
      <c r="BV187" s="275" t="str">
        <f>$AY187*Assembly!AC$4+$AZ187*Assembly!AC$5+$BA187*Assembly!AC$6+$BB187*Assembly!AC$7+$BC187*Assembly!AC$8+$BD187*Assembly!AC$9+$BE187*Assembly!AC$10+$BF187*Assembly!AC$11+$BG187*Assembly!AC$12+$BH187*Assembly!AC$13+$BI187*Assembly!AC$14+$BJ187*Assembly!AC$15+$BK187*Assembly!AC$16+$BL187*Assembly!AC$17+$BM187*Assembly!AC$18+$BN187*Assembly!AC$19+$BO187*Assembly!AC$20+$BP187*Assembly!AC$21+$BQ187*Assembly!AC$22+$BR187*Assembly!AC$23+$BS187*Assembly!AC$24</f>
        <v>12,360</v>
      </c>
      <c r="BW187" s="276" t="str">
        <f t="shared" si="9"/>
        <v>3.89</v>
      </c>
      <c r="BX187" s="277" t="str">
        <f t="shared" si="10"/>
        <v>88</v>
      </c>
      <c r="BY187" s="278" t="str">
        <f t="shared" si="11"/>
        <v>546.6</v>
      </c>
      <c r="BZ187" s="275"/>
      <c r="CA187" s="275" t="str">
        <f>$AY187*Assembly!X$4+$AZ187*Assembly!X$5+$BA187*Assembly!X$6+$BB187*Assembly!X$7+$BC187*Assembly!X$8+$BD187*Assembly!X$9+$BE187*Assembly!X$10+$BF187*Assembly!X$11+$BG187*Assembly!X$12+$BH187*Assembly!X$13+$BI187*Assembly!X$14+$BJ187*Assembly!X$15+$BK187*Assembly!X$16+$BL187*Assembly!X$17+$BM187*Assembly!X$18+$BN187*Assembly!X$19+$BO187*Assembly!X$20+$BP187*Assembly!X$21+$BQ187*Assembly!X$22+$BR187*Assembly!X$23+$BS187*Assembly!X$24</f>
        <v>236</v>
      </c>
      <c r="CB187" s="275" t="str">
        <f t="shared" si="12"/>
        <v>36,711</v>
      </c>
      <c r="CC187" s="279" t="str">
        <f t="shared" si="13"/>
        <v>0.0367</v>
      </c>
      <c r="CD187" s="280" t="str">
        <f>$AY187*Assembly!AB$4+$AZ187*Assembly!AB$5+$BA187*Assembly!AB$6+$BB187*Assembly!AB$7+$BC187*Assembly!AB$8+$BD187*Assembly!AB$9+$BE187*Assembly!AB$10+$BF187*Assembly!AB$11+$BG187*Assembly!AB$12+$BH187*Assembly!AB$13+$BI187*Assembly!AB$14+$BJ187*Assembly!AB$15+$BK187*Assembly!AB$16+$BL187*Assembly!AB$17+$BM187*Assembly!AB$18+$BN187*Assembly!AB$19+$BO187*Assembly!AB$20+$BP187*Assembly!AB$21+$BQ187*Assembly!AB$22+$BR187*Assembly!AB$23+$BS187*Assembly!AB$24</f>
        <v>1,648</v>
      </c>
      <c r="CE187" s="318" t="str">
        <f>$AY187*Assembly!M$4+$AZ187*Assembly!M$5+$BA187*Assembly!M$6+$BB187*Assembly!M$7+$BC187*Assembly!M$8+$BD187*Assembly!M$9+$BE187*Assembly!M$10+$BF187*Assembly!M$11+$BG187*Assembly!M$12+$BH187*Assembly!M$13+$BI187*Assembly!M$14+$BJ187*Assembly!M$15+$BK187*Assembly!M$16+$BL187*Assembly!M$17+$BM187*Assembly!M$18+$BN187*Assembly!M$19+$BO187*Assembly!M$20+$BP187*Assembly!M$21+$BQ187*Assembly!M$22+$BR187*Assembly!M$23+$BS187*Assembly!M$24</f>
        <v>280</v>
      </c>
      <c r="CF187" s="318" t="str">
        <f>$AY187*Assembly!N$4+$AZ187*Assembly!N$5+$BA187*Assembly!N$6+$BB187*Assembly!N$7+$BC187*Assembly!N$8+$BD187*Assembly!N$9+$BE187*Assembly!N$10+$BF187*Assembly!N$11+$BG187*Assembly!N$12+$BH187*Assembly!N$13+$BI187*Assembly!N$14+$BJ187*Assembly!N$15+$BK187*Assembly!N$16+$BL187*Assembly!N$17+$BM187*Assembly!N$18+$BN187*Assembly!N$19+$BO187*Assembly!N$20+$BP187*Assembly!N$21+$BQ187*Assembly!N$22+$BR187*Assembly!N$23+$BS187*Assembly!N$24</f>
        <v>0</v>
      </c>
      <c r="CG187" s="318" t="str">
        <f>$AY187*Assembly!O$4+$AZ187*Assembly!O$5+$BA187*Assembly!O$6+$BB187*Assembly!O$7+$BC187*Assembly!O$8+$BD187*Assembly!O$9+$BE187*Assembly!O$10+$BF187*Assembly!O$11+$BG187*Assembly!O$12+$BH187*Assembly!O$13+$BI187*Assembly!O$14+$BJ187*Assembly!O$15+$BK187*Assembly!O$16+$BL187*Assembly!O$17+$BM187*Assembly!O$18+$BN187*Assembly!O$19+$BO187*Assembly!O$20+$BP187*Assembly!O$21+$BQ187*Assembly!O$22+$BR187*Assembly!O$23+$BS187*Assembly!O$24</f>
        <v>0</v>
      </c>
      <c r="CH187" s="316" t="str">
        <f>$AY187*Assembly!P$4+$AZ187*Assembly!P$5+$BA187*Assembly!P$6+$BB187*Assembly!P$7+$BC187*Assembly!P$8+$BD187*Assembly!P$9+$BE187*Assembly!P$10+$BF187*Assembly!P$11+$BG187*Assembly!P$12+$BH187*Assembly!P$13+$BI187*Assembly!P$14+$BJ187*Assembly!P$15+$BK187*Assembly!P$16+$BL187*Assembly!P$17+$BM187*Assembly!P$18+$BN187*Assembly!P$19+$BO187*Assembly!P$20+$BP187*Assembly!P$21+$BQ187*Assembly!P$22+$BR187*Assembly!P$23+$BS187*Assembly!P$24</f>
        <v>0</v>
      </c>
      <c r="CI187" s="316" t="str">
        <f>$AY187*Assembly!Q$4+$AZ187*Assembly!Q$5+$BA187*Assembly!Q$6+$BB187*Assembly!Q$7+$BC187*Assembly!Q$8+$BD187*Assembly!Q$9+$BE187*Assembly!Q$10+$BF187*Assembly!Q$11+$BG187*Assembly!Q$12+$BH187*Assembly!Q$13+$BI187*Assembly!Q$14+$BJ187*Assembly!Q$15+$BK187*Assembly!Q$16+$BL187*Assembly!Q$17+$BM187*Assembly!Q$18+$BN187*Assembly!Q$19+$BO187*Assembly!Q$20+$BP187*Assembly!Q$21+$BQ187*Assembly!Q$22+$BR187*Assembly!Q$23+$BS187*Assembly!Q$24</f>
        <v>2940</v>
      </c>
      <c r="CJ187" s="318" t="str">
        <f>$AY187*Assembly!R$4+$AZ187*Assembly!R$5+$BA187*Assembly!R$6+$BB187*Assembly!R$7+$BC187*Assembly!R$8+$BD187*Assembly!R$9+$BE187*Assembly!R$10+$BF187*Assembly!R$11+$BG187*Assembly!R$12+$BH187*Assembly!R$13+$BI187*Assembly!R$14+$BJ187*Assembly!R$15+$BK187*Assembly!R$16+$BL187*Assembly!R$17+$BM187*Assembly!R$18+$BN187*Assembly!R$19+$BO187*Assembly!R$20+$BP187*Assembly!R$21+$BQ187*Assembly!R$22+$BR187*Assembly!R$23+$BS187*Assembly!R$24</f>
        <v>0</v>
      </c>
      <c r="CK187" s="316" t="str">
        <f>$AY187*Assembly!S$4+$AZ187*Assembly!S$5+$BA187*Assembly!S$6+$BB187*Assembly!S$7+$BC187*Assembly!S$8+$BD187*Assembly!S$9+$BE187*Assembly!S$10+$BF187*Assembly!S$11+$BG187*Assembly!S$12+$BH187*Assembly!S$13+$BI187*Assembly!S$14+$BJ187*Assembly!S$15+$BK187*Assembly!S$16+$BL187*Assembly!S$17+$BM187*Assembly!S$18+$BN187*Assembly!S$19+$BO187*Assembly!S$20+$BP187*Assembly!S$21+$BQ187*Assembly!S$22+$BR187*Assembly!S$23+$BS187*Assembly!S$24</f>
        <v>0</v>
      </c>
      <c r="CL187" s="316" t="str">
        <f>$AY187*Assembly!T$4+$AZ187*Assembly!T$5+$BA187*Assembly!T$6+$BB187*Assembly!T$7+$BC187*Assembly!T$8+$BD187*Assembly!T$9+$BE187*Assembly!T$10+$BF187*Assembly!T$11+$BG187*Assembly!T$12+$BH187*Assembly!T$13+$BI187*Assembly!T$14+$BJ187*Assembly!T$15+$BK187*Assembly!T$16+$BL187*Assembly!T$17+$BM187*Assembly!T$18+$BN187*Assembly!T$19+$BO187*Assembly!T$20+$BP187*Assembly!T$21+$BQ187*Assembly!T$22+$BR187*Assembly!T$23+$BS187*Assembly!T$24</f>
        <v>0</v>
      </c>
      <c r="CM187" s="316" t="str">
        <f>$AY187*Assembly!U$4+$AZ187*Assembly!U$5+$BA187*Assembly!U$6+$BB187*Assembly!U$7+$BC187*Assembly!U$8+$BD187*Assembly!U$9+$BE187*Assembly!U$10+$BF187*Assembly!U$11+$BG187*Assembly!U$12+$BH187*Assembly!U$13+$BI187*Assembly!U$14+$BJ187*Assembly!U$15+$BK187*Assembly!U$16+$BL187*Assembly!U$17+$BM187*Assembly!U$18+$BN187*Assembly!U$19+$BO187*Assembly!U$20+$BP187*Assembly!U$21+$BQ187*Assembly!U$22+$BR187*Assembly!U$23+$BS187*Assembly!U$24</f>
        <v>0</v>
      </c>
      <c r="CN187" s="318" t="str">
        <f>$AY187*Assembly!V$4+$AZ187*Assembly!V$5+$BA187*Assembly!V$6+$BB187*Assembly!V$7+$BC187*Assembly!V$8+$BD187*Assembly!V$9+$BE187*Assembly!V$10+$BF187*Assembly!V$11+$BG187*Assembly!V$12+$BH187*Assembly!V$13+$BI187*Assembly!V$14+$BJ187*Assembly!V$15+$BK187*Assembly!V$16+$BL187*Assembly!V$17+$BM187*Assembly!V$18+$BN187*Assembly!V$19+$BO187*Assembly!V$20+$BP187*Assembly!V$21+$BQ187*Assembly!V$22+$BR187*Assembly!V$23+$BS187*Assembly!V$24</f>
        <v>0</v>
      </c>
      <c r="CO187" s="318" t="str">
        <f>CE187*Refining!$F$3</f>
        <v>500</v>
      </c>
      <c r="CP187" s="318" t="str">
        <f>CF187*Refining!$F$4</f>
        <v>0</v>
      </c>
      <c r="CQ187" s="318" t="str">
        <f>CG187*Refining!$F$5</f>
        <v>0</v>
      </c>
      <c r="CR187" s="318" t="str">
        <f>CH187*Refining!$F$6</f>
        <v>0</v>
      </c>
      <c r="CS187" s="318" t="str">
        <f>CI187*Refining!$F$7</f>
        <v>5,250</v>
      </c>
      <c r="CT187" s="318" t="str">
        <f>CJ187*Refining!$F$8</f>
        <v>0</v>
      </c>
      <c r="CU187" s="318" t="str">
        <f>CK187*Refining!$F$9</f>
        <v>0</v>
      </c>
      <c r="CV187" s="318" t="str">
        <f>CL187*Refining!$F$10</f>
        <v>0</v>
      </c>
      <c r="CW187" s="318" t="str">
        <f>CM187*Refining!$F$11</f>
        <v>0</v>
      </c>
      <c r="CX187" s="318" t="str">
        <f>CN187*Refining!$F$12</f>
        <v>0</v>
      </c>
      <c r="CY187" s="285" t="str">
        <f t="shared" ref="CY187:DR187" si="756">IF(CE187 = 0, "", CE187)</f>
        <v>280</v>
      </c>
      <c r="CZ187" s="282" t="str">
        <f t="shared" si="756"/>
        <v/>
      </c>
      <c r="DA187" s="282" t="str">
        <f t="shared" si="756"/>
        <v/>
      </c>
      <c r="DB187" s="282" t="str">
        <f t="shared" si="756"/>
        <v/>
      </c>
      <c r="DC187" s="282" t="str">
        <f t="shared" si="756"/>
        <v>2940</v>
      </c>
      <c r="DD187" s="282" t="str">
        <f t="shared" si="756"/>
        <v/>
      </c>
      <c r="DE187" s="282" t="str">
        <f t="shared" si="756"/>
        <v/>
      </c>
      <c r="DF187" s="282" t="str">
        <f t="shared" si="756"/>
        <v/>
      </c>
      <c r="DG187" s="282" t="str">
        <f t="shared" si="756"/>
        <v/>
      </c>
      <c r="DH187" s="283" t="str">
        <f t="shared" si="756"/>
        <v/>
      </c>
      <c r="DI187" s="285" t="str">
        <f t="shared" si="756"/>
        <v>500</v>
      </c>
      <c r="DJ187" s="282" t="str">
        <f t="shared" si="756"/>
        <v/>
      </c>
      <c r="DK187" s="282" t="str">
        <f t="shared" si="756"/>
        <v/>
      </c>
      <c r="DL187" s="282" t="str">
        <f t="shared" si="756"/>
        <v/>
      </c>
      <c r="DM187" s="286" t="str">
        <f t="shared" si="756"/>
        <v>5,250</v>
      </c>
      <c r="DN187" s="282" t="str">
        <f t="shared" si="756"/>
        <v/>
      </c>
      <c r="DO187" s="282" t="str">
        <f t="shared" si="756"/>
        <v/>
      </c>
      <c r="DP187" s="282" t="str">
        <f t="shared" si="756"/>
        <v/>
      </c>
      <c r="DQ187" s="282" t="str">
        <f t="shared" si="756"/>
        <v/>
      </c>
      <c r="DR187" s="283" t="str">
        <f t="shared" si="756"/>
        <v/>
      </c>
      <c r="DS187" s="285" t="str">
        <f t="shared" si="15"/>
        <v>3,220</v>
      </c>
      <c r="DT187" s="286" t="str">
        <f t="shared" si="16"/>
        <v>5,750</v>
      </c>
      <c r="DU187" s="275" t="str">
        <f>CY187*'Ores &amp; Ingots'!$C$3+CZ187*'Ores &amp; Ingots'!$C$4+DA187*'Ores &amp; Ingots'!$C$5+DB187*'Ores &amp; Ingots'!$C$6+DC187*'Ores &amp; Ingots'!$C$7+DD187*'Ores &amp; Ingots'!$C$8+DE187*'Ores &amp; Ingots'!$C$9+DF187*'Ores &amp; Ingots'!$C$10+DG187*'Ores &amp; Ingots'!$C$11+DH187*'Ores &amp; Ingots'!$C$12</f>
        <v>1,297</v>
      </c>
      <c r="DV187" s="275" t="str">
        <f>DI187*'Ores &amp; Ingots'!$B$3+DJ187*'Ores &amp; Ingots'!$B$4+DK187*'Ores &amp; Ingots'!$B$5+DL187*'Ores &amp; Ingots'!$B$6+DM187*'Ores &amp; Ingots'!$B$7+DN187*'Ores &amp; Ingots'!$B$8+DO187*'Ores &amp; Ingots'!$B$9+DP187*'Ores &amp; Ingots'!$B$10+DQ187*'Ores &amp; Ingots'!$B$11+DR187*'Ores &amp; Ingots'!$B$12</f>
        <v>2,128</v>
      </c>
      <c r="DW187" s="286" t="str">
        <f>CY187*Refining!$G$3+CZ187*Refining!$G$4+DA187*Refining!$G$5+DB187*Refining!$G$6+DC187*Refining!$G$7+DD187*Refining!$G$8+DE187*Refining!$G$9+DF187*Refining!$G$10+DG187*Refining!$G$11+DH187*Refining!$G$12</f>
        <v>2,442</v>
      </c>
      <c r="DX187" s="286" t="str">
        <f t="shared" si="17"/>
        <v>379,915</v>
      </c>
      <c r="DY187" s="287" t="str">
        <f t="shared" si="18"/>
        <v>0.3799</v>
      </c>
      <c r="DZ187" s="285" t="str">
        <f t="shared" si="19"/>
        <v>2,703</v>
      </c>
      <c r="EA187" s="288" t="str">
        <f t="shared" ref="EA187:EB187" si="757">DZ187/60</f>
        <v>45.1</v>
      </c>
      <c r="EB187" s="288" t="str">
        <f t="shared" si="757"/>
        <v>0.8</v>
      </c>
      <c r="EC187" s="545" t="str">
        <f t="shared" si="21"/>
        <v>0.03</v>
      </c>
      <c r="ED187" s="285" t="str">
        <f t="shared" si="22"/>
        <v>416,626</v>
      </c>
      <c r="EE187" s="288" t="str">
        <f t="shared" ref="EE187:EF187" si="758">ED187/1000</f>
        <v>416.6</v>
      </c>
      <c r="EF187" s="289" t="str">
        <f t="shared" si="758"/>
        <v>0.42</v>
      </c>
      <c r="EG187" s="546" t="str">
        <f t="shared" si="24"/>
        <v>0.4166</v>
      </c>
      <c r="EH187" s="225" t="s">
        <v>12</v>
      </c>
    </row>
    <row r="188" hidden="1">
      <c r="A188" s="291" t="s">
        <v>1040</v>
      </c>
      <c r="B188" s="192" t="s">
        <v>1041</v>
      </c>
      <c r="C188" s="193" t="s">
        <v>886</v>
      </c>
      <c r="D188" s="193">
        <v>1.0</v>
      </c>
      <c r="E188" s="193">
        <v>1.0</v>
      </c>
      <c r="F188" s="193">
        <v>1.0</v>
      </c>
      <c r="G188" s="324" t="str">
        <f t="shared" si="5"/>
        <v>15.6</v>
      </c>
      <c r="H188" s="325">
        <v>24.0</v>
      </c>
      <c r="I188" s="325">
        <v>72.0</v>
      </c>
      <c r="J188" s="325" t="str">
        <f>H188/Main!$D$9</f>
        <v>24</v>
      </c>
      <c r="K188" s="325" t="str">
        <f>I188/Main!$D$10</f>
        <v>72</v>
      </c>
      <c r="L188" s="325" t="str">
        <f t="shared" si="6"/>
        <v>3</v>
      </c>
      <c r="M188" s="325">
        <v>0.2</v>
      </c>
      <c r="N188" s="327"/>
      <c r="O188" s="327"/>
      <c r="P188" s="327"/>
      <c r="Q188" s="326"/>
      <c r="R188" s="327"/>
      <c r="S188" s="328"/>
      <c r="T188" s="328"/>
      <c r="U188" s="327"/>
      <c r="V188" s="327"/>
      <c r="W188" s="328"/>
      <c r="X188" s="328"/>
      <c r="Y188" s="327"/>
      <c r="Z188" s="327"/>
      <c r="AA188" s="327"/>
      <c r="AB188" s="327"/>
      <c r="AC188" s="339" t="s">
        <v>913</v>
      </c>
      <c r="AD188" s="306">
        <v>140.0</v>
      </c>
      <c r="AE188" s="208">
        <v>0.0</v>
      </c>
      <c r="AF188" s="208">
        <v>0.0</v>
      </c>
      <c r="AG188" s="208">
        <v>0.0</v>
      </c>
      <c r="AH188" s="208">
        <v>0.0</v>
      </c>
      <c r="AI188" s="208">
        <v>0.0</v>
      </c>
      <c r="AJ188" s="208">
        <v>0.0</v>
      </c>
      <c r="AK188" s="208">
        <v>0.0</v>
      </c>
      <c r="AL188" s="208">
        <v>0.0</v>
      </c>
      <c r="AM188" s="208">
        <v>0.0</v>
      </c>
      <c r="AN188" s="208">
        <v>0.0</v>
      </c>
      <c r="AO188" s="208">
        <v>0.0</v>
      </c>
      <c r="AP188" s="208">
        <v>0.0</v>
      </c>
      <c r="AQ188" s="208">
        <v>0.0</v>
      </c>
      <c r="AR188" s="208">
        <v>0.0</v>
      </c>
      <c r="AS188" s="208">
        <v>0.0</v>
      </c>
      <c r="AT188" s="208">
        <v>0.0</v>
      </c>
      <c r="AU188" s="208">
        <v>0.0</v>
      </c>
      <c r="AV188" s="208">
        <v>0.0</v>
      </c>
      <c r="AW188" s="208">
        <v>0.0</v>
      </c>
      <c r="AX188" s="208">
        <v>0.0</v>
      </c>
      <c r="AY188" s="552" t="str">
        <f t="shared" ref="AY188:BS188" si="759">IF(AD188 = 0, "", AD188)</f>
        <v>140</v>
      </c>
      <c r="AZ188" s="193" t="str">
        <f t="shared" si="759"/>
        <v/>
      </c>
      <c r="BA188" s="193" t="str">
        <f t="shared" si="759"/>
        <v/>
      </c>
      <c r="BB188" s="193" t="str">
        <f t="shared" si="759"/>
        <v/>
      </c>
      <c r="BC188" s="193" t="str">
        <f t="shared" si="759"/>
        <v/>
      </c>
      <c r="BD188" s="193" t="str">
        <f t="shared" si="759"/>
        <v/>
      </c>
      <c r="BE188" s="193" t="str">
        <f t="shared" si="759"/>
        <v/>
      </c>
      <c r="BF188" s="193" t="str">
        <f t="shared" si="759"/>
        <v/>
      </c>
      <c r="BG188" s="193" t="str">
        <f t="shared" si="759"/>
        <v/>
      </c>
      <c r="BH188" s="193" t="str">
        <f t="shared" si="759"/>
        <v/>
      </c>
      <c r="BI188" s="193" t="str">
        <f t="shared" si="759"/>
        <v/>
      </c>
      <c r="BJ188" s="193" t="str">
        <f t="shared" si="759"/>
        <v/>
      </c>
      <c r="BK188" s="193" t="str">
        <f t="shared" si="759"/>
        <v/>
      </c>
      <c r="BL188" s="193" t="str">
        <f t="shared" si="759"/>
        <v/>
      </c>
      <c r="BM188" s="193" t="str">
        <f t="shared" si="759"/>
        <v/>
      </c>
      <c r="BN188" s="193" t="str">
        <f t="shared" si="759"/>
        <v/>
      </c>
      <c r="BO188" s="193" t="str">
        <f t="shared" si="759"/>
        <v/>
      </c>
      <c r="BP188" s="193" t="str">
        <f t="shared" si="759"/>
        <v/>
      </c>
      <c r="BQ188" s="193" t="str">
        <f t="shared" si="759"/>
        <v/>
      </c>
      <c r="BR188" s="193" t="str">
        <f t="shared" si="759"/>
        <v/>
      </c>
      <c r="BS188" s="206" t="str">
        <f t="shared" si="759"/>
        <v/>
      </c>
      <c r="BT188" s="207" t="str">
        <f>$AY188*Assembly!Y$4+$AZ188*Assembly!Y$5+$BA188*Assembly!Y$6+$BB188*Assembly!Y$7+$BC188*Assembly!Y$8+$BD188*Assembly!Y$9+$BE188*Assembly!Y$10+$BF188*Assembly!Y$11+$BG188*Assembly!Y$12+$BH188*Assembly!Y$13+$BI188*Assembly!Y$14+$BJ188*Assembly!Y$15+$BK188*Assembly!Y$16+$BL188*Assembly!Y$17+$BM188*Assembly!Y$18+$BN188*Assembly!Y$19+$BO188*Assembly!Y$20+$BP188*Assembly!Y$21+$BQ188*Assembly!Y$22+$BR188*Assembly!Y$23+$BS188*Assembly!Y$24</f>
        <v>2,800</v>
      </c>
      <c r="BU188" s="208" t="str">
        <f t="shared" si="8"/>
        <v>179</v>
      </c>
      <c r="BV188" s="208" t="str">
        <f>$AY188*Assembly!AC$4+$AZ188*Assembly!AC$5+$BA188*Assembly!AC$6+$BB188*Assembly!AC$7+$BC188*Assembly!AC$8+$BD188*Assembly!AC$9+$BE188*Assembly!AC$10+$BF188*Assembly!AC$11+$BG188*Assembly!AC$12+$BH188*Assembly!AC$13+$BI188*Assembly!AC$14+$BJ188*Assembly!AC$15+$BK188*Assembly!AC$16+$BL188*Assembly!AC$17+$BM188*Assembly!AC$18+$BN188*Assembly!AC$19+$BO188*Assembly!AC$20+$BP188*Assembly!AC$21+$BQ188*Assembly!AC$22+$BR188*Assembly!AC$23+$BS188*Assembly!AC$24</f>
        <v>14,000</v>
      </c>
      <c r="BW188" s="209" t="str">
        <f t="shared" si="9"/>
        <v>5.00</v>
      </c>
      <c r="BX188" s="210" t="str">
        <f t="shared" si="10"/>
        <v>896</v>
      </c>
      <c r="BY188" s="211" t="str">
        <f t="shared" si="11"/>
        <v>78.1</v>
      </c>
      <c r="BZ188" s="208"/>
      <c r="CA188" s="208" t="str">
        <f>$AY188*Assembly!X$4+$AZ188*Assembly!X$5+$BA188*Assembly!X$6+$BB188*Assembly!X$7+$BC188*Assembly!X$8+$BD188*Assembly!X$9+$BE188*Assembly!X$10+$BF188*Assembly!X$11+$BG188*Assembly!X$12+$BH188*Assembly!X$13+$BI188*Assembly!X$14+$BJ188*Assembly!X$15+$BK188*Assembly!X$16+$BL188*Assembly!X$17+$BM188*Assembly!X$18+$BN188*Assembly!X$19+$BO188*Assembly!X$20+$BP188*Assembly!X$21+$BQ188*Assembly!X$22+$BR188*Assembly!X$23+$BS188*Assembly!X$24</f>
        <v>140</v>
      </c>
      <c r="CB188" s="208" t="str">
        <f t="shared" si="12"/>
        <v>21,778</v>
      </c>
      <c r="CC188" s="212" t="str">
        <f t="shared" si="13"/>
        <v>0.0218</v>
      </c>
      <c r="CD188" s="213" t="str">
        <f>$AY188*Assembly!AB$4+$AZ188*Assembly!AB$5+$BA188*Assembly!AB$6+$BB188*Assembly!AB$7+$BC188*Assembly!AB$8+$BD188*Assembly!AB$9+$BE188*Assembly!AB$10+$BF188*Assembly!AB$11+$BG188*Assembly!AB$12+$BH188*Assembly!AB$13+$BI188*Assembly!AB$14+$BJ188*Assembly!AB$15+$BK188*Assembly!AB$16+$BL188*Assembly!AB$17+$BM188*Assembly!AB$18+$BN188*Assembly!AB$19+$BO188*Assembly!AB$20+$BP188*Assembly!AB$21+$BQ188*Assembly!AB$22+$BR188*Assembly!AB$23+$BS188*Assembly!AB$24</f>
        <v>420</v>
      </c>
      <c r="CE188" s="326" t="str">
        <f>$AY188*Assembly!M$4+$AZ188*Assembly!M$5+$BA188*Assembly!M$6+$BB188*Assembly!M$7+$BC188*Assembly!M$8+$BD188*Assembly!M$9+$BE188*Assembly!M$10+$BF188*Assembly!M$11+$BG188*Assembly!M$12+$BH188*Assembly!M$13+$BI188*Assembly!M$14+$BJ188*Assembly!M$15+$BK188*Assembly!M$16+$BL188*Assembly!M$17+$BM188*Assembly!M$18+$BN188*Assembly!M$19+$BO188*Assembly!M$20+$BP188*Assembly!M$21+$BQ188*Assembly!M$22+$BR188*Assembly!M$23+$BS188*Assembly!M$24</f>
        <v>2,940</v>
      </c>
      <c r="CF188" s="326" t="str">
        <f>$AY188*Assembly!N$4+$AZ188*Assembly!N$5+$BA188*Assembly!N$6+$BB188*Assembly!N$7+$BC188*Assembly!N$8+$BD188*Assembly!N$9+$BE188*Assembly!N$10+$BF188*Assembly!N$11+$BG188*Assembly!N$12+$BH188*Assembly!N$13+$BI188*Assembly!N$14+$BJ188*Assembly!N$15+$BK188*Assembly!N$16+$BL188*Assembly!N$17+$BM188*Assembly!N$18+$BN188*Assembly!N$19+$BO188*Assembly!N$20+$BP188*Assembly!N$21+$BQ188*Assembly!N$22+$BR188*Assembly!N$23+$BS188*Assembly!N$24</f>
        <v>0</v>
      </c>
      <c r="CG188" s="326" t="str">
        <f>$AY188*Assembly!O$4+$AZ188*Assembly!O$5+$BA188*Assembly!O$6+$BB188*Assembly!O$7+$BC188*Assembly!O$8+$BD188*Assembly!O$9+$BE188*Assembly!O$10+$BF188*Assembly!O$11+$BG188*Assembly!O$12+$BH188*Assembly!O$13+$BI188*Assembly!O$14+$BJ188*Assembly!O$15+$BK188*Assembly!O$16+$BL188*Assembly!O$17+$BM188*Assembly!O$18+$BN188*Assembly!O$19+$BO188*Assembly!O$20+$BP188*Assembly!O$21+$BQ188*Assembly!O$22+$BR188*Assembly!O$23+$BS188*Assembly!O$24</f>
        <v>0</v>
      </c>
      <c r="CH188" s="325" t="str">
        <f>$AY188*Assembly!P$4+$AZ188*Assembly!P$5+$BA188*Assembly!P$6+$BB188*Assembly!P$7+$BC188*Assembly!P$8+$BD188*Assembly!P$9+$BE188*Assembly!P$10+$BF188*Assembly!P$11+$BG188*Assembly!P$12+$BH188*Assembly!P$13+$BI188*Assembly!P$14+$BJ188*Assembly!P$15+$BK188*Assembly!P$16+$BL188*Assembly!P$17+$BM188*Assembly!P$18+$BN188*Assembly!P$19+$BO188*Assembly!P$20+$BP188*Assembly!P$21+$BQ188*Assembly!P$22+$BR188*Assembly!P$23+$BS188*Assembly!P$24</f>
        <v>0</v>
      </c>
      <c r="CI188" s="325" t="str">
        <f>$AY188*Assembly!Q$4+$AZ188*Assembly!Q$5+$BA188*Assembly!Q$6+$BB188*Assembly!Q$7+$BC188*Assembly!Q$8+$BD188*Assembly!Q$9+$BE188*Assembly!Q$10+$BF188*Assembly!Q$11+$BG188*Assembly!Q$12+$BH188*Assembly!Q$13+$BI188*Assembly!Q$14+$BJ188*Assembly!Q$15+$BK188*Assembly!Q$16+$BL188*Assembly!Q$17+$BM188*Assembly!Q$18+$BN188*Assembly!Q$19+$BO188*Assembly!Q$20+$BP188*Assembly!Q$21+$BQ188*Assembly!Q$22+$BR188*Assembly!Q$23+$BS188*Assembly!Q$24</f>
        <v>0</v>
      </c>
      <c r="CJ188" s="326" t="str">
        <f>$AY188*Assembly!R$4+$AZ188*Assembly!R$5+$BA188*Assembly!R$6+$BB188*Assembly!R$7+$BC188*Assembly!R$8+$BD188*Assembly!R$9+$BE188*Assembly!R$10+$BF188*Assembly!R$11+$BG188*Assembly!R$12+$BH188*Assembly!R$13+$BI188*Assembly!R$14+$BJ188*Assembly!R$15+$BK188*Assembly!R$16+$BL188*Assembly!R$17+$BM188*Assembly!R$18+$BN188*Assembly!R$19+$BO188*Assembly!R$20+$BP188*Assembly!R$21+$BQ188*Assembly!R$22+$BR188*Assembly!R$23+$BS188*Assembly!R$24</f>
        <v>0</v>
      </c>
      <c r="CK188" s="325" t="str">
        <f>$AY188*Assembly!S$4+$AZ188*Assembly!S$5+$BA188*Assembly!S$6+$BB188*Assembly!S$7+$BC188*Assembly!S$8+$BD188*Assembly!S$9+$BE188*Assembly!S$10+$BF188*Assembly!S$11+$BG188*Assembly!S$12+$BH188*Assembly!S$13+$BI188*Assembly!S$14+$BJ188*Assembly!S$15+$BK188*Assembly!S$16+$BL188*Assembly!S$17+$BM188*Assembly!S$18+$BN188*Assembly!S$19+$BO188*Assembly!S$20+$BP188*Assembly!S$21+$BQ188*Assembly!S$22+$BR188*Assembly!S$23+$BS188*Assembly!S$24</f>
        <v>0</v>
      </c>
      <c r="CL188" s="325" t="str">
        <f>$AY188*Assembly!T$4+$AZ188*Assembly!T$5+$BA188*Assembly!T$6+$BB188*Assembly!T$7+$BC188*Assembly!T$8+$BD188*Assembly!T$9+$BE188*Assembly!T$10+$BF188*Assembly!T$11+$BG188*Assembly!T$12+$BH188*Assembly!T$13+$BI188*Assembly!T$14+$BJ188*Assembly!T$15+$BK188*Assembly!T$16+$BL188*Assembly!T$17+$BM188*Assembly!T$18+$BN188*Assembly!T$19+$BO188*Assembly!T$20+$BP188*Assembly!T$21+$BQ188*Assembly!T$22+$BR188*Assembly!T$23+$BS188*Assembly!T$24</f>
        <v>0</v>
      </c>
      <c r="CM188" s="325" t="str">
        <f>$AY188*Assembly!U$4+$AZ188*Assembly!U$5+$BA188*Assembly!U$6+$BB188*Assembly!U$7+$BC188*Assembly!U$8+$BD188*Assembly!U$9+$BE188*Assembly!U$10+$BF188*Assembly!U$11+$BG188*Assembly!U$12+$BH188*Assembly!U$13+$BI188*Assembly!U$14+$BJ188*Assembly!U$15+$BK188*Assembly!U$16+$BL188*Assembly!U$17+$BM188*Assembly!U$18+$BN188*Assembly!U$19+$BO188*Assembly!U$20+$BP188*Assembly!U$21+$BQ188*Assembly!U$22+$BR188*Assembly!U$23+$BS188*Assembly!U$24</f>
        <v>0</v>
      </c>
      <c r="CN188" s="326" t="str">
        <f>$AY188*Assembly!V$4+$AZ188*Assembly!V$5+$BA188*Assembly!V$6+$BB188*Assembly!V$7+$BC188*Assembly!V$8+$BD188*Assembly!V$9+$BE188*Assembly!V$10+$BF188*Assembly!V$11+$BG188*Assembly!V$12+$BH188*Assembly!V$13+$BI188*Assembly!V$14+$BJ188*Assembly!V$15+$BK188*Assembly!V$16+$BL188*Assembly!V$17+$BM188*Assembly!V$18+$BN188*Assembly!V$19+$BO188*Assembly!V$20+$BP188*Assembly!V$21+$BQ188*Assembly!V$22+$BR188*Assembly!V$23+$BS188*Assembly!V$24</f>
        <v>0</v>
      </c>
      <c r="CO188" s="326" t="str">
        <f>CE188*Refining!$F$3</f>
        <v>5,250</v>
      </c>
      <c r="CP188" s="326" t="str">
        <f>CF188*Refining!$F$4</f>
        <v>0</v>
      </c>
      <c r="CQ188" s="326" t="str">
        <f>CG188*Refining!$F$5</f>
        <v>0</v>
      </c>
      <c r="CR188" s="326" t="str">
        <f>CH188*Refining!$F$6</f>
        <v>0</v>
      </c>
      <c r="CS188" s="326" t="str">
        <f>CI188*Refining!$F$7</f>
        <v>0</v>
      </c>
      <c r="CT188" s="326" t="str">
        <f>CJ188*Refining!$F$8</f>
        <v>0</v>
      </c>
      <c r="CU188" s="326" t="str">
        <f>CK188*Refining!$F$9</f>
        <v>0</v>
      </c>
      <c r="CV188" s="326" t="str">
        <f>CL188*Refining!$F$10</f>
        <v>0</v>
      </c>
      <c r="CW188" s="326" t="str">
        <f>CM188*Refining!$F$11</f>
        <v>0</v>
      </c>
      <c r="CX188" s="326" t="str">
        <f>CN188*Refining!$F$12</f>
        <v>0</v>
      </c>
      <c r="CY188" s="218" t="str">
        <f t="shared" ref="CY188:DR188" si="760">IF(CE188 = 0, "", CE188)</f>
        <v>2,940</v>
      </c>
      <c r="CZ188" s="215" t="str">
        <f t="shared" si="760"/>
        <v/>
      </c>
      <c r="DA188" s="215" t="str">
        <f t="shared" si="760"/>
        <v/>
      </c>
      <c r="DB188" s="215" t="str">
        <f t="shared" si="760"/>
        <v/>
      </c>
      <c r="DC188" s="215" t="str">
        <f t="shared" si="760"/>
        <v/>
      </c>
      <c r="DD188" s="215" t="str">
        <f t="shared" si="760"/>
        <v/>
      </c>
      <c r="DE188" s="215" t="str">
        <f t="shared" si="760"/>
        <v/>
      </c>
      <c r="DF188" s="215" t="str">
        <f t="shared" si="760"/>
        <v/>
      </c>
      <c r="DG188" s="215" t="str">
        <f t="shared" si="760"/>
        <v/>
      </c>
      <c r="DH188" s="216" t="str">
        <f t="shared" si="760"/>
        <v/>
      </c>
      <c r="DI188" s="218" t="str">
        <f t="shared" si="760"/>
        <v>5,250</v>
      </c>
      <c r="DJ188" s="215" t="str">
        <f t="shared" si="760"/>
        <v/>
      </c>
      <c r="DK188" s="215" t="str">
        <f t="shared" si="760"/>
        <v/>
      </c>
      <c r="DL188" s="215" t="str">
        <f t="shared" si="760"/>
        <v/>
      </c>
      <c r="DM188" s="215" t="str">
        <f t="shared" si="760"/>
        <v/>
      </c>
      <c r="DN188" s="215" t="str">
        <f t="shared" si="760"/>
        <v/>
      </c>
      <c r="DO188" s="215" t="str">
        <f t="shared" si="760"/>
        <v/>
      </c>
      <c r="DP188" s="215" t="str">
        <f t="shared" si="760"/>
        <v/>
      </c>
      <c r="DQ188" s="215" t="str">
        <f t="shared" si="760"/>
        <v/>
      </c>
      <c r="DR188" s="216" t="str">
        <f t="shared" si="760"/>
        <v/>
      </c>
      <c r="DS188" s="218" t="str">
        <f t="shared" si="15"/>
        <v>2,940</v>
      </c>
      <c r="DT188" s="219" t="str">
        <f t="shared" si="16"/>
        <v>5,250</v>
      </c>
      <c r="DU188" s="208" t="str">
        <f>CY188*'Ores &amp; Ingots'!$C$3+CZ188*'Ores &amp; Ingots'!$C$4+DA188*'Ores &amp; Ingots'!$C$5+DB188*'Ores &amp; Ingots'!$C$6+DC188*'Ores &amp; Ingots'!$C$7+DD188*'Ores &amp; Ingots'!$C$8+DE188*'Ores &amp; Ingots'!$C$9+DF188*'Ores &amp; Ingots'!$C$10+DG188*'Ores &amp; Ingots'!$C$11+DH188*'Ores &amp; Ingots'!$C$12</f>
        <v>373</v>
      </c>
      <c r="DV188" s="208" t="str">
        <f>DI188*'Ores &amp; Ingots'!$B$3+DJ188*'Ores &amp; Ingots'!$B$4+DK188*'Ores &amp; Ingots'!$B$5+DL188*'Ores &amp; Ingots'!$B$6+DM188*'Ores &amp; Ingots'!$B$7+DN188*'Ores &amp; Ingots'!$B$8+DO188*'Ores &amp; Ingots'!$B$9+DP188*'Ores &amp; Ingots'!$B$10+DQ188*'Ores &amp; Ingots'!$B$11+DR188*'Ores &amp; Ingots'!$B$12</f>
        <v>1,943</v>
      </c>
      <c r="DW188" s="219" t="str">
        <f>CY188*Refining!$G$3+CZ188*Refining!$G$4+DA188*Refining!$G$5+DB188*Refining!$G$6+DC188*Refining!$G$7+DD188*Refining!$G$8+DE188*Refining!$G$9+DF188*Refining!$G$10+DG188*Refining!$G$11+DH188*Refining!$G$12</f>
        <v>202</v>
      </c>
      <c r="DX188" s="219" t="str">
        <f t="shared" si="17"/>
        <v>31,410</v>
      </c>
      <c r="DY188" s="220" t="str">
        <f t="shared" si="18"/>
        <v>0.0314</v>
      </c>
      <c r="DZ188" s="218" t="str">
        <f t="shared" si="19"/>
        <v>366</v>
      </c>
      <c r="EA188" s="221" t="str">
        <f t="shared" ref="EA188:EB188" si="761">DZ188/60</f>
        <v>6.1</v>
      </c>
      <c r="EB188" s="221" t="str">
        <f t="shared" si="761"/>
        <v>0.1</v>
      </c>
      <c r="EC188" s="541" t="str">
        <f t="shared" si="21"/>
        <v>0.00</v>
      </c>
      <c r="ED188" s="218" t="str">
        <f t="shared" si="22"/>
        <v>53,188</v>
      </c>
      <c r="EE188" s="221" t="str">
        <f t="shared" ref="EE188:EF188" si="762">ED188/1000</f>
        <v>53.2</v>
      </c>
      <c r="EF188" s="222" t="str">
        <f t="shared" si="762"/>
        <v>0.05</v>
      </c>
      <c r="EG188" s="542" t="str">
        <f t="shared" si="24"/>
        <v>0.0532</v>
      </c>
      <c r="EH188" s="225">
        <v>12.0</v>
      </c>
    </row>
    <row r="189" hidden="1">
      <c r="A189" s="33"/>
      <c r="B189" s="226" t="s">
        <v>1042</v>
      </c>
      <c r="C189" s="227" t="s">
        <v>886</v>
      </c>
      <c r="D189" s="227">
        <v>1.0</v>
      </c>
      <c r="E189" s="227">
        <v>1.0</v>
      </c>
      <c r="F189" s="227">
        <v>1.0</v>
      </c>
      <c r="G189" s="253" t="str">
        <f t="shared" si="5"/>
        <v>15.6</v>
      </c>
      <c r="H189" s="254">
        <v>24.0</v>
      </c>
      <c r="I189" s="254">
        <v>72.0</v>
      </c>
      <c r="J189" s="254" t="str">
        <f>H189/Main!$D$9</f>
        <v>24</v>
      </c>
      <c r="K189" s="254" t="str">
        <f>I189/Main!$D$10</f>
        <v>72</v>
      </c>
      <c r="L189" s="254" t="str">
        <f t="shared" si="6"/>
        <v>3</v>
      </c>
      <c r="M189" s="254">
        <v>0.2</v>
      </c>
      <c r="N189" s="255"/>
      <c r="O189" s="255"/>
      <c r="P189" s="255"/>
      <c r="Q189" s="256"/>
      <c r="R189" s="255"/>
      <c r="S189" s="257"/>
      <c r="T189" s="257"/>
      <c r="U189" s="255"/>
      <c r="V189" s="255"/>
      <c r="W189" s="350"/>
      <c r="X189" s="257"/>
      <c r="Y189" s="255"/>
      <c r="Z189" s="255"/>
      <c r="AA189" s="255"/>
      <c r="AB189" s="255"/>
      <c r="AC189" s="351" t="s">
        <v>913</v>
      </c>
      <c r="AD189" s="309">
        <v>130.0</v>
      </c>
      <c r="AE189" s="225">
        <v>0.0</v>
      </c>
      <c r="AF189" s="225">
        <v>0.0</v>
      </c>
      <c r="AG189" s="225">
        <v>0.0</v>
      </c>
      <c r="AH189" s="225">
        <v>0.0</v>
      </c>
      <c r="AI189" s="225">
        <v>0.0</v>
      </c>
      <c r="AJ189" s="225">
        <v>0.0</v>
      </c>
      <c r="AK189" s="225">
        <v>0.0</v>
      </c>
      <c r="AL189" s="225">
        <v>0.0</v>
      </c>
      <c r="AM189" s="225">
        <v>0.0</v>
      </c>
      <c r="AN189" s="225">
        <v>0.0</v>
      </c>
      <c r="AO189" s="225">
        <v>0.0</v>
      </c>
      <c r="AP189" s="225">
        <v>0.0</v>
      </c>
      <c r="AQ189" s="225">
        <v>0.0</v>
      </c>
      <c r="AR189" s="225">
        <v>0.0</v>
      </c>
      <c r="AS189" s="225">
        <v>0.0</v>
      </c>
      <c r="AT189" s="225">
        <v>0.0</v>
      </c>
      <c r="AU189" s="225">
        <v>0.0</v>
      </c>
      <c r="AV189" s="225">
        <v>0.0</v>
      </c>
      <c r="AW189" s="225">
        <v>0.0</v>
      </c>
      <c r="AX189" s="225">
        <v>0.0</v>
      </c>
      <c r="AY189" s="553" t="str">
        <f t="shared" ref="AY189:BS189" si="763">IF(AD189 = 0, "", AD189)</f>
        <v>130</v>
      </c>
      <c r="AZ189" s="227" t="str">
        <f t="shared" si="763"/>
        <v/>
      </c>
      <c r="BA189" s="227" t="str">
        <f t="shared" si="763"/>
        <v/>
      </c>
      <c r="BB189" s="227" t="str">
        <f t="shared" si="763"/>
        <v/>
      </c>
      <c r="BC189" s="227" t="str">
        <f t="shared" si="763"/>
        <v/>
      </c>
      <c r="BD189" s="227" t="str">
        <f t="shared" si="763"/>
        <v/>
      </c>
      <c r="BE189" s="227" t="str">
        <f t="shared" si="763"/>
        <v/>
      </c>
      <c r="BF189" s="227" t="str">
        <f t="shared" si="763"/>
        <v/>
      </c>
      <c r="BG189" s="227" t="str">
        <f t="shared" si="763"/>
        <v/>
      </c>
      <c r="BH189" s="227" t="str">
        <f t="shared" si="763"/>
        <v/>
      </c>
      <c r="BI189" s="227" t="str">
        <f t="shared" si="763"/>
        <v/>
      </c>
      <c r="BJ189" s="227" t="str">
        <f t="shared" si="763"/>
        <v/>
      </c>
      <c r="BK189" s="227" t="str">
        <f t="shared" si="763"/>
        <v/>
      </c>
      <c r="BL189" s="227" t="str">
        <f t="shared" si="763"/>
        <v/>
      </c>
      <c r="BM189" s="227" t="str">
        <f t="shared" si="763"/>
        <v/>
      </c>
      <c r="BN189" s="227" t="str">
        <f t="shared" si="763"/>
        <v/>
      </c>
      <c r="BO189" s="227" t="str">
        <f t="shared" si="763"/>
        <v/>
      </c>
      <c r="BP189" s="227" t="str">
        <f t="shared" si="763"/>
        <v/>
      </c>
      <c r="BQ189" s="227" t="str">
        <f t="shared" si="763"/>
        <v/>
      </c>
      <c r="BR189" s="227" t="str">
        <f t="shared" si="763"/>
        <v/>
      </c>
      <c r="BS189" s="238" t="str">
        <f t="shared" si="763"/>
        <v/>
      </c>
      <c r="BT189" s="239" t="str">
        <f>$AY189*Assembly!Y$4+$AZ189*Assembly!Y$5+$BA189*Assembly!Y$6+$BB189*Assembly!Y$7+$BC189*Assembly!Y$8+$BD189*Assembly!Y$9+$BE189*Assembly!Y$10+$BF189*Assembly!Y$11+$BG189*Assembly!Y$12+$BH189*Assembly!Y$13+$BI189*Assembly!Y$14+$BJ189*Assembly!Y$15+$BK189*Assembly!Y$16+$BL189*Assembly!Y$17+$BM189*Assembly!Y$18+$BN189*Assembly!Y$19+$BO189*Assembly!Y$20+$BP189*Assembly!Y$21+$BQ189*Assembly!Y$22+$BR189*Assembly!Y$23+$BS189*Assembly!Y$24</f>
        <v>2,600</v>
      </c>
      <c r="BU189" s="225" t="str">
        <f t="shared" si="8"/>
        <v>166</v>
      </c>
      <c r="BV189" s="225" t="str">
        <f>$AY189*Assembly!AC$4+$AZ189*Assembly!AC$5+$BA189*Assembly!AC$6+$BB189*Assembly!AC$7+$BC189*Assembly!AC$8+$BD189*Assembly!AC$9+$BE189*Assembly!AC$10+$BF189*Assembly!AC$11+$BG189*Assembly!AC$12+$BH189*Assembly!AC$13+$BI189*Assembly!AC$14+$BJ189*Assembly!AC$15+$BK189*Assembly!AC$16+$BL189*Assembly!AC$17+$BM189*Assembly!AC$18+$BN189*Assembly!AC$19+$BO189*Assembly!AC$20+$BP189*Assembly!AC$21+$BQ189*Assembly!AC$22+$BR189*Assembly!AC$23+$BS189*Assembly!AC$24</f>
        <v>13,000</v>
      </c>
      <c r="BW189" s="240" t="str">
        <f t="shared" si="9"/>
        <v>5.00</v>
      </c>
      <c r="BX189" s="241" t="str">
        <f t="shared" si="10"/>
        <v>832</v>
      </c>
      <c r="BY189" s="242" t="str">
        <f t="shared" si="11"/>
        <v>78.1</v>
      </c>
      <c r="BZ189" s="225"/>
      <c r="CA189" s="225" t="str">
        <f>$AY189*Assembly!X$4+$AZ189*Assembly!X$5+$BA189*Assembly!X$6+$BB189*Assembly!X$7+$BC189*Assembly!X$8+$BD189*Assembly!X$9+$BE189*Assembly!X$10+$BF189*Assembly!X$11+$BG189*Assembly!X$12+$BH189*Assembly!X$13+$BI189*Assembly!X$14+$BJ189*Assembly!X$15+$BK189*Assembly!X$16+$BL189*Assembly!X$17+$BM189*Assembly!X$18+$BN189*Assembly!X$19+$BO189*Assembly!X$20+$BP189*Assembly!X$21+$BQ189*Assembly!X$22+$BR189*Assembly!X$23+$BS189*Assembly!X$24</f>
        <v>130</v>
      </c>
      <c r="CB189" s="225" t="str">
        <f t="shared" si="12"/>
        <v>20,222</v>
      </c>
      <c r="CC189" s="223" t="str">
        <f t="shared" si="13"/>
        <v>0.0202</v>
      </c>
      <c r="CD189" s="243" t="str">
        <f>$AY189*Assembly!AB$4+$AZ189*Assembly!AB$5+$BA189*Assembly!AB$6+$BB189*Assembly!AB$7+$BC189*Assembly!AB$8+$BD189*Assembly!AB$9+$BE189*Assembly!AB$10+$BF189*Assembly!AB$11+$BG189*Assembly!AB$12+$BH189*Assembly!AB$13+$BI189*Assembly!AB$14+$BJ189*Assembly!AB$15+$BK189*Assembly!AB$16+$BL189*Assembly!AB$17+$BM189*Assembly!AB$18+$BN189*Assembly!AB$19+$BO189*Assembly!AB$20+$BP189*Assembly!AB$21+$BQ189*Assembly!AB$22+$BR189*Assembly!AB$23+$BS189*Assembly!AB$24</f>
        <v>390</v>
      </c>
      <c r="CE189" s="256" t="str">
        <f>$AY189*Assembly!M$4+$AZ189*Assembly!M$5+$BA189*Assembly!M$6+$BB189*Assembly!M$7+$BC189*Assembly!M$8+$BD189*Assembly!M$9+$BE189*Assembly!M$10+$BF189*Assembly!M$11+$BG189*Assembly!M$12+$BH189*Assembly!M$13+$BI189*Assembly!M$14+$BJ189*Assembly!M$15+$BK189*Assembly!M$16+$BL189*Assembly!M$17+$BM189*Assembly!M$18+$BN189*Assembly!M$19+$BO189*Assembly!M$20+$BP189*Assembly!M$21+$BQ189*Assembly!M$22+$BR189*Assembly!M$23+$BS189*Assembly!M$24</f>
        <v>2,730</v>
      </c>
      <c r="CF189" s="256" t="str">
        <f>$AY189*Assembly!N$4+$AZ189*Assembly!N$5+$BA189*Assembly!N$6+$BB189*Assembly!N$7+$BC189*Assembly!N$8+$BD189*Assembly!N$9+$BE189*Assembly!N$10+$BF189*Assembly!N$11+$BG189*Assembly!N$12+$BH189*Assembly!N$13+$BI189*Assembly!N$14+$BJ189*Assembly!N$15+$BK189*Assembly!N$16+$BL189*Assembly!N$17+$BM189*Assembly!N$18+$BN189*Assembly!N$19+$BO189*Assembly!N$20+$BP189*Assembly!N$21+$BQ189*Assembly!N$22+$BR189*Assembly!N$23+$BS189*Assembly!N$24</f>
        <v>0</v>
      </c>
      <c r="CG189" s="256" t="str">
        <f>$AY189*Assembly!O$4+$AZ189*Assembly!O$5+$BA189*Assembly!O$6+$BB189*Assembly!O$7+$BC189*Assembly!O$8+$BD189*Assembly!O$9+$BE189*Assembly!O$10+$BF189*Assembly!O$11+$BG189*Assembly!O$12+$BH189*Assembly!O$13+$BI189*Assembly!O$14+$BJ189*Assembly!O$15+$BK189*Assembly!O$16+$BL189*Assembly!O$17+$BM189*Assembly!O$18+$BN189*Assembly!O$19+$BO189*Assembly!O$20+$BP189*Assembly!O$21+$BQ189*Assembly!O$22+$BR189*Assembly!O$23+$BS189*Assembly!O$24</f>
        <v>0</v>
      </c>
      <c r="CH189" s="254" t="str">
        <f>$AY189*Assembly!P$4+$AZ189*Assembly!P$5+$BA189*Assembly!P$6+$BB189*Assembly!P$7+$BC189*Assembly!P$8+$BD189*Assembly!P$9+$BE189*Assembly!P$10+$BF189*Assembly!P$11+$BG189*Assembly!P$12+$BH189*Assembly!P$13+$BI189*Assembly!P$14+$BJ189*Assembly!P$15+$BK189*Assembly!P$16+$BL189*Assembly!P$17+$BM189*Assembly!P$18+$BN189*Assembly!P$19+$BO189*Assembly!P$20+$BP189*Assembly!P$21+$BQ189*Assembly!P$22+$BR189*Assembly!P$23+$BS189*Assembly!P$24</f>
        <v>0</v>
      </c>
      <c r="CI189" s="254" t="str">
        <f>$AY189*Assembly!Q$4+$AZ189*Assembly!Q$5+$BA189*Assembly!Q$6+$BB189*Assembly!Q$7+$BC189*Assembly!Q$8+$BD189*Assembly!Q$9+$BE189*Assembly!Q$10+$BF189*Assembly!Q$11+$BG189*Assembly!Q$12+$BH189*Assembly!Q$13+$BI189*Assembly!Q$14+$BJ189*Assembly!Q$15+$BK189*Assembly!Q$16+$BL189*Assembly!Q$17+$BM189*Assembly!Q$18+$BN189*Assembly!Q$19+$BO189*Assembly!Q$20+$BP189*Assembly!Q$21+$BQ189*Assembly!Q$22+$BR189*Assembly!Q$23+$BS189*Assembly!Q$24</f>
        <v>0</v>
      </c>
      <c r="CJ189" s="256" t="str">
        <f>$AY189*Assembly!R$4+$AZ189*Assembly!R$5+$BA189*Assembly!R$6+$BB189*Assembly!R$7+$BC189*Assembly!R$8+$BD189*Assembly!R$9+$BE189*Assembly!R$10+$BF189*Assembly!R$11+$BG189*Assembly!R$12+$BH189*Assembly!R$13+$BI189*Assembly!R$14+$BJ189*Assembly!R$15+$BK189*Assembly!R$16+$BL189*Assembly!R$17+$BM189*Assembly!R$18+$BN189*Assembly!R$19+$BO189*Assembly!R$20+$BP189*Assembly!R$21+$BQ189*Assembly!R$22+$BR189*Assembly!R$23+$BS189*Assembly!R$24</f>
        <v>0</v>
      </c>
      <c r="CK189" s="254" t="str">
        <f>$AY189*Assembly!S$4+$AZ189*Assembly!S$5+$BA189*Assembly!S$6+$BB189*Assembly!S$7+$BC189*Assembly!S$8+$BD189*Assembly!S$9+$BE189*Assembly!S$10+$BF189*Assembly!S$11+$BG189*Assembly!S$12+$BH189*Assembly!S$13+$BI189*Assembly!S$14+$BJ189*Assembly!S$15+$BK189*Assembly!S$16+$BL189*Assembly!S$17+$BM189*Assembly!S$18+$BN189*Assembly!S$19+$BO189*Assembly!S$20+$BP189*Assembly!S$21+$BQ189*Assembly!S$22+$BR189*Assembly!S$23+$BS189*Assembly!S$24</f>
        <v>0</v>
      </c>
      <c r="CL189" s="254" t="str">
        <f>$AY189*Assembly!T$4+$AZ189*Assembly!T$5+$BA189*Assembly!T$6+$BB189*Assembly!T$7+$BC189*Assembly!T$8+$BD189*Assembly!T$9+$BE189*Assembly!T$10+$BF189*Assembly!T$11+$BG189*Assembly!T$12+$BH189*Assembly!T$13+$BI189*Assembly!T$14+$BJ189*Assembly!T$15+$BK189*Assembly!T$16+$BL189*Assembly!T$17+$BM189*Assembly!T$18+$BN189*Assembly!T$19+$BO189*Assembly!T$20+$BP189*Assembly!T$21+$BQ189*Assembly!T$22+$BR189*Assembly!T$23+$BS189*Assembly!T$24</f>
        <v>0</v>
      </c>
      <c r="CM189" s="254" t="str">
        <f>$AY189*Assembly!U$4+$AZ189*Assembly!U$5+$BA189*Assembly!U$6+$BB189*Assembly!U$7+$BC189*Assembly!U$8+$BD189*Assembly!U$9+$BE189*Assembly!U$10+$BF189*Assembly!U$11+$BG189*Assembly!U$12+$BH189*Assembly!U$13+$BI189*Assembly!U$14+$BJ189*Assembly!U$15+$BK189*Assembly!U$16+$BL189*Assembly!U$17+$BM189*Assembly!U$18+$BN189*Assembly!U$19+$BO189*Assembly!U$20+$BP189*Assembly!U$21+$BQ189*Assembly!U$22+$BR189*Assembly!U$23+$BS189*Assembly!U$24</f>
        <v>0</v>
      </c>
      <c r="CN189" s="256" t="str">
        <f>$AY189*Assembly!V$4+$AZ189*Assembly!V$5+$BA189*Assembly!V$6+$BB189*Assembly!V$7+$BC189*Assembly!V$8+$BD189*Assembly!V$9+$BE189*Assembly!V$10+$BF189*Assembly!V$11+$BG189*Assembly!V$12+$BH189*Assembly!V$13+$BI189*Assembly!V$14+$BJ189*Assembly!V$15+$BK189*Assembly!V$16+$BL189*Assembly!V$17+$BM189*Assembly!V$18+$BN189*Assembly!V$19+$BO189*Assembly!V$20+$BP189*Assembly!V$21+$BQ189*Assembly!V$22+$BR189*Assembly!V$23+$BS189*Assembly!V$24</f>
        <v>0</v>
      </c>
      <c r="CO189" s="256" t="str">
        <f>CE189*Refining!$F$3</f>
        <v>4,875</v>
      </c>
      <c r="CP189" s="256" t="str">
        <f>CF189*Refining!$F$4</f>
        <v>0</v>
      </c>
      <c r="CQ189" s="256" t="str">
        <f>CG189*Refining!$F$5</f>
        <v>0</v>
      </c>
      <c r="CR189" s="256" t="str">
        <f>CH189*Refining!$F$6</f>
        <v>0</v>
      </c>
      <c r="CS189" s="256" t="str">
        <f>CI189*Refining!$F$7</f>
        <v>0</v>
      </c>
      <c r="CT189" s="256" t="str">
        <f>CJ189*Refining!$F$8</f>
        <v>0</v>
      </c>
      <c r="CU189" s="256" t="str">
        <f>CK189*Refining!$F$9</f>
        <v>0</v>
      </c>
      <c r="CV189" s="256" t="str">
        <f>CL189*Refining!$F$10</f>
        <v>0</v>
      </c>
      <c r="CW189" s="256" t="str">
        <f>CM189*Refining!$F$11</f>
        <v>0</v>
      </c>
      <c r="CX189" s="256" t="str">
        <f>CN189*Refining!$F$12</f>
        <v>0</v>
      </c>
      <c r="CY189" s="248" t="str">
        <f t="shared" ref="CY189:DR189" si="764">IF(CE189 = 0, "", CE189)</f>
        <v>2,730</v>
      </c>
      <c r="CZ189" s="245" t="str">
        <f t="shared" si="764"/>
        <v/>
      </c>
      <c r="DA189" s="245" t="str">
        <f t="shared" si="764"/>
        <v/>
      </c>
      <c r="DB189" s="245" t="str">
        <f t="shared" si="764"/>
        <v/>
      </c>
      <c r="DC189" s="245" t="str">
        <f t="shared" si="764"/>
        <v/>
      </c>
      <c r="DD189" s="245" t="str">
        <f t="shared" si="764"/>
        <v/>
      </c>
      <c r="DE189" s="245" t="str">
        <f t="shared" si="764"/>
        <v/>
      </c>
      <c r="DF189" s="245" t="str">
        <f t="shared" si="764"/>
        <v/>
      </c>
      <c r="DG189" s="245" t="str">
        <f t="shared" si="764"/>
        <v/>
      </c>
      <c r="DH189" s="246" t="str">
        <f t="shared" si="764"/>
        <v/>
      </c>
      <c r="DI189" s="248" t="str">
        <f t="shared" si="764"/>
        <v>4,875</v>
      </c>
      <c r="DJ189" s="245" t="str">
        <f t="shared" si="764"/>
        <v/>
      </c>
      <c r="DK189" s="245" t="str">
        <f t="shared" si="764"/>
        <v/>
      </c>
      <c r="DL189" s="245" t="str">
        <f t="shared" si="764"/>
        <v/>
      </c>
      <c r="DM189" s="245" t="str">
        <f t="shared" si="764"/>
        <v/>
      </c>
      <c r="DN189" s="245" t="str">
        <f t="shared" si="764"/>
        <v/>
      </c>
      <c r="DO189" s="245" t="str">
        <f t="shared" si="764"/>
        <v/>
      </c>
      <c r="DP189" s="245" t="str">
        <f t="shared" si="764"/>
        <v/>
      </c>
      <c r="DQ189" s="245" t="str">
        <f t="shared" si="764"/>
        <v/>
      </c>
      <c r="DR189" s="246" t="str">
        <f t="shared" si="764"/>
        <v/>
      </c>
      <c r="DS189" s="248" t="str">
        <f t="shared" si="15"/>
        <v>2,730</v>
      </c>
      <c r="DT189" s="249" t="str">
        <f t="shared" si="16"/>
        <v>4,875</v>
      </c>
      <c r="DU189" s="225" t="str">
        <f>CY189*'Ores &amp; Ingots'!$C$3+CZ189*'Ores &amp; Ingots'!$C$4+DA189*'Ores &amp; Ingots'!$C$5+DB189*'Ores &amp; Ingots'!$C$6+DC189*'Ores &amp; Ingots'!$C$7+DD189*'Ores &amp; Ingots'!$C$8+DE189*'Ores &amp; Ingots'!$C$9+DF189*'Ores &amp; Ingots'!$C$10+DG189*'Ores &amp; Ingots'!$C$11+DH189*'Ores &amp; Ingots'!$C$12</f>
        <v>347</v>
      </c>
      <c r="DV189" s="225" t="str">
        <f>DI189*'Ores &amp; Ingots'!$B$3+DJ189*'Ores &amp; Ingots'!$B$4+DK189*'Ores &amp; Ingots'!$B$5+DL189*'Ores &amp; Ingots'!$B$6+DM189*'Ores &amp; Ingots'!$B$7+DN189*'Ores &amp; Ingots'!$B$8+DO189*'Ores &amp; Ingots'!$B$9+DP189*'Ores &amp; Ingots'!$B$10+DQ189*'Ores &amp; Ingots'!$B$11+DR189*'Ores &amp; Ingots'!$B$12</f>
        <v>1,804</v>
      </c>
      <c r="DW189" s="249" t="str">
        <f>CY189*Refining!$G$3+CZ189*Refining!$G$4+DA189*Refining!$G$5+DB189*Refining!$G$6+DC189*Refining!$G$7+DD189*Refining!$G$8+DE189*Refining!$G$9+DF189*Refining!$G$10+DG189*Refining!$G$11+DH189*Refining!$G$12</f>
        <v>188</v>
      </c>
      <c r="DX189" s="249" t="str">
        <f t="shared" si="17"/>
        <v>29,167</v>
      </c>
      <c r="DY189" s="250" t="str">
        <f t="shared" si="18"/>
        <v>0.0292</v>
      </c>
      <c r="DZ189" s="248" t="str">
        <f t="shared" si="19"/>
        <v>342</v>
      </c>
      <c r="EA189" s="251" t="str">
        <f t="shared" ref="EA189:EB189" si="765">DZ189/60</f>
        <v>5.7</v>
      </c>
      <c r="EB189" s="251" t="str">
        <f t="shared" si="765"/>
        <v>0.1</v>
      </c>
      <c r="EC189" s="543" t="str">
        <f t="shared" si="21"/>
        <v>0.00</v>
      </c>
      <c r="ED189" s="248" t="str">
        <f t="shared" si="22"/>
        <v>49,389</v>
      </c>
      <c r="EE189" s="251" t="str">
        <f t="shared" ref="EE189:EF189" si="766">ED189/1000</f>
        <v>49.4</v>
      </c>
      <c r="EF189" s="252" t="str">
        <f t="shared" si="766"/>
        <v>0.05</v>
      </c>
      <c r="EG189" s="544" t="str">
        <f t="shared" si="24"/>
        <v>0.0494</v>
      </c>
      <c r="EH189" s="225">
        <v>20.0</v>
      </c>
    </row>
    <row r="190" hidden="1">
      <c r="A190" s="33"/>
      <c r="B190" s="226" t="s">
        <v>1043</v>
      </c>
      <c r="C190" s="227" t="s">
        <v>886</v>
      </c>
      <c r="D190" s="227">
        <v>1.0</v>
      </c>
      <c r="E190" s="227">
        <v>1.0</v>
      </c>
      <c r="F190" s="227">
        <v>1.0</v>
      </c>
      <c r="G190" s="228" t="str">
        <f t="shared" si="5"/>
        <v>15.6</v>
      </c>
      <c r="H190" s="229">
        <v>24.0</v>
      </c>
      <c r="I190" s="229">
        <v>72.0</v>
      </c>
      <c r="J190" s="229" t="str">
        <f>H190/Main!$D$9</f>
        <v>24</v>
      </c>
      <c r="K190" s="229" t="str">
        <f>I190/Main!$D$10</f>
        <v>72</v>
      </c>
      <c r="L190" s="229" t="str">
        <f t="shared" si="6"/>
        <v>3</v>
      </c>
      <c r="M190" s="229">
        <v>0.2</v>
      </c>
      <c r="N190" s="230"/>
      <c r="O190" s="230"/>
      <c r="P190" s="230"/>
      <c r="Q190" s="231"/>
      <c r="R190" s="230"/>
      <c r="S190" s="232"/>
      <c r="T190" s="232"/>
      <c r="U190" s="230"/>
      <c r="V190" s="230"/>
      <c r="W190" s="232"/>
      <c r="X190" s="232"/>
      <c r="Y190" s="230"/>
      <c r="Z190" s="230"/>
      <c r="AA190" s="230"/>
      <c r="AB190" s="230"/>
      <c r="AC190" s="334" t="s">
        <v>913</v>
      </c>
      <c r="AD190" s="309">
        <v>120.0</v>
      </c>
      <c r="AE190" s="225">
        <v>0.0</v>
      </c>
      <c r="AF190" s="225">
        <v>0.0</v>
      </c>
      <c r="AG190" s="225">
        <v>0.0</v>
      </c>
      <c r="AH190" s="225">
        <v>0.0</v>
      </c>
      <c r="AI190" s="225">
        <v>0.0</v>
      </c>
      <c r="AJ190" s="225">
        <v>0.0</v>
      </c>
      <c r="AK190" s="225">
        <v>0.0</v>
      </c>
      <c r="AL190" s="225">
        <v>0.0</v>
      </c>
      <c r="AM190" s="225">
        <v>0.0</v>
      </c>
      <c r="AN190" s="225">
        <v>0.0</v>
      </c>
      <c r="AO190" s="225">
        <v>0.0</v>
      </c>
      <c r="AP190" s="225">
        <v>0.0</v>
      </c>
      <c r="AQ190" s="225">
        <v>0.0</v>
      </c>
      <c r="AR190" s="225">
        <v>0.0</v>
      </c>
      <c r="AS190" s="225">
        <v>0.0</v>
      </c>
      <c r="AT190" s="225">
        <v>0.0</v>
      </c>
      <c r="AU190" s="225">
        <v>0.0</v>
      </c>
      <c r="AV190" s="225">
        <v>0.0</v>
      </c>
      <c r="AW190" s="225">
        <v>0.0</v>
      </c>
      <c r="AX190" s="225">
        <v>0.0</v>
      </c>
      <c r="AY190" s="553" t="str">
        <f t="shared" ref="AY190:BS190" si="767">IF(AD190 = 0, "", AD190)</f>
        <v>120</v>
      </c>
      <c r="AZ190" s="227" t="str">
        <f t="shared" si="767"/>
        <v/>
      </c>
      <c r="BA190" s="227" t="str">
        <f t="shared" si="767"/>
        <v/>
      </c>
      <c r="BB190" s="227" t="str">
        <f t="shared" si="767"/>
        <v/>
      </c>
      <c r="BC190" s="227" t="str">
        <f t="shared" si="767"/>
        <v/>
      </c>
      <c r="BD190" s="227" t="str">
        <f t="shared" si="767"/>
        <v/>
      </c>
      <c r="BE190" s="227" t="str">
        <f t="shared" si="767"/>
        <v/>
      </c>
      <c r="BF190" s="227" t="str">
        <f t="shared" si="767"/>
        <v/>
      </c>
      <c r="BG190" s="227" t="str">
        <f t="shared" si="767"/>
        <v/>
      </c>
      <c r="BH190" s="227" t="str">
        <f t="shared" si="767"/>
        <v/>
      </c>
      <c r="BI190" s="227" t="str">
        <f t="shared" si="767"/>
        <v/>
      </c>
      <c r="BJ190" s="227" t="str">
        <f t="shared" si="767"/>
        <v/>
      </c>
      <c r="BK190" s="227" t="str">
        <f t="shared" si="767"/>
        <v/>
      </c>
      <c r="BL190" s="227" t="str">
        <f t="shared" si="767"/>
        <v/>
      </c>
      <c r="BM190" s="227" t="str">
        <f t="shared" si="767"/>
        <v/>
      </c>
      <c r="BN190" s="227" t="str">
        <f t="shared" si="767"/>
        <v/>
      </c>
      <c r="BO190" s="227" t="str">
        <f t="shared" si="767"/>
        <v/>
      </c>
      <c r="BP190" s="227" t="str">
        <f t="shared" si="767"/>
        <v/>
      </c>
      <c r="BQ190" s="227" t="str">
        <f t="shared" si="767"/>
        <v/>
      </c>
      <c r="BR190" s="227" t="str">
        <f t="shared" si="767"/>
        <v/>
      </c>
      <c r="BS190" s="238" t="str">
        <f t="shared" si="767"/>
        <v/>
      </c>
      <c r="BT190" s="239" t="str">
        <f>$AY190*Assembly!Y$4+$AZ190*Assembly!Y$5+$BA190*Assembly!Y$6+$BB190*Assembly!Y$7+$BC190*Assembly!Y$8+$BD190*Assembly!Y$9+$BE190*Assembly!Y$10+$BF190*Assembly!Y$11+$BG190*Assembly!Y$12+$BH190*Assembly!Y$13+$BI190*Assembly!Y$14+$BJ190*Assembly!Y$15+$BK190*Assembly!Y$16+$BL190*Assembly!Y$17+$BM190*Assembly!Y$18+$BN190*Assembly!Y$19+$BO190*Assembly!Y$20+$BP190*Assembly!Y$21+$BQ190*Assembly!Y$22+$BR190*Assembly!Y$23+$BS190*Assembly!Y$24</f>
        <v>2,400</v>
      </c>
      <c r="BU190" s="225" t="str">
        <f t="shared" si="8"/>
        <v>154</v>
      </c>
      <c r="BV190" s="225" t="str">
        <f>$AY190*Assembly!AC$4+$AZ190*Assembly!AC$5+$BA190*Assembly!AC$6+$BB190*Assembly!AC$7+$BC190*Assembly!AC$8+$BD190*Assembly!AC$9+$BE190*Assembly!AC$10+$BF190*Assembly!AC$11+$BG190*Assembly!AC$12+$BH190*Assembly!AC$13+$BI190*Assembly!AC$14+$BJ190*Assembly!AC$15+$BK190*Assembly!AC$16+$BL190*Assembly!AC$17+$BM190*Assembly!AC$18+$BN190*Assembly!AC$19+$BO190*Assembly!AC$20+$BP190*Assembly!AC$21+$BQ190*Assembly!AC$22+$BR190*Assembly!AC$23+$BS190*Assembly!AC$24</f>
        <v>12,000</v>
      </c>
      <c r="BW190" s="240" t="str">
        <f t="shared" si="9"/>
        <v>5.00</v>
      </c>
      <c r="BX190" s="241" t="str">
        <f t="shared" si="10"/>
        <v>768</v>
      </c>
      <c r="BY190" s="242" t="str">
        <f t="shared" si="11"/>
        <v>78.1</v>
      </c>
      <c r="BZ190" s="225"/>
      <c r="CA190" s="225" t="str">
        <f>$AY190*Assembly!X$4+$AZ190*Assembly!X$5+$BA190*Assembly!X$6+$BB190*Assembly!X$7+$BC190*Assembly!X$8+$BD190*Assembly!X$9+$BE190*Assembly!X$10+$BF190*Assembly!X$11+$BG190*Assembly!X$12+$BH190*Assembly!X$13+$BI190*Assembly!X$14+$BJ190*Assembly!X$15+$BK190*Assembly!X$16+$BL190*Assembly!X$17+$BM190*Assembly!X$18+$BN190*Assembly!X$19+$BO190*Assembly!X$20+$BP190*Assembly!X$21+$BQ190*Assembly!X$22+$BR190*Assembly!X$23+$BS190*Assembly!X$24</f>
        <v>120</v>
      </c>
      <c r="CB190" s="225" t="str">
        <f t="shared" si="12"/>
        <v>18,667</v>
      </c>
      <c r="CC190" s="223" t="str">
        <f t="shared" si="13"/>
        <v>0.0187</v>
      </c>
      <c r="CD190" s="243" t="str">
        <f>$AY190*Assembly!AB$4+$AZ190*Assembly!AB$5+$BA190*Assembly!AB$6+$BB190*Assembly!AB$7+$BC190*Assembly!AB$8+$BD190*Assembly!AB$9+$BE190*Assembly!AB$10+$BF190*Assembly!AB$11+$BG190*Assembly!AB$12+$BH190*Assembly!AB$13+$BI190*Assembly!AB$14+$BJ190*Assembly!AB$15+$BK190*Assembly!AB$16+$BL190*Assembly!AB$17+$BM190*Assembly!AB$18+$BN190*Assembly!AB$19+$BO190*Assembly!AB$20+$BP190*Assembly!AB$21+$BQ190*Assembly!AB$22+$BR190*Assembly!AB$23+$BS190*Assembly!AB$24</f>
        <v>360</v>
      </c>
      <c r="CE190" s="231" t="str">
        <f>$AY190*Assembly!M$4+$AZ190*Assembly!M$5+$BA190*Assembly!M$6+$BB190*Assembly!M$7+$BC190*Assembly!M$8+$BD190*Assembly!M$9+$BE190*Assembly!M$10+$BF190*Assembly!M$11+$BG190*Assembly!M$12+$BH190*Assembly!M$13+$BI190*Assembly!M$14+$BJ190*Assembly!M$15+$BK190*Assembly!M$16+$BL190*Assembly!M$17+$BM190*Assembly!M$18+$BN190*Assembly!M$19+$BO190*Assembly!M$20+$BP190*Assembly!M$21+$BQ190*Assembly!M$22+$BR190*Assembly!M$23+$BS190*Assembly!M$24</f>
        <v>2,520</v>
      </c>
      <c r="CF190" s="231" t="str">
        <f>$AY190*Assembly!N$4+$AZ190*Assembly!N$5+$BA190*Assembly!N$6+$BB190*Assembly!N$7+$BC190*Assembly!N$8+$BD190*Assembly!N$9+$BE190*Assembly!N$10+$BF190*Assembly!N$11+$BG190*Assembly!N$12+$BH190*Assembly!N$13+$BI190*Assembly!N$14+$BJ190*Assembly!N$15+$BK190*Assembly!N$16+$BL190*Assembly!N$17+$BM190*Assembly!N$18+$BN190*Assembly!N$19+$BO190*Assembly!N$20+$BP190*Assembly!N$21+$BQ190*Assembly!N$22+$BR190*Assembly!N$23+$BS190*Assembly!N$24</f>
        <v>0</v>
      </c>
      <c r="CG190" s="231" t="str">
        <f>$AY190*Assembly!O$4+$AZ190*Assembly!O$5+$BA190*Assembly!O$6+$BB190*Assembly!O$7+$BC190*Assembly!O$8+$BD190*Assembly!O$9+$BE190*Assembly!O$10+$BF190*Assembly!O$11+$BG190*Assembly!O$12+$BH190*Assembly!O$13+$BI190*Assembly!O$14+$BJ190*Assembly!O$15+$BK190*Assembly!O$16+$BL190*Assembly!O$17+$BM190*Assembly!O$18+$BN190*Assembly!O$19+$BO190*Assembly!O$20+$BP190*Assembly!O$21+$BQ190*Assembly!O$22+$BR190*Assembly!O$23+$BS190*Assembly!O$24</f>
        <v>0</v>
      </c>
      <c r="CH190" s="229" t="str">
        <f>$AY190*Assembly!P$4+$AZ190*Assembly!P$5+$BA190*Assembly!P$6+$BB190*Assembly!P$7+$BC190*Assembly!P$8+$BD190*Assembly!P$9+$BE190*Assembly!P$10+$BF190*Assembly!P$11+$BG190*Assembly!P$12+$BH190*Assembly!P$13+$BI190*Assembly!P$14+$BJ190*Assembly!P$15+$BK190*Assembly!P$16+$BL190*Assembly!P$17+$BM190*Assembly!P$18+$BN190*Assembly!P$19+$BO190*Assembly!P$20+$BP190*Assembly!P$21+$BQ190*Assembly!P$22+$BR190*Assembly!P$23+$BS190*Assembly!P$24</f>
        <v>0</v>
      </c>
      <c r="CI190" s="229" t="str">
        <f>$AY190*Assembly!Q$4+$AZ190*Assembly!Q$5+$BA190*Assembly!Q$6+$BB190*Assembly!Q$7+$BC190*Assembly!Q$8+$BD190*Assembly!Q$9+$BE190*Assembly!Q$10+$BF190*Assembly!Q$11+$BG190*Assembly!Q$12+$BH190*Assembly!Q$13+$BI190*Assembly!Q$14+$BJ190*Assembly!Q$15+$BK190*Assembly!Q$16+$BL190*Assembly!Q$17+$BM190*Assembly!Q$18+$BN190*Assembly!Q$19+$BO190*Assembly!Q$20+$BP190*Assembly!Q$21+$BQ190*Assembly!Q$22+$BR190*Assembly!Q$23+$BS190*Assembly!Q$24</f>
        <v>0</v>
      </c>
      <c r="CJ190" s="231" t="str">
        <f>$AY190*Assembly!R$4+$AZ190*Assembly!R$5+$BA190*Assembly!R$6+$BB190*Assembly!R$7+$BC190*Assembly!R$8+$BD190*Assembly!R$9+$BE190*Assembly!R$10+$BF190*Assembly!R$11+$BG190*Assembly!R$12+$BH190*Assembly!R$13+$BI190*Assembly!R$14+$BJ190*Assembly!R$15+$BK190*Assembly!R$16+$BL190*Assembly!R$17+$BM190*Assembly!R$18+$BN190*Assembly!R$19+$BO190*Assembly!R$20+$BP190*Assembly!R$21+$BQ190*Assembly!R$22+$BR190*Assembly!R$23+$BS190*Assembly!R$24</f>
        <v>0</v>
      </c>
      <c r="CK190" s="229" t="str">
        <f>$AY190*Assembly!S$4+$AZ190*Assembly!S$5+$BA190*Assembly!S$6+$BB190*Assembly!S$7+$BC190*Assembly!S$8+$BD190*Assembly!S$9+$BE190*Assembly!S$10+$BF190*Assembly!S$11+$BG190*Assembly!S$12+$BH190*Assembly!S$13+$BI190*Assembly!S$14+$BJ190*Assembly!S$15+$BK190*Assembly!S$16+$BL190*Assembly!S$17+$BM190*Assembly!S$18+$BN190*Assembly!S$19+$BO190*Assembly!S$20+$BP190*Assembly!S$21+$BQ190*Assembly!S$22+$BR190*Assembly!S$23+$BS190*Assembly!S$24</f>
        <v>0</v>
      </c>
      <c r="CL190" s="229" t="str">
        <f>$AY190*Assembly!T$4+$AZ190*Assembly!T$5+$BA190*Assembly!T$6+$BB190*Assembly!T$7+$BC190*Assembly!T$8+$BD190*Assembly!T$9+$BE190*Assembly!T$10+$BF190*Assembly!T$11+$BG190*Assembly!T$12+$BH190*Assembly!T$13+$BI190*Assembly!T$14+$BJ190*Assembly!T$15+$BK190*Assembly!T$16+$BL190*Assembly!T$17+$BM190*Assembly!T$18+$BN190*Assembly!T$19+$BO190*Assembly!T$20+$BP190*Assembly!T$21+$BQ190*Assembly!T$22+$BR190*Assembly!T$23+$BS190*Assembly!T$24</f>
        <v>0</v>
      </c>
      <c r="CM190" s="229" t="str">
        <f>$AY190*Assembly!U$4+$AZ190*Assembly!U$5+$BA190*Assembly!U$6+$BB190*Assembly!U$7+$BC190*Assembly!U$8+$BD190*Assembly!U$9+$BE190*Assembly!U$10+$BF190*Assembly!U$11+$BG190*Assembly!U$12+$BH190*Assembly!U$13+$BI190*Assembly!U$14+$BJ190*Assembly!U$15+$BK190*Assembly!U$16+$BL190*Assembly!U$17+$BM190*Assembly!U$18+$BN190*Assembly!U$19+$BO190*Assembly!U$20+$BP190*Assembly!U$21+$BQ190*Assembly!U$22+$BR190*Assembly!U$23+$BS190*Assembly!U$24</f>
        <v>0</v>
      </c>
      <c r="CN190" s="231" t="str">
        <f>$AY190*Assembly!V$4+$AZ190*Assembly!V$5+$BA190*Assembly!V$6+$BB190*Assembly!V$7+$BC190*Assembly!V$8+$BD190*Assembly!V$9+$BE190*Assembly!V$10+$BF190*Assembly!V$11+$BG190*Assembly!V$12+$BH190*Assembly!V$13+$BI190*Assembly!V$14+$BJ190*Assembly!V$15+$BK190*Assembly!V$16+$BL190*Assembly!V$17+$BM190*Assembly!V$18+$BN190*Assembly!V$19+$BO190*Assembly!V$20+$BP190*Assembly!V$21+$BQ190*Assembly!V$22+$BR190*Assembly!V$23+$BS190*Assembly!V$24</f>
        <v>0</v>
      </c>
      <c r="CO190" s="231" t="str">
        <f>CE190*Refining!$F$3</f>
        <v>4,500</v>
      </c>
      <c r="CP190" s="231" t="str">
        <f>CF190*Refining!$F$4</f>
        <v>0</v>
      </c>
      <c r="CQ190" s="231" t="str">
        <f>CG190*Refining!$F$5</f>
        <v>0</v>
      </c>
      <c r="CR190" s="231" t="str">
        <f>CH190*Refining!$F$6</f>
        <v>0</v>
      </c>
      <c r="CS190" s="231" t="str">
        <f>CI190*Refining!$F$7</f>
        <v>0</v>
      </c>
      <c r="CT190" s="231" t="str">
        <f>CJ190*Refining!$F$8</f>
        <v>0</v>
      </c>
      <c r="CU190" s="231" t="str">
        <f>CK190*Refining!$F$9</f>
        <v>0</v>
      </c>
      <c r="CV190" s="231" t="str">
        <f>CL190*Refining!$F$10</f>
        <v>0</v>
      </c>
      <c r="CW190" s="231" t="str">
        <f>CM190*Refining!$F$11</f>
        <v>0</v>
      </c>
      <c r="CX190" s="231" t="str">
        <f>CN190*Refining!$F$12</f>
        <v>0</v>
      </c>
      <c r="CY190" s="248" t="str">
        <f t="shared" ref="CY190:DR190" si="768">IF(CE190 = 0, "", CE190)</f>
        <v>2,520</v>
      </c>
      <c r="CZ190" s="245" t="str">
        <f t="shared" si="768"/>
        <v/>
      </c>
      <c r="DA190" s="245" t="str">
        <f t="shared" si="768"/>
        <v/>
      </c>
      <c r="DB190" s="245" t="str">
        <f t="shared" si="768"/>
        <v/>
      </c>
      <c r="DC190" s="245" t="str">
        <f t="shared" si="768"/>
        <v/>
      </c>
      <c r="DD190" s="245" t="str">
        <f t="shared" si="768"/>
        <v/>
      </c>
      <c r="DE190" s="245" t="str">
        <f t="shared" si="768"/>
        <v/>
      </c>
      <c r="DF190" s="245" t="str">
        <f t="shared" si="768"/>
        <v/>
      </c>
      <c r="DG190" s="245" t="str">
        <f t="shared" si="768"/>
        <v/>
      </c>
      <c r="DH190" s="246" t="str">
        <f t="shared" si="768"/>
        <v/>
      </c>
      <c r="DI190" s="248" t="str">
        <f t="shared" si="768"/>
        <v>4,500</v>
      </c>
      <c r="DJ190" s="245" t="str">
        <f t="shared" si="768"/>
        <v/>
      </c>
      <c r="DK190" s="245" t="str">
        <f t="shared" si="768"/>
        <v/>
      </c>
      <c r="DL190" s="245" t="str">
        <f t="shared" si="768"/>
        <v/>
      </c>
      <c r="DM190" s="245" t="str">
        <f t="shared" si="768"/>
        <v/>
      </c>
      <c r="DN190" s="245" t="str">
        <f t="shared" si="768"/>
        <v/>
      </c>
      <c r="DO190" s="245" t="str">
        <f t="shared" si="768"/>
        <v/>
      </c>
      <c r="DP190" s="245" t="str">
        <f t="shared" si="768"/>
        <v/>
      </c>
      <c r="DQ190" s="245" t="str">
        <f t="shared" si="768"/>
        <v/>
      </c>
      <c r="DR190" s="246" t="str">
        <f t="shared" si="768"/>
        <v/>
      </c>
      <c r="DS190" s="248" t="str">
        <f t="shared" si="15"/>
        <v>2,520</v>
      </c>
      <c r="DT190" s="249" t="str">
        <f t="shared" si="16"/>
        <v>4,500</v>
      </c>
      <c r="DU190" s="225" t="str">
        <f>CY190*'Ores &amp; Ingots'!$C$3+CZ190*'Ores &amp; Ingots'!$C$4+DA190*'Ores &amp; Ingots'!$C$5+DB190*'Ores &amp; Ingots'!$C$6+DC190*'Ores &amp; Ingots'!$C$7+DD190*'Ores &amp; Ingots'!$C$8+DE190*'Ores &amp; Ingots'!$C$9+DF190*'Ores &amp; Ingots'!$C$10+DG190*'Ores &amp; Ingots'!$C$11+DH190*'Ores &amp; Ingots'!$C$12</f>
        <v>320</v>
      </c>
      <c r="DV190" s="225" t="str">
        <f>DI190*'Ores &amp; Ingots'!$B$3+DJ190*'Ores &amp; Ingots'!$B$4+DK190*'Ores &amp; Ingots'!$B$5+DL190*'Ores &amp; Ingots'!$B$6+DM190*'Ores &amp; Ingots'!$B$7+DN190*'Ores &amp; Ingots'!$B$8+DO190*'Ores &amp; Ingots'!$B$9+DP190*'Ores &amp; Ingots'!$B$10+DQ190*'Ores &amp; Ingots'!$B$11+DR190*'Ores &amp; Ingots'!$B$12</f>
        <v>1,665</v>
      </c>
      <c r="DW190" s="249" t="str">
        <f>CY190*Refining!$G$3+CZ190*Refining!$G$4+DA190*Refining!$G$5+DB190*Refining!$G$6+DC190*Refining!$G$7+DD190*Refining!$G$8+DE190*Refining!$G$9+DF190*Refining!$G$10+DG190*Refining!$G$11+DH190*Refining!$G$12</f>
        <v>173</v>
      </c>
      <c r="DX190" s="249" t="str">
        <f t="shared" si="17"/>
        <v>26,923</v>
      </c>
      <c r="DY190" s="250" t="str">
        <f t="shared" si="18"/>
        <v>0.0269</v>
      </c>
      <c r="DZ190" s="248" t="str">
        <f t="shared" si="19"/>
        <v>317</v>
      </c>
      <c r="EA190" s="251" t="str">
        <f t="shared" ref="EA190:EB190" si="769">DZ190/60</f>
        <v>5.3</v>
      </c>
      <c r="EB190" s="251" t="str">
        <f t="shared" si="769"/>
        <v>0.1</v>
      </c>
      <c r="EC190" s="543" t="str">
        <f t="shared" si="21"/>
        <v>0.00</v>
      </c>
      <c r="ED190" s="248" t="str">
        <f t="shared" si="22"/>
        <v>45,590</v>
      </c>
      <c r="EE190" s="251" t="str">
        <f t="shared" ref="EE190:EF190" si="770">ED190/1000</f>
        <v>45.6</v>
      </c>
      <c r="EF190" s="252" t="str">
        <f t="shared" si="770"/>
        <v>0.05</v>
      </c>
      <c r="EG190" s="544" t="str">
        <f t="shared" si="24"/>
        <v>0.0456</v>
      </c>
      <c r="EH190" s="225">
        <v>24.0</v>
      </c>
    </row>
    <row r="191" hidden="1">
      <c r="A191" s="42"/>
      <c r="B191" s="297" t="s">
        <v>1044</v>
      </c>
      <c r="C191" s="262" t="s">
        <v>886</v>
      </c>
      <c r="D191" s="262">
        <v>1.0</v>
      </c>
      <c r="E191" s="262">
        <v>1.0</v>
      </c>
      <c r="F191" s="262">
        <v>1.0</v>
      </c>
      <c r="G191" s="315" t="str">
        <f t="shared" si="5"/>
        <v>15.6</v>
      </c>
      <c r="H191" s="316">
        <v>24.0</v>
      </c>
      <c r="I191" s="316">
        <v>72.0</v>
      </c>
      <c r="J191" s="316" t="str">
        <f>H191/Main!$D$9</f>
        <v>24</v>
      </c>
      <c r="K191" s="316" t="str">
        <f>I191/Main!$D$10</f>
        <v>72</v>
      </c>
      <c r="L191" s="316" t="str">
        <f t="shared" si="6"/>
        <v>3</v>
      </c>
      <c r="M191" s="316">
        <v>0.2</v>
      </c>
      <c r="N191" s="317"/>
      <c r="O191" s="317"/>
      <c r="P191" s="317"/>
      <c r="Q191" s="318"/>
      <c r="R191" s="317"/>
      <c r="S191" s="319"/>
      <c r="T191" s="319"/>
      <c r="U191" s="317"/>
      <c r="V191" s="317"/>
      <c r="W191" s="356"/>
      <c r="X191" s="319"/>
      <c r="Y191" s="317"/>
      <c r="Z191" s="317"/>
      <c r="AA191" s="317"/>
      <c r="AB191" s="317"/>
      <c r="AC191" s="357" t="s">
        <v>913</v>
      </c>
      <c r="AD191" s="321">
        <v>135.0</v>
      </c>
      <c r="AE191" s="275">
        <v>0.0</v>
      </c>
      <c r="AF191" s="275">
        <v>0.0</v>
      </c>
      <c r="AG191" s="275">
        <v>0.0</v>
      </c>
      <c r="AH191" s="275">
        <v>0.0</v>
      </c>
      <c r="AI191" s="275">
        <v>0.0</v>
      </c>
      <c r="AJ191" s="275">
        <v>0.0</v>
      </c>
      <c r="AK191" s="275">
        <v>0.0</v>
      </c>
      <c r="AL191" s="275">
        <v>0.0</v>
      </c>
      <c r="AM191" s="275">
        <v>0.0</v>
      </c>
      <c r="AN191" s="275">
        <v>0.0</v>
      </c>
      <c r="AO191" s="275">
        <v>0.0</v>
      </c>
      <c r="AP191" s="275">
        <v>0.0</v>
      </c>
      <c r="AQ191" s="275">
        <v>0.0</v>
      </c>
      <c r="AR191" s="275">
        <v>0.0</v>
      </c>
      <c r="AS191" s="275">
        <v>0.0</v>
      </c>
      <c r="AT191" s="275">
        <v>0.0</v>
      </c>
      <c r="AU191" s="275">
        <v>0.0</v>
      </c>
      <c r="AV191" s="275">
        <v>0.0</v>
      </c>
      <c r="AW191" s="275">
        <v>0.0</v>
      </c>
      <c r="AX191" s="275">
        <v>0.0</v>
      </c>
      <c r="AY191" s="554" t="str">
        <f t="shared" ref="AY191:BS191" si="771">IF(AD191 = 0, "", AD191)</f>
        <v>135</v>
      </c>
      <c r="AZ191" s="262" t="str">
        <f t="shared" si="771"/>
        <v/>
      </c>
      <c r="BA191" s="262" t="str">
        <f t="shared" si="771"/>
        <v/>
      </c>
      <c r="BB191" s="262" t="str">
        <f t="shared" si="771"/>
        <v/>
      </c>
      <c r="BC191" s="262" t="str">
        <f t="shared" si="771"/>
        <v/>
      </c>
      <c r="BD191" s="262" t="str">
        <f t="shared" si="771"/>
        <v/>
      </c>
      <c r="BE191" s="262" t="str">
        <f t="shared" si="771"/>
        <v/>
      </c>
      <c r="BF191" s="262" t="str">
        <f t="shared" si="771"/>
        <v/>
      </c>
      <c r="BG191" s="262" t="str">
        <f t="shared" si="771"/>
        <v/>
      </c>
      <c r="BH191" s="262" t="str">
        <f t="shared" si="771"/>
        <v/>
      </c>
      <c r="BI191" s="262" t="str">
        <f t="shared" si="771"/>
        <v/>
      </c>
      <c r="BJ191" s="262" t="str">
        <f t="shared" si="771"/>
        <v/>
      </c>
      <c r="BK191" s="262" t="str">
        <f t="shared" si="771"/>
        <v/>
      </c>
      <c r="BL191" s="262" t="str">
        <f t="shared" si="771"/>
        <v/>
      </c>
      <c r="BM191" s="262" t="str">
        <f t="shared" si="771"/>
        <v/>
      </c>
      <c r="BN191" s="262" t="str">
        <f t="shared" si="771"/>
        <v/>
      </c>
      <c r="BO191" s="262" t="str">
        <f t="shared" si="771"/>
        <v/>
      </c>
      <c r="BP191" s="262" t="str">
        <f t="shared" si="771"/>
        <v/>
      </c>
      <c r="BQ191" s="262" t="str">
        <f t="shared" si="771"/>
        <v/>
      </c>
      <c r="BR191" s="262" t="str">
        <f t="shared" si="771"/>
        <v/>
      </c>
      <c r="BS191" s="273" t="str">
        <f t="shared" si="771"/>
        <v/>
      </c>
      <c r="BT191" s="274" t="str">
        <f>$AY191*Assembly!Y$4+$AZ191*Assembly!Y$5+$BA191*Assembly!Y$6+$BB191*Assembly!Y$7+$BC191*Assembly!Y$8+$BD191*Assembly!Y$9+$BE191*Assembly!Y$10+$BF191*Assembly!Y$11+$BG191*Assembly!Y$12+$BH191*Assembly!Y$13+$BI191*Assembly!Y$14+$BJ191*Assembly!Y$15+$BK191*Assembly!Y$16+$BL191*Assembly!Y$17+$BM191*Assembly!Y$18+$BN191*Assembly!Y$19+$BO191*Assembly!Y$20+$BP191*Assembly!Y$21+$BQ191*Assembly!Y$22+$BR191*Assembly!Y$23+$BS191*Assembly!Y$24</f>
        <v>2,700</v>
      </c>
      <c r="BU191" s="275" t="str">
        <f t="shared" si="8"/>
        <v>173</v>
      </c>
      <c r="BV191" s="275" t="str">
        <f>$AY191*Assembly!AC$4+$AZ191*Assembly!AC$5+$BA191*Assembly!AC$6+$BB191*Assembly!AC$7+$BC191*Assembly!AC$8+$BD191*Assembly!AC$9+$BE191*Assembly!AC$10+$BF191*Assembly!AC$11+$BG191*Assembly!AC$12+$BH191*Assembly!AC$13+$BI191*Assembly!AC$14+$BJ191*Assembly!AC$15+$BK191*Assembly!AC$16+$BL191*Assembly!AC$17+$BM191*Assembly!AC$18+$BN191*Assembly!AC$19+$BO191*Assembly!AC$20+$BP191*Assembly!AC$21+$BQ191*Assembly!AC$22+$BR191*Assembly!AC$23+$BS191*Assembly!AC$24</f>
        <v>13,500</v>
      </c>
      <c r="BW191" s="276" t="str">
        <f t="shared" si="9"/>
        <v>5.00</v>
      </c>
      <c r="BX191" s="277" t="str">
        <f t="shared" si="10"/>
        <v>864</v>
      </c>
      <c r="BY191" s="278" t="str">
        <f t="shared" si="11"/>
        <v>78.1</v>
      </c>
      <c r="BZ191" s="275"/>
      <c r="CA191" s="275" t="str">
        <f>$AY191*Assembly!X$4+$AZ191*Assembly!X$5+$BA191*Assembly!X$6+$BB191*Assembly!X$7+$BC191*Assembly!X$8+$BD191*Assembly!X$9+$BE191*Assembly!X$10+$BF191*Assembly!X$11+$BG191*Assembly!X$12+$BH191*Assembly!X$13+$BI191*Assembly!X$14+$BJ191*Assembly!X$15+$BK191*Assembly!X$16+$BL191*Assembly!X$17+$BM191*Assembly!X$18+$BN191*Assembly!X$19+$BO191*Assembly!X$20+$BP191*Assembly!X$21+$BQ191*Assembly!X$22+$BR191*Assembly!X$23+$BS191*Assembly!X$24</f>
        <v>135</v>
      </c>
      <c r="CB191" s="275" t="str">
        <f t="shared" si="12"/>
        <v>21,000</v>
      </c>
      <c r="CC191" s="279" t="str">
        <f t="shared" si="13"/>
        <v>0.0210</v>
      </c>
      <c r="CD191" s="280" t="str">
        <f>$AY191*Assembly!AB$4+$AZ191*Assembly!AB$5+$BA191*Assembly!AB$6+$BB191*Assembly!AB$7+$BC191*Assembly!AB$8+$BD191*Assembly!AB$9+$BE191*Assembly!AB$10+$BF191*Assembly!AB$11+$BG191*Assembly!AB$12+$BH191*Assembly!AB$13+$BI191*Assembly!AB$14+$BJ191*Assembly!AB$15+$BK191*Assembly!AB$16+$BL191*Assembly!AB$17+$BM191*Assembly!AB$18+$BN191*Assembly!AB$19+$BO191*Assembly!AB$20+$BP191*Assembly!AB$21+$BQ191*Assembly!AB$22+$BR191*Assembly!AB$23+$BS191*Assembly!AB$24</f>
        <v>405</v>
      </c>
      <c r="CE191" s="318" t="str">
        <f>$AY191*Assembly!M$4+$AZ191*Assembly!M$5+$BA191*Assembly!M$6+$BB191*Assembly!M$7+$BC191*Assembly!M$8+$BD191*Assembly!M$9+$BE191*Assembly!M$10+$BF191*Assembly!M$11+$BG191*Assembly!M$12+$BH191*Assembly!M$13+$BI191*Assembly!M$14+$BJ191*Assembly!M$15+$BK191*Assembly!M$16+$BL191*Assembly!M$17+$BM191*Assembly!M$18+$BN191*Assembly!M$19+$BO191*Assembly!M$20+$BP191*Assembly!M$21+$BQ191*Assembly!M$22+$BR191*Assembly!M$23+$BS191*Assembly!M$24</f>
        <v>2,835</v>
      </c>
      <c r="CF191" s="318" t="str">
        <f>$AY191*Assembly!N$4+$AZ191*Assembly!N$5+$BA191*Assembly!N$6+$BB191*Assembly!N$7+$BC191*Assembly!N$8+$BD191*Assembly!N$9+$BE191*Assembly!N$10+$BF191*Assembly!N$11+$BG191*Assembly!N$12+$BH191*Assembly!N$13+$BI191*Assembly!N$14+$BJ191*Assembly!N$15+$BK191*Assembly!N$16+$BL191*Assembly!N$17+$BM191*Assembly!N$18+$BN191*Assembly!N$19+$BO191*Assembly!N$20+$BP191*Assembly!N$21+$BQ191*Assembly!N$22+$BR191*Assembly!N$23+$BS191*Assembly!N$24</f>
        <v>0</v>
      </c>
      <c r="CG191" s="318" t="str">
        <f>$AY191*Assembly!O$4+$AZ191*Assembly!O$5+$BA191*Assembly!O$6+$BB191*Assembly!O$7+$BC191*Assembly!O$8+$BD191*Assembly!O$9+$BE191*Assembly!O$10+$BF191*Assembly!O$11+$BG191*Assembly!O$12+$BH191*Assembly!O$13+$BI191*Assembly!O$14+$BJ191*Assembly!O$15+$BK191*Assembly!O$16+$BL191*Assembly!O$17+$BM191*Assembly!O$18+$BN191*Assembly!O$19+$BO191*Assembly!O$20+$BP191*Assembly!O$21+$BQ191*Assembly!O$22+$BR191*Assembly!O$23+$BS191*Assembly!O$24</f>
        <v>0</v>
      </c>
      <c r="CH191" s="316" t="str">
        <f>$AY191*Assembly!P$4+$AZ191*Assembly!P$5+$BA191*Assembly!P$6+$BB191*Assembly!P$7+$BC191*Assembly!P$8+$BD191*Assembly!P$9+$BE191*Assembly!P$10+$BF191*Assembly!P$11+$BG191*Assembly!P$12+$BH191*Assembly!P$13+$BI191*Assembly!P$14+$BJ191*Assembly!P$15+$BK191*Assembly!P$16+$BL191*Assembly!P$17+$BM191*Assembly!P$18+$BN191*Assembly!P$19+$BO191*Assembly!P$20+$BP191*Assembly!P$21+$BQ191*Assembly!P$22+$BR191*Assembly!P$23+$BS191*Assembly!P$24</f>
        <v>0</v>
      </c>
      <c r="CI191" s="316" t="str">
        <f>$AY191*Assembly!Q$4+$AZ191*Assembly!Q$5+$BA191*Assembly!Q$6+$BB191*Assembly!Q$7+$BC191*Assembly!Q$8+$BD191*Assembly!Q$9+$BE191*Assembly!Q$10+$BF191*Assembly!Q$11+$BG191*Assembly!Q$12+$BH191*Assembly!Q$13+$BI191*Assembly!Q$14+$BJ191*Assembly!Q$15+$BK191*Assembly!Q$16+$BL191*Assembly!Q$17+$BM191*Assembly!Q$18+$BN191*Assembly!Q$19+$BO191*Assembly!Q$20+$BP191*Assembly!Q$21+$BQ191*Assembly!Q$22+$BR191*Assembly!Q$23+$BS191*Assembly!Q$24</f>
        <v>0</v>
      </c>
      <c r="CJ191" s="318" t="str">
        <f>$AY191*Assembly!R$4+$AZ191*Assembly!R$5+$BA191*Assembly!R$6+$BB191*Assembly!R$7+$BC191*Assembly!R$8+$BD191*Assembly!R$9+$BE191*Assembly!R$10+$BF191*Assembly!R$11+$BG191*Assembly!R$12+$BH191*Assembly!R$13+$BI191*Assembly!R$14+$BJ191*Assembly!R$15+$BK191*Assembly!R$16+$BL191*Assembly!R$17+$BM191*Assembly!R$18+$BN191*Assembly!R$19+$BO191*Assembly!R$20+$BP191*Assembly!R$21+$BQ191*Assembly!R$22+$BR191*Assembly!R$23+$BS191*Assembly!R$24</f>
        <v>0</v>
      </c>
      <c r="CK191" s="316" t="str">
        <f>$AY191*Assembly!S$4+$AZ191*Assembly!S$5+$BA191*Assembly!S$6+$BB191*Assembly!S$7+$BC191*Assembly!S$8+$BD191*Assembly!S$9+$BE191*Assembly!S$10+$BF191*Assembly!S$11+$BG191*Assembly!S$12+$BH191*Assembly!S$13+$BI191*Assembly!S$14+$BJ191*Assembly!S$15+$BK191*Assembly!S$16+$BL191*Assembly!S$17+$BM191*Assembly!S$18+$BN191*Assembly!S$19+$BO191*Assembly!S$20+$BP191*Assembly!S$21+$BQ191*Assembly!S$22+$BR191*Assembly!S$23+$BS191*Assembly!S$24</f>
        <v>0</v>
      </c>
      <c r="CL191" s="316" t="str">
        <f>$AY191*Assembly!T$4+$AZ191*Assembly!T$5+$BA191*Assembly!T$6+$BB191*Assembly!T$7+$BC191*Assembly!T$8+$BD191*Assembly!T$9+$BE191*Assembly!T$10+$BF191*Assembly!T$11+$BG191*Assembly!T$12+$BH191*Assembly!T$13+$BI191*Assembly!T$14+$BJ191*Assembly!T$15+$BK191*Assembly!T$16+$BL191*Assembly!T$17+$BM191*Assembly!T$18+$BN191*Assembly!T$19+$BO191*Assembly!T$20+$BP191*Assembly!T$21+$BQ191*Assembly!T$22+$BR191*Assembly!T$23+$BS191*Assembly!T$24</f>
        <v>0</v>
      </c>
      <c r="CM191" s="316" t="str">
        <f>$AY191*Assembly!U$4+$AZ191*Assembly!U$5+$BA191*Assembly!U$6+$BB191*Assembly!U$7+$BC191*Assembly!U$8+$BD191*Assembly!U$9+$BE191*Assembly!U$10+$BF191*Assembly!U$11+$BG191*Assembly!U$12+$BH191*Assembly!U$13+$BI191*Assembly!U$14+$BJ191*Assembly!U$15+$BK191*Assembly!U$16+$BL191*Assembly!U$17+$BM191*Assembly!U$18+$BN191*Assembly!U$19+$BO191*Assembly!U$20+$BP191*Assembly!U$21+$BQ191*Assembly!U$22+$BR191*Assembly!U$23+$BS191*Assembly!U$24</f>
        <v>0</v>
      </c>
      <c r="CN191" s="318" t="str">
        <f>$AY191*Assembly!V$4+$AZ191*Assembly!V$5+$BA191*Assembly!V$6+$BB191*Assembly!V$7+$BC191*Assembly!V$8+$BD191*Assembly!V$9+$BE191*Assembly!V$10+$BF191*Assembly!V$11+$BG191*Assembly!V$12+$BH191*Assembly!V$13+$BI191*Assembly!V$14+$BJ191*Assembly!V$15+$BK191*Assembly!V$16+$BL191*Assembly!V$17+$BM191*Assembly!V$18+$BN191*Assembly!V$19+$BO191*Assembly!V$20+$BP191*Assembly!V$21+$BQ191*Assembly!V$22+$BR191*Assembly!V$23+$BS191*Assembly!V$24</f>
        <v>0</v>
      </c>
      <c r="CO191" s="318" t="str">
        <f>CE191*Refining!$F$3</f>
        <v>5,063</v>
      </c>
      <c r="CP191" s="318" t="str">
        <f>CF191*Refining!$F$4</f>
        <v>0</v>
      </c>
      <c r="CQ191" s="318" t="str">
        <f>CG191*Refining!$F$5</f>
        <v>0</v>
      </c>
      <c r="CR191" s="318" t="str">
        <f>CH191*Refining!$F$6</f>
        <v>0</v>
      </c>
      <c r="CS191" s="318" t="str">
        <f>CI191*Refining!$F$7</f>
        <v>0</v>
      </c>
      <c r="CT191" s="318" t="str">
        <f>CJ191*Refining!$F$8</f>
        <v>0</v>
      </c>
      <c r="CU191" s="318" t="str">
        <f>CK191*Refining!$F$9</f>
        <v>0</v>
      </c>
      <c r="CV191" s="318" t="str">
        <f>CL191*Refining!$F$10</f>
        <v>0</v>
      </c>
      <c r="CW191" s="318" t="str">
        <f>CM191*Refining!$F$11</f>
        <v>0</v>
      </c>
      <c r="CX191" s="318" t="str">
        <f>CN191*Refining!$F$12</f>
        <v>0</v>
      </c>
      <c r="CY191" s="285" t="str">
        <f t="shared" ref="CY191:DR191" si="772">IF(CE191 = 0, "", CE191)</f>
        <v>2,835</v>
      </c>
      <c r="CZ191" s="282" t="str">
        <f t="shared" si="772"/>
        <v/>
      </c>
      <c r="DA191" s="282" t="str">
        <f t="shared" si="772"/>
        <v/>
      </c>
      <c r="DB191" s="282" t="str">
        <f t="shared" si="772"/>
        <v/>
      </c>
      <c r="DC191" s="282" t="str">
        <f t="shared" si="772"/>
        <v/>
      </c>
      <c r="DD191" s="282" t="str">
        <f t="shared" si="772"/>
        <v/>
      </c>
      <c r="DE191" s="282" t="str">
        <f t="shared" si="772"/>
        <v/>
      </c>
      <c r="DF191" s="282" t="str">
        <f t="shared" si="772"/>
        <v/>
      </c>
      <c r="DG191" s="282" t="str">
        <f t="shared" si="772"/>
        <v/>
      </c>
      <c r="DH191" s="283" t="str">
        <f t="shared" si="772"/>
        <v/>
      </c>
      <c r="DI191" s="285" t="str">
        <f t="shared" si="772"/>
        <v>5,063</v>
      </c>
      <c r="DJ191" s="282" t="str">
        <f t="shared" si="772"/>
        <v/>
      </c>
      <c r="DK191" s="282" t="str">
        <f t="shared" si="772"/>
        <v/>
      </c>
      <c r="DL191" s="282" t="str">
        <f t="shared" si="772"/>
        <v/>
      </c>
      <c r="DM191" s="282" t="str">
        <f t="shared" si="772"/>
        <v/>
      </c>
      <c r="DN191" s="282" t="str">
        <f t="shared" si="772"/>
        <v/>
      </c>
      <c r="DO191" s="282" t="str">
        <f t="shared" si="772"/>
        <v/>
      </c>
      <c r="DP191" s="282" t="str">
        <f t="shared" si="772"/>
        <v/>
      </c>
      <c r="DQ191" s="282" t="str">
        <f t="shared" si="772"/>
        <v/>
      </c>
      <c r="DR191" s="283" t="str">
        <f t="shared" si="772"/>
        <v/>
      </c>
      <c r="DS191" s="285" t="str">
        <f t="shared" si="15"/>
        <v>2,835</v>
      </c>
      <c r="DT191" s="286" t="str">
        <f t="shared" si="16"/>
        <v>5,063</v>
      </c>
      <c r="DU191" s="275" t="str">
        <f>CY191*'Ores &amp; Ingots'!$C$3+CZ191*'Ores &amp; Ingots'!$C$4+DA191*'Ores &amp; Ingots'!$C$5+DB191*'Ores &amp; Ingots'!$C$6+DC191*'Ores &amp; Ingots'!$C$7+DD191*'Ores &amp; Ingots'!$C$8+DE191*'Ores &amp; Ingots'!$C$9+DF191*'Ores &amp; Ingots'!$C$10+DG191*'Ores &amp; Ingots'!$C$11+DH191*'Ores &amp; Ingots'!$C$12</f>
        <v>360</v>
      </c>
      <c r="DV191" s="275" t="str">
        <f>DI191*'Ores &amp; Ingots'!$B$3+DJ191*'Ores &amp; Ingots'!$B$4+DK191*'Ores &amp; Ingots'!$B$5+DL191*'Ores &amp; Ingots'!$B$6+DM191*'Ores &amp; Ingots'!$B$7+DN191*'Ores &amp; Ingots'!$B$8+DO191*'Ores &amp; Ingots'!$B$9+DP191*'Ores &amp; Ingots'!$B$10+DQ191*'Ores &amp; Ingots'!$B$11+DR191*'Ores &amp; Ingots'!$B$12</f>
        <v>1,873</v>
      </c>
      <c r="DW191" s="286" t="str">
        <f>CY191*Refining!$G$3+CZ191*Refining!$G$4+DA191*Refining!$G$5+DB191*Refining!$G$6+DC191*Refining!$G$7+DD191*Refining!$G$8+DE191*Refining!$G$9+DF191*Refining!$G$10+DG191*Refining!$G$11+DH191*Refining!$G$12</f>
        <v>195</v>
      </c>
      <c r="DX191" s="286" t="str">
        <f t="shared" si="17"/>
        <v>30,288</v>
      </c>
      <c r="DY191" s="287" t="str">
        <f t="shared" si="18"/>
        <v>0.0303</v>
      </c>
      <c r="DZ191" s="285" t="str">
        <f t="shared" si="19"/>
        <v>354</v>
      </c>
      <c r="EA191" s="288" t="str">
        <f t="shared" ref="EA191:EB191" si="773">DZ191/60</f>
        <v>5.9</v>
      </c>
      <c r="EB191" s="288" t="str">
        <f t="shared" si="773"/>
        <v>0.1</v>
      </c>
      <c r="EC191" s="545" t="str">
        <f t="shared" si="21"/>
        <v>0.00</v>
      </c>
      <c r="ED191" s="285" t="str">
        <f t="shared" si="22"/>
        <v>51,288</v>
      </c>
      <c r="EE191" s="288" t="str">
        <f t="shared" ref="EE191:EF191" si="774">ED191/1000</f>
        <v>51.3</v>
      </c>
      <c r="EF191" s="289" t="str">
        <f t="shared" si="774"/>
        <v>0.05</v>
      </c>
      <c r="EG191" s="546" t="str">
        <f t="shared" si="24"/>
        <v>0.0513</v>
      </c>
      <c r="EH191" s="225">
        <v>24.0</v>
      </c>
    </row>
    <row r="192" hidden="1">
      <c r="A192" s="323" t="s">
        <v>1045</v>
      </c>
      <c r="B192" s="192" t="s">
        <v>1046</v>
      </c>
      <c r="C192" s="193" t="s">
        <v>886</v>
      </c>
      <c r="D192" s="193">
        <v>1.0</v>
      </c>
      <c r="E192" s="193">
        <v>1.0</v>
      </c>
      <c r="F192" s="193">
        <v>1.0</v>
      </c>
      <c r="G192" s="324" t="str">
        <f t="shared" si="5"/>
        <v>15.6</v>
      </c>
      <c r="H192" s="325">
        <v>8.0</v>
      </c>
      <c r="I192" s="325">
        <v>20.0</v>
      </c>
      <c r="J192" s="325" t="str">
        <f>H192/Main!$D$9</f>
        <v>8</v>
      </c>
      <c r="K192" s="325" t="str">
        <f>I192/Main!$D$10</f>
        <v>20</v>
      </c>
      <c r="L192" s="325" t="str">
        <f t="shared" si="6"/>
        <v>2.5</v>
      </c>
      <c r="M192" s="325">
        <v>1.0</v>
      </c>
      <c r="N192" s="327"/>
      <c r="O192" s="327"/>
      <c r="P192" s="327"/>
      <c r="Q192" s="326"/>
      <c r="R192" s="327"/>
      <c r="S192" s="328"/>
      <c r="T192" s="328"/>
      <c r="U192" s="327"/>
      <c r="V192" s="327"/>
      <c r="W192" s="328"/>
      <c r="X192" s="328"/>
      <c r="Y192" s="327"/>
      <c r="Z192" s="327"/>
      <c r="AA192" s="327"/>
      <c r="AB192" s="327"/>
      <c r="AC192" s="339" t="s">
        <v>920</v>
      </c>
      <c r="AD192" s="306">
        <v>25.0</v>
      </c>
      <c r="AE192" s="208">
        <v>0.0</v>
      </c>
      <c r="AF192" s="208">
        <v>0.0</v>
      </c>
      <c r="AG192" s="208">
        <v>0.0</v>
      </c>
      <c r="AH192" s="208">
        <v>0.0</v>
      </c>
      <c r="AI192" s="208">
        <v>0.0</v>
      </c>
      <c r="AJ192" s="208">
        <v>0.0</v>
      </c>
      <c r="AK192" s="208">
        <v>0.0</v>
      </c>
      <c r="AL192" s="208">
        <v>0.0</v>
      </c>
      <c r="AM192" s="208">
        <v>0.0</v>
      </c>
      <c r="AN192" s="208">
        <v>0.0</v>
      </c>
      <c r="AO192" s="208">
        <v>0.0</v>
      </c>
      <c r="AP192" s="208">
        <v>0.0</v>
      </c>
      <c r="AQ192" s="208">
        <v>0.0</v>
      </c>
      <c r="AR192" s="208">
        <v>0.0</v>
      </c>
      <c r="AS192" s="208">
        <v>0.0</v>
      </c>
      <c r="AT192" s="208">
        <v>0.0</v>
      </c>
      <c r="AU192" s="208">
        <v>0.0</v>
      </c>
      <c r="AV192" s="208">
        <v>0.0</v>
      </c>
      <c r="AW192" s="208">
        <v>0.0</v>
      </c>
      <c r="AX192" s="208">
        <v>0.0</v>
      </c>
      <c r="AY192" s="552" t="str">
        <f t="shared" ref="AY192:BS192" si="775">IF(AD192 = 0, "", AD192)</f>
        <v>25</v>
      </c>
      <c r="AZ192" s="193" t="str">
        <f t="shared" si="775"/>
        <v/>
      </c>
      <c r="BA192" s="193" t="str">
        <f t="shared" si="775"/>
        <v/>
      </c>
      <c r="BB192" s="193" t="str">
        <f t="shared" si="775"/>
        <v/>
      </c>
      <c r="BC192" s="193" t="str">
        <f t="shared" si="775"/>
        <v/>
      </c>
      <c r="BD192" s="193" t="str">
        <f t="shared" si="775"/>
        <v/>
      </c>
      <c r="BE192" s="193" t="str">
        <f t="shared" si="775"/>
        <v/>
      </c>
      <c r="BF192" s="193" t="str">
        <f t="shared" si="775"/>
        <v/>
      </c>
      <c r="BG192" s="193" t="str">
        <f t="shared" si="775"/>
        <v/>
      </c>
      <c r="BH192" s="193" t="str">
        <f t="shared" si="775"/>
        <v/>
      </c>
      <c r="BI192" s="193" t="str">
        <f t="shared" si="775"/>
        <v/>
      </c>
      <c r="BJ192" s="193" t="str">
        <f t="shared" si="775"/>
        <v/>
      </c>
      <c r="BK192" s="193" t="str">
        <f t="shared" si="775"/>
        <v/>
      </c>
      <c r="BL192" s="193" t="str">
        <f t="shared" si="775"/>
        <v/>
      </c>
      <c r="BM192" s="193" t="str">
        <f t="shared" si="775"/>
        <v/>
      </c>
      <c r="BN192" s="193" t="str">
        <f t="shared" si="775"/>
        <v/>
      </c>
      <c r="BO192" s="193" t="str">
        <f t="shared" si="775"/>
        <v/>
      </c>
      <c r="BP192" s="193" t="str">
        <f t="shared" si="775"/>
        <v/>
      </c>
      <c r="BQ192" s="193" t="str">
        <f t="shared" si="775"/>
        <v/>
      </c>
      <c r="BR192" s="193" t="str">
        <f t="shared" si="775"/>
        <v/>
      </c>
      <c r="BS192" s="206" t="str">
        <f t="shared" si="775"/>
        <v/>
      </c>
      <c r="BT192" s="207" t="str">
        <f>$AY192*Assembly!Y$4+$AZ192*Assembly!Y$5+$BA192*Assembly!Y$6+$BB192*Assembly!Y$7+$BC192*Assembly!Y$8+$BD192*Assembly!Y$9+$BE192*Assembly!Y$10+$BF192*Assembly!Y$11+$BG192*Assembly!Y$12+$BH192*Assembly!Y$13+$BI192*Assembly!Y$14+$BJ192*Assembly!Y$15+$BK192*Assembly!Y$16+$BL192*Assembly!Y$17+$BM192*Assembly!Y$18+$BN192*Assembly!Y$19+$BO192*Assembly!Y$20+$BP192*Assembly!Y$21+$BQ192*Assembly!Y$22+$BR192*Assembly!Y$23+$BS192*Assembly!Y$24</f>
        <v>500</v>
      </c>
      <c r="BU192" s="208" t="str">
        <f t="shared" si="8"/>
        <v>32</v>
      </c>
      <c r="BV192" s="208" t="str">
        <f>$AY192*Assembly!AC$4+$AZ192*Assembly!AC$5+$BA192*Assembly!AC$6+$BB192*Assembly!AC$7+$BC192*Assembly!AC$8+$BD192*Assembly!AC$9+$BE192*Assembly!AC$10+$BF192*Assembly!AC$11+$BG192*Assembly!AC$12+$BH192*Assembly!AC$13+$BI192*Assembly!AC$14+$BJ192*Assembly!AC$15+$BK192*Assembly!AC$16+$BL192*Assembly!AC$17+$BM192*Assembly!AC$18+$BN192*Assembly!AC$19+$BO192*Assembly!AC$20+$BP192*Assembly!AC$21+$BQ192*Assembly!AC$22+$BR192*Assembly!AC$23+$BS192*Assembly!AC$24</f>
        <v>2,500</v>
      </c>
      <c r="BW192" s="209" t="str">
        <f t="shared" si="9"/>
        <v>5.00</v>
      </c>
      <c r="BX192" s="210" t="str">
        <f t="shared" si="10"/>
        <v>160</v>
      </c>
      <c r="BY192" s="211" t="str">
        <f t="shared" si="11"/>
        <v>78.1</v>
      </c>
      <c r="BZ192" s="208"/>
      <c r="CA192" s="208" t="str">
        <f>$AY192*Assembly!X$4+$AZ192*Assembly!X$5+$BA192*Assembly!X$6+$BB192*Assembly!X$7+$BC192*Assembly!X$8+$BD192*Assembly!X$9+$BE192*Assembly!X$10+$BF192*Assembly!X$11+$BG192*Assembly!X$12+$BH192*Assembly!X$13+$BI192*Assembly!X$14+$BJ192*Assembly!X$15+$BK192*Assembly!X$16+$BL192*Assembly!X$17+$BM192*Assembly!X$18+$BN192*Assembly!X$19+$BO192*Assembly!X$20+$BP192*Assembly!X$21+$BQ192*Assembly!X$22+$BR192*Assembly!X$23+$BS192*Assembly!X$24</f>
        <v>25</v>
      </c>
      <c r="CB192" s="208" t="str">
        <f t="shared" si="12"/>
        <v>3,889</v>
      </c>
      <c r="CC192" s="212" t="str">
        <f t="shared" si="13"/>
        <v>0.0039</v>
      </c>
      <c r="CD192" s="213" t="str">
        <f>$AY192*Assembly!AB$4+$AZ192*Assembly!AB$5+$BA192*Assembly!AB$6+$BB192*Assembly!AB$7+$BC192*Assembly!AB$8+$BD192*Assembly!AB$9+$BE192*Assembly!AB$10+$BF192*Assembly!AB$11+$BG192*Assembly!AB$12+$BH192*Assembly!AB$13+$BI192*Assembly!AB$14+$BJ192*Assembly!AB$15+$BK192*Assembly!AB$16+$BL192*Assembly!AB$17+$BM192*Assembly!AB$18+$BN192*Assembly!AB$19+$BO192*Assembly!AB$20+$BP192*Assembly!AB$21+$BQ192*Assembly!AB$22+$BR192*Assembly!AB$23+$BS192*Assembly!AB$24</f>
        <v>75</v>
      </c>
      <c r="CE192" s="326" t="str">
        <f>$AY192*Assembly!M$4+$AZ192*Assembly!M$5+$BA192*Assembly!M$6+$BB192*Assembly!M$7+$BC192*Assembly!M$8+$BD192*Assembly!M$9+$BE192*Assembly!M$10+$BF192*Assembly!M$11+$BG192*Assembly!M$12+$BH192*Assembly!M$13+$BI192*Assembly!M$14+$BJ192*Assembly!M$15+$BK192*Assembly!M$16+$BL192*Assembly!M$17+$BM192*Assembly!M$18+$BN192*Assembly!M$19+$BO192*Assembly!M$20+$BP192*Assembly!M$21+$BQ192*Assembly!M$22+$BR192*Assembly!M$23+$BS192*Assembly!M$24</f>
        <v>525</v>
      </c>
      <c r="CF192" s="326" t="str">
        <f>$AY192*Assembly!N$4+$AZ192*Assembly!N$5+$BA192*Assembly!N$6+$BB192*Assembly!N$7+$BC192*Assembly!N$8+$BD192*Assembly!N$9+$BE192*Assembly!N$10+$BF192*Assembly!N$11+$BG192*Assembly!N$12+$BH192*Assembly!N$13+$BI192*Assembly!N$14+$BJ192*Assembly!N$15+$BK192*Assembly!N$16+$BL192*Assembly!N$17+$BM192*Assembly!N$18+$BN192*Assembly!N$19+$BO192*Assembly!N$20+$BP192*Assembly!N$21+$BQ192*Assembly!N$22+$BR192*Assembly!N$23+$BS192*Assembly!N$24</f>
        <v>0</v>
      </c>
      <c r="CG192" s="326" t="str">
        <f>$AY192*Assembly!O$4+$AZ192*Assembly!O$5+$BA192*Assembly!O$6+$BB192*Assembly!O$7+$BC192*Assembly!O$8+$BD192*Assembly!O$9+$BE192*Assembly!O$10+$BF192*Assembly!O$11+$BG192*Assembly!O$12+$BH192*Assembly!O$13+$BI192*Assembly!O$14+$BJ192*Assembly!O$15+$BK192*Assembly!O$16+$BL192*Assembly!O$17+$BM192*Assembly!O$18+$BN192*Assembly!O$19+$BO192*Assembly!O$20+$BP192*Assembly!O$21+$BQ192*Assembly!O$22+$BR192*Assembly!O$23+$BS192*Assembly!O$24</f>
        <v>0</v>
      </c>
      <c r="CH192" s="325" t="str">
        <f>$AY192*Assembly!P$4+$AZ192*Assembly!P$5+$BA192*Assembly!P$6+$BB192*Assembly!P$7+$BC192*Assembly!P$8+$BD192*Assembly!P$9+$BE192*Assembly!P$10+$BF192*Assembly!P$11+$BG192*Assembly!P$12+$BH192*Assembly!P$13+$BI192*Assembly!P$14+$BJ192*Assembly!P$15+$BK192*Assembly!P$16+$BL192*Assembly!P$17+$BM192*Assembly!P$18+$BN192*Assembly!P$19+$BO192*Assembly!P$20+$BP192*Assembly!P$21+$BQ192*Assembly!P$22+$BR192*Assembly!P$23+$BS192*Assembly!P$24</f>
        <v>0</v>
      </c>
      <c r="CI192" s="325" t="str">
        <f>$AY192*Assembly!Q$4+$AZ192*Assembly!Q$5+$BA192*Assembly!Q$6+$BB192*Assembly!Q$7+$BC192*Assembly!Q$8+$BD192*Assembly!Q$9+$BE192*Assembly!Q$10+$BF192*Assembly!Q$11+$BG192*Assembly!Q$12+$BH192*Assembly!Q$13+$BI192*Assembly!Q$14+$BJ192*Assembly!Q$15+$BK192*Assembly!Q$16+$BL192*Assembly!Q$17+$BM192*Assembly!Q$18+$BN192*Assembly!Q$19+$BO192*Assembly!Q$20+$BP192*Assembly!Q$21+$BQ192*Assembly!Q$22+$BR192*Assembly!Q$23+$BS192*Assembly!Q$24</f>
        <v>0</v>
      </c>
      <c r="CJ192" s="326" t="str">
        <f>$AY192*Assembly!R$4+$AZ192*Assembly!R$5+$BA192*Assembly!R$6+$BB192*Assembly!R$7+$BC192*Assembly!R$8+$BD192*Assembly!R$9+$BE192*Assembly!R$10+$BF192*Assembly!R$11+$BG192*Assembly!R$12+$BH192*Assembly!R$13+$BI192*Assembly!R$14+$BJ192*Assembly!R$15+$BK192*Assembly!R$16+$BL192*Assembly!R$17+$BM192*Assembly!R$18+$BN192*Assembly!R$19+$BO192*Assembly!R$20+$BP192*Assembly!R$21+$BQ192*Assembly!R$22+$BR192*Assembly!R$23+$BS192*Assembly!R$24</f>
        <v>0</v>
      </c>
      <c r="CK192" s="325" t="str">
        <f>$AY192*Assembly!S$4+$AZ192*Assembly!S$5+$BA192*Assembly!S$6+$BB192*Assembly!S$7+$BC192*Assembly!S$8+$BD192*Assembly!S$9+$BE192*Assembly!S$10+$BF192*Assembly!S$11+$BG192*Assembly!S$12+$BH192*Assembly!S$13+$BI192*Assembly!S$14+$BJ192*Assembly!S$15+$BK192*Assembly!S$16+$BL192*Assembly!S$17+$BM192*Assembly!S$18+$BN192*Assembly!S$19+$BO192*Assembly!S$20+$BP192*Assembly!S$21+$BQ192*Assembly!S$22+$BR192*Assembly!S$23+$BS192*Assembly!S$24</f>
        <v>0</v>
      </c>
      <c r="CL192" s="325" t="str">
        <f>$AY192*Assembly!T$4+$AZ192*Assembly!T$5+$BA192*Assembly!T$6+$BB192*Assembly!T$7+$BC192*Assembly!T$8+$BD192*Assembly!T$9+$BE192*Assembly!T$10+$BF192*Assembly!T$11+$BG192*Assembly!T$12+$BH192*Assembly!T$13+$BI192*Assembly!T$14+$BJ192*Assembly!T$15+$BK192*Assembly!T$16+$BL192*Assembly!T$17+$BM192*Assembly!T$18+$BN192*Assembly!T$19+$BO192*Assembly!T$20+$BP192*Assembly!T$21+$BQ192*Assembly!T$22+$BR192*Assembly!T$23+$BS192*Assembly!T$24</f>
        <v>0</v>
      </c>
      <c r="CM192" s="325" t="str">
        <f>$AY192*Assembly!U$4+$AZ192*Assembly!U$5+$BA192*Assembly!U$6+$BB192*Assembly!U$7+$BC192*Assembly!U$8+$BD192*Assembly!U$9+$BE192*Assembly!U$10+$BF192*Assembly!U$11+$BG192*Assembly!U$12+$BH192*Assembly!U$13+$BI192*Assembly!U$14+$BJ192*Assembly!U$15+$BK192*Assembly!U$16+$BL192*Assembly!U$17+$BM192*Assembly!U$18+$BN192*Assembly!U$19+$BO192*Assembly!U$20+$BP192*Assembly!U$21+$BQ192*Assembly!U$22+$BR192*Assembly!U$23+$BS192*Assembly!U$24</f>
        <v>0</v>
      </c>
      <c r="CN192" s="326" t="str">
        <f>$AY192*Assembly!V$4+$AZ192*Assembly!V$5+$BA192*Assembly!V$6+$BB192*Assembly!V$7+$BC192*Assembly!V$8+$BD192*Assembly!V$9+$BE192*Assembly!V$10+$BF192*Assembly!V$11+$BG192*Assembly!V$12+$BH192*Assembly!V$13+$BI192*Assembly!V$14+$BJ192*Assembly!V$15+$BK192*Assembly!V$16+$BL192*Assembly!V$17+$BM192*Assembly!V$18+$BN192*Assembly!V$19+$BO192*Assembly!V$20+$BP192*Assembly!V$21+$BQ192*Assembly!V$22+$BR192*Assembly!V$23+$BS192*Assembly!V$24</f>
        <v>0</v>
      </c>
      <c r="CO192" s="326" t="str">
        <f>CE192*Refining!$F$3</f>
        <v>938</v>
      </c>
      <c r="CP192" s="326" t="str">
        <f>CF192*Refining!$F$4</f>
        <v>0</v>
      </c>
      <c r="CQ192" s="326" t="str">
        <f>CG192*Refining!$F$5</f>
        <v>0</v>
      </c>
      <c r="CR192" s="326" t="str">
        <f>CH192*Refining!$F$6</f>
        <v>0</v>
      </c>
      <c r="CS192" s="326" t="str">
        <f>CI192*Refining!$F$7</f>
        <v>0</v>
      </c>
      <c r="CT192" s="326" t="str">
        <f>CJ192*Refining!$F$8</f>
        <v>0</v>
      </c>
      <c r="CU192" s="326" t="str">
        <f>CK192*Refining!$F$9</f>
        <v>0</v>
      </c>
      <c r="CV192" s="326" t="str">
        <f>CL192*Refining!$F$10</f>
        <v>0</v>
      </c>
      <c r="CW192" s="326" t="str">
        <f>CM192*Refining!$F$11</f>
        <v>0</v>
      </c>
      <c r="CX192" s="326" t="str">
        <f>CN192*Refining!$F$12</f>
        <v>0</v>
      </c>
      <c r="CY192" s="218" t="str">
        <f t="shared" ref="CY192:DR192" si="776">IF(CE192 = 0, "", CE192)</f>
        <v>525</v>
      </c>
      <c r="CZ192" s="215" t="str">
        <f t="shared" si="776"/>
        <v/>
      </c>
      <c r="DA192" s="215" t="str">
        <f t="shared" si="776"/>
        <v/>
      </c>
      <c r="DB192" s="215" t="str">
        <f t="shared" si="776"/>
        <v/>
      </c>
      <c r="DC192" s="215" t="str">
        <f t="shared" si="776"/>
        <v/>
      </c>
      <c r="DD192" s="215" t="str">
        <f t="shared" si="776"/>
        <v/>
      </c>
      <c r="DE192" s="215" t="str">
        <f t="shared" si="776"/>
        <v/>
      </c>
      <c r="DF192" s="215" t="str">
        <f t="shared" si="776"/>
        <v/>
      </c>
      <c r="DG192" s="215" t="str">
        <f t="shared" si="776"/>
        <v/>
      </c>
      <c r="DH192" s="216" t="str">
        <f t="shared" si="776"/>
        <v/>
      </c>
      <c r="DI192" s="218" t="str">
        <f t="shared" si="776"/>
        <v>938</v>
      </c>
      <c r="DJ192" s="215" t="str">
        <f t="shared" si="776"/>
        <v/>
      </c>
      <c r="DK192" s="215" t="str">
        <f t="shared" si="776"/>
        <v/>
      </c>
      <c r="DL192" s="215" t="str">
        <f t="shared" si="776"/>
        <v/>
      </c>
      <c r="DM192" s="215" t="str">
        <f t="shared" si="776"/>
        <v/>
      </c>
      <c r="DN192" s="215" t="str">
        <f t="shared" si="776"/>
        <v/>
      </c>
      <c r="DO192" s="215" t="str">
        <f t="shared" si="776"/>
        <v/>
      </c>
      <c r="DP192" s="215" t="str">
        <f t="shared" si="776"/>
        <v/>
      </c>
      <c r="DQ192" s="215" t="str">
        <f t="shared" si="776"/>
        <v/>
      </c>
      <c r="DR192" s="216" t="str">
        <f t="shared" si="776"/>
        <v/>
      </c>
      <c r="DS192" s="218" t="str">
        <f t="shared" si="15"/>
        <v>525</v>
      </c>
      <c r="DT192" s="219" t="str">
        <f t="shared" si="16"/>
        <v>938</v>
      </c>
      <c r="DU192" s="208" t="str">
        <f>CY192*'Ores &amp; Ingots'!$C$3+CZ192*'Ores &amp; Ingots'!$C$4+DA192*'Ores &amp; Ingots'!$C$5+DB192*'Ores &amp; Ingots'!$C$6+DC192*'Ores &amp; Ingots'!$C$7+DD192*'Ores &amp; Ingots'!$C$8+DE192*'Ores &amp; Ingots'!$C$9+DF192*'Ores &amp; Ingots'!$C$10+DG192*'Ores &amp; Ingots'!$C$11+DH192*'Ores &amp; Ingots'!$C$12</f>
        <v>67</v>
      </c>
      <c r="DV192" s="208" t="str">
        <f>DI192*'Ores &amp; Ingots'!$B$3+DJ192*'Ores &amp; Ingots'!$B$4+DK192*'Ores &amp; Ingots'!$B$5+DL192*'Ores &amp; Ingots'!$B$6+DM192*'Ores &amp; Ingots'!$B$7+DN192*'Ores &amp; Ingots'!$B$8+DO192*'Ores &amp; Ingots'!$B$9+DP192*'Ores &amp; Ingots'!$B$10+DQ192*'Ores &amp; Ingots'!$B$11+DR192*'Ores &amp; Ingots'!$B$12</f>
        <v>347</v>
      </c>
      <c r="DW192" s="219" t="str">
        <f>CY192*Refining!$G$3+CZ192*Refining!$G$4+DA192*Refining!$G$5+DB192*Refining!$G$6+DC192*Refining!$G$7+DD192*Refining!$G$8+DE192*Refining!$G$9+DF192*Refining!$G$10+DG192*Refining!$G$11+DH192*Refining!$G$12</f>
        <v>36</v>
      </c>
      <c r="DX192" s="219" t="str">
        <f t="shared" si="17"/>
        <v>5,609</v>
      </c>
      <c r="DY192" s="220" t="str">
        <f t="shared" si="18"/>
        <v>0.0056</v>
      </c>
      <c r="DZ192" s="218" t="str">
        <f t="shared" si="19"/>
        <v>69</v>
      </c>
      <c r="EA192" s="221" t="str">
        <f t="shared" ref="EA192:EB192" si="777">DZ192/60</f>
        <v>1.2</v>
      </c>
      <c r="EB192" s="221" t="str">
        <f t="shared" si="777"/>
        <v>0.0</v>
      </c>
      <c r="EC192" s="541" t="str">
        <f t="shared" si="21"/>
        <v>0.00</v>
      </c>
      <c r="ED192" s="218" t="str">
        <f t="shared" si="22"/>
        <v>9,498</v>
      </c>
      <c r="EE192" s="221" t="str">
        <f t="shared" ref="EE192:EF192" si="778">ED192/1000</f>
        <v>9.5</v>
      </c>
      <c r="EF192" s="222" t="str">
        <f t="shared" si="778"/>
        <v>0.01</v>
      </c>
      <c r="EG192" s="542" t="str">
        <f t="shared" si="24"/>
        <v>0.0095</v>
      </c>
      <c r="EH192" s="225">
        <v>48.0</v>
      </c>
    </row>
    <row r="193" hidden="1">
      <c r="A193" s="33"/>
      <c r="B193" s="226" t="s">
        <v>1047</v>
      </c>
      <c r="C193" s="227" t="s">
        <v>886</v>
      </c>
      <c r="D193" s="227">
        <v>1.0</v>
      </c>
      <c r="E193" s="227">
        <v>1.0</v>
      </c>
      <c r="F193" s="227">
        <v>1.0</v>
      </c>
      <c r="G193" s="253" t="str">
        <f t="shared" si="5"/>
        <v>15.6</v>
      </c>
      <c r="H193" s="254">
        <v>5.0</v>
      </c>
      <c r="I193" s="254">
        <v>12.5</v>
      </c>
      <c r="J193" s="254" t="str">
        <f>H193/Main!$D$9</f>
        <v>5</v>
      </c>
      <c r="K193" s="254" t="str">
        <f>I193/Main!$D$10</f>
        <v>12.5</v>
      </c>
      <c r="L193" s="254" t="str">
        <f t="shared" si="6"/>
        <v>2.5</v>
      </c>
      <c r="M193" s="254">
        <v>1.0</v>
      </c>
      <c r="N193" s="255"/>
      <c r="O193" s="255"/>
      <c r="P193" s="255"/>
      <c r="Q193" s="256"/>
      <c r="R193" s="255"/>
      <c r="S193" s="257"/>
      <c r="T193" s="257"/>
      <c r="U193" s="255"/>
      <c r="V193" s="255"/>
      <c r="W193" s="350"/>
      <c r="X193" s="257"/>
      <c r="Y193" s="255"/>
      <c r="Z193" s="255"/>
      <c r="AA193" s="255"/>
      <c r="AB193" s="255"/>
      <c r="AC193" s="351" t="s">
        <v>18</v>
      </c>
      <c r="AD193" s="309">
        <v>13.0</v>
      </c>
      <c r="AE193" s="225">
        <v>0.0</v>
      </c>
      <c r="AF193" s="225">
        <v>0.0</v>
      </c>
      <c r="AG193" s="225">
        <v>0.0</v>
      </c>
      <c r="AH193" s="225">
        <v>0.0</v>
      </c>
      <c r="AI193" s="225">
        <v>0.0</v>
      </c>
      <c r="AJ193" s="225">
        <v>0.0</v>
      </c>
      <c r="AK193" s="225">
        <v>0.0</v>
      </c>
      <c r="AL193" s="225">
        <v>0.0</v>
      </c>
      <c r="AM193" s="225">
        <v>0.0</v>
      </c>
      <c r="AN193" s="225">
        <v>0.0</v>
      </c>
      <c r="AO193" s="225">
        <v>0.0</v>
      </c>
      <c r="AP193" s="225">
        <v>0.0</v>
      </c>
      <c r="AQ193" s="225">
        <v>0.0</v>
      </c>
      <c r="AR193" s="225">
        <v>0.0</v>
      </c>
      <c r="AS193" s="225">
        <v>0.0</v>
      </c>
      <c r="AT193" s="225">
        <v>0.0</v>
      </c>
      <c r="AU193" s="225">
        <v>0.0</v>
      </c>
      <c r="AV193" s="225">
        <v>0.0</v>
      </c>
      <c r="AW193" s="225">
        <v>0.0</v>
      </c>
      <c r="AX193" s="225">
        <v>0.0</v>
      </c>
      <c r="AY193" s="553" t="str">
        <f t="shared" ref="AY193:BS193" si="779">IF(AD193 = 0, "", AD193)</f>
        <v>13</v>
      </c>
      <c r="AZ193" s="227" t="str">
        <f t="shared" si="779"/>
        <v/>
      </c>
      <c r="BA193" s="227" t="str">
        <f t="shared" si="779"/>
        <v/>
      </c>
      <c r="BB193" s="227" t="str">
        <f t="shared" si="779"/>
        <v/>
      </c>
      <c r="BC193" s="227" t="str">
        <f t="shared" si="779"/>
        <v/>
      </c>
      <c r="BD193" s="227" t="str">
        <f t="shared" si="779"/>
        <v/>
      </c>
      <c r="BE193" s="227" t="str">
        <f t="shared" si="779"/>
        <v/>
      </c>
      <c r="BF193" s="227" t="str">
        <f t="shared" si="779"/>
        <v/>
      </c>
      <c r="BG193" s="227" t="str">
        <f t="shared" si="779"/>
        <v/>
      </c>
      <c r="BH193" s="227" t="str">
        <f t="shared" si="779"/>
        <v/>
      </c>
      <c r="BI193" s="227" t="str">
        <f t="shared" si="779"/>
        <v/>
      </c>
      <c r="BJ193" s="227" t="str">
        <f t="shared" si="779"/>
        <v/>
      </c>
      <c r="BK193" s="227" t="str">
        <f t="shared" si="779"/>
        <v/>
      </c>
      <c r="BL193" s="227" t="str">
        <f t="shared" si="779"/>
        <v/>
      </c>
      <c r="BM193" s="227" t="str">
        <f t="shared" si="779"/>
        <v/>
      </c>
      <c r="BN193" s="227" t="str">
        <f t="shared" si="779"/>
        <v/>
      </c>
      <c r="BO193" s="227" t="str">
        <f t="shared" si="779"/>
        <v/>
      </c>
      <c r="BP193" s="227" t="str">
        <f t="shared" si="779"/>
        <v/>
      </c>
      <c r="BQ193" s="227" t="str">
        <f t="shared" si="779"/>
        <v/>
      </c>
      <c r="BR193" s="227" t="str">
        <f t="shared" si="779"/>
        <v/>
      </c>
      <c r="BS193" s="238" t="str">
        <f t="shared" si="779"/>
        <v/>
      </c>
      <c r="BT193" s="239" t="str">
        <f>$AY193*Assembly!Y$4+$AZ193*Assembly!Y$5+$BA193*Assembly!Y$6+$BB193*Assembly!Y$7+$BC193*Assembly!Y$8+$BD193*Assembly!Y$9+$BE193*Assembly!Y$10+$BF193*Assembly!Y$11+$BG193*Assembly!Y$12+$BH193*Assembly!Y$13+$BI193*Assembly!Y$14+$BJ193*Assembly!Y$15+$BK193*Assembly!Y$16+$BL193*Assembly!Y$17+$BM193*Assembly!Y$18+$BN193*Assembly!Y$19+$BO193*Assembly!Y$20+$BP193*Assembly!Y$21+$BQ193*Assembly!Y$22+$BR193*Assembly!Y$23+$BS193*Assembly!Y$24</f>
        <v>260</v>
      </c>
      <c r="BU193" s="225" t="str">
        <f t="shared" si="8"/>
        <v>17</v>
      </c>
      <c r="BV193" s="225" t="str">
        <f>$AY193*Assembly!AC$4+$AZ193*Assembly!AC$5+$BA193*Assembly!AC$6+$BB193*Assembly!AC$7+$BC193*Assembly!AC$8+$BD193*Assembly!AC$9+$BE193*Assembly!AC$10+$BF193*Assembly!AC$11+$BG193*Assembly!AC$12+$BH193*Assembly!AC$13+$BI193*Assembly!AC$14+$BJ193*Assembly!AC$15+$BK193*Assembly!AC$16+$BL193*Assembly!AC$17+$BM193*Assembly!AC$18+$BN193*Assembly!AC$19+$BO193*Assembly!AC$20+$BP193*Assembly!AC$21+$BQ193*Assembly!AC$22+$BR193*Assembly!AC$23+$BS193*Assembly!AC$24</f>
        <v>1,300</v>
      </c>
      <c r="BW193" s="240" t="str">
        <f t="shared" si="9"/>
        <v>5.00</v>
      </c>
      <c r="BX193" s="241" t="str">
        <f t="shared" si="10"/>
        <v>83</v>
      </c>
      <c r="BY193" s="242" t="str">
        <f t="shared" si="11"/>
        <v>78.1</v>
      </c>
      <c r="BZ193" s="225"/>
      <c r="CA193" s="225" t="str">
        <f>$AY193*Assembly!X$4+$AZ193*Assembly!X$5+$BA193*Assembly!X$6+$BB193*Assembly!X$7+$BC193*Assembly!X$8+$BD193*Assembly!X$9+$BE193*Assembly!X$10+$BF193*Assembly!X$11+$BG193*Assembly!X$12+$BH193*Assembly!X$13+$BI193*Assembly!X$14+$BJ193*Assembly!X$15+$BK193*Assembly!X$16+$BL193*Assembly!X$17+$BM193*Assembly!X$18+$BN193*Assembly!X$19+$BO193*Assembly!X$20+$BP193*Assembly!X$21+$BQ193*Assembly!X$22+$BR193*Assembly!X$23+$BS193*Assembly!X$24</f>
        <v>13</v>
      </c>
      <c r="CB193" s="225" t="str">
        <f t="shared" si="12"/>
        <v>2,022</v>
      </c>
      <c r="CC193" s="223" t="str">
        <f t="shared" si="13"/>
        <v>0.0020</v>
      </c>
      <c r="CD193" s="243" t="str">
        <f>$AY193*Assembly!AB$4+$AZ193*Assembly!AB$5+$BA193*Assembly!AB$6+$BB193*Assembly!AB$7+$BC193*Assembly!AB$8+$BD193*Assembly!AB$9+$BE193*Assembly!AB$10+$BF193*Assembly!AB$11+$BG193*Assembly!AB$12+$BH193*Assembly!AB$13+$BI193*Assembly!AB$14+$BJ193*Assembly!AB$15+$BK193*Assembly!AB$16+$BL193*Assembly!AB$17+$BM193*Assembly!AB$18+$BN193*Assembly!AB$19+$BO193*Assembly!AB$20+$BP193*Assembly!AB$21+$BQ193*Assembly!AB$22+$BR193*Assembly!AB$23+$BS193*Assembly!AB$24</f>
        <v>39</v>
      </c>
      <c r="CE193" s="256" t="str">
        <f>$AY193*Assembly!M$4+$AZ193*Assembly!M$5+$BA193*Assembly!M$6+$BB193*Assembly!M$7+$BC193*Assembly!M$8+$BD193*Assembly!M$9+$BE193*Assembly!M$10+$BF193*Assembly!M$11+$BG193*Assembly!M$12+$BH193*Assembly!M$13+$BI193*Assembly!M$14+$BJ193*Assembly!M$15+$BK193*Assembly!M$16+$BL193*Assembly!M$17+$BM193*Assembly!M$18+$BN193*Assembly!M$19+$BO193*Assembly!M$20+$BP193*Assembly!M$21+$BQ193*Assembly!M$22+$BR193*Assembly!M$23+$BS193*Assembly!M$24</f>
        <v>273</v>
      </c>
      <c r="CF193" s="256" t="str">
        <f>$AY193*Assembly!N$4+$AZ193*Assembly!N$5+$BA193*Assembly!N$6+$BB193*Assembly!N$7+$BC193*Assembly!N$8+$BD193*Assembly!N$9+$BE193*Assembly!N$10+$BF193*Assembly!N$11+$BG193*Assembly!N$12+$BH193*Assembly!N$13+$BI193*Assembly!N$14+$BJ193*Assembly!N$15+$BK193*Assembly!N$16+$BL193*Assembly!N$17+$BM193*Assembly!N$18+$BN193*Assembly!N$19+$BO193*Assembly!N$20+$BP193*Assembly!N$21+$BQ193*Assembly!N$22+$BR193*Assembly!N$23+$BS193*Assembly!N$24</f>
        <v>0</v>
      </c>
      <c r="CG193" s="256" t="str">
        <f>$AY193*Assembly!O$4+$AZ193*Assembly!O$5+$BA193*Assembly!O$6+$BB193*Assembly!O$7+$BC193*Assembly!O$8+$BD193*Assembly!O$9+$BE193*Assembly!O$10+$BF193*Assembly!O$11+$BG193*Assembly!O$12+$BH193*Assembly!O$13+$BI193*Assembly!O$14+$BJ193*Assembly!O$15+$BK193*Assembly!O$16+$BL193*Assembly!O$17+$BM193*Assembly!O$18+$BN193*Assembly!O$19+$BO193*Assembly!O$20+$BP193*Assembly!O$21+$BQ193*Assembly!O$22+$BR193*Assembly!O$23+$BS193*Assembly!O$24</f>
        <v>0</v>
      </c>
      <c r="CH193" s="254" t="str">
        <f>$AY193*Assembly!P$4+$AZ193*Assembly!P$5+$BA193*Assembly!P$6+$BB193*Assembly!P$7+$BC193*Assembly!P$8+$BD193*Assembly!P$9+$BE193*Assembly!P$10+$BF193*Assembly!P$11+$BG193*Assembly!P$12+$BH193*Assembly!P$13+$BI193*Assembly!P$14+$BJ193*Assembly!P$15+$BK193*Assembly!P$16+$BL193*Assembly!P$17+$BM193*Assembly!P$18+$BN193*Assembly!P$19+$BO193*Assembly!P$20+$BP193*Assembly!P$21+$BQ193*Assembly!P$22+$BR193*Assembly!P$23+$BS193*Assembly!P$24</f>
        <v>0</v>
      </c>
      <c r="CI193" s="254" t="str">
        <f>$AY193*Assembly!Q$4+$AZ193*Assembly!Q$5+$BA193*Assembly!Q$6+$BB193*Assembly!Q$7+$BC193*Assembly!Q$8+$BD193*Assembly!Q$9+$BE193*Assembly!Q$10+$BF193*Assembly!Q$11+$BG193*Assembly!Q$12+$BH193*Assembly!Q$13+$BI193*Assembly!Q$14+$BJ193*Assembly!Q$15+$BK193*Assembly!Q$16+$BL193*Assembly!Q$17+$BM193*Assembly!Q$18+$BN193*Assembly!Q$19+$BO193*Assembly!Q$20+$BP193*Assembly!Q$21+$BQ193*Assembly!Q$22+$BR193*Assembly!Q$23+$BS193*Assembly!Q$24</f>
        <v>0</v>
      </c>
      <c r="CJ193" s="256" t="str">
        <f>$AY193*Assembly!R$4+$AZ193*Assembly!R$5+$BA193*Assembly!R$6+$BB193*Assembly!R$7+$BC193*Assembly!R$8+$BD193*Assembly!R$9+$BE193*Assembly!R$10+$BF193*Assembly!R$11+$BG193*Assembly!R$12+$BH193*Assembly!R$13+$BI193*Assembly!R$14+$BJ193*Assembly!R$15+$BK193*Assembly!R$16+$BL193*Assembly!R$17+$BM193*Assembly!R$18+$BN193*Assembly!R$19+$BO193*Assembly!R$20+$BP193*Assembly!R$21+$BQ193*Assembly!R$22+$BR193*Assembly!R$23+$BS193*Assembly!R$24</f>
        <v>0</v>
      </c>
      <c r="CK193" s="254" t="str">
        <f>$AY193*Assembly!S$4+$AZ193*Assembly!S$5+$BA193*Assembly!S$6+$BB193*Assembly!S$7+$BC193*Assembly!S$8+$BD193*Assembly!S$9+$BE193*Assembly!S$10+$BF193*Assembly!S$11+$BG193*Assembly!S$12+$BH193*Assembly!S$13+$BI193*Assembly!S$14+$BJ193*Assembly!S$15+$BK193*Assembly!S$16+$BL193*Assembly!S$17+$BM193*Assembly!S$18+$BN193*Assembly!S$19+$BO193*Assembly!S$20+$BP193*Assembly!S$21+$BQ193*Assembly!S$22+$BR193*Assembly!S$23+$BS193*Assembly!S$24</f>
        <v>0</v>
      </c>
      <c r="CL193" s="254" t="str">
        <f>$AY193*Assembly!T$4+$AZ193*Assembly!T$5+$BA193*Assembly!T$6+$BB193*Assembly!T$7+$BC193*Assembly!T$8+$BD193*Assembly!T$9+$BE193*Assembly!T$10+$BF193*Assembly!T$11+$BG193*Assembly!T$12+$BH193*Assembly!T$13+$BI193*Assembly!T$14+$BJ193*Assembly!T$15+$BK193*Assembly!T$16+$BL193*Assembly!T$17+$BM193*Assembly!T$18+$BN193*Assembly!T$19+$BO193*Assembly!T$20+$BP193*Assembly!T$21+$BQ193*Assembly!T$22+$BR193*Assembly!T$23+$BS193*Assembly!T$24</f>
        <v>0</v>
      </c>
      <c r="CM193" s="254" t="str">
        <f>$AY193*Assembly!U$4+$AZ193*Assembly!U$5+$BA193*Assembly!U$6+$BB193*Assembly!U$7+$BC193*Assembly!U$8+$BD193*Assembly!U$9+$BE193*Assembly!U$10+$BF193*Assembly!U$11+$BG193*Assembly!U$12+$BH193*Assembly!U$13+$BI193*Assembly!U$14+$BJ193*Assembly!U$15+$BK193*Assembly!U$16+$BL193*Assembly!U$17+$BM193*Assembly!U$18+$BN193*Assembly!U$19+$BO193*Assembly!U$20+$BP193*Assembly!U$21+$BQ193*Assembly!U$22+$BR193*Assembly!U$23+$BS193*Assembly!U$24</f>
        <v>0</v>
      </c>
      <c r="CN193" s="256" t="str">
        <f>$AY193*Assembly!V$4+$AZ193*Assembly!V$5+$BA193*Assembly!V$6+$BB193*Assembly!V$7+$BC193*Assembly!V$8+$BD193*Assembly!V$9+$BE193*Assembly!V$10+$BF193*Assembly!V$11+$BG193*Assembly!V$12+$BH193*Assembly!V$13+$BI193*Assembly!V$14+$BJ193*Assembly!V$15+$BK193*Assembly!V$16+$BL193*Assembly!V$17+$BM193*Assembly!V$18+$BN193*Assembly!V$19+$BO193*Assembly!V$20+$BP193*Assembly!V$21+$BQ193*Assembly!V$22+$BR193*Assembly!V$23+$BS193*Assembly!V$24</f>
        <v>0</v>
      </c>
      <c r="CO193" s="256" t="str">
        <f>CE193*Refining!$F$3</f>
        <v>488</v>
      </c>
      <c r="CP193" s="256" t="str">
        <f>CF193*Refining!$F$4</f>
        <v>0</v>
      </c>
      <c r="CQ193" s="256" t="str">
        <f>CG193*Refining!$F$5</f>
        <v>0</v>
      </c>
      <c r="CR193" s="256" t="str">
        <f>CH193*Refining!$F$6</f>
        <v>0</v>
      </c>
      <c r="CS193" s="256" t="str">
        <f>CI193*Refining!$F$7</f>
        <v>0</v>
      </c>
      <c r="CT193" s="256" t="str">
        <f>CJ193*Refining!$F$8</f>
        <v>0</v>
      </c>
      <c r="CU193" s="256" t="str">
        <f>CK193*Refining!$F$9</f>
        <v>0</v>
      </c>
      <c r="CV193" s="256" t="str">
        <f>CL193*Refining!$F$10</f>
        <v>0</v>
      </c>
      <c r="CW193" s="256" t="str">
        <f>CM193*Refining!$F$11</f>
        <v>0</v>
      </c>
      <c r="CX193" s="256" t="str">
        <f>CN193*Refining!$F$12</f>
        <v>0</v>
      </c>
      <c r="CY193" s="248" t="str">
        <f t="shared" ref="CY193:DR193" si="780">IF(CE193 = 0, "", CE193)</f>
        <v>273</v>
      </c>
      <c r="CZ193" s="245" t="str">
        <f t="shared" si="780"/>
        <v/>
      </c>
      <c r="DA193" s="245" t="str">
        <f t="shared" si="780"/>
        <v/>
      </c>
      <c r="DB193" s="245" t="str">
        <f t="shared" si="780"/>
        <v/>
      </c>
      <c r="DC193" s="245" t="str">
        <f t="shared" si="780"/>
        <v/>
      </c>
      <c r="DD193" s="245" t="str">
        <f t="shared" si="780"/>
        <v/>
      </c>
      <c r="DE193" s="245" t="str">
        <f t="shared" si="780"/>
        <v/>
      </c>
      <c r="DF193" s="245" t="str">
        <f t="shared" si="780"/>
        <v/>
      </c>
      <c r="DG193" s="245" t="str">
        <f t="shared" si="780"/>
        <v/>
      </c>
      <c r="DH193" s="246" t="str">
        <f t="shared" si="780"/>
        <v/>
      </c>
      <c r="DI193" s="248" t="str">
        <f t="shared" si="780"/>
        <v>488</v>
      </c>
      <c r="DJ193" s="245" t="str">
        <f t="shared" si="780"/>
        <v/>
      </c>
      <c r="DK193" s="245" t="str">
        <f t="shared" si="780"/>
        <v/>
      </c>
      <c r="DL193" s="245" t="str">
        <f t="shared" si="780"/>
        <v/>
      </c>
      <c r="DM193" s="245" t="str">
        <f t="shared" si="780"/>
        <v/>
      </c>
      <c r="DN193" s="245" t="str">
        <f t="shared" si="780"/>
        <v/>
      </c>
      <c r="DO193" s="245" t="str">
        <f t="shared" si="780"/>
        <v/>
      </c>
      <c r="DP193" s="245" t="str">
        <f t="shared" si="780"/>
        <v/>
      </c>
      <c r="DQ193" s="245" t="str">
        <f t="shared" si="780"/>
        <v/>
      </c>
      <c r="DR193" s="246" t="str">
        <f t="shared" si="780"/>
        <v/>
      </c>
      <c r="DS193" s="248" t="str">
        <f t="shared" si="15"/>
        <v>273</v>
      </c>
      <c r="DT193" s="249" t="str">
        <f t="shared" si="16"/>
        <v>488</v>
      </c>
      <c r="DU193" s="225" t="str">
        <f>CY193*'Ores &amp; Ingots'!$C$3+CZ193*'Ores &amp; Ingots'!$C$4+DA193*'Ores &amp; Ingots'!$C$5+DB193*'Ores &amp; Ingots'!$C$6+DC193*'Ores &amp; Ingots'!$C$7+DD193*'Ores &amp; Ingots'!$C$8+DE193*'Ores &amp; Ingots'!$C$9+DF193*'Ores &amp; Ingots'!$C$10+DG193*'Ores &amp; Ingots'!$C$11+DH193*'Ores &amp; Ingots'!$C$12</f>
        <v>35</v>
      </c>
      <c r="DV193" s="225" t="str">
        <f>DI193*'Ores &amp; Ingots'!$B$3+DJ193*'Ores &amp; Ingots'!$B$4+DK193*'Ores &amp; Ingots'!$B$5+DL193*'Ores &amp; Ingots'!$B$6+DM193*'Ores &amp; Ingots'!$B$7+DN193*'Ores &amp; Ingots'!$B$8+DO193*'Ores &amp; Ingots'!$B$9+DP193*'Ores &amp; Ingots'!$B$10+DQ193*'Ores &amp; Ingots'!$B$11+DR193*'Ores &amp; Ingots'!$B$12</f>
        <v>180</v>
      </c>
      <c r="DW193" s="249" t="str">
        <f>CY193*Refining!$G$3+CZ193*Refining!$G$4+DA193*Refining!$G$5+DB193*Refining!$G$6+DC193*Refining!$G$7+DD193*Refining!$G$8+DE193*Refining!$G$9+DF193*Refining!$G$10+DG193*Refining!$G$11+DH193*Refining!$G$12</f>
        <v>19</v>
      </c>
      <c r="DX193" s="249" t="str">
        <f t="shared" si="17"/>
        <v>2,917</v>
      </c>
      <c r="DY193" s="250" t="str">
        <f t="shared" si="18"/>
        <v>0.0029</v>
      </c>
      <c r="DZ193" s="248" t="str">
        <f t="shared" si="19"/>
        <v>37</v>
      </c>
      <c r="EA193" s="251" t="str">
        <f t="shared" ref="EA193:EB193" si="781">DZ193/60</f>
        <v>0.6</v>
      </c>
      <c r="EB193" s="251" t="str">
        <f t="shared" si="781"/>
        <v>0.0</v>
      </c>
      <c r="EC193" s="543" t="str">
        <f t="shared" si="21"/>
        <v>0.00</v>
      </c>
      <c r="ED193" s="248" t="str">
        <f t="shared" si="22"/>
        <v>4,939</v>
      </c>
      <c r="EE193" s="251" t="str">
        <f t="shared" ref="EE193:EF193" si="782">ED193/1000</f>
        <v>4.9</v>
      </c>
      <c r="EF193" s="252" t="str">
        <f t="shared" si="782"/>
        <v>0.00</v>
      </c>
      <c r="EG193" s="544" t="str">
        <f t="shared" si="24"/>
        <v>0.0049</v>
      </c>
      <c r="EH193" s="225">
        <v>32.0</v>
      </c>
    </row>
    <row r="194" hidden="1">
      <c r="A194" s="33"/>
      <c r="B194" s="226" t="s">
        <v>1048</v>
      </c>
      <c r="C194" s="227" t="s">
        <v>886</v>
      </c>
      <c r="D194" s="227">
        <v>1.0</v>
      </c>
      <c r="E194" s="227">
        <v>1.0</v>
      </c>
      <c r="F194" s="227">
        <v>1.0</v>
      </c>
      <c r="G194" s="228" t="str">
        <f t="shared" si="5"/>
        <v>15.6</v>
      </c>
      <c r="H194" s="229">
        <v>8.0</v>
      </c>
      <c r="I194" s="229">
        <v>20.0</v>
      </c>
      <c r="J194" s="229" t="str">
        <f>H194/Main!$D$9</f>
        <v>8</v>
      </c>
      <c r="K194" s="229" t="str">
        <f>I194/Main!$D$10</f>
        <v>20</v>
      </c>
      <c r="L194" s="229" t="str">
        <f t="shared" si="6"/>
        <v>2.5</v>
      </c>
      <c r="M194" s="229">
        <v>1.0</v>
      </c>
      <c r="N194" s="230"/>
      <c r="O194" s="230"/>
      <c r="P194" s="230"/>
      <c r="Q194" s="231"/>
      <c r="R194" s="230"/>
      <c r="S194" s="232"/>
      <c r="T194" s="232"/>
      <c r="U194" s="230"/>
      <c r="V194" s="230"/>
      <c r="W194" s="232"/>
      <c r="X194" s="232"/>
      <c r="Y194" s="230"/>
      <c r="Z194" s="230"/>
      <c r="AA194" s="230"/>
      <c r="AB194" s="230"/>
      <c r="AC194" s="334" t="s">
        <v>18</v>
      </c>
      <c r="AD194" s="309">
        <v>25.0</v>
      </c>
      <c r="AE194" s="225">
        <v>0.0</v>
      </c>
      <c r="AF194" s="225">
        <v>0.0</v>
      </c>
      <c r="AG194" s="225">
        <v>0.0</v>
      </c>
      <c r="AH194" s="225">
        <v>0.0</v>
      </c>
      <c r="AI194" s="225">
        <v>0.0</v>
      </c>
      <c r="AJ194" s="225">
        <v>0.0</v>
      </c>
      <c r="AK194" s="225">
        <v>0.0</v>
      </c>
      <c r="AL194" s="225">
        <v>0.0</v>
      </c>
      <c r="AM194" s="225">
        <v>0.0</v>
      </c>
      <c r="AN194" s="225">
        <v>0.0</v>
      </c>
      <c r="AO194" s="225">
        <v>0.0</v>
      </c>
      <c r="AP194" s="225">
        <v>0.0</v>
      </c>
      <c r="AQ194" s="225">
        <v>0.0</v>
      </c>
      <c r="AR194" s="225">
        <v>0.0</v>
      </c>
      <c r="AS194" s="225">
        <v>0.0</v>
      </c>
      <c r="AT194" s="225">
        <v>0.0</v>
      </c>
      <c r="AU194" s="225">
        <v>0.0</v>
      </c>
      <c r="AV194" s="225">
        <v>0.0</v>
      </c>
      <c r="AW194" s="225">
        <v>0.0</v>
      </c>
      <c r="AX194" s="225">
        <v>0.0</v>
      </c>
      <c r="AY194" s="553" t="str">
        <f t="shared" ref="AY194:BS194" si="783">IF(AD194 = 0, "", AD194)</f>
        <v>25</v>
      </c>
      <c r="AZ194" s="227" t="str">
        <f t="shared" si="783"/>
        <v/>
      </c>
      <c r="BA194" s="227" t="str">
        <f t="shared" si="783"/>
        <v/>
      </c>
      <c r="BB194" s="227" t="str">
        <f t="shared" si="783"/>
        <v/>
      </c>
      <c r="BC194" s="227" t="str">
        <f t="shared" si="783"/>
        <v/>
      </c>
      <c r="BD194" s="227" t="str">
        <f t="shared" si="783"/>
        <v/>
      </c>
      <c r="BE194" s="227" t="str">
        <f t="shared" si="783"/>
        <v/>
      </c>
      <c r="BF194" s="227" t="str">
        <f t="shared" si="783"/>
        <v/>
      </c>
      <c r="BG194" s="227" t="str">
        <f t="shared" si="783"/>
        <v/>
      </c>
      <c r="BH194" s="227" t="str">
        <f t="shared" si="783"/>
        <v/>
      </c>
      <c r="BI194" s="227" t="str">
        <f t="shared" si="783"/>
        <v/>
      </c>
      <c r="BJ194" s="227" t="str">
        <f t="shared" si="783"/>
        <v/>
      </c>
      <c r="BK194" s="227" t="str">
        <f t="shared" si="783"/>
        <v/>
      </c>
      <c r="BL194" s="227" t="str">
        <f t="shared" si="783"/>
        <v/>
      </c>
      <c r="BM194" s="227" t="str">
        <f t="shared" si="783"/>
        <v/>
      </c>
      <c r="BN194" s="227" t="str">
        <f t="shared" si="783"/>
        <v/>
      </c>
      <c r="BO194" s="227" t="str">
        <f t="shared" si="783"/>
        <v/>
      </c>
      <c r="BP194" s="227" t="str">
        <f t="shared" si="783"/>
        <v/>
      </c>
      <c r="BQ194" s="227" t="str">
        <f t="shared" si="783"/>
        <v/>
      </c>
      <c r="BR194" s="227" t="str">
        <f t="shared" si="783"/>
        <v/>
      </c>
      <c r="BS194" s="238" t="str">
        <f t="shared" si="783"/>
        <v/>
      </c>
      <c r="BT194" s="239" t="str">
        <f>$AY194*Assembly!Y$4+$AZ194*Assembly!Y$5+$BA194*Assembly!Y$6+$BB194*Assembly!Y$7+$BC194*Assembly!Y$8+$BD194*Assembly!Y$9+$BE194*Assembly!Y$10+$BF194*Assembly!Y$11+$BG194*Assembly!Y$12+$BH194*Assembly!Y$13+$BI194*Assembly!Y$14+$BJ194*Assembly!Y$15+$BK194*Assembly!Y$16+$BL194*Assembly!Y$17+$BM194*Assembly!Y$18+$BN194*Assembly!Y$19+$BO194*Assembly!Y$20+$BP194*Assembly!Y$21+$BQ194*Assembly!Y$22+$BR194*Assembly!Y$23+$BS194*Assembly!Y$24</f>
        <v>500</v>
      </c>
      <c r="BU194" s="225" t="str">
        <f t="shared" si="8"/>
        <v>32</v>
      </c>
      <c r="BV194" s="225" t="str">
        <f>$AY194*Assembly!AC$4+$AZ194*Assembly!AC$5+$BA194*Assembly!AC$6+$BB194*Assembly!AC$7+$BC194*Assembly!AC$8+$BD194*Assembly!AC$9+$BE194*Assembly!AC$10+$BF194*Assembly!AC$11+$BG194*Assembly!AC$12+$BH194*Assembly!AC$13+$BI194*Assembly!AC$14+$BJ194*Assembly!AC$15+$BK194*Assembly!AC$16+$BL194*Assembly!AC$17+$BM194*Assembly!AC$18+$BN194*Assembly!AC$19+$BO194*Assembly!AC$20+$BP194*Assembly!AC$21+$BQ194*Assembly!AC$22+$BR194*Assembly!AC$23+$BS194*Assembly!AC$24</f>
        <v>2,500</v>
      </c>
      <c r="BW194" s="240" t="str">
        <f t="shared" si="9"/>
        <v>5.00</v>
      </c>
      <c r="BX194" s="241" t="str">
        <f t="shared" si="10"/>
        <v>160</v>
      </c>
      <c r="BY194" s="242" t="str">
        <f t="shared" si="11"/>
        <v>78.1</v>
      </c>
      <c r="BZ194" s="225"/>
      <c r="CA194" s="225" t="str">
        <f>$AY194*Assembly!X$4+$AZ194*Assembly!X$5+$BA194*Assembly!X$6+$BB194*Assembly!X$7+$BC194*Assembly!X$8+$BD194*Assembly!X$9+$BE194*Assembly!X$10+$BF194*Assembly!X$11+$BG194*Assembly!X$12+$BH194*Assembly!X$13+$BI194*Assembly!X$14+$BJ194*Assembly!X$15+$BK194*Assembly!X$16+$BL194*Assembly!X$17+$BM194*Assembly!X$18+$BN194*Assembly!X$19+$BO194*Assembly!X$20+$BP194*Assembly!X$21+$BQ194*Assembly!X$22+$BR194*Assembly!X$23+$BS194*Assembly!X$24</f>
        <v>25</v>
      </c>
      <c r="CB194" s="225" t="str">
        <f t="shared" si="12"/>
        <v>3,889</v>
      </c>
      <c r="CC194" s="223" t="str">
        <f t="shared" si="13"/>
        <v>0.0039</v>
      </c>
      <c r="CD194" s="243" t="str">
        <f>$AY194*Assembly!AB$4+$AZ194*Assembly!AB$5+$BA194*Assembly!AB$6+$BB194*Assembly!AB$7+$BC194*Assembly!AB$8+$BD194*Assembly!AB$9+$BE194*Assembly!AB$10+$BF194*Assembly!AB$11+$BG194*Assembly!AB$12+$BH194*Assembly!AB$13+$BI194*Assembly!AB$14+$BJ194*Assembly!AB$15+$BK194*Assembly!AB$16+$BL194*Assembly!AB$17+$BM194*Assembly!AB$18+$BN194*Assembly!AB$19+$BO194*Assembly!AB$20+$BP194*Assembly!AB$21+$BQ194*Assembly!AB$22+$BR194*Assembly!AB$23+$BS194*Assembly!AB$24</f>
        <v>75</v>
      </c>
      <c r="CE194" s="231" t="str">
        <f>$AY194*Assembly!M$4+$AZ194*Assembly!M$5+$BA194*Assembly!M$6+$BB194*Assembly!M$7+$BC194*Assembly!M$8+$BD194*Assembly!M$9+$BE194*Assembly!M$10+$BF194*Assembly!M$11+$BG194*Assembly!M$12+$BH194*Assembly!M$13+$BI194*Assembly!M$14+$BJ194*Assembly!M$15+$BK194*Assembly!M$16+$BL194*Assembly!M$17+$BM194*Assembly!M$18+$BN194*Assembly!M$19+$BO194*Assembly!M$20+$BP194*Assembly!M$21+$BQ194*Assembly!M$22+$BR194*Assembly!M$23+$BS194*Assembly!M$24</f>
        <v>525</v>
      </c>
      <c r="CF194" s="231" t="str">
        <f>$AY194*Assembly!N$4+$AZ194*Assembly!N$5+$BA194*Assembly!N$6+$BB194*Assembly!N$7+$BC194*Assembly!N$8+$BD194*Assembly!N$9+$BE194*Assembly!N$10+$BF194*Assembly!N$11+$BG194*Assembly!N$12+$BH194*Assembly!N$13+$BI194*Assembly!N$14+$BJ194*Assembly!N$15+$BK194*Assembly!N$16+$BL194*Assembly!N$17+$BM194*Assembly!N$18+$BN194*Assembly!N$19+$BO194*Assembly!N$20+$BP194*Assembly!N$21+$BQ194*Assembly!N$22+$BR194*Assembly!N$23+$BS194*Assembly!N$24</f>
        <v>0</v>
      </c>
      <c r="CG194" s="231" t="str">
        <f>$AY194*Assembly!O$4+$AZ194*Assembly!O$5+$BA194*Assembly!O$6+$BB194*Assembly!O$7+$BC194*Assembly!O$8+$BD194*Assembly!O$9+$BE194*Assembly!O$10+$BF194*Assembly!O$11+$BG194*Assembly!O$12+$BH194*Assembly!O$13+$BI194*Assembly!O$14+$BJ194*Assembly!O$15+$BK194*Assembly!O$16+$BL194*Assembly!O$17+$BM194*Assembly!O$18+$BN194*Assembly!O$19+$BO194*Assembly!O$20+$BP194*Assembly!O$21+$BQ194*Assembly!O$22+$BR194*Assembly!O$23+$BS194*Assembly!O$24</f>
        <v>0</v>
      </c>
      <c r="CH194" s="229" t="str">
        <f>$AY194*Assembly!P$4+$AZ194*Assembly!P$5+$BA194*Assembly!P$6+$BB194*Assembly!P$7+$BC194*Assembly!P$8+$BD194*Assembly!P$9+$BE194*Assembly!P$10+$BF194*Assembly!P$11+$BG194*Assembly!P$12+$BH194*Assembly!P$13+$BI194*Assembly!P$14+$BJ194*Assembly!P$15+$BK194*Assembly!P$16+$BL194*Assembly!P$17+$BM194*Assembly!P$18+$BN194*Assembly!P$19+$BO194*Assembly!P$20+$BP194*Assembly!P$21+$BQ194*Assembly!P$22+$BR194*Assembly!P$23+$BS194*Assembly!P$24</f>
        <v>0</v>
      </c>
      <c r="CI194" s="229" t="str">
        <f>$AY194*Assembly!Q$4+$AZ194*Assembly!Q$5+$BA194*Assembly!Q$6+$BB194*Assembly!Q$7+$BC194*Assembly!Q$8+$BD194*Assembly!Q$9+$BE194*Assembly!Q$10+$BF194*Assembly!Q$11+$BG194*Assembly!Q$12+$BH194*Assembly!Q$13+$BI194*Assembly!Q$14+$BJ194*Assembly!Q$15+$BK194*Assembly!Q$16+$BL194*Assembly!Q$17+$BM194*Assembly!Q$18+$BN194*Assembly!Q$19+$BO194*Assembly!Q$20+$BP194*Assembly!Q$21+$BQ194*Assembly!Q$22+$BR194*Assembly!Q$23+$BS194*Assembly!Q$24</f>
        <v>0</v>
      </c>
      <c r="CJ194" s="231" t="str">
        <f>$AY194*Assembly!R$4+$AZ194*Assembly!R$5+$BA194*Assembly!R$6+$BB194*Assembly!R$7+$BC194*Assembly!R$8+$BD194*Assembly!R$9+$BE194*Assembly!R$10+$BF194*Assembly!R$11+$BG194*Assembly!R$12+$BH194*Assembly!R$13+$BI194*Assembly!R$14+$BJ194*Assembly!R$15+$BK194*Assembly!R$16+$BL194*Assembly!R$17+$BM194*Assembly!R$18+$BN194*Assembly!R$19+$BO194*Assembly!R$20+$BP194*Assembly!R$21+$BQ194*Assembly!R$22+$BR194*Assembly!R$23+$BS194*Assembly!R$24</f>
        <v>0</v>
      </c>
      <c r="CK194" s="229" t="str">
        <f>$AY194*Assembly!S$4+$AZ194*Assembly!S$5+$BA194*Assembly!S$6+$BB194*Assembly!S$7+$BC194*Assembly!S$8+$BD194*Assembly!S$9+$BE194*Assembly!S$10+$BF194*Assembly!S$11+$BG194*Assembly!S$12+$BH194*Assembly!S$13+$BI194*Assembly!S$14+$BJ194*Assembly!S$15+$BK194*Assembly!S$16+$BL194*Assembly!S$17+$BM194*Assembly!S$18+$BN194*Assembly!S$19+$BO194*Assembly!S$20+$BP194*Assembly!S$21+$BQ194*Assembly!S$22+$BR194*Assembly!S$23+$BS194*Assembly!S$24</f>
        <v>0</v>
      </c>
      <c r="CL194" s="229" t="str">
        <f>$AY194*Assembly!T$4+$AZ194*Assembly!T$5+$BA194*Assembly!T$6+$BB194*Assembly!T$7+$BC194*Assembly!T$8+$BD194*Assembly!T$9+$BE194*Assembly!T$10+$BF194*Assembly!T$11+$BG194*Assembly!T$12+$BH194*Assembly!T$13+$BI194*Assembly!T$14+$BJ194*Assembly!T$15+$BK194*Assembly!T$16+$BL194*Assembly!T$17+$BM194*Assembly!T$18+$BN194*Assembly!T$19+$BO194*Assembly!T$20+$BP194*Assembly!T$21+$BQ194*Assembly!T$22+$BR194*Assembly!T$23+$BS194*Assembly!T$24</f>
        <v>0</v>
      </c>
      <c r="CM194" s="229" t="str">
        <f>$AY194*Assembly!U$4+$AZ194*Assembly!U$5+$BA194*Assembly!U$6+$BB194*Assembly!U$7+$BC194*Assembly!U$8+$BD194*Assembly!U$9+$BE194*Assembly!U$10+$BF194*Assembly!U$11+$BG194*Assembly!U$12+$BH194*Assembly!U$13+$BI194*Assembly!U$14+$BJ194*Assembly!U$15+$BK194*Assembly!U$16+$BL194*Assembly!U$17+$BM194*Assembly!U$18+$BN194*Assembly!U$19+$BO194*Assembly!U$20+$BP194*Assembly!U$21+$BQ194*Assembly!U$22+$BR194*Assembly!U$23+$BS194*Assembly!U$24</f>
        <v>0</v>
      </c>
      <c r="CN194" s="231" t="str">
        <f>$AY194*Assembly!V$4+$AZ194*Assembly!V$5+$BA194*Assembly!V$6+$BB194*Assembly!V$7+$BC194*Assembly!V$8+$BD194*Assembly!V$9+$BE194*Assembly!V$10+$BF194*Assembly!V$11+$BG194*Assembly!V$12+$BH194*Assembly!V$13+$BI194*Assembly!V$14+$BJ194*Assembly!V$15+$BK194*Assembly!V$16+$BL194*Assembly!V$17+$BM194*Assembly!V$18+$BN194*Assembly!V$19+$BO194*Assembly!V$20+$BP194*Assembly!V$21+$BQ194*Assembly!V$22+$BR194*Assembly!V$23+$BS194*Assembly!V$24</f>
        <v>0</v>
      </c>
      <c r="CO194" s="231" t="str">
        <f>CE194*Refining!$F$3</f>
        <v>938</v>
      </c>
      <c r="CP194" s="231" t="str">
        <f>CF194*Refining!$F$4</f>
        <v>0</v>
      </c>
      <c r="CQ194" s="231" t="str">
        <f>CG194*Refining!$F$5</f>
        <v>0</v>
      </c>
      <c r="CR194" s="231" t="str">
        <f>CH194*Refining!$F$6</f>
        <v>0</v>
      </c>
      <c r="CS194" s="231" t="str">
        <f>CI194*Refining!$F$7</f>
        <v>0</v>
      </c>
      <c r="CT194" s="231" t="str">
        <f>CJ194*Refining!$F$8</f>
        <v>0</v>
      </c>
      <c r="CU194" s="231" t="str">
        <f>CK194*Refining!$F$9</f>
        <v>0</v>
      </c>
      <c r="CV194" s="231" t="str">
        <f>CL194*Refining!$F$10</f>
        <v>0</v>
      </c>
      <c r="CW194" s="231" t="str">
        <f>CM194*Refining!$F$11</f>
        <v>0</v>
      </c>
      <c r="CX194" s="231" t="str">
        <f>CN194*Refining!$F$12</f>
        <v>0</v>
      </c>
      <c r="CY194" s="248" t="str">
        <f t="shared" ref="CY194:DR194" si="784">IF(CE194 = 0, "", CE194)</f>
        <v>525</v>
      </c>
      <c r="CZ194" s="245" t="str">
        <f t="shared" si="784"/>
        <v/>
      </c>
      <c r="DA194" s="245" t="str">
        <f t="shared" si="784"/>
        <v/>
      </c>
      <c r="DB194" s="245" t="str">
        <f t="shared" si="784"/>
        <v/>
      </c>
      <c r="DC194" s="245" t="str">
        <f t="shared" si="784"/>
        <v/>
      </c>
      <c r="DD194" s="245" t="str">
        <f t="shared" si="784"/>
        <v/>
      </c>
      <c r="DE194" s="245" t="str">
        <f t="shared" si="784"/>
        <v/>
      </c>
      <c r="DF194" s="245" t="str">
        <f t="shared" si="784"/>
        <v/>
      </c>
      <c r="DG194" s="245" t="str">
        <f t="shared" si="784"/>
        <v/>
      </c>
      <c r="DH194" s="246" t="str">
        <f t="shared" si="784"/>
        <v/>
      </c>
      <c r="DI194" s="248" t="str">
        <f t="shared" si="784"/>
        <v>938</v>
      </c>
      <c r="DJ194" s="245" t="str">
        <f t="shared" si="784"/>
        <v/>
      </c>
      <c r="DK194" s="245" t="str">
        <f t="shared" si="784"/>
        <v/>
      </c>
      <c r="DL194" s="245" t="str">
        <f t="shared" si="784"/>
        <v/>
      </c>
      <c r="DM194" s="245" t="str">
        <f t="shared" si="784"/>
        <v/>
      </c>
      <c r="DN194" s="245" t="str">
        <f t="shared" si="784"/>
        <v/>
      </c>
      <c r="DO194" s="245" t="str">
        <f t="shared" si="784"/>
        <v/>
      </c>
      <c r="DP194" s="245" t="str">
        <f t="shared" si="784"/>
        <v/>
      </c>
      <c r="DQ194" s="245" t="str">
        <f t="shared" si="784"/>
        <v/>
      </c>
      <c r="DR194" s="246" t="str">
        <f t="shared" si="784"/>
        <v/>
      </c>
      <c r="DS194" s="248" t="str">
        <f t="shared" si="15"/>
        <v>525</v>
      </c>
      <c r="DT194" s="249" t="str">
        <f t="shared" si="16"/>
        <v>938</v>
      </c>
      <c r="DU194" s="225" t="str">
        <f>CY194*'Ores &amp; Ingots'!$C$3+CZ194*'Ores &amp; Ingots'!$C$4+DA194*'Ores &amp; Ingots'!$C$5+DB194*'Ores &amp; Ingots'!$C$6+DC194*'Ores &amp; Ingots'!$C$7+DD194*'Ores &amp; Ingots'!$C$8+DE194*'Ores &amp; Ingots'!$C$9+DF194*'Ores &amp; Ingots'!$C$10+DG194*'Ores &amp; Ingots'!$C$11+DH194*'Ores &amp; Ingots'!$C$12</f>
        <v>67</v>
      </c>
      <c r="DV194" s="225" t="str">
        <f>DI194*'Ores &amp; Ingots'!$B$3+DJ194*'Ores &amp; Ingots'!$B$4+DK194*'Ores &amp; Ingots'!$B$5+DL194*'Ores &amp; Ingots'!$B$6+DM194*'Ores &amp; Ingots'!$B$7+DN194*'Ores &amp; Ingots'!$B$8+DO194*'Ores &amp; Ingots'!$B$9+DP194*'Ores &amp; Ingots'!$B$10+DQ194*'Ores &amp; Ingots'!$B$11+DR194*'Ores &amp; Ingots'!$B$12</f>
        <v>347</v>
      </c>
      <c r="DW194" s="249" t="str">
        <f>CY194*Refining!$G$3+CZ194*Refining!$G$4+DA194*Refining!$G$5+DB194*Refining!$G$6+DC194*Refining!$G$7+DD194*Refining!$G$8+DE194*Refining!$G$9+DF194*Refining!$G$10+DG194*Refining!$G$11+DH194*Refining!$G$12</f>
        <v>36</v>
      </c>
      <c r="DX194" s="249" t="str">
        <f t="shared" si="17"/>
        <v>5,609</v>
      </c>
      <c r="DY194" s="250" t="str">
        <f t="shared" si="18"/>
        <v>0.0056</v>
      </c>
      <c r="DZ194" s="248" t="str">
        <f t="shared" si="19"/>
        <v>69</v>
      </c>
      <c r="EA194" s="251" t="str">
        <f t="shared" ref="EA194:EB194" si="785">DZ194/60</f>
        <v>1.2</v>
      </c>
      <c r="EB194" s="251" t="str">
        <f t="shared" si="785"/>
        <v>0.0</v>
      </c>
      <c r="EC194" s="543" t="str">
        <f t="shared" si="21"/>
        <v>0.00</v>
      </c>
      <c r="ED194" s="248" t="str">
        <f t="shared" si="22"/>
        <v>9,498</v>
      </c>
      <c r="EE194" s="251" t="str">
        <f t="shared" ref="EE194:EF194" si="786">ED194/1000</f>
        <v>9.5</v>
      </c>
      <c r="EF194" s="252" t="str">
        <f t="shared" si="786"/>
        <v>0.01</v>
      </c>
      <c r="EG194" s="544" t="str">
        <f t="shared" si="24"/>
        <v>0.0095</v>
      </c>
      <c r="EH194" s="225">
        <v>48.0</v>
      </c>
    </row>
    <row r="195" hidden="1">
      <c r="A195" s="33"/>
      <c r="B195" s="226" t="s">
        <v>1049</v>
      </c>
      <c r="C195" s="227" t="s">
        <v>886</v>
      </c>
      <c r="D195" s="227">
        <v>1.0</v>
      </c>
      <c r="E195" s="227">
        <v>1.0</v>
      </c>
      <c r="F195" s="227">
        <v>1.0</v>
      </c>
      <c r="G195" s="253" t="str">
        <f t="shared" si="5"/>
        <v>15.6</v>
      </c>
      <c r="H195" s="254">
        <v>5.0</v>
      </c>
      <c r="I195" s="254">
        <v>12.5</v>
      </c>
      <c r="J195" s="254" t="str">
        <f>H195/Main!$D$9</f>
        <v>5</v>
      </c>
      <c r="K195" s="254" t="str">
        <f>I195/Main!$D$10</f>
        <v>12.5</v>
      </c>
      <c r="L195" s="254" t="str">
        <f t="shared" si="6"/>
        <v>2.5</v>
      </c>
      <c r="M195" s="254">
        <v>1.0</v>
      </c>
      <c r="N195" s="255"/>
      <c r="O195" s="255"/>
      <c r="P195" s="255"/>
      <c r="Q195" s="256"/>
      <c r="R195" s="255"/>
      <c r="S195" s="257"/>
      <c r="T195" s="257"/>
      <c r="U195" s="255"/>
      <c r="V195" s="255"/>
      <c r="W195" s="350"/>
      <c r="X195" s="257"/>
      <c r="Y195" s="255"/>
      <c r="Z195" s="255"/>
      <c r="AA195" s="255"/>
      <c r="AB195" s="255"/>
      <c r="AC195" s="351" t="s">
        <v>18</v>
      </c>
      <c r="AD195" s="309">
        <v>13.0</v>
      </c>
      <c r="AE195" s="225">
        <v>0.0</v>
      </c>
      <c r="AF195" s="225">
        <v>0.0</v>
      </c>
      <c r="AG195" s="225">
        <v>0.0</v>
      </c>
      <c r="AH195" s="225">
        <v>0.0</v>
      </c>
      <c r="AI195" s="225">
        <v>0.0</v>
      </c>
      <c r="AJ195" s="225">
        <v>0.0</v>
      </c>
      <c r="AK195" s="225">
        <v>0.0</v>
      </c>
      <c r="AL195" s="225">
        <v>0.0</v>
      </c>
      <c r="AM195" s="225">
        <v>0.0</v>
      </c>
      <c r="AN195" s="225">
        <v>0.0</v>
      </c>
      <c r="AO195" s="225">
        <v>0.0</v>
      </c>
      <c r="AP195" s="225">
        <v>0.0</v>
      </c>
      <c r="AQ195" s="225">
        <v>0.0</v>
      </c>
      <c r="AR195" s="225">
        <v>0.0</v>
      </c>
      <c r="AS195" s="225">
        <v>0.0</v>
      </c>
      <c r="AT195" s="225">
        <v>0.0</v>
      </c>
      <c r="AU195" s="225">
        <v>0.0</v>
      </c>
      <c r="AV195" s="225">
        <v>0.0</v>
      </c>
      <c r="AW195" s="225">
        <v>0.0</v>
      </c>
      <c r="AX195" s="225">
        <v>0.0</v>
      </c>
      <c r="AY195" s="553" t="str">
        <f t="shared" ref="AY195:BS195" si="787">IF(AD195 = 0, "", AD195)</f>
        <v>13</v>
      </c>
      <c r="AZ195" s="227" t="str">
        <f t="shared" si="787"/>
        <v/>
      </c>
      <c r="BA195" s="227" t="str">
        <f t="shared" si="787"/>
        <v/>
      </c>
      <c r="BB195" s="227" t="str">
        <f t="shared" si="787"/>
        <v/>
      </c>
      <c r="BC195" s="227" t="str">
        <f t="shared" si="787"/>
        <v/>
      </c>
      <c r="BD195" s="227" t="str">
        <f t="shared" si="787"/>
        <v/>
      </c>
      <c r="BE195" s="227" t="str">
        <f t="shared" si="787"/>
        <v/>
      </c>
      <c r="BF195" s="227" t="str">
        <f t="shared" si="787"/>
        <v/>
      </c>
      <c r="BG195" s="227" t="str">
        <f t="shared" si="787"/>
        <v/>
      </c>
      <c r="BH195" s="227" t="str">
        <f t="shared" si="787"/>
        <v/>
      </c>
      <c r="BI195" s="227" t="str">
        <f t="shared" si="787"/>
        <v/>
      </c>
      <c r="BJ195" s="227" t="str">
        <f t="shared" si="787"/>
        <v/>
      </c>
      <c r="BK195" s="227" t="str">
        <f t="shared" si="787"/>
        <v/>
      </c>
      <c r="BL195" s="227" t="str">
        <f t="shared" si="787"/>
        <v/>
      </c>
      <c r="BM195" s="227" t="str">
        <f t="shared" si="787"/>
        <v/>
      </c>
      <c r="BN195" s="227" t="str">
        <f t="shared" si="787"/>
        <v/>
      </c>
      <c r="BO195" s="227" t="str">
        <f t="shared" si="787"/>
        <v/>
      </c>
      <c r="BP195" s="227" t="str">
        <f t="shared" si="787"/>
        <v/>
      </c>
      <c r="BQ195" s="227" t="str">
        <f t="shared" si="787"/>
        <v/>
      </c>
      <c r="BR195" s="227" t="str">
        <f t="shared" si="787"/>
        <v/>
      </c>
      <c r="BS195" s="238" t="str">
        <f t="shared" si="787"/>
        <v/>
      </c>
      <c r="BT195" s="239" t="str">
        <f>$AY195*Assembly!Y$4+$AZ195*Assembly!Y$5+$BA195*Assembly!Y$6+$BB195*Assembly!Y$7+$BC195*Assembly!Y$8+$BD195*Assembly!Y$9+$BE195*Assembly!Y$10+$BF195*Assembly!Y$11+$BG195*Assembly!Y$12+$BH195*Assembly!Y$13+$BI195*Assembly!Y$14+$BJ195*Assembly!Y$15+$BK195*Assembly!Y$16+$BL195*Assembly!Y$17+$BM195*Assembly!Y$18+$BN195*Assembly!Y$19+$BO195*Assembly!Y$20+$BP195*Assembly!Y$21+$BQ195*Assembly!Y$22+$BR195*Assembly!Y$23+$BS195*Assembly!Y$24</f>
        <v>260</v>
      </c>
      <c r="BU195" s="225" t="str">
        <f t="shared" si="8"/>
        <v>17</v>
      </c>
      <c r="BV195" s="225" t="str">
        <f>$AY195*Assembly!AC$4+$AZ195*Assembly!AC$5+$BA195*Assembly!AC$6+$BB195*Assembly!AC$7+$BC195*Assembly!AC$8+$BD195*Assembly!AC$9+$BE195*Assembly!AC$10+$BF195*Assembly!AC$11+$BG195*Assembly!AC$12+$BH195*Assembly!AC$13+$BI195*Assembly!AC$14+$BJ195*Assembly!AC$15+$BK195*Assembly!AC$16+$BL195*Assembly!AC$17+$BM195*Assembly!AC$18+$BN195*Assembly!AC$19+$BO195*Assembly!AC$20+$BP195*Assembly!AC$21+$BQ195*Assembly!AC$22+$BR195*Assembly!AC$23+$BS195*Assembly!AC$24</f>
        <v>1,300</v>
      </c>
      <c r="BW195" s="240" t="str">
        <f t="shared" si="9"/>
        <v>5.00</v>
      </c>
      <c r="BX195" s="241" t="str">
        <f t="shared" si="10"/>
        <v>83</v>
      </c>
      <c r="BY195" s="242" t="str">
        <f t="shared" si="11"/>
        <v>78.1</v>
      </c>
      <c r="BZ195" s="225"/>
      <c r="CA195" s="225" t="str">
        <f>$AY195*Assembly!X$4+$AZ195*Assembly!X$5+$BA195*Assembly!X$6+$BB195*Assembly!X$7+$BC195*Assembly!X$8+$BD195*Assembly!X$9+$BE195*Assembly!X$10+$BF195*Assembly!X$11+$BG195*Assembly!X$12+$BH195*Assembly!X$13+$BI195*Assembly!X$14+$BJ195*Assembly!X$15+$BK195*Assembly!X$16+$BL195*Assembly!X$17+$BM195*Assembly!X$18+$BN195*Assembly!X$19+$BO195*Assembly!X$20+$BP195*Assembly!X$21+$BQ195*Assembly!X$22+$BR195*Assembly!X$23+$BS195*Assembly!X$24</f>
        <v>13</v>
      </c>
      <c r="CB195" s="225" t="str">
        <f t="shared" si="12"/>
        <v>2,022</v>
      </c>
      <c r="CC195" s="223" t="str">
        <f t="shared" si="13"/>
        <v>0.0020</v>
      </c>
      <c r="CD195" s="243" t="str">
        <f>$AY195*Assembly!AB$4+$AZ195*Assembly!AB$5+$BA195*Assembly!AB$6+$BB195*Assembly!AB$7+$BC195*Assembly!AB$8+$BD195*Assembly!AB$9+$BE195*Assembly!AB$10+$BF195*Assembly!AB$11+$BG195*Assembly!AB$12+$BH195*Assembly!AB$13+$BI195*Assembly!AB$14+$BJ195*Assembly!AB$15+$BK195*Assembly!AB$16+$BL195*Assembly!AB$17+$BM195*Assembly!AB$18+$BN195*Assembly!AB$19+$BO195*Assembly!AB$20+$BP195*Assembly!AB$21+$BQ195*Assembly!AB$22+$BR195*Assembly!AB$23+$BS195*Assembly!AB$24</f>
        <v>39</v>
      </c>
      <c r="CE195" s="256" t="str">
        <f>$AY195*Assembly!M$4+$AZ195*Assembly!M$5+$BA195*Assembly!M$6+$BB195*Assembly!M$7+$BC195*Assembly!M$8+$BD195*Assembly!M$9+$BE195*Assembly!M$10+$BF195*Assembly!M$11+$BG195*Assembly!M$12+$BH195*Assembly!M$13+$BI195*Assembly!M$14+$BJ195*Assembly!M$15+$BK195*Assembly!M$16+$BL195*Assembly!M$17+$BM195*Assembly!M$18+$BN195*Assembly!M$19+$BO195*Assembly!M$20+$BP195*Assembly!M$21+$BQ195*Assembly!M$22+$BR195*Assembly!M$23+$BS195*Assembly!M$24</f>
        <v>273</v>
      </c>
      <c r="CF195" s="256" t="str">
        <f>$AY195*Assembly!N$4+$AZ195*Assembly!N$5+$BA195*Assembly!N$6+$BB195*Assembly!N$7+$BC195*Assembly!N$8+$BD195*Assembly!N$9+$BE195*Assembly!N$10+$BF195*Assembly!N$11+$BG195*Assembly!N$12+$BH195*Assembly!N$13+$BI195*Assembly!N$14+$BJ195*Assembly!N$15+$BK195*Assembly!N$16+$BL195*Assembly!N$17+$BM195*Assembly!N$18+$BN195*Assembly!N$19+$BO195*Assembly!N$20+$BP195*Assembly!N$21+$BQ195*Assembly!N$22+$BR195*Assembly!N$23+$BS195*Assembly!N$24</f>
        <v>0</v>
      </c>
      <c r="CG195" s="256" t="str">
        <f>$AY195*Assembly!O$4+$AZ195*Assembly!O$5+$BA195*Assembly!O$6+$BB195*Assembly!O$7+$BC195*Assembly!O$8+$BD195*Assembly!O$9+$BE195*Assembly!O$10+$BF195*Assembly!O$11+$BG195*Assembly!O$12+$BH195*Assembly!O$13+$BI195*Assembly!O$14+$BJ195*Assembly!O$15+$BK195*Assembly!O$16+$BL195*Assembly!O$17+$BM195*Assembly!O$18+$BN195*Assembly!O$19+$BO195*Assembly!O$20+$BP195*Assembly!O$21+$BQ195*Assembly!O$22+$BR195*Assembly!O$23+$BS195*Assembly!O$24</f>
        <v>0</v>
      </c>
      <c r="CH195" s="254" t="str">
        <f>$AY195*Assembly!P$4+$AZ195*Assembly!P$5+$BA195*Assembly!P$6+$BB195*Assembly!P$7+$BC195*Assembly!P$8+$BD195*Assembly!P$9+$BE195*Assembly!P$10+$BF195*Assembly!P$11+$BG195*Assembly!P$12+$BH195*Assembly!P$13+$BI195*Assembly!P$14+$BJ195*Assembly!P$15+$BK195*Assembly!P$16+$BL195*Assembly!P$17+$BM195*Assembly!P$18+$BN195*Assembly!P$19+$BO195*Assembly!P$20+$BP195*Assembly!P$21+$BQ195*Assembly!P$22+$BR195*Assembly!P$23+$BS195*Assembly!P$24</f>
        <v>0</v>
      </c>
      <c r="CI195" s="254" t="str">
        <f>$AY195*Assembly!Q$4+$AZ195*Assembly!Q$5+$BA195*Assembly!Q$6+$BB195*Assembly!Q$7+$BC195*Assembly!Q$8+$BD195*Assembly!Q$9+$BE195*Assembly!Q$10+$BF195*Assembly!Q$11+$BG195*Assembly!Q$12+$BH195*Assembly!Q$13+$BI195*Assembly!Q$14+$BJ195*Assembly!Q$15+$BK195*Assembly!Q$16+$BL195*Assembly!Q$17+$BM195*Assembly!Q$18+$BN195*Assembly!Q$19+$BO195*Assembly!Q$20+$BP195*Assembly!Q$21+$BQ195*Assembly!Q$22+$BR195*Assembly!Q$23+$BS195*Assembly!Q$24</f>
        <v>0</v>
      </c>
      <c r="CJ195" s="256" t="str">
        <f>$AY195*Assembly!R$4+$AZ195*Assembly!R$5+$BA195*Assembly!R$6+$BB195*Assembly!R$7+$BC195*Assembly!R$8+$BD195*Assembly!R$9+$BE195*Assembly!R$10+$BF195*Assembly!R$11+$BG195*Assembly!R$12+$BH195*Assembly!R$13+$BI195*Assembly!R$14+$BJ195*Assembly!R$15+$BK195*Assembly!R$16+$BL195*Assembly!R$17+$BM195*Assembly!R$18+$BN195*Assembly!R$19+$BO195*Assembly!R$20+$BP195*Assembly!R$21+$BQ195*Assembly!R$22+$BR195*Assembly!R$23+$BS195*Assembly!R$24</f>
        <v>0</v>
      </c>
      <c r="CK195" s="254" t="str">
        <f>$AY195*Assembly!S$4+$AZ195*Assembly!S$5+$BA195*Assembly!S$6+$BB195*Assembly!S$7+$BC195*Assembly!S$8+$BD195*Assembly!S$9+$BE195*Assembly!S$10+$BF195*Assembly!S$11+$BG195*Assembly!S$12+$BH195*Assembly!S$13+$BI195*Assembly!S$14+$BJ195*Assembly!S$15+$BK195*Assembly!S$16+$BL195*Assembly!S$17+$BM195*Assembly!S$18+$BN195*Assembly!S$19+$BO195*Assembly!S$20+$BP195*Assembly!S$21+$BQ195*Assembly!S$22+$BR195*Assembly!S$23+$BS195*Assembly!S$24</f>
        <v>0</v>
      </c>
      <c r="CL195" s="254" t="str">
        <f>$AY195*Assembly!T$4+$AZ195*Assembly!T$5+$BA195*Assembly!T$6+$BB195*Assembly!T$7+$BC195*Assembly!T$8+$BD195*Assembly!T$9+$BE195*Assembly!T$10+$BF195*Assembly!T$11+$BG195*Assembly!T$12+$BH195*Assembly!T$13+$BI195*Assembly!T$14+$BJ195*Assembly!T$15+$BK195*Assembly!T$16+$BL195*Assembly!T$17+$BM195*Assembly!T$18+$BN195*Assembly!T$19+$BO195*Assembly!T$20+$BP195*Assembly!T$21+$BQ195*Assembly!T$22+$BR195*Assembly!T$23+$BS195*Assembly!T$24</f>
        <v>0</v>
      </c>
      <c r="CM195" s="254" t="str">
        <f>$AY195*Assembly!U$4+$AZ195*Assembly!U$5+$BA195*Assembly!U$6+$BB195*Assembly!U$7+$BC195*Assembly!U$8+$BD195*Assembly!U$9+$BE195*Assembly!U$10+$BF195*Assembly!U$11+$BG195*Assembly!U$12+$BH195*Assembly!U$13+$BI195*Assembly!U$14+$BJ195*Assembly!U$15+$BK195*Assembly!U$16+$BL195*Assembly!U$17+$BM195*Assembly!U$18+$BN195*Assembly!U$19+$BO195*Assembly!U$20+$BP195*Assembly!U$21+$BQ195*Assembly!U$22+$BR195*Assembly!U$23+$BS195*Assembly!U$24</f>
        <v>0</v>
      </c>
      <c r="CN195" s="256" t="str">
        <f>$AY195*Assembly!V$4+$AZ195*Assembly!V$5+$BA195*Assembly!V$6+$BB195*Assembly!V$7+$BC195*Assembly!V$8+$BD195*Assembly!V$9+$BE195*Assembly!V$10+$BF195*Assembly!V$11+$BG195*Assembly!V$12+$BH195*Assembly!V$13+$BI195*Assembly!V$14+$BJ195*Assembly!V$15+$BK195*Assembly!V$16+$BL195*Assembly!V$17+$BM195*Assembly!V$18+$BN195*Assembly!V$19+$BO195*Assembly!V$20+$BP195*Assembly!V$21+$BQ195*Assembly!V$22+$BR195*Assembly!V$23+$BS195*Assembly!V$24</f>
        <v>0</v>
      </c>
      <c r="CO195" s="256" t="str">
        <f>CE195*Refining!$F$3</f>
        <v>488</v>
      </c>
      <c r="CP195" s="256" t="str">
        <f>CF195*Refining!$F$4</f>
        <v>0</v>
      </c>
      <c r="CQ195" s="256" t="str">
        <f>CG195*Refining!$F$5</f>
        <v>0</v>
      </c>
      <c r="CR195" s="256" t="str">
        <f>CH195*Refining!$F$6</f>
        <v>0</v>
      </c>
      <c r="CS195" s="256" t="str">
        <f>CI195*Refining!$F$7</f>
        <v>0</v>
      </c>
      <c r="CT195" s="256" t="str">
        <f>CJ195*Refining!$F$8</f>
        <v>0</v>
      </c>
      <c r="CU195" s="256" t="str">
        <f>CK195*Refining!$F$9</f>
        <v>0</v>
      </c>
      <c r="CV195" s="256" t="str">
        <f>CL195*Refining!$F$10</f>
        <v>0</v>
      </c>
      <c r="CW195" s="256" t="str">
        <f>CM195*Refining!$F$11</f>
        <v>0</v>
      </c>
      <c r="CX195" s="256" t="str">
        <f>CN195*Refining!$F$12</f>
        <v>0</v>
      </c>
      <c r="CY195" s="248" t="str">
        <f t="shared" ref="CY195:DR195" si="788">IF(CE195 = 0, "", CE195)</f>
        <v>273</v>
      </c>
      <c r="CZ195" s="245" t="str">
        <f t="shared" si="788"/>
        <v/>
      </c>
      <c r="DA195" s="245" t="str">
        <f t="shared" si="788"/>
        <v/>
      </c>
      <c r="DB195" s="245" t="str">
        <f t="shared" si="788"/>
        <v/>
      </c>
      <c r="DC195" s="245" t="str">
        <f t="shared" si="788"/>
        <v/>
      </c>
      <c r="DD195" s="245" t="str">
        <f t="shared" si="788"/>
        <v/>
      </c>
      <c r="DE195" s="245" t="str">
        <f t="shared" si="788"/>
        <v/>
      </c>
      <c r="DF195" s="245" t="str">
        <f t="shared" si="788"/>
        <v/>
      </c>
      <c r="DG195" s="245" t="str">
        <f t="shared" si="788"/>
        <v/>
      </c>
      <c r="DH195" s="246" t="str">
        <f t="shared" si="788"/>
        <v/>
      </c>
      <c r="DI195" s="248" t="str">
        <f t="shared" si="788"/>
        <v>488</v>
      </c>
      <c r="DJ195" s="245" t="str">
        <f t="shared" si="788"/>
        <v/>
      </c>
      <c r="DK195" s="245" t="str">
        <f t="shared" si="788"/>
        <v/>
      </c>
      <c r="DL195" s="245" t="str">
        <f t="shared" si="788"/>
        <v/>
      </c>
      <c r="DM195" s="245" t="str">
        <f t="shared" si="788"/>
        <v/>
      </c>
      <c r="DN195" s="245" t="str">
        <f t="shared" si="788"/>
        <v/>
      </c>
      <c r="DO195" s="245" t="str">
        <f t="shared" si="788"/>
        <v/>
      </c>
      <c r="DP195" s="245" t="str">
        <f t="shared" si="788"/>
        <v/>
      </c>
      <c r="DQ195" s="245" t="str">
        <f t="shared" si="788"/>
        <v/>
      </c>
      <c r="DR195" s="246" t="str">
        <f t="shared" si="788"/>
        <v/>
      </c>
      <c r="DS195" s="248" t="str">
        <f t="shared" si="15"/>
        <v>273</v>
      </c>
      <c r="DT195" s="249" t="str">
        <f t="shared" si="16"/>
        <v>488</v>
      </c>
      <c r="DU195" s="225" t="str">
        <f>CY195*'Ores &amp; Ingots'!$C$3+CZ195*'Ores &amp; Ingots'!$C$4+DA195*'Ores &amp; Ingots'!$C$5+DB195*'Ores &amp; Ingots'!$C$6+DC195*'Ores &amp; Ingots'!$C$7+DD195*'Ores &amp; Ingots'!$C$8+DE195*'Ores &amp; Ingots'!$C$9+DF195*'Ores &amp; Ingots'!$C$10+DG195*'Ores &amp; Ingots'!$C$11+DH195*'Ores &amp; Ingots'!$C$12</f>
        <v>35</v>
      </c>
      <c r="DV195" s="225" t="str">
        <f>DI195*'Ores &amp; Ingots'!$B$3+DJ195*'Ores &amp; Ingots'!$B$4+DK195*'Ores &amp; Ingots'!$B$5+DL195*'Ores &amp; Ingots'!$B$6+DM195*'Ores &amp; Ingots'!$B$7+DN195*'Ores &amp; Ingots'!$B$8+DO195*'Ores &amp; Ingots'!$B$9+DP195*'Ores &amp; Ingots'!$B$10+DQ195*'Ores &amp; Ingots'!$B$11+DR195*'Ores &amp; Ingots'!$B$12</f>
        <v>180</v>
      </c>
      <c r="DW195" s="249" t="str">
        <f>CY195*Refining!$G$3+CZ195*Refining!$G$4+DA195*Refining!$G$5+DB195*Refining!$G$6+DC195*Refining!$G$7+DD195*Refining!$G$8+DE195*Refining!$G$9+DF195*Refining!$G$10+DG195*Refining!$G$11+DH195*Refining!$G$12</f>
        <v>19</v>
      </c>
      <c r="DX195" s="249" t="str">
        <f t="shared" si="17"/>
        <v>2,917</v>
      </c>
      <c r="DY195" s="250" t="str">
        <f t="shared" si="18"/>
        <v>0.0029</v>
      </c>
      <c r="DZ195" s="248" t="str">
        <f t="shared" si="19"/>
        <v>37</v>
      </c>
      <c r="EA195" s="251" t="str">
        <f t="shared" ref="EA195:EB195" si="789">DZ195/60</f>
        <v>0.6</v>
      </c>
      <c r="EB195" s="251" t="str">
        <f t="shared" si="789"/>
        <v>0.0</v>
      </c>
      <c r="EC195" s="543" t="str">
        <f t="shared" si="21"/>
        <v>0.00</v>
      </c>
      <c r="ED195" s="248" t="str">
        <f t="shared" si="22"/>
        <v>4,939</v>
      </c>
      <c r="EE195" s="251" t="str">
        <f t="shared" ref="EE195:EF195" si="790">ED195/1000</f>
        <v>4.9</v>
      </c>
      <c r="EF195" s="252" t="str">
        <f t="shared" si="790"/>
        <v>0.00</v>
      </c>
      <c r="EG195" s="544" t="str">
        <f t="shared" si="24"/>
        <v>0.0049</v>
      </c>
      <c r="EH195" s="225" t="s">
        <v>12</v>
      </c>
    </row>
    <row r="196" hidden="1">
      <c r="A196" s="33"/>
      <c r="B196" s="336" t="s">
        <v>1050</v>
      </c>
      <c r="C196" s="227" t="s">
        <v>886</v>
      </c>
      <c r="D196" s="227">
        <v>1.0</v>
      </c>
      <c r="E196" s="227">
        <v>1.0</v>
      </c>
      <c r="F196" s="227">
        <v>1.0</v>
      </c>
      <c r="G196" s="228" t="str">
        <f t="shared" si="5"/>
        <v>15.6</v>
      </c>
      <c r="H196" s="229">
        <v>8.0</v>
      </c>
      <c r="I196" s="229">
        <v>20.0</v>
      </c>
      <c r="J196" s="229" t="str">
        <f>H196/Main!$D$9</f>
        <v>8</v>
      </c>
      <c r="K196" s="229" t="str">
        <f>I196/Main!$D$10</f>
        <v>20</v>
      </c>
      <c r="L196" s="229" t="str">
        <f t="shared" si="6"/>
        <v>2.5</v>
      </c>
      <c r="M196" s="229">
        <v>1.0</v>
      </c>
      <c r="N196" s="230"/>
      <c r="O196" s="230"/>
      <c r="P196" s="230"/>
      <c r="Q196" s="231"/>
      <c r="R196" s="230"/>
      <c r="S196" s="232"/>
      <c r="T196" s="232"/>
      <c r="U196" s="230"/>
      <c r="V196" s="230"/>
      <c r="W196" s="232"/>
      <c r="X196" s="232"/>
      <c r="Y196" s="230"/>
      <c r="Z196" s="230"/>
      <c r="AA196" s="230"/>
      <c r="AB196" s="230"/>
      <c r="AC196" s="334" t="s">
        <v>12</v>
      </c>
      <c r="AD196" s="309">
        <v>19.0</v>
      </c>
      <c r="AE196" s="225">
        <v>0.0</v>
      </c>
      <c r="AF196" s="225">
        <v>0.0</v>
      </c>
      <c r="AG196" s="225">
        <v>0.0</v>
      </c>
      <c r="AH196" s="225">
        <v>0.0</v>
      </c>
      <c r="AI196" s="225">
        <v>0.0</v>
      </c>
      <c r="AJ196" s="225">
        <v>0.0</v>
      </c>
      <c r="AK196" s="225">
        <v>0.0</v>
      </c>
      <c r="AL196" s="225">
        <v>0.0</v>
      </c>
      <c r="AM196" s="225">
        <v>0.0</v>
      </c>
      <c r="AN196" s="225">
        <v>0.0</v>
      </c>
      <c r="AO196" s="225">
        <v>0.0</v>
      </c>
      <c r="AP196" s="225">
        <v>0.0</v>
      </c>
      <c r="AQ196" s="225">
        <v>0.0</v>
      </c>
      <c r="AR196" s="225">
        <v>0.0</v>
      </c>
      <c r="AS196" s="225">
        <v>0.0</v>
      </c>
      <c r="AT196" s="225">
        <v>0.0</v>
      </c>
      <c r="AU196" s="225">
        <v>0.0</v>
      </c>
      <c r="AV196" s="225">
        <v>0.0</v>
      </c>
      <c r="AW196" s="225">
        <v>0.0</v>
      </c>
      <c r="AX196" s="225">
        <v>0.0</v>
      </c>
      <c r="AY196" s="553" t="str">
        <f t="shared" ref="AY196:BS196" si="791">IF(AD196 = 0, "", AD196)</f>
        <v>19</v>
      </c>
      <c r="AZ196" s="227" t="str">
        <f t="shared" si="791"/>
        <v/>
      </c>
      <c r="BA196" s="227" t="str">
        <f t="shared" si="791"/>
        <v/>
      </c>
      <c r="BB196" s="227" t="str">
        <f t="shared" si="791"/>
        <v/>
      </c>
      <c r="BC196" s="227" t="str">
        <f t="shared" si="791"/>
        <v/>
      </c>
      <c r="BD196" s="227" t="str">
        <f t="shared" si="791"/>
        <v/>
      </c>
      <c r="BE196" s="227" t="str">
        <f t="shared" si="791"/>
        <v/>
      </c>
      <c r="BF196" s="227" t="str">
        <f t="shared" si="791"/>
        <v/>
      </c>
      <c r="BG196" s="227" t="str">
        <f t="shared" si="791"/>
        <v/>
      </c>
      <c r="BH196" s="227" t="str">
        <f t="shared" si="791"/>
        <v/>
      </c>
      <c r="BI196" s="227" t="str">
        <f t="shared" si="791"/>
        <v/>
      </c>
      <c r="BJ196" s="227" t="str">
        <f t="shared" si="791"/>
        <v/>
      </c>
      <c r="BK196" s="227" t="str">
        <f t="shared" si="791"/>
        <v/>
      </c>
      <c r="BL196" s="227" t="str">
        <f t="shared" si="791"/>
        <v/>
      </c>
      <c r="BM196" s="227" t="str">
        <f t="shared" si="791"/>
        <v/>
      </c>
      <c r="BN196" s="227" t="str">
        <f t="shared" si="791"/>
        <v/>
      </c>
      <c r="BO196" s="227" t="str">
        <f t="shared" si="791"/>
        <v/>
      </c>
      <c r="BP196" s="227" t="str">
        <f t="shared" si="791"/>
        <v/>
      </c>
      <c r="BQ196" s="227" t="str">
        <f t="shared" si="791"/>
        <v/>
      </c>
      <c r="BR196" s="227" t="str">
        <f t="shared" si="791"/>
        <v/>
      </c>
      <c r="BS196" s="238" t="str">
        <f t="shared" si="791"/>
        <v/>
      </c>
      <c r="BT196" s="239" t="str">
        <f>$AY196*Assembly!Y$4+$AZ196*Assembly!Y$5+$BA196*Assembly!Y$6+$BB196*Assembly!Y$7+$BC196*Assembly!Y$8+$BD196*Assembly!Y$9+$BE196*Assembly!Y$10+$BF196*Assembly!Y$11+$BG196*Assembly!Y$12+$BH196*Assembly!Y$13+$BI196*Assembly!Y$14+$BJ196*Assembly!Y$15+$BK196*Assembly!Y$16+$BL196*Assembly!Y$17+$BM196*Assembly!Y$18+$BN196*Assembly!Y$19+$BO196*Assembly!Y$20+$BP196*Assembly!Y$21+$BQ196*Assembly!Y$22+$BR196*Assembly!Y$23+$BS196*Assembly!Y$24</f>
        <v>380</v>
      </c>
      <c r="BU196" s="225" t="str">
        <f t="shared" si="8"/>
        <v>24</v>
      </c>
      <c r="BV196" s="225" t="str">
        <f>$AY196*Assembly!AC$4+$AZ196*Assembly!AC$5+$BA196*Assembly!AC$6+$BB196*Assembly!AC$7+$BC196*Assembly!AC$8+$BD196*Assembly!AC$9+$BE196*Assembly!AC$10+$BF196*Assembly!AC$11+$BG196*Assembly!AC$12+$BH196*Assembly!AC$13+$BI196*Assembly!AC$14+$BJ196*Assembly!AC$15+$BK196*Assembly!AC$16+$BL196*Assembly!AC$17+$BM196*Assembly!AC$18+$BN196*Assembly!AC$19+$BO196*Assembly!AC$20+$BP196*Assembly!AC$21+$BQ196*Assembly!AC$22+$BR196*Assembly!AC$23+$BS196*Assembly!AC$24</f>
        <v>1,900</v>
      </c>
      <c r="BW196" s="240" t="str">
        <f t="shared" si="9"/>
        <v>5.00</v>
      </c>
      <c r="BX196" s="241" t="str">
        <f t="shared" si="10"/>
        <v>122</v>
      </c>
      <c r="BY196" s="242" t="str">
        <f t="shared" si="11"/>
        <v>78.1</v>
      </c>
      <c r="BZ196" s="225"/>
      <c r="CA196" s="225" t="str">
        <f>$AY196*Assembly!X$4+$AZ196*Assembly!X$5+$BA196*Assembly!X$6+$BB196*Assembly!X$7+$BC196*Assembly!X$8+$BD196*Assembly!X$9+$BE196*Assembly!X$10+$BF196*Assembly!X$11+$BG196*Assembly!X$12+$BH196*Assembly!X$13+$BI196*Assembly!X$14+$BJ196*Assembly!X$15+$BK196*Assembly!X$16+$BL196*Assembly!X$17+$BM196*Assembly!X$18+$BN196*Assembly!X$19+$BO196*Assembly!X$20+$BP196*Assembly!X$21+$BQ196*Assembly!X$22+$BR196*Assembly!X$23+$BS196*Assembly!X$24</f>
        <v>19</v>
      </c>
      <c r="CB196" s="225" t="str">
        <f t="shared" si="12"/>
        <v>2,956</v>
      </c>
      <c r="CC196" s="223" t="str">
        <f t="shared" si="13"/>
        <v>0.0030</v>
      </c>
      <c r="CD196" s="243" t="str">
        <f>$AY196*Assembly!AB$4+$AZ196*Assembly!AB$5+$BA196*Assembly!AB$6+$BB196*Assembly!AB$7+$BC196*Assembly!AB$8+$BD196*Assembly!AB$9+$BE196*Assembly!AB$10+$BF196*Assembly!AB$11+$BG196*Assembly!AB$12+$BH196*Assembly!AB$13+$BI196*Assembly!AB$14+$BJ196*Assembly!AB$15+$BK196*Assembly!AB$16+$BL196*Assembly!AB$17+$BM196*Assembly!AB$18+$BN196*Assembly!AB$19+$BO196*Assembly!AB$20+$BP196*Assembly!AB$21+$BQ196*Assembly!AB$22+$BR196*Assembly!AB$23+$BS196*Assembly!AB$24</f>
        <v>57</v>
      </c>
      <c r="CE196" s="231" t="str">
        <f>$AY196*Assembly!M$4+$AZ196*Assembly!M$5+$BA196*Assembly!M$6+$BB196*Assembly!M$7+$BC196*Assembly!M$8+$BD196*Assembly!M$9+$BE196*Assembly!M$10+$BF196*Assembly!M$11+$BG196*Assembly!M$12+$BH196*Assembly!M$13+$BI196*Assembly!M$14+$BJ196*Assembly!M$15+$BK196*Assembly!M$16+$BL196*Assembly!M$17+$BM196*Assembly!M$18+$BN196*Assembly!M$19+$BO196*Assembly!M$20+$BP196*Assembly!M$21+$BQ196*Assembly!M$22+$BR196*Assembly!M$23+$BS196*Assembly!M$24</f>
        <v>399</v>
      </c>
      <c r="CF196" s="231" t="str">
        <f>$AY196*Assembly!N$4+$AZ196*Assembly!N$5+$BA196*Assembly!N$6+$BB196*Assembly!N$7+$BC196*Assembly!N$8+$BD196*Assembly!N$9+$BE196*Assembly!N$10+$BF196*Assembly!N$11+$BG196*Assembly!N$12+$BH196*Assembly!N$13+$BI196*Assembly!N$14+$BJ196*Assembly!N$15+$BK196*Assembly!N$16+$BL196*Assembly!N$17+$BM196*Assembly!N$18+$BN196*Assembly!N$19+$BO196*Assembly!N$20+$BP196*Assembly!N$21+$BQ196*Assembly!N$22+$BR196*Assembly!N$23+$BS196*Assembly!N$24</f>
        <v>0</v>
      </c>
      <c r="CG196" s="231" t="str">
        <f>$AY196*Assembly!O$4+$AZ196*Assembly!O$5+$BA196*Assembly!O$6+$BB196*Assembly!O$7+$BC196*Assembly!O$8+$BD196*Assembly!O$9+$BE196*Assembly!O$10+$BF196*Assembly!O$11+$BG196*Assembly!O$12+$BH196*Assembly!O$13+$BI196*Assembly!O$14+$BJ196*Assembly!O$15+$BK196*Assembly!O$16+$BL196*Assembly!O$17+$BM196*Assembly!O$18+$BN196*Assembly!O$19+$BO196*Assembly!O$20+$BP196*Assembly!O$21+$BQ196*Assembly!O$22+$BR196*Assembly!O$23+$BS196*Assembly!O$24</f>
        <v>0</v>
      </c>
      <c r="CH196" s="229" t="str">
        <f>$AY196*Assembly!P$4+$AZ196*Assembly!P$5+$BA196*Assembly!P$6+$BB196*Assembly!P$7+$BC196*Assembly!P$8+$BD196*Assembly!P$9+$BE196*Assembly!P$10+$BF196*Assembly!P$11+$BG196*Assembly!P$12+$BH196*Assembly!P$13+$BI196*Assembly!P$14+$BJ196*Assembly!P$15+$BK196*Assembly!P$16+$BL196*Assembly!P$17+$BM196*Assembly!P$18+$BN196*Assembly!P$19+$BO196*Assembly!P$20+$BP196*Assembly!P$21+$BQ196*Assembly!P$22+$BR196*Assembly!P$23+$BS196*Assembly!P$24</f>
        <v>0</v>
      </c>
      <c r="CI196" s="229" t="str">
        <f>$AY196*Assembly!Q$4+$AZ196*Assembly!Q$5+$BA196*Assembly!Q$6+$BB196*Assembly!Q$7+$BC196*Assembly!Q$8+$BD196*Assembly!Q$9+$BE196*Assembly!Q$10+$BF196*Assembly!Q$11+$BG196*Assembly!Q$12+$BH196*Assembly!Q$13+$BI196*Assembly!Q$14+$BJ196*Assembly!Q$15+$BK196*Assembly!Q$16+$BL196*Assembly!Q$17+$BM196*Assembly!Q$18+$BN196*Assembly!Q$19+$BO196*Assembly!Q$20+$BP196*Assembly!Q$21+$BQ196*Assembly!Q$22+$BR196*Assembly!Q$23+$BS196*Assembly!Q$24</f>
        <v>0</v>
      </c>
      <c r="CJ196" s="231" t="str">
        <f>$AY196*Assembly!R$4+$AZ196*Assembly!R$5+$BA196*Assembly!R$6+$BB196*Assembly!R$7+$BC196*Assembly!R$8+$BD196*Assembly!R$9+$BE196*Assembly!R$10+$BF196*Assembly!R$11+$BG196*Assembly!R$12+$BH196*Assembly!R$13+$BI196*Assembly!R$14+$BJ196*Assembly!R$15+$BK196*Assembly!R$16+$BL196*Assembly!R$17+$BM196*Assembly!R$18+$BN196*Assembly!R$19+$BO196*Assembly!R$20+$BP196*Assembly!R$21+$BQ196*Assembly!R$22+$BR196*Assembly!R$23+$BS196*Assembly!R$24</f>
        <v>0</v>
      </c>
      <c r="CK196" s="229" t="str">
        <f>$AY196*Assembly!S$4+$AZ196*Assembly!S$5+$BA196*Assembly!S$6+$BB196*Assembly!S$7+$BC196*Assembly!S$8+$BD196*Assembly!S$9+$BE196*Assembly!S$10+$BF196*Assembly!S$11+$BG196*Assembly!S$12+$BH196*Assembly!S$13+$BI196*Assembly!S$14+$BJ196*Assembly!S$15+$BK196*Assembly!S$16+$BL196*Assembly!S$17+$BM196*Assembly!S$18+$BN196*Assembly!S$19+$BO196*Assembly!S$20+$BP196*Assembly!S$21+$BQ196*Assembly!S$22+$BR196*Assembly!S$23+$BS196*Assembly!S$24</f>
        <v>0</v>
      </c>
      <c r="CL196" s="229" t="str">
        <f>$AY196*Assembly!T$4+$AZ196*Assembly!T$5+$BA196*Assembly!T$6+$BB196*Assembly!T$7+$BC196*Assembly!T$8+$BD196*Assembly!T$9+$BE196*Assembly!T$10+$BF196*Assembly!T$11+$BG196*Assembly!T$12+$BH196*Assembly!T$13+$BI196*Assembly!T$14+$BJ196*Assembly!T$15+$BK196*Assembly!T$16+$BL196*Assembly!T$17+$BM196*Assembly!T$18+$BN196*Assembly!T$19+$BO196*Assembly!T$20+$BP196*Assembly!T$21+$BQ196*Assembly!T$22+$BR196*Assembly!T$23+$BS196*Assembly!T$24</f>
        <v>0</v>
      </c>
      <c r="CM196" s="229" t="str">
        <f>$AY196*Assembly!U$4+$AZ196*Assembly!U$5+$BA196*Assembly!U$6+$BB196*Assembly!U$7+$BC196*Assembly!U$8+$BD196*Assembly!U$9+$BE196*Assembly!U$10+$BF196*Assembly!U$11+$BG196*Assembly!U$12+$BH196*Assembly!U$13+$BI196*Assembly!U$14+$BJ196*Assembly!U$15+$BK196*Assembly!U$16+$BL196*Assembly!U$17+$BM196*Assembly!U$18+$BN196*Assembly!U$19+$BO196*Assembly!U$20+$BP196*Assembly!U$21+$BQ196*Assembly!U$22+$BR196*Assembly!U$23+$BS196*Assembly!U$24</f>
        <v>0</v>
      </c>
      <c r="CN196" s="231" t="str">
        <f>$AY196*Assembly!V$4+$AZ196*Assembly!V$5+$BA196*Assembly!V$6+$BB196*Assembly!V$7+$BC196*Assembly!V$8+$BD196*Assembly!V$9+$BE196*Assembly!V$10+$BF196*Assembly!V$11+$BG196*Assembly!V$12+$BH196*Assembly!V$13+$BI196*Assembly!V$14+$BJ196*Assembly!V$15+$BK196*Assembly!V$16+$BL196*Assembly!V$17+$BM196*Assembly!V$18+$BN196*Assembly!V$19+$BO196*Assembly!V$20+$BP196*Assembly!V$21+$BQ196*Assembly!V$22+$BR196*Assembly!V$23+$BS196*Assembly!V$24</f>
        <v>0</v>
      </c>
      <c r="CO196" s="231" t="str">
        <f>CE196*Refining!$F$3</f>
        <v>713</v>
      </c>
      <c r="CP196" s="231" t="str">
        <f>CF196*Refining!$F$4</f>
        <v>0</v>
      </c>
      <c r="CQ196" s="231" t="str">
        <f>CG196*Refining!$F$5</f>
        <v>0</v>
      </c>
      <c r="CR196" s="231" t="str">
        <f>CH196*Refining!$F$6</f>
        <v>0</v>
      </c>
      <c r="CS196" s="231" t="str">
        <f>CI196*Refining!$F$7</f>
        <v>0</v>
      </c>
      <c r="CT196" s="231" t="str">
        <f>CJ196*Refining!$F$8</f>
        <v>0</v>
      </c>
      <c r="CU196" s="231" t="str">
        <f>CK196*Refining!$F$9</f>
        <v>0</v>
      </c>
      <c r="CV196" s="231" t="str">
        <f>CL196*Refining!$F$10</f>
        <v>0</v>
      </c>
      <c r="CW196" s="231" t="str">
        <f>CM196*Refining!$F$11</f>
        <v>0</v>
      </c>
      <c r="CX196" s="231" t="str">
        <f>CN196*Refining!$F$12</f>
        <v>0</v>
      </c>
      <c r="CY196" s="248" t="str">
        <f t="shared" ref="CY196:DR196" si="792">IF(CE196 = 0, "", CE196)</f>
        <v>399</v>
      </c>
      <c r="CZ196" s="245" t="str">
        <f t="shared" si="792"/>
        <v/>
      </c>
      <c r="DA196" s="245" t="str">
        <f t="shared" si="792"/>
        <v/>
      </c>
      <c r="DB196" s="245" t="str">
        <f t="shared" si="792"/>
        <v/>
      </c>
      <c r="DC196" s="245" t="str">
        <f t="shared" si="792"/>
        <v/>
      </c>
      <c r="DD196" s="245" t="str">
        <f t="shared" si="792"/>
        <v/>
      </c>
      <c r="DE196" s="245" t="str">
        <f t="shared" si="792"/>
        <v/>
      </c>
      <c r="DF196" s="245" t="str">
        <f t="shared" si="792"/>
        <v/>
      </c>
      <c r="DG196" s="245" t="str">
        <f t="shared" si="792"/>
        <v/>
      </c>
      <c r="DH196" s="246" t="str">
        <f t="shared" si="792"/>
        <v/>
      </c>
      <c r="DI196" s="248" t="str">
        <f t="shared" si="792"/>
        <v>713</v>
      </c>
      <c r="DJ196" s="245" t="str">
        <f t="shared" si="792"/>
        <v/>
      </c>
      <c r="DK196" s="245" t="str">
        <f t="shared" si="792"/>
        <v/>
      </c>
      <c r="DL196" s="245" t="str">
        <f t="shared" si="792"/>
        <v/>
      </c>
      <c r="DM196" s="245" t="str">
        <f t="shared" si="792"/>
        <v/>
      </c>
      <c r="DN196" s="245" t="str">
        <f t="shared" si="792"/>
        <v/>
      </c>
      <c r="DO196" s="245" t="str">
        <f t="shared" si="792"/>
        <v/>
      </c>
      <c r="DP196" s="245" t="str">
        <f t="shared" si="792"/>
        <v/>
      </c>
      <c r="DQ196" s="245" t="str">
        <f t="shared" si="792"/>
        <v/>
      </c>
      <c r="DR196" s="246" t="str">
        <f t="shared" si="792"/>
        <v/>
      </c>
      <c r="DS196" s="248" t="str">
        <f t="shared" si="15"/>
        <v>399</v>
      </c>
      <c r="DT196" s="249" t="str">
        <f t="shared" si="16"/>
        <v>713</v>
      </c>
      <c r="DU196" s="225" t="str">
        <f>CY196*'Ores &amp; Ingots'!$C$3+CZ196*'Ores &amp; Ingots'!$C$4+DA196*'Ores &amp; Ingots'!$C$5+DB196*'Ores &amp; Ingots'!$C$6+DC196*'Ores &amp; Ingots'!$C$7+DD196*'Ores &amp; Ingots'!$C$8+DE196*'Ores &amp; Ingots'!$C$9+DF196*'Ores &amp; Ingots'!$C$10+DG196*'Ores &amp; Ingots'!$C$11+DH196*'Ores &amp; Ingots'!$C$12</f>
        <v>51</v>
      </c>
      <c r="DV196" s="225" t="str">
        <f>DI196*'Ores &amp; Ingots'!$B$3+DJ196*'Ores &amp; Ingots'!$B$4+DK196*'Ores &amp; Ingots'!$B$5+DL196*'Ores &amp; Ingots'!$B$6+DM196*'Ores &amp; Ingots'!$B$7+DN196*'Ores &amp; Ingots'!$B$8+DO196*'Ores &amp; Ingots'!$B$9+DP196*'Ores &amp; Ingots'!$B$10+DQ196*'Ores &amp; Ingots'!$B$11+DR196*'Ores &amp; Ingots'!$B$12</f>
        <v>264</v>
      </c>
      <c r="DW196" s="249" t="str">
        <f>CY196*Refining!$G$3+CZ196*Refining!$G$4+DA196*Refining!$G$5+DB196*Refining!$G$6+DC196*Refining!$G$7+DD196*Refining!$G$8+DE196*Refining!$G$9+DF196*Refining!$G$10+DG196*Refining!$G$11+DH196*Refining!$G$12</f>
        <v>27</v>
      </c>
      <c r="DX196" s="249" t="str">
        <f t="shared" si="17"/>
        <v>4,263</v>
      </c>
      <c r="DY196" s="250" t="str">
        <f t="shared" si="18"/>
        <v>0.0043</v>
      </c>
      <c r="DZ196" s="248" t="str">
        <f t="shared" si="19"/>
        <v>54</v>
      </c>
      <c r="EA196" s="251" t="str">
        <f t="shared" ref="EA196:EB196" si="793">DZ196/60</f>
        <v>0.9</v>
      </c>
      <c r="EB196" s="251" t="str">
        <f t="shared" si="793"/>
        <v>0.0</v>
      </c>
      <c r="EC196" s="543" t="str">
        <f t="shared" si="21"/>
        <v>0.00</v>
      </c>
      <c r="ED196" s="248" t="str">
        <f t="shared" si="22"/>
        <v>7,218</v>
      </c>
      <c r="EE196" s="251" t="str">
        <f t="shared" ref="EE196:EF196" si="794">ED196/1000</f>
        <v>7.2</v>
      </c>
      <c r="EF196" s="252" t="str">
        <f t="shared" si="794"/>
        <v>0.01</v>
      </c>
      <c r="EG196" s="544" t="str">
        <f t="shared" si="24"/>
        <v>0.0072</v>
      </c>
      <c r="EH196" s="225" t="s">
        <v>12</v>
      </c>
    </row>
    <row r="197" hidden="1">
      <c r="A197" s="33"/>
      <c r="B197" s="336" t="s">
        <v>1051</v>
      </c>
      <c r="C197" s="227" t="s">
        <v>886</v>
      </c>
      <c r="D197" s="227">
        <v>1.0</v>
      </c>
      <c r="E197" s="227">
        <v>1.0</v>
      </c>
      <c r="F197" s="227">
        <v>1.0</v>
      </c>
      <c r="G197" s="253" t="str">
        <f t="shared" si="5"/>
        <v>15.6</v>
      </c>
      <c r="H197" s="254">
        <v>5.0</v>
      </c>
      <c r="I197" s="254">
        <v>12.5</v>
      </c>
      <c r="J197" s="254" t="str">
        <f>H197/Main!$D$9</f>
        <v>5</v>
      </c>
      <c r="K197" s="254" t="str">
        <f>I197/Main!$D$10</f>
        <v>12.5</v>
      </c>
      <c r="L197" s="254" t="str">
        <f t="shared" si="6"/>
        <v>2.5</v>
      </c>
      <c r="M197" s="254">
        <v>1.0</v>
      </c>
      <c r="N197" s="255"/>
      <c r="O197" s="255"/>
      <c r="P197" s="255"/>
      <c r="Q197" s="256"/>
      <c r="R197" s="255"/>
      <c r="S197" s="257"/>
      <c r="T197" s="257"/>
      <c r="U197" s="255"/>
      <c r="V197" s="255"/>
      <c r="W197" s="350"/>
      <c r="X197" s="257"/>
      <c r="Y197" s="255"/>
      <c r="Z197" s="255"/>
      <c r="AA197" s="255"/>
      <c r="AB197" s="255"/>
      <c r="AC197" s="351" t="s">
        <v>12</v>
      </c>
      <c r="AD197" s="309">
        <v>7.0</v>
      </c>
      <c r="AE197" s="225">
        <v>0.0</v>
      </c>
      <c r="AF197" s="225">
        <v>0.0</v>
      </c>
      <c r="AG197" s="225">
        <v>0.0</v>
      </c>
      <c r="AH197" s="225">
        <v>0.0</v>
      </c>
      <c r="AI197" s="225">
        <v>0.0</v>
      </c>
      <c r="AJ197" s="225">
        <v>0.0</v>
      </c>
      <c r="AK197" s="225">
        <v>0.0</v>
      </c>
      <c r="AL197" s="225">
        <v>0.0</v>
      </c>
      <c r="AM197" s="225">
        <v>0.0</v>
      </c>
      <c r="AN197" s="225">
        <v>0.0</v>
      </c>
      <c r="AO197" s="225">
        <v>0.0</v>
      </c>
      <c r="AP197" s="225">
        <v>0.0</v>
      </c>
      <c r="AQ197" s="225">
        <v>0.0</v>
      </c>
      <c r="AR197" s="225">
        <v>0.0</v>
      </c>
      <c r="AS197" s="225">
        <v>0.0</v>
      </c>
      <c r="AT197" s="225">
        <v>0.0</v>
      </c>
      <c r="AU197" s="225">
        <v>0.0</v>
      </c>
      <c r="AV197" s="225">
        <v>0.0</v>
      </c>
      <c r="AW197" s="225">
        <v>0.0</v>
      </c>
      <c r="AX197" s="225">
        <v>0.0</v>
      </c>
      <c r="AY197" s="553" t="str">
        <f t="shared" ref="AY197:BS197" si="795">IF(AD197 = 0, "", AD197)</f>
        <v>7</v>
      </c>
      <c r="AZ197" s="227" t="str">
        <f t="shared" si="795"/>
        <v/>
      </c>
      <c r="BA197" s="227" t="str">
        <f t="shared" si="795"/>
        <v/>
      </c>
      <c r="BB197" s="227" t="str">
        <f t="shared" si="795"/>
        <v/>
      </c>
      <c r="BC197" s="227" t="str">
        <f t="shared" si="795"/>
        <v/>
      </c>
      <c r="BD197" s="227" t="str">
        <f t="shared" si="795"/>
        <v/>
      </c>
      <c r="BE197" s="227" t="str">
        <f t="shared" si="795"/>
        <v/>
      </c>
      <c r="BF197" s="227" t="str">
        <f t="shared" si="795"/>
        <v/>
      </c>
      <c r="BG197" s="227" t="str">
        <f t="shared" si="795"/>
        <v/>
      </c>
      <c r="BH197" s="227" t="str">
        <f t="shared" si="795"/>
        <v/>
      </c>
      <c r="BI197" s="227" t="str">
        <f t="shared" si="795"/>
        <v/>
      </c>
      <c r="BJ197" s="227" t="str">
        <f t="shared" si="795"/>
        <v/>
      </c>
      <c r="BK197" s="227" t="str">
        <f t="shared" si="795"/>
        <v/>
      </c>
      <c r="BL197" s="227" t="str">
        <f t="shared" si="795"/>
        <v/>
      </c>
      <c r="BM197" s="227" t="str">
        <f t="shared" si="795"/>
        <v/>
      </c>
      <c r="BN197" s="227" t="str">
        <f t="shared" si="795"/>
        <v/>
      </c>
      <c r="BO197" s="227" t="str">
        <f t="shared" si="795"/>
        <v/>
      </c>
      <c r="BP197" s="227" t="str">
        <f t="shared" si="795"/>
        <v/>
      </c>
      <c r="BQ197" s="227" t="str">
        <f t="shared" si="795"/>
        <v/>
      </c>
      <c r="BR197" s="227" t="str">
        <f t="shared" si="795"/>
        <v/>
      </c>
      <c r="BS197" s="238" t="str">
        <f t="shared" si="795"/>
        <v/>
      </c>
      <c r="BT197" s="239" t="str">
        <f>$AY197*Assembly!Y$4+$AZ197*Assembly!Y$5+$BA197*Assembly!Y$6+$BB197*Assembly!Y$7+$BC197*Assembly!Y$8+$BD197*Assembly!Y$9+$BE197*Assembly!Y$10+$BF197*Assembly!Y$11+$BG197*Assembly!Y$12+$BH197*Assembly!Y$13+$BI197*Assembly!Y$14+$BJ197*Assembly!Y$15+$BK197*Assembly!Y$16+$BL197*Assembly!Y$17+$BM197*Assembly!Y$18+$BN197*Assembly!Y$19+$BO197*Assembly!Y$20+$BP197*Assembly!Y$21+$BQ197*Assembly!Y$22+$BR197*Assembly!Y$23+$BS197*Assembly!Y$24</f>
        <v>140</v>
      </c>
      <c r="BU197" s="225" t="str">
        <f t="shared" si="8"/>
        <v>9</v>
      </c>
      <c r="BV197" s="225" t="str">
        <f>$AY197*Assembly!AC$4+$AZ197*Assembly!AC$5+$BA197*Assembly!AC$6+$BB197*Assembly!AC$7+$BC197*Assembly!AC$8+$BD197*Assembly!AC$9+$BE197*Assembly!AC$10+$BF197*Assembly!AC$11+$BG197*Assembly!AC$12+$BH197*Assembly!AC$13+$BI197*Assembly!AC$14+$BJ197*Assembly!AC$15+$BK197*Assembly!AC$16+$BL197*Assembly!AC$17+$BM197*Assembly!AC$18+$BN197*Assembly!AC$19+$BO197*Assembly!AC$20+$BP197*Assembly!AC$21+$BQ197*Assembly!AC$22+$BR197*Assembly!AC$23+$BS197*Assembly!AC$24</f>
        <v>700</v>
      </c>
      <c r="BW197" s="240" t="str">
        <f t="shared" si="9"/>
        <v>5.00</v>
      </c>
      <c r="BX197" s="241" t="str">
        <f t="shared" si="10"/>
        <v>45</v>
      </c>
      <c r="BY197" s="242" t="str">
        <f t="shared" si="11"/>
        <v>78.1</v>
      </c>
      <c r="BZ197" s="225"/>
      <c r="CA197" s="225" t="str">
        <f>$AY197*Assembly!X$4+$AZ197*Assembly!X$5+$BA197*Assembly!X$6+$BB197*Assembly!X$7+$BC197*Assembly!X$8+$BD197*Assembly!X$9+$BE197*Assembly!X$10+$BF197*Assembly!X$11+$BG197*Assembly!X$12+$BH197*Assembly!X$13+$BI197*Assembly!X$14+$BJ197*Assembly!X$15+$BK197*Assembly!X$16+$BL197*Assembly!X$17+$BM197*Assembly!X$18+$BN197*Assembly!X$19+$BO197*Assembly!X$20+$BP197*Assembly!X$21+$BQ197*Assembly!X$22+$BR197*Assembly!X$23+$BS197*Assembly!X$24</f>
        <v>7</v>
      </c>
      <c r="CB197" s="225" t="str">
        <f t="shared" si="12"/>
        <v>1,089</v>
      </c>
      <c r="CC197" s="223" t="str">
        <f t="shared" si="13"/>
        <v>0.0011</v>
      </c>
      <c r="CD197" s="243" t="str">
        <f>$AY197*Assembly!AB$4+$AZ197*Assembly!AB$5+$BA197*Assembly!AB$6+$BB197*Assembly!AB$7+$BC197*Assembly!AB$8+$BD197*Assembly!AB$9+$BE197*Assembly!AB$10+$BF197*Assembly!AB$11+$BG197*Assembly!AB$12+$BH197*Assembly!AB$13+$BI197*Assembly!AB$14+$BJ197*Assembly!AB$15+$BK197*Assembly!AB$16+$BL197*Assembly!AB$17+$BM197*Assembly!AB$18+$BN197*Assembly!AB$19+$BO197*Assembly!AB$20+$BP197*Assembly!AB$21+$BQ197*Assembly!AB$22+$BR197*Assembly!AB$23+$BS197*Assembly!AB$24</f>
        <v>21</v>
      </c>
      <c r="CE197" s="256" t="str">
        <f>$AY197*Assembly!M$4+$AZ197*Assembly!M$5+$BA197*Assembly!M$6+$BB197*Assembly!M$7+$BC197*Assembly!M$8+$BD197*Assembly!M$9+$BE197*Assembly!M$10+$BF197*Assembly!M$11+$BG197*Assembly!M$12+$BH197*Assembly!M$13+$BI197*Assembly!M$14+$BJ197*Assembly!M$15+$BK197*Assembly!M$16+$BL197*Assembly!M$17+$BM197*Assembly!M$18+$BN197*Assembly!M$19+$BO197*Assembly!M$20+$BP197*Assembly!M$21+$BQ197*Assembly!M$22+$BR197*Assembly!M$23+$BS197*Assembly!M$24</f>
        <v>147</v>
      </c>
      <c r="CF197" s="256" t="str">
        <f>$AY197*Assembly!N$4+$AZ197*Assembly!N$5+$BA197*Assembly!N$6+$BB197*Assembly!N$7+$BC197*Assembly!N$8+$BD197*Assembly!N$9+$BE197*Assembly!N$10+$BF197*Assembly!N$11+$BG197*Assembly!N$12+$BH197*Assembly!N$13+$BI197*Assembly!N$14+$BJ197*Assembly!N$15+$BK197*Assembly!N$16+$BL197*Assembly!N$17+$BM197*Assembly!N$18+$BN197*Assembly!N$19+$BO197*Assembly!N$20+$BP197*Assembly!N$21+$BQ197*Assembly!N$22+$BR197*Assembly!N$23+$BS197*Assembly!N$24</f>
        <v>0</v>
      </c>
      <c r="CG197" s="256" t="str">
        <f>$AY197*Assembly!O$4+$AZ197*Assembly!O$5+$BA197*Assembly!O$6+$BB197*Assembly!O$7+$BC197*Assembly!O$8+$BD197*Assembly!O$9+$BE197*Assembly!O$10+$BF197*Assembly!O$11+$BG197*Assembly!O$12+$BH197*Assembly!O$13+$BI197*Assembly!O$14+$BJ197*Assembly!O$15+$BK197*Assembly!O$16+$BL197*Assembly!O$17+$BM197*Assembly!O$18+$BN197*Assembly!O$19+$BO197*Assembly!O$20+$BP197*Assembly!O$21+$BQ197*Assembly!O$22+$BR197*Assembly!O$23+$BS197*Assembly!O$24</f>
        <v>0</v>
      </c>
      <c r="CH197" s="254" t="str">
        <f>$AY197*Assembly!P$4+$AZ197*Assembly!P$5+$BA197*Assembly!P$6+$BB197*Assembly!P$7+$BC197*Assembly!P$8+$BD197*Assembly!P$9+$BE197*Assembly!P$10+$BF197*Assembly!P$11+$BG197*Assembly!P$12+$BH197*Assembly!P$13+$BI197*Assembly!P$14+$BJ197*Assembly!P$15+$BK197*Assembly!P$16+$BL197*Assembly!P$17+$BM197*Assembly!P$18+$BN197*Assembly!P$19+$BO197*Assembly!P$20+$BP197*Assembly!P$21+$BQ197*Assembly!P$22+$BR197*Assembly!P$23+$BS197*Assembly!P$24</f>
        <v>0</v>
      </c>
      <c r="CI197" s="254" t="str">
        <f>$AY197*Assembly!Q$4+$AZ197*Assembly!Q$5+$BA197*Assembly!Q$6+$BB197*Assembly!Q$7+$BC197*Assembly!Q$8+$BD197*Assembly!Q$9+$BE197*Assembly!Q$10+$BF197*Assembly!Q$11+$BG197*Assembly!Q$12+$BH197*Assembly!Q$13+$BI197*Assembly!Q$14+$BJ197*Assembly!Q$15+$BK197*Assembly!Q$16+$BL197*Assembly!Q$17+$BM197*Assembly!Q$18+$BN197*Assembly!Q$19+$BO197*Assembly!Q$20+$BP197*Assembly!Q$21+$BQ197*Assembly!Q$22+$BR197*Assembly!Q$23+$BS197*Assembly!Q$24</f>
        <v>0</v>
      </c>
      <c r="CJ197" s="256" t="str">
        <f>$AY197*Assembly!R$4+$AZ197*Assembly!R$5+$BA197*Assembly!R$6+$BB197*Assembly!R$7+$BC197*Assembly!R$8+$BD197*Assembly!R$9+$BE197*Assembly!R$10+$BF197*Assembly!R$11+$BG197*Assembly!R$12+$BH197*Assembly!R$13+$BI197*Assembly!R$14+$BJ197*Assembly!R$15+$BK197*Assembly!R$16+$BL197*Assembly!R$17+$BM197*Assembly!R$18+$BN197*Assembly!R$19+$BO197*Assembly!R$20+$BP197*Assembly!R$21+$BQ197*Assembly!R$22+$BR197*Assembly!R$23+$BS197*Assembly!R$24</f>
        <v>0</v>
      </c>
      <c r="CK197" s="254" t="str">
        <f>$AY197*Assembly!S$4+$AZ197*Assembly!S$5+$BA197*Assembly!S$6+$BB197*Assembly!S$7+$BC197*Assembly!S$8+$BD197*Assembly!S$9+$BE197*Assembly!S$10+$BF197*Assembly!S$11+$BG197*Assembly!S$12+$BH197*Assembly!S$13+$BI197*Assembly!S$14+$BJ197*Assembly!S$15+$BK197*Assembly!S$16+$BL197*Assembly!S$17+$BM197*Assembly!S$18+$BN197*Assembly!S$19+$BO197*Assembly!S$20+$BP197*Assembly!S$21+$BQ197*Assembly!S$22+$BR197*Assembly!S$23+$BS197*Assembly!S$24</f>
        <v>0</v>
      </c>
      <c r="CL197" s="254" t="str">
        <f>$AY197*Assembly!T$4+$AZ197*Assembly!T$5+$BA197*Assembly!T$6+$BB197*Assembly!T$7+$BC197*Assembly!T$8+$BD197*Assembly!T$9+$BE197*Assembly!T$10+$BF197*Assembly!T$11+$BG197*Assembly!T$12+$BH197*Assembly!T$13+$BI197*Assembly!T$14+$BJ197*Assembly!T$15+$BK197*Assembly!T$16+$BL197*Assembly!T$17+$BM197*Assembly!T$18+$BN197*Assembly!T$19+$BO197*Assembly!T$20+$BP197*Assembly!T$21+$BQ197*Assembly!T$22+$BR197*Assembly!T$23+$BS197*Assembly!T$24</f>
        <v>0</v>
      </c>
      <c r="CM197" s="254" t="str">
        <f>$AY197*Assembly!U$4+$AZ197*Assembly!U$5+$BA197*Assembly!U$6+$BB197*Assembly!U$7+$BC197*Assembly!U$8+$BD197*Assembly!U$9+$BE197*Assembly!U$10+$BF197*Assembly!U$11+$BG197*Assembly!U$12+$BH197*Assembly!U$13+$BI197*Assembly!U$14+$BJ197*Assembly!U$15+$BK197*Assembly!U$16+$BL197*Assembly!U$17+$BM197*Assembly!U$18+$BN197*Assembly!U$19+$BO197*Assembly!U$20+$BP197*Assembly!U$21+$BQ197*Assembly!U$22+$BR197*Assembly!U$23+$BS197*Assembly!U$24</f>
        <v>0</v>
      </c>
      <c r="CN197" s="256" t="str">
        <f>$AY197*Assembly!V$4+$AZ197*Assembly!V$5+$BA197*Assembly!V$6+$BB197*Assembly!V$7+$BC197*Assembly!V$8+$BD197*Assembly!V$9+$BE197*Assembly!V$10+$BF197*Assembly!V$11+$BG197*Assembly!V$12+$BH197*Assembly!V$13+$BI197*Assembly!V$14+$BJ197*Assembly!V$15+$BK197*Assembly!V$16+$BL197*Assembly!V$17+$BM197*Assembly!V$18+$BN197*Assembly!V$19+$BO197*Assembly!V$20+$BP197*Assembly!V$21+$BQ197*Assembly!V$22+$BR197*Assembly!V$23+$BS197*Assembly!V$24</f>
        <v>0</v>
      </c>
      <c r="CO197" s="256" t="str">
        <f>CE197*Refining!$F$3</f>
        <v>263</v>
      </c>
      <c r="CP197" s="256" t="str">
        <f>CF197*Refining!$F$4</f>
        <v>0</v>
      </c>
      <c r="CQ197" s="256" t="str">
        <f>CG197*Refining!$F$5</f>
        <v>0</v>
      </c>
      <c r="CR197" s="256" t="str">
        <f>CH197*Refining!$F$6</f>
        <v>0</v>
      </c>
      <c r="CS197" s="256" t="str">
        <f>CI197*Refining!$F$7</f>
        <v>0</v>
      </c>
      <c r="CT197" s="256" t="str">
        <f>CJ197*Refining!$F$8</f>
        <v>0</v>
      </c>
      <c r="CU197" s="256" t="str">
        <f>CK197*Refining!$F$9</f>
        <v>0</v>
      </c>
      <c r="CV197" s="256" t="str">
        <f>CL197*Refining!$F$10</f>
        <v>0</v>
      </c>
      <c r="CW197" s="256" t="str">
        <f>CM197*Refining!$F$11</f>
        <v>0</v>
      </c>
      <c r="CX197" s="256" t="str">
        <f>CN197*Refining!$F$12</f>
        <v>0</v>
      </c>
      <c r="CY197" s="248" t="str">
        <f t="shared" ref="CY197:DR197" si="796">IF(CE197 = 0, "", CE197)</f>
        <v>147</v>
      </c>
      <c r="CZ197" s="245" t="str">
        <f t="shared" si="796"/>
        <v/>
      </c>
      <c r="DA197" s="245" t="str">
        <f t="shared" si="796"/>
        <v/>
      </c>
      <c r="DB197" s="245" t="str">
        <f t="shared" si="796"/>
        <v/>
      </c>
      <c r="DC197" s="245" t="str">
        <f t="shared" si="796"/>
        <v/>
      </c>
      <c r="DD197" s="245" t="str">
        <f t="shared" si="796"/>
        <v/>
      </c>
      <c r="DE197" s="245" t="str">
        <f t="shared" si="796"/>
        <v/>
      </c>
      <c r="DF197" s="245" t="str">
        <f t="shared" si="796"/>
        <v/>
      </c>
      <c r="DG197" s="245" t="str">
        <f t="shared" si="796"/>
        <v/>
      </c>
      <c r="DH197" s="246" t="str">
        <f t="shared" si="796"/>
        <v/>
      </c>
      <c r="DI197" s="248" t="str">
        <f t="shared" si="796"/>
        <v>263</v>
      </c>
      <c r="DJ197" s="245" t="str">
        <f t="shared" si="796"/>
        <v/>
      </c>
      <c r="DK197" s="245" t="str">
        <f t="shared" si="796"/>
        <v/>
      </c>
      <c r="DL197" s="245" t="str">
        <f t="shared" si="796"/>
        <v/>
      </c>
      <c r="DM197" s="245" t="str">
        <f t="shared" si="796"/>
        <v/>
      </c>
      <c r="DN197" s="245" t="str">
        <f t="shared" si="796"/>
        <v/>
      </c>
      <c r="DO197" s="245" t="str">
        <f t="shared" si="796"/>
        <v/>
      </c>
      <c r="DP197" s="245" t="str">
        <f t="shared" si="796"/>
        <v/>
      </c>
      <c r="DQ197" s="245" t="str">
        <f t="shared" si="796"/>
        <v/>
      </c>
      <c r="DR197" s="246" t="str">
        <f t="shared" si="796"/>
        <v/>
      </c>
      <c r="DS197" s="248" t="str">
        <f t="shared" si="15"/>
        <v>147</v>
      </c>
      <c r="DT197" s="249" t="str">
        <f t="shared" si="16"/>
        <v>263</v>
      </c>
      <c r="DU197" s="225" t="str">
        <f>CY197*'Ores &amp; Ingots'!$C$3+CZ197*'Ores &amp; Ingots'!$C$4+DA197*'Ores &amp; Ingots'!$C$5+DB197*'Ores &amp; Ingots'!$C$6+DC197*'Ores &amp; Ingots'!$C$7+DD197*'Ores &amp; Ingots'!$C$8+DE197*'Ores &amp; Ingots'!$C$9+DF197*'Ores &amp; Ingots'!$C$10+DG197*'Ores &amp; Ingots'!$C$11+DH197*'Ores &amp; Ingots'!$C$12</f>
        <v>19</v>
      </c>
      <c r="DV197" s="225" t="str">
        <f>DI197*'Ores &amp; Ingots'!$B$3+DJ197*'Ores &amp; Ingots'!$B$4+DK197*'Ores &amp; Ingots'!$B$5+DL197*'Ores &amp; Ingots'!$B$6+DM197*'Ores &amp; Ingots'!$B$7+DN197*'Ores &amp; Ingots'!$B$8+DO197*'Ores &amp; Ingots'!$B$9+DP197*'Ores &amp; Ingots'!$B$10+DQ197*'Ores &amp; Ingots'!$B$11+DR197*'Ores &amp; Ingots'!$B$12</f>
        <v>97</v>
      </c>
      <c r="DW197" s="249" t="str">
        <f>CY197*Refining!$G$3+CZ197*Refining!$G$4+DA197*Refining!$G$5+DB197*Refining!$G$6+DC197*Refining!$G$7+DD197*Refining!$G$8+DE197*Refining!$G$9+DF197*Refining!$G$10+DG197*Refining!$G$11+DH197*Refining!$G$12</f>
        <v>10</v>
      </c>
      <c r="DX197" s="249" t="str">
        <f t="shared" si="17"/>
        <v>1,571</v>
      </c>
      <c r="DY197" s="250" t="str">
        <f t="shared" si="18"/>
        <v>0.0016</v>
      </c>
      <c r="DZ197" s="248" t="str">
        <f t="shared" si="19"/>
        <v>22</v>
      </c>
      <c r="EA197" s="251" t="str">
        <f t="shared" ref="EA197:EB197" si="797">DZ197/60</f>
        <v>0.4</v>
      </c>
      <c r="EB197" s="251" t="str">
        <f t="shared" si="797"/>
        <v>0.0</v>
      </c>
      <c r="EC197" s="543" t="str">
        <f t="shared" si="21"/>
        <v>0.00</v>
      </c>
      <c r="ED197" s="248" t="str">
        <f t="shared" si="22"/>
        <v>2,659</v>
      </c>
      <c r="EE197" s="251" t="str">
        <f t="shared" ref="EE197:EF197" si="798">ED197/1000</f>
        <v>2.7</v>
      </c>
      <c r="EF197" s="252" t="str">
        <f t="shared" si="798"/>
        <v>0.00</v>
      </c>
      <c r="EG197" s="544" t="str">
        <f t="shared" si="24"/>
        <v>0.0027</v>
      </c>
      <c r="EH197" s="225" t="s">
        <v>12</v>
      </c>
    </row>
    <row r="198" hidden="1">
      <c r="A198" s="33"/>
      <c r="B198" s="336" t="s">
        <v>1052</v>
      </c>
      <c r="C198" s="227" t="s">
        <v>886</v>
      </c>
      <c r="D198" s="227">
        <v>1.0</v>
      </c>
      <c r="E198" s="227">
        <v>1.0</v>
      </c>
      <c r="F198" s="227">
        <v>1.0</v>
      </c>
      <c r="G198" s="228" t="str">
        <f t="shared" si="5"/>
        <v>15.6</v>
      </c>
      <c r="H198" s="229">
        <v>8.0</v>
      </c>
      <c r="I198" s="229">
        <v>20.0</v>
      </c>
      <c r="J198" s="229" t="str">
        <f>H198/Main!$D$9</f>
        <v>8</v>
      </c>
      <c r="K198" s="229" t="str">
        <f>I198/Main!$D$10</f>
        <v>20</v>
      </c>
      <c r="L198" s="229" t="str">
        <f t="shared" si="6"/>
        <v>2.5</v>
      </c>
      <c r="M198" s="229">
        <v>1.0</v>
      </c>
      <c r="N198" s="230"/>
      <c r="O198" s="230"/>
      <c r="P198" s="230"/>
      <c r="Q198" s="231"/>
      <c r="R198" s="230"/>
      <c r="S198" s="232"/>
      <c r="T198" s="232"/>
      <c r="U198" s="230"/>
      <c r="V198" s="230"/>
      <c r="W198" s="232"/>
      <c r="X198" s="232"/>
      <c r="Y198" s="230"/>
      <c r="Z198" s="230"/>
      <c r="AA198" s="230"/>
      <c r="AB198" s="230"/>
      <c r="AC198" s="334" t="s">
        <v>12</v>
      </c>
      <c r="AD198" s="309">
        <v>19.0</v>
      </c>
      <c r="AE198" s="225">
        <v>0.0</v>
      </c>
      <c r="AF198" s="225">
        <v>0.0</v>
      </c>
      <c r="AG198" s="225">
        <v>0.0</v>
      </c>
      <c r="AH198" s="225">
        <v>0.0</v>
      </c>
      <c r="AI198" s="225">
        <v>0.0</v>
      </c>
      <c r="AJ198" s="225">
        <v>0.0</v>
      </c>
      <c r="AK198" s="225">
        <v>0.0</v>
      </c>
      <c r="AL198" s="225">
        <v>0.0</v>
      </c>
      <c r="AM198" s="225">
        <v>0.0</v>
      </c>
      <c r="AN198" s="225">
        <v>0.0</v>
      </c>
      <c r="AO198" s="225">
        <v>0.0</v>
      </c>
      <c r="AP198" s="225">
        <v>0.0</v>
      </c>
      <c r="AQ198" s="225">
        <v>0.0</v>
      </c>
      <c r="AR198" s="225">
        <v>0.0</v>
      </c>
      <c r="AS198" s="225">
        <v>0.0</v>
      </c>
      <c r="AT198" s="225">
        <v>0.0</v>
      </c>
      <c r="AU198" s="225">
        <v>0.0</v>
      </c>
      <c r="AV198" s="225">
        <v>0.0</v>
      </c>
      <c r="AW198" s="225">
        <v>0.0</v>
      </c>
      <c r="AX198" s="225">
        <v>0.0</v>
      </c>
      <c r="AY198" s="553" t="str">
        <f t="shared" ref="AY198:BS198" si="799">IF(AD198 = 0, "", AD198)</f>
        <v>19</v>
      </c>
      <c r="AZ198" s="227" t="str">
        <f t="shared" si="799"/>
        <v/>
      </c>
      <c r="BA198" s="227" t="str">
        <f t="shared" si="799"/>
        <v/>
      </c>
      <c r="BB198" s="227" t="str">
        <f t="shared" si="799"/>
        <v/>
      </c>
      <c r="BC198" s="227" t="str">
        <f t="shared" si="799"/>
        <v/>
      </c>
      <c r="BD198" s="227" t="str">
        <f t="shared" si="799"/>
        <v/>
      </c>
      <c r="BE198" s="227" t="str">
        <f t="shared" si="799"/>
        <v/>
      </c>
      <c r="BF198" s="227" t="str">
        <f t="shared" si="799"/>
        <v/>
      </c>
      <c r="BG198" s="227" t="str">
        <f t="shared" si="799"/>
        <v/>
      </c>
      <c r="BH198" s="227" t="str">
        <f t="shared" si="799"/>
        <v/>
      </c>
      <c r="BI198" s="227" t="str">
        <f t="shared" si="799"/>
        <v/>
      </c>
      <c r="BJ198" s="227" t="str">
        <f t="shared" si="799"/>
        <v/>
      </c>
      <c r="BK198" s="227" t="str">
        <f t="shared" si="799"/>
        <v/>
      </c>
      <c r="BL198" s="227" t="str">
        <f t="shared" si="799"/>
        <v/>
      </c>
      <c r="BM198" s="227" t="str">
        <f t="shared" si="799"/>
        <v/>
      </c>
      <c r="BN198" s="227" t="str">
        <f t="shared" si="799"/>
        <v/>
      </c>
      <c r="BO198" s="227" t="str">
        <f t="shared" si="799"/>
        <v/>
      </c>
      <c r="BP198" s="227" t="str">
        <f t="shared" si="799"/>
        <v/>
      </c>
      <c r="BQ198" s="227" t="str">
        <f t="shared" si="799"/>
        <v/>
      </c>
      <c r="BR198" s="227" t="str">
        <f t="shared" si="799"/>
        <v/>
      </c>
      <c r="BS198" s="238" t="str">
        <f t="shared" si="799"/>
        <v/>
      </c>
      <c r="BT198" s="239" t="str">
        <f>$AY198*Assembly!Y$4+$AZ198*Assembly!Y$5+$BA198*Assembly!Y$6+$BB198*Assembly!Y$7+$BC198*Assembly!Y$8+$BD198*Assembly!Y$9+$BE198*Assembly!Y$10+$BF198*Assembly!Y$11+$BG198*Assembly!Y$12+$BH198*Assembly!Y$13+$BI198*Assembly!Y$14+$BJ198*Assembly!Y$15+$BK198*Assembly!Y$16+$BL198*Assembly!Y$17+$BM198*Assembly!Y$18+$BN198*Assembly!Y$19+$BO198*Assembly!Y$20+$BP198*Assembly!Y$21+$BQ198*Assembly!Y$22+$BR198*Assembly!Y$23+$BS198*Assembly!Y$24</f>
        <v>380</v>
      </c>
      <c r="BU198" s="225" t="str">
        <f t="shared" si="8"/>
        <v>24</v>
      </c>
      <c r="BV198" s="225" t="str">
        <f>$AY198*Assembly!AC$4+$AZ198*Assembly!AC$5+$BA198*Assembly!AC$6+$BB198*Assembly!AC$7+$BC198*Assembly!AC$8+$BD198*Assembly!AC$9+$BE198*Assembly!AC$10+$BF198*Assembly!AC$11+$BG198*Assembly!AC$12+$BH198*Assembly!AC$13+$BI198*Assembly!AC$14+$BJ198*Assembly!AC$15+$BK198*Assembly!AC$16+$BL198*Assembly!AC$17+$BM198*Assembly!AC$18+$BN198*Assembly!AC$19+$BO198*Assembly!AC$20+$BP198*Assembly!AC$21+$BQ198*Assembly!AC$22+$BR198*Assembly!AC$23+$BS198*Assembly!AC$24</f>
        <v>1,900</v>
      </c>
      <c r="BW198" s="240" t="str">
        <f t="shared" si="9"/>
        <v>5.00</v>
      </c>
      <c r="BX198" s="241" t="str">
        <f t="shared" si="10"/>
        <v>122</v>
      </c>
      <c r="BY198" s="242" t="str">
        <f t="shared" si="11"/>
        <v>78.1</v>
      </c>
      <c r="BZ198" s="225"/>
      <c r="CA198" s="225" t="str">
        <f>$AY198*Assembly!X$4+$AZ198*Assembly!X$5+$BA198*Assembly!X$6+$BB198*Assembly!X$7+$BC198*Assembly!X$8+$BD198*Assembly!X$9+$BE198*Assembly!X$10+$BF198*Assembly!X$11+$BG198*Assembly!X$12+$BH198*Assembly!X$13+$BI198*Assembly!X$14+$BJ198*Assembly!X$15+$BK198*Assembly!X$16+$BL198*Assembly!X$17+$BM198*Assembly!X$18+$BN198*Assembly!X$19+$BO198*Assembly!X$20+$BP198*Assembly!X$21+$BQ198*Assembly!X$22+$BR198*Assembly!X$23+$BS198*Assembly!X$24</f>
        <v>19</v>
      </c>
      <c r="CB198" s="225" t="str">
        <f t="shared" si="12"/>
        <v>2,956</v>
      </c>
      <c r="CC198" s="223" t="str">
        <f t="shared" si="13"/>
        <v>0.0030</v>
      </c>
      <c r="CD198" s="243" t="str">
        <f>$AY198*Assembly!AB$4+$AZ198*Assembly!AB$5+$BA198*Assembly!AB$6+$BB198*Assembly!AB$7+$BC198*Assembly!AB$8+$BD198*Assembly!AB$9+$BE198*Assembly!AB$10+$BF198*Assembly!AB$11+$BG198*Assembly!AB$12+$BH198*Assembly!AB$13+$BI198*Assembly!AB$14+$BJ198*Assembly!AB$15+$BK198*Assembly!AB$16+$BL198*Assembly!AB$17+$BM198*Assembly!AB$18+$BN198*Assembly!AB$19+$BO198*Assembly!AB$20+$BP198*Assembly!AB$21+$BQ198*Assembly!AB$22+$BR198*Assembly!AB$23+$BS198*Assembly!AB$24</f>
        <v>57</v>
      </c>
      <c r="CE198" s="231" t="str">
        <f>$AY198*Assembly!M$4+$AZ198*Assembly!M$5+$BA198*Assembly!M$6+$BB198*Assembly!M$7+$BC198*Assembly!M$8+$BD198*Assembly!M$9+$BE198*Assembly!M$10+$BF198*Assembly!M$11+$BG198*Assembly!M$12+$BH198*Assembly!M$13+$BI198*Assembly!M$14+$BJ198*Assembly!M$15+$BK198*Assembly!M$16+$BL198*Assembly!M$17+$BM198*Assembly!M$18+$BN198*Assembly!M$19+$BO198*Assembly!M$20+$BP198*Assembly!M$21+$BQ198*Assembly!M$22+$BR198*Assembly!M$23+$BS198*Assembly!M$24</f>
        <v>399</v>
      </c>
      <c r="CF198" s="231" t="str">
        <f>$AY198*Assembly!N$4+$AZ198*Assembly!N$5+$BA198*Assembly!N$6+$BB198*Assembly!N$7+$BC198*Assembly!N$8+$BD198*Assembly!N$9+$BE198*Assembly!N$10+$BF198*Assembly!N$11+$BG198*Assembly!N$12+$BH198*Assembly!N$13+$BI198*Assembly!N$14+$BJ198*Assembly!N$15+$BK198*Assembly!N$16+$BL198*Assembly!N$17+$BM198*Assembly!N$18+$BN198*Assembly!N$19+$BO198*Assembly!N$20+$BP198*Assembly!N$21+$BQ198*Assembly!N$22+$BR198*Assembly!N$23+$BS198*Assembly!N$24</f>
        <v>0</v>
      </c>
      <c r="CG198" s="231" t="str">
        <f>$AY198*Assembly!O$4+$AZ198*Assembly!O$5+$BA198*Assembly!O$6+$BB198*Assembly!O$7+$BC198*Assembly!O$8+$BD198*Assembly!O$9+$BE198*Assembly!O$10+$BF198*Assembly!O$11+$BG198*Assembly!O$12+$BH198*Assembly!O$13+$BI198*Assembly!O$14+$BJ198*Assembly!O$15+$BK198*Assembly!O$16+$BL198*Assembly!O$17+$BM198*Assembly!O$18+$BN198*Assembly!O$19+$BO198*Assembly!O$20+$BP198*Assembly!O$21+$BQ198*Assembly!O$22+$BR198*Assembly!O$23+$BS198*Assembly!O$24</f>
        <v>0</v>
      </c>
      <c r="CH198" s="229" t="str">
        <f>$AY198*Assembly!P$4+$AZ198*Assembly!P$5+$BA198*Assembly!P$6+$BB198*Assembly!P$7+$BC198*Assembly!P$8+$BD198*Assembly!P$9+$BE198*Assembly!P$10+$BF198*Assembly!P$11+$BG198*Assembly!P$12+$BH198*Assembly!P$13+$BI198*Assembly!P$14+$BJ198*Assembly!P$15+$BK198*Assembly!P$16+$BL198*Assembly!P$17+$BM198*Assembly!P$18+$BN198*Assembly!P$19+$BO198*Assembly!P$20+$BP198*Assembly!P$21+$BQ198*Assembly!P$22+$BR198*Assembly!P$23+$BS198*Assembly!P$24</f>
        <v>0</v>
      </c>
      <c r="CI198" s="229" t="str">
        <f>$AY198*Assembly!Q$4+$AZ198*Assembly!Q$5+$BA198*Assembly!Q$6+$BB198*Assembly!Q$7+$BC198*Assembly!Q$8+$BD198*Assembly!Q$9+$BE198*Assembly!Q$10+$BF198*Assembly!Q$11+$BG198*Assembly!Q$12+$BH198*Assembly!Q$13+$BI198*Assembly!Q$14+$BJ198*Assembly!Q$15+$BK198*Assembly!Q$16+$BL198*Assembly!Q$17+$BM198*Assembly!Q$18+$BN198*Assembly!Q$19+$BO198*Assembly!Q$20+$BP198*Assembly!Q$21+$BQ198*Assembly!Q$22+$BR198*Assembly!Q$23+$BS198*Assembly!Q$24</f>
        <v>0</v>
      </c>
      <c r="CJ198" s="231" t="str">
        <f>$AY198*Assembly!R$4+$AZ198*Assembly!R$5+$BA198*Assembly!R$6+$BB198*Assembly!R$7+$BC198*Assembly!R$8+$BD198*Assembly!R$9+$BE198*Assembly!R$10+$BF198*Assembly!R$11+$BG198*Assembly!R$12+$BH198*Assembly!R$13+$BI198*Assembly!R$14+$BJ198*Assembly!R$15+$BK198*Assembly!R$16+$BL198*Assembly!R$17+$BM198*Assembly!R$18+$BN198*Assembly!R$19+$BO198*Assembly!R$20+$BP198*Assembly!R$21+$BQ198*Assembly!R$22+$BR198*Assembly!R$23+$BS198*Assembly!R$24</f>
        <v>0</v>
      </c>
      <c r="CK198" s="229" t="str">
        <f>$AY198*Assembly!S$4+$AZ198*Assembly!S$5+$BA198*Assembly!S$6+$BB198*Assembly!S$7+$BC198*Assembly!S$8+$BD198*Assembly!S$9+$BE198*Assembly!S$10+$BF198*Assembly!S$11+$BG198*Assembly!S$12+$BH198*Assembly!S$13+$BI198*Assembly!S$14+$BJ198*Assembly!S$15+$BK198*Assembly!S$16+$BL198*Assembly!S$17+$BM198*Assembly!S$18+$BN198*Assembly!S$19+$BO198*Assembly!S$20+$BP198*Assembly!S$21+$BQ198*Assembly!S$22+$BR198*Assembly!S$23+$BS198*Assembly!S$24</f>
        <v>0</v>
      </c>
      <c r="CL198" s="229" t="str">
        <f>$AY198*Assembly!T$4+$AZ198*Assembly!T$5+$BA198*Assembly!T$6+$BB198*Assembly!T$7+$BC198*Assembly!T$8+$BD198*Assembly!T$9+$BE198*Assembly!T$10+$BF198*Assembly!T$11+$BG198*Assembly!T$12+$BH198*Assembly!T$13+$BI198*Assembly!T$14+$BJ198*Assembly!T$15+$BK198*Assembly!T$16+$BL198*Assembly!T$17+$BM198*Assembly!T$18+$BN198*Assembly!T$19+$BO198*Assembly!T$20+$BP198*Assembly!T$21+$BQ198*Assembly!T$22+$BR198*Assembly!T$23+$BS198*Assembly!T$24</f>
        <v>0</v>
      </c>
      <c r="CM198" s="229" t="str">
        <f>$AY198*Assembly!U$4+$AZ198*Assembly!U$5+$BA198*Assembly!U$6+$BB198*Assembly!U$7+$BC198*Assembly!U$8+$BD198*Assembly!U$9+$BE198*Assembly!U$10+$BF198*Assembly!U$11+$BG198*Assembly!U$12+$BH198*Assembly!U$13+$BI198*Assembly!U$14+$BJ198*Assembly!U$15+$BK198*Assembly!U$16+$BL198*Assembly!U$17+$BM198*Assembly!U$18+$BN198*Assembly!U$19+$BO198*Assembly!U$20+$BP198*Assembly!U$21+$BQ198*Assembly!U$22+$BR198*Assembly!U$23+$BS198*Assembly!U$24</f>
        <v>0</v>
      </c>
      <c r="CN198" s="231" t="str">
        <f>$AY198*Assembly!V$4+$AZ198*Assembly!V$5+$BA198*Assembly!V$6+$BB198*Assembly!V$7+$BC198*Assembly!V$8+$BD198*Assembly!V$9+$BE198*Assembly!V$10+$BF198*Assembly!V$11+$BG198*Assembly!V$12+$BH198*Assembly!V$13+$BI198*Assembly!V$14+$BJ198*Assembly!V$15+$BK198*Assembly!V$16+$BL198*Assembly!V$17+$BM198*Assembly!V$18+$BN198*Assembly!V$19+$BO198*Assembly!V$20+$BP198*Assembly!V$21+$BQ198*Assembly!V$22+$BR198*Assembly!V$23+$BS198*Assembly!V$24</f>
        <v>0</v>
      </c>
      <c r="CO198" s="231" t="str">
        <f>CE198*Refining!$F$3</f>
        <v>713</v>
      </c>
      <c r="CP198" s="231" t="str">
        <f>CF198*Refining!$F$4</f>
        <v>0</v>
      </c>
      <c r="CQ198" s="231" t="str">
        <f>CG198*Refining!$F$5</f>
        <v>0</v>
      </c>
      <c r="CR198" s="231" t="str">
        <f>CH198*Refining!$F$6</f>
        <v>0</v>
      </c>
      <c r="CS198" s="231" t="str">
        <f>CI198*Refining!$F$7</f>
        <v>0</v>
      </c>
      <c r="CT198" s="231" t="str">
        <f>CJ198*Refining!$F$8</f>
        <v>0</v>
      </c>
      <c r="CU198" s="231" t="str">
        <f>CK198*Refining!$F$9</f>
        <v>0</v>
      </c>
      <c r="CV198" s="231" t="str">
        <f>CL198*Refining!$F$10</f>
        <v>0</v>
      </c>
      <c r="CW198" s="231" t="str">
        <f>CM198*Refining!$F$11</f>
        <v>0</v>
      </c>
      <c r="CX198" s="231" t="str">
        <f>CN198*Refining!$F$12</f>
        <v>0</v>
      </c>
      <c r="CY198" s="248" t="str">
        <f t="shared" ref="CY198:DR198" si="800">IF(CE198 = 0, "", CE198)</f>
        <v>399</v>
      </c>
      <c r="CZ198" s="245" t="str">
        <f t="shared" si="800"/>
        <v/>
      </c>
      <c r="DA198" s="245" t="str">
        <f t="shared" si="800"/>
        <v/>
      </c>
      <c r="DB198" s="245" t="str">
        <f t="shared" si="800"/>
        <v/>
      </c>
      <c r="DC198" s="245" t="str">
        <f t="shared" si="800"/>
        <v/>
      </c>
      <c r="DD198" s="245" t="str">
        <f t="shared" si="800"/>
        <v/>
      </c>
      <c r="DE198" s="245" t="str">
        <f t="shared" si="800"/>
        <v/>
      </c>
      <c r="DF198" s="245" t="str">
        <f t="shared" si="800"/>
        <v/>
      </c>
      <c r="DG198" s="245" t="str">
        <f t="shared" si="800"/>
        <v/>
      </c>
      <c r="DH198" s="246" t="str">
        <f t="shared" si="800"/>
        <v/>
      </c>
      <c r="DI198" s="248" t="str">
        <f t="shared" si="800"/>
        <v>713</v>
      </c>
      <c r="DJ198" s="245" t="str">
        <f t="shared" si="800"/>
        <v/>
      </c>
      <c r="DK198" s="245" t="str">
        <f t="shared" si="800"/>
        <v/>
      </c>
      <c r="DL198" s="245" t="str">
        <f t="shared" si="800"/>
        <v/>
      </c>
      <c r="DM198" s="245" t="str">
        <f t="shared" si="800"/>
        <v/>
      </c>
      <c r="DN198" s="245" t="str">
        <f t="shared" si="800"/>
        <v/>
      </c>
      <c r="DO198" s="245" t="str">
        <f t="shared" si="800"/>
        <v/>
      </c>
      <c r="DP198" s="245" t="str">
        <f t="shared" si="800"/>
        <v/>
      </c>
      <c r="DQ198" s="245" t="str">
        <f t="shared" si="800"/>
        <v/>
      </c>
      <c r="DR198" s="246" t="str">
        <f t="shared" si="800"/>
        <v/>
      </c>
      <c r="DS198" s="248" t="str">
        <f t="shared" si="15"/>
        <v>399</v>
      </c>
      <c r="DT198" s="249" t="str">
        <f t="shared" si="16"/>
        <v>713</v>
      </c>
      <c r="DU198" s="225" t="str">
        <f>CY198*'Ores &amp; Ingots'!$C$3+CZ198*'Ores &amp; Ingots'!$C$4+DA198*'Ores &amp; Ingots'!$C$5+DB198*'Ores &amp; Ingots'!$C$6+DC198*'Ores &amp; Ingots'!$C$7+DD198*'Ores &amp; Ingots'!$C$8+DE198*'Ores &amp; Ingots'!$C$9+DF198*'Ores &amp; Ingots'!$C$10+DG198*'Ores &amp; Ingots'!$C$11+DH198*'Ores &amp; Ingots'!$C$12</f>
        <v>51</v>
      </c>
      <c r="DV198" s="225" t="str">
        <f>DI198*'Ores &amp; Ingots'!$B$3+DJ198*'Ores &amp; Ingots'!$B$4+DK198*'Ores &amp; Ingots'!$B$5+DL198*'Ores &amp; Ingots'!$B$6+DM198*'Ores &amp; Ingots'!$B$7+DN198*'Ores &amp; Ingots'!$B$8+DO198*'Ores &amp; Ingots'!$B$9+DP198*'Ores &amp; Ingots'!$B$10+DQ198*'Ores &amp; Ingots'!$B$11+DR198*'Ores &amp; Ingots'!$B$12</f>
        <v>264</v>
      </c>
      <c r="DW198" s="249" t="str">
        <f>CY198*Refining!$G$3+CZ198*Refining!$G$4+DA198*Refining!$G$5+DB198*Refining!$G$6+DC198*Refining!$G$7+DD198*Refining!$G$8+DE198*Refining!$G$9+DF198*Refining!$G$10+DG198*Refining!$G$11+DH198*Refining!$G$12</f>
        <v>27</v>
      </c>
      <c r="DX198" s="249" t="str">
        <f t="shared" si="17"/>
        <v>4,263</v>
      </c>
      <c r="DY198" s="250" t="str">
        <f t="shared" si="18"/>
        <v>0.0043</v>
      </c>
      <c r="DZ198" s="248" t="str">
        <f t="shared" si="19"/>
        <v>54</v>
      </c>
      <c r="EA198" s="251" t="str">
        <f t="shared" ref="EA198:EB198" si="801">DZ198/60</f>
        <v>0.9</v>
      </c>
      <c r="EB198" s="251" t="str">
        <f t="shared" si="801"/>
        <v>0.0</v>
      </c>
      <c r="EC198" s="543" t="str">
        <f t="shared" si="21"/>
        <v>0.00</v>
      </c>
      <c r="ED198" s="248" t="str">
        <f t="shared" si="22"/>
        <v>7,218</v>
      </c>
      <c r="EE198" s="251" t="str">
        <f t="shared" ref="EE198:EF198" si="802">ED198/1000</f>
        <v>7.2</v>
      </c>
      <c r="EF198" s="252" t="str">
        <f t="shared" si="802"/>
        <v>0.01</v>
      </c>
      <c r="EG198" s="544" t="str">
        <f t="shared" si="24"/>
        <v>0.0072</v>
      </c>
      <c r="EH198" s="225" t="s">
        <v>12</v>
      </c>
    </row>
    <row r="199" hidden="1">
      <c r="A199" s="33"/>
      <c r="B199" s="336" t="s">
        <v>1053</v>
      </c>
      <c r="C199" s="227" t="s">
        <v>886</v>
      </c>
      <c r="D199" s="227">
        <v>1.0</v>
      </c>
      <c r="E199" s="227">
        <v>1.0</v>
      </c>
      <c r="F199" s="227">
        <v>1.0</v>
      </c>
      <c r="G199" s="253" t="str">
        <f t="shared" si="5"/>
        <v>15.6</v>
      </c>
      <c r="H199" s="254">
        <v>5.0</v>
      </c>
      <c r="I199" s="254">
        <v>12.5</v>
      </c>
      <c r="J199" s="254" t="str">
        <f>H199/Main!$D$9</f>
        <v>5</v>
      </c>
      <c r="K199" s="254" t="str">
        <f>I199/Main!$D$10</f>
        <v>12.5</v>
      </c>
      <c r="L199" s="254" t="str">
        <f t="shared" si="6"/>
        <v>2.5</v>
      </c>
      <c r="M199" s="254">
        <v>1.0</v>
      </c>
      <c r="N199" s="255"/>
      <c r="O199" s="255"/>
      <c r="P199" s="255"/>
      <c r="Q199" s="256"/>
      <c r="R199" s="255"/>
      <c r="S199" s="257"/>
      <c r="T199" s="257"/>
      <c r="U199" s="255"/>
      <c r="V199" s="255"/>
      <c r="W199" s="350"/>
      <c r="X199" s="257"/>
      <c r="Y199" s="255"/>
      <c r="Z199" s="255"/>
      <c r="AA199" s="255"/>
      <c r="AB199" s="255"/>
      <c r="AC199" s="351" t="s">
        <v>12</v>
      </c>
      <c r="AD199" s="309">
        <v>7.0</v>
      </c>
      <c r="AE199" s="225">
        <v>0.0</v>
      </c>
      <c r="AF199" s="225">
        <v>0.0</v>
      </c>
      <c r="AG199" s="225">
        <v>0.0</v>
      </c>
      <c r="AH199" s="225">
        <v>0.0</v>
      </c>
      <c r="AI199" s="225">
        <v>0.0</v>
      </c>
      <c r="AJ199" s="225">
        <v>0.0</v>
      </c>
      <c r="AK199" s="225">
        <v>0.0</v>
      </c>
      <c r="AL199" s="225">
        <v>0.0</v>
      </c>
      <c r="AM199" s="225">
        <v>0.0</v>
      </c>
      <c r="AN199" s="225">
        <v>0.0</v>
      </c>
      <c r="AO199" s="225">
        <v>0.0</v>
      </c>
      <c r="AP199" s="225">
        <v>0.0</v>
      </c>
      <c r="AQ199" s="225">
        <v>0.0</v>
      </c>
      <c r="AR199" s="225">
        <v>0.0</v>
      </c>
      <c r="AS199" s="225">
        <v>0.0</v>
      </c>
      <c r="AT199" s="225">
        <v>0.0</v>
      </c>
      <c r="AU199" s="225">
        <v>0.0</v>
      </c>
      <c r="AV199" s="225">
        <v>0.0</v>
      </c>
      <c r="AW199" s="225">
        <v>0.0</v>
      </c>
      <c r="AX199" s="225">
        <v>0.0</v>
      </c>
      <c r="AY199" s="553" t="str">
        <f t="shared" ref="AY199:BS199" si="803">IF(AD199 = 0, "", AD199)</f>
        <v>7</v>
      </c>
      <c r="AZ199" s="227" t="str">
        <f t="shared" si="803"/>
        <v/>
      </c>
      <c r="BA199" s="227" t="str">
        <f t="shared" si="803"/>
        <v/>
      </c>
      <c r="BB199" s="227" t="str">
        <f t="shared" si="803"/>
        <v/>
      </c>
      <c r="BC199" s="227" t="str">
        <f t="shared" si="803"/>
        <v/>
      </c>
      <c r="BD199" s="227" t="str">
        <f t="shared" si="803"/>
        <v/>
      </c>
      <c r="BE199" s="227" t="str">
        <f t="shared" si="803"/>
        <v/>
      </c>
      <c r="BF199" s="227" t="str">
        <f t="shared" si="803"/>
        <v/>
      </c>
      <c r="BG199" s="227" t="str">
        <f t="shared" si="803"/>
        <v/>
      </c>
      <c r="BH199" s="227" t="str">
        <f t="shared" si="803"/>
        <v/>
      </c>
      <c r="BI199" s="227" t="str">
        <f t="shared" si="803"/>
        <v/>
      </c>
      <c r="BJ199" s="227" t="str">
        <f t="shared" si="803"/>
        <v/>
      </c>
      <c r="BK199" s="227" t="str">
        <f t="shared" si="803"/>
        <v/>
      </c>
      <c r="BL199" s="227" t="str">
        <f t="shared" si="803"/>
        <v/>
      </c>
      <c r="BM199" s="227" t="str">
        <f t="shared" si="803"/>
        <v/>
      </c>
      <c r="BN199" s="227" t="str">
        <f t="shared" si="803"/>
        <v/>
      </c>
      <c r="BO199" s="227" t="str">
        <f t="shared" si="803"/>
        <v/>
      </c>
      <c r="BP199" s="227" t="str">
        <f t="shared" si="803"/>
        <v/>
      </c>
      <c r="BQ199" s="227" t="str">
        <f t="shared" si="803"/>
        <v/>
      </c>
      <c r="BR199" s="227" t="str">
        <f t="shared" si="803"/>
        <v/>
      </c>
      <c r="BS199" s="238" t="str">
        <f t="shared" si="803"/>
        <v/>
      </c>
      <c r="BT199" s="239" t="str">
        <f>$AY199*Assembly!Y$4+$AZ199*Assembly!Y$5+$BA199*Assembly!Y$6+$BB199*Assembly!Y$7+$BC199*Assembly!Y$8+$BD199*Assembly!Y$9+$BE199*Assembly!Y$10+$BF199*Assembly!Y$11+$BG199*Assembly!Y$12+$BH199*Assembly!Y$13+$BI199*Assembly!Y$14+$BJ199*Assembly!Y$15+$BK199*Assembly!Y$16+$BL199*Assembly!Y$17+$BM199*Assembly!Y$18+$BN199*Assembly!Y$19+$BO199*Assembly!Y$20+$BP199*Assembly!Y$21+$BQ199*Assembly!Y$22+$BR199*Assembly!Y$23+$BS199*Assembly!Y$24</f>
        <v>140</v>
      </c>
      <c r="BU199" s="225" t="str">
        <f t="shared" si="8"/>
        <v>9</v>
      </c>
      <c r="BV199" s="225" t="str">
        <f>$AY199*Assembly!AC$4+$AZ199*Assembly!AC$5+$BA199*Assembly!AC$6+$BB199*Assembly!AC$7+$BC199*Assembly!AC$8+$BD199*Assembly!AC$9+$BE199*Assembly!AC$10+$BF199*Assembly!AC$11+$BG199*Assembly!AC$12+$BH199*Assembly!AC$13+$BI199*Assembly!AC$14+$BJ199*Assembly!AC$15+$BK199*Assembly!AC$16+$BL199*Assembly!AC$17+$BM199*Assembly!AC$18+$BN199*Assembly!AC$19+$BO199*Assembly!AC$20+$BP199*Assembly!AC$21+$BQ199*Assembly!AC$22+$BR199*Assembly!AC$23+$BS199*Assembly!AC$24</f>
        <v>700</v>
      </c>
      <c r="BW199" s="240" t="str">
        <f t="shared" si="9"/>
        <v>5.00</v>
      </c>
      <c r="BX199" s="241" t="str">
        <f t="shared" si="10"/>
        <v>45</v>
      </c>
      <c r="BY199" s="242" t="str">
        <f t="shared" si="11"/>
        <v>78.1</v>
      </c>
      <c r="BZ199" s="225"/>
      <c r="CA199" s="225" t="str">
        <f>$AY199*Assembly!X$4+$AZ199*Assembly!X$5+$BA199*Assembly!X$6+$BB199*Assembly!X$7+$BC199*Assembly!X$8+$BD199*Assembly!X$9+$BE199*Assembly!X$10+$BF199*Assembly!X$11+$BG199*Assembly!X$12+$BH199*Assembly!X$13+$BI199*Assembly!X$14+$BJ199*Assembly!X$15+$BK199*Assembly!X$16+$BL199*Assembly!X$17+$BM199*Assembly!X$18+$BN199*Assembly!X$19+$BO199*Assembly!X$20+$BP199*Assembly!X$21+$BQ199*Assembly!X$22+$BR199*Assembly!X$23+$BS199*Assembly!X$24</f>
        <v>7</v>
      </c>
      <c r="CB199" s="225" t="str">
        <f t="shared" si="12"/>
        <v>1,089</v>
      </c>
      <c r="CC199" s="223" t="str">
        <f t="shared" si="13"/>
        <v>0.0011</v>
      </c>
      <c r="CD199" s="243" t="str">
        <f>$AY199*Assembly!AB$4+$AZ199*Assembly!AB$5+$BA199*Assembly!AB$6+$BB199*Assembly!AB$7+$BC199*Assembly!AB$8+$BD199*Assembly!AB$9+$BE199*Assembly!AB$10+$BF199*Assembly!AB$11+$BG199*Assembly!AB$12+$BH199*Assembly!AB$13+$BI199*Assembly!AB$14+$BJ199*Assembly!AB$15+$BK199*Assembly!AB$16+$BL199*Assembly!AB$17+$BM199*Assembly!AB$18+$BN199*Assembly!AB$19+$BO199*Assembly!AB$20+$BP199*Assembly!AB$21+$BQ199*Assembly!AB$22+$BR199*Assembly!AB$23+$BS199*Assembly!AB$24</f>
        <v>21</v>
      </c>
      <c r="CE199" s="256" t="str">
        <f>$AY199*Assembly!M$4+$AZ199*Assembly!M$5+$BA199*Assembly!M$6+$BB199*Assembly!M$7+$BC199*Assembly!M$8+$BD199*Assembly!M$9+$BE199*Assembly!M$10+$BF199*Assembly!M$11+$BG199*Assembly!M$12+$BH199*Assembly!M$13+$BI199*Assembly!M$14+$BJ199*Assembly!M$15+$BK199*Assembly!M$16+$BL199*Assembly!M$17+$BM199*Assembly!M$18+$BN199*Assembly!M$19+$BO199*Assembly!M$20+$BP199*Assembly!M$21+$BQ199*Assembly!M$22+$BR199*Assembly!M$23+$BS199*Assembly!M$24</f>
        <v>147</v>
      </c>
      <c r="CF199" s="256" t="str">
        <f>$AY199*Assembly!N$4+$AZ199*Assembly!N$5+$BA199*Assembly!N$6+$BB199*Assembly!N$7+$BC199*Assembly!N$8+$BD199*Assembly!N$9+$BE199*Assembly!N$10+$BF199*Assembly!N$11+$BG199*Assembly!N$12+$BH199*Assembly!N$13+$BI199*Assembly!N$14+$BJ199*Assembly!N$15+$BK199*Assembly!N$16+$BL199*Assembly!N$17+$BM199*Assembly!N$18+$BN199*Assembly!N$19+$BO199*Assembly!N$20+$BP199*Assembly!N$21+$BQ199*Assembly!N$22+$BR199*Assembly!N$23+$BS199*Assembly!N$24</f>
        <v>0</v>
      </c>
      <c r="CG199" s="256" t="str">
        <f>$AY199*Assembly!O$4+$AZ199*Assembly!O$5+$BA199*Assembly!O$6+$BB199*Assembly!O$7+$BC199*Assembly!O$8+$BD199*Assembly!O$9+$BE199*Assembly!O$10+$BF199*Assembly!O$11+$BG199*Assembly!O$12+$BH199*Assembly!O$13+$BI199*Assembly!O$14+$BJ199*Assembly!O$15+$BK199*Assembly!O$16+$BL199*Assembly!O$17+$BM199*Assembly!O$18+$BN199*Assembly!O$19+$BO199*Assembly!O$20+$BP199*Assembly!O$21+$BQ199*Assembly!O$22+$BR199*Assembly!O$23+$BS199*Assembly!O$24</f>
        <v>0</v>
      </c>
      <c r="CH199" s="254" t="str">
        <f>$AY199*Assembly!P$4+$AZ199*Assembly!P$5+$BA199*Assembly!P$6+$BB199*Assembly!P$7+$BC199*Assembly!P$8+$BD199*Assembly!P$9+$BE199*Assembly!P$10+$BF199*Assembly!P$11+$BG199*Assembly!P$12+$BH199*Assembly!P$13+$BI199*Assembly!P$14+$BJ199*Assembly!P$15+$BK199*Assembly!P$16+$BL199*Assembly!P$17+$BM199*Assembly!P$18+$BN199*Assembly!P$19+$BO199*Assembly!P$20+$BP199*Assembly!P$21+$BQ199*Assembly!P$22+$BR199*Assembly!P$23+$BS199*Assembly!P$24</f>
        <v>0</v>
      </c>
      <c r="CI199" s="254" t="str">
        <f>$AY199*Assembly!Q$4+$AZ199*Assembly!Q$5+$BA199*Assembly!Q$6+$BB199*Assembly!Q$7+$BC199*Assembly!Q$8+$BD199*Assembly!Q$9+$BE199*Assembly!Q$10+$BF199*Assembly!Q$11+$BG199*Assembly!Q$12+$BH199*Assembly!Q$13+$BI199*Assembly!Q$14+$BJ199*Assembly!Q$15+$BK199*Assembly!Q$16+$BL199*Assembly!Q$17+$BM199*Assembly!Q$18+$BN199*Assembly!Q$19+$BO199*Assembly!Q$20+$BP199*Assembly!Q$21+$BQ199*Assembly!Q$22+$BR199*Assembly!Q$23+$BS199*Assembly!Q$24</f>
        <v>0</v>
      </c>
      <c r="CJ199" s="256" t="str">
        <f>$AY199*Assembly!R$4+$AZ199*Assembly!R$5+$BA199*Assembly!R$6+$BB199*Assembly!R$7+$BC199*Assembly!R$8+$BD199*Assembly!R$9+$BE199*Assembly!R$10+$BF199*Assembly!R$11+$BG199*Assembly!R$12+$BH199*Assembly!R$13+$BI199*Assembly!R$14+$BJ199*Assembly!R$15+$BK199*Assembly!R$16+$BL199*Assembly!R$17+$BM199*Assembly!R$18+$BN199*Assembly!R$19+$BO199*Assembly!R$20+$BP199*Assembly!R$21+$BQ199*Assembly!R$22+$BR199*Assembly!R$23+$BS199*Assembly!R$24</f>
        <v>0</v>
      </c>
      <c r="CK199" s="254" t="str">
        <f>$AY199*Assembly!S$4+$AZ199*Assembly!S$5+$BA199*Assembly!S$6+$BB199*Assembly!S$7+$BC199*Assembly!S$8+$BD199*Assembly!S$9+$BE199*Assembly!S$10+$BF199*Assembly!S$11+$BG199*Assembly!S$12+$BH199*Assembly!S$13+$BI199*Assembly!S$14+$BJ199*Assembly!S$15+$BK199*Assembly!S$16+$BL199*Assembly!S$17+$BM199*Assembly!S$18+$BN199*Assembly!S$19+$BO199*Assembly!S$20+$BP199*Assembly!S$21+$BQ199*Assembly!S$22+$BR199*Assembly!S$23+$BS199*Assembly!S$24</f>
        <v>0</v>
      </c>
      <c r="CL199" s="254" t="str">
        <f>$AY199*Assembly!T$4+$AZ199*Assembly!T$5+$BA199*Assembly!T$6+$BB199*Assembly!T$7+$BC199*Assembly!T$8+$BD199*Assembly!T$9+$BE199*Assembly!T$10+$BF199*Assembly!T$11+$BG199*Assembly!T$12+$BH199*Assembly!T$13+$BI199*Assembly!T$14+$BJ199*Assembly!T$15+$BK199*Assembly!T$16+$BL199*Assembly!T$17+$BM199*Assembly!T$18+$BN199*Assembly!T$19+$BO199*Assembly!T$20+$BP199*Assembly!T$21+$BQ199*Assembly!T$22+$BR199*Assembly!T$23+$BS199*Assembly!T$24</f>
        <v>0</v>
      </c>
      <c r="CM199" s="254" t="str">
        <f>$AY199*Assembly!U$4+$AZ199*Assembly!U$5+$BA199*Assembly!U$6+$BB199*Assembly!U$7+$BC199*Assembly!U$8+$BD199*Assembly!U$9+$BE199*Assembly!U$10+$BF199*Assembly!U$11+$BG199*Assembly!U$12+$BH199*Assembly!U$13+$BI199*Assembly!U$14+$BJ199*Assembly!U$15+$BK199*Assembly!U$16+$BL199*Assembly!U$17+$BM199*Assembly!U$18+$BN199*Assembly!U$19+$BO199*Assembly!U$20+$BP199*Assembly!U$21+$BQ199*Assembly!U$22+$BR199*Assembly!U$23+$BS199*Assembly!U$24</f>
        <v>0</v>
      </c>
      <c r="CN199" s="256" t="str">
        <f>$AY199*Assembly!V$4+$AZ199*Assembly!V$5+$BA199*Assembly!V$6+$BB199*Assembly!V$7+$BC199*Assembly!V$8+$BD199*Assembly!V$9+$BE199*Assembly!V$10+$BF199*Assembly!V$11+$BG199*Assembly!V$12+$BH199*Assembly!V$13+$BI199*Assembly!V$14+$BJ199*Assembly!V$15+$BK199*Assembly!V$16+$BL199*Assembly!V$17+$BM199*Assembly!V$18+$BN199*Assembly!V$19+$BO199*Assembly!V$20+$BP199*Assembly!V$21+$BQ199*Assembly!V$22+$BR199*Assembly!V$23+$BS199*Assembly!V$24</f>
        <v>0</v>
      </c>
      <c r="CO199" s="256" t="str">
        <f>CE199*Refining!$F$3</f>
        <v>263</v>
      </c>
      <c r="CP199" s="256" t="str">
        <f>CF199*Refining!$F$4</f>
        <v>0</v>
      </c>
      <c r="CQ199" s="256" t="str">
        <f>CG199*Refining!$F$5</f>
        <v>0</v>
      </c>
      <c r="CR199" s="256" t="str">
        <f>CH199*Refining!$F$6</f>
        <v>0</v>
      </c>
      <c r="CS199" s="256" t="str">
        <f>CI199*Refining!$F$7</f>
        <v>0</v>
      </c>
      <c r="CT199" s="256" t="str">
        <f>CJ199*Refining!$F$8</f>
        <v>0</v>
      </c>
      <c r="CU199" s="256" t="str">
        <f>CK199*Refining!$F$9</f>
        <v>0</v>
      </c>
      <c r="CV199" s="256" t="str">
        <f>CL199*Refining!$F$10</f>
        <v>0</v>
      </c>
      <c r="CW199" s="256" t="str">
        <f>CM199*Refining!$F$11</f>
        <v>0</v>
      </c>
      <c r="CX199" s="256" t="str">
        <f>CN199*Refining!$F$12</f>
        <v>0</v>
      </c>
      <c r="CY199" s="248" t="str">
        <f t="shared" ref="CY199:DR199" si="804">IF(CE199 = 0, "", CE199)</f>
        <v>147</v>
      </c>
      <c r="CZ199" s="245" t="str">
        <f t="shared" si="804"/>
        <v/>
      </c>
      <c r="DA199" s="245" t="str">
        <f t="shared" si="804"/>
        <v/>
      </c>
      <c r="DB199" s="245" t="str">
        <f t="shared" si="804"/>
        <v/>
      </c>
      <c r="DC199" s="245" t="str">
        <f t="shared" si="804"/>
        <v/>
      </c>
      <c r="DD199" s="245" t="str">
        <f t="shared" si="804"/>
        <v/>
      </c>
      <c r="DE199" s="245" t="str">
        <f t="shared" si="804"/>
        <v/>
      </c>
      <c r="DF199" s="245" t="str">
        <f t="shared" si="804"/>
        <v/>
      </c>
      <c r="DG199" s="245" t="str">
        <f t="shared" si="804"/>
        <v/>
      </c>
      <c r="DH199" s="246" t="str">
        <f t="shared" si="804"/>
        <v/>
      </c>
      <c r="DI199" s="248" t="str">
        <f t="shared" si="804"/>
        <v>263</v>
      </c>
      <c r="DJ199" s="245" t="str">
        <f t="shared" si="804"/>
        <v/>
      </c>
      <c r="DK199" s="245" t="str">
        <f t="shared" si="804"/>
        <v/>
      </c>
      <c r="DL199" s="245" t="str">
        <f t="shared" si="804"/>
        <v/>
      </c>
      <c r="DM199" s="245" t="str">
        <f t="shared" si="804"/>
        <v/>
      </c>
      <c r="DN199" s="245" t="str">
        <f t="shared" si="804"/>
        <v/>
      </c>
      <c r="DO199" s="245" t="str">
        <f t="shared" si="804"/>
        <v/>
      </c>
      <c r="DP199" s="245" t="str">
        <f t="shared" si="804"/>
        <v/>
      </c>
      <c r="DQ199" s="245" t="str">
        <f t="shared" si="804"/>
        <v/>
      </c>
      <c r="DR199" s="246" t="str">
        <f t="shared" si="804"/>
        <v/>
      </c>
      <c r="DS199" s="248" t="str">
        <f t="shared" si="15"/>
        <v>147</v>
      </c>
      <c r="DT199" s="249" t="str">
        <f t="shared" si="16"/>
        <v>263</v>
      </c>
      <c r="DU199" s="225" t="str">
        <f>CY199*'Ores &amp; Ingots'!$C$3+CZ199*'Ores &amp; Ingots'!$C$4+DA199*'Ores &amp; Ingots'!$C$5+DB199*'Ores &amp; Ingots'!$C$6+DC199*'Ores &amp; Ingots'!$C$7+DD199*'Ores &amp; Ingots'!$C$8+DE199*'Ores &amp; Ingots'!$C$9+DF199*'Ores &amp; Ingots'!$C$10+DG199*'Ores &amp; Ingots'!$C$11+DH199*'Ores &amp; Ingots'!$C$12</f>
        <v>19</v>
      </c>
      <c r="DV199" s="225" t="str">
        <f>DI199*'Ores &amp; Ingots'!$B$3+DJ199*'Ores &amp; Ingots'!$B$4+DK199*'Ores &amp; Ingots'!$B$5+DL199*'Ores &amp; Ingots'!$B$6+DM199*'Ores &amp; Ingots'!$B$7+DN199*'Ores &amp; Ingots'!$B$8+DO199*'Ores &amp; Ingots'!$B$9+DP199*'Ores &amp; Ingots'!$B$10+DQ199*'Ores &amp; Ingots'!$B$11+DR199*'Ores &amp; Ingots'!$B$12</f>
        <v>97</v>
      </c>
      <c r="DW199" s="249" t="str">
        <f>CY199*Refining!$G$3+CZ199*Refining!$G$4+DA199*Refining!$G$5+DB199*Refining!$G$6+DC199*Refining!$G$7+DD199*Refining!$G$8+DE199*Refining!$G$9+DF199*Refining!$G$10+DG199*Refining!$G$11+DH199*Refining!$G$12</f>
        <v>10</v>
      </c>
      <c r="DX199" s="249" t="str">
        <f t="shared" si="17"/>
        <v>1,571</v>
      </c>
      <c r="DY199" s="250" t="str">
        <f t="shared" si="18"/>
        <v>0.0016</v>
      </c>
      <c r="DZ199" s="248" t="str">
        <f t="shared" si="19"/>
        <v>22</v>
      </c>
      <c r="EA199" s="251" t="str">
        <f t="shared" ref="EA199:EB199" si="805">DZ199/60</f>
        <v>0.4</v>
      </c>
      <c r="EB199" s="251" t="str">
        <f t="shared" si="805"/>
        <v>0.0</v>
      </c>
      <c r="EC199" s="543" t="str">
        <f t="shared" si="21"/>
        <v>0.00</v>
      </c>
      <c r="ED199" s="248" t="str">
        <f t="shared" si="22"/>
        <v>2,659</v>
      </c>
      <c r="EE199" s="251" t="str">
        <f t="shared" ref="EE199:EF199" si="806">ED199/1000</f>
        <v>2.7</v>
      </c>
      <c r="EF199" s="252" t="str">
        <f t="shared" si="806"/>
        <v>0.00</v>
      </c>
      <c r="EG199" s="544" t="str">
        <f t="shared" si="24"/>
        <v>0.0027</v>
      </c>
      <c r="EH199" s="225" t="s">
        <v>12</v>
      </c>
    </row>
    <row r="200" hidden="1">
      <c r="A200" s="33"/>
      <c r="B200" s="226" t="s">
        <v>1054</v>
      </c>
      <c r="C200" s="227" t="s">
        <v>886</v>
      </c>
      <c r="D200" s="227">
        <v>1.0</v>
      </c>
      <c r="E200" s="227">
        <v>1.0</v>
      </c>
      <c r="F200" s="227">
        <v>1.0</v>
      </c>
      <c r="G200" s="228" t="str">
        <f t="shared" si="5"/>
        <v>15.6</v>
      </c>
      <c r="H200" s="229">
        <v>3.0</v>
      </c>
      <c r="I200" s="229">
        <v>7.5</v>
      </c>
      <c r="J200" s="229" t="str">
        <f>H200/Main!$D$9</f>
        <v>3</v>
      </c>
      <c r="K200" s="229" t="str">
        <f>I200/Main!$D$10</f>
        <v>7.5</v>
      </c>
      <c r="L200" s="229" t="str">
        <f t="shared" si="6"/>
        <v>2.5</v>
      </c>
      <c r="M200" s="229">
        <v>1.0</v>
      </c>
      <c r="N200" s="230"/>
      <c r="O200" s="230"/>
      <c r="P200" s="230"/>
      <c r="Q200" s="231"/>
      <c r="R200" s="230"/>
      <c r="S200" s="232"/>
      <c r="T200" s="232"/>
      <c r="U200" s="230"/>
      <c r="V200" s="230"/>
      <c r="W200" s="232"/>
      <c r="X200" s="232"/>
      <c r="Y200" s="230"/>
      <c r="Z200" s="230"/>
      <c r="AA200" s="230"/>
      <c r="AB200" s="230"/>
      <c r="AC200" s="334" t="s">
        <v>913</v>
      </c>
      <c r="AD200" s="309">
        <v>4.0</v>
      </c>
      <c r="AE200" s="225">
        <v>0.0</v>
      </c>
      <c r="AF200" s="225">
        <v>0.0</v>
      </c>
      <c r="AG200" s="225">
        <v>0.0</v>
      </c>
      <c r="AH200" s="225">
        <v>0.0</v>
      </c>
      <c r="AI200" s="225">
        <v>0.0</v>
      </c>
      <c r="AJ200" s="225">
        <v>0.0</v>
      </c>
      <c r="AK200" s="225">
        <v>0.0</v>
      </c>
      <c r="AL200" s="225">
        <v>0.0</v>
      </c>
      <c r="AM200" s="225">
        <v>0.0</v>
      </c>
      <c r="AN200" s="225">
        <v>0.0</v>
      </c>
      <c r="AO200" s="225">
        <v>0.0</v>
      </c>
      <c r="AP200" s="225">
        <v>0.0</v>
      </c>
      <c r="AQ200" s="225">
        <v>0.0</v>
      </c>
      <c r="AR200" s="225">
        <v>0.0</v>
      </c>
      <c r="AS200" s="225">
        <v>0.0</v>
      </c>
      <c r="AT200" s="225">
        <v>0.0</v>
      </c>
      <c r="AU200" s="225">
        <v>0.0</v>
      </c>
      <c r="AV200" s="225">
        <v>0.0</v>
      </c>
      <c r="AW200" s="225">
        <v>0.0</v>
      </c>
      <c r="AX200" s="225">
        <v>0.0</v>
      </c>
      <c r="AY200" s="553" t="str">
        <f t="shared" ref="AY200:BS200" si="807">IF(AD200 = 0, "", AD200)</f>
        <v>4</v>
      </c>
      <c r="AZ200" s="227" t="str">
        <f t="shared" si="807"/>
        <v/>
      </c>
      <c r="BA200" s="227" t="str">
        <f t="shared" si="807"/>
        <v/>
      </c>
      <c r="BB200" s="227" t="str">
        <f t="shared" si="807"/>
        <v/>
      </c>
      <c r="BC200" s="227" t="str">
        <f t="shared" si="807"/>
        <v/>
      </c>
      <c r="BD200" s="227" t="str">
        <f t="shared" si="807"/>
        <v/>
      </c>
      <c r="BE200" s="227" t="str">
        <f t="shared" si="807"/>
        <v/>
      </c>
      <c r="BF200" s="227" t="str">
        <f t="shared" si="807"/>
        <v/>
      </c>
      <c r="BG200" s="227" t="str">
        <f t="shared" si="807"/>
        <v/>
      </c>
      <c r="BH200" s="227" t="str">
        <f t="shared" si="807"/>
        <v/>
      </c>
      <c r="BI200" s="227" t="str">
        <f t="shared" si="807"/>
        <v/>
      </c>
      <c r="BJ200" s="227" t="str">
        <f t="shared" si="807"/>
        <v/>
      </c>
      <c r="BK200" s="227" t="str">
        <f t="shared" si="807"/>
        <v/>
      </c>
      <c r="BL200" s="227" t="str">
        <f t="shared" si="807"/>
        <v/>
      </c>
      <c r="BM200" s="227" t="str">
        <f t="shared" si="807"/>
        <v/>
      </c>
      <c r="BN200" s="227" t="str">
        <f t="shared" si="807"/>
        <v/>
      </c>
      <c r="BO200" s="227" t="str">
        <f t="shared" si="807"/>
        <v/>
      </c>
      <c r="BP200" s="227" t="str">
        <f t="shared" si="807"/>
        <v/>
      </c>
      <c r="BQ200" s="227" t="str">
        <f t="shared" si="807"/>
        <v/>
      </c>
      <c r="BR200" s="227" t="str">
        <f t="shared" si="807"/>
        <v/>
      </c>
      <c r="BS200" s="238" t="str">
        <f t="shared" si="807"/>
        <v/>
      </c>
      <c r="BT200" s="239" t="str">
        <f>$AY200*Assembly!Y$4+$AZ200*Assembly!Y$5+$BA200*Assembly!Y$6+$BB200*Assembly!Y$7+$BC200*Assembly!Y$8+$BD200*Assembly!Y$9+$BE200*Assembly!Y$10+$BF200*Assembly!Y$11+$BG200*Assembly!Y$12+$BH200*Assembly!Y$13+$BI200*Assembly!Y$14+$BJ200*Assembly!Y$15+$BK200*Assembly!Y$16+$BL200*Assembly!Y$17+$BM200*Assembly!Y$18+$BN200*Assembly!Y$19+$BO200*Assembly!Y$20+$BP200*Assembly!Y$21+$BQ200*Assembly!Y$22+$BR200*Assembly!Y$23+$BS200*Assembly!Y$24</f>
        <v>80</v>
      </c>
      <c r="BU200" s="225" t="str">
        <f t="shared" si="8"/>
        <v>5</v>
      </c>
      <c r="BV200" s="225" t="str">
        <f>$AY200*Assembly!AC$4+$AZ200*Assembly!AC$5+$BA200*Assembly!AC$6+$BB200*Assembly!AC$7+$BC200*Assembly!AC$8+$BD200*Assembly!AC$9+$BE200*Assembly!AC$10+$BF200*Assembly!AC$11+$BG200*Assembly!AC$12+$BH200*Assembly!AC$13+$BI200*Assembly!AC$14+$BJ200*Assembly!AC$15+$BK200*Assembly!AC$16+$BL200*Assembly!AC$17+$BM200*Assembly!AC$18+$BN200*Assembly!AC$19+$BO200*Assembly!AC$20+$BP200*Assembly!AC$21+$BQ200*Assembly!AC$22+$BR200*Assembly!AC$23+$BS200*Assembly!AC$24</f>
        <v>400</v>
      </c>
      <c r="BW200" s="240" t="str">
        <f t="shared" si="9"/>
        <v>5.00</v>
      </c>
      <c r="BX200" s="241" t="str">
        <f t="shared" si="10"/>
        <v>26</v>
      </c>
      <c r="BY200" s="242" t="str">
        <f t="shared" si="11"/>
        <v>78.1</v>
      </c>
      <c r="BZ200" s="225"/>
      <c r="CA200" s="225" t="str">
        <f>$AY200*Assembly!X$4+$AZ200*Assembly!X$5+$BA200*Assembly!X$6+$BB200*Assembly!X$7+$BC200*Assembly!X$8+$BD200*Assembly!X$9+$BE200*Assembly!X$10+$BF200*Assembly!X$11+$BG200*Assembly!X$12+$BH200*Assembly!X$13+$BI200*Assembly!X$14+$BJ200*Assembly!X$15+$BK200*Assembly!X$16+$BL200*Assembly!X$17+$BM200*Assembly!X$18+$BN200*Assembly!X$19+$BO200*Assembly!X$20+$BP200*Assembly!X$21+$BQ200*Assembly!X$22+$BR200*Assembly!X$23+$BS200*Assembly!X$24</f>
        <v>4</v>
      </c>
      <c r="CB200" s="225" t="str">
        <f t="shared" si="12"/>
        <v>622</v>
      </c>
      <c r="CC200" s="223" t="str">
        <f t="shared" si="13"/>
        <v>0.0006</v>
      </c>
      <c r="CD200" s="243" t="str">
        <f>$AY200*Assembly!AB$4+$AZ200*Assembly!AB$5+$BA200*Assembly!AB$6+$BB200*Assembly!AB$7+$BC200*Assembly!AB$8+$BD200*Assembly!AB$9+$BE200*Assembly!AB$10+$BF200*Assembly!AB$11+$BG200*Assembly!AB$12+$BH200*Assembly!AB$13+$BI200*Assembly!AB$14+$BJ200*Assembly!AB$15+$BK200*Assembly!AB$16+$BL200*Assembly!AB$17+$BM200*Assembly!AB$18+$BN200*Assembly!AB$19+$BO200*Assembly!AB$20+$BP200*Assembly!AB$21+$BQ200*Assembly!AB$22+$BR200*Assembly!AB$23+$BS200*Assembly!AB$24</f>
        <v>12</v>
      </c>
      <c r="CE200" s="231" t="str">
        <f>$AY200*Assembly!M$4+$AZ200*Assembly!M$5+$BA200*Assembly!M$6+$BB200*Assembly!M$7+$BC200*Assembly!M$8+$BD200*Assembly!M$9+$BE200*Assembly!M$10+$BF200*Assembly!M$11+$BG200*Assembly!M$12+$BH200*Assembly!M$13+$BI200*Assembly!M$14+$BJ200*Assembly!M$15+$BK200*Assembly!M$16+$BL200*Assembly!M$17+$BM200*Assembly!M$18+$BN200*Assembly!M$19+$BO200*Assembly!M$20+$BP200*Assembly!M$21+$BQ200*Assembly!M$22+$BR200*Assembly!M$23+$BS200*Assembly!M$24</f>
        <v>84</v>
      </c>
      <c r="CF200" s="231" t="str">
        <f>$AY200*Assembly!N$4+$AZ200*Assembly!N$5+$BA200*Assembly!N$6+$BB200*Assembly!N$7+$BC200*Assembly!N$8+$BD200*Assembly!N$9+$BE200*Assembly!N$10+$BF200*Assembly!N$11+$BG200*Assembly!N$12+$BH200*Assembly!N$13+$BI200*Assembly!N$14+$BJ200*Assembly!N$15+$BK200*Assembly!N$16+$BL200*Assembly!N$17+$BM200*Assembly!N$18+$BN200*Assembly!N$19+$BO200*Assembly!N$20+$BP200*Assembly!N$21+$BQ200*Assembly!N$22+$BR200*Assembly!N$23+$BS200*Assembly!N$24</f>
        <v>0</v>
      </c>
      <c r="CG200" s="231" t="str">
        <f>$AY200*Assembly!O$4+$AZ200*Assembly!O$5+$BA200*Assembly!O$6+$BB200*Assembly!O$7+$BC200*Assembly!O$8+$BD200*Assembly!O$9+$BE200*Assembly!O$10+$BF200*Assembly!O$11+$BG200*Assembly!O$12+$BH200*Assembly!O$13+$BI200*Assembly!O$14+$BJ200*Assembly!O$15+$BK200*Assembly!O$16+$BL200*Assembly!O$17+$BM200*Assembly!O$18+$BN200*Assembly!O$19+$BO200*Assembly!O$20+$BP200*Assembly!O$21+$BQ200*Assembly!O$22+$BR200*Assembly!O$23+$BS200*Assembly!O$24</f>
        <v>0</v>
      </c>
      <c r="CH200" s="229" t="str">
        <f>$AY200*Assembly!P$4+$AZ200*Assembly!P$5+$BA200*Assembly!P$6+$BB200*Assembly!P$7+$BC200*Assembly!P$8+$BD200*Assembly!P$9+$BE200*Assembly!P$10+$BF200*Assembly!P$11+$BG200*Assembly!P$12+$BH200*Assembly!P$13+$BI200*Assembly!P$14+$BJ200*Assembly!P$15+$BK200*Assembly!P$16+$BL200*Assembly!P$17+$BM200*Assembly!P$18+$BN200*Assembly!P$19+$BO200*Assembly!P$20+$BP200*Assembly!P$21+$BQ200*Assembly!P$22+$BR200*Assembly!P$23+$BS200*Assembly!P$24</f>
        <v>0</v>
      </c>
      <c r="CI200" s="229" t="str">
        <f>$AY200*Assembly!Q$4+$AZ200*Assembly!Q$5+$BA200*Assembly!Q$6+$BB200*Assembly!Q$7+$BC200*Assembly!Q$8+$BD200*Assembly!Q$9+$BE200*Assembly!Q$10+$BF200*Assembly!Q$11+$BG200*Assembly!Q$12+$BH200*Assembly!Q$13+$BI200*Assembly!Q$14+$BJ200*Assembly!Q$15+$BK200*Assembly!Q$16+$BL200*Assembly!Q$17+$BM200*Assembly!Q$18+$BN200*Assembly!Q$19+$BO200*Assembly!Q$20+$BP200*Assembly!Q$21+$BQ200*Assembly!Q$22+$BR200*Assembly!Q$23+$BS200*Assembly!Q$24</f>
        <v>0</v>
      </c>
      <c r="CJ200" s="231" t="str">
        <f>$AY200*Assembly!R$4+$AZ200*Assembly!R$5+$BA200*Assembly!R$6+$BB200*Assembly!R$7+$BC200*Assembly!R$8+$BD200*Assembly!R$9+$BE200*Assembly!R$10+$BF200*Assembly!R$11+$BG200*Assembly!R$12+$BH200*Assembly!R$13+$BI200*Assembly!R$14+$BJ200*Assembly!R$15+$BK200*Assembly!R$16+$BL200*Assembly!R$17+$BM200*Assembly!R$18+$BN200*Assembly!R$19+$BO200*Assembly!R$20+$BP200*Assembly!R$21+$BQ200*Assembly!R$22+$BR200*Assembly!R$23+$BS200*Assembly!R$24</f>
        <v>0</v>
      </c>
      <c r="CK200" s="229" t="str">
        <f>$AY200*Assembly!S$4+$AZ200*Assembly!S$5+$BA200*Assembly!S$6+$BB200*Assembly!S$7+$BC200*Assembly!S$8+$BD200*Assembly!S$9+$BE200*Assembly!S$10+$BF200*Assembly!S$11+$BG200*Assembly!S$12+$BH200*Assembly!S$13+$BI200*Assembly!S$14+$BJ200*Assembly!S$15+$BK200*Assembly!S$16+$BL200*Assembly!S$17+$BM200*Assembly!S$18+$BN200*Assembly!S$19+$BO200*Assembly!S$20+$BP200*Assembly!S$21+$BQ200*Assembly!S$22+$BR200*Assembly!S$23+$BS200*Assembly!S$24</f>
        <v>0</v>
      </c>
      <c r="CL200" s="229" t="str">
        <f>$AY200*Assembly!T$4+$AZ200*Assembly!T$5+$BA200*Assembly!T$6+$BB200*Assembly!T$7+$BC200*Assembly!T$8+$BD200*Assembly!T$9+$BE200*Assembly!T$10+$BF200*Assembly!T$11+$BG200*Assembly!T$12+$BH200*Assembly!T$13+$BI200*Assembly!T$14+$BJ200*Assembly!T$15+$BK200*Assembly!T$16+$BL200*Assembly!T$17+$BM200*Assembly!T$18+$BN200*Assembly!T$19+$BO200*Assembly!T$20+$BP200*Assembly!T$21+$BQ200*Assembly!T$22+$BR200*Assembly!T$23+$BS200*Assembly!T$24</f>
        <v>0</v>
      </c>
      <c r="CM200" s="229" t="str">
        <f>$AY200*Assembly!U$4+$AZ200*Assembly!U$5+$BA200*Assembly!U$6+$BB200*Assembly!U$7+$BC200*Assembly!U$8+$BD200*Assembly!U$9+$BE200*Assembly!U$10+$BF200*Assembly!U$11+$BG200*Assembly!U$12+$BH200*Assembly!U$13+$BI200*Assembly!U$14+$BJ200*Assembly!U$15+$BK200*Assembly!U$16+$BL200*Assembly!U$17+$BM200*Assembly!U$18+$BN200*Assembly!U$19+$BO200*Assembly!U$20+$BP200*Assembly!U$21+$BQ200*Assembly!U$22+$BR200*Assembly!U$23+$BS200*Assembly!U$24</f>
        <v>0</v>
      </c>
      <c r="CN200" s="231" t="str">
        <f>$AY200*Assembly!V$4+$AZ200*Assembly!V$5+$BA200*Assembly!V$6+$BB200*Assembly!V$7+$BC200*Assembly!V$8+$BD200*Assembly!V$9+$BE200*Assembly!V$10+$BF200*Assembly!V$11+$BG200*Assembly!V$12+$BH200*Assembly!V$13+$BI200*Assembly!V$14+$BJ200*Assembly!V$15+$BK200*Assembly!V$16+$BL200*Assembly!V$17+$BM200*Assembly!V$18+$BN200*Assembly!V$19+$BO200*Assembly!V$20+$BP200*Assembly!V$21+$BQ200*Assembly!V$22+$BR200*Assembly!V$23+$BS200*Assembly!V$24</f>
        <v>0</v>
      </c>
      <c r="CO200" s="231" t="str">
        <f>CE200*Refining!$F$3</f>
        <v>150</v>
      </c>
      <c r="CP200" s="231" t="str">
        <f>CF200*Refining!$F$4</f>
        <v>0</v>
      </c>
      <c r="CQ200" s="231" t="str">
        <f>CG200*Refining!$F$5</f>
        <v>0</v>
      </c>
      <c r="CR200" s="231" t="str">
        <f>CH200*Refining!$F$6</f>
        <v>0</v>
      </c>
      <c r="CS200" s="231" t="str">
        <f>CI200*Refining!$F$7</f>
        <v>0</v>
      </c>
      <c r="CT200" s="231" t="str">
        <f>CJ200*Refining!$F$8</f>
        <v>0</v>
      </c>
      <c r="CU200" s="231" t="str">
        <f>CK200*Refining!$F$9</f>
        <v>0</v>
      </c>
      <c r="CV200" s="231" t="str">
        <f>CL200*Refining!$F$10</f>
        <v>0</v>
      </c>
      <c r="CW200" s="231" t="str">
        <f>CM200*Refining!$F$11</f>
        <v>0</v>
      </c>
      <c r="CX200" s="231" t="str">
        <f>CN200*Refining!$F$12</f>
        <v>0</v>
      </c>
      <c r="CY200" s="248" t="str">
        <f t="shared" ref="CY200:DR200" si="808">IF(CE200 = 0, "", CE200)</f>
        <v>84</v>
      </c>
      <c r="CZ200" s="245" t="str">
        <f t="shared" si="808"/>
        <v/>
      </c>
      <c r="DA200" s="245" t="str">
        <f t="shared" si="808"/>
        <v/>
      </c>
      <c r="DB200" s="245" t="str">
        <f t="shared" si="808"/>
        <v/>
      </c>
      <c r="DC200" s="245" t="str">
        <f t="shared" si="808"/>
        <v/>
      </c>
      <c r="DD200" s="245" t="str">
        <f t="shared" si="808"/>
        <v/>
      </c>
      <c r="DE200" s="245" t="str">
        <f t="shared" si="808"/>
        <v/>
      </c>
      <c r="DF200" s="245" t="str">
        <f t="shared" si="808"/>
        <v/>
      </c>
      <c r="DG200" s="245" t="str">
        <f t="shared" si="808"/>
        <v/>
      </c>
      <c r="DH200" s="246" t="str">
        <f t="shared" si="808"/>
        <v/>
      </c>
      <c r="DI200" s="248" t="str">
        <f t="shared" si="808"/>
        <v>150</v>
      </c>
      <c r="DJ200" s="245" t="str">
        <f t="shared" si="808"/>
        <v/>
      </c>
      <c r="DK200" s="245" t="str">
        <f t="shared" si="808"/>
        <v/>
      </c>
      <c r="DL200" s="245" t="str">
        <f t="shared" si="808"/>
        <v/>
      </c>
      <c r="DM200" s="245" t="str">
        <f t="shared" si="808"/>
        <v/>
      </c>
      <c r="DN200" s="245" t="str">
        <f t="shared" si="808"/>
        <v/>
      </c>
      <c r="DO200" s="245" t="str">
        <f t="shared" si="808"/>
        <v/>
      </c>
      <c r="DP200" s="245" t="str">
        <f t="shared" si="808"/>
        <v/>
      </c>
      <c r="DQ200" s="245" t="str">
        <f t="shared" si="808"/>
        <v/>
      </c>
      <c r="DR200" s="246" t="str">
        <f t="shared" si="808"/>
        <v/>
      </c>
      <c r="DS200" s="248" t="str">
        <f t="shared" si="15"/>
        <v>84</v>
      </c>
      <c r="DT200" s="249" t="str">
        <f t="shared" si="16"/>
        <v>150</v>
      </c>
      <c r="DU200" s="225" t="str">
        <f>CY200*'Ores &amp; Ingots'!$C$3+CZ200*'Ores &amp; Ingots'!$C$4+DA200*'Ores &amp; Ingots'!$C$5+DB200*'Ores &amp; Ingots'!$C$6+DC200*'Ores &amp; Ingots'!$C$7+DD200*'Ores &amp; Ingots'!$C$8+DE200*'Ores &amp; Ingots'!$C$9+DF200*'Ores &amp; Ingots'!$C$10+DG200*'Ores &amp; Ingots'!$C$11+DH200*'Ores &amp; Ingots'!$C$12</f>
        <v>11</v>
      </c>
      <c r="DV200" s="225" t="str">
        <f>DI200*'Ores &amp; Ingots'!$B$3+DJ200*'Ores &amp; Ingots'!$B$4+DK200*'Ores &amp; Ingots'!$B$5+DL200*'Ores &amp; Ingots'!$B$6+DM200*'Ores &amp; Ingots'!$B$7+DN200*'Ores &amp; Ingots'!$B$8+DO200*'Ores &amp; Ingots'!$B$9+DP200*'Ores &amp; Ingots'!$B$10+DQ200*'Ores &amp; Ingots'!$B$11+DR200*'Ores &amp; Ingots'!$B$12</f>
        <v>56</v>
      </c>
      <c r="DW200" s="249" t="str">
        <f>CY200*Refining!$G$3+CZ200*Refining!$G$4+DA200*Refining!$G$5+DB200*Refining!$G$6+DC200*Refining!$G$7+DD200*Refining!$G$8+DE200*Refining!$G$9+DF200*Refining!$G$10+DG200*Refining!$G$11+DH200*Refining!$G$12</f>
        <v>6</v>
      </c>
      <c r="DX200" s="249" t="str">
        <f t="shared" si="17"/>
        <v>897</v>
      </c>
      <c r="DY200" s="250" t="str">
        <f t="shared" si="18"/>
        <v>0.0009</v>
      </c>
      <c r="DZ200" s="248" t="str">
        <f t="shared" si="19"/>
        <v>13</v>
      </c>
      <c r="EA200" s="251" t="str">
        <f t="shared" ref="EA200:EB200" si="809">DZ200/60</f>
        <v>0.2</v>
      </c>
      <c r="EB200" s="251" t="str">
        <f t="shared" si="809"/>
        <v>0.0</v>
      </c>
      <c r="EC200" s="543" t="str">
        <f t="shared" si="21"/>
        <v>0.00</v>
      </c>
      <c r="ED200" s="248" t="str">
        <f t="shared" si="22"/>
        <v>1,520</v>
      </c>
      <c r="EE200" s="251" t="str">
        <f t="shared" ref="EE200:EF200" si="810">ED200/1000</f>
        <v>1.5</v>
      </c>
      <c r="EF200" s="252" t="str">
        <f t="shared" si="810"/>
        <v>0.00</v>
      </c>
      <c r="EG200" s="544" t="str">
        <f t="shared" si="24"/>
        <v>0.0015</v>
      </c>
      <c r="EH200" s="225">
        <v>16.0</v>
      </c>
    </row>
    <row r="201" hidden="1">
      <c r="A201" s="33"/>
      <c r="B201" s="226" t="s">
        <v>1055</v>
      </c>
      <c r="C201" s="227" t="s">
        <v>886</v>
      </c>
      <c r="D201" s="227">
        <v>1.0</v>
      </c>
      <c r="E201" s="227">
        <v>1.0</v>
      </c>
      <c r="F201" s="227">
        <v>1.0</v>
      </c>
      <c r="G201" s="253" t="str">
        <f t="shared" si="5"/>
        <v>15.6</v>
      </c>
      <c r="H201" s="254">
        <v>8.0</v>
      </c>
      <c r="I201" s="254">
        <v>20.0</v>
      </c>
      <c r="J201" s="254" t="str">
        <f>H201/Main!$D$9</f>
        <v>8</v>
      </c>
      <c r="K201" s="254" t="str">
        <f>I201/Main!$D$10</f>
        <v>20</v>
      </c>
      <c r="L201" s="254" t="str">
        <f t="shared" si="6"/>
        <v>2.5</v>
      </c>
      <c r="M201" s="254">
        <v>1.0</v>
      </c>
      <c r="N201" s="255"/>
      <c r="O201" s="255"/>
      <c r="P201" s="255"/>
      <c r="Q201" s="256"/>
      <c r="R201" s="255"/>
      <c r="S201" s="257"/>
      <c r="T201" s="257"/>
      <c r="U201" s="255"/>
      <c r="V201" s="255"/>
      <c r="W201" s="350"/>
      <c r="X201" s="257"/>
      <c r="Y201" s="255"/>
      <c r="Z201" s="255"/>
      <c r="AA201" s="255"/>
      <c r="AB201" s="255"/>
      <c r="AC201" s="351" t="s">
        <v>18</v>
      </c>
      <c r="AD201" s="309">
        <v>25.0</v>
      </c>
      <c r="AE201" s="225">
        <v>0.0</v>
      </c>
      <c r="AF201" s="225">
        <v>0.0</v>
      </c>
      <c r="AG201" s="225">
        <v>0.0</v>
      </c>
      <c r="AH201" s="225">
        <v>0.0</v>
      </c>
      <c r="AI201" s="225">
        <v>0.0</v>
      </c>
      <c r="AJ201" s="225">
        <v>0.0</v>
      </c>
      <c r="AK201" s="225">
        <v>0.0</v>
      </c>
      <c r="AL201" s="225">
        <v>0.0</v>
      </c>
      <c r="AM201" s="225">
        <v>0.0</v>
      </c>
      <c r="AN201" s="225">
        <v>0.0</v>
      </c>
      <c r="AO201" s="225">
        <v>0.0</v>
      </c>
      <c r="AP201" s="225">
        <v>0.0</v>
      </c>
      <c r="AQ201" s="225">
        <v>0.0</v>
      </c>
      <c r="AR201" s="225">
        <v>0.0</v>
      </c>
      <c r="AS201" s="225">
        <v>0.0</v>
      </c>
      <c r="AT201" s="225">
        <v>0.0</v>
      </c>
      <c r="AU201" s="225">
        <v>0.0</v>
      </c>
      <c r="AV201" s="225">
        <v>0.0</v>
      </c>
      <c r="AW201" s="225">
        <v>0.0</v>
      </c>
      <c r="AX201" s="225">
        <v>0.0</v>
      </c>
      <c r="AY201" s="553" t="str">
        <f t="shared" ref="AY201:BS201" si="811">IF(AD201 = 0, "", AD201)</f>
        <v>25</v>
      </c>
      <c r="AZ201" s="227" t="str">
        <f t="shared" si="811"/>
        <v/>
      </c>
      <c r="BA201" s="227" t="str">
        <f t="shared" si="811"/>
        <v/>
      </c>
      <c r="BB201" s="227" t="str">
        <f t="shared" si="811"/>
        <v/>
      </c>
      <c r="BC201" s="227" t="str">
        <f t="shared" si="811"/>
        <v/>
      </c>
      <c r="BD201" s="227" t="str">
        <f t="shared" si="811"/>
        <v/>
      </c>
      <c r="BE201" s="227" t="str">
        <f t="shared" si="811"/>
        <v/>
      </c>
      <c r="BF201" s="227" t="str">
        <f t="shared" si="811"/>
        <v/>
      </c>
      <c r="BG201" s="227" t="str">
        <f t="shared" si="811"/>
        <v/>
      </c>
      <c r="BH201" s="227" t="str">
        <f t="shared" si="811"/>
        <v/>
      </c>
      <c r="BI201" s="227" t="str">
        <f t="shared" si="811"/>
        <v/>
      </c>
      <c r="BJ201" s="227" t="str">
        <f t="shared" si="811"/>
        <v/>
      </c>
      <c r="BK201" s="227" t="str">
        <f t="shared" si="811"/>
        <v/>
      </c>
      <c r="BL201" s="227" t="str">
        <f t="shared" si="811"/>
        <v/>
      </c>
      <c r="BM201" s="227" t="str">
        <f t="shared" si="811"/>
        <v/>
      </c>
      <c r="BN201" s="227" t="str">
        <f t="shared" si="811"/>
        <v/>
      </c>
      <c r="BO201" s="227" t="str">
        <f t="shared" si="811"/>
        <v/>
      </c>
      <c r="BP201" s="227" t="str">
        <f t="shared" si="811"/>
        <v/>
      </c>
      <c r="BQ201" s="227" t="str">
        <f t="shared" si="811"/>
        <v/>
      </c>
      <c r="BR201" s="227" t="str">
        <f t="shared" si="811"/>
        <v/>
      </c>
      <c r="BS201" s="238" t="str">
        <f t="shared" si="811"/>
        <v/>
      </c>
      <c r="BT201" s="239" t="str">
        <f>$AY201*Assembly!Y$4+$AZ201*Assembly!Y$5+$BA201*Assembly!Y$6+$BB201*Assembly!Y$7+$BC201*Assembly!Y$8+$BD201*Assembly!Y$9+$BE201*Assembly!Y$10+$BF201*Assembly!Y$11+$BG201*Assembly!Y$12+$BH201*Assembly!Y$13+$BI201*Assembly!Y$14+$BJ201*Assembly!Y$15+$BK201*Assembly!Y$16+$BL201*Assembly!Y$17+$BM201*Assembly!Y$18+$BN201*Assembly!Y$19+$BO201*Assembly!Y$20+$BP201*Assembly!Y$21+$BQ201*Assembly!Y$22+$BR201*Assembly!Y$23+$BS201*Assembly!Y$24</f>
        <v>500</v>
      </c>
      <c r="BU201" s="225" t="str">
        <f t="shared" si="8"/>
        <v>32</v>
      </c>
      <c r="BV201" s="225" t="str">
        <f>$AY201*Assembly!AC$4+$AZ201*Assembly!AC$5+$BA201*Assembly!AC$6+$BB201*Assembly!AC$7+$BC201*Assembly!AC$8+$BD201*Assembly!AC$9+$BE201*Assembly!AC$10+$BF201*Assembly!AC$11+$BG201*Assembly!AC$12+$BH201*Assembly!AC$13+$BI201*Assembly!AC$14+$BJ201*Assembly!AC$15+$BK201*Assembly!AC$16+$BL201*Assembly!AC$17+$BM201*Assembly!AC$18+$BN201*Assembly!AC$19+$BO201*Assembly!AC$20+$BP201*Assembly!AC$21+$BQ201*Assembly!AC$22+$BR201*Assembly!AC$23+$BS201*Assembly!AC$24</f>
        <v>2,500</v>
      </c>
      <c r="BW201" s="240" t="str">
        <f t="shared" si="9"/>
        <v>5.00</v>
      </c>
      <c r="BX201" s="241" t="str">
        <f t="shared" si="10"/>
        <v>160</v>
      </c>
      <c r="BY201" s="242" t="str">
        <f t="shared" si="11"/>
        <v>78.1</v>
      </c>
      <c r="BZ201" s="225"/>
      <c r="CA201" s="225" t="str">
        <f>$AY201*Assembly!X$4+$AZ201*Assembly!X$5+$BA201*Assembly!X$6+$BB201*Assembly!X$7+$BC201*Assembly!X$8+$BD201*Assembly!X$9+$BE201*Assembly!X$10+$BF201*Assembly!X$11+$BG201*Assembly!X$12+$BH201*Assembly!X$13+$BI201*Assembly!X$14+$BJ201*Assembly!X$15+$BK201*Assembly!X$16+$BL201*Assembly!X$17+$BM201*Assembly!X$18+$BN201*Assembly!X$19+$BO201*Assembly!X$20+$BP201*Assembly!X$21+$BQ201*Assembly!X$22+$BR201*Assembly!X$23+$BS201*Assembly!X$24</f>
        <v>25</v>
      </c>
      <c r="CB201" s="225" t="str">
        <f t="shared" si="12"/>
        <v>3,889</v>
      </c>
      <c r="CC201" s="223" t="str">
        <f t="shared" si="13"/>
        <v>0.0039</v>
      </c>
      <c r="CD201" s="243" t="str">
        <f>$AY201*Assembly!AB$4+$AZ201*Assembly!AB$5+$BA201*Assembly!AB$6+$BB201*Assembly!AB$7+$BC201*Assembly!AB$8+$BD201*Assembly!AB$9+$BE201*Assembly!AB$10+$BF201*Assembly!AB$11+$BG201*Assembly!AB$12+$BH201*Assembly!AB$13+$BI201*Assembly!AB$14+$BJ201*Assembly!AB$15+$BK201*Assembly!AB$16+$BL201*Assembly!AB$17+$BM201*Assembly!AB$18+$BN201*Assembly!AB$19+$BO201*Assembly!AB$20+$BP201*Assembly!AB$21+$BQ201*Assembly!AB$22+$BR201*Assembly!AB$23+$BS201*Assembly!AB$24</f>
        <v>75</v>
      </c>
      <c r="CE201" s="256" t="str">
        <f>$AY201*Assembly!M$4+$AZ201*Assembly!M$5+$BA201*Assembly!M$6+$BB201*Assembly!M$7+$BC201*Assembly!M$8+$BD201*Assembly!M$9+$BE201*Assembly!M$10+$BF201*Assembly!M$11+$BG201*Assembly!M$12+$BH201*Assembly!M$13+$BI201*Assembly!M$14+$BJ201*Assembly!M$15+$BK201*Assembly!M$16+$BL201*Assembly!M$17+$BM201*Assembly!M$18+$BN201*Assembly!M$19+$BO201*Assembly!M$20+$BP201*Assembly!M$21+$BQ201*Assembly!M$22+$BR201*Assembly!M$23+$BS201*Assembly!M$24</f>
        <v>525</v>
      </c>
      <c r="CF201" s="256" t="str">
        <f>$AY201*Assembly!N$4+$AZ201*Assembly!N$5+$BA201*Assembly!N$6+$BB201*Assembly!N$7+$BC201*Assembly!N$8+$BD201*Assembly!N$9+$BE201*Assembly!N$10+$BF201*Assembly!N$11+$BG201*Assembly!N$12+$BH201*Assembly!N$13+$BI201*Assembly!N$14+$BJ201*Assembly!N$15+$BK201*Assembly!N$16+$BL201*Assembly!N$17+$BM201*Assembly!N$18+$BN201*Assembly!N$19+$BO201*Assembly!N$20+$BP201*Assembly!N$21+$BQ201*Assembly!N$22+$BR201*Assembly!N$23+$BS201*Assembly!N$24</f>
        <v>0</v>
      </c>
      <c r="CG201" s="256" t="str">
        <f>$AY201*Assembly!O$4+$AZ201*Assembly!O$5+$BA201*Assembly!O$6+$BB201*Assembly!O$7+$BC201*Assembly!O$8+$BD201*Assembly!O$9+$BE201*Assembly!O$10+$BF201*Assembly!O$11+$BG201*Assembly!O$12+$BH201*Assembly!O$13+$BI201*Assembly!O$14+$BJ201*Assembly!O$15+$BK201*Assembly!O$16+$BL201*Assembly!O$17+$BM201*Assembly!O$18+$BN201*Assembly!O$19+$BO201*Assembly!O$20+$BP201*Assembly!O$21+$BQ201*Assembly!O$22+$BR201*Assembly!O$23+$BS201*Assembly!O$24</f>
        <v>0</v>
      </c>
      <c r="CH201" s="254" t="str">
        <f>$AY201*Assembly!P$4+$AZ201*Assembly!P$5+$BA201*Assembly!P$6+$BB201*Assembly!P$7+$BC201*Assembly!P$8+$BD201*Assembly!P$9+$BE201*Assembly!P$10+$BF201*Assembly!P$11+$BG201*Assembly!P$12+$BH201*Assembly!P$13+$BI201*Assembly!P$14+$BJ201*Assembly!P$15+$BK201*Assembly!P$16+$BL201*Assembly!P$17+$BM201*Assembly!P$18+$BN201*Assembly!P$19+$BO201*Assembly!P$20+$BP201*Assembly!P$21+$BQ201*Assembly!P$22+$BR201*Assembly!P$23+$BS201*Assembly!P$24</f>
        <v>0</v>
      </c>
      <c r="CI201" s="254" t="str">
        <f>$AY201*Assembly!Q$4+$AZ201*Assembly!Q$5+$BA201*Assembly!Q$6+$BB201*Assembly!Q$7+$BC201*Assembly!Q$8+$BD201*Assembly!Q$9+$BE201*Assembly!Q$10+$BF201*Assembly!Q$11+$BG201*Assembly!Q$12+$BH201*Assembly!Q$13+$BI201*Assembly!Q$14+$BJ201*Assembly!Q$15+$BK201*Assembly!Q$16+$BL201*Assembly!Q$17+$BM201*Assembly!Q$18+$BN201*Assembly!Q$19+$BO201*Assembly!Q$20+$BP201*Assembly!Q$21+$BQ201*Assembly!Q$22+$BR201*Assembly!Q$23+$BS201*Assembly!Q$24</f>
        <v>0</v>
      </c>
      <c r="CJ201" s="256" t="str">
        <f>$AY201*Assembly!R$4+$AZ201*Assembly!R$5+$BA201*Assembly!R$6+$BB201*Assembly!R$7+$BC201*Assembly!R$8+$BD201*Assembly!R$9+$BE201*Assembly!R$10+$BF201*Assembly!R$11+$BG201*Assembly!R$12+$BH201*Assembly!R$13+$BI201*Assembly!R$14+$BJ201*Assembly!R$15+$BK201*Assembly!R$16+$BL201*Assembly!R$17+$BM201*Assembly!R$18+$BN201*Assembly!R$19+$BO201*Assembly!R$20+$BP201*Assembly!R$21+$BQ201*Assembly!R$22+$BR201*Assembly!R$23+$BS201*Assembly!R$24</f>
        <v>0</v>
      </c>
      <c r="CK201" s="254" t="str">
        <f>$AY201*Assembly!S$4+$AZ201*Assembly!S$5+$BA201*Assembly!S$6+$BB201*Assembly!S$7+$BC201*Assembly!S$8+$BD201*Assembly!S$9+$BE201*Assembly!S$10+$BF201*Assembly!S$11+$BG201*Assembly!S$12+$BH201*Assembly!S$13+$BI201*Assembly!S$14+$BJ201*Assembly!S$15+$BK201*Assembly!S$16+$BL201*Assembly!S$17+$BM201*Assembly!S$18+$BN201*Assembly!S$19+$BO201*Assembly!S$20+$BP201*Assembly!S$21+$BQ201*Assembly!S$22+$BR201*Assembly!S$23+$BS201*Assembly!S$24</f>
        <v>0</v>
      </c>
      <c r="CL201" s="254" t="str">
        <f>$AY201*Assembly!T$4+$AZ201*Assembly!T$5+$BA201*Assembly!T$6+$BB201*Assembly!T$7+$BC201*Assembly!T$8+$BD201*Assembly!T$9+$BE201*Assembly!T$10+$BF201*Assembly!T$11+$BG201*Assembly!T$12+$BH201*Assembly!T$13+$BI201*Assembly!T$14+$BJ201*Assembly!T$15+$BK201*Assembly!T$16+$BL201*Assembly!T$17+$BM201*Assembly!T$18+$BN201*Assembly!T$19+$BO201*Assembly!T$20+$BP201*Assembly!T$21+$BQ201*Assembly!T$22+$BR201*Assembly!T$23+$BS201*Assembly!T$24</f>
        <v>0</v>
      </c>
      <c r="CM201" s="254" t="str">
        <f>$AY201*Assembly!U$4+$AZ201*Assembly!U$5+$BA201*Assembly!U$6+$BB201*Assembly!U$7+$BC201*Assembly!U$8+$BD201*Assembly!U$9+$BE201*Assembly!U$10+$BF201*Assembly!U$11+$BG201*Assembly!U$12+$BH201*Assembly!U$13+$BI201*Assembly!U$14+$BJ201*Assembly!U$15+$BK201*Assembly!U$16+$BL201*Assembly!U$17+$BM201*Assembly!U$18+$BN201*Assembly!U$19+$BO201*Assembly!U$20+$BP201*Assembly!U$21+$BQ201*Assembly!U$22+$BR201*Assembly!U$23+$BS201*Assembly!U$24</f>
        <v>0</v>
      </c>
      <c r="CN201" s="256" t="str">
        <f>$AY201*Assembly!V$4+$AZ201*Assembly!V$5+$BA201*Assembly!V$6+$BB201*Assembly!V$7+$BC201*Assembly!V$8+$BD201*Assembly!V$9+$BE201*Assembly!V$10+$BF201*Assembly!V$11+$BG201*Assembly!V$12+$BH201*Assembly!V$13+$BI201*Assembly!V$14+$BJ201*Assembly!V$15+$BK201*Assembly!V$16+$BL201*Assembly!V$17+$BM201*Assembly!V$18+$BN201*Assembly!V$19+$BO201*Assembly!V$20+$BP201*Assembly!V$21+$BQ201*Assembly!V$22+$BR201*Assembly!V$23+$BS201*Assembly!V$24</f>
        <v>0</v>
      </c>
      <c r="CO201" s="256" t="str">
        <f>CE201*Refining!$F$3</f>
        <v>938</v>
      </c>
      <c r="CP201" s="256" t="str">
        <f>CF201*Refining!$F$4</f>
        <v>0</v>
      </c>
      <c r="CQ201" s="256" t="str">
        <f>CG201*Refining!$F$5</f>
        <v>0</v>
      </c>
      <c r="CR201" s="256" t="str">
        <f>CH201*Refining!$F$6</f>
        <v>0</v>
      </c>
      <c r="CS201" s="256" t="str">
        <f>CI201*Refining!$F$7</f>
        <v>0</v>
      </c>
      <c r="CT201" s="256" t="str">
        <f>CJ201*Refining!$F$8</f>
        <v>0</v>
      </c>
      <c r="CU201" s="256" t="str">
        <f>CK201*Refining!$F$9</f>
        <v>0</v>
      </c>
      <c r="CV201" s="256" t="str">
        <f>CL201*Refining!$F$10</f>
        <v>0</v>
      </c>
      <c r="CW201" s="256" t="str">
        <f>CM201*Refining!$F$11</f>
        <v>0</v>
      </c>
      <c r="CX201" s="256" t="str">
        <f>CN201*Refining!$F$12</f>
        <v>0</v>
      </c>
      <c r="CY201" s="248" t="str">
        <f t="shared" ref="CY201:DR201" si="812">IF(CE201 = 0, "", CE201)</f>
        <v>525</v>
      </c>
      <c r="CZ201" s="245" t="str">
        <f t="shared" si="812"/>
        <v/>
      </c>
      <c r="DA201" s="245" t="str">
        <f t="shared" si="812"/>
        <v/>
      </c>
      <c r="DB201" s="245" t="str">
        <f t="shared" si="812"/>
        <v/>
      </c>
      <c r="DC201" s="245" t="str">
        <f t="shared" si="812"/>
        <v/>
      </c>
      <c r="DD201" s="245" t="str">
        <f t="shared" si="812"/>
        <v/>
      </c>
      <c r="DE201" s="245" t="str">
        <f t="shared" si="812"/>
        <v/>
      </c>
      <c r="DF201" s="245" t="str">
        <f t="shared" si="812"/>
        <v/>
      </c>
      <c r="DG201" s="245" t="str">
        <f t="shared" si="812"/>
        <v/>
      </c>
      <c r="DH201" s="246" t="str">
        <f t="shared" si="812"/>
        <v/>
      </c>
      <c r="DI201" s="248" t="str">
        <f t="shared" si="812"/>
        <v>938</v>
      </c>
      <c r="DJ201" s="245" t="str">
        <f t="shared" si="812"/>
        <v/>
      </c>
      <c r="DK201" s="245" t="str">
        <f t="shared" si="812"/>
        <v/>
      </c>
      <c r="DL201" s="245" t="str">
        <f t="shared" si="812"/>
        <v/>
      </c>
      <c r="DM201" s="245" t="str">
        <f t="shared" si="812"/>
        <v/>
      </c>
      <c r="DN201" s="245" t="str">
        <f t="shared" si="812"/>
        <v/>
      </c>
      <c r="DO201" s="245" t="str">
        <f t="shared" si="812"/>
        <v/>
      </c>
      <c r="DP201" s="245" t="str">
        <f t="shared" si="812"/>
        <v/>
      </c>
      <c r="DQ201" s="245" t="str">
        <f t="shared" si="812"/>
        <v/>
      </c>
      <c r="DR201" s="246" t="str">
        <f t="shared" si="812"/>
        <v/>
      </c>
      <c r="DS201" s="248" t="str">
        <f t="shared" si="15"/>
        <v>525</v>
      </c>
      <c r="DT201" s="249" t="str">
        <f t="shared" si="16"/>
        <v>938</v>
      </c>
      <c r="DU201" s="225" t="str">
        <f>CY201*'Ores &amp; Ingots'!$C$3+CZ201*'Ores &amp; Ingots'!$C$4+DA201*'Ores &amp; Ingots'!$C$5+DB201*'Ores &amp; Ingots'!$C$6+DC201*'Ores &amp; Ingots'!$C$7+DD201*'Ores &amp; Ingots'!$C$8+DE201*'Ores &amp; Ingots'!$C$9+DF201*'Ores &amp; Ingots'!$C$10+DG201*'Ores &amp; Ingots'!$C$11+DH201*'Ores &amp; Ingots'!$C$12</f>
        <v>67</v>
      </c>
      <c r="DV201" s="225" t="str">
        <f>DI201*'Ores &amp; Ingots'!$B$3+DJ201*'Ores &amp; Ingots'!$B$4+DK201*'Ores &amp; Ingots'!$B$5+DL201*'Ores &amp; Ingots'!$B$6+DM201*'Ores &amp; Ingots'!$B$7+DN201*'Ores &amp; Ingots'!$B$8+DO201*'Ores &amp; Ingots'!$B$9+DP201*'Ores &amp; Ingots'!$B$10+DQ201*'Ores &amp; Ingots'!$B$11+DR201*'Ores &amp; Ingots'!$B$12</f>
        <v>347</v>
      </c>
      <c r="DW201" s="249" t="str">
        <f>CY201*Refining!$G$3+CZ201*Refining!$G$4+DA201*Refining!$G$5+DB201*Refining!$G$6+DC201*Refining!$G$7+DD201*Refining!$G$8+DE201*Refining!$G$9+DF201*Refining!$G$10+DG201*Refining!$G$11+DH201*Refining!$G$12</f>
        <v>36</v>
      </c>
      <c r="DX201" s="249" t="str">
        <f t="shared" si="17"/>
        <v>5,609</v>
      </c>
      <c r="DY201" s="250" t="str">
        <f t="shared" si="18"/>
        <v>0.0056</v>
      </c>
      <c r="DZ201" s="248" t="str">
        <f t="shared" si="19"/>
        <v>69</v>
      </c>
      <c r="EA201" s="251" t="str">
        <f t="shared" ref="EA201:EB201" si="813">DZ201/60</f>
        <v>1.2</v>
      </c>
      <c r="EB201" s="251" t="str">
        <f t="shared" si="813"/>
        <v>0.0</v>
      </c>
      <c r="EC201" s="543" t="str">
        <f t="shared" si="21"/>
        <v>0.00</v>
      </c>
      <c r="ED201" s="248" t="str">
        <f t="shared" si="22"/>
        <v>9,498</v>
      </c>
      <c r="EE201" s="251" t="str">
        <f t="shared" ref="EE201:EF201" si="814">ED201/1000</f>
        <v>9.5</v>
      </c>
      <c r="EF201" s="252" t="str">
        <f t="shared" si="814"/>
        <v>0.01</v>
      </c>
      <c r="EG201" s="544" t="str">
        <f t="shared" si="24"/>
        <v>0.0095</v>
      </c>
      <c r="EH201" s="225">
        <v>16.0</v>
      </c>
    </row>
    <row r="202" hidden="1">
      <c r="A202" s="33"/>
      <c r="B202" s="226" t="s">
        <v>1056</v>
      </c>
      <c r="C202" s="227" t="s">
        <v>886</v>
      </c>
      <c r="D202" s="227">
        <v>1.0</v>
      </c>
      <c r="E202" s="227">
        <v>1.0</v>
      </c>
      <c r="F202" s="227">
        <v>1.0</v>
      </c>
      <c r="G202" s="228" t="str">
        <f t="shared" si="5"/>
        <v>15.6</v>
      </c>
      <c r="H202" s="229">
        <v>3.0</v>
      </c>
      <c r="I202" s="229">
        <v>7.5</v>
      </c>
      <c r="J202" s="229" t="str">
        <f>H202/Main!$D$9</f>
        <v>3</v>
      </c>
      <c r="K202" s="229" t="str">
        <f>I202/Main!$D$10</f>
        <v>7.5</v>
      </c>
      <c r="L202" s="229" t="str">
        <f t="shared" si="6"/>
        <v>2.5</v>
      </c>
      <c r="M202" s="229">
        <v>1.0</v>
      </c>
      <c r="N202" s="230"/>
      <c r="O202" s="230"/>
      <c r="P202" s="230"/>
      <c r="Q202" s="231"/>
      <c r="R202" s="230"/>
      <c r="S202" s="232"/>
      <c r="T202" s="232"/>
      <c r="U202" s="230"/>
      <c r="V202" s="230"/>
      <c r="W202" s="232"/>
      <c r="X202" s="232"/>
      <c r="Y202" s="230"/>
      <c r="Z202" s="230"/>
      <c r="AA202" s="230"/>
      <c r="AB202" s="230"/>
      <c r="AC202" s="334" t="s">
        <v>12</v>
      </c>
      <c r="AD202" s="309">
        <v>4.0</v>
      </c>
      <c r="AE202" s="225">
        <v>0.0</v>
      </c>
      <c r="AF202" s="225">
        <v>0.0</v>
      </c>
      <c r="AG202" s="225">
        <v>0.0</v>
      </c>
      <c r="AH202" s="225">
        <v>0.0</v>
      </c>
      <c r="AI202" s="225">
        <v>0.0</v>
      </c>
      <c r="AJ202" s="225">
        <v>0.0</v>
      </c>
      <c r="AK202" s="225">
        <v>0.0</v>
      </c>
      <c r="AL202" s="225">
        <v>0.0</v>
      </c>
      <c r="AM202" s="225">
        <v>0.0</v>
      </c>
      <c r="AN202" s="225">
        <v>0.0</v>
      </c>
      <c r="AO202" s="225">
        <v>0.0</v>
      </c>
      <c r="AP202" s="225">
        <v>0.0</v>
      </c>
      <c r="AQ202" s="225">
        <v>0.0</v>
      </c>
      <c r="AR202" s="225">
        <v>0.0</v>
      </c>
      <c r="AS202" s="225">
        <v>0.0</v>
      </c>
      <c r="AT202" s="225">
        <v>0.0</v>
      </c>
      <c r="AU202" s="225">
        <v>0.0</v>
      </c>
      <c r="AV202" s="225">
        <v>0.0</v>
      </c>
      <c r="AW202" s="225">
        <v>0.0</v>
      </c>
      <c r="AX202" s="225">
        <v>0.0</v>
      </c>
      <c r="AY202" s="553" t="str">
        <f t="shared" ref="AY202:BS202" si="815">IF(AD202 = 0, "", AD202)</f>
        <v>4</v>
      </c>
      <c r="AZ202" s="227" t="str">
        <f t="shared" si="815"/>
        <v/>
      </c>
      <c r="BA202" s="227" t="str">
        <f t="shared" si="815"/>
        <v/>
      </c>
      <c r="BB202" s="227" t="str">
        <f t="shared" si="815"/>
        <v/>
      </c>
      <c r="BC202" s="227" t="str">
        <f t="shared" si="815"/>
        <v/>
      </c>
      <c r="BD202" s="227" t="str">
        <f t="shared" si="815"/>
        <v/>
      </c>
      <c r="BE202" s="227" t="str">
        <f t="shared" si="815"/>
        <v/>
      </c>
      <c r="BF202" s="227" t="str">
        <f t="shared" si="815"/>
        <v/>
      </c>
      <c r="BG202" s="227" t="str">
        <f t="shared" si="815"/>
        <v/>
      </c>
      <c r="BH202" s="227" t="str">
        <f t="shared" si="815"/>
        <v/>
      </c>
      <c r="BI202" s="227" t="str">
        <f t="shared" si="815"/>
        <v/>
      </c>
      <c r="BJ202" s="227" t="str">
        <f t="shared" si="815"/>
        <v/>
      </c>
      <c r="BK202" s="227" t="str">
        <f t="shared" si="815"/>
        <v/>
      </c>
      <c r="BL202" s="227" t="str">
        <f t="shared" si="815"/>
        <v/>
      </c>
      <c r="BM202" s="227" t="str">
        <f t="shared" si="815"/>
        <v/>
      </c>
      <c r="BN202" s="227" t="str">
        <f t="shared" si="815"/>
        <v/>
      </c>
      <c r="BO202" s="227" t="str">
        <f t="shared" si="815"/>
        <v/>
      </c>
      <c r="BP202" s="227" t="str">
        <f t="shared" si="815"/>
        <v/>
      </c>
      <c r="BQ202" s="227" t="str">
        <f t="shared" si="815"/>
        <v/>
      </c>
      <c r="BR202" s="227" t="str">
        <f t="shared" si="815"/>
        <v/>
      </c>
      <c r="BS202" s="238" t="str">
        <f t="shared" si="815"/>
        <v/>
      </c>
      <c r="BT202" s="239" t="str">
        <f>$AY202*Assembly!Y$4+$AZ202*Assembly!Y$5+$BA202*Assembly!Y$6+$BB202*Assembly!Y$7+$BC202*Assembly!Y$8+$BD202*Assembly!Y$9+$BE202*Assembly!Y$10+$BF202*Assembly!Y$11+$BG202*Assembly!Y$12+$BH202*Assembly!Y$13+$BI202*Assembly!Y$14+$BJ202*Assembly!Y$15+$BK202*Assembly!Y$16+$BL202*Assembly!Y$17+$BM202*Assembly!Y$18+$BN202*Assembly!Y$19+$BO202*Assembly!Y$20+$BP202*Assembly!Y$21+$BQ202*Assembly!Y$22+$BR202*Assembly!Y$23+$BS202*Assembly!Y$24</f>
        <v>80</v>
      </c>
      <c r="BU202" s="225" t="str">
        <f t="shared" si="8"/>
        <v>5</v>
      </c>
      <c r="BV202" s="225" t="str">
        <f>$AY202*Assembly!AC$4+$AZ202*Assembly!AC$5+$BA202*Assembly!AC$6+$BB202*Assembly!AC$7+$BC202*Assembly!AC$8+$BD202*Assembly!AC$9+$BE202*Assembly!AC$10+$BF202*Assembly!AC$11+$BG202*Assembly!AC$12+$BH202*Assembly!AC$13+$BI202*Assembly!AC$14+$BJ202*Assembly!AC$15+$BK202*Assembly!AC$16+$BL202*Assembly!AC$17+$BM202*Assembly!AC$18+$BN202*Assembly!AC$19+$BO202*Assembly!AC$20+$BP202*Assembly!AC$21+$BQ202*Assembly!AC$22+$BR202*Assembly!AC$23+$BS202*Assembly!AC$24</f>
        <v>400</v>
      </c>
      <c r="BW202" s="240" t="str">
        <f t="shared" si="9"/>
        <v>5.00</v>
      </c>
      <c r="BX202" s="241" t="str">
        <f t="shared" si="10"/>
        <v>26</v>
      </c>
      <c r="BY202" s="242" t="str">
        <f t="shared" si="11"/>
        <v>78.1</v>
      </c>
      <c r="BZ202" s="225"/>
      <c r="CA202" s="225" t="str">
        <f>$AY202*Assembly!X$4+$AZ202*Assembly!X$5+$BA202*Assembly!X$6+$BB202*Assembly!X$7+$BC202*Assembly!X$8+$BD202*Assembly!X$9+$BE202*Assembly!X$10+$BF202*Assembly!X$11+$BG202*Assembly!X$12+$BH202*Assembly!X$13+$BI202*Assembly!X$14+$BJ202*Assembly!X$15+$BK202*Assembly!X$16+$BL202*Assembly!X$17+$BM202*Assembly!X$18+$BN202*Assembly!X$19+$BO202*Assembly!X$20+$BP202*Assembly!X$21+$BQ202*Assembly!X$22+$BR202*Assembly!X$23+$BS202*Assembly!X$24</f>
        <v>4</v>
      </c>
      <c r="CB202" s="225" t="str">
        <f t="shared" si="12"/>
        <v>622</v>
      </c>
      <c r="CC202" s="223" t="str">
        <f t="shared" si="13"/>
        <v>0.0006</v>
      </c>
      <c r="CD202" s="243" t="str">
        <f>$AY202*Assembly!AB$4+$AZ202*Assembly!AB$5+$BA202*Assembly!AB$6+$BB202*Assembly!AB$7+$BC202*Assembly!AB$8+$BD202*Assembly!AB$9+$BE202*Assembly!AB$10+$BF202*Assembly!AB$11+$BG202*Assembly!AB$12+$BH202*Assembly!AB$13+$BI202*Assembly!AB$14+$BJ202*Assembly!AB$15+$BK202*Assembly!AB$16+$BL202*Assembly!AB$17+$BM202*Assembly!AB$18+$BN202*Assembly!AB$19+$BO202*Assembly!AB$20+$BP202*Assembly!AB$21+$BQ202*Assembly!AB$22+$BR202*Assembly!AB$23+$BS202*Assembly!AB$24</f>
        <v>12</v>
      </c>
      <c r="CE202" s="231" t="str">
        <f>$AY202*Assembly!M$4+$AZ202*Assembly!M$5+$BA202*Assembly!M$6+$BB202*Assembly!M$7+$BC202*Assembly!M$8+$BD202*Assembly!M$9+$BE202*Assembly!M$10+$BF202*Assembly!M$11+$BG202*Assembly!M$12+$BH202*Assembly!M$13+$BI202*Assembly!M$14+$BJ202*Assembly!M$15+$BK202*Assembly!M$16+$BL202*Assembly!M$17+$BM202*Assembly!M$18+$BN202*Assembly!M$19+$BO202*Assembly!M$20+$BP202*Assembly!M$21+$BQ202*Assembly!M$22+$BR202*Assembly!M$23+$BS202*Assembly!M$24</f>
        <v>84</v>
      </c>
      <c r="CF202" s="231" t="str">
        <f>$AY202*Assembly!N$4+$AZ202*Assembly!N$5+$BA202*Assembly!N$6+$BB202*Assembly!N$7+$BC202*Assembly!N$8+$BD202*Assembly!N$9+$BE202*Assembly!N$10+$BF202*Assembly!N$11+$BG202*Assembly!N$12+$BH202*Assembly!N$13+$BI202*Assembly!N$14+$BJ202*Assembly!N$15+$BK202*Assembly!N$16+$BL202*Assembly!N$17+$BM202*Assembly!N$18+$BN202*Assembly!N$19+$BO202*Assembly!N$20+$BP202*Assembly!N$21+$BQ202*Assembly!N$22+$BR202*Assembly!N$23+$BS202*Assembly!N$24</f>
        <v>0</v>
      </c>
      <c r="CG202" s="231" t="str">
        <f>$AY202*Assembly!O$4+$AZ202*Assembly!O$5+$BA202*Assembly!O$6+$BB202*Assembly!O$7+$BC202*Assembly!O$8+$BD202*Assembly!O$9+$BE202*Assembly!O$10+$BF202*Assembly!O$11+$BG202*Assembly!O$12+$BH202*Assembly!O$13+$BI202*Assembly!O$14+$BJ202*Assembly!O$15+$BK202*Assembly!O$16+$BL202*Assembly!O$17+$BM202*Assembly!O$18+$BN202*Assembly!O$19+$BO202*Assembly!O$20+$BP202*Assembly!O$21+$BQ202*Assembly!O$22+$BR202*Assembly!O$23+$BS202*Assembly!O$24</f>
        <v>0</v>
      </c>
      <c r="CH202" s="229" t="str">
        <f>$AY202*Assembly!P$4+$AZ202*Assembly!P$5+$BA202*Assembly!P$6+$BB202*Assembly!P$7+$BC202*Assembly!P$8+$BD202*Assembly!P$9+$BE202*Assembly!P$10+$BF202*Assembly!P$11+$BG202*Assembly!P$12+$BH202*Assembly!P$13+$BI202*Assembly!P$14+$BJ202*Assembly!P$15+$BK202*Assembly!P$16+$BL202*Assembly!P$17+$BM202*Assembly!P$18+$BN202*Assembly!P$19+$BO202*Assembly!P$20+$BP202*Assembly!P$21+$BQ202*Assembly!P$22+$BR202*Assembly!P$23+$BS202*Assembly!P$24</f>
        <v>0</v>
      </c>
      <c r="CI202" s="229" t="str">
        <f>$AY202*Assembly!Q$4+$AZ202*Assembly!Q$5+$BA202*Assembly!Q$6+$BB202*Assembly!Q$7+$BC202*Assembly!Q$8+$BD202*Assembly!Q$9+$BE202*Assembly!Q$10+$BF202*Assembly!Q$11+$BG202*Assembly!Q$12+$BH202*Assembly!Q$13+$BI202*Assembly!Q$14+$BJ202*Assembly!Q$15+$BK202*Assembly!Q$16+$BL202*Assembly!Q$17+$BM202*Assembly!Q$18+$BN202*Assembly!Q$19+$BO202*Assembly!Q$20+$BP202*Assembly!Q$21+$BQ202*Assembly!Q$22+$BR202*Assembly!Q$23+$BS202*Assembly!Q$24</f>
        <v>0</v>
      </c>
      <c r="CJ202" s="231" t="str">
        <f>$AY202*Assembly!R$4+$AZ202*Assembly!R$5+$BA202*Assembly!R$6+$BB202*Assembly!R$7+$BC202*Assembly!R$8+$BD202*Assembly!R$9+$BE202*Assembly!R$10+$BF202*Assembly!R$11+$BG202*Assembly!R$12+$BH202*Assembly!R$13+$BI202*Assembly!R$14+$BJ202*Assembly!R$15+$BK202*Assembly!R$16+$BL202*Assembly!R$17+$BM202*Assembly!R$18+$BN202*Assembly!R$19+$BO202*Assembly!R$20+$BP202*Assembly!R$21+$BQ202*Assembly!R$22+$BR202*Assembly!R$23+$BS202*Assembly!R$24</f>
        <v>0</v>
      </c>
      <c r="CK202" s="229" t="str">
        <f>$AY202*Assembly!S$4+$AZ202*Assembly!S$5+$BA202*Assembly!S$6+$BB202*Assembly!S$7+$BC202*Assembly!S$8+$BD202*Assembly!S$9+$BE202*Assembly!S$10+$BF202*Assembly!S$11+$BG202*Assembly!S$12+$BH202*Assembly!S$13+$BI202*Assembly!S$14+$BJ202*Assembly!S$15+$BK202*Assembly!S$16+$BL202*Assembly!S$17+$BM202*Assembly!S$18+$BN202*Assembly!S$19+$BO202*Assembly!S$20+$BP202*Assembly!S$21+$BQ202*Assembly!S$22+$BR202*Assembly!S$23+$BS202*Assembly!S$24</f>
        <v>0</v>
      </c>
      <c r="CL202" s="229" t="str">
        <f>$AY202*Assembly!T$4+$AZ202*Assembly!T$5+$BA202*Assembly!T$6+$BB202*Assembly!T$7+$BC202*Assembly!T$8+$BD202*Assembly!T$9+$BE202*Assembly!T$10+$BF202*Assembly!T$11+$BG202*Assembly!T$12+$BH202*Assembly!T$13+$BI202*Assembly!T$14+$BJ202*Assembly!T$15+$BK202*Assembly!T$16+$BL202*Assembly!T$17+$BM202*Assembly!T$18+$BN202*Assembly!T$19+$BO202*Assembly!T$20+$BP202*Assembly!T$21+$BQ202*Assembly!T$22+$BR202*Assembly!T$23+$BS202*Assembly!T$24</f>
        <v>0</v>
      </c>
      <c r="CM202" s="229" t="str">
        <f>$AY202*Assembly!U$4+$AZ202*Assembly!U$5+$BA202*Assembly!U$6+$BB202*Assembly!U$7+$BC202*Assembly!U$8+$BD202*Assembly!U$9+$BE202*Assembly!U$10+$BF202*Assembly!U$11+$BG202*Assembly!U$12+$BH202*Assembly!U$13+$BI202*Assembly!U$14+$BJ202*Assembly!U$15+$BK202*Assembly!U$16+$BL202*Assembly!U$17+$BM202*Assembly!U$18+$BN202*Assembly!U$19+$BO202*Assembly!U$20+$BP202*Assembly!U$21+$BQ202*Assembly!U$22+$BR202*Assembly!U$23+$BS202*Assembly!U$24</f>
        <v>0</v>
      </c>
      <c r="CN202" s="231" t="str">
        <f>$AY202*Assembly!V$4+$AZ202*Assembly!V$5+$BA202*Assembly!V$6+$BB202*Assembly!V$7+$BC202*Assembly!V$8+$BD202*Assembly!V$9+$BE202*Assembly!V$10+$BF202*Assembly!V$11+$BG202*Assembly!V$12+$BH202*Assembly!V$13+$BI202*Assembly!V$14+$BJ202*Assembly!V$15+$BK202*Assembly!V$16+$BL202*Assembly!V$17+$BM202*Assembly!V$18+$BN202*Assembly!V$19+$BO202*Assembly!V$20+$BP202*Assembly!V$21+$BQ202*Assembly!V$22+$BR202*Assembly!V$23+$BS202*Assembly!V$24</f>
        <v>0</v>
      </c>
      <c r="CO202" s="231" t="str">
        <f>CE202*Refining!$F$3</f>
        <v>150</v>
      </c>
      <c r="CP202" s="231" t="str">
        <f>CF202*Refining!$F$4</f>
        <v>0</v>
      </c>
      <c r="CQ202" s="231" t="str">
        <f>CG202*Refining!$F$5</f>
        <v>0</v>
      </c>
      <c r="CR202" s="231" t="str">
        <f>CH202*Refining!$F$6</f>
        <v>0</v>
      </c>
      <c r="CS202" s="231" t="str">
        <f>CI202*Refining!$F$7</f>
        <v>0</v>
      </c>
      <c r="CT202" s="231" t="str">
        <f>CJ202*Refining!$F$8</f>
        <v>0</v>
      </c>
      <c r="CU202" s="231" t="str">
        <f>CK202*Refining!$F$9</f>
        <v>0</v>
      </c>
      <c r="CV202" s="231" t="str">
        <f>CL202*Refining!$F$10</f>
        <v>0</v>
      </c>
      <c r="CW202" s="231" t="str">
        <f>CM202*Refining!$F$11</f>
        <v>0</v>
      </c>
      <c r="CX202" s="231" t="str">
        <f>CN202*Refining!$F$12</f>
        <v>0</v>
      </c>
      <c r="CY202" s="248" t="str">
        <f t="shared" ref="CY202:DR202" si="816">IF(CE202 = 0, "", CE202)</f>
        <v>84</v>
      </c>
      <c r="CZ202" s="245" t="str">
        <f t="shared" si="816"/>
        <v/>
      </c>
      <c r="DA202" s="245" t="str">
        <f t="shared" si="816"/>
        <v/>
      </c>
      <c r="DB202" s="245" t="str">
        <f t="shared" si="816"/>
        <v/>
      </c>
      <c r="DC202" s="245" t="str">
        <f t="shared" si="816"/>
        <v/>
      </c>
      <c r="DD202" s="245" t="str">
        <f t="shared" si="816"/>
        <v/>
      </c>
      <c r="DE202" s="245" t="str">
        <f t="shared" si="816"/>
        <v/>
      </c>
      <c r="DF202" s="245" t="str">
        <f t="shared" si="816"/>
        <v/>
      </c>
      <c r="DG202" s="245" t="str">
        <f t="shared" si="816"/>
        <v/>
      </c>
      <c r="DH202" s="246" t="str">
        <f t="shared" si="816"/>
        <v/>
      </c>
      <c r="DI202" s="248" t="str">
        <f t="shared" si="816"/>
        <v>150</v>
      </c>
      <c r="DJ202" s="245" t="str">
        <f t="shared" si="816"/>
        <v/>
      </c>
      <c r="DK202" s="245" t="str">
        <f t="shared" si="816"/>
        <v/>
      </c>
      <c r="DL202" s="245" t="str">
        <f t="shared" si="816"/>
        <v/>
      </c>
      <c r="DM202" s="245" t="str">
        <f t="shared" si="816"/>
        <v/>
      </c>
      <c r="DN202" s="245" t="str">
        <f t="shared" si="816"/>
        <v/>
      </c>
      <c r="DO202" s="245" t="str">
        <f t="shared" si="816"/>
        <v/>
      </c>
      <c r="DP202" s="245" t="str">
        <f t="shared" si="816"/>
        <v/>
      </c>
      <c r="DQ202" s="245" t="str">
        <f t="shared" si="816"/>
        <v/>
      </c>
      <c r="DR202" s="246" t="str">
        <f t="shared" si="816"/>
        <v/>
      </c>
      <c r="DS202" s="248" t="str">
        <f t="shared" si="15"/>
        <v>84</v>
      </c>
      <c r="DT202" s="249" t="str">
        <f t="shared" si="16"/>
        <v>150</v>
      </c>
      <c r="DU202" s="225" t="str">
        <f>CY202*'Ores &amp; Ingots'!$C$3+CZ202*'Ores &amp; Ingots'!$C$4+DA202*'Ores &amp; Ingots'!$C$5+DB202*'Ores &amp; Ingots'!$C$6+DC202*'Ores &amp; Ingots'!$C$7+DD202*'Ores &amp; Ingots'!$C$8+DE202*'Ores &amp; Ingots'!$C$9+DF202*'Ores &amp; Ingots'!$C$10+DG202*'Ores &amp; Ingots'!$C$11+DH202*'Ores &amp; Ingots'!$C$12</f>
        <v>11</v>
      </c>
      <c r="DV202" s="225" t="str">
        <f>DI202*'Ores &amp; Ingots'!$B$3+DJ202*'Ores &amp; Ingots'!$B$4+DK202*'Ores &amp; Ingots'!$B$5+DL202*'Ores &amp; Ingots'!$B$6+DM202*'Ores &amp; Ingots'!$B$7+DN202*'Ores &amp; Ingots'!$B$8+DO202*'Ores &amp; Ingots'!$B$9+DP202*'Ores &amp; Ingots'!$B$10+DQ202*'Ores &amp; Ingots'!$B$11+DR202*'Ores &amp; Ingots'!$B$12</f>
        <v>56</v>
      </c>
      <c r="DW202" s="249" t="str">
        <f>CY202*Refining!$G$3+CZ202*Refining!$G$4+DA202*Refining!$G$5+DB202*Refining!$G$6+DC202*Refining!$G$7+DD202*Refining!$G$8+DE202*Refining!$G$9+DF202*Refining!$G$10+DG202*Refining!$G$11+DH202*Refining!$G$12</f>
        <v>6</v>
      </c>
      <c r="DX202" s="249" t="str">
        <f t="shared" si="17"/>
        <v>897</v>
      </c>
      <c r="DY202" s="250" t="str">
        <f t="shared" si="18"/>
        <v>0.0009</v>
      </c>
      <c r="DZ202" s="248" t="str">
        <f t="shared" si="19"/>
        <v>13</v>
      </c>
      <c r="EA202" s="251" t="str">
        <f t="shared" ref="EA202:EB202" si="817">DZ202/60</f>
        <v>0.2</v>
      </c>
      <c r="EB202" s="251" t="str">
        <f t="shared" si="817"/>
        <v>0.0</v>
      </c>
      <c r="EC202" s="543" t="str">
        <f t="shared" si="21"/>
        <v>0.00</v>
      </c>
      <c r="ED202" s="248" t="str">
        <f t="shared" si="22"/>
        <v>1,520</v>
      </c>
      <c r="EE202" s="251" t="str">
        <f t="shared" ref="EE202:EF202" si="818">ED202/1000</f>
        <v>1.5</v>
      </c>
      <c r="EF202" s="252" t="str">
        <f t="shared" si="818"/>
        <v>0.00</v>
      </c>
      <c r="EG202" s="544" t="str">
        <f t="shared" si="24"/>
        <v>0.0015</v>
      </c>
      <c r="EH202" s="225" t="s">
        <v>12</v>
      </c>
    </row>
    <row r="203" hidden="1">
      <c r="A203" s="33"/>
      <c r="B203" s="336" t="s">
        <v>1057</v>
      </c>
      <c r="C203" s="227" t="s">
        <v>886</v>
      </c>
      <c r="D203" s="227">
        <v>1.0</v>
      </c>
      <c r="E203" s="227">
        <v>1.0</v>
      </c>
      <c r="F203" s="227">
        <v>1.0</v>
      </c>
      <c r="G203" s="253" t="str">
        <f t="shared" si="5"/>
        <v>15.6</v>
      </c>
      <c r="H203" s="254">
        <v>5.0</v>
      </c>
      <c r="I203" s="254">
        <v>12.5</v>
      </c>
      <c r="J203" s="254" t="str">
        <f>H203/Main!$D$9</f>
        <v>5</v>
      </c>
      <c r="K203" s="254" t="str">
        <f>I203/Main!$D$10</f>
        <v>12.5</v>
      </c>
      <c r="L203" s="254" t="str">
        <f t="shared" si="6"/>
        <v>2.5</v>
      </c>
      <c r="M203" s="254">
        <v>1.0</v>
      </c>
      <c r="N203" s="255"/>
      <c r="O203" s="255"/>
      <c r="P203" s="255"/>
      <c r="Q203" s="256"/>
      <c r="R203" s="255"/>
      <c r="S203" s="257"/>
      <c r="T203" s="257"/>
      <c r="U203" s="255"/>
      <c r="V203" s="255"/>
      <c r="W203" s="350"/>
      <c r="X203" s="257"/>
      <c r="Y203" s="255"/>
      <c r="Z203" s="255"/>
      <c r="AA203" s="255"/>
      <c r="AB203" s="255"/>
      <c r="AC203" s="351" t="s">
        <v>12</v>
      </c>
      <c r="AD203" s="309">
        <v>10.0</v>
      </c>
      <c r="AE203" s="225">
        <v>0.0</v>
      </c>
      <c r="AF203" s="225">
        <v>0.0</v>
      </c>
      <c r="AG203" s="225">
        <v>0.0</v>
      </c>
      <c r="AH203" s="225">
        <v>0.0</v>
      </c>
      <c r="AI203" s="225">
        <v>0.0</v>
      </c>
      <c r="AJ203" s="225">
        <v>0.0</v>
      </c>
      <c r="AK203" s="225">
        <v>0.0</v>
      </c>
      <c r="AL203" s="225">
        <v>0.0</v>
      </c>
      <c r="AM203" s="225">
        <v>0.0</v>
      </c>
      <c r="AN203" s="225">
        <v>0.0</v>
      </c>
      <c r="AO203" s="225">
        <v>0.0</v>
      </c>
      <c r="AP203" s="225">
        <v>0.0</v>
      </c>
      <c r="AQ203" s="225">
        <v>0.0</v>
      </c>
      <c r="AR203" s="225">
        <v>0.0</v>
      </c>
      <c r="AS203" s="225">
        <v>0.0</v>
      </c>
      <c r="AT203" s="225">
        <v>0.0</v>
      </c>
      <c r="AU203" s="225">
        <v>0.0</v>
      </c>
      <c r="AV203" s="225">
        <v>0.0</v>
      </c>
      <c r="AW203" s="225">
        <v>0.0</v>
      </c>
      <c r="AX203" s="225">
        <v>0.0</v>
      </c>
      <c r="AY203" s="553" t="str">
        <f t="shared" ref="AY203:BS203" si="819">IF(AD203 = 0, "", AD203)</f>
        <v>10</v>
      </c>
      <c r="AZ203" s="227" t="str">
        <f t="shared" si="819"/>
        <v/>
      </c>
      <c r="BA203" s="227" t="str">
        <f t="shared" si="819"/>
        <v/>
      </c>
      <c r="BB203" s="227" t="str">
        <f t="shared" si="819"/>
        <v/>
      </c>
      <c r="BC203" s="227" t="str">
        <f t="shared" si="819"/>
        <v/>
      </c>
      <c r="BD203" s="227" t="str">
        <f t="shared" si="819"/>
        <v/>
      </c>
      <c r="BE203" s="227" t="str">
        <f t="shared" si="819"/>
        <v/>
      </c>
      <c r="BF203" s="227" t="str">
        <f t="shared" si="819"/>
        <v/>
      </c>
      <c r="BG203" s="227" t="str">
        <f t="shared" si="819"/>
        <v/>
      </c>
      <c r="BH203" s="227" t="str">
        <f t="shared" si="819"/>
        <v/>
      </c>
      <c r="BI203" s="227" t="str">
        <f t="shared" si="819"/>
        <v/>
      </c>
      <c r="BJ203" s="227" t="str">
        <f t="shared" si="819"/>
        <v/>
      </c>
      <c r="BK203" s="227" t="str">
        <f t="shared" si="819"/>
        <v/>
      </c>
      <c r="BL203" s="227" t="str">
        <f t="shared" si="819"/>
        <v/>
      </c>
      <c r="BM203" s="227" t="str">
        <f t="shared" si="819"/>
        <v/>
      </c>
      <c r="BN203" s="227" t="str">
        <f t="shared" si="819"/>
        <v/>
      </c>
      <c r="BO203" s="227" t="str">
        <f t="shared" si="819"/>
        <v/>
      </c>
      <c r="BP203" s="227" t="str">
        <f t="shared" si="819"/>
        <v/>
      </c>
      <c r="BQ203" s="227" t="str">
        <f t="shared" si="819"/>
        <v/>
      </c>
      <c r="BR203" s="227" t="str">
        <f t="shared" si="819"/>
        <v/>
      </c>
      <c r="BS203" s="238" t="str">
        <f t="shared" si="819"/>
        <v/>
      </c>
      <c r="BT203" s="239" t="str">
        <f>$AY203*Assembly!Y$4+$AZ203*Assembly!Y$5+$BA203*Assembly!Y$6+$BB203*Assembly!Y$7+$BC203*Assembly!Y$8+$BD203*Assembly!Y$9+$BE203*Assembly!Y$10+$BF203*Assembly!Y$11+$BG203*Assembly!Y$12+$BH203*Assembly!Y$13+$BI203*Assembly!Y$14+$BJ203*Assembly!Y$15+$BK203*Assembly!Y$16+$BL203*Assembly!Y$17+$BM203*Assembly!Y$18+$BN203*Assembly!Y$19+$BO203*Assembly!Y$20+$BP203*Assembly!Y$21+$BQ203*Assembly!Y$22+$BR203*Assembly!Y$23+$BS203*Assembly!Y$24</f>
        <v>200</v>
      </c>
      <c r="BU203" s="225" t="str">
        <f t="shared" si="8"/>
        <v>13</v>
      </c>
      <c r="BV203" s="225" t="str">
        <f>$AY203*Assembly!AC$4+$AZ203*Assembly!AC$5+$BA203*Assembly!AC$6+$BB203*Assembly!AC$7+$BC203*Assembly!AC$8+$BD203*Assembly!AC$9+$BE203*Assembly!AC$10+$BF203*Assembly!AC$11+$BG203*Assembly!AC$12+$BH203*Assembly!AC$13+$BI203*Assembly!AC$14+$BJ203*Assembly!AC$15+$BK203*Assembly!AC$16+$BL203*Assembly!AC$17+$BM203*Assembly!AC$18+$BN203*Assembly!AC$19+$BO203*Assembly!AC$20+$BP203*Assembly!AC$21+$BQ203*Assembly!AC$22+$BR203*Assembly!AC$23+$BS203*Assembly!AC$24</f>
        <v>1,000</v>
      </c>
      <c r="BW203" s="240" t="str">
        <f t="shared" si="9"/>
        <v>5.00</v>
      </c>
      <c r="BX203" s="241" t="str">
        <f t="shared" si="10"/>
        <v>64</v>
      </c>
      <c r="BY203" s="242" t="str">
        <f t="shared" si="11"/>
        <v>78.1</v>
      </c>
      <c r="BZ203" s="225"/>
      <c r="CA203" s="225" t="str">
        <f>$AY203*Assembly!X$4+$AZ203*Assembly!X$5+$BA203*Assembly!X$6+$BB203*Assembly!X$7+$BC203*Assembly!X$8+$BD203*Assembly!X$9+$BE203*Assembly!X$10+$BF203*Assembly!X$11+$BG203*Assembly!X$12+$BH203*Assembly!X$13+$BI203*Assembly!X$14+$BJ203*Assembly!X$15+$BK203*Assembly!X$16+$BL203*Assembly!X$17+$BM203*Assembly!X$18+$BN203*Assembly!X$19+$BO203*Assembly!X$20+$BP203*Assembly!X$21+$BQ203*Assembly!X$22+$BR203*Assembly!X$23+$BS203*Assembly!X$24</f>
        <v>10</v>
      </c>
      <c r="CB203" s="225" t="str">
        <f t="shared" si="12"/>
        <v>1,556</v>
      </c>
      <c r="CC203" s="223" t="str">
        <f t="shared" si="13"/>
        <v>0.0016</v>
      </c>
      <c r="CD203" s="243" t="str">
        <f>$AY203*Assembly!AB$4+$AZ203*Assembly!AB$5+$BA203*Assembly!AB$6+$BB203*Assembly!AB$7+$BC203*Assembly!AB$8+$BD203*Assembly!AB$9+$BE203*Assembly!AB$10+$BF203*Assembly!AB$11+$BG203*Assembly!AB$12+$BH203*Assembly!AB$13+$BI203*Assembly!AB$14+$BJ203*Assembly!AB$15+$BK203*Assembly!AB$16+$BL203*Assembly!AB$17+$BM203*Assembly!AB$18+$BN203*Assembly!AB$19+$BO203*Assembly!AB$20+$BP203*Assembly!AB$21+$BQ203*Assembly!AB$22+$BR203*Assembly!AB$23+$BS203*Assembly!AB$24</f>
        <v>30</v>
      </c>
      <c r="CE203" s="256" t="str">
        <f>$AY203*Assembly!M$4+$AZ203*Assembly!M$5+$BA203*Assembly!M$6+$BB203*Assembly!M$7+$BC203*Assembly!M$8+$BD203*Assembly!M$9+$BE203*Assembly!M$10+$BF203*Assembly!M$11+$BG203*Assembly!M$12+$BH203*Assembly!M$13+$BI203*Assembly!M$14+$BJ203*Assembly!M$15+$BK203*Assembly!M$16+$BL203*Assembly!M$17+$BM203*Assembly!M$18+$BN203*Assembly!M$19+$BO203*Assembly!M$20+$BP203*Assembly!M$21+$BQ203*Assembly!M$22+$BR203*Assembly!M$23+$BS203*Assembly!M$24</f>
        <v>210</v>
      </c>
      <c r="CF203" s="256" t="str">
        <f>$AY203*Assembly!N$4+$AZ203*Assembly!N$5+$BA203*Assembly!N$6+$BB203*Assembly!N$7+$BC203*Assembly!N$8+$BD203*Assembly!N$9+$BE203*Assembly!N$10+$BF203*Assembly!N$11+$BG203*Assembly!N$12+$BH203*Assembly!N$13+$BI203*Assembly!N$14+$BJ203*Assembly!N$15+$BK203*Assembly!N$16+$BL203*Assembly!N$17+$BM203*Assembly!N$18+$BN203*Assembly!N$19+$BO203*Assembly!N$20+$BP203*Assembly!N$21+$BQ203*Assembly!N$22+$BR203*Assembly!N$23+$BS203*Assembly!N$24</f>
        <v>0</v>
      </c>
      <c r="CG203" s="256" t="str">
        <f>$AY203*Assembly!O$4+$AZ203*Assembly!O$5+$BA203*Assembly!O$6+$BB203*Assembly!O$7+$BC203*Assembly!O$8+$BD203*Assembly!O$9+$BE203*Assembly!O$10+$BF203*Assembly!O$11+$BG203*Assembly!O$12+$BH203*Assembly!O$13+$BI203*Assembly!O$14+$BJ203*Assembly!O$15+$BK203*Assembly!O$16+$BL203*Assembly!O$17+$BM203*Assembly!O$18+$BN203*Assembly!O$19+$BO203*Assembly!O$20+$BP203*Assembly!O$21+$BQ203*Assembly!O$22+$BR203*Assembly!O$23+$BS203*Assembly!O$24</f>
        <v>0</v>
      </c>
      <c r="CH203" s="254" t="str">
        <f>$AY203*Assembly!P$4+$AZ203*Assembly!P$5+$BA203*Assembly!P$6+$BB203*Assembly!P$7+$BC203*Assembly!P$8+$BD203*Assembly!P$9+$BE203*Assembly!P$10+$BF203*Assembly!P$11+$BG203*Assembly!P$12+$BH203*Assembly!P$13+$BI203*Assembly!P$14+$BJ203*Assembly!P$15+$BK203*Assembly!P$16+$BL203*Assembly!P$17+$BM203*Assembly!P$18+$BN203*Assembly!P$19+$BO203*Assembly!P$20+$BP203*Assembly!P$21+$BQ203*Assembly!P$22+$BR203*Assembly!P$23+$BS203*Assembly!P$24</f>
        <v>0</v>
      </c>
      <c r="CI203" s="254" t="str">
        <f>$AY203*Assembly!Q$4+$AZ203*Assembly!Q$5+$BA203*Assembly!Q$6+$BB203*Assembly!Q$7+$BC203*Assembly!Q$8+$BD203*Assembly!Q$9+$BE203*Assembly!Q$10+$BF203*Assembly!Q$11+$BG203*Assembly!Q$12+$BH203*Assembly!Q$13+$BI203*Assembly!Q$14+$BJ203*Assembly!Q$15+$BK203*Assembly!Q$16+$BL203*Assembly!Q$17+$BM203*Assembly!Q$18+$BN203*Assembly!Q$19+$BO203*Assembly!Q$20+$BP203*Assembly!Q$21+$BQ203*Assembly!Q$22+$BR203*Assembly!Q$23+$BS203*Assembly!Q$24</f>
        <v>0</v>
      </c>
      <c r="CJ203" s="256" t="str">
        <f>$AY203*Assembly!R$4+$AZ203*Assembly!R$5+$BA203*Assembly!R$6+$BB203*Assembly!R$7+$BC203*Assembly!R$8+$BD203*Assembly!R$9+$BE203*Assembly!R$10+$BF203*Assembly!R$11+$BG203*Assembly!R$12+$BH203*Assembly!R$13+$BI203*Assembly!R$14+$BJ203*Assembly!R$15+$BK203*Assembly!R$16+$BL203*Assembly!R$17+$BM203*Assembly!R$18+$BN203*Assembly!R$19+$BO203*Assembly!R$20+$BP203*Assembly!R$21+$BQ203*Assembly!R$22+$BR203*Assembly!R$23+$BS203*Assembly!R$24</f>
        <v>0</v>
      </c>
      <c r="CK203" s="254" t="str">
        <f>$AY203*Assembly!S$4+$AZ203*Assembly!S$5+$BA203*Assembly!S$6+$BB203*Assembly!S$7+$BC203*Assembly!S$8+$BD203*Assembly!S$9+$BE203*Assembly!S$10+$BF203*Assembly!S$11+$BG203*Assembly!S$12+$BH203*Assembly!S$13+$BI203*Assembly!S$14+$BJ203*Assembly!S$15+$BK203*Assembly!S$16+$BL203*Assembly!S$17+$BM203*Assembly!S$18+$BN203*Assembly!S$19+$BO203*Assembly!S$20+$BP203*Assembly!S$21+$BQ203*Assembly!S$22+$BR203*Assembly!S$23+$BS203*Assembly!S$24</f>
        <v>0</v>
      </c>
      <c r="CL203" s="254" t="str">
        <f>$AY203*Assembly!T$4+$AZ203*Assembly!T$5+$BA203*Assembly!T$6+$BB203*Assembly!T$7+$BC203*Assembly!T$8+$BD203*Assembly!T$9+$BE203*Assembly!T$10+$BF203*Assembly!T$11+$BG203*Assembly!T$12+$BH203*Assembly!T$13+$BI203*Assembly!T$14+$BJ203*Assembly!T$15+$BK203*Assembly!T$16+$BL203*Assembly!T$17+$BM203*Assembly!T$18+$BN203*Assembly!T$19+$BO203*Assembly!T$20+$BP203*Assembly!T$21+$BQ203*Assembly!T$22+$BR203*Assembly!T$23+$BS203*Assembly!T$24</f>
        <v>0</v>
      </c>
      <c r="CM203" s="254" t="str">
        <f>$AY203*Assembly!U$4+$AZ203*Assembly!U$5+$BA203*Assembly!U$6+$BB203*Assembly!U$7+$BC203*Assembly!U$8+$BD203*Assembly!U$9+$BE203*Assembly!U$10+$BF203*Assembly!U$11+$BG203*Assembly!U$12+$BH203*Assembly!U$13+$BI203*Assembly!U$14+$BJ203*Assembly!U$15+$BK203*Assembly!U$16+$BL203*Assembly!U$17+$BM203*Assembly!U$18+$BN203*Assembly!U$19+$BO203*Assembly!U$20+$BP203*Assembly!U$21+$BQ203*Assembly!U$22+$BR203*Assembly!U$23+$BS203*Assembly!U$24</f>
        <v>0</v>
      </c>
      <c r="CN203" s="256" t="str">
        <f>$AY203*Assembly!V$4+$AZ203*Assembly!V$5+$BA203*Assembly!V$6+$BB203*Assembly!V$7+$BC203*Assembly!V$8+$BD203*Assembly!V$9+$BE203*Assembly!V$10+$BF203*Assembly!V$11+$BG203*Assembly!V$12+$BH203*Assembly!V$13+$BI203*Assembly!V$14+$BJ203*Assembly!V$15+$BK203*Assembly!V$16+$BL203*Assembly!V$17+$BM203*Assembly!V$18+$BN203*Assembly!V$19+$BO203*Assembly!V$20+$BP203*Assembly!V$21+$BQ203*Assembly!V$22+$BR203*Assembly!V$23+$BS203*Assembly!V$24</f>
        <v>0</v>
      </c>
      <c r="CO203" s="256" t="str">
        <f>CE203*Refining!$F$3</f>
        <v>375</v>
      </c>
      <c r="CP203" s="256" t="str">
        <f>CF203*Refining!$F$4</f>
        <v>0</v>
      </c>
      <c r="CQ203" s="256" t="str">
        <f>CG203*Refining!$F$5</f>
        <v>0</v>
      </c>
      <c r="CR203" s="256" t="str">
        <f>CH203*Refining!$F$6</f>
        <v>0</v>
      </c>
      <c r="CS203" s="256" t="str">
        <f>CI203*Refining!$F$7</f>
        <v>0</v>
      </c>
      <c r="CT203" s="256" t="str">
        <f>CJ203*Refining!$F$8</f>
        <v>0</v>
      </c>
      <c r="CU203" s="256" t="str">
        <f>CK203*Refining!$F$9</f>
        <v>0</v>
      </c>
      <c r="CV203" s="256" t="str">
        <f>CL203*Refining!$F$10</f>
        <v>0</v>
      </c>
      <c r="CW203" s="256" t="str">
        <f>CM203*Refining!$F$11</f>
        <v>0</v>
      </c>
      <c r="CX203" s="256" t="str">
        <f>CN203*Refining!$F$12</f>
        <v>0</v>
      </c>
      <c r="CY203" s="248" t="str">
        <f t="shared" ref="CY203:DR203" si="820">IF(CE203 = 0, "", CE203)</f>
        <v>210</v>
      </c>
      <c r="CZ203" s="245" t="str">
        <f t="shared" si="820"/>
        <v/>
      </c>
      <c r="DA203" s="245" t="str">
        <f t="shared" si="820"/>
        <v/>
      </c>
      <c r="DB203" s="245" t="str">
        <f t="shared" si="820"/>
        <v/>
      </c>
      <c r="DC203" s="245" t="str">
        <f t="shared" si="820"/>
        <v/>
      </c>
      <c r="DD203" s="245" t="str">
        <f t="shared" si="820"/>
        <v/>
      </c>
      <c r="DE203" s="245" t="str">
        <f t="shared" si="820"/>
        <v/>
      </c>
      <c r="DF203" s="245" t="str">
        <f t="shared" si="820"/>
        <v/>
      </c>
      <c r="DG203" s="245" t="str">
        <f t="shared" si="820"/>
        <v/>
      </c>
      <c r="DH203" s="246" t="str">
        <f t="shared" si="820"/>
        <v/>
      </c>
      <c r="DI203" s="248" t="str">
        <f t="shared" si="820"/>
        <v>375</v>
      </c>
      <c r="DJ203" s="245" t="str">
        <f t="shared" si="820"/>
        <v/>
      </c>
      <c r="DK203" s="245" t="str">
        <f t="shared" si="820"/>
        <v/>
      </c>
      <c r="DL203" s="245" t="str">
        <f t="shared" si="820"/>
        <v/>
      </c>
      <c r="DM203" s="245" t="str">
        <f t="shared" si="820"/>
        <v/>
      </c>
      <c r="DN203" s="245" t="str">
        <f t="shared" si="820"/>
        <v/>
      </c>
      <c r="DO203" s="245" t="str">
        <f t="shared" si="820"/>
        <v/>
      </c>
      <c r="DP203" s="245" t="str">
        <f t="shared" si="820"/>
        <v/>
      </c>
      <c r="DQ203" s="245" t="str">
        <f t="shared" si="820"/>
        <v/>
      </c>
      <c r="DR203" s="246" t="str">
        <f t="shared" si="820"/>
        <v/>
      </c>
      <c r="DS203" s="248" t="str">
        <f t="shared" si="15"/>
        <v>210</v>
      </c>
      <c r="DT203" s="249" t="str">
        <f t="shared" si="16"/>
        <v>375</v>
      </c>
      <c r="DU203" s="225" t="str">
        <f>CY203*'Ores &amp; Ingots'!$C$3+CZ203*'Ores &amp; Ingots'!$C$4+DA203*'Ores &amp; Ingots'!$C$5+DB203*'Ores &amp; Ingots'!$C$6+DC203*'Ores &amp; Ingots'!$C$7+DD203*'Ores &amp; Ingots'!$C$8+DE203*'Ores &amp; Ingots'!$C$9+DF203*'Ores &amp; Ingots'!$C$10+DG203*'Ores &amp; Ingots'!$C$11+DH203*'Ores &amp; Ingots'!$C$12</f>
        <v>27</v>
      </c>
      <c r="DV203" s="225" t="str">
        <f>DI203*'Ores &amp; Ingots'!$B$3+DJ203*'Ores &amp; Ingots'!$B$4+DK203*'Ores &amp; Ingots'!$B$5+DL203*'Ores &amp; Ingots'!$B$6+DM203*'Ores &amp; Ingots'!$B$7+DN203*'Ores &amp; Ingots'!$B$8+DO203*'Ores &amp; Ingots'!$B$9+DP203*'Ores &amp; Ingots'!$B$10+DQ203*'Ores &amp; Ingots'!$B$11+DR203*'Ores &amp; Ingots'!$B$12</f>
        <v>139</v>
      </c>
      <c r="DW203" s="249" t="str">
        <f>CY203*Refining!$G$3+CZ203*Refining!$G$4+DA203*Refining!$G$5+DB203*Refining!$G$6+DC203*Refining!$G$7+DD203*Refining!$G$8+DE203*Refining!$G$9+DF203*Refining!$G$10+DG203*Refining!$G$11+DH203*Refining!$G$12</f>
        <v>14</v>
      </c>
      <c r="DX203" s="249" t="str">
        <f t="shared" si="17"/>
        <v>2,244</v>
      </c>
      <c r="DY203" s="250" t="str">
        <f t="shared" si="18"/>
        <v>0.0022</v>
      </c>
      <c r="DZ203" s="248" t="str">
        <f t="shared" si="19"/>
        <v>29</v>
      </c>
      <c r="EA203" s="251" t="str">
        <f t="shared" ref="EA203:EB203" si="821">DZ203/60</f>
        <v>0.5</v>
      </c>
      <c r="EB203" s="251" t="str">
        <f t="shared" si="821"/>
        <v>0.0</v>
      </c>
      <c r="EC203" s="543" t="str">
        <f t="shared" si="21"/>
        <v>0.00</v>
      </c>
      <c r="ED203" s="248" t="str">
        <f t="shared" si="22"/>
        <v>3,799</v>
      </c>
      <c r="EE203" s="251" t="str">
        <f t="shared" ref="EE203:EF203" si="822">ED203/1000</f>
        <v>3.8</v>
      </c>
      <c r="EF203" s="252" t="str">
        <f t="shared" si="822"/>
        <v>0.00</v>
      </c>
      <c r="EG203" s="544" t="str">
        <f t="shared" si="24"/>
        <v>0.0038</v>
      </c>
      <c r="EH203" s="225" t="s">
        <v>12</v>
      </c>
    </row>
    <row r="204" hidden="1">
      <c r="A204" s="33"/>
      <c r="B204" s="336" t="s">
        <v>1058</v>
      </c>
      <c r="C204" s="227" t="s">
        <v>886</v>
      </c>
      <c r="D204" s="227">
        <v>1.0</v>
      </c>
      <c r="E204" s="227">
        <v>1.0</v>
      </c>
      <c r="F204" s="227">
        <v>1.0</v>
      </c>
      <c r="G204" s="228" t="str">
        <f t="shared" si="5"/>
        <v>15.6</v>
      </c>
      <c r="H204" s="229">
        <v>3.0</v>
      </c>
      <c r="I204" s="229">
        <v>7.5</v>
      </c>
      <c r="J204" s="229" t="str">
        <f>H204/Main!$D$9</f>
        <v>3</v>
      </c>
      <c r="K204" s="229" t="str">
        <f>I204/Main!$D$10</f>
        <v>7.5</v>
      </c>
      <c r="L204" s="229" t="str">
        <f t="shared" si="6"/>
        <v>2.5</v>
      </c>
      <c r="M204" s="229">
        <v>1.0</v>
      </c>
      <c r="N204" s="230"/>
      <c r="O204" s="230"/>
      <c r="P204" s="230"/>
      <c r="Q204" s="231"/>
      <c r="R204" s="230"/>
      <c r="S204" s="232"/>
      <c r="T204" s="232"/>
      <c r="U204" s="230"/>
      <c r="V204" s="230"/>
      <c r="W204" s="232"/>
      <c r="X204" s="232"/>
      <c r="Y204" s="230"/>
      <c r="Z204" s="230"/>
      <c r="AA204" s="230"/>
      <c r="AB204" s="230"/>
      <c r="AC204" s="334" t="s">
        <v>12</v>
      </c>
      <c r="AD204" s="309">
        <v>4.0</v>
      </c>
      <c r="AE204" s="225">
        <v>0.0</v>
      </c>
      <c r="AF204" s="225">
        <v>0.0</v>
      </c>
      <c r="AG204" s="225">
        <v>0.0</v>
      </c>
      <c r="AH204" s="225">
        <v>0.0</v>
      </c>
      <c r="AI204" s="225">
        <v>0.0</v>
      </c>
      <c r="AJ204" s="225">
        <v>0.0</v>
      </c>
      <c r="AK204" s="225">
        <v>0.0</v>
      </c>
      <c r="AL204" s="225">
        <v>0.0</v>
      </c>
      <c r="AM204" s="225">
        <v>0.0</v>
      </c>
      <c r="AN204" s="225">
        <v>0.0</v>
      </c>
      <c r="AO204" s="225">
        <v>0.0</v>
      </c>
      <c r="AP204" s="225">
        <v>0.0</v>
      </c>
      <c r="AQ204" s="225">
        <v>0.0</v>
      </c>
      <c r="AR204" s="225">
        <v>0.0</v>
      </c>
      <c r="AS204" s="225">
        <v>0.0</v>
      </c>
      <c r="AT204" s="225">
        <v>0.0</v>
      </c>
      <c r="AU204" s="225">
        <v>0.0</v>
      </c>
      <c r="AV204" s="225">
        <v>0.0</v>
      </c>
      <c r="AW204" s="225">
        <v>0.0</v>
      </c>
      <c r="AX204" s="225">
        <v>0.0</v>
      </c>
      <c r="AY204" s="553" t="str">
        <f t="shared" ref="AY204:BS204" si="823">IF(AD204 = 0, "", AD204)</f>
        <v>4</v>
      </c>
      <c r="AZ204" s="227" t="str">
        <f t="shared" si="823"/>
        <v/>
      </c>
      <c r="BA204" s="227" t="str">
        <f t="shared" si="823"/>
        <v/>
      </c>
      <c r="BB204" s="227" t="str">
        <f t="shared" si="823"/>
        <v/>
      </c>
      <c r="BC204" s="227" t="str">
        <f t="shared" si="823"/>
        <v/>
      </c>
      <c r="BD204" s="227" t="str">
        <f t="shared" si="823"/>
        <v/>
      </c>
      <c r="BE204" s="227" t="str">
        <f t="shared" si="823"/>
        <v/>
      </c>
      <c r="BF204" s="227" t="str">
        <f t="shared" si="823"/>
        <v/>
      </c>
      <c r="BG204" s="227" t="str">
        <f t="shared" si="823"/>
        <v/>
      </c>
      <c r="BH204" s="227" t="str">
        <f t="shared" si="823"/>
        <v/>
      </c>
      <c r="BI204" s="227" t="str">
        <f t="shared" si="823"/>
        <v/>
      </c>
      <c r="BJ204" s="227" t="str">
        <f t="shared" si="823"/>
        <v/>
      </c>
      <c r="BK204" s="227" t="str">
        <f t="shared" si="823"/>
        <v/>
      </c>
      <c r="BL204" s="227" t="str">
        <f t="shared" si="823"/>
        <v/>
      </c>
      <c r="BM204" s="227" t="str">
        <f t="shared" si="823"/>
        <v/>
      </c>
      <c r="BN204" s="227" t="str">
        <f t="shared" si="823"/>
        <v/>
      </c>
      <c r="BO204" s="227" t="str">
        <f t="shared" si="823"/>
        <v/>
      </c>
      <c r="BP204" s="227" t="str">
        <f t="shared" si="823"/>
        <v/>
      </c>
      <c r="BQ204" s="227" t="str">
        <f t="shared" si="823"/>
        <v/>
      </c>
      <c r="BR204" s="227" t="str">
        <f t="shared" si="823"/>
        <v/>
      </c>
      <c r="BS204" s="238" t="str">
        <f t="shared" si="823"/>
        <v/>
      </c>
      <c r="BT204" s="239" t="str">
        <f>$AY204*Assembly!Y$4+$AZ204*Assembly!Y$5+$BA204*Assembly!Y$6+$BB204*Assembly!Y$7+$BC204*Assembly!Y$8+$BD204*Assembly!Y$9+$BE204*Assembly!Y$10+$BF204*Assembly!Y$11+$BG204*Assembly!Y$12+$BH204*Assembly!Y$13+$BI204*Assembly!Y$14+$BJ204*Assembly!Y$15+$BK204*Assembly!Y$16+$BL204*Assembly!Y$17+$BM204*Assembly!Y$18+$BN204*Assembly!Y$19+$BO204*Assembly!Y$20+$BP204*Assembly!Y$21+$BQ204*Assembly!Y$22+$BR204*Assembly!Y$23+$BS204*Assembly!Y$24</f>
        <v>80</v>
      </c>
      <c r="BU204" s="225" t="str">
        <f t="shared" si="8"/>
        <v>5</v>
      </c>
      <c r="BV204" s="225" t="str">
        <f>$AY204*Assembly!AC$4+$AZ204*Assembly!AC$5+$BA204*Assembly!AC$6+$BB204*Assembly!AC$7+$BC204*Assembly!AC$8+$BD204*Assembly!AC$9+$BE204*Assembly!AC$10+$BF204*Assembly!AC$11+$BG204*Assembly!AC$12+$BH204*Assembly!AC$13+$BI204*Assembly!AC$14+$BJ204*Assembly!AC$15+$BK204*Assembly!AC$16+$BL204*Assembly!AC$17+$BM204*Assembly!AC$18+$BN204*Assembly!AC$19+$BO204*Assembly!AC$20+$BP204*Assembly!AC$21+$BQ204*Assembly!AC$22+$BR204*Assembly!AC$23+$BS204*Assembly!AC$24</f>
        <v>400</v>
      </c>
      <c r="BW204" s="240" t="str">
        <f t="shared" si="9"/>
        <v>5.00</v>
      </c>
      <c r="BX204" s="241" t="str">
        <f t="shared" si="10"/>
        <v>26</v>
      </c>
      <c r="BY204" s="242" t="str">
        <f t="shared" si="11"/>
        <v>78.1</v>
      </c>
      <c r="BZ204" s="225"/>
      <c r="CA204" s="225" t="str">
        <f>$AY204*Assembly!X$4+$AZ204*Assembly!X$5+$BA204*Assembly!X$6+$BB204*Assembly!X$7+$BC204*Assembly!X$8+$BD204*Assembly!X$9+$BE204*Assembly!X$10+$BF204*Assembly!X$11+$BG204*Assembly!X$12+$BH204*Assembly!X$13+$BI204*Assembly!X$14+$BJ204*Assembly!X$15+$BK204*Assembly!X$16+$BL204*Assembly!X$17+$BM204*Assembly!X$18+$BN204*Assembly!X$19+$BO204*Assembly!X$20+$BP204*Assembly!X$21+$BQ204*Assembly!X$22+$BR204*Assembly!X$23+$BS204*Assembly!X$24</f>
        <v>4</v>
      </c>
      <c r="CB204" s="225" t="str">
        <f t="shared" si="12"/>
        <v>622</v>
      </c>
      <c r="CC204" s="223" t="str">
        <f t="shared" si="13"/>
        <v>0.0006</v>
      </c>
      <c r="CD204" s="243" t="str">
        <f>$AY204*Assembly!AB$4+$AZ204*Assembly!AB$5+$BA204*Assembly!AB$6+$BB204*Assembly!AB$7+$BC204*Assembly!AB$8+$BD204*Assembly!AB$9+$BE204*Assembly!AB$10+$BF204*Assembly!AB$11+$BG204*Assembly!AB$12+$BH204*Assembly!AB$13+$BI204*Assembly!AB$14+$BJ204*Assembly!AB$15+$BK204*Assembly!AB$16+$BL204*Assembly!AB$17+$BM204*Assembly!AB$18+$BN204*Assembly!AB$19+$BO204*Assembly!AB$20+$BP204*Assembly!AB$21+$BQ204*Assembly!AB$22+$BR204*Assembly!AB$23+$BS204*Assembly!AB$24</f>
        <v>12</v>
      </c>
      <c r="CE204" s="231" t="str">
        <f>$AY204*Assembly!M$4+$AZ204*Assembly!M$5+$BA204*Assembly!M$6+$BB204*Assembly!M$7+$BC204*Assembly!M$8+$BD204*Assembly!M$9+$BE204*Assembly!M$10+$BF204*Assembly!M$11+$BG204*Assembly!M$12+$BH204*Assembly!M$13+$BI204*Assembly!M$14+$BJ204*Assembly!M$15+$BK204*Assembly!M$16+$BL204*Assembly!M$17+$BM204*Assembly!M$18+$BN204*Assembly!M$19+$BO204*Assembly!M$20+$BP204*Assembly!M$21+$BQ204*Assembly!M$22+$BR204*Assembly!M$23+$BS204*Assembly!M$24</f>
        <v>84</v>
      </c>
      <c r="CF204" s="231" t="str">
        <f>$AY204*Assembly!N$4+$AZ204*Assembly!N$5+$BA204*Assembly!N$6+$BB204*Assembly!N$7+$BC204*Assembly!N$8+$BD204*Assembly!N$9+$BE204*Assembly!N$10+$BF204*Assembly!N$11+$BG204*Assembly!N$12+$BH204*Assembly!N$13+$BI204*Assembly!N$14+$BJ204*Assembly!N$15+$BK204*Assembly!N$16+$BL204*Assembly!N$17+$BM204*Assembly!N$18+$BN204*Assembly!N$19+$BO204*Assembly!N$20+$BP204*Assembly!N$21+$BQ204*Assembly!N$22+$BR204*Assembly!N$23+$BS204*Assembly!N$24</f>
        <v>0</v>
      </c>
      <c r="CG204" s="231" t="str">
        <f>$AY204*Assembly!O$4+$AZ204*Assembly!O$5+$BA204*Assembly!O$6+$BB204*Assembly!O$7+$BC204*Assembly!O$8+$BD204*Assembly!O$9+$BE204*Assembly!O$10+$BF204*Assembly!O$11+$BG204*Assembly!O$12+$BH204*Assembly!O$13+$BI204*Assembly!O$14+$BJ204*Assembly!O$15+$BK204*Assembly!O$16+$BL204*Assembly!O$17+$BM204*Assembly!O$18+$BN204*Assembly!O$19+$BO204*Assembly!O$20+$BP204*Assembly!O$21+$BQ204*Assembly!O$22+$BR204*Assembly!O$23+$BS204*Assembly!O$24</f>
        <v>0</v>
      </c>
      <c r="CH204" s="229" t="str">
        <f>$AY204*Assembly!P$4+$AZ204*Assembly!P$5+$BA204*Assembly!P$6+$BB204*Assembly!P$7+$BC204*Assembly!P$8+$BD204*Assembly!P$9+$BE204*Assembly!P$10+$BF204*Assembly!P$11+$BG204*Assembly!P$12+$BH204*Assembly!P$13+$BI204*Assembly!P$14+$BJ204*Assembly!P$15+$BK204*Assembly!P$16+$BL204*Assembly!P$17+$BM204*Assembly!P$18+$BN204*Assembly!P$19+$BO204*Assembly!P$20+$BP204*Assembly!P$21+$BQ204*Assembly!P$22+$BR204*Assembly!P$23+$BS204*Assembly!P$24</f>
        <v>0</v>
      </c>
      <c r="CI204" s="229" t="str">
        <f>$AY204*Assembly!Q$4+$AZ204*Assembly!Q$5+$BA204*Assembly!Q$6+$BB204*Assembly!Q$7+$BC204*Assembly!Q$8+$BD204*Assembly!Q$9+$BE204*Assembly!Q$10+$BF204*Assembly!Q$11+$BG204*Assembly!Q$12+$BH204*Assembly!Q$13+$BI204*Assembly!Q$14+$BJ204*Assembly!Q$15+$BK204*Assembly!Q$16+$BL204*Assembly!Q$17+$BM204*Assembly!Q$18+$BN204*Assembly!Q$19+$BO204*Assembly!Q$20+$BP204*Assembly!Q$21+$BQ204*Assembly!Q$22+$BR204*Assembly!Q$23+$BS204*Assembly!Q$24</f>
        <v>0</v>
      </c>
      <c r="CJ204" s="231" t="str">
        <f>$AY204*Assembly!R$4+$AZ204*Assembly!R$5+$BA204*Assembly!R$6+$BB204*Assembly!R$7+$BC204*Assembly!R$8+$BD204*Assembly!R$9+$BE204*Assembly!R$10+$BF204*Assembly!R$11+$BG204*Assembly!R$12+$BH204*Assembly!R$13+$BI204*Assembly!R$14+$BJ204*Assembly!R$15+$BK204*Assembly!R$16+$BL204*Assembly!R$17+$BM204*Assembly!R$18+$BN204*Assembly!R$19+$BO204*Assembly!R$20+$BP204*Assembly!R$21+$BQ204*Assembly!R$22+$BR204*Assembly!R$23+$BS204*Assembly!R$24</f>
        <v>0</v>
      </c>
      <c r="CK204" s="229" t="str">
        <f>$AY204*Assembly!S$4+$AZ204*Assembly!S$5+$BA204*Assembly!S$6+$BB204*Assembly!S$7+$BC204*Assembly!S$8+$BD204*Assembly!S$9+$BE204*Assembly!S$10+$BF204*Assembly!S$11+$BG204*Assembly!S$12+$BH204*Assembly!S$13+$BI204*Assembly!S$14+$BJ204*Assembly!S$15+$BK204*Assembly!S$16+$BL204*Assembly!S$17+$BM204*Assembly!S$18+$BN204*Assembly!S$19+$BO204*Assembly!S$20+$BP204*Assembly!S$21+$BQ204*Assembly!S$22+$BR204*Assembly!S$23+$BS204*Assembly!S$24</f>
        <v>0</v>
      </c>
      <c r="CL204" s="229" t="str">
        <f>$AY204*Assembly!T$4+$AZ204*Assembly!T$5+$BA204*Assembly!T$6+$BB204*Assembly!T$7+$BC204*Assembly!T$8+$BD204*Assembly!T$9+$BE204*Assembly!T$10+$BF204*Assembly!T$11+$BG204*Assembly!T$12+$BH204*Assembly!T$13+$BI204*Assembly!T$14+$BJ204*Assembly!T$15+$BK204*Assembly!T$16+$BL204*Assembly!T$17+$BM204*Assembly!T$18+$BN204*Assembly!T$19+$BO204*Assembly!T$20+$BP204*Assembly!T$21+$BQ204*Assembly!T$22+$BR204*Assembly!T$23+$BS204*Assembly!T$24</f>
        <v>0</v>
      </c>
      <c r="CM204" s="229" t="str">
        <f>$AY204*Assembly!U$4+$AZ204*Assembly!U$5+$BA204*Assembly!U$6+$BB204*Assembly!U$7+$BC204*Assembly!U$8+$BD204*Assembly!U$9+$BE204*Assembly!U$10+$BF204*Assembly!U$11+$BG204*Assembly!U$12+$BH204*Assembly!U$13+$BI204*Assembly!U$14+$BJ204*Assembly!U$15+$BK204*Assembly!U$16+$BL204*Assembly!U$17+$BM204*Assembly!U$18+$BN204*Assembly!U$19+$BO204*Assembly!U$20+$BP204*Assembly!U$21+$BQ204*Assembly!U$22+$BR204*Assembly!U$23+$BS204*Assembly!U$24</f>
        <v>0</v>
      </c>
      <c r="CN204" s="231" t="str">
        <f>$AY204*Assembly!V$4+$AZ204*Assembly!V$5+$BA204*Assembly!V$6+$BB204*Assembly!V$7+$BC204*Assembly!V$8+$BD204*Assembly!V$9+$BE204*Assembly!V$10+$BF204*Assembly!V$11+$BG204*Assembly!V$12+$BH204*Assembly!V$13+$BI204*Assembly!V$14+$BJ204*Assembly!V$15+$BK204*Assembly!V$16+$BL204*Assembly!V$17+$BM204*Assembly!V$18+$BN204*Assembly!V$19+$BO204*Assembly!V$20+$BP204*Assembly!V$21+$BQ204*Assembly!V$22+$BR204*Assembly!V$23+$BS204*Assembly!V$24</f>
        <v>0</v>
      </c>
      <c r="CO204" s="231" t="str">
        <f>CE204*Refining!$F$3</f>
        <v>150</v>
      </c>
      <c r="CP204" s="231" t="str">
        <f>CF204*Refining!$F$4</f>
        <v>0</v>
      </c>
      <c r="CQ204" s="231" t="str">
        <f>CG204*Refining!$F$5</f>
        <v>0</v>
      </c>
      <c r="CR204" s="231" t="str">
        <f>CH204*Refining!$F$6</f>
        <v>0</v>
      </c>
      <c r="CS204" s="231" t="str">
        <f>CI204*Refining!$F$7</f>
        <v>0</v>
      </c>
      <c r="CT204" s="231" t="str">
        <f>CJ204*Refining!$F$8</f>
        <v>0</v>
      </c>
      <c r="CU204" s="231" t="str">
        <f>CK204*Refining!$F$9</f>
        <v>0</v>
      </c>
      <c r="CV204" s="231" t="str">
        <f>CL204*Refining!$F$10</f>
        <v>0</v>
      </c>
      <c r="CW204" s="231" t="str">
        <f>CM204*Refining!$F$11</f>
        <v>0</v>
      </c>
      <c r="CX204" s="231" t="str">
        <f>CN204*Refining!$F$12</f>
        <v>0</v>
      </c>
      <c r="CY204" s="248" t="str">
        <f t="shared" ref="CY204:DR204" si="824">IF(CE204 = 0, "", CE204)</f>
        <v>84</v>
      </c>
      <c r="CZ204" s="245" t="str">
        <f t="shared" si="824"/>
        <v/>
      </c>
      <c r="DA204" s="245" t="str">
        <f t="shared" si="824"/>
        <v/>
      </c>
      <c r="DB204" s="245" t="str">
        <f t="shared" si="824"/>
        <v/>
      </c>
      <c r="DC204" s="245" t="str">
        <f t="shared" si="824"/>
        <v/>
      </c>
      <c r="DD204" s="245" t="str">
        <f t="shared" si="824"/>
        <v/>
      </c>
      <c r="DE204" s="245" t="str">
        <f t="shared" si="824"/>
        <v/>
      </c>
      <c r="DF204" s="245" t="str">
        <f t="shared" si="824"/>
        <v/>
      </c>
      <c r="DG204" s="245" t="str">
        <f t="shared" si="824"/>
        <v/>
      </c>
      <c r="DH204" s="246" t="str">
        <f t="shared" si="824"/>
        <v/>
      </c>
      <c r="DI204" s="248" t="str">
        <f t="shared" si="824"/>
        <v>150</v>
      </c>
      <c r="DJ204" s="245" t="str">
        <f t="shared" si="824"/>
        <v/>
      </c>
      <c r="DK204" s="245" t="str">
        <f t="shared" si="824"/>
        <v/>
      </c>
      <c r="DL204" s="245" t="str">
        <f t="shared" si="824"/>
        <v/>
      </c>
      <c r="DM204" s="245" t="str">
        <f t="shared" si="824"/>
        <v/>
      </c>
      <c r="DN204" s="245" t="str">
        <f t="shared" si="824"/>
        <v/>
      </c>
      <c r="DO204" s="245" t="str">
        <f t="shared" si="824"/>
        <v/>
      </c>
      <c r="DP204" s="245" t="str">
        <f t="shared" si="824"/>
        <v/>
      </c>
      <c r="DQ204" s="245" t="str">
        <f t="shared" si="824"/>
        <v/>
      </c>
      <c r="DR204" s="246" t="str">
        <f t="shared" si="824"/>
        <v/>
      </c>
      <c r="DS204" s="248" t="str">
        <f t="shared" si="15"/>
        <v>84</v>
      </c>
      <c r="DT204" s="249" t="str">
        <f t="shared" si="16"/>
        <v>150</v>
      </c>
      <c r="DU204" s="225" t="str">
        <f>CY204*'Ores &amp; Ingots'!$C$3+CZ204*'Ores &amp; Ingots'!$C$4+DA204*'Ores &amp; Ingots'!$C$5+DB204*'Ores &amp; Ingots'!$C$6+DC204*'Ores &amp; Ingots'!$C$7+DD204*'Ores &amp; Ingots'!$C$8+DE204*'Ores &amp; Ingots'!$C$9+DF204*'Ores &amp; Ingots'!$C$10+DG204*'Ores &amp; Ingots'!$C$11+DH204*'Ores &amp; Ingots'!$C$12</f>
        <v>11</v>
      </c>
      <c r="DV204" s="225" t="str">
        <f>DI204*'Ores &amp; Ingots'!$B$3+DJ204*'Ores &amp; Ingots'!$B$4+DK204*'Ores &amp; Ingots'!$B$5+DL204*'Ores &amp; Ingots'!$B$6+DM204*'Ores &amp; Ingots'!$B$7+DN204*'Ores &amp; Ingots'!$B$8+DO204*'Ores &amp; Ingots'!$B$9+DP204*'Ores &amp; Ingots'!$B$10+DQ204*'Ores &amp; Ingots'!$B$11+DR204*'Ores &amp; Ingots'!$B$12</f>
        <v>56</v>
      </c>
      <c r="DW204" s="249" t="str">
        <f>CY204*Refining!$G$3+CZ204*Refining!$G$4+DA204*Refining!$G$5+DB204*Refining!$G$6+DC204*Refining!$G$7+DD204*Refining!$G$8+DE204*Refining!$G$9+DF204*Refining!$G$10+DG204*Refining!$G$11+DH204*Refining!$G$12</f>
        <v>6</v>
      </c>
      <c r="DX204" s="249" t="str">
        <f t="shared" si="17"/>
        <v>897</v>
      </c>
      <c r="DY204" s="250" t="str">
        <f t="shared" si="18"/>
        <v>0.0009</v>
      </c>
      <c r="DZ204" s="248" t="str">
        <f t="shared" si="19"/>
        <v>13</v>
      </c>
      <c r="EA204" s="251" t="str">
        <f t="shared" ref="EA204:EB204" si="825">DZ204/60</f>
        <v>0.2</v>
      </c>
      <c r="EB204" s="251" t="str">
        <f t="shared" si="825"/>
        <v>0.0</v>
      </c>
      <c r="EC204" s="543" t="str">
        <f t="shared" si="21"/>
        <v>0.00</v>
      </c>
      <c r="ED204" s="248" t="str">
        <f t="shared" si="22"/>
        <v>1,520</v>
      </c>
      <c r="EE204" s="251" t="str">
        <f t="shared" ref="EE204:EF204" si="826">ED204/1000</f>
        <v>1.5</v>
      </c>
      <c r="EF204" s="252" t="str">
        <f t="shared" si="826"/>
        <v>0.00</v>
      </c>
      <c r="EG204" s="544" t="str">
        <f t="shared" si="24"/>
        <v>0.0015</v>
      </c>
      <c r="EH204" s="225" t="s">
        <v>12</v>
      </c>
    </row>
    <row r="205" hidden="1">
      <c r="A205" s="33"/>
      <c r="B205" s="336" t="s">
        <v>1059</v>
      </c>
      <c r="C205" s="227" t="s">
        <v>886</v>
      </c>
      <c r="D205" s="227">
        <v>1.0</v>
      </c>
      <c r="E205" s="227">
        <v>1.0</v>
      </c>
      <c r="F205" s="227">
        <v>1.0</v>
      </c>
      <c r="G205" s="253" t="str">
        <f t="shared" si="5"/>
        <v>15.6</v>
      </c>
      <c r="H205" s="254">
        <v>5.0</v>
      </c>
      <c r="I205" s="254">
        <v>12.5</v>
      </c>
      <c r="J205" s="254" t="str">
        <f>H205/Main!$D$9</f>
        <v>5</v>
      </c>
      <c r="K205" s="254" t="str">
        <f>I205/Main!$D$10</f>
        <v>12.5</v>
      </c>
      <c r="L205" s="254" t="str">
        <f t="shared" si="6"/>
        <v>2.5</v>
      </c>
      <c r="M205" s="254">
        <v>1.0</v>
      </c>
      <c r="N205" s="255"/>
      <c r="O205" s="255"/>
      <c r="P205" s="255"/>
      <c r="Q205" s="256"/>
      <c r="R205" s="255"/>
      <c r="S205" s="257"/>
      <c r="T205" s="257"/>
      <c r="U205" s="255"/>
      <c r="V205" s="255"/>
      <c r="W205" s="350"/>
      <c r="X205" s="257"/>
      <c r="Y205" s="255"/>
      <c r="Z205" s="255"/>
      <c r="AA205" s="255"/>
      <c r="AB205" s="255"/>
      <c r="AC205" s="351" t="s">
        <v>12</v>
      </c>
      <c r="AD205" s="309">
        <v>10.0</v>
      </c>
      <c r="AE205" s="225">
        <v>0.0</v>
      </c>
      <c r="AF205" s="225">
        <v>0.0</v>
      </c>
      <c r="AG205" s="225">
        <v>0.0</v>
      </c>
      <c r="AH205" s="225">
        <v>0.0</v>
      </c>
      <c r="AI205" s="225">
        <v>0.0</v>
      </c>
      <c r="AJ205" s="225">
        <v>0.0</v>
      </c>
      <c r="AK205" s="225">
        <v>0.0</v>
      </c>
      <c r="AL205" s="225">
        <v>0.0</v>
      </c>
      <c r="AM205" s="225">
        <v>0.0</v>
      </c>
      <c r="AN205" s="225">
        <v>0.0</v>
      </c>
      <c r="AO205" s="225">
        <v>0.0</v>
      </c>
      <c r="AP205" s="225">
        <v>0.0</v>
      </c>
      <c r="AQ205" s="225">
        <v>0.0</v>
      </c>
      <c r="AR205" s="225">
        <v>0.0</v>
      </c>
      <c r="AS205" s="225">
        <v>0.0</v>
      </c>
      <c r="AT205" s="225">
        <v>0.0</v>
      </c>
      <c r="AU205" s="225">
        <v>0.0</v>
      </c>
      <c r="AV205" s="225">
        <v>0.0</v>
      </c>
      <c r="AW205" s="225">
        <v>0.0</v>
      </c>
      <c r="AX205" s="225">
        <v>0.0</v>
      </c>
      <c r="AY205" s="553" t="str">
        <f t="shared" ref="AY205:BS205" si="827">IF(AD205 = 0, "", AD205)</f>
        <v>10</v>
      </c>
      <c r="AZ205" s="227" t="str">
        <f t="shared" si="827"/>
        <v/>
      </c>
      <c r="BA205" s="227" t="str">
        <f t="shared" si="827"/>
        <v/>
      </c>
      <c r="BB205" s="227" t="str">
        <f t="shared" si="827"/>
        <v/>
      </c>
      <c r="BC205" s="227" t="str">
        <f t="shared" si="827"/>
        <v/>
      </c>
      <c r="BD205" s="227" t="str">
        <f t="shared" si="827"/>
        <v/>
      </c>
      <c r="BE205" s="227" t="str">
        <f t="shared" si="827"/>
        <v/>
      </c>
      <c r="BF205" s="227" t="str">
        <f t="shared" si="827"/>
        <v/>
      </c>
      <c r="BG205" s="227" t="str">
        <f t="shared" si="827"/>
        <v/>
      </c>
      <c r="BH205" s="227" t="str">
        <f t="shared" si="827"/>
        <v/>
      </c>
      <c r="BI205" s="227" t="str">
        <f t="shared" si="827"/>
        <v/>
      </c>
      <c r="BJ205" s="227" t="str">
        <f t="shared" si="827"/>
        <v/>
      </c>
      <c r="BK205" s="227" t="str">
        <f t="shared" si="827"/>
        <v/>
      </c>
      <c r="BL205" s="227" t="str">
        <f t="shared" si="827"/>
        <v/>
      </c>
      <c r="BM205" s="227" t="str">
        <f t="shared" si="827"/>
        <v/>
      </c>
      <c r="BN205" s="227" t="str">
        <f t="shared" si="827"/>
        <v/>
      </c>
      <c r="BO205" s="227" t="str">
        <f t="shared" si="827"/>
        <v/>
      </c>
      <c r="BP205" s="227" t="str">
        <f t="shared" si="827"/>
        <v/>
      </c>
      <c r="BQ205" s="227" t="str">
        <f t="shared" si="827"/>
        <v/>
      </c>
      <c r="BR205" s="227" t="str">
        <f t="shared" si="827"/>
        <v/>
      </c>
      <c r="BS205" s="238" t="str">
        <f t="shared" si="827"/>
        <v/>
      </c>
      <c r="BT205" s="239" t="str">
        <f>$AY205*Assembly!Y$4+$AZ205*Assembly!Y$5+$BA205*Assembly!Y$6+$BB205*Assembly!Y$7+$BC205*Assembly!Y$8+$BD205*Assembly!Y$9+$BE205*Assembly!Y$10+$BF205*Assembly!Y$11+$BG205*Assembly!Y$12+$BH205*Assembly!Y$13+$BI205*Assembly!Y$14+$BJ205*Assembly!Y$15+$BK205*Assembly!Y$16+$BL205*Assembly!Y$17+$BM205*Assembly!Y$18+$BN205*Assembly!Y$19+$BO205*Assembly!Y$20+$BP205*Assembly!Y$21+$BQ205*Assembly!Y$22+$BR205*Assembly!Y$23+$BS205*Assembly!Y$24</f>
        <v>200</v>
      </c>
      <c r="BU205" s="225" t="str">
        <f t="shared" si="8"/>
        <v>13</v>
      </c>
      <c r="BV205" s="225" t="str">
        <f>$AY205*Assembly!AC$4+$AZ205*Assembly!AC$5+$BA205*Assembly!AC$6+$BB205*Assembly!AC$7+$BC205*Assembly!AC$8+$BD205*Assembly!AC$9+$BE205*Assembly!AC$10+$BF205*Assembly!AC$11+$BG205*Assembly!AC$12+$BH205*Assembly!AC$13+$BI205*Assembly!AC$14+$BJ205*Assembly!AC$15+$BK205*Assembly!AC$16+$BL205*Assembly!AC$17+$BM205*Assembly!AC$18+$BN205*Assembly!AC$19+$BO205*Assembly!AC$20+$BP205*Assembly!AC$21+$BQ205*Assembly!AC$22+$BR205*Assembly!AC$23+$BS205*Assembly!AC$24</f>
        <v>1,000</v>
      </c>
      <c r="BW205" s="240" t="str">
        <f t="shared" si="9"/>
        <v>5.00</v>
      </c>
      <c r="BX205" s="241" t="str">
        <f t="shared" si="10"/>
        <v>64</v>
      </c>
      <c r="BY205" s="242" t="str">
        <f t="shared" si="11"/>
        <v>78.1</v>
      </c>
      <c r="BZ205" s="225"/>
      <c r="CA205" s="225" t="str">
        <f>$AY205*Assembly!X$4+$AZ205*Assembly!X$5+$BA205*Assembly!X$6+$BB205*Assembly!X$7+$BC205*Assembly!X$8+$BD205*Assembly!X$9+$BE205*Assembly!X$10+$BF205*Assembly!X$11+$BG205*Assembly!X$12+$BH205*Assembly!X$13+$BI205*Assembly!X$14+$BJ205*Assembly!X$15+$BK205*Assembly!X$16+$BL205*Assembly!X$17+$BM205*Assembly!X$18+$BN205*Assembly!X$19+$BO205*Assembly!X$20+$BP205*Assembly!X$21+$BQ205*Assembly!X$22+$BR205*Assembly!X$23+$BS205*Assembly!X$24</f>
        <v>10</v>
      </c>
      <c r="CB205" s="225" t="str">
        <f t="shared" si="12"/>
        <v>1,556</v>
      </c>
      <c r="CC205" s="223" t="str">
        <f t="shared" si="13"/>
        <v>0.0016</v>
      </c>
      <c r="CD205" s="243" t="str">
        <f>$AY205*Assembly!AB$4+$AZ205*Assembly!AB$5+$BA205*Assembly!AB$6+$BB205*Assembly!AB$7+$BC205*Assembly!AB$8+$BD205*Assembly!AB$9+$BE205*Assembly!AB$10+$BF205*Assembly!AB$11+$BG205*Assembly!AB$12+$BH205*Assembly!AB$13+$BI205*Assembly!AB$14+$BJ205*Assembly!AB$15+$BK205*Assembly!AB$16+$BL205*Assembly!AB$17+$BM205*Assembly!AB$18+$BN205*Assembly!AB$19+$BO205*Assembly!AB$20+$BP205*Assembly!AB$21+$BQ205*Assembly!AB$22+$BR205*Assembly!AB$23+$BS205*Assembly!AB$24</f>
        <v>30</v>
      </c>
      <c r="CE205" s="256" t="str">
        <f>$AY205*Assembly!M$4+$AZ205*Assembly!M$5+$BA205*Assembly!M$6+$BB205*Assembly!M$7+$BC205*Assembly!M$8+$BD205*Assembly!M$9+$BE205*Assembly!M$10+$BF205*Assembly!M$11+$BG205*Assembly!M$12+$BH205*Assembly!M$13+$BI205*Assembly!M$14+$BJ205*Assembly!M$15+$BK205*Assembly!M$16+$BL205*Assembly!M$17+$BM205*Assembly!M$18+$BN205*Assembly!M$19+$BO205*Assembly!M$20+$BP205*Assembly!M$21+$BQ205*Assembly!M$22+$BR205*Assembly!M$23+$BS205*Assembly!M$24</f>
        <v>210</v>
      </c>
      <c r="CF205" s="256" t="str">
        <f>$AY205*Assembly!N$4+$AZ205*Assembly!N$5+$BA205*Assembly!N$6+$BB205*Assembly!N$7+$BC205*Assembly!N$8+$BD205*Assembly!N$9+$BE205*Assembly!N$10+$BF205*Assembly!N$11+$BG205*Assembly!N$12+$BH205*Assembly!N$13+$BI205*Assembly!N$14+$BJ205*Assembly!N$15+$BK205*Assembly!N$16+$BL205*Assembly!N$17+$BM205*Assembly!N$18+$BN205*Assembly!N$19+$BO205*Assembly!N$20+$BP205*Assembly!N$21+$BQ205*Assembly!N$22+$BR205*Assembly!N$23+$BS205*Assembly!N$24</f>
        <v>0</v>
      </c>
      <c r="CG205" s="256" t="str">
        <f>$AY205*Assembly!O$4+$AZ205*Assembly!O$5+$BA205*Assembly!O$6+$BB205*Assembly!O$7+$BC205*Assembly!O$8+$BD205*Assembly!O$9+$BE205*Assembly!O$10+$BF205*Assembly!O$11+$BG205*Assembly!O$12+$BH205*Assembly!O$13+$BI205*Assembly!O$14+$BJ205*Assembly!O$15+$BK205*Assembly!O$16+$BL205*Assembly!O$17+$BM205*Assembly!O$18+$BN205*Assembly!O$19+$BO205*Assembly!O$20+$BP205*Assembly!O$21+$BQ205*Assembly!O$22+$BR205*Assembly!O$23+$BS205*Assembly!O$24</f>
        <v>0</v>
      </c>
      <c r="CH205" s="254" t="str">
        <f>$AY205*Assembly!P$4+$AZ205*Assembly!P$5+$BA205*Assembly!P$6+$BB205*Assembly!P$7+$BC205*Assembly!P$8+$BD205*Assembly!P$9+$BE205*Assembly!P$10+$BF205*Assembly!P$11+$BG205*Assembly!P$12+$BH205*Assembly!P$13+$BI205*Assembly!P$14+$BJ205*Assembly!P$15+$BK205*Assembly!P$16+$BL205*Assembly!P$17+$BM205*Assembly!P$18+$BN205*Assembly!P$19+$BO205*Assembly!P$20+$BP205*Assembly!P$21+$BQ205*Assembly!P$22+$BR205*Assembly!P$23+$BS205*Assembly!P$24</f>
        <v>0</v>
      </c>
      <c r="CI205" s="254" t="str">
        <f>$AY205*Assembly!Q$4+$AZ205*Assembly!Q$5+$BA205*Assembly!Q$6+$BB205*Assembly!Q$7+$BC205*Assembly!Q$8+$BD205*Assembly!Q$9+$BE205*Assembly!Q$10+$BF205*Assembly!Q$11+$BG205*Assembly!Q$12+$BH205*Assembly!Q$13+$BI205*Assembly!Q$14+$BJ205*Assembly!Q$15+$BK205*Assembly!Q$16+$BL205*Assembly!Q$17+$BM205*Assembly!Q$18+$BN205*Assembly!Q$19+$BO205*Assembly!Q$20+$BP205*Assembly!Q$21+$BQ205*Assembly!Q$22+$BR205*Assembly!Q$23+$BS205*Assembly!Q$24</f>
        <v>0</v>
      </c>
      <c r="CJ205" s="256" t="str">
        <f>$AY205*Assembly!R$4+$AZ205*Assembly!R$5+$BA205*Assembly!R$6+$BB205*Assembly!R$7+$BC205*Assembly!R$8+$BD205*Assembly!R$9+$BE205*Assembly!R$10+$BF205*Assembly!R$11+$BG205*Assembly!R$12+$BH205*Assembly!R$13+$BI205*Assembly!R$14+$BJ205*Assembly!R$15+$BK205*Assembly!R$16+$BL205*Assembly!R$17+$BM205*Assembly!R$18+$BN205*Assembly!R$19+$BO205*Assembly!R$20+$BP205*Assembly!R$21+$BQ205*Assembly!R$22+$BR205*Assembly!R$23+$BS205*Assembly!R$24</f>
        <v>0</v>
      </c>
      <c r="CK205" s="254" t="str">
        <f>$AY205*Assembly!S$4+$AZ205*Assembly!S$5+$BA205*Assembly!S$6+$BB205*Assembly!S$7+$BC205*Assembly!S$8+$BD205*Assembly!S$9+$BE205*Assembly!S$10+$BF205*Assembly!S$11+$BG205*Assembly!S$12+$BH205*Assembly!S$13+$BI205*Assembly!S$14+$BJ205*Assembly!S$15+$BK205*Assembly!S$16+$BL205*Assembly!S$17+$BM205*Assembly!S$18+$BN205*Assembly!S$19+$BO205*Assembly!S$20+$BP205*Assembly!S$21+$BQ205*Assembly!S$22+$BR205*Assembly!S$23+$BS205*Assembly!S$24</f>
        <v>0</v>
      </c>
      <c r="CL205" s="254" t="str">
        <f>$AY205*Assembly!T$4+$AZ205*Assembly!T$5+$BA205*Assembly!T$6+$BB205*Assembly!T$7+$BC205*Assembly!T$8+$BD205*Assembly!T$9+$BE205*Assembly!T$10+$BF205*Assembly!T$11+$BG205*Assembly!T$12+$BH205*Assembly!T$13+$BI205*Assembly!T$14+$BJ205*Assembly!T$15+$BK205*Assembly!T$16+$BL205*Assembly!T$17+$BM205*Assembly!T$18+$BN205*Assembly!T$19+$BO205*Assembly!T$20+$BP205*Assembly!T$21+$BQ205*Assembly!T$22+$BR205*Assembly!T$23+$BS205*Assembly!T$24</f>
        <v>0</v>
      </c>
      <c r="CM205" s="254" t="str">
        <f>$AY205*Assembly!U$4+$AZ205*Assembly!U$5+$BA205*Assembly!U$6+$BB205*Assembly!U$7+$BC205*Assembly!U$8+$BD205*Assembly!U$9+$BE205*Assembly!U$10+$BF205*Assembly!U$11+$BG205*Assembly!U$12+$BH205*Assembly!U$13+$BI205*Assembly!U$14+$BJ205*Assembly!U$15+$BK205*Assembly!U$16+$BL205*Assembly!U$17+$BM205*Assembly!U$18+$BN205*Assembly!U$19+$BO205*Assembly!U$20+$BP205*Assembly!U$21+$BQ205*Assembly!U$22+$BR205*Assembly!U$23+$BS205*Assembly!U$24</f>
        <v>0</v>
      </c>
      <c r="CN205" s="256" t="str">
        <f>$AY205*Assembly!V$4+$AZ205*Assembly!V$5+$BA205*Assembly!V$6+$BB205*Assembly!V$7+$BC205*Assembly!V$8+$BD205*Assembly!V$9+$BE205*Assembly!V$10+$BF205*Assembly!V$11+$BG205*Assembly!V$12+$BH205*Assembly!V$13+$BI205*Assembly!V$14+$BJ205*Assembly!V$15+$BK205*Assembly!V$16+$BL205*Assembly!V$17+$BM205*Assembly!V$18+$BN205*Assembly!V$19+$BO205*Assembly!V$20+$BP205*Assembly!V$21+$BQ205*Assembly!V$22+$BR205*Assembly!V$23+$BS205*Assembly!V$24</f>
        <v>0</v>
      </c>
      <c r="CO205" s="256" t="str">
        <f>CE205*Refining!$F$3</f>
        <v>375</v>
      </c>
      <c r="CP205" s="256" t="str">
        <f>CF205*Refining!$F$4</f>
        <v>0</v>
      </c>
      <c r="CQ205" s="256" t="str">
        <f>CG205*Refining!$F$5</f>
        <v>0</v>
      </c>
      <c r="CR205" s="256" t="str">
        <f>CH205*Refining!$F$6</f>
        <v>0</v>
      </c>
      <c r="CS205" s="256" t="str">
        <f>CI205*Refining!$F$7</f>
        <v>0</v>
      </c>
      <c r="CT205" s="256" t="str">
        <f>CJ205*Refining!$F$8</f>
        <v>0</v>
      </c>
      <c r="CU205" s="256" t="str">
        <f>CK205*Refining!$F$9</f>
        <v>0</v>
      </c>
      <c r="CV205" s="256" t="str">
        <f>CL205*Refining!$F$10</f>
        <v>0</v>
      </c>
      <c r="CW205" s="256" t="str">
        <f>CM205*Refining!$F$11</f>
        <v>0</v>
      </c>
      <c r="CX205" s="256" t="str">
        <f>CN205*Refining!$F$12</f>
        <v>0</v>
      </c>
      <c r="CY205" s="248" t="str">
        <f t="shared" ref="CY205:DR205" si="828">IF(CE205 = 0, "", CE205)</f>
        <v>210</v>
      </c>
      <c r="CZ205" s="245" t="str">
        <f t="shared" si="828"/>
        <v/>
      </c>
      <c r="DA205" s="245" t="str">
        <f t="shared" si="828"/>
        <v/>
      </c>
      <c r="DB205" s="245" t="str">
        <f t="shared" si="828"/>
        <v/>
      </c>
      <c r="DC205" s="245" t="str">
        <f t="shared" si="828"/>
        <v/>
      </c>
      <c r="DD205" s="245" t="str">
        <f t="shared" si="828"/>
        <v/>
      </c>
      <c r="DE205" s="245" t="str">
        <f t="shared" si="828"/>
        <v/>
      </c>
      <c r="DF205" s="245" t="str">
        <f t="shared" si="828"/>
        <v/>
      </c>
      <c r="DG205" s="245" t="str">
        <f t="shared" si="828"/>
        <v/>
      </c>
      <c r="DH205" s="246" t="str">
        <f t="shared" si="828"/>
        <v/>
      </c>
      <c r="DI205" s="248" t="str">
        <f t="shared" si="828"/>
        <v>375</v>
      </c>
      <c r="DJ205" s="245" t="str">
        <f t="shared" si="828"/>
        <v/>
      </c>
      <c r="DK205" s="245" t="str">
        <f t="shared" si="828"/>
        <v/>
      </c>
      <c r="DL205" s="245" t="str">
        <f t="shared" si="828"/>
        <v/>
      </c>
      <c r="DM205" s="245" t="str">
        <f t="shared" si="828"/>
        <v/>
      </c>
      <c r="DN205" s="245" t="str">
        <f t="shared" si="828"/>
        <v/>
      </c>
      <c r="DO205" s="245" t="str">
        <f t="shared" si="828"/>
        <v/>
      </c>
      <c r="DP205" s="245" t="str">
        <f t="shared" si="828"/>
        <v/>
      </c>
      <c r="DQ205" s="245" t="str">
        <f t="shared" si="828"/>
        <v/>
      </c>
      <c r="DR205" s="246" t="str">
        <f t="shared" si="828"/>
        <v/>
      </c>
      <c r="DS205" s="248" t="str">
        <f t="shared" si="15"/>
        <v>210</v>
      </c>
      <c r="DT205" s="249" t="str">
        <f t="shared" si="16"/>
        <v>375</v>
      </c>
      <c r="DU205" s="225" t="str">
        <f>CY205*'Ores &amp; Ingots'!$C$3+CZ205*'Ores &amp; Ingots'!$C$4+DA205*'Ores &amp; Ingots'!$C$5+DB205*'Ores &amp; Ingots'!$C$6+DC205*'Ores &amp; Ingots'!$C$7+DD205*'Ores &amp; Ingots'!$C$8+DE205*'Ores &amp; Ingots'!$C$9+DF205*'Ores &amp; Ingots'!$C$10+DG205*'Ores &amp; Ingots'!$C$11+DH205*'Ores &amp; Ingots'!$C$12</f>
        <v>27</v>
      </c>
      <c r="DV205" s="225" t="str">
        <f>DI205*'Ores &amp; Ingots'!$B$3+DJ205*'Ores &amp; Ingots'!$B$4+DK205*'Ores &amp; Ingots'!$B$5+DL205*'Ores &amp; Ingots'!$B$6+DM205*'Ores &amp; Ingots'!$B$7+DN205*'Ores &amp; Ingots'!$B$8+DO205*'Ores &amp; Ingots'!$B$9+DP205*'Ores &amp; Ingots'!$B$10+DQ205*'Ores &amp; Ingots'!$B$11+DR205*'Ores &amp; Ingots'!$B$12</f>
        <v>139</v>
      </c>
      <c r="DW205" s="249" t="str">
        <f>CY205*Refining!$G$3+CZ205*Refining!$G$4+DA205*Refining!$G$5+DB205*Refining!$G$6+DC205*Refining!$G$7+DD205*Refining!$G$8+DE205*Refining!$G$9+DF205*Refining!$G$10+DG205*Refining!$G$11+DH205*Refining!$G$12</f>
        <v>14</v>
      </c>
      <c r="DX205" s="249" t="str">
        <f t="shared" si="17"/>
        <v>2,244</v>
      </c>
      <c r="DY205" s="250" t="str">
        <f t="shared" si="18"/>
        <v>0.0022</v>
      </c>
      <c r="DZ205" s="248" t="str">
        <f t="shared" si="19"/>
        <v>29</v>
      </c>
      <c r="EA205" s="251" t="str">
        <f t="shared" ref="EA205:EB205" si="829">DZ205/60</f>
        <v>0.5</v>
      </c>
      <c r="EB205" s="251" t="str">
        <f t="shared" si="829"/>
        <v>0.0</v>
      </c>
      <c r="EC205" s="543" t="str">
        <f t="shared" si="21"/>
        <v>0.00</v>
      </c>
      <c r="ED205" s="248" t="str">
        <f t="shared" si="22"/>
        <v>3,799</v>
      </c>
      <c r="EE205" s="251" t="str">
        <f t="shared" ref="EE205:EF205" si="830">ED205/1000</f>
        <v>3.8</v>
      </c>
      <c r="EF205" s="252" t="str">
        <f t="shared" si="830"/>
        <v>0.00</v>
      </c>
      <c r="EG205" s="544" t="str">
        <f t="shared" si="24"/>
        <v>0.0038</v>
      </c>
      <c r="EH205" s="225" t="s">
        <v>12</v>
      </c>
    </row>
    <row r="206" hidden="1">
      <c r="A206" s="33"/>
      <c r="B206" s="336" t="s">
        <v>1060</v>
      </c>
      <c r="C206" s="227" t="s">
        <v>886</v>
      </c>
      <c r="D206" s="227">
        <v>1.0</v>
      </c>
      <c r="E206" s="227">
        <v>1.0</v>
      </c>
      <c r="F206" s="227">
        <v>1.0</v>
      </c>
      <c r="G206" s="228" t="str">
        <f t="shared" si="5"/>
        <v>15.6</v>
      </c>
      <c r="H206" s="229">
        <v>3.0</v>
      </c>
      <c r="I206" s="229">
        <v>7.5</v>
      </c>
      <c r="J206" s="229" t="str">
        <f>H206/Main!$D$9</f>
        <v>3</v>
      </c>
      <c r="K206" s="229" t="str">
        <f>I206/Main!$D$10</f>
        <v>7.5</v>
      </c>
      <c r="L206" s="229" t="str">
        <f t="shared" si="6"/>
        <v>2.5</v>
      </c>
      <c r="M206" s="229">
        <v>1.0</v>
      </c>
      <c r="N206" s="230"/>
      <c r="O206" s="230"/>
      <c r="P206" s="230"/>
      <c r="Q206" s="231"/>
      <c r="R206" s="230"/>
      <c r="S206" s="232"/>
      <c r="T206" s="232"/>
      <c r="U206" s="230"/>
      <c r="V206" s="230"/>
      <c r="W206" s="232"/>
      <c r="X206" s="232"/>
      <c r="Y206" s="230"/>
      <c r="Z206" s="230"/>
      <c r="AA206" s="230"/>
      <c r="AB206" s="230"/>
      <c r="AC206" s="334" t="s">
        <v>12</v>
      </c>
      <c r="AD206" s="309">
        <v>4.0</v>
      </c>
      <c r="AE206" s="225">
        <v>0.0</v>
      </c>
      <c r="AF206" s="225">
        <v>0.0</v>
      </c>
      <c r="AG206" s="225">
        <v>0.0</v>
      </c>
      <c r="AH206" s="225">
        <v>0.0</v>
      </c>
      <c r="AI206" s="225">
        <v>0.0</v>
      </c>
      <c r="AJ206" s="225">
        <v>0.0</v>
      </c>
      <c r="AK206" s="225">
        <v>0.0</v>
      </c>
      <c r="AL206" s="225">
        <v>0.0</v>
      </c>
      <c r="AM206" s="225">
        <v>0.0</v>
      </c>
      <c r="AN206" s="225">
        <v>0.0</v>
      </c>
      <c r="AO206" s="225">
        <v>0.0</v>
      </c>
      <c r="AP206" s="225">
        <v>0.0</v>
      </c>
      <c r="AQ206" s="225">
        <v>0.0</v>
      </c>
      <c r="AR206" s="225">
        <v>0.0</v>
      </c>
      <c r="AS206" s="225">
        <v>0.0</v>
      </c>
      <c r="AT206" s="225">
        <v>0.0</v>
      </c>
      <c r="AU206" s="225">
        <v>0.0</v>
      </c>
      <c r="AV206" s="225">
        <v>0.0</v>
      </c>
      <c r="AW206" s="225">
        <v>0.0</v>
      </c>
      <c r="AX206" s="225">
        <v>0.0</v>
      </c>
      <c r="AY206" s="553" t="str">
        <f t="shared" ref="AY206:BS206" si="831">IF(AD206 = 0, "", AD206)</f>
        <v>4</v>
      </c>
      <c r="AZ206" s="227" t="str">
        <f t="shared" si="831"/>
        <v/>
      </c>
      <c r="BA206" s="227" t="str">
        <f t="shared" si="831"/>
        <v/>
      </c>
      <c r="BB206" s="227" t="str">
        <f t="shared" si="831"/>
        <v/>
      </c>
      <c r="BC206" s="227" t="str">
        <f t="shared" si="831"/>
        <v/>
      </c>
      <c r="BD206" s="227" t="str">
        <f t="shared" si="831"/>
        <v/>
      </c>
      <c r="BE206" s="227" t="str">
        <f t="shared" si="831"/>
        <v/>
      </c>
      <c r="BF206" s="227" t="str">
        <f t="shared" si="831"/>
        <v/>
      </c>
      <c r="BG206" s="227" t="str">
        <f t="shared" si="831"/>
        <v/>
      </c>
      <c r="BH206" s="227" t="str">
        <f t="shared" si="831"/>
        <v/>
      </c>
      <c r="BI206" s="227" t="str">
        <f t="shared" si="831"/>
        <v/>
      </c>
      <c r="BJ206" s="227" t="str">
        <f t="shared" si="831"/>
        <v/>
      </c>
      <c r="BK206" s="227" t="str">
        <f t="shared" si="831"/>
        <v/>
      </c>
      <c r="BL206" s="227" t="str">
        <f t="shared" si="831"/>
        <v/>
      </c>
      <c r="BM206" s="227" t="str">
        <f t="shared" si="831"/>
        <v/>
      </c>
      <c r="BN206" s="227" t="str">
        <f t="shared" si="831"/>
        <v/>
      </c>
      <c r="BO206" s="227" t="str">
        <f t="shared" si="831"/>
        <v/>
      </c>
      <c r="BP206" s="227" t="str">
        <f t="shared" si="831"/>
        <v/>
      </c>
      <c r="BQ206" s="227" t="str">
        <f t="shared" si="831"/>
        <v/>
      </c>
      <c r="BR206" s="227" t="str">
        <f t="shared" si="831"/>
        <v/>
      </c>
      <c r="BS206" s="238" t="str">
        <f t="shared" si="831"/>
        <v/>
      </c>
      <c r="BT206" s="239" t="str">
        <f>$AY206*Assembly!Y$4+$AZ206*Assembly!Y$5+$BA206*Assembly!Y$6+$BB206*Assembly!Y$7+$BC206*Assembly!Y$8+$BD206*Assembly!Y$9+$BE206*Assembly!Y$10+$BF206*Assembly!Y$11+$BG206*Assembly!Y$12+$BH206*Assembly!Y$13+$BI206*Assembly!Y$14+$BJ206*Assembly!Y$15+$BK206*Assembly!Y$16+$BL206*Assembly!Y$17+$BM206*Assembly!Y$18+$BN206*Assembly!Y$19+$BO206*Assembly!Y$20+$BP206*Assembly!Y$21+$BQ206*Assembly!Y$22+$BR206*Assembly!Y$23+$BS206*Assembly!Y$24</f>
        <v>80</v>
      </c>
      <c r="BU206" s="225" t="str">
        <f t="shared" si="8"/>
        <v>5</v>
      </c>
      <c r="BV206" s="225" t="str">
        <f>$AY206*Assembly!AC$4+$AZ206*Assembly!AC$5+$BA206*Assembly!AC$6+$BB206*Assembly!AC$7+$BC206*Assembly!AC$8+$BD206*Assembly!AC$9+$BE206*Assembly!AC$10+$BF206*Assembly!AC$11+$BG206*Assembly!AC$12+$BH206*Assembly!AC$13+$BI206*Assembly!AC$14+$BJ206*Assembly!AC$15+$BK206*Assembly!AC$16+$BL206*Assembly!AC$17+$BM206*Assembly!AC$18+$BN206*Assembly!AC$19+$BO206*Assembly!AC$20+$BP206*Assembly!AC$21+$BQ206*Assembly!AC$22+$BR206*Assembly!AC$23+$BS206*Assembly!AC$24</f>
        <v>400</v>
      </c>
      <c r="BW206" s="240" t="str">
        <f t="shared" si="9"/>
        <v>5.00</v>
      </c>
      <c r="BX206" s="241" t="str">
        <f t="shared" si="10"/>
        <v>26</v>
      </c>
      <c r="BY206" s="242" t="str">
        <f t="shared" si="11"/>
        <v>78.1</v>
      </c>
      <c r="BZ206" s="225"/>
      <c r="CA206" s="225" t="str">
        <f>$AY206*Assembly!X$4+$AZ206*Assembly!X$5+$BA206*Assembly!X$6+$BB206*Assembly!X$7+$BC206*Assembly!X$8+$BD206*Assembly!X$9+$BE206*Assembly!X$10+$BF206*Assembly!X$11+$BG206*Assembly!X$12+$BH206*Assembly!X$13+$BI206*Assembly!X$14+$BJ206*Assembly!X$15+$BK206*Assembly!X$16+$BL206*Assembly!X$17+$BM206*Assembly!X$18+$BN206*Assembly!X$19+$BO206*Assembly!X$20+$BP206*Assembly!X$21+$BQ206*Assembly!X$22+$BR206*Assembly!X$23+$BS206*Assembly!X$24</f>
        <v>4</v>
      </c>
      <c r="CB206" s="225" t="str">
        <f t="shared" si="12"/>
        <v>622</v>
      </c>
      <c r="CC206" s="223" t="str">
        <f t="shared" si="13"/>
        <v>0.0006</v>
      </c>
      <c r="CD206" s="243" t="str">
        <f>$AY206*Assembly!AB$4+$AZ206*Assembly!AB$5+$BA206*Assembly!AB$6+$BB206*Assembly!AB$7+$BC206*Assembly!AB$8+$BD206*Assembly!AB$9+$BE206*Assembly!AB$10+$BF206*Assembly!AB$11+$BG206*Assembly!AB$12+$BH206*Assembly!AB$13+$BI206*Assembly!AB$14+$BJ206*Assembly!AB$15+$BK206*Assembly!AB$16+$BL206*Assembly!AB$17+$BM206*Assembly!AB$18+$BN206*Assembly!AB$19+$BO206*Assembly!AB$20+$BP206*Assembly!AB$21+$BQ206*Assembly!AB$22+$BR206*Assembly!AB$23+$BS206*Assembly!AB$24</f>
        <v>12</v>
      </c>
      <c r="CE206" s="231" t="str">
        <f>$AY206*Assembly!M$4+$AZ206*Assembly!M$5+$BA206*Assembly!M$6+$BB206*Assembly!M$7+$BC206*Assembly!M$8+$BD206*Assembly!M$9+$BE206*Assembly!M$10+$BF206*Assembly!M$11+$BG206*Assembly!M$12+$BH206*Assembly!M$13+$BI206*Assembly!M$14+$BJ206*Assembly!M$15+$BK206*Assembly!M$16+$BL206*Assembly!M$17+$BM206*Assembly!M$18+$BN206*Assembly!M$19+$BO206*Assembly!M$20+$BP206*Assembly!M$21+$BQ206*Assembly!M$22+$BR206*Assembly!M$23+$BS206*Assembly!M$24</f>
        <v>84</v>
      </c>
      <c r="CF206" s="231" t="str">
        <f>$AY206*Assembly!N$4+$AZ206*Assembly!N$5+$BA206*Assembly!N$6+$BB206*Assembly!N$7+$BC206*Assembly!N$8+$BD206*Assembly!N$9+$BE206*Assembly!N$10+$BF206*Assembly!N$11+$BG206*Assembly!N$12+$BH206*Assembly!N$13+$BI206*Assembly!N$14+$BJ206*Assembly!N$15+$BK206*Assembly!N$16+$BL206*Assembly!N$17+$BM206*Assembly!N$18+$BN206*Assembly!N$19+$BO206*Assembly!N$20+$BP206*Assembly!N$21+$BQ206*Assembly!N$22+$BR206*Assembly!N$23+$BS206*Assembly!N$24</f>
        <v>0</v>
      </c>
      <c r="CG206" s="231" t="str">
        <f>$AY206*Assembly!O$4+$AZ206*Assembly!O$5+$BA206*Assembly!O$6+$BB206*Assembly!O$7+$BC206*Assembly!O$8+$BD206*Assembly!O$9+$BE206*Assembly!O$10+$BF206*Assembly!O$11+$BG206*Assembly!O$12+$BH206*Assembly!O$13+$BI206*Assembly!O$14+$BJ206*Assembly!O$15+$BK206*Assembly!O$16+$BL206*Assembly!O$17+$BM206*Assembly!O$18+$BN206*Assembly!O$19+$BO206*Assembly!O$20+$BP206*Assembly!O$21+$BQ206*Assembly!O$22+$BR206*Assembly!O$23+$BS206*Assembly!O$24</f>
        <v>0</v>
      </c>
      <c r="CH206" s="229" t="str">
        <f>$AY206*Assembly!P$4+$AZ206*Assembly!P$5+$BA206*Assembly!P$6+$BB206*Assembly!P$7+$BC206*Assembly!P$8+$BD206*Assembly!P$9+$BE206*Assembly!P$10+$BF206*Assembly!P$11+$BG206*Assembly!P$12+$BH206*Assembly!P$13+$BI206*Assembly!P$14+$BJ206*Assembly!P$15+$BK206*Assembly!P$16+$BL206*Assembly!P$17+$BM206*Assembly!P$18+$BN206*Assembly!P$19+$BO206*Assembly!P$20+$BP206*Assembly!P$21+$BQ206*Assembly!P$22+$BR206*Assembly!P$23+$BS206*Assembly!P$24</f>
        <v>0</v>
      </c>
      <c r="CI206" s="229" t="str">
        <f>$AY206*Assembly!Q$4+$AZ206*Assembly!Q$5+$BA206*Assembly!Q$6+$BB206*Assembly!Q$7+$BC206*Assembly!Q$8+$BD206*Assembly!Q$9+$BE206*Assembly!Q$10+$BF206*Assembly!Q$11+$BG206*Assembly!Q$12+$BH206*Assembly!Q$13+$BI206*Assembly!Q$14+$BJ206*Assembly!Q$15+$BK206*Assembly!Q$16+$BL206*Assembly!Q$17+$BM206*Assembly!Q$18+$BN206*Assembly!Q$19+$BO206*Assembly!Q$20+$BP206*Assembly!Q$21+$BQ206*Assembly!Q$22+$BR206*Assembly!Q$23+$BS206*Assembly!Q$24</f>
        <v>0</v>
      </c>
      <c r="CJ206" s="231" t="str">
        <f>$AY206*Assembly!R$4+$AZ206*Assembly!R$5+$BA206*Assembly!R$6+$BB206*Assembly!R$7+$BC206*Assembly!R$8+$BD206*Assembly!R$9+$BE206*Assembly!R$10+$BF206*Assembly!R$11+$BG206*Assembly!R$12+$BH206*Assembly!R$13+$BI206*Assembly!R$14+$BJ206*Assembly!R$15+$BK206*Assembly!R$16+$BL206*Assembly!R$17+$BM206*Assembly!R$18+$BN206*Assembly!R$19+$BO206*Assembly!R$20+$BP206*Assembly!R$21+$BQ206*Assembly!R$22+$BR206*Assembly!R$23+$BS206*Assembly!R$24</f>
        <v>0</v>
      </c>
      <c r="CK206" s="229" t="str">
        <f>$AY206*Assembly!S$4+$AZ206*Assembly!S$5+$BA206*Assembly!S$6+$BB206*Assembly!S$7+$BC206*Assembly!S$8+$BD206*Assembly!S$9+$BE206*Assembly!S$10+$BF206*Assembly!S$11+$BG206*Assembly!S$12+$BH206*Assembly!S$13+$BI206*Assembly!S$14+$BJ206*Assembly!S$15+$BK206*Assembly!S$16+$BL206*Assembly!S$17+$BM206*Assembly!S$18+$BN206*Assembly!S$19+$BO206*Assembly!S$20+$BP206*Assembly!S$21+$BQ206*Assembly!S$22+$BR206*Assembly!S$23+$BS206*Assembly!S$24</f>
        <v>0</v>
      </c>
      <c r="CL206" s="229" t="str">
        <f>$AY206*Assembly!T$4+$AZ206*Assembly!T$5+$BA206*Assembly!T$6+$BB206*Assembly!T$7+$BC206*Assembly!T$8+$BD206*Assembly!T$9+$BE206*Assembly!T$10+$BF206*Assembly!T$11+$BG206*Assembly!T$12+$BH206*Assembly!T$13+$BI206*Assembly!T$14+$BJ206*Assembly!T$15+$BK206*Assembly!T$16+$BL206*Assembly!T$17+$BM206*Assembly!T$18+$BN206*Assembly!T$19+$BO206*Assembly!T$20+$BP206*Assembly!T$21+$BQ206*Assembly!T$22+$BR206*Assembly!T$23+$BS206*Assembly!T$24</f>
        <v>0</v>
      </c>
      <c r="CM206" s="229" t="str">
        <f>$AY206*Assembly!U$4+$AZ206*Assembly!U$5+$BA206*Assembly!U$6+$BB206*Assembly!U$7+$BC206*Assembly!U$8+$BD206*Assembly!U$9+$BE206*Assembly!U$10+$BF206*Assembly!U$11+$BG206*Assembly!U$12+$BH206*Assembly!U$13+$BI206*Assembly!U$14+$BJ206*Assembly!U$15+$BK206*Assembly!U$16+$BL206*Assembly!U$17+$BM206*Assembly!U$18+$BN206*Assembly!U$19+$BO206*Assembly!U$20+$BP206*Assembly!U$21+$BQ206*Assembly!U$22+$BR206*Assembly!U$23+$BS206*Assembly!U$24</f>
        <v>0</v>
      </c>
      <c r="CN206" s="231" t="str">
        <f>$AY206*Assembly!V$4+$AZ206*Assembly!V$5+$BA206*Assembly!V$6+$BB206*Assembly!V$7+$BC206*Assembly!V$8+$BD206*Assembly!V$9+$BE206*Assembly!V$10+$BF206*Assembly!V$11+$BG206*Assembly!V$12+$BH206*Assembly!V$13+$BI206*Assembly!V$14+$BJ206*Assembly!V$15+$BK206*Assembly!V$16+$BL206*Assembly!V$17+$BM206*Assembly!V$18+$BN206*Assembly!V$19+$BO206*Assembly!V$20+$BP206*Assembly!V$21+$BQ206*Assembly!V$22+$BR206*Assembly!V$23+$BS206*Assembly!V$24</f>
        <v>0</v>
      </c>
      <c r="CO206" s="231" t="str">
        <f>CE206*Refining!$F$3</f>
        <v>150</v>
      </c>
      <c r="CP206" s="231" t="str">
        <f>CF206*Refining!$F$4</f>
        <v>0</v>
      </c>
      <c r="CQ206" s="231" t="str">
        <f>CG206*Refining!$F$5</f>
        <v>0</v>
      </c>
      <c r="CR206" s="231" t="str">
        <f>CH206*Refining!$F$6</f>
        <v>0</v>
      </c>
      <c r="CS206" s="231" t="str">
        <f>CI206*Refining!$F$7</f>
        <v>0</v>
      </c>
      <c r="CT206" s="231" t="str">
        <f>CJ206*Refining!$F$8</f>
        <v>0</v>
      </c>
      <c r="CU206" s="231" t="str">
        <f>CK206*Refining!$F$9</f>
        <v>0</v>
      </c>
      <c r="CV206" s="231" t="str">
        <f>CL206*Refining!$F$10</f>
        <v>0</v>
      </c>
      <c r="CW206" s="231" t="str">
        <f>CM206*Refining!$F$11</f>
        <v>0</v>
      </c>
      <c r="CX206" s="231" t="str">
        <f>CN206*Refining!$F$12</f>
        <v>0</v>
      </c>
      <c r="CY206" s="248" t="str">
        <f t="shared" ref="CY206:DR206" si="832">IF(CE206 = 0, "", CE206)</f>
        <v>84</v>
      </c>
      <c r="CZ206" s="245" t="str">
        <f t="shared" si="832"/>
        <v/>
      </c>
      <c r="DA206" s="245" t="str">
        <f t="shared" si="832"/>
        <v/>
      </c>
      <c r="DB206" s="245" t="str">
        <f t="shared" si="832"/>
        <v/>
      </c>
      <c r="DC206" s="245" t="str">
        <f t="shared" si="832"/>
        <v/>
      </c>
      <c r="DD206" s="245" t="str">
        <f t="shared" si="832"/>
        <v/>
      </c>
      <c r="DE206" s="245" t="str">
        <f t="shared" si="832"/>
        <v/>
      </c>
      <c r="DF206" s="245" t="str">
        <f t="shared" si="832"/>
        <v/>
      </c>
      <c r="DG206" s="245" t="str">
        <f t="shared" si="832"/>
        <v/>
      </c>
      <c r="DH206" s="246" t="str">
        <f t="shared" si="832"/>
        <v/>
      </c>
      <c r="DI206" s="248" t="str">
        <f t="shared" si="832"/>
        <v>150</v>
      </c>
      <c r="DJ206" s="245" t="str">
        <f t="shared" si="832"/>
        <v/>
      </c>
      <c r="DK206" s="245" t="str">
        <f t="shared" si="832"/>
        <v/>
      </c>
      <c r="DL206" s="245" t="str">
        <f t="shared" si="832"/>
        <v/>
      </c>
      <c r="DM206" s="245" t="str">
        <f t="shared" si="832"/>
        <v/>
      </c>
      <c r="DN206" s="245" t="str">
        <f t="shared" si="832"/>
        <v/>
      </c>
      <c r="DO206" s="245" t="str">
        <f t="shared" si="832"/>
        <v/>
      </c>
      <c r="DP206" s="245" t="str">
        <f t="shared" si="832"/>
        <v/>
      </c>
      <c r="DQ206" s="245" t="str">
        <f t="shared" si="832"/>
        <v/>
      </c>
      <c r="DR206" s="246" t="str">
        <f t="shared" si="832"/>
        <v/>
      </c>
      <c r="DS206" s="248" t="str">
        <f t="shared" si="15"/>
        <v>84</v>
      </c>
      <c r="DT206" s="249" t="str">
        <f t="shared" si="16"/>
        <v>150</v>
      </c>
      <c r="DU206" s="225" t="str">
        <f>CY206*'Ores &amp; Ingots'!$C$3+CZ206*'Ores &amp; Ingots'!$C$4+DA206*'Ores &amp; Ingots'!$C$5+DB206*'Ores &amp; Ingots'!$C$6+DC206*'Ores &amp; Ingots'!$C$7+DD206*'Ores &amp; Ingots'!$C$8+DE206*'Ores &amp; Ingots'!$C$9+DF206*'Ores &amp; Ingots'!$C$10+DG206*'Ores &amp; Ingots'!$C$11+DH206*'Ores &amp; Ingots'!$C$12</f>
        <v>11</v>
      </c>
      <c r="DV206" s="225" t="str">
        <f>DI206*'Ores &amp; Ingots'!$B$3+DJ206*'Ores &amp; Ingots'!$B$4+DK206*'Ores &amp; Ingots'!$B$5+DL206*'Ores &amp; Ingots'!$B$6+DM206*'Ores &amp; Ingots'!$B$7+DN206*'Ores &amp; Ingots'!$B$8+DO206*'Ores &amp; Ingots'!$B$9+DP206*'Ores &amp; Ingots'!$B$10+DQ206*'Ores &amp; Ingots'!$B$11+DR206*'Ores &amp; Ingots'!$B$12</f>
        <v>56</v>
      </c>
      <c r="DW206" s="249" t="str">
        <f>CY206*Refining!$G$3+CZ206*Refining!$G$4+DA206*Refining!$G$5+DB206*Refining!$G$6+DC206*Refining!$G$7+DD206*Refining!$G$8+DE206*Refining!$G$9+DF206*Refining!$G$10+DG206*Refining!$G$11+DH206*Refining!$G$12</f>
        <v>6</v>
      </c>
      <c r="DX206" s="249" t="str">
        <f t="shared" si="17"/>
        <v>897</v>
      </c>
      <c r="DY206" s="250" t="str">
        <f t="shared" si="18"/>
        <v>0.0009</v>
      </c>
      <c r="DZ206" s="248" t="str">
        <f t="shared" si="19"/>
        <v>13</v>
      </c>
      <c r="EA206" s="251" t="str">
        <f t="shared" ref="EA206:EB206" si="833">DZ206/60</f>
        <v>0.2</v>
      </c>
      <c r="EB206" s="251" t="str">
        <f t="shared" si="833"/>
        <v>0.0</v>
      </c>
      <c r="EC206" s="543" t="str">
        <f t="shared" si="21"/>
        <v>0.00</v>
      </c>
      <c r="ED206" s="248" t="str">
        <f t="shared" si="22"/>
        <v>1,520</v>
      </c>
      <c r="EE206" s="251" t="str">
        <f t="shared" ref="EE206:EF206" si="834">ED206/1000</f>
        <v>1.5</v>
      </c>
      <c r="EF206" s="252" t="str">
        <f t="shared" si="834"/>
        <v>0.00</v>
      </c>
      <c r="EG206" s="544" t="str">
        <f t="shared" si="24"/>
        <v>0.0015</v>
      </c>
      <c r="EH206" s="225" t="s">
        <v>12</v>
      </c>
    </row>
    <row r="207" hidden="1">
      <c r="A207" s="33"/>
      <c r="B207" s="226" t="s">
        <v>1061</v>
      </c>
      <c r="C207" s="227" t="s">
        <v>886</v>
      </c>
      <c r="D207" s="227">
        <v>1.0</v>
      </c>
      <c r="E207" s="227">
        <v>1.0</v>
      </c>
      <c r="F207" s="227">
        <v>1.0</v>
      </c>
      <c r="G207" s="253" t="str">
        <f t="shared" si="5"/>
        <v>15.6</v>
      </c>
      <c r="H207" s="254">
        <v>7.0</v>
      </c>
      <c r="I207" s="254">
        <v>17.5</v>
      </c>
      <c r="J207" s="254" t="str">
        <f>H207/Main!$D$9</f>
        <v>7</v>
      </c>
      <c r="K207" s="254" t="str">
        <f>I207/Main!$D$10</f>
        <v>17.5</v>
      </c>
      <c r="L207" s="254" t="str">
        <f t="shared" si="6"/>
        <v>2.5</v>
      </c>
      <c r="M207" s="254">
        <v>1.0</v>
      </c>
      <c r="N207" s="255"/>
      <c r="O207" s="255"/>
      <c r="P207" s="255"/>
      <c r="Q207" s="256"/>
      <c r="R207" s="255"/>
      <c r="S207" s="257"/>
      <c r="T207" s="257"/>
      <c r="U207" s="255"/>
      <c r="V207" s="255"/>
      <c r="W207" s="350"/>
      <c r="X207" s="257"/>
      <c r="Y207" s="255"/>
      <c r="Z207" s="255"/>
      <c r="AA207" s="255"/>
      <c r="AB207" s="255"/>
      <c r="AC207" s="351" t="s">
        <v>18</v>
      </c>
      <c r="AD207" s="309">
        <v>21.0</v>
      </c>
      <c r="AE207" s="225">
        <v>0.0</v>
      </c>
      <c r="AF207" s="225">
        <v>0.0</v>
      </c>
      <c r="AG207" s="225">
        <v>0.0</v>
      </c>
      <c r="AH207" s="225">
        <v>0.0</v>
      </c>
      <c r="AI207" s="225">
        <v>0.0</v>
      </c>
      <c r="AJ207" s="225">
        <v>0.0</v>
      </c>
      <c r="AK207" s="225">
        <v>0.0</v>
      </c>
      <c r="AL207" s="225">
        <v>0.0</v>
      </c>
      <c r="AM207" s="225">
        <v>0.0</v>
      </c>
      <c r="AN207" s="225">
        <v>0.0</v>
      </c>
      <c r="AO207" s="225">
        <v>0.0</v>
      </c>
      <c r="AP207" s="225">
        <v>0.0</v>
      </c>
      <c r="AQ207" s="225">
        <v>0.0</v>
      </c>
      <c r="AR207" s="225">
        <v>0.0</v>
      </c>
      <c r="AS207" s="225">
        <v>0.0</v>
      </c>
      <c r="AT207" s="225">
        <v>0.0</v>
      </c>
      <c r="AU207" s="225">
        <v>0.0</v>
      </c>
      <c r="AV207" s="225">
        <v>0.0</v>
      </c>
      <c r="AW207" s="225">
        <v>0.0</v>
      </c>
      <c r="AX207" s="225">
        <v>0.0</v>
      </c>
      <c r="AY207" s="553" t="str">
        <f t="shared" ref="AY207:BS207" si="835">IF(AD207 = 0, "", AD207)</f>
        <v>21</v>
      </c>
      <c r="AZ207" s="227" t="str">
        <f t="shared" si="835"/>
        <v/>
      </c>
      <c r="BA207" s="227" t="str">
        <f t="shared" si="835"/>
        <v/>
      </c>
      <c r="BB207" s="227" t="str">
        <f t="shared" si="835"/>
        <v/>
      </c>
      <c r="BC207" s="227" t="str">
        <f t="shared" si="835"/>
        <v/>
      </c>
      <c r="BD207" s="227" t="str">
        <f t="shared" si="835"/>
        <v/>
      </c>
      <c r="BE207" s="227" t="str">
        <f t="shared" si="835"/>
        <v/>
      </c>
      <c r="BF207" s="227" t="str">
        <f t="shared" si="835"/>
        <v/>
      </c>
      <c r="BG207" s="227" t="str">
        <f t="shared" si="835"/>
        <v/>
      </c>
      <c r="BH207" s="227" t="str">
        <f t="shared" si="835"/>
        <v/>
      </c>
      <c r="BI207" s="227" t="str">
        <f t="shared" si="835"/>
        <v/>
      </c>
      <c r="BJ207" s="227" t="str">
        <f t="shared" si="835"/>
        <v/>
      </c>
      <c r="BK207" s="227" t="str">
        <f t="shared" si="835"/>
        <v/>
      </c>
      <c r="BL207" s="227" t="str">
        <f t="shared" si="835"/>
        <v/>
      </c>
      <c r="BM207" s="227" t="str">
        <f t="shared" si="835"/>
        <v/>
      </c>
      <c r="BN207" s="227" t="str">
        <f t="shared" si="835"/>
        <v/>
      </c>
      <c r="BO207" s="227" t="str">
        <f t="shared" si="835"/>
        <v/>
      </c>
      <c r="BP207" s="227" t="str">
        <f t="shared" si="835"/>
        <v/>
      </c>
      <c r="BQ207" s="227" t="str">
        <f t="shared" si="835"/>
        <v/>
      </c>
      <c r="BR207" s="227" t="str">
        <f t="shared" si="835"/>
        <v/>
      </c>
      <c r="BS207" s="238" t="str">
        <f t="shared" si="835"/>
        <v/>
      </c>
      <c r="BT207" s="239" t="str">
        <f>$AY207*Assembly!Y$4+$AZ207*Assembly!Y$5+$BA207*Assembly!Y$6+$BB207*Assembly!Y$7+$BC207*Assembly!Y$8+$BD207*Assembly!Y$9+$BE207*Assembly!Y$10+$BF207*Assembly!Y$11+$BG207*Assembly!Y$12+$BH207*Assembly!Y$13+$BI207*Assembly!Y$14+$BJ207*Assembly!Y$15+$BK207*Assembly!Y$16+$BL207*Assembly!Y$17+$BM207*Assembly!Y$18+$BN207*Assembly!Y$19+$BO207*Assembly!Y$20+$BP207*Assembly!Y$21+$BQ207*Assembly!Y$22+$BR207*Assembly!Y$23+$BS207*Assembly!Y$24</f>
        <v>420</v>
      </c>
      <c r="BU207" s="225" t="str">
        <f t="shared" si="8"/>
        <v>27</v>
      </c>
      <c r="BV207" s="225" t="str">
        <f>$AY207*Assembly!AC$4+$AZ207*Assembly!AC$5+$BA207*Assembly!AC$6+$BB207*Assembly!AC$7+$BC207*Assembly!AC$8+$BD207*Assembly!AC$9+$BE207*Assembly!AC$10+$BF207*Assembly!AC$11+$BG207*Assembly!AC$12+$BH207*Assembly!AC$13+$BI207*Assembly!AC$14+$BJ207*Assembly!AC$15+$BK207*Assembly!AC$16+$BL207*Assembly!AC$17+$BM207*Assembly!AC$18+$BN207*Assembly!AC$19+$BO207*Assembly!AC$20+$BP207*Assembly!AC$21+$BQ207*Assembly!AC$22+$BR207*Assembly!AC$23+$BS207*Assembly!AC$24</f>
        <v>2,100</v>
      </c>
      <c r="BW207" s="240" t="str">
        <f t="shared" si="9"/>
        <v>5.00</v>
      </c>
      <c r="BX207" s="241" t="str">
        <f t="shared" si="10"/>
        <v>134</v>
      </c>
      <c r="BY207" s="242" t="str">
        <f t="shared" si="11"/>
        <v>78.1</v>
      </c>
      <c r="BZ207" s="225"/>
      <c r="CA207" s="225" t="str">
        <f>$AY207*Assembly!X$4+$AZ207*Assembly!X$5+$BA207*Assembly!X$6+$BB207*Assembly!X$7+$BC207*Assembly!X$8+$BD207*Assembly!X$9+$BE207*Assembly!X$10+$BF207*Assembly!X$11+$BG207*Assembly!X$12+$BH207*Assembly!X$13+$BI207*Assembly!X$14+$BJ207*Assembly!X$15+$BK207*Assembly!X$16+$BL207*Assembly!X$17+$BM207*Assembly!X$18+$BN207*Assembly!X$19+$BO207*Assembly!X$20+$BP207*Assembly!X$21+$BQ207*Assembly!X$22+$BR207*Assembly!X$23+$BS207*Assembly!X$24</f>
        <v>21</v>
      </c>
      <c r="CB207" s="225" t="str">
        <f t="shared" si="12"/>
        <v>3,267</v>
      </c>
      <c r="CC207" s="223" t="str">
        <f t="shared" si="13"/>
        <v>0.0033</v>
      </c>
      <c r="CD207" s="243" t="str">
        <f>$AY207*Assembly!AB$4+$AZ207*Assembly!AB$5+$BA207*Assembly!AB$6+$BB207*Assembly!AB$7+$BC207*Assembly!AB$8+$BD207*Assembly!AB$9+$BE207*Assembly!AB$10+$BF207*Assembly!AB$11+$BG207*Assembly!AB$12+$BH207*Assembly!AB$13+$BI207*Assembly!AB$14+$BJ207*Assembly!AB$15+$BK207*Assembly!AB$16+$BL207*Assembly!AB$17+$BM207*Assembly!AB$18+$BN207*Assembly!AB$19+$BO207*Assembly!AB$20+$BP207*Assembly!AB$21+$BQ207*Assembly!AB$22+$BR207*Assembly!AB$23+$BS207*Assembly!AB$24</f>
        <v>63</v>
      </c>
      <c r="CE207" s="256" t="str">
        <f>$AY207*Assembly!M$4+$AZ207*Assembly!M$5+$BA207*Assembly!M$6+$BB207*Assembly!M$7+$BC207*Assembly!M$8+$BD207*Assembly!M$9+$BE207*Assembly!M$10+$BF207*Assembly!M$11+$BG207*Assembly!M$12+$BH207*Assembly!M$13+$BI207*Assembly!M$14+$BJ207*Assembly!M$15+$BK207*Assembly!M$16+$BL207*Assembly!M$17+$BM207*Assembly!M$18+$BN207*Assembly!M$19+$BO207*Assembly!M$20+$BP207*Assembly!M$21+$BQ207*Assembly!M$22+$BR207*Assembly!M$23+$BS207*Assembly!M$24</f>
        <v>441</v>
      </c>
      <c r="CF207" s="256" t="str">
        <f>$AY207*Assembly!N$4+$AZ207*Assembly!N$5+$BA207*Assembly!N$6+$BB207*Assembly!N$7+$BC207*Assembly!N$8+$BD207*Assembly!N$9+$BE207*Assembly!N$10+$BF207*Assembly!N$11+$BG207*Assembly!N$12+$BH207*Assembly!N$13+$BI207*Assembly!N$14+$BJ207*Assembly!N$15+$BK207*Assembly!N$16+$BL207*Assembly!N$17+$BM207*Assembly!N$18+$BN207*Assembly!N$19+$BO207*Assembly!N$20+$BP207*Assembly!N$21+$BQ207*Assembly!N$22+$BR207*Assembly!N$23+$BS207*Assembly!N$24</f>
        <v>0</v>
      </c>
      <c r="CG207" s="256" t="str">
        <f>$AY207*Assembly!O$4+$AZ207*Assembly!O$5+$BA207*Assembly!O$6+$BB207*Assembly!O$7+$BC207*Assembly!O$8+$BD207*Assembly!O$9+$BE207*Assembly!O$10+$BF207*Assembly!O$11+$BG207*Assembly!O$12+$BH207*Assembly!O$13+$BI207*Assembly!O$14+$BJ207*Assembly!O$15+$BK207*Assembly!O$16+$BL207*Assembly!O$17+$BM207*Assembly!O$18+$BN207*Assembly!O$19+$BO207*Assembly!O$20+$BP207*Assembly!O$21+$BQ207*Assembly!O$22+$BR207*Assembly!O$23+$BS207*Assembly!O$24</f>
        <v>0</v>
      </c>
      <c r="CH207" s="254" t="str">
        <f>$AY207*Assembly!P$4+$AZ207*Assembly!P$5+$BA207*Assembly!P$6+$BB207*Assembly!P$7+$BC207*Assembly!P$8+$BD207*Assembly!P$9+$BE207*Assembly!P$10+$BF207*Assembly!P$11+$BG207*Assembly!P$12+$BH207*Assembly!P$13+$BI207*Assembly!P$14+$BJ207*Assembly!P$15+$BK207*Assembly!P$16+$BL207*Assembly!P$17+$BM207*Assembly!P$18+$BN207*Assembly!P$19+$BO207*Assembly!P$20+$BP207*Assembly!P$21+$BQ207*Assembly!P$22+$BR207*Assembly!P$23+$BS207*Assembly!P$24</f>
        <v>0</v>
      </c>
      <c r="CI207" s="254" t="str">
        <f>$AY207*Assembly!Q$4+$AZ207*Assembly!Q$5+$BA207*Assembly!Q$6+$BB207*Assembly!Q$7+$BC207*Assembly!Q$8+$BD207*Assembly!Q$9+$BE207*Assembly!Q$10+$BF207*Assembly!Q$11+$BG207*Assembly!Q$12+$BH207*Assembly!Q$13+$BI207*Assembly!Q$14+$BJ207*Assembly!Q$15+$BK207*Assembly!Q$16+$BL207*Assembly!Q$17+$BM207*Assembly!Q$18+$BN207*Assembly!Q$19+$BO207*Assembly!Q$20+$BP207*Assembly!Q$21+$BQ207*Assembly!Q$22+$BR207*Assembly!Q$23+$BS207*Assembly!Q$24</f>
        <v>0</v>
      </c>
      <c r="CJ207" s="256" t="str">
        <f>$AY207*Assembly!R$4+$AZ207*Assembly!R$5+$BA207*Assembly!R$6+$BB207*Assembly!R$7+$BC207*Assembly!R$8+$BD207*Assembly!R$9+$BE207*Assembly!R$10+$BF207*Assembly!R$11+$BG207*Assembly!R$12+$BH207*Assembly!R$13+$BI207*Assembly!R$14+$BJ207*Assembly!R$15+$BK207*Assembly!R$16+$BL207*Assembly!R$17+$BM207*Assembly!R$18+$BN207*Assembly!R$19+$BO207*Assembly!R$20+$BP207*Assembly!R$21+$BQ207*Assembly!R$22+$BR207*Assembly!R$23+$BS207*Assembly!R$24</f>
        <v>0</v>
      </c>
      <c r="CK207" s="254" t="str">
        <f>$AY207*Assembly!S$4+$AZ207*Assembly!S$5+$BA207*Assembly!S$6+$BB207*Assembly!S$7+$BC207*Assembly!S$8+$BD207*Assembly!S$9+$BE207*Assembly!S$10+$BF207*Assembly!S$11+$BG207*Assembly!S$12+$BH207*Assembly!S$13+$BI207*Assembly!S$14+$BJ207*Assembly!S$15+$BK207*Assembly!S$16+$BL207*Assembly!S$17+$BM207*Assembly!S$18+$BN207*Assembly!S$19+$BO207*Assembly!S$20+$BP207*Assembly!S$21+$BQ207*Assembly!S$22+$BR207*Assembly!S$23+$BS207*Assembly!S$24</f>
        <v>0</v>
      </c>
      <c r="CL207" s="254" t="str">
        <f>$AY207*Assembly!T$4+$AZ207*Assembly!T$5+$BA207*Assembly!T$6+$BB207*Assembly!T$7+$BC207*Assembly!T$8+$BD207*Assembly!T$9+$BE207*Assembly!T$10+$BF207*Assembly!T$11+$BG207*Assembly!T$12+$BH207*Assembly!T$13+$BI207*Assembly!T$14+$BJ207*Assembly!T$15+$BK207*Assembly!T$16+$BL207*Assembly!T$17+$BM207*Assembly!T$18+$BN207*Assembly!T$19+$BO207*Assembly!T$20+$BP207*Assembly!T$21+$BQ207*Assembly!T$22+$BR207*Assembly!T$23+$BS207*Assembly!T$24</f>
        <v>0</v>
      </c>
      <c r="CM207" s="254" t="str">
        <f>$AY207*Assembly!U$4+$AZ207*Assembly!U$5+$BA207*Assembly!U$6+$BB207*Assembly!U$7+$BC207*Assembly!U$8+$BD207*Assembly!U$9+$BE207*Assembly!U$10+$BF207*Assembly!U$11+$BG207*Assembly!U$12+$BH207*Assembly!U$13+$BI207*Assembly!U$14+$BJ207*Assembly!U$15+$BK207*Assembly!U$16+$BL207*Assembly!U$17+$BM207*Assembly!U$18+$BN207*Assembly!U$19+$BO207*Assembly!U$20+$BP207*Assembly!U$21+$BQ207*Assembly!U$22+$BR207*Assembly!U$23+$BS207*Assembly!U$24</f>
        <v>0</v>
      </c>
      <c r="CN207" s="256" t="str">
        <f>$AY207*Assembly!V$4+$AZ207*Assembly!V$5+$BA207*Assembly!V$6+$BB207*Assembly!V$7+$BC207*Assembly!V$8+$BD207*Assembly!V$9+$BE207*Assembly!V$10+$BF207*Assembly!V$11+$BG207*Assembly!V$12+$BH207*Assembly!V$13+$BI207*Assembly!V$14+$BJ207*Assembly!V$15+$BK207*Assembly!V$16+$BL207*Assembly!V$17+$BM207*Assembly!V$18+$BN207*Assembly!V$19+$BO207*Assembly!V$20+$BP207*Assembly!V$21+$BQ207*Assembly!V$22+$BR207*Assembly!V$23+$BS207*Assembly!V$24</f>
        <v>0</v>
      </c>
      <c r="CO207" s="256" t="str">
        <f>CE207*Refining!$F$3</f>
        <v>788</v>
      </c>
      <c r="CP207" s="256" t="str">
        <f>CF207*Refining!$F$4</f>
        <v>0</v>
      </c>
      <c r="CQ207" s="256" t="str">
        <f>CG207*Refining!$F$5</f>
        <v>0</v>
      </c>
      <c r="CR207" s="256" t="str">
        <f>CH207*Refining!$F$6</f>
        <v>0</v>
      </c>
      <c r="CS207" s="256" t="str">
        <f>CI207*Refining!$F$7</f>
        <v>0</v>
      </c>
      <c r="CT207" s="256" t="str">
        <f>CJ207*Refining!$F$8</f>
        <v>0</v>
      </c>
      <c r="CU207" s="256" t="str">
        <f>CK207*Refining!$F$9</f>
        <v>0</v>
      </c>
      <c r="CV207" s="256" t="str">
        <f>CL207*Refining!$F$10</f>
        <v>0</v>
      </c>
      <c r="CW207" s="256" t="str">
        <f>CM207*Refining!$F$11</f>
        <v>0</v>
      </c>
      <c r="CX207" s="256" t="str">
        <f>CN207*Refining!$F$12</f>
        <v>0</v>
      </c>
      <c r="CY207" s="248" t="str">
        <f t="shared" ref="CY207:DR207" si="836">IF(CE207 = 0, "", CE207)</f>
        <v>441</v>
      </c>
      <c r="CZ207" s="245" t="str">
        <f t="shared" si="836"/>
        <v/>
      </c>
      <c r="DA207" s="245" t="str">
        <f t="shared" si="836"/>
        <v/>
      </c>
      <c r="DB207" s="245" t="str">
        <f t="shared" si="836"/>
        <v/>
      </c>
      <c r="DC207" s="245" t="str">
        <f t="shared" si="836"/>
        <v/>
      </c>
      <c r="DD207" s="245" t="str">
        <f t="shared" si="836"/>
        <v/>
      </c>
      <c r="DE207" s="245" t="str">
        <f t="shared" si="836"/>
        <v/>
      </c>
      <c r="DF207" s="245" t="str">
        <f t="shared" si="836"/>
        <v/>
      </c>
      <c r="DG207" s="245" t="str">
        <f t="shared" si="836"/>
        <v/>
      </c>
      <c r="DH207" s="246" t="str">
        <f t="shared" si="836"/>
        <v/>
      </c>
      <c r="DI207" s="248" t="str">
        <f t="shared" si="836"/>
        <v>788</v>
      </c>
      <c r="DJ207" s="245" t="str">
        <f t="shared" si="836"/>
        <v/>
      </c>
      <c r="DK207" s="245" t="str">
        <f t="shared" si="836"/>
        <v/>
      </c>
      <c r="DL207" s="245" t="str">
        <f t="shared" si="836"/>
        <v/>
      </c>
      <c r="DM207" s="245" t="str">
        <f t="shared" si="836"/>
        <v/>
      </c>
      <c r="DN207" s="245" t="str">
        <f t="shared" si="836"/>
        <v/>
      </c>
      <c r="DO207" s="245" t="str">
        <f t="shared" si="836"/>
        <v/>
      </c>
      <c r="DP207" s="245" t="str">
        <f t="shared" si="836"/>
        <v/>
      </c>
      <c r="DQ207" s="245" t="str">
        <f t="shared" si="836"/>
        <v/>
      </c>
      <c r="DR207" s="246" t="str">
        <f t="shared" si="836"/>
        <v/>
      </c>
      <c r="DS207" s="248" t="str">
        <f t="shared" si="15"/>
        <v>441</v>
      </c>
      <c r="DT207" s="249" t="str">
        <f t="shared" si="16"/>
        <v>788</v>
      </c>
      <c r="DU207" s="225" t="str">
        <f>CY207*'Ores &amp; Ingots'!$C$3+CZ207*'Ores &amp; Ingots'!$C$4+DA207*'Ores &amp; Ingots'!$C$5+DB207*'Ores &amp; Ingots'!$C$6+DC207*'Ores &amp; Ingots'!$C$7+DD207*'Ores &amp; Ingots'!$C$8+DE207*'Ores &amp; Ingots'!$C$9+DF207*'Ores &amp; Ingots'!$C$10+DG207*'Ores &amp; Ingots'!$C$11+DH207*'Ores &amp; Ingots'!$C$12</f>
        <v>56</v>
      </c>
      <c r="DV207" s="225" t="str">
        <f>DI207*'Ores &amp; Ingots'!$B$3+DJ207*'Ores &amp; Ingots'!$B$4+DK207*'Ores &amp; Ingots'!$B$5+DL207*'Ores &amp; Ingots'!$B$6+DM207*'Ores &amp; Ingots'!$B$7+DN207*'Ores &amp; Ingots'!$B$8+DO207*'Ores &amp; Ingots'!$B$9+DP207*'Ores &amp; Ingots'!$B$10+DQ207*'Ores &amp; Ingots'!$B$11+DR207*'Ores &amp; Ingots'!$B$12</f>
        <v>291</v>
      </c>
      <c r="DW207" s="249" t="str">
        <f>CY207*Refining!$G$3+CZ207*Refining!$G$4+DA207*Refining!$G$5+DB207*Refining!$G$6+DC207*Refining!$G$7+DD207*Refining!$G$8+DE207*Refining!$G$9+DF207*Refining!$G$10+DG207*Refining!$G$11+DH207*Refining!$G$12</f>
        <v>30</v>
      </c>
      <c r="DX207" s="249" t="str">
        <f t="shared" si="17"/>
        <v>4,712</v>
      </c>
      <c r="DY207" s="250" t="str">
        <f t="shared" si="18"/>
        <v>0.0047</v>
      </c>
      <c r="DZ207" s="248" t="str">
        <f t="shared" si="19"/>
        <v>58</v>
      </c>
      <c r="EA207" s="251" t="str">
        <f t="shared" ref="EA207:EB207" si="837">DZ207/60</f>
        <v>1.0</v>
      </c>
      <c r="EB207" s="251" t="str">
        <f t="shared" si="837"/>
        <v>0.0</v>
      </c>
      <c r="EC207" s="543" t="str">
        <f t="shared" si="21"/>
        <v>0.00</v>
      </c>
      <c r="ED207" s="248" t="str">
        <f t="shared" si="22"/>
        <v>7,978</v>
      </c>
      <c r="EE207" s="251" t="str">
        <f t="shared" ref="EE207:EF207" si="838">ED207/1000</f>
        <v>8.0</v>
      </c>
      <c r="EF207" s="252" t="str">
        <f t="shared" si="838"/>
        <v>0.01</v>
      </c>
      <c r="EG207" s="544" t="str">
        <f t="shared" si="24"/>
        <v>0.0080</v>
      </c>
      <c r="EH207" s="225">
        <v>40.0</v>
      </c>
    </row>
    <row r="208" hidden="1">
      <c r="A208" s="33"/>
      <c r="B208" s="336" t="s">
        <v>1062</v>
      </c>
      <c r="C208" s="227" t="s">
        <v>886</v>
      </c>
      <c r="D208" s="227">
        <v>1.0</v>
      </c>
      <c r="E208" s="227">
        <v>1.0</v>
      </c>
      <c r="F208" s="227">
        <v>1.0</v>
      </c>
      <c r="G208" s="228" t="str">
        <f t="shared" si="5"/>
        <v>15.6</v>
      </c>
      <c r="H208" s="229">
        <v>7.0</v>
      </c>
      <c r="I208" s="229">
        <v>17.5</v>
      </c>
      <c r="J208" s="229" t="str">
        <f>H208/Main!$D$9</f>
        <v>7</v>
      </c>
      <c r="K208" s="229" t="str">
        <f>I208/Main!$D$10</f>
        <v>17.5</v>
      </c>
      <c r="L208" s="229" t="str">
        <f t="shared" si="6"/>
        <v>2.5</v>
      </c>
      <c r="M208" s="229">
        <v>1.0</v>
      </c>
      <c r="N208" s="230"/>
      <c r="O208" s="230"/>
      <c r="P208" s="230"/>
      <c r="Q208" s="231"/>
      <c r="R208" s="230"/>
      <c r="S208" s="232"/>
      <c r="T208" s="232"/>
      <c r="U208" s="230"/>
      <c r="V208" s="230"/>
      <c r="W208" s="232"/>
      <c r="X208" s="232"/>
      <c r="Y208" s="230"/>
      <c r="Z208" s="230"/>
      <c r="AA208" s="230"/>
      <c r="AB208" s="230"/>
      <c r="AC208" s="334" t="s">
        <v>12</v>
      </c>
      <c r="AD208" s="309">
        <v>22.0</v>
      </c>
      <c r="AE208" s="225">
        <v>0.0</v>
      </c>
      <c r="AF208" s="225">
        <v>0.0</v>
      </c>
      <c r="AG208" s="225">
        <v>0.0</v>
      </c>
      <c r="AH208" s="225">
        <v>0.0</v>
      </c>
      <c r="AI208" s="225">
        <v>0.0</v>
      </c>
      <c r="AJ208" s="225">
        <v>0.0</v>
      </c>
      <c r="AK208" s="225">
        <v>0.0</v>
      </c>
      <c r="AL208" s="225">
        <v>0.0</v>
      </c>
      <c r="AM208" s="225">
        <v>0.0</v>
      </c>
      <c r="AN208" s="225">
        <v>0.0</v>
      </c>
      <c r="AO208" s="225">
        <v>0.0</v>
      </c>
      <c r="AP208" s="225">
        <v>0.0</v>
      </c>
      <c r="AQ208" s="225">
        <v>0.0</v>
      </c>
      <c r="AR208" s="225">
        <v>0.0</v>
      </c>
      <c r="AS208" s="225">
        <v>0.0</v>
      </c>
      <c r="AT208" s="225">
        <v>0.0</v>
      </c>
      <c r="AU208" s="225">
        <v>0.0</v>
      </c>
      <c r="AV208" s="225">
        <v>0.0</v>
      </c>
      <c r="AW208" s="225">
        <v>0.0</v>
      </c>
      <c r="AX208" s="225">
        <v>0.0</v>
      </c>
      <c r="AY208" s="553" t="str">
        <f t="shared" ref="AY208:BS208" si="839">IF(AD208 = 0, "", AD208)</f>
        <v>22</v>
      </c>
      <c r="AZ208" s="227" t="str">
        <f t="shared" si="839"/>
        <v/>
      </c>
      <c r="BA208" s="227" t="str">
        <f t="shared" si="839"/>
        <v/>
      </c>
      <c r="BB208" s="227" t="str">
        <f t="shared" si="839"/>
        <v/>
      </c>
      <c r="BC208" s="227" t="str">
        <f t="shared" si="839"/>
        <v/>
      </c>
      <c r="BD208" s="227" t="str">
        <f t="shared" si="839"/>
        <v/>
      </c>
      <c r="BE208" s="227" t="str">
        <f t="shared" si="839"/>
        <v/>
      </c>
      <c r="BF208" s="227" t="str">
        <f t="shared" si="839"/>
        <v/>
      </c>
      <c r="BG208" s="227" t="str">
        <f t="shared" si="839"/>
        <v/>
      </c>
      <c r="BH208" s="227" t="str">
        <f t="shared" si="839"/>
        <v/>
      </c>
      <c r="BI208" s="227" t="str">
        <f t="shared" si="839"/>
        <v/>
      </c>
      <c r="BJ208" s="227" t="str">
        <f t="shared" si="839"/>
        <v/>
      </c>
      <c r="BK208" s="227" t="str">
        <f t="shared" si="839"/>
        <v/>
      </c>
      <c r="BL208" s="227" t="str">
        <f t="shared" si="839"/>
        <v/>
      </c>
      <c r="BM208" s="227" t="str">
        <f t="shared" si="839"/>
        <v/>
      </c>
      <c r="BN208" s="227" t="str">
        <f t="shared" si="839"/>
        <v/>
      </c>
      <c r="BO208" s="227" t="str">
        <f t="shared" si="839"/>
        <v/>
      </c>
      <c r="BP208" s="227" t="str">
        <f t="shared" si="839"/>
        <v/>
      </c>
      <c r="BQ208" s="227" t="str">
        <f t="shared" si="839"/>
        <v/>
      </c>
      <c r="BR208" s="227" t="str">
        <f t="shared" si="839"/>
        <v/>
      </c>
      <c r="BS208" s="238" t="str">
        <f t="shared" si="839"/>
        <v/>
      </c>
      <c r="BT208" s="239" t="str">
        <f>$AY208*Assembly!Y$4+$AZ208*Assembly!Y$5+$BA208*Assembly!Y$6+$BB208*Assembly!Y$7+$BC208*Assembly!Y$8+$BD208*Assembly!Y$9+$BE208*Assembly!Y$10+$BF208*Assembly!Y$11+$BG208*Assembly!Y$12+$BH208*Assembly!Y$13+$BI208*Assembly!Y$14+$BJ208*Assembly!Y$15+$BK208*Assembly!Y$16+$BL208*Assembly!Y$17+$BM208*Assembly!Y$18+$BN208*Assembly!Y$19+$BO208*Assembly!Y$20+$BP208*Assembly!Y$21+$BQ208*Assembly!Y$22+$BR208*Assembly!Y$23+$BS208*Assembly!Y$24</f>
        <v>440</v>
      </c>
      <c r="BU208" s="225" t="str">
        <f t="shared" si="8"/>
        <v>28</v>
      </c>
      <c r="BV208" s="225" t="str">
        <f>$AY208*Assembly!AC$4+$AZ208*Assembly!AC$5+$BA208*Assembly!AC$6+$BB208*Assembly!AC$7+$BC208*Assembly!AC$8+$BD208*Assembly!AC$9+$BE208*Assembly!AC$10+$BF208*Assembly!AC$11+$BG208*Assembly!AC$12+$BH208*Assembly!AC$13+$BI208*Assembly!AC$14+$BJ208*Assembly!AC$15+$BK208*Assembly!AC$16+$BL208*Assembly!AC$17+$BM208*Assembly!AC$18+$BN208*Assembly!AC$19+$BO208*Assembly!AC$20+$BP208*Assembly!AC$21+$BQ208*Assembly!AC$22+$BR208*Assembly!AC$23+$BS208*Assembly!AC$24</f>
        <v>2,200</v>
      </c>
      <c r="BW208" s="240" t="str">
        <f t="shared" si="9"/>
        <v>5.00</v>
      </c>
      <c r="BX208" s="241" t="str">
        <f t="shared" si="10"/>
        <v>141</v>
      </c>
      <c r="BY208" s="242" t="str">
        <f t="shared" si="11"/>
        <v>78.1</v>
      </c>
      <c r="BZ208" s="225"/>
      <c r="CA208" s="225" t="str">
        <f>$AY208*Assembly!X$4+$AZ208*Assembly!X$5+$BA208*Assembly!X$6+$BB208*Assembly!X$7+$BC208*Assembly!X$8+$BD208*Assembly!X$9+$BE208*Assembly!X$10+$BF208*Assembly!X$11+$BG208*Assembly!X$12+$BH208*Assembly!X$13+$BI208*Assembly!X$14+$BJ208*Assembly!X$15+$BK208*Assembly!X$16+$BL208*Assembly!X$17+$BM208*Assembly!X$18+$BN208*Assembly!X$19+$BO208*Assembly!X$20+$BP208*Assembly!X$21+$BQ208*Assembly!X$22+$BR208*Assembly!X$23+$BS208*Assembly!X$24</f>
        <v>22</v>
      </c>
      <c r="CB208" s="225" t="str">
        <f t="shared" si="12"/>
        <v>3,422</v>
      </c>
      <c r="CC208" s="223" t="str">
        <f t="shared" si="13"/>
        <v>0.0034</v>
      </c>
      <c r="CD208" s="243" t="str">
        <f>$AY208*Assembly!AB$4+$AZ208*Assembly!AB$5+$BA208*Assembly!AB$6+$BB208*Assembly!AB$7+$BC208*Assembly!AB$8+$BD208*Assembly!AB$9+$BE208*Assembly!AB$10+$BF208*Assembly!AB$11+$BG208*Assembly!AB$12+$BH208*Assembly!AB$13+$BI208*Assembly!AB$14+$BJ208*Assembly!AB$15+$BK208*Assembly!AB$16+$BL208*Assembly!AB$17+$BM208*Assembly!AB$18+$BN208*Assembly!AB$19+$BO208*Assembly!AB$20+$BP208*Assembly!AB$21+$BQ208*Assembly!AB$22+$BR208*Assembly!AB$23+$BS208*Assembly!AB$24</f>
        <v>66</v>
      </c>
      <c r="CE208" s="231" t="str">
        <f>$AY208*Assembly!M$4+$AZ208*Assembly!M$5+$BA208*Assembly!M$6+$BB208*Assembly!M$7+$BC208*Assembly!M$8+$BD208*Assembly!M$9+$BE208*Assembly!M$10+$BF208*Assembly!M$11+$BG208*Assembly!M$12+$BH208*Assembly!M$13+$BI208*Assembly!M$14+$BJ208*Assembly!M$15+$BK208*Assembly!M$16+$BL208*Assembly!M$17+$BM208*Assembly!M$18+$BN208*Assembly!M$19+$BO208*Assembly!M$20+$BP208*Assembly!M$21+$BQ208*Assembly!M$22+$BR208*Assembly!M$23+$BS208*Assembly!M$24</f>
        <v>462</v>
      </c>
      <c r="CF208" s="231" t="str">
        <f>$AY208*Assembly!N$4+$AZ208*Assembly!N$5+$BA208*Assembly!N$6+$BB208*Assembly!N$7+$BC208*Assembly!N$8+$BD208*Assembly!N$9+$BE208*Assembly!N$10+$BF208*Assembly!N$11+$BG208*Assembly!N$12+$BH208*Assembly!N$13+$BI208*Assembly!N$14+$BJ208*Assembly!N$15+$BK208*Assembly!N$16+$BL208*Assembly!N$17+$BM208*Assembly!N$18+$BN208*Assembly!N$19+$BO208*Assembly!N$20+$BP208*Assembly!N$21+$BQ208*Assembly!N$22+$BR208*Assembly!N$23+$BS208*Assembly!N$24</f>
        <v>0</v>
      </c>
      <c r="CG208" s="231" t="str">
        <f>$AY208*Assembly!O$4+$AZ208*Assembly!O$5+$BA208*Assembly!O$6+$BB208*Assembly!O$7+$BC208*Assembly!O$8+$BD208*Assembly!O$9+$BE208*Assembly!O$10+$BF208*Assembly!O$11+$BG208*Assembly!O$12+$BH208*Assembly!O$13+$BI208*Assembly!O$14+$BJ208*Assembly!O$15+$BK208*Assembly!O$16+$BL208*Assembly!O$17+$BM208*Assembly!O$18+$BN208*Assembly!O$19+$BO208*Assembly!O$20+$BP208*Assembly!O$21+$BQ208*Assembly!O$22+$BR208*Assembly!O$23+$BS208*Assembly!O$24</f>
        <v>0</v>
      </c>
      <c r="CH208" s="229" t="str">
        <f>$AY208*Assembly!P$4+$AZ208*Assembly!P$5+$BA208*Assembly!P$6+$BB208*Assembly!P$7+$BC208*Assembly!P$8+$BD208*Assembly!P$9+$BE208*Assembly!P$10+$BF208*Assembly!P$11+$BG208*Assembly!P$12+$BH208*Assembly!P$13+$BI208*Assembly!P$14+$BJ208*Assembly!P$15+$BK208*Assembly!P$16+$BL208*Assembly!P$17+$BM208*Assembly!P$18+$BN208*Assembly!P$19+$BO208*Assembly!P$20+$BP208*Assembly!P$21+$BQ208*Assembly!P$22+$BR208*Assembly!P$23+$BS208*Assembly!P$24</f>
        <v>0</v>
      </c>
      <c r="CI208" s="229" t="str">
        <f>$AY208*Assembly!Q$4+$AZ208*Assembly!Q$5+$BA208*Assembly!Q$6+$BB208*Assembly!Q$7+$BC208*Assembly!Q$8+$BD208*Assembly!Q$9+$BE208*Assembly!Q$10+$BF208*Assembly!Q$11+$BG208*Assembly!Q$12+$BH208*Assembly!Q$13+$BI208*Assembly!Q$14+$BJ208*Assembly!Q$15+$BK208*Assembly!Q$16+$BL208*Assembly!Q$17+$BM208*Assembly!Q$18+$BN208*Assembly!Q$19+$BO208*Assembly!Q$20+$BP208*Assembly!Q$21+$BQ208*Assembly!Q$22+$BR208*Assembly!Q$23+$BS208*Assembly!Q$24</f>
        <v>0</v>
      </c>
      <c r="CJ208" s="231" t="str">
        <f>$AY208*Assembly!R$4+$AZ208*Assembly!R$5+$BA208*Assembly!R$6+$BB208*Assembly!R$7+$BC208*Assembly!R$8+$BD208*Assembly!R$9+$BE208*Assembly!R$10+$BF208*Assembly!R$11+$BG208*Assembly!R$12+$BH208*Assembly!R$13+$BI208*Assembly!R$14+$BJ208*Assembly!R$15+$BK208*Assembly!R$16+$BL208*Assembly!R$17+$BM208*Assembly!R$18+$BN208*Assembly!R$19+$BO208*Assembly!R$20+$BP208*Assembly!R$21+$BQ208*Assembly!R$22+$BR208*Assembly!R$23+$BS208*Assembly!R$24</f>
        <v>0</v>
      </c>
      <c r="CK208" s="229" t="str">
        <f>$AY208*Assembly!S$4+$AZ208*Assembly!S$5+$BA208*Assembly!S$6+$BB208*Assembly!S$7+$BC208*Assembly!S$8+$BD208*Assembly!S$9+$BE208*Assembly!S$10+$BF208*Assembly!S$11+$BG208*Assembly!S$12+$BH208*Assembly!S$13+$BI208*Assembly!S$14+$BJ208*Assembly!S$15+$BK208*Assembly!S$16+$BL208*Assembly!S$17+$BM208*Assembly!S$18+$BN208*Assembly!S$19+$BO208*Assembly!S$20+$BP208*Assembly!S$21+$BQ208*Assembly!S$22+$BR208*Assembly!S$23+$BS208*Assembly!S$24</f>
        <v>0</v>
      </c>
      <c r="CL208" s="229" t="str">
        <f>$AY208*Assembly!T$4+$AZ208*Assembly!T$5+$BA208*Assembly!T$6+$BB208*Assembly!T$7+$BC208*Assembly!T$8+$BD208*Assembly!T$9+$BE208*Assembly!T$10+$BF208*Assembly!T$11+$BG208*Assembly!T$12+$BH208*Assembly!T$13+$BI208*Assembly!T$14+$BJ208*Assembly!T$15+$BK208*Assembly!T$16+$BL208*Assembly!T$17+$BM208*Assembly!T$18+$BN208*Assembly!T$19+$BO208*Assembly!T$20+$BP208*Assembly!T$21+$BQ208*Assembly!T$22+$BR208*Assembly!T$23+$BS208*Assembly!T$24</f>
        <v>0</v>
      </c>
      <c r="CM208" s="229" t="str">
        <f>$AY208*Assembly!U$4+$AZ208*Assembly!U$5+$BA208*Assembly!U$6+$BB208*Assembly!U$7+$BC208*Assembly!U$8+$BD208*Assembly!U$9+$BE208*Assembly!U$10+$BF208*Assembly!U$11+$BG208*Assembly!U$12+$BH208*Assembly!U$13+$BI208*Assembly!U$14+$BJ208*Assembly!U$15+$BK208*Assembly!U$16+$BL208*Assembly!U$17+$BM208*Assembly!U$18+$BN208*Assembly!U$19+$BO208*Assembly!U$20+$BP208*Assembly!U$21+$BQ208*Assembly!U$22+$BR208*Assembly!U$23+$BS208*Assembly!U$24</f>
        <v>0</v>
      </c>
      <c r="CN208" s="231" t="str">
        <f>$AY208*Assembly!V$4+$AZ208*Assembly!V$5+$BA208*Assembly!V$6+$BB208*Assembly!V$7+$BC208*Assembly!V$8+$BD208*Assembly!V$9+$BE208*Assembly!V$10+$BF208*Assembly!V$11+$BG208*Assembly!V$12+$BH208*Assembly!V$13+$BI208*Assembly!V$14+$BJ208*Assembly!V$15+$BK208*Assembly!V$16+$BL208*Assembly!V$17+$BM208*Assembly!V$18+$BN208*Assembly!V$19+$BO208*Assembly!V$20+$BP208*Assembly!V$21+$BQ208*Assembly!V$22+$BR208*Assembly!V$23+$BS208*Assembly!V$24</f>
        <v>0</v>
      </c>
      <c r="CO208" s="231" t="str">
        <f>CE208*Refining!$F$3</f>
        <v>825</v>
      </c>
      <c r="CP208" s="231" t="str">
        <f>CF208*Refining!$F$4</f>
        <v>0</v>
      </c>
      <c r="CQ208" s="231" t="str">
        <f>CG208*Refining!$F$5</f>
        <v>0</v>
      </c>
      <c r="CR208" s="231" t="str">
        <f>CH208*Refining!$F$6</f>
        <v>0</v>
      </c>
      <c r="CS208" s="231" t="str">
        <f>CI208*Refining!$F$7</f>
        <v>0</v>
      </c>
      <c r="CT208" s="231" t="str">
        <f>CJ208*Refining!$F$8</f>
        <v>0</v>
      </c>
      <c r="CU208" s="231" t="str">
        <f>CK208*Refining!$F$9</f>
        <v>0</v>
      </c>
      <c r="CV208" s="231" t="str">
        <f>CL208*Refining!$F$10</f>
        <v>0</v>
      </c>
      <c r="CW208" s="231" t="str">
        <f>CM208*Refining!$F$11</f>
        <v>0</v>
      </c>
      <c r="CX208" s="231" t="str">
        <f>CN208*Refining!$F$12</f>
        <v>0</v>
      </c>
      <c r="CY208" s="248" t="str">
        <f t="shared" ref="CY208:DR208" si="840">IF(CE208 = 0, "", CE208)</f>
        <v>462</v>
      </c>
      <c r="CZ208" s="245" t="str">
        <f t="shared" si="840"/>
        <v/>
      </c>
      <c r="DA208" s="245" t="str">
        <f t="shared" si="840"/>
        <v/>
      </c>
      <c r="DB208" s="245" t="str">
        <f t="shared" si="840"/>
        <v/>
      </c>
      <c r="DC208" s="245" t="str">
        <f t="shared" si="840"/>
        <v/>
      </c>
      <c r="DD208" s="245" t="str">
        <f t="shared" si="840"/>
        <v/>
      </c>
      <c r="DE208" s="245" t="str">
        <f t="shared" si="840"/>
        <v/>
      </c>
      <c r="DF208" s="245" t="str">
        <f t="shared" si="840"/>
        <v/>
      </c>
      <c r="DG208" s="245" t="str">
        <f t="shared" si="840"/>
        <v/>
      </c>
      <c r="DH208" s="246" t="str">
        <f t="shared" si="840"/>
        <v/>
      </c>
      <c r="DI208" s="248" t="str">
        <f t="shared" si="840"/>
        <v>825</v>
      </c>
      <c r="DJ208" s="245" t="str">
        <f t="shared" si="840"/>
        <v/>
      </c>
      <c r="DK208" s="245" t="str">
        <f t="shared" si="840"/>
        <v/>
      </c>
      <c r="DL208" s="245" t="str">
        <f t="shared" si="840"/>
        <v/>
      </c>
      <c r="DM208" s="245" t="str">
        <f t="shared" si="840"/>
        <v/>
      </c>
      <c r="DN208" s="245" t="str">
        <f t="shared" si="840"/>
        <v/>
      </c>
      <c r="DO208" s="245" t="str">
        <f t="shared" si="840"/>
        <v/>
      </c>
      <c r="DP208" s="245" t="str">
        <f t="shared" si="840"/>
        <v/>
      </c>
      <c r="DQ208" s="245" t="str">
        <f t="shared" si="840"/>
        <v/>
      </c>
      <c r="DR208" s="246" t="str">
        <f t="shared" si="840"/>
        <v/>
      </c>
      <c r="DS208" s="248" t="str">
        <f t="shared" si="15"/>
        <v>462</v>
      </c>
      <c r="DT208" s="249" t="str">
        <f t="shared" si="16"/>
        <v>825</v>
      </c>
      <c r="DU208" s="225" t="str">
        <f>CY208*'Ores &amp; Ingots'!$C$3+CZ208*'Ores &amp; Ingots'!$C$4+DA208*'Ores &amp; Ingots'!$C$5+DB208*'Ores &amp; Ingots'!$C$6+DC208*'Ores &amp; Ingots'!$C$7+DD208*'Ores &amp; Ingots'!$C$8+DE208*'Ores &amp; Ingots'!$C$9+DF208*'Ores &amp; Ingots'!$C$10+DG208*'Ores &amp; Ingots'!$C$11+DH208*'Ores &amp; Ingots'!$C$12</f>
        <v>59</v>
      </c>
      <c r="DV208" s="225" t="str">
        <f>DI208*'Ores &amp; Ingots'!$B$3+DJ208*'Ores &amp; Ingots'!$B$4+DK208*'Ores &amp; Ingots'!$B$5+DL208*'Ores &amp; Ingots'!$B$6+DM208*'Ores &amp; Ingots'!$B$7+DN208*'Ores &amp; Ingots'!$B$8+DO208*'Ores &amp; Ingots'!$B$9+DP208*'Ores &amp; Ingots'!$B$10+DQ208*'Ores &amp; Ingots'!$B$11+DR208*'Ores &amp; Ingots'!$B$12</f>
        <v>305</v>
      </c>
      <c r="DW208" s="249" t="str">
        <f>CY208*Refining!$G$3+CZ208*Refining!$G$4+DA208*Refining!$G$5+DB208*Refining!$G$6+DC208*Refining!$G$7+DD208*Refining!$G$8+DE208*Refining!$G$9+DF208*Refining!$G$10+DG208*Refining!$G$11+DH208*Refining!$G$12</f>
        <v>32</v>
      </c>
      <c r="DX208" s="249" t="str">
        <f t="shared" si="17"/>
        <v>4,936</v>
      </c>
      <c r="DY208" s="250" t="str">
        <f t="shared" si="18"/>
        <v>0.0049</v>
      </c>
      <c r="DZ208" s="248" t="str">
        <f t="shared" si="19"/>
        <v>61</v>
      </c>
      <c r="EA208" s="251" t="str">
        <f t="shared" ref="EA208:EB208" si="841">DZ208/60</f>
        <v>1.0</v>
      </c>
      <c r="EB208" s="251" t="str">
        <f t="shared" si="841"/>
        <v>0.0</v>
      </c>
      <c r="EC208" s="543" t="str">
        <f t="shared" si="21"/>
        <v>0.00</v>
      </c>
      <c r="ED208" s="248" t="str">
        <f t="shared" si="22"/>
        <v>8,358</v>
      </c>
      <c r="EE208" s="251" t="str">
        <f t="shared" ref="EE208:EF208" si="842">ED208/1000</f>
        <v>8.4</v>
      </c>
      <c r="EF208" s="252" t="str">
        <f t="shared" si="842"/>
        <v>0.01</v>
      </c>
      <c r="EG208" s="544" t="str">
        <f t="shared" si="24"/>
        <v>0.0084</v>
      </c>
      <c r="EH208" s="225" t="s">
        <v>12</v>
      </c>
    </row>
    <row r="209" hidden="1">
      <c r="A209" s="33"/>
      <c r="B209" s="336" t="s">
        <v>1063</v>
      </c>
      <c r="C209" s="227" t="s">
        <v>886</v>
      </c>
      <c r="D209" s="227">
        <v>1.0</v>
      </c>
      <c r="E209" s="227">
        <v>1.0</v>
      </c>
      <c r="F209" s="227">
        <v>1.0</v>
      </c>
      <c r="G209" s="253" t="str">
        <f t="shared" si="5"/>
        <v>15.6</v>
      </c>
      <c r="H209" s="254">
        <v>7.0</v>
      </c>
      <c r="I209" s="254">
        <v>17.5</v>
      </c>
      <c r="J209" s="254" t="str">
        <f>H209/Main!$D$9</f>
        <v>7</v>
      </c>
      <c r="K209" s="254" t="str">
        <f>I209/Main!$D$10</f>
        <v>17.5</v>
      </c>
      <c r="L209" s="254" t="str">
        <f t="shared" si="6"/>
        <v>2.5</v>
      </c>
      <c r="M209" s="254">
        <v>1.0</v>
      </c>
      <c r="N209" s="255"/>
      <c r="O209" s="255"/>
      <c r="P209" s="255"/>
      <c r="Q209" s="256"/>
      <c r="R209" s="255"/>
      <c r="S209" s="257"/>
      <c r="T209" s="257"/>
      <c r="U209" s="255"/>
      <c r="V209" s="255"/>
      <c r="W209" s="350"/>
      <c r="X209" s="257"/>
      <c r="Y209" s="255"/>
      <c r="Z209" s="255"/>
      <c r="AA209" s="255"/>
      <c r="AB209" s="255"/>
      <c r="AC209" s="351" t="s">
        <v>12</v>
      </c>
      <c r="AD209" s="309">
        <v>16.0</v>
      </c>
      <c r="AE209" s="225">
        <v>0.0</v>
      </c>
      <c r="AF209" s="225">
        <v>0.0</v>
      </c>
      <c r="AG209" s="225">
        <v>0.0</v>
      </c>
      <c r="AH209" s="225">
        <v>0.0</v>
      </c>
      <c r="AI209" s="225">
        <v>0.0</v>
      </c>
      <c r="AJ209" s="225">
        <v>0.0</v>
      </c>
      <c r="AK209" s="225">
        <v>0.0</v>
      </c>
      <c r="AL209" s="225">
        <v>0.0</v>
      </c>
      <c r="AM209" s="225">
        <v>0.0</v>
      </c>
      <c r="AN209" s="225">
        <v>0.0</v>
      </c>
      <c r="AO209" s="225">
        <v>0.0</v>
      </c>
      <c r="AP209" s="225">
        <v>0.0</v>
      </c>
      <c r="AQ209" s="225">
        <v>0.0</v>
      </c>
      <c r="AR209" s="225">
        <v>0.0</v>
      </c>
      <c r="AS209" s="225">
        <v>0.0</v>
      </c>
      <c r="AT209" s="225">
        <v>0.0</v>
      </c>
      <c r="AU209" s="225">
        <v>0.0</v>
      </c>
      <c r="AV209" s="225">
        <v>0.0</v>
      </c>
      <c r="AW209" s="225">
        <v>0.0</v>
      </c>
      <c r="AX209" s="225">
        <v>0.0</v>
      </c>
      <c r="AY209" s="553" t="str">
        <f t="shared" ref="AY209:BS209" si="843">IF(AD209 = 0, "", AD209)</f>
        <v>16</v>
      </c>
      <c r="AZ209" s="227" t="str">
        <f t="shared" si="843"/>
        <v/>
      </c>
      <c r="BA209" s="227" t="str">
        <f t="shared" si="843"/>
        <v/>
      </c>
      <c r="BB209" s="227" t="str">
        <f t="shared" si="843"/>
        <v/>
      </c>
      <c r="BC209" s="227" t="str">
        <f t="shared" si="843"/>
        <v/>
      </c>
      <c r="BD209" s="227" t="str">
        <f t="shared" si="843"/>
        <v/>
      </c>
      <c r="BE209" s="227" t="str">
        <f t="shared" si="843"/>
        <v/>
      </c>
      <c r="BF209" s="227" t="str">
        <f t="shared" si="843"/>
        <v/>
      </c>
      <c r="BG209" s="227" t="str">
        <f t="shared" si="843"/>
        <v/>
      </c>
      <c r="BH209" s="227" t="str">
        <f t="shared" si="843"/>
        <v/>
      </c>
      <c r="BI209" s="227" t="str">
        <f t="shared" si="843"/>
        <v/>
      </c>
      <c r="BJ209" s="227" t="str">
        <f t="shared" si="843"/>
        <v/>
      </c>
      <c r="BK209" s="227" t="str">
        <f t="shared" si="843"/>
        <v/>
      </c>
      <c r="BL209" s="227" t="str">
        <f t="shared" si="843"/>
        <v/>
      </c>
      <c r="BM209" s="227" t="str">
        <f t="shared" si="843"/>
        <v/>
      </c>
      <c r="BN209" s="227" t="str">
        <f t="shared" si="843"/>
        <v/>
      </c>
      <c r="BO209" s="227" t="str">
        <f t="shared" si="843"/>
        <v/>
      </c>
      <c r="BP209" s="227" t="str">
        <f t="shared" si="843"/>
        <v/>
      </c>
      <c r="BQ209" s="227" t="str">
        <f t="shared" si="843"/>
        <v/>
      </c>
      <c r="BR209" s="227" t="str">
        <f t="shared" si="843"/>
        <v/>
      </c>
      <c r="BS209" s="238" t="str">
        <f t="shared" si="843"/>
        <v/>
      </c>
      <c r="BT209" s="239" t="str">
        <f>$AY209*Assembly!Y$4+$AZ209*Assembly!Y$5+$BA209*Assembly!Y$6+$BB209*Assembly!Y$7+$BC209*Assembly!Y$8+$BD209*Assembly!Y$9+$BE209*Assembly!Y$10+$BF209*Assembly!Y$11+$BG209*Assembly!Y$12+$BH209*Assembly!Y$13+$BI209*Assembly!Y$14+$BJ209*Assembly!Y$15+$BK209*Assembly!Y$16+$BL209*Assembly!Y$17+$BM209*Assembly!Y$18+$BN209*Assembly!Y$19+$BO209*Assembly!Y$20+$BP209*Assembly!Y$21+$BQ209*Assembly!Y$22+$BR209*Assembly!Y$23+$BS209*Assembly!Y$24</f>
        <v>320</v>
      </c>
      <c r="BU209" s="225" t="str">
        <f t="shared" si="8"/>
        <v>20</v>
      </c>
      <c r="BV209" s="225" t="str">
        <f>$AY209*Assembly!AC$4+$AZ209*Assembly!AC$5+$BA209*Assembly!AC$6+$BB209*Assembly!AC$7+$BC209*Assembly!AC$8+$BD209*Assembly!AC$9+$BE209*Assembly!AC$10+$BF209*Assembly!AC$11+$BG209*Assembly!AC$12+$BH209*Assembly!AC$13+$BI209*Assembly!AC$14+$BJ209*Assembly!AC$15+$BK209*Assembly!AC$16+$BL209*Assembly!AC$17+$BM209*Assembly!AC$18+$BN209*Assembly!AC$19+$BO209*Assembly!AC$20+$BP209*Assembly!AC$21+$BQ209*Assembly!AC$22+$BR209*Assembly!AC$23+$BS209*Assembly!AC$24</f>
        <v>1,600</v>
      </c>
      <c r="BW209" s="240" t="str">
        <f t="shared" si="9"/>
        <v>5.00</v>
      </c>
      <c r="BX209" s="241" t="str">
        <f t="shared" si="10"/>
        <v>102</v>
      </c>
      <c r="BY209" s="242" t="str">
        <f t="shared" si="11"/>
        <v>78.1</v>
      </c>
      <c r="BZ209" s="225"/>
      <c r="CA209" s="225" t="str">
        <f>$AY209*Assembly!X$4+$AZ209*Assembly!X$5+$BA209*Assembly!X$6+$BB209*Assembly!X$7+$BC209*Assembly!X$8+$BD209*Assembly!X$9+$BE209*Assembly!X$10+$BF209*Assembly!X$11+$BG209*Assembly!X$12+$BH209*Assembly!X$13+$BI209*Assembly!X$14+$BJ209*Assembly!X$15+$BK209*Assembly!X$16+$BL209*Assembly!X$17+$BM209*Assembly!X$18+$BN209*Assembly!X$19+$BO209*Assembly!X$20+$BP209*Assembly!X$21+$BQ209*Assembly!X$22+$BR209*Assembly!X$23+$BS209*Assembly!X$24</f>
        <v>16</v>
      </c>
      <c r="CB209" s="225" t="str">
        <f t="shared" si="12"/>
        <v>2,489</v>
      </c>
      <c r="CC209" s="223" t="str">
        <f t="shared" si="13"/>
        <v>0.0025</v>
      </c>
      <c r="CD209" s="243" t="str">
        <f>$AY209*Assembly!AB$4+$AZ209*Assembly!AB$5+$BA209*Assembly!AB$6+$BB209*Assembly!AB$7+$BC209*Assembly!AB$8+$BD209*Assembly!AB$9+$BE209*Assembly!AB$10+$BF209*Assembly!AB$11+$BG209*Assembly!AB$12+$BH209*Assembly!AB$13+$BI209*Assembly!AB$14+$BJ209*Assembly!AB$15+$BK209*Assembly!AB$16+$BL209*Assembly!AB$17+$BM209*Assembly!AB$18+$BN209*Assembly!AB$19+$BO209*Assembly!AB$20+$BP209*Assembly!AB$21+$BQ209*Assembly!AB$22+$BR209*Assembly!AB$23+$BS209*Assembly!AB$24</f>
        <v>48</v>
      </c>
      <c r="CE209" s="256" t="str">
        <f>$AY209*Assembly!M$4+$AZ209*Assembly!M$5+$BA209*Assembly!M$6+$BB209*Assembly!M$7+$BC209*Assembly!M$8+$BD209*Assembly!M$9+$BE209*Assembly!M$10+$BF209*Assembly!M$11+$BG209*Assembly!M$12+$BH209*Assembly!M$13+$BI209*Assembly!M$14+$BJ209*Assembly!M$15+$BK209*Assembly!M$16+$BL209*Assembly!M$17+$BM209*Assembly!M$18+$BN209*Assembly!M$19+$BO209*Assembly!M$20+$BP209*Assembly!M$21+$BQ209*Assembly!M$22+$BR209*Assembly!M$23+$BS209*Assembly!M$24</f>
        <v>336</v>
      </c>
      <c r="CF209" s="256" t="str">
        <f>$AY209*Assembly!N$4+$AZ209*Assembly!N$5+$BA209*Assembly!N$6+$BB209*Assembly!N$7+$BC209*Assembly!N$8+$BD209*Assembly!N$9+$BE209*Assembly!N$10+$BF209*Assembly!N$11+$BG209*Assembly!N$12+$BH209*Assembly!N$13+$BI209*Assembly!N$14+$BJ209*Assembly!N$15+$BK209*Assembly!N$16+$BL209*Assembly!N$17+$BM209*Assembly!N$18+$BN209*Assembly!N$19+$BO209*Assembly!N$20+$BP209*Assembly!N$21+$BQ209*Assembly!N$22+$BR209*Assembly!N$23+$BS209*Assembly!N$24</f>
        <v>0</v>
      </c>
      <c r="CG209" s="256" t="str">
        <f>$AY209*Assembly!O$4+$AZ209*Assembly!O$5+$BA209*Assembly!O$6+$BB209*Assembly!O$7+$BC209*Assembly!O$8+$BD209*Assembly!O$9+$BE209*Assembly!O$10+$BF209*Assembly!O$11+$BG209*Assembly!O$12+$BH209*Assembly!O$13+$BI209*Assembly!O$14+$BJ209*Assembly!O$15+$BK209*Assembly!O$16+$BL209*Assembly!O$17+$BM209*Assembly!O$18+$BN209*Assembly!O$19+$BO209*Assembly!O$20+$BP209*Assembly!O$21+$BQ209*Assembly!O$22+$BR209*Assembly!O$23+$BS209*Assembly!O$24</f>
        <v>0</v>
      </c>
      <c r="CH209" s="254" t="str">
        <f>$AY209*Assembly!P$4+$AZ209*Assembly!P$5+$BA209*Assembly!P$6+$BB209*Assembly!P$7+$BC209*Assembly!P$8+$BD209*Assembly!P$9+$BE209*Assembly!P$10+$BF209*Assembly!P$11+$BG209*Assembly!P$12+$BH209*Assembly!P$13+$BI209*Assembly!P$14+$BJ209*Assembly!P$15+$BK209*Assembly!P$16+$BL209*Assembly!P$17+$BM209*Assembly!P$18+$BN209*Assembly!P$19+$BO209*Assembly!P$20+$BP209*Assembly!P$21+$BQ209*Assembly!P$22+$BR209*Assembly!P$23+$BS209*Assembly!P$24</f>
        <v>0</v>
      </c>
      <c r="CI209" s="254" t="str">
        <f>$AY209*Assembly!Q$4+$AZ209*Assembly!Q$5+$BA209*Assembly!Q$6+$BB209*Assembly!Q$7+$BC209*Assembly!Q$8+$BD209*Assembly!Q$9+$BE209*Assembly!Q$10+$BF209*Assembly!Q$11+$BG209*Assembly!Q$12+$BH209*Assembly!Q$13+$BI209*Assembly!Q$14+$BJ209*Assembly!Q$15+$BK209*Assembly!Q$16+$BL209*Assembly!Q$17+$BM209*Assembly!Q$18+$BN209*Assembly!Q$19+$BO209*Assembly!Q$20+$BP209*Assembly!Q$21+$BQ209*Assembly!Q$22+$BR209*Assembly!Q$23+$BS209*Assembly!Q$24</f>
        <v>0</v>
      </c>
      <c r="CJ209" s="256" t="str">
        <f>$AY209*Assembly!R$4+$AZ209*Assembly!R$5+$BA209*Assembly!R$6+$BB209*Assembly!R$7+$BC209*Assembly!R$8+$BD209*Assembly!R$9+$BE209*Assembly!R$10+$BF209*Assembly!R$11+$BG209*Assembly!R$12+$BH209*Assembly!R$13+$BI209*Assembly!R$14+$BJ209*Assembly!R$15+$BK209*Assembly!R$16+$BL209*Assembly!R$17+$BM209*Assembly!R$18+$BN209*Assembly!R$19+$BO209*Assembly!R$20+$BP209*Assembly!R$21+$BQ209*Assembly!R$22+$BR209*Assembly!R$23+$BS209*Assembly!R$24</f>
        <v>0</v>
      </c>
      <c r="CK209" s="254" t="str">
        <f>$AY209*Assembly!S$4+$AZ209*Assembly!S$5+$BA209*Assembly!S$6+$BB209*Assembly!S$7+$BC209*Assembly!S$8+$BD209*Assembly!S$9+$BE209*Assembly!S$10+$BF209*Assembly!S$11+$BG209*Assembly!S$12+$BH209*Assembly!S$13+$BI209*Assembly!S$14+$BJ209*Assembly!S$15+$BK209*Assembly!S$16+$BL209*Assembly!S$17+$BM209*Assembly!S$18+$BN209*Assembly!S$19+$BO209*Assembly!S$20+$BP209*Assembly!S$21+$BQ209*Assembly!S$22+$BR209*Assembly!S$23+$BS209*Assembly!S$24</f>
        <v>0</v>
      </c>
      <c r="CL209" s="254" t="str">
        <f>$AY209*Assembly!T$4+$AZ209*Assembly!T$5+$BA209*Assembly!T$6+$BB209*Assembly!T$7+$BC209*Assembly!T$8+$BD209*Assembly!T$9+$BE209*Assembly!T$10+$BF209*Assembly!T$11+$BG209*Assembly!T$12+$BH209*Assembly!T$13+$BI209*Assembly!T$14+$BJ209*Assembly!T$15+$BK209*Assembly!T$16+$BL209*Assembly!T$17+$BM209*Assembly!T$18+$BN209*Assembly!T$19+$BO209*Assembly!T$20+$BP209*Assembly!T$21+$BQ209*Assembly!T$22+$BR209*Assembly!T$23+$BS209*Assembly!T$24</f>
        <v>0</v>
      </c>
      <c r="CM209" s="254" t="str">
        <f>$AY209*Assembly!U$4+$AZ209*Assembly!U$5+$BA209*Assembly!U$6+$BB209*Assembly!U$7+$BC209*Assembly!U$8+$BD209*Assembly!U$9+$BE209*Assembly!U$10+$BF209*Assembly!U$11+$BG209*Assembly!U$12+$BH209*Assembly!U$13+$BI209*Assembly!U$14+$BJ209*Assembly!U$15+$BK209*Assembly!U$16+$BL209*Assembly!U$17+$BM209*Assembly!U$18+$BN209*Assembly!U$19+$BO209*Assembly!U$20+$BP209*Assembly!U$21+$BQ209*Assembly!U$22+$BR209*Assembly!U$23+$BS209*Assembly!U$24</f>
        <v>0</v>
      </c>
      <c r="CN209" s="256" t="str">
        <f>$AY209*Assembly!V$4+$AZ209*Assembly!V$5+$BA209*Assembly!V$6+$BB209*Assembly!V$7+$BC209*Assembly!V$8+$BD209*Assembly!V$9+$BE209*Assembly!V$10+$BF209*Assembly!V$11+$BG209*Assembly!V$12+$BH209*Assembly!V$13+$BI209*Assembly!V$14+$BJ209*Assembly!V$15+$BK209*Assembly!V$16+$BL209*Assembly!V$17+$BM209*Assembly!V$18+$BN209*Assembly!V$19+$BO209*Assembly!V$20+$BP209*Assembly!V$21+$BQ209*Assembly!V$22+$BR209*Assembly!V$23+$BS209*Assembly!V$24</f>
        <v>0</v>
      </c>
      <c r="CO209" s="256" t="str">
        <f>CE209*Refining!$F$3</f>
        <v>600</v>
      </c>
      <c r="CP209" s="256" t="str">
        <f>CF209*Refining!$F$4</f>
        <v>0</v>
      </c>
      <c r="CQ209" s="256" t="str">
        <f>CG209*Refining!$F$5</f>
        <v>0</v>
      </c>
      <c r="CR209" s="256" t="str">
        <f>CH209*Refining!$F$6</f>
        <v>0</v>
      </c>
      <c r="CS209" s="256" t="str">
        <f>CI209*Refining!$F$7</f>
        <v>0</v>
      </c>
      <c r="CT209" s="256" t="str">
        <f>CJ209*Refining!$F$8</f>
        <v>0</v>
      </c>
      <c r="CU209" s="256" t="str">
        <f>CK209*Refining!$F$9</f>
        <v>0</v>
      </c>
      <c r="CV209" s="256" t="str">
        <f>CL209*Refining!$F$10</f>
        <v>0</v>
      </c>
      <c r="CW209" s="256" t="str">
        <f>CM209*Refining!$F$11</f>
        <v>0</v>
      </c>
      <c r="CX209" s="256" t="str">
        <f>CN209*Refining!$F$12</f>
        <v>0</v>
      </c>
      <c r="CY209" s="248" t="str">
        <f t="shared" ref="CY209:DR209" si="844">IF(CE209 = 0, "", CE209)</f>
        <v>336</v>
      </c>
      <c r="CZ209" s="245" t="str">
        <f t="shared" si="844"/>
        <v/>
      </c>
      <c r="DA209" s="245" t="str">
        <f t="shared" si="844"/>
        <v/>
      </c>
      <c r="DB209" s="245" t="str">
        <f t="shared" si="844"/>
        <v/>
      </c>
      <c r="DC209" s="245" t="str">
        <f t="shared" si="844"/>
        <v/>
      </c>
      <c r="DD209" s="245" t="str">
        <f t="shared" si="844"/>
        <v/>
      </c>
      <c r="DE209" s="245" t="str">
        <f t="shared" si="844"/>
        <v/>
      </c>
      <c r="DF209" s="245" t="str">
        <f t="shared" si="844"/>
        <v/>
      </c>
      <c r="DG209" s="245" t="str">
        <f t="shared" si="844"/>
        <v/>
      </c>
      <c r="DH209" s="246" t="str">
        <f t="shared" si="844"/>
        <v/>
      </c>
      <c r="DI209" s="248" t="str">
        <f t="shared" si="844"/>
        <v>600</v>
      </c>
      <c r="DJ209" s="245" t="str">
        <f t="shared" si="844"/>
        <v/>
      </c>
      <c r="DK209" s="245" t="str">
        <f t="shared" si="844"/>
        <v/>
      </c>
      <c r="DL209" s="245" t="str">
        <f t="shared" si="844"/>
        <v/>
      </c>
      <c r="DM209" s="245" t="str">
        <f t="shared" si="844"/>
        <v/>
      </c>
      <c r="DN209" s="245" t="str">
        <f t="shared" si="844"/>
        <v/>
      </c>
      <c r="DO209" s="245" t="str">
        <f t="shared" si="844"/>
        <v/>
      </c>
      <c r="DP209" s="245" t="str">
        <f t="shared" si="844"/>
        <v/>
      </c>
      <c r="DQ209" s="245" t="str">
        <f t="shared" si="844"/>
        <v/>
      </c>
      <c r="DR209" s="246" t="str">
        <f t="shared" si="844"/>
        <v/>
      </c>
      <c r="DS209" s="248" t="str">
        <f t="shared" si="15"/>
        <v>336</v>
      </c>
      <c r="DT209" s="249" t="str">
        <f t="shared" si="16"/>
        <v>600</v>
      </c>
      <c r="DU209" s="225" t="str">
        <f>CY209*'Ores &amp; Ingots'!$C$3+CZ209*'Ores &amp; Ingots'!$C$4+DA209*'Ores &amp; Ingots'!$C$5+DB209*'Ores &amp; Ingots'!$C$6+DC209*'Ores &amp; Ingots'!$C$7+DD209*'Ores &amp; Ingots'!$C$8+DE209*'Ores &amp; Ingots'!$C$9+DF209*'Ores &amp; Ingots'!$C$10+DG209*'Ores &amp; Ingots'!$C$11+DH209*'Ores &amp; Ingots'!$C$12</f>
        <v>43</v>
      </c>
      <c r="DV209" s="225" t="str">
        <f>DI209*'Ores &amp; Ingots'!$B$3+DJ209*'Ores &amp; Ingots'!$B$4+DK209*'Ores &amp; Ingots'!$B$5+DL209*'Ores &amp; Ingots'!$B$6+DM209*'Ores &amp; Ingots'!$B$7+DN209*'Ores &amp; Ingots'!$B$8+DO209*'Ores &amp; Ingots'!$B$9+DP209*'Ores &amp; Ingots'!$B$10+DQ209*'Ores &amp; Ingots'!$B$11+DR209*'Ores &amp; Ingots'!$B$12</f>
        <v>222</v>
      </c>
      <c r="DW209" s="249" t="str">
        <f>CY209*Refining!$G$3+CZ209*Refining!$G$4+DA209*Refining!$G$5+DB209*Refining!$G$6+DC209*Refining!$G$7+DD209*Refining!$G$8+DE209*Refining!$G$9+DF209*Refining!$G$10+DG209*Refining!$G$11+DH209*Refining!$G$12</f>
        <v>23</v>
      </c>
      <c r="DX209" s="249" t="str">
        <f t="shared" si="17"/>
        <v>3,590</v>
      </c>
      <c r="DY209" s="250" t="str">
        <f t="shared" si="18"/>
        <v>0.0036</v>
      </c>
      <c r="DZ209" s="248" t="str">
        <f t="shared" si="19"/>
        <v>46</v>
      </c>
      <c r="EA209" s="251" t="str">
        <f t="shared" ref="EA209:EB209" si="845">DZ209/60</f>
        <v>0.8</v>
      </c>
      <c r="EB209" s="251" t="str">
        <f t="shared" si="845"/>
        <v>0.0</v>
      </c>
      <c r="EC209" s="543" t="str">
        <f t="shared" si="21"/>
        <v>0.00</v>
      </c>
      <c r="ED209" s="248" t="str">
        <f t="shared" si="22"/>
        <v>6,079</v>
      </c>
      <c r="EE209" s="251" t="str">
        <f t="shared" ref="EE209:EF209" si="846">ED209/1000</f>
        <v>6.1</v>
      </c>
      <c r="EF209" s="252" t="str">
        <f t="shared" si="846"/>
        <v>0.01</v>
      </c>
      <c r="EG209" s="544" t="str">
        <f t="shared" si="24"/>
        <v>0.0061</v>
      </c>
      <c r="EH209" s="225" t="s">
        <v>12</v>
      </c>
    </row>
    <row r="210" hidden="1">
      <c r="A210" s="33"/>
      <c r="B210" s="336" t="s">
        <v>1064</v>
      </c>
      <c r="C210" s="227" t="s">
        <v>886</v>
      </c>
      <c r="D210" s="227">
        <v>1.0</v>
      </c>
      <c r="E210" s="227">
        <v>1.0</v>
      </c>
      <c r="F210" s="227">
        <v>1.0</v>
      </c>
      <c r="G210" s="228" t="str">
        <f t="shared" si="5"/>
        <v>15.6</v>
      </c>
      <c r="H210" s="229">
        <v>8.0</v>
      </c>
      <c r="I210" s="229">
        <v>20.0</v>
      </c>
      <c r="J210" s="229" t="str">
        <f>H210/Main!$D$9</f>
        <v>8</v>
      </c>
      <c r="K210" s="229" t="str">
        <f>I210/Main!$D$10</f>
        <v>20</v>
      </c>
      <c r="L210" s="229" t="str">
        <f t="shared" si="6"/>
        <v>2.5</v>
      </c>
      <c r="M210" s="229">
        <v>1.0</v>
      </c>
      <c r="N210" s="230"/>
      <c r="O210" s="230"/>
      <c r="P210" s="230"/>
      <c r="Q210" s="231"/>
      <c r="R210" s="230"/>
      <c r="S210" s="232"/>
      <c r="T210" s="232"/>
      <c r="U210" s="230"/>
      <c r="V210" s="230"/>
      <c r="W210" s="232"/>
      <c r="X210" s="232"/>
      <c r="Y210" s="230"/>
      <c r="Z210" s="230"/>
      <c r="AA210" s="230"/>
      <c r="AB210" s="230"/>
      <c r="AC210" s="334" t="s">
        <v>12</v>
      </c>
      <c r="AD210" s="309">
        <v>22.0</v>
      </c>
      <c r="AE210" s="225">
        <v>0.0</v>
      </c>
      <c r="AF210" s="225">
        <v>0.0</v>
      </c>
      <c r="AG210" s="225">
        <v>0.0</v>
      </c>
      <c r="AH210" s="225">
        <v>0.0</v>
      </c>
      <c r="AI210" s="225">
        <v>0.0</v>
      </c>
      <c r="AJ210" s="225">
        <v>0.0</v>
      </c>
      <c r="AK210" s="225">
        <v>0.0</v>
      </c>
      <c r="AL210" s="225">
        <v>0.0</v>
      </c>
      <c r="AM210" s="225">
        <v>0.0</v>
      </c>
      <c r="AN210" s="225">
        <v>0.0</v>
      </c>
      <c r="AO210" s="225">
        <v>0.0</v>
      </c>
      <c r="AP210" s="225">
        <v>0.0</v>
      </c>
      <c r="AQ210" s="225">
        <v>0.0</v>
      </c>
      <c r="AR210" s="225">
        <v>0.0</v>
      </c>
      <c r="AS210" s="225">
        <v>0.0</v>
      </c>
      <c r="AT210" s="225">
        <v>0.0</v>
      </c>
      <c r="AU210" s="225">
        <v>0.0</v>
      </c>
      <c r="AV210" s="225">
        <v>0.0</v>
      </c>
      <c r="AW210" s="225">
        <v>0.0</v>
      </c>
      <c r="AX210" s="225">
        <v>0.0</v>
      </c>
      <c r="AY210" s="553" t="str">
        <f t="shared" ref="AY210:BS210" si="847">IF(AD210 = 0, "", AD210)</f>
        <v>22</v>
      </c>
      <c r="AZ210" s="227" t="str">
        <f t="shared" si="847"/>
        <v/>
      </c>
      <c r="BA210" s="227" t="str">
        <f t="shared" si="847"/>
        <v/>
      </c>
      <c r="BB210" s="227" t="str">
        <f t="shared" si="847"/>
        <v/>
      </c>
      <c r="BC210" s="227" t="str">
        <f t="shared" si="847"/>
        <v/>
      </c>
      <c r="BD210" s="227" t="str">
        <f t="shared" si="847"/>
        <v/>
      </c>
      <c r="BE210" s="227" t="str">
        <f t="shared" si="847"/>
        <v/>
      </c>
      <c r="BF210" s="227" t="str">
        <f t="shared" si="847"/>
        <v/>
      </c>
      <c r="BG210" s="227" t="str">
        <f t="shared" si="847"/>
        <v/>
      </c>
      <c r="BH210" s="227" t="str">
        <f t="shared" si="847"/>
        <v/>
      </c>
      <c r="BI210" s="227" t="str">
        <f t="shared" si="847"/>
        <v/>
      </c>
      <c r="BJ210" s="227" t="str">
        <f t="shared" si="847"/>
        <v/>
      </c>
      <c r="BK210" s="227" t="str">
        <f t="shared" si="847"/>
        <v/>
      </c>
      <c r="BL210" s="227" t="str">
        <f t="shared" si="847"/>
        <v/>
      </c>
      <c r="BM210" s="227" t="str">
        <f t="shared" si="847"/>
        <v/>
      </c>
      <c r="BN210" s="227" t="str">
        <f t="shared" si="847"/>
        <v/>
      </c>
      <c r="BO210" s="227" t="str">
        <f t="shared" si="847"/>
        <v/>
      </c>
      <c r="BP210" s="227" t="str">
        <f t="shared" si="847"/>
        <v/>
      </c>
      <c r="BQ210" s="227" t="str">
        <f t="shared" si="847"/>
        <v/>
      </c>
      <c r="BR210" s="227" t="str">
        <f t="shared" si="847"/>
        <v/>
      </c>
      <c r="BS210" s="238" t="str">
        <f t="shared" si="847"/>
        <v/>
      </c>
      <c r="BT210" s="239" t="str">
        <f>$AY210*Assembly!Y$4+$AZ210*Assembly!Y$5+$BA210*Assembly!Y$6+$BB210*Assembly!Y$7+$BC210*Assembly!Y$8+$BD210*Assembly!Y$9+$BE210*Assembly!Y$10+$BF210*Assembly!Y$11+$BG210*Assembly!Y$12+$BH210*Assembly!Y$13+$BI210*Assembly!Y$14+$BJ210*Assembly!Y$15+$BK210*Assembly!Y$16+$BL210*Assembly!Y$17+$BM210*Assembly!Y$18+$BN210*Assembly!Y$19+$BO210*Assembly!Y$20+$BP210*Assembly!Y$21+$BQ210*Assembly!Y$22+$BR210*Assembly!Y$23+$BS210*Assembly!Y$24</f>
        <v>440</v>
      </c>
      <c r="BU210" s="225" t="str">
        <f t="shared" si="8"/>
        <v>28</v>
      </c>
      <c r="BV210" s="225" t="str">
        <f>$AY210*Assembly!AC$4+$AZ210*Assembly!AC$5+$BA210*Assembly!AC$6+$BB210*Assembly!AC$7+$BC210*Assembly!AC$8+$BD210*Assembly!AC$9+$BE210*Assembly!AC$10+$BF210*Assembly!AC$11+$BG210*Assembly!AC$12+$BH210*Assembly!AC$13+$BI210*Assembly!AC$14+$BJ210*Assembly!AC$15+$BK210*Assembly!AC$16+$BL210*Assembly!AC$17+$BM210*Assembly!AC$18+$BN210*Assembly!AC$19+$BO210*Assembly!AC$20+$BP210*Assembly!AC$21+$BQ210*Assembly!AC$22+$BR210*Assembly!AC$23+$BS210*Assembly!AC$24</f>
        <v>2,200</v>
      </c>
      <c r="BW210" s="240" t="str">
        <f t="shared" si="9"/>
        <v>5.00</v>
      </c>
      <c r="BX210" s="241" t="str">
        <f t="shared" si="10"/>
        <v>141</v>
      </c>
      <c r="BY210" s="242" t="str">
        <f t="shared" si="11"/>
        <v>78.1</v>
      </c>
      <c r="BZ210" s="225"/>
      <c r="CA210" s="225" t="str">
        <f>$AY210*Assembly!X$4+$AZ210*Assembly!X$5+$BA210*Assembly!X$6+$BB210*Assembly!X$7+$BC210*Assembly!X$8+$BD210*Assembly!X$9+$BE210*Assembly!X$10+$BF210*Assembly!X$11+$BG210*Assembly!X$12+$BH210*Assembly!X$13+$BI210*Assembly!X$14+$BJ210*Assembly!X$15+$BK210*Assembly!X$16+$BL210*Assembly!X$17+$BM210*Assembly!X$18+$BN210*Assembly!X$19+$BO210*Assembly!X$20+$BP210*Assembly!X$21+$BQ210*Assembly!X$22+$BR210*Assembly!X$23+$BS210*Assembly!X$24</f>
        <v>22</v>
      </c>
      <c r="CB210" s="225" t="str">
        <f t="shared" si="12"/>
        <v>3,422</v>
      </c>
      <c r="CC210" s="223" t="str">
        <f t="shared" si="13"/>
        <v>0.0034</v>
      </c>
      <c r="CD210" s="243" t="str">
        <f>$AY210*Assembly!AB$4+$AZ210*Assembly!AB$5+$BA210*Assembly!AB$6+$BB210*Assembly!AB$7+$BC210*Assembly!AB$8+$BD210*Assembly!AB$9+$BE210*Assembly!AB$10+$BF210*Assembly!AB$11+$BG210*Assembly!AB$12+$BH210*Assembly!AB$13+$BI210*Assembly!AB$14+$BJ210*Assembly!AB$15+$BK210*Assembly!AB$16+$BL210*Assembly!AB$17+$BM210*Assembly!AB$18+$BN210*Assembly!AB$19+$BO210*Assembly!AB$20+$BP210*Assembly!AB$21+$BQ210*Assembly!AB$22+$BR210*Assembly!AB$23+$BS210*Assembly!AB$24</f>
        <v>66</v>
      </c>
      <c r="CE210" s="231" t="str">
        <f>$AY210*Assembly!M$4+$AZ210*Assembly!M$5+$BA210*Assembly!M$6+$BB210*Assembly!M$7+$BC210*Assembly!M$8+$BD210*Assembly!M$9+$BE210*Assembly!M$10+$BF210*Assembly!M$11+$BG210*Assembly!M$12+$BH210*Assembly!M$13+$BI210*Assembly!M$14+$BJ210*Assembly!M$15+$BK210*Assembly!M$16+$BL210*Assembly!M$17+$BM210*Assembly!M$18+$BN210*Assembly!M$19+$BO210*Assembly!M$20+$BP210*Assembly!M$21+$BQ210*Assembly!M$22+$BR210*Assembly!M$23+$BS210*Assembly!M$24</f>
        <v>462</v>
      </c>
      <c r="CF210" s="231" t="str">
        <f>$AY210*Assembly!N$4+$AZ210*Assembly!N$5+$BA210*Assembly!N$6+$BB210*Assembly!N$7+$BC210*Assembly!N$8+$BD210*Assembly!N$9+$BE210*Assembly!N$10+$BF210*Assembly!N$11+$BG210*Assembly!N$12+$BH210*Assembly!N$13+$BI210*Assembly!N$14+$BJ210*Assembly!N$15+$BK210*Assembly!N$16+$BL210*Assembly!N$17+$BM210*Assembly!N$18+$BN210*Assembly!N$19+$BO210*Assembly!N$20+$BP210*Assembly!N$21+$BQ210*Assembly!N$22+$BR210*Assembly!N$23+$BS210*Assembly!N$24</f>
        <v>0</v>
      </c>
      <c r="CG210" s="231" t="str">
        <f>$AY210*Assembly!O$4+$AZ210*Assembly!O$5+$BA210*Assembly!O$6+$BB210*Assembly!O$7+$BC210*Assembly!O$8+$BD210*Assembly!O$9+$BE210*Assembly!O$10+$BF210*Assembly!O$11+$BG210*Assembly!O$12+$BH210*Assembly!O$13+$BI210*Assembly!O$14+$BJ210*Assembly!O$15+$BK210*Assembly!O$16+$BL210*Assembly!O$17+$BM210*Assembly!O$18+$BN210*Assembly!O$19+$BO210*Assembly!O$20+$BP210*Assembly!O$21+$BQ210*Assembly!O$22+$BR210*Assembly!O$23+$BS210*Assembly!O$24</f>
        <v>0</v>
      </c>
      <c r="CH210" s="229" t="str">
        <f>$AY210*Assembly!P$4+$AZ210*Assembly!P$5+$BA210*Assembly!P$6+$BB210*Assembly!P$7+$BC210*Assembly!P$8+$BD210*Assembly!P$9+$BE210*Assembly!P$10+$BF210*Assembly!P$11+$BG210*Assembly!P$12+$BH210*Assembly!P$13+$BI210*Assembly!P$14+$BJ210*Assembly!P$15+$BK210*Assembly!P$16+$BL210*Assembly!P$17+$BM210*Assembly!P$18+$BN210*Assembly!P$19+$BO210*Assembly!P$20+$BP210*Assembly!P$21+$BQ210*Assembly!P$22+$BR210*Assembly!P$23+$BS210*Assembly!P$24</f>
        <v>0</v>
      </c>
      <c r="CI210" s="229" t="str">
        <f>$AY210*Assembly!Q$4+$AZ210*Assembly!Q$5+$BA210*Assembly!Q$6+$BB210*Assembly!Q$7+$BC210*Assembly!Q$8+$BD210*Assembly!Q$9+$BE210*Assembly!Q$10+$BF210*Assembly!Q$11+$BG210*Assembly!Q$12+$BH210*Assembly!Q$13+$BI210*Assembly!Q$14+$BJ210*Assembly!Q$15+$BK210*Assembly!Q$16+$BL210*Assembly!Q$17+$BM210*Assembly!Q$18+$BN210*Assembly!Q$19+$BO210*Assembly!Q$20+$BP210*Assembly!Q$21+$BQ210*Assembly!Q$22+$BR210*Assembly!Q$23+$BS210*Assembly!Q$24</f>
        <v>0</v>
      </c>
      <c r="CJ210" s="231" t="str">
        <f>$AY210*Assembly!R$4+$AZ210*Assembly!R$5+$BA210*Assembly!R$6+$BB210*Assembly!R$7+$BC210*Assembly!R$8+$BD210*Assembly!R$9+$BE210*Assembly!R$10+$BF210*Assembly!R$11+$BG210*Assembly!R$12+$BH210*Assembly!R$13+$BI210*Assembly!R$14+$BJ210*Assembly!R$15+$BK210*Assembly!R$16+$BL210*Assembly!R$17+$BM210*Assembly!R$18+$BN210*Assembly!R$19+$BO210*Assembly!R$20+$BP210*Assembly!R$21+$BQ210*Assembly!R$22+$BR210*Assembly!R$23+$BS210*Assembly!R$24</f>
        <v>0</v>
      </c>
      <c r="CK210" s="229" t="str">
        <f>$AY210*Assembly!S$4+$AZ210*Assembly!S$5+$BA210*Assembly!S$6+$BB210*Assembly!S$7+$BC210*Assembly!S$8+$BD210*Assembly!S$9+$BE210*Assembly!S$10+$BF210*Assembly!S$11+$BG210*Assembly!S$12+$BH210*Assembly!S$13+$BI210*Assembly!S$14+$BJ210*Assembly!S$15+$BK210*Assembly!S$16+$BL210*Assembly!S$17+$BM210*Assembly!S$18+$BN210*Assembly!S$19+$BO210*Assembly!S$20+$BP210*Assembly!S$21+$BQ210*Assembly!S$22+$BR210*Assembly!S$23+$BS210*Assembly!S$24</f>
        <v>0</v>
      </c>
      <c r="CL210" s="229" t="str">
        <f>$AY210*Assembly!T$4+$AZ210*Assembly!T$5+$BA210*Assembly!T$6+$BB210*Assembly!T$7+$BC210*Assembly!T$8+$BD210*Assembly!T$9+$BE210*Assembly!T$10+$BF210*Assembly!T$11+$BG210*Assembly!T$12+$BH210*Assembly!T$13+$BI210*Assembly!T$14+$BJ210*Assembly!T$15+$BK210*Assembly!T$16+$BL210*Assembly!T$17+$BM210*Assembly!T$18+$BN210*Assembly!T$19+$BO210*Assembly!T$20+$BP210*Assembly!T$21+$BQ210*Assembly!T$22+$BR210*Assembly!T$23+$BS210*Assembly!T$24</f>
        <v>0</v>
      </c>
      <c r="CM210" s="229" t="str">
        <f>$AY210*Assembly!U$4+$AZ210*Assembly!U$5+$BA210*Assembly!U$6+$BB210*Assembly!U$7+$BC210*Assembly!U$8+$BD210*Assembly!U$9+$BE210*Assembly!U$10+$BF210*Assembly!U$11+$BG210*Assembly!U$12+$BH210*Assembly!U$13+$BI210*Assembly!U$14+$BJ210*Assembly!U$15+$BK210*Assembly!U$16+$BL210*Assembly!U$17+$BM210*Assembly!U$18+$BN210*Assembly!U$19+$BO210*Assembly!U$20+$BP210*Assembly!U$21+$BQ210*Assembly!U$22+$BR210*Assembly!U$23+$BS210*Assembly!U$24</f>
        <v>0</v>
      </c>
      <c r="CN210" s="231" t="str">
        <f>$AY210*Assembly!V$4+$AZ210*Assembly!V$5+$BA210*Assembly!V$6+$BB210*Assembly!V$7+$BC210*Assembly!V$8+$BD210*Assembly!V$9+$BE210*Assembly!V$10+$BF210*Assembly!V$11+$BG210*Assembly!V$12+$BH210*Assembly!V$13+$BI210*Assembly!V$14+$BJ210*Assembly!V$15+$BK210*Assembly!V$16+$BL210*Assembly!V$17+$BM210*Assembly!V$18+$BN210*Assembly!V$19+$BO210*Assembly!V$20+$BP210*Assembly!V$21+$BQ210*Assembly!V$22+$BR210*Assembly!V$23+$BS210*Assembly!V$24</f>
        <v>0</v>
      </c>
      <c r="CO210" s="231" t="str">
        <f>CE210*Refining!$F$3</f>
        <v>825</v>
      </c>
      <c r="CP210" s="231" t="str">
        <f>CF210*Refining!$F$4</f>
        <v>0</v>
      </c>
      <c r="CQ210" s="231" t="str">
        <f>CG210*Refining!$F$5</f>
        <v>0</v>
      </c>
      <c r="CR210" s="231" t="str">
        <f>CH210*Refining!$F$6</f>
        <v>0</v>
      </c>
      <c r="CS210" s="231" t="str">
        <f>CI210*Refining!$F$7</f>
        <v>0</v>
      </c>
      <c r="CT210" s="231" t="str">
        <f>CJ210*Refining!$F$8</f>
        <v>0</v>
      </c>
      <c r="CU210" s="231" t="str">
        <f>CK210*Refining!$F$9</f>
        <v>0</v>
      </c>
      <c r="CV210" s="231" t="str">
        <f>CL210*Refining!$F$10</f>
        <v>0</v>
      </c>
      <c r="CW210" s="231" t="str">
        <f>CM210*Refining!$F$11</f>
        <v>0</v>
      </c>
      <c r="CX210" s="231" t="str">
        <f>CN210*Refining!$F$12</f>
        <v>0</v>
      </c>
      <c r="CY210" s="248" t="str">
        <f t="shared" ref="CY210:DR210" si="848">IF(CE210 = 0, "", CE210)</f>
        <v>462</v>
      </c>
      <c r="CZ210" s="245" t="str">
        <f t="shared" si="848"/>
        <v/>
      </c>
      <c r="DA210" s="245" t="str">
        <f t="shared" si="848"/>
        <v/>
      </c>
      <c r="DB210" s="245" t="str">
        <f t="shared" si="848"/>
        <v/>
      </c>
      <c r="DC210" s="245" t="str">
        <f t="shared" si="848"/>
        <v/>
      </c>
      <c r="DD210" s="245" t="str">
        <f t="shared" si="848"/>
        <v/>
      </c>
      <c r="DE210" s="245" t="str">
        <f t="shared" si="848"/>
        <v/>
      </c>
      <c r="DF210" s="245" t="str">
        <f t="shared" si="848"/>
        <v/>
      </c>
      <c r="DG210" s="245" t="str">
        <f t="shared" si="848"/>
        <v/>
      </c>
      <c r="DH210" s="246" t="str">
        <f t="shared" si="848"/>
        <v/>
      </c>
      <c r="DI210" s="248" t="str">
        <f t="shared" si="848"/>
        <v>825</v>
      </c>
      <c r="DJ210" s="245" t="str">
        <f t="shared" si="848"/>
        <v/>
      </c>
      <c r="DK210" s="245" t="str">
        <f t="shared" si="848"/>
        <v/>
      </c>
      <c r="DL210" s="245" t="str">
        <f t="shared" si="848"/>
        <v/>
      </c>
      <c r="DM210" s="245" t="str">
        <f t="shared" si="848"/>
        <v/>
      </c>
      <c r="DN210" s="245" t="str">
        <f t="shared" si="848"/>
        <v/>
      </c>
      <c r="DO210" s="245" t="str">
        <f t="shared" si="848"/>
        <v/>
      </c>
      <c r="DP210" s="245" t="str">
        <f t="shared" si="848"/>
        <v/>
      </c>
      <c r="DQ210" s="245" t="str">
        <f t="shared" si="848"/>
        <v/>
      </c>
      <c r="DR210" s="246" t="str">
        <f t="shared" si="848"/>
        <v/>
      </c>
      <c r="DS210" s="248" t="str">
        <f t="shared" si="15"/>
        <v>462</v>
      </c>
      <c r="DT210" s="249" t="str">
        <f t="shared" si="16"/>
        <v>825</v>
      </c>
      <c r="DU210" s="225" t="str">
        <f>CY210*'Ores &amp; Ingots'!$C$3+CZ210*'Ores &amp; Ingots'!$C$4+DA210*'Ores &amp; Ingots'!$C$5+DB210*'Ores &amp; Ingots'!$C$6+DC210*'Ores &amp; Ingots'!$C$7+DD210*'Ores &amp; Ingots'!$C$8+DE210*'Ores &amp; Ingots'!$C$9+DF210*'Ores &amp; Ingots'!$C$10+DG210*'Ores &amp; Ingots'!$C$11+DH210*'Ores &amp; Ingots'!$C$12</f>
        <v>59</v>
      </c>
      <c r="DV210" s="225" t="str">
        <f>DI210*'Ores &amp; Ingots'!$B$3+DJ210*'Ores &amp; Ingots'!$B$4+DK210*'Ores &amp; Ingots'!$B$5+DL210*'Ores &amp; Ingots'!$B$6+DM210*'Ores &amp; Ingots'!$B$7+DN210*'Ores &amp; Ingots'!$B$8+DO210*'Ores &amp; Ingots'!$B$9+DP210*'Ores &amp; Ingots'!$B$10+DQ210*'Ores &amp; Ingots'!$B$11+DR210*'Ores &amp; Ingots'!$B$12</f>
        <v>305</v>
      </c>
      <c r="DW210" s="249" t="str">
        <f>CY210*Refining!$G$3+CZ210*Refining!$G$4+DA210*Refining!$G$5+DB210*Refining!$G$6+DC210*Refining!$G$7+DD210*Refining!$G$8+DE210*Refining!$G$9+DF210*Refining!$G$10+DG210*Refining!$G$11+DH210*Refining!$G$12</f>
        <v>32</v>
      </c>
      <c r="DX210" s="249" t="str">
        <f t="shared" si="17"/>
        <v>4,936</v>
      </c>
      <c r="DY210" s="250" t="str">
        <f t="shared" si="18"/>
        <v>0.0049</v>
      </c>
      <c r="DZ210" s="248" t="str">
        <f t="shared" si="19"/>
        <v>62</v>
      </c>
      <c r="EA210" s="251" t="str">
        <f t="shared" ref="EA210:EB210" si="849">DZ210/60</f>
        <v>1.0</v>
      </c>
      <c r="EB210" s="251" t="str">
        <f t="shared" si="849"/>
        <v>0.0</v>
      </c>
      <c r="EC210" s="543" t="str">
        <f t="shared" si="21"/>
        <v>0.00</v>
      </c>
      <c r="ED210" s="248" t="str">
        <f t="shared" si="22"/>
        <v>8,358</v>
      </c>
      <c r="EE210" s="251" t="str">
        <f t="shared" ref="EE210:EF210" si="850">ED210/1000</f>
        <v>8.4</v>
      </c>
      <c r="EF210" s="252" t="str">
        <f t="shared" si="850"/>
        <v>0.01</v>
      </c>
      <c r="EG210" s="544" t="str">
        <f t="shared" si="24"/>
        <v>0.0084</v>
      </c>
      <c r="EH210" s="225" t="s">
        <v>12</v>
      </c>
    </row>
    <row r="211" hidden="1">
      <c r="A211" s="42"/>
      <c r="B211" s="261" t="s">
        <v>1065</v>
      </c>
      <c r="C211" s="262" t="s">
        <v>886</v>
      </c>
      <c r="D211" s="262">
        <v>1.0</v>
      </c>
      <c r="E211" s="262">
        <v>1.0</v>
      </c>
      <c r="F211" s="262">
        <v>1.0</v>
      </c>
      <c r="G211" s="315" t="str">
        <f t="shared" si="5"/>
        <v>15.6</v>
      </c>
      <c r="H211" s="316">
        <v>8.0</v>
      </c>
      <c r="I211" s="316">
        <v>20.0</v>
      </c>
      <c r="J211" s="316" t="str">
        <f>H211/Main!$D$9</f>
        <v>8</v>
      </c>
      <c r="K211" s="316" t="str">
        <f>I211/Main!$D$10</f>
        <v>20</v>
      </c>
      <c r="L211" s="316" t="str">
        <f t="shared" si="6"/>
        <v>2.5</v>
      </c>
      <c r="M211" s="316">
        <v>1.0</v>
      </c>
      <c r="N211" s="317"/>
      <c r="O211" s="317"/>
      <c r="P211" s="317"/>
      <c r="Q211" s="318"/>
      <c r="R211" s="317"/>
      <c r="S211" s="319"/>
      <c r="T211" s="319"/>
      <c r="U211" s="317"/>
      <c r="V211" s="317"/>
      <c r="W211" s="356"/>
      <c r="X211" s="319"/>
      <c r="Y211" s="317"/>
      <c r="Z211" s="317"/>
      <c r="AA211" s="317"/>
      <c r="AB211" s="317"/>
      <c r="AC211" s="357" t="s">
        <v>12</v>
      </c>
      <c r="AD211" s="321">
        <v>16.0</v>
      </c>
      <c r="AE211" s="275">
        <v>0.0</v>
      </c>
      <c r="AF211" s="275">
        <v>0.0</v>
      </c>
      <c r="AG211" s="275">
        <v>0.0</v>
      </c>
      <c r="AH211" s="275">
        <v>0.0</v>
      </c>
      <c r="AI211" s="275">
        <v>0.0</v>
      </c>
      <c r="AJ211" s="275">
        <v>0.0</v>
      </c>
      <c r="AK211" s="275">
        <v>0.0</v>
      </c>
      <c r="AL211" s="275">
        <v>0.0</v>
      </c>
      <c r="AM211" s="275">
        <v>0.0</v>
      </c>
      <c r="AN211" s="275">
        <v>0.0</v>
      </c>
      <c r="AO211" s="275">
        <v>0.0</v>
      </c>
      <c r="AP211" s="275">
        <v>0.0</v>
      </c>
      <c r="AQ211" s="275">
        <v>0.0</v>
      </c>
      <c r="AR211" s="275">
        <v>0.0</v>
      </c>
      <c r="AS211" s="275">
        <v>0.0</v>
      </c>
      <c r="AT211" s="275">
        <v>0.0</v>
      </c>
      <c r="AU211" s="275">
        <v>0.0</v>
      </c>
      <c r="AV211" s="275">
        <v>0.0</v>
      </c>
      <c r="AW211" s="275">
        <v>0.0</v>
      </c>
      <c r="AX211" s="275">
        <v>0.0</v>
      </c>
      <c r="AY211" s="554" t="str">
        <f t="shared" ref="AY211:BS211" si="851">IF(AD211 = 0, "", AD211)</f>
        <v>16</v>
      </c>
      <c r="AZ211" s="262" t="str">
        <f t="shared" si="851"/>
        <v/>
      </c>
      <c r="BA211" s="262" t="str">
        <f t="shared" si="851"/>
        <v/>
      </c>
      <c r="BB211" s="262" t="str">
        <f t="shared" si="851"/>
        <v/>
      </c>
      <c r="BC211" s="262" t="str">
        <f t="shared" si="851"/>
        <v/>
      </c>
      <c r="BD211" s="262" t="str">
        <f t="shared" si="851"/>
        <v/>
      </c>
      <c r="BE211" s="262" t="str">
        <f t="shared" si="851"/>
        <v/>
      </c>
      <c r="BF211" s="262" t="str">
        <f t="shared" si="851"/>
        <v/>
      </c>
      <c r="BG211" s="262" t="str">
        <f t="shared" si="851"/>
        <v/>
      </c>
      <c r="BH211" s="262" t="str">
        <f t="shared" si="851"/>
        <v/>
      </c>
      <c r="BI211" s="262" t="str">
        <f t="shared" si="851"/>
        <v/>
      </c>
      <c r="BJ211" s="262" t="str">
        <f t="shared" si="851"/>
        <v/>
      </c>
      <c r="BK211" s="262" t="str">
        <f t="shared" si="851"/>
        <v/>
      </c>
      <c r="BL211" s="262" t="str">
        <f t="shared" si="851"/>
        <v/>
      </c>
      <c r="BM211" s="262" t="str">
        <f t="shared" si="851"/>
        <v/>
      </c>
      <c r="BN211" s="262" t="str">
        <f t="shared" si="851"/>
        <v/>
      </c>
      <c r="BO211" s="262" t="str">
        <f t="shared" si="851"/>
        <v/>
      </c>
      <c r="BP211" s="262" t="str">
        <f t="shared" si="851"/>
        <v/>
      </c>
      <c r="BQ211" s="262" t="str">
        <f t="shared" si="851"/>
        <v/>
      </c>
      <c r="BR211" s="262" t="str">
        <f t="shared" si="851"/>
        <v/>
      </c>
      <c r="BS211" s="273" t="str">
        <f t="shared" si="851"/>
        <v/>
      </c>
      <c r="BT211" s="274" t="str">
        <f>$AY211*Assembly!Y$4+$AZ211*Assembly!Y$5+$BA211*Assembly!Y$6+$BB211*Assembly!Y$7+$BC211*Assembly!Y$8+$BD211*Assembly!Y$9+$BE211*Assembly!Y$10+$BF211*Assembly!Y$11+$BG211*Assembly!Y$12+$BH211*Assembly!Y$13+$BI211*Assembly!Y$14+$BJ211*Assembly!Y$15+$BK211*Assembly!Y$16+$BL211*Assembly!Y$17+$BM211*Assembly!Y$18+$BN211*Assembly!Y$19+$BO211*Assembly!Y$20+$BP211*Assembly!Y$21+$BQ211*Assembly!Y$22+$BR211*Assembly!Y$23+$BS211*Assembly!Y$24</f>
        <v>320</v>
      </c>
      <c r="BU211" s="275" t="str">
        <f t="shared" si="8"/>
        <v>20</v>
      </c>
      <c r="BV211" s="275" t="str">
        <f>$AY211*Assembly!AC$4+$AZ211*Assembly!AC$5+$BA211*Assembly!AC$6+$BB211*Assembly!AC$7+$BC211*Assembly!AC$8+$BD211*Assembly!AC$9+$BE211*Assembly!AC$10+$BF211*Assembly!AC$11+$BG211*Assembly!AC$12+$BH211*Assembly!AC$13+$BI211*Assembly!AC$14+$BJ211*Assembly!AC$15+$BK211*Assembly!AC$16+$BL211*Assembly!AC$17+$BM211*Assembly!AC$18+$BN211*Assembly!AC$19+$BO211*Assembly!AC$20+$BP211*Assembly!AC$21+$BQ211*Assembly!AC$22+$BR211*Assembly!AC$23+$BS211*Assembly!AC$24</f>
        <v>1,600</v>
      </c>
      <c r="BW211" s="276" t="str">
        <f t="shared" si="9"/>
        <v>5.00</v>
      </c>
      <c r="BX211" s="277" t="str">
        <f t="shared" si="10"/>
        <v>102</v>
      </c>
      <c r="BY211" s="278" t="str">
        <f t="shared" si="11"/>
        <v>78.1</v>
      </c>
      <c r="BZ211" s="275"/>
      <c r="CA211" s="275" t="str">
        <f>$AY211*Assembly!X$4+$AZ211*Assembly!X$5+$BA211*Assembly!X$6+$BB211*Assembly!X$7+$BC211*Assembly!X$8+$BD211*Assembly!X$9+$BE211*Assembly!X$10+$BF211*Assembly!X$11+$BG211*Assembly!X$12+$BH211*Assembly!X$13+$BI211*Assembly!X$14+$BJ211*Assembly!X$15+$BK211*Assembly!X$16+$BL211*Assembly!X$17+$BM211*Assembly!X$18+$BN211*Assembly!X$19+$BO211*Assembly!X$20+$BP211*Assembly!X$21+$BQ211*Assembly!X$22+$BR211*Assembly!X$23+$BS211*Assembly!X$24</f>
        <v>16</v>
      </c>
      <c r="CB211" s="275" t="str">
        <f t="shared" si="12"/>
        <v>2,489</v>
      </c>
      <c r="CC211" s="279" t="str">
        <f t="shared" si="13"/>
        <v>0.0025</v>
      </c>
      <c r="CD211" s="280" t="str">
        <f>$AY211*Assembly!AB$4+$AZ211*Assembly!AB$5+$BA211*Assembly!AB$6+$BB211*Assembly!AB$7+$BC211*Assembly!AB$8+$BD211*Assembly!AB$9+$BE211*Assembly!AB$10+$BF211*Assembly!AB$11+$BG211*Assembly!AB$12+$BH211*Assembly!AB$13+$BI211*Assembly!AB$14+$BJ211*Assembly!AB$15+$BK211*Assembly!AB$16+$BL211*Assembly!AB$17+$BM211*Assembly!AB$18+$BN211*Assembly!AB$19+$BO211*Assembly!AB$20+$BP211*Assembly!AB$21+$BQ211*Assembly!AB$22+$BR211*Assembly!AB$23+$BS211*Assembly!AB$24</f>
        <v>48</v>
      </c>
      <c r="CE211" s="318" t="str">
        <f>$AY211*Assembly!M$4+$AZ211*Assembly!M$5+$BA211*Assembly!M$6+$BB211*Assembly!M$7+$BC211*Assembly!M$8+$BD211*Assembly!M$9+$BE211*Assembly!M$10+$BF211*Assembly!M$11+$BG211*Assembly!M$12+$BH211*Assembly!M$13+$BI211*Assembly!M$14+$BJ211*Assembly!M$15+$BK211*Assembly!M$16+$BL211*Assembly!M$17+$BM211*Assembly!M$18+$BN211*Assembly!M$19+$BO211*Assembly!M$20+$BP211*Assembly!M$21+$BQ211*Assembly!M$22+$BR211*Assembly!M$23+$BS211*Assembly!M$24</f>
        <v>336</v>
      </c>
      <c r="CF211" s="318" t="str">
        <f>$AY211*Assembly!N$4+$AZ211*Assembly!N$5+$BA211*Assembly!N$6+$BB211*Assembly!N$7+$BC211*Assembly!N$8+$BD211*Assembly!N$9+$BE211*Assembly!N$10+$BF211*Assembly!N$11+$BG211*Assembly!N$12+$BH211*Assembly!N$13+$BI211*Assembly!N$14+$BJ211*Assembly!N$15+$BK211*Assembly!N$16+$BL211*Assembly!N$17+$BM211*Assembly!N$18+$BN211*Assembly!N$19+$BO211*Assembly!N$20+$BP211*Assembly!N$21+$BQ211*Assembly!N$22+$BR211*Assembly!N$23+$BS211*Assembly!N$24</f>
        <v>0</v>
      </c>
      <c r="CG211" s="318" t="str">
        <f>$AY211*Assembly!O$4+$AZ211*Assembly!O$5+$BA211*Assembly!O$6+$BB211*Assembly!O$7+$BC211*Assembly!O$8+$BD211*Assembly!O$9+$BE211*Assembly!O$10+$BF211*Assembly!O$11+$BG211*Assembly!O$12+$BH211*Assembly!O$13+$BI211*Assembly!O$14+$BJ211*Assembly!O$15+$BK211*Assembly!O$16+$BL211*Assembly!O$17+$BM211*Assembly!O$18+$BN211*Assembly!O$19+$BO211*Assembly!O$20+$BP211*Assembly!O$21+$BQ211*Assembly!O$22+$BR211*Assembly!O$23+$BS211*Assembly!O$24</f>
        <v>0</v>
      </c>
      <c r="CH211" s="316" t="str">
        <f>$AY211*Assembly!P$4+$AZ211*Assembly!P$5+$BA211*Assembly!P$6+$BB211*Assembly!P$7+$BC211*Assembly!P$8+$BD211*Assembly!P$9+$BE211*Assembly!P$10+$BF211*Assembly!P$11+$BG211*Assembly!P$12+$BH211*Assembly!P$13+$BI211*Assembly!P$14+$BJ211*Assembly!P$15+$BK211*Assembly!P$16+$BL211*Assembly!P$17+$BM211*Assembly!P$18+$BN211*Assembly!P$19+$BO211*Assembly!P$20+$BP211*Assembly!P$21+$BQ211*Assembly!P$22+$BR211*Assembly!P$23+$BS211*Assembly!P$24</f>
        <v>0</v>
      </c>
      <c r="CI211" s="316" t="str">
        <f>$AY211*Assembly!Q$4+$AZ211*Assembly!Q$5+$BA211*Assembly!Q$6+$BB211*Assembly!Q$7+$BC211*Assembly!Q$8+$BD211*Assembly!Q$9+$BE211*Assembly!Q$10+$BF211*Assembly!Q$11+$BG211*Assembly!Q$12+$BH211*Assembly!Q$13+$BI211*Assembly!Q$14+$BJ211*Assembly!Q$15+$BK211*Assembly!Q$16+$BL211*Assembly!Q$17+$BM211*Assembly!Q$18+$BN211*Assembly!Q$19+$BO211*Assembly!Q$20+$BP211*Assembly!Q$21+$BQ211*Assembly!Q$22+$BR211*Assembly!Q$23+$BS211*Assembly!Q$24</f>
        <v>0</v>
      </c>
      <c r="CJ211" s="318" t="str">
        <f>$AY211*Assembly!R$4+$AZ211*Assembly!R$5+$BA211*Assembly!R$6+$BB211*Assembly!R$7+$BC211*Assembly!R$8+$BD211*Assembly!R$9+$BE211*Assembly!R$10+$BF211*Assembly!R$11+$BG211*Assembly!R$12+$BH211*Assembly!R$13+$BI211*Assembly!R$14+$BJ211*Assembly!R$15+$BK211*Assembly!R$16+$BL211*Assembly!R$17+$BM211*Assembly!R$18+$BN211*Assembly!R$19+$BO211*Assembly!R$20+$BP211*Assembly!R$21+$BQ211*Assembly!R$22+$BR211*Assembly!R$23+$BS211*Assembly!R$24</f>
        <v>0</v>
      </c>
      <c r="CK211" s="316" t="str">
        <f>$AY211*Assembly!S$4+$AZ211*Assembly!S$5+$BA211*Assembly!S$6+$BB211*Assembly!S$7+$BC211*Assembly!S$8+$BD211*Assembly!S$9+$BE211*Assembly!S$10+$BF211*Assembly!S$11+$BG211*Assembly!S$12+$BH211*Assembly!S$13+$BI211*Assembly!S$14+$BJ211*Assembly!S$15+$BK211*Assembly!S$16+$BL211*Assembly!S$17+$BM211*Assembly!S$18+$BN211*Assembly!S$19+$BO211*Assembly!S$20+$BP211*Assembly!S$21+$BQ211*Assembly!S$22+$BR211*Assembly!S$23+$BS211*Assembly!S$24</f>
        <v>0</v>
      </c>
      <c r="CL211" s="316" t="str">
        <f>$AY211*Assembly!T$4+$AZ211*Assembly!T$5+$BA211*Assembly!T$6+$BB211*Assembly!T$7+$BC211*Assembly!T$8+$BD211*Assembly!T$9+$BE211*Assembly!T$10+$BF211*Assembly!T$11+$BG211*Assembly!T$12+$BH211*Assembly!T$13+$BI211*Assembly!T$14+$BJ211*Assembly!T$15+$BK211*Assembly!T$16+$BL211*Assembly!T$17+$BM211*Assembly!T$18+$BN211*Assembly!T$19+$BO211*Assembly!T$20+$BP211*Assembly!T$21+$BQ211*Assembly!T$22+$BR211*Assembly!T$23+$BS211*Assembly!T$24</f>
        <v>0</v>
      </c>
      <c r="CM211" s="316" t="str">
        <f>$AY211*Assembly!U$4+$AZ211*Assembly!U$5+$BA211*Assembly!U$6+$BB211*Assembly!U$7+$BC211*Assembly!U$8+$BD211*Assembly!U$9+$BE211*Assembly!U$10+$BF211*Assembly!U$11+$BG211*Assembly!U$12+$BH211*Assembly!U$13+$BI211*Assembly!U$14+$BJ211*Assembly!U$15+$BK211*Assembly!U$16+$BL211*Assembly!U$17+$BM211*Assembly!U$18+$BN211*Assembly!U$19+$BO211*Assembly!U$20+$BP211*Assembly!U$21+$BQ211*Assembly!U$22+$BR211*Assembly!U$23+$BS211*Assembly!U$24</f>
        <v>0</v>
      </c>
      <c r="CN211" s="318" t="str">
        <f>$AY211*Assembly!V$4+$AZ211*Assembly!V$5+$BA211*Assembly!V$6+$BB211*Assembly!V$7+$BC211*Assembly!V$8+$BD211*Assembly!V$9+$BE211*Assembly!V$10+$BF211*Assembly!V$11+$BG211*Assembly!V$12+$BH211*Assembly!V$13+$BI211*Assembly!V$14+$BJ211*Assembly!V$15+$BK211*Assembly!V$16+$BL211*Assembly!V$17+$BM211*Assembly!V$18+$BN211*Assembly!V$19+$BO211*Assembly!V$20+$BP211*Assembly!V$21+$BQ211*Assembly!V$22+$BR211*Assembly!V$23+$BS211*Assembly!V$24</f>
        <v>0</v>
      </c>
      <c r="CO211" s="318" t="str">
        <f>CE211*Refining!$F$3</f>
        <v>600</v>
      </c>
      <c r="CP211" s="318" t="str">
        <f>CF211*Refining!$F$4</f>
        <v>0</v>
      </c>
      <c r="CQ211" s="318" t="str">
        <f>CG211*Refining!$F$5</f>
        <v>0</v>
      </c>
      <c r="CR211" s="318" t="str">
        <f>CH211*Refining!$F$6</f>
        <v>0</v>
      </c>
      <c r="CS211" s="318" t="str">
        <f>CI211*Refining!$F$7</f>
        <v>0</v>
      </c>
      <c r="CT211" s="318" t="str">
        <f>CJ211*Refining!$F$8</f>
        <v>0</v>
      </c>
      <c r="CU211" s="318" t="str">
        <f>CK211*Refining!$F$9</f>
        <v>0</v>
      </c>
      <c r="CV211" s="318" t="str">
        <f>CL211*Refining!$F$10</f>
        <v>0</v>
      </c>
      <c r="CW211" s="318" t="str">
        <f>CM211*Refining!$F$11</f>
        <v>0</v>
      </c>
      <c r="CX211" s="318" t="str">
        <f>CN211*Refining!$F$12</f>
        <v>0</v>
      </c>
      <c r="CY211" s="285" t="str">
        <f t="shared" ref="CY211:DR211" si="852">IF(CE211 = 0, "", CE211)</f>
        <v>336</v>
      </c>
      <c r="CZ211" s="282" t="str">
        <f t="shared" si="852"/>
        <v/>
      </c>
      <c r="DA211" s="282" t="str">
        <f t="shared" si="852"/>
        <v/>
      </c>
      <c r="DB211" s="282" t="str">
        <f t="shared" si="852"/>
        <v/>
      </c>
      <c r="DC211" s="282" t="str">
        <f t="shared" si="852"/>
        <v/>
      </c>
      <c r="DD211" s="282" t="str">
        <f t="shared" si="852"/>
        <v/>
      </c>
      <c r="DE211" s="282" t="str">
        <f t="shared" si="852"/>
        <v/>
      </c>
      <c r="DF211" s="282" t="str">
        <f t="shared" si="852"/>
        <v/>
      </c>
      <c r="DG211" s="282" t="str">
        <f t="shared" si="852"/>
        <v/>
      </c>
      <c r="DH211" s="283" t="str">
        <f t="shared" si="852"/>
        <v/>
      </c>
      <c r="DI211" s="285" t="str">
        <f t="shared" si="852"/>
        <v>600</v>
      </c>
      <c r="DJ211" s="282" t="str">
        <f t="shared" si="852"/>
        <v/>
      </c>
      <c r="DK211" s="282" t="str">
        <f t="shared" si="852"/>
        <v/>
      </c>
      <c r="DL211" s="282" t="str">
        <f t="shared" si="852"/>
        <v/>
      </c>
      <c r="DM211" s="282" t="str">
        <f t="shared" si="852"/>
        <v/>
      </c>
      <c r="DN211" s="282" t="str">
        <f t="shared" si="852"/>
        <v/>
      </c>
      <c r="DO211" s="282" t="str">
        <f t="shared" si="852"/>
        <v/>
      </c>
      <c r="DP211" s="282" t="str">
        <f t="shared" si="852"/>
        <v/>
      </c>
      <c r="DQ211" s="282" t="str">
        <f t="shared" si="852"/>
        <v/>
      </c>
      <c r="DR211" s="283" t="str">
        <f t="shared" si="852"/>
        <v/>
      </c>
      <c r="DS211" s="285" t="str">
        <f t="shared" si="15"/>
        <v>336</v>
      </c>
      <c r="DT211" s="286" t="str">
        <f t="shared" si="16"/>
        <v>600</v>
      </c>
      <c r="DU211" s="275" t="str">
        <f>CY211*'Ores &amp; Ingots'!$C$3+CZ211*'Ores &amp; Ingots'!$C$4+DA211*'Ores &amp; Ingots'!$C$5+DB211*'Ores &amp; Ingots'!$C$6+DC211*'Ores &amp; Ingots'!$C$7+DD211*'Ores &amp; Ingots'!$C$8+DE211*'Ores &amp; Ingots'!$C$9+DF211*'Ores &amp; Ingots'!$C$10+DG211*'Ores &amp; Ingots'!$C$11+DH211*'Ores &amp; Ingots'!$C$12</f>
        <v>43</v>
      </c>
      <c r="DV211" s="275" t="str">
        <f>DI211*'Ores &amp; Ingots'!$B$3+DJ211*'Ores &amp; Ingots'!$B$4+DK211*'Ores &amp; Ingots'!$B$5+DL211*'Ores &amp; Ingots'!$B$6+DM211*'Ores &amp; Ingots'!$B$7+DN211*'Ores &amp; Ingots'!$B$8+DO211*'Ores &amp; Ingots'!$B$9+DP211*'Ores &amp; Ingots'!$B$10+DQ211*'Ores &amp; Ingots'!$B$11+DR211*'Ores &amp; Ingots'!$B$12</f>
        <v>222</v>
      </c>
      <c r="DW211" s="286" t="str">
        <f>CY211*Refining!$G$3+CZ211*Refining!$G$4+DA211*Refining!$G$5+DB211*Refining!$G$6+DC211*Refining!$G$7+DD211*Refining!$G$8+DE211*Refining!$G$9+DF211*Refining!$G$10+DG211*Refining!$G$11+DH211*Refining!$G$12</f>
        <v>23</v>
      </c>
      <c r="DX211" s="286" t="str">
        <f t="shared" si="17"/>
        <v>3,590</v>
      </c>
      <c r="DY211" s="287" t="str">
        <f t="shared" si="18"/>
        <v>0.0036</v>
      </c>
      <c r="DZ211" s="285" t="str">
        <f t="shared" si="19"/>
        <v>47</v>
      </c>
      <c r="EA211" s="288" t="str">
        <f t="shared" ref="EA211:EB211" si="853">DZ211/60</f>
        <v>0.8</v>
      </c>
      <c r="EB211" s="288" t="str">
        <f t="shared" si="853"/>
        <v>0.0</v>
      </c>
      <c r="EC211" s="545" t="str">
        <f t="shared" si="21"/>
        <v>0.00</v>
      </c>
      <c r="ED211" s="285" t="str">
        <f t="shared" si="22"/>
        <v>6,079</v>
      </c>
      <c r="EE211" s="288" t="str">
        <f t="shared" ref="EE211:EF211" si="854">ED211/1000</f>
        <v>6.1</v>
      </c>
      <c r="EF211" s="289" t="str">
        <f t="shared" si="854"/>
        <v>0.01</v>
      </c>
      <c r="EG211" s="546" t="str">
        <f t="shared" si="24"/>
        <v>0.0061</v>
      </c>
      <c r="EH211" s="225" t="s">
        <v>12</v>
      </c>
    </row>
    <row r="212" hidden="1">
      <c r="A212" s="343" t="s">
        <v>1066</v>
      </c>
      <c r="B212" s="192" t="s">
        <v>1067</v>
      </c>
      <c r="C212" s="193" t="s">
        <v>886</v>
      </c>
      <c r="D212" s="193">
        <v>1.0</v>
      </c>
      <c r="E212" s="193">
        <v>1.0</v>
      </c>
      <c r="F212" s="193">
        <v>1.0</v>
      </c>
      <c r="G212" s="324" t="str">
        <f t="shared" si="5"/>
        <v>15.6</v>
      </c>
      <c r="H212" s="325">
        <v>24.0</v>
      </c>
      <c r="I212" s="325">
        <v>72.0</v>
      </c>
      <c r="J212" s="325" t="str">
        <f>H212/Main!$D$9</f>
        <v>24</v>
      </c>
      <c r="K212" s="325" t="str">
        <f>I212/Main!$D$10</f>
        <v>72</v>
      </c>
      <c r="L212" s="325" t="str">
        <f t="shared" si="6"/>
        <v>3</v>
      </c>
      <c r="M212" s="325">
        <v>0.4</v>
      </c>
      <c r="N212" s="327"/>
      <c r="O212" s="327"/>
      <c r="P212" s="327"/>
      <c r="Q212" s="326"/>
      <c r="R212" s="327"/>
      <c r="S212" s="328"/>
      <c r="T212" s="328"/>
      <c r="U212" s="327"/>
      <c r="V212" s="327"/>
      <c r="W212" s="328"/>
      <c r="X212" s="328"/>
      <c r="Y212" s="327"/>
      <c r="Z212" s="327"/>
      <c r="AA212" s="327"/>
      <c r="AB212" s="327"/>
      <c r="AC212" s="339" t="s">
        <v>920</v>
      </c>
      <c r="AD212" s="306">
        <v>150.0</v>
      </c>
      <c r="AE212" s="208">
        <v>0.0</v>
      </c>
      <c r="AF212" s="208">
        <v>0.0</v>
      </c>
      <c r="AG212" s="208">
        <v>0.0</v>
      </c>
      <c r="AH212" s="208">
        <v>0.0</v>
      </c>
      <c r="AI212" s="208">
        <v>0.0</v>
      </c>
      <c r="AJ212" s="208">
        <v>0.0</v>
      </c>
      <c r="AK212" s="208">
        <v>0.0</v>
      </c>
      <c r="AL212" s="208">
        <v>0.0</v>
      </c>
      <c r="AM212" s="208">
        <v>0.0</v>
      </c>
      <c r="AN212" s="208">
        <v>0.0</v>
      </c>
      <c r="AO212" s="208">
        <v>50.0</v>
      </c>
      <c r="AP212" s="208">
        <v>0.0</v>
      </c>
      <c r="AQ212" s="208">
        <v>0.0</v>
      </c>
      <c r="AR212" s="208">
        <v>0.0</v>
      </c>
      <c r="AS212" s="208">
        <v>0.0</v>
      </c>
      <c r="AT212" s="208">
        <v>0.0</v>
      </c>
      <c r="AU212" s="208">
        <v>0.0</v>
      </c>
      <c r="AV212" s="208">
        <v>0.0</v>
      </c>
      <c r="AW212" s="208">
        <v>0.0</v>
      </c>
      <c r="AX212" s="208">
        <v>0.0</v>
      </c>
      <c r="AY212" s="552" t="str">
        <f t="shared" ref="AY212:BS212" si="855">IF(AD212 = 0, "", AD212)</f>
        <v>150</v>
      </c>
      <c r="AZ212" s="193" t="str">
        <f t="shared" si="855"/>
        <v/>
      </c>
      <c r="BA212" s="193" t="str">
        <f t="shared" si="855"/>
        <v/>
      </c>
      <c r="BB212" s="193" t="str">
        <f t="shared" si="855"/>
        <v/>
      </c>
      <c r="BC212" s="193" t="str">
        <f t="shared" si="855"/>
        <v/>
      </c>
      <c r="BD212" s="193" t="str">
        <f t="shared" si="855"/>
        <v/>
      </c>
      <c r="BE212" s="193" t="str">
        <f t="shared" si="855"/>
        <v/>
      </c>
      <c r="BF212" s="193" t="str">
        <f t="shared" si="855"/>
        <v/>
      </c>
      <c r="BG212" s="193" t="str">
        <f t="shared" si="855"/>
        <v/>
      </c>
      <c r="BH212" s="193" t="str">
        <f t="shared" si="855"/>
        <v/>
      </c>
      <c r="BI212" s="193" t="str">
        <f t="shared" si="855"/>
        <v/>
      </c>
      <c r="BJ212" s="208" t="str">
        <f t="shared" si="855"/>
        <v>50</v>
      </c>
      <c r="BK212" s="193" t="str">
        <f t="shared" si="855"/>
        <v/>
      </c>
      <c r="BL212" s="193" t="str">
        <f t="shared" si="855"/>
        <v/>
      </c>
      <c r="BM212" s="193" t="str">
        <f t="shared" si="855"/>
        <v/>
      </c>
      <c r="BN212" s="193" t="str">
        <f t="shared" si="855"/>
        <v/>
      </c>
      <c r="BO212" s="193" t="str">
        <f t="shared" si="855"/>
        <v/>
      </c>
      <c r="BP212" s="193" t="str">
        <f t="shared" si="855"/>
        <v/>
      </c>
      <c r="BQ212" s="193" t="str">
        <f t="shared" si="855"/>
        <v/>
      </c>
      <c r="BR212" s="193" t="str">
        <f t="shared" si="855"/>
        <v/>
      </c>
      <c r="BS212" s="206" t="str">
        <f t="shared" si="855"/>
        <v/>
      </c>
      <c r="BT212" s="207" t="str">
        <f>$AY212*Assembly!Y$4+$AZ212*Assembly!Y$5+$BA212*Assembly!Y$6+$BB212*Assembly!Y$7+$BC212*Assembly!Y$8+$BD212*Assembly!Y$9+$BE212*Assembly!Y$10+$BF212*Assembly!Y$11+$BG212*Assembly!Y$12+$BH212*Assembly!Y$13+$BI212*Assembly!Y$14+$BJ212*Assembly!Y$15+$BK212*Assembly!Y$16+$BL212*Assembly!Y$17+$BM212*Assembly!Y$18+$BN212*Assembly!Y$19+$BO212*Assembly!Y$20+$BP212*Assembly!Y$21+$BQ212*Assembly!Y$22+$BR212*Assembly!Y$23+$BS212*Assembly!Y$24</f>
        <v>3,300</v>
      </c>
      <c r="BU212" s="208" t="str">
        <f t="shared" si="8"/>
        <v>211</v>
      </c>
      <c r="BV212" s="208" t="str">
        <f>$AY212*Assembly!AC$4+$AZ212*Assembly!AC$5+$BA212*Assembly!AC$6+$BB212*Assembly!AC$7+$BC212*Assembly!AC$8+$BD212*Assembly!AC$9+$BE212*Assembly!AC$10+$BF212*Assembly!AC$11+$BG212*Assembly!AC$12+$BH212*Assembly!AC$13+$BI212*Assembly!AC$14+$BJ212*Assembly!AC$15+$BK212*Assembly!AC$16+$BL212*Assembly!AC$17+$BM212*Assembly!AC$18+$BN212*Assembly!AC$19+$BO212*Assembly!AC$20+$BP212*Assembly!AC$21+$BQ212*Assembly!AC$22+$BR212*Assembly!AC$23+$BS212*Assembly!AC$24</f>
        <v>16,500</v>
      </c>
      <c r="BW212" s="209" t="str">
        <f t="shared" si="9"/>
        <v>5.00</v>
      </c>
      <c r="BX212" s="210" t="str">
        <f t="shared" si="10"/>
        <v>1056</v>
      </c>
      <c r="BY212" s="211" t="str">
        <f t="shared" si="11"/>
        <v>78.1</v>
      </c>
      <c r="BZ212" s="208"/>
      <c r="CA212" s="208" t="str">
        <f>$AY212*Assembly!X$4+$AZ212*Assembly!X$5+$BA212*Assembly!X$6+$BB212*Assembly!X$7+$BC212*Assembly!X$8+$BD212*Assembly!X$9+$BE212*Assembly!X$10+$BF212*Assembly!X$11+$BG212*Assembly!X$12+$BH212*Assembly!X$13+$BI212*Assembly!X$14+$BJ212*Assembly!X$15+$BK212*Assembly!X$16+$BL212*Assembly!X$17+$BM212*Assembly!X$18+$BN212*Assembly!X$19+$BO212*Assembly!X$20+$BP212*Assembly!X$21+$BQ212*Assembly!X$22+$BR212*Assembly!X$23+$BS212*Assembly!X$24</f>
        <v>250</v>
      </c>
      <c r="CB212" s="208" t="str">
        <f t="shared" si="12"/>
        <v>38,889</v>
      </c>
      <c r="CC212" s="212" t="str">
        <f t="shared" si="13"/>
        <v>0.0389</v>
      </c>
      <c r="CD212" s="213" t="str">
        <f>$AY212*Assembly!AB$4+$AZ212*Assembly!AB$5+$BA212*Assembly!AB$6+$BB212*Assembly!AB$7+$BC212*Assembly!AB$8+$BD212*Assembly!AB$9+$BE212*Assembly!AB$10+$BF212*Assembly!AB$11+$BG212*Assembly!AB$12+$BH212*Assembly!AB$13+$BI212*Assembly!AB$14+$BJ212*Assembly!AB$15+$BK212*Assembly!AB$16+$BL212*Assembly!AB$17+$BM212*Assembly!AB$18+$BN212*Assembly!AB$19+$BO212*Assembly!AB$20+$BP212*Assembly!AB$21+$BQ212*Assembly!AB$22+$BR212*Assembly!AB$23+$BS212*Assembly!AB$24</f>
        <v>1,200</v>
      </c>
      <c r="CE212" s="326" t="str">
        <f>$AY212*Assembly!M$4+$AZ212*Assembly!M$5+$BA212*Assembly!M$6+$BB212*Assembly!M$7+$BC212*Assembly!M$8+$BD212*Assembly!M$9+$BE212*Assembly!M$10+$BF212*Assembly!M$11+$BG212*Assembly!M$12+$BH212*Assembly!M$13+$BI212*Assembly!M$14+$BJ212*Assembly!M$15+$BK212*Assembly!M$16+$BL212*Assembly!M$17+$BM212*Assembly!M$18+$BN212*Assembly!M$19+$BO212*Assembly!M$20+$BP212*Assembly!M$21+$BQ212*Assembly!M$22+$BR212*Assembly!M$23+$BS212*Assembly!M$24</f>
        <v>3,750</v>
      </c>
      <c r="CF212" s="326" t="str">
        <f>$AY212*Assembly!N$4+$AZ212*Assembly!N$5+$BA212*Assembly!N$6+$BB212*Assembly!N$7+$BC212*Assembly!N$8+$BD212*Assembly!N$9+$BE212*Assembly!N$10+$BF212*Assembly!N$11+$BG212*Assembly!N$12+$BH212*Assembly!N$13+$BI212*Assembly!N$14+$BJ212*Assembly!N$15+$BK212*Assembly!N$16+$BL212*Assembly!N$17+$BM212*Assembly!N$18+$BN212*Assembly!N$19+$BO212*Assembly!N$20+$BP212*Assembly!N$21+$BQ212*Assembly!N$22+$BR212*Assembly!N$23+$BS212*Assembly!N$24</f>
        <v>250</v>
      </c>
      <c r="CG212" s="326" t="str">
        <f>$AY212*Assembly!O$4+$AZ212*Assembly!O$5+$BA212*Assembly!O$6+$BB212*Assembly!O$7+$BC212*Assembly!O$8+$BD212*Assembly!O$9+$BE212*Assembly!O$10+$BF212*Assembly!O$11+$BG212*Assembly!O$12+$BH212*Assembly!O$13+$BI212*Assembly!O$14+$BJ212*Assembly!O$15+$BK212*Assembly!O$16+$BL212*Assembly!O$17+$BM212*Assembly!O$18+$BN212*Assembly!O$19+$BO212*Assembly!O$20+$BP212*Assembly!O$21+$BQ212*Assembly!O$22+$BR212*Assembly!O$23+$BS212*Assembly!O$24</f>
        <v>150</v>
      </c>
      <c r="CH212" s="325" t="str">
        <f>$AY212*Assembly!P$4+$AZ212*Assembly!P$5+$BA212*Assembly!P$6+$BB212*Assembly!P$7+$BC212*Assembly!P$8+$BD212*Assembly!P$9+$BE212*Assembly!P$10+$BF212*Assembly!P$11+$BG212*Assembly!P$12+$BH212*Assembly!P$13+$BI212*Assembly!P$14+$BJ212*Assembly!P$15+$BK212*Assembly!P$16+$BL212*Assembly!P$17+$BM212*Assembly!P$18+$BN212*Assembly!P$19+$BO212*Assembly!P$20+$BP212*Assembly!P$21+$BQ212*Assembly!P$22+$BR212*Assembly!P$23+$BS212*Assembly!P$24</f>
        <v>0</v>
      </c>
      <c r="CI212" s="325" t="str">
        <f>$AY212*Assembly!Q$4+$AZ212*Assembly!Q$5+$BA212*Assembly!Q$6+$BB212*Assembly!Q$7+$BC212*Assembly!Q$8+$BD212*Assembly!Q$9+$BE212*Assembly!Q$10+$BF212*Assembly!Q$11+$BG212*Assembly!Q$12+$BH212*Assembly!Q$13+$BI212*Assembly!Q$14+$BJ212*Assembly!Q$15+$BK212*Assembly!Q$16+$BL212*Assembly!Q$17+$BM212*Assembly!Q$18+$BN212*Assembly!Q$19+$BO212*Assembly!Q$20+$BP212*Assembly!Q$21+$BQ212*Assembly!Q$22+$BR212*Assembly!Q$23+$BS212*Assembly!Q$24</f>
        <v>0</v>
      </c>
      <c r="CJ212" s="326" t="str">
        <f>$AY212*Assembly!R$4+$AZ212*Assembly!R$5+$BA212*Assembly!R$6+$BB212*Assembly!R$7+$BC212*Assembly!R$8+$BD212*Assembly!R$9+$BE212*Assembly!R$10+$BF212*Assembly!R$11+$BG212*Assembly!R$12+$BH212*Assembly!R$13+$BI212*Assembly!R$14+$BJ212*Assembly!R$15+$BK212*Assembly!R$16+$BL212*Assembly!R$17+$BM212*Assembly!R$18+$BN212*Assembly!R$19+$BO212*Assembly!R$20+$BP212*Assembly!R$21+$BQ212*Assembly!R$22+$BR212*Assembly!R$23+$BS212*Assembly!R$24</f>
        <v>0</v>
      </c>
      <c r="CK212" s="325" t="str">
        <f>$AY212*Assembly!S$4+$AZ212*Assembly!S$5+$BA212*Assembly!S$6+$BB212*Assembly!S$7+$BC212*Assembly!S$8+$BD212*Assembly!S$9+$BE212*Assembly!S$10+$BF212*Assembly!S$11+$BG212*Assembly!S$12+$BH212*Assembly!S$13+$BI212*Assembly!S$14+$BJ212*Assembly!S$15+$BK212*Assembly!S$16+$BL212*Assembly!S$17+$BM212*Assembly!S$18+$BN212*Assembly!S$19+$BO212*Assembly!S$20+$BP212*Assembly!S$21+$BQ212*Assembly!S$22+$BR212*Assembly!S$23+$BS212*Assembly!S$24</f>
        <v>0</v>
      </c>
      <c r="CL212" s="325" t="str">
        <f>$AY212*Assembly!T$4+$AZ212*Assembly!T$5+$BA212*Assembly!T$6+$BB212*Assembly!T$7+$BC212*Assembly!T$8+$BD212*Assembly!T$9+$BE212*Assembly!T$10+$BF212*Assembly!T$11+$BG212*Assembly!T$12+$BH212*Assembly!T$13+$BI212*Assembly!T$14+$BJ212*Assembly!T$15+$BK212*Assembly!T$16+$BL212*Assembly!T$17+$BM212*Assembly!T$18+$BN212*Assembly!T$19+$BO212*Assembly!T$20+$BP212*Assembly!T$21+$BQ212*Assembly!T$22+$BR212*Assembly!T$23+$BS212*Assembly!T$24</f>
        <v>0</v>
      </c>
      <c r="CM212" s="325" t="str">
        <f>$AY212*Assembly!U$4+$AZ212*Assembly!U$5+$BA212*Assembly!U$6+$BB212*Assembly!U$7+$BC212*Assembly!U$8+$BD212*Assembly!U$9+$BE212*Assembly!U$10+$BF212*Assembly!U$11+$BG212*Assembly!U$12+$BH212*Assembly!U$13+$BI212*Assembly!U$14+$BJ212*Assembly!U$15+$BK212*Assembly!U$16+$BL212*Assembly!U$17+$BM212*Assembly!U$18+$BN212*Assembly!U$19+$BO212*Assembly!U$20+$BP212*Assembly!U$21+$BQ212*Assembly!U$22+$BR212*Assembly!U$23+$BS212*Assembly!U$24</f>
        <v>0</v>
      </c>
      <c r="CN212" s="326" t="str">
        <f>$AY212*Assembly!V$4+$AZ212*Assembly!V$5+$BA212*Assembly!V$6+$BB212*Assembly!V$7+$BC212*Assembly!V$8+$BD212*Assembly!V$9+$BE212*Assembly!V$10+$BF212*Assembly!V$11+$BG212*Assembly!V$12+$BH212*Assembly!V$13+$BI212*Assembly!V$14+$BJ212*Assembly!V$15+$BK212*Assembly!V$16+$BL212*Assembly!V$17+$BM212*Assembly!V$18+$BN212*Assembly!V$19+$BO212*Assembly!V$20+$BP212*Assembly!V$21+$BQ212*Assembly!V$22+$BR212*Assembly!V$23+$BS212*Assembly!V$24</f>
        <v>0</v>
      </c>
      <c r="CO212" s="326" t="str">
        <f>CE212*Refining!$F$3</f>
        <v>6,696</v>
      </c>
      <c r="CP212" s="326" t="str">
        <f>CF212*Refining!$F$4</f>
        <v>781</v>
      </c>
      <c r="CQ212" s="326" t="str">
        <f>CG212*Refining!$F$5</f>
        <v>625</v>
      </c>
      <c r="CR212" s="326" t="str">
        <f>CH212*Refining!$F$6</f>
        <v>0</v>
      </c>
      <c r="CS212" s="326" t="str">
        <f>CI212*Refining!$F$7</f>
        <v>0</v>
      </c>
      <c r="CT212" s="326" t="str">
        <f>CJ212*Refining!$F$8</f>
        <v>0</v>
      </c>
      <c r="CU212" s="326" t="str">
        <f>CK212*Refining!$F$9</f>
        <v>0</v>
      </c>
      <c r="CV212" s="326" t="str">
        <f>CL212*Refining!$F$10</f>
        <v>0</v>
      </c>
      <c r="CW212" s="326" t="str">
        <f>CM212*Refining!$F$11</f>
        <v>0</v>
      </c>
      <c r="CX212" s="326" t="str">
        <f>CN212*Refining!$F$12</f>
        <v>0</v>
      </c>
      <c r="CY212" s="218" t="str">
        <f t="shared" ref="CY212:DR212" si="856">IF(CE212 = 0, "", CE212)</f>
        <v>3,750</v>
      </c>
      <c r="CZ212" s="219" t="str">
        <f t="shared" si="856"/>
        <v>250</v>
      </c>
      <c r="DA212" s="219" t="str">
        <f t="shared" si="856"/>
        <v>150</v>
      </c>
      <c r="DB212" s="215" t="str">
        <f t="shared" si="856"/>
        <v/>
      </c>
      <c r="DC212" s="215" t="str">
        <f t="shared" si="856"/>
        <v/>
      </c>
      <c r="DD212" s="215" t="str">
        <f t="shared" si="856"/>
        <v/>
      </c>
      <c r="DE212" s="215" t="str">
        <f t="shared" si="856"/>
        <v/>
      </c>
      <c r="DF212" s="215" t="str">
        <f t="shared" si="856"/>
        <v/>
      </c>
      <c r="DG212" s="215" t="str">
        <f t="shared" si="856"/>
        <v/>
      </c>
      <c r="DH212" s="216" t="str">
        <f t="shared" si="856"/>
        <v/>
      </c>
      <c r="DI212" s="218" t="str">
        <f t="shared" si="856"/>
        <v>6,696</v>
      </c>
      <c r="DJ212" s="219" t="str">
        <f t="shared" si="856"/>
        <v>781</v>
      </c>
      <c r="DK212" s="219" t="str">
        <f t="shared" si="856"/>
        <v>625</v>
      </c>
      <c r="DL212" s="215" t="str">
        <f t="shared" si="856"/>
        <v/>
      </c>
      <c r="DM212" s="215" t="str">
        <f t="shared" si="856"/>
        <v/>
      </c>
      <c r="DN212" s="215" t="str">
        <f t="shared" si="856"/>
        <v/>
      </c>
      <c r="DO212" s="215" t="str">
        <f t="shared" si="856"/>
        <v/>
      </c>
      <c r="DP212" s="215" t="str">
        <f t="shared" si="856"/>
        <v/>
      </c>
      <c r="DQ212" s="215" t="str">
        <f t="shared" si="856"/>
        <v/>
      </c>
      <c r="DR212" s="216" t="str">
        <f t="shared" si="856"/>
        <v/>
      </c>
      <c r="DS212" s="218" t="str">
        <f t="shared" si="15"/>
        <v>4,150</v>
      </c>
      <c r="DT212" s="219" t="str">
        <f t="shared" si="16"/>
        <v>8,103</v>
      </c>
      <c r="DU212" s="208" t="str">
        <f>CY212*'Ores &amp; Ingots'!$C$3+CZ212*'Ores &amp; Ingots'!$C$4+DA212*'Ores &amp; Ingots'!$C$5+DB212*'Ores &amp; Ingots'!$C$6+DC212*'Ores &amp; Ingots'!$C$7+DD212*'Ores &amp; Ingots'!$C$8+DE212*'Ores &amp; Ingots'!$C$9+DF212*'Ores &amp; Ingots'!$C$10+DG212*'Ores &amp; Ingots'!$C$11+DH212*'Ores &amp; Ingots'!$C$12</f>
        <v>521</v>
      </c>
      <c r="DV212" s="208" t="str">
        <f>DI212*'Ores &amp; Ingots'!$B$3+DJ212*'Ores &amp; Ingots'!$B$4+DK212*'Ores &amp; Ingots'!$B$5+DL212*'Ores &amp; Ingots'!$B$6+DM212*'Ores &amp; Ingots'!$B$7+DN212*'Ores &amp; Ingots'!$B$8+DO212*'Ores &amp; Ingots'!$B$9+DP212*'Ores &amp; Ingots'!$B$10+DQ212*'Ores &amp; Ingots'!$B$11+DR212*'Ores &amp; Ingots'!$B$12</f>
        <v>2,998</v>
      </c>
      <c r="DW212" s="219" t="str">
        <f>CY212*Refining!$G$3+CZ212*Refining!$G$4+DA212*Refining!$G$5+DB212*Refining!$G$6+DC212*Refining!$G$7+DD212*Refining!$G$8+DE212*Refining!$G$9+DF212*Refining!$G$10+DG212*Refining!$G$11+DH212*Refining!$G$12</f>
        <v>3,383</v>
      </c>
      <c r="DX212" s="219" t="str">
        <f t="shared" si="17"/>
        <v>526,175</v>
      </c>
      <c r="DY212" s="220" t="str">
        <f t="shared" si="18"/>
        <v>0.5262</v>
      </c>
      <c r="DZ212" s="218" t="str">
        <f t="shared" si="19"/>
        <v>3,657</v>
      </c>
      <c r="EA212" s="221" t="str">
        <f t="shared" ref="EA212:EB212" si="857">DZ212/60</f>
        <v>60.9</v>
      </c>
      <c r="EB212" s="221" t="str">
        <f t="shared" si="857"/>
        <v>1.0</v>
      </c>
      <c r="EC212" s="541" t="str">
        <f t="shared" si="21"/>
        <v>0.04</v>
      </c>
      <c r="ED212" s="218" t="str">
        <f t="shared" si="22"/>
        <v>565,064</v>
      </c>
      <c r="EE212" s="221" t="str">
        <f t="shared" ref="EE212:EF212" si="858">ED212/1000</f>
        <v>565.1</v>
      </c>
      <c r="EF212" s="222" t="str">
        <f t="shared" si="858"/>
        <v>0.57</v>
      </c>
      <c r="EG212" s="542" t="str">
        <f t="shared" si="24"/>
        <v>0.5651</v>
      </c>
      <c r="EH212" s="225">
        <v>48.0</v>
      </c>
    </row>
    <row r="213" hidden="1">
      <c r="A213" s="33"/>
      <c r="B213" s="226" t="s">
        <v>1068</v>
      </c>
      <c r="C213" s="227" t="s">
        <v>886</v>
      </c>
      <c r="D213" s="227">
        <v>1.0</v>
      </c>
      <c r="E213" s="227">
        <v>1.0</v>
      </c>
      <c r="F213" s="227">
        <v>1.0</v>
      </c>
      <c r="G213" s="253" t="str">
        <f t="shared" si="5"/>
        <v>15.6</v>
      </c>
      <c r="H213" s="254">
        <v>14.0</v>
      </c>
      <c r="I213" s="254">
        <v>42.0</v>
      </c>
      <c r="J213" s="254" t="str">
        <f>H213/Main!$D$9</f>
        <v>14</v>
      </c>
      <c r="K213" s="254" t="str">
        <f>I213/Main!$D$10</f>
        <v>42</v>
      </c>
      <c r="L213" s="254" t="str">
        <f t="shared" si="6"/>
        <v>3</v>
      </c>
      <c r="M213" s="254">
        <v>0.4</v>
      </c>
      <c r="N213" s="255"/>
      <c r="O213" s="255"/>
      <c r="P213" s="255"/>
      <c r="Q213" s="256"/>
      <c r="R213" s="255"/>
      <c r="S213" s="257"/>
      <c r="T213" s="257"/>
      <c r="U213" s="255"/>
      <c r="V213" s="255"/>
      <c r="W213" s="350"/>
      <c r="X213" s="257"/>
      <c r="Y213" s="255"/>
      <c r="Z213" s="255"/>
      <c r="AA213" s="255"/>
      <c r="AB213" s="255"/>
      <c r="AC213" s="351" t="s">
        <v>18</v>
      </c>
      <c r="AD213" s="309">
        <v>75.0</v>
      </c>
      <c r="AE213" s="225">
        <v>0.0</v>
      </c>
      <c r="AF213" s="225">
        <v>0.0</v>
      </c>
      <c r="AG213" s="225">
        <v>0.0</v>
      </c>
      <c r="AH213" s="225">
        <v>0.0</v>
      </c>
      <c r="AI213" s="225">
        <v>0.0</v>
      </c>
      <c r="AJ213" s="225">
        <v>0.0</v>
      </c>
      <c r="AK213" s="225">
        <v>0.0</v>
      </c>
      <c r="AL213" s="225">
        <v>0.0</v>
      </c>
      <c r="AM213" s="225">
        <v>0.0</v>
      </c>
      <c r="AN213" s="225">
        <v>0.0</v>
      </c>
      <c r="AO213" s="225">
        <v>25.0</v>
      </c>
      <c r="AP213" s="225">
        <v>0.0</v>
      </c>
      <c r="AQ213" s="225">
        <v>0.0</v>
      </c>
      <c r="AR213" s="225">
        <v>0.0</v>
      </c>
      <c r="AS213" s="225">
        <v>0.0</v>
      </c>
      <c r="AT213" s="225">
        <v>0.0</v>
      </c>
      <c r="AU213" s="225">
        <v>0.0</v>
      </c>
      <c r="AV213" s="225">
        <v>0.0</v>
      </c>
      <c r="AW213" s="225">
        <v>0.0</v>
      </c>
      <c r="AX213" s="225">
        <v>0.0</v>
      </c>
      <c r="AY213" s="553" t="str">
        <f t="shared" ref="AY213:BS213" si="859">IF(AD213 = 0, "", AD213)</f>
        <v>75</v>
      </c>
      <c r="AZ213" s="227" t="str">
        <f t="shared" si="859"/>
        <v/>
      </c>
      <c r="BA213" s="227" t="str">
        <f t="shared" si="859"/>
        <v/>
      </c>
      <c r="BB213" s="227" t="str">
        <f t="shared" si="859"/>
        <v/>
      </c>
      <c r="BC213" s="227" t="str">
        <f t="shared" si="859"/>
        <v/>
      </c>
      <c r="BD213" s="227" t="str">
        <f t="shared" si="859"/>
        <v/>
      </c>
      <c r="BE213" s="227" t="str">
        <f t="shared" si="859"/>
        <v/>
      </c>
      <c r="BF213" s="227" t="str">
        <f t="shared" si="859"/>
        <v/>
      </c>
      <c r="BG213" s="227" t="str">
        <f t="shared" si="859"/>
        <v/>
      </c>
      <c r="BH213" s="227" t="str">
        <f t="shared" si="859"/>
        <v/>
      </c>
      <c r="BI213" s="227" t="str">
        <f t="shared" si="859"/>
        <v/>
      </c>
      <c r="BJ213" s="225" t="str">
        <f t="shared" si="859"/>
        <v>25</v>
      </c>
      <c r="BK213" s="227" t="str">
        <f t="shared" si="859"/>
        <v/>
      </c>
      <c r="BL213" s="227" t="str">
        <f t="shared" si="859"/>
        <v/>
      </c>
      <c r="BM213" s="227" t="str">
        <f t="shared" si="859"/>
        <v/>
      </c>
      <c r="BN213" s="227" t="str">
        <f t="shared" si="859"/>
        <v/>
      </c>
      <c r="BO213" s="227" t="str">
        <f t="shared" si="859"/>
        <v/>
      </c>
      <c r="BP213" s="227" t="str">
        <f t="shared" si="859"/>
        <v/>
      </c>
      <c r="BQ213" s="227" t="str">
        <f t="shared" si="859"/>
        <v/>
      </c>
      <c r="BR213" s="227" t="str">
        <f t="shared" si="859"/>
        <v/>
      </c>
      <c r="BS213" s="238" t="str">
        <f t="shared" si="859"/>
        <v/>
      </c>
      <c r="BT213" s="239" t="str">
        <f>$AY213*Assembly!Y$4+$AZ213*Assembly!Y$5+$BA213*Assembly!Y$6+$BB213*Assembly!Y$7+$BC213*Assembly!Y$8+$BD213*Assembly!Y$9+$BE213*Assembly!Y$10+$BF213*Assembly!Y$11+$BG213*Assembly!Y$12+$BH213*Assembly!Y$13+$BI213*Assembly!Y$14+$BJ213*Assembly!Y$15+$BK213*Assembly!Y$16+$BL213*Assembly!Y$17+$BM213*Assembly!Y$18+$BN213*Assembly!Y$19+$BO213*Assembly!Y$20+$BP213*Assembly!Y$21+$BQ213*Assembly!Y$22+$BR213*Assembly!Y$23+$BS213*Assembly!Y$24</f>
        <v>1,650</v>
      </c>
      <c r="BU213" s="225" t="str">
        <f t="shared" si="8"/>
        <v>106</v>
      </c>
      <c r="BV213" s="225" t="str">
        <f>$AY213*Assembly!AC$4+$AZ213*Assembly!AC$5+$BA213*Assembly!AC$6+$BB213*Assembly!AC$7+$BC213*Assembly!AC$8+$BD213*Assembly!AC$9+$BE213*Assembly!AC$10+$BF213*Assembly!AC$11+$BG213*Assembly!AC$12+$BH213*Assembly!AC$13+$BI213*Assembly!AC$14+$BJ213*Assembly!AC$15+$BK213*Assembly!AC$16+$BL213*Assembly!AC$17+$BM213*Assembly!AC$18+$BN213*Assembly!AC$19+$BO213*Assembly!AC$20+$BP213*Assembly!AC$21+$BQ213*Assembly!AC$22+$BR213*Assembly!AC$23+$BS213*Assembly!AC$24</f>
        <v>8,250</v>
      </c>
      <c r="BW213" s="240" t="str">
        <f t="shared" si="9"/>
        <v>5.00</v>
      </c>
      <c r="BX213" s="241" t="str">
        <f t="shared" si="10"/>
        <v>528</v>
      </c>
      <c r="BY213" s="242" t="str">
        <f t="shared" si="11"/>
        <v>78.1</v>
      </c>
      <c r="BZ213" s="225"/>
      <c r="CA213" s="225" t="str">
        <f>$AY213*Assembly!X$4+$AZ213*Assembly!X$5+$BA213*Assembly!X$6+$BB213*Assembly!X$7+$BC213*Assembly!X$8+$BD213*Assembly!X$9+$BE213*Assembly!X$10+$BF213*Assembly!X$11+$BG213*Assembly!X$12+$BH213*Assembly!X$13+$BI213*Assembly!X$14+$BJ213*Assembly!X$15+$BK213*Assembly!X$16+$BL213*Assembly!X$17+$BM213*Assembly!X$18+$BN213*Assembly!X$19+$BO213*Assembly!X$20+$BP213*Assembly!X$21+$BQ213*Assembly!X$22+$BR213*Assembly!X$23+$BS213*Assembly!X$24</f>
        <v>125</v>
      </c>
      <c r="CB213" s="225" t="str">
        <f t="shared" si="12"/>
        <v>19,444</v>
      </c>
      <c r="CC213" s="223" t="str">
        <f t="shared" si="13"/>
        <v>0.0194</v>
      </c>
      <c r="CD213" s="243" t="str">
        <f>$AY213*Assembly!AB$4+$AZ213*Assembly!AB$5+$BA213*Assembly!AB$6+$BB213*Assembly!AB$7+$BC213*Assembly!AB$8+$BD213*Assembly!AB$9+$BE213*Assembly!AB$10+$BF213*Assembly!AB$11+$BG213*Assembly!AB$12+$BH213*Assembly!AB$13+$BI213*Assembly!AB$14+$BJ213*Assembly!AB$15+$BK213*Assembly!AB$16+$BL213*Assembly!AB$17+$BM213*Assembly!AB$18+$BN213*Assembly!AB$19+$BO213*Assembly!AB$20+$BP213*Assembly!AB$21+$BQ213*Assembly!AB$22+$BR213*Assembly!AB$23+$BS213*Assembly!AB$24</f>
        <v>600</v>
      </c>
      <c r="CE213" s="256" t="str">
        <f>$AY213*Assembly!M$4+$AZ213*Assembly!M$5+$BA213*Assembly!M$6+$BB213*Assembly!M$7+$BC213*Assembly!M$8+$BD213*Assembly!M$9+$BE213*Assembly!M$10+$BF213*Assembly!M$11+$BG213*Assembly!M$12+$BH213*Assembly!M$13+$BI213*Assembly!M$14+$BJ213*Assembly!M$15+$BK213*Assembly!M$16+$BL213*Assembly!M$17+$BM213*Assembly!M$18+$BN213*Assembly!M$19+$BO213*Assembly!M$20+$BP213*Assembly!M$21+$BQ213*Assembly!M$22+$BR213*Assembly!M$23+$BS213*Assembly!M$24</f>
        <v>1,875</v>
      </c>
      <c r="CF213" s="256" t="str">
        <f>$AY213*Assembly!N$4+$AZ213*Assembly!N$5+$BA213*Assembly!N$6+$BB213*Assembly!N$7+$BC213*Assembly!N$8+$BD213*Assembly!N$9+$BE213*Assembly!N$10+$BF213*Assembly!N$11+$BG213*Assembly!N$12+$BH213*Assembly!N$13+$BI213*Assembly!N$14+$BJ213*Assembly!N$15+$BK213*Assembly!N$16+$BL213*Assembly!N$17+$BM213*Assembly!N$18+$BN213*Assembly!N$19+$BO213*Assembly!N$20+$BP213*Assembly!N$21+$BQ213*Assembly!N$22+$BR213*Assembly!N$23+$BS213*Assembly!N$24</f>
        <v>125</v>
      </c>
      <c r="CG213" s="256" t="str">
        <f>$AY213*Assembly!O$4+$AZ213*Assembly!O$5+$BA213*Assembly!O$6+$BB213*Assembly!O$7+$BC213*Assembly!O$8+$BD213*Assembly!O$9+$BE213*Assembly!O$10+$BF213*Assembly!O$11+$BG213*Assembly!O$12+$BH213*Assembly!O$13+$BI213*Assembly!O$14+$BJ213*Assembly!O$15+$BK213*Assembly!O$16+$BL213*Assembly!O$17+$BM213*Assembly!O$18+$BN213*Assembly!O$19+$BO213*Assembly!O$20+$BP213*Assembly!O$21+$BQ213*Assembly!O$22+$BR213*Assembly!O$23+$BS213*Assembly!O$24</f>
        <v>75</v>
      </c>
      <c r="CH213" s="254" t="str">
        <f>$AY213*Assembly!P$4+$AZ213*Assembly!P$5+$BA213*Assembly!P$6+$BB213*Assembly!P$7+$BC213*Assembly!P$8+$BD213*Assembly!P$9+$BE213*Assembly!P$10+$BF213*Assembly!P$11+$BG213*Assembly!P$12+$BH213*Assembly!P$13+$BI213*Assembly!P$14+$BJ213*Assembly!P$15+$BK213*Assembly!P$16+$BL213*Assembly!P$17+$BM213*Assembly!P$18+$BN213*Assembly!P$19+$BO213*Assembly!P$20+$BP213*Assembly!P$21+$BQ213*Assembly!P$22+$BR213*Assembly!P$23+$BS213*Assembly!P$24</f>
        <v>0</v>
      </c>
      <c r="CI213" s="254" t="str">
        <f>$AY213*Assembly!Q$4+$AZ213*Assembly!Q$5+$BA213*Assembly!Q$6+$BB213*Assembly!Q$7+$BC213*Assembly!Q$8+$BD213*Assembly!Q$9+$BE213*Assembly!Q$10+$BF213*Assembly!Q$11+$BG213*Assembly!Q$12+$BH213*Assembly!Q$13+$BI213*Assembly!Q$14+$BJ213*Assembly!Q$15+$BK213*Assembly!Q$16+$BL213*Assembly!Q$17+$BM213*Assembly!Q$18+$BN213*Assembly!Q$19+$BO213*Assembly!Q$20+$BP213*Assembly!Q$21+$BQ213*Assembly!Q$22+$BR213*Assembly!Q$23+$BS213*Assembly!Q$24</f>
        <v>0</v>
      </c>
      <c r="CJ213" s="256" t="str">
        <f>$AY213*Assembly!R$4+$AZ213*Assembly!R$5+$BA213*Assembly!R$6+$BB213*Assembly!R$7+$BC213*Assembly!R$8+$BD213*Assembly!R$9+$BE213*Assembly!R$10+$BF213*Assembly!R$11+$BG213*Assembly!R$12+$BH213*Assembly!R$13+$BI213*Assembly!R$14+$BJ213*Assembly!R$15+$BK213*Assembly!R$16+$BL213*Assembly!R$17+$BM213*Assembly!R$18+$BN213*Assembly!R$19+$BO213*Assembly!R$20+$BP213*Assembly!R$21+$BQ213*Assembly!R$22+$BR213*Assembly!R$23+$BS213*Assembly!R$24</f>
        <v>0</v>
      </c>
      <c r="CK213" s="254" t="str">
        <f>$AY213*Assembly!S$4+$AZ213*Assembly!S$5+$BA213*Assembly!S$6+$BB213*Assembly!S$7+$BC213*Assembly!S$8+$BD213*Assembly!S$9+$BE213*Assembly!S$10+$BF213*Assembly!S$11+$BG213*Assembly!S$12+$BH213*Assembly!S$13+$BI213*Assembly!S$14+$BJ213*Assembly!S$15+$BK213*Assembly!S$16+$BL213*Assembly!S$17+$BM213*Assembly!S$18+$BN213*Assembly!S$19+$BO213*Assembly!S$20+$BP213*Assembly!S$21+$BQ213*Assembly!S$22+$BR213*Assembly!S$23+$BS213*Assembly!S$24</f>
        <v>0</v>
      </c>
      <c r="CL213" s="254" t="str">
        <f>$AY213*Assembly!T$4+$AZ213*Assembly!T$5+$BA213*Assembly!T$6+$BB213*Assembly!T$7+$BC213*Assembly!T$8+$BD213*Assembly!T$9+$BE213*Assembly!T$10+$BF213*Assembly!T$11+$BG213*Assembly!T$12+$BH213*Assembly!T$13+$BI213*Assembly!T$14+$BJ213*Assembly!T$15+$BK213*Assembly!T$16+$BL213*Assembly!T$17+$BM213*Assembly!T$18+$BN213*Assembly!T$19+$BO213*Assembly!T$20+$BP213*Assembly!T$21+$BQ213*Assembly!T$22+$BR213*Assembly!T$23+$BS213*Assembly!T$24</f>
        <v>0</v>
      </c>
      <c r="CM213" s="254" t="str">
        <f>$AY213*Assembly!U$4+$AZ213*Assembly!U$5+$BA213*Assembly!U$6+$BB213*Assembly!U$7+$BC213*Assembly!U$8+$BD213*Assembly!U$9+$BE213*Assembly!U$10+$BF213*Assembly!U$11+$BG213*Assembly!U$12+$BH213*Assembly!U$13+$BI213*Assembly!U$14+$BJ213*Assembly!U$15+$BK213*Assembly!U$16+$BL213*Assembly!U$17+$BM213*Assembly!U$18+$BN213*Assembly!U$19+$BO213*Assembly!U$20+$BP213*Assembly!U$21+$BQ213*Assembly!U$22+$BR213*Assembly!U$23+$BS213*Assembly!U$24</f>
        <v>0</v>
      </c>
      <c r="CN213" s="256" t="str">
        <f>$AY213*Assembly!V$4+$AZ213*Assembly!V$5+$BA213*Assembly!V$6+$BB213*Assembly!V$7+$BC213*Assembly!V$8+$BD213*Assembly!V$9+$BE213*Assembly!V$10+$BF213*Assembly!V$11+$BG213*Assembly!V$12+$BH213*Assembly!V$13+$BI213*Assembly!V$14+$BJ213*Assembly!V$15+$BK213*Assembly!V$16+$BL213*Assembly!V$17+$BM213*Assembly!V$18+$BN213*Assembly!V$19+$BO213*Assembly!V$20+$BP213*Assembly!V$21+$BQ213*Assembly!V$22+$BR213*Assembly!V$23+$BS213*Assembly!V$24</f>
        <v>0</v>
      </c>
      <c r="CO213" s="256" t="str">
        <f>CE213*Refining!$F$3</f>
        <v>3,348</v>
      </c>
      <c r="CP213" s="256" t="str">
        <f>CF213*Refining!$F$4</f>
        <v>391</v>
      </c>
      <c r="CQ213" s="256" t="str">
        <f>CG213*Refining!$F$5</f>
        <v>313</v>
      </c>
      <c r="CR213" s="256" t="str">
        <f>CH213*Refining!$F$6</f>
        <v>0</v>
      </c>
      <c r="CS213" s="256" t="str">
        <f>CI213*Refining!$F$7</f>
        <v>0</v>
      </c>
      <c r="CT213" s="256" t="str">
        <f>CJ213*Refining!$F$8</f>
        <v>0</v>
      </c>
      <c r="CU213" s="256" t="str">
        <f>CK213*Refining!$F$9</f>
        <v>0</v>
      </c>
      <c r="CV213" s="256" t="str">
        <f>CL213*Refining!$F$10</f>
        <v>0</v>
      </c>
      <c r="CW213" s="256" t="str">
        <f>CM213*Refining!$F$11</f>
        <v>0</v>
      </c>
      <c r="CX213" s="256" t="str">
        <f>CN213*Refining!$F$12</f>
        <v>0</v>
      </c>
      <c r="CY213" s="248" t="str">
        <f t="shared" ref="CY213:DR213" si="860">IF(CE213 = 0, "", CE213)</f>
        <v>1,875</v>
      </c>
      <c r="CZ213" s="249" t="str">
        <f t="shared" si="860"/>
        <v>125</v>
      </c>
      <c r="DA213" s="249" t="str">
        <f t="shared" si="860"/>
        <v>75</v>
      </c>
      <c r="DB213" s="245" t="str">
        <f t="shared" si="860"/>
        <v/>
      </c>
      <c r="DC213" s="245" t="str">
        <f t="shared" si="860"/>
        <v/>
      </c>
      <c r="DD213" s="245" t="str">
        <f t="shared" si="860"/>
        <v/>
      </c>
      <c r="DE213" s="245" t="str">
        <f t="shared" si="860"/>
        <v/>
      </c>
      <c r="DF213" s="245" t="str">
        <f t="shared" si="860"/>
        <v/>
      </c>
      <c r="DG213" s="245" t="str">
        <f t="shared" si="860"/>
        <v/>
      </c>
      <c r="DH213" s="246" t="str">
        <f t="shared" si="860"/>
        <v/>
      </c>
      <c r="DI213" s="248" t="str">
        <f t="shared" si="860"/>
        <v>3,348</v>
      </c>
      <c r="DJ213" s="249" t="str">
        <f t="shared" si="860"/>
        <v>391</v>
      </c>
      <c r="DK213" s="249" t="str">
        <f t="shared" si="860"/>
        <v>313</v>
      </c>
      <c r="DL213" s="245" t="str">
        <f t="shared" si="860"/>
        <v/>
      </c>
      <c r="DM213" s="245" t="str">
        <f t="shared" si="860"/>
        <v/>
      </c>
      <c r="DN213" s="245" t="str">
        <f t="shared" si="860"/>
        <v/>
      </c>
      <c r="DO213" s="245" t="str">
        <f t="shared" si="860"/>
        <v/>
      </c>
      <c r="DP213" s="245" t="str">
        <f t="shared" si="860"/>
        <v/>
      </c>
      <c r="DQ213" s="245" t="str">
        <f t="shared" si="860"/>
        <v/>
      </c>
      <c r="DR213" s="246" t="str">
        <f t="shared" si="860"/>
        <v/>
      </c>
      <c r="DS213" s="248" t="str">
        <f t="shared" si="15"/>
        <v>2,075</v>
      </c>
      <c r="DT213" s="249" t="str">
        <f t="shared" si="16"/>
        <v>4,051</v>
      </c>
      <c r="DU213" s="225" t="str">
        <f>CY213*'Ores &amp; Ingots'!$C$3+CZ213*'Ores &amp; Ingots'!$C$4+DA213*'Ores &amp; Ingots'!$C$5+DB213*'Ores &amp; Ingots'!$C$6+DC213*'Ores &amp; Ingots'!$C$7+DD213*'Ores &amp; Ingots'!$C$8+DE213*'Ores &amp; Ingots'!$C$9+DF213*'Ores &amp; Ingots'!$C$10+DG213*'Ores &amp; Ingots'!$C$11+DH213*'Ores &amp; Ingots'!$C$12</f>
        <v>261</v>
      </c>
      <c r="DV213" s="225" t="str">
        <f>DI213*'Ores &amp; Ingots'!$B$3+DJ213*'Ores &amp; Ingots'!$B$4+DK213*'Ores &amp; Ingots'!$B$5+DL213*'Ores &amp; Ingots'!$B$6+DM213*'Ores &amp; Ingots'!$B$7+DN213*'Ores &amp; Ingots'!$B$8+DO213*'Ores &amp; Ingots'!$B$9+DP213*'Ores &amp; Ingots'!$B$10+DQ213*'Ores &amp; Ingots'!$B$11+DR213*'Ores &amp; Ingots'!$B$12</f>
        <v>1,499</v>
      </c>
      <c r="DW213" s="249" t="str">
        <f>CY213*Refining!$G$3+CZ213*Refining!$G$4+DA213*Refining!$G$5+DB213*Refining!$G$6+DC213*Refining!$G$7+DD213*Refining!$G$8+DE213*Refining!$G$9+DF213*Refining!$G$10+DG213*Refining!$G$11+DH213*Refining!$G$12</f>
        <v>1,691</v>
      </c>
      <c r="DX213" s="249" t="str">
        <f t="shared" si="17"/>
        <v>263,088</v>
      </c>
      <c r="DY213" s="250" t="str">
        <f t="shared" si="18"/>
        <v>0.2631</v>
      </c>
      <c r="DZ213" s="248" t="str">
        <f t="shared" si="19"/>
        <v>1,830</v>
      </c>
      <c r="EA213" s="251" t="str">
        <f t="shared" ref="EA213:EB213" si="861">DZ213/60</f>
        <v>30.5</v>
      </c>
      <c r="EB213" s="251" t="str">
        <f t="shared" si="861"/>
        <v>0.5</v>
      </c>
      <c r="EC213" s="543" t="str">
        <f t="shared" si="21"/>
        <v>0.02</v>
      </c>
      <c r="ED213" s="248" t="str">
        <f t="shared" si="22"/>
        <v>282,532</v>
      </c>
      <c r="EE213" s="251" t="str">
        <f t="shared" ref="EE213:EF213" si="862">ED213/1000</f>
        <v>282.5</v>
      </c>
      <c r="EF213" s="252" t="str">
        <f t="shared" si="862"/>
        <v>0.28</v>
      </c>
      <c r="EG213" s="544" t="str">
        <f t="shared" si="24"/>
        <v>0.2825</v>
      </c>
      <c r="EH213" s="225">
        <v>32.0</v>
      </c>
    </row>
    <row r="214" hidden="1">
      <c r="A214" s="33"/>
      <c r="B214" s="226" t="s">
        <v>1069</v>
      </c>
      <c r="C214" s="227" t="s">
        <v>886</v>
      </c>
      <c r="D214" s="227">
        <v>1.0</v>
      </c>
      <c r="E214" s="227">
        <v>1.0</v>
      </c>
      <c r="F214" s="227">
        <v>1.0</v>
      </c>
      <c r="G214" s="228" t="str">
        <f t="shared" si="5"/>
        <v>15.6</v>
      </c>
      <c r="H214" s="229">
        <v>14.0</v>
      </c>
      <c r="I214" s="229">
        <v>42.0</v>
      </c>
      <c r="J214" s="229" t="str">
        <f>H214/Main!$D$9</f>
        <v>14</v>
      </c>
      <c r="K214" s="229" t="str">
        <f>I214/Main!$D$10</f>
        <v>42</v>
      </c>
      <c r="L214" s="229" t="str">
        <f t="shared" si="6"/>
        <v>3</v>
      </c>
      <c r="M214" s="229">
        <v>0.4</v>
      </c>
      <c r="N214" s="230"/>
      <c r="O214" s="230"/>
      <c r="P214" s="230"/>
      <c r="Q214" s="231"/>
      <c r="R214" s="230"/>
      <c r="S214" s="232"/>
      <c r="T214" s="232"/>
      <c r="U214" s="230"/>
      <c r="V214" s="230"/>
      <c r="W214" s="232"/>
      <c r="X214" s="232"/>
      <c r="Y214" s="230"/>
      <c r="Z214" s="230"/>
      <c r="AA214" s="230"/>
      <c r="AB214" s="230"/>
      <c r="AC214" s="334" t="s">
        <v>12</v>
      </c>
      <c r="AD214" s="309">
        <v>130.0</v>
      </c>
      <c r="AE214" s="225">
        <v>0.0</v>
      </c>
      <c r="AF214" s="225">
        <v>0.0</v>
      </c>
      <c r="AG214" s="225">
        <v>0.0</v>
      </c>
      <c r="AH214" s="225">
        <v>0.0</v>
      </c>
      <c r="AI214" s="225">
        <v>0.0</v>
      </c>
      <c r="AJ214" s="225">
        <v>0.0</v>
      </c>
      <c r="AK214" s="225">
        <v>0.0</v>
      </c>
      <c r="AL214" s="225">
        <v>0.0</v>
      </c>
      <c r="AM214" s="225">
        <v>0.0</v>
      </c>
      <c r="AN214" s="225">
        <v>0.0</v>
      </c>
      <c r="AO214" s="225">
        <v>50.0</v>
      </c>
      <c r="AP214" s="225">
        <v>0.0</v>
      </c>
      <c r="AQ214" s="225">
        <v>0.0</v>
      </c>
      <c r="AR214" s="225">
        <v>0.0</v>
      </c>
      <c r="AS214" s="225">
        <v>0.0</v>
      </c>
      <c r="AT214" s="225">
        <v>0.0</v>
      </c>
      <c r="AU214" s="225">
        <v>0.0</v>
      </c>
      <c r="AV214" s="225">
        <v>0.0</v>
      </c>
      <c r="AW214" s="225">
        <v>0.0</v>
      </c>
      <c r="AX214" s="225">
        <v>0.0</v>
      </c>
      <c r="AY214" s="553" t="str">
        <f t="shared" ref="AY214:BS214" si="863">IF(AD214 = 0, "", AD214)</f>
        <v>130</v>
      </c>
      <c r="AZ214" s="227" t="str">
        <f t="shared" si="863"/>
        <v/>
      </c>
      <c r="BA214" s="227" t="str">
        <f t="shared" si="863"/>
        <v/>
      </c>
      <c r="BB214" s="227" t="str">
        <f t="shared" si="863"/>
        <v/>
      </c>
      <c r="BC214" s="227" t="str">
        <f t="shared" si="863"/>
        <v/>
      </c>
      <c r="BD214" s="227" t="str">
        <f t="shared" si="863"/>
        <v/>
      </c>
      <c r="BE214" s="227" t="str">
        <f t="shared" si="863"/>
        <v/>
      </c>
      <c r="BF214" s="227" t="str">
        <f t="shared" si="863"/>
        <v/>
      </c>
      <c r="BG214" s="227" t="str">
        <f t="shared" si="863"/>
        <v/>
      </c>
      <c r="BH214" s="227" t="str">
        <f t="shared" si="863"/>
        <v/>
      </c>
      <c r="BI214" s="227" t="str">
        <f t="shared" si="863"/>
        <v/>
      </c>
      <c r="BJ214" s="225" t="str">
        <f t="shared" si="863"/>
        <v>50</v>
      </c>
      <c r="BK214" s="227" t="str">
        <f t="shared" si="863"/>
        <v/>
      </c>
      <c r="BL214" s="227" t="str">
        <f t="shared" si="863"/>
        <v/>
      </c>
      <c r="BM214" s="227" t="str">
        <f t="shared" si="863"/>
        <v/>
      </c>
      <c r="BN214" s="227" t="str">
        <f t="shared" si="863"/>
        <v/>
      </c>
      <c r="BO214" s="227" t="str">
        <f t="shared" si="863"/>
        <v/>
      </c>
      <c r="BP214" s="227" t="str">
        <f t="shared" si="863"/>
        <v/>
      </c>
      <c r="BQ214" s="227" t="str">
        <f t="shared" si="863"/>
        <v/>
      </c>
      <c r="BR214" s="227" t="str">
        <f t="shared" si="863"/>
        <v/>
      </c>
      <c r="BS214" s="238" t="str">
        <f t="shared" si="863"/>
        <v/>
      </c>
      <c r="BT214" s="239" t="str">
        <f>$AY214*Assembly!Y$4+$AZ214*Assembly!Y$5+$BA214*Assembly!Y$6+$BB214*Assembly!Y$7+$BC214*Assembly!Y$8+$BD214*Assembly!Y$9+$BE214*Assembly!Y$10+$BF214*Assembly!Y$11+$BG214*Assembly!Y$12+$BH214*Assembly!Y$13+$BI214*Assembly!Y$14+$BJ214*Assembly!Y$15+$BK214*Assembly!Y$16+$BL214*Assembly!Y$17+$BM214*Assembly!Y$18+$BN214*Assembly!Y$19+$BO214*Assembly!Y$20+$BP214*Assembly!Y$21+$BQ214*Assembly!Y$22+$BR214*Assembly!Y$23+$BS214*Assembly!Y$24</f>
        <v>2,900</v>
      </c>
      <c r="BU214" s="225" t="str">
        <f t="shared" si="8"/>
        <v>186</v>
      </c>
      <c r="BV214" s="225" t="str">
        <f>$AY214*Assembly!AC$4+$AZ214*Assembly!AC$5+$BA214*Assembly!AC$6+$BB214*Assembly!AC$7+$BC214*Assembly!AC$8+$BD214*Assembly!AC$9+$BE214*Assembly!AC$10+$BF214*Assembly!AC$11+$BG214*Assembly!AC$12+$BH214*Assembly!AC$13+$BI214*Assembly!AC$14+$BJ214*Assembly!AC$15+$BK214*Assembly!AC$16+$BL214*Assembly!AC$17+$BM214*Assembly!AC$18+$BN214*Assembly!AC$19+$BO214*Assembly!AC$20+$BP214*Assembly!AC$21+$BQ214*Assembly!AC$22+$BR214*Assembly!AC$23+$BS214*Assembly!AC$24</f>
        <v>14,500</v>
      </c>
      <c r="BW214" s="240" t="str">
        <f t="shared" si="9"/>
        <v>5.00</v>
      </c>
      <c r="BX214" s="241" t="str">
        <f t="shared" si="10"/>
        <v>928</v>
      </c>
      <c r="BY214" s="242" t="str">
        <f t="shared" si="11"/>
        <v>78.1</v>
      </c>
      <c r="BZ214" s="225"/>
      <c r="CA214" s="225" t="str">
        <f>$AY214*Assembly!X$4+$AZ214*Assembly!X$5+$BA214*Assembly!X$6+$BB214*Assembly!X$7+$BC214*Assembly!X$8+$BD214*Assembly!X$9+$BE214*Assembly!X$10+$BF214*Assembly!X$11+$BG214*Assembly!X$12+$BH214*Assembly!X$13+$BI214*Assembly!X$14+$BJ214*Assembly!X$15+$BK214*Assembly!X$16+$BL214*Assembly!X$17+$BM214*Assembly!X$18+$BN214*Assembly!X$19+$BO214*Assembly!X$20+$BP214*Assembly!X$21+$BQ214*Assembly!X$22+$BR214*Assembly!X$23+$BS214*Assembly!X$24</f>
        <v>230</v>
      </c>
      <c r="CB214" s="225" t="str">
        <f t="shared" si="12"/>
        <v>35,778</v>
      </c>
      <c r="CC214" s="223" t="str">
        <f t="shared" si="13"/>
        <v>0.0358</v>
      </c>
      <c r="CD214" s="243" t="str">
        <f>$AY214*Assembly!AB$4+$AZ214*Assembly!AB$5+$BA214*Assembly!AB$6+$BB214*Assembly!AB$7+$BC214*Assembly!AB$8+$BD214*Assembly!AB$9+$BE214*Assembly!AB$10+$BF214*Assembly!AB$11+$BG214*Assembly!AB$12+$BH214*Assembly!AB$13+$BI214*Assembly!AB$14+$BJ214*Assembly!AB$15+$BK214*Assembly!AB$16+$BL214*Assembly!AB$17+$BM214*Assembly!AB$18+$BN214*Assembly!AB$19+$BO214*Assembly!AB$20+$BP214*Assembly!AB$21+$BQ214*Assembly!AB$22+$BR214*Assembly!AB$23+$BS214*Assembly!AB$24</f>
        <v>1,140</v>
      </c>
      <c r="CE214" s="231" t="str">
        <f>$AY214*Assembly!M$4+$AZ214*Assembly!M$5+$BA214*Assembly!M$6+$BB214*Assembly!M$7+$BC214*Assembly!M$8+$BD214*Assembly!M$9+$BE214*Assembly!M$10+$BF214*Assembly!M$11+$BG214*Assembly!M$12+$BH214*Assembly!M$13+$BI214*Assembly!M$14+$BJ214*Assembly!M$15+$BK214*Assembly!M$16+$BL214*Assembly!M$17+$BM214*Assembly!M$18+$BN214*Assembly!M$19+$BO214*Assembly!M$20+$BP214*Assembly!M$21+$BQ214*Assembly!M$22+$BR214*Assembly!M$23+$BS214*Assembly!M$24</f>
        <v>3,330</v>
      </c>
      <c r="CF214" s="231" t="str">
        <f>$AY214*Assembly!N$4+$AZ214*Assembly!N$5+$BA214*Assembly!N$6+$BB214*Assembly!N$7+$BC214*Assembly!N$8+$BD214*Assembly!N$9+$BE214*Assembly!N$10+$BF214*Assembly!N$11+$BG214*Assembly!N$12+$BH214*Assembly!N$13+$BI214*Assembly!N$14+$BJ214*Assembly!N$15+$BK214*Assembly!N$16+$BL214*Assembly!N$17+$BM214*Assembly!N$18+$BN214*Assembly!N$19+$BO214*Assembly!N$20+$BP214*Assembly!N$21+$BQ214*Assembly!N$22+$BR214*Assembly!N$23+$BS214*Assembly!N$24</f>
        <v>250</v>
      </c>
      <c r="CG214" s="231" t="str">
        <f>$AY214*Assembly!O$4+$AZ214*Assembly!O$5+$BA214*Assembly!O$6+$BB214*Assembly!O$7+$BC214*Assembly!O$8+$BD214*Assembly!O$9+$BE214*Assembly!O$10+$BF214*Assembly!O$11+$BG214*Assembly!O$12+$BH214*Assembly!O$13+$BI214*Assembly!O$14+$BJ214*Assembly!O$15+$BK214*Assembly!O$16+$BL214*Assembly!O$17+$BM214*Assembly!O$18+$BN214*Assembly!O$19+$BO214*Assembly!O$20+$BP214*Assembly!O$21+$BQ214*Assembly!O$22+$BR214*Assembly!O$23+$BS214*Assembly!O$24</f>
        <v>150</v>
      </c>
      <c r="CH214" s="229" t="str">
        <f>$AY214*Assembly!P$4+$AZ214*Assembly!P$5+$BA214*Assembly!P$6+$BB214*Assembly!P$7+$BC214*Assembly!P$8+$BD214*Assembly!P$9+$BE214*Assembly!P$10+$BF214*Assembly!P$11+$BG214*Assembly!P$12+$BH214*Assembly!P$13+$BI214*Assembly!P$14+$BJ214*Assembly!P$15+$BK214*Assembly!P$16+$BL214*Assembly!P$17+$BM214*Assembly!P$18+$BN214*Assembly!P$19+$BO214*Assembly!P$20+$BP214*Assembly!P$21+$BQ214*Assembly!P$22+$BR214*Assembly!P$23+$BS214*Assembly!P$24</f>
        <v>0</v>
      </c>
      <c r="CI214" s="229" t="str">
        <f>$AY214*Assembly!Q$4+$AZ214*Assembly!Q$5+$BA214*Assembly!Q$6+$BB214*Assembly!Q$7+$BC214*Assembly!Q$8+$BD214*Assembly!Q$9+$BE214*Assembly!Q$10+$BF214*Assembly!Q$11+$BG214*Assembly!Q$12+$BH214*Assembly!Q$13+$BI214*Assembly!Q$14+$BJ214*Assembly!Q$15+$BK214*Assembly!Q$16+$BL214*Assembly!Q$17+$BM214*Assembly!Q$18+$BN214*Assembly!Q$19+$BO214*Assembly!Q$20+$BP214*Assembly!Q$21+$BQ214*Assembly!Q$22+$BR214*Assembly!Q$23+$BS214*Assembly!Q$24</f>
        <v>0</v>
      </c>
      <c r="CJ214" s="231" t="str">
        <f>$AY214*Assembly!R$4+$AZ214*Assembly!R$5+$BA214*Assembly!R$6+$BB214*Assembly!R$7+$BC214*Assembly!R$8+$BD214*Assembly!R$9+$BE214*Assembly!R$10+$BF214*Assembly!R$11+$BG214*Assembly!R$12+$BH214*Assembly!R$13+$BI214*Assembly!R$14+$BJ214*Assembly!R$15+$BK214*Assembly!R$16+$BL214*Assembly!R$17+$BM214*Assembly!R$18+$BN214*Assembly!R$19+$BO214*Assembly!R$20+$BP214*Assembly!R$21+$BQ214*Assembly!R$22+$BR214*Assembly!R$23+$BS214*Assembly!R$24</f>
        <v>0</v>
      </c>
      <c r="CK214" s="229" t="str">
        <f>$AY214*Assembly!S$4+$AZ214*Assembly!S$5+$BA214*Assembly!S$6+$BB214*Assembly!S$7+$BC214*Assembly!S$8+$BD214*Assembly!S$9+$BE214*Assembly!S$10+$BF214*Assembly!S$11+$BG214*Assembly!S$12+$BH214*Assembly!S$13+$BI214*Assembly!S$14+$BJ214*Assembly!S$15+$BK214*Assembly!S$16+$BL214*Assembly!S$17+$BM214*Assembly!S$18+$BN214*Assembly!S$19+$BO214*Assembly!S$20+$BP214*Assembly!S$21+$BQ214*Assembly!S$22+$BR214*Assembly!S$23+$BS214*Assembly!S$24</f>
        <v>0</v>
      </c>
      <c r="CL214" s="229" t="str">
        <f>$AY214*Assembly!T$4+$AZ214*Assembly!T$5+$BA214*Assembly!T$6+$BB214*Assembly!T$7+$BC214*Assembly!T$8+$BD214*Assembly!T$9+$BE214*Assembly!T$10+$BF214*Assembly!T$11+$BG214*Assembly!T$12+$BH214*Assembly!T$13+$BI214*Assembly!T$14+$BJ214*Assembly!T$15+$BK214*Assembly!T$16+$BL214*Assembly!T$17+$BM214*Assembly!T$18+$BN214*Assembly!T$19+$BO214*Assembly!T$20+$BP214*Assembly!T$21+$BQ214*Assembly!T$22+$BR214*Assembly!T$23+$BS214*Assembly!T$24</f>
        <v>0</v>
      </c>
      <c r="CM214" s="229" t="str">
        <f>$AY214*Assembly!U$4+$AZ214*Assembly!U$5+$BA214*Assembly!U$6+$BB214*Assembly!U$7+$BC214*Assembly!U$8+$BD214*Assembly!U$9+$BE214*Assembly!U$10+$BF214*Assembly!U$11+$BG214*Assembly!U$12+$BH214*Assembly!U$13+$BI214*Assembly!U$14+$BJ214*Assembly!U$15+$BK214*Assembly!U$16+$BL214*Assembly!U$17+$BM214*Assembly!U$18+$BN214*Assembly!U$19+$BO214*Assembly!U$20+$BP214*Assembly!U$21+$BQ214*Assembly!U$22+$BR214*Assembly!U$23+$BS214*Assembly!U$24</f>
        <v>0</v>
      </c>
      <c r="CN214" s="231" t="str">
        <f>$AY214*Assembly!V$4+$AZ214*Assembly!V$5+$BA214*Assembly!V$6+$BB214*Assembly!V$7+$BC214*Assembly!V$8+$BD214*Assembly!V$9+$BE214*Assembly!V$10+$BF214*Assembly!V$11+$BG214*Assembly!V$12+$BH214*Assembly!V$13+$BI214*Assembly!V$14+$BJ214*Assembly!V$15+$BK214*Assembly!V$16+$BL214*Assembly!V$17+$BM214*Assembly!V$18+$BN214*Assembly!V$19+$BO214*Assembly!V$20+$BP214*Assembly!V$21+$BQ214*Assembly!V$22+$BR214*Assembly!V$23+$BS214*Assembly!V$24</f>
        <v>0</v>
      </c>
      <c r="CO214" s="231" t="str">
        <f>CE214*Refining!$F$3</f>
        <v>5,946</v>
      </c>
      <c r="CP214" s="231" t="str">
        <f>CF214*Refining!$F$4</f>
        <v>781</v>
      </c>
      <c r="CQ214" s="231" t="str">
        <f>CG214*Refining!$F$5</f>
        <v>625</v>
      </c>
      <c r="CR214" s="231" t="str">
        <f>CH214*Refining!$F$6</f>
        <v>0</v>
      </c>
      <c r="CS214" s="231" t="str">
        <f>CI214*Refining!$F$7</f>
        <v>0</v>
      </c>
      <c r="CT214" s="231" t="str">
        <f>CJ214*Refining!$F$8</f>
        <v>0</v>
      </c>
      <c r="CU214" s="231" t="str">
        <f>CK214*Refining!$F$9</f>
        <v>0</v>
      </c>
      <c r="CV214" s="231" t="str">
        <f>CL214*Refining!$F$10</f>
        <v>0</v>
      </c>
      <c r="CW214" s="231" t="str">
        <f>CM214*Refining!$F$11</f>
        <v>0</v>
      </c>
      <c r="CX214" s="231" t="str">
        <f>CN214*Refining!$F$12</f>
        <v>0</v>
      </c>
      <c r="CY214" s="248" t="str">
        <f t="shared" ref="CY214:DR214" si="864">IF(CE214 = 0, "", CE214)</f>
        <v>3,330</v>
      </c>
      <c r="CZ214" s="249" t="str">
        <f t="shared" si="864"/>
        <v>250</v>
      </c>
      <c r="DA214" s="249" t="str">
        <f t="shared" si="864"/>
        <v>150</v>
      </c>
      <c r="DB214" s="245" t="str">
        <f t="shared" si="864"/>
        <v/>
      </c>
      <c r="DC214" s="245" t="str">
        <f t="shared" si="864"/>
        <v/>
      </c>
      <c r="DD214" s="245" t="str">
        <f t="shared" si="864"/>
        <v/>
      </c>
      <c r="DE214" s="245" t="str">
        <f t="shared" si="864"/>
        <v/>
      </c>
      <c r="DF214" s="245" t="str">
        <f t="shared" si="864"/>
        <v/>
      </c>
      <c r="DG214" s="245" t="str">
        <f t="shared" si="864"/>
        <v/>
      </c>
      <c r="DH214" s="246" t="str">
        <f t="shared" si="864"/>
        <v/>
      </c>
      <c r="DI214" s="248" t="str">
        <f t="shared" si="864"/>
        <v>5,946</v>
      </c>
      <c r="DJ214" s="249" t="str">
        <f t="shared" si="864"/>
        <v>781</v>
      </c>
      <c r="DK214" s="249" t="str">
        <f t="shared" si="864"/>
        <v>625</v>
      </c>
      <c r="DL214" s="245" t="str">
        <f t="shared" si="864"/>
        <v/>
      </c>
      <c r="DM214" s="245" t="str">
        <f t="shared" si="864"/>
        <v/>
      </c>
      <c r="DN214" s="245" t="str">
        <f t="shared" si="864"/>
        <v/>
      </c>
      <c r="DO214" s="245" t="str">
        <f t="shared" si="864"/>
        <v/>
      </c>
      <c r="DP214" s="245" t="str">
        <f t="shared" si="864"/>
        <v/>
      </c>
      <c r="DQ214" s="245" t="str">
        <f t="shared" si="864"/>
        <v/>
      </c>
      <c r="DR214" s="246" t="str">
        <f t="shared" si="864"/>
        <v/>
      </c>
      <c r="DS214" s="248" t="str">
        <f t="shared" si="15"/>
        <v>3,730</v>
      </c>
      <c r="DT214" s="249" t="str">
        <f t="shared" si="16"/>
        <v>7,353</v>
      </c>
      <c r="DU214" s="225" t="str">
        <f>CY214*'Ores &amp; Ingots'!$C$3+CZ214*'Ores &amp; Ingots'!$C$4+DA214*'Ores &amp; Ingots'!$C$5+DB214*'Ores &amp; Ingots'!$C$6+DC214*'Ores &amp; Ingots'!$C$7+DD214*'Ores &amp; Ingots'!$C$8+DE214*'Ores &amp; Ingots'!$C$9+DF214*'Ores &amp; Ingots'!$C$10+DG214*'Ores &amp; Ingots'!$C$11+DH214*'Ores &amp; Ingots'!$C$12</f>
        <v>468</v>
      </c>
      <c r="DV214" s="225" t="str">
        <f>DI214*'Ores &amp; Ingots'!$B$3+DJ214*'Ores &amp; Ingots'!$B$4+DK214*'Ores &amp; Ingots'!$B$5+DL214*'Ores &amp; Ingots'!$B$6+DM214*'Ores &amp; Ingots'!$B$7+DN214*'Ores &amp; Ingots'!$B$8+DO214*'Ores &amp; Ingots'!$B$9+DP214*'Ores &amp; Ingots'!$B$10+DQ214*'Ores &amp; Ingots'!$B$11+DR214*'Ores &amp; Ingots'!$B$12</f>
        <v>2,720</v>
      </c>
      <c r="DW214" s="249" t="str">
        <f>CY214*Refining!$G$3+CZ214*Refining!$G$4+DA214*Refining!$G$5+DB214*Refining!$G$6+DC214*Refining!$G$7+DD214*Refining!$G$8+DE214*Refining!$G$9+DF214*Refining!$G$10+DG214*Refining!$G$11+DH214*Refining!$G$12</f>
        <v>3,354</v>
      </c>
      <c r="DX214" s="249" t="str">
        <f t="shared" si="17"/>
        <v>521,688</v>
      </c>
      <c r="DY214" s="250" t="str">
        <f t="shared" si="18"/>
        <v>0.5217</v>
      </c>
      <c r="DZ214" s="248" t="str">
        <f t="shared" si="19"/>
        <v>3,598</v>
      </c>
      <c r="EA214" s="251" t="str">
        <f t="shared" ref="EA214:EB214" si="865">DZ214/60</f>
        <v>60.0</v>
      </c>
      <c r="EB214" s="251" t="str">
        <f t="shared" si="865"/>
        <v>1.0</v>
      </c>
      <c r="EC214" s="543" t="str">
        <f t="shared" si="21"/>
        <v>0.04</v>
      </c>
      <c r="ED214" s="248" t="str">
        <f t="shared" si="22"/>
        <v>557,466</v>
      </c>
      <c r="EE214" s="251" t="str">
        <f t="shared" ref="EE214:EF214" si="866">ED214/1000</f>
        <v>557.5</v>
      </c>
      <c r="EF214" s="252" t="str">
        <f t="shared" si="866"/>
        <v>0.56</v>
      </c>
      <c r="EG214" s="544" t="str">
        <f t="shared" si="24"/>
        <v>0.5575</v>
      </c>
      <c r="EH214" s="225" t="s">
        <v>12</v>
      </c>
    </row>
    <row r="215" hidden="1">
      <c r="A215" s="33"/>
      <c r="B215" s="226" t="s">
        <v>1070</v>
      </c>
      <c r="C215" s="227" t="s">
        <v>886</v>
      </c>
      <c r="D215" s="227">
        <v>1.0</v>
      </c>
      <c r="E215" s="227">
        <v>1.0</v>
      </c>
      <c r="F215" s="227">
        <v>1.0</v>
      </c>
      <c r="G215" s="253" t="str">
        <f t="shared" si="5"/>
        <v>15.6</v>
      </c>
      <c r="H215" s="254">
        <v>24.0</v>
      </c>
      <c r="I215" s="254">
        <v>60.0</v>
      </c>
      <c r="J215" s="254" t="str">
        <f>H215/Main!$D$9</f>
        <v>24</v>
      </c>
      <c r="K215" s="254" t="str">
        <f>I215/Main!$D$10</f>
        <v>60</v>
      </c>
      <c r="L215" s="254" t="str">
        <f t="shared" si="6"/>
        <v>2.5</v>
      </c>
      <c r="M215" s="254">
        <v>0.4</v>
      </c>
      <c r="N215" s="255"/>
      <c r="O215" s="255"/>
      <c r="P215" s="255"/>
      <c r="Q215" s="256"/>
      <c r="R215" s="255"/>
      <c r="S215" s="257"/>
      <c r="T215" s="257"/>
      <c r="U215" s="255"/>
      <c r="V215" s="255"/>
      <c r="W215" s="350"/>
      <c r="X215" s="257"/>
      <c r="Y215" s="255"/>
      <c r="Z215" s="255"/>
      <c r="AA215" s="255"/>
      <c r="AB215" s="255"/>
      <c r="AC215" s="351" t="s">
        <v>18</v>
      </c>
      <c r="AD215" s="309">
        <v>130.0</v>
      </c>
      <c r="AE215" s="225">
        <v>0.0</v>
      </c>
      <c r="AF215" s="225">
        <v>0.0</v>
      </c>
      <c r="AG215" s="225">
        <v>0.0</v>
      </c>
      <c r="AH215" s="225">
        <v>0.0</v>
      </c>
      <c r="AI215" s="225">
        <v>0.0</v>
      </c>
      <c r="AJ215" s="225">
        <v>0.0</v>
      </c>
      <c r="AK215" s="225">
        <v>0.0</v>
      </c>
      <c r="AL215" s="225">
        <v>0.0</v>
      </c>
      <c r="AM215" s="225">
        <v>0.0</v>
      </c>
      <c r="AN215" s="225">
        <v>0.0</v>
      </c>
      <c r="AO215" s="225">
        <v>50.0</v>
      </c>
      <c r="AP215" s="225">
        <v>0.0</v>
      </c>
      <c r="AQ215" s="225">
        <v>0.0</v>
      </c>
      <c r="AR215" s="225">
        <v>0.0</v>
      </c>
      <c r="AS215" s="225">
        <v>0.0</v>
      </c>
      <c r="AT215" s="225">
        <v>0.0</v>
      </c>
      <c r="AU215" s="225">
        <v>0.0</v>
      </c>
      <c r="AV215" s="225">
        <v>0.0</v>
      </c>
      <c r="AW215" s="225">
        <v>0.0</v>
      </c>
      <c r="AX215" s="225">
        <v>0.0</v>
      </c>
      <c r="AY215" s="553" t="str">
        <f t="shared" ref="AY215:BS215" si="867">IF(AD215 = 0, "", AD215)</f>
        <v>130</v>
      </c>
      <c r="AZ215" s="227" t="str">
        <f t="shared" si="867"/>
        <v/>
      </c>
      <c r="BA215" s="227" t="str">
        <f t="shared" si="867"/>
        <v/>
      </c>
      <c r="BB215" s="227" t="str">
        <f t="shared" si="867"/>
        <v/>
      </c>
      <c r="BC215" s="227" t="str">
        <f t="shared" si="867"/>
        <v/>
      </c>
      <c r="BD215" s="227" t="str">
        <f t="shared" si="867"/>
        <v/>
      </c>
      <c r="BE215" s="227" t="str">
        <f t="shared" si="867"/>
        <v/>
      </c>
      <c r="BF215" s="227" t="str">
        <f t="shared" si="867"/>
        <v/>
      </c>
      <c r="BG215" s="227" t="str">
        <f t="shared" si="867"/>
        <v/>
      </c>
      <c r="BH215" s="227" t="str">
        <f t="shared" si="867"/>
        <v/>
      </c>
      <c r="BI215" s="227" t="str">
        <f t="shared" si="867"/>
        <v/>
      </c>
      <c r="BJ215" s="225" t="str">
        <f t="shared" si="867"/>
        <v>50</v>
      </c>
      <c r="BK215" s="227" t="str">
        <f t="shared" si="867"/>
        <v/>
      </c>
      <c r="BL215" s="227" t="str">
        <f t="shared" si="867"/>
        <v/>
      </c>
      <c r="BM215" s="227" t="str">
        <f t="shared" si="867"/>
        <v/>
      </c>
      <c r="BN215" s="227" t="str">
        <f t="shared" si="867"/>
        <v/>
      </c>
      <c r="BO215" s="227" t="str">
        <f t="shared" si="867"/>
        <v/>
      </c>
      <c r="BP215" s="227" t="str">
        <f t="shared" si="867"/>
        <v/>
      </c>
      <c r="BQ215" s="227" t="str">
        <f t="shared" si="867"/>
        <v/>
      </c>
      <c r="BR215" s="227" t="str">
        <f t="shared" si="867"/>
        <v/>
      </c>
      <c r="BS215" s="238" t="str">
        <f t="shared" si="867"/>
        <v/>
      </c>
      <c r="BT215" s="239" t="str">
        <f>$AY215*Assembly!Y$4+$AZ215*Assembly!Y$5+$BA215*Assembly!Y$6+$BB215*Assembly!Y$7+$BC215*Assembly!Y$8+$BD215*Assembly!Y$9+$BE215*Assembly!Y$10+$BF215*Assembly!Y$11+$BG215*Assembly!Y$12+$BH215*Assembly!Y$13+$BI215*Assembly!Y$14+$BJ215*Assembly!Y$15+$BK215*Assembly!Y$16+$BL215*Assembly!Y$17+$BM215*Assembly!Y$18+$BN215*Assembly!Y$19+$BO215*Assembly!Y$20+$BP215*Assembly!Y$21+$BQ215*Assembly!Y$22+$BR215*Assembly!Y$23+$BS215*Assembly!Y$24</f>
        <v>2,900</v>
      </c>
      <c r="BU215" s="225" t="str">
        <f t="shared" si="8"/>
        <v>186</v>
      </c>
      <c r="BV215" s="225" t="str">
        <f>$AY215*Assembly!AC$4+$AZ215*Assembly!AC$5+$BA215*Assembly!AC$6+$BB215*Assembly!AC$7+$BC215*Assembly!AC$8+$BD215*Assembly!AC$9+$BE215*Assembly!AC$10+$BF215*Assembly!AC$11+$BG215*Assembly!AC$12+$BH215*Assembly!AC$13+$BI215*Assembly!AC$14+$BJ215*Assembly!AC$15+$BK215*Assembly!AC$16+$BL215*Assembly!AC$17+$BM215*Assembly!AC$18+$BN215*Assembly!AC$19+$BO215*Assembly!AC$20+$BP215*Assembly!AC$21+$BQ215*Assembly!AC$22+$BR215*Assembly!AC$23+$BS215*Assembly!AC$24</f>
        <v>14,500</v>
      </c>
      <c r="BW215" s="240" t="str">
        <f t="shared" si="9"/>
        <v>5.00</v>
      </c>
      <c r="BX215" s="241" t="str">
        <f t="shared" si="10"/>
        <v>928</v>
      </c>
      <c r="BY215" s="242" t="str">
        <f t="shared" si="11"/>
        <v>78.1</v>
      </c>
      <c r="BZ215" s="225"/>
      <c r="CA215" s="225" t="str">
        <f>$AY215*Assembly!X$4+$AZ215*Assembly!X$5+$BA215*Assembly!X$6+$BB215*Assembly!X$7+$BC215*Assembly!X$8+$BD215*Assembly!X$9+$BE215*Assembly!X$10+$BF215*Assembly!X$11+$BG215*Assembly!X$12+$BH215*Assembly!X$13+$BI215*Assembly!X$14+$BJ215*Assembly!X$15+$BK215*Assembly!X$16+$BL215*Assembly!X$17+$BM215*Assembly!X$18+$BN215*Assembly!X$19+$BO215*Assembly!X$20+$BP215*Assembly!X$21+$BQ215*Assembly!X$22+$BR215*Assembly!X$23+$BS215*Assembly!X$24</f>
        <v>230</v>
      </c>
      <c r="CB215" s="225" t="str">
        <f t="shared" si="12"/>
        <v>35,778</v>
      </c>
      <c r="CC215" s="223" t="str">
        <f t="shared" si="13"/>
        <v>0.0358</v>
      </c>
      <c r="CD215" s="243" t="str">
        <f>$AY215*Assembly!AB$4+$AZ215*Assembly!AB$5+$BA215*Assembly!AB$6+$BB215*Assembly!AB$7+$BC215*Assembly!AB$8+$BD215*Assembly!AB$9+$BE215*Assembly!AB$10+$BF215*Assembly!AB$11+$BG215*Assembly!AB$12+$BH215*Assembly!AB$13+$BI215*Assembly!AB$14+$BJ215*Assembly!AB$15+$BK215*Assembly!AB$16+$BL215*Assembly!AB$17+$BM215*Assembly!AB$18+$BN215*Assembly!AB$19+$BO215*Assembly!AB$20+$BP215*Assembly!AB$21+$BQ215*Assembly!AB$22+$BR215*Assembly!AB$23+$BS215*Assembly!AB$24</f>
        <v>1,140</v>
      </c>
      <c r="CE215" s="256" t="str">
        <f>$AY215*Assembly!M$4+$AZ215*Assembly!M$5+$BA215*Assembly!M$6+$BB215*Assembly!M$7+$BC215*Assembly!M$8+$BD215*Assembly!M$9+$BE215*Assembly!M$10+$BF215*Assembly!M$11+$BG215*Assembly!M$12+$BH215*Assembly!M$13+$BI215*Assembly!M$14+$BJ215*Assembly!M$15+$BK215*Assembly!M$16+$BL215*Assembly!M$17+$BM215*Assembly!M$18+$BN215*Assembly!M$19+$BO215*Assembly!M$20+$BP215*Assembly!M$21+$BQ215*Assembly!M$22+$BR215*Assembly!M$23+$BS215*Assembly!M$24</f>
        <v>3,330</v>
      </c>
      <c r="CF215" s="256" t="str">
        <f>$AY215*Assembly!N$4+$AZ215*Assembly!N$5+$BA215*Assembly!N$6+$BB215*Assembly!N$7+$BC215*Assembly!N$8+$BD215*Assembly!N$9+$BE215*Assembly!N$10+$BF215*Assembly!N$11+$BG215*Assembly!N$12+$BH215*Assembly!N$13+$BI215*Assembly!N$14+$BJ215*Assembly!N$15+$BK215*Assembly!N$16+$BL215*Assembly!N$17+$BM215*Assembly!N$18+$BN215*Assembly!N$19+$BO215*Assembly!N$20+$BP215*Assembly!N$21+$BQ215*Assembly!N$22+$BR215*Assembly!N$23+$BS215*Assembly!N$24</f>
        <v>250</v>
      </c>
      <c r="CG215" s="256" t="str">
        <f>$AY215*Assembly!O$4+$AZ215*Assembly!O$5+$BA215*Assembly!O$6+$BB215*Assembly!O$7+$BC215*Assembly!O$8+$BD215*Assembly!O$9+$BE215*Assembly!O$10+$BF215*Assembly!O$11+$BG215*Assembly!O$12+$BH215*Assembly!O$13+$BI215*Assembly!O$14+$BJ215*Assembly!O$15+$BK215*Assembly!O$16+$BL215*Assembly!O$17+$BM215*Assembly!O$18+$BN215*Assembly!O$19+$BO215*Assembly!O$20+$BP215*Assembly!O$21+$BQ215*Assembly!O$22+$BR215*Assembly!O$23+$BS215*Assembly!O$24</f>
        <v>150</v>
      </c>
      <c r="CH215" s="254" t="str">
        <f>$AY215*Assembly!P$4+$AZ215*Assembly!P$5+$BA215*Assembly!P$6+$BB215*Assembly!P$7+$BC215*Assembly!P$8+$BD215*Assembly!P$9+$BE215*Assembly!P$10+$BF215*Assembly!P$11+$BG215*Assembly!P$12+$BH215*Assembly!P$13+$BI215*Assembly!P$14+$BJ215*Assembly!P$15+$BK215*Assembly!P$16+$BL215*Assembly!P$17+$BM215*Assembly!P$18+$BN215*Assembly!P$19+$BO215*Assembly!P$20+$BP215*Assembly!P$21+$BQ215*Assembly!P$22+$BR215*Assembly!P$23+$BS215*Assembly!P$24</f>
        <v>0</v>
      </c>
      <c r="CI215" s="254" t="str">
        <f>$AY215*Assembly!Q$4+$AZ215*Assembly!Q$5+$BA215*Assembly!Q$6+$BB215*Assembly!Q$7+$BC215*Assembly!Q$8+$BD215*Assembly!Q$9+$BE215*Assembly!Q$10+$BF215*Assembly!Q$11+$BG215*Assembly!Q$12+$BH215*Assembly!Q$13+$BI215*Assembly!Q$14+$BJ215*Assembly!Q$15+$BK215*Assembly!Q$16+$BL215*Assembly!Q$17+$BM215*Assembly!Q$18+$BN215*Assembly!Q$19+$BO215*Assembly!Q$20+$BP215*Assembly!Q$21+$BQ215*Assembly!Q$22+$BR215*Assembly!Q$23+$BS215*Assembly!Q$24</f>
        <v>0</v>
      </c>
      <c r="CJ215" s="256" t="str">
        <f>$AY215*Assembly!R$4+$AZ215*Assembly!R$5+$BA215*Assembly!R$6+$BB215*Assembly!R$7+$BC215*Assembly!R$8+$BD215*Assembly!R$9+$BE215*Assembly!R$10+$BF215*Assembly!R$11+$BG215*Assembly!R$12+$BH215*Assembly!R$13+$BI215*Assembly!R$14+$BJ215*Assembly!R$15+$BK215*Assembly!R$16+$BL215*Assembly!R$17+$BM215*Assembly!R$18+$BN215*Assembly!R$19+$BO215*Assembly!R$20+$BP215*Assembly!R$21+$BQ215*Assembly!R$22+$BR215*Assembly!R$23+$BS215*Assembly!R$24</f>
        <v>0</v>
      </c>
      <c r="CK215" s="254" t="str">
        <f>$AY215*Assembly!S$4+$AZ215*Assembly!S$5+$BA215*Assembly!S$6+$BB215*Assembly!S$7+$BC215*Assembly!S$8+$BD215*Assembly!S$9+$BE215*Assembly!S$10+$BF215*Assembly!S$11+$BG215*Assembly!S$12+$BH215*Assembly!S$13+$BI215*Assembly!S$14+$BJ215*Assembly!S$15+$BK215*Assembly!S$16+$BL215*Assembly!S$17+$BM215*Assembly!S$18+$BN215*Assembly!S$19+$BO215*Assembly!S$20+$BP215*Assembly!S$21+$BQ215*Assembly!S$22+$BR215*Assembly!S$23+$BS215*Assembly!S$24</f>
        <v>0</v>
      </c>
      <c r="CL215" s="254" t="str">
        <f>$AY215*Assembly!T$4+$AZ215*Assembly!T$5+$BA215*Assembly!T$6+$BB215*Assembly!T$7+$BC215*Assembly!T$8+$BD215*Assembly!T$9+$BE215*Assembly!T$10+$BF215*Assembly!T$11+$BG215*Assembly!T$12+$BH215*Assembly!T$13+$BI215*Assembly!T$14+$BJ215*Assembly!T$15+$BK215*Assembly!T$16+$BL215*Assembly!T$17+$BM215*Assembly!T$18+$BN215*Assembly!T$19+$BO215*Assembly!T$20+$BP215*Assembly!T$21+$BQ215*Assembly!T$22+$BR215*Assembly!T$23+$BS215*Assembly!T$24</f>
        <v>0</v>
      </c>
      <c r="CM215" s="254" t="str">
        <f>$AY215*Assembly!U$4+$AZ215*Assembly!U$5+$BA215*Assembly!U$6+$BB215*Assembly!U$7+$BC215*Assembly!U$8+$BD215*Assembly!U$9+$BE215*Assembly!U$10+$BF215*Assembly!U$11+$BG215*Assembly!U$12+$BH215*Assembly!U$13+$BI215*Assembly!U$14+$BJ215*Assembly!U$15+$BK215*Assembly!U$16+$BL215*Assembly!U$17+$BM215*Assembly!U$18+$BN215*Assembly!U$19+$BO215*Assembly!U$20+$BP215*Assembly!U$21+$BQ215*Assembly!U$22+$BR215*Assembly!U$23+$BS215*Assembly!U$24</f>
        <v>0</v>
      </c>
      <c r="CN215" s="256" t="str">
        <f>$AY215*Assembly!V$4+$AZ215*Assembly!V$5+$BA215*Assembly!V$6+$BB215*Assembly!V$7+$BC215*Assembly!V$8+$BD215*Assembly!V$9+$BE215*Assembly!V$10+$BF215*Assembly!V$11+$BG215*Assembly!V$12+$BH215*Assembly!V$13+$BI215*Assembly!V$14+$BJ215*Assembly!V$15+$BK215*Assembly!V$16+$BL215*Assembly!V$17+$BM215*Assembly!V$18+$BN215*Assembly!V$19+$BO215*Assembly!V$20+$BP215*Assembly!V$21+$BQ215*Assembly!V$22+$BR215*Assembly!V$23+$BS215*Assembly!V$24</f>
        <v>0</v>
      </c>
      <c r="CO215" s="256" t="str">
        <f>CE215*Refining!$F$3</f>
        <v>5,946</v>
      </c>
      <c r="CP215" s="256" t="str">
        <f>CF215*Refining!$F$4</f>
        <v>781</v>
      </c>
      <c r="CQ215" s="256" t="str">
        <f>CG215*Refining!$F$5</f>
        <v>625</v>
      </c>
      <c r="CR215" s="256" t="str">
        <f>CH215*Refining!$F$6</f>
        <v>0</v>
      </c>
      <c r="CS215" s="256" t="str">
        <f>CI215*Refining!$F$7</f>
        <v>0</v>
      </c>
      <c r="CT215" s="256" t="str">
        <f>CJ215*Refining!$F$8</f>
        <v>0</v>
      </c>
      <c r="CU215" s="256" t="str">
        <f>CK215*Refining!$F$9</f>
        <v>0</v>
      </c>
      <c r="CV215" s="256" t="str">
        <f>CL215*Refining!$F$10</f>
        <v>0</v>
      </c>
      <c r="CW215" s="256" t="str">
        <f>CM215*Refining!$F$11</f>
        <v>0</v>
      </c>
      <c r="CX215" s="256" t="str">
        <f>CN215*Refining!$F$12</f>
        <v>0</v>
      </c>
      <c r="CY215" s="248" t="str">
        <f t="shared" ref="CY215:DR215" si="868">IF(CE215 = 0, "", CE215)</f>
        <v>3,330</v>
      </c>
      <c r="CZ215" s="249" t="str">
        <f t="shared" si="868"/>
        <v>250</v>
      </c>
      <c r="DA215" s="249" t="str">
        <f t="shared" si="868"/>
        <v>150</v>
      </c>
      <c r="DB215" s="245" t="str">
        <f t="shared" si="868"/>
        <v/>
      </c>
      <c r="DC215" s="245" t="str">
        <f t="shared" si="868"/>
        <v/>
      </c>
      <c r="DD215" s="245" t="str">
        <f t="shared" si="868"/>
        <v/>
      </c>
      <c r="DE215" s="245" t="str">
        <f t="shared" si="868"/>
        <v/>
      </c>
      <c r="DF215" s="245" t="str">
        <f t="shared" si="868"/>
        <v/>
      </c>
      <c r="DG215" s="245" t="str">
        <f t="shared" si="868"/>
        <v/>
      </c>
      <c r="DH215" s="246" t="str">
        <f t="shared" si="868"/>
        <v/>
      </c>
      <c r="DI215" s="248" t="str">
        <f t="shared" si="868"/>
        <v>5,946</v>
      </c>
      <c r="DJ215" s="249" t="str">
        <f t="shared" si="868"/>
        <v>781</v>
      </c>
      <c r="DK215" s="249" t="str">
        <f t="shared" si="868"/>
        <v>625</v>
      </c>
      <c r="DL215" s="245" t="str">
        <f t="shared" si="868"/>
        <v/>
      </c>
      <c r="DM215" s="245" t="str">
        <f t="shared" si="868"/>
        <v/>
      </c>
      <c r="DN215" s="245" t="str">
        <f t="shared" si="868"/>
        <v/>
      </c>
      <c r="DO215" s="245" t="str">
        <f t="shared" si="868"/>
        <v/>
      </c>
      <c r="DP215" s="245" t="str">
        <f t="shared" si="868"/>
        <v/>
      </c>
      <c r="DQ215" s="245" t="str">
        <f t="shared" si="868"/>
        <v/>
      </c>
      <c r="DR215" s="246" t="str">
        <f t="shared" si="868"/>
        <v/>
      </c>
      <c r="DS215" s="248" t="str">
        <f t="shared" si="15"/>
        <v>3,730</v>
      </c>
      <c r="DT215" s="249" t="str">
        <f t="shared" si="16"/>
        <v>7,353</v>
      </c>
      <c r="DU215" s="225" t="str">
        <f>CY215*'Ores &amp; Ingots'!$C$3+CZ215*'Ores &amp; Ingots'!$C$4+DA215*'Ores &amp; Ingots'!$C$5+DB215*'Ores &amp; Ingots'!$C$6+DC215*'Ores &amp; Ingots'!$C$7+DD215*'Ores &amp; Ingots'!$C$8+DE215*'Ores &amp; Ingots'!$C$9+DF215*'Ores &amp; Ingots'!$C$10+DG215*'Ores &amp; Ingots'!$C$11+DH215*'Ores &amp; Ingots'!$C$12</f>
        <v>468</v>
      </c>
      <c r="DV215" s="225" t="str">
        <f>DI215*'Ores &amp; Ingots'!$B$3+DJ215*'Ores &amp; Ingots'!$B$4+DK215*'Ores &amp; Ingots'!$B$5+DL215*'Ores &amp; Ingots'!$B$6+DM215*'Ores &amp; Ingots'!$B$7+DN215*'Ores &amp; Ingots'!$B$8+DO215*'Ores &amp; Ingots'!$B$9+DP215*'Ores &amp; Ingots'!$B$10+DQ215*'Ores &amp; Ingots'!$B$11+DR215*'Ores &amp; Ingots'!$B$12</f>
        <v>2,720</v>
      </c>
      <c r="DW215" s="249" t="str">
        <f>CY215*Refining!$G$3+CZ215*Refining!$G$4+DA215*Refining!$G$5+DB215*Refining!$G$6+DC215*Refining!$G$7+DD215*Refining!$G$8+DE215*Refining!$G$9+DF215*Refining!$G$10+DG215*Refining!$G$11+DH215*Refining!$G$12</f>
        <v>3,354</v>
      </c>
      <c r="DX215" s="249" t="str">
        <f t="shared" si="17"/>
        <v>521,688</v>
      </c>
      <c r="DY215" s="250" t="str">
        <f t="shared" si="18"/>
        <v>0.5217</v>
      </c>
      <c r="DZ215" s="248" t="str">
        <f t="shared" si="19"/>
        <v>3,608</v>
      </c>
      <c r="EA215" s="251" t="str">
        <f t="shared" ref="EA215:EB215" si="869">DZ215/60</f>
        <v>60.1</v>
      </c>
      <c r="EB215" s="251" t="str">
        <f t="shared" si="869"/>
        <v>1.0</v>
      </c>
      <c r="EC215" s="543" t="str">
        <f t="shared" si="21"/>
        <v>0.04</v>
      </c>
      <c r="ED215" s="248" t="str">
        <f t="shared" si="22"/>
        <v>557,466</v>
      </c>
      <c r="EE215" s="251" t="str">
        <f t="shared" ref="EE215:EF215" si="870">ED215/1000</f>
        <v>557.5</v>
      </c>
      <c r="EF215" s="252" t="str">
        <f t="shared" si="870"/>
        <v>0.56</v>
      </c>
      <c r="EG215" s="544" t="str">
        <f t="shared" si="24"/>
        <v>0.5575</v>
      </c>
      <c r="EH215" s="225">
        <v>48.0</v>
      </c>
    </row>
    <row r="216" hidden="1">
      <c r="A216" s="33"/>
      <c r="B216" s="226" t="s">
        <v>1071</v>
      </c>
      <c r="C216" s="227" t="s">
        <v>886</v>
      </c>
      <c r="D216" s="227">
        <v>1.0</v>
      </c>
      <c r="E216" s="227">
        <v>1.0</v>
      </c>
      <c r="F216" s="227">
        <v>1.0</v>
      </c>
      <c r="G216" s="228" t="str">
        <f t="shared" si="5"/>
        <v>15.6</v>
      </c>
      <c r="H216" s="229">
        <v>14.0</v>
      </c>
      <c r="I216" s="229">
        <v>35.0</v>
      </c>
      <c r="J216" s="229" t="str">
        <f>H216/Main!$D$9</f>
        <v>14</v>
      </c>
      <c r="K216" s="229" t="str">
        <f>I216/Main!$D$10</f>
        <v>35</v>
      </c>
      <c r="L216" s="229" t="str">
        <f t="shared" si="6"/>
        <v>2.5</v>
      </c>
      <c r="M216" s="229">
        <v>0.4</v>
      </c>
      <c r="N216" s="230"/>
      <c r="O216" s="230"/>
      <c r="P216" s="230"/>
      <c r="Q216" s="231"/>
      <c r="R216" s="230"/>
      <c r="S216" s="232"/>
      <c r="T216" s="232"/>
      <c r="U216" s="230"/>
      <c r="V216" s="230"/>
      <c r="W216" s="232"/>
      <c r="X216" s="232"/>
      <c r="Y216" s="230"/>
      <c r="Z216" s="230"/>
      <c r="AA216" s="230"/>
      <c r="AB216" s="230"/>
      <c r="AC216" s="334" t="s">
        <v>18</v>
      </c>
      <c r="AD216" s="309">
        <v>75.0</v>
      </c>
      <c r="AE216" s="225">
        <v>0.0</v>
      </c>
      <c r="AF216" s="225">
        <v>0.0</v>
      </c>
      <c r="AG216" s="225">
        <v>0.0</v>
      </c>
      <c r="AH216" s="225">
        <v>0.0</v>
      </c>
      <c r="AI216" s="225">
        <v>0.0</v>
      </c>
      <c r="AJ216" s="225">
        <v>0.0</v>
      </c>
      <c r="AK216" s="225">
        <v>0.0</v>
      </c>
      <c r="AL216" s="225">
        <v>0.0</v>
      </c>
      <c r="AM216" s="225">
        <v>0.0</v>
      </c>
      <c r="AN216" s="225">
        <v>0.0</v>
      </c>
      <c r="AO216" s="225">
        <v>25.0</v>
      </c>
      <c r="AP216" s="225">
        <v>0.0</v>
      </c>
      <c r="AQ216" s="225">
        <v>0.0</v>
      </c>
      <c r="AR216" s="225">
        <v>0.0</v>
      </c>
      <c r="AS216" s="225">
        <v>0.0</v>
      </c>
      <c r="AT216" s="225">
        <v>0.0</v>
      </c>
      <c r="AU216" s="225">
        <v>0.0</v>
      </c>
      <c r="AV216" s="225">
        <v>0.0</v>
      </c>
      <c r="AW216" s="225">
        <v>0.0</v>
      </c>
      <c r="AX216" s="225">
        <v>0.0</v>
      </c>
      <c r="AY216" s="553" t="str">
        <f t="shared" ref="AY216:BS216" si="871">IF(AD216 = 0, "", AD216)</f>
        <v>75</v>
      </c>
      <c r="AZ216" s="227" t="str">
        <f t="shared" si="871"/>
        <v/>
      </c>
      <c r="BA216" s="227" t="str">
        <f t="shared" si="871"/>
        <v/>
      </c>
      <c r="BB216" s="227" t="str">
        <f t="shared" si="871"/>
        <v/>
      </c>
      <c r="BC216" s="227" t="str">
        <f t="shared" si="871"/>
        <v/>
      </c>
      <c r="BD216" s="227" t="str">
        <f t="shared" si="871"/>
        <v/>
      </c>
      <c r="BE216" s="227" t="str">
        <f t="shared" si="871"/>
        <v/>
      </c>
      <c r="BF216" s="227" t="str">
        <f t="shared" si="871"/>
        <v/>
      </c>
      <c r="BG216" s="227" t="str">
        <f t="shared" si="871"/>
        <v/>
      </c>
      <c r="BH216" s="227" t="str">
        <f t="shared" si="871"/>
        <v/>
      </c>
      <c r="BI216" s="227" t="str">
        <f t="shared" si="871"/>
        <v/>
      </c>
      <c r="BJ216" s="225" t="str">
        <f t="shared" si="871"/>
        <v>25</v>
      </c>
      <c r="BK216" s="227" t="str">
        <f t="shared" si="871"/>
        <v/>
      </c>
      <c r="BL216" s="227" t="str">
        <f t="shared" si="871"/>
        <v/>
      </c>
      <c r="BM216" s="227" t="str">
        <f t="shared" si="871"/>
        <v/>
      </c>
      <c r="BN216" s="227" t="str">
        <f t="shared" si="871"/>
        <v/>
      </c>
      <c r="BO216" s="227" t="str">
        <f t="shared" si="871"/>
        <v/>
      </c>
      <c r="BP216" s="227" t="str">
        <f t="shared" si="871"/>
        <v/>
      </c>
      <c r="BQ216" s="227" t="str">
        <f t="shared" si="871"/>
        <v/>
      </c>
      <c r="BR216" s="227" t="str">
        <f t="shared" si="871"/>
        <v/>
      </c>
      <c r="BS216" s="238" t="str">
        <f t="shared" si="871"/>
        <v/>
      </c>
      <c r="BT216" s="239" t="str">
        <f>$AY216*Assembly!Y$4+$AZ216*Assembly!Y$5+$BA216*Assembly!Y$6+$BB216*Assembly!Y$7+$BC216*Assembly!Y$8+$BD216*Assembly!Y$9+$BE216*Assembly!Y$10+$BF216*Assembly!Y$11+$BG216*Assembly!Y$12+$BH216*Assembly!Y$13+$BI216*Assembly!Y$14+$BJ216*Assembly!Y$15+$BK216*Assembly!Y$16+$BL216*Assembly!Y$17+$BM216*Assembly!Y$18+$BN216*Assembly!Y$19+$BO216*Assembly!Y$20+$BP216*Assembly!Y$21+$BQ216*Assembly!Y$22+$BR216*Assembly!Y$23+$BS216*Assembly!Y$24</f>
        <v>1,650</v>
      </c>
      <c r="BU216" s="225" t="str">
        <f t="shared" si="8"/>
        <v>106</v>
      </c>
      <c r="BV216" s="225" t="str">
        <f>$AY216*Assembly!AC$4+$AZ216*Assembly!AC$5+$BA216*Assembly!AC$6+$BB216*Assembly!AC$7+$BC216*Assembly!AC$8+$BD216*Assembly!AC$9+$BE216*Assembly!AC$10+$BF216*Assembly!AC$11+$BG216*Assembly!AC$12+$BH216*Assembly!AC$13+$BI216*Assembly!AC$14+$BJ216*Assembly!AC$15+$BK216*Assembly!AC$16+$BL216*Assembly!AC$17+$BM216*Assembly!AC$18+$BN216*Assembly!AC$19+$BO216*Assembly!AC$20+$BP216*Assembly!AC$21+$BQ216*Assembly!AC$22+$BR216*Assembly!AC$23+$BS216*Assembly!AC$24</f>
        <v>8,250</v>
      </c>
      <c r="BW216" s="240" t="str">
        <f t="shared" si="9"/>
        <v>5.00</v>
      </c>
      <c r="BX216" s="241" t="str">
        <f t="shared" si="10"/>
        <v>528</v>
      </c>
      <c r="BY216" s="242" t="str">
        <f t="shared" si="11"/>
        <v>78.1</v>
      </c>
      <c r="BZ216" s="225"/>
      <c r="CA216" s="225" t="str">
        <f>$AY216*Assembly!X$4+$AZ216*Assembly!X$5+$BA216*Assembly!X$6+$BB216*Assembly!X$7+$BC216*Assembly!X$8+$BD216*Assembly!X$9+$BE216*Assembly!X$10+$BF216*Assembly!X$11+$BG216*Assembly!X$12+$BH216*Assembly!X$13+$BI216*Assembly!X$14+$BJ216*Assembly!X$15+$BK216*Assembly!X$16+$BL216*Assembly!X$17+$BM216*Assembly!X$18+$BN216*Assembly!X$19+$BO216*Assembly!X$20+$BP216*Assembly!X$21+$BQ216*Assembly!X$22+$BR216*Assembly!X$23+$BS216*Assembly!X$24</f>
        <v>125</v>
      </c>
      <c r="CB216" s="225" t="str">
        <f t="shared" si="12"/>
        <v>19,444</v>
      </c>
      <c r="CC216" s="223" t="str">
        <f t="shared" si="13"/>
        <v>0.0194</v>
      </c>
      <c r="CD216" s="243" t="str">
        <f>$AY216*Assembly!AB$4+$AZ216*Assembly!AB$5+$BA216*Assembly!AB$6+$BB216*Assembly!AB$7+$BC216*Assembly!AB$8+$BD216*Assembly!AB$9+$BE216*Assembly!AB$10+$BF216*Assembly!AB$11+$BG216*Assembly!AB$12+$BH216*Assembly!AB$13+$BI216*Assembly!AB$14+$BJ216*Assembly!AB$15+$BK216*Assembly!AB$16+$BL216*Assembly!AB$17+$BM216*Assembly!AB$18+$BN216*Assembly!AB$19+$BO216*Assembly!AB$20+$BP216*Assembly!AB$21+$BQ216*Assembly!AB$22+$BR216*Assembly!AB$23+$BS216*Assembly!AB$24</f>
        <v>600</v>
      </c>
      <c r="CE216" s="231" t="str">
        <f>$AY216*Assembly!M$4+$AZ216*Assembly!M$5+$BA216*Assembly!M$6+$BB216*Assembly!M$7+$BC216*Assembly!M$8+$BD216*Assembly!M$9+$BE216*Assembly!M$10+$BF216*Assembly!M$11+$BG216*Assembly!M$12+$BH216*Assembly!M$13+$BI216*Assembly!M$14+$BJ216*Assembly!M$15+$BK216*Assembly!M$16+$BL216*Assembly!M$17+$BM216*Assembly!M$18+$BN216*Assembly!M$19+$BO216*Assembly!M$20+$BP216*Assembly!M$21+$BQ216*Assembly!M$22+$BR216*Assembly!M$23+$BS216*Assembly!M$24</f>
        <v>1,875</v>
      </c>
      <c r="CF216" s="231" t="str">
        <f>$AY216*Assembly!N$4+$AZ216*Assembly!N$5+$BA216*Assembly!N$6+$BB216*Assembly!N$7+$BC216*Assembly!N$8+$BD216*Assembly!N$9+$BE216*Assembly!N$10+$BF216*Assembly!N$11+$BG216*Assembly!N$12+$BH216*Assembly!N$13+$BI216*Assembly!N$14+$BJ216*Assembly!N$15+$BK216*Assembly!N$16+$BL216*Assembly!N$17+$BM216*Assembly!N$18+$BN216*Assembly!N$19+$BO216*Assembly!N$20+$BP216*Assembly!N$21+$BQ216*Assembly!N$22+$BR216*Assembly!N$23+$BS216*Assembly!N$24</f>
        <v>125</v>
      </c>
      <c r="CG216" s="231" t="str">
        <f>$AY216*Assembly!O$4+$AZ216*Assembly!O$5+$BA216*Assembly!O$6+$BB216*Assembly!O$7+$BC216*Assembly!O$8+$BD216*Assembly!O$9+$BE216*Assembly!O$10+$BF216*Assembly!O$11+$BG216*Assembly!O$12+$BH216*Assembly!O$13+$BI216*Assembly!O$14+$BJ216*Assembly!O$15+$BK216*Assembly!O$16+$BL216*Assembly!O$17+$BM216*Assembly!O$18+$BN216*Assembly!O$19+$BO216*Assembly!O$20+$BP216*Assembly!O$21+$BQ216*Assembly!O$22+$BR216*Assembly!O$23+$BS216*Assembly!O$24</f>
        <v>75</v>
      </c>
      <c r="CH216" s="229" t="str">
        <f>$AY216*Assembly!P$4+$AZ216*Assembly!P$5+$BA216*Assembly!P$6+$BB216*Assembly!P$7+$BC216*Assembly!P$8+$BD216*Assembly!P$9+$BE216*Assembly!P$10+$BF216*Assembly!P$11+$BG216*Assembly!P$12+$BH216*Assembly!P$13+$BI216*Assembly!P$14+$BJ216*Assembly!P$15+$BK216*Assembly!P$16+$BL216*Assembly!P$17+$BM216*Assembly!P$18+$BN216*Assembly!P$19+$BO216*Assembly!P$20+$BP216*Assembly!P$21+$BQ216*Assembly!P$22+$BR216*Assembly!P$23+$BS216*Assembly!P$24</f>
        <v>0</v>
      </c>
      <c r="CI216" s="229" t="str">
        <f>$AY216*Assembly!Q$4+$AZ216*Assembly!Q$5+$BA216*Assembly!Q$6+$BB216*Assembly!Q$7+$BC216*Assembly!Q$8+$BD216*Assembly!Q$9+$BE216*Assembly!Q$10+$BF216*Assembly!Q$11+$BG216*Assembly!Q$12+$BH216*Assembly!Q$13+$BI216*Assembly!Q$14+$BJ216*Assembly!Q$15+$BK216*Assembly!Q$16+$BL216*Assembly!Q$17+$BM216*Assembly!Q$18+$BN216*Assembly!Q$19+$BO216*Assembly!Q$20+$BP216*Assembly!Q$21+$BQ216*Assembly!Q$22+$BR216*Assembly!Q$23+$BS216*Assembly!Q$24</f>
        <v>0</v>
      </c>
      <c r="CJ216" s="231" t="str">
        <f>$AY216*Assembly!R$4+$AZ216*Assembly!R$5+$BA216*Assembly!R$6+$BB216*Assembly!R$7+$BC216*Assembly!R$8+$BD216*Assembly!R$9+$BE216*Assembly!R$10+$BF216*Assembly!R$11+$BG216*Assembly!R$12+$BH216*Assembly!R$13+$BI216*Assembly!R$14+$BJ216*Assembly!R$15+$BK216*Assembly!R$16+$BL216*Assembly!R$17+$BM216*Assembly!R$18+$BN216*Assembly!R$19+$BO216*Assembly!R$20+$BP216*Assembly!R$21+$BQ216*Assembly!R$22+$BR216*Assembly!R$23+$BS216*Assembly!R$24</f>
        <v>0</v>
      </c>
      <c r="CK216" s="229" t="str">
        <f>$AY216*Assembly!S$4+$AZ216*Assembly!S$5+$BA216*Assembly!S$6+$BB216*Assembly!S$7+$BC216*Assembly!S$8+$BD216*Assembly!S$9+$BE216*Assembly!S$10+$BF216*Assembly!S$11+$BG216*Assembly!S$12+$BH216*Assembly!S$13+$BI216*Assembly!S$14+$BJ216*Assembly!S$15+$BK216*Assembly!S$16+$BL216*Assembly!S$17+$BM216*Assembly!S$18+$BN216*Assembly!S$19+$BO216*Assembly!S$20+$BP216*Assembly!S$21+$BQ216*Assembly!S$22+$BR216*Assembly!S$23+$BS216*Assembly!S$24</f>
        <v>0</v>
      </c>
      <c r="CL216" s="229" t="str">
        <f>$AY216*Assembly!T$4+$AZ216*Assembly!T$5+$BA216*Assembly!T$6+$BB216*Assembly!T$7+$BC216*Assembly!T$8+$BD216*Assembly!T$9+$BE216*Assembly!T$10+$BF216*Assembly!T$11+$BG216*Assembly!T$12+$BH216*Assembly!T$13+$BI216*Assembly!T$14+$BJ216*Assembly!T$15+$BK216*Assembly!T$16+$BL216*Assembly!T$17+$BM216*Assembly!T$18+$BN216*Assembly!T$19+$BO216*Assembly!T$20+$BP216*Assembly!T$21+$BQ216*Assembly!T$22+$BR216*Assembly!T$23+$BS216*Assembly!T$24</f>
        <v>0</v>
      </c>
      <c r="CM216" s="229" t="str">
        <f>$AY216*Assembly!U$4+$AZ216*Assembly!U$5+$BA216*Assembly!U$6+$BB216*Assembly!U$7+$BC216*Assembly!U$8+$BD216*Assembly!U$9+$BE216*Assembly!U$10+$BF216*Assembly!U$11+$BG216*Assembly!U$12+$BH216*Assembly!U$13+$BI216*Assembly!U$14+$BJ216*Assembly!U$15+$BK216*Assembly!U$16+$BL216*Assembly!U$17+$BM216*Assembly!U$18+$BN216*Assembly!U$19+$BO216*Assembly!U$20+$BP216*Assembly!U$21+$BQ216*Assembly!U$22+$BR216*Assembly!U$23+$BS216*Assembly!U$24</f>
        <v>0</v>
      </c>
      <c r="CN216" s="231" t="str">
        <f>$AY216*Assembly!V$4+$AZ216*Assembly!V$5+$BA216*Assembly!V$6+$BB216*Assembly!V$7+$BC216*Assembly!V$8+$BD216*Assembly!V$9+$BE216*Assembly!V$10+$BF216*Assembly!V$11+$BG216*Assembly!V$12+$BH216*Assembly!V$13+$BI216*Assembly!V$14+$BJ216*Assembly!V$15+$BK216*Assembly!V$16+$BL216*Assembly!V$17+$BM216*Assembly!V$18+$BN216*Assembly!V$19+$BO216*Assembly!V$20+$BP216*Assembly!V$21+$BQ216*Assembly!V$22+$BR216*Assembly!V$23+$BS216*Assembly!V$24</f>
        <v>0</v>
      </c>
      <c r="CO216" s="231" t="str">
        <f>CE216*Refining!$F$3</f>
        <v>3,348</v>
      </c>
      <c r="CP216" s="231" t="str">
        <f>CF216*Refining!$F$4</f>
        <v>391</v>
      </c>
      <c r="CQ216" s="231" t="str">
        <f>CG216*Refining!$F$5</f>
        <v>313</v>
      </c>
      <c r="CR216" s="231" t="str">
        <f>CH216*Refining!$F$6</f>
        <v>0</v>
      </c>
      <c r="CS216" s="231" t="str">
        <f>CI216*Refining!$F$7</f>
        <v>0</v>
      </c>
      <c r="CT216" s="231" t="str">
        <f>CJ216*Refining!$F$8</f>
        <v>0</v>
      </c>
      <c r="CU216" s="231" t="str">
        <f>CK216*Refining!$F$9</f>
        <v>0</v>
      </c>
      <c r="CV216" s="231" t="str">
        <f>CL216*Refining!$F$10</f>
        <v>0</v>
      </c>
      <c r="CW216" s="231" t="str">
        <f>CM216*Refining!$F$11</f>
        <v>0</v>
      </c>
      <c r="CX216" s="231" t="str">
        <f>CN216*Refining!$F$12</f>
        <v>0</v>
      </c>
      <c r="CY216" s="248" t="str">
        <f t="shared" ref="CY216:DR216" si="872">IF(CE216 = 0, "", CE216)</f>
        <v>1,875</v>
      </c>
      <c r="CZ216" s="249" t="str">
        <f t="shared" si="872"/>
        <v>125</v>
      </c>
      <c r="DA216" s="249" t="str">
        <f t="shared" si="872"/>
        <v>75</v>
      </c>
      <c r="DB216" s="245" t="str">
        <f t="shared" si="872"/>
        <v/>
      </c>
      <c r="DC216" s="245" t="str">
        <f t="shared" si="872"/>
        <v/>
      </c>
      <c r="DD216" s="245" t="str">
        <f t="shared" si="872"/>
        <v/>
      </c>
      <c r="DE216" s="245" t="str">
        <f t="shared" si="872"/>
        <v/>
      </c>
      <c r="DF216" s="245" t="str">
        <f t="shared" si="872"/>
        <v/>
      </c>
      <c r="DG216" s="245" t="str">
        <f t="shared" si="872"/>
        <v/>
      </c>
      <c r="DH216" s="246" t="str">
        <f t="shared" si="872"/>
        <v/>
      </c>
      <c r="DI216" s="248" t="str">
        <f t="shared" si="872"/>
        <v>3,348</v>
      </c>
      <c r="DJ216" s="249" t="str">
        <f t="shared" si="872"/>
        <v>391</v>
      </c>
      <c r="DK216" s="249" t="str">
        <f t="shared" si="872"/>
        <v>313</v>
      </c>
      <c r="DL216" s="245" t="str">
        <f t="shared" si="872"/>
        <v/>
      </c>
      <c r="DM216" s="245" t="str">
        <f t="shared" si="872"/>
        <v/>
      </c>
      <c r="DN216" s="245" t="str">
        <f t="shared" si="872"/>
        <v/>
      </c>
      <c r="DO216" s="245" t="str">
        <f t="shared" si="872"/>
        <v/>
      </c>
      <c r="DP216" s="245" t="str">
        <f t="shared" si="872"/>
        <v/>
      </c>
      <c r="DQ216" s="245" t="str">
        <f t="shared" si="872"/>
        <v/>
      </c>
      <c r="DR216" s="246" t="str">
        <f t="shared" si="872"/>
        <v/>
      </c>
      <c r="DS216" s="248" t="str">
        <f t="shared" si="15"/>
        <v>2,075</v>
      </c>
      <c r="DT216" s="249" t="str">
        <f t="shared" si="16"/>
        <v>4,051</v>
      </c>
      <c r="DU216" s="225" t="str">
        <f>CY216*'Ores &amp; Ingots'!$C$3+CZ216*'Ores &amp; Ingots'!$C$4+DA216*'Ores &amp; Ingots'!$C$5+DB216*'Ores &amp; Ingots'!$C$6+DC216*'Ores &amp; Ingots'!$C$7+DD216*'Ores &amp; Ingots'!$C$8+DE216*'Ores &amp; Ingots'!$C$9+DF216*'Ores &amp; Ingots'!$C$10+DG216*'Ores &amp; Ingots'!$C$11+DH216*'Ores &amp; Ingots'!$C$12</f>
        <v>261</v>
      </c>
      <c r="DV216" s="225" t="str">
        <f>DI216*'Ores &amp; Ingots'!$B$3+DJ216*'Ores &amp; Ingots'!$B$4+DK216*'Ores &amp; Ingots'!$B$5+DL216*'Ores &amp; Ingots'!$B$6+DM216*'Ores &amp; Ingots'!$B$7+DN216*'Ores &amp; Ingots'!$B$8+DO216*'Ores &amp; Ingots'!$B$9+DP216*'Ores &amp; Ingots'!$B$10+DQ216*'Ores &amp; Ingots'!$B$11+DR216*'Ores &amp; Ingots'!$B$12</f>
        <v>1,499</v>
      </c>
      <c r="DW216" s="249" t="str">
        <f>CY216*Refining!$G$3+CZ216*Refining!$G$4+DA216*Refining!$G$5+DB216*Refining!$G$6+DC216*Refining!$G$7+DD216*Refining!$G$8+DE216*Refining!$G$9+DF216*Refining!$G$10+DG216*Refining!$G$11+DH216*Refining!$G$12</f>
        <v>1,691</v>
      </c>
      <c r="DX216" s="249" t="str">
        <f t="shared" si="17"/>
        <v>263,088</v>
      </c>
      <c r="DY216" s="250" t="str">
        <f t="shared" si="18"/>
        <v>0.2631</v>
      </c>
      <c r="DZ216" s="248" t="str">
        <f t="shared" si="19"/>
        <v>1,830</v>
      </c>
      <c r="EA216" s="251" t="str">
        <f t="shared" ref="EA216:EB216" si="873">DZ216/60</f>
        <v>30.5</v>
      </c>
      <c r="EB216" s="251" t="str">
        <f t="shared" si="873"/>
        <v>0.5</v>
      </c>
      <c r="EC216" s="543" t="str">
        <f t="shared" si="21"/>
        <v>0.02</v>
      </c>
      <c r="ED216" s="248" t="str">
        <f t="shared" si="22"/>
        <v>282,532</v>
      </c>
      <c r="EE216" s="251" t="str">
        <f t="shared" ref="EE216:EF216" si="874">ED216/1000</f>
        <v>282.5</v>
      </c>
      <c r="EF216" s="252" t="str">
        <f t="shared" si="874"/>
        <v>0.28</v>
      </c>
      <c r="EG216" s="544" t="str">
        <f t="shared" si="24"/>
        <v>0.2825</v>
      </c>
      <c r="EH216" s="225" t="s">
        <v>12</v>
      </c>
    </row>
    <row r="217" hidden="1">
      <c r="A217" s="33"/>
      <c r="B217" s="336" t="s">
        <v>1072</v>
      </c>
      <c r="C217" s="227" t="s">
        <v>886</v>
      </c>
      <c r="D217" s="227">
        <v>1.0</v>
      </c>
      <c r="E217" s="227">
        <v>1.0</v>
      </c>
      <c r="F217" s="227">
        <v>1.0</v>
      </c>
      <c r="G217" s="253" t="str">
        <f t="shared" si="5"/>
        <v>15.6</v>
      </c>
      <c r="H217" s="254">
        <v>8.0</v>
      </c>
      <c r="I217" s="254">
        <v>20.0</v>
      </c>
      <c r="J217" s="254" t="str">
        <f>H217/Main!$D$9</f>
        <v>8</v>
      </c>
      <c r="K217" s="254" t="str">
        <f>I217/Main!$D$10</f>
        <v>20</v>
      </c>
      <c r="L217" s="254" t="str">
        <f t="shared" si="6"/>
        <v>2.5</v>
      </c>
      <c r="M217" s="254">
        <v>1.0</v>
      </c>
      <c r="N217" s="255"/>
      <c r="O217" s="255"/>
      <c r="P217" s="255"/>
      <c r="Q217" s="256"/>
      <c r="R217" s="255"/>
      <c r="S217" s="257"/>
      <c r="T217" s="257"/>
      <c r="U217" s="255"/>
      <c r="V217" s="255"/>
      <c r="W217" s="350"/>
      <c r="X217" s="257"/>
      <c r="Y217" s="255"/>
      <c r="Z217" s="255"/>
      <c r="AA217" s="255"/>
      <c r="AB217" s="255"/>
      <c r="AC217" s="351" t="s">
        <v>12</v>
      </c>
      <c r="AD217" s="309">
        <v>112.0</v>
      </c>
      <c r="AE217" s="225">
        <v>0.0</v>
      </c>
      <c r="AF217" s="225">
        <v>0.0</v>
      </c>
      <c r="AG217" s="225">
        <v>0.0</v>
      </c>
      <c r="AH217" s="225">
        <v>0.0</v>
      </c>
      <c r="AI217" s="225">
        <v>0.0</v>
      </c>
      <c r="AJ217" s="225">
        <v>0.0</v>
      </c>
      <c r="AK217" s="225">
        <v>0.0</v>
      </c>
      <c r="AL217" s="225">
        <v>0.0</v>
      </c>
      <c r="AM217" s="225">
        <v>0.0</v>
      </c>
      <c r="AN217" s="225">
        <v>0.0</v>
      </c>
      <c r="AO217" s="225">
        <v>15.0</v>
      </c>
      <c r="AP217" s="225">
        <v>0.0</v>
      </c>
      <c r="AQ217" s="225">
        <v>0.0</v>
      </c>
      <c r="AR217" s="225">
        <v>0.0</v>
      </c>
      <c r="AS217" s="225">
        <v>0.0</v>
      </c>
      <c r="AT217" s="225">
        <v>0.0</v>
      </c>
      <c r="AU217" s="225">
        <v>0.0</v>
      </c>
      <c r="AV217" s="225">
        <v>0.0</v>
      </c>
      <c r="AW217" s="225">
        <v>0.0</v>
      </c>
      <c r="AX217" s="225">
        <v>0.0</v>
      </c>
      <c r="AY217" s="553" t="str">
        <f t="shared" ref="AY217:BS217" si="875">IF(AD217 = 0, "", AD217)</f>
        <v>112</v>
      </c>
      <c r="AZ217" s="227" t="str">
        <f t="shared" si="875"/>
        <v/>
      </c>
      <c r="BA217" s="227" t="str">
        <f t="shared" si="875"/>
        <v/>
      </c>
      <c r="BB217" s="227" t="str">
        <f t="shared" si="875"/>
        <v/>
      </c>
      <c r="BC217" s="227" t="str">
        <f t="shared" si="875"/>
        <v/>
      </c>
      <c r="BD217" s="227" t="str">
        <f t="shared" si="875"/>
        <v/>
      </c>
      <c r="BE217" s="227" t="str">
        <f t="shared" si="875"/>
        <v/>
      </c>
      <c r="BF217" s="227" t="str">
        <f t="shared" si="875"/>
        <v/>
      </c>
      <c r="BG217" s="227" t="str">
        <f t="shared" si="875"/>
        <v/>
      </c>
      <c r="BH217" s="227" t="str">
        <f t="shared" si="875"/>
        <v/>
      </c>
      <c r="BI217" s="227" t="str">
        <f t="shared" si="875"/>
        <v/>
      </c>
      <c r="BJ217" s="225" t="str">
        <f t="shared" si="875"/>
        <v>15</v>
      </c>
      <c r="BK217" s="227" t="str">
        <f t="shared" si="875"/>
        <v/>
      </c>
      <c r="BL217" s="227" t="str">
        <f t="shared" si="875"/>
        <v/>
      </c>
      <c r="BM217" s="227" t="str">
        <f t="shared" si="875"/>
        <v/>
      </c>
      <c r="BN217" s="227" t="str">
        <f t="shared" si="875"/>
        <v/>
      </c>
      <c r="BO217" s="227" t="str">
        <f t="shared" si="875"/>
        <v/>
      </c>
      <c r="BP217" s="227" t="str">
        <f t="shared" si="875"/>
        <v/>
      </c>
      <c r="BQ217" s="227" t="str">
        <f t="shared" si="875"/>
        <v/>
      </c>
      <c r="BR217" s="227" t="str">
        <f t="shared" si="875"/>
        <v/>
      </c>
      <c r="BS217" s="238" t="str">
        <f t="shared" si="875"/>
        <v/>
      </c>
      <c r="BT217" s="239" t="str">
        <f>$AY217*Assembly!Y$4+$AZ217*Assembly!Y$5+$BA217*Assembly!Y$6+$BB217*Assembly!Y$7+$BC217*Assembly!Y$8+$BD217*Assembly!Y$9+$BE217*Assembly!Y$10+$BF217*Assembly!Y$11+$BG217*Assembly!Y$12+$BH217*Assembly!Y$13+$BI217*Assembly!Y$14+$BJ217*Assembly!Y$15+$BK217*Assembly!Y$16+$BL217*Assembly!Y$17+$BM217*Assembly!Y$18+$BN217*Assembly!Y$19+$BO217*Assembly!Y$20+$BP217*Assembly!Y$21+$BQ217*Assembly!Y$22+$BR217*Assembly!Y$23+$BS217*Assembly!Y$24</f>
        <v>2,330</v>
      </c>
      <c r="BU217" s="225" t="str">
        <f t="shared" si="8"/>
        <v>149</v>
      </c>
      <c r="BV217" s="225" t="str">
        <f>$AY217*Assembly!AC$4+$AZ217*Assembly!AC$5+$BA217*Assembly!AC$6+$BB217*Assembly!AC$7+$BC217*Assembly!AC$8+$BD217*Assembly!AC$9+$BE217*Assembly!AC$10+$BF217*Assembly!AC$11+$BG217*Assembly!AC$12+$BH217*Assembly!AC$13+$BI217*Assembly!AC$14+$BJ217*Assembly!AC$15+$BK217*Assembly!AC$16+$BL217*Assembly!AC$17+$BM217*Assembly!AC$18+$BN217*Assembly!AC$19+$BO217*Assembly!AC$20+$BP217*Assembly!AC$21+$BQ217*Assembly!AC$22+$BR217*Assembly!AC$23+$BS217*Assembly!AC$24</f>
        <v>11,650</v>
      </c>
      <c r="BW217" s="240" t="str">
        <f t="shared" si="9"/>
        <v>5.00</v>
      </c>
      <c r="BX217" s="241" t="str">
        <f t="shared" si="10"/>
        <v>746</v>
      </c>
      <c r="BY217" s="242" t="str">
        <f t="shared" si="11"/>
        <v>78.1</v>
      </c>
      <c r="BZ217" s="225"/>
      <c r="CA217" s="225" t="str">
        <f>$AY217*Assembly!X$4+$AZ217*Assembly!X$5+$BA217*Assembly!X$6+$BB217*Assembly!X$7+$BC217*Assembly!X$8+$BD217*Assembly!X$9+$BE217*Assembly!X$10+$BF217*Assembly!X$11+$BG217*Assembly!X$12+$BH217*Assembly!X$13+$BI217*Assembly!X$14+$BJ217*Assembly!X$15+$BK217*Assembly!X$16+$BL217*Assembly!X$17+$BM217*Assembly!X$18+$BN217*Assembly!X$19+$BO217*Assembly!X$20+$BP217*Assembly!X$21+$BQ217*Assembly!X$22+$BR217*Assembly!X$23+$BS217*Assembly!X$24</f>
        <v>142</v>
      </c>
      <c r="CB217" s="225" t="str">
        <f t="shared" si="12"/>
        <v>22,089</v>
      </c>
      <c r="CC217" s="223" t="str">
        <f t="shared" si="13"/>
        <v>0.0221</v>
      </c>
      <c r="CD217" s="243" t="str">
        <f>$AY217*Assembly!AB$4+$AZ217*Assembly!AB$5+$BA217*Assembly!AB$6+$BB217*Assembly!AB$7+$BC217*Assembly!AB$8+$BD217*Assembly!AB$9+$BE217*Assembly!AB$10+$BF217*Assembly!AB$11+$BG217*Assembly!AB$12+$BH217*Assembly!AB$13+$BI217*Assembly!AB$14+$BJ217*Assembly!AB$15+$BK217*Assembly!AB$16+$BL217*Assembly!AB$17+$BM217*Assembly!AB$18+$BN217*Assembly!AB$19+$BO217*Assembly!AB$20+$BP217*Assembly!AB$21+$BQ217*Assembly!AB$22+$BR217*Assembly!AB$23+$BS217*Assembly!AB$24</f>
        <v>561</v>
      </c>
      <c r="CE217" s="256" t="str">
        <f>$AY217*Assembly!M$4+$AZ217*Assembly!M$5+$BA217*Assembly!M$6+$BB217*Assembly!M$7+$BC217*Assembly!M$8+$BD217*Assembly!M$9+$BE217*Assembly!M$10+$BF217*Assembly!M$11+$BG217*Assembly!M$12+$BH217*Assembly!M$13+$BI217*Assembly!M$14+$BJ217*Assembly!M$15+$BK217*Assembly!M$16+$BL217*Assembly!M$17+$BM217*Assembly!M$18+$BN217*Assembly!M$19+$BO217*Assembly!M$20+$BP217*Assembly!M$21+$BQ217*Assembly!M$22+$BR217*Assembly!M$23+$BS217*Assembly!M$24</f>
        <v>2,532</v>
      </c>
      <c r="CF217" s="256" t="str">
        <f>$AY217*Assembly!N$4+$AZ217*Assembly!N$5+$BA217*Assembly!N$6+$BB217*Assembly!N$7+$BC217*Assembly!N$8+$BD217*Assembly!N$9+$BE217*Assembly!N$10+$BF217*Assembly!N$11+$BG217*Assembly!N$12+$BH217*Assembly!N$13+$BI217*Assembly!N$14+$BJ217*Assembly!N$15+$BK217*Assembly!N$16+$BL217*Assembly!N$17+$BM217*Assembly!N$18+$BN217*Assembly!N$19+$BO217*Assembly!N$20+$BP217*Assembly!N$21+$BQ217*Assembly!N$22+$BR217*Assembly!N$23+$BS217*Assembly!N$24</f>
        <v>75</v>
      </c>
      <c r="CG217" s="256" t="str">
        <f>$AY217*Assembly!O$4+$AZ217*Assembly!O$5+$BA217*Assembly!O$6+$BB217*Assembly!O$7+$BC217*Assembly!O$8+$BD217*Assembly!O$9+$BE217*Assembly!O$10+$BF217*Assembly!O$11+$BG217*Assembly!O$12+$BH217*Assembly!O$13+$BI217*Assembly!O$14+$BJ217*Assembly!O$15+$BK217*Assembly!O$16+$BL217*Assembly!O$17+$BM217*Assembly!O$18+$BN217*Assembly!O$19+$BO217*Assembly!O$20+$BP217*Assembly!O$21+$BQ217*Assembly!O$22+$BR217*Assembly!O$23+$BS217*Assembly!O$24</f>
        <v>45</v>
      </c>
      <c r="CH217" s="254" t="str">
        <f>$AY217*Assembly!P$4+$AZ217*Assembly!P$5+$BA217*Assembly!P$6+$BB217*Assembly!P$7+$BC217*Assembly!P$8+$BD217*Assembly!P$9+$BE217*Assembly!P$10+$BF217*Assembly!P$11+$BG217*Assembly!P$12+$BH217*Assembly!P$13+$BI217*Assembly!P$14+$BJ217*Assembly!P$15+$BK217*Assembly!P$16+$BL217*Assembly!P$17+$BM217*Assembly!P$18+$BN217*Assembly!P$19+$BO217*Assembly!P$20+$BP217*Assembly!P$21+$BQ217*Assembly!P$22+$BR217*Assembly!P$23+$BS217*Assembly!P$24</f>
        <v>0</v>
      </c>
      <c r="CI217" s="254" t="str">
        <f>$AY217*Assembly!Q$4+$AZ217*Assembly!Q$5+$BA217*Assembly!Q$6+$BB217*Assembly!Q$7+$BC217*Assembly!Q$8+$BD217*Assembly!Q$9+$BE217*Assembly!Q$10+$BF217*Assembly!Q$11+$BG217*Assembly!Q$12+$BH217*Assembly!Q$13+$BI217*Assembly!Q$14+$BJ217*Assembly!Q$15+$BK217*Assembly!Q$16+$BL217*Assembly!Q$17+$BM217*Assembly!Q$18+$BN217*Assembly!Q$19+$BO217*Assembly!Q$20+$BP217*Assembly!Q$21+$BQ217*Assembly!Q$22+$BR217*Assembly!Q$23+$BS217*Assembly!Q$24</f>
        <v>0</v>
      </c>
      <c r="CJ217" s="256" t="str">
        <f>$AY217*Assembly!R$4+$AZ217*Assembly!R$5+$BA217*Assembly!R$6+$BB217*Assembly!R$7+$BC217*Assembly!R$8+$BD217*Assembly!R$9+$BE217*Assembly!R$10+$BF217*Assembly!R$11+$BG217*Assembly!R$12+$BH217*Assembly!R$13+$BI217*Assembly!R$14+$BJ217*Assembly!R$15+$BK217*Assembly!R$16+$BL217*Assembly!R$17+$BM217*Assembly!R$18+$BN217*Assembly!R$19+$BO217*Assembly!R$20+$BP217*Assembly!R$21+$BQ217*Assembly!R$22+$BR217*Assembly!R$23+$BS217*Assembly!R$24</f>
        <v>0</v>
      </c>
      <c r="CK217" s="254" t="str">
        <f>$AY217*Assembly!S$4+$AZ217*Assembly!S$5+$BA217*Assembly!S$6+$BB217*Assembly!S$7+$BC217*Assembly!S$8+$BD217*Assembly!S$9+$BE217*Assembly!S$10+$BF217*Assembly!S$11+$BG217*Assembly!S$12+$BH217*Assembly!S$13+$BI217*Assembly!S$14+$BJ217*Assembly!S$15+$BK217*Assembly!S$16+$BL217*Assembly!S$17+$BM217*Assembly!S$18+$BN217*Assembly!S$19+$BO217*Assembly!S$20+$BP217*Assembly!S$21+$BQ217*Assembly!S$22+$BR217*Assembly!S$23+$BS217*Assembly!S$24</f>
        <v>0</v>
      </c>
      <c r="CL217" s="254" t="str">
        <f>$AY217*Assembly!T$4+$AZ217*Assembly!T$5+$BA217*Assembly!T$6+$BB217*Assembly!T$7+$BC217*Assembly!T$8+$BD217*Assembly!T$9+$BE217*Assembly!T$10+$BF217*Assembly!T$11+$BG217*Assembly!T$12+$BH217*Assembly!T$13+$BI217*Assembly!T$14+$BJ217*Assembly!T$15+$BK217*Assembly!T$16+$BL217*Assembly!T$17+$BM217*Assembly!T$18+$BN217*Assembly!T$19+$BO217*Assembly!T$20+$BP217*Assembly!T$21+$BQ217*Assembly!T$22+$BR217*Assembly!T$23+$BS217*Assembly!T$24</f>
        <v>0</v>
      </c>
      <c r="CM217" s="254" t="str">
        <f>$AY217*Assembly!U$4+$AZ217*Assembly!U$5+$BA217*Assembly!U$6+$BB217*Assembly!U$7+$BC217*Assembly!U$8+$BD217*Assembly!U$9+$BE217*Assembly!U$10+$BF217*Assembly!U$11+$BG217*Assembly!U$12+$BH217*Assembly!U$13+$BI217*Assembly!U$14+$BJ217*Assembly!U$15+$BK217*Assembly!U$16+$BL217*Assembly!U$17+$BM217*Assembly!U$18+$BN217*Assembly!U$19+$BO217*Assembly!U$20+$BP217*Assembly!U$21+$BQ217*Assembly!U$22+$BR217*Assembly!U$23+$BS217*Assembly!U$24</f>
        <v>0</v>
      </c>
      <c r="CN217" s="256" t="str">
        <f>$AY217*Assembly!V$4+$AZ217*Assembly!V$5+$BA217*Assembly!V$6+$BB217*Assembly!V$7+$BC217*Assembly!V$8+$BD217*Assembly!V$9+$BE217*Assembly!V$10+$BF217*Assembly!V$11+$BG217*Assembly!V$12+$BH217*Assembly!V$13+$BI217*Assembly!V$14+$BJ217*Assembly!V$15+$BK217*Assembly!V$16+$BL217*Assembly!V$17+$BM217*Assembly!V$18+$BN217*Assembly!V$19+$BO217*Assembly!V$20+$BP217*Assembly!V$21+$BQ217*Assembly!V$22+$BR217*Assembly!V$23+$BS217*Assembly!V$24</f>
        <v>0</v>
      </c>
      <c r="CO217" s="256" t="str">
        <f>CE217*Refining!$F$3</f>
        <v>4,521</v>
      </c>
      <c r="CP217" s="256" t="str">
        <f>CF217*Refining!$F$4</f>
        <v>234</v>
      </c>
      <c r="CQ217" s="256" t="str">
        <f>CG217*Refining!$F$5</f>
        <v>188</v>
      </c>
      <c r="CR217" s="256" t="str">
        <f>CH217*Refining!$F$6</f>
        <v>0</v>
      </c>
      <c r="CS217" s="256" t="str">
        <f>CI217*Refining!$F$7</f>
        <v>0</v>
      </c>
      <c r="CT217" s="256" t="str">
        <f>CJ217*Refining!$F$8</f>
        <v>0</v>
      </c>
      <c r="CU217" s="256" t="str">
        <f>CK217*Refining!$F$9</f>
        <v>0</v>
      </c>
      <c r="CV217" s="256" t="str">
        <f>CL217*Refining!$F$10</f>
        <v>0</v>
      </c>
      <c r="CW217" s="256" t="str">
        <f>CM217*Refining!$F$11</f>
        <v>0</v>
      </c>
      <c r="CX217" s="256" t="str">
        <f>CN217*Refining!$F$12</f>
        <v>0</v>
      </c>
      <c r="CY217" s="248" t="str">
        <f t="shared" ref="CY217:DR217" si="876">IF(CE217 = 0, "", CE217)</f>
        <v>2,532</v>
      </c>
      <c r="CZ217" s="249" t="str">
        <f t="shared" si="876"/>
        <v>75</v>
      </c>
      <c r="DA217" s="249" t="str">
        <f t="shared" si="876"/>
        <v>45</v>
      </c>
      <c r="DB217" s="245" t="str">
        <f t="shared" si="876"/>
        <v/>
      </c>
      <c r="DC217" s="245" t="str">
        <f t="shared" si="876"/>
        <v/>
      </c>
      <c r="DD217" s="245" t="str">
        <f t="shared" si="876"/>
        <v/>
      </c>
      <c r="DE217" s="245" t="str">
        <f t="shared" si="876"/>
        <v/>
      </c>
      <c r="DF217" s="245" t="str">
        <f t="shared" si="876"/>
        <v/>
      </c>
      <c r="DG217" s="245" t="str">
        <f t="shared" si="876"/>
        <v/>
      </c>
      <c r="DH217" s="246" t="str">
        <f t="shared" si="876"/>
        <v/>
      </c>
      <c r="DI217" s="248" t="str">
        <f t="shared" si="876"/>
        <v>4,521</v>
      </c>
      <c r="DJ217" s="249" t="str">
        <f t="shared" si="876"/>
        <v>234</v>
      </c>
      <c r="DK217" s="249" t="str">
        <f t="shared" si="876"/>
        <v>188</v>
      </c>
      <c r="DL217" s="245" t="str">
        <f t="shared" si="876"/>
        <v/>
      </c>
      <c r="DM217" s="245" t="str">
        <f t="shared" si="876"/>
        <v/>
      </c>
      <c r="DN217" s="245" t="str">
        <f t="shared" si="876"/>
        <v/>
      </c>
      <c r="DO217" s="245" t="str">
        <f t="shared" si="876"/>
        <v/>
      </c>
      <c r="DP217" s="245" t="str">
        <f t="shared" si="876"/>
        <v/>
      </c>
      <c r="DQ217" s="245" t="str">
        <f t="shared" si="876"/>
        <v/>
      </c>
      <c r="DR217" s="246" t="str">
        <f t="shared" si="876"/>
        <v/>
      </c>
      <c r="DS217" s="248" t="str">
        <f t="shared" si="15"/>
        <v>2,652</v>
      </c>
      <c r="DT217" s="249" t="str">
        <f t="shared" si="16"/>
        <v>4,943</v>
      </c>
      <c r="DU217" s="225" t="str">
        <f>CY217*'Ores &amp; Ingots'!$C$3+CZ217*'Ores &amp; Ingots'!$C$4+DA217*'Ores &amp; Ingots'!$C$5+DB217*'Ores &amp; Ingots'!$C$6+DC217*'Ores &amp; Ingots'!$C$7+DD217*'Ores &amp; Ingots'!$C$8+DE217*'Ores &amp; Ingots'!$C$9+DF217*'Ores &amp; Ingots'!$C$10+DG217*'Ores &amp; Ingots'!$C$11+DH217*'Ores &amp; Ingots'!$C$12</f>
        <v>335</v>
      </c>
      <c r="DV217" s="225" t="str">
        <f>DI217*'Ores &amp; Ingots'!$B$3+DJ217*'Ores &amp; Ingots'!$B$4+DK217*'Ores &amp; Ingots'!$B$5+DL217*'Ores &amp; Ingots'!$B$6+DM217*'Ores &amp; Ingots'!$B$7+DN217*'Ores &amp; Ingots'!$B$8+DO217*'Ores &amp; Ingots'!$B$9+DP217*'Ores &amp; Ingots'!$B$10+DQ217*'Ores &amp; Ingots'!$B$11+DR217*'Ores &amp; Ingots'!$B$12</f>
        <v>1,829</v>
      </c>
      <c r="DW217" s="249" t="str">
        <f>CY217*Refining!$G$3+CZ217*Refining!$G$4+DA217*Refining!$G$5+DB217*Refining!$G$6+DC217*Refining!$G$7+DD217*Refining!$G$8+DE217*Refining!$G$9+DF217*Refining!$G$10+DG217*Refining!$G$11+DH217*Refining!$G$12</f>
        <v>1,111</v>
      </c>
      <c r="DX217" s="249" t="str">
        <f t="shared" si="17"/>
        <v>172,885</v>
      </c>
      <c r="DY217" s="250" t="str">
        <f t="shared" si="18"/>
        <v>0.1729</v>
      </c>
      <c r="DZ217" s="248" t="str">
        <f t="shared" si="19"/>
        <v>1,261</v>
      </c>
      <c r="EA217" s="251" t="str">
        <f t="shared" ref="EA217:EB217" si="877">DZ217/60</f>
        <v>21.0</v>
      </c>
      <c r="EB217" s="251" t="str">
        <f t="shared" si="877"/>
        <v>0.4</v>
      </c>
      <c r="EC217" s="543" t="str">
        <f t="shared" si="21"/>
        <v>0.01</v>
      </c>
      <c r="ED217" s="248" t="str">
        <f t="shared" si="22"/>
        <v>194,974</v>
      </c>
      <c r="EE217" s="251" t="str">
        <f t="shared" ref="EE217:EF217" si="878">ED217/1000</f>
        <v>195.0</v>
      </c>
      <c r="EF217" s="252" t="str">
        <f t="shared" si="878"/>
        <v>0.19</v>
      </c>
      <c r="EG217" s="544" t="str">
        <f t="shared" si="24"/>
        <v>0.1950</v>
      </c>
      <c r="EH217" s="225" t="s">
        <v>12</v>
      </c>
    </row>
    <row r="218" hidden="1">
      <c r="A218" s="33"/>
      <c r="B218" s="336" t="s">
        <v>1073</v>
      </c>
      <c r="C218" s="227" t="s">
        <v>886</v>
      </c>
      <c r="D218" s="227">
        <v>1.0</v>
      </c>
      <c r="E218" s="227">
        <v>1.0</v>
      </c>
      <c r="F218" s="227">
        <v>1.0</v>
      </c>
      <c r="G218" s="228" t="str">
        <f t="shared" si="5"/>
        <v>15.6</v>
      </c>
      <c r="H218" s="229">
        <v>5.0</v>
      </c>
      <c r="I218" s="229">
        <v>12.5</v>
      </c>
      <c r="J218" s="229" t="str">
        <f>H218/Main!$D$9</f>
        <v>5</v>
      </c>
      <c r="K218" s="229" t="str">
        <f>I218/Main!$D$10</f>
        <v>12.5</v>
      </c>
      <c r="L218" s="229" t="str">
        <f t="shared" si="6"/>
        <v>2.5</v>
      </c>
      <c r="M218" s="229">
        <v>1.0</v>
      </c>
      <c r="N218" s="230"/>
      <c r="O218" s="230"/>
      <c r="P218" s="230"/>
      <c r="Q218" s="231"/>
      <c r="R218" s="230"/>
      <c r="S218" s="232"/>
      <c r="T218" s="232"/>
      <c r="U218" s="230"/>
      <c r="V218" s="230"/>
      <c r="W218" s="232"/>
      <c r="X218" s="232"/>
      <c r="Y218" s="230"/>
      <c r="Z218" s="230"/>
      <c r="AA218" s="230"/>
      <c r="AB218" s="230"/>
      <c r="AC218" s="334" t="s">
        <v>12</v>
      </c>
      <c r="AD218" s="309">
        <v>35.0</v>
      </c>
      <c r="AE218" s="225">
        <v>0.0</v>
      </c>
      <c r="AF218" s="225">
        <v>0.0</v>
      </c>
      <c r="AG218" s="225">
        <v>0.0</v>
      </c>
      <c r="AH218" s="225">
        <v>0.0</v>
      </c>
      <c r="AI218" s="225">
        <v>0.0</v>
      </c>
      <c r="AJ218" s="225">
        <v>0.0</v>
      </c>
      <c r="AK218" s="225">
        <v>0.0</v>
      </c>
      <c r="AL218" s="225">
        <v>0.0</v>
      </c>
      <c r="AM218" s="225">
        <v>0.0</v>
      </c>
      <c r="AN218" s="225">
        <v>0.0</v>
      </c>
      <c r="AO218" s="225">
        <v>6.0</v>
      </c>
      <c r="AP218" s="225">
        <v>0.0</v>
      </c>
      <c r="AQ218" s="225">
        <v>0.0</v>
      </c>
      <c r="AR218" s="225">
        <v>0.0</v>
      </c>
      <c r="AS218" s="225">
        <v>0.0</v>
      </c>
      <c r="AT218" s="225">
        <v>0.0</v>
      </c>
      <c r="AU218" s="225">
        <v>0.0</v>
      </c>
      <c r="AV218" s="225">
        <v>0.0</v>
      </c>
      <c r="AW218" s="225">
        <v>0.0</v>
      </c>
      <c r="AX218" s="225">
        <v>0.0</v>
      </c>
      <c r="AY218" s="553" t="str">
        <f t="shared" ref="AY218:BS218" si="879">IF(AD218 = 0, "", AD218)</f>
        <v>35</v>
      </c>
      <c r="AZ218" s="227" t="str">
        <f t="shared" si="879"/>
        <v/>
      </c>
      <c r="BA218" s="227" t="str">
        <f t="shared" si="879"/>
        <v/>
      </c>
      <c r="BB218" s="227" t="str">
        <f t="shared" si="879"/>
        <v/>
      </c>
      <c r="BC218" s="227" t="str">
        <f t="shared" si="879"/>
        <v/>
      </c>
      <c r="BD218" s="227" t="str">
        <f t="shared" si="879"/>
        <v/>
      </c>
      <c r="BE218" s="227" t="str">
        <f t="shared" si="879"/>
        <v/>
      </c>
      <c r="BF218" s="227" t="str">
        <f t="shared" si="879"/>
        <v/>
      </c>
      <c r="BG218" s="227" t="str">
        <f t="shared" si="879"/>
        <v/>
      </c>
      <c r="BH218" s="227" t="str">
        <f t="shared" si="879"/>
        <v/>
      </c>
      <c r="BI218" s="227" t="str">
        <f t="shared" si="879"/>
        <v/>
      </c>
      <c r="BJ218" s="225" t="str">
        <f t="shared" si="879"/>
        <v>6</v>
      </c>
      <c r="BK218" s="227" t="str">
        <f t="shared" si="879"/>
        <v/>
      </c>
      <c r="BL218" s="227" t="str">
        <f t="shared" si="879"/>
        <v/>
      </c>
      <c r="BM218" s="227" t="str">
        <f t="shared" si="879"/>
        <v/>
      </c>
      <c r="BN218" s="227" t="str">
        <f t="shared" si="879"/>
        <v/>
      </c>
      <c r="BO218" s="227" t="str">
        <f t="shared" si="879"/>
        <v/>
      </c>
      <c r="BP218" s="227" t="str">
        <f t="shared" si="879"/>
        <v/>
      </c>
      <c r="BQ218" s="227" t="str">
        <f t="shared" si="879"/>
        <v/>
      </c>
      <c r="BR218" s="227" t="str">
        <f t="shared" si="879"/>
        <v/>
      </c>
      <c r="BS218" s="238" t="str">
        <f t="shared" si="879"/>
        <v/>
      </c>
      <c r="BT218" s="239" t="str">
        <f>$AY218*Assembly!Y$4+$AZ218*Assembly!Y$5+$BA218*Assembly!Y$6+$BB218*Assembly!Y$7+$BC218*Assembly!Y$8+$BD218*Assembly!Y$9+$BE218*Assembly!Y$10+$BF218*Assembly!Y$11+$BG218*Assembly!Y$12+$BH218*Assembly!Y$13+$BI218*Assembly!Y$14+$BJ218*Assembly!Y$15+$BK218*Assembly!Y$16+$BL218*Assembly!Y$17+$BM218*Assembly!Y$18+$BN218*Assembly!Y$19+$BO218*Assembly!Y$20+$BP218*Assembly!Y$21+$BQ218*Assembly!Y$22+$BR218*Assembly!Y$23+$BS218*Assembly!Y$24</f>
        <v>736</v>
      </c>
      <c r="BU218" s="225" t="str">
        <f t="shared" si="8"/>
        <v>47</v>
      </c>
      <c r="BV218" s="225" t="str">
        <f>$AY218*Assembly!AC$4+$AZ218*Assembly!AC$5+$BA218*Assembly!AC$6+$BB218*Assembly!AC$7+$BC218*Assembly!AC$8+$BD218*Assembly!AC$9+$BE218*Assembly!AC$10+$BF218*Assembly!AC$11+$BG218*Assembly!AC$12+$BH218*Assembly!AC$13+$BI218*Assembly!AC$14+$BJ218*Assembly!AC$15+$BK218*Assembly!AC$16+$BL218*Assembly!AC$17+$BM218*Assembly!AC$18+$BN218*Assembly!AC$19+$BO218*Assembly!AC$20+$BP218*Assembly!AC$21+$BQ218*Assembly!AC$22+$BR218*Assembly!AC$23+$BS218*Assembly!AC$24</f>
        <v>3,680</v>
      </c>
      <c r="BW218" s="240" t="str">
        <f t="shared" si="9"/>
        <v>5.00</v>
      </c>
      <c r="BX218" s="241" t="str">
        <f t="shared" si="10"/>
        <v>236</v>
      </c>
      <c r="BY218" s="242" t="str">
        <f t="shared" si="11"/>
        <v>78.1</v>
      </c>
      <c r="BZ218" s="225"/>
      <c r="CA218" s="225" t="str">
        <f>$AY218*Assembly!X$4+$AZ218*Assembly!X$5+$BA218*Assembly!X$6+$BB218*Assembly!X$7+$BC218*Assembly!X$8+$BD218*Assembly!X$9+$BE218*Assembly!X$10+$BF218*Assembly!X$11+$BG218*Assembly!X$12+$BH218*Assembly!X$13+$BI218*Assembly!X$14+$BJ218*Assembly!X$15+$BK218*Assembly!X$16+$BL218*Assembly!X$17+$BM218*Assembly!X$18+$BN218*Assembly!X$19+$BO218*Assembly!X$20+$BP218*Assembly!X$21+$BQ218*Assembly!X$22+$BR218*Assembly!X$23+$BS218*Assembly!X$24</f>
        <v>47</v>
      </c>
      <c r="CB218" s="225" t="str">
        <f t="shared" si="12"/>
        <v>7,311</v>
      </c>
      <c r="CC218" s="223" t="str">
        <f t="shared" si="13"/>
        <v>0.0073</v>
      </c>
      <c r="CD218" s="243" t="str">
        <f>$AY218*Assembly!AB$4+$AZ218*Assembly!AB$5+$BA218*Assembly!AB$6+$BB218*Assembly!AB$7+$BC218*Assembly!AB$8+$BD218*Assembly!AB$9+$BE218*Assembly!AB$10+$BF218*Assembly!AB$11+$BG218*Assembly!AB$12+$BH218*Assembly!AB$13+$BI218*Assembly!AB$14+$BJ218*Assembly!AB$15+$BK218*Assembly!AB$16+$BL218*Assembly!AB$17+$BM218*Assembly!AB$18+$BN218*Assembly!AB$19+$BO218*Assembly!AB$20+$BP218*Assembly!AB$21+$BQ218*Assembly!AB$22+$BR218*Assembly!AB$23+$BS218*Assembly!AB$24</f>
        <v>195</v>
      </c>
      <c r="CE218" s="231" t="str">
        <f>$AY218*Assembly!M$4+$AZ218*Assembly!M$5+$BA218*Assembly!M$6+$BB218*Assembly!M$7+$BC218*Assembly!M$8+$BD218*Assembly!M$9+$BE218*Assembly!M$10+$BF218*Assembly!M$11+$BG218*Assembly!M$12+$BH218*Assembly!M$13+$BI218*Assembly!M$14+$BJ218*Assembly!M$15+$BK218*Assembly!M$16+$BL218*Assembly!M$17+$BM218*Assembly!M$18+$BN218*Assembly!M$19+$BO218*Assembly!M$20+$BP218*Assembly!M$21+$BQ218*Assembly!M$22+$BR218*Assembly!M$23+$BS218*Assembly!M$24</f>
        <v>807</v>
      </c>
      <c r="CF218" s="231" t="str">
        <f>$AY218*Assembly!N$4+$AZ218*Assembly!N$5+$BA218*Assembly!N$6+$BB218*Assembly!N$7+$BC218*Assembly!N$8+$BD218*Assembly!N$9+$BE218*Assembly!N$10+$BF218*Assembly!N$11+$BG218*Assembly!N$12+$BH218*Assembly!N$13+$BI218*Assembly!N$14+$BJ218*Assembly!N$15+$BK218*Assembly!N$16+$BL218*Assembly!N$17+$BM218*Assembly!N$18+$BN218*Assembly!N$19+$BO218*Assembly!N$20+$BP218*Assembly!N$21+$BQ218*Assembly!N$22+$BR218*Assembly!N$23+$BS218*Assembly!N$24</f>
        <v>30</v>
      </c>
      <c r="CG218" s="231" t="str">
        <f>$AY218*Assembly!O$4+$AZ218*Assembly!O$5+$BA218*Assembly!O$6+$BB218*Assembly!O$7+$BC218*Assembly!O$8+$BD218*Assembly!O$9+$BE218*Assembly!O$10+$BF218*Assembly!O$11+$BG218*Assembly!O$12+$BH218*Assembly!O$13+$BI218*Assembly!O$14+$BJ218*Assembly!O$15+$BK218*Assembly!O$16+$BL218*Assembly!O$17+$BM218*Assembly!O$18+$BN218*Assembly!O$19+$BO218*Assembly!O$20+$BP218*Assembly!O$21+$BQ218*Assembly!O$22+$BR218*Assembly!O$23+$BS218*Assembly!O$24</f>
        <v>18</v>
      </c>
      <c r="CH218" s="229" t="str">
        <f>$AY218*Assembly!P$4+$AZ218*Assembly!P$5+$BA218*Assembly!P$6+$BB218*Assembly!P$7+$BC218*Assembly!P$8+$BD218*Assembly!P$9+$BE218*Assembly!P$10+$BF218*Assembly!P$11+$BG218*Assembly!P$12+$BH218*Assembly!P$13+$BI218*Assembly!P$14+$BJ218*Assembly!P$15+$BK218*Assembly!P$16+$BL218*Assembly!P$17+$BM218*Assembly!P$18+$BN218*Assembly!P$19+$BO218*Assembly!P$20+$BP218*Assembly!P$21+$BQ218*Assembly!P$22+$BR218*Assembly!P$23+$BS218*Assembly!P$24</f>
        <v>0</v>
      </c>
      <c r="CI218" s="229" t="str">
        <f>$AY218*Assembly!Q$4+$AZ218*Assembly!Q$5+$BA218*Assembly!Q$6+$BB218*Assembly!Q$7+$BC218*Assembly!Q$8+$BD218*Assembly!Q$9+$BE218*Assembly!Q$10+$BF218*Assembly!Q$11+$BG218*Assembly!Q$12+$BH218*Assembly!Q$13+$BI218*Assembly!Q$14+$BJ218*Assembly!Q$15+$BK218*Assembly!Q$16+$BL218*Assembly!Q$17+$BM218*Assembly!Q$18+$BN218*Assembly!Q$19+$BO218*Assembly!Q$20+$BP218*Assembly!Q$21+$BQ218*Assembly!Q$22+$BR218*Assembly!Q$23+$BS218*Assembly!Q$24</f>
        <v>0</v>
      </c>
      <c r="CJ218" s="231" t="str">
        <f>$AY218*Assembly!R$4+$AZ218*Assembly!R$5+$BA218*Assembly!R$6+$BB218*Assembly!R$7+$BC218*Assembly!R$8+$BD218*Assembly!R$9+$BE218*Assembly!R$10+$BF218*Assembly!R$11+$BG218*Assembly!R$12+$BH218*Assembly!R$13+$BI218*Assembly!R$14+$BJ218*Assembly!R$15+$BK218*Assembly!R$16+$BL218*Assembly!R$17+$BM218*Assembly!R$18+$BN218*Assembly!R$19+$BO218*Assembly!R$20+$BP218*Assembly!R$21+$BQ218*Assembly!R$22+$BR218*Assembly!R$23+$BS218*Assembly!R$24</f>
        <v>0</v>
      </c>
      <c r="CK218" s="229" t="str">
        <f>$AY218*Assembly!S$4+$AZ218*Assembly!S$5+$BA218*Assembly!S$6+$BB218*Assembly!S$7+$BC218*Assembly!S$8+$BD218*Assembly!S$9+$BE218*Assembly!S$10+$BF218*Assembly!S$11+$BG218*Assembly!S$12+$BH218*Assembly!S$13+$BI218*Assembly!S$14+$BJ218*Assembly!S$15+$BK218*Assembly!S$16+$BL218*Assembly!S$17+$BM218*Assembly!S$18+$BN218*Assembly!S$19+$BO218*Assembly!S$20+$BP218*Assembly!S$21+$BQ218*Assembly!S$22+$BR218*Assembly!S$23+$BS218*Assembly!S$24</f>
        <v>0</v>
      </c>
      <c r="CL218" s="229" t="str">
        <f>$AY218*Assembly!T$4+$AZ218*Assembly!T$5+$BA218*Assembly!T$6+$BB218*Assembly!T$7+$BC218*Assembly!T$8+$BD218*Assembly!T$9+$BE218*Assembly!T$10+$BF218*Assembly!T$11+$BG218*Assembly!T$12+$BH218*Assembly!T$13+$BI218*Assembly!T$14+$BJ218*Assembly!T$15+$BK218*Assembly!T$16+$BL218*Assembly!T$17+$BM218*Assembly!T$18+$BN218*Assembly!T$19+$BO218*Assembly!T$20+$BP218*Assembly!T$21+$BQ218*Assembly!T$22+$BR218*Assembly!T$23+$BS218*Assembly!T$24</f>
        <v>0</v>
      </c>
      <c r="CM218" s="229" t="str">
        <f>$AY218*Assembly!U$4+$AZ218*Assembly!U$5+$BA218*Assembly!U$6+$BB218*Assembly!U$7+$BC218*Assembly!U$8+$BD218*Assembly!U$9+$BE218*Assembly!U$10+$BF218*Assembly!U$11+$BG218*Assembly!U$12+$BH218*Assembly!U$13+$BI218*Assembly!U$14+$BJ218*Assembly!U$15+$BK218*Assembly!U$16+$BL218*Assembly!U$17+$BM218*Assembly!U$18+$BN218*Assembly!U$19+$BO218*Assembly!U$20+$BP218*Assembly!U$21+$BQ218*Assembly!U$22+$BR218*Assembly!U$23+$BS218*Assembly!U$24</f>
        <v>0</v>
      </c>
      <c r="CN218" s="231" t="str">
        <f>$AY218*Assembly!V$4+$AZ218*Assembly!V$5+$BA218*Assembly!V$6+$BB218*Assembly!V$7+$BC218*Assembly!V$8+$BD218*Assembly!V$9+$BE218*Assembly!V$10+$BF218*Assembly!V$11+$BG218*Assembly!V$12+$BH218*Assembly!V$13+$BI218*Assembly!V$14+$BJ218*Assembly!V$15+$BK218*Assembly!V$16+$BL218*Assembly!V$17+$BM218*Assembly!V$18+$BN218*Assembly!V$19+$BO218*Assembly!V$20+$BP218*Assembly!V$21+$BQ218*Assembly!V$22+$BR218*Assembly!V$23+$BS218*Assembly!V$24</f>
        <v>0</v>
      </c>
      <c r="CO218" s="231" t="str">
        <f>CE218*Refining!$F$3</f>
        <v>1,441</v>
      </c>
      <c r="CP218" s="231" t="str">
        <f>CF218*Refining!$F$4</f>
        <v>94</v>
      </c>
      <c r="CQ218" s="231" t="str">
        <f>CG218*Refining!$F$5</f>
        <v>75</v>
      </c>
      <c r="CR218" s="231" t="str">
        <f>CH218*Refining!$F$6</f>
        <v>0</v>
      </c>
      <c r="CS218" s="231" t="str">
        <f>CI218*Refining!$F$7</f>
        <v>0</v>
      </c>
      <c r="CT218" s="231" t="str">
        <f>CJ218*Refining!$F$8</f>
        <v>0</v>
      </c>
      <c r="CU218" s="231" t="str">
        <f>CK218*Refining!$F$9</f>
        <v>0</v>
      </c>
      <c r="CV218" s="231" t="str">
        <f>CL218*Refining!$F$10</f>
        <v>0</v>
      </c>
      <c r="CW218" s="231" t="str">
        <f>CM218*Refining!$F$11</f>
        <v>0</v>
      </c>
      <c r="CX218" s="231" t="str">
        <f>CN218*Refining!$F$12</f>
        <v>0</v>
      </c>
      <c r="CY218" s="248" t="str">
        <f t="shared" ref="CY218:DR218" si="880">IF(CE218 = 0, "", CE218)</f>
        <v>807</v>
      </c>
      <c r="CZ218" s="249" t="str">
        <f t="shared" si="880"/>
        <v>30</v>
      </c>
      <c r="DA218" s="249" t="str">
        <f t="shared" si="880"/>
        <v>18</v>
      </c>
      <c r="DB218" s="245" t="str">
        <f t="shared" si="880"/>
        <v/>
      </c>
      <c r="DC218" s="245" t="str">
        <f t="shared" si="880"/>
        <v/>
      </c>
      <c r="DD218" s="245" t="str">
        <f t="shared" si="880"/>
        <v/>
      </c>
      <c r="DE218" s="245" t="str">
        <f t="shared" si="880"/>
        <v/>
      </c>
      <c r="DF218" s="245" t="str">
        <f t="shared" si="880"/>
        <v/>
      </c>
      <c r="DG218" s="245" t="str">
        <f t="shared" si="880"/>
        <v/>
      </c>
      <c r="DH218" s="246" t="str">
        <f t="shared" si="880"/>
        <v/>
      </c>
      <c r="DI218" s="248" t="str">
        <f t="shared" si="880"/>
        <v>1,441</v>
      </c>
      <c r="DJ218" s="249" t="str">
        <f t="shared" si="880"/>
        <v>94</v>
      </c>
      <c r="DK218" s="249" t="str">
        <f t="shared" si="880"/>
        <v>75</v>
      </c>
      <c r="DL218" s="245" t="str">
        <f t="shared" si="880"/>
        <v/>
      </c>
      <c r="DM218" s="245" t="str">
        <f t="shared" si="880"/>
        <v/>
      </c>
      <c r="DN218" s="245" t="str">
        <f t="shared" si="880"/>
        <v/>
      </c>
      <c r="DO218" s="245" t="str">
        <f t="shared" si="880"/>
        <v/>
      </c>
      <c r="DP218" s="245" t="str">
        <f t="shared" si="880"/>
        <v/>
      </c>
      <c r="DQ218" s="245" t="str">
        <f t="shared" si="880"/>
        <v/>
      </c>
      <c r="DR218" s="246" t="str">
        <f t="shared" si="880"/>
        <v/>
      </c>
      <c r="DS218" s="248" t="str">
        <f t="shared" si="15"/>
        <v>855</v>
      </c>
      <c r="DT218" s="249" t="str">
        <f t="shared" si="16"/>
        <v>1,610</v>
      </c>
      <c r="DU218" s="225" t="str">
        <f>CY218*'Ores &amp; Ingots'!$C$3+CZ218*'Ores &amp; Ingots'!$C$4+DA218*'Ores &amp; Ingots'!$C$5+DB218*'Ores &amp; Ingots'!$C$6+DC218*'Ores &amp; Ingots'!$C$7+DD218*'Ores &amp; Ingots'!$C$8+DE218*'Ores &amp; Ingots'!$C$9+DF218*'Ores &amp; Ingots'!$C$10+DG218*'Ores &amp; Ingots'!$C$11+DH218*'Ores &amp; Ingots'!$C$12</f>
        <v>108</v>
      </c>
      <c r="DV218" s="225" t="str">
        <f>DI218*'Ores &amp; Ingots'!$B$3+DJ218*'Ores &amp; Ingots'!$B$4+DK218*'Ores &amp; Ingots'!$B$5+DL218*'Ores &amp; Ingots'!$B$6+DM218*'Ores &amp; Ingots'!$B$7+DN218*'Ores &amp; Ingots'!$B$8+DO218*'Ores &amp; Ingots'!$B$9+DP218*'Ores &amp; Ingots'!$B$10+DQ218*'Ores &amp; Ingots'!$B$11+DR218*'Ores &amp; Ingots'!$B$12</f>
        <v>596</v>
      </c>
      <c r="DW218" s="249" t="str">
        <f>CY218*Refining!$G$3+CZ218*Refining!$G$4+DA218*Refining!$G$5+DB218*Refining!$G$6+DC218*Refining!$G$7+DD218*Refining!$G$8+DE218*Refining!$G$9+DF218*Refining!$G$10+DG218*Refining!$G$11+DH218*Refining!$G$12</f>
        <v>430</v>
      </c>
      <c r="DX218" s="249" t="str">
        <f t="shared" si="17"/>
        <v>66,955</v>
      </c>
      <c r="DY218" s="250" t="str">
        <f t="shared" si="18"/>
        <v>0.0670</v>
      </c>
      <c r="DZ218" s="248" t="str">
        <f t="shared" si="19"/>
        <v>482</v>
      </c>
      <c r="EA218" s="251" t="str">
        <f t="shared" ref="EA218:EB218" si="881">DZ218/60</f>
        <v>8.0</v>
      </c>
      <c r="EB218" s="251" t="str">
        <f t="shared" si="881"/>
        <v>0.1</v>
      </c>
      <c r="EC218" s="543" t="str">
        <f t="shared" si="21"/>
        <v>0.01</v>
      </c>
      <c r="ED218" s="248" t="str">
        <f t="shared" si="22"/>
        <v>74,266</v>
      </c>
      <c r="EE218" s="251" t="str">
        <f t="shared" ref="EE218:EF218" si="882">ED218/1000</f>
        <v>74.3</v>
      </c>
      <c r="EF218" s="252" t="str">
        <f t="shared" si="882"/>
        <v>0.07</v>
      </c>
      <c r="EG218" s="544" t="str">
        <f t="shared" si="24"/>
        <v>0.0743</v>
      </c>
      <c r="EH218" s="225" t="s">
        <v>12</v>
      </c>
    </row>
    <row r="219" hidden="1">
      <c r="A219" s="33"/>
      <c r="B219" s="336" t="s">
        <v>1074</v>
      </c>
      <c r="C219" s="227" t="s">
        <v>886</v>
      </c>
      <c r="D219" s="227">
        <v>1.0</v>
      </c>
      <c r="E219" s="227">
        <v>1.0</v>
      </c>
      <c r="F219" s="227">
        <v>1.0</v>
      </c>
      <c r="G219" s="253" t="str">
        <f t="shared" si="5"/>
        <v>15.6</v>
      </c>
      <c r="H219" s="254">
        <v>8.0</v>
      </c>
      <c r="I219" s="254">
        <v>20.0</v>
      </c>
      <c r="J219" s="254" t="str">
        <f>H219/Main!$D$9</f>
        <v>8</v>
      </c>
      <c r="K219" s="254" t="str">
        <f>I219/Main!$D$10</f>
        <v>20</v>
      </c>
      <c r="L219" s="254" t="str">
        <f t="shared" si="6"/>
        <v>2.5</v>
      </c>
      <c r="M219" s="254">
        <v>1.0</v>
      </c>
      <c r="N219" s="255"/>
      <c r="O219" s="255"/>
      <c r="P219" s="255"/>
      <c r="Q219" s="256"/>
      <c r="R219" s="255"/>
      <c r="S219" s="257"/>
      <c r="T219" s="257"/>
      <c r="U219" s="255"/>
      <c r="V219" s="255"/>
      <c r="W219" s="350"/>
      <c r="X219" s="257"/>
      <c r="Y219" s="255"/>
      <c r="Z219" s="255"/>
      <c r="AA219" s="255"/>
      <c r="AB219" s="255"/>
      <c r="AC219" s="351" t="s">
        <v>12</v>
      </c>
      <c r="AD219" s="309">
        <v>112.0</v>
      </c>
      <c r="AE219" s="225">
        <v>0.0</v>
      </c>
      <c r="AF219" s="225">
        <v>0.0</v>
      </c>
      <c r="AG219" s="225">
        <v>0.0</v>
      </c>
      <c r="AH219" s="225">
        <v>0.0</v>
      </c>
      <c r="AI219" s="225">
        <v>0.0</v>
      </c>
      <c r="AJ219" s="225">
        <v>0.0</v>
      </c>
      <c r="AK219" s="225">
        <v>0.0</v>
      </c>
      <c r="AL219" s="225">
        <v>0.0</v>
      </c>
      <c r="AM219" s="225">
        <v>0.0</v>
      </c>
      <c r="AN219" s="225">
        <v>0.0</v>
      </c>
      <c r="AO219" s="225">
        <v>40.0</v>
      </c>
      <c r="AP219" s="225">
        <v>0.0</v>
      </c>
      <c r="AQ219" s="225">
        <v>0.0</v>
      </c>
      <c r="AR219" s="225">
        <v>0.0</v>
      </c>
      <c r="AS219" s="225">
        <v>0.0</v>
      </c>
      <c r="AT219" s="225">
        <v>0.0</v>
      </c>
      <c r="AU219" s="225">
        <v>0.0</v>
      </c>
      <c r="AV219" s="225">
        <v>0.0</v>
      </c>
      <c r="AW219" s="225">
        <v>0.0</v>
      </c>
      <c r="AX219" s="225">
        <v>0.0</v>
      </c>
      <c r="AY219" s="553" t="str">
        <f t="shared" ref="AY219:BS219" si="883">IF(AD219 = 0, "", AD219)</f>
        <v>112</v>
      </c>
      <c r="AZ219" s="227" t="str">
        <f t="shared" si="883"/>
        <v/>
      </c>
      <c r="BA219" s="227" t="str">
        <f t="shared" si="883"/>
        <v/>
      </c>
      <c r="BB219" s="227" t="str">
        <f t="shared" si="883"/>
        <v/>
      </c>
      <c r="BC219" s="227" t="str">
        <f t="shared" si="883"/>
        <v/>
      </c>
      <c r="BD219" s="227" t="str">
        <f t="shared" si="883"/>
        <v/>
      </c>
      <c r="BE219" s="227" t="str">
        <f t="shared" si="883"/>
        <v/>
      </c>
      <c r="BF219" s="227" t="str">
        <f t="shared" si="883"/>
        <v/>
      </c>
      <c r="BG219" s="227" t="str">
        <f t="shared" si="883"/>
        <v/>
      </c>
      <c r="BH219" s="227" t="str">
        <f t="shared" si="883"/>
        <v/>
      </c>
      <c r="BI219" s="227" t="str">
        <f t="shared" si="883"/>
        <v/>
      </c>
      <c r="BJ219" s="225" t="str">
        <f t="shared" si="883"/>
        <v>40</v>
      </c>
      <c r="BK219" s="227" t="str">
        <f t="shared" si="883"/>
        <v/>
      </c>
      <c r="BL219" s="227" t="str">
        <f t="shared" si="883"/>
        <v/>
      </c>
      <c r="BM219" s="227" t="str">
        <f t="shared" si="883"/>
        <v/>
      </c>
      <c r="BN219" s="227" t="str">
        <f t="shared" si="883"/>
        <v/>
      </c>
      <c r="BO219" s="227" t="str">
        <f t="shared" si="883"/>
        <v/>
      </c>
      <c r="BP219" s="227" t="str">
        <f t="shared" si="883"/>
        <v/>
      </c>
      <c r="BQ219" s="227" t="str">
        <f t="shared" si="883"/>
        <v/>
      </c>
      <c r="BR219" s="227" t="str">
        <f t="shared" si="883"/>
        <v/>
      </c>
      <c r="BS219" s="238" t="str">
        <f t="shared" si="883"/>
        <v/>
      </c>
      <c r="BT219" s="239" t="str">
        <f>$AY219*Assembly!Y$4+$AZ219*Assembly!Y$5+$BA219*Assembly!Y$6+$BB219*Assembly!Y$7+$BC219*Assembly!Y$8+$BD219*Assembly!Y$9+$BE219*Assembly!Y$10+$BF219*Assembly!Y$11+$BG219*Assembly!Y$12+$BH219*Assembly!Y$13+$BI219*Assembly!Y$14+$BJ219*Assembly!Y$15+$BK219*Assembly!Y$16+$BL219*Assembly!Y$17+$BM219*Assembly!Y$18+$BN219*Assembly!Y$19+$BO219*Assembly!Y$20+$BP219*Assembly!Y$21+$BQ219*Assembly!Y$22+$BR219*Assembly!Y$23+$BS219*Assembly!Y$24</f>
        <v>2,480</v>
      </c>
      <c r="BU219" s="225" t="str">
        <f t="shared" si="8"/>
        <v>159</v>
      </c>
      <c r="BV219" s="225" t="str">
        <f>$AY219*Assembly!AC$4+$AZ219*Assembly!AC$5+$BA219*Assembly!AC$6+$BB219*Assembly!AC$7+$BC219*Assembly!AC$8+$BD219*Assembly!AC$9+$BE219*Assembly!AC$10+$BF219*Assembly!AC$11+$BG219*Assembly!AC$12+$BH219*Assembly!AC$13+$BI219*Assembly!AC$14+$BJ219*Assembly!AC$15+$BK219*Assembly!AC$16+$BL219*Assembly!AC$17+$BM219*Assembly!AC$18+$BN219*Assembly!AC$19+$BO219*Assembly!AC$20+$BP219*Assembly!AC$21+$BQ219*Assembly!AC$22+$BR219*Assembly!AC$23+$BS219*Assembly!AC$24</f>
        <v>12,400</v>
      </c>
      <c r="BW219" s="240" t="str">
        <f t="shared" si="9"/>
        <v>5.00</v>
      </c>
      <c r="BX219" s="241" t="str">
        <f t="shared" si="10"/>
        <v>794</v>
      </c>
      <c r="BY219" s="242" t="str">
        <f t="shared" si="11"/>
        <v>78.1</v>
      </c>
      <c r="BZ219" s="225"/>
      <c r="CA219" s="225" t="str">
        <f>$AY219*Assembly!X$4+$AZ219*Assembly!X$5+$BA219*Assembly!X$6+$BB219*Assembly!X$7+$BC219*Assembly!X$8+$BD219*Assembly!X$9+$BE219*Assembly!X$10+$BF219*Assembly!X$11+$BG219*Assembly!X$12+$BH219*Assembly!X$13+$BI219*Assembly!X$14+$BJ219*Assembly!X$15+$BK219*Assembly!X$16+$BL219*Assembly!X$17+$BM219*Assembly!X$18+$BN219*Assembly!X$19+$BO219*Assembly!X$20+$BP219*Assembly!X$21+$BQ219*Assembly!X$22+$BR219*Assembly!X$23+$BS219*Assembly!X$24</f>
        <v>192</v>
      </c>
      <c r="CB219" s="225" t="str">
        <f t="shared" si="12"/>
        <v>29,867</v>
      </c>
      <c r="CC219" s="223" t="str">
        <f t="shared" si="13"/>
        <v>0.0299</v>
      </c>
      <c r="CD219" s="243" t="str">
        <f>$AY219*Assembly!AB$4+$AZ219*Assembly!AB$5+$BA219*Assembly!AB$6+$BB219*Assembly!AB$7+$BC219*Assembly!AB$8+$BD219*Assembly!AB$9+$BE219*Assembly!AB$10+$BF219*Assembly!AB$11+$BG219*Assembly!AB$12+$BH219*Assembly!AB$13+$BI219*Assembly!AB$14+$BJ219*Assembly!AB$15+$BK219*Assembly!AB$16+$BL219*Assembly!AB$17+$BM219*Assembly!AB$18+$BN219*Assembly!AB$19+$BO219*Assembly!AB$20+$BP219*Assembly!AB$21+$BQ219*Assembly!AB$22+$BR219*Assembly!AB$23+$BS219*Assembly!AB$24</f>
        <v>936</v>
      </c>
      <c r="CE219" s="256" t="str">
        <f>$AY219*Assembly!M$4+$AZ219*Assembly!M$5+$BA219*Assembly!M$6+$BB219*Assembly!M$7+$BC219*Assembly!M$8+$BD219*Assembly!M$9+$BE219*Assembly!M$10+$BF219*Assembly!M$11+$BG219*Assembly!M$12+$BH219*Assembly!M$13+$BI219*Assembly!M$14+$BJ219*Assembly!M$15+$BK219*Assembly!M$16+$BL219*Assembly!M$17+$BM219*Assembly!M$18+$BN219*Assembly!M$19+$BO219*Assembly!M$20+$BP219*Assembly!M$21+$BQ219*Assembly!M$22+$BR219*Assembly!M$23+$BS219*Assembly!M$24</f>
        <v>2,832</v>
      </c>
      <c r="CF219" s="256" t="str">
        <f>$AY219*Assembly!N$4+$AZ219*Assembly!N$5+$BA219*Assembly!N$6+$BB219*Assembly!N$7+$BC219*Assembly!N$8+$BD219*Assembly!N$9+$BE219*Assembly!N$10+$BF219*Assembly!N$11+$BG219*Assembly!N$12+$BH219*Assembly!N$13+$BI219*Assembly!N$14+$BJ219*Assembly!N$15+$BK219*Assembly!N$16+$BL219*Assembly!N$17+$BM219*Assembly!N$18+$BN219*Assembly!N$19+$BO219*Assembly!N$20+$BP219*Assembly!N$21+$BQ219*Assembly!N$22+$BR219*Assembly!N$23+$BS219*Assembly!N$24</f>
        <v>200</v>
      </c>
      <c r="CG219" s="256" t="str">
        <f>$AY219*Assembly!O$4+$AZ219*Assembly!O$5+$BA219*Assembly!O$6+$BB219*Assembly!O$7+$BC219*Assembly!O$8+$BD219*Assembly!O$9+$BE219*Assembly!O$10+$BF219*Assembly!O$11+$BG219*Assembly!O$12+$BH219*Assembly!O$13+$BI219*Assembly!O$14+$BJ219*Assembly!O$15+$BK219*Assembly!O$16+$BL219*Assembly!O$17+$BM219*Assembly!O$18+$BN219*Assembly!O$19+$BO219*Assembly!O$20+$BP219*Assembly!O$21+$BQ219*Assembly!O$22+$BR219*Assembly!O$23+$BS219*Assembly!O$24</f>
        <v>120</v>
      </c>
      <c r="CH219" s="254" t="str">
        <f>$AY219*Assembly!P$4+$AZ219*Assembly!P$5+$BA219*Assembly!P$6+$BB219*Assembly!P$7+$BC219*Assembly!P$8+$BD219*Assembly!P$9+$BE219*Assembly!P$10+$BF219*Assembly!P$11+$BG219*Assembly!P$12+$BH219*Assembly!P$13+$BI219*Assembly!P$14+$BJ219*Assembly!P$15+$BK219*Assembly!P$16+$BL219*Assembly!P$17+$BM219*Assembly!P$18+$BN219*Assembly!P$19+$BO219*Assembly!P$20+$BP219*Assembly!P$21+$BQ219*Assembly!P$22+$BR219*Assembly!P$23+$BS219*Assembly!P$24</f>
        <v>0</v>
      </c>
      <c r="CI219" s="254" t="str">
        <f>$AY219*Assembly!Q$4+$AZ219*Assembly!Q$5+$BA219*Assembly!Q$6+$BB219*Assembly!Q$7+$BC219*Assembly!Q$8+$BD219*Assembly!Q$9+$BE219*Assembly!Q$10+$BF219*Assembly!Q$11+$BG219*Assembly!Q$12+$BH219*Assembly!Q$13+$BI219*Assembly!Q$14+$BJ219*Assembly!Q$15+$BK219*Assembly!Q$16+$BL219*Assembly!Q$17+$BM219*Assembly!Q$18+$BN219*Assembly!Q$19+$BO219*Assembly!Q$20+$BP219*Assembly!Q$21+$BQ219*Assembly!Q$22+$BR219*Assembly!Q$23+$BS219*Assembly!Q$24</f>
        <v>0</v>
      </c>
      <c r="CJ219" s="256" t="str">
        <f>$AY219*Assembly!R$4+$AZ219*Assembly!R$5+$BA219*Assembly!R$6+$BB219*Assembly!R$7+$BC219*Assembly!R$8+$BD219*Assembly!R$9+$BE219*Assembly!R$10+$BF219*Assembly!R$11+$BG219*Assembly!R$12+$BH219*Assembly!R$13+$BI219*Assembly!R$14+$BJ219*Assembly!R$15+$BK219*Assembly!R$16+$BL219*Assembly!R$17+$BM219*Assembly!R$18+$BN219*Assembly!R$19+$BO219*Assembly!R$20+$BP219*Assembly!R$21+$BQ219*Assembly!R$22+$BR219*Assembly!R$23+$BS219*Assembly!R$24</f>
        <v>0</v>
      </c>
      <c r="CK219" s="254" t="str">
        <f>$AY219*Assembly!S$4+$AZ219*Assembly!S$5+$BA219*Assembly!S$6+$BB219*Assembly!S$7+$BC219*Assembly!S$8+$BD219*Assembly!S$9+$BE219*Assembly!S$10+$BF219*Assembly!S$11+$BG219*Assembly!S$12+$BH219*Assembly!S$13+$BI219*Assembly!S$14+$BJ219*Assembly!S$15+$BK219*Assembly!S$16+$BL219*Assembly!S$17+$BM219*Assembly!S$18+$BN219*Assembly!S$19+$BO219*Assembly!S$20+$BP219*Assembly!S$21+$BQ219*Assembly!S$22+$BR219*Assembly!S$23+$BS219*Assembly!S$24</f>
        <v>0</v>
      </c>
      <c r="CL219" s="254" t="str">
        <f>$AY219*Assembly!T$4+$AZ219*Assembly!T$5+$BA219*Assembly!T$6+$BB219*Assembly!T$7+$BC219*Assembly!T$8+$BD219*Assembly!T$9+$BE219*Assembly!T$10+$BF219*Assembly!T$11+$BG219*Assembly!T$12+$BH219*Assembly!T$13+$BI219*Assembly!T$14+$BJ219*Assembly!T$15+$BK219*Assembly!T$16+$BL219*Assembly!T$17+$BM219*Assembly!T$18+$BN219*Assembly!T$19+$BO219*Assembly!T$20+$BP219*Assembly!T$21+$BQ219*Assembly!T$22+$BR219*Assembly!T$23+$BS219*Assembly!T$24</f>
        <v>0</v>
      </c>
      <c r="CM219" s="254" t="str">
        <f>$AY219*Assembly!U$4+$AZ219*Assembly!U$5+$BA219*Assembly!U$6+$BB219*Assembly!U$7+$BC219*Assembly!U$8+$BD219*Assembly!U$9+$BE219*Assembly!U$10+$BF219*Assembly!U$11+$BG219*Assembly!U$12+$BH219*Assembly!U$13+$BI219*Assembly!U$14+$BJ219*Assembly!U$15+$BK219*Assembly!U$16+$BL219*Assembly!U$17+$BM219*Assembly!U$18+$BN219*Assembly!U$19+$BO219*Assembly!U$20+$BP219*Assembly!U$21+$BQ219*Assembly!U$22+$BR219*Assembly!U$23+$BS219*Assembly!U$24</f>
        <v>0</v>
      </c>
      <c r="CN219" s="256" t="str">
        <f>$AY219*Assembly!V$4+$AZ219*Assembly!V$5+$BA219*Assembly!V$6+$BB219*Assembly!V$7+$BC219*Assembly!V$8+$BD219*Assembly!V$9+$BE219*Assembly!V$10+$BF219*Assembly!V$11+$BG219*Assembly!V$12+$BH219*Assembly!V$13+$BI219*Assembly!V$14+$BJ219*Assembly!V$15+$BK219*Assembly!V$16+$BL219*Assembly!V$17+$BM219*Assembly!V$18+$BN219*Assembly!V$19+$BO219*Assembly!V$20+$BP219*Assembly!V$21+$BQ219*Assembly!V$22+$BR219*Assembly!V$23+$BS219*Assembly!V$24</f>
        <v>0</v>
      </c>
      <c r="CO219" s="256" t="str">
        <f>CE219*Refining!$F$3</f>
        <v>5,057</v>
      </c>
      <c r="CP219" s="256" t="str">
        <f>CF219*Refining!$F$4</f>
        <v>625</v>
      </c>
      <c r="CQ219" s="256" t="str">
        <f>CG219*Refining!$F$5</f>
        <v>500</v>
      </c>
      <c r="CR219" s="256" t="str">
        <f>CH219*Refining!$F$6</f>
        <v>0</v>
      </c>
      <c r="CS219" s="256" t="str">
        <f>CI219*Refining!$F$7</f>
        <v>0</v>
      </c>
      <c r="CT219" s="256" t="str">
        <f>CJ219*Refining!$F$8</f>
        <v>0</v>
      </c>
      <c r="CU219" s="256" t="str">
        <f>CK219*Refining!$F$9</f>
        <v>0</v>
      </c>
      <c r="CV219" s="256" t="str">
        <f>CL219*Refining!$F$10</f>
        <v>0</v>
      </c>
      <c r="CW219" s="256" t="str">
        <f>CM219*Refining!$F$11</f>
        <v>0</v>
      </c>
      <c r="CX219" s="256" t="str">
        <f>CN219*Refining!$F$12</f>
        <v>0</v>
      </c>
      <c r="CY219" s="248" t="str">
        <f t="shared" ref="CY219:DR219" si="884">IF(CE219 = 0, "", CE219)</f>
        <v>2,832</v>
      </c>
      <c r="CZ219" s="249" t="str">
        <f t="shared" si="884"/>
        <v>200</v>
      </c>
      <c r="DA219" s="249" t="str">
        <f t="shared" si="884"/>
        <v>120</v>
      </c>
      <c r="DB219" s="245" t="str">
        <f t="shared" si="884"/>
        <v/>
      </c>
      <c r="DC219" s="245" t="str">
        <f t="shared" si="884"/>
        <v/>
      </c>
      <c r="DD219" s="245" t="str">
        <f t="shared" si="884"/>
        <v/>
      </c>
      <c r="DE219" s="245" t="str">
        <f t="shared" si="884"/>
        <v/>
      </c>
      <c r="DF219" s="245" t="str">
        <f t="shared" si="884"/>
        <v/>
      </c>
      <c r="DG219" s="245" t="str">
        <f t="shared" si="884"/>
        <v/>
      </c>
      <c r="DH219" s="246" t="str">
        <f t="shared" si="884"/>
        <v/>
      </c>
      <c r="DI219" s="248" t="str">
        <f t="shared" si="884"/>
        <v>5,057</v>
      </c>
      <c r="DJ219" s="249" t="str">
        <f t="shared" si="884"/>
        <v>625</v>
      </c>
      <c r="DK219" s="249" t="str">
        <f t="shared" si="884"/>
        <v>500</v>
      </c>
      <c r="DL219" s="245" t="str">
        <f t="shared" si="884"/>
        <v/>
      </c>
      <c r="DM219" s="245" t="str">
        <f t="shared" si="884"/>
        <v/>
      </c>
      <c r="DN219" s="245" t="str">
        <f t="shared" si="884"/>
        <v/>
      </c>
      <c r="DO219" s="245" t="str">
        <f t="shared" si="884"/>
        <v/>
      </c>
      <c r="DP219" s="245" t="str">
        <f t="shared" si="884"/>
        <v/>
      </c>
      <c r="DQ219" s="245" t="str">
        <f t="shared" si="884"/>
        <v/>
      </c>
      <c r="DR219" s="246" t="str">
        <f t="shared" si="884"/>
        <v/>
      </c>
      <c r="DS219" s="248" t="str">
        <f t="shared" si="15"/>
        <v>3,152</v>
      </c>
      <c r="DT219" s="249" t="str">
        <f t="shared" si="16"/>
        <v>6,182</v>
      </c>
      <c r="DU219" s="225" t="str">
        <f>CY219*'Ores &amp; Ingots'!$C$3+CZ219*'Ores &amp; Ingots'!$C$4+DA219*'Ores &amp; Ingots'!$C$5+DB219*'Ores &amp; Ingots'!$C$6+DC219*'Ores &amp; Ingots'!$C$7+DD219*'Ores &amp; Ingots'!$C$8+DE219*'Ores &amp; Ingots'!$C$9+DF219*'Ores &amp; Ingots'!$C$10+DG219*'Ores &amp; Ingots'!$C$11+DH219*'Ores &amp; Ingots'!$C$12</f>
        <v>396</v>
      </c>
      <c r="DV219" s="225" t="str">
        <f>DI219*'Ores &amp; Ingots'!$B$3+DJ219*'Ores &amp; Ingots'!$B$4+DK219*'Ores &amp; Ingots'!$B$5+DL219*'Ores &amp; Ingots'!$B$6+DM219*'Ores &amp; Ingots'!$B$7+DN219*'Ores &amp; Ingots'!$B$8+DO219*'Ores &amp; Ingots'!$B$9+DP219*'Ores &amp; Ingots'!$B$10+DQ219*'Ores &amp; Ingots'!$B$11+DR219*'Ores &amp; Ingots'!$B$12</f>
        <v>2,287</v>
      </c>
      <c r="DW219" s="249" t="str">
        <f>CY219*Refining!$G$3+CZ219*Refining!$G$4+DA219*Refining!$G$5+DB219*Refining!$G$6+DC219*Refining!$G$7+DD219*Refining!$G$8+DE219*Refining!$G$9+DF219*Refining!$G$10+DG219*Refining!$G$11+DH219*Refining!$G$12</f>
        <v>2,695</v>
      </c>
      <c r="DX219" s="249" t="str">
        <f t="shared" si="17"/>
        <v>419,145</v>
      </c>
      <c r="DY219" s="250" t="str">
        <f t="shared" si="18"/>
        <v>0.4191</v>
      </c>
      <c r="DZ219" s="248" t="str">
        <f t="shared" si="19"/>
        <v>2,895</v>
      </c>
      <c r="EA219" s="251" t="str">
        <f t="shared" ref="EA219:EB219" si="885">DZ219/60</f>
        <v>48.2</v>
      </c>
      <c r="EB219" s="251" t="str">
        <f t="shared" si="885"/>
        <v>0.8</v>
      </c>
      <c r="EC219" s="543" t="str">
        <f t="shared" si="21"/>
        <v>0.03</v>
      </c>
      <c r="ED219" s="248" t="str">
        <f t="shared" si="22"/>
        <v>449,012</v>
      </c>
      <c r="EE219" s="251" t="str">
        <f t="shared" ref="EE219:EF219" si="886">ED219/1000</f>
        <v>449.0</v>
      </c>
      <c r="EF219" s="252" t="str">
        <f t="shared" si="886"/>
        <v>0.45</v>
      </c>
      <c r="EG219" s="544" t="str">
        <f t="shared" si="24"/>
        <v>0.4490</v>
      </c>
      <c r="EH219" s="225" t="s">
        <v>12</v>
      </c>
    </row>
    <row r="220" hidden="1">
      <c r="A220" s="33"/>
      <c r="B220" s="336" t="s">
        <v>1075</v>
      </c>
      <c r="C220" s="227" t="s">
        <v>886</v>
      </c>
      <c r="D220" s="227">
        <v>1.0</v>
      </c>
      <c r="E220" s="227">
        <v>1.0</v>
      </c>
      <c r="F220" s="227">
        <v>1.0</v>
      </c>
      <c r="G220" s="228" t="str">
        <f t="shared" si="5"/>
        <v>15.6</v>
      </c>
      <c r="H220" s="229">
        <v>5.0</v>
      </c>
      <c r="I220" s="229">
        <v>12.5</v>
      </c>
      <c r="J220" s="229" t="str">
        <f>H220/Main!$D$9</f>
        <v>5</v>
      </c>
      <c r="K220" s="229" t="str">
        <f>I220/Main!$D$10</f>
        <v>12.5</v>
      </c>
      <c r="L220" s="229" t="str">
        <f t="shared" si="6"/>
        <v>2.5</v>
      </c>
      <c r="M220" s="229">
        <v>1.0</v>
      </c>
      <c r="N220" s="230"/>
      <c r="O220" s="230"/>
      <c r="P220" s="230"/>
      <c r="Q220" s="231"/>
      <c r="R220" s="230"/>
      <c r="S220" s="232"/>
      <c r="T220" s="232"/>
      <c r="U220" s="230"/>
      <c r="V220" s="230"/>
      <c r="W220" s="232"/>
      <c r="X220" s="232"/>
      <c r="Y220" s="230"/>
      <c r="Z220" s="230"/>
      <c r="AA220" s="230"/>
      <c r="AB220" s="230"/>
      <c r="AC220" s="334" t="s">
        <v>12</v>
      </c>
      <c r="AD220" s="309">
        <v>35.0</v>
      </c>
      <c r="AE220" s="225">
        <v>0.0</v>
      </c>
      <c r="AF220" s="225">
        <v>0.0</v>
      </c>
      <c r="AG220" s="225">
        <v>0.0</v>
      </c>
      <c r="AH220" s="225">
        <v>0.0</v>
      </c>
      <c r="AI220" s="225">
        <v>0.0</v>
      </c>
      <c r="AJ220" s="225">
        <v>0.0</v>
      </c>
      <c r="AK220" s="225">
        <v>0.0</v>
      </c>
      <c r="AL220" s="225">
        <v>0.0</v>
      </c>
      <c r="AM220" s="225">
        <v>0.0</v>
      </c>
      <c r="AN220" s="225">
        <v>0.0</v>
      </c>
      <c r="AO220" s="225">
        <v>10.0</v>
      </c>
      <c r="AP220" s="225">
        <v>0.0</v>
      </c>
      <c r="AQ220" s="225">
        <v>0.0</v>
      </c>
      <c r="AR220" s="225">
        <v>0.0</v>
      </c>
      <c r="AS220" s="225">
        <v>0.0</v>
      </c>
      <c r="AT220" s="225">
        <v>0.0</v>
      </c>
      <c r="AU220" s="225">
        <v>0.0</v>
      </c>
      <c r="AV220" s="225">
        <v>0.0</v>
      </c>
      <c r="AW220" s="225">
        <v>0.0</v>
      </c>
      <c r="AX220" s="225">
        <v>0.0</v>
      </c>
      <c r="AY220" s="553" t="str">
        <f t="shared" ref="AY220:BS220" si="887">IF(AD220 = 0, "", AD220)</f>
        <v>35</v>
      </c>
      <c r="AZ220" s="227" t="str">
        <f t="shared" si="887"/>
        <v/>
      </c>
      <c r="BA220" s="227" t="str">
        <f t="shared" si="887"/>
        <v/>
      </c>
      <c r="BB220" s="227" t="str">
        <f t="shared" si="887"/>
        <v/>
      </c>
      <c r="BC220" s="227" t="str">
        <f t="shared" si="887"/>
        <v/>
      </c>
      <c r="BD220" s="227" t="str">
        <f t="shared" si="887"/>
        <v/>
      </c>
      <c r="BE220" s="227" t="str">
        <f t="shared" si="887"/>
        <v/>
      </c>
      <c r="BF220" s="227" t="str">
        <f t="shared" si="887"/>
        <v/>
      </c>
      <c r="BG220" s="227" t="str">
        <f t="shared" si="887"/>
        <v/>
      </c>
      <c r="BH220" s="227" t="str">
        <f t="shared" si="887"/>
        <v/>
      </c>
      <c r="BI220" s="227" t="str">
        <f t="shared" si="887"/>
        <v/>
      </c>
      <c r="BJ220" s="225" t="str">
        <f t="shared" si="887"/>
        <v>10</v>
      </c>
      <c r="BK220" s="227" t="str">
        <f t="shared" si="887"/>
        <v/>
      </c>
      <c r="BL220" s="227" t="str">
        <f t="shared" si="887"/>
        <v/>
      </c>
      <c r="BM220" s="227" t="str">
        <f t="shared" si="887"/>
        <v/>
      </c>
      <c r="BN220" s="227" t="str">
        <f t="shared" si="887"/>
        <v/>
      </c>
      <c r="BO220" s="227" t="str">
        <f t="shared" si="887"/>
        <v/>
      </c>
      <c r="BP220" s="227" t="str">
        <f t="shared" si="887"/>
        <v/>
      </c>
      <c r="BQ220" s="227" t="str">
        <f t="shared" si="887"/>
        <v/>
      </c>
      <c r="BR220" s="227" t="str">
        <f t="shared" si="887"/>
        <v/>
      </c>
      <c r="BS220" s="238" t="str">
        <f t="shared" si="887"/>
        <v/>
      </c>
      <c r="BT220" s="239" t="str">
        <f>$AY220*Assembly!Y$4+$AZ220*Assembly!Y$5+$BA220*Assembly!Y$6+$BB220*Assembly!Y$7+$BC220*Assembly!Y$8+$BD220*Assembly!Y$9+$BE220*Assembly!Y$10+$BF220*Assembly!Y$11+$BG220*Assembly!Y$12+$BH220*Assembly!Y$13+$BI220*Assembly!Y$14+$BJ220*Assembly!Y$15+$BK220*Assembly!Y$16+$BL220*Assembly!Y$17+$BM220*Assembly!Y$18+$BN220*Assembly!Y$19+$BO220*Assembly!Y$20+$BP220*Assembly!Y$21+$BQ220*Assembly!Y$22+$BR220*Assembly!Y$23+$BS220*Assembly!Y$24</f>
        <v>760</v>
      </c>
      <c r="BU220" s="225" t="str">
        <f t="shared" si="8"/>
        <v>49</v>
      </c>
      <c r="BV220" s="225" t="str">
        <f>$AY220*Assembly!AC$4+$AZ220*Assembly!AC$5+$BA220*Assembly!AC$6+$BB220*Assembly!AC$7+$BC220*Assembly!AC$8+$BD220*Assembly!AC$9+$BE220*Assembly!AC$10+$BF220*Assembly!AC$11+$BG220*Assembly!AC$12+$BH220*Assembly!AC$13+$BI220*Assembly!AC$14+$BJ220*Assembly!AC$15+$BK220*Assembly!AC$16+$BL220*Assembly!AC$17+$BM220*Assembly!AC$18+$BN220*Assembly!AC$19+$BO220*Assembly!AC$20+$BP220*Assembly!AC$21+$BQ220*Assembly!AC$22+$BR220*Assembly!AC$23+$BS220*Assembly!AC$24</f>
        <v>3,800</v>
      </c>
      <c r="BW220" s="240" t="str">
        <f t="shared" si="9"/>
        <v>5.00</v>
      </c>
      <c r="BX220" s="241" t="str">
        <f t="shared" si="10"/>
        <v>243</v>
      </c>
      <c r="BY220" s="242" t="str">
        <f t="shared" si="11"/>
        <v>78.1</v>
      </c>
      <c r="BZ220" s="225"/>
      <c r="CA220" s="225" t="str">
        <f>$AY220*Assembly!X$4+$AZ220*Assembly!X$5+$BA220*Assembly!X$6+$BB220*Assembly!X$7+$BC220*Assembly!X$8+$BD220*Assembly!X$9+$BE220*Assembly!X$10+$BF220*Assembly!X$11+$BG220*Assembly!X$12+$BH220*Assembly!X$13+$BI220*Assembly!X$14+$BJ220*Assembly!X$15+$BK220*Assembly!X$16+$BL220*Assembly!X$17+$BM220*Assembly!X$18+$BN220*Assembly!X$19+$BO220*Assembly!X$20+$BP220*Assembly!X$21+$BQ220*Assembly!X$22+$BR220*Assembly!X$23+$BS220*Assembly!X$24</f>
        <v>55</v>
      </c>
      <c r="CB220" s="225" t="str">
        <f t="shared" si="12"/>
        <v>8,556</v>
      </c>
      <c r="CC220" s="223" t="str">
        <f t="shared" si="13"/>
        <v>0.0086</v>
      </c>
      <c r="CD220" s="243" t="str">
        <f>$AY220*Assembly!AB$4+$AZ220*Assembly!AB$5+$BA220*Assembly!AB$6+$BB220*Assembly!AB$7+$BC220*Assembly!AB$8+$BD220*Assembly!AB$9+$BE220*Assembly!AB$10+$BF220*Assembly!AB$11+$BG220*Assembly!AB$12+$BH220*Assembly!AB$13+$BI220*Assembly!AB$14+$BJ220*Assembly!AB$15+$BK220*Assembly!AB$16+$BL220*Assembly!AB$17+$BM220*Assembly!AB$18+$BN220*Assembly!AB$19+$BO220*Assembly!AB$20+$BP220*Assembly!AB$21+$BQ220*Assembly!AB$22+$BR220*Assembly!AB$23+$BS220*Assembly!AB$24</f>
        <v>255</v>
      </c>
      <c r="CE220" s="231" t="str">
        <f>$AY220*Assembly!M$4+$AZ220*Assembly!M$5+$BA220*Assembly!M$6+$BB220*Assembly!M$7+$BC220*Assembly!M$8+$BD220*Assembly!M$9+$BE220*Assembly!M$10+$BF220*Assembly!M$11+$BG220*Assembly!M$12+$BH220*Assembly!M$13+$BI220*Assembly!M$14+$BJ220*Assembly!M$15+$BK220*Assembly!M$16+$BL220*Assembly!M$17+$BM220*Assembly!M$18+$BN220*Assembly!M$19+$BO220*Assembly!M$20+$BP220*Assembly!M$21+$BQ220*Assembly!M$22+$BR220*Assembly!M$23+$BS220*Assembly!M$24</f>
        <v>855</v>
      </c>
      <c r="CF220" s="231" t="str">
        <f>$AY220*Assembly!N$4+$AZ220*Assembly!N$5+$BA220*Assembly!N$6+$BB220*Assembly!N$7+$BC220*Assembly!N$8+$BD220*Assembly!N$9+$BE220*Assembly!N$10+$BF220*Assembly!N$11+$BG220*Assembly!N$12+$BH220*Assembly!N$13+$BI220*Assembly!N$14+$BJ220*Assembly!N$15+$BK220*Assembly!N$16+$BL220*Assembly!N$17+$BM220*Assembly!N$18+$BN220*Assembly!N$19+$BO220*Assembly!N$20+$BP220*Assembly!N$21+$BQ220*Assembly!N$22+$BR220*Assembly!N$23+$BS220*Assembly!N$24</f>
        <v>50</v>
      </c>
      <c r="CG220" s="231" t="str">
        <f>$AY220*Assembly!O$4+$AZ220*Assembly!O$5+$BA220*Assembly!O$6+$BB220*Assembly!O$7+$BC220*Assembly!O$8+$BD220*Assembly!O$9+$BE220*Assembly!O$10+$BF220*Assembly!O$11+$BG220*Assembly!O$12+$BH220*Assembly!O$13+$BI220*Assembly!O$14+$BJ220*Assembly!O$15+$BK220*Assembly!O$16+$BL220*Assembly!O$17+$BM220*Assembly!O$18+$BN220*Assembly!O$19+$BO220*Assembly!O$20+$BP220*Assembly!O$21+$BQ220*Assembly!O$22+$BR220*Assembly!O$23+$BS220*Assembly!O$24</f>
        <v>30</v>
      </c>
      <c r="CH220" s="229" t="str">
        <f>$AY220*Assembly!P$4+$AZ220*Assembly!P$5+$BA220*Assembly!P$6+$BB220*Assembly!P$7+$BC220*Assembly!P$8+$BD220*Assembly!P$9+$BE220*Assembly!P$10+$BF220*Assembly!P$11+$BG220*Assembly!P$12+$BH220*Assembly!P$13+$BI220*Assembly!P$14+$BJ220*Assembly!P$15+$BK220*Assembly!P$16+$BL220*Assembly!P$17+$BM220*Assembly!P$18+$BN220*Assembly!P$19+$BO220*Assembly!P$20+$BP220*Assembly!P$21+$BQ220*Assembly!P$22+$BR220*Assembly!P$23+$BS220*Assembly!P$24</f>
        <v>0</v>
      </c>
      <c r="CI220" s="229" t="str">
        <f>$AY220*Assembly!Q$4+$AZ220*Assembly!Q$5+$BA220*Assembly!Q$6+$BB220*Assembly!Q$7+$BC220*Assembly!Q$8+$BD220*Assembly!Q$9+$BE220*Assembly!Q$10+$BF220*Assembly!Q$11+$BG220*Assembly!Q$12+$BH220*Assembly!Q$13+$BI220*Assembly!Q$14+$BJ220*Assembly!Q$15+$BK220*Assembly!Q$16+$BL220*Assembly!Q$17+$BM220*Assembly!Q$18+$BN220*Assembly!Q$19+$BO220*Assembly!Q$20+$BP220*Assembly!Q$21+$BQ220*Assembly!Q$22+$BR220*Assembly!Q$23+$BS220*Assembly!Q$24</f>
        <v>0</v>
      </c>
      <c r="CJ220" s="231" t="str">
        <f>$AY220*Assembly!R$4+$AZ220*Assembly!R$5+$BA220*Assembly!R$6+$BB220*Assembly!R$7+$BC220*Assembly!R$8+$BD220*Assembly!R$9+$BE220*Assembly!R$10+$BF220*Assembly!R$11+$BG220*Assembly!R$12+$BH220*Assembly!R$13+$BI220*Assembly!R$14+$BJ220*Assembly!R$15+$BK220*Assembly!R$16+$BL220*Assembly!R$17+$BM220*Assembly!R$18+$BN220*Assembly!R$19+$BO220*Assembly!R$20+$BP220*Assembly!R$21+$BQ220*Assembly!R$22+$BR220*Assembly!R$23+$BS220*Assembly!R$24</f>
        <v>0</v>
      </c>
      <c r="CK220" s="229" t="str">
        <f>$AY220*Assembly!S$4+$AZ220*Assembly!S$5+$BA220*Assembly!S$6+$BB220*Assembly!S$7+$BC220*Assembly!S$8+$BD220*Assembly!S$9+$BE220*Assembly!S$10+$BF220*Assembly!S$11+$BG220*Assembly!S$12+$BH220*Assembly!S$13+$BI220*Assembly!S$14+$BJ220*Assembly!S$15+$BK220*Assembly!S$16+$BL220*Assembly!S$17+$BM220*Assembly!S$18+$BN220*Assembly!S$19+$BO220*Assembly!S$20+$BP220*Assembly!S$21+$BQ220*Assembly!S$22+$BR220*Assembly!S$23+$BS220*Assembly!S$24</f>
        <v>0</v>
      </c>
      <c r="CL220" s="229" t="str">
        <f>$AY220*Assembly!T$4+$AZ220*Assembly!T$5+$BA220*Assembly!T$6+$BB220*Assembly!T$7+$BC220*Assembly!T$8+$BD220*Assembly!T$9+$BE220*Assembly!T$10+$BF220*Assembly!T$11+$BG220*Assembly!T$12+$BH220*Assembly!T$13+$BI220*Assembly!T$14+$BJ220*Assembly!T$15+$BK220*Assembly!T$16+$BL220*Assembly!T$17+$BM220*Assembly!T$18+$BN220*Assembly!T$19+$BO220*Assembly!T$20+$BP220*Assembly!T$21+$BQ220*Assembly!T$22+$BR220*Assembly!T$23+$BS220*Assembly!T$24</f>
        <v>0</v>
      </c>
      <c r="CM220" s="229" t="str">
        <f>$AY220*Assembly!U$4+$AZ220*Assembly!U$5+$BA220*Assembly!U$6+$BB220*Assembly!U$7+$BC220*Assembly!U$8+$BD220*Assembly!U$9+$BE220*Assembly!U$10+$BF220*Assembly!U$11+$BG220*Assembly!U$12+$BH220*Assembly!U$13+$BI220*Assembly!U$14+$BJ220*Assembly!U$15+$BK220*Assembly!U$16+$BL220*Assembly!U$17+$BM220*Assembly!U$18+$BN220*Assembly!U$19+$BO220*Assembly!U$20+$BP220*Assembly!U$21+$BQ220*Assembly!U$22+$BR220*Assembly!U$23+$BS220*Assembly!U$24</f>
        <v>0</v>
      </c>
      <c r="CN220" s="231" t="str">
        <f>$AY220*Assembly!V$4+$AZ220*Assembly!V$5+$BA220*Assembly!V$6+$BB220*Assembly!V$7+$BC220*Assembly!V$8+$BD220*Assembly!V$9+$BE220*Assembly!V$10+$BF220*Assembly!V$11+$BG220*Assembly!V$12+$BH220*Assembly!V$13+$BI220*Assembly!V$14+$BJ220*Assembly!V$15+$BK220*Assembly!V$16+$BL220*Assembly!V$17+$BM220*Assembly!V$18+$BN220*Assembly!V$19+$BO220*Assembly!V$20+$BP220*Assembly!V$21+$BQ220*Assembly!V$22+$BR220*Assembly!V$23+$BS220*Assembly!V$24</f>
        <v>0</v>
      </c>
      <c r="CO220" s="231" t="str">
        <f>CE220*Refining!$F$3</f>
        <v>1,527</v>
      </c>
      <c r="CP220" s="231" t="str">
        <f>CF220*Refining!$F$4</f>
        <v>156</v>
      </c>
      <c r="CQ220" s="231" t="str">
        <f>CG220*Refining!$F$5</f>
        <v>125</v>
      </c>
      <c r="CR220" s="231" t="str">
        <f>CH220*Refining!$F$6</f>
        <v>0</v>
      </c>
      <c r="CS220" s="231" t="str">
        <f>CI220*Refining!$F$7</f>
        <v>0</v>
      </c>
      <c r="CT220" s="231" t="str">
        <f>CJ220*Refining!$F$8</f>
        <v>0</v>
      </c>
      <c r="CU220" s="231" t="str">
        <f>CK220*Refining!$F$9</f>
        <v>0</v>
      </c>
      <c r="CV220" s="231" t="str">
        <f>CL220*Refining!$F$10</f>
        <v>0</v>
      </c>
      <c r="CW220" s="231" t="str">
        <f>CM220*Refining!$F$11</f>
        <v>0</v>
      </c>
      <c r="CX220" s="231" t="str">
        <f>CN220*Refining!$F$12</f>
        <v>0</v>
      </c>
      <c r="CY220" s="248" t="str">
        <f t="shared" ref="CY220:DR220" si="888">IF(CE220 = 0, "", CE220)</f>
        <v>855</v>
      </c>
      <c r="CZ220" s="249" t="str">
        <f t="shared" si="888"/>
        <v>50</v>
      </c>
      <c r="DA220" s="249" t="str">
        <f t="shared" si="888"/>
        <v>30</v>
      </c>
      <c r="DB220" s="245" t="str">
        <f t="shared" si="888"/>
        <v/>
      </c>
      <c r="DC220" s="245" t="str">
        <f t="shared" si="888"/>
        <v/>
      </c>
      <c r="DD220" s="245" t="str">
        <f t="shared" si="888"/>
        <v/>
      </c>
      <c r="DE220" s="245" t="str">
        <f t="shared" si="888"/>
        <v/>
      </c>
      <c r="DF220" s="245" t="str">
        <f t="shared" si="888"/>
        <v/>
      </c>
      <c r="DG220" s="245" t="str">
        <f t="shared" si="888"/>
        <v/>
      </c>
      <c r="DH220" s="246" t="str">
        <f t="shared" si="888"/>
        <v/>
      </c>
      <c r="DI220" s="248" t="str">
        <f t="shared" si="888"/>
        <v>1,527</v>
      </c>
      <c r="DJ220" s="249" t="str">
        <f t="shared" si="888"/>
        <v>156</v>
      </c>
      <c r="DK220" s="249" t="str">
        <f t="shared" si="888"/>
        <v>125</v>
      </c>
      <c r="DL220" s="245" t="str">
        <f t="shared" si="888"/>
        <v/>
      </c>
      <c r="DM220" s="245" t="str">
        <f t="shared" si="888"/>
        <v/>
      </c>
      <c r="DN220" s="245" t="str">
        <f t="shared" si="888"/>
        <v/>
      </c>
      <c r="DO220" s="245" t="str">
        <f t="shared" si="888"/>
        <v/>
      </c>
      <c r="DP220" s="245" t="str">
        <f t="shared" si="888"/>
        <v/>
      </c>
      <c r="DQ220" s="245" t="str">
        <f t="shared" si="888"/>
        <v/>
      </c>
      <c r="DR220" s="246" t="str">
        <f t="shared" si="888"/>
        <v/>
      </c>
      <c r="DS220" s="248" t="str">
        <f t="shared" si="15"/>
        <v>935</v>
      </c>
      <c r="DT220" s="249" t="str">
        <f t="shared" si="16"/>
        <v>1,808</v>
      </c>
      <c r="DU220" s="225" t="str">
        <f>CY220*'Ores &amp; Ingots'!$C$3+CZ220*'Ores &amp; Ingots'!$C$4+DA220*'Ores &amp; Ingots'!$C$5+DB220*'Ores &amp; Ingots'!$C$6+DC220*'Ores &amp; Ingots'!$C$7+DD220*'Ores &amp; Ingots'!$C$8+DE220*'Ores &amp; Ingots'!$C$9+DF220*'Ores &amp; Ingots'!$C$10+DG220*'Ores &amp; Ingots'!$C$11+DH220*'Ores &amp; Ingots'!$C$12</f>
        <v>118</v>
      </c>
      <c r="DV220" s="225" t="str">
        <f>DI220*'Ores &amp; Ingots'!$B$3+DJ220*'Ores &amp; Ingots'!$B$4+DK220*'Ores &amp; Ingots'!$B$5+DL220*'Ores &amp; Ingots'!$B$6+DM220*'Ores &amp; Ingots'!$B$7+DN220*'Ores &amp; Ingots'!$B$8+DO220*'Ores &amp; Ingots'!$B$9+DP220*'Ores &amp; Ingots'!$B$10+DQ220*'Ores &amp; Ingots'!$B$11+DR220*'Ores &amp; Ingots'!$B$12</f>
        <v>669</v>
      </c>
      <c r="DW220" s="249" t="str">
        <f>CY220*Refining!$G$3+CZ220*Refining!$G$4+DA220*Refining!$G$5+DB220*Refining!$G$6+DC220*Refining!$G$7+DD220*Refining!$G$8+DE220*Refining!$G$9+DF220*Refining!$G$10+DG220*Refining!$G$11+DH220*Refining!$G$12</f>
        <v>684</v>
      </c>
      <c r="DX220" s="249" t="str">
        <f t="shared" si="17"/>
        <v>106,357</v>
      </c>
      <c r="DY220" s="250" t="str">
        <f t="shared" si="18"/>
        <v>0.1064</v>
      </c>
      <c r="DZ220" s="248" t="str">
        <f t="shared" si="19"/>
        <v>744</v>
      </c>
      <c r="EA220" s="251" t="str">
        <f t="shared" ref="EA220:EB220" si="889">DZ220/60</f>
        <v>12.4</v>
      </c>
      <c r="EB220" s="251" t="str">
        <f t="shared" si="889"/>
        <v>0.2</v>
      </c>
      <c r="EC220" s="543" t="str">
        <f t="shared" si="21"/>
        <v>0.01</v>
      </c>
      <c r="ED220" s="248" t="str">
        <f t="shared" si="22"/>
        <v>114,912</v>
      </c>
      <c r="EE220" s="251" t="str">
        <f t="shared" ref="EE220:EF220" si="890">ED220/1000</f>
        <v>114.9</v>
      </c>
      <c r="EF220" s="252" t="str">
        <f t="shared" si="890"/>
        <v>0.11</v>
      </c>
      <c r="EG220" s="544" t="str">
        <f t="shared" si="24"/>
        <v>0.1149</v>
      </c>
      <c r="EH220" s="225" t="s">
        <v>12</v>
      </c>
    </row>
    <row r="221" hidden="1">
      <c r="A221" s="33"/>
      <c r="B221" s="226" t="s">
        <v>1076</v>
      </c>
      <c r="C221" s="227" t="s">
        <v>886</v>
      </c>
      <c r="D221" s="227">
        <v>1.0</v>
      </c>
      <c r="E221" s="227">
        <v>1.0</v>
      </c>
      <c r="F221" s="227">
        <v>1.0</v>
      </c>
      <c r="G221" s="253" t="str">
        <f t="shared" si="5"/>
        <v>15.6</v>
      </c>
      <c r="H221" s="254">
        <v>10.0</v>
      </c>
      <c r="I221" s="254">
        <v>30.0</v>
      </c>
      <c r="J221" s="254" t="str">
        <f>H221/Main!$D$9</f>
        <v>10</v>
      </c>
      <c r="K221" s="254" t="str">
        <f>I221/Main!$D$10</f>
        <v>30</v>
      </c>
      <c r="L221" s="254" t="str">
        <f t="shared" si="6"/>
        <v>3</v>
      </c>
      <c r="M221" s="254">
        <v>0.4</v>
      </c>
      <c r="N221" s="255"/>
      <c r="O221" s="255"/>
      <c r="P221" s="255"/>
      <c r="Q221" s="256"/>
      <c r="R221" s="255"/>
      <c r="S221" s="257"/>
      <c r="T221" s="257"/>
      <c r="U221" s="255"/>
      <c r="V221" s="255"/>
      <c r="W221" s="350"/>
      <c r="X221" s="257"/>
      <c r="Y221" s="255"/>
      <c r="Z221" s="255"/>
      <c r="AA221" s="255"/>
      <c r="AB221" s="255"/>
      <c r="AC221" s="351" t="s">
        <v>913</v>
      </c>
      <c r="AD221" s="309">
        <v>125.0</v>
      </c>
      <c r="AE221" s="225">
        <v>0.0</v>
      </c>
      <c r="AF221" s="225">
        <v>0.0</v>
      </c>
      <c r="AG221" s="225">
        <v>0.0</v>
      </c>
      <c r="AH221" s="225">
        <v>0.0</v>
      </c>
      <c r="AI221" s="225">
        <v>0.0</v>
      </c>
      <c r="AJ221" s="225">
        <v>0.0</v>
      </c>
      <c r="AK221" s="225">
        <v>0.0</v>
      </c>
      <c r="AL221" s="225">
        <v>0.0</v>
      </c>
      <c r="AM221" s="225">
        <v>0.0</v>
      </c>
      <c r="AN221" s="225">
        <v>0.0</v>
      </c>
      <c r="AO221" s="225">
        <v>10.0</v>
      </c>
      <c r="AP221" s="225">
        <v>0.0</v>
      </c>
      <c r="AQ221" s="225">
        <v>0.0</v>
      </c>
      <c r="AR221" s="225">
        <v>0.0</v>
      </c>
      <c r="AS221" s="225">
        <v>0.0</v>
      </c>
      <c r="AT221" s="225">
        <v>0.0</v>
      </c>
      <c r="AU221" s="225">
        <v>0.0</v>
      </c>
      <c r="AV221" s="225">
        <v>0.0</v>
      </c>
      <c r="AW221" s="225">
        <v>0.0</v>
      </c>
      <c r="AX221" s="225">
        <v>0.0</v>
      </c>
      <c r="AY221" s="553" t="str">
        <f t="shared" ref="AY221:BS221" si="891">IF(AD221 = 0, "", AD221)</f>
        <v>125</v>
      </c>
      <c r="AZ221" s="227" t="str">
        <f t="shared" si="891"/>
        <v/>
      </c>
      <c r="BA221" s="227" t="str">
        <f t="shared" si="891"/>
        <v/>
      </c>
      <c r="BB221" s="227" t="str">
        <f t="shared" si="891"/>
        <v/>
      </c>
      <c r="BC221" s="227" t="str">
        <f t="shared" si="891"/>
        <v/>
      </c>
      <c r="BD221" s="227" t="str">
        <f t="shared" si="891"/>
        <v/>
      </c>
      <c r="BE221" s="227" t="str">
        <f t="shared" si="891"/>
        <v/>
      </c>
      <c r="BF221" s="227" t="str">
        <f t="shared" si="891"/>
        <v/>
      </c>
      <c r="BG221" s="227" t="str">
        <f t="shared" si="891"/>
        <v/>
      </c>
      <c r="BH221" s="227" t="str">
        <f t="shared" si="891"/>
        <v/>
      </c>
      <c r="BI221" s="227" t="str">
        <f t="shared" si="891"/>
        <v/>
      </c>
      <c r="BJ221" s="225" t="str">
        <f t="shared" si="891"/>
        <v>10</v>
      </c>
      <c r="BK221" s="227" t="str">
        <f t="shared" si="891"/>
        <v/>
      </c>
      <c r="BL221" s="227" t="str">
        <f t="shared" si="891"/>
        <v/>
      </c>
      <c r="BM221" s="227" t="str">
        <f t="shared" si="891"/>
        <v/>
      </c>
      <c r="BN221" s="227" t="str">
        <f t="shared" si="891"/>
        <v/>
      </c>
      <c r="BO221" s="227" t="str">
        <f t="shared" si="891"/>
        <v/>
      </c>
      <c r="BP221" s="227" t="str">
        <f t="shared" si="891"/>
        <v/>
      </c>
      <c r="BQ221" s="227" t="str">
        <f t="shared" si="891"/>
        <v/>
      </c>
      <c r="BR221" s="227" t="str">
        <f t="shared" si="891"/>
        <v/>
      </c>
      <c r="BS221" s="238" t="str">
        <f t="shared" si="891"/>
        <v/>
      </c>
      <c r="BT221" s="239" t="str">
        <f>$AY221*Assembly!Y$4+$AZ221*Assembly!Y$5+$BA221*Assembly!Y$6+$BB221*Assembly!Y$7+$BC221*Assembly!Y$8+$BD221*Assembly!Y$9+$BE221*Assembly!Y$10+$BF221*Assembly!Y$11+$BG221*Assembly!Y$12+$BH221*Assembly!Y$13+$BI221*Assembly!Y$14+$BJ221*Assembly!Y$15+$BK221*Assembly!Y$16+$BL221*Assembly!Y$17+$BM221*Assembly!Y$18+$BN221*Assembly!Y$19+$BO221*Assembly!Y$20+$BP221*Assembly!Y$21+$BQ221*Assembly!Y$22+$BR221*Assembly!Y$23+$BS221*Assembly!Y$24</f>
        <v>2,560</v>
      </c>
      <c r="BU221" s="225" t="str">
        <f t="shared" si="8"/>
        <v>164</v>
      </c>
      <c r="BV221" s="225" t="str">
        <f>$AY221*Assembly!AC$4+$AZ221*Assembly!AC$5+$BA221*Assembly!AC$6+$BB221*Assembly!AC$7+$BC221*Assembly!AC$8+$BD221*Assembly!AC$9+$BE221*Assembly!AC$10+$BF221*Assembly!AC$11+$BG221*Assembly!AC$12+$BH221*Assembly!AC$13+$BI221*Assembly!AC$14+$BJ221*Assembly!AC$15+$BK221*Assembly!AC$16+$BL221*Assembly!AC$17+$BM221*Assembly!AC$18+$BN221*Assembly!AC$19+$BO221*Assembly!AC$20+$BP221*Assembly!AC$21+$BQ221*Assembly!AC$22+$BR221*Assembly!AC$23+$BS221*Assembly!AC$24</f>
        <v>12,800</v>
      </c>
      <c r="BW221" s="240" t="str">
        <f t="shared" si="9"/>
        <v>5.00</v>
      </c>
      <c r="BX221" s="241" t="str">
        <f t="shared" si="10"/>
        <v>819</v>
      </c>
      <c r="BY221" s="242" t="str">
        <f t="shared" si="11"/>
        <v>78.1</v>
      </c>
      <c r="BZ221" s="225"/>
      <c r="CA221" s="225" t="str">
        <f>$AY221*Assembly!X$4+$AZ221*Assembly!X$5+$BA221*Assembly!X$6+$BB221*Assembly!X$7+$BC221*Assembly!X$8+$BD221*Assembly!X$9+$BE221*Assembly!X$10+$BF221*Assembly!X$11+$BG221*Assembly!X$12+$BH221*Assembly!X$13+$BI221*Assembly!X$14+$BJ221*Assembly!X$15+$BK221*Assembly!X$16+$BL221*Assembly!X$17+$BM221*Assembly!X$18+$BN221*Assembly!X$19+$BO221*Assembly!X$20+$BP221*Assembly!X$21+$BQ221*Assembly!X$22+$BR221*Assembly!X$23+$BS221*Assembly!X$24</f>
        <v>145</v>
      </c>
      <c r="CB221" s="225" t="str">
        <f t="shared" si="12"/>
        <v>22,556</v>
      </c>
      <c r="CC221" s="223" t="str">
        <f t="shared" si="13"/>
        <v>0.0226</v>
      </c>
      <c r="CD221" s="243" t="str">
        <f>$AY221*Assembly!AB$4+$AZ221*Assembly!AB$5+$BA221*Assembly!AB$6+$BB221*Assembly!AB$7+$BC221*Assembly!AB$8+$BD221*Assembly!AB$9+$BE221*Assembly!AB$10+$BF221*Assembly!AB$11+$BG221*Assembly!AB$12+$BH221*Assembly!AB$13+$BI221*Assembly!AB$14+$BJ221*Assembly!AB$15+$BK221*Assembly!AB$16+$BL221*Assembly!AB$17+$BM221*Assembly!AB$18+$BN221*Assembly!AB$19+$BO221*Assembly!AB$20+$BP221*Assembly!AB$21+$BQ221*Assembly!AB$22+$BR221*Assembly!AB$23+$BS221*Assembly!AB$24</f>
        <v>525</v>
      </c>
      <c r="CE221" s="256" t="str">
        <f>$AY221*Assembly!M$4+$AZ221*Assembly!M$5+$BA221*Assembly!M$6+$BB221*Assembly!M$7+$BC221*Assembly!M$8+$BD221*Assembly!M$9+$BE221*Assembly!M$10+$BF221*Assembly!M$11+$BG221*Assembly!M$12+$BH221*Assembly!M$13+$BI221*Assembly!M$14+$BJ221*Assembly!M$15+$BK221*Assembly!M$16+$BL221*Assembly!M$17+$BM221*Assembly!M$18+$BN221*Assembly!M$19+$BO221*Assembly!M$20+$BP221*Assembly!M$21+$BQ221*Assembly!M$22+$BR221*Assembly!M$23+$BS221*Assembly!M$24</f>
        <v>2,745</v>
      </c>
      <c r="CF221" s="256" t="str">
        <f>$AY221*Assembly!N$4+$AZ221*Assembly!N$5+$BA221*Assembly!N$6+$BB221*Assembly!N$7+$BC221*Assembly!N$8+$BD221*Assembly!N$9+$BE221*Assembly!N$10+$BF221*Assembly!N$11+$BG221*Assembly!N$12+$BH221*Assembly!N$13+$BI221*Assembly!N$14+$BJ221*Assembly!N$15+$BK221*Assembly!N$16+$BL221*Assembly!N$17+$BM221*Assembly!N$18+$BN221*Assembly!N$19+$BO221*Assembly!N$20+$BP221*Assembly!N$21+$BQ221*Assembly!N$22+$BR221*Assembly!N$23+$BS221*Assembly!N$24</f>
        <v>50</v>
      </c>
      <c r="CG221" s="256" t="str">
        <f>$AY221*Assembly!O$4+$AZ221*Assembly!O$5+$BA221*Assembly!O$6+$BB221*Assembly!O$7+$BC221*Assembly!O$8+$BD221*Assembly!O$9+$BE221*Assembly!O$10+$BF221*Assembly!O$11+$BG221*Assembly!O$12+$BH221*Assembly!O$13+$BI221*Assembly!O$14+$BJ221*Assembly!O$15+$BK221*Assembly!O$16+$BL221*Assembly!O$17+$BM221*Assembly!O$18+$BN221*Assembly!O$19+$BO221*Assembly!O$20+$BP221*Assembly!O$21+$BQ221*Assembly!O$22+$BR221*Assembly!O$23+$BS221*Assembly!O$24</f>
        <v>30</v>
      </c>
      <c r="CH221" s="254" t="str">
        <f>$AY221*Assembly!P$4+$AZ221*Assembly!P$5+$BA221*Assembly!P$6+$BB221*Assembly!P$7+$BC221*Assembly!P$8+$BD221*Assembly!P$9+$BE221*Assembly!P$10+$BF221*Assembly!P$11+$BG221*Assembly!P$12+$BH221*Assembly!P$13+$BI221*Assembly!P$14+$BJ221*Assembly!P$15+$BK221*Assembly!P$16+$BL221*Assembly!P$17+$BM221*Assembly!P$18+$BN221*Assembly!P$19+$BO221*Assembly!P$20+$BP221*Assembly!P$21+$BQ221*Assembly!P$22+$BR221*Assembly!P$23+$BS221*Assembly!P$24</f>
        <v>0</v>
      </c>
      <c r="CI221" s="254" t="str">
        <f>$AY221*Assembly!Q$4+$AZ221*Assembly!Q$5+$BA221*Assembly!Q$6+$BB221*Assembly!Q$7+$BC221*Assembly!Q$8+$BD221*Assembly!Q$9+$BE221*Assembly!Q$10+$BF221*Assembly!Q$11+$BG221*Assembly!Q$12+$BH221*Assembly!Q$13+$BI221*Assembly!Q$14+$BJ221*Assembly!Q$15+$BK221*Assembly!Q$16+$BL221*Assembly!Q$17+$BM221*Assembly!Q$18+$BN221*Assembly!Q$19+$BO221*Assembly!Q$20+$BP221*Assembly!Q$21+$BQ221*Assembly!Q$22+$BR221*Assembly!Q$23+$BS221*Assembly!Q$24</f>
        <v>0</v>
      </c>
      <c r="CJ221" s="256" t="str">
        <f>$AY221*Assembly!R$4+$AZ221*Assembly!R$5+$BA221*Assembly!R$6+$BB221*Assembly!R$7+$BC221*Assembly!R$8+$BD221*Assembly!R$9+$BE221*Assembly!R$10+$BF221*Assembly!R$11+$BG221*Assembly!R$12+$BH221*Assembly!R$13+$BI221*Assembly!R$14+$BJ221*Assembly!R$15+$BK221*Assembly!R$16+$BL221*Assembly!R$17+$BM221*Assembly!R$18+$BN221*Assembly!R$19+$BO221*Assembly!R$20+$BP221*Assembly!R$21+$BQ221*Assembly!R$22+$BR221*Assembly!R$23+$BS221*Assembly!R$24</f>
        <v>0</v>
      </c>
      <c r="CK221" s="254" t="str">
        <f>$AY221*Assembly!S$4+$AZ221*Assembly!S$5+$BA221*Assembly!S$6+$BB221*Assembly!S$7+$BC221*Assembly!S$8+$BD221*Assembly!S$9+$BE221*Assembly!S$10+$BF221*Assembly!S$11+$BG221*Assembly!S$12+$BH221*Assembly!S$13+$BI221*Assembly!S$14+$BJ221*Assembly!S$15+$BK221*Assembly!S$16+$BL221*Assembly!S$17+$BM221*Assembly!S$18+$BN221*Assembly!S$19+$BO221*Assembly!S$20+$BP221*Assembly!S$21+$BQ221*Assembly!S$22+$BR221*Assembly!S$23+$BS221*Assembly!S$24</f>
        <v>0</v>
      </c>
      <c r="CL221" s="254" t="str">
        <f>$AY221*Assembly!T$4+$AZ221*Assembly!T$5+$BA221*Assembly!T$6+$BB221*Assembly!T$7+$BC221*Assembly!T$8+$BD221*Assembly!T$9+$BE221*Assembly!T$10+$BF221*Assembly!T$11+$BG221*Assembly!T$12+$BH221*Assembly!T$13+$BI221*Assembly!T$14+$BJ221*Assembly!T$15+$BK221*Assembly!T$16+$BL221*Assembly!T$17+$BM221*Assembly!T$18+$BN221*Assembly!T$19+$BO221*Assembly!T$20+$BP221*Assembly!T$21+$BQ221*Assembly!T$22+$BR221*Assembly!T$23+$BS221*Assembly!T$24</f>
        <v>0</v>
      </c>
      <c r="CM221" s="254" t="str">
        <f>$AY221*Assembly!U$4+$AZ221*Assembly!U$5+$BA221*Assembly!U$6+$BB221*Assembly!U$7+$BC221*Assembly!U$8+$BD221*Assembly!U$9+$BE221*Assembly!U$10+$BF221*Assembly!U$11+$BG221*Assembly!U$12+$BH221*Assembly!U$13+$BI221*Assembly!U$14+$BJ221*Assembly!U$15+$BK221*Assembly!U$16+$BL221*Assembly!U$17+$BM221*Assembly!U$18+$BN221*Assembly!U$19+$BO221*Assembly!U$20+$BP221*Assembly!U$21+$BQ221*Assembly!U$22+$BR221*Assembly!U$23+$BS221*Assembly!U$24</f>
        <v>0</v>
      </c>
      <c r="CN221" s="256" t="str">
        <f>$AY221*Assembly!V$4+$AZ221*Assembly!V$5+$BA221*Assembly!V$6+$BB221*Assembly!V$7+$BC221*Assembly!V$8+$BD221*Assembly!V$9+$BE221*Assembly!V$10+$BF221*Assembly!V$11+$BG221*Assembly!V$12+$BH221*Assembly!V$13+$BI221*Assembly!V$14+$BJ221*Assembly!V$15+$BK221*Assembly!V$16+$BL221*Assembly!V$17+$BM221*Assembly!V$18+$BN221*Assembly!V$19+$BO221*Assembly!V$20+$BP221*Assembly!V$21+$BQ221*Assembly!V$22+$BR221*Assembly!V$23+$BS221*Assembly!V$24</f>
        <v>0</v>
      </c>
      <c r="CO221" s="256" t="str">
        <f>CE221*Refining!$F$3</f>
        <v>4,902</v>
      </c>
      <c r="CP221" s="256" t="str">
        <f>CF221*Refining!$F$4</f>
        <v>156</v>
      </c>
      <c r="CQ221" s="256" t="str">
        <f>CG221*Refining!$F$5</f>
        <v>125</v>
      </c>
      <c r="CR221" s="256" t="str">
        <f>CH221*Refining!$F$6</f>
        <v>0</v>
      </c>
      <c r="CS221" s="256" t="str">
        <f>CI221*Refining!$F$7</f>
        <v>0</v>
      </c>
      <c r="CT221" s="256" t="str">
        <f>CJ221*Refining!$F$8</f>
        <v>0</v>
      </c>
      <c r="CU221" s="256" t="str">
        <f>CK221*Refining!$F$9</f>
        <v>0</v>
      </c>
      <c r="CV221" s="256" t="str">
        <f>CL221*Refining!$F$10</f>
        <v>0</v>
      </c>
      <c r="CW221" s="256" t="str">
        <f>CM221*Refining!$F$11</f>
        <v>0</v>
      </c>
      <c r="CX221" s="256" t="str">
        <f>CN221*Refining!$F$12</f>
        <v>0</v>
      </c>
      <c r="CY221" s="248" t="str">
        <f t="shared" ref="CY221:DR221" si="892">IF(CE221 = 0, "", CE221)</f>
        <v>2,745</v>
      </c>
      <c r="CZ221" s="249" t="str">
        <f t="shared" si="892"/>
        <v>50</v>
      </c>
      <c r="DA221" s="249" t="str">
        <f t="shared" si="892"/>
        <v>30</v>
      </c>
      <c r="DB221" s="245" t="str">
        <f t="shared" si="892"/>
        <v/>
      </c>
      <c r="DC221" s="245" t="str">
        <f t="shared" si="892"/>
        <v/>
      </c>
      <c r="DD221" s="245" t="str">
        <f t="shared" si="892"/>
        <v/>
      </c>
      <c r="DE221" s="245" t="str">
        <f t="shared" si="892"/>
        <v/>
      </c>
      <c r="DF221" s="245" t="str">
        <f t="shared" si="892"/>
        <v/>
      </c>
      <c r="DG221" s="245" t="str">
        <f t="shared" si="892"/>
        <v/>
      </c>
      <c r="DH221" s="246" t="str">
        <f t="shared" si="892"/>
        <v/>
      </c>
      <c r="DI221" s="248" t="str">
        <f t="shared" si="892"/>
        <v>4,902</v>
      </c>
      <c r="DJ221" s="249" t="str">
        <f t="shared" si="892"/>
        <v>156</v>
      </c>
      <c r="DK221" s="249" t="str">
        <f t="shared" si="892"/>
        <v>125</v>
      </c>
      <c r="DL221" s="245" t="str">
        <f t="shared" si="892"/>
        <v/>
      </c>
      <c r="DM221" s="245" t="str">
        <f t="shared" si="892"/>
        <v/>
      </c>
      <c r="DN221" s="245" t="str">
        <f t="shared" si="892"/>
        <v/>
      </c>
      <c r="DO221" s="245" t="str">
        <f t="shared" si="892"/>
        <v/>
      </c>
      <c r="DP221" s="245" t="str">
        <f t="shared" si="892"/>
        <v/>
      </c>
      <c r="DQ221" s="245" t="str">
        <f t="shared" si="892"/>
        <v/>
      </c>
      <c r="DR221" s="246" t="str">
        <f t="shared" si="892"/>
        <v/>
      </c>
      <c r="DS221" s="248" t="str">
        <f t="shared" si="15"/>
        <v>2,825</v>
      </c>
      <c r="DT221" s="249" t="str">
        <f t="shared" si="16"/>
        <v>5,183</v>
      </c>
      <c r="DU221" s="225" t="str">
        <f>CY221*'Ores &amp; Ingots'!$C$3+CZ221*'Ores &amp; Ingots'!$C$4+DA221*'Ores &amp; Ingots'!$C$5+DB221*'Ores &amp; Ingots'!$C$6+DC221*'Ores &amp; Ingots'!$C$7+DD221*'Ores &amp; Ingots'!$C$8+DE221*'Ores &amp; Ingots'!$C$9+DF221*'Ores &amp; Ingots'!$C$10+DG221*'Ores &amp; Ingots'!$C$11+DH221*'Ores &amp; Ingots'!$C$12</f>
        <v>358</v>
      </c>
      <c r="DV221" s="225" t="str">
        <f>DI221*'Ores &amp; Ingots'!$B$3+DJ221*'Ores &amp; Ingots'!$B$4+DK221*'Ores &amp; Ingots'!$B$5+DL221*'Ores &amp; Ingots'!$B$6+DM221*'Ores &amp; Ingots'!$B$7+DN221*'Ores &amp; Ingots'!$B$8+DO221*'Ores &amp; Ingots'!$B$9+DP221*'Ores &amp; Ingots'!$B$10+DQ221*'Ores &amp; Ingots'!$B$11+DR221*'Ores &amp; Ingots'!$B$12</f>
        <v>1,918</v>
      </c>
      <c r="DW221" s="249" t="str">
        <f>CY221*Refining!$G$3+CZ221*Refining!$G$4+DA221*Refining!$G$5+DB221*Refining!$G$6+DC221*Refining!$G$7+DD221*Refining!$G$8+DE221*Refining!$G$9+DF221*Refining!$G$10+DG221*Refining!$G$11+DH221*Refining!$G$12</f>
        <v>814</v>
      </c>
      <c r="DX221" s="249" t="str">
        <f t="shared" si="17"/>
        <v>126,549</v>
      </c>
      <c r="DY221" s="250" t="str">
        <f t="shared" si="18"/>
        <v>0.1265</v>
      </c>
      <c r="DZ221" s="248" t="str">
        <f t="shared" si="19"/>
        <v>969</v>
      </c>
      <c r="EA221" s="251" t="str">
        <f t="shared" ref="EA221:EB221" si="893">DZ221/60</f>
        <v>16.1</v>
      </c>
      <c r="EB221" s="251" t="str">
        <f t="shared" si="893"/>
        <v>0.3</v>
      </c>
      <c r="EC221" s="543" t="str">
        <f t="shared" si="21"/>
        <v>0.01</v>
      </c>
      <c r="ED221" s="248" t="str">
        <f t="shared" si="22"/>
        <v>149,105</v>
      </c>
      <c r="EE221" s="251" t="str">
        <f t="shared" ref="EE221:EF221" si="894">ED221/1000</f>
        <v>149.1</v>
      </c>
      <c r="EF221" s="252" t="str">
        <f t="shared" si="894"/>
        <v>0.15</v>
      </c>
      <c r="EG221" s="544" t="str">
        <f t="shared" si="24"/>
        <v>0.1491</v>
      </c>
      <c r="EH221" s="225">
        <v>16.0</v>
      </c>
    </row>
    <row r="222" hidden="1">
      <c r="A222" s="33"/>
      <c r="B222" s="226" t="s">
        <v>1077</v>
      </c>
      <c r="C222" s="227" t="s">
        <v>886</v>
      </c>
      <c r="D222" s="227">
        <v>1.0</v>
      </c>
      <c r="E222" s="227">
        <v>1.0</v>
      </c>
      <c r="F222" s="227">
        <v>1.0</v>
      </c>
      <c r="G222" s="228" t="str">
        <f t="shared" si="5"/>
        <v>15.6</v>
      </c>
      <c r="H222" s="229">
        <v>10.0</v>
      </c>
      <c r="I222" s="229">
        <v>30.0</v>
      </c>
      <c r="J222" s="229" t="str">
        <f>H222/Main!$D$9</f>
        <v>10</v>
      </c>
      <c r="K222" s="229" t="str">
        <f>I222/Main!$D$10</f>
        <v>30</v>
      </c>
      <c r="L222" s="229" t="str">
        <f t="shared" si="6"/>
        <v>3</v>
      </c>
      <c r="M222" s="229">
        <v>0.4</v>
      </c>
      <c r="N222" s="230"/>
      <c r="O222" s="230"/>
      <c r="P222" s="230"/>
      <c r="Q222" s="231"/>
      <c r="R222" s="230"/>
      <c r="S222" s="232"/>
      <c r="T222" s="232"/>
      <c r="U222" s="230"/>
      <c r="V222" s="230"/>
      <c r="W222" s="232"/>
      <c r="X222" s="232"/>
      <c r="Y222" s="230"/>
      <c r="Z222" s="230"/>
      <c r="AA222" s="230"/>
      <c r="AB222" s="230"/>
      <c r="AC222" s="334" t="s">
        <v>12</v>
      </c>
      <c r="AD222" s="309">
        <v>25.0</v>
      </c>
      <c r="AE222" s="225">
        <v>0.0</v>
      </c>
      <c r="AF222" s="225">
        <v>0.0</v>
      </c>
      <c r="AG222" s="225">
        <v>0.0</v>
      </c>
      <c r="AH222" s="225">
        <v>0.0</v>
      </c>
      <c r="AI222" s="225">
        <v>0.0</v>
      </c>
      <c r="AJ222" s="225">
        <v>0.0</v>
      </c>
      <c r="AK222" s="225">
        <v>0.0</v>
      </c>
      <c r="AL222" s="225">
        <v>0.0</v>
      </c>
      <c r="AM222" s="225">
        <v>0.0</v>
      </c>
      <c r="AN222" s="225">
        <v>0.0</v>
      </c>
      <c r="AO222" s="225">
        <v>50.0</v>
      </c>
      <c r="AP222" s="225">
        <v>0.0</v>
      </c>
      <c r="AQ222" s="225">
        <v>0.0</v>
      </c>
      <c r="AR222" s="225">
        <v>0.0</v>
      </c>
      <c r="AS222" s="225">
        <v>0.0</v>
      </c>
      <c r="AT222" s="225">
        <v>0.0</v>
      </c>
      <c r="AU222" s="225">
        <v>0.0</v>
      </c>
      <c r="AV222" s="225">
        <v>0.0</v>
      </c>
      <c r="AW222" s="225">
        <v>0.0</v>
      </c>
      <c r="AX222" s="225">
        <v>0.0</v>
      </c>
      <c r="AY222" s="553" t="str">
        <f t="shared" ref="AY222:BS222" si="895">IF(AD222 = 0, "", AD222)</f>
        <v>25</v>
      </c>
      <c r="AZ222" s="227" t="str">
        <f t="shared" si="895"/>
        <v/>
      </c>
      <c r="BA222" s="227" t="str">
        <f t="shared" si="895"/>
        <v/>
      </c>
      <c r="BB222" s="227" t="str">
        <f t="shared" si="895"/>
        <v/>
      </c>
      <c r="BC222" s="227" t="str">
        <f t="shared" si="895"/>
        <v/>
      </c>
      <c r="BD222" s="227" t="str">
        <f t="shared" si="895"/>
        <v/>
      </c>
      <c r="BE222" s="227" t="str">
        <f t="shared" si="895"/>
        <v/>
      </c>
      <c r="BF222" s="227" t="str">
        <f t="shared" si="895"/>
        <v/>
      </c>
      <c r="BG222" s="227" t="str">
        <f t="shared" si="895"/>
        <v/>
      </c>
      <c r="BH222" s="227" t="str">
        <f t="shared" si="895"/>
        <v/>
      </c>
      <c r="BI222" s="227" t="str">
        <f t="shared" si="895"/>
        <v/>
      </c>
      <c r="BJ222" s="225" t="str">
        <f t="shared" si="895"/>
        <v>50</v>
      </c>
      <c r="BK222" s="227" t="str">
        <f t="shared" si="895"/>
        <v/>
      </c>
      <c r="BL222" s="227" t="str">
        <f t="shared" si="895"/>
        <v/>
      </c>
      <c r="BM222" s="227" t="str">
        <f t="shared" si="895"/>
        <v/>
      </c>
      <c r="BN222" s="227" t="str">
        <f t="shared" si="895"/>
        <v/>
      </c>
      <c r="BO222" s="227" t="str">
        <f t="shared" si="895"/>
        <v/>
      </c>
      <c r="BP222" s="227" t="str">
        <f t="shared" si="895"/>
        <v/>
      </c>
      <c r="BQ222" s="227" t="str">
        <f t="shared" si="895"/>
        <v/>
      </c>
      <c r="BR222" s="227" t="str">
        <f t="shared" si="895"/>
        <v/>
      </c>
      <c r="BS222" s="238" t="str">
        <f t="shared" si="895"/>
        <v/>
      </c>
      <c r="BT222" s="239" t="str">
        <f>$AY222*Assembly!Y$4+$AZ222*Assembly!Y$5+$BA222*Assembly!Y$6+$BB222*Assembly!Y$7+$BC222*Assembly!Y$8+$BD222*Assembly!Y$9+$BE222*Assembly!Y$10+$BF222*Assembly!Y$11+$BG222*Assembly!Y$12+$BH222*Assembly!Y$13+$BI222*Assembly!Y$14+$BJ222*Assembly!Y$15+$BK222*Assembly!Y$16+$BL222*Assembly!Y$17+$BM222*Assembly!Y$18+$BN222*Assembly!Y$19+$BO222*Assembly!Y$20+$BP222*Assembly!Y$21+$BQ222*Assembly!Y$22+$BR222*Assembly!Y$23+$BS222*Assembly!Y$24</f>
        <v>800</v>
      </c>
      <c r="BU222" s="225" t="str">
        <f t="shared" si="8"/>
        <v>51</v>
      </c>
      <c r="BV222" s="225" t="str">
        <f>$AY222*Assembly!AC$4+$AZ222*Assembly!AC$5+$BA222*Assembly!AC$6+$BB222*Assembly!AC$7+$BC222*Assembly!AC$8+$BD222*Assembly!AC$9+$BE222*Assembly!AC$10+$BF222*Assembly!AC$11+$BG222*Assembly!AC$12+$BH222*Assembly!AC$13+$BI222*Assembly!AC$14+$BJ222*Assembly!AC$15+$BK222*Assembly!AC$16+$BL222*Assembly!AC$17+$BM222*Assembly!AC$18+$BN222*Assembly!AC$19+$BO222*Assembly!AC$20+$BP222*Assembly!AC$21+$BQ222*Assembly!AC$22+$BR222*Assembly!AC$23+$BS222*Assembly!AC$24</f>
        <v>4,000</v>
      </c>
      <c r="BW222" s="240" t="str">
        <f t="shared" si="9"/>
        <v>5.00</v>
      </c>
      <c r="BX222" s="241" t="str">
        <f t="shared" si="10"/>
        <v>256</v>
      </c>
      <c r="BY222" s="242" t="str">
        <f t="shared" si="11"/>
        <v>78.1</v>
      </c>
      <c r="BZ222" s="225"/>
      <c r="CA222" s="225" t="str">
        <f>$AY222*Assembly!X$4+$AZ222*Assembly!X$5+$BA222*Assembly!X$6+$BB222*Assembly!X$7+$BC222*Assembly!X$8+$BD222*Assembly!X$9+$BE222*Assembly!X$10+$BF222*Assembly!X$11+$BG222*Assembly!X$12+$BH222*Assembly!X$13+$BI222*Assembly!X$14+$BJ222*Assembly!X$15+$BK222*Assembly!X$16+$BL222*Assembly!X$17+$BM222*Assembly!X$18+$BN222*Assembly!X$19+$BO222*Assembly!X$20+$BP222*Assembly!X$21+$BQ222*Assembly!X$22+$BR222*Assembly!X$23+$BS222*Assembly!X$24</f>
        <v>125</v>
      </c>
      <c r="CB222" s="225" t="str">
        <f t="shared" si="12"/>
        <v>19,444</v>
      </c>
      <c r="CC222" s="223" t="str">
        <f t="shared" si="13"/>
        <v>0.0194</v>
      </c>
      <c r="CD222" s="243" t="str">
        <f>$AY222*Assembly!AB$4+$AZ222*Assembly!AB$5+$BA222*Assembly!AB$6+$BB222*Assembly!AB$7+$BC222*Assembly!AB$8+$BD222*Assembly!AB$9+$BE222*Assembly!AB$10+$BF222*Assembly!AB$11+$BG222*Assembly!AB$12+$BH222*Assembly!AB$13+$BI222*Assembly!AB$14+$BJ222*Assembly!AB$15+$BK222*Assembly!AB$16+$BL222*Assembly!AB$17+$BM222*Assembly!AB$18+$BN222*Assembly!AB$19+$BO222*Assembly!AB$20+$BP222*Assembly!AB$21+$BQ222*Assembly!AB$22+$BR222*Assembly!AB$23+$BS222*Assembly!AB$24</f>
        <v>825</v>
      </c>
      <c r="CE222" s="231" t="str">
        <f>$AY222*Assembly!M$4+$AZ222*Assembly!M$5+$BA222*Assembly!M$6+$BB222*Assembly!M$7+$BC222*Assembly!M$8+$BD222*Assembly!M$9+$BE222*Assembly!M$10+$BF222*Assembly!M$11+$BG222*Assembly!M$12+$BH222*Assembly!M$13+$BI222*Assembly!M$14+$BJ222*Assembly!M$15+$BK222*Assembly!M$16+$BL222*Assembly!M$17+$BM222*Assembly!M$18+$BN222*Assembly!M$19+$BO222*Assembly!M$20+$BP222*Assembly!M$21+$BQ222*Assembly!M$22+$BR222*Assembly!M$23+$BS222*Assembly!M$24</f>
        <v>1,125</v>
      </c>
      <c r="CF222" s="231" t="str">
        <f>$AY222*Assembly!N$4+$AZ222*Assembly!N$5+$BA222*Assembly!N$6+$BB222*Assembly!N$7+$BC222*Assembly!N$8+$BD222*Assembly!N$9+$BE222*Assembly!N$10+$BF222*Assembly!N$11+$BG222*Assembly!N$12+$BH222*Assembly!N$13+$BI222*Assembly!N$14+$BJ222*Assembly!N$15+$BK222*Assembly!N$16+$BL222*Assembly!N$17+$BM222*Assembly!N$18+$BN222*Assembly!N$19+$BO222*Assembly!N$20+$BP222*Assembly!N$21+$BQ222*Assembly!N$22+$BR222*Assembly!N$23+$BS222*Assembly!N$24</f>
        <v>250</v>
      </c>
      <c r="CG222" s="231" t="str">
        <f>$AY222*Assembly!O$4+$AZ222*Assembly!O$5+$BA222*Assembly!O$6+$BB222*Assembly!O$7+$BC222*Assembly!O$8+$BD222*Assembly!O$9+$BE222*Assembly!O$10+$BF222*Assembly!O$11+$BG222*Assembly!O$12+$BH222*Assembly!O$13+$BI222*Assembly!O$14+$BJ222*Assembly!O$15+$BK222*Assembly!O$16+$BL222*Assembly!O$17+$BM222*Assembly!O$18+$BN222*Assembly!O$19+$BO222*Assembly!O$20+$BP222*Assembly!O$21+$BQ222*Assembly!O$22+$BR222*Assembly!O$23+$BS222*Assembly!O$24</f>
        <v>150</v>
      </c>
      <c r="CH222" s="229" t="str">
        <f>$AY222*Assembly!P$4+$AZ222*Assembly!P$5+$BA222*Assembly!P$6+$BB222*Assembly!P$7+$BC222*Assembly!P$8+$BD222*Assembly!P$9+$BE222*Assembly!P$10+$BF222*Assembly!P$11+$BG222*Assembly!P$12+$BH222*Assembly!P$13+$BI222*Assembly!P$14+$BJ222*Assembly!P$15+$BK222*Assembly!P$16+$BL222*Assembly!P$17+$BM222*Assembly!P$18+$BN222*Assembly!P$19+$BO222*Assembly!P$20+$BP222*Assembly!P$21+$BQ222*Assembly!P$22+$BR222*Assembly!P$23+$BS222*Assembly!P$24</f>
        <v>0</v>
      </c>
      <c r="CI222" s="229" t="str">
        <f>$AY222*Assembly!Q$4+$AZ222*Assembly!Q$5+$BA222*Assembly!Q$6+$BB222*Assembly!Q$7+$BC222*Assembly!Q$8+$BD222*Assembly!Q$9+$BE222*Assembly!Q$10+$BF222*Assembly!Q$11+$BG222*Assembly!Q$12+$BH222*Assembly!Q$13+$BI222*Assembly!Q$14+$BJ222*Assembly!Q$15+$BK222*Assembly!Q$16+$BL222*Assembly!Q$17+$BM222*Assembly!Q$18+$BN222*Assembly!Q$19+$BO222*Assembly!Q$20+$BP222*Assembly!Q$21+$BQ222*Assembly!Q$22+$BR222*Assembly!Q$23+$BS222*Assembly!Q$24</f>
        <v>0</v>
      </c>
      <c r="CJ222" s="231" t="str">
        <f>$AY222*Assembly!R$4+$AZ222*Assembly!R$5+$BA222*Assembly!R$6+$BB222*Assembly!R$7+$BC222*Assembly!R$8+$BD222*Assembly!R$9+$BE222*Assembly!R$10+$BF222*Assembly!R$11+$BG222*Assembly!R$12+$BH222*Assembly!R$13+$BI222*Assembly!R$14+$BJ222*Assembly!R$15+$BK222*Assembly!R$16+$BL222*Assembly!R$17+$BM222*Assembly!R$18+$BN222*Assembly!R$19+$BO222*Assembly!R$20+$BP222*Assembly!R$21+$BQ222*Assembly!R$22+$BR222*Assembly!R$23+$BS222*Assembly!R$24</f>
        <v>0</v>
      </c>
      <c r="CK222" s="229" t="str">
        <f>$AY222*Assembly!S$4+$AZ222*Assembly!S$5+$BA222*Assembly!S$6+$BB222*Assembly!S$7+$BC222*Assembly!S$8+$BD222*Assembly!S$9+$BE222*Assembly!S$10+$BF222*Assembly!S$11+$BG222*Assembly!S$12+$BH222*Assembly!S$13+$BI222*Assembly!S$14+$BJ222*Assembly!S$15+$BK222*Assembly!S$16+$BL222*Assembly!S$17+$BM222*Assembly!S$18+$BN222*Assembly!S$19+$BO222*Assembly!S$20+$BP222*Assembly!S$21+$BQ222*Assembly!S$22+$BR222*Assembly!S$23+$BS222*Assembly!S$24</f>
        <v>0</v>
      </c>
      <c r="CL222" s="229" t="str">
        <f>$AY222*Assembly!T$4+$AZ222*Assembly!T$5+$BA222*Assembly!T$6+$BB222*Assembly!T$7+$BC222*Assembly!T$8+$BD222*Assembly!T$9+$BE222*Assembly!T$10+$BF222*Assembly!T$11+$BG222*Assembly!T$12+$BH222*Assembly!T$13+$BI222*Assembly!T$14+$BJ222*Assembly!T$15+$BK222*Assembly!T$16+$BL222*Assembly!T$17+$BM222*Assembly!T$18+$BN222*Assembly!T$19+$BO222*Assembly!T$20+$BP222*Assembly!T$21+$BQ222*Assembly!T$22+$BR222*Assembly!T$23+$BS222*Assembly!T$24</f>
        <v>0</v>
      </c>
      <c r="CM222" s="229" t="str">
        <f>$AY222*Assembly!U$4+$AZ222*Assembly!U$5+$BA222*Assembly!U$6+$BB222*Assembly!U$7+$BC222*Assembly!U$8+$BD222*Assembly!U$9+$BE222*Assembly!U$10+$BF222*Assembly!U$11+$BG222*Assembly!U$12+$BH222*Assembly!U$13+$BI222*Assembly!U$14+$BJ222*Assembly!U$15+$BK222*Assembly!U$16+$BL222*Assembly!U$17+$BM222*Assembly!U$18+$BN222*Assembly!U$19+$BO222*Assembly!U$20+$BP222*Assembly!U$21+$BQ222*Assembly!U$22+$BR222*Assembly!U$23+$BS222*Assembly!U$24</f>
        <v>0</v>
      </c>
      <c r="CN222" s="231" t="str">
        <f>$AY222*Assembly!V$4+$AZ222*Assembly!V$5+$BA222*Assembly!V$6+$BB222*Assembly!V$7+$BC222*Assembly!V$8+$BD222*Assembly!V$9+$BE222*Assembly!V$10+$BF222*Assembly!V$11+$BG222*Assembly!V$12+$BH222*Assembly!V$13+$BI222*Assembly!V$14+$BJ222*Assembly!V$15+$BK222*Assembly!V$16+$BL222*Assembly!V$17+$BM222*Assembly!V$18+$BN222*Assembly!V$19+$BO222*Assembly!V$20+$BP222*Assembly!V$21+$BQ222*Assembly!V$22+$BR222*Assembly!V$23+$BS222*Assembly!V$24</f>
        <v>0</v>
      </c>
      <c r="CO222" s="231" t="str">
        <f>CE222*Refining!$F$3</f>
        <v>2,009</v>
      </c>
      <c r="CP222" s="231" t="str">
        <f>CF222*Refining!$F$4</f>
        <v>781</v>
      </c>
      <c r="CQ222" s="231" t="str">
        <f>CG222*Refining!$F$5</f>
        <v>625</v>
      </c>
      <c r="CR222" s="231" t="str">
        <f>CH222*Refining!$F$6</f>
        <v>0</v>
      </c>
      <c r="CS222" s="231" t="str">
        <f>CI222*Refining!$F$7</f>
        <v>0</v>
      </c>
      <c r="CT222" s="231" t="str">
        <f>CJ222*Refining!$F$8</f>
        <v>0</v>
      </c>
      <c r="CU222" s="231" t="str">
        <f>CK222*Refining!$F$9</f>
        <v>0</v>
      </c>
      <c r="CV222" s="231" t="str">
        <f>CL222*Refining!$F$10</f>
        <v>0</v>
      </c>
      <c r="CW222" s="231" t="str">
        <f>CM222*Refining!$F$11</f>
        <v>0</v>
      </c>
      <c r="CX222" s="231" t="str">
        <f>CN222*Refining!$F$12</f>
        <v>0</v>
      </c>
      <c r="CY222" s="248" t="str">
        <f t="shared" ref="CY222:DR222" si="896">IF(CE222 = 0, "", CE222)</f>
        <v>1,125</v>
      </c>
      <c r="CZ222" s="249" t="str">
        <f t="shared" si="896"/>
        <v>250</v>
      </c>
      <c r="DA222" s="249" t="str">
        <f t="shared" si="896"/>
        <v>150</v>
      </c>
      <c r="DB222" s="245" t="str">
        <f t="shared" si="896"/>
        <v/>
      </c>
      <c r="DC222" s="245" t="str">
        <f t="shared" si="896"/>
        <v/>
      </c>
      <c r="DD222" s="245" t="str">
        <f t="shared" si="896"/>
        <v/>
      </c>
      <c r="DE222" s="245" t="str">
        <f t="shared" si="896"/>
        <v/>
      </c>
      <c r="DF222" s="245" t="str">
        <f t="shared" si="896"/>
        <v/>
      </c>
      <c r="DG222" s="245" t="str">
        <f t="shared" si="896"/>
        <v/>
      </c>
      <c r="DH222" s="246" t="str">
        <f t="shared" si="896"/>
        <v/>
      </c>
      <c r="DI222" s="248" t="str">
        <f t="shared" si="896"/>
        <v>2,009</v>
      </c>
      <c r="DJ222" s="249" t="str">
        <f t="shared" si="896"/>
        <v>781</v>
      </c>
      <c r="DK222" s="249" t="str">
        <f t="shared" si="896"/>
        <v>625</v>
      </c>
      <c r="DL222" s="245" t="str">
        <f t="shared" si="896"/>
        <v/>
      </c>
      <c r="DM222" s="245" t="str">
        <f t="shared" si="896"/>
        <v/>
      </c>
      <c r="DN222" s="245" t="str">
        <f t="shared" si="896"/>
        <v/>
      </c>
      <c r="DO222" s="245" t="str">
        <f t="shared" si="896"/>
        <v/>
      </c>
      <c r="DP222" s="245" t="str">
        <f t="shared" si="896"/>
        <v/>
      </c>
      <c r="DQ222" s="245" t="str">
        <f t="shared" si="896"/>
        <v/>
      </c>
      <c r="DR222" s="246" t="str">
        <f t="shared" si="896"/>
        <v/>
      </c>
      <c r="DS222" s="248" t="str">
        <f t="shared" si="15"/>
        <v>1,525</v>
      </c>
      <c r="DT222" s="249" t="str">
        <f t="shared" si="16"/>
        <v>3,415</v>
      </c>
      <c r="DU222" s="225" t="str">
        <f>CY222*'Ores &amp; Ingots'!$C$3+CZ222*'Ores &amp; Ingots'!$C$4+DA222*'Ores &amp; Ingots'!$C$5+DB222*'Ores &amp; Ingots'!$C$6+DC222*'Ores &amp; Ingots'!$C$7+DD222*'Ores &amp; Ingots'!$C$8+DE222*'Ores &amp; Ingots'!$C$9+DF222*'Ores &amp; Ingots'!$C$10+DG222*'Ores &amp; Ingots'!$C$11+DH222*'Ores &amp; Ingots'!$C$12</f>
        <v>188</v>
      </c>
      <c r="DV222" s="225" t="str">
        <f>DI222*'Ores &amp; Ingots'!$B$3+DJ222*'Ores &amp; Ingots'!$B$4+DK222*'Ores &amp; Ingots'!$B$5+DL222*'Ores &amp; Ingots'!$B$6+DM222*'Ores &amp; Ingots'!$B$7+DN222*'Ores &amp; Ingots'!$B$8+DO222*'Ores &amp; Ingots'!$B$9+DP222*'Ores &amp; Ingots'!$B$10+DQ222*'Ores &amp; Ingots'!$B$11+DR222*'Ores &amp; Ingots'!$B$12</f>
        <v>1,264</v>
      </c>
      <c r="DW222" s="249" t="str">
        <f>CY222*Refining!$G$3+CZ222*Refining!$G$4+DA222*Refining!$G$5+DB222*Refining!$G$6+DC222*Refining!$G$7+DD222*Refining!$G$8+DE222*Refining!$G$9+DF222*Refining!$G$10+DG222*Refining!$G$11+DH222*Refining!$G$12</f>
        <v>3,202</v>
      </c>
      <c r="DX222" s="249" t="str">
        <f t="shared" si="17"/>
        <v>498,130</v>
      </c>
      <c r="DY222" s="250" t="str">
        <f t="shared" si="18"/>
        <v>0.4981</v>
      </c>
      <c r="DZ222" s="248" t="str">
        <f t="shared" si="19"/>
        <v>3,337</v>
      </c>
      <c r="EA222" s="251" t="str">
        <f t="shared" ref="EA222:EB222" si="897">DZ222/60</f>
        <v>55.6</v>
      </c>
      <c r="EB222" s="251" t="str">
        <f t="shared" si="897"/>
        <v>0.9</v>
      </c>
      <c r="EC222" s="543" t="str">
        <f t="shared" si="21"/>
        <v>0.04</v>
      </c>
      <c r="ED222" s="248" t="str">
        <f t="shared" si="22"/>
        <v>517,575</v>
      </c>
      <c r="EE222" s="251" t="str">
        <f t="shared" ref="EE222:EF222" si="898">ED222/1000</f>
        <v>517.6</v>
      </c>
      <c r="EF222" s="252" t="str">
        <f t="shared" si="898"/>
        <v>0.52</v>
      </c>
      <c r="EG222" s="544" t="str">
        <f t="shared" si="24"/>
        <v>0.5176</v>
      </c>
      <c r="EH222" s="225" t="s">
        <v>12</v>
      </c>
    </row>
    <row r="223" hidden="1">
      <c r="A223" s="33"/>
      <c r="B223" s="226" t="s">
        <v>1078</v>
      </c>
      <c r="C223" s="227" t="s">
        <v>886</v>
      </c>
      <c r="D223" s="227">
        <v>1.0</v>
      </c>
      <c r="E223" s="227">
        <v>1.0</v>
      </c>
      <c r="F223" s="227">
        <v>1.0</v>
      </c>
      <c r="G223" s="253" t="str">
        <f t="shared" si="5"/>
        <v>15.6</v>
      </c>
      <c r="H223" s="254">
        <v>24.0</v>
      </c>
      <c r="I223" s="254">
        <v>60.0</v>
      </c>
      <c r="J223" s="254" t="str">
        <f>H223/Main!$D$9</f>
        <v>24</v>
      </c>
      <c r="K223" s="254" t="str">
        <f>I223/Main!$D$10</f>
        <v>60</v>
      </c>
      <c r="L223" s="254" t="str">
        <f t="shared" si="6"/>
        <v>2.5</v>
      </c>
      <c r="M223" s="254">
        <v>0.4</v>
      </c>
      <c r="N223" s="255"/>
      <c r="O223" s="255"/>
      <c r="P223" s="255"/>
      <c r="Q223" s="256"/>
      <c r="R223" s="255"/>
      <c r="S223" s="257"/>
      <c r="T223" s="257"/>
      <c r="U223" s="255"/>
      <c r="V223" s="255"/>
      <c r="W223" s="350"/>
      <c r="X223" s="257"/>
      <c r="Y223" s="255"/>
      <c r="Z223" s="255"/>
      <c r="AA223" s="255"/>
      <c r="AB223" s="255"/>
      <c r="AC223" s="351" t="s">
        <v>18</v>
      </c>
      <c r="AD223" s="309">
        <v>125.0</v>
      </c>
      <c r="AE223" s="225">
        <v>0.0</v>
      </c>
      <c r="AF223" s="225">
        <v>0.0</v>
      </c>
      <c r="AG223" s="225">
        <v>0.0</v>
      </c>
      <c r="AH223" s="225">
        <v>0.0</v>
      </c>
      <c r="AI223" s="225">
        <v>0.0</v>
      </c>
      <c r="AJ223" s="225">
        <v>0.0</v>
      </c>
      <c r="AK223" s="225">
        <v>0.0</v>
      </c>
      <c r="AL223" s="225">
        <v>0.0</v>
      </c>
      <c r="AM223" s="225">
        <v>0.0</v>
      </c>
      <c r="AN223" s="225">
        <v>0.0</v>
      </c>
      <c r="AO223" s="225">
        <v>40.0</v>
      </c>
      <c r="AP223" s="225">
        <v>0.0</v>
      </c>
      <c r="AQ223" s="225">
        <v>0.0</v>
      </c>
      <c r="AR223" s="225">
        <v>0.0</v>
      </c>
      <c r="AS223" s="225">
        <v>0.0</v>
      </c>
      <c r="AT223" s="225">
        <v>0.0</v>
      </c>
      <c r="AU223" s="225">
        <v>0.0</v>
      </c>
      <c r="AV223" s="225">
        <v>0.0</v>
      </c>
      <c r="AW223" s="225">
        <v>0.0</v>
      </c>
      <c r="AX223" s="225">
        <v>0.0</v>
      </c>
      <c r="AY223" s="553" t="str">
        <f t="shared" ref="AY223:BS223" si="899">IF(AD223 = 0, "", AD223)</f>
        <v>125</v>
      </c>
      <c r="AZ223" s="227" t="str">
        <f t="shared" si="899"/>
        <v/>
      </c>
      <c r="BA223" s="227" t="str">
        <f t="shared" si="899"/>
        <v/>
      </c>
      <c r="BB223" s="227" t="str">
        <f t="shared" si="899"/>
        <v/>
      </c>
      <c r="BC223" s="227" t="str">
        <f t="shared" si="899"/>
        <v/>
      </c>
      <c r="BD223" s="227" t="str">
        <f t="shared" si="899"/>
        <v/>
      </c>
      <c r="BE223" s="227" t="str">
        <f t="shared" si="899"/>
        <v/>
      </c>
      <c r="BF223" s="227" t="str">
        <f t="shared" si="899"/>
        <v/>
      </c>
      <c r="BG223" s="227" t="str">
        <f t="shared" si="899"/>
        <v/>
      </c>
      <c r="BH223" s="227" t="str">
        <f t="shared" si="899"/>
        <v/>
      </c>
      <c r="BI223" s="227" t="str">
        <f t="shared" si="899"/>
        <v/>
      </c>
      <c r="BJ223" s="225" t="str">
        <f t="shared" si="899"/>
        <v>40</v>
      </c>
      <c r="BK223" s="227" t="str">
        <f t="shared" si="899"/>
        <v/>
      </c>
      <c r="BL223" s="227" t="str">
        <f t="shared" si="899"/>
        <v/>
      </c>
      <c r="BM223" s="227" t="str">
        <f t="shared" si="899"/>
        <v/>
      </c>
      <c r="BN223" s="227" t="str">
        <f t="shared" si="899"/>
        <v/>
      </c>
      <c r="BO223" s="227" t="str">
        <f t="shared" si="899"/>
        <v/>
      </c>
      <c r="BP223" s="227" t="str">
        <f t="shared" si="899"/>
        <v/>
      </c>
      <c r="BQ223" s="227" t="str">
        <f t="shared" si="899"/>
        <v/>
      </c>
      <c r="BR223" s="227" t="str">
        <f t="shared" si="899"/>
        <v/>
      </c>
      <c r="BS223" s="238" t="str">
        <f t="shared" si="899"/>
        <v/>
      </c>
      <c r="BT223" s="239" t="str">
        <f>$AY223*Assembly!Y$4+$AZ223*Assembly!Y$5+$BA223*Assembly!Y$6+$BB223*Assembly!Y$7+$BC223*Assembly!Y$8+$BD223*Assembly!Y$9+$BE223*Assembly!Y$10+$BF223*Assembly!Y$11+$BG223*Assembly!Y$12+$BH223*Assembly!Y$13+$BI223*Assembly!Y$14+$BJ223*Assembly!Y$15+$BK223*Assembly!Y$16+$BL223*Assembly!Y$17+$BM223*Assembly!Y$18+$BN223*Assembly!Y$19+$BO223*Assembly!Y$20+$BP223*Assembly!Y$21+$BQ223*Assembly!Y$22+$BR223*Assembly!Y$23+$BS223*Assembly!Y$24</f>
        <v>2,740</v>
      </c>
      <c r="BU223" s="225" t="str">
        <f t="shared" si="8"/>
        <v>175</v>
      </c>
      <c r="BV223" s="225" t="str">
        <f>$AY223*Assembly!AC$4+$AZ223*Assembly!AC$5+$BA223*Assembly!AC$6+$BB223*Assembly!AC$7+$BC223*Assembly!AC$8+$BD223*Assembly!AC$9+$BE223*Assembly!AC$10+$BF223*Assembly!AC$11+$BG223*Assembly!AC$12+$BH223*Assembly!AC$13+$BI223*Assembly!AC$14+$BJ223*Assembly!AC$15+$BK223*Assembly!AC$16+$BL223*Assembly!AC$17+$BM223*Assembly!AC$18+$BN223*Assembly!AC$19+$BO223*Assembly!AC$20+$BP223*Assembly!AC$21+$BQ223*Assembly!AC$22+$BR223*Assembly!AC$23+$BS223*Assembly!AC$24</f>
        <v>13,700</v>
      </c>
      <c r="BW223" s="240" t="str">
        <f t="shared" si="9"/>
        <v>5.00</v>
      </c>
      <c r="BX223" s="241" t="str">
        <f t="shared" si="10"/>
        <v>877</v>
      </c>
      <c r="BY223" s="242" t="str">
        <f t="shared" si="11"/>
        <v>78.1</v>
      </c>
      <c r="BZ223" s="225"/>
      <c r="CA223" s="225" t="str">
        <f>$AY223*Assembly!X$4+$AZ223*Assembly!X$5+$BA223*Assembly!X$6+$BB223*Assembly!X$7+$BC223*Assembly!X$8+$BD223*Assembly!X$9+$BE223*Assembly!X$10+$BF223*Assembly!X$11+$BG223*Assembly!X$12+$BH223*Assembly!X$13+$BI223*Assembly!X$14+$BJ223*Assembly!X$15+$BK223*Assembly!X$16+$BL223*Assembly!X$17+$BM223*Assembly!X$18+$BN223*Assembly!X$19+$BO223*Assembly!X$20+$BP223*Assembly!X$21+$BQ223*Assembly!X$22+$BR223*Assembly!X$23+$BS223*Assembly!X$24</f>
        <v>205</v>
      </c>
      <c r="CB223" s="225" t="str">
        <f t="shared" si="12"/>
        <v>31,889</v>
      </c>
      <c r="CC223" s="223" t="str">
        <f t="shared" si="13"/>
        <v>0.0319</v>
      </c>
      <c r="CD223" s="243" t="str">
        <f>$AY223*Assembly!AB$4+$AZ223*Assembly!AB$5+$BA223*Assembly!AB$6+$BB223*Assembly!AB$7+$BC223*Assembly!AB$8+$BD223*Assembly!AB$9+$BE223*Assembly!AB$10+$BF223*Assembly!AB$11+$BG223*Assembly!AB$12+$BH223*Assembly!AB$13+$BI223*Assembly!AB$14+$BJ223*Assembly!AB$15+$BK223*Assembly!AB$16+$BL223*Assembly!AB$17+$BM223*Assembly!AB$18+$BN223*Assembly!AB$19+$BO223*Assembly!AB$20+$BP223*Assembly!AB$21+$BQ223*Assembly!AB$22+$BR223*Assembly!AB$23+$BS223*Assembly!AB$24</f>
        <v>975</v>
      </c>
      <c r="CE223" s="256" t="str">
        <f>$AY223*Assembly!M$4+$AZ223*Assembly!M$5+$BA223*Assembly!M$6+$BB223*Assembly!M$7+$BC223*Assembly!M$8+$BD223*Assembly!M$9+$BE223*Assembly!M$10+$BF223*Assembly!M$11+$BG223*Assembly!M$12+$BH223*Assembly!M$13+$BI223*Assembly!M$14+$BJ223*Assembly!M$15+$BK223*Assembly!M$16+$BL223*Assembly!M$17+$BM223*Assembly!M$18+$BN223*Assembly!M$19+$BO223*Assembly!M$20+$BP223*Assembly!M$21+$BQ223*Assembly!M$22+$BR223*Assembly!M$23+$BS223*Assembly!M$24</f>
        <v>3,105</v>
      </c>
      <c r="CF223" s="256" t="str">
        <f>$AY223*Assembly!N$4+$AZ223*Assembly!N$5+$BA223*Assembly!N$6+$BB223*Assembly!N$7+$BC223*Assembly!N$8+$BD223*Assembly!N$9+$BE223*Assembly!N$10+$BF223*Assembly!N$11+$BG223*Assembly!N$12+$BH223*Assembly!N$13+$BI223*Assembly!N$14+$BJ223*Assembly!N$15+$BK223*Assembly!N$16+$BL223*Assembly!N$17+$BM223*Assembly!N$18+$BN223*Assembly!N$19+$BO223*Assembly!N$20+$BP223*Assembly!N$21+$BQ223*Assembly!N$22+$BR223*Assembly!N$23+$BS223*Assembly!N$24</f>
        <v>200</v>
      </c>
      <c r="CG223" s="256" t="str">
        <f>$AY223*Assembly!O$4+$AZ223*Assembly!O$5+$BA223*Assembly!O$6+$BB223*Assembly!O$7+$BC223*Assembly!O$8+$BD223*Assembly!O$9+$BE223*Assembly!O$10+$BF223*Assembly!O$11+$BG223*Assembly!O$12+$BH223*Assembly!O$13+$BI223*Assembly!O$14+$BJ223*Assembly!O$15+$BK223*Assembly!O$16+$BL223*Assembly!O$17+$BM223*Assembly!O$18+$BN223*Assembly!O$19+$BO223*Assembly!O$20+$BP223*Assembly!O$21+$BQ223*Assembly!O$22+$BR223*Assembly!O$23+$BS223*Assembly!O$24</f>
        <v>120</v>
      </c>
      <c r="CH223" s="254" t="str">
        <f>$AY223*Assembly!P$4+$AZ223*Assembly!P$5+$BA223*Assembly!P$6+$BB223*Assembly!P$7+$BC223*Assembly!P$8+$BD223*Assembly!P$9+$BE223*Assembly!P$10+$BF223*Assembly!P$11+$BG223*Assembly!P$12+$BH223*Assembly!P$13+$BI223*Assembly!P$14+$BJ223*Assembly!P$15+$BK223*Assembly!P$16+$BL223*Assembly!P$17+$BM223*Assembly!P$18+$BN223*Assembly!P$19+$BO223*Assembly!P$20+$BP223*Assembly!P$21+$BQ223*Assembly!P$22+$BR223*Assembly!P$23+$BS223*Assembly!P$24</f>
        <v>0</v>
      </c>
      <c r="CI223" s="254" t="str">
        <f>$AY223*Assembly!Q$4+$AZ223*Assembly!Q$5+$BA223*Assembly!Q$6+$BB223*Assembly!Q$7+$BC223*Assembly!Q$8+$BD223*Assembly!Q$9+$BE223*Assembly!Q$10+$BF223*Assembly!Q$11+$BG223*Assembly!Q$12+$BH223*Assembly!Q$13+$BI223*Assembly!Q$14+$BJ223*Assembly!Q$15+$BK223*Assembly!Q$16+$BL223*Assembly!Q$17+$BM223*Assembly!Q$18+$BN223*Assembly!Q$19+$BO223*Assembly!Q$20+$BP223*Assembly!Q$21+$BQ223*Assembly!Q$22+$BR223*Assembly!Q$23+$BS223*Assembly!Q$24</f>
        <v>0</v>
      </c>
      <c r="CJ223" s="256" t="str">
        <f>$AY223*Assembly!R$4+$AZ223*Assembly!R$5+$BA223*Assembly!R$6+$BB223*Assembly!R$7+$BC223*Assembly!R$8+$BD223*Assembly!R$9+$BE223*Assembly!R$10+$BF223*Assembly!R$11+$BG223*Assembly!R$12+$BH223*Assembly!R$13+$BI223*Assembly!R$14+$BJ223*Assembly!R$15+$BK223*Assembly!R$16+$BL223*Assembly!R$17+$BM223*Assembly!R$18+$BN223*Assembly!R$19+$BO223*Assembly!R$20+$BP223*Assembly!R$21+$BQ223*Assembly!R$22+$BR223*Assembly!R$23+$BS223*Assembly!R$24</f>
        <v>0</v>
      </c>
      <c r="CK223" s="254" t="str">
        <f>$AY223*Assembly!S$4+$AZ223*Assembly!S$5+$BA223*Assembly!S$6+$BB223*Assembly!S$7+$BC223*Assembly!S$8+$BD223*Assembly!S$9+$BE223*Assembly!S$10+$BF223*Assembly!S$11+$BG223*Assembly!S$12+$BH223*Assembly!S$13+$BI223*Assembly!S$14+$BJ223*Assembly!S$15+$BK223*Assembly!S$16+$BL223*Assembly!S$17+$BM223*Assembly!S$18+$BN223*Assembly!S$19+$BO223*Assembly!S$20+$BP223*Assembly!S$21+$BQ223*Assembly!S$22+$BR223*Assembly!S$23+$BS223*Assembly!S$24</f>
        <v>0</v>
      </c>
      <c r="CL223" s="254" t="str">
        <f>$AY223*Assembly!T$4+$AZ223*Assembly!T$5+$BA223*Assembly!T$6+$BB223*Assembly!T$7+$BC223*Assembly!T$8+$BD223*Assembly!T$9+$BE223*Assembly!T$10+$BF223*Assembly!T$11+$BG223*Assembly!T$12+$BH223*Assembly!T$13+$BI223*Assembly!T$14+$BJ223*Assembly!T$15+$BK223*Assembly!T$16+$BL223*Assembly!T$17+$BM223*Assembly!T$18+$BN223*Assembly!T$19+$BO223*Assembly!T$20+$BP223*Assembly!T$21+$BQ223*Assembly!T$22+$BR223*Assembly!T$23+$BS223*Assembly!T$24</f>
        <v>0</v>
      </c>
      <c r="CM223" s="254" t="str">
        <f>$AY223*Assembly!U$4+$AZ223*Assembly!U$5+$BA223*Assembly!U$6+$BB223*Assembly!U$7+$BC223*Assembly!U$8+$BD223*Assembly!U$9+$BE223*Assembly!U$10+$BF223*Assembly!U$11+$BG223*Assembly!U$12+$BH223*Assembly!U$13+$BI223*Assembly!U$14+$BJ223*Assembly!U$15+$BK223*Assembly!U$16+$BL223*Assembly!U$17+$BM223*Assembly!U$18+$BN223*Assembly!U$19+$BO223*Assembly!U$20+$BP223*Assembly!U$21+$BQ223*Assembly!U$22+$BR223*Assembly!U$23+$BS223*Assembly!U$24</f>
        <v>0</v>
      </c>
      <c r="CN223" s="256" t="str">
        <f>$AY223*Assembly!V$4+$AZ223*Assembly!V$5+$BA223*Assembly!V$6+$BB223*Assembly!V$7+$BC223*Assembly!V$8+$BD223*Assembly!V$9+$BE223*Assembly!V$10+$BF223*Assembly!V$11+$BG223*Assembly!V$12+$BH223*Assembly!V$13+$BI223*Assembly!V$14+$BJ223*Assembly!V$15+$BK223*Assembly!V$16+$BL223*Assembly!V$17+$BM223*Assembly!V$18+$BN223*Assembly!V$19+$BO223*Assembly!V$20+$BP223*Assembly!V$21+$BQ223*Assembly!V$22+$BR223*Assembly!V$23+$BS223*Assembly!V$24</f>
        <v>0</v>
      </c>
      <c r="CO223" s="256" t="str">
        <f>CE223*Refining!$F$3</f>
        <v>5,545</v>
      </c>
      <c r="CP223" s="256" t="str">
        <f>CF223*Refining!$F$4</f>
        <v>625</v>
      </c>
      <c r="CQ223" s="256" t="str">
        <f>CG223*Refining!$F$5</f>
        <v>500</v>
      </c>
      <c r="CR223" s="256" t="str">
        <f>CH223*Refining!$F$6</f>
        <v>0</v>
      </c>
      <c r="CS223" s="256" t="str">
        <f>CI223*Refining!$F$7</f>
        <v>0</v>
      </c>
      <c r="CT223" s="256" t="str">
        <f>CJ223*Refining!$F$8</f>
        <v>0</v>
      </c>
      <c r="CU223" s="256" t="str">
        <f>CK223*Refining!$F$9</f>
        <v>0</v>
      </c>
      <c r="CV223" s="256" t="str">
        <f>CL223*Refining!$F$10</f>
        <v>0</v>
      </c>
      <c r="CW223" s="256" t="str">
        <f>CM223*Refining!$F$11</f>
        <v>0</v>
      </c>
      <c r="CX223" s="256" t="str">
        <f>CN223*Refining!$F$12</f>
        <v>0</v>
      </c>
      <c r="CY223" s="248" t="str">
        <f t="shared" ref="CY223:DR223" si="900">IF(CE223 = 0, "", CE223)</f>
        <v>3,105</v>
      </c>
      <c r="CZ223" s="249" t="str">
        <f t="shared" si="900"/>
        <v>200</v>
      </c>
      <c r="DA223" s="249" t="str">
        <f t="shared" si="900"/>
        <v>120</v>
      </c>
      <c r="DB223" s="245" t="str">
        <f t="shared" si="900"/>
        <v/>
      </c>
      <c r="DC223" s="245" t="str">
        <f t="shared" si="900"/>
        <v/>
      </c>
      <c r="DD223" s="245" t="str">
        <f t="shared" si="900"/>
        <v/>
      </c>
      <c r="DE223" s="245" t="str">
        <f t="shared" si="900"/>
        <v/>
      </c>
      <c r="DF223" s="245" t="str">
        <f t="shared" si="900"/>
        <v/>
      </c>
      <c r="DG223" s="245" t="str">
        <f t="shared" si="900"/>
        <v/>
      </c>
      <c r="DH223" s="246" t="str">
        <f t="shared" si="900"/>
        <v/>
      </c>
      <c r="DI223" s="248" t="str">
        <f t="shared" si="900"/>
        <v>5,545</v>
      </c>
      <c r="DJ223" s="249" t="str">
        <f t="shared" si="900"/>
        <v>625</v>
      </c>
      <c r="DK223" s="249" t="str">
        <f t="shared" si="900"/>
        <v>500</v>
      </c>
      <c r="DL223" s="245" t="str">
        <f t="shared" si="900"/>
        <v/>
      </c>
      <c r="DM223" s="245" t="str">
        <f t="shared" si="900"/>
        <v/>
      </c>
      <c r="DN223" s="245" t="str">
        <f t="shared" si="900"/>
        <v/>
      </c>
      <c r="DO223" s="245" t="str">
        <f t="shared" si="900"/>
        <v/>
      </c>
      <c r="DP223" s="245" t="str">
        <f t="shared" si="900"/>
        <v/>
      </c>
      <c r="DQ223" s="245" t="str">
        <f t="shared" si="900"/>
        <v/>
      </c>
      <c r="DR223" s="246" t="str">
        <f t="shared" si="900"/>
        <v/>
      </c>
      <c r="DS223" s="248" t="str">
        <f t="shared" si="15"/>
        <v>3,425</v>
      </c>
      <c r="DT223" s="249" t="str">
        <f t="shared" si="16"/>
        <v>6,670</v>
      </c>
      <c r="DU223" s="225" t="str">
        <f>CY223*'Ores &amp; Ingots'!$C$3+CZ223*'Ores &amp; Ingots'!$C$4+DA223*'Ores &amp; Ingots'!$C$5+DB223*'Ores &amp; Ingots'!$C$6+DC223*'Ores &amp; Ingots'!$C$7+DD223*'Ores &amp; Ingots'!$C$8+DE223*'Ores &amp; Ingots'!$C$9+DF223*'Ores &amp; Ingots'!$C$10+DG223*'Ores &amp; Ingots'!$C$11+DH223*'Ores &amp; Ingots'!$C$12</f>
        <v>430</v>
      </c>
      <c r="DV223" s="225" t="str">
        <f>DI223*'Ores &amp; Ingots'!$B$3+DJ223*'Ores &amp; Ingots'!$B$4+DK223*'Ores &amp; Ingots'!$B$5+DL223*'Ores &amp; Ingots'!$B$6+DM223*'Ores &amp; Ingots'!$B$7+DN223*'Ores &amp; Ingots'!$B$8+DO223*'Ores &amp; Ingots'!$B$9+DP223*'Ores &amp; Ingots'!$B$10+DQ223*'Ores &amp; Ingots'!$B$11+DR223*'Ores &amp; Ingots'!$B$12</f>
        <v>2,468</v>
      </c>
      <c r="DW223" s="249" t="str">
        <f>CY223*Refining!$G$3+CZ223*Refining!$G$4+DA223*Refining!$G$5+DB223*Refining!$G$6+DC223*Refining!$G$7+DD223*Refining!$G$8+DE223*Refining!$G$9+DF223*Refining!$G$10+DG223*Refining!$G$11+DH223*Refining!$G$12</f>
        <v>2,713</v>
      </c>
      <c r="DX223" s="249" t="str">
        <f t="shared" si="17"/>
        <v>422,062</v>
      </c>
      <c r="DY223" s="250" t="str">
        <f t="shared" si="18"/>
        <v>0.4221</v>
      </c>
      <c r="DZ223" s="248" t="str">
        <f t="shared" si="19"/>
        <v>2,942</v>
      </c>
      <c r="EA223" s="251" t="str">
        <f t="shared" ref="EA223:EB223" si="901">DZ223/60</f>
        <v>49.0</v>
      </c>
      <c r="EB223" s="251" t="str">
        <f t="shared" si="901"/>
        <v>0.8</v>
      </c>
      <c r="EC223" s="543" t="str">
        <f t="shared" si="21"/>
        <v>0.03</v>
      </c>
      <c r="ED223" s="248" t="str">
        <f t="shared" si="22"/>
        <v>453,951</v>
      </c>
      <c r="EE223" s="251" t="str">
        <f t="shared" ref="EE223:EF223" si="902">ED223/1000</f>
        <v>454.0</v>
      </c>
      <c r="EF223" s="252" t="str">
        <f t="shared" si="902"/>
        <v>0.45</v>
      </c>
      <c r="EG223" s="544" t="str">
        <f t="shared" si="24"/>
        <v>0.4540</v>
      </c>
      <c r="EH223" s="225">
        <v>16.0</v>
      </c>
    </row>
    <row r="224" hidden="1">
      <c r="A224" s="33"/>
      <c r="B224" s="226" t="s">
        <v>1079</v>
      </c>
      <c r="C224" s="227" t="s">
        <v>886</v>
      </c>
      <c r="D224" s="227">
        <v>1.0</v>
      </c>
      <c r="E224" s="227">
        <v>1.0</v>
      </c>
      <c r="F224" s="227">
        <v>1.0</v>
      </c>
      <c r="G224" s="228" t="str">
        <f t="shared" si="5"/>
        <v>15.6</v>
      </c>
      <c r="H224" s="229">
        <v>10.0</v>
      </c>
      <c r="I224" s="229">
        <v>25.0</v>
      </c>
      <c r="J224" s="229" t="str">
        <f>H224/Main!$D$9</f>
        <v>10</v>
      </c>
      <c r="K224" s="229" t="str">
        <f>I224/Main!$D$10</f>
        <v>25</v>
      </c>
      <c r="L224" s="229" t="str">
        <f t="shared" si="6"/>
        <v>2.5</v>
      </c>
      <c r="M224" s="229">
        <v>0.4</v>
      </c>
      <c r="N224" s="230"/>
      <c r="O224" s="230"/>
      <c r="P224" s="230"/>
      <c r="Q224" s="231"/>
      <c r="R224" s="230"/>
      <c r="S224" s="232"/>
      <c r="T224" s="232"/>
      <c r="U224" s="230"/>
      <c r="V224" s="230"/>
      <c r="W224" s="232"/>
      <c r="X224" s="232"/>
      <c r="Y224" s="230"/>
      <c r="Z224" s="230"/>
      <c r="AA224" s="230"/>
      <c r="AB224" s="230"/>
      <c r="AC224" s="334" t="s">
        <v>12</v>
      </c>
      <c r="AD224" s="309">
        <v>30.0</v>
      </c>
      <c r="AE224" s="225">
        <v>0.0</v>
      </c>
      <c r="AF224" s="225">
        <v>0.0</v>
      </c>
      <c r="AG224" s="225">
        <v>0.0</v>
      </c>
      <c r="AH224" s="225">
        <v>0.0</v>
      </c>
      <c r="AI224" s="225">
        <v>0.0</v>
      </c>
      <c r="AJ224" s="225">
        <v>0.0</v>
      </c>
      <c r="AK224" s="225">
        <v>0.0</v>
      </c>
      <c r="AL224" s="225">
        <v>0.0</v>
      </c>
      <c r="AM224" s="225">
        <v>0.0</v>
      </c>
      <c r="AN224" s="225">
        <v>0.0</v>
      </c>
      <c r="AO224" s="225">
        <v>8.0</v>
      </c>
      <c r="AP224" s="225">
        <v>0.0</v>
      </c>
      <c r="AQ224" s="225">
        <v>0.0</v>
      </c>
      <c r="AR224" s="225">
        <v>0.0</v>
      </c>
      <c r="AS224" s="225">
        <v>0.0</v>
      </c>
      <c r="AT224" s="225">
        <v>0.0</v>
      </c>
      <c r="AU224" s="225">
        <v>0.0</v>
      </c>
      <c r="AV224" s="225">
        <v>0.0</v>
      </c>
      <c r="AW224" s="225">
        <v>0.0</v>
      </c>
      <c r="AX224" s="225">
        <v>0.0</v>
      </c>
      <c r="AY224" s="553" t="str">
        <f t="shared" ref="AY224:BS224" si="903">IF(AD224 = 0, "", AD224)</f>
        <v>30</v>
      </c>
      <c r="AZ224" s="227" t="str">
        <f t="shared" si="903"/>
        <v/>
      </c>
      <c r="BA224" s="227" t="str">
        <f t="shared" si="903"/>
        <v/>
      </c>
      <c r="BB224" s="227" t="str">
        <f t="shared" si="903"/>
        <v/>
      </c>
      <c r="BC224" s="227" t="str">
        <f t="shared" si="903"/>
        <v/>
      </c>
      <c r="BD224" s="227" t="str">
        <f t="shared" si="903"/>
        <v/>
      </c>
      <c r="BE224" s="227" t="str">
        <f t="shared" si="903"/>
        <v/>
      </c>
      <c r="BF224" s="227" t="str">
        <f t="shared" si="903"/>
        <v/>
      </c>
      <c r="BG224" s="227" t="str">
        <f t="shared" si="903"/>
        <v/>
      </c>
      <c r="BH224" s="227" t="str">
        <f t="shared" si="903"/>
        <v/>
      </c>
      <c r="BI224" s="227" t="str">
        <f t="shared" si="903"/>
        <v/>
      </c>
      <c r="BJ224" s="225" t="str">
        <f t="shared" si="903"/>
        <v>8</v>
      </c>
      <c r="BK224" s="227" t="str">
        <f t="shared" si="903"/>
        <v/>
      </c>
      <c r="BL224" s="227" t="str">
        <f t="shared" si="903"/>
        <v/>
      </c>
      <c r="BM224" s="227" t="str">
        <f t="shared" si="903"/>
        <v/>
      </c>
      <c r="BN224" s="227" t="str">
        <f t="shared" si="903"/>
        <v/>
      </c>
      <c r="BO224" s="227" t="str">
        <f t="shared" si="903"/>
        <v/>
      </c>
      <c r="BP224" s="227" t="str">
        <f t="shared" si="903"/>
        <v/>
      </c>
      <c r="BQ224" s="227" t="str">
        <f t="shared" si="903"/>
        <v/>
      </c>
      <c r="BR224" s="227" t="str">
        <f t="shared" si="903"/>
        <v/>
      </c>
      <c r="BS224" s="238" t="str">
        <f t="shared" si="903"/>
        <v/>
      </c>
      <c r="BT224" s="239" t="str">
        <f>$AY224*Assembly!Y$4+$AZ224*Assembly!Y$5+$BA224*Assembly!Y$6+$BB224*Assembly!Y$7+$BC224*Assembly!Y$8+$BD224*Assembly!Y$9+$BE224*Assembly!Y$10+$BF224*Assembly!Y$11+$BG224*Assembly!Y$12+$BH224*Assembly!Y$13+$BI224*Assembly!Y$14+$BJ224*Assembly!Y$15+$BK224*Assembly!Y$16+$BL224*Assembly!Y$17+$BM224*Assembly!Y$18+$BN224*Assembly!Y$19+$BO224*Assembly!Y$20+$BP224*Assembly!Y$21+$BQ224*Assembly!Y$22+$BR224*Assembly!Y$23+$BS224*Assembly!Y$24</f>
        <v>648</v>
      </c>
      <c r="BU224" s="225" t="str">
        <f t="shared" si="8"/>
        <v>41</v>
      </c>
      <c r="BV224" s="225" t="str">
        <f>$AY224*Assembly!AC$4+$AZ224*Assembly!AC$5+$BA224*Assembly!AC$6+$BB224*Assembly!AC$7+$BC224*Assembly!AC$8+$BD224*Assembly!AC$9+$BE224*Assembly!AC$10+$BF224*Assembly!AC$11+$BG224*Assembly!AC$12+$BH224*Assembly!AC$13+$BI224*Assembly!AC$14+$BJ224*Assembly!AC$15+$BK224*Assembly!AC$16+$BL224*Assembly!AC$17+$BM224*Assembly!AC$18+$BN224*Assembly!AC$19+$BO224*Assembly!AC$20+$BP224*Assembly!AC$21+$BQ224*Assembly!AC$22+$BR224*Assembly!AC$23+$BS224*Assembly!AC$24</f>
        <v>3,240</v>
      </c>
      <c r="BW224" s="240" t="str">
        <f t="shared" si="9"/>
        <v>5.00</v>
      </c>
      <c r="BX224" s="241" t="str">
        <f t="shared" si="10"/>
        <v>207</v>
      </c>
      <c r="BY224" s="242" t="str">
        <f t="shared" si="11"/>
        <v>78.1</v>
      </c>
      <c r="BZ224" s="225"/>
      <c r="CA224" s="225" t="str">
        <f>$AY224*Assembly!X$4+$AZ224*Assembly!X$5+$BA224*Assembly!X$6+$BB224*Assembly!X$7+$BC224*Assembly!X$8+$BD224*Assembly!X$9+$BE224*Assembly!X$10+$BF224*Assembly!X$11+$BG224*Assembly!X$12+$BH224*Assembly!X$13+$BI224*Assembly!X$14+$BJ224*Assembly!X$15+$BK224*Assembly!X$16+$BL224*Assembly!X$17+$BM224*Assembly!X$18+$BN224*Assembly!X$19+$BO224*Assembly!X$20+$BP224*Assembly!X$21+$BQ224*Assembly!X$22+$BR224*Assembly!X$23+$BS224*Assembly!X$24</f>
        <v>46</v>
      </c>
      <c r="CB224" s="225" t="str">
        <f t="shared" si="12"/>
        <v>7,156</v>
      </c>
      <c r="CC224" s="223" t="str">
        <f t="shared" si="13"/>
        <v>0.0072</v>
      </c>
      <c r="CD224" s="243" t="str">
        <f>$AY224*Assembly!AB$4+$AZ224*Assembly!AB$5+$BA224*Assembly!AB$6+$BB224*Assembly!AB$7+$BC224*Assembly!AB$8+$BD224*Assembly!AB$9+$BE224*Assembly!AB$10+$BF224*Assembly!AB$11+$BG224*Assembly!AB$12+$BH224*Assembly!AB$13+$BI224*Assembly!AB$14+$BJ224*Assembly!AB$15+$BK224*Assembly!AB$16+$BL224*Assembly!AB$17+$BM224*Assembly!AB$18+$BN224*Assembly!AB$19+$BO224*Assembly!AB$20+$BP224*Assembly!AB$21+$BQ224*Assembly!AB$22+$BR224*Assembly!AB$23+$BS224*Assembly!AB$24</f>
        <v>210</v>
      </c>
      <c r="CE224" s="231" t="str">
        <f>$AY224*Assembly!M$4+$AZ224*Assembly!M$5+$BA224*Assembly!M$6+$BB224*Assembly!M$7+$BC224*Assembly!M$8+$BD224*Assembly!M$9+$BE224*Assembly!M$10+$BF224*Assembly!M$11+$BG224*Assembly!M$12+$BH224*Assembly!M$13+$BI224*Assembly!M$14+$BJ224*Assembly!M$15+$BK224*Assembly!M$16+$BL224*Assembly!M$17+$BM224*Assembly!M$18+$BN224*Assembly!M$19+$BO224*Assembly!M$20+$BP224*Assembly!M$21+$BQ224*Assembly!M$22+$BR224*Assembly!M$23+$BS224*Assembly!M$24</f>
        <v>726</v>
      </c>
      <c r="CF224" s="231" t="str">
        <f>$AY224*Assembly!N$4+$AZ224*Assembly!N$5+$BA224*Assembly!N$6+$BB224*Assembly!N$7+$BC224*Assembly!N$8+$BD224*Assembly!N$9+$BE224*Assembly!N$10+$BF224*Assembly!N$11+$BG224*Assembly!N$12+$BH224*Assembly!N$13+$BI224*Assembly!N$14+$BJ224*Assembly!N$15+$BK224*Assembly!N$16+$BL224*Assembly!N$17+$BM224*Assembly!N$18+$BN224*Assembly!N$19+$BO224*Assembly!N$20+$BP224*Assembly!N$21+$BQ224*Assembly!N$22+$BR224*Assembly!N$23+$BS224*Assembly!N$24</f>
        <v>40</v>
      </c>
      <c r="CG224" s="231" t="str">
        <f>$AY224*Assembly!O$4+$AZ224*Assembly!O$5+$BA224*Assembly!O$6+$BB224*Assembly!O$7+$BC224*Assembly!O$8+$BD224*Assembly!O$9+$BE224*Assembly!O$10+$BF224*Assembly!O$11+$BG224*Assembly!O$12+$BH224*Assembly!O$13+$BI224*Assembly!O$14+$BJ224*Assembly!O$15+$BK224*Assembly!O$16+$BL224*Assembly!O$17+$BM224*Assembly!O$18+$BN224*Assembly!O$19+$BO224*Assembly!O$20+$BP224*Assembly!O$21+$BQ224*Assembly!O$22+$BR224*Assembly!O$23+$BS224*Assembly!O$24</f>
        <v>24</v>
      </c>
      <c r="CH224" s="229" t="str">
        <f>$AY224*Assembly!P$4+$AZ224*Assembly!P$5+$BA224*Assembly!P$6+$BB224*Assembly!P$7+$BC224*Assembly!P$8+$BD224*Assembly!P$9+$BE224*Assembly!P$10+$BF224*Assembly!P$11+$BG224*Assembly!P$12+$BH224*Assembly!P$13+$BI224*Assembly!P$14+$BJ224*Assembly!P$15+$BK224*Assembly!P$16+$BL224*Assembly!P$17+$BM224*Assembly!P$18+$BN224*Assembly!P$19+$BO224*Assembly!P$20+$BP224*Assembly!P$21+$BQ224*Assembly!P$22+$BR224*Assembly!P$23+$BS224*Assembly!P$24</f>
        <v>0</v>
      </c>
      <c r="CI224" s="229" t="str">
        <f>$AY224*Assembly!Q$4+$AZ224*Assembly!Q$5+$BA224*Assembly!Q$6+$BB224*Assembly!Q$7+$BC224*Assembly!Q$8+$BD224*Assembly!Q$9+$BE224*Assembly!Q$10+$BF224*Assembly!Q$11+$BG224*Assembly!Q$12+$BH224*Assembly!Q$13+$BI224*Assembly!Q$14+$BJ224*Assembly!Q$15+$BK224*Assembly!Q$16+$BL224*Assembly!Q$17+$BM224*Assembly!Q$18+$BN224*Assembly!Q$19+$BO224*Assembly!Q$20+$BP224*Assembly!Q$21+$BQ224*Assembly!Q$22+$BR224*Assembly!Q$23+$BS224*Assembly!Q$24</f>
        <v>0</v>
      </c>
      <c r="CJ224" s="231" t="str">
        <f>$AY224*Assembly!R$4+$AZ224*Assembly!R$5+$BA224*Assembly!R$6+$BB224*Assembly!R$7+$BC224*Assembly!R$8+$BD224*Assembly!R$9+$BE224*Assembly!R$10+$BF224*Assembly!R$11+$BG224*Assembly!R$12+$BH224*Assembly!R$13+$BI224*Assembly!R$14+$BJ224*Assembly!R$15+$BK224*Assembly!R$16+$BL224*Assembly!R$17+$BM224*Assembly!R$18+$BN224*Assembly!R$19+$BO224*Assembly!R$20+$BP224*Assembly!R$21+$BQ224*Assembly!R$22+$BR224*Assembly!R$23+$BS224*Assembly!R$24</f>
        <v>0</v>
      </c>
      <c r="CK224" s="229" t="str">
        <f>$AY224*Assembly!S$4+$AZ224*Assembly!S$5+$BA224*Assembly!S$6+$BB224*Assembly!S$7+$BC224*Assembly!S$8+$BD224*Assembly!S$9+$BE224*Assembly!S$10+$BF224*Assembly!S$11+$BG224*Assembly!S$12+$BH224*Assembly!S$13+$BI224*Assembly!S$14+$BJ224*Assembly!S$15+$BK224*Assembly!S$16+$BL224*Assembly!S$17+$BM224*Assembly!S$18+$BN224*Assembly!S$19+$BO224*Assembly!S$20+$BP224*Assembly!S$21+$BQ224*Assembly!S$22+$BR224*Assembly!S$23+$BS224*Assembly!S$24</f>
        <v>0</v>
      </c>
      <c r="CL224" s="229" t="str">
        <f>$AY224*Assembly!T$4+$AZ224*Assembly!T$5+$BA224*Assembly!T$6+$BB224*Assembly!T$7+$BC224*Assembly!T$8+$BD224*Assembly!T$9+$BE224*Assembly!T$10+$BF224*Assembly!T$11+$BG224*Assembly!T$12+$BH224*Assembly!T$13+$BI224*Assembly!T$14+$BJ224*Assembly!T$15+$BK224*Assembly!T$16+$BL224*Assembly!T$17+$BM224*Assembly!T$18+$BN224*Assembly!T$19+$BO224*Assembly!T$20+$BP224*Assembly!T$21+$BQ224*Assembly!T$22+$BR224*Assembly!T$23+$BS224*Assembly!T$24</f>
        <v>0</v>
      </c>
      <c r="CM224" s="229" t="str">
        <f>$AY224*Assembly!U$4+$AZ224*Assembly!U$5+$BA224*Assembly!U$6+$BB224*Assembly!U$7+$BC224*Assembly!U$8+$BD224*Assembly!U$9+$BE224*Assembly!U$10+$BF224*Assembly!U$11+$BG224*Assembly!U$12+$BH224*Assembly!U$13+$BI224*Assembly!U$14+$BJ224*Assembly!U$15+$BK224*Assembly!U$16+$BL224*Assembly!U$17+$BM224*Assembly!U$18+$BN224*Assembly!U$19+$BO224*Assembly!U$20+$BP224*Assembly!U$21+$BQ224*Assembly!U$22+$BR224*Assembly!U$23+$BS224*Assembly!U$24</f>
        <v>0</v>
      </c>
      <c r="CN224" s="231" t="str">
        <f>$AY224*Assembly!V$4+$AZ224*Assembly!V$5+$BA224*Assembly!V$6+$BB224*Assembly!V$7+$BC224*Assembly!V$8+$BD224*Assembly!V$9+$BE224*Assembly!V$10+$BF224*Assembly!V$11+$BG224*Assembly!V$12+$BH224*Assembly!V$13+$BI224*Assembly!V$14+$BJ224*Assembly!V$15+$BK224*Assembly!V$16+$BL224*Assembly!V$17+$BM224*Assembly!V$18+$BN224*Assembly!V$19+$BO224*Assembly!V$20+$BP224*Assembly!V$21+$BQ224*Assembly!V$22+$BR224*Assembly!V$23+$BS224*Assembly!V$24</f>
        <v>0</v>
      </c>
      <c r="CO224" s="231" t="str">
        <f>CE224*Refining!$F$3</f>
        <v>1,296</v>
      </c>
      <c r="CP224" s="231" t="str">
        <f>CF224*Refining!$F$4</f>
        <v>125</v>
      </c>
      <c r="CQ224" s="231" t="str">
        <f>CG224*Refining!$F$5</f>
        <v>100</v>
      </c>
      <c r="CR224" s="231" t="str">
        <f>CH224*Refining!$F$6</f>
        <v>0</v>
      </c>
      <c r="CS224" s="231" t="str">
        <f>CI224*Refining!$F$7</f>
        <v>0</v>
      </c>
      <c r="CT224" s="231" t="str">
        <f>CJ224*Refining!$F$8</f>
        <v>0</v>
      </c>
      <c r="CU224" s="231" t="str">
        <f>CK224*Refining!$F$9</f>
        <v>0</v>
      </c>
      <c r="CV224" s="231" t="str">
        <f>CL224*Refining!$F$10</f>
        <v>0</v>
      </c>
      <c r="CW224" s="231" t="str">
        <f>CM224*Refining!$F$11</f>
        <v>0</v>
      </c>
      <c r="CX224" s="231" t="str">
        <f>CN224*Refining!$F$12</f>
        <v>0</v>
      </c>
      <c r="CY224" s="248" t="str">
        <f t="shared" ref="CY224:DR224" si="904">IF(CE224 = 0, "", CE224)</f>
        <v>726</v>
      </c>
      <c r="CZ224" s="249" t="str">
        <f t="shared" si="904"/>
        <v>40</v>
      </c>
      <c r="DA224" s="249" t="str">
        <f t="shared" si="904"/>
        <v>24</v>
      </c>
      <c r="DB224" s="245" t="str">
        <f t="shared" si="904"/>
        <v/>
      </c>
      <c r="DC224" s="245" t="str">
        <f t="shared" si="904"/>
        <v/>
      </c>
      <c r="DD224" s="245" t="str">
        <f t="shared" si="904"/>
        <v/>
      </c>
      <c r="DE224" s="245" t="str">
        <f t="shared" si="904"/>
        <v/>
      </c>
      <c r="DF224" s="245" t="str">
        <f t="shared" si="904"/>
        <v/>
      </c>
      <c r="DG224" s="245" t="str">
        <f t="shared" si="904"/>
        <v/>
      </c>
      <c r="DH224" s="246" t="str">
        <f t="shared" si="904"/>
        <v/>
      </c>
      <c r="DI224" s="248" t="str">
        <f t="shared" si="904"/>
        <v>1,296</v>
      </c>
      <c r="DJ224" s="249" t="str">
        <f t="shared" si="904"/>
        <v>125</v>
      </c>
      <c r="DK224" s="249" t="str">
        <f t="shared" si="904"/>
        <v>100</v>
      </c>
      <c r="DL224" s="245" t="str">
        <f t="shared" si="904"/>
        <v/>
      </c>
      <c r="DM224" s="245" t="str">
        <f t="shared" si="904"/>
        <v/>
      </c>
      <c r="DN224" s="245" t="str">
        <f t="shared" si="904"/>
        <v/>
      </c>
      <c r="DO224" s="245" t="str">
        <f t="shared" si="904"/>
        <v/>
      </c>
      <c r="DP224" s="245" t="str">
        <f t="shared" si="904"/>
        <v/>
      </c>
      <c r="DQ224" s="245" t="str">
        <f t="shared" si="904"/>
        <v/>
      </c>
      <c r="DR224" s="246" t="str">
        <f t="shared" si="904"/>
        <v/>
      </c>
      <c r="DS224" s="248" t="str">
        <f t="shared" si="15"/>
        <v>790</v>
      </c>
      <c r="DT224" s="249" t="str">
        <f t="shared" si="16"/>
        <v>1,521</v>
      </c>
      <c r="DU224" s="225" t="str">
        <f>CY224*'Ores &amp; Ingots'!$C$3+CZ224*'Ores &amp; Ingots'!$C$4+DA224*'Ores &amp; Ingots'!$C$5+DB224*'Ores &amp; Ingots'!$C$6+DC224*'Ores &amp; Ingots'!$C$7+DD224*'Ores &amp; Ingots'!$C$8+DE224*'Ores &amp; Ingots'!$C$9+DF224*'Ores &amp; Ingots'!$C$10+DG224*'Ores &amp; Ingots'!$C$11+DH224*'Ores &amp; Ingots'!$C$12</f>
        <v>99</v>
      </c>
      <c r="DV224" s="225" t="str">
        <f>DI224*'Ores &amp; Ingots'!$B$3+DJ224*'Ores &amp; Ingots'!$B$4+DK224*'Ores &amp; Ingots'!$B$5+DL224*'Ores &amp; Ingots'!$B$6+DM224*'Ores &amp; Ingots'!$B$7+DN224*'Ores &amp; Ingots'!$B$8+DO224*'Ores &amp; Ingots'!$B$9+DP224*'Ores &amp; Ingots'!$B$10+DQ224*'Ores &amp; Ingots'!$B$11+DR224*'Ores &amp; Ingots'!$B$12</f>
        <v>563</v>
      </c>
      <c r="DW224" s="249" t="str">
        <f>CY224*Refining!$G$3+CZ224*Refining!$G$4+DA224*Refining!$G$5+DB224*Refining!$G$6+DC224*Refining!$G$7+DD224*Refining!$G$8+DE224*Refining!$G$9+DF224*Refining!$G$10+DG224*Refining!$G$11+DH224*Refining!$G$12</f>
        <v>550</v>
      </c>
      <c r="DX224" s="249" t="str">
        <f t="shared" si="17"/>
        <v>85,534</v>
      </c>
      <c r="DY224" s="250" t="str">
        <f t="shared" si="18"/>
        <v>0.0855</v>
      </c>
      <c r="DZ224" s="248" t="str">
        <f t="shared" si="19"/>
        <v>606</v>
      </c>
      <c r="EA224" s="251" t="str">
        <f t="shared" ref="EA224:EB224" si="905">DZ224/60</f>
        <v>10.1</v>
      </c>
      <c r="EB224" s="251" t="str">
        <f t="shared" si="905"/>
        <v>0.2</v>
      </c>
      <c r="EC224" s="543" t="str">
        <f t="shared" si="21"/>
        <v>0.01</v>
      </c>
      <c r="ED224" s="248" t="str">
        <f t="shared" si="22"/>
        <v>92,690</v>
      </c>
      <c r="EE224" s="251" t="str">
        <f t="shared" ref="EE224:EF224" si="906">ED224/1000</f>
        <v>92.7</v>
      </c>
      <c r="EF224" s="252" t="str">
        <f t="shared" si="906"/>
        <v>0.09</v>
      </c>
      <c r="EG224" s="544" t="str">
        <f t="shared" si="24"/>
        <v>0.0927</v>
      </c>
      <c r="EH224" s="225" t="s">
        <v>12</v>
      </c>
    </row>
    <row r="225" hidden="1">
      <c r="A225" s="33"/>
      <c r="B225" s="336" t="s">
        <v>1080</v>
      </c>
      <c r="C225" s="227" t="s">
        <v>886</v>
      </c>
      <c r="D225" s="227">
        <v>1.0</v>
      </c>
      <c r="E225" s="227">
        <v>1.0</v>
      </c>
      <c r="F225" s="227">
        <v>1.0</v>
      </c>
      <c r="G225" s="253" t="str">
        <f t="shared" si="5"/>
        <v>15.6</v>
      </c>
      <c r="H225" s="254">
        <v>5.0</v>
      </c>
      <c r="I225" s="254">
        <v>12.5</v>
      </c>
      <c r="J225" s="254" t="str">
        <f>H225/Main!$D$9</f>
        <v>5</v>
      </c>
      <c r="K225" s="254" t="str">
        <f>I225/Main!$D$10</f>
        <v>12.5</v>
      </c>
      <c r="L225" s="254" t="str">
        <f t="shared" si="6"/>
        <v>2.5</v>
      </c>
      <c r="M225" s="254">
        <v>1.0</v>
      </c>
      <c r="N225" s="255"/>
      <c r="O225" s="255"/>
      <c r="P225" s="255"/>
      <c r="Q225" s="256"/>
      <c r="R225" s="255"/>
      <c r="S225" s="257"/>
      <c r="T225" s="257"/>
      <c r="U225" s="255"/>
      <c r="V225" s="255"/>
      <c r="W225" s="350"/>
      <c r="X225" s="257"/>
      <c r="Y225" s="255"/>
      <c r="Z225" s="255"/>
      <c r="AA225" s="255"/>
      <c r="AB225" s="255"/>
      <c r="AC225" s="351" t="s">
        <v>12</v>
      </c>
      <c r="AD225" s="309">
        <v>55.0</v>
      </c>
      <c r="AE225" s="225">
        <v>0.0</v>
      </c>
      <c r="AF225" s="225">
        <v>0.0</v>
      </c>
      <c r="AG225" s="225">
        <v>0.0</v>
      </c>
      <c r="AH225" s="225">
        <v>0.0</v>
      </c>
      <c r="AI225" s="225">
        <v>0.0</v>
      </c>
      <c r="AJ225" s="225">
        <v>0.0</v>
      </c>
      <c r="AK225" s="225">
        <v>0.0</v>
      </c>
      <c r="AL225" s="225">
        <v>0.0</v>
      </c>
      <c r="AM225" s="225">
        <v>0.0</v>
      </c>
      <c r="AN225" s="225">
        <v>0.0</v>
      </c>
      <c r="AO225" s="225">
        <v>15.0</v>
      </c>
      <c r="AP225" s="225">
        <v>0.0</v>
      </c>
      <c r="AQ225" s="225">
        <v>0.0</v>
      </c>
      <c r="AR225" s="225">
        <v>0.0</v>
      </c>
      <c r="AS225" s="225">
        <v>0.0</v>
      </c>
      <c r="AT225" s="225">
        <v>0.0</v>
      </c>
      <c r="AU225" s="225">
        <v>0.0</v>
      </c>
      <c r="AV225" s="225">
        <v>0.0</v>
      </c>
      <c r="AW225" s="225">
        <v>0.0</v>
      </c>
      <c r="AX225" s="225">
        <v>0.0</v>
      </c>
      <c r="AY225" s="553" t="str">
        <f t="shared" ref="AY225:BS225" si="907">IF(AD225 = 0, "", AD225)</f>
        <v>55</v>
      </c>
      <c r="AZ225" s="227" t="str">
        <f t="shared" si="907"/>
        <v/>
      </c>
      <c r="BA225" s="227" t="str">
        <f t="shared" si="907"/>
        <v/>
      </c>
      <c r="BB225" s="227" t="str">
        <f t="shared" si="907"/>
        <v/>
      </c>
      <c r="BC225" s="227" t="str">
        <f t="shared" si="907"/>
        <v/>
      </c>
      <c r="BD225" s="227" t="str">
        <f t="shared" si="907"/>
        <v/>
      </c>
      <c r="BE225" s="227" t="str">
        <f t="shared" si="907"/>
        <v/>
      </c>
      <c r="BF225" s="227" t="str">
        <f t="shared" si="907"/>
        <v/>
      </c>
      <c r="BG225" s="227" t="str">
        <f t="shared" si="907"/>
        <v/>
      </c>
      <c r="BH225" s="227" t="str">
        <f t="shared" si="907"/>
        <v/>
      </c>
      <c r="BI225" s="227" t="str">
        <f t="shared" si="907"/>
        <v/>
      </c>
      <c r="BJ225" s="225" t="str">
        <f t="shared" si="907"/>
        <v>15</v>
      </c>
      <c r="BK225" s="227" t="str">
        <f t="shared" si="907"/>
        <v/>
      </c>
      <c r="BL225" s="227" t="str">
        <f t="shared" si="907"/>
        <v/>
      </c>
      <c r="BM225" s="227" t="str">
        <f t="shared" si="907"/>
        <v/>
      </c>
      <c r="BN225" s="227" t="str">
        <f t="shared" si="907"/>
        <v/>
      </c>
      <c r="BO225" s="227" t="str">
        <f t="shared" si="907"/>
        <v/>
      </c>
      <c r="BP225" s="227" t="str">
        <f t="shared" si="907"/>
        <v/>
      </c>
      <c r="BQ225" s="227" t="str">
        <f t="shared" si="907"/>
        <v/>
      </c>
      <c r="BR225" s="227" t="str">
        <f t="shared" si="907"/>
        <v/>
      </c>
      <c r="BS225" s="238" t="str">
        <f t="shared" si="907"/>
        <v/>
      </c>
      <c r="BT225" s="239" t="str">
        <f>$AY225*Assembly!Y$4+$AZ225*Assembly!Y$5+$BA225*Assembly!Y$6+$BB225*Assembly!Y$7+$BC225*Assembly!Y$8+$BD225*Assembly!Y$9+$BE225*Assembly!Y$10+$BF225*Assembly!Y$11+$BG225*Assembly!Y$12+$BH225*Assembly!Y$13+$BI225*Assembly!Y$14+$BJ225*Assembly!Y$15+$BK225*Assembly!Y$16+$BL225*Assembly!Y$17+$BM225*Assembly!Y$18+$BN225*Assembly!Y$19+$BO225*Assembly!Y$20+$BP225*Assembly!Y$21+$BQ225*Assembly!Y$22+$BR225*Assembly!Y$23+$BS225*Assembly!Y$24</f>
        <v>1,190</v>
      </c>
      <c r="BU225" s="225" t="str">
        <f t="shared" si="8"/>
        <v>76</v>
      </c>
      <c r="BV225" s="225" t="str">
        <f>$AY225*Assembly!AC$4+$AZ225*Assembly!AC$5+$BA225*Assembly!AC$6+$BB225*Assembly!AC$7+$BC225*Assembly!AC$8+$BD225*Assembly!AC$9+$BE225*Assembly!AC$10+$BF225*Assembly!AC$11+$BG225*Assembly!AC$12+$BH225*Assembly!AC$13+$BI225*Assembly!AC$14+$BJ225*Assembly!AC$15+$BK225*Assembly!AC$16+$BL225*Assembly!AC$17+$BM225*Assembly!AC$18+$BN225*Assembly!AC$19+$BO225*Assembly!AC$20+$BP225*Assembly!AC$21+$BQ225*Assembly!AC$22+$BR225*Assembly!AC$23+$BS225*Assembly!AC$24</f>
        <v>5,950</v>
      </c>
      <c r="BW225" s="240" t="str">
        <f t="shared" si="9"/>
        <v>5.00</v>
      </c>
      <c r="BX225" s="241" t="str">
        <f t="shared" si="10"/>
        <v>381</v>
      </c>
      <c r="BY225" s="242" t="str">
        <f t="shared" si="11"/>
        <v>78.1</v>
      </c>
      <c r="BZ225" s="225"/>
      <c r="CA225" s="225" t="str">
        <f>$AY225*Assembly!X$4+$AZ225*Assembly!X$5+$BA225*Assembly!X$6+$BB225*Assembly!X$7+$BC225*Assembly!X$8+$BD225*Assembly!X$9+$BE225*Assembly!X$10+$BF225*Assembly!X$11+$BG225*Assembly!X$12+$BH225*Assembly!X$13+$BI225*Assembly!X$14+$BJ225*Assembly!X$15+$BK225*Assembly!X$16+$BL225*Assembly!X$17+$BM225*Assembly!X$18+$BN225*Assembly!X$19+$BO225*Assembly!X$20+$BP225*Assembly!X$21+$BQ225*Assembly!X$22+$BR225*Assembly!X$23+$BS225*Assembly!X$24</f>
        <v>85</v>
      </c>
      <c r="CB225" s="225" t="str">
        <f t="shared" si="12"/>
        <v>13,222</v>
      </c>
      <c r="CC225" s="223" t="str">
        <f t="shared" si="13"/>
        <v>0.0132</v>
      </c>
      <c r="CD225" s="243" t="str">
        <f>$AY225*Assembly!AB$4+$AZ225*Assembly!AB$5+$BA225*Assembly!AB$6+$BB225*Assembly!AB$7+$BC225*Assembly!AB$8+$BD225*Assembly!AB$9+$BE225*Assembly!AB$10+$BF225*Assembly!AB$11+$BG225*Assembly!AB$12+$BH225*Assembly!AB$13+$BI225*Assembly!AB$14+$BJ225*Assembly!AB$15+$BK225*Assembly!AB$16+$BL225*Assembly!AB$17+$BM225*Assembly!AB$18+$BN225*Assembly!AB$19+$BO225*Assembly!AB$20+$BP225*Assembly!AB$21+$BQ225*Assembly!AB$22+$BR225*Assembly!AB$23+$BS225*Assembly!AB$24</f>
        <v>390</v>
      </c>
      <c r="CE225" s="256" t="str">
        <f>$AY225*Assembly!M$4+$AZ225*Assembly!M$5+$BA225*Assembly!M$6+$BB225*Assembly!M$7+$BC225*Assembly!M$8+$BD225*Assembly!M$9+$BE225*Assembly!M$10+$BF225*Assembly!M$11+$BG225*Assembly!M$12+$BH225*Assembly!M$13+$BI225*Assembly!M$14+$BJ225*Assembly!M$15+$BK225*Assembly!M$16+$BL225*Assembly!M$17+$BM225*Assembly!M$18+$BN225*Assembly!M$19+$BO225*Assembly!M$20+$BP225*Assembly!M$21+$BQ225*Assembly!M$22+$BR225*Assembly!M$23+$BS225*Assembly!M$24</f>
        <v>1,335</v>
      </c>
      <c r="CF225" s="256" t="str">
        <f>$AY225*Assembly!N$4+$AZ225*Assembly!N$5+$BA225*Assembly!N$6+$BB225*Assembly!N$7+$BC225*Assembly!N$8+$BD225*Assembly!N$9+$BE225*Assembly!N$10+$BF225*Assembly!N$11+$BG225*Assembly!N$12+$BH225*Assembly!N$13+$BI225*Assembly!N$14+$BJ225*Assembly!N$15+$BK225*Assembly!N$16+$BL225*Assembly!N$17+$BM225*Assembly!N$18+$BN225*Assembly!N$19+$BO225*Assembly!N$20+$BP225*Assembly!N$21+$BQ225*Assembly!N$22+$BR225*Assembly!N$23+$BS225*Assembly!N$24</f>
        <v>75</v>
      </c>
      <c r="CG225" s="256" t="str">
        <f>$AY225*Assembly!O$4+$AZ225*Assembly!O$5+$BA225*Assembly!O$6+$BB225*Assembly!O$7+$BC225*Assembly!O$8+$BD225*Assembly!O$9+$BE225*Assembly!O$10+$BF225*Assembly!O$11+$BG225*Assembly!O$12+$BH225*Assembly!O$13+$BI225*Assembly!O$14+$BJ225*Assembly!O$15+$BK225*Assembly!O$16+$BL225*Assembly!O$17+$BM225*Assembly!O$18+$BN225*Assembly!O$19+$BO225*Assembly!O$20+$BP225*Assembly!O$21+$BQ225*Assembly!O$22+$BR225*Assembly!O$23+$BS225*Assembly!O$24</f>
        <v>45</v>
      </c>
      <c r="CH225" s="254" t="str">
        <f>$AY225*Assembly!P$4+$AZ225*Assembly!P$5+$BA225*Assembly!P$6+$BB225*Assembly!P$7+$BC225*Assembly!P$8+$BD225*Assembly!P$9+$BE225*Assembly!P$10+$BF225*Assembly!P$11+$BG225*Assembly!P$12+$BH225*Assembly!P$13+$BI225*Assembly!P$14+$BJ225*Assembly!P$15+$BK225*Assembly!P$16+$BL225*Assembly!P$17+$BM225*Assembly!P$18+$BN225*Assembly!P$19+$BO225*Assembly!P$20+$BP225*Assembly!P$21+$BQ225*Assembly!P$22+$BR225*Assembly!P$23+$BS225*Assembly!P$24</f>
        <v>0</v>
      </c>
      <c r="CI225" s="254" t="str">
        <f>$AY225*Assembly!Q$4+$AZ225*Assembly!Q$5+$BA225*Assembly!Q$6+$BB225*Assembly!Q$7+$BC225*Assembly!Q$8+$BD225*Assembly!Q$9+$BE225*Assembly!Q$10+$BF225*Assembly!Q$11+$BG225*Assembly!Q$12+$BH225*Assembly!Q$13+$BI225*Assembly!Q$14+$BJ225*Assembly!Q$15+$BK225*Assembly!Q$16+$BL225*Assembly!Q$17+$BM225*Assembly!Q$18+$BN225*Assembly!Q$19+$BO225*Assembly!Q$20+$BP225*Assembly!Q$21+$BQ225*Assembly!Q$22+$BR225*Assembly!Q$23+$BS225*Assembly!Q$24</f>
        <v>0</v>
      </c>
      <c r="CJ225" s="256" t="str">
        <f>$AY225*Assembly!R$4+$AZ225*Assembly!R$5+$BA225*Assembly!R$6+$BB225*Assembly!R$7+$BC225*Assembly!R$8+$BD225*Assembly!R$9+$BE225*Assembly!R$10+$BF225*Assembly!R$11+$BG225*Assembly!R$12+$BH225*Assembly!R$13+$BI225*Assembly!R$14+$BJ225*Assembly!R$15+$BK225*Assembly!R$16+$BL225*Assembly!R$17+$BM225*Assembly!R$18+$BN225*Assembly!R$19+$BO225*Assembly!R$20+$BP225*Assembly!R$21+$BQ225*Assembly!R$22+$BR225*Assembly!R$23+$BS225*Assembly!R$24</f>
        <v>0</v>
      </c>
      <c r="CK225" s="254" t="str">
        <f>$AY225*Assembly!S$4+$AZ225*Assembly!S$5+$BA225*Assembly!S$6+$BB225*Assembly!S$7+$BC225*Assembly!S$8+$BD225*Assembly!S$9+$BE225*Assembly!S$10+$BF225*Assembly!S$11+$BG225*Assembly!S$12+$BH225*Assembly!S$13+$BI225*Assembly!S$14+$BJ225*Assembly!S$15+$BK225*Assembly!S$16+$BL225*Assembly!S$17+$BM225*Assembly!S$18+$BN225*Assembly!S$19+$BO225*Assembly!S$20+$BP225*Assembly!S$21+$BQ225*Assembly!S$22+$BR225*Assembly!S$23+$BS225*Assembly!S$24</f>
        <v>0</v>
      </c>
      <c r="CL225" s="254" t="str">
        <f>$AY225*Assembly!T$4+$AZ225*Assembly!T$5+$BA225*Assembly!T$6+$BB225*Assembly!T$7+$BC225*Assembly!T$8+$BD225*Assembly!T$9+$BE225*Assembly!T$10+$BF225*Assembly!T$11+$BG225*Assembly!T$12+$BH225*Assembly!T$13+$BI225*Assembly!T$14+$BJ225*Assembly!T$15+$BK225*Assembly!T$16+$BL225*Assembly!T$17+$BM225*Assembly!T$18+$BN225*Assembly!T$19+$BO225*Assembly!T$20+$BP225*Assembly!T$21+$BQ225*Assembly!T$22+$BR225*Assembly!T$23+$BS225*Assembly!T$24</f>
        <v>0</v>
      </c>
      <c r="CM225" s="254" t="str">
        <f>$AY225*Assembly!U$4+$AZ225*Assembly!U$5+$BA225*Assembly!U$6+$BB225*Assembly!U$7+$BC225*Assembly!U$8+$BD225*Assembly!U$9+$BE225*Assembly!U$10+$BF225*Assembly!U$11+$BG225*Assembly!U$12+$BH225*Assembly!U$13+$BI225*Assembly!U$14+$BJ225*Assembly!U$15+$BK225*Assembly!U$16+$BL225*Assembly!U$17+$BM225*Assembly!U$18+$BN225*Assembly!U$19+$BO225*Assembly!U$20+$BP225*Assembly!U$21+$BQ225*Assembly!U$22+$BR225*Assembly!U$23+$BS225*Assembly!U$24</f>
        <v>0</v>
      </c>
      <c r="CN225" s="256" t="str">
        <f>$AY225*Assembly!V$4+$AZ225*Assembly!V$5+$BA225*Assembly!V$6+$BB225*Assembly!V$7+$BC225*Assembly!V$8+$BD225*Assembly!V$9+$BE225*Assembly!V$10+$BF225*Assembly!V$11+$BG225*Assembly!V$12+$BH225*Assembly!V$13+$BI225*Assembly!V$14+$BJ225*Assembly!V$15+$BK225*Assembly!V$16+$BL225*Assembly!V$17+$BM225*Assembly!V$18+$BN225*Assembly!V$19+$BO225*Assembly!V$20+$BP225*Assembly!V$21+$BQ225*Assembly!V$22+$BR225*Assembly!V$23+$BS225*Assembly!V$24</f>
        <v>0</v>
      </c>
      <c r="CO225" s="256" t="str">
        <f>CE225*Refining!$F$3</f>
        <v>2,384</v>
      </c>
      <c r="CP225" s="256" t="str">
        <f>CF225*Refining!$F$4</f>
        <v>234</v>
      </c>
      <c r="CQ225" s="256" t="str">
        <f>CG225*Refining!$F$5</f>
        <v>188</v>
      </c>
      <c r="CR225" s="256" t="str">
        <f>CH225*Refining!$F$6</f>
        <v>0</v>
      </c>
      <c r="CS225" s="256" t="str">
        <f>CI225*Refining!$F$7</f>
        <v>0</v>
      </c>
      <c r="CT225" s="256" t="str">
        <f>CJ225*Refining!$F$8</f>
        <v>0</v>
      </c>
      <c r="CU225" s="256" t="str">
        <f>CK225*Refining!$F$9</f>
        <v>0</v>
      </c>
      <c r="CV225" s="256" t="str">
        <f>CL225*Refining!$F$10</f>
        <v>0</v>
      </c>
      <c r="CW225" s="256" t="str">
        <f>CM225*Refining!$F$11</f>
        <v>0</v>
      </c>
      <c r="CX225" s="256" t="str">
        <f>CN225*Refining!$F$12</f>
        <v>0</v>
      </c>
      <c r="CY225" s="248" t="str">
        <f t="shared" ref="CY225:DR225" si="908">IF(CE225 = 0, "", CE225)</f>
        <v>1,335</v>
      </c>
      <c r="CZ225" s="249" t="str">
        <f t="shared" si="908"/>
        <v>75</v>
      </c>
      <c r="DA225" s="249" t="str">
        <f t="shared" si="908"/>
        <v>45</v>
      </c>
      <c r="DB225" s="245" t="str">
        <f t="shared" si="908"/>
        <v/>
      </c>
      <c r="DC225" s="245" t="str">
        <f t="shared" si="908"/>
        <v/>
      </c>
      <c r="DD225" s="245" t="str">
        <f t="shared" si="908"/>
        <v/>
      </c>
      <c r="DE225" s="245" t="str">
        <f t="shared" si="908"/>
        <v/>
      </c>
      <c r="DF225" s="245" t="str">
        <f t="shared" si="908"/>
        <v/>
      </c>
      <c r="DG225" s="245" t="str">
        <f t="shared" si="908"/>
        <v/>
      </c>
      <c r="DH225" s="246" t="str">
        <f t="shared" si="908"/>
        <v/>
      </c>
      <c r="DI225" s="248" t="str">
        <f t="shared" si="908"/>
        <v>2,384</v>
      </c>
      <c r="DJ225" s="249" t="str">
        <f t="shared" si="908"/>
        <v>234</v>
      </c>
      <c r="DK225" s="249" t="str">
        <f t="shared" si="908"/>
        <v>188</v>
      </c>
      <c r="DL225" s="245" t="str">
        <f t="shared" si="908"/>
        <v/>
      </c>
      <c r="DM225" s="245" t="str">
        <f t="shared" si="908"/>
        <v/>
      </c>
      <c r="DN225" s="245" t="str">
        <f t="shared" si="908"/>
        <v/>
      </c>
      <c r="DO225" s="245" t="str">
        <f t="shared" si="908"/>
        <v/>
      </c>
      <c r="DP225" s="245" t="str">
        <f t="shared" si="908"/>
        <v/>
      </c>
      <c r="DQ225" s="245" t="str">
        <f t="shared" si="908"/>
        <v/>
      </c>
      <c r="DR225" s="246" t="str">
        <f t="shared" si="908"/>
        <v/>
      </c>
      <c r="DS225" s="248" t="str">
        <f t="shared" si="15"/>
        <v>1,455</v>
      </c>
      <c r="DT225" s="249" t="str">
        <f t="shared" si="16"/>
        <v>2,806</v>
      </c>
      <c r="DU225" s="225" t="str">
        <f>CY225*'Ores &amp; Ingots'!$C$3+CZ225*'Ores &amp; Ingots'!$C$4+DA225*'Ores &amp; Ingots'!$C$5+DB225*'Ores &amp; Ingots'!$C$6+DC225*'Ores &amp; Ingots'!$C$7+DD225*'Ores &amp; Ingots'!$C$8+DE225*'Ores &amp; Ingots'!$C$9+DF225*'Ores &amp; Ingots'!$C$10+DG225*'Ores &amp; Ingots'!$C$11+DH225*'Ores &amp; Ingots'!$C$12</f>
        <v>183</v>
      </c>
      <c r="DV225" s="225" t="str">
        <f>DI225*'Ores &amp; Ingots'!$B$3+DJ225*'Ores &amp; Ingots'!$B$4+DK225*'Ores &amp; Ingots'!$B$5+DL225*'Ores &amp; Ingots'!$B$6+DM225*'Ores &amp; Ingots'!$B$7+DN225*'Ores &amp; Ingots'!$B$8+DO225*'Ores &amp; Ingots'!$B$9+DP225*'Ores &amp; Ingots'!$B$10+DQ225*'Ores &amp; Ingots'!$B$11+DR225*'Ores &amp; Ingots'!$B$12</f>
        <v>1,038</v>
      </c>
      <c r="DW225" s="249" t="str">
        <f>CY225*Refining!$G$3+CZ225*Refining!$G$4+DA225*Refining!$G$5+DB225*Refining!$G$6+DC225*Refining!$G$7+DD225*Refining!$G$8+DE225*Refining!$G$9+DF225*Refining!$G$10+DG225*Refining!$G$11+DH225*Refining!$G$12</f>
        <v>1,029</v>
      </c>
      <c r="DX225" s="249" t="str">
        <f t="shared" si="17"/>
        <v>160,096</v>
      </c>
      <c r="DY225" s="250" t="str">
        <f t="shared" si="18"/>
        <v>0.1601</v>
      </c>
      <c r="DZ225" s="248" t="str">
        <f t="shared" si="19"/>
        <v>1,119</v>
      </c>
      <c r="EA225" s="251" t="str">
        <f t="shared" ref="EA225:EB225" si="909">DZ225/60</f>
        <v>18.7</v>
      </c>
      <c r="EB225" s="251" t="str">
        <f t="shared" si="909"/>
        <v>0.3</v>
      </c>
      <c r="EC225" s="543" t="str">
        <f t="shared" si="21"/>
        <v>0.01</v>
      </c>
      <c r="ED225" s="248" t="str">
        <f t="shared" si="22"/>
        <v>173,318</v>
      </c>
      <c r="EE225" s="251" t="str">
        <f t="shared" ref="EE225:EF225" si="910">ED225/1000</f>
        <v>173.3</v>
      </c>
      <c r="EF225" s="252" t="str">
        <f t="shared" si="910"/>
        <v>0.17</v>
      </c>
      <c r="EG225" s="544" t="str">
        <f t="shared" si="24"/>
        <v>0.1733</v>
      </c>
      <c r="EH225" s="225" t="s">
        <v>12</v>
      </c>
    </row>
    <row r="226" hidden="1">
      <c r="A226" s="33"/>
      <c r="B226" s="336" t="s">
        <v>1081</v>
      </c>
      <c r="C226" s="227" t="s">
        <v>886</v>
      </c>
      <c r="D226" s="227">
        <v>1.0</v>
      </c>
      <c r="E226" s="227">
        <v>1.0</v>
      </c>
      <c r="F226" s="227">
        <v>1.0</v>
      </c>
      <c r="G226" s="228" t="str">
        <f t="shared" si="5"/>
        <v>15.6</v>
      </c>
      <c r="H226" s="229">
        <v>3.0</v>
      </c>
      <c r="I226" s="229">
        <v>7.5</v>
      </c>
      <c r="J226" s="229" t="str">
        <f>H226/Main!$D$9</f>
        <v>3</v>
      </c>
      <c r="K226" s="229" t="str">
        <f>I226/Main!$D$10</f>
        <v>7.5</v>
      </c>
      <c r="L226" s="229" t="str">
        <f t="shared" si="6"/>
        <v>2.5</v>
      </c>
      <c r="M226" s="229">
        <v>1.0</v>
      </c>
      <c r="N226" s="230"/>
      <c r="O226" s="230"/>
      <c r="P226" s="230"/>
      <c r="Q226" s="231"/>
      <c r="R226" s="230"/>
      <c r="S226" s="232"/>
      <c r="T226" s="232"/>
      <c r="U226" s="230"/>
      <c r="V226" s="230"/>
      <c r="W226" s="232"/>
      <c r="X226" s="232"/>
      <c r="Y226" s="230"/>
      <c r="Z226" s="230"/>
      <c r="AA226" s="230"/>
      <c r="AB226" s="230"/>
      <c r="AC226" s="334" t="s">
        <v>12</v>
      </c>
      <c r="AD226" s="309">
        <v>19.0</v>
      </c>
      <c r="AE226" s="225">
        <v>0.0</v>
      </c>
      <c r="AF226" s="225">
        <v>0.0</v>
      </c>
      <c r="AG226" s="225">
        <v>0.0</v>
      </c>
      <c r="AH226" s="225">
        <v>0.0</v>
      </c>
      <c r="AI226" s="225">
        <v>0.0</v>
      </c>
      <c r="AJ226" s="225">
        <v>0.0</v>
      </c>
      <c r="AK226" s="225">
        <v>0.0</v>
      </c>
      <c r="AL226" s="225">
        <v>0.0</v>
      </c>
      <c r="AM226" s="225">
        <v>0.0</v>
      </c>
      <c r="AN226" s="225">
        <v>0.0</v>
      </c>
      <c r="AO226" s="225">
        <v>6.0</v>
      </c>
      <c r="AP226" s="225">
        <v>0.0</v>
      </c>
      <c r="AQ226" s="225">
        <v>0.0</v>
      </c>
      <c r="AR226" s="225">
        <v>0.0</v>
      </c>
      <c r="AS226" s="225">
        <v>0.0</v>
      </c>
      <c r="AT226" s="225">
        <v>0.0</v>
      </c>
      <c r="AU226" s="225">
        <v>0.0</v>
      </c>
      <c r="AV226" s="225">
        <v>0.0</v>
      </c>
      <c r="AW226" s="225">
        <v>0.0</v>
      </c>
      <c r="AX226" s="225">
        <v>0.0</v>
      </c>
      <c r="AY226" s="553" t="str">
        <f t="shared" ref="AY226:BS226" si="911">IF(AD226 = 0, "", AD226)</f>
        <v>19</v>
      </c>
      <c r="AZ226" s="227" t="str">
        <f t="shared" si="911"/>
        <v/>
      </c>
      <c r="BA226" s="227" t="str">
        <f t="shared" si="911"/>
        <v/>
      </c>
      <c r="BB226" s="227" t="str">
        <f t="shared" si="911"/>
        <v/>
      </c>
      <c r="BC226" s="227" t="str">
        <f t="shared" si="911"/>
        <v/>
      </c>
      <c r="BD226" s="227" t="str">
        <f t="shared" si="911"/>
        <v/>
      </c>
      <c r="BE226" s="227" t="str">
        <f t="shared" si="911"/>
        <v/>
      </c>
      <c r="BF226" s="227" t="str">
        <f t="shared" si="911"/>
        <v/>
      </c>
      <c r="BG226" s="227" t="str">
        <f t="shared" si="911"/>
        <v/>
      </c>
      <c r="BH226" s="227" t="str">
        <f t="shared" si="911"/>
        <v/>
      </c>
      <c r="BI226" s="227" t="str">
        <f t="shared" si="911"/>
        <v/>
      </c>
      <c r="BJ226" s="225" t="str">
        <f t="shared" si="911"/>
        <v>6</v>
      </c>
      <c r="BK226" s="227" t="str">
        <f t="shared" si="911"/>
        <v/>
      </c>
      <c r="BL226" s="227" t="str">
        <f t="shared" si="911"/>
        <v/>
      </c>
      <c r="BM226" s="227" t="str">
        <f t="shared" si="911"/>
        <v/>
      </c>
      <c r="BN226" s="227" t="str">
        <f t="shared" si="911"/>
        <v/>
      </c>
      <c r="BO226" s="227" t="str">
        <f t="shared" si="911"/>
        <v/>
      </c>
      <c r="BP226" s="227" t="str">
        <f t="shared" si="911"/>
        <v/>
      </c>
      <c r="BQ226" s="227" t="str">
        <f t="shared" si="911"/>
        <v/>
      </c>
      <c r="BR226" s="227" t="str">
        <f t="shared" si="911"/>
        <v/>
      </c>
      <c r="BS226" s="238" t="str">
        <f t="shared" si="911"/>
        <v/>
      </c>
      <c r="BT226" s="239" t="str">
        <f>$AY226*Assembly!Y$4+$AZ226*Assembly!Y$5+$BA226*Assembly!Y$6+$BB226*Assembly!Y$7+$BC226*Assembly!Y$8+$BD226*Assembly!Y$9+$BE226*Assembly!Y$10+$BF226*Assembly!Y$11+$BG226*Assembly!Y$12+$BH226*Assembly!Y$13+$BI226*Assembly!Y$14+$BJ226*Assembly!Y$15+$BK226*Assembly!Y$16+$BL226*Assembly!Y$17+$BM226*Assembly!Y$18+$BN226*Assembly!Y$19+$BO226*Assembly!Y$20+$BP226*Assembly!Y$21+$BQ226*Assembly!Y$22+$BR226*Assembly!Y$23+$BS226*Assembly!Y$24</f>
        <v>416</v>
      </c>
      <c r="BU226" s="225" t="str">
        <f t="shared" si="8"/>
        <v>27</v>
      </c>
      <c r="BV226" s="225" t="str">
        <f>$AY226*Assembly!AC$4+$AZ226*Assembly!AC$5+$BA226*Assembly!AC$6+$BB226*Assembly!AC$7+$BC226*Assembly!AC$8+$BD226*Assembly!AC$9+$BE226*Assembly!AC$10+$BF226*Assembly!AC$11+$BG226*Assembly!AC$12+$BH226*Assembly!AC$13+$BI226*Assembly!AC$14+$BJ226*Assembly!AC$15+$BK226*Assembly!AC$16+$BL226*Assembly!AC$17+$BM226*Assembly!AC$18+$BN226*Assembly!AC$19+$BO226*Assembly!AC$20+$BP226*Assembly!AC$21+$BQ226*Assembly!AC$22+$BR226*Assembly!AC$23+$BS226*Assembly!AC$24</f>
        <v>2,080</v>
      </c>
      <c r="BW226" s="240" t="str">
        <f t="shared" si="9"/>
        <v>5.00</v>
      </c>
      <c r="BX226" s="241" t="str">
        <f t="shared" si="10"/>
        <v>133</v>
      </c>
      <c r="BY226" s="242" t="str">
        <f t="shared" si="11"/>
        <v>78.1</v>
      </c>
      <c r="BZ226" s="225"/>
      <c r="CA226" s="225" t="str">
        <f>$AY226*Assembly!X$4+$AZ226*Assembly!X$5+$BA226*Assembly!X$6+$BB226*Assembly!X$7+$BC226*Assembly!X$8+$BD226*Assembly!X$9+$BE226*Assembly!X$10+$BF226*Assembly!X$11+$BG226*Assembly!X$12+$BH226*Assembly!X$13+$BI226*Assembly!X$14+$BJ226*Assembly!X$15+$BK226*Assembly!X$16+$BL226*Assembly!X$17+$BM226*Assembly!X$18+$BN226*Assembly!X$19+$BO226*Assembly!X$20+$BP226*Assembly!X$21+$BQ226*Assembly!X$22+$BR226*Assembly!X$23+$BS226*Assembly!X$24</f>
        <v>31</v>
      </c>
      <c r="CB226" s="225" t="str">
        <f t="shared" si="12"/>
        <v>4,822</v>
      </c>
      <c r="CC226" s="223" t="str">
        <f t="shared" si="13"/>
        <v>0.0048</v>
      </c>
      <c r="CD226" s="243" t="str">
        <f>$AY226*Assembly!AB$4+$AZ226*Assembly!AB$5+$BA226*Assembly!AB$6+$BB226*Assembly!AB$7+$BC226*Assembly!AB$8+$BD226*Assembly!AB$9+$BE226*Assembly!AB$10+$BF226*Assembly!AB$11+$BG226*Assembly!AB$12+$BH226*Assembly!AB$13+$BI226*Assembly!AB$14+$BJ226*Assembly!AB$15+$BK226*Assembly!AB$16+$BL226*Assembly!AB$17+$BM226*Assembly!AB$18+$BN226*Assembly!AB$19+$BO226*Assembly!AB$20+$BP226*Assembly!AB$21+$BQ226*Assembly!AB$22+$BR226*Assembly!AB$23+$BS226*Assembly!AB$24</f>
        <v>147</v>
      </c>
      <c r="CE226" s="231" t="str">
        <f>$AY226*Assembly!M$4+$AZ226*Assembly!M$5+$BA226*Assembly!M$6+$BB226*Assembly!M$7+$BC226*Assembly!M$8+$BD226*Assembly!M$9+$BE226*Assembly!M$10+$BF226*Assembly!M$11+$BG226*Assembly!M$12+$BH226*Assembly!M$13+$BI226*Assembly!M$14+$BJ226*Assembly!M$15+$BK226*Assembly!M$16+$BL226*Assembly!M$17+$BM226*Assembly!M$18+$BN226*Assembly!M$19+$BO226*Assembly!M$20+$BP226*Assembly!M$21+$BQ226*Assembly!M$22+$BR226*Assembly!M$23+$BS226*Assembly!M$24</f>
        <v>471</v>
      </c>
      <c r="CF226" s="231" t="str">
        <f>$AY226*Assembly!N$4+$AZ226*Assembly!N$5+$BA226*Assembly!N$6+$BB226*Assembly!N$7+$BC226*Assembly!N$8+$BD226*Assembly!N$9+$BE226*Assembly!N$10+$BF226*Assembly!N$11+$BG226*Assembly!N$12+$BH226*Assembly!N$13+$BI226*Assembly!N$14+$BJ226*Assembly!N$15+$BK226*Assembly!N$16+$BL226*Assembly!N$17+$BM226*Assembly!N$18+$BN226*Assembly!N$19+$BO226*Assembly!N$20+$BP226*Assembly!N$21+$BQ226*Assembly!N$22+$BR226*Assembly!N$23+$BS226*Assembly!N$24</f>
        <v>30</v>
      </c>
      <c r="CG226" s="231" t="str">
        <f>$AY226*Assembly!O$4+$AZ226*Assembly!O$5+$BA226*Assembly!O$6+$BB226*Assembly!O$7+$BC226*Assembly!O$8+$BD226*Assembly!O$9+$BE226*Assembly!O$10+$BF226*Assembly!O$11+$BG226*Assembly!O$12+$BH226*Assembly!O$13+$BI226*Assembly!O$14+$BJ226*Assembly!O$15+$BK226*Assembly!O$16+$BL226*Assembly!O$17+$BM226*Assembly!O$18+$BN226*Assembly!O$19+$BO226*Assembly!O$20+$BP226*Assembly!O$21+$BQ226*Assembly!O$22+$BR226*Assembly!O$23+$BS226*Assembly!O$24</f>
        <v>18</v>
      </c>
      <c r="CH226" s="229" t="str">
        <f>$AY226*Assembly!P$4+$AZ226*Assembly!P$5+$BA226*Assembly!P$6+$BB226*Assembly!P$7+$BC226*Assembly!P$8+$BD226*Assembly!P$9+$BE226*Assembly!P$10+$BF226*Assembly!P$11+$BG226*Assembly!P$12+$BH226*Assembly!P$13+$BI226*Assembly!P$14+$BJ226*Assembly!P$15+$BK226*Assembly!P$16+$BL226*Assembly!P$17+$BM226*Assembly!P$18+$BN226*Assembly!P$19+$BO226*Assembly!P$20+$BP226*Assembly!P$21+$BQ226*Assembly!P$22+$BR226*Assembly!P$23+$BS226*Assembly!P$24</f>
        <v>0</v>
      </c>
      <c r="CI226" s="229" t="str">
        <f>$AY226*Assembly!Q$4+$AZ226*Assembly!Q$5+$BA226*Assembly!Q$6+$BB226*Assembly!Q$7+$BC226*Assembly!Q$8+$BD226*Assembly!Q$9+$BE226*Assembly!Q$10+$BF226*Assembly!Q$11+$BG226*Assembly!Q$12+$BH226*Assembly!Q$13+$BI226*Assembly!Q$14+$BJ226*Assembly!Q$15+$BK226*Assembly!Q$16+$BL226*Assembly!Q$17+$BM226*Assembly!Q$18+$BN226*Assembly!Q$19+$BO226*Assembly!Q$20+$BP226*Assembly!Q$21+$BQ226*Assembly!Q$22+$BR226*Assembly!Q$23+$BS226*Assembly!Q$24</f>
        <v>0</v>
      </c>
      <c r="CJ226" s="231" t="str">
        <f>$AY226*Assembly!R$4+$AZ226*Assembly!R$5+$BA226*Assembly!R$6+$BB226*Assembly!R$7+$BC226*Assembly!R$8+$BD226*Assembly!R$9+$BE226*Assembly!R$10+$BF226*Assembly!R$11+$BG226*Assembly!R$12+$BH226*Assembly!R$13+$BI226*Assembly!R$14+$BJ226*Assembly!R$15+$BK226*Assembly!R$16+$BL226*Assembly!R$17+$BM226*Assembly!R$18+$BN226*Assembly!R$19+$BO226*Assembly!R$20+$BP226*Assembly!R$21+$BQ226*Assembly!R$22+$BR226*Assembly!R$23+$BS226*Assembly!R$24</f>
        <v>0</v>
      </c>
      <c r="CK226" s="229" t="str">
        <f>$AY226*Assembly!S$4+$AZ226*Assembly!S$5+$BA226*Assembly!S$6+$BB226*Assembly!S$7+$BC226*Assembly!S$8+$BD226*Assembly!S$9+$BE226*Assembly!S$10+$BF226*Assembly!S$11+$BG226*Assembly!S$12+$BH226*Assembly!S$13+$BI226*Assembly!S$14+$BJ226*Assembly!S$15+$BK226*Assembly!S$16+$BL226*Assembly!S$17+$BM226*Assembly!S$18+$BN226*Assembly!S$19+$BO226*Assembly!S$20+$BP226*Assembly!S$21+$BQ226*Assembly!S$22+$BR226*Assembly!S$23+$BS226*Assembly!S$24</f>
        <v>0</v>
      </c>
      <c r="CL226" s="229" t="str">
        <f>$AY226*Assembly!T$4+$AZ226*Assembly!T$5+$BA226*Assembly!T$6+$BB226*Assembly!T$7+$BC226*Assembly!T$8+$BD226*Assembly!T$9+$BE226*Assembly!T$10+$BF226*Assembly!T$11+$BG226*Assembly!T$12+$BH226*Assembly!T$13+$BI226*Assembly!T$14+$BJ226*Assembly!T$15+$BK226*Assembly!T$16+$BL226*Assembly!T$17+$BM226*Assembly!T$18+$BN226*Assembly!T$19+$BO226*Assembly!T$20+$BP226*Assembly!T$21+$BQ226*Assembly!T$22+$BR226*Assembly!T$23+$BS226*Assembly!T$24</f>
        <v>0</v>
      </c>
      <c r="CM226" s="229" t="str">
        <f>$AY226*Assembly!U$4+$AZ226*Assembly!U$5+$BA226*Assembly!U$6+$BB226*Assembly!U$7+$BC226*Assembly!U$8+$BD226*Assembly!U$9+$BE226*Assembly!U$10+$BF226*Assembly!U$11+$BG226*Assembly!U$12+$BH226*Assembly!U$13+$BI226*Assembly!U$14+$BJ226*Assembly!U$15+$BK226*Assembly!U$16+$BL226*Assembly!U$17+$BM226*Assembly!U$18+$BN226*Assembly!U$19+$BO226*Assembly!U$20+$BP226*Assembly!U$21+$BQ226*Assembly!U$22+$BR226*Assembly!U$23+$BS226*Assembly!U$24</f>
        <v>0</v>
      </c>
      <c r="CN226" s="231" t="str">
        <f>$AY226*Assembly!V$4+$AZ226*Assembly!V$5+$BA226*Assembly!V$6+$BB226*Assembly!V$7+$BC226*Assembly!V$8+$BD226*Assembly!V$9+$BE226*Assembly!V$10+$BF226*Assembly!V$11+$BG226*Assembly!V$12+$BH226*Assembly!V$13+$BI226*Assembly!V$14+$BJ226*Assembly!V$15+$BK226*Assembly!V$16+$BL226*Assembly!V$17+$BM226*Assembly!V$18+$BN226*Assembly!V$19+$BO226*Assembly!V$20+$BP226*Assembly!V$21+$BQ226*Assembly!V$22+$BR226*Assembly!V$23+$BS226*Assembly!V$24</f>
        <v>0</v>
      </c>
      <c r="CO226" s="231" t="str">
        <f>CE226*Refining!$F$3</f>
        <v>841</v>
      </c>
      <c r="CP226" s="231" t="str">
        <f>CF226*Refining!$F$4</f>
        <v>94</v>
      </c>
      <c r="CQ226" s="231" t="str">
        <f>CG226*Refining!$F$5</f>
        <v>75</v>
      </c>
      <c r="CR226" s="231" t="str">
        <f>CH226*Refining!$F$6</f>
        <v>0</v>
      </c>
      <c r="CS226" s="231" t="str">
        <f>CI226*Refining!$F$7</f>
        <v>0</v>
      </c>
      <c r="CT226" s="231" t="str">
        <f>CJ226*Refining!$F$8</f>
        <v>0</v>
      </c>
      <c r="CU226" s="231" t="str">
        <f>CK226*Refining!$F$9</f>
        <v>0</v>
      </c>
      <c r="CV226" s="231" t="str">
        <f>CL226*Refining!$F$10</f>
        <v>0</v>
      </c>
      <c r="CW226" s="231" t="str">
        <f>CM226*Refining!$F$11</f>
        <v>0</v>
      </c>
      <c r="CX226" s="231" t="str">
        <f>CN226*Refining!$F$12</f>
        <v>0</v>
      </c>
      <c r="CY226" s="248" t="str">
        <f t="shared" ref="CY226:DR226" si="912">IF(CE226 = 0, "", CE226)</f>
        <v>471</v>
      </c>
      <c r="CZ226" s="249" t="str">
        <f t="shared" si="912"/>
        <v>30</v>
      </c>
      <c r="DA226" s="249" t="str">
        <f t="shared" si="912"/>
        <v>18</v>
      </c>
      <c r="DB226" s="245" t="str">
        <f t="shared" si="912"/>
        <v/>
      </c>
      <c r="DC226" s="245" t="str">
        <f t="shared" si="912"/>
        <v/>
      </c>
      <c r="DD226" s="245" t="str">
        <f t="shared" si="912"/>
        <v/>
      </c>
      <c r="DE226" s="245" t="str">
        <f t="shared" si="912"/>
        <v/>
      </c>
      <c r="DF226" s="245" t="str">
        <f t="shared" si="912"/>
        <v/>
      </c>
      <c r="DG226" s="245" t="str">
        <f t="shared" si="912"/>
        <v/>
      </c>
      <c r="DH226" s="246" t="str">
        <f t="shared" si="912"/>
        <v/>
      </c>
      <c r="DI226" s="248" t="str">
        <f t="shared" si="912"/>
        <v>841</v>
      </c>
      <c r="DJ226" s="249" t="str">
        <f t="shared" si="912"/>
        <v>94</v>
      </c>
      <c r="DK226" s="249" t="str">
        <f t="shared" si="912"/>
        <v>75</v>
      </c>
      <c r="DL226" s="245" t="str">
        <f t="shared" si="912"/>
        <v/>
      </c>
      <c r="DM226" s="245" t="str">
        <f t="shared" si="912"/>
        <v/>
      </c>
      <c r="DN226" s="245" t="str">
        <f t="shared" si="912"/>
        <v/>
      </c>
      <c r="DO226" s="245" t="str">
        <f t="shared" si="912"/>
        <v/>
      </c>
      <c r="DP226" s="245" t="str">
        <f t="shared" si="912"/>
        <v/>
      </c>
      <c r="DQ226" s="245" t="str">
        <f t="shared" si="912"/>
        <v/>
      </c>
      <c r="DR226" s="246" t="str">
        <f t="shared" si="912"/>
        <v/>
      </c>
      <c r="DS226" s="248" t="str">
        <f t="shared" si="15"/>
        <v>519</v>
      </c>
      <c r="DT226" s="249" t="str">
        <f t="shared" si="16"/>
        <v>1,010</v>
      </c>
      <c r="DU226" s="225" t="str">
        <f>CY226*'Ores &amp; Ingots'!$C$3+CZ226*'Ores &amp; Ingots'!$C$4+DA226*'Ores &amp; Ingots'!$C$5+DB226*'Ores &amp; Ingots'!$C$6+DC226*'Ores &amp; Ingots'!$C$7+DD226*'Ores &amp; Ingots'!$C$8+DE226*'Ores &amp; Ingots'!$C$9+DF226*'Ores &amp; Ingots'!$C$10+DG226*'Ores &amp; Ingots'!$C$11+DH226*'Ores &amp; Ingots'!$C$12</f>
        <v>65</v>
      </c>
      <c r="DV226" s="225" t="str">
        <f>DI226*'Ores &amp; Ingots'!$B$3+DJ226*'Ores &amp; Ingots'!$B$4+DK226*'Ores &amp; Ingots'!$B$5+DL226*'Ores &amp; Ingots'!$B$6+DM226*'Ores &amp; Ingots'!$B$7+DN226*'Ores &amp; Ingots'!$B$8+DO226*'Ores &amp; Ingots'!$B$9+DP226*'Ores &amp; Ingots'!$B$10+DQ226*'Ores &amp; Ingots'!$B$11+DR226*'Ores &amp; Ingots'!$B$12</f>
        <v>374</v>
      </c>
      <c r="DW226" s="249" t="str">
        <f>CY226*Refining!$G$3+CZ226*Refining!$G$4+DA226*Refining!$G$5+DB226*Refining!$G$6+DC226*Refining!$G$7+DD226*Refining!$G$8+DE226*Refining!$G$9+DF226*Refining!$G$10+DG226*Refining!$G$11+DH226*Refining!$G$12</f>
        <v>407</v>
      </c>
      <c r="DX226" s="249" t="str">
        <f t="shared" si="17"/>
        <v>63,365</v>
      </c>
      <c r="DY226" s="250" t="str">
        <f t="shared" si="18"/>
        <v>0.0634</v>
      </c>
      <c r="DZ226" s="248" t="str">
        <f t="shared" si="19"/>
        <v>441</v>
      </c>
      <c r="EA226" s="251" t="str">
        <f t="shared" ref="EA226:EB226" si="913">DZ226/60</f>
        <v>7.4</v>
      </c>
      <c r="EB226" s="251" t="str">
        <f t="shared" si="913"/>
        <v>0.1</v>
      </c>
      <c r="EC226" s="543" t="str">
        <f t="shared" si="21"/>
        <v>0.01</v>
      </c>
      <c r="ED226" s="248" t="str">
        <f t="shared" si="22"/>
        <v>68,188</v>
      </c>
      <c r="EE226" s="251" t="str">
        <f t="shared" ref="EE226:EF226" si="914">ED226/1000</f>
        <v>68.2</v>
      </c>
      <c r="EF226" s="252" t="str">
        <f t="shared" si="914"/>
        <v>0.07</v>
      </c>
      <c r="EG226" s="544" t="str">
        <f t="shared" si="24"/>
        <v>0.0682</v>
      </c>
      <c r="EH226" s="225" t="s">
        <v>12</v>
      </c>
    </row>
    <row r="227" hidden="1">
      <c r="A227" s="33"/>
      <c r="B227" s="336" t="s">
        <v>1082</v>
      </c>
      <c r="C227" s="227" t="s">
        <v>886</v>
      </c>
      <c r="D227" s="227">
        <v>1.0</v>
      </c>
      <c r="E227" s="227">
        <v>1.0</v>
      </c>
      <c r="F227" s="227">
        <v>1.0</v>
      </c>
      <c r="G227" s="253" t="str">
        <f t="shared" si="5"/>
        <v>15.6</v>
      </c>
      <c r="H227" s="254">
        <v>5.0</v>
      </c>
      <c r="I227" s="254">
        <v>12.5</v>
      </c>
      <c r="J227" s="254" t="str">
        <f>H227/Main!$D$9</f>
        <v>5</v>
      </c>
      <c r="K227" s="254" t="str">
        <f>I227/Main!$D$10</f>
        <v>12.5</v>
      </c>
      <c r="L227" s="254" t="str">
        <f t="shared" si="6"/>
        <v>2.5</v>
      </c>
      <c r="M227" s="254">
        <v>1.0</v>
      </c>
      <c r="N227" s="255"/>
      <c r="O227" s="255"/>
      <c r="P227" s="255"/>
      <c r="Q227" s="256"/>
      <c r="R227" s="255"/>
      <c r="S227" s="257"/>
      <c r="T227" s="257"/>
      <c r="U227" s="255"/>
      <c r="V227" s="255"/>
      <c r="W227" s="350"/>
      <c r="X227" s="257"/>
      <c r="Y227" s="255"/>
      <c r="Z227" s="255"/>
      <c r="AA227" s="255"/>
      <c r="AB227" s="255"/>
      <c r="AC227" s="351" t="s">
        <v>12</v>
      </c>
      <c r="AD227" s="309">
        <v>55.0</v>
      </c>
      <c r="AE227" s="225">
        <v>0.0</v>
      </c>
      <c r="AF227" s="225">
        <v>0.0</v>
      </c>
      <c r="AG227" s="225">
        <v>0.0</v>
      </c>
      <c r="AH227" s="225">
        <v>0.0</v>
      </c>
      <c r="AI227" s="225">
        <v>0.0</v>
      </c>
      <c r="AJ227" s="225">
        <v>0.0</v>
      </c>
      <c r="AK227" s="225">
        <v>0.0</v>
      </c>
      <c r="AL227" s="225">
        <v>0.0</v>
      </c>
      <c r="AM227" s="225">
        <v>0.0</v>
      </c>
      <c r="AN227" s="225">
        <v>0.0</v>
      </c>
      <c r="AO227" s="225">
        <v>15.0</v>
      </c>
      <c r="AP227" s="225">
        <v>0.0</v>
      </c>
      <c r="AQ227" s="225">
        <v>0.0</v>
      </c>
      <c r="AR227" s="225">
        <v>0.0</v>
      </c>
      <c r="AS227" s="225">
        <v>0.0</v>
      </c>
      <c r="AT227" s="225">
        <v>0.0</v>
      </c>
      <c r="AU227" s="225">
        <v>0.0</v>
      </c>
      <c r="AV227" s="225">
        <v>0.0</v>
      </c>
      <c r="AW227" s="225">
        <v>0.0</v>
      </c>
      <c r="AX227" s="225">
        <v>0.0</v>
      </c>
      <c r="AY227" s="553" t="str">
        <f t="shared" ref="AY227:BS227" si="915">IF(AD227 = 0, "", AD227)</f>
        <v>55</v>
      </c>
      <c r="AZ227" s="227" t="str">
        <f t="shared" si="915"/>
        <v/>
      </c>
      <c r="BA227" s="227" t="str">
        <f t="shared" si="915"/>
        <v/>
      </c>
      <c r="BB227" s="227" t="str">
        <f t="shared" si="915"/>
        <v/>
      </c>
      <c r="BC227" s="227" t="str">
        <f t="shared" si="915"/>
        <v/>
      </c>
      <c r="BD227" s="227" t="str">
        <f t="shared" si="915"/>
        <v/>
      </c>
      <c r="BE227" s="227" t="str">
        <f t="shared" si="915"/>
        <v/>
      </c>
      <c r="BF227" s="227" t="str">
        <f t="shared" si="915"/>
        <v/>
      </c>
      <c r="BG227" s="227" t="str">
        <f t="shared" si="915"/>
        <v/>
      </c>
      <c r="BH227" s="227" t="str">
        <f t="shared" si="915"/>
        <v/>
      </c>
      <c r="BI227" s="227" t="str">
        <f t="shared" si="915"/>
        <v/>
      </c>
      <c r="BJ227" s="225" t="str">
        <f t="shared" si="915"/>
        <v>15</v>
      </c>
      <c r="BK227" s="227" t="str">
        <f t="shared" si="915"/>
        <v/>
      </c>
      <c r="BL227" s="227" t="str">
        <f t="shared" si="915"/>
        <v/>
      </c>
      <c r="BM227" s="227" t="str">
        <f t="shared" si="915"/>
        <v/>
      </c>
      <c r="BN227" s="227" t="str">
        <f t="shared" si="915"/>
        <v/>
      </c>
      <c r="BO227" s="227" t="str">
        <f t="shared" si="915"/>
        <v/>
      </c>
      <c r="BP227" s="227" t="str">
        <f t="shared" si="915"/>
        <v/>
      </c>
      <c r="BQ227" s="227" t="str">
        <f t="shared" si="915"/>
        <v/>
      </c>
      <c r="BR227" s="227" t="str">
        <f t="shared" si="915"/>
        <v/>
      </c>
      <c r="BS227" s="238" t="str">
        <f t="shared" si="915"/>
        <v/>
      </c>
      <c r="BT227" s="239" t="str">
        <f>$AY227*Assembly!Y$4+$AZ227*Assembly!Y$5+$BA227*Assembly!Y$6+$BB227*Assembly!Y$7+$BC227*Assembly!Y$8+$BD227*Assembly!Y$9+$BE227*Assembly!Y$10+$BF227*Assembly!Y$11+$BG227*Assembly!Y$12+$BH227*Assembly!Y$13+$BI227*Assembly!Y$14+$BJ227*Assembly!Y$15+$BK227*Assembly!Y$16+$BL227*Assembly!Y$17+$BM227*Assembly!Y$18+$BN227*Assembly!Y$19+$BO227*Assembly!Y$20+$BP227*Assembly!Y$21+$BQ227*Assembly!Y$22+$BR227*Assembly!Y$23+$BS227*Assembly!Y$24</f>
        <v>1,190</v>
      </c>
      <c r="BU227" s="225" t="str">
        <f t="shared" si="8"/>
        <v>76</v>
      </c>
      <c r="BV227" s="225" t="str">
        <f>$AY227*Assembly!AC$4+$AZ227*Assembly!AC$5+$BA227*Assembly!AC$6+$BB227*Assembly!AC$7+$BC227*Assembly!AC$8+$BD227*Assembly!AC$9+$BE227*Assembly!AC$10+$BF227*Assembly!AC$11+$BG227*Assembly!AC$12+$BH227*Assembly!AC$13+$BI227*Assembly!AC$14+$BJ227*Assembly!AC$15+$BK227*Assembly!AC$16+$BL227*Assembly!AC$17+$BM227*Assembly!AC$18+$BN227*Assembly!AC$19+$BO227*Assembly!AC$20+$BP227*Assembly!AC$21+$BQ227*Assembly!AC$22+$BR227*Assembly!AC$23+$BS227*Assembly!AC$24</f>
        <v>5,950</v>
      </c>
      <c r="BW227" s="240" t="str">
        <f t="shared" si="9"/>
        <v>5.00</v>
      </c>
      <c r="BX227" s="241" t="str">
        <f t="shared" si="10"/>
        <v>381</v>
      </c>
      <c r="BY227" s="242" t="str">
        <f t="shared" si="11"/>
        <v>78.1</v>
      </c>
      <c r="BZ227" s="225"/>
      <c r="CA227" s="225" t="str">
        <f>$AY227*Assembly!X$4+$AZ227*Assembly!X$5+$BA227*Assembly!X$6+$BB227*Assembly!X$7+$BC227*Assembly!X$8+$BD227*Assembly!X$9+$BE227*Assembly!X$10+$BF227*Assembly!X$11+$BG227*Assembly!X$12+$BH227*Assembly!X$13+$BI227*Assembly!X$14+$BJ227*Assembly!X$15+$BK227*Assembly!X$16+$BL227*Assembly!X$17+$BM227*Assembly!X$18+$BN227*Assembly!X$19+$BO227*Assembly!X$20+$BP227*Assembly!X$21+$BQ227*Assembly!X$22+$BR227*Assembly!X$23+$BS227*Assembly!X$24</f>
        <v>85</v>
      </c>
      <c r="CB227" s="225" t="str">
        <f t="shared" si="12"/>
        <v>13,222</v>
      </c>
      <c r="CC227" s="223" t="str">
        <f t="shared" si="13"/>
        <v>0.0132</v>
      </c>
      <c r="CD227" s="243" t="str">
        <f>$AY227*Assembly!AB$4+$AZ227*Assembly!AB$5+$BA227*Assembly!AB$6+$BB227*Assembly!AB$7+$BC227*Assembly!AB$8+$BD227*Assembly!AB$9+$BE227*Assembly!AB$10+$BF227*Assembly!AB$11+$BG227*Assembly!AB$12+$BH227*Assembly!AB$13+$BI227*Assembly!AB$14+$BJ227*Assembly!AB$15+$BK227*Assembly!AB$16+$BL227*Assembly!AB$17+$BM227*Assembly!AB$18+$BN227*Assembly!AB$19+$BO227*Assembly!AB$20+$BP227*Assembly!AB$21+$BQ227*Assembly!AB$22+$BR227*Assembly!AB$23+$BS227*Assembly!AB$24</f>
        <v>390</v>
      </c>
      <c r="CE227" s="256" t="str">
        <f>$AY227*Assembly!M$4+$AZ227*Assembly!M$5+$BA227*Assembly!M$6+$BB227*Assembly!M$7+$BC227*Assembly!M$8+$BD227*Assembly!M$9+$BE227*Assembly!M$10+$BF227*Assembly!M$11+$BG227*Assembly!M$12+$BH227*Assembly!M$13+$BI227*Assembly!M$14+$BJ227*Assembly!M$15+$BK227*Assembly!M$16+$BL227*Assembly!M$17+$BM227*Assembly!M$18+$BN227*Assembly!M$19+$BO227*Assembly!M$20+$BP227*Assembly!M$21+$BQ227*Assembly!M$22+$BR227*Assembly!M$23+$BS227*Assembly!M$24</f>
        <v>1,335</v>
      </c>
      <c r="CF227" s="256" t="str">
        <f>$AY227*Assembly!N$4+$AZ227*Assembly!N$5+$BA227*Assembly!N$6+$BB227*Assembly!N$7+$BC227*Assembly!N$8+$BD227*Assembly!N$9+$BE227*Assembly!N$10+$BF227*Assembly!N$11+$BG227*Assembly!N$12+$BH227*Assembly!N$13+$BI227*Assembly!N$14+$BJ227*Assembly!N$15+$BK227*Assembly!N$16+$BL227*Assembly!N$17+$BM227*Assembly!N$18+$BN227*Assembly!N$19+$BO227*Assembly!N$20+$BP227*Assembly!N$21+$BQ227*Assembly!N$22+$BR227*Assembly!N$23+$BS227*Assembly!N$24</f>
        <v>75</v>
      </c>
      <c r="CG227" s="256" t="str">
        <f>$AY227*Assembly!O$4+$AZ227*Assembly!O$5+$BA227*Assembly!O$6+$BB227*Assembly!O$7+$BC227*Assembly!O$8+$BD227*Assembly!O$9+$BE227*Assembly!O$10+$BF227*Assembly!O$11+$BG227*Assembly!O$12+$BH227*Assembly!O$13+$BI227*Assembly!O$14+$BJ227*Assembly!O$15+$BK227*Assembly!O$16+$BL227*Assembly!O$17+$BM227*Assembly!O$18+$BN227*Assembly!O$19+$BO227*Assembly!O$20+$BP227*Assembly!O$21+$BQ227*Assembly!O$22+$BR227*Assembly!O$23+$BS227*Assembly!O$24</f>
        <v>45</v>
      </c>
      <c r="CH227" s="254" t="str">
        <f>$AY227*Assembly!P$4+$AZ227*Assembly!P$5+$BA227*Assembly!P$6+$BB227*Assembly!P$7+$BC227*Assembly!P$8+$BD227*Assembly!P$9+$BE227*Assembly!P$10+$BF227*Assembly!P$11+$BG227*Assembly!P$12+$BH227*Assembly!P$13+$BI227*Assembly!P$14+$BJ227*Assembly!P$15+$BK227*Assembly!P$16+$BL227*Assembly!P$17+$BM227*Assembly!P$18+$BN227*Assembly!P$19+$BO227*Assembly!P$20+$BP227*Assembly!P$21+$BQ227*Assembly!P$22+$BR227*Assembly!P$23+$BS227*Assembly!P$24</f>
        <v>0</v>
      </c>
      <c r="CI227" s="254" t="str">
        <f>$AY227*Assembly!Q$4+$AZ227*Assembly!Q$5+$BA227*Assembly!Q$6+$BB227*Assembly!Q$7+$BC227*Assembly!Q$8+$BD227*Assembly!Q$9+$BE227*Assembly!Q$10+$BF227*Assembly!Q$11+$BG227*Assembly!Q$12+$BH227*Assembly!Q$13+$BI227*Assembly!Q$14+$BJ227*Assembly!Q$15+$BK227*Assembly!Q$16+$BL227*Assembly!Q$17+$BM227*Assembly!Q$18+$BN227*Assembly!Q$19+$BO227*Assembly!Q$20+$BP227*Assembly!Q$21+$BQ227*Assembly!Q$22+$BR227*Assembly!Q$23+$BS227*Assembly!Q$24</f>
        <v>0</v>
      </c>
      <c r="CJ227" s="256" t="str">
        <f>$AY227*Assembly!R$4+$AZ227*Assembly!R$5+$BA227*Assembly!R$6+$BB227*Assembly!R$7+$BC227*Assembly!R$8+$BD227*Assembly!R$9+$BE227*Assembly!R$10+$BF227*Assembly!R$11+$BG227*Assembly!R$12+$BH227*Assembly!R$13+$BI227*Assembly!R$14+$BJ227*Assembly!R$15+$BK227*Assembly!R$16+$BL227*Assembly!R$17+$BM227*Assembly!R$18+$BN227*Assembly!R$19+$BO227*Assembly!R$20+$BP227*Assembly!R$21+$BQ227*Assembly!R$22+$BR227*Assembly!R$23+$BS227*Assembly!R$24</f>
        <v>0</v>
      </c>
      <c r="CK227" s="254" t="str">
        <f>$AY227*Assembly!S$4+$AZ227*Assembly!S$5+$BA227*Assembly!S$6+$BB227*Assembly!S$7+$BC227*Assembly!S$8+$BD227*Assembly!S$9+$BE227*Assembly!S$10+$BF227*Assembly!S$11+$BG227*Assembly!S$12+$BH227*Assembly!S$13+$BI227*Assembly!S$14+$BJ227*Assembly!S$15+$BK227*Assembly!S$16+$BL227*Assembly!S$17+$BM227*Assembly!S$18+$BN227*Assembly!S$19+$BO227*Assembly!S$20+$BP227*Assembly!S$21+$BQ227*Assembly!S$22+$BR227*Assembly!S$23+$BS227*Assembly!S$24</f>
        <v>0</v>
      </c>
      <c r="CL227" s="254" t="str">
        <f>$AY227*Assembly!T$4+$AZ227*Assembly!T$5+$BA227*Assembly!T$6+$BB227*Assembly!T$7+$BC227*Assembly!T$8+$BD227*Assembly!T$9+$BE227*Assembly!T$10+$BF227*Assembly!T$11+$BG227*Assembly!T$12+$BH227*Assembly!T$13+$BI227*Assembly!T$14+$BJ227*Assembly!T$15+$BK227*Assembly!T$16+$BL227*Assembly!T$17+$BM227*Assembly!T$18+$BN227*Assembly!T$19+$BO227*Assembly!T$20+$BP227*Assembly!T$21+$BQ227*Assembly!T$22+$BR227*Assembly!T$23+$BS227*Assembly!T$24</f>
        <v>0</v>
      </c>
      <c r="CM227" s="254" t="str">
        <f>$AY227*Assembly!U$4+$AZ227*Assembly!U$5+$BA227*Assembly!U$6+$BB227*Assembly!U$7+$BC227*Assembly!U$8+$BD227*Assembly!U$9+$BE227*Assembly!U$10+$BF227*Assembly!U$11+$BG227*Assembly!U$12+$BH227*Assembly!U$13+$BI227*Assembly!U$14+$BJ227*Assembly!U$15+$BK227*Assembly!U$16+$BL227*Assembly!U$17+$BM227*Assembly!U$18+$BN227*Assembly!U$19+$BO227*Assembly!U$20+$BP227*Assembly!U$21+$BQ227*Assembly!U$22+$BR227*Assembly!U$23+$BS227*Assembly!U$24</f>
        <v>0</v>
      </c>
      <c r="CN227" s="256" t="str">
        <f>$AY227*Assembly!V$4+$AZ227*Assembly!V$5+$BA227*Assembly!V$6+$BB227*Assembly!V$7+$BC227*Assembly!V$8+$BD227*Assembly!V$9+$BE227*Assembly!V$10+$BF227*Assembly!V$11+$BG227*Assembly!V$12+$BH227*Assembly!V$13+$BI227*Assembly!V$14+$BJ227*Assembly!V$15+$BK227*Assembly!V$16+$BL227*Assembly!V$17+$BM227*Assembly!V$18+$BN227*Assembly!V$19+$BO227*Assembly!V$20+$BP227*Assembly!V$21+$BQ227*Assembly!V$22+$BR227*Assembly!V$23+$BS227*Assembly!V$24</f>
        <v>0</v>
      </c>
      <c r="CO227" s="256" t="str">
        <f>CE227*Refining!$F$3</f>
        <v>2,384</v>
      </c>
      <c r="CP227" s="256" t="str">
        <f>CF227*Refining!$F$4</f>
        <v>234</v>
      </c>
      <c r="CQ227" s="256" t="str">
        <f>CG227*Refining!$F$5</f>
        <v>188</v>
      </c>
      <c r="CR227" s="256" t="str">
        <f>CH227*Refining!$F$6</f>
        <v>0</v>
      </c>
      <c r="CS227" s="256" t="str">
        <f>CI227*Refining!$F$7</f>
        <v>0</v>
      </c>
      <c r="CT227" s="256" t="str">
        <f>CJ227*Refining!$F$8</f>
        <v>0</v>
      </c>
      <c r="CU227" s="256" t="str">
        <f>CK227*Refining!$F$9</f>
        <v>0</v>
      </c>
      <c r="CV227" s="256" t="str">
        <f>CL227*Refining!$F$10</f>
        <v>0</v>
      </c>
      <c r="CW227" s="256" t="str">
        <f>CM227*Refining!$F$11</f>
        <v>0</v>
      </c>
      <c r="CX227" s="256" t="str">
        <f>CN227*Refining!$F$12</f>
        <v>0</v>
      </c>
      <c r="CY227" s="248" t="str">
        <f t="shared" ref="CY227:DR227" si="916">IF(CE227 = 0, "", CE227)</f>
        <v>1,335</v>
      </c>
      <c r="CZ227" s="249" t="str">
        <f t="shared" si="916"/>
        <v>75</v>
      </c>
      <c r="DA227" s="249" t="str">
        <f t="shared" si="916"/>
        <v>45</v>
      </c>
      <c r="DB227" s="245" t="str">
        <f t="shared" si="916"/>
        <v/>
      </c>
      <c r="DC227" s="245" t="str">
        <f t="shared" si="916"/>
        <v/>
      </c>
      <c r="DD227" s="245" t="str">
        <f t="shared" si="916"/>
        <v/>
      </c>
      <c r="DE227" s="245" t="str">
        <f t="shared" si="916"/>
        <v/>
      </c>
      <c r="DF227" s="245" t="str">
        <f t="shared" si="916"/>
        <v/>
      </c>
      <c r="DG227" s="245" t="str">
        <f t="shared" si="916"/>
        <v/>
      </c>
      <c r="DH227" s="246" t="str">
        <f t="shared" si="916"/>
        <v/>
      </c>
      <c r="DI227" s="248" t="str">
        <f t="shared" si="916"/>
        <v>2,384</v>
      </c>
      <c r="DJ227" s="249" t="str">
        <f t="shared" si="916"/>
        <v>234</v>
      </c>
      <c r="DK227" s="249" t="str">
        <f t="shared" si="916"/>
        <v>188</v>
      </c>
      <c r="DL227" s="245" t="str">
        <f t="shared" si="916"/>
        <v/>
      </c>
      <c r="DM227" s="245" t="str">
        <f t="shared" si="916"/>
        <v/>
      </c>
      <c r="DN227" s="245" t="str">
        <f t="shared" si="916"/>
        <v/>
      </c>
      <c r="DO227" s="245" t="str">
        <f t="shared" si="916"/>
        <v/>
      </c>
      <c r="DP227" s="245" t="str">
        <f t="shared" si="916"/>
        <v/>
      </c>
      <c r="DQ227" s="245" t="str">
        <f t="shared" si="916"/>
        <v/>
      </c>
      <c r="DR227" s="246" t="str">
        <f t="shared" si="916"/>
        <v/>
      </c>
      <c r="DS227" s="248" t="str">
        <f t="shared" si="15"/>
        <v>1,455</v>
      </c>
      <c r="DT227" s="249" t="str">
        <f t="shared" si="16"/>
        <v>2,806</v>
      </c>
      <c r="DU227" s="225" t="str">
        <f>CY227*'Ores &amp; Ingots'!$C$3+CZ227*'Ores &amp; Ingots'!$C$4+DA227*'Ores &amp; Ingots'!$C$5+DB227*'Ores &amp; Ingots'!$C$6+DC227*'Ores &amp; Ingots'!$C$7+DD227*'Ores &amp; Ingots'!$C$8+DE227*'Ores &amp; Ingots'!$C$9+DF227*'Ores &amp; Ingots'!$C$10+DG227*'Ores &amp; Ingots'!$C$11+DH227*'Ores &amp; Ingots'!$C$12</f>
        <v>183</v>
      </c>
      <c r="DV227" s="225" t="str">
        <f>DI227*'Ores &amp; Ingots'!$B$3+DJ227*'Ores &amp; Ingots'!$B$4+DK227*'Ores &amp; Ingots'!$B$5+DL227*'Ores &amp; Ingots'!$B$6+DM227*'Ores &amp; Ingots'!$B$7+DN227*'Ores &amp; Ingots'!$B$8+DO227*'Ores &amp; Ingots'!$B$9+DP227*'Ores &amp; Ingots'!$B$10+DQ227*'Ores &amp; Ingots'!$B$11+DR227*'Ores &amp; Ingots'!$B$12</f>
        <v>1,038</v>
      </c>
      <c r="DW227" s="249" t="str">
        <f>CY227*Refining!$G$3+CZ227*Refining!$G$4+DA227*Refining!$G$5+DB227*Refining!$G$6+DC227*Refining!$G$7+DD227*Refining!$G$8+DE227*Refining!$G$9+DF227*Refining!$G$10+DG227*Refining!$G$11+DH227*Refining!$G$12</f>
        <v>1,029</v>
      </c>
      <c r="DX227" s="249" t="str">
        <f t="shared" si="17"/>
        <v>160,096</v>
      </c>
      <c r="DY227" s="250" t="str">
        <f t="shared" si="18"/>
        <v>0.1601</v>
      </c>
      <c r="DZ227" s="248" t="str">
        <f t="shared" si="19"/>
        <v>1,119</v>
      </c>
      <c r="EA227" s="251" t="str">
        <f t="shared" ref="EA227:EB227" si="917">DZ227/60</f>
        <v>18.7</v>
      </c>
      <c r="EB227" s="251" t="str">
        <f t="shared" si="917"/>
        <v>0.3</v>
      </c>
      <c r="EC227" s="543" t="str">
        <f t="shared" si="21"/>
        <v>0.01</v>
      </c>
      <c r="ED227" s="248" t="str">
        <f t="shared" si="22"/>
        <v>173,318</v>
      </c>
      <c r="EE227" s="251" t="str">
        <f t="shared" ref="EE227:EF227" si="918">ED227/1000</f>
        <v>173.3</v>
      </c>
      <c r="EF227" s="252" t="str">
        <f t="shared" si="918"/>
        <v>0.17</v>
      </c>
      <c r="EG227" s="544" t="str">
        <f t="shared" si="24"/>
        <v>0.1733</v>
      </c>
      <c r="EH227" s="225" t="s">
        <v>12</v>
      </c>
    </row>
    <row r="228" hidden="1">
      <c r="A228" s="33"/>
      <c r="B228" s="336" t="s">
        <v>1083</v>
      </c>
      <c r="C228" s="227" t="s">
        <v>886</v>
      </c>
      <c r="D228" s="227">
        <v>1.0</v>
      </c>
      <c r="E228" s="227">
        <v>1.0</v>
      </c>
      <c r="F228" s="227">
        <v>1.0</v>
      </c>
      <c r="G228" s="228" t="str">
        <f t="shared" si="5"/>
        <v>15.6</v>
      </c>
      <c r="H228" s="229">
        <v>3.0</v>
      </c>
      <c r="I228" s="229">
        <v>7.5</v>
      </c>
      <c r="J228" s="229" t="str">
        <f>H228/Main!$D$9</f>
        <v>3</v>
      </c>
      <c r="K228" s="229" t="str">
        <f>I228/Main!$D$10</f>
        <v>7.5</v>
      </c>
      <c r="L228" s="229" t="str">
        <f t="shared" si="6"/>
        <v>2.5</v>
      </c>
      <c r="M228" s="229">
        <v>1.0</v>
      </c>
      <c r="N228" s="230"/>
      <c r="O228" s="230"/>
      <c r="P228" s="230"/>
      <c r="Q228" s="231"/>
      <c r="R228" s="230"/>
      <c r="S228" s="232"/>
      <c r="T228" s="232"/>
      <c r="U228" s="230"/>
      <c r="V228" s="230"/>
      <c r="W228" s="232"/>
      <c r="X228" s="232"/>
      <c r="Y228" s="230"/>
      <c r="Z228" s="230"/>
      <c r="AA228" s="230"/>
      <c r="AB228" s="230"/>
      <c r="AC228" s="334" t="s">
        <v>12</v>
      </c>
      <c r="AD228" s="309">
        <v>19.0</v>
      </c>
      <c r="AE228" s="225">
        <v>0.0</v>
      </c>
      <c r="AF228" s="225">
        <v>0.0</v>
      </c>
      <c r="AG228" s="225">
        <v>0.0</v>
      </c>
      <c r="AH228" s="225">
        <v>0.0</v>
      </c>
      <c r="AI228" s="225">
        <v>0.0</v>
      </c>
      <c r="AJ228" s="225">
        <v>0.0</v>
      </c>
      <c r="AK228" s="225">
        <v>0.0</v>
      </c>
      <c r="AL228" s="225">
        <v>0.0</v>
      </c>
      <c r="AM228" s="225">
        <v>0.0</v>
      </c>
      <c r="AN228" s="225">
        <v>0.0</v>
      </c>
      <c r="AO228" s="225">
        <v>6.0</v>
      </c>
      <c r="AP228" s="225">
        <v>0.0</v>
      </c>
      <c r="AQ228" s="225">
        <v>0.0</v>
      </c>
      <c r="AR228" s="225">
        <v>0.0</v>
      </c>
      <c r="AS228" s="225">
        <v>0.0</v>
      </c>
      <c r="AT228" s="225">
        <v>0.0</v>
      </c>
      <c r="AU228" s="225">
        <v>0.0</v>
      </c>
      <c r="AV228" s="225">
        <v>0.0</v>
      </c>
      <c r="AW228" s="225">
        <v>0.0</v>
      </c>
      <c r="AX228" s="225">
        <v>0.0</v>
      </c>
      <c r="AY228" s="553" t="str">
        <f t="shared" ref="AY228:BS228" si="919">IF(AD228 = 0, "", AD228)</f>
        <v>19</v>
      </c>
      <c r="AZ228" s="227" t="str">
        <f t="shared" si="919"/>
        <v/>
      </c>
      <c r="BA228" s="227" t="str">
        <f t="shared" si="919"/>
        <v/>
      </c>
      <c r="BB228" s="227" t="str">
        <f t="shared" si="919"/>
        <v/>
      </c>
      <c r="BC228" s="227" t="str">
        <f t="shared" si="919"/>
        <v/>
      </c>
      <c r="BD228" s="227" t="str">
        <f t="shared" si="919"/>
        <v/>
      </c>
      <c r="BE228" s="227" t="str">
        <f t="shared" si="919"/>
        <v/>
      </c>
      <c r="BF228" s="227" t="str">
        <f t="shared" si="919"/>
        <v/>
      </c>
      <c r="BG228" s="227" t="str">
        <f t="shared" si="919"/>
        <v/>
      </c>
      <c r="BH228" s="227" t="str">
        <f t="shared" si="919"/>
        <v/>
      </c>
      <c r="BI228" s="227" t="str">
        <f t="shared" si="919"/>
        <v/>
      </c>
      <c r="BJ228" s="225" t="str">
        <f t="shared" si="919"/>
        <v>6</v>
      </c>
      <c r="BK228" s="227" t="str">
        <f t="shared" si="919"/>
        <v/>
      </c>
      <c r="BL228" s="227" t="str">
        <f t="shared" si="919"/>
        <v/>
      </c>
      <c r="BM228" s="227" t="str">
        <f t="shared" si="919"/>
        <v/>
      </c>
      <c r="BN228" s="227" t="str">
        <f t="shared" si="919"/>
        <v/>
      </c>
      <c r="BO228" s="227" t="str">
        <f t="shared" si="919"/>
        <v/>
      </c>
      <c r="BP228" s="227" t="str">
        <f t="shared" si="919"/>
        <v/>
      </c>
      <c r="BQ228" s="227" t="str">
        <f t="shared" si="919"/>
        <v/>
      </c>
      <c r="BR228" s="227" t="str">
        <f t="shared" si="919"/>
        <v/>
      </c>
      <c r="BS228" s="238" t="str">
        <f t="shared" si="919"/>
        <v/>
      </c>
      <c r="BT228" s="239" t="str">
        <f>$AY228*Assembly!Y$4+$AZ228*Assembly!Y$5+$BA228*Assembly!Y$6+$BB228*Assembly!Y$7+$BC228*Assembly!Y$8+$BD228*Assembly!Y$9+$BE228*Assembly!Y$10+$BF228*Assembly!Y$11+$BG228*Assembly!Y$12+$BH228*Assembly!Y$13+$BI228*Assembly!Y$14+$BJ228*Assembly!Y$15+$BK228*Assembly!Y$16+$BL228*Assembly!Y$17+$BM228*Assembly!Y$18+$BN228*Assembly!Y$19+$BO228*Assembly!Y$20+$BP228*Assembly!Y$21+$BQ228*Assembly!Y$22+$BR228*Assembly!Y$23+$BS228*Assembly!Y$24</f>
        <v>416</v>
      </c>
      <c r="BU228" s="225" t="str">
        <f t="shared" si="8"/>
        <v>27</v>
      </c>
      <c r="BV228" s="225" t="str">
        <f>$AY228*Assembly!AC$4+$AZ228*Assembly!AC$5+$BA228*Assembly!AC$6+$BB228*Assembly!AC$7+$BC228*Assembly!AC$8+$BD228*Assembly!AC$9+$BE228*Assembly!AC$10+$BF228*Assembly!AC$11+$BG228*Assembly!AC$12+$BH228*Assembly!AC$13+$BI228*Assembly!AC$14+$BJ228*Assembly!AC$15+$BK228*Assembly!AC$16+$BL228*Assembly!AC$17+$BM228*Assembly!AC$18+$BN228*Assembly!AC$19+$BO228*Assembly!AC$20+$BP228*Assembly!AC$21+$BQ228*Assembly!AC$22+$BR228*Assembly!AC$23+$BS228*Assembly!AC$24</f>
        <v>2,080</v>
      </c>
      <c r="BW228" s="240" t="str">
        <f t="shared" si="9"/>
        <v>5.00</v>
      </c>
      <c r="BX228" s="241" t="str">
        <f t="shared" si="10"/>
        <v>133</v>
      </c>
      <c r="BY228" s="242" t="str">
        <f t="shared" si="11"/>
        <v>78.1</v>
      </c>
      <c r="BZ228" s="225"/>
      <c r="CA228" s="225" t="str">
        <f>$AY228*Assembly!X$4+$AZ228*Assembly!X$5+$BA228*Assembly!X$6+$BB228*Assembly!X$7+$BC228*Assembly!X$8+$BD228*Assembly!X$9+$BE228*Assembly!X$10+$BF228*Assembly!X$11+$BG228*Assembly!X$12+$BH228*Assembly!X$13+$BI228*Assembly!X$14+$BJ228*Assembly!X$15+$BK228*Assembly!X$16+$BL228*Assembly!X$17+$BM228*Assembly!X$18+$BN228*Assembly!X$19+$BO228*Assembly!X$20+$BP228*Assembly!X$21+$BQ228*Assembly!X$22+$BR228*Assembly!X$23+$BS228*Assembly!X$24</f>
        <v>31</v>
      </c>
      <c r="CB228" s="225" t="str">
        <f t="shared" si="12"/>
        <v>4,822</v>
      </c>
      <c r="CC228" s="223" t="str">
        <f t="shared" si="13"/>
        <v>0.0048</v>
      </c>
      <c r="CD228" s="243" t="str">
        <f>$AY228*Assembly!AB$4+$AZ228*Assembly!AB$5+$BA228*Assembly!AB$6+$BB228*Assembly!AB$7+$BC228*Assembly!AB$8+$BD228*Assembly!AB$9+$BE228*Assembly!AB$10+$BF228*Assembly!AB$11+$BG228*Assembly!AB$12+$BH228*Assembly!AB$13+$BI228*Assembly!AB$14+$BJ228*Assembly!AB$15+$BK228*Assembly!AB$16+$BL228*Assembly!AB$17+$BM228*Assembly!AB$18+$BN228*Assembly!AB$19+$BO228*Assembly!AB$20+$BP228*Assembly!AB$21+$BQ228*Assembly!AB$22+$BR228*Assembly!AB$23+$BS228*Assembly!AB$24</f>
        <v>147</v>
      </c>
      <c r="CE228" s="231" t="str">
        <f>$AY228*Assembly!M$4+$AZ228*Assembly!M$5+$BA228*Assembly!M$6+$BB228*Assembly!M$7+$BC228*Assembly!M$8+$BD228*Assembly!M$9+$BE228*Assembly!M$10+$BF228*Assembly!M$11+$BG228*Assembly!M$12+$BH228*Assembly!M$13+$BI228*Assembly!M$14+$BJ228*Assembly!M$15+$BK228*Assembly!M$16+$BL228*Assembly!M$17+$BM228*Assembly!M$18+$BN228*Assembly!M$19+$BO228*Assembly!M$20+$BP228*Assembly!M$21+$BQ228*Assembly!M$22+$BR228*Assembly!M$23+$BS228*Assembly!M$24</f>
        <v>471</v>
      </c>
      <c r="CF228" s="231" t="str">
        <f>$AY228*Assembly!N$4+$AZ228*Assembly!N$5+$BA228*Assembly!N$6+$BB228*Assembly!N$7+$BC228*Assembly!N$8+$BD228*Assembly!N$9+$BE228*Assembly!N$10+$BF228*Assembly!N$11+$BG228*Assembly!N$12+$BH228*Assembly!N$13+$BI228*Assembly!N$14+$BJ228*Assembly!N$15+$BK228*Assembly!N$16+$BL228*Assembly!N$17+$BM228*Assembly!N$18+$BN228*Assembly!N$19+$BO228*Assembly!N$20+$BP228*Assembly!N$21+$BQ228*Assembly!N$22+$BR228*Assembly!N$23+$BS228*Assembly!N$24</f>
        <v>30</v>
      </c>
      <c r="CG228" s="231" t="str">
        <f>$AY228*Assembly!O$4+$AZ228*Assembly!O$5+$BA228*Assembly!O$6+$BB228*Assembly!O$7+$BC228*Assembly!O$8+$BD228*Assembly!O$9+$BE228*Assembly!O$10+$BF228*Assembly!O$11+$BG228*Assembly!O$12+$BH228*Assembly!O$13+$BI228*Assembly!O$14+$BJ228*Assembly!O$15+$BK228*Assembly!O$16+$BL228*Assembly!O$17+$BM228*Assembly!O$18+$BN228*Assembly!O$19+$BO228*Assembly!O$20+$BP228*Assembly!O$21+$BQ228*Assembly!O$22+$BR228*Assembly!O$23+$BS228*Assembly!O$24</f>
        <v>18</v>
      </c>
      <c r="CH228" s="229" t="str">
        <f>$AY228*Assembly!P$4+$AZ228*Assembly!P$5+$BA228*Assembly!P$6+$BB228*Assembly!P$7+$BC228*Assembly!P$8+$BD228*Assembly!P$9+$BE228*Assembly!P$10+$BF228*Assembly!P$11+$BG228*Assembly!P$12+$BH228*Assembly!P$13+$BI228*Assembly!P$14+$BJ228*Assembly!P$15+$BK228*Assembly!P$16+$BL228*Assembly!P$17+$BM228*Assembly!P$18+$BN228*Assembly!P$19+$BO228*Assembly!P$20+$BP228*Assembly!P$21+$BQ228*Assembly!P$22+$BR228*Assembly!P$23+$BS228*Assembly!P$24</f>
        <v>0</v>
      </c>
      <c r="CI228" s="229" t="str">
        <f>$AY228*Assembly!Q$4+$AZ228*Assembly!Q$5+$BA228*Assembly!Q$6+$BB228*Assembly!Q$7+$BC228*Assembly!Q$8+$BD228*Assembly!Q$9+$BE228*Assembly!Q$10+$BF228*Assembly!Q$11+$BG228*Assembly!Q$12+$BH228*Assembly!Q$13+$BI228*Assembly!Q$14+$BJ228*Assembly!Q$15+$BK228*Assembly!Q$16+$BL228*Assembly!Q$17+$BM228*Assembly!Q$18+$BN228*Assembly!Q$19+$BO228*Assembly!Q$20+$BP228*Assembly!Q$21+$BQ228*Assembly!Q$22+$BR228*Assembly!Q$23+$BS228*Assembly!Q$24</f>
        <v>0</v>
      </c>
      <c r="CJ228" s="231" t="str">
        <f>$AY228*Assembly!R$4+$AZ228*Assembly!R$5+$BA228*Assembly!R$6+$BB228*Assembly!R$7+$BC228*Assembly!R$8+$BD228*Assembly!R$9+$BE228*Assembly!R$10+$BF228*Assembly!R$11+$BG228*Assembly!R$12+$BH228*Assembly!R$13+$BI228*Assembly!R$14+$BJ228*Assembly!R$15+$BK228*Assembly!R$16+$BL228*Assembly!R$17+$BM228*Assembly!R$18+$BN228*Assembly!R$19+$BO228*Assembly!R$20+$BP228*Assembly!R$21+$BQ228*Assembly!R$22+$BR228*Assembly!R$23+$BS228*Assembly!R$24</f>
        <v>0</v>
      </c>
      <c r="CK228" s="229" t="str">
        <f>$AY228*Assembly!S$4+$AZ228*Assembly!S$5+$BA228*Assembly!S$6+$BB228*Assembly!S$7+$BC228*Assembly!S$8+$BD228*Assembly!S$9+$BE228*Assembly!S$10+$BF228*Assembly!S$11+$BG228*Assembly!S$12+$BH228*Assembly!S$13+$BI228*Assembly!S$14+$BJ228*Assembly!S$15+$BK228*Assembly!S$16+$BL228*Assembly!S$17+$BM228*Assembly!S$18+$BN228*Assembly!S$19+$BO228*Assembly!S$20+$BP228*Assembly!S$21+$BQ228*Assembly!S$22+$BR228*Assembly!S$23+$BS228*Assembly!S$24</f>
        <v>0</v>
      </c>
      <c r="CL228" s="229" t="str">
        <f>$AY228*Assembly!T$4+$AZ228*Assembly!T$5+$BA228*Assembly!T$6+$BB228*Assembly!T$7+$BC228*Assembly!T$8+$BD228*Assembly!T$9+$BE228*Assembly!T$10+$BF228*Assembly!T$11+$BG228*Assembly!T$12+$BH228*Assembly!T$13+$BI228*Assembly!T$14+$BJ228*Assembly!T$15+$BK228*Assembly!T$16+$BL228*Assembly!T$17+$BM228*Assembly!T$18+$BN228*Assembly!T$19+$BO228*Assembly!T$20+$BP228*Assembly!T$21+$BQ228*Assembly!T$22+$BR228*Assembly!T$23+$BS228*Assembly!T$24</f>
        <v>0</v>
      </c>
      <c r="CM228" s="229" t="str">
        <f>$AY228*Assembly!U$4+$AZ228*Assembly!U$5+$BA228*Assembly!U$6+$BB228*Assembly!U$7+$BC228*Assembly!U$8+$BD228*Assembly!U$9+$BE228*Assembly!U$10+$BF228*Assembly!U$11+$BG228*Assembly!U$12+$BH228*Assembly!U$13+$BI228*Assembly!U$14+$BJ228*Assembly!U$15+$BK228*Assembly!U$16+$BL228*Assembly!U$17+$BM228*Assembly!U$18+$BN228*Assembly!U$19+$BO228*Assembly!U$20+$BP228*Assembly!U$21+$BQ228*Assembly!U$22+$BR228*Assembly!U$23+$BS228*Assembly!U$24</f>
        <v>0</v>
      </c>
      <c r="CN228" s="231" t="str">
        <f>$AY228*Assembly!V$4+$AZ228*Assembly!V$5+$BA228*Assembly!V$6+$BB228*Assembly!V$7+$BC228*Assembly!V$8+$BD228*Assembly!V$9+$BE228*Assembly!V$10+$BF228*Assembly!V$11+$BG228*Assembly!V$12+$BH228*Assembly!V$13+$BI228*Assembly!V$14+$BJ228*Assembly!V$15+$BK228*Assembly!V$16+$BL228*Assembly!V$17+$BM228*Assembly!V$18+$BN228*Assembly!V$19+$BO228*Assembly!V$20+$BP228*Assembly!V$21+$BQ228*Assembly!V$22+$BR228*Assembly!V$23+$BS228*Assembly!V$24</f>
        <v>0</v>
      </c>
      <c r="CO228" s="231" t="str">
        <f>CE228*Refining!$F$3</f>
        <v>841</v>
      </c>
      <c r="CP228" s="231" t="str">
        <f>CF228*Refining!$F$4</f>
        <v>94</v>
      </c>
      <c r="CQ228" s="231" t="str">
        <f>CG228*Refining!$F$5</f>
        <v>75</v>
      </c>
      <c r="CR228" s="231" t="str">
        <f>CH228*Refining!$F$6</f>
        <v>0</v>
      </c>
      <c r="CS228" s="231" t="str">
        <f>CI228*Refining!$F$7</f>
        <v>0</v>
      </c>
      <c r="CT228" s="231" t="str">
        <f>CJ228*Refining!$F$8</f>
        <v>0</v>
      </c>
      <c r="CU228" s="231" t="str">
        <f>CK228*Refining!$F$9</f>
        <v>0</v>
      </c>
      <c r="CV228" s="231" t="str">
        <f>CL228*Refining!$F$10</f>
        <v>0</v>
      </c>
      <c r="CW228" s="231" t="str">
        <f>CM228*Refining!$F$11</f>
        <v>0</v>
      </c>
      <c r="CX228" s="231" t="str">
        <f>CN228*Refining!$F$12</f>
        <v>0</v>
      </c>
      <c r="CY228" s="248" t="str">
        <f t="shared" ref="CY228:DR228" si="920">IF(CE228 = 0, "", CE228)</f>
        <v>471</v>
      </c>
      <c r="CZ228" s="249" t="str">
        <f t="shared" si="920"/>
        <v>30</v>
      </c>
      <c r="DA228" s="249" t="str">
        <f t="shared" si="920"/>
        <v>18</v>
      </c>
      <c r="DB228" s="245" t="str">
        <f t="shared" si="920"/>
        <v/>
      </c>
      <c r="DC228" s="245" t="str">
        <f t="shared" si="920"/>
        <v/>
      </c>
      <c r="DD228" s="245" t="str">
        <f t="shared" si="920"/>
        <v/>
      </c>
      <c r="DE228" s="245" t="str">
        <f t="shared" si="920"/>
        <v/>
      </c>
      <c r="DF228" s="245" t="str">
        <f t="shared" si="920"/>
        <v/>
      </c>
      <c r="DG228" s="245" t="str">
        <f t="shared" si="920"/>
        <v/>
      </c>
      <c r="DH228" s="246" t="str">
        <f t="shared" si="920"/>
        <v/>
      </c>
      <c r="DI228" s="248" t="str">
        <f t="shared" si="920"/>
        <v>841</v>
      </c>
      <c r="DJ228" s="249" t="str">
        <f t="shared" si="920"/>
        <v>94</v>
      </c>
      <c r="DK228" s="249" t="str">
        <f t="shared" si="920"/>
        <v>75</v>
      </c>
      <c r="DL228" s="245" t="str">
        <f t="shared" si="920"/>
        <v/>
      </c>
      <c r="DM228" s="245" t="str">
        <f t="shared" si="920"/>
        <v/>
      </c>
      <c r="DN228" s="245" t="str">
        <f t="shared" si="920"/>
        <v/>
      </c>
      <c r="DO228" s="245" t="str">
        <f t="shared" si="920"/>
        <v/>
      </c>
      <c r="DP228" s="245" t="str">
        <f t="shared" si="920"/>
        <v/>
      </c>
      <c r="DQ228" s="245" t="str">
        <f t="shared" si="920"/>
        <v/>
      </c>
      <c r="DR228" s="246" t="str">
        <f t="shared" si="920"/>
        <v/>
      </c>
      <c r="DS228" s="248" t="str">
        <f t="shared" si="15"/>
        <v>519</v>
      </c>
      <c r="DT228" s="249" t="str">
        <f t="shared" si="16"/>
        <v>1,010</v>
      </c>
      <c r="DU228" s="225" t="str">
        <f>CY228*'Ores &amp; Ingots'!$C$3+CZ228*'Ores &amp; Ingots'!$C$4+DA228*'Ores &amp; Ingots'!$C$5+DB228*'Ores &amp; Ingots'!$C$6+DC228*'Ores &amp; Ingots'!$C$7+DD228*'Ores &amp; Ingots'!$C$8+DE228*'Ores &amp; Ingots'!$C$9+DF228*'Ores &amp; Ingots'!$C$10+DG228*'Ores &amp; Ingots'!$C$11+DH228*'Ores &amp; Ingots'!$C$12</f>
        <v>65</v>
      </c>
      <c r="DV228" s="225" t="str">
        <f>DI228*'Ores &amp; Ingots'!$B$3+DJ228*'Ores &amp; Ingots'!$B$4+DK228*'Ores &amp; Ingots'!$B$5+DL228*'Ores &amp; Ingots'!$B$6+DM228*'Ores &amp; Ingots'!$B$7+DN228*'Ores &amp; Ingots'!$B$8+DO228*'Ores &amp; Ingots'!$B$9+DP228*'Ores &amp; Ingots'!$B$10+DQ228*'Ores &amp; Ingots'!$B$11+DR228*'Ores &amp; Ingots'!$B$12</f>
        <v>374</v>
      </c>
      <c r="DW228" s="249" t="str">
        <f>CY228*Refining!$G$3+CZ228*Refining!$G$4+DA228*Refining!$G$5+DB228*Refining!$G$6+DC228*Refining!$G$7+DD228*Refining!$G$8+DE228*Refining!$G$9+DF228*Refining!$G$10+DG228*Refining!$G$11+DH228*Refining!$G$12</f>
        <v>407</v>
      </c>
      <c r="DX228" s="249" t="str">
        <f t="shared" si="17"/>
        <v>63,365</v>
      </c>
      <c r="DY228" s="250" t="str">
        <f t="shared" si="18"/>
        <v>0.0634</v>
      </c>
      <c r="DZ228" s="248" t="str">
        <f t="shared" si="19"/>
        <v>441</v>
      </c>
      <c r="EA228" s="251" t="str">
        <f t="shared" ref="EA228:EB228" si="921">DZ228/60</f>
        <v>7.4</v>
      </c>
      <c r="EB228" s="251" t="str">
        <f t="shared" si="921"/>
        <v>0.1</v>
      </c>
      <c r="EC228" s="543" t="str">
        <f t="shared" si="21"/>
        <v>0.01</v>
      </c>
      <c r="ED228" s="248" t="str">
        <f t="shared" si="22"/>
        <v>68,188</v>
      </c>
      <c r="EE228" s="251" t="str">
        <f t="shared" ref="EE228:EF228" si="922">ED228/1000</f>
        <v>68.2</v>
      </c>
      <c r="EF228" s="252" t="str">
        <f t="shared" si="922"/>
        <v>0.07</v>
      </c>
      <c r="EG228" s="544" t="str">
        <f t="shared" si="24"/>
        <v>0.0682</v>
      </c>
      <c r="EH228" s="225" t="s">
        <v>12</v>
      </c>
    </row>
    <row r="229" hidden="1">
      <c r="A229" s="33"/>
      <c r="B229" s="226" t="s">
        <v>1084</v>
      </c>
      <c r="C229" s="227" t="s">
        <v>886</v>
      </c>
      <c r="D229" s="227">
        <v>1.0</v>
      </c>
      <c r="E229" s="227">
        <v>1.0</v>
      </c>
      <c r="F229" s="227">
        <v>1.0</v>
      </c>
      <c r="G229" s="253" t="str">
        <f t="shared" si="5"/>
        <v>15.6</v>
      </c>
      <c r="H229" s="254">
        <v>10.0</v>
      </c>
      <c r="I229" s="254">
        <v>30.0</v>
      </c>
      <c r="J229" s="254" t="str">
        <f>H229/Main!$D$9</f>
        <v>10</v>
      </c>
      <c r="K229" s="254" t="str">
        <f>I229/Main!$D$10</f>
        <v>30</v>
      </c>
      <c r="L229" s="254" t="str">
        <f t="shared" si="6"/>
        <v>3</v>
      </c>
      <c r="M229" s="254">
        <v>0.4</v>
      </c>
      <c r="N229" s="255"/>
      <c r="O229" s="255"/>
      <c r="P229" s="255"/>
      <c r="Q229" s="256"/>
      <c r="R229" s="255"/>
      <c r="S229" s="257"/>
      <c r="T229" s="257"/>
      <c r="U229" s="255"/>
      <c r="V229" s="255"/>
      <c r="W229" s="350"/>
      <c r="X229" s="257"/>
      <c r="Y229" s="255"/>
      <c r="Z229" s="255"/>
      <c r="AA229" s="255"/>
      <c r="AB229" s="255"/>
      <c r="AC229" s="351" t="s">
        <v>18</v>
      </c>
      <c r="AD229" s="309">
        <v>125.0</v>
      </c>
      <c r="AE229" s="225">
        <v>0.0</v>
      </c>
      <c r="AF229" s="225">
        <v>0.0</v>
      </c>
      <c r="AG229" s="225">
        <v>0.0</v>
      </c>
      <c r="AH229" s="225">
        <v>0.0</v>
      </c>
      <c r="AI229" s="225">
        <v>0.0</v>
      </c>
      <c r="AJ229" s="225">
        <v>0.0</v>
      </c>
      <c r="AK229" s="225">
        <v>0.0</v>
      </c>
      <c r="AL229" s="225">
        <v>0.0</v>
      </c>
      <c r="AM229" s="225">
        <v>0.0</v>
      </c>
      <c r="AN229" s="225">
        <v>0.0</v>
      </c>
      <c r="AO229" s="225">
        <v>50.0</v>
      </c>
      <c r="AP229" s="225">
        <v>0.0</v>
      </c>
      <c r="AQ229" s="225">
        <v>0.0</v>
      </c>
      <c r="AR229" s="225">
        <v>0.0</v>
      </c>
      <c r="AS229" s="225">
        <v>0.0</v>
      </c>
      <c r="AT229" s="225">
        <v>0.0</v>
      </c>
      <c r="AU229" s="225">
        <v>0.0</v>
      </c>
      <c r="AV229" s="225">
        <v>0.0</v>
      </c>
      <c r="AW229" s="225">
        <v>0.0</v>
      </c>
      <c r="AX229" s="225">
        <v>0.0</v>
      </c>
      <c r="AY229" s="553" t="str">
        <f t="shared" ref="AY229:BS229" si="923">IF(AD229 = 0, "", AD229)</f>
        <v>125</v>
      </c>
      <c r="AZ229" s="227" t="str">
        <f t="shared" si="923"/>
        <v/>
      </c>
      <c r="BA229" s="227" t="str">
        <f t="shared" si="923"/>
        <v/>
      </c>
      <c r="BB229" s="227" t="str">
        <f t="shared" si="923"/>
        <v/>
      </c>
      <c r="BC229" s="227" t="str">
        <f t="shared" si="923"/>
        <v/>
      </c>
      <c r="BD229" s="227" t="str">
        <f t="shared" si="923"/>
        <v/>
      </c>
      <c r="BE229" s="227" t="str">
        <f t="shared" si="923"/>
        <v/>
      </c>
      <c r="BF229" s="227" t="str">
        <f t="shared" si="923"/>
        <v/>
      </c>
      <c r="BG229" s="227" t="str">
        <f t="shared" si="923"/>
        <v/>
      </c>
      <c r="BH229" s="227" t="str">
        <f t="shared" si="923"/>
        <v/>
      </c>
      <c r="BI229" s="227" t="str">
        <f t="shared" si="923"/>
        <v/>
      </c>
      <c r="BJ229" s="225" t="str">
        <f t="shared" si="923"/>
        <v>50</v>
      </c>
      <c r="BK229" s="227" t="str">
        <f t="shared" si="923"/>
        <v/>
      </c>
      <c r="BL229" s="227" t="str">
        <f t="shared" si="923"/>
        <v/>
      </c>
      <c r="BM229" s="227" t="str">
        <f t="shared" si="923"/>
        <v/>
      </c>
      <c r="BN229" s="227" t="str">
        <f t="shared" si="923"/>
        <v/>
      </c>
      <c r="BO229" s="227" t="str">
        <f t="shared" si="923"/>
        <v/>
      </c>
      <c r="BP229" s="227" t="str">
        <f t="shared" si="923"/>
        <v/>
      </c>
      <c r="BQ229" s="227" t="str">
        <f t="shared" si="923"/>
        <v/>
      </c>
      <c r="BR229" s="227" t="str">
        <f t="shared" si="923"/>
        <v/>
      </c>
      <c r="BS229" s="238" t="str">
        <f t="shared" si="923"/>
        <v/>
      </c>
      <c r="BT229" s="239" t="str">
        <f>$AY229*Assembly!Y$4+$AZ229*Assembly!Y$5+$BA229*Assembly!Y$6+$BB229*Assembly!Y$7+$BC229*Assembly!Y$8+$BD229*Assembly!Y$9+$BE229*Assembly!Y$10+$BF229*Assembly!Y$11+$BG229*Assembly!Y$12+$BH229*Assembly!Y$13+$BI229*Assembly!Y$14+$BJ229*Assembly!Y$15+$BK229*Assembly!Y$16+$BL229*Assembly!Y$17+$BM229*Assembly!Y$18+$BN229*Assembly!Y$19+$BO229*Assembly!Y$20+$BP229*Assembly!Y$21+$BQ229*Assembly!Y$22+$BR229*Assembly!Y$23+$BS229*Assembly!Y$24</f>
        <v>2,800</v>
      </c>
      <c r="BU229" s="225" t="str">
        <f t="shared" si="8"/>
        <v>179</v>
      </c>
      <c r="BV229" s="225" t="str">
        <f>$AY229*Assembly!AC$4+$AZ229*Assembly!AC$5+$BA229*Assembly!AC$6+$BB229*Assembly!AC$7+$BC229*Assembly!AC$8+$BD229*Assembly!AC$9+$BE229*Assembly!AC$10+$BF229*Assembly!AC$11+$BG229*Assembly!AC$12+$BH229*Assembly!AC$13+$BI229*Assembly!AC$14+$BJ229*Assembly!AC$15+$BK229*Assembly!AC$16+$BL229*Assembly!AC$17+$BM229*Assembly!AC$18+$BN229*Assembly!AC$19+$BO229*Assembly!AC$20+$BP229*Assembly!AC$21+$BQ229*Assembly!AC$22+$BR229*Assembly!AC$23+$BS229*Assembly!AC$24</f>
        <v>14,000</v>
      </c>
      <c r="BW229" s="240" t="str">
        <f t="shared" si="9"/>
        <v>5.00</v>
      </c>
      <c r="BX229" s="241" t="str">
        <f t="shared" si="10"/>
        <v>896</v>
      </c>
      <c r="BY229" s="242" t="str">
        <f t="shared" si="11"/>
        <v>78.1</v>
      </c>
      <c r="BZ229" s="225"/>
      <c r="CA229" s="225" t="str">
        <f>$AY229*Assembly!X$4+$AZ229*Assembly!X$5+$BA229*Assembly!X$6+$BB229*Assembly!X$7+$BC229*Assembly!X$8+$BD229*Assembly!X$9+$BE229*Assembly!X$10+$BF229*Assembly!X$11+$BG229*Assembly!X$12+$BH229*Assembly!X$13+$BI229*Assembly!X$14+$BJ229*Assembly!X$15+$BK229*Assembly!X$16+$BL229*Assembly!X$17+$BM229*Assembly!X$18+$BN229*Assembly!X$19+$BO229*Assembly!X$20+$BP229*Assembly!X$21+$BQ229*Assembly!X$22+$BR229*Assembly!X$23+$BS229*Assembly!X$24</f>
        <v>225</v>
      </c>
      <c r="CB229" s="225" t="str">
        <f t="shared" si="12"/>
        <v>35,000</v>
      </c>
      <c r="CC229" s="223" t="str">
        <f t="shared" si="13"/>
        <v>0.0350</v>
      </c>
      <c r="CD229" s="243" t="str">
        <f>$AY229*Assembly!AB$4+$AZ229*Assembly!AB$5+$BA229*Assembly!AB$6+$BB229*Assembly!AB$7+$BC229*Assembly!AB$8+$BD229*Assembly!AB$9+$BE229*Assembly!AB$10+$BF229*Assembly!AB$11+$BG229*Assembly!AB$12+$BH229*Assembly!AB$13+$BI229*Assembly!AB$14+$BJ229*Assembly!AB$15+$BK229*Assembly!AB$16+$BL229*Assembly!AB$17+$BM229*Assembly!AB$18+$BN229*Assembly!AB$19+$BO229*Assembly!AB$20+$BP229*Assembly!AB$21+$BQ229*Assembly!AB$22+$BR229*Assembly!AB$23+$BS229*Assembly!AB$24</f>
        <v>1,125</v>
      </c>
      <c r="CE229" s="256" t="str">
        <f>$AY229*Assembly!M$4+$AZ229*Assembly!M$5+$BA229*Assembly!M$6+$BB229*Assembly!M$7+$BC229*Assembly!M$8+$BD229*Assembly!M$9+$BE229*Assembly!M$10+$BF229*Assembly!M$11+$BG229*Assembly!M$12+$BH229*Assembly!M$13+$BI229*Assembly!M$14+$BJ229*Assembly!M$15+$BK229*Assembly!M$16+$BL229*Assembly!M$17+$BM229*Assembly!M$18+$BN229*Assembly!M$19+$BO229*Assembly!M$20+$BP229*Assembly!M$21+$BQ229*Assembly!M$22+$BR229*Assembly!M$23+$BS229*Assembly!M$24</f>
        <v>3,225</v>
      </c>
      <c r="CF229" s="256" t="str">
        <f>$AY229*Assembly!N$4+$AZ229*Assembly!N$5+$BA229*Assembly!N$6+$BB229*Assembly!N$7+$BC229*Assembly!N$8+$BD229*Assembly!N$9+$BE229*Assembly!N$10+$BF229*Assembly!N$11+$BG229*Assembly!N$12+$BH229*Assembly!N$13+$BI229*Assembly!N$14+$BJ229*Assembly!N$15+$BK229*Assembly!N$16+$BL229*Assembly!N$17+$BM229*Assembly!N$18+$BN229*Assembly!N$19+$BO229*Assembly!N$20+$BP229*Assembly!N$21+$BQ229*Assembly!N$22+$BR229*Assembly!N$23+$BS229*Assembly!N$24</f>
        <v>250</v>
      </c>
      <c r="CG229" s="256" t="str">
        <f>$AY229*Assembly!O$4+$AZ229*Assembly!O$5+$BA229*Assembly!O$6+$BB229*Assembly!O$7+$BC229*Assembly!O$8+$BD229*Assembly!O$9+$BE229*Assembly!O$10+$BF229*Assembly!O$11+$BG229*Assembly!O$12+$BH229*Assembly!O$13+$BI229*Assembly!O$14+$BJ229*Assembly!O$15+$BK229*Assembly!O$16+$BL229*Assembly!O$17+$BM229*Assembly!O$18+$BN229*Assembly!O$19+$BO229*Assembly!O$20+$BP229*Assembly!O$21+$BQ229*Assembly!O$22+$BR229*Assembly!O$23+$BS229*Assembly!O$24</f>
        <v>150</v>
      </c>
      <c r="CH229" s="254" t="str">
        <f>$AY229*Assembly!P$4+$AZ229*Assembly!P$5+$BA229*Assembly!P$6+$BB229*Assembly!P$7+$BC229*Assembly!P$8+$BD229*Assembly!P$9+$BE229*Assembly!P$10+$BF229*Assembly!P$11+$BG229*Assembly!P$12+$BH229*Assembly!P$13+$BI229*Assembly!P$14+$BJ229*Assembly!P$15+$BK229*Assembly!P$16+$BL229*Assembly!P$17+$BM229*Assembly!P$18+$BN229*Assembly!P$19+$BO229*Assembly!P$20+$BP229*Assembly!P$21+$BQ229*Assembly!P$22+$BR229*Assembly!P$23+$BS229*Assembly!P$24</f>
        <v>0</v>
      </c>
      <c r="CI229" s="254" t="str">
        <f>$AY229*Assembly!Q$4+$AZ229*Assembly!Q$5+$BA229*Assembly!Q$6+$BB229*Assembly!Q$7+$BC229*Assembly!Q$8+$BD229*Assembly!Q$9+$BE229*Assembly!Q$10+$BF229*Assembly!Q$11+$BG229*Assembly!Q$12+$BH229*Assembly!Q$13+$BI229*Assembly!Q$14+$BJ229*Assembly!Q$15+$BK229*Assembly!Q$16+$BL229*Assembly!Q$17+$BM229*Assembly!Q$18+$BN229*Assembly!Q$19+$BO229*Assembly!Q$20+$BP229*Assembly!Q$21+$BQ229*Assembly!Q$22+$BR229*Assembly!Q$23+$BS229*Assembly!Q$24</f>
        <v>0</v>
      </c>
      <c r="CJ229" s="256" t="str">
        <f>$AY229*Assembly!R$4+$AZ229*Assembly!R$5+$BA229*Assembly!R$6+$BB229*Assembly!R$7+$BC229*Assembly!R$8+$BD229*Assembly!R$9+$BE229*Assembly!R$10+$BF229*Assembly!R$11+$BG229*Assembly!R$12+$BH229*Assembly!R$13+$BI229*Assembly!R$14+$BJ229*Assembly!R$15+$BK229*Assembly!R$16+$BL229*Assembly!R$17+$BM229*Assembly!R$18+$BN229*Assembly!R$19+$BO229*Assembly!R$20+$BP229*Assembly!R$21+$BQ229*Assembly!R$22+$BR229*Assembly!R$23+$BS229*Assembly!R$24</f>
        <v>0</v>
      </c>
      <c r="CK229" s="254" t="str">
        <f>$AY229*Assembly!S$4+$AZ229*Assembly!S$5+$BA229*Assembly!S$6+$BB229*Assembly!S$7+$BC229*Assembly!S$8+$BD229*Assembly!S$9+$BE229*Assembly!S$10+$BF229*Assembly!S$11+$BG229*Assembly!S$12+$BH229*Assembly!S$13+$BI229*Assembly!S$14+$BJ229*Assembly!S$15+$BK229*Assembly!S$16+$BL229*Assembly!S$17+$BM229*Assembly!S$18+$BN229*Assembly!S$19+$BO229*Assembly!S$20+$BP229*Assembly!S$21+$BQ229*Assembly!S$22+$BR229*Assembly!S$23+$BS229*Assembly!S$24</f>
        <v>0</v>
      </c>
      <c r="CL229" s="254" t="str">
        <f>$AY229*Assembly!T$4+$AZ229*Assembly!T$5+$BA229*Assembly!T$6+$BB229*Assembly!T$7+$BC229*Assembly!T$8+$BD229*Assembly!T$9+$BE229*Assembly!T$10+$BF229*Assembly!T$11+$BG229*Assembly!T$12+$BH229*Assembly!T$13+$BI229*Assembly!T$14+$BJ229*Assembly!T$15+$BK229*Assembly!T$16+$BL229*Assembly!T$17+$BM229*Assembly!T$18+$BN229*Assembly!T$19+$BO229*Assembly!T$20+$BP229*Assembly!T$21+$BQ229*Assembly!T$22+$BR229*Assembly!T$23+$BS229*Assembly!T$24</f>
        <v>0</v>
      </c>
      <c r="CM229" s="254" t="str">
        <f>$AY229*Assembly!U$4+$AZ229*Assembly!U$5+$BA229*Assembly!U$6+$BB229*Assembly!U$7+$BC229*Assembly!U$8+$BD229*Assembly!U$9+$BE229*Assembly!U$10+$BF229*Assembly!U$11+$BG229*Assembly!U$12+$BH229*Assembly!U$13+$BI229*Assembly!U$14+$BJ229*Assembly!U$15+$BK229*Assembly!U$16+$BL229*Assembly!U$17+$BM229*Assembly!U$18+$BN229*Assembly!U$19+$BO229*Assembly!U$20+$BP229*Assembly!U$21+$BQ229*Assembly!U$22+$BR229*Assembly!U$23+$BS229*Assembly!U$24</f>
        <v>0</v>
      </c>
      <c r="CN229" s="256" t="str">
        <f>$AY229*Assembly!V$4+$AZ229*Assembly!V$5+$BA229*Assembly!V$6+$BB229*Assembly!V$7+$BC229*Assembly!V$8+$BD229*Assembly!V$9+$BE229*Assembly!V$10+$BF229*Assembly!V$11+$BG229*Assembly!V$12+$BH229*Assembly!V$13+$BI229*Assembly!V$14+$BJ229*Assembly!V$15+$BK229*Assembly!V$16+$BL229*Assembly!V$17+$BM229*Assembly!V$18+$BN229*Assembly!V$19+$BO229*Assembly!V$20+$BP229*Assembly!V$21+$BQ229*Assembly!V$22+$BR229*Assembly!V$23+$BS229*Assembly!V$24</f>
        <v>0</v>
      </c>
      <c r="CO229" s="256" t="str">
        <f>CE229*Refining!$F$3</f>
        <v>5,759</v>
      </c>
      <c r="CP229" s="256" t="str">
        <f>CF229*Refining!$F$4</f>
        <v>781</v>
      </c>
      <c r="CQ229" s="256" t="str">
        <f>CG229*Refining!$F$5</f>
        <v>625</v>
      </c>
      <c r="CR229" s="256" t="str">
        <f>CH229*Refining!$F$6</f>
        <v>0</v>
      </c>
      <c r="CS229" s="256" t="str">
        <f>CI229*Refining!$F$7</f>
        <v>0</v>
      </c>
      <c r="CT229" s="256" t="str">
        <f>CJ229*Refining!$F$8</f>
        <v>0</v>
      </c>
      <c r="CU229" s="256" t="str">
        <f>CK229*Refining!$F$9</f>
        <v>0</v>
      </c>
      <c r="CV229" s="256" t="str">
        <f>CL229*Refining!$F$10</f>
        <v>0</v>
      </c>
      <c r="CW229" s="256" t="str">
        <f>CM229*Refining!$F$11</f>
        <v>0</v>
      </c>
      <c r="CX229" s="256" t="str">
        <f>CN229*Refining!$F$12</f>
        <v>0</v>
      </c>
      <c r="CY229" s="248" t="str">
        <f t="shared" ref="CY229:DR229" si="924">IF(CE229 = 0, "", CE229)</f>
        <v>3,225</v>
      </c>
      <c r="CZ229" s="249" t="str">
        <f t="shared" si="924"/>
        <v>250</v>
      </c>
      <c r="DA229" s="249" t="str">
        <f t="shared" si="924"/>
        <v>150</v>
      </c>
      <c r="DB229" s="245" t="str">
        <f t="shared" si="924"/>
        <v/>
      </c>
      <c r="DC229" s="245" t="str">
        <f t="shared" si="924"/>
        <v/>
      </c>
      <c r="DD229" s="245" t="str">
        <f t="shared" si="924"/>
        <v/>
      </c>
      <c r="DE229" s="245" t="str">
        <f t="shared" si="924"/>
        <v/>
      </c>
      <c r="DF229" s="245" t="str">
        <f t="shared" si="924"/>
        <v/>
      </c>
      <c r="DG229" s="245" t="str">
        <f t="shared" si="924"/>
        <v/>
      </c>
      <c r="DH229" s="246" t="str">
        <f t="shared" si="924"/>
        <v/>
      </c>
      <c r="DI229" s="248" t="str">
        <f t="shared" si="924"/>
        <v>5,759</v>
      </c>
      <c r="DJ229" s="249" t="str">
        <f t="shared" si="924"/>
        <v>781</v>
      </c>
      <c r="DK229" s="249" t="str">
        <f t="shared" si="924"/>
        <v>625</v>
      </c>
      <c r="DL229" s="245" t="str">
        <f t="shared" si="924"/>
        <v/>
      </c>
      <c r="DM229" s="245" t="str">
        <f t="shared" si="924"/>
        <v/>
      </c>
      <c r="DN229" s="245" t="str">
        <f t="shared" si="924"/>
        <v/>
      </c>
      <c r="DO229" s="245" t="str">
        <f t="shared" si="924"/>
        <v/>
      </c>
      <c r="DP229" s="245" t="str">
        <f t="shared" si="924"/>
        <v/>
      </c>
      <c r="DQ229" s="245" t="str">
        <f t="shared" si="924"/>
        <v/>
      </c>
      <c r="DR229" s="246" t="str">
        <f t="shared" si="924"/>
        <v/>
      </c>
      <c r="DS229" s="248" t="str">
        <f t="shared" si="15"/>
        <v>3,625</v>
      </c>
      <c r="DT229" s="249" t="str">
        <f t="shared" si="16"/>
        <v>7,165</v>
      </c>
      <c r="DU229" s="225" t="str">
        <f>CY229*'Ores &amp; Ingots'!$C$3+CZ229*'Ores &amp; Ingots'!$C$4+DA229*'Ores &amp; Ingots'!$C$5+DB229*'Ores &amp; Ingots'!$C$6+DC229*'Ores &amp; Ingots'!$C$7+DD229*'Ores &amp; Ingots'!$C$8+DE229*'Ores &amp; Ingots'!$C$9+DF229*'Ores &amp; Ingots'!$C$10+DG229*'Ores &amp; Ingots'!$C$11+DH229*'Ores &amp; Ingots'!$C$12</f>
        <v>454</v>
      </c>
      <c r="DV229" s="225" t="str">
        <f>DI229*'Ores &amp; Ingots'!$B$3+DJ229*'Ores &amp; Ingots'!$B$4+DK229*'Ores &amp; Ingots'!$B$5+DL229*'Ores &amp; Ingots'!$B$6+DM229*'Ores &amp; Ingots'!$B$7+DN229*'Ores &amp; Ingots'!$B$8+DO229*'Ores &amp; Ingots'!$B$9+DP229*'Ores &amp; Ingots'!$B$10+DQ229*'Ores &amp; Ingots'!$B$11+DR229*'Ores &amp; Ingots'!$B$12</f>
        <v>2,651</v>
      </c>
      <c r="DW229" s="249" t="str">
        <f>CY229*Refining!$G$3+CZ229*Refining!$G$4+DA229*Refining!$G$5+DB229*Refining!$G$6+DC229*Refining!$G$7+DD229*Refining!$G$8+DE229*Refining!$G$9+DF229*Refining!$G$10+DG229*Refining!$G$11+DH229*Refining!$G$12</f>
        <v>3,346</v>
      </c>
      <c r="DX229" s="249" t="str">
        <f t="shared" si="17"/>
        <v>520,566</v>
      </c>
      <c r="DY229" s="250" t="str">
        <f t="shared" si="18"/>
        <v>0.5206</v>
      </c>
      <c r="DZ229" s="248" t="str">
        <f t="shared" si="19"/>
        <v>3,581</v>
      </c>
      <c r="EA229" s="251" t="str">
        <f t="shared" ref="EA229:EB229" si="925">DZ229/60</f>
        <v>59.7</v>
      </c>
      <c r="EB229" s="251" t="str">
        <f t="shared" si="925"/>
        <v>1.0</v>
      </c>
      <c r="EC229" s="543" t="str">
        <f t="shared" si="21"/>
        <v>0.04</v>
      </c>
      <c r="ED229" s="248" t="str">
        <f t="shared" si="22"/>
        <v>555,566</v>
      </c>
      <c r="EE229" s="251" t="str">
        <f t="shared" ref="EE229:EF229" si="926">ED229/1000</f>
        <v>555.6</v>
      </c>
      <c r="EF229" s="252" t="str">
        <f t="shared" si="926"/>
        <v>0.56</v>
      </c>
      <c r="EG229" s="544" t="str">
        <f t="shared" si="24"/>
        <v>0.5556</v>
      </c>
      <c r="EH229" s="225">
        <v>40.0</v>
      </c>
    </row>
    <row r="230" hidden="1">
      <c r="A230" s="33"/>
      <c r="B230" s="226" t="s">
        <v>1085</v>
      </c>
      <c r="C230" s="227" t="s">
        <v>886</v>
      </c>
      <c r="D230" s="227">
        <v>1.0</v>
      </c>
      <c r="E230" s="227">
        <v>1.0</v>
      </c>
      <c r="F230" s="227">
        <v>1.0</v>
      </c>
      <c r="G230" s="228" t="str">
        <f t="shared" si="5"/>
        <v>15.6</v>
      </c>
      <c r="H230" s="229">
        <v>10.0</v>
      </c>
      <c r="I230" s="229">
        <v>30.0</v>
      </c>
      <c r="J230" s="229" t="str">
        <f>H230/Main!$D$9</f>
        <v>10</v>
      </c>
      <c r="K230" s="229" t="str">
        <f>I230/Main!$D$10</f>
        <v>30</v>
      </c>
      <c r="L230" s="229" t="str">
        <f t="shared" si="6"/>
        <v>3</v>
      </c>
      <c r="M230" s="229">
        <v>0.4</v>
      </c>
      <c r="N230" s="230"/>
      <c r="O230" s="230"/>
      <c r="P230" s="230"/>
      <c r="Q230" s="231"/>
      <c r="R230" s="230"/>
      <c r="S230" s="232"/>
      <c r="T230" s="232"/>
      <c r="U230" s="230"/>
      <c r="V230" s="230"/>
      <c r="W230" s="232"/>
      <c r="X230" s="232"/>
      <c r="Y230" s="230"/>
      <c r="Z230" s="230"/>
      <c r="AA230" s="230"/>
      <c r="AB230" s="230"/>
      <c r="AC230" s="334" t="s">
        <v>12</v>
      </c>
      <c r="AD230" s="309">
        <v>140.0</v>
      </c>
      <c r="AE230" s="225">
        <v>0.0</v>
      </c>
      <c r="AF230" s="225">
        <v>0.0</v>
      </c>
      <c r="AG230" s="225">
        <v>0.0</v>
      </c>
      <c r="AH230" s="225">
        <v>0.0</v>
      </c>
      <c r="AI230" s="225">
        <v>0.0</v>
      </c>
      <c r="AJ230" s="225">
        <v>0.0</v>
      </c>
      <c r="AK230" s="225">
        <v>0.0</v>
      </c>
      <c r="AL230" s="225">
        <v>0.0</v>
      </c>
      <c r="AM230" s="225">
        <v>0.0</v>
      </c>
      <c r="AN230" s="225">
        <v>0.0</v>
      </c>
      <c r="AO230" s="225">
        <v>50.0</v>
      </c>
      <c r="AP230" s="225">
        <v>0.0</v>
      </c>
      <c r="AQ230" s="225">
        <v>0.0</v>
      </c>
      <c r="AR230" s="225">
        <v>0.0</v>
      </c>
      <c r="AS230" s="225">
        <v>0.0</v>
      </c>
      <c r="AT230" s="225">
        <v>0.0</v>
      </c>
      <c r="AU230" s="225">
        <v>0.0</v>
      </c>
      <c r="AV230" s="225">
        <v>0.0</v>
      </c>
      <c r="AW230" s="225">
        <v>0.0</v>
      </c>
      <c r="AX230" s="225">
        <v>0.0</v>
      </c>
      <c r="AY230" s="553" t="str">
        <f t="shared" ref="AY230:BS230" si="927">IF(AD230 = 0, "", AD230)</f>
        <v>140</v>
      </c>
      <c r="AZ230" s="227" t="str">
        <f t="shared" si="927"/>
        <v/>
      </c>
      <c r="BA230" s="227" t="str">
        <f t="shared" si="927"/>
        <v/>
      </c>
      <c r="BB230" s="227" t="str">
        <f t="shared" si="927"/>
        <v/>
      </c>
      <c r="BC230" s="227" t="str">
        <f t="shared" si="927"/>
        <v/>
      </c>
      <c r="BD230" s="227" t="str">
        <f t="shared" si="927"/>
        <v/>
      </c>
      <c r="BE230" s="227" t="str">
        <f t="shared" si="927"/>
        <v/>
      </c>
      <c r="BF230" s="227" t="str">
        <f t="shared" si="927"/>
        <v/>
      </c>
      <c r="BG230" s="227" t="str">
        <f t="shared" si="927"/>
        <v/>
      </c>
      <c r="BH230" s="227" t="str">
        <f t="shared" si="927"/>
        <v/>
      </c>
      <c r="BI230" s="227" t="str">
        <f t="shared" si="927"/>
        <v/>
      </c>
      <c r="BJ230" s="225" t="str">
        <f t="shared" si="927"/>
        <v>50</v>
      </c>
      <c r="BK230" s="227" t="str">
        <f t="shared" si="927"/>
        <v/>
      </c>
      <c r="BL230" s="227" t="str">
        <f t="shared" si="927"/>
        <v/>
      </c>
      <c r="BM230" s="227" t="str">
        <f t="shared" si="927"/>
        <v/>
      </c>
      <c r="BN230" s="227" t="str">
        <f t="shared" si="927"/>
        <v/>
      </c>
      <c r="BO230" s="227" t="str">
        <f t="shared" si="927"/>
        <v/>
      </c>
      <c r="BP230" s="227" t="str">
        <f t="shared" si="927"/>
        <v/>
      </c>
      <c r="BQ230" s="227" t="str">
        <f t="shared" si="927"/>
        <v/>
      </c>
      <c r="BR230" s="227" t="str">
        <f t="shared" si="927"/>
        <v/>
      </c>
      <c r="BS230" s="238" t="str">
        <f t="shared" si="927"/>
        <v/>
      </c>
      <c r="BT230" s="239" t="str">
        <f>$AY230*Assembly!Y$4+$AZ230*Assembly!Y$5+$BA230*Assembly!Y$6+$BB230*Assembly!Y$7+$BC230*Assembly!Y$8+$BD230*Assembly!Y$9+$BE230*Assembly!Y$10+$BF230*Assembly!Y$11+$BG230*Assembly!Y$12+$BH230*Assembly!Y$13+$BI230*Assembly!Y$14+$BJ230*Assembly!Y$15+$BK230*Assembly!Y$16+$BL230*Assembly!Y$17+$BM230*Assembly!Y$18+$BN230*Assembly!Y$19+$BO230*Assembly!Y$20+$BP230*Assembly!Y$21+$BQ230*Assembly!Y$22+$BR230*Assembly!Y$23+$BS230*Assembly!Y$24</f>
        <v>3,100</v>
      </c>
      <c r="BU230" s="225" t="str">
        <f t="shared" si="8"/>
        <v>198</v>
      </c>
      <c r="BV230" s="225" t="str">
        <f>$AY230*Assembly!AC$4+$AZ230*Assembly!AC$5+$BA230*Assembly!AC$6+$BB230*Assembly!AC$7+$BC230*Assembly!AC$8+$BD230*Assembly!AC$9+$BE230*Assembly!AC$10+$BF230*Assembly!AC$11+$BG230*Assembly!AC$12+$BH230*Assembly!AC$13+$BI230*Assembly!AC$14+$BJ230*Assembly!AC$15+$BK230*Assembly!AC$16+$BL230*Assembly!AC$17+$BM230*Assembly!AC$18+$BN230*Assembly!AC$19+$BO230*Assembly!AC$20+$BP230*Assembly!AC$21+$BQ230*Assembly!AC$22+$BR230*Assembly!AC$23+$BS230*Assembly!AC$24</f>
        <v>15,500</v>
      </c>
      <c r="BW230" s="240" t="str">
        <f t="shared" si="9"/>
        <v>5.00</v>
      </c>
      <c r="BX230" s="241" t="str">
        <f t="shared" si="10"/>
        <v>992</v>
      </c>
      <c r="BY230" s="242" t="str">
        <f t="shared" si="11"/>
        <v>78.1</v>
      </c>
      <c r="BZ230" s="225"/>
      <c r="CA230" s="225" t="str">
        <f>$AY230*Assembly!X$4+$AZ230*Assembly!X$5+$BA230*Assembly!X$6+$BB230*Assembly!X$7+$BC230*Assembly!X$8+$BD230*Assembly!X$9+$BE230*Assembly!X$10+$BF230*Assembly!X$11+$BG230*Assembly!X$12+$BH230*Assembly!X$13+$BI230*Assembly!X$14+$BJ230*Assembly!X$15+$BK230*Assembly!X$16+$BL230*Assembly!X$17+$BM230*Assembly!X$18+$BN230*Assembly!X$19+$BO230*Assembly!X$20+$BP230*Assembly!X$21+$BQ230*Assembly!X$22+$BR230*Assembly!X$23+$BS230*Assembly!X$24</f>
        <v>240</v>
      </c>
      <c r="CB230" s="225" t="str">
        <f t="shared" si="12"/>
        <v>37,333</v>
      </c>
      <c r="CC230" s="223" t="str">
        <f t="shared" si="13"/>
        <v>0.0373</v>
      </c>
      <c r="CD230" s="243" t="str">
        <f>$AY230*Assembly!AB$4+$AZ230*Assembly!AB$5+$BA230*Assembly!AB$6+$BB230*Assembly!AB$7+$BC230*Assembly!AB$8+$BD230*Assembly!AB$9+$BE230*Assembly!AB$10+$BF230*Assembly!AB$11+$BG230*Assembly!AB$12+$BH230*Assembly!AB$13+$BI230*Assembly!AB$14+$BJ230*Assembly!AB$15+$BK230*Assembly!AB$16+$BL230*Assembly!AB$17+$BM230*Assembly!AB$18+$BN230*Assembly!AB$19+$BO230*Assembly!AB$20+$BP230*Assembly!AB$21+$BQ230*Assembly!AB$22+$BR230*Assembly!AB$23+$BS230*Assembly!AB$24</f>
        <v>1,170</v>
      </c>
      <c r="CE230" s="231" t="str">
        <f>$AY230*Assembly!M$4+$AZ230*Assembly!M$5+$BA230*Assembly!M$6+$BB230*Assembly!M$7+$BC230*Assembly!M$8+$BD230*Assembly!M$9+$BE230*Assembly!M$10+$BF230*Assembly!M$11+$BG230*Assembly!M$12+$BH230*Assembly!M$13+$BI230*Assembly!M$14+$BJ230*Assembly!M$15+$BK230*Assembly!M$16+$BL230*Assembly!M$17+$BM230*Assembly!M$18+$BN230*Assembly!M$19+$BO230*Assembly!M$20+$BP230*Assembly!M$21+$BQ230*Assembly!M$22+$BR230*Assembly!M$23+$BS230*Assembly!M$24</f>
        <v>3,540</v>
      </c>
      <c r="CF230" s="231" t="str">
        <f>$AY230*Assembly!N$4+$AZ230*Assembly!N$5+$BA230*Assembly!N$6+$BB230*Assembly!N$7+$BC230*Assembly!N$8+$BD230*Assembly!N$9+$BE230*Assembly!N$10+$BF230*Assembly!N$11+$BG230*Assembly!N$12+$BH230*Assembly!N$13+$BI230*Assembly!N$14+$BJ230*Assembly!N$15+$BK230*Assembly!N$16+$BL230*Assembly!N$17+$BM230*Assembly!N$18+$BN230*Assembly!N$19+$BO230*Assembly!N$20+$BP230*Assembly!N$21+$BQ230*Assembly!N$22+$BR230*Assembly!N$23+$BS230*Assembly!N$24</f>
        <v>250</v>
      </c>
      <c r="CG230" s="231" t="str">
        <f>$AY230*Assembly!O$4+$AZ230*Assembly!O$5+$BA230*Assembly!O$6+$BB230*Assembly!O$7+$BC230*Assembly!O$8+$BD230*Assembly!O$9+$BE230*Assembly!O$10+$BF230*Assembly!O$11+$BG230*Assembly!O$12+$BH230*Assembly!O$13+$BI230*Assembly!O$14+$BJ230*Assembly!O$15+$BK230*Assembly!O$16+$BL230*Assembly!O$17+$BM230*Assembly!O$18+$BN230*Assembly!O$19+$BO230*Assembly!O$20+$BP230*Assembly!O$21+$BQ230*Assembly!O$22+$BR230*Assembly!O$23+$BS230*Assembly!O$24</f>
        <v>150</v>
      </c>
      <c r="CH230" s="229" t="str">
        <f>$AY230*Assembly!P$4+$AZ230*Assembly!P$5+$BA230*Assembly!P$6+$BB230*Assembly!P$7+$BC230*Assembly!P$8+$BD230*Assembly!P$9+$BE230*Assembly!P$10+$BF230*Assembly!P$11+$BG230*Assembly!P$12+$BH230*Assembly!P$13+$BI230*Assembly!P$14+$BJ230*Assembly!P$15+$BK230*Assembly!P$16+$BL230*Assembly!P$17+$BM230*Assembly!P$18+$BN230*Assembly!P$19+$BO230*Assembly!P$20+$BP230*Assembly!P$21+$BQ230*Assembly!P$22+$BR230*Assembly!P$23+$BS230*Assembly!P$24</f>
        <v>0</v>
      </c>
      <c r="CI230" s="229" t="str">
        <f>$AY230*Assembly!Q$4+$AZ230*Assembly!Q$5+$BA230*Assembly!Q$6+$BB230*Assembly!Q$7+$BC230*Assembly!Q$8+$BD230*Assembly!Q$9+$BE230*Assembly!Q$10+$BF230*Assembly!Q$11+$BG230*Assembly!Q$12+$BH230*Assembly!Q$13+$BI230*Assembly!Q$14+$BJ230*Assembly!Q$15+$BK230*Assembly!Q$16+$BL230*Assembly!Q$17+$BM230*Assembly!Q$18+$BN230*Assembly!Q$19+$BO230*Assembly!Q$20+$BP230*Assembly!Q$21+$BQ230*Assembly!Q$22+$BR230*Assembly!Q$23+$BS230*Assembly!Q$24</f>
        <v>0</v>
      </c>
      <c r="CJ230" s="231" t="str">
        <f>$AY230*Assembly!R$4+$AZ230*Assembly!R$5+$BA230*Assembly!R$6+$BB230*Assembly!R$7+$BC230*Assembly!R$8+$BD230*Assembly!R$9+$BE230*Assembly!R$10+$BF230*Assembly!R$11+$BG230*Assembly!R$12+$BH230*Assembly!R$13+$BI230*Assembly!R$14+$BJ230*Assembly!R$15+$BK230*Assembly!R$16+$BL230*Assembly!R$17+$BM230*Assembly!R$18+$BN230*Assembly!R$19+$BO230*Assembly!R$20+$BP230*Assembly!R$21+$BQ230*Assembly!R$22+$BR230*Assembly!R$23+$BS230*Assembly!R$24</f>
        <v>0</v>
      </c>
      <c r="CK230" s="229" t="str">
        <f>$AY230*Assembly!S$4+$AZ230*Assembly!S$5+$BA230*Assembly!S$6+$BB230*Assembly!S$7+$BC230*Assembly!S$8+$BD230*Assembly!S$9+$BE230*Assembly!S$10+$BF230*Assembly!S$11+$BG230*Assembly!S$12+$BH230*Assembly!S$13+$BI230*Assembly!S$14+$BJ230*Assembly!S$15+$BK230*Assembly!S$16+$BL230*Assembly!S$17+$BM230*Assembly!S$18+$BN230*Assembly!S$19+$BO230*Assembly!S$20+$BP230*Assembly!S$21+$BQ230*Assembly!S$22+$BR230*Assembly!S$23+$BS230*Assembly!S$24</f>
        <v>0</v>
      </c>
      <c r="CL230" s="229" t="str">
        <f>$AY230*Assembly!T$4+$AZ230*Assembly!T$5+$BA230*Assembly!T$6+$BB230*Assembly!T$7+$BC230*Assembly!T$8+$BD230*Assembly!T$9+$BE230*Assembly!T$10+$BF230*Assembly!T$11+$BG230*Assembly!T$12+$BH230*Assembly!T$13+$BI230*Assembly!T$14+$BJ230*Assembly!T$15+$BK230*Assembly!T$16+$BL230*Assembly!T$17+$BM230*Assembly!T$18+$BN230*Assembly!T$19+$BO230*Assembly!T$20+$BP230*Assembly!T$21+$BQ230*Assembly!T$22+$BR230*Assembly!T$23+$BS230*Assembly!T$24</f>
        <v>0</v>
      </c>
      <c r="CM230" s="229" t="str">
        <f>$AY230*Assembly!U$4+$AZ230*Assembly!U$5+$BA230*Assembly!U$6+$BB230*Assembly!U$7+$BC230*Assembly!U$8+$BD230*Assembly!U$9+$BE230*Assembly!U$10+$BF230*Assembly!U$11+$BG230*Assembly!U$12+$BH230*Assembly!U$13+$BI230*Assembly!U$14+$BJ230*Assembly!U$15+$BK230*Assembly!U$16+$BL230*Assembly!U$17+$BM230*Assembly!U$18+$BN230*Assembly!U$19+$BO230*Assembly!U$20+$BP230*Assembly!U$21+$BQ230*Assembly!U$22+$BR230*Assembly!U$23+$BS230*Assembly!U$24</f>
        <v>0</v>
      </c>
      <c r="CN230" s="231" t="str">
        <f>$AY230*Assembly!V$4+$AZ230*Assembly!V$5+$BA230*Assembly!V$6+$BB230*Assembly!V$7+$BC230*Assembly!V$8+$BD230*Assembly!V$9+$BE230*Assembly!V$10+$BF230*Assembly!V$11+$BG230*Assembly!V$12+$BH230*Assembly!V$13+$BI230*Assembly!V$14+$BJ230*Assembly!V$15+$BK230*Assembly!V$16+$BL230*Assembly!V$17+$BM230*Assembly!V$18+$BN230*Assembly!V$19+$BO230*Assembly!V$20+$BP230*Assembly!V$21+$BQ230*Assembly!V$22+$BR230*Assembly!V$23+$BS230*Assembly!V$24</f>
        <v>0</v>
      </c>
      <c r="CO230" s="231" t="str">
        <f>CE230*Refining!$F$3</f>
        <v>6,321</v>
      </c>
      <c r="CP230" s="231" t="str">
        <f>CF230*Refining!$F$4</f>
        <v>781</v>
      </c>
      <c r="CQ230" s="231" t="str">
        <f>CG230*Refining!$F$5</f>
        <v>625</v>
      </c>
      <c r="CR230" s="231" t="str">
        <f>CH230*Refining!$F$6</f>
        <v>0</v>
      </c>
      <c r="CS230" s="231" t="str">
        <f>CI230*Refining!$F$7</f>
        <v>0</v>
      </c>
      <c r="CT230" s="231" t="str">
        <f>CJ230*Refining!$F$8</f>
        <v>0</v>
      </c>
      <c r="CU230" s="231" t="str">
        <f>CK230*Refining!$F$9</f>
        <v>0</v>
      </c>
      <c r="CV230" s="231" t="str">
        <f>CL230*Refining!$F$10</f>
        <v>0</v>
      </c>
      <c r="CW230" s="231" t="str">
        <f>CM230*Refining!$F$11</f>
        <v>0</v>
      </c>
      <c r="CX230" s="231" t="str">
        <f>CN230*Refining!$F$12</f>
        <v>0</v>
      </c>
      <c r="CY230" s="248" t="str">
        <f t="shared" ref="CY230:DR230" si="928">IF(CE230 = 0, "", CE230)</f>
        <v>3,540</v>
      </c>
      <c r="CZ230" s="249" t="str">
        <f t="shared" si="928"/>
        <v>250</v>
      </c>
      <c r="DA230" s="249" t="str">
        <f t="shared" si="928"/>
        <v>150</v>
      </c>
      <c r="DB230" s="245" t="str">
        <f t="shared" si="928"/>
        <v/>
      </c>
      <c r="DC230" s="245" t="str">
        <f t="shared" si="928"/>
        <v/>
      </c>
      <c r="DD230" s="245" t="str">
        <f t="shared" si="928"/>
        <v/>
      </c>
      <c r="DE230" s="245" t="str">
        <f t="shared" si="928"/>
        <v/>
      </c>
      <c r="DF230" s="245" t="str">
        <f t="shared" si="928"/>
        <v/>
      </c>
      <c r="DG230" s="245" t="str">
        <f t="shared" si="928"/>
        <v/>
      </c>
      <c r="DH230" s="246" t="str">
        <f t="shared" si="928"/>
        <v/>
      </c>
      <c r="DI230" s="248" t="str">
        <f t="shared" si="928"/>
        <v>6,321</v>
      </c>
      <c r="DJ230" s="249" t="str">
        <f t="shared" si="928"/>
        <v>781</v>
      </c>
      <c r="DK230" s="249" t="str">
        <f t="shared" si="928"/>
        <v>625</v>
      </c>
      <c r="DL230" s="245" t="str">
        <f t="shared" si="928"/>
        <v/>
      </c>
      <c r="DM230" s="245" t="str">
        <f t="shared" si="928"/>
        <v/>
      </c>
      <c r="DN230" s="245" t="str">
        <f t="shared" si="928"/>
        <v/>
      </c>
      <c r="DO230" s="245" t="str">
        <f t="shared" si="928"/>
        <v/>
      </c>
      <c r="DP230" s="245" t="str">
        <f t="shared" si="928"/>
        <v/>
      </c>
      <c r="DQ230" s="245" t="str">
        <f t="shared" si="928"/>
        <v/>
      </c>
      <c r="DR230" s="246" t="str">
        <f t="shared" si="928"/>
        <v/>
      </c>
      <c r="DS230" s="248" t="str">
        <f t="shared" si="15"/>
        <v>3,940</v>
      </c>
      <c r="DT230" s="249" t="str">
        <f t="shared" si="16"/>
        <v>7,728</v>
      </c>
      <c r="DU230" s="225" t="str">
        <f>CY230*'Ores &amp; Ingots'!$C$3+CZ230*'Ores &amp; Ingots'!$C$4+DA230*'Ores &amp; Ingots'!$C$5+DB230*'Ores &amp; Ingots'!$C$6+DC230*'Ores &amp; Ingots'!$C$7+DD230*'Ores &amp; Ingots'!$C$8+DE230*'Ores &amp; Ingots'!$C$9+DF230*'Ores &amp; Ingots'!$C$10+DG230*'Ores &amp; Ingots'!$C$11+DH230*'Ores &amp; Ingots'!$C$12</f>
        <v>494</v>
      </c>
      <c r="DV230" s="225" t="str">
        <f>DI230*'Ores &amp; Ingots'!$B$3+DJ230*'Ores &amp; Ingots'!$B$4+DK230*'Ores &amp; Ingots'!$B$5+DL230*'Ores &amp; Ingots'!$B$6+DM230*'Ores &amp; Ingots'!$B$7+DN230*'Ores &amp; Ingots'!$B$8+DO230*'Ores &amp; Ingots'!$B$9+DP230*'Ores &amp; Ingots'!$B$10+DQ230*'Ores &amp; Ingots'!$B$11+DR230*'Ores &amp; Ingots'!$B$12</f>
        <v>2,859</v>
      </c>
      <c r="DW230" s="249" t="str">
        <f>CY230*Refining!$G$3+CZ230*Refining!$G$4+DA230*Refining!$G$5+DB230*Refining!$G$6+DC230*Refining!$G$7+DD230*Refining!$G$8+DE230*Refining!$G$9+DF230*Refining!$G$10+DG230*Refining!$G$11+DH230*Refining!$G$12</f>
        <v>3,368</v>
      </c>
      <c r="DX230" s="249" t="str">
        <f t="shared" si="17"/>
        <v>523,932</v>
      </c>
      <c r="DY230" s="250" t="str">
        <f t="shared" si="18"/>
        <v>0.5239</v>
      </c>
      <c r="DZ230" s="248" t="str">
        <f t="shared" si="19"/>
        <v>3,618</v>
      </c>
      <c r="EA230" s="251" t="str">
        <f t="shared" ref="EA230:EB230" si="929">DZ230/60</f>
        <v>60.3</v>
      </c>
      <c r="EB230" s="251" t="str">
        <f t="shared" si="929"/>
        <v>1.0</v>
      </c>
      <c r="EC230" s="543" t="str">
        <f t="shared" si="21"/>
        <v>0.04</v>
      </c>
      <c r="ED230" s="248" t="str">
        <f t="shared" si="22"/>
        <v>561,265</v>
      </c>
      <c r="EE230" s="251" t="str">
        <f t="shared" ref="EE230:EF230" si="930">ED230/1000</f>
        <v>561.3</v>
      </c>
      <c r="EF230" s="252" t="str">
        <f t="shared" si="930"/>
        <v>0.56</v>
      </c>
      <c r="EG230" s="544" t="str">
        <f t="shared" si="24"/>
        <v>0.5613</v>
      </c>
      <c r="EH230" s="225" t="s">
        <v>12</v>
      </c>
    </row>
    <row r="231" hidden="1">
      <c r="A231" s="33"/>
      <c r="B231" s="336" t="s">
        <v>1086</v>
      </c>
      <c r="C231" s="227" t="s">
        <v>886</v>
      </c>
      <c r="D231" s="227">
        <v>1.0</v>
      </c>
      <c r="E231" s="227">
        <v>1.0</v>
      </c>
      <c r="F231" s="227">
        <v>1.0</v>
      </c>
      <c r="G231" s="253" t="str">
        <f t="shared" si="5"/>
        <v>15.6</v>
      </c>
      <c r="H231" s="254">
        <v>7.0</v>
      </c>
      <c r="I231" s="254">
        <v>17.5</v>
      </c>
      <c r="J231" s="254" t="str">
        <f>H231/Main!$D$9</f>
        <v>7</v>
      </c>
      <c r="K231" s="254" t="str">
        <f>I231/Main!$D$10</f>
        <v>17.5</v>
      </c>
      <c r="L231" s="254" t="str">
        <f t="shared" si="6"/>
        <v>2.5</v>
      </c>
      <c r="M231" s="254">
        <v>1.0</v>
      </c>
      <c r="N231" s="255"/>
      <c r="O231" s="255"/>
      <c r="P231" s="255"/>
      <c r="Q231" s="256"/>
      <c r="R231" s="255"/>
      <c r="S231" s="257"/>
      <c r="T231" s="257"/>
      <c r="U231" s="255"/>
      <c r="V231" s="255"/>
      <c r="W231" s="350"/>
      <c r="X231" s="257"/>
      <c r="Y231" s="255"/>
      <c r="Z231" s="255"/>
      <c r="AA231" s="255"/>
      <c r="AB231" s="255"/>
      <c r="AC231" s="351" t="s">
        <v>12</v>
      </c>
      <c r="AD231" s="309">
        <v>133.0</v>
      </c>
      <c r="AE231" s="225">
        <v>0.0</v>
      </c>
      <c r="AF231" s="225">
        <v>0.0</v>
      </c>
      <c r="AG231" s="225">
        <v>0.0</v>
      </c>
      <c r="AH231" s="225">
        <v>0.0</v>
      </c>
      <c r="AI231" s="225">
        <v>0.0</v>
      </c>
      <c r="AJ231" s="225">
        <v>0.0</v>
      </c>
      <c r="AK231" s="225">
        <v>0.0</v>
      </c>
      <c r="AL231" s="225">
        <v>0.0</v>
      </c>
      <c r="AM231" s="225">
        <v>0.0</v>
      </c>
      <c r="AN231" s="225">
        <v>0.0</v>
      </c>
      <c r="AO231" s="225">
        <v>45.0</v>
      </c>
      <c r="AP231" s="225">
        <v>0.0</v>
      </c>
      <c r="AQ231" s="225">
        <v>0.0</v>
      </c>
      <c r="AR231" s="225">
        <v>0.0</v>
      </c>
      <c r="AS231" s="225">
        <v>0.0</v>
      </c>
      <c r="AT231" s="225">
        <v>0.0</v>
      </c>
      <c r="AU231" s="225">
        <v>0.0</v>
      </c>
      <c r="AV231" s="225">
        <v>0.0</v>
      </c>
      <c r="AW231" s="225">
        <v>0.0</v>
      </c>
      <c r="AX231" s="225">
        <v>0.0</v>
      </c>
      <c r="AY231" s="553" t="str">
        <f t="shared" ref="AY231:BS231" si="931">IF(AD231 = 0, "", AD231)</f>
        <v>133</v>
      </c>
      <c r="AZ231" s="227" t="str">
        <f t="shared" si="931"/>
        <v/>
      </c>
      <c r="BA231" s="227" t="str">
        <f t="shared" si="931"/>
        <v/>
      </c>
      <c r="BB231" s="227" t="str">
        <f t="shared" si="931"/>
        <v/>
      </c>
      <c r="BC231" s="227" t="str">
        <f t="shared" si="931"/>
        <v/>
      </c>
      <c r="BD231" s="227" t="str">
        <f t="shared" si="931"/>
        <v/>
      </c>
      <c r="BE231" s="227" t="str">
        <f t="shared" si="931"/>
        <v/>
      </c>
      <c r="BF231" s="227" t="str">
        <f t="shared" si="931"/>
        <v/>
      </c>
      <c r="BG231" s="227" t="str">
        <f t="shared" si="931"/>
        <v/>
      </c>
      <c r="BH231" s="227" t="str">
        <f t="shared" si="931"/>
        <v/>
      </c>
      <c r="BI231" s="227" t="str">
        <f t="shared" si="931"/>
        <v/>
      </c>
      <c r="BJ231" s="225" t="str">
        <f t="shared" si="931"/>
        <v>45</v>
      </c>
      <c r="BK231" s="227" t="str">
        <f t="shared" si="931"/>
        <v/>
      </c>
      <c r="BL231" s="227" t="str">
        <f t="shared" si="931"/>
        <v/>
      </c>
      <c r="BM231" s="227" t="str">
        <f t="shared" si="931"/>
        <v/>
      </c>
      <c r="BN231" s="227" t="str">
        <f t="shared" si="931"/>
        <v/>
      </c>
      <c r="BO231" s="227" t="str">
        <f t="shared" si="931"/>
        <v/>
      </c>
      <c r="BP231" s="227" t="str">
        <f t="shared" si="931"/>
        <v/>
      </c>
      <c r="BQ231" s="227" t="str">
        <f t="shared" si="931"/>
        <v/>
      </c>
      <c r="BR231" s="227" t="str">
        <f t="shared" si="931"/>
        <v/>
      </c>
      <c r="BS231" s="238" t="str">
        <f t="shared" si="931"/>
        <v/>
      </c>
      <c r="BT231" s="239" t="str">
        <f>$AY231*Assembly!Y$4+$AZ231*Assembly!Y$5+$BA231*Assembly!Y$6+$BB231*Assembly!Y$7+$BC231*Assembly!Y$8+$BD231*Assembly!Y$9+$BE231*Assembly!Y$10+$BF231*Assembly!Y$11+$BG231*Assembly!Y$12+$BH231*Assembly!Y$13+$BI231*Assembly!Y$14+$BJ231*Assembly!Y$15+$BK231*Assembly!Y$16+$BL231*Assembly!Y$17+$BM231*Assembly!Y$18+$BN231*Assembly!Y$19+$BO231*Assembly!Y$20+$BP231*Assembly!Y$21+$BQ231*Assembly!Y$22+$BR231*Assembly!Y$23+$BS231*Assembly!Y$24</f>
        <v>2,930</v>
      </c>
      <c r="BU231" s="225" t="str">
        <f t="shared" si="8"/>
        <v>188</v>
      </c>
      <c r="BV231" s="225" t="str">
        <f>$AY231*Assembly!AC$4+$AZ231*Assembly!AC$5+$BA231*Assembly!AC$6+$BB231*Assembly!AC$7+$BC231*Assembly!AC$8+$BD231*Assembly!AC$9+$BE231*Assembly!AC$10+$BF231*Assembly!AC$11+$BG231*Assembly!AC$12+$BH231*Assembly!AC$13+$BI231*Assembly!AC$14+$BJ231*Assembly!AC$15+$BK231*Assembly!AC$16+$BL231*Assembly!AC$17+$BM231*Assembly!AC$18+$BN231*Assembly!AC$19+$BO231*Assembly!AC$20+$BP231*Assembly!AC$21+$BQ231*Assembly!AC$22+$BR231*Assembly!AC$23+$BS231*Assembly!AC$24</f>
        <v>14,650</v>
      </c>
      <c r="BW231" s="240" t="str">
        <f t="shared" si="9"/>
        <v>5.00</v>
      </c>
      <c r="BX231" s="241" t="str">
        <f t="shared" si="10"/>
        <v>938</v>
      </c>
      <c r="BY231" s="242" t="str">
        <f t="shared" si="11"/>
        <v>78.1</v>
      </c>
      <c r="BZ231" s="225"/>
      <c r="CA231" s="225" t="str">
        <f>$AY231*Assembly!X$4+$AZ231*Assembly!X$5+$BA231*Assembly!X$6+$BB231*Assembly!X$7+$BC231*Assembly!X$8+$BD231*Assembly!X$9+$BE231*Assembly!X$10+$BF231*Assembly!X$11+$BG231*Assembly!X$12+$BH231*Assembly!X$13+$BI231*Assembly!X$14+$BJ231*Assembly!X$15+$BK231*Assembly!X$16+$BL231*Assembly!X$17+$BM231*Assembly!X$18+$BN231*Assembly!X$19+$BO231*Assembly!X$20+$BP231*Assembly!X$21+$BQ231*Assembly!X$22+$BR231*Assembly!X$23+$BS231*Assembly!X$24</f>
        <v>223</v>
      </c>
      <c r="CB231" s="225" t="str">
        <f t="shared" si="12"/>
        <v>34,689</v>
      </c>
      <c r="CC231" s="223" t="str">
        <f t="shared" si="13"/>
        <v>0.0347</v>
      </c>
      <c r="CD231" s="243" t="str">
        <f>$AY231*Assembly!AB$4+$AZ231*Assembly!AB$5+$BA231*Assembly!AB$6+$BB231*Assembly!AB$7+$BC231*Assembly!AB$8+$BD231*Assembly!AB$9+$BE231*Assembly!AB$10+$BF231*Assembly!AB$11+$BG231*Assembly!AB$12+$BH231*Assembly!AB$13+$BI231*Assembly!AB$14+$BJ231*Assembly!AB$15+$BK231*Assembly!AB$16+$BL231*Assembly!AB$17+$BM231*Assembly!AB$18+$BN231*Assembly!AB$19+$BO231*Assembly!AB$20+$BP231*Assembly!AB$21+$BQ231*Assembly!AB$22+$BR231*Assembly!AB$23+$BS231*Assembly!AB$24</f>
        <v>1,074</v>
      </c>
      <c r="CE231" s="256" t="str">
        <f>$AY231*Assembly!M$4+$AZ231*Assembly!M$5+$BA231*Assembly!M$6+$BB231*Assembly!M$7+$BC231*Assembly!M$8+$BD231*Assembly!M$9+$BE231*Assembly!M$10+$BF231*Assembly!M$11+$BG231*Assembly!M$12+$BH231*Assembly!M$13+$BI231*Assembly!M$14+$BJ231*Assembly!M$15+$BK231*Assembly!M$16+$BL231*Assembly!M$17+$BM231*Assembly!M$18+$BN231*Assembly!M$19+$BO231*Assembly!M$20+$BP231*Assembly!M$21+$BQ231*Assembly!M$22+$BR231*Assembly!M$23+$BS231*Assembly!M$24</f>
        <v>3,333</v>
      </c>
      <c r="CF231" s="256" t="str">
        <f>$AY231*Assembly!N$4+$AZ231*Assembly!N$5+$BA231*Assembly!N$6+$BB231*Assembly!N$7+$BC231*Assembly!N$8+$BD231*Assembly!N$9+$BE231*Assembly!N$10+$BF231*Assembly!N$11+$BG231*Assembly!N$12+$BH231*Assembly!N$13+$BI231*Assembly!N$14+$BJ231*Assembly!N$15+$BK231*Assembly!N$16+$BL231*Assembly!N$17+$BM231*Assembly!N$18+$BN231*Assembly!N$19+$BO231*Assembly!N$20+$BP231*Assembly!N$21+$BQ231*Assembly!N$22+$BR231*Assembly!N$23+$BS231*Assembly!N$24</f>
        <v>225</v>
      </c>
      <c r="CG231" s="256" t="str">
        <f>$AY231*Assembly!O$4+$AZ231*Assembly!O$5+$BA231*Assembly!O$6+$BB231*Assembly!O$7+$BC231*Assembly!O$8+$BD231*Assembly!O$9+$BE231*Assembly!O$10+$BF231*Assembly!O$11+$BG231*Assembly!O$12+$BH231*Assembly!O$13+$BI231*Assembly!O$14+$BJ231*Assembly!O$15+$BK231*Assembly!O$16+$BL231*Assembly!O$17+$BM231*Assembly!O$18+$BN231*Assembly!O$19+$BO231*Assembly!O$20+$BP231*Assembly!O$21+$BQ231*Assembly!O$22+$BR231*Assembly!O$23+$BS231*Assembly!O$24</f>
        <v>135</v>
      </c>
      <c r="CH231" s="254" t="str">
        <f>$AY231*Assembly!P$4+$AZ231*Assembly!P$5+$BA231*Assembly!P$6+$BB231*Assembly!P$7+$BC231*Assembly!P$8+$BD231*Assembly!P$9+$BE231*Assembly!P$10+$BF231*Assembly!P$11+$BG231*Assembly!P$12+$BH231*Assembly!P$13+$BI231*Assembly!P$14+$BJ231*Assembly!P$15+$BK231*Assembly!P$16+$BL231*Assembly!P$17+$BM231*Assembly!P$18+$BN231*Assembly!P$19+$BO231*Assembly!P$20+$BP231*Assembly!P$21+$BQ231*Assembly!P$22+$BR231*Assembly!P$23+$BS231*Assembly!P$24</f>
        <v>0</v>
      </c>
      <c r="CI231" s="254" t="str">
        <f>$AY231*Assembly!Q$4+$AZ231*Assembly!Q$5+$BA231*Assembly!Q$6+$BB231*Assembly!Q$7+$BC231*Assembly!Q$8+$BD231*Assembly!Q$9+$BE231*Assembly!Q$10+$BF231*Assembly!Q$11+$BG231*Assembly!Q$12+$BH231*Assembly!Q$13+$BI231*Assembly!Q$14+$BJ231*Assembly!Q$15+$BK231*Assembly!Q$16+$BL231*Assembly!Q$17+$BM231*Assembly!Q$18+$BN231*Assembly!Q$19+$BO231*Assembly!Q$20+$BP231*Assembly!Q$21+$BQ231*Assembly!Q$22+$BR231*Assembly!Q$23+$BS231*Assembly!Q$24</f>
        <v>0</v>
      </c>
      <c r="CJ231" s="256" t="str">
        <f>$AY231*Assembly!R$4+$AZ231*Assembly!R$5+$BA231*Assembly!R$6+$BB231*Assembly!R$7+$BC231*Assembly!R$8+$BD231*Assembly!R$9+$BE231*Assembly!R$10+$BF231*Assembly!R$11+$BG231*Assembly!R$12+$BH231*Assembly!R$13+$BI231*Assembly!R$14+$BJ231*Assembly!R$15+$BK231*Assembly!R$16+$BL231*Assembly!R$17+$BM231*Assembly!R$18+$BN231*Assembly!R$19+$BO231*Assembly!R$20+$BP231*Assembly!R$21+$BQ231*Assembly!R$22+$BR231*Assembly!R$23+$BS231*Assembly!R$24</f>
        <v>0</v>
      </c>
      <c r="CK231" s="254" t="str">
        <f>$AY231*Assembly!S$4+$AZ231*Assembly!S$5+$BA231*Assembly!S$6+$BB231*Assembly!S$7+$BC231*Assembly!S$8+$BD231*Assembly!S$9+$BE231*Assembly!S$10+$BF231*Assembly!S$11+$BG231*Assembly!S$12+$BH231*Assembly!S$13+$BI231*Assembly!S$14+$BJ231*Assembly!S$15+$BK231*Assembly!S$16+$BL231*Assembly!S$17+$BM231*Assembly!S$18+$BN231*Assembly!S$19+$BO231*Assembly!S$20+$BP231*Assembly!S$21+$BQ231*Assembly!S$22+$BR231*Assembly!S$23+$BS231*Assembly!S$24</f>
        <v>0</v>
      </c>
      <c r="CL231" s="254" t="str">
        <f>$AY231*Assembly!T$4+$AZ231*Assembly!T$5+$BA231*Assembly!T$6+$BB231*Assembly!T$7+$BC231*Assembly!T$8+$BD231*Assembly!T$9+$BE231*Assembly!T$10+$BF231*Assembly!T$11+$BG231*Assembly!T$12+$BH231*Assembly!T$13+$BI231*Assembly!T$14+$BJ231*Assembly!T$15+$BK231*Assembly!T$16+$BL231*Assembly!T$17+$BM231*Assembly!T$18+$BN231*Assembly!T$19+$BO231*Assembly!T$20+$BP231*Assembly!T$21+$BQ231*Assembly!T$22+$BR231*Assembly!T$23+$BS231*Assembly!T$24</f>
        <v>0</v>
      </c>
      <c r="CM231" s="254" t="str">
        <f>$AY231*Assembly!U$4+$AZ231*Assembly!U$5+$BA231*Assembly!U$6+$BB231*Assembly!U$7+$BC231*Assembly!U$8+$BD231*Assembly!U$9+$BE231*Assembly!U$10+$BF231*Assembly!U$11+$BG231*Assembly!U$12+$BH231*Assembly!U$13+$BI231*Assembly!U$14+$BJ231*Assembly!U$15+$BK231*Assembly!U$16+$BL231*Assembly!U$17+$BM231*Assembly!U$18+$BN231*Assembly!U$19+$BO231*Assembly!U$20+$BP231*Assembly!U$21+$BQ231*Assembly!U$22+$BR231*Assembly!U$23+$BS231*Assembly!U$24</f>
        <v>0</v>
      </c>
      <c r="CN231" s="256" t="str">
        <f>$AY231*Assembly!V$4+$AZ231*Assembly!V$5+$BA231*Assembly!V$6+$BB231*Assembly!V$7+$BC231*Assembly!V$8+$BD231*Assembly!V$9+$BE231*Assembly!V$10+$BF231*Assembly!V$11+$BG231*Assembly!V$12+$BH231*Assembly!V$13+$BI231*Assembly!V$14+$BJ231*Assembly!V$15+$BK231*Assembly!V$16+$BL231*Assembly!V$17+$BM231*Assembly!V$18+$BN231*Assembly!V$19+$BO231*Assembly!V$20+$BP231*Assembly!V$21+$BQ231*Assembly!V$22+$BR231*Assembly!V$23+$BS231*Assembly!V$24</f>
        <v>0</v>
      </c>
      <c r="CO231" s="256" t="str">
        <f>CE231*Refining!$F$3</f>
        <v>5,952</v>
      </c>
      <c r="CP231" s="256" t="str">
        <f>CF231*Refining!$F$4</f>
        <v>703</v>
      </c>
      <c r="CQ231" s="256" t="str">
        <f>CG231*Refining!$F$5</f>
        <v>563</v>
      </c>
      <c r="CR231" s="256" t="str">
        <f>CH231*Refining!$F$6</f>
        <v>0</v>
      </c>
      <c r="CS231" s="256" t="str">
        <f>CI231*Refining!$F$7</f>
        <v>0</v>
      </c>
      <c r="CT231" s="256" t="str">
        <f>CJ231*Refining!$F$8</f>
        <v>0</v>
      </c>
      <c r="CU231" s="256" t="str">
        <f>CK231*Refining!$F$9</f>
        <v>0</v>
      </c>
      <c r="CV231" s="256" t="str">
        <f>CL231*Refining!$F$10</f>
        <v>0</v>
      </c>
      <c r="CW231" s="256" t="str">
        <f>CM231*Refining!$F$11</f>
        <v>0</v>
      </c>
      <c r="CX231" s="256" t="str">
        <f>CN231*Refining!$F$12</f>
        <v>0</v>
      </c>
      <c r="CY231" s="248" t="str">
        <f t="shared" ref="CY231:DR231" si="932">IF(CE231 = 0, "", CE231)</f>
        <v>3,333</v>
      </c>
      <c r="CZ231" s="249" t="str">
        <f t="shared" si="932"/>
        <v>225</v>
      </c>
      <c r="DA231" s="249" t="str">
        <f t="shared" si="932"/>
        <v>135</v>
      </c>
      <c r="DB231" s="245" t="str">
        <f t="shared" si="932"/>
        <v/>
      </c>
      <c r="DC231" s="245" t="str">
        <f t="shared" si="932"/>
        <v/>
      </c>
      <c r="DD231" s="245" t="str">
        <f t="shared" si="932"/>
        <v/>
      </c>
      <c r="DE231" s="245" t="str">
        <f t="shared" si="932"/>
        <v/>
      </c>
      <c r="DF231" s="245" t="str">
        <f t="shared" si="932"/>
        <v/>
      </c>
      <c r="DG231" s="245" t="str">
        <f t="shared" si="932"/>
        <v/>
      </c>
      <c r="DH231" s="246" t="str">
        <f t="shared" si="932"/>
        <v/>
      </c>
      <c r="DI231" s="248" t="str">
        <f t="shared" si="932"/>
        <v>5,952</v>
      </c>
      <c r="DJ231" s="249" t="str">
        <f t="shared" si="932"/>
        <v>703</v>
      </c>
      <c r="DK231" s="249" t="str">
        <f t="shared" si="932"/>
        <v>563</v>
      </c>
      <c r="DL231" s="245" t="str">
        <f t="shared" si="932"/>
        <v/>
      </c>
      <c r="DM231" s="245" t="str">
        <f t="shared" si="932"/>
        <v/>
      </c>
      <c r="DN231" s="245" t="str">
        <f t="shared" si="932"/>
        <v/>
      </c>
      <c r="DO231" s="245" t="str">
        <f t="shared" si="932"/>
        <v/>
      </c>
      <c r="DP231" s="245" t="str">
        <f t="shared" si="932"/>
        <v/>
      </c>
      <c r="DQ231" s="245" t="str">
        <f t="shared" si="932"/>
        <v/>
      </c>
      <c r="DR231" s="246" t="str">
        <f t="shared" si="932"/>
        <v/>
      </c>
      <c r="DS231" s="248" t="str">
        <f t="shared" si="15"/>
        <v>3,693</v>
      </c>
      <c r="DT231" s="249" t="str">
        <f t="shared" si="16"/>
        <v>7,217</v>
      </c>
      <c r="DU231" s="225" t="str">
        <f>CY231*'Ores &amp; Ingots'!$C$3+CZ231*'Ores &amp; Ingots'!$C$4+DA231*'Ores &amp; Ingots'!$C$5+DB231*'Ores &amp; Ingots'!$C$6+DC231*'Ores &amp; Ingots'!$C$7+DD231*'Ores &amp; Ingots'!$C$8+DE231*'Ores &amp; Ingots'!$C$9+DF231*'Ores &amp; Ingots'!$C$10+DG231*'Ores &amp; Ingots'!$C$11+DH231*'Ores &amp; Ingots'!$C$12</f>
        <v>464</v>
      </c>
      <c r="DV231" s="225" t="str">
        <f>DI231*'Ores &amp; Ingots'!$B$3+DJ231*'Ores &amp; Ingots'!$B$4+DK231*'Ores &amp; Ingots'!$B$5+DL231*'Ores &amp; Ingots'!$B$6+DM231*'Ores &amp; Ingots'!$B$7+DN231*'Ores &amp; Ingots'!$B$8+DO231*'Ores &amp; Ingots'!$B$9+DP231*'Ores &amp; Ingots'!$B$10+DQ231*'Ores &amp; Ingots'!$B$11+DR231*'Ores &amp; Ingots'!$B$12</f>
        <v>2,670</v>
      </c>
      <c r="DW231" s="249" t="str">
        <f>CY231*Refining!$G$3+CZ231*Refining!$G$4+DA231*Refining!$G$5+DB231*Refining!$G$6+DC231*Refining!$G$7+DD231*Refining!$G$8+DE231*Refining!$G$9+DF231*Refining!$G$10+DG231*Refining!$G$11+DH231*Refining!$G$12</f>
        <v>3,041</v>
      </c>
      <c r="DX231" s="249" t="str">
        <f t="shared" si="17"/>
        <v>473,109</v>
      </c>
      <c r="DY231" s="250" t="str">
        <f t="shared" si="18"/>
        <v>0.4731</v>
      </c>
      <c r="DZ231" s="248" t="str">
        <f t="shared" si="19"/>
        <v>3,271</v>
      </c>
      <c r="EA231" s="251" t="str">
        <f t="shared" ref="EA231:EB231" si="933">DZ231/60</f>
        <v>54.5</v>
      </c>
      <c r="EB231" s="251" t="str">
        <f t="shared" si="933"/>
        <v>0.9</v>
      </c>
      <c r="EC231" s="543" t="str">
        <f t="shared" si="21"/>
        <v>0.04</v>
      </c>
      <c r="ED231" s="248" t="str">
        <f t="shared" si="22"/>
        <v>507,798</v>
      </c>
      <c r="EE231" s="251" t="str">
        <f t="shared" ref="EE231:EF231" si="934">ED231/1000</f>
        <v>507.8</v>
      </c>
      <c r="EF231" s="252" t="str">
        <f t="shared" si="934"/>
        <v>0.51</v>
      </c>
      <c r="EG231" s="544" t="str">
        <f t="shared" si="24"/>
        <v>0.5078</v>
      </c>
      <c r="EH231" s="225" t="s">
        <v>12</v>
      </c>
    </row>
    <row r="232" hidden="1">
      <c r="A232" s="33"/>
      <c r="B232" s="336" t="s">
        <v>1087</v>
      </c>
      <c r="C232" s="227" t="s">
        <v>886</v>
      </c>
      <c r="D232" s="227">
        <v>1.0</v>
      </c>
      <c r="E232" s="227">
        <v>1.0</v>
      </c>
      <c r="F232" s="227">
        <v>1.0</v>
      </c>
      <c r="G232" s="228" t="str">
        <f t="shared" si="5"/>
        <v>15.6</v>
      </c>
      <c r="H232" s="229">
        <v>7.0</v>
      </c>
      <c r="I232" s="229">
        <v>17.5</v>
      </c>
      <c r="J232" s="229" t="str">
        <f>H232/Main!$D$9</f>
        <v>7</v>
      </c>
      <c r="K232" s="229" t="str">
        <f>I232/Main!$D$10</f>
        <v>17.5</v>
      </c>
      <c r="L232" s="229" t="str">
        <f t="shared" si="6"/>
        <v>2.5</v>
      </c>
      <c r="M232" s="229">
        <v>1.0</v>
      </c>
      <c r="N232" s="230"/>
      <c r="O232" s="230"/>
      <c r="P232" s="230"/>
      <c r="Q232" s="231"/>
      <c r="R232" s="230"/>
      <c r="S232" s="232"/>
      <c r="T232" s="232"/>
      <c r="U232" s="230"/>
      <c r="V232" s="230"/>
      <c r="W232" s="232"/>
      <c r="X232" s="232"/>
      <c r="Y232" s="230"/>
      <c r="Z232" s="230"/>
      <c r="AA232" s="230"/>
      <c r="AB232" s="230"/>
      <c r="AC232" s="334" t="s">
        <v>12</v>
      </c>
      <c r="AD232" s="309">
        <v>94.0</v>
      </c>
      <c r="AE232" s="225">
        <v>0.0</v>
      </c>
      <c r="AF232" s="225">
        <v>0.0</v>
      </c>
      <c r="AG232" s="225">
        <v>0.0</v>
      </c>
      <c r="AH232" s="225">
        <v>0.0</v>
      </c>
      <c r="AI232" s="225">
        <v>0.0</v>
      </c>
      <c r="AJ232" s="225">
        <v>0.0</v>
      </c>
      <c r="AK232" s="225">
        <v>0.0</v>
      </c>
      <c r="AL232" s="225">
        <v>0.0</v>
      </c>
      <c r="AM232" s="225">
        <v>0.0</v>
      </c>
      <c r="AN232" s="225">
        <v>0.0</v>
      </c>
      <c r="AO232" s="225">
        <v>25.0</v>
      </c>
      <c r="AP232" s="225">
        <v>0.0</v>
      </c>
      <c r="AQ232" s="225">
        <v>0.0</v>
      </c>
      <c r="AR232" s="225">
        <v>0.0</v>
      </c>
      <c r="AS232" s="225">
        <v>0.0</v>
      </c>
      <c r="AT232" s="225">
        <v>0.0</v>
      </c>
      <c r="AU232" s="225">
        <v>0.0</v>
      </c>
      <c r="AV232" s="225">
        <v>0.0</v>
      </c>
      <c r="AW232" s="225">
        <v>0.0</v>
      </c>
      <c r="AX232" s="225">
        <v>0.0</v>
      </c>
      <c r="AY232" s="553" t="str">
        <f t="shared" ref="AY232:BS232" si="935">IF(AD232 = 0, "", AD232)</f>
        <v>94</v>
      </c>
      <c r="AZ232" s="227" t="str">
        <f t="shared" si="935"/>
        <v/>
      </c>
      <c r="BA232" s="227" t="str">
        <f t="shared" si="935"/>
        <v/>
      </c>
      <c r="BB232" s="227" t="str">
        <f t="shared" si="935"/>
        <v/>
      </c>
      <c r="BC232" s="227" t="str">
        <f t="shared" si="935"/>
        <v/>
      </c>
      <c r="BD232" s="227" t="str">
        <f t="shared" si="935"/>
        <v/>
      </c>
      <c r="BE232" s="227" t="str">
        <f t="shared" si="935"/>
        <v/>
      </c>
      <c r="BF232" s="227" t="str">
        <f t="shared" si="935"/>
        <v/>
      </c>
      <c r="BG232" s="227" t="str">
        <f t="shared" si="935"/>
        <v/>
      </c>
      <c r="BH232" s="227" t="str">
        <f t="shared" si="935"/>
        <v/>
      </c>
      <c r="BI232" s="227" t="str">
        <f t="shared" si="935"/>
        <v/>
      </c>
      <c r="BJ232" s="225" t="str">
        <f t="shared" si="935"/>
        <v>25</v>
      </c>
      <c r="BK232" s="227" t="str">
        <f t="shared" si="935"/>
        <v/>
      </c>
      <c r="BL232" s="227" t="str">
        <f t="shared" si="935"/>
        <v/>
      </c>
      <c r="BM232" s="227" t="str">
        <f t="shared" si="935"/>
        <v/>
      </c>
      <c r="BN232" s="227" t="str">
        <f t="shared" si="935"/>
        <v/>
      </c>
      <c r="BO232" s="227" t="str">
        <f t="shared" si="935"/>
        <v/>
      </c>
      <c r="BP232" s="227" t="str">
        <f t="shared" si="935"/>
        <v/>
      </c>
      <c r="BQ232" s="227" t="str">
        <f t="shared" si="935"/>
        <v/>
      </c>
      <c r="BR232" s="227" t="str">
        <f t="shared" si="935"/>
        <v/>
      </c>
      <c r="BS232" s="238" t="str">
        <f t="shared" si="935"/>
        <v/>
      </c>
      <c r="BT232" s="239" t="str">
        <f>$AY232*Assembly!Y$4+$AZ232*Assembly!Y$5+$BA232*Assembly!Y$6+$BB232*Assembly!Y$7+$BC232*Assembly!Y$8+$BD232*Assembly!Y$9+$BE232*Assembly!Y$10+$BF232*Assembly!Y$11+$BG232*Assembly!Y$12+$BH232*Assembly!Y$13+$BI232*Assembly!Y$14+$BJ232*Assembly!Y$15+$BK232*Assembly!Y$16+$BL232*Assembly!Y$17+$BM232*Assembly!Y$18+$BN232*Assembly!Y$19+$BO232*Assembly!Y$20+$BP232*Assembly!Y$21+$BQ232*Assembly!Y$22+$BR232*Assembly!Y$23+$BS232*Assembly!Y$24</f>
        <v>2,030</v>
      </c>
      <c r="BU232" s="225" t="str">
        <f t="shared" si="8"/>
        <v>130</v>
      </c>
      <c r="BV232" s="225" t="str">
        <f>$AY232*Assembly!AC$4+$AZ232*Assembly!AC$5+$BA232*Assembly!AC$6+$BB232*Assembly!AC$7+$BC232*Assembly!AC$8+$BD232*Assembly!AC$9+$BE232*Assembly!AC$10+$BF232*Assembly!AC$11+$BG232*Assembly!AC$12+$BH232*Assembly!AC$13+$BI232*Assembly!AC$14+$BJ232*Assembly!AC$15+$BK232*Assembly!AC$16+$BL232*Assembly!AC$17+$BM232*Assembly!AC$18+$BN232*Assembly!AC$19+$BO232*Assembly!AC$20+$BP232*Assembly!AC$21+$BQ232*Assembly!AC$22+$BR232*Assembly!AC$23+$BS232*Assembly!AC$24</f>
        <v>10,150</v>
      </c>
      <c r="BW232" s="240" t="str">
        <f t="shared" si="9"/>
        <v>5.00</v>
      </c>
      <c r="BX232" s="241" t="str">
        <f t="shared" si="10"/>
        <v>650</v>
      </c>
      <c r="BY232" s="242" t="str">
        <f t="shared" si="11"/>
        <v>78.1</v>
      </c>
      <c r="BZ232" s="225"/>
      <c r="CA232" s="225" t="str">
        <f>$AY232*Assembly!X$4+$AZ232*Assembly!X$5+$BA232*Assembly!X$6+$BB232*Assembly!X$7+$BC232*Assembly!X$8+$BD232*Assembly!X$9+$BE232*Assembly!X$10+$BF232*Assembly!X$11+$BG232*Assembly!X$12+$BH232*Assembly!X$13+$BI232*Assembly!X$14+$BJ232*Assembly!X$15+$BK232*Assembly!X$16+$BL232*Assembly!X$17+$BM232*Assembly!X$18+$BN232*Assembly!X$19+$BO232*Assembly!X$20+$BP232*Assembly!X$21+$BQ232*Assembly!X$22+$BR232*Assembly!X$23+$BS232*Assembly!X$24</f>
        <v>144</v>
      </c>
      <c r="CB232" s="225" t="str">
        <f t="shared" si="12"/>
        <v>22,400</v>
      </c>
      <c r="CC232" s="223" t="str">
        <f t="shared" si="13"/>
        <v>0.0224</v>
      </c>
      <c r="CD232" s="243" t="str">
        <f>$AY232*Assembly!AB$4+$AZ232*Assembly!AB$5+$BA232*Assembly!AB$6+$BB232*Assembly!AB$7+$BC232*Assembly!AB$8+$BD232*Assembly!AB$9+$BE232*Assembly!AB$10+$BF232*Assembly!AB$11+$BG232*Assembly!AB$12+$BH232*Assembly!AB$13+$BI232*Assembly!AB$14+$BJ232*Assembly!AB$15+$BK232*Assembly!AB$16+$BL232*Assembly!AB$17+$BM232*Assembly!AB$18+$BN232*Assembly!AB$19+$BO232*Assembly!AB$20+$BP232*Assembly!AB$21+$BQ232*Assembly!AB$22+$BR232*Assembly!AB$23+$BS232*Assembly!AB$24</f>
        <v>657</v>
      </c>
      <c r="CE232" s="231" t="str">
        <f>$AY232*Assembly!M$4+$AZ232*Assembly!M$5+$BA232*Assembly!M$6+$BB232*Assembly!M$7+$BC232*Assembly!M$8+$BD232*Assembly!M$9+$BE232*Assembly!M$10+$BF232*Assembly!M$11+$BG232*Assembly!M$12+$BH232*Assembly!M$13+$BI232*Assembly!M$14+$BJ232*Assembly!M$15+$BK232*Assembly!M$16+$BL232*Assembly!M$17+$BM232*Assembly!M$18+$BN232*Assembly!M$19+$BO232*Assembly!M$20+$BP232*Assembly!M$21+$BQ232*Assembly!M$22+$BR232*Assembly!M$23+$BS232*Assembly!M$24</f>
        <v>2,274</v>
      </c>
      <c r="CF232" s="231" t="str">
        <f>$AY232*Assembly!N$4+$AZ232*Assembly!N$5+$BA232*Assembly!N$6+$BB232*Assembly!N$7+$BC232*Assembly!N$8+$BD232*Assembly!N$9+$BE232*Assembly!N$10+$BF232*Assembly!N$11+$BG232*Assembly!N$12+$BH232*Assembly!N$13+$BI232*Assembly!N$14+$BJ232*Assembly!N$15+$BK232*Assembly!N$16+$BL232*Assembly!N$17+$BM232*Assembly!N$18+$BN232*Assembly!N$19+$BO232*Assembly!N$20+$BP232*Assembly!N$21+$BQ232*Assembly!N$22+$BR232*Assembly!N$23+$BS232*Assembly!N$24</f>
        <v>125</v>
      </c>
      <c r="CG232" s="231" t="str">
        <f>$AY232*Assembly!O$4+$AZ232*Assembly!O$5+$BA232*Assembly!O$6+$BB232*Assembly!O$7+$BC232*Assembly!O$8+$BD232*Assembly!O$9+$BE232*Assembly!O$10+$BF232*Assembly!O$11+$BG232*Assembly!O$12+$BH232*Assembly!O$13+$BI232*Assembly!O$14+$BJ232*Assembly!O$15+$BK232*Assembly!O$16+$BL232*Assembly!O$17+$BM232*Assembly!O$18+$BN232*Assembly!O$19+$BO232*Assembly!O$20+$BP232*Assembly!O$21+$BQ232*Assembly!O$22+$BR232*Assembly!O$23+$BS232*Assembly!O$24</f>
        <v>75</v>
      </c>
      <c r="CH232" s="229" t="str">
        <f>$AY232*Assembly!P$4+$AZ232*Assembly!P$5+$BA232*Assembly!P$6+$BB232*Assembly!P$7+$BC232*Assembly!P$8+$BD232*Assembly!P$9+$BE232*Assembly!P$10+$BF232*Assembly!P$11+$BG232*Assembly!P$12+$BH232*Assembly!P$13+$BI232*Assembly!P$14+$BJ232*Assembly!P$15+$BK232*Assembly!P$16+$BL232*Assembly!P$17+$BM232*Assembly!P$18+$BN232*Assembly!P$19+$BO232*Assembly!P$20+$BP232*Assembly!P$21+$BQ232*Assembly!P$22+$BR232*Assembly!P$23+$BS232*Assembly!P$24</f>
        <v>0</v>
      </c>
      <c r="CI232" s="229" t="str">
        <f>$AY232*Assembly!Q$4+$AZ232*Assembly!Q$5+$BA232*Assembly!Q$6+$BB232*Assembly!Q$7+$BC232*Assembly!Q$8+$BD232*Assembly!Q$9+$BE232*Assembly!Q$10+$BF232*Assembly!Q$11+$BG232*Assembly!Q$12+$BH232*Assembly!Q$13+$BI232*Assembly!Q$14+$BJ232*Assembly!Q$15+$BK232*Assembly!Q$16+$BL232*Assembly!Q$17+$BM232*Assembly!Q$18+$BN232*Assembly!Q$19+$BO232*Assembly!Q$20+$BP232*Assembly!Q$21+$BQ232*Assembly!Q$22+$BR232*Assembly!Q$23+$BS232*Assembly!Q$24</f>
        <v>0</v>
      </c>
      <c r="CJ232" s="231" t="str">
        <f>$AY232*Assembly!R$4+$AZ232*Assembly!R$5+$BA232*Assembly!R$6+$BB232*Assembly!R$7+$BC232*Assembly!R$8+$BD232*Assembly!R$9+$BE232*Assembly!R$10+$BF232*Assembly!R$11+$BG232*Assembly!R$12+$BH232*Assembly!R$13+$BI232*Assembly!R$14+$BJ232*Assembly!R$15+$BK232*Assembly!R$16+$BL232*Assembly!R$17+$BM232*Assembly!R$18+$BN232*Assembly!R$19+$BO232*Assembly!R$20+$BP232*Assembly!R$21+$BQ232*Assembly!R$22+$BR232*Assembly!R$23+$BS232*Assembly!R$24</f>
        <v>0</v>
      </c>
      <c r="CK232" s="229" t="str">
        <f>$AY232*Assembly!S$4+$AZ232*Assembly!S$5+$BA232*Assembly!S$6+$BB232*Assembly!S$7+$BC232*Assembly!S$8+$BD232*Assembly!S$9+$BE232*Assembly!S$10+$BF232*Assembly!S$11+$BG232*Assembly!S$12+$BH232*Assembly!S$13+$BI232*Assembly!S$14+$BJ232*Assembly!S$15+$BK232*Assembly!S$16+$BL232*Assembly!S$17+$BM232*Assembly!S$18+$BN232*Assembly!S$19+$BO232*Assembly!S$20+$BP232*Assembly!S$21+$BQ232*Assembly!S$22+$BR232*Assembly!S$23+$BS232*Assembly!S$24</f>
        <v>0</v>
      </c>
      <c r="CL232" s="229" t="str">
        <f>$AY232*Assembly!T$4+$AZ232*Assembly!T$5+$BA232*Assembly!T$6+$BB232*Assembly!T$7+$BC232*Assembly!T$8+$BD232*Assembly!T$9+$BE232*Assembly!T$10+$BF232*Assembly!T$11+$BG232*Assembly!T$12+$BH232*Assembly!T$13+$BI232*Assembly!T$14+$BJ232*Assembly!T$15+$BK232*Assembly!T$16+$BL232*Assembly!T$17+$BM232*Assembly!T$18+$BN232*Assembly!T$19+$BO232*Assembly!T$20+$BP232*Assembly!T$21+$BQ232*Assembly!T$22+$BR232*Assembly!T$23+$BS232*Assembly!T$24</f>
        <v>0</v>
      </c>
      <c r="CM232" s="229" t="str">
        <f>$AY232*Assembly!U$4+$AZ232*Assembly!U$5+$BA232*Assembly!U$6+$BB232*Assembly!U$7+$BC232*Assembly!U$8+$BD232*Assembly!U$9+$BE232*Assembly!U$10+$BF232*Assembly!U$11+$BG232*Assembly!U$12+$BH232*Assembly!U$13+$BI232*Assembly!U$14+$BJ232*Assembly!U$15+$BK232*Assembly!U$16+$BL232*Assembly!U$17+$BM232*Assembly!U$18+$BN232*Assembly!U$19+$BO232*Assembly!U$20+$BP232*Assembly!U$21+$BQ232*Assembly!U$22+$BR232*Assembly!U$23+$BS232*Assembly!U$24</f>
        <v>0</v>
      </c>
      <c r="CN232" s="231" t="str">
        <f>$AY232*Assembly!V$4+$AZ232*Assembly!V$5+$BA232*Assembly!V$6+$BB232*Assembly!V$7+$BC232*Assembly!V$8+$BD232*Assembly!V$9+$BE232*Assembly!V$10+$BF232*Assembly!V$11+$BG232*Assembly!V$12+$BH232*Assembly!V$13+$BI232*Assembly!V$14+$BJ232*Assembly!V$15+$BK232*Assembly!V$16+$BL232*Assembly!V$17+$BM232*Assembly!V$18+$BN232*Assembly!V$19+$BO232*Assembly!V$20+$BP232*Assembly!V$21+$BQ232*Assembly!V$22+$BR232*Assembly!V$23+$BS232*Assembly!V$24</f>
        <v>0</v>
      </c>
      <c r="CO232" s="231" t="str">
        <f>CE232*Refining!$F$3</f>
        <v>4,061</v>
      </c>
      <c r="CP232" s="231" t="str">
        <f>CF232*Refining!$F$4</f>
        <v>391</v>
      </c>
      <c r="CQ232" s="231" t="str">
        <f>CG232*Refining!$F$5</f>
        <v>313</v>
      </c>
      <c r="CR232" s="231" t="str">
        <f>CH232*Refining!$F$6</f>
        <v>0</v>
      </c>
      <c r="CS232" s="231" t="str">
        <f>CI232*Refining!$F$7</f>
        <v>0</v>
      </c>
      <c r="CT232" s="231" t="str">
        <f>CJ232*Refining!$F$8</f>
        <v>0</v>
      </c>
      <c r="CU232" s="231" t="str">
        <f>CK232*Refining!$F$9</f>
        <v>0</v>
      </c>
      <c r="CV232" s="231" t="str">
        <f>CL232*Refining!$F$10</f>
        <v>0</v>
      </c>
      <c r="CW232" s="231" t="str">
        <f>CM232*Refining!$F$11</f>
        <v>0</v>
      </c>
      <c r="CX232" s="231" t="str">
        <f>CN232*Refining!$F$12</f>
        <v>0</v>
      </c>
      <c r="CY232" s="248" t="str">
        <f t="shared" ref="CY232:DR232" si="936">IF(CE232 = 0, "", CE232)</f>
        <v>2,274</v>
      </c>
      <c r="CZ232" s="249" t="str">
        <f t="shared" si="936"/>
        <v>125</v>
      </c>
      <c r="DA232" s="249" t="str">
        <f t="shared" si="936"/>
        <v>75</v>
      </c>
      <c r="DB232" s="245" t="str">
        <f t="shared" si="936"/>
        <v/>
      </c>
      <c r="DC232" s="245" t="str">
        <f t="shared" si="936"/>
        <v/>
      </c>
      <c r="DD232" s="245" t="str">
        <f t="shared" si="936"/>
        <v/>
      </c>
      <c r="DE232" s="245" t="str">
        <f t="shared" si="936"/>
        <v/>
      </c>
      <c r="DF232" s="245" t="str">
        <f t="shared" si="936"/>
        <v/>
      </c>
      <c r="DG232" s="245" t="str">
        <f t="shared" si="936"/>
        <v/>
      </c>
      <c r="DH232" s="246" t="str">
        <f t="shared" si="936"/>
        <v/>
      </c>
      <c r="DI232" s="248" t="str">
        <f t="shared" si="936"/>
        <v>4,061</v>
      </c>
      <c r="DJ232" s="249" t="str">
        <f t="shared" si="936"/>
        <v>391</v>
      </c>
      <c r="DK232" s="249" t="str">
        <f t="shared" si="936"/>
        <v>313</v>
      </c>
      <c r="DL232" s="245" t="str">
        <f t="shared" si="936"/>
        <v/>
      </c>
      <c r="DM232" s="245" t="str">
        <f t="shared" si="936"/>
        <v/>
      </c>
      <c r="DN232" s="245" t="str">
        <f t="shared" si="936"/>
        <v/>
      </c>
      <c r="DO232" s="245" t="str">
        <f t="shared" si="936"/>
        <v/>
      </c>
      <c r="DP232" s="245" t="str">
        <f t="shared" si="936"/>
        <v/>
      </c>
      <c r="DQ232" s="245" t="str">
        <f t="shared" si="936"/>
        <v/>
      </c>
      <c r="DR232" s="246" t="str">
        <f t="shared" si="936"/>
        <v/>
      </c>
      <c r="DS232" s="248" t="str">
        <f t="shared" si="15"/>
        <v>2,474</v>
      </c>
      <c r="DT232" s="249" t="str">
        <f t="shared" si="16"/>
        <v>4,764</v>
      </c>
      <c r="DU232" s="225" t="str">
        <f>CY232*'Ores &amp; Ingots'!$C$3+CZ232*'Ores &amp; Ingots'!$C$4+DA232*'Ores &amp; Ingots'!$C$5+DB232*'Ores &amp; Ingots'!$C$6+DC232*'Ores &amp; Ingots'!$C$7+DD232*'Ores &amp; Ingots'!$C$8+DE232*'Ores &amp; Ingots'!$C$9+DF232*'Ores &amp; Ingots'!$C$10+DG232*'Ores &amp; Ingots'!$C$11+DH232*'Ores &amp; Ingots'!$C$12</f>
        <v>311</v>
      </c>
      <c r="DV232" s="225" t="str">
        <f>DI232*'Ores &amp; Ingots'!$B$3+DJ232*'Ores &amp; Ingots'!$B$4+DK232*'Ores &amp; Ingots'!$B$5+DL232*'Ores &amp; Ingots'!$B$6+DM232*'Ores &amp; Ingots'!$B$7+DN232*'Ores &amp; Ingots'!$B$8+DO232*'Ores &amp; Ingots'!$B$9+DP232*'Ores &amp; Ingots'!$B$10+DQ232*'Ores &amp; Ingots'!$B$11+DR232*'Ores &amp; Ingots'!$B$12</f>
        <v>1,763</v>
      </c>
      <c r="DW232" s="249" t="str">
        <f>CY232*Refining!$G$3+CZ232*Refining!$G$4+DA232*Refining!$G$5+DB232*Refining!$G$6+DC232*Refining!$G$7+DD232*Refining!$G$8+DE232*Refining!$G$9+DF232*Refining!$G$10+DG232*Refining!$G$11+DH232*Refining!$G$12</f>
        <v>1,719</v>
      </c>
      <c r="DX232" s="249" t="str">
        <f t="shared" si="17"/>
        <v>267,350</v>
      </c>
      <c r="DY232" s="250" t="str">
        <f t="shared" si="18"/>
        <v>0.2674</v>
      </c>
      <c r="DZ232" s="248" t="str">
        <f t="shared" si="19"/>
        <v>1,870</v>
      </c>
      <c r="EA232" s="251" t="str">
        <f t="shared" ref="EA232:EB232" si="937">DZ232/60</f>
        <v>31.2</v>
      </c>
      <c r="EB232" s="251" t="str">
        <f t="shared" si="937"/>
        <v>0.5</v>
      </c>
      <c r="EC232" s="543" t="str">
        <f t="shared" si="21"/>
        <v>0.02</v>
      </c>
      <c r="ED232" s="248" t="str">
        <f t="shared" si="22"/>
        <v>289,750</v>
      </c>
      <c r="EE232" s="251" t="str">
        <f t="shared" ref="EE232:EF232" si="938">ED232/1000</f>
        <v>289.8</v>
      </c>
      <c r="EF232" s="252" t="str">
        <f t="shared" si="938"/>
        <v>0.29</v>
      </c>
      <c r="EG232" s="544" t="str">
        <f t="shared" si="24"/>
        <v>0.2898</v>
      </c>
      <c r="EH232" s="225" t="s">
        <v>12</v>
      </c>
    </row>
    <row r="233" hidden="1">
      <c r="A233" s="33"/>
      <c r="B233" s="336" t="s">
        <v>1088</v>
      </c>
      <c r="C233" s="227" t="s">
        <v>886</v>
      </c>
      <c r="D233" s="227">
        <v>1.0</v>
      </c>
      <c r="E233" s="227">
        <v>1.0</v>
      </c>
      <c r="F233" s="227">
        <v>1.0</v>
      </c>
      <c r="G233" s="253" t="str">
        <f t="shared" si="5"/>
        <v>15.6</v>
      </c>
      <c r="H233" s="254">
        <v>8.0</v>
      </c>
      <c r="I233" s="254">
        <v>20.0</v>
      </c>
      <c r="J233" s="254" t="str">
        <f>H233/Main!$D$9</f>
        <v>8</v>
      </c>
      <c r="K233" s="254" t="str">
        <f>I233/Main!$D$10</f>
        <v>20</v>
      </c>
      <c r="L233" s="254" t="str">
        <f t="shared" si="6"/>
        <v>2.5</v>
      </c>
      <c r="M233" s="254">
        <v>1.0</v>
      </c>
      <c r="N233" s="255"/>
      <c r="O233" s="255"/>
      <c r="P233" s="255"/>
      <c r="Q233" s="256"/>
      <c r="R233" s="255"/>
      <c r="S233" s="257"/>
      <c r="T233" s="257"/>
      <c r="U233" s="255"/>
      <c r="V233" s="255"/>
      <c r="W233" s="350"/>
      <c r="X233" s="257"/>
      <c r="Y233" s="255"/>
      <c r="Z233" s="255"/>
      <c r="AA233" s="255"/>
      <c r="AB233" s="255"/>
      <c r="AC233" s="351" t="s">
        <v>12</v>
      </c>
      <c r="AD233" s="309">
        <v>133.0</v>
      </c>
      <c r="AE233" s="225">
        <v>0.0</v>
      </c>
      <c r="AF233" s="225">
        <v>0.0</v>
      </c>
      <c r="AG233" s="225">
        <v>0.0</v>
      </c>
      <c r="AH233" s="225">
        <v>0.0</v>
      </c>
      <c r="AI233" s="225">
        <v>0.0</v>
      </c>
      <c r="AJ233" s="225">
        <v>0.0</v>
      </c>
      <c r="AK233" s="225">
        <v>0.0</v>
      </c>
      <c r="AL233" s="225">
        <v>0.0</v>
      </c>
      <c r="AM233" s="225">
        <v>0.0</v>
      </c>
      <c r="AN233" s="225">
        <v>0.0</v>
      </c>
      <c r="AO233" s="225">
        <v>50.0</v>
      </c>
      <c r="AP233" s="225">
        <v>0.0</v>
      </c>
      <c r="AQ233" s="225">
        <v>0.0</v>
      </c>
      <c r="AR233" s="225">
        <v>0.0</v>
      </c>
      <c r="AS233" s="225">
        <v>0.0</v>
      </c>
      <c r="AT233" s="225">
        <v>0.0</v>
      </c>
      <c r="AU233" s="225">
        <v>0.0</v>
      </c>
      <c r="AV233" s="225">
        <v>0.0</v>
      </c>
      <c r="AW233" s="225">
        <v>0.0</v>
      </c>
      <c r="AX233" s="225">
        <v>0.0</v>
      </c>
      <c r="AY233" s="553" t="str">
        <f t="shared" ref="AY233:BS233" si="939">IF(AD233 = 0, "", AD233)</f>
        <v>133</v>
      </c>
      <c r="AZ233" s="227" t="str">
        <f t="shared" si="939"/>
        <v/>
      </c>
      <c r="BA233" s="227" t="str">
        <f t="shared" si="939"/>
        <v/>
      </c>
      <c r="BB233" s="227" t="str">
        <f t="shared" si="939"/>
        <v/>
      </c>
      <c r="BC233" s="227" t="str">
        <f t="shared" si="939"/>
        <v/>
      </c>
      <c r="BD233" s="227" t="str">
        <f t="shared" si="939"/>
        <v/>
      </c>
      <c r="BE233" s="227" t="str">
        <f t="shared" si="939"/>
        <v/>
      </c>
      <c r="BF233" s="227" t="str">
        <f t="shared" si="939"/>
        <v/>
      </c>
      <c r="BG233" s="227" t="str">
        <f t="shared" si="939"/>
        <v/>
      </c>
      <c r="BH233" s="227" t="str">
        <f t="shared" si="939"/>
        <v/>
      </c>
      <c r="BI233" s="227" t="str">
        <f t="shared" si="939"/>
        <v/>
      </c>
      <c r="BJ233" s="225" t="str">
        <f t="shared" si="939"/>
        <v>50</v>
      </c>
      <c r="BK233" s="227" t="str">
        <f t="shared" si="939"/>
        <v/>
      </c>
      <c r="BL233" s="227" t="str">
        <f t="shared" si="939"/>
        <v/>
      </c>
      <c r="BM233" s="227" t="str">
        <f t="shared" si="939"/>
        <v/>
      </c>
      <c r="BN233" s="227" t="str">
        <f t="shared" si="939"/>
        <v/>
      </c>
      <c r="BO233" s="227" t="str">
        <f t="shared" si="939"/>
        <v/>
      </c>
      <c r="BP233" s="227" t="str">
        <f t="shared" si="939"/>
        <v/>
      </c>
      <c r="BQ233" s="227" t="str">
        <f t="shared" si="939"/>
        <v/>
      </c>
      <c r="BR233" s="227" t="str">
        <f t="shared" si="939"/>
        <v/>
      </c>
      <c r="BS233" s="238" t="str">
        <f t="shared" si="939"/>
        <v/>
      </c>
      <c r="BT233" s="239" t="str">
        <f>$AY233*Assembly!Y$4+$AZ233*Assembly!Y$5+$BA233*Assembly!Y$6+$BB233*Assembly!Y$7+$BC233*Assembly!Y$8+$BD233*Assembly!Y$9+$BE233*Assembly!Y$10+$BF233*Assembly!Y$11+$BG233*Assembly!Y$12+$BH233*Assembly!Y$13+$BI233*Assembly!Y$14+$BJ233*Assembly!Y$15+$BK233*Assembly!Y$16+$BL233*Assembly!Y$17+$BM233*Assembly!Y$18+$BN233*Assembly!Y$19+$BO233*Assembly!Y$20+$BP233*Assembly!Y$21+$BQ233*Assembly!Y$22+$BR233*Assembly!Y$23+$BS233*Assembly!Y$24</f>
        <v>2,960</v>
      </c>
      <c r="BU233" s="225" t="str">
        <f t="shared" si="8"/>
        <v>189</v>
      </c>
      <c r="BV233" s="225" t="str">
        <f>$AY233*Assembly!AC$4+$AZ233*Assembly!AC$5+$BA233*Assembly!AC$6+$BB233*Assembly!AC$7+$BC233*Assembly!AC$8+$BD233*Assembly!AC$9+$BE233*Assembly!AC$10+$BF233*Assembly!AC$11+$BG233*Assembly!AC$12+$BH233*Assembly!AC$13+$BI233*Assembly!AC$14+$BJ233*Assembly!AC$15+$BK233*Assembly!AC$16+$BL233*Assembly!AC$17+$BM233*Assembly!AC$18+$BN233*Assembly!AC$19+$BO233*Assembly!AC$20+$BP233*Assembly!AC$21+$BQ233*Assembly!AC$22+$BR233*Assembly!AC$23+$BS233*Assembly!AC$24</f>
        <v>14,800</v>
      </c>
      <c r="BW233" s="240" t="str">
        <f t="shared" si="9"/>
        <v>5.00</v>
      </c>
      <c r="BX233" s="241" t="str">
        <f t="shared" si="10"/>
        <v>947</v>
      </c>
      <c r="BY233" s="242" t="str">
        <f t="shared" si="11"/>
        <v>78.1</v>
      </c>
      <c r="BZ233" s="225"/>
      <c r="CA233" s="225" t="str">
        <f>$AY233*Assembly!X$4+$AZ233*Assembly!X$5+$BA233*Assembly!X$6+$BB233*Assembly!X$7+$BC233*Assembly!X$8+$BD233*Assembly!X$9+$BE233*Assembly!X$10+$BF233*Assembly!X$11+$BG233*Assembly!X$12+$BH233*Assembly!X$13+$BI233*Assembly!X$14+$BJ233*Assembly!X$15+$BK233*Assembly!X$16+$BL233*Assembly!X$17+$BM233*Assembly!X$18+$BN233*Assembly!X$19+$BO233*Assembly!X$20+$BP233*Assembly!X$21+$BQ233*Assembly!X$22+$BR233*Assembly!X$23+$BS233*Assembly!X$24</f>
        <v>233</v>
      </c>
      <c r="CB233" s="225" t="str">
        <f t="shared" si="12"/>
        <v>36,244</v>
      </c>
      <c r="CC233" s="223" t="str">
        <f t="shared" si="13"/>
        <v>0.0362</v>
      </c>
      <c r="CD233" s="243" t="str">
        <f>$AY233*Assembly!AB$4+$AZ233*Assembly!AB$5+$BA233*Assembly!AB$6+$BB233*Assembly!AB$7+$BC233*Assembly!AB$8+$BD233*Assembly!AB$9+$BE233*Assembly!AB$10+$BF233*Assembly!AB$11+$BG233*Assembly!AB$12+$BH233*Assembly!AB$13+$BI233*Assembly!AB$14+$BJ233*Assembly!AB$15+$BK233*Assembly!AB$16+$BL233*Assembly!AB$17+$BM233*Assembly!AB$18+$BN233*Assembly!AB$19+$BO233*Assembly!AB$20+$BP233*Assembly!AB$21+$BQ233*Assembly!AB$22+$BR233*Assembly!AB$23+$BS233*Assembly!AB$24</f>
        <v>1,149</v>
      </c>
      <c r="CE233" s="256" t="str">
        <f>$AY233*Assembly!M$4+$AZ233*Assembly!M$5+$BA233*Assembly!M$6+$BB233*Assembly!M$7+$BC233*Assembly!M$8+$BD233*Assembly!M$9+$BE233*Assembly!M$10+$BF233*Assembly!M$11+$BG233*Assembly!M$12+$BH233*Assembly!M$13+$BI233*Assembly!M$14+$BJ233*Assembly!M$15+$BK233*Assembly!M$16+$BL233*Assembly!M$17+$BM233*Assembly!M$18+$BN233*Assembly!M$19+$BO233*Assembly!M$20+$BP233*Assembly!M$21+$BQ233*Assembly!M$22+$BR233*Assembly!M$23+$BS233*Assembly!M$24</f>
        <v>3,393</v>
      </c>
      <c r="CF233" s="256" t="str">
        <f>$AY233*Assembly!N$4+$AZ233*Assembly!N$5+$BA233*Assembly!N$6+$BB233*Assembly!N$7+$BC233*Assembly!N$8+$BD233*Assembly!N$9+$BE233*Assembly!N$10+$BF233*Assembly!N$11+$BG233*Assembly!N$12+$BH233*Assembly!N$13+$BI233*Assembly!N$14+$BJ233*Assembly!N$15+$BK233*Assembly!N$16+$BL233*Assembly!N$17+$BM233*Assembly!N$18+$BN233*Assembly!N$19+$BO233*Assembly!N$20+$BP233*Assembly!N$21+$BQ233*Assembly!N$22+$BR233*Assembly!N$23+$BS233*Assembly!N$24</f>
        <v>250</v>
      </c>
      <c r="CG233" s="256" t="str">
        <f>$AY233*Assembly!O$4+$AZ233*Assembly!O$5+$BA233*Assembly!O$6+$BB233*Assembly!O$7+$BC233*Assembly!O$8+$BD233*Assembly!O$9+$BE233*Assembly!O$10+$BF233*Assembly!O$11+$BG233*Assembly!O$12+$BH233*Assembly!O$13+$BI233*Assembly!O$14+$BJ233*Assembly!O$15+$BK233*Assembly!O$16+$BL233*Assembly!O$17+$BM233*Assembly!O$18+$BN233*Assembly!O$19+$BO233*Assembly!O$20+$BP233*Assembly!O$21+$BQ233*Assembly!O$22+$BR233*Assembly!O$23+$BS233*Assembly!O$24</f>
        <v>150</v>
      </c>
      <c r="CH233" s="254" t="str">
        <f>$AY233*Assembly!P$4+$AZ233*Assembly!P$5+$BA233*Assembly!P$6+$BB233*Assembly!P$7+$BC233*Assembly!P$8+$BD233*Assembly!P$9+$BE233*Assembly!P$10+$BF233*Assembly!P$11+$BG233*Assembly!P$12+$BH233*Assembly!P$13+$BI233*Assembly!P$14+$BJ233*Assembly!P$15+$BK233*Assembly!P$16+$BL233*Assembly!P$17+$BM233*Assembly!P$18+$BN233*Assembly!P$19+$BO233*Assembly!P$20+$BP233*Assembly!P$21+$BQ233*Assembly!P$22+$BR233*Assembly!P$23+$BS233*Assembly!P$24</f>
        <v>0</v>
      </c>
      <c r="CI233" s="254" t="str">
        <f>$AY233*Assembly!Q$4+$AZ233*Assembly!Q$5+$BA233*Assembly!Q$6+$BB233*Assembly!Q$7+$BC233*Assembly!Q$8+$BD233*Assembly!Q$9+$BE233*Assembly!Q$10+$BF233*Assembly!Q$11+$BG233*Assembly!Q$12+$BH233*Assembly!Q$13+$BI233*Assembly!Q$14+$BJ233*Assembly!Q$15+$BK233*Assembly!Q$16+$BL233*Assembly!Q$17+$BM233*Assembly!Q$18+$BN233*Assembly!Q$19+$BO233*Assembly!Q$20+$BP233*Assembly!Q$21+$BQ233*Assembly!Q$22+$BR233*Assembly!Q$23+$BS233*Assembly!Q$24</f>
        <v>0</v>
      </c>
      <c r="CJ233" s="256" t="str">
        <f>$AY233*Assembly!R$4+$AZ233*Assembly!R$5+$BA233*Assembly!R$6+$BB233*Assembly!R$7+$BC233*Assembly!R$8+$BD233*Assembly!R$9+$BE233*Assembly!R$10+$BF233*Assembly!R$11+$BG233*Assembly!R$12+$BH233*Assembly!R$13+$BI233*Assembly!R$14+$BJ233*Assembly!R$15+$BK233*Assembly!R$16+$BL233*Assembly!R$17+$BM233*Assembly!R$18+$BN233*Assembly!R$19+$BO233*Assembly!R$20+$BP233*Assembly!R$21+$BQ233*Assembly!R$22+$BR233*Assembly!R$23+$BS233*Assembly!R$24</f>
        <v>0</v>
      </c>
      <c r="CK233" s="254" t="str">
        <f>$AY233*Assembly!S$4+$AZ233*Assembly!S$5+$BA233*Assembly!S$6+$BB233*Assembly!S$7+$BC233*Assembly!S$8+$BD233*Assembly!S$9+$BE233*Assembly!S$10+$BF233*Assembly!S$11+$BG233*Assembly!S$12+$BH233*Assembly!S$13+$BI233*Assembly!S$14+$BJ233*Assembly!S$15+$BK233*Assembly!S$16+$BL233*Assembly!S$17+$BM233*Assembly!S$18+$BN233*Assembly!S$19+$BO233*Assembly!S$20+$BP233*Assembly!S$21+$BQ233*Assembly!S$22+$BR233*Assembly!S$23+$BS233*Assembly!S$24</f>
        <v>0</v>
      </c>
      <c r="CL233" s="254" t="str">
        <f>$AY233*Assembly!T$4+$AZ233*Assembly!T$5+$BA233*Assembly!T$6+$BB233*Assembly!T$7+$BC233*Assembly!T$8+$BD233*Assembly!T$9+$BE233*Assembly!T$10+$BF233*Assembly!T$11+$BG233*Assembly!T$12+$BH233*Assembly!T$13+$BI233*Assembly!T$14+$BJ233*Assembly!T$15+$BK233*Assembly!T$16+$BL233*Assembly!T$17+$BM233*Assembly!T$18+$BN233*Assembly!T$19+$BO233*Assembly!T$20+$BP233*Assembly!T$21+$BQ233*Assembly!T$22+$BR233*Assembly!T$23+$BS233*Assembly!T$24</f>
        <v>0</v>
      </c>
      <c r="CM233" s="254" t="str">
        <f>$AY233*Assembly!U$4+$AZ233*Assembly!U$5+$BA233*Assembly!U$6+$BB233*Assembly!U$7+$BC233*Assembly!U$8+$BD233*Assembly!U$9+$BE233*Assembly!U$10+$BF233*Assembly!U$11+$BG233*Assembly!U$12+$BH233*Assembly!U$13+$BI233*Assembly!U$14+$BJ233*Assembly!U$15+$BK233*Assembly!U$16+$BL233*Assembly!U$17+$BM233*Assembly!U$18+$BN233*Assembly!U$19+$BO233*Assembly!U$20+$BP233*Assembly!U$21+$BQ233*Assembly!U$22+$BR233*Assembly!U$23+$BS233*Assembly!U$24</f>
        <v>0</v>
      </c>
      <c r="CN233" s="256" t="str">
        <f>$AY233*Assembly!V$4+$AZ233*Assembly!V$5+$BA233*Assembly!V$6+$BB233*Assembly!V$7+$BC233*Assembly!V$8+$BD233*Assembly!V$9+$BE233*Assembly!V$10+$BF233*Assembly!V$11+$BG233*Assembly!V$12+$BH233*Assembly!V$13+$BI233*Assembly!V$14+$BJ233*Assembly!V$15+$BK233*Assembly!V$16+$BL233*Assembly!V$17+$BM233*Assembly!V$18+$BN233*Assembly!V$19+$BO233*Assembly!V$20+$BP233*Assembly!V$21+$BQ233*Assembly!V$22+$BR233*Assembly!V$23+$BS233*Assembly!V$24</f>
        <v>0</v>
      </c>
      <c r="CO233" s="256" t="str">
        <f>CE233*Refining!$F$3</f>
        <v>6,059</v>
      </c>
      <c r="CP233" s="256" t="str">
        <f>CF233*Refining!$F$4</f>
        <v>781</v>
      </c>
      <c r="CQ233" s="256" t="str">
        <f>CG233*Refining!$F$5</f>
        <v>625</v>
      </c>
      <c r="CR233" s="256" t="str">
        <f>CH233*Refining!$F$6</f>
        <v>0</v>
      </c>
      <c r="CS233" s="256" t="str">
        <f>CI233*Refining!$F$7</f>
        <v>0</v>
      </c>
      <c r="CT233" s="256" t="str">
        <f>CJ233*Refining!$F$8</f>
        <v>0</v>
      </c>
      <c r="CU233" s="256" t="str">
        <f>CK233*Refining!$F$9</f>
        <v>0</v>
      </c>
      <c r="CV233" s="256" t="str">
        <f>CL233*Refining!$F$10</f>
        <v>0</v>
      </c>
      <c r="CW233" s="256" t="str">
        <f>CM233*Refining!$F$11</f>
        <v>0</v>
      </c>
      <c r="CX233" s="256" t="str">
        <f>CN233*Refining!$F$12</f>
        <v>0</v>
      </c>
      <c r="CY233" s="248" t="str">
        <f t="shared" ref="CY233:DR233" si="940">IF(CE233 = 0, "", CE233)</f>
        <v>3,393</v>
      </c>
      <c r="CZ233" s="249" t="str">
        <f t="shared" si="940"/>
        <v>250</v>
      </c>
      <c r="DA233" s="249" t="str">
        <f t="shared" si="940"/>
        <v>150</v>
      </c>
      <c r="DB233" s="245" t="str">
        <f t="shared" si="940"/>
        <v/>
      </c>
      <c r="DC233" s="245" t="str">
        <f t="shared" si="940"/>
        <v/>
      </c>
      <c r="DD233" s="245" t="str">
        <f t="shared" si="940"/>
        <v/>
      </c>
      <c r="DE233" s="245" t="str">
        <f t="shared" si="940"/>
        <v/>
      </c>
      <c r="DF233" s="245" t="str">
        <f t="shared" si="940"/>
        <v/>
      </c>
      <c r="DG233" s="245" t="str">
        <f t="shared" si="940"/>
        <v/>
      </c>
      <c r="DH233" s="246" t="str">
        <f t="shared" si="940"/>
        <v/>
      </c>
      <c r="DI233" s="248" t="str">
        <f t="shared" si="940"/>
        <v>6,059</v>
      </c>
      <c r="DJ233" s="249" t="str">
        <f t="shared" si="940"/>
        <v>781</v>
      </c>
      <c r="DK233" s="249" t="str">
        <f t="shared" si="940"/>
        <v>625</v>
      </c>
      <c r="DL233" s="245" t="str">
        <f t="shared" si="940"/>
        <v/>
      </c>
      <c r="DM233" s="245" t="str">
        <f t="shared" si="940"/>
        <v/>
      </c>
      <c r="DN233" s="245" t="str">
        <f t="shared" si="940"/>
        <v/>
      </c>
      <c r="DO233" s="245" t="str">
        <f t="shared" si="940"/>
        <v/>
      </c>
      <c r="DP233" s="245" t="str">
        <f t="shared" si="940"/>
        <v/>
      </c>
      <c r="DQ233" s="245" t="str">
        <f t="shared" si="940"/>
        <v/>
      </c>
      <c r="DR233" s="246" t="str">
        <f t="shared" si="940"/>
        <v/>
      </c>
      <c r="DS233" s="248" t="str">
        <f t="shared" si="15"/>
        <v>3,793</v>
      </c>
      <c r="DT233" s="249" t="str">
        <f t="shared" si="16"/>
        <v>7,465</v>
      </c>
      <c r="DU233" s="225" t="str">
        <f>CY233*'Ores &amp; Ingots'!$C$3+CZ233*'Ores &amp; Ingots'!$C$4+DA233*'Ores &amp; Ingots'!$C$5+DB233*'Ores &amp; Ingots'!$C$6+DC233*'Ores &amp; Ingots'!$C$7+DD233*'Ores &amp; Ingots'!$C$8+DE233*'Ores &amp; Ingots'!$C$9+DF233*'Ores &amp; Ingots'!$C$10+DG233*'Ores &amp; Ingots'!$C$11+DH233*'Ores &amp; Ingots'!$C$12</f>
        <v>476</v>
      </c>
      <c r="DV233" s="225" t="str">
        <f>DI233*'Ores &amp; Ingots'!$B$3+DJ233*'Ores &amp; Ingots'!$B$4+DK233*'Ores &amp; Ingots'!$B$5+DL233*'Ores &amp; Ingots'!$B$6+DM233*'Ores &amp; Ingots'!$B$7+DN233*'Ores &amp; Ingots'!$B$8+DO233*'Ores &amp; Ingots'!$B$9+DP233*'Ores &amp; Ingots'!$B$10+DQ233*'Ores &amp; Ingots'!$B$11+DR233*'Ores &amp; Ingots'!$B$12</f>
        <v>2,762</v>
      </c>
      <c r="DW233" s="249" t="str">
        <f>CY233*Refining!$G$3+CZ233*Refining!$G$4+DA233*Refining!$G$5+DB233*Refining!$G$6+DC233*Refining!$G$7+DD233*Refining!$G$8+DE233*Refining!$G$9+DF233*Refining!$G$10+DG233*Refining!$G$11+DH233*Refining!$G$12</f>
        <v>3,358</v>
      </c>
      <c r="DX233" s="249" t="str">
        <f t="shared" si="17"/>
        <v>522,361</v>
      </c>
      <c r="DY233" s="250" t="str">
        <f t="shared" si="18"/>
        <v>0.5224</v>
      </c>
      <c r="DZ233" s="248" t="str">
        <f t="shared" si="19"/>
        <v>3,599</v>
      </c>
      <c r="EA233" s="251" t="str">
        <f t="shared" ref="EA233:EB233" si="941">DZ233/60</f>
        <v>60.0</v>
      </c>
      <c r="EB233" s="251" t="str">
        <f t="shared" si="941"/>
        <v>1.0</v>
      </c>
      <c r="EC233" s="543" t="str">
        <f t="shared" si="21"/>
        <v>0.04</v>
      </c>
      <c r="ED233" s="248" t="str">
        <f t="shared" si="22"/>
        <v>558,606</v>
      </c>
      <c r="EE233" s="251" t="str">
        <f t="shared" ref="EE233:EF233" si="942">ED233/1000</f>
        <v>558.6</v>
      </c>
      <c r="EF233" s="252" t="str">
        <f t="shared" si="942"/>
        <v>0.56</v>
      </c>
      <c r="EG233" s="544" t="str">
        <f t="shared" si="24"/>
        <v>0.5586</v>
      </c>
      <c r="EH233" s="225" t="s">
        <v>12</v>
      </c>
    </row>
    <row r="234" hidden="1">
      <c r="A234" s="42"/>
      <c r="B234" s="261" t="s">
        <v>1089</v>
      </c>
      <c r="C234" s="262" t="s">
        <v>886</v>
      </c>
      <c r="D234" s="262">
        <v>1.0</v>
      </c>
      <c r="E234" s="262">
        <v>1.0</v>
      </c>
      <c r="F234" s="262">
        <v>1.0</v>
      </c>
      <c r="G234" s="263" t="str">
        <f t="shared" si="5"/>
        <v>15.6</v>
      </c>
      <c r="H234" s="264">
        <v>8.0</v>
      </c>
      <c r="I234" s="264">
        <v>20.0</v>
      </c>
      <c r="J234" s="264" t="str">
        <f>H234/Main!$D$9</f>
        <v>8</v>
      </c>
      <c r="K234" s="264" t="str">
        <f>I234/Main!$D$10</f>
        <v>20</v>
      </c>
      <c r="L234" s="264" t="str">
        <f t="shared" si="6"/>
        <v>2.5</v>
      </c>
      <c r="M234" s="264">
        <v>1.0</v>
      </c>
      <c r="N234" s="266"/>
      <c r="O234" s="266"/>
      <c r="P234" s="266"/>
      <c r="Q234" s="265"/>
      <c r="R234" s="266"/>
      <c r="S234" s="267"/>
      <c r="T234" s="267"/>
      <c r="U234" s="266"/>
      <c r="V234" s="266"/>
      <c r="W234" s="267"/>
      <c r="X234" s="267"/>
      <c r="Y234" s="266"/>
      <c r="Z234" s="266"/>
      <c r="AA234" s="266"/>
      <c r="AB234" s="266"/>
      <c r="AC234" s="340" t="s">
        <v>6</v>
      </c>
      <c r="AD234" s="321">
        <v>94.0</v>
      </c>
      <c r="AE234" s="275">
        <v>0.0</v>
      </c>
      <c r="AF234" s="275">
        <v>0.0</v>
      </c>
      <c r="AG234" s="275">
        <v>0.0</v>
      </c>
      <c r="AH234" s="275">
        <v>0.0</v>
      </c>
      <c r="AI234" s="275">
        <v>0.0</v>
      </c>
      <c r="AJ234" s="275">
        <v>0.0</v>
      </c>
      <c r="AK234" s="275">
        <v>0.0</v>
      </c>
      <c r="AL234" s="275">
        <v>0.0</v>
      </c>
      <c r="AM234" s="275">
        <v>0.0</v>
      </c>
      <c r="AN234" s="275">
        <v>0.0</v>
      </c>
      <c r="AO234" s="275">
        <v>25.0</v>
      </c>
      <c r="AP234" s="275">
        <v>0.0</v>
      </c>
      <c r="AQ234" s="275">
        <v>0.0</v>
      </c>
      <c r="AR234" s="275">
        <v>0.0</v>
      </c>
      <c r="AS234" s="275">
        <v>0.0</v>
      </c>
      <c r="AT234" s="275">
        <v>0.0</v>
      </c>
      <c r="AU234" s="275">
        <v>0.0</v>
      </c>
      <c r="AV234" s="275">
        <v>0.0</v>
      </c>
      <c r="AW234" s="275">
        <v>0.0</v>
      </c>
      <c r="AX234" s="275">
        <v>0.0</v>
      </c>
      <c r="AY234" s="554" t="str">
        <f t="shared" ref="AY234:BS234" si="943">IF(AD234 = 0, "", AD234)</f>
        <v>94</v>
      </c>
      <c r="AZ234" s="262" t="str">
        <f t="shared" si="943"/>
        <v/>
      </c>
      <c r="BA234" s="262" t="str">
        <f t="shared" si="943"/>
        <v/>
      </c>
      <c r="BB234" s="262" t="str">
        <f t="shared" si="943"/>
        <v/>
      </c>
      <c r="BC234" s="262" t="str">
        <f t="shared" si="943"/>
        <v/>
      </c>
      <c r="BD234" s="262" t="str">
        <f t="shared" si="943"/>
        <v/>
      </c>
      <c r="BE234" s="262" t="str">
        <f t="shared" si="943"/>
        <v/>
      </c>
      <c r="BF234" s="262" t="str">
        <f t="shared" si="943"/>
        <v/>
      </c>
      <c r="BG234" s="262" t="str">
        <f t="shared" si="943"/>
        <v/>
      </c>
      <c r="BH234" s="262" t="str">
        <f t="shared" si="943"/>
        <v/>
      </c>
      <c r="BI234" s="262" t="str">
        <f t="shared" si="943"/>
        <v/>
      </c>
      <c r="BJ234" s="275" t="str">
        <f t="shared" si="943"/>
        <v>25</v>
      </c>
      <c r="BK234" s="262" t="str">
        <f t="shared" si="943"/>
        <v/>
      </c>
      <c r="BL234" s="262" t="str">
        <f t="shared" si="943"/>
        <v/>
      </c>
      <c r="BM234" s="262" t="str">
        <f t="shared" si="943"/>
        <v/>
      </c>
      <c r="BN234" s="262" t="str">
        <f t="shared" si="943"/>
        <v/>
      </c>
      <c r="BO234" s="262" t="str">
        <f t="shared" si="943"/>
        <v/>
      </c>
      <c r="BP234" s="262" t="str">
        <f t="shared" si="943"/>
        <v/>
      </c>
      <c r="BQ234" s="262" t="str">
        <f t="shared" si="943"/>
        <v/>
      </c>
      <c r="BR234" s="262" t="str">
        <f t="shared" si="943"/>
        <v/>
      </c>
      <c r="BS234" s="273" t="str">
        <f t="shared" si="943"/>
        <v/>
      </c>
      <c r="BT234" s="274" t="str">
        <f>$AY234*Assembly!Y$4+$AZ234*Assembly!Y$5+$BA234*Assembly!Y$6+$BB234*Assembly!Y$7+$BC234*Assembly!Y$8+$BD234*Assembly!Y$9+$BE234*Assembly!Y$10+$BF234*Assembly!Y$11+$BG234*Assembly!Y$12+$BH234*Assembly!Y$13+$BI234*Assembly!Y$14+$BJ234*Assembly!Y$15+$BK234*Assembly!Y$16+$BL234*Assembly!Y$17+$BM234*Assembly!Y$18+$BN234*Assembly!Y$19+$BO234*Assembly!Y$20+$BP234*Assembly!Y$21+$BQ234*Assembly!Y$22+$BR234*Assembly!Y$23+$BS234*Assembly!Y$24</f>
        <v>2,030</v>
      </c>
      <c r="BU234" s="275" t="str">
        <f t="shared" si="8"/>
        <v>130</v>
      </c>
      <c r="BV234" s="275" t="str">
        <f>$AY234*Assembly!AC$4+$AZ234*Assembly!AC$5+$BA234*Assembly!AC$6+$BB234*Assembly!AC$7+$BC234*Assembly!AC$8+$BD234*Assembly!AC$9+$BE234*Assembly!AC$10+$BF234*Assembly!AC$11+$BG234*Assembly!AC$12+$BH234*Assembly!AC$13+$BI234*Assembly!AC$14+$BJ234*Assembly!AC$15+$BK234*Assembly!AC$16+$BL234*Assembly!AC$17+$BM234*Assembly!AC$18+$BN234*Assembly!AC$19+$BO234*Assembly!AC$20+$BP234*Assembly!AC$21+$BQ234*Assembly!AC$22+$BR234*Assembly!AC$23+$BS234*Assembly!AC$24</f>
        <v>10,150</v>
      </c>
      <c r="BW234" s="276" t="str">
        <f t="shared" si="9"/>
        <v>5.00</v>
      </c>
      <c r="BX234" s="277" t="str">
        <f t="shared" si="10"/>
        <v>650</v>
      </c>
      <c r="BY234" s="278" t="str">
        <f t="shared" si="11"/>
        <v>78.1</v>
      </c>
      <c r="BZ234" s="275"/>
      <c r="CA234" s="275" t="str">
        <f>$AY234*Assembly!X$4+$AZ234*Assembly!X$5+$BA234*Assembly!X$6+$BB234*Assembly!X$7+$BC234*Assembly!X$8+$BD234*Assembly!X$9+$BE234*Assembly!X$10+$BF234*Assembly!X$11+$BG234*Assembly!X$12+$BH234*Assembly!X$13+$BI234*Assembly!X$14+$BJ234*Assembly!X$15+$BK234*Assembly!X$16+$BL234*Assembly!X$17+$BM234*Assembly!X$18+$BN234*Assembly!X$19+$BO234*Assembly!X$20+$BP234*Assembly!X$21+$BQ234*Assembly!X$22+$BR234*Assembly!X$23+$BS234*Assembly!X$24</f>
        <v>144</v>
      </c>
      <c r="CB234" s="275" t="str">
        <f t="shared" si="12"/>
        <v>22,400</v>
      </c>
      <c r="CC234" s="279" t="str">
        <f t="shared" si="13"/>
        <v>0.0224</v>
      </c>
      <c r="CD234" s="280" t="str">
        <f>$AY234*Assembly!AB$4+$AZ234*Assembly!AB$5+$BA234*Assembly!AB$6+$BB234*Assembly!AB$7+$BC234*Assembly!AB$8+$BD234*Assembly!AB$9+$BE234*Assembly!AB$10+$BF234*Assembly!AB$11+$BG234*Assembly!AB$12+$BH234*Assembly!AB$13+$BI234*Assembly!AB$14+$BJ234*Assembly!AB$15+$BK234*Assembly!AB$16+$BL234*Assembly!AB$17+$BM234*Assembly!AB$18+$BN234*Assembly!AB$19+$BO234*Assembly!AB$20+$BP234*Assembly!AB$21+$BQ234*Assembly!AB$22+$BR234*Assembly!AB$23+$BS234*Assembly!AB$24</f>
        <v>657</v>
      </c>
      <c r="CE234" s="265" t="str">
        <f>$AY234*Assembly!M$4+$AZ234*Assembly!M$5+$BA234*Assembly!M$6+$BB234*Assembly!M$7+$BC234*Assembly!M$8+$BD234*Assembly!M$9+$BE234*Assembly!M$10+$BF234*Assembly!M$11+$BG234*Assembly!M$12+$BH234*Assembly!M$13+$BI234*Assembly!M$14+$BJ234*Assembly!M$15+$BK234*Assembly!M$16+$BL234*Assembly!M$17+$BM234*Assembly!M$18+$BN234*Assembly!M$19+$BO234*Assembly!M$20+$BP234*Assembly!M$21+$BQ234*Assembly!M$22+$BR234*Assembly!M$23+$BS234*Assembly!M$24</f>
        <v>2,274</v>
      </c>
      <c r="CF234" s="265" t="str">
        <f>$AY234*Assembly!N$4+$AZ234*Assembly!N$5+$BA234*Assembly!N$6+$BB234*Assembly!N$7+$BC234*Assembly!N$8+$BD234*Assembly!N$9+$BE234*Assembly!N$10+$BF234*Assembly!N$11+$BG234*Assembly!N$12+$BH234*Assembly!N$13+$BI234*Assembly!N$14+$BJ234*Assembly!N$15+$BK234*Assembly!N$16+$BL234*Assembly!N$17+$BM234*Assembly!N$18+$BN234*Assembly!N$19+$BO234*Assembly!N$20+$BP234*Assembly!N$21+$BQ234*Assembly!N$22+$BR234*Assembly!N$23+$BS234*Assembly!N$24</f>
        <v>125</v>
      </c>
      <c r="CG234" s="265" t="str">
        <f>$AY234*Assembly!O$4+$AZ234*Assembly!O$5+$BA234*Assembly!O$6+$BB234*Assembly!O$7+$BC234*Assembly!O$8+$BD234*Assembly!O$9+$BE234*Assembly!O$10+$BF234*Assembly!O$11+$BG234*Assembly!O$12+$BH234*Assembly!O$13+$BI234*Assembly!O$14+$BJ234*Assembly!O$15+$BK234*Assembly!O$16+$BL234*Assembly!O$17+$BM234*Assembly!O$18+$BN234*Assembly!O$19+$BO234*Assembly!O$20+$BP234*Assembly!O$21+$BQ234*Assembly!O$22+$BR234*Assembly!O$23+$BS234*Assembly!O$24</f>
        <v>75</v>
      </c>
      <c r="CH234" s="264" t="str">
        <f>$AY234*Assembly!P$4+$AZ234*Assembly!P$5+$BA234*Assembly!P$6+$BB234*Assembly!P$7+$BC234*Assembly!P$8+$BD234*Assembly!P$9+$BE234*Assembly!P$10+$BF234*Assembly!P$11+$BG234*Assembly!P$12+$BH234*Assembly!P$13+$BI234*Assembly!P$14+$BJ234*Assembly!P$15+$BK234*Assembly!P$16+$BL234*Assembly!P$17+$BM234*Assembly!P$18+$BN234*Assembly!P$19+$BO234*Assembly!P$20+$BP234*Assembly!P$21+$BQ234*Assembly!P$22+$BR234*Assembly!P$23+$BS234*Assembly!P$24</f>
        <v>0</v>
      </c>
      <c r="CI234" s="264" t="str">
        <f>$AY234*Assembly!Q$4+$AZ234*Assembly!Q$5+$BA234*Assembly!Q$6+$BB234*Assembly!Q$7+$BC234*Assembly!Q$8+$BD234*Assembly!Q$9+$BE234*Assembly!Q$10+$BF234*Assembly!Q$11+$BG234*Assembly!Q$12+$BH234*Assembly!Q$13+$BI234*Assembly!Q$14+$BJ234*Assembly!Q$15+$BK234*Assembly!Q$16+$BL234*Assembly!Q$17+$BM234*Assembly!Q$18+$BN234*Assembly!Q$19+$BO234*Assembly!Q$20+$BP234*Assembly!Q$21+$BQ234*Assembly!Q$22+$BR234*Assembly!Q$23+$BS234*Assembly!Q$24</f>
        <v>0</v>
      </c>
      <c r="CJ234" s="265" t="str">
        <f>$AY234*Assembly!R$4+$AZ234*Assembly!R$5+$BA234*Assembly!R$6+$BB234*Assembly!R$7+$BC234*Assembly!R$8+$BD234*Assembly!R$9+$BE234*Assembly!R$10+$BF234*Assembly!R$11+$BG234*Assembly!R$12+$BH234*Assembly!R$13+$BI234*Assembly!R$14+$BJ234*Assembly!R$15+$BK234*Assembly!R$16+$BL234*Assembly!R$17+$BM234*Assembly!R$18+$BN234*Assembly!R$19+$BO234*Assembly!R$20+$BP234*Assembly!R$21+$BQ234*Assembly!R$22+$BR234*Assembly!R$23+$BS234*Assembly!R$24</f>
        <v>0</v>
      </c>
      <c r="CK234" s="264" t="str">
        <f>$AY234*Assembly!S$4+$AZ234*Assembly!S$5+$BA234*Assembly!S$6+$BB234*Assembly!S$7+$BC234*Assembly!S$8+$BD234*Assembly!S$9+$BE234*Assembly!S$10+$BF234*Assembly!S$11+$BG234*Assembly!S$12+$BH234*Assembly!S$13+$BI234*Assembly!S$14+$BJ234*Assembly!S$15+$BK234*Assembly!S$16+$BL234*Assembly!S$17+$BM234*Assembly!S$18+$BN234*Assembly!S$19+$BO234*Assembly!S$20+$BP234*Assembly!S$21+$BQ234*Assembly!S$22+$BR234*Assembly!S$23+$BS234*Assembly!S$24</f>
        <v>0</v>
      </c>
      <c r="CL234" s="264" t="str">
        <f>$AY234*Assembly!T$4+$AZ234*Assembly!T$5+$BA234*Assembly!T$6+$BB234*Assembly!T$7+$BC234*Assembly!T$8+$BD234*Assembly!T$9+$BE234*Assembly!T$10+$BF234*Assembly!T$11+$BG234*Assembly!T$12+$BH234*Assembly!T$13+$BI234*Assembly!T$14+$BJ234*Assembly!T$15+$BK234*Assembly!T$16+$BL234*Assembly!T$17+$BM234*Assembly!T$18+$BN234*Assembly!T$19+$BO234*Assembly!T$20+$BP234*Assembly!T$21+$BQ234*Assembly!T$22+$BR234*Assembly!T$23+$BS234*Assembly!T$24</f>
        <v>0</v>
      </c>
      <c r="CM234" s="264" t="str">
        <f>$AY234*Assembly!U$4+$AZ234*Assembly!U$5+$BA234*Assembly!U$6+$BB234*Assembly!U$7+$BC234*Assembly!U$8+$BD234*Assembly!U$9+$BE234*Assembly!U$10+$BF234*Assembly!U$11+$BG234*Assembly!U$12+$BH234*Assembly!U$13+$BI234*Assembly!U$14+$BJ234*Assembly!U$15+$BK234*Assembly!U$16+$BL234*Assembly!U$17+$BM234*Assembly!U$18+$BN234*Assembly!U$19+$BO234*Assembly!U$20+$BP234*Assembly!U$21+$BQ234*Assembly!U$22+$BR234*Assembly!U$23+$BS234*Assembly!U$24</f>
        <v>0</v>
      </c>
      <c r="CN234" s="265" t="str">
        <f>$AY234*Assembly!V$4+$AZ234*Assembly!V$5+$BA234*Assembly!V$6+$BB234*Assembly!V$7+$BC234*Assembly!V$8+$BD234*Assembly!V$9+$BE234*Assembly!V$10+$BF234*Assembly!V$11+$BG234*Assembly!V$12+$BH234*Assembly!V$13+$BI234*Assembly!V$14+$BJ234*Assembly!V$15+$BK234*Assembly!V$16+$BL234*Assembly!V$17+$BM234*Assembly!V$18+$BN234*Assembly!V$19+$BO234*Assembly!V$20+$BP234*Assembly!V$21+$BQ234*Assembly!V$22+$BR234*Assembly!V$23+$BS234*Assembly!V$24</f>
        <v>0</v>
      </c>
      <c r="CO234" s="265" t="str">
        <f>CE234*Refining!$F$3</f>
        <v>4,061</v>
      </c>
      <c r="CP234" s="265" t="str">
        <f>CF234*Refining!$F$4</f>
        <v>391</v>
      </c>
      <c r="CQ234" s="265" t="str">
        <f>CG234*Refining!$F$5</f>
        <v>313</v>
      </c>
      <c r="CR234" s="265" t="str">
        <f>CH234*Refining!$F$6</f>
        <v>0</v>
      </c>
      <c r="CS234" s="265" t="str">
        <f>CI234*Refining!$F$7</f>
        <v>0</v>
      </c>
      <c r="CT234" s="265" t="str">
        <f>CJ234*Refining!$F$8</f>
        <v>0</v>
      </c>
      <c r="CU234" s="265" t="str">
        <f>CK234*Refining!$F$9</f>
        <v>0</v>
      </c>
      <c r="CV234" s="265" t="str">
        <f>CL234*Refining!$F$10</f>
        <v>0</v>
      </c>
      <c r="CW234" s="265" t="str">
        <f>CM234*Refining!$F$11</f>
        <v>0</v>
      </c>
      <c r="CX234" s="265" t="str">
        <f>CN234*Refining!$F$12</f>
        <v>0</v>
      </c>
      <c r="CY234" s="285" t="str">
        <f t="shared" ref="CY234:DR234" si="944">IF(CE234 = 0, "", CE234)</f>
        <v>2,274</v>
      </c>
      <c r="CZ234" s="286" t="str">
        <f t="shared" si="944"/>
        <v>125</v>
      </c>
      <c r="DA234" s="286" t="str">
        <f t="shared" si="944"/>
        <v>75</v>
      </c>
      <c r="DB234" s="282" t="str">
        <f t="shared" si="944"/>
        <v/>
      </c>
      <c r="DC234" s="282" t="str">
        <f t="shared" si="944"/>
        <v/>
      </c>
      <c r="DD234" s="282" t="str">
        <f t="shared" si="944"/>
        <v/>
      </c>
      <c r="DE234" s="282" t="str">
        <f t="shared" si="944"/>
        <v/>
      </c>
      <c r="DF234" s="282" t="str">
        <f t="shared" si="944"/>
        <v/>
      </c>
      <c r="DG234" s="282" t="str">
        <f t="shared" si="944"/>
        <v/>
      </c>
      <c r="DH234" s="283" t="str">
        <f t="shared" si="944"/>
        <v/>
      </c>
      <c r="DI234" s="285" t="str">
        <f t="shared" si="944"/>
        <v>4,061</v>
      </c>
      <c r="DJ234" s="286" t="str">
        <f t="shared" si="944"/>
        <v>391</v>
      </c>
      <c r="DK234" s="286" t="str">
        <f t="shared" si="944"/>
        <v>313</v>
      </c>
      <c r="DL234" s="282" t="str">
        <f t="shared" si="944"/>
        <v/>
      </c>
      <c r="DM234" s="282" t="str">
        <f t="shared" si="944"/>
        <v/>
      </c>
      <c r="DN234" s="282" t="str">
        <f t="shared" si="944"/>
        <v/>
      </c>
      <c r="DO234" s="282" t="str">
        <f t="shared" si="944"/>
        <v/>
      </c>
      <c r="DP234" s="282" t="str">
        <f t="shared" si="944"/>
        <v/>
      </c>
      <c r="DQ234" s="282" t="str">
        <f t="shared" si="944"/>
        <v/>
      </c>
      <c r="DR234" s="283" t="str">
        <f t="shared" si="944"/>
        <v/>
      </c>
      <c r="DS234" s="285" t="str">
        <f t="shared" si="15"/>
        <v>2,474</v>
      </c>
      <c r="DT234" s="286" t="str">
        <f t="shared" si="16"/>
        <v>4,764</v>
      </c>
      <c r="DU234" s="275" t="str">
        <f>CY234*'Ores &amp; Ingots'!$C$3+CZ234*'Ores &amp; Ingots'!$C$4+DA234*'Ores &amp; Ingots'!$C$5+DB234*'Ores &amp; Ingots'!$C$6+DC234*'Ores &amp; Ingots'!$C$7+DD234*'Ores &amp; Ingots'!$C$8+DE234*'Ores &amp; Ingots'!$C$9+DF234*'Ores &amp; Ingots'!$C$10+DG234*'Ores &amp; Ingots'!$C$11+DH234*'Ores &amp; Ingots'!$C$12</f>
        <v>311</v>
      </c>
      <c r="DV234" s="275" t="str">
        <f>DI234*'Ores &amp; Ingots'!$B$3+DJ234*'Ores &amp; Ingots'!$B$4+DK234*'Ores &amp; Ingots'!$B$5+DL234*'Ores &amp; Ingots'!$B$6+DM234*'Ores &amp; Ingots'!$B$7+DN234*'Ores &amp; Ingots'!$B$8+DO234*'Ores &amp; Ingots'!$B$9+DP234*'Ores &amp; Ingots'!$B$10+DQ234*'Ores &amp; Ingots'!$B$11+DR234*'Ores &amp; Ingots'!$B$12</f>
        <v>1,763</v>
      </c>
      <c r="DW234" s="286" t="str">
        <f>CY234*Refining!$G$3+CZ234*Refining!$G$4+DA234*Refining!$G$5+DB234*Refining!$G$6+DC234*Refining!$G$7+DD234*Refining!$G$8+DE234*Refining!$G$9+DF234*Refining!$G$10+DG234*Refining!$G$11+DH234*Refining!$G$12</f>
        <v>1,719</v>
      </c>
      <c r="DX234" s="286" t="str">
        <f t="shared" si="17"/>
        <v>267,350</v>
      </c>
      <c r="DY234" s="287" t="str">
        <f t="shared" si="18"/>
        <v>0.2674</v>
      </c>
      <c r="DZ234" s="285" t="str">
        <f t="shared" si="19"/>
        <v>1,871</v>
      </c>
      <c r="EA234" s="288" t="str">
        <f t="shared" ref="EA234:EB234" si="945">DZ234/60</f>
        <v>31.2</v>
      </c>
      <c r="EB234" s="288" t="str">
        <f t="shared" si="945"/>
        <v>0.5</v>
      </c>
      <c r="EC234" s="545" t="str">
        <f t="shared" si="21"/>
        <v>0.02</v>
      </c>
      <c r="ED234" s="285" t="str">
        <f t="shared" si="22"/>
        <v>289,750</v>
      </c>
      <c r="EE234" s="288" t="str">
        <f t="shared" ref="EE234:EF234" si="946">ED234/1000</f>
        <v>289.8</v>
      </c>
      <c r="EF234" s="289" t="str">
        <f t="shared" si="946"/>
        <v>0.29</v>
      </c>
      <c r="EG234" s="546" t="str">
        <f t="shared" si="24"/>
        <v>0.2898</v>
      </c>
      <c r="EH234" s="225" t="s">
        <v>12</v>
      </c>
    </row>
    <row r="235">
      <c r="A235" s="323" t="s">
        <v>1090</v>
      </c>
      <c r="B235" s="192" t="s">
        <v>1046</v>
      </c>
      <c r="C235" s="193" t="s">
        <v>885</v>
      </c>
      <c r="D235" s="193">
        <v>1.0</v>
      </c>
      <c r="E235" s="193">
        <v>1.0</v>
      </c>
      <c r="F235" s="193">
        <v>1.0</v>
      </c>
      <c r="G235" s="194" t="str">
        <f t="shared" si="5"/>
        <v>0.1</v>
      </c>
      <c r="H235" s="195">
        <v>3.0</v>
      </c>
      <c r="I235" s="195">
        <v>7.5</v>
      </c>
      <c r="J235" s="195" t="str">
        <f>H235/Main!$D$9</f>
        <v>3</v>
      </c>
      <c r="K235" s="195" t="str">
        <f>I235/Main!$D$10</f>
        <v>7.5</v>
      </c>
      <c r="L235" s="195" t="str">
        <f t="shared" si="6"/>
        <v>2.5</v>
      </c>
      <c r="M235" s="195">
        <v>0.32</v>
      </c>
      <c r="N235" s="197"/>
      <c r="O235" s="197"/>
      <c r="P235" s="197"/>
      <c r="Q235" s="198"/>
      <c r="R235" s="197"/>
      <c r="S235" s="199"/>
      <c r="T235" s="199"/>
      <c r="U235" s="197"/>
      <c r="V235" s="197"/>
      <c r="W235" s="199"/>
      <c r="X235" s="199"/>
      <c r="Y235" s="197"/>
      <c r="Z235" s="197"/>
      <c r="AA235" s="197"/>
      <c r="AB235" s="197"/>
      <c r="AC235" s="342"/>
      <c r="AD235" s="306">
        <v>1.0</v>
      </c>
      <c r="AE235" s="208">
        <v>0.0</v>
      </c>
      <c r="AF235" s="208">
        <v>0.0</v>
      </c>
      <c r="AG235" s="208">
        <v>0.0</v>
      </c>
      <c r="AH235" s="208">
        <v>0.0</v>
      </c>
      <c r="AI235" s="208">
        <v>0.0</v>
      </c>
      <c r="AJ235" s="208">
        <v>0.0</v>
      </c>
      <c r="AK235" s="208">
        <v>0.0</v>
      </c>
      <c r="AL235" s="208">
        <v>0.0</v>
      </c>
      <c r="AM235" s="208">
        <v>0.0</v>
      </c>
      <c r="AN235" s="208">
        <v>0.0</v>
      </c>
      <c r="AO235" s="208">
        <v>0.0</v>
      </c>
      <c r="AP235" s="208">
        <v>0.0</v>
      </c>
      <c r="AQ235" s="208">
        <v>0.0</v>
      </c>
      <c r="AR235" s="208">
        <v>0.0</v>
      </c>
      <c r="AS235" s="208">
        <v>0.0</v>
      </c>
      <c r="AT235" s="208">
        <v>0.0</v>
      </c>
      <c r="AU235" s="208">
        <v>0.0</v>
      </c>
      <c r="AV235" s="208">
        <v>0.0</v>
      </c>
      <c r="AW235" s="208">
        <v>0.0</v>
      </c>
      <c r="AX235" s="208">
        <v>0.0</v>
      </c>
      <c r="AY235" s="552" t="str">
        <f t="shared" ref="AY235:BS235" si="947">IF(AD235 = 0, "", AD235)</f>
        <v>1</v>
      </c>
      <c r="AZ235" s="193" t="str">
        <f t="shared" si="947"/>
        <v/>
      </c>
      <c r="BA235" s="193" t="str">
        <f t="shared" si="947"/>
        <v/>
      </c>
      <c r="BB235" s="193" t="str">
        <f t="shared" si="947"/>
        <v/>
      </c>
      <c r="BC235" s="193" t="str">
        <f t="shared" si="947"/>
        <v/>
      </c>
      <c r="BD235" s="193" t="str">
        <f t="shared" si="947"/>
        <v/>
      </c>
      <c r="BE235" s="193" t="str">
        <f t="shared" si="947"/>
        <v/>
      </c>
      <c r="BF235" s="193" t="str">
        <f t="shared" si="947"/>
        <v/>
      </c>
      <c r="BG235" s="193" t="str">
        <f t="shared" si="947"/>
        <v/>
      </c>
      <c r="BH235" s="193" t="str">
        <f t="shared" si="947"/>
        <v/>
      </c>
      <c r="BI235" s="193" t="str">
        <f t="shared" si="947"/>
        <v/>
      </c>
      <c r="BJ235" s="193" t="str">
        <f t="shared" si="947"/>
        <v/>
      </c>
      <c r="BK235" s="193" t="str">
        <f t="shared" si="947"/>
        <v/>
      </c>
      <c r="BL235" s="193" t="str">
        <f t="shared" si="947"/>
        <v/>
      </c>
      <c r="BM235" s="193" t="str">
        <f t="shared" si="947"/>
        <v/>
      </c>
      <c r="BN235" s="193" t="str">
        <f t="shared" si="947"/>
        <v/>
      </c>
      <c r="BO235" s="193" t="str">
        <f t="shared" si="947"/>
        <v/>
      </c>
      <c r="BP235" s="193" t="str">
        <f t="shared" si="947"/>
        <v/>
      </c>
      <c r="BQ235" s="193" t="str">
        <f t="shared" si="947"/>
        <v/>
      </c>
      <c r="BR235" s="193" t="str">
        <f t="shared" si="947"/>
        <v/>
      </c>
      <c r="BS235" s="206" t="str">
        <f t="shared" si="947"/>
        <v/>
      </c>
      <c r="BT235" s="207" t="str">
        <f>$AY235*Assembly!Y$4+$AZ235*Assembly!Y$5+$BA235*Assembly!Y$6+$BB235*Assembly!Y$7+$BC235*Assembly!Y$8+$BD235*Assembly!Y$9+$BE235*Assembly!Y$10+$BF235*Assembly!Y$11+$BG235*Assembly!Y$12+$BH235*Assembly!Y$13+$BI235*Assembly!Y$14+$BJ235*Assembly!Y$15+$BK235*Assembly!Y$16+$BL235*Assembly!Y$17+$BM235*Assembly!Y$18+$BN235*Assembly!Y$19+$BO235*Assembly!Y$20+$BP235*Assembly!Y$21+$BQ235*Assembly!Y$22+$BR235*Assembly!Y$23+$BS235*Assembly!Y$24</f>
        <v>20</v>
      </c>
      <c r="BU235" s="208" t="str">
        <f t="shared" si="8"/>
        <v>160</v>
      </c>
      <c r="BV235" s="208" t="str">
        <f>$AY235*Assembly!AC$4+$AZ235*Assembly!AC$5+$BA235*Assembly!AC$6+$BB235*Assembly!AC$7+$BC235*Assembly!AC$8+$BD235*Assembly!AC$9+$BE235*Assembly!AC$10+$BF235*Assembly!AC$11+$BG235*Assembly!AC$12+$BH235*Assembly!AC$13+$BI235*Assembly!AC$14+$BJ235*Assembly!AC$15+$BK235*Assembly!AC$16+$BL235*Assembly!AC$17+$BM235*Assembly!AC$18+$BN235*Assembly!AC$19+$BO235*Assembly!AC$20+$BP235*Assembly!AC$21+$BQ235*Assembly!AC$22+$BR235*Assembly!AC$23+$BS235*Assembly!AC$24</f>
        <v>100</v>
      </c>
      <c r="BW235" s="209" t="str">
        <f t="shared" si="9"/>
        <v>5.00</v>
      </c>
      <c r="BX235" s="210" t="str">
        <f t="shared" si="10"/>
        <v>800</v>
      </c>
      <c r="BY235" s="211" t="str">
        <f t="shared" si="11"/>
        <v>0.6</v>
      </c>
      <c r="BZ235" s="208"/>
      <c r="CA235" s="208" t="str">
        <f>$AY235*Assembly!X$4+$AZ235*Assembly!X$5+$BA235*Assembly!X$6+$BB235*Assembly!X$7+$BC235*Assembly!X$8+$BD235*Assembly!X$9+$BE235*Assembly!X$10+$BF235*Assembly!X$11+$BG235*Assembly!X$12+$BH235*Assembly!X$13+$BI235*Assembly!X$14+$BJ235*Assembly!X$15+$BK235*Assembly!X$16+$BL235*Assembly!X$17+$BM235*Assembly!X$18+$BN235*Assembly!X$19+$BO235*Assembly!X$20+$BP235*Assembly!X$21+$BQ235*Assembly!X$22+$BR235*Assembly!X$23+$BS235*Assembly!X$24</f>
        <v>1</v>
      </c>
      <c r="CB235" s="208" t="str">
        <f t="shared" si="12"/>
        <v>156</v>
      </c>
      <c r="CC235" s="212" t="str">
        <f t="shared" si="13"/>
        <v>0.0002</v>
      </c>
      <c r="CD235" s="213" t="str">
        <f>$AY235*Assembly!AB$4+$AZ235*Assembly!AB$5+$BA235*Assembly!AB$6+$BB235*Assembly!AB$7+$BC235*Assembly!AB$8+$BD235*Assembly!AB$9+$BE235*Assembly!AB$10+$BF235*Assembly!AB$11+$BG235*Assembly!AB$12+$BH235*Assembly!AB$13+$BI235*Assembly!AB$14+$BJ235*Assembly!AB$15+$BK235*Assembly!AB$16+$BL235*Assembly!AB$17+$BM235*Assembly!AB$18+$BN235*Assembly!AB$19+$BO235*Assembly!AB$20+$BP235*Assembly!AB$21+$BQ235*Assembly!AB$22+$BR235*Assembly!AB$23+$BS235*Assembly!AB$24</f>
        <v>3</v>
      </c>
      <c r="CE235" s="198" t="str">
        <f>$AY235*Assembly!M$4+$AZ235*Assembly!M$5+$BA235*Assembly!M$6+$BB235*Assembly!M$7+$BC235*Assembly!M$8+$BD235*Assembly!M$9+$BE235*Assembly!M$10+$BF235*Assembly!M$11+$BG235*Assembly!M$12+$BH235*Assembly!M$13+$BI235*Assembly!M$14+$BJ235*Assembly!M$15+$BK235*Assembly!M$16+$BL235*Assembly!M$17+$BM235*Assembly!M$18+$BN235*Assembly!M$19+$BO235*Assembly!M$20+$BP235*Assembly!M$21+$BQ235*Assembly!M$22+$BR235*Assembly!M$23+$BS235*Assembly!M$24</f>
        <v>21</v>
      </c>
      <c r="CF235" s="198" t="str">
        <f>$AY235*Assembly!N$4+$AZ235*Assembly!N$5+$BA235*Assembly!N$6+$BB235*Assembly!N$7+$BC235*Assembly!N$8+$BD235*Assembly!N$9+$BE235*Assembly!N$10+$BF235*Assembly!N$11+$BG235*Assembly!N$12+$BH235*Assembly!N$13+$BI235*Assembly!N$14+$BJ235*Assembly!N$15+$BK235*Assembly!N$16+$BL235*Assembly!N$17+$BM235*Assembly!N$18+$BN235*Assembly!N$19+$BO235*Assembly!N$20+$BP235*Assembly!N$21+$BQ235*Assembly!N$22+$BR235*Assembly!N$23+$BS235*Assembly!N$24</f>
        <v>0</v>
      </c>
      <c r="CG235" s="198" t="str">
        <f>$AY235*Assembly!O$4+$AZ235*Assembly!O$5+$BA235*Assembly!O$6+$BB235*Assembly!O$7+$BC235*Assembly!O$8+$BD235*Assembly!O$9+$BE235*Assembly!O$10+$BF235*Assembly!O$11+$BG235*Assembly!O$12+$BH235*Assembly!O$13+$BI235*Assembly!O$14+$BJ235*Assembly!O$15+$BK235*Assembly!O$16+$BL235*Assembly!O$17+$BM235*Assembly!O$18+$BN235*Assembly!O$19+$BO235*Assembly!O$20+$BP235*Assembly!O$21+$BQ235*Assembly!O$22+$BR235*Assembly!O$23+$BS235*Assembly!O$24</f>
        <v>0</v>
      </c>
      <c r="CH235" s="195" t="str">
        <f>$AY235*Assembly!P$4+$AZ235*Assembly!P$5+$BA235*Assembly!P$6+$BB235*Assembly!P$7+$BC235*Assembly!P$8+$BD235*Assembly!P$9+$BE235*Assembly!P$10+$BF235*Assembly!P$11+$BG235*Assembly!P$12+$BH235*Assembly!P$13+$BI235*Assembly!P$14+$BJ235*Assembly!P$15+$BK235*Assembly!P$16+$BL235*Assembly!P$17+$BM235*Assembly!P$18+$BN235*Assembly!P$19+$BO235*Assembly!P$20+$BP235*Assembly!P$21+$BQ235*Assembly!P$22+$BR235*Assembly!P$23+$BS235*Assembly!P$24</f>
        <v>0</v>
      </c>
      <c r="CI235" s="195" t="str">
        <f>$AY235*Assembly!Q$4+$AZ235*Assembly!Q$5+$BA235*Assembly!Q$6+$BB235*Assembly!Q$7+$BC235*Assembly!Q$8+$BD235*Assembly!Q$9+$BE235*Assembly!Q$10+$BF235*Assembly!Q$11+$BG235*Assembly!Q$12+$BH235*Assembly!Q$13+$BI235*Assembly!Q$14+$BJ235*Assembly!Q$15+$BK235*Assembly!Q$16+$BL235*Assembly!Q$17+$BM235*Assembly!Q$18+$BN235*Assembly!Q$19+$BO235*Assembly!Q$20+$BP235*Assembly!Q$21+$BQ235*Assembly!Q$22+$BR235*Assembly!Q$23+$BS235*Assembly!Q$24</f>
        <v>0</v>
      </c>
      <c r="CJ235" s="198" t="str">
        <f>$AY235*Assembly!R$4+$AZ235*Assembly!R$5+$BA235*Assembly!R$6+$BB235*Assembly!R$7+$BC235*Assembly!R$8+$BD235*Assembly!R$9+$BE235*Assembly!R$10+$BF235*Assembly!R$11+$BG235*Assembly!R$12+$BH235*Assembly!R$13+$BI235*Assembly!R$14+$BJ235*Assembly!R$15+$BK235*Assembly!R$16+$BL235*Assembly!R$17+$BM235*Assembly!R$18+$BN235*Assembly!R$19+$BO235*Assembly!R$20+$BP235*Assembly!R$21+$BQ235*Assembly!R$22+$BR235*Assembly!R$23+$BS235*Assembly!R$24</f>
        <v>0</v>
      </c>
      <c r="CK235" s="195" t="str">
        <f>$AY235*Assembly!S$4+$AZ235*Assembly!S$5+$BA235*Assembly!S$6+$BB235*Assembly!S$7+$BC235*Assembly!S$8+$BD235*Assembly!S$9+$BE235*Assembly!S$10+$BF235*Assembly!S$11+$BG235*Assembly!S$12+$BH235*Assembly!S$13+$BI235*Assembly!S$14+$BJ235*Assembly!S$15+$BK235*Assembly!S$16+$BL235*Assembly!S$17+$BM235*Assembly!S$18+$BN235*Assembly!S$19+$BO235*Assembly!S$20+$BP235*Assembly!S$21+$BQ235*Assembly!S$22+$BR235*Assembly!S$23+$BS235*Assembly!S$24</f>
        <v>0</v>
      </c>
      <c r="CL235" s="195" t="str">
        <f>$AY235*Assembly!T$4+$AZ235*Assembly!T$5+$BA235*Assembly!T$6+$BB235*Assembly!T$7+$BC235*Assembly!T$8+$BD235*Assembly!T$9+$BE235*Assembly!T$10+$BF235*Assembly!T$11+$BG235*Assembly!T$12+$BH235*Assembly!T$13+$BI235*Assembly!T$14+$BJ235*Assembly!T$15+$BK235*Assembly!T$16+$BL235*Assembly!T$17+$BM235*Assembly!T$18+$BN235*Assembly!T$19+$BO235*Assembly!T$20+$BP235*Assembly!T$21+$BQ235*Assembly!T$22+$BR235*Assembly!T$23+$BS235*Assembly!T$24</f>
        <v>0</v>
      </c>
      <c r="CM235" s="195" t="str">
        <f>$AY235*Assembly!U$4+$AZ235*Assembly!U$5+$BA235*Assembly!U$6+$BB235*Assembly!U$7+$BC235*Assembly!U$8+$BD235*Assembly!U$9+$BE235*Assembly!U$10+$BF235*Assembly!U$11+$BG235*Assembly!U$12+$BH235*Assembly!U$13+$BI235*Assembly!U$14+$BJ235*Assembly!U$15+$BK235*Assembly!U$16+$BL235*Assembly!U$17+$BM235*Assembly!U$18+$BN235*Assembly!U$19+$BO235*Assembly!U$20+$BP235*Assembly!U$21+$BQ235*Assembly!U$22+$BR235*Assembly!U$23+$BS235*Assembly!U$24</f>
        <v>0</v>
      </c>
      <c r="CN235" s="198" t="str">
        <f>$AY235*Assembly!V$4+$AZ235*Assembly!V$5+$BA235*Assembly!V$6+$BB235*Assembly!V$7+$BC235*Assembly!V$8+$BD235*Assembly!V$9+$BE235*Assembly!V$10+$BF235*Assembly!V$11+$BG235*Assembly!V$12+$BH235*Assembly!V$13+$BI235*Assembly!V$14+$BJ235*Assembly!V$15+$BK235*Assembly!V$16+$BL235*Assembly!V$17+$BM235*Assembly!V$18+$BN235*Assembly!V$19+$BO235*Assembly!V$20+$BP235*Assembly!V$21+$BQ235*Assembly!V$22+$BR235*Assembly!V$23+$BS235*Assembly!V$24</f>
        <v>0</v>
      </c>
      <c r="CO235" s="198" t="str">
        <f>CE235*Refining!$F$3</f>
        <v>38</v>
      </c>
      <c r="CP235" s="198" t="str">
        <f>CF235*Refining!$F$4</f>
        <v>0</v>
      </c>
      <c r="CQ235" s="198" t="str">
        <f>CG235*Refining!$F$5</f>
        <v>0</v>
      </c>
      <c r="CR235" s="198" t="str">
        <f>CH235*Refining!$F$6</f>
        <v>0</v>
      </c>
      <c r="CS235" s="198" t="str">
        <f>CI235*Refining!$F$7</f>
        <v>0</v>
      </c>
      <c r="CT235" s="198" t="str">
        <f>CJ235*Refining!$F$8</f>
        <v>0</v>
      </c>
      <c r="CU235" s="198" t="str">
        <f>CK235*Refining!$F$9</f>
        <v>0</v>
      </c>
      <c r="CV235" s="198" t="str">
        <f>CL235*Refining!$F$10</f>
        <v>0</v>
      </c>
      <c r="CW235" s="198" t="str">
        <f>CM235*Refining!$F$11</f>
        <v>0</v>
      </c>
      <c r="CX235" s="198" t="str">
        <f>CN235*Refining!$F$12</f>
        <v>0</v>
      </c>
      <c r="CY235" s="218" t="str">
        <f t="shared" ref="CY235:DR235" si="948">IF(CE235 = 0, "", CE235)</f>
        <v>21</v>
      </c>
      <c r="CZ235" s="215" t="str">
        <f t="shared" si="948"/>
        <v/>
      </c>
      <c r="DA235" s="215" t="str">
        <f t="shared" si="948"/>
        <v/>
      </c>
      <c r="DB235" s="215" t="str">
        <f t="shared" si="948"/>
        <v/>
      </c>
      <c r="DC235" s="215" t="str">
        <f t="shared" si="948"/>
        <v/>
      </c>
      <c r="DD235" s="215" t="str">
        <f t="shared" si="948"/>
        <v/>
      </c>
      <c r="DE235" s="215" t="str">
        <f t="shared" si="948"/>
        <v/>
      </c>
      <c r="DF235" s="215" t="str">
        <f t="shared" si="948"/>
        <v/>
      </c>
      <c r="DG235" s="215" t="str">
        <f t="shared" si="948"/>
        <v/>
      </c>
      <c r="DH235" s="216" t="str">
        <f t="shared" si="948"/>
        <v/>
      </c>
      <c r="DI235" s="218" t="str">
        <f t="shared" si="948"/>
        <v>38</v>
      </c>
      <c r="DJ235" s="215" t="str">
        <f t="shared" si="948"/>
        <v/>
      </c>
      <c r="DK235" s="215" t="str">
        <f t="shared" si="948"/>
        <v/>
      </c>
      <c r="DL235" s="215" t="str">
        <f t="shared" si="948"/>
        <v/>
      </c>
      <c r="DM235" s="215" t="str">
        <f t="shared" si="948"/>
        <v/>
      </c>
      <c r="DN235" s="215" t="str">
        <f t="shared" si="948"/>
        <v/>
      </c>
      <c r="DO235" s="215" t="str">
        <f t="shared" si="948"/>
        <v/>
      </c>
      <c r="DP235" s="215" t="str">
        <f t="shared" si="948"/>
        <v/>
      </c>
      <c r="DQ235" s="215" t="str">
        <f t="shared" si="948"/>
        <v/>
      </c>
      <c r="DR235" s="216" t="str">
        <f t="shared" si="948"/>
        <v/>
      </c>
      <c r="DS235" s="218" t="str">
        <f t="shared" si="15"/>
        <v>21</v>
      </c>
      <c r="DT235" s="219" t="str">
        <f t="shared" si="16"/>
        <v>38</v>
      </c>
      <c r="DU235" s="208" t="str">
        <f>CY235*'Ores &amp; Ingots'!$C$3+CZ235*'Ores &amp; Ingots'!$C$4+DA235*'Ores &amp; Ingots'!$C$5+DB235*'Ores &amp; Ingots'!$C$6+DC235*'Ores &amp; Ingots'!$C$7+DD235*'Ores &amp; Ingots'!$C$8+DE235*'Ores &amp; Ingots'!$C$9+DF235*'Ores &amp; Ingots'!$C$10+DG235*'Ores &amp; Ingots'!$C$11+DH235*'Ores &amp; Ingots'!$C$12</f>
        <v>3</v>
      </c>
      <c r="DV235" s="208" t="str">
        <f>DI235*'Ores &amp; Ingots'!$B$3+DJ235*'Ores &amp; Ingots'!$B$4+DK235*'Ores &amp; Ingots'!$B$5+DL235*'Ores &amp; Ingots'!$B$6+DM235*'Ores &amp; Ingots'!$B$7+DN235*'Ores &amp; Ingots'!$B$8+DO235*'Ores &amp; Ingots'!$B$9+DP235*'Ores &amp; Ingots'!$B$10+DQ235*'Ores &amp; Ingots'!$B$11+DR235*'Ores &amp; Ingots'!$B$12</f>
        <v>14</v>
      </c>
      <c r="DW235" s="219" t="str">
        <f>CY235*Refining!$G$3+CZ235*Refining!$G$4+DA235*Refining!$G$5+DB235*Refining!$G$6+DC235*Refining!$G$7+DD235*Refining!$G$8+DE235*Refining!$G$9+DF235*Refining!$G$10+DG235*Refining!$G$11+DH235*Refining!$G$12</f>
        <v>1</v>
      </c>
      <c r="DX235" s="219" t="str">
        <f t="shared" si="17"/>
        <v>224</v>
      </c>
      <c r="DY235" s="220" t="str">
        <f t="shared" si="18"/>
        <v>0.0002</v>
      </c>
      <c r="DZ235" s="218" t="str">
        <f t="shared" si="19"/>
        <v>5</v>
      </c>
      <c r="EA235" s="221" t="str">
        <f t="shared" ref="EA235:EB235" si="949">DZ235/60</f>
        <v>0.1</v>
      </c>
      <c r="EB235" s="221" t="str">
        <f t="shared" si="949"/>
        <v>0.0</v>
      </c>
      <c r="EC235" s="541" t="str">
        <f t="shared" si="21"/>
        <v>0.00</v>
      </c>
      <c r="ED235" s="218" t="str">
        <f t="shared" si="22"/>
        <v>380</v>
      </c>
      <c r="EE235" s="221" t="str">
        <f t="shared" ref="EE235:EF235" si="950">ED235/1000</f>
        <v>0.4</v>
      </c>
      <c r="EF235" s="222" t="str">
        <f t="shared" si="950"/>
        <v>0.00</v>
      </c>
      <c r="EG235" s="542" t="str">
        <f t="shared" si="24"/>
        <v>0.0004</v>
      </c>
      <c r="EH235" s="225" t="s">
        <v>12</v>
      </c>
    </row>
    <row r="236">
      <c r="A236" s="33"/>
      <c r="B236" s="226" t="s">
        <v>1047</v>
      </c>
      <c r="C236" s="227" t="s">
        <v>885</v>
      </c>
      <c r="D236" s="227">
        <v>1.0</v>
      </c>
      <c r="E236" s="227">
        <v>1.0</v>
      </c>
      <c r="F236" s="227">
        <v>1.0</v>
      </c>
      <c r="G236" s="253" t="str">
        <f t="shared" si="5"/>
        <v>0.1</v>
      </c>
      <c r="H236" s="254">
        <v>2.0</v>
      </c>
      <c r="I236" s="254">
        <v>5.0</v>
      </c>
      <c r="J236" s="254" t="str">
        <f>H236/Main!$D$9</f>
        <v>2</v>
      </c>
      <c r="K236" s="254" t="str">
        <f>I236/Main!$D$10</f>
        <v>5</v>
      </c>
      <c r="L236" s="254" t="str">
        <f t="shared" si="6"/>
        <v>2.5</v>
      </c>
      <c r="M236" s="254">
        <v>0.32</v>
      </c>
      <c r="N236" s="255"/>
      <c r="O236" s="255"/>
      <c r="P236" s="255"/>
      <c r="Q236" s="256"/>
      <c r="R236" s="255"/>
      <c r="S236" s="257"/>
      <c r="T236" s="257"/>
      <c r="U236" s="255"/>
      <c r="V236" s="255"/>
      <c r="W236" s="257"/>
      <c r="X236" s="257"/>
      <c r="Y236" s="255"/>
      <c r="Z236" s="255"/>
      <c r="AA236" s="255"/>
      <c r="AB236" s="255"/>
      <c r="AC236" s="335"/>
      <c r="AD236" s="309">
        <v>1.0</v>
      </c>
      <c r="AE236" s="225">
        <v>0.0</v>
      </c>
      <c r="AF236" s="225">
        <v>0.0</v>
      </c>
      <c r="AG236" s="225">
        <v>0.0</v>
      </c>
      <c r="AH236" s="225">
        <v>0.0</v>
      </c>
      <c r="AI236" s="225">
        <v>0.0</v>
      </c>
      <c r="AJ236" s="225">
        <v>0.0</v>
      </c>
      <c r="AK236" s="225">
        <v>0.0</v>
      </c>
      <c r="AL236" s="225">
        <v>0.0</v>
      </c>
      <c r="AM236" s="225">
        <v>0.0</v>
      </c>
      <c r="AN236" s="225">
        <v>0.0</v>
      </c>
      <c r="AO236" s="225">
        <v>0.0</v>
      </c>
      <c r="AP236" s="225">
        <v>0.0</v>
      </c>
      <c r="AQ236" s="225">
        <v>0.0</v>
      </c>
      <c r="AR236" s="225">
        <v>0.0</v>
      </c>
      <c r="AS236" s="225">
        <v>0.0</v>
      </c>
      <c r="AT236" s="225">
        <v>0.0</v>
      </c>
      <c r="AU236" s="225">
        <v>0.0</v>
      </c>
      <c r="AV236" s="225">
        <v>0.0</v>
      </c>
      <c r="AW236" s="225">
        <v>0.0</v>
      </c>
      <c r="AX236" s="225">
        <v>0.0</v>
      </c>
      <c r="AY236" s="553" t="str">
        <f t="shared" ref="AY236:BS236" si="951">IF(AD236 = 0, "", AD236)</f>
        <v>1</v>
      </c>
      <c r="AZ236" s="227" t="str">
        <f t="shared" si="951"/>
        <v/>
      </c>
      <c r="BA236" s="227" t="str">
        <f t="shared" si="951"/>
        <v/>
      </c>
      <c r="BB236" s="227" t="str">
        <f t="shared" si="951"/>
        <v/>
      </c>
      <c r="BC236" s="227" t="str">
        <f t="shared" si="951"/>
        <v/>
      </c>
      <c r="BD236" s="227" t="str">
        <f t="shared" si="951"/>
        <v/>
      </c>
      <c r="BE236" s="227" t="str">
        <f t="shared" si="951"/>
        <v/>
      </c>
      <c r="BF236" s="227" t="str">
        <f t="shared" si="951"/>
        <v/>
      </c>
      <c r="BG236" s="227" t="str">
        <f t="shared" si="951"/>
        <v/>
      </c>
      <c r="BH236" s="227" t="str">
        <f t="shared" si="951"/>
        <v/>
      </c>
      <c r="BI236" s="227" t="str">
        <f t="shared" si="951"/>
        <v/>
      </c>
      <c r="BJ236" s="227" t="str">
        <f t="shared" si="951"/>
        <v/>
      </c>
      <c r="BK236" s="227" t="str">
        <f t="shared" si="951"/>
        <v/>
      </c>
      <c r="BL236" s="227" t="str">
        <f t="shared" si="951"/>
        <v/>
      </c>
      <c r="BM236" s="227" t="str">
        <f t="shared" si="951"/>
        <v/>
      </c>
      <c r="BN236" s="227" t="str">
        <f t="shared" si="951"/>
        <v/>
      </c>
      <c r="BO236" s="227" t="str">
        <f t="shared" si="951"/>
        <v/>
      </c>
      <c r="BP236" s="227" t="str">
        <f t="shared" si="951"/>
        <v/>
      </c>
      <c r="BQ236" s="227" t="str">
        <f t="shared" si="951"/>
        <v/>
      </c>
      <c r="BR236" s="227" t="str">
        <f t="shared" si="951"/>
        <v/>
      </c>
      <c r="BS236" s="238" t="str">
        <f t="shared" si="951"/>
        <v/>
      </c>
      <c r="BT236" s="239" t="str">
        <f>$AY236*Assembly!Y$4+$AZ236*Assembly!Y$5+$BA236*Assembly!Y$6+$BB236*Assembly!Y$7+$BC236*Assembly!Y$8+$BD236*Assembly!Y$9+$BE236*Assembly!Y$10+$BF236*Assembly!Y$11+$BG236*Assembly!Y$12+$BH236*Assembly!Y$13+$BI236*Assembly!Y$14+$BJ236*Assembly!Y$15+$BK236*Assembly!Y$16+$BL236*Assembly!Y$17+$BM236*Assembly!Y$18+$BN236*Assembly!Y$19+$BO236*Assembly!Y$20+$BP236*Assembly!Y$21+$BQ236*Assembly!Y$22+$BR236*Assembly!Y$23+$BS236*Assembly!Y$24</f>
        <v>20</v>
      </c>
      <c r="BU236" s="225" t="str">
        <f t="shared" si="8"/>
        <v>160</v>
      </c>
      <c r="BV236" s="225" t="str">
        <f>$AY236*Assembly!AC$4+$AZ236*Assembly!AC$5+$BA236*Assembly!AC$6+$BB236*Assembly!AC$7+$BC236*Assembly!AC$8+$BD236*Assembly!AC$9+$BE236*Assembly!AC$10+$BF236*Assembly!AC$11+$BG236*Assembly!AC$12+$BH236*Assembly!AC$13+$BI236*Assembly!AC$14+$BJ236*Assembly!AC$15+$BK236*Assembly!AC$16+$BL236*Assembly!AC$17+$BM236*Assembly!AC$18+$BN236*Assembly!AC$19+$BO236*Assembly!AC$20+$BP236*Assembly!AC$21+$BQ236*Assembly!AC$22+$BR236*Assembly!AC$23+$BS236*Assembly!AC$24</f>
        <v>100</v>
      </c>
      <c r="BW236" s="240" t="str">
        <f t="shared" si="9"/>
        <v>5.00</v>
      </c>
      <c r="BX236" s="241" t="str">
        <f t="shared" si="10"/>
        <v>800</v>
      </c>
      <c r="BY236" s="242" t="str">
        <f t="shared" si="11"/>
        <v>0.6</v>
      </c>
      <c r="BZ236" s="225"/>
      <c r="CA236" s="225" t="str">
        <f>$AY236*Assembly!X$4+$AZ236*Assembly!X$5+$BA236*Assembly!X$6+$BB236*Assembly!X$7+$BC236*Assembly!X$8+$BD236*Assembly!X$9+$BE236*Assembly!X$10+$BF236*Assembly!X$11+$BG236*Assembly!X$12+$BH236*Assembly!X$13+$BI236*Assembly!X$14+$BJ236*Assembly!X$15+$BK236*Assembly!X$16+$BL236*Assembly!X$17+$BM236*Assembly!X$18+$BN236*Assembly!X$19+$BO236*Assembly!X$20+$BP236*Assembly!X$21+$BQ236*Assembly!X$22+$BR236*Assembly!X$23+$BS236*Assembly!X$24</f>
        <v>1</v>
      </c>
      <c r="CB236" s="225" t="str">
        <f t="shared" si="12"/>
        <v>156</v>
      </c>
      <c r="CC236" s="223" t="str">
        <f t="shared" si="13"/>
        <v>0.0002</v>
      </c>
      <c r="CD236" s="243" t="str">
        <f>$AY236*Assembly!AB$4+$AZ236*Assembly!AB$5+$BA236*Assembly!AB$6+$BB236*Assembly!AB$7+$BC236*Assembly!AB$8+$BD236*Assembly!AB$9+$BE236*Assembly!AB$10+$BF236*Assembly!AB$11+$BG236*Assembly!AB$12+$BH236*Assembly!AB$13+$BI236*Assembly!AB$14+$BJ236*Assembly!AB$15+$BK236*Assembly!AB$16+$BL236*Assembly!AB$17+$BM236*Assembly!AB$18+$BN236*Assembly!AB$19+$BO236*Assembly!AB$20+$BP236*Assembly!AB$21+$BQ236*Assembly!AB$22+$BR236*Assembly!AB$23+$BS236*Assembly!AB$24</f>
        <v>3</v>
      </c>
      <c r="CE236" s="256" t="str">
        <f>$AY236*Assembly!M$4+$AZ236*Assembly!M$5+$BA236*Assembly!M$6+$BB236*Assembly!M$7+$BC236*Assembly!M$8+$BD236*Assembly!M$9+$BE236*Assembly!M$10+$BF236*Assembly!M$11+$BG236*Assembly!M$12+$BH236*Assembly!M$13+$BI236*Assembly!M$14+$BJ236*Assembly!M$15+$BK236*Assembly!M$16+$BL236*Assembly!M$17+$BM236*Assembly!M$18+$BN236*Assembly!M$19+$BO236*Assembly!M$20+$BP236*Assembly!M$21+$BQ236*Assembly!M$22+$BR236*Assembly!M$23+$BS236*Assembly!M$24</f>
        <v>21</v>
      </c>
      <c r="CF236" s="256" t="str">
        <f>$AY236*Assembly!N$4+$AZ236*Assembly!N$5+$BA236*Assembly!N$6+$BB236*Assembly!N$7+$BC236*Assembly!N$8+$BD236*Assembly!N$9+$BE236*Assembly!N$10+$BF236*Assembly!N$11+$BG236*Assembly!N$12+$BH236*Assembly!N$13+$BI236*Assembly!N$14+$BJ236*Assembly!N$15+$BK236*Assembly!N$16+$BL236*Assembly!N$17+$BM236*Assembly!N$18+$BN236*Assembly!N$19+$BO236*Assembly!N$20+$BP236*Assembly!N$21+$BQ236*Assembly!N$22+$BR236*Assembly!N$23+$BS236*Assembly!N$24</f>
        <v>0</v>
      </c>
      <c r="CG236" s="256" t="str">
        <f>$AY236*Assembly!O$4+$AZ236*Assembly!O$5+$BA236*Assembly!O$6+$BB236*Assembly!O$7+$BC236*Assembly!O$8+$BD236*Assembly!O$9+$BE236*Assembly!O$10+$BF236*Assembly!O$11+$BG236*Assembly!O$12+$BH236*Assembly!O$13+$BI236*Assembly!O$14+$BJ236*Assembly!O$15+$BK236*Assembly!O$16+$BL236*Assembly!O$17+$BM236*Assembly!O$18+$BN236*Assembly!O$19+$BO236*Assembly!O$20+$BP236*Assembly!O$21+$BQ236*Assembly!O$22+$BR236*Assembly!O$23+$BS236*Assembly!O$24</f>
        <v>0</v>
      </c>
      <c r="CH236" s="254" t="str">
        <f>$AY236*Assembly!P$4+$AZ236*Assembly!P$5+$BA236*Assembly!P$6+$BB236*Assembly!P$7+$BC236*Assembly!P$8+$BD236*Assembly!P$9+$BE236*Assembly!P$10+$BF236*Assembly!P$11+$BG236*Assembly!P$12+$BH236*Assembly!P$13+$BI236*Assembly!P$14+$BJ236*Assembly!P$15+$BK236*Assembly!P$16+$BL236*Assembly!P$17+$BM236*Assembly!P$18+$BN236*Assembly!P$19+$BO236*Assembly!P$20+$BP236*Assembly!P$21+$BQ236*Assembly!P$22+$BR236*Assembly!P$23+$BS236*Assembly!P$24</f>
        <v>0</v>
      </c>
      <c r="CI236" s="254" t="str">
        <f>$AY236*Assembly!Q$4+$AZ236*Assembly!Q$5+$BA236*Assembly!Q$6+$BB236*Assembly!Q$7+$BC236*Assembly!Q$8+$BD236*Assembly!Q$9+$BE236*Assembly!Q$10+$BF236*Assembly!Q$11+$BG236*Assembly!Q$12+$BH236*Assembly!Q$13+$BI236*Assembly!Q$14+$BJ236*Assembly!Q$15+$BK236*Assembly!Q$16+$BL236*Assembly!Q$17+$BM236*Assembly!Q$18+$BN236*Assembly!Q$19+$BO236*Assembly!Q$20+$BP236*Assembly!Q$21+$BQ236*Assembly!Q$22+$BR236*Assembly!Q$23+$BS236*Assembly!Q$24</f>
        <v>0</v>
      </c>
      <c r="CJ236" s="256" t="str">
        <f>$AY236*Assembly!R$4+$AZ236*Assembly!R$5+$BA236*Assembly!R$6+$BB236*Assembly!R$7+$BC236*Assembly!R$8+$BD236*Assembly!R$9+$BE236*Assembly!R$10+$BF236*Assembly!R$11+$BG236*Assembly!R$12+$BH236*Assembly!R$13+$BI236*Assembly!R$14+$BJ236*Assembly!R$15+$BK236*Assembly!R$16+$BL236*Assembly!R$17+$BM236*Assembly!R$18+$BN236*Assembly!R$19+$BO236*Assembly!R$20+$BP236*Assembly!R$21+$BQ236*Assembly!R$22+$BR236*Assembly!R$23+$BS236*Assembly!R$24</f>
        <v>0</v>
      </c>
      <c r="CK236" s="254" t="str">
        <f>$AY236*Assembly!S$4+$AZ236*Assembly!S$5+$BA236*Assembly!S$6+$BB236*Assembly!S$7+$BC236*Assembly!S$8+$BD236*Assembly!S$9+$BE236*Assembly!S$10+$BF236*Assembly!S$11+$BG236*Assembly!S$12+$BH236*Assembly!S$13+$BI236*Assembly!S$14+$BJ236*Assembly!S$15+$BK236*Assembly!S$16+$BL236*Assembly!S$17+$BM236*Assembly!S$18+$BN236*Assembly!S$19+$BO236*Assembly!S$20+$BP236*Assembly!S$21+$BQ236*Assembly!S$22+$BR236*Assembly!S$23+$BS236*Assembly!S$24</f>
        <v>0</v>
      </c>
      <c r="CL236" s="254" t="str">
        <f>$AY236*Assembly!T$4+$AZ236*Assembly!T$5+$BA236*Assembly!T$6+$BB236*Assembly!T$7+$BC236*Assembly!T$8+$BD236*Assembly!T$9+$BE236*Assembly!T$10+$BF236*Assembly!T$11+$BG236*Assembly!T$12+$BH236*Assembly!T$13+$BI236*Assembly!T$14+$BJ236*Assembly!T$15+$BK236*Assembly!T$16+$BL236*Assembly!T$17+$BM236*Assembly!T$18+$BN236*Assembly!T$19+$BO236*Assembly!T$20+$BP236*Assembly!T$21+$BQ236*Assembly!T$22+$BR236*Assembly!T$23+$BS236*Assembly!T$24</f>
        <v>0</v>
      </c>
      <c r="CM236" s="254" t="str">
        <f>$AY236*Assembly!U$4+$AZ236*Assembly!U$5+$BA236*Assembly!U$6+$BB236*Assembly!U$7+$BC236*Assembly!U$8+$BD236*Assembly!U$9+$BE236*Assembly!U$10+$BF236*Assembly!U$11+$BG236*Assembly!U$12+$BH236*Assembly!U$13+$BI236*Assembly!U$14+$BJ236*Assembly!U$15+$BK236*Assembly!U$16+$BL236*Assembly!U$17+$BM236*Assembly!U$18+$BN236*Assembly!U$19+$BO236*Assembly!U$20+$BP236*Assembly!U$21+$BQ236*Assembly!U$22+$BR236*Assembly!U$23+$BS236*Assembly!U$24</f>
        <v>0</v>
      </c>
      <c r="CN236" s="256" t="str">
        <f>$AY236*Assembly!V$4+$AZ236*Assembly!V$5+$BA236*Assembly!V$6+$BB236*Assembly!V$7+$BC236*Assembly!V$8+$BD236*Assembly!V$9+$BE236*Assembly!V$10+$BF236*Assembly!V$11+$BG236*Assembly!V$12+$BH236*Assembly!V$13+$BI236*Assembly!V$14+$BJ236*Assembly!V$15+$BK236*Assembly!V$16+$BL236*Assembly!V$17+$BM236*Assembly!V$18+$BN236*Assembly!V$19+$BO236*Assembly!V$20+$BP236*Assembly!V$21+$BQ236*Assembly!V$22+$BR236*Assembly!V$23+$BS236*Assembly!V$24</f>
        <v>0</v>
      </c>
      <c r="CO236" s="256" t="str">
        <f>CE236*Refining!$F$3</f>
        <v>38</v>
      </c>
      <c r="CP236" s="256" t="str">
        <f>CF236*Refining!$F$4</f>
        <v>0</v>
      </c>
      <c r="CQ236" s="256" t="str">
        <f>CG236*Refining!$F$5</f>
        <v>0</v>
      </c>
      <c r="CR236" s="256" t="str">
        <f>CH236*Refining!$F$6</f>
        <v>0</v>
      </c>
      <c r="CS236" s="256" t="str">
        <f>CI236*Refining!$F$7</f>
        <v>0</v>
      </c>
      <c r="CT236" s="256" t="str">
        <f>CJ236*Refining!$F$8</f>
        <v>0</v>
      </c>
      <c r="CU236" s="256" t="str">
        <f>CK236*Refining!$F$9</f>
        <v>0</v>
      </c>
      <c r="CV236" s="256" t="str">
        <f>CL236*Refining!$F$10</f>
        <v>0</v>
      </c>
      <c r="CW236" s="256" t="str">
        <f>CM236*Refining!$F$11</f>
        <v>0</v>
      </c>
      <c r="CX236" s="256" t="str">
        <f>CN236*Refining!$F$12</f>
        <v>0</v>
      </c>
      <c r="CY236" s="248" t="str">
        <f t="shared" ref="CY236:DR236" si="952">IF(CE236 = 0, "", CE236)</f>
        <v>21</v>
      </c>
      <c r="CZ236" s="245" t="str">
        <f t="shared" si="952"/>
        <v/>
      </c>
      <c r="DA236" s="245" t="str">
        <f t="shared" si="952"/>
        <v/>
      </c>
      <c r="DB236" s="245" t="str">
        <f t="shared" si="952"/>
        <v/>
      </c>
      <c r="DC236" s="245" t="str">
        <f t="shared" si="952"/>
        <v/>
      </c>
      <c r="DD236" s="245" t="str">
        <f t="shared" si="952"/>
        <v/>
      </c>
      <c r="DE236" s="245" t="str">
        <f t="shared" si="952"/>
        <v/>
      </c>
      <c r="DF236" s="245" t="str">
        <f t="shared" si="952"/>
        <v/>
      </c>
      <c r="DG236" s="245" t="str">
        <f t="shared" si="952"/>
        <v/>
      </c>
      <c r="DH236" s="246" t="str">
        <f t="shared" si="952"/>
        <v/>
      </c>
      <c r="DI236" s="248" t="str">
        <f t="shared" si="952"/>
        <v>38</v>
      </c>
      <c r="DJ236" s="245" t="str">
        <f t="shared" si="952"/>
        <v/>
      </c>
      <c r="DK236" s="245" t="str">
        <f t="shared" si="952"/>
        <v/>
      </c>
      <c r="DL236" s="245" t="str">
        <f t="shared" si="952"/>
        <v/>
      </c>
      <c r="DM236" s="245" t="str">
        <f t="shared" si="952"/>
        <v/>
      </c>
      <c r="DN236" s="245" t="str">
        <f t="shared" si="952"/>
        <v/>
      </c>
      <c r="DO236" s="245" t="str">
        <f t="shared" si="952"/>
        <v/>
      </c>
      <c r="DP236" s="245" t="str">
        <f t="shared" si="952"/>
        <v/>
      </c>
      <c r="DQ236" s="245" t="str">
        <f t="shared" si="952"/>
        <v/>
      </c>
      <c r="DR236" s="246" t="str">
        <f t="shared" si="952"/>
        <v/>
      </c>
      <c r="DS236" s="248" t="str">
        <f t="shared" si="15"/>
        <v>21</v>
      </c>
      <c r="DT236" s="249" t="str">
        <f t="shared" si="16"/>
        <v>38</v>
      </c>
      <c r="DU236" s="225" t="str">
        <f>CY236*'Ores &amp; Ingots'!$C$3+CZ236*'Ores &amp; Ingots'!$C$4+DA236*'Ores &amp; Ingots'!$C$5+DB236*'Ores &amp; Ingots'!$C$6+DC236*'Ores &amp; Ingots'!$C$7+DD236*'Ores &amp; Ingots'!$C$8+DE236*'Ores &amp; Ingots'!$C$9+DF236*'Ores &amp; Ingots'!$C$10+DG236*'Ores &amp; Ingots'!$C$11+DH236*'Ores &amp; Ingots'!$C$12</f>
        <v>3</v>
      </c>
      <c r="DV236" s="225" t="str">
        <f>DI236*'Ores &amp; Ingots'!$B$3+DJ236*'Ores &amp; Ingots'!$B$4+DK236*'Ores &amp; Ingots'!$B$5+DL236*'Ores &amp; Ingots'!$B$6+DM236*'Ores &amp; Ingots'!$B$7+DN236*'Ores &amp; Ingots'!$B$8+DO236*'Ores &amp; Ingots'!$B$9+DP236*'Ores &amp; Ingots'!$B$10+DQ236*'Ores &amp; Ingots'!$B$11+DR236*'Ores &amp; Ingots'!$B$12</f>
        <v>14</v>
      </c>
      <c r="DW236" s="249" t="str">
        <f>CY236*Refining!$G$3+CZ236*Refining!$G$4+DA236*Refining!$G$5+DB236*Refining!$G$6+DC236*Refining!$G$7+DD236*Refining!$G$8+DE236*Refining!$G$9+DF236*Refining!$G$10+DG236*Refining!$G$11+DH236*Refining!$G$12</f>
        <v>1</v>
      </c>
      <c r="DX236" s="249" t="str">
        <f t="shared" si="17"/>
        <v>224</v>
      </c>
      <c r="DY236" s="250" t="str">
        <f t="shared" si="18"/>
        <v>0.0002</v>
      </c>
      <c r="DZ236" s="248" t="str">
        <f t="shared" si="19"/>
        <v>4</v>
      </c>
      <c r="EA236" s="251" t="str">
        <f t="shared" ref="EA236:EB236" si="953">DZ236/60</f>
        <v>0.1</v>
      </c>
      <c r="EB236" s="251" t="str">
        <f t="shared" si="953"/>
        <v>0.0</v>
      </c>
      <c r="EC236" s="543" t="str">
        <f t="shared" si="21"/>
        <v>0.00</v>
      </c>
      <c r="ED236" s="248" t="str">
        <f t="shared" si="22"/>
        <v>380</v>
      </c>
      <c r="EE236" s="251" t="str">
        <f t="shared" ref="EE236:EF236" si="954">ED236/1000</f>
        <v>0.4</v>
      </c>
      <c r="EF236" s="252" t="str">
        <f t="shared" si="954"/>
        <v>0.00</v>
      </c>
      <c r="EG236" s="544" t="str">
        <f t="shared" si="24"/>
        <v>0.0004</v>
      </c>
      <c r="EH236" s="225" t="s">
        <v>12</v>
      </c>
    </row>
    <row r="237">
      <c r="A237" s="33"/>
      <c r="B237" s="226" t="s">
        <v>1091</v>
      </c>
      <c r="C237" s="227" t="s">
        <v>885</v>
      </c>
      <c r="D237" s="227">
        <v>1.0</v>
      </c>
      <c r="E237" s="227">
        <v>1.0</v>
      </c>
      <c r="F237" s="227">
        <v>1.0</v>
      </c>
      <c r="G237" s="253" t="str">
        <f t="shared" si="5"/>
        <v>0.1</v>
      </c>
      <c r="H237" s="254">
        <v>3.0</v>
      </c>
      <c r="I237" s="254">
        <v>7.5</v>
      </c>
      <c r="J237" s="254" t="str">
        <f>H237/Main!$D$9</f>
        <v>3</v>
      </c>
      <c r="K237" s="254" t="str">
        <f>I237/Main!$D$10</f>
        <v>7.5</v>
      </c>
      <c r="L237" s="254" t="str">
        <f t="shared" si="6"/>
        <v>2.5</v>
      </c>
      <c r="M237" s="254">
        <v>0.32</v>
      </c>
      <c r="N237" s="255"/>
      <c r="O237" s="255"/>
      <c r="P237" s="255"/>
      <c r="Q237" s="256"/>
      <c r="R237" s="255"/>
      <c r="S237" s="257"/>
      <c r="T237" s="257"/>
      <c r="U237" s="255"/>
      <c r="V237" s="255"/>
      <c r="W237" s="257"/>
      <c r="X237" s="257"/>
      <c r="Y237" s="255"/>
      <c r="Z237" s="255"/>
      <c r="AA237" s="255"/>
      <c r="AB237" s="255"/>
      <c r="AC237" s="335"/>
      <c r="AD237" s="309">
        <v>1.0</v>
      </c>
      <c r="AE237" s="225">
        <v>0.0</v>
      </c>
      <c r="AF237" s="225">
        <v>0.0</v>
      </c>
      <c r="AG237" s="225">
        <v>0.0</v>
      </c>
      <c r="AH237" s="225">
        <v>0.0</v>
      </c>
      <c r="AI237" s="225">
        <v>0.0</v>
      </c>
      <c r="AJ237" s="225">
        <v>0.0</v>
      </c>
      <c r="AK237" s="225">
        <v>0.0</v>
      </c>
      <c r="AL237" s="225">
        <v>0.0</v>
      </c>
      <c r="AM237" s="225">
        <v>0.0</v>
      </c>
      <c r="AN237" s="225">
        <v>0.0</v>
      </c>
      <c r="AO237" s="225">
        <v>0.0</v>
      </c>
      <c r="AP237" s="225">
        <v>0.0</v>
      </c>
      <c r="AQ237" s="225">
        <v>0.0</v>
      </c>
      <c r="AR237" s="225">
        <v>0.0</v>
      </c>
      <c r="AS237" s="225">
        <v>0.0</v>
      </c>
      <c r="AT237" s="225">
        <v>0.0</v>
      </c>
      <c r="AU237" s="225">
        <v>0.0</v>
      </c>
      <c r="AV237" s="225">
        <v>0.0</v>
      </c>
      <c r="AW237" s="225">
        <v>0.0</v>
      </c>
      <c r="AX237" s="225">
        <v>0.0</v>
      </c>
      <c r="AY237" s="553" t="str">
        <f t="shared" ref="AY237:BS237" si="955">IF(AD237 = 0, "", AD237)</f>
        <v>1</v>
      </c>
      <c r="AZ237" s="227" t="str">
        <f t="shared" si="955"/>
        <v/>
      </c>
      <c r="BA237" s="227" t="str">
        <f t="shared" si="955"/>
        <v/>
      </c>
      <c r="BB237" s="227" t="str">
        <f t="shared" si="955"/>
        <v/>
      </c>
      <c r="BC237" s="227" t="str">
        <f t="shared" si="955"/>
        <v/>
      </c>
      <c r="BD237" s="227" t="str">
        <f t="shared" si="955"/>
        <v/>
      </c>
      <c r="BE237" s="227" t="str">
        <f t="shared" si="955"/>
        <v/>
      </c>
      <c r="BF237" s="227" t="str">
        <f t="shared" si="955"/>
        <v/>
      </c>
      <c r="BG237" s="227" t="str">
        <f t="shared" si="955"/>
        <v/>
      </c>
      <c r="BH237" s="227" t="str">
        <f t="shared" si="955"/>
        <v/>
      </c>
      <c r="BI237" s="227" t="str">
        <f t="shared" si="955"/>
        <v/>
      </c>
      <c r="BJ237" s="227" t="str">
        <f t="shared" si="955"/>
        <v/>
      </c>
      <c r="BK237" s="227" t="str">
        <f t="shared" si="955"/>
        <v/>
      </c>
      <c r="BL237" s="227" t="str">
        <f t="shared" si="955"/>
        <v/>
      </c>
      <c r="BM237" s="227" t="str">
        <f t="shared" si="955"/>
        <v/>
      </c>
      <c r="BN237" s="227" t="str">
        <f t="shared" si="955"/>
        <v/>
      </c>
      <c r="BO237" s="227" t="str">
        <f t="shared" si="955"/>
        <v/>
      </c>
      <c r="BP237" s="227" t="str">
        <f t="shared" si="955"/>
        <v/>
      </c>
      <c r="BQ237" s="227" t="str">
        <f t="shared" si="955"/>
        <v/>
      </c>
      <c r="BR237" s="227" t="str">
        <f t="shared" si="955"/>
        <v/>
      </c>
      <c r="BS237" s="238" t="str">
        <f t="shared" si="955"/>
        <v/>
      </c>
      <c r="BT237" s="239" t="str">
        <f>$AY237*Assembly!Y$4+$AZ237*Assembly!Y$5+$BA237*Assembly!Y$6+$BB237*Assembly!Y$7+$BC237*Assembly!Y$8+$BD237*Assembly!Y$9+$BE237*Assembly!Y$10+$BF237*Assembly!Y$11+$BG237*Assembly!Y$12+$BH237*Assembly!Y$13+$BI237*Assembly!Y$14+$BJ237*Assembly!Y$15+$BK237*Assembly!Y$16+$BL237*Assembly!Y$17+$BM237*Assembly!Y$18+$BN237*Assembly!Y$19+$BO237*Assembly!Y$20+$BP237*Assembly!Y$21+$BQ237*Assembly!Y$22+$BR237*Assembly!Y$23+$BS237*Assembly!Y$24</f>
        <v>20</v>
      </c>
      <c r="BU237" s="225" t="str">
        <f t="shared" si="8"/>
        <v>160</v>
      </c>
      <c r="BV237" s="225" t="str">
        <f>$AY237*Assembly!AC$4+$AZ237*Assembly!AC$5+$BA237*Assembly!AC$6+$BB237*Assembly!AC$7+$BC237*Assembly!AC$8+$BD237*Assembly!AC$9+$BE237*Assembly!AC$10+$BF237*Assembly!AC$11+$BG237*Assembly!AC$12+$BH237*Assembly!AC$13+$BI237*Assembly!AC$14+$BJ237*Assembly!AC$15+$BK237*Assembly!AC$16+$BL237*Assembly!AC$17+$BM237*Assembly!AC$18+$BN237*Assembly!AC$19+$BO237*Assembly!AC$20+$BP237*Assembly!AC$21+$BQ237*Assembly!AC$22+$BR237*Assembly!AC$23+$BS237*Assembly!AC$24</f>
        <v>100</v>
      </c>
      <c r="BW237" s="240" t="str">
        <f t="shared" si="9"/>
        <v>5.00</v>
      </c>
      <c r="BX237" s="241" t="str">
        <f t="shared" si="10"/>
        <v>800</v>
      </c>
      <c r="BY237" s="242" t="str">
        <f t="shared" si="11"/>
        <v>0.6</v>
      </c>
      <c r="BZ237" s="225"/>
      <c r="CA237" s="225" t="str">
        <f>$AY237*Assembly!X$4+$AZ237*Assembly!X$5+$BA237*Assembly!X$6+$BB237*Assembly!X$7+$BC237*Assembly!X$8+$BD237*Assembly!X$9+$BE237*Assembly!X$10+$BF237*Assembly!X$11+$BG237*Assembly!X$12+$BH237*Assembly!X$13+$BI237*Assembly!X$14+$BJ237*Assembly!X$15+$BK237*Assembly!X$16+$BL237*Assembly!X$17+$BM237*Assembly!X$18+$BN237*Assembly!X$19+$BO237*Assembly!X$20+$BP237*Assembly!X$21+$BQ237*Assembly!X$22+$BR237*Assembly!X$23+$BS237*Assembly!X$24</f>
        <v>1</v>
      </c>
      <c r="CB237" s="225" t="str">
        <f t="shared" si="12"/>
        <v>156</v>
      </c>
      <c r="CC237" s="223" t="str">
        <f t="shared" si="13"/>
        <v>0.0002</v>
      </c>
      <c r="CD237" s="243" t="str">
        <f>$AY237*Assembly!AB$4+$AZ237*Assembly!AB$5+$BA237*Assembly!AB$6+$BB237*Assembly!AB$7+$BC237*Assembly!AB$8+$BD237*Assembly!AB$9+$BE237*Assembly!AB$10+$BF237*Assembly!AB$11+$BG237*Assembly!AB$12+$BH237*Assembly!AB$13+$BI237*Assembly!AB$14+$BJ237*Assembly!AB$15+$BK237*Assembly!AB$16+$BL237*Assembly!AB$17+$BM237*Assembly!AB$18+$BN237*Assembly!AB$19+$BO237*Assembly!AB$20+$BP237*Assembly!AB$21+$BQ237*Assembly!AB$22+$BR237*Assembly!AB$23+$BS237*Assembly!AB$24</f>
        <v>3</v>
      </c>
      <c r="CE237" s="256" t="str">
        <f>$AY237*Assembly!M$4+$AZ237*Assembly!M$5+$BA237*Assembly!M$6+$BB237*Assembly!M$7+$BC237*Assembly!M$8+$BD237*Assembly!M$9+$BE237*Assembly!M$10+$BF237*Assembly!M$11+$BG237*Assembly!M$12+$BH237*Assembly!M$13+$BI237*Assembly!M$14+$BJ237*Assembly!M$15+$BK237*Assembly!M$16+$BL237*Assembly!M$17+$BM237*Assembly!M$18+$BN237*Assembly!M$19+$BO237*Assembly!M$20+$BP237*Assembly!M$21+$BQ237*Assembly!M$22+$BR237*Assembly!M$23+$BS237*Assembly!M$24</f>
        <v>21</v>
      </c>
      <c r="CF237" s="256" t="str">
        <f>$AY237*Assembly!N$4+$AZ237*Assembly!N$5+$BA237*Assembly!N$6+$BB237*Assembly!N$7+$BC237*Assembly!N$8+$BD237*Assembly!N$9+$BE237*Assembly!N$10+$BF237*Assembly!N$11+$BG237*Assembly!N$12+$BH237*Assembly!N$13+$BI237*Assembly!N$14+$BJ237*Assembly!N$15+$BK237*Assembly!N$16+$BL237*Assembly!N$17+$BM237*Assembly!N$18+$BN237*Assembly!N$19+$BO237*Assembly!N$20+$BP237*Assembly!N$21+$BQ237*Assembly!N$22+$BR237*Assembly!N$23+$BS237*Assembly!N$24</f>
        <v>0</v>
      </c>
      <c r="CG237" s="256" t="str">
        <f>$AY237*Assembly!O$4+$AZ237*Assembly!O$5+$BA237*Assembly!O$6+$BB237*Assembly!O$7+$BC237*Assembly!O$8+$BD237*Assembly!O$9+$BE237*Assembly!O$10+$BF237*Assembly!O$11+$BG237*Assembly!O$12+$BH237*Assembly!O$13+$BI237*Assembly!O$14+$BJ237*Assembly!O$15+$BK237*Assembly!O$16+$BL237*Assembly!O$17+$BM237*Assembly!O$18+$BN237*Assembly!O$19+$BO237*Assembly!O$20+$BP237*Assembly!O$21+$BQ237*Assembly!O$22+$BR237*Assembly!O$23+$BS237*Assembly!O$24</f>
        <v>0</v>
      </c>
      <c r="CH237" s="254" t="str">
        <f>$AY237*Assembly!P$4+$AZ237*Assembly!P$5+$BA237*Assembly!P$6+$BB237*Assembly!P$7+$BC237*Assembly!P$8+$BD237*Assembly!P$9+$BE237*Assembly!P$10+$BF237*Assembly!P$11+$BG237*Assembly!P$12+$BH237*Assembly!P$13+$BI237*Assembly!P$14+$BJ237*Assembly!P$15+$BK237*Assembly!P$16+$BL237*Assembly!P$17+$BM237*Assembly!P$18+$BN237*Assembly!P$19+$BO237*Assembly!P$20+$BP237*Assembly!P$21+$BQ237*Assembly!P$22+$BR237*Assembly!P$23+$BS237*Assembly!P$24</f>
        <v>0</v>
      </c>
      <c r="CI237" s="254" t="str">
        <f>$AY237*Assembly!Q$4+$AZ237*Assembly!Q$5+$BA237*Assembly!Q$6+$BB237*Assembly!Q$7+$BC237*Assembly!Q$8+$BD237*Assembly!Q$9+$BE237*Assembly!Q$10+$BF237*Assembly!Q$11+$BG237*Assembly!Q$12+$BH237*Assembly!Q$13+$BI237*Assembly!Q$14+$BJ237*Assembly!Q$15+$BK237*Assembly!Q$16+$BL237*Assembly!Q$17+$BM237*Assembly!Q$18+$BN237*Assembly!Q$19+$BO237*Assembly!Q$20+$BP237*Assembly!Q$21+$BQ237*Assembly!Q$22+$BR237*Assembly!Q$23+$BS237*Assembly!Q$24</f>
        <v>0</v>
      </c>
      <c r="CJ237" s="256" t="str">
        <f>$AY237*Assembly!R$4+$AZ237*Assembly!R$5+$BA237*Assembly!R$6+$BB237*Assembly!R$7+$BC237*Assembly!R$8+$BD237*Assembly!R$9+$BE237*Assembly!R$10+$BF237*Assembly!R$11+$BG237*Assembly!R$12+$BH237*Assembly!R$13+$BI237*Assembly!R$14+$BJ237*Assembly!R$15+$BK237*Assembly!R$16+$BL237*Assembly!R$17+$BM237*Assembly!R$18+$BN237*Assembly!R$19+$BO237*Assembly!R$20+$BP237*Assembly!R$21+$BQ237*Assembly!R$22+$BR237*Assembly!R$23+$BS237*Assembly!R$24</f>
        <v>0</v>
      </c>
      <c r="CK237" s="254" t="str">
        <f>$AY237*Assembly!S$4+$AZ237*Assembly!S$5+$BA237*Assembly!S$6+$BB237*Assembly!S$7+$BC237*Assembly!S$8+$BD237*Assembly!S$9+$BE237*Assembly!S$10+$BF237*Assembly!S$11+$BG237*Assembly!S$12+$BH237*Assembly!S$13+$BI237*Assembly!S$14+$BJ237*Assembly!S$15+$BK237*Assembly!S$16+$BL237*Assembly!S$17+$BM237*Assembly!S$18+$BN237*Assembly!S$19+$BO237*Assembly!S$20+$BP237*Assembly!S$21+$BQ237*Assembly!S$22+$BR237*Assembly!S$23+$BS237*Assembly!S$24</f>
        <v>0</v>
      </c>
      <c r="CL237" s="254" t="str">
        <f>$AY237*Assembly!T$4+$AZ237*Assembly!T$5+$BA237*Assembly!T$6+$BB237*Assembly!T$7+$BC237*Assembly!T$8+$BD237*Assembly!T$9+$BE237*Assembly!T$10+$BF237*Assembly!T$11+$BG237*Assembly!T$12+$BH237*Assembly!T$13+$BI237*Assembly!T$14+$BJ237*Assembly!T$15+$BK237*Assembly!T$16+$BL237*Assembly!T$17+$BM237*Assembly!T$18+$BN237*Assembly!T$19+$BO237*Assembly!T$20+$BP237*Assembly!T$21+$BQ237*Assembly!T$22+$BR237*Assembly!T$23+$BS237*Assembly!T$24</f>
        <v>0</v>
      </c>
      <c r="CM237" s="254" t="str">
        <f>$AY237*Assembly!U$4+$AZ237*Assembly!U$5+$BA237*Assembly!U$6+$BB237*Assembly!U$7+$BC237*Assembly!U$8+$BD237*Assembly!U$9+$BE237*Assembly!U$10+$BF237*Assembly!U$11+$BG237*Assembly!U$12+$BH237*Assembly!U$13+$BI237*Assembly!U$14+$BJ237*Assembly!U$15+$BK237*Assembly!U$16+$BL237*Assembly!U$17+$BM237*Assembly!U$18+$BN237*Assembly!U$19+$BO237*Assembly!U$20+$BP237*Assembly!U$21+$BQ237*Assembly!U$22+$BR237*Assembly!U$23+$BS237*Assembly!U$24</f>
        <v>0</v>
      </c>
      <c r="CN237" s="256" t="str">
        <f>$AY237*Assembly!V$4+$AZ237*Assembly!V$5+$BA237*Assembly!V$6+$BB237*Assembly!V$7+$BC237*Assembly!V$8+$BD237*Assembly!V$9+$BE237*Assembly!V$10+$BF237*Assembly!V$11+$BG237*Assembly!V$12+$BH237*Assembly!V$13+$BI237*Assembly!V$14+$BJ237*Assembly!V$15+$BK237*Assembly!V$16+$BL237*Assembly!V$17+$BM237*Assembly!V$18+$BN237*Assembly!V$19+$BO237*Assembly!V$20+$BP237*Assembly!V$21+$BQ237*Assembly!V$22+$BR237*Assembly!V$23+$BS237*Assembly!V$24</f>
        <v>0</v>
      </c>
      <c r="CO237" s="256" t="str">
        <f>CE237*Refining!$F$3</f>
        <v>38</v>
      </c>
      <c r="CP237" s="256" t="str">
        <f>CF237*Refining!$F$4</f>
        <v>0</v>
      </c>
      <c r="CQ237" s="256" t="str">
        <f>CG237*Refining!$F$5</f>
        <v>0</v>
      </c>
      <c r="CR237" s="256" t="str">
        <f>CH237*Refining!$F$6</f>
        <v>0</v>
      </c>
      <c r="CS237" s="256" t="str">
        <f>CI237*Refining!$F$7</f>
        <v>0</v>
      </c>
      <c r="CT237" s="256" t="str">
        <f>CJ237*Refining!$F$8</f>
        <v>0</v>
      </c>
      <c r="CU237" s="256" t="str">
        <f>CK237*Refining!$F$9</f>
        <v>0</v>
      </c>
      <c r="CV237" s="256" t="str">
        <f>CL237*Refining!$F$10</f>
        <v>0</v>
      </c>
      <c r="CW237" s="256" t="str">
        <f>CM237*Refining!$F$11</f>
        <v>0</v>
      </c>
      <c r="CX237" s="256" t="str">
        <f>CN237*Refining!$F$12</f>
        <v>0</v>
      </c>
      <c r="CY237" s="248" t="str">
        <f t="shared" ref="CY237:DR237" si="956">IF(CE237 = 0, "", CE237)</f>
        <v>21</v>
      </c>
      <c r="CZ237" s="245" t="str">
        <f t="shared" si="956"/>
        <v/>
      </c>
      <c r="DA237" s="245" t="str">
        <f t="shared" si="956"/>
        <v/>
      </c>
      <c r="DB237" s="245" t="str">
        <f t="shared" si="956"/>
        <v/>
      </c>
      <c r="DC237" s="245" t="str">
        <f t="shared" si="956"/>
        <v/>
      </c>
      <c r="DD237" s="245" t="str">
        <f t="shared" si="956"/>
        <v/>
      </c>
      <c r="DE237" s="245" t="str">
        <f t="shared" si="956"/>
        <v/>
      </c>
      <c r="DF237" s="245" t="str">
        <f t="shared" si="956"/>
        <v/>
      </c>
      <c r="DG237" s="245" t="str">
        <f t="shared" si="956"/>
        <v/>
      </c>
      <c r="DH237" s="246" t="str">
        <f t="shared" si="956"/>
        <v/>
      </c>
      <c r="DI237" s="248" t="str">
        <f t="shared" si="956"/>
        <v>38</v>
      </c>
      <c r="DJ237" s="245" t="str">
        <f t="shared" si="956"/>
        <v/>
      </c>
      <c r="DK237" s="245" t="str">
        <f t="shared" si="956"/>
        <v/>
      </c>
      <c r="DL237" s="245" t="str">
        <f t="shared" si="956"/>
        <v/>
      </c>
      <c r="DM237" s="245" t="str">
        <f t="shared" si="956"/>
        <v/>
      </c>
      <c r="DN237" s="245" t="str">
        <f t="shared" si="956"/>
        <v/>
      </c>
      <c r="DO237" s="245" t="str">
        <f t="shared" si="956"/>
        <v/>
      </c>
      <c r="DP237" s="245" t="str">
        <f t="shared" si="956"/>
        <v/>
      </c>
      <c r="DQ237" s="245" t="str">
        <f t="shared" si="956"/>
        <v/>
      </c>
      <c r="DR237" s="246" t="str">
        <f t="shared" si="956"/>
        <v/>
      </c>
      <c r="DS237" s="248" t="str">
        <f t="shared" si="15"/>
        <v>21</v>
      </c>
      <c r="DT237" s="249" t="str">
        <f t="shared" si="16"/>
        <v>38</v>
      </c>
      <c r="DU237" s="225" t="str">
        <f>CY237*'Ores &amp; Ingots'!$C$3+CZ237*'Ores &amp; Ingots'!$C$4+DA237*'Ores &amp; Ingots'!$C$5+DB237*'Ores &amp; Ingots'!$C$6+DC237*'Ores &amp; Ingots'!$C$7+DD237*'Ores &amp; Ingots'!$C$8+DE237*'Ores &amp; Ingots'!$C$9+DF237*'Ores &amp; Ingots'!$C$10+DG237*'Ores &amp; Ingots'!$C$11+DH237*'Ores &amp; Ingots'!$C$12</f>
        <v>3</v>
      </c>
      <c r="DV237" s="225" t="str">
        <f>DI237*'Ores &amp; Ingots'!$B$3+DJ237*'Ores &amp; Ingots'!$B$4+DK237*'Ores &amp; Ingots'!$B$5+DL237*'Ores &amp; Ingots'!$B$6+DM237*'Ores &amp; Ingots'!$B$7+DN237*'Ores &amp; Ingots'!$B$8+DO237*'Ores &amp; Ingots'!$B$9+DP237*'Ores &amp; Ingots'!$B$10+DQ237*'Ores &amp; Ingots'!$B$11+DR237*'Ores &amp; Ingots'!$B$12</f>
        <v>14</v>
      </c>
      <c r="DW237" s="249" t="str">
        <f>CY237*Refining!$G$3+CZ237*Refining!$G$4+DA237*Refining!$G$5+DB237*Refining!$G$6+DC237*Refining!$G$7+DD237*Refining!$G$8+DE237*Refining!$G$9+DF237*Refining!$G$10+DG237*Refining!$G$11+DH237*Refining!$G$12</f>
        <v>1</v>
      </c>
      <c r="DX237" s="249" t="str">
        <f t="shared" si="17"/>
        <v>224</v>
      </c>
      <c r="DY237" s="250" t="str">
        <f t="shared" si="18"/>
        <v>0.0002</v>
      </c>
      <c r="DZ237" s="248" t="str">
        <f t="shared" si="19"/>
        <v>5</v>
      </c>
      <c r="EA237" s="251" t="str">
        <f t="shared" ref="EA237:EB237" si="957">DZ237/60</f>
        <v>0.1</v>
      </c>
      <c r="EB237" s="251" t="str">
        <f t="shared" si="957"/>
        <v>0.0</v>
      </c>
      <c r="EC237" s="543" t="str">
        <f t="shared" si="21"/>
        <v>0.00</v>
      </c>
      <c r="ED237" s="248" t="str">
        <f t="shared" si="22"/>
        <v>380</v>
      </c>
      <c r="EE237" s="251" t="str">
        <f t="shared" ref="EE237:EF237" si="958">ED237/1000</f>
        <v>0.4</v>
      </c>
      <c r="EF237" s="252" t="str">
        <f t="shared" si="958"/>
        <v>0.00</v>
      </c>
      <c r="EG237" s="544" t="str">
        <f t="shared" si="24"/>
        <v>0.0004</v>
      </c>
      <c r="EH237" s="225" t="s">
        <v>12</v>
      </c>
    </row>
    <row r="238">
      <c r="A238" s="33"/>
      <c r="B238" s="226" t="s">
        <v>1048</v>
      </c>
      <c r="C238" s="227" t="s">
        <v>885</v>
      </c>
      <c r="D238" s="227">
        <v>1.0</v>
      </c>
      <c r="E238" s="227">
        <v>1.0</v>
      </c>
      <c r="F238" s="227">
        <v>1.0</v>
      </c>
      <c r="G238" s="253" t="str">
        <f t="shared" si="5"/>
        <v>0.1</v>
      </c>
      <c r="H238" s="254">
        <v>3.0</v>
      </c>
      <c r="I238" s="254">
        <v>7.5</v>
      </c>
      <c r="J238" s="254" t="str">
        <f>H238/Main!$D$9</f>
        <v>3</v>
      </c>
      <c r="K238" s="254" t="str">
        <f>I238/Main!$D$10</f>
        <v>7.5</v>
      </c>
      <c r="L238" s="254" t="str">
        <f t="shared" si="6"/>
        <v>2.5</v>
      </c>
      <c r="M238" s="254">
        <v>0.32</v>
      </c>
      <c r="N238" s="255"/>
      <c r="O238" s="255"/>
      <c r="P238" s="255"/>
      <c r="Q238" s="256"/>
      <c r="R238" s="255"/>
      <c r="S238" s="257"/>
      <c r="T238" s="257"/>
      <c r="U238" s="255"/>
      <c r="V238" s="255"/>
      <c r="W238" s="257"/>
      <c r="X238" s="257"/>
      <c r="Y238" s="255"/>
      <c r="Z238" s="255"/>
      <c r="AA238" s="255"/>
      <c r="AB238" s="255"/>
      <c r="AC238" s="335"/>
      <c r="AD238" s="309">
        <v>1.0</v>
      </c>
      <c r="AE238" s="225">
        <v>0.0</v>
      </c>
      <c r="AF238" s="225">
        <v>0.0</v>
      </c>
      <c r="AG238" s="225">
        <v>0.0</v>
      </c>
      <c r="AH238" s="225">
        <v>0.0</v>
      </c>
      <c r="AI238" s="225">
        <v>0.0</v>
      </c>
      <c r="AJ238" s="225">
        <v>0.0</v>
      </c>
      <c r="AK238" s="225">
        <v>0.0</v>
      </c>
      <c r="AL238" s="225">
        <v>0.0</v>
      </c>
      <c r="AM238" s="225">
        <v>0.0</v>
      </c>
      <c r="AN238" s="225">
        <v>0.0</v>
      </c>
      <c r="AO238" s="225">
        <v>0.0</v>
      </c>
      <c r="AP238" s="225">
        <v>0.0</v>
      </c>
      <c r="AQ238" s="225">
        <v>0.0</v>
      </c>
      <c r="AR238" s="225">
        <v>0.0</v>
      </c>
      <c r="AS238" s="225">
        <v>0.0</v>
      </c>
      <c r="AT238" s="225">
        <v>0.0</v>
      </c>
      <c r="AU238" s="225">
        <v>0.0</v>
      </c>
      <c r="AV238" s="225">
        <v>0.0</v>
      </c>
      <c r="AW238" s="225">
        <v>0.0</v>
      </c>
      <c r="AX238" s="225">
        <v>0.0</v>
      </c>
      <c r="AY238" s="553" t="str">
        <f t="shared" ref="AY238:BS238" si="959">IF(AD238 = 0, "", AD238)</f>
        <v>1</v>
      </c>
      <c r="AZ238" s="227" t="str">
        <f t="shared" si="959"/>
        <v/>
      </c>
      <c r="BA238" s="227" t="str">
        <f t="shared" si="959"/>
        <v/>
      </c>
      <c r="BB238" s="227" t="str">
        <f t="shared" si="959"/>
        <v/>
      </c>
      <c r="BC238" s="227" t="str">
        <f t="shared" si="959"/>
        <v/>
      </c>
      <c r="BD238" s="227" t="str">
        <f t="shared" si="959"/>
        <v/>
      </c>
      <c r="BE238" s="227" t="str">
        <f t="shared" si="959"/>
        <v/>
      </c>
      <c r="BF238" s="227" t="str">
        <f t="shared" si="959"/>
        <v/>
      </c>
      <c r="BG238" s="227" t="str">
        <f t="shared" si="959"/>
        <v/>
      </c>
      <c r="BH238" s="227" t="str">
        <f t="shared" si="959"/>
        <v/>
      </c>
      <c r="BI238" s="227" t="str">
        <f t="shared" si="959"/>
        <v/>
      </c>
      <c r="BJ238" s="227" t="str">
        <f t="shared" si="959"/>
        <v/>
      </c>
      <c r="BK238" s="227" t="str">
        <f t="shared" si="959"/>
        <v/>
      </c>
      <c r="BL238" s="227" t="str">
        <f t="shared" si="959"/>
        <v/>
      </c>
      <c r="BM238" s="227" t="str">
        <f t="shared" si="959"/>
        <v/>
      </c>
      <c r="BN238" s="227" t="str">
        <f t="shared" si="959"/>
        <v/>
      </c>
      <c r="BO238" s="227" t="str">
        <f t="shared" si="959"/>
        <v/>
      </c>
      <c r="BP238" s="227" t="str">
        <f t="shared" si="959"/>
        <v/>
      </c>
      <c r="BQ238" s="227" t="str">
        <f t="shared" si="959"/>
        <v/>
      </c>
      <c r="BR238" s="227" t="str">
        <f t="shared" si="959"/>
        <v/>
      </c>
      <c r="BS238" s="238" t="str">
        <f t="shared" si="959"/>
        <v/>
      </c>
      <c r="BT238" s="239" t="str">
        <f>$AY238*Assembly!Y$4+$AZ238*Assembly!Y$5+$BA238*Assembly!Y$6+$BB238*Assembly!Y$7+$BC238*Assembly!Y$8+$BD238*Assembly!Y$9+$BE238*Assembly!Y$10+$BF238*Assembly!Y$11+$BG238*Assembly!Y$12+$BH238*Assembly!Y$13+$BI238*Assembly!Y$14+$BJ238*Assembly!Y$15+$BK238*Assembly!Y$16+$BL238*Assembly!Y$17+$BM238*Assembly!Y$18+$BN238*Assembly!Y$19+$BO238*Assembly!Y$20+$BP238*Assembly!Y$21+$BQ238*Assembly!Y$22+$BR238*Assembly!Y$23+$BS238*Assembly!Y$24</f>
        <v>20</v>
      </c>
      <c r="BU238" s="225" t="str">
        <f t="shared" si="8"/>
        <v>160</v>
      </c>
      <c r="BV238" s="225" t="str">
        <f>$AY238*Assembly!AC$4+$AZ238*Assembly!AC$5+$BA238*Assembly!AC$6+$BB238*Assembly!AC$7+$BC238*Assembly!AC$8+$BD238*Assembly!AC$9+$BE238*Assembly!AC$10+$BF238*Assembly!AC$11+$BG238*Assembly!AC$12+$BH238*Assembly!AC$13+$BI238*Assembly!AC$14+$BJ238*Assembly!AC$15+$BK238*Assembly!AC$16+$BL238*Assembly!AC$17+$BM238*Assembly!AC$18+$BN238*Assembly!AC$19+$BO238*Assembly!AC$20+$BP238*Assembly!AC$21+$BQ238*Assembly!AC$22+$BR238*Assembly!AC$23+$BS238*Assembly!AC$24</f>
        <v>100</v>
      </c>
      <c r="BW238" s="240" t="str">
        <f t="shared" si="9"/>
        <v>5.00</v>
      </c>
      <c r="BX238" s="241" t="str">
        <f t="shared" si="10"/>
        <v>800</v>
      </c>
      <c r="BY238" s="242" t="str">
        <f t="shared" si="11"/>
        <v>0.6</v>
      </c>
      <c r="BZ238" s="225"/>
      <c r="CA238" s="225" t="str">
        <f>$AY238*Assembly!X$4+$AZ238*Assembly!X$5+$BA238*Assembly!X$6+$BB238*Assembly!X$7+$BC238*Assembly!X$8+$BD238*Assembly!X$9+$BE238*Assembly!X$10+$BF238*Assembly!X$11+$BG238*Assembly!X$12+$BH238*Assembly!X$13+$BI238*Assembly!X$14+$BJ238*Assembly!X$15+$BK238*Assembly!X$16+$BL238*Assembly!X$17+$BM238*Assembly!X$18+$BN238*Assembly!X$19+$BO238*Assembly!X$20+$BP238*Assembly!X$21+$BQ238*Assembly!X$22+$BR238*Assembly!X$23+$BS238*Assembly!X$24</f>
        <v>1</v>
      </c>
      <c r="CB238" s="225" t="str">
        <f t="shared" si="12"/>
        <v>156</v>
      </c>
      <c r="CC238" s="223" t="str">
        <f t="shared" si="13"/>
        <v>0.0002</v>
      </c>
      <c r="CD238" s="243" t="str">
        <f>$AY238*Assembly!AB$4+$AZ238*Assembly!AB$5+$BA238*Assembly!AB$6+$BB238*Assembly!AB$7+$BC238*Assembly!AB$8+$BD238*Assembly!AB$9+$BE238*Assembly!AB$10+$BF238*Assembly!AB$11+$BG238*Assembly!AB$12+$BH238*Assembly!AB$13+$BI238*Assembly!AB$14+$BJ238*Assembly!AB$15+$BK238*Assembly!AB$16+$BL238*Assembly!AB$17+$BM238*Assembly!AB$18+$BN238*Assembly!AB$19+$BO238*Assembly!AB$20+$BP238*Assembly!AB$21+$BQ238*Assembly!AB$22+$BR238*Assembly!AB$23+$BS238*Assembly!AB$24</f>
        <v>3</v>
      </c>
      <c r="CE238" s="256" t="str">
        <f>$AY238*Assembly!M$4+$AZ238*Assembly!M$5+$BA238*Assembly!M$6+$BB238*Assembly!M$7+$BC238*Assembly!M$8+$BD238*Assembly!M$9+$BE238*Assembly!M$10+$BF238*Assembly!M$11+$BG238*Assembly!M$12+$BH238*Assembly!M$13+$BI238*Assembly!M$14+$BJ238*Assembly!M$15+$BK238*Assembly!M$16+$BL238*Assembly!M$17+$BM238*Assembly!M$18+$BN238*Assembly!M$19+$BO238*Assembly!M$20+$BP238*Assembly!M$21+$BQ238*Assembly!M$22+$BR238*Assembly!M$23+$BS238*Assembly!M$24</f>
        <v>21</v>
      </c>
      <c r="CF238" s="256" t="str">
        <f>$AY238*Assembly!N$4+$AZ238*Assembly!N$5+$BA238*Assembly!N$6+$BB238*Assembly!N$7+$BC238*Assembly!N$8+$BD238*Assembly!N$9+$BE238*Assembly!N$10+$BF238*Assembly!N$11+$BG238*Assembly!N$12+$BH238*Assembly!N$13+$BI238*Assembly!N$14+$BJ238*Assembly!N$15+$BK238*Assembly!N$16+$BL238*Assembly!N$17+$BM238*Assembly!N$18+$BN238*Assembly!N$19+$BO238*Assembly!N$20+$BP238*Assembly!N$21+$BQ238*Assembly!N$22+$BR238*Assembly!N$23+$BS238*Assembly!N$24</f>
        <v>0</v>
      </c>
      <c r="CG238" s="256" t="str">
        <f>$AY238*Assembly!O$4+$AZ238*Assembly!O$5+$BA238*Assembly!O$6+$BB238*Assembly!O$7+$BC238*Assembly!O$8+$BD238*Assembly!O$9+$BE238*Assembly!O$10+$BF238*Assembly!O$11+$BG238*Assembly!O$12+$BH238*Assembly!O$13+$BI238*Assembly!O$14+$BJ238*Assembly!O$15+$BK238*Assembly!O$16+$BL238*Assembly!O$17+$BM238*Assembly!O$18+$BN238*Assembly!O$19+$BO238*Assembly!O$20+$BP238*Assembly!O$21+$BQ238*Assembly!O$22+$BR238*Assembly!O$23+$BS238*Assembly!O$24</f>
        <v>0</v>
      </c>
      <c r="CH238" s="254" t="str">
        <f>$AY238*Assembly!P$4+$AZ238*Assembly!P$5+$BA238*Assembly!P$6+$BB238*Assembly!P$7+$BC238*Assembly!P$8+$BD238*Assembly!P$9+$BE238*Assembly!P$10+$BF238*Assembly!P$11+$BG238*Assembly!P$12+$BH238*Assembly!P$13+$BI238*Assembly!P$14+$BJ238*Assembly!P$15+$BK238*Assembly!P$16+$BL238*Assembly!P$17+$BM238*Assembly!P$18+$BN238*Assembly!P$19+$BO238*Assembly!P$20+$BP238*Assembly!P$21+$BQ238*Assembly!P$22+$BR238*Assembly!P$23+$BS238*Assembly!P$24</f>
        <v>0</v>
      </c>
      <c r="CI238" s="254" t="str">
        <f>$AY238*Assembly!Q$4+$AZ238*Assembly!Q$5+$BA238*Assembly!Q$6+$BB238*Assembly!Q$7+$BC238*Assembly!Q$8+$BD238*Assembly!Q$9+$BE238*Assembly!Q$10+$BF238*Assembly!Q$11+$BG238*Assembly!Q$12+$BH238*Assembly!Q$13+$BI238*Assembly!Q$14+$BJ238*Assembly!Q$15+$BK238*Assembly!Q$16+$BL238*Assembly!Q$17+$BM238*Assembly!Q$18+$BN238*Assembly!Q$19+$BO238*Assembly!Q$20+$BP238*Assembly!Q$21+$BQ238*Assembly!Q$22+$BR238*Assembly!Q$23+$BS238*Assembly!Q$24</f>
        <v>0</v>
      </c>
      <c r="CJ238" s="256" t="str">
        <f>$AY238*Assembly!R$4+$AZ238*Assembly!R$5+$BA238*Assembly!R$6+$BB238*Assembly!R$7+$BC238*Assembly!R$8+$BD238*Assembly!R$9+$BE238*Assembly!R$10+$BF238*Assembly!R$11+$BG238*Assembly!R$12+$BH238*Assembly!R$13+$BI238*Assembly!R$14+$BJ238*Assembly!R$15+$BK238*Assembly!R$16+$BL238*Assembly!R$17+$BM238*Assembly!R$18+$BN238*Assembly!R$19+$BO238*Assembly!R$20+$BP238*Assembly!R$21+$BQ238*Assembly!R$22+$BR238*Assembly!R$23+$BS238*Assembly!R$24</f>
        <v>0</v>
      </c>
      <c r="CK238" s="254" t="str">
        <f>$AY238*Assembly!S$4+$AZ238*Assembly!S$5+$BA238*Assembly!S$6+$BB238*Assembly!S$7+$BC238*Assembly!S$8+$BD238*Assembly!S$9+$BE238*Assembly!S$10+$BF238*Assembly!S$11+$BG238*Assembly!S$12+$BH238*Assembly!S$13+$BI238*Assembly!S$14+$BJ238*Assembly!S$15+$BK238*Assembly!S$16+$BL238*Assembly!S$17+$BM238*Assembly!S$18+$BN238*Assembly!S$19+$BO238*Assembly!S$20+$BP238*Assembly!S$21+$BQ238*Assembly!S$22+$BR238*Assembly!S$23+$BS238*Assembly!S$24</f>
        <v>0</v>
      </c>
      <c r="CL238" s="254" t="str">
        <f>$AY238*Assembly!T$4+$AZ238*Assembly!T$5+$BA238*Assembly!T$6+$BB238*Assembly!T$7+$BC238*Assembly!T$8+$BD238*Assembly!T$9+$BE238*Assembly!T$10+$BF238*Assembly!T$11+$BG238*Assembly!T$12+$BH238*Assembly!T$13+$BI238*Assembly!T$14+$BJ238*Assembly!T$15+$BK238*Assembly!T$16+$BL238*Assembly!T$17+$BM238*Assembly!T$18+$BN238*Assembly!T$19+$BO238*Assembly!T$20+$BP238*Assembly!T$21+$BQ238*Assembly!T$22+$BR238*Assembly!T$23+$BS238*Assembly!T$24</f>
        <v>0</v>
      </c>
      <c r="CM238" s="254" t="str">
        <f>$AY238*Assembly!U$4+$AZ238*Assembly!U$5+$BA238*Assembly!U$6+$BB238*Assembly!U$7+$BC238*Assembly!U$8+$BD238*Assembly!U$9+$BE238*Assembly!U$10+$BF238*Assembly!U$11+$BG238*Assembly!U$12+$BH238*Assembly!U$13+$BI238*Assembly!U$14+$BJ238*Assembly!U$15+$BK238*Assembly!U$16+$BL238*Assembly!U$17+$BM238*Assembly!U$18+$BN238*Assembly!U$19+$BO238*Assembly!U$20+$BP238*Assembly!U$21+$BQ238*Assembly!U$22+$BR238*Assembly!U$23+$BS238*Assembly!U$24</f>
        <v>0</v>
      </c>
      <c r="CN238" s="256" t="str">
        <f>$AY238*Assembly!V$4+$AZ238*Assembly!V$5+$BA238*Assembly!V$6+$BB238*Assembly!V$7+$BC238*Assembly!V$8+$BD238*Assembly!V$9+$BE238*Assembly!V$10+$BF238*Assembly!V$11+$BG238*Assembly!V$12+$BH238*Assembly!V$13+$BI238*Assembly!V$14+$BJ238*Assembly!V$15+$BK238*Assembly!V$16+$BL238*Assembly!V$17+$BM238*Assembly!V$18+$BN238*Assembly!V$19+$BO238*Assembly!V$20+$BP238*Assembly!V$21+$BQ238*Assembly!V$22+$BR238*Assembly!V$23+$BS238*Assembly!V$24</f>
        <v>0</v>
      </c>
      <c r="CO238" s="256" t="str">
        <f>CE238*Refining!$F$3</f>
        <v>38</v>
      </c>
      <c r="CP238" s="256" t="str">
        <f>CF238*Refining!$F$4</f>
        <v>0</v>
      </c>
      <c r="CQ238" s="256" t="str">
        <f>CG238*Refining!$F$5</f>
        <v>0</v>
      </c>
      <c r="CR238" s="256" t="str">
        <f>CH238*Refining!$F$6</f>
        <v>0</v>
      </c>
      <c r="CS238" s="256" t="str">
        <f>CI238*Refining!$F$7</f>
        <v>0</v>
      </c>
      <c r="CT238" s="256" t="str">
        <f>CJ238*Refining!$F$8</f>
        <v>0</v>
      </c>
      <c r="CU238" s="256" t="str">
        <f>CK238*Refining!$F$9</f>
        <v>0</v>
      </c>
      <c r="CV238" s="256" t="str">
        <f>CL238*Refining!$F$10</f>
        <v>0</v>
      </c>
      <c r="CW238" s="256" t="str">
        <f>CM238*Refining!$F$11</f>
        <v>0</v>
      </c>
      <c r="CX238" s="256" t="str">
        <f>CN238*Refining!$F$12</f>
        <v>0</v>
      </c>
      <c r="CY238" s="248" t="str">
        <f t="shared" ref="CY238:DR238" si="960">IF(CE238 = 0, "", CE238)</f>
        <v>21</v>
      </c>
      <c r="CZ238" s="245" t="str">
        <f t="shared" si="960"/>
        <v/>
      </c>
      <c r="DA238" s="245" t="str">
        <f t="shared" si="960"/>
        <v/>
      </c>
      <c r="DB238" s="245" t="str">
        <f t="shared" si="960"/>
        <v/>
      </c>
      <c r="DC238" s="245" t="str">
        <f t="shared" si="960"/>
        <v/>
      </c>
      <c r="DD238" s="245" t="str">
        <f t="shared" si="960"/>
        <v/>
      </c>
      <c r="DE238" s="245" t="str">
        <f t="shared" si="960"/>
        <v/>
      </c>
      <c r="DF238" s="245" t="str">
        <f t="shared" si="960"/>
        <v/>
      </c>
      <c r="DG238" s="245" t="str">
        <f t="shared" si="960"/>
        <v/>
      </c>
      <c r="DH238" s="246" t="str">
        <f t="shared" si="960"/>
        <v/>
      </c>
      <c r="DI238" s="248" t="str">
        <f t="shared" si="960"/>
        <v>38</v>
      </c>
      <c r="DJ238" s="245" t="str">
        <f t="shared" si="960"/>
        <v/>
      </c>
      <c r="DK238" s="245" t="str">
        <f t="shared" si="960"/>
        <v/>
      </c>
      <c r="DL238" s="245" t="str">
        <f t="shared" si="960"/>
        <v/>
      </c>
      <c r="DM238" s="245" t="str">
        <f t="shared" si="960"/>
        <v/>
      </c>
      <c r="DN238" s="245" t="str">
        <f t="shared" si="960"/>
        <v/>
      </c>
      <c r="DO238" s="245" t="str">
        <f t="shared" si="960"/>
        <v/>
      </c>
      <c r="DP238" s="245" t="str">
        <f t="shared" si="960"/>
        <v/>
      </c>
      <c r="DQ238" s="245" t="str">
        <f t="shared" si="960"/>
        <v/>
      </c>
      <c r="DR238" s="246" t="str">
        <f t="shared" si="960"/>
        <v/>
      </c>
      <c r="DS238" s="248" t="str">
        <f t="shared" si="15"/>
        <v>21</v>
      </c>
      <c r="DT238" s="249" t="str">
        <f t="shared" si="16"/>
        <v>38</v>
      </c>
      <c r="DU238" s="225" t="str">
        <f>CY238*'Ores &amp; Ingots'!$C$3+CZ238*'Ores &amp; Ingots'!$C$4+DA238*'Ores &amp; Ingots'!$C$5+DB238*'Ores &amp; Ingots'!$C$6+DC238*'Ores &amp; Ingots'!$C$7+DD238*'Ores &amp; Ingots'!$C$8+DE238*'Ores &amp; Ingots'!$C$9+DF238*'Ores &amp; Ingots'!$C$10+DG238*'Ores &amp; Ingots'!$C$11+DH238*'Ores &amp; Ingots'!$C$12</f>
        <v>3</v>
      </c>
      <c r="DV238" s="225" t="str">
        <f>DI238*'Ores &amp; Ingots'!$B$3+DJ238*'Ores &amp; Ingots'!$B$4+DK238*'Ores &amp; Ingots'!$B$5+DL238*'Ores &amp; Ingots'!$B$6+DM238*'Ores &amp; Ingots'!$B$7+DN238*'Ores &amp; Ingots'!$B$8+DO238*'Ores &amp; Ingots'!$B$9+DP238*'Ores &amp; Ingots'!$B$10+DQ238*'Ores &amp; Ingots'!$B$11+DR238*'Ores &amp; Ingots'!$B$12</f>
        <v>14</v>
      </c>
      <c r="DW238" s="249" t="str">
        <f>CY238*Refining!$G$3+CZ238*Refining!$G$4+DA238*Refining!$G$5+DB238*Refining!$G$6+DC238*Refining!$G$7+DD238*Refining!$G$8+DE238*Refining!$G$9+DF238*Refining!$G$10+DG238*Refining!$G$11+DH238*Refining!$G$12</f>
        <v>1</v>
      </c>
      <c r="DX238" s="249" t="str">
        <f t="shared" si="17"/>
        <v>224</v>
      </c>
      <c r="DY238" s="250" t="str">
        <f t="shared" si="18"/>
        <v>0.0002</v>
      </c>
      <c r="DZ238" s="248" t="str">
        <f t="shared" si="19"/>
        <v>5</v>
      </c>
      <c r="EA238" s="251" t="str">
        <f t="shared" ref="EA238:EB238" si="961">DZ238/60</f>
        <v>0.1</v>
      </c>
      <c r="EB238" s="251" t="str">
        <f t="shared" si="961"/>
        <v>0.0</v>
      </c>
      <c r="EC238" s="543" t="str">
        <f t="shared" si="21"/>
        <v>0.00</v>
      </c>
      <c r="ED238" s="248" t="str">
        <f t="shared" si="22"/>
        <v>380</v>
      </c>
      <c r="EE238" s="251" t="str">
        <f t="shared" ref="EE238:EF238" si="962">ED238/1000</f>
        <v>0.4</v>
      </c>
      <c r="EF238" s="252" t="str">
        <f t="shared" si="962"/>
        <v>0.00</v>
      </c>
      <c r="EG238" s="544" t="str">
        <f t="shared" si="24"/>
        <v>0.0004</v>
      </c>
      <c r="EH238" s="225" t="s">
        <v>12</v>
      </c>
    </row>
    <row r="239">
      <c r="A239" s="33"/>
      <c r="B239" s="226" t="s">
        <v>1049</v>
      </c>
      <c r="C239" s="227" t="s">
        <v>885</v>
      </c>
      <c r="D239" s="227">
        <v>1.0</v>
      </c>
      <c r="E239" s="227">
        <v>1.0</v>
      </c>
      <c r="F239" s="227">
        <v>1.0</v>
      </c>
      <c r="G239" s="253" t="str">
        <f t="shared" si="5"/>
        <v>0.1</v>
      </c>
      <c r="H239" s="254">
        <v>2.0</v>
      </c>
      <c r="I239" s="254">
        <v>5.0</v>
      </c>
      <c r="J239" s="254" t="str">
        <f>H239/Main!$D$9</f>
        <v>2</v>
      </c>
      <c r="K239" s="254" t="str">
        <f>I239/Main!$D$10</f>
        <v>5</v>
      </c>
      <c r="L239" s="254" t="str">
        <f t="shared" si="6"/>
        <v>2.5</v>
      </c>
      <c r="M239" s="254">
        <v>0.32</v>
      </c>
      <c r="N239" s="255"/>
      <c r="O239" s="255"/>
      <c r="P239" s="255"/>
      <c r="Q239" s="256"/>
      <c r="R239" s="255"/>
      <c r="S239" s="257"/>
      <c r="T239" s="257"/>
      <c r="U239" s="255"/>
      <c r="V239" s="255"/>
      <c r="W239" s="257"/>
      <c r="X239" s="257"/>
      <c r="Y239" s="255"/>
      <c r="Z239" s="255"/>
      <c r="AA239" s="255"/>
      <c r="AB239" s="255"/>
      <c r="AC239" s="335"/>
      <c r="AD239" s="309">
        <v>1.0</v>
      </c>
      <c r="AE239" s="225">
        <v>0.0</v>
      </c>
      <c r="AF239" s="225">
        <v>0.0</v>
      </c>
      <c r="AG239" s="225">
        <v>0.0</v>
      </c>
      <c r="AH239" s="225">
        <v>0.0</v>
      </c>
      <c r="AI239" s="225">
        <v>0.0</v>
      </c>
      <c r="AJ239" s="225">
        <v>0.0</v>
      </c>
      <c r="AK239" s="225">
        <v>0.0</v>
      </c>
      <c r="AL239" s="225">
        <v>0.0</v>
      </c>
      <c r="AM239" s="225">
        <v>0.0</v>
      </c>
      <c r="AN239" s="225">
        <v>0.0</v>
      </c>
      <c r="AO239" s="225">
        <v>0.0</v>
      </c>
      <c r="AP239" s="225">
        <v>0.0</v>
      </c>
      <c r="AQ239" s="225">
        <v>0.0</v>
      </c>
      <c r="AR239" s="225">
        <v>0.0</v>
      </c>
      <c r="AS239" s="225">
        <v>0.0</v>
      </c>
      <c r="AT239" s="225">
        <v>0.0</v>
      </c>
      <c r="AU239" s="225">
        <v>0.0</v>
      </c>
      <c r="AV239" s="225">
        <v>0.0</v>
      </c>
      <c r="AW239" s="225">
        <v>0.0</v>
      </c>
      <c r="AX239" s="225">
        <v>0.0</v>
      </c>
      <c r="AY239" s="553" t="str">
        <f t="shared" ref="AY239:BS239" si="963">IF(AD239 = 0, "", AD239)</f>
        <v>1</v>
      </c>
      <c r="AZ239" s="227" t="str">
        <f t="shared" si="963"/>
        <v/>
      </c>
      <c r="BA239" s="227" t="str">
        <f t="shared" si="963"/>
        <v/>
      </c>
      <c r="BB239" s="227" t="str">
        <f t="shared" si="963"/>
        <v/>
      </c>
      <c r="BC239" s="227" t="str">
        <f t="shared" si="963"/>
        <v/>
      </c>
      <c r="BD239" s="227" t="str">
        <f t="shared" si="963"/>
        <v/>
      </c>
      <c r="BE239" s="227" t="str">
        <f t="shared" si="963"/>
        <v/>
      </c>
      <c r="BF239" s="227" t="str">
        <f t="shared" si="963"/>
        <v/>
      </c>
      <c r="BG239" s="227" t="str">
        <f t="shared" si="963"/>
        <v/>
      </c>
      <c r="BH239" s="227" t="str">
        <f t="shared" si="963"/>
        <v/>
      </c>
      <c r="BI239" s="227" t="str">
        <f t="shared" si="963"/>
        <v/>
      </c>
      <c r="BJ239" s="227" t="str">
        <f t="shared" si="963"/>
        <v/>
      </c>
      <c r="BK239" s="227" t="str">
        <f t="shared" si="963"/>
        <v/>
      </c>
      <c r="BL239" s="227" t="str">
        <f t="shared" si="963"/>
        <v/>
      </c>
      <c r="BM239" s="227" t="str">
        <f t="shared" si="963"/>
        <v/>
      </c>
      <c r="BN239" s="227" t="str">
        <f t="shared" si="963"/>
        <v/>
      </c>
      <c r="BO239" s="227" t="str">
        <f t="shared" si="963"/>
        <v/>
      </c>
      <c r="BP239" s="227" t="str">
        <f t="shared" si="963"/>
        <v/>
      </c>
      <c r="BQ239" s="227" t="str">
        <f t="shared" si="963"/>
        <v/>
      </c>
      <c r="BR239" s="227" t="str">
        <f t="shared" si="963"/>
        <v/>
      </c>
      <c r="BS239" s="238" t="str">
        <f t="shared" si="963"/>
        <v/>
      </c>
      <c r="BT239" s="239" t="str">
        <f>$AY239*Assembly!Y$4+$AZ239*Assembly!Y$5+$BA239*Assembly!Y$6+$BB239*Assembly!Y$7+$BC239*Assembly!Y$8+$BD239*Assembly!Y$9+$BE239*Assembly!Y$10+$BF239*Assembly!Y$11+$BG239*Assembly!Y$12+$BH239*Assembly!Y$13+$BI239*Assembly!Y$14+$BJ239*Assembly!Y$15+$BK239*Assembly!Y$16+$BL239*Assembly!Y$17+$BM239*Assembly!Y$18+$BN239*Assembly!Y$19+$BO239*Assembly!Y$20+$BP239*Assembly!Y$21+$BQ239*Assembly!Y$22+$BR239*Assembly!Y$23+$BS239*Assembly!Y$24</f>
        <v>20</v>
      </c>
      <c r="BU239" s="225" t="str">
        <f t="shared" si="8"/>
        <v>160</v>
      </c>
      <c r="BV239" s="225" t="str">
        <f>$AY239*Assembly!AC$4+$AZ239*Assembly!AC$5+$BA239*Assembly!AC$6+$BB239*Assembly!AC$7+$BC239*Assembly!AC$8+$BD239*Assembly!AC$9+$BE239*Assembly!AC$10+$BF239*Assembly!AC$11+$BG239*Assembly!AC$12+$BH239*Assembly!AC$13+$BI239*Assembly!AC$14+$BJ239*Assembly!AC$15+$BK239*Assembly!AC$16+$BL239*Assembly!AC$17+$BM239*Assembly!AC$18+$BN239*Assembly!AC$19+$BO239*Assembly!AC$20+$BP239*Assembly!AC$21+$BQ239*Assembly!AC$22+$BR239*Assembly!AC$23+$BS239*Assembly!AC$24</f>
        <v>100</v>
      </c>
      <c r="BW239" s="240" t="str">
        <f t="shared" si="9"/>
        <v>5.00</v>
      </c>
      <c r="BX239" s="241" t="str">
        <f t="shared" si="10"/>
        <v>800</v>
      </c>
      <c r="BY239" s="242" t="str">
        <f t="shared" si="11"/>
        <v>0.6</v>
      </c>
      <c r="BZ239" s="225"/>
      <c r="CA239" s="225" t="str">
        <f>$AY239*Assembly!X$4+$AZ239*Assembly!X$5+$BA239*Assembly!X$6+$BB239*Assembly!X$7+$BC239*Assembly!X$8+$BD239*Assembly!X$9+$BE239*Assembly!X$10+$BF239*Assembly!X$11+$BG239*Assembly!X$12+$BH239*Assembly!X$13+$BI239*Assembly!X$14+$BJ239*Assembly!X$15+$BK239*Assembly!X$16+$BL239*Assembly!X$17+$BM239*Assembly!X$18+$BN239*Assembly!X$19+$BO239*Assembly!X$20+$BP239*Assembly!X$21+$BQ239*Assembly!X$22+$BR239*Assembly!X$23+$BS239*Assembly!X$24</f>
        <v>1</v>
      </c>
      <c r="CB239" s="225" t="str">
        <f t="shared" si="12"/>
        <v>156</v>
      </c>
      <c r="CC239" s="223" t="str">
        <f t="shared" si="13"/>
        <v>0.0002</v>
      </c>
      <c r="CD239" s="243" t="str">
        <f>$AY239*Assembly!AB$4+$AZ239*Assembly!AB$5+$BA239*Assembly!AB$6+$BB239*Assembly!AB$7+$BC239*Assembly!AB$8+$BD239*Assembly!AB$9+$BE239*Assembly!AB$10+$BF239*Assembly!AB$11+$BG239*Assembly!AB$12+$BH239*Assembly!AB$13+$BI239*Assembly!AB$14+$BJ239*Assembly!AB$15+$BK239*Assembly!AB$16+$BL239*Assembly!AB$17+$BM239*Assembly!AB$18+$BN239*Assembly!AB$19+$BO239*Assembly!AB$20+$BP239*Assembly!AB$21+$BQ239*Assembly!AB$22+$BR239*Assembly!AB$23+$BS239*Assembly!AB$24</f>
        <v>3</v>
      </c>
      <c r="CE239" s="256" t="str">
        <f>$AY239*Assembly!M$4+$AZ239*Assembly!M$5+$BA239*Assembly!M$6+$BB239*Assembly!M$7+$BC239*Assembly!M$8+$BD239*Assembly!M$9+$BE239*Assembly!M$10+$BF239*Assembly!M$11+$BG239*Assembly!M$12+$BH239*Assembly!M$13+$BI239*Assembly!M$14+$BJ239*Assembly!M$15+$BK239*Assembly!M$16+$BL239*Assembly!M$17+$BM239*Assembly!M$18+$BN239*Assembly!M$19+$BO239*Assembly!M$20+$BP239*Assembly!M$21+$BQ239*Assembly!M$22+$BR239*Assembly!M$23+$BS239*Assembly!M$24</f>
        <v>21</v>
      </c>
      <c r="CF239" s="256" t="str">
        <f>$AY239*Assembly!N$4+$AZ239*Assembly!N$5+$BA239*Assembly!N$6+$BB239*Assembly!N$7+$BC239*Assembly!N$8+$BD239*Assembly!N$9+$BE239*Assembly!N$10+$BF239*Assembly!N$11+$BG239*Assembly!N$12+$BH239*Assembly!N$13+$BI239*Assembly!N$14+$BJ239*Assembly!N$15+$BK239*Assembly!N$16+$BL239*Assembly!N$17+$BM239*Assembly!N$18+$BN239*Assembly!N$19+$BO239*Assembly!N$20+$BP239*Assembly!N$21+$BQ239*Assembly!N$22+$BR239*Assembly!N$23+$BS239*Assembly!N$24</f>
        <v>0</v>
      </c>
      <c r="CG239" s="256" t="str">
        <f>$AY239*Assembly!O$4+$AZ239*Assembly!O$5+$BA239*Assembly!O$6+$BB239*Assembly!O$7+$BC239*Assembly!O$8+$BD239*Assembly!O$9+$BE239*Assembly!O$10+$BF239*Assembly!O$11+$BG239*Assembly!O$12+$BH239*Assembly!O$13+$BI239*Assembly!O$14+$BJ239*Assembly!O$15+$BK239*Assembly!O$16+$BL239*Assembly!O$17+$BM239*Assembly!O$18+$BN239*Assembly!O$19+$BO239*Assembly!O$20+$BP239*Assembly!O$21+$BQ239*Assembly!O$22+$BR239*Assembly!O$23+$BS239*Assembly!O$24</f>
        <v>0</v>
      </c>
      <c r="CH239" s="254" t="str">
        <f>$AY239*Assembly!P$4+$AZ239*Assembly!P$5+$BA239*Assembly!P$6+$BB239*Assembly!P$7+$BC239*Assembly!P$8+$BD239*Assembly!P$9+$BE239*Assembly!P$10+$BF239*Assembly!P$11+$BG239*Assembly!P$12+$BH239*Assembly!P$13+$BI239*Assembly!P$14+$BJ239*Assembly!P$15+$BK239*Assembly!P$16+$BL239*Assembly!P$17+$BM239*Assembly!P$18+$BN239*Assembly!P$19+$BO239*Assembly!P$20+$BP239*Assembly!P$21+$BQ239*Assembly!P$22+$BR239*Assembly!P$23+$BS239*Assembly!P$24</f>
        <v>0</v>
      </c>
      <c r="CI239" s="254" t="str">
        <f>$AY239*Assembly!Q$4+$AZ239*Assembly!Q$5+$BA239*Assembly!Q$6+$BB239*Assembly!Q$7+$BC239*Assembly!Q$8+$BD239*Assembly!Q$9+$BE239*Assembly!Q$10+$BF239*Assembly!Q$11+$BG239*Assembly!Q$12+$BH239*Assembly!Q$13+$BI239*Assembly!Q$14+$BJ239*Assembly!Q$15+$BK239*Assembly!Q$16+$BL239*Assembly!Q$17+$BM239*Assembly!Q$18+$BN239*Assembly!Q$19+$BO239*Assembly!Q$20+$BP239*Assembly!Q$21+$BQ239*Assembly!Q$22+$BR239*Assembly!Q$23+$BS239*Assembly!Q$24</f>
        <v>0</v>
      </c>
      <c r="CJ239" s="256" t="str">
        <f>$AY239*Assembly!R$4+$AZ239*Assembly!R$5+$BA239*Assembly!R$6+$BB239*Assembly!R$7+$BC239*Assembly!R$8+$BD239*Assembly!R$9+$BE239*Assembly!R$10+$BF239*Assembly!R$11+$BG239*Assembly!R$12+$BH239*Assembly!R$13+$BI239*Assembly!R$14+$BJ239*Assembly!R$15+$BK239*Assembly!R$16+$BL239*Assembly!R$17+$BM239*Assembly!R$18+$BN239*Assembly!R$19+$BO239*Assembly!R$20+$BP239*Assembly!R$21+$BQ239*Assembly!R$22+$BR239*Assembly!R$23+$BS239*Assembly!R$24</f>
        <v>0</v>
      </c>
      <c r="CK239" s="254" t="str">
        <f>$AY239*Assembly!S$4+$AZ239*Assembly!S$5+$BA239*Assembly!S$6+$BB239*Assembly!S$7+$BC239*Assembly!S$8+$BD239*Assembly!S$9+$BE239*Assembly!S$10+$BF239*Assembly!S$11+$BG239*Assembly!S$12+$BH239*Assembly!S$13+$BI239*Assembly!S$14+$BJ239*Assembly!S$15+$BK239*Assembly!S$16+$BL239*Assembly!S$17+$BM239*Assembly!S$18+$BN239*Assembly!S$19+$BO239*Assembly!S$20+$BP239*Assembly!S$21+$BQ239*Assembly!S$22+$BR239*Assembly!S$23+$BS239*Assembly!S$24</f>
        <v>0</v>
      </c>
      <c r="CL239" s="254" t="str">
        <f>$AY239*Assembly!T$4+$AZ239*Assembly!T$5+$BA239*Assembly!T$6+$BB239*Assembly!T$7+$BC239*Assembly!T$8+$BD239*Assembly!T$9+$BE239*Assembly!T$10+$BF239*Assembly!T$11+$BG239*Assembly!T$12+$BH239*Assembly!T$13+$BI239*Assembly!T$14+$BJ239*Assembly!T$15+$BK239*Assembly!T$16+$BL239*Assembly!T$17+$BM239*Assembly!T$18+$BN239*Assembly!T$19+$BO239*Assembly!T$20+$BP239*Assembly!T$21+$BQ239*Assembly!T$22+$BR239*Assembly!T$23+$BS239*Assembly!T$24</f>
        <v>0</v>
      </c>
      <c r="CM239" s="254" t="str">
        <f>$AY239*Assembly!U$4+$AZ239*Assembly!U$5+$BA239*Assembly!U$6+$BB239*Assembly!U$7+$BC239*Assembly!U$8+$BD239*Assembly!U$9+$BE239*Assembly!U$10+$BF239*Assembly!U$11+$BG239*Assembly!U$12+$BH239*Assembly!U$13+$BI239*Assembly!U$14+$BJ239*Assembly!U$15+$BK239*Assembly!U$16+$BL239*Assembly!U$17+$BM239*Assembly!U$18+$BN239*Assembly!U$19+$BO239*Assembly!U$20+$BP239*Assembly!U$21+$BQ239*Assembly!U$22+$BR239*Assembly!U$23+$BS239*Assembly!U$24</f>
        <v>0</v>
      </c>
      <c r="CN239" s="256" t="str">
        <f>$AY239*Assembly!V$4+$AZ239*Assembly!V$5+$BA239*Assembly!V$6+$BB239*Assembly!V$7+$BC239*Assembly!V$8+$BD239*Assembly!V$9+$BE239*Assembly!V$10+$BF239*Assembly!V$11+$BG239*Assembly!V$12+$BH239*Assembly!V$13+$BI239*Assembly!V$14+$BJ239*Assembly!V$15+$BK239*Assembly!V$16+$BL239*Assembly!V$17+$BM239*Assembly!V$18+$BN239*Assembly!V$19+$BO239*Assembly!V$20+$BP239*Assembly!V$21+$BQ239*Assembly!V$22+$BR239*Assembly!V$23+$BS239*Assembly!V$24</f>
        <v>0</v>
      </c>
      <c r="CO239" s="256" t="str">
        <f>CE239*Refining!$F$3</f>
        <v>38</v>
      </c>
      <c r="CP239" s="256" t="str">
        <f>CF239*Refining!$F$4</f>
        <v>0</v>
      </c>
      <c r="CQ239" s="256" t="str">
        <f>CG239*Refining!$F$5</f>
        <v>0</v>
      </c>
      <c r="CR239" s="256" t="str">
        <f>CH239*Refining!$F$6</f>
        <v>0</v>
      </c>
      <c r="CS239" s="256" t="str">
        <f>CI239*Refining!$F$7</f>
        <v>0</v>
      </c>
      <c r="CT239" s="256" t="str">
        <f>CJ239*Refining!$F$8</f>
        <v>0</v>
      </c>
      <c r="CU239" s="256" t="str">
        <f>CK239*Refining!$F$9</f>
        <v>0</v>
      </c>
      <c r="CV239" s="256" t="str">
        <f>CL239*Refining!$F$10</f>
        <v>0</v>
      </c>
      <c r="CW239" s="256" t="str">
        <f>CM239*Refining!$F$11</f>
        <v>0</v>
      </c>
      <c r="CX239" s="256" t="str">
        <f>CN239*Refining!$F$12</f>
        <v>0</v>
      </c>
      <c r="CY239" s="248" t="str">
        <f t="shared" ref="CY239:DR239" si="964">IF(CE239 = 0, "", CE239)</f>
        <v>21</v>
      </c>
      <c r="CZ239" s="245" t="str">
        <f t="shared" si="964"/>
        <v/>
      </c>
      <c r="DA239" s="245" t="str">
        <f t="shared" si="964"/>
        <v/>
      </c>
      <c r="DB239" s="245" t="str">
        <f t="shared" si="964"/>
        <v/>
      </c>
      <c r="DC239" s="245" t="str">
        <f t="shared" si="964"/>
        <v/>
      </c>
      <c r="DD239" s="245" t="str">
        <f t="shared" si="964"/>
        <v/>
      </c>
      <c r="DE239" s="245" t="str">
        <f t="shared" si="964"/>
        <v/>
      </c>
      <c r="DF239" s="245" t="str">
        <f t="shared" si="964"/>
        <v/>
      </c>
      <c r="DG239" s="245" t="str">
        <f t="shared" si="964"/>
        <v/>
      </c>
      <c r="DH239" s="246" t="str">
        <f t="shared" si="964"/>
        <v/>
      </c>
      <c r="DI239" s="248" t="str">
        <f t="shared" si="964"/>
        <v>38</v>
      </c>
      <c r="DJ239" s="245" t="str">
        <f t="shared" si="964"/>
        <v/>
      </c>
      <c r="DK239" s="245" t="str">
        <f t="shared" si="964"/>
        <v/>
      </c>
      <c r="DL239" s="245" t="str">
        <f t="shared" si="964"/>
        <v/>
      </c>
      <c r="DM239" s="245" t="str">
        <f t="shared" si="964"/>
        <v/>
      </c>
      <c r="DN239" s="245" t="str">
        <f t="shared" si="964"/>
        <v/>
      </c>
      <c r="DO239" s="245" t="str">
        <f t="shared" si="964"/>
        <v/>
      </c>
      <c r="DP239" s="245" t="str">
        <f t="shared" si="964"/>
        <v/>
      </c>
      <c r="DQ239" s="245" t="str">
        <f t="shared" si="964"/>
        <v/>
      </c>
      <c r="DR239" s="246" t="str">
        <f t="shared" si="964"/>
        <v/>
      </c>
      <c r="DS239" s="248" t="str">
        <f t="shared" si="15"/>
        <v>21</v>
      </c>
      <c r="DT239" s="249" t="str">
        <f t="shared" si="16"/>
        <v>38</v>
      </c>
      <c r="DU239" s="225" t="str">
        <f>CY239*'Ores &amp; Ingots'!$C$3+CZ239*'Ores &amp; Ingots'!$C$4+DA239*'Ores &amp; Ingots'!$C$5+DB239*'Ores &amp; Ingots'!$C$6+DC239*'Ores &amp; Ingots'!$C$7+DD239*'Ores &amp; Ingots'!$C$8+DE239*'Ores &amp; Ingots'!$C$9+DF239*'Ores &amp; Ingots'!$C$10+DG239*'Ores &amp; Ingots'!$C$11+DH239*'Ores &amp; Ingots'!$C$12</f>
        <v>3</v>
      </c>
      <c r="DV239" s="225" t="str">
        <f>DI239*'Ores &amp; Ingots'!$B$3+DJ239*'Ores &amp; Ingots'!$B$4+DK239*'Ores &amp; Ingots'!$B$5+DL239*'Ores &amp; Ingots'!$B$6+DM239*'Ores &amp; Ingots'!$B$7+DN239*'Ores &amp; Ingots'!$B$8+DO239*'Ores &amp; Ingots'!$B$9+DP239*'Ores &amp; Ingots'!$B$10+DQ239*'Ores &amp; Ingots'!$B$11+DR239*'Ores &amp; Ingots'!$B$12</f>
        <v>14</v>
      </c>
      <c r="DW239" s="249" t="str">
        <f>CY239*Refining!$G$3+CZ239*Refining!$G$4+DA239*Refining!$G$5+DB239*Refining!$G$6+DC239*Refining!$G$7+DD239*Refining!$G$8+DE239*Refining!$G$9+DF239*Refining!$G$10+DG239*Refining!$G$11+DH239*Refining!$G$12</f>
        <v>1</v>
      </c>
      <c r="DX239" s="249" t="str">
        <f t="shared" si="17"/>
        <v>224</v>
      </c>
      <c r="DY239" s="250" t="str">
        <f t="shared" si="18"/>
        <v>0.0002</v>
      </c>
      <c r="DZ239" s="248" t="str">
        <f t="shared" si="19"/>
        <v>4</v>
      </c>
      <c r="EA239" s="251" t="str">
        <f t="shared" ref="EA239:EB239" si="965">DZ239/60</f>
        <v>0.1</v>
      </c>
      <c r="EB239" s="251" t="str">
        <f t="shared" si="965"/>
        <v>0.0</v>
      </c>
      <c r="EC239" s="543" t="str">
        <f t="shared" si="21"/>
        <v>0.00</v>
      </c>
      <c r="ED239" s="248" t="str">
        <f t="shared" si="22"/>
        <v>380</v>
      </c>
      <c r="EE239" s="251" t="str">
        <f t="shared" ref="EE239:EF239" si="966">ED239/1000</f>
        <v>0.4</v>
      </c>
      <c r="EF239" s="252" t="str">
        <f t="shared" si="966"/>
        <v>0.00</v>
      </c>
      <c r="EG239" s="544" t="str">
        <f t="shared" si="24"/>
        <v>0.0004</v>
      </c>
      <c r="EH239" s="225" t="s">
        <v>12</v>
      </c>
    </row>
    <row r="240">
      <c r="A240" s="33"/>
      <c r="B240" s="116" t="s">
        <v>1050</v>
      </c>
      <c r="C240" s="227" t="s">
        <v>885</v>
      </c>
      <c r="D240" s="227">
        <v>1.0</v>
      </c>
      <c r="E240" s="227">
        <v>1.0</v>
      </c>
      <c r="F240" s="227">
        <v>1.0</v>
      </c>
      <c r="G240" s="253" t="str">
        <f t="shared" si="5"/>
        <v>0.1</v>
      </c>
      <c r="H240" s="254">
        <v>8.0</v>
      </c>
      <c r="I240" s="254">
        <v>20.0</v>
      </c>
      <c r="J240" s="254" t="str">
        <f>H240/Main!$D$9</f>
        <v>8</v>
      </c>
      <c r="K240" s="254" t="str">
        <f>I240/Main!$D$10</f>
        <v>20</v>
      </c>
      <c r="L240" s="254" t="str">
        <f t="shared" si="6"/>
        <v>2.5</v>
      </c>
      <c r="M240" s="254">
        <v>1.0</v>
      </c>
      <c r="N240" s="255"/>
      <c r="O240" s="255"/>
      <c r="P240" s="255"/>
      <c r="Q240" s="256"/>
      <c r="R240" s="255"/>
      <c r="S240" s="257"/>
      <c r="T240" s="257"/>
      <c r="U240" s="255"/>
      <c r="V240" s="255"/>
      <c r="W240" s="257"/>
      <c r="X240" s="257"/>
      <c r="Y240" s="255"/>
      <c r="Z240" s="255"/>
      <c r="AA240" s="255"/>
      <c r="AB240" s="255"/>
      <c r="AC240" s="335"/>
      <c r="AD240" s="309">
        <v>1.0</v>
      </c>
      <c r="AE240" s="225">
        <v>0.0</v>
      </c>
      <c r="AF240" s="225">
        <v>0.0</v>
      </c>
      <c r="AG240" s="225">
        <v>0.0</v>
      </c>
      <c r="AH240" s="225">
        <v>0.0</v>
      </c>
      <c r="AI240" s="225">
        <v>0.0</v>
      </c>
      <c r="AJ240" s="225">
        <v>0.0</v>
      </c>
      <c r="AK240" s="225">
        <v>0.0</v>
      </c>
      <c r="AL240" s="225">
        <v>0.0</v>
      </c>
      <c r="AM240" s="225">
        <v>0.0</v>
      </c>
      <c r="AN240" s="225">
        <v>0.0</v>
      </c>
      <c r="AO240" s="225">
        <v>0.0</v>
      </c>
      <c r="AP240" s="225">
        <v>0.0</v>
      </c>
      <c r="AQ240" s="225">
        <v>0.0</v>
      </c>
      <c r="AR240" s="225">
        <v>0.0</v>
      </c>
      <c r="AS240" s="225">
        <v>0.0</v>
      </c>
      <c r="AT240" s="225">
        <v>0.0</v>
      </c>
      <c r="AU240" s="225">
        <v>0.0</v>
      </c>
      <c r="AV240" s="225">
        <v>0.0</v>
      </c>
      <c r="AW240" s="225">
        <v>0.0</v>
      </c>
      <c r="AX240" s="225">
        <v>0.0</v>
      </c>
      <c r="AY240" s="553" t="str">
        <f t="shared" ref="AY240:BS240" si="967">IF(AD240 = 0, "", AD240)</f>
        <v>1</v>
      </c>
      <c r="AZ240" s="227" t="str">
        <f t="shared" si="967"/>
        <v/>
      </c>
      <c r="BA240" s="227" t="str">
        <f t="shared" si="967"/>
        <v/>
      </c>
      <c r="BB240" s="227" t="str">
        <f t="shared" si="967"/>
        <v/>
      </c>
      <c r="BC240" s="227" t="str">
        <f t="shared" si="967"/>
        <v/>
      </c>
      <c r="BD240" s="227" t="str">
        <f t="shared" si="967"/>
        <v/>
      </c>
      <c r="BE240" s="227" t="str">
        <f t="shared" si="967"/>
        <v/>
      </c>
      <c r="BF240" s="227" t="str">
        <f t="shared" si="967"/>
        <v/>
      </c>
      <c r="BG240" s="227" t="str">
        <f t="shared" si="967"/>
        <v/>
      </c>
      <c r="BH240" s="227" t="str">
        <f t="shared" si="967"/>
        <v/>
      </c>
      <c r="BI240" s="227" t="str">
        <f t="shared" si="967"/>
        <v/>
      </c>
      <c r="BJ240" s="227" t="str">
        <f t="shared" si="967"/>
        <v/>
      </c>
      <c r="BK240" s="227" t="str">
        <f t="shared" si="967"/>
        <v/>
      </c>
      <c r="BL240" s="227" t="str">
        <f t="shared" si="967"/>
        <v/>
      </c>
      <c r="BM240" s="227" t="str">
        <f t="shared" si="967"/>
        <v/>
      </c>
      <c r="BN240" s="227" t="str">
        <f t="shared" si="967"/>
        <v/>
      </c>
      <c r="BO240" s="227" t="str">
        <f t="shared" si="967"/>
        <v/>
      </c>
      <c r="BP240" s="227" t="str">
        <f t="shared" si="967"/>
        <v/>
      </c>
      <c r="BQ240" s="227" t="str">
        <f t="shared" si="967"/>
        <v/>
      </c>
      <c r="BR240" s="227" t="str">
        <f t="shared" si="967"/>
        <v/>
      </c>
      <c r="BS240" s="238" t="str">
        <f t="shared" si="967"/>
        <v/>
      </c>
      <c r="BT240" s="239" t="str">
        <f>$AY240*Assembly!Y$4+$AZ240*Assembly!Y$5+$BA240*Assembly!Y$6+$BB240*Assembly!Y$7+$BC240*Assembly!Y$8+$BD240*Assembly!Y$9+$BE240*Assembly!Y$10+$BF240*Assembly!Y$11+$BG240*Assembly!Y$12+$BH240*Assembly!Y$13+$BI240*Assembly!Y$14+$BJ240*Assembly!Y$15+$BK240*Assembly!Y$16+$BL240*Assembly!Y$17+$BM240*Assembly!Y$18+$BN240*Assembly!Y$19+$BO240*Assembly!Y$20+$BP240*Assembly!Y$21+$BQ240*Assembly!Y$22+$BR240*Assembly!Y$23+$BS240*Assembly!Y$24</f>
        <v>20</v>
      </c>
      <c r="BU240" s="225" t="str">
        <f t="shared" si="8"/>
        <v>160</v>
      </c>
      <c r="BV240" s="225" t="str">
        <f>$AY240*Assembly!AC$4+$AZ240*Assembly!AC$5+$BA240*Assembly!AC$6+$BB240*Assembly!AC$7+$BC240*Assembly!AC$8+$BD240*Assembly!AC$9+$BE240*Assembly!AC$10+$BF240*Assembly!AC$11+$BG240*Assembly!AC$12+$BH240*Assembly!AC$13+$BI240*Assembly!AC$14+$BJ240*Assembly!AC$15+$BK240*Assembly!AC$16+$BL240*Assembly!AC$17+$BM240*Assembly!AC$18+$BN240*Assembly!AC$19+$BO240*Assembly!AC$20+$BP240*Assembly!AC$21+$BQ240*Assembly!AC$22+$BR240*Assembly!AC$23+$BS240*Assembly!AC$24</f>
        <v>100</v>
      </c>
      <c r="BW240" s="240" t="str">
        <f t="shared" si="9"/>
        <v>5.00</v>
      </c>
      <c r="BX240" s="241" t="str">
        <f t="shared" si="10"/>
        <v>800</v>
      </c>
      <c r="BY240" s="242" t="str">
        <f t="shared" si="11"/>
        <v>0.6</v>
      </c>
      <c r="BZ240" s="225"/>
      <c r="CA240" s="225" t="str">
        <f>$AY240*Assembly!X$4+$AZ240*Assembly!X$5+$BA240*Assembly!X$6+$BB240*Assembly!X$7+$BC240*Assembly!X$8+$BD240*Assembly!X$9+$BE240*Assembly!X$10+$BF240*Assembly!X$11+$BG240*Assembly!X$12+$BH240*Assembly!X$13+$BI240*Assembly!X$14+$BJ240*Assembly!X$15+$BK240*Assembly!X$16+$BL240*Assembly!X$17+$BM240*Assembly!X$18+$BN240*Assembly!X$19+$BO240*Assembly!X$20+$BP240*Assembly!X$21+$BQ240*Assembly!X$22+$BR240*Assembly!X$23+$BS240*Assembly!X$24</f>
        <v>1</v>
      </c>
      <c r="CB240" s="225" t="str">
        <f t="shared" si="12"/>
        <v>156</v>
      </c>
      <c r="CC240" s="223" t="str">
        <f t="shared" si="13"/>
        <v>0.0002</v>
      </c>
      <c r="CD240" s="243" t="str">
        <f>$AY240*Assembly!AB$4+$AZ240*Assembly!AB$5+$BA240*Assembly!AB$6+$BB240*Assembly!AB$7+$BC240*Assembly!AB$8+$BD240*Assembly!AB$9+$BE240*Assembly!AB$10+$BF240*Assembly!AB$11+$BG240*Assembly!AB$12+$BH240*Assembly!AB$13+$BI240*Assembly!AB$14+$BJ240*Assembly!AB$15+$BK240*Assembly!AB$16+$BL240*Assembly!AB$17+$BM240*Assembly!AB$18+$BN240*Assembly!AB$19+$BO240*Assembly!AB$20+$BP240*Assembly!AB$21+$BQ240*Assembly!AB$22+$BR240*Assembly!AB$23+$BS240*Assembly!AB$24</f>
        <v>3</v>
      </c>
      <c r="CE240" s="256" t="str">
        <f>$AY240*Assembly!M$4+$AZ240*Assembly!M$5+$BA240*Assembly!M$6+$BB240*Assembly!M$7+$BC240*Assembly!M$8+$BD240*Assembly!M$9+$BE240*Assembly!M$10+$BF240*Assembly!M$11+$BG240*Assembly!M$12+$BH240*Assembly!M$13+$BI240*Assembly!M$14+$BJ240*Assembly!M$15+$BK240*Assembly!M$16+$BL240*Assembly!M$17+$BM240*Assembly!M$18+$BN240*Assembly!M$19+$BO240*Assembly!M$20+$BP240*Assembly!M$21+$BQ240*Assembly!M$22+$BR240*Assembly!M$23+$BS240*Assembly!M$24</f>
        <v>21</v>
      </c>
      <c r="CF240" s="256" t="str">
        <f>$AY240*Assembly!N$4+$AZ240*Assembly!N$5+$BA240*Assembly!N$6+$BB240*Assembly!N$7+$BC240*Assembly!N$8+$BD240*Assembly!N$9+$BE240*Assembly!N$10+$BF240*Assembly!N$11+$BG240*Assembly!N$12+$BH240*Assembly!N$13+$BI240*Assembly!N$14+$BJ240*Assembly!N$15+$BK240*Assembly!N$16+$BL240*Assembly!N$17+$BM240*Assembly!N$18+$BN240*Assembly!N$19+$BO240*Assembly!N$20+$BP240*Assembly!N$21+$BQ240*Assembly!N$22+$BR240*Assembly!N$23+$BS240*Assembly!N$24</f>
        <v>0</v>
      </c>
      <c r="CG240" s="256" t="str">
        <f>$AY240*Assembly!O$4+$AZ240*Assembly!O$5+$BA240*Assembly!O$6+$BB240*Assembly!O$7+$BC240*Assembly!O$8+$BD240*Assembly!O$9+$BE240*Assembly!O$10+$BF240*Assembly!O$11+$BG240*Assembly!O$12+$BH240*Assembly!O$13+$BI240*Assembly!O$14+$BJ240*Assembly!O$15+$BK240*Assembly!O$16+$BL240*Assembly!O$17+$BM240*Assembly!O$18+$BN240*Assembly!O$19+$BO240*Assembly!O$20+$BP240*Assembly!O$21+$BQ240*Assembly!O$22+$BR240*Assembly!O$23+$BS240*Assembly!O$24</f>
        <v>0</v>
      </c>
      <c r="CH240" s="254" t="str">
        <f>$AY240*Assembly!P$4+$AZ240*Assembly!P$5+$BA240*Assembly!P$6+$BB240*Assembly!P$7+$BC240*Assembly!P$8+$BD240*Assembly!P$9+$BE240*Assembly!P$10+$BF240*Assembly!P$11+$BG240*Assembly!P$12+$BH240*Assembly!P$13+$BI240*Assembly!P$14+$BJ240*Assembly!P$15+$BK240*Assembly!P$16+$BL240*Assembly!P$17+$BM240*Assembly!P$18+$BN240*Assembly!P$19+$BO240*Assembly!P$20+$BP240*Assembly!P$21+$BQ240*Assembly!P$22+$BR240*Assembly!P$23+$BS240*Assembly!P$24</f>
        <v>0</v>
      </c>
      <c r="CI240" s="254" t="str">
        <f>$AY240*Assembly!Q$4+$AZ240*Assembly!Q$5+$BA240*Assembly!Q$6+$BB240*Assembly!Q$7+$BC240*Assembly!Q$8+$BD240*Assembly!Q$9+$BE240*Assembly!Q$10+$BF240*Assembly!Q$11+$BG240*Assembly!Q$12+$BH240*Assembly!Q$13+$BI240*Assembly!Q$14+$BJ240*Assembly!Q$15+$BK240*Assembly!Q$16+$BL240*Assembly!Q$17+$BM240*Assembly!Q$18+$BN240*Assembly!Q$19+$BO240*Assembly!Q$20+$BP240*Assembly!Q$21+$BQ240*Assembly!Q$22+$BR240*Assembly!Q$23+$BS240*Assembly!Q$24</f>
        <v>0</v>
      </c>
      <c r="CJ240" s="256" t="str">
        <f>$AY240*Assembly!R$4+$AZ240*Assembly!R$5+$BA240*Assembly!R$6+$BB240*Assembly!R$7+$BC240*Assembly!R$8+$BD240*Assembly!R$9+$BE240*Assembly!R$10+$BF240*Assembly!R$11+$BG240*Assembly!R$12+$BH240*Assembly!R$13+$BI240*Assembly!R$14+$BJ240*Assembly!R$15+$BK240*Assembly!R$16+$BL240*Assembly!R$17+$BM240*Assembly!R$18+$BN240*Assembly!R$19+$BO240*Assembly!R$20+$BP240*Assembly!R$21+$BQ240*Assembly!R$22+$BR240*Assembly!R$23+$BS240*Assembly!R$24</f>
        <v>0</v>
      </c>
      <c r="CK240" s="254" t="str">
        <f>$AY240*Assembly!S$4+$AZ240*Assembly!S$5+$BA240*Assembly!S$6+$BB240*Assembly!S$7+$BC240*Assembly!S$8+$BD240*Assembly!S$9+$BE240*Assembly!S$10+$BF240*Assembly!S$11+$BG240*Assembly!S$12+$BH240*Assembly!S$13+$BI240*Assembly!S$14+$BJ240*Assembly!S$15+$BK240*Assembly!S$16+$BL240*Assembly!S$17+$BM240*Assembly!S$18+$BN240*Assembly!S$19+$BO240*Assembly!S$20+$BP240*Assembly!S$21+$BQ240*Assembly!S$22+$BR240*Assembly!S$23+$BS240*Assembly!S$24</f>
        <v>0</v>
      </c>
      <c r="CL240" s="254" t="str">
        <f>$AY240*Assembly!T$4+$AZ240*Assembly!T$5+$BA240*Assembly!T$6+$BB240*Assembly!T$7+$BC240*Assembly!T$8+$BD240*Assembly!T$9+$BE240*Assembly!T$10+$BF240*Assembly!T$11+$BG240*Assembly!T$12+$BH240*Assembly!T$13+$BI240*Assembly!T$14+$BJ240*Assembly!T$15+$BK240*Assembly!T$16+$BL240*Assembly!T$17+$BM240*Assembly!T$18+$BN240*Assembly!T$19+$BO240*Assembly!T$20+$BP240*Assembly!T$21+$BQ240*Assembly!T$22+$BR240*Assembly!T$23+$BS240*Assembly!T$24</f>
        <v>0</v>
      </c>
      <c r="CM240" s="254" t="str">
        <f>$AY240*Assembly!U$4+$AZ240*Assembly!U$5+$BA240*Assembly!U$6+$BB240*Assembly!U$7+$BC240*Assembly!U$8+$BD240*Assembly!U$9+$BE240*Assembly!U$10+$BF240*Assembly!U$11+$BG240*Assembly!U$12+$BH240*Assembly!U$13+$BI240*Assembly!U$14+$BJ240*Assembly!U$15+$BK240*Assembly!U$16+$BL240*Assembly!U$17+$BM240*Assembly!U$18+$BN240*Assembly!U$19+$BO240*Assembly!U$20+$BP240*Assembly!U$21+$BQ240*Assembly!U$22+$BR240*Assembly!U$23+$BS240*Assembly!U$24</f>
        <v>0</v>
      </c>
      <c r="CN240" s="256" t="str">
        <f>$AY240*Assembly!V$4+$AZ240*Assembly!V$5+$BA240*Assembly!V$6+$BB240*Assembly!V$7+$BC240*Assembly!V$8+$BD240*Assembly!V$9+$BE240*Assembly!V$10+$BF240*Assembly!V$11+$BG240*Assembly!V$12+$BH240*Assembly!V$13+$BI240*Assembly!V$14+$BJ240*Assembly!V$15+$BK240*Assembly!V$16+$BL240*Assembly!V$17+$BM240*Assembly!V$18+$BN240*Assembly!V$19+$BO240*Assembly!V$20+$BP240*Assembly!V$21+$BQ240*Assembly!V$22+$BR240*Assembly!V$23+$BS240*Assembly!V$24</f>
        <v>0</v>
      </c>
      <c r="CO240" s="256" t="str">
        <f>CE240*Refining!$F$3</f>
        <v>38</v>
      </c>
      <c r="CP240" s="256" t="str">
        <f>CF240*Refining!$F$4</f>
        <v>0</v>
      </c>
      <c r="CQ240" s="256" t="str">
        <f>CG240*Refining!$F$5</f>
        <v>0</v>
      </c>
      <c r="CR240" s="256" t="str">
        <f>CH240*Refining!$F$6</f>
        <v>0</v>
      </c>
      <c r="CS240" s="256" t="str">
        <f>CI240*Refining!$F$7</f>
        <v>0</v>
      </c>
      <c r="CT240" s="256" t="str">
        <f>CJ240*Refining!$F$8</f>
        <v>0</v>
      </c>
      <c r="CU240" s="256" t="str">
        <f>CK240*Refining!$F$9</f>
        <v>0</v>
      </c>
      <c r="CV240" s="256" t="str">
        <f>CL240*Refining!$F$10</f>
        <v>0</v>
      </c>
      <c r="CW240" s="256" t="str">
        <f>CM240*Refining!$F$11</f>
        <v>0</v>
      </c>
      <c r="CX240" s="256" t="str">
        <f>CN240*Refining!$F$12</f>
        <v>0</v>
      </c>
      <c r="CY240" s="248" t="str">
        <f t="shared" ref="CY240:DR240" si="968">IF(CE240 = 0, "", CE240)</f>
        <v>21</v>
      </c>
      <c r="CZ240" s="245" t="str">
        <f t="shared" si="968"/>
        <v/>
      </c>
      <c r="DA240" s="245" t="str">
        <f t="shared" si="968"/>
        <v/>
      </c>
      <c r="DB240" s="245" t="str">
        <f t="shared" si="968"/>
        <v/>
      </c>
      <c r="DC240" s="245" t="str">
        <f t="shared" si="968"/>
        <v/>
      </c>
      <c r="DD240" s="245" t="str">
        <f t="shared" si="968"/>
        <v/>
      </c>
      <c r="DE240" s="245" t="str">
        <f t="shared" si="968"/>
        <v/>
      </c>
      <c r="DF240" s="245" t="str">
        <f t="shared" si="968"/>
        <v/>
      </c>
      <c r="DG240" s="245" t="str">
        <f t="shared" si="968"/>
        <v/>
      </c>
      <c r="DH240" s="246" t="str">
        <f t="shared" si="968"/>
        <v/>
      </c>
      <c r="DI240" s="248" t="str">
        <f t="shared" si="968"/>
        <v>38</v>
      </c>
      <c r="DJ240" s="245" t="str">
        <f t="shared" si="968"/>
        <v/>
      </c>
      <c r="DK240" s="245" t="str">
        <f t="shared" si="968"/>
        <v/>
      </c>
      <c r="DL240" s="245" t="str">
        <f t="shared" si="968"/>
        <v/>
      </c>
      <c r="DM240" s="245" t="str">
        <f t="shared" si="968"/>
        <v/>
      </c>
      <c r="DN240" s="245" t="str">
        <f t="shared" si="968"/>
        <v/>
      </c>
      <c r="DO240" s="245" t="str">
        <f t="shared" si="968"/>
        <v/>
      </c>
      <c r="DP240" s="245" t="str">
        <f t="shared" si="968"/>
        <v/>
      </c>
      <c r="DQ240" s="245" t="str">
        <f t="shared" si="968"/>
        <v/>
      </c>
      <c r="DR240" s="246" t="str">
        <f t="shared" si="968"/>
        <v/>
      </c>
      <c r="DS240" s="248" t="str">
        <f t="shared" si="15"/>
        <v>21</v>
      </c>
      <c r="DT240" s="249" t="str">
        <f t="shared" si="16"/>
        <v>38</v>
      </c>
      <c r="DU240" s="225" t="str">
        <f>CY240*'Ores &amp; Ingots'!$C$3+CZ240*'Ores &amp; Ingots'!$C$4+DA240*'Ores &amp; Ingots'!$C$5+DB240*'Ores &amp; Ingots'!$C$6+DC240*'Ores &amp; Ingots'!$C$7+DD240*'Ores &amp; Ingots'!$C$8+DE240*'Ores &amp; Ingots'!$C$9+DF240*'Ores &amp; Ingots'!$C$10+DG240*'Ores &amp; Ingots'!$C$11+DH240*'Ores &amp; Ingots'!$C$12</f>
        <v>3</v>
      </c>
      <c r="DV240" s="225" t="str">
        <f>DI240*'Ores &amp; Ingots'!$B$3+DJ240*'Ores &amp; Ingots'!$B$4+DK240*'Ores &amp; Ingots'!$B$5+DL240*'Ores &amp; Ingots'!$B$6+DM240*'Ores &amp; Ingots'!$B$7+DN240*'Ores &amp; Ingots'!$B$8+DO240*'Ores &amp; Ingots'!$B$9+DP240*'Ores &amp; Ingots'!$B$10+DQ240*'Ores &amp; Ingots'!$B$11+DR240*'Ores &amp; Ingots'!$B$12</f>
        <v>14</v>
      </c>
      <c r="DW240" s="249" t="str">
        <f>CY240*Refining!$G$3+CZ240*Refining!$G$4+DA240*Refining!$G$5+DB240*Refining!$G$6+DC240*Refining!$G$7+DD240*Refining!$G$8+DE240*Refining!$G$9+DF240*Refining!$G$10+DG240*Refining!$G$11+DH240*Refining!$G$12</f>
        <v>1</v>
      </c>
      <c r="DX240" s="249" t="str">
        <f t="shared" si="17"/>
        <v>224</v>
      </c>
      <c r="DY240" s="250" t="str">
        <f t="shared" si="18"/>
        <v>0.0002</v>
      </c>
      <c r="DZ240" s="248" t="str">
        <f t="shared" si="19"/>
        <v>10</v>
      </c>
      <c r="EA240" s="251" t="str">
        <f t="shared" ref="EA240:EB240" si="969">DZ240/60</f>
        <v>0.2</v>
      </c>
      <c r="EB240" s="251" t="str">
        <f t="shared" si="969"/>
        <v>0.0</v>
      </c>
      <c r="EC240" s="543" t="str">
        <f t="shared" si="21"/>
        <v>0.00</v>
      </c>
      <c r="ED240" s="248" t="str">
        <f t="shared" si="22"/>
        <v>380</v>
      </c>
      <c r="EE240" s="251" t="str">
        <f t="shared" ref="EE240:EF240" si="970">ED240/1000</f>
        <v>0.4</v>
      </c>
      <c r="EF240" s="252" t="str">
        <f t="shared" si="970"/>
        <v>0.00</v>
      </c>
      <c r="EG240" s="544" t="str">
        <f t="shared" si="24"/>
        <v>0.0004</v>
      </c>
      <c r="EH240" s="225" t="s">
        <v>12</v>
      </c>
    </row>
    <row r="241">
      <c r="A241" s="33"/>
      <c r="B241" s="116" t="s">
        <v>1051</v>
      </c>
      <c r="C241" s="227" t="s">
        <v>885</v>
      </c>
      <c r="D241" s="227">
        <v>1.0</v>
      </c>
      <c r="E241" s="227">
        <v>1.0</v>
      </c>
      <c r="F241" s="227">
        <v>1.0</v>
      </c>
      <c r="G241" s="253" t="str">
        <f t="shared" si="5"/>
        <v>0.1</v>
      </c>
      <c r="H241" s="254">
        <v>5.0</v>
      </c>
      <c r="I241" s="254">
        <v>12.5</v>
      </c>
      <c r="J241" s="254" t="str">
        <f>H241/Main!$D$9</f>
        <v>5</v>
      </c>
      <c r="K241" s="254" t="str">
        <f>I241/Main!$D$10</f>
        <v>12.5</v>
      </c>
      <c r="L241" s="254" t="str">
        <f t="shared" si="6"/>
        <v>2.5</v>
      </c>
      <c r="M241" s="254">
        <v>1.0</v>
      </c>
      <c r="N241" s="255"/>
      <c r="O241" s="255"/>
      <c r="P241" s="255"/>
      <c r="Q241" s="256"/>
      <c r="R241" s="255"/>
      <c r="S241" s="257"/>
      <c r="T241" s="257"/>
      <c r="U241" s="255"/>
      <c r="V241" s="255"/>
      <c r="W241" s="257"/>
      <c r="X241" s="257"/>
      <c r="Y241" s="255"/>
      <c r="Z241" s="255"/>
      <c r="AA241" s="255"/>
      <c r="AB241" s="255"/>
      <c r="AC241" s="335"/>
      <c r="AD241" s="309">
        <v>1.0</v>
      </c>
      <c r="AE241" s="225">
        <v>0.0</v>
      </c>
      <c r="AF241" s="225">
        <v>0.0</v>
      </c>
      <c r="AG241" s="225">
        <v>0.0</v>
      </c>
      <c r="AH241" s="225">
        <v>0.0</v>
      </c>
      <c r="AI241" s="225">
        <v>0.0</v>
      </c>
      <c r="AJ241" s="225">
        <v>0.0</v>
      </c>
      <c r="AK241" s="225">
        <v>0.0</v>
      </c>
      <c r="AL241" s="225">
        <v>0.0</v>
      </c>
      <c r="AM241" s="225">
        <v>0.0</v>
      </c>
      <c r="AN241" s="225">
        <v>0.0</v>
      </c>
      <c r="AO241" s="225">
        <v>0.0</v>
      </c>
      <c r="AP241" s="225">
        <v>0.0</v>
      </c>
      <c r="AQ241" s="225">
        <v>0.0</v>
      </c>
      <c r="AR241" s="225">
        <v>0.0</v>
      </c>
      <c r="AS241" s="225">
        <v>0.0</v>
      </c>
      <c r="AT241" s="225">
        <v>0.0</v>
      </c>
      <c r="AU241" s="225">
        <v>0.0</v>
      </c>
      <c r="AV241" s="225">
        <v>0.0</v>
      </c>
      <c r="AW241" s="225">
        <v>0.0</v>
      </c>
      <c r="AX241" s="225">
        <v>0.0</v>
      </c>
      <c r="AY241" s="553" t="str">
        <f t="shared" ref="AY241:BS241" si="971">IF(AD241 = 0, "", AD241)</f>
        <v>1</v>
      </c>
      <c r="AZ241" s="227" t="str">
        <f t="shared" si="971"/>
        <v/>
      </c>
      <c r="BA241" s="227" t="str">
        <f t="shared" si="971"/>
        <v/>
      </c>
      <c r="BB241" s="227" t="str">
        <f t="shared" si="971"/>
        <v/>
      </c>
      <c r="BC241" s="227" t="str">
        <f t="shared" si="971"/>
        <v/>
      </c>
      <c r="BD241" s="227" t="str">
        <f t="shared" si="971"/>
        <v/>
      </c>
      <c r="BE241" s="227" t="str">
        <f t="shared" si="971"/>
        <v/>
      </c>
      <c r="BF241" s="227" t="str">
        <f t="shared" si="971"/>
        <v/>
      </c>
      <c r="BG241" s="227" t="str">
        <f t="shared" si="971"/>
        <v/>
      </c>
      <c r="BH241" s="227" t="str">
        <f t="shared" si="971"/>
        <v/>
      </c>
      <c r="BI241" s="227" t="str">
        <f t="shared" si="971"/>
        <v/>
      </c>
      <c r="BJ241" s="227" t="str">
        <f t="shared" si="971"/>
        <v/>
      </c>
      <c r="BK241" s="227" t="str">
        <f t="shared" si="971"/>
        <v/>
      </c>
      <c r="BL241" s="227" t="str">
        <f t="shared" si="971"/>
        <v/>
      </c>
      <c r="BM241" s="227" t="str">
        <f t="shared" si="971"/>
        <v/>
      </c>
      <c r="BN241" s="227" t="str">
        <f t="shared" si="971"/>
        <v/>
      </c>
      <c r="BO241" s="227" t="str">
        <f t="shared" si="971"/>
        <v/>
      </c>
      <c r="BP241" s="227" t="str">
        <f t="shared" si="971"/>
        <v/>
      </c>
      <c r="BQ241" s="227" t="str">
        <f t="shared" si="971"/>
        <v/>
      </c>
      <c r="BR241" s="227" t="str">
        <f t="shared" si="971"/>
        <v/>
      </c>
      <c r="BS241" s="238" t="str">
        <f t="shared" si="971"/>
        <v/>
      </c>
      <c r="BT241" s="239" t="str">
        <f>$AY241*Assembly!Y$4+$AZ241*Assembly!Y$5+$BA241*Assembly!Y$6+$BB241*Assembly!Y$7+$BC241*Assembly!Y$8+$BD241*Assembly!Y$9+$BE241*Assembly!Y$10+$BF241*Assembly!Y$11+$BG241*Assembly!Y$12+$BH241*Assembly!Y$13+$BI241*Assembly!Y$14+$BJ241*Assembly!Y$15+$BK241*Assembly!Y$16+$BL241*Assembly!Y$17+$BM241*Assembly!Y$18+$BN241*Assembly!Y$19+$BO241*Assembly!Y$20+$BP241*Assembly!Y$21+$BQ241*Assembly!Y$22+$BR241*Assembly!Y$23+$BS241*Assembly!Y$24</f>
        <v>20</v>
      </c>
      <c r="BU241" s="225" t="str">
        <f t="shared" si="8"/>
        <v>160</v>
      </c>
      <c r="BV241" s="225" t="str">
        <f>$AY241*Assembly!AC$4+$AZ241*Assembly!AC$5+$BA241*Assembly!AC$6+$BB241*Assembly!AC$7+$BC241*Assembly!AC$8+$BD241*Assembly!AC$9+$BE241*Assembly!AC$10+$BF241*Assembly!AC$11+$BG241*Assembly!AC$12+$BH241*Assembly!AC$13+$BI241*Assembly!AC$14+$BJ241*Assembly!AC$15+$BK241*Assembly!AC$16+$BL241*Assembly!AC$17+$BM241*Assembly!AC$18+$BN241*Assembly!AC$19+$BO241*Assembly!AC$20+$BP241*Assembly!AC$21+$BQ241*Assembly!AC$22+$BR241*Assembly!AC$23+$BS241*Assembly!AC$24</f>
        <v>100</v>
      </c>
      <c r="BW241" s="240" t="str">
        <f t="shared" si="9"/>
        <v>5.00</v>
      </c>
      <c r="BX241" s="241" t="str">
        <f t="shared" si="10"/>
        <v>800</v>
      </c>
      <c r="BY241" s="242" t="str">
        <f t="shared" si="11"/>
        <v>0.6</v>
      </c>
      <c r="BZ241" s="225"/>
      <c r="CA241" s="225" t="str">
        <f>$AY241*Assembly!X$4+$AZ241*Assembly!X$5+$BA241*Assembly!X$6+$BB241*Assembly!X$7+$BC241*Assembly!X$8+$BD241*Assembly!X$9+$BE241*Assembly!X$10+$BF241*Assembly!X$11+$BG241*Assembly!X$12+$BH241*Assembly!X$13+$BI241*Assembly!X$14+$BJ241*Assembly!X$15+$BK241*Assembly!X$16+$BL241*Assembly!X$17+$BM241*Assembly!X$18+$BN241*Assembly!X$19+$BO241*Assembly!X$20+$BP241*Assembly!X$21+$BQ241*Assembly!X$22+$BR241*Assembly!X$23+$BS241*Assembly!X$24</f>
        <v>1</v>
      </c>
      <c r="CB241" s="225" t="str">
        <f t="shared" si="12"/>
        <v>156</v>
      </c>
      <c r="CC241" s="223" t="str">
        <f t="shared" si="13"/>
        <v>0.0002</v>
      </c>
      <c r="CD241" s="243" t="str">
        <f>$AY241*Assembly!AB$4+$AZ241*Assembly!AB$5+$BA241*Assembly!AB$6+$BB241*Assembly!AB$7+$BC241*Assembly!AB$8+$BD241*Assembly!AB$9+$BE241*Assembly!AB$10+$BF241*Assembly!AB$11+$BG241*Assembly!AB$12+$BH241*Assembly!AB$13+$BI241*Assembly!AB$14+$BJ241*Assembly!AB$15+$BK241*Assembly!AB$16+$BL241*Assembly!AB$17+$BM241*Assembly!AB$18+$BN241*Assembly!AB$19+$BO241*Assembly!AB$20+$BP241*Assembly!AB$21+$BQ241*Assembly!AB$22+$BR241*Assembly!AB$23+$BS241*Assembly!AB$24</f>
        <v>3</v>
      </c>
      <c r="CE241" s="256" t="str">
        <f>$AY241*Assembly!M$4+$AZ241*Assembly!M$5+$BA241*Assembly!M$6+$BB241*Assembly!M$7+$BC241*Assembly!M$8+$BD241*Assembly!M$9+$BE241*Assembly!M$10+$BF241*Assembly!M$11+$BG241*Assembly!M$12+$BH241*Assembly!M$13+$BI241*Assembly!M$14+$BJ241*Assembly!M$15+$BK241*Assembly!M$16+$BL241*Assembly!M$17+$BM241*Assembly!M$18+$BN241*Assembly!M$19+$BO241*Assembly!M$20+$BP241*Assembly!M$21+$BQ241*Assembly!M$22+$BR241*Assembly!M$23+$BS241*Assembly!M$24</f>
        <v>21</v>
      </c>
      <c r="CF241" s="256" t="str">
        <f>$AY241*Assembly!N$4+$AZ241*Assembly!N$5+$BA241*Assembly!N$6+$BB241*Assembly!N$7+$BC241*Assembly!N$8+$BD241*Assembly!N$9+$BE241*Assembly!N$10+$BF241*Assembly!N$11+$BG241*Assembly!N$12+$BH241*Assembly!N$13+$BI241*Assembly!N$14+$BJ241*Assembly!N$15+$BK241*Assembly!N$16+$BL241*Assembly!N$17+$BM241*Assembly!N$18+$BN241*Assembly!N$19+$BO241*Assembly!N$20+$BP241*Assembly!N$21+$BQ241*Assembly!N$22+$BR241*Assembly!N$23+$BS241*Assembly!N$24</f>
        <v>0</v>
      </c>
      <c r="CG241" s="256" t="str">
        <f>$AY241*Assembly!O$4+$AZ241*Assembly!O$5+$BA241*Assembly!O$6+$BB241*Assembly!O$7+$BC241*Assembly!O$8+$BD241*Assembly!O$9+$BE241*Assembly!O$10+$BF241*Assembly!O$11+$BG241*Assembly!O$12+$BH241*Assembly!O$13+$BI241*Assembly!O$14+$BJ241*Assembly!O$15+$BK241*Assembly!O$16+$BL241*Assembly!O$17+$BM241*Assembly!O$18+$BN241*Assembly!O$19+$BO241*Assembly!O$20+$BP241*Assembly!O$21+$BQ241*Assembly!O$22+$BR241*Assembly!O$23+$BS241*Assembly!O$24</f>
        <v>0</v>
      </c>
      <c r="CH241" s="254" t="str">
        <f>$AY241*Assembly!P$4+$AZ241*Assembly!P$5+$BA241*Assembly!P$6+$BB241*Assembly!P$7+$BC241*Assembly!P$8+$BD241*Assembly!P$9+$BE241*Assembly!P$10+$BF241*Assembly!P$11+$BG241*Assembly!P$12+$BH241*Assembly!P$13+$BI241*Assembly!P$14+$BJ241*Assembly!P$15+$BK241*Assembly!P$16+$BL241*Assembly!P$17+$BM241*Assembly!P$18+$BN241*Assembly!P$19+$BO241*Assembly!P$20+$BP241*Assembly!P$21+$BQ241*Assembly!P$22+$BR241*Assembly!P$23+$BS241*Assembly!P$24</f>
        <v>0</v>
      </c>
      <c r="CI241" s="254" t="str">
        <f>$AY241*Assembly!Q$4+$AZ241*Assembly!Q$5+$BA241*Assembly!Q$6+$BB241*Assembly!Q$7+$BC241*Assembly!Q$8+$BD241*Assembly!Q$9+$BE241*Assembly!Q$10+$BF241*Assembly!Q$11+$BG241*Assembly!Q$12+$BH241*Assembly!Q$13+$BI241*Assembly!Q$14+$BJ241*Assembly!Q$15+$BK241*Assembly!Q$16+$BL241*Assembly!Q$17+$BM241*Assembly!Q$18+$BN241*Assembly!Q$19+$BO241*Assembly!Q$20+$BP241*Assembly!Q$21+$BQ241*Assembly!Q$22+$BR241*Assembly!Q$23+$BS241*Assembly!Q$24</f>
        <v>0</v>
      </c>
      <c r="CJ241" s="256" t="str">
        <f>$AY241*Assembly!R$4+$AZ241*Assembly!R$5+$BA241*Assembly!R$6+$BB241*Assembly!R$7+$BC241*Assembly!R$8+$BD241*Assembly!R$9+$BE241*Assembly!R$10+$BF241*Assembly!R$11+$BG241*Assembly!R$12+$BH241*Assembly!R$13+$BI241*Assembly!R$14+$BJ241*Assembly!R$15+$BK241*Assembly!R$16+$BL241*Assembly!R$17+$BM241*Assembly!R$18+$BN241*Assembly!R$19+$BO241*Assembly!R$20+$BP241*Assembly!R$21+$BQ241*Assembly!R$22+$BR241*Assembly!R$23+$BS241*Assembly!R$24</f>
        <v>0</v>
      </c>
      <c r="CK241" s="254" t="str">
        <f>$AY241*Assembly!S$4+$AZ241*Assembly!S$5+$BA241*Assembly!S$6+$BB241*Assembly!S$7+$BC241*Assembly!S$8+$BD241*Assembly!S$9+$BE241*Assembly!S$10+$BF241*Assembly!S$11+$BG241*Assembly!S$12+$BH241*Assembly!S$13+$BI241*Assembly!S$14+$BJ241*Assembly!S$15+$BK241*Assembly!S$16+$BL241*Assembly!S$17+$BM241*Assembly!S$18+$BN241*Assembly!S$19+$BO241*Assembly!S$20+$BP241*Assembly!S$21+$BQ241*Assembly!S$22+$BR241*Assembly!S$23+$BS241*Assembly!S$24</f>
        <v>0</v>
      </c>
      <c r="CL241" s="254" t="str">
        <f>$AY241*Assembly!T$4+$AZ241*Assembly!T$5+$BA241*Assembly!T$6+$BB241*Assembly!T$7+$BC241*Assembly!T$8+$BD241*Assembly!T$9+$BE241*Assembly!T$10+$BF241*Assembly!T$11+$BG241*Assembly!T$12+$BH241*Assembly!T$13+$BI241*Assembly!T$14+$BJ241*Assembly!T$15+$BK241*Assembly!T$16+$BL241*Assembly!T$17+$BM241*Assembly!T$18+$BN241*Assembly!T$19+$BO241*Assembly!T$20+$BP241*Assembly!T$21+$BQ241*Assembly!T$22+$BR241*Assembly!T$23+$BS241*Assembly!T$24</f>
        <v>0</v>
      </c>
      <c r="CM241" s="254" t="str">
        <f>$AY241*Assembly!U$4+$AZ241*Assembly!U$5+$BA241*Assembly!U$6+$BB241*Assembly!U$7+$BC241*Assembly!U$8+$BD241*Assembly!U$9+$BE241*Assembly!U$10+$BF241*Assembly!U$11+$BG241*Assembly!U$12+$BH241*Assembly!U$13+$BI241*Assembly!U$14+$BJ241*Assembly!U$15+$BK241*Assembly!U$16+$BL241*Assembly!U$17+$BM241*Assembly!U$18+$BN241*Assembly!U$19+$BO241*Assembly!U$20+$BP241*Assembly!U$21+$BQ241*Assembly!U$22+$BR241*Assembly!U$23+$BS241*Assembly!U$24</f>
        <v>0</v>
      </c>
      <c r="CN241" s="256" t="str">
        <f>$AY241*Assembly!V$4+$AZ241*Assembly!V$5+$BA241*Assembly!V$6+$BB241*Assembly!V$7+$BC241*Assembly!V$8+$BD241*Assembly!V$9+$BE241*Assembly!V$10+$BF241*Assembly!V$11+$BG241*Assembly!V$12+$BH241*Assembly!V$13+$BI241*Assembly!V$14+$BJ241*Assembly!V$15+$BK241*Assembly!V$16+$BL241*Assembly!V$17+$BM241*Assembly!V$18+$BN241*Assembly!V$19+$BO241*Assembly!V$20+$BP241*Assembly!V$21+$BQ241*Assembly!V$22+$BR241*Assembly!V$23+$BS241*Assembly!V$24</f>
        <v>0</v>
      </c>
      <c r="CO241" s="256" t="str">
        <f>CE241*Refining!$F$3</f>
        <v>38</v>
      </c>
      <c r="CP241" s="256" t="str">
        <f>CF241*Refining!$F$4</f>
        <v>0</v>
      </c>
      <c r="CQ241" s="256" t="str">
        <f>CG241*Refining!$F$5</f>
        <v>0</v>
      </c>
      <c r="CR241" s="256" t="str">
        <f>CH241*Refining!$F$6</f>
        <v>0</v>
      </c>
      <c r="CS241" s="256" t="str">
        <f>CI241*Refining!$F$7</f>
        <v>0</v>
      </c>
      <c r="CT241" s="256" t="str">
        <f>CJ241*Refining!$F$8</f>
        <v>0</v>
      </c>
      <c r="CU241" s="256" t="str">
        <f>CK241*Refining!$F$9</f>
        <v>0</v>
      </c>
      <c r="CV241" s="256" t="str">
        <f>CL241*Refining!$F$10</f>
        <v>0</v>
      </c>
      <c r="CW241" s="256" t="str">
        <f>CM241*Refining!$F$11</f>
        <v>0</v>
      </c>
      <c r="CX241" s="256" t="str">
        <f>CN241*Refining!$F$12</f>
        <v>0</v>
      </c>
      <c r="CY241" s="248" t="str">
        <f t="shared" ref="CY241:DR241" si="972">IF(CE241 = 0, "", CE241)</f>
        <v>21</v>
      </c>
      <c r="CZ241" s="245" t="str">
        <f t="shared" si="972"/>
        <v/>
      </c>
      <c r="DA241" s="245" t="str">
        <f t="shared" si="972"/>
        <v/>
      </c>
      <c r="DB241" s="245" t="str">
        <f t="shared" si="972"/>
        <v/>
      </c>
      <c r="DC241" s="245" t="str">
        <f t="shared" si="972"/>
        <v/>
      </c>
      <c r="DD241" s="245" t="str">
        <f t="shared" si="972"/>
        <v/>
      </c>
      <c r="DE241" s="245" t="str">
        <f t="shared" si="972"/>
        <v/>
      </c>
      <c r="DF241" s="245" t="str">
        <f t="shared" si="972"/>
        <v/>
      </c>
      <c r="DG241" s="245" t="str">
        <f t="shared" si="972"/>
        <v/>
      </c>
      <c r="DH241" s="246" t="str">
        <f t="shared" si="972"/>
        <v/>
      </c>
      <c r="DI241" s="248" t="str">
        <f t="shared" si="972"/>
        <v>38</v>
      </c>
      <c r="DJ241" s="245" t="str">
        <f t="shared" si="972"/>
        <v/>
      </c>
      <c r="DK241" s="245" t="str">
        <f t="shared" si="972"/>
        <v/>
      </c>
      <c r="DL241" s="245" t="str">
        <f t="shared" si="972"/>
        <v/>
      </c>
      <c r="DM241" s="245" t="str">
        <f t="shared" si="972"/>
        <v/>
      </c>
      <c r="DN241" s="245" t="str">
        <f t="shared" si="972"/>
        <v/>
      </c>
      <c r="DO241" s="245" t="str">
        <f t="shared" si="972"/>
        <v/>
      </c>
      <c r="DP241" s="245" t="str">
        <f t="shared" si="972"/>
        <v/>
      </c>
      <c r="DQ241" s="245" t="str">
        <f t="shared" si="972"/>
        <v/>
      </c>
      <c r="DR241" s="246" t="str">
        <f t="shared" si="972"/>
        <v/>
      </c>
      <c r="DS241" s="248" t="str">
        <f t="shared" si="15"/>
        <v>21</v>
      </c>
      <c r="DT241" s="249" t="str">
        <f t="shared" si="16"/>
        <v>38</v>
      </c>
      <c r="DU241" s="225" t="str">
        <f>CY241*'Ores &amp; Ingots'!$C$3+CZ241*'Ores &amp; Ingots'!$C$4+DA241*'Ores &amp; Ingots'!$C$5+DB241*'Ores &amp; Ingots'!$C$6+DC241*'Ores &amp; Ingots'!$C$7+DD241*'Ores &amp; Ingots'!$C$8+DE241*'Ores &amp; Ingots'!$C$9+DF241*'Ores &amp; Ingots'!$C$10+DG241*'Ores &amp; Ingots'!$C$11+DH241*'Ores &amp; Ingots'!$C$12</f>
        <v>3</v>
      </c>
      <c r="DV241" s="225" t="str">
        <f>DI241*'Ores &amp; Ingots'!$B$3+DJ241*'Ores &amp; Ingots'!$B$4+DK241*'Ores &amp; Ingots'!$B$5+DL241*'Ores &amp; Ingots'!$B$6+DM241*'Ores &amp; Ingots'!$B$7+DN241*'Ores &amp; Ingots'!$B$8+DO241*'Ores &amp; Ingots'!$B$9+DP241*'Ores &amp; Ingots'!$B$10+DQ241*'Ores &amp; Ingots'!$B$11+DR241*'Ores &amp; Ingots'!$B$12</f>
        <v>14</v>
      </c>
      <c r="DW241" s="249" t="str">
        <f>CY241*Refining!$G$3+CZ241*Refining!$G$4+DA241*Refining!$G$5+DB241*Refining!$G$6+DC241*Refining!$G$7+DD241*Refining!$G$8+DE241*Refining!$G$9+DF241*Refining!$G$10+DG241*Refining!$G$11+DH241*Refining!$G$12</f>
        <v>1</v>
      </c>
      <c r="DX241" s="249" t="str">
        <f t="shared" si="17"/>
        <v>224</v>
      </c>
      <c r="DY241" s="250" t="str">
        <f t="shared" si="18"/>
        <v>0.0002</v>
      </c>
      <c r="DZ241" s="248" t="str">
        <f t="shared" si="19"/>
        <v>7</v>
      </c>
      <c r="EA241" s="251" t="str">
        <f t="shared" ref="EA241:EB241" si="973">DZ241/60</f>
        <v>0.1</v>
      </c>
      <c r="EB241" s="251" t="str">
        <f t="shared" si="973"/>
        <v>0.0</v>
      </c>
      <c r="EC241" s="543" t="str">
        <f t="shared" si="21"/>
        <v>0.00</v>
      </c>
      <c r="ED241" s="248" t="str">
        <f t="shared" si="22"/>
        <v>380</v>
      </c>
      <c r="EE241" s="251" t="str">
        <f t="shared" ref="EE241:EF241" si="974">ED241/1000</f>
        <v>0.4</v>
      </c>
      <c r="EF241" s="252" t="str">
        <f t="shared" si="974"/>
        <v>0.00</v>
      </c>
      <c r="EG241" s="544" t="str">
        <f t="shared" si="24"/>
        <v>0.0004</v>
      </c>
      <c r="EH241" s="225" t="s">
        <v>12</v>
      </c>
    </row>
    <row r="242">
      <c r="A242" s="33"/>
      <c r="B242" s="116" t="s">
        <v>1052</v>
      </c>
      <c r="C242" s="227" t="s">
        <v>885</v>
      </c>
      <c r="D242" s="227">
        <v>1.0</v>
      </c>
      <c r="E242" s="227">
        <v>1.0</v>
      </c>
      <c r="F242" s="227">
        <v>1.0</v>
      </c>
      <c r="G242" s="253" t="str">
        <f t="shared" si="5"/>
        <v>0.1</v>
      </c>
      <c r="H242" s="254">
        <v>8.0</v>
      </c>
      <c r="I242" s="254">
        <v>20.0</v>
      </c>
      <c r="J242" s="254" t="str">
        <f>H242/Main!$D$9</f>
        <v>8</v>
      </c>
      <c r="K242" s="254" t="str">
        <f>I242/Main!$D$10</f>
        <v>20</v>
      </c>
      <c r="L242" s="254" t="str">
        <f t="shared" si="6"/>
        <v>2.5</v>
      </c>
      <c r="M242" s="254">
        <v>1.0</v>
      </c>
      <c r="N242" s="255"/>
      <c r="O242" s="255"/>
      <c r="P242" s="255"/>
      <c r="Q242" s="256"/>
      <c r="R242" s="255"/>
      <c r="S242" s="257"/>
      <c r="T242" s="257"/>
      <c r="U242" s="255"/>
      <c r="V242" s="255"/>
      <c r="W242" s="257"/>
      <c r="X242" s="257"/>
      <c r="Y242" s="255"/>
      <c r="Z242" s="255"/>
      <c r="AA242" s="255"/>
      <c r="AB242" s="255"/>
      <c r="AC242" s="335"/>
      <c r="AD242" s="309">
        <v>1.0</v>
      </c>
      <c r="AE242" s="225">
        <v>0.0</v>
      </c>
      <c r="AF242" s="225">
        <v>0.0</v>
      </c>
      <c r="AG242" s="225">
        <v>0.0</v>
      </c>
      <c r="AH242" s="225">
        <v>0.0</v>
      </c>
      <c r="AI242" s="225">
        <v>0.0</v>
      </c>
      <c r="AJ242" s="225">
        <v>0.0</v>
      </c>
      <c r="AK242" s="225">
        <v>0.0</v>
      </c>
      <c r="AL242" s="225">
        <v>0.0</v>
      </c>
      <c r="AM242" s="225">
        <v>0.0</v>
      </c>
      <c r="AN242" s="225">
        <v>0.0</v>
      </c>
      <c r="AO242" s="225">
        <v>0.0</v>
      </c>
      <c r="AP242" s="225">
        <v>0.0</v>
      </c>
      <c r="AQ242" s="225">
        <v>0.0</v>
      </c>
      <c r="AR242" s="225">
        <v>0.0</v>
      </c>
      <c r="AS242" s="225">
        <v>0.0</v>
      </c>
      <c r="AT242" s="225">
        <v>0.0</v>
      </c>
      <c r="AU242" s="225">
        <v>0.0</v>
      </c>
      <c r="AV242" s="225">
        <v>0.0</v>
      </c>
      <c r="AW242" s="225">
        <v>0.0</v>
      </c>
      <c r="AX242" s="225">
        <v>0.0</v>
      </c>
      <c r="AY242" s="553" t="str">
        <f t="shared" ref="AY242:BS242" si="975">IF(AD242 = 0, "", AD242)</f>
        <v>1</v>
      </c>
      <c r="AZ242" s="227" t="str">
        <f t="shared" si="975"/>
        <v/>
      </c>
      <c r="BA242" s="227" t="str">
        <f t="shared" si="975"/>
        <v/>
      </c>
      <c r="BB242" s="227" t="str">
        <f t="shared" si="975"/>
        <v/>
      </c>
      <c r="BC242" s="227" t="str">
        <f t="shared" si="975"/>
        <v/>
      </c>
      <c r="BD242" s="227" t="str">
        <f t="shared" si="975"/>
        <v/>
      </c>
      <c r="BE242" s="227" t="str">
        <f t="shared" si="975"/>
        <v/>
      </c>
      <c r="BF242" s="227" t="str">
        <f t="shared" si="975"/>
        <v/>
      </c>
      <c r="BG242" s="227" t="str">
        <f t="shared" si="975"/>
        <v/>
      </c>
      <c r="BH242" s="227" t="str">
        <f t="shared" si="975"/>
        <v/>
      </c>
      <c r="BI242" s="227" t="str">
        <f t="shared" si="975"/>
        <v/>
      </c>
      <c r="BJ242" s="227" t="str">
        <f t="shared" si="975"/>
        <v/>
      </c>
      <c r="BK242" s="227" t="str">
        <f t="shared" si="975"/>
        <v/>
      </c>
      <c r="BL242" s="227" t="str">
        <f t="shared" si="975"/>
        <v/>
      </c>
      <c r="BM242" s="227" t="str">
        <f t="shared" si="975"/>
        <v/>
      </c>
      <c r="BN242" s="227" t="str">
        <f t="shared" si="975"/>
        <v/>
      </c>
      <c r="BO242" s="227" t="str">
        <f t="shared" si="975"/>
        <v/>
      </c>
      <c r="BP242" s="227" t="str">
        <f t="shared" si="975"/>
        <v/>
      </c>
      <c r="BQ242" s="227" t="str">
        <f t="shared" si="975"/>
        <v/>
      </c>
      <c r="BR242" s="227" t="str">
        <f t="shared" si="975"/>
        <v/>
      </c>
      <c r="BS242" s="238" t="str">
        <f t="shared" si="975"/>
        <v/>
      </c>
      <c r="BT242" s="239" t="str">
        <f>$AY242*Assembly!Y$4+$AZ242*Assembly!Y$5+$BA242*Assembly!Y$6+$BB242*Assembly!Y$7+$BC242*Assembly!Y$8+$BD242*Assembly!Y$9+$BE242*Assembly!Y$10+$BF242*Assembly!Y$11+$BG242*Assembly!Y$12+$BH242*Assembly!Y$13+$BI242*Assembly!Y$14+$BJ242*Assembly!Y$15+$BK242*Assembly!Y$16+$BL242*Assembly!Y$17+$BM242*Assembly!Y$18+$BN242*Assembly!Y$19+$BO242*Assembly!Y$20+$BP242*Assembly!Y$21+$BQ242*Assembly!Y$22+$BR242*Assembly!Y$23+$BS242*Assembly!Y$24</f>
        <v>20</v>
      </c>
      <c r="BU242" s="225" t="str">
        <f t="shared" si="8"/>
        <v>160</v>
      </c>
      <c r="BV242" s="225" t="str">
        <f>$AY242*Assembly!AC$4+$AZ242*Assembly!AC$5+$BA242*Assembly!AC$6+$BB242*Assembly!AC$7+$BC242*Assembly!AC$8+$BD242*Assembly!AC$9+$BE242*Assembly!AC$10+$BF242*Assembly!AC$11+$BG242*Assembly!AC$12+$BH242*Assembly!AC$13+$BI242*Assembly!AC$14+$BJ242*Assembly!AC$15+$BK242*Assembly!AC$16+$BL242*Assembly!AC$17+$BM242*Assembly!AC$18+$BN242*Assembly!AC$19+$BO242*Assembly!AC$20+$BP242*Assembly!AC$21+$BQ242*Assembly!AC$22+$BR242*Assembly!AC$23+$BS242*Assembly!AC$24</f>
        <v>100</v>
      </c>
      <c r="BW242" s="240" t="str">
        <f t="shared" si="9"/>
        <v>5.00</v>
      </c>
      <c r="BX242" s="241" t="str">
        <f t="shared" si="10"/>
        <v>800</v>
      </c>
      <c r="BY242" s="242" t="str">
        <f t="shared" si="11"/>
        <v>0.6</v>
      </c>
      <c r="BZ242" s="225"/>
      <c r="CA242" s="225" t="str">
        <f>$AY242*Assembly!X$4+$AZ242*Assembly!X$5+$BA242*Assembly!X$6+$BB242*Assembly!X$7+$BC242*Assembly!X$8+$BD242*Assembly!X$9+$BE242*Assembly!X$10+$BF242*Assembly!X$11+$BG242*Assembly!X$12+$BH242*Assembly!X$13+$BI242*Assembly!X$14+$BJ242*Assembly!X$15+$BK242*Assembly!X$16+$BL242*Assembly!X$17+$BM242*Assembly!X$18+$BN242*Assembly!X$19+$BO242*Assembly!X$20+$BP242*Assembly!X$21+$BQ242*Assembly!X$22+$BR242*Assembly!X$23+$BS242*Assembly!X$24</f>
        <v>1</v>
      </c>
      <c r="CB242" s="225" t="str">
        <f t="shared" si="12"/>
        <v>156</v>
      </c>
      <c r="CC242" s="223" t="str">
        <f t="shared" si="13"/>
        <v>0.0002</v>
      </c>
      <c r="CD242" s="243" t="str">
        <f>$AY242*Assembly!AB$4+$AZ242*Assembly!AB$5+$BA242*Assembly!AB$6+$BB242*Assembly!AB$7+$BC242*Assembly!AB$8+$BD242*Assembly!AB$9+$BE242*Assembly!AB$10+$BF242*Assembly!AB$11+$BG242*Assembly!AB$12+$BH242*Assembly!AB$13+$BI242*Assembly!AB$14+$BJ242*Assembly!AB$15+$BK242*Assembly!AB$16+$BL242*Assembly!AB$17+$BM242*Assembly!AB$18+$BN242*Assembly!AB$19+$BO242*Assembly!AB$20+$BP242*Assembly!AB$21+$BQ242*Assembly!AB$22+$BR242*Assembly!AB$23+$BS242*Assembly!AB$24</f>
        <v>3</v>
      </c>
      <c r="CE242" s="256" t="str">
        <f>$AY242*Assembly!M$4+$AZ242*Assembly!M$5+$BA242*Assembly!M$6+$BB242*Assembly!M$7+$BC242*Assembly!M$8+$BD242*Assembly!M$9+$BE242*Assembly!M$10+$BF242*Assembly!M$11+$BG242*Assembly!M$12+$BH242*Assembly!M$13+$BI242*Assembly!M$14+$BJ242*Assembly!M$15+$BK242*Assembly!M$16+$BL242*Assembly!M$17+$BM242*Assembly!M$18+$BN242*Assembly!M$19+$BO242*Assembly!M$20+$BP242*Assembly!M$21+$BQ242*Assembly!M$22+$BR242*Assembly!M$23+$BS242*Assembly!M$24</f>
        <v>21</v>
      </c>
      <c r="CF242" s="256" t="str">
        <f>$AY242*Assembly!N$4+$AZ242*Assembly!N$5+$BA242*Assembly!N$6+$BB242*Assembly!N$7+$BC242*Assembly!N$8+$BD242*Assembly!N$9+$BE242*Assembly!N$10+$BF242*Assembly!N$11+$BG242*Assembly!N$12+$BH242*Assembly!N$13+$BI242*Assembly!N$14+$BJ242*Assembly!N$15+$BK242*Assembly!N$16+$BL242*Assembly!N$17+$BM242*Assembly!N$18+$BN242*Assembly!N$19+$BO242*Assembly!N$20+$BP242*Assembly!N$21+$BQ242*Assembly!N$22+$BR242*Assembly!N$23+$BS242*Assembly!N$24</f>
        <v>0</v>
      </c>
      <c r="CG242" s="256" t="str">
        <f>$AY242*Assembly!O$4+$AZ242*Assembly!O$5+$BA242*Assembly!O$6+$BB242*Assembly!O$7+$BC242*Assembly!O$8+$BD242*Assembly!O$9+$BE242*Assembly!O$10+$BF242*Assembly!O$11+$BG242*Assembly!O$12+$BH242*Assembly!O$13+$BI242*Assembly!O$14+$BJ242*Assembly!O$15+$BK242*Assembly!O$16+$BL242*Assembly!O$17+$BM242*Assembly!O$18+$BN242*Assembly!O$19+$BO242*Assembly!O$20+$BP242*Assembly!O$21+$BQ242*Assembly!O$22+$BR242*Assembly!O$23+$BS242*Assembly!O$24</f>
        <v>0</v>
      </c>
      <c r="CH242" s="254" t="str">
        <f>$AY242*Assembly!P$4+$AZ242*Assembly!P$5+$BA242*Assembly!P$6+$BB242*Assembly!P$7+$BC242*Assembly!P$8+$BD242*Assembly!P$9+$BE242*Assembly!P$10+$BF242*Assembly!P$11+$BG242*Assembly!P$12+$BH242*Assembly!P$13+$BI242*Assembly!P$14+$BJ242*Assembly!P$15+$BK242*Assembly!P$16+$BL242*Assembly!P$17+$BM242*Assembly!P$18+$BN242*Assembly!P$19+$BO242*Assembly!P$20+$BP242*Assembly!P$21+$BQ242*Assembly!P$22+$BR242*Assembly!P$23+$BS242*Assembly!P$24</f>
        <v>0</v>
      </c>
      <c r="CI242" s="254" t="str">
        <f>$AY242*Assembly!Q$4+$AZ242*Assembly!Q$5+$BA242*Assembly!Q$6+$BB242*Assembly!Q$7+$BC242*Assembly!Q$8+$BD242*Assembly!Q$9+$BE242*Assembly!Q$10+$BF242*Assembly!Q$11+$BG242*Assembly!Q$12+$BH242*Assembly!Q$13+$BI242*Assembly!Q$14+$BJ242*Assembly!Q$15+$BK242*Assembly!Q$16+$BL242*Assembly!Q$17+$BM242*Assembly!Q$18+$BN242*Assembly!Q$19+$BO242*Assembly!Q$20+$BP242*Assembly!Q$21+$BQ242*Assembly!Q$22+$BR242*Assembly!Q$23+$BS242*Assembly!Q$24</f>
        <v>0</v>
      </c>
      <c r="CJ242" s="256" t="str">
        <f>$AY242*Assembly!R$4+$AZ242*Assembly!R$5+$BA242*Assembly!R$6+$BB242*Assembly!R$7+$BC242*Assembly!R$8+$BD242*Assembly!R$9+$BE242*Assembly!R$10+$BF242*Assembly!R$11+$BG242*Assembly!R$12+$BH242*Assembly!R$13+$BI242*Assembly!R$14+$BJ242*Assembly!R$15+$BK242*Assembly!R$16+$BL242*Assembly!R$17+$BM242*Assembly!R$18+$BN242*Assembly!R$19+$BO242*Assembly!R$20+$BP242*Assembly!R$21+$BQ242*Assembly!R$22+$BR242*Assembly!R$23+$BS242*Assembly!R$24</f>
        <v>0</v>
      </c>
      <c r="CK242" s="254" t="str">
        <f>$AY242*Assembly!S$4+$AZ242*Assembly!S$5+$BA242*Assembly!S$6+$BB242*Assembly!S$7+$BC242*Assembly!S$8+$BD242*Assembly!S$9+$BE242*Assembly!S$10+$BF242*Assembly!S$11+$BG242*Assembly!S$12+$BH242*Assembly!S$13+$BI242*Assembly!S$14+$BJ242*Assembly!S$15+$BK242*Assembly!S$16+$BL242*Assembly!S$17+$BM242*Assembly!S$18+$BN242*Assembly!S$19+$BO242*Assembly!S$20+$BP242*Assembly!S$21+$BQ242*Assembly!S$22+$BR242*Assembly!S$23+$BS242*Assembly!S$24</f>
        <v>0</v>
      </c>
      <c r="CL242" s="254" t="str">
        <f>$AY242*Assembly!T$4+$AZ242*Assembly!T$5+$BA242*Assembly!T$6+$BB242*Assembly!T$7+$BC242*Assembly!T$8+$BD242*Assembly!T$9+$BE242*Assembly!T$10+$BF242*Assembly!T$11+$BG242*Assembly!T$12+$BH242*Assembly!T$13+$BI242*Assembly!T$14+$BJ242*Assembly!T$15+$BK242*Assembly!T$16+$BL242*Assembly!T$17+$BM242*Assembly!T$18+$BN242*Assembly!T$19+$BO242*Assembly!T$20+$BP242*Assembly!T$21+$BQ242*Assembly!T$22+$BR242*Assembly!T$23+$BS242*Assembly!T$24</f>
        <v>0</v>
      </c>
      <c r="CM242" s="254" t="str">
        <f>$AY242*Assembly!U$4+$AZ242*Assembly!U$5+$BA242*Assembly!U$6+$BB242*Assembly!U$7+$BC242*Assembly!U$8+$BD242*Assembly!U$9+$BE242*Assembly!U$10+$BF242*Assembly!U$11+$BG242*Assembly!U$12+$BH242*Assembly!U$13+$BI242*Assembly!U$14+$BJ242*Assembly!U$15+$BK242*Assembly!U$16+$BL242*Assembly!U$17+$BM242*Assembly!U$18+$BN242*Assembly!U$19+$BO242*Assembly!U$20+$BP242*Assembly!U$21+$BQ242*Assembly!U$22+$BR242*Assembly!U$23+$BS242*Assembly!U$24</f>
        <v>0</v>
      </c>
      <c r="CN242" s="256" t="str">
        <f>$AY242*Assembly!V$4+$AZ242*Assembly!V$5+$BA242*Assembly!V$6+$BB242*Assembly!V$7+$BC242*Assembly!V$8+$BD242*Assembly!V$9+$BE242*Assembly!V$10+$BF242*Assembly!V$11+$BG242*Assembly!V$12+$BH242*Assembly!V$13+$BI242*Assembly!V$14+$BJ242*Assembly!V$15+$BK242*Assembly!V$16+$BL242*Assembly!V$17+$BM242*Assembly!V$18+$BN242*Assembly!V$19+$BO242*Assembly!V$20+$BP242*Assembly!V$21+$BQ242*Assembly!V$22+$BR242*Assembly!V$23+$BS242*Assembly!V$24</f>
        <v>0</v>
      </c>
      <c r="CO242" s="256" t="str">
        <f>CE242*Refining!$F$3</f>
        <v>38</v>
      </c>
      <c r="CP242" s="256" t="str">
        <f>CF242*Refining!$F$4</f>
        <v>0</v>
      </c>
      <c r="CQ242" s="256" t="str">
        <f>CG242*Refining!$F$5</f>
        <v>0</v>
      </c>
      <c r="CR242" s="256" t="str">
        <f>CH242*Refining!$F$6</f>
        <v>0</v>
      </c>
      <c r="CS242" s="256" t="str">
        <f>CI242*Refining!$F$7</f>
        <v>0</v>
      </c>
      <c r="CT242" s="256" t="str">
        <f>CJ242*Refining!$F$8</f>
        <v>0</v>
      </c>
      <c r="CU242" s="256" t="str">
        <f>CK242*Refining!$F$9</f>
        <v>0</v>
      </c>
      <c r="CV242" s="256" t="str">
        <f>CL242*Refining!$F$10</f>
        <v>0</v>
      </c>
      <c r="CW242" s="256" t="str">
        <f>CM242*Refining!$F$11</f>
        <v>0</v>
      </c>
      <c r="CX242" s="256" t="str">
        <f>CN242*Refining!$F$12</f>
        <v>0</v>
      </c>
      <c r="CY242" s="248" t="str">
        <f t="shared" ref="CY242:DR242" si="976">IF(CE242 = 0, "", CE242)</f>
        <v>21</v>
      </c>
      <c r="CZ242" s="245" t="str">
        <f t="shared" si="976"/>
        <v/>
      </c>
      <c r="DA242" s="245" t="str">
        <f t="shared" si="976"/>
        <v/>
      </c>
      <c r="DB242" s="245" t="str">
        <f t="shared" si="976"/>
        <v/>
      </c>
      <c r="DC242" s="245" t="str">
        <f t="shared" si="976"/>
        <v/>
      </c>
      <c r="DD242" s="245" t="str">
        <f t="shared" si="976"/>
        <v/>
      </c>
      <c r="DE242" s="245" t="str">
        <f t="shared" si="976"/>
        <v/>
      </c>
      <c r="DF242" s="245" t="str">
        <f t="shared" si="976"/>
        <v/>
      </c>
      <c r="DG242" s="245" t="str">
        <f t="shared" si="976"/>
        <v/>
      </c>
      <c r="DH242" s="246" t="str">
        <f t="shared" si="976"/>
        <v/>
      </c>
      <c r="DI242" s="248" t="str">
        <f t="shared" si="976"/>
        <v>38</v>
      </c>
      <c r="DJ242" s="245" t="str">
        <f t="shared" si="976"/>
        <v/>
      </c>
      <c r="DK242" s="245" t="str">
        <f t="shared" si="976"/>
        <v/>
      </c>
      <c r="DL242" s="245" t="str">
        <f t="shared" si="976"/>
        <v/>
      </c>
      <c r="DM242" s="245" t="str">
        <f t="shared" si="976"/>
        <v/>
      </c>
      <c r="DN242" s="245" t="str">
        <f t="shared" si="976"/>
        <v/>
      </c>
      <c r="DO242" s="245" t="str">
        <f t="shared" si="976"/>
        <v/>
      </c>
      <c r="DP242" s="245" t="str">
        <f t="shared" si="976"/>
        <v/>
      </c>
      <c r="DQ242" s="245" t="str">
        <f t="shared" si="976"/>
        <v/>
      </c>
      <c r="DR242" s="246" t="str">
        <f t="shared" si="976"/>
        <v/>
      </c>
      <c r="DS242" s="248" t="str">
        <f t="shared" si="15"/>
        <v>21</v>
      </c>
      <c r="DT242" s="249" t="str">
        <f t="shared" si="16"/>
        <v>38</v>
      </c>
      <c r="DU242" s="225" t="str">
        <f>CY242*'Ores &amp; Ingots'!$C$3+CZ242*'Ores &amp; Ingots'!$C$4+DA242*'Ores &amp; Ingots'!$C$5+DB242*'Ores &amp; Ingots'!$C$6+DC242*'Ores &amp; Ingots'!$C$7+DD242*'Ores &amp; Ingots'!$C$8+DE242*'Ores &amp; Ingots'!$C$9+DF242*'Ores &amp; Ingots'!$C$10+DG242*'Ores &amp; Ingots'!$C$11+DH242*'Ores &amp; Ingots'!$C$12</f>
        <v>3</v>
      </c>
      <c r="DV242" s="225" t="str">
        <f>DI242*'Ores &amp; Ingots'!$B$3+DJ242*'Ores &amp; Ingots'!$B$4+DK242*'Ores &amp; Ingots'!$B$5+DL242*'Ores &amp; Ingots'!$B$6+DM242*'Ores &amp; Ingots'!$B$7+DN242*'Ores &amp; Ingots'!$B$8+DO242*'Ores &amp; Ingots'!$B$9+DP242*'Ores &amp; Ingots'!$B$10+DQ242*'Ores &amp; Ingots'!$B$11+DR242*'Ores &amp; Ingots'!$B$12</f>
        <v>14</v>
      </c>
      <c r="DW242" s="249" t="str">
        <f>CY242*Refining!$G$3+CZ242*Refining!$G$4+DA242*Refining!$G$5+DB242*Refining!$G$6+DC242*Refining!$G$7+DD242*Refining!$G$8+DE242*Refining!$G$9+DF242*Refining!$G$10+DG242*Refining!$G$11+DH242*Refining!$G$12</f>
        <v>1</v>
      </c>
      <c r="DX242" s="249" t="str">
        <f t="shared" si="17"/>
        <v>224</v>
      </c>
      <c r="DY242" s="250" t="str">
        <f t="shared" si="18"/>
        <v>0.0002</v>
      </c>
      <c r="DZ242" s="248" t="str">
        <f t="shared" si="19"/>
        <v>10</v>
      </c>
      <c r="EA242" s="251" t="str">
        <f t="shared" ref="EA242:EB242" si="977">DZ242/60</f>
        <v>0.2</v>
      </c>
      <c r="EB242" s="251" t="str">
        <f t="shared" si="977"/>
        <v>0.0</v>
      </c>
      <c r="EC242" s="543" t="str">
        <f t="shared" si="21"/>
        <v>0.00</v>
      </c>
      <c r="ED242" s="248" t="str">
        <f t="shared" si="22"/>
        <v>380</v>
      </c>
      <c r="EE242" s="251" t="str">
        <f t="shared" ref="EE242:EF242" si="978">ED242/1000</f>
        <v>0.4</v>
      </c>
      <c r="EF242" s="252" t="str">
        <f t="shared" si="978"/>
        <v>0.00</v>
      </c>
      <c r="EG242" s="544" t="str">
        <f t="shared" si="24"/>
        <v>0.0004</v>
      </c>
      <c r="EH242" s="225" t="s">
        <v>12</v>
      </c>
    </row>
    <row r="243">
      <c r="A243" s="33"/>
      <c r="B243" s="116" t="s">
        <v>1053</v>
      </c>
      <c r="C243" s="227" t="s">
        <v>885</v>
      </c>
      <c r="D243" s="227">
        <v>1.0</v>
      </c>
      <c r="E243" s="227">
        <v>1.0</v>
      </c>
      <c r="F243" s="227">
        <v>1.0</v>
      </c>
      <c r="G243" s="253" t="str">
        <f t="shared" si="5"/>
        <v>0.1</v>
      </c>
      <c r="H243" s="254">
        <v>5.0</v>
      </c>
      <c r="I243" s="254">
        <v>12.5</v>
      </c>
      <c r="J243" s="254" t="str">
        <f>H243/Main!$D$9</f>
        <v>5</v>
      </c>
      <c r="K243" s="254" t="str">
        <f>I243/Main!$D$10</f>
        <v>12.5</v>
      </c>
      <c r="L243" s="254" t="str">
        <f t="shared" si="6"/>
        <v>2.5</v>
      </c>
      <c r="M243" s="254">
        <v>1.0</v>
      </c>
      <c r="N243" s="255"/>
      <c r="O243" s="255"/>
      <c r="P243" s="255"/>
      <c r="Q243" s="256"/>
      <c r="R243" s="255"/>
      <c r="S243" s="257"/>
      <c r="T243" s="257"/>
      <c r="U243" s="255"/>
      <c r="V243" s="255"/>
      <c r="W243" s="257"/>
      <c r="X243" s="257"/>
      <c r="Y243" s="255"/>
      <c r="Z243" s="255"/>
      <c r="AA243" s="255"/>
      <c r="AB243" s="255"/>
      <c r="AC243" s="335"/>
      <c r="AD243" s="309">
        <v>1.0</v>
      </c>
      <c r="AE243" s="225">
        <v>0.0</v>
      </c>
      <c r="AF243" s="225">
        <v>0.0</v>
      </c>
      <c r="AG243" s="225">
        <v>0.0</v>
      </c>
      <c r="AH243" s="225">
        <v>0.0</v>
      </c>
      <c r="AI243" s="225">
        <v>0.0</v>
      </c>
      <c r="AJ243" s="225">
        <v>0.0</v>
      </c>
      <c r="AK243" s="225">
        <v>0.0</v>
      </c>
      <c r="AL243" s="225">
        <v>0.0</v>
      </c>
      <c r="AM243" s="225">
        <v>0.0</v>
      </c>
      <c r="AN243" s="225">
        <v>0.0</v>
      </c>
      <c r="AO243" s="225">
        <v>0.0</v>
      </c>
      <c r="AP243" s="225">
        <v>0.0</v>
      </c>
      <c r="AQ243" s="225">
        <v>0.0</v>
      </c>
      <c r="AR243" s="225">
        <v>0.0</v>
      </c>
      <c r="AS243" s="225">
        <v>0.0</v>
      </c>
      <c r="AT243" s="225">
        <v>0.0</v>
      </c>
      <c r="AU243" s="225">
        <v>0.0</v>
      </c>
      <c r="AV243" s="225">
        <v>0.0</v>
      </c>
      <c r="AW243" s="225">
        <v>0.0</v>
      </c>
      <c r="AX243" s="225">
        <v>0.0</v>
      </c>
      <c r="AY243" s="553" t="str">
        <f t="shared" ref="AY243:BS243" si="979">IF(AD243 = 0, "", AD243)</f>
        <v>1</v>
      </c>
      <c r="AZ243" s="227" t="str">
        <f t="shared" si="979"/>
        <v/>
      </c>
      <c r="BA243" s="227" t="str">
        <f t="shared" si="979"/>
        <v/>
      </c>
      <c r="BB243" s="227" t="str">
        <f t="shared" si="979"/>
        <v/>
      </c>
      <c r="BC243" s="227" t="str">
        <f t="shared" si="979"/>
        <v/>
      </c>
      <c r="BD243" s="227" t="str">
        <f t="shared" si="979"/>
        <v/>
      </c>
      <c r="BE243" s="227" t="str">
        <f t="shared" si="979"/>
        <v/>
      </c>
      <c r="BF243" s="227" t="str">
        <f t="shared" si="979"/>
        <v/>
      </c>
      <c r="BG243" s="227" t="str">
        <f t="shared" si="979"/>
        <v/>
      </c>
      <c r="BH243" s="227" t="str">
        <f t="shared" si="979"/>
        <v/>
      </c>
      <c r="BI243" s="227" t="str">
        <f t="shared" si="979"/>
        <v/>
      </c>
      <c r="BJ243" s="227" t="str">
        <f t="shared" si="979"/>
        <v/>
      </c>
      <c r="BK243" s="227" t="str">
        <f t="shared" si="979"/>
        <v/>
      </c>
      <c r="BL243" s="227" t="str">
        <f t="shared" si="979"/>
        <v/>
      </c>
      <c r="BM243" s="227" t="str">
        <f t="shared" si="979"/>
        <v/>
      </c>
      <c r="BN243" s="227" t="str">
        <f t="shared" si="979"/>
        <v/>
      </c>
      <c r="BO243" s="227" t="str">
        <f t="shared" si="979"/>
        <v/>
      </c>
      <c r="BP243" s="227" t="str">
        <f t="shared" si="979"/>
        <v/>
      </c>
      <c r="BQ243" s="227" t="str">
        <f t="shared" si="979"/>
        <v/>
      </c>
      <c r="BR243" s="227" t="str">
        <f t="shared" si="979"/>
        <v/>
      </c>
      <c r="BS243" s="238" t="str">
        <f t="shared" si="979"/>
        <v/>
      </c>
      <c r="BT243" s="239" t="str">
        <f>$AY243*Assembly!Y$4+$AZ243*Assembly!Y$5+$BA243*Assembly!Y$6+$BB243*Assembly!Y$7+$BC243*Assembly!Y$8+$BD243*Assembly!Y$9+$BE243*Assembly!Y$10+$BF243*Assembly!Y$11+$BG243*Assembly!Y$12+$BH243*Assembly!Y$13+$BI243*Assembly!Y$14+$BJ243*Assembly!Y$15+$BK243*Assembly!Y$16+$BL243*Assembly!Y$17+$BM243*Assembly!Y$18+$BN243*Assembly!Y$19+$BO243*Assembly!Y$20+$BP243*Assembly!Y$21+$BQ243*Assembly!Y$22+$BR243*Assembly!Y$23+$BS243*Assembly!Y$24</f>
        <v>20</v>
      </c>
      <c r="BU243" s="225" t="str">
        <f t="shared" si="8"/>
        <v>160</v>
      </c>
      <c r="BV243" s="225" t="str">
        <f>$AY243*Assembly!AC$4+$AZ243*Assembly!AC$5+$BA243*Assembly!AC$6+$BB243*Assembly!AC$7+$BC243*Assembly!AC$8+$BD243*Assembly!AC$9+$BE243*Assembly!AC$10+$BF243*Assembly!AC$11+$BG243*Assembly!AC$12+$BH243*Assembly!AC$13+$BI243*Assembly!AC$14+$BJ243*Assembly!AC$15+$BK243*Assembly!AC$16+$BL243*Assembly!AC$17+$BM243*Assembly!AC$18+$BN243*Assembly!AC$19+$BO243*Assembly!AC$20+$BP243*Assembly!AC$21+$BQ243*Assembly!AC$22+$BR243*Assembly!AC$23+$BS243*Assembly!AC$24</f>
        <v>100</v>
      </c>
      <c r="BW243" s="240" t="str">
        <f t="shared" si="9"/>
        <v>5.00</v>
      </c>
      <c r="BX243" s="241" t="str">
        <f t="shared" si="10"/>
        <v>800</v>
      </c>
      <c r="BY243" s="242" t="str">
        <f t="shared" si="11"/>
        <v>0.6</v>
      </c>
      <c r="BZ243" s="225"/>
      <c r="CA243" s="225" t="str">
        <f>$AY243*Assembly!X$4+$AZ243*Assembly!X$5+$BA243*Assembly!X$6+$BB243*Assembly!X$7+$BC243*Assembly!X$8+$BD243*Assembly!X$9+$BE243*Assembly!X$10+$BF243*Assembly!X$11+$BG243*Assembly!X$12+$BH243*Assembly!X$13+$BI243*Assembly!X$14+$BJ243*Assembly!X$15+$BK243*Assembly!X$16+$BL243*Assembly!X$17+$BM243*Assembly!X$18+$BN243*Assembly!X$19+$BO243*Assembly!X$20+$BP243*Assembly!X$21+$BQ243*Assembly!X$22+$BR243*Assembly!X$23+$BS243*Assembly!X$24</f>
        <v>1</v>
      </c>
      <c r="CB243" s="225" t="str">
        <f t="shared" si="12"/>
        <v>156</v>
      </c>
      <c r="CC243" s="223" t="str">
        <f t="shared" si="13"/>
        <v>0.0002</v>
      </c>
      <c r="CD243" s="243" t="str">
        <f>$AY243*Assembly!AB$4+$AZ243*Assembly!AB$5+$BA243*Assembly!AB$6+$BB243*Assembly!AB$7+$BC243*Assembly!AB$8+$BD243*Assembly!AB$9+$BE243*Assembly!AB$10+$BF243*Assembly!AB$11+$BG243*Assembly!AB$12+$BH243*Assembly!AB$13+$BI243*Assembly!AB$14+$BJ243*Assembly!AB$15+$BK243*Assembly!AB$16+$BL243*Assembly!AB$17+$BM243*Assembly!AB$18+$BN243*Assembly!AB$19+$BO243*Assembly!AB$20+$BP243*Assembly!AB$21+$BQ243*Assembly!AB$22+$BR243*Assembly!AB$23+$BS243*Assembly!AB$24</f>
        <v>3</v>
      </c>
      <c r="CE243" s="256" t="str">
        <f>$AY243*Assembly!M$4+$AZ243*Assembly!M$5+$BA243*Assembly!M$6+$BB243*Assembly!M$7+$BC243*Assembly!M$8+$BD243*Assembly!M$9+$BE243*Assembly!M$10+$BF243*Assembly!M$11+$BG243*Assembly!M$12+$BH243*Assembly!M$13+$BI243*Assembly!M$14+$BJ243*Assembly!M$15+$BK243*Assembly!M$16+$BL243*Assembly!M$17+$BM243*Assembly!M$18+$BN243*Assembly!M$19+$BO243*Assembly!M$20+$BP243*Assembly!M$21+$BQ243*Assembly!M$22+$BR243*Assembly!M$23+$BS243*Assembly!M$24</f>
        <v>21</v>
      </c>
      <c r="CF243" s="256" t="str">
        <f>$AY243*Assembly!N$4+$AZ243*Assembly!N$5+$BA243*Assembly!N$6+$BB243*Assembly!N$7+$BC243*Assembly!N$8+$BD243*Assembly!N$9+$BE243*Assembly!N$10+$BF243*Assembly!N$11+$BG243*Assembly!N$12+$BH243*Assembly!N$13+$BI243*Assembly!N$14+$BJ243*Assembly!N$15+$BK243*Assembly!N$16+$BL243*Assembly!N$17+$BM243*Assembly!N$18+$BN243*Assembly!N$19+$BO243*Assembly!N$20+$BP243*Assembly!N$21+$BQ243*Assembly!N$22+$BR243*Assembly!N$23+$BS243*Assembly!N$24</f>
        <v>0</v>
      </c>
      <c r="CG243" s="256" t="str">
        <f>$AY243*Assembly!O$4+$AZ243*Assembly!O$5+$BA243*Assembly!O$6+$BB243*Assembly!O$7+$BC243*Assembly!O$8+$BD243*Assembly!O$9+$BE243*Assembly!O$10+$BF243*Assembly!O$11+$BG243*Assembly!O$12+$BH243*Assembly!O$13+$BI243*Assembly!O$14+$BJ243*Assembly!O$15+$BK243*Assembly!O$16+$BL243*Assembly!O$17+$BM243*Assembly!O$18+$BN243*Assembly!O$19+$BO243*Assembly!O$20+$BP243*Assembly!O$21+$BQ243*Assembly!O$22+$BR243*Assembly!O$23+$BS243*Assembly!O$24</f>
        <v>0</v>
      </c>
      <c r="CH243" s="254" t="str">
        <f>$AY243*Assembly!P$4+$AZ243*Assembly!P$5+$BA243*Assembly!P$6+$BB243*Assembly!P$7+$BC243*Assembly!P$8+$BD243*Assembly!P$9+$BE243*Assembly!P$10+$BF243*Assembly!P$11+$BG243*Assembly!P$12+$BH243*Assembly!P$13+$BI243*Assembly!P$14+$BJ243*Assembly!P$15+$BK243*Assembly!P$16+$BL243*Assembly!P$17+$BM243*Assembly!P$18+$BN243*Assembly!P$19+$BO243*Assembly!P$20+$BP243*Assembly!P$21+$BQ243*Assembly!P$22+$BR243*Assembly!P$23+$BS243*Assembly!P$24</f>
        <v>0</v>
      </c>
      <c r="CI243" s="254" t="str">
        <f>$AY243*Assembly!Q$4+$AZ243*Assembly!Q$5+$BA243*Assembly!Q$6+$BB243*Assembly!Q$7+$BC243*Assembly!Q$8+$BD243*Assembly!Q$9+$BE243*Assembly!Q$10+$BF243*Assembly!Q$11+$BG243*Assembly!Q$12+$BH243*Assembly!Q$13+$BI243*Assembly!Q$14+$BJ243*Assembly!Q$15+$BK243*Assembly!Q$16+$BL243*Assembly!Q$17+$BM243*Assembly!Q$18+$BN243*Assembly!Q$19+$BO243*Assembly!Q$20+$BP243*Assembly!Q$21+$BQ243*Assembly!Q$22+$BR243*Assembly!Q$23+$BS243*Assembly!Q$24</f>
        <v>0</v>
      </c>
      <c r="CJ243" s="256" t="str">
        <f>$AY243*Assembly!R$4+$AZ243*Assembly!R$5+$BA243*Assembly!R$6+$BB243*Assembly!R$7+$BC243*Assembly!R$8+$BD243*Assembly!R$9+$BE243*Assembly!R$10+$BF243*Assembly!R$11+$BG243*Assembly!R$12+$BH243*Assembly!R$13+$BI243*Assembly!R$14+$BJ243*Assembly!R$15+$BK243*Assembly!R$16+$BL243*Assembly!R$17+$BM243*Assembly!R$18+$BN243*Assembly!R$19+$BO243*Assembly!R$20+$BP243*Assembly!R$21+$BQ243*Assembly!R$22+$BR243*Assembly!R$23+$BS243*Assembly!R$24</f>
        <v>0</v>
      </c>
      <c r="CK243" s="254" t="str">
        <f>$AY243*Assembly!S$4+$AZ243*Assembly!S$5+$BA243*Assembly!S$6+$BB243*Assembly!S$7+$BC243*Assembly!S$8+$BD243*Assembly!S$9+$BE243*Assembly!S$10+$BF243*Assembly!S$11+$BG243*Assembly!S$12+$BH243*Assembly!S$13+$BI243*Assembly!S$14+$BJ243*Assembly!S$15+$BK243*Assembly!S$16+$BL243*Assembly!S$17+$BM243*Assembly!S$18+$BN243*Assembly!S$19+$BO243*Assembly!S$20+$BP243*Assembly!S$21+$BQ243*Assembly!S$22+$BR243*Assembly!S$23+$BS243*Assembly!S$24</f>
        <v>0</v>
      </c>
      <c r="CL243" s="254" t="str">
        <f>$AY243*Assembly!T$4+$AZ243*Assembly!T$5+$BA243*Assembly!T$6+$BB243*Assembly!T$7+$BC243*Assembly!T$8+$BD243*Assembly!T$9+$BE243*Assembly!T$10+$BF243*Assembly!T$11+$BG243*Assembly!T$12+$BH243*Assembly!T$13+$BI243*Assembly!T$14+$BJ243*Assembly!T$15+$BK243*Assembly!T$16+$BL243*Assembly!T$17+$BM243*Assembly!T$18+$BN243*Assembly!T$19+$BO243*Assembly!T$20+$BP243*Assembly!T$21+$BQ243*Assembly!T$22+$BR243*Assembly!T$23+$BS243*Assembly!T$24</f>
        <v>0</v>
      </c>
      <c r="CM243" s="254" t="str">
        <f>$AY243*Assembly!U$4+$AZ243*Assembly!U$5+$BA243*Assembly!U$6+$BB243*Assembly!U$7+$BC243*Assembly!U$8+$BD243*Assembly!U$9+$BE243*Assembly!U$10+$BF243*Assembly!U$11+$BG243*Assembly!U$12+$BH243*Assembly!U$13+$BI243*Assembly!U$14+$BJ243*Assembly!U$15+$BK243*Assembly!U$16+$BL243*Assembly!U$17+$BM243*Assembly!U$18+$BN243*Assembly!U$19+$BO243*Assembly!U$20+$BP243*Assembly!U$21+$BQ243*Assembly!U$22+$BR243*Assembly!U$23+$BS243*Assembly!U$24</f>
        <v>0</v>
      </c>
      <c r="CN243" s="256" t="str">
        <f>$AY243*Assembly!V$4+$AZ243*Assembly!V$5+$BA243*Assembly!V$6+$BB243*Assembly!V$7+$BC243*Assembly!V$8+$BD243*Assembly!V$9+$BE243*Assembly!V$10+$BF243*Assembly!V$11+$BG243*Assembly!V$12+$BH243*Assembly!V$13+$BI243*Assembly!V$14+$BJ243*Assembly!V$15+$BK243*Assembly!V$16+$BL243*Assembly!V$17+$BM243*Assembly!V$18+$BN243*Assembly!V$19+$BO243*Assembly!V$20+$BP243*Assembly!V$21+$BQ243*Assembly!V$22+$BR243*Assembly!V$23+$BS243*Assembly!V$24</f>
        <v>0</v>
      </c>
      <c r="CO243" s="256" t="str">
        <f>CE243*Refining!$F$3</f>
        <v>38</v>
      </c>
      <c r="CP243" s="256" t="str">
        <f>CF243*Refining!$F$4</f>
        <v>0</v>
      </c>
      <c r="CQ243" s="256" t="str">
        <f>CG243*Refining!$F$5</f>
        <v>0</v>
      </c>
      <c r="CR243" s="256" t="str">
        <f>CH243*Refining!$F$6</f>
        <v>0</v>
      </c>
      <c r="CS243" s="256" t="str">
        <f>CI243*Refining!$F$7</f>
        <v>0</v>
      </c>
      <c r="CT243" s="256" t="str">
        <f>CJ243*Refining!$F$8</f>
        <v>0</v>
      </c>
      <c r="CU243" s="256" t="str">
        <f>CK243*Refining!$F$9</f>
        <v>0</v>
      </c>
      <c r="CV243" s="256" t="str">
        <f>CL243*Refining!$F$10</f>
        <v>0</v>
      </c>
      <c r="CW243" s="256" t="str">
        <f>CM243*Refining!$F$11</f>
        <v>0</v>
      </c>
      <c r="CX243" s="256" t="str">
        <f>CN243*Refining!$F$12</f>
        <v>0</v>
      </c>
      <c r="CY243" s="248" t="str">
        <f t="shared" ref="CY243:DR243" si="980">IF(CE243 = 0, "", CE243)</f>
        <v>21</v>
      </c>
      <c r="CZ243" s="245" t="str">
        <f t="shared" si="980"/>
        <v/>
      </c>
      <c r="DA243" s="245" t="str">
        <f t="shared" si="980"/>
        <v/>
      </c>
      <c r="DB243" s="245" t="str">
        <f t="shared" si="980"/>
        <v/>
      </c>
      <c r="DC243" s="245" t="str">
        <f t="shared" si="980"/>
        <v/>
      </c>
      <c r="DD243" s="245" t="str">
        <f t="shared" si="980"/>
        <v/>
      </c>
      <c r="DE243" s="245" t="str">
        <f t="shared" si="980"/>
        <v/>
      </c>
      <c r="DF243" s="245" t="str">
        <f t="shared" si="980"/>
        <v/>
      </c>
      <c r="DG243" s="245" t="str">
        <f t="shared" si="980"/>
        <v/>
      </c>
      <c r="DH243" s="246" t="str">
        <f t="shared" si="980"/>
        <v/>
      </c>
      <c r="DI243" s="248" t="str">
        <f t="shared" si="980"/>
        <v>38</v>
      </c>
      <c r="DJ243" s="245" t="str">
        <f t="shared" si="980"/>
        <v/>
      </c>
      <c r="DK243" s="245" t="str">
        <f t="shared" si="980"/>
        <v/>
      </c>
      <c r="DL243" s="245" t="str">
        <f t="shared" si="980"/>
        <v/>
      </c>
      <c r="DM243" s="245" t="str">
        <f t="shared" si="980"/>
        <v/>
      </c>
      <c r="DN243" s="245" t="str">
        <f t="shared" si="980"/>
        <v/>
      </c>
      <c r="DO243" s="245" t="str">
        <f t="shared" si="980"/>
        <v/>
      </c>
      <c r="DP243" s="245" t="str">
        <f t="shared" si="980"/>
        <v/>
      </c>
      <c r="DQ243" s="245" t="str">
        <f t="shared" si="980"/>
        <v/>
      </c>
      <c r="DR243" s="246" t="str">
        <f t="shared" si="980"/>
        <v/>
      </c>
      <c r="DS243" s="248" t="str">
        <f t="shared" si="15"/>
        <v>21</v>
      </c>
      <c r="DT243" s="249" t="str">
        <f t="shared" si="16"/>
        <v>38</v>
      </c>
      <c r="DU243" s="225" t="str">
        <f>CY243*'Ores &amp; Ingots'!$C$3+CZ243*'Ores &amp; Ingots'!$C$4+DA243*'Ores &amp; Ingots'!$C$5+DB243*'Ores &amp; Ingots'!$C$6+DC243*'Ores &amp; Ingots'!$C$7+DD243*'Ores &amp; Ingots'!$C$8+DE243*'Ores &amp; Ingots'!$C$9+DF243*'Ores &amp; Ingots'!$C$10+DG243*'Ores &amp; Ingots'!$C$11+DH243*'Ores &amp; Ingots'!$C$12</f>
        <v>3</v>
      </c>
      <c r="DV243" s="225" t="str">
        <f>DI243*'Ores &amp; Ingots'!$B$3+DJ243*'Ores &amp; Ingots'!$B$4+DK243*'Ores &amp; Ingots'!$B$5+DL243*'Ores &amp; Ingots'!$B$6+DM243*'Ores &amp; Ingots'!$B$7+DN243*'Ores &amp; Ingots'!$B$8+DO243*'Ores &amp; Ingots'!$B$9+DP243*'Ores &amp; Ingots'!$B$10+DQ243*'Ores &amp; Ingots'!$B$11+DR243*'Ores &amp; Ingots'!$B$12</f>
        <v>14</v>
      </c>
      <c r="DW243" s="249" t="str">
        <f>CY243*Refining!$G$3+CZ243*Refining!$G$4+DA243*Refining!$G$5+DB243*Refining!$G$6+DC243*Refining!$G$7+DD243*Refining!$G$8+DE243*Refining!$G$9+DF243*Refining!$G$10+DG243*Refining!$G$11+DH243*Refining!$G$12</f>
        <v>1</v>
      </c>
      <c r="DX243" s="249" t="str">
        <f t="shared" si="17"/>
        <v>224</v>
      </c>
      <c r="DY243" s="250" t="str">
        <f t="shared" si="18"/>
        <v>0.0002</v>
      </c>
      <c r="DZ243" s="248" t="str">
        <f t="shared" si="19"/>
        <v>7</v>
      </c>
      <c r="EA243" s="251" t="str">
        <f t="shared" ref="EA243:EB243" si="981">DZ243/60</f>
        <v>0.1</v>
      </c>
      <c r="EB243" s="251" t="str">
        <f t="shared" si="981"/>
        <v>0.0</v>
      </c>
      <c r="EC243" s="543" t="str">
        <f t="shared" si="21"/>
        <v>0.00</v>
      </c>
      <c r="ED243" s="248" t="str">
        <f t="shared" si="22"/>
        <v>380</v>
      </c>
      <c r="EE243" s="251" t="str">
        <f t="shared" ref="EE243:EF243" si="982">ED243/1000</f>
        <v>0.4</v>
      </c>
      <c r="EF243" s="252" t="str">
        <f t="shared" si="982"/>
        <v>0.00</v>
      </c>
      <c r="EG243" s="544" t="str">
        <f t="shared" si="24"/>
        <v>0.0004</v>
      </c>
      <c r="EH243" s="225" t="s">
        <v>12</v>
      </c>
    </row>
    <row r="244">
      <c r="A244" s="33"/>
      <c r="B244" s="226" t="s">
        <v>1054</v>
      </c>
      <c r="C244" s="227" t="s">
        <v>885</v>
      </c>
      <c r="D244" s="227">
        <v>1.0</v>
      </c>
      <c r="E244" s="227">
        <v>1.0</v>
      </c>
      <c r="F244" s="227">
        <v>1.0</v>
      </c>
      <c r="G244" s="253" t="str">
        <f t="shared" si="5"/>
        <v>0.1</v>
      </c>
      <c r="H244" s="254">
        <v>2.0</v>
      </c>
      <c r="I244" s="254">
        <v>5.0</v>
      </c>
      <c r="J244" s="254" t="str">
        <f>H244/Main!$D$9</f>
        <v>2</v>
      </c>
      <c r="K244" s="254" t="str">
        <f>I244/Main!$D$10</f>
        <v>5</v>
      </c>
      <c r="L244" s="254" t="str">
        <f t="shared" si="6"/>
        <v>2.5</v>
      </c>
      <c r="M244" s="254">
        <v>0.32</v>
      </c>
      <c r="N244" s="255"/>
      <c r="O244" s="255"/>
      <c r="P244" s="255"/>
      <c r="Q244" s="256"/>
      <c r="R244" s="255"/>
      <c r="S244" s="257"/>
      <c r="T244" s="257"/>
      <c r="U244" s="255"/>
      <c r="V244" s="255"/>
      <c r="W244" s="257"/>
      <c r="X244" s="257"/>
      <c r="Y244" s="255"/>
      <c r="Z244" s="255"/>
      <c r="AA244" s="255"/>
      <c r="AB244" s="255"/>
      <c r="AC244" s="335"/>
      <c r="AD244" s="309">
        <v>1.0</v>
      </c>
      <c r="AE244" s="225">
        <v>0.0</v>
      </c>
      <c r="AF244" s="225">
        <v>0.0</v>
      </c>
      <c r="AG244" s="225">
        <v>0.0</v>
      </c>
      <c r="AH244" s="225">
        <v>0.0</v>
      </c>
      <c r="AI244" s="225">
        <v>0.0</v>
      </c>
      <c r="AJ244" s="225">
        <v>0.0</v>
      </c>
      <c r="AK244" s="225">
        <v>0.0</v>
      </c>
      <c r="AL244" s="225">
        <v>0.0</v>
      </c>
      <c r="AM244" s="225">
        <v>0.0</v>
      </c>
      <c r="AN244" s="225">
        <v>0.0</v>
      </c>
      <c r="AO244" s="225">
        <v>0.0</v>
      </c>
      <c r="AP244" s="225">
        <v>0.0</v>
      </c>
      <c r="AQ244" s="225">
        <v>0.0</v>
      </c>
      <c r="AR244" s="225">
        <v>0.0</v>
      </c>
      <c r="AS244" s="225">
        <v>0.0</v>
      </c>
      <c r="AT244" s="225">
        <v>0.0</v>
      </c>
      <c r="AU244" s="225">
        <v>0.0</v>
      </c>
      <c r="AV244" s="225">
        <v>0.0</v>
      </c>
      <c r="AW244" s="225">
        <v>0.0</v>
      </c>
      <c r="AX244" s="225">
        <v>0.0</v>
      </c>
      <c r="AY244" s="553" t="str">
        <f t="shared" ref="AY244:BS244" si="983">IF(AD244 = 0, "", AD244)</f>
        <v>1</v>
      </c>
      <c r="AZ244" s="227" t="str">
        <f t="shared" si="983"/>
        <v/>
      </c>
      <c r="BA244" s="227" t="str">
        <f t="shared" si="983"/>
        <v/>
      </c>
      <c r="BB244" s="227" t="str">
        <f t="shared" si="983"/>
        <v/>
      </c>
      <c r="BC244" s="227" t="str">
        <f t="shared" si="983"/>
        <v/>
      </c>
      <c r="BD244" s="227" t="str">
        <f t="shared" si="983"/>
        <v/>
      </c>
      <c r="BE244" s="227" t="str">
        <f t="shared" si="983"/>
        <v/>
      </c>
      <c r="BF244" s="227" t="str">
        <f t="shared" si="983"/>
        <v/>
      </c>
      <c r="BG244" s="227" t="str">
        <f t="shared" si="983"/>
        <v/>
      </c>
      <c r="BH244" s="227" t="str">
        <f t="shared" si="983"/>
        <v/>
      </c>
      <c r="BI244" s="227" t="str">
        <f t="shared" si="983"/>
        <v/>
      </c>
      <c r="BJ244" s="227" t="str">
        <f t="shared" si="983"/>
        <v/>
      </c>
      <c r="BK244" s="227" t="str">
        <f t="shared" si="983"/>
        <v/>
      </c>
      <c r="BL244" s="227" t="str">
        <f t="shared" si="983"/>
        <v/>
      </c>
      <c r="BM244" s="227" t="str">
        <f t="shared" si="983"/>
        <v/>
      </c>
      <c r="BN244" s="227" t="str">
        <f t="shared" si="983"/>
        <v/>
      </c>
      <c r="BO244" s="227" t="str">
        <f t="shared" si="983"/>
        <v/>
      </c>
      <c r="BP244" s="227" t="str">
        <f t="shared" si="983"/>
        <v/>
      </c>
      <c r="BQ244" s="227" t="str">
        <f t="shared" si="983"/>
        <v/>
      </c>
      <c r="BR244" s="227" t="str">
        <f t="shared" si="983"/>
        <v/>
      </c>
      <c r="BS244" s="238" t="str">
        <f t="shared" si="983"/>
        <v/>
      </c>
      <c r="BT244" s="239" t="str">
        <f>$AY244*Assembly!Y$4+$AZ244*Assembly!Y$5+$BA244*Assembly!Y$6+$BB244*Assembly!Y$7+$BC244*Assembly!Y$8+$BD244*Assembly!Y$9+$BE244*Assembly!Y$10+$BF244*Assembly!Y$11+$BG244*Assembly!Y$12+$BH244*Assembly!Y$13+$BI244*Assembly!Y$14+$BJ244*Assembly!Y$15+$BK244*Assembly!Y$16+$BL244*Assembly!Y$17+$BM244*Assembly!Y$18+$BN244*Assembly!Y$19+$BO244*Assembly!Y$20+$BP244*Assembly!Y$21+$BQ244*Assembly!Y$22+$BR244*Assembly!Y$23+$BS244*Assembly!Y$24</f>
        <v>20</v>
      </c>
      <c r="BU244" s="225" t="str">
        <f t="shared" si="8"/>
        <v>160</v>
      </c>
      <c r="BV244" s="225" t="str">
        <f>$AY244*Assembly!AC$4+$AZ244*Assembly!AC$5+$BA244*Assembly!AC$6+$BB244*Assembly!AC$7+$BC244*Assembly!AC$8+$BD244*Assembly!AC$9+$BE244*Assembly!AC$10+$BF244*Assembly!AC$11+$BG244*Assembly!AC$12+$BH244*Assembly!AC$13+$BI244*Assembly!AC$14+$BJ244*Assembly!AC$15+$BK244*Assembly!AC$16+$BL244*Assembly!AC$17+$BM244*Assembly!AC$18+$BN244*Assembly!AC$19+$BO244*Assembly!AC$20+$BP244*Assembly!AC$21+$BQ244*Assembly!AC$22+$BR244*Assembly!AC$23+$BS244*Assembly!AC$24</f>
        <v>100</v>
      </c>
      <c r="BW244" s="240" t="str">
        <f t="shared" si="9"/>
        <v>5.00</v>
      </c>
      <c r="BX244" s="241" t="str">
        <f t="shared" si="10"/>
        <v>800</v>
      </c>
      <c r="BY244" s="242" t="str">
        <f t="shared" si="11"/>
        <v>0.6</v>
      </c>
      <c r="BZ244" s="225"/>
      <c r="CA244" s="225" t="str">
        <f>$AY244*Assembly!X$4+$AZ244*Assembly!X$5+$BA244*Assembly!X$6+$BB244*Assembly!X$7+$BC244*Assembly!X$8+$BD244*Assembly!X$9+$BE244*Assembly!X$10+$BF244*Assembly!X$11+$BG244*Assembly!X$12+$BH244*Assembly!X$13+$BI244*Assembly!X$14+$BJ244*Assembly!X$15+$BK244*Assembly!X$16+$BL244*Assembly!X$17+$BM244*Assembly!X$18+$BN244*Assembly!X$19+$BO244*Assembly!X$20+$BP244*Assembly!X$21+$BQ244*Assembly!X$22+$BR244*Assembly!X$23+$BS244*Assembly!X$24</f>
        <v>1</v>
      </c>
      <c r="CB244" s="225" t="str">
        <f t="shared" si="12"/>
        <v>156</v>
      </c>
      <c r="CC244" s="223" t="str">
        <f t="shared" si="13"/>
        <v>0.0002</v>
      </c>
      <c r="CD244" s="243" t="str">
        <f>$AY244*Assembly!AB$4+$AZ244*Assembly!AB$5+$BA244*Assembly!AB$6+$BB244*Assembly!AB$7+$BC244*Assembly!AB$8+$BD244*Assembly!AB$9+$BE244*Assembly!AB$10+$BF244*Assembly!AB$11+$BG244*Assembly!AB$12+$BH244*Assembly!AB$13+$BI244*Assembly!AB$14+$BJ244*Assembly!AB$15+$BK244*Assembly!AB$16+$BL244*Assembly!AB$17+$BM244*Assembly!AB$18+$BN244*Assembly!AB$19+$BO244*Assembly!AB$20+$BP244*Assembly!AB$21+$BQ244*Assembly!AB$22+$BR244*Assembly!AB$23+$BS244*Assembly!AB$24</f>
        <v>3</v>
      </c>
      <c r="CE244" s="256" t="str">
        <f>$AY244*Assembly!M$4+$AZ244*Assembly!M$5+$BA244*Assembly!M$6+$BB244*Assembly!M$7+$BC244*Assembly!M$8+$BD244*Assembly!M$9+$BE244*Assembly!M$10+$BF244*Assembly!M$11+$BG244*Assembly!M$12+$BH244*Assembly!M$13+$BI244*Assembly!M$14+$BJ244*Assembly!M$15+$BK244*Assembly!M$16+$BL244*Assembly!M$17+$BM244*Assembly!M$18+$BN244*Assembly!M$19+$BO244*Assembly!M$20+$BP244*Assembly!M$21+$BQ244*Assembly!M$22+$BR244*Assembly!M$23+$BS244*Assembly!M$24</f>
        <v>21</v>
      </c>
      <c r="CF244" s="256" t="str">
        <f>$AY244*Assembly!N$4+$AZ244*Assembly!N$5+$BA244*Assembly!N$6+$BB244*Assembly!N$7+$BC244*Assembly!N$8+$BD244*Assembly!N$9+$BE244*Assembly!N$10+$BF244*Assembly!N$11+$BG244*Assembly!N$12+$BH244*Assembly!N$13+$BI244*Assembly!N$14+$BJ244*Assembly!N$15+$BK244*Assembly!N$16+$BL244*Assembly!N$17+$BM244*Assembly!N$18+$BN244*Assembly!N$19+$BO244*Assembly!N$20+$BP244*Assembly!N$21+$BQ244*Assembly!N$22+$BR244*Assembly!N$23+$BS244*Assembly!N$24</f>
        <v>0</v>
      </c>
      <c r="CG244" s="256" t="str">
        <f>$AY244*Assembly!O$4+$AZ244*Assembly!O$5+$BA244*Assembly!O$6+$BB244*Assembly!O$7+$BC244*Assembly!O$8+$BD244*Assembly!O$9+$BE244*Assembly!O$10+$BF244*Assembly!O$11+$BG244*Assembly!O$12+$BH244*Assembly!O$13+$BI244*Assembly!O$14+$BJ244*Assembly!O$15+$BK244*Assembly!O$16+$BL244*Assembly!O$17+$BM244*Assembly!O$18+$BN244*Assembly!O$19+$BO244*Assembly!O$20+$BP244*Assembly!O$21+$BQ244*Assembly!O$22+$BR244*Assembly!O$23+$BS244*Assembly!O$24</f>
        <v>0</v>
      </c>
      <c r="CH244" s="254" t="str">
        <f>$AY244*Assembly!P$4+$AZ244*Assembly!P$5+$BA244*Assembly!P$6+$BB244*Assembly!P$7+$BC244*Assembly!P$8+$BD244*Assembly!P$9+$BE244*Assembly!P$10+$BF244*Assembly!P$11+$BG244*Assembly!P$12+$BH244*Assembly!P$13+$BI244*Assembly!P$14+$BJ244*Assembly!P$15+$BK244*Assembly!P$16+$BL244*Assembly!P$17+$BM244*Assembly!P$18+$BN244*Assembly!P$19+$BO244*Assembly!P$20+$BP244*Assembly!P$21+$BQ244*Assembly!P$22+$BR244*Assembly!P$23+$BS244*Assembly!P$24</f>
        <v>0</v>
      </c>
      <c r="CI244" s="254" t="str">
        <f>$AY244*Assembly!Q$4+$AZ244*Assembly!Q$5+$BA244*Assembly!Q$6+$BB244*Assembly!Q$7+$BC244*Assembly!Q$8+$BD244*Assembly!Q$9+$BE244*Assembly!Q$10+$BF244*Assembly!Q$11+$BG244*Assembly!Q$12+$BH244*Assembly!Q$13+$BI244*Assembly!Q$14+$BJ244*Assembly!Q$15+$BK244*Assembly!Q$16+$BL244*Assembly!Q$17+$BM244*Assembly!Q$18+$BN244*Assembly!Q$19+$BO244*Assembly!Q$20+$BP244*Assembly!Q$21+$BQ244*Assembly!Q$22+$BR244*Assembly!Q$23+$BS244*Assembly!Q$24</f>
        <v>0</v>
      </c>
      <c r="CJ244" s="256" t="str">
        <f>$AY244*Assembly!R$4+$AZ244*Assembly!R$5+$BA244*Assembly!R$6+$BB244*Assembly!R$7+$BC244*Assembly!R$8+$BD244*Assembly!R$9+$BE244*Assembly!R$10+$BF244*Assembly!R$11+$BG244*Assembly!R$12+$BH244*Assembly!R$13+$BI244*Assembly!R$14+$BJ244*Assembly!R$15+$BK244*Assembly!R$16+$BL244*Assembly!R$17+$BM244*Assembly!R$18+$BN244*Assembly!R$19+$BO244*Assembly!R$20+$BP244*Assembly!R$21+$BQ244*Assembly!R$22+$BR244*Assembly!R$23+$BS244*Assembly!R$24</f>
        <v>0</v>
      </c>
      <c r="CK244" s="254" t="str">
        <f>$AY244*Assembly!S$4+$AZ244*Assembly!S$5+$BA244*Assembly!S$6+$BB244*Assembly!S$7+$BC244*Assembly!S$8+$BD244*Assembly!S$9+$BE244*Assembly!S$10+$BF244*Assembly!S$11+$BG244*Assembly!S$12+$BH244*Assembly!S$13+$BI244*Assembly!S$14+$BJ244*Assembly!S$15+$BK244*Assembly!S$16+$BL244*Assembly!S$17+$BM244*Assembly!S$18+$BN244*Assembly!S$19+$BO244*Assembly!S$20+$BP244*Assembly!S$21+$BQ244*Assembly!S$22+$BR244*Assembly!S$23+$BS244*Assembly!S$24</f>
        <v>0</v>
      </c>
      <c r="CL244" s="254" t="str">
        <f>$AY244*Assembly!T$4+$AZ244*Assembly!T$5+$BA244*Assembly!T$6+$BB244*Assembly!T$7+$BC244*Assembly!T$8+$BD244*Assembly!T$9+$BE244*Assembly!T$10+$BF244*Assembly!T$11+$BG244*Assembly!T$12+$BH244*Assembly!T$13+$BI244*Assembly!T$14+$BJ244*Assembly!T$15+$BK244*Assembly!T$16+$BL244*Assembly!T$17+$BM244*Assembly!T$18+$BN244*Assembly!T$19+$BO244*Assembly!T$20+$BP244*Assembly!T$21+$BQ244*Assembly!T$22+$BR244*Assembly!T$23+$BS244*Assembly!T$24</f>
        <v>0</v>
      </c>
      <c r="CM244" s="254" t="str">
        <f>$AY244*Assembly!U$4+$AZ244*Assembly!U$5+$BA244*Assembly!U$6+$BB244*Assembly!U$7+$BC244*Assembly!U$8+$BD244*Assembly!U$9+$BE244*Assembly!U$10+$BF244*Assembly!U$11+$BG244*Assembly!U$12+$BH244*Assembly!U$13+$BI244*Assembly!U$14+$BJ244*Assembly!U$15+$BK244*Assembly!U$16+$BL244*Assembly!U$17+$BM244*Assembly!U$18+$BN244*Assembly!U$19+$BO244*Assembly!U$20+$BP244*Assembly!U$21+$BQ244*Assembly!U$22+$BR244*Assembly!U$23+$BS244*Assembly!U$24</f>
        <v>0</v>
      </c>
      <c r="CN244" s="256" t="str">
        <f>$AY244*Assembly!V$4+$AZ244*Assembly!V$5+$BA244*Assembly!V$6+$BB244*Assembly!V$7+$BC244*Assembly!V$8+$BD244*Assembly!V$9+$BE244*Assembly!V$10+$BF244*Assembly!V$11+$BG244*Assembly!V$12+$BH244*Assembly!V$13+$BI244*Assembly!V$14+$BJ244*Assembly!V$15+$BK244*Assembly!V$16+$BL244*Assembly!V$17+$BM244*Assembly!V$18+$BN244*Assembly!V$19+$BO244*Assembly!V$20+$BP244*Assembly!V$21+$BQ244*Assembly!V$22+$BR244*Assembly!V$23+$BS244*Assembly!V$24</f>
        <v>0</v>
      </c>
      <c r="CO244" s="256" t="str">
        <f>CE244*Refining!$F$3</f>
        <v>38</v>
      </c>
      <c r="CP244" s="256" t="str">
        <f>CF244*Refining!$F$4</f>
        <v>0</v>
      </c>
      <c r="CQ244" s="256" t="str">
        <f>CG244*Refining!$F$5</f>
        <v>0</v>
      </c>
      <c r="CR244" s="256" t="str">
        <f>CH244*Refining!$F$6</f>
        <v>0</v>
      </c>
      <c r="CS244" s="256" t="str">
        <f>CI244*Refining!$F$7</f>
        <v>0</v>
      </c>
      <c r="CT244" s="256" t="str">
        <f>CJ244*Refining!$F$8</f>
        <v>0</v>
      </c>
      <c r="CU244" s="256" t="str">
        <f>CK244*Refining!$F$9</f>
        <v>0</v>
      </c>
      <c r="CV244" s="256" t="str">
        <f>CL244*Refining!$F$10</f>
        <v>0</v>
      </c>
      <c r="CW244" s="256" t="str">
        <f>CM244*Refining!$F$11</f>
        <v>0</v>
      </c>
      <c r="CX244" s="256" t="str">
        <f>CN244*Refining!$F$12</f>
        <v>0</v>
      </c>
      <c r="CY244" s="248" t="str">
        <f t="shared" ref="CY244:DR244" si="984">IF(CE244 = 0, "", CE244)</f>
        <v>21</v>
      </c>
      <c r="CZ244" s="245" t="str">
        <f t="shared" si="984"/>
        <v/>
      </c>
      <c r="DA244" s="245" t="str">
        <f t="shared" si="984"/>
        <v/>
      </c>
      <c r="DB244" s="245" t="str">
        <f t="shared" si="984"/>
        <v/>
      </c>
      <c r="DC244" s="245" t="str">
        <f t="shared" si="984"/>
        <v/>
      </c>
      <c r="DD244" s="245" t="str">
        <f t="shared" si="984"/>
        <v/>
      </c>
      <c r="DE244" s="245" t="str">
        <f t="shared" si="984"/>
        <v/>
      </c>
      <c r="DF244" s="245" t="str">
        <f t="shared" si="984"/>
        <v/>
      </c>
      <c r="DG244" s="245" t="str">
        <f t="shared" si="984"/>
        <v/>
      </c>
      <c r="DH244" s="246" t="str">
        <f t="shared" si="984"/>
        <v/>
      </c>
      <c r="DI244" s="248" t="str">
        <f t="shared" si="984"/>
        <v>38</v>
      </c>
      <c r="DJ244" s="245" t="str">
        <f t="shared" si="984"/>
        <v/>
      </c>
      <c r="DK244" s="245" t="str">
        <f t="shared" si="984"/>
        <v/>
      </c>
      <c r="DL244" s="245" t="str">
        <f t="shared" si="984"/>
        <v/>
      </c>
      <c r="DM244" s="245" t="str">
        <f t="shared" si="984"/>
        <v/>
      </c>
      <c r="DN244" s="245" t="str">
        <f t="shared" si="984"/>
        <v/>
      </c>
      <c r="DO244" s="245" t="str">
        <f t="shared" si="984"/>
        <v/>
      </c>
      <c r="DP244" s="245" t="str">
        <f t="shared" si="984"/>
        <v/>
      </c>
      <c r="DQ244" s="245" t="str">
        <f t="shared" si="984"/>
        <v/>
      </c>
      <c r="DR244" s="246" t="str">
        <f t="shared" si="984"/>
        <v/>
      </c>
      <c r="DS244" s="248" t="str">
        <f t="shared" si="15"/>
        <v>21</v>
      </c>
      <c r="DT244" s="249" t="str">
        <f t="shared" si="16"/>
        <v>38</v>
      </c>
      <c r="DU244" s="225" t="str">
        <f>CY244*'Ores &amp; Ingots'!$C$3+CZ244*'Ores &amp; Ingots'!$C$4+DA244*'Ores &amp; Ingots'!$C$5+DB244*'Ores &amp; Ingots'!$C$6+DC244*'Ores &amp; Ingots'!$C$7+DD244*'Ores &amp; Ingots'!$C$8+DE244*'Ores &amp; Ingots'!$C$9+DF244*'Ores &amp; Ingots'!$C$10+DG244*'Ores &amp; Ingots'!$C$11+DH244*'Ores &amp; Ingots'!$C$12</f>
        <v>3</v>
      </c>
      <c r="DV244" s="225" t="str">
        <f>DI244*'Ores &amp; Ingots'!$B$3+DJ244*'Ores &amp; Ingots'!$B$4+DK244*'Ores &amp; Ingots'!$B$5+DL244*'Ores &amp; Ingots'!$B$6+DM244*'Ores &amp; Ingots'!$B$7+DN244*'Ores &amp; Ingots'!$B$8+DO244*'Ores &amp; Ingots'!$B$9+DP244*'Ores &amp; Ingots'!$B$10+DQ244*'Ores &amp; Ingots'!$B$11+DR244*'Ores &amp; Ingots'!$B$12</f>
        <v>14</v>
      </c>
      <c r="DW244" s="249" t="str">
        <f>CY244*Refining!$G$3+CZ244*Refining!$G$4+DA244*Refining!$G$5+DB244*Refining!$G$6+DC244*Refining!$G$7+DD244*Refining!$G$8+DE244*Refining!$G$9+DF244*Refining!$G$10+DG244*Refining!$G$11+DH244*Refining!$G$12</f>
        <v>1</v>
      </c>
      <c r="DX244" s="249" t="str">
        <f t="shared" si="17"/>
        <v>224</v>
      </c>
      <c r="DY244" s="250" t="str">
        <f t="shared" si="18"/>
        <v>0.0002</v>
      </c>
      <c r="DZ244" s="248" t="str">
        <f t="shared" si="19"/>
        <v>4</v>
      </c>
      <c r="EA244" s="251" t="str">
        <f t="shared" ref="EA244:EB244" si="985">DZ244/60</f>
        <v>0.1</v>
      </c>
      <c r="EB244" s="251" t="str">
        <f t="shared" si="985"/>
        <v>0.0</v>
      </c>
      <c r="EC244" s="543" t="str">
        <f t="shared" si="21"/>
        <v>0.00</v>
      </c>
      <c r="ED244" s="248" t="str">
        <f t="shared" si="22"/>
        <v>380</v>
      </c>
      <c r="EE244" s="251" t="str">
        <f t="shared" ref="EE244:EF244" si="986">ED244/1000</f>
        <v>0.4</v>
      </c>
      <c r="EF244" s="252" t="str">
        <f t="shared" si="986"/>
        <v>0.00</v>
      </c>
      <c r="EG244" s="544" t="str">
        <f t="shared" si="24"/>
        <v>0.0004</v>
      </c>
      <c r="EH244" s="225" t="s">
        <v>12</v>
      </c>
    </row>
    <row r="245">
      <c r="A245" s="33"/>
      <c r="B245" s="226" t="s">
        <v>1092</v>
      </c>
      <c r="C245" s="227" t="s">
        <v>885</v>
      </c>
      <c r="D245" s="227">
        <v>1.0</v>
      </c>
      <c r="E245" s="227">
        <v>1.0</v>
      </c>
      <c r="F245" s="227">
        <v>1.0</v>
      </c>
      <c r="G245" s="253" t="str">
        <f t="shared" si="5"/>
        <v>0.1</v>
      </c>
      <c r="H245" s="254">
        <v>2.0</v>
      </c>
      <c r="I245" s="254">
        <v>5.0</v>
      </c>
      <c r="J245" s="254" t="str">
        <f>H245/Main!$D$9</f>
        <v>2</v>
      </c>
      <c r="K245" s="254" t="str">
        <f>I245/Main!$D$10</f>
        <v>5</v>
      </c>
      <c r="L245" s="254" t="str">
        <f t="shared" si="6"/>
        <v>2.5</v>
      </c>
      <c r="M245" s="254">
        <v>0.32</v>
      </c>
      <c r="N245" s="255"/>
      <c r="O245" s="255"/>
      <c r="P245" s="255"/>
      <c r="Q245" s="256"/>
      <c r="R245" s="255"/>
      <c r="S245" s="257"/>
      <c r="T245" s="257"/>
      <c r="U245" s="255"/>
      <c r="V245" s="255"/>
      <c r="W245" s="257"/>
      <c r="X245" s="257"/>
      <c r="Y245" s="255"/>
      <c r="Z245" s="255"/>
      <c r="AA245" s="255"/>
      <c r="AB245" s="255"/>
      <c r="AC245" s="335"/>
      <c r="AD245" s="309">
        <v>1.0</v>
      </c>
      <c r="AE245" s="225">
        <v>0.0</v>
      </c>
      <c r="AF245" s="225">
        <v>0.0</v>
      </c>
      <c r="AG245" s="225">
        <v>0.0</v>
      </c>
      <c r="AH245" s="225">
        <v>0.0</v>
      </c>
      <c r="AI245" s="225">
        <v>0.0</v>
      </c>
      <c r="AJ245" s="225">
        <v>0.0</v>
      </c>
      <c r="AK245" s="225">
        <v>0.0</v>
      </c>
      <c r="AL245" s="225">
        <v>0.0</v>
      </c>
      <c r="AM245" s="225">
        <v>0.0</v>
      </c>
      <c r="AN245" s="225">
        <v>0.0</v>
      </c>
      <c r="AO245" s="225">
        <v>0.0</v>
      </c>
      <c r="AP245" s="225">
        <v>0.0</v>
      </c>
      <c r="AQ245" s="225">
        <v>0.0</v>
      </c>
      <c r="AR245" s="225">
        <v>0.0</v>
      </c>
      <c r="AS245" s="225">
        <v>0.0</v>
      </c>
      <c r="AT245" s="225">
        <v>0.0</v>
      </c>
      <c r="AU245" s="225">
        <v>0.0</v>
      </c>
      <c r="AV245" s="225">
        <v>0.0</v>
      </c>
      <c r="AW245" s="225">
        <v>0.0</v>
      </c>
      <c r="AX245" s="225">
        <v>0.0</v>
      </c>
      <c r="AY245" s="553" t="str">
        <f t="shared" ref="AY245:BS245" si="987">IF(AD245 = 0, "", AD245)</f>
        <v>1</v>
      </c>
      <c r="AZ245" s="227" t="str">
        <f t="shared" si="987"/>
        <v/>
      </c>
      <c r="BA245" s="227" t="str">
        <f t="shared" si="987"/>
        <v/>
      </c>
      <c r="BB245" s="227" t="str">
        <f t="shared" si="987"/>
        <v/>
      </c>
      <c r="BC245" s="227" t="str">
        <f t="shared" si="987"/>
        <v/>
      </c>
      <c r="BD245" s="227" t="str">
        <f t="shared" si="987"/>
        <v/>
      </c>
      <c r="BE245" s="227" t="str">
        <f t="shared" si="987"/>
        <v/>
      </c>
      <c r="BF245" s="227" t="str">
        <f t="shared" si="987"/>
        <v/>
      </c>
      <c r="BG245" s="227" t="str">
        <f t="shared" si="987"/>
        <v/>
      </c>
      <c r="BH245" s="227" t="str">
        <f t="shared" si="987"/>
        <v/>
      </c>
      <c r="BI245" s="227" t="str">
        <f t="shared" si="987"/>
        <v/>
      </c>
      <c r="BJ245" s="227" t="str">
        <f t="shared" si="987"/>
        <v/>
      </c>
      <c r="BK245" s="227" t="str">
        <f t="shared" si="987"/>
        <v/>
      </c>
      <c r="BL245" s="227" t="str">
        <f t="shared" si="987"/>
        <v/>
      </c>
      <c r="BM245" s="227" t="str">
        <f t="shared" si="987"/>
        <v/>
      </c>
      <c r="BN245" s="227" t="str">
        <f t="shared" si="987"/>
        <v/>
      </c>
      <c r="BO245" s="227" t="str">
        <f t="shared" si="987"/>
        <v/>
      </c>
      <c r="BP245" s="227" t="str">
        <f t="shared" si="987"/>
        <v/>
      </c>
      <c r="BQ245" s="227" t="str">
        <f t="shared" si="987"/>
        <v/>
      </c>
      <c r="BR245" s="227" t="str">
        <f t="shared" si="987"/>
        <v/>
      </c>
      <c r="BS245" s="238" t="str">
        <f t="shared" si="987"/>
        <v/>
      </c>
      <c r="BT245" s="239" t="str">
        <f>$AY245*Assembly!Y$4+$AZ245*Assembly!Y$5+$BA245*Assembly!Y$6+$BB245*Assembly!Y$7+$BC245*Assembly!Y$8+$BD245*Assembly!Y$9+$BE245*Assembly!Y$10+$BF245*Assembly!Y$11+$BG245*Assembly!Y$12+$BH245*Assembly!Y$13+$BI245*Assembly!Y$14+$BJ245*Assembly!Y$15+$BK245*Assembly!Y$16+$BL245*Assembly!Y$17+$BM245*Assembly!Y$18+$BN245*Assembly!Y$19+$BO245*Assembly!Y$20+$BP245*Assembly!Y$21+$BQ245*Assembly!Y$22+$BR245*Assembly!Y$23+$BS245*Assembly!Y$24</f>
        <v>20</v>
      </c>
      <c r="BU245" s="225" t="str">
        <f t="shared" si="8"/>
        <v>160</v>
      </c>
      <c r="BV245" s="225" t="str">
        <f>$AY245*Assembly!AC$4+$AZ245*Assembly!AC$5+$BA245*Assembly!AC$6+$BB245*Assembly!AC$7+$BC245*Assembly!AC$8+$BD245*Assembly!AC$9+$BE245*Assembly!AC$10+$BF245*Assembly!AC$11+$BG245*Assembly!AC$12+$BH245*Assembly!AC$13+$BI245*Assembly!AC$14+$BJ245*Assembly!AC$15+$BK245*Assembly!AC$16+$BL245*Assembly!AC$17+$BM245*Assembly!AC$18+$BN245*Assembly!AC$19+$BO245*Assembly!AC$20+$BP245*Assembly!AC$21+$BQ245*Assembly!AC$22+$BR245*Assembly!AC$23+$BS245*Assembly!AC$24</f>
        <v>100</v>
      </c>
      <c r="BW245" s="240" t="str">
        <f t="shared" si="9"/>
        <v>5.00</v>
      </c>
      <c r="BX245" s="241" t="str">
        <f t="shared" si="10"/>
        <v>800</v>
      </c>
      <c r="BY245" s="242" t="str">
        <f t="shared" si="11"/>
        <v>0.6</v>
      </c>
      <c r="BZ245" s="225"/>
      <c r="CA245" s="225" t="str">
        <f>$AY245*Assembly!X$4+$AZ245*Assembly!X$5+$BA245*Assembly!X$6+$BB245*Assembly!X$7+$BC245*Assembly!X$8+$BD245*Assembly!X$9+$BE245*Assembly!X$10+$BF245*Assembly!X$11+$BG245*Assembly!X$12+$BH245*Assembly!X$13+$BI245*Assembly!X$14+$BJ245*Assembly!X$15+$BK245*Assembly!X$16+$BL245*Assembly!X$17+$BM245*Assembly!X$18+$BN245*Assembly!X$19+$BO245*Assembly!X$20+$BP245*Assembly!X$21+$BQ245*Assembly!X$22+$BR245*Assembly!X$23+$BS245*Assembly!X$24</f>
        <v>1</v>
      </c>
      <c r="CB245" s="225" t="str">
        <f t="shared" si="12"/>
        <v>156</v>
      </c>
      <c r="CC245" s="223" t="str">
        <f t="shared" si="13"/>
        <v>0.0002</v>
      </c>
      <c r="CD245" s="243" t="str">
        <f>$AY245*Assembly!AB$4+$AZ245*Assembly!AB$5+$BA245*Assembly!AB$6+$BB245*Assembly!AB$7+$BC245*Assembly!AB$8+$BD245*Assembly!AB$9+$BE245*Assembly!AB$10+$BF245*Assembly!AB$11+$BG245*Assembly!AB$12+$BH245*Assembly!AB$13+$BI245*Assembly!AB$14+$BJ245*Assembly!AB$15+$BK245*Assembly!AB$16+$BL245*Assembly!AB$17+$BM245*Assembly!AB$18+$BN245*Assembly!AB$19+$BO245*Assembly!AB$20+$BP245*Assembly!AB$21+$BQ245*Assembly!AB$22+$BR245*Assembly!AB$23+$BS245*Assembly!AB$24</f>
        <v>3</v>
      </c>
      <c r="CE245" s="256" t="str">
        <f>$AY245*Assembly!M$4+$AZ245*Assembly!M$5+$BA245*Assembly!M$6+$BB245*Assembly!M$7+$BC245*Assembly!M$8+$BD245*Assembly!M$9+$BE245*Assembly!M$10+$BF245*Assembly!M$11+$BG245*Assembly!M$12+$BH245*Assembly!M$13+$BI245*Assembly!M$14+$BJ245*Assembly!M$15+$BK245*Assembly!M$16+$BL245*Assembly!M$17+$BM245*Assembly!M$18+$BN245*Assembly!M$19+$BO245*Assembly!M$20+$BP245*Assembly!M$21+$BQ245*Assembly!M$22+$BR245*Assembly!M$23+$BS245*Assembly!M$24</f>
        <v>21</v>
      </c>
      <c r="CF245" s="256" t="str">
        <f>$AY245*Assembly!N$4+$AZ245*Assembly!N$5+$BA245*Assembly!N$6+$BB245*Assembly!N$7+$BC245*Assembly!N$8+$BD245*Assembly!N$9+$BE245*Assembly!N$10+$BF245*Assembly!N$11+$BG245*Assembly!N$12+$BH245*Assembly!N$13+$BI245*Assembly!N$14+$BJ245*Assembly!N$15+$BK245*Assembly!N$16+$BL245*Assembly!N$17+$BM245*Assembly!N$18+$BN245*Assembly!N$19+$BO245*Assembly!N$20+$BP245*Assembly!N$21+$BQ245*Assembly!N$22+$BR245*Assembly!N$23+$BS245*Assembly!N$24</f>
        <v>0</v>
      </c>
      <c r="CG245" s="256" t="str">
        <f>$AY245*Assembly!O$4+$AZ245*Assembly!O$5+$BA245*Assembly!O$6+$BB245*Assembly!O$7+$BC245*Assembly!O$8+$BD245*Assembly!O$9+$BE245*Assembly!O$10+$BF245*Assembly!O$11+$BG245*Assembly!O$12+$BH245*Assembly!O$13+$BI245*Assembly!O$14+$BJ245*Assembly!O$15+$BK245*Assembly!O$16+$BL245*Assembly!O$17+$BM245*Assembly!O$18+$BN245*Assembly!O$19+$BO245*Assembly!O$20+$BP245*Assembly!O$21+$BQ245*Assembly!O$22+$BR245*Assembly!O$23+$BS245*Assembly!O$24</f>
        <v>0</v>
      </c>
      <c r="CH245" s="254" t="str">
        <f>$AY245*Assembly!P$4+$AZ245*Assembly!P$5+$BA245*Assembly!P$6+$BB245*Assembly!P$7+$BC245*Assembly!P$8+$BD245*Assembly!P$9+$BE245*Assembly!P$10+$BF245*Assembly!P$11+$BG245*Assembly!P$12+$BH245*Assembly!P$13+$BI245*Assembly!P$14+$BJ245*Assembly!P$15+$BK245*Assembly!P$16+$BL245*Assembly!P$17+$BM245*Assembly!P$18+$BN245*Assembly!P$19+$BO245*Assembly!P$20+$BP245*Assembly!P$21+$BQ245*Assembly!P$22+$BR245*Assembly!P$23+$BS245*Assembly!P$24</f>
        <v>0</v>
      </c>
      <c r="CI245" s="254" t="str">
        <f>$AY245*Assembly!Q$4+$AZ245*Assembly!Q$5+$BA245*Assembly!Q$6+$BB245*Assembly!Q$7+$BC245*Assembly!Q$8+$BD245*Assembly!Q$9+$BE245*Assembly!Q$10+$BF245*Assembly!Q$11+$BG245*Assembly!Q$12+$BH245*Assembly!Q$13+$BI245*Assembly!Q$14+$BJ245*Assembly!Q$15+$BK245*Assembly!Q$16+$BL245*Assembly!Q$17+$BM245*Assembly!Q$18+$BN245*Assembly!Q$19+$BO245*Assembly!Q$20+$BP245*Assembly!Q$21+$BQ245*Assembly!Q$22+$BR245*Assembly!Q$23+$BS245*Assembly!Q$24</f>
        <v>0</v>
      </c>
      <c r="CJ245" s="256" t="str">
        <f>$AY245*Assembly!R$4+$AZ245*Assembly!R$5+$BA245*Assembly!R$6+$BB245*Assembly!R$7+$BC245*Assembly!R$8+$BD245*Assembly!R$9+$BE245*Assembly!R$10+$BF245*Assembly!R$11+$BG245*Assembly!R$12+$BH245*Assembly!R$13+$BI245*Assembly!R$14+$BJ245*Assembly!R$15+$BK245*Assembly!R$16+$BL245*Assembly!R$17+$BM245*Assembly!R$18+$BN245*Assembly!R$19+$BO245*Assembly!R$20+$BP245*Assembly!R$21+$BQ245*Assembly!R$22+$BR245*Assembly!R$23+$BS245*Assembly!R$24</f>
        <v>0</v>
      </c>
      <c r="CK245" s="254" t="str">
        <f>$AY245*Assembly!S$4+$AZ245*Assembly!S$5+$BA245*Assembly!S$6+$BB245*Assembly!S$7+$BC245*Assembly!S$8+$BD245*Assembly!S$9+$BE245*Assembly!S$10+$BF245*Assembly!S$11+$BG245*Assembly!S$12+$BH245*Assembly!S$13+$BI245*Assembly!S$14+$BJ245*Assembly!S$15+$BK245*Assembly!S$16+$BL245*Assembly!S$17+$BM245*Assembly!S$18+$BN245*Assembly!S$19+$BO245*Assembly!S$20+$BP245*Assembly!S$21+$BQ245*Assembly!S$22+$BR245*Assembly!S$23+$BS245*Assembly!S$24</f>
        <v>0</v>
      </c>
      <c r="CL245" s="254" t="str">
        <f>$AY245*Assembly!T$4+$AZ245*Assembly!T$5+$BA245*Assembly!T$6+$BB245*Assembly!T$7+$BC245*Assembly!T$8+$BD245*Assembly!T$9+$BE245*Assembly!T$10+$BF245*Assembly!T$11+$BG245*Assembly!T$12+$BH245*Assembly!T$13+$BI245*Assembly!T$14+$BJ245*Assembly!T$15+$BK245*Assembly!T$16+$BL245*Assembly!T$17+$BM245*Assembly!T$18+$BN245*Assembly!T$19+$BO245*Assembly!T$20+$BP245*Assembly!T$21+$BQ245*Assembly!T$22+$BR245*Assembly!T$23+$BS245*Assembly!T$24</f>
        <v>0</v>
      </c>
      <c r="CM245" s="254" t="str">
        <f>$AY245*Assembly!U$4+$AZ245*Assembly!U$5+$BA245*Assembly!U$6+$BB245*Assembly!U$7+$BC245*Assembly!U$8+$BD245*Assembly!U$9+$BE245*Assembly!U$10+$BF245*Assembly!U$11+$BG245*Assembly!U$12+$BH245*Assembly!U$13+$BI245*Assembly!U$14+$BJ245*Assembly!U$15+$BK245*Assembly!U$16+$BL245*Assembly!U$17+$BM245*Assembly!U$18+$BN245*Assembly!U$19+$BO245*Assembly!U$20+$BP245*Assembly!U$21+$BQ245*Assembly!U$22+$BR245*Assembly!U$23+$BS245*Assembly!U$24</f>
        <v>0</v>
      </c>
      <c r="CN245" s="256" t="str">
        <f>$AY245*Assembly!V$4+$AZ245*Assembly!V$5+$BA245*Assembly!V$6+$BB245*Assembly!V$7+$BC245*Assembly!V$8+$BD245*Assembly!V$9+$BE245*Assembly!V$10+$BF245*Assembly!V$11+$BG245*Assembly!V$12+$BH245*Assembly!V$13+$BI245*Assembly!V$14+$BJ245*Assembly!V$15+$BK245*Assembly!V$16+$BL245*Assembly!V$17+$BM245*Assembly!V$18+$BN245*Assembly!V$19+$BO245*Assembly!V$20+$BP245*Assembly!V$21+$BQ245*Assembly!V$22+$BR245*Assembly!V$23+$BS245*Assembly!V$24</f>
        <v>0</v>
      </c>
      <c r="CO245" s="256" t="str">
        <f>CE245*Refining!$F$3</f>
        <v>38</v>
      </c>
      <c r="CP245" s="256" t="str">
        <f>CF245*Refining!$F$4</f>
        <v>0</v>
      </c>
      <c r="CQ245" s="256" t="str">
        <f>CG245*Refining!$F$5</f>
        <v>0</v>
      </c>
      <c r="CR245" s="256" t="str">
        <f>CH245*Refining!$F$6</f>
        <v>0</v>
      </c>
      <c r="CS245" s="256" t="str">
        <f>CI245*Refining!$F$7</f>
        <v>0</v>
      </c>
      <c r="CT245" s="256" t="str">
        <f>CJ245*Refining!$F$8</f>
        <v>0</v>
      </c>
      <c r="CU245" s="256" t="str">
        <f>CK245*Refining!$F$9</f>
        <v>0</v>
      </c>
      <c r="CV245" s="256" t="str">
        <f>CL245*Refining!$F$10</f>
        <v>0</v>
      </c>
      <c r="CW245" s="256" t="str">
        <f>CM245*Refining!$F$11</f>
        <v>0</v>
      </c>
      <c r="CX245" s="256" t="str">
        <f>CN245*Refining!$F$12</f>
        <v>0</v>
      </c>
      <c r="CY245" s="248" t="str">
        <f t="shared" ref="CY245:DR245" si="988">IF(CE245 = 0, "", CE245)</f>
        <v>21</v>
      </c>
      <c r="CZ245" s="245" t="str">
        <f t="shared" si="988"/>
        <v/>
      </c>
      <c r="DA245" s="245" t="str">
        <f t="shared" si="988"/>
        <v/>
      </c>
      <c r="DB245" s="245" t="str">
        <f t="shared" si="988"/>
        <v/>
      </c>
      <c r="DC245" s="245" t="str">
        <f t="shared" si="988"/>
        <v/>
      </c>
      <c r="DD245" s="245" t="str">
        <f t="shared" si="988"/>
        <v/>
      </c>
      <c r="DE245" s="245" t="str">
        <f t="shared" si="988"/>
        <v/>
      </c>
      <c r="DF245" s="245" t="str">
        <f t="shared" si="988"/>
        <v/>
      </c>
      <c r="DG245" s="245" t="str">
        <f t="shared" si="988"/>
        <v/>
      </c>
      <c r="DH245" s="246" t="str">
        <f t="shared" si="988"/>
        <v/>
      </c>
      <c r="DI245" s="248" t="str">
        <f t="shared" si="988"/>
        <v>38</v>
      </c>
      <c r="DJ245" s="245" t="str">
        <f t="shared" si="988"/>
        <v/>
      </c>
      <c r="DK245" s="245" t="str">
        <f t="shared" si="988"/>
        <v/>
      </c>
      <c r="DL245" s="245" t="str">
        <f t="shared" si="988"/>
        <v/>
      </c>
      <c r="DM245" s="245" t="str">
        <f t="shared" si="988"/>
        <v/>
      </c>
      <c r="DN245" s="245" t="str">
        <f t="shared" si="988"/>
        <v/>
      </c>
      <c r="DO245" s="245" t="str">
        <f t="shared" si="988"/>
        <v/>
      </c>
      <c r="DP245" s="245" t="str">
        <f t="shared" si="988"/>
        <v/>
      </c>
      <c r="DQ245" s="245" t="str">
        <f t="shared" si="988"/>
        <v/>
      </c>
      <c r="DR245" s="246" t="str">
        <f t="shared" si="988"/>
        <v/>
      </c>
      <c r="DS245" s="248" t="str">
        <f t="shared" si="15"/>
        <v>21</v>
      </c>
      <c r="DT245" s="249" t="str">
        <f t="shared" si="16"/>
        <v>38</v>
      </c>
      <c r="DU245" s="225" t="str">
        <f>CY245*'Ores &amp; Ingots'!$C$3+CZ245*'Ores &amp; Ingots'!$C$4+DA245*'Ores &amp; Ingots'!$C$5+DB245*'Ores &amp; Ingots'!$C$6+DC245*'Ores &amp; Ingots'!$C$7+DD245*'Ores &amp; Ingots'!$C$8+DE245*'Ores &amp; Ingots'!$C$9+DF245*'Ores &amp; Ingots'!$C$10+DG245*'Ores &amp; Ingots'!$C$11+DH245*'Ores &amp; Ingots'!$C$12</f>
        <v>3</v>
      </c>
      <c r="DV245" s="225" t="str">
        <f>DI245*'Ores &amp; Ingots'!$B$3+DJ245*'Ores &amp; Ingots'!$B$4+DK245*'Ores &amp; Ingots'!$B$5+DL245*'Ores &amp; Ingots'!$B$6+DM245*'Ores &amp; Ingots'!$B$7+DN245*'Ores &amp; Ingots'!$B$8+DO245*'Ores &amp; Ingots'!$B$9+DP245*'Ores &amp; Ingots'!$B$10+DQ245*'Ores &amp; Ingots'!$B$11+DR245*'Ores &amp; Ingots'!$B$12</f>
        <v>14</v>
      </c>
      <c r="DW245" s="249" t="str">
        <f>CY245*Refining!$G$3+CZ245*Refining!$G$4+DA245*Refining!$G$5+DB245*Refining!$G$6+DC245*Refining!$G$7+DD245*Refining!$G$8+DE245*Refining!$G$9+DF245*Refining!$G$10+DG245*Refining!$G$11+DH245*Refining!$G$12</f>
        <v>1</v>
      </c>
      <c r="DX245" s="249" t="str">
        <f t="shared" si="17"/>
        <v>224</v>
      </c>
      <c r="DY245" s="250" t="str">
        <f t="shared" si="18"/>
        <v>0.0002</v>
      </c>
      <c r="DZ245" s="248" t="str">
        <f t="shared" si="19"/>
        <v>4</v>
      </c>
      <c r="EA245" s="251" t="str">
        <f t="shared" ref="EA245:EB245" si="989">DZ245/60</f>
        <v>0.1</v>
      </c>
      <c r="EB245" s="251" t="str">
        <f t="shared" si="989"/>
        <v>0.0</v>
      </c>
      <c r="EC245" s="543" t="str">
        <f t="shared" si="21"/>
        <v>0.00</v>
      </c>
      <c r="ED245" s="248" t="str">
        <f t="shared" si="22"/>
        <v>380</v>
      </c>
      <c r="EE245" s="251" t="str">
        <f t="shared" ref="EE245:EF245" si="990">ED245/1000</f>
        <v>0.4</v>
      </c>
      <c r="EF245" s="252" t="str">
        <f t="shared" si="990"/>
        <v>0.00</v>
      </c>
      <c r="EG245" s="544" t="str">
        <f t="shared" si="24"/>
        <v>0.0004</v>
      </c>
      <c r="EH245" s="225" t="s">
        <v>12</v>
      </c>
    </row>
    <row r="246">
      <c r="A246" s="33"/>
      <c r="B246" s="226" t="s">
        <v>1055</v>
      </c>
      <c r="C246" s="227" t="s">
        <v>885</v>
      </c>
      <c r="D246" s="227">
        <v>1.0</v>
      </c>
      <c r="E246" s="227">
        <v>1.0</v>
      </c>
      <c r="F246" s="227">
        <v>1.0</v>
      </c>
      <c r="G246" s="253" t="str">
        <f t="shared" si="5"/>
        <v>0.1</v>
      </c>
      <c r="H246" s="254">
        <v>3.0</v>
      </c>
      <c r="I246" s="254">
        <v>7.5</v>
      </c>
      <c r="J246" s="254" t="str">
        <f>H246/Main!$D$9</f>
        <v>3</v>
      </c>
      <c r="K246" s="254" t="str">
        <f>I246/Main!$D$10</f>
        <v>7.5</v>
      </c>
      <c r="L246" s="254" t="str">
        <f t="shared" si="6"/>
        <v>2.5</v>
      </c>
      <c r="M246" s="254">
        <v>0.32</v>
      </c>
      <c r="N246" s="255"/>
      <c r="O246" s="255"/>
      <c r="P246" s="255"/>
      <c r="Q246" s="256"/>
      <c r="R246" s="255"/>
      <c r="S246" s="257"/>
      <c r="T246" s="257"/>
      <c r="U246" s="255"/>
      <c r="V246" s="255"/>
      <c r="W246" s="257"/>
      <c r="X246" s="257"/>
      <c r="Y246" s="255"/>
      <c r="Z246" s="255"/>
      <c r="AA246" s="255"/>
      <c r="AB246" s="255"/>
      <c r="AC246" s="335"/>
      <c r="AD246" s="309">
        <v>1.0</v>
      </c>
      <c r="AE246" s="225">
        <v>0.0</v>
      </c>
      <c r="AF246" s="225">
        <v>0.0</v>
      </c>
      <c r="AG246" s="225">
        <v>0.0</v>
      </c>
      <c r="AH246" s="225">
        <v>0.0</v>
      </c>
      <c r="AI246" s="225">
        <v>0.0</v>
      </c>
      <c r="AJ246" s="225">
        <v>0.0</v>
      </c>
      <c r="AK246" s="225">
        <v>0.0</v>
      </c>
      <c r="AL246" s="225">
        <v>0.0</v>
      </c>
      <c r="AM246" s="225">
        <v>0.0</v>
      </c>
      <c r="AN246" s="225">
        <v>0.0</v>
      </c>
      <c r="AO246" s="225">
        <v>0.0</v>
      </c>
      <c r="AP246" s="225">
        <v>0.0</v>
      </c>
      <c r="AQ246" s="225">
        <v>0.0</v>
      </c>
      <c r="AR246" s="225">
        <v>0.0</v>
      </c>
      <c r="AS246" s="225">
        <v>0.0</v>
      </c>
      <c r="AT246" s="225">
        <v>0.0</v>
      </c>
      <c r="AU246" s="225">
        <v>0.0</v>
      </c>
      <c r="AV246" s="225">
        <v>0.0</v>
      </c>
      <c r="AW246" s="225">
        <v>0.0</v>
      </c>
      <c r="AX246" s="225">
        <v>0.0</v>
      </c>
      <c r="AY246" s="553" t="str">
        <f t="shared" ref="AY246:BS246" si="991">IF(AD246 = 0, "", AD246)</f>
        <v>1</v>
      </c>
      <c r="AZ246" s="227" t="str">
        <f t="shared" si="991"/>
        <v/>
      </c>
      <c r="BA246" s="227" t="str">
        <f t="shared" si="991"/>
        <v/>
      </c>
      <c r="BB246" s="227" t="str">
        <f t="shared" si="991"/>
        <v/>
      </c>
      <c r="BC246" s="227" t="str">
        <f t="shared" si="991"/>
        <v/>
      </c>
      <c r="BD246" s="227" t="str">
        <f t="shared" si="991"/>
        <v/>
      </c>
      <c r="BE246" s="227" t="str">
        <f t="shared" si="991"/>
        <v/>
      </c>
      <c r="BF246" s="227" t="str">
        <f t="shared" si="991"/>
        <v/>
      </c>
      <c r="BG246" s="227" t="str">
        <f t="shared" si="991"/>
        <v/>
      </c>
      <c r="BH246" s="227" t="str">
        <f t="shared" si="991"/>
        <v/>
      </c>
      <c r="BI246" s="227" t="str">
        <f t="shared" si="991"/>
        <v/>
      </c>
      <c r="BJ246" s="227" t="str">
        <f t="shared" si="991"/>
        <v/>
      </c>
      <c r="BK246" s="227" t="str">
        <f t="shared" si="991"/>
        <v/>
      </c>
      <c r="BL246" s="227" t="str">
        <f t="shared" si="991"/>
        <v/>
      </c>
      <c r="BM246" s="227" t="str">
        <f t="shared" si="991"/>
        <v/>
      </c>
      <c r="BN246" s="227" t="str">
        <f t="shared" si="991"/>
        <v/>
      </c>
      <c r="BO246" s="227" t="str">
        <f t="shared" si="991"/>
        <v/>
      </c>
      <c r="BP246" s="227" t="str">
        <f t="shared" si="991"/>
        <v/>
      </c>
      <c r="BQ246" s="227" t="str">
        <f t="shared" si="991"/>
        <v/>
      </c>
      <c r="BR246" s="227" t="str">
        <f t="shared" si="991"/>
        <v/>
      </c>
      <c r="BS246" s="238" t="str">
        <f t="shared" si="991"/>
        <v/>
      </c>
      <c r="BT246" s="239" t="str">
        <f>$AY246*Assembly!Y$4+$AZ246*Assembly!Y$5+$BA246*Assembly!Y$6+$BB246*Assembly!Y$7+$BC246*Assembly!Y$8+$BD246*Assembly!Y$9+$BE246*Assembly!Y$10+$BF246*Assembly!Y$11+$BG246*Assembly!Y$12+$BH246*Assembly!Y$13+$BI246*Assembly!Y$14+$BJ246*Assembly!Y$15+$BK246*Assembly!Y$16+$BL246*Assembly!Y$17+$BM246*Assembly!Y$18+$BN246*Assembly!Y$19+$BO246*Assembly!Y$20+$BP246*Assembly!Y$21+$BQ246*Assembly!Y$22+$BR246*Assembly!Y$23+$BS246*Assembly!Y$24</f>
        <v>20</v>
      </c>
      <c r="BU246" s="225" t="str">
        <f t="shared" si="8"/>
        <v>160</v>
      </c>
      <c r="BV246" s="225" t="str">
        <f>$AY246*Assembly!AC$4+$AZ246*Assembly!AC$5+$BA246*Assembly!AC$6+$BB246*Assembly!AC$7+$BC246*Assembly!AC$8+$BD246*Assembly!AC$9+$BE246*Assembly!AC$10+$BF246*Assembly!AC$11+$BG246*Assembly!AC$12+$BH246*Assembly!AC$13+$BI246*Assembly!AC$14+$BJ246*Assembly!AC$15+$BK246*Assembly!AC$16+$BL246*Assembly!AC$17+$BM246*Assembly!AC$18+$BN246*Assembly!AC$19+$BO246*Assembly!AC$20+$BP246*Assembly!AC$21+$BQ246*Assembly!AC$22+$BR246*Assembly!AC$23+$BS246*Assembly!AC$24</f>
        <v>100</v>
      </c>
      <c r="BW246" s="240" t="str">
        <f t="shared" si="9"/>
        <v>5.00</v>
      </c>
      <c r="BX246" s="241" t="str">
        <f t="shared" si="10"/>
        <v>800</v>
      </c>
      <c r="BY246" s="242" t="str">
        <f t="shared" si="11"/>
        <v>0.6</v>
      </c>
      <c r="BZ246" s="225"/>
      <c r="CA246" s="225" t="str">
        <f>$AY246*Assembly!X$4+$AZ246*Assembly!X$5+$BA246*Assembly!X$6+$BB246*Assembly!X$7+$BC246*Assembly!X$8+$BD246*Assembly!X$9+$BE246*Assembly!X$10+$BF246*Assembly!X$11+$BG246*Assembly!X$12+$BH246*Assembly!X$13+$BI246*Assembly!X$14+$BJ246*Assembly!X$15+$BK246*Assembly!X$16+$BL246*Assembly!X$17+$BM246*Assembly!X$18+$BN246*Assembly!X$19+$BO246*Assembly!X$20+$BP246*Assembly!X$21+$BQ246*Assembly!X$22+$BR246*Assembly!X$23+$BS246*Assembly!X$24</f>
        <v>1</v>
      </c>
      <c r="CB246" s="225" t="str">
        <f t="shared" si="12"/>
        <v>156</v>
      </c>
      <c r="CC246" s="223" t="str">
        <f t="shared" si="13"/>
        <v>0.0002</v>
      </c>
      <c r="CD246" s="243" t="str">
        <f>$AY246*Assembly!AB$4+$AZ246*Assembly!AB$5+$BA246*Assembly!AB$6+$BB246*Assembly!AB$7+$BC246*Assembly!AB$8+$BD246*Assembly!AB$9+$BE246*Assembly!AB$10+$BF246*Assembly!AB$11+$BG246*Assembly!AB$12+$BH246*Assembly!AB$13+$BI246*Assembly!AB$14+$BJ246*Assembly!AB$15+$BK246*Assembly!AB$16+$BL246*Assembly!AB$17+$BM246*Assembly!AB$18+$BN246*Assembly!AB$19+$BO246*Assembly!AB$20+$BP246*Assembly!AB$21+$BQ246*Assembly!AB$22+$BR246*Assembly!AB$23+$BS246*Assembly!AB$24</f>
        <v>3</v>
      </c>
      <c r="CE246" s="256" t="str">
        <f>$AY246*Assembly!M$4+$AZ246*Assembly!M$5+$BA246*Assembly!M$6+$BB246*Assembly!M$7+$BC246*Assembly!M$8+$BD246*Assembly!M$9+$BE246*Assembly!M$10+$BF246*Assembly!M$11+$BG246*Assembly!M$12+$BH246*Assembly!M$13+$BI246*Assembly!M$14+$BJ246*Assembly!M$15+$BK246*Assembly!M$16+$BL246*Assembly!M$17+$BM246*Assembly!M$18+$BN246*Assembly!M$19+$BO246*Assembly!M$20+$BP246*Assembly!M$21+$BQ246*Assembly!M$22+$BR246*Assembly!M$23+$BS246*Assembly!M$24</f>
        <v>21</v>
      </c>
      <c r="CF246" s="256" t="str">
        <f>$AY246*Assembly!N$4+$AZ246*Assembly!N$5+$BA246*Assembly!N$6+$BB246*Assembly!N$7+$BC246*Assembly!N$8+$BD246*Assembly!N$9+$BE246*Assembly!N$10+$BF246*Assembly!N$11+$BG246*Assembly!N$12+$BH246*Assembly!N$13+$BI246*Assembly!N$14+$BJ246*Assembly!N$15+$BK246*Assembly!N$16+$BL246*Assembly!N$17+$BM246*Assembly!N$18+$BN246*Assembly!N$19+$BO246*Assembly!N$20+$BP246*Assembly!N$21+$BQ246*Assembly!N$22+$BR246*Assembly!N$23+$BS246*Assembly!N$24</f>
        <v>0</v>
      </c>
      <c r="CG246" s="256" t="str">
        <f>$AY246*Assembly!O$4+$AZ246*Assembly!O$5+$BA246*Assembly!O$6+$BB246*Assembly!O$7+$BC246*Assembly!O$8+$BD246*Assembly!O$9+$BE246*Assembly!O$10+$BF246*Assembly!O$11+$BG246*Assembly!O$12+$BH246*Assembly!O$13+$BI246*Assembly!O$14+$BJ246*Assembly!O$15+$BK246*Assembly!O$16+$BL246*Assembly!O$17+$BM246*Assembly!O$18+$BN246*Assembly!O$19+$BO246*Assembly!O$20+$BP246*Assembly!O$21+$BQ246*Assembly!O$22+$BR246*Assembly!O$23+$BS246*Assembly!O$24</f>
        <v>0</v>
      </c>
      <c r="CH246" s="254" t="str">
        <f>$AY246*Assembly!P$4+$AZ246*Assembly!P$5+$BA246*Assembly!P$6+$BB246*Assembly!P$7+$BC246*Assembly!P$8+$BD246*Assembly!P$9+$BE246*Assembly!P$10+$BF246*Assembly!P$11+$BG246*Assembly!P$12+$BH246*Assembly!P$13+$BI246*Assembly!P$14+$BJ246*Assembly!P$15+$BK246*Assembly!P$16+$BL246*Assembly!P$17+$BM246*Assembly!P$18+$BN246*Assembly!P$19+$BO246*Assembly!P$20+$BP246*Assembly!P$21+$BQ246*Assembly!P$22+$BR246*Assembly!P$23+$BS246*Assembly!P$24</f>
        <v>0</v>
      </c>
      <c r="CI246" s="254" t="str">
        <f>$AY246*Assembly!Q$4+$AZ246*Assembly!Q$5+$BA246*Assembly!Q$6+$BB246*Assembly!Q$7+$BC246*Assembly!Q$8+$BD246*Assembly!Q$9+$BE246*Assembly!Q$10+$BF246*Assembly!Q$11+$BG246*Assembly!Q$12+$BH246*Assembly!Q$13+$BI246*Assembly!Q$14+$BJ246*Assembly!Q$15+$BK246*Assembly!Q$16+$BL246*Assembly!Q$17+$BM246*Assembly!Q$18+$BN246*Assembly!Q$19+$BO246*Assembly!Q$20+$BP246*Assembly!Q$21+$BQ246*Assembly!Q$22+$BR246*Assembly!Q$23+$BS246*Assembly!Q$24</f>
        <v>0</v>
      </c>
      <c r="CJ246" s="256" t="str">
        <f>$AY246*Assembly!R$4+$AZ246*Assembly!R$5+$BA246*Assembly!R$6+$BB246*Assembly!R$7+$BC246*Assembly!R$8+$BD246*Assembly!R$9+$BE246*Assembly!R$10+$BF246*Assembly!R$11+$BG246*Assembly!R$12+$BH246*Assembly!R$13+$BI246*Assembly!R$14+$BJ246*Assembly!R$15+$BK246*Assembly!R$16+$BL246*Assembly!R$17+$BM246*Assembly!R$18+$BN246*Assembly!R$19+$BO246*Assembly!R$20+$BP246*Assembly!R$21+$BQ246*Assembly!R$22+$BR246*Assembly!R$23+$BS246*Assembly!R$24</f>
        <v>0</v>
      </c>
      <c r="CK246" s="254" t="str">
        <f>$AY246*Assembly!S$4+$AZ246*Assembly!S$5+$BA246*Assembly!S$6+$BB246*Assembly!S$7+$BC246*Assembly!S$8+$BD246*Assembly!S$9+$BE246*Assembly!S$10+$BF246*Assembly!S$11+$BG246*Assembly!S$12+$BH246*Assembly!S$13+$BI246*Assembly!S$14+$BJ246*Assembly!S$15+$BK246*Assembly!S$16+$BL246*Assembly!S$17+$BM246*Assembly!S$18+$BN246*Assembly!S$19+$BO246*Assembly!S$20+$BP246*Assembly!S$21+$BQ246*Assembly!S$22+$BR246*Assembly!S$23+$BS246*Assembly!S$24</f>
        <v>0</v>
      </c>
      <c r="CL246" s="254" t="str">
        <f>$AY246*Assembly!T$4+$AZ246*Assembly!T$5+$BA246*Assembly!T$6+$BB246*Assembly!T$7+$BC246*Assembly!T$8+$BD246*Assembly!T$9+$BE246*Assembly!T$10+$BF246*Assembly!T$11+$BG246*Assembly!T$12+$BH246*Assembly!T$13+$BI246*Assembly!T$14+$BJ246*Assembly!T$15+$BK246*Assembly!T$16+$BL246*Assembly!T$17+$BM246*Assembly!T$18+$BN246*Assembly!T$19+$BO246*Assembly!T$20+$BP246*Assembly!T$21+$BQ246*Assembly!T$22+$BR246*Assembly!T$23+$BS246*Assembly!T$24</f>
        <v>0</v>
      </c>
      <c r="CM246" s="254" t="str">
        <f>$AY246*Assembly!U$4+$AZ246*Assembly!U$5+$BA246*Assembly!U$6+$BB246*Assembly!U$7+$BC246*Assembly!U$8+$BD246*Assembly!U$9+$BE246*Assembly!U$10+$BF246*Assembly!U$11+$BG246*Assembly!U$12+$BH246*Assembly!U$13+$BI246*Assembly!U$14+$BJ246*Assembly!U$15+$BK246*Assembly!U$16+$BL246*Assembly!U$17+$BM246*Assembly!U$18+$BN246*Assembly!U$19+$BO246*Assembly!U$20+$BP246*Assembly!U$21+$BQ246*Assembly!U$22+$BR246*Assembly!U$23+$BS246*Assembly!U$24</f>
        <v>0</v>
      </c>
      <c r="CN246" s="256" t="str">
        <f>$AY246*Assembly!V$4+$AZ246*Assembly!V$5+$BA246*Assembly!V$6+$BB246*Assembly!V$7+$BC246*Assembly!V$8+$BD246*Assembly!V$9+$BE246*Assembly!V$10+$BF246*Assembly!V$11+$BG246*Assembly!V$12+$BH246*Assembly!V$13+$BI246*Assembly!V$14+$BJ246*Assembly!V$15+$BK246*Assembly!V$16+$BL246*Assembly!V$17+$BM246*Assembly!V$18+$BN246*Assembly!V$19+$BO246*Assembly!V$20+$BP246*Assembly!V$21+$BQ246*Assembly!V$22+$BR246*Assembly!V$23+$BS246*Assembly!V$24</f>
        <v>0</v>
      </c>
      <c r="CO246" s="256" t="str">
        <f>CE246*Refining!$F$3</f>
        <v>38</v>
      </c>
      <c r="CP246" s="256" t="str">
        <f>CF246*Refining!$F$4</f>
        <v>0</v>
      </c>
      <c r="CQ246" s="256" t="str">
        <f>CG246*Refining!$F$5</f>
        <v>0</v>
      </c>
      <c r="CR246" s="256" t="str">
        <f>CH246*Refining!$F$6</f>
        <v>0</v>
      </c>
      <c r="CS246" s="256" t="str">
        <f>CI246*Refining!$F$7</f>
        <v>0</v>
      </c>
      <c r="CT246" s="256" t="str">
        <f>CJ246*Refining!$F$8</f>
        <v>0</v>
      </c>
      <c r="CU246" s="256" t="str">
        <f>CK246*Refining!$F$9</f>
        <v>0</v>
      </c>
      <c r="CV246" s="256" t="str">
        <f>CL246*Refining!$F$10</f>
        <v>0</v>
      </c>
      <c r="CW246" s="256" t="str">
        <f>CM246*Refining!$F$11</f>
        <v>0</v>
      </c>
      <c r="CX246" s="256" t="str">
        <f>CN246*Refining!$F$12</f>
        <v>0</v>
      </c>
      <c r="CY246" s="248" t="str">
        <f t="shared" ref="CY246:DR246" si="992">IF(CE246 = 0, "", CE246)</f>
        <v>21</v>
      </c>
      <c r="CZ246" s="245" t="str">
        <f t="shared" si="992"/>
        <v/>
      </c>
      <c r="DA246" s="245" t="str">
        <f t="shared" si="992"/>
        <v/>
      </c>
      <c r="DB246" s="245" t="str">
        <f t="shared" si="992"/>
        <v/>
      </c>
      <c r="DC246" s="245" t="str">
        <f t="shared" si="992"/>
        <v/>
      </c>
      <c r="DD246" s="245" t="str">
        <f t="shared" si="992"/>
        <v/>
      </c>
      <c r="DE246" s="245" t="str">
        <f t="shared" si="992"/>
        <v/>
      </c>
      <c r="DF246" s="245" t="str">
        <f t="shared" si="992"/>
        <v/>
      </c>
      <c r="DG246" s="245" t="str">
        <f t="shared" si="992"/>
        <v/>
      </c>
      <c r="DH246" s="246" t="str">
        <f t="shared" si="992"/>
        <v/>
      </c>
      <c r="DI246" s="248" t="str">
        <f t="shared" si="992"/>
        <v>38</v>
      </c>
      <c r="DJ246" s="245" t="str">
        <f t="shared" si="992"/>
        <v/>
      </c>
      <c r="DK246" s="245" t="str">
        <f t="shared" si="992"/>
        <v/>
      </c>
      <c r="DL246" s="245" t="str">
        <f t="shared" si="992"/>
        <v/>
      </c>
      <c r="DM246" s="245" t="str">
        <f t="shared" si="992"/>
        <v/>
      </c>
      <c r="DN246" s="245" t="str">
        <f t="shared" si="992"/>
        <v/>
      </c>
      <c r="DO246" s="245" t="str">
        <f t="shared" si="992"/>
        <v/>
      </c>
      <c r="DP246" s="245" t="str">
        <f t="shared" si="992"/>
        <v/>
      </c>
      <c r="DQ246" s="245" t="str">
        <f t="shared" si="992"/>
        <v/>
      </c>
      <c r="DR246" s="246" t="str">
        <f t="shared" si="992"/>
        <v/>
      </c>
      <c r="DS246" s="248" t="str">
        <f t="shared" si="15"/>
        <v>21</v>
      </c>
      <c r="DT246" s="249" t="str">
        <f t="shared" si="16"/>
        <v>38</v>
      </c>
      <c r="DU246" s="225" t="str">
        <f>CY246*'Ores &amp; Ingots'!$C$3+CZ246*'Ores &amp; Ingots'!$C$4+DA246*'Ores &amp; Ingots'!$C$5+DB246*'Ores &amp; Ingots'!$C$6+DC246*'Ores &amp; Ingots'!$C$7+DD246*'Ores &amp; Ingots'!$C$8+DE246*'Ores &amp; Ingots'!$C$9+DF246*'Ores &amp; Ingots'!$C$10+DG246*'Ores &amp; Ingots'!$C$11+DH246*'Ores &amp; Ingots'!$C$12</f>
        <v>3</v>
      </c>
      <c r="DV246" s="225" t="str">
        <f>DI246*'Ores &amp; Ingots'!$B$3+DJ246*'Ores &amp; Ingots'!$B$4+DK246*'Ores &amp; Ingots'!$B$5+DL246*'Ores &amp; Ingots'!$B$6+DM246*'Ores &amp; Ingots'!$B$7+DN246*'Ores &amp; Ingots'!$B$8+DO246*'Ores &amp; Ingots'!$B$9+DP246*'Ores &amp; Ingots'!$B$10+DQ246*'Ores &amp; Ingots'!$B$11+DR246*'Ores &amp; Ingots'!$B$12</f>
        <v>14</v>
      </c>
      <c r="DW246" s="249" t="str">
        <f>CY246*Refining!$G$3+CZ246*Refining!$G$4+DA246*Refining!$G$5+DB246*Refining!$G$6+DC246*Refining!$G$7+DD246*Refining!$G$8+DE246*Refining!$G$9+DF246*Refining!$G$10+DG246*Refining!$G$11+DH246*Refining!$G$12</f>
        <v>1</v>
      </c>
      <c r="DX246" s="249" t="str">
        <f t="shared" si="17"/>
        <v>224</v>
      </c>
      <c r="DY246" s="250" t="str">
        <f t="shared" si="18"/>
        <v>0.0002</v>
      </c>
      <c r="DZ246" s="248" t="str">
        <f t="shared" si="19"/>
        <v>5</v>
      </c>
      <c r="EA246" s="251" t="str">
        <f t="shared" ref="EA246:EB246" si="993">DZ246/60</f>
        <v>0.1</v>
      </c>
      <c r="EB246" s="251" t="str">
        <f t="shared" si="993"/>
        <v>0.0</v>
      </c>
      <c r="EC246" s="543" t="str">
        <f t="shared" si="21"/>
        <v>0.00</v>
      </c>
      <c r="ED246" s="248" t="str">
        <f t="shared" si="22"/>
        <v>380</v>
      </c>
      <c r="EE246" s="251" t="str">
        <f t="shared" ref="EE246:EF246" si="994">ED246/1000</f>
        <v>0.4</v>
      </c>
      <c r="EF246" s="252" t="str">
        <f t="shared" si="994"/>
        <v>0.00</v>
      </c>
      <c r="EG246" s="544" t="str">
        <f t="shared" si="24"/>
        <v>0.0004</v>
      </c>
      <c r="EH246" s="225" t="s">
        <v>12</v>
      </c>
    </row>
    <row r="247">
      <c r="A247" s="33"/>
      <c r="B247" s="116" t="s">
        <v>1093</v>
      </c>
      <c r="C247" s="227" t="s">
        <v>885</v>
      </c>
      <c r="D247" s="227">
        <v>1.0</v>
      </c>
      <c r="E247" s="227">
        <v>1.0</v>
      </c>
      <c r="F247" s="227">
        <v>1.0</v>
      </c>
      <c r="G247" s="253" t="str">
        <f t="shared" si="5"/>
        <v>0.1</v>
      </c>
      <c r="H247" s="254">
        <v>2.0</v>
      </c>
      <c r="I247" s="254">
        <v>5.0</v>
      </c>
      <c r="J247" s="254" t="str">
        <f>H247/Main!$D$9</f>
        <v>2</v>
      </c>
      <c r="K247" s="254" t="str">
        <f>I247/Main!$D$10</f>
        <v>5</v>
      </c>
      <c r="L247" s="254" t="str">
        <f t="shared" si="6"/>
        <v>2.5</v>
      </c>
      <c r="M247" s="254">
        <v>0.32</v>
      </c>
      <c r="N247" s="255"/>
      <c r="O247" s="255"/>
      <c r="P247" s="255"/>
      <c r="Q247" s="256"/>
      <c r="R247" s="255"/>
      <c r="S247" s="257"/>
      <c r="T247" s="257"/>
      <c r="U247" s="255"/>
      <c r="V247" s="255"/>
      <c r="W247" s="257"/>
      <c r="X247" s="257"/>
      <c r="Y247" s="255"/>
      <c r="Z247" s="255"/>
      <c r="AA247" s="255"/>
      <c r="AB247" s="255"/>
      <c r="AC247" s="335"/>
      <c r="AD247" s="309">
        <v>1.0</v>
      </c>
      <c r="AE247" s="225">
        <v>0.0</v>
      </c>
      <c r="AF247" s="225">
        <v>0.0</v>
      </c>
      <c r="AG247" s="225">
        <v>0.0</v>
      </c>
      <c r="AH247" s="225">
        <v>0.0</v>
      </c>
      <c r="AI247" s="225">
        <v>0.0</v>
      </c>
      <c r="AJ247" s="225">
        <v>0.0</v>
      </c>
      <c r="AK247" s="225">
        <v>0.0</v>
      </c>
      <c r="AL247" s="225">
        <v>0.0</v>
      </c>
      <c r="AM247" s="225">
        <v>0.0</v>
      </c>
      <c r="AN247" s="225">
        <v>0.0</v>
      </c>
      <c r="AO247" s="225">
        <v>0.0</v>
      </c>
      <c r="AP247" s="225">
        <v>0.0</v>
      </c>
      <c r="AQ247" s="225">
        <v>0.0</v>
      </c>
      <c r="AR247" s="225">
        <v>0.0</v>
      </c>
      <c r="AS247" s="225">
        <v>0.0</v>
      </c>
      <c r="AT247" s="225">
        <v>0.0</v>
      </c>
      <c r="AU247" s="225">
        <v>0.0</v>
      </c>
      <c r="AV247" s="225">
        <v>0.0</v>
      </c>
      <c r="AW247" s="225">
        <v>0.0</v>
      </c>
      <c r="AX247" s="225">
        <v>0.0</v>
      </c>
      <c r="AY247" s="553" t="str">
        <f t="shared" ref="AY247:BS247" si="995">IF(AD247 = 0, "", AD247)</f>
        <v>1</v>
      </c>
      <c r="AZ247" s="227" t="str">
        <f t="shared" si="995"/>
        <v/>
      </c>
      <c r="BA247" s="227" t="str">
        <f t="shared" si="995"/>
        <v/>
      </c>
      <c r="BB247" s="227" t="str">
        <f t="shared" si="995"/>
        <v/>
      </c>
      <c r="BC247" s="227" t="str">
        <f t="shared" si="995"/>
        <v/>
      </c>
      <c r="BD247" s="227" t="str">
        <f t="shared" si="995"/>
        <v/>
      </c>
      <c r="BE247" s="227" t="str">
        <f t="shared" si="995"/>
        <v/>
      </c>
      <c r="BF247" s="227" t="str">
        <f t="shared" si="995"/>
        <v/>
      </c>
      <c r="BG247" s="227" t="str">
        <f t="shared" si="995"/>
        <v/>
      </c>
      <c r="BH247" s="227" t="str">
        <f t="shared" si="995"/>
        <v/>
      </c>
      <c r="BI247" s="227" t="str">
        <f t="shared" si="995"/>
        <v/>
      </c>
      <c r="BJ247" s="227" t="str">
        <f t="shared" si="995"/>
        <v/>
      </c>
      <c r="BK247" s="227" t="str">
        <f t="shared" si="995"/>
        <v/>
      </c>
      <c r="BL247" s="227" t="str">
        <f t="shared" si="995"/>
        <v/>
      </c>
      <c r="BM247" s="227" t="str">
        <f t="shared" si="995"/>
        <v/>
      </c>
      <c r="BN247" s="227" t="str">
        <f t="shared" si="995"/>
        <v/>
      </c>
      <c r="BO247" s="227" t="str">
        <f t="shared" si="995"/>
        <v/>
      </c>
      <c r="BP247" s="227" t="str">
        <f t="shared" si="995"/>
        <v/>
      </c>
      <c r="BQ247" s="227" t="str">
        <f t="shared" si="995"/>
        <v/>
      </c>
      <c r="BR247" s="227" t="str">
        <f t="shared" si="995"/>
        <v/>
      </c>
      <c r="BS247" s="238" t="str">
        <f t="shared" si="995"/>
        <v/>
      </c>
      <c r="BT247" s="239" t="str">
        <f>$AY247*Assembly!Y$4+$AZ247*Assembly!Y$5+$BA247*Assembly!Y$6+$BB247*Assembly!Y$7+$BC247*Assembly!Y$8+$BD247*Assembly!Y$9+$BE247*Assembly!Y$10+$BF247*Assembly!Y$11+$BG247*Assembly!Y$12+$BH247*Assembly!Y$13+$BI247*Assembly!Y$14+$BJ247*Assembly!Y$15+$BK247*Assembly!Y$16+$BL247*Assembly!Y$17+$BM247*Assembly!Y$18+$BN247*Assembly!Y$19+$BO247*Assembly!Y$20+$BP247*Assembly!Y$21+$BQ247*Assembly!Y$22+$BR247*Assembly!Y$23+$BS247*Assembly!Y$24</f>
        <v>20</v>
      </c>
      <c r="BU247" s="225" t="str">
        <f t="shared" si="8"/>
        <v>160</v>
      </c>
      <c r="BV247" s="225" t="str">
        <f>$AY247*Assembly!AC$4+$AZ247*Assembly!AC$5+$BA247*Assembly!AC$6+$BB247*Assembly!AC$7+$BC247*Assembly!AC$8+$BD247*Assembly!AC$9+$BE247*Assembly!AC$10+$BF247*Assembly!AC$11+$BG247*Assembly!AC$12+$BH247*Assembly!AC$13+$BI247*Assembly!AC$14+$BJ247*Assembly!AC$15+$BK247*Assembly!AC$16+$BL247*Assembly!AC$17+$BM247*Assembly!AC$18+$BN247*Assembly!AC$19+$BO247*Assembly!AC$20+$BP247*Assembly!AC$21+$BQ247*Assembly!AC$22+$BR247*Assembly!AC$23+$BS247*Assembly!AC$24</f>
        <v>100</v>
      </c>
      <c r="BW247" s="240" t="str">
        <f t="shared" si="9"/>
        <v>5.00</v>
      </c>
      <c r="BX247" s="241" t="str">
        <f t="shared" si="10"/>
        <v>800</v>
      </c>
      <c r="BY247" s="242" t="str">
        <f t="shared" si="11"/>
        <v>0.6</v>
      </c>
      <c r="BZ247" s="225"/>
      <c r="CA247" s="225" t="str">
        <f>$AY247*Assembly!X$4+$AZ247*Assembly!X$5+$BA247*Assembly!X$6+$BB247*Assembly!X$7+$BC247*Assembly!X$8+$BD247*Assembly!X$9+$BE247*Assembly!X$10+$BF247*Assembly!X$11+$BG247*Assembly!X$12+$BH247*Assembly!X$13+$BI247*Assembly!X$14+$BJ247*Assembly!X$15+$BK247*Assembly!X$16+$BL247*Assembly!X$17+$BM247*Assembly!X$18+$BN247*Assembly!X$19+$BO247*Assembly!X$20+$BP247*Assembly!X$21+$BQ247*Assembly!X$22+$BR247*Assembly!X$23+$BS247*Assembly!X$24</f>
        <v>1</v>
      </c>
      <c r="CB247" s="225" t="str">
        <f t="shared" si="12"/>
        <v>156</v>
      </c>
      <c r="CC247" s="223" t="str">
        <f t="shared" si="13"/>
        <v>0.0002</v>
      </c>
      <c r="CD247" s="243" t="str">
        <f>$AY247*Assembly!AB$4+$AZ247*Assembly!AB$5+$BA247*Assembly!AB$6+$BB247*Assembly!AB$7+$BC247*Assembly!AB$8+$BD247*Assembly!AB$9+$BE247*Assembly!AB$10+$BF247*Assembly!AB$11+$BG247*Assembly!AB$12+$BH247*Assembly!AB$13+$BI247*Assembly!AB$14+$BJ247*Assembly!AB$15+$BK247*Assembly!AB$16+$BL247*Assembly!AB$17+$BM247*Assembly!AB$18+$BN247*Assembly!AB$19+$BO247*Assembly!AB$20+$BP247*Assembly!AB$21+$BQ247*Assembly!AB$22+$BR247*Assembly!AB$23+$BS247*Assembly!AB$24</f>
        <v>3</v>
      </c>
      <c r="CE247" s="256" t="str">
        <f>$AY247*Assembly!M$4+$AZ247*Assembly!M$5+$BA247*Assembly!M$6+$BB247*Assembly!M$7+$BC247*Assembly!M$8+$BD247*Assembly!M$9+$BE247*Assembly!M$10+$BF247*Assembly!M$11+$BG247*Assembly!M$12+$BH247*Assembly!M$13+$BI247*Assembly!M$14+$BJ247*Assembly!M$15+$BK247*Assembly!M$16+$BL247*Assembly!M$17+$BM247*Assembly!M$18+$BN247*Assembly!M$19+$BO247*Assembly!M$20+$BP247*Assembly!M$21+$BQ247*Assembly!M$22+$BR247*Assembly!M$23+$BS247*Assembly!M$24</f>
        <v>21</v>
      </c>
      <c r="CF247" s="256" t="str">
        <f>$AY247*Assembly!N$4+$AZ247*Assembly!N$5+$BA247*Assembly!N$6+$BB247*Assembly!N$7+$BC247*Assembly!N$8+$BD247*Assembly!N$9+$BE247*Assembly!N$10+$BF247*Assembly!N$11+$BG247*Assembly!N$12+$BH247*Assembly!N$13+$BI247*Assembly!N$14+$BJ247*Assembly!N$15+$BK247*Assembly!N$16+$BL247*Assembly!N$17+$BM247*Assembly!N$18+$BN247*Assembly!N$19+$BO247*Assembly!N$20+$BP247*Assembly!N$21+$BQ247*Assembly!N$22+$BR247*Assembly!N$23+$BS247*Assembly!N$24</f>
        <v>0</v>
      </c>
      <c r="CG247" s="256" t="str">
        <f>$AY247*Assembly!O$4+$AZ247*Assembly!O$5+$BA247*Assembly!O$6+$BB247*Assembly!O$7+$BC247*Assembly!O$8+$BD247*Assembly!O$9+$BE247*Assembly!O$10+$BF247*Assembly!O$11+$BG247*Assembly!O$12+$BH247*Assembly!O$13+$BI247*Assembly!O$14+$BJ247*Assembly!O$15+$BK247*Assembly!O$16+$BL247*Assembly!O$17+$BM247*Assembly!O$18+$BN247*Assembly!O$19+$BO247*Assembly!O$20+$BP247*Assembly!O$21+$BQ247*Assembly!O$22+$BR247*Assembly!O$23+$BS247*Assembly!O$24</f>
        <v>0</v>
      </c>
      <c r="CH247" s="254" t="str">
        <f>$AY247*Assembly!P$4+$AZ247*Assembly!P$5+$BA247*Assembly!P$6+$BB247*Assembly!P$7+$BC247*Assembly!P$8+$BD247*Assembly!P$9+$BE247*Assembly!P$10+$BF247*Assembly!P$11+$BG247*Assembly!P$12+$BH247*Assembly!P$13+$BI247*Assembly!P$14+$BJ247*Assembly!P$15+$BK247*Assembly!P$16+$BL247*Assembly!P$17+$BM247*Assembly!P$18+$BN247*Assembly!P$19+$BO247*Assembly!P$20+$BP247*Assembly!P$21+$BQ247*Assembly!P$22+$BR247*Assembly!P$23+$BS247*Assembly!P$24</f>
        <v>0</v>
      </c>
      <c r="CI247" s="254" t="str">
        <f>$AY247*Assembly!Q$4+$AZ247*Assembly!Q$5+$BA247*Assembly!Q$6+$BB247*Assembly!Q$7+$BC247*Assembly!Q$8+$BD247*Assembly!Q$9+$BE247*Assembly!Q$10+$BF247*Assembly!Q$11+$BG247*Assembly!Q$12+$BH247*Assembly!Q$13+$BI247*Assembly!Q$14+$BJ247*Assembly!Q$15+$BK247*Assembly!Q$16+$BL247*Assembly!Q$17+$BM247*Assembly!Q$18+$BN247*Assembly!Q$19+$BO247*Assembly!Q$20+$BP247*Assembly!Q$21+$BQ247*Assembly!Q$22+$BR247*Assembly!Q$23+$BS247*Assembly!Q$24</f>
        <v>0</v>
      </c>
      <c r="CJ247" s="256" t="str">
        <f>$AY247*Assembly!R$4+$AZ247*Assembly!R$5+$BA247*Assembly!R$6+$BB247*Assembly!R$7+$BC247*Assembly!R$8+$BD247*Assembly!R$9+$BE247*Assembly!R$10+$BF247*Assembly!R$11+$BG247*Assembly!R$12+$BH247*Assembly!R$13+$BI247*Assembly!R$14+$BJ247*Assembly!R$15+$BK247*Assembly!R$16+$BL247*Assembly!R$17+$BM247*Assembly!R$18+$BN247*Assembly!R$19+$BO247*Assembly!R$20+$BP247*Assembly!R$21+$BQ247*Assembly!R$22+$BR247*Assembly!R$23+$BS247*Assembly!R$24</f>
        <v>0</v>
      </c>
      <c r="CK247" s="254" t="str">
        <f>$AY247*Assembly!S$4+$AZ247*Assembly!S$5+$BA247*Assembly!S$6+$BB247*Assembly!S$7+$BC247*Assembly!S$8+$BD247*Assembly!S$9+$BE247*Assembly!S$10+$BF247*Assembly!S$11+$BG247*Assembly!S$12+$BH247*Assembly!S$13+$BI247*Assembly!S$14+$BJ247*Assembly!S$15+$BK247*Assembly!S$16+$BL247*Assembly!S$17+$BM247*Assembly!S$18+$BN247*Assembly!S$19+$BO247*Assembly!S$20+$BP247*Assembly!S$21+$BQ247*Assembly!S$22+$BR247*Assembly!S$23+$BS247*Assembly!S$24</f>
        <v>0</v>
      </c>
      <c r="CL247" s="254" t="str">
        <f>$AY247*Assembly!T$4+$AZ247*Assembly!T$5+$BA247*Assembly!T$6+$BB247*Assembly!T$7+$BC247*Assembly!T$8+$BD247*Assembly!T$9+$BE247*Assembly!T$10+$BF247*Assembly!T$11+$BG247*Assembly!T$12+$BH247*Assembly!T$13+$BI247*Assembly!T$14+$BJ247*Assembly!T$15+$BK247*Assembly!T$16+$BL247*Assembly!T$17+$BM247*Assembly!T$18+$BN247*Assembly!T$19+$BO247*Assembly!T$20+$BP247*Assembly!T$21+$BQ247*Assembly!T$22+$BR247*Assembly!T$23+$BS247*Assembly!T$24</f>
        <v>0</v>
      </c>
      <c r="CM247" s="254" t="str">
        <f>$AY247*Assembly!U$4+$AZ247*Assembly!U$5+$BA247*Assembly!U$6+$BB247*Assembly!U$7+$BC247*Assembly!U$8+$BD247*Assembly!U$9+$BE247*Assembly!U$10+$BF247*Assembly!U$11+$BG247*Assembly!U$12+$BH247*Assembly!U$13+$BI247*Assembly!U$14+$BJ247*Assembly!U$15+$BK247*Assembly!U$16+$BL247*Assembly!U$17+$BM247*Assembly!U$18+$BN247*Assembly!U$19+$BO247*Assembly!U$20+$BP247*Assembly!U$21+$BQ247*Assembly!U$22+$BR247*Assembly!U$23+$BS247*Assembly!U$24</f>
        <v>0</v>
      </c>
      <c r="CN247" s="256" t="str">
        <f>$AY247*Assembly!V$4+$AZ247*Assembly!V$5+$BA247*Assembly!V$6+$BB247*Assembly!V$7+$BC247*Assembly!V$8+$BD247*Assembly!V$9+$BE247*Assembly!V$10+$BF247*Assembly!V$11+$BG247*Assembly!V$12+$BH247*Assembly!V$13+$BI247*Assembly!V$14+$BJ247*Assembly!V$15+$BK247*Assembly!V$16+$BL247*Assembly!V$17+$BM247*Assembly!V$18+$BN247*Assembly!V$19+$BO247*Assembly!V$20+$BP247*Assembly!V$21+$BQ247*Assembly!V$22+$BR247*Assembly!V$23+$BS247*Assembly!V$24</f>
        <v>0</v>
      </c>
      <c r="CO247" s="256" t="str">
        <f>CE247*Refining!$F$3</f>
        <v>38</v>
      </c>
      <c r="CP247" s="256" t="str">
        <f>CF247*Refining!$F$4</f>
        <v>0</v>
      </c>
      <c r="CQ247" s="256" t="str">
        <f>CG247*Refining!$F$5</f>
        <v>0</v>
      </c>
      <c r="CR247" s="256" t="str">
        <f>CH247*Refining!$F$6</f>
        <v>0</v>
      </c>
      <c r="CS247" s="256" t="str">
        <f>CI247*Refining!$F$7</f>
        <v>0</v>
      </c>
      <c r="CT247" s="256" t="str">
        <f>CJ247*Refining!$F$8</f>
        <v>0</v>
      </c>
      <c r="CU247" s="256" t="str">
        <f>CK247*Refining!$F$9</f>
        <v>0</v>
      </c>
      <c r="CV247" s="256" t="str">
        <f>CL247*Refining!$F$10</f>
        <v>0</v>
      </c>
      <c r="CW247" s="256" t="str">
        <f>CM247*Refining!$F$11</f>
        <v>0</v>
      </c>
      <c r="CX247" s="256" t="str">
        <f>CN247*Refining!$F$12</f>
        <v>0</v>
      </c>
      <c r="CY247" s="248" t="str">
        <f t="shared" ref="CY247:DR247" si="996">IF(CE247 = 0, "", CE247)</f>
        <v>21</v>
      </c>
      <c r="CZ247" s="245" t="str">
        <f t="shared" si="996"/>
        <v/>
      </c>
      <c r="DA247" s="245" t="str">
        <f t="shared" si="996"/>
        <v/>
      </c>
      <c r="DB247" s="245" t="str">
        <f t="shared" si="996"/>
        <v/>
      </c>
      <c r="DC247" s="245" t="str">
        <f t="shared" si="996"/>
        <v/>
      </c>
      <c r="DD247" s="245" t="str">
        <f t="shared" si="996"/>
        <v/>
      </c>
      <c r="DE247" s="245" t="str">
        <f t="shared" si="996"/>
        <v/>
      </c>
      <c r="DF247" s="245" t="str">
        <f t="shared" si="996"/>
        <v/>
      </c>
      <c r="DG247" s="245" t="str">
        <f t="shared" si="996"/>
        <v/>
      </c>
      <c r="DH247" s="246" t="str">
        <f t="shared" si="996"/>
        <v/>
      </c>
      <c r="DI247" s="248" t="str">
        <f t="shared" si="996"/>
        <v>38</v>
      </c>
      <c r="DJ247" s="245" t="str">
        <f t="shared" si="996"/>
        <v/>
      </c>
      <c r="DK247" s="245" t="str">
        <f t="shared" si="996"/>
        <v/>
      </c>
      <c r="DL247" s="245" t="str">
        <f t="shared" si="996"/>
        <v/>
      </c>
      <c r="DM247" s="245" t="str">
        <f t="shared" si="996"/>
        <v/>
      </c>
      <c r="DN247" s="245" t="str">
        <f t="shared" si="996"/>
        <v/>
      </c>
      <c r="DO247" s="245" t="str">
        <f t="shared" si="996"/>
        <v/>
      </c>
      <c r="DP247" s="245" t="str">
        <f t="shared" si="996"/>
        <v/>
      </c>
      <c r="DQ247" s="245" t="str">
        <f t="shared" si="996"/>
        <v/>
      </c>
      <c r="DR247" s="246" t="str">
        <f t="shared" si="996"/>
        <v/>
      </c>
      <c r="DS247" s="248" t="str">
        <f t="shared" si="15"/>
        <v>21</v>
      </c>
      <c r="DT247" s="249" t="str">
        <f t="shared" si="16"/>
        <v>38</v>
      </c>
      <c r="DU247" s="225" t="str">
        <f>CY247*'Ores &amp; Ingots'!$C$3+CZ247*'Ores &amp; Ingots'!$C$4+DA247*'Ores &amp; Ingots'!$C$5+DB247*'Ores &amp; Ingots'!$C$6+DC247*'Ores &amp; Ingots'!$C$7+DD247*'Ores &amp; Ingots'!$C$8+DE247*'Ores &amp; Ingots'!$C$9+DF247*'Ores &amp; Ingots'!$C$10+DG247*'Ores &amp; Ingots'!$C$11+DH247*'Ores &amp; Ingots'!$C$12</f>
        <v>3</v>
      </c>
      <c r="DV247" s="225" t="str">
        <f>DI247*'Ores &amp; Ingots'!$B$3+DJ247*'Ores &amp; Ingots'!$B$4+DK247*'Ores &amp; Ingots'!$B$5+DL247*'Ores &amp; Ingots'!$B$6+DM247*'Ores &amp; Ingots'!$B$7+DN247*'Ores &amp; Ingots'!$B$8+DO247*'Ores &amp; Ingots'!$B$9+DP247*'Ores &amp; Ingots'!$B$10+DQ247*'Ores &amp; Ingots'!$B$11+DR247*'Ores &amp; Ingots'!$B$12</f>
        <v>14</v>
      </c>
      <c r="DW247" s="249" t="str">
        <f>CY247*Refining!$G$3+CZ247*Refining!$G$4+DA247*Refining!$G$5+DB247*Refining!$G$6+DC247*Refining!$G$7+DD247*Refining!$G$8+DE247*Refining!$G$9+DF247*Refining!$G$10+DG247*Refining!$G$11+DH247*Refining!$G$12</f>
        <v>1</v>
      </c>
      <c r="DX247" s="249" t="str">
        <f t="shared" si="17"/>
        <v>224</v>
      </c>
      <c r="DY247" s="250" t="str">
        <f t="shared" si="18"/>
        <v>0.0002</v>
      </c>
      <c r="DZ247" s="248" t="str">
        <f t="shared" si="19"/>
        <v>4</v>
      </c>
      <c r="EA247" s="251" t="str">
        <f t="shared" ref="EA247:EB247" si="997">DZ247/60</f>
        <v>0.1</v>
      </c>
      <c r="EB247" s="251" t="str">
        <f t="shared" si="997"/>
        <v>0.0</v>
      </c>
      <c r="EC247" s="543" t="str">
        <f t="shared" si="21"/>
        <v>0.00</v>
      </c>
      <c r="ED247" s="248" t="str">
        <f t="shared" si="22"/>
        <v>380</v>
      </c>
      <c r="EE247" s="251" t="str">
        <f t="shared" ref="EE247:EF247" si="998">ED247/1000</f>
        <v>0.4</v>
      </c>
      <c r="EF247" s="252" t="str">
        <f t="shared" si="998"/>
        <v>0.00</v>
      </c>
      <c r="EG247" s="544" t="str">
        <f t="shared" si="24"/>
        <v>0.0004</v>
      </c>
      <c r="EH247" s="225" t="s">
        <v>12</v>
      </c>
    </row>
    <row r="248">
      <c r="A248" s="33"/>
      <c r="B248" s="116" t="s">
        <v>1057</v>
      </c>
      <c r="C248" s="227" t="s">
        <v>885</v>
      </c>
      <c r="D248" s="227">
        <v>1.0</v>
      </c>
      <c r="E248" s="227">
        <v>1.0</v>
      </c>
      <c r="F248" s="227">
        <v>1.0</v>
      </c>
      <c r="G248" s="253" t="str">
        <f t="shared" si="5"/>
        <v>0.1</v>
      </c>
      <c r="H248" s="254">
        <v>5.0</v>
      </c>
      <c r="I248" s="254">
        <v>12.5</v>
      </c>
      <c r="J248" s="254" t="str">
        <f>H248/Main!$D$9</f>
        <v>5</v>
      </c>
      <c r="K248" s="254" t="str">
        <f>I248/Main!$D$10</f>
        <v>12.5</v>
      </c>
      <c r="L248" s="254" t="str">
        <f t="shared" si="6"/>
        <v>2.5</v>
      </c>
      <c r="M248" s="254">
        <v>1.0</v>
      </c>
      <c r="N248" s="255"/>
      <c r="O248" s="255"/>
      <c r="P248" s="255"/>
      <c r="Q248" s="256"/>
      <c r="R248" s="255"/>
      <c r="S248" s="257"/>
      <c r="T248" s="257"/>
      <c r="U248" s="255"/>
      <c r="V248" s="255"/>
      <c r="W248" s="257"/>
      <c r="X248" s="257"/>
      <c r="Y248" s="255"/>
      <c r="Z248" s="255"/>
      <c r="AA248" s="255"/>
      <c r="AB248" s="255"/>
      <c r="AC248" s="335"/>
      <c r="AD248" s="309">
        <v>1.0</v>
      </c>
      <c r="AE248" s="225">
        <v>0.0</v>
      </c>
      <c r="AF248" s="225">
        <v>0.0</v>
      </c>
      <c r="AG248" s="225">
        <v>0.0</v>
      </c>
      <c r="AH248" s="225">
        <v>0.0</v>
      </c>
      <c r="AI248" s="225">
        <v>0.0</v>
      </c>
      <c r="AJ248" s="225">
        <v>0.0</v>
      </c>
      <c r="AK248" s="225">
        <v>0.0</v>
      </c>
      <c r="AL248" s="225">
        <v>0.0</v>
      </c>
      <c r="AM248" s="225">
        <v>0.0</v>
      </c>
      <c r="AN248" s="225">
        <v>0.0</v>
      </c>
      <c r="AO248" s="225">
        <v>0.0</v>
      </c>
      <c r="AP248" s="225">
        <v>0.0</v>
      </c>
      <c r="AQ248" s="225">
        <v>0.0</v>
      </c>
      <c r="AR248" s="225">
        <v>0.0</v>
      </c>
      <c r="AS248" s="225">
        <v>0.0</v>
      </c>
      <c r="AT248" s="225">
        <v>0.0</v>
      </c>
      <c r="AU248" s="225">
        <v>0.0</v>
      </c>
      <c r="AV248" s="225">
        <v>0.0</v>
      </c>
      <c r="AW248" s="225">
        <v>0.0</v>
      </c>
      <c r="AX248" s="225">
        <v>0.0</v>
      </c>
      <c r="AY248" s="553" t="str">
        <f t="shared" ref="AY248:BS248" si="999">IF(AD248 = 0, "", AD248)</f>
        <v>1</v>
      </c>
      <c r="AZ248" s="227" t="str">
        <f t="shared" si="999"/>
        <v/>
      </c>
      <c r="BA248" s="227" t="str">
        <f t="shared" si="999"/>
        <v/>
      </c>
      <c r="BB248" s="227" t="str">
        <f t="shared" si="999"/>
        <v/>
      </c>
      <c r="BC248" s="227" t="str">
        <f t="shared" si="999"/>
        <v/>
      </c>
      <c r="BD248" s="227" t="str">
        <f t="shared" si="999"/>
        <v/>
      </c>
      <c r="BE248" s="227" t="str">
        <f t="shared" si="999"/>
        <v/>
      </c>
      <c r="BF248" s="227" t="str">
        <f t="shared" si="999"/>
        <v/>
      </c>
      <c r="BG248" s="227" t="str">
        <f t="shared" si="999"/>
        <v/>
      </c>
      <c r="BH248" s="227" t="str">
        <f t="shared" si="999"/>
        <v/>
      </c>
      <c r="BI248" s="227" t="str">
        <f t="shared" si="999"/>
        <v/>
      </c>
      <c r="BJ248" s="227" t="str">
        <f t="shared" si="999"/>
        <v/>
      </c>
      <c r="BK248" s="227" t="str">
        <f t="shared" si="999"/>
        <v/>
      </c>
      <c r="BL248" s="227" t="str">
        <f t="shared" si="999"/>
        <v/>
      </c>
      <c r="BM248" s="227" t="str">
        <f t="shared" si="999"/>
        <v/>
      </c>
      <c r="BN248" s="227" t="str">
        <f t="shared" si="999"/>
        <v/>
      </c>
      <c r="BO248" s="227" t="str">
        <f t="shared" si="999"/>
        <v/>
      </c>
      <c r="BP248" s="227" t="str">
        <f t="shared" si="999"/>
        <v/>
      </c>
      <c r="BQ248" s="227" t="str">
        <f t="shared" si="999"/>
        <v/>
      </c>
      <c r="BR248" s="227" t="str">
        <f t="shared" si="999"/>
        <v/>
      </c>
      <c r="BS248" s="238" t="str">
        <f t="shared" si="999"/>
        <v/>
      </c>
      <c r="BT248" s="239" t="str">
        <f>$AY248*Assembly!Y$4+$AZ248*Assembly!Y$5+$BA248*Assembly!Y$6+$BB248*Assembly!Y$7+$BC248*Assembly!Y$8+$BD248*Assembly!Y$9+$BE248*Assembly!Y$10+$BF248*Assembly!Y$11+$BG248*Assembly!Y$12+$BH248*Assembly!Y$13+$BI248*Assembly!Y$14+$BJ248*Assembly!Y$15+$BK248*Assembly!Y$16+$BL248*Assembly!Y$17+$BM248*Assembly!Y$18+$BN248*Assembly!Y$19+$BO248*Assembly!Y$20+$BP248*Assembly!Y$21+$BQ248*Assembly!Y$22+$BR248*Assembly!Y$23+$BS248*Assembly!Y$24</f>
        <v>20</v>
      </c>
      <c r="BU248" s="225" t="str">
        <f t="shared" si="8"/>
        <v>160</v>
      </c>
      <c r="BV248" s="225" t="str">
        <f>$AY248*Assembly!AC$4+$AZ248*Assembly!AC$5+$BA248*Assembly!AC$6+$BB248*Assembly!AC$7+$BC248*Assembly!AC$8+$BD248*Assembly!AC$9+$BE248*Assembly!AC$10+$BF248*Assembly!AC$11+$BG248*Assembly!AC$12+$BH248*Assembly!AC$13+$BI248*Assembly!AC$14+$BJ248*Assembly!AC$15+$BK248*Assembly!AC$16+$BL248*Assembly!AC$17+$BM248*Assembly!AC$18+$BN248*Assembly!AC$19+$BO248*Assembly!AC$20+$BP248*Assembly!AC$21+$BQ248*Assembly!AC$22+$BR248*Assembly!AC$23+$BS248*Assembly!AC$24</f>
        <v>100</v>
      </c>
      <c r="BW248" s="240" t="str">
        <f t="shared" si="9"/>
        <v>5.00</v>
      </c>
      <c r="BX248" s="241" t="str">
        <f t="shared" si="10"/>
        <v>800</v>
      </c>
      <c r="BY248" s="242" t="str">
        <f t="shared" si="11"/>
        <v>0.6</v>
      </c>
      <c r="BZ248" s="225"/>
      <c r="CA248" s="225" t="str">
        <f>$AY248*Assembly!X$4+$AZ248*Assembly!X$5+$BA248*Assembly!X$6+$BB248*Assembly!X$7+$BC248*Assembly!X$8+$BD248*Assembly!X$9+$BE248*Assembly!X$10+$BF248*Assembly!X$11+$BG248*Assembly!X$12+$BH248*Assembly!X$13+$BI248*Assembly!X$14+$BJ248*Assembly!X$15+$BK248*Assembly!X$16+$BL248*Assembly!X$17+$BM248*Assembly!X$18+$BN248*Assembly!X$19+$BO248*Assembly!X$20+$BP248*Assembly!X$21+$BQ248*Assembly!X$22+$BR248*Assembly!X$23+$BS248*Assembly!X$24</f>
        <v>1</v>
      </c>
      <c r="CB248" s="225" t="str">
        <f t="shared" si="12"/>
        <v>156</v>
      </c>
      <c r="CC248" s="223" t="str">
        <f t="shared" si="13"/>
        <v>0.0002</v>
      </c>
      <c r="CD248" s="243" t="str">
        <f>$AY248*Assembly!AB$4+$AZ248*Assembly!AB$5+$BA248*Assembly!AB$6+$BB248*Assembly!AB$7+$BC248*Assembly!AB$8+$BD248*Assembly!AB$9+$BE248*Assembly!AB$10+$BF248*Assembly!AB$11+$BG248*Assembly!AB$12+$BH248*Assembly!AB$13+$BI248*Assembly!AB$14+$BJ248*Assembly!AB$15+$BK248*Assembly!AB$16+$BL248*Assembly!AB$17+$BM248*Assembly!AB$18+$BN248*Assembly!AB$19+$BO248*Assembly!AB$20+$BP248*Assembly!AB$21+$BQ248*Assembly!AB$22+$BR248*Assembly!AB$23+$BS248*Assembly!AB$24</f>
        <v>3</v>
      </c>
      <c r="CE248" s="256" t="str">
        <f>$AY248*Assembly!M$4+$AZ248*Assembly!M$5+$BA248*Assembly!M$6+$BB248*Assembly!M$7+$BC248*Assembly!M$8+$BD248*Assembly!M$9+$BE248*Assembly!M$10+$BF248*Assembly!M$11+$BG248*Assembly!M$12+$BH248*Assembly!M$13+$BI248*Assembly!M$14+$BJ248*Assembly!M$15+$BK248*Assembly!M$16+$BL248*Assembly!M$17+$BM248*Assembly!M$18+$BN248*Assembly!M$19+$BO248*Assembly!M$20+$BP248*Assembly!M$21+$BQ248*Assembly!M$22+$BR248*Assembly!M$23+$BS248*Assembly!M$24</f>
        <v>21</v>
      </c>
      <c r="CF248" s="256" t="str">
        <f>$AY248*Assembly!N$4+$AZ248*Assembly!N$5+$BA248*Assembly!N$6+$BB248*Assembly!N$7+$BC248*Assembly!N$8+$BD248*Assembly!N$9+$BE248*Assembly!N$10+$BF248*Assembly!N$11+$BG248*Assembly!N$12+$BH248*Assembly!N$13+$BI248*Assembly!N$14+$BJ248*Assembly!N$15+$BK248*Assembly!N$16+$BL248*Assembly!N$17+$BM248*Assembly!N$18+$BN248*Assembly!N$19+$BO248*Assembly!N$20+$BP248*Assembly!N$21+$BQ248*Assembly!N$22+$BR248*Assembly!N$23+$BS248*Assembly!N$24</f>
        <v>0</v>
      </c>
      <c r="CG248" s="256" t="str">
        <f>$AY248*Assembly!O$4+$AZ248*Assembly!O$5+$BA248*Assembly!O$6+$BB248*Assembly!O$7+$BC248*Assembly!O$8+$BD248*Assembly!O$9+$BE248*Assembly!O$10+$BF248*Assembly!O$11+$BG248*Assembly!O$12+$BH248*Assembly!O$13+$BI248*Assembly!O$14+$BJ248*Assembly!O$15+$BK248*Assembly!O$16+$BL248*Assembly!O$17+$BM248*Assembly!O$18+$BN248*Assembly!O$19+$BO248*Assembly!O$20+$BP248*Assembly!O$21+$BQ248*Assembly!O$22+$BR248*Assembly!O$23+$BS248*Assembly!O$24</f>
        <v>0</v>
      </c>
      <c r="CH248" s="254" t="str">
        <f>$AY248*Assembly!P$4+$AZ248*Assembly!P$5+$BA248*Assembly!P$6+$BB248*Assembly!P$7+$BC248*Assembly!P$8+$BD248*Assembly!P$9+$BE248*Assembly!P$10+$BF248*Assembly!P$11+$BG248*Assembly!P$12+$BH248*Assembly!P$13+$BI248*Assembly!P$14+$BJ248*Assembly!P$15+$BK248*Assembly!P$16+$BL248*Assembly!P$17+$BM248*Assembly!P$18+$BN248*Assembly!P$19+$BO248*Assembly!P$20+$BP248*Assembly!P$21+$BQ248*Assembly!P$22+$BR248*Assembly!P$23+$BS248*Assembly!P$24</f>
        <v>0</v>
      </c>
      <c r="CI248" s="254" t="str">
        <f>$AY248*Assembly!Q$4+$AZ248*Assembly!Q$5+$BA248*Assembly!Q$6+$BB248*Assembly!Q$7+$BC248*Assembly!Q$8+$BD248*Assembly!Q$9+$BE248*Assembly!Q$10+$BF248*Assembly!Q$11+$BG248*Assembly!Q$12+$BH248*Assembly!Q$13+$BI248*Assembly!Q$14+$BJ248*Assembly!Q$15+$BK248*Assembly!Q$16+$BL248*Assembly!Q$17+$BM248*Assembly!Q$18+$BN248*Assembly!Q$19+$BO248*Assembly!Q$20+$BP248*Assembly!Q$21+$BQ248*Assembly!Q$22+$BR248*Assembly!Q$23+$BS248*Assembly!Q$24</f>
        <v>0</v>
      </c>
      <c r="CJ248" s="256" t="str">
        <f>$AY248*Assembly!R$4+$AZ248*Assembly!R$5+$BA248*Assembly!R$6+$BB248*Assembly!R$7+$BC248*Assembly!R$8+$BD248*Assembly!R$9+$BE248*Assembly!R$10+$BF248*Assembly!R$11+$BG248*Assembly!R$12+$BH248*Assembly!R$13+$BI248*Assembly!R$14+$BJ248*Assembly!R$15+$BK248*Assembly!R$16+$BL248*Assembly!R$17+$BM248*Assembly!R$18+$BN248*Assembly!R$19+$BO248*Assembly!R$20+$BP248*Assembly!R$21+$BQ248*Assembly!R$22+$BR248*Assembly!R$23+$BS248*Assembly!R$24</f>
        <v>0</v>
      </c>
      <c r="CK248" s="254" t="str">
        <f>$AY248*Assembly!S$4+$AZ248*Assembly!S$5+$BA248*Assembly!S$6+$BB248*Assembly!S$7+$BC248*Assembly!S$8+$BD248*Assembly!S$9+$BE248*Assembly!S$10+$BF248*Assembly!S$11+$BG248*Assembly!S$12+$BH248*Assembly!S$13+$BI248*Assembly!S$14+$BJ248*Assembly!S$15+$BK248*Assembly!S$16+$BL248*Assembly!S$17+$BM248*Assembly!S$18+$BN248*Assembly!S$19+$BO248*Assembly!S$20+$BP248*Assembly!S$21+$BQ248*Assembly!S$22+$BR248*Assembly!S$23+$BS248*Assembly!S$24</f>
        <v>0</v>
      </c>
      <c r="CL248" s="254" t="str">
        <f>$AY248*Assembly!T$4+$AZ248*Assembly!T$5+$BA248*Assembly!T$6+$BB248*Assembly!T$7+$BC248*Assembly!T$8+$BD248*Assembly!T$9+$BE248*Assembly!T$10+$BF248*Assembly!T$11+$BG248*Assembly!T$12+$BH248*Assembly!T$13+$BI248*Assembly!T$14+$BJ248*Assembly!T$15+$BK248*Assembly!T$16+$BL248*Assembly!T$17+$BM248*Assembly!T$18+$BN248*Assembly!T$19+$BO248*Assembly!T$20+$BP248*Assembly!T$21+$BQ248*Assembly!T$22+$BR248*Assembly!T$23+$BS248*Assembly!T$24</f>
        <v>0</v>
      </c>
      <c r="CM248" s="254" t="str">
        <f>$AY248*Assembly!U$4+$AZ248*Assembly!U$5+$BA248*Assembly!U$6+$BB248*Assembly!U$7+$BC248*Assembly!U$8+$BD248*Assembly!U$9+$BE248*Assembly!U$10+$BF248*Assembly!U$11+$BG248*Assembly!U$12+$BH248*Assembly!U$13+$BI248*Assembly!U$14+$BJ248*Assembly!U$15+$BK248*Assembly!U$16+$BL248*Assembly!U$17+$BM248*Assembly!U$18+$BN248*Assembly!U$19+$BO248*Assembly!U$20+$BP248*Assembly!U$21+$BQ248*Assembly!U$22+$BR248*Assembly!U$23+$BS248*Assembly!U$24</f>
        <v>0</v>
      </c>
      <c r="CN248" s="256" t="str">
        <f>$AY248*Assembly!V$4+$AZ248*Assembly!V$5+$BA248*Assembly!V$6+$BB248*Assembly!V$7+$BC248*Assembly!V$8+$BD248*Assembly!V$9+$BE248*Assembly!V$10+$BF248*Assembly!V$11+$BG248*Assembly!V$12+$BH248*Assembly!V$13+$BI248*Assembly!V$14+$BJ248*Assembly!V$15+$BK248*Assembly!V$16+$BL248*Assembly!V$17+$BM248*Assembly!V$18+$BN248*Assembly!V$19+$BO248*Assembly!V$20+$BP248*Assembly!V$21+$BQ248*Assembly!V$22+$BR248*Assembly!V$23+$BS248*Assembly!V$24</f>
        <v>0</v>
      </c>
      <c r="CO248" s="256" t="str">
        <f>CE248*Refining!$F$3</f>
        <v>38</v>
      </c>
      <c r="CP248" s="256" t="str">
        <f>CF248*Refining!$F$4</f>
        <v>0</v>
      </c>
      <c r="CQ248" s="256" t="str">
        <f>CG248*Refining!$F$5</f>
        <v>0</v>
      </c>
      <c r="CR248" s="256" t="str">
        <f>CH248*Refining!$F$6</f>
        <v>0</v>
      </c>
      <c r="CS248" s="256" t="str">
        <f>CI248*Refining!$F$7</f>
        <v>0</v>
      </c>
      <c r="CT248" s="256" t="str">
        <f>CJ248*Refining!$F$8</f>
        <v>0</v>
      </c>
      <c r="CU248" s="256" t="str">
        <f>CK248*Refining!$F$9</f>
        <v>0</v>
      </c>
      <c r="CV248" s="256" t="str">
        <f>CL248*Refining!$F$10</f>
        <v>0</v>
      </c>
      <c r="CW248" s="256" t="str">
        <f>CM248*Refining!$F$11</f>
        <v>0</v>
      </c>
      <c r="CX248" s="256" t="str">
        <f>CN248*Refining!$F$12</f>
        <v>0</v>
      </c>
      <c r="CY248" s="248" t="str">
        <f t="shared" ref="CY248:DR248" si="1000">IF(CE248 = 0, "", CE248)</f>
        <v>21</v>
      </c>
      <c r="CZ248" s="245" t="str">
        <f t="shared" si="1000"/>
        <v/>
      </c>
      <c r="DA248" s="245" t="str">
        <f t="shared" si="1000"/>
        <v/>
      </c>
      <c r="DB248" s="245" t="str">
        <f t="shared" si="1000"/>
        <v/>
      </c>
      <c r="DC248" s="245" t="str">
        <f t="shared" si="1000"/>
        <v/>
      </c>
      <c r="DD248" s="245" t="str">
        <f t="shared" si="1000"/>
        <v/>
      </c>
      <c r="DE248" s="245" t="str">
        <f t="shared" si="1000"/>
        <v/>
      </c>
      <c r="DF248" s="245" t="str">
        <f t="shared" si="1000"/>
        <v/>
      </c>
      <c r="DG248" s="245" t="str">
        <f t="shared" si="1000"/>
        <v/>
      </c>
      <c r="DH248" s="246" t="str">
        <f t="shared" si="1000"/>
        <v/>
      </c>
      <c r="DI248" s="248" t="str">
        <f t="shared" si="1000"/>
        <v>38</v>
      </c>
      <c r="DJ248" s="245" t="str">
        <f t="shared" si="1000"/>
        <v/>
      </c>
      <c r="DK248" s="245" t="str">
        <f t="shared" si="1000"/>
        <v/>
      </c>
      <c r="DL248" s="245" t="str">
        <f t="shared" si="1000"/>
        <v/>
      </c>
      <c r="DM248" s="245" t="str">
        <f t="shared" si="1000"/>
        <v/>
      </c>
      <c r="DN248" s="245" t="str">
        <f t="shared" si="1000"/>
        <v/>
      </c>
      <c r="DO248" s="245" t="str">
        <f t="shared" si="1000"/>
        <v/>
      </c>
      <c r="DP248" s="245" t="str">
        <f t="shared" si="1000"/>
        <v/>
      </c>
      <c r="DQ248" s="245" t="str">
        <f t="shared" si="1000"/>
        <v/>
      </c>
      <c r="DR248" s="246" t="str">
        <f t="shared" si="1000"/>
        <v/>
      </c>
      <c r="DS248" s="248" t="str">
        <f t="shared" si="15"/>
        <v>21</v>
      </c>
      <c r="DT248" s="249" t="str">
        <f t="shared" si="16"/>
        <v>38</v>
      </c>
      <c r="DU248" s="225" t="str">
        <f>CY248*'Ores &amp; Ingots'!$C$3+CZ248*'Ores &amp; Ingots'!$C$4+DA248*'Ores &amp; Ingots'!$C$5+DB248*'Ores &amp; Ingots'!$C$6+DC248*'Ores &amp; Ingots'!$C$7+DD248*'Ores &amp; Ingots'!$C$8+DE248*'Ores &amp; Ingots'!$C$9+DF248*'Ores &amp; Ingots'!$C$10+DG248*'Ores &amp; Ingots'!$C$11+DH248*'Ores &amp; Ingots'!$C$12</f>
        <v>3</v>
      </c>
      <c r="DV248" s="225" t="str">
        <f>DI248*'Ores &amp; Ingots'!$B$3+DJ248*'Ores &amp; Ingots'!$B$4+DK248*'Ores &amp; Ingots'!$B$5+DL248*'Ores &amp; Ingots'!$B$6+DM248*'Ores &amp; Ingots'!$B$7+DN248*'Ores &amp; Ingots'!$B$8+DO248*'Ores &amp; Ingots'!$B$9+DP248*'Ores &amp; Ingots'!$B$10+DQ248*'Ores &amp; Ingots'!$B$11+DR248*'Ores &amp; Ingots'!$B$12</f>
        <v>14</v>
      </c>
      <c r="DW248" s="249" t="str">
        <f>CY248*Refining!$G$3+CZ248*Refining!$G$4+DA248*Refining!$G$5+DB248*Refining!$G$6+DC248*Refining!$G$7+DD248*Refining!$G$8+DE248*Refining!$G$9+DF248*Refining!$G$10+DG248*Refining!$G$11+DH248*Refining!$G$12</f>
        <v>1</v>
      </c>
      <c r="DX248" s="249" t="str">
        <f t="shared" si="17"/>
        <v>224</v>
      </c>
      <c r="DY248" s="250" t="str">
        <f t="shared" si="18"/>
        <v>0.0002</v>
      </c>
      <c r="DZ248" s="248" t="str">
        <f t="shared" si="19"/>
        <v>7</v>
      </c>
      <c r="EA248" s="251" t="str">
        <f t="shared" ref="EA248:EB248" si="1001">DZ248/60</f>
        <v>0.1</v>
      </c>
      <c r="EB248" s="251" t="str">
        <f t="shared" si="1001"/>
        <v>0.0</v>
      </c>
      <c r="EC248" s="543" t="str">
        <f t="shared" si="21"/>
        <v>0.00</v>
      </c>
      <c r="ED248" s="248" t="str">
        <f t="shared" si="22"/>
        <v>380</v>
      </c>
      <c r="EE248" s="251" t="str">
        <f t="shared" ref="EE248:EF248" si="1002">ED248/1000</f>
        <v>0.4</v>
      </c>
      <c r="EF248" s="252" t="str">
        <f t="shared" si="1002"/>
        <v>0.00</v>
      </c>
      <c r="EG248" s="544" t="str">
        <f t="shared" si="24"/>
        <v>0.0004</v>
      </c>
      <c r="EH248" s="225" t="s">
        <v>12</v>
      </c>
    </row>
    <row r="249">
      <c r="A249" s="33"/>
      <c r="B249" s="116" t="s">
        <v>1058</v>
      </c>
      <c r="C249" s="227" t="s">
        <v>885</v>
      </c>
      <c r="D249" s="227">
        <v>1.0</v>
      </c>
      <c r="E249" s="227">
        <v>1.0</v>
      </c>
      <c r="F249" s="227">
        <v>1.0</v>
      </c>
      <c r="G249" s="253" t="str">
        <f t="shared" si="5"/>
        <v>0.1</v>
      </c>
      <c r="H249" s="254">
        <v>3.0</v>
      </c>
      <c r="I249" s="254">
        <v>7.5</v>
      </c>
      <c r="J249" s="254" t="str">
        <f>H249/Main!$D$9</f>
        <v>3</v>
      </c>
      <c r="K249" s="254" t="str">
        <f>I249/Main!$D$10</f>
        <v>7.5</v>
      </c>
      <c r="L249" s="254" t="str">
        <f t="shared" si="6"/>
        <v>2.5</v>
      </c>
      <c r="M249" s="254">
        <v>1.0</v>
      </c>
      <c r="N249" s="255"/>
      <c r="O249" s="255"/>
      <c r="P249" s="255"/>
      <c r="Q249" s="256"/>
      <c r="R249" s="255"/>
      <c r="S249" s="257"/>
      <c r="T249" s="257"/>
      <c r="U249" s="255"/>
      <c r="V249" s="255"/>
      <c r="W249" s="257"/>
      <c r="X249" s="257"/>
      <c r="Y249" s="255"/>
      <c r="Z249" s="255"/>
      <c r="AA249" s="255"/>
      <c r="AB249" s="255"/>
      <c r="AC249" s="335"/>
      <c r="AD249" s="309">
        <v>1.0</v>
      </c>
      <c r="AE249" s="225">
        <v>0.0</v>
      </c>
      <c r="AF249" s="225">
        <v>0.0</v>
      </c>
      <c r="AG249" s="225">
        <v>0.0</v>
      </c>
      <c r="AH249" s="225">
        <v>0.0</v>
      </c>
      <c r="AI249" s="225">
        <v>0.0</v>
      </c>
      <c r="AJ249" s="225">
        <v>0.0</v>
      </c>
      <c r="AK249" s="225">
        <v>0.0</v>
      </c>
      <c r="AL249" s="225">
        <v>0.0</v>
      </c>
      <c r="AM249" s="225">
        <v>0.0</v>
      </c>
      <c r="AN249" s="225">
        <v>0.0</v>
      </c>
      <c r="AO249" s="225">
        <v>0.0</v>
      </c>
      <c r="AP249" s="225">
        <v>0.0</v>
      </c>
      <c r="AQ249" s="225">
        <v>0.0</v>
      </c>
      <c r="AR249" s="225">
        <v>0.0</v>
      </c>
      <c r="AS249" s="225">
        <v>0.0</v>
      </c>
      <c r="AT249" s="225">
        <v>0.0</v>
      </c>
      <c r="AU249" s="225">
        <v>0.0</v>
      </c>
      <c r="AV249" s="225">
        <v>0.0</v>
      </c>
      <c r="AW249" s="225">
        <v>0.0</v>
      </c>
      <c r="AX249" s="225">
        <v>0.0</v>
      </c>
      <c r="AY249" s="553" t="str">
        <f t="shared" ref="AY249:BS249" si="1003">IF(AD249 = 0, "", AD249)</f>
        <v>1</v>
      </c>
      <c r="AZ249" s="227" t="str">
        <f t="shared" si="1003"/>
        <v/>
      </c>
      <c r="BA249" s="227" t="str">
        <f t="shared" si="1003"/>
        <v/>
      </c>
      <c r="BB249" s="227" t="str">
        <f t="shared" si="1003"/>
        <v/>
      </c>
      <c r="BC249" s="227" t="str">
        <f t="shared" si="1003"/>
        <v/>
      </c>
      <c r="BD249" s="227" t="str">
        <f t="shared" si="1003"/>
        <v/>
      </c>
      <c r="BE249" s="227" t="str">
        <f t="shared" si="1003"/>
        <v/>
      </c>
      <c r="BF249" s="227" t="str">
        <f t="shared" si="1003"/>
        <v/>
      </c>
      <c r="BG249" s="227" t="str">
        <f t="shared" si="1003"/>
        <v/>
      </c>
      <c r="BH249" s="227" t="str">
        <f t="shared" si="1003"/>
        <v/>
      </c>
      <c r="BI249" s="227" t="str">
        <f t="shared" si="1003"/>
        <v/>
      </c>
      <c r="BJ249" s="227" t="str">
        <f t="shared" si="1003"/>
        <v/>
      </c>
      <c r="BK249" s="227" t="str">
        <f t="shared" si="1003"/>
        <v/>
      </c>
      <c r="BL249" s="227" t="str">
        <f t="shared" si="1003"/>
        <v/>
      </c>
      <c r="BM249" s="227" t="str">
        <f t="shared" si="1003"/>
        <v/>
      </c>
      <c r="BN249" s="227" t="str">
        <f t="shared" si="1003"/>
        <v/>
      </c>
      <c r="BO249" s="227" t="str">
        <f t="shared" si="1003"/>
        <v/>
      </c>
      <c r="BP249" s="227" t="str">
        <f t="shared" si="1003"/>
        <v/>
      </c>
      <c r="BQ249" s="227" t="str">
        <f t="shared" si="1003"/>
        <v/>
      </c>
      <c r="BR249" s="227" t="str">
        <f t="shared" si="1003"/>
        <v/>
      </c>
      <c r="BS249" s="238" t="str">
        <f t="shared" si="1003"/>
        <v/>
      </c>
      <c r="BT249" s="239" t="str">
        <f>$AY249*Assembly!Y$4+$AZ249*Assembly!Y$5+$BA249*Assembly!Y$6+$BB249*Assembly!Y$7+$BC249*Assembly!Y$8+$BD249*Assembly!Y$9+$BE249*Assembly!Y$10+$BF249*Assembly!Y$11+$BG249*Assembly!Y$12+$BH249*Assembly!Y$13+$BI249*Assembly!Y$14+$BJ249*Assembly!Y$15+$BK249*Assembly!Y$16+$BL249*Assembly!Y$17+$BM249*Assembly!Y$18+$BN249*Assembly!Y$19+$BO249*Assembly!Y$20+$BP249*Assembly!Y$21+$BQ249*Assembly!Y$22+$BR249*Assembly!Y$23+$BS249*Assembly!Y$24</f>
        <v>20</v>
      </c>
      <c r="BU249" s="225" t="str">
        <f t="shared" si="8"/>
        <v>160</v>
      </c>
      <c r="BV249" s="225" t="str">
        <f>$AY249*Assembly!AC$4+$AZ249*Assembly!AC$5+$BA249*Assembly!AC$6+$BB249*Assembly!AC$7+$BC249*Assembly!AC$8+$BD249*Assembly!AC$9+$BE249*Assembly!AC$10+$BF249*Assembly!AC$11+$BG249*Assembly!AC$12+$BH249*Assembly!AC$13+$BI249*Assembly!AC$14+$BJ249*Assembly!AC$15+$BK249*Assembly!AC$16+$BL249*Assembly!AC$17+$BM249*Assembly!AC$18+$BN249*Assembly!AC$19+$BO249*Assembly!AC$20+$BP249*Assembly!AC$21+$BQ249*Assembly!AC$22+$BR249*Assembly!AC$23+$BS249*Assembly!AC$24</f>
        <v>100</v>
      </c>
      <c r="BW249" s="240" t="str">
        <f t="shared" si="9"/>
        <v>5.00</v>
      </c>
      <c r="BX249" s="241" t="str">
        <f t="shared" si="10"/>
        <v>800</v>
      </c>
      <c r="BY249" s="242" t="str">
        <f t="shared" si="11"/>
        <v>0.6</v>
      </c>
      <c r="BZ249" s="225"/>
      <c r="CA249" s="225" t="str">
        <f>$AY249*Assembly!X$4+$AZ249*Assembly!X$5+$BA249*Assembly!X$6+$BB249*Assembly!X$7+$BC249*Assembly!X$8+$BD249*Assembly!X$9+$BE249*Assembly!X$10+$BF249*Assembly!X$11+$BG249*Assembly!X$12+$BH249*Assembly!X$13+$BI249*Assembly!X$14+$BJ249*Assembly!X$15+$BK249*Assembly!X$16+$BL249*Assembly!X$17+$BM249*Assembly!X$18+$BN249*Assembly!X$19+$BO249*Assembly!X$20+$BP249*Assembly!X$21+$BQ249*Assembly!X$22+$BR249*Assembly!X$23+$BS249*Assembly!X$24</f>
        <v>1</v>
      </c>
      <c r="CB249" s="225" t="str">
        <f t="shared" si="12"/>
        <v>156</v>
      </c>
      <c r="CC249" s="223" t="str">
        <f t="shared" si="13"/>
        <v>0.0002</v>
      </c>
      <c r="CD249" s="243" t="str">
        <f>$AY249*Assembly!AB$4+$AZ249*Assembly!AB$5+$BA249*Assembly!AB$6+$BB249*Assembly!AB$7+$BC249*Assembly!AB$8+$BD249*Assembly!AB$9+$BE249*Assembly!AB$10+$BF249*Assembly!AB$11+$BG249*Assembly!AB$12+$BH249*Assembly!AB$13+$BI249*Assembly!AB$14+$BJ249*Assembly!AB$15+$BK249*Assembly!AB$16+$BL249*Assembly!AB$17+$BM249*Assembly!AB$18+$BN249*Assembly!AB$19+$BO249*Assembly!AB$20+$BP249*Assembly!AB$21+$BQ249*Assembly!AB$22+$BR249*Assembly!AB$23+$BS249*Assembly!AB$24</f>
        <v>3</v>
      </c>
      <c r="CE249" s="256" t="str">
        <f>$AY249*Assembly!M$4+$AZ249*Assembly!M$5+$BA249*Assembly!M$6+$BB249*Assembly!M$7+$BC249*Assembly!M$8+$BD249*Assembly!M$9+$BE249*Assembly!M$10+$BF249*Assembly!M$11+$BG249*Assembly!M$12+$BH249*Assembly!M$13+$BI249*Assembly!M$14+$BJ249*Assembly!M$15+$BK249*Assembly!M$16+$BL249*Assembly!M$17+$BM249*Assembly!M$18+$BN249*Assembly!M$19+$BO249*Assembly!M$20+$BP249*Assembly!M$21+$BQ249*Assembly!M$22+$BR249*Assembly!M$23+$BS249*Assembly!M$24</f>
        <v>21</v>
      </c>
      <c r="CF249" s="256" t="str">
        <f>$AY249*Assembly!N$4+$AZ249*Assembly!N$5+$BA249*Assembly!N$6+$BB249*Assembly!N$7+$BC249*Assembly!N$8+$BD249*Assembly!N$9+$BE249*Assembly!N$10+$BF249*Assembly!N$11+$BG249*Assembly!N$12+$BH249*Assembly!N$13+$BI249*Assembly!N$14+$BJ249*Assembly!N$15+$BK249*Assembly!N$16+$BL249*Assembly!N$17+$BM249*Assembly!N$18+$BN249*Assembly!N$19+$BO249*Assembly!N$20+$BP249*Assembly!N$21+$BQ249*Assembly!N$22+$BR249*Assembly!N$23+$BS249*Assembly!N$24</f>
        <v>0</v>
      </c>
      <c r="CG249" s="256" t="str">
        <f>$AY249*Assembly!O$4+$AZ249*Assembly!O$5+$BA249*Assembly!O$6+$BB249*Assembly!O$7+$BC249*Assembly!O$8+$BD249*Assembly!O$9+$BE249*Assembly!O$10+$BF249*Assembly!O$11+$BG249*Assembly!O$12+$BH249*Assembly!O$13+$BI249*Assembly!O$14+$BJ249*Assembly!O$15+$BK249*Assembly!O$16+$BL249*Assembly!O$17+$BM249*Assembly!O$18+$BN249*Assembly!O$19+$BO249*Assembly!O$20+$BP249*Assembly!O$21+$BQ249*Assembly!O$22+$BR249*Assembly!O$23+$BS249*Assembly!O$24</f>
        <v>0</v>
      </c>
      <c r="CH249" s="254" t="str">
        <f>$AY249*Assembly!P$4+$AZ249*Assembly!P$5+$BA249*Assembly!P$6+$BB249*Assembly!P$7+$BC249*Assembly!P$8+$BD249*Assembly!P$9+$BE249*Assembly!P$10+$BF249*Assembly!P$11+$BG249*Assembly!P$12+$BH249*Assembly!P$13+$BI249*Assembly!P$14+$BJ249*Assembly!P$15+$BK249*Assembly!P$16+$BL249*Assembly!P$17+$BM249*Assembly!P$18+$BN249*Assembly!P$19+$BO249*Assembly!P$20+$BP249*Assembly!P$21+$BQ249*Assembly!P$22+$BR249*Assembly!P$23+$BS249*Assembly!P$24</f>
        <v>0</v>
      </c>
      <c r="CI249" s="254" t="str">
        <f>$AY249*Assembly!Q$4+$AZ249*Assembly!Q$5+$BA249*Assembly!Q$6+$BB249*Assembly!Q$7+$BC249*Assembly!Q$8+$BD249*Assembly!Q$9+$BE249*Assembly!Q$10+$BF249*Assembly!Q$11+$BG249*Assembly!Q$12+$BH249*Assembly!Q$13+$BI249*Assembly!Q$14+$BJ249*Assembly!Q$15+$BK249*Assembly!Q$16+$BL249*Assembly!Q$17+$BM249*Assembly!Q$18+$BN249*Assembly!Q$19+$BO249*Assembly!Q$20+$BP249*Assembly!Q$21+$BQ249*Assembly!Q$22+$BR249*Assembly!Q$23+$BS249*Assembly!Q$24</f>
        <v>0</v>
      </c>
      <c r="CJ249" s="256" t="str">
        <f>$AY249*Assembly!R$4+$AZ249*Assembly!R$5+$BA249*Assembly!R$6+$BB249*Assembly!R$7+$BC249*Assembly!R$8+$BD249*Assembly!R$9+$BE249*Assembly!R$10+$BF249*Assembly!R$11+$BG249*Assembly!R$12+$BH249*Assembly!R$13+$BI249*Assembly!R$14+$BJ249*Assembly!R$15+$BK249*Assembly!R$16+$BL249*Assembly!R$17+$BM249*Assembly!R$18+$BN249*Assembly!R$19+$BO249*Assembly!R$20+$BP249*Assembly!R$21+$BQ249*Assembly!R$22+$BR249*Assembly!R$23+$BS249*Assembly!R$24</f>
        <v>0</v>
      </c>
      <c r="CK249" s="254" t="str">
        <f>$AY249*Assembly!S$4+$AZ249*Assembly!S$5+$BA249*Assembly!S$6+$BB249*Assembly!S$7+$BC249*Assembly!S$8+$BD249*Assembly!S$9+$BE249*Assembly!S$10+$BF249*Assembly!S$11+$BG249*Assembly!S$12+$BH249*Assembly!S$13+$BI249*Assembly!S$14+$BJ249*Assembly!S$15+$BK249*Assembly!S$16+$BL249*Assembly!S$17+$BM249*Assembly!S$18+$BN249*Assembly!S$19+$BO249*Assembly!S$20+$BP249*Assembly!S$21+$BQ249*Assembly!S$22+$BR249*Assembly!S$23+$BS249*Assembly!S$24</f>
        <v>0</v>
      </c>
      <c r="CL249" s="254" t="str">
        <f>$AY249*Assembly!T$4+$AZ249*Assembly!T$5+$BA249*Assembly!T$6+$BB249*Assembly!T$7+$BC249*Assembly!T$8+$BD249*Assembly!T$9+$BE249*Assembly!T$10+$BF249*Assembly!T$11+$BG249*Assembly!T$12+$BH249*Assembly!T$13+$BI249*Assembly!T$14+$BJ249*Assembly!T$15+$BK249*Assembly!T$16+$BL249*Assembly!T$17+$BM249*Assembly!T$18+$BN249*Assembly!T$19+$BO249*Assembly!T$20+$BP249*Assembly!T$21+$BQ249*Assembly!T$22+$BR249*Assembly!T$23+$BS249*Assembly!T$24</f>
        <v>0</v>
      </c>
      <c r="CM249" s="254" t="str">
        <f>$AY249*Assembly!U$4+$AZ249*Assembly!U$5+$BA249*Assembly!U$6+$BB249*Assembly!U$7+$BC249*Assembly!U$8+$BD249*Assembly!U$9+$BE249*Assembly!U$10+$BF249*Assembly!U$11+$BG249*Assembly!U$12+$BH249*Assembly!U$13+$BI249*Assembly!U$14+$BJ249*Assembly!U$15+$BK249*Assembly!U$16+$BL249*Assembly!U$17+$BM249*Assembly!U$18+$BN249*Assembly!U$19+$BO249*Assembly!U$20+$BP249*Assembly!U$21+$BQ249*Assembly!U$22+$BR249*Assembly!U$23+$BS249*Assembly!U$24</f>
        <v>0</v>
      </c>
      <c r="CN249" s="256" t="str">
        <f>$AY249*Assembly!V$4+$AZ249*Assembly!V$5+$BA249*Assembly!V$6+$BB249*Assembly!V$7+$BC249*Assembly!V$8+$BD249*Assembly!V$9+$BE249*Assembly!V$10+$BF249*Assembly!V$11+$BG249*Assembly!V$12+$BH249*Assembly!V$13+$BI249*Assembly!V$14+$BJ249*Assembly!V$15+$BK249*Assembly!V$16+$BL249*Assembly!V$17+$BM249*Assembly!V$18+$BN249*Assembly!V$19+$BO249*Assembly!V$20+$BP249*Assembly!V$21+$BQ249*Assembly!V$22+$BR249*Assembly!V$23+$BS249*Assembly!V$24</f>
        <v>0</v>
      </c>
      <c r="CO249" s="256" t="str">
        <f>CE249*Refining!$F$3</f>
        <v>38</v>
      </c>
      <c r="CP249" s="256" t="str">
        <f>CF249*Refining!$F$4</f>
        <v>0</v>
      </c>
      <c r="CQ249" s="256" t="str">
        <f>CG249*Refining!$F$5</f>
        <v>0</v>
      </c>
      <c r="CR249" s="256" t="str">
        <f>CH249*Refining!$F$6</f>
        <v>0</v>
      </c>
      <c r="CS249" s="256" t="str">
        <f>CI249*Refining!$F$7</f>
        <v>0</v>
      </c>
      <c r="CT249" s="256" t="str">
        <f>CJ249*Refining!$F$8</f>
        <v>0</v>
      </c>
      <c r="CU249" s="256" t="str">
        <f>CK249*Refining!$F$9</f>
        <v>0</v>
      </c>
      <c r="CV249" s="256" t="str">
        <f>CL249*Refining!$F$10</f>
        <v>0</v>
      </c>
      <c r="CW249" s="256" t="str">
        <f>CM249*Refining!$F$11</f>
        <v>0</v>
      </c>
      <c r="CX249" s="256" t="str">
        <f>CN249*Refining!$F$12</f>
        <v>0</v>
      </c>
      <c r="CY249" s="248" t="str">
        <f t="shared" ref="CY249:DR249" si="1004">IF(CE249 = 0, "", CE249)</f>
        <v>21</v>
      </c>
      <c r="CZ249" s="245" t="str">
        <f t="shared" si="1004"/>
        <v/>
      </c>
      <c r="DA249" s="245" t="str">
        <f t="shared" si="1004"/>
        <v/>
      </c>
      <c r="DB249" s="245" t="str">
        <f t="shared" si="1004"/>
        <v/>
      </c>
      <c r="DC249" s="245" t="str">
        <f t="shared" si="1004"/>
        <v/>
      </c>
      <c r="DD249" s="245" t="str">
        <f t="shared" si="1004"/>
        <v/>
      </c>
      <c r="DE249" s="245" t="str">
        <f t="shared" si="1004"/>
        <v/>
      </c>
      <c r="DF249" s="245" t="str">
        <f t="shared" si="1004"/>
        <v/>
      </c>
      <c r="DG249" s="245" t="str">
        <f t="shared" si="1004"/>
        <v/>
      </c>
      <c r="DH249" s="246" t="str">
        <f t="shared" si="1004"/>
        <v/>
      </c>
      <c r="DI249" s="248" t="str">
        <f t="shared" si="1004"/>
        <v>38</v>
      </c>
      <c r="DJ249" s="245" t="str">
        <f t="shared" si="1004"/>
        <v/>
      </c>
      <c r="DK249" s="245" t="str">
        <f t="shared" si="1004"/>
        <v/>
      </c>
      <c r="DL249" s="245" t="str">
        <f t="shared" si="1004"/>
        <v/>
      </c>
      <c r="DM249" s="245" t="str">
        <f t="shared" si="1004"/>
        <v/>
      </c>
      <c r="DN249" s="245" t="str">
        <f t="shared" si="1004"/>
        <v/>
      </c>
      <c r="DO249" s="245" t="str">
        <f t="shared" si="1004"/>
        <v/>
      </c>
      <c r="DP249" s="245" t="str">
        <f t="shared" si="1004"/>
        <v/>
      </c>
      <c r="DQ249" s="245" t="str">
        <f t="shared" si="1004"/>
        <v/>
      </c>
      <c r="DR249" s="246" t="str">
        <f t="shared" si="1004"/>
        <v/>
      </c>
      <c r="DS249" s="248" t="str">
        <f t="shared" si="15"/>
        <v>21</v>
      </c>
      <c r="DT249" s="249" t="str">
        <f t="shared" si="16"/>
        <v>38</v>
      </c>
      <c r="DU249" s="225" t="str">
        <f>CY249*'Ores &amp; Ingots'!$C$3+CZ249*'Ores &amp; Ingots'!$C$4+DA249*'Ores &amp; Ingots'!$C$5+DB249*'Ores &amp; Ingots'!$C$6+DC249*'Ores &amp; Ingots'!$C$7+DD249*'Ores &amp; Ingots'!$C$8+DE249*'Ores &amp; Ingots'!$C$9+DF249*'Ores &amp; Ingots'!$C$10+DG249*'Ores &amp; Ingots'!$C$11+DH249*'Ores &amp; Ingots'!$C$12</f>
        <v>3</v>
      </c>
      <c r="DV249" s="225" t="str">
        <f>DI249*'Ores &amp; Ingots'!$B$3+DJ249*'Ores &amp; Ingots'!$B$4+DK249*'Ores &amp; Ingots'!$B$5+DL249*'Ores &amp; Ingots'!$B$6+DM249*'Ores &amp; Ingots'!$B$7+DN249*'Ores &amp; Ingots'!$B$8+DO249*'Ores &amp; Ingots'!$B$9+DP249*'Ores &amp; Ingots'!$B$10+DQ249*'Ores &amp; Ingots'!$B$11+DR249*'Ores &amp; Ingots'!$B$12</f>
        <v>14</v>
      </c>
      <c r="DW249" s="249" t="str">
        <f>CY249*Refining!$G$3+CZ249*Refining!$G$4+DA249*Refining!$G$5+DB249*Refining!$G$6+DC249*Refining!$G$7+DD249*Refining!$G$8+DE249*Refining!$G$9+DF249*Refining!$G$10+DG249*Refining!$G$11+DH249*Refining!$G$12</f>
        <v>1</v>
      </c>
      <c r="DX249" s="249" t="str">
        <f t="shared" si="17"/>
        <v>224</v>
      </c>
      <c r="DY249" s="250" t="str">
        <f t="shared" si="18"/>
        <v>0.0002</v>
      </c>
      <c r="DZ249" s="248" t="str">
        <f t="shared" si="19"/>
        <v>5</v>
      </c>
      <c r="EA249" s="251" t="str">
        <f t="shared" ref="EA249:EB249" si="1005">DZ249/60</f>
        <v>0.1</v>
      </c>
      <c r="EB249" s="251" t="str">
        <f t="shared" si="1005"/>
        <v>0.0</v>
      </c>
      <c r="EC249" s="543" t="str">
        <f t="shared" si="21"/>
        <v>0.00</v>
      </c>
      <c r="ED249" s="248" t="str">
        <f t="shared" si="22"/>
        <v>380</v>
      </c>
      <c r="EE249" s="251" t="str">
        <f t="shared" ref="EE249:EF249" si="1006">ED249/1000</f>
        <v>0.4</v>
      </c>
      <c r="EF249" s="252" t="str">
        <f t="shared" si="1006"/>
        <v>0.00</v>
      </c>
      <c r="EG249" s="544" t="str">
        <f t="shared" si="24"/>
        <v>0.0004</v>
      </c>
      <c r="EH249" s="225" t="s">
        <v>12</v>
      </c>
    </row>
    <row r="250">
      <c r="A250" s="33"/>
      <c r="B250" s="116" t="s">
        <v>1059</v>
      </c>
      <c r="C250" s="227" t="s">
        <v>885</v>
      </c>
      <c r="D250" s="227">
        <v>1.0</v>
      </c>
      <c r="E250" s="227">
        <v>1.0</v>
      </c>
      <c r="F250" s="227">
        <v>1.0</v>
      </c>
      <c r="G250" s="253" t="str">
        <f t="shared" si="5"/>
        <v>0.1</v>
      </c>
      <c r="H250" s="254">
        <v>5.0</v>
      </c>
      <c r="I250" s="254">
        <v>12.5</v>
      </c>
      <c r="J250" s="254" t="str">
        <f>H250/Main!$D$9</f>
        <v>5</v>
      </c>
      <c r="K250" s="254" t="str">
        <f>I250/Main!$D$10</f>
        <v>12.5</v>
      </c>
      <c r="L250" s="254" t="str">
        <f t="shared" si="6"/>
        <v>2.5</v>
      </c>
      <c r="M250" s="254">
        <v>1.0</v>
      </c>
      <c r="N250" s="255"/>
      <c r="O250" s="255"/>
      <c r="P250" s="255"/>
      <c r="Q250" s="256"/>
      <c r="R250" s="255"/>
      <c r="S250" s="257"/>
      <c r="T250" s="257"/>
      <c r="U250" s="255"/>
      <c r="V250" s="255"/>
      <c r="W250" s="257"/>
      <c r="X250" s="257"/>
      <c r="Y250" s="255"/>
      <c r="Z250" s="255"/>
      <c r="AA250" s="255"/>
      <c r="AB250" s="255"/>
      <c r="AC250" s="335"/>
      <c r="AD250" s="309">
        <v>1.0</v>
      </c>
      <c r="AE250" s="225">
        <v>0.0</v>
      </c>
      <c r="AF250" s="225">
        <v>0.0</v>
      </c>
      <c r="AG250" s="225">
        <v>0.0</v>
      </c>
      <c r="AH250" s="225">
        <v>0.0</v>
      </c>
      <c r="AI250" s="225">
        <v>0.0</v>
      </c>
      <c r="AJ250" s="225">
        <v>0.0</v>
      </c>
      <c r="AK250" s="225">
        <v>0.0</v>
      </c>
      <c r="AL250" s="225">
        <v>0.0</v>
      </c>
      <c r="AM250" s="225">
        <v>0.0</v>
      </c>
      <c r="AN250" s="225">
        <v>0.0</v>
      </c>
      <c r="AO250" s="225">
        <v>0.0</v>
      </c>
      <c r="AP250" s="225">
        <v>0.0</v>
      </c>
      <c r="AQ250" s="225">
        <v>0.0</v>
      </c>
      <c r="AR250" s="225">
        <v>0.0</v>
      </c>
      <c r="AS250" s="225">
        <v>0.0</v>
      </c>
      <c r="AT250" s="225">
        <v>0.0</v>
      </c>
      <c r="AU250" s="225">
        <v>0.0</v>
      </c>
      <c r="AV250" s="225">
        <v>0.0</v>
      </c>
      <c r="AW250" s="225">
        <v>0.0</v>
      </c>
      <c r="AX250" s="225">
        <v>0.0</v>
      </c>
      <c r="AY250" s="553" t="str">
        <f t="shared" ref="AY250:BS250" si="1007">IF(AD250 = 0, "", AD250)</f>
        <v>1</v>
      </c>
      <c r="AZ250" s="227" t="str">
        <f t="shared" si="1007"/>
        <v/>
      </c>
      <c r="BA250" s="227" t="str">
        <f t="shared" si="1007"/>
        <v/>
      </c>
      <c r="BB250" s="227" t="str">
        <f t="shared" si="1007"/>
        <v/>
      </c>
      <c r="BC250" s="227" t="str">
        <f t="shared" si="1007"/>
        <v/>
      </c>
      <c r="BD250" s="227" t="str">
        <f t="shared" si="1007"/>
        <v/>
      </c>
      <c r="BE250" s="227" t="str">
        <f t="shared" si="1007"/>
        <v/>
      </c>
      <c r="BF250" s="227" t="str">
        <f t="shared" si="1007"/>
        <v/>
      </c>
      <c r="BG250" s="227" t="str">
        <f t="shared" si="1007"/>
        <v/>
      </c>
      <c r="BH250" s="227" t="str">
        <f t="shared" si="1007"/>
        <v/>
      </c>
      <c r="BI250" s="227" t="str">
        <f t="shared" si="1007"/>
        <v/>
      </c>
      <c r="BJ250" s="227" t="str">
        <f t="shared" si="1007"/>
        <v/>
      </c>
      <c r="BK250" s="227" t="str">
        <f t="shared" si="1007"/>
        <v/>
      </c>
      <c r="BL250" s="227" t="str">
        <f t="shared" si="1007"/>
        <v/>
      </c>
      <c r="BM250" s="227" t="str">
        <f t="shared" si="1007"/>
        <v/>
      </c>
      <c r="BN250" s="227" t="str">
        <f t="shared" si="1007"/>
        <v/>
      </c>
      <c r="BO250" s="227" t="str">
        <f t="shared" si="1007"/>
        <v/>
      </c>
      <c r="BP250" s="227" t="str">
        <f t="shared" si="1007"/>
        <v/>
      </c>
      <c r="BQ250" s="227" t="str">
        <f t="shared" si="1007"/>
        <v/>
      </c>
      <c r="BR250" s="227" t="str">
        <f t="shared" si="1007"/>
        <v/>
      </c>
      <c r="BS250" s="238" t="str">
        <f t="shared" si="1007"/>
        <v/>
      </c>
      <c r="BT250" s="239" t="str">
        <f>$AY250*Assembly!Y$4+$AZ250*Assembly!Y$5+$BA250*Assembly!Y$6+$BB250*Assembly!Y$7+$BC250*Assembly!Y$8+$BD250*Assembly!Y$9+$BE250*Assembly!Y$10+$BF250*Assembly!Y$11+$BG250*Assembly!Y$12+$BH250*Assembly!Y$13+$BI250*Assembly!Y$14+$BJ250*Assembly!Y$15+$BK250*Assembly!Y$16+$BL250*Assembly!Y$17+$BM250*Assembly!Y$18+$BN250*Assembly!Y$19+$BO250*Assembly!Y$20+$BP250*Assembly!Y$21+$BQ250*Assembly!Y$22+$BR250*Assembly!Y$23+$BS250*Assembly!Y$24</f>
        <v>20</v>
      </c>
      <c r="BU250" s="225" t="str">
        <f t="shared" si="8"/>
        <v>160</v>
      </c>
      <c r="BV250" s="225" t="str">
        <f>$AY250*Assembly!AC$4+$AZ250*Assembly!AC$5+$BA250*Assembly!AC$6+$BB250*Assembly!AC$7+$BC250*Assembly!AC$8+$BD250*Assembly!AC$9+$BE250*Assembly!AC$10+$BF250*Assembly!AC$11+$BG250*Assembly!AC$12+$BH250*Assembly!AC$13+$BI250*Assembly!AC$14+$BJ250*Assembly!AC$15+$BK250*Assembly!AC$16+$BL250*Assembly!AC$17+$BM250*Assembly!AC$18+$BN250*Assembly!AC$19+$BO250*Assembly!AC$20+$BP250*Assembly!AC$21+$BQ250*Assembly!AC$22+$BR250*Assembly!AC$23+$BS250*Assembly!AC$24</f>
        <v>100</v>
      </c>
      <c r="BW250" s="240" t="str">
        <f t="shared" si="9"/>
        <v>5.00</v>
      </c>
      <c r="BX250" s="241" t="str">
        <f t="shared" si="10"/>
        <v>800</v>
      </c>
      <c r="BY250" s="242" t="str">
        <f t="shared" si="11"/>
        <v>0.6</v>
      </c>
      <c r="BZ250" s="225"/>
      <c r="CA250" s="225" t="str">
        <f>$AY250*Assembly!X$4+$AZ250*Assembly!X$5+$BA250*Assembly!X$6+$BB250*Assembly!X$7+$BC250*Assembly!X$8+$BD250*Assembly!X$9+$BE250*Assembly!X$10+$BF250*Assembly!X$11+$BG250*Assembly!X$12+$BH250*Assembly!X$13+$BI250*Assembly!X$14+$BJ250*Assembly!X$15+$BK250*Assembly!X$16+$BL250*Assembly!X$17+$BM250*Assembly!X$18+$BN250*Assembly!X$19+$BO250*Assembly!X$20+$BP250*Assembly!X$21+$BQ250*Assembly!X$22+$BR250*Assembly!X$23+$BS250*Assembly!X$24</f>
        <v>1</v>
      </c>
      <c r="CB250" s="225" t="str">
        <f t="shared" si="12"/>
        <v>156</v>
      </c>
      <c r="CC250" s="223" t="str">
        <f t="shared" si="13"/>
        <v>0.0002</v>
      </c>
      <c r="CD250" s="243" t="str">
        <f>$AY250*Assembly!AB$4+$AZ250*Assembly!AB$5+$BA250*Assembly!AB$6+$BB250*Assembly!AB$7+$BC250*Assembly!AB$8+$BD250*Assembly!AB$9+$BE250*Assembly!AB$10+$BF250*Assembly!AB$11+$BG250*Assembly!AB$12+$BH250*Assembly!AB$13+$BI250*Assembly!AB$14+$BJ250*Assembly!AB$15+$BK250*Assembly!AB$16+$BL250*Assembly!AB$17+$BM250*Assembly!AB$18+$BN250*Assembly!AB$19+$BO250*Assembly!AB$20+$BP250*Assembly!AB$21+$BQ250*Assembly!AB$22+$BR250*Assembly!AB$23+$BS250*Assembly!AB$24</f>
        <v>3</v>
      </c>
      <c r="CE250" s="256" t="str">
        <f>$AY250*Assembly!M$4+$AZ250*Assembly!M$5+$BA250*Assembly!M$6+$BB250*Assembly!M$7+$BC250*Assembly!M$8+$BD250*Assembly!M$9+$BE250*Assembly!M$10+$BF250*Assembly!M$11+$BG250*Assembly!M$12+$BH250*Assembly!M$13+$BI250*Assembly!M$14+$BJ250*Assembly!M$15+$BK250*Assembly!M$16+$BL250*Assembly!M$17+$BM250*Assembly!M$18+$BN250*Assembly!M$19+$BO250*Assembly!M$20+$BP250*Assembly!M$21+$BQ250*Assembly!M$22+$BR250*Assembly!M$23+$BS250*Assembly!M$24</f>
        <v>21</v>
      </c>
      <c r="CF250" s="256" t="str">
        <f>$AY250*Assembly!N$4+$AZ250*Assembly!N$5+$BA250*Assembly!N$6+$BB250*Assembly!N$7+$BC250*Assembly!N$8+$BD250*Assembly!N$9+$BE250*Assembly!N$10+$BF250*Assembly!N$11+$BG250*Assembly!N$12+$BH250*Assembly!N$13+$BI250*Assembly!N$14+$BJ250*Assembly!N$15+$BK250*Assembly!N$16+$BL250*Assembly!N$17+$BM250*Assembly!N$18+$BN250*Assembly!N$19+$BO250*Assembly!N$20+$BP250*Assembly!N$21+$BQ250*Assembly!N$22+$BR250*Assembly!N$23+$BS250*Assembly!N$24</f>
        <v>0</v>
      </c>
      <c r="CG250" s="256" t="str">
        <f>$AY250*Assembly!O$4+$AZ250*Assembly!O$5+$BA250*Assembly!O$6+$BB250*Assembly!O$7+$BC250*Assembly!O$8+$BD250*Assembly!O$9+$BE250*Assembly!O$10+$BF250*Assembly!O$11+$BG250*Assembly!O$12+$BH250*Assembly!O$13+$BI250*Assembly!O$14+$BJ250*Assembly!O$15+$BK250*Assembly!O$16+$BL250*Assembly!O$17+$BM250*Assembly!O$18+$BN250*Assembly!O$19+$BO250*Assembly!O$20+$BP250*Assembly!O$21+$BQ250*Assembly!O$22+$BR250*Assembly!O$23+$BS250*Assembly!O$24</f>
        <v>0</v>
      </c>
      <c r="CH250" s="254" t="str">
        <f>$AY250*Assembly!P$4+$AZ250*Assembly!P$5+$BA250*Assembly!P$6+$BB250*Assembly!P$7+$BC250*Assembly!P$8+$BD250*Assembly!P$9+$BE250*Assembly!P$10+$BF250*Assembly!P$11+$BG250*Assembly!P$12+$BH250*Assembly!P$13+$BI250*Assembly!P$14+$BJ250*Assembly!P$15+$BK250*Assembly!P$16+$BL250*Assembly!P$17+$BM250*Assembly!P$18+$BN250*Assembly!P$19+$BO250*Assembly!P$20+$BP250*Assembly!P$21+$BQ250*Assembly!P$22+$BR250*Assembly!P$23+$BS250*Assembly!P$24</f>
        <v>0</v>
      </c>
      <c r="CI250" s="254" t="str">
        <f>$AY250*Assembly!Q$4+$AZ250*Assembly!Q$5+$BA250*Assembly!Q$6+$BB250*Assembly!Q$7+$BC250*Assembly!Q$8+$BD250*Assembly!Q$9+$BE250*Assembly!Q$10+$BF250*Assembly!Q$11+$BG250*Assembly!Q$12+$BH250*Assembly!Q$13+$BI250*Assembly!Q$14+$BJ250*Assembly!Q$15+$BK250*Assembly!Q$16+$BL250*Assembly!Q$17+$BM250*Assembly!Q$18+$BN250*Assembly!Q$19+$BO250*Assembly!Q$20+$BP250*Assembly!Q$21+$BQ250*Assembly!Q$22+$BR250*Assembly!Q$23+$BS250*Assembly!Q$24</f>
        <v>0</v>
      </c>
      <c r="CJ250" s="256" t="str">
        <f>$AY250*Assembly!R$4+$AZ250*Assembly!R$5+$BA250*Assembly!R$6+$BB250*Assembly!R$7+$BC250*Assembly!R$8+$BD250*Assembly!R$9+$BE250*Assembly!R$10+$BF250*Assembly!R$11+$BG250*Assembly!R$12+$BH250*Assembly!R$13+$BI250*Assembly!R$14+$BJ250*Assembly!R$15+$BK250*Assembly!R$16+$BL250*Assembly!R$17+$BM250*Assembly!R$18+$BN250*Assembly!R$19+$BO250*Assembly!R$20+$BP250*Assembly!R$21+$BQ250*Assembly!R$22+$BR250*Assembly!R$23+$BS250*Assembly!R$24</f>
        <v>0</v>
      </c>
      <c r="CK250" s="254" t="str">
        <f>$AY250*Assembly!S$4+$AZ250*Assembly!S$5+$BA250*Assembly!S$6+$BB250*Assembly!S$7+$BC250*Assembly!S$8+$BD250*Assembly!S$9+$BE250*Assembly!S$10+$BF250*Assembly!S$11+$BG250*Assembly!S$12+$BH250*Assembly!S$13+$BI250*Assembly!S$14+$BJ250*Assembly!S$15+$BK250*Assembly!S$16+$BL250*Assembly!S$17+$BM250*Assembly!S$18+$BN250*Assembly!S$19+$BO250*Assembly!S$20+$BP250*Assembly!S$21+$BQ250*Assembly!S$22+$BR250*Assembly!S$23+$BS250*Assembly!S$24</f>
        <v>0</v>
      </c>
      <c r="CL250" s="254" t="str">
        <f>$AY250*Assembly!T$4+$AZ250*Assembly!T$5+$BA250*Assembly!T$6+$BB250*Assembly!T$7+$BC250*Assembly!T$8+$BD250*Assembly!T$9+$BE250*Assembly!T$10+$BF250*Assembly!T$11+$BG250*Assembly!T$12+$BH250*Assembly!T$13+$BI250*Assembly!T$14+$BJ250*Assembly!T$15+$BK250*Assembly!T$16+$BL250*Assembly!T$17+$BM250*Assembly!T$18+$BN250*Assembly!T$19+$BO250*Assembly!T$20+$BP250*Assembly!T$21+$BQ250*Assembly!T$22+$BR250*Assembly!T$23+$BS250*Assembly!T$24</f>
        <v>0</v>
      </c>
      <c r="CM250" s="254" t="str">
        <f>$AY250*Assembly!U$4+$AZ250*Assembly!U$5+$BA250*Assembly!U$6+$BB250*Assembly!U$7+$BC250*Assembly!U$8+$BD250*Assembly!U$9+$BE250*Assembly!U$10+$BF250*Assembly!U$11+$BG250*Assembly!U$12+$BH250*Assembly!U$13+$BI250*Assembly!U$14+$BJ250*Assembly!U$15+$BK250*Assembly!U$16+$BL250*Assembly!U$17+$BM250*Assembly!U$18+$BN250*Assembly!U$19+$BO250*Assembly!U$20+$BP250*Assembly!U$21+$BQ250*Assembly!U$22+$BR250*Assembly!U$23+$BS250*Assembly!U$24</f>
        <v>0</v>
      </c>
      <c r="CN250" s="256" t="str">
        <f>$AY250*Assembly!V$4+$AZ250*Assembly!V$5+$BA250*Assembly!V$6+$BB250*Assembly!V$7+$BC250*Assembly!V$8+$BD250*Assembly!V$9+$BE250*Assembly!V$10+$BF250*Assembly!V$11+$BG250*Assembly!V$12+$BH250*Assembly!V$13+$BI250*Assembly!V$14+$BJ250*Assembly!V$15+$BK250*Assembly!V$16+$BL250*Assembly!V$17+$BM250*Assembly!V$18+$BN250*Assembly!V$19+$BO250*Assembly!V$20+$BP250*Assembly!V$21+$BQ250*Assembly!V$22+$BR250*Assembly!V$23+$BS250*Assembly!V$24</f>
        <v>0</v>
      </c>
      <c r="CO250" s="256" t="str">
        <f>CE250*Refining!$F$3</f>
        <v>38</v>
      </c>
      <c r="CP250" s="256" t="str">
        <f>CF250*Refining!$F$4</f>
        <v>0</v>
      </c>
      <c r="CQ250" s="256" t="str">
        <f>CG250*Refining!$F$5</f>
        <v>0</v>
      </c>
      <c r="CR250" s="256" t="str">
        <f>CH250*Refining!$F$6</f>
        <v>0</v>
      </c>
      <c r="CS250" s="256" t="str">
        <f>CI250*Refining!$F$7</f>
        <v>0</v>
      </c>
      <c r="CT250" s="256" t="str">
        <f>CJ250*Refining!$F$8</f>
        <v>0</v>
      </c>
      <c r="CU250" s="256" t="str">
        <f>CK250*Refining!$F$9</f>
        <v>0</v>
      </c>
      <c r="CV250" s="256" t="str">
        <f>CL250*Refining!$F$10</f>
        <v>0</v>
      </c>
      <c r="CW250" s="256" t="str">
        <f>CM250*Refining!$F$11</f>
        <v>0</v>
      </c>
      <c r="CX250" s="256" t="str">
        <f>CN250*Refining!$F$12</f>
        <v>0</v>
      </c>
      <c r="CY250" s="248" t="str">
        <f t="shared" ref="CY250:DR250" si="1008">IF(CE250 = 0, "", CE250)</f>
        <v>21</v>
      </c>
      <c r="CZ250" s="245" t="str">
        <f t="shared" si="1008"/>
        <v/>
      </c>
      <c r="DA250" s="245" t="str">
        <f t="shared" si="1008"/>
        <v/>
      </c>
      <c r="DB250" s="245" t="str">
        <f t="shared" si="1008"/>
        <v/>
      </c>
      <c r="DC250" s="245" t="str">
        <f t="shared" si="1008"/>
        <v/>
      </c>
      <c r="DD250" s="245" t="str">
        <f t="shared" si="1008"/>
        <v/>
      </c>
      <c r="DE250" s="245" t="str">
        <f t="shared" si="1008"/>
        <v/>
      </c>
      <c r="DF250" s="245" t="str">
        <f t="shared" si="1008"/>
        <v/>
      </c>
      <c r="DG250" s="245" t="str">
        <f t="shared" si="1008"/>
        <v/>
      </c>
      <c r="DH250" s="246" t="str">
        <f t="shared" si="1008"/>
        <v/>
      </c>
      <c r="DI250" s="248" t="str">
        <f t="shared" si="1008"/>
        <v>38</v>
      </c>
      <c r="DJ250" s="245" t="str">
        <f t="shared" si="1008"/>
        <v/>
      </c>
      <c r="DK250" s="245" t="str">
        <f t="shared" si="1008"/>
        <v/>
      </c>
      <c r="DL250" s="245" t="str">
        <f t="shared" si="1008"/>
        <v/>
      </c>
      <c r="DM250" s="245" t="str">
        <f t="shared" si="1008"/>
        <v/>
      </c>
      <c r="DN250" s="245" t="str">
        <f t="shared" si="1008"/>
        <v/>
      </c>
      <c r="DO250" s="245" t="str">
        <f t="shared" si="1008"/>
        <v/>
      </c>
      <c r="DP250" s="245" t="str">
        <f t="shared" si="1008"/>
        <v/>
      </c>
      <c r="DQ250" s="245" t="str">
        <f t="shared" si="1008"/>
        <v/>
      </c>
      <c r="DR250" s="246" t="str">
        <f t="shared" si="1008"/>
        <v/>
      </c>
      <c r="DS250" s="248" t="str">
        <f t="shared" si="15"/>
        <v>21</v>
      </c>
      <c r="DT250" s="249" t="str">
        <f t="shared" si="16"/>
        <v>38</v>
      </c>
      <c r="DU250" s="225" t="str">
        <f>CY250*'Ores &amp; Ingots'!$C$3+CZ250*'Ores &amp; Ingots'!$C$4+DA250*'Ores &amp; Ingots'!$C$5+DB250*'Ores &amp; Ingots'!$C$6+DC250*'Ores &amp; Ingots'!$C$7+DD250*'Ores &amp; Ingots'!$C$8+DE250*'Ores &amp; Ingots'!$C$9+DF250*'Ores &amp; Ingots'!$C$10+DG250*'Ores &amp; Ingots'!$C$11+DH250*'Ores &amp; Ingots'!$C$12</f>
        <v>3</v>
      </c>
      <c r="DV250" s="225" t="str">
        <f>DI250*'Ores &amp; Ingots'!$B$3+DJ250*'Ores &amp; Ingots'!$B$4+DK250*'Ores &amp; Ingots'!$B$5+DL250*'Ores &amp; Ingots'!$B$6+DM250*'Ores &amp; Ingots'!$B$7+DN250*'Ores &amp; Ingots'!$B$8+DO250*'Ores &amp; Ingots'!$B$9+DP250*'Ores &amp; Ingots'!$B$10+DQ250*'Ores &amp; Ingots'!$B$11+DR250*'Ores &amp; Ingots'!$B$12</f>
        <v>14</v>
      </c>
      <c r="DW250" s="249" t="str">
        <f>CY250*Refining!$G$3+CZ250*Refining!$G$4+DA250*Refining!$G$5+DB250*Refining!$G$6+DC250*Refining!$G$7+DD250*Refining!$G$8+DE250*Refining!$G$9+DF250*Refining!$G$10+DG250*Refining!$G$11+DH250*Refining!$G$12</f>
        <v>1</v>
      </c>
      <c r="DX250" s="249" t="str">
        <f t="shared" si="17"/>
        <v>224</v>
      </c>
      <c r="DY250" s="250" t="str">
        <f t="shared" si="18"/>
        <v>0.0002</v>
      </c>
      <c r="DZ250" s="248" t="str">
        <f t="shared" si="19"/>
        <v>7</v>
      </c>
      <c r="EA250" s="251" t="str">
        <f t="shared" ref="EA250:EB250" si="1009">DZ250/60</f>
        <v>0.1</v>
      </c>
      <c r="EB250" s="251" t="str">
        <f t="shared" si="1009"/>
        <v>0.0</v>
      </c>
      <c r="EC250" s="543" t="str">
        <f t="shared" si="21"/>
        <v>0.00</v>
      </c>
      <c r="ED250" s="248" t="str">
        <f t="shared" si="22"/>
        <v>380</v>
      </c>
      <c r="EE250" s="251" t="str">
        <f t="shared" ref="EE250:EF250" si="1010">ED250/1000</f>
        <v>0.4</v>
      </c>
      <c r="EF250" s="252" t="str">
        <f t="shared" si="1010"/>
        <v>0.00</v>
      </c>
      <c r="EG250" s="544" t="str">
        <f t="shared" si="24"/>
        <v>0.0004</v>
      </c>
      <c r="EH250" s="225" t="s">
        <v>12</v>
      </c>
    </row>
    <row r="251">
      <c r="A251" s="33"/>
      <c r="B251" s="116" t="s">
        <v>1060</v>
      </c>
      <c r="C251" s="227" t="s">
        <v>885</v>
      </c>
      <c r="D251" s="227">
        <v>1.0</v>
      </c>
      <c r="E251" s="227">
        <v>1.0</v>
      </c>
      <c r="F251" s="227">
        <v>1.0</v>
      </c>
      <c r="G251" s="253" t="str">
        <f t="shared" si="5"/>
        <v>0.1</v>
      </c>
      <c r="H251" s="254">
        <v>3.0</v>
      </c>
      <c r="I251" s="254">
        <v>7.5</v>
      </c>
      <c r="J251" s="254" t="str">
        <f>H251/Main!$D$9</f>
        <v>3</v>
      </c>
      <c r="K251" s="254" t="str">
        <f>I251/Main!$D$10</f>
        <v>7.5</v>
      </c>
      <c r="L251" s="254" t="str">
        <f t="shared" si="6"/>
        <v>2.5</v>
      </c>
      <c r="M251" s="254">
        <v>1.0</v>
      </c>
      <c r="N251" s="255"/>
      <c r="O251" s="255"/>
      <c r="P251" s="255"/>
      <c r="Q251" s="256"/>
      <c r="R251" s="255"/>
      <c r="S251" s="257"/>
      <c r="T251" s="257"/>
      <c r="U251" s="255"/>
      <c r="V251" s="255"/>
      <c r="W251" s="257"/>
      <c r="X251" s="257"/>
      <c r="Y251" s="255"/>
      <c r="Z251" s="255"/>
      <c r="AA251" s="255"/>
      <c r="AB251" s="255"/>
      <c r="AC251" s="335"/>
      <c r="AD251" s="309">
        <v>1.0</v>
      </c>
      <c r="AE251" s="225">
        <v>0.0</v>
      </c>
      <c r="AF251" s="225">
        <v>0.0</v>
      </c>
      <c r="AG251" s="225">
        <v>0.0</v>
      </c>
      <c r="AH251" s="225">
        <v>0.0</v>
      </c>
      <c r="AI251" s="225">
        <v>0.0</v>
      </c>
      <c r="AJ251" s="225">
        <v>0.0</v>
      </c>
      <c r="AK251" s="225">
        <v>0.0</v>
      </c>
      <c r="AL251" s="225">
        <v>0.0</v>
      </c>
      <c r="AM251" s="225">
        <v>0.0</v>
      </c>
      <c r="AN251" s="225">
        <v>0.0</v>
      </c>
      <c r="AO251" s="225">
        <v>0.0</v>
      </c>
      <c r="AP251" s="225">
        <v>0.0</v>
      </c>
      <c r="AQ251" s="225">
        <v>0.0</v>
      </c>
      <c r="AR251" s="225">
        <v>0.0</v>
      </c>
      <c r="AS251" s="225">
        <v>0.0</v>
      </c>
      <c r="AT251" s="225">
        <v>0.0</v>
      </c>
      <c r="AU251" s="225">
        <v>0.0</v>
      </c>
      <c r="AV251" s="225">
        <v>0.0</v>
      </c>
      <c r="AW251" s="225">
        <v>0.0</v>
      </c>
      <c r="AX251" s="225">
        <v>0.0</v>
      </c>
      <c r="AY251" s="553" t="str">
        <f t="shared" ref="AY251:BS251" si="1011">IF(AD251 = 0, "", AD251)</f>
        <v>1</v>
      </c>
      <c r="AZ251" s="227" t="str">
        <f t="shared" si="1011"/>
        <v/>
      </c>
      <c r="BA251" s="227" t="str">
        <f t="shared" si="1011"/>
        <v/>
      </c>
      <c r="BB251" s="227" t="str">
        <f t="shared" si="1011"/>
        <v/>
      </c>
      <c r="BC251" s="227" t="str">
        <f t="shared" si="1011"/>
        <v/>
      </c>
      <c r="BD251" s="227" t="str">
        <f t="shared" si="1011"/>
        <v/>
      </c>
      <c r="BE251" s="227" t="str">
        <f t="shared" si="1011"/>
        <v/>
      </c>
      <c r="BF251" s="227" t="str">
        <f t="shared" si="1011"/>
        <v/>
      </c>
      <c r="BG251" s="227" t="str">
        <f t="shared" si="1011"/>
        <v/>
      </c>
      <c r="BH251" s="227" t="str">
        <f t="shared" si="1011"/>
        <v/>
      </c>
      <c r="BI251" s="227" t="str">
        <f t="shared" si="1011"/>
        <v/>
      </c>
      <c r="BJ251" s="227" t="str">
        <f t="shared" si="1011"/>
        <v/>
      </c>
      <c r="BK251" s="227" t="str">
        <f t="shared" si="1011"/>
        <v/>
      </c>
      <c r="BL251" s="227" t="str">
        <f t="shared" si="1011"/>
        <v/>
      </c>
      <c r="BM251" s="227" t="str">
        <f t="shared" si="1011"/>
        <v/>
      </c>
      <c r="BN251" s="227" t="str">
        <f t="shared" si="1011"/>
        <v/>
      </c>
      <c r="BO251" s="227" t="str">
        <f t="shared" si="1011"/>
        <v/>
      </c>
      <c r="BP251" s="227" t="str">
        <f t="shared" si="1011"/>
        <v/>
      </c>
      <c r="BQ251" s="227" t="str">
        <f t="shared" si="1011"/>
        <v/>
      </c>
      <c r="BR251" s="227" t="str">
        <f t="shared" si="1011"/>
        <v/>
      </c>
      <c r="BS251" s="238" t="str">
        <f t="shared" si="1011"/>
        <v/>
      </c>
      <c r="BT251" s="239" t="str">
        <f>$AY251*Assembly!Y$4+$AZ251*Assembly!Y$5+$BA251*Assembly!Y$6+$BB251*Assembly!Y$7+$BC251*Assembly!Y$8+$BD251*Assembly!Y$9+$BE251*Assembly!Y$10+$BF251*Assembly!Y$11+$BG251*Assembly!Y$12+$BH251*Assembly!Y$13+$BI251*Assembly!Y$14+$BJ251*Assembly!Y$15+$BK251*Assembly!Y$16+$BL251*Assembly!Y$17+$BM251*Assembly!Y$18+$BN251*Assembly!Y$19+$BO251*Assembly!Y$20+$BP251*Assembly!Y$21+$BQ251*Assembly!Y$22+$BR251*Assembly!Y$23+$BS251*Assembly!Y$24</f>
        <v>20</v>
      </c>
      <c r="BU251" s="225" t="str">
        <f t="shared" si="8"/>
        <v>160</v>
      </c>
      <c r="BV251" s="225" t="str">
        <f>$AY251*Assembly!AC$4+$AZ251*Assembly!AC$5+$BA251*Assembly!AC$6+$BB251*Assembly!AC$7+$BC251*Assembly!AC$8+$BD251*Assembly!AC$9+$BE251*Assembly!AC$10+$BF251*Assembly!AC$11+$BG251*Assembly!AC$12+$BH251*Assembly!AC$13+$BI251*Assembly!AC$14+$BJ251*Assembly!AC$15+$BK251*Assembly!AC$16+$BL251*Assembly!AC$17+$BM251*Assembly!AC$18+$BN251*Assembly!AC$19+$BO251*Assembly!AC$20+$BP251*Assembly!AC$21+$BQ251*Assembly!AC$22+$BR251*Assembly!AC$23+$BS251*Assembly!AC$24</f>
        <v>100</v>
      </c>
      <c r="BW251" s="240" t="str">
        <f t="shared" si="9"/>
        <v>5.00</v>
      </c>
      <c r="BX251" s="241" t="str">
        <f t="shared" si="10"/>
        <v>800</v>
      </c>
      <c r="BY251" s="242" t="str">
        <f t="shared" si="11"/>
        <v>0.6</v>
      </c>
      <c r="BZ251" s="225"/>
      <c r="CA251" s="225" t="str">
        <f>$AY251*Assembly!X$4+$AZ251*Assembly!X$5+$BA251*Assembly!X$6+$BB251*Assembly!X$7+$BC251*Assembly!X$8+$BD251*Assembly!X$9+$BE251*Assembly!X$10+$BF251*Assembly!X$11+$BG251*Assembly!X$12+$BH251*Assembly!X$13+$BI251*Assembly!X$14+$BJ251*Assembly!X$15+$BK251*Assembly!X$16+$BL251*Assembly!X$17+$BM251*Assembly!X$18+$BN251*Assembly!X$19+$BO251*Assembly!X$20+$BP251*Assembly!X$21+$BQ251*Assembly!X$22+$BR251*Assembly!X$23+$BS251*Assembly!X$24</f>
        <v>1</v>
      </c>
      <c r="CB251" s="225" t="str">
        <f t="shared" si="12"/>
        <v>156</v>
      </c>
      <c r="CC251" s="223" t="str">
        <f t="shared" si="13"/>
        <v>0.0002</v>
      </c>
      <c r="CD251" s="243" t="str">
        <f>$AY251*Assembly!AB$4+$AZ251*Assembly!AB$5+$BA251*Assembly!AB$6+$BB251*Assembly!AB$7+$BC251*Assembly!AB$8+$BD251*Assembly!AB$9+$BE251*Assembly!AB$10+$BF251*Assembly!AB$11+$BG251*Assembly!AB$12+$BH251*Assembly!AB$13+$BI251*Assembly!AB$14+$BJ251*Assembly!AB$15+$BK251*Assembly!AB$16+$BL251*Assembly!AB$17+$BM251*Assembly!AB$18+$BN251*Assembly!AB$19+$BO251*Assembly!AB$20+$BP251*Assembly!AB$21+$BQ251*Assembly!AB$22+$BR251*Assembly!AB$23+$BS251*Assembly!AB$24</f>
        <v>3</v>
      </c>
      <c r="CE251" s="256" t="str">
        <f>$AY251*Assembly!M$4+$AZ251*Assembly!M$5+$BA251*Assembly!M$6+$BB251*Assembly!M$7+$BC251*Assembly!M$8+$BD251*Assembly!M$9+$BE251*Assembly!M$10+$BF251*Assembly!M$11+$BG251*Assembly!M$12+$BH251*Assembly!M$13+$BI251*Assembly!M$14+$BJ251*Assembly!M$15+$BK251*Assembly!M$16+$BL251*Assembly!M$17+$BM251*Assembly!M$18+$BN251*Assembly!M$19+$BO251*Assembly!M$20+$BP251*Assembly!M$21+$BQ251*Assembly!M$22+$BR251*Assembly!M$23+$BS251*Assembly!M$24</f>
        <v>21</v>
      </c>
      <c r="CF251" s="256" t="str">
        <f>$AY251*Assembly!N$4+$AZ251*Assembly!N$5+$BA251*Assembly!N$6+$BB251*Assembly!N$7+$BC251*Assembly!N$8+$BD251*Assembly!N$9+$BE251*Assembly!N$10+$BF251*Assembly!N$11+$BG251*Assembly!N$12+$BH251*Assembly!N$13+$BI251*Assembly!N$14+$BJ251*Assembly!N$15+$BK251*Assembly!N$16+$BL251*Assembly!N$17+$BM251*Assembly!N$18+$BN251*Assembly!N$19+$BO251*Assembly!N$20+$BP251*Assembly!N$21+$BQ251*Assembly!N$22+$BR251*Assembly!N$23+$BS251*Assembly!N$24</f>
        <v>0</v>
      </c>
      <c r="CG251" s="256" t="str">
        <f>$AY251*Assembly!O$4+$AZ251*Assembly!O$5+$BA251*Assembly!O$6+$BB251*Assembly!O$7+$BC251*Assembly!O$8+$BD251*Assembly!O$9+$BE251*Assembly!O$10+$BF251*Assembly!O$11+$BG251*Assembly!O$12+$BH251*Assembly!O$13+$BI251*Assembly!O$14+$BJ251*Assembly!O$15+$BK251*Assembly!O$16+$BL251*Assembly!O$17+$BM251*Assembly!O$18+$BN251*Assembly!O$19+$BO251*Assembly!O$20+$BP251*Assembly!O$21+$BQ251*Assembly!O$22+$BR251*Assembly!O$23+$BS251*Assembly!O$24</f>
        <v>0</v>
      </c>
      <c r="CH251" s="254" t="str">
        <f>$AY251*Assembly!P$4+$AZ251*Assembly!P$5+$BA251*Assembly!P$6+$BB251*Assembly!P$7+$BC251*Assembly!P$8+$BD251*Assembly!P$9+$BE251*Assembly!P$10+$BF251*Assembly!P$11+$BG251*Assembly!P$12+$BH251*Assembly!P$13+$BI251*Assembly!P$14+$BJ251*Assembly!P$15+$BK251*Assembly!P$16+$BL251*Assembly!P$17+$BM251*Assembly!P$18+$BN251*Assembly!P$19+$BO251*Assembly!P$20+$BP251*Assembly!P$21+$BQ251*Assembly!P$22+$BR251*Assembly!P$23+$BS251*Assembly!P$24</f>
        <v>0</v>
      </c>
      <c r="CI251" s="254" t="str">
        <f>$AY251*Assembly!Q$4+$AZ251*Assembly!Q$5+$BA251*Assembly!Q$6+$BB251*Assembly!Q$7+$BC251*Assembly!Q$8+$BD251*Assembly!Q$9+$BE251*Assembly!Q$10+$BF251*Assembly!Q$11+$BG251*Assembly!Q$12+$BH251*Assembly!Q$13+$BI251*Assembly!Q$14+$BJ251*Assembly!Q$15+$BK251*Assembly!Q$16+$BL251*Assembly!Q$17+$BM251*Assembly!Q$18+$BN251*Assembly!Q$19+$BO251*Assembly!Q$20+$BP251*Assembly!Q$21+$BQ251*Assembly!Q$22+$BR251*Assembly!Q$23+$BS251*Assembly!Q$24</f>
        <v>0</v>
      </c>
      <c r="CJ251" s="256" t="str">
        <f>$AY251*Assembly!R$4+$AZ251*Assembly!R$5+$BA251*Assembly!R$6+$BB251*Assembly!R$7+$BC251*Assembly!R$8+$BD251*Assembly!R$9+$BE251*Assembly!R$10+$BF251*Assembly!R$11+$BG251*Assembly!R$12+$BH251*Assembly!R$13+$BI251*Assembly!R$14+$BJ251*Assembly!R$15+$BK251*Assembly!R$16+$BL251*Assembly!R$17+$BM251*Assembly!R$18+$BN251*Assembly!R$19+$BO251*Assembly!R$20+$BP251*Assembly!R$21+$BQ251*Assembly!R$22+$BR251*Assembly!R$23+$BS251*Assembly!R$24</f>
        <v>0</v>
      </c>
      <c r="CK251" s="254" t="str">
        <f>$AY251*Assembly!S$4+$AZ251*Assembly!S$5+$BA251*Assembly!S$6+$BB251*Assembly!S$7+$BC251*Assembly!S$8+$BD251*Assembly!S$9+$BE251*Assembly!S$10+$BF251*Assembly!S$11+$BG251*Assembly!S$12+$BH251*Assembly!S$13+$BI251*Assembly!S$14+$BJ251*Assembly!S$15+$BK251*Assembly!S$16+$BL251*Assembly!S$17+$BM251*Assembly!S$18+$BN251*Assembly!S$19+$BO251*Assembly!S$20+$BP251*Assembly!S$21+$BQ251*Assembly!S$22+$BR251*Assembly!S$23+$BS251*Assembly!S$24</f>
        <v>0</v>
      </c>
      <c r="CL251" s="254" t="str">
        <f>$AY251*Assembly!T$4+$AZ251*Assembly!T$5+$BA251*Assembly!T$6+$BB251*Assembly!T$7+$BC251*Assembly!T$8+$BD251*Assembly!T$9+$BE251*Assembly!T$10+$BF251*Assembly!T$11+$BG251*Assembly!T$12+$BH251*Assembly!T$13+$BI251*Assembly!T$14+$BJ251*Assembly!T$15+$BK251*Assembly!T$16+$BL251*Assembly!T$17+$BM251*Assembly!T$18+$BN251*Assembly!T$19+$BO251*Assembly!T$20+$BP251*Assembly!T$21+$BQ251*Assembly!T$22+$BR251*Assembly!T$23+$BS251*Assembly!T$24</f>
        <v>0</v>
      </c>
      <c r="CM251" s="254" t="str">
        <f>$AY251*Assembly!U$4+$AZ251*Assembly!U$5+$BA251*Assembly!U$6+$BB251*Assembly!U$7+$BC251*Assembly!U$8+$BD251*Assembly!U$9+$BE251*Assembly!U$10+$BF251*Assembly!U$11+$BG251*Assembly!U$12+$BH251*Assembly!U$13+$BI251*Assembly!U$14+$BJ251*Assembly!U$15+$BK251*Assembly!U$16+$BL251*Assembly!U$17+$BM251*Assembly!U$18+$BN251*Assembly!U$19+$BO251*Assembly!U$20+$BP251*Assembly!U$21+$BQ251*Assembly!U$22+$BR251*Assembly!U$23+$BS251*Assembly!U$24</f>
        <v>0</v>
      </c>
      <c r="CN251" s="256" t="str">
        <f>$AY251*Assembly!V$4+$AZ251*Assembly!V$5+$BA251*Assembly!V$6+$BB251*Assembly!V$7+$BC251*Assembly!V$8+$BD251*Assembly!V$9+$BE251*Assembly!V$10+$BF251*Assembly!V$11+$BG251*Assembly!V$12+$BH251*Assembly!V$13+$BI251*Assembly!V$14+$BJ251*Assembly!V$15+$BK251*Assembly!V$16+$BL251*Assembly!V$17+$BM251*Assembly!V$18+$BN251*Assembly!V$19+$BO251*Assembly!V$20+$BP251*Assembly!V$21+$BQ251*Assembly!V$22+$BR251*Assembly!V$23+$BS251*Assembly!V$24</f>
        <v>0</v>
      </c>
      <c r="CO251" s="256" t="str">
        <f>CE251*Refining!$F$3</f>
        <v>38</v>
      </c>
      <c r="CP251" s="256" t="str">
        <f>CF251*Refining!$F$4</f>
        <v>0</v>
      </c>
      <c r="CQ251" s="256" t="str">
        <f>CG251*Refining!$F$5</f>
        <v>0</v>
      </c>
      <c r="CR251" s="256" t="str">
        <f>CH251*Refining!$F$6</f>
        <v>0</v>
      </c>
      <c r="CS251" s="256" t="str">
        <f>CI251*Refining!$F$7</f>
        <v>0</v>
      </c>
      <c r="CT251" s="256" t="str">
        <f>CJ251*Refining!$F$8</f>
        <v>0</v>
      </c>
      <c r="CU251" s="256" t="str">
        <f>CK251*Refining!$F$9</f>
        <v>0</v>
      </c>
      <c r="CV251" s="256" t="str">
        <f>CL251*Refining!$F$10</f>
        <v>0</v>
      </c>
      <c r="CW251" s="256" t="str">
        <f>CM251*Refining!$F$11</f>
        <v>0</v>
      </c>
      <c r="CX251" s="256" t="str">
        <f>CN251*Refining!$F$12</f>
        <v>0</v>
      </c>
      <c r="CY251" s="248" t="str">
        <f t="shared" ref="CY251:DR251" si="1012">IF(CE251 = 0, "", CE251)</f>
        <v>21</v>
      </c>
      <c r="CZ251" s="245" t="str">
        <f t="shared" si="1012"/>
        <v/>
      </c>
      <c r="DA251" s="245" t="str">
        <f t="shared" si="1012"/>
        <v/>
      </c>
      <c r="DB251" s="245" t="str">
        <f t="shared" si="1012"/>
        <v/>
      </c>
      <c r="DC251" s="245" t="str">
        <f t="shared" si="1012"/>
        <v/>
      </c>
      <c r="DD251" s="245" t="str">
        <f t="shared" si="1012"/>
        <v/>
      </c>
      <c r="DE251" s="245" t="str">
        <f t="shared" si="1012"/>
        <v/>
      </c>
      <c r="DF251" s="245" t="str">
        <f t="shared" si="1012"/>
        <v/>
      </c>
      <c r="DG251" s="245" t="str">
        <f t="shared" si="1012"/>
        <v/>
      </c>
      <c r="DH251" s="246" t="str">
        <f t="shared" si="1012"/>
        <v/>
      </c>
      <c r="DI251" s="248" t="str">
        <f t="shared" si="1012"/>
        <v>38</v>
      </c>
      <c r="DJ251" s="245" t="str">
        <f t="shared" si="1012"/>
        <v/>
      </c>
      <c r="DK251" s="245" t="str">
        <f t="shared" si="1012"/>
        <v/>
      </c>
      <c r="DL251" s="245" t="str">
        <f t="shared" si="1012"/>
        <v/>
      </c>
      <c r="DM251" s="245" t="str">
        <f t="shared" si="1012"/>
        <v/>
      </c>
      <c r="DN251" s="245" t="str">
        <f t="shared" si="1012"/>
        <v/>
      </c>
      <c r="DO251" s="245" t="str">
        <f t="shared" si="1012"/>
        <v/>
      </c>
      <c r="DP251" s="245" t="str">
        <f t="shared" si="1012"/>
        <v/>
      </c>
      <c r="DQ251" s="245" t="str">
        <f t="shared" si="1012"/>
        <v/>
      </c>
      <c r="DR251" s="246" t="str">
        <f t="shared" si="1012"/>
        <v/>
      </c>
      <c r="DS251" s="248" t="str">
        <f t="shared" si="15"/>
        <v>21</v>
      </c>
      <c r="DT251" s="249" t="str">
        <f t="shared" si="16"/>
        <v>38</v>
      </c>
      <c r="DU251" s="225" t="str">
        <f>CY251*'Ores &amp; Ingots'!$C$3+CZ251*'Ores &amp; Ingots'!$C$4+DA251*'Ores &amp; Ingots'!$C$5+DB251*'Ores &amp; Ingots'!$C$6+DC251*'Ores &amp; Ingots'!$C$7+DD251*'Ores &amp; Ingots'!$C$8+DE251*'Ores &amp; Ingots'!$C$9+DF251*'Ores &amp; Ingots'!$C$10+DG251*'Ores &amp; Ingots'!$C$11+DH251*'Ores &amp; Ingots'!$C$12</f>
        <v>3</v>
      </c>
      <c r="DV251" s="225" t="str">
        <f>DI251*'Ores &amp; Ingots'!$B$3+DJ251*'Ores &amp; Ingots'!$B$4+DK251*'Ores &amp; Ingots'!$B$5+DL251*'Ores &amp; Ingots'!$B$6+DM251*'Ores &amp; Ingots'!$B$7+DN251*'Ores &amp; Ingots'!$B$8+DO251*'Ores &amp; Ingots'!$B$9+DP251*'Ores &amp; Ingots'!$B$10+DQ251*'Ores &amp; Ingots'!$B$11+DR251*'Ores &amp; Ingots'!$B$12</f>
        <v>14</v>
      </c>
      <c r="DW251" s="249" t="str">
        <f>CY251*Refining!$G$3+CZ251*Refining!$G$4+DA251*Refining!$G$5+DB251*Refining!$G$6+DC251*Refining!$G$7+DD251*Refining!$G$8+DE251*Refining!$G$9+DF251*Refining!$G$10+DG251*Refining!$G$11+DH251*Refining!$G$12</f>
        <v>1</v>
      </c>
      <c r="DX251" s="249" t="str">
        <f t="shared" si="17"/>
        <v>224</v>
      </c>
      <c r="DY251" s="250" t="str">
        <f t="shared" si="18"/>
        <v>0.0002</v>
      </c>
      <c r="DZ251" s="248" t="str">
        <f t="shared" si="19"/>
        <v>5</v>
      </c>
      <c r="EA251" s="251" t="str">
        <f t="shared" ref="EA251:EB251" si="1013">DZ251/60</f>
        <v>0.1</v>
      </c>
      <c r="EB251" s="251" t="str">
        <f t="shared" si="1013"/>
        <v>0.0</v>
      </c>
      <c r="EC251" s="543" t="str">
        <f t="shared" si="21"/>
        <v>0.00</v>
      </c>
      <c r="ED251" s="248" t="str">
        <f t="shared" si="22"/>
        <v>380</v>
      </c>
      <c r="EE251" s="251" t="str">
        <f t="shared" ref="EE251:EF251" si="1014">ED251/1000</f>
        <v>0.4</v>
      </c>
      <c r="EF251" s="252" t="str">
        <f t="shared" si="1014"/>
        <v>0.00</v>
      </c>
      <c r="EG251" s="544" t="str">
        <f t="shared" si="24"/>
        <v>0.0004</v>
      </c>
      <c r="EH251" s="225" t="s">
        <v>12</v>
      </c>
    </row>
    <row r="252">
      <c r="A252" s="33"/>
      <c r="B252" s="226" t="s">
        <v>1061</v>
      </c>
      <c r="C252" s="227" t="s">
        <v>885</v>
      </c>
      <c r="D252" s="227">
        <v>1.0</v>
      </c>
      <c r="E252" s="227">
        <v>1.0</v>
      </c>
      <c r="F252" s="227">
        <v>1.0</v>
      </c>
      <c r="G252" s="253" t="str">
        <f t="shared" si="5"/>
        <v>0.1</v>
      </c>
      <c r="H252" s="254">
        <v>3.0</v>
      </c>
      <c r="I252" s="254">
        <v>7.5</v>
      </c>
      <c r="J252" s="254" t="str">
        <f>H252/Main!$D$9</f>
        <v>3</v>
      </c>
      <c r="K252" s="254" t="str">
        <f>I252/Main!$D$10</f>
        <v>7.5</v>
      </c>
      <c r="L252" s="254" t="str">
        <f t="shared" si="6"/>
        <v>2.5</v>
      </c>
      <c r="M252" s="254">
        <v>0.32</v>
      </c>
      <c r="N252" s="255"/>
      <c r="O252" s="255"/>
      <c r="P252" s="255"/>
      <c r="Q252" s="256"/>
      <c r="R252" s="255"/>
      <c r="S252" s="257"/>
      <c r="T252" s="257"/>
      <c r="U252" s="255"/>
      <c r="V252" s="255"/>
      <c r="W252" s="257"/>
      <c r="X252" s="257"/>
      <c r="Y252" s="255"/>
      <c r="Z252" s="255"/>
      <c r="AA252" s="255"/>
      <c r="AB252" s="255"/>
      <c r="AC252" s="335"/>
      <c r="AD252" s="309">
        <v>1.0</v>
      </c>
      <c r="AE252" s="225">
        <v>0.0</v>
      </c>
      <c r="AF252" s="225">
        <v>0.0</v>
      </c>
      <c r="AG252" s="225">
        <v>0.0</v>
      </c>
      <c r="AH252" s="225">
        <v>0.0</v>
      </c>
      <c r="AI252" s="225">
        <v>0.0</v>
      </c>
      <c r="AJ252" s="225">
        <v>0.0</v>
      </c>
      <c r="AK252" s="225">
        <v>0.0</v>
      </c>
      <c r="AL252" s="225">
        <v>0.0</v>
      </c>
      <c r="AM252" s="225">
        <v>0.0</v>
      </c>
      <c r="AN252" s="225">
        <v>0.0</v>
      </c>
      <c r="AO252" s="225">
        <v>0.0</v>
      </c>
      <c r="AP252" s="225">
        <v>0.0</v>
      </c>
      <c r="AQ252" s="225">
        <v>0.0</v>
      </c>
      <c r="AR252" s="225">
        <v>0.0</v>
      </c>
      <c r="AS252" s="225">
        <v>0.0</v>
      </c>
      <c r="AT252" s="225">
        <v>0.0</v>
      </c>
      <c r="AU252" s="225">
        <v>0.0</v>
      </c>
      <c r="AV252" s="225">
        <v>0.0</v>
      </c>
      <c r="AW252" s="225">
        <v>0.0</v>
      </c>
      <c r="AX252" s="225">
        <v>0.0</v>
      </c>
      <c r="AY252" s="553" t="str">
        <f t="shared" ref="AY252:BS252" si="1015">IF(AD252 = 0, "", AD252)</f>
        <v>1</v>
      </c>
      <c r="AZ252" s="227" t="str">
        <f t="shared" si="1015"/>
        <v/>
      </c>
      <c r="BA252" s="227" t="str">
        <f t="shared" si="1015"/>
        <v/>
      </c>
      <c r="BB252" s="227" t="str">
        <f t="shared" si="1015"/>
        <v/>
      </c>
      <c r="BC252" s="227" t="str">
        <f t="shared" si="1015"/>
        <v/>
      </c>
      <c r="BD252" s="227" t="str">
        <f t="shared" si="1015"/>
        <v/>
      </c>
      <c r="BE252" s="227" t="str">
        <f t="shared" si="1015"/>
        <v/>
      </c>
      <c r="BF252" s="227" t="str">
        <f t="shared" si="1015"/>
        <v/>
      </c>
      <c r="BG252" s="227" t="str">
        <f t="shared" si="1015"/>
        <v/>
      </c>
      <c r="BH252" s="227" t="str">
        <f t="shared" si="1015"/>
        <v/>
      </c>
      <c r="BI252" s="227" t="str">
        <f t="shared" si="1015"/>
        <v/>
      </c>
      <c r="BJ252" s="227" t="str">
        <f t="shared" si="1015"/>
        <v/>
      </c>
      <c r="BK252" s="227" t="str">
        <f t="shared" si="1015"/>
        <v/>
      </c>
      <c r="BL252" s="227" t="str">
        <f t="shared" si="1015"/>
        <v/>
      </c>
      <c r="BM252" s="227" t="str">
        <f t="shared" si="1015"/>
        <v/>
      </c>
      <c r="BN252" s="227" t="str">
        <f t="shared" si="1015"/>
        <v/>
      </c>
      <c r="BO252" s="227" t="str">
        <f t="shared" si="1015"/>
        <v/>
      </c>
      <c r="BP252" s="227" t="str">
        <f t="shared" si="1015"/>
        <v/>
      </c>
      <c r="BQ252" s="227" t="str">
        <f t="shared" si="1015"/>
        <v/>
      </c>
      <c r="BR252" s="227" t="str">
        <f t="shared" si="1015"/>
        <v/>
      </c>
      <c r="BS252" s="238" t="str">
        <f t="shared" si="1015"/>
        <v/>
      </c>
      <c r="BT252" s="239" t="str">
        <f>$AY252*Assembly!Y$4+$AZ252*Assembly!Y$5+$BA252*Assembly!Y$6+$BB252*Assembly!Y$7+$BC252*Assembly!Y$8+$BD252*Assembly!Y$9+$BE252*Assembly!Y$10+$BF252*Assembly!Y$11+$BG252*Assembly!Y$12+$BH252*Assembly!Y$13+$BI252*Assembly!Y$14+$BJ252*Assembly!Y$15+$BK252*Assembly!Y$16+$BL252*Assembly!Y$17+$BM252*Assembly!Y$18+$BN252*Assembly!Y$19+$BO252*Assembly!Y$20+$BP252*Assembly!Y$21+$BQ252*Assembly!Y$22+$BR252*Assembly!Y$23+$BS252*Assembly!Y$24</f>
        <v>20</v>
      </c>
      <c r="BU252" s="225" t="str">
        <f t="shared" si="8"/>
        <v>160</v>
      </c>
      <c r="BV252" s="225" t="str">
        <f>$AY252*Assembly!AC$4+$AZ252*Assembly!AC$5+$BA252*Assembly!AC$6+$BB252*Assembly!AC$7+$BC252*Assembly!AC$8+$BD252*Assembly!AC$9+$BE252*Assembly!AC$10+$BF252*Assembly!AC$11+$BG252*Assembly!AC$12+$BH252*Assembly!AC$13+$BI252*Assembly!AC$14+$BJ252*Assembly!AC$15+$BK252*Assembly!AC$16+$BL252*Assembly!AC$17+$BM252*Assembly!AC$18+$BN252*Assembly!AC$19+$BO252*Assembly!AC$20+$BP252*Assembly!AC$21+$BQ252*Assembly!AC$22+$BR252*Assembly!AC$23+$BS252*Assembly!AC$24</f>
        <v>100</v>
      </c>
      <c r="BW252" s="240" t="str">
        <f t="shared" si="9"/>
        <v>5.00</v>
      </c>
      <c r="BX252" s="241" t="str">
        <f t="shared" si="10"/>
        <v>800</v>
      </c>
      <c r="BY252" s="242" t="str">
        <f t="shared" si="11"/>
        <v>0.6</v>
      </c>
      <c r="BZ252" s="225"/>
      <c r="CA252" s="225" t="str">
        <f>$AY252*Assembly!X$4+$AZ252*Assembly!X$5+$BA252*Assembly!X$6+$BB252*Assembly!X$7+$BC252*Assembly!X$8+$BD252*Assembly!X$9+$BE252*Assembly!X$10+$BF252*Assembly!X$11+$BG252*Assembly!X$12+$BH252*Assembly!X$13+$BI252*Assembly!X$14+$BJ252*Assembly!X$15+$BK252*Assembly!X$16+$BL252*Assembly!X$17+$BM252*Assembly!X$18+$BN252*Assembly!X$19+$BO252*Assembly!X$20+$BP252*Assembly!X$21+$BQ252*Assembly!X$22+$BR252*Assembly!X$23+$BS252*Assembly!X$24</f>
        <v>1</v>
      </c>
      <c r="CB252" s="225" t="str">
        <f t="shared" si="12"/>
        <v>156</v>
      </c>
      <c r="CC252" s="223" t="str">
        <f t="shared" si="13"/>
        <v>0.0002</v>
      </c>
      <c r="CD252" s="243" t="str">
        <f>$AY252*Assembly!AB$4+$AZ252*Assembly!AB$5+$BA252*Assembly!AB$6+$BB252*Assembly!AB$7+$BC252*Assembly!AB$8+$BD252*Assembly!AB$9+$BE252*Assembly!AB$10+$BF252*Assembly!AB$11+$BG252*Assembly!AB$12+$BH252*Assembly!AB$13+$BI252*Assembly!AB$14+$BJ252*Assembly!AB$15+$BK252*Assembly!AB$16+$BL252*Assembly!AB$17+$BM252*Assembly!AB$18+$BN252*Assembly!AB$19+$BO252*Assembly!AB$20+$BP252*Assembly!AB$21+$BQ252*Assembly!AB$22+$BR252*Assembly!AB$23+$BS252*Assembly!AB$24</f>
        <v>3</v>
      </c>
      <c r="CE252" s="256" t="str">
        <f>$AY252*Assembly!M$4+$AZ252*Assembly!M$5+$BA252*Assembly!M$6+$BB252*Assembly!M$7+$BC252*Assembly!M$8+$BD252*Assembly!M$9+$BE252*Assembly!M$10+$BF252*Assembly!M$11+$BG252*Assembly!M$12+$BH252*Assembly!M$13+$BI252*Assembly!M$14+$BJ252*Assembly!M$15+$BK252*Assembly!M$16+$BL252*Assembly!M$17+$BM252*Assembly!M$18+$BN252*Assembly!M$19+$BO252*Assembly!M$20+$BP252*Assembly!M$21+$BQ252*Assembly!M$22+$BR252*Assembly!M$23+$BS252*Assembly!M$24</f>
        <v>21</v>
      </c>
      <c r="CF252" s="256" t="str">
        <f>$AY252*Assembly!N$4+$AZ252*Assembly!N$5+$BA252*Assembly!N$6+$BB252*Assembly!N$7+$BC252*Assembly!N$8+$BD252*Assembly!N$9+$BE252*Assembly!N$10+$BF252*Assembly!N$11+$BG252*Assembly!N$12+$BH252*Assembly!N$13+$BI252*Assembly!N$14+$BJ252*Assembly!N$15+$BK252*Assembly!N$16+$BL252*Assembly!N$17+$BM252*Assembly!N$18+$BN252*Assembly!N$19+$BO252*Assembly!N$20+$BP252*Assembly!N$21+$BQ252*Assembly!N$22+$BR252*Assembly!N$23+$BS252*Assembly!N$24</f>
        <v>0</v>
      </c>
      <c r="CG252" s="256" t="str">
        <f>$AY252*Assembly!O$4+$AZ252*Assembly!O$5+$BA252*Assembly!O$6+$BB252*Assembly!O$7+$BC252*Assembly!O$8+$BD252*Assembly!O$9+$BE252*Assembly!O$10+$BF252*Assembly!O$11+$BG252*Assembly!O$12+$BH252*Assembly!O$13+$BI252*Assembly!O$14+$BJ252*Assembly!O$15+$BK252*Assembly!O$16+$BL252*Assembly!O$17+$BM252*Assembly!O$18+$BN252*Assembly!O$19+$BO252*Assembly!O$20+$BP252*Assembly!O$21+$BQ252*Assembly!O$22+$BR252*Assembly!O$23+$BS252*Assembly!O$24</f>
        <v>0</v>
      </c>
      <c r="CH252" s="254" t="str">
        <f>$AY252*Assembly!P$4+$AZ252*Assembly!P$5+$BA252*Assembly!P$6+$BB252*Assembly!P$7+$BC252*Assembly!P$8+$BD252*Assembly!P$9+$BE252*Assembly!P$10+$BF252*Assembly!P$11+$BG252*Assembly!P$12+$BH252*Assembly!P$13+$BI252*Assembly!P$14+$BJ252*Assembly!P$15+$BK252*Assembly!P$16+$BL252*Assembly!P$17+$BM252*Assembly!P$18+$BN252*Assembly!P$19+$BO252*Assembly!P$20+$BP252*Assembly!P$21+$BQ252*Assembly!P$22+$BR252*Assembly!P$23+$BS252*Assembly!P$24</f>
        <v>0</v>
      </c>
      <c r="CI252" s="254" t="str">
        <f>$AY252*Assembly!Q$4+$AZ252*Assembly!Q$5+$BA252*Assembly!Q$6+$BB252*Assembly!Q$7+$BC252*Assembly!Q$8+$BD252*Assembly!Q$9+$BE252*Assembly!Q$10+$BF252*Assembly!Q$11+$BG252*Assembly!Q$12+$BH252*Assembly!Q$13+$BI252*Assembly!Q$14+$BJ252*Assembly!Q$15+$BK252*Assembly!Q$16+$BL252*Assembly!Q$17+$BM252*Assembly!Q$18+$BN252*Assembly!Q$19+$BO252*Assembly!Q$20+$BP252*Assembly!Q$21+$BQ252*Assembly!Q$22+$BR252*Assembly!Q$23+$BS252*Assembly!Q$24</f>
        <v>0</v>
      </c>
      <c r="CJ252" s="256" t="str">
        <f>$AY252*Assembly!R$4+$AZ252*Assembly!R$5+$BA252*Assembly!R$6+$BB252*Assembly!R$7+$BC252*Assembly!R$8+$BD252*Assembly!R$9+$BE252*Assembly!R$10+$BF252*Assembly!R$11+$BG252*Assembly!R$12+$BH252*Assembly!R$13+$BI252*Assembly!R$14+$BJ252*Assembly!R$15+$BK252*Assembly!R$16+$BL252*Assembly!R$17+$BM252*Assembly!R$18+$BN252*Assembly!R$19+$BO252*Assembly!R$20+$BP252*Assembly!R$21+$BQ252*Assembly!R$22+$BR252*Assembly!R$23+$BS252*Assembly!R$24</f>
        <v>0</v>
      </c>
      <c r="CK252" s="254" t="str">
        <f>$AY252*Assembly!S$4+$AZ252*Assembly!S$5+$BA252*Assembly!S$6+$BB252*Assembly!S$7+$BC252*Assembly!S$8+$BD252*Assembly!S$9+$BE252*Assembly!S$10+$BF252*Assembly!S$11+$BG252*Assembly!S$12+$BH252*Assembly!S$13+$BI252*Assembly!S$14+$BJ252*Assembly!S$15+$BK252*Assembly!S$16+$BL252*Assembly!S$17+$BM252*Assembly!S$18+$BN252*Assembly!S$19+$BO252*Assembly!S$20+$BP252*Assembly!S$21+$BQ252*Assembly!S$22+$BR252*Assembly!S$23+$BS252*Assembly!S$24</f>
        <v>0</v>
      </c>
      <c r="CL252" s="254" t="str">
        <f>$AY252*Assembly!T$4+$AZ252*Assembly!T$5+$BA252*Assembly!T$6+$BB252*Assembly!T$7+$BC252*Assembly!T$8+$BD252*Assembly!T$9+$BE252*Assembly!T$10+$BF252*Assembly!T$11+$BG252*Assembly!T$12+$BH252*Assembly!T$13+$BI252*Assembly!T$14+$BJ252*Assembly!T$15+$BK252*Assembly!T$16+$BL252*Assembly!T$17+$BM252*Assembly!T$18+$BN252*Assembly!T$19+$BO252*Assembly!T$20+$BP252*Assembly!T$21+$BQ252*Assembly!T$22+$BR252*Assembly!T$23+$BS252*Assembly!T$24</f>
        <v>0</v>
      </c>
      <c r="CM252" s="254" t="str">
        <f>$AY252*Assembly!U$4+$AZ252*Assembly!U$5+$BA252*Assembly!U$6+$BB252*Assembly!U$7+$BC252*Assembly!U$8+$BD252*Assembly!U$9+$BE252*Assembly!U$10+$BF252*Assembly!U$11+$BG252*Assembly!U$12+$BH252*Assembly!U$13+$BI252*Assembly!U$14+$BJ252*Assembly!U$15+$BK252*Assembly!U$16+$BL252*Assembly!U$17+$BM252*Assembly!U$18+$BN252*Assembly!U$19+$BO252*Assembly!U$20+$BP252*Assembly!U$21+$BQ252*Assembly!U$22+$BR252*Assembly!U$23+$BS252*Assembly!U$24</f>
        <v>0</v>
      </c>
      <c r="CN252" s="256" t="str">
        <f>$AY252*Assembly!V$4+$AZ252*Assembly!V$5+$BA252*Assembly!V$6+$BB252*Assembly!V$7+$BC252*Assembly!V$8+$BD252*Assembly!V$9+$BE252*Assembly!V$10+$BF252*Assembly!V$11+$BG252*Assembly!V$12+$BH252*Assembly!V$13+$BI252*Assembly!V$14+$BJ252*Assembly!V$15+$BK252*Assembly!V$16+$BL252*Assembly!V$17+$BM252*Assembly!V$18+$BN252*Assembly!V$19+$BO252*Assembly!V$20+$BP252*Assembly!V$21+$BQ252*Assembly!V$22+$BR252*Assembly!V$23+$BS252*Assembly!V$24</f>
        <v>0</v>
      </c>
      <c r="CO252" s="256" t="str">
        <f>CE252*Refining!$F$3</f>
        <v>38</v>
      </c>
      <c r="CP252" s="256" t="str">
        <f>CF252*Refining!$F$4</f>
        <v>0</v>
      </c>
      <c r="CQ252" s="256" t="str">
        <f>CG252*Refining!$F$5</f>
        <v>0</v>
      </c>
      <c r="CR252" s="256" t="str">
        <f>CH252*Refining!$F$6</f>
        <v>0</v>
      </c>
      <c r="CS252" s="256" t="str">
        <f>CI252*Refining!$F$7</f>
        <v>0</v>
      </c>
      <c r="CT252" s="256" t="str">
        <f>CJ252*Refining!$F$8</f>
        <v>0</v>
      </c>
      <c r="CU252" s="256" t="str">
        <f>CK252*Refining!$F$9</f>
        <v>0</v>
      </c>
      <c r="CV252" s="256" t="str">
        <f>CL252*Refining!$F$10</f>
        <v>0</v>
      </c>
      <c r="CW252" s="256" t="str">
        <f>CM252*Refining!$F$11</f>
        <v>0</v>
      </c>
      <c r="CX252" s="256" t="str">
        <f>CN252*Refining!$F$12</f>
        <v>0</v>
      </c>
      <c r="CY252" s="248" t="str">
        <f t="shared" ref="CY252:DR252" si="1016">IF(CE252 = 0, "", CE252)</f>
        <v>21</v>
      </c>
      <c r="CZ252" s="245" t="str">
        <f t="shared" si="1016"/>
        <v/>
      </c>
      <c r="DA252" s="245" t="str">
        <f t="shared" si="1016"/>
        <v/>
      </c>
      <c r="DB252" s="245" t="str">
        <f t="shared" si="1016"/>
        <v/>
      </c>
      <c r="DC252" s="245" t="str">
        <f t="shared" si="1016"/>
        <v/>
      </c>
      <c r="DD252" s="245" t="str">
        <f t="shared" si="1016"/>
        <v/>
      </c>
      <c r="DE252" s="245" t="str">
        <f t="shared" si="1016"/>
        <v/>
      </c>
      <c r="DF252" s="245" t="str">
        <f t="shared" si="1016"/>
        <v/>
      </c>
      <c r="DG252" s="245" t="str">
        <f t="shared" si="1016"/>
        <v/>
      </c>
      <c r="DH252" s="246" t="str">
        <f t="shared" si="1016"/>
        <v/>
      </c>
      <c r="DI252" s="248" t="str">
        <f t="shared" si="1016"/>
        <v>38</v>
      </c>
      <c r="DJ252" s="245" t="str">
        <f t="shared" si="1016"/>
        <v/>
      </c>
      <c r="DK252" s="245" t="str">
        <f t="shared" si="1016"/>
        <v/>
      </c>
      <c r="DL252" s="245" t="str">
        <f t="shared" si="1016"/>
        <v/>
      </c>
      <c r="DM252" s="245" t="str">
        <f t="shared" si="1016"/>
        <v/>
      </c>
      <c r="DN252" s="245" t="str">
        <f t="shared" si="1016"/>
        <v/>
      </c>
      <c r="DO252" s="245" t="str">
        <f t="shared" si="1016"/>
        <v/>
      </c>
      <c r="DP252" s="245" t="str">
        <f t="shared" si="1016"/>
        <v/>
      </c>
      <c r="DQ252" s="245" t="str">
        <f t="shared" si="1016"/>
        <v/>
      </c>
      <c r="DR252" s="246" t="str">
        <f t="shared" si="1016"/>
        <v/>
      </c>
      <c r="DS252" s="248" t="str">
        <f t="shared" si="15"/>
        <v>21</v>
      </c>
      <c r="DT252" s="249" t="str">
        <f t="shared" si="16"/>
        <v>38</v>
      </c>
      <c r="DU252" s="225" t="str">
        <f>CY252*'Ores &amp; Ingots'!$C$3+CZ252*'Ores &amp; Ingots'!$C$4+DA252*'Ores &amp; Ingots'!$C$5+DB252*'Ores &amp; Ingots'!$C$6+DC252*'Ores &amp; Ingots'!$C$7+DD252*'Ores &amp; Ingots'!$C$8+DE252*'Ores &amp; Ingots'!$C$9+DF252*'Ores &amp; Ingots'!$C$10+DG252*'Ores &amp; Ingots'!$C$11+DH252*'Ores &amp; Ingots'!$C$12</f>
        <v>3</v>
      </c>
      <c r="DV252" s="225" t="str">
        <f>DI252*'Ores &amp; Ingots'!$B$3+DJ252*'Ores &amp; Ingots'!$B$4+DK252*'Ores &amp; Ingots'!$B$5+DL252*'Ores &amp; Ingots'!$B$6+DM252*'Ores &amp; Ingots'!$B$7+DN252*'Ores &amp; Ingots'!$B$8+DO252*'Ores &amp; Ingots'!$B$9+DP252*'Ores &amp; Ingots'!$B$10+DQ252*'Ores &amp; Ingots'!$B$11+DR252*'Ores &amp; Ingots'!$B$12</f>
        <v>14</v>
      </c>
      <c r="DW252" s="249" t="str">
        <f>CY252*Refining!$G$3+CZ252*Refining!$G$4+DA252*Refining!$G$5+DB252*Refining!$G$6+DC252*Refining!$G$7+DD252*Refining!$G$8+DE252*Refining!$G$9+DF252*Refining!$G$10+DG252*Refining!$G$11+DH252*Refining!$G$12</f>
        <v>1</v>
      </c>
      <c r="DX252" s="249" t="str">
        <f t="shared" si="17"/>
        <v>224</v>
      </c>
      <c r="DY252" s="250" t="str">
        <f t="shared" si="18"/>
        <v>0.0002</v>
      </c>
      <c r="DZ252" s="248" t="str">
        <f t="shared" si="19"/>
        <v>5</v>
      </c>
      <c r="EA252" s="251" t="str">
        <f t="shared" ref="EA252:EB252" si="1017">DZ252/60</f>
        <v>0.1</v>
      </c>
      <c r="EB252" s="251" t="str">
        <f t="shared" si="1017"/>
        <v>0.0</v>
      </c>
      <c r="EC252" s="543" t="str">
        <f t="shared" si="21"/>
        <v>0.00</v>
      </c>
      <c r="ED252" s="248" t="str">
        <f t="shared" si="22"/>
        <v>380</v>
      </c>
      <c r="EE252" s="251" t="str">
        <f t="shared" ref="EE252:EF252" si="1018">ED252/1000</f>
        <v>0.4</v>
      </c>
      <c r="EF252" s="252" t="str">
        <f t="shared" si="1018"/>
        <v>0.00</v>
      </c>
      <c r="EG252" s="544" t="str">
        <f t="shared" si="24"/>
        <v>0.0004</v>
      </c>
      <c r="EH252" s="225" t="s">
        <v>12</v>
      </c>
    </row>
    <row r="253">
      <c r="A253" s="33"/>
      <c r="B253" s="226" t="s">
        <v>1094</v>
      </c>
      <c r="C253" s="227" t="s">
        <v>885</v>
      </c>
      <c r="D253" s="227">
        <v>1.0</v>
      </c>
      <c r="E253" s="227">
        <v>1.0</v>
      </c>
      <c r="F253" s="227">
        <v>1.0</v>
      </c>
      <c r="G253" s="253" t="str">
        <f t="shared" si="5"/>
        <v>0.1</v>
      </c>
      <c r="H253" s="254">
        <v>3.0</v>
      </c>
      <c r="I253" s="254">
        <v>7.5</v>
      </c>
      <c r="J253" s="254" t="str">
        <f>H253/Main!$D$9</f>
        <v>3</v>
      </c>
      <c r="K253" s="254" t="str">
        <f>I253/Main!$D$10</f>
        <v>7.5</v>
      </c>
      <c r="L253" s="254" t="str">
        <f t="shared" si="6"/>
        <v>2.5</v>
      </c>
      <c r="M253" s="254">
        <v>0.32</v>
      </c>
      <c r="N253" s="255"/>
      <c r="O253" s="255"/>
      <c r="P253" s="255"/>
      <c r="Q253" s="256"/>
      <c r="R253" s="255"/>
      <c r="S253" s="257"/>
      <c r="T253" s="257"/>
      <c r="U253" s="255"/>
      <c r="V253" s="255"/>
      <c r="W253" s="257"/>
      <c r="X253" s="257"/>
      <c r="Y253" s="255"/>
      <c r="Z253" s="255"/>
      <c r="AA253" s="255"/>
      <c r="AB253" s="255"/>
      <c r="AC253" s="335"/>
      <c r="AD253" s="309">
        <v>1.0</v>
      </c>
      <c r="AE253" s="225">
        <v>0.0</v>
      </c>
      <c r="AF253" s="225">
        <v>0.0</v>
      </c>
      <c r="AG253" s="225">
        <v>0.0</v>
      </c>
      <c r="AH253" s="225">
        <v>0.0</v>
      </c>
      <c r="AI253" s="225">
        <v>0.0</v>
      </c>
      <c r="AJ253" s="225">
        <v>0.0</v>
      </c>
      <c r="AK253" s="225">
        <v>0.0</v>
      </c>
      <c r="AL253" s="225">
        <v>0.0</v>
      </c>
      <c r="AM253" s="225">
        <v>0.0</v>
      </c>
      <c r="AN253" s="225">
        <v>0.0</v>
      </c>
      <c r="AO253" s="225">
        <v>0.0</v>
      </c>
      <c r="AP253" s="225">
        <v>0.0</v>
      </c>
      <c r="AQ253" s="225">
        <v>0.0</v>
      </c>
      <c r="AR253" s="225">
        <v>0.0</v>
      </c>
      <c r="AS253" s="225">
        <v>0.0</v>
      </c>
      <c r="AT253" s="225">
        <v>0.0</v>
      </c>
      <c r="AU253" s="225">
        <v>0.0</v>
      </c>
      <c r="AV253" s="225">
        <v>0.0</v>
      </c>
      <c r="AW253" s="225">
        <v>0.0</v>
      </c>
      <c r="AX253" s="225">
        <v>0.0</v>
      </c>
      <c r="AY253" s="553" t="str">
        <f t="shared" ref="AY253:BS253" si="1019">IF(AD253 = 0, "", AD253)</f>
        <v>1</v>
      </c>
      <c r="AZ253" s="227" t="str">
        <f t="shared" si="1019"/>
        <v/>
      </c>
      <c r="BA253" s="227" t="str">
        <f t="shared" si="1019"/>
        <v/>
      </c>
      <c r="BB253" s="227" t="str">
        <f t="shared" si="1019"/>
        <v/>
      </c>
      <c r="BC253" s="227" t="str">
        <f t="shared" si="1019"/>
        <v/>
      </c>
      <c r="BD253" s="227" t="str">
        <f t="shared" si="1019"/>
        <v/>
      </c>
      <c r="BE253" s="227" t="str">
        <f t="shared" si="1019"/>
        <v/>
      </c>
      <c r="BF253" s="227" t="str">
        <f t="shared" si="1019"/>
        <v/>
      </c>
      <c r="BG253" s="227" t="str">
        <f t="shared" si="1019"/>
        <v/>
      </c>
      <c r="BH253" s="227" t="str">
        <f t="shared" si="1019"/>
        <v/>
      </c>
      <c r="BI253" s="227" t="str">
        <f t="shared" si="1019"/>
        <v/>
      </c>
      <c r="BJ253" s="227" t="str">
        <f t="shared" si="1019"/>
        <v/>
      </c>
      <c r="BK253" s="227" t="str">
        <f t="shared" si="1019"/>
        <v/>
      </c>
      <c r="BL253" s="227" t="str">
        <f t="shared" si="1019"/>
        <v/>
      </c>
      <c r="BM253" s="227" t="str">
        <f t="shared" si="1019"/>
        <v/>
      </c>
      <c r="BN253" s="227" t="str">
        <f t="shared" si="1019"/>
        <v/>
      </c>
      <c r="BO253" s="227" t="str">
        <f t="shared" si="1019"/>
        <v/>
      </c>
      <c r="BP253" s="227" t="str">
        <f t="shared" si="1019"/>
        <v/>
      </c>
      <c r="BQ253" s="227" t="str">
        <f t="shared" si="1019"/>
        <v/>
      </c>
      <c r="BR253" s="227" t="str">
        <f t="shared" si="1019"/>
        <v/>
      </c>
      <c r="BS253" s="238" t="str">
        <f t="shared" si="1019"/>
        <v/>
      </c>
      <c r="BT253" s="239" t="str">
        <f>$AY253*Assembly!Y$4+$AZ253*Assembly!Y$5+$BA253*Assembly!Y$6+$BB253*Assembly!Y$7+$BC253*Assembly!Y$8+$BD253*Assembly!Y$9+$BE253*Assembly!Y$10+$BF253*Assembly!Y$11+$BG253*Assembly!Y$12+$BH253*Assembly!Y$13+$BI253*Assembly!Y$14+$BJ253*Assembly!Y$15+$BK253*Assembly!Y$16+$BL253*Assembly!Y$17+$BM253*Assembly!Y$18+$BN253*Assembly!Y$19+$BO253*Assembly!Y$20+$BP253*Assembly!Y$21+$BQ253*Assembly!Y$22+$BR253*Assembly!Y$23+$BS253*Assembly!Y$24</f>
        <v>20</v>
      </c>
      <c r="BU253" s="225" t="str">
        <f t="shared" si="8"/>
        <v>160</v>
      </c>
      <c r="BV253" s="225" t="str">
        <f>$AY253*Assembly!AC$4+$AZ253*Assembly!AC$5+$BA253*Assembly!AC$6+$BB253*Assembly!AC$7+$BC253*Assembly!AC$8+$BD253*Assembly!AC$9+$BE253*Assembly!AC$10+$BF253*Assembly!AC$11+$BG253*Assembly!AC$12+$BH253*Assembly!AC$13+$BI253*Assembly!AC$14+$BJ253*Assembly!AC$15+$BK253*Assembly!AC$16+$BL253*Assembly!AC$17+$BM253*Assembly!AC$18+$BN253*Assembly!AC$19+$BO253*Assembly!AC$20+$BP253*Assembly!AC$21+$BQ253*Assembly!AC$22+$BR253*Assembly!AC$23+$BS253*Assembly!AC$24</f>
        <v>100</v>
      </c>
      <c r="BW253" s="240" t="str">
        <f t="shared" si="9"/>
        <v>5.00</v>
      </c>
      <c r="BX253" s="241" t="str">
        <f t="shared" si="10"/>
        <v>800</v>
      </c>
      <c r="BY253" s="242" t="str">
        <f t="shared" si="11"/>
        <v>0.6</v>
      </c>
      <c r="BZ253" s="225"/>
      <c r="CA253" s="225" t="str">
        <f>$AY253*Assembly!X$4+$AZ253*Assembly!X$5+$BA253*Assembly!X$6+$BB253*Assembly!X$7+$BC253*Assembly!X$8+$BD253*Assembly!X$9+$BE253*Assembly!X$10+$BF253*Assembly!X$11+$BG253*Assembly!X$12+$BH253*Assembly!X$13+$BI253*Assembly!X$14+$BJ253*Assembly!X$15+$BK253*Assembly!X$16+$BL253*Assembly!X$17+$BM253*Assembly!X$18+$BN253*Assembly!X$19+$BO253*Assembly!X$20+$BP253*Assembly!X$21+$BQ253*Assembly!X$22+$BR253*Assembly!X$23+$BS253*Assembly!X$24</f>
        <v>1</v>
      </c>
      <c r="CB253" s="225" t="str">
        <f t="shared" si="12"/>
        <v>156</v>
      </c>
      <c r="CC253" s="223" t="str">
        <f t="shared" si="13"/>
        <v>0.0002</v>
      </c>
      <c r="CD253" s="243" t="str">
        <f>$AY253*Assembly!AB$4+$AZ253*Assembly!AB$5+$BA253*Assembly!AB$6+$BB253*Assembly!AB$7+$BC253*Assembly!AB$8+$BD253*Assembly!AB$9+$BE253*Assembly!AB$10+$BF253*Assembly!AB$11+$BG253*Assembly!AB$12+$BH253*Assembly!AB$13+$BI253*Assembly!AB$14+$BJ253*Assembly!AB$15+$BK253*Assembly!AB$16+$BL253*Assembly!AB$17+$BM253*Assembly!AB$18+$BN253*Assembly!AB$19+$BO253*Assembly!AB$20+$BP253*Assembly!AB$21+$BQ253*Assembly!AB$22+$BR253*Assembly!AB$23+$BS253*Assembly!AB$24</f>
        <v>3</v>
      </c>
      <c r="CE253" s="256" t="str">
        <f>$AY253*Assembly!M$4+$AZ253*Assembly!M$5+$BA253*Assembly!M$6+$BB253*Assembly!M$7+$BC253*Assembly!M$8+$BD253*Assembly!M$9+$BE253*Assembly!M$10+$BF253*Assembly!M$11+$BG253*Assembly!M$12+$BH253*Assembly!M$13+$BI253*Assembly!M$14+$BJ253*Assembly!M$15+$BK253*Assembly!M$16+$BL253*Assembly!M$17+$BM253*Assembly!M$18+$BN253*Assembly!M$19+$BO253*Assembly!M$20+$BP253*Assembly!M$21+$BQ253*Assembly!M$22+$BR253*Assembly!M$23+$BS253*Assembly!M$24</f>
        <v>21</v>
      </c>
      <c r="CF253" s="256" t="str">
        <f>$AY253*Assembly!N$4+$AZ253*Assembly!N$5+$BA253*Assembly!N$6+$BB253*Assembly!N$7+$BC253*Assembly!N$8+$BD253*Assembly!N$9+$BE253*Assembly!N$10+$BF253*Assembly!N$11+$BG253*Assembly!N$12+$BH253*Assembly!N$13+$BI253*Assembly!N$14+$BJ253*Assembly!N$15+$BK253*Assembly!N$16+$BL253*Assembly!N$17+$BM253*Assembly!N$18+$BN253*Assembly!N$19+$BO253*Assembly!N$20+$BP253*Assembly!N$21+$BQ253*Assembly!N$22+$BR253*Assembly!N$23+$BS253*Assembly!N$24</f>
        <v>0</v>
      </c>
      <c r="CG253" s="256" t="str">
        <f>$AY253*Assembly!O$4+$AZ253*Assembly!O$5+$BA253*Assembly!O$6+$BB253*Assembly!O$7+$BC253*Assembly!O$8+$BD253*Assembly!O$9+$BE253*Assembly!O$10+$BF253*Assembly!O$11+$BG253*Assembly!O$12+$BH253*Assembly!O$13+$BI253*Assembly!O$14+$BJ253*Assembly!O$15+$BK253*Assembly!O$16+$BL253*Assembly!O$17+$BM253*Assembly!O$18+$BN253*Assembly!O$19+$BO253*Assembly!O$20+$BP253*Assembly!O$21+$BQ253*Assembly!O$22+$BR253*Assembly!O$23+$BS253*Assembly!O$24</f>
        <v>0</v>
      </c>
      <c r="CH253" s="254" t="str">
        <f>$AY253*Assembly!P$4+$AZ253*Assembly!P$5+$BA253*Assembly!P$6+$BB253*Assembly!P$7+$BC253*Assembly!P$8+$BD253*Assembly!P$9+$BE253*Assembly!P$10+$BF253*Assembly!P$11+$BG253*Assembly!P$12+$BH253*Assembly!P$13+$BI253*Assembly!P$14+$BJ253*Assembly!P$15+$BK253*Assembly!P$16+$BL253*Assembly!P$17+$BM253*Assembly!P$18+$BN253*Assembly!P$19+$BO253*Assembly!P$20+$BP253*Assembly!P$21+$BQ253*Assembly!P$22+$BR253*Assembly!P$23+$BS253*Assembly!P$24</f>
        <v>0</v>
      </c>
      <c r="CI253" s="254" t="str">
        <f>$AY253*Assembly!Q$4+$AZ253*Assembly!Q$5+$BA253*Assembly!Q$6+$BB253*Assembly!Q$7+$BC253*Assembly!Q$8+$BD253*Assembly!Q$9+$BE253*Assembly!Q$10+$BF253*Assembly!Q$11+$BG253*Assembly!Q$12+$BH253*Assembly!Q$13+$BI253*Assembly!Q$14+$BJ253*Assembly!Q$15+$BK253*Assembly!Q$16+$BL253*Assembly!Q$17+$BM253*Assembly!Q$18+$BN253*Assembly!Q$19+$BO253*Assembly!Q$20+$BP253*Assembly!Q$21+$BQ253*Assembly!Q$22+$BR253*Assembly!Q$23+$BS253*Assembly!Q$24</f>
        <v>0</v>
      </c>
      <c r="CJ253" s="256" t="str">
        <f>$AY253*Assembly!R$4+$AZ253*Assembly!R$5+$BA253*Assembly!R$6+$BB253*Assembly!R$7+$BC253*Assembly!R$8+$BD253*Assembly!R$9+$BE253*Assembly!R$10+$BF253*Assembly!R$11+$BG253*Assembly!R$12+$BH253*Assembly!R$13+$BI253*Assembly!R$14+$BJ253*Assembly!R$15+$BK253*Assembly!R$16+$BL253*Assembly!R$17+$BM253*Assembly!R$18+$BN253*Assembly!R$19+$BO253*Assembly!R$20+$BP253*Assembly!R$21+$BQ253*Assembly!R$22+$BR253*Assembly!R$23+$BS253*Assembly!R$24</f>
        <v>0</v>
      </c>
      <c r="CK253" s="254" t="str">
        <f>$AY253*Assembly!S$4+$AZ253*Assembly!S$5+$BA253*Assembly!S$6+$BB253*Assembly!S$7+$BC253*Assembly!S$8+$BD253*Assembly!S$9+$BE253*Assembly!S$10+$BF253*Assembly!S$11+$BG253*Assembly!S$12+$BH253*Assembly!S$13+$BI253*Assembly!S$14+$BJ253*Assembly!S$15+$BK253*Assembly!S$16+$BL253*Assembly!S$17+$BM253*Assembly!S$18+$BN253*Assembly!S$19+$BO253*Assembly!S$20+$BP253*Assembly!S$21+$BQ253*Assembly!S$22+$BR253*Assembly!S$23+$BS253*Assembly!S$24</f>
        <v>0</v>
      </c>
      <c r="CL253" s="254" t="str">
        <f>$AY253*Assembly!T$4+$AZ253*Assembly!T$5+$BA253*Assembly!T$6+$BB253*Assembly!T$7+$BC253*Assembly!T$8+$BD253*Assembly!T$9+$BE253*Assembly!T$10+$BF253*Assembly!T$11+$BG253*Assembly!T$12+$BH253*Assembly!T$13+$BI253*Assembly!T$14+$BJ253*Assembly!T$15+$BK253*Assembly!T$16+$BL253*Assembly!T$17+$BM253*Assembly!T$18+$BN253*Assembly!T$19+$BO253*Assembly!T$20+$BP253*Assembly!T$21+$BQ253*Assembly!T$22+$BR253*Assembly!T$23+$BS253*Assembly!T$24</f>
        <v>0</v>
      </c>
      <c r="CM253" s="254" t="str">
        <f>$AY253*Assembly!U$4+$AZ253*Assembly!U$5+$BA253*Assembly!U$6+$BB253*Assembly!U$7+$BC253*Assembly!U$8+$BD253*Assembly!U$9+$BE253*Assembly!U$10+$BF253*Assembly!U$11+$BG253*Assembly!U$12+$BH253*Assembly!U$13+$BI253*Assembly!U$14+$BJ253*Assembly!U$15+$BK253*Assembly!U$16+$BL253*Assembly!U$17+$BM253*Assembly!U$18+$BN253*Assembly!U$19+$BO253*Assembly!U$20+$BP253*Assembly!U$21+$BQ253*Assembly!U$22+$BR253*Assembly!U$23+$BS253*Assembly!U$24</f>
        <v>0</v>
      </c>
      <c r="CN253" s="256" t="str">
        <f>$AY253*Assembly!V$4+$AZ253*Assembly!V$5+$BA253*Assembly!V$6+$BB253*Assembly!V$7+$BC253*Assembly!V$8+$BD253*Assembly!V$9+$BE253*Assembly!V$10+$BF253*Assembly!V$11+$BG253*Assembly!V$12+$BH253*Assembly!V$13+$BI253*Assembly!V$14+$BJ253*Assembly!V$15+$BK253*Assembly!V$16+$BL253*Assembly!V$17+$BM253*Assembly!V$18+$BN253*Assembly!V$19+$BO253*Assembly!V$20+$BP253*Assembly!V$21+$BQ253*Assembly!V$22+$BR253*Assembly!V$23+$BS253*Assembly!V$24</f>
        <v>0</v>
      </c>
      <c r="CO253" s="256" t="str">
        <f>CE253*Refining!$F$3</f>
        <v>38</v>
      </c>
      <c r="CP253" s="256" t="str">
        <f>CF253*Refining!$F$4</f>
        <v>0</v>
      </c>
      <c r="CQ253" s="256" t="str">
        <f>CG253*Refining!$F$5</f>
        <v>0</v>
      </c>
      <c r="CR253" s="256" t="str">
        <f>CH253*Refining!$F$6</f>
        <v>0</v>
      </c>
      <c r="CS253" s="256" t="str">
        <f>CI253*Refining!$F$7</f>
        <v>0</v>
      </c>
      <c r="CT253" s="256" t="str">
        <f>CJ253*Refining!$F$8</f>
        <v>0</v>
      </c>
      <c r="CU253" s="256" t="str">
        <f>CK253*Refining!$F$9</f>
        <v>0</v>
      </c>
      <c r="CV253" s="256" t="str">
        <f>CL253*Refining!$F$10</f>
        <v>0</v>
      </c>
      <c r="CW253" s="256" t="str">
        <f>CM253*Refining!$F$11</f>
        <v>0</v>
      </c>
      <c r="CX253" s="256" t="str">
        <f>CN253*Refining!$F$12</f>
        <v>0</v>
      </c>
      <c r="CY253" s="248" t="str">
        <f t="shared" ref="CY253:DR253" si="1020">IF(CE253 = 0, "", CE253)</f>
        <v>21</v>
      </c>
      <c r="CZ253" s="245" t="str">
        <f t="shared" si="1020"/>
        <v/>
      </c>
      <c r="DA253" s="245" t="str">
        <f t="shared" si="1020"/>
        <v/>
      </c>
      <c r="DB253" s="245" t="str">
        <f t="shared" si="1020"/>
        <v/>
      </c>
      <c r="DC253" s="245" t="str">
        <f t="shared" si="1020"/>
        <v/>
      </c>
      <c r="DD253" s="245" t="str">
        <f t="shared" si="1020"/>
        <v/>
      </c>
      <c r="DE253" s="245" t="str">
        <f t="shared" si="1020"/>
        <v/>
      </c>
      <c r="DF253" s="245" t="str">
        <f t="shared" si="1020"/>
        <v/>
      </c>
      <c r="DG253" s="245" t="str">
        <f t="shared" si="1020"/>
        <v/>
      </c>
      <c r="DH253" s="246" t="str">
        <f t="shared" si="1020"/>
        <v/>
      </c>
      <c r="DI253" s="248" t="str">
        <f t="shared" si="1020"/>
        <v>38</v>
      </c>
      <c r="DJ253" s="245" t="str">
        <f t="shared" si="1020"/>
        <v/>
      </c>
      <c r="DK253" s="245" t="str">
        <f t="shared" si="1020"/>
        <v/>
      </c>
      <c r="DL253" s="245" t="str">
        <f t="shared" si="1020"/>
        <v/>
      </c>
      <c r="DM253" s="245" t="str">
        <f t="shared" si="1020"/>
        <v/>
      </c>
      <c r="DN253" s="245" t="str">
        <f t="shared" si="1020"/>
        <v/>
      </c>
      <c r="DO253" s="245" t="str">
        <f t="shared" si="1020"/>
        <v/>
      </c>
      <c r="DP253" s="245" t="str">
        <f t="shared" si="1020"/>
        <v/>
      </c>
      <c r="DQ253" s="245" t="str">
        <f t="shared" si="1020"/>
        <v/>
      </c>
      <c r="DR253" s="246" t="str">
        <f t="shared" si="1020"/>
        <v/>
      </c>
      <c r="DS253" s="248" t="str">
        <f t="shared" si="15"/>
        <v>21</v>
      </c>
      <c r="DT253" s="249" t="str">
        <f t="shared" si="16"/>
        <v>38</v>
      </c>
      <c r="DU253" s="225" t="str">
        <f>CY253*'Ores &amp; Ingots'!$C$3+CZ253*'Ores &amp; Ingots'!$C$4+DA253*'Ores &amp; Ingots'!$C$5+DB253*'Ores &amp; Ingots'!$C$6+DC253*'Ores &amp; Ingots'!$C$7+DD253*'Ores &amp; Ingots'!$C$8+DE253*'Ores &amp; Ingots'!$C$9+DF253*'Ores &amp; Ingots'!$C$10+DG253*'Ores &amp; Ingots'!$C$11+DH253*'Ores &amp; Ingots'!$C$12</f>
        <v>3</v>
      </c>
      <c r="DV253" s="225" t="str">
        <f>DI253*'Ores &amp; Ingots'!$B$3+DJ253*'Ores &amp; Ingots'!$B$4+DK253*'Ores &amp; Ingots'!$B$5+DL253*'Ores &amp; Ingots'!$B$6+DM253*'Ores &amp; Ingots'!$B$7+DN253*'Ores &amp; Ingots'!$B$8+DO253*'Ores &amp; Ingots'!$B$9+DP253*'Ores &amp; Ingots'!$B$10+DQ253*'Ores &amp; Ingots'!$B$11+DR253*'Ores &amp; Ingots'!$B$12</f>
        <v>14</v>
      </c>
      <c r="DW253" s="249" t="str">
        <f>CY253*Refining!$G$3+CZ253*Refining!$G$4+DA253*Refining!$G$5+DB253*Refining!$G$6+DC253*Refining!$G$7+DD253*Refining!$G$8+DE253*Refining!$G$9+DF253*Refining!$G$10+DG253*Refining!$G$11+DH253*Refining!$G$12</f>
        <v>1</v>
      </c>
      <c r="DX253" s="249" t="str">
        <f t="shared" si="17"/>
        <v>224</v>
      </c>
      <c r="DY253" s="250" t="str">
        <f t="shared" si="18"/>
        <v>0.0002</v>
      </c>
      <c r="DZ253" s="248" t="str">
        <f t="shared" si="19"/>
        <v>5</v>
      </c>
      <c r="EA253" s="251" t="str">
        <f t="shared" ref="EA253:EB253" si="1021">DZ253/60</f>
        <v>0.1</v>
      </c>
      <c r="EB253" s="251" t="str">
        <f t="shared" si="1021"/>
        <v>0.0</v>
      </c>
      <c r="EC253" s="543" t="str">
        <f t="shared" si="21"/>
        <v>0.00</v>
      </c>
      <c r="ED253" s="248" t="str">
        <f t="shared" si="22"/>
        <v>380</v>
      </c>
      <c r="EE253" s="251" t="str">
        <f t="shared" ref="EE253:EF253" si="1022">ED253/1000</f>
        <v>0.4</v>
      </c>
      <c r="EF253" s="252" t="str">
        <f t="shared" si="1022"/>
        <v>0.00</v>
      </c>
      <c r="EG253" s="544" t="str">
        <f t="shared" si="24"/>
        <v>0.0004</v>
      </c>
      <c r="EH253" s="225" t="s">
        <v>12</v>
      </c>
    </row>
    <row r="254">
      <c r="A254" s="33"/>
      <c r="B254" s="116" t="s">
        <v>1062</v>
      </c>
      <c r="C254" s="227" t="s">
        <v>885</v>
      </c>
      <c r="D254" s="227">
        <v>1.0</v>
      </c>
      <c r="E254" s="227">
        <v>1.0</v>
      </c>
      <c r="F254" s="227">
        <v>1.0</v>
      </c>
      <c r="G254" s="253" t="str">
        <f t="shared" si="5"/>
        <v>0.1</v>
      </c>
      <c r="H254" s="254">
        <v>7.0</v>
      </c>
      <c r="I254" s="254">
        <v>17.5</v>
      </c>
      <c r="J254" s="254" t="str">
        <f>H254/Main!$D$9</f>
        <v>7</v>
      </c>
      <c r="K254" s="254" t="str">
        <f>I254/Main!$D$10</f>
        <v>17.5</v>
      </c>
      <c r="L254" s="254" t="str">
        <f t="shared" si="6"/>
        <v>2.5</v>
      </c>
      <c r="M254" s="254">
        <v>1.0</v>
      </c>
      <c r="N254" s="255"/>
      <c r="O254" s="255"/>
      <c r="P254" s="255"/>
      <c r="Q254" s="256"/>
      <c r="R254" s="255"/>
      <c r="S254" s="257"/>
      <c r="T254" s="257"/>
      <c r="U254" s="255"/>
      <c r="V254" s="255"/>
      <c r="W254" s="257"/>
      <c r="X254" s="257"/>
      <c r="Y254" s="255"/>
      <c r="Z254" s="255"/>
      <c r="AA254" s="255"/>
      <c r="AB254" s="255"/>
      <c r="AC254" s="335"/>
      <c r="AD254" s="309">
        <v>1.0</v>
      </c>
      <c r="AE254" s="225">
        <v>0.0</v>
      </c>
      <c r="AF254" s="225">
        <v>0.0</v>
      </c>
      <c r="AG254" s="225">
        <v>0.0</v>
      </c>
      <c r="AH254" s="225">
        <v>0.0</v>
      </c>
      <c r="AI254" s="225">
        <v>0.0</v>
      </c>
      <c r="AJ254" s="225">
        <v>0.0</v>
      </c>
      <c r="AK254" s="225">
        <v>0.0</v>
      </c>
      <c r="AL254" s="225">
        <v>0.0</v>
      </c>
      <c r="AM254" s="225">
        <v>0.0</v>
      </c>
      <c r="AN254" s="225">
        <v>0.0</v>
      </c>
      <c r="AO254" s="225">
        <v>0.0</v>
      </c>
      <c r="AP254" s="225">
        <v>0.0</v>
      </c>
      <c r="AQ254" s="225">
        <v>0.0</v>
      </c>
      <c r="AR254" s="225">
        <v>0.0</v>
      </c>
      <c r="AS254" s="225">
        <v>0.0</v>
      </c>
      <c r="AT254" s="225">
        <v>0.0</v>
      </c>
      <c r="AU254" s="225">
        <v>0.0</v>
      </c>
      <c r="AV254" s="225">
        <v>0.0</v>
      </c>
      <c r="AW254" s="225">
        <v>0.0</v>
      </c>
      <c r="AX254" s="225">
        <v>0.0</v>
      </c>
      <c r="AY254" s="553" t="str">
        <f t="shared" ref="AY254:BS254" si="1023">IF(AD254 = 0, "", AD254)</f>
        <v>1</v>
      </c>
      <c r="AZ254" s="227" t="str">
        <f t="shared" si="1023"/>
        <v/>
      </c>
      <c r="BA254" s="227" t="str">
        <f t="shared" si="1023"/>
        <v/>
      </c>
      <c r="BB254" s="227" t="str">
        <f t="shared" si="1023"/>
        <v/>
      </c>
      <c r="BC254" s="227" t="str">
        <f t="shared" si="1023"/>
        <v/>
      </c>
      <c r="BD254" s="227" t="str">
        <f t="shared" si="1023"/>
        <v/>
      </c>
      <c r="BE254" s="227" t="str">
        <f t="shared" si="1023"/>
        <v/>
      </c>
      <c r="BF254" s="227" t="str">
        <f t="shared" si="1023"/>
        <v/>
      </c>
      <c r="BG254" s="227" t="str">
        <f t="shared" si="1023"/>
        <v/>
      </c>
      <c r="BH254" s="227" t="str">
        <f t="shared" si="1023"/>
        <v/>
      </c>
      <c r="BI254" s="227" t="str">
        <f t="shared" si="1023"/>
        <v/>
      </c>
      <c r="BJ254" s="227" t="str">
        <f t="shared" si="1023"/>
        <v/>
      </c>
      <c r="BK254" s="227" t="str">
        <f t="shared" si="1023"/>
        <v/>
      </c>
      <c r="BL254" s="227" t="str">
        <f t="shared" si="1023"/>
        <v/>
      </c>
      <c r="BM254" s="227" t="str">
        <f t="shared" si="1023"/>
        <v/>
      </c>
      <c r="BN254" s="227" t="str">
        <f t="shared" si="1023"/>
        <v/>
      </c>
      <c r="BO254" s="227" t="str">
        <f t="shared" si="1023"/>
        <v/>
      </c>
      <c r="BP254" s="227" t="str">
        <f t="shared" si="1023"/>
        <v/>
      </c>
      <c r="BQ254" s="227" t="str">
        <f t="shared" si="1023"/>
        <v/>
      </c>
      <c r="BR254" s="227" t="str">
        <f t="shared" si="1023"/>
        <v/>
      </c>
      <c r="BS254" s="238" t="str">
        <f t="shared" si="1023"/>
        <v/>
      </c>
      <c r="BT254" s="239" t="str">
        <f>$AY254*Assembly!Y$4+$AZ254*Assembly!Y$5+$BA254*Assembly!Y$6+$BB254*Assembly!Y$7+$BC254*Assembly!Y$8+$BD254*Assembly!Y$9+$BE254*Assembly!Y$10+$BF254*Assembly!Y$11+$BG254*Assembly!Y$12+$BH254*Assembly!Y$13+$BI254*Assembly!Y$14+$BJ254*Assembly!Y$15+$BK254*Assembly!Y$16+$BL254*Assembly!Y$17+$BM254*Assembly!Y$18+$BN254*Assembly!Y$19+$BO254*Assembly!Y$20+$BP254*Assembly!Y$21+$BQ254*Assembly!Y$22+$BR254*Assembly!Y$23+$BS254*Assembly!Y$24</f>
        <v>20</v>
      </c>
      <c r="BU254" s="225" t="str">
        <f t="shared" si="8"/>
        <v>160</v>
      </c>
      <c r="BV254" s="225" t="str">
        <f>$AY254*Assembly!AC$4+$AZ254*Assembly!AC$5+$BA254*Assembly!AC$6+$BB254*Assembly!AC$7+$BC254*Assembly!AC$8+$BD254*Assembly!AC$9+$BE254*Assembly!AC$10+$BF254*Assembly!AC$11+$BG254*Assembly!AC$12+$BH254*Assembly!AC$13+$BI254*Assembly!AC$14+$BJ254*Assembly!AC$15+$BK254*Assembly!AC$16+$BL254*Assembly!AC$17+$BM254*Assembly!AC$18+$BN254*Assembly!AC$19+$BO254*Assembly!AC$20+$BP254*Assembly!AC$21+$BQ254*Assembly!AC$22+$BR254*Assembly!AC$23+$BS254*Assembly!AC$24</f>
        <v>100</v>
      </c>
      <c r="BW254" s="240" t="str">
        <f t="shared" si="9"/>
        <v>5.00</v>
      </c>
      <c r="BX254" s="241" t="str">
        <f t="shared" si="10"/>
        <v>800</v>
      </c>
      <c r="BY254" s="242" t="str">
        <f t="shared" si="11"/>
        <v>0.6</v>
      </c>
      <c r="BZ254" s="225"/>
      <c r="CA254" s="225" t="str">
        <f>$AY254*Assembly!X$4+$AZ254*Assembly!X$5+$BA254*Assembly!X$6+$BB254*Assembly!X$7+$BC254*Assembly!X$8+$BD254*Assembly!X$9+$BE254*Assembly!X$10+$BF254*Assembly!X$11+$BG254*Assembly!X$12+$BH254*Assembly!X$13+$BI254*Assembly!X$14+$BJ254*Assembly!X$15+$BK254*Assembly!X$16+$BL254*Assembly!X$17+$BM254*Assembly!X$18+$BN254*Assembly!X$19+$BO254*Assembly!X$20+$BP254*Assembly!X$21+$BQ254*Assembly!X$22+$BR254*Assembly!X$23+$BS254*Assembly!X$24</f>
        <v>1</v>
      </c>
      <c r="CB254" s="225" t="str">
        <f t="shared" si="12"/>
        <v>156</v>
      </c>
      <c r="CC254" s="223" t="str">
        <f t="shared" si="13"/>
        <v>0.0002</v>
      </c>
      <c r="CD254" s="243" t="str">
        <f>$AY254*Assembly!AB$4+$AZ254*Assembly!AB$5+$BA254*Assembly!AB$6+$BB254*Assembly!AB$7+$BC254*Assembly!AB$8+$BD254*Assembly!AB$9+$BE254*Assembly!AB$10+$BF254*Assembly!AB$11+$BG254*Assembly!AB$12+$BH254*Assembly!AB$13+$BI254*Assembly!AB$14+$BJ254*Assembly!AB$15+$BK254*Assembly!AB$16+$BL254*Assembly!AB$17+$BM254*Assembly!AB$18+$BN254*Assembly!AB$19+$BO254*Assembly!AB$20+$BP254*Assembly!AB$21+$BQ254*Assembly!AB$22+$BR254*Assembly!AB$23+$BS254*Assembly!AB$24</f>
        <v>3</v>
      </c>
      <c r="CE254" s="256" t="str">
        <f>$AY254*Assembly!M$4+$AZ254*Assembly!M$5+$BA254*Assembly!M$6+$BB254*Assembly!M$7+$BC254*Assembly!M$8+$BD254*Assembly!M$9+$BE254*Assembly!M$10+$BF254*Assembly!M$11+$BG254*Assembly!M$12+$BH254*Assembly!M$13+$BI254*Assembly!M$14+$BJ254*Assembly!M$15+$BK254*Assembly!M$16+$BL254*Assembly!M$17+$BM254*Assembly!M$18+$BN254*Assembly!M$19+$BO254*Assembly!M$20+$BP254*Assembly!M$21+$BQ254*Assembly!M$22+$BR254*Assembly!M$23+$BS254*Assembly!M$24</f>
        <v>21</v>
      </c>
      <c r="CF254" s="256" t="str">
        <f>$AY254*Assembly!N$4+$AZ254*Assembly!N$5+$BA254*Assembly!N$6+$BB254*Assembly!N$7+$BC254*Assembly!N$8+$BD254*Assembly!N$9+$BE254*Assembly!N$10+$BF254*Assembly!N$11+$BG254*Assembly!N$12+$BH254*Assembly!N$13+$BI254*Assembly!N$14+$BJ254*Assembly!N$15+$BK254*Assembly!N$16+$BL254*Assembly!N$17+$BM254*Assembly!N$18+$BN254*Assembly!N$19+$BO254*Assembly!N$20+$BP254*Assembly!N$21+$BQ254*Assembly!N$22+$BR254*Assembly!N$23+$BS254*Assembly!N$24</f>
        <v>0</v>
      </c>
      <c r="CG254" s="256" t="str">
        <f>$AY254*Assembly!O$4+$AZ254*Assembly!O$5+$BA254*Assembly!O$6+$BB254*Assembly!O$7+$BC254*Assembly!O$8+$BD254*Assembly!O$9+$BE254*Assembly!O$10+$BF254*Assembly!O$11+$BG254*Assembly!O$12+$BH254*Assembly!O$13+$BI254*Assembly!O$14+$BJ254*Assembly!O$15+$BK254*Assembly!O$16+$BL254*Assembly!O$17+$BM254*Assembly!O$18+$BN254*Assembly!O$19+$BO254*Assembly!O$20+$BP254*Assembly!O$21+$BQ254*Assembly!O$22+$BR254*Assembly!O$23+$BS254*Assembly!O$24</f>
        <v>0</v>
      </c>
      <c r="CH254" s="254" t="str">
        <f>$AY254*Assembly!P$4+$AZ254*Assembly!P$5+$BA254*Assembly!P$6+$BB254*Assembly!P$7+$BC254*Assembly!P$8+$BD254*Assembly!P$9+$BE254*Assembly!P$10+$BF254*Assembly!P$11+$BG254*Assembly!P$12+$BH254*Assembly!P$13+$BI254*Assembly!P$14+$BJ254*Assembly!P$15+$BK254*Assembly!P$16+$BL254*Assembly!P$17+$BM254*Assembly!P$18+$BN254*Assembly!P$19+$BO254*Assembly!P$20+$BP254*Assembly!P$21+$BQ254*Assembly!P$22+$BR254*Assembly!P$23+$BS254*Assembly!P$24</f>
        <v>0</v>
      </c>
      <c r="CI254" s="254" t="str">
        <f>$AY254*Assembly!Q$4+$AZ254*Assembly!Q$5+$BA254*Assembly!Q$6+$BB254*Assembly!Q$7+$BC254*Assembly!Q$8+$BD254*Assembly!Q$9+$BE254*Assembly!Q$10+$BF254*Assembly!Q$11+$BG254*Assembly!Q$12+$BH254*Assembly!Q$13+$BI254*Assembly!Q$14+$BJ254*Assembly!Q$15+$BK254*Assembly!Q$16+$BL254*Assembly!Q$17+$BM254*Assembly!Q$18+$BN254*Assembly!Q$19+$BO254*Assembly!Q$20+$BP254*Assembly!Q$21+$BQ254*Assembly!Q$22+$BR254*Assembly!Q$23+$BS254*Assembly!Q$24</f>
        <v>0</v>
      </c>
      <c r="CJ254" s="256" t="str">
        <f>$AY254*Assembly!R$4+$AZ254*Assembly!R$5+$BA254*Assembly!R$6+$BB254*Assembly!R$7+$BC254*Assembly!R$8+$BD254*Assembly!R$9+$BE254*Assembly!R$10+$BF254*Assembly!R$11+$BG254*Assembly!R$12+$BH254*Assembly!R$13+$BI254*Assembly!R$14+$BJ254*Assembly!R$15+$BK254*Assembly!R$16+$BL254*Assembly!R$17+$BM254*Assembly!R$18+$BN254*Assembly!R$19+$BO254*Assembly!R$20+$BP254*Assembly!R$21+$BQ254*Assembly!R$22+$BR254*Assembly!R$23+$BS254*Assembly!R$24</f>
        <v>0</v>
      </c>
      <c r="CK254" s="254" t="str">
        <f>$AY254*Assembly!S$4+$AZ254*Assembly!S$5+$BA254*Assembly!S$6+$BB254*Assembly!S$7+$BC254*Assembly!S$8+$BD254*Assembly!S$9+$BE254*Assembly!S$10+$BF254*Assembly!S$11+$BG254*Assembly!S$12+$BH254*Assembly!S$13+$BI254*Assembly!S$14+$BJ254*Assembly!S$15+$BK254*Assembly!S$16+$BL254*Assembly!S$17+$BM254*Assembly!S$18+$BN254*Assembly!S$19+$BO254*Assembly!S$20+$BP254*Assembly!S$21+$BQ254*Assembly!S$22+$BR254*Assembly!S$23+$BS254*Assembly!S$24</f>
        <v>0</v>
      </c>
      <c r="CL254" s="254" t="str">
        <f>$AY254*Assembly!T$4+$AZ254*Assembly!T$5+$BA254*Assembly!T$6+$BB254*Assembly!T$7+$BC254*Assembly!T$8+$BD254*Assembly!T$9+$BE254*Assembly!T$10+$BF254*Assembly!T$11+$BG254*Assembly!T$12+$BH254*Assembly!T$13+$BI254*Assembly!T$14+$BJ254*Assembly!T$15+$BK254*Assembly!T$16+$BL254*Assembly!T$17+$BM254*Assembly!T$18+$BN254*Assembly!T$19+$BO254*Assembly!T$20+$BP254*Assembly!T$21+$BQ254*Assembly!T$22+$BR254*Assembly!T$23+$BS254*Assembly!T$24</f>
        <v>0</v>
      </c>
      <c r="CM254" s="254" t="str">
        <f>$AY254*Assembly!U$4+$AZ254*Assembly!U$5+$BA254*Assembly!U$6+$BB254*Assembly!U$7+$BC254*Assembly!U$8+$BD254*Assembly!U$9+$BE254*Assembly!U$10+$BF254*Assembly!U$11+$BG254*Assembly!U$12+$BH254*Assembly!U$13+$BI254*Assembly!U$14+$BJ254*Assembly!U$15+$BK254*Assembly!U$16+$BL254*Assembly!U$17+$BM254*Assembly!U$18+$BN254*Assembly!U$19+$BO254*Assembly!U$20+$BP254*Assembly!U$21+$BQ254*Assembly!U$22+$BR254*Assembly!U$23+$BS254*Assembly!U$24</f>
        <v>0</v>
      </c>
      <c r="CN254" s="256" t="str">
        <f>$AY254*Assembly!V$4+$AZ254*Assembly!V$5+$BA254*Assembly!V$6+$BB254*Assembly!V$7+$BC254*Assembly!V$8+$BD254*Assembly!V$9+$BE254*Assembly!V$10+$BF254*Assembly!V$11+$BG254*Assembly!V$12+$BH254*Assembly!V$13+$BI254*Assembly!V$14+$BJ254*Assembly!V$15+$BK254*Assembly!V$16+$BL254*Assembly!V$17+$BM254*Assembly!V$18+$BN254*Assembly!V$19+$BO254*Assembly!V$20+$BP254*Assembly!V$21+$BQ254*Assembly!V$22+$BR254*Assembly!V$23+$BS254*Assembly!V$24</f>
        <v>0</v>
      </c>
      <c r="CO254" s="256" t="str">
        <f>CE254*Refining!$F$3</f>
        <v>38</v>
      </c>
      <c r="CP254" s="256" t="str">
        <f>CF254*Refining!$F$4</f>
        <v>0</v>
      </c>
      <c r="CQ254" s="256" t="str">
        <f>CG254*Refining!$F$5</f>
        <v>0</v>
      </c>
      <c r="CR254" s="256" t="str">
        <f>CH254*Refining!$F$6</f>
        <v>0</v>
      </c>
      <c r="CS254" s="256" t="str">
        <f>CI254*Refining!$F$7</f>
        <v>0</v>
      </c>
      <c r="CT254" s="256" t="str">
        <f>CJ254*Refining!$F$8</f>
        <v>0</v>
      </c>
      <c r="CU254" s="256" t="str">
        <f>CK254*Refining!$F$9</f>
        <v>0</v>
      </c>
      <c r="CV254" s="256" t="str">
        <f>CL254*Refining!$F$10</f>
        <v>0</v>
      </c>
      <c r="CW254" s="256" t="str">
        <f>CM254*Refining!$F$11</f>
        <v>0</v>
      </c>
      <c r="CX254" s="256" t="str">
        <f>CN254*Refining!$F$12</f>
        <v>0</v>
      </c>
      <c r="CY254" s="248" t="str">
        <f t="shared" ref="CY254:DR254" si="1024">IF(CE254 = 0, "", CE254)</f>
        <v>21</v>
      </c>
      <c r="CZ254" s="245" t="str">
        <f t="shared" si="1024"/>
        <v/>
      </c>
      <c r="DA254" s="245" t="str">
        <f t="shared" si="1024"/>
        <v/>
      </c>
      <c r="DB254" s="245" t="str">
        <f t="shared" si="1024"/>
        <v/>
      </c>
      <c r="DC254" s="245" t="str">
        <f t="shared" si="1024"/>
        <v/>
      </c>
      <c r="DD254" s="245" t="str">
        <f t="shared" si="1024"/>
        <v/>
      </c>
      <c r="DE254" s="245" t="str">
        <f t="shared" si="1024"/>
        <v/>
      </c>
      <c r="DF254" s="245" t="str">
        <f t="shared" si="1024"/>
        <v/>
      </c>
      <c r="DG254" s="245" t="str">
        <f t="shared" si="1024"/>
        <v/>
      </c>
      <c r="DH254" s="246" t="str">
        <f t="shared" si="1024"/>
        <v/>
      </c>
      <c r="DI254" s="248" t="str">
        <f t="shared" si="1024"/>
        <v>38</v>
      </c>
      <c r="DJ254" s="245" t="str">
        <f t="shared" si="1024"/>
        <v/>
      </c>
      <c r="DK254" s="245" t="str">
        <f t="shared" si="1024"/>
        <v/>
      </c>
      <c r="DL254" s="245" t="str">
        <f t="shared" si="1024"/>
        <v/>
      </c>
      <c r="DM254" s="245" t="str">
        <f t="shared" si="1024"/>
        <v/>
      </c>
      <c r="DN254" s="245" t="str">
        <f t="shared" si="1024"/>
        <v/>
      </c>
      <c r="DO254" s="245" t="str">
        <f t="shared" si="1024"/>
        <v/>
      </c>
      <c r="DP254" s="245" t="str">
        <f t="shared" si="1024"/>
        <v/>
      </c>
      <c r="DQ254" s="245" t="str">
        <f t="shared" si="1024"/>
        <v/>
      </c>
      <c r="DR254" s="246" t="str">
        <f t="shared" si="1024"/>
        <v/>
      </c>
      <c r="DS254" s="248" t="str">
        <f t="shared" si="15"/>
        <v>21</v>
      </c>
      <c r="DT254" s="249" t="str">
        <f t="shared" si="16"/>
        <v>38</v>
      </c>
      <c r="DU254" s="225" t="str">
        <f>CY254*'Ores &amp; Ingots'!$C$3+CZ254*'Ores &amp; Ingots'!$C$4+DA254*'Ores &amp; Ingots'!$C$5+DB254*'Ores &amp; Ingots'!$C$6+DC254*'Ores &amp; Ingots'!$C$7+DD254*'Ores &amp; Ingots'!$C$8+DE254*'Ores &amp; Ingots'!$C$9+DF254*'Ores &amp; Ingots'!$C$10+DG254*'Ores &amp; Ingots'!$C$11+DH254*'Ores &amp; Ingots'!$C$12</f>
        <v>3</v>
      </c>
      <c r="DV254" s="225" t="str">
        <f>DI254*'Ores &amp; Ingots'!$B$3+DJ254*'Ores &amp; Ingots'!$B$4+DK254*'Ores &amp; Ingots'!$B$5+DL254*'Ores &amp; Ingots'!$B$6+DM254*'Ores &amp; Ingots'!$B$7+DN254*'Ores &amp; Ingots'!$B$8+DO254*'Ores &amp; Ingots'!$B$9+DP254*'Ores &amp; Ingots'!$B$10+DQ254*'Ores &amp; Ingots'!$B$11+DR254*'Ores &amp; Ingots'!$B$12</f>
        <v>14</v>
      </c>
      <c r="DW254" s="249" t="str">
        <f>CY254*Refining!$G$3+CZ254*Refining!$G$4+DA254*Refining!$G$5+DB254*Refining!$G$6+DC254*Refining!$G$7+DD254*Refining!$G$8+DE254*Refining!$G$9+DF254*Refining!$G$10+DG254*Refining!$G$11+DH254*Refining!$G$12</f>
        <v>1</v>
      </c>
      <c r="DX254" s="249" t="str">
        <f t="shared" si="17"/>
        <v>224</v>
      </c>
      <c r="DY254" s="250" t="str">
        <f t="shared" si="18"/>
        <v>0.0002</v>
      </c>
      <c r="DZ254" s="248" t="str">
        <f t="shared" si="19"/>
        <v>9</v>
      </c>
      <c r="EA254" s="251" t="str">
        <f t="shared" ref="EA254:EB254" si="1025">DZ254/60</f>
        <v>0.2</v>
      </c>
      <c r="EB254" s="251" t="str">
        <f t="shared" si="1025"/>
        <v>0.0</v>
      </c>
      <c r="EC254" s="543" t="str">
        <f t="shared" si="21"/>
        <v>0.00</v>
      </c>
      <c r="ED254" s="248" t="str">
        <f t="shared" si="22"/>
        <v>380</v>
      </c>
      <c r="EE254" s="251" t="str">
        <f t="shared" ref="EE254:EF254" si="1026">ED254/1000</f>
        <v>0.4</v>
      </c>
      <c r="EF254" s="252" t="str">
        <f t="shared" si="1026"/>
        <v>0.00</v>
      </c>
      <c r="EG254" s="544" t="str">
        <f t="shared" si="24"/>
        <v>0.0004</v>
      </c>
      <c r="EH254" s="225" t="s">
        <v>12</v>
      </c>
    </row>
    <row r="255">
      <c r="A255" s="33"/>
      <c r="B255" s="116" t="s">
        <v>1063</v>
      </c>
      <c r="C255" s="227" t="s">
        <v>885</v>
      </c>
      <c r="D255" s="227">
        <v>1.0</v>
      </c>
      <c r="E255" s="227">
        <v>1.0</v>
      </c>
      <c r="F255" s="227">
        <v>1.0</v>
      </c>
      <c r="G255" s="253" t="str">
        <f t="shared" si="5"/>
        <v>0.1</v>
      </c>
      <c r="H255" s="254">
        <v>7.0</v>
      </c>
      <c r="I255" s="254">
        <v>17.5</v>
      </c>
      <c r="J255" s="254" t="str">
        <f>H255/Main!$D$9</f>
        <v>7</v>
      </c>
      <c r="K255" s="254" t="str">
        <f>I255/Main!$D$10</f>
        <v>17.5</v>
      </c>
      <c r="L255" s="254" t="str">
        <f t="shared" si="6"/>
        <v>2.5</v>
      </c>
      <c r="M255" s="254">
        <v>1.0</v>
      </c>
      <c r="N255" s="255"/>
      <c r="O255" s="255"/>
      <c r="P255" s="255"/>
      <c r="Q255" s="256"/>
      <c r="R255" s="255"/>
      <c r="S255" s="257"/>
      <c r="T255" s="257"/>
      <c r="U255" s="255"/>
      <c r="V255" s="255"/>
      <c r="W255" s="257"/>
      <c r="X255" s="257"/>
      <c r="Y255" s="255"/>
      <c r="Z255" s="255"/>
      <c r="AA255" s="255"/>
      <c r="AB255" s="255"/>
      <c r="AC255" s="335"/>
      <c r="AD255" s="309">
        <v>1.0</v>
      </c>
      <c r="AE255" s="225">
        <v>0.0</v>
      </c>
      <c r="AF255" s="225">
        <v>0.0</v>
      </c>
      <c r="AG255" s="225">
        <v>0.0</v>
      </c>
      <c r="AH255" s="225">
        <v>0.0</v>
      </c>
      <c r="AI255" s="225">
        <v>0.0</v>
      </c>
      <c r="AJ255" s="225">
        <v>0.0</v>
      </c>
      <c r="AK255" s="225">
        <v>0.0</v>
      </c>
      <c r="AL255" s="225">
        <v>0.0</v>
      </c>
      <c r="AM255" s="225">
        <v>0.0</v>
      </c>
      <c r="AN255" s="225">
        <v>0.0</v>
      </c>
      <c r="AO255" s="225">
        <v>0.0</v>
      </c>
      <c r="AP255" s="225">
        <v>0.0</v>
      </c>
      <c r="AQ255" s="225">
        <v>0.0</v>
      </c>
      <c r="AR255" s="225">
        <v>0.0</v>
      </c>
      <c r="AS255" s="225">
        <v>0.0</v>
      </c>
      <c r="AT255" s="225">
        <v>0.0</v>
      </c>
      <c r="AU255" s="225">
        <v>0.0</v>
      </c>
      <c r="AV255" s="225">
        <v>0.0</v>
      </c>
      <c r="AW255" s="225">
        <v>0.0</v>
      </c>
      <c r="AX255" s="225">
        <v>0.0</v>
      </c>
      <c r="AY255" s="553" t="str">
        <f t="shared" ref="AY255:BS255" si="1027">IF(AD255 = 0, "", AD255)</f>
        <v>1</v>
      </c>
      <c r="AZ255" s="227" t="str">
        <f t="shared" si="1027"/>
        <v/>
      </c>
      <c r="BA255" s="227" t="str">
        <f t="shared" si="1027"/>
        <v/>
      </c>
      <c r="BB255" s="227" t="str">
        <f t="shared" si="1027"/>
        <v/>
      </c>
      <c r="BC255" s="227" t="str">
        <f t="shared" si="1027"/>
        <v/>
      </c>
      <c r="BD255" s="227" t="str">
        <f t="shared" si="1027"/>
        <v/>
      </c>
      <c r="BE255" s="227" t="str">
        <f t="shared" si="1027"/>
        <v/>
      </c>
      <c r="BF255" s="227" t="str">
        <f t="shared" si="1027"/>
        <v/>
      </c>
      <c r="BG255" s="227" t="str">
        <f t="shared" si="1027"/>
        <v/>
      </c>
      <c r="BH255" s="227" t="str">
        <f t="shared" si="1027"/>
        <v/>
      </c>
      <c r="BI255" s="227" t="str">
        <f t="shared" si="1027"/>
        <v/>
      </c>
      <c r="BJ255" s="227" t="str">
        <f t="shared" si="1027"/>
        <v/>
      </c>
      <c r="BK255" s="227" t="str">
        <f t="shared" si="1027"/>
        <v/>
      </c>
      <c r="BL255" s="227" t="str">
        <f t="shared" si="1027"/>
        <v/>
      </c>
      <c r="BM255" s="227" t="str">
        <f t="shared" si="1027"/>
        <v/>
      </c>
      <c r="BN255" s="227" t="str">
        <f t="shared" si="1027"/>
        <v/>
      </c>
      <c r="BO255" s="227" t="str">
        <f t="shared" si="1027"/>
        <v/>
      </c>
      <c r="BP255" s="227" t="str">
        <f t="shared" si="1027"/>
        <v/>
      </c>
      <c r="BQ255" s="227" t="str">
        <f t="shared" si="1027"/>
        <v/>
      </c>
      <c r="BR255" s="227" t="str">
        <f t="shared" si="1027"/>
        <v/>
      </c>
      <c r="BS255" s="238" t="str">
        <f t="shared" si="1027"/>
        <v/>
      </c>
      <c r="BT255" s="239" t="str">
        <f>$AY255*Assembly!Y$4+$AZ255*Assembly!Y$5+$BA255*Assembly!Y$6+$BB255*Assembly!Y$7+$BC255*Assembly!Y$8+$BD255*Assembly!Y$9+$BE255*Assembly!Y$10+$BF255*Assembly!Y$11+$BG255*Assembly!Y$12+$BH255*Assembly!Y$13+$BI255*Assembly!Y$14+$BJ255*Assembly!Y$15+$BK255*Assembly!Y$16+$BL255*Assembly!Y$17+$BM255*Assembly!Y$18+$BN255*Assembly!Y$19+$BO255*Assembly!Y$20+$BP255*Assembly!Y$21+$BQ255*Assembly!Y$22+$BR255*Assembly!Y$23+$BS255*Assembly!Y$24</f>
        <v>20</v>
      </c>
      <c r="BU255" s="225" t="str">
        <f t="shared" si="8"/>
        <v>160</v>
      </c>
      <c r="BV255" s="225" t="str">
        <f>$AY255*Assembly!AC$4+$AZ255*Assembly!AC$5+$BA255*Assembly!AC$6+$BB255*Assembly!AC$7+$BC255*Assembly!AC$8+$BD255*Assembly!AC$9+$BE255*Assembly!AC$10+$BF255*Assembly!AC$11+$BG255*Assembly!AC$12+$BH255*Assembly!AC$13+$BI255*Assembly!AC$14+$BJ255*Assembly!AC$15+$BK255*Assembly!AC$16+$BL255*Assembly!AC$17+$BM255*Assembly!AC$18+$BN255*Assembly!AC$19+$BO255*Assembly!AC$20+$BP255*Assembly!AC$21+$BQ255*Assembly!AC$22+$BR255*Assembly!AC$23+$BS255*Assembly!AC$24</f>
        <v>100</v>
      </c>
      <c r="BW255" s="240" t="str">
        <f t="shared" si="9"/>
        <v>5.00</v>
      </c>
      <c r="BX255" s="241" t="str">
        <f t="shared" si="10"/>
        <v>800</v>
      </c>
      <c r="BY255" s="242" t="str">
        <f t="shared" si="11"/>
        <v>0.6</v>
      </c>
      <c r="BZ255" s="225"/>
      <c r="CA255" s="225" t="str">
        <f>$AY255*Assembly!X$4+$AZ255*Assembly!X$5+$BA255*Assembly!X$6+$BB255*Assembly!X$7+$BC255*Assembly!X$8+$BD255*Assembly!X$9+$BE255*Assembly!X$10+$BF255*Assembly!X$11+$BG255*Assembly!X$12+$BH255*Assembly!X$13+$BI255*Assembly!X$14+$BJ255*Assembly!X$15+$BK255*Assembly!X$16+$BL255*Assembly!X$17+$BM255*Assembly!X$18+$BN255*Assembly!X$19+$BO255*Assembly!X$20+$BP255*Assembly!X$21+$BQ255*Assembly!X$22+$BR255*Assembly!X$23+$BS255*Assembly!X$24</f>
        <v>1</v>
      </c>
      <c r="CB255" s="225" t="str">
        <f t="shared" si="12"/>
        <v>156</v>
      </c>
      <c r="CC255" s="223" t="str">
        <f t="shared" si="13"/>
        <v>0.0002</v>
      </c>
      <c r="CD255" s="243" t="str">
        <f>$AY255*Assembly!AB$4+$AZ255*Assembly!AB$5+$BA255*Assembly!AB$6+$BB255*Assembly!AB$7+$BC255*Assembly!AB$8+$BD255*Assembly!AB$9+$BE255*Assembly!AB$10+$BF255*Assembly!AB$11+$BG255*Assembly!AB$12+$BH255*Assembly!AB$13+$BI255*Assembly!AB$14+$BJ255*Assembly!AB$15+$BK255*Assembly!AB$16+$BL255*Assembly!AB$17+$BM255*Assembly!AB$18+$BN255*Assembly!AB$19+$BO255*Assembly!AB$20+$BP255*Assembly!AB$21+$BQ255*Assembly!AB$22+$BR255*Assembly!AB$23+$BS255*Assembly!AB$24</f>
        <v>3</v>
      </c>
      <c r="CE255" s="256" t="str">
        <f>$AY255*Assembly!M$4+$AZ255*Assembly!M$5+$BA255*Assembly!M$6+$BB255*Assembly!M$7+$BC255*Assembly!M$8+$BD255*Assembly!M$9+$BE255*Assembly!M$10+$BF255*Assembly!M$11+$BG255*Assembly!M$12+$BH255*Assembly!M$13+$BI255*Assembly!M$14+$BJ255*Assembly!M$15+$BK255*Assembly!M$16+$BL255*Assembly!M$17+$BM255*Assembly!M$18+$BN255*Assembly!M$19+$BO255*Assembly!M$20+$BP255*Assembly!M$21+$BQ255*Assembly!M$22+$BR255*Assembly!M$23+$BS255*Assembly!M$24</f>
        <v>21</v>
      </c>
      <c r="CF255" s="256" t="str">
        <f>$AY255*Assembly!N$4+$AZ255*Assembly!N$5+$BA255*Assembly!N$6+$BB255*Assembly!N$7+$BC255*Assembly!N$8+$BD255*Assembly!N$9+$BE255*Assembly!N$10+$BF255*Assembly!N$11+$BG255*Assembly!N$12+$BH255*Assembly!N$13+$BI255*Assembly!N$14+$BJ255*Assembly!N$15+$BK255*Assembly!N$16+$BL255*Assembly!N$17+$BM255*Assembly!N$18+$BN255*Assembly!N$19+$BO255*Assembly!N$20+$BP255*Assembly!N$21+$BQ255*Assembly!N$22+$BR255*Assembly!N$23+$BS255*Assembly!N$24</f>
        <v>0</v>
      </c>
      <c r="CG255" s="256" t="str">
        <f>$AY255*Assembly!O$4+$AZ255*Assembly!O$5+$BA255*Assembly!O$6+$BB255*Assembly!O$7+$BC255*Assembly!O$8+$BD255*Assembly!O$9+$BE255*Assembly!O$10+$BF255*Assembly!O$11+$BG255*Assembly!O$12+$BH255*Assembly!O$13+$BI255*Assembly!O$14+$BJ255*Assembly!O$15+$BK255*Assembly!O$16+$BL255*Assembly!O$17+$BM255*Assembly!O$18+$BN255*Assembly!O$19+$BO255*Assembly!O$20+$BP255*Assembly!O$21+$BQ255*Assembly!O$22+$BR255*Assembly!O$23+$BS255*Assembly!O$24</f>
        <v>0</v>
      </c>
      <c r="CH255" s="254" t="str">
        <f>$AY255*Assembly!P$4+$AZ255*Assembly!P$5+$BA255*Assembly!P$6+$BB255*Assembly!P$7+$BC255*Assembly!P$8+$BD255*Assembly!P$9+$BE255*Assembly!P$10+$BF255*Assembly!P$11+$BG255*Assembly!P$12+$BH255*Assembly!P$13+$BI255*Assembly!P$14+$BJ255*Assembly!P$15+$BK255*Assembly!P$16+$BL255*Assembly!P$17+$BM255*Assembly!P$18+$BN255*Assembly!P$19+$BO255*Assembly!P$20+$BP255*Assembly!P$21+$BQ255*Assembly!P$22+$BR255*Assembly!P$23+$BS255*Assembly!P$24</f>
        <v>0</v>
      </c>
      <c r="CI255" s="254" t="str">
        <f>$AY255*Assembly!Q$4+$AZ255*Assembly!Q$5+$BA255*Assembly!Q$6+$BB255*Assembly!Q$7+$BC255*Assembly!Q$8+$BD255*Assembly!Q$9+$BE255*Assembly!Q$10+$BF255*Assembly!Q$11+$BG255*Assembly!Q$12+$BH255*Assembly!Q$13+$BI255*Assembly!Q$14+$BJ255*Assembly!Q$15+$BK255*Assembly!Q$16+$BL255*Assembly!Q$17+$BM255*Assembly!Q$18+$BN255*Assembly!Q$19+$BO255*Assembly!Q$20+$BP255*Assembly!Q$21+$BQ255*Assembly!Q$22+$BR255*Assembly!Q$23+$BS255*Assembly!Q$24</f>
        <v>0</v>
      </c>
      <c r="CJ255" s="256" t="str">
        <f>$AY255*Assembly!R$4+$AZ255*Assembly!R$5+$BA255*Assembly!R$6+$BB255*Assembly!R$7+$BC255*Assembly!R$8+$BD255*Assembly!R$9+$BE255*Assembly!R$10+$BF255*Assembly!R$11+$BG255*Assembly!R$12+$BH255*Assembly!R$13+$BI255*Assembly!R$14+$BJ255*Assembly!R$15+$BK255*Assembly!R$16+$BL255*Assembly!R$17+$BM255*Assembly!R$18+$BN255*Assembly!R$19+$BO255*Assembly!R$20+$BP255*Assembly!R$21+$BQ255*Assembly!R$22+$BR255*Assembly!R$23+$BS255*Assembly!R$24</f>
        <v>0</v>
      </c>
      <c r="CK255" s="254" t="str">
        <f>$AY255*Assembly!S$4+$AZ255*Assembly!S$5+$BA255*Assembly!S$6+$BB255*Assembly!S$7+$BC255*Assembly!S$8+$BD255*Assembly!S$9+$BE255*Assembly!S$10+$BF255*Assembly!S$11+$BG255*Assembly!S$12+$BH255*Assembly!S$13+$BI255*Assembly!S$14+$BJ255*Assembly!S$15+$BK255*Assembly!S$16+$BL255*Assembly!S$17+$BM255*Assembly!S$18+$BN255*Assembly!S$19+$BO255*Assembly!S$20+$BP255*Assembly!S$21+$BQ255*Assembly!S$22+$BR255*Assembly!S$23+$BS255*Assembly!S$24</f>
        <v>0</v>
      </c>
      <c r="CL255" s="254" t="str">
        <f>$AY255*Assembly!T$4+$AZ255*Assembly!T$5+$BA255*Assembly!T$6+$BB255*Assembly!T$7+$BC255*Assembly!T$8+$BD255*Assembly!T$9+$BE255*Assembly!T$10+$BF255*Assembly!T$11+$BG255*Assembly!T$12+$BH255*Assembly!T$13+$BI255*Assembly!T$14+$BJ255*Assembly!T$15+$BK255*Assembly!T$16+$BL255*Assembly!T$17+$BM255*Assembly!T$18+$BN255*Assembly!T$19+$BO255*Assembly!T$20+$BP255*Assembly!T$21+$BQ255*Assembly!T$22+$BR255*Assembly!T$23+$BS255*Assembly!T$24</f>
        <v>0</v>
      </c>
      <c r="CM255" s="254" t="str">
        <f>$AY255*Assembly!U$4+$AZ255*Assembly!U$5+$BA255*Assembly!U$6+$BB255*Assembly!U$7+$BC255*Assembly!U$8+$BD255*Assembly!U$9+$BE255*Assembly!U$10+$BF255*Assembly!U$11+$BG255*Assembly!U$12+$BH255*Assembly!U$13+$BI255*Assembly!U$14+$BJ255*Assembly!U$15+$BK255*Assembly!U$16+$BL255*Assembly!U$17+$BM255*Assembly!U$18+$BN255*Assembly!U$19+$BO255*Assembly!U$20+$BP255*Assembly!U$21+$BQ255*Assembly!U$22+$BR255*Assembly!U$23+$BS255*Assembly!U$24</f>
        <v>0</v>
      </c>
      <c r="CN255" s="256" t="str">
        <f>$AY255*Assembly!V$4+$AZ255*Assembly!V$5+$BA255*Assembly!V$6+$BB255*Assembly!V$7+$BC255*Assembly!V$8+$BD255*Assembly!V$9+$BE255*Assembly!V$10+$BF255*Assembly!V$11+$BG255*Assembly!V$12+$BH255*Assembly!V$13+$BI255*Assembly!V$14+$BJ255*Assembly!V$15+$BK255*Assembly!V$16+$BL255*Assembly!V$17+$BM255*Assembly!V$18+$BN255*Assembly!V$19+$BO255*Assembly!V$20+$BP255*Assembly!V$21+$BQ255*Assembly!V$22+$BR255*Assembly!V$23+$BS255*Assembly!V$24</f>
        <v>0</v>
      </c>
      <c r="CO255" s="256" t="str">
        <f>CE255*Refining!$F$3</f>
        <v>38</v>
      </c>
      <c r="CP255" s="256" t="str">
        <f>CF255*Refining!$F$4</f>
        <v>0</v>
      </c>
      <c r="CQ255" s="256" t="str">
        <f>CG255*Refining!$F$5</f>
        <v>0</v>
      </c>
      <c r="CR255" s="256" t="str">
        <f>CH255*Refining!$F$6</f>
        <v>0</v>
      </c>
      <c r="CS255" s="256" t="str">
        <f>CI255*Refining!$F$7</f>
        <v>0</v>
      </c>
      <c r="CT255" s="256" t="str">
        <f>CJ255*Refining!$F$8</f>
        <v>0</v>
      </c>
      <c r="CU255" s="256" t="str">
        <f>CK255*Refining!$F$9</f>
        <v>0</v>
      </c>
      <c r="CV255" s="256" t="str">
        <f>CL255*Refining!$F$10</f>
        <v>0</v>
      </c>
      <c r="CW255" s="256" t="str">
        <f>CM255*Refining!$F$11</f>
        <v>0</v>
      </c>
      <c r="CX255" s="256" t="str">
        <f>CN255*Refining!$F$12</f>
        <v>0</v>
      </c>
      <c r="CY255" s="248" t="str">
        <f t="shared" ref="CY255:DR255" si="1028">IF(CE255 = 0, "", CE255)</f>
        <v>21</v>
      </c>
      <c r="CZ255" s="245" t="str">
        <f t="shared" si="1028"/>
        <v/>
      </c>
      <c r="DA255" s="245" t="str">
        <f t="shared" si="1028"/>
        <v/>
      </c>
      <c r="DB255" s="245" t="str">
        <f t="shared" si="1028"/>
        <v/>
      </c>
      <c r="DC255" s="245" t="str">
        <f t="shared" si="1028"/>
        <v/>
      </c>
      <c r="DD255" s="245" t="str">
        <f t="shared" si="1028"/>
        <v/>
      </c>
      <c r="DE255" s="245" t="str">
        <f t="shared" si="1028"/>
        <v/>
      </c>
      <c r="DF255" s="245" t="str">
        <f t="shared" si="1028"/>
        <v/>
      </c>
      <c r="DG255" s="245" t="str">
        <f t="shared" si="1028"/>
        <v/>
      </c>
      <c r="DH255" s="246" t="str">
        <f t="shared" si="1028"/>
        <v/>
      </c>
      <c r="DI255" s="248" t="str">
        <f t="shared" si="1028"/>
        <v>38</v>
      </c>
      <c r="DJ255" s="245" t="str">
        <f t="shared" si="1028"/>
        <v/>
      </c>
      <c r="DK255" s="245" t="str">
        <f t="shared" si="1028"/>
        <v/>
      </c>
      <c r="DL255" s="245" t="str">
        <f t="shared" si="1028"/>
        <v/>
      </c>
      <c r="DM255" s="245" t="str">
        <f t="shared" si="1028"/>
        <v/>
      </c>
      <c r="DN255" s="245" t="str">
        <f t="shared" si="1028"/>
        <v/>
      </c>
      <c r="DO255" s="245" t="str">
        <f t="shared" si="1028"/>
        <v/>
      </c>
      <c r="DP255" s="245" t="str">
        <f t="shared" si="1028"/>
        <v/>
      </c>
      <c r="DQ255" s="245" t="str">
        <f t="shared" si="1028"/>
        <v/>
      </c>
      <c r="DR255" s="246" t="str">
        <f t="shared" si="1028"/>
        <v/>
      </c>
      <c r="DS255" s="248" t="str">
        <f t="shared" si="15"/>
        <v>21</v>
      </c>
      <c r="DT255" s="249" t="str">
        <f t="shared" si="16"/>
        <v>38</v>
      </c>
      <c r="DU255" s="225" t="str">
        <f>CY255*'Ores &amp; Ingots'!$C$3+CZ255*'Ores &amp; Ingots'!$C$4+DA255*'Ores &amp; Ingots'!$C$5+DB255*'Ores &amp; Ingots'!$C$6+DC255*'Ores &amp; Ingots'!$C$7+DD255*'Ores &amp; Ingots'!$C$8+DE255*'Ores &amp; Ingots'!$C$9+DF255*'Ores &amp; Ingots'!$C$10+DG255*'Ores &amp; Ingots'!$C$11+DH255*'Ores &amp; Ingots'!$C$12</f>
        <v>3</v>
      </c>
      <c r="DV255" s="225" t="str">
        <f>DI255*'Ores &amp; Ingots'!$B$3+DJ255*'Ores &amp; Ingots'!$B$4+DK255*'Ores &amp; Ingots'!$B$5+DL255*'Ores &amp; Ingots'!$B$6+DM255*'Ores &amp; Ingots'!$B$7+DN255*'Ores &amp; Ingots'!$B$8+DO255*'Ores &amp; Ingots'!$B$9+DP255*'Ores &amp; Ingots'!$B$10+DQ255*'Ores &amp; Ingots'!$B$11+DR255*'Ores &amp; Ingots'!$B$12</f>
        <v>14</v>
      </c>
      <c r="DW255" s="249" t="str">
        <f>CY255*Refining!$G$3+CZ255*Refining!$G$4+DA255*Refining!$G$5+DB255*Refining!$G$6+DC255*Refining!$G$7+DD255*Refining!$G$8+DE255*Refining!$G$9+DF255*Refining!$G$10+DG255*Refining!$G$11+DH255*Refining!$G$12</f>
        <v>1</v>
      </c>
      <c r="DX255" s="249" t="str">
        <f t="shared" si="17"/>
        <v>224</v>
      </c>
      <c r="DY255" s="250" t="str">
        <f t="shared" si="18"/>
        <v>0.0002</v>
      </c>
      <c r="DZ255" s="248" t="str">
        <f t="shared" si="19"/>
        <v>9</v>
      </c>
      <c r="EA255" s="251" t="str">
        <f t="shared" ref="EA255:EB255" si="1029">DZ255/60</f>
        <v>0.2</v>
      </c>
      <c r="EB255" s="251" t="str">
        <f t="shared" si="1029"/>
        <v>0.0</v>
      </c>
      <c r="EC255" s="543" t="str">
        <f t="shared" si="21"/>
        <v>0.00</v>
      </c>
      <c r="ED255" s="248" t="str">
        <f t="shared" si="22"/>
        <v>380</v>
      </c>
      <c r="EE255" s="251" t="str">
        <f t="shared" ref="EE255:EF255" si="1030">ED255/1000</f>
        <v>0.4</v>
      </c>
      <c r="EF255" s="252" t="str">
        <f t="shared" si="1030"/>
        <v>0.00</v>
      </c>
      <c r="EG255" s="544" t="str">
        <f t="shared" si="24"/>
        <v>0.0004</v>
      </c>
      <c r="EH255" s="225" t="s">
        <v>12</v>
      </c>
    </row>
    <row r="256">
      <c r="A256" s="33"/>
      <c r="B256" s="116" t="s">
        <v>1064</v>
      </c>
      <c r="C256" s="227" t="s">
        <v>885</v>
      </c>
      <c r="D256" s="227">
        <v>1.0</v>
      </c>
      <c r="E256" s="227">
        <v>1.0</v>
      </c>
      <c r="F256" s="227">
        <v>1.0</v>
      </c>
      <c r="G256" s="253" t="str">
        <f t="shared" si="5"/>
        <v>0.1</v>
      </c>
      <c r="H256" s="254">
        <v>8.0</v>
      </c>
      <c r="I256" s="254">
        <v>20.0</v>
      </c>
      <c r="J256" s="254" t="str">
        <f>H256/Main!$D$9</f>
        <v>8</v>
      </c>
      <c r="K256" s="254" t="str">
        <f>I256/Main!$D$10</f>
        <v>20</v>
      </c>
      <c r="L256" s="254" t="str">
        <f t="shared" si="6"/>
        <v>2.5</v>
      </c>
      <c r="M256" s="254">
        <v>1.0</v>
      </c>
      <c r="N256" s="255"/>
      <c r="O256" s="255"/>
      <c r="P256" s="255"/>
      <c r="Q256" s="256"/>
      <c r="R256" s="255"/>
      <c r="S256" s="257"/>
      <c r="T256" s="257"/>
      <c r="U256" s="255"/>
      <c r="V256" s="255"/>
      <c r="W256" s="257"/>
      <c r="X256" s="257"/>
      <c r="Y256" s="255"/>
      <c r="Z256" s="255"/>
      <c r="AA256" s="255"/>
      <c r="AB256" s="255"/>
      <c r="AC256" s="335"/>
      <c r="AD256" s="309">
        <v>1.0</v>
      </c>
      <c r="AE256" s="225">
        <v>0.0</v>
      </c>
      <c r="AF256" s="225">
        <v>0.0</v>
      </c>
      <c r="AG256" s="225">
        <v>0.0</v>
      </c>
      <c r="AH256" s="225">
        <v>0.0</v>
      </c>
      <c r="AI256" s="225">
        <v>0.0</v>
      </c>
      <c r="AJ256" s="225">
        <v>0.0</v>
      </c>
      <c r="AK256" s="225">
        <v>0.0</v>
      </c>
      <c r="AL256" s="225">
        <v>0.0</v>
      </c>
      <c r="AM256" s="225">
        <v>0.0</v>
      </c>
      <c r="AN256" s="225">
        <v>0.0</v>
      </c>
      <c r="AO256" s="225">
        <v>0.0</v>
      </c>
      <c r="AP256" s="225">
        <v>0.0</v>
      </c>
      <c r="AQ256" s="225">
        <v>0.0</v>
      </c>
      <c r="AR256" s="225">
        <v>0.0</v>
      </c>
      <c r="AS256" s="225">
        <v>0.0</v>
      </c>
      <c r="AT256" s="225">
        <v>0.0</v>
      </c>
      <c r="AU256" s="225">
        <v>0.0</v>
      </c>
      <c r="AV256" s="225">
        <v>0.0</v>
      </c>
      <c r="AW256" s="225">
        <v>0.0</v>
      </c>
      <c r="AX256" s="225">
        <v>0.0</v>
      </c>
      <c r="AY256" s="553" t="str">
        <f t="shared" ref="AY256:BS256" si="1031">IF(AD256 = 0, "", AD256)</f>
        <v>1</v>
      </c>
      <c r="AZ256" s="227" t="str">
        <f t="shared" si="1031"/>
        <v/>
      </c>
      <c r="BA256" s="227" t="str">
        <f t="shared" si="1031"/>
        <v/>
      </c>
      <c r="BB256" s="227" t="str">
        <f t="shared" si="1031"/>
        <v/>
      </c>
      <c r="BC256" s="227" t="str">
        <f t="shared" si="1031"/>
        <v/>
      </c>
      <c r="BD256" s="227" t="str">
        <f t="shared" si="1031"/>
        <v/>
      </c>
      <c r="BE256" s="227" t="str">
        <f t="shared" si="1031"/>
        <v/>
      </c>
      <c r="BF256" s="227" t="str">
        <f t="shared" si="1031"/>
        <v/>
      </c>
      <c r="BG256" s="227" t="str">
        <f t="shared" si="1031"/>
        <v/>
      </c>
      <c r="BH256" s="227" t="str">
        <f t="shared" si="1031"/>
        <v/>
      </c>
      <c r="BI256" s="227" t="str">
        <f t="shared" si="1031"/>
        <v/>
      </c>
      <c r="BJ256" s="227" t="str">
        <f t="shared" si="1031"/>
        <v/>
      </c>
      <c r="BK256" s="227" t="str">
        <f t="shared" si="1031"/>
        <v/>
      </c>
      <c r="BL256" s="227" t="str">
        <f t="shared" si="1031"/>
        <v/>
      </c>
      <c r="BM256" s="227" t="str">
        <f t="shared" si="1031"/>
        <v/>
      </c>
      <c r="BN256" s="227" t="str">
        <f t="shared" si="1031"/>
        <v/>
      </c>
      <c r="BO256" s="227" t="str">
        <f t="shared" si="1031"/>
        <v/>
      </c>
      <c r="BP256" s="227" t="str">
        <f t="shared" si="1031"/>
        <v/>
      </c>
      <c r="BQ256" s="227" t="str">
        <f t="shared" si="1031"/>
        <v/>
      </c>
      <c r="BR256" s="227" t="str">
        <f t="shared" si="1031"/>
        <v/>
      </c>
      <c r="BS256" s="238" t="str">
        <f t="shared" si="1031"/>
        <v/>
      </c>
      <c r="BT256" s="239" t="str">
        <f>$AY256*Assembly!Y$4+$AZ256*Assembly!Y$5+$BA256*Assembly!Y$6+$BB256*Assembly!Y$7+$BC256*Assembly!Y$8+$BD256*Assembly!Y$9+$BE256*Assembly!Y$10+$BF256*Assembly!Y$11+$BG256*Assembly!Y$12+$BH256*Assembly!Y$13+$BI256*Assembly!Y$14+$BJ256*Assembly!Y$15+$BK256*Assembly!Y$16+$BL256*Assembly!Y$17+$BM256*Assembly!Y$18+$BN256*Assembly!Y$19+$BO256*Assembly!Y$20+$BP256*Assembly!Y$21+$BQ256*Assembly!Y$22+$BR256*Assembly!Y$23+$BS256*Assembly!Y$24</f>
        <v>20</v>
      </c>
      <c r="BU256" s="225" t="str">
        <f t="shared" si="8"/>
        <v>160</v>
      </c>
      <c r="BV256" s="225" t="str">
        <f>$AY256*Assembly!AC$4+$AZ256*Assembly!AC$5+$BA256*Assembly!AC$6+$BB256*Assembly!AC$7+$BC256*Assembly!AC$8+$BD256*Assembly!AC$9+$BE256*Assembly!AC$10+$BF256*Assembly!AC$11+$BG256*Assembly!AC$12+$BH256*Assembly!AC$13+$BI256*Assembly!AC$14+$BJ256*Assembly!AC$15+$BK256*Assembly!AC$16+$BL256*Assembly!AC$17+$BM256*Assembly!AC$18+$BN256*Assembly!AC$19+$BO256*Assembly!AC$20+$BP256*Assembly!AC$21+$BQ256*Assembly!AC$22+$BR256*Assembly!AC$23+$BS256*Assembly!AC$24</f>
        <v>100</v>
      </c>
      <c r="BW256" s="240" t="str">
        <f t="shared" si="9"/>
        <v>5.00</v>
      </c>
      <c r="BX256" s="241" t="str">
        <f t="shared" si="10"/>
        <v>800</v>
      </c>
      <c r="BY256" s="242" t="str">
        <f t="shared" si="11"/>
        <v>0.6</v>
      </c>
      <c r="BZ256" s="225"/>
      <c r="CA256" s="225" t="str">
        <f>$AY256*Assembly!X$4+$AZ256*Assembly!X$5+$BA256*Assembly!X$6+$BB256*Assembly!X$7+$BC256*Assembly!X$8+$BD256*Assembly!X$9+$BE256*Assembly!X$10+$BF256*Assembly!X$11+$BG256*Assembly!X$12+$BH256*Assembly!X$13+$BI256*Assembly!X$14+$BJ256*Assembly!X$15+$BK256*Assembly!X$16+$BL256*Assembly!X$17+$BM256*Assembly!X$18+$BN256*Assembly!X$19+$BO256*Assembly!X$20+$BP256*Assembly!X$21+$BQ256*Assembly!X$22+$BR256*Assembly!X$23+$BS256*Assembly!X$24</f>
        <v>1</v>
      </c>
      <c r="CB256" s="225" t="str">
        <f t="shared" si="12"/>
        <v>156</v>
      </c>
      <c r="CC256" s="223" t="str">
        <f t="shared" si="13"/>
        <v>0.0002</v>
      </c>
      <c r="CD256" s="243" t="str">
        <f>$AY256*Assembly!AB$4+$AZ256*Assembly!AB$5+$BA256*Assembly!AB$6+$BB256*Assembly!AB$7+$BC256*Assembly!AB$8+$BD256*Assembly!AB$9+$BE256*Assembly!AB$10+$BF256*Assembly!AB$11+$BG256*Assembly!AB$12+$BH256*Assembly!AB$13+$BI256*Assembly!AB$14+$BJ256*Assembly!AB$15+$BK256*Assembly!AB$16+$BL256*Assembly!AB$17+$BM256*Assembly!AB$18+$BN256*Assembly!AB$19+$BO256*Assembly!AB$20+$BP256*Assembly!AB$21+$BQ256*Assembly!AB$22+$BR256*Assembly!AB$23+$BS256*Assembly!AB$24</f>
        <v>3</v>
      </c>
      <c r="CE256" s="256" t="str">
        <f>$AY256*Assembly!M$4+$AZ256*Assembly!M$5+$BA256*Assembly!M$6+$BB256*Assembly!M$7+$BC256*Assembly!M$8+$BD256*Assembly!M$9+$BE256*Assembly!M$10+$BF256*Assembly!M$11+$BG256*Assembly!M$12+$BH256*Assembly!M$13+$BI256*Assembly!M$14+$BJ256*Assembly!M$15+$BK256*Assembly!M$16+$BL256*Assembly!M$17+$BM256*Assembly!M$18+$BN256*Assembly!M$19+$BO256*Assembly!M$20+$BP256*Assembly!M$21+$BQ256*Assembly!M$22+$BR256*Assembly!M$23+$BS256*Assembly!M$24</f>
        <v>21</v>
      </c>
      <c r="CF256" s="256" t="str">
        <f>$AY256*Assembly!N$4+$AZ256*Assembly!N$5+$BA256*Assembly!N$6+$BB256*Assembly!N$7+$BC256*Assembly!N$8+$BD256*Assembly!N$9+$BE256*Assembly!N$10+$BF256*Assembly!N$11+$BG256*Assembly!N$12+$BH256*Assembly!N$13+$BI256*Assembly!N$14+$BJ256*Assembly!N$15+$BK256*Assembly!N$16+$BL256*Assembly!N$17+$BM256*Assembly!N$18+$BN256*Assembly!N$19+$BO256*Assembly!N$20+$BP256*Assembly!N$21+$BQ256*Assembly!N$22+$BR256*Assembly!N$23+$BS256*Assembly!N$24</f>
        <v>0</v>
      </c>
      <c r="CG256" s="256" t="str">
        <f>$AY256*Assembly!O$4+$AZ256*Assembly!O$5+$BA256*Assembly!O$6+$BB256*Assembly!O$7+$BC256*Assembly!O$8+$BD256*Assembly!O$9+$BE256*Assembly!O$10+$BF256*Assembly!O$11+$BG256*Assembly!O$12+$BH256*Assembly!O$13+$BI256*Assembly!O$14+$BJ256*Assembly!O$15+$BK256*Assembly!O$16+$BL256*Assembly!O$17+$BM256*Assembly!O$18+$BN256*Assembly!O$19+$BO256*Assembly!O$20+$BP256*Assembly!O$21+$BQ256*Assembly!O$22+$BR256*Assembly!O$23+$BS256*Assembly!O$24</f>
        <v>0</v>
      </c>
      <c r="CH256" s="254" t="str">
        <f>$AY256*Assembly!P$4+$AZ256*Assembly!P$5+$BA256*Assembly!P$6+$BB256*Assembly!P$7+$BC256*Assembly!P$8+$BD256*Assembly!P$9+$BE256*Assembly!P$10+$BF256*Assembly!P$11+$BG256*Assembly!P$12+$BH256*Assembly!P$13+$BI256*Assembly!P$14+$BJ256*Assembly!P$15+$BK256*Assembly!P$16+$BL256*Assembly!P$17+$BM256*Assembly!P$18+$BN256*Assembly!P$19+$BO256*Assembly!P$20+$BP256*Assembly!P$21+$BQ256*Assembly!P$22+$BR256*Assembly!P$23+$BS256*Assembly!P$24</f>
        <v>0</v>
      </c>
      <c r="CI256" s="254" t="str">
        <f>$AY256*Assembly!Q$4+$AZ256*Assembly!Q$5+$BA256*Assembly!Q$6+$BB256*Assembly!Q$7+$BC256*Assembly!Q$8+$BD256*Assembly!Q$9+$BE256*Assembly!Q$10+$BF256*Assembly!Q$11+$BG256*Assembly!Q$12+$BH256*Assembly!Q$13+$BI256*Assembly!Q$14+$BJ256*Assembly!Q$15+$BK256*Assembly!Q$16+$BL256*Assembly!Q$17+$BM256*Assembly!Q$18+$BN256*Assembly!Q$19+$BO256*Assembly!Q$20+$BP256*Assembly!Q$21+$BQ256*Assembly!Q$22+$BR256*Assembly!Q$23+$BS256*Assembly!Q$24</f>
        <v>0</v>
      </c>
      <c r="CJ256" s="256" t="str">
        <f>$AY256*Assembly!R$4+$AZ256*Assembly!R$5+$BA256*Assembly!R$6+$BB256*Assembly!R$7+$BC256*Assembly!R$8+$BD256*Assembly!R$9+$BE256*Assembly!R$10+$BF256*Assembly!R$11+$BG256*Assembly!R$12+$BH256*Assembly!R$13+$BI256*Assembly!R$14+$BJ256*Assembly!R$15+$BK256*Assembly!R$16+$BL256*Assembly!R$17+$BM256*Assembly!R$18+$BN256*Assembly!R$19+$BO256*Assembly!R$20+$BP256*Assembly!R$21+$BQ256*Assembly!R$22+$BR256*Assembly!R$23+$BS256*Assembly!R$24</f>
        <v>0</v>
      </c>
      <c r="CK256" s="254" t="str">
        <f>$AY256*Assembly!S$4+$AZ256*Assembly!S$5+$BA256*Assembly!S$6+$BB256*Assembly!S$7+$BC256*Assembly!S$8+$BD256*Assembly!S$9+$BE256*Assembly!S$10+$BF256*Assembly!S$11+$BG256*Assembly!S$12+$BH256*Assembly!S$13+$BI256*Assembly!S$14+$BJ256*Assembly!S$15+$BK256*Assembly!S$16+$BL256*Assembly!S$17+$BM256*Assembly!S$18+$BN256*Assembly!S$19+$BO256*Assembly!S$20+$BP256*Assembly!S$21+$BQ256*Assembly!S$22+$BR256*Assembly!S$23+$BS256*Assembly!S$24</f>
        <v>0</v>
      </c>
      <c r="CL256" s="254" t="str">
        <f>$AY256*Assembly!T$4+$AZ256*Assembly!T$5+$BA256*Assembly!T$6+$BB256*Assembly!T$7+$BC256*Assembly!T$8+$BD256*Assembly!T$9+$BE256*Assembly!T$10+$BF256*Assembly!T$11+$BG256*Assembly!T$12+$BH256*Assembly!T$13+$BI256*Assembly!T$14+$BJ256*Assembly!T$15+$BK256*Assembly!T$16+$BL256*Assembly!T$17+$BM256*Assembly!T$18+$BN256*Assembly!T$19+$BO256*Assembly!T$20+$BP256*Assembly!T$21+$BQ256*Assembly!T$22+$BR256*Assembly!T$23+$BS256*Assembly!T$24</f>
        <v>0</v>
      </c>
      <c r="CM256" s="254" t="str">
        <f>$AY256*Assembly!U$4+$AZ256*Assembly!U$5+$BA256*Assembly!U$6+$BB256*Assembly!U$7+$BC256*Assembly!U$8+$BD256*Assembly!U$9+$BE256*Assembly!U$10+$BF256*Assembly!U$11+$BG256*Assembly!U$12+$BH256*Assembly!U$13+$BI256*Assembly!U$14+$BJ256*Assembly!U$15+$BK256*Assembly!U$16+$BL256*Assembly!U$17+$BM256*Assembly!U$18+$BN256*Assembly!U$19+$BO256*Assembly!U$20+$BP256*Assembly!U$21+$BQ256*Assembly!U$22+$BR256*Assembly!U$23+$BS256*Assembly!U$24</f>
        <v>0</v>
      </c>
      <c r="CN256" s="256" t="str">
        <f>$AY256*Assembly!V$4+$AZ256*Assembly!V$5+$BA256*Assembly!V$6+$BB256*Assembly!V$7+$BC256*Assembly!V$8+$BD256*Assembly!V$9+$BE256*Assembly!V$10+$BF256*Assembly!V$11+$BG256*Assembly!V$12+$BH256*Assembly!V$13+$BI256*Assembly!V$14+$BJ256*Assembly!V$15+$BK256*Assembly!V$16+$BL256*Assembly!V$17+$BM256*Assembly!V$18+$BN256*Assembly!V$19+$BO256*Assembly!V$20+$BP256*Assembly!V$21+$BQ256*Assembly!V$22+$BR256*Assembly!V$23+$BS256*Assembly!V$24</f>
        <v>0</v>
      </c>
      <c r="CO256" s="256" t="str">
        <f>CE256*Refining!$F$3</f>
        <v>38</v>
      </c>
      <c r="CP256" s="256" t="str">
        <f>CF256*Refining!$F$4</f>
        <v>0</v>
      </c>
      <c r="CQ256" s="256" t="str">
        <f>CG256*Refining!$F$5</f>
        <v>0</v>
      </c>
      <c r="CR256" s="256" t="str">
        <f>CH256*Refining!$F$6</f>
        <v>0</v>
      </c>
      <c r="CS256" s="256" t="str">
        <f>CI256*Refining!$F$7</f>
        <v>0</v>
      </c>
      <c r="CT256" s="256" t="str">
        <f>CJ256*Refining!$F$8</f>
        <v>0</v>
      </c>
      <c r="CU256" s="256" t="str">
        <f>CK256*Refining!$F$9</f>
        <v>0</v>
      </c>
      <c r="CV256" s="256" t="str">
        <f>CL256*Refining!$F$10</f>
        <v>0</v>
      </c>
      <c r="CW256" s="256" t="str">
        <f>CM256*Refining!$F$11</f>
        <v>0</v>
      </c>
      <c r="CX256" s="256" t="str">
        <f>CN256*Refining!$F$12</f>
        <v>0</v>
      </c>
      <c r="CY256" s="248" t="str">
        <f t="shared" ref="CY256:DR256" si="1032">IF(CE256 = 0, "", CE256)</f>
        <v>21</v>
      </c>
      <c r="CZ256" s="245" t="str">
        <f t="shared" si="1032"/>
        <v/>
      </c>
      <c r="DA256" s="245" t="str">
        <f t="shared" si="1032"/>
        <v/>
      </c>
      <c r="DB256" s="245" t="str">
        <f t="shared" si="1032"/>
        <v/>
      </c>
      <c r="DC256" s="245" t="str">
        <f t="shared" si="1032"/>
        <v/>
      </c>
      <c r="DD256" s="245" t="str">
        <f t="shared" si="1032"/>
        <v/>
      </c>
      <c r="DE256" s="245" t="str">
        <f t="shared" si="1032"/>
        <v/>
      </c>
      <c r="DF256" s="245" t="str">
        <f t="shared" si="1032"/>
        <v/>
      </c>
      <c r="DG256" s="245" t="str">
        <f t="shared" si="1032"/>
        <v/>
      </c>
      <c r="DH256" s="246" t="str">
        <f t="shared" si="1032"/>
        <v/>
      </c>
      <c r="DI256" s="248" t="str">
        <f t="shared" si="1032"/>
        <v>38</v>
      </c>
      <c r="DJ256" s="245" t="str">
        <f t="shared" si="1032"/>
        <v/>
      </c>
      <c r="DK256" s="245" t="str">
        <f t="shared" si="1032"/>
        <v/>
      </c>
      <c r="DL256" s="245" t="str">
        <f t="shared" si="1032"/>
        <v/>
      </c>
      <c r="DM256" s="245" t="str">
        <f t="shared" si="1032"/>
        <v/>
      </c>
      <c r="DN256" s="245" t="str">
        <f t="shared" si="1032"/>
        <v/>
      </c>
      <c r="DO256" s="245" t="str">
        <f t="shared" si="1032"/>
        <v/>
      </c>
      <c r="DP256" s="245" t="str">
        <f t="shared" si="1032"/>
        <v/>
      </c>
      <c r="DQ256" s="245" t="str">
        <f t="shared" si="1032"/>
        <v/>
      </c>
      <c r="DR256" s="246" t="str">
        <f t="shared" si="1032"/>
        <v/>
      </c>
      <c r="DS256" s="248" t="str">
        <f t="shared" si="15"/>
        <v>21</v>
      </c>
      <c r="DT256" s="249" t="str">
        <f t="shared" si="16"/>
        <v>38</v>
      </c>
      <c r="DU256" s="225" t="str">
        <f>CY256*'Ores &amp; Ingots'!$C$3+CZ256*'Ores &amp; Ingots'!$C$4+DA256*'Ores &amp; Ingots'!$C$5+DB256*'Ores &amp; Ingots'!$C$6+DC256*'Ores &amp; Ingots'!$C$7+DD256*'Ores &amp; Ingots'!$C$8+DE256*'Ores &amp; Ingots'!$C$9+DF256*'Ores &amp; Ingots'!$C$10+DG256*'Ores &amp; Ingots'!$C$11+DH256*'Ores &amp; Ingots'!$C$12</f>
        <v>3</v>
      </c>
      <c r="DV256" s="225" t="str">
        <f>DI256*'Ores &amp; Ingots'!$B$3+DJ256*'Ores &amp; Ingots'!$B$4+DK256*'Ores &amp; Ingots'!$B$5+DL256*'Ores &amp; Ingots'!$B$6+DM256*'Ores &amp; Ingots'!$B$7+DN256*'Ores &amp; Ingots'!$B$8+DO256*'Ores &amp; Ingots'!$B$9+DP256*'Ores &amp; Ingots'!$B$10+DQ256*'Ores &amp; Ingots'!$B$11+DR256*'Ores &amp; Ingots'!$B$12</f>
        <v>14</v>
      </c>
      <c r="DW256" s="249" t="str">
        <f>CY256*Refining!$G$3+CZ256*Refining!$G$4+DA256*Refining!$G$5+DB256*Refining!$G$6+DC256*Refining!$G$7+DD256*Refining!$G$8+DE256*Refining!$G$9+DF256*Refining!$G$10+DG256*Refining!$G$11+DH256*Refining!$G$12</f>
        <v>1</v>
      </c>
      <c r="DX256" s="249" t="str">
        <f t="shared" si="17"/>
        <v>224</v>
      </c>
      <c r="DY256" s="250" t="str">
        <f t="shared" si="18"/>
        <v>0.0002</v>
      </c>
      <c r="DZ256" s="248" t="str">
        <f t="shared" si="19"/>
        <v>10</v>
      </c>
      <c r="EA256" s="251" t="str">
        <f t="shared" ref="EA256:EB256" si="1033">DZ256/60</f>
        <v>0.2</v>
      </c>
      <c r="EB256" s="251" t="str">
        <f t="shared" si="1033"/>
        <v>0.0</v>
      </c>
      <c r="EC256" s="543" t="str">
        <f t="shared" si="21"/>
        <v>0.00</v>
      </c>
      <c r="ED256" s="248" t="str">
        <f t="shared" si="22"/>
        <v>380</v>
      </c>
      <c r="EE256" s="251" t="str">
        <f t="shared" ref="EE256:EF256" si="1034">ED256/1000</f>
        <v>0.4</v>
      </c>
      <c r="EF256" s="252" t="str">
        <f t="shared" si="1034"/>
        <v>0.00</v>
      </c>
      <c r="EG256" s="544" t="str">
        <f t="shared" si="24"/>
        <v>0.0004</v>
      </c>
      <c r="EH256" s="225" t="s">
        <v>12</v>
      </c>
    </row>
    <row r="257">
      <c r="A257" s="42"/>
      <c r="B257" s="108" t="s">
        <v>1065</v>
      </c>
      <c r="C257" s="262" t="s">
        <v>885</v>
      </c>
      <c r="D257" s="262">
        <v>1.0</v>
      </c>
      <c r="E257" s="262">
        <v>1.0</v>
      </c>
      <c r="F257" s="262">
        <v>1.0</v>
      </c>
      <c r="G257" s="315" t="str">
        <f t="shared" si="5"/>
        <v>0.1</v>
      </c>
      <c r="H257" s="316">
        <v>8.0</v>
      </c>
      <c r="I257" s="316">
        <v>20.0</v>
      </c>
      <c r="J257" s="316" t="str">
        <f>H257/Main!$D$9</f>
        <v>8</v>
      </c>
      <c r="K257" s="316" t="str">
        <f>I257/Main!$D$10</f>
        <v>20</v>
      </c>
      <c r="L257" s="316" t="str">
        <f t="shared" si="6"/>
        <v>2.5</v>
      </c>
      <c r="M257" s="316">
        <v>1.0</v>
      </c>
      <c r="N257" s="317"/>
      <c r="O257" s="317"/>
      <c r="P257" s="317"/>
      <c r="Q257" s="318"/>
      <c r="R257" s="317"/>
      <c r="S257" s="319"/>
      <c r="T257" s="319"/>
      <c r="U257" s="317"/>
      <c r="V257" s="317"/>
      <c r="W257" s="319"/>
      <c r="X257" s="319"/>
      <c r="Y257" s="317"/>
      <c r="Z257" s="317"/>
      <c r="AA257" s="317"/>
      <c r="AB257" s="317"/>
      <c r="AC257" s="337"/>
      <c r="AD257" s="321">
        <v>1.0</v>
      </c>
      <c r="AE257" s="275">
        <v>0.0</v>
      </c>
      <c r="AF257" s="275">
        <v>0.0</v>
      </c>
      <c r="AG257" s="275">
        <v>0.0</v>
      </c>
      <c r="AH257" s="275">
        <v>0.0</v>
      </c>
      <c r="AI257" s="275">
        <v>0.0</v>
      </c>
      <c r="AJ257" s="275">
        <v>0.0</v>
      </c>
      <c r="AK257" s="275">
        <v>0.0</v>
      </c>
      <c r="AL257" s="275">
        <v>0.0</v>
      </c>
      <c r="AM257" s="275">
        <v>0.0</v>
      </c>
      <c r="AN257" s="275">
        <v>0.0</v>
      </c>
      <c r="AO257" s="275">
        <v>0.0</v>
      </c>
      <c r="AP257" s="275">
        <v>0.0</v>
      </c>
      <c r="AQ257" s="275">
        <v>0.0</v>
      </c>
      <c r="AR257" s="275">
        <v>0.0</v>
      </c>
      <c r="AS257" s="275">
        <v>0.0</v>
      </c>
      <c r="AT257" s="275">
        <v>0.0</v>
      </c>
      <c r="AU257" s="275">
        <v>0.0</v>
      </c>
      <c r="AV257" s="275">
        <v>0.0</v>
      </c>
      <c r="AW257" s="275">
        <v>0.0</v>
      </c>
      <c r="AX257" s="275">
        <v>0.0</v>
      </c>
      <c r="AY257" s="554" t="str">
        <f t="shared" ref="AY257:BS257" si="1035">IF(AD257 = 0, "", AD257)</f>
        <v>1</v>
      </c>
      <c r="AZ257" s="262" t="str">
        <f t="shared" si="1035"/>
        <v/>
      </c>
      <c r="BA257" s="262" t="str">
        <f t="shared" si="1035"/>
        <v/>
      </c>
      <c r="BB257" s="262" t="str">
        <f t="shared" si="1035"/>
        <v/>
      </c>
      <c r="BC257" s="262" t="str">
        <f t="shared" si="1035"/>
        <v/>
      </c>
      <c r="BD257" s="262" t="str">
        <f t="shared" si="1035"/>
        <v/>
      </c>
      <c r="BE257" s="262" t="str">
        <f t="shared" si="1035"/>
        <v/>
      </c>
      <c r="BF257" s="262" t="str">
        <f t="shared" si="1035"/>
        <v/>
      </c>
      <c r="BG257" s="262" t="str">
        <f t="shared" si="1035"/>
        <v/>
      </c>
      <c r="BH257" s="262" t="str">
        <f t="shared" si="1035"/>
        <v/>
      </c>
      <c r="BI257" s="262" t="str">
        <f t="shared" si="1035"/>
        <v/>
      </c>
      <c r="BJ257" s="262" t="str">
        <f t="shared" si="1035"/>
        <v/>
      </c>
      <c r="BK257" s="262" t="str">
        <f t="shared" si="1035"/>
        <v/>
      </c>
      <c r="BL257" s="262" t="str">
        <f t="shared" si="1035"/>
        <v/>
      </c>
      <c r="BM257" s="262" t="str">
        <f t="shared" si="1035"/>
        <v/>
      </c>
      <c r="BN257" s="262" t="str">
        <f t="shared" si="1035"/>
        <v/>
      </c>
      <c r="BO257" s="262" t="str">
        <f t="shared" si="1035"/>
        <v/>
      </c>
      <c r="BP257" s="262" t="str">
        <f t="shared" si="1035"/>
        <v/>
      </c>
      <c r="BQ257" s="262" t="str">
        <f t="shared" si="1035"/>
        <v/>
      </c>
      <c r="BR257" s="262" t="str">
        <f t="shared" si="1035"/>
        <v/>
      </c>
      <c r="BS257" s="273" t="str">
        <f t="shared" si="1035"/>
        <v/>
      </c>
      <c r="BT257" s="274" t="str">
        <f>$AY257*Assembly!Y$4+$AZ257*Assembly!Y$5+$BA257*Assembly!Y$6+$BB257*Assembly!Y$7+$BC257*Assembly!Y$8+$BD257*Assembly!Y$9+$BE257*Assembly!Y$10+$BF257*Assembly!Y$11+$BG257*Assembly!Y$12+$BH257*Assembly!Y$13+$BI257*Assembly!Y$14+$BJ257*Assembly!Y$15+$BK257*Assembly!Y$16+$BL257*Assembly!Y$17+$BM257*Assembly!Y$18+$BN257*Assembly!Y$19+$BO257*Assembly!Y$20+$BP257*Assembly!Y$21+$BQ257*Assembly!Y$22+$BR257*Assembly!Y$23+$BS257*Assembly!Y$24</f>
        <v>20</v>
      </c>
      <c r="BU257" s="275" t="str">
        <f t="shared" si="8"/>
        <v>160</v>
      </c>
      <c r="BV257" s="275" t="str">
        <f>$AY257*Assembly!AC$4+$AZ257*Assembly!AC$5+$BA257*Assembly!AC$6+$BB257*Assembly!AC$7+$BC257*Assembly!AC$8+$BD257*Assembly!AC$9+$BE257*Assembly!AC$10+$BF257*Assembly!AC$11+$BG257*Assembly!AC$12+$BH257*Assembly!AC$13+$BI257*Assembly!AC$14+$BJ257*Assembly!AC$15+$BK257*Assembly!AC$16+$BL257*Assembly!AC$17+$BM257*Assembly!AC$18+$BN257*Assembly!AC$19+$BO257*Assembly!AC$20+$BP257*Assembly!AC$21+$BQ257*Assembly!AC$22+$BR257*Assembly!AC$23+$BS257*Assembly!AC$24</f>
        <v>100</v>
      </c>
      <c r="BW257" s="276" t="str">
        <f t="shared" si="9"/>
        <v>5.00</v>
      </c>
      <c r="BX257" s="277" t="str">
        <f t="shared" si="10"/>
        <v>800</v>
      </c>
      <c r="BY257" s="278" t="str">
        <f t="shared" si="11"/>
        <v>0.6</v>
      </c>
      <c r="BZ257" s="275"/>
      <c r="CA257" s="275" t="str">
        <f>$AY257*Assembly!X$4+$AZ257*Assembly!X$5+$BA257*Assembly!X$6+$BB257*Assembly!X$7+$BC257*Assembly!X$8+$BD257*Assembly!X$9+$BE257*Assembly!X$10+$BF257*Assembly!X$11+$BG257*Assembly!X$12+$BH257*Assembly!X$13+$BI257*Assembly!X$14+$BJ257*Assembly!X$15+$BK257*Assembly!X$16+$BL257*Assembly!X$17+$BM257*Assembly!X$18+$BN257*Assembly!X$19+$BO257*Assembly!X$20+$BP257*Assembly!X$21+$BQ257*Assembly!X$22+$BR257*Assembly!X$23+$BS257*Assembly!X$24</f>
        <v>1</v>
      </c>
      <c r="CB257" s="275" t="str">
        <f t="shared" si="12"/>
        <v>156</v>
      </c>
      <c r="CC257" s="279" t="str">
        <f t="shared" si="13"/>
        <v>0.0002</v>
      </c>
      <c r="CD257" s="280" t="str">
        <f>$AY257*Assembly!AB$4+$AZ257*Assembly!AB$5+$BA257*Assembly!AB$6+$BB257*Assembly!AB$7+$BC257*Assembly!AB$8+$BD257*Assembly!AB$9+$BE257*Assembly!AB$10+$BF257*Assembly!AB$11+$BG257*Assembly!AB$12+$BH257*Assembly!AB$13+$BI257*Assembly!AB$14+$BJ257*Assembly!AB$15+$BK257*Assembly!AB$16+$BL257*Assembly!AB$17+$BM257*Assembly!AB$18+$BN257*Assembly!AB$19+$BO257*Assembly!AB$20+$BP257*Assembly!AB$21+$BQ257*Assembly!AB$22+$BR257*Assembly!AB$23+$BS257*Assembly!AB$24</f>
        <v>3</v>
      </c>
      <c r="CE257" s="318" t="str">
        <f>$AY257*Assembly!M$4+$AZ257*Assembly!M$5+$BA257*Assembly!M$6+$BB257*Assembly!M$7+$BC257*Assembly!M$8+$BD257*Assembly!M$9+$BE257*Assembly!M$10+$BF257*Assembly!M$11+$BG257*Assembly!M$12+$BH257*Assembly!M$13+$BI257*Assembly!M$14+$BJ257*Assembly!M$15+$BK257*Assembly!M$16+$BL257*Assembly!M$17+$BM257*Assembly!M$18+$BN257*Assembly!M$19+$BO257*Assembly!M$20+$BP257*Assembly!M$21+$BQ257*Assembly!M$22+$BR257*Assembly!M$23+$BS257*Assembly!M$24</f>
        <v>21</v>
      </c>
      <c r="CF257" s="318" t="str">
        <f>$AY257*Assembly!N$4+$AZ257*Assembly!N$5+$BA257*Assembly!N$6+$BB257*Assembly!N$7+$BC257*Assembly!N$8+$BD257*Assembly!N$9+$BE257*Assembly!N$10+$BF257*Assembly!N$11+$BG257*Assembly!N$12+$BH257*Assembly!N$13+$BI257*Assembly!N$14+$BJ257*Assembly!N$15+$BK257*Assembly!N$16+$BL257*Assembly!N$17+$BM257*Assembly!N$18+$BN257*Assembly!N$19+$BO257*Assembly!N$20+$BP257*Assembly!N$21+$BQ257*Assembly!N$22+$BR257*Assembly!N$23+$BS257*Assembly!N$24</f>
        <v>0</v>
      </c>
      <c r="CG257" s="318" t="str">
        <f>$AY257*Assembly!O$4+$AZ257*Assembly!O$5+$BA257*Assembly!O$6+$BB257*Assembly!O$7+$BC257*Assembly!O$8+$BD257*Assembly!O$9+$BE257*Assembly!O$10+$BF257*Assembly!O$11+$BG257*Assembly!O$12+$BH257*Assembly!O$13+$BI257*Assembly!O$14+$BJ257*Assembly!O$15+$BK257*Assembly!O$16+$BL257*Assembly!O$17+$BM257*Assembly!O$18+$BN257*Assembly!O$19+$BO257*Assembly!O$20+$BP257*Assembly!O$21+$BQ257*Assembly!O$22+$BR257*Assembly!O$23+$BS257*Assembly!O$24</f>
        <v>0</v>
      </c>
      <c r="CH257" s="316" t="str">
        <f>$AY257*Assembly!P$4+$AZ257*Assembly!P$5+$BA257*Assembly!P$6+$BB257*Assembly!P$7+$BC257*Assembly!P$8+$BD257*Assembly!P$9+$BE257*Assembly!P$10+$BF257*Assembly!P$11+$BG257*Assembly!P$12+$BH257*Assembly!P$13+$BI257*Assembly!P$14+$BJ257*Assembly!P$15+$BK257*Assembly!P$16+$BL257*Assembly!P$17+$BM257*Assembly!P$18+$BN257*Assembly!P$19+$BO257*Assembly!P$20+$BP257*Assembly!P$21+$BQ257*Assembly!P$22+$BR257*Assembly!P$23+$BS257*Assembly!P$24</f>
        <v>0</v>
      </c>
      <c r="CI257" s="316" t="str">
        <f>$AY257*Assembly!Q$4+$AZ257*Assembly!Q$5+$BA257*Assembly!Q$6+$BB257*Assembly!Q$7+$BC257*Assembly!Q$8+$BD257*Assembly!Q$9+$BE257*Assembly!Q$10+$BF257*Assembly!Q$11+$BG257*Assembly!Q$12+$BH257*Assembly!Q$13+$BI257*Assembly!Q$14+$BJ257*Assembly!Q$15+$BK257*Assembly!Q$16+$BL257*Assembly!Q$17+$BM257*Assembly!Q$18+$BN257*Assembly!Q$19+$BO257*Assembly!Q$20+$BP257*Assembly!Q$21+$BQ257*Assembly!Q$22+$BR257*Assembly!Q$23+$BS257*Assembly!Q$24</f>
        <v>0</v>
      </c>
      <c r="CJ257" s="318" t="str">
        <f>$AY257*Assembly!R$4+$AZ257*Assembly!R$5+$BA257*Assembly!R$6+$BB257*Assembly!R$7+$BC257*Assembly!R$8+$BD257*Assembly!R$9+$BE257*Assembly!R$10+$BF257*Assembly!R$11+$BG257*Assembly!R$12+$BH257*Assembly!R$13+$BI257*Assembly!R$14+$BJ257*Assembly!R$15+$BK257*Assembly!R$16+$BL257*Assembly!R$17+$BM257*Assembly!R$18+$BN257*Assembly!R$19+$BO257*Assembly!R$20+$BP257*Assembly!R$21+$BQ257*Assembly!R$22+$BR257*Assembly!R$23+$BS257*Assembly!R$24</f>
        <v>0</v>
      </c>
      <c r="CK257" s="316" t="str">
        <f>$AY257*Assembly!S$4+$AZ257*Assembly!S$5+$BA257*Assembly!S$6+$BB257*Assembly!S$7+$BC257*Assembly!S$8+$BD257*Assembly!S$9+$BE257*Assembly!S$10+$BF257*Assembly!S$11+$BG257*Assembly!S$12+$BH257*Assembly!S$13+$BI257*Assembly!S$14+$BJ257*Assembly!S$15+$BK257*Assembly!S$16+$BL257*Assembly!S$17+$BM257*Assembly!S$18+$BN257*Assembly!S$19+$BO257*Assembly!S$20+$BP257*Assembly!S$21+$BQ257*Assembly!S$22+$BR257*Assembly!S$23+$BS257*Assembly!S$24</f>
        <v>0</v>
      </c>
      <c r="CL257" s="316" t="str">
        <f>$AY257*Assembly!T$4+$AZ257*Assembly!T$5+$BA257*Assembly!T$6+$BB257*Assembly!T$7+$BC257*Assembly!T$8+$BD257*Assembly!T$9+$BE257*Assembly!T$10+$BF257*Assembly!T$11+$BG257*Assembly!T$12+$BH257*Assembly!T$13+$BI257*Assembly!T$14+$BJ257*Assembly!T$15+$BK257*Assembly!T$16+$BL257*Assembly!T$17+$BM257*Assembly!T$18+$BN257*Assembly!T$19+$BO257*Assembly!T$20+$BP257*Assembly!T$21+$BQ257*Assembly!T$22+$BR257*Assembly!T$23+$BS257*Assembly!T$24</f>
        <v>0</v>
      </c>
      <c r="CM257" s="316" t="str">
        <f>$AY257*Assembly!U$4+$AZ257*Assembly!U$5+$BA257*Assembly!U$6+$BB257*Assembly!U$7+$BC257*Assembly!U$8+$BD257*Assembly!U$9+$BE257*Assembly!U$10+$BF257*Assembly!U$11+$BG257*Assembly!U$12+$BH257*Assembly!U$13+$BI257*Assembly!U$14+$BJ257*Assembly!U$15+$BK257*Assembly!U$16+$BL257*Assembly!U$17+$BM257*Assembly!U$18+$BN257*Assembly!U$19+$BO257*Assembly!U$20+$BP257*Assembly!U$21+$BQ257*Assembly!U$22+$BR257*Assembly!U$23+$BS257*Assembly!U$24</f>
        <v>0</v>
      </c>
      <c r="CN257" s="318" t="str">
        <f>$AY257*Assembly!V$4+$AZ257*Assembly!V$5+$BA257*Assembly!V$6+$BB257*Assembly!V$7+$BC257*Assembly!V$8+$BD257*Assembly!V$9+$BE257*Assembly!V$10+$BF257*Assembly!V$11+$BG257*Assembly!V$12+$BH257*Assembly!V$13+$BI257*Assembly!V$14+$BJ257*Assembly!V$15+$BK257*Assembly!V$16+$BL257*Assembly!V$17+$BM257*Assembly!V$18+$BN257*Assembly!V$19+$BO257*Assembly!V$20+$BP257*Assembly!V$21+$BQ257*Assembly!V$22+$BR257*Assembly!V$23+$BS257*Assembly!V$24</f>
        <v>0</v>
      </c>
      <c r="CO257" s="318" t="str">
        <f>CE257*Refining!$F$3</f>
        <v>38</v>
      </c>
      <c r="CP257" s="318" t="str">
        <f>CF257*Refining!$F$4</f>
        <v>0</v>
      </c>
      <c r="CQ257" s="318" t="str">
        <f>CG257*Refining!$F$5</f>
        <v>0</v>
      </c>
      <c r="CR257" s="318" t="str">
        <f>CH257*Refining!$F$6</f>
        <v>0</v>
      </c>
      <c r="CS257" s="318" t="str">
        <f>CI257*Refining!$F$7</f>
        <v>0</v>
      </c>
      <c r="CT257" s="318" t="str">
        <f>CJ257*Refining!$F$8</f>
        <v>0</v>
      </c>
      <c r="CU257" s="318" t="str">
        <f>CK257*Refining!$F$9</f>
        <v>0</v>
      </c>
      <c r="CV257" s="318" t="str">
        <f>CL257*Refining!$F$10</f>
        <v>0</v>
      </c>
      <c r="CW257" s="318" t="str">
        <f>CM257*Refining!$F$11</f>
        <v>0</v>
      </c>
      <c r="CX257" s="318" t="str">
        <f>CN257*Refining!$F$12</f>
        <v>0</v>
      </c>
      <c r="CY257" s="285" t="str">
        <f t="shared" ref="CY257:DR257" si="1036">IF(CE257 = 0, "", CE257)</f>
        <v>21</v>
      </c>
      <c r="CZ257" s="282" t="str">
        <f t="shared" si="1036"/>
        <v/>
      </c>
      <c r="DA257" s="282" t="str">
        <f t="shared" si="1036"/>
        <v/>
      </c>
      <c r="DB257" s="282" t="str">
        <f t="shared" si="1036"/>
        <v/>
      </c>
      <c r="DC257" s="282" t="str">
        <f t="shared" si="1036"/>
        <v/>
      </c>
      <c r="DD257" s="282" t="str">
        <f t="shared" si="1036"/>
        <v/>
      </c>
      <c r="DE257" s="282" t="str">
        <f t="shared" si="1036"/>
        <v/>
      </c>
      <c r="DF257" s="282" t="str">
        <f t="shared" si="1036"/>
        <v/>
      </c>
      <c r="DG257" s="282" t="str">
        <f t="shared" si="1036"/>
        <v/>
      </c>
      <c r="DH257" s="283" t="str">
        <f t="shared" si="1036"/>
        <v/>
      </c>
      <c r="DI257" s="285" t="str">
        <f t="shared" si="1036"/>
        <v>38</v>
      </c>
      <c r="DJ257" s="282" t="str">
        <f t="shared" si="1036"/>
        <v/>
      </c>
      <c r="DK257" s="282" t="str">
        <f t="shared" si="1036"/>
        <v/>
      </c>
      <c r="DL257" s="282" t="str">
        <f t="shared" si="1036"/>
        <v/>
      </c>
      <c r="DM257" s="282" t="str">
        <f t="shared" si="1036"/>
        <v/>
      </c>
      <c r="DN257" s="282" t="str">
        <f t="shared" si="1036"/>
        <v/>
      </c>
      <c r="DO257" s="282" t="str">
        <f t="shared" si="1036"/>
        <v/>
      </c>
      <c r="DP257" s="282" t="str">
        <f t="shared" si="1036"/>
        <v/>
      </c>
      <c r="DQ257" s="282" t="str">
        <f t="shared" si="1036"/>
        <v/>
      </c>
      <c r="DR257" s="283" t="str">
        <f t="shared" si="1036"/>
        <v/>
      </c>
      <c r="DS257" s="285" t="str">
        <f t="shared" si="15"/>
        <v>21</v>
      </c>
      <c r="DT257" s="286" t="str">
        <f t="shared" si="16"/>
        <v>38</v>
      </c>
      <c r="DU257" s="275" t="str">
        <f>CY257*'Ores &amp; Ingots'!$C$3+CZ257*'Ores &amp; Ingots'!$C$4+DA257*'Ores &amp; Ingots'!$C$5+DB257*'Ores &amp; Ingots'!$C$6+DC257*'Ores &amp; Ingots'!$C$7+DD257*'Ores &amp; Ingots'!$C$8+DE257*'Ores &amp; Ingots'!$C$9+DF257*'Ores &amp; Ingots'!$C$10+DG257*'Ores &amp; Ingots'!$C$11+DH257*'Ores &amp; Ingots'!$C$12</f>
        <v>3</v>
      </c>
      <c r="DV257" s="275" t="str">
        <f>DI257*'Ores &amp; Ingots'!$B$3+DJ257*'Ores &amp; Ingots'!$B$4+DK257*'Ores &amp; Ingots'!$B$5+DL257*'Ores &amp; Ingots'!$B$6+DM257*'Ores &amp; Ingots'!$B$7+DN257*'Ores &amp; Ingots'!$B$8+DO257*'Ores &amp; Ingots'!$B$9+DP257*'Ores &amp; Ingots'!$B$10+DQ257*'Ores &amp; Ingots'!$B$11+DR257*'Ores &amp; Ingots'!$B$12</f>
        <v>14</v>
      </c>
      <c r="DW257" s="286" t="str">
        <f>CY257*Refining!$G$3+CZ257*Refining!$G$4+DA257*Refining!$G$5+DB257*Refining!$G$6+DC257*Refining!$G$7+DD257*Refining!$G$8+DE257*Refining!$G$9+DF257*Refining!$G$10+DG257*Refining!$G$11+DH257*Refining!$G$12</f>
        <v>1</v>
      </c>
      <c r="DX257" s="286" t="str">
        <f t="shared" si="17"/>
        <v>224</v>
      </c>
      <c r="DY257" s="287" t="str">
        <f t="shared" si="18"/>
        <v>0.0002</v>
      </c>
      <c r="DZ257" s="285" t="str">
        <f t="shared" si="19"/>
        <v>10</v>
      </c>
      <c r="EA257" s="288" t="str">
        <f t="shared" ref="EA257:EB257" si="1037">DZ257/60</f>
        <v>0.2</v>
      </c>
      <c r="EB257" s="288" t="str">
        <f t="shared" si="1037"/>
        <v>0.0</v>
      </c>
      <c r="EC257" s="545" t="str">
        <f t="shared" si="21"/>
        <v>0.00</v>
      </c>
      <c r="ED257" s="285" t="str">
        <f t="shared" si="22"/>
        <v>380</v>
      </c>
      <c r="EE257" s="288" t="str">
        <f t="shared" ref="EE257:EF257" si="1038">ED257/1000</f>
        <v>0.4</v>
      </c>
      <c r="EF257" s="289" t="str">
        <f t="shared" si="1038"/>
        <v>0.00</v>
      </c>
      <c r="EG257" s="546" t="str">
        <f t="shared" si="24"/>
        <v>0.0004</v>
      </c>
      <c r="EH257" s="225" t="s">
        <v>12</v>
      </c>
    </row>
    <row r="258">
      <c r="A258" s="343" t="s">
        <v>1095</v>
      </c>
      <c r="B258" s="192" t="s">
        <v>1067</v>
      </c>
      <c r="C258" s="193" t="s">
        <v>885</v>
      </c>
      <c r="D258" s="193">
        <v>1.0</v>
      </c>
      <c r="E258" s="193">
        <v>1.0</v>
      </c>
      <c r="F258" s="193">
        <v>1.0</v>
      </c>
      <c r="G258" s="194" t="str">
        <f t="shared" si="5"/>
        <v>0.1</v>
      </c>
      <c r="H258" s="195">
        <v>8.0</v>
      </c>
      <c r="I258" s="195">
        <v>24.0</v>
      </c>
      <c r="J258" s="195" t="str">
        <f>H258/Main!$D$9</f>
        <v>8</v>
      </c>
      <c r="K258" s="195" t="str">
        <f>I258/Main!$D$10</f>
        <v>24</v>
      </c>
      <c r="L258" s="195" t="str">
        <f t="shared" si="6"/>
        <v>3</v>
      </c>
      <c r="M258" s="195">
        <v>0.16</v>
      </c>
      <c r="N258" s="197"/>
      <c r="O258" s="197"/>
      <c r="P258" s="197"/>
      <c r="Q258" s="198"/>
      <c r="R258" s="197"/>
      <c r="S258" s="199"/>
      <c r="T258" s="199"/>
      <c r="U258" s="197"/>
      <c r="V258" s="197"/>
      <c r="W258" s="199"/>
      <c r="X258" s="199"/>
      <c r="Y258" s="197"/>
      <c r="Z258" s="197"/>
      <c r="AA258" s="197"/>
      <c r="AB258" s="197"/>
      <c r="AC258" s="342"/>
      <c r="AD258" s="306">
        <v>5.0</v>
      </c>
      <c r="AE258" s="208">
        <v>0.0</v>
      </c>
      <c r="AF258" s="208">
        <v>0.0</v>
      </c>
      <c r="AG258" s="208">
        <v>0.0</v>
      </c>
      <c r="AH258" s="208">
        <v>0.0</v>
      </c>
      <c r="AI258" s="208">
        <v>0.0</v>
      </c>
      <c r="AJ258" s="208">
        <v>0.0</v>
      </c>
      <c r="AK258" s="208">
        <v>0.0</v>
      </c>
      <c r="AL258" s="208">
        <v>0.0</v>
      </c>
      <c r="AM258" s="208">
        <v>0.0</v>
      </c>
      <c r="AN258" s="208">
        <v>0.0</v>
      </c>
      <c r="AO258" s="208">
        <v>2.0</v>
      </c>
      <c r="AP258" s="208">
        <v>0.0</v>
      </c>
      <c r="AQ258" s="208">
        <v>0.0</v>
      </c>
      <c r="AR258" s="208">
        <v>0.0</v>
      </c>
      <c r="AS258" s="208">
        <v>0.0</v>
      </c>
      <c r="AT258" s="208">
        <v>0.0</v>
      </c>
      <c r="AU258" s="208">
        <v>0.0</v>
      </c>
      <c r="AV258" s="208">
        <v>0.0</v>
      </c>
      <c r="AW258" s="208">
        <v>0.0</v>
      </c>
      <c r="AX258" s="208">
        <v>0.0</v>
      </c>
      <c r="AY258" s="552" t="str">
        <f t="shared" ref="AY258:BS258" si="1039">IF(AD258 = 0, "", AD258)</f>
        <v>5</v>
      </c>
      <c r="AZ258" s="193" t="str">
        <f t="shared" si="1039"/>
        <v/>
      </c>
      <c r="BA258" s="193" t="str">
        <f t="shared" si="1039"/>
        <v/>
      </c>
      <c r="BB258" s="193" t="str">
        <f t="shared" si="1039"/>
        <v/>
      </c>
      <c r="BC258" s="193" t="str">
        <f t="shared" si="1039"/>
        <v/>
      </c>
      <c r="BD258" s="193" t="str">
        <f t="shared" si="1039"/>
        <v/>
      </c>
      <c r="BE258" s="193" t="str">
        <f t="shared" si="1039"/>
        <v/>
      </c>
      <c r="BF258" s="193" t="str">
        <f t="shared" si="1039"/>
        <v/>
      </c>
      <c r="BG258" s="193" t="str">
        <f t="shared" si="1039"/>
        <v/>
      </c>
      <c r="BH258" s="193" t="str">
        <f t="shared" si="1039"/>
        <v/>
      </c>
      <c r="BI258" s="193" t="str">
        <f t="shared" si="1039"/>
        <v/>
      </c>
      <c r="BJ258" s="208" t="str">
        <f t="shared" si="1039"/>
        <v>2</v>
      </c>
      <c r="BK258" s="193" t="str">
        <f t="shared" si="1039"/>
        <v/>
      </c>
      <c r="BL258" s="193" t="str">
        <f t="shared" si="1039"/>
        <v/>
      </c>
      <c r="BM258" s="193" t="str">
        <f t="shared" si="1039"/>
        <v/>
      </c>
      <c r="BN258" s="193" t="str">
        <f t="shared" si="1039"/>
        <v/>
      </c>
      <c r="BO258" s="193" t="str">
        <f t="shared" si="1039"/>
        <v/>
      </c>
      <c r="BP258" s="193" t="str">
        <f t="shared" si="1039"/>
        <v/>
      </c>
      <c r="BQ258" s="193" t="str">
        <f t="shared" si="1039"/>
        <v/>
      </c>
      <c r="BR258" s="193" t="str">
        <f t="shared" si="1039"/>
        <v/>
      </c>
      <c r="BS258" s="206" t="str">
        <f t="shared" si="1039"/>
        <v/>
      </c>
      <c r="BT258" s="207" t="str">
        <f>$AY258*Assembly!Y$4+$AZ258*Assembly!Y$5+$BA258*Assembly!Y$6+$BB258*Assembly!Y$7+$BC258*Assembly!Y$8+$BD258*Assembly!Y$9+$BE258*Assembly!Y$10+$BF258*Assembly!Y$11+$BG258*Assembly!Y$12+$BH258*Assembly!Y$13+$BI258*Assembly!Y$14+$BJ258*Assembly!Y$15+$BK258*Assembly!Y$16+$BL258*Assembly!Y$17+$BM258*Assembly!Y$18+$BN258*Assembly!Y$19+$BO258*Assembly!Y$20+$BP258*Assembly!Y$21+$BQ258*Assembly!Y$22+$BR258*Assembly!Y$23+$BS258*Assembly!Y$24</f>
        <v>112</v>
      </c>
      <c r="BU258" s="208" t="str">
        <f t="shared" si="8"/>
        <v>896</v>
      </c>
      <c r="BV258" s="208" t="str">
        <f>$AY258*Assembly!AC$4+$AZ258*Assembly!AC$5+$BA258*Assembly!AC$6+$BB258*Assembly!AC$7+$BC258*Assembly!AC$8+$BD258*Assembly!AC$9+$BE258*Assembly!AC$10+$BF258*Assembly!AC$11+$BG258*Assembly!AC$12+$BH258*Assembly!AC$13+$BI258*Assembly!AC$14+$BJ258*Assembly!AC$15+$BK258*Assembly!AC$16+$BL258*Assembly!AC$17+$BM258*Assembly!AC$18+$BN258*Assembly!AC$19+$BO258*Assembly!AC$20+$BP258*Assembly!AC$21+$BQ258*Assembly!AC$22+$BR258*Assembly!AC$23+$BS258*Assembly!AC$24</f>
        <v>560</v>
      </c>
      <c r="BW258" s="209" t="str">
        <f t="shared" si="9"/>
        <v>5.00</v>
      </c>
      <c r="BX258" s="210" t="str">
        <f t="shared" si="10"/>
        <v>4480</v>
      </c>
      <c r="BY258" s="211" t="str">
        <f t="shared" si="11"/>
        <v>0.6</v>
      </c>
      <c r="BZ258" s="208"/>
      <c r="CA258" s="208" t="str">
        <f>$AY258*Assembly!X$4+$AZ258*Assembly!X$5+$BA258*Assembly!X$6+$BB258*Assembly!X$7+$BC258*Assembly!X$8+$BD258*Assembly!X$9+$BE258*Assembly!X$10+$BF258*Assembly!X$11+$BG258*Assembly!X$12+$BH258*Assembly!X$13+$BI258*Assembly!X$14+$BJ258*Assembly!X$15+$BK258*Assembly!X$16+$BL258*Assembly!X$17+$BM258*Assembly!X$18+$BN258*Assembly!X$19+$BO258*Assembly!X$20+$BP258*Assembly!X$21+$BQ258*Assembly!X$22+$BR258*Assembly!X$23+$BS258*Assembly!X$24</f>
        <v>9</v>
      </c>
      <c r="CB258" s="208" t="str">
        <f t="shared" si="12"/>
        <v>1,400</v>
      </c>
      <c r="CC258" s="212" t="str">
        <f t="shared" si="13"/>
        <v>0.0014</v>
      </c>
      <c r="CD258" s="213" t="str">
        <f>$AY258*Assembly!AB$4+$AZ258*Assembly!AB$5+$BA258*Assembly!AB$6+$BB258*Assembly!AB$7+$BC258*Assembly!AB$8+$BD258*Assembly!AB$9+$BE258*Assembly!AB$10+$BF258*Assembly!AB$11+$BG258*Assembly!AB$12+$BH258*Assembly!AB$13+$BI258*Assembly!AB$14+$BJ258*Assembly!AB$15+$BK258*Assembly!AB$16+$BL258*Assembly!AB$17+$BM258*Assembly!AB$18+$BN258*Assembly!AB$19+$BO258*Assembly!AB$20+$BP258*Assembly!AB$21+$BQ258*Assembly!AB$22+$BR258*Assembly!AB$23+$BS258*Assembly!AB$24</f>
        <v>45</v>
      </c>
      <c r="CE258" s="198" t="str">
        <f>$AY258*Assembly!M$4+$AZ258*Assembly!M$5+$BA258*Assembly!M$6+$BB258*Assembly!M$7+$BC258*Assembly!M$8+$BD258*Assembly!M$9+$BE258*Assembly!M$10+$BF258*Assembly!M$11+$BG258*Assembly!M$12+$BH258*Assembly!M$13+$BI258*Assembly!M$14+$BJ258*Assembly!M$15+$BK258*Assembly!M$16+$BL258*Assembly!M$17+$BM258*Assembly!M$18+$BN258*Assembly!M$19+$BO258*Assembly!M$20+$BP258*Assembly!M$21+$BQ258*Assembly!M$22+$BR258*Assembly!M$23+$BS258*Assembly!M$24</f>
        <v>129</v>
      </c>
      <c r="CF258" s="198" t="str">
        <f>$AY258*Assembly!N$4+$AZ258*Assembly!N$5+$BA258*Assembly!N$6+$BB258*Assembly!N$7+$BC258*Assembly!N$8+$BD258*Assembly!N$9+$BE258*Assembly!N$10+$BF258*Assembly!N$11+$BG258*Assembly!N$12+$BH258*Assembly!N$13+$BI258*Assembly!N$14+$BJ258*Assembly!N$15+$BK258*Assembly!N$16+$BL258*Assembly!N$17+$BM258*Assembly!N$18+$BN258*Assembly!N$19+$BO258*Assembly!N$20+$BP258*Assembly!N$21+$BQ258*Assembly!N$22+$BR258*Assembly!N$23+$BS258*Assembly!N$24</f>
        <v>10</v>
      </c>
      <c r="CG258" s="198" t="str">
        <f>$AY258*Assembly!O$4+$AZ258*Assembly!O$5+$BA258*Assembly!O$6+$BB258*Assembly!O$7+$BC258*Assembly!O$8+$BD258*Assembly!O$9+$BE258*Assembly!O$10+$BF258*Assembly!O$11+$BG258*Assembly!O$12+$BH258*Assembly!O$13+$BI258*Assembly!O$14+$BJ258*Assembly!O$15+$BK258*Assembly!O$16+$BL258*Assembly!O$17+$BM258*Assembly!O$18+$BN258*Assembly!O$19+$BO258*Assembly!O$20+$BP258*Assembly!O$21+$BQ258*Assembly!O$22+$BR258*Assembly!O$23+$BS258*Assembly!O$24</f>
        <v>6</v>
      </c>
      <c r="CH258" s="195" t="str">
        <f>$AY258*Assembly!P$4+$AZ258*Assembly!P$5+$BA258*Assembly!P$6+$BB258*Assembly!P$7+$BC258*Assembly!P$8+$BD258*Assembly!P$9+$BE258*Assembly!P$10+$BF258*Assembly!P$11+$BG258*Assembly!P$12+$BH258*Assembly!P$13+$BI258*Assembly!P$14+$BJ258*Assembly!P$15+$BK258*Assembly!P$16+$BL258*Assembly!P$17+$BM258*Assembly!P$18+$BN258*Assembly!P$19+$BO258*Assembly!P$20+$BP258*Assembly!P$21+$BQ258*Assembly!P$22+$BR258*Assembly!P$23+$BS258*Assembly!P$24</f>
        <v>0</v>
      </c>
      <c r="CI258" s="195" t="str">
        <f>$AY258*Assembly!Q$4+$AZ258*Assembly!Q$5+$BA258*Assembly!Q$6+$BB258*Assembly!Q$7+$BC258*Assembly!Q$8+$BD258*Assembly!Q$9+$BE258*Assembly!Q$10+$BF258*Assembly!Q$11+$BG258*Assembly!Q$12+$BH258*Assembly!Q$13+$BI258*Assembly!Q$14+$BJ258*Assembly!Q$15+$BK258*Assembly!Q$16+$BL258*Assembly!Q$17+$BM258*Assembly!Q$18+$BN258*Assembly!Q$19+$BO258*Assembly!Q$20+$BP258*Assembly!Q$21+$BQ258*Assembly!Q$22+$BR258*Assembly!Q$23+$BS258*Assembly!Q$24</f>
        <v>0</v>
      </c>
      <c r="CJ258" s="198" t="str">
        <f>$AY258*Assembly!R$4+$AZ258*Assembly!R$5+$BA258*Assembly!R$6+$BB258*Assembly!R$7+$BC258*Assembly!R$8+$BD258*Assembly!R$9+$BE258*Assembly!R$10+$BF258*Assembly!R$11+$BG258*Assembly!R$12+$BH258*Assembly!R$13+$BI258*Assembly!R$14+$BJ258*Assembly!R$15+$BK258*Assembly!R$16+$BL258*Assembly!R$17+$BM258*Assembly!R$18+$BN258*Assembly!R$19+$BO258*Assembly!R$20+$BP258*Assembly!R$21+$BQ258*Assembly!R$22+$BR258*Assembly!R$23+$BS258*Assembly!R$24</f>
        <v>0</v>
      </c>
      <c r="CK258" s="195" t="str">
        <f>$AY258*Assembly!S$4+$AZ258*Assembly!S$5+$BA258*Assembly!S$6+$BB258*Assembly!S$7+$BC258*Assembly!S$8+$BD258*Assembly!S$9+$BE258*Assembly!S$10+$BF258*Assembly!S$11+$BG258*Assembly!S$12+$BH258*Assembly!S$13+$BI258*Assembly!S$14+$BJ258*Assembly!S$15+$BK258*Assembly!S$16+$BL258*Assembly!S$17+$BM258*Assembly!S$18+$BN258*Assembly!S$19+$BO258*Assembly!S$20+$BP258*Assembly!S$21+$BQ258*Assembly!S$22+$BR258*Assembly!S$23+$BS258*Assembly!S$24</f>
        <v>0</v>
      </c>
      <c r="CL258" s="195" t="str">
        <f>$AY258*Assembly!T$4+$AZ258*Assembly!T$5+$BA258*Assembly!T$6+$BB258*Assembly!T$7+$BC258*Assembly!T$8+$BD258*Assembly!T$9+$BE258*Assembly!T$10+$BF258*Assembly!T$11+$BG258*Assembly!T$12+$BH258*Assembly!T$13+$BI258*Assembly!T$14+$BJ258*Assembly!T$15+$BK258*Assembly!T$16+$BL258*Assembly!T$17+$BM258*Assembly!T$18+$BN258*Assembly!T$19+$BO258*Assembly!T$20+$BP258*Assembly!T$21+$BQ258*Assembly!T$22+$BR258*Assembly!T$23+$BS258*Assembly!T$24</f>
        <v>0</v>
      </c>
      <c r="CM258" s="195" t="str">
        <f>$AY258*Assembly!U$4+$AZ258*Assembly!U$5+$BA258*Assembly!U$6+$BB258*Assembly!U$7+$BC258*Assembly!U$8+$BD258*Assembly!U$9+$BE258*Assembly!U$10+$BF258*Assembly!U$11+$BG258*Assembly!U$12+$BH258*Assembly!U$13+$BI258*Assembly!U$14+$BJ258*Assembly!U$15+$BK258*Assembly!U$16+$BL258*Assembly!U$17+$BM258*Assembly!U$18+$BN258*Assembly!U$19+$BO258*Assembly!U$20+$BP258*Assembly!U$21+$BQ258*Assembly!U$22+$BR258*Assembly!U$23+$BS258*Assembly!U$24</f>
        <v>0</v>
      </c>
      <c r="CN258" s="198" t="str">
        <f>$AY258*Assembly!V$4+$AZ258*Assembly!V$5+$BA258*Assembly!V$6+$BB258*Assembly!V$7+$BC258*Assembly!V$8+$BD258*Assembly!V$9+$BE258*Assembly!V$10+$BF258*Assembly!V$11+$BG258*Assembly!V$12+$BH258*Assembly!V$13+$BI258*Assembly!V$14+$BJ258*Assembly!V$15+$BK258*Assembly!V$16+$BL258*Assembly!V$17+$BM258*Assembly!V$18+$BN258*Assembly!V$19+$BO258*Assembly!V$20+$BP258*Assembly!V$21+$BQ258*Assembly!V$22+$BR258*Assembly!V$23+$BS258*Assembly!V$24</f>
        <v>0</v>
      </c>
      <c r="CO258" s="198" t="str">
        <f>CE258*Refining!$F$3</f>
        <v>230</v>
      </c>
      <c r="CP258" s="198" t="str">
        <f>CF258*Refining!$F$4</f>
        <v>31</v>
      </c>
      <c r="CQ258" s="198" t="str">
        <f>CG258*Refining!$F$5</f>
        <v>25</v>
      </c>
      <c r="CR258" s="198" t="str">
        <f>CH258*Refining!$F$6</f>
        <v>0</v>
      </c>
      <c r="CS258" s="198" t="str">
        <f>CI258*Refining!$F$7</f>
        <v>0</v>
      </c>
      <c r="CT258" s="198" t="str">
        <f>CJ258*Refining!$F$8</f>
        <v>0</v>
      </c>
      <c r="CU258" s="198" t="str">
        <f>CK258*Refining!$F$9</f>
        <v>0</v>
      </c>
      <c r="CV258" s="198" t="str">
        <f>CL258*Refining!$F$10</f>
        <v>0</v>
      </c>
      <c r="CW258" s="198" t="str">
        <f>CM258*Refining!$F$11</f>
        <v>0</v>
      </c>
      <c r="CX258" s="198" t="str">
        <f>CN258*Refining!$F$12</f>
        <v>0</v>
      </c>
      <c r="CY258" s="218" t="str">
        <f t="shared" ref="CY258:DR258" si="1040">IF(CE258 = 0, "", CE258)</f>
        <v>129</v>
      </c>
      <c r="CZ258" s="219" t="str">
        <f t="shared" si="1040"/>
        <v>10</v>
      </c>
      <c r="DA258" s="219" t="str">
        <f t="shared" si="1040"/>
        <v>6</v>
      </c>
      <c r="DB258" s="215" t="str">
        <f t="shared" si="1040"/>
        <v/>
      </c>
      <c r="DC258" s="215" t="str">
        <f t="shared" si="1040"/>
        <v/>
      </c>
      <c r="DD258" s="215" t="str">
        <f t="shared" si="1040"/>
        <v/>
      </c>
      <c r="DE258" s="215" t="str">
        <f t="shared" si="1040"/>
        <v/>
      </c>
      <c r="DF258" s="215" t="str">
        <f t="shared" si="1040"/>
        <v/>
      </c>
      <c r="DG258" s="215" t="str">
        <f t="shared" si="1040"/>
        <v/>
      </c>
      <c r="DH258" s="216" t="str">
        <f t="shared" si="1040"/>
        <v/>
      </c>
      <c r="DI258" s="218" t="str">
        <f t="shared" si="1040"/>
        <v>230</v>
      </c>
      <c r="DJ258" s="219" t="str">
        <f t="shared" si="1040"/>
        <v>31</v>
      </c>
      <c r="DK258" s="219" t="str">
        <f t="shared" si="1040"/>
        <v>25</v>
      </c>
      <c r="DL258" s="215" t="str">
        <f t="shared" si="1040"/>
        <v/>
      </c>
      <c r="DM258" s="215" t="str">
        <f t="shared" si="1040"/>
        <v/>
      </c>
      <c r="DN258" s="215" t="str">
        <f t="shared" si="1040"/>
        <v/>
      </c>
      <c r="DO258" s="215" t="str">
        <f t="shared" si="1040"/>
        <v/>
      </c>
      <c r="DP258" s="215" t="str">
        <f t="shared" si="1040"/>
        <v/>
      </c>
      <c r="DQ258" s="215" t="str">
        <f t="shared" si="1040"/>
        <v/>
      </c>
      <c r="DR258" s="216" t="str">
        <f t="shared" si="1040"/>
        <v/>
      </c>
      <c r="DS258" s="218" t="str">
        <f t="shared" si="15"/>
        <v>145</v>
      </c>
      <c r="DT258" s="219" t="str">
        <f t="shared" si="16"/>
        <v>287</v>
      </c>
      <c r="DU258" s="208" t="str">
        <f>CY258*'Ores &amp; Ingots'!$C$3+CZ258*'Ores &amp; Ingots'!$C$4+DA258*'Ores &amp; Ingots'!$C$5+DB258*'Ores &amp; Ingots'!$C$6+DC258*'Ores &amp; Ingots'!$C$7+DD258*'Ores &amp; Ingots'!$C$8+DE258*'Ores &amp; Ingots'!$C$9+DF258*'Ores &amp; Ingots'!$C$10+DG258*'Ores &amp; Ingots'!$C$11+DH258*'Ores &amp; Ingots'!$C$12</f>
        <v>18</v>
      </c>
      <c r="DV258" s="208" t="str">
        <f>DI258*'Ores &amp; Ingots'!$B$3+DJ258*'Ores &amp; Ingots'!$B$4+DK258*'Ores &amp; Ingots'!$B$5+DL258*'Ores &amp; Ingots'!$B$6+DM258*'Ores &amp; Ingots'!$B$7+DN258*'Ores &amp; Ingots'!$B$8+DO258*'Ores &amp; Ingots'!$B$9+DP258*'Ores &amp; Ingots'!$B$10+DQ258*'Ores &amp; Ingots'!$B$11+DR258*'Ores &amp; Ingots'!$B$12</f>
        <v>106</v>
      </c>
      <c r="DW258" s="219" t="str">
        <f>CY258*Refining!$G$3+CZ258*Refining!$G$4+DA258*Refining!$G$5+DB258*Refining!$G$6+DC258*Refining!$G$7+DD258*Refining!$G$8+DE258*Refining!$G$9+DF258*Refining!$G$10+DG258*Refining!$G$11+DH258*Refining!$G$12</f>
        <v>134</v>
      </c>
      <c r="DX258" s="219" t="str">
        <f t="shared" si="17"/>
        <v>20,823</v>
      </c>
      <c r="DY258" s="220" t="str">
        <f t="shared" si="18"/>
        <v>0.0208</v>
      </c>
      <c r="DZ258" s="218" t="str">
        <f t="shared" si="19"/>
        <v>151</v>
      </c>
      <c r="EA258" s="221" t="str">
        <f t="shared" ref="EA258:EB258" si="1041">DZ258/60</f>
        <v>2.5</v>
      </c>
      <c r="EB258" s="221" t="str">
        <f t="shared" si="1041"/>
        <v>0.0</v>
      </c>
      <c r="EC258" s="541" t="str">
        <f t="shared" si="21"/>
        <v>0.00</v>
      </c>
      <c r="ED258" s="218" t="str">
        <f t="shared" si="22"/>
        <v>22,223</v>
      </c>
      <c r="EE258" s="221" t="str">
        <f t="shared" ref="EE258:EF258" si="1042">ED258/1000</f>
        <v>22.2</v>
      </c>
      <c r="EF258" s="222" t="str">
        <f t="shared" si="1042"/>
        <v>0.02</v>
      </c>
      <c r="EG258" s="542" t="str">
        <f t="shared" si="24"/>
        <v>0.0222</v>
      </c>
      <c r="EH258" s="225" t="s">
        <v>12</v>
      </c>
    </row>
    <row r="259">
      <c r="A259" s="33"/>
      <c r="B259" s="226" t="s">
        <v>1068</v>
      </c>
      <c r="C259" s="227" t="s">
        <v>885</v>
      </c>
      <c r="D259" s="227">
        <v>1.0</v>
      </c>
      <c r="E259" s="227">
        <v>1.0</v>
      </c>
      <c r="F259" s="227">
        <v>1.0</v>
      </c>
      <c r="G259" s="253" t="str">
        <f t="shared" si="5"/>
        <v>0.1</v>
      </c>
      <c r="H259" s="254">
        <v>5.0</v>
      </c>
      <c r="I259" s="254">
        <v>15.0</v>
      </c>
      <c r="J259" s="254" t="str">
        <f>H259/Main!$D$9</f>
        <v>5</v>
      </c>
      <c r="K259" s="254" t="str">
        <f>I259/Main!$D$10</f>
        <v>15</v>
      </c>
      <c r="L259" s="254" t="str">
        <f t="shared" si="6"/>
        <v>3</v>
      </c>
      <c r="M259" s="254">
        <v>0.16</v>
      </c>
      <c r="N259" s="255"/>
      <c r="O259" s="255"/>
      <c r="P259" s="255"/>
      <c r="Q259" s="256"/>
      <c r="R259" s="255"/>
      <c r="S259" s="257"/>
      <c r="T259" s="257"/>
      <c r="U259" s="255"/>
      <c r="V259" s="255"/>
      <c r="W259" s="257"/>
      <c r="X259" s="257"/>
      <c r="Y259" s="255"/>
      <c r="Z259" s="255"/>
      <c r="AA259" s="255"/>
      <c r="AB259" s="255"/>
      <c r="AC259" s="335"/>
      <c r="AD259" s="309">
        <v>3.0</v>
      </c>
      <c r="AE259" s="225">
        <v>0.0</v>
      </c>
      <c r="AF259" s="225">
        <v>0.0</v>
      </c>
      <c r="AG259" s="225">
        <v>0.0</v>
      </c>
      <c r="AH259" s="225">
        <v>0.0</v>
      </c>
      <c r="AI259" s="225">
        <v>0.0</v>
      </c>
      <c r="AJ259" s="225">
        <v>0.0</v>
      </c>
      <c r="AK259" s="225">
        <v>0.0</v>
      </c>
      <c r="AL259" s="225">
        <v>0.0</v>
      </c>
      <c r="AM259" s="225">
        <v>0.0</v>
      </c>
      <c r="AN259" s="225">
        <v>0.0</v>
      </c>
      <c r="AO259" s="225">
        <v>1.0</v>
      </c>
      <c r="AP259" s="225">
        <v>0.0</v>
      </c>
      <c r="AQ259" s="225">
        <v>0.0</v>
      </c>
      <c r="AR259" s="225">
        <v>0.0</v>
      </c>
      <c r="AS259" s="225">
        <v>0.0</v>
      </c>
      <c r="AT259" s="225">
        <v>0.0</v>
      </c>
      <c r="AU259" s="225">
        <v>0.0</v>
      </c>
      <c r="AV259" s="225">
        <v>0.0</v>
      </c>
      <c r="AW259" s="225">
        <v>0.0</v>
      </c>
      <c r="AX259" s="225">
        <v>0.0</v>
      </c>
      <c r="AY259" s="553" t="str">
        <f t="shared" ref="AY259:BS259" si="1043">IF(AD259 = 0, "", AD259)</f>
        <v>3</v>
      </c>
      <c r="AZ259" s="227" t="str">
        <f t="shared" si="1043"/>
        <v/>
      </c>
      <c r="BA259" s="227" t="str">
        <f t="shared" si="1043"/>
        <v/>
      </c>
      <c r="BB259" s="227" t="str">
        <f t="shared" si="1043"/>
        <v/>
      </c>
      <c r="BC259" s="227" t="str">
        <f t="shared" si="1043"/>
        <v/>
      </c>
      <c r="BD259" s="227" t="str">
        <f t="shared" si="1043"/>
        <v/>
      </c>
      <c r="BE259" s="227" t="str">
        <f t="shared" si="1043"/>
        <v/>
      </c>
      <c r="BF259" s="227" t="str">
        <f t="shared" si="1043"/>
        <v/>
      </c>
      <c r="BG259" s="227" t="str">
        <f t="shared" si="1043"/>
        <v/>
      </c>
      <c r="BH259" s="227" t="str">
        <f t="shared" si="1043"/>
        <v/>
      </c>
      <c r="BI259" s="227" t="str">
        <f t="shared" si="1043"/>
        <v/>
      </c>
      <c r="BJ259" s="225" t="str">
        <f t="shared" si="1043"/>
        <v>1</v>
      </c>
      <c r="BK259" s="227" t="str">
        <f t="shared" si="1043"/>
        <v/>
      </c>
      <c r="BL259" s="227" t="str">
        <f t="shared" si="1043"/>
        <v/>
      </c>
      <c r="BM259" s="227" t="str">
        <f t="shared" si="1043"/>
        <v/>
      </c>
      <c r="BN259" s="227" t="str">
        <f t="shared" si="1043"/>
        <v/>
      </c>
      <c r="BO259" s="227" t="str">
        <f t="shared" si="1043"/>
        <v/>
      </c>
      <c r="BP259" s="227" t="str">
        <f t="shared" si="1043"/>
        <v/>
      </c>
      <c r="BQ259" s="227" t="str">
        <f t="shared" si="1043"/>
        <v/>
      </c>
      <c r="BR259" s="227" t="str">
        <f t="shared" si="1043"/>
        <v/>
      </c>
      <c r="BS259" s="238" t="str">
        <f t="shared" si="1043"/>
        <v/>
      </c>
      <c r="BT259" s="239" t="str">
        <f>$AY259*Assembly!Y$4+$AZ259*Assembly!Y$5+$BA259*Assembly!Y$6+$BB259*Assembly!Y$7+$BC259*Assembly!Y$8+$BD259*Assembly!Y$9+$BE259*Assembly!Y$10+$BF259*Assembly!Y$11+$BG259*Assembly!Y$12+$BH259*Assembly!Y$13+$BI259*Assembly!Y$14+$BJ259*Assembly!Y$15+$BK259*Assembly!Y$16+$BL259*Assembly!Y$17+$BM259*Assembly!Y$18+$BN259*Assembly!Y$19+$BO259*Assembly!Y$20+$BP259*Assembly!Y$21+$BQ259*Assembly!Y$22+$BR259*Assembly!Y$23+$BS259*Assembly!Y$24</f>
        <v>66</v>
      </c>
      <c r="BU259" s="225" t="str">
        <f t="shared" si="8"/>
        <v>528</v>
      </c>
      <c r="BV259" s="225" t="str">
        <f>$AY259*Assembly!AC$4+$AZ259*Assembly!AC$5+$BA259*Assembly!AC$6+$BB259*Assembly!AC$7+$BC259*Assembly!AC$8+$BD259*Assembly!AC$9+$BE259*Assembly!AC$10+$BF259*Assembly!AC$11+$BG259*Assembly!AC$12+$BH259*Assembly!AC$13+$BI259*Assembly!AC$14+$BJ259*Assembly!AC$15+$BK259*Assembly!AC$16+$BL259*Assembly!AC$17+$BM259*Assembly!AC$18+$BN259*Assembly!AC$19+$BO259*Assembly!AC$20+$BP259*Assembly!AC$21+$BQ259*Assembly!AC$22+$BR259*Assembly!AC$23+$BS259*Assembly!AC$24</f>
        <v>330</v>
      </c>
      <c r="BW259" s="240" t="str">
        <f t="shared" si="9"/>
        <v>5.00</v>
      </c>
      <c r="BX259" s="241" t="str">
        <f t="shared" si="10"/>
        <v>2640</v>
      </c>
      <c r="BY259" s="242" t="str">
        <f t="shared" si="11"/>
        <v>0.6</v>
      </c>
      <c r="BZ259" s="225"/>
      <c r="CA259" s="225" t="str">
        <f>$AY259*Assembly!X$4+$AZ259*Assembly!X$5+$BA259*Assembly!X$6+$BB259*Assembly!X$7+$BC259*Assembly!X$8+$BD259*Assembly!X$9+$BE259*Assembly!X$10+$BF259*Assembly!X$11+$BG259*Assembly!X$12+$BH259*Assembly!X$13+$BI259*Assembly!X$14+$BJ259*Assembly!X$15+$BK259*Assembly!X$16+$BL259*Assembly!X$17+$BM259*Assembly!X$18+$BN259*Assembly!X$19+$BO259*Assembly!X$20+$BP259*Assembly!X$21+$BQ259*Assembly!X$22+$BR259*Assembly!X$23+$BS259*Assembly!X$24</f>
        <v>5</v>
      </c>
      <c r="CB259" s="225" t="str">
        <f t="shared" si="12"/>
        <v>778</v>
      </c>
      <c r="CC259" s="223" t="str">
        <f t="shared" si="13"/>
        <v>0.0008</v>
      </c>
      <c r="CD259" s="243" t="str">
        <f>$AY259*Assembly!AB$4+$AZ259*Assembly!AB$5+$BA259*Assembly!AB$6+$BB259*Assembly!AB$7+$BC259*Assembly!AB$8+$BD259*Assembly!AB$9+$BE259*Assembly!AB$10+$BF259*Assembly!AB$11+$BG259*Assembly!AB$12+$BH259*Assembly!AB$13+$BI259*Assembly!AB$14+$BJ259*Assembly!AB$15+$BK259*Assembly!AB$16+$BL259*Assembly!AB$17+$BM259*Assembly!AB$18+$BN259*Assembly!AB$19+$BO259*Assembly!AB$20+$BP259*Assembly!AB$21+$BQ259*Assembly!AB$22+$BR259*Assembly!AB$23+$BS259*Assembly!AB$24</f>
        <v>24</v>
      </c>
      <c r="CE259" s="256" t="str">
        <f>$AY259*Assembly!M$4+$AZ259*Assembly!M$5+$BA259*Assembly!M$6+$BB259*Assembly!M$7+$BC259*Assembly!M$8+$BD259*Assembly!M$9+$BE259*Assembly!M$10+$BF259*Assembly!M$11+$BG259*Assembly!M$12+$BH259*Assembly!M$13+$BI259*Assembly!M$14+$BJ259*Assembly!M$15+$BK259*Assembly!M$16+$BL259*Assembly!M$17+$BM259*Assembly!M$18+$BN259*Assembly!M$19+$BO259*Assembly!M$20+$BP259*Assembly!M$21+$BQ259*Assembly!M$22+$BR259*Assembly!M$23+$BS259*Assembly!M$24</f>
        <v>75</v>
      </c>
      <c r="CF259" s="256" t="str">
        <f>$AY259*Assembly!N$4+$AZ259*Assembly!N$5+$BA259*Assembly!N$6+$BB259*Assembly!N$7+$BC259*Assembly!N$8+$BD259*Assembly!N$9+$BE259*Assembly!N$10+$BF259*Assembly!N$11+$BG259*Assembly!N$12+$BH259*Assembly!N$13+$BI259*Assembly!N$14+$BJ259*Assembly!N$15+$BK259*Assembly!N$16+$BL259*Assembly!N$17+$BM259*Assembly!N$18+$BN259*Assembly!N$19+$BO259*Assembly!N$20+$BP259*Assembly!N$21+$BQ259*Assembly!N$22+$BR259*Assembly!N$23+$BS259*Assembly!N$24</f>
        <v>5</v>
      </c>
      <c r="CG259" s="256" t="str">
        <f>$AY259*Assembly!O$4+$AZ259*Assembly!O$5+$BA259*Assembly!O$6+$BB259*Assembly!O$7+$BC259*Assembly!O$8+$BD259*Assembly!O$9+$BE259*Assembly!O$10+$BF259*Assembly!O$11+$BG259*Assembly!O$12+$BH259*Assembly!O$13+$BI259*Assembly!O$14+$BJ259*Assembly!O$15+$BK259*Assembly!O$16+$BL259*Assembly!O$17+$BM259*Assembly!O$18+$BN259*Assembly!O$19+$BO259*Assembly!O$20+$BP259*Assembly!O$21+$BQ259*Assembly!O$22+$BR259*Assembly!O$23+$BS259*Assembly!O$24</f>
        <v>3</v>
      </c>
      <c r="CH259" s="254" t="str">
        <f>$AY259*Assembly!P$4+$AZ259*Assembly!P$5+$BA259*Assembly!P$6+$BB259*Assembly!P$7+$BC259*Assembly!P$8+$BD259*Assembly!P$9+$BE259*Assembly!P$10+$BF259*Assembly!P$11+$BG259*Assembly!P$12+$BH259*Assembly!P$13+$BI259*Assembly!P$14+$BJ259*Assembly!P$15+$BK259*Assembly!P$16+$BL259*Assembly!P$17+$BM259*Assembly!P$18+$BN259*Assembly!P$19+$BO259*Assembly!P$20+$BP259*Assembly!P$21+$BQ259*Assembly!P$22+$BR259*Assembly!P$23+$BS259*Assembly!P$24</f>
        <v>0</v>
      </c>
      <c r="CI259" s="254" t="str">
        <f>$AY259*Assembly!Q$4+$AZ259*Assembly!Q$5+$BA259*Assembly!Q$6+$BB259*Assembly!Q$7+$BC259*Assembly!Q$8+$BD259*Assembly!Q$9+$BE259*Assembly!Q$10+$BF259*Assembly!Q$11+$BG259*Assembly!Q$12+$BH259*Assembly!Q$13+$BI259*Assembly!Q$14+$BJ259*Assembly!Q$15+$BK259*Assembly!Q$16+$BL259*Assembly!Q$17+$BM259*Assembly!Q$18+$BN259*Assembly!Q$19+$BO259*Assembly!Q$20+$BP259*Assembly!Q$21+$BQ259*Assembly!Q$22+$BR259*Assembly!Q$23+$BS259*Assembly!Q$24</f>
        <v>0</v>
      </c>
      <c r="CJ259" s="256" t="str">
        <f>$AY259*Assembly!R$4+$AZ259*Assembly!R$5+$BA259*Assembly!R$6+$BB259*Assembly!R$7+$BC259*Assembly!R$8+$BD259*Assembly!R$9+$BE259*Assembly!R$10+$BF259*Assembly!R$11+$BG259*Assembly!R$12+$BH259*Assembly!R$13+$BI259*Assembly!R$14+$BJ259*Assembly!R$15+$BK259*Assembly!R$16+$BL259*Assembly!R$17+$BM259*Assembly!R$18+$BN259*Assembly!R$19+$BO259*Assembly!R$20+$BP259*Assembly!R$21+$BQ259*Assembly!R$22+$BR259*Assembly!R$23+$BS259*Assembly!R$24</f>
        <v>0</v>
      </c>
      <c r="CK259" s="254" t="str">
        <f>$AY259*Assembly!S$4+$AZ259*Assembly!S$5+$BA259*Assembly!S$6+$BB259*Assembly!S$7+$BC259*Assembly!S$8+$BD259*Assembly!S$9+$BE259*Assembly!S$10+$BF259*Assembly!S$11+$BG259*Assembly!S$12+$BH259*Assembly!S$13+$BI259*Assembly!S$14+$BJ259*Assembly!S$15+$BK259*Assembly!S$16+$BL259*Assembly!S$17+$BM259*Assembly!S$18+$BN259*Assembly!S$19+$BO259*Assembly!S$20+$BP259*Assembly!S$21+$BQ259*Assembly!S$22+$BR259*Assembly!S$23+$BS259*Assembly!S$24</f>
        <v>0</v>
      </c>
      <c r="CL259" s="254" t="str">
        <f>$AY259*Assembly!T$4+$AZ259*Assembly!T$5+$BA259*Assembly!T$6+$BB259*Assembly!T$7+$BC259*Assembly!T$8+$BD259*Assembly!T$9+$BE259*Assembly!T$10+$BF259*Assembly!T$11+$BG259*Assembly!T$12+$BH259*Assembly!T$13+$BI259*Assembly!T$14+$BJ259*Assembly!T$15+$BK259*Assembly!T$16+$BL259*Assembly!T$17+$BM259*Assembly!T$18+$BN259*Assembly!T$19+$BO259*Assembly!T$20+$BP259*Assembly!T$21+$BQ259*Assembly!T$22+$BR259*Assembly!T$23+$BS259*Assembly!T$24</f>
        <v>0</v>
      </c>
      <c r="CM259" s="254" t="str">
        <f>$AY259*Assembly!U$4+$AZ259*Assembly!U$5+$BA259*Assembly!U$6+$BB259*Assembly!U$7+$BC259*Assembly!U$8+$BD259*Assembly!U$9+$BE259*Assembly!U$10+$BF259*Assembly!U$11+$BG259*Assembly!U$12+$BH259*Assembly!U$13+$BI259*Assembly!U$14+$BJ259*Assembly!U$15+$BK259*Assembly!U$16+$BL259*Assembly!U$17+$BM259*Assembly!U$18+$BN259*Assembly!U$19+$BO259*Assembly!U$20+$BP259*Assembly!U$21+$BQ259*Assembly!U$22+$BR259*Assembly!U$23+$BS259*Assembly!U$24</f>
        <v>0</v>
      </c>
      <c r="CN259" s="256" t="str">
        <f>$AY259*Assembly!V$4+$AZ259*Assembly!V$5+$BA259*Assembly!V$6+$BB259*Assembly!V$7+$BC259*Assembly!V$8+$BD259*Assembly!V$9+$BE259*Assembly!V$10+$BF259*Assembly!V$11+$BG259*Assembly!V$12+$BH259*Assembly!V$13+$BI259*Assembly!V$14+$BJ259*Assembly!V$15+$BK259*Assembly!V$16+$BL259*Assembly!V$17+$BM259*Assembly!V$18+$BN259*Assembly!V$19+$BO259*Assembly!V$20+$BP259*Assembly!V$21+$BQ259*Assembly!V$22+$BR259*Assembly!V$23+$BS259*Assembly!V$24</f>
        <v>0</v>
      </c>
      <c r="CO259" s="256" t="str">
        <f>CE259*Refining!$F$3</f>
        <v>134</v>
      </c>
      <c r="CP259" s="256" t="str">
        <f>CF259*Refining!$F$4</f>
        <v>16</v>
      </c>
      <c r="CQ259" s="256" t="str">
        <f>CG259*Refining!$F$5</f>
        <v>13</v>
      </c>
      <c r="CR259" s="256" t="str">
        <f>CH259*Refining!$F$6</f>
        <v>0</v>
      </c>
      <c r="CS259" s="256" t="str">
        <f>CI259*Refining!$F$7</f>
        <v>0</v>
      </c>
      <c r="CT259" s="256" t="str">
        <f>CJ259*Refining!$F$8</f>
        <v>0</v>
      </c>
      <c r="CU259" s="256" t="str">
        <f>CK259*Refining!$F$9</f>
        <v>0</v>
      </c>
      <c r="CV259" s="256" t="str">
        <f>CL259*Refining!$F$10</f>
        <v>0</v>
      </c>
      <c r="CW259" s="256" t="str">
        <f>CM259*Refining!$F$11</f>
        <v>0</v>
      </c>
      <c r="CX259" s="256" t="str">
        <f>CN259*Refining!$F$12</f>
        <v>0</v>
      </c>
      <c r="CY259" s="248" t="str">
        <f t="shared" ref="CY259:DR259" si="1044">IF(CE259 = 0, "", CE259)</f>
        <v>75</v>
      </c>
      <c r="CZ259" s="249" t="str">
        <f t="shared" si="1044"/>
        <v>5</v>
      </c>
      <c r="DA259" s="249" t="str">
        <f t="shared" si="1044"/>
        <v>3</v>
      </c>
      <c r="DB259" s="245" t="str">
        <f t="shared" si="1044"/>
        <v/>
      </c>
      <c r="DC259" s="245" t="str">
        <f t="shared" si="1044"/>
        <v/>
      </c>
      <c r="DD259" s="245" t="str">
        <f t="shared" si="1044"/>
        <v/>
      </c>
      <c r="DE259" s="245" t="str">
        <f t="shared" si="1044"/>
        <v/>
      </c>
      <c r="DF259" s="245" t="str">
        <f t="shared" si="1044"/>
        <v/>
      </c>
      <c r="DG259" s="245" t="str">
        <f t="shared" si="1044"/>
        <v/>
      </c>
      <c r="DH259" s="246" t="str">
        <f t="shared" si="1044"/>
        <v/>
      </c>
      <c r="DI259" s="248" t="str">
        <f t="shared" si="1044"/>
        <v>134</v>
      </c>
      <c r="DJ259" s="249" t="str">
        <f t="shared" si="1044"/>
        <v>16</v>
      </c>
      <c r="DK259" s="249" t="str">
        <f t="shared" si="1044"/>
        <v>13</v>
      </c>
      <c r="DL259" s="245" t="str">
        <f t="shared" si="1044"/>
        <v/>
      </c>
      <c r="DM259" s="245" t="str">
        <f t="shared" si="1044"/>
        <v/>
      </c>
      <c r="DN259" s="245" t="str">
        <f t="shared" si="1044"/>
        <v/>
      </c>
      <c r="DO259" s="245" t="str">
        <f t="shared" si="1044"/>
        <v/>
      </c>
      <c r="DP259" s="245" t="str">
        <f t="shared" si="1044"/>
        <v/>
      </c>
      <c r="DQ259" s="245" t="str">
        <f t="shared" si="1044"/>
        <v/>
      </c>
      <c r="DR259" s="246" t="str">
        <f t="shared" si="1044"/>
        <v/>
      </c>
      <c r="DS259" s="248" t="str">
        <f t="shared" si="15"/>
        <v>83</v>
      </c>
      <c r="DT259" s="249" t="str">
        <f t="shared" si="16"/>
        <v>162</v>
      </c>
      <c r="DU259" s="225" t="str">
        <f>CY259*'Ores &amp; Ingots'!$C$3+CZ259*'Ores &amp; Ingots'!$C$4+DA259*'Ores &amp; Ingots'!$C$5+DB259*'Ores &amp; Ingots'!$C$6+DC259*'Ores &amp; Ingots'!$C$7+DD259*'Ores &amp; Ingots'!$C$8+DE259*'Ores &amp; Ingots'!$C$9+DF259*'Ores &amp; Ingots'!$C$10+DG259*'Ores &amp; Ingots'!$C$11+DH259*'Ores &amp; Ingots'!$C$12</f>
        <v>10</v>
      </c>
      <c r="DV259" s="225" t="str">
        <f>DI259*'Ores &amp; Ingots'!$B$3+DJ259*'Ores &amp; Ingots'!$B$4+DK259*'Ores &amp; Ingots'!$B$5+DL259*'Ores &amp; Ingots'!$B$6+DM259*'Ores &amp; Ingots'!$B$7+DN259*'Ores &amp; Ingots'!$B$8+DO259*'Ores &amp; Ingots'!$B$9+DP259*'Ores &amp; Ingots'!$B$10+DQ259*'Ores &amp; Ingots'!$B$11+DR259*'Ores &amp; Ingots'!$B$12</f>
        <v>60</v>
      </c>
      <c r="DW259" s="249" t="str">
        <f>CY259*Refining!$G$3+CZ259*Refining!$G$4+DA259*Refining!$G$5+DB259*Refining!$G$6+DC259*Refining!$G$7+DD259*Refining!$G$8+DE259*Refining!$G$9+DF259*Refining!$G$10+DG259*Refining!$G$11+DH259*Refining!$G$12</f>
        <v>68</v>
      </c>
      <c r="DX259" s="249" t="str">
        <f t="shared" si="17"/>
        <v>10,524</v>
      </c>
      <c r="DY259" s="250" t="str">
        <f t="shared" si="18"/>
        <v>0.0105</v>
      </c>
      <c r="DZ259" s="248" t="str">
        <f t="shared" si="19"/>
        <v>78</v>
      </c>
      <c r="EA259" s="251" t="str">
        <f t="shared" ref="EA259:EB259" si="1045">DZ259/60</f>
        <v>1.3</v>
      </c>
      <c r="EB259" s="251" t="str">
        <f t="shared" si="1045"/>
        <v>0.0</v>
      </c>
      <c r="EC259" s="543" t="str">
        <f t="shared" si="21"/>
        <v>0.00</v>
      </c>
      <c r="ED259" s="248" t="str">
        <f t="shared" si="22"/>
        <v>11,301</v>
      </c>
      <c r="EE259" s="251" t="str">
        <f t="shared" ref="EE259:EF259" si="1046">ED259/1000</f>
        <v>11.3</v>
      </c>
      <c r="EF259" s="252" t="str">
        <f t="shared" si="1046"/>
        <v>0.01</v>
      </c>
      <c r="EG259" s="544" t="str">
        <f t="shared" si="24"/>
        <v>0.0113</v>
      </c>
      <c r="EH259" s="225" t="s">
        <v>12</v>
      </c>
    </row>
    <row r="260">
      <c r="A260" s="33"/>
      <c r="B260" s="226" t="s">
        <v>1069</v>
      </c>
      <c r="C260" s="227" t="s">
        <v>885</v>
      </c>
      <c r="D260" s="227">
        <v>1.0</v>
      </c>
      <c r="E260" s="227">
        <v>1.0</v>
      </c>
      <c r="F260" s="227">
        <v>1.0</v>
      </c>
      <c r="G260" s="253" t="str">
        <f t="shared" si="5"/>
        <v>0.1</v>
      </c>
      <c r="H260" s="254">
        <v>5.0</v>
      </c>
      <c r="I260" s="254">
        <v>15.0</v>
      </c>
      <c r="J260" s="254" t="str">
        <f>H260/Main!$D$9</f>
        <v>5</v>
      </c>
      <c r="K260" s="254" t="str">
        <f>I260/Main!$D$10</f>
        <v>15</v>
      </c>
      <c r="L260" s="254" t="str">
        <f t="shared" si="6"/>
        <v>3</v>
      </c>
      <c r="M260" s="254">
        <v>0.16</v>
      </c>
      <c r="N260" s="255"/>
      <c r="O260" s="255"/>
      <c r="P260" s="255"/>
      <c r="Q260" s="256"/>
      <c r="R260" s="255"/>
      <c r="S260" s="257"/>
      <c r="T260" s="257"/>
      <c r="U260" s="255"/>
      <c r="V260" s="255"/>
      <c r="W260" s="257"/>
      <c r="X260" s="257"/>
      <c r="Y260" s="255"/>
      <c r="Z260" s="255"/>
      <c r="AA260" s="255"/>
      <c r="AB260" s="255"/>
      <c r="AC260" s="335"/>
      <c r="AD260" s="309">
        <v>4.0</v>
      </c>
      <c r="AE260" s="225">
        <v>0.0</v>
      </c>
      <c r="AF260" s="225">
        <v>0.0</v>
      </c>
      <c r="AG260" s="225">
        <v>0.0</v>
      </c>
      <c r="AH260" s="225">
        <v>0.0</v>
      </c>
      <c r="AI260" s="225">
        <v>0.0</v>
      </c>
      <c r="AJ260" s="225">
        <v>0.0</v>
      </c>
      <c r="AK260" s="225">
        <v>0.0</v>
      </c>
      <c r="AL260" s="225">
        <v>0.0</v>
      </c>
      <c r="AM260" s="225">
        <v>0.0</v>
      </c>
      <c r="AN260" s="225">
        <v>0.0</v>
      </c>
      <c r="AO260" s="225">
        <v>1.0</v>
      </c>
      <c r="AP260" s="225">
        <v>0.0</v>
      </c>
      <c r="AQ260" s="225">
        <v>0.0</v>
      </c>
      <c r="AR260" s="225">
        <v>0.0</v>
      </c>
      <c r="AS260" s="225">
        <v>0.0</v>
      </c>
      <c r="AT260" s="225">
        <v>0.0</v>
      </c>
      <c r="AU260" s="225">
        <v>0.0</v>
      </c>
      <c r="AV260" s="225">
        <v>0.0</v>
      </c>
      <c r="AW260" s="225">
        <v>0.0</v>
      </c>
      <c r="AX260" s="225">
        <v>0.0</v>
      </c>
      <c r="AY260" s="553" t="str">
        <f t="shared" ref="AY260:BS260" si="1047">IF(AD260 = 0, "", AD260)</f>
        <v>4</v>
      </c>
      <c r="AZ260" s="227" t="str">
        <f t="shared" si="1047"/>
        <v/>
      </c>
      <c r="BA260" s="227" t="str">
        <f t="shared" si="1047"/>
        <v/>
      </c>
      <c r="BB260" s="227" t="str">
        <f t="shared" si="1047"/>
        <v/>
      </c>
      <c r="BC260" s="227" t="str">
        <f t="shared" si="1047"/>
        <v/>
      </c>
      <c r="BD260" s="227" t="str">
        <f t="shared" si="1047"/>
        <v/>
      </c>
      <c r="BE260" s="227" t="str">
        <f t="shared" si="1047"/>
        <v/>
      </c>
      <c r="BF260" s="227" t="str">
        <f t="shared" si="1047"/>
        <v/>
      </c>
      <c r="BG260" s="227" t="str">
        <f t="shared" si="1047"/>
        <v/>
      </c>
      <c r="BH260" s="227" t="str">
        <f t="shared" si="1047"/>
        <v/>
      </c>
      <c r="BI260" s="227" t="str">
        <f t="shared" si="1047"/>
        <v/>
      </c>
      <c r="BJ260" s="225" t="str">
        <f t="shared" si="1047"/>
        <v>1</v>
      </c>
      <c r="BK260" s="227" t="str">
        <f t="shared" si="1047"/>
        <v/>
      </c>
      <c r="BL260" s="227" t="str">
        <f t="shared" si="1047"/>
        <v/>
      </c>
      <c r="BM260" s="227" t="str">
        <f t="shared" si="1047"/>
        <v/>
      </c>
      <c r="BN260" s="227" t="str">
        <f t="shared" si="1047"/>
        <v/>
      </c>
      <c r="BO260" s="227" t="str">
        <f t="shared" si="1047"/>
        <v/>
      </c>
      <c r="BP260" s="227" t="str">
        <f t="shared" si="1047"/>
        <v/>
      </c>
      <c r="BQ260" s="227" t="str">
        <f t="shared" si="1047"/>
        <v/>
      </c>
      <c r="BR260" s="227" t="str">
        <f t="shared" si="1047"/>
        <v/>
      </c>
      <c r="BS260" s="238" t="str">
        <f t="shared" si="1047"/>
        <v/>
      </c>
      <c r="BT260" s="239" t="str">
        <f>$AY260*Assembly!Y$4+$AZ260*Assembly!Y$5+$BA260*Assembly!Y$6+$BB260*Assembly!Y$7+$BC260*Assembly!Y$8+$BD260*Assembly!Y$9+$BE260*Assembly!Y$10+$BF260*Assembly!Y$11+$BG260*Assembly!Y$12+$BH260*Assembly!Y$13+$BI260*Assembly!Y$14+$BJ260*Assembly!Y$15+$BK260*Assembly!Y$16+$BL260*Assembly!Y$17+$BM260*Assembly!Y$18+$BN260*Assembly!Y$19+$BO260*Assembly!Y$20+$BP260*Assembly!Y$21+$BQ260*Assembly!Y$22+$BR260*Assembly!Y$23+$BS260*Assembly!Y$24</f>
        <v>86</v>
      </c>
      <c r="BU260" s="225" t="str">
        <f t="shared" si="8"/>
        <v>688</v>
      </c>
      <c r="BV260" s="225" t="str">
        <f>$AY260*Assembly!AC$4+$AZ260*Assembly!AC$5+$BA260*Assembly!AC$6+$BB260*Assembly!AC$7+$BC260*Assembly!AC$8+$BD260*Assembly!AC$9+$BE260*Assembly!AC$10+$BF260*Assembly!AC$11+$BG260*Assembly!AC$12+$BH260*Assembly!AC$13+$BI260*Assembly!AC$14+$BJ260*Assembly!AC$15+$BK260*Assembly!AC$16+$BL260*Assembly!AC$17+$BM260*Assembly!AC$18+$BN260*Assembly!AC$19+$BO260*Assembly!AC$20+$BP260*Assembly!AC$21+$BQ260*Assembly!AC$22+$BR260*Assembly!AC$23+$BS260*Assembly!AC$24</f>
        <v>430</v>
      </c>
      <c r="BW260" s="240" t="str">
        <f t="shared" si="9"/>
        <v>5.00</v>
      </c>
      <c r="BX260" s="241" t="str">
        <f t="shared" si="10"/>
        <v>3440</v>
      </c>
      <c r="BY260" s="242" t="str">
        <f t="shared" si="11"/>
        <v>0.6</v>
      </c>
      <c r="BZ260" s="225"/>
      <c r="CA260" s="225" t="str">
        <f>$AY260*Assembly!X$4+$AZ260*Assembly!X$5+$BA260*Assembly!X$6+$BB260*Assembly!X$7+$BC260*Assembly!X$8+$BD260*Assembly!X$9+$BE260*Assembly!X$10+$BF260*Assembly!X$11+$BG260*Assembly!X$12+$BH260*Assembly!X$13+$BI260*Assembly!X$14+$BJ260*Assembly!X$15+$BK260*Assembly!X$16+$BL260*Assembly!X$17+$BM260*Assembly!X$18+$BN260*Assembly!X$19+$BO260*Assembly!X$20+$BP260*Assembly!X$21+$BQ260*Assembly!X$22+$BR260*Assembly!X$23+$BS260*Assembly!X$24</f>
        <v>6</v>
      </c>
      <c r="CB260" s="225" t="str">
        <f t="shared" si="12"/>
        <v>933</v>
      </c>
      <c r="CC260" s="223" t="str">
        <f t="shared" si="13"/>
        <v>0.0009</v>
      </c>
      <c r="CD260" s="243" t="str">
        <f>$AY260*Assembly!AB$4+$AZ260*Assembly!AB$5+$BA260*Assembly!AB$6+$BB260*Assembly!AB$7+$BC260*Assembly!AB$8+$BD260*Assembly!AB$9+$BE260*Assembly!AB$10+$BF260*Assembly!AB$11+$BG260*Assembly!AB$12+$BH260*Assembly!AB$13+$BI260*Assembly!AB$14+$BJ260*Assembly!AB$15+$BK260*Assembly!AB$16+$BL260*Assembly!AB$17+$BM260*Assembly!AB$18+$BN260*Assembly!AB$19+$BO260*Assembly!AB$20+$BP260*Assembly!AB$21+$BQ260*Assembly!AB$22+$BR260*Assembly!AB$23+$BS260*Assembly!AB$24</f>
        <v>27</v>
      </c>
      <c r="CE260" s="256" t="str">
        <f>$AY260*Assembly!M$4+$AZ260*Assembly!M$5+$BA260*Assembly!M$6+$BB260*Assembly!M$7+$BC260*Assembly!M$8+$BD260*Assembly!M$9+$BE260*Assembly!M$10+$BF260*Assembly!M$11+$BG260*Assembly!M$12+$BH260*Assembly!M$13+$BI260*Assembly!M$14+$BJ260*Assembly!M$15+$BK260*Assembly!M$16+$BL260*Assembly!M$17+$BM260*Assembly!M$18+$BN260*Assembly!M$19+$BO260*Assembly!M$20+$BP260*Assembly!M$21+$BQ260*Assembly!M$22+$BR260*Assembly!M$23+$BS260*Assembly!M$24</f>
        <v>96</v>
      </c>
      <c r="CF260" s="256" t="str">
        <f>$AY260*Assembly!N$4+$AZ260*Assembly!N$5+$BA260*Assembly!N$6+$BB260*Assembly!N$7+$BC260*Assembly!N$8+$BD260*Assembly!N$9+$BE260*Assembly!N$10+$BF260*Assembly!N$11+$BG260*Assembly!N$12+$BH260*Assembly!N$13+$BI260*Assembly!N$14+$BJ260*Assembly!N$15+$BK260*Assembly!N$16+$BL260*Assembly!N$17+$BM260*Assembly!N$18+$BN260*Assembly!N$19+$BO260*Assembly!N$20+$BP260*Assembly!N$21+$BQ260*Assembly!N$22+$BR260*Assembly!N$23+$BS260*Assembly!N$24</f>
        <v>5</v>
      </c>
      <c r="CG260" s="256" t="str">
        <f>$AY260*Assembly!O$4+$AZ260*Assembly!O$5+$BA260*Assembly!O$6+$BB260*Assembly!O$7+$BC260*Assembly!O$8+$BD260*Assembly!O$9+$BE260*Assembly!O$10+$BF260*Assembly!O$11+$BG260*Assembly!O$12+$BH260*Assembly!O$13+$BI260*Assembly!O$14+$BJ260*Assembly!O$15+$BK260*Assembly!O$16+$BL260*Assembly!O$17+$BM260*Assembly!O$18+$BN260*Assembly!O$19+$BO260*Assembly!O$20+$BP260*Assembly!O$21+$BQ260*Assembly!O$22+$BR260*Assembly!O$23+$BS260*Assembly!O$24</f>
        <v>3</v>
      </c>
      <c r="CH260" s="254" t="str">
        <f>$AY260*Assembly!P$4+$AZ260*Assembly!P$5+$BA260*Assembly!P$6+$BB260*Assembly!P$7+$BC260*Assembly!P$8+$BD260*Assembly!P$9+$BE260*Assembly!P$10+$BF260*Assembly!P$11+$BG260*Assembly!P$12+$BH260*Assembly!P$13+$BI260*Assembly!P$14+$BJ260*Assembly!P$15+$BK260*Assembly!P$16+$BL260*Assembly!P$17+$BM260*Assembly!P$18+$BN260*Assembly!P$19+$BO260*Assembly!P$20+$BP260*Assembly!P$21+$BQ260*Assembly!P$22+$BR260*Assembly!P$23+$BS260*Assembly!P$24</f>
        <v>0</v>
      </c>
      <c r="CI260" s="254" t="str">
        <f>$AY260*Assembly!Q$4+$AZ260*Assembly!Q$5+$BA260*Assembly!Q$6+$BB260*Assembly!Q$7+$BC260*Assembly!Q$8+$BD260*Assembly!Q$9+$BE260*Assembly!Q$10+$BF260*Assembly!Q$11+$BG260*Assembly!Q$12+$BH260*Assembly!Q$13+$BI260*Assembly!Q$14+$BJ260*Assembly!Q$15+$BK260*Assembly!Q$16+$BL260*Assembly!Q$17+$BM260*Assembly!Q$18+$BN260*Assembly!Q$19+$BO260*Assembly!Q$20+$BP260*Assembly!Q$21+$BQ260*Assembly!Q$22+$BR260*Assembly!Q$23+$BS260*Assembly!Q$24</f>
        <v>0</v>
      </c>
      <c r="CJ260" s="256" t="str">
        <f>$AY260*Assembly!R$4+$AZ260*Assembly!R$5+$BA260*Assembly!R$6+$BB260*Assembly!R$7+$BC260*Assembly!R$8+$BD260*Assembly!R$9+$BE260*Assembly!R$10+$BF260*Assembly!R$11+$BG260*Assembly!R$12+$BH260*Assembly!R$13+$BI260*Assembly!R$14+$BJ260*Assembly!R$15+$BK260*Assembly!R$16+$BL260*Assembly!R$17+$BM260*Assembly!R$18+$BN260*Assembly!R$19+$BO260*Assembly!R$20+$BP260*Assembly!R$21+$BQ260*Assembly!R$22+$BR260*Assembly!R$23+$BS260*Assembly!R$24</f>
        <v>0</v>
      </c>
      <c r="CK260" s="254" t="str">
        <f>$AY260*Assembly!S$4+$AZ260*Assembly!S$5+$BA260*Assembly!S$6+$BB260*Assembly!S$7+$BC260*Assembly!S$8+$BD260*Assembly!S$9+$BE260*Assembly!S$10+$BF260*Assembly!S$11+$BG260*Assembly!S$12+$BH260*Assembly!S$13+$BI260*Assembly!S$14+$BJ260*Assembly!S$15+$BK260*Assembly!S$16+$BL260*Assembly!S$17+$BM260*Assembly!S$18+$BN260*Assembly!S$19+$BO260*Assembly!S$20+$BP260*Assembly!S$21+$BQ260*Assembly!S$22+$BR260*Assembly!S$23+$BS260*Assembly!S$24</f>
        <v>0</v>
      </c>
      <c r="CL260" s="254" t="str">
        <f>$AY260*Assembly!T$4+$AZ260*Assembly!T$5+$BA260*Assembly!T$6+$BB260*Assembly!T$7+$BC260*Assembly!T$8+$BD260*Assembly!T$9+$BE260*Assembly!T$10+$BF260*Assembly!T$11+$BG260*Assembly!T$12+$BH260*Assembly!T$13+$BI260*Assembly!T$14+$BJ260*Assembly!T$15+$BK260*Assembly!T$16+$BL260*Assembly!T$17+$BM260*Assembly!T$18+$BN260*Assembly!T$19+$BO260*Assembly!T$20+$BP260*Assembly!T$21+$BQ260*Assembly!T$22+$BR260*Assembly!T$23+$BS260*Assembly!T$24</f>
        <v>0</v>
      </c>
      <c r="CM260" s="254" t="str">
        <f>$AY260*Assembly!U$4+$AZ260*Assembly!U$5+$BA260*Assembly!U$6+$BB260*Assembly!U$7+$BC260*Assembly!U$8+$BD260*Assembly!U$9+$BE260*Assembly!U$10+$BF260*Assembly!U$11+$BG260*Assembly!U$12+$BH260*Assembly!U$13+$BI260*Assembly!U$14+$BJ260*Assembly!U$15+$BK260*Assembly!U$16+$BL260*Assembly!U$17+$BM260*Assembly!U$18+$BN260*Assembly!U$19+$BO260*Assembly!U$20+$BP260*Assembly!U$21+$BQ260*Assembly!U$22+$BR260*Assembly!U$23+$BS260*Assembly!U$24</f>
        <v>0</v>
      </c>
      <c r="CN260" s="256" t="str">
        <f>$AY260*Assembly!V$4+$AZ260*Assembly!V$5+$BA260*Assembly!V$6+$BB260*Assembly!V$7+$BC260*Assembly!V$8+$BD260*Assembly!V$9+$BE260*Assembly!V$10+$BF260*Assembly!V$11+$BG260*Assembly!V$12+$BH260*Assembly!V$13+$BI260*Assembly!V$14+$BJ260*Assembly!V$15+$BK260*Assembly!V$16+$BL260*Assembly!V$17+$BM260*Assembly!V$18+$BN260*Assembly!V$19+$BO260*Assembly!V$20+$BP260*Assembly!V$21+$BQ260*Assembly!V$22+$BR260*Assembly!V$23+$BS260*Assembly!V$24</f>
        <v>0</v>
      </c>
      <c r="CO260" s="256" t="str">
        <f>CE260*Refining!$F$3</f>
        <v>171</v>
      </c>
      <c r="CP260" s="256" t="str">
        <f>CF260*Refining!$F$4</f>
        <v>16</v>
      </c>
      <c r="CQ260" s="256" t="str">
        <f>CG260*Refining!$F$5</f>
        <v>13</v>
      </c>
      <c r="CR260" s="256" t="str">
        <f>CH260*Refining!$F$6</f>
        <v>0</v>
      </c>
      <c r="CS260" s="256" t="str">
        <f>CI260*Refining!$F$7</f>
        <v>0</v>
      </c>
      <c r="CT260" s="256" t="str">
        <f>CJ260*Refining!$F$8</f>
        <v>0</v>
      </c>
      <c r="CU260" s="256" t="str">
        <f>CK260*Refining!$F$9</f>
        <v>0</v>
      </c>
      <c r="CV260" s="256" t="str">
        <f>CL260*Refining!$F$10</f>
        <v>0</v>
      </c>
      <c r="CW260" s="256" t="str">
        <f>CM260*Refining!$F$11</f>
        <v>0</v>
      </c>
      <c r="CX260" s="256" t="str">
        <f>CN260*Refining!$F$12</f>
        <v>0</v>
      </c>
      <c r="CY260" s="248" t="str">
        <f t="shared" ref="CY260:DR260" si="1048">IF(CE260 = 0, "", CE260)</f>
        <v>96</v>
      </c>
      <c r="CZ260" s="249" t="str">
        <f t="shared" si="1048"/>
        <v>5</v>
      </c>
      <c r="DA260" s="249" t="str">
        <f t="shared" si="1048"/>
        <v>3</v>
      </c>
      <c r="DB260" s="245" t="str">
        <f t="shared" si="1048"/>
        <v/>
      </c>
      <c r="DC260" s="245" t="str">
        <f t="shared" si="1048"/>
        <v/>
      </c>
      <c r="DD260" s="245" t="str">
        <f t="shared" si="1048"/>
        <v/>
      </c>
      <c r="DE260" s="245" t="str">
        <f t="shared" si="1048"/>
        <v/>
      </c>
      <c r="DF260" s="245" t="str">
        <f t="shared" si="1048"/>
        <v/>
      </c>
      <c r="DG260" s="245" t="str">
        <f t="shared" si="1048"/>
        <v/>
      </c>
      <c r="DH260" s="246" t="str">
        <f t="shared" si="1048"/>
        <v/>
      </c>
      <c r="DI260" s="248" t="str">
        <f t="shared" si="1048"/>
        <v>171</v>
      </c>
      <c r="DJ260" s="249" t="str">
        <f t="shared" si="1048"/>
        <v>16</v>
      </c>
      <c r="DK260" s="249" t="str">
        <f t="shared" si="1048"/>
        <v>13</v>
      </c>
      <c r="DL260" s="245" t="str">
        <f t="shared" si="1048"/>
        <v/>
      </c>
      <c r="DM260" s="245" t="str">
        <f t="shared" si="1048"/>
        <v/>
      </c>
      <c r="DN260" s="245" t="str">
        <f t="shared" si="1048"/>
        <v/>
      </c>
      <c r="DO260" s="245" t="str">
        <f t="shared" si="1048"/>
        <v/>
      </c>
      <c r="DP260" s="245" t="str">
        <f t="shared" si="1048"/>
        <v/>
      </c>
      <c r="DQ260" s="245" t="str">
        <f t="shared" si="1048"/>
        <v/>
      </c>
      <c r="DR260" s="246" t="str">
        <f t="shared" si="1048"/>
        <v/>
      </c>
      <c r="DS260" s="248" t="str">
        <f t="shared" si="15"/>
        <v>104</v>
      </c>
      <c r="DT260" s="249" t="str">
        <f t="shared" si="16"/>
        <v>200</v>
      </c>
      <c r="DU260" s="225" t="str">
        <f>CY260*'Ores &amp; Ingots'!$C$3+CZ260*'Ores &amp; Ingots'!$C$4+DA260*'Ores &amp; Ingots'!$C$5+DB260*'Ores &amp; Ingots'!$C$6+DC260*'Ores &amp; Ingots'!$C$7+DD260*'Ores &amp; Ingots'!$C$8+DE260*'Ores &amp; Ingots'!$C$9+DF260*'Ores &amp; Ingots'!$C$10+DG260*'Ores &amp; Ingots'!$C$11+DH260*'Ores &amp; Ingots'!$C$12</f>
        <v>13</v>
      </c>
      <c r="DV260" s="225" t="str">
        <f>DI260*'Ores &amp; Ingots'!$B$3+DJ260*'Ores &amp; Ingots'!$B$4+DK260*'Ores &amp; Ingots'!$B$5+DL260*'Ores &amp; Ingots'!$B$6+DM260*'Ores &amp; Ingots'!$B$7+DN260*'Ores &amp; Ingots'!$B$8+DO260*'Ores &amp; Ingots'!$B$9+DP260*'Ores &amp; Ingots'!$B$10+DQ260*'Ores &amp; Ingots'!$B$11+DR260*'Ores &amp; Ingots'!$B$12</f>
        <v>74</v>
      </c>
      <c r="DW260" s="249" t="str">
        <f>CY260*Refining!$G$3+CZ260*Refining!$G$4+DA260*Refining!$G$5+DB260*Refining!$G$6+DC260*Refining!$G$7+DD260*Refining!$G$8+DE260*Refining!$G$9+DF260*Refining!$G$10+DG260*Refining!$G$11+DH260*Refining!$G$12</f>
        <v>69</v>
      </c>
      <c r="DX260" s="249" t="str">
        <f t="shared" si="17"/>
        <v>10,748</v>
      </c>
      <c r="DY260" s="250" t="str">
        <f t="shared" si="18"/>
        <v>0.0107</v>
      </c>
      <c r="DZ260" s="248" t="str">
        <f t="shared" si="19"/>
        <v>80</v>
      </c>
      <c r="EA260" s="251" t="str">
        <f t="shared" ref="EA260:EB260" si="1049">DZ260/60</f>
        <v>1.3</v>
      </c>
      <c r="EB260" s="251" t="str">
        <f t="shared" si="1049"/>
        <v>0.0</v>
      </c>
      <c r="EC260" s="543" t="str">
        <f t="shared" si="21"/>
        <v>0.00</v>
      </c>
      <c r="ED260" s="248" t="str">
        <f t="shared" si="22"/>
        <v>11,681</v>
      </c>
      <c r="EE260" s="251" t="str">
        <f t="shared" ref="EE260:EF260" si="1050">ED260/1000</f>
        <v>11.7</v>
      </c>
      <c r="EF260" s="252" t="str">
        <f t="shared" si="1050"/>
        <v>0.01</v>
      </c>
      <c r="EG260" s="544" t="str">
        <f t="shared" si="24"/>
        <v>0.0117</v>
      </c>
      <c r="EH260" s="225" t="s">
        <v>12</v>
      </c>
    </row>
    <row r="261">
      <c r="A261" s="33"/>
      <c r="B261" s="226" t="s">
        <v>1070</v>
      </c>
      <c r="C261" s="227" t="s">
        <v>885</v>
      </c>
      <c r="D261" s="227">
        <v>1.0</v>
      </c>
      <c r="E261" s="227">
        <v>1.0</v>
      </c>
      <c r="F261" s="227">
        <v>1.0</v>
      </c>
      <c r="G261" s="253" t="str">
        <f t="shared" si="5"/>
        <v>0.1</v>
      </c>
      <c r="H261" s="254">
        <v>8.0</v>
      </c>
      <c r="I261" s="254">
        <v>24.0</v>
      </c>
      <c r="J261" s="254" t="str">
        <f>H261/Main!$D$9</f>
        <v>8</v>
      </c>
      <c r="K261" s="254" t="str">
        <f>I261/Main!$D$10</f>
        <v>24</v>
      </c>
      <c r="L261" s="254" t="str">
        <f t="shared" si="6"/>
        <v>3</v>
      </c>
      <c r="M261" s="254">
        <v>0.16</v>
      </c>
      <c r="N261" s="255"/>
      <c r="O261" s="255"/>
      <c r="P261" s="255"/>
      <c r="Q261" s="256"/>
      <c r="R261" s="255"/>
      <c r="S261" s="257"/>
      <c r="T261" s="257"/>
      <c r="U261" s="255"/>
      <c r="V261" s="255"/>
      <c r="W261" s="257"/>
      <c r="X261" s="257"/>
      <c r="Y261" s="255"/>
      <c r="Z261" s="255"/>
      <c r="AA261" s="255"/>
      <c r="AB261" s="255"/>
      <c r="AC261" s="335"/>
      <c r="AD261" s="309">
        <v>4.0</v>
      </c>
      <c r="AE261" s="225">
        <v>0.0</v>
      </c>
      <c r="AF261" s="225">
        <v>0.0</v>
      </c>
      <c r="AG261" s="225">
        <v>0.0</v>
      </c>
      <c r="AH261" s="225">
        <v>0.0</v>
      </c>
      <c r="AI261" s="225">
        <v>0.0</v>
      </c>
      <c r="AJ261" s="225">
        <v>0.0</v>
      </c>
      <c r="AK261" s="225">
        <v>0.0</v>
      </c>
      <c r="AL261" s="225">
        <v>0.0</v>
      </c>
      <c r="AM261" s="225">
        <v>0.0</v>
      </c>
      <c r="AN261" s="225">
        <v>0.0</v>
      </c>
      <c r="AO261" s="225">
        <v>1.0</v>
      </c>
      <c r="AP261" s="225">
        <v>0.0</v>
      </c>
      <c r="AQ261" s="225">
        <v>0.0</v>
      </c>
      <c r="AR261" s="225">
        <v>0.0</v>
      </c>
      <c r="AS261" s="225">
        <v>0.0</v>
      </c>
      <c r="AT261" s="225">
        <v>0.0</v>
      </c>
      <c r="AU261" s="225">
        <v>0.0</v>
      </c>
      <c r="AV261" s="225">
        <v>0.0</v>
      </c>
      <c r="AW261" s="225">
        <v>0.0</v>
      </c>
      <c r="AX261" s="225">
        <v>0.0</v>
      </c>
      <c r="AY261" s="553" t="str">
        <f t="shared" ref="AY261:BS261" si="1051">IF(AD261 = 0, "", AD261)</f>
        <v>4</v>
      </c>
      <c r="AZ261" s="227" t="str">
        <f t="shared" si="1051"/>
        <v/>
      </c>
      <c r="BA261" s="227" t="str">
        <f t="shared" si="1051"/>
        <v/>
      </c>
      <c r="BB261" s="227" t="str">
        <f t="shared" si="1051"/>
        <v/>
      </c>
      <c r="BC261" s="227" t="str">
        <f t="shared" si="1051"/>
        <v/>
      </c>
      <c r="BD261" s="227" t="str">
        <f t="shared" si="1051"/>
        <v/>
      </c>
      <c r="BE261" s="227" t="str">
        <f t="shared" si="1051"/>
        <v/>
      </c>
      <c r="BF261" s="227" t="str">
        <f t="shared" si="1051"/>
        <v/>
      </c>
      <c r="BG261" s="227" t="str">
        <f t="shared" si="1051"/>
        <v/>
      </c>
      <c r="BH261" s="227" t="str">
        <f t="shared" si="1051"/>
        <v/>
      </c>
      <c r="BI261" s="227" t="str">
        <f t="shared" si="1051"/>
        <v/>
      </c>
      <c r="BJ261" s="225" t="str">
        <f t="shared" si="1051"/>
        <v>1</v>
      </c>
      <c r="BK261" s="227" t="str">
        <f t="shared" si="1051"/>
        <v/>
      </c>
      <c r="BL261" s="227" t="str">
        <f t="shared" si="1051"/>
        <v/>
      </c>
      <c r="BM261" s="227" t="str">
        <f t="shared" si="1051"/>
        <v/>
      </c>
      <c r="BN261" s="227" t="str">
        <f t="shared" si="1051"/>
        <v/>
      </c>
      <c r="BO261" s="227" t="str">
        <f t="shared" si="1051"/>
        <v/>
      </c>
      <c r="BP261" s="227" t="str">
        <f t="shared" si="1051"/>
        <v/>
      </c>
      <c r="BQ261" s="227" t="str">
        <f t="shared" si="1051"/>
        <v/>
      </c>
      <c r="BR261" s="227" t="str">
        <f t="shared" si="1051"/>
        <v/>
      </c>
      <c r="BS261" s="238" t="str">
        <f t="shared" si="1051"/>
        <v/>
      </c>
      <c r="BT261" s="239" t="str">
        <f>$AY261*Assembly!Y$4+$AZ261*Assembly!Y$5+$BA261*Assembly!Y$6+$BB261*Assembly!Y$7+$BC261*Assembly!Y$8+$BD261*Assembly!Y$9+$BE261*Assembly!Y$10+$BF261*Assembly!Y$11+$BG261*Assembly!Y$12+$BH261*Assembly!Y$13+$BI261*Assembly!Y$14+$BJ261*Assembly!Y$15+$BK261*Assembly!Y$16+$BL261*Assembly!Y$17+$BM261*Assembly!Y$18+$BN261*Assembly!Y$19+$BO261*Assembly!Y$20+$BP261*Assembly!Y$21+$BQ261*Assembly!Y$22+$BR261*Assembly!Y$23+$BS261*Assembly!Y$24</f>
        <v>86</v>
      </c>
      <c r="BU261" s="225" t="str">
        <f t="shared" si="8"/>
        <v>688</v>
      </c>
      <c r="BV261" s="225" t="str">
        <f>$AY261*Assembly!AC$4+$AZ261*Assembly!AC$5+$BA261*Assembly!AC$6+$BB261*Assembly!AC$7+$BC261*Assembly!AC$8+$BD261*Assembly!AC$9+$BE261*Assembly!AC$10+$BF261*Assembly!AC$11+$BG261*Assembly!AC$12+$BH261*Assembly!AC$13+$BI261*Assembly!AC$14+$BJ261*Assembly!AC$15+$BK261*Assembly!AC$16+$BL261*Assembly!AC$17+$BM261*Assembly!AC$18+$BN261*Assembly!AC$19+$BO261*Assembly!AC$20+$BP261*Assembly!AC$21+$BQ261*Assembly!AC$22+$BR261*Assembly!AC$23+$BS261*Assembly!AC$24</f>
        <v>430</v>
      </c>
      <c r="BW261" s="240" t="str">
        <f t="shared" si="9"/>
        <v>5.00</v>
      </c>
      <c r="BX261" s="241" t="str">
        <f t="shared" si="10"/>
        <v>3440</v>
      </c>
      <c r="BY261" s="242" t="str">
        <f t="shared" si="11"/>
        <v>0.6</v>
      </c>
      <c r="BZ261" s="225"/>
      <c r="CA261" s="225" t="str">
        <f>$AY261*Assembly!X$4+$AZ261*Assembly!X$5+$BA261*Assembly!X$6+$BB261*Assembly!X$7+$BC261*Assembly!X$8+$BD261*Assembly!X$9+$BE261*Assembly!X$10+$BF261*Assembly!X$11+$BG261*Assembly!X$12+$BH261*Assembly!X$13+$BI261*Assembly!X$14+$BJ261*Assembly!X$15+$BK261*Assembly!X$16+$BL261*Assembly!X$17+$BM261*Assembly!X$18+$BN261*Assembly!X$19+$BO261*Assembly!X$20+$BP261*Assembly!X$21+$BQ261*Assembly!X$22+$BR261*Assembly!X$23+$BS261*Assembly!X$24</f>
        <v>6</v>
      </c>
      <c r="CB261" s="225" t="str">
        <f t="shared" si="12"/>
        <v>933</v>
      </c>
      <c r="CC261" s="223" t="str">
        <f t="shared" si="13"/>
        <v>0.0009</v>
      </c>
      <c r="CD261" s="243" t="str">
        <f>$AY261*Assembly!AB$4+$AZ261*Assembly!AB$5+$BA261*Assembly!AB$6+$BB261*Assembly!AB$7+$BC261*Assembly!AB$8+$BD261*Assembly!AB$9+$BE261*Assembly!AB$10+$BF261*Assembly!AB$11+$BG261*Assembly!AB$12+$BH261*Assembly!AB$13+$BI261*Assembly!AB$14+$BJ261*Assembly!AB$15+$BK261*Assembly!AB$16+$BL261*Assembly!AB$17+$BM261*Assembly!AB$18+$BN261*Assembly!AB$19+$BO261*Assembly!AB$20+$BP261*Assembly!AB$21+$BQ261*Assembly!AB$22+$BR261*Assembly!AB$23+$BS261*Assembly!AB$24</f>
        <v>27</v>
      </c>
      <c r="CE261" s="256" t="str">
        <f>$AY261*Assembly!M$4+$AZ261*Assembly!M$5+$BA261*Assembly!M$6+$BB261*Assembly!M$7+$BC261*Assembly!M$8+$BD261*Assembly!M$9+$BE261*Assembly!M$10+$BF261*Assembly!M$11+$BG261*Assembly!M$12+$BH261*Assembly!M$13+$BI261*Assembly!M$14+$BJ261*Assembly!M$15+$BK261*Assembly!M$16+$BL261*Assembly!M$17+$BM261*Assembly!M$18+$BN261*Assembly!M$19+$BO261*Assembly!M$20+$BP261*Assembly!M$21+$BQ261*Assembly!M$22+$BR261*Assembly!M$23+$BS261*Assembly!M$24</f>
        <v>96</v>
      </c>
      <c r="CF261" s="256" t="str">
        <f>$AY261*Assembly!N$4+$AZ261*Assembly!N$5+$BA261*Assembly!N$6+$BB261*Assembly!N$7+$BC261*Assembly!N$8+$BD261*Assembly!N$9+$BE261*Assembly!N$10+$BF261*Assembly!N$11+$BG261*Assembly!N$12+$BH261*Assembly!N$13+$BI261*Assembly!N$14+$BJ261*Assembly!N$15+$BK261*Assembly!N$16+$BL261*Assembly!N$17+$BM261*Assembly!N$18+$BN261*Assembly!N$19+$BO261*Assembly!N$20+$BP261*Assembly!N$21+$BQ261*Assembly!N$22+$BR261*Assembly!N$23+$BS261*Assembly!N$24</f>
        <v>5</v>
      </c>
      <c r="CG261" s="256" t="str">
        <f>$AY261*Assembly!O$4+$AZ261*Assembly!O$5+$BA261*Assembly!O$6+$BB261*Assembly!O$7+$BC261*Assembly!O$8+$BD261*Assembly!O$9+$BE261*Assembly!O$10+$BF261*Assembly!O$11+$BG261*Assembly!O$12+$BH261*Assembly!O$13+$BI261*Assembly!O$14+$BJ261*Assembly!O$15+$BK261*Assembly!O$16+$BL261*Assembly!O$17+$BM261*Assembly!O$18+$BN261*Assembly!O$19+$BO261*Assembly!O$20+$BP261*Assembly!O$21+$BQ261*Assembly!O$22+$BR261*Assembly!O$23+$BS261*Assembly!O$24</f>
        <v>3</v>
      </c>
      <c r="CH261" s="254" t="str">
        <f>$AY261*Assembly!P$4+$AZ261*Assembly!P$5+$BA261*Assembly!P$6+$BB261*Assembly!P$7+$BC261*Assembly!P$8+$BD261*Assembly!P$9+$BE261*Assembly!P$10+$BF261*Assembly!P$11+$BG261*Assembly!P$12+$BH261*Assembly!P$13+$BI261*Assembly!P$14+$BJ261*Assembly!P$15+$BK261*Assembly!P$16+$BL261*Assembly!P$17+$BM261*Assembly!P$18+$BN261*Assembly!P$19+$BO261*Assembly!P$20+$BP261*Assembly!P$21+$BQ261*Assembly!P$22+$BR261*Assembly!P$23+$BS261*Assembly!P$24</f>
        <v>0</v>
      </c>
      <c r="CI261" s="254" t="str">
        <f>$AY261*Assembly!Q$4+$AZ261*Assembly!Q$5+$BA261*Assembly!Q$6+$BB261*Assembly!Q$7+$BC261*Assembly!Q$8+$BD261*Assembly!Q$9+$BE261*Assembly!Q$10+$BF261*Assembly!Q$11+$BG261*Assembly!Q$12+$BH261*Assembly!Q$13+$BI261*Assembly!Q$14+$BJ261*Assembly!Q$15+$BK261*Assembly!Q$16+$BL261*Assembly!Q$17+$BM261*Assembly!Q$18+$BN261*Assembly!Q$19+$BO261*Assembly!Q$20+$BP261*Assembly!Q$21+$BQ261*Assembly!Q$22+$BR261*Assembly!Q$23+$BS261*Assembly!Q$24</f>
        <v>0</v>
      </c>
      <c r="CJ261" s="256" t="str">
        <f>$AY261*Assembly!R$4+$AZ261*Assembly!R$5+$BA261*Assembly!R$6+$BB261*Assembly!R$7+$BC261*Assembly!R$8+$BD261*Assembly!R$9+$BE261*Assembly!R$10+$BF261*Assembly!R$11+$BG261*Assembly!R$12+$BH261*Assembly!R$13+$BI261*Assembly!R$14+$BJ261*Assembly!R$15+$BK261*Assembly!R$16+$BL261*Assembly!R$17+$BM261*Assembly!R$18+$BN261*Assembly!R$19+$BO261*Assembly!R$20+$BP261*Assembly!R$21+$BQ261*Assembly!R$22+$BR261*Assembly!R$23+$BS261*Assembly!R$24</f>
        <v>0</v>
      </c>
      <c r="CK261" s="254" t="str">
        <f>$AY261*Assembly!S$4+$AZ261*Assembly!S$5+$BA261*Assembly!S$6+$BB261*Assembly!S$7+$BC261*Assembly!S$8+$BD261*Assembly!S$9+$BE261*Assembly!S$10+$BF261*Assembly!S$11+$BG261*Assembly!S$12+$BH261*Assembly!S$13+$BI261*Assembly!S$14+$BJ261*Assembly!S$15+$BK261*Assembly!S$16+$BL261*Assembly!S$17+$BM261*Assembly!S$18+$BN261*Assembly!S$19+$BO261*Assembly!S$20+$BP261*Assembly!S$21+$BQ261*Assembly!S$22+$BR261*Assembly!S$23+$BS261*Assembly!S$24</f>
        <v>0</v>
      </c>
      <c r="CL261" s="254" t="str">
        <f>$AY261*Assembly!T$4+$AZ261*Assembly!T$5+$BA261*Assembly!T$6+$BB261*Assembly!T$7+$BC261*Assembly!T$8+$BD261*Assembly!T$9+$BE261*Assembly!T$10+$BF261*Assembly!T$11+$BG261*Assembly!T$12+$BH261*Assembly!T$13+$BI261*Assembly!T$14+$BJ261*Assembly!T$15+$BK261*Assembly!T$16+$BL261*Assembly!T$17+$BM261*Assembly!T$18+$BN261*Assembly!T$19+$BO261*Assembly!T$20+$BP261*Assembly!T$21+$BQ261*Assembly!T$22+$BR261*Assembly!T$23+$BS261*Assembly!T$24</f>
        <v>0</v>
      </c>
      <c r="CM261" s="254" t="str">
        <f>$AY261*Assembly!U$4+$AZ261*Assembly!U$5+$BA261*Assembly!U$6+$BB261*Assembly!U$7+$BC261*Assembly!U$8+$BD261*Assembly!U$9+$BE261*Assembly!U$10+$BF261*Assembly!U$11+$BG261*Assembly!U$12+$BH261*Assembly!U$13+$BI261*Assembly!U$14+$BJ261*Assembly!U$15+$BK261*Assembly!U$16+$BL261*Assembly!U$17+$BM261*Assembly!U$18+$BN261*Assembly!U$19+$BO261*Assembly!U$20+$BP261*Assembly!U$21+$BQ261*Assembly!U$22+$BR261*Assembly!U$23+$BS261*Assembly!U$24</f>
        <v>0</v>
      </c>
      <c r="CN261" s="256" t="str">
        <f>$AY261*Assembly!V$4+$AZ261*Assembly!V$5+$BA261*Assembly!V$6+$BB261*Assembly!V$7+$BC261*Assembly!V$8+$BD261*Assembly!V$9+$BE261*Assembly!V$10+$BF261*Assembly!V$11+$BG261*Assembly!V$12+$BH261*Assembly!V$13+$BI261*Assembly!V$14+$BJ261*Assembly!V$15+$BK261*Assembly!V$16+$BL261*Assembly!V$17+$BM261*Assembly!V$18+$BN261*Assembly!V$19+$BO261*Assembly!V$20+$BP261*Assembly!V$21+$BQ261*Assembly!V$22+$BR261*Assembly!V$23+$BS261*Assembly!V$24</f>
        <v>0</v>
      </c>
      <c r="CO261" s="256" t="str">
        <f>CE261*Refining!$F$3</f>
        <v>171</v>
      </c>
      <c r="CP261" s="256" t="str">
        <f>CF261*Refining!$F$4</f>
        <v>16</v>
      </c>
      <c r="CQ261" s="256" t="str">
        <f>CG261*Refining!$F$5</f>
        <v>13</v>
      </c>
      <c r="CR261" s="256" t="str">
        <f>CH261*Refining!$F$6</f>
        <v>0</v>
      </c>
      <c r="CS261" s="256" t="str">
        <f>CI261*Refining!$F$7</f>
        <v>0</v>
      </c>
      <c r="CT261" s="256" t="str">
        <f>CJ261*Refining!$F$8</f>
        <v>0</v>
      </c>
      <c r="CU261" s="256" t="str">
        <f>CK261*Refining!$F$9</f>
        <v>0</v>
      </c>
      <c r="CV261" s="256" t="str">
        <f>CL261*Refining!$F$10</f>
        <v>0</v>
      </c>
      <c r="CW261" s="256" t="str">
        <f>CM261*Refining!$F$11</f>
        <v>0</v>
      </c>
      <c r="CX261" s="256" t="str">
        <f>CN261*Refining!$F$12</f>
        <v>0</v>
      </c>
      <c r="CY261" s="248" t="str">
        <f t="shared" ref="CY261:DR261" si="1052">IF(CE261 = 0, "", CE261)</f>
        <v>96</v>
      </c>
      <c r="CZ261" s="249" t="str">
        <f t="shared" si="1052"/>
        <v>5</v>
      </c>
      <c r="DA261" s="249" t="str">
        <f t="shared" si="1052"/>
        <v>3</v>
      </c>
      <c r="DB261" s="245" t="str">
        <f t="shared" si="1052"/>
        <v/>
      </c>
      <c r="DC261" s="245" t="str">
        <f t="shared" si="1052"/>
        <v/>
      </c>
      <c r="DD261" s="245" t="str">
        <f t="shared" si="1052"/>
        <v/>
      </c>
      <c r="DE261" s="245" t="str">
        <f t="shared" si="1052"/>
        <v/>
      </c>
      <c r="DF261" s="245" t="str">
        <f t="shared" si="1052"/>
        <v/>
      </c>
      <c r="DG261" s="245" t="str">
        <f t="shared" si="1052"/>
        <v/>
      </c>
      <c r="DH261" s="246" t="str">
        <f t="shared" si="1052"/>
        <v/>
      </c>
      <c r="DI261" s="248" t="str">
        <f t="shared" si="1052"/>
        <v>171</v>
      </c>
      <c r="DJ261" s="249" t="str">
        <f t="shared" si="1052"/>
        <v>16</v>
      </c>
      <c r="DK261" s="249" t="str">
        <f t="shared" si="1052"/>
        <v>13</v>
      </c>
      <c r="DL261" s="245" t="str">
        <f t="shared" si="1052"/>
        <v/>
      </c>
      <c r="DM261" s="245" t="str">
        <f t="shared" si="1052"/>
        <v/>
      </c>
      <c r="DN261" s="245" t="str">
        <f t="shared" si="1052"/>
        <v/>
      </c>
      <c r="DO261" s="245" t="str">
        <f t="shared" si="1052"/>
        <v/>
      </c>
      <c r="DP261" s="245" t="str">
        <f t="shared" si="1052"/>
        <v/>
      </c>
      <c r="DQ261" s="245" t="str">
        <f t="shared" si="1052"/>
        <v/>
      </c>
      <c r="DR261" s="246" t="str">
        <f t="shared" si="1052"/>
        <v/>
      </c>
      <c r="DS261" s="248" t="str">
        <f t="shared" si="15"/>
        <v>104</v>
      </c>
      <c r="DT261" s="249" t="str">
        <f t="shared" si="16"/>
        <v>200</v>
      </c>
      <c r="DU261" s="225" t="str">
        <f>CY261*'Ores &amp; Ingots'!$C$3+CZ261*'Ores &amp; Ingots'!$C$4+DA261*'Ores &amp; Ingots'!$C$5+DB261*'Ores &amp; Ingots'!$C$6+DC261*'Ores &amp; Ingots'!$C$7+DD261*'Ores &amp; Ingots'!$C$8+DE261*'Ores &amp; Ingots'!$C$9+DF261*'Ores &amp; Ingots'!$C$10+DG261*'Ores &amp; Ingots'!$C$11+DH261*'Ores &amp; Ingots'!$C$12</f>
        <v>13</v>
      </c>
      <c r="DV261" s="225" t="str">
        <f>DI261*'Ores &amp; Ingots'!$B$3+DJ261*'Ores &amp; Ingots'!$B$4+DK261*'Ores &amp; Ingots'!$B$5+DL261*'Ores &amp; Ingots'!$B$6+DM261*'Ores &amp; Ingots'!$B$7+DN261*'Ores &amp; Ingots'!$B$8+DO261*'Ores &amp; Ingots'!$B$9+DP261*'Ores &amp; Ingots'!$B$10+DQ261*'Ores &amp; Ingots'!$B$11+DR261*'Ores &amp; Ingots'!$B$12</f>
        <v>74</v>
      </c>
      <c r="DW261" s="249" t="str">
        <f>CY261*Refining!$G$3+CZ261*Refining!$G$4+DA261*Refining!$G$5+DB261*Refining!$G$6+DC261*Refining!$G$7+DD261*Refining!$G$8+DE261*Refining!$G$9+DF261*Refining!$G$10+DG261*Refining!$G$11+DH261*Refining!$G$12</f>
        <v>69</v>
      </c>
      <c r="DX261" s="249" t="str">
        <f t="shared" si="17"/>
        <v>10,748</v>
      </c>
      <c r="DY261" s="250" t="str">
        <f t="shared" si="18"/>
        <v>0.0107</v>
      </c>
      <c r="DZ261" s="248" t="str">
        <f t="shared" si="19"/>
        <v>83</v>
      </c>
      <c r="EA261" s="251" t="str">
        <f t="shared" ref="EA261:EB261" si="1053">DZ261/60</f>
        <v>1.4</v>
      </c>
      <c r="EB261" s="251" t="str">
        <f t="shared" si="1053"/>
        <v>0.0</v>
      </c>
      <c r="EC261" s="543" t="str">
        <f t="shared" si="21"/>
        <v>0.00</v>
      </c>
      <c r="ED261" s="248" t="str">
        <f t="shared" si="22"/>
        <v>11,681</v>
      </c>
      <c r="EE261" s="251" t="str">
        <f t="shared" ref="EE261:EF261" si="1054">ED261/1000</f>
        <v>11.7</v>
      </c>
      <c r="EF261" s="252" t="str">
        <f t="shared" si="1054"/>
        <v>0.01</v>
      </c>
      <c r="EG261" s="544" t="str">
        <f t="shared" si="24"/>
        <v>0.0117</v>
      </c>
      <c r="EH261" s="225" t="s">
        <v>12</v>
      </c>
    </row>
    <row r="262">
      <c r="A262" s="33"/>
      <c r="B262" s="226" t="s">
        <v>1071</v>
      </c>
      <c r="C262" s="227" t="s">
        <v>885</v>
      </c>
      <c r="D262" s="227">
        <v>1.0</v>
      </c>
      <c r="E262" s="227">
        <v>1.0</v>
      </c>
      <c r="F262" s="227">
        <v>1.0</v>
      </c>
      <c r="G262" s="253" t="str">
        <f t="shared" si="5"/>
        <v>0.1</v>
      </c>
      <c r="H262" s="254">
        <v>5.0</v>
      </c>
      <c r="I262" s="254">
        <v>15.0</v>
      </c>
      <c r="J262" s="254" t="str">
        <f>H262/Main!$D$9</f>
        <v>5</v>
      </c>
      <c r="K262" s="254" t="str">
        <f>I262/Main!$D$10</f>
        <v>15</v>
      </c>
      <c r="L262" s="254" t="str">
        <f t="shared" si="6"/>
        <v>3</v>
      </c>
      <c r="M262" s="254">
        <v>0.16</v>
      </c>
      <c r="N262" s="255"/>
      <c r="O262" s="255"/>
      <c r="P262" s="255"/>
      <c r="Q262" s="256"/>
      <c r="R262" s="255"/>
      <c r="S262" s="257"/>
      <c r="T262" s="257"/>
      <c r="U262" s="255"/>
      <c r="V262" s="255"/>
      <c r="W262" s="257"/>
      <c r="X262" s="257"/>
      <c r="Y262" s="255"/>
      <c r="Z262" s="255"/>
      <c r="AA262" s="255"/>
      <c r="AB262" s="255"/>
      <c r="AC262" s="335"/>
      <c r="AD262" s="309">
        <v>3.0</v>
      </c>
      <c r="AE262" s="225">
        <v>0.0</v>
      </c>
      <c r="AF262" s="225">
        <v>0.0</v>
      </c>
      <c r="AG262" s="225">
        <v>0.0</v>
      </c>
      <c r="AH262" s="225">
        <v>0.0</v>
      </c>
      <c r="AI262" s="225">
        <v>0.0</v>
      </c>
      <c r="AJ262" s="225">
        <v>0.0</v>
      </c>
      <c r="AK262" s="225">
        <v>0.0</v>
      </c>
      <c r="AL262" s="225">
        <v>0.0</v>
      </c>
      <c r="AM262" s="225">
        <v>0.0</v>
      </c>
      <c r="AN262" s="225">
        <v>0.0</v>
      </c>
      <c r="AO262" s="225">
        <v>1.0</v>
      </c>
      <c r="AP262" s="225">
        <v>0.0</v>
      </c>
      <c r="AQ262" s="225">
        <v>0.0</v>
      </c>
      <c r="AR262" s="225">
        <v>0.0</v>
      </c>
      <c r="AS262" s="225">
        <v>0.0</v>
      </c>
      <c r="AT262" s="225">
        <v>0.0</v>
      </c>
      <c r="AU262" s="225">
        <v>0.0</v>
      </c>
      <c r="AV262" s="225">
        <v>0.0</v>
      </c>
      <c r="AW262" s="225">
        <v>0.0</v>
      </c>
      <c r="AX262" s="225">
        <v>0.0</v>
      </c>
      <c r="AY262" s="553" t="str">
        <f t="shared" ref="AY262:BS262" si="1055">IF(AD262 = 0, "", AD262)</f>
        <v>3</v>
      </c>
      <c r="AZ262" s="227" t="str">
        <f t="shared" si="1055"/>
        <v/>
      </c>
      <c r="BA262" s="227" t="str">
        <f t="shared" si="1055"/>
        <v/>
      </c>
      <c r="BB262" s="227" t="str">
        <f t="shared" si="1055"/>
        <v/>
      </c>
      <c r="BC262" s="227" t="str">
        <f t="shared" si="1055"/>
        <v/>
      </c>
      <c r="BD262" s="227" t="str">
        <f t="shared" si="1055"/>
        <v/>
      </c>
      <c r="BE262" s="227" t="str">
        <f t="shared" si="1055"/>
        <v/>
      </c>
      <c r="BF262" s="227" t="str">
        <f t="shared" si="1055"/>
        <v/>
      </c>
      <c r="BG262" s="227" t="str">
        <f t="shared" si="1055"/>
        <v/>
      </c>
      <c r="BH262" s="227" t="str">
        <f t="shared" si="1055"/>
        <v/>
      </c>
      <c r="BI262" s="227" t="str">
        <f t="shared" si="1055"/>
        <v/>
      </c>
      <c r="BJ262" s="225" t="str">
        <f t="shared" si="1055"/>
        <v>1</v>
      </c>
      <c r="BK262" s="227" t="str">
        <f t="shared" si="1055"/>
        <v/>
      </c>
      <c r="BL262" s="227" t="str">
        <f t="shared" si="1055"/>
        <v/>
      </c>
      <c r="BM262" s="227" t="str">
        <f t="shared" si="1055"/>
        <v/>
      </c>
      <c r="BN262" s="227" t="str">
        <f t="shared" si="1055"/>
        <v/>
      </c>
      <c r="BO262" s="227" t="str">
        <f t="shared" si="1055"/>
        <v/>
      </c>
      <c r="BP262" s="227" t="str">
        <f t="shared" si="1055"/>
        <v/>
      </c>
      <c r="BQ262" s="227" t="str">
        <f t="shared" si="1055"/>
        <v/>
      </c>
      <c r="BR262" s="227" t="str">
        <f t="shared" si="1055"/>
        <v/>
      </c>
      <c r="BS262" s="238" t="str">
        <f t="shared" si="1055"/>
        <v/>
      </c>
      <c r="BT262" s="239" t="str">
        <f>$AY262*Assembly!Y$4+$AZ262*Assembly!Y$5+$BA262*Assembly!Y$6+$BB262*Assembly!Y$7+$BC262*Assembly!Y$8+$BD262*Assembly!Y$9+$BE262*Assembly!Y$10+$BF262*Assembly!Y$11+$BG262*Assembly!Y$12+$BH262*Assembly!Y$13+$BI262*Assembly!Y$14+$BJ262*Assembly!Y$15+$BK262*Assembly!Y$16+$BL262*Assembly!Y$17+$BM262*Assembly!Y$18+$BN262*Assembly!Y$19+$BO262*Assembly!Y$20+$BP262*Assembly!Y$21+$BQ262*Assembly!Y$22+$BR262*Assembly!Y$23+$BS262*Assembly!Y$24</f>
        <v>66</v>
      </c>
      <c r="BU262" s="225" t="str">
        <f t="shared" si="8"/>
        <v>528</v>
      </c>
      <c r="BV262" s="225" t="str">
        <f>$AY262*Assembly!AC$4+$AZ262*Assembly!AC$5+$BA262*Assembly!AC$6+$BB262*Assembly!AC$7+$BC262*Assembly!AC$8+$BD262*Assembly!AC$9+$BE262*Assembly!AC$10+$BF262*Assembly!AC$11+$BG262*Assembly!AC$12+$BH262*Assembly!AC$13+$BI262*Assembly!AC$14+$BJ262*Assembly!AC$15+$BK262*Assembly!AC$16+$BL262*Assembly!AC$17+$BM262*Assembly!AC$18+$BN262*Assembly!AC$19+$BO262*Assembly!AC$20+$BP262*Assembly!AC$21+$BQ262*Assembly!AC$22+$BR262*Assembly!AC$23+$BS262*Assembly!AC$24</f>
        <v>330</v>
      </c>
      <c r="BW262" s="240" t="str">
        <f t="shared" si="9"/>
        <v>5.00</v>
      </c>
      <c r="BX262" s="241" t="str">
        <f t="shared" si="10"/>
        <v>2640</v>
      </c>
      <c r="BY262" s="242" t="str">
        <f t="shared" si="11"/>
        <v>0.6</v>
      </c>
      <c r="BZ262" s="225"/>
      <c r="CA262" s="225" t="str">
        <f>$AY262*Assembly!X$4+$AZ262*Assembly!X$5+$BA262*Assembly!X$6+$BB262*Assembly!X$7+$BC262*Assembly!X$8+$BD262*Assembly!X$9+$BE262*Assembly!X$10+$BF262*Assembly!X$11+$BG262*Assembly!X$12+$BH262*Assembly!X$13+$BI262*Assembly!X$14+$BJ262*Assembly!X$15+$BK262*Assembly!X$16+$BL262*Assembly!X$17+$BM262*Assembly!X$18+$BN262*Assembly!X$19+$BO262*Assembly!X$20+$BP262*Assembly!X$21+$BQ262*Assembly!X$22+$BR262*Assembly!X$23+$BS262*Assembly!X$24</f>
        <v>5</v>
      </c>
      <c r="CB262" s="225" t="str">
        <f t="shared" si="12"/>
        <v>778</v>
      </c>
      <c r="CC262" s="223" t="str">
        <f t="shared" si="13"/>
        <v>0.0008</v>
      </c>
      <c r="CD262" s="243" t="str">
        <f>$AY262*Assembly!AB$4+$AZ262*Assembly!AB$5+$BA262*Assembly!AB$6+$BB262*Assembly!AB$7+$BC262*Assembly!AB$8+$BD262*Assembly!AB$9+$BE262*Assembly!AB$10+$BF262*Assembly!AB$11+$BG262*Assembly!AB$12+$BH262*Assembly!AB$13+$BI262*Assembly!AB$14+$BJ262*Assembly!AB$15+$BK262*Assembly!AB$16+$BL262*Assembly!AB$17+$BM262*Assembly!AB$18+$BN262*Assembly!AB$19+$BO262*Assembly!AB$20+$BP262*Assembly!AB$21+$BQ262*Assembly!AB$22+$BR262*Assembly!AB$23+$BS262*Assembly!AB$24</f>
        <v>24</v>
      </c>
      <c r="CE262" s="256" t="str">
        <f>$AY262*Assembly!M$4+$AZ262*Assembly!M$5+$BA262*Assembly!M$6+$BB262*Assembly!M$7+$BC262*Assembly!M$8+$BD262*Assembly!M$9+$BE262*Assembly!M$10+$BF262*Assembly!M$11+$BG262*Assembly!M$12+$BH262*Assembly!M$13+$BI262*Assembly!M$14+$BJ262*Assembly!M$15+$BK262*Assembly!M$16+$BL262*Assembly!M$17+$BM262*Assembly!M$18+$BN262*Assembly!M$19+$BO262*Assembly!M$20+$BP262*Assembly!M$21+$BQ262*Assembly!M$22+$BR262*Assembly!M$23+$BS262*Assembly!M$24</f>
        <v>75</v>
      </c>
      <c r="CF262" s="256" t="str">
        <f>$AY262*Assembly!N$4+$AZ262*Assembly!N$5+$BA262*Assembly!N$6+$BB262*Assembly!N$7+$BC262*Assembly!N$8+$BD262*Assembly!N$9+$BE262*Assembly!N$10+$BF262*Assembly!N$11+$BG262*Assembly!N$12+$BH262*Assembly!N$13+$BI262*Assembly!N$14+$BJ262*Assembly!N$15+$BK262*Assembly!N$16+$BL262*Assembly!N$17+$BM262*Assembly!N$18+$BN262*Assembly!N$19+$BO262*Assembly!N$20+$BP262*Assembly!N$21+$BQ262*Assembly!N$22+$BR262*Assembly!N$23+$BS262*Assembly!N$24</f>
        <v>5</v>
      </c>
      <c r="CG262" s="256" t="str">
        <f>$AY262*Assembly!O$4+$AZ262*Assembly!O$5+$BA262*Assembly!O$6+$BB262*Assembly!O$7+$BC262*Assembly!O$8+$BD262*Assembly!O$9+$BE262*Assembly!O$10+$BF262*Assembly!O$11+$BG262*Assembly!O$12+$BH262*Assembly!O$13+$BI262*Assembly!O$14+$BJ262*Assembly!O$15+$BK262*Assembly!O$16+$BL262*Assembly!O$17+$BM262*Assembly!O$18+$BN262*Assembly!O$19+$BO262*Assembly!O$20+$BP262*Assembly!O$21+$BQ262*Assembly!O$22+$BR262*Assembly!O$23+$BS262*Assembly!O$24</f>
        <v>3</v>
      </c>
      <c r="CH262" s="254" t="str">
        <f>$AY262*Assembly!P$4+$AZ262*Assembly!P$5+$BA262*Assembly!P$6+$BB262*Assembly!P$7+$BC262*Assembly!P$8+$BD262*Assembly!P$9+$BE262*Assembly!P$10+$BF262*Assembly!P$11+$BG262*Assembly!P$12+$BH262*Assembly!P$13+$BI262*Assembly!P$14+$BJ262*Assembly!P$15+$BK262*Assembly!P$16+$BL262*Assembly!P$17+$BM262*Assembly!P$18+$BN262*Assembly!P$19+$BO262*Assembly!P$20+$BP262*Assembly!P$21+$BQ262*Assembly!P$22+$BR262*Assembly!P$23+$BS262*Assembly!P$24</f>
        <v>0</v>
      </c>
      <c r="CI262" s="254" t="str">
        <f>$AY262*Assembly!Q$4+$AZ262*Assembly!Q$5+$BA262*Assembly!Q$6+$BB262*Assembly!Q$7+$BC262*Assembly!Q$8+$BD262*Assembly!Q$9+$BE262*Assembly!Q$10+$BF262*Assembly!Q$11+$BG262*Assembly!Q$12+$BH262*Assembly!Q$13+$BI262*Assembly!Q$14+$BJ262*Assembly!Q$15+$BK262*Assembly!Q$16+$BL262*Assembly!Q$17+$BM262*Assembly!Q$18+$BN262*Assembly!Q$19+$BO262*Assembly!Q$20+$BP262*Assembly!Q$21+$BQ262*Assembly!Q$22+$BR262*Assembly!Q$23+$BS262*Assembly!Q$24</f>
        <v>0</v>
      </c>
      <c r="CJ262" s="256" t="str">
        <f>$AY262*Assembly!R$4+$AZ262*Assembly!R$5+$BA262*Assembly!R$6+$BB262*Assembly!R$7+$BC262*Assembly!R$8+$BD262*Assembly!R$9+$BE262*Assembly!R$10+$BF262*Assembly!R$11+$BG262*Assembly!R$12+$BH262*Assembly!R$13+$BI262*Assembly!R$14+$BJ262*Assembly!R$15+$BK262*Assembly!R$16+$BL262*Assembly!R$17+$BM262*Assembly!R$18+$BN262*Assembly!R$19+$BO262*Assembly!R$20+$BP262*Assembly!R$21+$BQ262*Assembly!R$22+$BR262*Assembly!R$23+$BS262*Assembly!R$24</f>
        <v>0</v>
      </c>
      <c r="CK262" s="254" t="str">
        <f>$AY262*Assembly!S$4+$AZ262*Assembly!S$5+$BA262*Assembly!S$6+$BB262*Assembly!S$7+$BC262*Assembly!S$8+$BD262*Assembly!S$9+$BE262*Assembly!S$10+$BF262*Assembly!S$11+$BG262*Assembly!S$12+$BH262*Assembly!S$13+$BI262*Assembly!S$14+$BJ262*Assembly!S$15+$BK262*Assembly!S$16+$BL262*Assembly!S$17+$BM262*Assembly!S$18+$BN262*Assembly!S$19+$BO262*Assembly!S$20+$BP262*Assembly!S$21+$BQ262*Assembly!S$22+$BR262*Assembly!S$23+$BS262*Assembly!S$24</f>
        <v>0</v>
      </c>
      <c r="CL262" s="254" t="str">
        <f>$AY262*Assembly!T$4+$AZ262*Assembly!T$5+$BA262*Assembly!T$6+$BB262*Assembly!T$7+$BC262*Assembly!T$8+$BD262*Assembly!T$9+$BE262*Assembly!T$10+$BF262*Assembly!T$11+$BG262*Assembly!T$12+$BH262*Assembly!T$13+$BI262*Assembly!T$14+$BJ262*Assembly!T$15+$BK262*Assembly!T$16+$BL262*Assembly!T$17+$BM262*Assembly!T$18+$BN262*Assembly!T$19+$BO262*Assembly!T$20+$BP262*Assembly!T$21+$BQ262*Assembly!T$22+$BR262*Assembly!T$23+$BS262*Assembly!T$24</f>
        <v>0</v>
      </c>
      <c r="CM262" s="254" t="str">
        <f>$AY262*Assembly!U$4+$AZ262*Assembly!U$5+$BA262*Assembly!U$6+$BB262*Assembly!U$7+$BC262*Assembly!U$8+$BD262*Assembly!U$9+$BE262*Assembly!U$10+$BF262*Assembly!U$11+$BG262*Assembly!U$12+$BH262*Assembly!U$13+$BI262*Assembly!U$14+$BJ262*Assembly!U$15+$BK262*Assembly!U$16+$BL262*Assembly!U$17+$BM262*Assembly!U$18+$BN262*Assembly!U$19+$BO262*Assembly!U$20+$BP262*Assembly!U$21+$BQ262*Assembly!U$22+$BR262*Assembly!U$23+$BS262*Assembly!U$24</f>
        <v>0</v>
      </c>
      <c r="CN262" s="256" t="str">
        <f>$AY262*Assembly!V$4+$AZ262*Assembly!V$5+$BA262*Assembly!V$6+$BB262*Assembly!V$7+$BC262*Assembly!V$8+$BD262*Assembly!V$9+$BE262*Assembly!V$10+$BF262*Assembly!V$11+$BG262*Assembly!V$12+$BH262*Assembly!V$13+$BI262*Assembly!V$14+$BJ262*Assembly!V$15+$BK262*Assembly!V$16+$BL262*Assembly!V$17+$BM262*Assembly!V$18+$BN262*Assembly!V$19+$BO262*Assembly!V$20+$BP262*Assembly!V$21+$BQ262*Assembly!V$22+$BR262*Assembly!V$23+$BS262*Assembly!V$24</f>
        <v>0</v>
      </c>
      <c r="CO262" s="256" t="str">
        <f>CE262*Refining!$F$3</f>
        <v>134</v>
      </c>
      <c r="CP262" s="256" t="str">
        <f>CF262*Refining!$F$4</f>
        <v>16</v>
      </c>
      <c r="CQ262" s="256" t="str">
        <f>CG262*Refining!$F$5</f>
        <v>13</v>
      </c>
      <c r="CR262" s="256" t="str">
        <f>CH262*Refining!$F$6</f>
        <v>0</v>
      </c>
      <c r="CS262" s="256" t="str">
        <f>CI262*Refining!$F$7</f>
        <v>0</v>
      </c>
      <c r="CT262" s="256" t="str">
        <f>CJ262*Refining!$F$8</f>
        <v>0</v>
      </c>
      <c r="CU262" s="256" t="str">
        <f>CK262*Refining!$F$9</f>
        <v>0</v>
      </c>
      <c r="CV262" s="256" t="str">
        <f>CL262*Refining!$F$10</f>
        <v>0</v>
      </c>
      <c r="CW262" s="256" t="str">
        <f>CM262*Refining!$F$11</f>
        <v>0</v>
      </c>
      <c r="CX262" s="256" t="str">
        <f>CN262*Refining!$F$12</f>
        <v>0</v>
      </c>
      <c r="CY262" s="248" t="str">
        <f t="shared" ref="CY262:DR262" si="1056">IF(CE262 = 0, "", CE262)</f>
        <v>75</v>
      </c>
      <c r="CZ262" s="249" t="str">
        <f t="shared" si="1056"/>
        <v>5</v>
      </c>
      <c r="DA262" s="249" t="str">
        <f t="shared" si="1056"/>
        <v>3</v>
      </c>
      <c r="DB262" s="245" t="str">
        <f t="shared" si="1056"/>
        <v/>
      </c>
      <c r="DC262" s="245" t="str">
        <f t="shared" si="1056"/>
        <v/>
      </c>
      <c r="DD262" s="245" t="str">
        <f t="shared" si="1056"/>
        <v/>
      </c>
      <c r="DE262" s="245" t="str">
        <f t="shared" si="1056"/>
        <v/>
      </c>
      <c r="DF262" s="245" t="str">
        <f t="shared" si="1056"/>
        <v/>
      </c>
      <c r="DG262" s="245" t="str">
        <f t="shared" si="1056"/>
        <v/>
      </c>
      <c r="DH262" s="246" t="str">
        <f t="shared" si="1056"/>
        <v/>
      </c>
      <c r="DI262" s="248" t="str">
        <f t="shared" si="1056"/>
        <v>134</v>
      </c>
      <c r="DJ262" s="249" t="str">
        <f t="shared" si="1056"/>
        <v>16</v>
      </c>
      <c r="DK262" s="249" t="str">
        <f t="shared" si="1056"/>
        <v>13</v>
      </c>
      <c r="DL262" s="245" t="str">
        <f t="shared" si="1056"/>
        <v/>
      </c>
      <c r="DM262" s="245" t="str">
        <f t="shared" si="1056"/>
        <v/>
      </c>
      <c r="DN262" s="245" t="str">
        <f t="shared" si="1056"/>
        <v/>
      </c>
      <c r="DO262" s="245" t="str">
        <f t="shared" si="1056"/>
        <v/>
      </c>
      <c r="DP262" s="245" t="str">
        <f t="shared" si="1056"/>
        <v/>
      </c>
      <c r="DQ262" s="245" t="str">
        <f t="shared" si="1056"/>
        <v/>
      </c>
      <c r="DR262" s="246" t="str">
        <f t="shared" si="1056"/>
        <v/>
      </c>
      <c r="DS262" s="248" t="str">
        <f t="shared" si="15"/>
        <v>83</v>
      </c>
      <c r="DT262" s="249" t="str">
        <f t="shared" si="16"/>
        <v>162</v>
      </c>
      <c r="DU262" s="225" t="str">
        <f>CY262*'Ores &amp; Ingots'!$C$3+CZ262*'Ores &amp; Ingots'!$C$4+DA262*'Ores &amp; Ingots'!$C$5+DB262*'Ores &amp; Ingots'!$C$6+DC262*'Ores &amp; Ingots'!$C$7+DD262*'Ores &amp; Ingots'!$C$8+DE262*'Ores &amp; Ingots'!$C$9+DF262*'Ores &amp; Ingots'!$C$10+DG262*'Ores &amp; Ingots'!$C$11+DH262*'Ores &amp; Ingots'!$C$12</f>
        <v>10</v>
      </c>
      <c r="DV262" s="225" t="str">
        <f>DI262*'Ores &amp; Ingots'!$B$3+DJ262*'Ores &amp; Ingots'!$B$4+DK262*'Ores &amp; Ingots'!$B$5+DL262*'Ores &amp; Ingots'!$B$6+DM262*'Ores &amp; Ingots'!$B$7+DN262*'Ores &amp; Ingots'!$B$8+DO262*'Ores &amp; Ingots'!$B$9+DP262*'Ores &amp; Ingots'!$B$10+DQ262*'Ores &amp; Ingots'!$B$11+DR262*'Ores &amp; Ingots'!$B$12</f>
        <v>60</v>
      </c>
      <c r="DW262" s="249" t="str">
        <f>CY262*Refining!$G$3+CZ262*Refining!$G$4+DA262*Refining!$G$5+DB262*Refining!$G$6+DC262*Refining!$G$7+DD262*Refining!$G$8+DE262*Refining!$G$9+DF262*Refining!$G$10+DG262*Refining!$G$11+DH262*Refining!$G$12</f>
        <v>68</v>
      </c>
      <c r="DX262" s="249" t="str">
        <f t="shared" si="17"/>
        <v>10,524</v>
      </c>
      <c r="DY262" s="250" t="str">
        <f t="shared" si="18"/>
        <v>0.0105</v>
      </c>
      <c r="DZ262" s="248" t="str">
        <f t="shared" si="19"/>
        <v>78</v>
      </c>
      <c r="EA262" s="251" t="str">
        <f t="shared" ref="EA262:EB262" si="1057">DZ262/60</f>
        <v>1.3</v>
      </c>
      <c r="EB262" s="251" t="str">
        <f t="shared" si="1057"/>
        <v>0.0</v>
      </c>
      <c r="EC262" s="543" t="str">
        <f t="shared" si="21"/>
        <v>0.00</v>
      </c>
      <c r="ED262" s="248" t="str">
        <f t="shared" si="22"/>
        <v>11,301</v>
      </c>
      <c r="EE262" s="251" t="str">
        <f t="shared" ref="EE262:EF262" si="1058">ED262/1000</f>
        <v>11.3</v>
      </c>
      <c r="EF262" s="252" t="str">
        <f t="shared" si="1058"/>
        <v>0.01</v>
      </c>
      <c r="EG262" s="544" t="str">
        <f t="shared" si="24"/>
        <v>0.0113</v>
      </c>
      <c r="EH262" s="225" t="s">
        <v>12</v>
      </c>
    </row>
    <row r="263">
      <c r="A263" s="33"/>
      <c r="B263" s="116" t="s">
        <v>1072</v>
      </c>
      <c r="C263" s="227" t="s">
        <v>885</v>
      </c>
      <c r="D263" s="227">
        <v>1.0</v>
      </c>
      <c r="E263" s="227">
        <v>1.0</v>
      </c>
      <c r="F263" s="227">
        <v>1.0</v>
      </c>
      <c r="G263" s="253" t="str">
        <f t="shared" si="5"/>
        <v>0.1</v>
      </c>
      <c r="H263" s="254">
        <v>8.0</v>
      </c>
      <c r="I263" s="254">
        <v>20.0</v>
      </c>
      <c r="J263" s="254" t="str">
        <f>H263/Main!$D$9</f>
        <v>8</v>
      </c>
      <c r="K263" s="254" t="str">
        <f>I263/Main!$D$10</f>
        <v>20</v>
      </c>
      <c r="L263" s="254" t="str">
        <f t="shared" si="6"/>
        <v>2.5</v>
      </c>
      <c r="M263" s="254">
        <v>1.0</v>
      </c>
      <c r="N263" s="255"/>
      <c r="O263" s="255"/>
      <c r="P263" s="255"/>
      <c r="Q263" s="256"/>
      <c r="R263" s="255"/>
      <c r="S263" s="257"/>
      <c r="T263" s="257"/>
      <c r="U263" s="255"/>
      <c r="V263" s="255"/>
      <c r="W263" s="257"/>
      <c r="X263" s="257"/>
      <c r="Y263" s="255"/>
      <c r="Z263" s="255"/>
      <c r="AA263" s="255"/>
      <c r="AB263" s="255"/>
      <c r="AC263" s="335"/>
      <c r="AD263" s="309">
        <v>4.0</v>
      </c>
      <c r="AE263" s="225">
        <v>0.0</v>
      </c>
      <c r="AF263" s="225">
        <v>0.0</v>
      </c>
      <c r="AG263" s="225">
        <v>0.0</v>
      </c>
      <c r="AH263" s="225">
        <v>0.0</v>
      </c>
      <c r="AI263" s="225">
        <v>0.0</v>
      </c>
      <c r="AJ263" s="225">
        <v>0.0</v>
      </c>
      <c r="AK263" s="225">
        <v>0.0</v>
      </c>
      <c r="AL263" s="225">
        <v>0.0</v>
      </c>
      <c r="AM263" s="225">
        <v>0.0</v>
      </c>
      <c r="AN263" s="225">
        <v>0.0</v>
      </c>
      <c r="AO263" s="225">
        <v>1.0</v>
      </c>
      <c r="AP263" s="225">
        <v>0.0</v>
      </c>
      <c r="AQ263" s="225">
        <v>0.0</v>
      </c>
      <c r="AR263" s="225">
        <v>0.0</v>
      </c>
      <c r="AS263" s="225">
        <v>0.0</v>
      </c>
      <c r="AT263" s="225">
        <v>0.0</v>
      </c>
      <c r="AU263" s="225">
        <v>0.0</v>
      </c>
      <c r="AV263" s="225">
        <v>0.0</v>
      </c>
      <c r="AW263" s="225">
        <v>0.0</v>
      </c>
      <c r="AX263" s="225">
        <v>0.0</v>
      </c>
      <c r="AY263" s="553" t="str">
        <f t="shared" ref="AY263:BS263" si="1059">IF(AD263 = 0, "", AD263)</f>
        <v>4</v>
      </c>
      <c r="AZ263" s="227" t="str">
        <f t="shared" si="1059"/>
        <v/>
      </c>
      <c r="BA263" s="227" t="str">
        <f t="shared" si="1059"/>
        <v/>
      </c>
      <c r="BB263" s="227" t="str">
        <f t="shared" si="1059"/>
        <v/>
      </c>
      <c r="BC263" s="227" t="str">
        <f t="shared" si="1059"/>
        <v/>
      </c>
      <c r="BD263" s="227" t="str">
        <f t="shared" si="1059"/>
        <v/>
      </c>
      <c r="BE263" s="227" t="str">
        <f t="shared" si="1059"/>
        <v/>
      </c>
      <c r="BF263" s="227" t="str">
        <f t="shared" si="1059"/>
        <v/>
      </c>
      <c r="BG263" s="227" t="str">
        <f t="shared" si="1059"/>
        <v/>
      </c>
      <c r="BH263" s="227" t="str">
        <f t="shared" si="1059"/>
        <v/>
      </c>
      <c r="BI263" s="227" t="str">
        <f t="shared" si="1059"/>
        <v/>
      </c>
      <c r="BJ263" s="225" t="str">
        <f t="shared" si="1059"/>
        <v>1</v>
      </c>
      <c r="BK263" s="227" t="str">
        <f t="shared" si="1059"/>
        <v/>
      </c>
      <c r="BL263" s="227" t="str">
        <f t="shared" si="1059"/>
        <v/>
      </c>
      <c r="BM263" s="227" t="str">
        <f t="shared" si="1059"/>
        <v/>
      </c>
      <c r="BN263" s="227" t="str">
        <f t="shared" si="1059"/>
        <v/>
      </c>
      <c r="BO263" s="227" t="str">
        <f t="shared" si="1059"/>
        <v/>
      </c>
      <c r="BP263" s="227" t="str">
        <f t="shared" si="1059"/>
        <v/>
      </c>
      <c r="BQ263" s="227" t="str">
        <f t="shared" si="1059"/>
        <v/>
      </c>
      <c r="BR263" s="227" t="str">
        <f t="shared" si="1059"/>
        <v/>
      </c>
      <c r="BS263" s="238" t="str">
        <f t="shared" si="1059"/>
        <v/>
      </c>
      <c r="BT263" s="239" t="str">
        <f>$AY263*Assembly!Y$4+$AZ263*Assembly!Y$5+$BA263*Assembly!Y$6+$BB263*Assembly!Y$7+$BC263*Assembly!Y$8+$BD263*Assembly!Y$9+$BE263*Assembly!Y$10+$BF263*Assembly!Y$11+$BG263*Assembly!Y$12+$BH263*Assembly!Y$13+$BI263*Assembly!Y$14+$BJ263*Assembly!Y$15+$BK263*Assembly!Y$16+$BL263*Assembly!Y$17+$BM263*Assembly!Y$18+$BN263*Assembly!Y$19+$BO263*Assembly!Y$20+$BP263*Assembly!Y$21+$BQ263*Assembly!Y$22+$BR263*Assembly!Y$23+$BS263*Assembly!Y$24</f>
        <v>86</v>
      </c>
      <c r="BU263" s="225" t="str">
        <f t="shared" si="8"/>
        <v>688</v>
      </c>
      <c r="BV263" s="225" t="str">
        <f>$AY263*Assembly!AC$4+$AZ263*Assembly!AC$5+$BA263*Assembly!AC$6+$BB263*Assembly!AC$7+$BC263*Assembly!AC$8+$BD263*Assembly!AC$9+$BE263*Assembly!AC$10+$BF263*Assembly!AC$11+$BG263*Assembly!AC$12+$BH263*Assembly!AC$13+$BI263*Assembly!AC$14+$BJ263*Assembly!AC$15+$BK263*Assembly!AC$16+$BL263*Assembly!AC$17+$BM263*Assembly!AC$18+$BN263*Assembly!AC$19+$BO263*Assembly!AC$20+$BP263*Assembly!AC$21+$BQ263*Assembly!AC$22+$BR263*Assembly!AC$23+$BS263*Assembly!AC$24</f>
        <v>430</v>
      </c>
      <c r="BW263" s="240" t="str">
        <f t="shared" si="9"/>
        <v>5.00</v>
      </c>
      <c r="BX263" s="241" t="str">
        <f t="shared" si="10"/>
        <v>3440</v>
      </c>
      <c r="BY263" s="242" t="str">
        <f t="shared" si="11"/>
        <v>0.6</v>
      </c>
      <c r="BZ263" s="225"/>
      <c r="CA263" s="225" t="str">
        <f>$AY263*Assembly!X$4+$AZ263*Assembly!X$5+$BA263*Assembly!X$6+$BB263*Assembly!X$7+$BC263*Assembly!X$8+$BD263*Assembly!X$9+$BE263*Assembly!X$10+$BF263*Assembly!X$11+$BG263*Assembly!X$12+$BH263*Assembly!X$13+$BI263*Assembly!X$14+$BJ263*Assembly!X$15+$BK263*Assembly!X$16+$BL263*Assembly!X$17+$BM263*Assembly!X$18+$BN263*Assembly!X$19+$BO263*Assembly!X$20+$BP263*Assembly!X$21+$BQ263*Assembly!X$22+$BR263*Assembly!X$23+$BS263*Assembly!X$24</f>
        <v>6</v>
      </c>
      <c r="CB263" s="225" t="str">
        <f t="shared" si="12"/>
        <v>933</v>
      </c>
      <c r="CC263" s="223" t="str">
        <f t="shared" si="13"/>
        <v>0.0009</v>
      </c>
      <c r="CD263" s="243" t="str">
        <f>$AY263*Assembly!AB$4+$AZ263*Assembly!AB$5+$BA263*Assembly!AB$6+$BB263*Assembly!AB$7+$BC263*Assembly!AB$8+$BD263*Assembly!AB$9+$BE263*Assembly!AB$10+$BF263*Assembly!AB$11+$BG263*Assembly!AB$12+$BH263*Assembly!AB$13+$BI263*Assembly!AB$14+$BJ263*Assembly!AB$15+$BK263*Assembly!AB$16+$BL263*Assembly!AB$17+$BM263*Assembly!AB$18+$BN263*Assembly!AB$19+$BO263*Assembly!AB$20+$BP263*Assembly!AB$21+$BQ263*Assembly!AB$22+$BR263*Assembly!AB$23+$BS263*Assembly!AB$24</f>
        <v>27</v>
      </c>
      <c r="CE263" s="256" t="str">
        <f>$AY263*Assembly!M$4+$AZ263*Assembly!M$5+$BA263*Assembly!M$6+$BB263*Assembly!M$7+$BC263*Assembly!M$8+$BD263*Assembly!M$9+$BE263*Assembly!M$10+$BF263*Assembly!M$11+$BG263*Assembly!M$12+$BH263*Assembly!M$13+$BI263*Assembly!M$14+$BJ263*Assembly!M$15+$BK263*Assembly!M$16+$BL263*Assembly!M$17+$BM263*Assembly!M$18+$BN263*Assembly!M$19+$BO263*Assembly!M$20+$BP263*Assembly!M$21+$BQ263*Assembly!M$22+$BR263*Assembly!M$23+$BS263*Assembly!M$24</f>
        <v>96</v>
      </c>
      <c r="CF263" s="256" t="str">
        <f>$AY263*Assembly!N$4+$AZ263*Assembly!N$5+$BA263*Assembly!N$6+$BB263*Assembly!N$7+$BC263*Assembly!N$8+$BD263*Assembly!N$9+$BE263*Assembly!N$10+$BF263*Assembly!N$11+$BG263*Assembly!N$12+$BH263*Assembly!N$13+$BI263*Assembly!N$14+$BJ263*Assembly!N$15+$BK263*Assembly!N$16+$BL263*Assembly!N$17+$BM263*Assembly!N$18+$BN263*Assembly!N$19+$BO263*Assembly!N$20+$BP263*Assembly!N$21+$BQ263*Assembly!N$22+$BR263*Assembly!N$23+$BS263*Assembly!N$24</f>
        <v>5</v>
      </c>
      <c r="CG263" s="256" t="str">
        <f>$AY263*Assembly!O$4+$AZ263*Assembly!O$5+$BA263*Assembly!O$6+$BB263*Assembly!O$7+$BC263*Assembly!O$8+$BD263*Assembly!O$9+$BE263*Assembly!O$10+$BF263*Assembly!O$11+$BG263*Assembly!O$12+$BH263*Assembly!O$13+$BI263*Assembly!O$14+$BJ263*Assembly!O$15+$BK263*Assembly!O$16+$BL263*Assembly!O$17+$BM263*Assembly!O$18+$BN263*Assembly!O$19+$BO263*Assembly!O$20+$BP263*Assembly!O$21+$BQ263*Assembly!O$22+$BR263*Assembly!O$23+$BS263*Assembly!O$24</f>
        <v>3</v>
      </c>
      <c r="CH263" s="254" t="str">
        <f>$AY263*Assembly!P$4+$AZ263*Assembly!P$5+$BA263*Assembly!P$6+$BB263*Assembly!P$7+$BC263*Assembly!P$8+$BD263*Assembly!P$9+$BE263*Assembly!P$10+$BF263*Assembly!P$11+$BG263*Assembly!P$12+$BH263*Assembly!P$13+$BI263*Assembly!P$14+$BJ263*Assembly!P$15+$BK263*Assembly!P$16+$BL263*Assembly!P$17+$BM263*Assembly!P$18+$BN263*Assembly!P$19+$BO263*Assembly!P$20+$BP263*Assembly!P$21+$BQ263*Assembly!P$22+$BR263*Assembly!P$23+$BS263*Assembly!P$24</f>
        <v>0</v>
      </c>
      <c r="CI263" s="254" t="str">
        <f>$AY263*Assembly!Q$4+$AZ263*Assembly!Q$5+$BA263*Assembly!Q$6+$BB263*Assembly!Q$7+$BC263*Assembly!Q$8+$BD263*Assembly!Q$9+$BE263*Assembly!Q$10+$BF263*Assembly!Q$11+$BG263*Assembly!Q$12+$BH263*Assembly!Q$13+$BI263*Assembly!Q$14+$BJ263*Assembly!Q$15+$BK263*Assembly!Q$16+$BL263*Assembly!Q$17+$BM263*Assembly!Q$18+$BN263*Assembly!Q$19+$BO263*Assembly!Q$20+$BP263*Assembly!Q$21+$BQ263*Assembly!Q$22+$BR263*Assembly!Q$23+$BS263*Assembly!Q$24</f>
        <v>0</v>
      </c>
      <c r="CJ263" s="256" t="str">
        <f>$AY263*Assembly!R$4+$AZ263*Assembly!R$5+$BA263*Assembly!R$6+$BB263*Assembly!R$7+$BC263*Assembly!R$8+$BD263*Assembly!R$9+$BE263*Assembly!R$10+$BF263*Assembly!R$11+$BG263*Assembly!R$12+$BH263*Assembly!R$13+$BI263*Assembly!R$14+$BJ263*Assembly!R$15+$BK263*Assembly!R$16+$BL263*Assembly!R$17+$BM263*Assembly!R$18+$BN263*Assembly!R$19+$BO263*Assembly!R$20+$BP263*Assembly!R$21+$BQ263*Assembly!R$22+$BR263*Assembly!R$23+$BS263*Assembly!R$24</f>
        <v>0</v>
      </c>
      <c r="CK263" s="254" t="str">
        <f>$AY263*Assembly!S$4+$AZ263*Assembly!S$5+$BA263*Assembly!S$6+$BB263*Assembly!S$7+$BC263*Assembly!S$8+$BD263*Assembly!S$9+$BE263*Assembly!S$10+$BF263*Assembly!S$11+$BG263*Assembly!S$12+$BH263*Assembly!S$13+$BI263*Assembly!S$14+$BJ263*Assembly!S$15+$BK263*Assembly!S$16+$BL263*Assembly!S$17+$BM263*Assembly!S$18+$BN263*Assembly!S$19+$BO263*Assembly!S$20+$BP263*Assembly!S$21+$BQ263*Assembly!S$22+$BR263*Assembly!S$23+$BS263*Assembly!S$24</f>
        <v>0</v>
      </c>
      <c r="CL263" s="254" t="str">
        <f>$AY263*Assembly!T$4+$AZ263*Assembly!T$5+$BA263*Assembly!T$6+$BB263*Assembly!T$7+$BC263*Assembly!T$8+$BD263*Assembly!T$9+$BE263*Assembly!T$10+$BF263*Assembly!T$11+$BG263*Assembly!T$12+$BH263*Assembly!T$13+$BI263*Assembly!T$14+$BJ263*Assembly!T$15+$BK263*Assembly!T$16+$BL263*Assembly!T$17+$BM263*Assembly!T$18+$BN263*Assembly!T$19+$BO263*Assembly!T$20+$BP263*Assembly!T$21+$BQ263*Assembly!T$22+$BR263*Assembly!T$23+$BS263*Assembly!T$24</f>
        <v>0</v>
      </c>
      <c r="CM263" s="254" t="str">
        <f>$AY263*Assembly!U$4+$AZ263*Assembly!U$5+$BA263*Assembly!U$6+$BB263*Assembly!U$7+$BC263*Assembly!U$8+$BD263*Assembly!U$9+$BE263*Assembly!U$10+$BF263*Assembly!U$11+$BG263*Assembly!U$12+$BH263*Assembly!U$13+$BI263*Assembly!U$14+$BJ263*Assembly!U$15+$BK263*Assembly!U$16+$BL263*Assembly!U$17+$BM263*Assembly!U$18+$BN263*Assembly!U$19+$BO263*Assembly!U$20+$BP263*Assembly!U$21+$BQ263*Assembly!U$22+$BR263*Assembly!U$23+$BS263*Assembly!U$24</f>
        <v>0</v>
      </c>
      <c r="CN263" s="256" t="str">
        <f>$AY263*Assembly!V$4+$AZ263*Assembly!V$5+$BA263*Assembly!V$6+$BB263*Assembly!V$7+$BC263*Assembly!V$8+$BD263*Assembly!V$9+$BE263*Assembly!V$10+$BF263*Assembly!V$11+$BG263*Assembly!V$12+$BH263*Assembly!V$13+$BI263*Assembly!V$14+$BJ263*Assembly!V$15+$BK263*Assembly!V$16+$BL263*Assembly!V$17+$BM263*Assembly!V$18+$BN263*Assembly!V$19+$BO263*Assembly!V$20+$BP263*Assembly!V$21+$BQ263*Assembly!V$22+$BR263*Assembly!V$23+$BS263*Assembly!V$24</f>
        <v>0</v>
      </c>
      <c r="CO263" s="256" t="str">
        <f>CE263*Refining!$F$3</f>
        <v>171</v>
      </c>
      <c r="CP263" s="256" t="str">
        <f>CF263*Refining!$F$4</f>
        <v>16</v>
      </c>
      <c r="CQ263" s="256" t="str">
        <f>CG263*Refining!$F$5</f>
        <v>13</v>
      </c>
      <c r="CR263" s="256" t="str">
        <f>CH263*Refining!$F$6</f>
        <v>0</v>
      </c>
      <c r="CS263" s="256" t="str">
        <f>CI263*Refining!$F$7</f>
        <v>0</v>
      </c>
      <c r="CT263" s="256" t="str">
        <f>CJ263*Refining!$F$8</f>
        <v>0</v>
      </c>
      <c r="CU263" s="256" t="str">
        <f>CK263*Refining!$F$9</f>
        <v>0</v>
      </c>
      <c r="CV263" s="256" t="str">
        <f>CL263*Refining!$F$10</f>
        <v>0</v>
      </c>
      <c r="CW263" s="256" t="str">
        <f>CM263*Refining!$F$11</f>
        <v>0</v>
      </c>
      <c r="CX263" s="256" t="str">
        <f>CN263*Refining!$F$12</f>
        <v>0</v>
      </c>
      <c r="CY263" s="248" t="str">
        <f t="shared" ref="CY263:DR263" si="1060">IF(CE263 = 0, "", CE263)</f>
        <v>96</v>
      </c>
      <c r="CZ263" s="249" t="str">
        <f t="shared" si="1060"/>
        <v>5</v>
      </c>
      <c r="DA263" s="249" t="str">
        <f t="shared" si="1060"/>
        <v>3</v>
      </c>
      <c r="DB263" s="245" t="str">
        <f t="shared" si="1060"/>
        <v/>
      </c>
      <c r="DC263" s="245" t="str">
        <f t="shared" si="1060"/>
        <v/>
      </c>
      <c r="DD263" s="245" t="str">
        <f t="shared" si="1060"/>
        <v/>
      </c>
      <c r="DE263" s="245" t="str">
        <f t="shared" si="1060"/>
        <v/>
      </c>
      <c r="DF263" s="245" t="str">
        <f t="shared" si="1060"/>
        <v/>
      </c>
      <c r="DG263" s="245" t="str">
        <f t="shared" si="1060"/>
        <v/>
      </c>
      <c r="DH263" s="246" t="str">
        <f t="shared" si="1060"/>
        <v/>
      </c>
      <c r="DI263" s="248" t="str">
        <f t="shared" si="1060"/>
        <v>171</v>
      </c>
      <c r="DJ263" s="249" t="str">
        <f t="shared" si="1060"/>
        <v>16</v>
      </c>
      <c r="DK263" s="249" t="str">
        <f t="shared" si="1060"/>
        <v>13</v>
      </c>
      <c r="DL263" s="245" t="str">
        <f t="shared" si="1060"/>
        <v/>
      </c>
      <c r="DM263" s="245" t="str">
        <f t="shared" si="1060"/>
        <v/>
      </c>
      <c r="DN263" s="245" t="str">
        <f t="shared" si="1060"/>
        <v/>
      </c>
      <c r="DO263" s="245" t="str">
        <f t="shared" si="1060"/>
        <v/>
      </c>
      <c r="DP263" s="245" t="str">
        <f t="shared" si="1060"/>
        <v/>
      </c>
      <c r="DQ263" s="245" t="str">
        <f t="shared" si="1060"/>
        <v/>
      </c>
      <c r="DR263" s="246" t="str">
        <f t="shared" si="1060"/>
        <v/>
      </c>
      <c r="DS263" s="248" t="str">
        <f t="shared" si="15"/>
        <v>104</v>
      </c>
      <c r="DT263" s="249" t="str">
        <f t="shared" si="16"/>
        <v>200</v>
      </c>
      <c r="DU263" s="225" t="str">
        <f>CY263*'Ores &amp; Ingots'!$C$3+CZ263*'Ores &amp; Ingots'!$C$4+DA263*'Ores &amp; Ingots'!$C$5+DB263*'Ores &amp; Ingots'!$C$6+DC263*'Ores &amp; Ingots'!$C$7+DD263*'Ores &amp; Ingots'!$C$8+DE263*'Ores &amp; Ingots'!$C$9+DF263*'Ores &amp; Ingots'!$C$10+DG263*'Ores &amp; Ingots'!$C$11+DH263*'Ores &amp; Ingots'!$C$12</f>
        <v>13</v>
      </c>
      <c r="DV263" s="225" t="str">
        <f>DI263*'Ores &amp; Ingots'!$B$3+DJ263*'Ores &amp; Ingots'!$B$4+DK263*'Ores &amp; Ingots'!$B$5+DL263*'Ores &amp; Ingots'!$B$6+DM263*'Ores &amp; Ingots'!$B$7+DN263*'Ores &amp; Ingots'!$B$8+DO263*'Ores &amp; Ingots'!$B$9+DP263*'Ores &amp; Ingots'!$B$10+DQ263*'Ores &amp; Ingots'!$B$11+DR263*'Ores &amp; Ingots'!$B$12</f>
        <v>74</v>
      </c>
      <c r="DW263" s="249" t="str">
        <f>CY263*Refining!$G$3+CZ263*Refining!$G$4+DA263*Refining!$G$5+DB263*Refining!$G$6+DC263*Refining!$G$7+DD263*Refining!$G$8+DE263*Refining!$G$9+DF263*Refining!$G$10+DG263*Refining!$G$11+DH263*Refining!$G$12</f>
        <v>69</v>
      </c>
      <c r="DX263" s="249" t="str">
        <f t="shared" si="17"/>
        <v>10,748</v>
      </c>
      <c r="DY263" s="250" t="str">
        <f t="shared" si="18"/>
        <v>0.0107</v>
      </c>
      <c r="DZ263" s="248" t="str">
        <f t="shared" si="19"/>
        <v>83</v>
      </c>
      <c r="EA263" s="251" t="str">
        <f t="shared" ref="EA263:EB263" si="1061">DZ263/60</f>
        <v>1.4</v>
      </c>
      <c r="EB263" s="251" t="str">
        <f t="shared" si="1061"/>
        <v>0.0</v>
      </c>
      <c r="EC263" s="543" t="str">
        <f t="shared" si="21"/>
        <v>0.00</v>
      </c>
      <c r="ED263" s="248" t="str">
        <f t="shared" si="22"/>
        <v>11,681</v>
      </c>
      <c r="EE263" s="251" t="str">
        <f t="shared" ref="EE263:EF263" si="1062">ED263/1000</f>
        <v>11.7</v>
      </c>
      <c r="EF263" s="252" t="str">
        <f t="shared" si="1062"/>
        <v>0.01</v>
      </c>
      <c r="EG263" s="544" t="str">
        <f t="shared" si="24"/>
        <v>0.0117</v>
      </c>
      <c r="EH263" s="225" t="s">
        <v>12</v>
      </c>
    </row>
    <row r="264">
      <c r="A264" s="33"/>
      <c r="B264" s="116" t="s">
        <v>1073</v>
      </c>
      <c r="C264" s="227" t="s">
        <v>885</v>
      </c>
      <c r="D264" s="227">
        <v>1.0</v>
      </c>
      <c r="E264" s="227">
        <v>1.0</v>
      </c>
      <c r="F264" s="227">
        <v>1.0</v>
      </c>
      <c r="G264" s="253" t="str">
        <f t="shared" si="5"/>
        <v>0.1</v>
      </c>
      <c r="H264" s="254">
        <v>5.0</v>
      </c>
      <c r="I264" s="254">
        <v>12.5</v>
      </c>
      <c r="J264" s="254" t="str">
        <f>H264/Main!$D$9</f>
        <v>5</v>
      </c>
      <c r="K264" s="254" t="str">
        <f>I264/Main!$D$10</f>
        <v>12.5</v>
      </c>
      <c r="L264" s="254" t="str">
        <f t="shared" si="6"/>
        <v>2.5</v>
      </c>
      <c r="M264" s="254">
        <v>1.0</v>
      </c>
      <c r="N264" s="255"/>
      <c r="O264" s="255"/>
      <c r="P264" s="255"/>
      <c r="Q264" s="256"/>
      <c r="R264" s="255"/>
      <c r="S264" s="257"/>
      <c r="T264" s="257"/>
      <c r="U264" s="255"/>
      <c r="V264" s="255"/>
      <c r="W264" s="257"/>
      <c r="X264" s="257"/>
      <c r="Y264" s="255"/>
      <c r="Z264" s="255"/>
      <c r="AA264" s="255"/>
      <c r="AB264" s="255"/>
      <c r="AC264" s="335"/>
      <c r="AD264" s="309">
        <v>2.0</v>
      </c>
      <c r="AE264" s="225">
        <v>0.0</v>
      </c>
      <c r="AF264" s="225">
        <v>0.0</v>
      </c>
      <c r="AG264" s="225">
        <v>0.0</v>
      </c>
      <c r="AH264" s="225">
        <v>0.0</v>
      </c>
      <c r="AI264" s="225">
        <v>0.0</v>
      </c>
      <c r="AJ264" s="225">
        <v>0.0</v>
      </c>
      <c r="AK264" s="225">
        <v>0.0</v>
      </c>
      <c r="AL264" s="225">
        <v>0.0</v>
      </c>
      <c r="AM264" s="225">
        <v>0.0</v>
      </c>
      <c r="AN264" s="225">
        <v>0.0</v>
      </c>
      <c r="AO264" s="225">
        <v>1.0</v>
      </c>
      <c r="AP264" s="225">
        <v>0.0</v>
      </c>
      <c r="AQ264" s="225">
        <v>0.0</v>
      </c>
      <c r="AR264" s="225">
        <v>0.0</v>
      </c>
      <c r="AS264" s="225">
        <v>0.0</v>
      </c>
      <c r="AT264" s="225">
        <v>0.0</v>
      </c>
      <c r="AU264" s="225">
        <v>0.0</v>
      </c>
      <c r="AV264" s="225">
        <v>0.0</v>
      </c>
      <c r="AW264" s="225">
        <v>0.0</v>
      </c>
      <c r="AX264" s="225">
        <v>0.0</v>
      </c>
      <c r="AY264" s="553" t="str">
        <f t="shared" ref="AY264:BS264" si="1063">IF(AD264 = 0, "", AD264)</f>
        <v>2</v>
      </c>
      <c r="AZ264" s="227" t="str">
        <f t="shared" si="1063"/>
        <v/>
      </c>
      <c r="BA264" s="227" t="str">
        <f t="shared" si="1063"/>
        <v/>
      </c>
      <c r="BB264" s="227" t="str">
        <f t="shared" si="1063"/>
        <v/>
      </c>
      <c r="BC264" s="227" t="str">
        <f t="shared" si="1063"/>
        <v/>
      </c>
      <c r="BD264" s="227" t="str">
        <f t="shared" si="1063"/>
        <v/>
      </c>
      <c r="BE264" s="227" t="str">
        <f t="shared" si="1063"/>
        <v/>
      </c>
      <c r="BF264" s="227" t="str">
        <f t="shared" si="1063"/>
        <v/>
      </c>
      <c r="BG264" s="227" t="str">
        <f t="shared" si="1063"/>
        <v/>
      </c>
      <c r="BH264" s="227" t="str">
        <f t="shared" si="1063"/>
        <v/>
      </c>
      <c r="BI264" s="227" t="str">
        <f t="shared" si="1063"/>
        <v/>
      </c>
      <c r="BJ264" s="225" t="str">
        <f t="shared" si="1063"/>
        <v>1</v>
      </c>
      <c r="BK264" s="227" t="str">
        <f t="shared" si="1063"/>
        <v/>
      </c>
      <c r="BL264" s="227" t="str">
        <f t="shared" si="1063"/>
        <v/>
      </c>
      <c r="BM264" s="227" t="str">
        <f t="shared" si="1063"/>
        <v/>
      </c>
      <c r="BN264" s="227" t="str">
        <f t="shared" si="1063"/>
        <v/>
      </c>
      <c r="BO264" s="227" t="str">
        <f t="shared" si="1063"/>
        <v/>
      </c>
      <c r="BP264" s="227" t="str">
        <f t="shared" si="1063"/>
        <v/>
      </c>
      <c r="BQ264" s="227" t="str">
        <f t="shared" si="1063"/>
        <v/>
      </c>
      <c r="BR264" s="227" t="str">
        <f t="shared" si="1063"/>
        <v/>
      </c>
      <c r="BS264" s="238" t="str">
        <f t="shared" si="1063"/>
        <v/>
      </c>
      <c r="BT264" s="239" t="str">
        <f>$AY264*Assembly!Y$4+$AZ264*Assembly!Y$5+$BA264*Assembly!Y$6+$BB264*Assembly!Y$7+$BC264*Assembly!Y$8+$BD264*Assembly!Y$9+$BE264*Assembly!Y$10+$BF264*Assembly!Y$11+$BG264*Assembly!Y$12+$BH264*Assembly!Y$13+$BI264*Assembly!Y$14+$BJ264*Assembly!Y$15+$BK264*Assembly!Y$16+$BL264*Assembly!Y$17+$BM264*Assembly!Y$18+$BN264*Assembly!Y$19+$BO264*Assembly!Y$20+$BP264*Assembly!Y$21+$BQ264*Assembly!Y$22+$BR264*Assembly!Y$23+$BS264*Assembly!Y$24</f>
        <v>46</v>
      </c>
      <c r="BU264" s="225" t="str">
        <f t="shared" si="8"/>
        <v>368</v>
      </c>
      <c r="BV264" s="225" t="str">
        <f>$AY264*Assembly!AC$4+$AZ264*Assembly!AC$5+$BA264*Assembly!AC$6+$BB264*Assembly!AC$7+$BC264*Assembly!AC$8+$BD264*Assembly!AC$9+$BE264*Assembly!AC$10+$BF264*Assembly!AC$11+$BG264*Assembly!AC$12+$BH264*Assembly!AC$13+$BI264*Assembly!AC$14+$BJ264*Assembly!AC$15+$BK264*Assembly!AC$16+$BL264*Assembly!AC$17+$BM264*Assembly!AC$18+$BN264*Assembly!AC$19+$BO264*Assembly!AC$20+$BP264*Assembly!AC$21+$BQ264*Assembly!AC$22+$BR264*Assembly!AC$23+$BS264*Assembly!AC$24</f>
        <v>230</v>
      </c>
      <c r="BW264" s="240" t="str">
        <f t="shared" si="9"/>
        <v>5.00</v>
      </c>
      <c r="BX264" s="241" t="str">
        <f t="shared" si="10"/>
        <v>1840</v>
      </c>
      <c r="BY264" s="242" t="str">
        <f t="shared" si="11"/>
        <v>0.6</v>
      </c>
      <c r="BZ264" s="225"/>
      <c r="CA264" s="225" t="str">
        <f>$AY264*Assembly!X$4+$AZ264*Assembly!X$5+$BA264*Assembly!X$6+$BB264*Assembly!X$7+$BC264*Assembly!X$8+$BD264*Assembly!X$9+$BE264*Assembly!X$10+$BF264*Assembly!X$11+$BG264*Assembly!X$12+$BH264*Assembly!X$13+$BI264*Assembly!X$14+$BJ264*Assembly!X$15+$BK264*Assembly!X$16+$BL264*Assembly!X$17+$BM264*Assembly!X$18+$BN264*Assembly!X$19+$BO264*Assembly!X$20+$BP264*Assembly!X$21+$BQ264*Assembly!X$22+$BR264*Assembly!X$23+$BS264*Assembly!X$24</f>
        <v>4</v>
      </c>
      <c r="CB264" s="225" t="str">
        <f t="shared" si="12"/>
        <v>622</v>
      </c>
      <c r="CC264" s="223" t="str">
        <f t="shared" si="13"/>
        <v>0.0006</v>
      </c>
      <c r="CD264" s="243" t="str">
        <f>$AY264*Assembly!AB$4+$AZ264*Assembly!AB$5+$BA264*Assembly!AB$6+$BB264*Assembly!AB$7+$BC264*Assembly!AB$8+$BD264*Assembly!AB$9+$BE264*Assembly!AB$10+$BF264*Assembly!AB$11+$BG264*Assembly!AB$12+$BH264*Assembly!AB$13+$BI264*Assembly!AB$14+$BJ264*Assembly!AB$15+$BK264*Assembly!AB$16+$BL264*Assembly!AB$17+$BM264*Assembly!AB$18+$BN264*Assembly!AB$19+$BO264*Assembly!AB$20+$BP264*Assembly!AB$21+$BQ264*Assembly!AB$22+$BR264*Assembly!AB$23+$BS264*Assembly!AB$24</f>
        <v>21</v>
      </c>
      <c r="CE264" s="256" t="str">
        <f>$AY264*Assembly!M$4+$AZ264*Assembly!M$5+$BA264*Assembly!M$6+$BB264*Assembly!M$7+$BC264*Assembly!M$8+$BD264*Assembly!M$9+$BE264*Assembly!M$10+$BF264*Assembly!M$11+$BG264*Assembly!M$12+$BH264*Assembly!M$13+$BI264*Assembly!M$14+$BJ264*Assembly!M$15+$BK264*Assembly!M$16+$BL264*Assembly!M$17+$BM264*Assembly!M$18+$BN264*Assembly!M$19+$BO264*Assembly!M$20+$BP264*Assembly!M$21+$BQ264*Assembly!M$22+$BR264*Assembly!M$23+$BS264*Assembly!M$24</f>
        <v>54</v>
      </c>
      <c r="CF264" s="256" t="str">
        <f>$AY264*Assembly!N$4+$AZ264*Assembly!N$5+$BA264*Assembly!N$6+$BB264*Assembly!N$7+$BC264*Assembly!N$8+$BD264*Assembly!N$9+$BE264*Assembly!N$10+$BF264*Assembly!N$11+$BG264*Assembly!N$12+$BH264*Assembly!N$13+$BI264*Assembly!N$14+$BJ264*Assembly!N$15+$BK264*Assembly!N$16+$BL264*Assembly!N$17+$BM264*Assembly!N$18+$BN264*Assembly!N$19+$BO264*Assembly!N$20+$BP264*Assembly!N$21+$BQ264*Assembly!N$22+$BR264*Assembly!N$23+$BS264*Assembly!N$24</f>
        <v>5</v>
      </c>
      <c r="CG264" s="256" t="str">
        <f>$AY264*Assembly!O$4+$AZ264*Assembly!O$5+$BA264*Assembly!O$6+$BB264*Assembly!O$7+$BC264*Assembly!O$8+$BD264*Assembly!O$9+$BE264*Assembly!O$10+$BF264*Assembly!O$11+$BG264*Assembly!O$12+$BH264*Assembly!O$13+$BI264*Assembly!O$14+$BJ264*Assembly!O$15+$BK264*Assembly!O$16+$BL264*Assembly!O$17+$BM264*Assembly!O$18+$BN264*Assembly!O$19+$BO264*Assembly!O$20+$BP264*Assembly!O$21+$BQ264*Assembly!O$22+$BR264*Assembly!O$23+$BS264*Assembly!O$24</f>
        <v>3</v>
      </c>
      <c r="CH264" s="254" t="str">
        <f>$AY264*Assembly!P$4+$AZ264*Assembly!P$5+$BA264*Assembly!P$6+$BB264*Assembly!P$7+$BC264*Assembly!P$8+$BD264*Assembly!P$9+$BE264*Assembly!P$10+$BF264*Assembly!P$11+$BG264*Assembly!P$12+$BH264*Assembly!P$13+$BI264*Assembly!P$14+$BJ264*Assembly!P$15+$BK264*Assembly!P$16+$BL264*Assembly!P$17+$BM264*Assembly!P$18+$BN264*Assembly!P$19+$BO264*Assembly!P$20+$BP264*Assembly!P$21+$BQ264*Assembly!P$22+$BR264*Assembly!P$23+$BS264*Assembly!P$24</f>
        <v>0</v>
      </c>
      <c r="CI264" s="254" t="str">
        <f>$AY264*Assembly!Q$4+$AZ264*Assembly!Q$5+$BA264*Assembly!Q$6+$BB264*Assembly!Q$7+$BC264*Assembly!Q$8+$BD264*Assembly!Q$9+$BE264*Assembly!Q$10+$BF264*Assembly!Q$11+$BG264*Assembly!Q$12+$BH264*Assembly!Q$13+$BI264*Assembly!Q$14+$BJ264*Assembly!Q$15+$BK264*Assembly!Q$16+$BL264*Assembly!Q$17+$BM264*Assembly!Q$18+$BN264*Assembly!Q$19+$BO264*Assembly!Q$20+$BP264*Assembly!Q$21+$BQ264*Assembly!Q$22+$BR264*Assembly!Q$23+$BS264*Assembly!Q$24</f>
        <v>0</v>
      </c>
      <c r="CJ264" s="256" t="str">
        <f>$AY264*Assembly!R$4+$AZ264*Assembly!R$5+$BA264*Assembly!R$6+$BB264*Assembly!R$7+$BC264*Assembly!R$8+$BD264*Assembly!R$9+$BE264*Assembly!R$10+$BF264*Assembly!R$11+$BG264*Assembly!R$12+$BH264*Assembly!R$13+$BI264*Assembly!R$14+$BJ264*Assembly!R$15+$BK264*Assembly!R$16+$BL264*Assembly!R$17+$BM264*Assembly!R$18+$BN264*Assembly!R$19+$BO264*Assembly!R$20+$BP264*Assembly!R$21+$BQ264*Assembly!R$22+$BR264*Assembly!R$23+$BS264*Assembly!R$24</f>
        <v>0</v>
      </c>
      <c r="CK264" s="254" t="str">
        <f>$AY264*Assembly!S$4+$AZ264*Assembly!S$5+$BA264*Assembly!S$6+$BB264*Assembly!S$7+$BC264*Assembly!S$8+$BD264*Assembly!S$9+$BE264*Assembly!S$10+$BF264*Assembly!S$11+$BG264*Assembly!S$12+$BH264*Assembly!S$13+$BI264*Assembly!S$14+$BJ264*Assembly!S$15+$BK264*Assembly!S$16+$BL264*Assembly!S$17+$BM264*Assembly!S$18+$BN264*Assembly!S$19+$BO264*Assembly!S$20+$BP264*Assembly!S$21+$BQ264*Assembly!S$22+$BR264*Assembly!S$23+$BS264*Assembly!S$24</f>
        <v>0</v>
      </c>
      <c r="CL264" s="254" t="str">
        <f>$AY264*Assembly!T$4+$AZ264*Assembly!T$5+$BA264*Assembly!T$6+$BB264*Assembly!T$7+$BC264*Assembly!T$8+$BD264*Assembly!T$9+$BE264*Assembly!T$10+$BF264*Assembly!T$11+$BG264*Assembly!T$12+$BH264*Assembly!T$13+$BI264*Assembly!T$14+$BJ264*Assembly!T$15+$BK264*Assembly!T$16+$BL264*Assembly!T$17+$BM264*Assembly!T$18+$BN264*Assembly!T$19+$BO264*Assembly!T$20+$BP264*Assembly!T$21+$BQ264*Assembly!T$22+$BR264*Assembly!T$23+$BS264*Assembly!T$24</f>
        <v>0</v>
      </c>
      <c r="CM264" s="254" t="str">
        <f>$AY264*Assembly!U$4+$AZ264*Assembly!U$5+$BA264*Assembly!U$6+$BB264*Assembly!U$7+$BC264*Assembly!U$8+$BD264*Assembly!U$9+$BE264*Assembly!U$10+$BF264*Assembly!U$11+$BG264*Assembly!U$12+$BH264*Assembly!U$13+$BI264*Assembly!U$14+$BJ264*Assembly!U$15+$BK264*Assembly!U$16+$BL264*Assembly!U$17+$BM264*Assembly!U$18+$BN264*Assembly!U$19+$BO264*Assembly!U$20+$BP264*Assembly!U$21+$BQ264*Assembly!U$22+$BR264*Assembly!U$23+$BS264*Assembly!U$24</f>
        <v>0</v>
      </c>
      <c r="CN264" s="256" t="str">
        <f>$AY264*Assembly!V$4+$AZ264*Assembly!V$5+$BA264*Assembly!V$6+$BB264*Assembly!V$7+$BC264*Assembly!V$8+$BD264*Assembly!V$9+$BE264*Assembly!V$10+$BF264*Assembly!V$11+$BG264*Assembly!V$12+$BH264*Assembly!V$13+$BI264*Assembly!V$14+$BJ264*Assembly!V$15+$BK264*Assembly!V$16+$BL264*Assembly!V$17+$BM264*Assembly!V$18+$BN264*Assembly!V$19+$BO264*Assembly!V$20+$BP264*Assembly!V$21+$BQ264*Assembly!V$22+$BR264*Assembly!V$23+$BS264*Assembly!V$24</f>
        <v>0</v>
      </c>
      <c r="CO264" s="256" t="str">
        <f>CE264*Refining!$F$3</f>
        <v>96</v>
      </c>
      <c r="CP264" s="256" t="str">
        <f>CF264*Refining!$F$4</f>
        <v>16</v>
      </c>
      <c r="CQ264" s="256" t="str">
        <f>CG264*Refining!$F$5</f>
        <v>13</v>
      </c>
      <c r="CR264" s="256" t="str">
        <f>CH264*Refining!$F$6</f>
        <v>0</v>
      </c>
      <c r="CS264" s="256" t="str">
        <f>CI264*Refining!$F$7</f>
        <v>0</v>
      </c>
      <c r="CT264" s="256" t="str">
        <f>CJ264*Refining!$F$8</f>
        <v>0</v>
      </c>
      <c r="CU264" s="256" t="str">
        <f>CK264*Refining!$F$9</f>
        <v>0</v>
      </c>
      <c r="CV264" s="256" t="str">
        <f>CL264*Refining!$F$10</f>
        <v>0</v>
      </c>
      <c r="CW264" s="256" t="str">
        <f>CM264*Refining!$F$11</f>
        <v>0</v>
      </c>
      <c r="CX264" s="256" t="str">
        <f>CN264*Refining!$F$12</f>
        <v>0</v>
      </c>
      <c r="CY264" s="248" t="str">
        <f t="shared" ref="CY264:DR264" si="1064">IF(CE264 = 0, "", CE264)</f>
        <v>54</v>
      </c>
      <c r="CZ264" s="249" t="str">
        <f t="shared" si="1064"/>
        <v>5</v>
      </c>
      <c r="DA264" s="249" t="str">
        <f t="shared" si="1064"/>
        <v>3</v>
      </c>
      <c r="DB264" s="245" t="str">
        <f t="shared" si="1064"/>
        <v/>
      </c>
      <c r="DC264" s="245" t="str">
        <f t="shared" si="1064"/>
        <v/>
      </c>
      <c r="DD264" s="245" t="str">
        <f t="shared" si="1064"/>
        <v/>
      </c>
      <c r="DE264" s="245" t="str">
        <f t="shared" si="1064"/>
        <v/>
      </c>
      <c r="DF264" s="245" t="str">
        <f t="shared" si="1064"/>
        <v/>
      </c>
      <c r="DG264" s="245" t="str">
        <f t="shared" si="1064"/>
        <v/>
      </c>
      <c r="DH264" s="246" t="str">
        <f t="shared" si="1064"/>
        <v/>
      </c>
      <c r="DI264" s="248" t="str">
        <f t="shared" si="1064"/>
        <v>96</v>
      </c>
      <c r="DJ264" s="249" t="str">
        <f t="shared" si="1064"/>
        <v>16</v>
      </c>
      <c r="DK264" s="249" t="str">
        <f t="shared" si="1064"/>
        <v>13</v>
      </c>
      <c r="DL264" s="245" t="str">
        <f t="shared" si="1064"/>
        <v/>
      </c>
      <c r="DM264" s="245" t="str">
        <f t="shared" si="1064"/>
        <v/>
      </c>
      <c r="DN264" s="245" t="str">
        <f t="shared" si="1064"/>
        <v/>
      </c>
      <c r="DO264" s="245" t="str">
        <f t="shared" si="1064"/>
        <v/>
      </c>
      <c r="DP264" s="245" t="str">
        <f t="shared" si="1064"/>
        <v/>
      </c>
      <c r="DQ264" s="245" t="str">
        <f t="shared" si="1064"/>
        <v/>
      </c>
      <c r="DR264" s="246" t="str">
        <f t="shared" si="1064"/>
        <v/>
      </c>
      <c r="DS264" s="248" t="str">
        <f t="shared" si="15"/>
        <v>62</v>
      </c>
      <c r="DT264" s="249" t="str">
        <f t="shared" si="16"/>
        <v>125</v>
      </c>
      <c r="DU264" s="225" t="str">
        <f>CY264*'Ores &amp; Ingots'!$C$3+CZ264*'Ores &amp; Ingots'!$C$4+DA264*'Ores &amp; Ingots'!$C$5+DB264*'Ores &amp; Ingots'!$C$6+DC264*'Ores &amp; Ingots'!$C$7+DD264*'Ores &amp; Ingots'!$C$8+DE264*'Ores &amp; Ingots'!$C$9+DF264*'Ores &amp; Ingots'!$C$10+DG264*'Ores &amp; Ingots'!$C$11+DH264*'Ores &amp; Ingots'!$C$12</f>
        <v>8</v>
      </c>
      <c r="DV264" s="225" t="str">
        <f>DI264*'Ores &amp; Ingots'!$B$3+DJ264*'Ores &amp; Ingots'!$B$4+DK264*'Ores &amp; Ingots'!$B$5+DL264*'Ores &amp; Ingots'!$B$6+DM264*'Ores &amp; Ingots'!$B$7+DN264*'Ores &amp; Ingots'!$B$8+DO264*'Ores &amp; Ingots'!$B$9+DP264*'Ores &amp; Ingots'!$B$10+DQ264*'Ores &amp; Ingots'!$B$11+DR264*'Ores &amp; Ingots'!$B$12</f>
        <v>46</v>
      </c>
      <c r="DW264" s="249" t="str">
        <f>CY264*Refining!$G$3+CZ264*Refining!$G$4+DA264*Refining!$G$5+DB264*Refining!$G$6+DC264*Refining!$G$7+DD264*Refining!$G$8+DE264*Refining!$G$9+DF264*Refining!$G$10+DG264*Refining!$G$11+DH264*Refining!$G$12</f>
        <v>66</v>
      </c>
      <c r="DX264" s="249" t="str">
        <f t="shared" si="17"/>
        <v>10,299</v>
      </c>
      <c r="DY264" s="250" t="str">
        <f t="shared" si="18"/>
        <v>0.0103</v>
      </c>
      <c r="DZ264" s="248" t="str">
        <f t="shared" si="19"/>
        <v>75</v>
      </c>
      <c r="EA264" s="251" t="str">
        <f t="shared" ref="EA264:EB264" si="1065">DZ264/60</f>
        <v>1.3</v>
      </c>
      <c r="EB264" s="251" t="str">
        <f t="shared" si="1065"/>
        <v>0.0</v>
      </c>
      <c r="EC264" s="543" t="str">
        <f t="shared" si="21"/>
        <v>0.00</v>
      </c>
      <c r="ED264" s="248" t="str">
        <f t="shared" si="22"/>
        <v>10,921</v>
      </c>
      <c r="EE264" s="251" t="str">
        <f t="shared" ref="EE264:EF264" si="1066">ED264/1000</f>
        <v>10.9</v>
      </c>
      <c r="EF264" s="252" t="str">
        <f t="shared" si="1066"/>
        <v>0.01</v>
      </c>
      <c r="EG264" s="544" t="str">
        <f t="shared" si="24"/>
        <v>0.0109</v>
      </c>
      <c r="EH264" s="225" t="s">
        <v>12</v>
      </c>
    </row>
    <row r="265">
      <c r="A265" s="33"/>
      <c r="B265" s="116" t="s">
        <v>1074</v>
      </c>
      <c r="C265" s="227" t="s">
        <v>885</v>
      </c>
      <c r="D265" s="227">
        <v>1.0</v>
      </c>
      <c r="E265" s="227">
        <v>1.0</v>
      </c>
      <c r="F265" s="227">
        <v>1.0</v>
      </c>
      <c r="G265" s="253" t="str">
        <f t="shared" si="5"/>
        <v>0.1</v>
      </c>
      <c r="H265" s="254">
        <v>8.0</v>
      </c>
      <c r="I265" s="254">
        <v>20.0</v>
      </c>
      <c r="J265" s="254" t="str">
        <f>H265/Main!$D$9</f>
        <v>8</v>
      </c>
      <c r="K265" s="254" t="str">
        <f>I265/Main!$D$10</f>
        <v>20</v>
      </c>
      <c r="L265" s="254" t="str">
        <f t="shared" si="6"/>
        <v>2.5</v>
      </c>
      <c r="M265" s="254">
        <v>1.0</v>
      </c>
      <c r="N265" s="255"/>
      <c r="O265" s="255"/>
      <c r="P265" s="255"/>
      <c r="Q265" s="256"/>
      <c r="R265" s="255"/>
      <c r="S265" s="257"/>
      <c r="T265" s="257"/>
      <c r="U265" s="255"/>
      <c r="V265" s="255"/>
      <c r="W265" s="257"/>
      <c r="X265" s="257"/>
      <c r="Y265" s="255"/>
      <c r="Z265" s="255"/>
      <c r="AA265" s="255"/>
      <c r="AB265" s="255"/>
      <c r="AC265" s="335"/>
      <c r="AD265" s="309">
        <v>5.0</v>
      </c>
      <c r="AE265" s="225">
        <v>0.0</v>
      </c>
      <c r="AF265" s="225">
        <v>0.0</v>
      </c>
      <c r="AG265" s="225">
        <v>0.0</v>
      </c>
      <c r="AH265" s="225">
        <v>0.0</v>
      </c>
      <c r="AI265" s="225">
        <v>0.0</v>
      </c>
      <c r="AJ265" s="225">
        <v>0.0</v>
      </c>
      <c r="AK265" s="225">
        <v>0.0</v>
      </c>
      <c r="AL265" s="225">
        <v>0.0</v>
      </c>
      <c r="AM265" s="225">
        <v>0.0</v>
      </c>
      <c r="AN265" s="225">
        <v>0.0</v>
      </c>
      <c r="AO265" s="225">
        <v>1.0</v>
      </c>
      <c r="AP265" s="225">
        <v>0.0</v>
      </c>
      <c r="AQ265" s="225">
        <v>0.0</v>
      </c>
      <c r="AR265" s="225">
        <v>0.0</v>
      </c>
      <c r="AS265" s="225">
        <v>0.0</v>
      </c>
      <c r="AT265" s="225">
        <v>0.0</v>
      </c>
      <c r="AU265" s="225">
        <v>0.0</v>
      </c>
      <c r="AV265" s="225">
        <v>0.0</v>
      </c>
      <c r="AW265" s="225">
        <v>0.0</v>
      </c>
      <c r="AX265" s="225">
        <v>0.0</v>
      </c>
      <c r="AY265" s="553" t="str">
        <f t="shared" ref="AY265:BS265" si="1067">IF(AD265 = 0, "", AD265)</f>
        <v>5</v>
      </c>
      <c r="AZ265" s="227" t="str">
        <f t="shared" si="1067"/>
        <v/>
      </c>
      <c r="BA265" s="227" t="str">
        <f t="shared" si="1067"/>
        <v/>
      </c>
      <c r="BB265" s="227" t="str">
        <f t="shared" si="1067"/>
        <v/>
      </c>
      <c r="BC265" s="227" t="str">
        <f t="shared" si="1067"/>
        <v/>
      </c>
      <c r="BD265" s="227" t="str">
        <f t="shared" si="1067"/>
        <v/>
      </c>
      <c r="BE265" s="227" t="str">
        <f t="shared" si="1067"/>
        <v/>
      </c>
      <c r="BF265" s="227" t="str">
        <f t="shared" si="1067"/>
        <v/>
      </c>
      <c r="BG265" s="227" t="str">
        <f t="shared" si="1067"/>
        <v/>
      </c>
      <c r="BH265" s="227" t="str">
        <f t="shared" si="1067"/>
        <v/>
      </c>
      <c r="BI265" s="227" t="str">
        <f t="shared" si="1067"/>
        <v/>
      </c>
      <c r="BJ265" s="225" t="str">
        <f t="shared" si="1067"/>
        <v>1</v>
      </c>
      <c r="BK265" s="227" t="str">
        <f t="shared" si="1067"/>
        <v/>
      </c>
      <c r="BL265" s="227" t="str">
        <f t="shared" si="1067"/>
        <v/>
      </c>
      <c r="BM265" s="227" t="str">
        <f t="shared" si="1067"/>
        <v/>
      </c>
      <c r="BN265" s="227" t="str">
        <f t="shared" si="1067"/>
        <v/>
      </c>
      <c r="BO265" s="227" t="str">
        <f t="shared" si="1067"/>
        <v/>
      </c>
      <c r="BP265" s="227" t="str">
        <f t="shared" si="1067"/>
        <v/>
      </c>
      <c r="BQ265" s="227" t="str">
        <f t="shared" si="1067"/>
        <v/>
      </c>
      <c r="BR265" s="227" t="str">
        <f t="shared" si="1067"/>
        <v/>
      </c>
      <c r="BS265" s="238" t="str">
        <f t="shared" si="1067"/>
        <v/>
      </c>
      <c r="BT265" s="239" t="str">
        <f>$AY265*Assembly!Y$4+$AZ265*Assembly!Y$5+$BA265*Assembly!Y$6+$BB265*Assembly!Y$7+$BC265*Assembly!Y$8+$BD265*Assembly!Y$9+$BE265*Assembly!Y$10+$BF265*Assembly!Y$11+$BG265*Assembly!Y$12+$BH265*Assembly!Y$13+$BI265*Assembly!Y$14+$BJ265*Assembly!Y$15+$BK265*Assembly!Y$16+$BL265*Assembly!Y$17+$BM265*Assembly!Y$18+$BN265*Assembly!Y$19+$BO265*Assembly!Y$20+$BP265*Assembly!Y$21+$BQ265*Assembly!Y$22+$BR265*Assembly!Y$23+$BS265*Assembly!Y$24</f>
        <v>106</v>
      </c>
      <c r="BU265" s="225" t="str">
        <f t="shared" si="8"/>
        <v>848</v>
      </c>
      <c r="BV265" s="225" t="str">
        <f>$AY265*Assembly!AC$4+$AZ265*Assembly!AC$5+$BA265*Assembly!AC$6+$BB265*Assembly!AC$7+$BC265*Assembly!AC$8+$BD265*Assembly!AC$9+$BE265*Assembly!AC$10+$BF265*Assembly!AC$11+$BG265*Assembly!AC$12+$BH265*Assembly!AC$13+$BI265*Assembly!AC$14+$BJ265*Assembly!AC$15+$BK265*Assembly!AC$16+$BL265*Assembly!AC$17+$BM265*Assembly!AC$18+$BN265*Assembly!AC$19+$BO265*Assembly!AC$20+$BP265*Assembly!AC$21+$BQ265*Assembly!AC$22+$BR265*Assembly!AC$23+$BS265*Assembly!AC$24</f>
        <v>530</v>
      </c>
      <c r="BW265" s="240" t="str">
        <f t="shared" si="9"/>
        <v>5.00</v>
      </c>
      <c r="BX265" s="241" t="str">
        <f t="shared" si="10"/>
        <v>4240</v>
      </c>
      <c r="BY265" s="242" t="str">
        <f t="shared" si="11"/>
        <v>0.6</v>
      </c>
      <c r="BZ265" s="225"/>
      <c r="CA265" s="225" t="str">
        <f>$AY265*Assembly!X$4+$AZ265*Assembly!X$5+$BA265*Assembly!X$6+$BB265*Assembly!X$7+$BC265*Assembly!X$8+$BD265*Assembly!X$9+$BE265*Assembly!X$10+$BF265*Assembly!X$11+$BG265*Assembly!X$12+$BH265*Assembly!X$13+$BI265*Assembly!X$14+$BJ265*Assembly!X$15+$BK265*Assembly!X$16+$BL265*Assembly!X$17+$BM265*Assembly!X$18+$BN265*Assembly!X$19+$BO265*Assembly!X$20+$BP265*Assembly!X$21+$BQ265*Assembly!X$22+$BR265*Assembly!X$23+$BS265*Assembly!X$24</f>
        <v>7</v>
      </c>
      <c r="CB265" s="225" t="str">
        <f t="shared" si="12"/>
        <v>1,089</v>
      </c>
      <c r="CC265" s="223" t="str">
        <f t="shared" si="13"/>
        <v>0.0011</v>
      </c>
      <c r="CD265" s="243" t="str">
        <f>$AY265*Assembly!AB$4+$AZ265*Assembly!AB$5+$BA265*Assembly!AB$6+$BB265*Assembly!AB$7+$BC265*Assembly!AB$8+$BD265*Assembly!AB$9+$BE265*Assembly!AB$10+$BF265*Assembly!AB$11+$BG265*Assembly!AB$12+$BH265*Assembly!AB$13+$BI265*Assembly!AB$14+$BJ265*Assembly!AB$15+$BK265*Assembly!AB$16+$BL265*Assembly!AB$17+$BM265*Assembly!AB$18+$BN265*Assembly!AB$19+$BO265*Assembly!AB$20+$BP265*Assembly!AB$21+$BQ265*Assembly!AB$22+$BR265*Assembly!AB$23+$BS265*Assembly!AB$24</f>
        <v>30</v>
      </c>
      <c r="CE265" s="256" t="str">
        <f>$AY265*Assembly!M$4+$AZ265*Assembly!M$5+$BA265*Assembly!M$6+$BB265*Assembly!M$7+$BC265*Assembly!M$8+$BD265*Assembly!M$9+$BE265*Assembly!M$10+$BF265*Assembly!M$11+$BG265*Assembly!M$12+$BH265*Assembly!M$13+$BI265*Assembly!M$14+$BJ265*Assembly!M$15+$BK265*Assembly!M$16+$BL265*Assembly!M$17+$BM265*Assembly!M$18+$BN265*Assembly!M$19+$BO265*Assembly!M$20+$BP265*Assembly!M$21+$BQ265*Assembly!M$22+$BR265*Assembly!M$23+$BS265*Assembly!M$24</f>
        <v>117</v>
      </c>
      <c r="CF265" s="256" t="str">
        <f>$AY265*Assembly!N$4+$AZ265*Assembly!N$5+$BA265*Assembly!N$6+$BB265*Assembly!N$7+$BC265*Assembly!N$8+$BD265*Assembly!N$9+$BE265*Assembly!N$10+$BF265*Assembly!N$11+$BG265*Assembly!N$12+$BH265*Assembly!N$13+$BI265*Assembly!N$14+$BJ265*Assembly!N$15+$BK265*Assembly!N$16+$BL265*Assembly!N$17+$BM265*Assembly!N$18+$BN265*Assembly!N$19+$BO265*Assembly!N$20+$BP265*Assembly!N$21+$BQ265*Assembly!N$22+$BR265*Assembly!N$23+$BS265*Assembly!N$24</f>
        <v>5</v>
      </c>
      <c r="CG265" s="256" t="str">
        <f>$AY265*Assembly!O$4+$AZ265*Assembly!O$5+$BA265*Assembly!O$6+$BB265*Assembly!O$7+$BC265*Assembly!O$8+$BD265*Assembly!O$9+$BE265*Assembly!O$10+$BF265*Assembly!O$11+$BG265*Assembly!O$12+$BH265*Assembly!O$13+$BI265*Assembly!O$14+$BJ265*Assembly!O$15+$BK265*Assembly!O$16+$BL265*Assembly!O$17+$BM265*Assembly!O$18+$BN265*Assembly!O$19+$BO265*Assembly!O$20+$BP265*Assembly!O$21+$BQ265*Assembly!O$22+$BR265*Assembly!O$23+$BS265*Assembly!O$24</f>
        <v>3</v>
      </c>
      <c r="CH265" s="254" t="str">
        <f>$AY265*Assembly!P$4+$AZ265*Assembly!P$5+$BA265*Assembly!P$6+$BB265*Assembly!P$7+$BC265*Assembly!P$8+$BD265*Assembly!P$9+$BE265*Assembly!P$10+$BF265*Assembly!P$11+$BG265*Assembly!P$12+$BH265*Assembly!P$13+$BI265*Assembly!P$14+$BJ265*Assembly!P$15+$BK265*Assembly!P$16+$BL265*Assembly!P$17+$BM265*Assembly!P$18+$BN265*Assembly!P$19+$BO265*Assembly!P$20+$BP265*Assembly!P$21+$BQ265*Assembly!P$22+$BR265*Assembly!P$23+$BS265*Assembly!P$24</f>
        <v>0</v>
      </c>
      <c r="CI265" s="254" t="str">
        <f>$AY265*Assembly!Q$4+$AZ265*Assembly!Q$5+$BA265*Assembly!Q$6+$BB265*Assembly!Q$7+$BC265*Assembly!Q$8+$BD265*Assembly!Q$9+$BE265*Assembly!Q$10+$BF265*Assembly!Q$11+$BG265*Assembly!Q$12+$BH265*Assembly!Q$13+$BI265*Assembly!Q$14+$BJ265*Assembly!Q$15+$BK265*Assembly!Q$16+$BL265*Assembly!Q$17+$BM265*Assembly!Q$18+$BN265*Assembly!Q$19+$BO265*Assembly!Q$20+$BP265*Assembly!Q$21+$BQ265*Assembly!Q$22+$BR265*Assembly!Q$23+$BS265*Assembly!Q$24</f>
        <v>0</v>
      </c>
      <c r="CJ265" s="256" t="str">
        <f>$AY265*Assembly!R$4+$AZ265*Assembly!R$5+$BA265*Assembly!R$6+$BB265*Assembly!R$7+$BC265*Assembly!R$8+$BD265*Assembly!R$9+$BE265*Assembly!R$10+$BF265*Assembly!R$11+$BG265*Assembly!R$12+$BH265*Assembly!R$13+$BI265*Assembly!R$14+$BJ265*Assembly!R$15+$BK265*Assembly!R$16+$BL265*Assembly!R$17+$BM265*Assembly!R$18+$BN265*Assembly!R$19+$BO265*Assembly!R$20+$BP265*Assembly!R$21+$BQ265*Assembly!R$22+$BR265*Assembly!R$23+$BS265*Assembly!R$24</f>
        <v>0</v>
      </c>
      <c r="CK265" s="254" t="str">
        <f>$AY265*Assembly!S$4+$AZ265*Assembly!S$5+$BA265*Assembly!S$6+$BB265*Assembly!S$7+$BC265*Assembly!S$8+$BD265*Assembly!S$9+$BE265*Assembly!S$10+$BF265*Assembly!S$11+$BG265*Assembly!S$12+$BH265*Assembly!S$13+$BI265*Assembly!S$14+$BJ265*Assembly!S$15+$BK265*Assembly!S$16+$BL265*Assembly!S$17+$BM265*Assembly!S$18+$BN265*Assembly!S$19+$BO265*Assembly!S$20+$BP265*Assembly!S$21+$BQ265*Assembly!S$22+$BR265*Assembly!S$23+$BS265*Assembly!S$24</f>
        <v>0</v>
      </c>
      <c r="CL265" s="254" t="str">
        <f>$AY265*Assembly!T$4+$AZ265*Assembly!T$5+$BA265*Assembly!T$6+$BB265*Assembly!T$7+$BC265*Assembly!T$8+$BD265*Assembly!T$9+$BE265*Assembly!T$10+$BF265*Assembly!T$11+$BG265*Assembly!T$12+$BH265*Assembly!T$13+$BI265*Assembly!T$14+$BJ265*Assembly!T$15+$BK265*Assembly!T$16+$BL265*Assembly!T$17+$BM265*Assembly!T$18+$BN265*Assembly!T$19+$BO265*Assembly!T$20+$BP265*Assembly!T$21+$BQ265*Assembly!T$22+$BR265*Assembly!T$23+$BS265*Assembly!T$24</f>
        <v>0</v>
      </c>
      <c r="CM265" s="254" t="str">
        <f>$AY265*Assembly!U$4+$AZ265*Assembly!U$5+$BA265*Assembly!U$6+$BB265*Assembly!U$7+$BC265*Assembly!U$8+$BD265*Assembly!U$9+$BE265*Assembly!U$10+$BF265*Assembly!U$11+$BG265*Assembly!U$12+$BH265*Assembly!U$13+$BI265*Assembly!U$14+$BJ265*Assembly!U$15+$BK265*Assembly!U$16+$BL265*Assembly!U$17+$BM265*Assembly!U$18+$BN265*Assembly!U$19+$BO265*Assembly!U$20+$BP265*Assembly!U$21+$BQ265*Assembly!U$22+$BR265*Assembly!U$23+$BS265*Assembly!U$24</f>
        <v>0</v>
      </c>
      <c r="CN265" s="256" t="str">
        <f>$AY265*Assembly!V$4+$AZ265*Assembly!V$5+$BA265*Assembly!V$6+$BB265*Assembly!V$7+$BC265*Assembly!V$8+$BD265*Assembly!V$9+$BE265*Assembly!V$10+$BF265*Assembly!V$11+$BG265*Assembly!V$12+$BH265*Assembly!V$13+$BI265*Assembly!V$14+$BJ265*Assembly!V$15+$BK265*Assembly!V$16+$BL265*Assembly!V$17+$BM265*Assembly!V$18+$BN265*Assembly!V$19+$BO265*Assembly!V$20+$BP265*Assembly!V$21+$BQ265*Assembly!V$22+$BR265*Assembly!V$23+$BS265*Assembly!V$24</f>
        <v>0</v>
      </c>
      <c r="CO265" s="256" t="str">
        <f>CE265*Refining!$F$3</f>
        <v>209</v>
      </c>
      <c r="CP265" s="256" t="str">
        <f>CF265*Refining!$F$4</f>
        <v>16</v>
      </c>
      <c r="CQ265" s="256" t="str">
        <f>CG265*Refining!$F$5</f>
        <v>13</v>
      </c>
      <c r="CR265" s="256" t="str">
        <f>CH265*Refining!$F$6</f>
        <v>0</v>
      </c>
      <c r="CS265" s="256" t="str">
        <f>CI265*Refining!$F$7</f>
        <v>0</v>
      </c>
      <c r="CT265" s="256" t="str">
        <f>CJ265*Refining!$F$8</f>
        <v>0</v>
      </c>
      <c r="CU265" s="256" t="str">
        <f>CK265*Refining!$F$9</f>
        <v>0</v>
      </c>
      <c r="CV265" s="256" t="str">
        <f>CL265*Refining!$F$10</f>
        <v>0</v>
      </c>
      <c r="CW265" s="256" t="str">
        <f>CM265*Refining!$F$11</f>
        <v>0</v>
      </c>
      <c r="CX265" s="256" t="str">
        <f>CN265*Refining!$F$12</f>
        <v>0</v>
      </c>
      <c r="CY265" s="248" t="str">
        <f t="shared" ref="CY265:DR265" si="1068">IF(CE265 = 0, "", CE265)</f>
        <v>117</v>
      </c>
      <c r="CZ265" s="249" t="str">
        <f t="shared" si="1068"/>
        <v>5</v>
      </c>
      <c r="DA265" s="249" t="str">
        <f t="shared" si="1068"/>
        <v>3</v>
      </c>
      <c r="DB265" s="245" t="str">
        <f t="shared" si="1068"/>
        <v/>
      </c>
      <c r="DC265" s="245" t="str">
        <f t="shared" si="1068"/>
        <v/>
      </c>
      <c r="DD265" s="245" t="str">
        <f t="shared" si="1068"/>
        <v/>
      </c>
      <c r="DE265" s="245" t="str">
        <f t="shared" si="1068"/>
        <v/>
      </c>
      <c r="DF265" s="245" t="str">
        <f t="shared" si="1068"/>
        <v/>
      </c>
      <c r="DG265" s="245" t="str">
        <f t="shared" si="1068"/>
        <v/>
      </c>
      <c r="DH265" s="246" t="str">
        <f t="shared" si="1068"/>
        <v/>
      </c>
      <c r="DI265" s="248" t="str">
        <f t="shared" si="1068"/>
        <v>209</v>
      </c>
      <c r="DJ265" s="249" t="str">
        <f t="shared" si="1068"/>
        <v>16</v>
      </c>
      <c r="DK265" s="249" t="str">
        <f t="shared" si="1068"/>
        <v>13</v>
      </c>
      <c r="DL265" s="245" t="str">
        <f t="shared" si="1068"/>
        <v/>
      </c>
      <c r="DM265" s="245" t="str">
        <f t="shared" si="1068"/>
        <v/>
      </c>
      <c r="DN265" s="245" t="str">
        <f t="shared" si="1068"/>
        <v/>
      </c>
      <c r="DO265" s="245" t="str">
        <f t="shared" si="1068"/>
        <v/>
      </c>
      <c r="DP265" s="245" t="str">
        <f t="shared" si="1068"/>
        <v/>
      </c>
      <c r="DQ265" s="245" t="str">
        <f t="shared" si="1068"/>
        <v/>
      </c>
      <c r="DR265" s="246" t="str">
        <f t="shared" si="1068"/>
        <v/>
      </c>
      <c r="DS265" s="248" t="str">
        <f t="shared" si="15"/>
        <v>125</v>
      </c>
      <c r="DT265" s="249" t="str">
        <f t="shared" si="16"/>
        <v>237</v>
      </c>
      <c r="DU265" s="225" t="str">
        <f>CY265*'Ores &amp; Ingots'!$C$3+CZ265*'Ores &amp; Ingots'!$C$4+DA265*'Ores &amp; Ingots'!$C$5+DB265*'Ores &amp; Ingots'!$C$6+DC265*'Ores &amp; Ingots'!$C$7+DD265*'Ores &amp; Ingots'!$C$8+DE265*'Ores &amp; Ingots'!$C$9+DF265*'Ores &amp; Ingots'!$C$10+DG265*'Ores &amp; Ingots'!$C$11+DH265*'Ores &amp; Ingots'!$C$12</f>
        <v>16</v>
      </c>
      <c r="DV265" s="225" t="str">
        <f>DI265*'Ores &amp; Ingots'!$B$3+DJ265*'Ores &amp; Ingots'!$B$4+DK265*'Ores &amp; Ingots'!$B$5+DL265*'Ores &amp; Ingots'!$B$6+DM265*'Ores &amp; Ingots'!$B$7+DN265*'Ores &amp; Ingots'!$B$8+DO265*'Ores &amp; Ingots'!$B$9+DP265*'Ores &amp; Ingots'!$B$10+DQ265*'Ores &amp; Ingots'!$B$11+DR265*'Ores &amp; Ingots'!$B$12</f>
        <v>88</v>
      </c>
      <c r="DW265" s="249" t="str">
        <f>CY265*Refining!$G$3+CZ265*Refining!$G$4+DA265*Refining!$G$5+DB265*Refining!$G$6+DC265*Refining!$G$7+DD265*Refining!$G$8+DE265*Refining!$G$9+DF265*Refining!$G$10+DG265*Refining!$G$11+DH265*Refining!$G$12</f>
        <v>71</v>
      </c>
      <c r="DX265" s="249" t="str">
        <f t="shared" si="17"/>
        <v>10,972</v>
      </c>
      <c r="DY265" s="250" t="str">
        <f t="shared" si="18"/>
        <v>0.0110</v>
      </c>
      <c r="DZ265" s="248" t="str">
        <f t="shared" si="19"/>
        <v>86</v>
      </c>
      <c r="EA265" s="251" t="str">
        <f t="shared" ref="EA265:EB265" si="1069">DZ265/60</f>
        <v>1.4</v>
      </c>
      <c r="EB265" s="251" t="str">
        <f t="shared" si="1069"/>
        <v>0.0</v>
      </c>
      <c r="EC265" s="543" t="str">
        <f t="shared" si="21"/>
        <v>0.00</v>
      </c>
      <c r="ED265" s="248" t="str">
        <f t="shared" si="22"/>
        <v>12,061</v>
      </c>
      <c r="EE265" s="251" t="str">
        <f t="shared" ref="EE265:EF265" si="1070">ED265/1000</f>
        <v>12.1</v>
      </c>
      <c r="EF265" s="252" t="str">
        <f t="shared" si="1070"/>
        <v>0.01</v>
      </c>
      <c r="EG265" s="544" t="str">
        <f t="shared" si="24"/>
        <v>0.0121</v>
      </c>
      <c r="EH265" s="225" t="s">
        <v>12</v>
      </c>
    </row>
    <row r="266">
      <c r="A266" s="33"/>
      <c r="B266" s="116" t="s">
        <v>1075</v>
      </c>
      <c r="C266" s="227" t="s">
        <v>885</v>
      </c>
      <c r="D266" s="227">
        <v>1.0</v>
      </c>
      <c r="E266" s="227">
        <v>1.0</v>
      </c>
      <c r="F266" s="227">
        <v>1.0</v>
      </c>
      <c r="G266" s="253" t="str">
        <f t="shared" si="5"/>
        <v>0.1</v>
      </c>
      <c r="H266" s="254">
        <v>5.0</v>
      </c>
      <c r="I266" s="254">
        <v>12.5</v>
      </c>
      <c r="J266" s="254" t="str">
        <f>H266/Main!$D$9</f>
        <v>5</v>
      </c>
      <c r="K266" s="254" t="str">
        <f>I266/Main!$D$10</f>
        <v>12.5</v>
      </c>
      <c r="L266" s="254" t="str">
        <f t="shared" si="6"/>
        <v>2.5</v>
      </c>
      <c r="M266" s="254">
        <v>1.0</v>
      </c>
      <c r="N266" s="255"/>
      <c r="O266" s="255"/>
      <c r="P266" s="255"/>
      <c r="Q266" s="256"/>
      <c r="R266" s="255"/>
      <c r="S266" s="257"/>
      <c r="T266" s="257"/>
      <c r="U266" s="255"/>
      <c r="V266" s="255"/>
      <c r="W266" s="257"/>
      <c r="X266" s="257"/>
      <c r="Y266" s="255"/>
      <c r="Z266" s="255"/>
      <c r="AA266" s="255"/>
      <c r="AB266" s="255"/>
      <c r="AC266" s="335"/>
      <c r="AD266" s="309">
        <v>2.0</v>
      </c>
      <c r="AE266" s="225">
        <v>0.0</v>
      </c>
      <c r="AF266" s="225">
        <v>0.0</v>
      </c>
      <c r="AG266" s="225">
        <v>0.0</v>
      </c>
      <c r="AH266" s="225">
        <v>0.0</v>
      </c>
      <c r="AI266" s="225">
        <v>0.0</v>
      </c>
      <c r="AJ266" s="225">
        <v>0.0</v>
      </c>
      <c r="AK266" s="225">
        <v>0.0</v>
      </c>
      <c r="AL266" s="225">
        <v>0.0</v>
      </c>
      <c r="AM266" s="225">
        <v>0.0</v>
      </c>
      <c r="AN266" s="225">
        <v>0.0</v>
      </c>
      <c r="AO266" s="225">
        <v>1.0</v>
      </c>
      <c r="AP266" s="225">
        <v>0.0</v>
      </c>
      <c r="AQ266" s="225">
        <v>0.0</v>
      </c>
      <c r="AR266" s="225">
        <v>0.0</v>
      </c>
      <c r="AS266" s="225">
        <v>0.0</v>
      </c>
      <c r="AT266" s="225">
        <v>0.0</v>
      </c>
      <c r="AU266" s="225">
        <v>0.0</v>
      </c>
      <c r="AV266" s="225">
        <v>0.0</v>
      </c>
      <c r="AW266" s="225">
        <v>0.0</v>
      </c>
      <c r="AX266" s="225">
        <v>0.0</v>
      </c>
      <c r="AY266" s="553" t="str">
        <f t="shared" ref="AY266:BS266" si="1071">IF(AD266 = 0, "", AD266)</f>
        <v>2</v>
      </c>
      <c r="AZ266" s="227" t="str">
        <f t="shared" si="1071"/>
        <v/>
      </c>
      <c r="BA266" s="227" t="str">
        <f t="shared" si="1071"/>
        <v/>
      </c>
      <c r="BB266" s="227" t="str">
        <f t="shared" si="1071"/>
        <v/>
      </c>
      <c r="BC266" s="227" t="str">
        <f t="shared" si="1071"/>
        <v/>
      </c>
      <c r="BD266" s="227" t="str">
        <f t="shared" si="1071"/>
        <v/>
      </c>
      <c r="BE266" s="227" t="str">
        <f t="shared" si="1071"/>
        <v/>
      </c>
      <c r="BF266" s="227" t="str">
        <f t="shared" si="1071"/>
        <v/>
      </c>
      <c r="BG266" s="227" t="str">
        <f t="shared" si="1071"/>
        <v/>
      </c>
      <c r="BH266" s="227" t="str">
        <f t="shared" si="1071"/>
        <v/>
      </c>
      <c r="BI266" s="227" t="str">
        <f t="shared" si="1071"/>
        <v/>
      </c>
      <c r="BJ266" s="225" t="str">
        <f t="shared" si="1071"/>
        <v>1</v>
      </c>
      <c r="BK266" s="227" t="str">
        <f t="shared" si="1071"/>
        <v/>
      </c>
      <c r="BL266" s="227" t="str">
        <f t="shared" si="1071"/>
        <v/>
      </c>
      <c r="BM266" s="227" t="str">
        <f t="shared" si="1071"/>
        <v/>
      </c>
      <c r="BN266" s="227" t="str">
        <f t="shared" si="1071"/>
        <v/>
      </c>
      <c r="BO266" s="227" t="str">
        <f t="shared" si="1071"/>
        <v/>
      </c>
      <c r="BP266" s="227" t="str">
        <f t="shared" si="1071"/>
        <v/>
      </c>
      <c r="BQ266" s="227" t="str">
        <f t="shared" si="1071"/>
        <v/>
      </c>
      <c r="BR266" s="227" t="str">
        <f t="shared" si="1071"/>
        <v/>
      </c>
      <c r="BS266" s="238" t="str">
        <f t="shared" si="1071"/>
        <v/>
      </c>
      <c r="BT266" s="239" t="str">
        <f>$AY266*Assembly!Y$4+$AZ266*Assembly!Y$5+$BA266*Assembly!Y$6+$BB266*Assembly!Y$7+$BC266*Assembly!Y$8+$BD266*Assembly!Y$9+$BE266*Assembly!Y$10+$BF266*Assembly!Y$11+$BG266*Assembly!Y$12+$BH266*Assembly!Y$13+$BI266*Assembly!Y$14+$BJ266*Assembly!Y$15+$BK266*Assembly!Y$16+$BL266*Assembly!Y$17+$BM266*Assembly!Y$18+$BN266*Assembly!Y$19+$BO266*Assembly!Y$20+$BP266*Assembly!Y$21+$BQ266*Assembly!Y$22+$BR266*Assembly!Y$23+$BS266*Assembly!Y$24</f>
        <v>46</v>
      </c>
      <c r="BU266" s="225" t="str">
        <f t="shared" si="8"/>
        <v>368</v>
      </c>
      <c r="BV266" s="225" t="str">
        <f>$AY266*Assembly!AC$4+$AZ266*Assembly!AC$5+$BA266*Assembly!AC$6+$BB266*Assembly!AC$7+$BC266*Assembly!AC$8+$BD266*Assembly!AC$9+$BE266*Assembly!AC$10+$BF266*Assembly!AC$11+$BG266*Assembly!AC$12+$BH266*Assembly!AC$13+$BI266*Assembly!AC$14+$BJ266*Assembly!AC$15+$BK266*Assembly!AC$16+$BL266*Assembly!AC$17+$BM266*Assembly!AC$18+$BN266*Assembly!AC$19+$BO266*Assembly!AC$20+$BP266*Assembly!AC$21+$BQ266*Assembly!AC$22+$BR266*Assembly!AC$23+$BS266*Assembly!AC$24</f>
        <v>230</v>
      </c>
      <c r="BW266" s="240" t="str">
        <f t="shared" si="9"/>
        <v>5.00</v>
      </c>
      <c r="BX266" s="241" t="str">
        <f t="shared" si="10"/>
        <v>1840</v>
      </c>
      <c r="BY266" s="242" t="str">
        <f t="shared" si="11"/>
        <v>0.6</v>
      </c>
      <c r="BZ266" s="225"/>
      <c r="CA266" s="225" t="str">
        <f>$AY266*Assembly!X$4+$AZ266*Assembly!X$5+$BA266*Assembly!X$6+$BB266*Assembly!X$7+$BC266*Assembly!X$8+$BD266*Assembly!X$9+$BE266*Assembly!X$10+$BF266*Assembly!X$11+$BG266*Assembly!X$12+$BH266*Assembly!X$13+$BI266*Assembly!X$14+$BJ266*Assembly!X$15+$BK266*Assembly!X$16+$BL266*Assembly!X$17+$BM266*Assembly!X$18+$BN266*Assembly!X$19+$BO266*Assembly!X$20+$BP266*Assembly!X$21+$BQ266*Assembly!X$22+$BR266*Assembly!X$23+$BS266*Assembly!X$24</f>
        <v>4</v>
      </c>
      <c r="CB266" s="225" t="str">
        <f t="shared" si="12"/>
        <v>622</v>
      </c>
      <c r="CC266" s="223" t="str">
        <f t="shared" si="13"/>
        <v>0.0006</v>
      </c>
      <c r="CD266" s="243" t="str">
        <f>$AY266*Assembly!AB$4+$AZ266*Assembly!AB$5+$BA266*Assembly!AB$6+$BB266*Assembly!AB$7+$BC266*Assembly!AB$8+$BD266*Assembly!AB$9+$BE266*Assembly!AB$10+$BF266*Assembly!AB$11+$BG266*Assembly!AB$12+$BH266*Assembly!AB$13+$BI266*Assembly!AB$14+$BJ266*Assembly!AB$15+$BK266*Assembly!AB$16+$BL266*Assembly!AB$17+$BM266*Assembly!AB$18+$BN266*Assembly!AB$19+$BO266*Assembly!AB$20+$BP266*Assembly!AB$21+$BQ266*Assembly!AB$22+$BR266*Assembly!AB$23+$BS266*Assembly!AB$24</f>
        <v>21</v>
      </c>
      <c r="CE266" s="256" t="str">
        <f>$AY266*Assembly!M$4+$AZ266*Assembly!M$5+$BA266*Assembly!M$6+$BB266*Assembly!M$7+$BC266*Assembly!M$8+$BD266*Assembly!M$9+$BE266*Assembly!M$10+$BF266*Assembly!M$11+$BG266*Assembly!M$12+$BH266*Assembly!M$13+$BI266*Assembly!M$14+$BJ266*Assembly!M$15+$BK266*Assembly!M$16+$BL266*Assembly!M$17+$BM266*Assembly!M$18+$BN266*Assembly!M$19+$BO266*Assembly!M$20+$BP266*Assembly!M$21+$BQ266*Assembly!M$22+$BR266*Assembly!M$23+$BS266*Assembly!M$24</f>
        <v>54</v>
      </c>
      <c r="CF266" s="256" t="str">
        <f>$AY266*Assembly!N$4+$AZ266*Assembly!N$5+$BA266*Assembly!N$6+$BB266*Assembly!N$7+$BC266*Assembly!N$8+$BD266*Assembly!N$9+$BE266*Assembly!N$10+$BF266*Assembly!N$11+$BG266*Assembly!N$12+$BH266*Assembly!N$13+$BI266*Assembly!N$14+$BJ266*Assembly!N$15+$BK266*Assembly!N$16+$BL266*Assembly!N$17+$BM266*Assembly!N$18+$BN266*Assembly!N$19+$BO266*Assembly!N$20+$BP266*Assembly!N$21+$BQ266*Assembly!N$22+$BR266*Assembly!N$23+$BS266*Assembly!N$24</f>
        <v>5</v>
      </c>
      <c r="CG266" s="256" t="str">
        <f>$AY266*Assembly!O$4+$AZ266*Assembly!O$5+$BA266*Assembly!O$6+$BB266*Assembly!O$7+$BC266*Assembly!O$8+$BD266*Assembly!O$9+$BE266*Assembly!O$10+$BF266*Assembly!O$11+$BG266*Assembly!O$12+$BH266*Assembly!O$13+$BI266*Assembly!O$14+$BJ266*Assembly!O$15+$BK266*Assembly!O$16+$BL266*Assembly!O$17+$BM266*Assembly!O$18+$BN266*Assembly!O$19+$BO266*Assembly!O$20+$BP266*Assembly!O$21+$BQ266*Assembly!O$22+$BR266*Assembly!O$23+$BS266*Assembly!O$24</f>
        <v>3</v>
      </c>
      <c r="CH266" s="254" t="str">
        <f>$AY266*Assembly!P$4+$AZ266*Assembly!P$5+$BA266*Assembly!P$6+$BB266*Assembly!P$7+$BC266*Assembly!P$8+$BD266*Assembly!P$9+$BE266*Assembly!P$10+$BF266*Assembly!P$11+$BG266*Assembly!P$12+$BH266*Assembly!P$13+$BI266*Assembly!P$14+$BJ266*Assembly!P$15+$BK266*Assembly!P$16+$BL266*Assembly!P$17+$BM266*Assembly!P$18+$BN266*Assembly!P$19+$BO266*Assembly!P$20+$BP266*Assembly!P$21+$BQ266*Assembly!P$22+$BR266*Assembly!P$23+$BS266*Assembly!P$24</f>
        <v>0</v>
      </c>
      <c r="CI266" s="254" t="str">
        <f>$AY266*Assembly!Q$4+$AZ266*Assembly!Q$5+$BA266*Assembly!Q$6+$BB266*Assembly!Q$7+$BC266*Assembly!Q$8+$BD266*Assembly!Q$9+$BE266*Assembly!Q$10+$BF266*Assembly!Q$11+$BG266*Assembly!Q$12+$BH266*Assembly!Q$13+$BI266*Assembly!Q$14+$BJ266*Assembly!Q$15+$BK266*Assembly!Q$16+$BL266*Assembly!Q$17+$BM266*Assembly!Q$18+$BN266*Assembly!Q$19+$BO266*Assembly!Q$20+$BP266*Assembly!Q$21+$BQ266*Assembly!Q$22+$BR266*Assembly!Q$23+$BS266*Assembly!Q$24</f>
        <v>0</v>
      </c>
      <c r="CJ266" s="256" t="str">
        <f>$AY266*Assembly!R$4+$AZ266*Assembly!R$5+$BA266*Assembly!R$6+$BB266*Assembly!R$7+$BC266*Assembly!R$8+$BD266*Assembly!R$9+$BE266*Assembly!R$10+$BF266*Assembly!R$11+$BG266*Assembly!R$12+$BH266*Assembly!R$13+$BI266*Assembly!R$14+$BJ266*Assembly!R$15+$BK266*Assembly!R$16+$BL266*Assembly!R$17+$BM266*Assembly!R$18+$BN266*Assembly!R$19+$BO266*Assembly!R$20+$BP266*Assembly!R$21+$BQ266*Assembly!R$22+$BR266*Assembly!R$23+$BS266*Assembly!R$24</f>
        <v>0</v>
      </c>
      <c r="CK266" s="254" t="str">
        <f>$AY266*Assembly!S$4+$AZ266*Assembly!S$5+$BA266*Assembly!S$6+$BB266*Assembly!S$7+$BC266*Assembly!S$8+$BD266*Assembly!S$9+$BE266*Assembly!S$10+$BF266*Assembly!S$11+$BG266*Assembly!S$12+$BH266*Assembly!S$13+$BI266*Assembly!S$14+$BJ266*Assembly!S$15+$BK266*Assembly!S$16+$BL266*Assembly!S$17+$BM266*Assembly!S$18+$BN266*Assembly!S$19+$BO266*Assembly!S$20+$BP266*Assembly!S$21+$BQ266*Assembly!S$22+$BR266*Assembly!S$23+$BS266*Assembly!S$24</f>
        <v>0</v>
      </c>
      <c r="CL266" s="254" t="str">
        <f>$AY266*Assembly!T$4+$AZ266*Assembly!T$5+$BA266*Assembly!T$6+$BB266*Assembly!T$7+$BC266*Assembly!T$8+$BD266*Assembly!T$9+$BE266*Assembly!T$10+$BF266*Assembly!T$11+$BG266*Assembly!T$12+$BH266*Assembly!T$13+$BI266*Assembly!T$14+$BJ266*Assembly!T$15+$BK266*Assembly!T$16+$BL266*Assembly!T$17+$BM266*Assembly!T$18+$BN266*Assembly!T$19+$BO266*Assembly!T$20+$BP266*Assembly!T$21+$BQ266*Assembly!T$22+$BR266*Assembly!T$23+$BS266*Assembly!T$24</f>
        <v>0</v>
      </c>
      <c r="CM266" s="254" t="str">
        <f>$AY266*Assembly!U$4+$AZ266*Assembly!U$5+$BA266*Assembly!U$6+$BB266*Assembly!U$7+$BC266*Assembly!U$8+$BD266*Assembly!U$9+$BE266*Assembly!U$10+$BF266*Assembly!U$11+$BG266*Assembly!U$12+$BH266*Assembly!U$13+$BI266*Assembly!U$14+$BJ266*Assembly!U$15+$BK266*Assembly!U$16+$BL266*Assembly!U$17+$BM266*Assembly!U$18+$BN266*Assembly!U$19+$BO266*Assembly!U$20+$BP266*Assembly!U$21+$BQ266*Assembly!U$22+$BR266*Assembly!U$23+$BS266*Assembly!U$24</f>
        <v>0</v>
      </c>
      <c r="CN266" s="256" t="str">
        <f>$AY266*Assembly!V$4+$AZ266*Assembly!V$5+$BA266*Assembly!V$6+$BB266*Assembly!V$7+$BC266*Assembly!V$8+$BD266*Assembly!V$9+$BE266*Assembly!V$10+$BF266*Assembly!V$11+$BG266*Assembly!V$12+$BH266*Assembly!V$13+$BI266*Assembly!V$14+$BJ266*Assembly!V$15+$BK266*Assembly!V$16+$BL266*Assembly!V$17+$BM266*Assembly!V$18+$BN266*Assembly!V$19+$BO266*Assembly!V$20+$BP266*Assembly!V$21+$BQ266*Assembly!V$22+$BR266*Assembly!V$23+$BS266*Assembly!V$24</f>
        <v>0</v>
      </c>
      <c r="CO266" s="256" t="str">
        <f>CE266*Refining!$F$3</f>
        <v>96</v>
      </c>
      <c r="CP266" s="256" t="str">
        <f>CF266*Refining!$F$4</f>
        <v>16</v>
      </c>
      <c r="CQ266" s="256" t="str">
        <f>CG266*Refining!$F$5</f>
        <v>13</v>
      </c>
      <c r="CR266" s="256" t="str">
        <f>CH266*Refining!$F$6</f>
        <v>0</v>
      </c>
      <c r="CS266" s="256" t="str">
        <f>CI266*Refining!$F$7</f>
        <v>0</v>
      </c>
      <c r="CT266" s="256" t="str">
        <f>CJ266*Refining!$F$8</f>
        <v>0</v>
      </c>
      <c r="CU266" s="256" t="str">
        <f>CK266*Refining!$F$9</f>
        <v>0</v>
      </c>
      <c r="CV266" s="256" t="str">
        <f>CL266*Refining!$F$10</f>
        <v>0</v>
      </c>
      <c r="CW266" s="256" t="str">
        <f>CM266*Refining!$F$11</f>
        <v>0</v>
      </c>
      <c r="CX266" s="256" t="str">
        <f>CN266*Refining!$F$12</f>
        <v>0</v>
      </c>
      <c r="CY266" s="248" t="str">
        <f t="shared" ref="CY266:DR266" si="1072">IF(CE266 = 0, "", CE266)</f>
        <v>54</v>
      </c>
      <c r="CZ266" s="249" t="str">
        <f t="shared" si="1072"/>
        <v>5</v>
      </c>
      <c r="DA266" s="249" t="str">
        <f t="shared" si="1072"/>
        <v>3</v>
      </c>
      <c r="DB266" s="245" t="str">
        <f t="shared" si="1072"/>
        <v/>
      </c>
      <c r="DC266" s="245" t="str">
        <f t="shared" si="1072"/>
        <v/>
      </c>
      <c r="DD266" s="245" t="str">
        <f t="shared" si="1072"/>
        <v/>
      </c>
      <c r="DE266" s="245" t="str">
        <f t="shared" si="1072"/>
        <v/>
      </c>
      <c r="DF266" s="245" t="str">
        <f t="shared" si="1072"/>
        <v/>
      </c>
      <c r="DG266" s="245" t="str">
        <f t="shared" si="1072"/>
        <v/>
      </c>
      <c r="DH266" s="246" t="str">
        <f t="shared" si="1072"/>
        <v/>
      </c>
      <c r="DI266" s="248" t="str">
        <f t="shared" si="1072"/>
        <v>96</v>
      </c>
      <c r="DJ266" s="249" t="str">
        <f t="shared" si="1072"/>
        <v>16</v>
      </c>
      <c r="DK266" s="249" t="str">
        <f t="shared" si="1072"/>
        <v>13</v>
      </c>
      <c r="DL266" s="245" t="str">
        <f t="shared" si="1072"/>
        <v/>
      </c>
      <c r="DM266" s="245" t="str">
        <f t="shared" si="1072"/>
        <v/>
      </c>
      <c r="DN266" s="245" t="str">
        <f t="shared" si="1072"/>
        <v/>
      </c>
      <c r="DO266" s="245" t="str">
        <f t="shared" si="1072"/>
        <v/>
      </c>
      <c r="DP266" s="245" t="str">
        <f t="shared" si="1072"/>
        <v/>
      </c>
      <c r="DQ266" s="245" t="str">
        <f t="shared" si="1072"/>
        <v/>
      </c>
      <c r="DR266" s="246" t="str">
        <f t="shared" si="1072"/>
        <v/>
      </c>
      <c r="DS266" s="248" t="str">
        <f t="shared" si="15"/>
        <v>62</v>
      </c>
      <c r="DT266" s="249" t="str">
        <f t="shared" si="16"/>
        <v>125</v>
      </c>
      <c r="DU266" s="225" t="str">
        <f>CY266*'Ores &amp; Ingots'!$C$3+CZ266*'Ores &amp; Ingots'!$C$4+DA266*'Ores &amp; Ingots'!$C$5+DB266*'Ores &amp; Ingots'!$C$6+DC266*'Ores &amp; Ingots'!$C$7+DD266*'Ores &amp; Ingots'!$C$8+DE266*'Ores &amp; Ingots'!$C$9+DF266*'Ores &amp; Ingots'!$C$10+DG266*'Ores &amp; Ingots'!$C$11+DH266*'Ores &amp; Ingots'!$C$12</f>
        <v>8</v>
      </c>
      <c r="DV266" s="225" t="str">
        <f>DI266*'Ores &amp; Ingots'!$B$3+DJ266*'Ores &amp; Ingots'!$B$4+DK266*'Ores &amp; Ingots'!$B$5+DL266*'Ores &amp; Ingots'!$B$6+DM266*'Ores &amp; Ingots'!$B$7+DN266*'Ores &amp; Ingots'!$B$8+DO266*'Ores &amp; Ingots'!$B$9+DP266*'Ores &amp; Ingots'!$B$10+DQ266*'Ores &amp; Ingots'!$B$11+DR266*'Ores &amp; Ingots'!$B$12</f>
        <v>46</v>
      </c>
      <c r="DW266" s="249" t="str">
        <f>CY266*Refining!$G$3+CZ266*Refining!$G$4+DA266*Refining!$G$5+DB266*Refining!$G$6+DC266*Refining!$G$7+DD266*Refining!$G$8+DE266*Refining!$G$9+DF266*Refining!$G$10+DG266*Refining!$G$11+DH266*Refining!$G$12</f>
        <v>66</v>
      </c>
      <c r="DX266" s="249" t="str">
        <f t="shared" si="17"/>
        <v>10,299</v>
      </c>
      <c r="DY266" s="250" t="str">
        <f t="shared" si="18"/>
        <v>0.0103</v>
      </c>
      <c r="DZ266" s="248" t="str">
        <f t="shared" si="19"/>
        <v>75</v>
      </c>
      <c r="EA266" s="251" t="str">
        <f t="shared" ref="EA266:EB266" si="1073">DZ266/60</f>
        <v>1.3</v>
      </c>
      <c r="EB266" s="251" t="str">
        <f t="shared" si="1073"/>
        <v>0.0</v>
      </c>
      <c r="EC266" s="543" t="str">
        <f t="shared" si="21"/>
        <v>0.00</v>
      </c>
      <c r="ED266" s="248" t="str">
        <f t="shared" si="22"/>
        <v>10,921</v>
      </c>
      <c r="EE266" s="251" t="str">
        <f t="shared" ref="EE266:EF266" si="1074">ED266/1000</f>
        <v>10.9</v>
      </c>
      <c r="EF266" s="252" t="str">
        <f t="shared" si="1074"/>
        <v>0.01</v>
      </c>
      <c r="EG266" s="544" t="str">
        <f t="shared" si="24"/>
        <v>0.0109</v>
      </c>
      <c r="EH266" s="225" t="s">
        <v>12</v>
      </c>
    </row>
    <row r="267">
      <c r="A267" s="33"/>
      <c r="B267" s="226" t="s">
        <v>1076</v>
      </c>
      <c r="C267" s="227" t="s">
        <v>885</v>
      </c>
      <c r="D267" s="227">
        <v>1.0</v>
      </c>
      <c r="E267" s="227">
        <v>1.0</v>
      </c>
      <c r="F267" s="227">
        <v>1.0</v>
      </c>
      <c r="G267" s="253" t="str">
        <f t="shared" si="5"/>
        <v>0.1</v>
      </c>
      <c r="H267" s="254">
        <v>4.0</v>
      </c>
      <c r="I267" s="254">
        <v>12.0</v>
      </c>
      <c r="J267" s="254" t="str">
        <f>H267/Main!$D$9</f>
        <v>4</v>
      </c>
      <c r="K267" s="254" t="str">
        <f>I267/Main!$D$10</f>
        <v>12</v>
      </c>
      <c r="L267" s="254" t="str">
        <f t="shared" si="6"/>
        <v>3</v>
      </c>
      <c r="M267" s="254">
        <v>0.16</v>
      </c>
      <c r="N267" s="255"/>
      <c r="O267" s="255"/>
      <c r="P267" s="255"/>
      <c r="Q267" s="256"/>
      <c r="R267" s="255"/>
      <c r="S267" s="257"/>
      <c r="T267" s="257"/>
      <c r="U267" s="255"/>
      <c r="V267" s="255"/>
      <c r="W267" s="257"/>
      <c r="X267" s="257"/>
      <c r="Y267" s="255"/>
      <c r="Z267" s="255"/>
      <c r="AA267" s="255"/>
      <c r="AB267" s="255"/>
      <c r="AC267" s="335"/>
      <c r="AD267" s="309">
        <v>2.0</v>
      </c>
      <c r="AE267" s="225">
        <v>0.0</v>
      </c>
      <c r="AF267" s="225">
        <v>0.0</v>
      </c>
      <c r="AG267" s="225">
        <v>0.0</v>
      </c>
      <c r="AH267" s="225">
        <v>0.0</v>
      </c>
      <c r="AI267" s="225">
        <v>0.0</v>
      </c>
      <c r="AJ267" s="225">
        <v>0.0</v>
      </c>
      <c r="AK267" s="225">
        <v>0.0</v>
      </c>
      <c r="AL267" s="225">
        <v>0.0</v>
      </c>
      <c r="AM267" s="225">
        <v>0.0</v>
      </c>
      <c r="AN267" s="225">
        <v>0.0</v>
      </c>
      <c r="AO267" s="225">
        <v>1.0</v>
      </c>
      <c r="AP267" s="225">
        <v>0.0</v>
      </c>
      <c r="AQ267" s="225">
        <v>0.0</v>
      </c>
      <c r="AR267" s="225">
        <v>0.0</v>
      </c>
      <c r="AS267" s="225">
        <v>0.0</v>
      </c>
      <c r="AT267" s="225">
        <v>0.0</v>
      </c>
      <c r="AU267" s="225">
        <v>0.0</v>
      </c>
      <c r="AV267" s="225">
        <v>0.0</v>
      </c>
      <c r="AW267" s="225">
        <v>0.0</v>
      </c>
      <c r="AX267" s="225">
        <v>0.0</v>
      </c>
      <c r="AY267" s="553" t="str">
        <f t="shared" ref="AY267:BS267" si="1075">IF(AD267 = 0, "", AD267)</f>
        <v>2</v>
      </c>
      <c r="AZ267" s="227" t="str">
        <f t="shared" si="1075"/>
        <v/>
      </c>
      <c r="BA267" s="227" t="str">
        <f t="shared" si="1075"/>
        <v/>
      </c>
      <c r="BB267" s="227" t="str">
        <f t="shared" si="1075"/>
        <v/>
      </c>
      <c r="BC267" s="227" t="str">
        <f t="shared" si="1075"/>
        <v/>
      </c>
      <c r="BD267" s="227" t="str">
        <f t="shared" si="1075"/>
        <v/>
      </c>
      <c r="BE267" s="227" t="str">
        <f t="shared" si="1075"/>
        <v/>
      </c>
      <c r="BF267" s="227" t="str">
        <f t="shared" si="1075"/>
        <v/>
      </c>
      <c r="BG267" s="227" t="str">
        <f t="shared" si="1075"/>
        <v/>
      </c>
      <c r="BH267" s="227" t="str">
        <f t="shared" si="1075"/>
        <v/>
      </c>
      <c r="BI267" s="227" t="str">
        <f t="shared" si="1075"/>
        <v/>
      </c>
      <c r="BJ267" s="225" t="str">
        <f t="shared" si="1075"/>
        <v>1</v>
      </c>
      <c r="BK267" s="227" t="str">
        <f t="shared" si="1075"/>
        <v/>
      </c>
      <c r="BL267" s="227" t="str">
        <f t="shared" si="1075"/>
        <v/>
      </c>
      <c r="BM267" s="227" t="str">
        <f t="shared" si="1075"/>
        <v/>
      </c>
      <c r="BN267" s="227" t="str">
        <f t="shared" si="1075"/>
        <v/>
      </c>
      <c r="BO267" s="227" t="str">
        <f t="shared" si="1075"/>
        <v/>
      </c>
      <c r="BP267" s="227" t="str">
        <f t="shared" si="1075"/>
        <v/>
      </c>
      <c r="BQ267" s="227" t="str">
        <f t="shared" si="1075"/>
        <v/>
      </c>
      <c r="BR267" s="227" t="str">
        <f t="shared" si="1075"/>
        <v/>
      </c>
      <c r="BS267" s="238" t="str">
        <f t="shared" si="1075"/>
        <v/>
      </c>
      <c r="BT267" s="239" t="str">
        <f>$AY267*Assembly!Y$4+$AZ267*Assembly!Y$5+$BA267*Assembly!Y$6+$BB267*Assembly!Y$7+$BC267*Assembly!Y$8+$BD267*Assembly!Y$9+$BE267*Assembly!Y$10+$BF267*Assembly!Y$11+$BG267*Assembly!Y$12+$BH267*Assembly!Y$13+$BI267*Assembly!Y$14+$BJ267*Assembly!Y$15+$BK267*Assembly!Y$16+$BL267*Assembly!Y$17+$BM267*Assembly!Y$18+$BN267*Assembly!Y$19+$BO267*Assembly!Y$20+$BP267*Assembly!Y$21+$BQ267*Assembly!Y$22+$BR267*Assembly!Y$23+$BS267*Assembly!Y$24</f>
        <v>46</v>
      </c>
      <c r="BU267" s="225" t="str">
        <f t="shared" si="8"/>
        <v>368</v>
      </c>
      <c r="BV267" s="225" t="str">
        <f>$AY267*Assembly!AC$4+$AZ267*Assembly!AC$5+$BA267*Assembly!AC$6+$BB267*Assembly!AC$7+$BC267*Assembly!AC$8+$BD267*Assembly!AC$9+$BE267*Assembly!AC$10+$BF267*Assembly!AC$11+$BG267*Assembly!AC$12+$BH267*Assembly!AC$13+$BI267*Assembly!AC$14+$BJ267*Assembly!AC$15+$BK267*Assembly!AC$16+$BL267*Assembly!AC$17+$BM267*Assembly!AC$18+$BN267*Assembly!AC$19+$BO267*Assembly!AC$20+$BP267*Assembly!AC$21+$BQ267*Assembly!AC$22+$BR267*Assembly!AC$23+$BS267*Assembly!AC$24</f>
        <v>230</v>
      </c>
      <c r="BW267" s="240" t="str">
        <f t="shared" si="9"/>
        <v>5.00</v>
      </c>
      <c r="BX267" s="241" t="str">
        <f t="shared" si="10"/>
        <v>1840</v>
      </c>
      <c r="BY267" s="242" t="str">
        <f t="shared" si="11"/>
        <v>0.6</v>
      </c>
      <c r="BZ267" s="225"/>
      <c r="CA267" s="225" t="str">
        <f>$AY267*Assembly!X$4+$AZ267*Assembly!X$5+$BA267*Assembly!X$6+$BB267*Assembly!X$7+$BC267*Assembly!X$8+$BD267*Assembly!X$9+$BE267*Assembly!X$10+$BF267*Assembly!X$11+$BG267*Assembly!X$12+$BH267*Assembly!X$13+$BI267*Assembly!X$14+$BJ267*Assembly!X$15+$BK267*Assembly!X$16+$BL267*Assembly!X$17+$BM267*Assembly!X$18+$BN267*Assembly!X$19+$BO267*Assembly!X$20+$BP267*Assembly!X$21+$BQ267*Assembly!X$22+$BR267*Assembly!X$23+$BS267*Assembly!X$24</f>
        <v>4</v>
      </c>
      <c r="CB267" s="225" t="str">
        <f t="shared" si="12"/>
        <v>622</v>
      </c>
      <c r="CC267" s="223" t="str">
        <f t="shared" si="13"/>
        <v>0.0006</v>
      </c>
      <c r="CD267" s="243" t="str">
        <f>$AY267*Assembly!AB$4+$AZ267*Assembly!AB$5+$BA267*Assembly!AB$6+$BB267*Assembly!AB$7+$BC267*Assembly!AB$8+$BD267*Assembly!AB$9+$BE267*Assembly!AB$10+$BF267*Assembly!AB$11+$BG267*Assembly!AB$12+$BH267*Assembly!AB$13+$BI267*Assembly!AB$14+$BJ267*Assembly!AB$15+$BK267*Assembly!AB$16+$BL267*Assembly!AB$17+$BM267*Assembly!AB$18+$BN267*Assembly!AB$19+$BO267*Assembly!AB$20+$BP267*Assembly!AB$21+$BQ267*Assembly!AB$22+$BR267*Assembly!AB$23+$BS267*Assembly!AB$24</f>
        <v>21</v>
      </c>
      <c r="CE267" s="256" t="str">
        <f>$AY267*Assembly!M$4+$AZ267*Assembly!M$5+$BA267*Assembly!M$6+$BB267*Assembly!M$7+$BC267*Assembly!M$8+$BD267*Assembly!M$9+$BE267*Assembly!M$10+$BF267*Assembly!M$11+$BG267*Assembly!M$12+$BH267*Assembly!M$13+$BI267*Assembly!M$14+$BJ267*Assembly!M$15+$BK267*Assembly!M$16+$BL267*Assembly!M$17+$BM267*Assembly!M$18+$BN267*Assembly!M$19+$BO267*Assembly!M$20+$BP267*Assembly!M$21+$BQ267*Assembly!M$22+$BR267*Assembly!M$23+$BS267*Assembly!M$24</f>
        <v>54</v>
      </c>
      <c r="CF267" s="256" t="str">
        <f>$AY267*Assembly!N$4+$AZ267*Assembly!N$5+$BA267*Assembly!N$6+$BB267*Assembly!N$7+$BC267*Assembly!N$8+$BD267*Assembly!N$9+$BE267*Assembly!N$10+$BF267*Assembly!N$11+$BG267*Assembly!N$12+$BH267*Assembly!N$13+$BI267*Assembly!N$14+$BJ267*Assembly!N$15+$BK267*Assembly!N$16+$BL267*Assembly!N$17+$BM267*Assembly!N$18+$BN267*Assembly!N$19+$BO267*Assembly!N$20+$BP267*Assembly!N$21+$BQ267*Assembly!N$22+$BR267*Assembly!N$23+$BS267*Assembly!N$24</f>
        <v>5</v>
      </c>
      <c r="CG267" s="256" t="str">
        <f>$AY267*Assembly!O$4+$AZ267*Assembly!O$5+$BA267*Assembly!O$6+$BB267*Assembly!O$7+$BC267*Assembly!O$8+$BD267*Assembly!O$9+$BE267*Assembly!O$10+$BF267*Assembly!O$11+$BG267*Assembly!O$12+$BH267*Assembly!O$13+$BI267*Assembly!O$14+$BJ267*Assembly!O$15+$BK267*Assembly!O$16+$BL267*Assembly!O$17+$BM267*Assembly!O$18+$BN267*Assembly!O$19+$BO267*Assembly!O$20+$BP267*Assembly!O$21+$BQ267*Assembly!O$22+$BR267*Assembly!O$23+$BS267*Assembly!O$24</f>
        <v>3</v>
      </c>
      <c r="CH267" s="254" t="str">
        <f>$AY267*Assembly!P$4+$AZ267*Assembly!P$5+$BA267*Assembly!P$6+$BB267*Assembly!P$7+$BC267*Assembly!P$8+$BD267*Assembly!P$9+$BE267*Assembly!P$10+$BF267*Assembly!P$11+$BG267*Assembly!P$12+$BH267*Assembly!P$13+$BI267*Assembly!P$14+$BJ267*Assembly!P$15+$BK267*Assembly!P$16+$BL267*Assembly!P$17+$BM267*Assembly!P$18+$BN267*Assembly!P$19+$BO267*Assembly!P$20+$BP267*Assembly!P$21+$BQ267*Assembly!P$22+$BR267*Assembly!P$23+$BS267*Assembly!P$24</f>
        <v>0</v>
      </c>
      <c r="CI267" s="254" t="str">
        <f>$AY267*Assembly!Q$4+$AZ267*Assembly!Q$5+$BA267*Assembly!Q$6+$BB267*Assembly!Q$7+$BC267*Assembly!Q$8+$BD267*Assembly!Q$9+$BE267*Assembly!Q$10+$BF267*Assembly!Q$11+$BG267*Assembly!Q$12+$BH267*Assembly!Q$13+$BI267*Assembly!Q$14+$BJ267*Assembly!Q$15+$BK267*Assembly!Q$16+$BL267*Assembly!Q$17+$BM267*Assembly!Q$18+$BN267*Assembly!Q$19+$BO267*Assembly!Q$20+$BP267*Assembly!Q$21+$BQ267*Assembly!Q$22+$BR267*Assembly!Q$23+$BS267*Assembly!Q$24</f>
        <v>0</v>
      </c>
      <c r="CJ267" s="256" t="str">
        <f>$AY267*Assembly!R$4+$AZ267*Assembly!R$5+$BA267*Assembly!R$6+$BB267*Assembly!R$7+$BC267*Assembly!R$8+$BD267*Assembly!R$9+$BE267*Assembly!R$10+$BF267*Assembly!R$11+$BG267*Assembly!R$12+$BH267*Assembly!R$13+$BI267*Assembly!R$14+$BJ267*Assembly!R$15+$BK267*Assembly!R$16+$BL267*Assembly!R$17+$BM267*Assembly!R$18+$BN267*Assembly!R$19+$BO267*Assembly!R$20+$BP267*Assembly!R$21+$BQ267*Assembly!R$22+$BR267*Assembly!R$23+$BS267*Assembly!R$24</f>
        <v>0</v>
      </c>
      <c r="CK267" s="254" t="str">
        <f>$AY267*Assembly!S$4+$AZ267*Assembly!S$5+$BA267*Assembly!S$6+$BB267*Assembly!S$7+$BC267*Assembly!S$8+$BD267*Assembly!S$9+$BE267*Assembly!S$10+$BF267*Assembly!S$11+$BG267*Assembly!S$12+$BH267*Assembly!S$13+$BI267*Assembly!S$14+$BJ267*Assembly!S$15+$BK267*Assembly!S$16+$BL267*Assembly!S$17+$BM267*Assembly!S$18+$BN267*Assembly!S$19+$BO267*Assembly!S$20+$BP267*Assembly!S$21+$BQ267*Assembly!S$22+$BR267*Assembly!S$23+$BS267*Assembly!S$24</f>
        <v>0</v>
      </c>
      <c r="CL267" s="254" t="str">
        <f>$AY267*Assembly!T$4+$AZ267*Assembly!T$5+$BA267*Assembly!T$6+$BB267*Assembly!T$7+$BC267*Assembly!T$8+$BD267*Assembly!T$9+$BE267*Assembly!T$10+$BF267*Assembly!T$11+$BG267*Assembly!T$12+$BH267*Assembly!T$13+$BI267*Assembly!T$14+$BJ267*Assembly!T$15+$BK267*Assembly!T$16+$BL267*Assembly!T$17+$BM267*Assembly!T$18+$BN267*Assembly!T$19+$BO267*Assembly!T$20+$BP267*Assembly!T$21+$BQ267*Assembly!T$22+$BR267*Assembly!T$23+$BS267*Assembly!T$24</f>
        <v>0</v>
      </c>
      <c r="CM267" s="254" t="str">
        <f>$AY267*Assembly!U$4+$AZ267*Assembly!U$5+$BA267*Assembly!U$6+$BB267*Assembly!U$7+$BC267*Assembly!U$8+$BD267*Assembly!U$9+$BE267*Assembly!U$10+$BF267*Assembly!U$11+$BG267*Assembly!U$12+$BH267*Assembly!U$13+$BI267*Assembly!U$14+$BJ267*Assembly!U$15+$BK267*Assembly!U$16+$BL267*Assembly!U$17+$BM267*Assembly!U$18+$BN267*Assembly!U$19+$BO267*Assembly!U$20+$BP267*Assembly!U$21+$BQ267*Assembly!U$22+$BR267*Assembly!U$23+$BS267*Assembly!U$24</f>
        <v>0</v>
      </c>
      <c r="CN267" s="256" t="str">
        <f>$AY267*Assembly!V$4+$AZ267*Assembly!V$5+$BA267*Assembly!V$6+$BB267*Assembly!V$7+$BC267*Assembly!V$8+$BD267*Assembly!V$9+$BE267*Assembly!V$10+$BF267*Assembly!V$11+$BG267*Assembly!V$12+$BH267*Assembly!V$13+$BI267*Assembly!V$14+$BJ267*Assembly!V$15+$BK267*Assembly!V$16+$BL267*Assembly!V$17+$BM267*Assembly!V$18+$BN267*Assembly!V$19+$BO267*Assembly!V$20+$BP267*Assembly!V$21+$BQ267*Assembly!V$22+$BR267*Assembly!V$23+$BS267*Assembly!V$24</f>
        <v>0</v>
      </c>
      <c r="CO267" s="256" t="str">
        <f>CE267*Refining!$F$3</f>
        <v>96</v>
      </c>
      <c r="CP267" s="256" t="str">
        <f>CF267*Refining!$F$4</f>
        <v>16</v>
      </c>
      <c r="CQ267" s="256" t="str">
        <f>CG267*Refining!$F$5</f>
        <v>13</v>
      </c>
      <c r="CR267" s="256" t="str">
        <f>CH267*Refining!$F$6</f>
        <v>0</v>
      </c>
      <c r="CS267" s="256" t="str">
        <f>CI267*Refining!$F$7</f>
        <v>0</v>
      </c>
      <c r="CT267" s="256" t="str">
        <f>CJ267*Refining!$F$8</f>
        <v>0</v>
      </c>
      <c r="CU267" s="256" t="str">
        <f>CK267*Refining!$F$9</f>
        <v>0</v>
      </c>
      <c r="CV267" s="256" t="str">
        <f>CL267*Refining!$F$10</f>
        <v>0</v>
      </c>
      <c r="CW267" s="256" t="str">
        <f>CM267*Refining!$F$11</f>
        <v>0</v>
      </c>
      <c r="CX267" s="256" t="str">
        <f>CN267*Refining!$F$12</f>
        <v>0</v>
      </c>
      <c r="CY267" s="248" t="str">
        <f t="shared" ref="CY267:DR267" si="1076">IF(CE267 = 0, "", CE267)</f>
        <v>54</v>
      </c>
      <c r="CZ267" s="249" t="str">
        <f t="shared" si="1076"/>
        <v>5</v>
      </c>
      <c r="DA267" s="249" t="str">
        <f t="shared" si="1076"/>
        <v>3</v>
      </c>
      <c r="DB267" s="245" t="str">
        <f t="shared" si="1076"/>
        <v/>
      </c>
      <c r="DC267" s="245" t="str">
        <f t="shared" si="1076"/>
        <v/>
      </c>
      <c r="DD267" s="245" t="str">
        <f t="shared" si="1076"/>
        <v/>
      </c>
      <c r="DE267" s="245" t="str">
        <f t="shared" si="1076"/>
        <v/>
      </c>
      <c r="DF267" s="245" t="str">
        <f t="shared" si="1076"/>
        <v/>
      </c>
      <c r="DG267" s="245" t="str">
        <f t="shared" si="1076"/>
        <v/>
      </c>
      <c r="DH267" s="246" t="str">
        <f t="shared" si="1076"/>
        <v/>
      </c>
      <c r="DI267" s="248" t="str">
        <f t="shared" si="1076"/>
        <v>96</v>
      </c>
      <c r="DJ267" s="249" t="str">
        <f t="shared" si="1076"/>
        <v>16</v>
      </c>
      <c r="DK267" s="249" t="str">
        <f t="shared" si="1076"/>
        <v>13</v>
      </c>
      <c r="DL267" s="245" t="str">
        <f t="shared" si="1076"/>
        <v/>
      </c>
      <c r="DM267" s="245" t="str">
        <f t="shared" si="1076"/>
        <v/>
      </c>
      <c r="DN267" s="245" t="str">
        <f t="shared" si="1076"/>
        <v/>
      </c>
      <c r="DO267" s="245" t="str">
        <f t="shared" si="1076"/>
        <v/>
      </c>
      <c r="DP267" s="245" t="str">
        <f t="shared" si="1076"/>
        <v/>
      </c>
      <c r="DQ267" s="245" t="str">
        <f t="shared" si="1076"/>
        <v/>
      </c>
      <c r="DR267" s="246" t="str">
        <f t="shared" si="1076"/>
        <v/>
      </c>
      <c r="DS267" s="248" t="str">
        <f t="shared" si="15"/>
        <v>62</v>
      </c>
      <c r="DT267" s="249" t="str">
        <f t="shared" si="16"/>
        <v>125</v>
      </c>
      <c r="DU267" s="225" t="str">
        <f>CY267*'Ores &amp; Ingots'!$C$3+CZ267*'Ores &amp; Ingots'!$C$4+DA267*'Ores &amp; Ingots'!$C$5+DB267*'Ores &amp; Ingots'!$C$6+DC267*'Ores &amp; Ingots'!$C$7+DD267*'Ores &amp; Ingots'!$C$8+DE267*'Ores &amp; Ingots'!$C$9+DF267*'Ores &amp; Ingots'!$C$10+DG267*'Ores &amp; Ingots'!$C$11+DH267*'Ores &amp; Ingots'!$C$12</f>
        <v>8</v>
      </c>
      <c r="DV267" s="225" t="str">
        <f>DI267*'Ores &amp; Ingots'!$B$3+DJ267*'Ores &amp; Ingots'!$B$4+DK267*'Ores &amp; Ingots'!$B$5+DL267*'Ores &amp; Ingots'!$B$6+DM267*'Ores &amp; Ingots'!$B$7+DN267*'Ores &amp; Ingots'!$B$8+DO267*'Ores &amp; Ingots'!$B$9+DP267*'Ores &amp; Ingots'!$B$10+DQ267*'Ores &amp; Ingots'!$B$11+DR267*'Ores &amp; Ingots'!$B$12</f>
        <v>46</v>
      </c>
      <c r="DW267" s="249" t="str">
        <f>CY267*Refining!$G$3+CZ267*Refining!$G$4+DA267*Refining!$G$5+DB267*Refining!$G$6+DC267*Refining!$G$7+DD267*Refining!$G$8+DE267*Refining!$G$9+DF267*Refining!$G$10+DG267*Refining!$G$11+DH267*Refining!$G$12</f>
        <v>66</v>
      </c>
      <c r="DX267" s="249" t="str">
        <f t="shared" si="17"/>
        <v>10,299</v>
      </c>
      <c r="DY267" s="250" t="str">
        <f t="shared" si="18"/>
        <v>0.0103</v>
      </c>
      <c r="DZ267" s="248" t="str">
        <f t="shared" si="19"/>
        <v>74</v>
      </c>
      <c r="EA267" s="251" t="str">
        <f t="shared" ref="EA267:EB267" si="1077">DZ267/60</f>
        <v>1.2</v>
      </c>
      <c r="EB267" s="251" t="str">
        <f t="shared" si="1077"/>
        <v>0.0</v>
      </c>
      <c r="EC267" s="543" t="str">
        <f t="shared" si="21"/>
        <v>0.00</v>
      </c>
      <c r="ED267" s="248" t="str">
        <f t="shared" si="22"/>
        <v>10,921</v>
      </c>
      <c r="EE267" s="251" t="str">
        <f t="shared" ref="EE267:EF267" si="1078">ED267/1000</f>
        <v>10.9</v>
      </c>
      <c r="EF267" s="252" t="str">
        <f t="shared" si="1078"/>
        <v>0.01</v>
      </c>
      <c r="EG267" s="544" t="str">
        <f t="shared" si="24"/>
        <v>0.0109</v>
      </c>
      <c r="EH267" s="225" t="s">
        <v>12</v>
      </c>
    </row>
    <row r="268">
      <c r="A268" s="33"/>
      <c r="B268" s="226" t="s">
        <v>1077</v>
      </c>
      <c r="C268" s="227" t="s">
        <v>885</v>
      </c>
      <c r="D268" s="227">
        <v>1.0</v>
      </c>
      <c r="E268" s="227">
        <v>1.0</v>
      </c>
      <c r="F268" s="227">
        <v>1.0</v>
      </c>
      <c r="G268" s="253" t="str">
        <f t="shared" si="5"/>
        <v>0.1</v>
      </c>
      <c r="H268" s="254">
        <v>4.0</v>
      </c>
      <c r="I268" s="254">
        <v>12.0</v>
      </c>
      <c r="J268" s="254" t="str">
        <f>H268/Main!$D$9</f>
        <v>4</v>
      </c>
      <c r="K268" s="254" t="str">
        <f>I268/Main!$D$10</f>
        <v>12</v>
      </c>
      <c r="L268" s="254" t="str">
        <f t="shared" si="6"/>
        <v>3</v>
      </c>
      <c r="M268" s="254">
        <v>0.16</v>
      </c>
      <c r="N268" s="255"/>
      <c r="O268" s="255"/>
      <c r="P268" s="255"/>
      <c r="Q268" s="256"/>
      <c r="R268" s="255"/>
      <c r="S268" s="257"/>
      <c r="T268" s="257"/>
      <c r="U268" s="255"/>
      <c r="V268" s="255"/>
      <c r="W268" s="257"/>
      <c r="X268" s="257"/>
      <c r="Y268" s="255"/>
      <c r="Z268" s="255"/>
      <c r="AA268" s="255"/>
      <c r="AB268" s="255"/>
      <c r="AC268" s="335"/>
      <c r="AD268" s="309">
        <v>4.0</v>
      </c>
      <c r="AE268" s="225">
        <v>0.0</v>
      </c>
      <c r="AF268" s="225">
        <v>0.0</v>
      </c>
      <c r="AG268" s="225">
        <v>0.0</v>
      </c>
      <c r="AH268" s="225">
        <v>0.0</v>
      </c>
      <c r="AI268" s="225">
        <v>0.0</v>
      </c>
      <c r="AJ268" s="225">
        <v>0.0</v>
      </c>
      <c r="AK268" s="225">
        <v>0.0</v>
      </c>
      <c r="AL268" s="225">
        <v>0.0</v>
      </c>
      <c r="AM268" s="225">
        <v>0.0</v>
      </c>
      <c r="AN268" s="225">
        <v>0.0</v>
      </c>
      <c r="AO268" s="225">
        <v>1.0</v>
      </c>
      <c r="AP268" s="225">
        <v>0.0</v>
      </c>
      <c r="AQ268" s="225">
        <v>0.0</v>
      </c>
      <c r="AR268" s="225">
        <v>0.0</v>
      </c>
      <c r="AS268" s="225">
        <v>0.0</v>
      </c>
      <c r="AT268" s="225">
        <v>0.0</v>
      </c>
      <c r="AU268" s="225">
        <v>0.0</v>
      </c>
      <c r="AV268" s="225">
        <v>0.0</v>
      </c>
      <c r="AW268" s="225">
        <v>0.0</v>
      </c>
      <c r="AX268" s="225">
        <v>0.0</v>
      </c>
      <c r="AY268" s="553" t="str">
        <f t="shared" ref="AY268:BS268" si="1079">IF(AD268 = 0, "", AD268)</f>
        <v>4</v>
      </c>
      <c r="AZ268" s="227" t="str">
        <f t="shared" si="1079"/>
        <v/>
      </c>
      <c r="BA268" s="227" t="str">
        <f t="shared" si="1079"/>
        <v/>
      </c>
      <c r="BB268" s="227" t="str">
        <f t="shared" si="1079"/>
        <v/>
      </c>
      <c r="BC268" s="227" t="str">
        <f t="shared" si="1079"/>
        <v/>
      </c>
      <c r="BD268" s="227" t="str">
        <f t="shared" si="1079"/>
        <v/>
      </c>
      <c r="BE268" s="227" t="str">
        <f t="shared" si="1079"/>
        <v/>
      </c>
      <c r="BF268" s="227" t="str">
        <f t="shared" si="1079"/>
        <v/>
      </c>
      <c r="BG268" s="227" t="str">
        <f t="shared" si="1079"/>
        <v/>
      </c>
      <c r="BH268" s="227" t="str">
        <f t="shared" si="1079"/>
        <v/>
      </c>
      <c r="BI268" s="227" t="str">
        <f t="shared" si="1079"/>
        <v/>
      </c>
      <c r="BJ268" s="225" t="str">
        <f t="shared" si="1079"/>
        <v>1</v>
      </c>
      <c r="BK268" s="227" t="str">
        <f t="shared" si="1079"/>
        <v/>
      </c>
      <c r="BL268" s="227" t="str">
        <f t="shared" si="1079"/>
        <v/>
      </c>
      <c r="BM268" s="227" t="str">
        <f t="shared" si="1079"/>
        <v/>
      </c>
      <c r="BN268" s="227" t="str">
        <f t="shared" si="1079"/>
        <v/>
      </c>
      <c r="BO268" s="227" t="str">
        <f t="shared" si="1079"/>
        <v/>
      </c>
      <c r="BP268" s="227" t="str">
        <f t="shared" si="1079"/>
        <v/>
      </c>
      <c r="BQ268" s="227" t="str">
        <f t="shared" si="1079"/>
        <v/>
      </c>
      <c r="BR268" s="227" t="str">
        <f t="shared" si="1079"/>
        <v/>
      </c>
      <c r="BS268" s="238" t="str">
        <f t="shared" si="1079"/>
        <v/>
      </c>
      <c r="BT268" s="239" t="str">
        <f>$AY268*Assembly!Y$4+$AZ268*Assembly!Y$5+$BA268*Assembly!Y$6+$BB268*Assembly!Y$7+$BC268*Assembly!Y$8+$BD268*Assembly!Y$9+$BE268*Assembly!Y$10+$BF268*Assembly!Y$11+$BG268*Assembly!Y$12+$BH268*Assembly!Y$13+$BI268*Assembly!Y$14+$BJ268*Assembly!Y$15+$BK268*Assembly!Y$16+$BL268*Assembly!Y$17+$BM268*Assembly!Y$18+$BN268*Assembly!Y$19+$BO268*Assembly!Y$20+$BP268*Assembly!Y$21+$BQ268*Assembly!Y$22+$BR268*Assembly!Y$23+$BS268*Assembly!Y$24</f>
        <v>86</v>
      </c>
      <c r="BU268" s="225" t="str">
        <f t="shared" si="8"/>
        <v>688</v>
      </c>
      <c r="BV268" s="225" t="str">
        <f>$AY268*Assembly!AC$4+$AZ268*Assembly!AC$5+$BA268*Assembly!AC$6+$BB268*Assembly!AC$7+$BC268*Assembly!AC$8+$BD268*Assembly!AC$9+$BE268*Assembly!AC$10+$BF268*Assembly!AC$11+$BG268*Assembly!AC$12+$BH268*Assembly!AC$13+$BI268*Assembly!AC$14+$BJ268*Assembly!AC$15+$BK268*Assembly!AC$16+$BL268*Assembly!AC$17+$BM268*Assembly!AC$18+$BN268*Assembly!AC$19+$BO268*Assembly!AC$20+$BP268*Assembly!AC$21+$BQ268*Assembly!AC$22+$BR268*Assembly!AC$23+$BS268*Assembly!AC$24</f>
        <v>430</v>
      </c>
      <c r="BW268" s="240" t="str">
        <f t="shared" si="9"/>
        <v>5.00</v>
      </c>
      <c r="BX268" s="241" t="str">
        <f t="shared" si="10"/>
        <v>3440</v>
      </c>
      <c r="BY268" s="242" t="str">
        <f t="shared" si="11"/>
        <v>0.6</v>
      </c>
      <c r="BZ268" s="225"/>
      <c r="CA268" s="225" t="str">
        <f>$AY268*Assembly!X$4+$AZ268*Assembly!X$5+$BA268*Assembly!X$6+$BB268*Assembly!X$7+$BC268*Assembly!X$8+$BD268*Assembly!X$9+$BE268*Assembly!X$10+$BF268*Assembly!X$11+$BG268*Assembly!X$12+$BH268*Assembly!X$13+$BI268*Assembly!X$14+$BJ268*Assembly!X$15+$BK268*Assembly!X$16+$BL268*Assembly!X$17+$BM268*Assembly!X$18+$BN268*Assembly!X$19+$BO268*Assembly!X$20+$BP268*Assembly!X$21+$BQ268*Assembly!X$22+$BR268*Assembly!X$23+$BS268*Assembly!X$24</f>
        <v>6</v>
      </c>
      <c r="CB268" s="225" t="str">
        <f t="shared" si="12"/>
        <v>933</v>
      </c>
      <c r="CC268" s="223" t="str">
        <f t="shared" si="13"/>
        <v>0.0009</v>
      </c>
      <c r="CD268" s="243" t="str">
        <f>$AY268*Assembly!AB$4+$AZ268*Assembly!AB$5+$BA268*Assembly!AB$6+$BB268*Assembly!AB$7+$BC268*Assembly!AB$8+$BD268*Assembly!AB$9+$BE268*Assembly!AB$10+$BF268*Assembly!AB$11+$BG268*Assembly!AB$12+$BH268*Assembly!AB$13+$BI268*Assembly!AB$14+$BJ268*Assembly!AB$15+$BK268*Assembly!AB$16+$BL268*Assembly!AB$17+$BM268*Assembly!AB$18+$BN268*Assembly!AB$19+$BO268*Assembly!AB$20+$BP268*Assembly!AB$21+$BQ268*Assembly!AB$22+$BR268*Assembly!AB$23+$BS268*Assembly!AB$24</f>
        <v>27</v>
      </c>
      <c r="CE268" s="256" t="str">
        <f>$AY268*Assembly!M$4+$AZ268*Assembly!M$5+$BA268*Assembly!M$6+$BB268*Assembly!M$7+$BC268*Assembly!M$8+$BD268*Assembly!M$9+$BE268*Assembly!M$10+$BF268*Assembly!M$11+$BG268*Assembly!M$12+$BH268*Assembly!M$13+$BI268*Assembly!M$14+$BJ268*Assembly!M$15+$BK268*Assembly!M$16+$BL268*Assembly!M$17+$BM268*Assembly!M$18+$BN268*Assembly!M$19+$BO268*Assembly!M$20+$BP268*Assembly!M$21+$BQ268*Assembly!M$22+$BR268*Assembly!M$23+$BS268*Assembly!M$24</f>
        <v>96</v>
      </c>
      <c r="CF268" s="256" t="str">
        <f>$AY268*Assembly!N$4+$AZ268*Assembly!N$5+$BA268*Assembly!N$6+$BB268*Assembly!N$7+$BC268*Assembly!N$8+$BD268*Assembly!N$9+$BE268*Assembly!N$10+$BF268*Assembly!N$11+$BG268*Assembly!N$12+$BH268*Assembly!N$13+$BI268*Assembly!N$14+$BJ268*Assembly!N$15+$BK268*Assembly!N$16+$BL268*Assembly!N$17+$BM268*Assembly!N$18+$BN268*Assembly!N$19+$BO268*Assembly!N$20+$BP268*Assembly!N$21+$BQ268*Assembly!N$22+$BR268*Assembly!N$23+$BS268*Assembly!N$24</f>
        <v>5</v>
      </c>
      <c r="CG268" s="256" t="str">
        <f>$AY268*Assembly!O$4+$AZ268*Assembly!O$5+$BA268*Assembly!O$6+$BB268*Assembly!O$7+$BC268*Assembly!O$8+$BD268*Assembly!O$9+$BE268*Assembly!O$10+$BF268*Assembly!O$11+$BG268*Assembly!O$12+$BH268*Assembly!O$13+$BI268*Assembly!O$14+$BJ268*Assembly!O$15+$BK268*Assembly!O$16+$BL268*Assembly!O$17+$BM268*Assembly!O$18+$BN268*Assembly!O$19+$BO268*Assembly!O$20+$BP268*Assembly!O$21+$BQ268*Assembly!O$22+$BR268*Assembly!O$23+$BS268*Assembly!O$24</f>
        <v>3</v>
      </c>
      <c r="CH268" s="254" t="str">
        <f>$AY268*Assembly!P$4+$AZ268*Assembly!P$5+$BA268*Assembly!P$6+$BB268*Assembly!P$7+$BC268*Assembly!P$8+$BD268*Assembly!P$9+$BE268*Assembly!P$10+$BF268*Assembly!P$11+$BG268*Assembly!P$12+$BH268*Assembly!P$13+$BI268*Assembly!P$14+$BJ268*Assembly!P$15+$BK268*Assembly!P$16+$BL268*Assembly!P$17+$BM268*Assembly!P$18+$BN268*Assembly!P$19+$BO268*Assembly!P$20+$BP268*Assembly!P$21+$BQ268*Assembly!P$22+$BR268*Assembly!P$23+$BS268*Assembly!P$24</f>
        <v>0</v>
      </c>
      <c r="CI268" s="254" t="str">
        <f>$AY268*Assembly!Q$4+$AZ268*Assembly!Q$5+$BA268*Assembly!Q$6+$BB268*Assembly!Q$7+$BC268*Assembly!Q$8+$BD268*Assembly!Q$9+$BE268*Assembly!Q$10+$BF268*Assembly!Q$11+$BG268*Assembly!Q$12+$BH268*Assembly!Q$13+$BI268*Assembly!Q$14+$BJ268*Assembly!Q$15+$BK268*Assembly!Q$16+$BL268*Assembly!Q$17+$BM268*Assembly!Q$18+$BN268*Assembly!Q$19+$BO268*Assembly!Q$20+$BP268*Assembly!Q$21+$BQ268*Assembly!Q$22+$BR268*Assembly!Q$23+$BS268*Assembly!Q$24</f>
        <v>0</v>
      </c>
      <c r="CJ268" s="256" t="str">
        <f>$AY268*Assembly!R$4+$AZ268*Assembly!R$5+$BA268*Assembly!R$6+$BB268*Assembly!R$7+$BC268*Assembly!R$8+$BD268*Assembly!R$9+$BE268*Assembly!R$10+$BF268*Assembly!R$11+$BG268*Assembly!R$12+$BH268*Assembly!R$13+$BI268*Assembly!R$14+$BJ268*Assembly!R$15+$BK268*Assembly!R$16+$BL268*Assembly!R$17+$BM268*Assembly!R$18+$BN268*Assembly!R$19+$BO268*Assembly!R$20+$BP268*Assembly!R$21+$BQ268*Assembly!R$22+$BR268*Assembly!R$23+$BS268*Assembly!R$24</f>
        <v>0</v>
      </c>
      <c r="CK268" s="254" t="str">
        <f>$AY268*Assembly!S$4+$AZ268*Assembly!S$5+$BA268*Assembly!S$6+$BB268*Assembly!S$7+$BC268*Assembly!S$8+$BD268*Assembly!S$9+$BE268*Assembly!S$10+$BF268*Assembly!S$11+$BG268*Assembly!S$12+$BH268*Assembly!S$13+$BI268*Assembly!S$14+$BJ268*Assembly!S$15+$BK268*Assembly!S$16+$BL268*Assembly!S$17+$BM268*Assembly!S$18+$BN268*Assembly!S$19+$BO268*Assembly!S$20+$BP268*Assembly!S$21+$BQ268*Assembly!S$22+$BR268*Assembly!S$23+$BS268*Assembly!S$24</f>
        <v>0</v>
      </c>
      <c r="CL268" s="254" t="str">
        <f>$AY268*Assembly!T$4+$AZ268*Assembly!T$5+$BA268*Assembly!T$6+$BB268*Assembly!T$7+$BC268*Assembly!T$8+$BD268*Assembly!T$9+$BE268*Assembly!T$10+$BF268*Assembly!T$11+$BG268*Assembly!T$12+$BH268*Assembly!T$13+$BI268*Assembly!T$14+$BJ268*Assembly!T$15+$BK268*Assembly!T$16+$BL268*Assembly!T$17+$BM268*Assembly!T$18+$BN268*Assembly!T$19+$BO268*Assembly!T$20+$BP268*Assembly!T$21+$BQ268*Assembly!T$22+$BR268*Assembly!T$23+$BS268*Assembly!T$24</f>
        <v>0</v>
      </c>
      <c r="CM268" s="254" t="str">
        <f>$AY268*Assembly!U$4+$AZ268*Assembly!U$5+$BA268*Assembly!U$6+$BB268*Assembly!U$7+$BC268*Assembly!U$8+$BD268*Assembly!U$9+$BE268*Assembly!U$10+$BF268*Assembly!U$11+$BG268*Assembly!U$12+$BH268*Assembly!U$13+$BI268*Assembly!U$14+$BJ268*Assembly!U$15+$BK268*Assembly!U$16+$BL268*Assembly!U$17+$BM268*Assembly!U$18+$BN268*Assembly!U$19+$BO268*Assembly!U$20+$BP268*Assembly!U$21+$BQ268*Assembly!U$22+$BR268*Assembly!U$23+$BS268*Assembly!U$24</f>
        <v>0</v>
      </c>
      <c r="CN268" s="256" t="str">
        <f>$AY268*Assembly!V$4+$AZ268*Assembly!V$5+$BA268*Assembly!V$6+$BB268*Assembly!V$7+$BC268*Assembly!V$8+$BD268*Assembly!V$9+$BE268*Assembly!V$10+$BF268*Assembly!V$11+$BG268*Assembly!V$12+$BH268*Assembly!V$13+$BI268*Assembly!V$14+$BJ268*Assembly!V$15+$BK268*Assembly!V$16+$BL268*Assembly!V$17+$BM268*Assembly!V$18+$BN268*Assembly!V$19+$BO268*Assembly!V$20+$BP268*Assembly!V$21+$BQ268*Assembly!V$22+$BR268*Assembly!V$23+$BS268*Assembly!V$24</f>
        <v>0</v>
      </c>
      <c r="CO268" s="256" t="str">
        <f>CE268*Refining!$F$3</f>
        <v>171</v>
      </c>
      <c r="CP268" s="256" t="str">
        <f>CF268*Refining!$F$4</f>
        <v>16</v>
      </c>
      <c r="CQ268" s="256" t="str">
        <f>CG268*Refining!$F$5</f>
        <v>13</v>
      </c>
      <c r="CR268" s="256" t="str">
        <f>CH268*Refining!$F$6</f>
        <v>0</v>
      </c>
      <c r="CS268" s="256" t="str">
        <f>CI268*Refining!$F$7</f>
        <v>0</v>
      </c>
      <c r="CT268" s="256" t="str">
        <f>CJ268*Refining!$F$8</f>
        <v>0</v>
      </c>
      <c r="CU268" s="256" t="str">
        <f>CK268*Refining!$F$9</f>
        <v>0</v>
      </c>
      <c r="CV268" s="256" t="str">
        <f>CL268*Refining!$F$10</f>
        <v>0</v>
      </c>
      <c r="CW268" s="256" t="str">
        <f>CM268*Refining!$F$11</f>
        <v>0</v>
      </c>
      <c r="CX268" s="256" t="str">
        <f>CN268*Refining!$F$12</f>
        <v>0</v>
      </c>
      <c r="CY268" s="248" t="str">
        <f t="shared" ref="CY268:DR268" si="1080">IF(CE268 = 0, "", CE268)</f>
        <v>96</v>
      </c>
      <c r="CZ268" s="249" t="str">
        <f t="shared" si="1080"/>
        <v>5</v>
      </c>
      <c r="DA268" s="249" t="str">
        <f t="shared" si="1080"/>
        <v>3</v>
      </c>
      <c r="DB268" s="245" t="str">
        <f t="shared" si="1080"/>
        <v/>
      </c>
      <c r="DC268" s="245" t="str">
        <f t="shared" si="1080"/>
        <v/>
      </c>
      <c r="DD268" s="245" t="str">
        <f t="shared" si="1080"/>
        <v/>
      </c>
      <c r="DE268" s="245" t="str">
        <f t="shared" si="1080"/>
        <v/>
      </c>
      <c r="DF268" s="245" t="str">
        <f t="shared" si="1080"/>
        <v/>
      </c>
      <c r="DG268" s="245" t="str">
        <f t="shared" si="1080"/>
        <v/>
      </c>
      <c r="DH268" s="246" t="str">
        <f t="shared" si="1080"/>
        <v/>
      </c>
      <c r="DI268" s="248" t="str">
        <f t="shared" si="1080"/>
        <v>171</v>
      </c>
      <c r="DJ268" s="249" t="str">
        <f t="shared" si="1080"/>
        <v>16</v>
      </c>
      <c r="DK268" s="249" t="str">
        <f t="shared" si="1080"/>
        <v>13</v>
      </c>
      <c r="DL268" s="245" t="str">
        <f t="shared" si="1080"/>
        <v/>
      </c>
      <c r="DM268" s="245" t="str">
        <f t="shared" si="1080"/>
        <v/>
      </c>
      <c r="DN268" s="245" t="str">
        <f t="shared" si="1080"/>
        <v/>
      </c>
      <c r="DO268" s="245" t="str">
        <f t="shared" si="1080"/>
        <v/>
      </c>
      <c r="DP268" s="245" t="str">
        <f t="shared" si="1080"/>
        <v/>
      </c>
      <c r="DQ268" s="245" t="str">
        <f t="shared" si="1080"/>
        <v/>
      </c>
      <c r="DR268" s="246" t="str">
        <f t="shared" si="1080"/>
        <v/>
      </c>
      <c r="DS268" s="248" t="str">
        <f t="shared" si="15"/>
        <v>104</v>
      </c>
      <c r="DT268" s="249" t="str">
        <f t="shared" si="16"/>
        <v>200</v>
      </c>
      <c r="DU268" s="225" t="str">
        <f>CY268*'Ores &amp; Ingots'!$C$3+CZ268*'Ores &amp; Ingots'!$C$4+DA268*'Ores &amp; Ingots'!$C$5+DB268*'Ores &amp; Ingots'!$C$6+DC268*'Ores &amp; Ingots'!$C$7+DD268*'Ores &amp; Ingots'!$C$8+DE268*'Ores &amp; Ingots'!$C$9+DF268*'Ores &amp; Ingots'!$C$10+DG268*'Ores &amp; Ingots'!$C$11+DH268*'Ores &amp; Ingots'!$C$12</f>
        <v>13</v>
      </c>
      <c r="DV268" s="225" t="str">
        <f>DI268*'Ores &amp; Ingots'!$B$3+DJ268*'Ores &amp; Ingots'!$B$4+DK268*'Ores &amp; Ingots'!$B$5+DL268*'Ores &amp; Ingots'!$B$6+DM268*'Ores &amp; Ingots'!$B$7+DN268*'Ores &amp; Ingots'!$B$8+DO268*'Ores &amp; Ingots'!$B$9+DP268*'Ores &amp; Ingots'!$B$10+DQ268*'Ores &amp; Ingots'!$B$11+DR268*'Ores &amp; Ingots'!$B$12</f>
        <v>74</v>
      </c>
      <c r="DW268" s="249" t="str">
        <f>CY268*Refining!$G$3+CZ268*Refining!$G$4+DA268*Refining!$G$5+DB268*Refining!$G$6+DC268*Refining!$G$7+DD268*Refining!$G$8+DE268*Refining!$G$9+DF268*Refining!$G$10+DG268*Refining!$G$11+DH268*Refining!$G$12</f>
        <v>69</v>
      </c>
      <c r="DX268" s="249" t="str">
        <f t="shared" si="17"/>
        <v>10,748</v>
      </c>
      <c r="DY268" s="250" t="str">
        <f t="shared" si="18"/>
        <v>0.0107</v>
      </c>
      <c r="DZ268" s="248" t="str">
        <f t="shared" si="19"/>
        <v>79</v>
      </c>
      <c r="EA268" s="251" t="str">
        <f t="shared" ref="EA268:EB268" si="1081">DZ268/60</f>
        <v>1.3</v>
      </c>
      <c r="EB268" s="251" t="str">
        <f t="shared" si="1081"/>
        <v>0.0</v>
      </c>
      <c r="EC268" s="543" t="str">
        <f t="shared" si="21"/>
        <v>0.00</v>
      </c>
      <c r="ED268" s="248" t="str">
        <f t="shared" si="22"/>
        <v>11,681</v>
      </c>
      <c r="EE268" s="251" t="str">
        <f t="shared" ref="EE268:EF268" si="1082">ED268/1000</f>
        <v>11.7</v>
      </c>
      <c r="EF268" s="252" t="str">
        <f t="shared" si="1082"/>
        <v>0.01</v>
      </c>
      <c r="EG268" s="544" t="str">
        <f t="shared" si="24"/>
        <v>0.0117</v>
      </c>
      <c r="EH268" s="225" t="s">
        <v>12</v>
      </c>
    </row>
    <row r="269">
      <c r="A269" s="33"/>
      <c r="B269" s="226" t="s">
        <v>1078</v>
      </c>
      <c r="C269" s="227" t="s">
        <v>885</v>
      </c>
      <c r="D269" s="227">
        <v>1.0</v>
      </c>
      <c r="E269" s="227">
        <v>1.0</v>
      </c>
      <c r="F269" s="227">
        <v>1.0</v>
      </c>
      <c r="G269" s="253" t="str">
        <f t="shared" si="5"/>
        <v>0.1</v>
      </c>
      <c r="H269" s="254">
        <v>8.0</v>
      </c>
      <c r="I269" s="254">
        <v>24.0</v>
      </c>
      <c r="J269" s="254" t="str">
        <f>H269/Main!$D$9</f>
        <v>8</v>
      </c>
      <c r="K269" s="254" t="str">
        <f>I269/Main!$D$10</f>
        <v>24</v>
      </c>
      <c r="L269" s="254" t="str">
        <f t="shared" si="6"/>
        <v>3</v>
      </c>
      <c r="M269" s="254">
        <v>0.16</v>
      </c>
      <c r="N269" s="255"/>
      <c r="O269" s="255"/>
      <c r="P269" s="255"/>
      <c r="Q269" s="256"/>
      <c r="R269" s="255"/>
      <c r="S269" s="257"/>
      <c r="T269" s="257"/>
      <c r="U269" s="255"/>
      <c r="V269" s="255"/>
      <c r="W269" s="257"/>
      <c r="X269" s="257"/>
      <c r="Y269" s="255"/>
      <c r="Z269" s="255"/>
      <c r="AA269" s="255"/>
      <c r="AB269" s="255"/>
      <c r="AC269" s="335"/>
      <c r="AD269" s="309">
        <v>4.0</v>
      </c>
      <c r="AE269" s="225">
        <v>0.0</v>
      </c>
      <c r="AF269" s="225">
        <v>0.0</v>
      </c>
      <c r="AG269" s="225">
        <v>0.0</v>
      </c>
      <c r="AH269" s="225">
        <v>0.0</v>
      </c>
      <c r="AI269" s="225">
        <v>0.0</v>
      </c>
      <c r="AJ269" s="225">
        <v>0.0</v>
      </c>
      <c r="AK269" s="225">
        <v>0.0</v>
      </c>
      <c r="AL269" s="225">
        <v>0.0</v>
      </c>
      <c r="AM269" s="225">
        <v>0.0</v>
      </c>
      <c r="AN269" s="225">
        <v>0.0</v>
      </c>
      <c r="AO269" s="225">
        <v>1.0</v>
      </c>
      <c r="AP269" s="225">
        <v>0.0</v>
      </c>
      <c r="AQ269" s="225">
        <v>0.0</v>
      </c>
      <c r="AR269" s="225">
        <v>0.0</v>
      </c>
      <c r="AS269" s="225">
        <v>0.0</v>
      </c>
      <c r="AT269" s="225">
        <v>0.0</v>
      </c>
      <c r="AU269" s="225">
        <v>0.0</v>
      </c>
      <c r="AV269" s="225">
        <v>0.0</v>
      </c>
      <c r="AW269" s="225">
        <v>0.0</v>
      </c>
      <c r="AX269" s="225">
        <v>0.0</v>
      </c>
      <c r="AY269" s="553" t="str">
        <f t="shared" ref="AY269:BS269" si="1083">IF(AD269 = 0, "", AD269)</f>
        <v>4</v>
      </c>
      <c r="AZ269" s="227" t="str">
        <f t="shared" si="1083"/>
        <v/>
      </c>
      <c r="BA269" s="227" t="str">
        <f t="shared" si="1083"/>
        <v/>
      </c>
      <c r="BB269" s="227" t="str">
        <f t="shared" si="1083"/>
        <v/>
      </c>
      <c r="BC269" s="227" t="str">
        <f t="shared" si="1083"/>
        <v/>
      </c>
      <c r="BD269" s="227" t="str">
        <f t="shared" si="1083"/>
        <v/>
      </c>
      <c r="BE269" s="227" t="str">
        <f t="shared" si="1083"/>
        <v/>
      </c>
      <c r="BF269" s="227" t="str">
        <f t="shared" si="1083"/>
        <v/>
      </c>
      <c r="BG269" s="227" t="str">
        <f t="shared" si="1083"/>
        <v/>
      </c>
      <c r="BH269" s="227" t="str">
        <f t="shared" si="1083"/>
        <v/>
      </c>
      <c r="BI269" s="227" t="str">
        <f t="shared" si="1083"/>
        <v/>
      </c>
      <c r="BJ269" s="225" t="str">
        <f t="shared" si="1083"/>
        <v>1</v>
      </c>
      <c r="BK269" s="227" t="str">
        <f t="shared" si="1083"/>
        <v/>
      </c>
      <c r="BL269" s="227" t="str">
        <f t="shared" si="1083"/>
        <v/>
      </c>
      <c r="BM269" s="227" t="str">
        <f t="shared" si="1083"/>
        <v/>
      </c>
      <c r="BN269" s="227" t="str">
        <f t="shared" si="1083"/>
        <v/>
      </c>
      <c r="BO269" s="227" t="str">
        <f t="shared" si="1083"/>
        <v/>
      </c>
      <c r="BP269" s="227" t="str">
        <f t="shared" si="1083"/>
        <v/>
      </c>
      <c r="BQ269" s="227" t="str">
        <f t="shared" si="1083"/>
        <v/>
      </c>
      <c r="BR269" s="227" t="str">
        <f t="shared" si="1083"/>
        <v/>
      </c>
      <c r="BS269" s="238" t="str">
        <f t="shared" si="1083"/>
        <v/>
      </c>
      <c r="BT269" s="239" t="str">
        <f>$AY269*Assembly!Y$4+$AZ269*Assembly!Y$5+$BA269*Assembly!Y$6+$BB269*Assembly!Y$7+$BC269*Assembly!Y$8+$BD269*Assembly!Y$9+$BE269*Assembly!Y$10+$BF269*Assembly!Y$11+$BG269*Assembly!Y$12+$BH269*Assembly!Y$13+$BI269*Assembly!Y$14+$BJ269*Assembly!Y$15+$BK269*Assembly!Y$16+$BL269*Assembly!Y$17+$BM269*Assembly!Y$18+$BN269*Assembly!Y$19+$BO269*Assembly!Y$20+$BP269*Assembly!Y$21+$BQ269*Assembly!Y$22+$BR269*Assembly!Y$23+$BS269*Assembly!Y$24</f>
        <v>86</v>
      </c>
      <c r="BU269" s="225" t="str">
        <f t="shared" si="8"/>
        <v>688</v>
      </c>
      <c r="BV269" s="225" t="str">
        <f>$AY269*Assembly!AC$4+$AZ269*Assembly!AC$5+$BA269*Assembly!AC$6+$BB269*Assembly!AC$7+$BC269*Assembly!AC$8+$BD269*Assembly!AC$9+$BE269*Assembly!AC$10+$BF269*Assembly!AC$11+$BG269*Assembly!AC$12+$BH269*Assembly!AC$13+$BI269*Assembly!AC$14+$BJ269*Assembly!AC$15+$BK269*Assembly!AC$16+$BL269*Assembly!AC$17+$BM269*Assembly!AC$18+$BN269*Assembly!AC$19+$BO269*Assembly!AC$20+$BP269*Assembly!AC$21+$BQ269*Assembly!AC$22+$BR269*Assembly!AC$23+$BS269*Assembly!AC$24</f>
        <v>430</v>
      </c>
      <c r="BW269" s="240" t="str">
        <f t="shared" si="9"/>
        <v>5.00</v>
      </c>
      <c r="BX269" s="241" t="str">
        <f t="shared" si="10"/>
        <v>3440</v>
      </c>
      <c r="BY269" s="242" t="str">
        <f t="shared" si="11"/>
        <v>0.6</v>
      </c>
      <c r="BZ269" s="225"/>
      <c r="CA269" s="225" t="str">
        <f>$AY269*Assembly!X$4+$AZ269*Assembly!X$5+$BA269*Assembly!X$6+$BB269*Assembly!X$7+$BC269*Assembly!X$8+$BD269*Assembly!X$9+$BE269*Assembly!X$10+$BF269*Assembly!X$11+$BG269*Assembly!X$12+$BH269*Assembly!X$13+$BI269*Assembly!X$14+$BJ269*Assembly!X$15+$BK269*Assembly!X$16+$BL269*Assembly!X$17+$BM269*Assembly!X$18+$BN269*Assembly!X$19+$BO269*Assembly!X$20+$BP269*Assembly!X$21+$BQ269*Assembly!X$22+$BR269*Assembly!X$23+$BS269*Assembly!X$24</f>
        <v>6</v>
      </c>
      <c r="CB269" s="225" t="str">
        <f t="shared" si="12"/>
        <v>933</v>
      </c>
      <c r="CC269" s="223" t="str">
        <f t="shared" si="13"/>
        <v>0.0009</v>
      </c>
      <c r="CD269" s="243" t="str">
        <f>$AY269*Assembly!AB$4+$AZ269*Assembly!AB$5+$BA269*Assembly!AB$6+$BB269*Assembly!AB$7+$BC269*Assembly!AB$8+$BD269*Assembly!AB$9+$BE269*Assembly!AB$10+$BF269*Assembly!AB$11+$BG269*Assembly!AB$12+$BH269*Assembly!AB$13+$BI269*Assembly!AB$14+$BJ269*Assembly!AB$15+$BK269*Assembly!AB$16+$BL269*Assembly!AB$17+$BM269*Assembly!AB$18+$BN269*Assembly!AB$19+$BO269*Assembly!AB$20+$BP269*Assembly!AB$21+$BQ269*Assembly!AB$22+$BR269*Assembly!AB$23+$BS269*Assembly!AB$24</f>
        <v>27</v>
      </c>
      <c r="CE269" s="256" t="str">
        <f>$AY269*Assembly!M$4+$AZ269*Assembly!M$5+$BA269*Assembly!M$6+$BB269*Assembly!M$7+$BC269*Assembly!M$8+$BD269*Assembly!M$9+$BE269*Assembly!M$10+$BF269*Assembly!M$11+$BG269*Assembly!M$12+$BH269*Assembly!M$13+$BI269*Assembly!M$14+$BJ269*Assembly!M$15+$BK269*Assembly!M$16+$BL269*Assembly!M$17+$BM269*Assembly!M$18+$BN269*Assembly!M$19+$BO269*Assembly!M$20+$BP269*Assembly!M$21+$BQ269*Assembly!M$22+$BR269*Assembly!M$23+$BS269*Assembly!M$24</f>
        <v>96</v>
      </c>
      <c r="CF269" s="256" t="str">
        <f>$AY269*Assembly!N$4+$AZ269*Assembly!N$5+$BA269*Assembly!N$6+$BB269*Assembly!N$7+$BC269*Assembly!N$8+$BD269*Assembly!N$9+$BE269*Assembly!N$10+$BF269*Assembly!N$11+$BG269*Assembly!N$12+$BH269*Assembly!N$13+$BI269*Assembly!N$14+$BJ269*Assembly!N$15+$BK269*Assembly!N$16+$BL269*Assembly!N$17+$BM269*Assembly!N$18+$BN269*Assembly!N$19+$BO269*Assembly!N$20+$BP269*Assembly!N$21+$BQ269*Assembly!N$22+$BR269*Assembly!N$23+$BS269*Assembly!N$24</f>
        <v>5</v>
      </c>
      <c r="CG269" s="256" t="str">
        <f>$AY269*Assembly!O$4+$AZ269*Assembly!O$5+$BA269*Assembly!O$6+$BB269*Assembly!O$7+$BC269*Assembly!O$8+$BD269*Assembly!O$9+$BE269*Assembly!O$10+$BF269*Assembly!O$11+$BG269*Assembly!O$12+$BH269*Assembly!O$13+$BI269*Assembly!O$14+$BJ269*Assembly!O$15+$BK269*Assembly!O$16+$BL269*Assembly!O$17+$BM269*Assembly!O$18+$BN269*Assembly!O$19+$BO269*Assembly!O$20+$BP269*Assembly!O$21+$BQ269*Assembly!O$22+$BR269*Assembly!O$23+$BS269*Assembly!O$24</f>
        <v>3</v>
      </c>
      <c r="CH269" s="254" t="str">
        <f>$AY269*Assembly!P$4+$AZ269*Assembly!P$5+$BA269*Assembly!P$6+$BB269*Assembly!P$7+$BC269*Assembly!P$8+$BD269*Assembly!P$9+$BE269*Assembly!P$10+$BF269*Assembly!P$11+$BG269*Assembly!P$12+$BH269*Assembly!P$13+$BI269*Assembly!P$14+$BJ269*Assembly!P$15+$BK269*Assembly!P$16+$BL269*Assembly!P$17+$BM269*Assembly!P$18+$BN269*Assembly!P$19+$BO269*Assembly!P$20+$BP269*Assembly!P$21+$BQ269*Assembly!P$22+$BR269*Assembly!P$23+$BS269*Assembly!P$24</f>
        <v>0</v>
      </c>
      <c r="CI269" s="254" t="str">
        <f>$AY269*Assembly!Q$4+$AZ269*Assembly!Q$5+$BA269*Assembly!Q$6+$BB269*Assembly!Q$7+$BC269*Assembly!Q$8+$BD269*Assembly!Q$9+$BE269*Assembly!Q$10+$BF269*Assembly!Q$11+$BG269*Assembly!Q$12+$BH269*Assembly!Q$13+$BI269*Assembly!Q$14+$BJ269*Assembly!Q$15+$BK269*Assembly!Q$16+$BL269*Assembly!Q$17+$BM269*Assembly!Q$18+$BN269*Assembly!Q$19+$BO269*Assembly!Q$20+$BP269*Assembly!Q$21+$BQ269*Assembly!Q$22+$BR269*Assembly!Q$23+$BS269*Assembly!Q$24</f>
        <v>0</v>
      </c>
      <c r="CJ269" s="256" t="str">
        <f>$AY269*Assembly!R$4+$AZ269*Assembly!R$5+$BA269*Assembly!R$6+$BB269*Assembly!R$7+$BC269*Assembly!R$8+$BD269*Assembly!R$9+$BE269*Assembly!R$10+$BF269*Assembly!R$11+$BG269*Assembly!R$12+$BH269*Assembly!R$13+$BI269*Assembly!R$14+$BJ269*Assembly!R$15+$BK269*Assembly!R$16+$BL269*Assembly!R$17+$BM269*Assembly!R$18+$BN269*Assembly!R$19+$BO269*Assembly!R$20+$BP269*Assembly!R$21+$BQ269*Assembly!R$22+$BR269*Assembly!R$23+$BS269*Assembly!R$24</f>
        <v>0</v>
      </c>
      <c r="CK269" s="254" t="str">
        <f>$AY269*Assembly!S$4+$AZ269*Assembly!S$5+$BA269*Assembly!S$6+$BB269*Assembly!S$7+$BC269*Assembly!S$8+$BD269*Assembly!S$9+$BE269*Assembly!S$10+$BF269*Assembly!S$11+$BG269*Assembly!S$12+$BH269*Assembly!S$13+$BI269*Assembly!S$14+$BJ269*Assembly!S$15+$BK269*Assembly!S$16+$BL269*Assembly!S$17+$BM269*Assembly!S$18+$BN269*Assembly!S$19+$BO269*Assembly!S$20+$BP269*Assembly!S$21+$BQ269*Assembly!S$22+$BR269*Assembly!S$23+$BS269*Assembly!S$24</f>
        <v>0</v>
      </c>
      <c r="CL269" s="254" t="str">
        <f>$AY269*Assembly!T$4+$AZ269*Assembly!T$5+$BA269*Assembly!T$6+$BB269*Assembly!T$7+$BC269*Assembly!T$8+$BD269*Assembly!T$9+$BE269*Assembly!T$10+$BF269*Assembly!T$11+$BG269*Assembly!T$12+$BH269*Assembly!T$13+$BI269*Assembly!T$14+$BJ269*Assembly!T$15+$BK269*Assembly!T$16+$BL269*Assembly!T$17+$BM269*Assembly!T$18+$BN269*Assembly!T$19+$BO269*Assembly!T$20+$BP269*Assembly!T$21+$BQ269*Assembly!T$22+$BR269*Assembly!T$23+$BS269*Assembly!T$24</f>
        <v>0</v>
      </c>
      <c r="CM269" s="254" t="str">
        <f>$AY269*Assembly!U$4+$AZ269*Assembly!U$5+$BA269*Assembly!U$6+$BB269*Assembly!U$7+$BC269*Assembly!U$8+$BD269*Assembly!U$9+$BE269*Assembly!U$10+$BF269*Assembly!U$11+$BG269*Assembly!U$12+$BH269*Assembly!U$13+$BI269*Assembly!U$14+$BJ269*Assembly!U$15+$BK269*Assembly!U$16+$BL269*Assembly!U$17+$BM269*Assembly!U$18+$BN269*Assembly!U$19+$BO269*Assembly!U$20+$BP269*Assembly!U$21+$BQ269*Assembly!U$22+$BR269*Assembly!U$23+$BS269*Assembly!U$24</f>
        <v>0</v>
      </c>
      <c r="CN269" s="256" t="str">
        <f>$AY269*Assembly!V$4+$AZ269*Assembly!V$5+$BA269*Assembly!V$6+$BB269*Assembly!V$7+$BC269*Assembly!V$8+$BD269*Assembly!V$9+$BE269*Assembly!V$10+$BF269*Assembly!V$11+$BG269*Assembly!V$12+$BH269*Assembly!V$13+$BI269*Assembly!V$14+$BJ269*Assembly!V$15+$BK269*Assembly!V$16+$BL269*Assembly!V$17+$BM269*Assembly!V$18+$BN269*Assembly!V$19+$BO269*Assembly!V$20+$BP269*Assembly!V$21+$BQ269*Assembly!V$22+$BR269*Assembly!V$23+$BS269*Assembly!V$24</f>
        <v>0</v>
      </c>
      <c r="CO269" s="256" t="str">
        <f>CE269*Refining!$F$3</f>
        <v>171</v>
      </c>
      <c r="CP269" s="256" t="str">
        <f>CF269*Refining!$F$4</f>
        <v>16</v>
      </c>
      <c r="CQ269" s="256" t="str">
        <f>CG269*Refining!$F$5</f>
        <v>13</v>
      </c>
      <c r="CR269" s="256" t="str">
        <f>CH269*Refining!$F$6</f>
        <v>0</v>
      </c>
      <c r="CS269" s="256" t="str">
        <f>CI269*Refining!$F$7</f>
        <v>0</v>
      </c>
      <c r="CT269" s="256" t="str">
        <f>CJ269*Refining!$F$8</f>
        <v>0</v>
      </c>
      <c r="CU269" s="256" t="str">
        <f>CK269*Refining!$F$9</f>
        <v>0</v>
      </c>
      <c r="CV269" s="256" t="str">
        <f>CL269*Refining!$F$10</f>
        <v>0</v>
      </c>
      <c r="CW269" s="256" t="str">
        <f>CM269*Refining!$F$11</f>
        <v>0</v>
      </c>
      <c r="CX269" s="256" t="str">
        <f>CN269*Refining!$F$12</f>
        <v>0</v>
      </c>
      <c r="CY269" s="248" t="str">
        <f t="shared" ref="CY269:DR269" si="1084">IF(CE269 = 0, "", CE269)</f>
        <v>96</v>
      </c>
      <c r="CZ269" s="249" t="str">
        <f t="shared" si="1084"/>
        <v>5</v>
      </c>
      <c r="DA269" s="249" t="str">
        <f t="shared" si="1084"/>
        <v>3</v>
      </c>
      <c r="DB269" s="245" t="str">
        <f t="shared" si="1084"/>
        <v/>
      </c>
      <c r="DC269" s="245" t="str">
        <f t="shared" si="1084"/>
        <v/>
      </c>
      <c r="DD269" s="245" t="str">
        <f t="shared" si="1084"/>
        <v/>
      </c>
      <c r="DE269" s="245" t="str">
        <f t="shared" si="1084"/>
        <v/>
      </c>
      <c r="DF269" s="245" t="str">
        <f t="shared" si="1084"/>
        <v/>
      </c>
      <c r="DG269" s="245" t="str">
        <f t="shared" si="1084"/>
        <v/>
      </c>
      <c r="DH269" s="246" t="str">
        <f t="shared" si="1084"/>
        <v/>
      </c>
      <c r="DI269" s="248" t="str">
        <f t="shared" si="1084"/>
        <v>171</v>
      </c>
      <c r="DJ269" s="249" t="str">
        <f t="shared" si="1084"/>
        <v>16</v>
      </c>
      <c r="DK269" s="249" t="str">
        <f t="shared" si="1084"/>
        <v>13</v>
      </c>
      <c r="DL269" s="245" t="str">
        <f t="shared" si="1084"/>
        <v/>
      </c>
      <c r="DM269" s="245" t="str">
        <f t="shared" si="1084"/>
        <v/>
      </c>
      <c r="DN269" s="245" t="str">
        <f t="shared" si="1084"/>
        <v/>
      </c>
      <c r="DO269" s="245" t="str">
        <f t="shared" si="1084"/>
        <v/>
      </c>
      <c r="DP269" s="245" t="str">
        <f t="shared" si="1084"/>
        <v/>
      </c>
      <c r="DQ269" s="245" t="str">
        <f t="shared" si="1084"/>
        <v/>
      </c>
      <c r="DR269" s="246" t="str">
        <f t="shared" si="1084"/>
        <v/>
      </c>
      <c r="DS269" s="248" t="str">
        <f t="shared" si="15"/>
        <v>104</v>
      </c>
      <c r="DT269" s="249" t="str">
        <f t="shared" si="16"/>
        <v>200</v>
      </c>
      <c r="DU269" s="225" t="str">
        <f>CY269*'Ores &amp; Ingots'!$C$3+CZ269*'Ores &amp; Ingots'!$C$4+DA269*'Ores &amp; Ingots'!$C$5+DB269*'Ores &amp; Ingots'!$C$6+DC269*'Ores &amp; Ingots'!$C$7+DD269*'Ores &amp; Ingots'!$C$8+DE269*'Ores &amp; Ingots'!$C$9+DF269*'Ores &amp; Ingots'!$C$10+DG269*'Ores &amp; Ingots'!$C$11+DH269*'Ores &amp; Ingots'!$C$12</f>
        <v>13</v>
      </c>
      <c r="DV269" s="225" t="str">
        <f>DI269*'Ores &amp; Ingots'!$B$3+DJ269*'Ores &amp; Ingots'!$B$4+DK269*'Ores &amp; Ingots'!$B$5+DL269*'Ores &amp; Ingots'!$B$6+DM269*'Ores &amp; Ingots'!$B$7+DN269*'Ores &amp; Ingots'!$B$8+DO269*'Ores &amp; Ingots'!$B$9+DP269*'Ores &amp; Ingots'!$B$10+DQ269*'Ores &amp; Ingots'!$B$11+DR269*'Ores &amp; Ingots'!$B$12</f>
        <v>74</v>
      </c>
      <c r="DW269" s="249" t="str">
        <f>CY269*Refining!$G$3+CZ269*Refining!$G$4+DA269*Refining!$G$5+DB269*Refining!$G$6+DC269*Refining!$G$7+DD269*Refining!$G$8+DE269*Refining!$G$9+DF269*Refining!$G$10+DG269*Refining!$G$11+DH269*Refining!$G$12</f>
        <v>69</v>
      </c>
      <c r="DX269" s="249" t="str">
        <f t="shared" si="17"/>
        <v>10,748</v>
      </c>
      <c r="DY269" s="250" t="str">
        <f t="shared" si="18"/>
        <v>0.0107</v>
      </c>
      <c r="DZ269" s="248" t="str">
        <f t="shared" si="19"/>
        <v>83</v>
      </c>
      <c r="EA269" s="251" t="str">
        <f t="shared" ref="EA269:EB269" si="1085">DZ269/60</f>
        <v>1.4</v>
      </c>
      <c r="EB269" s="251" t="str">
        <f t="shared" si="1085"/>
        <v>0.0</v>
      </c>
      <c r="EC269" s="543" t="str">
        <f t="shared" si="21"/>
        <v>0.00</v>
      </c>
      <c r="ED269" s="248" t="str">
        <f t="shared" si="22"/>
        <v>11,681</v>
      </c>
      <c r="EE269" s="251" t="str">
        <f t="shared" ref="EE269:EF269" si="1086">ED269/1000</f>
        <v>11.7</v>
      </c>
      <c r="EF269" s="252" t="str">
        <f t="shared" si="1086"/>
        <v>0.01</v>
      </c>
      <c r="EG269" s="544" t="str">
        <f t="shared" si="24"/>
        <v>0.0117</v>
      </c>
      <c r="EH269" s="225" t="s">
        <v>12</v>
      </c>
    </row>
    <row r="270">
      <c r="A270" s="33"/>
      <c r="B270" s="226" t="s">
        <v>1079</v>
      </c>
      <c r="C270" s="227" t="s">
        <v>885</v>
      </c>
      <c r="D270" s="227">
        <v>1.0</v>
      </c>
      <c r="E270" s="227">
        <v>1.0</v>
      </c>
      <c r="F270" s="227">
        <v>1.0</v>
      </c>
      <c r="G270" s="253" t="str">
        <f t="shared" si="5"/>
        <v>0.1</v>
      </c>
      <c r="H270" s="254">
        <v>4.0</v>
      </c>
      <c r="I270" s="254">
        <v>12.0</v>
      </c>
      <c r="J270" s="254" t="str">
        <f>H270/Main!$D$9</f>
        <v>4</v>
      </c>
      <c r="K270" s="254" t="str">
        <f>I270/Main!$D$10</f>
        <v>12</v>
      </c>
      <c r="L270" s="254" t="str">
        <f t="shared" si="6"/>
        <v>3</v>
      </c>
      <c r="M270" s="254">
        <v>0.16</v>
      </c>
      <c r="N270" s="255"/>
      <c r="O270" s="255"/>
      <c r="P270" s="255"/>
      <c r="Q270" s="256"/>
      <c r="R270" s="255"/>
      <c r="S270" s="257"/>
      <c r="T270" s="257"/>
      <c r="U270" s="255"/>
      <c r="V270" s="255"/>
      <c r="W270" s="257"/>
      <c r="X270" s="257"/>
      <c r="Y270" s="255"/>
      <c r="Z270" s="255"/>
      <c r="AA270" s="255"/>
      <c r="AB270" s="255"/>
      <c r="AC270" s="335"/>
      <c r="AD270" s="309">
        <v>3.0</v>
      </c>
      <c r="AE270" s="225">
        <v>0.0</v>
      </c>
      <c r="AF270" s="225">
        <v>0.0</v>
      </c>
      <c r="AG270" s="225">
        <v>0.0</v>
      </c>
      <c r="AH270" s="225">
        <v>0.0</v>
      </c>
      <c r="AI270" s="225">
        <v>0.0</v>
      </c>
      <c r="AJ270" s="225">
        <v>0.0</v>
      </c>
      <c r="AK270" s="225">
        <v>0.0</v>
      </c>
      <c r="AL270" s="225">
        <v>0.0</v>
      </c>
      <c r="AM270" s="225">
        <v>0.0</v>
      </c>
      <c r="AN270" s="225">
        <v>0.0</v>
      </c>
      <c r="AO270" s="225">
        <v>1.0</v>
      </c>
      <c r="AP270" s="225">
        <v>0.0</v>
      </c>
      <c r="AQ270" s="225">
        <v>0.0</v>
      </c>
      <c r="AR270" s="225">
        <v>0.0</v>
      </c>
      <c r="AS270" s="225">
        <v>0.0</v>
      </c>
      <c r="AT270" s="225">
        <v>0.0</v>
      </c>
      <c r="AU270" s="225">
        <v>0.0</v>
      </c>
      <c r="AV270" s="225">
        <v>0.0</v>
      </c>
      <c r="AW270" s="225">
        <v>0.0</v>
      </c>
      <c r="AX270" s="225">
        <v>0.0</v>
      </c>
      <c r="AY270" s="553" t="str">
        <f t="shared" ref="AY270:BS270" si="1087">IF(AD270 = 0, "", AD270)</f>
        <v>3</v>
      </c>
      <c r="AZ270" s="227" t="str">
        <f t="shared" si="1087"/>
        <v/>
      </c>
      <c r="BA270" s="227" t="str">
        <f t="shared" si="1087"/>
        <v/>
      </c>
      <c r="BB270" s="227" t="str">
        <f t="shared" si="1087"/>
        <v/>
      </c>
      <c r="BC270" s="227" t="str">
        <f t="shared" si="1087"/>
        <v/>
      </c>
      <c r="BD270" s="227" t="str">
        <f t="shared" si="1087"/>
        <v/>
      </c>
      <c r="BE270" s="227" t="str">
        <f t="shared" si="1087"/>
        <v/>
      </c>
      <c r="BF270" s="227" t="str">
        <f t="shared" si="1087"/>
        <v/>
      </c>
      <c r="BG270" s="227" t="str">
        <f t="shared" si="1087"/>
        <v/>
      </c>
      <c r="BH270" s="227" t="str">
        <f t="shared" si="1087"/>
        <v/>
      </c>
      <c r="BI270" s="227" t="str">
        <f t="shared" si="1087"/>
        <v/>
      </c>
      <c r="BJ270" s="225" t="str">
        <f t="shared" si="1087"/>
        <v>1</v>
      </c>
      <c r="BK270" s="227" t="str">
        <f t="shared" si="1087"/>
        <v/>
      </c>
      <c r="BL270" s="227" t="str">
        <f t="shared" si="1087"/>
        <v/>
      </c>
      <c r="BM270" s="227" t="str">
        <f t="shared" si="1087"/>
        <v/>
      </c>
      <c r="BN270" s="227" t="str">
        <f t="shared" si="1087"/>
        <v/>
      </c>
      <c r="BO270" s="227" t="str">
        <f t="shared" si="1087"/>
        <v/>
      </c>
      <c r="BP270" s="227" t="str">
        <f t="shared" si="1087"/>
        <v/>
      </c>
      <c r="BQ270" s="227" t="str">
        <f t="shared" si="1087"/>
        <v/>
      </c>
      <c r="BR270" s="227" t="str">
        <f t="shared" si="1087"/>
        <v/>
      </c>
      <c r="BS270" s="238" t="str">
        <f t="shared" si="1087"/>
        <v/>
      </c>
      <c r="BT270" s="239" t="str">
        <f>$AY270*Assembly!Y$4+$AZ270*Assembly!Y$5+$BA270*Assembly!Y$6+$BB270*Assembly!Y$7+$BC270*Assembly!Y$8+$BD270*Assembly!Y$9+$BE270*Assembly!Y$10+$BF270*Assembly!Y$11+$BG270*Assembly!Y$12+$BH270*Assembly!Y$13+$BI270*Assembly!Y$14+$BJ270*Assembly!Y$15+$BK270*Assembly!Y$16+$BL270*Assembly!Y$17+$BM270*Assembly!Y$18+$BN270*Assembly!Y$19+$BO270*Assembly!Y$20+$BP270*Assembly!Y$21+$BQ270*Assembly!Y$22+$BR270*Assembly!Y$23+$BS270*Assembly!Y$24</f>
        <v>66</v>
      </c>
      <c r="BU270" s="225" t="str">
        <f t="shared" si="8"/>
        <v>528</v>
      </c>
      <c r="BV270" s="225" t="str">
        <f>$AY270*Assembly!AC$4+$AZ270*Assembly!AC$5+$BA270*Assembly!AC$6+$BB270*Assembly!AC$7+$BC270*Assembly!AC$8+$BD270*Assembly!AC$9+$BE270*Assembly!AC$10+$BF270*Assembly!AC$11+$BG270*Assembly!AC$12+$BH270*Assembly!AC$13+$BI270*Assembly!AC$14+$BJ270*Assembly!AC$15+$BK270*Assembly!AC$16+$BL270*Assembly!AC$17+$BM270*Assembly!AC$18+$BN270*Assembly!AC$19+$BO270*Assembly!AC$20+$BP270*Assembly!AC$21+$BQ270*Assembly!AC$22+$BR270*Assembly!AC$23+$BS270*Assembly!AC$24</f>
        <v>330</v>
      </c>
      <c r="BW270" s="240" t="str">
        <f t="shared" si="9"/>
        <v>5.00</v>
      </c>
      <c r="BX270" s="241" t="str">
        <f t="shared" si="10"/>
        <v>2640</v>
      </c>
      <c r="BY270" s="242" t="str">
        <f t="shared" si="11"/>
        <v>0.6</v>
      </c>
      <c r="BZ270" s="225"/>
      <c r="CA270" s="225" t="str">
        <f>$AY270*Assembly!X$4+$AZ270*Assembly!X$5+$BA270*Assembly!X$6+$BB270*Assembly!X$7+$BC270*Assembly!X$8+$BD270*Assembly!X$9+$BE270*Assembly!X$10+$BF270*Assembly!X$11+$BG270*Assembly!X$12+$BH270*Assembly!X$13+$BI270*Assembly!X$14+$BJ270*Assembly!X$15+$BK270*Assembly!X$16+$BL270*Assembly!X$17+$BM270*Assembly!X$18+$BN270*Assembly!X$19+$BO270*Assembly!X$20+$BP270*Assembly!X$21+$BQ270*Assembly!X$22+$BR270*Assembly!X$23+$BS270*Assembly!X$24</f>
        <v>5</v>
      </c>
      <c r="CB270" s="225" t="str">
        <f t="shared" si="12"/>
        <v>778</v>
      </c>
      <c r="CC270" s="223" t="str">
        <f t="shared" si="13"/>
        <v>0.0008</v>
      </c>
      <c r="CD270" s="243" t="str">
        <f>$AY270*Assembly!AB$4+$AZ270*Assembly!AB$5+$BA270*Assembly!AB$6+$BB270*Assembly!AB$7+$BC270*Assembly!AB$8+$BD270*Assembly!AB$9+$BE270*Assembly!AB$10+$BF270*Assembly!AB$11+$BG270*Assembly!AB$12+$BH270*Assembly!AB$13+$BI270*Assembly!AB$14+$BJ270*Assembly!AB$15+$BK270*Assembly!AB$16+$BL270*Assembly!AB$17+$BM270*Assembly!AB$18+$BN270*Assembly!AB$19+$BO270*Assembly!AB$20+$BP270*Assembly!AB$21+$BQ270*Assembly!AB$22+$BR270*Assembly!AB$23+$BS270*Assembly!AB$24</f>
        <v>24</v>
      </c>
      <c r="CE270" s="256" t="str">
        <f>$AY270*Assembly!M$4+$AZ270*Assembly!M$5+$BA270*Assembly!M$6+$BB270*Assembly!M$7+$BC270*Assembly!M$8+$BD270*Assembly!M$9+$BE270*Assembly!M$10+$BF270*Assembly!M$11+$BG270*Assembly!M$12+$BH270*Assembly!M$13+$BI270*Assembly!M$14+$BJ270*Assembly!M$15+$BK270*Assembly!M$16+$BL270*Assembly!M$17+$BM270*Assembly!M$18+$BN270*Assembly!M$19+$BO270*Assembly!M$20+$BP270*Assembly!M$21+$BQ270*Assembly!M$22+$BR270*Assembly!M$23+$BS270*Assembly!M$24</f>
        <v>75</v>
      </c>
      <c r="CF270" s="256" t="str">
        <f>$AY270*Assembly!N$4+$AZ270*Assembly!N$5+$BA270*Assembly!N$6+$BB270*Assembly!N$7+$BC270*Assembly!N$8+$BD270*Assembly!N$9+$BE270*Assembly!N$10+$BF270*Assembly!N$11+$BG270*Assembly!N$12+$BH270*Assembly!N$13+$BI270*Assembly!N$14+$BJ270*Assembly!N$15+$BK270*Assembly!N$16+$BL270*Assembly!N$17+$BM270*Assembly!N$18+$BN270*Assembly!N$19+$BO270*Assembly!N$20+$BP270*Assembly!N$21+$BQ270*Assembly!N$22+$BR270*Assembly!N$23+$BS270*Assembly!N$24</f>
        <v>5</v>
      </c>
      <c r="CG270" s="256" t="str">
        <f>$AY270*Assembly!O$4+$AZ270*Assembly!O$5+$BA270*Assembly!O$6+$BB270*Assembly!O$7+$BC270*Assembly!O$8+$BD270*Assembly!O$9+$BE270*Assembly!O$10+$BF270*Assembly!O$11+$BG270*Assembly!O$12+$BH270*Assembly!O$13+$BI270*Assembly!O$14+$BJ270*Assembly!O$15+$BK270*Assembly!O$16+$BL270*Assembly!O$17+$BM270*Assembly!O$18+$BN270*Assembly!O$19+$BO270*Assembly!O$20+$BP270*Assembly!O$21+$BQ270*Assembly!O$22+$BR270*Assembly!O$23+$BS270*Assembly!O$24</f>
        <v>3</v>
      </c>
      <c r="CH270" s="254" t="str">
        <f>$AY270*Assembly!P$4+$AZ270*Assembly!P$5+$BA270*Assembly!P$6+$BB270*Assembly!P$7+$BC270*Assembly!P$8+$BD270*Assembly!P$9+$BE270*Assembly!P$10+$BF270*Assembly!P$11+$BG270*Assembly!P$12+$BH270*Assembly!P$13+$BI270*Assembly!P$14+$BJ270*Assembly!P$15+$BK270*Assembly!P$16+$BL270*Assembly!P$17+$BM270*Assembly!P$18+$BN270*Assembly!P$19+$BO270*Assembly!P$20+$BP270*Assembly!P$21+$BQ270*Assembly!P$22+$BR270*Assembly!P$23+$BS270*Assembly!P$24</f>
        <v>0</v>
      </c>
      <c r="CI270" s="254" t="str">
        <f>$AY270*Assembly!Q$4+$AZ270*Assembly!Q$5+$BA270*Assembly!Q$6+$BB270*Assembly!Q$7+$BC270*Assembly!Q$8+$BD270*Assembly!Q$9+$BE270*Assembly!Q$10+$BF270*Assembly!Q$11+$BG270*Assembly!Q$12+$BH270*Assembly!Q$13+$BI270*Assembly!Q$14+$BJ270*Assembly!Q$15+$BK270*Assembly!Q$16+$BL270*Assembly!Q$17+$BM270*Assembly!Q$18+$BN270*Assembly!Q$19+$BO270*Assembly!Q$20+$BP270*Assembly!Q$21+$BQ270*Assembly!Q$22+$BR270*Assembly!Q$23+$BS270*Assembly!Q$24</f>
        <v>0</v>
      </c>
      <c r="CJ270" s="256" t="str">
        <f>$AY270*Assembly!R$4+$AZ270*Assembly!R$5+$BA270*Assembly!R$6+$BB270*Assembly!R$7+$BC270*Assembly!R$8+$BD270*Assembly!R$9+$BE270*Assembly!R$10+$BF270*Assembly!R$11+$BG270*Assembly!R$12+$BH270*Assembly!R$13+$BI270*Assembly!R$14+$BJ270*Assembly!R$15+$BK270*Assembly!R$16+$BL270*Assembly!R$17+$BM270*Assembly!R$18+$BN270*Assembly!R$19+$BO270*Assembly!R$20+$BP270*Assembly!R$21+$BQ270*Assembly!R$22+$BR270*Assembly!R$23+$BS270*Assembly!R$24</f>
        <v>0</v>
      </c>
      <c r="CK270" s="254" t="str">
        <f>$AY270*Assembly!S$4+$AZ270*Assembly!S$5+$BA270*Assembly!S$6+$BB270*Assembly!S$7+$BC270*Assembly!S$8+$BD270*Assembly!S$9+$BE270*Assembly!S$10+$BF270*Assembly!S$11+$BG270*Assembly!S$12+$BH270*Assembly!S$13+$BI270*Assembly!S$14+$BJ270*Assembly!S$15+$BK270*Assembly!S$16+$BL270*Assembly!S$17+$BM270*Assembly!S$18+$BN270*Assembly!S$19+$BO270*Assembly!S$20+$BP270*Assembly!S$21+$BQ270*Assembly!S$22+$BR270*Assembly!S$23+$BS270*Assembly!S$24</f>
        <v>0</v>
      </c>
      <c r="CL270" s="254" t="str">
        <f>$AY270*Assembly!T$4+$AZ270*Assembly!T$5+$BA270*Assembly!T$6+$BB270*Assembly!T$7+$BC270*Assembly!T$8+$BD270*Assembly!T$9+$BE270*Assembly!T$10+$BF270*Assembly!T$11+$BG270*Assembly!T$12+$BH270*Assembly!T$13+$BI270*Assembly!T$14+$BJ270*Assembly!T$15+$BK270*Assembly!T$16+$BL270*Assembly!T$17+$BM270*Assembly!T$18+$BN270*Assembly!T$19+$BO270*Assembly!T$20+$BP270*Assembly!T$21+$BQ270*Assembly!T$22+$BR270*Assembly!T$23+$BS270*Assembly!T$24</f>
        <v>0</v>
      </c>
      <c r="CM270" s="254" t="str">
        <f>$AY270*Assembly!U$4+$AZ270*Assembly!U$5+$BA270*Assembly!U$6+$BB270*Assembly!U$7+$BC270*Assembly!U$8+$BD270*Assembly!U$9+$BE270*Assembly!U$10+$BF270*Assembly!U$11+$BG270*Assembly!U$12+$BH270*Assembly!U$13+$BI270*Assembly!U$14+$BJ270*Assembly!U$15+$BK270*Assembly!U$16+$BL270*Assembly!U$17+$BM270*Assembly!U$18+$BN270*Assembly!U$19+$BO270*Assembly!U$20+$BP270*Assembly!U$21+$BQ270*Assembly!U$22+$BR270*Assembly!U$23+$BS270*Assembly!U$24</f>
        <v>0</v>
      </c>
      <c r="CN270" s="256" t="str">
        <f>$AY270*Assembly!V$4+$AZ270*Assembly!V$5+$BA270*Assembly!V$6+$BB270*Assembly!V$7+$BC270*Assembly!V$8+$BD270*Assembly!V$9+$BE270*Assembly!V$10+$BF270*Assembly!V$11+$BG270*Assembly!V$12+$BH270*Assembly!V$13+$BI270*Assembly!V$14+$BJ270*Assembly!V$15+$BK270*Assembly!V$16+$BL270*Assembly!V$17+$BM270*Assembly!V$18+$BN270*Assembly!V$19+$BO270*Assembly!V$20+$BP270*Assembly!V$21+$BQ270*Assembly!V$22+$BR270*Assembly!V$23+$BS270*Assembly!V$24</f>
        <v>0</v>
      </c>
      <c r="CO270" s="256" t="str">
        <f>CE270*Refining!$F$3</f>
        <v>134</v>
      </c>
      <c r="CP270" s="256" t="str">
        <f>CF270*Refining!$F$4</f>
        <v>16</v>
      </c>
      <c r="CQ270" s="256" t="str">
        <f>CG270*Refining!$F$5</f>
        <v>13</v>
      </c>
      <c r="CR270" s="256" t="str">
        <f>CH270*Refining!$F$6</f>
        <v>0</v>
      </c>
      <c r="CS270" s="256" t="str">
        <f>CI270*Refining!$F$7</f>
        <v>0</v>
      </c>
      <c r="CT270" s="256" t="str">
        <f>CJ270*Refining!$F$8</f>
        <v>0</v>
      </c>
      <c r="CU270" s="256" t="str">
        <f>CK270*Refining!$F$9</f>
        <v>0</v>
      </c>
      <c r="CV270" s="256" t="str">
        <f>CL270*Refining!$F$10</f>
        <v>0</v>
      </c>
      <c r="CW270" s="256" t="str">
        <f>CM270*Refining!$F$11</f>
        <v>0</v>
      </c>
      <c r="CX270" s="256" t="str">
        <f>CN270*Refining!$F$12</f>
        <v>0</v>
      </c>
      <c r="CY270" s="248" t="str">
        <f t="shared" ref="CY270:DR270" si="1088">IF(CE270 = 0, "", CE270)</f>
        <v>75</v>
      </c>
      <c r="CZ270" s="249" t="str">
        <f t="shared" si="1088"/>
        <v>5</v>
      </c>
      <c r="DA270" s="249" t="str">
        <f t="shared" si="1088"/>
        <v>3</v>
      </c>
      <c r="DB270" s="245" t="str">
        <f t="shared" si="1088"/>
        <v/>
      </c>
      <c r="DC270" s="245" t="str">
        <f t="shared" si="1088"/>
        <v/>
      </c>
      <c r="DD270" s="245" t="str">
        <f t="shared" si="1088"/>
        <v/>
      </c>
      <c r="DE270" s="245" t="str">
        <f t="shared" si="1088"/>
        <v/>
      </c>
      <c r="DF270" s="245" t="str">
        <f t="shared" si="1088"/>
        <v/>
      </c>
      <c r="DG270" s="245" t="str">
        <f t="shared" si="1088"/>
        <v/>
      </c>
      <c r="DH270" s="246" t="str">
        <f t="shared" si="1088"/>
        <v/>
      </c>
      <c r="DI270" s="248" t="str">
        <f t="shared" si="1088"/>
        <v>134</v>
      </c>
      <c r="DJ270" s="249" t="str">
        <f t="shared" si="1088"/>
        <v>16</v>
      </c>
      <c r="DK270" s="249" t="str">
        <f t="shared" si="1088"/>
        <v>13</v>
      </c>
      <c r="DL270" s="245" t="str">
        <f t="shared" si="1088"/>
        <v/>
      </c>
      <c r="DM270" s="245" t="str">
        <f t="shared" si="1088"/>
        <v/>
      </c>
      <c r="DN270" s="245" t="str">
        <f t="shared" si="1088"/>
        <v/>
      </c>
      <c r="DO270" s="245" t="str">
        <f t="shared" si="1088"/>
        <v/>
      </c>
      <c r="DP270" s="245" t="str">
        <f t="shared" si="1088"/>
        <v/>
      </c>
      <c r="DQ270" s="245" t="str">
        <f t="shared" si="1088"/>
        <v/>
      </c>
      <c r="DR270" s="246" t="str">
        <f t="shared" si="1088"/>
        <v/>
      </c>
      <c r="DS270" s="248" t="str">
        <f t="shared" si="15"/>
        <v>83</v>
      </c>
      <c r="DT270" s="249" t="str">
        <f t="shared" si="16"/>
        <v>162</v>
      </c>
      <c r="DU270" s="225" t="str">
        <f>CY270*'Ores &amp; Ingots'!$C$3+CZ270*'Ores &amp; Ingots'!$C$4+DA270*'Ores &amp; Ingots'!$C$5+DB270*'Ores &amp; Ingots'!$C$6+DC270*'Ores &amp; Ingots'!$C$7+DD270*'Ores &amp; Ingots'!$C$8+DE270*'Ores &amp; Ingots'!$C$9+DF270*'Ores &amp; Ingots'!$C$10+DG270*'Ores &amp; Ingots'!$C$11+DH270*'Ores &amp; Ingots'!$C$12</f>
        <v>10</v>
      </c>
      <c r="DV270" s="225" t="str">
        <f>DI270*'Ores &amp; Ingots'!$B$3+DJ270*'Ores &amp; Ingots'!$B$4+DK270*'Ores &amp; Ingots'!$B$5+DL270*'Ores &amp; Ingots'!$B$6+DM270*'Ores &amp; Ingots'!$B$7+DN270*'Ores &amp; Ingots'!$B$8+DO270*'Ores &amp; Ingots'!$B$9+DP270*'Ores &amp; Ingots'!$B$10+DQ270*'Ores &amp; Ingots'!$B$11+DR270*'Ores &amp; Ingots'!$B$12</f>
        <v>60</v>
      </c>
      <c r="DW270" s="249" t="str">
        <f>CY270*Refining!$G$3+CZ270*Refining!$G$4+DA270*Refining!$G$5+DB270*Refining!$G$6+DC270*Refining!$G$7+DD270*Refining!$G$8+DE270*Refining!$G$9+DF270*Refining!$G$10+DG270*Refining!$G$11+DH270*Refining!$G$12</f>
        <v>68</v>
      </c>
      <c r="DX270" s="249" t="str">
        <f t="shared" si="17"/>
        <v>10,524</v>
      </c>
      <c r="DY270" s="250" t="str">
        <f t="shared" si="18"/>
        <v>0.0105</v>
      </c>
      <c r="DZ270" s="248" t="str">
        <f t="shared" si="19"/>
        <v>77</v>
      </c>
      <c r="EA270" s="251" t="str">
        <f t="shared" ref="EA270:EB270" si="1089">DZ270/60</f>
        <v>1.3</v>
      </c>
      <c r="EB270" s="251" t="str">
        <f t="shared" si="1089"/>
        <v>0.0</v>
      </c>
      <c r="EC270" s="543" t="str">
        <f t="shared" si="21"/>
        <v>0.00</v>
      </c>
      <c r="ED270" s="248" t="str">
        <f t="shared" si="22"/>
        <v>11,301</v>
      </c>
      <c r="EE270" s="251" t="str">
        <f t="shared" ref="EE270:EF270" si="1090">ED270/1000</f>
        <v>11.3</v>
      </c>
      <c r="EF270" s="252" t="str">
        <f t="shared" si="1090"/>
        <v>0.01</v>
      </c>
      <c r="EG270" s="544" t="str">
        <f t="shared" si="24"/>
        <v>0.0113</v>
      </c>
      <c r="EH270" s="225" t="s">
        <v>12</v>
      </c>
    </row>
    <row r="271">
      <c r="A271" s="33"/>
      <c r="B271" s="116" t="s">
        <v>1080</v>
      </c>
      <c r="C271" s="227" t="s">
        <v>885</v>
      </c>
      <c r="D271" s="227">
        <v>1.0</v>
      </c>
      <c r="E271" s="227">
        <v>1.0</v>
      </c>
      <c r="F271" s="227">
        <v>1.0</v>
      </c>
      <c r="G271" s="253" t="str">
        <f t="shared" si="5"/>
        <v>0.1</v>
      </c>
      <c r="H271" s="254">
        <v>5.0</v>
      </c>
      <c r="I271" s="254">
        <v>12.5</v>
      </c>
      <c r="J271" s="254" t="str">
        <f>H271/Main!$D$9</f>
        <v>5</v>
      </c>
      <c r="K271" s="254" t="str">
        <f>I271/Main!$D$10</f>
        <v>12.5</v>
      </c>
      <c r="L271" s="254" t="str">
        <f t="shared" si="6"/>
        <v>2.5</v>
      </c>
      <c r="M271" s="254">
        <v>1.0</v>
      </c>
      <c r="N271" s="255"/>
      <c r="O271" s="255"/>
      <c r="P271" s="255"/>
      <c r="Q271" s="256"/>
      <c r="R271" s="255"/>
      <c r="S271" s="257"/>
      <c r="T271" s="257"/>
      <c r="U271" s="255"/>
      <c r="V271" s="255"/>
      <c r="W271" s="257"/>
      <c r="X271" s="257"/>
      <c r="Y271" s="255"/>
      <c r="Z271" s="255"/>
      <c r="AA271" s="255"/>
      <c r="AB271" s="255"/>
      <c r="AC271" s="335"/>
      <c r="AD271" s="309">
        <v>3.0</v>
      </c>
      <c r="AE271" s="225">
        <v>0.0</v>
      </c>
      <c r="AF271" s="225">
        <v>0.0</v>
      </c>
      <c r="AG271" s="225">
        <v>0.0</v>
      </c>
      <c r="AH271" s="225">
        <v>0.0</v>
      </c>
      <c r="AI271" s="225">
        <v>0.0</v>
      </c>
      <c r="AJ271" s="225">
        <v>0.0</v>
      </c>
      <c r="AK271" s="225">
        <v>0.0</v>
      </c>
      <c r="AL271" s="225">
        <v>0.0</v>
      </c>
      <c r="AM271" s="225">
        <v>0.0</v>
      </c>
      <c r="AN271" s="225">
        <v>0.0</v>
      </c>
      <c r="AO271" s="225">
        <v>1.0</v>
      </c>
      <c r="AP271" s="225">
        <v>0.0</v>
      </c>
      <c r="AQ271" s="225">
        <v>0.0</v>
      </c>
      <c r="AR271" s="225">
        <v>0.0</v>
      </c>
      <c r="AS271" s="225">
        <v>0.0</v>
      </c>
      <c r="AT271" s="225">
        <v>0.0</v>
      </c>
      <c r="AU271" s="225">
        <v>0.0</v>
      </c>
      <c r="AV271" s="225">
        <v>0.0</v>
      </c>
      <c r="AW271" s="225">
        <v>0.0</v>
      </c>
      <c r="AX271" s="225">
        <v>0.0</v>
      </c>
      <c r="AY271" s="553" t="str">
        <f t="shared" ref="AY271:BS271" si="1091">IF(AD271 = 0, "", AD271)</f>
        <v>3</v>
      </c>
      <c r="AZ271" s="227" t="str">
        <f t="shared" si="1091"/>
        <v/>
      </c>
      <c r="BA271" s="227" t="str">
        <f t="shared" si="1091"/>
        <v/>
      </c>
      <c r="BB271" s="227" t="str">
        <f t="shared" si="1091"/>
        <v/>
      </c>
      <c r="BC271" s="227" t="str">
        <f t="shared" si="1091"/>
        <v/>
      </c>
      <c r="BD271" s="227" t="str">
        <f t="shared" si="1091"/>
        <v/>
      </c>
      <c r="BE271" s="227" t="str">
        <f t="shared" si="1091"/>
        <v/>
      </c>
      <c r="BF271" s="227" t="str">
        <f t="shared" si="1091"/>
        <v/>
      </c>
      <c r="BG271" s="227" t="str">
        <f t="shared" si="1091"/>
        <v/>
      </c>
      <c r="BH271" s="227" t="str">
        <f t="shared" si="1091"/>
        <v/>
      </c>
      <c r="BI271" s="227" t="str">
        <f t="shared" si="1091"/>
        <v/>
      </c>
      <c r="BJ271" s="225" t="str">
        <f t="shared" si="1091"/>
        <v>1</v>
      </c>
      <c r="BK271" s="227" t="str">
        <f t="shared" si="1091"/>
        <v/>
      </c>
      <c r="BL271" s="227" t="str">
        <f t="shared" si="1091"/>
        <v/>
      </c>
      <c r="BM271" s="227" t="str">
        <f t="shared" si="1091"/>
        <v/>
      </c>
      <c r="BN271" s="227" t="str">
        <f t="shared" si="1091"/>
        <v/>
      </c>
      <c r="BO271" s="227" t="str">
        <f t="shared" si="1091"/>
        <v/>
      </c>
      <c r="BP271" s="227" t="str">
        <f t="shared" si="1091"/>
        <v/>
      </c>
      <c r="BQ271" s="227" t="str">
        <f t="shared" si="1091"/>
        <v/>
      </c>
      <c r="BR271" s="227" t="str">
        <f t="shared" si="1091"/>
        <v/>
      </c>
      <c r="BS271" s="238" t="str">
        <f t="shared" si="1091"/>
        <v/>
      </c>
      <c r="BT271" s="239" t="str">
        <f>$AY271*Assembly!Y$4+$AZ271*Assembly!Y$5+$BA271*Assembly!Y$6+$BB271*Assembly!Y$7+$BC271*Assembly!Y$8+$BD271*Assembly!Y$9+$BE271*Assembly!Y$10+$BF271*Assembly!Y$11+$BG271*Assembly!Y$12+$BH271*Assembly!Y$13+$BI271*Assembly!Y$14+$BJ271*Assembly!Y$15+$BK271*Assembly!Y$16+$BL271*Assembly!Y$17+$BM271*Assembly!Y$18+$BN271*Assembly!Y$19+$BO271*Assembly!Y$20+$BP271*Assembly!Y$21+$BQ271*Assembly!Y$22+$BR271*Assembly!Y$23+$BS271*Assembly!Y$24</f>
        <v>66</v>
      </c>
      <c r="BU271" s="225" t="str">
        <f t="shared" si="8"/>
        <v>528</v>
      </c>
      <c r="BV271" s="225" t="str">
        <f>$AY271*Assembly!AC$4+$AZ271*Assembly!AC$5+$BA271*Assembly!AC$6+$BB271*Assembly!AC$7+$BC271*Assembly!AC$8+$BD271*Assembly!AC$9+$BE271*Assembly!AC$10+$BF271*Assembly!AC$11+$BG271*Assembly!AC$12+$BH271*Assembly!AC$13+$BI271*Assembly!AC$14+$BJ271*Assembly!AC$15+$BK271*Assembly!AC$16+$BL271*Assembly!AC$17+$BM271*Assembly!AC$18+$BN271*Assembly!AC$19+$BO271*Assembly!AC$20+$BP271*Assembly!AC$21+$BQ271*Assembly!AC$22+$BR271*Assembly!AC$23+$BS271*Assembly!AC$24</f>
        <v>330</v>
      </c>
      <c r="BW271" s="240" t="str">
        <f t="shared" si="9"/>
        <v>5.00</v>
      </c>
      <c r="BX271" s="241" t="str">
        <f t="shared" si="10"/>
        <v>2640</v>
      </c>
      <c r="BY271" s="242" t="str">
        <f t="shared" si="11"/>
        <v>0.6</v>
      </c>
      <c r="BZ271" s="225"/>
      <c r="CA271" s="225" t="str">
        <f>$AY271*Assembly!X$4+$AZ271*Assembly!X$5+$BA271*Assembly!X$6+$BB271*Assembly!X$7+$BC271*Assembly!X$8+$BD271*Assembly!X$9+$BE271*Assembly!X$10+$BF271*Assembly!X$11+$BG271*Assembly!X$12+$BH271*Assembly!X$13+$BI271*Assembly!X$14+$BJ271*Assembly!X$15+$BK271*Assembly!X$16+$BL271*Assembly!X$17+$BM271*Assembly!X$18+$BN271*Assembly!X$19+$BO271*Assembly!X$20+$BP271*Assembly!X$21+$BQ271*Assembly!X$22+$BR271*Assembly!X$23+$BS271*Assembly!X$24</f>
        <v>5</v>
      </c>
      <c r="CB271" s="225" t="str">
        <f t="shared" si="12"/>
        <v>778</v>
      </c>
      <c r="CC271" s="223" t="str">
        <f t="shared" si="13"/>
        <v>0.0008</v>
      </c>
      <c r="CD271" s="243" t="str">
        <f>$AY271*Assembly!AB$4+$AZ271*Assembly!AB$5+$BA271*Assembly!AB$6+$BB271*Assembly!AB$7+$BC271*Assembly!AB$8+$BD271*Assembly!AB$9+$BE271*Assembly!AB$10+$BF271*Assembly!AB$11+$BG271*Assembly!AB$12+$BH271*Assembly!AB$13+$BI271*Assembly!AB$14+$BJ271*Assembly!AB$15+$BK271*Assembly!AB$16+$BL271*Assembly!AB$17+$BM271*Assembly!AB$18+$BN271*Assembly!AB$19+$BO271*Assembly!AB$20+$BP271*Assembly!AB$21+$BQ271*Assembly!AB$22+$BR271*Assembly!AB$23+$BS271*Assembly!AB$24</f>
        <v>24</v>
      </c>
      <c r="CE271" s="256" t="str">
        <f>$AY271*Assembly!M$4+$AZ271*Assembly!M$5+$BA271*Assembly!M$6+$BB271*Assembly!M$7+$BC271*Assembly!M$8+$BD271*Assembly!M$9+$BE271*Assembly!M$10+$BF271*Assembly!M$11+$BG271*Assembly!M$12+$BH271*Assembly!M$13+$BI271*Assembly!M$14+$BJ271*Assembly!M$15+$BK271*Assembly!M$16+$BL271*Assembly!M$17+$BM271*Assembly!M$18+$BN271*Assembly!M$19+$BO271*Assembly!M$20+$BP271*Assembly!M$21+$BQ271*Assembly!M$22+$BR271*Assembly!M$23+$BS271*Assembly!M$24</f>
        <v>75</v>
      </c>
      <c r="CF271" s="256" t="str">
        <f>$AY271*Assembly!N$4+$AZ271*Assembly!N$5+$BA271*Assembly!N$6+$BB271*Assembly!N$7+$BC271*Assembly!N$8+$BD271*Assembly!N$9+$BE271*Assembly!N$10+$BF271*Assembly!N$11+$BG271*Assembly!N$12+$BH271*Assembly!N$13+$BI271*Assembly!N$14+$BJ271*Assembly!N$15+$BK271*Assembly!N$16+$BL271*Assembly!N$17+$BM271*Assembly!N$18+$BN271*Assembly!N$19+$BO271*Assembly!N$20+$BP271*Assembly!N$21+$BQ271*Assembly!N$22+$BR271*Assembly!N$23+$BS271*Assembly!N$24</f>
        <v>5</v>
      </c>
      <c r="CG271" s="256" t="str">
        <f>$AY271*Assembly!O$4+$AZ271*Assembly!O$5+$BA271*Assembly!O$6+$BB271*Assembly!O$7+$BC271*Assembly!O$8+$BD271*Assembly!O$9+$BE271*Assembly!O$10+$BF271*Assembly!O$11+$BG271*Assembly!O$12+$BH271*Assembly!O$13+$BI271*Assembly!O$14+$BJ271*Assembly!O$15+$BK271*Assembly!O$16+$BL271*Assembly!O$17+$BM271*Assembly!O$18+$BN271*Assembly!O$19+$BO271*Assembly!O$20+$BP271*Assembly!O$21+$BQ271*Assembly!O$22+$BR271*Assembly!O$23+$BS271*Assembly!O$24</f>
        <v>3</v>
      </c>
      <c r="CH271" s="254" t="str">
        <f>$AY271*Assembly!P$4+$AZ271*Assembly!P$5+$BA271*Assembly!P$6+$BB271*Assembly!P$7+$BC271*Assembly!P$8+$BD271*Assembly!P$9+$BE271*Assembly!P$10+$BF271*Assembly!P$11+$BG271*Assembly!P$12+$BH271*Assembly!P$13+$BI271*Assembly!P$14+$BJ271*Assembly!P$15+$BK271*Assembly!P$16+$BL271*Assembly!P$17+$BM271*Assembly!P$18+$BN271*Assembly!P$19+$BO271*Assembly!P$20+$BP271*Assembly!P$21+$BQ271*Assembly!P$22+$BR271*Assembly!P$23+$BS271*Assembly!P$24</f>
        <v>0</v>
      </c>
      <c r="CI271" s="254" t="str">
        <f>$AY271*Assembly!Q$4+$AZ271*Assembly!Q$5+$BA271*Assembly!Q$6+$BB271*Assembly!Q$7+$BC271*Assembly!Q$8+$BD271*Assembly!Q$9+$BE271*Assembly!Q$10+$BF271*Assembly!Q$11+$BG271*Assembly!Q$12+$BH271*Assembly!Q$13+$BI271*Assembly!Q$14+$BJ271*Assembly!Q$15+$BK271*Assembly!Q$16+$BL271*Assembly!Q$17+$BM271*Assembly!Q$18+$BN271*Assembly!Q$19+$BO271*Assembly!Q$20+$BP271*Assembly!Q$21+$BQ271*Assembly!Q$22+$BR271*Assembly!Q$23+$BS271*Assembly!Q$24</f>
        <v>0</v>
      </c>
      <c r="CJ271" s="256" t="str">
        <f>$AY271*Assembly!R$4+$AZ271*Assembly!R$5+$BA271*Assembly!R$6+$BB271*Assembly!R$7+$BC271*Assembly!R$8+$BD271*Assembly!R$9+$BE271*Assembly!R$10+$BF271*Assembly!R$11+$BG271*Assembly!R$12+$BH271*Assembly!R$13+$BI271*Assembly!R$14+$BJ271*Assembly!R$15+$BK271*Assembly!R$16+$BL271*Assembly!R$17+$BM271*Assembly!R$18+$BN271*Assembly!R$19+$BO271*Assembly!R$20+$BP271*Assembly!R$21+$BQ271*Assembly!R$22+$BR271*Assembly!R$23+$BS271*Assembly!R$24</f>
        <v>0</v>
      </c>
      <c r="CK271" s="254" t="str">
        <f>$AY271*Assembly!S$4+$AZ271*Assembly!S$5+$BA271*Assembly!S$6+$BB271*Assembly!S$7+$BC271*Assembly!S$8+$BD271*Assembly!S$9+$BE271*Assembly!S$10+$BF271*Assembly!S$11+$BG271*Assembly!S$12+$BH271*Assembly!S$13+$BI271*Assembly!S$14+$BJ271*Assembly!S$15+$BK271*Assembly!S$16+$BL271*Assembly!S$17+$BM271*Assembly!S$18+$BN271*Assembly!S$19+$BO271*Assembly!S$20+$BP271*Assembly!S$21+$BQ271*Assembly!S$22+$BR271*Assembly!S$23+$BS271*Assembly!S$24</f>
        <v>0</v>
      </c>
      <c r="CL271" s="254" t="str">
        <f>$AY271*Assembly!T$4+$AZ271*Assembly!T$5+$BA271*Assembly!T$6+$BB271*Assembly!T$7+$BC271*Assembly!T$8+$BD271*Assembly!T$9+$BE271*Assembly!T$10+$BF271*Assembly!T$11+$BG271*Assembly!T$12+$BH271*Assembly!T$13+$BI271*Assembly!T$14+$BJ271*Assembly!T$15+$BK271*Assembly!T$16+$BL271*Assembly!T$17+$BM271*Assembly!T$18+$BN271*Assembly!T$19+$BO271*Assembly!T$20+$BP271*Assembly!T$21+$BQ271*Assembly!T$22+$BR271*Assembly!T$23+$BS271*Assembly!T$24</f>
        <v>0</v>
      </c>
      <c r="CM271" s="254" t="str">
        <f>$AY271*Assembly!U$4+$AZ271*Assembly!U$5+$BA271*Assembly!U$6+$BB271*Assembly!U$7+$BC271*Assembly!U$8+$BD271*Assembly!U$9+$BE271*Assembly!U$10+$BF271*Assembly!U$11+$BG271*Assembly!U$12+$BH271*Assembly!U$13+$BI271*Assembly!U$14+$BJ271*Assembly!U$15+$BK271*Assembly!U$16+$BL271*Assembly!U$17+$BM271*Assembly!U$18+$BN271*Assembly!U$19+$BO271*Assembly!U$20+$BP271*Assembly!U$21+$BQ271*Assembly!U$22+$BR271*Assembly!U$23+$BS271*Assembly!U$24</f>
        <v>0</v>
      </c>
      <c r="CN271" s="256" t="str">
        <f>$AY271*Assembly!V$4+$AZ271*Assembly!V$5+$BA271*Assembly!V$6+$BB271*Assembly!V$7+$BC271*Assembly!V$8+$BD271*Assembly!V$9+$BE271*Assembly!V$10+$BF271*Assembly!V$11+$BG271*Assembly!V$12+$BH271*Assembly!V$13+$BI271*Assembly!V$14+$BJ271*Assembly!V$15+$BK271*Assembly!V$16+$BL271*Assembly!V$17+$BM271*Assembly!V$18+$BN271*Assembly!V$19+$BO271*Assembly!V$20+$BP271*Assembly!V$21+$BQ271*Assembly!V$22+$BR271*Assembly!V$23+$BS271*Assembly!V$24</f>
        <v>0</v>
      </c>
      <c r="CO271" s="256" t="str">
        <f>CE271*Refining!$F$3</f>
        <v>134</v>
      </c>
      <c r="CP271" s="256" t="str">
        <f>CF271*Refining!$F$4</f>
        <v>16</v>
      </c>
      <c r="CQ271" s="256" t="str">
        <f>CG271*Refining!$F$5</f>
        <v>13</v>
      </c>
      <c r="CR271" s="256" t="str">
        <f>CH271*Refining!$F$6</f>
        <v>0</v>
      </c>
      <c r="CS271" s="256" t="str">
        <f>CI271*Refining!$F$7</f>
        <v>0</v>
      </c>
      <c r="CT271" s="256" t="str">
        <f>CJ271*Refining!$F$8</f>
        <v>0</v>
      </c>
      <c r="CU271" s="256" t="str">
        <f>CK271*Refining!$F$9</f>
        <v>0</v>
      </c>
      <c r="CV271" s="256" t="str">
        <f>CL271*Refining!$F$10</f>
        <v>0</v>
      </c>
      <c r="CW271" s="256" t="str">
        <f>CM271*Refining!$F$11</f>
        <v>0</v>
      </c>
      <c r="CX271" s="256" t="str">
        <f>CN271*Refining!$F$12</f>
        <v>0</v>
      </c>
      <c r="CY271" s="248" t="str">
        <f t="shared" ref="CY271:DR271" si="1092">IF(CE271 = 0, "", CE271)</f>
        <v>75</v>
      </c>
      <c r="CZ271" s="249" t="str">
        <f t="shared" si="1092"/>
        <v>5</v>
      </c>
      <c r="DA271" s="249" t="str">
        <f t="shared" si="1092"/>
        <v>3</v>
      </c>
      <c r="DB271" s="245" t="str">
        <f t="shared" si="1092"/>
        <v/>
      </c>
      <c r="DC271" s="245" t="str">
        <f t="shared" si="1092"/>
        <v/>
      </c>
      <c r="DD271" s="245" t="str">
        <f t="shared" si="1092"/>
        <v/>
      </c>
      <c r="DE271" s="245" t="str">
        <f t="shared" si="1092"/>
        <v/>
      </c>
      <c r="DF271" s="245" t="str">
        <f t="shared" si="1092"/>
        <v/>
      </c>
      <c r="DG271" s="245" t="str">
        <f t="shared" si="1092"/>
        <v/>
      </c>
      <c r="DH271" s="246" t="str">
        <f t="shared" si="1092"/>
        <v/>
      </c>
      <c r="DI271" s="248" t="str">
        <f t="shared" si="1092"/>
        <v>134</v>
      </c>
      <c r="DJ271" s="249" t="str">
        <f t="shared" si="1092"/>
        <v>16</v>
      </c>
      <c r="DK271" s="249" t="str">
        <f t="shared" si="1092"/>
        <v>13</v>
      </c>
      <c r="DL271" s="245" t="str">
        <f t="shared" si="1092"/>
        <v/>
      </c>
      <c r="DM271" s="245" t="str">
        <f t="shared" si="1092"/>
        <v/>
      </c>
      <c r="DN271" s="245" t="str">
        <f t="shared" si="1092"/>
        <v/>
      </c>
      <c r="DO271" s="245" t="str">
        <f t="shared" si="1092"/>
        <v/>
      </c>
      <c r="DP271" s="245" t="str">
        <f t="shared" si="1092"/>
        <v/>
      </c>
      <c r="DQ271" s="245" t="str">
        <f t="shared" si="1092"/>
        <v/>
      </c>
      <c r="DR271" s="246" t="str">
        <f t="shared" si="1092"/>
        <v/>
      </c>
      <c r="DS271" s="248" t="str">
        <f t="shared" si="15"/>
        <v>83</v>
      </c>
      <c r="DT271" s="249" t="str">
        <f t="shared" si="16"/>
        <v>162</v>
      </c>
      <c r="DU271" s="225" t="str">
        <f>CY271*'Ores &amp; Ingots'!$C$3+CZ271*'Ores &amp; Ingots'!$C$4+DA271*'Ores &amp; Ingots'!$C$5+DB271*'Ores &amp; Ingots'!$C$6+DC271*'Ores &amp; Ingots'!$C$7+DD271*'Ores &amp; Ingots'!$C$8+DE271*'Ores &amp; Ingots'!$C$9+DF271*'Ores &amp; Ingots'!$C$10+DG271*'Ores &amp; Ingots'!$C$11+DH271*'Ores &amp; Ingots'!$C$12</f>
        <v>10</v>
      </c>
      <c r="DV271" s="225" t="str">
        <f>DI271*'Ores &amp; Ingots'!$B$3+DJ271*'Ores &amp; Ingots'!$B$4+DK271*'Ores &amp; Ingots'!$B$5+DL271*'Ores &amp; Ingots'!$B$6+DM271*'Ores &amp; Ingots'!$B$7+DN271*'Ores &amp; Ingots'!$B$8+DO271*'Ores &amp; Ingots'!$B$9+DP271*'Ores &amp; Ingots'!$B$10+DQ271*'Ores &amp; Ingots'!$B$11+DR271*'Ores &amp; Ingots'!$B$12</f>
        <v>60</v>
      </c>
      <c r="DW271" s="249" t="str">
        <f>CY271*Refining!$G$3+CZ271*Refining!$G$4+DA271*Refining!$G$5+DB271*Refining!$G$6+DC271*Refining!$G$7+DD271*Refining!$G$8+DE271*Refining!$G$9+DF271*Refining!$G$10+DG271*Refining!$G$11+DH271*Refining!$G$12</f>
        <v>68</v>
      </c>
      <c r="DX271" s="249" t="str">
        <f t="shared" si="17"/>
        <v>10,524</v>
      </c>
      <c r="DY271" s="250" t="str">
        <f t="shared" si="18"/>
        <v>0.0105</v>
      </c>
      <c r="DZ271" s="248" t="str">
        <f t="shared" si="19"/>
        <v>78</v>
      </c>
      <c r="EA271" s="251" t="str">
        <f t="shared" ref="EA271:EB271" si="1093">DZ271/60</f>
        <v>1.3</v>
      </c>
      <c r="EB271" s="251" t="str">
        <f t="shared" si="1093"/>
        <v>0.0</v>
      </c>
      <c r="EC271" s="543" t="str">
        <f t="shared" si="21"/>
        <v>0.00</v>
      </c>
      <c r="ED271" s="248" t="str">
        <f t="shared" si="22"/>
        <v>11,301</v>
      </c>
      <c r="EE271" s="251" t="str">
        <f t="shared" ref="EE271:EF271" si="1094">ED271/1000</f>
        <v>11.3</v>
      </c>
      <c r="EF271" s="252" t="str">
        <f t="shared" si="1094"/>
        <v>0.01</v>
      </c>
      <c r="EG271" s="544" t="str">
        <f t="shared" si="24"/>
        <v>0.0113</v>
      </c>
      <c r="EH271" s="225" t="s">
        <v>12</v>
      </c>
    </row>
    <row r="272">
      <c r="A272" s="33"/>
      <c r="B272" s="116" t="s">
        <v>1081</v>
      </c>
      <c r="C272" s="227" t="s">
        <v>885</v>
      </c>
      <c r="D272" s="227">
        <v>1.0</v>
      </c>
      <c r="E272" s="227">
        <v>1.0</v>
      </c>
      <c r="F272" s="227">
        <v>1.0</v>
      </c>
      <c r="G272" s="253" t="str">
        <f t="shared" si="5"/>
        <v>0.1</v>
      </c>
      <c r="H272" s="254">
        <v>3.0</v>
      </c>
      <c r="I272" s="254">
        <v>7.5</v>
      </c>
      <c r="J272" s="254" t="str">
        <f>H272/Main!$D$9</f>
        <v>3</v>
      </c>
      <c r="K272" s="254" t="str">
        <f>I272/Main!$D$10</f>
        <v>7.5</v>
      </c>
      <c r="L272" s="254" t="str">
        <f t="shared" si="6"/>
        <v>2.5</v>
      </c>
      <c r="M272" s="254">
        <v>1.0</v>
      </c>
      <c r="N272" s="255"/>
      <c r="O272" s="255"/>
      <c r="P272" s="255"/>
      <c r="Q272" s="256"/>
      <c r="R272" s="255"/>
      <c r="S272" s="257"/>
      <c r="T272" s="257"/>
      <c r="U272" s="255"/>
      <c r="V272" s="255"/>
      <c r="W272" s="257"/>
      <c r="X272" s="257"/>
      <c r="Y272" s="255"/>
      <c r="Z272" s="255"/>
      <c r="AA272" s="255"/>
      <c r="AB272" s="255"/>
      <c r="AC272" s="335"/>
      <c r="AD272" s="309">
        <v>2.0</v>
      </c>
      <c r="AE272" s="225">
        <v>0.0</v>
      </c>
      <c r="AF272" s="225">
        <v>0.0</v>
      </c>
      <c r="AG272" s="225">
        <v>0.0</v>
      </c>
      <c r="AH272" s="225">
        <v>0.0</v>
      </c>
      <c r="AI272" s="225">
        <v>0.0</v>
      </c>
      <c r="AJ272" s="225">
        <v>0.0</v>
      </c>
      <c r="AK272" s="225">
        <v>0.0</v>
      </c>
      <c r="AL272" s="225">
        <v>0.0</v>
      </c>
      <c r="AM272" s="225">
        <v>0.0</v>
      </c>
      <c r="AN272" s="225">
        <v>0.0</v>
      </c>
      <c r="AO272" s="225">
        <v>1.0</v>
      </c>
      <c r="AP272" s="225">
        <v>0.0</v>
      </c>
      <c r="AQ272" s="225">
        <v>0.0</v>
      </c>
      <c r="AR272" s="225">
        <v>0.0</v>
      </c>
      <c r="AS272" s="225">
        <v>0.0</v>
      </c>
      <c r="AT272" s="225">
        <v>0.0</v>
      </c>
      <c r="AU272" s="225">
        <v>0.0</v>
      </c>
      <c r="AV272" s="225">
        <v>0.0</v>
      </c>
      <c r="AW272" s="225">
        <v>0.0</v>
      </c>
      <c r="AX272" s="225">
        <v>0.0</v>
      </c>
      <c r="AY272" s="553" t="str">
        <f t="shared" ref="AY272:BS272" si="1095">IF(AD272 = 0, "", AD272)</f>
        <v>2</v>
      </c>
      <c r="AZ272" s="227" t="str">
        <f t="shared" si="1095"/>
        <v/>
      </c>
      <c r="BA272" s="227" t="str">
        <f t="shared" si="1095"/>
        <v/>
      </c>
      <c r="BB272" s="227" t="str">
        <f t="shared" si="1095"/>
        <v/>
      </c>
      <c r="BC272" s="227" t="str">
        <f t="shared" si="1095"/>
        <v/>
      </c>
      <c r="BD272" s="227" t="str">
        <f t="shared" si="1095"/>
        <v/>
      </c>
      <c r="BE272" s="227" t="str">
        <f t="shared" si="1095"/>
        <v/>
      </c>
      <c r="BF272" s="227" t="str">
        <f t="shared" si="1095"/>
        <v/>
      </c>
      <c r="BG272" s="227" t="str">
        <f t="shared" si="1095"/>
        <v/>
      </c>
      <c r="BH272" s="227" t="str">
        <f t="shared" si="1095"/>
        <v/>
      </c>
      <c r="BI272" s="227" t="str">
        <f t="shared" si="1095"/>
        <v/>
      </c>
      <c r="BJ272" s="225" t="str">
        <f t="shared" si="1095"/>
        <v>1</v>
      </c>
      <c r="BK272" s="227" t="str">
        <f t="shared" si="1095"/>
        <v/>
      </c>
      <c r="BL272" s="227" t="str">
        <f t="shared" si="1095"/>
        <v/>
      </c>
      <c r="BM272" s="227" t="str">
        <f t="shared" si="1095"/>
        <v/>
      </c>
      <c r="BN272" s="227" t="str">
        <f t="shared" si="1095"/>
        <v/>
      </c>
      <c r="BO272" s="227" t="str">
        <f t="shared" si="1095"/>
        <v/>
      </c>
      <c r="BP272" s="227" t="str">
        <f t="shared" si="1095"/>
        <v/>
      </c>
      <c r="BQ272" s="227" t="str">
        <f t="shared" si="1095"/>
        <v/>
      </c>
      <c r="BR272" s="227" t="str">
        <f t="shared" si="1095"/>
        <v/>
      </c>
      <c r="BS272" s="238" t="str">
        <f t="shared" si="1095"/>
        <v/>
      </c>
      <c r="BT272" s="239" t="str">
        <f>$AY272*Assembly!Y$4+$AZ272*Assembly!Y$5+$BA272*Assembly!Y$6+$BB272*Assembly!Y$7+$BC272*Assembly!Y$8+$BD272*Assembly!Y$9+$BE272*Assembly!Y$10+$BF272*Assembly!Y$11+$BG272*Assembly!Y$12+$BH272*Assembly!Y$13+$BI272*Assembly!Y$14+$BJ272*Assembly!Y$15+$BK272*Assembly!Y$16+$BL272*Assembly!Y$17+$BM272*Assembly!Y$18+$BN272*Assembly!Y$19+$BO272*Assembly!Y$20+$BP272*Assembly!Y$21+$BQ272*Assembly!Y$22+$BR272*Assembly!Y$23+$BS272*Assembly!Y$24</f>
        <v>46</v>
      </c>
      <c r="BU272" s="225" t="str">
        <f t="shared" si="8"/>
        <v>368</v>
      </c>
      <c r="BV272" s="225" t="str">
        <f>$AY272*Assembly!AC$4+$AZ272*Assembly!AC$5+$BA272*Assembly!AC$6+$BB272*Assembly!AC$7+$BC272*Assembly!AC$8+$BD272*Assembly!AC$9+$BE272*Assembly!AC$10+$BF272*Assembly!AC$11+$BG272*Assembly!AC$12+$BH272*Assembly!AC$13+$BI272*Assembly!AC$14+$BJ272*Assembly!AC$15+$BK272*Assembly!AC$16+$BL272*Assembly!AC$17+$BM272*Assembly!AC$18+$BN272*Assembly!AC$19+$BO272*Assembly!AC$20+$BP272*Assembly!AC$21+$BQ272*Assembly!AC$22+$BR272*Assembly!AC$23+$BS272*Assembly!AC$24</f>
        <v>230</v>
      </c>
      <c r="BW272" s="240" t="str">
        <f t="shared" si="9"/>
        <v>5.00</v>
      </c>
      <c r="BX272" s="241" t="str">
        <f t="shared" si="10"/>
        <v>1840</v>
      </c>
      <c r="BY272" s="242" t="str">
        <f t="shared" si="11"/>
        <v>0.6</v>
      </c>
      <c r="BZ272" s="225"/>
      <c r="CA272" s="225" t="str">
        <f>$AY272*Assembly!X$4+$AZ272*Assembly!X$5+$BA272*Assembly!X$6+$BB272*Assembly!X$7+$BC272*Assembly!X$8+$BD272*Assembly!X$9+$BE272*Assembly!X$10+$BF272*Assembly!X$11+$BG272*Assembly!X$12+$BH272*Assembly!X$13+$BI272*Assembly!X$14+$BJ272*Assembly!X$15+$BK272*Assembly!X$16+$BL272*Assembly!X$17+$BM272*Assembly!X$18+$BN272*Assembly!X$19+$BO272*Assembly!X$20+$BP272*Assembly!X$21+$BQ272*Assembly!X$22+$BR272*Assembly!X$23+$BS272*Assembly!X$24</f>
        <v>4</v>
      </c>
      <c r="CB272" s="225" t="str">
        <f t="shared" si="12"/>
        <v>622</v>
      </c>
      <c r="CC272" s="223" t="str">
        <f t="shared" si="13"/>
        <v>0.0006</v>
      </c>
      <c r="CD272" s="243" t="str">
        <f>$AY272*Assembly!AB$4+$AZ272*Assembly!AB$5+$BA272*Assembly!AB$6+$BB272*Assembly!AB$7+$BC272*Assembly!AB$8+$BD272*Assembly!AB$9+$BE272*Assembly!AB$10+$BF272*Assembly!AB$11+$BG272*Assembly!AB$12+$BH272*Assembly!AB$13+$BI272*Assembly!AB$14+$BJ272*Assembly!AB$15+$BK272*Assembly!AB$16+$BL272*Assembly!AB$17+$BM272*Assembly!AB$18+$BN272*Assembly!AB$19+$BO272*Assembly!AB$20+$BP272*Assembly!AB$21+$BQ272*Assembly!AB$22+$BR272*Assembly!AB$23+$BS272*Assembly!AB$24</f>
        <v>21</v>
      </c>
      <c r="CE272" s="256" t="str">
        <f>$AY272*Assembly!M$4+$AZ272*Assembly!M$5+$BA272*Assembly!M$6+$BB272*Assembly!M$7+$BC272*Assembly!M$8+$BD272*Assembly!M$9+$BE272*Assembly!M$10+$BF272*Assembly!M$11+$BG272*Assembly!M$12+$BH272*Assembly!M$13+$BI272*Assembly!M$14+$BJ272*Assembly!M$15+$BK272*Assembly!M$16+$BL272*Assembly!M$17+$BM272*Assembly!M$18+$BN272*Assembly!M$19+$BO272*Assembly!M$20+$BP272*Assembly!M$21+$BQ272*Assembly!M$22+$BR272*Assembly!M$23+$BS272*Assembly!M$24</f>
        <v>54</v>
      </c>
      <c r="CF272" s="256" t="str">
        <f>$AY272*Assembly!N$4+$AZ272*Assembly!N$5+$BA272*Assembly!N$6+$BB272*Assembly!N$7+$BC272*Assembly!N$8+$BD272*Assembly!N$9+$BE272*Assembly!N$10+$BF272*Assembly!N$11+$BG272*Assembly!N$12+$BH272*Assembly!N$13+$BI272*Assembly!N$14+$BJ272*Assembly!N$15+$BK272*Assembly!N$16+$BL272*Assembly!N$17+$BM272*Assembly!N$18+$BN272*Assembly!N$19+$BO272*Assembly!N$20+$BP272*Assembly!N$21+$BQ272*Assembly!N$22+$BR272*Assembly!N$23+$BS272*Assembly!N$24</f>
        <v>5</v>
      </c>
      <c r="CG272" s="256" t="str">
        <f>$AY272*Assembly!O$4+$AZ272*Assembly!O$5+$BA272*Assembly!O$6+$BB272*Assembly!O$7+$BC272*Assembly!O$8+$BD272*Assembly!O$9+$BE272*Assembly!O$10+$BF272*Assembly!O$11+$BG272*Assembly!O$12+$BH272*Assembly!O$13+$BI272*Assembly!O$14+$BJ272*Assembly!O$15+$BK272*Assembly!O$16+$BL272*Assembly!O$17+$BM272*Assembly!O$18+$BN272*Assembly!O$19+$BO272*Assembly!O$20+$BP272*Assembly!O$21+$BQ272*Assembly!O$22+$BR272*Assembly!O$23+$BS272*Assembly!O$24</f>
        <v>3</v>
      </c>
      <c r="CH272" s="254" t="str">
        <f>$AY272*Assembly!P$4+$AZ272*Assembly!P$5+$BA272*Assembly!P$6+$BB272*Assembly!P$7+$BC272*Assembly!P$8+$BD272*Assembly!P$9+$BE272*Assembly!P$10+$BF272*Assembly!P$11+$BG272*Assembly!P$12+$BH272*Assembly!P$13+$BI272*Assembly!P$14+$BJ272*Assembly!P$15+$BK272*Assembly!P$16+$BL272*Assembly!P$17+$BM272*Assembly!P$18+$BN272*Assembly!P$19+$BO272*Assembly!P$20+$BP272*Assembly!P$21+$BQ272*Assembly!P$22+$BR272*Assembly!P$23+$BS272*Assembly!P$24</f>
        <v>0</v>
      </c>
      <c r="CI272" s="254" t="str">
        <f>$AY272*Assembly!Q$4+$AZ272*Assembly!Q$5+$BA272*Assembly!Q$6+$BB272*Assembly!Q$7+$BC272*Assembly!Q$8+$BD272*Assembly!Q$9+$BE272*Assembly!Q$10+$BF272*Assembly!Q$11+$BG272*Assembly!Q$12+$BH272*Assembly!Q$13+$BI272*Assembly!Q$14+$BJ272*Assembly!Q$15+$BK272*Assembly!Q$16+$BL272*Assembly!Q$17+$BM272*Assembly!Q$18+$BN272*Assembly!Q$19+$BO272*Assembly!Q$20+$BP272*Assembly!Q$21+$BQ272*Assembly!Q$22+$BR272*Assembly!Q$23+$BS272*Assembly!Q$24</f>
        <v>0</v>
      </c>
      <c r="CJ272" s="256" t="str">
        <f>$AY272*Assembly!R$4+$AZ272*Assembly!R$5+$BA272*Assembly!R$6+$BB272*Assembly!R$7+$BC272*Assembly!R$8+$BD272*Assembly!R$9+$BE272*Assembly!R$10+$BF272*Assembly!R$11+$BG272*Assembly!R$12+$BH272*Assembly!R$13+$BI272*Assembly!R$14+$BJ272*Assembly!R$15+$BK272*Assembly!R$16+$BL272*Assembly!R$17+$BM272*Assembly!R$18+$BN272*Assembly!R$19+$BO272*Assembly!R$20+$BP272*Assembly!R$21+$BQ272*Assembly!R$22+$BR272*Assembly!R$23+$BS272*Assembly!R$24</f>
        <v>0</v>
      </c>
      <c r="CK272" s="254" t="str">
        <f>$AY272*Assembly!S$4+$AZ272*Assembly!S$5+$BA272*Assembly!S$6+$BB272*Assembly!S$7+$BC272*Assembly!S$8+$BD272*Assembly!S$9+$BE272*Assembly!S$10+$BF272*Assembly!S$11+$BG272*Assembly!S$12+$BH272*Assembly!S$13+$BI272*Assembly!S$14+$BJ272*Assembly!S$15+$BK272*Assembly!S$16+$BL272*Assembly!S$17+$BM272*Assembly!S$18+$BN272*Assembly!S$19+$BO272*Assembly!S$20+$BP272*Assembly!S$21+$BQ272*Assembly!S$22+$BR272*Assembly!S$23+$BS272*Assembly!S$24</f>
        <v>0</v>
      </c>
      <c r="CL272" s="254" t="str">
        <f>$AY272*Assembly!T$4+$AZ272*Assembly!T$5+$BA272*Assembly!T$6+$BB272*Assembly!T$7+$BC272*Assembly!T$8+$BD272*Assembly!T$9+$BE272*Assembly!T$10+$BF272*Assembly!T$11+$BG272*Assembly!T$12+$BH272*Assembly!T$13+$BI272*Assembly!T$14+$BJ272*Assembly!T$15+$BK272*Assembly!T$16+$BL272*Assembly!T$17+$BM272*Assembly!T$18+$BN272*Assembly!T$19+$BO272*Assembly!T$20+$BP272*Assembly!T$21+$BQ272*Assembly!T$22+$BR272*Assembly!T$23+$BS272*Assembly!T$24</f>
        <v>0</v>
      </c>
      <c r="CM272" s="254" t="str">
        <f>$AY272*Assembly!U$4+$AZ272*Assembly!U$5+$BA272*Assembly!U$6+$BB272*Assembly!U$7+$BC272*Assembly!U$8+$BD272*Assembly!U$9+$BE272*Assembly!U$10+$BF272*Assembly!U$11+$BG272*Assembly!U$12+$BH272*Assembly!U$13+$BI272*Assembly!U$14+$BJ272*Assembly!U$15+$BK272*Assembly!U$16+$BL272*Assembly!U$17+$BM272*Assembly!U$18+$BN272*Assembly!U$19+$BO272*Assembly!U$20+$BP272*Assembly!U$21+$BQ272*Assembly!U$22+$BR272*Assembly!U$23+$BS272*Assembly!U$24</f>
        <v>0</v>
      </c>
      <c r="CN272" s="256" t="str">
        <f>$AY272*Assembly!V$4+$AZ272*Assembly!V$5+$BA272*Assembly!V$6+$BB272*Assembly!V$7+$BC272*Assembly!V$8+$BD272*Assembly!V$9+$BE272*Assembly!V$10+$BF272*Assembly!V$11+$BG272*Assembly!V$12+$BH272*Assembly!V$13+$BI272*Assembly!V$14+$BJ272*Assembly!V$15+$BK272*Assembly!V$16+$BL272*Assembly!V$17+$BM272*Assembly!V$18+$BN272*Assembly!V$19+$BO272*Assembly!V$20+$BP272*Assembly!V$21+$BQ272*Assembly!V$22+$BR272*Assembly!V$23+$BS272*Assembly!V$24</f>
        <v>0</v>
      </c>
      <c r="CO272" s="256" t="str">
        <f>CE272*Refining!$F$3</f>
        <v>96</v>
      </c>
      <c r="CP272" s="256" t="str">
        <f>CF272*Refining!$F$4</f>
        <v>16</v>
      </c>
      <c r="CQ272" s="256" t="str">
        <f>CG272*Refining!$F$5</f>
        <v>13</v>
      </c>
      <c r="CR272" s="256" t="str">
        <f>CH272*Refining!$F$6</f>
        <v>0</v>
      </c>
      <c r="CS272" s="256" t="str">
        <f>CI272*Refining!$F$7</f>
        <v>0</v>
      </c>
      <c r="CT272" s="256" t="str">
        <f>CJ272*Refining!$F$8</f>
        <v>0</v>
      </c>
      <c r="CU272" s="256" t="str">
        <f>CK272*Refining!$F$9</f>
        <v>0</v>
      </c>
      <c r="CV272" s="256" t="str">
        <f>CL272*Refining!$F$10</f>
        <v>0</v>
      </c>
      <c r="CW272" s="256" t="str">
        <f>CM272*Refining!$F$11</f>
        <v>0</v>
      </c>
      <c r="CX272" s="256" t="str">
        <f>CN272*Refining!$F$12</f>
        <v>0</v>
      </c>
      <c r="CY272" s="248" t="str">
        <f t="shared" ref="CY272:DR272" si="1096">IF(CE272 = 0, "", CE272)</f>
        <v>54</v>
      </c>
      <c r="CZ272" s="249" t="str">
        <f t="shared" si="1096"/>
        <v>5</v>
      </c>
      <c r="DA272" s="249" t="str">
        <f t="shared" si="1096"/>
        <v>3</v>
      </c>
      <c r="DB272" s="245" t="str">
        <f t="shared" si="1096"/>
        <v/>
      </c>
      <c r="DC272" s="245" t="str">
        <f t="shared" si="1096"/>
        <v/>
      </c>
      <c r="DD272" s="245" t="str">
        <f t="shared" si="1096"/>
        <v/>
      </c>
      <c r="DE272" s="245" t="str">
        <f t="shared" si="1096"/>
        <v/>
      </c>
      <c r="DF272" s="245" t="str">
        <f t="shared" si="1096"/>
        <v/>
      </c>
      <c r="DG272" s="245" t="str">
        <f t="shared" si="1096"/>
        <v/>
      </c>
      <c r="DH272" s="246" t="str">
        <f t="shared" si="1096"/>
        <v/>
      </c>
      <c r="DI272" s="248" t="str">
        <f t="shared" si="1096"/>
        <v>96</v>
      </c>
      <c r="DJ272" s="249" t="str">
        <f t="shared" si="1096"/>
        <v>16</v>
      </c>
      <c r="DK272" s="249" t="str">
        <f t="shared" si="1096"/>
        <v>13</v>
      </c>
      <c r="DL272" s="245" t="str">
        <f t="shared" si="1096"/>
        <v/>
      </c>
      <c r="DM272" s="245" t="str">
        <f t="shared" si="1096"/>
        <v/>
      </c>
      <c r="DN272" s="245" t="str">
        <f t="shared" si="1096"/>
        <v/>
      </c>
      <c r="DO272" s="245" t="str">
        <f t="shared" si="1096"/>
        <v/>
      </c>
      <c r="DP272" s="245" t="str">
        <f t="shared" si="1096"/>
        <v/>
      </c>
      <c r="DQ272" s="245" t="str">
        <f t="shared" si="1096"/>
        <v/>
      </c>
      <c r="DR272" s="246" t="str">
        <f t="shared" si="1096"/>
        <v/>
      </c>
      <c r="DS272" s="248" t="str">
        <f t="shared" si="15"/>
        <v>62</v>
      </c>
      <c r="DT272" s="249" t="str">
        <f t="shared" si="16"/>
        <v>125</v>
      </c>
      <c r="DU272" s="225" t="str">
        <f>CY272*'Ores &amp; Ingots'!$C$3+CZ272*'Ores &amp; Ingots'!$C$4+DA272*'Ores &amp; Ingots'!$C$5+DB272*'Ores &amp; Ingots'!$C$6+DC272*'Ores &amp; Ingots'!$C$7+DD272*'Ores &amp; Ingots'!$C$8+DE272*'Ores &amp; Ingots'!$C$9+DF272*'Ores &amp; Ingots'!$C$10+DG272*'Ores &amp; Ingots'!$C$11+DH272*'Ores &amp; Ingots'!$C$12</f>
        <v>8</v>
      </c>
      <c r="DV272" s="225" t="str">
        <f>DI272*'Ores &amp; Ingots'!$B$3+DJ272*'Ores &amp; Ingots'!$B$4+DK272*'Ores &amp; Ingots'!$B$5+DL272*'Ores &amp; Ingots'!$B$6+DM272*'Ores &amp; Ingots'!$B$7+DN272*'Ores &amp; Ingots'!$B$8+DO272*'Ores &amp; Ingots'!$B$9+DP272*'Ores &amp; Ingots'!$B$10+DQ272*'Ores &amp; Ingots'!$B$11+DR272*'Ores &amp; Ingots'!$B$12</f>
        <v>46</v>
      </c>
      <c r="DW272" s="249" t="str">
        <f>CY272*Refining!$G$3+CZ272*Refining!$G$4+DA272*Refining!$G$5+DB272*Refining!$G$6+DC272*Refining!$G$7+DD272*Refining!$G$8+DE272*Refining!$G$9+DF272*Refining!$G$10+DG272*Refining!$G$11+DH272*Refining!$G$12</f>
        <v>66</v>
      </c>
      <c r="DX272" s="249" t="str">
        <f t="shared" si="17"/>
        <v>10,299</v>
      </c>
      <c r="DY272" s="250" t="str">
        <f t="shared" si="18"/>
        <v>0.0103</v>
      </c>
      <c r="DZ272" s="248" t="str">
        <f t="shared" si="19"/>
        <v>73</v>
      </c>
      <c r="EA272" s="251" t="str">
        <f t="shared" ref="EA272:EB272" si="1097">DZ272/60</f>
        <v>1.2</v>
      </c>
      <c r="EB272" s="251" t="str">
        <f t="shared" si="1097"/>
        <v>0.0</v>
      </c>
      <c r="EC272" s="543" t="str">
        <f t="shared" si="21"/>
        <v>0.00</v>
      </c>
      <c r="ED272" s="248" t="str">
        <f t="shared" si="22"/>
        <v>10,921</v>
      </c>
      <c r="EE272" s="251" t="str">
        <f t="shared" ref="EE272:EF272" si="1098">ED272/1000</f>
        <v>10.9</v>
      </c>
      <c r="EF272" s="252" t="str">
        <f t="shared" si="1098"/>
        <v>0.01</v>
      </c>
      <c r="EG272" s="544" t="str">
        <f t="shared" si="24"/>
        <v>0.0109</v>
      </c>
      <c r="EH272" s="225" t="s">
        <v>12</v>
      </c>
    </row>
    <row r="273">
      <c r="A273" s="33"/>
      <c r="B273" s="116" t="s">
        <v>1082</v>
      </c>
      <c r="C273" s="227" t="s">
        <v>885</v>
      </c>
      <c r="D273" s="227">
        <v>1.0</v>
      </c>
      <c r="E273" s="227">
        <v>1.0</v>
      </c>
      <c r="F273" s="227">
        <v>1.0</v>
      </c>
      <c r="G273" s="253" t="str">
        <f t="shared" si="5"/>
        <v>0.1</v>
      </c>
      <c r="H273" s="254">
        <v>5.0</v>
      </c>
      <c r="I273" s="254">
        <v>12.5</v>
      </c>
      <c r="J273" s="254" t="str">
        <f>H273/Main!$D$9</f>
        <v>5</v>
      </c>
      <c r="K273" s="254" t="str">
        <f>I273/Main!$D$10</f>
        <v>12.5</v>
      </c>
      <c r="L273" s="254" t="str">
        <f t="shared" si="6"/>
        <v>2.5</v>
      </c>
      <c r="M273" s="254">
        <v>1.0</v>
      </c>
      <c r="N273" s="255"/>
      <c r="O273" s="255"/>
      <c r="P273" s="255"/>
      <c r="Q273" s="256"/>
      <c r="R273" s="255"/>
      <c r="S273" s="257"/>
      <c r="T273" s="257"/>
      <c r="U273" s="255"/>
      <c r="V273" s="255"/>
      <c r="W273" s="257"/>
      <c r="X273" s="257"/>
      <c r="Y273" s="255"/>
      <c r="Z273" s="255"/>
      <c r="AA273" s="255"/>
      <c r="AB273" s="255"/>
      <c r="AC273" s="335"/>
      <c r="AD273" s="309">
        <v>3.0</v>
      </c>
      <c r="AE273" s="225">
        <v>0.0</v>
      </c>
      <c r="AF273" s="225">
        <v>0.0</v>
      </c>
      <c r="AG273" s="225">
        <v>0.0</v>
      </c>
      <c r="AH273" s="225">
        <v>0.0</v>
      </c>
      <c r="AI273" s="225">
        <v>0.0</v>
      </c>
      <c r="AJ273" s="225">
        <v>0.0</v>
      </c>
      <c r="AK273" s="225">
        <v>0.0</v>
      </c>
      <c r="AL273" s="225">
        <v>0.0</v>
      </c>
      <c r="AM273" s="225">
        <v>0.0</v>
      </c>
      <c r="AN273" s="225">
        <v>0.0</v>
      </c>
      <c r="AO273" s="225">
        <v>1.0</v>
      </c>
      <c r="AP273" s="225">
        <v>0.0</v>
      </c>
      <c r="AQ273" s="225">
        <v>0.0</v>
      </c>
      <c r="AR273" s="225">
        <v>0.0</v>
      </c>
      <c r="AS273" s="225">
        <v>0.0</v>
      </c>
      <c r="AT273" s="225">
        <v>0.0</v>
      </c>
      <c r="AU273" s="225">
        <v>0.0</v>
      </c>
      <c r="AV273" s="225">
        <v>0.0</v>
      </c>
      <c r="AW273" s="225">
        <v>0.0</v>
      </c>
      <c r="AX273" s="225">
        <v>0.0</v>
      </c>
      <c r="AY273" s="553" t="str">
        <f t="shared" ref="AY273:BS273" si="1099">IF(AD273 = 0, "", AD273)</f>
        <v>3</v>
      </c>
      <c r="AZ273" s="227" t="str">
        <f t="shared" si="1099"/>
        <v/>
      </c>
      <c r="BA273" s="227" t="str">
        <f t="shared" si="1099"/>
        <v/>
      </c>
      <c r="BB273" s="227" t="str">
        <f t="shared" si="1099"/>
        <v/>
      </c>
      <c r="BC273" s="227" t="str">
        <f t="shared" si="1099"/>
        <v/>
      </c>
      <c r="BD273" s="227" t="str">
        <f t="shared" si="1099"/>
        <v/>
      </c>
      <c r="BE273" s="227" t="str">
        <f t="shared" si="1099"/>
        <v/>
      </c>
      <c r="BF273" s="227" t="str">
        <f t="shared" si="1099"/>
        <v/>
      </c>
      <c r="BG273" s="227" t="str">
        <f t="shared" si="1099"/>
        <v/>
      </c>
      <c r="BH273" s="227" t="str">
        <f t="shared" si="1099"/>
        <v/>
      </c>
      <c r="BI273" s="227" t="str">
        <f t="shared" si="1099"/>
        <v/>
      </c>
      <c r="BJ273" s="225" t="str">
        <f t="shared" si="1099"/>
        <v>1</v>
      </c>
      <c r="BK273" s="227" t="str">
        <f t="shared" si="1099"/>
        <v/>
      </c>
      <c r="BL273" s="227" t="str">
        <f t="shared" si="1099"/>
        <v/>
      </c>
      <c r="BM273" s="227" t="str">
        <f t="shared" si="1099"/>
        <v/>
      </c>
      <c r="BN273" s="227" t="str">
        <f t="shared" si="1099"/>
        <v/>
      </c>
      <c r="BO273" s="227" t="str">
        <f t="shared" si="1099"/>
        <v/>
      </c>
      <c r="BP273" s="227" t="str">
        <f t="shared" si="1099"/>
        <v/>
      </c>
      <c r="BQ273" s="227" t="str">
        <f t="shared" si="1099"/>
        <v/>
      </c>
      <c r="BR273" s="227" t="str">
        <f t="shared" si="1099"/>
        <v/>
      </c>
      <c r="BS273" s="238" t="str">
        <f t="shared" si="1099"/>
        <v/>
      </c>
      <c r="BT273" s="239" t="str">
        <f>$AY273*Assembly!Y$4+$AZ273*Assembly!Y$5+$BA273*Assembly!Y$6+$BB273*Assembly!Y$7+$BC273*Assembly!Y$8+$BD273*Assembly!Y$9+$BE273*Assembly!Y$10+$BF273*Assembly!Y$11+$BG273*Assembly!Y$12+$BH273*Assembly!Y$13+$BI273*Assembly!Y$14+$BJ273*Assembly!Y$15+$BK273*Assembly!Y$16+$BL273*Assembly!Y$17+$BM273*Assembly!Y$18+$BN273*Assembly!Y$19+$BO273*Assembly!Y$20+$BP273*Assembly!Y$21+$BQ273*Assembly!Y$22+$BR273*Assembly!Y$23+$BS273*Assembly!Y$24</f>
        <v>66</v>
      </c>
      <c r="BU273" s="225" t="str">
        <f t="shared" si="8"/>
        <v>528</v>
      </c>
      <c r="BV273" s="225" t="str">
        <f>$AY273*Assembly!AC$4+$AZ273*Assembly!AC$5+$BA273*Assembly!AC$6+$BB273*Assembly!AC$7+$BC273*Assembly!AC$8+$BD273*Assembly!AC$9+$BE273*Assembly!AC$10+$BF273*Assembly!AC$11+$BG273*Assembly!AC$12+$BH273*Assembly!AC$13+$BI273*Assembly!AC$14+$BJ273*Assembly!AC$15+$BK273*Assembly!AC$16+$BL273*Assembly!AC$17+$BM273*Assembly!AC$18+$BN273*Assembly!AC$19+$BO273*Assembly!AC$20+$BP273*Assembly!AC$21+$BQ273*Assembly!AC$22+$BR273*Assembly!AC$23+$BS273*Assembly!AC$24</f>
        <v>330</v>
      </c>
      <c r="BW273" s="240" t="str">
        <f t="shared" si="9"/>
        <v>5.00</v>
      </c>
      <c r="BX273" s="241" t="str">
        <f t="shared" si="10"/>
        <v>2640</v>
      </c>
      <c r="BY273" s="242" t="str">
        <f t="shared" si="11"/>
        <v>0.6</v>
      </c>
      <c r="BZ273" s="225"/>
      <c r="CA273" s="225" t="str">
        <f>$AY273*Assembly!X$4+$AZ273*Assembly!X$5+$BA273*Assembly!X$6+$BB273*Assembly!X$7+$BC273*Assembly!X$8+$BD273*Assembly!X$9+$BE273*Assembly!X$10+$BF273*Assembly!X$11+$BG273*Assembly!X$12+$BH273*Assembly!X$13+$BI273*Assembly!X$14+$BJ273*Assembly!X$15+$BK273*Assembly!X$16+$BL273*Assembly!X$17+$BM273*Assembly!X$18+$BN273*Assembly!X$19+$BO273*Assembly!X$20+$BP273*Assembly!X$21+$BQ273*Assembly!X$22+$BR273*Assembly!X$23+$BS273*Assembly!X$24</f>
        <v>5</v>
      </c>
      <c r="CB273" s="225" t="str">
        <f t="shared" si="12"/>
        <v>778</v>
      </c>
      <c r="CC273" s="223" t="str">
        <f t="shared" si="13"/>
        <v>0.0008</v>
      </c>
      <c r="CD273" s="243" t="str">
        <f>$AY273*Assembly!AB$4+$AZ273*Assembly!AB$5+$BA273*Assembly!AB$6+$BB273*Assembly!AB$7+$BC273*Assembly!AB$8+$BD273*Assembly!AB$9+$BE273*Assembly!AB$10+$BF273*Assembly!AB$11+$BG273*Assembly!AB$12+$BH273*Assembly!AB$13+$BI273*Assembly!AB$14+$BJ273*Assembly!AB$15+$BK273*Assembly!AB$16+$BL273*Assembly!AB$17+$BM273*Assembly!AB$18+$BN273*Assembly!AB$19+$BO273*Assembly!AB$20+$BP273*Assembly!AB$21+$BQ273*Assembly!AB$22+$BR273*Assembly!AB$23+$BS273*Assembly!AB$24</f>
        <v>24</v>
      </c>
      <c r="CE273" s="256" t="str">
        <f>$AY273*Assembly!M$4+$AZ273*Assembly!M$5+$BA273*Assembly!M$6+$BB273*Assembly!M$7+$BC273*Assembly!M$8+$BD273*Assembly!M$9+$BE273*Assembly!M$10+$BF273*Assembly!M$11+$BG273*Assembly!M$12+$BH273*Assembly!M$13+$BI273*Assembly!M$14+$BJ273*Assembly!M$15+$BK273*Assembly!M$16+$BL273*Assembly!M$17+$BM273*Assembly!M$18+$BN273*Assembly!M$19+$BO273*Assembly!M$20+$BP273*Assembly!M$21+$BQ273*Assembly!M$22+$BR273*Assembly!M$23+$BS273*Assembly!M$24</f>
        <v>75</v>
      </c>
      <c r="CF273" s="256" t="str">
        <f>$AY273*Assembly!N$4+$AZ273*Assembly!N$5+$BA273*Assembly!N$6+$BB273*Assembly!N$7+$BC273*Assembly!N$8+$BD273*Assembly!N$9+$BE273*Assembly!N$10+$BF273*Assembly!N$11+$BG273*Assembly!N$12+$BH273*Assembly!N$13+$BI273*Assembly!N$14+$BJ273*Assembly!N$15+$BK273*Assembly!N$16+$BL273*Assembly!N$17+$BM273*Assembly!N$18+$BN273*Assembly!N$19+$BO273*Assembly!N$20+$BP273*Assembly!N$21+$BQ273*Assembly!N$22+$BR273*Assembly!N$23+$BS273*Assembly!N$24</f>
        <v>5</v>
      </c>
      <c r="CG273" s="256" t="str">
        <f>$AY273*Assembly!O$4+$AZ273*Assembly!O$5+$BA273*Assembly!O$6+$BB273*Assembly!O$7+$BC273*Assembly!O$8+$BD273*Assembly!O$9+$BE273*Assembly!O$10+$BF273*Assembly!O$11+$BG273*Assembly!O$12+$BH273*Assembly!O$13+$BI273*Assembly!O$14+$BJ273*Assembly!O$15+$BK273*Assembly!O$16+$BL273*Assembly!O$17+$BM273*Assembly!O$18+$BN273*Assembly!O$19+$BO273*Assembly!O$20+$BP273*Assembly!O$21+$BQ273*Assembly!O$22+$BR273*Assembly!O$23+$BS273*Assembly!O$24</f>
        <v>3</v>
      </c>
      <c r="CH273" s="254" t="str">
        <f>$AY273*Assembly!P$4+$AZ273*Assembly!P$5+$BA273*Assembly!P$6+$BB273*Assembly!P$7+$BC273*Assembly!P$8+$BD273*Assembly!P$9+$BE273*Assembly!P$10+$BF273*Assembly!P$11+$BG273*Assembly!P$12+$BH273*Assembly!P$13+$BI273*Assembly!P$14+$BJ273*Assembly!P$15+$BK273*Assembly!P$16+$BL273*Assembly!P$17+$BM273*Assembly!P$18+$BN273*Assembly!P$19+$BO273*Assembly!P$20+$BP273*Assembly!P$21+$BQ273*Assembly!P$22+$BR273*Assembly!P$23+$BS273*Assembly!P$24</f>
        <v>0</v>
      </c>
      <c r="CI273" s="254" t="str">
        <f>$AY273*Assembly!Q$4+$AZ273*Assembly!Q$5+$BA273*Assembly!Q$6+$BB273*Assembly!Q$7+$BC273*Assembly!Q$8+$BD273*Assembly!Q$9+$BE273*Assembly!Q$10+$BF273*Assembly!Q$11+$BG273*Assembly!Q$12+$BH273*Assembly!Q$13+$BI273*Assembly!Q$14+$BJ273*Assembly!Q$15+$BK273*Assembly!Q$16+$BL273*Assembly!Q$17+$BM273*Assembly!Q$18+$BN273*Assembly!Q$19+$BO273*Assembly!Q$20+$BP273*Assembly!Q$21+$BQ273*Assembly!Q$22+$BR273*Assembly!Q$23+$BS273*Assembly!Q$24</f>
        <v>0</v>
      </c>
      <c r="CJ273" s="256" t="str">
        <f>$AY273*Assembly!R$4+$AZ273*Assembly!R$5+$BA273*Assembly!R$6+$BB273*Assembly!R$7+$BC273*Assembly!R$8+$BD273*Assembly!R$9+$BE273*Assembly!R$10+$BF273*Assembly!R$11+$BG273*Assembly!R$12+$BH273*Assembly!R$13+$BI273*Assembly!R$14+$BJ273*Assembly!R$15+$BK273*Assembly!R$16+$BL273*Assembly!R$17+$BM273*Assembly!R$18+$BN273*Assembly!R$19+$BO273*Assembly!R$20+$BP273*Assembly!R$21+$BQ273*Assembly!R$22+$BR273*Assembly!R$23+$BS273*Assembly!R$24</f>
        <v>0</v>
      </c>
      <c r="CK273" s="254" t="str">
        <f>$AY273*Assembly!S$4+$AZ273*Assembly!S$5+$BA273*Assembly!S$6+$BB273*Assembly!S$7+$BC273*Assembly!S$8+$BD273*Assembly!S$9+$BE273*Assembly!S$10+$BF273*Assembly!S$11+$BG273*Assembly!S$12+$BH273*Assembly!S$13+$BI273*Assembly!S$14+$BJ273*Assembly!S$15+$BK273*Assembly!S$16+$BL273*Assembly!S$17+$BM273*Assembly!S$18+$BN273*Assembly!S$19+$BO273*Assembly!S$20+$BP273*Assembly!S$21+$BQ273*Assembly!S$22+$BR273*Assembly!S$23+$BS273*Assembly!S$24</f>
        <v>0</v>
      </c>
      <c r="CL273" s="254" t="str">
        <f>$AY273*Assembly!T$4+$AZ273*Assembly!T$5+$BA273*Assembly!T$6+$BB273*Assembly!T$7+$BC273*Assembly!T$8+$BD273*Assembly!T$9+$BE273*Assembly!T$10+$BF273*Assembly!T$11+$BG273*Assembly!T$12+$BH273*Assembly!T$13+$BI273*Assembly!T$14+$BJ273*Assembly!T$15+$BK273*Assembly!T$16+$BL273*Assembly!T$17+$BM273*Assembly!T$18+$BN273*Assembly!T$19+$BO273*Assembly!T$20+$BP273*Assembly!T$21+$BQ273*Assembly!T$22+$BR273*Assembly!T$23+$BS273*Assembly!T$24</f>
        <v>0</v>
      </c>
      <c r="CM273" s="254" t="str">
        <f>$AY273*Assembly!U$4+$AZ273*Assembly!U$5+$BA273*Assembly!U$6+$BB273*Assembly!U$7+$BC273*Assembly!U$8+$BD273*Assembly!U$9+$BE273*Assembly!U$10+$BF273*Assembly!U$11+$BG273*Assembly!U$12+$BH273*Assembly!U$13+$BI273*Assembly!U$14+$BJ273*Assembly!U$15+$BK273*Assembly!U$16+$BL273*Assembly!U$17+$BM273*Assembly!U$18+$BN273*Assembly!U$19+$BO273*Assembly!U$20+$BP273*Assembly!U$21+$BQ273*Assembly!U$22+$BR273*Assembly!U$23+$BS273*Assembly!U$24</f>
        <v>0</v>
      </c>
      <c r="CN273" s="256" t="str">
        <f>$AY273*Assembly!V$4+$AZ273*Assembly!V$5+$BA273*Assembly!V$6+$BB273*Assembly!V$7+$BC273*Assembly!V$8+$BD273*Assembly!V$9+$BE273*Assembly!V$10+$BF273*Assembly!V$11+$BG273*Assembly!V$12+$BH273*Assembly!V$13+$BI273*Assembly!V$14+$BJ273*Assembly!V$15+$BK273*Assembly!V$16+$BL273*Assembly!V$17+$BM273*Assembly!V$18+$BN273*Assembly!V$19+$BO273*Assembly!V$20+$BP273*Assembly!V$21+$BQ273*Assembly!V$22+$BR273*Assembly!V$23+$BS273*Assembly!V$24</f>
        <v>0</v>
      </c>
      <c r="CO273" s="256" t="str">
        <f>CE273*Refining!$F$3</f>
        <v>134</v>
      </c>
      <c r="CP273" s="256" t="str">
        <f>CF273*Refining!$F$4</f>
        <v>16</v>
      </c>
      <c r="CQ273" s="256" t="str">
        <f>CG273*Refining!$F$5</f>
        <v>13</v>
      </c>
      <c r="CR273" s="256" t="str">
        <f>CH273*Refining!$F$6</f>
        <v>0</v>
      </c>
      <c r="CS273" s="256" t="str">
        <f>CI273*Refining!$F$7</f>
        <v>0</v>
      </c>
      <c r="CT273" s="256" t="str">
        <f>CJ273*Refining!$F$8</f>
        <v>0</v>
      </c>
      <c r="CU273" s="256" t="str">
        <f>CK273*Refining!$F$9</f>
        <v>0</v>
      </c>
      <c r="CV273" s="256" t="str">
        <f>CL273*Refining!$F$10</f>
        <v>0</v>
      </c>
      <c r="CW273" s="256" t="str">
        <f>CM273*Refining!$F$11</f>
        <v>0</v>
      </c>
      <c r="CX273" s="256" t="str">
        <f>CN273*Refining!$F$12</f>
        <v>0</v>
      </c>
      <c r="CY273" s="248" t="str">
        <f t="shared" ref="CY273:DR273" si="1100">IF(CE273 = 0, "", CE273)</f>
        <v>75</v>
      </c>
      <c r="CZ273" s="249" t="str">
        <f t="shared" si="1100"/>
        <v>5</v>
      </c>
      <c r="DA273" s="249" t="str">
        <f t="shared" si="1100"/>
        <v>3</v>
      </c>
      <c r="DB273" s="245" t="str">
        <f t="shared" si="1100"/>
        <v/>
      </c>
      <c r="DC273" s="245" t="str">
        <f t="shared" si="1100"/>
        <v/>
      </c>
      <c r="DD273" s="245" t="str">
        <f t="shared" si="1100"/>
        <v/>
      </c>
      <c r="DE273" s="245" t="str">
        <f t="shared" si="1100"/>
        <v/>
      </c>
      <c r="DF273" s="245" t="str">
        <f t="shared" si="1100"/>
        <v/>
      </c>
      <c r="DG273" s="245" t="str">
        <f t="shared" si="1100"/>
        <v/>
      </c>
      <c r="DH273" s="246" t="str">
        <f t="shared" si="1100"/>
        <v/>
      </c>
      <c r="DI273" s="248" t="str">
        <f t="shared" si="1100"/>
        <v>134</v>
      </c>
      <c r="DJ273" s="249" t="str">
        <f t="shared" si="1100"/>
        <v>16</v>
      </c>
      <c r="DK273" s="249" t="str">
        <f t="shared" si="1100"/>
        <v>13</v>
      </c>
      <c r="DL273" s="245" t="str">
        <f t="shared" si="1100"/>
        <v/>
      </c>
      <c r="DM273" s="245" t="str">
        <f t="shared" si="1100"/>
        <v/>
      </c>
      <c r="DN273" s="245" t="str">
        <f t="shared" si="1100"/>
        <v/>
      </c>
      <c r="DO273" s="245" t="str">
        <f t="shared" si="1100"/>
        <v/>
      </c>
      <c r="DP273" s="245" t="str">
        <f t="shared" si="1100"/>
        <v/>
      </c>
      <c r="DQ273" s="245" t="str">
        <f t="shared" si="1100"/>
        <v/>
      </c>
      <c r="DR273" s="246" t="str">
        <f t="shared" si="1100"/>
        <v/>
      </c>
      <c r="DS273" s="248" t="str">
        <f t="shared" si="15"/>
        <v>83</v>
      </c>
      <c r="DT273" s="249" t="str">
        <f t="shared" si="16"/>
        <v>162</v>
      </c>
      <c r="DU273" s="225" t="str">
        <f>CY273*'Ores &amp; Ingots'!$C$3+CZ273*'Ores &amp; Ingots'!$C$4+DA273*'Ores &amp; Ingots'!$C$5+DB273*'Ores &amp; Ingots'!$C$6+DC273*'Ores &amp; Ingots'!$C$7+DD273*'Ores &amp; Ingots'!$C$8+DE273*'Ores &amp; Ingots'!$C$9+DF273*'Ores &amp; Ingots'!$C$10+DG273*'Ores &amp; Ingots'!$C$11+DH273*'Ores &amp; Ingots'!$C$12</f>
        <v>10</v>
      </c>
      <c r="DV273" s="225" t="str">
        <f>DI273*'Ores &amp; Ingots'!$B$3+DJ273*'Ores &amp; Ingots'!$B$4+DK273*'Ores &amp; Ingots'!$B$5+DL273*'Ores &amp; Ingots'!$B$6+DM273*'Ores &amp; Ingots'!$B$7+DN273*'Ores &amp; Ingots'!$B$8+DO273*'Ores &amp; Ingots'!$B$9+DP273*'Ores &amp; Ingots'!$B$10+DQ273*'Ores &amp; Ingots'!$B$11+DR273*'Ores &amp; Ingots'!$B$12</f>
        <v>60</v>
      </c>
      <c r="DW273" s="249" t="str">
        <f>CY273*Refining!$G$3+CZ273*Refining!$G$4+DA273*Refining!$G$5+DB273*Refining!$G$6+DC273*Refining!$G$7+DD273*Refining!$G$8+DE273*Refining!$G$9+DF273*Refining!$G$10+DG273*Refining!$G$11+DH273*Refining!$G$12</f>
        <v>68</v>
      </c>
      <c r="DX273" s="249" t="str">
        <f t="shared" si="17"/>
        <v>10,524</v>
      </c>
      <c r="DY273" s="250" t="str">
        <f t="shared" si="18"/>
        <v>0.0105</v>
      </c>
      <c r="DZ273" s="248" t="str">
        <f t="shared" si="19"/>
        <v>78</v>
      </c>
      <c r="EA273" s="251" t="str">
        <f t="shared" ref="EA273:EB273" si="1101">DZ273/60</f>
        <v>1.3</v>
      </c>
      <c r="EB273" s="251" t="str">
        <f t="shared" si="1101"/>
        <v>0.0</v>
      </c>
      <c r="EC273" s="543" t="str">
        <f t="shared" si="21"/>
        <v>0.00</v>
      </c>
      <c r="ED273" s="248" t="str">
        <f t="shared" si="22"/>
        <v>11,301</v>
      </c>
      <c r="EE273" s="251" t="str">
        <f t="shared" ref="EE273:EF273" si="1102">ED273/1000</f>
        <v>11.3</v>
      </c>
      <c r="EF273" s="252" t="str">
        <f t="shared" si="1102"/>
        <v>0.01</v>
      </c>
      <c r="EG273" s="544" t="str">
        <f t="shared" si="24"/>
        <v>0.0113</v>
      </c>
      <c r="EH273" s="225" t="s">
        <v>12</v>
      </c>
    </row>
    <row r="274">
      <c r="A274" s="33"/>
      <c r="B274" s="116" t="s">
        <v>1083</v>
      </c>
      <c r="C274" s="227" t="s">
        <v>885</v>
      </c>
      <c r="D274" s="227">
        <v>1.0</v>
      </c>
      <c r="E274" s="227">
        <v>1.0</v>
      </c>
      <c r="F274" s="227">
        <v>1.0</v>
      </c>
      <c r="G274" s="253" t="str">
        <f t="shared" si="5"/>
        <v>0.1</v>
      </c>
      <c r="H274" s="254">
        <v>3.0</v>
      </c>
      <c r="I274" s="254">
        <v>7.5</v>
      </c>
      <c r="J274" s="254" t="str">
        <f>H274/Main!$D$9</f>
        <v>3</v>
      </c>
      <c r="K274" s="254" t="str">
        <f>I274/Main!$D$10</f>
        <v>7.5</v>
      </c>
      <c r="L274" s="254" t="str">
        <f t="shared" si="6"/>
        <v>2.5</v>
      </c>
      <c r="M274" s="254">
        <v>1.0</v>
      </c>
      <c r="N274" s="255"/>
      <c r="O274" s="255"/>
      <c r="P274" s="255"/>
      <c r="Q274" s="256"/>
      <c r="R274" s="255"/>
      <c r="S274" s="257"/>
      <c r="T274" s="257"/>
      <c r="U274" s="255"/>
      <c r="V274" s="255"/>
      <c r="W274" s="257"/>
      <c r="X274" s="257"/>
      <c r="Y274" s="255"/>
      <c r="Z274" s="255"/>
      <c r="AA274" s="255"/>
      <c r="AB274" s="255"/>
      <c r="AC274" s="335"/>
      <c r="AD274" s="309">
        <v>2.0</v>
      </c>
      <c r="AE274" s="225">
        <v>0.0</v>
      </c>
      <c r="AF274" s="225">
        <v>0.0</v>
      </c>
      <c r="AG274" s="225">
        <v>0.0</v>
      </c>
      <c r="AH274" s="225">
        <v>0.0</v>
      </c>
      <c r="AI274" s="225">
        <v>0.0</v>
      </c>
      <c r="AJ274" s="225">
        <v>0.0</v>
      </c>
      <c r="AK274" s="225">
        <v>0.0</v>
      </c>
      <c r="AL274" s="225">
        <v>0.0</v>
      </c>
      <c r="AM274" s="225">
        <v>0.0</v>
      </c>
      <c r="AN274" s="225">
        <v>0.0</v>
      </c>
      <c r="AO274" s="225">
        <v>1.0</v>
      </c>
      <c r="AP274" s="225">
        <v>0.0</v>
      </c>
      <c r="AQ274" s="225">
        <v>0.0</v>
      </c>
      <c r="AR274" s="225">
        <v>0.0</v>
      </c>
      <c r="AS274" s="225">
        <v>0.0</v>
      </c>
      <c r="AT274" s="225">
        <v>0.0</v>
      </c>
      <c r="AU274" s="225">
        <v>0.0</v>
      </c>
      <c r="AV274" s="225">
        <v>0.0</v>
      </c>
      <c r="AW274" s="225">
        <v>0.0</v>
      </c>
      <c r="AX274" s="225">
        <v>0.0</v>
      </c>
      <c r="AY274" s="553" t="str">
        <f t="shared" ref="AY274:BS274" si="1103">IF(AD274 = 0, "", AD274)</f>
        <v>2</v>
      </c>
      <c r="AZ274" s="227" t="str">
        <f t="shared" si="1103"/>
        <v/>
      </c>
      <c r="BA274" s="227" t="str">
        <f t="shared" si="1103"/>
        <v/>
      </c>
      <c r="BB274" s="227" t="str">
        <f t="shared" si="1103"/>
        <v/>
      </c>
      <c r="BC274" s="227" t="str">
        <f t="shared" si="1103"/>
        <v/>
      </c>
      <c r="BD274" s="227" t="str">
        <f t="shared" si="1103"/>
        <v/>
      </c>
      <c r="BE274" s="227" t="str">
        <f t="shared" si="1103"/>
        <v/>
      </c>
      <c r="BF274" s="227" t="str">
        <f t="shared" si="1103"/>
        <v/>
      </c>
      <c r="BG274" s="227" t="str">
        <f t="shared" si="1103"/>
        <v/>
      </c>
      <c r="BH274" s="227" t="str">
        <f t="shared" si="1103"/>
        <v/>
      </c>
      <c r="BI274" s="227" t="str">
        <f t="shared" si="1103"/>
        <v/>
      </c>
      <c r="BJ274" s="225" t="str">
        <f t="shared" si="1103"/>
        <v>1</v>
      </c>
      <c r="BK274" s="227" t="str">
        <f t="shared" si="1103"/>
        <v/>
      </c>
      <c r="BL274" s="227" t="str">
        <f t="shared" si="1103"/>
        <v/>
      </c>
      <c r="BM274" s="227" t="str">
        <f t="shared" si="1103"/>
        <v/>
      </c>
      <c r="BN274" s="227" t="str">
        <f t="shared" si="1103"/>
        <v/>
      </c>
      <c r="BO274" s="227" t="str">
        <f t="shared" si="1103"/>
        <v/>
      </c>
      <c r="BP274" s="227" t="str">
        <f t="shared" si="1103"/>
        <v/>
      </c>
      <c r="BQ274" s="227" t="str">
        <f t="shared" si="1103"/>
        <v/>
      </c>
      <c r="BR274" s="227" t="str">
        <f t="shared" si="1103"/>
        <v/>
      </c>
      <c r="BS274" s="238" t="str">
        <f t="shared" si="1103"/>
        <v/>
      </c>
      <c r="BT274" s="239" t="str">
        <f>$AY274*Assembly!Y$4+$AZ274*Assembly!Y$5+$BA274*Assembly!Y$6+$BB274*Assembly!Y$7+$BC274*Assembly!Y$8+$BD274*Assembly!Y$9+$BE274*Assembly!Y$10+$BF274*Assembly!Y$11+$BG274*Assembly!Y$12+$BH274*Assembly!Y$13+$BI274*Assembly!Y$14+$BJ274*Assembly!Y$15+$BK274*Assembly!Y$16+$BL274*Assembly!Y$17+$BM274*Assembly!Y$18+$BN274*Assembly!Y$19+$BO274*Assembly!Y$20+$BP274*Assembly!Y$21+$BQ274*Assembly!Y$22+$BR274*Assembly!Y$23+$BS274*Assembly!Y$24</f>
        <v>46</v>
      </c>
      <c r="BU274" s="225" t="str">
        <f t="shared" si="8"/>
        <v>368</v>
      </c>
      <c r="BV274" s="225" t="str">
        <f>$AY274*Assembly!AC$4+$AZ274*Assembly!AC$5+$BA274*Assembly!AC$6+$BB274*Assembly!AC$7+$BC274*Assembly!AC$8+$BD274*Assembly!AC$9+$BE274*Assembly!AC$10+$BF274*Assembly!AC$11+$BG274*Assembly!AC$12+$BH274*Assembly!AC$13+$BI274*Assembly!AC$14+$BJ274*Assembly!AC$15+$BK274*Assembly!AC$16+$BL274*Assembly!AC$17+$BM274*Assembly!AC$18+$BN274*Assembly!AC$19+$BO274*Assembly!AC$20+$BP274*Assembly!AC$21+$BQ274*Assembly!AC$22+$BR274*Assembly!AC$23+$BS274*Assembly!AC$24</f>
        <v>230</v>
      </c>
      <c r="BW274" s="240" t="str">
        <f t="shared" si="9"/>
        <v>5.00</v>
      </c>
      <c r="BX274" s="241" t="str">
        <f t="shared" si="10"/>
        <v>1840</v>
      </c>
      <c r="BY274" s="242" t="str">
        <f t="shared" si="11"/>
        <v>0.6</v>
      </c>
      <c r="BZ274" s="225"/>
      <c r="CA274" s="225" t="str">
        <f>$AY274*Assembly!X$4+$AZ274*Assembly!X$5+$BA274*Assembly!X$6+$BB274*Assembly!X$7+$BC274*Assembly!X$8+$BD274*Assembly!X$9+$BE274*Assembly!X$10+$BF274*Assembly!X$11+$BG274*Assembly!X$12+$BH274*Assembly!X$13+$BI274*Assembly!X$14+$BJ274*Assembly!X$15+$BK274*Assembly!X$16+$BL274*Assembly!X$17+$BM274*Assembly!X$18+$BN274*Assembly!X$19+$BO274*Assembly!X$20+$BP274*Assembly!X$21+$BQ274*Assembly!X$22+$BR274*Assembly!X$23+$BS274*Assembly!X$24</f>
        <v>4</v>
      </c>
      <c r="CB274" s="225" t="str">
        <f t="shared" si="12"/>
        <v>622</v>
      </c>
      <c r="CC274" s="223" t="str">
        <f t="shared" si="13"/>
        <v>0.0006</v>
      </c>
      <c r="CD274" s="243" t="str">
        <f>$AY274*Assembly!AB$4+$AZ274*Assembly!AB$5+$BA274*Assembly!AB$6+$BB274*Assembly!AB$7+$BC274*Assembly!AB$8+$BD274*Assembly!AB$9+$BE274*Assembly!AB$10+$BF274*Assembly!AB$11+$BG274*Assembly!AB$12+$BH274*Assembly!AB$13+$BI274*Assembly!AB$14+$BJ274*Assembly!AB$15+$BK274*Assembly!AB$16+$BL274*Assembly!AB$17+$BM274*Assembly!AB$18+$BN274*Assembly!AB$19+$BO274*Assembly!AB$20+$BP274*Assembly!AB$21+$BQ274*Assembly!AB$22+$BR274*Assembly!AB$23+$BS274*Assembly!AB$24</f>
        <v>21</v>
      </c>
      <c r="CE274" s="256" t="str">
        <f>$AY274*Assembly!M$4+$AZ274*Assembly!M$5+$BA274*Assembly!M$6+$BB274*Assembly!M$7+$BC274*Assembly!M$8+$BD274*Assembly!M$9+$BE274*Assembly!M$10+$BF274*Assembly!M$11+$BG274*Assembly!M$12+$BH274*Assembly!M$13+$BI274*Assembly!M$14+$BJ274*Assembly!M$15+$BK274*Assembly!M$16+$BL274*Assembly!M$17+$BM274*Assembly!M$18+$BN274*Assembly!M$19+$BO274*Assembly!M$20+$BP274*Assembly!M$21+$BQ274*Assembly!M$22+$BR274*Assembly!M$23+$BS274*Assembly!M$24</f>
        <v>54</v>
      </c>
      <c r="CF274" s="256" t="str">
        <f>$AY274*Assembly!N$4+$AZ274*Assembly!N$5+$BA274*Assembly!N$6+$BB274*Assembly!N$7+$BC274*Assembly!N$8+$BD274*Assembly!N$9+$BE274*Assembly!N$10+$BF274*Assembly!N$11+$BG274*Assembly!N$12+$BH274*Assembly!N$13+$BI274*Assembly!N$14+$BJ274*Assembly!N$15+$BK274*Assembly!N$16+$BL274*Assembly!N$17+$BM274*Assembly!N$18+$BN274*Assembly!N$19+$BO274*Assembly!N$20+$BP274*Assembly!N$21+$BQ274*Assembly!N$22+$BR274*Assembly!N$23+$BS274*Assembly!N$24</f>
        <v>5</v>
      </c>
      <c r="CG274" s="256" t="str">
        <f>$AY274*Assembly!O$4+$AZ274*Assembly!O$5+$BA274*Assembly!O$6+$BB274*Assembly!O$7+$BC274*Assembly!O$8+$BD274*Assembly!O$9+$BE274*Assembly!O$10+$BF274*Assembly!O$11+$BG274*Assembly!O$12+$BH274*Assembly!O$13+$BI274*Assembly!O$14+$BJ274*Assembly!O$15+$BK274*Assembly!O$16+$BL274*Assembly!O$17+$BM274*Assembly!O$18+$BN274*Assembly!O$19+$BO274*Assembly!O$20+$BP274*Assembly!O$21+$BQ274*Assembly!O$22+$BR274*Assembly!O$23+$BS274*Assembly!O$24</f>
        <v>3</v>
      </c>
      <c r="CH274" s="254" t="str">
        <f>$AY274*Assembly!P$4+$AZ274*Assembly!P$5+$BA274*Assembly!P$6+$BB274*Assembly!P$7+$BC274*Assembly!P$8+$BD274*Assembly!P$9+$BE274*Assembly!P$10+$BF274*Assembly!P$11+$BG274*Assembly!P$12+$BH274*Assembly!P$13+$BI274*Assembly!P$14+$BJ274*Assembly!P$15+$BK274*Assembly!P$16+$BL274*Assembly!P$17+$BM274*Assembly!P$18+$BN274*Assembly!P$19+$BO274*Assembly!P$20+$BP274*Assembly!P$21+$BQ274*Assembly!P$22+$BR274*Assembly!P$23+$BS274*Assembly!P$24</f>
        <v>0</v>
      </c>
      <c r="CI274" s="254" t="str">
        <f>$AY274*Assembly!Q$4+$AZ274*Assembly!Q$5+$BA274*Assembly!Q$6+$BB274*Assembly!Q$7+$BC274*Assembly!Q$8+$BD274*Assembly!Q$9+$BE274*Assembly!Q$10+$BF274*Assembly!Q$11+$BG274*Assembly!Q$12+$BH274*Assembly!Q$13+$BI274*Assembly!Q$14+$BJ274*Assembly!Q$15+$BK274*Assembly!Q$16+$BL274*Assembly!Q$17+$BM274*Assembly!Q$18+$BN274*Assembly!Q$19+$BO274*Assembly!Q$20+$BP274*Assembly!Q$21+$BQ274*Assembly!Q$22+$BR274*Assembly!Q$23+$BS274*Assembly!Q$24</f>
        <v>0</v>
      </c>
      <c r="CJ274" s="256" t="str">
        <f>$AY274*Assembly!R$4+$AZ274*Assembly!R$5+$BA274*Assembly!R$6+$BB274*Assembly!R$7+$BC274*Assembly!R$8+$BD274*Assembly!R$9+$BE274*Assembly!R$10+$BF274*Assembly!R$11+$BG274*Assembly!R$12+$BH274*Assembly!R$13+$BI274*Assembly!R$14+$BJ274*Assembly!R$15+$BK274*Assembly!R$16+$BL274*Assembly!R$17+$BM274*Assembly!R$18+$BN274*Assembly!R$19+$BO274*Assembly!R$20+$BP274*Assembly!R$21+$BQ274*Assembly!R$22+$BR274*Assembly!R$23+$BS274*Assembly!R$24</f>
        <v>0</v>
      </c>
      <c r="CK274" s="254" t="str">
        <f>$AY274*Assembly!S$4+$AZ274*Assembly!S$5+$BA274*Assembly!S$6+$BB274*Assembly!S$7+$BC274*Assembly!S$8+$BD274*Assembly!S$9+$BE274*Assembly!S$10+$BF274*Assembly!S$11+$BG274*Assembly!S$12+$BH274*Assembly!S$13+$BI274*Assembly!S$14+$BJ274*Assembly!S$15+$BK274*Assembly!S$16+$BL274*Assembly!S$17+$BM274*Assembly!S$18+$BN274*Assembly!S$19+$BO274*Assembly!S$20+$BP274*Assembly!S$21+$BQ274*Assembly!S$22+$BR274*Assembly!S$23+$BS274*Assembly!S$24</f>
        <v>0</v>
      </c>
      <c r="CL274" s="254" t="str">
        <f>$AY274*Assembly!T$4+$AZ274*Assembly!T$5+$BA274*Assembly!T$6+$BB274*Assembly!T$7+$BC274*Assembly!T$8+$BD274*Assembly!T$9+$BE274*Assembly!T$10+$BF274*Assembly!T$11+$BG274*Assembly!T$12+$BH274*Assembly!T$13+$BI274*Assembly!T$14+$BJ274*Assembly!T$15+$BK274*Assembly!T$16+$BL274*Assembly!T$17+$BM274*Assembly!T$18+$BN274*Assembly!T$19+$BO274*Assembly!T$20+$BP274*Assembly!T$21+$BQ274*Assembly!T$22+$BR274*Assembly!T$23+$BS274*Assembly!T$24</f>
        <v>0</v>
      </c>
      <c r="CM274" s="254" t="str">
        <f>$AY274*Assembly!U$4+$AZ274*Assembly!U$5+$BA274*Assembly!U$6+$BB274*Assembly!U$7+$BC274*Assembly!U$8+$BD274*Assembly!U$9+$BE274*Assembly!U$10+$BF274*Assembly!U$11+$BG274*Assembly!U$12+$BH274*Assembly!U$13+$BI274*Assembly!U$14+$BJ274*Assembly!U$15+$BK274*Assembly!U$16+$BL274*Assembly!U$17+$BM274*Assembly!U$18+$BN274*Assembly!U$19+$BO274*Assembly!U$20+$BP274*Assembly!U$21+$BQ274*Assembly!U$22+$BR274*Assembly!U$23+$BS274*Assembly!U$24</f>
        <v>0</v>
      </c>
      <c r="CN274" s="256" t="str">
        <f>$AY274*Assembly!V$4+$AZ274*Assembly!V$5+$BA274*Assembly!V$6+$BB274*Assembly!V$7+$BC274*Assembly!V$8+$BD274*Assembly!V$9+$BE274*Assembly!V$10+$BF274*Assembly!V$11+$BG274*Assembly!V$12+$BH274*Assembly!V$13+$BI274*Assembly!V$14+$BJ274*Assembly!V$15+$BK274*Assembly!V$16+$BL274*Assembly!V$17+$BM274*Assembly!V$18+$BN274*Assembly!V$19+$BO274*Assembly!V$20+$BP274*Assembly!V$21+$BQ274*Assembly!V$22+$BR274*Assembly!V$23+$BS274*Assembly!V$24</f>
        <v>0</v>
      </c>
      <c r="CO274" s="256" t="str">
        <f>CE274*Refining!$F$3</f>
        <v>96</v>
      </c>
      <c r="CP274" s="256" t="str">
        <f>CF274*Refining!$F$4</f>
        <v>16</v>
      </c>
      <c r="CQ274" s="256" t="str">
        <f>CG274*Refining!$F$5</f>
        <v>13</v>
      </c>
      <c r="CR274" s="256" t="str">
        <f>CH274*Refining!$F$6</f>
        <v>0</v>
      </c>
      <c r="CS274" s="256" t="str">
        <f>CI274*Refining!$F$7</f>
        <v>0</v>
      </c>
      <c r="CT274" s="256" t="str">
        <f>CJ274*Refining!$F$8</f>
        <v>0</v>
      </c>
      <c r="CU274" s="256" t="str">
        <f>CK274*Refining!$F$9</f>
        <v>0</v>
      </c>
      <c r="CV274" s="256" t="str">
        <f>CL274*Refining!$F$10</f>
        <v>0</v>
      </c>
      <c r="CW274" s="256" t="str">
        <f>CM274*Refining!$F$11</f>
        <v>0</v>
      </c>
      <c r="CX274" s="256" t="str">
        <f>CN274*Refining!$F$12</f>
        <v>0</v>
      </c>
      <c r="CY274" s="248" t="str">
        <f t="shared" ref="CY274:DR274" si="1104">IF(CE274 = 0, "", CE274)</f>
        <v>54</v>
      </c>
      <c r="CZ274" s="249" t="str">
        <f t="shared" si="1104"/>
        <v>5</v>
      </c>
      <c r="DA274" s="249" t="str">
        <f t="shared" si="1104"/>
        <v>3</v>
      </c>
      <c r="DB274" s="245" t="str">
        <f t="shared" si="1104"/>
        <v/>
      </c>
      <c r="DC274" s="245" t="str">
        <f t="shared" si="1104"/>
        <v/>
      </c>
      <c r="DD274" s="245" t="str">
        <f t="shared" si="1104"/>
        <v/>
      </c>
      <c r="DE274" s="245" t="str">
        <f t="shared" si="1104"/>
        <v/>
      </c>
      <c r="DF274" s="245" t="str">
        <f t="shared" si="1104"/>
        <v/>
      </c>
      <c r="DG274" s="245" t="str">
        <f t="shared" si="1104"/>
        <v/>
      </c>
      <c r="DH274" s="246" t="str">
        <f t="shared" si="1104"/>
        <v/>
      </c>
      <c r="DI274" s="248" t="str">
        <f t="shared" si="1104"/>
        <v>96</v>
      </c>
      <c r="DJ274" s="249" t="str">
        <f t="shared" si="1104"/>
        <v>16</v>
      </c>
      <c r="DK274" s="249" t="str">
        <f t="shared" si="1104"/>
        <v>13</v>
      </c>
      <c r="DL274" s="245" t="str">
        <f t="shared" si="1104"/>
        <v/>
      </c>
      <c r="DM274" s="245" t="str">
        <f t="shared" si="1104"/>
        <v/>
      </c>
      <c r="DN274" s="245" t="str">
        <f t="shared" si="1104"/>
        <v/>
      </c>
      <c r="DO274" s="245" t="str">
        <f t="shared" si="1104"/>
        <v/>
      </c>
      <c r="DP274" s="245" t="str">
        <f t="shared" si="1104"/>
        <v/>
      </c>
      <c r="DQ274" s="245" t="str">
        <f t="shared" si="1104"/>
        <v/>
      </c>
      <c r="DR274" s="246" t="str">
        <f t="shared" si="1104"/>
        <v/>
      </c>
      <c r="DS274" s="248" t="str">
        <f t="shared" si="15"/>
        <v>62</v>
      </c>
      <c r="DT274" s="249" t="str">
        <f t="shared" si="16"/>
        <v>125</v>
      </c>
      <c r="DU274" s="225" t="str">
        <f>CY274*'Ores &amp; Ingots'!$C$3+CZ274*'Ores &amp; Ingots'!$C$4+DA274*'Ores &amp; Ingots'!$C$5+DB274*'Ores &amp; Ingots'!$C$6+DC274*'Ores &amp; Ingots'!$C$7+DD274*'Ores &amp; Ingots'!$C$8+DE274*'Ores &amp; Ingots'!$C$9+DF274*'Ores &amp; Ingots'!$C$10+DG274*'Ores &amp; Ingots'!$C$11+DH274*'Ores &amp; Ingots'!$C$12</f>
        <v>8</v>
      </c>
      <c r="DV274" s="225" t="str">
        <f>DI274*'Ores &amp; Ingots'!$B$3+DJ274*'Ores &amp; Ingots'!$B$4+DK274*'Ores &amp; Ingots'!$B$5+DL274*'Ores &amp; Ingots'!$B$6+DM274*'Ores &amp; Ingots'!$B$7+DN274*'Ores &amp; Ingots'!$B$8+DO274*'Ores &amp; Ingots'!$B$9+DP274*'Ores &amp; Ingots'!$B$10+DQ274*'Ores &amp; Ingots'!$B$11+DR274*'Ores &amp; Ingots'!$B$12</f>
        <v>46</v>
      </c>
      <c r="DW274" s="249" t="str">
        <f>CY274*Refining!$G$3+CZ274*Refining!$G$4+DA274*Refining!$G$5+DB274*Refining!$G$6+DC274*Refining!$G$7+DD274*Refining!$G$8+DE274*Refining!$G$9+DF274*Refining!$G$10+DG274*Refining!$G$11+DH274*Refining!$G$12</f>
        <v>66</v>
      </c>
      <c r="DX274" s="249" t="str">
        <f t="shared" si="17"/>
        <v>10,299</v>
      </c>
      <c r="DY274" s="250" t="str">
        <f t="shared" si="18"/>
        <v>0.0103</v>
      </c>
      <c r="DZ274" s="248" t="str">
        <f t="shared" si="19"/>
        <v>73</v>
      </c>
      <c r="EA274" s="251" t="str">
        <f t="shared" ref="EA274:EB274" si="1105">DZ274/60</f>
        <v>1.2</v>
      </c>
      <c r="EB274" s="251" t="str">
        <f t="shared" si="1105"/>
        <v>0.0</v>
      </c>
      <c r="EC274" s="543" t="str">
        <f t="shared" si="21"/>
        <v>0.00</v>
      </c>
      <c r="ED274" s="248" t="str">
        <f t="shared" si="22"/>
        <v>10,921</v>
      </c>
      <c r="EE274" s="251" t="str">
        <f t="shared" ref="EE274:EF274" si="1106">ED274/1000</f>
        <v>10.9</v>
      </c>
      <c r="EF274" s="252" t="str">
        <f t="shared" si="1106"/>
        <v>0.01</v>
      </c>
      <c r="EG274" s="544" t="str">
        <f t="shared" si="24"/>
        <v>0.0109</v>
      </c>
      <c r="EH274" s="225" t="s">
        <v>12</v>
      </c>
    </row>
    <row r="275">
      <c r="A275" s="33"/>
      <c r="B275" s="226" t="s">
        <v>1084</v>
      </c>
      <c r="C275" s="227" t="s">
        <v>885</v>
      </c>
      <c r="D275" s="227">
        <v>1.0</v>
      </c>
      <c r="E275" s="227">
        <v>1.0</v>
      </c>
      <c r="F275" s="227">
        <v>1.0</v>
      </c>
      <c r="G275" s="253" t="str">
        <f t="shared" si="5"/>
        <v>0.1</v>
      </c>
      <c r="H275" s="254">
        <v>4.0</v>
      </c>
      <c r="I275" s="254">
        <v>12.0</v>
      </c>
      <c r="J275" s="254" t="str">
        <f>H275/Main!$D$9</f>
        <v>4</v>
      </c>
      <c r="K275" s="254" t="str">
        <f>I275/Main!$D$10</f>
        <v>12</v>
      </c>
      <c r="L275" s="254" t="str">
        <f t="shared" si="6"/>
        <v>3</v>
      </c>
      <c r="M275" s="254">
        <v>0.16</v>
      </c>
      <c r="N275" s="255"/>
      <c r="O275" s="255"/>
      <c r="P275" s="255"/>
      <c r="Q275" s="256"/>
      <c r="R275" s="255"/>
      <c r="S275" s="257"/>
      <c r="T275" s="257"/>
      <c r="U275" s="255"/>
      <c r="V275" s="255"/>
      <c r="W275" s="257"/>
      <c r="X275" s="257"/>
      <c r="Y275" s="255"/>
      <c r="Z275" s="255"/>
      <c r="AA275" s="255"/>
      <c r="AB275" s="255"/>
      <c r="AC275" s="335"/>
      <c r="AD275" s="309">
        <v>4.0</v>
      </c>
      <c r="AE275" s="225">
        <v>0.0</v>
      </c>
      <c r="AF275" s="225">
        <v>0.0</v>
      </c>
      <c r="AG275" s="225">
        <v>0.0</v>
      </c>
      <c r="AH275" s="225">
        <v>0.0</v>
      </c>
      <c r="AI275" s="225">
        <v>0.0</v>
      </c>
      <c r="AJ275" s="225">
        <v>0.0</v>
      </c>
      <c r="AK275" s="225">
        <v>0.0</v>
      </c>
      <c r="AL275" s="225">
        <v>0.0</v>
      </c>
      <c r="AM275" s="225">
        <v>0.0</v>
      </c>
      <c r="AN275" s="225">
        <v>0.0</v>
      </c>
      <c r="AO275" s="225">
        <v>1.0</v>
      </c>
      <c r="AP275" s="225">
        <v>0.0</v>
      </c>
      <c r="AQ275" s="225">
        <v>0.0</v>
      </c>
      <c r="AR275" s="225">
        <v>0.0</v>
      </c>
      <c r="AS275" s="225">
        <v>0.0</v>
      </c>
      <c r="AT275" s="225">
        <v>0.0</v>
      </c>
      <c r="AU275" s="225">
        <v>0.0</v>
      </c>
      <c r="AV275" s="225">
        <v>0.0</v>
      </c>
      <c r="AW275" s="225">
        <v>0.0</v>
      </c>
      <c r="AX275" s="225">
        <v>0.0</v>
      </c>
      <c r="AY275" s="553" t="str">
        <f t="shared" ref="AY275:BS275" si="1107">IF(AD275 = 0, "", AD275)</f>
        <v>4</v>
      </c>
      <c r="AZ275" s="227" t="str">
        <f t="shared" si="1107"/>
        <v/>
      </c>
      <c r="BA275" s="227" t="str">
        <f t="shared" si="1107"/>
        <v/>
      </c>
      <c r="BB275" s="227" t="str">
        <f t="shared" si="1107"/>
        <v/>
      </c>
      <c r="BC275" s="227" t="str">
        <f t="shared" si="1107"/>
        <v/>
      </c>
      <c r="BD275" s="227" t="str">
        <f t="shared" si="1107"/>
        <v/>
      </c>
      <c r="BE275" s="227" t="str">
        <f t="shared" si="1107"/>
        <v/>
      </c>
      <c r="BF275" s="227" t="str">
        <f t="shared" si="1107"/>
        <v/>
      </c>
      <c r="BG275" s="227" t="str">
        <f t="shared" si="1107"/>
        <v/>
      </c>
      <c r="BH275" s="227" t="str">
        <f t="shared" si="1107"/>
        <v/>
      </c>
      <c r="BI275" s="227" t="str">
        <f t="shared" si="1107"/>
        <v/>
      </c>
      <c r="BJ275" s="225" t="str">
        <f t="shared" si="1107"/>
        <v>1</v>
      </c>
      <c r="BK275" s="227" t="str">
        <f t="shared" si="1107"/>
        <v/>
      </c>
      <c r="BL275" s="227" t="str">
        <f t="shared" si="1107"/>
        <v/>
      </c>
      <c r="BM275" s="227" t="str">
        <f t="shared" si="1107"/>
        <v/>
      </c>
      <c r="BN275" s="227" t="str">
        <f t="shared" si="1107"/>
        <v/>
      </c>
      <c r="BO275" s="227" t="str">
        <f t="shared" si="1107"/>
        <v/>
      </c>
      <c r="BP275" s="227" t="str">
        <f t="shared" si="1107"/>
        <v/>
      </c>
      <c r="BQ275" s="227" t="str">
        <f t="shared" si="1107"/>
        <v/>
      </c>
      <c r="BR275" s="227" t="str">
        <f t="shared" si="1107"/>
        <v/>
      </c>
      <c r="BS275" s="238" t="str">
        <f t="shared" si="1107"/>
        <v/>
      </c>
      <c r="BT275" s="239" t="str">
        <f>$AY275*Assembly!Y$4+$AZ275*Assembly!Y$5+$BA275*Assembly!Y$6+$BB275*Assembly!Y$7+$BC275*Assembly!Y$8+$BD275*Assembly!Y$9+$BE275*Assembly!Y$10+$BF275*Assembly!Y$11+$BG275*Assembly!Y$12+$BH275*Assembly!Y$13+$BI275*Assembly!Y$14+$BJ275*Assembly!Y$15+$BK275*Assembly!Y$16+$BL275*Assembly!Y$17+$BM275*Assembly!Y$18+$BN275*Assembly!Y$19+$BO275*Assembly!Y$20+$BP275*Assembly!Y$21+$BQ275*Assembly!Y$22+$BR275*Assembly!Y$23+$BS275*Assembly!Y$24</f>
        <v>86</v>
      </c>
      <c r="BU275" s="225" t="str">
        <f t="shared" si="8"/>
        <v>688</v>
      </c>
      <c r="BV275" s="225" t="str">
        <f>$AY275*Assembly!AC$4+$AZ275*Assembly!AC$5+$BA275*Assembly!AC$6+$BB275*Assembly!AC$7+$BC275*Assembly!AC$8+$BD275*Assembly!AC$9+$BE275*Assembly!AC$10+$BF275*Assembly!AC$11+$BG275*Assembly!AC$12+$BH275*Assembly!AC$13+$BI275*Assembly!AC$14+$BJ275*Assembly!AC$15+$BK275*Assembly!AC$16+$BL275*Assembly!AC$17+$BM275*Assembly!AC$18+$BN275*Assembly!AC$19+$BO275*Assembly!AC$20+$BP275*Assembly!AC$21+$BQ275*Assembly!AC$22+$BR275*Assembly!AC$23+$BS275*Assembly!AC$24</f>
        <v>430</v>
      </c>
      <c r="BW275" s="240" t="str">
        <f t="shared" si="9"/>
        <v>5.00</v>
      </c>
      <c r="BX275" s="241" t="str">
        <f t="shared" si="10"/>
        <v>3440</v>
      </c>
      <c r="BY275" s="242" t="str">
        <f t="shared" si="11"/>
        <v>0.6</v>
      </c>
      <c r="BZ275" s="225"/>
      <c r="CA275" s="225" t="str">
        <f>$AY275*Assembly!X$4+$AZ275*Assembly!X$5+$BA275*Assembly!X$6+$BB275*Assembly!X$7+$BC275*Assembly!X$8+$BD275*Assembly!X$9+$BE275*Assembly!X$10+$BF275*Assembly!X$11+$BG275*Assembly!X$12+$BH275*Assembly!X$13+$BI275*Assembly!X$14+$BJ275*Assembly!X$15+$BK275*Assembly!X$16+$BL275*Assembly!X$17+$BM275*Assembly!X$18+$BN275*Assembly!X$19+$BO275*Assembly!X$20+$BP275*Assembly!X$21+$BQ275*Assembly!X$22+$BR275*Assembly!X$23+$BS275*Assembly!X$24</f>
        <v>6</v>
      </c>
      <c r="CB275" s="225" t="str">
        <f t="shared" si="12"/>
        <v>933</v>
      </c>
      <c r="CC275" s="223" t="str">
        <f t="shared" si="13"/>
        <v>0.0009</v>
      </c>
      <c r="CD275" s="243" t="str">
        <f>$AY275*Assembly!AB$4+$AZ275*Assembly!AB$5+$BA275*Assembly!AB$6+$BB275*Assembly!AB$7+$BC275*Assembly!AB$8+$BD275*Assembly!AB$9+$BE275*Assembly!AB$10+$BF275*Assembly!AB$11+$BG275*Assembly!AB$12+$BH275*Assembly!AB$13+$BI275*Assembly!AB$14+$BJ275*Assembly!AB$15+$BK275*Assembly!AB$16+$BL275*Assembly!AB$17+$BM275*Assembly!AB$18+$BN275*Assembly!AB$19+$BO275*Assembly!AB$20+$BP275*Assembly!AB$21+$BQ275*Assembly!AB$22+$BR275*Assembly!AB$23+$BS275*Assembly!AB$24</f>
        <v>27</v>
      </c>
      <c r="CE275" s="256" t="str">
        <f>$AY275*Assembly!M$4+$AZ275*Assembly!M$5+$BA275*Assembly!M$6+$BB275*Assembly!M$7+$BC275*Assembly!M$8+$BD275*Assembly!M$9+$BE275*Assembly!M$10+$BF275*Assembly!M$11+$BG275*Assembly!M$12+$BH275*Assembly!M$13+$BI275*Assembly!M$14+$BJ275*Assembly!M$15+$BK275*Assembly!M$16+$BL275*Assembly!M$17+$BM275*Assembly!M$18+$BN275*Assembly!M$19+$BO275*Assembly!M$20+$BP275*Assembly!M$21+$BQ275*Assembly!M$22+$BR275*Assembly!M$23+$BS275*Assembly!M$24</f>
        <v>96</v>
      </c>
      <c r="CF275" s="256" t="str">
        <f>$AY275*Assembly!N$4+$AZ275*Assembly!N$5+$BA275*Assembly!N$6+$BB275*Assembly!N$7+$BC275*Assembly!N$8+$BD275*Assembly!N$9+$BE275*Assembly!N$10+$BF275*Assembly!N$11+$BG275*Assembly!N$12+$BH275*Assembly!N$13+$BI275*Assembly!N$14+$BJ275*Assembly!N$15+$BK275*Assembly!N$16+$BL275*Assembly!N$17+$BM275*Assembly!N$18+$BN275*Assembly!N$19+$BO275*Assembly!N$20+$BP275*Assembly!N$21+$BQ275*Assembly!N$22+$BR275*Assembly!N$23+$BS275*Assembly!N$24</f>
        <v>5</v>
      </c>
      <c r="CG275" s="256" t="str">
        <f>$AY275*Assembly!O$4+$AZ275*Assembly!O$5+$BA275*Assembly!O$6+$BB275*Assembly!O$7+$BC275*Assembly!O$8+$BD275*Assembly!O$9+$BE275*Assembly!O$10+$BF275*Assembly!O$11+$BG275*Assembly!O$12+$BH275*Assembly!O$13+$BI275*Assembly!O$14+$BJ275*Assembly!O$15+$BK275*Assembly!O$16+$BL275*Assembly!O$17+$BM275*Assembly!O$18+$BN275*Assembly!O$19+$BO275*Assembly!O$20+$BP275*Assembly!O$21+$BQ275*Assembly!O$22+$BR275*Assembly!O$23+$BS275*Assembly!O$24</f>
        <v>3</v>
      </c>
      <c r="CH275" s="254" t="str">
        <f>$AY275*Assembly!P$4+$AZ275*Assembly!P$5+$BA275*Assembly!P$6+$BB275*Assembly!P$7+$BC275*Assembly!P$8+$BD275*Assembly!P$9+$BE275*Assembly!P$10+$BF275*Assembly!P$11+$BG275*Assembly!P$12+$BH275*Assembly!P$13+$BI275*Assembly!P$14+$BJ275*Assembly!P$15+$BK275*Assembly!P$16+$BL275*Assembly!P$17+$BM275*Assembly!P$18+$BN275*Assembly!P$19+$BO275*Assembly!P$20+$BP275*Assembly!P$21+$BQ275*Assembly!P$22+$BR275*Assembly!P$23+$BS275*Assembly!P$24</f>
        <v>0</v>
      </c>
      <c r="CI275" s="254" t="str">
        <f>$AY275*Assembly!Q$4+$AZ275*Assembly!Q$5+$BA275*Assembly!Q$6+$BB275*Assembly!Q$7+$BC275*Assembly!Q$8+$BD275*Assembly!Q$9+$BE275*Assembly!Q$10+$BF275*Assembly!Q$11+$BG275*Assembly!Q$12+$BH275*Assembly!Q$13+$BI275*Assembly!Q$14+$BJ275*Assembly!Q$15+$BK275*Assembly!Q$16+$BL275*Assembly!Q$17+$BM275*Assembly!Q$18+$BN275*Assembly!Q$19+$BO275*Assembly!Q$20+$BP275*Assembly!Q$21+$BQ275*Assembly!Q$22+$BR275*Assembly!Q$23+$BS275*Assembly!Q$24</f>
        <v>0</v>
      </c>
      <c r="CJ275" s="256" t="str">
        <f>$AY275*Assembly!R$4+$AZ275*Assembly!R$5+$BA275*Assembly!R$6+$BB275*Assembly!R$7+$BC275*Assembly!R$8+$BD275*Assembly!R$9+$BE275*Assembly!R$10+$BF275*Assembly!R$11+$BG275*Assembly!R$12+$BH275*Assembly!R$13+$BI275*Assembly!R$14+$BJ275*Assembly!R$15+$BK275*Assembly!R$16+$BL275*Assembly!R$17+$BM275*Assembly!R$18+$BN275*Assembly!R$19+$BO275*Assembly!R$20+$BP275*Assembly!R$21+$BQ275*Assembly!R$22+$BR275*Assembly!R$23+$BS275*Assembly!R$24</f>
        <v>0</v>
      </c>
      <c r="CK275" s="254" t="str">
        <f>$AY275*Assembly!S$4+$AZ275*Assembly!S$5+$BA275*Assembly!S$6+$BB275*Assembly!S$7+$BC275*Assembly!S$8+$BD275*Assembly!S$9+$BE275*Assembly!S$10+$BF275*Assembly!S$11+$BG275*Assembly!S$12+$BH275*Assembly!S$13+$BI275*Assembly!S$14+$BJ275*Assembly!S$15+$BK275*Assembly!S$16+$BL275*Assembly!S$17+$BM275*Assembly!S$18+$BN275*Assembly!S$19+$BO275*Assembly!S$20+$BP275*Assembly!S$21+$BQ275*Assembly!S$22+$BR275*Assembly!S$23+$BS275*Assembly!S$24</f>
        <v>0</v>
      </c>
      <c r="CL275" s="254" t="str">
        <f>$AY275*Assembly!T$4+$AZ275*Assembly!T$5+$BA275*Assembly!T$6+$BB275*Assembly!T$7+$BC275*Assembly!T$8+$BD275*Assembly!T$9+$BE275*Assembly!T$10+$BF275*Assembly!T$11+$BG275*Assembly!T$12+$BH275*Assembly!T$13+$BI275*Assembly!T$14+$BJ275*Assembly!T$15+$BK275*Assembly!T$16+$BL275*Assembly!T$17+$BM275*Assembly!T$18+$BN275*Assembly!T$19+$BO275*Assembly!T$20+$BP275*Assembly!T$21+$BQ275*Assembly!T$22+$BR275*Assembly!T$23+$BS275*Assembly!T$24</f>
        <v>0</v>
      </c>
      <c r="CM275" s="254" t="str">
        <f>$AY275*Assembly!U$4+$AZ275*Assembly!U$5+$BA275*Assembly!U$6+$BB275*Assembly!U$7+$BC275*Assembly!U$8+$BD275*Assembly!U$9+$BE275*Assembly!U$10+$BF275*Assembly!U$11+$BG275*Assembly!U$12+$BH275*Assembly!U$13+$BI275*Assembly!U$14+$BJ275*Assembly!U$15+$BK275*Assembly!U$16+$BL275*Assembly!U$17+$BM275*Assembly!U$18+$BN275*Assembly!U$19+$BO275*Assembly!U$20+$BP275*Assembly!U$21+$BQ275*Assembly!U$22+$BR275*Assembly!U$23+$BS275*Assembly!U$24</f>
        <v>0</v>
      </c>
      <c r="CN275" s="256" t="str">
        <f>$AY275*Assembly!V$4+$AZ275*Assembly!V$5+$BA275*Assembly!V$6+$BB275*Assembly!V$7+$BC275*Assembly!V$8+$BD275*Assembly!V$9+$BE275*Assembly!V$10+$BF275*Assembly!V$11+$BG275*Assembly!V$12+$BH275*Assembly!V$13+$BI275*Assembly!V$14+$BJ275*Assembly!V$15+$BK275*Assembly!V$16+$BL275*Assembly!V$17+$BM275*Assembly!V$18+$BN275*Assembly!V$19+$BO275*Assembly!V$20+$BP275*Assembly!V$21+$BQ275*Assembly!V$22+$BR275*Assembly!V$23+$BS275*Assembly!V$24</f>
        <v>0</v>
      </c>
      <c r="CO275" s="256" t="str">
        <f>CE275*Refining!$F$3</f>
        <v>171</v>
      </c>
      <c r="CP275" s="256" t="str">
        <f>CF275*Refining!$F$4</f>
        <v>16</v>
      </c>
      <c r="CQ275" s="256" t="str">
        <f>CG275*Refining!$F$5</f>
        <v>13</v>
      </c>
      <c r="CR275" s="256" t="str">
        <f>CH275*Refining!$F$6</f>
        <v>0</v>
      </c>
      <c r="CS275" s="256" t="str">
        <f>CI275*Refining!$F$7</f>
        <v>0</v>
      </c>
      <c r="CT275" s="256" t="str">
        <f>CJ275*Refining!$F$8</f>
        <v>0</v>
      </c>
      <c r="CU275" s="256" t="str">
        <f>CK275*Refining!$F$9</f>
        <v>0</v>
      </c>
      <c r="CV275" s="256" t="str">
        <f>CL275*Refining!$F$10</f>
        <v>0</v>
      </c>
      <c r="CW275" s="256" t="str">
        <f>CM275*Refining!$F$11</f>
        <v>0</v>
      </c>
      <c r="CX275" s="256" t="str">
        <f>CN275*Refining!$F$12</f>
        <v>0</v>
      </c>
      <c r="CY275" s="248" t="str">
        <f t="shared" ref="CY275:DR275" si="1108">IF(CE275 = 0, "", CE275)</f>
        <v>96</v>
      </c>
      <c r="CZ275" s="249" t="str">
        <f t="shared" si="1108"/>
        <v>5</v>
      </c>
      <c r="DA275" s="249" t="str">
        <f t="shared" si="1108"/>
        <v>3</v>
      </c>
      <c r="DB275" s="245" t="str">
        <f t="shared" si="1108"/>
        <v/>
      </c>
      <c r="DC275" s="245" t="str">
        <f t="shared" si="1108"/>
        <v/>
      </c>
      <c r="DD275" s="245" t="str">
        <f t="shared" si="1108"/>
        <v/>
      </c>
      <c r="DE275" s="245" t="str">
        <f t="shared" si="1108"/>
        <v/>
      </c>
      <c r="DF275" s="245" t="str">
        <f t="shared" si="1108"/>
        <v/>
      </c>
      <c r="DG275" s="245" t="str">
        <f t="shared" si="1108"/>
        <v/>
      </c>
      <c r="DH275" s="246" t="str">
        <f t="shared" si="1108"/>
        <v/>
      </c>
      <c r="DI275" s="248" t="str">
        <f t="shared" si="1108"/>
        <v>171</v>
      </c>
      <c r="DJ275" s="249" t="str">
        <f t="shared" si="1108"/>
        <v>16</v>
      </c>
      <c r="DK275" s="249" t="str">
        <f t="shared" si="1108"/>
        <v>13</v>
      </c>
      <c r="DL275" s="245" t="str">
        <f t="shared" si="1108"/>
        <v/>
      </c>
      <c r="DM275" s="245" t="str">
        <f t="shared" si="1108"/>
        <v/>
      </c>
      <c r="DN275" s="245" t="str">
        <f t="shared" si="1108"/>
        <v/>
      </c>
      <c r="DO275" s="245" t="str">
        <f t="shared" si="1108"/>
        <v/>
      </c>
      <c r="DP275" s="245" t="str">
        <f t="shared" si="1108"/>
        <v/>
      </c>
      <c r="DQ275" s="245" t="str">
        <f t="shared" si="1108"/>
        <v/>
      </c>
      <c r="DR275" s="246" t="str">
        <f t="shared" si="1108"/>
        <v/>
      </c>
      <c r="DS275" s="248" t="str">
        <f t="shared" si="15"/>
        <v>104</v>
      </c>
      <c r="DT275" s="249" t="str">
        <f t="shared" si="16"/>
        <v>200</v>
      </c>
      <c r="DU275" s="225" t="str">
        <f>CY275*'Ores &amp; Ingots'!$C$3+CZ275*'Ores &amp; Ingots'!$C$4+DA275*'Ores &amp; Ingots'!$C$5+DB275*'Ores &amp; Ingots'!$C$6+DC275*'Ores &amp; Ingots'!$C$7+DD275*'Ores &amp; Ingots'!$C$8+DE275*'Ores &amp; Ingots'!$C$9+DF275*'Ores &amp; Ingots'!$C$10+DG275*'Ores &amp; Ingots'!$C$11+DH275*'Ores &amp; Ingots'!$C$12</f>
        <v>13</v>
      </c>
      <c r="DV275" s="225" t="str">
        <f>DI275*'Ores &amp; Ingots'!$B$3+DJ275*'Ores &amp; Ingots'!$B$4+DK275*'Ores &amp; Ingots'!$B$5+DL275*'Ores &amp; Ingots'!$B$6+DM275*'Ores &amp; Ingots'!$B$7+DN275*'Ores &amp; Ingots'!$B$8+DO275*'Ores &amp; Ingots'!$B$9+DP275*'Ores &amp; Ingots'!$B$10+DQ275*'Ores &amp; Ingots'!$B$11+DR275*'Ores &amp; Ingots'!$B$12</f>
        <v>74</v>
      </c>
      <c r="DW275" s="249" t="str">
        <f>CY275*Refining!$G$3+CZ275*Refining!$G$4+DA275*Refining!$G$5+DB275*Refining!$G$6+DC275*Refining!$G$7+DD275*Refining!$G$8+DE275*Refining!$G$9+DF275*Refining!$G$10+DG275*Refining!$G$11+DH275*Refining!$G$12</f>
        <v>69</v>
      </c>
      <c r="DX275" s="249" t="str">
        <f t="shared" si="17"/>
        <v>10,748</v>
      </c>
      <c r="DY275" s="250" t="str">
        <f t="shared" si="18"/>
        <v>0.0107</v>
      </c>
      <c r="DZ275" s="248" t="str">
        <f t="shared" si="19"/>
        <v>79</v>
      </c>
      <c r="EA275" s="251" t="str">
        <f t="shared" ref="EA275:EB275" si="1109">DZ275/60</f>
        <v>1.3</v>
      </c>
      <c r="EB275" s="251" t="str">
        <f t="shared" si="1109"/>
        <v>0.0</v>
      </c>
      <c r="EC275" s="543" t="str">
        <f t="shared" si="21"/>
        <v>0.00</v>
      </c>
      <c r="ED275" s="248" t="str">
        <f t="shared" si="22"/>
        <v>11,681</v>
      </c>
      <c r="EE275" s="251" t="str">
        <f t="shared" ref="EE275:EF275" si="1110">ED275/1000</f>
        <v>11.7</v>
      </c>
      <c r="EF275" s="252" t="str">
        <f t="shared" si="1110"/>
        <v>0.01</v>
      </c>
      <c r="EG275" s="544" t="str">
        <f t="shared" si="24"/>
        <v>0.0117</v>
      </c>
      <c r="EH275" s="225" t="s">
        <v>12</v>
      </c>
    </row>
    <row r="276">
      <c r="A276" s="33"/>
      <c r="B276" s="226" t="s">
        <v>1085</v>
      </c>
      <c r="C276" s="227" t="s">
        <v>885</v>
      </c>
      <c r="D276" s="227">
        <v>1.0</v>
      </c>
      <c r="E276" s="227">
        <v>1.0</v>
      </c>
      <c r="F276" s="227">
        <v>1.0</v>
      </c>
      <c r="G276" s="253" t="str">
        <f t="shared" si="5"/>
        <v>0.1</v>
      </c>
      <c r="H276" s="254">
        <v>4.0</v>
      </c>
      <c r="I276" s="254">
        <v>12.0</v>
      </c>
      <c r="J276" s="254" t="str">
        <f>H276/Main!$D$9</f>
        <v>4</v>
      </c>
      <c r="K276" s="254" t="str">
        <f>I276/Main!$D$10</f>
        <v>12</v>
      </c>
      <c r="L276" s="254" t="str">
        <f t="shared" si="6"/>
        <v>3</v>
      </c>
      <c r="M276" s="254">
        <v>0.16</v>
      </c>
      <c r="N276" s="255"/>
      <c r="O276" s="255"/>
      <c r="P276" s="255"/>
      <c r="Q276" s="256"/>
      <c r="R276" s="255"/>
      <c r="S276" s="257"/>
      <c r="T276" s="257"/>
      <c r="U276" s="255"/>
      <c r="V276" s="255"/>
      <c r="W276" s="257"/>
      <c r="X276" s="257"/>
      <c r="Y276" s="255"/>
      <c r="Z276" s="255"/>
      <c r="AA276" s="255"/>
      <c r="AB276" s="255"/>
      <c r="AC276" s="335"/>
      <c r="AD276" s="309">
        <v>5.0</v>
      </c>
      <c r="AE276" s="225">
        <v>0.0</v>
      </c>
      <c r="AF276" s="225">
        <v>0.0</v>
      </c>
      <c r="AG276" s="225">
        <v>0.0</v>
      </c>
      <c r="AH276" s="225">
        <v>0.0</v>
      </c>
      <c r="AI276" s="225">
        <v>0.0</v>
      </c>
      <c r="AJ276" s="225">
        <v>0.0</v>
      </c>
      <c r="AK276" s="225">
        <v>0.0</v>
      </c>
      <c r="AL276" s="225">
        <v>0.0</v>
      </c>
      <c r="AM276" s="225">
        <v>0.0</v>
      </c>
      <c r="AN276" s="225">
        <v>0.0</v>
      </c>
      <c r="AO276" s="225">
        <v>1.0</v>
      </c>
      <c r="AP276" s="225">
        <v>0.0</v>
      </c>
      <c r="AQ276" s="225">
        <v>0.0</v>
      </c>
      <c r="AR276" s="225">
        <v>0.0</v>
      </c>
      <c r="AS276" s="225">
        <v>0.0</v>
      </c>
      <c r="AT276" s="225">
        <v>0.0</v>
      </c>
      <c r="AU276" s="225">
        <v>0.0</v>
      </c>
      <c r="AV276" s="225">
        <v>0.0</v>
      </c>
      <c r="AW276" s="225">
        <v>0.0</v>
      </c>
      <c r="AX276" s="225">
        <v>0.0</v>
      </c>
      <c r="AY276" s="553" t="str">
        <f t="shared" ref="AY276:BS276" si="1111">IF(AD276 = 0, "", AD276)</f>
        <v>5</v>
      </c>
      <c r="AZ276" s="227" t="str">
        <f t="shared" si="1111"/>
        <v/>
      </c>
      <c r="BA276" s="227" t="str">
        <f t="shared" si="1111"/>
        <v/>
      </c>
      <c r="BB276" s="227" t="str">
        <f t="shared" si="1111"/>
        <v/>
      </c>
      <c r="BC276" s="227" t="str">
        <f t="shared" si="1111"/>
        <v/>
      </c>
      <c r="BD276" s="227" t="str">
        <f t="shared" si="1111"/>
        <v/>
      </c>
      <c r="BE276" s="227" t="str">
        <f t="shared" si="1111"/>
        <v/>
      </c>
      <c r="BF276" s="227" t="str">
        <f t="shared" si="1111"/>
        <v/>
      </c>
      <c r="BG276" s="227" t="str">
        <f t="shared" si="1111"/>
        <v/>
      </c>
      <c r="BH276" s="227" t="str">
        <f t="shared" si="1111"/>
        <v/>
      </c>
      <c r="BI276" s="227" t="str">
        <f t="shared" si="1111"/>
        <v/>
      </c>
      <c r="BJ276" s="225" t="str">
        <f t="shared" si="1111"/>
        <v>1</v>
      </c>
      <c r="BK276" s="227" t="str">
        <f t="shared" si="1111"/>
        <v/>
      </c>
      <c r="BL276" s="227" t="str">
        <f t="shared" si="1111"/>
        <v/>
      </c>
      <c r="BM276" s="227" t="str">
        <f t="shared" si="1111"/>
        <v/>
      </c>
      <c r="BN276" s="227" t="str">
        <f t="shared" si="1111"/>
        <v/>
      </c>
      <c r="BO276" s="227" t="str">
        <f t="shared" si="1111"/>
        <v/>
      </c>
      <c r="BP276" s="227" t="str">
        <f t="shared" si="1111"/>
        <v/>
      </c>
      <c r="BQ276" s="227" t="str">
        <f t="shared" si="1111"/>
        <v/>
      </c>
      <c r="BR276" s="227" t="str">
        <f t="shared" si="1111"/>
        <v/>
      </c>
      <c r="BS276" s="238" t="str">
        <f t="shared" si="1111"/>
        <v/>
      </c>
      <c r="BT276" s="239" t="str">
        <f>$AY276*Assembly!Y$4+$AZ276*Assembly!Y$5+$BA276*Assembly!Y$6+$BB276*Assembly!Y$7+$BC276*Assembly!Y$8+$BD276*Assembly!Y$9+$BE276*Assembly!Y$10+$BF276*Assembly!Y$11+$BG276*Assembly!Y$12+$BH276*Assembly!Y$13+$BI276*Assembly!Y$14+$BJ276*Assembly!Y$15+$BK276*Assembly!Y$16+$BL276*Assembly!Y$17+$BM276*Assembly!Y$18+$BN276*Assembly!Y$19+$BO276*Assembly!Y$20+$BP276*Assembly!Y$21+$BQ276*Assembly!Y$22+$BR276*Assembly!Y$23+$BS276*Assembly!Y$24</f>
        <v>106</v>
      </c>
      <c r="BU276" s="225" t="str">
        <f t="shared" si="8"/>
        <v>848</v>
      </c>
      <c r="BV276" s="225" t="str">
        <f>$AY276*Assembly!AC$4+$AZ276*Assembly!AC$5+$BA276*Assembly!AC$6+$BB276*Assembly!AC$7+$BC276*Assembly!AC$8+$BD276*Assembly!AC$9+$BE276*Assembly!AC$10+$BF276*Assembly!AC$11+$BG276*Assembly!AC$12+$BH276*Assembly!AC$13+$BI276*Assembly!AC$14+$BJ276*Assembly!AC$15+$BK276*Assembly!AC$16+$BL276*Assembly!AC$17+$BM276*Assembly!AC$18+$BN276*Assembly!AC$19+$BO276*Assembly!AC$20+$BP276*Assembly!AC$21+$BQ276*Assembly!AC$22+$BR276*Assembly!AC$23+$BS276*Assembly!AC$24</f>
        <v>530</v>
      </c>
      <c r="BW276" s="240" t="str">
        <f t="shared" si="9"/>
        <v>5.00</v>
      </c>
      <c r="BX276" s="241" t="str">
        <f t="shared" si="10"/>
        <v>4240</v>
      </c>
      <c r="BY276" s="242" t="str">
        <f t="shared" si="11"/>
        <v>0.6</v>
      </c>
      <c r="BZ276" s="225"/>
      <c r="CA276" s="225" t="str">
        <f>$AY276*Assembly!X$4+$AZ276*Assembly!X$5+$BA276*Assembly!X$6+$BB276*Assembly!X$7+$BC276*Assembly!X$8+$BD276*Assembly!X$9+$BE276*Assembly!X$10+$BF276*Assembly!X$11+$BG276*Assembly!X$12+$BH276*Assembly!X$13+$BI276*Assembly!X$14+$BJ276*Assembly!X$15+$BK276*Assembly!X$16+$BL276*Assembly!X$17+$BM276*Assembly!X$18+$BN276*Assembly!X$19+$BO276*Assembly!X$20+$BP276*Assembly!X$21+$BQ276*Assembly!X$22+$BR276*Assembly!X$23+$BS276*Assembly!X$24</f>
        <v>7</v>
      </c>
      <c r="CB276" s="225" t="str">
        <f t="shared" si="12"/>
        <v>1,089</v>
      </c>
      <c r="CC276" s="223" t="str">
        <f t="shared" si="13"/>
        <v>0.0011</v>
      </c>
      <c r="CD276" s="243" t="str">
        <f>$AY276*Assembly!AB$4+$AZ276*Assembly!AB$5+$BA276*Assembly!AB$6+$BB276*Assembly!AB$7+$BC276*Assembly!AB$8+$BD276*Assembly!AB$9+$BE276*Assembly!AB$10+$BF276*Assembly!AB$11+$BG276*Assembly!AB$12+$BH276*Assembly!AB$13+$BI276*Assembly!AB$14+$BJ276*Assembly!AB$15+$BK276*Assembly!AB$16+$BL276*Assembly!AB$17+$BM276*Assembly!AB$18+$BN276*Assembly!AB$19+$BO276*Assembly!AB$20+$BP276*Assembly!AB$21+$BQ276*Assembly!AB$22+$BR276*Assembly!AB$23+$BS276*Assembly!AB$24</f>
        <v>30</v>
      </c>
      <c r="CE276" s="256" t="str">
        <f>$AY276*Assembly!M$4+$AZ276*Assembly!M$5+$BA276*Assembly!M$6+$BB276*Assembly!M$7+$BC276*Assembly!M$8+$BD276*Assembly!M$9+$BE276*Assembly!M$10+$BF276*Assembly!M$11+$BG276*Assembly!M$12+$BH276*Assembly!M$13+$BI276*Assembly!M$14+$BJ276*Assembly!M$15+$BK276*Assembly!M$16+$BL276*Assembly!M$17+$BM276*Assembly!M$18+$BN276*Assembly!M$19+$BO276*Assembly!M$20+$BP276*Assembly!M$21+$BQ276*Assembly!M$22+$BR276*Assembly!M$23+$BS276*Assembly!M$24</f>
        <v>117</v>
      </c>
      <c r="CF276" s="256" t="str">
        <f>$AY276*Assembly!N$4+$AZ276*Assembly!N$5+$BA276*Assembly!N$6+$BB276*Assembly!N$7+$BC276*Assembly!N$8+$BD276*Assembly!N$9+$BE276*Assembly!N$10+$BF276*Assembly!N$11+$BG276*Assembly!N$12+$BH276*Assembly!N$13+$BI276*Assembly!N$14+$BJ276*Assembly!N$15+$BK276*Assembly!N$16+$BL276*Assembly!N$17+$BM276*Assembly!N$18+$BN276*Assembly!N$19+$BO276*Assembly!N$20+$BP276*Assembly!N$21+$BQ276*Assembly!N$22+$BR276*Assembly!N$23+$BS276*Assembly!N$24</f>
        <v>5</v>
      </c>
      <c r="CG276" s="256" t="str">
        <f>$AY276*Assembly!O$4+$AZ276*Assembly!O$5+$BA276*Assembly!O$6+$BB276*Assembly!O$7+$BC276*Assembly!O$8+$BD276*Assembly!O$9+$BE276*Assembly!O$10+$BF276*Assembly!O$11+$BG276*Assembly!O$12+$BH276*Assembly!O$13+$BI276*Assembly!O$14+$BJ276*Assembly!O$15+$BK276*Assembly!O$16+$BL276*Assembly!O$17+$BM276*Assembly!O$18+$BN276*Assembly!O$19+$BO276*Assembly!O$20+$BP276*Assembly!O$21+$BQ276*Assembly!O$22+$BR276*Assembly!O$23+$BS276*Assembly!O$24</f>
        <v>3</v>
      </c>
      <c r="CH276" s="254" t="str">
        <f>$AY276*Assembly!P$4+$AZ276*Assembly!P$5+$BA276*Assembly!P$6+$BB276*Assembly!P$7+$BC276*Assembly!P$8+$BD276*Assembly!P$9+$BE276*Assembly!P$10+$BF276*Assembly!P$11+$BG276*Assembly!P$12+$BH276*Assembly!P$13+$BI276*Assembly!P$14+$BJ276*Assembly!P$15+$BK276*Assembly!P$16+$BL276*Assembly!P$17+$BM276*Assembly!P$18+$BN276*Assembly!P$19+$BO276*Assembly!P$20+$BP276*Assembly!P$21+$BQ276*Assembly!P$22+$BR276*Assembly!P$23+$BS276*Assembly!P$24</f>
        <v>0</v>
      </c>
      <c r="CI276" s="254" t="str">
        <f>$AY276*Assembly!Q$4+$AZ276*Assembly!Q$5+$BA276*Assembly!Q$6+$BB276*Assembly!Q$7+$BC276*Assembly!Q$8+$BD276*Assembly!Q$9+$BE276*Assembly!Q$10+$BF276*Assembly!Q$11+$BG276*Assembly!Q$12+$BH276*Assembly!Q$13+$BI276*Assembly!Q$14+$BJ276*Assembly!Q$15+$BK276*Assembly!Q$16+$BL276*Assembly!Q$17+$BM276*Assembly!Q$18+$BN276*Assembly!Q$19+$BO276*Assembly!Q$20+$BP276*Assembly!Q$21+$BQ276*Assembly!Q$22+$BR276*Assembly!Q$23+$BS276*Assembly!Q$24</f>
        <v>0</v>
      </c>
      <c r="CJ276" s="256" t="str">
        <f>$AY276*Assembly!R$4+$AZ276*Assembly!R$5+$BA276*Assembly!R$6+$BB276*Assembly!R$7+$BC276*Assembly!R$8+$BD276*Assembly!R$9+$BE276*Assembly!R$10+$BF276*Assembly!R$11+$BG276*Assembly!R$12+$BH276*Assembly!R$13+$BI276*Assembly!R$14+$BJ276*Assembly!R$15+$BK276*Assembly!R$16+$BL276*Assembly!R$17+$BM276*Assembly!R$18+$BN276*Assembly!R$19+$BO276*Assembly!R$20+$BP276*Assembly!R$21+$BQ276*Assembly!R$22+$BR276*Assembly!R$23+$BS276*Assembly!R$24</f>
        <v>0</v>
      </c>
      <c r="CK276" s="254" t="str">
        <f>$AY276*Assembly!S$4+$AZ276*Assembly!S$5+$BA276*Assembly!S$6+$BB276*Assembly!S$7+$BC276*Assembly!S$8+$BD276*Assembly!S$9+$BE276*Assembly!S$10+$BF276*Assembly!S$11+$BG276*Assembly!S$12+$BH276*Assembly!S$13+$BI276*Assembly!S$14+$BJ276*Assembly!S$15+$BK276*Assembly!S$16+$BL276*Assembly!S$17+$BM276*Assembly!S$18+$BN276*Assembly!S$19+$BO276*Assembly!S$20+$BP276*Assembly!S$21+$BQ276*Assembly!S$22+$BR276*Assembly!S$23+$BS276*Assembly!S$24</f>
        <v>0</v>
      </c>
      <c r="CL276" s="254" t="str">
        <f>$AY276*Assembly!T$4+$AZ276*Assembly!T$5+$BA276*Assembly!T$6+$BB276*Assembly!T$7+$BC276*Assembly!T$8+$BD276*Assembly!T$9+$BE276*Assembly!T$10+$BF276*Assembly!T$11+$BG276*Assembly!T$12+$BH276*Assembly!T$13+$BI276*Assembly!T$14+$BJ276*Assembly!T$15+$BK276*Assembly!T$16+$BL276*Assembly!T$17+$BM276*Assembly!T$18+$BN276*Assembly!T$19+$BO276*Assembly!T$20+$BP276*Assembly!T$21+$BQ276*Assembly!T$22+$BR276*Assembly!T$23+$BS276*Assembly!T$24</f>
        <v>0</v>
      </c>
      <c r="CM276" s="254" t="str">
        <f>$AY276*Assembly!U$4+$AZ276*Assembly!U$5+$BA276*Assembly!U$6+$BB276*Assembly!U$7+$BC276*Assembly!U$8+$BD276*Assembly!U$9+$BE276*Assembly!U$10+$BF276*Assembly!U$11+$BG276*Assembly!U$12+$BH276*Assembly!U$13+$BI276*Assembly!U$14+$BJ276*Assembly!U$15+$BK276*Assembly!U$16+$BL276*Assembly!U$17+$BM276*Assembly!U$18+$BN276*Assembly!U$19+$BO276*Assembly!U$20+$BP276*Assembly!U$21+$BQ276*Assembly!U$22+$BR276*Assembly!U$23+$BS276*Assembly!U$24</f>
        <v>0</v>
      </c>
      <c r="CN276" s="256" t="str">
        <f>$AY276*Assembly!V$4+$AZ276*Assembly!V$5+$BA276*Assembly!V$6+$BB276*Assembly!V$7+$BC276*Assembly!V$8+$BD276*Assembly!V$9+$BE276*Assembly!V$10+$BF276*Assembly!V$11+$BG276*Assembly!V$12+$BH276*Assembly!V$13+$BI276*Assembly!V$14+$BJ276*Assembly!V$15+$BK276*Assembly!V$16+$BL276*Assembly!V$17+$BM276*Assembly!V$18+$BN276*Assembly!V$19+$BO276*Assembly!V$20+$BP276*Assembly!V$21+$BQ276*Assembly!V$22+$BR276*Assembly!V$23+$BS276*Assembly!V$24</f>
        <v>0</v>
      </c>
      <c r="CO276" s="256" t="str">
        <f>CE276*Refining!$F$3</f>
        <v>209</v>
      </c>
      <c r="CP276" s="256" t="str">
        <f>CF276*Refining!$F$4</f>
        <v>16</v>
      </c>
      <c r="CQ276" s="256" t="str">
        <f>CG276*Refining!$F$5</f>
        <v>13</v>
      </c>
      <c r="CR276" s="256" t="str">
        <f>CH276*Refining!$F$6</f>
        <v>0</v>
      </c>
      <c r="CS276" s="256" t="str">
        <f>CI276*Refining!$F$7</f>
        <v>0</v>
      </c>
      <c r="CT276" s="256" t="str">
        <f>CJ276*Refining!$F$8</f>
        <v>0</v>
      </c>
      <c r="CU276" s="256" t="str">
        <f>CK276*Refining!$F$9</f>
        <v>0</v>
      </c>
      <c r="CV276" s="256" t="str">
        <f>CL276*Refining!$F$10</f>
        <v>0</v>
      </c>
      <c r="CW276" s="256" t="str">
        <f>CM276*Refining!$F$11</f>
        <v>0</v>
      </c>
      <c r="CX276" s="256" t="str">
        <f>CN276*Refining!$F$12</f>
        <v>0</v>
      </c>
      <c r="CY276" s="248" t="str">
        <f t="shared" ref="CY276:DR276" si="1112">IF(CE276 = 0, "", CE276)</f>
        <v>117</v>
      </c>
      <c r="CZ276" s="249" t="str">
        <f t="shared" si="1112"/>
        <v>5</v>
      </c>
      <c r="DA276" s="249" t="str">
        <f t="shared" si="1112"/>
        <v>3</v>
      </c>
      <c r="DB276" s="245" t="str">
        <f t="shared" si="1112"/>
        <v/>
      </c>
      <c r="DC276" s="245" t="str">
        <f t="shared" si="1112"/>
        <v/>
      </c>
      <c r="DD276" s="245" t="str">
        <f t="shared" si="1112"/>
        <v/>
      </c>
      <c r="DE276" s="245" t="str">
        <f t="shared" si="1112"/>
        <v/>
      </c>
      <c r="DF276" s="245" t="str">
        <f t="shared" si="1112"/>
        <v/>
      </c>
      <c r="DG276" s="245" t="str">
        <f t="shared" si="1112"/>
        <v/>
      </c>
      <c r="DH276" s="246" t="str">
        <f t="shared" si="1112"/>
        <v/>
      </c>
      <c r="DI276" s="248" t="str">
        <f t="shared" si="1112"/>
        <v>209</v>
      </c>
      <c r="DJ276" s="249" t="str">
        <f t="shared" si="1112"/>
        <v>16</v>
      </c>
      <c r="DK276" s="249" t="str">
        <f t="shared" si="1112"/>
        <v>13</v>
      </c>
      <c r="DL276" s="245" t="str">
        <f t="shared" si="1112"/>
        <v/>
      </c>
      <c r="DM276" s="245" t="str">
        <f t="shared" si="1112"/>
        <v/>
      </c>
      <c r="DN276" s="245" t="str">
        <f t="shared" si="1112"/>
        <v/>
      </c>
      <c r="DO276" s="245" t="str">
        <f t="shared" si="1112"/>
        <v/>
      </c>
      <c r="DP276" s="245" t="str">
        <f t="shared" si="1112"/>
        <v/>
      </c>
      <c r="DQ276" s="245" t="str">
        <f t="shared" si="1112"/>
        <v/>
      </c>
      <c r="DR276" s="246" t="str">
        <f t="shared" si="1112"/>
        <v/>
      </c>
      <c r="DS276" s="248" t="str">
        <f t="shared" si="15"/>
        <v>125</v>
      </c>
      <c r="DT276" s="249" t="str">
        <f t="shared" si="16"/>
        <v>237</v>
      </c>
      <c r="DU276" s="225" t="str">
        <f>CY276*'Ores &amp; Ingots'!$C$3+CZ276*'Ores &amp; Ingots'!$C$4+DA276*'Ores &amp; Ingots'!$C$5+DB276*'Ores &amp; Ingots'!$C$6+DC276*'Ores &amp; Ingots'!$C$7+DD276*'Ores &amp; Ingots'!$C$8+DE276*'Ores &amp; Ingots'!$C$9+DF276*'Ores &amp; Ingots'!$C$10+DG276*'Ores &amp; Ingots'!$C$11+DH276*'Ores &amp; Ingots'!$C$12</f>
        <v>16</v>
      </c>
      <c r="DV276" s="225" t="str">
        <f>DI276*'Ores &amp; Ingots'!$B$3+DJ276*'Ores &amp; Ingots'!$B$4+DK276*'Ores &amp; Ingots'!$B$5+DL276*'Ores &amp; Ingots'!$B$6+DM276*'Ores &amp; Ingots'!$B$7+DN276*'Ores &amp; Ingots'!$B$8+DO276*'Ores &amp; Ingots'!$B$9+DP276*'Ores &amp; Ingots'!$B$10+DQ276*'Ores &amp; Ingots'!$B$11+DR276*'Ores &amp; Ingots'!$B$12</f>
        <v>88</v>
      </c>
      <c r="DW276" s="249" t="str">
        <f>CY276*Refining!$G$3+CZ276*Refining!$G$4+DA276*Refining!$G$5+DB276*Refining!$G$6+DC276*Refining!$G$7+DD276*Refining!$G$8+DE276*Refining!$G$9+DF276*Refining!$G$10+DG276*Refining!$G$11+DH276*Refining!$G$12</f>
        <v>71</v>
      </c>
      <c r="DX276" s="249" t="str">
        <f t="shared" si="17"/>
        <v>10,972</v>
      </c>
      <c r="DY276" s="250" t="str">
        <f t="shared" si="18"/>
        <v>0.0110</v>
      </c>
      <c r="DZ276" s="248" t="str">
        <f t="shared" si="19"/>
        <v>82</v>
      </c>
      <c r="EA276" s="251" t="str">
        <f t="shared" ref="EA276:EB276" si="1113">DZ276/60</f>
        <v>1.4</v>
      </c>
      <c r="EB276" s="251" t="str">
        <f t="shared" si="1113"/>
        <v>0.0</v>
      </c>
      <c r="EC276" s="543" t="str">
        <f t="shared" si="21"/>
        <v>0.00</v>
      </c>
      <c r="ED276" s="248" t="str">
        <f t="shared" si="22"/>
        <v>12,061</v>
      </c>
      <c r="EE276" s="251" t="str">
        <f t="shared" ref="EE276:EF276" si="1114">ED276/1000</f>
        <v>12.1</v>
      </c>
      <c r="EF276" s="252" t="str">
        <f t="shared" si="1114"/>
        <v>0.01</v>
      </c>
      <c r="EG276" s="544" t="str">
        <f t="shared" si="24"/>
        <v>0.0121</v>
      </c>
      <c r="EH276" s="225" t="s">
        <v>12</v>
      </c>
    </row>
    <row r="277">
      <c r="A277" s="33"/>
      <c r="B277" s="116" t="s">
        <v>1086</v>
      </c>
      <c r="C277" s="227" t="s">
        <v>885</v>
      </c>
      <c r="D277" s="227">
        <v>1.0</v>
      </c>
      <c r="E277" s="227">
        <v>1.0</v>
      </c>
      <c r="F277" s="227">
        <v>1.0</v>
      </c>
      <c r="G277" s="253" t="str">
        <f t="shared" si="5"/>
        <v>0.1</v>
      </c>
      <c r="H277" s="254">
        <v>7.0</v>
      </c>
      <c r="I277" s="254">
        <v>17.5</v>
      </c>
      <c r="J277" s="254" t="str">
        <f>H277/Main!$D$9</f>
        <v>7</v>
      </c>
      <c r="K277" s="254" t="str">
        <f>I277/Main!$D$10</f>
        <v>17.5</v>
      </c>
      <c r="L277" s="254" t="str">
        <f t="shared" si="6"/>
        <v>2.5</v>
      </c>
      <c r="M277" s="254">
        <v>1.0</v>
      </c>
      <c r="N277" s="255"/>
      <c r="O277" s="255"/>
      <c r="P277" s="255"/>
      <c r="Q277" s="256"/>
      <c r="R277" s="255"/>
      <c r="S277" s="257"/>
      <c r="T277" s="257"/>
      <c r="U277" s="255"/>
      <c r="V277" s="255"/>
      <c r="W277" s="257"/>
      <c r="X277" s="257"/>
      <c r="Y277" s="255"/>
      <c r="Z277" s="255"/>
      <c r="AA277" s="255"/>
      <c r="AB277" s="255"/>
      <c r="AC277" s="335"/>
      <c r="AD277" s="309">
        <v>5.0</v>
      </c>
      <c r="AE277" s="225">
        <v>0.0</v>
      </c>
      <c r="AF277" s="225">
        <v>0.0</v>
      </c>
      <c r="AG277" s="225">
        <v>0.0</v>
      </c>
      <c r="AH277" s="225">
        <v>0.0</v>
      </c>
      <c r="AI277" s="225">
        <v>0.0</v>
      </c>
      <c r="AJ277" s="225">
        <v>0.0</v>
      </c>
      <c r="AK277" s="225">
        <v>0.0</v>
      </c>
      <c r="AL277" s="225">
        <v>0.0</v>
      </c>
      <c r="AM277" s="225">
        <v>0.0</v>
      </c>
      <c r="AN277" s="225">
        <v>0.0</v>
      </c>
      <c r="AO277" s="225">
        <v>1.0</v>
      </c>
      <c r="AP277" s="225">
        <v>0.0</v>
      </c>
      <c r="AQ277" s="225">
        <v>0.0</v>
      </c>
      <c r="AR277" s="225">
        <v>0.0</v>
      </c>
      <c r="AS277" s="225">
        <v>0.0</v>
      </c>
      <c r="AT277" s="225">
        <v>0.0</v>
      </c>
      <c r="AU277" s="225">
        <v>0.0</v>
      </c>
      <c r="AV277" s="225">
        <v>0.0</v>
      </c>
      <c r="AW277" s="225">
        <v>0.0</v>
      </c>
      <c r="AX277" s="225">
        <v>0.0</v>
      </c>
      <c r="AY277" s="553" t="str">
        <f t="shared" ref="AY277:BS277" si="1115">IF(AD277 = 0, "", AD277)</f>
        <v>5</v>
      </c>
      <c r="AZ277" s="227" t="str">
        <f t="shared" si="1115"/>
        <v/>
      </c>
      <c r="BA277" s="227" t="str">
        <f t="shared" si="1115"/>
        <v/>
      </c>
      <c r="BB277" s="227" t="str">
        <f t="shared" si="1115"/>
        <v/>
      </c>
      <c r="BC277" s="227" t="str">
        <f t="shared" si="1115"/>
        <v/>
      </c>
      <c r="BD277" s="227" t="str">
        <f t="shared" si="1115"/>
        <v/>
      </c>
      <c r="BE277" s="227" t="str">
        <f t="shared" si="1115"/>
        <v/>
      </c>
      <c r="BF277" s="227" t="str">
        <f t="shared" si="1115"/>
        <v/>
      </c>
      <c r="BG277" s="227" t="str">
        <f t="shared" si="1115"/>
        <v/>
      </c>
      <c r="BH277" s="227" t="str">
        <f t="shared" si="1115"/>
        <v/>
      </c>
      <c r="BI277" s="227" t="str">
        <f t="shared" si="1115"/>
        <v/>
      </c>
      <c r="BJ277" s="225" t="str">
        <f t="shared" si="1115"/>
        <v>1</v>
      </c>
      <c r="BK277" s="227" t="str">
        <f t="shared" si="1115"/>
        <v/>
      </c>
      <c r="BL277" s="227" t="str">
        <f t="shared" si="1115"/>
        <v/>
      </c>
      <c r="BM277" s="227" t="str">
        <f t="shared" si="1115"/>
        <v/>
      </c>
      <c r="BN277" s="227" t="str">
        <f t="shared" si="1115"/>
        <v/>
      </c>
      <c r="BO277" s="227" t="str">
        <f t="shared" si="1115"/>
        <v/>
      </c>
      <c r="BP277" s="227" t="str">
        <f t="shared" si="1115"/>
        <v/>
      </c>
      <c r="BQ277" s="227" t="str">
        <f t="shared" si="1115"/>
        <v/>
      </c>
      <c r="BR277" s="227" t="str">
        <f t="shared" si="1115"/>
        <v/>
      </c>
      <c r="BS277" s="238" t="str">
        <f t="shared" si="1115"/>
        <v/>
      </c>
      <c r="BT277" s="239" t="str">
        <f>$AY277*Assembly!Y$4+$AZ277*Assembly!Y$5+$BA277*Assembly!Y$6+$BB277*Assembly!Y$7+$BC277*Assembly!Y$8+$BD277*Assembly!Y$9+$BE277*Assembly!Y$10+$BF277*Assembly!Y$11+$BG277*Assembly!Y$12+$BH277*Assembly!Y$13+$BI277*Assembly!Y$14+$BJ277*Assembly!Y$15+$BK277*Assembly!Y$16+$BL277*Assembly!Y$17+$BM277*Assembly!Y$18+$BN277*Assembly!Y$19+$BO277*Assembly!Y$20+$BP277*Assembly!Y$21+$BQ277*Assembly!Y$22+$BR277*Assembly!Y$23+$BS277*Assembly!Y$24</f>
        <v>106</v>
      </c>
      <c r="BU277" s="225" t="str">
        <f t="shared" si="8"/>
        <v>848</v>
      </c>
      <c r="BV277" s="225" t="str">
        <f>$AY277*Assembly!AC$4+$AZ277*Assembly!AC$5+$BA277*Assembly!AC$6+$BB277*Assembly!AC$7+$BC277*Assembly!AC$8+$BD277*Assembly!AC$9+$BE277*Assembly!AC$10+$BF277*Assembly!AC$11+$BG277*Assembly!AC$12+$BH277*Assembly!AC$13+$BI277*Assembly!AC$14+$BJ277*Assembly!AC$15+$BK277*Assembly!AC$16+$BL277*Assembly!AC$17+$BM277*Assembly!AC$18+$BN277*Assembly!AC$19+$BO277*Assembly!AC$20+$BP277*Assembly!AC$21+$BQ277*Assembly!AC$22+$BR277*Assembly!AC$23+$BS277*Assembly!AC$24</f>
        <v>530</v>
      </c>
      <c r="BW277" s="240" t="str">
        <f t="shared" si="9"/>
        <v>5.00</v>
      </c>
      <c r="BX277" s="241" t="str">
        <f t="shared" si="10"/>
        <v>4240</v>
      </c>
      <c r="BY277" s="242" t="str">
        <f t="shared" si="11"/>
        <v>0.6</v>
      </c>
      <c r="BZ277" s="225"/>
      <c r="CA277" s="225" t="str">
        <f>$AY277*Assembly!X$4+$AZ277*Assembly!X$5+$BA277*Assembly!X$6+$BB277*Assembly!X$7+$BC277*Assembly!X$8+$BD277*Assembly!X$9+$BE277*Assembly!X$10+$BF277*Assembly!X$11+$BG277*Assembly!X$12+$BH277*Assembly!X$13+$BI277*Assembly!X$14+$BJ277*Assembly!X$15+$BK277*Assembly!X$16+$BL277*Assembly!X$17+$BM277*Assembly!X$18+$BN277*Assembly!X$19+$BO277*Assembly!X$20+$BP277*Assembly!X$21+$BQ277*Assembly!X$22+$BR277*Assembly!X$23+$BS277*Assembly!X$24</f>
        <v>7</v>
      </c>
      <c r="CB277" s="225" t="str">
        <f t="shared" si="12"/>
        <v>1,089</v>
      </c>
      <c r="CC277" s="223" t="str">
        <f t="shared" si="13"/>
        <v>0.0011</v>
      </c>
      <c r="CD277" s="243" t="str">
        <f>$AY277*Assembly!AB$4+$AZ277*Assembly!AB$5+$BA277*Assembly!AB$6+$BB277*Assembly!AB$7+$BC277*Assembly!AB$8+$BD277*Assembly!AB$9+$BE277*Assembly!AB$10+$BF277*Assembly!AB$11+$BG277*Assembly!AB$12+$BH277*Assembly!AB$13+$BI277*Assembly!AB$14+$BJ277*Assembly!AB$15+$BK277*Assembly!AB$16+$BL277*Assembly!AB$17+$BM277*Assembly!AB$18+$BN277*Assembly!AB$19+$BO277*Assembly!AB$20+$BP277*Assembly!AB$21+$BQ277*Assembly!AB$22+$BR277*Assembly!AB$23+$BS277*Assembly!AB$24</f>
        <v>30</v>
      </c>
      <c r="CE277" s="256" t="str">
        <f>$AY277*Assembly!M$4+$AZ277*Assembly!M$5+$BA277*Assembly!M$6+$BB277*Assembly!M$7+$BC277*Assembly!M$8+$BD277*Assembly!M$9+$BE277*Assembly!M$10+$BF277*Assembly!M$11+$BG277*Assembly!M$12+$BH277*Assembly!M$13+$BI277*Assembly!M$14+$BJ277*Assembly!M$15+$BK277*Assembly!M$16+$BL277*Assembly!M$17+$BM277*Assembly!M$18+$BN277*Assembly!M$19+$BO277*Assembly!M$20+$BP277*Assembly!M$21+$BQ277*Assembly!M$22+$BR277*Assembly!M$23+$BS277*Assembly!M$24</f>
        <v>117</v>
      </c>
      <c r="CF277" s="256" t="str">
        <f>$AY277*Assembly!N$4+$AZ277*Assembly!N$5+$BA277*Assembly!N$6+$BB277*Assembly!N$7+$BC277*Assembly!N$8+$BD277*Assembly!N$9+$BE277*Assembly!N$10+$BF277*Assembly!N$11+$BG277*Assembly!N$12+$BH277*Assembly!N$13+$BI277*Assembly!N$14+$BJ277*Assembly!N$15+$BK277*Assembly!N$16+$BL277*Assembly!N$17+$BM277*Assembly!N$18+$BN277*Assembly!N$19+$BO277*Assembly!N$20+$BP277*Assembly!N$21+$BQ277*Assembly!N$22+$BR277*Assembly!N$23+$BS277*Assembly!N$24</f>
        <v>5</v>
      </c>
      <c r="CG277" s="256" t="str">
        <f>$AY277*Assembly!O$4+$AZ277*Assembly!O$5+$BA277*Assembly!O$6+$BB277*Assembly!O$7+$BC277*Assembly!O$8+$BD277*Assembly!O$9+$BE277*Assembly!O$10+$BF277*Assembly!O$11+$BG277*Assembly!O$12+$BH277*Assembly!O$13+$BI277*Assembly!O$14+$BJ277*Assembly!O$15+$BK277*Assembly!O$16+$BL277*Assembly!O$17+$BM277*Assembly!O$18+$BN277*Assembly!O$19+$BO277*Assembly!O$20+$BP277*Assembly!O$21+$BQ277*Assembly!O$22+$BR277*Assembly!O$23+$BS277*Assembly!O$24</f>
        <v>3</v>
      </c>
      <c r="CH277" s="254" t="str">
        <f>$AY277*Assembly!P$4+$AZ277*Assembly!P$5+$BA277*Assembly!P$6+$BB277*Assembly!P$7+$BC277*Assembly!P$8+$BD277*Assembly!P$9+$BE277*Assembly!P$10+$BF277*Assembly!P$11+$BG277*Assembly!P$12+$BH277*Assembly!P$13+$BI277*Assembly!P$14+$BJ277*Assembly!P$15+$BK277*Assembly!P$16+$BL277*Assembly!P$17+$BM277*Assembly!P$18+$BN277*Assembly!P$19+$BO277*Assembly!P$20+$BP277*Assembly!P$21+$BQ277*Assembly!P$22+$BR277*Assembly!P$23+$BS277*Assembly!P$24</f>
        <v>0</v>
      </c>
      <c r="CI277" s="254" t="str">
        <f>$AY277*Assembly!Q$4+$AZ277*Assembly!Q$5+$BA277*Assembly!Q$6+$BB277*Assembly!Q$7+$BC277*Assembly!Q$8+$BD277*Assembly!Q$9+$BE277*Assembly!Q$10+$BF277*Assembly!Q$11+$BG277*Assembly!Q$12+$BH277*Assembly!Q$13+$BI277*Assembly!Q$14+$BJ277*Assembly!Q$15+$BK277*Assembly!Q$16+$BL277*Assembly!Q$17+$BM277*Assembly!Q$18+$BN277*Assembly!Q$19+$BO277*Assembly!Q$20+$BP277*Assembly!Q$21+$BQ277*Assembly!Q$22+$BR277*Assembly!Q$23+$BS277*Assembly!Q$24</f>
        <v>0</v>
      </c>
      <c r="CJ277" s="256" t="str">
        <f>$AY277*Assembly!R$4+$AZ277*Assembly!R$5+$BA277*Assembly!R$6+$BB277*Assembly!R$7+$BC277*Assembly!R$8+$BD277*Assembly!R$9+$BE277*Assembly!R$10+$BF277*Assembly!R$11+$BG277*Assembly!R$12+$BH277*Assembly!R$13+$BI277*Assembly!R$14+$BJ277*Assembly!R$15+$BK277*Assembly!R$16+$BL277*Assembly!R$17+$BM277*Assembly!R$18+$BN277*Assembly!R$19+$BO277*Assembly!R$20+$BP277*Assembly!R$21+$BQ277*Assembly!R$22+$BR277*Assembly!R$23+$BS277*Assembly!R$24</f>
        <v>0</v>
      </c>
      <c r="CK277" s="254" t="str">
        <f>$AY277*Assembly!S$4+$AZ277*Assembly!S$5+$BA277*Assembly!S$6+$BB277*Assembly!S$7+$BC277*Assembly!S$8+$BD277*Assembly!S$9+$BE277*Assembly!S$10+$BF277*Assembly!S$11+$BG277*Assembly!S$12+$BH277*Assembly!S$13+$BI277*Assembly!S$14+$BJ277*Assembly!S$15+$BK277*Assembly!S$16+$BL277*Assembly!S$17+$BM277*Assembly!S$18+$BN277*Assembly!S$19+$BO277*Assembly!S$20+$BP277*Assembly!S$21+$BQ277*Assembly!S$22+$BR277*Assembly!S$23+$BS277*Assembly!S$24</f>
        <v>0</v>
      </c>
      <c r="CL277" s="254" t="str">
        <f>$AY277*Assembly!T$4+$AZ277*Assembly!T$5+$BA277*Assembly!T$6+$BB277*Assembly!T$7+$BC277*Assembly!T$8+$BD277*Assembly!T$9+$BE277*Assembly!T$10+$BF277*Assembly!T$11+$BG277*Assembly!T$12+$BH277*Assembly!T$13+$BI277*Assembly!T$14+$BJ277*Assembly!T$15+$BK277*Assembly!T$16+$BL277*Assembly!T$17+$BM277*Assembly!T$18+$BN277*Assembly!T$19+$BO277*Assembly!T$20+$BP277*Assembly!T$21+$BQ277*Assembly!T$22+$BR277*Assembly!T$23+$BS277*Assembly!T$24</f>
        <v>0</v>
      </c>
      <c r="CM277" s="254" t="str">
        <f>$AY277*Assembly!U$4+$AZ277*Assembly!U$5+$BA277*Assembly!U$6+$BB277*Assembly!U$7+$BC277*Assembly!U$8+$BD277*Assembly!U$9+$BE277*Assembly!U$10+$BF277*Assembly!U$11+$BG277*Assembly!U$12+$BH277*Assembly!U$13+$BI277*Assembly!U$14+$BJ277*Assembly!U$15+$BK277*Assembly!U$16+$BL277*Assembly!U$17+$BM277*Assembly!U$18+$BN277*Assembly!U$19+$BO277*Assembly!U$20+$BP277*Assembly!U$21+$BQ277*Assembly!U$22+$BR277*Assembly!U$23+$BS277*Assembly!U$24</f>
        <v>0</v>
      </c>
      <c r="CN277" s="256" t="str">
        <f>$AY277*Assembly!V$4+$AZ277*Assembly!V$5+$BA277*Assembly!V$6+$BB277*Assembly!V$7+$BC277*Assembly!V$8+$BD277*Assembly!V$9+$BE277*Assembly!V$10+$BF277*Assembly!V$11+$BG277*Assembly!V$12+$BH277*Assembly!V$13+$BI277*Assembly!V$14+$BJ277*Assembly!V$15+$BK277*Assembly!V$16+$BL277*Assembly!V$17+$BM277*Assembly!V$18+$BN277*Assembly!V$19+$BO277*Assembly!V$20+$BP277*Assembly!V$21+$BQ277*Assembly!V$22+$BR277*Assembly!V$23+$BS277*Assembly!V$24</f>
        <v>0</v>
      </c>
      <c r="CO277" s="256" t="str">
        <f>CE277*Refining!$F$3</f>
        <v>209</v>
      </c>
      <c r="CP277" s="256" t="str">
        <f>CF277*Refining!$F$4</f>
        <v>16</v>
      </c>
      <c r="CQ277" s="256" t="str">
        <f>CG277*Refining!$F$5</f>
        <v>13</v>
      </c>
      <c r="CR277" s="256" t="str">
        <f>CH277*Refining!$F$6</f>
        <v>0</v>
      </c>
      <c r="CS277" s="256" t="str">
        <f>CI277*Refining!$F$7</f>
        <v>0</v>
      </c>
      <c r="CT277" s="256" t="str">
        <f>CJ277*Refining!$F$8</f>
        <v>0</v>
      </c>
      <c r="CU277" s="256" t="str">
        <f>CK277*Refining!$F$9</f>
        <v>0</v>
      </c>
      <c r="CV277" s="256" t="str">
        <f>CL277*Refining!$F$10</f>
        <v>0</v>
      </c>
      <c r="CW277" s="256" t="str">
        <f>CM277*Refining!$F$11</f>
        <v>0</v>
      </c>
      <c r="CX277" s="256" t="str">
        <f>CN277*Refining!$F$12</f>
        <v>0</v>
      </c>
      <c r="CY277" s="248" t="str">
        <f t="shared" ref="CY277:DR277" si="1116">IF(CE277 = 0, "", CE277)</f>
        <v>117</v>
      </c>
      <c r="CZ277" s="249" t="str">
        <f t="shared" si="1116"/>
        <v>5</v>
      </c>
      <c r="DA277" s="249" t="str">
        <f t="shared" si="1116"/>
        <v>3</v>
      </c>
      <c r="DB277" s="245" t="str">
        <f t="shared" si="1116"/>
        <v/>
      </c>
      <c r="DC277" s="245" t="str">
        <f t="shared" si="1116"/>
        <v/>
      </c>
      <c r="DD277" s="245" t="str">
        <f t="shared" si="1116"/>
        <v/>
      </c>
      <c r="DE277" s="245" t="str">
        <f t="shared" si="1116"/>
        <v/>
      </c>
      <c r="DF277" s="245" t="str">
        <f t="shared" si="1116"/>
        <v/>
      </c>
      <c r="DG277" s="245" t="str">
        <f t="shared" si="1116"/>
        <v/>
      </c>
      <c r="DH277" s="246" t="str">
        <f t="shared" si="1116"/>
        <v/>
      </c>
      <c r="DI277" s="248" t="str">
        <f t="shared" si="1116"/>
        <v>209</v>
      </c>
      <c r="DJ277" s="249" t="str">
        <f t="shared" si="1116"/>
        <v>16</v>
      </c>
      <c r="DK277" s="249" t="str">
        <f t="shared" si="1116"/>
        <v>13</v>
      </c>
      <c r="DL277" s="245" t="str">
        <f t="shared" si="1116"/>
        <v/>
      </c>
      <c r="DM277" s="245" t="str">
        <f t="shared" si="1116"/>
        <v/>
      </c>
      <c r="DN277" s="245" t="str">
        <f t="shared" si="1116"/>
        <v/>
      </c>
      <c r="DO277" s="245" t="str">
        <f t="shared" si="1116"/>
        <v/>
      </c>
      <c r="DP277" s="245" t="str">
        <f t="shared" si="1116"/>
        <v/>
      </c>
      <c r="DQ277" s="245" t="str">
        <f t="shared" si="1116"/>
        <v/>
      </c>
      <c r="DR277" s="246" t="str">
        <f t="shared" si="1116"/>
        <v/>
      </c>
      <c r="DS277" s="248" t="str">
        <f t="shared" si="15"/>
        <v>125</v>
      </c>
      <c r="DT277" s="249" t="str">
        <f t="shared" si="16"/>
        <v>237</v>
      </c>
      <c r="DU277" s="225" t="str">
        <f>CY277*'Ores &amp; Ingots'!$C$3+CZ277*'Ores &amp; Ingots'!$C$4+DA277*'Ores &amp; Ingots'!$C$5+DB277*'Ores &amp; Ingots'!$C$6+DC277*'Ores &amp; Ingots'!$C$7+DD277*'Ores &amp; Ingots'!$C$8+DE277*'Ores &amp; Ingots'!$C$9+DF277*'Ores &amp; Ingots'!$C$10+DG277*'Ores &amp; Ingots'!$C$11+DH277*'Ores &amp; Ingots'!$C$12</f>
        <v>16</v>
      </c>
      <c r="DV277" s="225" t="str">
        <f>DI277*'Ores &amp; Ingots'!$B$3+DJ277*'Ores &amp; Ingots'!$B$4+DK277*'Ores &amp; Ingots'!$B$5+DL277*'Ores &amp; Ingots'!$B$6+DM277*'Ores &amp; Ingots'!$B$7+DN277*'Ores &amp; Ingots'!$B$8+DO277*'Ores &amp; Ingots'!$B$9+DP277*'Ores &amp; Ingots'!$B$10+DQ277*'Ores &amp; Ingots'!$B$11+DR277*'Ores &amp; Ingots'!$B$12</f>
        <v>88</v>
      </c>
      <c r="DW277" s="249" t="str">
        <f>CY277*Refining!$G$3+CZ277*Refining!$G$4+DA277*Refining!$G$5+DB277*Refining!$G$6+DC277*Refining!$G$7+DD277*Refining!$G$8+DE277*Refining!$G$9+DF277*Refining!$G$10+DG277*Refining!$G$11+DH277*Refining!$G$12</f>
        <v>71</v>
      </c>
      <c r="DX277" s="249" t="str">
        <f t="shared" si="17"/>
        <v>10,972</v>
      </c>
      <c r="DY277" s="250" t="str">
        <f t="shared" si="18"/>
        <v>0.0110</v>
      </c>
      <c r="DZ277" s="248" t="str">
        <f t="shared" si="19"/>
        <v>85</v>
      </c>
      <c r="EA277" s="251" t="str">
        <f t="shared" ref="EA277:EB277" si="1117">DZ277/60</f>
        <v>1.4</v>
      </c>
      <c r="EB277" s="251" t="str">
        <f t="shared" si="1117"/>
        <v>0.0</v>
      </c>
      <c r="EC277" s="543" t="str">
        <f t="shared" si="21"/>
        <v>0.00</v>
      </c>
      <c r="ED277" s="248" t="str">
        <f t="shared" si="22"/>
        <v>12,061</v>
      </c>
      <c r="EE277" s="251" t="str">
        <f t="shared" ref="EE277:EF277" si="1118">ED277/1000</f>
        <v>12.1</v>
      </c>
      <c r="EF277" s="252" t="str">
        <f t="shared" si="1118"/>
        <v>0.01</v>
      </c>
      <c r="EG277" s="544" t="str">
        <f t="shared" si="24"/>
        <v>0.0121</v>
      </c>
      <c r="EH277" s="225" t="s">
        <v>12</v>
      </c>
    </row>
    <row r="278">
      <c r="A278" s="33"/>
      <c r="B278" s="116" t="s">
        <v>1087</v>
      </c>
      <c r="C278" s="227" t="s">
        <v>885</v>
      </c>
      <c r="D278" s="227">
        <v>1.0</v>
      </c>
      <c r="E278" s="227">
        <v>1.0</v>
      </c>
      <c r="F278" s="227">
        <v>1.0</v>
      </c>
      <c r="G278" s="253" t="str">
        <f t="shared" si="5"/>
        <v>0.1</v>
      </c>
      <c r="H278" s="254">
        <v>7.0</v>
      </c>
      <c r="I278" s="254">
        <v>17.5</v>
      </c>
      <c r="J278" s="254" t="str">
        <f>H278/Main!$D$9</f>
        <v>7</v>
      </c>
      <c r="K278" s="254" t="str">
        <f>I278/Main!$D$10</f>
        <v>17.5</v>
      </c>
      <c r="L278" s="254" t="str">
        <f t="shared" si="6"/>
        <v>2.5</v>
      </c>
      <c r="M278" s="254">
        <v>1.0</v>
      </c>
      <c r="N278" s="255"/>
      <c r="O278" s="255"/>
      <c r="P278" s="255"/>
      <c r="Q278" s="256"/>
      <c r="R278" s="255"/>
      <c r="S278" s="257"/>
      <c r="T278" s="257"/>
      <c r="U278" s="255"/>
      <c r="V278" s="255"/>
      <c r="W278" s="257"/>
      <c r="X278" s="257"/>
      <c r="Y278" s="255"/>
      <c r="Z278" s="255"/>
      <c r="AA278" s="255"/>
      <c r="AB278" s="255"/>
      <c r="AC278" s="335"/>
      <c r="AD278" s="309">
        <v>5.0</v>
      </c>
      <c r="AE278" s="225">
        <v>0.0</v>
      </c>
      <c r="AF278" s="225">
        <v>0.0</v>
      </c>
      <c r="AG278" s="225">
        <v>0.0</v>
      </c>
      <c r="AH278" s="225">
        <v>0.0</v>
      </c>
      <c r="AI278" s="225">
        <v>0.0</v>
      </c>
      <c r="AJ278" s="225">
        <v>0.0</v>
      </c>
      <c r="AK278" s="225">
        <v>0.0</v>
      </c>
      <c r="AL278" s="225">
        <v>0.0</v>
      </c>
      <c r="AM278" s="225">
        <v>0.0</v>
      </c>
      <c r="AN278" s="225">
        <v>0.0</v>
      </c>
      <c r="AO278" s="225">
        <v>1.0</v>
      </c>
      <c r="AP278" s="225">
        <v>0.0</v>
      </c>
      <c r="AQ278" s="225">
        <v>0.0</v>
      </c>
      <c r="AR278" s="225">
        <v>0.0</v>
      </c>
      <c r="AS278" s="225">
        <v>0.0</v>
      </c>
      <c r="AT278" s="225">
        <v>0.0</v>
      </c>
      <c r="AU278" s="225">
        <v>0.0</v>
      </c>
      <c r="AV278" s="225">
        <v>0.0</v>
      </c>
      <c r="AW278" s="225">
        <v>0.0</v>
      </c>
      <c r="AX278" s="225">
        <v>0.0</v>
      </c>
      <c r="AY278" s="553" t="str">
        <f t="shared" ref="AY278:BS278" si="1119">IF(AD278 = 0, "", AD278)</f>
        <v>5</v>
      </c>
      <c r="AZ278" s="227" t="str">
        <f t="shared" si="1119"/>
        <v/>
      </c>
      <c r="BA278" s="227" t="str">
        <f t="shared" si="1119"/>
        <v/>
      </c>
      <c r="BB278" s="227" t="str">
        <f t="shared" si="1119"/>
        <v/>
      </c>
      <c r="BC278" s="227" t="str">
        <f t="shared" si="1119"/>
        <v/>
      </c>
      <c r="BD278" s="227" t="str">
        <f t="shared" si="1119"/>
        <v/>
      </c>
      <c r="BE278" s="227" t="str">
        <f t="shared" si="1119"/>
        <v/>
      </c>
      <c r="BF278" s="227" t="str">
        <f t="shared" si="1119"/>
        <v/>
      </c>
      <c r="BG278" s="227" t="str">
        <f t="shared" si="1119"/>
        <v/>
      </c>
      <c r="BH278" s="227" t="str">
        <f t="shared" si="1119"/>
        <v/>
      </c>
      <c r="BI278" s="227" t="str">
        <f t="shared" si="1119"/>
        <v/>
      </c>
      <c r="BJ278" s="225" t="str">
        <f t="shared" si="1119"/>
        <v>1</v>
      </c>
      <c r="BK278" s="227" t="str">
        <f t="shared" si="1119"/>
        <v/>
      </c>
      <c r="BL278" s="227" t="str">
        <f t="shared" si="1119"/>
        <v/>
      </c>
      <c r="BM278" s="227" t="str">
        <f t="shared" si="1119"/>
        <v/>
      </c>
      <c r="BN278" s="227" t="str">
        <f t="shared" si="1119"/>
        <v/>
      </c>
      <c r="BO278" s="227" t="str">
        <f t="shared" si="1119"/>
        <v/>
      </c>
      <c r="BP278" s="227" t="str">
        <f t="shared" si="1119"/>
        <v/>
      </c>
      <c r="BQ278" s="227" t="str">
        <f t="shared" si="1119"/>
        <v/>
      </c>
      <c r="BR278" s="227" t="str">
        <f t="shared" si="1119"/>
        <v/>
      </c>
      <c r="BS278" s="238" t="str">
        <f t="shared" si="1119"/>
        <v/>
      </c>
      <c r="BT278" s="239" t="str">
        <f>$AY278*Assembly!Y$4+$AZ278*Assembly!Y$5+$BA278*Assembly!Y$6+$BB278*Assembly!Y$7+$BC278*Assembly!Y$8+$BD278*Assembly!Y$9+$BE278*Assembly!Y$10+$BF278*Assembly!Y$11+$BG278*Assembly!Y$12+$BH278*Assembly!Y$13+$BI278*Assembly!Y$14+$BJ278*Assembly!Y$15+$BK278*Assembly!Y$16+$BL278*Assembly!Y$17+$BM278*Assembly!Y$18+$BN278*Assembly!Y$19+$BO278*Assembly!Y$20+$BP278*Assembly!Y$21+$BQ278*Assembly!Y$22+$BR278*Assembly!Y$23+$BS278*Assembly!Y$24</f>
        <v>106</v>
      </c>
      <c r="BU278" s="225" t="str">
        <f t="shared" si="8"/>
        <v>848</v>
      </c>
      <c r="BV278" s="225" t="str">
        <f>$AY278*Assembly!AC$4+$AZ278*Assembly!AC$5+$BA278*Assembly!AC$6+$BB278*Assembly!AC$7+$BC278*Assembly!AC$8+$BD278*Assembly!AC$9+$BE278*Assembly!AC$10+$BF278*Assembly!AC$11+$BG278*Assembly!AC$12+$BH278*Assembly!AC$13+$BI278*Assembly!AC$14+$BJ278*Assembly!AC$15+$BK278*Assembly!AC$16+$BL278*Assembly!AC$17+$BM278*Assembly!AC$18+$BN278*Assembly!AC$19+$BO278*Assembly!AC$20+$BP278*Assembly!AC$21+$BQ278*Assembly!AC$22+$BR278*Assembly!AC$23+$BS278*Assembly!AC$24</f>
        <v>530</v>
      </c>
      <c r="BW278" s="240" t="str">
        <f t="shared" si="9"/>
        <v>5.00</v>
      </c>
      <c r="BX278" s="241" t="str">
        <f t="shared" si="10"/>
        <v>4240</v>
      </c>
      <c r="BY278" s="242" t="str">
        <f t="shared" si="11"/>
        <v>0.6</v>
      </c>
      <c r="BZ278" s="225"/>
      <c r="CA278" s="225" t="str">
        <f>$AY278*Assembly!X$4+$AZ278*Assembly!X$5+$BA278*Assembly!X$6+$BB278*Assembly!X$7+$BC278*Assembly!X$8+$BD278*Assembly!X$9+$BE278*Assembly!X$10+$BF278*Assembly!X$11+$BG278*Assembly!X$12+$BH278*Assembly!X$13+$BI278*Assembly!X$14+$BJ278*Assembly!X$15+$BK278*Assembly!X$16+$BL278*Assembly!X$17+$BM278*Assembly!X$18+$BN278*Assembly!X$19+$BO278*Assembly!X$20+$BP278*Assembly!X$21+$BQ278*Assembly!X$22+$BR278*Assembly!X$23+$BS278*Assembly!X$24</f>
        <v>7</v>
      </c>
      <c r="CB278" s="225" t="str">
        <f t="shared" si="12"/>
        <v>1,089</v>
      </c>
      <c r="CC278" s="223" t="str">
        <f t="shared" si="13"/>
        <v>0.0011</v>
      </c>
      <c r="CD278" s="243" t="str">
        <f>$AY278*Assembly!AB$4+$AZ278*Assembly!AB$5+$BA278*Assembly!AB$6+$BB278*Assembly!AB$7+$BC278*Assembly!AB$8+$BD278*Assembly!AB$9+$BE278*Assembly!AB$10+$BF278*Assembly!AB$11+$BG278*Assembly!AB$12+$BH278*Assembly!AB$13+$BI278*Assembly!AB$14+$BJ278*Assembly!AB$15+$BK278*Assembly!AB$16+$BL278*Assembly!AB$17+$BM278*Assembly!AB$18+$BN278*Assembly!AB$19+$BO278*Assembly!AB$20+$BP278*Assembly!AB$21+$BQ278*Assembly!AB$22+$BR278*Assembly!AB$23+$BS278*Assembly!AB$24</f>
        <v>30</v>
      </c>
      <c r="CE278" s="256" t="str">
        <f>$AY278*Assembly!M$4+$AZ278*Assembly!M$5+$BA278*Assembly!M$6+$BB278*Assembly!M$7+$BC278*Assembly!M$8+$BD278*Assembly!M$9+$BE278*Assembly!M$10+$BF278*Assembly!M$11+$BG278*Assembly!M$12+$BH278*Assembly!M$13+$BI278*Assembly!M$14+$BJ278*Assembly!M$15+$BK278*Assembly!M$16+$BL278*Assembly!M$17+$BM278*Assembly!M$18+$BN278*Assembly!M$19+$BO278*Assembly!M$20+$BP278*Assembly!M$21+$BQ278*Assembly!M$22+$BR278*Assembly!M$23+$BS278*Assembly!M$24</f>
        <v>117</v>
      </c>
      <c r="CF278" s="256" t="str">
        <f>$AY278*Assembly!N$4+$AZ278*Assembly!N$5+$BA278*Assembly!N$6+$BB278*Assembly!N$7+$BC278*Assembly!N$8+$BD278*Assembly!N$9+$BE278*Assembly!N$10+$BF278*Assembly!N$11+$BG278*Assembly!N$12+$BH278*Assembly!N$13+$BI278*Assembly!N$14+$BJ278*Assembly!N$15+$BK278*Assembly!N$16+$BL278*Assembly!N$17+$BM278*Assembly!N$18+$BN278*Assembly!N$19+$BO278*Assembly!N$20+$BP278*Assembly!N$21+$BQ278*Assembly!N$22+$BR278*Assembly!N$23+$BS278*Assembly!N$24</f>
        <v>5</v>
      </c>
      <c r="CG278" s="256" t="str">
        <f>$AY278*Assembly!O$4+$AZ278*Assembly!O$5+$BA278*Assembly!O$6+$BB278*Assembly!O$7+$BC278*Assembly!O$8+$BD278*Assembly!O$9+$BE278*Assembly!O$10+$BF278*Assembly!O$11+$BG278*Assembly!O$12+$BH278*Assembly!O$13+$BI278*Assembly!O$14+$BJ278*Assembly!O$15+$BK278*Assembly!O$16+$BL278*Assembly!O$17+$BM278*Assembly!O$18+$BN278*Assembly!O$19+$BO278*Assembly!O$20+$BP278*Assembly!O$21+$BQ278*Assembly!O$22+$BR278*Assembly!O$23+$BS278*Assembly!O$24</f>
        <v>3</v>
      </c>
      <c r="CH278" s="254" t="str">
        <f>$AY278*Assembly!P$4+$AZ278*Assembly!P$5+$BA278*Assembly!P$6+$BB278*Assembly!P$7+$BC278*Assembly!P$8+$BD278*Assembly!P$9+$BE278*Assembly!P$10+$BF278*Assembly!P$11+$BG278*Assembly!P$12+$BH278*Assembly!P$13+$BI278*Assembly!P$14+$BJ278*Assembly!P$15+$BK278*Assembly!P$16+$BL278*Assembly!P$17+$BM278*Assembly!P$18+$BN278*Assembly!P$19+$BO278*Assembly!P$20+$BP278*Assembly!P$21+$BQ278*Assembly!P$22+$BR278*Assembly!P$23+$BS278*Assembly!P$24</f>
        <v>0</v>
      </c>
      <c r="CI278" s="254" t="str">
        <f>$AY278*Assembly!Q$4+$AZ278*Assembly!Q$5+$BA278*Assembly!Q$6+$BB278*Assembly!Q$7+$BC278*Assembly!Q$8+$BD278*Assembly!Q$9+$BE278*Assembly!Q$10+$BF278*Assembly!Q$11+$BG278*Assembly!Q$12+$BH278*Assembly!Q$13+$BI278*Assembly!Q$14+$BJ278*Assembly!Q$15+$BK278*Assembly!Q$16+$BL278*Assembly!Q$17+$BM278*Assembly!Q$18+$BN278*Assembly!Q$19+$BO278*Assembly!Q$20+$BP278*Assembly!Q$21+$BQ278*Assembly!Q$22+$BR278*Assembly!Q$23+$BS278*Assembly!Q$24</f>
        <v>0</v>
      </c>
      <c r="CJ278" s="256" t="str">
        <f>$AY278*Assembly!R$4+$AZ278*Assembly!R$5+$BA278*Assembly!R$6+$BB278*Assembly!R$7+$BC278*Assembly!R$8+$BD278*Assembly!R$9+$BE278*Assembly!R$10+$BF278*Assembly!R$11+$BG278*Assembly!R$12+$BH278*Assembly!R$13+$BI278*Assembly!R$14+$BJ278*Assembly!R$15+$BK278*Assembly!R$16+$BL278*Assembly!R$17+$BM278*Assembly!R$18+$BN278*Assembly!R$19+$BO278*Assembly!R$20+$BP278*Assembly!R$21+$BQ278*Assembly!R$22+$BR278*Assembly!R$23+$BS278*Assembly!R$24</f>
        <v>0</v>
      </c>
      <c r="CK278" s="254" t="str">
        <f>$AY278*Assembly!S$4+$AZ278*Assembly!S$5+$BA278*Assembly!S$6+$BB278*Assembly!S$7+$BC278*Assembly!S$8+$BD278*Assembly!S$9+$BE278*Assembly!S$10+$BF278*Assembly!S$11+$BG278*Assembly!S$12+$BH278*Assembly!S$13+$BI278*Assembly!S$14+$BJ278*Assembly!S$15+$BK278*Assembly!S$16+$BL278*Assembly!S$17+$BM278*Assembly!S$18+$BN278*Assembly!S$19+$BO278*Assembly!S$20+$BP278*Assembly!S$21+$BQ278*Assembly!S$22+$BR278*Assembly!S$23+$BS278*Assembly!S$24</f>
        <v>0</v>
      </c>
      <c r="CL278" s="254" t="str">
        <f>$AY278*Assembly!T$4+$AZ278*Assembly!T$5+$BA278*Assembly!T$6+$BB278*Assembly!T$7+$BC278*Assembly!T$8+$BD278*Assembly!T$9+$BE278*Assembly!T$10+$BF278*Assembly!T$11+$BG278*Assembly!T$12+$BH278*Assembly!T$13+$BI278*Assembly!T$14+$BJ278*Assembly!T$15+$BK278*Assembly!T$16+$BL278*Assembly!T$17+$BM278*Assembly!T$18+$BN278*Assembly!T$19+$BO278*Assembly!T$20+$BP278*Assembly!T$21+$BQ278*Assembly!T$22+$BR278*Assembly!T$23+$BS278*Assembly!T$24</f>
        <v>0</v>
      </c>
      <c r="CM278" s="254" t="str">
        <f>$AY278*Assembly!U$4+$AZ278*Assembly!U$5+$BA278*Assembly!U$6+$BB278*Assembly!U$7+$BC278*Assembly!U$8+$BD278*Assembly!U$9+$BE278*Assembly!U$10+$BF278*Assembly!U$11+$BG278*Assembly!U$12+$BH278*Assembly!U$13+$BI278*Assembly!U$14+$BJ278*Assembly!U$15+$BK278*Assembly!U$16+$BL278*Assembly!U$17+$BM278*Assembly!U$18+$BN278*Assembly!U$19+$BO278*Assembly!U$20+$BP278*Assembly!U$21+$BQ278*Assembly!U$22+$BR278*Assembly!U$23+$BS278*Assembly!U$24</f>
        <v>0</v>
      </c>
      <c r="CN278" s="256" t="str">
        <f>$AY278*Assembly!V$4+$AZ278*Assembly!V$5+$BA278*Assembly!V$6+$BB278*Assembly!V$7+$BC278*Assembly!V$8+$BD278*Assembly!V$9+$BE278*Assembly!V$10+$BF278*Assembly!V$11+$BG278*Assembly!V$12+$BH278*Assembly!V$13+$BI278*Assembly!V$14+$BJ278*Assembly!V$15+$BK278*Assembly!V$16+$BL278*Assembly!V$17+$BM278*Assembly!V$18+$BN278*Assembly!V$19+$BO278*Assembly!V$20+$BP278*Assembly!V$21+$BQ278*Assembly!V$22+$BR278*Assembly!V$23+$BS278*Assembly!V$24</f>
        <v>0</v>
      </c>
      <c r="CO278" s="256" t="str">
        <f>CE278*Refining!$F$3</f>
        <v>209</v>
      </c>
      <c r="CP278" s="256" t="str">
        <f>CF278*Refining!$F$4</f>
        <v>16</v>
      </c>
      <c r="CQ278" s="256" t="str">
        <f>CG278*Refining!$F$5</f>
        <v>13</v>
      </c>
      <c r="CR278" s="256" t="str">
        <f>CH278*Refining!$F$6</f>
        <v>0</v>
      </c>
      <c r="CS278" s="256" t="str">
        <f>CI278*Refining!$F$7</f>
        <v>0</v>
      </c>
      <c r="CT278" s="256" t="str">
        <f>CJ278*Refining!$F$8</f>
        <v>0</v>
      </c>
      <c r="CU278" s="256" t="str">
        <f>CK278*Refining!$F$9</f>
        <v>0</v>
      </c>
      <c r="CV278" s="256" t="str">
        <f>CL278*Refining!$F$10</f>
        <v>0</v>
      </c>
      <c r="CW278" s="256" t="str">
        <f>CM278*Refining!$F$11</f>
        <v>0</v>
      </c>
      <c r="CX278" s="256" t="str">
        <f>CN278*Refining!$F$12</f>
        <v>0</v>
      </c>
      <c r="CY278" s="248" t="str">
        <f t="shared" ref="CY278:DR278" si="1120">IF(CE278 = 0, "", CE278)</f>
        <v>117</v>
      </c>
      <c r="CZ278" s="249" t="str">
        <f t="shared" si="1120"/>
        <v>5</v>
      </c>
      <c r="DA278" s="249" t="str">
        <f t="shared" si="1120"/>
        <v>3</v>
      </c>
      <c r="DB278" s="245" t="str">
        <f t="shared" si="1120"/>
        <v/>
      </c>
      <c r="DC278" s="245" t="str">
        <f t="shared" si="1120"/>
        <v/>
      </c>
      <c r="DD278" s="245" t="str">
        <f t="shared" si="1120"/>
        <v/>
      </c>
      <c r="DE278" s="245" t="str">
        <f t="shared" si="1120"/>
        <v/>
      </c>
      <c r="DF278" s="245" t="str">
        <f t="shared" si="1120"/>
        <v/>
      </c>
      <c r="DG278" s="245" t="str">
        <f t="shared" si="1120"/>
        <v/>
      </c>
      <c r="DH278" s="246" t="str">
        <f t="shared" si="1120"/>
        <v/>
      </c>
      <c r="DI278" s="248" t="str">
        <f t="shared" si="1120"/>
        <v>209</v>
      </c>
      <c r="DJ278" s="249" t="str">
        <f t="shared" si="1120"/>
        <v>16</v>
      </c>
      <c r="DK278" s="249" t="str">
        <f t="shared" si="1120"/>
        <v>13</v>
      </c>
      <c r="DL278" s="245" t="str">
        <f t="shared" si="1120"/>
        <v/>
      </c>
      <c r="DM278" s="245" t="str">
        <f t="shared" si="1120"/>
        <v/>
      </c>
      <c r="DN278" s="245" t="str">
        <f t="shared" si="1120"/>
        <v/>
      </c>
      <c r="DO278" s="245" t="str">
        <f t="shared" si="1120"/>
        <v/>
      </c>
      <c r="DP278" s="245" t="str">
        <f t="shared" si="1120"/>
        <v/>
      </c>
      <c r="DQ278" s="245" t="str">
        <f t="shared" si="1120"/>
        <v/>
      </c>
      <c r="DR278" s="246" t="str">
        <f t="shared" si="1120"/>
        <v/>
      </c>
      <c r="DS278" s="248" t="str">
        <f t="shared" si="15"/>
        <v>125</v>
      </c>
      <c r="DT278" s="249" t="str">
        <f t="shared" si="16"/>
        <v>237</v>
      </c>
      <c r="DU278" s="225" t="str">
        <f>CY278*'Ores &amp; Ingots'!$C$3+CZ278*'Ores &amp; Ingots'!$C$4+DA278*'Ores &amp; Ingots'!$C$5+DB278*'Ores &amp; Ingots'!$C$6+DC278*'Ores &amp; Ingots'!$C$7+DD278*'Ores &amp; Ingots'!$C$8+DE278*'Ores &amp; Ingots'!$C$9+DF278*'Ores &amp; Ingots'!$C$10+DG278*'Ores &amp; Ingots'!$C$11+DH278*'Ores &amp; Ingots'!$C$12</f>
        <v>16</v>
      </c>
      <c r="DV278" s="225" t="str">
        <f>DI278*'Ores &amp; Ingots'!$B$3+DJ278*'Ores &amp; Ingots'!$B$4+DK278*'Ores &amp; Ingots'!$B$5+DL278*'Ores &amp; Ingots'!$B$6+DM278*'Ores &amp; Ingots'!$B$7+DN278*'Ores &amp; Ingots'!$B$8+DO278*'Ores &amp; Ingots'!$B$9+DP278*'Ores &amp; Ingots'!$B$10+DQ278*'Ores &amp; Ingots'!$B$11+DR278*'Ores &amp; Ingots'!$B$12</f>
        <v>88</v>
      </c>
      <c r="DW278" s="249" t="str">
        <f>CY278*Refining!$G$3+CZ278*Refining!$G$4+DA278*Refining!$G$5+DB278*Refining!$G$6+DC278*Refining!$G$7+DD278*Refining!$G$8+DE278*Refining!$G$9+DF278*Refining!$G$10+DG278*Refining!$G$11+DH278*Refining!$G$12</f>
        <v>71</v>
      </c>
      <c r="DX278" s="249" t="str">
        <f t="shared" si="17"/>
        <v>10,972</v>
      </c>
      <c r="DY278" s="250" t="str">
        <f t="shared" si="18"/>
        <v>0.0110</v>
      </c>
      <c r="DZ278" s="248" t="str">
        <f t="shared" si="19"/>
        <v>85</v>
      </c>
      <c r="EA278" s="251" t="str">
        <f t="shared" ref="EA278:EB278" si="1121">DZ278/60</f>
        <v>1.4</v>
      </c>
      <c r="EB278" s="251" t="str">
        <f t="shared" si="1121"/>
        <v>0.0</v>
      </c>
      <c r="EC278" s="543" t="str">
        <f t="shared" si="21"/>
        <v>0.00</v>
      </c>
      <c r="ED278" s="248" t="str">
        <f t="shared" si="22"/>
        <v>12,061</v>
      </c>
      <c r="EE278" s="251" t="str">
        <f t="shared" ref="EE278:EF278" si="1122">ED278/1000</f>
        <v>12.1</v>
      </c>
      <c r="EF278" s="252" t="str">
        <f t="shared" si="1122"/>
        <v>0.01</v>
      </c>
      <c r="EG278" s="544" t="str">
        <f t="shared" si="24"/>
        <v>0.0121</v>
      </c>
      <c r="EH278" s="225" t="s">
        <v>12</v>
      </c>
    </row>
    <row r="279">
      <c r="A279" s="33"/>
      <c r="B279" s="116" t="s">
        <v>1088</v>
      </c>
      <c r="C279" s="227" t="s">
        <v>885</v>
      </c>
      <c r="D279" s="227">
        <v>1.0</v>
      </c>
      <c r="E279" s="227">
        <v>1.0</v>
      </c>
      <c r="F279" s="227">
        <v>1.0</v>
      </c>
      <c r="G279" s="253" t="str">
        <f t="shared" si="5"/>
        <v>0.1</v>
      </c>
      <c r="H279" s="254">
        <v>8.0</v>
      </c>
      <c r="I279" s="254">
        <v>20.0</v>
      </c>
      <c r="J279" s="254" t="str">
        <f>H279/Main!$D$9</f>
        <v>8</v>
      </c>
      <c r="K279" s="254" t="str">
        <f>I279/Main!$D$10</f>
        <v>20</v>
      </c>
      <c r="L279" s="254" t="str">
        <f t="shared" si="6"/>
        <v>2.5</v>
      </c>
      <c r="M279" s="254">
        <v>1.0</v>
      </c>
      <c r="N279" s="255"/>
      <c r="O279" s="255"/>
      <c r="P279" s="255"/>
      <c r="Q279" s="256"/>
      <c r="R279" s="255"/>
      <c r="S279" s="257"/>
      <c r="T279" s="257"/>
      <c r="U279" s="255"/>
      <c r="V279" s="255"/>
      <c r="W279" s="257"/>
      <c r="X279" s="257"/>
      <c r="Y279" s="255"/>
      <c r="Z279" s="255"/>
      <c r="AA279" s="255"/>
      <c r="AB279" s="255"/>
      <c r="AC279" s="335"/>
      <c r="AD279" s="309">
        <v>5.0</v>
      </c>
      <c r="AE279" s="225">
        <v>0.0</v>
      </c>
      <c r="AF279" s="225">
        <v>0.0</v>
      </c>
      <c r="AG279" s="225">
        <v>0.0</v>
      </c>
      <c r="AH279" s="225">
        <v>0.0</v>
      </c>
      <c r="AI279" s="225">
        <v>0.0</v>
      </c>
      <c r="AJ279" s="225">
        <v>0.0</v>
      </c>
      <c r="AK279" s="225">
        <v>0.0</v>
      </c>
      <c r="AL279" s="225">
        <v>0.0</v>
      </c>
      <c r="AM279" s="225">
        <v>0.0</v>
      </c>
      <c r="AN279" s="225">
        <v>0.0</v>
      </c>
      <c r="AO279" s="225">
        <v>1.0</v>
      </c>
      <c r="AP279" s="225">
        <v>0.0</v>
      </c>
      <c r="AQ279" s="225">
        <v>0.0</v>
      </c>
      <c r="AR279" s="225">
        <v>0.0</v>
      </c>
      <c r="AS279" s="225">
        <v>0.0</v>
      </c>
      <c r="AT279" s="225">
        <v>0.0</v>
      </c>
      <c r="AU279" s="225">
        <v>0.0</v>
      </c>
      <c r="AV279" s="225">
        <v>0.0</v>
      </c>
      <c r="AW279" s="225">
        <v>0.0</v>
      </c>
      <c r="AX279" s="225">
        <v>0.0</v>
      </c>
      <c r="AY279" s="553" t="str">
        <f t="shared" ref="AY279:BS279" si="1123">IF(AD279 = 0, "", AD279)</f>
        <v>5</v>
      </c>
      <c r="AZ279" s="227" t="str">
        <f t="shared" si="1123"/>
        <v/>
      </c>
      <c r="BA279" s="227" t="str">
        <f t="shared" si="1123"/>
        <v/>
      </c>
      <c r="BB279" s="227" t="str">
        <f t="shared" si="1123"/>
        <v/>
      </c>
      <c r="BC279" s="227" t="str">
        <f t="shared" si="1123"/>
        <v/>
      </c>
      <c r="BD279" s="227" t="str">
        <f t="shared" si="1123"/>
        <v/>
      </c>
      <c r="BE279" s="227" t="str">
        <f t="shared" si="1123"/>
        <v/>
      </c>
      <c r="BF279" s="227" t="str">
        <f t="shared" si="1123"/>
        <v/>
      </c>
      <c r="BG279" s="227" t="str">
        <f t="shared" si="1123"/>
        <v/>
      </c>
      <c r="BH279" s="227" t="str">
        <f t="shared" si="1123"/>
        <v/>
      </c>
      <c r="BI279" s="227" t="str">
        <f t="shared" si="1123"/>
        <v/>
      </c>
      <c r="BJ279" s="225" t="str">
        <f t="shared" si="1123"/>
        <v>1</v>
      </c>
      <c r="BK279" s="227" t="str">
        <f t="shared" si="1123"/>
        <v/>
      </c>
      <c r="BL279" s="227" t="str">
        <f t="shared" si="1123"/>
        <v/>
      </c>
      <c r="BM279" s="227" t="str">
        <f t="shared" si="1123"/>
        <v/>
      </c>
      <c r="BN279" s="227" t="str">
        <f t="shared" si="1123"/>
        <v/>
      </c>
      <c r="BO279" s="227" t="str">
        <f t="shared" si="1123"/>
        <v/>
      </c>
      <c r="BP279" s="227" t="str">
        <f t="shared" si="1123"/>
        <v/>
      </c>
      <c r="BQ279" s="227" t="str">
        <f t="shared" si="1123"/>
        <v/>
      </c>
      <c r="BR279" s="227" t="str">
        <f t="shared" si="1123"/>
        <v/>
      </c>
      <c r="BS279" s="238" t="str">
        <f t="shared" si="1123"/>
        <v/>
      </c>
      <c r="BT279" s="239" t="str">
        <f>$AY279*Assembly!Y$4+$AZ279*Assembly!Y$5+$BA279*Assembly!Y$6+$BB279*Assembly!Y$7+$BC279*Assembly!Y$8+$BD279*Assembly!Y$9+$BE279*Assembly!Y$10+$BF279*Assembly!Y$11+$BG279*Assembly!Y$12+$BH279*Assembly!Y$13+$BI279*Assembly!Y$14+$BJ279*Assembly!Y$15+$BK279*Assembly!Y$16+$BL279*Assembly!Y$17+$BM279*Assembly!Y$18+$BN279*Assembly!Y$19+$BO279*Assembly!Y$20+$BP279*Assembly!Y$21+$BQ279*Assembly!Y$22+$BR279*Assembly!Y$23+$BS279*Assembly!Y$24</f>
        <v>106</v>
      </c>
      <c r="BU279" s="225" t="str">
        <f t="shared" si="8"/>
        <v>848</v>
      </c>
      <c r="BV279" s="225" t="str">
        <f>$AY279*Assembly!AC$4+$AZ279*Assembly!AC$5+$BA279*Assembly!AC$6+$BB279*Assembly!AC$7+$BC279*Assembly!AC$8+$BD279*Assembly!AC$9+$BE279*Assembly!AC$10+$BF279*Assembly!AC$11+$BG279*Assembly!AC$12+$BH279*Assembly!AC$13+$BI279*Assembly!AC$14+$BJ279*Assembly!AC$15+$BK279*Assembly!AC$16+$BL279*Assembly!AC$17+$BM279*Assembly!AC$18+$BN279*Assembly!AC$19+$BO279*Assembly!AC$20+$BP279*Assembly!AC$21+$BQ279*Assembly!AC$22+$BR279*Assembly!AC$23+$BS279*Assembly!AC$24</f>
        <v>530</v>
      </c>
      <c r="BW279" s="240" t="str">
        <f t="shared" si="9"/>
        <v>5.00</v>
      </c>
      <c r="BX279" s="241" t="str">
        <f t="shared" si="10"/>
        <v>4240</v>
      </c>
      <c r="BY279" s="242" t="str">
        <f t="shared" si="11"/>
        <v>0.6</v>
      </c>
      <c r="BZ279" s="225"/>
      <c r="CA279" s="225" t="str">
        <f>$AY279*Assembly!X$4+$AZ279*Assembly!X$5+$BA279*Assembly!X$6+$BB279*Assembly!X$7+$BC279*Assembly!X$8+$BD279*Assembly!X$9+$BE279*Assembly!X$10+$BF279*Assembly!X$11+$BG279*Assembly!X$12+$BH279*Assembly!X$13+$BI279*Assembly!X$14+$BJ279*Assembly!X$15+$BK279*Assembly!X$16+$BL279*Assembly!X$17+$BM279*Assembly!X$18+$BN279*Assembly!X$19+$BO279*Assembly!X$20+$BP279*Assembly!X$21+$BQ279*Assembly!X$22+$BR279*Assembly!X$23+$BS279*Assembly!X$24</f>
        <v>7</v>
      </c>
      <c r="CB279" s="225" t="str">
        <f t="shared" si="12"/>
        <v>1,089</v>
      </c>
      <c r="CC279" s="223" t="str">
        <f t="shared" si="13"/>
        <v>0.0011</v>
      </c>
      <c r="CD279" s="243" t="str">
        <f>$AY279*Assembly!AB$4+$AZ279*Assembly!AB$5+$BA279*Assembly!AB$6+$BB279*Assembly!AB$7+$BC279*Assembly!AB$8+$BD279*Assembly!AB$9+$BE279*Assembly!AB$10+$BF279*Assembly!AB$11+$BG279*Assembly!AB$12+$BH279*Assembly!AB$13+$BI279*Assembly!AB$14+$BJ279*Assembly!AB$15+$BK279*Assembly!AB$16+$BL279*Assembly!AB$17+$BM279*Assembly!AB$18+$BN279*Assembly!AB$19+$BO279*Assembly!AB$20+$BP279*Assembly!AB$21+$BQ279*Assembly!AB$22+$BR279*Assembly!AB$23+$BS279*Assembly!AB$24</f>
        <v>30</v>
      </c>
      <c r="CE279" s="256" t="str">
        <f>$AY279*Assembly!M$4+$AZ279*Assembly!M$5+$BA279*Assembly!M$6+$BB279*Assembly!M$7+$BC279*Assembly!M$8+$BD279*Assembly!M$9+$BE279*Assembly!M$10+$BF279*Assembly!M$11+$BG279*Assembly!M$12+$BH279*Assembly!M$13+$BI279*Assembly!M$14+$BJ279*Assembly!M$15+$BK279*Assembly!M$16+$BL279*Assembly!M$17+$BM279*Assembly!M$18+$BN279*Assembly!M$19+$BO279*Assembly!M$20+$BP279*Assembly!M$21+$BQ279*Assembly!M$22+$BR279*Assembly!M$23+$BS279*Assembly!M$24</f>
        <v>117</v>
      </c>
      <c r="CF279" s="256" t="str">
        <f>$AY279*Assembly!N$4+$AZ279*Assembly!N$5+$BA279*Assembly!N$6+$BB279*Assembly!N$7+$BC279*Assembly!N$8+$BD279*Assembly!N$9+$BE279*Assembly!N$10+$BF279*Assembly!N$11+$BG279*Assembly!N$12+$BH279*Assembly!N$13+$BI279*Assembly!N$14+$BJ279*Assembly!N$15+$BK279*Assembly!N$16+$BL279*Assembly!N$17+$BM279*Assembly!N$18+$BN279*Assembly!N$19+$BO279*Assembly!N$20+$BP279*Assembly!N$21+$BQ279*Assembly!N$22+$BR279*Assembly!N$23+$BS279*Assembly!N$24</f>
        <v>5</v>
      </c>
      <c r="CG279" s="256" t="str">
        <f>$AY279*Assembly!O$4+$AZ279*Assembly!O$5+$BA279*Assembly!O$6+$BB279*Assembly!O$7+$BC279*Assembly!O$8+$BD279*Assembly!O$9+$BE279*Assembly!O$10+$BF279*Assembly!O$11+$BG279*Assembly!O$12+$BH279*Assembly!O$13+$BI279*Assembly!O$14+$BJ279*Assembly!O$15+$BK279*Assembly!O$16+$BL279*Assembly!O$17+$BM279*Assembly!O$18+$BN279*Assembly!O$19+$BO279*Assembly!O$20+$BP279*Assembly!O$21+$BQ279*Assembly!O$22+$BR279*Assembly!O$23+$BS279*Assembly!O$24</f>
        <v>3</v>
      </c>
      <c r="CH279" s="254" t="str">
        <f>$AY279*Assembly!P$4+$AZ279*Assembly!P$5+$BA279*Assembly!P$6+$BB279*Assembly!P$7+$BC279*Assembly!P$8+$BD279*Assembly!P$9+$BE279*Assembly!P$10+$BF279*Assembly!P$11+$BG279*Assembly!P$12+$BH279*Assembly!P$13+$BI279*Assembly!P$14+$BJ279*Assembly!P$15+$BK279*Assembly!P$16+$BL279*Assembly!P$17+$BM279*Assembly!P$18+$BN279*Assembly!P$19+$BO279*Assembly!P$20+$BP279*Assembly!P$21+$BQ279*Assembly!P$22+$BR279*Assembly!P$23+$BS279*Assembly!P$24</f>
        <v>0</v>
      </c>
      <c r="CI279" s="254" t="str">
        <f>$AY279*Assembly!Q$4+$AZ279*Assembly!Q$5+$BA279*Assembly!Q$6+$BB279*Assembly!Q$7+$BC279*Assembly!Q$8+$BD279*Assembly!Q$9+$BE279*Assembly!Q$10+$BF279*Assembly!Q$11+$BG279*Assembly!Q$12+$BH279*Assembly!Q$13+$BI279*Assembly!Q$14+$BJ279*Assembly!Q$15+$BK279*Assembly!Q$16+$BL279*Assembly!Q$17+$BM279*Assembly!Q$18+$BN279*Assembly!Q$19+$BO279*Assembly!Q$20+$BP279*Assembly!Q$21+$BQ279*Assembly!Q$22+$BR279*Assembly!Q$23+$BS279*Assembly!Q$24</f>
        <v>0</v>
      </c>
      <c r="CJ279" s="256" t="str">
        <f>$AY279*Assembly!R$4+$AZ279*Assembly!R$5+$BA279*Assembly!R$6+$BB279*Assembly!R$7+$BC279*Assembly!R$8+$BD279*Assembly!R$9+$BE279*Assembly!R$10+$BF279*Assembly!R$11+$BG279*Assembly!R$12+$BH279*Assembly!R$13+$BI279*Assembly!R$14+$BJ279*Assembly!R$15+$BK279*Assembly!R$16+$BL279*Assembly!R$17+$BM279*Assembly!R$18+$BN279*Assembly!R$19+$BO279*Assembly!R$20+$BP279*Assembly!R$21+$BQ279*Assembly!R$22+$BR279*Assembly!R$23+$BS279*Assembly!R$24</f>
        <v>0</v>
      </c>
      <c r="CK279" s="254" t="str">
        <f>$AY279*Assembly!S$4+$AZ279*Assembly!S$5+$BA279*Assembly!S$6+$BB279*Assembly!S$7+$BC279*Assembly!S$8+$BD279*Assembly!S$9+$BE279*Assembly!S$10+$BF279*Assembly!S$11+$BG279*Assembly!S$12+$BH279*Assembly!S$13+$BI279*Assembly!S$14+$BJ279*Assembly!S$15+$BK279*Assembly!S$16+$BL279*Assembly!S$17+$BM279*Assembly!S$18+$BN279*Assembly!S$19+$BO279*Assembly!S$20+$BP279*Assembly!S$21+$BQ279*Assembly!S$22+$BR279*Assembly!S$23+$BS279*Assembly!S$24</f>
        <v>0</v>
      </c>
      <c r="CL279" s="254" t="str">
        <f>$AY279*Assembly!T$4+$AZ279*Assembly!T$5+$BA279*Assembly!T$6+$BB279*Assembly!T$7+$BC279*Assembly!T$8+$BD279*Assembly!T$9+$BE279*Assembly!T$10+$BF279*Assembly!T$11+$BG279*Assembly!T$12+$BH279*Assembly!T$13+$BI279*Assembly!T$14+$BJ279*Assembly!T$15+$BK279*Assembly!T$16+$BL279*Assembly!T$17+$BM279*Assembly!T$18+$BN279*Assembly!T$19+$BO279*Assembly!T$20+$BP279*Assembly!T$21+$BQ279*Assembly!T$22+$BR279*Assembly!T$23+$BS279*Assembly!T$24</f>
        <v>0</v>
      </c>
      <c r="CM279" s="254" t="str">
        <f>$AY279*Assembly!U$4+$AZ279*Assembly!U$5+$BA279*Assembly!U$6+$BB279*Assembly!U$7+$BC279*Assembly!U$8+$BD279*Assembly!U$9+$BE279*Assembly!U$10+$BF279*Assembly!U$11+$BG279*Assembly!U$12+$BH279*Assembly!U$13+$BI279*Assembly!U$14+$BJ279*Assembly!U$15+$BK279*Assembly!U$16+$BL279*Assembly!U$17+$BM279*Assembly!U$18+$BN279*Assembly!U$19+$BO279*Assembly!U$20+$BP279*Assembly!U$21+$BQ279*Assembly!U$22+$BR279*Assembly!U$23+$BS279*Assembly!U$24</f>
        <v>0</v>
      </c>
      <c r="CN279" s="256" t="str">
        <f>$AY279*Assembly!V$4+$AZ279*Assembly!V$5+$BA279*Assembly!V$6+$BB279*Assembly!V$7+$BC279*Assembly!V$8+$BD279*Assembly!V$9+$BE279*Assembly!V$10+$BF279*Assembly!V$11+$BG279*Assembly!V$12+$BH279*Assembly!V$13+$BI279*Assembly!V$14+$BJ279*Assembly!V$15+$BK279*Assembly!V$16+$BL279*Assembly!V$17+$BM279*Assembly!V$18+$BN279*Assembly!V$19+$BO279*Assembly!V$20+$BP279*Assembly!V$21+$BQ279*Assembly!V$22+$BR279*Assembly!V$23+$BS279*Assembly!V$24</f>
        <v>0</v>
      </c>
      <c r="CO279" s="256" t="str">
        <f>CE279*Refining!$F$3</f>
        <v>209</v>
      </c>
      <c r="CP279" s="256" t="str">
        <f>CF279*Refining!$F$4</f>
        <v>16</v>
      </c>
      <c r="CQ279" s="256" t="str">
        <f>CG279*Refining!$F$5</f>
        <v>13</v>
      </c>
      <c r="CR279" s="256" t="str">
        <f>CH279*Refining!$F$6</f>
        <v>0</v>
      </c>
      <c r="CS279" s="256" t="str">
        <f>CI279*Refining!$F$7</f>
        <v>0</v>
      </c>
      <c r="CT279" s="256" t="str">
        <f>CJ279*Refining!$F$8</f>
        <v>0</v>
      </c>
      <c r="CU279" s="256" t="str">
        <f>CK279*Refining!$F$9</f>
        <v>0</v>
      </c>
      <c r="CV279" s="256" t="str">
        <f>CL279*Refining!$F$10</f>
        <v>0</v>
      </c>
      <c r="CW279" s="256" t="str">
        <f>CM279*Refining!$F$11</f>
        <v>0</v>
      </c>
      <c r="CX279" s="256" t="str">
        <f>CN279*Refining!$F$12</f>
        <v>0</v>
      </c>
      <c r="CY279" s="248" t="str">
        <f t="shared" ref="CY279:DR279" si="1124">IF(CE279 = 0, "", CE279)</f>
        <v>117</v>
      </c>
      <c r="CZ279" s="249" t="str">
        <f t="shared" si="1124"/>
        <v>5</v>
      </c>
      <c r="DA279" s="249" t="str">
        <f t="shared" si="1124"/>
        <v>3</v>
      </c>
      <c r="DB279" s="245" t="str">
        <f t="shared" si="1124"/>
        <v/>
      </c>
      <c r="DC279" s="245" t="str">
        <f t="shared" si="1124"/>
        <v/>
      </c>
      <c r="DD279" s="245" t="str">
        <f t="shared" si="1124"/>
        <v/>
      </c>
      <c r="DE279" s="245" t="str">
        <f t="shared" si="1124"/>
        <v/>
      </c>
      <c r="DF279" s="245" t="str">
        <f t="shared" si="1124"/>
        <v/>
      </c>
      <c r="DG279" s="245" t="str">
        <f t="shared" si="1124"/>
        <v/>
      </c>
      <c r="DH279" s="246" t="str">
        <f t="shared" si="1124"/>
        <v/>
      </c>
      <c r="DI279" s="248" t="str">
        <f t="shared" si="1124"/>
        <v>209</v>
      </c>
      <c r="DJ279" s="249" t="str">
        <f t="shared" si="1124"/>
        <v>16</v>
      </c>
      <c r="DK279" s="249" t="str">
        <f t="shared" si="1124"/>
        <v>13</v>
      </c>
      <c r="DL279" s="245" t="str">
        <f t="shared" si="1124"/>
        <v/>
      </c>
      <c r="DM279" s="245" t="str">
        <f t="shared" si="1124"/>
        <v/>
      </c>
      <c r="DN279" s="245" t="str">
        <f t="shared" si="1124"/>
        <v/>
      </c>
      <c r="DO279" s="245" t="str">
        <f t="shared" si="1124"/>
        <v/>
      </c>
      <c r="DP279" s="245" t="str">
        <f t="shared" si="1124"/>
        <v/>
      </c>
      <c r="DQ279" s="245" t="str">
        <f t="shared" si="1124"/>
        <v/>
      </c>
      <c r="DR279" s="246" t="str">
        <f t="shared" si="1124"/>
        <v/>
      </c>
      <c r="DS279" s="248" t="str">
        <f t="shared" si="15"/>
        <v>125</v>
      </c>
      <c r="DT279" s="249" t="str">
        <f t="shared" si="16"/>
        <v>237</v>
      </c>
      <c r="DU279" s="225" t="str">
        <f>CY279*'Ores &amp; Ingots'!$C$3+CZ279*'Ores &amp; Ingots'!$C$4+DA279*'Ores &amp; Ingots'!$C$5+DB279*'Ores &amp; Ingots'!$C$6+DC279*'Ores &amp; Ingots'!$C$7+DD279*'Ores &amp; Ingots'!$C$8+DE279*'Ores &amp; Ingots'!$C$9+DF279*'Ores &amp; Ingots'!$C$10+DG279*'Ores &amp; Ingots'!$C$11+DH279*'Ores &amp; Ingots'!$C$12</f>
        <v>16</v>
      </c>
      <c r="DV279" s="225" t="str">
        <f>DI279*'Ores &amp; Ingots'!$B$3+DJ279*'Ores &amp; Ingots'!$B$4+DK279*'Ores &amp; Ingots'!$B$5+DL279*'Ores &amp; Ingots'!$B$6+DM279*'Ores &amp; Ingots'!$B$7+DN279*'Ores &amp; Ingots'!$B$8+DO279*'Ores &amp; Ingots'!$B$9+DP279*'Ores &amp; Ingots'!$B$10+DQ279*'Ores &amp; Ingots'!$B$11+DR279*'Ores &amp; Ingots'!$B$12</f>
        <v>88</v>
      </c>
      <c r="DW279" s="249" t="str">
        <f>CY279*Refining!$G$3+CZ279*Refining!$G$4+DA279*Refining!$G$5+DB279*Refining!$G$6+DC279*Refining!$G$7+DD279*Refining!$G$8+DE279*Refining!$G$9+DF279*Refining!$G$10+DG279*Refining!$G$11+DH279*Refining!$G$12</f>
        <v>71</v>
      </c>
      <c r="DX279" s="249" t="str">
        <f t="shared" si="17"/>
        <v>10,972</v>
      </c>
      <c r="DY279" s="250" t="str">
        <f t="shared" si="18"/>
        <v>0.0110</v>
      </c>
      <c r="DZ279" s="248" t="str">
        <f t="shared" si="19"/>
        <v>86</v>
      </c>
      <c r="EA279" s="251" t="str">
        <f t="shared" ref="EA279:EB279" si="1125">DZ279/60</f>
        <v>1.4</v>
      </c>
      <c r="EB279" s="251" t="str">
        <f t="shared" si="1125"/>
        <v>0.0</v>
      </c>
      <c r="EC279" s="543" t="str">
        <f t="shared" si="21"/>
        <v>0.00</v>
      </c>
      <c r="ED279" s="248" t="str">
        <f t="shared" si="22"/>
        <v>12,061</v>
      </c>
      <c r="EE279" s="251" t="str">
        <f t="shared" ref="EE279:EF279" si="1126">ED279/1000</f>
        <v>12.1</v>
      </c>
      <c r="EF279" s="252" t="str">
        <f t="shared" si="1126"/>
        <v>0.01</v>
      </c>
      <c r="EG279" s="544" t="str">
        <f t="shared" si="24"/>
        <v>0.0121</v>
      </c>
      <c r="EH279" s="225" t="s">
        <v>12</v>
      </c>
    </row>
    <row r="280">
      <c r="A280" s="42"/>
      <c r="B280" s="108" t="s">
        <v>1089</v>
      </c>
      <c r="C280" s="262" t="s">
        <v>885</v>
      </c>
      <c r="D280" s="262">
        <v>1.0</v>
      </c>
      <c r="E280" s="262">
        <v>1.0</v>
      </c>
      <c r="F280" s="262">
        <v>1.0</v>
      </c>
      <c r="G280" s="315" t="str">
        <f t="shared" si="5"/>
        <v>0.1</v>
      </c>
      <c r="H280" s="316">
        <v>8.0</v>
      </c>
      <c r="I280" s="316">
        <v>20.0</v>
      </c>
      <c r="J280" s="316" t="str">
        <f>H280/Main!$D$9</f>
        <v>8</v>
      </c>
      <c r="K280" s="316" t="str">
        <f>I280/Main!$D$10</f>
        <v>20</v>
      </c>
      <c r="L280" s="316" t="str">
        <f t="shared" si="6"/>
        <v>2.5</v>
      </c>
      <c r="M280" s="316">
        <v>1.0</v>
      </c>
      <c r="N280" s="317"/>
      <c r="O280" s="317"/>
      <c r="P280" s="317"/>
      <c r="Q280" s="318"/>
      <c r="R280" s="317"/>
      <c r="S280" s="319"/>
      <c r="T280" s="319"/>
      <c r="U280" s="317"/>
      <c r="V280" s="317"/>
      <c r="W280" s="319"/>
      <c r="X280" s="319"/>
      <c r="Y280" s="317"/>
      <c r="Z280" s="317"/>
      <c r="AA280" s="317"/>
      <c r="AB280" s="317"/>
      <c r="AC280" s="337"/>
      <c r="AD280" s="321">
        <v>2.0</v>
      </c>
      <c r="AE280" s="275">
        <v>0.0</v>
      </c>
      <c r="AF280" s="275">
        <v>0.0</v>
      </c>
      <c r="AG280" s="275">
        <v>0.0</v>
      </c>
      <c r="AH280" s="275">
        <v>0.0</v>
      </c>
      <c r="AI280" s="275">
        <v>0.0</v>
      </c>
      <c r="AJ280" s="275">
        <v>0.0</v>
      </c>
      <c r="AK280" s="275">
        <v>0.0</v>
      </c>
      <c r="AL280" s="275">
        <v>0.0</v>
      </c>
      <c r="AM280" s="275">
        <v>0.0</v>
      </c>
      <c r="AN280" s="275">
        <v>0.0</v>
      </c>
      <c r="AO280" s="275">
        <v>1.0</v>
      </c>
      <c r="AP280" s="275">
        <v>0.0</v>
      </c>
      <c r="AQ280" s="275">
        <v>0.0</v>
      </c>
      <c r="AR280" s="275">
        <v>0.0</v>
      </c>
      <c r="AS280" s="275">
        <v>0.0</v>
      </c>
      <c r="AT280" s="275">
        <v>0.0</v>
      </c>
      <c r="AU280" s="275">
        <v>0.0</v>
      </c>
      <c r="AV280" s="275">
        <v>0.0</v>
      </c>
      <c r="AW280" s="275">
        <v>0.0</v>
      </c>
      <c r="AX280" s="275">
        <v>0.0</v>
      </c>
      <c r="AY280" s="554" t="str">
        <f t="shared" ref="AY280:BS280" si="1127">IF(AD280 = 0, "", AD280)</f>
        <v>2</v>
      </c>
      <c r="AZ280" s="262" t="str">
        <f t="shared" si="1127"/>
        <v/>
      </c>
      <c r="BA280" s="262" t="str">
        <f t="shared" si="1127"/>
        <v/>
      </c>
      <c r="BB280" s="262" t="str">
        <f t="shared" si="1127"/>
        <v/>
      </c>
      <c r="BC280" s="262" t="str">
        <f t="shared" si="1127"/>
        <v/>
      </c>
      <c r="BD280" s="262" t="str">
        <f t="shared" si="1127"/>
        <v/>
      </c>
      <c r="BE280" s="262" t="str">
        <f t="shared" si="1127"/>
        <v/>
      </c>
      <c r="BF280" s="262" t="str">
        <f t="shared" si="1127"/>
        <v/>
      </c>
      <c r="BG280" s="262" t="str">
        <f t="shared" si="1127"/>
        <v/>
      </c>
      <c r="BH280" s="262" t="str">
        <f t="shared" si="1127"/>
        <v/>
      </c>
      <c r="BI280" s="262" t="str">
        <f t="shared" si="1127"/>
        <v/>
      </c>
      <c r="BJ280" s="275" t="str">
        <f t="shared" si="1127"/>
        <v>1</v>
      </c>
      <c r="BK280" s="262" t="str">
        <f t="shared" si="1127"/>
        <v/>
      </c>
      <c r="BL280" s="262" t="str">
        <f t="shared" si="1127"/>
        <v/>
      </c>
      <c r="BM280" s="262" t="str">
        <f t="shared" si="1127"/>
        <v/>
      </c>
      <c r="BN280" s="262" t="str">
        <f t="shared" si="1127"/>
        <v/>
      </c>
      <c r="BO280" s="262" t="str">
        <f t="shared" si="1127"/>
        <v/>
      </c>
      <c r="BP280" s="262" t="str">
        <f t="shared" si="1127"/>
        <v/>
      </c>
      <c r="BQ280" s="262" t="str">
        <f t="shared" si="1127"/>
        <v/>
      </c>
      <c r="BR280" s="262" t="str">
        <f t="shared" si="1127"/>
        <v/>
      </c>
      <c r="BS280" s="273" t="str">
        <f t="shared" si="1127"/>
        <v/>
      </c>
      <c r="BT280" s="274" t="str">
        <f>$AY280*Assembly!Y$4+$AZ280*Assembly!Y$5+$BA280*Assembly!Y$6+$BB280*Assembly!Y$7+$BC280*Assembly!Y$8+$BD280*Assembly!Y$9+$BE280*Assembly!Y$10+$BF280*Assembly!Y$11+$BG280*Assembly!Y$12+$BH280*Assembly!Y$13+$BI280*Assembly!Y$14+$BJ280*Assembly!Y$15+$BK280*Assembly!Y$16+$BL280*Assembly!Y$17+$BM280*Assembly!Y$18+$BN280*Assembly!Y$19+$BO280*Assembly!Y$20+$BP280*Assembly!Y$21+$BQ280*Assembly!Y$22+$BR280*Assembly!Y$23+$BS280*Assembly!Y$24</f>
        <v>46</v>
      </c>
      <c r="BU280" s="275" t="str">
        <f t="shared" si="8"/>
        <v>368</v>
      </c>
      <c r="BV280" s="275" t="str">
        <f>$AY280*Assembly!AC$4+$AZ280*Assembly!AC$5+$BA280*Assembly!AC$6+$BB280*Assembly!AC$7+$BC280*Assembly!AC$8+$BD280*Assembly!AC$9+$BE280*Assembly!AC$10+$BF280*Assembly!AC$11+$BG280*Assembly!AC$12+$BH280*Assembly!AC$13+$BI280*Assembly!AC$14+$BJ280*Assembly!AC$15+$BK280*Assembly!AC$16+$BL280*Assembly!AC$17+$BM280*Assembly!AC$18+$BN280*Assembly!AC$19+$BO280*Assembly!AC$20+$BP280*Assembly!AC$21+$BQ280*Assembly!AC$22+$BR280*Assembly!AC$23+$BS280*Assembly!AC$24</f>
        <v>230</v>
      </c>
      <c r="BW280" s="276" t="str">
        <f t="shared" si="9"/>
        <v>5.00</v>
      </c>
      <c r="BX280" s="277" t="str">
        <f t="shared" si="10"/>
        <v>1840</v>
      </c>
      <c r="BY280" s="278" t="str">
        <f t="shared" si="11"/>
        <v>0.6</v>
      </c>
      <c r="BZ280" s="275"/>
      <c r="CA280" s="275" t="str">
        <f>$AY280*Assembly!X$4+$AZ280*Assembly!X$5+$BA280*Assembly!X$6+$BB280*Assembly!X$7+$BC280*Assembly!X$8+$BD280*Assembly!X$9+$BE280*Assembly!X$10+$BF280*Assembly!X$11+$BG280*Assembly!X$12+$BH280*Assembly!X$13+$BI280*Assembly!X$14+$BJ280*Assembly!X$15+$BK280*Assembly!X$16+$BL280*Assembly!X$17+$BM280*Assembly!X$18+$BN280*Assembly!X$19+$BO280*Assembly!X$20+$BP280*Assembly!X$21+$BQ280*Assembly!X$22+$BR280*Assembly!X$23+$BS280*Assembly!X$24</f>
        <v>4</v>
      </c>
      <c r="CB280" s="275" t="str">
        <f t="shared" si="12"/>
        <v>622</v>
      </c>
      <c r="CC280" s="279" t="str">
        <f t="shared" si="13"/>
        <v>0.0006</v>
      </c>
      <c r="CD280" s="280" t="str">
        <f>$AY280*Assembly!AB$4+$AZ280*Assembly!AB$5+$BA280*Assembly!AB$6+$BB280*Assembly!AB$7+$BC280*Assembly!AB$8+$BD280*Assembly!AB$9+$BE280*Assembly!AB$10+$BF280*Assembly!AB$11+$BG280*Assembly!AB$12+$BH280*Assembly!AB$13+$BI280*Assembly!AB$14+$BJ280*Assembly!AB$15+$BK280*Assembly!AB$16+$BL280*Assembly!AB$17+$BM280*Assembly!AB$18+$BN280*Assembly!AB$19+$BO280*Assembly!AB$20+$BP280*Assembly!AB$21+$BQ280*Assembly!AB$22+$BR280*Assembly!AB$23+$BS280*Assembly!AB$24</f>
        <v>21</v>
      </c>
      <c r="CE280" s="318" t="str">
        <f>$AY280*Assembly!M$4+$AZ280*Assembly!M$5+$BA280*Assembly!M$6+$BB280*Assembly!M$7+$BC280*Assembly!M$8+$BD280*Assembly!M$9+$BE280*Assembly!M$10+$BF280*Assembly!M$11+$BG280*Assembly!M$12+$BH280*Assembly!M$13+$BI280*Assembly!M$14+$BJ280*Assembly!M$15+$BK280*Assembly!M$16+$BL280*Assembly!M$17+$BM280*Assembly!M$18+$BN280*Assembly!M$19+$BO280*Assembly!M$20+$BP280*Assembly!M$21+$BQ280*Assembly!M$22+$BR280*Assembly!M$23+$BS280*Assembly!M$24</f>
        <v>54</v>
      </c>
      <c r="CF280" s="318" t="str">
        <f>$AY280*Assembly!N$4+$AZ280*Assembly!N$5+$BA280*Assembly!N$6+$BB280*Assembly!N$7+$BC280*Assembly!N$8+$BD280*Assembly!N$9+$BE280*Assembly!N$10+$BF280*Assembly!N$11+$BG280*Assembly!N$12+$BH280*Assembly!N$13+$BI280*Assembly!N$14+$BJ280*Assembly!N$15+$BK280*Assembly!N$16+$BL280*Assembly!N$17+$BM280*Assembly!N$18+$BN280*Assembly!N$19+$BO280*Assembly!N$20+$BP280*Assembly!N$21+$BQ280*Assembly!N$22+$BR280*Assembly!N$23+$BS280*Assembly!N$24</f>
        <v>5</v>
      </c>
      <c r="CG280" s="318" t="str">
        <f>$AY280*Assembly!O$4+$AZ280*Assembly!O$5+$BA280*Assembly!O$6+$BB280*Assembly!O$7+$BC280*Assembly!O$8+$BD280*Assembly!O$9+$BE280*Assembly!O$10+$BF280*Assembly!O$11+$BG280*Assembly!O$12+$BH280*Assembly!O$13+$BI280*Assembly!O$14+$BJ280*Assembly!O$15+$BK280*Assembly!O$16+$BL280*Assembly!O$17+$BM280*Assembly!O$18+$BN280*Assembly!O$19+$BO280*Assembly!O$20+$BP280*Assembly!O$21+$BQ280*Assembly!O$22+$BR280*Assembly!O$23+$BS280*Assembly!O$24</f>
        <v>3</v>
      </c>
      <c r="CH280" s="316" t="str">
        <f>$AY280*Assembly!P$4+$AZ280*Assembly!P$5+$BA280*Assembly!P$6+$BB280*Assembly!P$7+$BC280*Assembly!P$8+$BD280*Assembly!P$9+$BE280*Assembly!P$10+$BF280*Assembly!P$11+$BG280*Assembly!P$12+$BH280*Assembly!P$13+$BI280*Assembly!P$14+$BJ280*Assembly!P$15+$BK280*Assembly!P$16+$BL280*Assembly!P$17+$BM280*Assembly!P$18+$BN280*Assembly!P$19+$BO280*Assembly!P$20+$BP280*Assembly!P$21+$BQ280*Assembly!P$22+$BR280*Assembly!P$23+$BS280*Assembly!P$24</f>
        <v>0</v>
      </c>
      <c r="CI280" s="316" t="str">
        <f>$AY280*Assembly!Q$4+$AZ280*Assembly!Q$5+$BA280*Assembly!Q$6+$BB280*Assembly!Q$7+$BC280*Assembly!Q$8+$BD280*Assembly!Q$9+$BE280*Assembly!Q$10+$BF280*Assembly!Q$11+$BG280*Assembly!Q$12+$BH280*Assembly!Q$13+$BI280*Assembly!Q$14+$BJ280*Assembly!Q$15+$BK280*Assembly!Q$16+$BL280*Assembly!Q$17+$BM280*Assembly!Q$18+$BN280*Assembly!Q$19+$BO280*Assembly!Q$20+$BP280*Assembly!Q$21+$BQ280*Assembly!Q$22+$BR280*Assembly!Q$23+$BS280*Assembly!Q$24</f>
        <v>0</v>
      </c>
      <c r="CJ280" s="318" t="str">
        <f>$AY280*Assembly!R$4+$AZ280*Assembly!R$5+$BA280*Assembly!R$6+$BB280*Assembly!R$7+$BC280*Assembly!R$8+$BD280*Assembly!R$9+$BE280*Assembly!R$10+$BF280*Assembly!R$11+$BG280*Assembly!R$12+$BH280*Assembly!R$13+$BI280*Assembly!R$14+$BJ280*Assembly!R$15+$BK280*Assembly!R$16+$BL280*Assembly!R$17+$BM280*Assembly!R$18+$BN280*Assembly!R$19+$BO280*Assembly!R$20+$BP280*Assembly!R$21+$BQ280*Assembly!R$22+$BR280*Assembly!R$23+$BS280*Assembly!R$24</f>
        <v>0</v>
      </c>
      <c r="CK280" s="316" t="str">
        <f>$AY280*Assembly!S$4+$AZ280*Assembly!S$5+$BA280*Assembly!S$6+$BB280*Assembly!S$7+$BC280*Assembly!S$8+$BD280*Assembly!S$9+$BE280*Assembly!S$10+$BF280*Assembly!S$11+$BG280*Assembly!S$12+$BH280*Assembly!S$13+$BI280*Assembly!S$14+$BJ280*Assembly!S$15+$BK280*Assembly!S$16+$BL280*Assembly!S$17+$BM280*Assembly!S$18+$BN280*Assembly!S$19+$BO280*Assembly!S$20+$BP280*Assembly!S$21+$BQ280*Assembly!S$22+$BR280*Assembly!S$23+$BS280*Assembly!S$24</f>
        <v>0</v>
      </c>
      <c r="CL280" s="316" t="str">
        <f>$AY280*Assembly!T$4+$AZ280*Assembly!T$5+$BA280*Assembly!T$6+$BB280*Assembly!T$7+$BC280*Assembly!T$8+$BD280*Assembly!T$9+$BE280*Assembly!T$10+$BF280*Assembly!T$11+$BG280*Assembly!T$12+$BH280*Assembly!T$13+$BI280*Assembly!T$14+$BJ280*Assembly!T$15+$BK280*Assembly!T$16+$BL280*Assembly!T$17+$BM280*Assembly!T$18+$BN280*Assembly!T$19+$BO280*Assembly!T$20+$BP280*Assembly!T$21+$BQ280*Assembly!T$22+$BR280*Assembly!T$23+$BS280*Assembly!T$24</f>
        <v>0</v>
      </c>
      <c r="CM280" s="316" t="str">
        <f>$AY280*Assembly!U$4+$AZ280*Assembly!U$5+$BA280*Assembly!U$6+$BB280*Assembly!U$7+$BC280*Assembly!U$8+$BD280*Assembly!U$9+$BE280*Assembly!U$10+$BF280*Assembly!U$11+$BG280*Assembly!U$12+$BH280*Assembly!U$13+$BI280*Assembly!U$14+$BJ280*Assembly!U$15+$BK280*Assembly!U$16+$BL280*Assembly!U$17+$BM280*Assembly!U$18+$BN280*Assembly!U$19+$BO280*Assembly!U$20+$BP280*Assembly!U$21+$BQ280*Assembly!U$22+$BR280*Assembly!U$23+$BS280*Assembly!U$24</f>
        <v>0</v>
      </c>
      <c r="CN280" s="318" t="str">
        <f>$AY280*Assembly!V$4+$AZ280*Assembly!V$5+$BA280*Assembly!V$6+$BB280*Assembly!V$7+$BC280*Assembly!V$8+$BD280*Assembly!V$9+$BE280*Assembly!V$10+$BF280*Assembly!V$11+$BG280*Assembly!V$12+$BH280*Assembly!V$13+$BI280*Assembly!V$14+$BJ280*Assembly!V$15+$BK280*Assembly!V$16+$BL280*Assembly!V$17+$BM280*Assembly!V$18+$BN280*Assembly!V$19+$BO280*Assembly!V$20+$BP280*Assembly!V$21+$BQ280*Assembly!V$22+$BR280*Assembly!V$23+$BS280*Assembly!V$24</f>
        <v>0</v>
      </c>
      <c r="CO280" s="318" t="str">
        <f>CE280*Refining!$F$3</f>
        <v>96</v>
      </c>
      <c r="CP280" s="318" t="str">
        <f>CF280*Refining!$F$4</f>
        <v>16</v>
      </c>
      <c r="CQ280" s="318" t="str">
        <f>CG280*Refining!$F$5</f>
        <v>13</v>
      </c>
      <c r="CR280" s="318" t="str">
        <f>CH280*Refining!$F$6</f>
        <v>0</v>
      </c>
      <c r="CS280" s="318" t="str">
        <f>CI280*Refining!$F$7</f>
        <v>0</v>
      </c>
      <c r="CT280" s="318" t="str">
        <f>CJ280*Refining!$F$8</f>
        <v>0</v>
      </c>
      <c r="CU280" s="318" t="str">
        <f>CK280*Refining!$F$9</f>
        <v>0</v>
      </c>
      <c r="CV280" s="318" t="str">
        <f>CL280*Refining!$F$10</f>
        <v>0</v>
      </c>
      <c r="CW280" s="318" t="str">
        <f>CM280*Refining!$F$11</f>
        <v>0</v>
      </c>
      <c r="CX280" s="318" t="str">
        <f>CN280*Refining!$F$12</f>
        <v>0</v>
      </c>
      <c r="CY280" s="285" t="str">
        <f t="shared" ref="CY280:DR280" si="1128">IF(CE280 = 0, "", CE280)</f>
        <v>54</v>
      </c>
      <c r="CZ280" s="286" t="str">
        <f t="shared" si="1128"/>
        <v>5</v>
      </c>
      <c r="DA280" s="286" t="str">
        <f t="shared" si="1128"/>
        <v>3</v>
      </c>
      <c r="DB280" s="282" t="str">
        <f t="shared" si="1128"/>
        <v/>
      </c>
      <c r="DC280" s="282" t="str">
        <f t="shared" si="1128"/>
        <v/>
      </c>
      <c r="DD280" s="282" t="str">
        <f t="shared" si="1128"/>
        <v/>
      </c>
      <c r="DE280" s="282" t="str">
        <f t="shared" si="1128"/>
        <v/>
      </c>
      <c r="DF280" s="282" t="str">
        <f t="shared" si="1128"/>
        <v/>
      </c>
      <c r="DG280" s="282" t="str">
        <f t="shared" si="1128"/>
        <v/>
      </c>
      <c r="DH280" s="283" t="str">
        <f t="shared" si="1128"/>
        <v/>
      </c>
      <c r="DI280" s="285" t="str">
        <f t="shared" si="1128"/>
        <v>96</v>
      </c>
      <c r="DJ280" s="286" t="str">
        <f t="shared" si="1128"/>
        <v>16</v>
      </c>
      <c r="DK280" s="286" t="str">
        <f t="shared" si="1128"/>
        <v>13</v>
      </c>
      <c r="DL280" s="282" t="str">
        <f t="shared" si="1128"/>
        <v/>
      </c>
      <c r="DM280" s="282" t="str">
        <f t="shared" si="1128"/>
        <v/>
      </c>
      <c r="DN280" s="282" t="str">
        <f t="shared" si="1128"/>
        <v/>
      </c>
      <c r="DO280" s="282" t="str">
        <f t="shared" si="1128"/>
        <v/>
      </c>
      <c r="DP280" s="282" t="str">
        <f t="shared" si="1128"/>
        <v/>
      </c>
      <c r="DQ280" s="282" t="str">
        <f t="shared" si="1128"/>
        <v/>
      </c>
      <c r="DR280" s="283" t="str">
        <f t="shared" si="1128"/>
        <v/>
      </c>
      <c r="DS280" s="285" t="str">
        <f t="shared" si="15"/>
        <v>62</v>
      </c>
      <c r="DT280" s="286" t="str">
        <f t="shared" si="16"/>
        <v>125</v>
      </c>
      <c r="DU280" s="275" t="str">
        <f>CY280*'Ores &amp; Ingots'!$C$3+CZ280*'Ores &amp; Ingots'!$C$4+DA280*'Ores &amp; Ingots'!$C$5+DB280*'Ores &amp; Ingots'!$C$6+DC280*'Ores &amp; Ingots'!$C$7+DD280*'Ores &amp; Ingots'!$C$8+DE280*'Ores &amp; Ingots'!$C$9+DF280*'Ores &amp; Ingots'!$C$10+DG280*'Ores &amp; Ingots'!$C$11+DH280*'Ores &amp; Ingots'!$C$12</f>
        <v>8</v>
      </c>
      <c r="DV280" s="275" t="str">
        <f>DI280*'Ores &amp; Ingots'!$B$3+DJ280*'Ores &amp; Ingots'!$B$4+DK280*'Ores &amp; Ingots'!$B$5+DL280*'Ores &amp; Ingots'!$B$6+DM280*'Ores &amp; Ingots'!$B$7+DN280*'Ores &amp; Ingots'!$B$8+DO280*'Ores &amp; Ingots'!$B$9+DP280*'Ores &amp; Ingots'!$B$10+DQ280*'Ores &amp; Ingots'!$B$11+DR280*'Ores &amp; Ingots'!$B$12</f>
        <v>46</v>
      </c>
      <c r="DW280" s="286" t="str">
        <f>CY280*Refining!$G$3+CZ280*Refining!$G$4+DA280*Refining!$G$5+DB280*Refining!$G$6+DC280*Refining!$G$7+DD280*Refining!$G$8+DE280*Refining!$G$9+DF280*Refining!$G$10+DG280*Refining!$G$11+DH280*Refining!$G$12</f>
        <v>66</v>
      </c>
      <c r="DX280" s="286" t="str">
        <f t="shared" si="17"/>
        <v>10,299</v>
      </c>
      <c r="DY280" s="287" t="str">
        <f t="shared" si="18"/>
        <v>0.0103</v>
      </c>
      <c r="DZ280" s="285" t="str">
        <f t="shared" si="19"/>
        <v>78</v>
      </c>
      <c r="EA280" s="288" t="str">
        <f t="shared" ref="EA280:EB280" si="1129">DZ280/60</f>
        <v>1.3</v>
      </c>
      <c r="EB280" s="288" t="str">
        <f t="shared" si="1129"/>
        <v>0.0</v>
      </c>
      <c r="EC280" s="545" t="str">
        <f t="shared" si="21"/>
        <v>0.00</v>
      </c>
      <c r="ED280" s="285" t="str">
        <f t="shared" si="22"/>
        <v>10,921</v>
      </c>
      <c r="EE280" s="288" t="str">
        <f t="shared" ref="EE280:EF280" si="1130">ED280/1000</f>
        <v>10.9</v>
      </c>
      <c r="EF280" s="289" t="str">
        <f t="shared" si="1130"/>
        <v>0.01</v>
      </c>
      <c r="EG280" s="546" t="str">
        <f t="shared" si="24"/>
        <v>0.0109</v>
      </c>
      <c r="EH280" s="225" t="s">
        <v>12</v>
      </c>
    </row>
  </sheetData>
  <autoFilter ref="$C$4:$C$280">
    <filterColumn colId="0">
      <filters>
        <filter val="Small"/>
      </filters>
    </filterColumn>
  </autoFilter>
  <mergeCells count="104">
    <mergeCell ref="V2:V4"/>
    <mergeCell ref="U2:U4"/>
    <mergeCell ref="AA3:AA4"/>
    <mergeCell ref="B3:B4"/>
    <mergeCell ref="N2:P3"/>
    <mergeCell ref="Q2:T3"/>
    <mergeCell ref="H2:K3"/>
    <mergeCell ref="Z2:Z4"/>
    <mergeCell ref="Y2:Y4"/>
    <mergeCell ref="G2:G3"/>
    <mergeCell ref="D3:F3"/>
    <mergeCell ref="A11:A18"/>
    <mergeCell ref="A19:A30"/>
    <mergeCell ref="A2:F2"/>
    <mergeCell ref="A5:A10"/>
    <mergeCell ref="A3:A4"/>
    <mergeCell ref="A188:A191"/>
    <mergeCell ref="A192:A211"/>
    <mergeCell ref="A258:A280"/>
    <mergeCell ref="A235:A257"/>
    <mergeCell ref="A212:A234"/>
    <mergeCell ref="A153:A170"/>
    <mergeCell ref="A142:A152"/>
    <mergeCell ref="A171:A187"/>
    <mergeCell ref="A98:A102"/>
    <mergeCell ref="A91:A97"/>
    <mergeCell ref="A112:A125"/>
    <mergeCell ref="A126:A141"/>
    <mergeCell ref="A44:A59"/>
    <mergeCell ref="A60:A66"/>
    <mergeCell ref="A67:A77"/>
    <mergeCell ref="A78:A83"/>
    <mergeCell ref="A103:A111"/>
    <mergeCell ref="A84:A90"/>
    <mergeCell ref="A31:A43"/>
    <mergeCell ref="AJ2:AP2"/>
    <mergeCell ref="AQ2:AX2"/>
    <mergeCell ref="AM3:AN3"/>
    <mergeCell ref="AO3:AP3"/>
    <mergeCell ref="AJ3:AL3"/>
    <mergeCell ref="AD3:AE3"/>
    <mergeCell ref="AF3:AG3"/>
    <mergeCell ref="AH3:AI3"/>
    <mergeCell ref="AD2:AI2"/>
    <mergeCell ref="DZ3:EC3"/>
    <mergeCell ref="ED3:EG3"/>
    <mergeCell ref="DV3:DV4"/>
    <mergeCell ref="DU3:DU4"/>
    <mergeCell ref="DZ1:EC2"/>
    <mergeCell ref="DS1:DY2"/>
    <mergeCell ref="EH1:EH4"/>
    <mergeCell ref="DS3:DS4"/>
    <mergeCell ref="DW3:DW4"/>
    <mergeCell ref="DX3:DY3"/>
    <mergeCell ref="DT3:DT4"/>
    <mergeCell ref="DI3:DK3"/>
    <mergeCell ref="DB3:DH3"/>
    <mergeCell ref="AY1:BS1"/>
    <mergeCell ref="CY1:DR1"/>
    <mergeCell ref="CE1:CX1"/>
    <mergeCell ref="CY2:DH2"/>
    <mergeCell ref="DI2:DR2"/>
    <mergeCell ref="CO2:CX2"/>
    <mergeCell ref="CH3:CN3"/>
    <mergeCell ref="CO3:CQ3"/>
    <mergeCell ref="CE2:CN2"/>
    <mergeCell ref="CB3:CC3"/>
    <mergeCell ref="CE3:CG3"/>
    <mergeCell ref="BJ3:BK3"/>
    <mergeCell ref="BH3:BI3"/>
    <mergeCell ref="BL2:BS2"/>
    <mergeCell ref="BE2:BK2"/>
    <mergeCell ref="AY2:BD2"/>
    <mergeCell ref="ED1:EG2"/>
    <mergeCell ref="DL3:DR3"/>
    <mergeCell ref="BT1:CD2"/>
    <mergeCell ref="BE3:BG3"/>
    <mergeCell ref="BC3:BD3"/>
    <mergeCell ref="BA3:BB3"/>
    <mergeCell ref="AY3:AZ3"/>
    <mergeCell ref="AT3:AW3"/>
    <mergeCell ref="AQ3:AS3"/>
    <mergeCell ref="BO3:BR3"/>
    <mergeCell ref="BL3:BN3"/>
    <mergeCell ref="BT3:BT4"/>
    <mergeCell ref="AB3:AB4"/>
    <mergeCell ref="AC2:AC4"/>
    <mergeCell ref="AA2:AB2"/>
    <mergeCell ref="L2:L4"/>
    <mergeCell ref="M2:M4"/>
    <mergeCell ref="W2:W4"/>
    <mergeCell ref="X2:X4"/>
    <mergeCell ref="AD1:AX1"/>
    <mergeCell ref="G1:AC1"/>
    <mergeCell ref="A1:F1"/>
    <mergeCell ref="CR3:CX3"/>
    <mergeCell ref="CY3:DA3"/>
    <mergeCell ref="BZ3:BZ4"/>
    <mergeCell ref="CA3:CA4"/>
    <mergeCell ref="CD3:CD4"/>
    <mergeCell ref="BY3:BY4"/>
    <mergeCell ref="BX3:BX4"/>
    <mergeCell ref="BV3:BV4"/>
    <mergeCell ref="BW3:BW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9.43"/>
    <col customWidth="1" min="2" max="2" width="25.14"/>
    <col customWidth="1" hidden="1" min="3" max="12" width="5.86"/>
    <col customWidth="1" min="13" max="22" width="5.86"/>
    <col customWidth="1" hidden="1" min="23" max="23" width="11.57"/>
    <col customWidth="1" min="24" max="39" width="10.14"/>
  </cols>
  <sheetData>
    <row r="1">
      <c r="A1" s="584" t="s">
        <v>0</v>
      </c>
      <c r="C1" s="124" t="s">
        <v>1102</v>
      </c>
      <c r="M1" s="585" t="s">
        <v>1103</v>
      </c>
      <c r="N1" s="122"/>
      <c r="O1" s="122"/>
      <c r="P1" s="122"/>
      <c r="Q1" s="122"/>
      <c r="R1" s="122"/>
      <c r="S1" s="122"/>
      <c r="T1" s="122"/>
      <c r="U1" s="122"/>
      <c r="V1" s="123"/>
      <c r="W1" s="586"/>
      <c r="X1" s="587" t="s">
        <v>1104</v>
      </c>
      <c r="Y1" s="122"/>
      <c r="Z1" s="122"/>
      <c r="AA1" s="122"/>
      <c r="AB1" s="122"/>
      <c r="AC1" s="122"/>
      <c r="AD1" s="122"/>
      <c r="AE1" s="123"/>
      <c r="AF1" s="588" t="s">
        <v>1105</v>
      </c>
      <c r="AG1" s="123"/>
      <c r="AH1" s="589" t="s">
        <v>1106</v>
      </c>
      <c r="AI1" s="122"/>
      <c r="AJ1" s="122"/>
      <c r="AK1" s="122"/>
      <c r="AL1" s="123"/>
      <c r="AM1" s="590" t="s">
        <v>1107</v>
      </c>
    </row>
    <row r="2">
      <c r="A2" s="591" t="s">
        <v>837</v>
      </c>
      <c r="B2" s="153" t="s">
        <v>1108</v>
      </c>
      <c r="C2" s="139" t="s">
        <v>859</v>
      </c>
      <c r="F2" s="136" t="s">
        <v>860</v>
      </c>
      <c r="M2" s="592" t="s">
        <v>859</v>
      </c>
      <c r="P2" s="375" t="s">
        <v>860</v>
      </c>
      <c r="V2" s="129"/>
      <c r="W2" s="124" t="s">
        <v>1109</v>
      </c>
      <c r="X2" s="593" t="s">
        <v>856</v>
      </c>
      <c r="Y2" s="136" t="s">
        <v>848</v>
      </c>
      <c r="Z2" s="142" t="s">
        <v>861</v>
      </c>
      <c r="AA2" s="144" t="s">
        <v>1110</v>
      </c>
      <c r="AB2" s="157" t="s">
        <v>1111</v>
      </c>
      <c r="AC2" s="141" t="s">
        <v>851</v>
      </c>
      <c r="AD2" s="139" t="s">
        <v>1112</v>
      </c>
      <c r="AE2" s="164" t="s">
        <v>852</v>
      </c>
      <c r="AF2" s="594" t="s">
        <v>826</v>
      </c>
      <c r="AG2" s="595" t="s">
        <v>1113</v>
      </c>
      <c r="AH2" s="596" t="s">
        <v>1114</v>
      </c>
      <c r="AI2" s="143" t="s">
        <v>1115</v>
      </c>
      <c r="AJ2" s="185" t="s">
        <v>1116</v>
      </c>
      <c r="AK2" s="143" t="s">
        <v>1117</v>
      </c>
      <c r="AL2" s="597" t="s">
        <v>824</v>
      </c>
      <c r="AM2" s="598" t="s">
        <v>1118</v>
      </c>
    </row>
    <row r="3">
      <c r="C3" s="178" t="s">
        <v>83</v>
      </c>
      <c r="D3" s="185" t="s">
        <v>88</v>
      </c>
      <c r="E3" s="155" t="s">
        <v>92</v>
      </c>
      <c r="F3" s="182" t="s">
        <v>96</v>
      </c>
      <c r="G3" s="172" t="s">
        <v>100</v>
      </c>
      <c r="H3" s="175" t="s">
        <v>104</v>
      </c>
      <c r="I3" s="173" t="s">
        <v>108</v>
      </c>
      <c r="J3" s="186" t="s">
        <v>112</v>
      </c>
      <c r="K3" s="154" t="s">
        <v>115</v>
      </c>
      <c r="L3" s="170" t="s">
        <v>904</v>
      </c>
      <c r="M3" s="599" t="s">
        <v>83</v>
      </c>
      <c r="N3" s="600" t="s">
        <v>88</v>
      </c>
      <c r="O3" s="601" t="s">
        <v>92</v>
      </c>
      <c r="P3" s="378" t="s">
        <v>96</v>
      </c>
      <c r="Q3" s="188" t="s">
        <v>100</v>
      </c>
      <c r="R3" s="602" t="s">
        <v>104</v>
      </c>
      <c r="S3" s="603" t="s">
        <v>108</v>
      </c>
      <c r="T3" s="604" t="s">
        <v>112</v>
      </c>
      <c r="U3" s="605" t="s">
        <v>115</v>
      </c>
      <c r="V3" s="606" t="s">
        <v>904</v>
      </c>
      <c r="X3" s="149"/>
      <c r="AE3" s="129"/>
      <c r="AF3" s="149"/>
      <c r="AG3" s="129"/>
      <c r="AH3" s="149"/>
      <c r="AL3" s="129"/>
      <c r="AM3" s="607"/>
    </row>
    <row r="4">
      <c r="A4" s="608" t="s">
        <v>1119</v>
      </c>
      <c r="B4" s="192" t="s">
        <v>1120</v>
      </c>
      <c r="C4" s="195">
        <v>21.0</v>
      </c>
      <c r="D4" s="195">
        <v>0.0</v>
      </c>
      <c r="E4" s="195">
        <v>0.0</v>
      </c>
      <c r="F4" s="195">
        <v>0.0</v>
      </c>
      <c r="G4" s="195">
        <v>0.0</v>
      </c>
      <c r="H4" s="195">
        <v>0.0</v>
      </c>
      <c r="I4" s="195">
        <v>0.0</v>
      </c>
      <c r="J4" s="195">
        <v>0.0</v>
      </c>
      <c r="K4" s="195">
        <v>0.0</v>
      </c>
      <c r="L4" s="195">
        <v>0.0</v>
      </c>
      <c r="M4" s="292" t="str">
        <f>IF(C4/Main!$D$7 = 0, "", C4)</f>
        <v>21</v>
      </c>
      <c r="N4" s="193" t="str">
        <f>IF(D4/Main!$D$7 = 0, "", D4)</f>
        <v/>
      </c>
      <c r="O4" s="193" t="str">
        <f>IF(E4/Main!$D$7 = 0, "", E4)</f>
        <v/>
      </c>
      <c r="P4" s="193" t="str">
        <f>IF(F4/Main!$D$7 = 0, "", F4)</f>
        <v/>
      </c>
      <c r="Q4" s="193" t="str">
        <f>IF(G4/Main!$D$7 = 0, "", G4)</f>
        <v/>
      </c>
      <c r="R4" s="193" t="str">
        <f>IF(H4/Main!$D$7 = 0, "", H4)</f>
        <v/>
      </c>
      <c r="S4" s="193" t="str">
        <f>IF(I4/Main!$D$7 = 0, "", I4)</f>
        <v/>
      </c>
      <c r="T4" s="193" t="str">
        <f>IF(J4/Main!$D$7 = 0, "", J4)</f>
        <v/>
      </c>
      <c r="U4" s="193" t="str">
        <f>IF(K4/Main!$D$7 = 0, "", K4)</f>
        <v/>
      </c>
      <c r="V4" s="206" t="str">
        <f>IF(L4/Main!$D$7 = 0, "", L4)</f>
        <v/>
      </c>
      <c r="W4" s="193">
        <v>1.0</v>
      </c>
      <c r="X4" s="292" t="str">
        <f>W4/Main!$D$7</f>
        <v>1</v>
      </c>
      <c r="Y4" s="193">
        <v>20.0</v>
      </c>
      <c r="Z4" s="193" t="str">
        <f t="shared" ref="Z4:Z45" si="1">SUM(M4:V4)</f>
        <v>21</v>
      </c>
      <c r="AA4" s="609" t="str">
        <f t="shared" ref="AA4:AA45" si="2">Y4/Z4</f>
        <v>95.2%</v>
      </c>
      <c r="AB4" s="193">
        <v>3.0</v>
      </c>
      <c r="AC4" s="193">
        <v>100.0</v>
      </c>
      <c r="AD4" s="193">
        <v>53.0</v>
      </c>
      <c r="AE4" s="206" t="str">
        <f t="shared" ref="AE4:AE24" si="3">AC4/Y4</f>
        <v>5</v>
      </c>
      <c r="AF4" s="292"/>
      <c r="AG4" s="206"/>
      <c r="AH4" s="292"/>
      <c r="AI4" s="193"/>
      <c r="AJ4" s="193"/>
      <c r="AK4" s="193"/>
      <c r="AL4" s="206"/>
      <c r="AM4" s="610"/>
    </row>
    <row r="5">
      <c r="A5" s="33"/>
      <c r="B5" s="226" t="s">
        <v>1121</v>
      </c>
      <c r="C5" s="229">
        <v>3.5</v>
      </c>
      <c r="D5" s="229">
        <v>0.0</v>
      </c>
      <c r="E5" s="229">
        <v>0.0</v>
      </c>
      <c r="F5" s="229">
        <v>0.0</v>
      </c>
      <c r="G5" s="229">
        <v>0.0</v>
      </c>
      <c r="H5" s="229">
        <v>0.0</v>
      </c>
      <c r="I5" s="229">
        <v>0.0</v>
      </c>
      <c r="J5" s="229">
        <v>0.0</v>
      </c>
      <c r="K5" s="229">
        <v>0.0</v>
      </c>
      <c r="L5" s="229">
        <v>0.0</v>
      </c>
      <c r="M5" s="236" t="str">
        <f>IF(C5/Main!$D$7 = 0, "", C5)</f>
        <v>3.5</v>
      </c>
      <c r="N5" s="227" t="str">
        <f>IF(D5/Main!$D$7 = 0, "", D5)</f>
        <v/>
      </c>
      <c r="O5" s="227" t="str">
        <f>IF(E5/Main!$D$7 = 0, "", E5)</f>
        <v/>
      </c>
      <c r="P5" s="227" t="str">
        <f>IF(F5/Main!$D$7 = 0, "", F5)</f>
        <v/>
      </c>
      <c r="Q5" s="227" t="str">
        <f>IF(G5/Main!$D$7 = 0, "", G5)</f>
        <v/>
      </c>
      <c r="R5" s="227" t="str">
        <f>IF(H5/Main!$D$7 = 0, "", H5)</f>
        <v/>
      </c>
      <c r="S5" s="227" t="str">
        <f>IF(I5/Main!$D$7 = 0, "", I5)</f>
        <v/>
      </c>
      <c r="T5" s="227" t="str">
        <f>IF(J5/Main!$D$7 = 0, "", J5)</f>
        <v/>
      </c>
      <c r="U5" s="227" t="str">
        <f>IF(K5/Main!$D$7 = 0, "", K5)</f>
        <v/>
      </c>
      <c r="V5" s="238" t="str">
        <f>IF(L5/Main!$D$7 = 0, "", L5)</f>
        <v/>
      </c>
      <c r="W5" s="227">
        <v>1.0</v>
      </c>
      <c r="X5" s="236" t="str">
        <f>W5/Main!$D$7</f>
        <v>1</v>
      </c>
      <c r="Y5" s="227">
        <v>3.0</v>
      </c>
      <c r="Z5" s="227" t="str">
        <f t="shared" si="1"/>
        <v>3.5</v>
      </c>
      <c r="AA5" s="611" t="str">
        <f t="shared" si="2"/>
        <v>85.7%</v>
      </c>
      <c r="AB5" s="227">
        <v>5.0</v>
      </c>
      <c r="AC5" s="227">
        <v>15.0</v>
      </c>
      <c r="AD5" s="227">
        <v>36.0</v>
      </c>
      <c r="AE5" s="238" t="str">
        <f t="shared" si="3"/>
        <v>5</v>
      </c>
      <c r="AF5" s="236"/>
      <c r="AG5" s="238"/>
      <c r="AH5" s="236"/>
      <c r="AI5" s="227"/>
      <c r="AJ5" s="227"/>
      <c r="AK5" s="227"/>
      <c r="AL5" s="238"/>
      <c r="AM5" s="612"/>
    </row>
    <row r="6">
      <c r="A6" s="33"/>
      <c r="B6" s="226" t="s">
        <v>1122</v>
      </c>
      <c r="C6" s="254">
        <v>5.0</v>
      </c>
      <c r="D6" s="254">
        <v>0.0</v>
      </c>
      <c r="E6" s="254">
        <v>0.0</v>
      </c>
      <c r="F6" s="254">
        <v>0.0</v>
      </c>
      <c r="G6" s="254">
        <v>0.0</v>
      </c>
      <c r="H6" s="254">
        <v>0.0</v>
      </c>
      <c r="I6" s="254">
        <v>0.0</v>
      </c>
      <c r="J6" s="254">
        <v>0.0</v>
      </c>
      <c r="K6" s="254">
        <v>0.0</v>
      </c>
      <c r="L6" s="254">
        <v>0.0</v>
      </c>
      <c r="M6" s="236" t="str">
        <f>IF(C6/Main!$D$7 = 0, "", C6)</f>
        <v>5</v>
      </c>
      <c r="N6" s="227" t="str">
        <f>IF(D6/Main!$D$7 = 0, "", D6)</f>
        <v/>
      </c>
      <c r="O6" s="227" t="str">
        <f>IF(E6/Main!$D$7 = 0, "", E6)</f>
        <v/>
      </c>
      <c r="P6" s="227" t="str">
        <f>IF(F6/Main!$D$7 = 0, "", F6)</f>
        <v/>
      </c>
      <c r="Q6" s="227" t="str">
        <f>IF(G6/Main!$D$7 = 0, "", G6)</f>
        <v/>
      </c>
      <c r="R6" s="227" t="str">
        <f>IF(H6/Main!$D$7 = 0, "", H6)</f>
        <v/>
      </c>
      <c r="S6" s="227" t="str">
        <f>IF(I6/Main!$D$7 = 0, "", I6)</f>
        <v/>
      </c>
      <c r="T6" s="227" t="str">
        <f>IF(J6/Main!$D$7 = 0, "", J6)</f>
        <v/>
      </c>
      <c r="U6" s="227" t="str">
        <f>IF(K6/Main!$D$7 = 0, "", K6)</f>
        <v/>
      </c>
      <c r="V6" s="238" t="str">
        <f>IF(L6/Main!$D$7 = 0, "", L6)</f>
        <v/>
      </c>
      <c r="W6" s="227">
        <v>1.0</v>
      </c>
      <c r="X6" s="236" t="str">
        <f>W6/Main!$D$7</f>
        <v>1</v>
      </c>
      <c r="Y6" s="227">
        <v>4.0</v>
      </c>
      <c r="Z6" s="227" t="str">
        <f t="shared" si="1"/>
        <v>5</v>
      </c>
      <c r="AA6" s="611" t="str">
        <f t="shared" si="2"/>
        <v>80.0%</v>
      </c>
      <c r="AB6" s="227">
        <v>2.0</v>
      </c>
      <c r="AC6" s="227">
        <v>15.0</v>
      </c>
      <c r="AD6" s="227">
        <v>18.0</v>
      </c>
      <c r="AE6" s="238" t="str">
        <f t="shared" si="3"/>
        <v>3.75</v>
      </c>
      <c r="AF6" s="236"/>
      <c r="AG6" s="238"/>
      <c r="AH6" s="236"/>
      <c r="AI6" s="227"/>
      <c r="AJ6" s="227"/>
      <c r="AK6" s="227"/>
      <c r="AL6" s="238"/>
      <c r="AM6" s="612"/>
    </row>
    <row r="7">
      <c r="A7" s="33"/>
      <c r="B7" s="226" t="s">
        <v>1123</v>
      </c>
      <c r="C7" s="229">
        <v>30.0</v>
      </c>
      <c r="D7" s="229">
        <v>0.0</v>
      </c>
      <c r="E7" s="229">
        <v>0.0</v>
      </c>
      <c r="F7" s="229">
        <v>0.0</v>
      </c>
      <c r="G7" s="229">
        <v>0.0</v>
      </c>
      <c r="H7" s="229">
        <v>0.0</v>
      </c>
      <c r="I7" s="229">
        <v>0.0</v>
      </c>
      <c r="J7" s="229">
        <v>0.0</v>
      </c>
      <c r="K7" s="229">
        <v>0.0</v>
      </c>
      <c r="L7" s="229">
        <v>0.0</v>
      </c>
      <c r="M7" s="236" t="str">
        <f>IF(C7/Main!$D$7 = 0, "", C7)</f>
        <v>30</v>
      </c>
      <c r="N7" s="227" t="str">
        <f>IF(D7/Main!$D$7 = 0, "", D7)</f>
        <v/>
      </c>
      <c r="O7" s="227" t="str">
        <f>IF(E7/Main!$D$7 = 0, "", E7)</f>
        <v/>
      </c>
      <c r="P7" s="227" t="str">
        <f>IF(F7/Main!$D$7 = 0, "", F7)</f>
        <v/>
      </c>
      <c r="Q7" s="227" t="str">
        <f>IF(G7/Main!$D$7 = 0, "", G7)</f>
        <v/>
      </c>
      <c r="R7" s="227" t="str">
        <f>IF(H7/Main!$D$7 = 0, "", H7)</f>
        <v/>
      </c>
      <c r="S7" s="227" t="str">
        <f>IF(I7/Main!$D$7 = 0, "", I7)</f>
        <v/>
      </c>
      <c r="T7" s="227" t="str">
        <f>IF(J7/Main!$D$7 = 0, "", J7)</f>
        <v/>
      </c>
      <c r="U7" s="227" t="str">
        <f>IF(K7/Main!$D$7 = 0, "", K7)</f>
        <v/>
      </c>
      <c r="V7" s="238" t="str">
        <f>IF(L7/Main!$D$7 = 0, "", L7)</f>
        <v/>
      </c>
      <c r="W7" s="227">
        <v>1.0</v>
      </c>
      <c r="X7" s="236" t="str">
        <f>W7/Main!$D$7</f>
        <v>1</v>
      </c>
      <c r="Y7" s="227">
        <v>25.0</v>
      </c>
      <c r="Z7" s="227" t="str">
        <f t="shared" si="1"/>
        <v>30</v>
      </c>
      <c r="AA7" s="611" t="str">
        <f t="shared" si="2"/>
        <v>83.3%</v>
      </c>
      <c r="AB7" s="227">
        <v>38.0</v>
      </c>
      <c r="AC7" s="227">
        <v>60.0</v>
      </c>
      <c r="AD7" s="227">
        <v>22.0</v>
      </c>
      <c r="AE7" s="238" t="str">
        <f t="shared" si="3"/>
        <v>2.4</v>
      </c>
      <c r="AF7" s="236"/>
      <c r="AG7" s="238"/>
      <c r="AH7" s="236"/>
      <c r="AI7" s="227"/>
      <c r="AJ7" s="227"/>
      <c r="AK7" s="227"/>
      <c r="AL7" s="238"/>
      <c r="AM7" s="612"/>
    </row>
    <row r="8">
      <c r="A8" s="33"/>
      <c r="B8" s="226" t="s">
        <v>1124</v>
      </c>
      <c r="C8" s="254">
        <v>10.0</v>
      </c>
      <c r="D8" s="254">
        <v>0.0</v>
      </c>
      <c r="E8" s="254">
        <v>0.0</v>
      </c>
      <c r="F8" s="254">
        <v>0.0</v>
      </c>
      <c r="G8" s="254">
        <v>0.0</v>
      </c>
      <c r="H8" s="254">
        <v>0.0</v>
      </c>
      <c r="I8" s="254">
        <v>0.0</v>
      </c>
      <c r="J8" s="254">
        <v>0.0</v>
      </c>
      <c r="K8" s="254">
        <v>0.0</v>
      </c>
      <c r="L8" s="254">
        <v>0.0</v>
      </c>
      <c r="M8" s="236" t="str">
        <f>IF(C8/Main!$D$7 = 0, "", C8)</f>
        <v>10</v>
      </c>
      <c r="N8" s="227" t="str">
        <f>IF(D8/Main!$D$7 = 0, "", D8)</f>
        <v/>
      </c>
      <c r="O8" s="227" t="str">
        <f>IF(E8/Main!$D$7 = 0, "", E8)</f>
        <v/>
      </c>
      <c r="P8" s="227" t="str">
        <f>IF(F8/Main!$D$7 = 0, "", F8)</f>
        <v/>
      </c>
      <c r="Q8" s="227" t="str">
        <f>IF(G8/Main!$D$7 = 0, "", G8)</f>
        <v/>
      </c>
      <c r="R8" s="227" t="str">
        <f>IF(H8/Main!$D$7 = 0, "", H8)</f>
        <v/>
      </c>
      <c r="S8" s="227" t="str">
        <f>IF(I8/Main!$D$7 = 0, "", I8)</f>
        <v/>
      </c>
      <c r="T8" s="227" t="str">
        <f>IF(J8/Main!$D$7 = 0, "", J8)</f>
        <v/>
      </c>
      <c r="U8" s="227" t="str">
        <f>IF(K8/Main!$D$7 = 0, "", K8)</f>
        <v/>
      </c>
      <c r="V8" s="238" t="str">
        <f>IF(L8/Main!$D$7 = 0, "", L8)</f>
        <v/>
      </c>
      <c r="W8" s="227">
        <v>4.0</v>
      </c>
      <c r="X8" s="236" t="str">
        <f>W8/Main!$D$7</f>
        <v>4</v>
      </c>
      <c r="Y8" s="227">
        <v>8.0</v>
      </c>
      <c r="Z8" s="227" t="str">
        <f t="shared" si="1"/>
        <v>10</v>
      </c>
      <c r="AA8" s="611" t="str">
        <f t="shared" si="2"/>
        <v>80.0%</v>
      </c>
      <c r="AB8" s="227">
        <v>2.0</v>
      </c>
      <c r="AC8" s="227">
        <v>30.0</v>
      </c>
      <c r="AD8" s="227">
        <v>18.0</v>
      </c>
      <c r="AE8" s="238" t="str">
        <f t="shared" si="3"/>
        <v>3.75</v>
      </c>
      <c r="AF8" s="236"/>
      <c r="AG8" s="238"/>
      <c r="AH8" s="236"/>
      <c r="AI8" s="227"/>
      <c r="AJ8" s="227"/>
      <c r="AK8" s="227"/>
      <c r="AL8" s="238"/>
      <c r="AM8" s="612"/>
    </row>
    <row r="9">
      <c r="A9" s="33"/>
      <c r="B9" s="226" t="s">
        <v>888</v>
      </c>
      <c r="C9" s="229">
        <v>7.0</v>
      </c>
      <c r="D9" s="229">
        <v>0.0</v>
      </c>
      <c r="E9" s="229">
        <v>0.0</v>
      </c>
      <c r="F9" s="229">
        <v>0.0</v>
      </c>
      <c r="G9" s="229">
        <v>0.0</v>
      </c>
      <c r="H9" s="229">
        <v>0.0</v>
      </c>
      <c r="I9" s="229">
        <v>0.0</v>
      </c>
      <c r="J9" s="229">
        <v>0.0</v>
      </c>
      <c r="K9" s="229">
        <v>0.0</v>
      </c>
      <c r="L9" s="229">
        <v>0.0</v>
      </c>
      <c r="M9" s="236" t="str">
        <f>IF(C9/Main!$D$7 = 0, "", C9)</f>
        <v>7</v>
      </c>
      <c r="N9" s="227" t="str">
        <f>IF(D9/Main!$D$7 = 0, "", D9)</f>
        <v/>
      </c>
      <c r="O9" s="227" t="str">
        <f>IF(E9/Main!$D$7 = 0, "", E9)</f>
        <v/>
      </c>
      <c r="P9" s="227" t="str">
        <f>IF(F9/Main!$D$7 = 0, "", F9)</f>
        <v/>
      </c>
      <c r="Q9" s="227" t="str">
        <f>IF(G9/Main!$D$7 = 0, "", G9)</f>
        <v/>
      </c>
      <c r="R9" s="227" t="str">
        <f>IF(H9/Main!$D$7 = 0, "", H9)</f>
        <v/>
      </c>
      <c r="S9" s="227" t="str">
        <f>IF(I9/Main!$D$7 = 0, "", I9)</f>
        <v/>
      </c>
      <c r="T9" s="227" t="str">
        <f>IF(J9/Main!$D$7 = 0, "", J9)</f>
        <v/>
      </c>
      <c r="U9" s="227" t="str">
        <f>IF(K9/Main!$D$7 = 0, "", K9)</f>
        <v/>
      </c>
      <c r="V9" s="238" t="str">
        <f>IF(L9/Main!$D$7 = 0, "", L9)</f>
        <v/>
      </c>
      <c r="W9" s="227">
        <v>1.0</v>
      </c>
      <c r="X9" s="236" t="str">
        <f>W9/Main!$D$7</f>
        <v>1</v>
      </c>
      <c r="Y9" s="227">
        <v>6.0</v>
      </c>
      <c r="Z9" s="227" t="str">
        <f t="shared" si="1"/>
        <v>7</v>
      </c>
      <c r="AA9" s="611" t="str">
        <f t="shared" si="2"/>
        <v>85.7%</v>
      </c>
      <c r="AB9" s="227">
        <v>2.0</v>
      </c>
      <c r="AC9" s="227">
        <v>15.0</v>
      </c>
      <c r="AD9" s="227" t="s">
        <v>12</v>
      </c>
      <c r="AE9" s="238" t="str">
        <f t="shared" si="3"/>
        <v>2.5</v>
      </c>
      <c r="AF9" s="236"/>
      <c r="AG9" s="238"/>
      <c r="AH9" s="236"/>
      <c r="AI9" s="227"/>
      <c r="AJ9" s="227"/>
      <c r="AK9" s="227"/>
      <c r="AL9" s="238"/>
      <c r="AM9" s="612"/>
    </row>
    <row r="10">
      <c r="A10" s="33"/>
      <c r="B10" s="226" t="s">
        <v>889</v>
      </c>
      <c r="C10" s="613">
        <v>20.0</v>
      </c>
      <c r="D10" s="254">
        <v>5.0</v>
      </c>
      <c r="E10" s="254">
        <v>0.0</v>
      </c>
      <c r="F10" s="254">
        <v>0.0</v>
      </c>
      <c r="G10" s="254">
        <v>0.0</v>
      </c>
      <c r="H10" s="254">
        <v>0.0</v>
      </c>
      <c r="I10" s="254">
        <v>0.0</v>
      </c>
      <c r="J10" s="254">
        <v>0.0</v>
      </c>
      <c r="K10" s="254">
        <v>0.0</v>
      </c>
      <c r="L10" s="254">
        <v>0.0</v>
      </c>
      <c r="M10" s="236" t="str">
        <f>IF(C10/Main!$D$7 = 0, "", C10)</f>
        <v>20</v>
      </c>
      <c r="N10" s="227" t="str">
        <f>IF(D10/Main!$D$7 = 0, "", D10)</f>
        <v>5</v>
      </c>
      <c r="O10" s="227" t="str">
        <f>IF(E10/Main!$D$7 = 0, "", E10)</f>
        <v/>
      </c>
      <c r="P10" s="227" t="str">
        <f>IF(F10/Main!$D$7 = 0, "", F10)</f>
        <v/>
      </c>
      <c r="Q10" s="227" t="str">
        <f>IF(G10/Main!$D$7 = 0, "", G10)</f>
        <v/>
      </c>
      <c r="R10" s="227" t="str">
        <f>IF(H10/Main!$D$7 = 0, "", H10)</f>
        <v/>
      </c>
      <c r="S10" s="227" t="str">
        <f>IF(I10/Main!$D$7 = 0, "", I10)</f>
        <v/>
      </c>
      <c r="T10" s="227" t="str">
        <f>IF(J10/Main!$D$7 = 0, "", J10)</f>
        <v/>
      </c>
      <c r="U10" s="227" t="str">
        <f>IF(K10/Main!$D$7 = 0, "", K10)</f>
        <v/>
      </c>
      <c r="V10" s="238" t="str">
        <f>IF(L10/Main!$D$7 = 0, "", L10)</f>
        <v/>
      </c>
      <c r="W10" s="227">
        <v>1.0</v>
      </c>
      <c r="X10" s="236" t="str">
        <f>W10/Main!$D$7</f>
        <v>1</v>
      </c>
      <c r="Y10" s="227">
        <v>24.0</v>
      </c>
      <c r="Z10" s="227" t="str">
        <f t="shared" si="1"/>
        <v>25</v>
      </c>
      <c r="AA10" s="611" t="str">
        <f t="shared" si="2"/>
        <v>96.0%</v>
      </c>
      <c r="AB10" s="227">
        <v>8.0</v>
      </c>
      <c r="AC10" s="227">
        <v>40.0</v>
      </c>
      <c r="AD10" s="227">
        <v>14.0</v>
      </c>
      <c r="AE10" s="614" t="str">
        <f t="shared" si="3"/>
        <v>1.67</v>
      </c>
      <c r="AF10" s="236"/>
      <c r="AG10" s="238"/>
      <c r="AH10" s="236"/>
      <c r="AI10" s="227"/>
      <c r="AJ10" s="227"/>
      <c r="AK10" s="227"/>
      <c r="AL10" s="238"/>
      <c r="AM10" s="612"/>
    </row>
    <row r="11">
      <c r="A11" s="33"/>
      <c r="B11" s="226" t="s">
        <v>1125</v>
      </c>
      <c r="C11" s="229">
        <v>0.5</v>
      </c>
      <c r="D11" s="229">
        <v>0.0</v>
      </c>
      <c r="E11" s="229">
        <v>0.0</v>
      </c>
      <c r="F11" s="229">
        <v>0.0</v>
      </c>
      <c r="G11" s="229">
        <v>0.2</v>
      </c>
      <c r="H11" s="229">
        <v>0.0</v>
      </c>
      <c r="I11" s="229">
        <v>0.0</v>
      </c>
      <c r="J11" s="229">
        <v>0.0</v>
      </c>
      <c r="K11" s="229">
        <v>0.0</v>
      </c>
      <c r="L11" s="229">
        <v>0.0</v>
      </c>
      <c r="M11" s="236" t="str">
        <f>IF(C11/Main!$D$7 = 0, "", C11)</f>
        <v>0.5</v>
      </c>
      <c r="N11" s="227" t="str">
        <f>IF(D11/Main!$D$7 = 0, "", D11)</f>
        <v/>
      </c>
      <c r="O11" s="227" t="str">
        <f>IF(E11/Main!$D$7 = 0, "", E11)</f>
        <v/>
      </c>
      <c r="P11" s="227" t="str">
        <f>IF(F11/Main!$D$7 = 0, "", F11)</f>
        <v/>
      </c>
      <c r="Q11" s="227" t="str">
        <f>IF(G11/Main!$D$7 = 0, "", G11)</f>
        <v>0.2</v>
      </c>
      <c r="R11" s="227" t="str">
        <f>IF(H11/Main!$D$7 = 0, "", H11)</f>
        <v/>
      </c>
      <c r="S11" s="227" t="str">
        <f>IF(I11/Main!$D$7 = 0, "", I11)</f>
        <v/>
      </c>
      <c r="T11" s="227" t="str">
        <f>IF(J11/Main!$D$7 = 0, "", J11)</f>
        <v/>
      </c>
      <c r="U11" s="227" t="str">
        <f>IF(K11/Main!$D$7 = 0, "", K11)</f>
        <v/>
      </c>
      <c r="V11" s="238" t="str">
        <f>IF(L11/Main!$D$7 = 0, "", L11)</f>
        <v/>
      </c>
      <c r="W11" s="227">
        <v>1.0</v>
      </c>
      <c r="X11" s="236" t="str">
        <f>W11/Main!$D$7</f>
        <v>1</v>
      </c>
      <c r="Y11" s="227">
        <v>0.2</v>
      </c>
      <c r="Z11" s="227" t="str">
        <f t="shared" si="1"/>
        <v>0.7</v>
      </c>
      <c r="AA11" s="611" t="str">
        <f t="shared" si="2"/>
        <v>28.6%</v>
      </c>
      <c r="AB11" s="227">
        <v>1.0</v>
      </c>
      <c r="AC11" s="227">
        <v>1.0</v>
      </c>
      <c r="AD11" s="227">
        <v>11.0</v>
      </c>
      <c r="AE11" s="238" t="str">
        <f t="shared" si="3"/>
        <v>5</v>
      </c>
      <c r="AF11" s="236"/>
      <c r="AG11" s="238"/>
      <c r="AH11" s="236"/>
      <c r="AI11" s="227"/>
      <c r="AJ11" s="227"/>
      <c r="AK11" s="227"/>
      <c r="AL11" s="238"/>
      <c r="AM11" s="612"/>
    </row>
    <row r="12">
      <c r="A12" s="33"/>
      <c r="B12" s="226" t="s">
        <v>891</v>
      </c>
      <c r="C12" s="254">
        <v>1.0</v>
      </c>
      <c r="D12" s="254">
        <v>0.0</v>
      </c>
      <c r="E12" s="254">
        <v>0.0</v>
      </c>
      <c r="F12" s="254">
        <v>0.0</v>
      </c>
      <c r="G12" s="254">
        <v>5.0</v>
      </c>
      <c r="H12" s="254">
        <v>0.0</v>
      </c>
      <c r="I12" s="254">
        <v>0.0</v>
      </c>
      <c r="J12" s="254">
        <v>0.0</v>
      </c>
      <c r="K12" s="254">
        <v>0.0</v>
      </c>
      <c r="L12" s="254">
        <v>0.0</v>
      </c>
      <c r="M12" s="236" t="str">
        <f>IF(C12/Main!$D$7 = 0, "", C12)</f>
        <v>1</v>
      </c>
      <c r="N12" s="227" t="str">
        <f>IF(D12/Main!$D$7 = 0, "", D12)</f>
        <v/>
      </c>
      <c r="O12" s="227" t="str">
        <f>IF(E12/Main!$D$7 = 0, "", E12)</f>
        <v/>
      </c>
      <c r="P12" s="227" t="str">
        <f>IF(F12/Main!$D$7 = 0, "", F12)</f>
        <v/>
      </c>
      <c r="Q12" s="227" t="str">
        <f>IF(G12/Main!$D$7 = 0, "", G12)</f>
        <v>5</v>
      </c>
      <c r="R12" s="227" t="str">
        <f>IF(H12/Main!$D$7 = 0, "", H12)</f>
        <v/>
      </c>
      <c r="S12" s="227" t="str">
        <f>IF(I12/Main!$D$7 = 0, "", I12)</f>
        <v/>
      </c>
      <c r="T12" s="227" t="str">
        <f>IF(J12/Main!$D$7 = 0, "", J12)</f>
        <v/>
      </c>
      <c r="U12" s="227" t="str">
        <f>IF(K12/Main!$D$7 = 0, "", K12)</f>
        <v/>
      </c>
      <c r="V12" s="238" t="str">
        <f>IF(L12/Main!$D$7 = 0, "", L12)</f>
        <v/>
      </c>
      <c r="W12" s="227">
        <v>1.0</v>
      </c>
      <c r="X12" s="236" t="str">
        <f>W12/Main!$D$7</f>
        <v>1</v>
      </c>
      <c r="Y12" s="227">
        <v>8.0</v>
      </c>
      <c r="Z12" s="227" t="str">
        <f t="shared" si="1"/>
        <v>6</v>
      </c>
      <c r="AA12" s="611" t="str">
        <f t="shared" si="2"/>
        <v>133.3%</v>
      </c>
      <c r="AB12" s="227">
        <v>6.0</v>
      </c>
      <c r="AC12" s="227">
        <v>5.0</v>
      </c>
      <c r="AD12" s="227">
        <v>12.0</v>
      </c>
      <c r="AE12" s="238" t="str">
        <f t="shared" si="3"/>
        <v>0.625</v>
      </c>
      <c r="AF12" s="236"/>
      <c r="AG12" s="238"/>
      <c r="AH12" s="236"/>
      <c r="AI12" s="227"/>
      <c r="AJ12" s="227"/>
      <c r="AK12" s="227"/>
      <c r="AL12" s="238"/>
      <c r="AM12" s="612"/>
    </row>
    <row r="13">
      <c r="A13" s="33"/>
      <c r="B13" s="226" t="s">
        <v>1126</v>
      </c>
      <c r="C13" s="229">
        <v>0.0</v>
      </c>
      <c r="D13" s="229">
        <v>10.0</v>
      </c>
      <c r="E13" s="229">
        <v>0.0</v>
      </c>
      <c r="F13" s="229">
        <v>0.0</v>
      </c>
      <c r="G13" s="229">
        <v>8.0</v>
      </c>
      <c r="H13" s="229">
        <v>0.0</v>
      </c>
      <c r="I13" s="229">
        <v>0.0</v>
      </c>
      <c r="J13" s="229">
        <v>0.0</v>
      </c>
      <c r="K13" s="229">
        <v>0.0</v>
      </c>
      <c r="L13" s="229">
        <v>0.0</v>
      </c>
      <c r="M13" s="236" t="str">
        <f>IF(C13/Main!$D$7 = 0, "", C13)</f>
        <v/>
      </c>
      <c r="N13" s="227" t="str">
        <f>IF(D13/Main!$D$7 = 0, "", D13)</f>
        <v>10</v>
      </c>
      <c r="O13" s="227" t="str">
        <f>IF(E13/Main!$D$7 = 0, "", E13)</f>
        <v/>
      </c>
      <c r="P13" s="227" t="str">
        <f>IF(F13/Main!$D$7 = 0, "", F13)</f>
        <v/>
      </c>
      <c r="Q13" s="227" t="str">
        <f>IF(G13/Main!$D$7 = 0, "", G13)</f>
        <v>8</v>
      </c>
      <c r="R13" s="227" t="str">
        <f>IF(H13/Main!$D$7 = 0, "", H13)</f>
        <v/>
      </c>
      <c r="S13" s="227" t="str">
        <f>IF(I13/Main!$D$7 = 0, "", I13)</f>
        <v/>
      </c>
      <c r="T13" s="227" t="str">
        <f>IF(J13/Main!$D$7 = 0, "", J13)</f>
        <v/>
      </c>
      <c r="U13" s="227" t="str">
        <f>IF(K13/Main!$D$7 = 0, "", K13)</f>
        <v/>
      </c>
      <c r="V13" s="238" t="str">
        <f>IF(L13/Main!$D$7 = 0, "", L13)</f>
        <v/>
      </c>
      <c r="W13" s="227">
        <v>10.0</v>
      </c>
      <c r="X13" s="236" t="str">
        <f>W13/Main!$D$7</f>
        <v>10</v>
      </c>
      <c r="Y13" s="227">
        <v>8.0</v>
      </c>
      <c r="Z13" s="227" t="str">
        <f t="shared" si="1"/>
        <v>18</v>
      </c>
      <c r="AA13" s="611" t="str">
        <f t="shared" si="2"/>
        <v>44.4%</v>
      </c>
      <c r="AB13" s="227">
        <v>20.0</v>
      </c>
      <c r="AC13" s="227">
        <v>1.0</v>
      </c>
      <c r="AD13" s="227">
        <v>11.0</v>
      </c>
      <c r="AE13" s="238" t="str">
        <f t="shared" si="3"/>
        <v>0.125</v>
      </c>
      <c r="AF13" s="236"/>
      <c r="AG13" s="238"/>
      <c r="AH13" s="236"/>
      <c r="AI13" s="227"/>
      <c r="AJ13" s="227"/>
      <c r="AK13" s="227"/>
      <c r="AL13" s="238"/>
      <c r="AM13" s="612"/>
    </row>
    <row r="14">
      <c r="A14" s="33"/>
      <c r="B14" s="226" t="s">
        <v>1127</v>
      </c>
      <c r="C14" s="254">
        <v>10.0</v>
      </c>
      <c r="D14" s="254">
        <v>2.0</v>
      </c>
      <c r="E14" s="254">
        <v>0.0</v>
      </c>
      <c r="F14" s="254">
        <v>0.0</v>
      </c>
      <c r="G14" s="254">
        <v>1.0</v>
      </c>
      <c r="H14" s="254">
        <v>0.0</v>
      </c>
      <c r="I14" s="254">
        <v>0.0</v>
      </c>
      <c r="J14" s="254">
        <v>0.0</v>
      </c>
      <c r="K14" s="254">
        <v>0.0</v>
      </c>
      <c r="L14" s="254">
        <v>0.0</v>
      </c>
      <c r="M14" s="236" t="str">
        <f>IF(C14/Main!$D$7 = 0, "", C14)</f>
        <v>10</v>
      </c>
      <c r="N14" s="227" t="str">
        <f>IF(D14/Main!$D$7 = 0, "", D14)</f>
        <v>2</v>
      </c>
      <c r="O14" s="227" t="str">
        <f>IF(E14/Main!$D$7 = 0, "", E14)</f>
        <v/>
      </c>
      <c r="P14" s="227" t="str">
        <f>IF(F14/Main!$D$7 = 0, "", F14)</f>
        <v/>
      </c>
      <c r="Q14" s="227" t="str">
        <f>IF(G14/Main!$D$7 = 0, "", G14)</f>
        <v>1</v>
      </c>
      <c r="R14" s="227" t="str">
        <f>IF(H14/Main!$D$7 = 0, "", H14)</f>
        <v/>
      </c>
      <c r="S14" s="227" t="str">
        <f>IF(I14/Main!$D$7 = 0, "", I14)</f>
        <v/>
      </c>
      <c r="T14" s="227" t="str">
        <f>IF(J14/Main!$D$7 = 0, "", J14)</f>
        <v/>
      </c>
      <c r="U14" s="227" t="str">
        <f>IF(K14/Main!$D$7 = 0, "", K14)</f>
        <v/>
      </c>
      <c r="V14" s="238" t="str">
        <f>IF(L14/Main!$D$7 = 0, "", L14)</f>
        <v/>
      </c>
      <c r="W14" s="227">
        <v>4.0</v>
      </c>
      <c r="X14" s="236" t="str">
        <f>W14/Main!$D$7</f>
        <v>4</v>
      </c>
      <c r="Y14" s="227">
        <v>25.0</v>
      </c>
      <c r="Z14" s="227" t="str">
        <f t="shared" si="1"/>
        <v>13</v>
      </c>
      <c r="AA14" s="611" t="str">
        <f t="shared" si="2"/>
        <v>192.3%</v>
      </c>
      <c r="AB14" s="227">
        <v>45.0</v>
      </c>
      <c r="AC14" s="227">
        <v>50.0</v>
      </c>
      <c r="AD14" s="227">
        <v>14.0</v>
      </c>
      <c r="AE14" s="238" t="str">
        <f t="shared" si="3"/>
        <v>2</v>
      </c>
      <c r="AF14" s="236"/>
      <c r="AG14" s="238"/>
      <c r="AH14" s="236"/>
      <c r="AI14" s="227"/>
      <c r="AJ14" s="227"/>
      <c r="AK14" s="227"/>
      <c r="AL14" s="238"/>
      <c r="AM14" s="612"/>
    </row>
    <row r="15">
      <c r="A15" s="33"/>
      <c r="B15" s="226" t="s">
        <v>1128</v>
      </c>
      <c r="C15" s="229">
        <v>12.0</v>
      </c>
      <c r="D15" s="229">
        <v>5.0</v>
      </c>
      <c r="E15" s="229">
        <v>3.0</v>
      </c>
      <c r="F15" s="229">
        <v>0.0</v>
      </c>
      <c r="G15" s="229">
        <v>0.0</v>
      </c>
      <c r="H15" s="229">
        <v>0.0</v>
      </c>
      <c r="I15" s="229">
        <v>0.0</v>
      </c>
      <c r="J15" s="229">
        <v>0.0</v>
      </c>
      <c r="K15" s="229">
        <v>0.0</v>
      </c>
      <c r="L15" s="229">
        <v>0.0</v>
      </c>
      <c r="M15" s="236" t="str">
        <f>IF(C15/Main!$D$7 = 0, "", C15)</f>
        <v>12</v>
      </c>
      <c r="N15" s="227" t="str">
        <f>IF(D15/Main!$D$7 = 0, "", D15)</f>
        <v>5</v>
      </c>
      <c r="O15" s="227" t="str">
        <f>IF(E15/Main!$D$7 = 0, "", E15)</f>
        <v>3</v>
      </c>
      <c r="P15" s="227" t="str">
        <f>IF(F15/Main!$D$7 = 0, "", F15)</f>
        <v/>
      </c>
      <c r="Q15" s="227" t="str">
        <f>IF(G15/Main!$D$7 = 0, "", G15)</f>
        <v/>
      </c>
      <c r="R15" s="227" t="str">
        <f>IF(H15/Main!$D$7 = 0, "", H15)</f>
        <v/>
      </c>
      <c r="S15" s="227" t="str">
        <f>IF(I15/Main!$D$7 = 0, "", I15)</f>
        <v/>
      </c>
      <c r="T15" s="227" t="str">
        <f>IF(J15/Main!$D$7 = 0, "", J15)</f>
        <v/>
      </c>
      <c r="U15" s="227" t="str">
        <f>IF(K15/Main!$D$7 = 0, "", K15)</f>
        <v/>
      </c>
      <c r="V15" s="238" t="str">
        <f>IF(L15/Main!$D$7 = 0, "", L15)</f>
        <v/>
      </c>
      <c r="W15" s="227">
        <v>2.0</v>
      </c>
      <c r="X15" s="236" t="str">
        <f>W15/Main!$D$7</f>
        <v>2</v>
      </c>
      <c r="Y15" s="227">
        <v>6.0</v>
      </c>
      <c r="Z15" s="227" t="str">
        <f t="shared" si="1"/>
        <v>20</v>
      </c>
      <c r="AA15" s="611" t="str">
        <f t="shared" si="2"/>
        <v>30.0%</v>
      </c>
      <c r="AB15" s="227">
        <v>15.0</v>
      </c>
      <c r="AC15" s="227">
        <v>30.0</v>
      </c>
      <c r="AD15" s="227">
        <v>69.0</v>
      </c>
      <c r="AE15" s="238" t="str">
        <f t="shared" si="3"/>
        <v>5</v>
      </c>
      <c r="AF15" s="236"/>
      <c r="AG15" s="238"/>
      <c r="AH15" s="236"/>
      <c r="AI15" s="227"/>
      <c r="AJ15" s="227"/>
      <c r="AK15" s="227"/>
      <c r="AL15" s="238"/>
      <c r="AM15" s="612"/>
    </row>
    <row r="16">
      <c r="A16" s="33"/>
      <c r="B16" s="226" t="s">
        <v>1129</v>
      </c>
      <c r="C16" s="254">
        <v>0.0</v>
      </c>
      <c r="D16" s="254">
        <v>0.0</v>
      </c>
      <c r="E16" s="254">
        <v>0.0</v>
      </c>
      <c r="F16" s="254">
        <v>0.0</v>
      </c>
      <c r="G16" s="254">
        <v>15.0</v>
      </c>
      <c r="H16" s="254">
        <v>0.0</v>
      </c>
      <c r="I16" s="254">
        <v>0.0</v>
      </c>
      <c r="J16" s="254">
        <v>0.0</v>
      </c>
      <c r="K16" s="254">
        <v>0.0</v>
      </c>
      <c r="L16" s="254">
        <v>0.0</v>
      </c>
      <c r="M16" s="236" t="str">
        <f>IF(C16/Main!$D$7 = 0, "", C16)</f>
        <v/>
      </c>
      <c r="N16" s="227" t="str">
        <f>IF(D16/Main!$D$7 = 0, "", D16)</f>
        <v/>
      </c>
      <c r="O16" s="227" t="str">
        <f>IF(E16/Main!$D$7 = 0, "", E16)</f>
        <v/>
      </c>
      <c r="P16" s="227" t="str">
        <f>IF(F16/Main!$D$7 = 0, "", F16)</f>
        <v/>
      </c>
      <c r="Q16" s="227" t="str">
        <f>IF(G16/Main!$D$7 = 0, "", G16)</f>
        <v>15</v>
      </c>
      <c r="R16" s="227" t="str">
        <f>IF(H16/Main!$D$7 = 0, "", H16)</f>
        <v/>
      </c>
      <c r="S16" s="227" t="str">
        <f>IF(I16/Main!$D$7 = 0, "", I16)</f>
        <v/>
      </c>
      <c r="T16" s="227" t="str">
        <f>IF(J16/Main!$D$7 = 0, "", J16)</f>
        <v/>
      </c>
      <c r="U16" s="227" t="str">
        <f>IF(K16/Main!$D$7 = 0, "", K16)</f>
        <v/>
      </c>
      <c r="V16" s="238" t="str">
        <f>IF(L16/Main!$D$7 = 0, "", L16)</f>
        <v/>
      </c>
      <c r="W16" s="227">
        <v>1.0</v>
      </c>
      <c r="X16" s="236" t="str">
        <f>W16/Main!$D$7</f>
        <v>1</v>
      </c>
      <c r="Y16" s="227">
        <v>15.0</v>
      </c>
      <c r="Z16" s="227" t="str">
        <f t="shared" si="1"/>
        <v>15</v>
      </c>
      <c r="AA16" s="611" t="str">
        <f t="shared" si="2"/>
        <v>100.0%</v>
      </c>
      <c r="AB16" s="227">
        <v>8.0</v>
      </c>
      <c r="AC16" s="227">
        <v>60.0</v>
      </c>
      <c r="AD16" s="227">
        <v>14.0</v>
      </c>
      <c r="AE16" s="238" t="str">
        <f t="shared" si="3"/>
        <v>4</v>
      </c>
      <c r="AF16" s="236"/>
      <c r="AG16" s="238"/>
      <c r="AH16" s="236"/>
      <c r="AI16" s="227"/>
      <c r="AJ16" s="227"/>
      <c r="AK16" s="227"/>
      <c r="AL16" s="238"/>
      <c r="AM16" s="612"/>
    </row>
    <row r="17">
      <c r="A17" s="33"/>
      <c r="B17" s="226" t="s">
        <v>1130</v>
      </c>
      <c r="C17" s="229">
        <v>15.0</v>
      </c>
      <c r="D17" s="229">
        <v>0.0</v>
      </c>
      <c r="E17" s="229">
        <v>0.0</v>
      </c>
      <c r="F17" s="229">
        <v>0.0</v>
      </c>
      <c r="G17" s="229">
        <v>0.0</v>
      </c>
      <c r="H17" s="229">
        <v>5.0</v>
      </c>
      <c r="I17" s="229">
        <v>0.0</v>
      </c>
      <c r="J17" s="229">
        <v>0.0</v>
      </c>
      <c r="K17" s="229">
        <v>0.0</v>
      </c>
      <c r="L17" s="229">
        <v>20.0</v>
      </c>
      <c r="M17" s="236" t="str">
        <f>IF(C17/Main!$D$7 = 0, "", C17)</f>
        <v>15</v>
      </c>
      <c r="N17" s="227" t="str">
        <f>IF(D17/Main!$D$7 = 0, "", D17)</f>
        <v/>
      </c>
      <c r="O17" s="227" t="str">
        <f>IF(E17/Main!$D$7 = 0, "", E17)</f>
        <v/>
      </c>
      <c r="P17" s="227" t="str">
        <f>IF(F17/Main!$D$7 = 0, "", F17)</f>
        <v/>
      </c>
      <c r="Q17" s="227" t="str">
        <f>IF(G17/Main!$D$7 = 0, "", G17)</f>
        <v/>
      </c>
      <c r="R17" s="227" t="str">
        <f>IF(H17/Main!$D$7 = 0, "", H17)</f>
        <v>5</v>
      </c>
      <c r="S17" s="227" t="str">
        <f>IF(I17/Main!$D$7 = 0, "", I17)</f>
        <v/>
      </c>
      <c r="T17" s="227" t="str">
        <f>IF(J17/Main!$D$7 = 0, "", J17)</f>
        <v/>
      </c>
      <c r="U17" s="227" t="str">
        <f>IF(K17/Main!$D$7 = 0, "", K17)</f>
        <v/>
      </c>
      <c r="V17" s="238" t="str">
        <f>IF(L17/Main!$D$7 = 0, "", L17)</f>
        <v>20</v>
      </c>
      <c r="W17" s="227">
        <v>1.0</v>
      </c>
      <c r="X17" s="236" t="str">
        <f>W17/Main!$D$7</f>
        <v>1</v>
      </c>
      <c r="Y17" s="227">
        <v>25.0</v>
      </c>
      <c r="Z17" s="227" t="str">
        <f t="shared" si="1"/>
        <v>40</v>
      </c>
      <c r="AA17" s="611" t="str">
        <f t="shared" si="2"/>
        <v>62.5%</v>
      </c>
      <c r="AB17" s="227">
        <v>8.0</v>
      </c>
      <c r="AC17" s="227">
        <v>20.0</v>
      </c>
      <c r="AD17" s="227">
        <v>14.0</v>
      </c>
      <c r="AE17" s="238" t="str">
        <f t="shared" si="3"/>
        <v>0.8</v>
      </c>
      <c r="AF17" s="236"/>
      <c r="AG17" s="238"/>
      <c r="AH17" s="236"/>
      <c r="AI17" s="227"/>
      <c r="AJ17" s="227"/>
      <c r="AK17" s="227"/>
      <c r="AL17" s="238"/>
      <c r="AM17" s="612"/>
    </row>
    <row r="18">
      <c r="A18" s="33"/>
      <c r="B18" s="226" t="s">
        <v>1131</v>
      </c>
      <c r="C18" s="254">
        <v>30.0</v>
      </c>
      <c r="D18" s="254">
        <v>0.0</v>
      </c>
      <c r="E18" s="254">
        <v>10.0</v>
      </c>
      <c r="F18" s="254">
        <v>0.0</v>
      </c>
      <c r="G18" s="254">
        <v>0.0</v>
      </c>
      <c r="H18" s="254">
        <v>0.0</v>
      </c>
      <c r="I18" s="254">
        <v>1.0</v>
      </c>
      <c r="J18" s="254">
        <v>0.4</v>
      </c>
      <c r="K18" s="254">
        <v>0.0</v>
      </c>
      <c r="L18" s="254">
        <v>0.0</v>
      </c>
      <c r="M18" s="236" t="str">
        <f>IF(C18/Main!$D$7 = 0, "", C18)</f>
        <v>30</v>
      </c>
      <c r="N18" s="227" t="str">
        <f>IF(D18/Main!$D$7 = 0, "", D18)</f>
        <v/>
      </c>
      <c r="O18" s="227" t="str">
        <f>IF(E18/Main!$D$7 = 0, "", E18)</f>
        <v>10</v>
      </c>
      <c r="P18" s="227" t="str">
        <f>IF(F18/Main!$D$7 = 0, "", F18)</f>
        <v/>
      </c>
      <c r="Q18" s="227" t="str">
        <f>IF(G18/Main!$D$7 = 0, "", G18)</f>
        <v/>
      </c>
      <c r="R18" s="227" t="str">
        <f>IF(H18/Main!$D$7 = 0, "", H18)</f>
        <v/>
      </c>
      <c r="S18" s="227" t="str">
        <f>IF(I18/Main!$D$7 = 0, "", I18)</f>
        <v>1</v>
      </c>
      <c r="T18" s="227" t="str">
        <f>IF(J18/Main!$D$7 = 0, "", J18)</f>
        <v>0.4</v>
      </c>
      <c r="U18" s="227" t="str">
        <f>IF(K18/Main!$D$7 = 0, "", K18)</f>
        <v/>
      </c>
      <c r="V18" s="238" t="str">
        <f>IF(L18/Main!$D$7 = 0, "", L18)</f>
        <v/>
      </c>
      <c r="W18" s="227">
        <v>1.0</v>
      </c>
      <c r="X18" s="236" t="str">
        <f>W18/Main!$D$7</f>
        <v>1</v>
      </c>
      <c r="Y18" s="227">
        <v>40.0</v>
      </c>
      <c r="Z18" s="227" t="str">
        <f t="shared" si="1"/>
        <v>41.4</v>
      </c>
      <c r="AA18" s="611" t="str">
        <f t="shared" si="2"/>
        <v>96.6%</v>
      </c>
      <c r="AB18" s="227">
        <v>10.0</v>
      </c>
      <c r="AC18" s="227">
        <v>30.0</v>
      </c>
      <c r="AD18" s="227">
        <v>12.0</v>
      </c>
      <c r="AE18" s="238" t="str">
        <f t="shared" si="3"/>
        <v>0.75</v>
      </c>
      <c r="AF18" s="236"/>
      <c r="AG18" s="238"/>
      <c r="AH18" s="236"/>
      <c r="AI18" s="227"/>
      <c r="AJ18" s="227"/>
      <c r="AK18" s="227"/>
      <c r="AL18" s="238"/>
      <c r="AM18" s="612"/>
    </row>
    <row r="19">
      <c r="A19" s="33"/>
      <c r="B19" s="226" t="s">
        <v>1132</v>
      </c>
      <c r="C19" s="229">
        <v>10.0</v>
      </c>
      <c r="D19" s="229">
        <v>0.0</v>
      </c>
      <c r="E19" s="229">
        <v>0.0</v>
      </c>
      <c r="F19" s="229">
        <v>0.0</v>
      </c>
      <c r="G19" s="229">
        <v>0.0</v>
      </c>
      <c r="H19" s="229">
        <v>0.0</v>
      </c>
      <c r="I19" s="229">
        <v>2.0</v>
      </c>
      <c r="J19" s="229">
        <v>0.0</v>
      </c>
      <c r="K19" s="229">
        <v>0.0</v>
      </c>
      <c r="L19" s="229">
        <v>0.0</v>
      </c>
      <c r="M19" s="236" t="str">
        <f>IF(C19/Main!$D$7 = 0, "", C19)</f>
        <v>10</v>
      </c>
      <c r="N19" s="227" t="str">
        <f>IF(D19/Main!$D$7 = 0, "", D19)</f>
        <v/>
      </c>
      <c r="O19" s="227" t="str">
        <f>IF(E19/Main!$D$7 = 0, "", E19)</f>
        <v/>
      </c>
      <c r="P19" s="227" t="str">
        <f>IF(F19/Main!$D$7 = 0, "", F19)</f>
        <v/>
      </c>
      <c r="Q19" s="227" t="str">
        <f>IF(G19/Main!$D$7 = 0, "", G19)</f>
        <v/>
      </c>
      <c r="R19" s="227" t="str">
        <f>IF(H19/Main!$D$7 = 0, "", H19)</f>
        <v/>
      </c>
      <c r="S19" s="227" t="str">
        <f>IF(I19/Main!$D$7 = 0, "", I19)</f>
        <v>2</v>
      </c>
      <c r="T19" s="227" t="str">
        <f>IF(J19/Main!$D$7 = 0, "", J19)</f>
        <v/>
      </c>
      <c r="U19" s="227" t="str">
        <f>IF(K19/Main!$D$7 = 0, "", K19)</f>
        <v/>
      </c>
      <c r="V19" s="238" t="str">
        <f>IF(L19/Main!$D$7 = 0, "", L19)</f>
        <v/>
      </c>
      <c r="W19" s="227">
        <v>8.0</v>
      </c>
      <c r="X19" s="236" t="str">
        <f>W19/Main!$D$7</f>
        <v>8</v>
      </c>
      <c r="Y19" s="227">
        <v>15.0</v>
      </c>
      <c r="Z19" s="227" t="str">
        <f t="shared" si="1"/>
        <v>12</v>
      </c>
      <c r="AA19" s="611" t="str">
        <f t="shared" si="2"/>
        <v>125.0%</v>
      </c>
      <c r="AB19" s="227">
        <v>8.0</v>
      </c>
      <c r="AC19" s="227">
        <v>5.0</v>
      </c>
      <c r="AD19" s="227">
        <v>14.0</v>
      </c>
      <c r="AE19" s="614" t="str">
        <f t="shared" si="3"/>
        <v>0.33</v>
      </c>
      <c r="AF19" s="236"/>
      <c r="AG19" s="238"/>
      <c r="AH19" s="236"/>
      <c r="AI19" s="227"/>
      <c r="AJ19" s="227"/>
      <c r="AK19" s="227"/>
      <c r="AL19" s="238"/>
      <c r="AM19" s="612"/>
    </row>
    <row r="20">
      <c r="A20" s="33"/>
      <c r="B20" s="226" t="s">
        <v>1133</v>
      </c>
      <c r="C20" s="254">
        <v>600.0</v>
      </c>
      <c r="D20" s="254">
        <v>0.0</v>
      </c>
      <c r="E20" s="254">
        <v>220.0</v>
      </c>
      <c r="F20" s="254">
        <v>0.0</v>
      </c>
      <c r="G20" s="254">
        <v>0.0</v>
      </c>
      <c r="H20" s="254">
        <v>5.0</v>
      </c>
      <c r="I20" s="254">
        <v>10.0</v>
      </c>
      <c r="J20" s="254">
        <v>0.0</v>
      </c>
      <c r="K20" s="254">
        <v>0.0</v>
      </c>
      <c r="L20" s="254">
        <v>0.0</v>
      </c>
      <c r="M20" s="236" t="str">
        <f>IF(C20/Main!$D$7 = 0, "", C20)</f>
        <v>600</v>
      </c>
      <c r="N20" s="227" t="str">
        <f>IF(D20/Main!$D$7 = 0, "", D20)</f>
        <v/>
      </c>
      <c r="O20" s="227" t="str">
        <f>IF(E20/Main!$D$7 = 0, "", E20)</f>
        <v>220</v>
      </c>
      <c r="P20" s="227" t="str">
        <f>IF(F20/Main!$D$7 = 0, "", F20)</f>
        <v/>
      </c>
      <c r="Q20" s="227" t="str">
        <f>IF(G20/Main!$D$7 = 0, "", G20)</f>
        <v/>
      </c>
      <c r="R20" s="227" t="str">
        <f>IF(H20/Main!$D$7 = 0, "", H20)</f>
        <v>5</v>
      </c>
      <c r="S20" s="227" t="str">
        <f>IF(I20/Main!$D$7 = 0, "", I20)</f>
        <v>10</v>
      </c>
      <c r="T20" s="227" t="str">
        <f>IF(J20/Main!$D$7 = 0, "", J20)</f>
        <v/>
      </c>
      <c r="U20" s="227" t="str">
        <f>IF(K20/Main!$D$7 = 0, "", K20)</f>
        <v/>
      </c>
      <c r="V20" s="238" t="str">
        <f>IF(L20/Main!$D$7 = 0, "", L20)</f>
        <v/>
      </c>
      <c r="W20" s="227">
        <v>1.0</v>
      </c>
      <c r="X20" s="236" t="str">
        <f>W20/Main!$D$7</f>
        <v>1</v>
      </c>
      <c r="Y20" s="227">
        <v>800.0</v>
      </c>
      <c r="Z20" s="227" t="str">
        <f t="shared" si="1"/>
        <v>835</v>
      </c>
      <c r="AA20" s="611" t="str">
        <f t="shared" si="2"/>
        <v>95.8%</v>
      </c>
      <c r="AB20" s="227">
        <v>200.0</v>
      </c>
      <c r="AC20" s="227">
        <v>500.0</v>
      </c>
      <c r="AD20" s="227">
        <v>12.0</v>
      </c>
      <c r="AE20" s="238" t="str">
        <f t="shared" si="3"/>
        <v>0.625</v>
      </c>
      <c r="AF20" s="236"/>
      <c r="AG20" s="238"/>
      <c r="AH20" s="236"/>
      <c r="AI20" s="227"/>
      <c r="AJ20" s="227"/>
      <c r="AK20" s="227"/>
      <c r="AL20" s="238"/>
      <c r="AM20" s="612"/>
    </row>
    <row r="21">
      <c r="A21" s="33"/>
      <c r="B21" s="226" t="s">
        <v>1134</v>
      </c>
      <c r="C21" s="229">
        <v>8.0</v>
      </c>
      <c r="D21" s="229">
        <v>0.0</v>
      </c>
      <c r="E21" s="229">
        <v>0.0</v>
      </c>
      <c r="F21" s="229">
        <v>0.0</v>
      </c>
      <c r="G21" s="229">
        <v>1.0</v>
      </c>
      <c r="H21" s="229">
        <v>0.0</v>
      </c>
      <c r="I21" s="229">
        <v>0.0</v>
      </c>
      <c r="J21" s="229">
        <v>0.0</v>
      </c>
      <c r="K21" s="229">
        <v>0.0</v>
      </c>
      <c r="L21" s="229">
        <v>0.0</v>
      </c>
      <c r="M21" s="236" t="str">
        <f>IF(C21/Main!$D$7 = 0, "", C21)</f>
        <v>8</v>
      </c>
      <c r="N21" s="227" t="str">
        <f>IF(D21/Main!$D$7 = 0, "", D21)</f>
        <v/>
      </c>
      <c r="O21" s="227" t="str">
        <f>IF(E21/Main!$D$7 = 0, "", E21)</f>
        <v/>
      </c>
      <c r="P21" s="227" t="str">
        <f>IF(F21/Main!$D$7 = 0, "", F21)</f>
        <v/>
      </c>
      <c r="Q21" s="227" t="str">
        <f>IF(G21/Main!$D$7 = 0, "", G21)</f>
        <v>1</v>
      </c>
      <c r="R21" s="227" t="str">
        <f>IF(H21/Main!$D$7 = 0, "", H21)</f>
        <v/>
      </c>
      <c r="S21" s="227" t="str">
        <f>IF(I21/Main!$D$7 = 0, "", I21)</f>
        <v/>
      </c>
      <c r="T21" s="227" t="str">
        <f>IF(J21/Main!$D$7 = 0, "", J21)</f>
        <v/>
      </c>
      <c r="U21" s="227" t="str">
        <f>IF(K21/Main!$D$7 = 0, "", K21)</f>
        <v/>
      </c>
      <c r="V21" s="238" t="str">
        <f>IF(L21/Main!$D$7 = 0, "", L21)</f>
        <v/>
      </c>
      <c r="W21" s="227">
        <v>1.0</v>
      </c>
      <c r="X21" s="236" t="str">
        <f>W21/Main!$D$7</f>
        <v>1</v>
      </c>
      <c r="Y21" s="227">
        <v>8.0</v>
      </c>
      <c r="Z21" s="227" t="str">
        <f t="shared" si="1"/>
        <v>9</v>
      </c>
      <c r="AA21" s="611" t="str">
        <f t="shared" si="2"/>
        <v>88.9%</v>
      </c>
      <c r="AB21" s="227">
        <v>70.0</v>
      </c>
      <c r="AC21" s="227">
        <v>15.0</v>
      </c>
      <c r="AD21" s="227">
        <v>11.0</v>
      </c>
      <c r="AE21" s="238" t="str">
        <f t="shared" si="3"/>
        <v>1.875</v>
      </c>
      <c r="AF21" s="236"/>
      <c r="AG21" s="238"/>
      <c r="AH21" s="236"/>
      <c r="AI21" s="227"/>
      <c r="AJ21" s="227"/>
      <c r="AK21" s="227"/>
      <c r="AL21" s="238"/>
      <c r="AM21" s="612"/>
    </row>
    <row r="22">
      <c r="A22" s="33"/>
      <c r="B22" s="226" t="s">
        <v>1135</v>
      </c>
      <c r="C22" s="254">
        <v>60.0</v>
      </c>
      <c r="D22" s="254">
        <v>70.0</v>
      </c>
      <c r="E22" s="254">
        <v>0.0</v>
      </c>
      <c r="F22" s="254">
        <v>0.0</v>
      </c>
      <c r="G22" s="254">
        <v>0.0</v>
      </c>
      <c r="H22" s="254">
        <v>20.0</v>
      </c>
      <c r="I22" s="254">
        <v>0.0</v>
      </c>
      <c r="J22" s="254">
        <v>0.0</v>
      </c>
      <c r="K22" s="254">
        <v>0.0</v>
      </c>
      <c r="L22" s="254">
        <v>0.0</v>
      </c>
      <c r="M22" s="236" t="str">
        <f>IF(C22/Main!$D$7 = 0, "", C22)</f>
        <v>60</v>
      </c>
      <c r="N22" s="227" t="str">
        <f>IF(D22/Main!$D$7 = 0, "", D22)</f>
        <v>70</v>
      </c>
      <c r="O22" s="227" t="str">
        <f>IF(E22/Main!$D$7 = 0, "", E22)</f>
        <v/>
      </c>
      <c r="P22" s="227" t="str">
        <f>IF(F22/Main!$D$7 = 0, "", F22)</f>
        <v/>
      </c>
      <c r="Q22" s="227" t="str">
        <f>IF(G22/Main!$D$7 = 0, "", G22)</f>
        <v/>
      </c>
      <c r="R22" s="227" t="str">
        <f>IF(H22/Main!$D$7 = 0, "", H22)</f>
        <v>20</v>
      </c>
      <c r="S22" s="227" t="str">
        <f>IF(I22/Main!$D$7 = 0, "", I22)</f>
        <v/>
      </c>
      <c r="T22" s="227" t="str">
        <f>IF(J22/Main!$D$7 = 0, "", J22)</f>
        <v/>
      </c>
      <c r="U22" s="227" t="str">
        <f>IF(K22/Main!$D$7 = 0, "", K22)</f>
        <v/>
      </c>
      <c r="V22" s="238" t="str">
        <f>IF(L22/Main!$D$7 = 0, "", L22)</f>
        <v/>
      </c>
      <c r="W22" s="227">
        <v>1.0</v>
      </c>
      <c r="X22" s="236" t="str">
        <f>W22/Main!$D$7</f>
        <v>1</v>
      </c>
      <c r="Y22" s="227">
        <v>150.0</v>
      </c>
      <c r="Z22" s="227" t="str">
        <f t="shared" si="1"/>
        <v>150</v>
      </c>
      <c r="AA22" s="611" t="str">
        <f t="shared" si="2"/>
        <v>100.0%</v>
      </c>
      <c r="AB22" s="227">
        <v>160.0</v>
      </c>
      <c r="AC22" s="227">
        <v>70.0</v>
      </c>
      <c r="AD22" s="227">
        <v>12.0</v>
      </c>
      <c r="AE22" s="614" t="str">
        <f t="shared" si="3"/>
        <v>0.47</v>
      </c>
      <c r="AF22" s="236"/>
      <c r="AG22" s="238"/>
      <c r="AH22" s="236"/>
      <c r="AI22" s="227"/>
      <c r="AJ22" s="227"/>
      <c r="AK22" s="227"/>
      <c r="AL22" s="238"/>
      <c r="AM22" s="612"/>
    </row>
    <row r="23">
      <c r="A23" s="33"/>
      <c r="B23" s="226" t="s">
        <v>1136</v>
      </c>
      <c r="C23" s="229">
        <v>5.0</v>
      </c>
      <c r="D23" s="229">
        <v>15.0</v>
      </c>
      <c r="E23" s="229">
        <v>0.0</v>
      </c>
      <c r="F23" s="229">
        <v>0.0</v>
      </c>
      <c r="G23" s="229">
        <v>0.0</v>
      </c>
      <c r="H23" s="229">
        <v>0.0</v>
      </c>
      <c r="I23" s="229">
        <v>0.0</v>
      </c>
      <c r="J23" s="229">
        <v>0.0</v>
      </c>
      <c r="K23" s="229">
        <v>0.0</v>
      </c>
      <c r="L23" s="229">
        <v>0.0</v>
      </c>
      <c r="M23" s="236" t="str">
        <f>IF(C23/Main!$D$7 = 0, "", C23)</f>
        <v>5</v>
      </c>
      <c r="N23" s="227" t="str">
        <f>IF(D23/Main!$D$7 = 0, "", D23)</f>
        <v>15</v>
      </c>
      <c r="O23" s="227" t="str">
        <f>IF(E23/Main!$D$7 = 0, "", E23)</f>
        <v/>
      </c>
      <c r="P23" s="227" t="str">
        <f>IF(F23/Main!$D$7 = 0, "", F23)</f>
        <v/>
      </c>
      <c r="Q23" s="227" t="str">
        <f>IF(G23/Main!$D$7 = 0, "", G23)</f>
        <v/>
      </c>
      <c r="R23" s="227" t="str">
        <f>IF(H23/Main!$D$7 = 0, "", H23)</f>
        <v/>
      </c>
      <c r="S23" s="227" t="str">
        <f>IF(I23/Main!$D$7 = 0, "", I23)</f>
        <v/>
      </c>
      <c r="T23" s="227" t="str">
        <f>IF(J23/Main!$D$7 = 0, "", J23)</f>
        <v/>
      </c>
      <c r="U23" s="227" t="str">
        <f>IF(K23/Main!$D$7 = 0, "", K23)</f>
        <v/>
      </c>
      <c r="V23" s="238" t="str">
        <f>IF(L23/Main!$D$7 = 0, "", L23)</f>
        <v/>
      </c>
      <c r="W23" s="227">
        <v>1.0</v>
      </c>
      <c r="X23" s="236" t="str">
        <f>W23/Main!$D$7</f>
        <v>1</v>
      </c>
      <c r="Y23" s="227">
        <v>5.0</v>
      </c>
      <c r="Z23" s="227" t="str">
        <f t="shared" si="1"/>
        <v>20</v>
      </c>
      <c r="AA23" s="611" t="str">
        <f t="shared" si="2"/>
        <v>25.0%</v>
      </c>
      <c r="AB23" s="227">
        <v>6.0</v>
      </c>
      <c r="AC23" s="227">
        <v>4.0</v>
      </c>
      <c r="AD23" s="227">
        <v>11.0</v>
      </c>
      <c r="AE23" s="238" t="str">
        <f t="shared" si="3"/>
        <v>0.8</v>
      </c>
      <c r="AF23" s="236"/>
      <c r="AG23" s="238"/>
      <c r="AH23" s="236"/>
      <c r="AI23" s="227"/>
      <c r="AJ23" s="227"/>
      <c r="AK23" s="227"/>
      <c r="AL23" s="238"/>
      <c r="AM23" s="612"/>
    </row>
    <row r="24">
      <c r="A24" s="42"/>
      <c r="B24" s="297" t="s">
        <v>1137</v>
      </c>
      <c r="C24" s="316">
        <v>0.0</v>
      </c>
      <c r="D24" s="316">
        <v>0.0</v>
      </c>
      <c r="E24" s="316">
        <v>0.0</v>
      </c>
      <c r="F24" s="316">
        <v>2.0</v>
      </c>
      <c r="G24" s="316">
        <v>0.5</v>
      </c>
      <c r="H24" s="316">
        <v>0.0</v>
      </c>
      <c r="I24" s="316">
        <v>0.0</v>
      </c>
      <c r="J24" s="316">
        <v>0.0</v>
      </c>
      <c r="K24" s="316">
        <v>0.0</v>
      </c>
      <c r="L24" s="316">
        <v>0.0</v>
      </c>
      <c r="M24" s="271" t="str">
        <f>IF(C24/Main!$D$7 = 0, "", C24)</f>
        <v/>
      </c>
      <c r="N24" s="262" t="str">
        <f>IF(D24/Main!$D$7 = 0, "", D24)</f>
        <v/>
      </c>
      <c r="O24" s="262" t="str">
        <f>IF(E24/Main!$D$7 = 0, "", E24)</f>
        <v/>
      </c>
      <c r="P24" s="262" t="str">
        <f>IF(F24/Main!$D$7 = 0, "", F24)</f>
        <v>2</v>
      </c>
      <c r="Q24" s="262" t="str">
        <f>IF(G24/Main!$D$7 = 0, "", G24)</f>
        <v>0.5</v>
      </c>
      <c r="R24" s="262" t="str">
        <f>IF(H24/Main!$D$7 = 0, "", H24)</f>
        <v/>
      </c>
      <c r="S24" s="262" t="str">
        <f>IF(I24/Main!$D$7 = 0, "", I24)</f>
        <v/>
      </c>
      <c r="T24" s="262" t="str">
        <f>IF(J24/Main!$D$7 = 0, "", J24)</f>
        <v/>
      </c>
      <c r="U24" s="262" t="str">
        <f>IF(K24/Main!$D$7 = 0, "", K24)</f>
        <v/>
      </c>
      <c r="V24" s="273" t="str">
        <f>IF(L24/Main!$D$7 = 0, "", L24)</f>
        <v/>
      </c>
      <c r="W24" s="262">
        <v>10.0</v>
      </c>
      <c r="X24" s="271" t="str">
        <f>W24/Main!$D$7</f>
        <v>10</v>
      </c>
      <c r="Y24" s="262">
        <v>2.0</v>
      </c>
      <c r="Z24" s="262" t="str">
        <f t="shared" si="1"/>
        <v>2.5</v>
      </c>
      <c r="AA24" s="615" t="str">
        <f t="shared" si="2"/>
        <v>80.0%</v>
      </c>
      <c r="AB24" s="262">
        <v>2.0</v>
      </c>
      <c r="AC24" s="262">
        <v>5.0</v>
      </c>
      <c r="AD24" s="262">
        <v>21.0</v>
      </c>
      <c r="AE24" s="273" t="str">
        <f t="shared" si="3"/>
        <v>2.5</v>
      </c>
      <c r="AF24" s="271"/>
      <c r="AG24" s="273"/>
      <c r="AH24" s="271"/>
      <c r="AI24" s="262"/>
      <c r="AJ24" s="262"/>
      <c r="AK24" s="262"/>
      <c r="AL24" s="273"/>
      <c r="AM24" s="616"/>
    </row>
    <row r="25">
      <c r="A25" s="617" t="s">
        <v>1138</v>
      </c>
      <c r="B25" s="192" t="s">
        <v>1139</v>
      </c>
      <c r="C25" s="193">
        <v>5.0</v>
      </c>
      <c r="D25" s="193">
        <v>1.0</v>
      </c>
      <c r="E25" s="193">
        <v>0.2</v>
      </c>
      <c r="F25" s="193">
        <v>0.0</v>
      </c>
      <c r="G25" s="193">
        <v>0.0</v>
      </c>
      <c r="H25" s="193">
        <v>0.0</v>
      </c>
      <c r="I25" s="193">
        <v>0.0</v>
      </c>
      <c r="J25" s="193">
        <v>0.0</v>
      </c>
      <c r="K25" s="193">
        <v>0.0</v>
      </c>
      <c r="L25" s="193">
        <v>0.0</v>
      </c>
      <c r="M25" s="292" t="str">
        <f>IF(C25/Main!$D$7 = 0, "", C25)</f>
        <v>5</v>
      </c>
      <c r="N25" s="193" t="str">
        <f>IF(D25/Main!$D$7 = 0, "", D25)</f>
        <v>1</v>
      </c>
      <c r="O25" s="193" t="str">
        <f>IF(E25/Main!$D$7 = 0, "", E25)</f>
        <v>0.2</v>
      </c>
      <c r="P25" s="193" t="str">
        <f>IF(F25/Main!$D$7 = 0, "", F25)</f>
        <v/>
      </c>
      <c r="Q25" s="193" t="str">
        <f>IF(G25/Main!$D$7 = 0, "", G25)</f>
        <v/>
      </c>
      <c r="R25" s="193" t="str">
        <f>IF(H25/Main!$D$7 = 0, "", H25)</f>
        <v/>
      </c>
      <c r="S25" s="193" t="str">
        <f>IF(I25/Main!$D$7 = 0, "", I25)</f>
        <v/>
      </c>
      <c r="T25" s="193" t="str">
        <f>IF(J25/Main!$D$7 = 0, "", J25)</f>
        <v/>
      </c>
      <c r="U25" s="193" t="str">
        <f>IF(K25/Main!$D$7 = 0, "", K25)</f>
        <v/>
      </c>
      <c r="V25" s="206" t="str">
        <f>IF(L25/Main!$D$7 = 0, "", L25)</f>
        <v/>
      </c>
      <c r="W25" s="193">
        <v>1.0</v>
      </c>
      <c r="X25" s="292" t="str">
        <f>W25/Main!$D$7</f>
        <v>1</v>
      </c>
      <c r="Y25" s="193">
        <v>5.0</v>
      </c>
      <c r="Z25" s="193" t="str">
        <f t="shared" si="1"/>
        <v>6.2</v>
      </c>
      <c r="AA25" s="609" t="str">
        <f t="shared" si="2"/>
        <v>80.6%</v>
      </c>
      <c r="AB25" s="193">
        <v>8.0</v>
      </c>
      <c r="AC25" s="193"/>
      <c r="AD25" s="193"/>
      <c r="AE25" s="206"/>
      <c r="AF25" s="292"/>
      <c r="AG25" s="206"/>
      <c r="AH25" s="292"/>
      <c r="AI25" s="193"/>
      <c r="AJ25" s="193"/>
      <c r="AK25" s="193"/>
      <c r="AL25" s="206"/>
      <c r="AM25" s="610"/>
    </row>
    <row r="26">
      <c r="A26" s="33"/>
      <c r="B26" s="226" t="s">
        <v>1140</v>
      </c>
      <c r="C26" s="227">
        <v>5.0</v>
      </c>
      <c r="D26" s="227">
        <v>1.0</v>
      </c>
      <c r="E26" s="227">
        <v>0.2</v>
      </c>
      <c r="F26" s="227">
        <v>0.0</v>
      </c>
      <c r="G26" s="227">
        <v>2.0</v>
      </c>
      <c r="H26" s="227">
        <v>0.0</v>
      </c>
      <c r="I26" s="227">
        <v>0.0</v>
      </c>
      <c r="J26" s="227">
        <v>0.0</v>
      </c>
      <c r="K26" s="227">
        <v>0.0</v>
      </c>
      <c r="L26" s="227">
        <v>0.0</v>
      </c>
      <c r="M26" s="236" t="str">
        <f>IF(C26/Main!$D$7 = 0, "", C26)</f>
        <v>5</v>
      </c>
      <c r="N26" s="227" t="str">
        <f>IF(D26/Main!$D$7 = 0, "", D26)</f>
        <v>1</v>
      </c>
      <c r="O26" s="227" t="str">
        <f>IF(E26/Main!$D$7 = 0, "", E26)</f>
        <v>0.2</v>
      </c>
      <c r="P26" s="227" t="str">
        <f>IF(F26/Main!$D$7 = 0, "", F26)</f>
        <v/>
      </c>
      <c r="Q26" s="227" t="str">
        <f>IF(G26/Main!$D$7 = 0, "", G26)</f>
        <v>2</v>
      </c>
      <c r="R26" s="227" t="str">
        <f>IF(H26/Main!$D$7 = 0, "", H26)</f>
        <v/>
      </c>
      <c r="S26" s="227" t="str">
        <f>IF(I26/Main!$D$7 = 0, "", I26)</f>
        <v/>
      </c>
      <c r="T26" s="227" t="str">
        <f>IF(J26/Main!$D$7 = 0, "", J26)</f>
        <v/>
      </c>
      <c r="U26" s="227" t="str">
        <f>IF(K26/Main!$D$7 = 0, "", K26)</f>
        <v/>
      </c>
      <c r="V26" s="238" t="str">
        <f>IF(L26/Main!$D$7 = 0, "", L26)</f>
        <v/>
      </c>
      <c r="W26" s="227">
        <v>12.0</v>
      </c>
      <c r="X26" s="236" t="str">
        <f>W26/Main!$D$7</f>
        <v>12</v>
      </c>
      <c r="Y26" s="227">
        <v>5.0</v>
      </c>
      <c r="Z26" s="227" t="str">
        <f t="shared" si="1"/>
        <v>8.2</v>
      </c>
      <c r="AA26" s="611" t="str">
        <f t="shared" si="2"/>
        <v>61.0%</v>
      </c>
      <c r="AB26" s="227">
        <v>8.0</v>
      </c>
      <c r="AC26" s="227"/>
      <c r="AD26" s="227"/>
      <c r="AE26" s="238"/>
      <c r="AF26" s="236"/>
      <c r="AG26" s="238"/>
      <c r="AH26" s="236"/>
      <c r="AI26" s="227"/>
      <c r="AJ26" s="227"/>
      <c r="AK26" s="227"/>
      <c r="AL26" s="238"/>
      <c r="AM26" s="612"/>
    </row>
    <row r="27">
      <c r="A27" s="33"/>
      <c r="B27" s="226" t="s">
        <v>1141</v>
      </c>
      <c r="C27" s="227">
        <v>5.0</v>
      </c>
      <c r="D27" s="227">
        <v>1.0</v>
      </c>
      <c r="E27" s="227">
        <v>0.2</v>
      </c>
      <c r="F27" s="227">
        <v>0.0</v>
      </c>
      <c r="G27" s="227">
        <v>0.0</v>
      </c>
      <c r="H27" s="227">
        <v>2.0</v>
      </c>
      <c r="I27" s="227">
        <v>0.0</v>
      </c>
      <c r="J27" s="227">
        <v>0.0</v>
      </c>
      <c r="K27" s="227">
        <v>0.0</v>
      </c>
      <c r="L27" s="227">
        <v>0.0</v>
      </c>
      <c r="M27" s="236" t="str">
        <f>IF(C27/Main!$D$7 = 0, "", C27)</f>
        <v>5</v>
      </c>
      <c r="N27" s="227" t="str">
        <f>IF(D27/Main!$D$7 = 0, "", D27)</f>
        <v>1</v>
      </c>
      <c r="O27" s="227" t="str">
        <f>IF(E27/Main!$D$7 = 0, "", E27)</f>
        <v>0.2</v>
      </c>
      <c r="P27" s="227" t="str">
        <f>IF(F27/Main!$D$7 = 0, "", F27)</f>
        <v/>
      </c>
      <c r="Q27" s="227" t="str">
        <f>IF(G27/Main!$D$7 = 0, "", G27)</f>
        <v/>
      </c>
      <c r="R27" s="227" t="str">
        <f>IF(H27/Main!$D$7 = 0, "", H27)</f>
        <v>2</v>
      </c>
      <c r="S27" s="227" t="str">
        <f>IF(I27/Main!$D$7 = 0, "", I27)</f>
        <v/>
      </c>
      <c r="T27" s="227" t="str">
        <f>IF(J27/Main!$D$7 = 0, "", J27)</f>
        <v/>
      </c>
      <c r="U27" s="227" t="str">
        <f>IF(K27/Main!$D$7 = 0, "", K27)</f>
        <v/>
      </c>
      <c r="V27" s="238" t="str">
        <f>IF(L27/Main!$D$7 = 0, "", L27)</f>
        <v/>
      </c>
      <c r="W27" s="227">
        <v>36.0</v>
      </c>
      <c r="X27" s="236" t="str">
        <f>W27/Main!$D$7</f>
        <v>36</v>
      </c>
      <c r="Y27" s="227">
        <v>5.0</v>
      </c>
      <c r="Z27" s="227" t="str">
        <f t="shared" si="1"/>
        <v>8.2</v>
      </c>
      <c r="AA27" s="611" t="str">
        <f t="shared" si="2"/>
        <v>61.0%</v>
      </c>
      <c r="AB27" s="227">
        <v>8.0</v>
      </c>
      <c r="AC27" s="227"/>
      <c r="AD27" s="227"/>
      <c r="AE27" s="238"/>
      <c r="AF27" s="236"/>
      <c r="AG27" s="238"/>
      <c r="AH27" s="236"/>
      <c r="AI27" s="227"/>
      <c r="AJ27" s="227"/>
      <c r="AK27" s="227"/>
      <c r="AL27" s="238"/>
      <c r="AM27" s="612"/>
    </row>
    <row r="28">
      <c r="A28" s="33"/>
      <c r="B28" s="226" t="s">
        <v>1142</v>
      </c>
      <c r="C28" s="227">
        <v>5.0</v>
      </c>
      <c r="D28" s="227">
        <v>1.0</v>
      </c>
      <c r="E28" s="227">
        <v>0.2</v>
      </c>
      <c r="F28" s="227">
        <v>0.0</v>
      </c>
      <c r="G28" s="227">
        <v>0.0</v>
      </c>
      <c r="H28" s="227">
        <v>0.0</v>
      </c>
      <c r="I28" s="227">
        <v>0.0</v>
      </c>
      <c r="J28" s="227">
        <v>2.0</v>
      </c>
      <c r="K28" s="227">
        <v>0.0</v>
      </c>
      <c r="L28" s="227">
        <v>0.0</v>
      </c>
      <c r="M28" s="236" t="str">
        <f>IF(C28/Main!$D$7 = 0, "", C28)</f>
        <v>5</v>
      </c>
      <c r="N28" s="227" t="str">
        <f>IF(D28/Main!$D$7 = 0, "", D28)</f>
        <v>1</v>
      </c>
      <c r="O28" s="227" t="str">
        <f>IF(E28/Main!$D$7 = 0, "", E28)</f>
        <v>0.2</v>
      </c>
      <c r="P28" s="227" t="str">
        <f>IF(F28/Main!$D$7 = 0, "", F28)</f>
        <v/>
      </c>
      <c r="Q28" s="227" t="str">
        <f>IF(G28/Main!$D$7 = 0, "", G28)</f>
        <v/>
      </c>
      <c r="R28" s="227" t="str">
        <f>IF(H28/Main!$D$7 = 0, "", H28)</f>
        <v/>
      </c>
      <c r="S28" s="227" t="str">
        <f>IF(I28/Main!$D$7 = 0, "", I28)</f>
        <v/>
      </c>
      <c r="T28" s="227" t="str">
        <f>IF(J28/Main!$D$7 = 0, "", J28)</f>
        <v>2</v>
      </c>
      <c r="U28" s="227" t="str">
        <f>IF(K28/Main!$D$7 = 0, "", K28)</f>
        <v/>
      </c>
      <c r="V28" s="238" t="str">
        <f>IF(L28/Main!$D$7 = 0, "", L28)</f>
        <v/>
      </c>
      <c r="W28" s="227">
        <v>50.0</v>
      </c>
      <c r="X28" s="236" t="str">
        <f>W28/Main!$D$7</f>
        <v>50</v>
      </c>
      <c r="Y28" s="227">
        <v>5.0</v>
      </c>
      <c r="Z28" s="227" t="str">
        <f t="shared" si="1"/>
        <v>8.2</v>
      </c>
      <c r="AA28" s="611" t="str">
        <f t="shared" si="2"/>
        <v>61.0%</v>
      </c>
      <c r="AB28" s="227">
        <v>8.0</v>
      </c>
      <c r="AC28" s="227"/>
      <c r="AD28" s="227"/>
      <c r="AE28" s="238"/>
      <c r="AF28" s="236"/>
      <c r="AG28" s="238"/>
      <c r="AH28" s="236"/>
      <c r="AI28" s="227"/>
      <c r="AJ28" s="227"/>
      <c r="AK28" s="227"/>
      <c r="AL28" s="238"/>
      <c r="AM28" s="612"/>
    </row>
    <row r="29">
      <c r="A29" s="33"/>
      <c r="B29" s="226" t="s">
        <v>1143</v>
      </c>
      <c r="C29" s="227">
        <v>3.0</v>
      </c>
      <c r="D29" s="227">
        <v>1.0</v>
      </c>
      <c r="E29" s="227">
        <v>1.0</v>
      </c>
      <c r="F29" s="227">
        <v>0.0</v>
      </c>
      <c r="G29" s="227">
        <v>1.0</v>
      </c>
      <c r="H29" s="227">
        <v>0.0</v>
      </c>
      <c r="I29" s="227">
        <v>0.0</v>
      </c>
      <c r="J29" s="227">
        <v>0.0</v>
      </c>
      <c r="K29" s="227">
        <v>0.0</v>
      </c>
      <c r="L29" s="227">
        <v>0.0</v>
      </c>
      <c r="M29" s="236" t="str">
        <f>IF(C29/Main!$D$7 = 0, "", C29)</f>
        <v>3</v>
      </c>
      <c r="N29" s="227" t="str">
        <f>IF(D29/Main!$D$7 = 0, "", D29)</f>
        <v>1</v>
      </c>
      <c r="O29" s="227" t="str">
        <f>IF(E29/Main!$D$7 = 0, "", E29)</f>
        <v>1</v>
      </c>
      <c r="P29" s="227" t="str">
        <f>IF(F29/Main!$D$7 = 0, "", F29)</f>
        <v/>
      </c>
      <c r="Q29" s="227" t="str">
        <f>IF(G29/Main!$D$7 = 0, "", G29)</f>
        <v>1</v>
      </c>
      <c r="R29" s="227" t="str">
        <f>IF(H29/Main!$D$7 = 0, "", H29)</f>
        <v/>
      </c>
      <c r="S29" s="227" t="str">
        <f>IF(I29/Main!$D$7 = 0, "", I29)</f>
        <v/>
      </c>
      <c r="T29" s="227" t="str">
        <f>IF(J29/Main!$D$7 = 0, "", J29)</f>
        <v/>
      </c>
      <c r="U29" s="227" t="str">
        <f>IF(K29/Main!$D$7 = 0, "", K29)</f>
        <v/>
      </c>
      <c r="V29" s="238" t="str">
        <f>IF(L29/Main!$D$7 = 0, "", L29)</f>
        <v/>
      </c>
      <c r="W29" s="227">
        <v>1.0</v>
      </c>
      <c r="X29" s="236" t="str">
        <f>W29/Main!$D$7</f>
        <v>1</v>
      </c>
      <c r="Y29" s="227">
        <v>3.0</v>
      </c>
      <c r="Z29" s="227" t="str">
        <f t="shared" si="1"/>
        <v>6</v>
      </c>
      <c r="AA29" s="611" t="str">
        <f t="shared" si="2"/>
        <v>50.0%</v>
      </c>
      <c r="AB29" s="227">
        <v>20.0</v>
      </c>
      <c r="AC29" s="227"/>
      <c r="AD29" s="227"/>
      <c r="AE29" s="238"/>
      <c r="AF29" s="236"/>
      <c r="AG29" s="238"/>
      <c r="AH29" s="236"/>
      <c r="AI29" s="227"/>
      <c r="AJ29" s="227"/>
      <c r="AK29" s="227"/>
      <c r="AL29" s="238"/>
      <c r="AM29" s="612"/>
    </row>
    <row r="30">
      <c r="A30" s="33"/>
      <c r="B30" s="226" t="s">
        <v>1144</v>
      </c>
      <c r="C30" s="227">
        <v>3.0</v>
      </c>
      <c r="D30" s="227">
        <v>1.0</v>
      </c>
      <c r="E30" s="227">
        <v>2.0</v>
      </c>
      <c r="F30" s="227">
        <v>0.0</v>
      </c>
      <c r="G30" s="227">
        <v>6.0</v>
      </c>
      <c r="H30" s="227">
        <v>0.0</v>
      </c>
      <c r="I30" s="227">
        <v>0.0</v>
      </c>
      <c r="J30" s="227">
        <v>0.0</v>
      </c>
      <c r="K30" s="227">
        <v>0.0</v>
      </c>
      <c r="L30" s="227">
        <v>0.0</v>
      </c>
      <c r="M30" s="236" t="str">
        <f>IF(C30/Main!$D$7 = 0, "", C30)</f>
        <v>3</v>
      </c>
      <c r="N30" s="227" t="str">
        <f>IF(D30/Main!$D$7 = 0, "", D30)</f>
        <v>1</v>
      </c>
      <c r="O30" s="227" t="str">
        <f>IF(E30/Main!$D$7 = 0, "", E30)</f>
        <v>2</v>
      </c>
      <c r="P30" s="227" t="str">
        <f>IF(F30/Main!$D$7 = 0, "", F30)</f>
        <v/>
      </c>
      <c r="Q30" s="227" t="str">
        <f>IF(G30/Main!$D$7 = 0, "", G30)</f>
        <v>6</v>
      </c>
      <c r="R30" s="227" t="str">
        <f>IF(H30/Main!$D$7 = 0, "", H30)</f>
        <v/>
      </c>
      <c r="S30" s="227" t="str">
        <f>IF(I30/Main!$D$7 = 0, "", I30)</f>
        <v/>
      </c>
      <c r="T30" s="227" t="str">
        <f>IF(J30/Main!$D$7 = 0, "", J30)</f>
        <v/>
      </c>
      <c r="U30" s="227" t="str">
        <f>IF(K30/Main!$D$7 = 0, "", K30)</f>
        <v/>
      </c>
      <c r="V30" s="238" t="str">
        <f>IF(L30/Main!$D$7 = 0, "", L30)</f>
        <v/>
      </c>
      <c r="W30" s="227">
        <v>12.0</v>
      </c>
      <c r="X30" s="236" t="str">
        <f>W30/Main!$D$7</f>
        <v>12</v>
      </c>
      <c r="Y30" s="227">
        <v>3.0</v>
      </c>
      <c r="Z30" s="227" t="str">
        <f t="shared" si="1"/>
        <v>12</v>
      </c>
      <c r="AA30" s="611" t="str">
        <f t="shared" si="2"/>
        <v>25.0%</v>
      </c>
      <c r="AB30" s="227">
        <v>20.0</v>
      </c>
      <c r="AC30" s="227"/>
      <c r="AD30" s="227"/>
      <c r="AE30" s="238"/>
      <c r="AF30" s="236"/>
      <c r="AG30" s="238"/>
      <c r="AH30" s="236"/>
      <c r="AI30" s="227"/>
      <c r="AJ30" s="227"/>
      <c r="AK30" s="227"/>
      <c r="AL30" s="238"/>
      <c r="AM30" s="612"/>
    </row>
    <row r="31">
      <c r="A31" s="33"/>
      <c r="B31" s="226" t="s">
        <v>1145</v>
      </c>
      <c r="C31" s="227">
        <v>3.0</v>
      </c>
      <c r="D31" s="227">
        <v>1.0</v>
      </c>
      <c r="E31" s="227">
        <v>1.0</v>
      </c>
      <c r="F31" s="227">
        <v>0.0</v>
      </c>
      <c r="G31" s="227">
        <v>2.0</v>
      </c>
      <c r="H31" s="227">
        <v>2.0</v>
      </c>
      <c r="I31" s="227">
        <v>0.0</v>
      </c>
      <c r="J31" s="227">
        <v>0.0</v>
      </c>
      <c r="K31" s="227">
        <v>0.0</v>
      </c>
      <c r="L31" s="227">
        <v>0.0</v>
      </c>
      <c r="M31" s="236" t="str">
        <f>IF(C31/Main!$D$7 = 0, "", C31)</f>
        <v>3</v>
      </c>
      <c r="N31" s="227" t="str">
        <f>IF(D31/Main!$D$7 = 0, "", D31)</f>
        <v>1</v>
      </c>
      <c r="O31" s="227" t="str">
        <f>IF(E31/Main!$D$7 = 0, "", E31)</f>
        <v>1</v>
      </c>
      <c r="P31" s="227" t="str">
        <f>IF(F31/Main!$D$7 = 0, "", F31)</f>
        <v/>
      </c>
      <c r="Q31" s="227" t="str">
        <f>IF(G31/Main!$D$7 = 0, "", G31)</f>
        <v>2</v>
      </c>
      <c r="R31" s="227" t="str">
        <f>IF(H31/Main!$D$7 = 0, "", H31)</f>
        <v>2</v>
      </c>
      <c r="S31" s="227" t="str">
        <f>IF(I31/Main!$D$7 = 0, "", I31)</f>
        <v/>
      </c>
      <c r="T31" s="227" t="str">
        <f>IF(J31/Main!$D$7 = 0, "", J31)</f>
        <v/>
      </c>
      <c r="U31" s="227" t="str">
        <f>IF(K31/Main!$D$7 = 0, "", K31)</f>
        <v/>
      </c>
      <c r="V31" s="238" t="str">
        <f>IF(L31/Main!$D$7 = 0, "", L31)</f>
        <v/>
      </c>
      <c r="W31" s="227">
        <v>36.0</v>
      </c>
      <c r="X31" s="236" t="str">
        <f>W31/Main!$D$7</f>
        <v>36</v>
      </c>
      <c r="Y31" s="227">
        <v>3.0</v>
      </c>
      <c r="Z31" s="227" t="str">
        <f t="shared" si="1"/>
        <v>9</v>
      </c>
      <c r="AA31" s="611" t="str">
        <f t="shared" si="2"/>
        <v>33.3%</v>
      </c>
      <c r="AB31" s="227">
        <v>20.0</v>
      </c>
      <c r="AC31" s="227"/>
      <c r="AD31" s="227"/>
      <c r="AE31" s="238"/>
      <c r="AF31" s="236"/>
      <c r="AG31" s="238"/>
      <c r="AH31" s="236"/>
      <c r="AI31" s="227"/>
      <c r="AJ31" s="227"/>
      <c r="AK31" s="227"/>
      <c r="AL31" s="238"/>
      <c r="AM31" s="612"/>
    </row>
    <row r="32">
      <c r="A32" s="33"/>
      <c r="B32" s="226" t="s">
        <v>1146</v>
      </c>
      <c r="C32" s="227">
        <v>3.0</v>
      </c>
      <c r="D32" s="227">
        <v>1.0</v>
      </c>
      <c r="E32" s="227">
        <v>1.0</v>
      </c>
      <c r="F32" s="227">
        <v>0.0</v>
      </c>
      <c r="G32" s="227">
        <v>2.0</v>
      </c>
      <c r="H32" s="227">
        <v>0.0</v>
      </c>
      <c r="I32" s="227">
        <v>0.0</v>
      </c>
      <c r="J32" s="227">
        <v>2.0</v>
      </c>
      <c r="K32" s="227">
        <v>0.0</v>
      </c>
      <c r="L32" s="227">
        <v>0.0</v>
      </c>
      <c r="M32" s="236" t="str">
        <f>IF(C32/Main!$D$7 = 0, "", C32)</f>
        <v>3</v>
      </c>
      <c r="N32" s="227" t="str">
        <f>IF(D32/Main!$D$7 = 0, "", D32)</f>
        <v>1</v>
      </c>
      <c r="O32" s="227" t="str">
        <f>IF(E32/Main!$D$7 = 0, "", E32)</f>
        <v>1</v>
      </c>
      <c r="P32" s="227" t="str">
        <f>IF(F32/Main!$D$7 = 0, "", F32)</f>
        <v/>
      </c>
      <c r="Q32" s="227" t="str">
        <f>IF(G32/Main!$D$7 = 0, "", G32)</f>
        <v>2</v>
      </c>
      <c r="R32" s="227" t="str">
        <f>IF(H32/Main!$D$7 = 0, "", H32)</f>
        <v/>
      </c>
      <c r="S32" s="227" t="str">
        <f>IF(I32/Main!$D$7 = 0, "", I32)</f>
        <v/>
      </c>
      <c r="T32" s="227" t="str">
        <f>IF(J32/Main!$D$7 = 0, "", J32)</f>
        <v>2</v>
      </c>
      <c r="U32" s="227" t="str">
        <f>IF(K32/Main!$D$7 = 0, "", K32)</f>
        <v/>
      </c>
      <c r="V32" s="238" t="str">
        <f>IF(L32/Main!$D$7 = 0, "", L32)</f>
        <v/>
      </c>
      <c r="W32" s="227">
        <v>50.0</v>
      </c>
      <c r="X32" s="236" t="str">
        <f>W32/Main!$D$7</f>
        <v>50</v>
      </c>
      <c r="Y32" s="227">
        <v>3.0</v>
      </c>
      <c r="Z32" s="227" t="str">
        <f t="shared" si="1"/>
        <v>9</v>
      </c>
      <c r="AA32" s="611" t="str">
        <f t="shared" si="2"/>
        <v>33.3%</v>
      </c>
      <c r="AB32" s="227">
        <v>20.0</v>
      </c>
      <c r="AC32" s="227"/>
      <c r="AD32" s="227"/>
      <c r="AE32" s="238"/>
      <c r="AF32" s="236"/>
      <c r="AG32" s="238"/>
      <c r="AH32" s="236"/>
      <c r="AI32" s="227"/>
      <c r="AJ32" s="227"/>
      <c r="AK32" s="227"/>
      <c r="AL32" s="238"/>
      <c r="AM32" s="612"/>
    </row>
    <row r="33">
      <c r="A33" s="33"/>
      <c r="B33" s="226" t="s">
        <v>1147</v>
      </c>
      <c r="C33" s="227">
        <v>20.0</v>
      </c>
      <c r="D33" s="227">
        <v>3.0</v>
      </c>
      <c r="E33" s="227">
        <v>0.0</v>
      </c>
      <c r="F33" s="227">
        <v>0.0</v>
      </c>
      <c r="G33" s="227">
        <v>3.0</v>
      </c>
      <c r="H33" s="227">
        <v>0.0</v>
      </c>
      <c r="I33" s="227">
        <v>0.0</v>
      </c>
      <c r="J33" s="227">
        <v>0.0</v>
      </c>
      <c r="K33" s="227">
        <v>0.0</v>
      </c>
      <c r="L33" s="227">
        <v>0.0</v>
      </c>
      <c r="M33" s="236" t="str">
        <f>IF(C33/Main!$D$7 = 0, "", C33)</f>
        <v>20</v>
      </c>
      <c r="N33" s="227" t="str">
        <f>IF(D33/Main!$D$7 = 0, "", D33)</f>
        <v>3</v>
      </c>
      <c r="O33" s="227" t="str">
        <f>IF(E33/Main!$D$7 = 0, "", E33)</f>
        <v/>
      </c>
      <c r="P33" s="227" t="str">
        <f>IF(F33/Main!$D$7 = 0, "", F33)</f>
        <v/>
      </c>
      <c r="Q33" s="227" t="str">
        <f>IF(G33/Main!$D$7 = 0, "", G33)</f>
        <v>3</v>
      </c>
      <c r="R33" s="227" t="str">
        <f>IF(H33/Main!$D$7 = 0, "", H33)</f>
        <v/>
      </c>
      <c r="S33" s="227" t="str">
        <f>IF(I33/Main!$D$7 = 0, "", I33)</f>
        <v/>
      </c>
      <c r="T33" s="227" t="str">
        <f>IF(J33/Main!$D$7 = 0, "", J33)</f>
        <v/>
      </c>
      <c r="U33" s="227" t="str">
        <f>IF(K33/Main!$D$7 = 0, "", K33)</f>
        <v/>
      </c>
      <c r="V33" s="238" t="str">
        <f>IF(L33/Main!$D$7 = 0, "", L33)</f>
        <v/>
      </c>
      <c r="W33" s="227">
        <v>1.0</v>
      </c>
      <c r="X33" s="236" t="str">
        <f>W33/Main!$D$7</f>
        <v>1</v>
      </c>
      <c r="Y33" s="227">
        <v>22.0</v>
      </c>
      <c r="Z33" s="227" t="str">
        <f t="shared" si="1"/>
        <v>26</v>
      </c>
      <c r="AA33" s="611" t="str">
        <f t="shared" si="2"/>
        <v>84.6%</v>
      </c>
      <c r="AB33" s="227">
        <v>25.0</v>
      </c>
      <c r="AC33" s="227"/>
      <c r="AD33" s="227"/>
      <c r="AE33" s="238"/>
      <c r="AF33" s="236"/>
      <c r="AG33" s="238"/>
      <c r="AH33" s="236"/>
      <c r="AI33" s="227"/>
      <c r="AJ33" s="227"/>
      <c r="AK33" s="227"/>
      <c r="AL33" s="238"/>
      <c r="AM33" s="612"/>
    </row>
    <row r="34">
      <c r="A34" s="33"/>
      <c r="B34" s="226" t="s">
        <v>1148</v>
      </c>
      <c r="C34" s="227">
        <v>20.0</v>
      </c>
      <c r="D34" s="227">
        <v>3.0</v>
      </c>
      <c r="E34" s="227">
        <v>0.0</v>
      </c>
      <c r="F34" s="227">
        <v>0.0</v>
      </c>
      <c r="G34" s="227">
        <v>5.0</v>
      </c>
      <c r="H34" s="227">
        <v>0.0</v>
      </c>
      <c r="I34" s="227">
        <v>0.0</v>
      </c>
      <c r="J34" s="227">
        <v>0.0</v>
      </c>
      <c r="K34" s="227">
        <v>0.0</v>
      </c>
      <c r="L34" s="227">
        <v>0.0</v>
      </c>
      <c r="M34" s="236" t="str">
        <f>IF(C34/Main!$D$7 = 0, "", C34)</f>
        <v>20</v>
      </c>
      <c r="N34" s="227" t="str">
        <f>IF(D34/Main!$D$7 = 0, "", D34)</f>
        <v>3</v>
      </c>
      <c r="O34" s="227" t="str">
        <f>IF(E34/Main!$D$7 = 0, "", E34)</f>
        <v/>
      </c>
      <c r="P34" s="227" t="str">
        <f>IF(F34/Main!$D$7 = 0, "", F34)</f>
        <v/>
      </c>
      <c r="Q34" s="227" t="str">
        <f>IF(G34/Main!$D$7 = 0, "", G34)</f>
        <v>5</v>
      </c>
      <c r="R34" s="227" t="str">
        <f>IF(H34/Main!$D$7 = 0, "", H34)</f>
        <v/>
      </c>
      <c r="S34" s="227" t="str">
        <f>IF(I34/Main!$D$7 = 0, "", I34)</f>
        <v/>
      </c>
      <c r="T34" s="227" t="str">
        <f>IF(J34/Main!$D$7 = 0, "", J34)</f>
        <v/>
      </c>
      <c r="U34" s="227" t="str">
        <f>IF(K34/Main!$D$7 = 0, "", K34)</f>
        <v/>
      </c>
      <c r="V34" s="238" t="str">
        <f>IF(L34/Main!$D$7 = 0, "", L34)</f>
        <v/>
      </c>
      <c r="W34" s="227">
        <v>12.0</v>
      </c>
      <c r="X34" s="236" t="str">
        <f>W34/Main!$D$7</f>
        <v>12</v>
      </c>
      <c r="Y34" s="227">
        <v>22.0</v>
      </c>
      <c r="Z34" s="227" t="str">
        <f t="shared" si="1"/>
        <v>28</v>
      </c>
      <c r="AA34" s="611" t="str">
        <f t="shared" si="2"/>
        <v>78.6%</v>
      </c>
      <c r="AB34" s="227">
        <v>25.0</v>
      </c>
      <c r="AC34" s="227"/>
      <c r="AD34" s="227"/>
      <c r="AE34" s="238"/>
      <c r="AF34" s="236"/>
      <c r="AG34" s="238"/>
      <c r="AH34" s="236"/>
      <c r="AI34" s="227"/>
      <c r="AJ34" s="227"/>
      <c r="AK34" s="227"/>
      <c r="AL34" s="238"/>
      <c r="AM34" s="612"/>
    </row>
    <row r="35">
      <c r="A35" s="33"/>
      <c r="B35" s="226" t="s">
        <v>1149</v>
      </c>
      <c r="C35" s="227">
        <v>20.0</v>
      </c>
      <c r="D35" s="227">
        <v>3.0</v>
      </c>
      <c r="E35" s="227">
        <v>0.0</v>
      </c>
      <c r="F35" s="227">
        <v>0.0</v>
      </c>
      <c r="G35" s="227">
        <v>3.0</v>
      </c>
      <c r="H35" s="227">
        <v>2.0</v>
      </c>
      <c r="I35" s="227">
        <v>0.0</v>
      </c>
      <c r="J35" s="227">
        <v>0.0</v>
      </c>
      <c r="K35" s="227">
        <v>0.0</v>
      </c>
      <c r="L35" s="227">
        <v>0.0</v>
      </c>
      <c r="M35" s="236" t="str">
        <f>IF(C35/Main!$D$7 = 0, "", C35)</f>
        <v>20</v>
      </c>
      <c r="N35" s="227" t="str">
        <f>IF(D35/Main!$D$7 = 0, "", D35)</f>
        <v>3</v>
      </c>
      <c r="O35" s="227" t="str">
        <f>IF(E35/Main!$D$7 = 0, "", E35)</f>
        <v/>
      </c>
      <c r="P35" s="227" t="str">
        <f>IF(F35/Main!$D$7 = 0, "", F35)</f>
        <v/>
      </c>
      <c r="Q35" s="227" t="str">
        <f>IF(G35/Main!$D$7 = 0, "", G35)</f>
        <v>3</v>
      </c>
      <c r="R35" s="227" t="str">
        <f>IF(H35/Main!$D$7 = 0, "", H35)</f>
        <v>2</v>
      </c>
      <c r="S35" s="227" t="str">
        <f>IF(I35/Main!$D$7 = 0, "", I35)</f>
        <v/>
      </c>
      <c r="T35" s="227" t="str">
        <f>IF(J35/Main!$D$7 = 0, "", J35)</f>
        <v/>
      </c>
      <c r="U35" s="227" t="str">
        <f>IF(K35/Main!$D$7 = 0, "", K35)</f>
        <v/>
      </c>
      <c r="V35" s="238" t="str">
        <f>IF(L35/Main!$D$7 = 0, "", L35)</f>
        <v/>
      </c>
      <c r="W35" s="227">
        <v>36.0</v>
      </c>
      <c r="X35" s="236" t="str">
        <f>W35/Main!$D$7</f>
        <v>36</v>
      </c>
      <c r="Y35" s="227">
        <v>22.0</v>
      </c>
      <c r="Z35" s="227" t="str">
        <f t="shared" si="1"/>
        <v>28</v>
      </c>
      <c r="AA35" s="611" t="str">
        <f t="shared" si="2"/>
        <v>78.6%</v>
      </c>
      <c r="AB35" s="227">
        <v>25.0</v>
      </c>
      <c r="AC35" s="227"/>
      <c r="AD35" s="227"/>
      <c r="AE35" s="238"/>
      <c r="AF35" s="236"/>
      <c r="AG35" s="238"/>
      <c r="AH35" s="236"/>
      <c r="AI35" s="227"/>
      <c r="AJ35" s="227"/>
      <c r="AK35" s="227"/>
      <c r="AL35" s="238"/>
      <c r="AM35" s="612"/>
    </row>
    <row r="36">
      <c r="A36" s="33"/>
      <c r="B36" s="226" t="s">
        <v>1150</v>
      </c>
      <c r="C36" s="227">
        <v>20.0</v>
      </c>
      <c r="D36" s="227">
        <v>3.0</v>
      </c>
      <c r="E36" s="227">
        <v>0.0</v>
      </c>
      <c r="F36" s="227">
        <v>0.0</v>
      </c>
      <c r="G36" s="227">
        <v>3.0</v>
      </c>
      <c r="H36" s="227">
        <v>0.0</v>
      </c>
      <c r="I36" s="227">
        <v>0.0</v>
      </c>
      <c r="J36" s="227">
        <v>2.0</v>
      </c>
      <c r="K36" s="227">
        <v>0.0</v>
      </c>
      <c r="L36" s="227">
        <v>0.0</v>
      </c>
      <c r="M36" s="236" t="str">
        <f>IF(C36/Main!$D$7 = 0, "", C36)</f>
        <v>20</v>
      </c>
      <c r="N36" s="227" t="str">
        <f>IF(D36/Main!$D$7 = 0, "", D36)</f>
        <v>3</v>
      </c>
      <c r="O36" s="227" t="str">
        <f>IF(E36/Main!$D$7 = 0, "", E36)</f>
        <v/>
      </c>
      <c r="P36" s="227" t="str">
        <f>IF(F36/Main!$D$7 = 0, "", F36)</f>
        <v/>
      </c>
      <c r="Q36" s="227" t="str">
        <f>IF(G36/Main!$D$7 = 0, "", G36)</f>
        <v>3</v>
      </c>
      <c r="R36" s="227" t="str">
        <f>IF(H36/Main!$D$7 = 0, "", H36)</f>
        <v/>
      </c>
      <c r="S36" s="227" t="str">
        <f>IF(I36/Main!$D$7 = 0, "", I36)</f>
        <v/>
      </c>
      <c r="T36" s="227" t="str">
        <f>IF(J36/Main!$D$7 = 0, "", J36)</f>
        <v>2</v>
      </c>
      <c r="U36" s="227" t="str">
        <f>IF(K36/Main!$D$7 = 0, "", K36)</f>
        <v/>
      </c>
      <c r="V36" s="238" t="str">
        <f>IF(L36/Main!$D$7 = 0, "", L36)</f>
        <v/>
      </c>
      <c r="W36" s="227">
        <v>50.0</v>
      </c>
      <c r="X36" s="236" t="str">
        <f>W36/Main!$D$7</f>
        <v>50</v>
      </c>
      <c r="Y36" s="227">
        <v>22.0</v>
      </c>
      <c r="Z36" s="227" t="str">
        <f t="shared" si="1"/>
        <v>28</v>
      </c>
      <c r="AA36" s="611" t="str">
        <f t="shared" si="2"/>
        <v>78.6%</v>
      </c>
      <c r="AB36" s="227">
        <v>25.0</v>
      </c>
      <c r="AC36" s="227"/>
      <c r="AD36" s="227"/>
      <c r="AE36" s="238"/>
      <c r="AF36" s="236"/>
      <c r="AG36" s="238"/>
      <c r="AH36" s="236"/>
      <c r="AI36" s="227"/>
      <c r="AJ36" s="227"/>
      <c r="AK36" s="227"/>
      <c r="AL36" s="238"/>
      <c r="AM36" s="612"/>
    </row>
    <row r="37">
      <c r="A37" s="33"/>
      <c r="B37" s="226" t="s">
        <v>1151</v>
      </c>
      <c r="C37" s="227">
        <v>3.0</v>
      </c>
      <c r="D37" s="227">
        <v>1.0</v>
      </c>
      <c r="E37" s="227">
        <v>0.0</v>
      </c>
      <c r="F37" s="227">
        <v>0.0</v>
      </c>
      <c r="G37" s="227">
        <v>0.0</v>
      </c>
      <c r="H37" s="227">
        <v>0.0</v>
      </c>
      <c r="I37" s="227">
        <v>0.0</v>
      </c>
      <c r="J37" s="227">
        <v>0.0</v>
      </c>
      <c r="K37" s="227">
        <v>0.0</v>
      </c>
      <c r="L37" s="227">
        <v>0.0</v>
      </c>
      <c r="M37" s="236" t="str">
        <f>IF(C37/Main!$D$7 = 0, "", C37)</f>
        <v>3</v>
      </c>
      <c r="N37" s="227" t="str">
        <f>IF(D37/Main!$D$7 = 0, "", D37)</f>
        <v>1</v>
      </c>
      <c r="O37" s="227" t="str">
        <f>IF(E37/Main!$D$7 = 0, "", E37)</f>
        <v/>
      </c>
      <c r="P37" s="227" t="str">
        <f>IF(F37/Main!$D$7 = 0, "", F37)</f>
        <v/>
      </c>
      <c r="Q37" s="227" t="str">
        <f>IF(G37/Main!$D$7 = 0, "", G37)</f>
        <v/>
      </c>
      <c r="R37" s="227" t="str">
        <f>IF(H37/Main!$D$7 = 0, "", H37)</f>
        <v/>
      </c>
      <c r="S37" s="227" t="str">
        <f>IF(I37/Main!$D$7 = 0, "", I37)</f>
        <v/>
      </c>
      <c r="T37" s="227" t="str">
        <f>IF(J37/Main!$D$7 = 0, "", J37)</f>
        <v/>
      </c>
      <c r="U37" s="227" t="str">
        <f>IF(K37/Main!$D$7 = 0, "", K37)</f>
        <v/>
      </c>
      <c r="V37" s="238" t="str">
        <f>IF(L37/Main!$D$7 = 0, "", L37)</f>
        <v/>
      </c>
      <c r="W37" s="227">
        <v>1.0</v>
      </c>
      <c r="X37" s="236" t="str">
        <f>W37/Main!$D$7</f>
        <v>1</v>
      </c>
      <c r="Y37" s="227">
        <v>3.0</v>
      </c>
      <c r="Z37" s="227" t="str">
        <f t="shared" si="1"/>
        <v>4</v>
      </c>
      <c r="AA37" s="611" t="str">
        <f t="shared" si="2"/>
        <v>75.0%</v>
      </c>
      <c r="AB37" s="227">
        <v>14.0</v>
      </c>
      <c r="AC37" s="227"/>
      <c r="AD37" s="227"/>
      <c r="AE37" s="238"/>
      <c r="AF37" s="236">
        <v>600.0</v>
      </c>
      <c r="AG37" s="238">
        <v>3.0</v>
      </c>
      <c r="AH37" s="236"/>
      <c r="AI37" s="227"/>
      <c r="AJ37" s="227"/>
      <c r="AK37" s="227"/>
      <c r="AL37" s="238"/>
      <c r="AM37" s="612"/>
    </row>
    <row r="38">
      <c r="A38" s="33"/>
      <c r="B38" s="226" t="s">
        <v>1152</v>
      </c>
      <c r="C38" s="227">
        <v>3.0</v>
      </c>
      <c r="D38" s="227">
        <v>1.0</v>
      </c>
      <c r="E38" s="227">
        <v>5.0</v>
      </c>
      <c r="F38" s="227">
        <v>0.0</v>
      </c>
      <c r="G38" s="227">
        <v>0.0</v>
      </c>
      <c r="H38" s="227">
        <v>0.0</v>
      </c>
      <c r="I38" s="227">
        <v>0.0</v>
      </c>
      <c r="J38" s="227">
        <v>0.0</v>
      </c>
      <c r="K38" s="227">
        <v>0.0</v>
      </c>
      <c r="L38" s="227">
        <v>0.0</v>
      </c>
      <c r="M38" s="236" t="str">
        <f>IF(C38/Main!$D$7 = 0, "", C38)</f>
        <v>3</v>
      </c>
      <c r="N38" s="227" t="str">
        <f>IF(D38/Main!$D$7 = 0, "", D38)</f>
        <v>1</v>
      </c>
      <c r="O38" s="227" t="str">
        <f>IF(E38/Main!$D$7 = 0, "", E38)</f>
        <v>5</v>
      </c>
      <c r="P38" s="227" t="str">
        <f>IF(F38/Main!$D$7 = 0, "", F38)</f>
        <v/>
      </c>
      <c r="Q38" s="227" t="str">
        <f>IF(G38/Main!$D$7 = 0, "", G38)</f>
        <v/>
      </c>
      <c r="R38" s="227" t="str">
        <f>IF(H38/Main!$D$7 = 0, "", H38)</f>
        <v/>
      </c>
      <c r="S38" s="227" t="str">
        <f>IF(I38/Main!$D$7 = 0, "", I38)</f>
        <v/>
      </c>
      <c r="T38" s="227" t="str">
        <f>IF(J38/Main!$D$7 = 0, "", J38)</f>
        <v/>
      </c>
      <c r="U38" s="227" t="str">
        <f>IF(K38/Main!$D$7 = 0, "", K38)</f>
        <v/>
      </c>
      <c r="V38" s="238" t="str">
        <f>IF(L38/Main!$D$7 = 0, "", L38)</f>
        <v/>
      </c>
      <c r="W38" s="227">
        <v>12.0</v>
      </c>
      <c r="X38" s="236" t="str">
        <f>W38/Main!$D$7</f>
        <v>12</v>
      </c>
      <c r="Y38" s="227">
        <v>3.0</v>
      </c>
      <c r="Z38" s="227" t="str">
        <f t="shared" si="1"/>
        <v>9</v>
      </c>
      <c r="AA38" s="611" t="str">
        <f t="shared" si="2"/>
        <v>33.3%</v>
      </c>
      <c r="AB38" s="227">
        <v>14.0</v>
      </c>
      <c r="AC38" s="227"/>
      <c r="AD38" s="227"/>
      <c r="AE38" s="238"/>
      <c r="AF38" s="236">
        <v>500.0</v>
      </c>
      <c r="AG38" s="238">
        <v>1.0</v>
      </c>
      <c r="AH38" s="236"/>
      <c r="AI38" s="227"/>
      <c r="AJ38" s="227"/>
      <c r="AK38" s="227"/>
      <c r="AL38" s="238"/>
      <c r="AM38" s="612"/>
    </row>
    <row r="39">
      <c r="A39" s="33"/>
      <c r="B39" s="226" t="s">
        <v>1153</v>
      </c>
      <c r="C39" s="227">
        <v>3.0</v>
      </c>
      <c r="D39" s="227">
        <v>8.0</v>
      </c>
      <c r="E39" s="227">
        <v>0.0</v>
      </c>
      <c r="F39" s="227">
        <v>0.0</v>
      </c>
      <c r="G39" s="227">
        <v>0.0</v>
      </c>
      <c r="H39" s="227">
        <v>0.0</v>
      </c>
      <c r="I39" s="227">
        <v>0.0</v>
      </c>
      <c r="J39" s="227">
        <v>0.0</v>
      </c>
      <c r="K39" s="227">
        <v>0.0</v>
      </c>
      <c r="L39" s="227">
        <v>0.0</v>
      </c>
      <c r="M39" s="236" t="str">
        <f>IF(C39/Main!$D$7 = 0, "", C39)</f>
        <v>3</v>
      </c>
      <c r="N39" s="227" t="str">
        <f>IF(D39/Main!$D$7 = 0, "", D39)</f>
        <v>8</v>
      </c>
      <c r="O39" s="227" t="str">
        <f>IF(E39/Main!$D$7 = 0, "", E39)</f>
        <v/>
      </c>
      <c r="P39" s="227" t="str">
        <f>IF(F39/Main!$D$7 = 0, "", F39)</f>
        <v/>
      </c>
      <c r="Q39" s="227" t="str">
        <f>IF(G39/Main!$D$7 = 0, "", G39)</f>
        <v/>
      </c>
      <c r="R39" s="227" t="str">
        <f>IF(H39/Main!$D$7 = 0, "", H39)</f>
        <v/>
      </c>
      <c r="S39" s="227" t="str">
        <f>IF(I39/Main!$D$7 = 0, "", I39)</f>
        <v/>
      </c>
      <c r="T39" s="227" t="str">
        <f>IF(J39/Main!$D$7 = 0, "", J39)</f>
        <v/>
      </c>
      <c r="U39" s="227" t="str">
        <f>IF(K39/Main!$D$7 = 0, "", K39)</f>
        <v/>
      </c>
      <c r="V39" s="238" t="str">
        <f>IF(L39/Main!$D$7 = 0, "", L39)</f>
        <v/>
      </c>
      <c r="W39" s="227">
        <v>12.0</v>
      </c>
      <c r="X39" s="236" t="str">
        <f>W39/Main!$D$7</f>
        <v>12</v>
      </c>
      <c r="Y39" s="227">
        <v>3.0</v>
      </c>
      <c r="Z39" s="227" t="str">
        <f t="shared" si="1"/>
        <v>11</v>
      </c>
      <c r="AA39" s="611" t="str">
        <f t="shared" si="2"/>
        <v>27.3%</v>
      </c>
      <c r="AB39" s="227">
        <v>14.0</v>
      </c>
      <c r="AC39" s="227"/>
      <c r="AD39" s="227"/>
      <c r="AE39" s="238"/>
      <c r="AF39" s="236">
        <v>900.0</v>
      </c>
      <c r="AG39" s="238">
        <v>5.0</v>
      </c>
      <c r="AH39" s="236"/>
      <c r="AI39" s="227"/>
      <c r="AJ39" s="227"/>
      <c r="AK39" s="227"/>
      <c r="AL39" s="238"/>
      <c r="AM39" s="612"/>
    </row>
    <row r="40">
      <c r="A40" s="33"/>
      <c r="B40" s="226" t="s">
        <v>1154</v>
      </c>
      <c r="C40" s="227">
        <v>3.0</v>
      </c>
      <c r="D40" s="227">
        <v>1.0</v>
      </c>
      <c r="E40" s="227">
        <v>0.0</v>
      </c>
      <c r="F40" s="227">
        <v>0.0</v>
      </c>
      <c r="G40" s="227">
        <v>0.0</v>
      </c>
      <c r="H40" s="227">
        <v>6.0</v>
      </c>
      <c r="I40" s="227">
        <v>0.0</v>
      </c>
      <c r="J40" s="227">
        <v>4.0</v>
      </c>
      <c r="K40" s="227">
        <v>0.0</v>
      </c>
      <c r="L40" s="227">
        <v>0.0</v>
      </c>
      <c r="M40" s="236" t="str">
        <f>IF(C40/Main!$D$7 = 0, "", C40)</f>
        <v>3</v>
      </c>
      <c r="N40" s="227" t="str">
        <f>IF(D40/Main!$D$7 = 0, "", D40)</f>
        <v>1</v>
      </c>
      <c r="O40" s="227" t="str">
        <f>IF(E40/Main!$D$7 = 0, "", E40)</f>
        <v/>
      </c>
      <c r="P40" s="227" t="str">
        <f>IF(F40/Main!$D$7 = 0, "", F40)</f>
        <v/>
      </c>
      <c r="Q40" s="227" t="str">
        <f>IF(G40/Main!$D$7 = 0, "", G40)</f>
        <v/>
      </c>
      <c r="R40" s="227" t="str">
        <f>IF(H40/Main!$D$7 = 0, "", H40)</f>
        <v>6</v>
      </c>
      <c r="S40" s="227" t="str">
        <f>IF(I40/Main!$D$7 = 0, "", I40)</f>
        <v/>
      </c>
      <c r="T40" s="227" t="str">
        <f>IF(J40/Main!$D$7 = 0, "", J40)</f>
        <v>4</v>
      </c>
      <c r="U40" s="227" t="str">
        <f>IF(K40/Main!$D$7 = 0, "", K40)</f>
        <v/>
      </c>
      <c r="V40" s="238" t="str">
        <f>IF(L40/Main!$D$7 = 0, "", L40)</f>
        <v/>
      </c>
      <c r="W40" s="227">
        <v>45.0</v>
      </c>
      <c r="X40" s="236" t="str">
        <f>W40/Main!$D$7</f>
        <v>45</v>
      </c>
      <c r="Y40" s="227">
        <v>3.0</v>
      </c>
      <c r="Z40" s="227" t="str">
        <f t="shared" si="1"/>
        <v>14</v>
      </c>
      <c r="AA40" s="611" t="str">
        <f t="shared" si="2"/>
        <v>21.4%</v>
      </c>
      <c r="AB40" s="227">
        <v>14.0</v>
      </c>
      <c r="AC40" s="227"/>
      <c r="AD40" s="227"/>
      <c r="AE40" s="238"/>
      <c r="AF40" s="236">
        <v>750.0</v>
      </c>
      <c r="AG40" s="238">
        <v>2.0</v>
      </c>
      <c r="AH40" s="236"/>
      <c r="AI40" s="227"/>
      <c r="AJ40" s="227"/>
      <c r="AK40" s="227"/>
      <c r="AL40" s="238"/>
      <c r="AM40" s="612"/>
    </row>
    <row r="41">
      <c r="A41" s="33"/>
      <c r="B41" s="226" t="s">
        <v>1155</v>
      </c>
      <c r="C41" s="227">
        <v>80.0</v>
      </c>
      <c r="D41" s="227">
        <v>30.0</v>
      </c>
      <c r="E41" s="227">
        <v>0.0</v>
      </c>
      <c r="F41" s="227">
        <v>0.0</v>
      </c>
      <c r="G41" s="227">
        <v>0.0</v>
      </c>
      <c r="H41" s="227">
        <v>10.0</v>
      </c>
      <c r="I41" s="227">
        <v>0.0</v>
      </c>
      <c r="J41" s="227">
        <v>0.0</v>
      </c>
      <c r="K41" s="227">
        <v>0.0</v>
      </c>
      <c r="L41" s="227">
        <v>0.0</v>
      </c>
      <c r="M41" s="236" t="str">
        <f>IF(C41/Main!$D$7 = 0, "", C41)</f>
        <v>80</v>
      </c>
      <c r="N41" s="227" t="str">
        <f>IF(D41/Main!$D$7 = 0, "", D41)</f>
        <v>30</v>
      </c>
      <c r="O41" s="227" t="str">
        <f>IF(E41/Main!$D$7 = 0, "", E41)</f>
        <v/>
      </c>
      <c r="P41" s="227" t="str">
        <f>IF(F41/Main!$D$7 = 0, "", F41)</f>
        <v/>
      </c>
      <c r="Q41" s="227" t="str">
        <f>IF(G41/Main!$D$7 = 0, "", G41)</f>
        <v/>
      </c>
      <c r="R41" s="227" t="str">
        <f>IF(H41/Main!$D$7 = 0, "", H41)</f>
        <v>10</v>
      </c>
      <c r="S41" s="227" t="str">
        <f>IF(I41/Main!$D$7 = 0, "", I41)</f>
        <v/>
      </c>
      <c r="T41" s="227" t="str">
        <f>IF(J41/Main!$D$7 = 0, "", J41)</f>
        <v/>
      </c>
      <c r="U41" s="227" t="str">
        <f>IF(K41/Main!$D$7 = 0, "", K41)</f>
        <v/>
      </c>
      <c r="V41" s="238" t="str">
        <f>IF(L41/Main!$D$7 = 0, "", L41)</f>
        <v/>
      </c>
      <c r="W41" s="227">
        <v>10.0</v>
      </c>
      <c r="X41" s="236" t="str">
        <f>W41/Main!$D$7</f>
        <v>10</v>
      </c>
      <c r="Y41" s="227">
        <v>30.0</v>
      </c>
      <c r="Z41" s="227" t="str">
        <f t="shared" si="1"/>
        <v>120</v>
      </c>
      <c r="AA41" s="611" t="str">
        <f t="shared" si="2"/>
        <v>25.0%</v>
      </c>
      <c r="AB41" s="227">
        <v>120.0</v>
      </c>
      <c r="AC41" s="227"/>
      <c r="AD41" s="227"/>
      <c r="AE41" s="238"/>
      <c r="AF41" s="236"/>
      <c r="AG41" s="238"/>
      <c r="AH41" s="236"/>
      <c r="AI41" s="227"/>
      <c r="AJ41" s="227"/>
      <c r="AK41" s="227"/>
      <c r="AL41" s="238"/>
      <c r="AM41" s="618">
        <v>100.0</v>
      </c>
    </row>
    <row r="42">
      <c r="A42" s="42"/>
      <c r="B42" s="297" t="s">
        <v>1156</v>
      </c>
      <c r="C42" s="262">
        <v>80.0</v>
      </c>
      <c r="D42" s="262">
        <v>30.0</v>
      </c>
      <c r="E42" s="262">
        <v>0.0</v>
      </c>
      <c r="F42" s="262">
        <v>0.0</v>
      </c>
      <c r="G42" s="262">
        <v>0.0</v>
      </c>
      <c r="H42" s="262">
        <v>10.0</v>
      </c>
      <c r="I42" s="262">
        <v>0.0</v>
      </c>
      <c r="J42" s="262">
        <v>0.0</v>
      </c>
      <c r="K42" s="262">
        <v>0.0</v>
      </c>
      <c r="L42" s="262">
        <v>0.0</v>
      </c>
      <c r="M42" s="271" t="str">
        <f>IF(C42/Main!$D$7 = 0, "", C42)</f>
        <v>80</v>
      </c>
      <c r="N42" s="262" t="str">
        <f>IF(D42/Main!$D$7 = 0, "", D42)</f>
        <v>30</v>
      </c>
      <c r="O42" s="262" t="str">
        <f>IF(E42/Main!$D$7 = 0, "", E42)</f>
        <v/>
      </c>
      <c r="P42" s="262" t="str">
        <f>IF(F42/Main!$D$7 = 0, "", F42)</f>
        <v/>
      </c>
      <c r="Q42" s="262" t="str">
        <f>IF(G42/Main!$D$7 = 0, "", G42)</f>
        <v/>
      </c>
      <c r="R42" s="262" t="str">
        <f>IF(H42/Main!$D$7 = 0, "", H42)</f>
        <v>10</v>
      </c>
      <c r="S42" s="262" t="str">
        <f>IF(I42/Main!$D$7 = 0, "", I42)</f>
        <v/>
      </c>
      <c r="T42" s="262" t="str">
        <f>IF(J42/Main!$D$7 = 0, "", J42)</f>
        <v/>
      </c>
      <c r="U42" s="262" t="str">
        <f>IF(K42/Main!$D$7 = 0, "", K42)</f>
        <v/>
      </c>
      <c r="V42" s="273" t="str">
        <f>IF(L42/Main!$D$7 = 0, "", L42)</f>
        <v/>
      </c>
      <c r="W42" s="262">
        <v>10.0</v>
      </c>
      <c r="X42" s="271" t="str">
        <f>W42/Main!$D$7</f>
        <v>10</v>
      </c>
      <c r="Y42" s="262">
        <v>30.0</v>
      </c>
      <c r="Z42" s="262" t="str">
        <f t="shared" si="1"/>
        <v>120</v>
      </c>
      <c r="AA42" s="615" t="str">
        <f t="shared" si="2"/>
        <v>25.0%</v>
      </c>
      <c r="AB42" s="262">
        <v>120.0</v>
      </c>
      <c r="AC42" s="262"/>
      <c r="AD42" s="262"/>
      <c r="AE42" s="273"/>
      <c r="AF42" s="271"/>
      <c r="AG42" s="273"/>
      <c r="AH42" s="271"/>
      <c r="AI42" s="262"/>
      <c r="AJ42" s="262"/>
      <c r="AK42" s="262"/>
      <c r="AL42" s="273"/>
      <c r="AM42" s="619">
        <v>1000.0</v>
      </c>
    </row>
    <row r="43">
      <c r="A43" s="620" t="s">
        <v>1157</v>
      </c>
      <c r="B43" s="192" t="s">
        <v>1158</v>
      </c>
      <c r="C43" s="193">
        <v>8.0</v>
      </c>
      <c r="D43" s="193">
        <v>0.2</v>
      </c>
      <c r="E43" s="193">
        <v>0.0</v>
      </c>
      <c r="F43" s="193">
        <v>0.15</v>
      </c>
      <c r="G43" s="193">
        <v>0.0</v>
      </c>
      <c r="H43" s="193">
        <v>0.0</v>
      </c>
      <c r="I43" s="193">
        <v>0.0</v>
      </c>
      <c r="J43" s="193">
        <v>0.0</v>
      </c>
      <c r="K43" s="193">
        <v>0.0</v>
      </c>
      <c r="L43" s="193">
        <v>0.0</v>
      </c>
      <c r="M43" s="292" t="str">
        <f>IF(C43/Main!$D$7 = 0, "", C43)</f>
        <v>8</v>
      </c>
      <c r="N43" s="193" t="str">
        <f>IF(D43/Main!$D$7 = 0, "", D43)</f>
        <v>0.2</v>
      </c>
      <c r="O43" s="193" t="str">
        <f>IF(E43/Main!$D$7 = 0, "", E43)</f>
        <v/>
      </c>
      <c r="P43" s="193" t="str">
        <f>IF(F43/Main!$D$7 = 0, "", F43)</f>
        <v>0.15</v>
      </c>
      <c r="Q43" s="193" t="str">
        <f>IF(G43/Main!$D$7 = 0, "", G43)</f>
        <v/>
      </c>
      <c r="R43" s="193" t="str">
        <f>IF(H43/Main!$D$7 = 0, "", H43)</f>
        <v/>
      </c>
      <c r="S43" s="193" t="str">
        <f>IF(I43/Main!$D$7 = 0, "", I43)</f>
        <v/>
      </c>
      <c r="T43" s="193" t="str">
        <f>IF(J43/Main!$D$7 = 0, "", J43)</f>
        <v/>
      </c>
      <c r="U43" s="193" t="str">
        <f>IF(K43/Main!$D$7 = 0, "", K43)</f>
        <v/>
      </c>
      <c r="V43" s="206" t="str">
        <f>IF(L43/Main!$D$7 = 0, "", L43)</f>
        <v/>
      </c>
      <c r="W43" s="193">
        <v>10.0</v>
      </c>
      <c r="X43" s="292" t="str">
        <f>W43/Main!$D$7</f>
        <v>10</v>
      </c>
      <c r="Y43" s="193">
        <v>0.45</v>
      </c>
      <c r="Z43" s="193" t="str">
        <f t="shared" si="1"/>
        <v>8.35</v>
      </c>
      <c r="AA43" s="609" t="str">
        <f t="shared" si="2"/>
        <v>5.4%</v>
      </c>
      <c r="AB43" s="193">
        <v>0.02</v>
      </c>
      <c r="AC43" s="193"/>
      <c r="AD43" s="193"/>
      <c r="AE43" s="206"/>
      <c r="AF43" s="292"/>
      <c r="AG43" s="206"/>
      <c r="AH43" s="292">
        <v>30.0</v>
      </c>
      <c r="AI43" s="193">
        <v>300.0</v>
      </c>
      <c r="AJ43" s="193">
        <v>3.2</v>
      </c>
      <c r="AK43" s="193">
        <v>12.0</v>
      </c>
      <c r="AL43" s="206">
        <v>800.0</v>
      </c>
      <c r="AM43" s="610"/>
    </row>
    <row r="44">
      <c r="A44" s="33"/>
      <c r="B44" s="116" t="s">
        <v>1159</v>
      </c>
      <c r="C44" s="227">
        <v>40.0</v>
      </c>
      <c r="D44" s="227">
        <v>5.0</v>
      </c>
      <c r="E44" s="227">
        <v>0.0</v>
      </c>
      <c r="F44" s="227">
        <v>3.0</v>
      </c>
      <c r="G44" s="227">
        <v>0.0</v>
      </c>
      <c r="H44" s="227">
        <v>0.0</v>
      </c>
      <c r="I44" s="227">
        <v>0.0</v>
      </c>
      <c r="J44" s="227">
        <v>0.0</v>
      </c>
      <c r="K44" s="227">
        <v>0.0</v>
      </c>
      <c r="L44" s="227">
        <v>0.0</v>
      </c>
      <c r="M44" s="236" t="str">
        <f>IF(C44/Main!$D$7 = 0, "", C44)</f>
        <v>40</v>
      </c>
      <c r="N44" s="227" t="str">
        <f>IF(D44/Main!$D$7 = 0, "", D44)</f>
        <v>5</v>
      </c>
      <c r="O44" s="227" t="str">
        <f>IF(E44/Main!$D$7 = 0, "", E44)</f>
        <v/>
      </c>
      <c r="P44" s="227" t="str">
        <f>IF(F44/Main!$D$7 = 0, "", F44)</f>
        <v>3</v>
      </c>
      <c r="Q44" s="227" t="str">
        <f>IF(G44/Main!$D$7 = 0, "", G44)</f>
        <v/>
      </c>
      <c r="R44" s="227" t="str">
        <f>IF(H44/Main!$D$7 = 0, "", H44)</f>
        <v/>
      </c>
      <c r="S44" s="227" t="str">
        <f>IF(I44/Main!$D$7 = 0, "", I44)</f>
        <v/>
      </c>
      <c r="T44" s="227" t="str">
        <f>IF(J44/Main!$D$7 = 0, "", J44)</f>
        <v/>
      </c>
      <c r="U44" s="227" t="str">
        <f>IF(K44/Main!$D$7 = 0, "", K44)</f>
        <v/>
      </c>
      <c r="V44" s="238" t="str">
        <f>IF(L44/Main!$D$7 = 0, "", L44)</f>
        <v/>
      </c>
      <c r="W44" s="227">
        <v>10.0</v>
      </c>
      <c r="X44" s="236" t="str">
        <f>W44/Main!$D$7</f>
        <v>10</v>
      </c>
      <c r="Y44" s="227">
        <v>35.0</v>
      </c>
      <c r="Z44" s="227" t="str">
        <f t="shared" si="1"/>
        <v>48</v>
      </c>
      <c r="AA44" s="611" t="str">
        <f t="shared" si="2"/>
        <v>72.9%</v>
      </c>
      <c r="AB44" s="227">
        <v>16.0</v>
      </c>
      <c r="AC44" s="227"/>
      <c r="AD44" s="227"/>
      <c r="AE44" s="238"/>
      <c r="AF44" s="236"/>
      <c r="AG44" s="238"/>
      <c r="AH44" s="236">
        <v>140.0</v>
      </c>
      <c r="AI44" s="227">
        <v>300.0</v>
      </c>
      <c r="AJ44" s="227">
        <v>20.0</v>
      </c>
      <c r="AK44" s="227">
        <v>185.0</v>
      </c>
      <c r="AL44" s="238">
        <v>800.0</v>
      </c>
      <c r="AM44" s="612"/>
    </row>
    <row r="45">
      <c r="A45" s="42"/>
      <c r="B45" s="297" t="s">
        <v>1160</v>
      </c>
      <c r="C45" s="262">
        <v>55.0</v>
      </c>
      <c r="D45" s="262">
        <v>7.0</v>
      </c>
      <c r="E45" s="262">
        <v>0.0</v>
      </c>
      <c r="F45" s="262">
        <v>1.2</v>
      </c>
      <c r="G45" s="262">
        <v>0.2</v>
      </c>
      <c r="H45" s="262">
        <v>0.0</v>
      </c>
      <c r="I45" s="262">
        <v>0.0</v>
      </c>
      <c r="J45" s="262">
        <v>0.04</v>
      </c>
      <c r="K45" s="262">
        <v>0.1</v>
      </c>
      <c r="L45" s="262">
        <v>0.0</v>
      </c>
      <c r="M45" s="271" t="str">
        <f>IF(C45/Main!$D$7 = 0, "", C45)</f>
        <v>55</v>
      </c>
      <c r="N45" s="262" t="str">
        <f>IF(D45/Main!$D$7 = 0, "", D45)</f>
        <v>7</v>
      </c>
      <c r="O45" s="262" t="str">
        <f>IF(E45/Main!$D$7 = 0, "", E45)</f>
        <v/>
      </c>
      <c r="P45" s="262" t="str">
        <f>IF(F45/Main!$D$7 = 0, "", F45)</f>
        <v>1.2</v>
      </c>
      <c r="Q45" s="262" t="str">
        <f>IF(G45/Main!$D$7 = 0, "", G45)</f>
        <v>0.2</v>
      </c>
      <c r="R45" s="262" t="str">
        <f>IF(H45/Main!$D$7 = 0, "", H45)</f>
        <v/>
      </c>
      <c r="S45" s="262" t="str">
        <f>IF(I45/Main!$D$7 = 0, "", I45)</f>
        <v/>
      </c>
      <c r="T45" s="262" t="str">
        <f>IF(J45/Main!$D$7 = 0, "", J45)</f>
        <v>0.04</v>
      </c>
      <c r="U45" s="262" t="str">
        <f>IF(K45/Main!$D$7 = 0, "", K45)</f>
        <v>0.1</v>
      </c>
      <c r="V45" s="273" t="str">
        <f>IF(L45/Main!$D$7 = 0, "", L45)</f>
        <v/>
      </c>
      <c r="W45" s="262">
        <v>10.0</v>
      </c>
      <c r="X45" s="271" t="str">
        <f>W45/Main!$D$7</f>
        <v>10</v>
      </c>
      <c r="Y45" s="262">
        <v>45.0</v>
      </c>
      <c r="Z45" s="262" t="str">
        <f t="shared" si="1"/>
        <v>63.54</v>
      </c>
      <c r="AA45" s="615" t="str">
        <f t="shared" si="2"/>
        <v>70.8%</v>
      </c>
      <c r="AB45" s="262">
        <v>60.0</v>
      </c>
      <c r="AC45" s="262"/>
      <c r="AD45" s="262"/>
      <c r="AE45" s="273"/>
      <c r="AF45" s="271"/>
      <c r="AG45" s="273"/>
      <c r="AH45" s="271">
        <v>1.0</v>
      </c>
      <c r="AI45" s="262" t="s">
        <v>1161</v>
      </c>
      <c r="AJ45" s="262">
        <v>700.0</v>
      </c>
      <c r="AK45" s="262">
        <v>500.0</v>
      </c>
      <c r="AL45" s="273">
        <v>800.0</v>
      </c>
      <c r="AM45" s="616"/>
    </row>
  </sheetData>
  <mergeCells count="32">
    <mergeCell ref="X1:AE1"/>
    <mergeCell ref="AF1:AG1"/>
    <mergeCell ref="AH1:AL1"/>
    <mergeCell ref="C1:L1"/>
    <mergeCell ref="M1:V1"/>
    <mergeCell ref="A1:B1"/>
    <mergeCell ref="AD2:AD3"/>
    <mergeCell ref="AC2:AC3"/>
    <mergeCell ref="A2:A3"/>
    <mergeCell ref="A4:A24"/>
    <mergeCell ref="A43:A45"/>
    <mergeCell ref="A25:A42"/>
    <mergeCell ref="W2:W3"/>
    <mergeCell ref="X2:X3"/>
    <mergeCell ref="M2:O2"/>
    <mergeCell ref="P2:V2"/>
    <mergeCell ref="C2:E2"/>
    <mergeCell ref="F2:L2"/>
    <mergeCell ref="B2:B3"/>
    <mergeCell ref="AA2:AA3"/>
    <mergeCell ref="AB2:AB3"/>
    <mergeCell ref="AH2:AH3"/>
    <mergeCell ref="AG2:AG3"/>
    <mergeCell ref="AM2:AM3"/>
    <mergeCell ref="AL2:AL3"/>
    <mergeCell ref="AI2:AI3"/>
    <mergeCell ref="AK2:AK3"/>
    <mergeCell ref="AJ2:AJ3"/>
    <mergeCell ref="AE2:AE3"/>
    <mergeCell ref="AF2:AF3"/>
    <mergeCell ref="Z2:Z3"/>
    <mergeCell ref="Y2:Y3"/>
  </mergeCells>
  <conditionalFormatting sqref="B4:AM24 B25:AM45">
    <cfRule type="expression" dxfId="2" priority="1">
      <formula>ISEVEN(ROW())</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pane xSplit="2.0" topLeftCell="C1" activePane="topRight" state="frozen"/>
      <selection activeCell="D2" sqref="D2" pane="topRight"/>
    </sheetView>
  </sheetViews>
  <sheetFormatPr customHeight="1" defaultColWidth="14.43" defaultRowHeight="15.75"/>
  <cols>
    <col customWidth="1" min="1" max="2" width="16.57"/>
    <col customWidth="1" hidden="1" min="3" max="3" width="10.86"/>
    <col customWidth="1" min="4" max="4" width="11.57"/>
    <col customWidth="1" min="5" max="7" width="10.86"/>
    <col customWidth="1" min="8" max="15" width="10.14"/>
    <col customWidth="1" min="16" max="17" width="11.57"/>
    <col customWidth="1" min="18" max="18" width="10.86"/>
  </cols>
  <sheetData>
    <row r="1">
      <c r="A1" s="621" t="s">
        <v>0</v>
      </c>
      <c r="C1" s="124" t="s">
        <v>1162</v>
      </c>
      <c r="D1" s="373" t="s">
        <v>1163</v>
      </c>
      <c r="E1" s="123"/>
      <c r="F1" s="368" t="s">
        <v>1164</v>
      </c>
      <c r="G1" s="123"/>
      <c r="H1" s="622" t="s">
        <v>1165</v>
      </c>
      <c r="I1" s="122"/>
      <c r="J1" s="122"/>
      <c r="K1" s="123"/>
      <c r="L1" s="623" t="s">
        <v>1166</v>
      </c>
      <c r="M1" s="122"/>
      <c r="N1" s="122"/>
      <c r="O1" s="123"/>
      <c r="P1" s="624" t="s">
        <v>1167</v>
      </c>
      <c r="Q1" s="122"/>
      <c r="R1" s="123"/>
    </row>
    <row r="2">
      <c r="A2" s="146" t="s">
        <v>837</v>
      </c>
      <c r="B2" s="153" t="s">
        <v>1168</v>
      </c>
      <c r="D2" s="625" t="s">
        <v>1169</v>
      </c>
      <c r="E2" s="626" t="s">
        <v>1170</v>
      </c>
      <c r="F2" s="177" t="s">
        <v>1171</v>
      </c>
      <c r="G2" s="627" t="s">
        <v>1170</v>
      </c>
      <c r="H2" s="383" t="s">
        <v>905</v>
      </c>
      <c r="I2" s="174" t="s">
        <v>906</v>
      </c>
      <c r="J2" s="172" t="s">
        <v>907</v>
      </c>
      <c r="K2" s="180" t="s">
        <v>1099</v>
      </c>
      <c r="L2" s="383" t="s">
        <v>905</v>
      </c>
      <c r="M2" s="174" t="s">
        <v>906</v>
      </c>
      <c r="N2" s="172" t="s">
        <v>907</v>
      </c>
      <c r="O2" s="180" t="s">
        <v>1099</v>
      </c>
      <c r="P2" s="628" t="s">
        <v>1172</v>
      </c>
      <c r="Q2" s="174" t="s">
        <v>1173</v>
      </c>
      <c r="R2" s="629" t="s">
        <v>1174</v>
      </c>
    </row>
    <row r="3">
      <c r="A3" s="630" t="s">
        <v>1175</v>
      </c>
      <c r="B3" s="192" t="s">
        <v>1176</v>
      </c>
      <c r="C3" s="631">
        <v>0.03</v>
      </c>
      <c r="D3" s="632" t="str">
        <f>'Ores &amp; Ingots'!E3*0.8</f>
        <v>0.56</v>
      </c>
      <c r="E3" s="633" t="str">
        <f>('Ores &amp; Ingots'!D3/1.3)/Main!$D$8</f>
        <v>0.038</v>
      </c>
      <c r="F3" s="634" t="str">
        <f t="shared" ref="F3:F21" si="1">1/D3</f>
        <v>1.786</v>
      </c>
      <c r="G3" s="635" t="str">
        <f t="shared" ref="G3:G21" si="2">F3*E3</f>
        <v>0.069</v>
      </c>
      <c r="H3" s="636" t="str">
        <f t="shared" ref="H3:H21" si="3">1/E3</f>
        <v>26.00</v>
      </c>
      <c r="I3" s="637" t="str">
        <f t="shared" ref="I3:I21" si="4">60/E3</f>
        <v>1,560.0</v>
      </c>
      <c r="J3" s="638" t="str">
        <f t="shared" ref="J3:J21" si="5">3600/E3</f>
        <v>93,600</v>
      </c>
      <c r="K3" s="639" t="str">
        <f t="shared" ref="K3:K21" si="6">86400/E3</f>
        <v>2,246,400</v>
      </c>
      <c r="L3" s="640" t="str">
        <f t="shared" ref="L3:L21" si="7">1/G3</f>
        <v>14.56</v>
      </c>
      <c r="M3" s="637" t="str">
        <f t="shared" ref="M3:M21" si="8">60/G3</f>
        <v>873.6</v>
      </c>
      <c r="N3" s="638" t="str">
        <f t="shared" ref="N3:N21" si="9">3600/G3</f>
        <v>52,416</v>
      </c>
      <c r="O3" s="639" t="str">
        <f t="shared" ref="O3:O21" si="10">86400/G3</f>
        <v>1,257,984</v>
      </c>
      <c r="P3" s="640" t="str">
        <f>'Ores &amp; Ingots'!B3</f>
        <v>0.37</v>
      </c>
      <c r="Q3" s="641" t="str">
        <f>D3*'Ores &amp; Ingots'!C3</f>
        <v>0.07112</v>
      </c>
      <c r="R3" s="642" t="str">
        <f t="shared" ref="R3:R12" si="11">Q3/P3</f>
        <v>19.22%</v>
      </c>
    </row>
    <row r="4">
      <c r="A4" s="643"/>
      <c r="B4" s="226" t="s">
        <v>1177</v>
      </c>
      <c r="C4" s="644" t="str">
        <f>((1/C3)/3600)*1000</f>
        <v>9.259</v>
      </c>
      <c r="D4" s="645" t="str">
        <f>'Ores &amp; Ingots'!E4*0.8</f>
        <v>0.32</v>
      </c>
      <c r="E4" s="646" t="str">
        <f>('Ores &amp; Ingots'!D4/1.3)/Main!$D$8</f>
        <v>1.538</v>
      </c>
      <c r="F4" s="647" t="str">
        <f t="shared" si="1"/>
        <v>3.1</v>
      </c>
      <c r="G4" s="648" t="str">
        <f t="shared" si="2"/>
        <v>4.8</v>
      </c>
      <c r="H4" s="649" t="str">
        <f t="shared" si="3"/>
        <v>0.65</v>
      </c>
      <c r="I4" s="650" t="str">
        <f t="shared" si="4"/>
        <v>39.0</v>
      </c>
      <c r="J4" s="651" t="str">
        <f t="shared" si="5"/>
        <v>2,340</v>
      </c>
      <c r="K4" s="652" t="str">
        <f t="shared" si="6"/>
        <v>56,160</v>
      </c>
      <c r="L4" s="653" t="str">
        <f t="shared" si="7"/>
        <v>0.21</v>
      </c>
      <c r="M4" s="650" t="str">
        <f t="shared" si="8"/>
        <v>12.5</v>
      </c>
      <c r="N4" s="651" t="str">
        <f t="shared" si="9"/>
        <v>749</v>
      </c>
      <c r="O4" s="652" t="str">
        <f t="shared" si="10"/>
        <v>17,971</v>
      </c>
      <c r="P4" s="653" t="str">
        <f>'Ores &amp; Ingots'!B4</f>
        <v>0.37</v>
      </c>
      <c r="Q4" s="654" t="str">
        <f>D4*'Ores &amp; Ingots'!C4</f>
        <v>0.03584</v>
      </c>
      <c r="R4" s="655" t="str">
        <f t="shared" si="11"/>
        <v>9.69%</v>
      </c>
    </row>
    <row r="5">
      <c r="A5" s="643"/>
      <c r="B5" s="226" t="s">
        <v>1178</v>
      </c>
      <c r="C5" s="656" t="str">
        <f>1/C3</f>
        <v>33.333</v>
      </c>
      <c r="D5" s="645" t="str">
        <f>'Ores &amp; Ingots'!E5*0.8</f>
        <v>0.24</v>
      </c>
      <c r="E5" s="646" t="str">
        <f>('Ores &amp; Ingots'!D5/1.3)/Main!$D$8</f>
        <v>3.077</v>
      </c>
      <c r="F5" s="657" t="str">
        <f t="shared" si="1"/>
        <v>4.167</v>
      </c>
      <c r="G5" s="658" t="str">
        <f t="shared" si="2"/>
        <v>12.821</v>
      </c>
      <c r="H5" s="649" t="str">
        <f t="shared" si="3"/>
        <v>0.33</v>
      </c>
      <c r="I5" s="650" t="str">
        <f t="shared" si="4"/>
        <v>19.5</v>
      </c>
      <c r="J5" s="651" t="str">
        <f t="shared" si="5"/>
        <v>1,170</v>
      </c>
      <c r="K5" s="652" t="str">
        <f t="shared" si="6"/>
        <v>28,080</v>
      </c>
      <c r="L5" s="653" t="str">
        <f t="shared" si="7"/>
        <v>0.08</v>
      </c>
      <c r="M5" s="650" t="str">
        <f t="shared" si="8"/>
        <v>4.7</v>
      </c>
      <c r="N5" s="651" t="str">
        <f t="shared" si="9"/>
        <v>281</v>
      </c>
      <c r="O5" s="652" t="str">
        <f t="shared" si="10"/>
        <v>6,739</v>
      </c>
      <c r="P5" s="653" t="str">
        <f>'Ores &amp; Ingots'!B5</f>
        <v>0.37</v>
      </c>
      <c r="Q5" s="654" t="str">
        <f>D5*'Ores &amp; Ingots'!C5</f>
        <v>0.02688</v>
      </c>
      <c r="R5" s="655" t="str">
        <f t="shared" si="11"/>
        <v>7.26%</v>
      </c>
    </row>
    <row r="6">
      <c r="A6" s="643"/>
      <c r="B6" s="226" t="s">
        <v>1179</v>
      </c>
      <c r="C6" s="124" t="s">
        <v>1180</v>
      </c>
      <c r="D6" s="645" t="str">
        <f>'Ores &amp; Ingots'!E6*0.8</f>
        <v>0.0056</v>
      </c>
      <c r="E6" s="646" t="str">
        <f>('Ores &amp; Ingots'!D6/1.3)/Main!$D$8</f>
        <v>0.769</v>
      </c>
      <c r="F6" s="657" t="str">
        <f t="shared" si="1"/>
        <v>178.571</v>
      </c>
      <c r="G6" s="658" t="str">
        <f t="shared" si="2"/>
        <v>137.363</v>
      </c>
      <c r="H6" s="649" t="str">
        <f t="shared" si="3"/>
        <v>1.30</v>
      </c>
      <c r="I6" s="650" t="str">
        <f t="shared" si="4"/>
        <v>78.0</v>
      </c>
      <c r="J6" s="651" t="str">
        <f t="shared" si="5"/>
        <v>4,680</v>
      </c>
      <c r="K6" s="652" t="str">
        <f t="shared" si="6"/>
        <v>112,320</v>
      </c>
      <c r="L6" s="653" t="str">
        <f t="shared" si="7"/>
        <v>0.01</v>
      </c>
      <c r="M6" s="650" t="str">
        <f t="shared" si="8"/>
        <v>0.4</v>
      </c>
      <c r="N6" s="659" t="str">
        <f t="shared" si="9"/>
        <v>26.21</v>
      </c>
      <c r="O6" s="652" t="str">
        <f t="shared" si="10"/>
        <v>629</v>
      </c>
      <c r="P6" s="653" t="str">
        <f>'Ores &amp; Ingots'!B6</f>
        <v>0.37</v>
      </c>
      <c r="Q6" s="654" t="str">
        <f>D6*'Ores &amp; Ingots'!C6</f>
        <v>0.00322</v>
      </c>
      <c r="R6" s="655" t="str">
        <f t="shared" si="11"/>
        <v>0.87%</v>
      </c>
    </row>
    <row r="7">
      <c r="A7" s="643"/>
      <c r="B7" s="226" t="s">
        <v>1181</v>
      </c>
      <c r="D7" s="645" t="str">
        <f>'Ores &amp; Ingots'!E7*0.8</f>
        <v>0.56</v>
      </c>
      <c r="E7" s="646" t="str">
        <f>('Ores &amp; Ingots'!D7/1.3)/Main!$D$8</f>
        <v>0.462</v>
      </c>
      <c r="F7" s="657" t="str">
        <f t="shared" si="1"/>
        <v>1.786</v>
      </c>
      <c r="G7" s="658" t="str">
        <f t="shared" si="2"/>
        <v>0.824</v>
      </c>
      <c r="H7" s="649" t="str">
        <f t="shared" si="3"/>
        <v>2.17</v>
      </c>
      <c r="I7" s="650" t="str">
        <f t="shared" si="4"/>
        <v>130.0</v>
      </c>
      <c r="J7" s="651" t="str">
        <f t="shared" si="5"/>
        <v>7,800</v>
      </c>
      <c r="K7" s="652" t="str">
        <f t="shared" si="6"/>
        <v>187,200</v>
      </c>
      <c r="L7" s="653" t="str">
        <f t="shared" si="7"/>
        <v>1.21</v>
      </c>
      <c r="M7" s="650" t="str">
        <f t="shared" si="8"/>
        <v>72.8</v>
      </c>
      <c r="N7" s="651" t="str">
        <f t="shared" si="9"/>
        <v>4,368</v>
      </c>
      <c r="O7" s="652" t="str">
        <f t="shared" si="10"/>
        <v>104,832</v>
      </c>
      <c r="P7" s="653" t="str">
        <f>'Ores &amp; Ingots'!B7</f>
        <v>0.37</v>
      </c>
      <c r="Q7" s="654" t="str">
        <f>D7*'Ores &amp; Ingots'!C7</f>
        <v>0.24024</v>
      </c>
      <c r="R7" s="655" t="str">
        <f t="shared" si="11"/>
        <v>64.93%</v>
      </c>
    </row>
    <row r="8">
      <c r="A8" s="643"/>
      <c r="B8" s="226" t="s">
        <v>1182</v>
      </c>
      <c r="C8" s="660" t="str">
        <f>167*3</f>
        <v>501</v>
      </c>
      <c r="D8" s="645" t="str">
        <f>'Ores &amp; Ingots'!E8*0.8</f>
        <v>0.08</v>
      </c>
      <c r="E8" s="646" t="str">
        <f>('Ores &amp; Ingots'!D8/1.3)/Main!$D$8</f>
        <v>0.769</v>
      </c>
      <c r="F8" s="661" t="str">
        <f t="shared" si="1"/>
        <v>13</v>
      </c>
      <c r="G8" s="662" t="str">
        <f t="shared" si="2"/>
        <v>10</v>
      </c>
      <c r="H8" s="649" t="str">
        <f t="shared" si="3"/>
        <v>1.30</v>
      </c>
      <c r="I8" s="650" t="str">
        <f t="shared" si="4"/>
        <v>78.0</v>
      </c>
      <c r="J8" s="651" t="str">
        <f t="shared" si="5"/>
        <v>4,680</v>
      </c>
      <c r="K8" s="652" t="str">
        <f t="shared" si="6"/>
        <v>112,320</v>
      </c>
      <c r="L8" s="653" t="str">
        <f t="shared" si="7"/>
        <v>0.10</v>
      </c>
      <c r="M8" s="650" t="str">
        <f t="shared" si="8"/>
        <v>6.2</v>
      </c>
      <c r="N8" s="651" t="str">
        <f t="shared" si="9"/>
        <v>374</v>
      </c>
      <c r="O8" s="652" t="str">
        <f t="shared" si="10"/>
        <v>8,986</v>
      </c>
      <c r="P8" s="653" t="str">
        <f>'Ores &amp; Ingots'!B8</f>
        <v>0.37</v>
      </c>
      <c r="Q8" s="654" t="str">
        <f>D8*'Ores &amp; Ingots'!C8</f>
        <v>0.00760</v>
      </c>
      <c r="R8" s="655" t="str">
        <f t="shared" si="11"/>
        <v>2.05%</v>
      </c>
    </row>
    <row r="9">
      <c r="A9" s="643"/>
      <c r="B9" s="226" t="s">
        <v>1183</v>
      </c>
      <c r="C9" s="660" t="str">
        <f>83*3</f>
        <v>249</v>
      </c>
      <c r="D9" s="645" t="str">
        <f>'Ores &amp; Ingots'!E9*0.8</f>
        <v>0.008</v>
      </c>
      <c r="E9" s="646" t="str">
        <f>('Ores &amp; Ingots'!D9/1.3)/Main!$D$8</f>
        <v>0.308</v>
      </c>
      <c r="F9" s="661" t="str">
        <f t="shared" si="1"/>
        <v>125</v>
      </c>
      <c r="G9" s="662" t="str">
        <f t="shared" si="2"/>
        <v>38</v>
      </c>
      <c r="H9" s="649" t="str">
        <f t="shared" si="3"/>
        <v>3.25</v>
      </c>
      <c r="I9" s="650" t="str">
        <f t="shared" si="4"/>
        <v>195.0</v>
      </c>
      <c r="J9" s="651" t="str">
        <f t="shared" si="5"/>
        <v>11,700</v>
      </c>
      <c r="K9" s="652" t="str">
        <f t="shared" si="6"/>
        <v>280,800</v>
      </c>
      <c r="L9" s="653" t="str">
        <f t="shared" si="7"/>
        <v>0.03</v>
      </c>
      <c r="M9" s="650" t="str">
        <f t="shared" si="8"/>
        <v>1.6</v>
      </c>
      <c r="N9" s="659" t="str">
        <f t="shared" si="9"/>
        <v>93.60</v>
      </c>
      <c r="O9" s="652" t="str">
        <f t="shared" si="10"/>
        <v>2,246</v>
      </c>
      <c r="P9" s="653" t="str">
        <f>'Ores &amp; Ingots'!B9</f>
        <v>0.37</v>
      </c>
      <c r="Q9" s="654" t="str">
        <f>D9*'Ores &amp; Ingots'!C9</f>
        <v>0.00042</v>
      </c>
      <c r="R9" s="655" t="str">
        <f t="shared" si="11"/>
        <v>0.11%</v>
      </c>
    </row>
    <row r="10">
      <c r="A10" s="643"/>
      <c r="B10" s="226" t="s">
        <v>1184</v>
      </c>
      <c r="C10" s="663" t="str">
        <f>249*0.66666666666</f>
        <v>166</v>
      </c>
      <c r="D10" s="645" t="str">
        <f>'Ores &amp; Ingots'!E10*0.8</f>
        <v>0.004</v>
      </c>
      <c r="E10" s="646" t="str">
        <f>('Ores &amp; Ingots'!D10/1.3)/Main!$D$8</f>
        <v>3.077</v>
      </c>
      <c r="F10" s="661" t="str">
        <f t="shared" si="1"/>
        <v>250</v>
      </c>
      <c r="G10" s="662" t="str">
        <f t="shared" si="2"/>
        <v>769</v>
      </c>
      <c r="H10" s="649" t="str">
        <f t="shared" si="3"/>
        <v>0.33</v>
      </c>
      <c r="I10" s="650" t="str">
        <f t="shared" si="4"/>
        <v>19.5</v>
      </c>
      <c r="J10" s="651" t="str">
        <f t="shared" si="5"/>
        <v>1,170</v>
      </c>
      <c r="K10" s="652" t="str">
        <f t="shared" si="6"/>
        <v>28,080</v>
      </c>
      <c r="L10" s="664" t="str">
        <f t="shared" si="7"/>
        <v>0.001</v>
      </c>
      <c r="M10" s="650" t="str">
        <f t="shared" si="8"/>
        <v>0.1</v>
      </c>
      <c r="N10" s="665" t="str">
        <f t="shared" si="9"/>
        <v>4.680</v>
      </c>
      <c r="O10" s="666" t="str">
        <f t="shared" si="10"/>
        <v>112.3</v>
      </c>
      <c r="P10" s="653" t="str">
        <f>'Ores &amp; Ingots'!B10</f>
        <v>0.37</v>
      </c>
      <c r="Q10" s="654" t="str">
        <f>D10*'Ores &amp; Ingots'!C10</f>
        <v>0.00019</v>
      </c>
      <c r="R10" s="655" t="str">
        <f t="shared" si="11"/>
        <v>0.05%</v>
      </c>
    </row>
    <row r="11">
      <c r="A11" s="643"/>
      <c r="B11" s="226" t="s">
        <v>1185</v>
      </c>
      <c r="C11" s="667"/>
      <c r="D11" s="645" t="str">
        <f>'Ores &amp; Ingots'!E11*0.8</f>
        <v>0.0056</v>
      </c>
      <c r="E11" s="646" t="str">
        <f>('Ores &amp; Ingots'!D11/1.3)/Main!$D$8</f>
        <v>3.077</v>
      </c>
      <c r="F11" s="657" t="str">
        <f t="shared" si="1"/>
        <v>178.571</v>
      </c>
      <c r="G11" s="658" t="str">
        <f t="shared" si="2"/>
        <v>549.451</v>
      </c>
      <c r="H11" s="649" t="str">
        <f t="shared" si="3"/>
        <v>0.33</v>
      </c>
      <c r="I11" s="650" t="str">
        <f t="shared" si="4"/>
        <v>19.5</v>
      </c>
      <c r="J11" s="651" t="str">
        <f t="shared" si="5"/>
        <v>1,170</v>
      </c>
      <c r="K11" s="652" t="str">
        <f t="shared" si="6"/>
        <v>28,080</v>
      </c>
      <c r="L11" s="664" t="str">
        <f t="shared" si="7"/>
        <v>0.002</v>
      </c>
      <c r="M11" s="650" t="str">
        <f t="shared" si="8"/>
        <v>0.1</v>
      </c>
      <c r="N11" s="665" t="str">
        <f t="shared" si="9"/>
        <v>6.552</v>
      </c>
      <c r="O11" s="666" t="str">
        <f t="shared" si="10"/>
        <v>157.2</v>
      </c>
      <c r="P11" s="653" t="str">
        <f>'Ores &amp; Ingots'!B11</f>
        <v>0.37</v>
      </c>
      <c r="Q11" s="654" t="str">
        <f>D11*'Ores &amp; Ingots'!C11</f>
        <v>0.00029</v>
      </c>
      <c r="R11" s="655" t="str">
        <f t="shared" si="11"/>
        <v>0.08%</v>
      </c>
    </row>
    <row r="12">
      <c r="A12" s="643"/>
      <c r="B12" s="226" t="s">
        <v>904</v>
      </c>
      <c r="C12" s="667"/>
      <c r="D12" s="645" t="str">
        <f>'Ores &amp; Ingots'!E12*0.8</f>
        <v>0.72</v>
      </c>
      <c r="E12" s="646" t="str">
        <f>('Ores &amp; Ingots'!D12/1.3)/Main!$D$8</f>
        <v>0.077</v>
      </c>
      <c r="F12" s="657" t="str">
        <f t="shared" si="1"/>
        <v>1.389</v>
      </c>
      <c r="G12" s="658" t="str">
        <f t="shared" si="2"/>
        <v>0.107</v>
      </c>
      <c r="H12" s="649" t="str">
        <f t="shared" si="3"/>
        <v>13.00</v>
      </c>
      <c r="I12" s="650" t="str">
        <f t="shared" si="4"/>
        <v>780.0</v>
      </c>
      <c r="J12" s="651" t="str">
        <f t="shared" si="5"/>
        <v>46,800</v>
      </c>
      <c r="K12" s="652" t="str">
        <f t="shared" si="6"/>
        <v>1,123,200</v>
      </c>
      <c r="L12" s="653" t="str">
        <f t="shared" si="7"/>
        <v>9.36</v>
      </c>
      <c r="M12" s="650" t="str">
        <f t="shared" si="8"/>
        <v>561.6</v>
      </c>
      <c r="N12" s="651" t="str">
        <f t="shared" si="9"/>
        <v>33,696</v>
      </c>
      <c r="O12" s="652" t="str">
        <f t="shared" si="10"/>
        <v>808,704</v>
      </c>
      <c r="P12" s="653" t="str">
        <f>'Ores &amp; Ingots'!B12</f>
        <v>0.37</v>
      </c>
      <c r="Q12" s="654" t="str">
        <f>D12*'Ores &amp; Ingots'!C12</f>
        <v>0.26640</v>
      </c>
      <c r="R12" s="655" t="str">
        <f t="shared" si="11"/>
        <v>72.00%</v>
      </c>
    </row>
    <row r="13">
      <c r="A13" s="668"/>
      <c r="B13" s="297" t="s">
        <v>1186</v>
      </c>
      <c r="C13" s="669"/>
      <c r="D13" s="670" t="str">
        <f>'Ores &amp; Ingots'!E15*0.8</f>
        <v>0.64</v>
      </c>
      <c r="E13" s="671" t="str">
        <f>('Ores &amp; Ingots'!D15/1.3)/Main!$D$8</f>
        <v>0.031</v>
      </c>
      <c r="F13" s="672" t="str">
        <f t="shared" si="1"/>
        <v>1.56</v>
      </c>
      <c r="G13" s="673" t="str">
        <f t="shared" si="2"/>
        <v>0.048</v>
      </c>
      <c r="H13" s="674" t="str">
        <f t="shared" si="3"/>
        <v>32.50</v>
      </c>
      <c r="I13" s="675" t="str">
        <f t="shared" si="4"/>
        <v>1,950.0</v>
      </c>
      <c r="J13" s="676" t="str">
        <f t="shared" si="5"/>
        <v>117,000</v>
      </c>
      <c r="K13" s="677" t="str">
        <f t="shared" si="6"/>
        <v>2,808,000</v>
      </c>
      <c r="L13" s="678" t="str">
        <f t="shared" si="7"/>
        <v>20.80</v>
      </c>
      <c r="M13" s="675" t="str">
        <f t="shared" si="8"/>
        <v>1,248.0</v>
      </c>
      <c r="N13" s="676" t="str">
        <f t="shared" si="9"/>
        <v>74,880</v>
      </c>
      <c r="O13" s="677" t="str">
        <f t="shared" si="10"/>
        <v>1,797,120</v>
      </c>
      <c r="P13" s="679"/>
      <c r="Q13" s="680"/>
      <c r="R13" s="681"/>
    </row>
    <row r="14">
      <c r="A14" s="682" t="s">
        <v>1187</v>
      </c>
      <c r="B14" s="192" t="s">
        <v>1176</v>
      </c>
      <c r="C14" s="683"/>
      <c r="D14" s="632" t="str">
        <f>'Ores &amp; Ingots'!E3*0.9</f>
        <v>0.63</v>
      </c>
      <c r="E14" s="684" t="str">
        <f>('Ores &amp; Ingots'!D3/1.6)/Main!$D$8</f>
        <v>0.031</v>
      </c>
      <c r="F14" s="685" t="str">
        <f t="shared" si="1"/>
        <v>1.587</v>
      </c>
      <c r="G14" s="686" t="str">
        <f t="shared" si="2"/>
        <v>0.050</v>
      </c>
      <c r="H14" s="687" t="str">
        <f t="shared" si="3"/>
        <v>32.0</v>
      </c>
      <c r="I14" s="637" t="str">
        <f t="shared" si="4"/>
        <v>1,920.0</v>
      </c>
      <c r="J14" s="638" t="str">
        <f t="shared" si="5"/>
        <v>115,200</v>
      </c>
      <c r="K14" s="639" t="str">
        <f t="shared" si="6"/>
        <v>2,764,800</v>
      </c>
      <c r="L14" s="640" t="str">
        <f t="shared" si="7"/>
        <v>20.16</v>
      </c>
      <c r="M14" s="637" t="str">
        <f t="shared" si="8"/>
        <v>1,209.6</v>
      </c>
      <c r="N14" s="638" t="str">
        <f t="shared" si="9"/>
        <v>72,576</v>
      </c>
      <c r="O14" s="639" t="str">
        <f t="shared" si="10"/>
        <v>1,741,824</v>
      </c>
      <c r="P14" s="640" t="str">
        <f>'Ores &amp; Ingots'!B3</f>
        <v>0.37</v>
      </c>
      <c r="Q14" s="641" t="str">
        <f>D14*'Ores &amp; Ingots'!C3</f>
        <v>0.08001</v>
      </c>
      <c r="R14" s="642" t="str">
        <f t="shared" ref="R14:R16" si="12">Q14/P14</f>
        <v>21.62%</v>
      </c>
    </row>
    <row r="15">
      <c r="A15" s="643"/>
      <c r="B15" s="226" t="s">
        <v>1177</v>
      </c>
      <c r="C15" s="688"/>
      <c r="D15" s="645" t="str">
        <f>'Ores &amp; Ingots'!E4*0.9</f>
        <v>0.36</v>
      </c>
      <c r="E15" s="689" t="str">
        <f>('Ores &amp; Ingots'!D4/1.6)/Main!$D$8</f>
        <v>1.250</v>
      </c>
      <c r="F15" s="690" t="str">
        <f t="shared" si="1"/>
        <v>2.8</v>
      </c>
      <c r="G15" s="691" t="str">
        <f t="shared" si="2"/>
        <v>3.472</v>
      </c>
      <c r="H15" s="692" t="str">
        <f t="shared" si="3"/>
        <v>0.8</v>
      </c>
      <c r="I15" s="650" t="str">
        <f t="shared" si="4"/>
        <v>48.0</v>
      </c>
      <c r="J15" s="651" t="str">
        <f t="shared" si="5"/>
        <v>2,880</v>
      </c>
      <c r="K15" s="652" t="str">
        <f t="shared" si="6"/>
        <v>69,120</v>
      </c>
      <c r="L15" s="653" t="str">
        <f t="shared" si="7"/>
        <v>0.29</v>
      </c>
      <c r="M15" s="650" t="str">
        <f t="shared" si="8"/>
        <v>17.3</v>
      </c>
      <c r="N15" s="651" t="str">
        <f t="shared" si="9"/>
        <v>1,037</v>
      </c>
      <c r="O15" s="652" t="str">
        <f t="shared" si="10"/>
        <v>24,883</v>
      </c>
      <c r="P15" s="653" t="str">
        <f>'Ores &amp; Ingots'!B4</f>
        <v>0.37</v>
      </c>
      <c r="Q15" s="654" t="str">
        <f>D15*'Ores &amp; Ingots'!C4</f>
        <v>0.04032</v>
      </c>
      <c r="R15" s="655" t="str">
        <f t="shared" si="12"/>
        <v>10.90%</v>
      </c>
    </row>
    <row r="16">
      <c r="A16" s="643"/>
      <c r="B16" s="226" t="s">
        <v>1178</v>
      </c>
      <c r="C16" s="688"/>
      <c r="D16" s="645" t="str">
        <f>'Ores &amp; Ingots'!E5*0.9</f>
        <v>0.27</v>
      </c>
      <c r="E16" s="689" t="str">
        <f>('Ores &amp; Ingots'!D5/1.6)/Main!$D$8</f>
        <v>2.500</v>
      </c>
      <c r="F16" s="693" t="str">
        <f t="shared" si="1"/>
        <v>3.704</v>
      </c>
      <c r="G16" s="691" t="str">
        <f t="shared" si="2"/>
        <v>9.259</v>
      </c>
      <c r="H16" s="692" t="str">
        <f t="shared" si="3"/>
        <v>0.4</v>
      </c>
      <c r="I16" s="650" t="str">
        <f t="shared" si="4"/>
        <v>24.0</v>
      </c>
      <c r="J16" s="651" t="str">
        <f t="shared" si="5"/>
        <v>1,440</v>
      </c>
      <c r="K16" s="652" t="str">
        <f t="shared" si="6"/>
        <v>34,560</v>
      </c>
      <c r="L16" s="653" t="str">
        <f t="shared" si="7"/>
        <v>0.11</v>
      </c>
      <c r="M16" s="650" t="str">
        <f t="shared" si="8"/>
        <v>6.5</v>
      </c>
      <c r="N16" s="651" t="str">
        <f t="shared" si="9"/>
        <v>389</v>
      </c>
      <c r="O16" s="652" t="str">
        <f t="shared" si="10"/>
        <v>9,331</v>
      </c>
      <c r="P16" s="653" t="str">
        <f>'Ores &amp; Ingots'!B5</f>
        <v>0.37</v>
      </c>
      <c r="Q16" s="654" t="str">
        <f>D16*'Ores &amp; Ingots'!C5</f>
        <v>0.03024</v>
      </c>
      <c r="R16" s="655" t="str">
        <f t="shared" si="12"/>
        <v>8.17%</v>
      </c>
    </row>
    <row r="17">
      <c r="A17" s="668"/>
      <c r="B17" s="226" t="s">
        <v>1186</v>
      </c>
      <c r="C17" s="688"/>
      <c r="D17" s="645" t="str">
        <f>'Ores &amp; Ingots'!E15*0.9</f>
        <v>0.72</v>
      </c>
      <c r="E17" s="689" t="str">
        <f>('Ores &amp; Ingots'!D15/1.6)/Main!$D$8</f>
        <v>0.025</v>
      </c>
      <c r="F17" s="694" t="str">
        <f t="shared" si="1"/>
        <v>1.39</v>
      </c>
      <c r="G17" s="658" t="str">
        <f t="shared" si="2"/>
        <v>0.035</v>
      </c>
      <c r="H17" s="692" t="str">
        <f t="shared" si="3"/>
        <v>40.0</v>
      </c>
      <c r="I17" s="650" t="str">
        <f t="shared" si="4"/>
        <v>2,400.0</v>
      </c>
      <c r="J17" s="651" t="str">
        <f t="shared" si="5"/>
        <v>144,000</v>
      </c>
      <c r="K17" s="652" t="str">
        <f t="shared" si="6"/>
        <v>3,456,000</v>
      </c>
      <c r="L17" s="653" t="str">
        <f t="shared" si="7"/>
        <v>28.80</v>
      </c>
      <c r="M17" s="650" t="str">
        <f t="shared" si="8"/>
        <v>1,728.0</v>
      </c>
      <c r="N17" s="659" t="str">
        <f t="shared" si="9"/>
        <v>103,680.00</v>
      </c>
      <c r="O17" s="652" t="str">
        <f t="shared" si="10"/>
        <v>2,488,320</v>
      </c>
      <c r="P17" s="695"/>
      <c r="Q17" s="696"/>
      <c r="R17" s="697"/>
    </row>
    <row r="18">
      <c r="A18" s="698" t="s">
        <v>1188</v>
      </c>
      <c r="B18" s="192" t="s">
        <v>1189</v>
      </c>
      <c r="C18" s="699"/>
      <c r="D18" s="631">
        <v>3.0</v>
      </c>
      <c r="E18" s="633" t="str">
        <f>D18/C8</f>
        <v>0.006</v>
      </c>
      <c r="F18" s="634" t="str">
        <f t="shared" si="1"/>
        <v>0.333</v>
      </c>
      <c r="G18" s="635" t="str">
        <f t="shared" si="2"/>
        <v>0.002</v>
      </c>
      <c r="H18" s="207" t="str">
        <f t="shared" si="3"/>
        <v>167</v>
      </c>
      <c r="I18" s="638" t="str">
        <f t="shared" si="4"/>
        <v>10,020</v>
      </c>
      <c r="J18" s="638" t="str">
        <f t="shared" si="5"/>
        <v>601,200</v>
      </c>
      <c r="K18" s="639" t="str">
        <f t="shared" si="6"/>
        <v>14,428,800</v>
      </c>
      <c r="L18" s="700" t="str">
        <f t="shared" si="7"/>
        <v>501</v>
      </c>
      <c r="M18" s="638" t="str">
        <f t="shared" si="8"/>
        <v>30,060</v>
      </c>
      <c r="N18" s="638" t="str">
        <f t="shared" si="9"/>
        <v>1,803,600</v>
      </c>
      <c r="O18" s="639" t="str">
        <f t="shared" si="10"/>
        <v>43,286,400</v>
      </c>
      <c r="P18" s="701"/>
      <c r="Q18" s="702"/>
      <c r="R18" s="703"/>
    </row>
    <row r="19">
      <c r="A19" s="668"/>
      <c r="B19" s="297" t="s">
        <v>1190</v>
      </c>
      <c r="C19" s="669"/>
      <c r="D19" s="704">
        <v>3.0</v>
      </c>
      <c r="E19" s="671" t="str">
        <f t="shared" ref="E19:E21" si="13">D19/C8</f>
        <v>0.006</v>
      </c>
      <c r="F19" s="705" t="str">
        <f t="shared" si="1"/>
        <v>0.333</v>
      </c>
      <c r="G19" s="673" t="str">
        <f t="shared" si="2"/>
        <v>0.002</v>
      </c>
      <c r="H19" s="274" t="str">
        <f t="shared" si="3"/>
        <v>167</v>
      </c>
      <c r="I19" s="676" t="str">
        <f t="shared" si="4"/>
        <v>10,020</v>
      </c>
      <c r="J19" s="676" t="str">
        <f t="shared" si="5"/>
        <v>601,200</v>
      </c>
      <c r="K19" s="677" t="str">
        <f t="shared" si="6"/>
        <v>14,428,800</v>
      </c>
      <c r="L19" s="706" t="str">
        <f t="shared" si="7"/>
        <v>501</v>
      </c>
      <c r="M19" s="676" t="str">
        <f t="shared" si="8"/>
        <v>30,060</v>
      </c>
      <c r="N19" s="676" t="str">
        <f t="shared" si="9"/>
        <v>1,803,600</v>
      </c>
      <c r="O19" s="677" t="str">
        <f t="shared" si="10"/>
        <v>43,286,400</v>
      </c>
      <c r="P19" s="707"/>
      <c r="Q19" s="708"/>
      <c r="R19" s="709"/>
    </row>
    <row r="20">
      <c r="A20" s="710" t="s">
        <v>1191</v>
      </c>
      <c r="B20" s="711" t="s">
        <v>1189</v>
      </c>
      <c r="C20" s="667"/>
      <c r="D20" s="660">
        <v>3.0</v>
      </c>
      <c r="E20" s="646" t="str">
        <f t="shared" si="13"/>
        <v>0.012</v>
      </c>
      <c r="F20" s="657" t="str">
        <f t="shared" si="1"/>
        <v>0.333</v>
      </c>
      <c r="G20" s="658" t="str">
        <f t="shared" si="2"/>
        <v>0.004</v>
      </c>
      <c r="H20" s="239" t="str">
        <f t="shared" si="3"/>
        <v>83</v>
      </c>
      <c r="I20" s="651" t="str">
        <f t="shared" si="4"/>
        <v>4,980</v>
      </c>
      <c r="J20" s="651" t="str">
        <f t="shared" si="5"/>
        <v>298,800</v>
      </c>
      <c r="K20" s="652" t="str">
        <f t="shared" si="6"/>
        <v>7,171,200</v>
      </c>
      <c r="L20" s="712" t="str">
        <f t="shared" si="7"/>
        <v>249</v>
      </c>
      <c r="M20" s="651" t="str">
        <f t="shared" si="8"/>
        <v>14,940</v>
      </c>
      <c r="N20" s="651" t="str">
        <f t="shared" si="9"/>
        <v>896,400</v>
      </c>
      <c r="O20" s="652" t="str">
        <f t="shared" si="10"/>
        <v>21,513,600</v>
      </c>
      <c r="P20" s="695"/>
      <c r="Q20" s="696"/>
      <c r="R20" s="697"/>
    </row>
    <row r="21">
      <c r="A21" s="668"/>
      <c r="B21" s="713" t="s">
        <v>1190</v>
      </c>
      <c r="C21" s="669"/>
      <c r="D21" s="704">
        <v>2.0</v>
      </c>
      <c r="E21" s="671" t="str">
        <f t="shared" si="13"/>
        <v>0.012</v>
      </c>
      <c r="F21" s="705" t="str">
        <f t="shared" si="1"/>
        <v>0.500</v>
      </c>
      <c r="G21" s="673" t="str">
        <f t="shared" si="2"/>
        <v>0.006</v>
      </c>
      <c r="H21" s="274" t="str">
        <f t="shared" si="3"/>
        <v>83</v>
      </c>
      <c r="I21" s="676" t="str">
        <f t="shared" si="4"/>
        <v>4,980</v>
      </c>
      <c r="J21" s="676" t="str">
        <f t="shared" si="5"/>
        <v>298,800</v>
      </c>
      <c r="K21" s="677" t="str">
        <f t="shared" si="6"/>
        <v>7,171,200</v>
      </c>
      <c r="L21" s="706" t="str">
        <f t="shared" si="7"/>
        <v>166</v>
      </c>
      <c r="M21" s="676" t="str">
        <f t="shared" si="8"/>
        <v>9,960</v>
      </c>
      <c r="N21" s="676" t="str">
        <f t="shared" si="9"/>
        <v>597,600</v>
      </c>
      <c r="O21" s="677" t="str">
        <f t="shared" si="10"/>
        <v>14,342,400</v>
      </c>
      <c r="P21" s="707"/>
      <c r="Q21" s="708"/>
      <c r="R21" s="709"/>
    </row>
    <row r="22">
      <c r="A22" s="714" t="s">
        <v>1192</v>
      </c>
      <c r="B22" s="555" t="s">
        <v>1193</v>
      </c>
      <c r="C22" s="715"/>
      <c r="D22" s="556"/>
      <c r="E22" s="273"/>
      <c r="F22" s="271"/>
      <c r="G22" s="273"/>
      <c r="H22" s="716"/>
      <c r="I22" s="717"/>
      <c r="J22" s="708"/>
      <c r="K22" s="718"/>
      <c r="L22" s="678" t="str">
        <f>1/C5</f>
        <v>0.03</v>
      </c>
      <c r="M22" s="675" t="str">
        <f>60/C5</f>
        <v>1.8</v>
      </c>
      <c r="N22" s="676" t="str">
        <f>3600/C5</f>
        <v>108</v>
      </c>
      <c r="O22" s="677" t="str">
        <f>86400/C5</f>
        <v>2,592</v>
      </c>
      <c r="P22" s="707"/>
      <c r="Q22" s="708"/>
      <c r="R22" s="709"/>
    </row>
  </sheetData>
  <mergeCells count="12">
    <mergeCell ref="A14:A17"/>
    <mergeCell ref="A20:A21"/>
    <mergeCell ref="A18:A19"/>
    <mergeCell ref="D1:E1"/>
    <mergeCell ref="A1:B1"/>
    <mergeCell ref="L1:O1"/>
    <mergeCell ref="H1:K1"/>
    <mergeCell ref="A3:A13"/>
    <mergeCell ref="F1:G1"/>
    <mergeCell ref="C6:C7"/>
    <mergeCell ref="C1:C2"/>
    <mergeCell ref="P1:R1"/>
  </mergeCells>
  <conditionalFormatting sqref="B3:B22 D3:R22">
    <cfRule type="expression" dxfId="2" priority="1">
      <formula>ISEVEN(ROW())</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F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6.57"/>
    <col customWidth="1" min="2" max="3" width="10.86"/>
    <col customWidth="1" min="4" max="4" width="16.57"/>
    <col customWidth="1" min="5" max="6" width="10.86"/>
  </cols>
  <sheetData>
    <row r="1">
      <c r="A1" s="153" t="s">
        <v>1194</v>
      </c>
      <c r="B1" s="157" t="s">
        <v>1195</v>
      </c>
      <c r="D1" s="142" t="s">
        <v>1196</v>
      </c>
      <c r="E1" s="136" t="s">
        <v>248</v>
      </c>
      <c r="F1" s="138" t="s">
        <v>247</v>
      </c>
    </row>
    <row r="2">
      <c r="B2" s="174" t="s">
        <v>1197</v>
      </c>
      <c r="C2" s="174" t="s">
        <v>1198</v>
      </c>
    </row>
    <row r="3">
      <c r="A3" s="116" t="s">
        <v>1176</v>
      </c>
      <c r="B3" s="227">
        <v>0.37</v>
      </c>
      <c r="C3" s="227">
        <v>0.127</v>
      </c>
      <c r="D3" s="660">
        <v>0.05</v>
      </c>
      <c r="E3" s="660">
        <v>0.7</v>
      </c>
      <c r="F3" s="719">
        <v>5.0</v>
      </c>
    </row>
    <row r="4">
      <c r="A4" s="116" t="s">
        <v>1177</v>
      </c>
      <c r="B4" s="227">
        <v>0.37</v>
      </c>
      <c r="C4" s="227">
        <v>0.112</v>
      </c>
      <c r="D4" s="660">
        <v>2.0</v>
      </c>
      <c r="E4" s="660">
        <v>0.4</v>
      </c>
      <c r="F4" s="719">
        <v>5.0</v>
      </c>
    </row>
    <row r="5">
      <c r="A5" s="116" t="s">
        <v>1178</v>
      </c>
      <c r="B5" s="227">
        <v>0.37</v>
      </c>
      <c r="C5" s="227">
        <v>0.112</v>
      </c>
      <c r="D5" s="660">
        <v>4.0</v>
      </c>
      <c r="E5" s="660">
        <v>0.3</v>
      </c>
      <c r="F5" s="719">
        <v>5.0</v>
      </c>
    </row>
    <row r="6">
      <c r="A6" s="116" t="s">
        <v>1179</v>
      </c>
      <c r="B6" s="227">
        <v>0.37</v>
      </c>
      <c r="C6" s="227">
        <v>0.575</v>
      </c>
      <c r="D6" s="660">
        <v>1.0</v>
      </c>
      <c r="E6" s="660">
        <v>0.007</v>
      </c>
      <c r="F6" s="719">
        <v>5.0</v>
      </c>
    </row>
    <row r="7">
      <c r="A7" s="116" t="s">
        <v>1181</v>
      </c>
      <c r="B7" s="227">
        <v>0.37</v>
      </c>
      <c r="C7" s="227">
        <v>0.429</v>
      </c>
      <c r="D7" s="660">
        <v>0.6</v>
      </c>
      <c r="E7" s="660">
        <v>0.7</v>
      </c>
      <c r="F7" s="719">
        <v>5.0</v>
      </c>
    </row>
    <row r="8">
      <c r="A8" s="116" t="s">
        <v>1182</v>
      </c>
      <c r="B8" s="227">
        <v>0.37</v>
      </c>
      <c r="C8" s="227">
        <v>0.095</v>
      </c>
      <c r="D8" s="660">
        <v>1.0</v>
      </c>
      <c r="E8" s="660">
        <v>0.1</v>
      </c>
      <c r="F8" s="227">
        <v>1.5</v>
      </c>
    </row>
    <row r="9">
      <c r="A9" s="116" t="s">
        <v>1183</v>
      </c>
      <c r="B9" s="227">
        <v>0.37</v>
      </c>
      <c r="C9" s="227">
        <v>0.052</v>
      </c>
      <c r="D9" s="660">
        <v>0.4</v>
      </c>
      <c r="E9" s="660">
        <v>0.01</v>
      </c>
      <c r="F9" s="227">
        <v>3.5</v>
      </c>
    </row>
    <row r="10">
      <c r="A10" s="116" t="s">
        <v>1184</v>
      </c>
      <c r="B10" s="227">
        <v>0.37</v>
      </c>
      <c r="C10" s="227">
        <v>0.047</v>
      </c>
      <c r="D10" s="660">
        <v>4.0</v>
      </c>
      <c r="E10" s="660">
        <v>0.005</v>
      </c>
      <c r="F10" s="227">
        <v>1.6</v>
      </c>
    </row>
    <row r="11">
      <c r="A11" s="116" t="s">
        <v>1185</v>
      </c>
      <c r="B11" s="227">
        <v>0.37</v>
      </c>
      <c r="C11" s="227">
        <v>0.052</v>
      </c>
      <c r="D11" s="660">
        <v>4.0</v>
      </c>
      <c r="E11" s="660">
        <v>0.007</v>
      </c>
      <c r="F11" s="227">
        <v>1.5</v>
      </c>
    </row>
    <row r="12">
      <c r="A12" s="116" t="s">
        <v>1199</v>
      </c>
      <c r="B12" s="227">
        <v>0.37</v>
      </c>
      <c r="C12" s="720">
        <v>0.37</v>
      </c>
      <c r="D12" s="660">
        <v>0.1</v>
      </c>
      <c r="E12" s="660">
        <v>0.9</v>
      </c>
      <c r="F12" s="719">
        <v>5.0</v>
      </c>
    </row>
    <row r="13">
      <c r="A13" s="116" t="s">
        <v>1200</v>
      </c>
      <c r="B13" s="227">
        <v>0.37</v>
      </c>
      <c r="C13" s="227"/>
      <c r="D13" s="227"/>
      <c r="E13" s="227"/>
      <c r="F13" s="227">
        <v>4.5</v>
      </c>
    </row>
    <row r="14">
      <c r="A14" s="116" t="s">
        <v>1201</v>
      </c>
      <c r="B14" s="227">
        <v>0.37</v>
      </c>
      <c r="C14" s="227"/>
      <c r="D14" s="227"/>
      <c r="E14" s="227"/>
      <c r="F14" s="719">
        <v>5.0</v>
      </c>
    </row>
    <row r="15">
      <c r="A15" s="116" t="s">
        <v>1186</v>
      </c>
      <c r="B15" s="227"/>
      <c r="C15" s="227">
        <v>0.254</v>
      </c>
      <c r="D15" s="660">
        <v>0.04</v>
      </c>
      <c r="E15" s="660">
        <v>0.8</v>
      </c>
      <c r="F15" s="227"/>
    </row>
  </sheetData>
  <mergeCells count="5">
    <mergeCell ref="B1:C1"/>
    <mergeCell ref="F1:F2"/>
    <mergeCell ref="E1:E2"/>
    <mergeCell ref="D1:D2"/>
    <mergeCell ref="A1:A2"/>
  </mergeCells>
  <conditionalFormatting sqref="A3:F15">
    <cfRule type="expression" dxfId="2" priority="1">
      <formula>ISEVEN(ROW())</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showGridLines="0" workbookViewId="0"/>
  </sheetViews>
  <sheetFormatPr customHeight="1" defaultColWidth="14.43" defaultRowHeight="15.75"/>
  <cols>
    <col customWidth="1" min="5" max="5" width="7.29"/>
    <col customWidth="1" min="6" max="7" width="25.14"/>
  </cols>
  <sheetData>
    <row r="1">
      <c r="A1" s="721" t="s">
        <v>0</v>
      </c>
      <c r="B1" s="39"/>
      <c r="C1" s="39"/>
      <c r="D1" s="39"/>
      <c r="E1" s="39"/>
      <c r="F1" s="39"/>
      <c r="G1" s="39"/>
    </row>
    <row r="2">
      <c r="A2" s="722" t="s">
        <v>1202</v>
      </c>
      <c r="B2" s="39"/>
      <c r="C2" s="39"/>
      <c r="D2" s="39"/>
      <c r="E2" s="39"/>
      <c r="F2" s="39"/>
      <c r="G2" s="15"/>
    </row>
    <row r="3">
      <c r="A3" s="723" t="s">
        <v>1203</v>
      </c>
      <c r="G3" s="32"/>
    </row>
    <row r="4">
      <c r="A4" s="724" t="s">
        <v>1204</v>
      </c>
      <c r="B4" s="43"/>
      <c r="C4" s="43"/>
      <c r="D4" s="43"/>
      <c r="E4" s="43"/>
      <c r="F4" s="43"/>
      <c r="G4" s="44"/>
    </row>
    <row r="5">
      <c r="A5" s="725"/>
      <c r="B5" s="725"/>
      <c r="C5" s="725"/>
      <c r="D5" s="725"/>
      <c r="E5" s="725"/>
      <c r="F5" s="725"/>
      <c r="G5" s="725"/>
    </row>
    <row r="6">
      <c r="A6" s="726" t="s">
        <v>1205</v>
      </c>
      <c r="B6" s="39"/>
      <c r="C6" s="39"/>
      <c r="D6" s="15"/>
      <c r="E6" s="725"/>
      <c r="F6" s="727" t="s">
        <v>1206</v>
      </c>
      <c r="G6" s="3"/>
    </row>
    <row r="7">
      <c r="A7" s="728" t="s">
        <v>1207</v>
      </c>
      <c r="B7" s="43"/>
      <c r="C7" s="43"/>
      <c r="D7" s="44"/>
      <c r="E7" s="725"/>
      <c r="F7" s="729" t="s">
        <v>1208</v>
      </c>
      <c r="G7" s="730" t="str">
        <f>SUM(D10:D15)+SUM(D35:D36)</f>
        <v>414,000 N</v>
      </c>
    </row>
    <row r="8">
      <c r="A8" s="731" t="s">
        <v>1209</v>
      </c>
      <c r="C8" s="732" t="s">
        <v>1210</v>
      </c>
      <c r="D8" s="733" t="s">
        <v>1211</v>
      </c>
      <c r="E8" s="725"/>
      <c r="F8" s="734" t="s">
        <v>1212</v>
      </c>
      <c r="G8" s="735" t="str">
        <f>(D16+D37)*(9.807*D17)</f>
        <v>0 N</v>
      </c>
    </row>
    <row r="9">
      <c r="A9" s="727" t="s">
        <v>1206</v>
      </c>
      <c r="B9" s="2"/>
      <c r="C9" s="2"/>
      <c r="D9" s="3"/>
      <c r="E9" s="725"/>
      <c r="F9" s="736" t="s">
        <v>1213</v>
      </c>
      <c r="G9" s="737" t="str">
        <f>G7+G8</f>
        <v>414,000 N</v>
      </c>
    </row>
    <row r="10">
      <c r="A10" s="738" t="s">
        <v>1214</v>
      </c>
      <c r="C10" s="739">
        <v>2.0</v>
      </c>
      <c r="D10" s="740" t="str">
        <f>C10*'Blocks A'!U20</f>
        <v>24,000 N</v>
      </c>
      <c r="E10" s="725"/>
      <c r="F10" s="741"/>
      <c r="G10" s="742"/>
    </row>
    <row r="11">
      <c r="A11" s="738" t="s">
        <v>1215</v>
      </c>
      <c r="C11" s="739">
        <v>1.0</v>
      </c>
      <c r="D11" s="740" t="str">
        <f>C11*'Blocks A'!U22</f>
        <v>144,000 N</v>
      </c>
      <c r="E11" s="725"/>
      <c r="F11" s="743" t="s">
        <v>1216</v>
      </c>
      <c r="G11" s="744" t="str">
        <f>G9/D18</f>
        <v>16.6 m/s²</v>
      </c>
    </row>
    <row r="12">
      <c r="A12" s="738" t="s">
        <v>1217</v>
      </c>
      <c r="C12" s="739">
        <v>3.0</v>
      </c>
      <c r="D12" s="740" t="str">
        <f>C12*'Blocks A'!U24</f>
        <v>246,000 N</v>
      </c>
      <c r="E12" s="725"/>
      <c r="F12" s="741"/>
      <c r="G12" s="742"/>
    </row>
    <row r="13">
      <c r="A13" s="738" t="s">
        <v>1218</v>
      </c>
      <c r="C13" s="739">
        <v>0.0</v>
      </c>
      <c r="D13" s="740" t="str">
        <f>C13*'Blocks A'!U26</f>
        <v>0 N</v>
      </c>
      <c r="E13" s="725"/>
      <c r="F13" s="745" t="s">
        <v>1219</v>
      </c>
      <c r="G13" s="746" t="str">
        <f>G11-9.80665</f>
        <v>6.8 m/s²</v>
      </c>
    </row>
    <row r="14">
      <c r="A14" s="738" t="s">
        <v>1220</v>
      </c>
      <c r="C14" s="739">
        <v>0.0</v>
      </c>
      <c r="D14" s="740" t="str">
        <f>C14*'Blocks A'!U28</f>
        <v>0 N</v>
      </c>
      <c r="E14" s="725"/>
      <c r="F14" s="747" t="s">
        <v>1221</v>
      </c>
      <c r="G14" s="748" t="str">
        <f>G11-(9.80665/4)</f>
        <v>14.1 m/s²</v>
      </c>
    </row>
    <row r="15">
      <c r="A15" s="738" t="s">
        <v>1222</v>
      </c>
      <c r="C15" s="739">
        <v>0.0</v>
      </c>
      <c r="D15" s="740" t="str">
        <f>C15*'Blocks A'!U30</f>
        <v>0 N</v>
      </c>
      <c r="E15" s="725"/>
      <c r="F15" s="749" t="s">
        <v>1223</v>
      </c>
      <c r="G15" s="750" t="str">
        <f>100/G11</f>
        <v>6.0 s</v>
      </c>
    </row>
    <row r="16">
      <c r="A16" s="738" t="s">
        <v>1224</v>
      </c>
      <c r="C16" s="739">
        <v>0.0</v>
      </c>
      <c r="D16" s="751" t="str">
        <f>C16*'Blocks A'!V96</f>
        <v>0 kg</v>
      </c>
      <c r="E16" s="725"/>
      <c r="F16" s="741"/>
      <c r="G16" s="742"/>
    </row>
    <row r="17">
      <c r="A17" s="738" t="s">
        <v>1225</v>
      </c>
      <c r="C17" s="739">
        <v>0.0</v>
      </c>
      <c r="D17" s="752" t="str">
        <f t="shared" ref="D17:D18" si="1">C17</f>
        <v>0 g</v>
      </c>
      <c r="E17" s="725"/>
      <c r="F17" s="753" t="s">
        <v>1226</v>
      </c>
      <c r="G17" s="754" t="str">
        <f>10/G11</f>
        <v>0.6 s</v>
      </c>
    </row>
    <row r="18">
      <c r="A18" s="738" t="s">
        <v>1227</v>
      </c>
      <c r="C18" s="755">
        <v>25000.0</v>
      </c>
      <c r="D18" s="756" t="str">
        <f t="shared" si="1"/>
        <v>25,000 kg</v>
      </c>
      <c r="E18" s="725"/>
      <c r="F18" s="757" t="s">
        <v>1228</v>
      </c>
      <c r="G18" s="758" t="str">
        <f>25/G11</f>
        <v>1.5 s</v>
      </c>
    </row>
    <row r="19">
      <c r="A19" s="759" t="s">
        <v>1229</v>
      </c>
      <c r="B19" s="2"/>
      <c r="C19" s="2"/>
      <c r="D19" s="3"/>
      <c r="E19" s="725"/>
      <c r="F19" s="760" t="s">
        <v>1230</v>
      </c>
      <c r="G19" s="754" t="str">
        <f>50/G11</f>
        <v>3.0 s</v>
      </c>
    </row>
    <row r="20">
      <c r="A20" s="738" t="s">
        <v>1214</v>
      </c>
      <c r="C20" s="739">
        <v>0.0</v>
      </c>
      <c r="D20" s="740" t="str">
        <f>C20*'Blocks A'!U19</f>
        <v>0 N</v>
      </c>
      <c r="E20" s="725"/>
      <c r="F20" s="757" t="s">
        <v>1231</v>
      </c>
      <c r="G20" s="758" t="str">
        <f>150/G11</f>
        <v>9.1 s</v>
      </c>
    </row>
    <row r="21">
      <c r="A21" s="738" t="s">
        <v>1215</v>
      </c>
      <c r="C21" s="739">
        <v>0.0</v>
      </c>
      <c r="D21" s="740" t="str">
        <f>C21*'Blocks A'!U21</f>
        <v>0 N</v>
      </c>
      <c r="E21" s="725"/>
      <c r="F21" s="760" t="s">
        <v>1232</v>
      </c>
      <c r="G21" s="754" t="str">
        <f>250/G11</f>
        <v>15.1 s</v>
      </c>
    </row>
    <row r="22">
      <c r="A22" s="738" t="s">
        <v>1217</v>
      </c>
      <c r="C22" s="739">
        <v>4.0</v>
      </c>
      <c r="D22" s="740" t="str">
        <f>C22*'Blocks A'!U23</f>
        <v>3,600,000 N</v>
      </c>
      <c r="E22" s="725"/>
      <c r="F22" s="757" t="s">
        <v>1233</v>
      </c>
      <c r="G22" s="758" t="str">
        <f>500/G11</f>
        <v>30.2 s</v>
      </c>
    </row>
    <row r="23">
      <c r="A23" s="738" t="s">
        <v>1218</v>
      </c>
      <c r="C23" s="739">
        <v>0.0</v>
      </c>
      <c r="D23" s="740" t="str">
        <f>C23*'Blocks A'!U25</f>
        <v>0 N</v>
      </c>
      <c r="E23" s="725"/>
      <c r="F23" s="761" t="s">
        <v>1234</v>
      </c>
      <c r="G23" s="762" t="str">
        <f>1000/G11</f>
        <v>60.4 s</v>
      </c>
    </row>
    <row r="24">
      <c r="A24" s="738" t="s">
        <v>1220</v>
      </c>
      <c r="C24" s="739">
        <v>0.0</v>
      </c>
      <c r="D24" s="740" t="str">
        <f>C24*'Blocks A'!U27</f>
        <v>0 N</v>
      </c>
      <c r="E24" s="725"/>
      <c r="F24" s="763"/>
      <c r="G24" s="763"/>
    </row>
    <row r="25">
      <c r="A25" s="738" t="s">
        <v>1222</v>
      </c>
      <c r="C25" s="739">
        <v>0.0</v>
      </c>
      <c r="D25" s="740" t="str">
        <f>C25*'Blocks A'!U29</f>
        <v>0 N</v>
      </c>
      <c r="E25" s="725"/>
      <c r="F25" s="759" t="s">
        <v>1229</v>
      </c>
      <c r="G25" s="3"/>
    </row>
    <row r="26">
      <c r="A26" s="738" t="s">
        <v>1224</v>
      </c>
      <c r="C26" s="739">
        <v>0.0</v>
      </c>
      <c r="D26" s="751" t="str">
        <f>C26*'Blocks A'!V95</f>
        <v>0 kg</v>
      </c>
      <c r="E26" s="725"/>
      <c r="F26" s="729" t="s">
        <v>1208</v>
      </c>
      <c r="G26" s="730" t="str">
        <f>SUM(D20:D25)+SUM(D42:D43)</f>
        <v>3,600,000 N</v>
      </c>
    </row>
    <row r="27">
      <c r="A27" s="738" t="s">
        <v>1235</v>
      </c>
      <c r="C27" s="739">
        <v>0.0</v>
      </c>
      <c r="D27" s="752" t="str">
        <f t="shared" ref="D27:D28" si="2">C27</f>
        <v>0 g</v>
      </c>
      <c r="E27" s="725"/>
      <c r="F27" s="734" t="s">
        <v>1212</v>
      </c>
      <c r="G27" s="735" t="str">
        <f>(D26+D44)*(9.807*D27)</f>
        <v>0 N</v>
      </c>
    </row>
    <row r="28">
      <c r="A28" s="764" t="s">
        <v>1227</v>
      </c>
      <c r="B28" s="43"/>
      <c r="C28" s="765">
        <v>300000.0</v>
      </c>
      <c r="D28" s="766" t="str">
        <f t="shared" si="2"/>
        <v>300,000 kg</v>
      </c>
      <c r="E28" s="725"/>
      <c r="F28" s="736" t="s">
        <v>1213</v>
      </c>
      <c r="G28" s="737" t="str">
        <f>G26+G27</f>
        <v>3,600,000 N</v>
      </c>
    </row>
    <row r="29">
      <c r="A29" s="6"/>
      <c r="B29" s="6"/>
      <c r="C29" s="6"/>
      <c r="D29" s="6"/>
      <c r="E29" s="725"/>
      <c r="F29" s="741"/>
      <c r="G29" s="742"/>
    </row>
    <row r="30">
      <c r="A30" s="726" t="s">
        <v>1236</v>
      </c>
      <c r="B30" s="39"/>
      <c r="C30" s="39"/>
      <c r="D30" s="15"/>
      <c r="E30" s="725"/>
      <c r="F30" s="743" t="s">
        <v>1216</v>
      </c>
      <c r="G30" s="744" t="str">
        <f>G28/D28</f>
        <v>12.0 m/s²</v>
      </c>
    </row>
    <row r="31">
      <c r="A31" s="767" t="s">
        <v>1237</v>
      </c>
      <c r="D31" s="32"/>
      <c r="E31" s="725"/>
      <c r="F31" s="741"/>
      <c r="G31" s="742"/>
    </row>
    <row r="32">
      <c r="A32" s="768" t="s">
        <v>1238</v>
      </c>
      <c r="B32" s="43"/>
      <c r="C32" s="43"/>
      <c r="D32" s="44"/>
      <c r="E32" s="725"/>
      <c r="F32" s="745" t="s">
        <v>1219</v>
      </c>
      <c r="G32" s="746" t="str">
        <f>G30-9.80665</f>
        <v>2.2 m/s²</v>
      </c>
    </row>
    <row r="33">
      <c r="A33" s="731" t="s">
        <v>1209</v>
      </c>
      <c r="C33" s="732" t="s">
        <v>1210</v>
      </c>
      <c r="D33" s="733" t="s">
        <v>1211</v>
      </c>
      <c r="E33" s="725"/>
      <c r="F33" s="747" t="s">
        <v>1221</v>
      </c>
      <c r="G33" s="748" t="str">
        <f>G30-(9.80665/4)</f>
        <v>9.5 m/s²</v>
      </c>
    </row>
    <row r="34">
      <c r="A34" s="727" t="s">
        <v>1206</v>
      </c>
      <c r="B34" s="2"/>
      <c r="C34" s="2"/>
      <c r="D34" s="3"/>
      <c r="E34" s="725"/>
      <c r="F34" s="749" t="s">
        <v>1223</v>
      </c>
      <c r="G34" s="750" t="str">
        <f>100/G30</f>
        <v>8.3 s</v>
      </c>
    </row>
    <row r="35">
      <c r="A35" s="738" t="s">
        <v>1239</v>
      </c>
      <c r="C35" s="739">
        <v>0.0</v>
      </c>
      <c r="D35" s="740" t="str">
        <f t="shared" ref="D35:D37" si="3">C35*C38</f>
        <v>0 N</v>
      </c>
      <c r="E35" s="725"/>
      <c r="F35" s="741"/>
      <c r="G35" s="742"/>
    </row>
    <row r="36">
      <c r="A36" s="738" t="s">
        <v>1240</v>
      </c>
      <c r="C36" s="739">
        <v>0.0</v>
      </c>
      <c r="D36" s="740" t="str">
        <f t="shared" si="3"/>
        <v>0 N</v>
      </c>
      <c r="E36" s="725"/>
      <c r="F36" s="753" t="s">
        <v>1226</v>
      </c>
      <c r="G36" s="754" t="str">
        <f>10/G30</f>
        <v>0.8 s</v>
      </c>
    </row>
    <row r="37">
      <c r="A37" s="738" t="s">
        <v>1241</v>
      </c>
      <c r="C37" s="739">
        <v>0.0</v>
      </c>
      <c r="D37" s="751" t="str">
        <f t="shared" si="3"/>
        <v>0 kg</v>
      </c>
      <c r="E37" s="725"/>
      <c r="F37" s="757" t="s">
        <v>1228</v>
      </c>
      <c r="G37" s="758" t="str">
        <f>25/G30</f>
        <v>2.1 s</v>
      </c>
    </row>
    <row r="38">
      <c r="A38" s="738" t="s">
        <v>1242</v>
      </c>
      <c r="C38" s="739">
        <v>0.0</v>
      </c>
      <c r="D38" s="769" t="s">
        <v>1243</v>
      </c>
      <c r="E38" s="725"/>
      <c r="F38" s="760" t="s">
        <v>1230</v>
      </c>
      <c r="G38" s="754" t="str">
        <f>50/G30</f>
        <v>4.2 s</v>
      </c>
    </row>
    <row r="39">
      <c r="A39" s="738" t="s">
        <v>1244</v>
      </c>
      <c r="C39" s="739">
        <v>0.0</v>
      </c>
      <c r="D39" s="769" t="s">
        <v>1243</v>
      </c>
      <c r="E39" s="725"/>
      <c r="F39" s="757" t="s">
        <v>1231</v>
      </c>
      <c r="G39" s="758" t="str">
        <f>150/G30</f>
        <v>12.5 s</v>
      </c>
    </row>
    <row r="40">
      <c r="A40" s="738" t="s">
        <v>1245</v>
      </c>
      <c r="C40" s="739">
        <v>0.0</v>
      </c>
      <c r="D40" s="769" t="s">
        <v>1243</v>
      </c>
      <c r="E40" s="725"/>
      <c r="F40" s="760" t="s">
        <v>1232</v>
      </c>
      <c r="G40" s="754" t="str">
        <f>250/G30</f>
        <v>20.8 s</v>
      </c>
    </row>
    <row r="41">
      <c r="A41" s="759" t="s">
        <v>1229</v>
      </c>
      <c r="B41" s="2"/>
      <c r="C41" s="2"/>
      <c r="D41" s="3"/>
      <c r="E41" s="725"/>
      <c r="F41" s="757" t="s">
        <v>1233</v>
      </c>
      <c r="G41" s="758" t="str">
        <f>500/G30</f>
        <v>41.7 s</v>
      </c>
    </row>
    <row r="42">
      <c r="A42" s="738" t="s">
        <v>1239</v>
      </c>
      <c r="C42" s="739">
        <v>0.0</v>
      </c>
      <c r="D42" s="740" t="str">
        <f t="shared" ref="D42:D44" si="4">C42*C45</f>
        <v>0 N</v>
      </c>
      <c r="E42" s="725"/>
      <c r="F42" s="761" t="s">
        <v>1234</v>
      </c>
      <c r="G42" s="762" t="str">
        <f>1000/G30</f>
        <v>83.3 s</v>
      </c>
    </row>
    <row r="43">
      <c r="A43" s="738" t="s">
        <v>1240</v>
      </c>
      <c r="C43" s="739">
        <v>0.0</v>
      </c>
      <c r="D43" s="740" t="str">
        <f t="shared" si="4"/>
        <v>0 N</v>
      </c>
      <c r="E43" s="725"/>
      <c r="F43" s="763"/>
      <c r="G43" s="763"/>
    </row>
    <row r="44">
      <c r="A44" s="738" t="s">
        <v>1241</v>
      </c>
      <c r="C44" s="739">
        <v>0.0</v>
      </c>
      <c r="D44" s="751" t="str">
        <f t="shared" si="4"/>
        <v>0 kg</v>
      </c>
      <c r="E44" s="725"/>
      <c r="F44" s="770" t="s">
        <v>1246</v>
      </c>
    </row>
    <row r="45">
      <c r="A45" s="738" t="s">
        <v>1242</v>
      </c>
      <c r="C45" s="739">
        <v>0.0</v>
      </c>
      <c r="D45" s="769" t="s">
        <v>1243</v>
      </c>
      <c r="E45" s="725"/>
    </row>
    <row r="46">
      <c r="A46" s="738" t="s">
        <v>1244</v>
      </c>
      <c r="C46" s="739">
        <v>0.0</v>
      </c>
      <c r="D46" s="769" t="s">
        <v>1243</v>
      </c>
      <c r="E46" s="725"/>
      <c r="F46" s="770" t="s">
        <v>1247</v>
      </c>
    </row>
    <row r="47">
      <c r="A47" s="764" t="s">
        <v>1245</v>
      </c>
      <c r="B47" s="43"/>
      <c r="C47" s="765">
        <v>0.0</v>
      </c>
      <c r="D47" s="771" t="s">
        <v>1243</v>
      </c>
      <c r="E47" s="725"/>
    </row>
    <row r="48">
      <c r="A48" s="6"/>
      <c r="B48" s="6"/>
      <c r="C48" s="6"/>
      <c r="D48" s="6"/>
      <c r="E48" s="725"/>
      <c r="F48" s="772" t="s">
        <v>1248</v>
      </c>
    </row>
    <row r="49">
      <c r="A49" s="763"/>
      <c r="B49" s="763"/>
      <c r="C49" s="763"/>
      <c r="D49" s="763"/>
      <c r="E49" s="763"/>
      <c r="F49" s="772" t="s">
        <v>1249</v>
      </c>
    </row>
    <row r="50">
      <c r="A50" s="763"/>
      <c r="B50" s="763"/>
      <c r="C50" s="763"/>
      <c r="D50" s="763"/>
      <c r="E50" s="763"/>
      <c r="F50" s="763"/>
      <c r="G50" s="763"/>
    </row>
    <row r="51">
      <c r="A51" s="773" t="s">
        <v>1250</v>
      </c>
    </row>
    <row r="52">
      <c r="A52" s="773" t="s">
        <v>1251</v>
      </c>
    </row>
  </sheetData>
  <mergeCells count="65">
    <mergeCell ref="A34:D34"/>
    <mergeCell ref="A31:D31"/>
    <mergeCell ref="A32:D32"/>
    <mergeCell ref="A33:B33"/>
    <mergeCell ref="A25:B25"/>
    <mergeCell ref="A30:D30"/>
    <mergeCell ref="A27:B27"/>
    <mergeCell ref="A28:B28"/>
    <mergeCell ref="A22:B22"/>
    <mergeCell ref="A23:B23"/>
    <mergeCell ref="A47:B47"/>
    <mergeCell ref="A43:B43"/>
    <mergeCell ref="A46:B46"/>
    <mergeCell ref="A45:B45"/>
    <mergeCell ref="A44:B44"/>
    <mergeCell ref="A41:D41"/>
    <mergeCell ref="A40:B40"/>
    <mergeCell ref="A39:B39"/>
    <mergeCell ref="A16:B16"/>
    <mergeCell ref="A17:B17"/>
    <mergeCell ref="A18:B18"/>
    <mergeCell ref="A21:B21"/>
    <mergeCell ref="A19:D19"/>
    <mergeCell ref="A20:B20"/>
    <mergeCell ref="A36:B36"/>
    <mergeCell ref="F6:G6"/>
    <mergeCell ref="A7:D7"/>
    <mergeCell ref="A6:D6"/>
    <mergeCell ref="A8:B8"/>
    <mergeCell ref="A11:B11"/>
    <mergeCell ref="A10:B10"/>
    <mergeCell ref="F15:F16"/>
    <mergeCell ref="G15:G16"/>
    <mergeCell ref="G9:G10"/>
    <mergeCell ref="A3:G3"/>
    <mergeCell ref="A4:G4"/>
    <mergeCell ref="F9:F10"/>
    <mergeCell ref="A9:D9"/>
    <mergeCell ref="F48:G48"/>
    <mergeCell ref="F46:G47"/>
    <mergeCell ref="F28:F29"/>
    <mergeCell ref="G28:G29"/>
    <mergeCell ref="G11:G12"/>
    <mergeCell ref="F11:F12"/>
    <mergeCell ref="F34:F35"/>
    <mergeCell ref="G34:G35"/>
    <mergeCell ref="F49:G49"/>
    <mergeCell ref="F44:G45"/>
    <mergeCell ref="F25:G25"/>
    <mergeCell ref="A2:G2"/>
    <mergeCell ref="A1:G1"/>
    <mergeCell ref="A12:B12"/>
    <mergeCell ref="A13:B13"/>
    <mergeCell ref="A42:B42"/>
    <mergeCell ref="A38:B38"/>
    <mergeCell ref="A51:G51"/>
    <mergeCell ref="A52:G52"/>
    <mergeCell ref="A37:B37"/>
    <mergeCell ref="A35:B35"/>
    <mergeCell ref="A26:B26"/>
    <mergeCell ref="A24:B24"/>
    <mergeCell ref="A15:B15"/>
    <mergeCell ref="A14:B14"/>
    <mergeCell ref="F30:F31"/>
    <mergeCell ref="G30:G31"/>
  </mergeCells>
  <conditionalFormatting sqref="G13">
    <cfRule type="expression" dxfId="3" priority="1">
      <formula>GT(G13,0)</formula>
    </cfRule>
  </conditionalFormatting>
  <conditionalFormatting sqref="G14 G32:G33">
    <cfRule type="expression" dxfId="3" priority="2">
      <formula>GT(G14,0)</formula>
    </cfRule>
  </conditionalFormatting>
  <conditionalFormatting sqref="F14 F32:F33">
    <cfRule type="expression" dxfId="4" priority="3">
      <formula>GT(G14,0)</formula>
    </cfRule>
  </conditionalFormatting>
  <conditionalFormatting sqref="F13">
    <cfRule type="expression" dxfId="4" priority="4">
      <formula>GT(G13,0)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A64D79"/>
  </sheetPr>
  <sheetViews>
    <sheetView showGridLines="0" workbookViewId="0"/>
  </sheetViews>
  <sheetFormatPr customHeight="1" defaultColWidth="14.43" defaultRowHeight="15.75"/>
  <cols>
    <col customWidth="1" min="1" max="5" width="14.43"/>
  </cols>
  <sheetData>
    <row r="1">
      <c r="A1" s="774" t="s">
        <v>1252</v>
      </c>
    </row>
    <row r="3">
      <c r="A3" s="775" t="s">
        <v>0</v>
      </c>
    </row>
    <row r="4">
      <c r="A4" s="776" t="s">
        <v>1253</v>
      </c>
    </row>
    <row r="6">
      <c r="A6" s="777" t="s">
        <v>1254</v>
      </c>
    </row>
    <row r="7">
      <c r="A7" s="778" t="s">
        <v>1255</v>
      </c>
    </row>
    <row r="8">
      <c r="A8" s="778" t="s">
        <v>1256</v>
      </c>
    </row>
    <row r="9">
      <c r="A9" s="779" t="s">
        <v>1257</v>
      </c>
    </row>
    <row r="10">
      <c r="A10" s="780" t="str">
        <f>HYPERLINK("https://github.com/midspace/SEToolbox","Follow this link to download SE Toolbox if you don't already have it")</f>
        <v>Follow this link to download SE Toolbox if you don't already have it</v>
      </c>
    </row>
    <row r="11">
      <c r="A11" s="724" t="s">
        <v>1204</v>
      </c>
      <c r="B11" s="43"/>
      <c r="C11" s="43"/>
      <c r="D11" s="43"/>
      <c r="E11" s="43"/>
      <c r="F11" s="43"/>
      <c r="G11" s="43"/>
      <c r="H11" s="43"/>
      <c r="I11" s="43"/>
      <c r="J11" s="43"/>
      <c r="K11" s="43"/>
      <c r="L11" s="43"/>
      <c r="M11" s="43"/>
      <c r="N11" s="43"/>
      <c r="O11" s="44"/>
    </row>
    <row r="12">
      <c r="A12" s="781"/>
    </row>
    <row r="13">
      <c r="A13" s="782" t="s">
        <v>1258</v>
      </c>
    </row>
    <row r="15">
      <c r="A15" s="783" t="s">
        <v>1259</v>
      </c>
    </row>
    <row r="16">
      <c r="A16" s="784" t="s">
        <v>1260</v>
      </c>
    </row>
    <row r="17">
      <c r="A17" s="785"/>
    </row>
    <row r="32">
      <c r="A32" s="783" t="s">
        <v>1261</v>
      </c>
    </row>
    <row r="33">
      <c r="A33" s="784" t="s">
        <v>1262</v>
      </c>
    </row>
    <row r="34">
      <c r="A34" s="785"/>
    </row>
    <row r="64">
      <c r="A64" s="783" t="s">
        <v>1263</v>
      </c>
    </row>
    <row r="65">
      <c r="A65" s="784" t="s">
        <v>1264</v>
      </c>
    </row>
    <row r="66">
      <c r="A66" s="226"/>
      <c r="D66" s="226"/>
      <c r="M66" s="786"/>
    </row>
    <row r="67">
      <c r="D67" s="787" t="s">
        <v>1265</v>
      </c>
    </row>
    <row r="68">
      <c r="D68" s="788"/>
      <c r="E68" s="789" t="s">
        <v>1266</v>
      </c>
      <c r="F68" s="790"/>
      <c r="G68" s="791"/>
      <c r="H68" s="791"/>
      <c r="I68" s="792"/>
      <c r="J68" s="793"/>
      <c r="K68" s="794" t="str">
        <f>match(J68, Assembly!$B$4:$B$24, 0)</f>
        <v>#N/A</v>
      </c>
      <c r="L68" s="788"/>
    </row>
    <row r="69" hidden="1">
      <c r="D69" s="788"/>
      <c r="E69" s="795"/>
      <c r="F69" s="790"/>
      <c r="G69" s="791"/>
      <c r="H69" s="791"/>
      <c r="I69" s="792"/>
      <c r="J69" s="793"/>
      <c r="K69" s="794" t="str">
        <f>match(J69, Assembly!$B$4:$B$24, 0)</f>
        <v>#N/A</v>
      </c>
      <c r="L69" s="788"/>
    </row>
    <row r="70" hidden="1">
      <c r="D70" s="788"/>
      <c r="E70" s="795"/>
      <c r="F70" s="790"/>
      <c r="G70" s="791"/>
      <c r="H70" s="791"/>
      <c r="I70" s="792"/>
      <c r="J70" s="793"/>
      <c r="K70" s="794" t="str">
        <f>match(J70, Assembly!$B$4:$B$24, 0)</f>
        <v>#N/A</v>
      </c>
      <c r="L70" s="788"/>
    </row>
    <row r="71" hidden="1">
      <c r="D71" s="788"/>
      <c r="E71" s="795"/>
      <c r="F71" s="790"/>
      <c r="G71" s="791"/>
      <c r="H71" s="791"/>
      <c r="I71" s="792"/>
      <c r="J71" s="793"/>
      <c r="K71" s="794" t="str">
        <f>match(J71, Assembly!$B$4:$B$24, 0)</f>
        <v>#N/A</v>
      </c>
      <c r="L71" s="788"/>
    </row>
    <row r="72" hidden="1">
      <c r="D72" s="788"/>
      <c r="E72" s="795"/>
      <c r="F72" s="790"/>
      <c r="G72" s="791"/>
      <c r="H72" s="791"/>
      <c r="I72" s="792"/>
      <c r="J72" s="793"/>
      <c r="K72" s="794" t="str">
        <f>match(J72, Assembly!$B$4:$B$24, 0)</f>
        <v>#N/A</v>
      </c>
      <c r="L72" s="788"/>
    </row>
    <row r="73" hidden="1">
      <c r="D73" s="788"/>
      <c r="E73" s="795"/>
      <c r="F73" s="790"/>
      <c r="G73" s="791"/>
      <c r="H73" s="791"/>
      <c r="I73" s="792"/>
      <c r="J73" s="793"/>
      <c r="K73" s="794" t="str">
        <f>match(J73, Assembly!$B$4:$B$24, 0)</f>
        <v>#N/A</v>
      </c>
      <c r="L73" s="788"/>
    </row>
    <row r="74" hidden="1">
      <c r="D74" s="788"/>
      <c r="E74" s="795"/>
      <c r="F74" s="790"/>
      <c r="G74" s="791"/>
      <c r="H74" s="791"/>
      <c r="I74" s="792"/>
      <c r="J74" s="793"/>
      <c r="K74" s="794" t="str">
        <f>match(J74, Assembly!$B$4:$B$24, 0)</f>
        <v>#N/A</v>
      </c>
      <c r="L74" s="788"/>
    </row>
    <row r="75" hidden="1">
      <c r="D75" s="788"/>
      <c r="E75" s="795"/>
      <c r="F75" s="790"/>
      <c r="G75" s="791"/>
      <c r="H75" s="791"/>
      <c r="I75" s="792"/>
      <c r="J75" s="793"/>
      <c r="K75" s="794" t="str">
        <f>match(J75, Assembly!$B$4:$B$24, 0)</f>
        <v>#N/A</v>
      </c>
      <c r="L75" s="788"/>
    </row>
    <row r="76" hidden="1">
      <c r="D76" s="788"/>
      <c r="E76" s="795"/>
      <c r="F76" s="790"/>
      <c r="G76" s="791"/>
      <c r="H76" s="791"/>
      <c r="I76" s="792"/>
      <c r="J76" s="793"/>
      <c r="K76" s="794" t="str">
        <f>match(J76, Assembly!$B$4:$B$24, 0)</f>
        <v>#N/A</v>
      </c>
      <c r="L76" s="788"/>
    </row>
    <row r="77" hidden="1">
      <c r="D77" s="788"/>
      <c r="E77" s="795"/>
      <c r="F77" s="790"/>
      <c r="G77" s="791"/>
      <c r="H77" s="791"/>
      <c r="I77" s="792"/>
      <c r="J77" s="793"/>
      <c r="K77" s="794" t="str">
        <f>match(J77, Assembly!$B$4:$B$24, 0)</f>
        <v>#N/A</v>
      </c>
      <c r="L77" s="788"/>
    </row>
    <row r="78" hidden="1">
      <c r="D78" s="788"/>
      <c r="E78" s="795"/>
      <c r="F78" s="791"/>
      <c r="G78" s="791"/>
      <c r="H78" s="791"/>
      <c r="I78" s="792"/>
      <c r="J78" s="793"/>
      <c r="K78" s="794" t="str">
        <f>match(J78, Assembly!$B$4:$B$24, 0)</f>
        <v>#N/A</v>
      </c>
      <c r="L78" s="788"/>
    </row>
    <row r="79" hidden="1">
      <c r="D79" s="788"/>
      <c r="E79" s="795"/>
      <c r="F79" s="790"/>
      <c r="G79" s="791"/>
      <c r="H79" s="791"/>
      <c r="I79" s="792"/>
      <c r="J79" s="793"/>
      <c r="K79" s="794" t="str">
        <f>match(J79, Assembly!$B$4:$B$24, 0)</f>
        <v>#N/A</v>
      </c>
      <c r="L79" s="788"/>
    </row>
    <row r="80" hidden="1">
      <c r="D80" s="788"/>
      <c r="E80" s="795"/>
      <c r="F80" s="790"/>
      <c r="G80" s="791"/>
      <c r="H80" s="791"/>
      <c r="I80" s="792"/>
      <c r="J80" s="793"/>
      <c r="K80" s="794" t="str">
        <f>match(J80, Assembly!$B$4:$B$24, 0)</f>
        <v>#N/A</v>
      </c>
      <c r="L80" s="788"/>
    </row>
    <row r="81" hidden="1">
      <c r="D81" s="788"/>
      <c r="E81" s="795"/>
      <c r="F81" s="791"/>
      <c r="G81" s="791"/>
      <c r="H81" s="791"/>
      <c r="I81" s="792"/>
      <c r="J81" s="793"/>
      <c r="K81" s="794" t="str">
        <f>match(J81, Assembly!$B$4:$B$24, 0)</f>
        <v>#N/A</v>
      </c>
      <c r="L81" s="788"/>
    </row>
    <row r="82" hidden="1">
      <c r="D82" s="788"/>
      <c r="E82" s="795"/>
      <c r="F82" s="791"/>
      <c r="G82" s="791"/>
      <c r="H82" s="791"/>
      <c r="I82" s="792"/>
      <c r="J82" s="793"/>
      <c r="K82" s="794" t="str">
        <f>match(J82, Assembly!$B$4:$B$24, 0)</f>
        <v>#N/A</v>
      </c>
      <c r="L82" s="788"/>
    </row>
    <row r="83" hidden="1">
      <c r="D83" s="788"/>
      <c r="E83" s="795"/>
      <c r="F83" s="791"/>
      <c r="G83" s="791"/>
      <c r="H83" s="791"/>
      <c r="I83" s="792"/>
      <c r="J83" s="793"/>
      <c r="K83" s="794" t="str">
        <f>match(J83, Assembly!$B$4:$B$24, 0)</f>
        <v>#N/A</v>
      </c>
      <c r="L83" s="788"/>
    </row>
    <row r="84" hidden="1">
      <c r="D84" s="788"/>
      <c r="E84" s="795"/>
      <c r="F84" s="791"/>
      <c r="G84" s="791"/>
      <c r="H84" s="791"/>
      <c r="I84" s="792"/>
      <c r="J84" s="793"/>
      <c r="K84" s="794" t="str">
        <f>match(J84, Assembly!$B$4:$B$24, 0)</f>
        <v>#N/A</v>
      </c>
      <c r="L84" s="788"/>
    </row>
    <row r="85" hidden="1">
      <c r="D85" s="788"/>
      <c r="E85" s="795"/>
      <c r="F85" s="790"/>
      <c r="G85" s="791"/>
      <c r="H85" s="791"/>
      <c r="I85" s="792"/>
      <c r="J85" s="793"/>
      <c r="K85" s="794" t="str">
        <f>match(J85, Assembly!$B$4:$B$24, 0)</f>
        <v>#N/A</v>
      </c>
      <c r="L85" s="788"/>
    </row>
    <row r="86" hidden="1">
      <c r="D86" s="788"/>
      <c r="E86" s="796"/>
      <c r="F86" s="797"/>
      <c r="G86" s="797"/>
      <c r="H86" s="797"/>
      <c r="I86" s="797"/>
      <c r="J86" s="793"/>
      <c r="K86" s="794" t="str">
        <f>match(J86, Assembly!$B$4:$B$24, 0)</f>
        <v>#N/A</v>
      </c>
      <c r="L86" s="788"/>
    </row>
    <row r="87">
      <c r="D87" s="788"/>
      <c r="E87" s="796"/>
      <c r="F87" s="797"/>
      <c r="G87" s="797"/>
      <c r="H87" s="797"/>
      <c r="I87" s="798"/>
      <c r="J87" s="793"/>
      <c r="K87" s="794" t="str">
        <f>match(J87, Assembly!$B$4:$B$24, 0)</f>
        <v>#N/A</v>
      </c>
      <c r="L87" s="788"/>
    </row>
    <row r="88">
      <c r="D88" s="788"/>
      <c r="E88" s="799"/>
      <c r="F88" s="799"/>
      <c r="G88" s="799"/>
      <c r="H88" s="799"/>
      <c r="I88" s="799"/>
      <c r="J88" s="799"/>
      <c r="K88" s="799"/>
      <c r="L88" s="788"/>
    </row>
    <row r="89">
      <c r="D89" s="800"/>
    </row>
    <row r="90">
      <c r="A90" s="801" t="s">
        <v>1267</v>
      </c>
    </row>
    <row r="91">
      <c r="A91" s="791" t="s">
        <v>1268</v>
      </c>
    </row>
    <row r="92">
      <c r="A92" s="800"/>
      <c r="D92" s="800"/>
      <c r="M92" s="786"/>
    </row>
    <row r="93">
      <c r="D93" s="787" t="s">
        <v>1265</v>
      </c>
    </row>
    <row r="94">
      <c r="D94" s="788"/>
      <c r="E94" s="789" t="s">
        <v>1269</v>
      </c>
      <c r="F94" s="790"/>
      <c r="G94" s="791"/>
      <c r="H94" s="791"/>
      <c r="I94" s="792"/>
      <c r="J94" s="793"/>
      <c r="K94" s="794" t="str">
        <f>match(J94, Assembly!$B$4:$B$24, 0)</f>
        <v>#N/A</v>
      </c>
      <c r="L94" s="788"/>
    </row>
    <row r="95" hidden="1">
      <c r="D95" s="788"/>
      <c r="E95" s="795"/>
      <c r="F95" s="790"/>
      <c r="G95" s="791"/>
      <c r="H95" s="791"/>
      <c r="I95" s="792"/>
      <c r="J95" s="793"/>
      <c r="K95" s="794" t="str">
        <f>match(J95, Assembly!$B$4:$B$24, 0)</f>
        <v>#N/A</v>
      </c>
      <c r="L95" s="788"/>
    </row>
    <row r="96" hidden="1">
      <c r="D96" s="788"/>
      <c r="E96" s="795"/>
      <c r="F96" s="790"/>
      <c r="G96" s="791"/>
      <c r="H96" s="791"/>
      <c r="I96" s="792"/>
      <c r="J96" s="793"/>
      <c r="K96" s="794" t="str">
        <f>match(J96, Assembly!$B$4:$B$24, 0)</f>
        <v>#N/A</v>
      </c>
      <c r="L96" s="788"/>
    </row>
    <row r="97" hidden="1">
      <c r="D97" s="788"/>
      <c r="E97" s="795"/>
      <c r="F97" s="790"/>
      <c r="G97" s="791"/>
      <c r="H97" s="791"/>
      <c r="I97" s="792"/>
      <c r="J97" s="793"/>
      <c r="K97" s="794" t="str">
        <f>match(J97, Assembly!$B$4:$B$24, 0)</f>
        <v>#N/A</v>
      </c>
      <c r="L97" s="788"/>
    </row>
    <row r="98" hidden="1">
      <c r="D98" s="788"/>
      <c r="E98" s="795"/>
      <c r="F98" s="790"/>
      <c r="G98" s="791"/>
      <c r="H98" s="791"/>
      <c r="I98" s="792"/>
      <c r="J98" s="793"/>
      <c r="K98" s="794" t="str">
        <f>match(J98, Assembly!$B$4:$B$24, 0)</f>
        <v>#N/A</v>
      </c>
      <c r="L98" s="788"/>
    </row>
    <row r="99" hidden="1">
      <c r="D99" s="788"/>
      <c r="E99" s="795"/>
      <c r="F99" s="790"/>
      <c r="G99" s="791"/>
      <c r="H99" s="791"/>
      <c r="I99" s="792"/>
      <c r="J99" s="793"/>
      <c r="K99" s="794" t="str">
        <f>match(J99, Assembly!$B$4:$B$24, 0)</f>
        <v>#N/A</v>
      </c>
      <c r="L99" s="788"/>
    </row>
    <row r="100" hidden="1">
      <c r="D100" s="788"/>
      <c r="E100" s="795"/>
      <c r="F100" s="790"/>
      <c r="G100" s="791"/>
      <c r="H100" s="791"/>
      <c r="I100" s="792"/>
      <c r="J100" s="793"/>
      <c r="K100" s="794" t="str">
        <f>match(J100, Assembly!$B$4:$B$24, 0)</f>
        <v>#N/A</v>
      </c>
      <c r="L100" s="788"/>
    </row>
    <row r="101" hidden="1">
      <c r="D101" s="788"/>
      <c r="E101" s="795"/>
      <c r="F101" s="790"/>
      <c r="G101" s="791"/>
      <c r="H101" s="791"/>
      <c r="I101" s="792"/>
      <c r="J101" s="793"/>
      <c r="K101" s="794" t="str">
        <f>match(J101, Assembly!$B$4:$B$24, 0)</f>
        <v>#N/A</v>
      </c>
      <c r="L101" s="788"/>
    </row>
    <row r="102" hidden="1">
      <c r="D102" s="788"/>
      <c r="E102" s="795"/>
      <c r="F102" s="790"/>
      <c r="G102" s="791"/>
      <c r="H102" s="791"/>
      <c r="I102" s="792"/>
      <c r="J102" s="793"/>
      <c r="K102" s="794" t="str">
        <f>match(J102, Assembly!$B$4:$B$24, 0)</f>
        <v>#N/A</v>
      </c>
      <c r="L102" s="788"/>
    </row>
    <row r="103" hidden="1">
      <c r="D103" s="788"/>
      <c r="E103" s="795"/>
      <c r="F103" s="790"/>
      <c r="G103" s="791"/>
      <c r="H103" s="791"/>
      <c r="I103" s="792"/>
      <c r="J103" s="793"/>
      <c r="K103" s="794" t="str">
        <f>match(J103, Assembly!$B$4:$B$24, 0)</f>
        <v>#N/A</v>
      </c>
      <c r="L103" s="788"/>
    </row>
    <row r="104" hidden="1">
      <c r="D104" s="788"/>
      <c r="E104" s="795"/>
      <c r="F104" s="791"/>
      <c r="G104" s="791"/>
      <c r="H104" s="791"/>
      <c r="I104" s="792"/>
      <c r="J104" s="793"/>
      <c r="K104" s="794" t="str">
        <f>match(J104, Assembly!$B$4:$B$24, 0)</f>
        <v>#N/A</v>
      </c>
      <c r="L104" s="788"/>
    </row>
    <row r="105" hidden="1">
      <c r="D105" s="788"/>
      <c r="E105" s="795"/>
      <c r="F105" s="790"/>
      <c r="G105" s="791"/>
      <c r="H105" s="791"/>
      <c r="I105" s="792"/>
      <c r="J105" s="793"/>
      <c r="K105" s="794" t="str">
        <f>match(J105, Assembly!$B$4:$B$24, 0)</f>
        <v>#N/A</v>
      </c>
      <c r="L105" s="788"/>
    </row>
    <row r="106" hidden="1">
      <c r="D106" s="788"/>
      <c r="E106" s="795"/>
      <c r="F106" s="790"/>
      <c r="G106" s="791"/>
      <c r="H106" s="791"/>
      <c r="I106" s="792"/>
      <c r="J106" s="793"/>
      <c r="K106" s="794" t="str">
        <f>match(J106, Assembly!$B$4:$B$24, 0)</f>
        <v>#N/A</v>
      </c>
      <c r="L106" s="788"/>
    </row>
    <row r="107" hidden="1">
      <c r="D107" s="788"/>
      <c r="E107" s="795"/>
      <c r="F107" s="791"/>
      <c r="G107" s="791"/>
      <c r="H107" s="791"/>
      <c r="I107" s="792"/>
      <c r="J107" s="793"/>
      <c r="K107" s="794" t="str">
        <f>match(J107, Assembly!$B$4:$B$24, 0)</f>
        <v>#N/A</v>
      </c>
      <c r="L107" s="788"/>
    </row>
    <row r="108" hidden="1">
      <c r="D108" s="788"/>
      <c r="E108" s="795"/>
      <c r="F108" s="791"/>
      <c r="G108" s="791"/>
      <c r="H108" s="791"/>
      <c r="I108" s="792"/>
      <c r="J108" s="793"/>
      <c r="K108" s="794" t="str">
        <f>match(J108, Assembly!$B$4:$B$24, 0)</f>
        <v>#N/A</v>
      </c>
      <c r="L108" s="788"/>
    </row>
    <row r="109" hidden="1">
      <c r="D109" s="788"/>
      <c r="E109" s="795"/>
      <c r="F109" s="791"/>
      <c r="G109" s="791"/>
      <c r="H109" s="791"/>
      <c r="I109" s="792"/>
      <c r="J109" s="793"/>
      <c r="K109" s="794" t="str">
        <f>match(J109, Assembly!$B$4:$B$24, 0)</f>
        <v>#N/A</v>
      </c>
      <c r="L109" s="788"/>
    </row>
    <row r="110" hidden="1">
      <c r="D110" s="788"/>
      <c r="E110" s="795"/>
      <c r="F110" s="791"/>
      <c r="G110" s="791"/>
      <c r="H110" s="791"/>
      <c r="I110" s="792"/>
      <c r="J110" s="793"/>
      <c r="K110" s="794" t="str">
        <f>match(J110, Assembly!$B$4:$B$24, 0)</f>
        <v>#N/A</v>
      </c>
      <c r="L110" s="788"/>
    </row>
    <row r="111" hidden="1">
      <c r="D111" s="788"/>
      <c r="E111" s="795"/>
      <c r="F111" s="790"/>
      <c r="G111" s="791"/>
      <c r="H111" s="791"/>
      <c r="I111" s="792"/>
      <c r="J111" s="793"/>
      <c r="K111" s="794" t="str">
        <f>match(J111, Assembly!$B$4:$B$24, 0)</f>
        <v>#N/A</v>
      </c>
      <c r="L111" s="788"/>
    </row>
    <row r="112" hidden="1">
      <c r="D112" s="788"/>
      <c r="E112" s="796"/>
      <c r="F112" s="797"/>
      <c r="G112" s="797"/>
      <c r="H112" s="797"/>
      <c r="I112" s="797"/>
      <c r="J112" s="793"/>
      <c r="K112" s="794" t="str">
        <f>match(J112, Assembly!$B$4:$B$24, 0)</f>
        <v>#N/A</v>
      </c>
      <c r="L112" s="788"/>
    </row>
    <row r="113">
      <c r="D113" s="788"/>
      <c r="E113" s="796"/>
      <c r="F113" s="797"/>
      <c r="G113" s="797"/>
      <c r="H113" s="797"/>
      <c r="I113" s="802" t="s">
        <v>1270</v>
      </c>
      <c r="J113" s="793"/>
      <c r="K113" s="794" t="str">
        <f>match(J113, Assembly!$B$4:$B$24, 0)</f>
        <v>#N/A</v>
      </c>
      <c r="L113" s="788"/>
    </row>
    <row r="114">
      <c r="D114" s="788"/>
      <c r="E114" s="799"/>
      <c r="F114" s="799"/>
      <c r="G114" s="799"/>
      <c r="H114" s="799"/>
      <c r="I114" s="799"/>
      <c r="J114" s="799"/>
      <c r="K114" s="799"/>
      <c r="L114" s="788"/>
    </row>
    <row r="115">
      <c r="D115" s="800"/>
    </row>
  </sheetData>
  <mergeCells count="31">
    <mergeCell ref="A13:O14"/>
    <mergeCell ref="A15:O15"/>
    <mergeCell ref="A17:O31"/>
    <mergeCell ref="A16:O16"/>
    <mergeCell ref="A10:O10"/>
    <mergeCell ref="A9:O9"/>
    <mergeCell ref="A8:O8"/>
    <mergeCell ref="A6:O6"/>
    <mergeCell ref="A7:O7"/>
    <mergeCell ref="A33:O33"/>
    <mergeCell ref="A32:O32"/>
    <mergeCell ref="D93:L93"/>
    <mergeCell ref="A92:C115"/>
    <mergeCell ref="D115:L115"/>
    <mergeCell ref="M92:O115"/>
    <mergeCell ref="A64:O64"/>
    <mergeCell ref="A65:O65"/>
    <mergeCell ref="D89:L89"/>
    <mergeCell ref="A66:C89"/>
    <mergeCell ref="A34:O63"/>
    <mergeCell ref="D66:L66"/>
    <mergeCell ref="D67:L67"/>
    <mergeCell ref="D92:L92"/>
    <mergeCell ref="A91:O91"/>
    <mergeCell ref="A90:O90"/>
    <mergeCell ref="M66:O89"/>
    <mergeCell ref="A4:O5"/>
    <mergeCell ref="A3:O3"/>
    <mergeCell ref="A1:O2"/>
    <mergeCell ref="A11:O11"/>
    <mergeCell ref="A12:O12"/>
  </mergeCells>
  <hyperlinks>
    <hyperlink r:id="rId1" ref="A10"/>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sheetPr>
  <sheetViews>
    <sheetView showGridLines="0" workbookViewId="0"/>
  </sheetViews>
  <sheetFormatPr customHeight="1" defaultColWidth="14.43" defaultRowHeight="15.75"/>
  <cols>
    <col customWidth="1" min="1" max="20" width="7.29"/>
    <col customWidth="1" min="21" max="35" width="10.86"/>
    <col customWidth="1" hidden="1" min="36" max="36" width="10.86"/>
    <col customWidth="1" min="37" max="45" width="10.86"/>
    <col customWidth="1" hidden="1" min="46" max="46" width="10.86"/>
    <col customWidth="1" min="47" max="47" width="10.86"/>
    <col customWidth="1" min="48" max="62" width="14.43"/>
  </cols>
  <sheetData>
    <row r="1">
      <c r="A1" s="774" t="s">
        <v>1271</v>
      </c>
      <c r="P1" s="803" t="s">
        <v>1272</v>
      </c>
      <c r="Y1" s="804"/>
      <c r="Z1" s="804"/>
      <c r="AA1" s="804"/>
      <c r="AB1" s="804"/>
      <c r="AC1" s="804"/>
      <c r="AD1" s="804"/>
      <c r="AE1" s="804"/>
      <c r="AF1" s="804"/>
      <c r="AG1" s="804"/>
      <c r="AH1" s="804"/>
      <c r="AI1" s="804"/>
      <c r="AJ1" s="804"/>
      <c r="AK1" s="804"/>
      <c r="AL1" s="804"/>
      <c r="AM1" s="804"/>
      <c r="AN1" s="804"/>
      <c r="AO1" s="804"/>
      <c r="AP1" s="804"/>
      <c r="AQ1" s="804"/>
      <c r="AR1" s="804"/>
      <c r="AS1" s="804"/>
      <c r="AT1" s="804"/>
      <c r="AU1" s="804"/>
      <c r="AV1" s="804"/>
      <c r="AW1" s="804"/>
      <c r="AX1" s="804"/>
      <c r="AY1" s="804"/>
      <c r="AZ1" s="804"/>
      <c r="BA1" s="804"/>
      <c r="BB1" s="804"/>
      <c r="BC1" s="804"/>
      <c r="BD1" s="804"/>
      <c r="BE1" s="804"/>
      <c r="BF1" s="804"/>
      <c r="BG1" s="804"/>
      <c r="BH1" s="804"/>
      <c r="BI1" s="804"/>
      <c r="BJ1" s="804"/>
    </row>
    <row r="2">
      <c r="Y2" s="804"/>
      <c r="Z2" s="804"/>
      <c r="AA2" s="804"/>
      <c r="AB2" s="804"/>
      <c r="AC2" s="804"/>
      <c r="AD2" s="804"/>
      <c r="AE2" s="804"/>
      <c r="AF2" s="804"/>
      <c r="AG2" s="804"/>
      <c r="AH2" s="804"/>
      <c r="AI2" s="804"/>
      <c r="AJ2" s="804"/>
      <c r="AK2" s="804"/>
      <c r="AL2" s="804"/>
      <c r="AM2" s="804"/>
      <c r="AN2" s="804"/>
      <c r="AO2" s="804"/>
      <c r="AP2" s="804"/>
      <c r="AQ2" s="804"/>
      <c r="AR2" s="804"/>
      <c r="AS2" s="804"/>
      <c r="AT2" s="804"/>
      <c r="AU2" s="804"/>
      <c r="AV2" s="804"/>
      <c r="AW2" s="804"/>
      <c r="AX2" s="804"/>
      <c r="AY2" s="804"/>
      <c r="AZ2" s="804"/>
      <c r="BA2" s="804"/>
      <c r="BB2" s="804"/>
      <c r="BC2" s="804"/>
      <c r="BD2" s="804"/>
      <c r="BE2" s="804"/>
      <c r="BF2" s="804"/>
      <c r="BG2" s="804"/>
      <c r="BH2" s="804"/>
      <c r="BI2" s="804"/>
      <c r="BJ2" s="804"/>
    </row>
    <row r="3">
      <c r="A3" s="775" t="s">
        <v>0</v>
      </c>
      <c r="Y3" s="804"/>
      <c r="Z3" s="804"/>
      <c r="AA3" s="804"/>
      <c r="AB3" s="804"/>
      <c r="AC3" s="804"/>
      <c r="AD3" s="804"/>
      <c r="AE3" s="804"/>
      <c r="AF3" s="804"/>
      <c r="AG3" s="804"/>
      <c r="AH3" s="804"/>
      <c r="AI3" s="804"/>
      <c r="AJ3" s="804"/>
      <c r="AK3" s="804"/>
      <c r="AL3" s="804"/>
      <c r="AM3" s="804"/>
      <c r="AN3" s="804"/>
      <c r="AO3" s="804"/>
      <c r="AP3" s="804"/>
      <c r="AQ3" s="804"/>
      <c r="AR3" s="804"/>
      <c r="AS3" s="804"/>
      <c r="AT3" s="804"/>
      <c r="AU3" s="804"/>
      <c r="AV3" s="804"/>
      <c r="AW3" s="804"/>
      <c r="AX3" s="804"/>
      <c r="AY3" s="804"/>
      <c r="AZ3" s="804"/>
      <c r="BA3" s="804"/>
      <c r="BB3" s="804"/>
      <c r="BC3" s="804"/>
      <c r="BD3" s="804"/>
      <c r="BE3" s="804"/>
      <c r="BF3" s="804"/>
      <c r="BG3" s="804"/>
      <c r="BH3" s="804"/>
      <c r="BI3" s="804"/>
      <c r="BJ3" s="804"/>
    </row>
    <row r="4">
      <c r="A4" s="804" t="s">
        <v>1273</v>
      </c>
      <c r="AF4" s="804" t="s">
        <v>1273</v>
      </c>
    </row>
    <row r="6">
      <c r="A6" s="805" t="s">
        <v>1274</v>
      </c>
      <c r="B6" s="2"/>
      <c r="C6" s="2"/>
      <c r="D6" s="2"/>
      <c r="E6" s="2"/>
      <c r="F6" s="2"/>
      <c r="G6" s="2"/>
      <c r="H6" s="2"/>
      <c r="I6" s="2"/>
      <c r="J6" s="2"/>
      <c r="K6" s="2"/>
      <c r="L6" s="2"/>
      <c r="M6" s="2"/>
      <c r="N6" s="2"/>
      <c r="O6" s="2"/>
      <c r="P6" s="2"/>
      <c r="Q6" s="2"/>
      <c r="R6" s="2"/>
      <c r="S6" s="2"/>
      <c r="T6" s="3"/>
      <c r="U6" s="806" t="s">
        <v>809</v>
      </c>
      <c r="V6" s="39"/>
      <c r="W6" s="39"/>
      <c r="X6" s="39"/>
      <c r="Y6" s="39"/>
      <c r="Z6" s="39"/>
      <c r="AA6" s="15"/>
      <c r="AB6" s="807" t="s">
        <v>810</v>
      </c>
      <c r="AC6" s="2"/>
      <c r="AD6" s="2"/>
      <c r="AE6" s="2"/>
      <c r="AF6" s="2"/>
      <c r="AG6" s="2"/>
      <c r="AH6" s="2"/>
      <c r="AI6" s="2"/>
      <c r="AJ6" s="2"/>
      <c r="AK6" s="2"/>
      <c r="AL6" s="2"/>
      <c r="AM6" s="2"/>
      <c r="AN6" s="2"/>
      <c r="AO6" s="2"/>
      <c r="AP6" s="2"/>
      <c r="AQ6" s="2"/>
      <c r="AR6" s="2"/>
      <c r="AS6" s="2"/>
      <c r="AT6" s="2"/>
      <c r="AU6" s="3"/>
      <c r="AV6" s="348" t="s">
        <v>811</v>
      </c>
      <c r="AW6" s="39"/>
      <c r="AX6" s="39"/>
      <c r="AY6" s="39"/>
      <c r="AZ6" s="39"/>
      <c r="BA6" s="39"/>
      <c r="BB6" s="15"/>
      <c r="BC6" s="808" t="s">
        <v>1275</v>
      </c>
      <c r="BD6" s="39"/>
      <c r="BE6" s="39"/>
      <c r="BF6" s="15"/>
      <c r="BG6" s="722" t="s">
        <v>1276</v>
      </c>
      <c r="BH6" s="39"/>
      <c r="BI6" s="39"/>
      <c r="BJ6" s="15"/>
    </row>
    <row r="7">
      <c r="A7" s="809" t="s">
        <v>830</v>
      </c>
      <c r="B7" s="2"/>
      <c r="C7" s="2"/>
      <c r="D7" s="2"/>
      <c r="E7" s="2"/>
      <c r="F7" s="2"/>
      <c r="G7" s="3"/>
      <c r="H7" s="810" t="s">
        <v>831</v>
      </c>
      <c r="I7" s="2"/>
      <c r="J7" s="2"/>
      <c r="K7" s="2"/>
      <c r="L7" s="2"/>
      <c r="M7" s="3"/>
      <c r="N7" s="811" t="s">
        <v>832</v>
      </c>
      <c r="O7" s="2"/>
      <c r="P7" s="2"/>
      <c r="Q7" s="2"/>
      <c r="R7" s="2"/>
      <c r="S7" s="2"/>
      <c r="T7" s="3"/>
      <c r="U7" s="42"/>
      <c r="V7" s="43"/>
      <c r="W7" s="43"/>
      <c r="X7" s="43"/>
      <c r="Y7" s="43"/>
      <c r="Z7" s="43"/>
      <c r="AA7" s="44"/>
      <c r="AB7" s="812" t="s">
        <v>833</v>
      </c>
      <c r="AC7" s="2"/>
      <c r="AD7" s="2"/>
      <c r="AE7" s="2"/>
      <c r="AF7" s="2"/>
      <c r="AG7" s="2"/>
      <c r="AH7" s="2"/>
      <c r="AI7" s="2"/>
      <c r="AJ7" s="2"/>
      <c r="AK7" s="3"/>
      <c r="AL7" s="809" t="s">
        <v>834</v>
      </c>
      <c r="AM7" s="2"/>
      <c r="AN7" s="2"/>
      <c r="AO7" s="2"/>
      <c r="AP7" s="2"/>
      <c r="AQ7" s="2"/>
      <c r="AR7" s="2"/>
      <c r="AS7" s="2"/>
      <c r="AT7" s="2"/>
      <c r="AU7" s="3"/>
      <c r="AV7" s="42"/>
      <c r="AW7" s="43"/>
      <c r="AX7" s="43"/>
      <c r="AY7" s="43"/>
      <c r="AZ7" s="43"/>
      <c r="BA7" s="43"/>
      <c r="BB7" s="44"/>
      <c r="BC7" s="33"/>
      <c r="BF7" s="32"/>
      <c r="BG7" s="33"/>
      <c r="BJ7" s="32"/>
    </row>
    <row r="8">
      <c r="A8" s="813" t="s">
        <v>842</v>
      </c>
      <c r="B8" s="3"/>
      <c r="C8" s="814" t="s">
        <v>843</v>
      </c>
      <c r="D8" s="3"/>
      <c r="E8" s="815" t="s">
        <v>136</v>
      </c>
      <c r="F8" s="2"/>
      <c r="G8" s="3"/>
      <c r="H8" s="813" t="s">
        <v>844</v>
      </c>
      <c r="I8" s="2"/>
      <c r="J8" s="3"/>
      <c r="K8" s="816" t="s">
        <v>845</v>
      </c>
      <c r="L8" s="3"/>
      <c r="M8" s="817" t="s">
        <v>136</v>
      </c>
      <c r="N8" s="813" t="s">
        <v>835</v>
      </c>
      <c r="O8" s="3"/>
      <c r="P8" s="818" t="s">
        <v>846</v>
      </c>
      <c r="Q8" s="2"/>
      <c r="R8" s="2"/>
      <c r="S8" s="3"/>
      <c r="T8" s="819" t="s">
        <v>847</v>
      </c>
      <c r="U8" s="820" t="s">
        <v>848</v>
      </c>
      <c r="V8" s="821" t="s">
        <v>851</v>
      </c>
      <c r="W8" s="820" t="s">
        <v>852</v>
      </c>
      <c r="X8" s="820" t="s">
        <v>856</v>
      </c>
      <c r="Y8" s="822" t="s">
        <v>857</v>
      </c>
      <c r="Z8" s="3"/>
      <c r="AA8" s="820" t="s">
        <v>858</v>
      </c>
      <c r="AB8" s="813" t="s">
        <v>859</v>
      </c>
      <c r="AC8" s="2"/>
      <c r="AD8" s="3"/>
      <c r="AE8" s="823" t="s">
        <v>860</v>
      </c>
      <c r="AF8" s="2"/>
      <c r="AG8" s="2"/>
      <c r="AH8" s="2"/>
      <c r="AI8" s="2"/>
      <c r="AJ8" s="2"/>
      <c r="AK8" s="3"/>
      <c r="AL8" s="813" t="s">
        <v>859</v>
      </c>
      <c r="AM8" s="2"/>
      <c r="AN8" s="3"/>
      <c r="AO8" s="823" t="s">
        <v>860</v>
      </c>
      <c r="AP8" s="2"/>
      <c r="AQ8" s="2"/>
      <c r="AR8" s="2"/>
      <c r="AS8" s="2"/>
      <c r="AT8" s="2"/>
      <c r="AU8" s="3"/>
      <c r="AV8" s="820" t="s">
        <v>861</v>
      </c>
      <c r="AW8" s="824" t="s">
        <v>862</v>
      </c>
      <c r="AX8" s="820" t="s">
        <v>865</v>
      </c>
      <c r="AY8" s="825" t="s">
        <v>866</v>
      </c>
      <c r="AZ8" s="3"/>
      <c r="BA8" s="820" t="s">
        <v>1277</v>
      </c>
      <c r="BB8" s="826" t="s">
        <v>1278</v>
      </c>
      <c r="BC8" s="827" t="s">
        <v>1279</v>
      </c>
      <c r="BD8" s="43"/>
      <c r="BE8" s="43"/>
      <c r="BF8" s="44"/>
      <c r="BG8" s="828" t="s">
        <v>1279</v>
      </c>
      <c r="BH8" s="43"/>
      <c r="BI8" s="43"/>
      <c r="BJ8" s="44"/>
    </row>
    <row r="9">
      <c r="A9" s="829" t="s">
        <v>883</v>
      </c>
      <c r="B9" s="829" t="s">
        <v>884</v>
      </c>
      <c r="C9" s="830" t="s">
        <v>885</v>
      </c>
      <c r="D9" s="830" t="s">
        <v>886</v>
      </c>
      <c r="E9" s="831" t="s">
        <v>887</v>
      </c>
      <c r="F9" s="831" t="s">
        <v>870</v>
      </c>
      <c r="G9" s="831" t="s">
        <v>888</v>
      </c>
      <c r="H9" s="829" t="s">
        <v>889</v>
      </c>
      <c r="I9" s="829" t="s">
        <v>890</v>
      </c>
      <c r="J9" s="829" t="s">
        <v>891</v>
      </c>
      <c r="K9" s="832" t="s">
        <v>892</v>
      </c>
      <c r="L9" s="832" t="s">
        <v>835</v>
      </c>
      <c r="M9" s="831" t="s">
        <v>893</v>
      </c>
      <c r="N9" s="829" t="s">
        <v>894</v>
      </c>
      <c r="O9" s="829" t="s">
        <v>895</v>
      </c>
      <c r="P9" s="833" t="s">
        <v>897</v>
      </c>
      <c r="Q9" s="833" t="s">
        <v>898</v>
      </c>
      <c r="R9" s="833" t="s">
        <v>899</v>
      </c>
      <c r="S9" s="833" t="s">
        <v>900</v>
      </c>
      <c r="T9" s="834" t="s">
        <v>901</v>
      </c>
      <c r="U9" s="668"/>
      <c r="V9" s="668"/>
      <c r="W9" s="668"/>
      <c r="X9" s="668"/>
      <c r="Y9" s="835" t="s">
        <v>882</v>
      </c>
      <c r="Z9" s="835" t="s">
        <v>903</v>
      </c>
      <c r="AA9" s="668"/>
      <c r="AB9" s="830" t="s">
        <v>83</v>
      </c>
      <c r="AC9" s="836" t="s">
        <v>88</v>
      </c>
      <c r="AD9" s="832" t="s">
        <v>92</v>
      </c>
      <c r="AE9" s="835" t="s">
        <v>96</v>
      </c>
      <c r="AF9" s="837" t="s">
        <v>100</v>
      </c>
      <c r="AG9" s="838" t="s">
        <v>104</v>
      </c>
      <c r="AH9" s="829" t="s">
        <v>108</v>
      </c>
      <c r="AI9" s="834" t="s">
        <v>112</v>
      </c>
      <c r="AJ9" s="839" t="s">
        <v>115</v>
      </c>
      <c r="AK9" s="840" t="s">
        <v>904</v>
      </c>
      <c r="AL9" s="830" t="s">
        <v>83</v>
      </c>
      <c r="AM9" s="836" t="s">
        <v>88</v>
      </c>
      <c r="AN9" s="832" t="s">
        <v>92</v>
      </c>
      <c r="AO9" s="835" t="s">
        <v>96</v>
      </c>
      <c r="AP9" s="837" t="s">
        <v>100</v>
      </c>
      <c r="AQ9" s="838" t="s">
        <v>104</v>
      </c>
      <c r="AR9" s="829" t="s">
        <v>108</v>
      </c>
      <c r="AS9" s="834" t="s">
        <v>112</v>
      </c>
      <c r="AT9" s="839" t="s">
        <v>115</v>
      </c>
      <c r="AU9" s="840" t="s">
        <v>904</v>
      </c>
      <c r="AV9" s="668"/>
      <c r="AW9" s="668"/>
      <c r="AX9" s="668"/>
      <c r="AY9" s="834" t="s">
        <v>882</v>
      </c>
      <c r="AZ9" s="834" t="s">
        <v>903</v>
      </c>
      <c r="BA9" s="668"/>
      <c r="BB9" s="42"/>
      <c r="BC9" s="841" t="s">
        <v>905</v>
      </c>
      <c r="BD9" s="842" t="s">
        <v>906</v>
      </c>
      <c r="BE9" s="843" t="s">
        <v>907</v>
      </c>
      <c r="BF9" s="844" t="s">
        <v>1099</v>
      </c>
      <c r="BG9" s="845" t="s">
        <v>882</v>
      </c>
      <c r="BH9" s="846" t="s">
        <v>908</v>
      </c>
      <c r="BI9" s="847" t="s">
        <v>909</v>
      </c>
      <c r="BJ9" s="848" t="s">
        <v>903</v>
      </c>
    </row>
    <row r="10">
      <c r="A10" s="849" t="str">
        <f t="shared" ref="A10:T10" si="1">IFERROR(INDIRECT("C"&amp;(MATCH(A11, $H$14:$H$33, 0)+13)), 0)</f>
        <v>616,308</v>
      </c>
      <c r="B10" s="849" t="str">
        <f t="shared" si="1"/>
        <v>5,898</v>
      </c>
      <c r="C10" s="849" t="str">
        <f t="shared" si="1"/>
        <v>11,426</v>
      </c>
      <c r="D10" s="849" t="str">
        <f t="shared" si="1"/>
        <v>2,164</v>
      </c>
      <c r="E10" s="849" t="str">
        <f t="shared" si="1"/>
        <v>42,376</v>
      </c>
      <c r="F10" s="849" t="str">
        <f t="shared" si="1"/>
        <v>7,280</v>
      </c>
      <c r="G10" s="849" t="str">
        <f t="shared" si="1"/>
        <v>5,891</v>
      </c>
      <c r="H10" s="849" t="str">
        <f t="shared" si="1"/>
        <v>2,929</v>
      </c>
      <c r="I10" s="849" t="str">
        <f t="shared" si="1"/>
        <v>0</v>
      </c>
      <c r="J10" s="849" t="str">
        <f t="shared" si="1"/>
        <v>52</v>
      </c>
      <c r="K10" s="849" t="str">
        <f t="shared" si="1"/>
        <v>0</v>
      </c>
      <c r="L10" s="849" t="str">
        <f t="shared" si="1"/>
        <v>82,026</v>
      </c>
      <c r="M10" s="849" t="str">
        <f t="shared" si="1"/>
        <v>21,173</v>
      </c>
      <c r="N10" s="849" t="str">
        <f t="shared" si="1"/>
        <v>4,000</v>
      </c>
      <c r="O10" s="849" t="str">
        <f t="shared" si="1"/>
        <v>24,960</v>
      </c>
      <c r="P10" s="849" t="str">
        <f t="shared" si="1"/>
        <v>0</v>
      </c>
      <c r="Q10" s="849" t="str">
        <f t="shared" si="1"/>
        <v>216</v>
      </c>
      <c r="R10" s="849" t="str">
        <f t="shared" si="1"/>
        <v>172</v>
      </c>
      <c r="S10" s="849" t="str">
        <f t="shared" si="1"/>
        <v>30</v>
      </c>
      <c r="T10" s="849" t="str">
        <f t="shared" si="1"/>
        <v>0</v>
      </c>
      <c r="U10" s="850" t="str">
        <f>A10*Assembly!$Y$4+B10*Assembly!$Y$5+C10*Assembly!$Y$6+D10*Assembly!$Y$7+E10*Assembly!$Y$8+F10*Assembly!$Y$15+G10*Assembly!$Y$9+H10*Assembly!$Y$10+I10*Assembly!$Y$11+J10*Assembly!$Y$12+K10*Assembly!$Y$13+L10*Assembly!$Y$14+M10*Assembly!$Y$16+N10*Assembly!$Y$17+O10*Assembly!$Y$18+P10*Assembly!$Y$20+Q10*Assembly!$Y$21+R10*Assembly!$Y$22+S10*Assembly!$Y$23+T10*Assembly!$Y$24</f>
        <v>16,426,727</v>
      </c>
      <c r="V10" s="850" t="str">
        <f>A10*Assembly!$AC$4+B10*Assembly!$AC$5+C10*Assembly!$AC$6+D10*Assembly!$AC$7+E10*Assembly!$AC$8+F10*Assembly!$AC$15+G10*Assembly!$AC$9+H10*Assembly!$AC$10+I10*Assembly!$AC$11+J10*Assembly!$AC$12+K10*Assembly!$AC$13+L10*Assembly!$AC$14+M10*Assembly!$AC$16+N10*Assembly!$AC$17+O10*Assembly!$AC$18+P10*Assembly!$AC$20+Q10*Assembly!$AC$21+R10*Assembly!$AC$22+S10*Assembly!$AC$23+T10*Assembly!$AC$24</f>
        <v>69,931,845</v>
      </c>
      <c r="W10" s="851" t="str">
        <f>V10/U10</f>
        <v>4.26</v>
      </c>
      <c r="X10" s="850" t="str">
        <f>A10*Assembly!$X$4+B10*Assembly!$X$5+C10*Assembly!$X$6+D10*Assembly!$X$7+E10*Assembly!$X$8+F10*Assembly!$X$15+G10*Assembly!$X$9+H10*Assembly!$X$10+I10*Assembly!$X$11+J10*Assembly!$X$12+K10*Assembly!$X$13+L10*Assembly!$X$14+M10*Assembly!$X$16+N10*Assembly!$X$17+O10*Assembly!$X$18+P10*Assembly!$X$20+Q10*Assembly!$X$21+R10*Assembly!$X$22+S10*Assembly!$X$23+T10*Assembly!$X$24</f>
        <v>1,207,387</v>
      </c>
      <c r="Y10" s="850" t="str">
        <f>X10*560000/3600</f>
        <v>187,815,756</v>
      </c>
      <c r="Z10" s="850" t="str">
        <f>Y10/1000000</f>
        <v>188</v>
      </c>
      <c r="AA10" s="850" t="str">
        <f>A10*Assembly!$AB$4+B10*Assembly!$AB$5+C10*Assembly!$AB$6+D10*Assembly!$AB$7+E10*Assembly!$AB$8+F10*Assembly!$AB$15+G10*Assembly!$AB$9+H10*Assembly!$AB$10+I10*Assembly!$AB$11+J10*Assembly!$AB$12+K10*Assembly!$AB$13+L10*Assembly!$AB$14+M10*Assembly!$AB$16+N10*Assembly!$AB$17+O10*Assembly!$AB$18+P10*Assembly!$AB$20+Q10*Assembly!$AB$21+R10*Assembly!$AB$22+S10*Assembly!$AB$23+T10*Assembly!$AB$24</f>
        <v>6,397,950</v>
      </c>
      <c r="AB10" s="852" t="str">
        <f>A10*Assembly!$M$4+B10*Assembly!$M$5+C10*Assembly!$M$6+D10*Assembly!$M$7+E10*Assembly!$M$8+F10*Assembly!$M$15+G10*Assembly!$M$9+H10*Assembly!$M$10+I10*Assembly!$M$11+J10*Assembly!$M$12+K10*Assembly!$M$13+L10*Assembly!$M$14+M10*Assembly!$M$16+N10*Assembly!$M$17+O10*Assembly!$M$18+P10*Assembly!$M$20+Q10*Assembly!$M$21+R10*Assembly!$M$22+S10*Assembly!$M$23+T10*Assembly!$M$24</f>
        <v>15,337,408</v>
      </c>
      <c r="AC10" s="850" t="str">
        <f>A10*Assembly!$N$4+B10*Assembly!$N$5+C10*Assembly!$N$6+D10*Assembly!$N$7+E10*Assembly!$N$8+F10*Assembly!$N$15+G10*Assembly!$N$9+H10*Assembly!$N$10+I10*Assembly!$N$11+J10*Assembly!$N$12+K10*Assembly!$N$13+L10*Assembly!$N$14+M10*Assembly!$N$16+N10*Assembly!$N$17+O10*Assembly!$N$18+P10*Assembly!$N$20+Q10*Assembly!$N$21+R10*Assembly!$N$22+S10*Assembly!$N$23+T10*Assembly!$N$24</f>
        <v>227,587</v>
      </c>
      <c r="AD10" s="850" t="str">
        <f>A10*Assembly!$O$4+B10*Assembly!$O$5+C10*Assembly!$O$6+D10*Assembly!$O$7+E10*Assembly!$O$8+F10*Assembly!$O$15+G10*Assembly!$O$9+H10*Assembly!$O$10+I10*Assembly!$O$11+J10*Assembly!$O$12+K10*Assembly!$O$13+L10*Assembly!$O$14+M10*Assembly!$O$16+N10*Assembly!$O$17+O10*Assembly!$O$18+P10*Assembly!$O$20+Q10*Assembly!$O$21+R10*Assembly!$O$22+S10*Assembly!$O$23+T10*Assembly!$O$24</f>
        <v>271,440</v>
      </c>
      <c r="AE10" s="852" t="str">
        <f>A10*Assembly!$P$4+B10*Assembly!$P$5+C10*Assembly!$P$6+D10*Assembly!$P$7+E10*Assembly!$P$8+F10*Assembly!$P$15+G10*Assembly!$P$9+H10*Assembly!$P$10+I10*Assembly!$P$11+J10*Assembly!$P$12+K10*Assembly!$P$13+L10*Assembly!$P$14+M10*Assembly!$P$16+N10*Assembly!$P$17+O10*Assembly!$P$18+P10*Assembly!$P$20+Q10*Assembly!$P$21+R10*Assembly!$P$22+S10*Assembly!$P$23+T10*Assembly!$P$24</f>
        <v>0</v>
      </c>
      <c r="AF10" s="852" t="str">
        <f>A10*Assembly!$Q$4+B10*Assembly!$Q$5+C10*Assembly!$Q$6+D10*Assembly!$Q$7+E10*Assembly!$Q$8+F10*Assembly!$Q$15+G10*Assembly!$Q$9+H10*Assembly!$Q$10+I10*Assembly!$Q$11+J10*Assembly!$Q$12+K10*Assembly!$Q$13+L10*Assembly!$Q$14+M10*Assembly!$Q$16+N10*Assembly!$Q$17+O10*Assembly!$Q$18+P10*Assembly!$Q$20+Q10*Assembly!$Q$21+R10*Assembly!$Q$22+S10*Assembly!$Q$23+T10*Assembly!$Q$24</f>
        <v>400,097</v>
      </c>
      <c r="AG10" s="852" t="str">
        <f>A10*Assembly!$R$4+B10*Assembly!$R$5+C10*Assembly!$R$6+D10*Assembly!$R$7+E10*Assembly!$R$8+F10*Assembly!$R$15+G10*Assembly!$R$9+H10*Assembly!$R$10+I10*Assembly!$R$11+J10*Assembly!$R$12+K10*Assembly!$R$13+L10*Assembly!$R$14+M10*Assembly!$R$16+N10*Assembly!$R$17+O10*Assembly!$R$18+P10*Assembly!$R$20+Q10*Assembly!$R$21+R10*Assembly!$R$22+S10*Assembly!$R$23+T10*Assembly!$R$24</f>
        <v>23,440</v>
      </c>
      <c r="AH10" s="852" t="str">
        <f>A10*Assembly!$S$4+B10*Assembly!$S$5+C10*Assembly!$S$6+D10*Assembly!$S$7+E10*Assembly!$S$8+F10*Assembly!$S$15+G10*Assembly!$S$9+H10*Assembly!$S$10+I10*Assembly!$S$11+J10*Assembly!$S$12+K10*Assembly!$S$13+L10*Assembly!$S$14+M10*Assembly!$S$16+N10*Assembly!$S$17+O10*Assembly!$S$18+P10*Assembly!$S$20+Q10*Assembly!$S$21+R10*Assembly!$S$22+S10*Assembly!$S$23+T10*Assembly!$S$24</f>
        <v>24,960</v>
      </c>
      <c r="AI10" s="852" t="str">
        <f>A10*Assembly!$T$4+B10*Assembly!$T$5+C10*Assembly!$T$6+D10*Assembly!$T$7+E10*Assembly!$T$8+F10*Assembly!$T$15+G10*Assembly!$T$9+H10*Assembly!$T$10+I10*Assembly!$T$11+J10*Assembly!$T$12+K10*Assembly!$T$13+L10*Assembly!$T$14+M10*Assembly!$T$16+N10*Assembly!$T$17+O10*Assembly!$T$18+P10*Assembly!$T$20+Q10*Assembly!$T$21+R10*Assembly!$T$22+S10*Assembly!$T$23+T10*Assembly!$T$24</f>
        <v>9,984</v>
      </c>
      <c r="AJ10" s="852" t="str">
        <f>A10*Assembly!$U$4+B10*Assembly!$U$5+C10*Assembly!$U$6+D10*Assembly!$U$7+E10*Assembly!$U$8+F10*Assembly!$U$15+G10*Assembly!$U$9+H10*Assembly!$U$10+I10*Assembly!$U$11+J10*Assembly!$U$12+K10*Assembly!$U$13+L10*Assembly!$U$14+M10*Assembly!$U$16+N10*Assembly!$U$17+O10*Assembly!$U$18+P10*Assembly!$U$20+Q10*Assembly!$U$21+R10*Assembly!$U$22+S10*Assembly!$U$23+T10*Assembly!$U$24</f>
        <v>0</v>
      </c>
      <c r="AK10" s="852" t="str">
        <f>A10*Assembly!$V$4+B10*Assembly!$V$5+C10*Assembly!$V$6+D10*Assembly!$V$7+E10*Assembly!$V$8+F10*Assembly!$V$15+G10*Assembly!$V$9+H10*Assembly!$V$10+I10*Assembly!$V$11+J10*Assembly!$V$12+K10*Assembly!$V$13+L10*Assembly!$V$14+M10*Assembly!$V$16+N10*Assembly!$V$17+O10*Assembly!$V$18+P10*Assembly!$V$20+Q10*Assembly!$V$21+R10*Assembly!$V$22+S10*Assembly!$V$23+T10*Assembly!$V$24</f>
        <v>80,000</v>
      </c>
      <c r="AL10" s="852" t="str">
        <f>AB10*Refining!$F$3</f>
        <v>27,388,229</v>
      </c>
      <c r="AM10" s="852" t="str">
        <f>AC10*Refining!$F$4</f>
        <v>711,209</v>
      </c>
      <c r="AN10" s="850" t="str">
        <f>AD10*Refining!$F$5</f>
        <v>1,131,000</v>
      </c>
      <c r="AO10" s="850" t="str">
        <f>AE10*Refining!$F$6</f>
        <v>0</v>
      </c>
      <c r="AP10" s="850" t="str">
        <f>AF10*Refining!$F$7</f>
        <v>714,459</v>
      </c>
      <c r="AQ10" s="850" t="str">
        <f>AG10*Refining!$F$8</f>
        <v>293,000</v>
      </c>
      <c r="AR10" s="852" t="str">
        <f>AH10*Refining!$F$9</f>
        <v>3,120,000</v>
      </c>
      <c r="AS10" s="852" t="str">
        <f>AI10*Refining!$F$10</f>
        <v>2,496,000</v>
      </c>
      <c r="AT10" s="852" t="str">
        <f>AJ10*Refining!$F$11</f>
        <v>0</v>
      </c>
      <c r="AU10" s="852" t="str">
        <f>AK10*Refining!$F$12</f>
        <v>111,111</v>
      </c>
      <c r="AV10" s="852" t="str">
        <f>AB10+AC10+AD10+AE10+AF10+AG10+AH10+AI10+AJ10+AK10</f>
        <v>16,374,916</v>
      </c>
      <c r="AW10" s="852" t="str">
        <f>AL10+AM10+AN10+AO10+AP10+AQ10+AR10+AS10+AT10+AU10</f>
        <v>35,965,008</v>
      </c>
      <c r="AX10" s="852" t="str">
        <f>AB10*Refining!$G$3+AC10*Refining!$G$4+AD10*Refining!$G$5+AE10*Refining!$G$6+AF10*Refining!$G$7+AG10*Refining!$G$8+AH10*Refining!$G$9+AI10*Refining!$G$10+AJ10*Refining!$G$11+AK10*Refining!$G$12</f>
        <v>14,831,244</v>
      </c>
      <c r="AY10" s="852" t="str">
        <f>AX10*560000/3600</f>
        <v>2,307,082,334</v>
      </c>
      <c r="AZ10" s="850" t="str">
        <f>AY10/1000000</f>
        <v>2,307</v>
      </c>
      <c r="BA10" s="850" t="str">
        <f>AB10*'Ores &amp; Ingots'!$C$3+AC10*'Ores &amp; Ingots'!$C$4+AD10*'Ores &amp; Ingots'!$C$5+AE10*'Ores &amp; Ingots'!$C$6+AF10*'Ores &amp; Ingots'!$C$7+AG10*'Ores &amp; Ingots'!$C$8+AH10*'Ores &amp; Ingots'!$C$9+AI10*'Ores &amp; Ingots'!$C$10+AJ10*'Ores &amp; Ingots'!$C$11+AK10*'Ores &amp; Ingots'!$C$12</f>
        <v>2,208,977</v>
      </c>
      <c r="BB10" s="850" t="str">
        <f>AL10*'Ores &amp; Ingots'!$B$3+AM10*'Ores &amp; Ingots'!$B$4+AN10*'Ores &amp; Ingots'!$B$5+AO10*'Ores &amp; Ingots'!$B$6+AP10*'Ores &amp; Ingots'!$B$7+AQ10*'Ores &amp; Ingots'!$B$8+AR10*'Ores &amp; Ingots'!$B$9+AS10*'Ores &amp; Ingots'!$B$10+AT10*'Ores &amp; Ingots'!$B$11+AU10*'Ores &amp; Ingots'!$B$12</f>
        <v>13,307,053</v>
      </c>
      <c r="BC10" s="852" t="str">
        <f>X10+AX10</f>
        <v>16,038,631</v>
      </c>
      <c r="BD10" s="852" t="str">
        <f t="shared" ref="BD10:BE10" si="2">BC10/60</f>
        <v>267,311</v>
      </c>
      <c r="BE10" s="852" t="str">
        <f t="shared" si="2"/>
        <v>4,455</v>
      </c>
      <c r="BF10" s="852" t="str">
        <f>BE10/24</f>
        <v>186</v>
      </c>
      <c r="BG10" s="852" t="str">
        <f>AY10+Y10</f>
        <v>2,494,898,089</v>
      </c>
      <c r="BH10" s="852" t="str">
        <f t="shared" ref="BH10:BI10" si="3">BG10/1000</f>
        <v>2,494,898</v>
      </c>
      <c r="BI10" s="852" t="str">
        <f t="shared" si="3"/>
        <v>2,495</v>
      </c>
      <c r="BJ10" s="850" t="str">
        <f>BG10/1000000</f>
        <v>2,495</v>
      </c>
    </row>
    <row r="11" hidden="1">
      <c r="A11" s="853">
        <v>1.0</v>
      </c>
      <c r="B11" s="853">
        <v>2.0</v>
      </c>
      <c r="C11" s="853">
        <v>3.0</v>
      </c>
      <c r="D11" s="853">
        <v>4.0</v>
      </c>
      <c r="E11" s="853">
        <v>5.0</v>
      </c>
      <c r="F11" s="853">
        <v>6.0</v>
      </c>
      <c r="G11" s="853">
        <v>7.0</v>
      </c>
      <c r="H11" s="853">
        <v>8.0</v>
      </c>
      <c r="I11" s="853">
        <v>10.0</v>
      </c>
      <c r="J11" s="853">
        <v>9.0</v>
      </c>
      <c r="K11" s="853">
        <v>11.0</v>
      </c>
      <c r="L11" s="853">
        <v>12.0</v>
      </c>
      <c r="M11" s="853">
        <v>13.0</v>
      </c>
      <c r="N11" s="853">
        <v>14.0</v>
      </c>
      <c r="O11" s="853">
        <v>15.0</v>
      </c>
      <c r="P11" s="853">
        <v>16.0</v>
      </c>
      <c r="Q11" s="853">
        <v>17.0</v>
      </c>
      <c r="R11" s="853">
        <v>18.0</v>
      </c>
      <c r="S11" s="853">
        <v>19.0</v>
      </c>
      <c r="T11" s="853">
        <v>20.0</v>
      </c>
      <c r="U11" s="854"/>
      <c r="V11" s="854"/>
      <c r="W11" s="854"/>
      <c r="X11" s="853"/>
      <c r="Y11" s="854"/>
      <c r="Z11" s="854"/>
      <c r="AA11" s="854"/>
      <c r="AB11" s="855"/>
      <c r="AC11" s="855"/>
      <c r="AD11" s="855"/>
      <c r="AE11" s="855"/>
      <c r="AF11" s="855"/>
      <c r="AG11" s="855"/>
      <c r="AH11" s="855"/>
      <c r="AI11" s="855"/>
      <c r="AJ11" s="855"/>
      <c r="AK11" s="855"/>
      <c r="AL11" s="854"/>
      <c r="AM11" s="854"/>
      <c r="AN11" s="854"/>
      <c r="AO11" s="854"/>
      <c r="AP11" s="854"/>
      <c r="AQ11" s="854"/>
      <c r="AR11" s="854"/>
      <c r="AS11" s="854"/>
      <c r="AT11" s="854"/>
      <c r="AU11" s="854"/>
      <c r="AV11" s="854"/>
      <c r="AW11" s="854"/>
      <c r="AX11" s="853"/>
      <c r="AY11" s="854"/>
      <c r="AZ11" s="854"/>
      <c r="BA11" s="854"/>
      <c r="BB11" s="854"/>
      <c r="BC11" s="854"/>
      <c r="BD11" s="854"/>
      <c r="BE11" s="854"/>
      <c r="BF11" s="854"/>
      <c r="BG11" s="854"/>
      <c r="BH11" s="854"/>
      <c r="BI11" s="854"/>
      <c r="BJ11" s="854"/>
    </row>
    <row r="12">
      <c r="A12" s="854"/>
      <c r="B12" s="854"/>
      <c r="C12" s="854"/>
      <c r="D12" s="854"/>
      <c r="E12" s="854"/>
      <c r="F12" s="854"/>
      <c r="G12" s="854"/>
      <c r="H12" s="854"/>
      <c r="I12" s="854"/>
      <c r="J12" s="854"/>
      <c r="K12" s="854"/>
      <c r="L12" s="854"/>
      <c r="M12" s="854"/>
      <c r="N12" s="854"/>
      <c r="O12" s="854"/>
      <c r="P12" s="854"/>
      <c r="Q12" s="854"/>
      <c r="R12" s="854"/>
      <c r="S12" s="854"/>
      <c r="T12" s="854"/>
      <c r="U12" s="854"/>
      <c r="V12" s="854"/>
      <c r="W12" s="854"/>
      <c r="X12" s="854"/>
      <c r="Y12" s="854"/>
      <c r="Z12" s="854"/>
      <c r="AA12" s="854"/>
      <c r="AB12" s="854"/>
      <c r="AC12" s="854"/>
      <c r="AD12" s="854"/>
      <c r="AE12" s="854"/>
      <c r="AF12" s="854"/>
      <c r="AG12" s="854"/>
      <c r="AH12" s="854"/>
      <c r="AI12" s="854"/>
      <c r="AJ12" s="854"/>
      <c r="AK12" s="854"/>
      <c r="AL12" s="854"/>
      <c r="AM12" s="854"/>
      <c r="AN12" s="854"/>
      <c r="AO12" s="854"/>
      <c r="AP12" s="854"/>
      <c r="AQ12" s="854"/>
      <c r="AR12" s="854"/>
      <c r="AS12" s="854"/>
      <c r="AT12" s="854"/>
      <c r="AU12" s="854"/>
      <c r="AV12" s="854"/>
      <c r="AW12" s="854"/>
      <c r="AX12" s="854"/>
      <c r="AY12" s="854"/>
      <c r="AZ12" s="854"/>
      <c r="BA12" s="854"/>
      <c r="BB12" s="854"/>
      <c r="BC12" s="854"/>
      <c r="BD12" s="854"/>
      <c r="BE12" s="854"/>
      <c r="BF12" s="854"/>
      <c r="BG12" s="854"/>
      <c r="BH12" s="854"/>
      <c r="BI12" s="854"/>
      <c r="BJ12" s="854"/>
    </row>
    <row r="13">
      <c r="A13" s="856"/>
      <c r="B13" s="856"/>
      <c r="C13" s="856"/>
      <c r="D13" s="856"/>
      <c r="E13" s="856"/>
      <c r="F13" s="856"/>
      <c r="G13" s="856"/>
      <c r="H13" s="856"/>
      <c r="I13" s="856"/>
      <c r="J13" s="854"/>
      <c r="K13" s="854"/>
      <c r="L13" s="854"/>
      <c r="M13" s="854"/>
      <c r="N13" s="854"/>
      <c r="O13" s="854"/>
      <c r="P13" s="854"/>
      <c r="Q13" s="854"/>
      <c r="R13" s="854"/>
      <c r="S13" s="854"/>
      <c r="T13" s="854"/>
      <c r="U13" s="854"/>
      <c r="V13" s="854"/>
      <c r="W13" s="854"/>
      <c r="X13" s="854"/>
      <c r="Y13" s="854"/>
      <c r="Z13" s="854"/>
      <c r="AA13" s="854"/>
      <c r="AB13" s="854"/>
      <c r="AC13" s="854"/>
      <c r="AD13" s="854"/>
      <c r="AE13" s="854"/>
      <c r="AF13" s="854"/>
      <c r="AG13" s="854"/>
      <c r="AH13" s="854"/>
      <c r="AI13" s="854"/>
      <c r="AJ13" s="854"/>
      <c r="AK13" s="854"/>
      <c r="AL13" s="854"/>
      <c r="AM13" s="854"/>
      <c r="AN13" s="854"/>
      <c r="AO13" s="854"/>
      <c r="AP13" s="854"/>
      <c r="AQ13" s="854"/>
      <c r="AR13" s="854"/>
      <c r="AS13" s="854"/>
      <c r="AT13" s="854"/>
      <c r="AU13" s="854"/>
      <c r="AV13" s="854"/>
      <c r="AW13" s="854"/>
      <c r="AX13" s="854"/>
      <c r="AY13" s="854"/>
      <c r="AZ13" s="854"/>
      <c r="BA13" s="854"/>
      <c r="BB13" s="854"/>
      <c r="BC13" s="854"/>
      <c r="BD13" s="854"/>
      <c r="BE13" s="854"/>
      <c r="BF13" s="854"/>
      <c r="BG13" s="854"/>
      <c r="BH13" s="854"/>
      <c r="BI13" s="854"/>
      <c r="BJ13" s="854"/>
    </row>
    <row r="14">
      <c r="A14" s="856"/>
      <c r="B14" s="857" t="s">
        <v>1120</v>
      </c>
      <c r="C14" s="858">
        <v>616308.0</v>
      </c>
      <c r="D14" s="859" t="s">
        <v>1280</v>
      </c>
      <c r="E14" s="859" t="s">
        <v>1281</v>
      </c>
      <c r="F14" s="860">
        <v>0.13319444444444445</v>
      </c>
      <c r="G14" s="861" t="str">
        <f t="shared" ref="G14:G33" si="4">IF(B14="Small Steel Tube", "Small Tube", IF(B14="Large Steel Tube", "Large Tube", IF(B14="Detector Components", "Detector Component", IF(B14="Thruster Components", "Thruster Component",  IF(B14="Radio-communication Components", "Radio-Com Component", IF(B14="Medical Components", "Medical Component", IF(B14="Gravity Generator Components", "Gravity Component", IF(B14="Reactor Components", "Reactor Component", IF(B14="Explosives", "Explosive Component", B14)))))))))</f>
        <v>Steel Plate</v>
      </c>
      <c r="H14" s="862" t="str">
        <f>match(G14, Assembly!$B$4:$B$24, 0)</f>
        <v>1</v>
      </c>
      <c r="I14" s="856"/>
      <c r="J14" s="854"/>
      <c r="K14" s="854"/>
      <c r="L14" s="854"/>
      <c r="M14" s="854"/>
      <c r="N14" s="854"/>
      <c r="O14" s="854"/>
      <c r="P14" s="854"/>
      <c r="Q14" s="854"/>
      <c r="R14" s="854"/>
      <c r="S14" s="854"/>
      <c r="T14" s="854"/>
      <c r="U14" s="854"/>
      <c r="V14" s="854"/>
      <c r="W14" s="854"/>
      <c r="X14" s="854"/>
      <c r="Y14" s="854"/>
      <c r="Z14" s="854"/>
      <c r="AA14" s="854"/>
      <c r="AB14" s="854"/>
      <c r="AC14" s="854"/>
      <c r="AD14" s="854"/>
      <c r="AE14" s="854"/>
      <c r="AF14" s="854"/>
      <c r="AG14" s="854"/>
      <c r="AH14" s="854"/>
      <c r="AI14" s="854"/>
      <c r="AJ14" s="854"/>
      <c r="AK14" s="854"/>
      <c r="AL14" s="854"/>
      <c r="AM14" s="854"/>
      <c r="AN14" s="854"/>
      <c r="AO14" s="854"/>
      <c r="AP14" s="854"/>
      <c r="AQ14" s="854"/>
      <c r="AR14" s="854"/>
      <c r="AS14" s="854"/>
      <c r="AT14" s="854"/>
      <c r="AU14" s="854"/>
      <c r="AV14" s="854"/>
      <c r="AW14" s="854"/>
      <c r="AX14" s="854"/>
      <c r="AY14" s="854"/>
      <c r="AZ14" s="854"/>
      <c r="BA14" s="854"/>
      <c r="BB14" s="854"/>
      <c r="BC14" s="854"/>
      <c r="BD14" s="854"/>
      <c r="BE14" s="854"/>
      <c r="BF14" s="854"/>
      <c r="BG14" s="854"/>
      <c r="BH14" s="854"/>
      <c r="BI14" s="854"/>
      <c r="BJ14" s="854"/>
    </row>
    <row r="15" hidden="1">
      <c r="A15" s="856"/>
      <c r="B15" s="863" t="s">
        <v>1124</v>
      </c>
      <c r="C15" s="858">
        <v>42376.0</v>
      </c>
      <c r="D15" s="859" t="s">
        <v>1282</v>
      </c>
      <c r="E15" s="859" t="s">
        <v>1283</v>
      </c>
      <c r="F15" s="860">
        <v>0.9618518518518518</v>
      </c>
      <c r="G15" s="861" t="str">
        <f t="shared" si="4"/>
        <v>Construction Component</v>
      </c>
      <c r="H15" s="862" t="str">
        <f>match(G15, Assembly!$B$4:$B$24, 0)</f>
        <v>5</v>
      </c>
      <c r="I15" s="856"/>
      <c r="J15" s="854"/>
      <c r="K15" s="854"/>
      <c r="L15" s="854"/>
      <c r="M15" s="854"/>
      <c r="N15" s="854"/>
      <c r="O15" s="854"/>
      <c r="P15" s="854"/>
      <c r="Q15" s="854"/>
      <c r="R15" s="854"/>
      <c r="S15" s="854"/>
      <c r="T15" s="854"/>
      <c r="U15" s="854"/>
      <c r="V15" s="854"/>
      <c r="W15" s="854"/>
      <c r="X15" s="854"/>
      <c r="Y15" s="854"/>
      <c r="Z15" s="854"/>
      <c r="AA15" s="854"/>
      <c r="AB15" s="854"/>
      <c r="AC15" s="854"/>
      <c r="AD15" s="854"/>
      <c r="AE15" s="854"/>
      <c r="AF15" s="854"/>
      <c r="AG15" s="854"/>
      <c r="AH15" s="854"/>
      <c r="AI15" s="854"/>
      <c r="AJ15" s="854"/>
      <c r="AK15" s="854"/>
      <c r="AL15" s="854"/>
      <c r="AM15" s="854"/>
      <c r="AN15" s="854"/>
      <c r="AO15" s="854"/>
      <c r="AP15" s="854"/>
      <c r="AQ15" s="854"/>
      <c r="AR15" s="854"/>
      <c r="AS15" s="854"/>
      <c r="AT15" s="854"/>
      <c r="AU15" s="854"/>
      <c r="AV15" s="854"/>
      <c r="AW15" s="854"/>
      <c r="AX15" s="854"/>
      <c r="AY15" s="854"/>
      <c r="AZ15" s="854"/>
      <c r="BA15" s="854"/>
      <c r="BB15" s="854"/>
      <c r="BC15" s="854"/>
      <c r="BD15" s="854"/>
      <c r="BE15" s="854"/>
      <c r="BF15" s="854"/>
      <c r="BG15" s="854"/>
      <c r="BH15" s="854"/>
      <c r="BI15" s="854"/>
      <c r="BJ15" s="854"/>
    </row>
    <row r="16" hidden="1">
      <c r="A16" s="856"/>
      <c r="B16" s="863" t="s">
        <v>1128</v>
      </c>
      <c r="C16" s="858">
        <v>82026.0</v>
      </c>
      <c r="D16" s="859" t="s">
        <v>1284</v>
      </c>
      <c r="E16" s="859" t="s">
        <v>1285</v>
      </c>
      <c r="F16" s="860">
        <v>0.69625</v>
      </c>
      <c r="G16" s="861" t="str">
        <f t="shared" si="4"/>
        <v>Metal Grid</v>
      </c>
      <c r="H16" s="862" t="str">
        <f>match(G16, Assembly!$B$4:$B$24, 0)</f>
        <v>12</v>
      </c>
      <c r="I16" s="856"/>
      <c r="J16" s="854"/>
      <c r="K16" s="854"/>
      <c r="L16" s="854"/>
      <c r="M16" s="854"/>
      <c r="N16" s="854"/>
      <c r="O16" s="854"/>
      <c r="P16" s="854"/>
      <c r="Q16" s="854"/>
      <c r="R16" s="854"/>
      <c r="S16" s="854"/>
      <c r="T16" s="854"/>
      <c r="U16" s="854"/>
      <c r="V16" s="854"/>
      <c r="W16" s="854"/>
      <c r="X16" s="854"/>
      <c r="Y16" s="854"/>
      <c r="Z16" s="854"/>
      <c r="AA16" s="854"/>
      <c r="AB16" s="854"/>
      <c r="AC16" s="854"/>
      <c r="AD16" s="854"/>
      <c r="AE16" s="854"/>
      <c r="AF16" s="854"/>
      <c r="AG16" s="854"/>
      <c r="AH16" s="854"/>
      <c r="AI16" s="854"/>
      <c r="AJ16" s="854"/>
      <c r="AK16" s="854"/>
      <c r="AL16" s="854"/>
      <c r="AM16" s="854"/>
      <c r="AN16" s="854"/>
      <c r="AO16" s="854"/>
      <c r="AP16" s="854"/>
      <c r="AQ16" s="854"/>
      <c r="AR16" s="854"/>
      <c r="AS16" s="854"/>
      <c r="AT16" s="854"/>
      <c r="AU16" s="854"/>
      <c r="AV16" s="854"/>
      <c r="AW16" s="854"/>
      <c r="AX16" s="854"/>
      <c r="AY16" s="854"/>
      <c r="AZ16" s="854"/>
      <c r="BA16" s="854"/>
      <c r="BB16" s="854"/>
      <c r="BC16" s="854"/>
      <c r="BD16" s="854"/>
      <c r="BE16" s="854"/>
      <c r="BF16" s="854"/>
      <c r="BG16" s="854"/>
      <c r="BH16" s="854"/>
      <c r="BI16" s="854"/>
      <c r="BJ16" s="854"/>
    </row>
    <row r="17" hidden="1">
      <c r="A17" s="856"/>
      <c r="B17" s="863" t="s">
        <v>1286</v>
      </c>
      <c r="C17" s="858">
        <v>2164.0</v>
      </c>
      <c r="D17" s="859" t="s">
        <v>1287</v>
      </c>
      <c r="E17" s="859" t="s">
        <v>1288</v>
      </c>
      <c r="F17" s="860">
        <v>0.025046296296296296</v>
      </c>
      <c r="G17" s="864" t="str">
        <f t="shared" si="4"/>
        <v>Large Tube</v>
      </c>
      <c r="H17" s="862" t="str">
        <f>match(G17, Assembly!$B$4:$B$24, 0)</f>
        <v>4</v>
      </c>
      <c r="I17" s="856"/>
      <c r="J17" s="854"/>
      <c r="K17" s="854"/>
      <c r="L17" s="854"/>
      <c r="M17" s="854"/>
      <c r="N17" s="854"/>
      <c r="O17" s="854"/>
      <c r="P17" s="854"/>
      <c r="Q17" s="854"/>
      <c r="R17" s="854"/>
      <c r="S17" s="854"/>
      <c r="T17" s="854"/>
      <c r="U17" s="854"/>
      <c r="V17" s="854"/>
      <c r="W17" s="854"/>
      <c r="X17" s="854"/>
      <c r="Y17" s="854"/>
      <c r="Z17" s="854"/>
      <c r="AA17" s="854"/>
      <c r="AB17" s="854"/>
      <c r="AC17" s="854"/>
      <c r="AD17" s="854"/>
      <c r="AE17" s="854"/>
      <c r="AF17" s="854"/>
      <c r="AG17" s="854"/>
      <c r="AH17" s="854"/>
      <c r="AI17" s="854"/>
      <c r="AJ17" s="854"/>
      <c r="AK17" s="854"/>
      <c r="AL17" s="854"/>
      <c r="AM17" s="854"/>
      <c r="AN17" s="854"/>
      <c r="AO17" s="854"/>
      <c r="AP17" s="854"/>
      <c r="AQ17" s="854"/>
      <c r="AR17" s="854"/>
      <c r="AS17" s="854"/>
      <c r="AT17" s="854"/>
      <c r="AU17" s="854"/>
      <c r="AV17" s="854"/>
      <c r="AW17" s="854"/>
      <c r="AX17" s="854"/>
      <c r="AY17" s="854"/>
      <c r="AZ17" s="854"/>
      <c r="BA17" s="854"/>
      <c r="BB17" s="854"/>
      <c r="BC17" s="854"/>
      <c r="BD17" s="854"/>
      <c r="BE17" s="854"/>
      <c r="BF17" s="854"/>
      <c r="BG17" s="854"/>
      <c r="BH17" s="854"/>
      <c r="BI17" s="854"/>
      <c r="BJ17" s="854"/>
    </row>
    <row r="18" hidden="1">
      <c r="A18" s="856"/>
      <c r="B18" s="863" t="s">
        <v>889</v>
      </c>
      <c r="C18" s="858">
        <v>5891.0</v>
      </c>
      <c r="D18" s="859" t="s">
        <v>1289</v>
      </c>
      <c r="E18" s="859" t="s">
        <v>1290</v>
      </c>
      <c r="F18" s="860">
        <v>0.13636574074074073</v>
      </c>
      <c r="G18" s="861" t="str">
        <f t="shared" si="4"/>
        <v>Motor</v>
      </c>
      <c r="H18" s="862" t="str">
        <f>match(G18, Assembly!$B$4:$B$24, 0)</f>
        <v>7</v>
      </c>
      <c r="I18" s="856"/>
      <c r="J18" s="854"/>
      <c r="K18" s="854"/>
      <c r="L18" s="854"/>
      <c r="M18" s="854"/>
      <c r="N18" s="854"/>
      <c r="O18" s="854"/>
      <c r="P18" s="854"/>
      <c r="Q18" s="854"/>
      <c r="R18" s="854"/>
      <c r="S18" s="854"/>
      <c r="T18" s="854"/>
      <c r="U18" s="854"/>
      <c r="V18" s="854"/>
      <c r="W18" s="854"/>
      <c r="X18" s="854"/>
      <c r="Y18" s="854"/>
      <c r="Z18" s="854"/>
      <c r="AA18" s="854"/>
      <c r="AB18" s="854"/>
      <c r="AC18" s="854"/>
      <c r="AD18" s="854"/>
      <c r="AE18" s="854"/>
      <c r="AF18" s="854"/>
      <c r="AG18" s="854"/>
      <c r="AH18" s="854"/>
      <c r="AI18" s="854"/>
      <c r="AJ18" s="854"/>
      <c r="AK18" s="854"/>
      <c r="AL18" s="854"/>
      <c r="AM18" s="854"/>
      <c r="AN18" s="854"/>
      <c r="AO18" s="854"/>
      <c r="AP18" s="854"/>
      <c r="AQ18" s="854"/>
      <c r="AR18" s="854"/>
      <c r="AS18" s="854"/>
      <c r="AT18" s="854"/>
      <c r="AU18" s="854"/>
      <c r="AV18" s="854"/>
      <c r="AW18" s="854"/>
      <c r="AX18" s="854"/>
      <c r="AY18" s="854"/>
      <c r="AZ18" s="854"/>
      <c r="BA18" s="854"/>
      <c r="BB18" s="854"/>
      <c r="BC18" s="854"/>
      <c r="BD18" s="854"/>
      <c r="BE18" s="854"/>
      <c r="BF18" s="854"/>
      <c r="BG18" s="854"/>
      <c r="BH18" s="854"/>
      <c r="BI18" s="854"/>
      <c r="BJ18" s="854"/>
    </row>
    <row r="19" hidden="1">
      <c r="A19" s="856"/>
      <c r="B19" s="863" t="s">
        <v>1125</v>
      </c>
      <c r="C19" s="858">
        <v>2929.0</v>
      </c>
      <c r="D19" s="859" t="s">
        <v>1291</v>
      </c>
      <c r="E19" s="859" t="s">
        <v>1292</v>
      </c>
      <c r="F19" s="860">
        <v>0.06780092592592593</v>
      </c>
      <c r="G19" s="861" t="str">
        <f t="shared" si="4"/>
        <v>Computer</v>
      </c>
      <c r="H19" s="862" t="str">
        <f>match(G19, Assembly!$B$4:$B$24, 0)</f>
        <v>8</v>
      </c>
      <c r="I19" s="856"/>
      <c r="J19" s="854"/>
      <c r="K19" s="854"/>
      <c r="L19" s="854"/>
      <c r="M19" s="854"/>
      <c r="N19" s="854"/>
      <c r="O19" s="854"/>
      <c r="P19" s="854"/>
      <c r="Q19" s="854"/>
      <c r="R19" s="854"/>
      <c r="S19" s="854"/>
      <c r="T19" s="854"/>
      <c r="U19" s="854"/>
      <c r="V19" s="854"/>
      <c r="W19" s="854"/>
      <c r="X19" s="854"/>
      <c r="Y19" s="854"/>
      <c r="Z19" s="854"/>
      <c r="AA19" s="854"/>
      <c r="AB19" s="854"/>
      <c r="AC19" s="854"/>
      <c r="AD19" s="854"/>
      <c r="AE19" s="854"/>
      <c r="AF19" s="854"/>
      <c r="AG19" s="854"/>
      <c r="AH19" s="854"/>
      <c r="AI19" s="854"/>
      <c r="AJ19" s="854"/>
      <c r="AK19" s="854"/>
      <c r="AL19" s="854"/>
      <c r="AM19" s="854"/>
      <c r="AN19" s="854"/>
      <c r="AO19" s="854"/>
      <c r="AP19" s="854"/>
      <c r="AQ19" s="854"/>
      <c r="AR19" s="854"/>
      <c r="AS19" s="854"/>
      <c r="AT19" s="854"/>
      <c r="AU19" s="854"/>
      <c r="AV19" s="854"/>
      <c r="AW19" s="854"/>
      <c r="AX19" s="854"/>
      <c r="AY19" s="854"/>
      <c r="AZ19" s="854"/>
      <c r="BA19" s="854"/>
      <c r="BB19" s="854"/>
      <c r="BC19" s="854"/>
      <c r="BD19" s="854"/>
      <c r="BE19" s="854"/>
      <c r="BF19" s="854"/>
      <c r="BG19" s="854"/>
      <c r="BH19" s="854"/>
      <c r="BI19" s="854"/>
      <c r="BJ19" s="854"/>
    </row>
    <row r="20" hidden="1">
      <c r="A20" s="856"/>
      <c r="B20" s="863" t="s">
        <v>1293</v>
      </c>
      <c r="C20" s="858">
        <v>24960.0</v>
      </c>
      <c r="D20" s="859" t="s">
        <v>1294</v>
      </c>
      <c r="E20" s="859" t="s">
        <v>1295</v>
      </c>
      <c r="F20" s="860">
        <v>0.15555555555555556</v>
      </c>
      <c r="G20" s="864" t="str">
        <f t="shared" si="4"/>
        <v>Thruster Component</v>
      </c>
      <c r="H20" s="862" t="str">
        <f>match(G20, Assembly!$B$4:$B$24, 0)</f>
        <v>15</v>
      </c>
      <c r="I20" s="856"/>
      <c r="J20" s="854"/>
      <c r="K20" s="854"/>
      <c r="L20" s="854"/>
      <c r="M20" s="854"/>
      <c r="N20" s="854"/>
      <c r="O20" s="854"/>
      <c r="P20" s="854"/>
      <c r="Q20" s="854"/>
      <c r="R20" s="854"/>
      <c r="S20" s="854"/>
      <c r="T20" s="854"/>
      <c r="U20" s="854"/>
      <c r="V20" s="854"/>
      <c r="W20" s="854"/>
      <c r="X20" s="854"/>
      <c r="Y20" s="854"/>
      <c r="Z20" s="854"/>
      <c r="AA20" s="854"/>
      <c r="AB20" s="854"/>
      <c r="AC20" s="854"/>
      <c r="AD20" s="854"/>
      <c r="AE20" s="854"/>
      <c r="AF20" s="854"/>
      <c r="AG20" s="854"/>
      <c r="AH20" s="854"/>
      <c r="AI20" s="854"/>
      <c r="AJ20" s="854"/>
      <c r="AK20" s="854"/>
      <c r="AL20" s="854"/>
      <c r="AM20" s="854"/>
      <c r="AN20" s="854"/>
      <c r="AO20" s="854"/>
      <c r="AP20" s="854"/>
      <c r="AQ20" s="854"/>
      <c r="AR20" s="854"/>
      <c r="AS20" s="854"/>
      <c r="AT20" s="854"/>
      <c r="AU20" s="854"/>
      <c r="AV20" s="854"/>
      <c r="AW20" s="853"/>
      <c r="AX20" s="854"/>
      <c r="AY20" s="854"/>
      <c r="AZ20" s="854"/>
      <c r="BA20" s="854"/>
      <c r="BB20" s="854"/>
      <c r="BC20" s="854"/>
      <c r="BD20" s="854"/>
      <c r="BE20" s="854"/>
      <c r="BF20" s="854"/>
      <c r="BG20" s="854"/>
      <c r="BH20" s="854"/>
      <c r="BI20" s="854"/>
      <c r="BJ20" s="854"/>
    </row>
    <row r="21" hidden="1">
      <c r="A21" s="856"/>
      <c r="B21" s="863" t="s">
        <v>1121</v>
      </c>
      <c r="C21" s="858">
        <v>5898.0</v>
      </c>
      <c r="D21" s="859" t="s">
        <v>1296</v>
      </c>
      <c r="E21" s="859" t="s">
        <v>1297</v>
      </c>
      <c r="F21" s="860">
        <v>0.06826388888888889</v>
      </c>
      <c r="G21" s="861" t="str">
        <f t="shared" si="4"/>
        <v>Interior Plate</v>
      </c>
      <c r="H21" s="862" t="str">
        <f>match(G21, Assembly!$B$4:$B$24, 0)</f>
        <v>2</v>
      </c>
      <c r="I21" s="856"/>
      <c r="J21" s="854"/>
      <c r="K21" s="854"/>
      <c r="L21" s="854"/>
      <c r="M21" s="854"/>
      <c r="N21" s="854"/>
      <c r="O21" s="854"/>
      <c r="P21" s="854"/>
      <c r="Q21" s="854"/>
      <c r="R21" s="854"/>
      <c r="S21" s="854"/>
      <c r="T21" s="854"/>
      <c r="U21" s="854"/>
      <c r="V21" s="854"/>
      <c r="W21" s="854"/>
      <c r="X21" s="854"/>
      <c r="Y21" s="854"/>
      <c r="Z21" s="854"/>
      <c r="AA21" s="854"/>
      <c r="AB21" s="854"/>
      <c r="AC21" s="854"/>
      <c r="AD21" s="854"/>
      <c r="AE21" s="854"/>
      <c r="AF21" s="854"/>
      <c r="AG21" s="854"/>
      <c r="AH21" s="854"/>
      <c r="AI21" s="854"/>
      <c r="AJ21" s="854"/>
      <c r="AK21" s="854"/>
      <c r="AL21" s="854"/>
      <c r="AM21" s="854"/>
      <c r="AN21" s="854"/>
      <c r="AO21" s="854"/>
      <c r="AP21" s="854"/>
      <c r="AQ21" s="854"/>
      <c r="AR21" s="854"/>
      <c r="AS21" s="854"/>
      <c r="AT21" s="854"/>
      <c r="AU21" s="854"/>
      <c r="AV21" s="854"/>
      <c r="AW21" s="854"/>
      <c r="AX21" s="854"/>
      <c r="AY21" s="854"/>
      <c r="AZ21" s="854"/>
      <c r="BA21" s="854"/>
      <c r="BB21" s="854"/>
      <c r="BC21" s="854"/>
      <c r="BD21" s="854"/>
      <c r="BE21" s="854"/>
      <c r="BF21" s="854"/>
      <c r="BG21" s="854"/>
      <c r="BH21" s="854"/>
      <c r="BI21" s="854"/>
      <c r="BJ21" s="854"/>
    </row>
    <row r="22" hidden="1">
      <c r="A22" s="856"/>
      <c r="B22" s="863" t="s">
        <v>1298</v>
      </c>
      <c r="C22" s="858">
        <v>11426.0</v>
      </c>
      <c r="D22" s="859" t="s">
        <v>1299</v>
      </c>
      <c r="E22" s="859" t="s">
        <v>1300</v>
      </c>
      <c r="F22" s="860">
        <v>0.13224537037037037</v>
      </c>
      <c r="G22" s="864" t="str">
        <f t="shared" si="4"/>
        <v>Small Tube</v>
      </c>
      <c r="H22" s="862" t="str">
        <f>match(G22, Assembly!$B$4:$B$24, 0)</f>
        <v>3</v>
      </c>
      <c r="I22" s="856"/>
      <c r="J22" s="854"/>
      <c r="K22" s="854"/>
      <c r="L22" s="854"/>
      <c r="M22" s="854"/>
      <c r="N22" s="854"/>
      <c r="O22" s="854"/>
      <c r="P22" s="854"/>
      <c r="Q22" s="854"/>
      <c r="R22" s="854"/>
      <c r="S22" s="854"/>
      <c r="T22" s="854"/>
      <c r="U22" s="854"/>
      <c r="V22" s="854"/>
      <c r="W22" s="854"/>
      <c r="X22" s="854"/>
      <c r="Y22" s="854"/>
      <c r="Z22" s="854"/>
      <c r="AA22" s="854"/>
      <c r="AB22" s="854"/>
      <c r="AC22" s="854"/>
      <c r="AD22" s="854"/>
      <c r="AE22" s="854"/>
      <c r="AF22" s="854"/>
      <c r="AG22" s="854"/>
      <c r="AH22" s="854"/>
      <c r="AI22" s="854"/>
      <c r="AJ22" s="854"/>
      <c r="AK22" s="854"/>
      <c r="AL22" s="854"/>
      <c r="AM22" s="854"/>
      <c r="AN22" s="854"/>
      <c r="AO22" s="854"/>
      <c r="AP22" s="854"/>
      <c r="AQ22" s="854"/>
      <c r="AR22" s="854"/>
      <c r="AS22" s="854"/>
      <c r="AT22" s="854"/>
      <c r="AU22" s="854"/>
      <c r="AV22" s="854"/>
      <c r="AW22" s="854"/>
      <c r="AX22" s="854"/>
      <c r="AY22" s="854"/>
      <c r="AZ22" s="854"/>
      <c r="BA22" s="854"/>
      <c r="BB22" s="854"/>
      <c r="BC22" s="854"/>
      <c r="BD22" s="854"/>
      <c r="BE22" s="854"/>
      <c r="BF22" s="854"/>
      <c r="BG22" s="854"/>
      <c r="BH22" s="854"/>
      <c r="BI22" s="854"/>
      <c r="BJ22" s="854"/>
    </row>
    <row r="23" hidden="1">
      <c r="A23" s="856"/>
      <c r="B23" s="863" t="s">
        <v>1129</v>
      </c>
      <c r="C23" s="858">
        <v>21173.0</v>
      </c>
      <c r="D23" s="859" t="s">
        <v>1301</v>
      </c>
      <c r="E23" s="859" t="s">
        <v>1302</v>
      </c>
      <c r="F23" s="860">
        <v>0.24505787037037038</v>
      </c>
      <c r="G23" s="861" t="str">
        <f t="shared" si="4"/>
        <v>Bulletproof Glass</v>
      </c>
      <c r="H23" s="862" t="str">
        <f>match(G23, Assembly!$B$4:$B$24, 0)</f>
        <v>13</v>
      </c>
      <c r="I23" s="856"/>
      <c r="J23" s="854"/>
      <c r="K23" s="854"/>
      <c r="L23" s="854"/>
      <c r="M23" s="854"/>
      <c r="N23" s="854"/>
      <c r="O23" s="854"/>
      <c r="P23" s="854"/>
      <c r="Q23" s="854"/>
      <c r="R23" s="854"/>
      <c r="S23" s="854"/>
      <c r="T23" s="854"/>
      <c r="U23" s="854"/>
      <c r="V23" s="854"/>
      <c r="W23" s="854"/>
      <c r="X23" s="854"/>
      <c r="Y23" s="854"/>
      <c r="Z23" s="854"/>
      <c r="AA23" s="854"/>
      <c r="AB23" s="854"/>
      <c r="AC23" s="854"/>
      <c r="AD23" s="854"/>
      <c r="AE23" s="854"/>
      <c r="AF23" s="854"/>
      <c r="AG23" s="854"/>
      <c r="AH23" s="854"/>
      <c r="AI23" s="854"/>
      <c r="AJ23" s="854"/>
      <c r="AK23" s="854"/>
      <c r="AL23" s="854"/>
      <c r="AM23" s="854"/>
      <c r="AN23" s="854"/>
      <c r="AO23" s="854"/>
      <c r="AP23" s="854"/>
      <c r="AQ23" s="854"/>
      <c r="AR23" s="854"/>
      <c r="AS23" s="854"/>
      <c r="AT23" s="854"/>
      <c r="AU23" s="854"/>
      <c r="AV23" s="854"/>
      <c r="AW23" s="854"/>
      <c r="AX23" s="854"/>
      <c r="AY23" s="854"/>
      <c r="AZ23" s="854"/>
      <c r="BA23" s="854"/>
      <c r="BB23" s="854"/>
      <c r="BC23" s="854"/>
      <c r="BD23" s="854"/>
      <c r="BE23" s="854"/>
      <c r="BF23" s="854"/>
      <c r="BG23" s="854"/>
      <c r="BH23" s="854"/>
      <c r="BI23" s="854"/>
      <c r="BJ23" s="854"/>
    </row>
    <row r="24" hidden="1">
      <c r="A24" s="856"/>
      <c r="B24" s="863" t="s">
        <v>1303</v>
      </c>
      <c r="C24" s="859">
        <v>172.0</v>
      </c>
      <c r="D24" s="859" t="s">
        <v>1304</v>
      </c>
      <c r="E24" s="859" t="s">
        <v>1305</v>
      </c>
      <c r="F24" s="860">
        <v>0.003981481481481482</v>
      </c>
      <c r="G24" s="864" t="str">
        <f t="shared" si="4"/>
        <v>Radio-Com Component</v>
      </c>
      <c r="H24" s="862" t="str">
        <f>match(G24, Assembly!$B$4:$B$24, 0)</f>
        <v>18</v>
      </c>
      <c r="I24" s="856"/>
      <c r="J24" s="854"/>
      <c r="K24" s="854"/>
      <c r="L24" s="854"/>
      <c r="M24" s="854"/>
      <c r="N24" s="854"/>
      <c r="O24" s="854"/>
      <c r="P24" s="854"/>
      <c r="Q24" s="854"/>
      <c r="R24" s="854"/>
      <c r="S24" s="854"/>
      <c r="T24" s="854"/>
      <c r="U24" s="854"/>
      <c r="V24" s="854"/>
      <c r="W24" s="854"/>
      <c r="X24" s="854"/>
      <c r="Y24" s="854"/>
      <c r="Z24" s="854"/>
      <c r="AA24" s="854"/>
      <c r="AB24" s="854"/>
      <c r="AC24" s="854"/>
      <c r="AD24" s="854"/>
      <c r="AE24" s="854"/>
      <c r="AF24" s="854"/>
      <c r="AG24" s="854"/>
      <c r="AH24" s="854"/>
      <c r="AI24" s="854"/>
      <c r="AJ24" s="854"/>
      <c r="AK24" s="854"/>
      <c r="AL24" s="854"/>
      <c r="AM24" s="854"/>
      <c r="AN24" s="854"/>
      <c r="AO24" s="854"/>
      <c r="AP24" s="854"/>
      <c r="AQ24" s="854"/>
      <c r="AR24" s="854"/>
      <c r="AS24" s="854"/>
      <c r="AT24" s="854"/>
      <c r="AU24" s="854"/>
      <c r="AV24" s="854"/>
      <c r="AW24" s="854"/>
      <c r="AX24" s="854"/>
      <c r="AY24" s="854"/>
      <c r="AZ24" s="854"/>
      <c r="BA24" s="854"/>
      <c r="BB24" s="854"/>
      <c r="BC24" s="854"/>
      <c r="BD24" s="854"/>
      <c r="BE24" s="854"/>
      <c r="BF24" s="854"/>
      <c r="BG24" s="854"/>
      <c r="BH24" s="854"/>
      <c r="BI24" s="854"/>
      <c r="BJ24" s="854"/>
    </row>
    <row r="25" hidden="1">
      <c r="A25" s="856"/>
      <c r="B25" s="863" t="s">
        <v>888</v>
      </c>
      <c r="C25" s="858">
        <v>7280.0</v>
      </c>
      <c r="D25" s="859" t="s">
        <v>1306</v>
      </c>
      <c r="E25" s="859" t="s">
        <v>1307</v>
      </c>
      <c r="F25" s="860">
        <v>0.08425925925925926</v>
      </c>
      <c r="G25" s="861" t="str">
        <f t="shared" si="4"/>
        <v>Girder</v>
      </c>
      <c r="H25" s="862" t="str">
        <f>match(G25, Assembly!$B$4:$B$24, 0)</f>
        <v>6</v>
      </c>
      <c r="I25" s="856"/>
      <c r="J25" s="854"/>
      <c r="K25" s="854"/>
      <c r="L25" s="854"/>
      <c r="M25" s="854"/>
      <c r="N25" s="854"/>
      <c r="O25" s="854"/>
      <c r="P25" s="854"/>
      <c r="Q25" s="854"/>
      <c r="R25" s="854"/>
      <c r="S25" s="854"/>
      <c r="T25" s="854"/>
      <c r="U25" s="854"/>
      <c r="V25" s="854"/>
      <c r="W25" s="854"/>
      <c r="X25" s="854"/>
      <c r="Y25" s="854"/>
      <c r="Z25" s="854"/>
      <c r="AA25" s="854"/>
      <c r="AB25" s="854"/>
      <c r="AC25" s="854"/>
      <c r="AD25" s="854"/>
      <c r="AE25" s="854"/>
      <c r="AF25" s="854"/>
      <c r="AG25" s="854"/>
      <c r="AH25" s="854"/>
      <c r="AI25" s="854"/>
      <c r="AJ25" s="854"/>
      <c r="AK25" s="854"/>
      <c r="AL25" s="854"/>
      <c r="AM25" s="854"/>
      <c r="AN25" s="854"/>
      <c r="AO25" s="854"/>
      <c r="AP25" s="854"/>
      <c r="AQ25" s="854"/>
      <c r="AR25" s="854"/>
      <c r="AS25" s="854"/>
      <c r="AT25" s="854"/>
      <c r="AU25" s="854"/>
      <c r="AV25" s="854"/>
      <c r="AW25" s="854"/>
      <c r="AX25" s="854"/>
      <c r="AY25" s="854"/>
      <c r="AZ25" s="854"/>
      <c r="BA25" s="854"/>
      <c r="BB25" s="854"/>
      <c r="BC25" s="854"/>
      <c r="BD25" s="854"/>
      <c r="BE25" s="854"/>
      <c r="BF25" s="854"/>
      <c r="BG25" s="854"/>
      <c r="BH25" s="854"/>
      <c r="BI25" s="854"/>
      <c r="BJ25" s="854"/>
    </row>
    <row r="26" hidden="1">
      <c r="A26" s="856"/>
      <c r="B26" s="863" t="s">
        <v>1308</v>
      </c>
      <c r="C26" s="858">
        <v>4000.0</v>
      </c>
      <c r="D26" s="859" t="s">
        <v>1309</v>
      </c>
      <c r="E26" s="859" t="s">
        <v>1310</v>
      </c>
      <c r="F26" s="860">
        <v>0.1388888888888889</v>
      </c>
      <c r="G26" s="864" t="str">
        <f t="shared" si="4"/>
        <v>Reactor Component</v>
      </c>
      <c r="H26" s="862" t="str">
        <f>match(G26, Assembly!$B$4:$B$24, 0)</f>
        <v>14</v>
      </c>
      <c r="I26" s="856"/>
      <c r="J26" s="854"/>
      <c r="K26" s="854"/>
      <c r="L26" s="854"/>
      <c r="M26" s="854"/>
      <c r="N26" s="854"/>
      <c r="O26" s="854"/>
      <c r="P26" s="854"/>
      <c r="Q26" s="854"/>
      <c r="R26" s="854"/>
      <c r="S26" s="854"/>
      <c r="T26" s="854"/>
      <c r="U26" s="854"/>
      <c r="V26" s="854"/>
      <c r="W26" s="854"/>
      <c r="X26" s="854"/>
      <c r="Y26" s="854"/>
      <c r="Z26" s="854"/>
      <c r="AA26" s="854"/>
      <c r="AB26" s="854"/>
      <c r="AC26" s="854"/>
      <c r="AD26" s="854"/>
      <c r="AE26" s="854"/>
      <c r="AF26" s="854"/>
      <c r="AG26" s="854"/>
      <c r="AH26" s="854"/>
      <c r="AI26" s="854"/>
      <c r="AJ26" s="854"/>
      <c r="AK26" s="854"/>
      <c r="AL26" s="854"/>
      <c r="AM26" s="854"/>
      <c r="AN26" s="854"/>
      <c r="AO26" s="854"/>
      <c r="AP26" s="854"/>
      <c r="AQ26" s="854"/>
      <c r="AR26" s="854"/>
      <c r="AS26" s="854"/>
      <c r="AT26" s="854"/>
      <c r="AU26" s="854"/>
      <c r="AV26" s="854"/>
      <c r="AW26" s="854"/>
      <c r="AX26" s="854"/>
      <c r="AY26" s="854"/>
      <c r="AZ26" s="854"/>
      <c r="BA26" s="854"/>
      <c r="BB26" s="854"/>
      <c r="BC26" s="854"/>
      <c r="BD26" s="854"/>
      <c r="BE26" s="854"/>
      <c r="BF26" s="854"/>
      <c r="BG26" s="854"/>
      <c r="BH26" s="854"/>
      <c r="BI26" s="854"/>
      <c r="BJ26" s="854"/>
    </row>
    <row r="27" hidden="1">
      <c r="A27" s="856"/>
      <c r="B27" s="863" t="s">
        <v>891</v>
      </c>
      <c r="C27" s="859">
        <v>52.0</v>
      </c>
      <c r="D27" s="859" t="s">
        <v>1311</v>
      </c>
      <c r="E27" s="859" t="s">
        <v>1312</v>
      </c>
      <c r="F27" s="860">
        <v>0.0012037037037037038</v>
      </c>
      <c r="G27" s="861" t="str">
        <f t="shared" si="4"/>
        <v>Display</v>
      </c>
      <c r="H27" s="862" t="str">
        <f>match(G27, Assembly!$B$4:$B$24, 0)</f>
        <v>9</v>
      </c>
      <c r="I27" s="856"/>
      <c r="J27" s="854"/>
      <c r="K27" s="854"/>
      <c r="L27" s="854"/>
      <c r="M27" s="854"/>
      <c r="N27" s="854"/>
      <c r="O27" s="854"/>
      <c r="P27" s="854"/>
      <c r="Q27" s="854"/>
      <c r="R27" s="854"/>
      <c r="S27" s="854"/>
      <c r="T27" s="854"/>
      <c r="U27" s="854"/>
      <c r="V27" s="854"/>
      <c r="W27" s="854"/>
      <c r="X27" s="854"/>
      <c r="Y27" s="854"/>
      <c r="Z27" s="854"/>
      <c r="AA27" s="854"/>
      <c r="AB27" s="854"/>
      <c r="AC27" s="854"/>
      <c r="AD27" s="854"/>
      <c r="AE27" s="854"/>
      <c r="AF27" s="854"/>
      <c r="AG27" s="854"/>
      <c r="AH27" s="854"/>
      <c r="AI27" s="854"/>
      <c r="AJ27" s="854"/>
      <c r="AK27" s="854"/>
      <c r="AL27" s="854"/>
      <c r="AM27" s="854"/>
      <c r="AN27" s="854"/>
      <c r="AO27" s="854"/>
      <c r="AP27" s="854"/>
      <c r="AQ27" s="854"/>
      <c r="AR27" s="854"/>
      <c r="AS27" s="854"/>
      <c r="AT27" s="854"/>
      <c r="AU27" s="854"/>
      <c r="AV27" s="854"/>
      <c r="AW27" s="854"/>
      <c r="AX27" s="854"/>
      <c r="AY27" s="854"/>
      <c r="AZ27" s="854"/>
      <c r="BA27" s="854"/>
      <c r="BB27" s="854"/>
      <c r="BC27" s="854"/>
      <c r="BD27" s="854"/>
      <c r="BE27" s="854"/>
      <c r="BF27" s="854"/>
      <c r="BG27" s="854"/>
      <c r="BH27" s="854"/>
      <c r="BI27" s="854"/>
      <c r="BJ27" s="854"/>
    </row>
    <row r="28" hidden="1">
      <c r="A28" s="856"/>
      <c r="B28" s="863" t="s">
        <v>1313</v>
      </c>
      <c r="C28" s="859">
        <v>30.0</v>
      </c>
      <c r="D28" s="859" t="s">
        <v>1314</v>
      </c>
      <c r="E28" s="859" t="s">
        <v>1315</v>
      </c>
      <c r="F28" s="860">
        <v>0.0010416666666666667</v>
      </c>
      <c r="G28" s="864" t="str">
        <f t="shared" si="4"/>
        <v>Medical Component</v>
      </c>
      <c r="H28" s="862" t="str">
        <f>match(G28, Assembly!$B$4:$B$24, 0)</f>
        <v>19</v>
      </c>
      <c r="I28" s="856"/>
      <c r="J28" s="854"/>
      <c r="K28" s="854"/>
      <c r="L28" s="854"/>
      <c r="M28" s="854"/>
      <c r="N28" s="854"/>
      <c r="O28" s="854"/>
      <c r="P28" s="854"/>
      <c r="Q28" s="854"/>
      <c r="R28" s="854"/>
      <c r="S28" s="854"/>
      <c r="T28" s="854"/>
      <c r="U28" s="854"/>
      <c r="V28" s="854"/>
      <c r="W28" s="854"/>
      <c r="X28" s="854"/>
      <c r="Y28" s="854"/>
      <c r="Z28" s="854"/>
      <c r="AA28" s="854"/>
      <c r="AB28" s="854"/>
      <c r="AC28" s="854"/>
      <c r="AD28" s="854"/>
      <c r="AE28" s="854"/>
      <c r="AF28" s="854"/>
      <c r="AG28" s="854"/>
      <c r="AH28" s="854"/>
      <c r="AI28" s="854"/>
      <c r="AJ28" s="854"/>
      <c r="AK28" s="854"/>
      <c r="AL28" s="854"/>
      <c r="AM28" s="854"/>
      <c r="AN28" s="854"/>
      <c r="AO28" s="854"/>
      <c r="AP28" s="854"/>
      <c r="AQ28" s="854"/>
      <c r="AR28" s="854"/>
      <c r="AS28" s="854"/>
      <c r="AT28" s="854"/>
      <c r="AU28" s="854"/>
      <c r="AV28" s="854"/>
      <c r="AW28" s="854"/>
      <c r="AX28" s="854"/>
      <c r="AY28" s="854"/>
      <c r="AZ28" s="854"/>
      <c r="BA28" s="854"/>
      <c r="BB28" s="854"/>
      <c r="BC28" s="854"/>
      <c r="BD28" s="854"/>
      <c r="BE28" s="854"/>
      <c r="BF28" s="854"/>
      <c r="BG28" s="854"/>
      <c r="BH28" s="854"/>
      <c r="BI28" s="854"/>
      <c r="BJ28" s="854"/>
    </row>
    <row r="29" hidden="1">
      <c r="A29" s="856"/>
      <c r="B29" s="863" t="s">
        <v>1316</v>
      </c>
      <c r="C29" s="859">
        <v>216.0</v>
      </c>
      <c r="D29" s="859" t="s">
        <v>1317</v>
      </c>
      <c r="E29" s="859" t="s">
        <v>1318</v>
      </c>
      <c r="F29" s="860">
        <v>0.01</v>
      </c>
      <c r="G29" s="864" t="str">
        <f t="shared" si="4"/>
        <v>Gravity Component</v>
      </c>
      <c r="H29" s="862" t="str">
        <f>match(G29, Assembly!$B$4:$B$24, 0)</f>
        <v>17</v>
      </c>
      <c r="I29" s="856"/>
      <c r="J29" s="854"/>
      <c r="K29" s="854"/>
      <c r="L29" s="854"/>
      <c r="M29" s="854"/>
      <c r="N29" s="854"/>
      <c r="O29" s="854"/>
      <c r="P29" s="854"/>
      <c r="Q29" s="854"/>
      <c r="R29" s="854"/>
      <c r="S29" s="854"/>
      <c r="T29" s="854"/>
      <c r="U29" s="854"/>
      <c r="V29" s="854"/>
      <c r="W29" s="854"/>
      <c r="X29" s="854"/>
      <c r="Y29" s="854"/>
      <c r="Z29" s="854"/>
      <c r="AA29" s="854"/>
      <c r="AB29" s="854"/>
      <c r="AC29" s="854"/>
      <c r="AD29" s="854"/>
      <c r="AE29" s="854"/>
      <c r="AF29" s="854"/>
      <c r="AG29" s="854"/>
      <c r="AH29" s="854"/>
      <c r="AI29" s="854"/>
      <c r="AJ29" s="854"/>
      <c r="AK29" s="854"/>
      <c r="AL29" s="854"/>
      <c r="AM29" s="854"/>
      <c r="AN29" s="854"/>
      <c r="AO29" s="854"/>
      <c r="AP29" s="854"/>
      <c r="AQ29" s="854"/>
      <c r="AR29" s="854"/>
      <c r="AS29" s="854"/>
      <c r="AT29" s="854"/>
      <c r="AU29" s="854"/>
      <c r="AV29" s="854"/>
      <c r="AW29" s="854"/>
      <c r="AX29" s="854"/>
      <c r="AY29" s="854"/>
      <c r="AZ29" s="854"/>
      <c r="BA29" s="854"/>
      <c r="BB29" s="854"/>
      <c r="BC29" s="854"/>
      <c r="BD29" s="854"/>
      <c r="BE29" s="854"/>
      <c r="BF29" s="854"/>
      <c r="BG29" s="854"/>
      <c r="BH29" s="854"/>
      <c r="BI29" s="854"/>
      <c r="BJ29" s="854"/>
    </row>
    <row r="30" hidden="1">
      <c r="A30" s="856"/>
      <c r="B30" s="863"/>
      <c r="C30" s="859"/>
      <c r="D30" s="859"/>
      <c r="E30" s="859"/>
      <c r="F30" s="860"/>
      <c r="G30" s="861" t="str">
        <f t="shared" si="4"/>
        <v/>
      </c>
      <c r="H30" s="862" t="str">
        <f>match(G30, Assembly!$B$4:$B$24, 0)</f>
        <v>#N/A</v>
      </c>
      <c r="I30" s="856"/>
      <c r="J30" s="854"/>
      <c r="K30" s="854"/>
      <c r="L30" s="854"/>
      <c r="M30" s="854"/>
      <c r="N30" s="854"/>
      <c r="O30" s="854"/>
      <c r="P30" s="854"/>
      <c r="Q30" s="854"/>
      <c r="R30" s="854"/>
      <c r="S30" s="854"/>
      <c r="T30" s="854"/>
      <c r="U30" s="854"/>
      <c r="V30" s="854"/>
      <c r="W30" s="854"/>
      <c r="X30" s="854"/>
      <c r="Y30" s="854"/>
      <c r="Z30" s="854"/>
      <c r="AA30" s="854"/>
      <c r="AB30" s="854"/>
      <c r="AC30" s="854"/>
      <c r="AD30" s="854"/>
      <c r="AE30" s="854"/>
      <c r="AF30" s="854"/>
      <c r="AG30" s="854"/>
      <c r="AH30" s="854"/>
      <c r="AI30" s="854"/>
      <c r="AJ30" s="854"/>
      <c r="AK30" s="854"/>
      <c r="AL30" s="854"/>
      <c r="AM30" s="854"/>
      <c r="AN30" s="854"/>
      <c r="AO30" s="854"/>
      <c r="AP30" s="854"/>
      <c r="AQ30" s="854"/>
      <c r="AR30" s="854"/>
      <c r="AS30" s="854"/>
      <c r="AT30" s="854"/>
      <c r="AU30" s="854"/>
      <c r="AV30" s="854"/>
      <c r="AW30" s="854"/>
      <c r="AX30" s="854"/>
      <c r="AY30" s="854"/>
      <c r="AZ30" s="854"/>
      <c r="BA30" s="854"/>
      <c r="BB30" s="854"/>
      <c r="BC30" s="854"/>
      <c r="BD30" s="854"/>
      <c r="BE30" s="854"/>
      <c r="BF30" s="854"/>
      <c r="BG30" s="854"/>
      <c r="BH30" s="854"/>
      <c r="BI30" s="854"/>
      <c r="BJ30" s="854"/>
    </row>
    <row r="31" hidden="1">
      <c r="A31" s="856"/>
      <c r="B31" s="863"/>
      <c r="C31" s="858"/>
      <c r="D31" s="859"/>
      <c r="E31" s="859"/>
      <c r="F31" s="860"/>
      <c r="G31" s="861" t="str">
        <f t="shared" si="4"/>
        <v/>
      </c>
      <c r="H31" s="862" t="str">
        <f>match(G31, Assembly!$B$4:$B$24, 0)</f>
        <v>#N/A</v>
      </c>
      <c r="I31" s="856"/>
      <c r="J31" s="854"/>
      <c r="K31" s="854"/>
      <c r="L31" s="854"/>
      <c r="M31" s="854"/>
      <c r="N31" s="854"/>
      <c r="O31" s="854"/>
      <c r="P31" s="854"/>
      <c r="Q31" s="854"/>
      <c r="R31" s="854"/>
      <c r="S31" s="854"/>
      <c r="T31" s="854"/>
      <c r="U31" s="854"/>
      <c r="V31" s="854"/>
      <c r="W31" s="854"/>
      <c r="X31" s="854"/>
      <c r="Y31" s="854"/>
      <c r="Z31" s="854"/>
      <c r="AA31" s="854"/>
      <c r="AB31" s="854"/>
      <c r="AC31" s="854"/>
      <c r="AD31" s="854"/>
      <c r="AE31" s="854"/>
      <c r="AF31" s="854"/>
      <c r="AG31" s="854"/>
      <c r="AH31" s="854"/>
      <c r="AI31" s="854"/>
      <c r="AJ31" s="854"/>
      <c r="AK31" s="854"/>
      <c r="AL31" s="854"/>
      <c r="AM31" s="854"/>
      <c r="AN31" s="854"/>
      <c r="AO31" s="854"/>
      <c r="AP31" s="854"/>
      <c r="AQ31" s="854"/>
      <c r="AR31" s="854"/>
      <c r="AS31" s="854"/>
      <c r="AT31" s="854"/>
      <c r="AU31" s="854"/>
      <c r="AV31" s="854"/>
      <c r="AW31" s="854"/>
      <c r="AX31" s="854"/>
      <c r="AY31" s="854"/>
      <c r="AZ31" s="854"/>
      <c r="BA31" s="854"/>
      <c r="BB31" s="854"/>
      <c r="BC31" s="854"/>
      <c r="BD31" s="854"/>
      <c r="BE31" s="854"/>
      <c r="BF31" s="854"/>
      <c r="BG31" s="854"/>
      <c r="BH31" s="854"/>
      <c r="BI31" s="854"/>
      <c r="BJ31" s="854"/>
    </row>
    <row r="32" hidden="1">
      <c r="A32" s="856"/>
      <c r="B32" s="865"/>
      <c r="C32" s="866"/>
      <c r="D32" s="866"/>
      <c r="E32" s="866"/>
      <c r="F32" s="866"/>
      <c r="G32" s="861" t="str">
        <f t="shared" si="4"/>
        <v/>
      </c>
      <c r="H32" s="862" t="str">
        <f>match(G32, Assembly!$B$4:$B$24, 0)</f>
        <v>#N/A</v>
      </c>
      <c r="I32" s="856"/>
      <c r="J32" s="854"/>
      <c r="K32" s="854"/>
      <c r="L32" s="854"/>
      <c r="M32" s="854"/>
      <c r="N32" s="854"/>
      <c r="O32" s="854"/>
      <c r="P32" s="854"/>
      <c r="Q32" s="854"/>
      <c r="R32" s="854"/>
      <c r="S32" s="854"/>
      <c r="T32" s="854"/>
      <c r="U32" s="854"/>
      <c r="V32" s="854"/>
      <c r="W32" s="854"/>
      <c r="X32" s="854"/>
      <c r="Y32" s="854"/>
      <c r="Z32" s="854"/>
      <c r="AA32" s="854"/>
      <c r="AB32" s="854"/>
      <c r="AC32" s="854"/>
      <c r="AD32" s="854"/>
      <c r="AE32" s="854"/>
      <c r="AF32" s="854"/>
      <c r="AG32" s="854"/>
      <c r="AH32" s="854"/>
      <c r="AI32" s="854"/>
      <c r="AJ32" s="854"/>
      <c r="AK32" s="854"/>
      <c r="AL32" s="854"/>
      <c r="AM32" s="854"/>
      <c r="AN32" s="854"/>
      <c r="AO32" s="854"/>
      <c r="AP32" s="854"/>
      <c r="AQ32" s="854"/>
      <c r="AR32" s="854"/>
      <c r="AS32" s="854"/>
      <c r="AT32" s="854"/>
      <c r="AU32" s="854"/>
      <c r="AV32" s="854"/>
      <c r="AW32" s="854"/>
      <c r="AX32" s="854"/>
      <c r="AY32" s="854"/>
      <c r="AZ32" s="854"/>
      <c r="BA32" s="854"/>
      <c r="BB32" s="854"/>
      <c r="BC32" s="854"/>
      <c r="BD32" s="854"/>
      <c r="BE32" s="854"/>
      <c r="BF32" s="854"/>
      <c r="BG32" s="854"/>
      <c r="BH32" s="854"/>
      <c r="BI32" s="854"/>
      <c r="BJ32" s="854"/>
    </row>
    <row r="33">
      <c r="A33" s="856"/>
      <c r="B33" s="865"/>
      <c r="C33" s="866"/>
      <c r="D33" s="866"/>
      <c r="E33" s="866"/>
      <c r="F33" s="867"/>
      <c r="G33" s="861" t="str">
        <f t="shared" si="4"/>
        <v/>
      </c>
      <c r="H33" s="862" t="str">
        <f>match(G33, Assembly!$B$4:$B$24, 0)</f>
        <v>#N/A</v>
      </c>
      <c r="I33" s="856"/>
      <c r="J33" s="854"/>
      <c r="K33" s="854"/>
      <c r="L33" s="854"/>
      <c r="M33" s="854"/>
      <c r="N33" s="854"/>
      <c r="O33" s="854"/>
      <c r="P33" s="854"/>
      <c r="Q33" s="854"/>
      <c r="R33" s="854"/>
      <c r="S33" s="854"/>
      <c r="T33" s="854"/>
      <c r="U33" s="854"/>
      <c r="V33" s="854"/>
      <c r="W33" s="854"/>
      <c r="X33" s="854"/>
      <c r="Y33" s="854"/>
      <c r="Z33" s="854"/>
      <c r="AA33" s="854"/>
      <c r="AB33" s="854"/>
      <c r="AC33" s="854"/>
      <c r="AD33" s="854"/>
      <c r="AE33" s="854"/>
      <c r="AF33" s="854"/>
      <c r="AG33" s="854"/>
      <c r="AH33" s="854"/>
      <c r="AI33" s="854"/>
      <c r="AJ33" s="854"/>
      <c r="AK33" s="854"/>
      <c r="AL33" s="854"/>
      <c r="AM33" s="854"/>
      <c r="AN33" s="854"/>
      <c r="AO33" s="854"/>
      <c r="AP33" s="854"/>
      <c r="AQ33" s="854"/>
      <c r="AR33" s="854"/>
      <c r="AS33" s="854"/>
      <c r="AT33" s="854"/>
      <c r="AU33" s="854"/>
      <c r="AV33" s="854"/>
      <c r="AW33" s="854"/>
      <c r="AX33" s="853" t="s">
        <v>856</v>
      </c>
      <c r="AY33" s="853" t="s">
        <v>865</v>
      </c>
      <c r="AZ33" s="854"/>
      <c r="BA33" s="854"/>
      <c r="BB33" s="854"/>
      <c r="BC33" s="854"/>
      <c r="BD33" s="854"/>
      <c r="BE33" s="854"/>
      <c r="BF33" s="854"/>
      <c r="BG33" s="854"/>
      <c r="BH33" s="854"/>
      <c r="BI33" s="854"/>
      <c r="BJ33" s="854"/>
    </row>
    <row r="34">
      <c r="A34" s="856"/>
      <c r="B34" s="868"/>
      <c r="C34" s="868"/>
      <c r="D34" s="868"/>
      <c r="E34" s="868"/>
      <c r="F34" s="868"/>
      <c r="G34" s="868"/>
      <c r="H34" s="868"/>
      <c r="I34" s="856"/>
      <c r="J34" s="854"/>
      <c r="K34" s="854"/>
      <c r="L34" s="854"/>
      <c r="M34" s="854"/>
      <c r="N34" s="854"/>
      <c r="O34" s="854"/>
      <c r="P34" s="854"/>
      <c r="Q34" s="854"/>
      <c r="R34" s="854"/>
      <c r="S34" s="854"/>
      <c r="T34" s="854"/>
      <c r="U34" s="854"/>
      <c r="V34" s="854"/>
      <c r="W34" s="854"/>
      <c r="X34" s="854"/>
      <c r="Y34" s="854"/>
      <c r="Z34" s="854"/>
      <c r="AA34" s="854"/>
      <c r="AB34" s="854"/>
      <c r="AC34" s="854"/>
      <c r="AD34" s="854"/>
      <c r="AE34" s="854"/>
      <c r="AF34" s="854"/>
      <c r="AG34" s="854"/>
      <c r="AH34" s="854"/>
      <c r="AI34" s="854"/>
      <c r="AJ34" s="854"/>
      <c r="AK34" s="854"/>
      <c r="AL34" s="854"/>
      <c r="AM34" s="854"/>
      <c r="AN34" s="854"/>
      <c r="AO34" s="854"/>
      <c r="AP34" s="854"/>
      <c r="AQ34" s="854"/>
      <c r="AR34" s="854"/>
      <c r="AS34" s="854"/>
      <c r="AT34" s="854"/>
      <c r="AU34" s="854"/>
      <c r="AV34" s="854"/>
      <c r="AW34" s="854"/>
      <c r="AX34" s="869" t="str">
        <f>X10</f>
        <v>1,207,387</v>
      </c>
      <c r="AY34" s="869" t="str">
        <f>AX10</f>
        <v>14,831,244</v>
      </c>
      <c r="AZ34" s="854"/>
      <c r="BA34" s="854"/>
      <c r="BB34" s="854"/>
      <c r="BC34" s="854"/>
      <c r="BD34" s="854"/>
      <c r="BE34" s="854"/>
      <c r="BF34" s="854"/>
      <c r="BG34" s="854"/>
      <c r="BH34" s="854"/>
      <c r="BI34" s="854"/>
      <c r="BJ34" s="854"/>
    </row>
    <row r="35">
      <c r="A35" s="854"/>
      <c r="B35" s="870"/>
      <c r="C35" s="870"/>
      <c r="D35" s="870"/>
      <c r="E35" s="870"/>
      <c r="F35" s="870"/>
      <c r="G35" s="870"/>
      <c r="H35" s="870"/>
      <c r="I35" s="854"/>
      <c r="J35" s="854"/>
      <c r="K35" s="854"/>
      <c r="L35" s="854"/>
      <c r="M35" s="854"/>
      <c r="N35" s="854"/>
      <c r="O35" s="854"/>
      <c r="P35" s="854"/>
      <c r="Q35" s="854"/>
      <c r="R35" s="854"/>
      <c r="S35" s="854"/>
      <c r="T35" s="854"/>
      <c r="U35" s="854"/>
      <c r="V35" s="854"/>
      <c r="W35" s="854"/>
      <c r="X35" s="854"/>
      <c r="Y35" s="854"/>
      <c r="Z35" s="854"/>
      <c r="AA35" s="854"/>
      <c r="AB35" s="854"/>
      <c r="AC35" s="854"/>
      <c r="AD35" s="854"/>
      <c r="AE35" s="854"/>
      <c r="AF35" s="854"/>
      <c r="AG35" s="854"/>
      <c r="AH35" s="854"/>
      <c r="AI35" s="854"/>
      <c r="AJ35" s="854"/>
      <c r="AK35" s="854"/>
      <c r="AL35" s="854"/>
      <c r="AM35" s="854"/>
      <c r="AN35" s="854"/>
      <c r="AO35" s="854"/>
      <c r="AP35" s="854"/>
      <c r="AQ35" s="854"/>
      <c r="AR35" s="854"/>
      <c r="AS35" s="854"/>
      <c r="AT35" s="854"/>
      <c r="AU35" s="854"/>
      <c r="AV35" s="854"/>
      <c r="AW35" s="854"/>
      <c r="AX35" s="854"/>
      <c r="AY35" s="854"/>
      <c r="AZ35" s="854"/>
      <c r="BA35" s="854"/>
      <c r="BB35" s="854"/>
      <c r="BC35" s="854"/>
      <c r="BD35" s="854"/>
      <c r="BE35" s="854"/>
      <c r="BF35" s="854"/>
      <c r="BG35" s="854"/>
      <c r="BH35" s="854"/>
      <c r="BI35" s="854"/>
      <c r="BJ35" s="854"/>
    </row>
    <row r="36">
      <c r="A36" s="854"/>
      <c r="B36" s="854"/>
      <c r="C36" s="854"/>
      <c r="D36" s="854"/>
      <c r="E36" s="854"/>
      <c r="F36" s="854"/>
      <c r="G36" s="854"/>
      <c r="H36" s="854"/>
      <c r="I36" s="854"/>
      <c r="J36" s="854"/>
      <c r="K36" s="854"/>
      <c r="L36" s="854"/>
      <c r="M36" s="854"/>
      <c r="N36" s="854"/>
      <c r="O36" s="854"/>
      <c r="P36" s="854"/>
      <c r="Q36" s="854"/>
      <c r="R36" s="854"/>
      <c r="S36" s="854"/>
      <c r="T36" s="854"/>
      <c r="U36" s="854"/>
      <c r="V36" s="854"/>
      <c r="W36" s="854"/>
      <c r="X36" s="854"/>
      <c r="Y36" s="854"/>
      <c r="Z36" s="854"/>
      <c r="AA36" s="854"/>
      <c r="AB36" s="854"/>
      <c r="AC36" s="854"/>
      <c r="AD36" s="854"/>
      <c r="AE36" s="854"/>
      <c r="AF36" s="854"/>
      <c r="AG36" s="854"/>
      <c r="AH36" s="854"/>
      <c r="AI36" s="854"/>
      <c r="AJ36" s="854"/>
      <c r="AK36" s="854"/>
      <c r="AL36" s="854"/>
      <c r="AM36" s="854"/>
      <c r="AN36" s="854"/>
      <c r="AO36" s="854"/>
      <c r="AP36" s="854"/>
      <c r="AQ36" s="854"/>
      <c r="AR36" s="854"/>
      <c r="AS36" s="854"/>
      <c r="AT36" s="854"/>
      <c r="AU36" s="854"/>
      <c r="AV36" s="854"/>
      <c r="AW36" s="854"/>
      <c r="AX36" s="853" t="s">
        <v>1319</v>
      </c>
      <c r="AY36" s="853" t="s">
        <v>1320</v>
      </c>
      <c r="AZ36" s="854"/>
      <c r="BA36" s="854"/>
      <c r="BB36" s="854"/>
      <c r="BC36" s="854"/>
      <c r="BD36" s="854"/>
      <c r="BE36" s="854"/>
      <c r="BF36" s="854"/>
      <c r="BG36" s="854"/>
      <c r="BH36" s="854"/>
      <c r="BI36" s="854"/>
      <c r="BJ36" s="854"/>
    </row>
    <row r="37">
      <c r="A37" s="854"/>
      <c r="B37" s="854"/>
      <c r="C37" s="854"/>
      <c r="D37" s="854"/>
      <c r="E37" s="854"/>
      <c r="F37" s="854"/>
      <c r="G37" s="854"/>
      <c r="H37" s="854"/>
      <c r="I37" s="854"/>
      <c r="J37" s="854"/>
      <c r="K37" s="854"/>
      <c r="L37" s="854"/>
      <c r="M37" s="854"/>
      <c r="N37" s="854"/>
      <c r="O37" s="854"/>
      <c r="P37" s="854"/>
      <c r="Q37" s="854"/>
      <c r="R37" s="854"/>
      <c r="S37" s="854"/>
      <c r="T37" s="854"/>
      <c r="U37" s="854"/>
      <c r="V37" s="854"/>
      <c r="W37" s="854"/>
      <c r="X37" s="854"/>
      <c r="Y37" s="854"/>
      <c r="Z37" s="854"/>
      <c r="AA37" s="854"/>
      <c r="AB37" s="854"/>
      <c r="AC37" s="854"/>
      <c r="AD37" s="854"/>
      <c r="AE37" s="854"/>
      <c r="AF37" s="854"/>
      <c r="AG37" s="854"/>
      <c r="AH37" s="854"/>
      <c r="AI37" s="854"/>
      <c r="AJ37" s="854"/>
      <c r="AK37" s="854"/>
      <c r="AL37" s="854"/>
      <c r="AM37" s="854"/>
      <c r="AN37" s="854"/>
      <c r="AO37" s="854"/>
      <c r="AP37" s="854"/>
      <c r="AQ37" s="854"/>
      <c r="AR37" s="854"/>
      <c r="AS37" s="854"/>
      <c r="AT37" s="854"/>
      <c r="AU37" s="854"/>
      <c r="AV37" s="854"/>
      <c r="AW37" s="854"/>
      <c r="AX37" s="869" t="str">
        <f>Z10</f>
        <v>188</v>
      </c>
      <c r="AY37" s="869" t="str">
        <f>AZ10</f>
        <v>2,307</v>
      </c>
      <c r="AZ37" s="854"/>
      <c r="BA37" s="854"/>
      <c r="BB37" s="854"/>
      <c r="BC37" s="854"/>
      <c r="BD37" s="854"/>
      <c r="BE37" s="854"/>
      <c r="BF37" s="854"/>
      <c r="BG37" s="854"/>
      <c r="BH37" s="854"/>
      <c r="BI37" s="854"/>
      <c r="BJ37" s="854"/>
    </row>
    <row r="38">
      <c r="A38" s="854"/>
      <c r="B38" s="854"/>
      <c r="C38" s="854"/>
      <c r="D38" s="854"/>
      <c r="E38" s="854"/>
      <c r="F38" s="854"/>
      <c r="G38" s="854"/>
      <c r="H38" s="854"/>
      <c r="I38" s="854"/>
      <c r="J38" s="854"/>
      <c r="K38" s="854"/>
      <c r="L38" s="854"/>
      <c r="M38" s="854"/>
      <c r="N38" s="854"/>
      <c r="O38" s="854"/>
      <c r="P38" s="854"/>
      <c r="Q38" s="854"/>
      <c r="R38" s="854"/>
      <c r="S38" s="854"/>
      <c r="T38" s="854"/>
      <c r="U38" s="854"/>
      <c r="V38" s="854"/>
      <c r="W38" s="854"/>
      <c r="X38" s="854"/>
      <c r="Y38" s="854"/>
      <c r="Z38" s="854"/>
      <c r="AA38" s="854"/>
      <c r="AB38" s="854"/>
      <c r="AC38" s="854"/>
      <c r="AD38" s="854"/>
      <c r="AE38" s="854"/>
      <c r="AF38" s="854"/>
      <c r="AG38" s="854"/>
      <c r="AH38" s="854"/>
      <c r="AI38" s="854"/>
      <c r="AJ38" s="854"/>
      <c r="AK38" s="854"/>
      <c r="AL38" s="854"/>
      <c r="AM38" s="854"/>
      <c r="AN38" s="854"/>
      <c r="AO38" s="854"/>
      <c r="AP38" s="854"/>
      <c r="AQ38" s="854"/>
      <c r="AR38" s="854"/>
      <c r="AS38" s="854"/>
      <c r="AT38" s="854"/>
      <c r="AU38" s="854"/>
      <c r="AV38" s="854"/>
      <c r="AW38" s="854"/>
      <c r="AX38" s="854"/>
      <c r="AY38" s="854"/>
      <c r="AZ38" s="854"/>
      <c r="BA38" s="854"/>
      <c r="BB38" s="854"/>
      <c r="BC38" s="854"/>
      <c r="BD38" s="854"/>
      <c r="BE38" s="854"/>
      <c r="BF38" s="854"/>
      <c r="BG38" s="854"/>
      <c r="BH38" s="854"/>
      <c r="BI38" s="854"/>
      <c r="BJ38" s="854"/>
    </row>
    <row r="39">
      <c r="A39" s="854"/>
      <c r="B39" s="854"/>
      <c r="C39" s="854"/>
      <c r="D39" s="854"/>
      <c r="E39" s="854"/>
      <c r="F39" s="854"/>
      <c r="G39" s="854"/>
      <c r="H39" s="854"/>
      <c r="I39" s="854"/>
      <c r="J39" s="854"/>
      <c r="K39" s="854"/>
      <c r="L39" s="854"/>
      <c r="M39" s="854"/>
      <c r="N39" s="854"/>
      <c r="O39" s="854"/>
      <c r="P39" s="854"/>
      <c r="Q39" s="854"/>
      <c r="R39" s="854"/>
      <c r="S39" s="854"/>
      <c r="T39" s="854"/>
      <c r="U39" s="854"/>
      <c r="V39" s="854"/>
      <c r="W39" s="854"/>
      <c r="X39" s="854"/>
      <c r="Y39" s="854"/>
      <c r="Z39" s="854"/>
      <c r="AA39" s="854"/>
      <c r="AB39" s="854"/>
      <c r="AC39" s="854"/>
      <c r="AD39" s="854"/>
      <c r="AE39" s="854"/>
      <c r="AF39" s="854"/>
      <c r="AG39" s="854"/>
      <c r="AH39" s="854"/>
      <c r="AI39" s="854"/>
      <c r="AJ39" s="854"/>
      <c r="AK39" s="854"/>
      <c r="AL39" s="854"/>
      <c r="AM39" s="854"/>
      <c r="AN39" s="854"/>
      <c r="AO39" s="854"/>
      <c r="AP39" s="854"/>
      <c r="AQ39" s="854"/>
      <c r="AR39" s="854"/>
      <c r="AS39" s="854"/>
      <c r="AT39" s="854"/>
      <c r="AU39" s="854"/>
      <c r="AV39" s="854"/>
      <c r="AW39" s="854"/>
      <c r="AX39" s="854"/>
      <c r="AY39" s="854"/>
      <c r="AZ39" s="854"/>
      <c r="BA39" s="854"/>
      <c r="BB39" s="854"/>
      <c r="BC39" s="854"/>
      <c r="BD39" s="854"/>
      <c r="BE39" s="854"/>
      <c r="BF39" s="854"/>
      <c r="BG39" s="854"/>
      <c r="BH39" s="854"/>
      <c r="BI39" s="854"/>
      <c r="BJ39" s="854"/>
    </row>
    <row r="40">
      <c r="A40" s="854"/>
      <c r="B40" s="854"/>
      <c r="C40" s="854"/>
      <c r="D40" s="854"/>
      <c r="E40" s="854"/>
      <c r="F40" s="854"/>
      <c r="G40" s="854"/>
      <c r="H40" s="854"/>
      <c r="I40" s="854"/>
      <c r="J40" s="854"/>
      <c r="K40" s="854"/>
      <c r="L40" s="854"/>
      <c r="M40" s="854"/>
      <c r="N40" s="854"/>
      <c r="O40" s="854"/>
      <c r="P40" s="854"/>
      <c r="Q40" s="854"/>
      <c r="R40" s="854"/>
      <c r="S40" s="854"/>
      <c r="T40" s="854"/>
      <c r="U40" s="854"/>
      <c r="V40" s="854"/>
      <c r="W40" s="854"/>
      <c r="X40" s="854"/>
      <c r="Y40" s="854"/>
      <c r="Z40" s="854"/>
      <c r="AA40" s="854"/>
      <c r="AB40" s="854"/>
      <c r="AC40" s="854"/>
      <c r="AD40" s="854"/>
      <c r="AE40" s="854"/>
      <c r="AF40" s="854"/>
      <c r="AG40" s="854"/>
      <c r="AH40" s="854"/>
      <c r="AI40" s="854"/>
      <c r="AJ40" s="854"/>
      <c r="AK40" s="854"/>
      <c r="AL40" s="854"/>
      <c r="AM40" s="854"/>
      <c r="AN40" s="854"/>
      <c r="AO40" s="854"/>
      <c r="AP40" s="854"/>
      <c r="AQ40" s="854"/>
      <c r="AR40" s="854"/>
      <c r="AS40" s="854"/>
      <c r="AT40" s="854"/>
      <c r="AU40" s="854"/>
      <c r="AV40" s="854"/>
      <c r="AW40" s="854"/>
      <c r="AX40" s="854"/>
      <c r="AY40" s="854"/>
      <c r="AZ40" s="854"/>
      <c r="BA40" s="854"/>
      <c r="BB40" s="854"/>
      <c r="BC40" s="854"/>
      <c r="BD40" s="854"/>
      <c r="BE40" s="854"/>
      <c r="BF40" s="854"/>
      <c r="BG40" s="854"/>
      <c r="BH40" s="854"/>
      <c r="BI40" s="854"/>
      <c r="BJ40" s="854"/>
    </row>
    <row r="41">
      <c r="A41" s="854"/>
      <c r="B41" s="854"/>
      <c r="C41" s="854"/>
      <c r="D41" s="854"/>
      <c r="E41" s="854"/>
      <c r="F41" s="854"/>
      <c r="G41" s="854"/>
      <c r="H41" s="854"/>
      <c r="I41" s="854"/>
      <c r="J41" s="854"/>
      <c r="K41" s="854"/>
      <c r="L41" s="854"/>
      <c r="M41" s="854"/>
      <c r="N41" s="854"/>
      <c r="O41" s="854"/>
      <c r="P41" s="854"/>
      <c r="Q41" s="854"/>
      <c r="R41" s="854"/>
      <c r="S41" s="854"/>
      <c r="T41" s="854"/>
      <c r="U41" s="854"/>
      <c r="V41" s="854"/>
      <c r="W41" s="854"/>
      <c r="X41" s="854"/>
      <c r="Y41" s="854"/>
      <c r="Z41" s="854"/>
      <c r="AA41" s="854"/>
      <c r="AB41" s="854"/>
      <c r="AC41" s="854"/>
      <c r="AD41" s="854"/>
      <c r="AE41" s="854"/>
      <c r="AF41" s="854"/>
      <c r="AG41" s="854"/>
      <c r="AH41" s="854"/>
      <c r="AI41" s="854"/>
      <c r="AJ41" s="854"/>
      <c r="AK41" s="854"/>
      <c r="AL41" s="854"/>
      <c r="AM41" s="854"/>
      <c r="AN41" s="854"/>
      <c r="AO41" s="854"/>
      <c r="AP41" s="854"/>
      <c r="AQ41" s="854"/>
      <c r="AR41" s="854"/>
      <c r="AS41" s="854"/>
      <c r="AT41" s="854"/>
      <c r="AU41" s="854"/>
      <c r="AV41" s="854"/>
      <c r="AW41" s="854"/>
      <c r="AX41" s="854"/>
      <c r="AY41" s="854"/>
      <c r="AZ41" s="854"/>
      <c r="BA41" s="854"/>
      <c r="BB41" s="854"/>
      <c r="BC41" s="854"/>
      <c r="BD41" s="854"/>
      <c r="BE41" s="854"/>
      <c r="BF41" s="854"/>
      <c r="BG41" s="854"/>
      <c r="BH41" s="854"/>
      <c r="BI41" s="854"/>
      <c r="BJ41" s="854"/>
    </row>
    <row r="42">
      <c r="A42" s="854"/>
      <c r="B42" s="854"/>
      <c r="C42" s="854"/>
      <c r="D42" s="854"/>
      <c r="E42" s="854"/>
      <c r="F42" s="854"/>
      <c r="G42" s="854"/>
      <c r="H42" s="854"/>
      <c r="I42" s="854"/>
      <c r="J42" s="854"/>
      <c r="K42" s="854"/>
      <c r="L42" s="854"/>
      <c r="M42" s="854"/>
      <c r="N42" s="854"/>
      <c r="O42" s="854"/>
      <c r="P42" s="854"/>
      <c r="Q42" s="854"/>
      <c r="R42" s="854"/>
      <c r="S42" s="854"/>
      <c r="T42" s="854"/>
      <c r="U42" s="854"/>
      <c r="V42" s="854"/>
      <c r="W42" s="854"/>
      <c r="X42" s="854"/>
      <c r="Y42" s="854"/>
      <c r="Z42" s="854"/>
      <c r="AA42" s="854"/>
      <c r="AB42" s="854"/>
      <c r="AC42" s="854"/>
      <c r="AD42" s="854"/>
      <c r="AE42" s="854"/>
      <c r="AF42" s="854"/>
      <c r="AG42" s="854"/>
      <c r="AH42" s="854"/>
      <c r="AI42" s="854"/>
      <c r="AJ42" s="854"/>
      <c r="AK42" s="854"/>
      <c r="AL42" s="854"/>
      <c r="AM42" s="854"/>
      <c r="AN42" s="854"/>
      <c r="AO42" s="854"/>
      <c r="AP42" s="854"/>
      <c r="AQ42" s="854"/>
      <c r="AR42" s="854"/>
      <c r="AS42" s="854"/>
      <c r="AT42" s="854"/>
      <c r="AU42" s="854"/>
      <c r="AV42" s="854"/>
      <c r="AW42" s="854"/>
      <c r="AX42" s="854"/>
      <c r="AY42" s="854"/>
      <c r="AZ42" s="854"/>
      <c r="BA42" s="854"/>
      <c r="BB42" s="854"/>
      <c r="BC42" s="854"/>
      <c r="BD42" s="854"/>
      <c r="BE42" s="854"/>
      <c r="BF42" s="854"/>
      <c r="BG42" s="854"/>
      <c r="BH42" s="854"/>
      <c r="BI42" s="854"/>
      <c r="BJ42" s="854"/>
    </row>
    <row r="43">
      <c r="A43" s="854"/>
      <c r="B43" s="854"/>
      <c r="C43" s="854"/>
      <c r="D43" s="854"/>
      <c r="E43" s="854"/>
      <c r="F43" s="854"/>
      <c r="G43" s="854"/>
      <c r="H43" s="854"/>
      <c r="I43" s="854"/>
      <c r="J43" s="854"/>
      <c r="K43" s="854"/>
      <c r="L43" s="854"/>
      <c r="M43" s="854"/>
      <c r="N43" s="854"/>
      <c r="O43" s="854"/>
      <c r="P43" s="854"/>
      <c r="Q43" s="854"/>
      <c r="R43" s="854"/>
      <c r="S43" s="854"/>
      <c r="T43" s="854"/>
      <c r="U43" s="854"/>
      <c r="V43" s="854"/>
      <c r="W43" s="854"/>
      <c r="X43" s="854"/>
      <c r="Y43" s="854"/>
      <c r="Z43" s="854"/>
      <c r="AA43" s="854"/>
      <c r="AB43" s="854"/>
      <c r="AC43" s="854"/>
      <c r="AD43" s="854"/>
      <c r="AE43" s="854"/>
      <c r="AF43" s="854"/>
      <c r="AG43" s="854"/>
      <c r="AH43" s="854"/>
      <c r="AI43" s="854"/>
      <c r="AJ43" s="854"/>
      <c r="AK43" s="854"/>
      <c r="AL43" s="854"/>
      <c r="AM43" s="854"/>
      <c r="AN43" s="854"/>
      <c r="AO43" s="854"/>
      <c r="AP43" s="854"/>
      <c r="AQ43" s="854"/>
      <c r="AR43" s="854"/>
      <c r="AS43" s="854"/>
      <c r="AT43" s="854"/>
      <c r="AU43" s="854"/>
      <c r="AV43" s="854"/>
      <c r="AW43" s="854"/>
      <c r="AX43" s="854"/>
      <c r="AY43" s="854"/>
      <c r="AZ43" s="854"/>
      <c r="BA43" s="854"/>
      <c r="BB43" s="854"/>
      <c r="BC43" s="854"/>
      <c r="BD43" s="854"/>
      <c r="BE43" s="854"/>
      <c r="BF43" s="854"/>
      <c r="BG43" s="854"/>
      <c r="BH43" s="854"/>
      <c r="BI43" s="854"/>
      <c r="BJ43" s="854"/>
    </row>
    <row r="44">
      <c r="A44" s="854"/>
      <c r="B44" s="854"/>
      <c r="C44" s="854"/>
      <c r="D44" s="854"/>
      <c r="E44" s="854"/>
      <c r="F44" s="854"/>
      <c r="G44" s="854"/>
      <c r="H44" s="854"/>
      <c r="I44" s="854"/>
      <c r="J44" s="854"/>
      <c r="K44" s="854"/>
      <c r="L44" s="854"/>
      <c r="M44" s="854"/>
      <c r="N44" s="854"/>
      <c r="O44" s="854"/>
      <c r="P44" s="854"/>
      <c r="Q44" s="854"/>
      <c r="R44" s="854"/>
      <c r="S44" s="854"/>
      <c r="T44" s="854"/>
      <c r="U44" s="854"/>
      <c r="V44" s="854"/>
      <c r="W44" s="854"/>
      <c r="X44" s="854"/>
      <c r="Y44" s="854"/>
      <c r="Z44" s="854"/>
      <c r="AA44" s="854"/>
      <c r="AB44" s="854"/>
      <c r="AC44" s="854"/>
      <c r="AD44" s="854"/>
      <c r="AE44" s="854"/>
      <c r="AF44" s="854"/>
      <c r="AG44" s="854"/>
      <c r="AH44" s="854"/>
      <c r="AI44" s="854"/>
      <c r="AJ44" s="854"/>
      <c r="AK44" s="854"/>
      <c r="AL44" s="854"/>
      <c r="AM44" s="854"/>
      <c r="AN44" s="854"/>
      <c r="AO44" s="854"/>
      <c r="AP44" s="854"/>
      <c r="AQ44" s="854"/>
      <c r="AR44" s="854"/>
      <c r="AS44" s="854"/>
      <c r="AT44" s="854"/>
      <c r="AU44" s="854"/>
      <c r="AV44" s="854"/>
      <c r="AW44" s="854"/>
      <c r="AX44" s="854"/>
      <c r="AY44" s="854"/>
      <c r="AZ44" s="854"/>
      <c r="BA44" s="854"/>
      <c r="BB44" s="854"/>
      <c r="BC44" s="854"/>
      <c r="BD44" s="854"/>
      <c r="BE44" s="854"/>
      <c r="BF44" s="854"/>
      <c r="BG44" s="854"/>
      <c r="BH44" s="854"/>
      <c r="BI44" s="854"/>
      <c r="BJ44" s="854"/>
    </row>
    <row r="45">
      <c r="A45" s="854"/>
      <c r="B45" s="854"/>
      <c r="C45" s="854"/>
      <c r="D45" s="854"/>
      <c r="E45" s="854"/>
      <c r="F45" s="854"/>
      <c r="G45" s="854"/>
      <c r="H45" s="854"/>
      <c r="I45" s="854"/>
      <c r="J45" s="854"/>
      <c r="K45" s="854"/>
      <c r="L45" s="854"/>
      <c r="M45" s="854"/>
      <c r="N45" s="854"/>
      <c r="O45" s="854"/>
      <c r="P45" s="854"/>
      <c r="Q45" s="854"/>
      <c r="R45" s="854"/>
      <c r="S45" s="854"/>
      <c r="T45" s="854"/>
      <c r="U45" s="854"/>
      <c r="V45" s="854"/>
      <c r="W45" s="854"/>
      <c r="X45" s="854"/>
      <c r="Y45" s="854"/>
      <c r="Z45" s="854"/>
      <c r="AA45" s="854"/>
      <c r="AB45" s="854"/>
      <c r="AC45" s="854"/>
      <c r="AD45" s="854"/>
      <c r="AE45" s="854"/>
      <c r="AF45" s="854"/>
      <c r="AG45" s="854"/>
      <c r="AH45" s="854"/>
      <c r="AI45" s="854"/>
      <c r="AJ45" s="854"/>
      <c r="AK45" s="854"/>
      <c r="AL45" s="854"/>
      <c r="AM45" s="854"/>
      <c r="AN45" s="854"/>
      <c r="AO45" s="854"/>
      <c r="AP45" s="854"/>
      <c r="AQ45" s="854"/>
      <c r="AR45" s="854"/>
      <c r="AS45" s="854"/>
      <c r="AT45" s="854"/>
      <c r="AU45" s="854"/>
      <c r="AV45" s="854"/>
      <c r="AW45" s="854"/>
      <c r="AX45" s="854"/>
      <c r="AY45" s="854"/>
      <c r="AZ45" s="854"/>
      <c r="BA45" s="854"/>
      <c r="BB45" s="854"/>
      <c r="BC45" s="854"/>
      <c r="BD45" s="854"/>
      <c r="BE45" s="854"/>
      <c r="BF45" s="854"/>
      <c r="BG45" s="854"/>
      <c r="BH45" s="854"/>
      <c r="BI45" s="854"/>
      <c r="BJ45" s="854"/>
    </row>
    <row r="46">
      <c r="A46" s="854"/>
      <c r="B46" s="854"/>
      <c r="C46" s="854"/>
      <c r="D46" s="854"/>
      <c r="E46" s="854"/>
      <c r="F46" s="854"/>
      <c r="G46" s="854"/>
      <c r="H46" s="854"/>
      <c r="I46" s="854"/>
      <c r="J46" s="854"/>
      <c r="K46" s="854"/>
      <c r="L46" s="854"/>
      <c r="M46" s="854"/>
      <c r="N46" s="854"/>
      <c r="O46" s="854"/>
      <c r="P46" s="854"/>
      <c r="Q46" s="854"/>
      <c r="R46" s="854"/>
      <c r="S46" s="854"/>
      <c r="T46" s="854"/>
      <c r="U46" s="854"/>
      <c r="V46" s="854"/>
      <c r="W46" s="854"/>
      <c r="X46" s="854"/>
      <c r="Y46" s="854"/>
      <c r="Z46" s="854"/>
      <c r="AA46" s="854"/>
      <c r="AB46" s="854"/>
      <c r="AC46" s="854"/>
      <c r="AD46" s="854"/>
      <c r="AE46" s="854"/>
      <c r="AF46" s="854"/>
      <c r="AG46" s="854"/>
      <c r="AH46" s="854"/>
      <c r="AI46" s="854"/>
      <c r="AJ46" s="854"/>
      <c r="AK46" s="854"/>
      <c r="AL46" s="854"/>
      <c r="AM46" s="854"/>
      <c r="AN46" s="854"/>
      <c r="AO46" s="854"/>
      <c r="AP46" s="854"/>
      <c r="AQ46" s="854"/>
      <c r="AR46" s="854"/>
      <c r="AS46" s="854"/>
      <c r="AT46" s="854"/>
      <c r="AU46" s="854"/>
      <c r="AV46" s="854"/>
      <c r="AW46" s="854"/>
      <c r="AX46" s="854"/>
      <c r="AY46" s="854"/>
      <c r="AZ46" s="854"/>
      <c r="BA46" s="854"/>
      <c r="BB46" s="854"/>
      <c r="BC46" s="854"/>
      <c r="BD46" s="854"/>
      <c r="BE46" s="854"/>
      <c r="BF46" s="854"/>
      <c r="BG46" s="854"/>
      <c r="BH46" s="854"/>
      <c r="BI46" s="854"/>
      <c r="BJ46" s="854"/>
    </row>
    <row r="47">
      <c r="A47" s="854"/>
      <c r="B47" s="854"/>
      <c r="C47" s="854"/>
      <c r="D47" s="854"/>
      <c r="E47" s="854"/>
      <c r="F47" s="854"/>
      <c r="G47" s="854"/>
      <c r="H47" s="854"/>
      <c r="I47" s="854"/>
      <c r="J47" s="854"/>
      <c r="K47" s="854"/>
      <c r="L47" s="854"/>
      <c r="M47" s="854"/>
      <c r="N47" s="854"/>
      <c r="O47" s="854"/>
      <c r="P47" s="854"/>
      <c r="Q47" s="854"/>
      <c r="R47" s="854"/>
      <c r="S47" s="854"/>
      <c r="T47" s="854"/>
      <c r="U47" s="854"/>
      <c r="V47" s="854"/>
      <c r="W47" s="854"/>
      <c r="X47" s="854"/>
      <c r="Y47" s="854"/>
      <c r="Z47" s="854"/>
      <c r="AA47" s="854"/>
      <c r="AB47" s="854"/>
      <c r="AC47" s="854"/>
      <c r="AD47" s="854"/>
      <c r="AE47" s="854"/>
      <c r="AF47" s="854"/>
      <c r="AG47" s="854"/>
      <c r="AH47" s="854"/>
      <c r="AI47" s="854"/>
      <c r="AJ47" s="854"/>
      <c r="AK47" s="854"/>
      <c r="AL47" s="854"/>
      <c r="AM47" s="854"/>
      <c r="AN47" s="854"/>
      <c r="AO47" s="854"/>
      <c r="AP47" s="854"/>
      <c r="AQ47" s="854"/>
      <c r="AR47" s="854"/>
      <c r="AS47" s="854"/>
      <c r="AT47" s="854"/>
      <c r="AU47" s="854"/>
      <c r="AV47" s="854"/>
      <c r="AW47" s="854"/>
      <c r="AX47" s="854"/>
      <c r="AY47" s="854"/>
      <c r="AZ47" s="854"/>
      <c r="BA47" s="854"/>
      <c r="BB47" s="854"/>
      <c r="BC47" s="854"/>
      <c r="BD47" s="854"/>
      <c r="BE47" s="854"/>
      <c r="BF47" s="854"/>
      <c r="BG47" s="854"/>
      <c r="BH47" s="854"/>
      <c r="BI47" s="854"/>
      <c r="BJ47" s="854"/>
    </row>
    <row r="48">
      <c r="A48" s="854"/>
      <c r="B48" s="854"/>
      <c r="C48" s="854"/>
      <c r="D48" s="854"/>
      <c r="E48" s="854"/>
      <c r="F48" s="854"/>
      <c r="G48" s="854"/>
      <c r="H48" s="854"/>
      <c r="I48" s="854"/>
      <c r="J48" s="854"/>
      <c r="K48" s="854"/>
      <c r="L48" s="854"/>
      <c r="M48" s="854"/>
      <c r="N48" s="854"/>
      <c r="O48" s="854"/>
      <c r="P48" s="854"/>
      <c r="Q48" s="854"/>
      <c r="R48" s="854"/>
      <c r="S48" s="854"/>
      <c r="T48" s="854"/>
      <c r="U48" s="854"/>
      <c r="V48" s="854"/>
      <c r="W48" s="854"/>
      <c r="X48" s="854"/>
      <c r="Y48" s="854"/>
      <c r="Z48" s="854"/>
      <c r="AA48" s="854"/>
      <c r="AB48" s="854"/>
      <c r="AC48" s="854"/>
      <c r="AD48" s="854"/>
      <c r="AE48" s="854"/>
      <c r="AF48" s="854"/>
      <c r="AG48" s="854"/>
      <c r="AH48" s="854"/>
      <c r="AI48" s="854"/>
      <c r="AJ48" s="854"/>
      <c r="AK48" s="854"/>
      <c r="AL48" s="854"/>
      <c r="AM48" s="854"/>
      <c r="AN48" s="854"/>
      <c r="AO48" s="854"/>
      <c r="AP48" s="854"/>
      <c r="AQ48" s="854"/>
      <c r="AR48" s="854"/>
      <c r="AS48" s="854"/>
      <c r="AT48" s="854"/>
      <c r="AU48" s="854"/>
      <c r="AV48" s="854"/>
      <c r="AW48" s="854"/>
      <c r="AX48" s="854"/>
      <c r="AY48" s="854"/>
      <c r="AZ48" s="854"/>
      <c r="BA48" s="854"/>
      <c r="BB48" s="854"/>
      <c r="BC48" s="854"/>
      <c r="BD48" s="854"/>
      <c r="BE48" s="854"/>
      <c r="BF48" s="854"/>
      <c r="BG48" s="854"/>
      <c r="BH48" s="854"/>
      <c r="BI48" s="854"/>
      <c r="BJ48" s="854"/>
    </row>
    <row r="49">
      <c r="A49" s="854"/>
      <c r="B49" s="854"/>
      <c r="C49" s="854"/>
      <c r="D49" s="854"/>
      <c r="E49" s="854"/>
      <c r="F49" s="854"/>
      <c r="G49" s="854"/>
      <c r="H49" s="854"/>
      <c r="I49" s="854"/>
      <c r="J49" s="854"/>
      <c r="K49" s="854"/>
      <c r="L49" s="854"/>
      <c r="M49" s="854"/>
      <c r="N49" s="854"/>
      <c r="O49" s="854"/>
      <c r="P49" s="854"/>
      <c r="Q49" s="854"/>
      <c r="R49" s="854"/>
      <c r="S49" s="854"/>
      <c r="T49" s="854"/>
      <c r="U49" s="854"/>
      <c r="V49" s="854"/>
      <c r="W49" s="854"/>
      <c r="X49" s="854"/>
      <c r="Y49" s="854"/>
      <c r="Z49" s="854"/>
      <c r="AA49" s="854"/>
      <c r="AB49" s="854"/>
      <c r="AC49" s="854"/>
      <c r="AD49" s="854"/>
      <c r="AE49" s="854"/>
      <c r="AF49" s="854"/>
      <c r="AG49" s="854"/>
      <c r="AH49" s="854"/>
      <c r="AI49" s="854"/>
      <c r="AJ49" s="854"/>
      <c r="AK49" s="854"/>
      <c r="AL49" s="854"/>
      <c r="AM49" s="854"/>
      <c r="AN49" s="854"/>
      <c r="AO49" s="854"/>
      <c r="AP49" s="854"/>
      <c r="AQ49" s="854"/>
      <c r="AR49" s="854"/>
      <c r="AS49" s="854"/>
      <c r="AT49" s="854"/>
      <c r="AU49" s="854"/>
      <c r="AV49" s="854"/>
      <c r="AW49" s="854"/>
      <c r="AX49" s="854"/>
      <c r="AY49" s="854"/>
      <c r="AZ49" s="854"/>
      <c r="BA49" s="854"/>
      <c r="BB49" s="854"/>
      <c r="BC49" s="854"/>
      <c r="BD49" s="854"/>
      <c r="BE49" s="854"/>
      <c r="BF49" s="854"/>
      <c r="BG49" s="854"/>
      <c r="BH49" s="854"/>
      <c r="BI49" s="854"/>
      <c r="BJ49" s="854"/>
    </row>
    <row r="50">
      <c r="A50" s="854"/>
      <c r="B50" s="854"/>
      <c r="C50" s="854"/>
      <c r="D50" s="854"/>
      <c r="E50" s="854"/>
      <c r="F50" s="854"/>
      <c r="G50" s="854"/>
      <c r="H50" s="854"/>
      <c r="I50" s="854"/>
      <c r="J50" s="854"/>
      <c r="K50" s="854"/>
      <c r="L50" s="854"/>
      <c r="M50" s="854"/>
      <c r="N50" s="854"/>
      <c r="O50" s="854"/>
      <c r="P50" s="854"/>
      <c r="Q50" s="854"/>
      <c r="R50" s="854"/>
      <c r="S50" s="854"/>
      <c r="T50" s="854"/>
      <c r="U50" s="854"/>
      <c r="V50" s="854"/>
      <c r="W50" s="854"/>
      <c r="X50" s="854"/>
      <c r="Y50" s="854"/>
      <c r="Z50" s="854"/>
      <c r="AA50" s="854"/>
      <c r="AB50" s="854"/>
      <c r="AC50" s="854"/>
      <c r="AD50" s="854"/>
      <c r="AE50" s="854"/>
      <c r="AF50" s="854"/>
      <c r="AG50" s="854"/>
      <c r="AH50" s="854"/>
      <c r="AI50" s="854"/>
      <c r="AJ50" s="854"/>
      <c r="AK50" s="854"/>
      <c r="AL50" s="854"/>
      <c r="AM50" s="854"/>
      <c r="AN50" s="854"/>
      <c r="AO50" s="854"/>
      <c r="AP50" s="854"/>
      <c r="AQ50" s="854"/>
      <c r="AR50" s="854"/>
      <c r="AS50" s="854"/>
      <c r="AT50" s="854"/>
      <c r="AU50" s="854"/>
      <c r="AV50" s="854"/>
      <c r="AW50" s="854"/>
      <c r="AX50" s="854"/>
      <c r="AY50" s="854"/>
      <c r="AZ50" s="854"/>
      <c r="BA50" s="854"/>
      <c r="BB50" s="854"/>
      <c r="BC50" s="854"/>
      <c r="BD50" s="854"/>
      <c r="BE50" s="854"/>
      <c r="BF50" s="854"/>
      <c r="BG50" s="854"/>
      <c r="BH50" s="854"/>
      <c r="BI50" s="854"/>
      <c r="BJ50" s="854"/>
    </row>
    <row r="51">
      <c r="A51" s="854"/>
      <c r="B51" s="854"/>
      <c r="C51" s="854"/>
      <c r="D51" s="854"/>
      <c r="E51" s="854"/>
      <c r="F51" s="854"/>
      <c r="G51" s="854"/>
      <c r="H51" s="854"/>
      <c r="I51" s="854"/>
      <c r="J51" s="854"/>
      <c r="K51" s="854"/>
      <c r="L51" s="854"/>
      <c r="M51" s="854"/>
      <c r="N51" s="854"/>
      <c r="O51" s="854"/>
      <c r="P51" s="854"/>
      <c r="Q51" s="854"/>
      <c r="R51" s="854"/>
      <c r="S51" s="854"/>
      <c r="T51" s="854"/>
      <c r="U51" s="854"/>
      <c r="V51" s="854"/>
      <c r="W51" s="854"/>
      <c r="X51" s="854"/>
      <c r="Y51" s="854"/>
      <c r="Z51" s="854"/>
      <c r="AA51" s="854"/>
      <c r="AB51" s="854"/>
      <c r="AC51" s="854"/>
      <c r="AD51" s="854"/>
      <c r="AE51" s="854"/>
      <c r="AF51" s="854"/>
      <c r="AG51" s="854"/>
      <c r="AH51" s="854"/>
      <c r="AI51" s="854"/>
      <c r="AJ51" s="854"/>
      <c r="AK51" s="854"/>
      <c r="AL51" s="854"/>
      <c r="AM51" s="854"/>
      <c r="AN51" s="854"/>
      <c r="AO51" s="854"/>
      <c r="AP51" s="854"/>
      <c r="AQ51" s="854"/>
      <c r="AR51" s="854"/>
      <c r="AS51" s="854"/>
      <c r="AT51" s="854"/>
      <c r="AU51" s="854"/>
      <c r="AV51" s="854"/>
      <c r="AW51" s="854"/>
      <c r="AX51" s="854"/>
      <c r="AY51" s="854"/>
      <c r="AZ51" s="854"/>
      <c r="BA51" s="854"/>
      <c r="BB51" s="854"/>
      <c r="BC51" s="854"/>
      <c r="BD51" s="854"/>
      <c r="BE51" s="854"/>
      <c r="BF51" s="854"/>
      <c r="BG51" s="854"/>
      <c r="BH51" s="854"/>
      <c r="BI51" s="854"/>
      <c r="BJ51" s="854"/>
    </row>
    <row r="52">
      <c r="A52" s="854"/>
      <c r="B52" s="854"/>
      <c r="C52" s="854"/>
      <c r="D52" s="854"/>
      <c r="E52" s="854"/>
      <c r="F52" s="854"/>
      <c r="G52" s="854"/>
      <c r="H52" s="854"/>
      <c r="I52" s="854"/>
      <c r="J52" s="854"/>
      <c r="K52" s="854"/>
      <c r="L52" s="854"/>
      <c r="M52" s="854"/>
      <c r="N52" s="854"/>
      <c r="O52" s="854"/>
      <c r="P52" s="854"/>
      <c r="Q52" s="854"/>
      <c r="R52" s="854"/>
      <c r="S52" s="854"/>
      <c r="T52" s="854"/>
      <c r="U52" s="854"/>
      <c r="V52" s="854"/>
      <c r="W52" s="854"/>
      <c r="X52" s="854"/>
      <c r="Y52" s="854"/>
      <c r="Z52" s="854"/>
      <c r="AA52" s="854"/>
      <c r="AB52" s="854"/>
      <c r="AC52" s="854"/>
      <c r="AD52" s="854"/>
      <c r="AE52" s="854"/>
      <c r="AF52" s="854"/>
      <c r="AG52" s="854"/>
      <c r="AH52" s="854"/>
      <c r="AI52" s="854"/>
      <c r="AJ52" s="854"/>
      <c r="AK52" s="854"/>
      <c r="AL52" s="854"/>
      <c r="AM52" s="854"/>
      <c r="AN52" s="854"/>
      <c r="AO52" s="854"/>
      <c r="AP52" s="854"/>
      <c r="AQ52" s="854"/>
      <c r="AR52" s="854"/>
      <c r="AS52" s="854"/>
      <c r="AT52" s="854"/>
      <c r="AU52" s="854"/>
      <c r="AV52" s="854"/>
      <c r="AW52" s="854"/>
      <c r="AX52" s="854"/>
      <c r="AY52" s="854"/>
      <c r="AZ52" s="854"/>
      <c r="BA52" s="854"/>
      <c r="BB52" s="854"/>
      <c r="BC52" s="854"/>
      <c r="BD52" s="854"/>
      <c r="BE52" s="854"/>
      <c r="BF52" s="854"/>
      <c r="BG52" s="854"/>
      <c r="BH52" s="854"/>
      <c r="BI52" s="854"/>
      <c r="BJ52" s="854"/>
    </row>
    <row r="53">
      <c r="A53" s="804" t="s">
        <v>1321</v>
      </c>
      <c r="AF53" s="804" t="s">
        <v>1321</v>
      </c>
    </row>
    <row r="55">
      <c r="A55" s="805" t="s">
        <v>1274</v>
      </c>
      <c r="B55" s="2"/>
      <c r="C55" s="2"/>
      <c r="D55" s="2"/>
      <c r="E55" s="2"/>
      <c r="F55" s="2"/>
      <c r="G55" s="2"/>
      <c r="H55" s="2"/>
      <c r="I55" s="2"/>
      <c r="J55" s="2"/>
      <c r="K55" s="2"/>
      <c r="L55" s="2"/>
      <c r="M55" s="2"/>
      <c r="N55" s="2"/>
      <c r="O55" s="2"/>
      <c r="P55" s="2"/>
      <c r="Q55" s="2"/>
      <c r="R55" s="2"/>
      <c r="S55" s="2"/>
      <c r="T55" s="3"/>
      <c r="U55" s="806" t="s">
        <v>809</v>
      </c>
      <c r="V55" s="39"/>
      <c r="W55" s="39"/>
      <c r="X55" s="39"/>
      <c r="Y55" s="39"/>
      <c r="Z55" s="39"/>
      <c r="AA55" s="15"/>
      <c r="AB55" s="807" t="s">
        <v>810</v>
      </c>
      <c r="AC55" s="2"/>
      <c r="AD55" s="2"/>
      <c r="AE55" s="2"/>
      <c r="AF55" s="2"/>
      <c r="AG55" s="2"/>
      <c r="AH55" s="2"/>
      <c r="AI55" s="2"/>
      <c r="AJ55" s="2"/>
      <c r="AK55" s="2"/>
      <c r="AL55" s="2"/>
      <c r="AM55" s="2"/>
      <c r="AN55" s="2"/>
      <c r="AO55" s="2"/>
      <c r="AP55" s="2"/>
      <c r="AQ55" s="2"/>
      <c r="AR55" s="2"/>
      <c r="AS55" s="2"/>
      <c r="AT55" s="2"/>
      <c r="AU55" s="3"/>
      <c r="AV55" s="348" t="s">
        <v>811</v>
      </c>
      <c r="AW55" s="39"/>
      <c r="AX55" s="39"/>
      <c r="AY55" s="39"/>
      <c r="AZ55" s="39"/>
      <c r="BA55" s="39"/>
      <c r="BB55" s="15"/>
      <c r="BC55" s="808" t="s">
        <v>1275</v>
      </c>
      <c r="BD55" s="39"/>
      <c r="BE55" s="39"/>
      <c r="BF55" s="15"/>
      <c r="BG55" s="722" t="s">
        <v>1276</v>
      </c>
      <c r="BH55" s="39"/>
      <c r="BI55" s="39"/>
      <c r="BJ55" s="15"/>
    </row>
    <row r="56">
      <c r="A56" s="809" t="s">
        <v>830</v>
      </c>
      <c r="B56" s="2"/>
      <c r="C56" s="2"/>
      <c r="D56" s="2"/>
      <c r="E56" s="2"/>
      <c r="F56" s="2"/>
      <c r="G56" s="3"/>
      <c r="H56" s="810" t="s">
        <v>831</v>
      </c>
      <c r="I56" s="2"/>
      <c r="J56" s="2"/>
      <c r="K56" s="2"/>
      <c r="L56" s="2"/>
      <c r="M56" s="3"/>
      <c r="N56" s="811" t="s">
        <v>832</v>
      </c>
      <c r="O56" s="2"/>
      <c r="P56" s="2"/>
      <c r="Q56" s="2"/>
      <c r="R56" s="2"/>
      <c r="S56" s="2"/>
      <c r="T56" s="3"/>
      <c r="U56" s="42"/>
      <c r="V56" s="43"/>
      <c r="W56" s="43"/>
      <c r="X56" s="43"/>
      <c r="Y56" s="43"/>
      <c r="Z56" s="43"/>
      <c r="AA56" s="44"/>
      <c r="AB56" s="812" t="s">
        <v>833</v>
      </c>
      <c r="AC56" s="2"/>
      <c r="AD56" s="2"/>
      <c r="AE56" s="2"/>
      <c r="AF56" s="2"/>
      <c r="AG56" s="2"/>
      <c r="AH56" s="2"/>
      <c r="AI56" s="2"/>
      <c r="AJ56" s="2"/>
      <c r="AK56" s="3"/>
      <c r="AL56" s="809" t="s">
        <v>834</v>
      </c>
      <c r="AM56" s="2"/>
      <c r="AN56" s="2"/>
      <c r="AO56" s="2"/>
      <c r="AP56" s="2"/>
      <c r="AQ56" s="2"/>
      <c r="AR56" s="2"/>
      <c r="AS56" s="2"/>
      <c r="AT56" s="2"/>
      <c r="AU56" s="3"/>
      <c r="AV56" s="42"/>
      <c r="AW56" s="43"/>
      <c r="AX56" s="43"/>
      <c r="AY56" s="43"/>
      <c r="AZ56" s="43"/>
      <c r="BA56" s="43"/>
      <c r="BB56" s="44"/>
      <c r="BC56" s="33"/>
      <c r="BF56" s="32"/>
      <c r="BG56" s="33"/>
      <c r="BJ56" s="32"/>
    </row>
    <row r="57">
      <c r="A57" s="813" t="s">
        <v>842</v>
      </c>
      <c r="B57" s="3"/>
      <c r="C57" s="814" t="s">
        <v>843</v>
      </c>
      <c r="D57" s="3"/>
      <c r="E57" s="815" t="s">
        <v>136</v>
      </c>
      <c r="F57" s="2"/>
      <c r="G57" s="3"/>
      <c r="H57" s="813" t="s">
        <v>844</v>
      </c>
      <c r="I57" s="2"/>
      <c r="J57" s="3"/>
      <c r="K57" s="816" t="s">
        <v>845</v>
      </c>
      <c r="L57" s="3"/>
      <c r="M57" s="817" t="s">
        <v>136</v>
      </c>
      <c r="N57" s="813" t="s">
        <v>835</v>
      </c>
      <c r="O57" s="3"/>
      <c r="P57" s="818" t="s">
        <v>846</v>
      </c>
      <c r="Q57" s="2"/>
      <c r="R57" s="2"/>
      <c r="S57" s="3"/>
      <c r="T57" s="819" t="s">
        <v>847</v>
      </c>
      <c r="U57" s="820" t="s">
        <v>848</v>
      </c>
      <c r="V57" s="821" t="s">
        <v>851</v>
      </c>
      <c r="W57" s="820" t="s">
        <v>852</v>
      </c>
      <c r="X57" s="820" t="s">
        <v>856</v>
      </c>
      <c r="Y57" s="822" t="s">
        <v>857</v>
      </c>
      <c r="Z57" s="3"/>
      <c r="AA57" s="820" t="s">
        <v>858</v>
      </c>
      <c r="AB57" s="813" t="s">
        <v>859</v>
      </c>
      <c r="AC57" s="2"/>
      <c r="AD57" s="3"/>
      <c r="AE57" s="823" t="s">
        <v>860</v>
      </c>
      <c r="AF57" s="2"/>
      <c r="AG57" s="2"/>
      <c r="AH57" s="2"/>
      <c r="AI57" s="2"/>
      <c r="AJ57" s="2"/>
      <c r="AK57" s="3"/>
      <c r="AL57" s="813" t="s">
        <v>859</v>
      </c>
      <c r="AM57" s="2"/>
      <c r="AN57" s="3"/>
      <c r="AO57" s="823" t="s">
        <v>860</v>
      </c>
      <c r="AP57" s="2"/>
      <c r="AQ57" s="2"/>
      <c r="AR57" s="2"/>
      <c r="AS57" s="2"/>
      <c r="AT57" s="2"/>
      <c r="AU57" s="3"/>
      <c r="AV57" s="820" t="s">
        <v>861</v>
      </c>
      <c r="AW57" s="824" t="s">
        <v>862</v>
      </c>
      <c r="AX57" s="820" t="s">
        <v>865</v>
      </c>
      <c r="AY57" s="825" t="s">
        <v>866</v>
      </c>
      <c r="AZ57" s="3"/>
      <c r="BA57" s="820" t="s">
        <v>1277</v>
      </c>
      <c r="BB57" s="826" t="s">
        <v>1278</v>
      </c>
      <c r="BC57" s="827" t="s">
        <v>1279</v>
      </c>
      <c r="BD57" s="43"/>
      <c r="BE57" s="43"/>
      <c r="BF57" s="44"/>
      <c r="BG57" s="828" t="s">
        <v>1279</v>
      </c>
      <c r="BH57" s="43"/>
      <c r="BI57" s="43"/>
      <c r="BJ57" s="44"/>
    </row>
    <row r="58">
      <c r="A58" s="829" t="s">
        <v>883</v>
      </c>
      <c r="B58" s="829" t="s">
        <v>884</v>
      </c>
      <c r="C58" s="830" t="s">
        <v>885</v>
      </c>
      <c r="D58" s="830" t="s">
        <v>886</v>
      </c>
      <c r="E58" s="831" t="s">
        <v>887</v>
      </c>
      <c r="F58" s="831" t="s">
        <v>870</v>
      </c>
      <c r="G58" s="831" t="s">
        <v>888</v>
      </c>
      <c r="H58" s="829" t="s">
        <v>889</v>
      </c>
      <c r="I58" s="829" t="s">
        <v>890</v>
      </c>
      <c r="J58" s="829" t="s">
        <v>891</v>
      </c>
      <c r="K58" s="832" t="s">
        <v>892</v>
      </c>
      <c r="L58" s="832" t="s">
        <v>835</v>
      </c>
      <c r="M58" s="831" t="s">
        <v>893</v>
      </c>
      <c r="N58" s="829" t="s">
        <v>894</v>
      </c>
      <c r="O58" s="829" t="s">
        <v>895</v>
      </c>
      <c r="P58" s="833" t="s">
        <v>897</v>
      </c>
      <c r="Q58" s="833" t="s">
        <v>898</v>
      </c>
      <c r="R58" s="833" t="s">
        <v>899</v>
      </c>
      <c r="S58" s="833" t="s">
        <v>900</v>
      </c>
      <c r="T58" s="834" t="s">
        <v>901</v>
      </c>
      <c r="U58" s="668"/>
      <c r="V58" s="668"/>
      <c r="W58" s="668"/>
      <c r="X58" s="668"/>
      <c r="Y58" s="835" t="s">
        <v>882</v>
      </c>
      <c r="Z58" s="835" t="s">
        <v>903</v>
      </c>
      <c r="AA58" s="668"/>
      <c r="AB58" s="830" t="s">
        <v>83</v>
      </c>
      <c r="AC58" s="836" t="s">
        <v>88</v>
      </c>
      <c r="AD58" s="832" t="s">
        <v>92</v>
      </c>
      <c r="AE58" s="835" t="s">
        <v>96</v>
      </c>
      <c r="AF58" s="837" t="s">
        <v>100</v>
      </c>
      <c r="AG58" s="838" t="s">
        <v>104</v>
      </c>
      <c r="AH58" s="829" t="s">
        <v>108</v>
      </c>
      <c r="AI58" s="834" t="s">
        <v>112</v>
      </c>
      <c r="AJ58" s="839" t="s">
        <v>115</v>
      </c>
      <c r="AK58" s="840" t="s">
        <v>904</v>
      </c>
      <c r="AL58" s="830" t="s">
        <v>83</v>
      </c>
      <c r="AM58" s="836" t="s">
        <v>88</v>
      </c>
      <c r="AN58" s="832" t="s">
        <v>92</v>
      </c>
      <c r="AO58" s="835" t="s">
        <v>96</v>
      </c>
      <c r="AP58" s="837" t="s">
        <v>100</v>
      </c>
      <c r="AQ58" s="838" t="s">
        <v>104</v>
      </c>
      <c r="AR58" s="829" t="s">
        <v>108</v>
      </c>
      <c r="AS58" s="834" t="s">
        <v>112</v>
      </c>
      <c r="AT58" s="839" t="s">
        <v>115</v>
      </c>
      <c r="AU58" s="840" t="s">
        <v>904</v>
      </c>
      <c r="AV58" s="668"/>
      <c r="AW58" s="668"/>
      <c r="AX58" s="668"/>
      <c r="AY58" s="834" t="s">
        <v>882</v>
      </c>
      <c r="AZ58" s="834" t="s">
        <v>903</v>
      </c>
      <c r="BA58" s="668"/>
      <c r="BB58" s="42"/>
      <c r="BC58" s="841" t="s">
        <v>905</v>
      </c>
      <c r="BD58" s="842" t="s">
        <v>906</v>
      </c>
      <c r="BE58" s="843" t="s">
        <v>907</v>
      </c>
      <c r="BF58" s="844" t="s">
        <v>1099</v>
      </c>
      <c r="BG58" s="845" t="s">
        <v>882</v>
      </c>
      <c r="BH58" s="846" t="s">
        <v>908</v>
      </c>
      <c r="BI58" s="847" t="s">
        <v>909</v>
      </c>
      <c r="BJ58" s="848" t="s">
        <v>903</v>
      </c>
    </row>
    <row r="59">
      <c r="A59" s="849" t="str">
        <f t="shared" ref="A59:T59" si="5">IFERROR(INDIRECT("C"&amp;(MATCH(A60, $H$63:$H$82, 0)+62)), 0)</f>
        <v>639,138</v>
      </c>
      <c r="B59" s="849" t="str">
        <f t="shared" si="5"/>
        <v>8,618</v>
      </c>
      <c r="C59" s="849" t="str">
        <f t="shared" si="5"/>
        <v>14,966</v>
      </c>
      <c r="D59" s="849" t="str">
        <f t="shared" si="5"/>
        <v>2,164</v>
      </c>
      <c r="E59" s="849" t="str">
        <f t="shared" si="5"/>
        <v>51,416</v>
      </c>
      <c r="F59" s="849" t="str">
        <f t="shared" si="5"/>
        <v>7,280</v>
      </c>
      <c r="G59" s="849" t="str">
        <f t="shared" si="5"/>
        <v>6,629</v>
      </c>
      <c r="H59" s="849" t="str">
        <f t="shared" si="5"/>
        <v>2,929</v>
      </c>
      <c r="I59" s="849" t="str">
        <f t="shared" si="5"/>
        <v>0</v>
      </c>
      <c r="J59" s="849" t="str">
        <f t="shared" si="5"/>
        <v>52</v>
      </c>
      <c r="K59" s="849" t="str">
        <f t="shared" si="5"/>
        <v>0</v>
      </c>
      <c r="L59" s="849" t="str">
        <f t="shared" si="5"/>
        <v>1,090</v>
      </c>
      <c r="M59" s="849" t="str">
        <f t="shared" si="5"/>
        <v>21,173</v>
      </c>
      <c r="N59" s="849" t="str">
        <f t="shared" si="5"/>
        <v>4,000</v>
      </c>
      <c r="O59" s="849" t="str">
        <f t="shared" si="5"/>
        <v>24,960</v>
      </c>
      <c r="P59" s="849" t="str">
        <f t="shared" si="5"/>
        <v>0</v>
      </c>
      <c r="Q59" s="849" t="str">
        <f t="shared" si="5"/>
        <v>132</v>
      </c>
      <c r="R59" s="849" t="str">
        <f t="shared" si="5"/>
        <v>172</v>
      </c>
      <c r="S59" s="849" t="str">
        <f t="shared" si="5"/>
        <v>30</v>
      </c>
      <c r="T59" s="849" t="str">
        <f t="shared" si="5"/>
        <v>0</v>
      </c>
      <c r="U59" s="850" t="str">
        <f>A59*Assembly!$Y$4+B59*Assembly!$Y$5+C59*Assembly!$Y$6+D59*Assembly!$Y$7+E59*Assembly!$Y$8+F59*Assembly!$Y$15+G59*Assembly!$Y$9+H59*Assembly!$Y$10+I59*Assembly!$Y$11+J59*Assembly!$Y$12+K59*Assembly!$Y$13+L59*Assembly!$Y$14+M59*Assembly!$Y$16+N59*Assembly!$Y$17+O59*Assembly!$Y$18+P59*Assembly!$Y$20+Q59*Assembly!$Y$21+R59*Assembly!$Y$22+S59*Assembly!$Y$23+T59*Assembly!$Y$24</f>
        <v>14,958,323</v>
      </c>
      <c r="V59" s="850" t="str">
        <f>A59*Assembly!$AC$4+B59*Assembly!$AC$5+C59*Assembly!$AC$6+D59*Assembly!$AC$7+E59*Assembly!$AC$8+F59*Assembly!$AC$15+G59*Assembly!$AC$9+H59*Assembly!$AC$10+I59*Assembly!$AC$11+J59*Assembly!$AC$12+K59*Assembly!$AC$13+L59*Assembly!$AC$14+M59*Assembly!$AC$16+N59*Assembly!$AC$17+O59*Assembly!$AC$18+P59*Assembly!$AC$20+Q59*Assembly!$AC$21+R59*Assembly!$AC$22+S59*Assembly!$AC$23+T59*Assembly!$AC$24</f>
        <v>68,542,955</v>
      </c>
      <c r="W59" s="851" t="str">
        <f>V59/U59</f>
        <v>4.58</v>
      </c>
      <c r="X59" s="850" t="str">
        <f>A59*Assembly!$X$4+B59*Assembly!$X$5+C59*Assembly!$X$6+D59*Assembly!$X$7+E59*Assembly!$X$8+F59*Assembly!$X$15+G59*Assembly!$X$9+H59*Assembly!$X$10+I59*Assembly!$X$11+J59*Assembly!$X$12+K59*Assembly!$X$13+L59*Assembly!$X$14+M59*Assembly!$X$16+N59*Assembly!$X$17+O59*Assembly!$X$18+P59*Assembly!$X$20+Q59*Assembly!$X$21+R59*Assembly!$X$22+S59*Assembly!$X$23+T59*Assembly!$X$24</f>
        <v>949,547</v>
      </c>
      <c r="Y59" s="850" t="str">
        <f>X59*560000/3600</f>
        <v>147,707,311</v>
      </c>
      <c r="Z59" s="850" t="str">
        <f>Y59/1000000</f>
        <v>148</v>
      </c>
      <c r="AA59" s="850" t="str">
        <f>A59*Assembly!$AB$4+B59*Assembly!$AB$5+C59*Assembly!$AB$6+D59*Assembly!$AB$7+E59*Assembly!$AB$8+F59*Assembly!$AB$15+G59*Assembly!$AB$9+H59*Assembly!$AB$10+I59*Assembly!$AB$11+J59*Assembly!$AB$12+K59*Assembly!$AB$13+L59*Assembly!$AB$14+M59*Assembly!$AB$16+N59*Assembly!$AB$17+O59*Assembly!$AB$18+P59*Assembly!$AB$20+Q59*Assembly!$AB$21+R59*Assembly!$AB$22+S59*Assembly!$AB$23+T59*Assembly!$AB$24</f>
        <v>2,858,676</v>
      </c>
      <c r="AB59" s="852" t="str">
        <f>A59*Assembly!$M$4+B59*Assembly!$M$5+C59*Assembly!$M$6+D59*Assembly!$M$7+E59*Assembly!$M$8+F59*Assembly!$M$15+G59*Assembly!$M$9+H59*Assembly!$M$10+I59*Assembly!$M$11+J59*Assembly!$M$12+K59*Assembly!$M$13+L59*Assembly!$M$14+M59*Assembly!$M$16+N59*Assembly!$M$17+O59*Assembly!$M$18+P59*Assembly!$M$20+Q59*Assembly!$M$21+R59*Assembly!$M$22+S59*Assembly!$M$23+T59*Assembly!$M$24</f>
        <v>15,129,592</v>
      </c>
      <c r="AC59" s="850" t="str">
        <f>A59*Assembly!$N$4+B59*Assembly!$N$5+C59*Assembly!$N$6+D59*Assembly!$N$7+E59*Assembly!$N$8+F59*Assembly!$N$15+G59*Assembly!$N$9+H59*Assembly!$N$10+I59*Assembly!$N$11+J59*Assembly!$N$12+K59*Assembly!$N$13+L59*Assembly!$N$14+M59*Assembly!$N$16+N59*Assembly!$N$17+O59*Assembly!$N$18+P59*Assembly!$N$20+Q59*Assembly!$N$21+R59*Assembly!$N$22+S59*Assembly!$N$23+T59*Assembly!$N$24</f>
        <v>65,715</v>
      </c>
      <c r="AD59" s="850" t="str">
        <f>A59*Assembly!$O$4+B59*Assembly!$O$5+C59*Assembly!$O$6+D59*Assembly!$O$7+E59*Assembly!$O$8+F59*Assembly!$O$15+G59*Assembly!$O$9+H59*Assembly!$O$10+I59*Assembly!$O$11+J59*Assembly!$O$12+K59*Assembly!$O$13+L59*Assembly!$O$14+M59*Assembly!$O$16+N59*Assembly!$O$17+O59*Assembly!$O$18+P59*Assembly!$O$20+Q59*Assembly!$O$21+R59*Assembly!$O$22+S59*Assembly!$O$23+T59*Assembly!$O$24</f>
        <v>271,440</v>
      </c>
      <c r="AE59" s="852" t="str">
        <f>A59*Assembly!$P$4+B59*Assembly!$P$5+C59*Assembly!$P$6+D59*Assembly!$P$7+E59*Assembly!$P$8+F59*Assembly!$P$15+G59*Assembly!$P$9+H59*Assembly!$P$10+I59*Assembly!$P$11+J59*Assembly!$P$12+K59*Assembly!$P$13+L59*Assembly!$P$14+M59*Assembly!$P$16+N59*Assembly!$P$17+O59*Assembly!$P$18+P59*Assembly!$P$20+Q59*Assembly!$P$21+R59*Assembly!$P$22+S59*Assembly!$P$23+T59*Assembly!$P$24</f>
        <v>0</v>
      </c>
      <c r="AF59" s="852" t="str">
        <f>A59*Assembly!$Q$4+B59*Assembly!$Q$5+C59*Assembly!$Q$6+D59*Assembly!$Q$7+E59*Assembly!$Q$8+F59*Assembly!$Q$15+G59*Assembly!$Q$9+H59*Assembly!$Q$10+I59*Assembly!$Q$11+J59*Assembly!$Q$12+K59*Assembly!$Q$13+L59*Assembly!$Q$14+M59*Assembly!$Q$16+N59*Assembly!$Q$17+O59*Assembly!$Q$18+P59*Assembly!$Q$20+Q59*Assembly!$Q$21+R59*Assembly!$Q$22+S59*Assembly!$Q$23+T59*Assembly!$Q$24</f>
        <v>319,077</v>
      </c>
      <c r="AG59" s="852" t="str">
        <f>A59*Assembly!$R$4+B59*Assembly!$R$5+C59*Assembly!$R$6+D59*Assembly!$R$7+E59*Assembly!$R$8+F59*Assembly!$R$15+G59*Assembly!$R$9+H59*Assembly!$R$10+I59*Assembly!$R$11+J59*Assembly!$R$12+K59*Assembly!$R$13+L59*Assembly!$R$14+M59*Assembly!$R$16+N59*Assembly!$R$17+O59*Assembly!$R$18+P59*Assembly!$R$20+Q59*Assembly!$R$21+R59*Assembly!$R$22+S59*Assembly!$R$23+T59*Assembly!$R$24</f>
        <v>23,440</v>
      </c>
      <c r="AH59" s="852" t="str">
        <f>A59*Assembly!$S$4+B59*Assembly!$S$5+C59*Assembly!$S$6+D59*Assembly!$S$7+E59*Assembly!$S$8+F59*Assembly!$S$15+G59*Assembly!$S$9+H59*Assembly!$S$10+I59*Assembly!$S$11+J59*Assembly!$S$12+K59*Assembly!$S$13+L59*Assembly!$S$14+M59*Assembly!$S$16+N59*Assembly!$S$17+O59*Assembly!$S$18+P59*Assembly!$S$20+Q59*Assembly!$S$21+R59*Assembly!$S$22+S59*Assembly!$S$23+T59*Assembly!$S$24</f>
        <v>24,960</v>
      </c>
      <c r="AI59" s="852" t="str">
        <f>A59*Assembly!$T$4+B59*Assembly!$T$5+C59*Assembly!$T$6+D59*Assembly!$T$7+E59*Assembly!$T$8+F59*Assembly!$T$15+G59*Assembly!$T$9+H59*Assembly!$T$10+I59*Assembly!$T$11+J59*Assembly!$T$12+K59*Assembly!$T$13+L59*Assembly!$T$14+M59*Assembly!$T$16+N59*Assembly!$T$17+O59*Assembly!$T$18+P59*Assembly!$T$20+Q59*Assembly!$T$21+R59*Assembly!$T$22+S59*Assembly!$T$23+T59*Assembly!$T$24</f>
        <v>9,984</v>
      </c>
      <c r="AJ59" s="852" t="str">
        <f>A59*Assembly!$U$4+B59*Assembly!$U$5+C59*Assembly!$U$6+D59*Assembly!$U$7+E59*Assembly!$U$8+F59*Assembly!$U$15+G59*Assembly!$U$9+H59*Assembly!$U$10+I59*Assembly!$U$11+J59*Assembly!$U$12+K59*Assembly!$U$13+L59*Assembly!$U$14+M59*Assembly!$U$16+N59*Assembly!$U$17+O59*Assembly!$U$18+P59*Assembly!$U$20+Q59*Assembly!$U$21+R59*Assembly!$U$22+S59*Assembly!$U$23+T59*Assembly!$U$24</f>
        <v>0</v>
      </c>
      <c r="AK59" s="852" t="str">
        <f>A59*Assembly!$V$4+B59*Assembly!$V$5+C59*Assembly!$V$6+D59*Assembly!$V$7+E59*Assembly!$V$8+F59*Assembly!$V$15+G59*Assembly!$V$9+H59*Assembly!$V$10+I59*Assembly!$V$11+J59*Assembly!$V$12+K59*Assembly!$V$13+L59*Assembly!$V$14+M59*Assembly!$V$16+N59*Assembly!$V$17+O59*Assembly!$V$18+P59*Assembly!$V$20+Q59*Assembly!$V$21+R59*Assembly!$V$22+S59*Assembly!$V$23+T59*Assembly!$V$24</f>
        <v>80,000</v>
      </c>
      <c r="AL59" s="852" t="str">
        <f>AB59*Refining!$F$3</f>
        <v>27,017,129</v>
      </c>
      <c r="AM59" s="852" t="str">
        <f>AC59*Refining!$F$4</f>
        <v>205,359</v>
      </c>
      <c r="AN59" s="850" t="str">
        <f>AD59*Refining!$F$5</f>
        <v>1,131,000</v>
      </c>
      <c r="AO59" s="850" t="str">
        <f>AE59*Refining!$F$6</f>
        <v>0</v>
      </c>
      <c r="AP59" s="850" t="str">
        <f>AF59*Refining!$F$7</f>
        <v>569,780</v>
      </c>
      <c r="AQ59" s="850" t="str">
        <f>AG59*Refining!$F$8</f>
        <v>293,000</v>
      </c>
      <c r="AR59" s="852" t="str">
        <f>AH59*Refining!$F$9</f>
        <v>3,120,000</v>
      </c>
      <c r="AS59" s="852" t="str">
        <f>AI59*Refining!$F$10</f>
        <v>2,496,000</v>
      </c>
      <c r="AT59" s="852" t="str">
        <f>AJ59*Refining!$F$11</f>
        <v>0</v>
      </c>
      <c r="AU59" s="852" t="str">
        <f>AK59*Refining!$F$12</f>
        <v>111,111</v>
      </c>
      <c r="AV59" s="852" t="str">
        <f>AB59+AC59+AD59+AE59+AF59+AG59+AH59+AI59+AJ59+AK59</f>
        <v>15,924,208</v>
      </c>
      <c r="AW59" s="852" t="str">
        <f>AL59+AM59+AN59+AO59+AP59+AQ59+AR59+AS59+AT59+AU59</f>
        <v>34,943,379</v>
      </c>
      <c r="AX59" s="852" t="str">
        <f>AB59*Refining!$G$3+AC59*Refining!$G$4+AD59*Refining!$G$5+AE59*Refining!$G$6+AF59*Refining!$G$7+AG59*Refining!$G$8+AH59*Refining!$G$9+AI59*Refining!$G$10+AJ59*Refining!$G$11+AK59*Refining!$G$12</f>
        <v>13,971,965</v>
      </c>
      <c r="AY59" s="852" t="str">
        <f>AX59*560000/3600</f>
        <v>2,173,416,778</v>
      </c>
      <c r="AZ59" s="850" t="str">
        <f>AY59/1000000</f>
        <v>2,173</v>
      </c>
      <c r="BA59" s="850" t="str">
        <f>AB59*'Ores &amp; Ingots'!$C$3+AC59*'Ores &amp; Ingots'!$C$4+AD59*'Ores &amp; Ingots'!$C$5+AE59*'Ores &amp; Ingots'!$C$6+AF59*'Ores &amp; Ingots'!$C$7+AG59*'Ores &amp; Ingots'!$C$8+AH59*'Ores &amp; Ingots'!$C$9+AI59*'Ores &amp; Ingots'!$C$10+AJ59*'Ores &amp; Ingots'!$C$11+AK59*'Ores &amp; Ingots'!$C$12</f>
        <v>2,129,698</v>
      </c>
      <c r="BB59" s="850" t="str">
        <f>AL59*'Ores &amp; Ingots'!$B$3+AM59*'Ores &amp; Ingots'!$B$4+AN59*'Ores &amp; Ingots'!$B$5+AO59*'Ores &amp; Ingots'!$B$6+AP59*'Ores &amp; Ingots'!$B$7+AQ59*'Ores &amp; Ingots'!$B$8+AR59*'Ores &amp; Ingots'!$B$9+AS59*'Ores &amp; Ingots'!$B$10+AT59*'Ores &amp; Ingots'!$B$11+AU59*'Ores &amp; Ingots'!$B$12</f>
        <v>12,929,050</v>
      </c>
      <c r="BC59" s="852" t="str">
        <f>X59+AX59</f>
        <v>14,921,512</v>
      </c>
      <c r="BD59" s="852" t="str">
        <f t="shared" ref="BD59:BE59" si="6">BC59/60</f>
        <v>248,692</v>
      </c>
      <c r="BE59" s="852" t="str">
        <f t="shared" si="6"/>
        <v>4,145</v>
      </c>
      <c r="BF59" s="852" t="str">
        <f>BE59/24</f>
        <v>173</v>
      </c>
      <c r="BG59" s="852" t="str">
        <f>AY59+Y59</f>
        <v>2,321,124,089</v>
      </c>
      <c r="BH59" s="852" t="str">
        <f t="shared" ref="BH59:BI59" si="7">BG59/1000</f>
        <v>2,321,124</v>
      </c>
      <c r="BI59" s="852" t="str">
        <f t="shared" si="7"/>
        <v>2,321</v>
      </c>
      <c r="BJ59" s="850" t="str">
        <f>BG59/1000000</f>
        <v>2,321</v>
      </c>
    </row>
    <row r="60" hidden="1">
      <c r="A60" s="853">
        <v>1.0</v>
      </c>
      <c r="B60" s="853">
        <v>2.0</v>
      </c>
      <c r="C60" s="853">
        <v>3.0</v>
      </c>
      <c r="D60" s="853">
        <v>4.0</v>
      </c>
      <c r="E60" s="853">
        <v>5.0</v>
      </c>
      <c r="F60" s="853">
        <v>6.0</v>
      </c>
      <c r="G60" s="853">
        <v>7.0</v>
      </c>
      <c r="H60" s="853">
        <v>8.0</v>
      </c>
      <c r="I60" s="853">
        <v>10.0</v>
      </c>
      <c r="J60" s="853">
        <v>9.0</v>
      </c>
      <c r="K60" s="853">
        <v>11.0</v>
      </c>
      <c r="L60" s="853">
        <v>12.0</v>
      </c>
      <c r="M60" s="853">
        <v>13.0</v>
      </c>
      <c r="N60" s="853">
        <v>14.0</v>
      </c>
      <c r="O60" s="853">
        <v>15.0</v>
      </c>
      <c r="P60" s="853">
        <v>16.0</v>
      </c>
      <c r="Q60" s="853">
        <v>17.0</v>
      </c>
      <c r="R60" s="853">
        <v>18.0</v>
      </c>
      <c r="S60" s="853">
        <v>19.0</v>
      </c>
      <c r="T60" s="853">
        <v>20.0</v>
      </c>
      <c r="U60" s="854"/>
      <c r="V60" s="854"/>
      <c r="W60" s="854"/>
      <c r="X60" s="854"/>
      <c r="Y60" s="854"/>
      <c r="Z60" s="854"/>
      <c r="AA60" s="854"/>
      <c r="AB60" s="855"/>
      <c r="AC60" s="855"/>
      <c r="AD60" s="855"/>
      <c r="AE60" s="855"/>
      <c r="AF60" s="855"/>
      <c r="AG60" s="855"/>
      <c r="AH60" s="855"/>
      <c r="AI60" s="855"/>
      <c r="AJ60" s="855"/>
      <c r="AK60" s="855"/>
      <c r="AL60" s="854"/>
      <c r="AM60" s="854"/>
      <c r="AN60" s="854"/>
      <c r="AO60" s="854"/>
      <c r="AP60" s="854"/>
      <c r="AQ60" s="854"/>
      <c r="AR60" s="854"/>
      <c r="AS60" s="854"/>
      <c r="AT60" s="854"/>
      <c r="AU60" s="854"/>
      <c r="AV60" s="854"/>
      <c r="AW60" s="854"/>
      <c r="AX60" s="854"/>
      <c r="AY60" s="854"/>
      <c r="AZ60" s="854"/>
      <c r="BA60" s="854"/>
      <c r="BB60" s="854"/>
      <c r="BC60" s="854"/>
      <c r="BD60" s="854"/>
      <c r="BE60" s="854"/>
      <c r="BF60" s="854"/>
      <c r="BG60" s="854"/>
      <c r="BH60" s="854"/>
      <c r="BI60" s="854"/>
      <c r="BJ60" s="854"/>
    </row>
    <row r="61">
      <c r="A61" s="854"/>
      <c r="B61" s="854"/>
      <c r="C61" s="854"/>
      <c r="D61" s="854"/>
      <c r="E61" s="854"/>
      <c r="F61" s="854"/>
      <c r="G61" s="854"/>
      <c r="H61" s="854"/>
      <c r="I61" s="854"/>
      <c r="J61" s="854"/>
      <c r="K61" s="854"/>
      <c r="L61" s="854"/>
      <c r="M61" s="854"/>
      <c r="N61" s="854"/>
      <c r="O61" s="854"/>
      <c r="P61" s="854"/>
      <c r="Q61" s="854"/>
      <c r="R61" s="854"/>
      <c r="S61" s="854"/>
      <c r="T61" s="854"/>
      <c r="U61" s="854"/>
      <c r="V61" s="854"/>
      <c r="W61" s="854"/>
      <c r="X61" s="854"/>
      <c r="Y61" s="854"/>
      <c r="Z61" s="854"/>
      <c r="AA61" s="854"/>
      <c r="AB61" s="854"/>
      <c r="AC61" s="854"/>
      <c r="AD61" s="854"/>
      <c r="AE61" s="854"/>
      <c r="AF61" s="854"/>
      <c r="AG61" s="854"/>
      <c r="AH61" s="854"/>
      <c r="AI61" s="854"/>
      <c r="AJ61" s="854"/>
      <c r="AK61" s="854"/>
      <c r="AL61" s="854"/>
      <c r="AM61" s="854"/>
      <c r="AN61" s="854"/>
      <c r="AO61" s="854"/>
      <c r="AP61" s="854"/>
      <c r="AQ61" s="854"/>
      <c r="AR61" s="854"/>
      <c r="AS61" s="854"/>
      <c r="AT61" s="854"/>
      <c r="AU61" s="854"/>
      <c r="AV61" s="854"/>
      <c r="AW61" s="854"/>
      <c r="AX61" s="854"/>
      <c r="AY61" s="854"/>
      <c r="AZ61" s="854"/>
      <c r="BA61" s="854"/>
      <c r="BB61" s="854"/>
      <c r="BC61" s="854"/>
      <c r="BD61" s="854"/>
      <c r="BE61" s="854"/>
      <c r="BF61" s="854"/>
      <c r="BG61" s="854"/>
      <c r="BH61" s="854"/>
      <c r="BI61" s="854"/>
      <c r="BJ61" s="854"/>
    </row>
    <row r="62">
      <c r="A62" s="856"/>
      <c r="B62" s="856"/>
      <c r="C62" s="856"/>
      <c r="D62" s="856"/>
      <c r="E62" s="856"/>
      <c r="F62" s="856"/>
      <c r="G62" s="856"/>
      <c r="H62" s="856"/>
      <c r="I62" s="856"/>
      <c r="J62" s="854"/>
      <c r="K62" s="854"/>
      <c r="L62" s="854"/>
      <c r="M62" s="854"/>
      <c r="N62" s="854"/>
      <c r="O62" s="854"/>
      <c r="P62" s="854"/>
      <c r="Q62" s="854"/>
      <c r="R62" s="854"/>
      <c r="S62" s="854"/>
      <c r="T62" s="854"/>
      <c r="U62" s="854"/>
      <c r="V62" s="854"/>
      <c r="W62" s="854"/>
      <c r="X62" s="854"/>
      <c r="Y62" s="854"/>
      <c r="Z62" s="854"/>
      <c r="AA62" s="854"/>
      <c r="AB62" s="854"/>
      <c r="AC62" s="854"/>
      <c r="AD62" s="854"/>
      <c r="AE62" s="854"/>
      <c r="AF62" s="854"/>
      <c r="AG62" s="854"/>
      <c r="AH62" s="854"/>
      <c r="AI62" s="854"/>
      <c r="AJ62" s="854"/>
      <c r="AK62" s="854"/>
      <c r="AL62" s="854"/>
      <c r="AM62" s="854"/>
      <c r="AN62" s="854"/>
      <c r="AO62" s="854"/>
      <c r="AP62" s="854"/>
      <c r="AQ62" s="854"/>
      <c r="AR62" s="854"/>
      <c r="AS62" s="854"/>
      <c r="AT62" s="854"/>
      <c r="AU62" s="854"/>
      <c r="AV62" s="854"/>
      <c r="AW62" s="854"/>
      <c r="AX62" s="854"/>
      <c r="AY62" s="854"/>
      <c r="AZ62" s="854"/>
      <c r="BA62" s="854"/>
      <c r="BB62" s="854"/>
      <c r="BC62" s="854"/>
      <c r="BD62" s="854"/>
      <c r="BE62" s="854"/>
      <c r="BF62" s="854"/>
      <c r="BG62" s="854"/>
      <c r="BH62" s="854"/>
      <c r="BI62" s="854"/>
      <c r="BJ62" s="854"/>
    </row>
    <row r="63">
      <c r="A63" s="856"/>
      <c r="B63" s="857" t="s">
        <v>1120</v>
      </c>
      <c r="C63" s="858">
        <v>639138.0</v>
      </c>
      <c r="D63" s="859" t="s">
        <v>1322</v>
      </c>
      <c r="E63" s="859" t="s">
        <v>1323</v>
      </c>
      <c r="F63" s="860">
        <v>0.39743055555555556</v>
      </c>
      <c r="G63" s="861" t="str">
        <f t="shared" ref="G63:G82" si="8">IF(B63="Small Steel Tube", "Small Tube", IF(B63="Large Steel Tube", "Large Tube", IF(B63="Detector Components", "Detector Component", IF(B63="Thruster Components", "Thruster Component",  IF(B63="Radio-communication Components", "Radio-Com Component", IF(B63="Medical Components", "Medical Component", IF(B63="Gravity Generator Components", "Gravity Component", IF(B63="Reactor Components", "Reactor Component", IF(B63="Explosives", "Explosive Component", B63)))))))))</f>
        <v>Steel Plate</v>
      </c>
      <c r="H63" s="862" t="str">
        <f>match(G63, Assembly!$B$4:$B$24, 0)</f>
        <v>1</v>
      </c>
      <c r="I63" s="856"/>
      <c r="J63" s="854"/>
      <c r="K63" s="854"/>
      <c r="L63" s="854"/>
      <c r="M63" s="854"/>
      <c r="N63" s="854"/>
      <c r="O63" s="854"/>
      <c r="P63" s="854"/>
      <c r="Q63" s="854"/>
      <c r="R63" s="854"/>
      <c r="S63" s="854"/>
      <c r="T63" s="854"/>
      <c r="U63" s="854"/>
      <c r="V63" s="854"/>
      <c r="W63" s="854"/>
      <c r="X63" s="854"/>
      <c r="Y63" s="854"/>
      <c r="Z63" s="854"/>
      <c r="AA63" s="854"/>
      <c r="AB63" s="854"/>
      <c r="AC63" s="854"/>
      <c r="AD63" s="854"/>
      <c r="AE63" s="854"/>
      <c r="AF63" s="854"/>
      <c r="AG63" s="854"/>
      <c r="AH63" s="854"/>
      <c r="AI63" s="854"/>
      <c r="AJ63" s="854"/>
      <c r="AK63" s="854"/>
      <c r="AL63" s="854"/>
      <c r="AM63" s="854"/>
      <c r="AN63" s="854"/>
      <c r="AO63" s="854"/>
      <c r="AP63" s="854"/>
      <c r="AQ63" s="854"/>
      <c r="AR63" s="854"/>
      <c r="AS63" s="854"/>
      <c r="AT63" s="854"/>
      <c r="AU63" s="854"/>
      <c r="AV63" s="854"/>
      <c r="AW63" s="854"/>
      <c r="AX63" s="854"/>
      <c r="AY63" s="854"/>
      <c r="AZ63" s="854"/>
      <c r="BA63" s="854"/>
      <c r="BB63" s="854"/>
      <c r="BC63" s="854"/>
      <c r="BD63" s="854"/>
      <c r="BE63" s="854"/>
      <c r="BF63" s="854"/>
      <c r="BG63" s="854"/>
      <c r="BH63" s="854"/>
      <c r="BI63" s="854"/>
      <c r="BJ63" s="854"/>
    </row>
    <row r="64" hidden="1">
      <c r="A64" s="856"/>
      <c r="B64" s="863" t="s">
        <v>1124</v>
      </c>
      <c r="C64" s="858">
        <v>51416.0</v>
      </c>
      <c r="D64" s="859" t="s">
        <v>1324</v>
      </c>
      <c r="E64" s="859" t="s">
        <v>1325</v>
      </c>
      <c r="F64" s="860">
        <v>0.950925925925926</v>
      </c>
      <c r="G64" s="861" t="str">
        <f t="shared" si="8"/>
        <v>Construction Component</v>
      </c>
      <c r="H64" s="862" t="str">
        <f>match(G64, Assembly!$B$4:$B$24, 0)</f>
        <v>5</v>
      </c>
      <c r="I64" s="856"/>
      <c r="J64" s="854"/>
      <c r="K64" s="854"/>
      <c r="L64" s="854"/>
      <c r="M64" s="854"/>
      <c r="N64" s="854"/>
      <c r="O64" s="854"/>
      <c r="P64" s="854"/>
      <c r="Q64" s="854"/>
      <c r="R64" s="854"/>
      <c r="S64" s="854"/>
      <c r="T64" s="854"/>
      <c r="U64" s="854"/>
      <c r="V64" s="854"/>
      <c r="W64" s="854"/>
      <c r="X64" s="854"/>
      <c r="Y64" s="854"/>
      <c r="Z64" s="854"/>
      <c r="AA64" s="854"/>
      <c r="AB64" s="854"/>
      <c r="AC64" s="854"/>
      <c r="AD64" s="854"/>
      <c r="AE64" s="854"/>
      <c r="AF64" s="854"/>
      <c r="AG64" s="854"/>
      <c r="AH64" s="854"/>
      <c r="AI64" s="854"/>
      <c r="AJ64" s="854"/>
      <c r="AK64" s="854"/>
      <c r="AL64" s="854"/>
      <c r="AM64" s="854"/>
      <c r="AN64" s="854"/>
      <c r="AO64" s="854"/>
      <c r="AP64" s="854"/>
      <c r="AQ64" s="854"/>
      <c r="AR64" s="854"/>
      <c r="AS64" s="854"/>
      <c r="AT64" s="854"/>
      <c r="AU64" s="854"/>
      <c r="AV64" s="854"/>
      <c r="AW64" s="854"/>
      <c r="AX64" s="854"/>
      <c r="AY64" s="854"/>
      <c r="AZ64" s="854"/>
      <c r="BA64" s="854"/>
      <c r="BB64" s="854"/>
      <c r="BC64" s="854"/>
      <c r="BD64" s="854"/>
      <c r="BE64" s="854"/>
      <c r="BF64" s="854"/>
      <c r="BG64" s="854"/>
      <c r="BH64" s="854"/>
      <c r="BI64" s="854"/>
      <c r="BJ64" s="854"/>
    </row>
    <row r="65" hidden="1">
      <c r="A65" s="856"/>
      <c r="B65" s="863" t="s">
        <v>1298</v>
      </c>
      <c r="C65" s="858">
        <v>14966.0</v>
      </c>
      <c r="D65" s="859" t="s">
        <v>1326</v>
      </c>
      <c r="E65" s="859" t="s">
        <v>1327</v>
      </c>
      <c r="F65" s="860">
        <v>0.1732175925925926</v>
      </c>
      <c r="G65" s="864" t="str">
        <f t="shared" si="8"/>
        <v>Small Tube</v>
      </c>
      <c r="H65" s="862" t="str">
        <f>match(G65, Assembly!$B$4:$B$24, 0)</f>
        <v>3</v>
      </c>
      <c r="I65" s="856"/>
      <c r="J65" s="854"/>
      <c r="K65" s="854"/>
      <c r="L65" s="854"/>
      <c r="M65" s="854"/>
      <c r="N65" s="854"/>
      <c r="O65" s="854"/>
      <c r="P65" s="854"/>
      <c r="Q65" s="854"/>
      <c r="R65" s="854"/>
      <c r="S65" s="854"/>
      <c r="T65" s="854"/>
      <c r="U65" s="854"/>
      <c r="V65" s="854"/>
      <c r="W65" s="854"/>
      <c r="X65" s="854"/>
      <c r="Y65" s="854"/>
      <c r="Z65" s="854"/>
      <c r="AA65" s="854"/>
      <c r="AB65" s="854"/>
      <c r="AC65" s="854"/>
      <c r="AD65" s="854"/>
      <c r="AE65" s="854"/>
      <c r="AF65" s="854"/>
      <c r="AG65" s="854"/>
      <c r="AH65" s="854"/>
      <c r="AI65" s="854"/>
      <c r="AJ65" s="854"/>
      <c r="AK65" s="854"/>
      <c r="AL65" s="854"/>
      <c r="AM65" s="854"/>
      <c r="AN65" s="854"/>
      <c r="AO65" s="854"/>
      <c r="AP65" s="854"/>
      <c r="AQ65" s="854"/>
      <c r="AR65" s="854"/>
      <c r="AS65" s="854"/>
      <c r="AT65" s="854"/>
      <c r="AU65" s="854"/>
      <c r="AV65" s="854"/>
      <c r="AW65" s="854"/>
      <c r="AX65" s="854"/>
      <c r="AY65" s="854"/>
      <c r="AZ65" s="854"/>
      <c r="BA65" s="854"/>
      <c r="BB65" s="854"/>
      <c r="BC65" s="854"/>
      <c r="BD65" s="854"/>
      <c r="BE65" s="854"/>
      <c r="BF65" s="854"/>
      <c r="BG65" s="854"/>
      <c r="BH65" s="854"/>
      <c r="BI65" s="854"/>
      <c r="BJ65" s="854"/>
    </row>
    <row r="66" hidden="1">
      <c r="A66" s="856"/>
      <c r="B66" s="863" t="s">
        <v>1286</v>
      </c>
      <c r="C66" s="858">
        <v>2164.0</v>
      </c>
      <c r="D66" s="859" t="s">
        <v>1287</v>
      </c>
      <c r="E66" s="859" t="s">
        <v>1288</v>
      </c>
      <c r="F66" s="860">
        <v>0.025046296296296296</v>
      </c>
      <c r="G66" s="864" t="str">
        <f t="shared" si="8"/>
        <v>Large Tube</v>
      </c>
      <c r="H66" s="862" t="str">
        <f>match(G66, Assembly!$B$4:$B$24, 0)</f>
        <v>4</v>
      </c>
      <c r="I66" s="856"/>
      <c r="J66" s="854"/>
      <c r="K66" s="854"/>
      <c r="L66" s="854"/>
      <c r="M66" s="854"/>
      <c r="N66" s="854"/>
      <c r="O66" s="854"/>
      <c r="P66" s="854"/>
      <c r="Q66" s="854"/>
      <c r="R66" s="854"/>
      <c r="S66" s="854"/>
      <c r="T66" s="854"/>
      <c r="U66" s="854"/>
      <c r="V66" s="854"/>
      <c r="W66" s="854"/>
      <c r="X66" s="854"/>
      <c r="Y66" s="854"/>
      <c r="Z66" s="854"/>
      <c r="AA66" s="854"/>
      <c r="AB66" s="854"/>
      <c r="AC66" s="854"/>
      <c r="AD66" s="854"/>
      <c r="AE66" s="854"/>
      <c r="AF66" s="854"/>
      <c r="AG66" s="854"/>
      <c r="AH66" s="854"/>
      <c r="AI66" s="854"/>
      <c r="AJ66" s="854"/>
      <c r="AK66" s="854"/>
      <c r="AL66" s="854"/>
      <c r="AM66" s="854"/>
      <c r="AN66" s="854"/>
      <c r="AO66" s="854"/>
      <c r="AP66" s="854"/>
      <c r="AQ66" s="854"/>
      <c r="AR66" s="854"/>
      <c r="AS66" s="854"/>
      <c r="AT66" s="854"/>
      <c r="AU66" s="854"/>
      <c r="AV66" s="854"/>
      <c r="AW66" s="854"/>
      <c r="AX66" s="854"/>
      <c r="AY66" s="854"/>
      <c r="AZ66" s="854"/>
      <c r="BA66" s="854"/>
      <c r="BB66" s="854"/>
      <c r="BC66" s="854"/>
      <c r="BD66" s="854"/>
      <c r="BE66" s="854"/>
      <c r="BF66" s="854"/>
      <c r="BG66" s="854"/>
      <c r="BH66" s="854"/>
      <c r="BI66" s="854"/>
      <c r="BJ66" s="854"/>
    </row>
    <row r="67" hidden="1">
      <c r="A67" s="856"/>
      <c r="B67" s="863" t="s">
        <v>889</v>
      </c>
      <c r="C67" s="858">
        <v>6629.0</v>
      </c>
      <c r="D67" s="859" t="s">
        <v>1328</v>
      </c>
      <c r="E67" s="859" t="s">
        <v>1329</v>
      </c>
      <c r="F67" s="860">
        <v>0.23017361111111112</v>
      </c>
      <c r="G67" s="861" t="str">
        <f t="shared" si="8"/>
        <v>Motor</v>
      </c>
      <c r="H67" s="862" t="str">
        <f>match(G67, Assembly!$B$4:$B$24, 0)</f>
        <v>7</v>
      </c>
      <c r="I67" s="856"/>
      <c r="J67" s="854"/>
      <c r="K67" s="854"/>
      <c r="L67" s="854"/>
      <c r="M67" s="854"/>
      <c r="N67" s="854"/>
      <c r="O67" s="854"/>
      <c r="P67" s="854"/>
      <c r="Q67" s="854"/>
      <c r="R67" s="854"/>
      <c r="S67" s="854"/>
      <c r="T67" s="854"/>
      <c r="U67" s="854"/>
      <c r="V67" s="854"/>
      <c r="W67" s="854"/>
      <c r="X67" s="854"/>
      <c r="Y67" s="854"/>
      <c r="Z67" s="854"/>
      <c r="AA67" s="854"/>
      <c r="AB67" s="854"/>
      <c r="AC67" s="854"/>
      <c r="AD67" s="854"/>
      <c r="AE67" s="854"/>
      <c r="AF67" s="854"/>
      <c r="AG67" s="854"/>
      <c r="AH67" s="854"/>
      <c r="AI67" s="854"/>
      <c r="AJ67" s="854"/>
      <c r="AK67" s="854"/>
      <c r="AL67" s="854"/>
      <c r="AM67" s="854"/>
      <c r="AN67" s="854"/>
      <c r="AO67" s="854"/>
      <c r="AP67" s="854"/>
      <c r="AQ67" s="854"/>
      <c r="AR67" s="854"/>
      <c r="AS67" s="854"/>
      <c r="AT67" s="854"/>
      <c r="AU67" s="854"/>
      <c r="AV67" s="854"/>
      <c r="AW67" s="854"/>
      <c r="AX67" s="854"/>
      <c r="AY67" s="854"/>
      <c r="AZ67" s="854"/>
      <c r="BA67" s="854"/>
      <c r="BB67" s="854"/>
      <c r="BC67" s="854"/>
      <c r="BD67" s="854"/>
      <c r="BE67" s="854"/>
      <c r="BF67" s="854"/>
      <c r="BG67" s="854"/>
      <c r="BH67" s="854"/>
      <c r="BI67" s="854"/>
      <c r="BJ67" s="854"/>
    </row>
    <row r="68" hidden="1">
      <c r="A68" s="856"/>
      <c r="B68" s="863" t="s">
        <v>1125</v>
      </c>
      <c r="C68" s="858">
        <v>2929.0</v>
      </c>
      <c r="D68" s="859" t="s">
        <v>1291</v>
      </c>
      <c r="E68" s="859" t="s">
        <v>1292</v>
      </c>
      <c r="F68" s="860">
        <v>0.06780092592592593</v>
      </c>
      <c r="G68" s="861" t="str">
        <f t="shared" si="8"/>
        <v>Computer</v>
      </c>
      <c r="H68" s="862" t="str">
        <f>match(G68, Assembly!$B$4:$B$24, 0)</f>
        <v>8</v>
      </c>
      <c r="I68" s="856"/>
      <c r="J68" s="854"/>
      <c r="K68" s="854"/>
      <c r="L68" s="854"/>
      <c r="M68" s="854"/>
      <c r="N68" s="854"/>
      <c r="O68" s="854"/>
      <c r="P68" s="854"/>
      <c r="Q68" s="854"/>
      <c r="R68" s="854"/>
      <c r="S68" s="854"/>
      <c r="T68" s="854"/>
      <c r="U68" s="854"/>
      <c r="V68" s="854"/>
      <c r="W68" s="854"/>
      <c r="X68" s="854"/>
      <c r="Y68" s="854"/>
      <c r="Z68" s="854"/>
      <c r="AA68" s="854"/>
      <c r="AB68" s="854"/>
      <c r="AC68" s="854"/>
      <c r="AD68" s="854"/>
      <c r="AE68" s="854"/>
      <c r="AF68" s="854"/>
      <c r="AG68" s="854"/>
      <c r="AH68" s="854"/>
      <c r="AI68" s="854"/>
      <c r="AJ68" s="854"/>
      <c r="AK68" s="854"/>
      <c r="AL68" s="854"/>
      <c r="AM68" s="854"/>
      <c r="AN68" s="854"/>
      <c r="AO68" s="854"/>
      <c r="AP68" s="854"/>
      <c r="AQ68" s="854"/>
      <c r="AR68" s="854"/>
      <c r="AS68" s="854"/>
      <c r="AT68" s="854"/>
      <c r="AU68" s="854"/>
      <c r="AV68" s="854"/>
      <c r="AW68" s="854"/>
      <c r="AX68" s="854"/>
      <c r="AY68" s="854"/>
      <c r="AZ68" s="854"/>
      <c r="BA68" s="854"/>
      <c r="BB68" s="854"/>
      <c r="BC68" s="854"/>
      <c r="BD68" s="854"/>
      <c r="BE68" s="854"/>
      <c r="BF68" s="854"/>
      <c r="BG68" s="854"/>
      <c r="BH68" s="854"/>
      <c r="BI68" s="854"/>
      <c r="BJ68" s="854"/>
    </row>
    <row r="69" hidden="1">
      <c r="A69" s="856"/>
      <c r="B69" s="863" t="s">
        <v>1293</v>
      </c>
      <c r="C69" s="858">
        <v>24960.0</v>
      </c>
      <c r="D69" s="859" t="s">
        <v>1294</v>
      </c>
      <c r="E69" s="859" t="s">
        <v>1295</v>
      </c>
      <c r="F69" s="860">
        <v>0.15555555555555556</v>
      </c>
      <c r="G69" s="864" t="str">
        <f t="shared" si="8"/>
        <v>Thruster Component</v>
      </c>
      <c r="H69" s="862" t="str">
        <f>match(G69, Assembly!$B$4:$B$24, 0)</f>
        <v>15</v>
      </c>
      <c r="I69" s="856"/>
      <c r="J69" s="854"/>
      <c r="K69" s="854"/>
      <c r="L69" s="854"/>
      <c r="M69" s="854"/>
      <c r="N69" s="854"/>
      <c r="O69" s="854"/>
      <c r="P69" s="854"/>
      <c r="Q69" s="854"/>
      <c r="R69" s="854"/>
      <c r="S69" s="854"/>
      <c r="T69" s="854"/>
      <c r="U69" s="854"/>
      <c r="V69" s="854"/>
      <c r="W69" s="854"/>
      <c r="X69" s="854"/>
      <c r="Y69" s="854"/>
      <c r="Z69" s="854"/>
      <c r="AA69" s="854"/>
      <c r="AB69" s="854"/>
      <c r="AC69" s="854"/>
      <c r="AD69" s="854"/>
      <c r="AE69" s="854"/>
      <c r="AF69" s="854"/>
      <c r="AG69" s="854"/>
      <c r="AH69" s="854"/>
      <c r="AI69" s="854"/>
      <c r="AJ69" s="854"/>
      <c r="AK69" s="854"/>
      <c r="AL69" s="854"/>
      <c r="AM69" s="854"/>
      <c r="AN69" s="854"/>
      <c r="AO69" s="854"/>
      <c r="AP69" s="854"/>
      <c r="AQ69" s="854"/>
      <c r="AR69" s="854"/>
      <c r="AS69" s="854"/>
      <c r="AT69" s="854"/>
      <c r="AU69" s="854"/>
      <c r="AV69" s="854"/>
      <c r="AW69" s="854"/>
      <c r="AX69" s="854"/>
      <c r="AY69" s="854"/>
      <c r="AZ69" s="854"/>
      <c r="BA69" s="854"/>
      <c r="BB69" s="854"/>
      <c r="BC69" s="854"/>
      <c r="BD69" s="854"/>
      <c r="BE69" s="854"/>
      <c r="BF69" s="854"/>
      <c r="BG69" s="854"/>
      <c r="BH69" s="854"/>
      <c r="BI69" s="854"/>
      <c r="BJ69" s="854"/>
    </row>
    <row r="70" hidden="1">
      <c r="A70" s="856"/>
      <c r="B70" s="863" t="s">
        <v>1121</v>
      </c>
      <c r="C70" s="858">
        <v>8618.0</v>
      </c>
      <c r="D70" s="859" t="s">
        <v>1330</v>
      </c>
      <c r="E70" s="859" t="s">
        <v>1331</v>
      </c>
      <c r="F70" s="860">
        <v>0.09974537037037037</v>
      </c>
      <c r="G70" s="861" t="str">
        <f t="shared" si="8"/>
        <v>Interior Plate</v>
      </c>
      <c r="H70" s="862" t="str">
        <f>match(G70, Assembly!$B$4:$B$24, 0)</f>
        <v>2</v>
      </c>
      <c r="I70" s="856"/>
      <c r="J70" s="854"/>
      <c r="K70" s="854"/>
      <c r="L70" s="854"/>
      <c r="M70" s="854"/>
      <c r="N70" s="854"/>
      <c r="O70" s="854"/>
      <c r="P70" s="854"/>
      <c r="Q70" s="854"/>
      <c r="R70" s="854"/>
      <c r="S70" s="854"/>
      <c r="T70" s="854"/>
      <c r="U70" s="854"/>
      <c r="V70" s="854"/>
      <c r="W70" s="854"/>
      <c r="X70" s="854"/>
      <c r="Y70" s="854"/>
      <c r="Z70" s="854"/>
      <c r="AA70" s="854"/>
      <c r="AB70" s="854"/>
      <c r="AC70" s="854"/>
      <c r="AD70" s="854"/>
      <c r="AE70" s="854"/>
      <c r="AF70" s="854"/>
      <c r="AG70" s="854"/>
      <c r="AH70" s="854"/>
      <c r="AI70" s="854"/>
      <c r="AJ70" s="854"/>
      <c r="AK70" s="854"/>
      <c r="AL70" s="854"/>
      <c r="AM70" s="854"/>
      <c r="AN70" s="854"/>
      <c r="AO70" s="854"/>
      <c r="AP70" s="854"/>
      <c r="AQ70" s="854"/>
      <c r="AR70" s="854"/>
      <c r="AS70" s="854"/>
      <c r="AT70" s="854"/>
      <c r="AU70" s="854"/>
      <c r="AV70" s="854"/>
      <c r="AW70" s="854"/>
      <c r="AX70" s="854"/>
      <c r="AY70" s="854"/>
      <c r="AZ70" s="854"/>
      <c r="BA70" s="854"/>
      <c r="BB70" s="854"/>
      <c r="BC70" s="854"/>
      <c r="BD70" s="854"/>
      <c r="BE70" s="854"/>
      <c r="BF70" s="854"/>
      <c r="BG70" s="854"/>
      <c r="BH70" s="854"/>
      <c r="BI70" s="854"/>
      <c r="BJ70" s="854"/>
    </row>
    <row r="71" hidden="1">
      <c r="A71" s="856"/>
      <c r="B71" s="863" t="s">
        <v>1129</v>
      </c>
      <c r="C71" s="858">
        <v>21173.0</v>
      </c>
      <c r="D71" s="859" t="s">
        <v>1301</v>
      </c>
      <c r="E71" s="859" t="s">
        <v>1302</v>
      </c>
      <c r="F71" s="860">
        <v>0.24505787037037038</v>
      </c>
      <c r="G71" s="861" t="str">
        <f t="shared" si="8"/>
        <v>Bulletproof Glass</v>
      </c>
      <c r="H71" s="862" t="str">
        <f>match(G71, Assembly!$B$4:$B$24, 0)</f>
        <v>13</v>
      </c>
      <c r="I71" s="856"/>
      <c r="J71" s="854"/>
      <c r="K71" s="854"/>
      <c r="L71" s="854"/>
      <c r="M71" s="854"/>
      <c r="N71" s="854"/>
      <c r="O71" s="854"/>
      <c r="P71" s="854"/>
      <c r="Q71" s="854"/>
      <c r="R71" s="854"/>
      <c r="S71" s="854"/>
      <c r="T71" s="854"/>
      <c r="U71" s="854"/>
      <c r="V71" s="854"/>
      <c r="W71" s="854"/>
      <c r="X71" s="854"/>
      <c r="Y71" s="854"/>
      <c r="Z71" s="854"/>
      <c r="AA71" s="854"/>
      <c r="AB71" s="854"/>
      <c r="AC71" s="854"/>
      <c r="AD71" s="854"/>
      <c r="AE71" s="854"/>
      <c r="AF71" s="854"/>
      <c r="AG71" s="854"/>
      <c r="AH71" s="854"/>
      <c r="AI71" s="854"/>
      <c r="AJ71" s="854"/>
      <c r="AK71" s="854"/>
      <c r="AL71" s="854"/>
      <c r="AM71" s="854"/>
      <c r="AN71" s="854"/>
      <c r="AO71" s="854"/>
      <c r="AP71" s="854"/>
      <c r="AQ71" s="854"/>
      <c r="AR71" s="854"/>
      <c r="AS71" s="854"/>
      <c r="AT71" s="854"/>
      <c r="AU71" s="854"/>
      <c r="AV71" s="854"/>
      <c r="AW71" s="854"/>
      <c r="AX71" s="854"/>
      <c r="AY71" s="854"/>
      <c r="AZ71" s="854"/>
      <c r="BA71" s="854"/>
      <c r="BB71" s="854"/>
      <c r="BC71" s="854"/>
      <c r="BD71" s="854"/>
      <c r="BE71" s="854"/>
      <c r="BF71" s="854"/>
      <c r="BG71" s="854"/>
      <c r="BH71" s="854"/>
      <c r="BI71" s="854"/>
      <c r="BJ71" s="854"/>
    </row>
    <row r="72" hidden="1">
      <c r="A72" s="856"/>
      <c r="B72" s="863" t="s">
        <v>1303</v>
      </c>
      <c r="C72" s="858">
        <v>172.0</v>
      </c>
      <c r="D72" s="859" t="s">
        <v>1304</v>
      </c>
      <c r="E72" s="859" t="s">
        <v>1305</v>
      </c>
      <c r="F72" s="860">
        <v>0.003981481481481482</v>
      </c>
      <c r="G72" s="864" t="str">
        <f t="shared" si="8"/>
        <v>Radio-Com Component</v>
      </c>
      <c r="H72" s="862" t="str">
        <f>match(G72, Assembly!$B$4:$B$24, 0)</f>
        <v>18</v>
      </c>
      <c r="I72" s="856"/>
      <c r="J72" s="854"/>
      <c r="K72" s="854"/>
      <c r="L72" s="854"/>
      <c r="M72" s="854"/>
      <c r="N72" s="854"/>
      <c r="O72" s="854"/>
      <c r="P72" s="854"/>
      <c r="Q72" s="854"/>
      <c r="R72" s="854"/>
      <c r="S72" s="854"/>
      <c r="T72" s="854"/>
      <c r="U72" s="854"/>
      <c r="V72" s="854"/>
      <c r="W72" s="854"/>
      <c r="X72" s="854"/>
      <c r="Y72" s="854"/>
      <c r="Z72" s="854"/>
      <c r="AA72" s="854"/>
      <c r="AB72" s="854"/>
      <c r="AC72" s="854"/>
      <c r="AD72" s="854"/>
      <c r="AE72" s="854"/>
      <c r="AF72" s="854"/>
      <c r="AG72" s="854"/>
      <c r="AH72" s="854"/>
      <c r="AI72" s="854"/>
      <c r="AJ72" s="854"/>
      <c r="AK72" s="854"/>
      <c r="AL72" s="854"/>
      <c r="AM72" s="854"/>
      <c r="AN72" s="854"/>
      <c r="AO72" s="854"/>
      <c r="AP72" s="854"/>
      <c r="AQ72" s="854"/>
      <c r="AR72" s="854"/>
      <c r="AS72" s="854"/>
      <c r="AT72" s="854"/>
      <c r="AU72" s="854"/>
      <c r="AV72" s="854"/>
      <c r="AW72" s="854"/>
      <c r="AX72" s="854"/>
      <c r="AY72" s="854"/>
      <c r="AZ72" s="854"/>
      <c r="BA72" s="854"/>
      <c r="BB72" s="854"/>
      <c r="BC72" s="854"/>
      <c r="BD72" s="854"/>
      <c r="BE72" s="854"/>
      <c r="BF72" s="854"/>
      <c r="BG72" s="854"/>
      <c r="BH72" s="854"/>
      <c r="BI72" s="854"/>
      <c r="BJ72" s="854"/>
    </row>
    <row r="73" hidden="1">
      <c r="A73" s="856"/>
      <c r="B73" s="863" t="s">
        <v>1128</v>
      </c>
      <c r="C73" s="858">
        <v>1090.0</v>
      </c>
      <c r="D73" s="859" t="s">
        <v>1332</v>
      </c>
      <c r="E73" s="859" t="s">
        <v>1333</v>
      </c>
      <c r="F73" s="860">
        <v>0.012615740740740742</v>
      </c>
      <c r="G73" s="861" t="str">
        <f t="shared" si="8"/>
        <v>Metal Grid</v>
      </c>
      <c r="H73" s="862" t="str">
        <f>match(G73, Assembly!$B$4:$B$24, 0)</f>
        <v>12</v>
      </c>
      <c r="I73" s="856"/>
      <c r="J73" s="854"/>
      <c r="K73" s="854"/>
      <c r="L73" s="854"/>
      <c r="M73" s="854"/>
      <c r="N73" s="854"/>
      <c r="O73" s="854"/>
      <c r="P73" s="854"/>
      <c r="Q73" s="854"/>
      <c r="R73" s="854"/>
      <c r="S73" s="854"/>
      <c r="T73" s="854"/>
      <c r="U73" s="854"/>
      <c r="V73" s="854"/>
      <c r="W73" s="854"/>
      <c r="X73" s="854"/>
      <c r="Y73" s="854"/>
      <c r="Z73" s="854"/>
      <c r="AA73" s="854"/>
      <c r="AB73" s="854"/>
      <c r="AC73" s="854"/>
      <c r="AD73" s="854"/>
      <c r="AE73" s="854"/>
      <c r="AF73" s="854"/>
      <c r="AG73" s="854"/>
      <c r="AH73" s="854"/>
      <c r="AI73" s="854"/>
      <c r="AJ73" s="854"/>
      <c r="AK73" s="854"/>
      <c r="AL73" s="854"/>
      <c r="AM73" s="854"/>
      <c r="AN73" s="854"/>
      <c r="AO73" s="854"/>
      <c r="AP73" s="854"/>
      <c r="AQ73" s="854"/>
      <c r="AR73" s="854"/>
      <c r="AS73" s="854"/>
      <c r="AT73" s="854"/>
      <c r="AU73" s="854"/>
      <c r="AV73" s="854"/>
      <c r="AW73" s="854"/>
      <c r="AX73" s="854"/>
      <c r="AY73" s="854"/>
      <c r="AZ73" s="854"/>
      <c r="BA73" s="854"/>
      <c r="BB73" s="854"/>
      <c r="BC73" s="854"/>
      <c r="BD73" s="854"/>
      <c r="BE73" s="854"/>
      <c r="BF73" s="854"/>
      <c r="BG73" s="854"/>
      <c r="BH73" s="854"/>
      <c r="BI73" s="854"/>
      <c r="BJ73" s="854"/>
    </row>
    <row r="74" hidden="1">
      <c r="A74" s="856"/>
      <c r="B74" s="863" t="s">
        <v>888</v>
      </c>
      <c r="C74" s="858">
        <v>7280.0</v>
      </c>
      <c r="D74" s="859" t="s">
        <v>1306</v>
      </c>
      <c r="E74" s="859" t="s">
        <v>1307</v>
      </c>
      <c r="F74" s="860">
        <v>0.08425925925925926</v>
      </c>
      <c r="G74" s="861" t="str">
        <f t="shared" si="8"/>
        <v>Girder</v>
      </c>
      <c r="H74" s="862" t="str">
        <f>match(G74, Assembly!$B$4:$B$24, 0)</f>
        <v>6</v>
      </c>
      <c r="I74" s="856"/>
      <c r="J74" s="854"/>
      <c r="K74" s="854"/>
      <c r="L74" s="854"/>
      <c r="M74" s="854"/>
      <c r="N74" s="854"/>
      <c r="O74" s="854"/>
      <c r="P74" s="854"/>
      <c r="Q74" s="854"/>
      <c r="R74" s="854"/>
      <c r="S74" s="854"/>
      <c r="T74" s="854"/>
      <c r="U74" s="854"/>
      <c r="V74" s="854"/>
      <c r="W74" s="854"/>
      <c r="X74" s="854"/>
      <c r="Y74" s="854"/>
      <c r="Z74" s="854"/>
      <c r="AA74" s="854"/>
      <c r="AB74" s="854"/>
      <c r="AC74" s="854"/>
      <c r="AD74" s="854"/>
      <c r="AE74" s="854"/>
      <c r="AF74" s="854"/>
      <c r="AG74" s="854"/>
      <c r="AH74" s="854"/>
      <c r="AI74" s="854"/>
      <c r="AJ74" s="854"/>
      <c r="AK74" s="854"/>
      <c r="AL74" s="854"/>
      <c r="AM74" s="854"/>
      <c r="AN74" s="854"/>
      <c r="AO74" s="854"/>
      <c r="AP74" s="854"/>
      <c r="AQ74" s="854"/>
      <c r="AR74" s="854"/>
      <c r="AS74" s="854"/>
      <c r="AT74" s="854"/>
      <c r="AU74" s="854"/>
      <c r="AV74" s="854"/>
      <c r="AW74" s="854"/>
      <c r="AX74" s="854"/>
      <c r="AY74" s="854"/>
      <c r="AZ74" s="854"/>
      <c r="BA74" s="854"/>
      <c r="BB74" s="854"/>
      <c r="BC74" s="854"/>
      <c r="BD74" s="854"/>
      <c r="BE74" s="854"/>
      <c r="BF74" s="854"/>
      <c r="BG74" s="854"/>
      <c r="BH74" s="854"/>
      <c r="BI74" s="854"/>
      <c r="BJ74" s="854"/>
    </row>
    <row r="75" hidden="1">
      <c r="A75" s="856"/>
      <c r="B75" s="863" t="s">
        <v>1308</v>
      </c>
      <c r="C75" s="858">
        <v>4000.0</v>
      </c>
      <c r="D75" s="859" t="s">
        <v>1309</v>
      </c>
      <c r="E75" s="859" t="s">
        <v>1310</v>
      </c>
      <c r="F75" s="860">
        <v>0.1388888888888889</v>
      </c>
      <c r="G75" s="864" t="str">
        <f t="shared" si="8"/>
        <v>Reactor Component</v>
      </c>
      <c r="H75" s="862" t="str">
        <f>match(G75, Assembly!$B$4:$B$24, 0)</f>
        <v>14</v>
      </c>
      <c r="I75" s="856"/>
      <c r="J75" s="854"/>
      <c r="K75" s="854"/>
      <c r="L75" s="854"/>
      <c r="M75" s="854"/>
      <c r="N75" s="854"/>
      <c r="O75" s="854"/>
      <c r="P75" s="854"/>
      <c r="Q75" s="854"/>
      <c r="R75" s="854"/>
      <c r="S75" s="854"/>
      <c r="T75" s="854"/>
      <c r="U75" s="854"/>
      <c r="V75" s="854"/>
      <c r="W75" s="854"/>
      <c r="X75" s="854"/>
      <c r="Y75" s="854"/>
      <c r="Z75" s="854"/>
      <c r="AA75" s="854"/>
      <c r="AB75" s="854"/>
      <c r="AC75" s="854"/>
      <c r="AD75" s="854"/>
      <c r="AE75" s="854"/>
      <c r="AF75" s="854"/>
      <c r="AG75" s="854"/>
      <c r="AH75" s="854"/>
      <c r="AI75" s="854"/>
      <c r="AJ75" s="854"/>
      <c r="AK75" s="854"/>
      <c r="AL75" s="854"/>
      <c r="AM75" s="854"/>
      <c r="AN75" s="854"/>
      <c r="AO75" s="854"/>
      <c r="AP75" s="854"/>
      <c r="AQ75" s="854"/>
      <c r="AR75" s="854"/>
      <c r="AS75" s="854"/>
      <c r="AT75" s="854"/>
      <c r="AU75" s="854"/>
      <c r="AV75" s="854"/>
      <c r="AW75" s="854"/>
      <c r="AX75" s="854"/>
      <c r="AY75" s="854"/>
      <c r="AZ75" s="854"/>
      <c r="BA75" s="854"/>
      <c r="BB75" s="854"/>
      <c r="BC75" s="854"/>
      <c r="BD75" s="854"/>
      <c r="BE75" s="854"/>
      <c r="BF75" s="854"/>
      <c r="BG75" s="854"/>
      <c r="BH75" s="854"/>
      <c r="BI75" s="854"/>
      <c r="BJ75" s="854"/>
    </row>
    <row r="76" hidden="1">
      <c r="A76" s="856"/>
      <c r="B76" s="863" t="s">
        <v>891</v>
      </c>
      <c r="C76" s="859">
        <v>52.0</v>
      </c>
      <c r="D76" s="859" t="s">
        <v>1311</v>
      </c>
      <c r="E76" s="859" t="s">
        <v>1312</v>
      </c>
      <c r="F76" s="860">
        <v>0.0018055555555555555</v>
      </c>
      <c r="G76" s="861" t="str">
        <f t="shared" si="8"/>
        <v>Display</v>
      </c>
      <c r="H76" s="862" t="str">
        <f>match(G76, Assembly!$B$4:$B$24, 0)</f>
        <v>9</v>
      </c>
      <c r="I76" s="856"/>
      <c r="J76" s="854"/>
      <c r="K76" s="854"/>
      <c r="L76" s="854"/>
      <c r="M76" s="854"/>
      <c r="N76" s="854"/>
      <c r="O76" s="854"/>
      <c r="P76" s="854"/>
      <c r="Q76" s="854"/>
      <c r="R76" s="854"/>
      <c r="S76" s="854"/>
      <c r="T76" s="854"/>
      <c r="U76" s="854"/>
      <c r="V76" s="854"/>
      <c r="W76" s="854"/>
      <c r="X76" s="854"/>
      <c r="Y76" s="854"/>
      <c r="Z76" s="854"/>
      <c r="AA76" s="854"/>
      <c r="AB76" s="854"/>
      <c r="AC76" s="854"/>
      <c r="AD76" s="854"/>
      <c r="AE76" s="854"/>
      <c r="AF76" s="854"/>
      <c r="AG76" s="854"/>
      <c r="AH76" s="854"/>
      <c r="AI76" s="854"/>
      <c r="AJ76" s="854"/>
      <c r="AK76" s="854"/>
      <c r="AL76" s="854"/>
      <c r="AM76" s="854"/>
      <c r="AN76" s="854"/>
      <c r="AO76" s="854"/>
      <c r="AP76" s="854"/>
      <c r="AQ76" s="854"/>
      <c r="AR76" s="854"/>
      <c r="AS76" s="854"/>
      <c r="AT76" s="854"/>
      <c r="AU76" s="854"/>
      <c r="AV76" s="854"/>
      <c r="AW76" s="854"/>
      <c r="AX76" s="854"/>
      <c r="AY76" s="854"/>
      <c r="AZ76" s="854"/>
      <c r="BA76" s="854"/>
      <c r="BB76" s="854"/>
      <c r="BC76" s="854"/>
      <c r="BD76" s="854"/>
      <c r="BE76" s="854"/>
      <c r="BF76" s="854"/>
      <c r="BG76" s="854"/>
      <c r="BH76" s="854"/>
      <c r="BI76" s="854"/>
      <c r="BJ76" s="854"/>
    </row>
    <row r="77" hidden="1">
      <c r="A77" s="856"/>
      <c r="B77" s="863" t="s">
        <v>1313</v>
      </c>
      <c r="C77" s="859">
        <v>30.0</v>
      </c>
      <c r="D77" s="859" t="s">
        <v>1314</v>
      </c>
      <c r="E77" s="859" t="s">
        <v>1315</v>
      </c>
      <c r="F77" s="860">
        <v>0.0010416666666666667</v>
      </c>
      <c r="G77" s="864" t="str">
        <f t="shared" si="8"/>
        <v>Medical Component</v>
      </c>
      <c r="H77" s="862" t="str">
        <f>match(G77, Assembly!$B$4:$B$24, 0)</f>
        <v>19</v>
      </c>
      <c r="I77" s="856"/>
      <c r="J77" s="854"/>
      <c r="K77" s="854"/>
      <c r="L77" s="854"/>
      <c r="M77" s="854"/>
      <c r="N77" s="854"/>
      <c r="O77" s="854"/>
      <c r="P77" s="854"/>
      <c r="Q77" s="854"/>
      <c r="R77" s="854"/>
      <c r="S77" s="854"/>
      <c r="T77" s="854"/>
      <c r="U77" s="854"/>
      <c r="V77" s="854"/>
      <c r="W77" s="854"/>
      <c r="X77" s="854"/>
      <c r="Y77" s="854"/>
      <c r="Z77" s="854"/>
      <c r="AA77" s="854"/>
      <c r="AB77" s="854"/>
      <c r="AC77" s="854"/>
      <c r="AD77" s="854"/>
      <c r="AE77" s="854"/>
      <c r="AF77" s="854"/>
      <c r="AG77" s="854"/>
      <c r="AH77" s="854"/>
      <c r="AI77" s="854"/>
      <c r="AJ77" s="854"/>
      <c r="AK77" s="854"/>
      <c r="AL77" s="854"/>
      <c r="AM77" s="854"/>
      <c r="AN77" s="854"/>
      <c r="AO77" s="854"/>
      <c r="AP77" s="854"/>
      <c r="AQ77" s="854"/>
      <c r="AR77" s="854"/>
      <c r="AS77" s="854"/>
      <c r="AT77" s="854"/>
      <c r="AU77" s="854"/>
      <c r="AV77" s="854"/>
      <c r="AW77" s="854"/>
      <c r="AX77" s="854"/>
      <c r="AY77" s="854"/>
      <c r="AZ77" s="854"/>
      <c r="BA77" s="854"/>
      <c r="BB77" s="854"/>
      <c r="BC77" s="854"/>
      <c r="BD77" s="854"/>
      <c r="BE77" s="854"/>
      <c r="BF77" s="854"/>
      <c r="BG77" s="854"/>
      <c r="BH77" s="854"/>
      <c r="BI77" s="854"/>
      <c r="BJ77" s="854"/>
    </row>
    <row r="78" hidden="1">
      <c r="A78" s="856"/>
      <c r="B78" s="863" t="s">
        <v>1316</v>
      </c>
      <c r="C78" s="859">
        <v>132.0</v>
      </c>
      <c r="D78" s="859" t="s">
        <v>1334</v>
      </c>
      <c r="E78" s="859" t="s">
        <v>1335</v>
      </c>
      <c r="F78" s="860">
        <v>0.004583333333333333</v>
      </c>
      <c r="G78" s="864" t="str">
        <f t="shared" si="8"/>
        <v>Gravity Component</v>
      </c>
      <c r="H78" s="862" t="str">
        <f>match(G78, Assembly!$B$4:$B$24, 0)</f>
        <v>17</v>
      </c>
      <c r="I78" s="856"/>
      <c r="J78" s="854"/>
      <c r="K78" s="854"/>
      <c r="L78" s="854"/>
      <c r="M78" s="854"/>
      <c r="N78" s="854"/>
      <c r="O78" s="854"/>
      <c r="P78" s="854"/>
      <c r="Q78" s="854"/>
      <c r="R78" s="854"/>
      <c r="S78" s="854"/>
      <c r="T78" s="854"/>
      <c r="U78" s="854"/>
      <c r="V78" s="854"/>
      <c r="W78" s="854"/>
      <c r="X78" s="854"/>
      <c r="Y78" s="854"/>
      <c r="Z78" s="854"/>
      <c r="AA78" s="854"/>
      <c r="AB78" s="854"/>
      <c r="AC78" s="854"/>
      <c r="AD78" s="854"/>
      <c r="AE78" s="854"/>
      <c r="AF78" s="854"/>
      <c r="AG78" s="854"/>
      <c r="AH78" s="854"/>
      <c r="AI78" s="854"/>
      <c r="AJ78" s="854"/>
      <c r="AK78" s="854"/>
      <c r="AL78" s="854"/>
      <c r="AM78" s="854"/>
      <c r="AN78" s="854"/>
      <c r="AO78" s="854"/>
      <c r="AP78" s="854"/>
      <c r="AQ78" s="854"/>
      <c r="AR78" s="854"/>
      <c r="AS78" s="854"/>
      <c r="AT78" s="854"/>
      <c r="AU78" s="854"/>
      <c r="AV78" s="854"/>
      <c r="AW78" s="854"/>
      <c r="AX78" s="854"/>
      <c r="AY78" s="854"/>
      <c r="AZ78" s="854"/>
      <c r="BA78" s="854"/>
      <c r="BB78" s="854"/>
      <c r="BC78" s="854"/>
      <c r="BD78" s="854"/>
      <c r="BE78" s="854"/>
      <c r="BF78" s="854"/>
      <c r="BG78" s="854"/>
      <c r="BH78" s="854"/>
      <c r="BI78" s="854"/>
      <c r="BJ78" s="854"/>
    </row>
    <row r="79" hidden="1">
      <c r="A79" s="856"/>
      <c r="B79" s="863" t="s">
        <v>1316</v>
      </c>
      <c r="C79" s="859">
        <v>12.0</v>
      </c>
      <c r="D79" s="859" t="s">
        <v>1336</v>
      </c>
      <c r="E79" s="859" t="s">
        <v>1337</v>
      </c>
      <c r="F79" s="860">
        <v>4.166666666666667E-4</v>
      </c>
      <c r="G79" s="864" t="str">
        <f t="shared" si="8"/>
        <v>Gravity Component</v>
      </c>
      <c r="H79" s="862" t="str">
        <f>match(G79, Assembly!$B$4:$B$24, 0)</f>
        <v>17</v>
      </c>
      <c r="I79" s="856"/>
      <c r="J79" s="854"/>
      <c r="K79" s="854"/>
      <c r="L79" s="854"/>
      <c r="M79" s="854"/>
      <c r="N79" s="854"/>
      <c r="O79" s="854"/>
      <c r="P79" s="854"/>
      <c r="Q79" s="854"/>
      <c r="R79" s="854"/>
      <c r="S79" s="854"/>
      <c r="T79" s="854"/>
      <c r="U79" s="854"/>
      <c r="V79" s="854"/>
      <c r="W79" s="854"/>
      <c r="X79" s="854"/>
      <c r="Y79" s="854"/>
      <c r="Z79" s="854"/>
      <c r="AA79" s="854"/>
      <c r="AB79" s="854"/>
      <c r="AC79" s="854"/>
      <c r="AD79" s="854"/>
      <c r="AE79" s="854"/>
      <c r="AF79" s="854"/>
      <c r="AG79" s="854"/>
      <c r="AH79" s="854"/>
      <c r="AI79" s="854"/>
      <c r="AJ79" s="854"/>
      <c r="AK79" s="854"/>
      <c r="AL79" s="854"/>
      <c r="AM79" s="854"/>
      <c r="AN79" s="854"/>
      <c r="AO79" s="854"/>
      <c r="AP79" s="854"/>
      <c r="AQ79" s="854"/>
      <c r="AR79" s="854"/>
      <c r="AS79" s="854"/>
      <c r="AT79" s="854"/>
      <c r="AU79" s="854"/>
      <c r="AV79" s="854"/>
      <c r="AW79" s="854"/>
      <c r="AX79" s="854"/>
      <c r="AY79" s="854"/>
      <c r="AZ79" s="854"/>
      <c r="BA79" s="854"/>
      <c r="BB79" s="854"/>
      <c r="BC79" s="854"/>
      <c r="BD79" s="854"/>
      <c r="BE79" s="854"/>
      <c r="BF79" s="854"/>
      <c r="BG79" s="854"/>
      <c r="BH79" s="854"/>
      <c r="BI79" s="854"/>
      <c r="BJ79" s="854"/>
    </row>
    <row r="80" hidden="1">
      <c r="A80" s="856"/>
      <c r="B80" s="863" t="s">
        <v>1308</v>
      </c>
      <c r="C80" s="858">
        <v>2000.0</v>
      </c>
      <c r="D80" s="859" t="s">
        <v>1338</v>
      </c>
      <c r="E80" s="859" t="s">
        <v>1339</v>
      </c>
      <c r="F80" s="860">
        <v>0.06944444444444445</v>
      </c>
      <c r="G80" s="864" t="str">
        <f t="shared" si="8"/>
        <v>Reactor Component</v>
      </c>
      <c r="H80" s="862" t="str">
        <f>match(G80, Assembly!$B$4:$B$24, 0)</f>
        <v>14</v>
      </c>
      <c r="I80" s="856"/>
      <c r="J80" s="854"/>
      <c r="K80" s="854"/>
      <c r="L80" s="854"/>
      <c r="M80" s="854"/>
      <c r="N80" s="854"/>
      <c r="O80" s="854"/>
      <c r="P80" s="854"/>
      <c r="Q80" s="854"/>
      <c r="R80" s="854"/>
      <c r="S80" s="854"/>
      <c r="T80" s="854"/>
      <c r="U80" s="854"/>
      <c r="V80" s="854"/>
      <c r="W80" s="854"/>
      <c r="X80" s="854"/>
      <c r="Y80" s="854"/>
      <c r="Z80" s="854"/>
      <c r="AA80" s="854"/>
      <c r="AB80" s="854"/>
      <c r="AC80" s="854"/>
      <c r="AD80" s="854"/>
      <c r="AE80" s="854"/>
      <c r="AF80" s="854"/>
      <c r="AG80" s="854"/>
      <c r="AH80" s="854"/>
      <c r="AI80" s="854"/>
      <c r="AJ80" s="854"/>
      <c r="AK80" s="854"/>
      <c r="AL80" s="854"/>
      <c r="AM80" s="854"/>
      <c r="AN80" s="854"/>
      <c r="AO80" s="854"/>
      <c r="AP80" s="854"/>
      <c r="AQ80" s="854"/>
      <c r="AR80" s="854"/>
      <c r="AS80" s="854"/>
      <c r="AT80" s="854"/>
      <c r="AU80" s="854"/>
      <c r="AV80" s="854"/>
      <c r="AW80" s="854"/>
      <c r="AX80" s="854"/>
      <c r="AY80" s="854"/>
      <c r="AZ80" s="854"/>
      <c r="BA80" s="854"/>
      <c r="BB80" s="854"/>
      <c r="BC80" s="854"/>
      <c r="BD80" s="854"/>
      <c r="BE80" s="854"/>
      <c r="BF80" s="854"/>
      <c r="BG80" s="854"/>
      <c r="BH80" s="854"/>
      <c r="BI80" s="854"/>
      <c r="BJ80" s="854"/>
    </row>
    <row r="81" hidden="1">
      <c r="A81" s="856"/>
      <c r="B81" s="865"/>
      <c r="C81" s="866"/>
      <c r="D81" s="866"/>
      <c r="E81" s="866"/>
      <c r="F81" s="866"/>
      <c r="G81" s="861" t="str">
        <f t="shared" si="8"/>
        <v/>
      </c>
      <c r="H81" s="862" t="str">
        <f>match(G81, Assembly!$B$4:$B$24, 0)</f>
        <v>#N/A</v>
      </c>
      <c r="I81" s="856"/>
      <c r="J81" s="854"/>
      <c r="K81" s="854"/>
      <c r="L81" s="854"/>
      <c r="M81" s="854"/>
      <c r="N81" s="854"/>
      <c r="O81" s="854"/>
      <c r="P81" s="854"/>
      <c r="Q81" s="854"/>
      <c r="R81" s="854"/>
      <c r="S81" s="854"/>
      <c r="T81" s="854"/>
      <c r="U81" s="854"/>
      <c r="V81" s="854"/>
      <c r="W81" s="854"/>
      <c r="X81" s="854"/>
      <c r="Y81" s="854"/>
      <c r="Z81" s="854"/>
      <c r="AA81" s="854"/>
      <c r="AB81" s="854"/>
      <c r="AC81" s="854"/>
      <c r="AD81" s="854"/>
      <c r="AE81" s="854"/>
      <c r="AF81" s="854"/>
      <c r="AG81" s="854"/>
      <c r="AH81" s="854"/>
      <c r="AI81" s="854"/>
      <c r="AJ81" s="854"/>
      <c r="AK81" s="854"/>
      <c r="AL81" s="854"/>
      <c r="AM81" s="854"/>
      <c r="AN81" s="854"/>
      <c r="AO81" s="854"/>
      <c r="AP81" s="854"/>
      <c r="AQ81" s="854"/>
      <c r="AR81" s="854"/>
      <c r="AS81" s="854"/>
      <c r="AT81" s="854"/>
      <c r="AU81" s="854"/>
      <c r="AV81" s="854"/>
      <c r="AW81" s="854"/>
      <c r="AX81" s="854"/>
      <c r="AY81" s="854"/>
      <c r="AZ81" s="854"/>
      <c r="BA81" s="854"/>
      <c r="BB81" s="854"/>
      <c r="BC81" s="854"/>
      <c r="BD81" s="854"/>
      <c r="BE81" s="854"/>
      <c r="BF81" s="854"/>
      <c r="BG81" s="854"/>
      <c r="BH81" s="854"/>
      <c r="BI81" s="854"/>
      <c r="BJ81" s="854"/>
    </row>
    <row r="82">
      <c r="A82" s="856"/>
      <c r="B82" s="865"/>
      <c r="C82" s="866"/>
      <c r="D82" s="866"/>
      <c r="E82" s="866"/>
      <c r="F82" s="867"/>
      <c r="G82" s="861" t="str">
        <f t="shared" si="8"/>
        <v/>
      </c>
      <c r="H82" s="862" t="str">
        <f>match(G82, Assembly!$B$4:$B$24, 0)</f>
        <v>#N/A</v>
      </c>
      <c r="I82" s="856"/>
      <c r="J82" s="854"/>
      <c r="K82" s="854"/>
      <c r="L82" s="854"/>
      <c r="M82" s="854"/>
      <c r="N82" s="854"/>
      <c r="O82" s="854"/>
      <c r="P82" s="854"/>
      <c r="Q82" s="854"/>
      <c r="R82" s="854"/>
      <c r="S82" s="854"/>
      <c r="T82" s="854"/>
      <c r="U82" s="854"/>
      <c r="V82" s="854"/>
      <c r="W82" s="854"/>
      <c r="X82" s="854"/>
      <c r="Y82" s="854"/>
      <c r="Z82" s="854"/>
      <c r="AA82" s="854"/>
      <c r="AB82" s="854"/>
      <c r="AC82" s="854"/>
      <c r="AD82" s="854"/>
      <c r="AE82" s="854"/>
      <c r="AF82" s="854"/>
      <c r="AG82" s="854"/>
      <c r="AH82" s="854"/>
      <c r="AI82" s="854"/>
      <c r="AJ82" s="854"/>
      <c r="AK82" s="854"/>
      <c r="AL82" s="854"/>
      <c r="AM82" s="854"/>
      <c r="AN82" s="854"/>
      <c r="AO82" s="854"/>
      <c r="AP82" s="854"/>
      <c r="AQ82" s="854"/>
      <c r="AR82" s="854"/>
      <c r="AS82" s="854"/>
      <c r="AT82" s="854"/>
      <c r="AU82" s="854"/>
      <c r="AV82" s="854"/>
      <c r="AW82" s="854"/>
      <c r="AX82" s="853" t="s">
        <v>856</v>
      </c>
      <c r="AY82" s="853" t="s">
        <v>865</v>
      </c>
      <c r="AZ82" s="854"/>
      <c r="BA82" s="854"/>
      <c r="BB82" s="854"/>
      <c r="BC82" s="854"/>
      <c r="BD82" s="854"/>
      <c r="BE82" s="854"/>
      <c r="BF82" s="854"/>
      <c r="BG82" s="854"/>
      <c r="BH82" s="854"/>
      <c r="BI82" s="854"/>
      <c r="BJ82" s="854"/>
    </row>
    <row r="83">
      <c r="A83" s="856"/>
      <c r="B83" s="868"/>
      <c r="C83" s="868"/>
      <c r="D83" s="868"/>
      <c r="E83" s="868"/>
      <c r="F83" s="868"/>
      <c r="G83" s="868"/>
      <c r="H83" s="868"/>
      <c r="I83" s="856"/>
      <c r="J83" s="854"/>
      <c r="K83" s="854"/>
      <c r="L83" s="854"/>
      <c r="M83" s="854"/>
      <c r="N83" s="854"/>
      <c r="O83" s="854"/>
      <c r="P83" s="854"/>
      <c r="Q83" s="854"/>
      <c r="R83" s="854"/>
      <c r="S83" s="854"/>
      <c r="T83" s="854"/>
      <c r="U83" s="854"/>
      <c r="V83" s="854"/>
      <c r="W83" s="854"/>
      <c r="X83" s="854"/>
      <c r="Y83" s="854"/>
      <c r="Z83" s="854"/>
      <c r="AA83" s="854"/>
      <c r="AB83" s="854"/>
      <c r="AC83" s="854"/>
      <c r="AD83" s="854"/>
      <c r="AE83" s="854"/>
      <c r="AF83" s="854"/>
      <c r="AG83" s="854"/>
      <c r="AH83" s="854"/>
      <c r="AI83" s="854"/>
      <c r="AJ83" s="854"/>
      <c r="AK83" s="854"/>
      <c r="AL83" s="854"/>
      <c r="AM83" s="854"/>
      <c r="AN83" s="854"/>
      <c r="AO83" s="854"/>
      <c r="AP83" s="854"/>
      <c r="AQ83" s="854"/>
      <c r="AR83" s="854"/>
      <c r="AS83" s="854"/>
      <c r="AT83" s="854"/>
      <c r="AU83" s="854"/>
      <c r="AV83" s="854"/>
      <c r="AW83" s="854"/>
      <c r="AX83" s="869" t="str">
        <f>X59</f>
        <v>949,547</v>
      </c>
      <c r="AY83" s="869" t="str">
        <f>AX59</f>
        <v>13,971,965</v>
      </c>
      <c r="AZ83" s="854"/>
      <c r="BA83" s="854"/>
      <c r="BB83" s="854"/>
      <c r="BC83" s="854"/>
      <c r="BD83" s="854"/>
      <c r="BE83" s="854"/>
      <c r="BF83" s="854"/>
      <c r="BG83" s="854"/>
      <c r="BH83" s="854"/>
      <c r="BI83" s="854"/>
      <c r="BJ83" s="854"/>
    </row>
    <row r="84">
      <c r="A84" s="854"/>
      <c r="B84" s="870"/>
      <c r="C84" s="870"/>
      <c r="D84" s="870"/>
      <c r="E84" s="870"/>
      <c r="F84" s="870"/>
      <c r="G84" s="870"/>
      <c r="H84" s="870"/>
      <c r="I84" s="854"/>
      <c r="J84" s="854"/>
      <c r="K84" s="854"/>
      <c r="L84" s="854"/>
      <c r="M84" s="854"/>
      <c r="N84" s="854"/>
      <c r="O84" s="854"/>
      <c r="P84" s="854"/>
      <c r="Q84" s="854"/>
      <c r="R84" s="854"/>
      <c r="S84" s="854"/>
      <c r="T84" s="854"/>
      <c r="U84" s="854"/>
      <c r="V84" s="854"/>
      <c r="W84" s="854"/>
      <c r="X84" s="854"/>
      <c r="Y84" s="854"/>
      <c r="Z84" s="854"/>
      <c r="AA84" s="854"/>
      <c r="AB84" s="854"/>
      <c r="AC84" s="854"/>
      <c r="AD84" s="854"/>
      <c r="AE84" s="854"/>
      <c r="AF84" s="854"/>
      <c r="AG84" s="854"/>
      <c r="AH84" s="854"/>
      <c r="AI84" s="854"/>
      <c r="AJ84" s="854"/>
      <c r="AK84" s="854"/>
      <c r="AL84" s="854"/>
      <c r="AM84" s="854"/>
      <c r="AN84" s="854"/>
      <c r="AO84" s="854"/>
      <c r="AP84" s="854"/>
      <c r="AQ84" s="854"/>
      <c r="AR84" s="854"/>
      <c r="AS84" s="854"/>
      <c r="AT84" s="854"/>
      <c r="AU84" s="854"/>
      <c r="AV84" s="854"/>
      <c r="AW84" s="854"/>
      <c r="AX84" s="854"/>
      <c r="AY84" s="854"/>
      <c r="AZ84" s="854"/>
      <c r="BA84" s="854"/>
      <c r="BB84" s="854"/>
      <c r="BC84" s="854"/>
      <c r="BD84" s="854"/>
      <c r="BE84" s="854"/>
      <c r="BF84" s="854"/>
      <c r="BG84" s="854"/>
      <c r="BH84" s="854"/>
      <c r="BI84" s="854"/>
      <c r="BJ84" s="854"/>
    </row>
    <row r="85">
      <c r="A85" s="854"/>
      <c r="B85" s="854"/>
      <c r="C85" s="854"/>
      <c r="D85" s="870"/>
      <c r="E85" s="870"/>
      <c r="F85" s="870"/>
      <c r="G85" s="870"/>
      <c r="H85" s="870"/>
      <c r="I85" s="854"/>
      <c r="J85" s="854"/>
      <c r="K85" s="854"/>
      <c r="L85" s="854"/>
      <c r="M85" s="854"/>
      <c r="N85" s="854"/>
      <c r="O85" s="854"/>
      <c r="P85" s="854"/>
      <c r="Q85" s="854"/>
      <c r="R85" s="854"/>
      <c r="S85" s="854"/>
      <c r="T85" s="854"/>
      <c r="U85" s="854"/>
      <c r="V85" s="854"/>
      <c r="W85" s="854"/>
      <c r="X85" s="854"/>
      <c r="Y85" s="854"/>
      <c r="Z85" s="854"/>
      <c r="AA85" s="854"/>
      <c r="AB85" s="854"/>
      <c r="AC85" s="854"/>
      <c r="AD85" s="854"/>
      <c r="AE85" s="854"/>
      <c r="AF85" s="854"/>
      <c r="AG85" s="854"/>
      <c r="AH85" s="854"/>
      <c r="AI85" s="854"/>
      <c r="AJ85" s="854"/>
      <c r="AK85" s="854"/>
      <c r="AL85" s="854"/>
      <c r="AM85" s="854"/>
      <c r="AN85" s="854"/>
      <c r="AO85" s="854"/>
      <c r="AP85" s="854"/>
      <c r="AQ85" s="854"/>
      <c r="AR85" s="854"/>
      <c r="AS85" s="854"/>
      <c r="AT85" s="854"/>
      <c r="AU85" s="854"/>
      <c r="AV85" s="854"/>
      <c r="AW85" s="854"/>
      <c r="AX85" s="853" t="s">
        <v>1319</v>
      </c>
      <c r="AY85" s="853" t="s">
        <v>1320</v>
      </c>
      <c r="AZ85" s="854"/>
      <c r="BA85" s="854"/>
      <c r="BB85" s="854"/>
      <c r="BC85" s="854"/>
      <c r="BD85" s="854"/>
      <c r="BE85" s="854"/>
      <c r="BF85" s="854"/>
      <c r="BG85" s="854"/>
      <c r="BH85" s="854"/>
      <c r="BI85" s="854"/>
      <c r="BJ85" s="854"/>
    </row>
    <row r="86">
      <c r="A86" s="854"/>
      <c r="B86" s="854"/>
      <c r="C86" s="854"/>
      <c r="D86" s="870"/>
      <c r="E86" s="870"/>
      <c r="F86" s="870"/>
      <c r="G86" s="870"/>
      <c r="H86" s="870"/>
      <c r="I86" s="854"/>
      <c r="J86" s="854"/>
      <c r="K86" s="854"/>
      <c r="L86" s="854"/>
      <c r="M86" s="854"/>
      <c r="N86" s="854"/>
      <c r="O86" s="854"/>
      <c r="P86" s="854"/>
      <c r="Q86" s="854"/>
      <c r="R86" s="854"/>
      <c r="S86" s="854"/>
      <c r="T86" s="854"/>
      <c r="U86" s="854"/>
      <c r="V86" s="854"/>
      <c r="W86" s="854"/>
      <c r="X86" s="854"/>
      <c r="Y86" s="854"/>
      <c r="Z86" s="854"/>
      <c r="AA86" s="854"/>
      <c r="AB86" s="854"/>
      <c r="AC86" s="854"/>
      <c r="AD86" s="854"/>
      <c r="AE86" s="854"/>
      <c r="AF86" s="854"/>
      <c r="AG86" s="854"/>
      <c r="AH86" s="854"/>
      <c r="AI86" s="854"/>
      <c r="AJ86" s="854"/>
      <c r="AK86" s="854"/>
      <c r="AL86" s="854"/>
      <c r="AM86" s="854"/>
      <c r="AN86" s="854"/>
      <c r="AO86" s="854"/>
      <c r="AP86" s="854"/>
      <c r="AQ86" s="854"/>
      <c r="AR86" s="854"/>
      <c r="AS86" s="854"/>
      <c r="AT86" s="854"/>
      <c r="AU86" s="854"/>
      <c r="AV86" s="854"/>
      <c r="AW86" s="854"/>
      <c r="AX86" s="869" t="str">
        <f>Z59</f>
        <v>148</v>
      </c>
      <c r="AY86" s="869" t="str">
        <f>AZ59</f>
        <v>2,173</v>
      </c>
      <c r="AZ86" s="854"/>
      <c r="BA86" s="854"/>
      <c r="BB86" s="854"/>
      <c r="BC86" s="854"/>
      <c r="BD86" s="854"/>
      <c r="BE86" s="854"/>
      <c r="BF86" s="854"/>
      <c r="BG86" s="854"/>
      <c r="BH86" s="854"/>
      <c r="BI86" s="854"/>
      <c r="BJ86" s="854"/>
    </row>
    <row r="87">
      <c r="A87" s="854"/>
      <c r="B87" s="854"/>
      <c r="C87" s="854"/>
      <c r="D87" s="870"/>
      <c r="E87" s="870"/>
      <c r="F87" s="870"/>
      <c r="G87" s="870"/>
      <c r="H87" s="870"/>
      <c r="I87" s="854"/>
      <c r="J87" s="854"/>
      <c r="K87" s="854"/>
      <c r="L87" s="854"/>
      <c r="M87" s="854"/>
      <c r="N87" s="854"/>
      <c r="O87" s="854"/>
      <c r="P87" s="854"/>
      <c r="Q87" s="854"/>
      <c r="R87" s="854"/>
      <c r="S87" s="854"/>
      <c r="T87" s="854"/>
      <c r="U87" s="854"/>
      <c r="V87" s="854"/>
      <c r="W87" s="854"/>
      <c r="X87" s="854"/>
      <c r="Y87" s="854"/>
      <c r="Z87" s="854"/>
      <c r="AA87" s="854"/>
      <c r="AB87" s="854"/>
      <c r="AC87" s="854"/>
      <c r="AD87" s="854"/>
      <c r="AE87" s="854"/>
      <c r="AF87" s="854"/>
      <c r="AG87" s="854"/>
      <c r="AH87" s="854"/>
      <c r="AI87" s="854"/>
      <c r="AJ87" s="854"/>
      <c r="AK87" s="854"/>
      <c r="AL87" s="854"/>
      <c r="AM87" s="854"/>
      <c r="AN87" s="854"/>
      <c r="AO87" s="854"/>
      <c r="AP87" s="854"/>
      <c r="AQ87" s="854"/>
      <c r="AR87" s="854"/>
      <c r="AS87" s="854"/>
      <c r="AT87" s="854"/>
      <c r="AU87" s="854"/>
      <c r="AV87" s="854"/>
      <c r="AW87" s="854"/>
      <c r="AX87" s="854"/>
      <c r="AY87" s="854"/>
      <c r="AZ87" s="854"/>
      <c r="BA87" s="854"/>
      <c r="BB87" s="854"/>
      <c r="BC87" s="854"/>
      <c r="BD87" s="854"/>
      <c r="BE87" s="854"/>
      <c r="BF87" s="854"/>
      <c r="BG87" s="854"/>
      <c r="BH87" s="854"/>
      <c r="BI87" s="854"/>
      <c r="BJ87" s="854"/>
    </row>
    <row r="88">
      <c r="A88" s="854"/>
      <c r="B88" s="854"/>
      <c r="C88" s="854"/>
      <c r="D88" s="870"/>
      <c r="E88" s="871"/>
      <c r="F88" s="870"/>
      <c r="G88" s="870"/>
      <c r="H88" s="870"/>
      <c r="I88" s="854"/>
      <c r="J88" s="854"/>
      <c r="K88" s="854"/>
      <c r="L88" s="854"/>
      <c r="M88" s="854"/>
      <c r="N88" s="854"/>
      <c r="O88" s="854"/>
      <c r="P88" s="854"/>
      <c r="Q88" s="854"/>
      <c r="R88" s="854"/>
      <c r="S88" s="854"/>
      <c r="T88" s="854"/>
      <c r="U88" s="854"/>
      <c r="V88" s="854"/>
      <c r="W88" s="854"/>
      <c r="X88" s="854"/>
      <c r="Y88" s="854"/>
      <c r="Z88" s="854"/>
      <c r="AA88" s="854"/>
      <c r="AB88" s="854"/>
      <c r="AC88" s="854"/>
      <c r="AD88" s="854"/>
      <c r="AE88" s="854"/>
      <c r="AF88" s="854"/>
      <c r="AG88" s="854"/>
      <c r="AH88" s="854"/>
      <c r="AI88" s="854"/>
      <c r="AJ88" s="854"/>
      <c r="AK88" s="854"/>
      <c r="AL88" s="854"/>
      <c r="AM88" s="854"/>
      <c r="AN88" s="854"/>
      <c r="AO88" s="854"/>
      <c r="AP88" s="854"/>
      <c r="AQ88" s="854"/>
      <c r="AR88" s="854"/>
      <c r="AS88" s="854"/>
      <c r="AT88" s="854"/>
      <c r="AU88" s="854"/>
      <c r="AV88" s="854"/>
      <c r="AW88" s="854"/>
      <c r="AX88" s="854"/>
      <c r="AY88" s="854"/>
      <c r="AZ88" s="854"/>
      <c r="BA88" s="854"/>
      <c r="BB88" s="854"/>
      <c r="BC88" s="854"/>
      <c r="BD88" s="854"/>
      <c r="BE88" s="854"/>
      <c r="BF88" s="854"/>
      <c r="BG88" s="854"/>
      <c r="BH88" s="854"/>
      <c r="BI88" s="854"/>
      <c r="BJ88" s="854"/>
    </row>
    <row r="89">
      <c r="A89" s="854"/>
      <c r="B89" s="854"/>
      <c r="C89" s="854"/>
      <c r="D89" s="870"/>
      <c r="E89" s="870"/>
      <c r="F89" s="870"/>
      <c r="G89" s="870"/>
      <c r="H89" s="870"/>
      <c r="I89" s="854"/>
      <c r="J89" s="854"/>
      <c r="K89" s="854"/>
      <c r="L89" s="854"/>
      <c r="M89" s="854"/>
      <c r="N89" s="854"/>
      <c r="O89" s="854"/>
      <c r="P89" s="854"/>
      <c r="Q89" s="854"/>
      <c r="R89" s="854"/>
      <c r="S89" s="854"/>
      <c r="T89" s="854"/>
      <c r="U89" s="854"/>
      <c r="V89" s="854"/>
      <c r="W89" s="854"/>
      <c r="X89" s="854"/>
      <c r="Y89" s="854"/>
      <c r="Z89" s="854"/>
      <c r="AA89" s="854"/>
      <c r="AB89" s="854"/>
      <c r="AC89" s="854"/>
      <c r="AD89" s="854"/>
      <c r="AE89" s="854"/>
      <c r="AF89" s="854"/>
      <c r="AG89" s="854"/>
      <c r="AH89" s="854"/>
      <c r="AI89" s="854"/>
      <c r="AJ89" s="854"/>
      <c r="AK89" s="854"/>
      <c r="AL89" s="854"/>
      <c r="AM89" s="854"/>
      <c r="AN89" s="854"/>
      <c r="AO89" s="854"/>
      <c r="AP89" s="854"/>
      <c r="AQ89" s="854"/>
      <c r="AR89" s="854"/>
      <c r="AS89" s="854"/>
      <c r="AT89" s="854"/>
      <c r="AU89" s="854"/>
      <c r="AV89" s="854"/>
      <c r="AW89" s="854"/>
      <c r="AX89" s="854"/>
      <c r="AY89" s="854"/>
      <c r="AZ89" s="854"/>
      <c r="BA89" s="854"/>
      <c r="BB89" s="854"/>
      <c r="BC89" s="854"/>
      <c r="BD89" s="854"/>
      <c r="BE89" s="854"/>
      <c r="BF89" s="854"/>
      <c r="BG89" s="854"/>
      <c r="BH89" s="854"/>
      <c r="BI89" s="854"/>
      <c r="BJ89" s="854"/>
    </row>
    <row r="90">
      <c r="A90" s="854"/>
      <c r="B90" s="870"/>
      <c r="C90" s="870"/>
      <c r="D90" s="870"/>
      <c r="E90" s="870"/>
      <c r="F90" s="870"/>
      <c r="G90" s="870"/>
      <c r="H90" s="870"/>
      <c r="I90" s="854"/>
      <c r="J90" s="854"/>
      <c r="K90" s="854"/>
      <c r="L90" s="854"/>
      <c r="M90" s="854"/>
      <c r="N90" s="854"/>
      <c r="O90" s="854"/>
      <c r="P90" s="854"/>
      <c r="Q90" s="854"/>
      <c r="R90" s="854"/>
      <c r="S90" s="854"/>
      <c r="T90" s="854"/>
      <c r="U90" s="854"/>
      <c r="V90" s="854"/>
      <c r="W90" s="854"/>
      <c r="X90" s="854"/>
      <c r="Y90" s="854"/>
      <c r="Z90" s="854"/>
      <c r="AA90" s="854"/>
      <c r="AB90" s="854"/>
      <c r="AC90" s="854"/>
      <c r="AD90" s="854"/>
      <c r="AE90" s="854"/>
      <c r="AF90" s="854"/>
      <c r="AG90" s="854"/>
      <c r="AH90" s="854"/>
      <c r="AI90" s="854"/>
      <c r="AJ90" s="854"/>
      <c r="AK90" s="854"/>
      <c r="AL90" s="854"/>
      <c r="AM90" s="854"/>
      <c r="AN90" s="854"/>
      <c r="AO90" s="854"/>
      <c r="AP90" s="854"/>
      <c r="AQ90" s="854"/>
      <c r="AR90" s="854"/>
      <c r="AS90" s="854"/>
      <c r="AT90" s="854"/>
      <c r="AU90" s="854"/>
      <c r="AV90" s="854"/>
      <c r="AW90" s="854"/>
      <c r="AX90" s="854"/>
      <c r="AY90" s="854"/>
      <c r="AZ90" s="854"/>
      <c r="BA90" s="854"/>
      <c r="BB90" s="854"/>
      <c r="BC90" s="854"/>
      <c r="BD90" s="854"/>
      <c r="BE90" s="854"/>
      <c r="BF90" s="854"/>
      <c r="BG90" s="854"/>
      <c r="BH90" s="854"/>
      <c r="BI90" s="854"/>
      <c r="BJ90" s="854"/>
    </row>
    <row r="91">
      <c r="A91" s="854"/>
      <c r="B91" s="870"/>
      <c r="C91" s="870"/>
      <c r="D91" s="870"/>
      <c r="E91" s="870"/>
      <c r="F91" s="870"/>
      <c r="G91" s="870"/>
      <c r="H91" s="870"/>
      <c r="I91" s="854"/>
      <c r="J91" s="854"/>
      <c r="K91" s="854"/>
      <c r="L91" s="854"/>
      <c r="M91" s="854"/>
      <c r="N91" s="854"/>
      <c r="O91" s="854"/>
      <c r="P91" s="854"/>
      <c r="Q91" s="854"/>
      <c r="R91" s="854"/>
      <c r="S91" s="854"/>
      <c r="T91" s="854"/>
      <c r="U91" s="854"/>
      <c r="V91" s="854"/>
      <c r="W91" s="854"/>
      <c r="X91" s="854"/>
      <c r="Y91" s="854"/>
      <c r="Z91" s="854"/>
      <c r="AA91" s="854"/>
      <c r="AB91" s="854"/>
      <c r="AC91" s="854"/>
      <c r="AD91" s="854"/>
      <c r="AE91" s="854"/>
      <c r="AF91" s="854"/>
      <c r="AG91" s="854"/>
      <c r="AH91" s="854"/>
      <c r="AI91" s="854"/>
      <c r="AJ91" s="854"/>
      <c r="AK91" s="854"/>
      <c r="AL91" s="854"/>
      <c r="AM91" s="854"/>
      <c r="AN91" s="854"/>
      <c r="AO91" s="854"/>
      <c r="AP91" s="854"/>
      <c r="AQ91" s="854"/>
      <c r="AR91" s="854"/>
      <c r="AS91" s="854"/>
      <c r="AT91" s="854"/>
      <c r="AU91" s="854"/>
      <c r="AV91" s="854"/>
      <c r="AW91" s="854"/>
      <c r="AX91" s="854"/>
      <c r="AY91" s="854"/>
      <c r="AZ91" s="854"/>
      <c r="BA91" s="854"/>
      <c r="BB91" s="854"/>
      <c r="BC91" s="854"/>
      <c r="BD91" s="854"/>
      <c r="BE91" s="854"/>
      <c r="BF91" s="854"/>
      <c r="BG91" s="854"/>
      <c r="BH91" s="854"/>
      <c r="BI91" s="854"/>
      <c r="BJ91" s="854"/>
    </row>
    <row r="92">
      <c r="A92" s="854"/>
      <c r="B92" s="870"/>
      <c r="C92" s="870"/>
      <c r="D92" s="870"/>
      <c r="E92" s="870"/>
      <c r="F92" s="870"/>
      <c r="G92" s="870"/>
      <c r="H92" s="870"/>
      <c r="I92" s="854"/>
      <c r="J92" s="854"/>
      <c r="K92" s="854"/>
      <c r="L92" s="854"/>
      <c r="M92" s="854"/>
      <c r="N92" s="854"/>
      <c r="O92" s="854"/>
      <c r="P92" s="854"/>
      <c r="Q92" s="854"/>
      <c r="R92" s="854"/>
      <c r="S92" s="854"/>
      <c r="T92" s="854"/>
      <c r="U92" s="854"/>
      <c r="V92" s="854"/>
      <c r="W92" s="854"/>
      <c r="X92" s="854"/>
      <c r="Y92" s="854"/>
      <c r="Z92" s="854"/>
      <c r="AA92" s="854"/>
      <c r="AB92" s="854"/>
      <c r="AC92" s="854"/>
      <c r="AD92" s="854"/>
      <c r="AE92" s="854"/>
      <c r="AF92" s="854"/>
      <c r="AG92" s="854"/>
      <c r="AH92" s="854"/>
      <c r="AI92" s="854"/>
      <c r="AJ92" s="854"/>
      <c r="AK92" s="854"/>
      <c r="AL92" s="854"/>
      <c r="AM92" s="854"/>
      <c r="AN92" s="854"/>
      <c r="AO92" s="854"/>
      <c r="AP92" s="854"/>
      <c r="AQ92" s="854"/>
      <c r="AR92" s="854"/>
      <c r="AS92" s="854"/>
      <c r="AT92" s="854"/>
      <c r="AU92" s="854"/>
      <c r="AV92" s="854"/>
      <c r="AW92" s="854"/>
      <c r="AX92" s="854"/>
      <c r="AY92" s="854"/>
      <c r="AZ92" s="854"/>
      <c r="BA92" s="854"/>
      <c r="BB92" s="854"/>
      <c r="BC92" s="854"/>
      <c r="BD92" s="854"/>
      <c r="BE92" s="854"/>
      <c r="BF92" s="854"/>
      <c r="BG92" s="854"/>
      <c r="BH92" s="854"/>
      <c r="BI92" s="854"/>
      <c r="BJ92" s="854"/>
    </row>
    <row r="93">
      <c r="A93" s="854"/>
      <c r="B93" s="870"/>
      <c r="C93" s="870"/>
      <c r="D93" s="870"/>
      <c r="E93" s="870"/>
      <c r="F93" s="870"/>
      <c r="G93" s="870"/>
      <c r="H93" s="870"/>
      <c r="I93" s="854"/>
      <c r="J93" s="854"/>
      <c r="K93" s="854"/>
      <c r="L93" s="854"/>
      <c r="M93" s="854"/>
      <c r="N93" s="854"/>
      <c r="O93" s="854"/>
      <c r="P93" s="854"/>
      <c r="Q93" s="854"/>
      <c r="R93" s="854"/>
      <c r="S93" s="854"/>
      <c r="T93" s="854"/>
      <c r="U93" s="854"/>
      <c r="V93" s="854"/>
      <c r="W93" s="854"/>
      <c r="X93" s="854"/>
      <c r="Y93" s="854"/>
      <c r="Z93" s="854"/>
      <c r="AA93" s="854"/>
      <c r="AB93" s="854"/>
      <c r="AC93" s="854"/>
      <c r="AD93" s="854"/>
      <c r="AE93" s="854"/>
      <c r="AF93" s="854"/>
      <c r="AG93" s="854"/>
      <c r="AH93" s="854"/>
      <c r="AI93" s="854"/>
      <c r="AJ93" s="854"/>
      <c r="AK93" s="854"/>
      <c r="AL93" s="854"/>
      <c r="AM93" s="854"/>
      <c r="AN93" s="854"/>
      <c r="AO93" s="854"/>
      <c r="AP93" s="854"/>
      <c r="AQ93" s="854"/>
      <c r="AR93" s="854"/>
      <c r="AS93" s="854"/>
      <c r="AT93" s="854"/>
      <c r="AU93" s="854"/>
      <c r="AV93" s="854"/>
      <c r="AW93" s="854"/>
      <c r="AX93" s="854"/>
      <c r="AY93" s="854"/>
      <c r="AZ93" s="854"/>
      <c r="BA93" s="854"/>
      <c r="BB93" s="854"/>
      <c r="BC93" s="854"/>
      <c r="BD93" s="854"/>
      <c r="BE93" s="854"/>
      <c r="BF93" s="854"/>
      <c r="BG93" s="854"/>
      <c r="BH93" s="854"/>
      <c r="BI93" s="854"/>
      <c r="BJ93" s="854"/>
    </row>
    <row r="94">
      <c r="A94" s="854"/>
      <c r="B94" s="870"/>
      <c r="C94" s="870"/>
      <c r="D94" s="870"/>
      <c r="E94" s="870"/>
      <c r="F94" s="870"/>
      <c r="G94" s="870"/>
      <c r="H94" s="870"/>
      <c r="I94" s="854"/>
      <c r="J94" s="854"/>
      <c r="K94" s="854"/>
      <c r="L94" s="854"/>
      <c r="M94" s="854"/>
      <c r="N94" s="854"/>
      <c r="O94" s="854"/>
      <c r="P94" s="854"/>
      <c r="Q94" s="854"/>
      <c r="R94" s="854"/>
      <c r="S94" s="854"/>
      <c r="T94" s="854"/>
      <c r="U94" s="854"/>
      <c r="V94" s="854"/>
      <c r="W94" s="854"/>
      <c r="X94" s="854"/>
      <c r="Y94" s="854"/>
      <c r="Z94" s="854"/>
      <c r="AA94" s="854"/>
      <c r="AB94" s="854"/>
      <c r="AC94" s="854"/>
      <c r="AD94" s="854"/>
      <c r="AE94" s="854"/>
      <c r="AF94" s="854"/>
      <c r="AG94" s="854"/>
      <c r="AH94" s="854"/>
      <c r="AI94" s="854"/>
      <c r="AJ94" s="854"/>
      <c r="AK94" s="854"/>
      <c r="AL94" s="854"/>
      <c r="AM94" s="854"/>
      <c r="AN94" s="854"/>
      <c r="AO94" s="854"/>
      <c r="AP94" s="854"/>
      <c r="AQ94" s="854"/>
      <c r="AR94" s="854"/>
      <c r="AS94" s="854"/>
      <c r="AT94" s="854"/>
      <c r="AU94" s="854"/>
      <c r="AV94" s="854"/>
      <c r="AW94" s="854"/>
      <c r="AX94" s="854"/>
      <c r="AY94" s="854"/>
      <c r="AZ94" s="854"/>
      <c r="BA94" s="854"/>
      <c r="BB94" s="854"/>
      <c r="BC94" s="854"/>
      <c r="BD94" s="854"/>
      <c r="BE94" s="854"/>
      <c r="BF94" s="854"/>
      <c r="BG94" s="854"/>
      <c r="BH94" s="854"/>
      <c r="BI94" s="854"/>
      <c r="BJ94" s="854"/>
    </row>
    <row r="95">
      <c r="A95" s="854"/>
      <c r="B95" s="870"/>
      <c r="C95" s="870"/>
      <c r="D95" s="870"/>
      <c r="E95" s="870"/>
      <c r="F95" s="870"/>
      <c r="G95" s="870"/>
      <c r="H95" s="870"/>
      <c r="I95" s="854"/>
      <c r="J95" s="854"/>
      <c r="K95" s="854"/>
      <c r="L95" s="854"/>
      <c r="M95" s="854"/>
      <c r="N95" s="854"/>
      <c r="O95" s="854"/>
      <c r="P95" s="854"/>
      <c r="Q95" s="854"/>
      <c r="R95" s="854"/>
      <c r="S95" s="854"/>
      <c r="T95" s="854"/>
      <c r="U95" s="854"/>
      <c r="V95" s="854"/>
      <c r="W95" s="854"/>
      <c r="X95" s="854"/>
      <c r="Y95" s="854"/>
      <c r="Z95" s="854"/>
      <c r="AA95" s="854"/>
      <c r="AB95" s="854"/>
      <c r="AC95" s="854"/>
      <c r="AD95" s="854"/>
      <c r="AE95" s="854"/>
      <c r="AF95" s="854"/>
      <c r="AG95" s="854"/>
      <c r="AH95" s="854"/>
      <c r="AI95" s="854"/>
      <c r="AJ95" s="854"/>
      <c r="AK95" s="854"/>
      <c r="AL95" s="854"/>
      <c r="AM95" s="854"/>
      <c r="AN95" s="854"/>
      <c r="AO95" s="854"/>
      <c r="AP95" s="854"/>
      <c r="AQ95" s="854"/>
      <c r="AR95" s="854"/>
      <c r="AS95" s="854"/>
      <c r="AT95" s="854"/>
      <c r="AU95" s="854"/>
      <c r="AV95" s="854"/>
      <c r="AW95" s="854"/>
      <c r="AX95" s="854"/>
      <c r="AY95" s="854"/>
      <c r="AZ95" s="854"/>
      <c r="BA95" s="854"/>
      <c r="BB95" s="854"/>
      <c r="BC95" s="854"/>
      <c r="BD95" s="854"/>
      <c r="BE95" s="854"/>
      <c r="BF95" s="854"/>
      <c r="BG95" s="854"/>
      <c r="BH95" s="854"/>
      <c r="BI95" s="854"/>
      <c r="BJ95" s="854"/>
    </row>
    <row r="96">
      <c r="A96" s="854"/>
      <c r="B96" s="870"/>
      <c r="C96" s="870"/>
      <c r="D96" s="870"/>
      <c r="E96" s="870"/>
      <c r="F96" s="870"/>
      <c r="G96" s="870"/>
      <c r="H96" s="870"/>
      <c r="I96" s="854"/>
      <c r="J96" s="854"/>
      <c r="K96" s="854"/>
      <c r="L96" s="854"/>
      <c r="M96" s="854"/>
      <c r="N96" s="854"/>
      <c r="O96" s="854"/>
      <c r="P96" s="854"/>
      <c r="Q96" s="854"/>
      <c r="R96" s="854"/>
      <c r="S96" s="854"/>
      <c r="T96" s="854"/>
      <c r="U96" s="854"/>
      <c r="V96" s="854"/>
      <c r="W96" s="854"/>
      <c r="X96" s="854"/>
      <c r="Y96" s="854"/>
      <c r="Z96" s="854"/>
      <c r="AA96" s="854"/>
      <c r="AB96" s="854"/>
      <c r="AC96" s="854"/>
      <c r="AD96" s="854"/>
      <c r="AE96" s="854"/>
      <c r="AF96" s="854"/>
      <c r="AG96" s="854"/>
      <c r="AH96" s="854"/>
      <c r="AI96" s="854"/>
      <c r="AJ96" s="854"/>
      <c r="AK96" s="854"/>
      <c r="AL96" s="854"/>
      <c r="AM96" s="854"/>
      <c r="AN96" s="854"/>
      <c r="AO96" s="854"/>
      <c r="AP96" s="854"/>
      <c r="AQ96" s="854"/>
      <c r="AR96" s="854"/>
      <c r="AS96" s="854"/>
      <c r="AT96" s="854"/>
      <c r="AU96" s="854"/>
      <c r="AV96" s="854"/>
      <c r="AW96" s="854"/>
      <c r="AX96" s="854"/>
      <c r="AY96" s="854"/>
      <c r="AZ96" s="854"/>
      <c r="BA96" s="854"/>
      <c r="BB96" s="854"/>
      <c r="BC96" s="854"/>
      <c r="BD96" s="854"/>
      <c r="BE96" s="854"/>
      <c r="BF96" s="854"/>
      <c r="BG96" s="854"/>
      <c r="BH96" s="854"/>
      <c r="BI96" s="854"/>
      <c r="BJ96" s="854"/>
    </row>
    <row r="97">
      <c r="A97" s="854"/>
      <c r="B97" s="870"/>
      <c r="C97" s="870"/>
      <c r="D97" s="870"/>
      <c r="E97" s="870"/>
      <c r="F97" s="870"/>
      <c r="G97" s="870"/>
      <c r="H97" s="870"/>
      <c r="I97" s="854"/>
      <c r="J97" s="854"/>
      <c r="K97" s="854"/>
      <c r="L97" s="854"/>
      <c r="M97" s="854"/>
      <c r="N97" s="854"/>
      <c r="O97" s="854"/>
      <c r="P97" s="854"/>
      <c r="Q97" s="854"/>
      <c r="R97" s="854"/>
      <c r="S97" s="854"/>
      <c r="T97" s="854"/>
      <c r="U97" s="854"/>
      <c r="V97" s="854"/>
      <c r="W97" s="854"/>
      <c r="X97" s="854"/>
      <c r="Y97" s="854"/>
      <c r="Z97" s="854"/>
      <c r="AA97" s="854"/>
      <c r="AB97" s="854"/>
      <c r="AC97" s="854"/>
      <c r="AD97" s="854"/>
      <c r="AE97" s="854"/>
      <c r="AF97" s="854"/>
      <c r="AG97" s="854"/>
      <c r="AH97" s="854"/>
      <c r="AI97" s="854"/>
      <c r="AJ97" s="854"/>
      <c r="AK97" s="854"/>
      <c r="AL97" s="854"/>
      <c r="AM97" s="854"/>
      <c r="AN97" s="854"/>
      <c r="AO97" s="854"/>
      <c r="AP97" s="854"/>
      <c r="AQ97" s="854"/>
      <c r="AR97" s="854"/>
      <c r="AS97" s="854"/>
      <c r="AT97" s="854"/>
      <c r="AU97" s="854"/>
      <c r="AV97" s="854"/>
      <c r="AW97" s="854"/>
      <c r="AX97" s="854"/>
      <c r="AY97" s="854"/>
      <c r="AZ97" s="854"/>
      <c r="BA97" s="854"/>
      <c r="BB97" s="854"/>
      <c r="BC97" s="854"/>
      <c r="BD97" s="854"/>
      <c r="BE97" s="854"/>
      <c r="BF97" s="854"/>
      <c r="BG97" s="854"/>
      <c r="BH97" s="854"/>
      <c r="BI97" s="854"/>
      <c r="BJ97" s="854"/>
    </row>
    <row r="98">
      <c r="A98" s="854"/>
      <c r="B98" s="870"/>
      <c r="C98" s="870"/>
      <c r="D98" s="870"/>
      <c r="E98" s="870"/>
      <c r="F98" s="870"/>
      <c r="G98" s="870"/>
      <c r="H98" s="870"/>
      <c r="I98" s="854"/>
      <c r="J98" s="854"/>
      <c r="K98" s="854"/>
      <c r="L98" s="854"/>
      <c r="M98" s="854"/>
      <c r="N98" s="854"/>
      <c r="O98" s="854"/>
      <c r="P98" s="854"/>
      <c r="Q98" s="854"/>
      <c r="R98" s="854"/>
      <c r="S98" s="854"/>
      <c r="T98" s="854"/>
      <c r="U98" s="854"/>
      <c r="V98" s="854"/>
      <c r="W98" s="854"/>
      <c r="X98" s="854"/>
      <c r="Y98" s="854"/>
      <c r="Z98" s="854"/>
      <c r="AA98" s="854"/>
      <c r="AB98" s="854"/>
      <c r="AC98" s="854"/>
      <c r="AD98" s="854"/>
      <c r="AE98" s="854"/>
      <c r="AF98" s="854"/>
      <c r="AG98" s="854"/>
      <c r="AH98" s="854"/>
      <c r="AI98" s="854"/>
      <c r="AJ98" s="854"/>
      <c r="AK98" s="854"/>
      <c r="AL98" s="854"/>
      <c r="AM98" s="854"/>
      <c r="AN98" s="854"/>
      <c r="AO98" s="854"/>
      <c r="AP98" s="854"/>
      <c r="AQ98" s="854"/>
      <c r="AR98" s="854"/>
      <c r="AS98" s="854"/>
      <c r="AT98" s="854"/>
      <c r="AU98" s="854"/>
      <c r="AV98" s="854"/>
      <c r="AW98" s="854"/>
      <c r="AX98" s="854"/>
      <c r="AY98" s="854"/>
      <c r="AZ98" s="854"/>
      <c r="BA98" s="854"/>
      <c r="BB98" s="854"/>
      <c r="BC98" s="854"/>
      <c r="BD98" s="854"/>
      <c r="BE98" s="854"/>
      <c r="BF98" s="854"/>
      <c r="BG98" s="854"/>
      <c r="BH98" s="854"/>
      <c r="BI98" s="854"/>
      <c r="BJ98" s="854"/>
    </row>
    <row r="99">
      <c r="A99" s="854"/>
      <c r="B99" s="870"/>
      <c r="C99" s="870"/>
      <c r="D99" s="870"/>
      <c r="E99" s="870"/>
      <c r="F99" s="870"/>
      <c r="G99" s="870"/>
      <c r="H99" s="870"/>
      <c r="I99" s="854"/>
      <c r="J99" s="854"/>
      <c r="K99" s="854"/>
      <c r="L99" s="854"/>
      <c r="M99" s="854"/>
      <c r="N99" s="854"/>
      <c r="O99" s="854"/>
      <c r="P99" s="854"/>
      <c r="Q99" s="854"/>
      <c r="R99" s="854"/>
      <c r="S99" s="854"/>
      <c r="T99" s="854"/>
      <c r="U99" s="854"/>
      <c r="V99" s="854"/>
      <c r="W99" s="854"/>
      <c r="X99" s="854"/>
      <c r="Y99" s="854"/>
      <c r="Z99" s="854"/>
      <c r="AA99" s="854"/>
      <c r="AB99" s="854"/>
      <c r="AC99" s="854"/>
      <c r="AD99" s="854"/>
      <c r="AE99" s="854"/>
      <c r="AF99" s="854"/>
      <c r="AG99" s="854"/>
      <c r="AH99" s="854"/>
      <c r="AI99" s="854"/>
      <c r="AJ99" s="854"/>
      <c r="AK99" s="854"/>
      <c r="AL99" s="854"/>
      <c r="AM99" s="854"/>
      <c r="AN99" s="854"/>
      <c r="AO99" s="854"/>
      <c r="AP99" s="854"/>
      <c r="AQ99" s="854"/>
      <c r="AR99" s="854"/>
      <c r="AS99" s="854"/>
      <c r="AT99" s="854"/>
      <c r="AU99" s="854"/>
      <c r="AV99" s="854"/>
      <c r="AW99" s="854"/>
      <c r="AX99" s="854"/>
      <c r="AY99" s="854"/>
      <c r="AZ99" s="854"/>
      <c r="BA99" s="854"/>
      <c r="BB99" s="854"/>
      <c r="BC99" s="854"/>
      <c r="BD99" s="854"/>
      <c r="BE99" s="854"/>
      <c r="BF99" s="854"/>
      <c r="BG99" s="854"/>
      <c r="BH99" s="854"/>
      <c r="BI99" s="854"/>
      <c r="BJ99" s="854"/>
    </row>
    <row r="100">
      <c r="A100" s="854"/>
      <c r="B100" s="870"/>
      <c r="C100" s="870"/>
      <c r="D100" s="870"/>
      <c r="E100" s="870"/>
      <c r="F100" s="870"/>
      <c r="G100" s="870"/>
      <c r="H100" s="870"/>
      <c r="I100" s="854"/>
      <c r="J100" s="854"/>
      <c r="K100" s="854"/>
      <c r="L100" s="854"/>
      <c r="M100" s="854"/>
      <c r="N100" s="854"/>
      <c r="O100" s="854"/>
      <c r="P100" s="854"/>
      <c r="Q100" s="854"/>
      <c r="R100" s="854"/>
      <c r="S100" s="854"/>
      <c r="T100" s="854"/>
      <c r="U100" s="854"/>
      <c r="V100" s="854"/>
      <c r="W100" s="854"/>
      <c r="X100" s="854"/>
      <c r="Y100" s="854"/>
      <c r="Z100" s="854"/>
      <c r="AA100" s="854"/>
      <c r="AB100" s="854"/>
      <c r="AC100" s="854"/>
      <c r="AD100" s="854"/>
      <c r="AE100" s="854"/>
      <c r="AF100" s="854"/>
      <c r="AG100" s="854"/>
      <c r="AH100" s="854"/>
      <c r="AI100" s="854"/>
      <c r="AJ100" s="854"/>
      <c r="AK100" s="854"/>
      <c r="AL100" s="854"/>
      <c r="AM100" s="854"/>
      <c r="AN100" s="854"/>
      <c r="AO100" s="854"/>
      <c r="AP100" s="854"/>
      <c r="AQ100" s="854"/>
      <c r="AR100" s="854"/>
      <c r="AS100" s="854"/>
      <c r="AT100" s="854"/>
      <c r="AU100" s="854"/>
      <c r="AV100" s="854"/>
      <c r="AW100" s="854"/>
      <c r="AX100" s="854"/>
      <c r="AY100" s="854"/>
      <c r="AZ100" s="854"/>
      <c r="BA100" s="854"/>
      <c r="BB100" s="854"/>
      <c r="BC100" s="854"/>
      <c r="BD100" s="854"/>
      <c r="BE100" s="854"/>
      <c r="BF100" s="854"/>
      <c r="BG100" s="854"/>
      <c r="BH100" s="854"/>
      <c r="BI100" s="854"/>
      <c r="BJ100" s="854"/>
    </row>
    <row r="101">
      <c r="A101" s="854"/>
      <c r="B101" s="870"/>
      <c r="C101" s="870"/>
      <c r="D101" s="870"/>
      <c r="E101" s="870"/>
      <c r="F101" s="870"/>
      <c r="G101" s="870"/>
      <c r="H101" s="870"/>
      <c r="I101" s="854"/>
      <c r="J101" s="854"/>
      <c r="K101" s="854"/>
      <c r="L101" s="854"/>
      <c r="M101" s="854"/>
      <c r="N101" s="854"/>
      <c r="O101" s="854"/>
      <c r="P101" s="854"/>
      <c r="Q101" s="854"/>
      <c r="R101" s="854"/>
      <c r="S101" s="854"/>
      <c r="T101" s="854"/>
      <c r="U101" s="854"/>
      <c r="V101" s="854"/>
      <c r="W101" s="854"/>
      <c r="X101" s="854"/>
      <c r="Y101" s="854"/>
      <c r="Z101" s="854"/>
      <c r="AA101" s="854"/>
      <c r="AB101" s="854"/>
      <c r="AC101" s="854"/>
      <c r="AD101" s="854"/>
      <c r="AE101" s="854"/>
      <c r="AF101" s="854"/>
      <c r="AG101" s="854"/>
      <c r="AH101" s="854"/>
      <c r="AI101" s="854"/>
      <c r="AJ101" s="854"/>
      <c r="AK101" s="854"/>
      <c r="AL101" s="854"/>
      <c r="AM101" s="854"/>
      <c r="AN101" s="854"/>
      <c r="AO101" s="854"/>
      <c r="AP101" s="854"/>
      <c r="AQ101" s="854"/>
      <c r="AR101" s="854"/>
      <c r="AS101" s="854"/>
      <c r="AT101" s="854"/>
      <c r="AU101" s="854"/>
      <c r="AV101" s="854"/>
      <c r="AW101" s="854"/>
      <c r="AX101" s="854"/>
      <c r="AY101" s="854"/>
      <c r="AZ101" s="854"/>
      <c r="BA101" s="854"/>
      <c r="BB101" s="854"/>
      <c r="BC101" s="854"/>
      <c r="BD101" s="854"/>
      <c r="BE101" s="854"/>
      <c r="BF101" s="854"/>
      <c r="BG101" s="854"/>
      <c r="BH101" s="854"/>
      <c r="BI101" s="854"/>
      <c r="BJ101" s="854"/>
    </row>
    <row r="102">
      <c r="A102" s="854"/>
      <c r="B102" s="870"/>
      <c r="C102" s="870"/>
      <c r="D102" s="870"/>
      <c r="E102" s="870"/>
      <c r="F102" s="870"/>
      <c r="G102" s="870"/>
      <c r="H102" s="870"/>
      <c r="I102" s="854"/>
      <c r="J102" s="854"/>
      <c r="K102" s="854"/>
      <c r="L102" s="854"/>
      <c r="M102" s="854"/>
      <c r="N102" s="854"/>
      <c r="O102" s="854"/>
      <c r="P102" s="854"/>
      <c r="Q102" s="854"/>
      <c r="R102" s="854"/>
      <c r="S102" s="854"/>
      <c r="T102" s="854"/>
      <c r="U102" s="854"/>
      <c r="V102" s="854"/>
      <c r="W102" s="854"/>
      <c r="X102" s="854"/>
      <c r="Y102" s="854"/>
      <c r="Z102" s="854"/>
      <c r="AA102" s="854"/>
      <c r="AB102" s="854"/>
      <c r="AC102" s="854"/>
      <c r="AD102" s="854"/>
      <c r="AE102" s="854"/>
      <c r="AF102" s="854"/>
      <c r="AG102" s="854"/>
      <c r="AH102" s="854"/>
      <c r="AI102" s="854"/>
      <c r="AJ102" s="854"/>
      <c r="AK102" s="854"/>
      <c r="AL102" s="854"/>
      <c r="AM102" s="854"/>
      <c r="AN102" s="854"/>
      <c r="AO102" s="854"/>
      <c r="AP102" s="854"/>
      <c r="AQ102" s="854"/>
      <c r="AR102" s="854"/>
      <c r="AS102" s="854"/>
      <c r="AT102" s="854"/>
      <c r="AU102" s="854"/>
      <c r="AV102" s="854"/>
      <c r="AW102" s="854"/>
      <c r="AX102" s="854"/>
      <c r="AY102" s="854"/>
      <c r="AZ102" s="854"/>
      <c r="BA102" s="854"/>
      <c r="BB102" s="854"/>
      <c r="BC102" s="854"/>
      <c r="BD102" s="854"/>
      <c r="BE102" s="854"/>
      <c r="BF102" s="854"/>
      <c r="BG102" s="854"/>
      <c r="BH102" s="854"/>
      <c r="BI102" s="854"/>
      <c r="BJ102" s="854"/>
    </row>
    <row r="103">
      <c r="A103" s="804" t="s">
        <v>1340</v>
      </c>
      <c r="AF103" s="804" t="s">
        <v>1340</v>
      </c>
    </row>
    <row r="105">
      <c r="A105" s="805" t="s">
        <v>1274</v>
      </c>
      <c r="B105" s="2"/>
      <c r="C105" s="2"/>
      <c r="D105" s="2"/>
      <c r="E105" s="2"/>
      <c r="F105" s="2"/>
      <c r="G105" s="2"/>
      <c r="H105" s="2"/>
      <c r="I105" s="2"/>
      <c r="J105" s="2"/>
      <c r="K105" s="2"/>
      <c r="L105" s="2"/>
      <c r="M105" s="2"/>
      <c r="N105" s="2"/>
      <c r="O105" s="2"/>
      <c r="P105" s="2"/>
      <c r="Q105" s="2"/>
      <c r="R105" s="2"/>
      <c r="S105" s="2"/>
      <c r="T105" s="3"/>
      <c r="U105" s="806" t="s">
        <v>809</v>
      </c>
      <c r="V105" s="39"/>
      <c r="W105" s="39"/>
      <c r="X105" s="39"/>
      <c r="Y105" s="39"/>
      <c r="Z105" s="39"/>
      <c r="AA105" s="15"/>
      <c r="AB105" s="807" t="s">
        <v>810</v>
      </c>
      <c r="AC105" s="2"/>
      <c r="AD105" s="2"/>
      <c r="AE105" s="2"/>
      <c r="AF105" s="2"/>
      <c r="AG105" s="2"/>
      <c r="AH105" s="2"/>
      <c r="AI105" s="2"/>
      <c r="AJ105" s="2"/>
      <c r="AK105" s="2"/>
      <c r="AL105" s="2"/>
      <c r="AM105" s="2"/>
      <c r="AN105" s="2"/>
      <c r="AO105" s="2"/>
      <c r="AP105" s="2"/>
      <c r="AQ105" s="2"/>
      <c r="AR105" s="2"/>
      <c r="AS105" s="2"/>
      <c r="AT105" s="2"/>
      <c r="AU105" s="3"/>
      <c r="AV105" s="348" t="s">
        <v>811</v>
      </c>
      <c r="AW105" s="39"/>
      <c r="AX105" s="39"/>
      <c r="AY105" s="39"/>
      <c r="AZ105" s="39"/>
      <c r="BA105" s="39"/>
      <c r="BB105" s="15"/>
      <c r="BC105" s="808" t="s">
        <v>1275</v>
      </c>
      <c r="BD105" s="39"/>
      <c r="BE105" s="39"/>
      <c r="BF105" s="15"/>
      <c r="BG105" s="722" t="s">
        <v>1276</v>
      </c>
      <c r="BH105" s="39"/>
      <c r="BI105" s="39"/>
      <c r="BJ105" s="15"/>
    </row>
    <row r="106">
      <c r="A106" s="809" t="s">
        <v>830</v>
      </c>
      <c r="B106" s="2"/>
      <c r="C106" s="2"/>
      <c r="D106" s="2"/>
      <c r="E106" s="2"/>
      <c r="F106" s="2"/>
      <c r="G106" s="3"/>
      <c r="H106" s="810" t="s">
        <v>831</v>
      </c>
      <c r="I106" s="2"/>
      <c r="J106" s="2"/>
      <c r="K106" s="2"/>
      <c r="L106" s="2"/>
      <c r="M106" s="3"/>
      <c r="N106" s="811" t="s">
        <v>832</v>
      </c>
      <c r="O106" s="2"/>
      <c r="P106" s="2"/>
      <c r="Q106" s="2"/>
      <c r="R106" s="2"/>
      <c r="S106" s="2"/>
      <c r="T106" s="3"/>
      <c r="U106" s="42"/>
      <c r="V106" s="43"/>
      <c r="W106" s="43"/>
      <c r="X106" s="43"/>
      <c r="Y106" s="43"/>
      <c r="Z106" s="43"/>
      <c r="AA106" s="44"/>
      <c r="AB106" s="812" t="s">
        <v>833</v>
      </c>
      <c r="AC106" s="2"/>
      <c r="AD106" s="2"/>
      <c r="AE106" s="2"/>
      <c r="AF106" s="2"/>
      <c r="AG106" s="2"/>
      <c r="AH106" s="2"/>
      <c r="AI106" s="2"/>
      <c r="AJ106" s="2"/>
      <c r="AK106" s="3"/>
      <c r="AL106" s="809" t="s">
        <v>834</v>
      </c>
      <c r="AM106" s="2"/>
      <c r="AN106" s="2"/>
      <c r="AO106" s="2"/>
      <c r="AP106" s="2"/>
      <c r="AQ106" s="2"/>
      <c r="AR106" s="2"/>
      <c r="AS106" s="2"/>
      <c r="AT106" s="2"/>
      <c r="AU106" s="3"/>
      <c r="AV106" s="42"/>
      <c r="AW106" s="43"/>
      <c r="AX106" s="43"/>
      <c r="AY106" s="43"/>
      <c r="AZ106" s="43"/>
      <c r="BA106" s="43"/>
      <c r="BB106" s="44"/>
      <c r="BC106" s="33"/>
      <c r="BF106" s="32"/>
      <c r="BG106" s="33"/>
      <c r="BJ106" s="32"/>
    </row>
    <row r="107">
      <c r="A107" s="813" t="s">
        <v>842</v>
      </c>
      <c r="B107" s="3"/>
      <c r="C107" s="814" t="s">
        <v>843</v>
      </c>
      <c r="D107" s="3"/>
      <c r="E107" s="815" t="s">
        <v>136</v>
      </c>
      <c r="F107" s="2"/>
      <c r="G107" s="3"/>
      <c r="H107" s="813" t="s">
        <v>844</v>
      </c>
      <c r="I107" s="2"/>
      <c r="J107" s="3"/>
      <c r="K107" s="816" t="s">
        <v>845</v>
      </c>
      <c r="L107" s="3"/>
      <c r="M107" s="817" t="s">
        <v>136</v>
      </c>
      <c r="N107" s="813" t="s">
        <v>835</v>
      </c>
      <c r="O107" s="3"/>
      <c r="P107" s="818" t="s">
        <v>846</v>
      </c>
      <c r="Q107" s="2"/>
      <c r="R107" s="2"/>
      <c r="S107" s="3"/>
      <c r="T107" s="819" t="s">
        <v>847</v>
      </c>
      <c r="U107" s="820" t="s">
        <v>848</v>
      </c>
      <c r="V107" s="821" t="s">
        <v>851</v>
      </c>
      <c r="W107" s="820" t="s">
        <v>852</v>
      </c>
      <c r="X107" s="820" t="s">
        <v>856</v>
      </c>
      <c r="Y107" s="822" t="s">
        <v>857</v>
      </c>
      <c r="Z107" s="3"/>
      <c r="AA107" s="820" t="s">
        <v>858</v>
      </c>
      <c r="AB107" s="813" t="s">
        <v>859</v>
      </c>
      <c r="AC107" s="2"/>
      <c r="AD107" s="3"/>
      <c r="AE107" s="823" t="s">
        <v>860</v>
      </c>
      <c r="AF107" s="2"/>
      <c r="AG107" s="2"/>
      <c r="AH107" s="2"/>
      <c r="AI107" s="2"/>
      <c r="AJ107" s="2"/>
      <c r="AK107" s="3"/>
      <c r="AL107" s="813" t="s">
        <v>859</v>
      </c>
      <c r="AM107" s="2"/>
      <c r="AN107" s="3"/>
      <c r="AO107" s="823" t="s">
        <v>860</v>
      </c>
      <c r="AP107" s="2"/>
      <c r="AQ107" s="2"/>
      <c r="AR107" s="2"/>
      <c r="AS107" s="2"/>
      <c r="AT107" s="2"/>
      <c r="AU107" s="3"/>
      <c r="AV107" s="820" t="s">
        <v>861</v>
      </c>
      <c r="AW107" s="824" t="s">
        <v>862</v>
      </c>
      <c r="AX107" s="820" t="s">
        <v>865</v>
      </c>
      <c r="AY107" s="825" t="s">
        <v>866</v>
      </c>
      <c r="AZ107" s="3"/>
      <c r="BA107" s="820" t="s">
        <v>1277</v>
      </c>
      <c r="BB107" s="826" t="s">
        <v>1278</v>
      </c>
      <c r="BC107" s="827" t="s">
        <v>1279</v>
      </c>
      <c r="BD107" s="43"/>
      <c r="BE107" s="43"/>
      <c r="BF107" s="44"/>
      <c r="BG107" s="828" t="s">
        <v>1279</v>
      </c>
      <c r="BH107" s="43"/>
      <c r="BI107" s="43"/>
      <c r="BJ107" s="44"/>
    </row>
    <row r="108">
      <c r="A108" s="829" t="s">
        <v>883</v>
      </c>
      <c r="B108" s="829" t="s">
        <v>884</v>
      </c>
      <c r="C108" s="830" t="s">
        <v>885</v>
      </c>
      <c r="D108" s="830" t="s">
        <v>886</v>
      </c>
      <c r="E108" s="831" t="s">
        <v>887</v>
      </c>
      <c r="F108" s="831" t="s">
        <v>870</v>
      </c>
      <c r="G108" s="831" t="s">
        <v>888</v>
      </c>
      <c r="H108" s="829" t="s">
        <v>889</v>
      </c>
      <c r="I108" s="829" t="s">
        <v>890</v>
      </c>
      <c r="J108" s="829" t="s">
        <v>891</v>
      </c>
      <c r="K108" s="832" t="s">
        <v>892</v>
      </c>
      <c r="L108" s="832" t="s">
        <v>835</v>
      </c>
      <c r="M108" s="831" t="s">
        <v>893</v>
      </c>
      <c r="N108" s="829" t="s">
        <v>894</v>
      </c>
      <c r="O108" s="829" t="s">
        <v>895</v>
      </c>
      <c r="P108" s="833" t="s">
        <v>897</v>
      </c>
      <c r="Q108" s="833" t="s">
        <v>898</v>
      </c>
      <c r="R108" s="833" t="s">
        <v>899</v>
      </c>
      <c r="S108" s="833" t="s">
        <v>900</v>
      </c>
      <c r="T108" s="834" t="s">
        <v>901</v>
      </c>
      <c r="U108" s="668"/>
      <c r="V108" s="668"/>
      <c r="W108" s="668"/>
      <c r="X108" s="668"/>
      <c r="Y108" s="835" t="s">
        <v>882</v>
      </c>
      <c r="Z108" s="835" t="s">
        <v>903</v>
      </c>
      <c r="AA108" s="668"/>
      <c r="AB108" s="830" t="s">
        <v>83</v>
      </c>
      <c r="AC108" s="836" t="s">
        <v>88</v>
      </c>
      <c r="AD108" s="832" t="s">
        <v>92</v>
      </c>
      <c r="AE108" s="835" t="s">
        <v>96</v>
      </c>
      <c r="AF108" s="837" t="s">
        <v>100</v>
      </c>
      <c r="AG108" s="838" t="s">
        <v>104</v>
      </c>
      <c r="AH108" s="829" t="s">
        <v>108</v>
      </c>
      <c r="AI108" s="834" t="s">
        <v>112</v>
      </c>
      <c r="AJ108" s="839" t="s">
        <v>115</v>
      </c>
      <c r="AK108" s="840" t="s">
        <v>904</v>
      </c>
      <c r="AL108" s="830" t="s">
        <v>83</v>
      </c>
      <c r="AM108" s="836" t="s">
        <v>88</v>
      </c>
      <c r="AN108" s="832" t="s">
        <v>92</v>
      </c>
      <c r="AO108" s="835" t="s">
        <v>96</v>
      </c>
      <c r="AP108" s="837" t="s">
        <v>100</v>
      </c>
      <c r="AQ108" s="838" t="s">
        <v>104</v>
      </c>
      <c r="AR108" s="829" t="s">
        <v>108</v>
      </c>
      <c r="AS108" s="834" t="s">
        <v>112</v>
      </c>
      <c r="AT108" s="839" t="s">
        <v>115</v>
      </c>
      <c r="AU108" s="840" t="s">
        <v>904</v>
      </c>
      <c r="AV108" s="668"/>
      <c r="AW108" s="668"/>
      <c r="AX108" s="668"/>
      <c r="AY108" s="834" t="s">
        <v>882</v>
      </c>
      <c r="AZ108" s="834" t="s">
        <v>903</v>
      </c>
      <c r="BA108" s="668"/>
      <c r="BB108" s="42"/>
      <c r="BC108" s="841" t="s">
        <v>905</v>
      </c>
      <c r="BD108" s="842" t="s">
        <v>906</v>
      </c>
      <c r="BE108" s="843" t="s">
        <v>907</v>
      </c>
      <c r="BF108" s="844" t="s">
        <v>1099</v>
      </c>
      <c r="BG108" s="845" t="s">
        <v>882</v>
      </c>
      <c r="BH108" s="846" t="s">
        <v>908</v>
      </c>
      <c r="BI108" s="847" t="s">
        <v>909</v>
      </c>
      <c r="BJ108" s="848" t="s">
        <v>903</v>
      </c>
    </row>
    <row r="109">
      <c r="A109" s="872" t="str">
        <f t="shared" ref="A109:BJ109" si="9">A10</f>
        <v>616,308</v>
      </c>
      <c r="B109" s="872" t="str">
        <f t="shared" si="9"/>
        <v>5,898</v>
      </c>
      <c r="C109" s="872" t="str">
        <f t="shared" si="9"/>
        <v>11,426</v>
      </c>
      <c r="D109" s="872" t="str">
        <f t="shared" si="9"/>
        <v>2,164</v>
      </c>
      <c r="E109" s="872" t="str">
        <f t="shared" si="9"/>
        <v>42,376</v>
      </c>
      <c r="F109" s="872" t="str">
        <f t="shared" si="9"/>
        <v>7,280</v>
      </c>
      <c r="G109" s="872" t="str">
        <f t="shared" si="9"/>
        <v>5,891</v>
      </c>
      <c r="H109" s="872" t="str">
        <f t="shared" si="9"/>
        <v>2,929</v>
      </c>
      <c r="I109" s="872" t="str">
        <f t="shared" si="9"/>
        <v>0</v>
      </c>
      <c r="J109" s="872" t="str">
        <f t="shared" si="9"/>
        <v>52</v>
      </c>
      <c r="K109" s="872" t="str">
        <f t="shared" si="9"/>
        <v>0</v>
      </c>
      <c r="L109" s="872" t="str">
        <f t="shared" si="9"/>
        <v>82,026</v>
      </c>
      <c r="M109" s="872" t="str">
        <f t="shared" si="9"/>
        <v>21,173</v>
      </c>
      <c r="N109" s="872" t="str">
        <f t="shared" si="9"/>
        <v>4,000</v>
      </c>
      <c r="O109" s="872" t="str">
        <f t="shared" si="9"/>
        <v>24,960</v>
      </c>
      <c r="P109" s="872" t="str">
        <f t="shared" si="9"/>
        <v>0</v>
      </c>
      <c r="Q109" s="872" t="str">
        <f t="shared" si="9"/>
        <v>216</v>
      </c>
      <c r="R109" s="872" t="str">
        <f t="shared" si="9"/>
        <v>172</v>
      </c>
      <c r="S109" s="872" t="str">
        <f t="shared" si="9"/>
        <v>30</v>
      </c>
      <c r="T109" s="872" t="str">
        <f t="shared" si="9"/>
        <v>0</v>
      </c>
      <c r="U109" s="872" t="str">
        <f t="shared" si="9"/>
        <v>16,426,727</v>
      </c>
      <c r="V109" s="872" t="str">
        <f t="shared" si="9"/>
        <v>69,931,845</v>
      </c>
      <c r="W109" s="873" t="str">
        <f t="shared" si="9"/>
        <v>4.26</v>
      </c>
      <c r="X109" s="872" t="str">
        <f t="shared" si="9"/>
        <v>1,207,387</v>
      </c>
      <c r="Y109" s="872" t="str">
        <f t="shared" si="9"/>
        <v>187,815,756</v>
      </c>
      <c r="Z109" s="872" t="str">
        <f t="shared" si="9"/>
        <v>188</v>
      </c>
      <c r="AA109" s="872" t="str">
        <f t="shared" si="9"/>
        <v>6,397,950</v>
      </c>
      <c r="AB109" s="872" t="str">
        <f t="shared" si="9"/>
        <v>15,337,408</v>
      </c>
      <c r="AC109" s="872" t="str">
        <f t="shared" si="9"/>
        <v>227,587</v>
      </c>
      <c r="AD109" s="872" t="str">
        <f t="shared" si="9"/>
        <v>271,440</v>
      </c>
      <c r="AE109" s="872" t="str">
        <f t="shared" si="9"/>
        <v>0</v>
      </c>
      <c r="AF109" s="872" t="str">
        <f t="shared" si="9"/>
        <v>400,097</v>
      </c>
      <c r="AG109" s="872" t="str">
        <f t="shared" si="9"/>
        <v>23,440</v>
      </c>
      <c r="AH109" s="872" t="str">
        <f t="shared" si="9"/>
        <v>24,960</v>
      </c>
      <c r="AI109" s="872" t="str">
        <f t="shared" si="9"/>
        <v>9,984</v>
      </c>
      <c r="AJ109" s="872" t="str">
        <f t="shared" si="9"/>
        <v>0</v>
      </c>
      <c r="AK109" s="872" t="str">
        <f t="shared" si="9"/>
        <v>80,000</v>
      </c>
      <c r="AL109" s="872" t="str">
        <f t="shared" si="9"/>
        <v>27,388,229</v>
      </c>
      <c r="AM109" s="872" t="str">
        <f t="shared" si="9"/>
        <v>711,209</v>
      </c>
      <c r="AN109" s="872" t="str">
        <f t="shared" si="9"/>
        <v>1,131,000</v>
      </c>
      <c r="AO109" s="872" t="str">
        <f t="shared" si="9"/>
        <v>0</v>
      </c>
      <c r="AP109" s="872" t="str">
        <f t="shared" si="9"/>
        <v>714,459</v>
      </c>
      <c r="AQ109" s="872" t="str">
        <f t="shared" si="9"/>
        <v>293,000</v>
      </c>
      <c r="AR109" s="872" t="str">
        <f t="shared" si="9"/>
        <v>3,120,000</v>
      </c>
      <c r="AS109" s="872" t="str">
        <f t="shared" si="9"/>
        <v>2,496,000</v>
      </c>
      <c r="AT109" s="872" t="str">
        <f t="shared" si="9"/>
        <v>0</v>
      </c>
      <c r="AU109" s="872" t="str">
        <f t="shared" si="9"/>
        <v>111,111</v>
      </c>
      <c r="AV109" s="872" t="str">
        <f t="shared" si="9"/>
        <v>16,374,916</v>
      </c>
      <c r="AW109" s="872" t="str">
        <f t="shared" si="9"/>
        <v>35,965,008</v>
      </c>
      <c r="AX109" s="872" t="str">
        <f t="shared" si="9"/>
        <v>14,831,244</v>
      </c>
      <c r="AY109" s="872" t="str">
        <f t="shared" si="9"/>
        <v>2,307,082,334</v>
      </c>
      <c r="AZ109" s="872" t="str">
        <f t="shared" si="9"/>
        <v>2,307</v>
      </c>
      <c r="BA109" s="872" t="str">
        <f t="shared" si="9"/>
        <v>2,208,977</v>
      </c>
      <c r="BB109" s="872" t="str">
        <f t="shared" si="9"/>
        <v>13,307,053</v>
      </c>
      <c r="BC109" s="872" t="str">
        <f t="shared" si="9"/>
        <v>16,038,631</v>
      </c>
      <c r="BD109" s="872" t="str">
        <f t="shared" si="9"/>
        <v>267,311</v>
      </c>
      <c r="BE109" s="872" t="str">
        <f t="shared" si="9"/>
        <v>4,455</v>
      </c>
      <c r="BF109" s="872" t="str">
        <f t="shared" si="9"/>
        <v>186</v>
      </c>
      <c r="BG109" s="872" t="str">
        <f t="shared" si="9"/>
        <v>2,494,898,089</v>
      </c>
      <c r="BH109" s="872" t="str">
        <f t="shared" si="9"/>
        <v>2,494,898</v>
      </c>
      <c r="BI109" s="872" t="str">
        <f t="shared" si="9"/>
        <v>2,495</v>
      </c>
      <c r="BJ109" s="872" t="str">
        <f t="shared" si="9"/>
        <v>2,495</v>
      </c>
    </row>
    <row r="110">
      <c r="A110" s="874" t="str">
        <f t="shared" ref="A110:BJ110" si="10">A59</f>
        <v>639,138</v>
      </c>
      <c r="B110" s="874" t="str">
        <f t="shared" si="10"/>
        <v>8,618</v>
      </c>
      <c r="C110" s="874" t="str">
        <f t="shared" si="10"/>
        <v>14,966</v>
      </c>
      <c r="D110" s="874" t="str">
        <f t="shared" si="10"/>
        <v>2,164</v>
      </c>
      <c r="E110" s="874" t="str">
        <f t="shared" si="10"/>
        <v>51,416</v>
      </c>
      <c r="F110" s="874" t="str">
        <f t="shared" si="10"/>
        <v>7,280</v>
      </c>
      <c r="G110" s="874" t="str">
        <f t="shared" si="10"/>
        <v>6,629</v>
      </c>
      <c r="H110" s="874" t="str">
        <f t="shared" si="10"/>
        <v>2,929</v>
      </c>
      <c r="I110" s="874" t="str">
        <f t="shared" si="10"/>
        <v>0</v>
      </c>
      <c r="J110" s="874" t="str">
        <f t="shared" si="10"/>
        <v>52</v>
      </c>
      <c r="K110" s="874" t="str">
        <f t="shared" si="10"/>
        <v>0</v>
      </c>
      <c r="L110" s="874" t="str">
        <f t="shared" si="10"/>
        <v>1,090</v>
      </c>
      <c r="M110" s="874" t="str">
        <f t="shared" si="10"/>
        <v>21,173</v>
      </c>
      <c r="N110" s="874" t="str">
        <f t="shared" si="10"/>
        <v>4,000</v>
      </c>
      <c r="O110" s="874" t="str">
        <f t="shared" si="10"/>
        <v>24,960</v>
      </c>
      <c r="P110" s="874" t="str">
        <f t="shared" si="10"/>
        <v>0</v>
      </c>
      <c r="Q110" s="874" t="str">
        <f t="shared" si="10"/>
        <v>132</v>
      </c>
      <c r="R110" s="874" t="str">
        <f t="shared" si="10"/>
        <v>172</v>
      </c>
      <c r="S110" s="874" t="str">
        <f t="shared" si="10"/>
        <v>30</v>
      </c>
      <c r="T110" s="874" t="str">
        <f t="shared" si="10"/>
        <v>0</v>
      </c>
      <c r="U110" s="874" t="str">
        <f t="shared" si="10"/>
        <v>14,958,323</v>
      </c>
      <c r="V110" s="874" t="str">
        <f t="shared" si="10"/>
        <v>68,542,955</v>
      </c>
      <c r="W110" s="875" t="str">
        <f t="shared" si="10"/>
        <v>4.58</v>
      </c>
      <c r="X110" s="874" t="str">
        <f t="shared" si="10"/>
        <v>949,547</v>
      </c>
      <c r="Y110" s="874" t="str">
        <f t="shared" si="10"/>
        <v>147,707,311</v>
      </c>
      <c r="Z110" s="874" t="str">
        <f t="shared" si="10"/>
        <v>148</v>
      </c>
      <c r="AA110" s="874" t="str">
        <f t="shared" si="10"/>
        <v>2,858,676</v>
      </c>
      <c r="AB110" s="874" t="str">
        <f t="shared" si="10"/>
        <v>15,129,592</v>
      </c>
      <c r="AC110" s="874" t="str">
        <f t="shared" si="10"/>
        <v>65,715</v>
      </c>
      <c r="AD110" s="874" t="str">
        <f t="shared" si="10"/>
        <v>271,440</v>
      </c>
      <c r="AE110" s="874" t="str">
        <f t="shared" si="10"/>
        <v>0</v>
      </c>
      <c r="AF110" s="874" t="str">
        <f t="shared" si="10"/>
        <v>319,077</v>
      </c>
      <c r="AG110" s="874" t="str">
        <f t="shared" si="10"/>
        <v>23,440</v>
      </c>
      <c r="AH110" s="874" t="str">
        <f t="shared" si="10"/>
        <v>24,960</v>
      </c>
      <c r="AI110" s="874" t="str">
        <f t="shared" si="10"/>
        <v>9,984</v>
      </c>
      <c r="AJ110" s="874" t="str">
        <f t="shared" si="10"/>
        <v>0</v>
      </c>
      <c r="AK110" s="874" t="str">
        <f t="shared" si="10"/>
        <v>80,000</v>
      </c>
      <c r="AL110" s="874" t="str">
        <f t="shared" si="10"/>
        <v>27,017,129</v>
      </c>
      <c r="AM110" s="874" t="str">
        <f t="shared" si="10"/>
        <v>205,359</v>
      </c>
      <c r="AN110" s="874" t="str">
        <f t="shared" si="10"/>
        <v>1,131,000</v>
      </c>
      <c r="AO110" s="874" t="str">
        <f t="shared" si="10"/>
        <v>0</v>
      </c>
      <c r="AP110" s="874" t="str">
        <f t="shared" si="10"/>
        <v>569,780</v>
      </c>
      <c r="AQ110" s="874" t="str">
        <f t="shared" si="10"/>
        <v>293,000</v>
      </c>
      <c r="AR110" s="874" t="str">
        <f t="shared" si="10"/>
        <v>3,120,000</v>
      </c>
      <c r="AS110" s="874" t="str">
        <f t="shared" si="10"/>
        <v>2,496,000</v>
      </c>
      <c r="AT110" s="874" t="str">
        <f t="shared" si="10"/>
        <v>0</v>
      </c>
      <c r="AU110" s="874" t="str">
        <f t="shared" si="10"/>
        <v>111,111</v>
      </c>
      <c r="AV110" s="874" t="str">
        <f t="shared" si="10"/>
        <v>15,924,208</v>
      </c>
      <c r="AW110" s="874" t="str">
        <f t="shared" si="10"/>
        <v>34,943,379</v>
      </c>
      <c r="AX110" s="874" t="str">
        <f t="shared" si="10"/>
        <v>13,971,965</v>
      </c>
      <c r="AY110" s="874" t="str">
        <f t="shared" si="10"/>
        <v>2,173,416,778</v>
      </c>
      <c r="AZ110" s="874" t="str">
        <f t="shared" si="10"/>
        <v>2,173</v>
      </c>
      <c r="BA110" s="874" t="str">
        <f t="shared" si="10"/>
        <v>2,129,698</v>
      </c>
      <c r="BB110" s="874" t="str">
        <f t="shared" si="10"/>
        <v>12,929,050</v>
      </c>
      <c r="BC110" s="874" t="str">
        <f t="shared" si="10"/>
        <v>14,921,512</v>
      </c>
      <c r="BD110" s="874" t="str">
        <f t="shared" si="10"/>
        <v>248,692</v>
      </c>
      <c r="BE110" s="874" t="str">
        <f t="shared" si="10"/>
        <v>4,145</v>
      </c>
      <c r="BF110" s="874" t="str">
        <f t="shared" si="10"/>
        <v>173</v>
      </c>
      <c r="BG110" s="874" t="str">
        <f t="shared" si="10"/>
        <v>2,321,124,089</v>
      </c>
      <c r="BH110" s="874" t="str">
        <f t="shared" si="10"/>
        <v>2,321,124</v>
      </c>
      <c r="BI110" s="874" t="str">
        <f t="shared" si="10"/>
        <v>2,321</v>
      </c>
      <c r="BJ110" s="874" t="str">
        <f t="shared" si="10"/>
        <v>2,321</v>
      </c>
    </row>
    <row r="111">
      <c r="A111" s="854"/>
      <c r="B111" s="870"/>
      <c r="C111" s="870"/>
      <c r="D111" s="870"/>
      <c r="E111" s="870"/>
      <c r="F111" s="870"/>
      <c r="G111" s="870"/>
      <c r="H111" s="870"/>
      <c r="I111" s="854"/>
      <c r="J111" s="854"/>
      <c r="K111" s="854"/>
      <c r="L111" s="854"/>
      <c r="M111" s="854"/>
      <c r="N111" s="854"/>
      <c r="O111" s="854"/>
      <c r="P111" s="854"/>
      <c r="Q111" s="854"/>
      <c r="R111" s="854"/>
      <c r="S111" s="854"/>
      <c r="T111" s="854"/>
      <c r="U111" s="854"/>
      <c r="V111" s="854"/>
      <c r="W111" s="854"/>
      <c r="X111" s="854"/>
      <c r="Y111" s="854"/>
      <c r="Z111" s="854"/>
      <c r="AA111" s="854"/>
      <c r="AB111" s="854"/>
      <c r="AC111" s="854"/>
      <c r="AD111" s="854"/>
      <c r="AE111" s="854"/>
      <c r="AF111" s="854"/>
      <c r="AG111" s="854"/>
      <c r="AH111" s="854"/>
      <c r="AI111" s="854"/>
      <c r="AJ111" s="854"/>
      <c r="AK111" s="854"/>
      <c r="AL111" s="854"/>
      <c r="AM111" s="854"/>
      <c r="AN111" s="854"/>
      <c r="AO111" s="854"/>
      <c r="AP111" s="854"/>
      <c r="AQ111" s="854"/>
      <c r="AR111" s="854"/>
      <c r="AS111" s="854"/>
      <c r="AT111" s="854"/>
      <c r="AU111" s="854"/>
      <c r="AV111" s="854"/>
      <c r="AW111" s="854"/>
      <c r="AX111" s="854"/>
      <c r="AY111" s="854"/>
      <c r="AZ111" s="854"/>
      <c r="BA111" s="854"/>
      <c r="BB111" s="854"/>
      <c r="BC111" s="854"/>
      <c r="BD111" s="854"/>
      <c r="BE111" s="854"/>
      <c r="BF111" s="854"/>
      <c r="BG111" s="854"/>
      <c r="BH111" s="854"/>
      <c r="BI111" s="854"/>
      <c r="BJ111" s="854"/>
    </row>
    <row r="112">
      <c r="A112" s="876" t="s">
        <v>1341</v>
      </c>
      <c r="AF112" s="877"/>
      <c r="AG112" s="854"/>
      <c r="AH112" s="854"/>
      <c r="AI112" s="854"/>
      <c r="AJ112" s="854"/>
      <c r="AK112" s="854"/>
      <c r="AL112" s="854"/>
      <c r="AM112" s="854"/>
      <c r="AN112" s="854"/>
      <c r="AO112" s="854"/>
      <c r="AP112" s="854"/>
      <c r="AQ112" s="854"/>
      <c r="AR112" s="854"/>
      <c r="AS112" s="854"/>
      <c r="AT112" s="854"/>
      <c r="AU112" s="854"/>
      <c r="AV112" s="854"/>
      <c r="AW112" s="854"/>
      <c r="AX112" s="854"/>
      <c r="AY112" s="854"/>
      <c r="AZ112" s="854"/>
      <c r="BA112" s="854"/>
      <c r="BB112" s="854"/>
      <c r="BC112" s="854"/>
      <c r="BD112" s="854"/>
      <c r="BE112" s="854"/>
      <c r="BF112" s="854"/>
      <c r="BG112" s="854"/>
      <c r="BH112" s="854"/>
      <c r="BI112" s="854"/>
      <c r="BJ112" s="854"/>
    </row>
    <row r="113">
      <c r="A113" s="878" t="s">
        <v>1342</v>
      </c>
      <c r="AF113" s="877"/>
      <c r="AG113" s="854"/>
      <c r="AH113" s="854"/>
      <c r="AI113" s="854"/>
      <c r="AJ113" s="854"/>
      <c r="AK113" s="854"/>
      <c r="AL113" s="854"/>
      <c r="AM113" s="854"/>
      <c r="AN113" s="854"/>
      <c r="AO113" s="854"/>
      <c r="AP113" s="854"/>
      <c r="AQ113" s="854"/>
      <c r="AR113" s="854"/>
      <c r="AS113" s="854"/>
      <c r="AT113" s="854"/>
      <c r="AU113" s="854"/>
      <c r="AV113" s="854"/>
      <c r="AW113" s="854"/>
      <c r="AX113" s="854"/>
      <c r="AY113" s="854"/>
      <c r="AZ113" s="854"/>
      <c r="BA113" s="854"/>
      <c r="BB113" s="854"/>
      <c r="BC113" s="854"/>
      <c r="BD113" s="854"/>
      <c r="BE113" s="854"/>
      <c r="BF113" s="854"/>
      <c r="BG113" s="854"/>
      <c r="BH113" s="854"/>
      <c r="BI113" s="854"/>
      <c r="BJ113" s="854"/>
    </row>
    <row r="114">
      <c r="A114" s="804" t="s">
        <v>1343</v>
      </c>
      <c r="AF114" s="877"/>
      <c r="AG114" s="854"/>
      <c r="AH114" s="854"/>
      <c r="AI114" s="854"/>
      <c r="AJ114" s="854"/>
      <c r="AK114" s="854"/>
      <c r="AL114" s="854"/>
      <c r="AM114" s="854"/>
      <c r="AN114" s="854"/>
      <c r="AO114" s="854"/>
      <c r="AP114" s="854"/>
      <c r="AQ114" s="854"/>
      <c r="AR114" s="854"/>
      <c r="AS114" s="854"/>
      <c r="AT114" s="854"/>
      <c r="AU114" s="854"/>
      <c r="AV114" s="854"/>
      <c r="AW114" s="854"/>
      <c r="AX114" s="854"/>
      <c r="AY114" s="854"/>
      <c r="AZ114" s="854"/>
      <c r="BA114" s="854"/>
      <c r="BB114" s="854"/>
      <c r="BC114" s="854"/>
      <c r="BD114" s="854"/>
      <c r="BE114" s="854"/>
      <c r="BF114" s="854"/>
      <c r="BG114" s="854"/>
      <c r="BH114" s="854"/>
      <c r="BI114" s="854"/>
      <c r="BJ114" s="854"/>
    </row>
    <row r="115">
      <c r="AF115" s="877"/>
      <c r="AG115" s="854"/>
      <c r="AH115" s="854"/>
      <c r="AI115" s="854"/>
      <c r="AJ115" s="854"/>
      <c r="AK115" s="854"/>
      <c r="AL115" s="854"/>
      <c r="AM115" s="854"/>
      <c r="AN115" s="854"/>
      <c r="AO115" s="854"/>
      <c r="AP115" s="854"/>
      <c r="AQ115" s="854"/>
      <c r="AR115" s="854"/>
      <c r="AS115" s="854"/>
      <c r="AT115" s="854"/>
      <c r="AU115" s="854"/>
      <c r="AV115" s="854"/>
      <c r="AW115" s="854"/>
      <c r="AX115" s="854"/>
      <c r="AY115" s="854"/>
      <c r="AZ115" s="854"/>
      <c r="BA115" s="854"/>
      <c r="BB115" s="854"/>
      <c r="BC115" s="854"/>
      <c r="BD115" s="854"/>
      <c r="BE115" s="854"/>
      <c r="BF115" s="854"/>
      <c r="BG115" s="854"/>
      <c r="BH115" s="854"/>
      <c r="BI115" s="854"/>
      <c r="BJ115" s="854"/>
    </row>
    <row r="116">
      <c r="A116" s="877"/>
      <c r="B116" s="879"/>
      <c r="C116" s="879"/>
      <c r="D116" s="879"/>
      <c r="E116" s="879"/>
      <c r="F116" s="879"/>
      <c r="G116" s="879"/>
      <c r="H116" s="879"/>
      <c r="I116" s="877"/>
      <c r="J116" s="877"/>
      <c r="K116" s="877"/>
      <c r="L116" s="877"/>
      <c r="M116" s="877"/>
      <c r="N116" s="877"/>
      <c r="O116" s="877"/>
      <c r="P116" s="877"/>
      <c r="Q116" s="877"/>
      <c r="R116" s="877"/>
      <c r="S116" s="877"/>
      <c r="T116" s="877"/>
      <c r="U116" s="877"/>
      <c r="V116" s="877"/>
      <c r="W116" s="877"/>
      <c r="X116" s="877"/>
      <c r="Y116" s="877"/>
      <c r="Z116" s="877"/>
      <c r="AA116" s="877"/>
      <c r="AB116" s="877"/>
      <c r="AC116" s="877"/>
      <c r="AD116" s="877"/>
      <c r="AE116" s="877"/>
      <c r="AF116" s="877"/>
      <c r="AG116" s="854"/>
      <c r="AH116" s="854"/>
      <c r="AI116" s="854"/>
      <c r="AJ116" s="854"/>
      <c r="AK116" s="854"/>
      <c r="AL116" s="854"/>
      <c r="AM116" s="854"/>
      <c r="AN116" s="854"/>
      <c r="AO116" s="854"/>
      <c r="AP116" s="854"/>
      <c r="AQ116" s="854"/>
      <c r="AR116" s="854"/>
      <c r="AS116" s="854"/>
      <c r="AT116" s="854"/>
      <c r="AU116" s="854"/>
      <c r="AV116" s="854"/>
      <c r="AW116" s="854"/>
      <c r="AX116" s="854"/>
      <c r="AY116" s="854"/>
      <c r="AZ116" s="854"/>
      <c r="BA116" s="854"/>
      <c r="BB116" s="854"/>
      <c r="BC116" s="854"/>
      <c r="BD116" s="854"/>
      <c r="BE116" s="854"/>
      <c r="BF116" s="854"/>
      <c r="BG116" s="854"/>
      <c r="BH116" s="854"/>
      <c r="BI116" s="854"/>
      <c r="BJ116" s="854"/>
    </row>
    <row r="117">
      <c r="A117" s="877"/>
      <c r="B117" s="879"/>
      <c r="C117" s="879"/>
      <c r="D117" s="879"/>
      <c r="E117" s="879"/>
      <c r="F117" s="879"/>
      <c r="G117" s="879"/>
      <c r="H117" s="879"/>
      <c r="I117" s="877"/>
      <c r="J117" s="877"/>
      <c r="K117" s="877"/>
      <c r="L117" s="877"/>
      <c r="M117" s="877"/>
      <c r="N117" s="877"/>
      <c r="O117" s="877"/>
      <c r="P117" s="877"/>
      <c r="Q117" s="877"/>
      <c r="R117" s="877"/>
      <c r="S117" s="877"/>
      <c r="T117" s="877"/>
      <c r="U117" s="877"/>
      <c r="V117" s="877"/>
      <c r="W117" s="877"/>
      <c r="X117" s="877"/>
      <c r="Y117" s="877"/>
      <c r="Z117" s="877"/>
      <c r="AA117" s="877"/>
      <c r="AB117" s="877"/>
      <c r="AC117" s="877"/>
      <c r="AD117" s="877"/>
      <c r="AE117" s="877"/>
      <c r="AF117" s="877"/>
      <c r="AG117" s="854"/>
      <c r="AH117" s="854"/>
      <c r="AI117" s="854"/>
      <c r="AJ117" s="854"/>
      <c r="AK117" s="854"/>
      <c r="AL117" s="854"/>
      <c r="AM117" s="854"/>
      <c r="AN117" s="854"/>
      <c r="AO117" s="854"/>
      <c r="AP117" s="854"/>
      <c r="AQ117" s="854"/>
      <c r="AR117" s="854"/>
      <c r="AS117" s="854"/>
      <c r="AT117" s="854"/>
      <c r="AU117" s="854"/>
      <c r="AV117" s="854"/>
      <c r="AW117" s="854"/>
      <c r="AX117" s="854"/>
      <c r="AY117" s="854"/>
      <c r="AZ117" s="854"/>
      <c r="BA117" s="854"/>
      <c r="BB117" s="854"/>
      <c r="BC117" s="854"/>
      <c r="BD117" s="854"/>
      <c r="BE117" s="854"/>
      <c r="BF117" s="854"/>
      <c r="BG117" s="854"/>
      <c r="BH117" s="854"/>
      <c r="BI117" s="854"/>
      <c r="BJ117" s="854"/>
    </row>
    <row r="118">
      <c r="A118" s="877"/>
      <c r="B118" s="879"/>
      <c r="C118" s="879"/>
      <c r="D118" s="879"/>
      <c r="E118" s="879"/>
      <c r="F118" s="879"/>
      <c r="G118" s="879"/>
      <c r="H118" s="879"/>
      <c r="I118" s="877"/>
      <c r="J118" s="877"/>
      <c r="K118" s="877"/>
      <c r="L118" s="877"/>
      <c r="M118" s="877"/>
      <c r="N118" s="877"/>
      <c r="O118" s="877"/>
      <c r="P118" s="877"/>
      <c r="Q118" s="877"/>
      <c r="R118" s="877"/>
      <c r="S118" s="877"/>
      <c r="T118" s="877"/>
      <c r="U118" s="877"/>
      <c r="V118" s="877"/>
      <c r="W118" s="877"/>
      <c r="X118" s="877"/>
      <c r="Y118" s="877"/>
      <c r="Z118" s="877"/>
      <c r="AA118" s="877"/>
      <c r="AB118" s="877"/>
      <c r="AC118" s="877"/>
      <c r="AD118" s="877"/>
      <c r="AE118" s="877"/>
      <c r="AF118" s="877"/>
      <c r="AG118" s="854"/>
      <c r="AH118" s="854"/>
      <c r="AI118" s="854"/>
      <c r="AJ118" s="854"/>
      <c r="AK118" s="854"/>
      <c r="AL118" s="854"/>
      <c r="AM118" s="854"/>
      <c r="AN118" s="854"/>
      <c r="AO118" s="854"/>
      <c r="AP118" s="854"/>
      <c r="AQ118" s="854"/>
      <c r="AR118" s="854"/>
      <c r="AS118" s="854"/>
      <c r="AT118" s="854"/>
      <c r="AU118" s="854"/>
      <c r="AV118" s="854"/>
      <c r="AW118" s="854"/>
      <c r="AX118" s="854"/>
      <c r="AY118" s="854"/>
      <c r="AZ118" s="854"/>
      <c r="BA118" s="854"/>
      <c r="BB118" s="854"/>
      <c r="BC118" s="854"/>
      <c r="BD118" s="854"/>
      <c r="BE118" s="854"/>
      <c r="BF118" s="854"/>
      <c r="BG118" s="854"/>
      <c r="BH118" s="854"/>
      <c r="BI118" s="854"/>
      <c r="BJ118" s="854"/>
    </row>
    <row r="119">
      <c r="A119" s="877"/>
      <c r="B119" s="879"/>
      <c r="C119" s="879"/>
      <c r="D119" s="879"/>
      <c r="E119" s="879"/>
      <c r="F119" s="879"/>
      <c r="G119" s="879"/>
      <c r="H119" s="879"/>
      <c r="I119" s="877"/>
      <c r="J119" s="877"/>
      <c r="K119" s="877"/>
      <c r="L119" s="877"/>
      <c r="M119" s="877"/>
      <c r="N119" s="877"/>
      <c r="O119" s="877"/>
      <c r="P119" s="877"/>
      <c r="Q119" s="877"/>
      <c r="R119" s="877"/>
      <c r="S119" s="877"/>
      <c r="T119" s="877"/>
      <c r="U119" s="877"/>
      <c r="V119" s="877"/>
      <c r="W119" s="877"/>
      <c r="X119" s="877"/>
      <c r="Y119" s="877"/>
      <c r="Z119" s="877"/>
      <c r="AA119" s="877"/>
      <c r="AB119" s="877"/>
      <c r="AC119" s="877"/>
      <c r="AD119" s="877"/>
      <c r="AE119" s="877"/>
      <c r="AF119" s="877"/>
      <c r="AG119" s="854"/>
      <c r="AH119" s="854"/>
      <c r="AI119" s="854"/>
      <c r="AJ119" s="854"/>
      <c r="AK119" s="854"/>
      <c r="AL119" s="854"/>
      <c r="AM119" s="854"/>
      <c r="AN119" s="854"/>
      <c r="AO119" s="854"/>
      <c r="AP119" s="854"/>
      <c r="AQ119" s="854"/>
      <c r="AR119" s="854"/>
      <c r="AS119" s="854"/>
      <c r="AT119" s="854"/>
      <c r="AU119" s="854"/>
      <c r="AV119" s="854"/>
      <c r="AW119" s="854"/>
      <c r="AX119" s="854"/>
      <c r="AY119" s="854"/>
      <c r="AZ119" s="854"/>
      <c r="BA119" s="854"/>
      <c r="BB119" s="854"/>
      <c r="BC119" s="854"/>
      <c r="BD119" s="854"/>
      <c r="BE119" s="854"/>
      <c r="BF119" s="854"/>
      <c r="BG119" s="854"/>
      <c r="BH119" s="854"/>
      <c r="BI119" s="854"/>
      <c r="BJ119" s="854"/>
    </row>
    <row r="120">
      <c r="A120" s="877"/>
      <c r="B120" s="879"/>
      <c r="C120" s="879"/>
      <c r="D120" s="879"/>
      <c r="E120" s="879"/>
      <c r="F120" s="879"/>
      <c r="G120" s="879"/>
      <c r="H120" s="879"/>
      <c r="I120" s="877"/>
      <c r="J120" s="877"/>
      <c r="K120" s="877"/>
      <c r="L120" s="877"/>
      <c r="M120" s="877"/>
      <c r="N120" s="877"/>
      <c r="O120" s="877"/>
      <c r="P120" s="877"/>
      <c r="Q120" s="877"/>
      <c r="R120" s="877"/>
      <c r="S120" s="877"/>
      <c r="T120" s="877"/>
      <c r="U120" s="877"/>
      <c r="V120" s="877"/>
      <c r="W120" s="877"/>
      <c r="X120" s="877"/>
      <c r="Y120" s="877"/>
      <c r="Z120" s="877"/>
      <c r="AA120" s="877"/>
      <c r="AB120" s="877"/>
      <c r="AC120" s="877"/>
      <c r="AD120" s="877"/>
      <c r="AE120" s="877"/>
      <c r="AF120" s="877"/>
      <c r="AG120" s="854"/>
      <c r="AH120" s="854"/>
      <c r="AI120" s="854"/>
      <c r="AJ120" s="854"/>
      <c r="AK120" s="854"/>
      <c r="AL120" s="854"/>
      <c r="AM120" s="854"/>
      <c r="AN120" s="854"/>
      <c r="AO120" s="854"/>
      <c r="AP120" s="854"/>
      <c r="AQ120" s="854"/>
      <c r="AR120" s="854"/>
      <c r="AS120" s="854"/>
      <c r="AT120" s="854"/>
      <c r="AU120" s="854"/>
      <c r="AV120" s="854"/>
      <c r="AW120" s="854"/>
      <c r="AX120" s="854"/>
      <c r="AY120" s="854"/>
      <c r="AZ120" s="854"/>
      <c r="BA120" s="854"/>
      <c r="BB120" s="854"/>
      <c r="BC120" s="854"/>
      <c r="BD120" s="854"/>
      <c r="BE120" s="854"/>
      <c r="BF120" s="854"/>
      <c r="BG120" s="854"/>
      <c r="BH120" s="854"/>
      <c r="BI120" s="854"/>
      <c r="BJ120" s="854"/>
    </row>
    <row r="121">
      <c r="A121" s="877"/>
      <c r="B121" s="879"/>
      <c r="C121" s="879"/>
      <c r="D121" s="879"/>
      <c r="E121" s="879"/>
      <c r="F121" s="879"/>
      <c r="G121" s="879"/>
      <c r="H121" s="879"/>
      <c r="I121" s="877"/>
      <c r="J121" s="877"/>
      <c r="K121" s="877"/>
      <c r="L121" s="877"/>
      <c r="M121" s="877"/>
      <c r="N121" s="877"/>
      <c r="O121" s="877"/>
      <c r="P121" s="877"/>
      <c r="Q121" s="877"/>
      <c r="R121" s="877"/>
      <c r="S121" s="877"/>
      <c r="T121" s="877"/>
      <c r="U121" s="877"/>
      <c r="V121" s="877"/>
      <c r="W121" s="877"/>
      <c r="X121" s="877"/>
      <c r="Y121" s="877"/>
      <c r="Z121" s="877"/>
      <c r="AA121" s="877"/>
      <c r="AB121" s="877"/>
      <c r="AC121" s="877"/>
      <c r="AD121" s="877"/>
      <c r="AE121" s="877"/>
      <c r="AF121" s="877"/>
      <c r="AG121" s="854"/>
      <c r="AH121" s="854"/>
      <c r="AI121" s="854"/>
      <c r="AJ121" s="854"/>
      <c r="AK121" s="854"/>
      <c r="AL121" s="854"/>
      <c r="AM121" s="854"/>
      <c r="AN121" s="854"/>
      <c r="AO121" s="854"/>
      <c r="AP121" s="854"/>
      <c r="AQ121" s="854"/>
      <c r="AR121" s="854"/>
      <c r="AS121" s="854"/>
      <c r="AT121" s="854"/>
      <c r="AU121" s="854"/>
      <c r="AV121" s="854"/>
      <c r="AW121" s="854"/>
      <c r="AX121" s="854"/>
      <c r="AY121" s="854"/>
      <c r="AZ121" s="854"/>
      <c r="BA121" s="854"/>
      <c r="BB121" s="854"/>
      <c r="BC121" s="854"/>
      <c r="BD121" s="854"/>
      <c r="BE121" s="854"/>
      <c r="BF121" s="854"/>
      <c r="BG121" s="854"/>
      <c r="BH121" s="854"/>
      <c r="BI121" s="854"/>
      <c r="BJ121" s="854"/>
    </row>
    <row r="122">
      <c r="A122" s="877"/>
      <c r="B122" s="879"/>
      <c r="C122" s="879"/>
      <c r="D122" s="879"/>
      <c r="E122" s="879"/>
      <c r="F122" s="879"/>
      <c r="G122" s="879"/>
      <c r="H122" s="879"/>
      <c r="I122" s="877"/>
      <c r="J122" s="877"/>
      <c r="K122" s="877"/>
      <c r="L122" s="877"/>
      <c r="M122" s="877"/>
      <c r="N122" s="877"/>
      <c r="O122" s="877"/>
      <c r="P122" s="877"/>
      <c r="Q122" s="877"/>
      <c r="R122" s="877"/>
      <c r="S122" s="877"/>
      <c r="T122" s="877"/>
      <c r="U122" s="877"/>
      <c r="V122" s="877"/>
      <c r="W122" s="877"/>
      <c r="X122" s="877"/>
      <c r="Y122" s="877"/>
      <c r="Z122" s="877"/>
      <c r="AA122" s="877"/>
      <c r="AB122" s="877"/>
      <c r="AC122" s="877"/>
      <c r="AD122" s="877"/>
      <c r="AE122" s="877"/>
      <c r="AF122" s="877"/>
      <c r="AG122" s="854"/>
      <c r="AH122" s="854"/>
      <c r="AI122" s="854"/>
      <c r="AJ122" s="854"/>
      <c r="AK122" s="854"/>
      <c r="AL122" s="854"/>
      <c r="AM122" s="854"/>
      <c r="AN122" s="854"/>
      <c r="AO122" s="854"/>
      <c r="AP122" s="854"/>
      <c r="AQ122" s="854"/>
      <c r="AR122" s="854"/>
      <c r="AS122" s="854"/>
      <c r="AT122" s="854"/>
      <c r="AU122" s="854"/>
      <c r="AV122" s="854"/>
      <c r="AW122" s="854"/>
      <c r="AX122" s="854"/>
      <c r="AY122" s="854"/>
      <c r="AZ122" s="854"/>
      <c r="BA122" s="854"/>
      <c r="BB122" s="854"/>
      <c r="BC122" s="854"/>
      <c r="BD122" s="854"/>
      <c r="BE122" s="854"/>
      <c r="BF122" s="854"/>
      <c r="BG122" s="854"/>
      <c r="BH122" s="854"/>
      <c r="BI122" s="854"/>
      <c r="BJ122" s="854"/>
    </row>
    <row r="123">
      <c r="A123" s="877"/>
      <c r="B123" s="879"/>
      <c r="C123" s="879"/>
      <c r="D123" s="879"/>
      <c r="E123" s="879"/>
      <c r="F123" s="879"/>
      <c r="G123" s="879"/>
      <c r="H123" s="879"/>
      <c r="I123" s="877"/>
      <c r="J123" s="877"/>
      <c r="K123" s="877"/>
      <c r="L123" s="877"/>
      <c r="M123" s="877"/>
      <c r="N123" s="877"/>
      <c r="O123" s="877"/>
      <c r="P123" s="877"/>
      <c r="Q123" s="877"/>
      <c r="R123" s="877"/>
      <c r="S123" s="877"/>
      <c r="T123" s="877"/>
      <c r="U123" s="877"/>
      <c r="V123" s="877"/>
      <c r="W123" s="877"/>
      <c r="X123" s="877"/>
      <c r="Y123" s="877"/>
      <c r="Z123" s="877"/>
      <c r="AA123" s="877"/>
      <c r="AB123" s="877"/>
      <c r="AC123" s="877"/>
      <c r="AD123" s="877"/>
      <c r="AE123" s="877"/>
      <c r="AF123" s="877"/>
      <c r="AG123" s="854"/>
      <c r="AH123" s="854"/>
      <c r="AI123" s="854"/>
      <c r="AJ123" s="854"/>
      <c r="AK123" s="854"/>
      <c r="AL123" s="854"/>
      <c r="AM123" s="854"/>
      <c r="AN123" s="854"/>
      <c r="AO123" s="854"/>
      <c r="AP123" s="854"/>
      <c r="AQ123" s="854"/>
      <c r="AR123" s="854"/>
      <c r="AS123" s="854"/>
      <c r="AT123" s="854"/>
      <c r="AU123" s="854"/>
      <c r="AV123" s="854"/>
      <c r="AW123" s="854"/>
      <c r="AX123" s="854"/>
      <c r="AY123" s="854"/>
      <c r="AZ123" s="854"/>
      <c r="BA123" s="854"/>
      <c r="BB123" s="854"/>
      <c r="BC123" s="854"/>
      <c r="BD123" s="854"/>
      <c r="BE123" s="854"/>
      <c r="BF123" s="854"/>
      <c r="BG123" s="854"/>
      <c r="BH123" s="854"/>
      <c r="BI123" s="854"/>
      <c r="BJ123" s="854"/>
    </row>
    <row r="124">
      <c r="A124" s="877"/>
      <c r="B124" s="879"/>
      <c r="C124" s="879"/>
      <c r="D124" s="879"/>
      <c r="E124" s="879"/>
      <c r="F124" s="879"/>
      <c r="G124" s="879"/>
      <c r="H124" s="879"/>
      <c r="I124" s="877"/>
      <c r="J124" s="877"/>
      <c r="K124" s="877"/>
      <c r="L124" s="877"/>
      <c r="M124" s="877"/>
      <c r="N124" s="877"/>
      <c r="O124" s="877"/>
      <c r="P124" s="877"/>
      <c r="Q124" s="877"/>
      <c r="R124" s="877"/>
      <c r="S124" s="877"/>
      <c r="T124" s="877"/>
      <c r="U124" s="877"/>
      <c r="V124" s="877"/>
      <c r="W124" s="877"/>
      <c r="X124" s="877"/>
      <c r="Y124" s="877"/>
      <c r="Z124" s="877"/>
      <c r="AA124" s="877"/>
      <c r="AB124" s="877"/>
      <c r="AC124" s="877"/>
      <c r="AD124" s="877"/>
      <c r="AE124" s="877"/>
      <c r="AF124" s="877"/>
      <c r="AG124" s="854"/>
      <c r="AH124" s="854"/>
      <c r="AI124" s="854"/>
      <c r="AJ124" s="854"/>
      <c r="AK124" s="854"/>
      <c r="AL124" s="854"/>
      <c r="AM124" s="854"/>
      <c r="AN124" s="854"/>
      <c r="AO124" s="854"/>
      <c r="AP124" s="854"/>
      <c r="AQ124" s="854"/>
      <c r="AR124" s="854"/>
      <c r="AS124" s="854"/>
      <c r="AT124" s="854"/>
      <c r="AU124" s="854"/>
      <c r="AV124" s="854"/>
      <c r="AW124" s="854"/>
      <c r="AX124" s="854"/>
      <c r="AY124" s="854"/>
      <c r="AZ124" s="854"/>
      <c r="BA124" s="854"/>
      <c r="BB124" s="854"/>
      <c r="BC124" s="854"/>
      <c r="BD124" s="854"/>
      <c r="BE124" s="854"/>
      <c r="BF124" s="854"/>
      <c r="BG124" s="854"/>
      <c r="BH124" s="854"/>
      <c r="BI124" s="854"/>
      <c r="BJ124" s="854"/>
    </row>
    <row r="125">
      <c r="A125" s="877"/>
      <c r="B125" s="879"/>
      <c r="C125" s="879"/>
      <c r="D125" s="879"/>
      <c r="E125" s="879"/>
      <c r="F125" s="879"/>
      <c r="G125" s="879"/>
      <c r="H125" s="879"/>
      <c r="I125" s="877"/>
      <c r="J125" s="877"/>
      <c r="K125" s="877"/>
      <c r="L125" s="877"/>
      <c r="M125" s="877"/>
      <c r="N125" s="877"/>
      <c r="O125" s="877"/>
      <c r="P125" s="877"/>
      <c r="Q125" s="877"/>
      <c r="R125" s="877"/>
      <c r="S125" s="877"/>
      <c r="T125" s="877"/>
      <c r="U125" s="877"/>
      <c r="V125" s="877"/>
      <c r="W125" s="877"/>
      <c r="X125" s="877"/>
      <c r="Y125" s="877"/>
      <c r="Z125" s="877"/>
      <c r="AA125" s="877"/>
      <c r="AB125" s="877"/>
      <c r="AC125" s="877"/>
      <c r="AD125" s="877"/>
      <c r="AE125" s="877"/>
      <c r="AF125" s="877"/>
      <c r="AG125" s="854"/>
      <c r="AH125" s="854"/>
      <c r="AI125" s="854"/>
      <c r="AJ125" s="854"/>
      <c r="AK125" s="854"/>
      <c r="AL125" s="854"/>
      <c r="AM125" s="854"/>
      <c r="AN125" s="854"/>
      <c r="AO125" s="854"/>
      <c r="AP125" s="854"/>
      <c r="AQ125" s="854"/>
      <c r="AR125" s="854"/>
      <c r="AS125" s="854"/>
      <c r="AT125" s="854"/>
      <c r="AU125" s="854"/>
      <c r="AV125" s="854"/>
      <c r="AW125" s="854"/>
      <c r="AX125" s="854"/>
      <c r="AY125" s="854"/>
      <c r="AZ125" s="854"/>
      <c r="BA125" s="854"/>
      <c r="BB125" s="854"/>
      <c r="BC125" s="854"/>
      <c r="BD125" s="854"/>
      <c r="BE125" s="854"/>
      <c r="BF125" s="854"/>
      <c r="BG125" s="854"/>
      <c r="BH125" s="854"/>
      <c r="BI125" s="854"/>
      <c r="BJ125" s="854"/>
    </row>
    <row r="126">
      <c r="A126" s="877"/>
      <c r="B126" s="879"/>
      <c r="C126" s="879"/>
      <c r="D126" s="879"/>
      <c r="E126" s="879"/>
      <c r="F126" s="879"/>
      <c r="G126" s="879"/>
      <c r="H126" s="879"/>
      <c r="I126" s="877"/>
      <c r="J126" s="877"/>
      <c r="K126" s="877"/>
      <c r="L126" s="877"/>
      <c r="M126" s="877"/>
      <c r="N126" s="877"/>
      <c r="O126" s="877"/>
      <c r="P126" s="877"/>
      <c r="Q126" s="877"/>
      <c r="R126" s="877"/>
      <c r="S126" s="877"/>
      <c r="T126" s="877"/>
      <c r="U126" s="877"/>
      <c r="V126" s="877"/>
      <c r="W126" s="877"/>
      <c r="X126" s="877"/>
      <c r="Y126" s="877"/>
      <c r="Z126" s="877"/>
      <c r="AA126" s="877"/>
      <c r="AB126" s="877"/>
      <c r="AC126" s="877"/>
      <c r="AD126" s="877"/>
      <c r="AE126" s="877"/>
      <c r="AF126" s="877"/>
      <c r="AG126" s="854"/>
      <c r="AH126" s="854"/>
      <c r="AI126" s="854"/>
      <c r="AJ126" s="854"/>
      <c r="AK126" s="854"/>
      <c r="AL126" s="854"/>
      <c r="AM126" s="854"/>
      <c r="AN126" s="854"/>
      <c r="AO126" s="854"/>
      <c r="AP126" s="854"/>
      <c r="AQ126" s="854"/>
      <c r="AR126" s="854"/>
      <c r="AS126" s="854"/>
      <c r="AT126" s="854"/>
      <c r="AU126" s="854"/>
      <c r="AV126" s="854"/>
      <c r="AW126" s="854"/>
      <c r="AX126" s="854"/>
      <c r="AY126" s="854"/>
      <c r="AZ126" s="854"/>
      <c r="BA126" s="854"/>
      <c r="BB126" s="854"/>
      <c r="BC126" s="854"/>
      <c r="BD126" s="854"/>
      <c r="BE126" s="854"/>
      <c r="BF126" s="854"/>
      <c r="BG126" s="854"/>
      <c r="BH126" s="854"/>
      <c r="BI126" s="854"/>
      <c r="BJ126" s="854"/>
    </row>
    <row r="127">
      <c r="A127" s="877"/>
      <c r="B127" s="879"/>
      <c r="C127" s="879"/>
      <c r="D127" s="879"/>
      <c r="E127" s="879"/>
      <c r="F127" s="879"/>
      <c r="G127" s="879"/>
      <c r="H127" s="879"/>
      <c r="I127" s="877"/>
      <c r="J127" s="877"/>
      <c r="K127" s="877"/>
      <c r="L127" s="877"/>
      <c r="M127" s="877"/>
      <c r="N127" s="877"/>
      <c r="O127" s="877"/>
      <c r="P127" s="877"/>
      <c r="Q127" s="877"/>
      <c r="R127" s="877"/>
      <c r="S127" s="877"/>
      <c r="T127" s="877"/>
      <c r="U127" s="877"/>
      <c r="V127" s="877"/>
      <c r="W127" s="877"/>
      <c r="X127" s="877"/>
      <c r="Y127" s="877"/>
      <c r="Z127" s="877"/>
      <c r="AA127" s="877"/>
      <c r="AB127" s="877"/>
      <c r="AC127" s="877"/>
      <c r="AD127" s="877"/>
      <c r="AE127" s="877"/>
      <c r="AF127" s="877"/>
      <c r="AG127" s="854"/>
      <c r="AH127" s="854"/>
      <c r="AI127" s="854"/>
      <c r="AJ127" s="854"/>
      <c r="AK127" s="854"/>
      <c r="AL127" s="854"/>
      <c r="AM127" s="854"/>
      <c r="AN127" s="854"/>
      <c r="AO127" s="854"/>
      <c r="AP127" s="854"/>
      <c r="AQ127" s="854"/>
      <c r="AR127" s="854"/>
      <c r="AS127" s="854"/>
      <c r="AT127" s="854"/>
      <c r="AU127" s="854"/>
      <c r="AV127" s="854"/>
      <c r="AW127" s="854"/>
      <c r="AX127" s="854"/>
      <c r="AY127" s="854"/>
      <c r="AZ127" s="854"/>
      <c r="BA127" s="854"/>
      <c r="BB127" s="854"/>
      <c r="BC127" s="854"/>
      <c r="BD127" s="854"/>
      <c r="BE127" s="854"/>
      <c r="BF127" s="854"/>
      <c r="BG127" s="854"/>
      <c r="BH127" s="854"/>
      <c r="BI127" s="854"/>
      <c r="BJ127" s="854"/>
    </row>
    <row r="128">
      <c r="A128" s="877"/>
      <c r="B128" s="879"/>
      <c r="C128" s="879"/>
      <c r="D128" s="879"/>
      <c r="E128" s="879"/>
      <c r="F128" s="879"/>
      <c r="G128" s="879"/>
      <c r="H128" s="879"/>
      <c r="I128" s="877"/>
      <c r="J128" s="877"/>
      <c r="K128" s="877"/>
      <c r="L128" s="877"/>
      <c r="M128" s="877"/>
      <c r="N128" s="877"/>
      <c r="O128" s="877"/>
      <c r="P128" s="877"/>
      <c r="Q128" s="877"/>
      <c r="R128" s="877"/>
      <c r="S128" s="877"/>
      <c r="T128" s="877"/>
      <c r="U128" s="877"/>
      <c r="V128" s="877"/>
      <c r="W128" s="877"/>
      <c r="X128" s="877"/>
      <c r="Y128" s="877"/>
      <c r="Z128" s="877"/>
      <c r="AA128" s="877"/>
      <c r="AB128" s="877"/>
      <c r="AC128" s="877"/>
      <c r="AD128" s="877"/>
      <c r="AE128" s="877"/>
      <c r="AF128" s="877"/>
      <c r="AG128" s="854"/>
      <c r="AH128" s="854"/>
      <c r="AI128" s="854"/>
      <c r="AJ128" s="854"/>
      <c r="AK128" s="854"/>
      <c r="AL128" s="854"/>
      <c r="AM128" s="854"/>
      <c r="AN128" s="854"/>
      <c r="AO128" s="854"/>
      <c r="AP128" s="854"/>
      <c r="AQ128" s="854"/>
      <c r="AR128" s="854"/>
      <c r="AS128" s="854"/>
      <c r="AT128" s="854"/>
      <c r="AU128" s="854"/>
      <c r="AV128" s="854"/>
      <c r="AW128" s="854"/>
      <c r="AX128" s="854"/>
      <c r="AY128" s="854"/>
      <c r="AZ128" s="854"/>
      <c r="BA128" s="854"/>
      <c r="BB128" s="854"/>
      <c r="BC128" s="854"/>
      <c r="BD128" s="854"/>
      <c r="BE128" s="854"/>
      <c r="BF128" s="854"/>
      <c r="BG128" s="854"/>
      <c r="BH128" s="854"/>
      <c r="BI128" s="854"/>
      <c r="BJ128" s="854"/>
    </row>
    <row r="129">
      <c r="A129" s="877"/>
      <c r="B129" s="879"/>
      <c r="C129" s="879"/>
      <c r="D129" s="879"/>
      <c r="E129" s="879"/>
      <c r="F129" s="879"/>
      <c r="G129" s="879"/>
      <c r="H129" s="879"/>
      <c r="I129" s="877"/>
      <c r="J129" s="877"/>
      <c r="K129" s="877"/>
      <c r="L129" s="877"/>
      <c r="M129" s="877"/>
      <c r="N129" s="877"/>
      <c r="O129" s="877"/>
      <c r="P129" s="877"/>
      <c r="Q129" s="877"/>
      <c r="R129" s="877"/>
      <c r="S129" s="877"/>
      <c r="T129" s="877"/>
      <c r="U129" s="877"/>
      <c r="V129" s="877"/>
      <c r="W129" s="877"/>
      <c r="X129" s="877"/>
      <c r="Y129" s="877"/>
      <c r="Z129" s="877"/>
      <c r="AA129" s="877"/>
      <c r="AB129" s="877"/>
      <c r="AC129" s="877"/>
      <c r="AD129" s="877"/>
      <c r="AE129" s="877"/>
      <c r="AF129" s="877"/>
      <c r="AG129" s="854"/>
      <c r="AH129" s="854"/>
      <c r="AI129" s="854"/>
      <c r="AJ129" s="854"/>
      <c r="AK129" s="854"/>
      <c r="AL129" s="854"/>
      <c r="AM129" s="854"/>
      <c r="AN129" s="854"/>
      <c r="AO129" s="854"/>
      <c r="AP129" s="854"/>
      <c r="AQ129" s="854"/>
      <c r="AR129" s="854"/>
      <c r="AS129" s="854"/>
      <c r="AT129" s="854"/>
      <c r="AU129" s="854"/>
      <c r="AV129" s="854"/>
      <c r="AW129" s="854"/>
      <c r="AX129" s="854"/>
      <c r="AY129" s="854"/>
      <c r="AZ129" s="854"/>
      <c r="BA129" s="854"/>
      <c r="BB129" s="854"/>
      <c r="BC129" s="854"/>
      <c r="BD129" s="854"/>
      <c r="BE129" s="854"/>
      <c r="BF129" s="854"/>
      <c r="BG129" s="854"/>
      <c r="BH129" s="854"/>
      <c r="BI129" s="854"/>
      <c r="BJ129" s="854"/>
    </row>
    <row r="130">
      <c r="A130" s="877"/>
      <c r="B130" s="879"/>
      <c r="C130" s="879"/>
      <c r="D130" s="879"/>
      <c r="E130" s="879"/>
      <c r="F130" s="879"/>
      <c r="G130" s="879"/>
      <c r="H130" s="879"/>
      <c r="I130" s="877"/>
      <c r="J130" s="877"/>
      <c r="K130" s="877"/>
      <c r="L130" s="877"/>
      <c r="M130" s="877"/>
      <c r="N130" s="877"/>
      <c r="O130" s="877"/>
      <c r="P130" s="877"/>
      <c r="Q130" s="877"/>
      <c r="R130" s="877"/>
      <c r="S130" s="877"/>
      <c r="T130" s="877"/>
      <c r="U130" s="877"/>
      <c r="V130" s="877"/>
      <c r="W130" s="877"/>
      <c r="X130" s="877"/>
      <c r="Y130" s="877"/>
      <c r="Z130" s="877"/>
      <c r="AA130" s="877"/>
      <c r="AB130" s="877"/>
      <c r="AC130" s="877"/>
      <c r="AD130" s="877"/>
      <c r="AE130" s="877"/>
      <c r="AF130" s="877"/>
      <c r="AG130" s="854"/>
      <c r="AH130" s="854"/>
      <c r="AI130" s="854"/>
      <c r="AJ130" s="854"/>
      <c r="AK130" s="854"/>
      <c r="AL130" s="854"/>
      <c r="AM130" s="854"/>
      <c r="AN130" s="854"/>
      <c r="AO130" s="854"/>
      <c r="AP130" s="854"/>
      <c r="AQ130" s="854"/>
      <c r="AR130" s="854"/>
      <c r="AS130" s="854"/>
      <c r="AT130" s="854"/>
      <c r="AU130" s="854"/>
      <c r="AV130" s="854"/>
      <c r="AW130" s="854"/>
      <c r="AX130" s="854"/>
      <c r="AY130" s="854"/>
      <c r="AZ130" s="854"/>
      <c r="BA130" s="854"/>
      <c r="BB130" s="854"/>
      <c r="BC130" s="854"/>
      <c r="BD130" s="854"/>
      <c r="BE130" s="854"/>
      <c r="BF130" s="854"/>
      <c r="BG130" s="854"/>
      <c r="BH130" s="854"/>
      <c r="BI130" s="854"/>
      <c r="BJ130" s="854"/>
    </row>
    <row r="131">
      <c r="A131" s="877"/>
      <c r="B131" s="879"/>
      <c r="C131" s="879"/>
      <c r="D131" s="879"/>
      <c r="E131" s="879"/>
      <c r="F131" s="879"/>
      <c r="G131" s="879"/>
      <c r="H131" s="879"/>
      <c r="I131" s="877"/>
      <c r="J131" s="877"/>
      <c r="K131" s="877"/>
      <c r="L131" s="877"/>
      <c r="M131" s="877"/>
      <c r="N131" s="877"/>
      <c r="O131" s="877"/>
      <c r="P131" s="877"/>
      <c r="Q131" s="877"/>
      <c r="R131" s="877"/>
      <c r="S131" s="877"/>
      <c r="T131" s="877"/>
      <c r="U131" s="877"/>
      <c r="V131" s="877"/>
      <c r="W131" s="877"/>
      <c r="X131" s="877"/>
      <c r="Y131" s="877"/>
      <c r="Z131" s="877"/>
      <c r="AA131" s="877"/>
      <c r="AB131" s="877"/>
      <c r="AC131" s="877"/>
      <c r="AD131" s="877"/>
      <c r="AE131" s="877"/>
      <c r="AF131" s="877"/>
      <c r="AG131" s="854"/>
      <c r="AH131" s="854"/>
      <c r="AI131" s="854"/>
      <c r="AJ131" s="854"/>
      <c r="AK131" s="854"/>
      <c r="AL131" s="854"/>
      <c r="AM131" s="854"/>
      <c r="AN131" s="854"/>
      <c r="AO131" s="854"/>
      <c r="AP131" s="854"/>
      <c r="AQ131" s="854"/>
      <c r="AR131" s="854"/>
      <c r="AS131" s="854"/>
      <c r="AT131" s="854"/>
      <c r="AU131" s="854"/>
      <c r="AV131" s="854"/>
      <c r="AW131" s="854"/>
      <c r="AX131" s="854"/>
      <c r="AY131" s="854"/>
      <c r="AZ131" s="854"/>
      <c r="BA131" s="854"/>
      <c r="BB131" s="854"/>
      <c r="BC131" s="854"/>
      <c r="BD131" s="854"/>
      <c r="BE131" s="854"/>
      <c r="BF131" s="854"/>
      <c r="BG131" s="854"/>
      <c r="BH131" s="854"/>
      <c r="BI131" s="854"/>
      <c r="BJ131" s="854"/>
    </row>
    <row r="132">
      <c r="A132" s="877"/>
      <c r="B132" s="879"/>
      <c r="C132" s="879"/>
      <c r="D132" s="879"/>
      <c r="E132" s="879"/>
      <c r="F132" s="879"/>
      <c r="G132" s="879"/>
      <c r="H132" s="879"/>
      <c r="I132" s="877"/>
      <c r="J132" s="877"/>
      <c r="K132" s="877"/>
      <c r="L132" s="877"/>
      <c r="M132" s="877"/>
      <c r="N132" s="877"/>
      <c r="O132" s="877"/>
      <c r="P132" s="877"/>
      <c r="Q132" s="877"/>
      <c r="R132" s="877"/>
      <c r="S132" s="877"/>
      <c r="T132" s="877"/>
      <c r="U132" s="877"/>
      <c r="V132" s="877"/>
      <c r="W132" s="877"/>
      <c r="X132" s="877"/>
      <c r="Y132" s="877"/>
      <c r="Z132" s="877"/>
      <c r="AA132" s="877"/>
      <c r="AB132" s="877"/>
      <c r="AC132" s="877"/>
      <c r="AD132" s="877"/>
      <c r="AE132" s="877"/>
      <c r="AF132" s="877"/>
      <c r="AG132" s="854"/>
      <c r="AH132" s="854"/>
      <c r="AI132" s="854"/>
      <c r="AJ132" s="854"/>
      <c r="AK132" s="854"/>
      <c r="AL132" s="854"/>
      <c r="AM132" s="854"/>
      <c r="AN132" s="854"/>
      <c r="AO132" s="854"/>
      <c r="AP132" s="854"/>
      <c r="AQ132" s="854"/>
      <c r="AR132" s="854"/>
      <c r="AS132" s="854"/>
      <c r="AT132" s="854"/>
      <c r="AU132" s="854"/>
      <c r="AV132" s="854"/>
      <c r="AW132" s="854"/>
      <c r="AX132" s="854"/>
      <c r="AY132" s="854"/>
      <c r="AZ132" s="854"/>
      <c r="BA132" s="854"/>
      <c r="BB132" s="854"/>
      <c r="BC132" s="854"/>
      <c r="BD132" s="854"/>
      <c r="BE132" s="854"/>
      <c r="BF132" s="854"/>
      <c r="BG132" s="854"/>
      <c r="BH132" s="854"/>
      <c r="BI132" s="854"/>
      <c r="BJ132" s="854"/>
    </row>
    <row r="133">
      <c r="A133" s="877"/>
      <c r="B133" s="879"/>
      <c r="C133" s="879"/>
      <c r="D133" s="879"/>
      <c r="E133" s="879"/>
      <c r="F133" s="879"/>
      <c r="G133" s="879"/>
      <c r="H133" s="879"/>
      <c r="I133" s="877"/>
      <c r="J133" s="877"/>
      <c r="K133" s="877"/>
      <c r="L133" s="877"/>
      <c r="M133" s="877"/>
      <c r="N133" s="877"/>
      <c r="O133" s="877"/>
      <c r="P133" s="877"/>
      <c r="Q133" s="877"/>
      <c r="R133" s="877"/>
      <c r="S133" s="877"/>
      <c r="T133" s="877"/>
      <c r="U133" s="877"/>
      <c r="V133" s="877"/>
      <c r="W133" s="877"/>
      <c r="X133" s="877"/>
      <c r="Y133" s="877"/>
      <c r="Z133" s="877"/>
      <c r="AA133" s="877"/>
      <c r="AB133" s="877"/>
      <c r="AC133" s="877"/>
      <c r="AD133" s="877"/>
      <c r="AE133" s="877"/>
      <c r="AF133" s="877"/>
      <c r="AG133" s="854"/>
      <c r="AH133" s="854"/>
      <c r="AI133" s="854"/>
      <c r="AJ133" s="854"/>
      <c r="AK133" s="854"/>
      <c r="AL133" s="854"/>
      <c r="AM133" s="854"/>
      <c r="AN133" s="854"/>
      <c r="AO133" s="854"/>
      <c r="AP133" s="854"/>
      <c r="AQ133" s="854"/>
      <c r="AR133" s="854"/>
      <c r="AS133" s="854"/>
      <c r="AT133" s="854"/>
      <c r="AU133" s="854"/>
      <c r="AV133" s="854"/>
      <c r="AW133" s="854"/>
      <c r="AX133" s="854"/>
      <c r="AY133" s="854"/>
      <c r="AZ133" s="854"/>
      <c r="BA133" s="854"/>
      <c r="BB133" s="854"/>
      <c r="BC133" s="854"/>
      <c r="BD133" s="854"/>
      <c r="BE133" s="854"/>
      <c r="BF133" s="854"/>
      <c r="BG133" s="854"/>
      <c r="BH133" s="854"/>
      <c r="BI133" s="854"/>
      <c r="BJ133" s="854"/>
    </row>
    <row r="134">
      <c r="A134" s="877"/>
      <c r="B134" s="879"/>
      <c r="C134" s="879"/>
      <c r="D134" s="879"/>
      <c r="E134" s="879"/>
      <c r="F134" s="879"/>
      <c r="G134" s="879"/>
      <c r="H134" s="879"/>
      <c r="I134" s="877"/>
      <c r="J134" s="877"/>
      <c r="K134" s="877"/>
      <c r="L134" s="877"/>
      <c r="M134" s="877"/>
      <c r="N134" s="877"/>
      <c r="O134" s="877"/>
      <c r="P134" s="877"/>
      <c r="Q134" s="877"/>
      <c r="R134" s="877"/>
      <c r="S134" s="877"/>
      <c r="T134" s="877"/>
      <c r="U134" s="877"/>
      <c r="V134" s="877"/>
      <c r="W134" s="877"/>
      <c r="X134" s="877"/>
      <c r="Y134" s="877"/>
      <c r="Z134" s="877"/>
      <c r="AA134" s="877"/>
      <c r="AB134" s="877"/>
      <c r="AC134" s="877"/>
      <c r="AD134" s="877"/>
      <c r="AE134" s="877"/>
      <c r="AF134" s="877"/>
      <c r="AG134" s="854"/>
      <c r="AH134" s="854"/>
      <c r="AI134" s="854"/>
      <c r="AJ134" s="854"/>
      <c r="AK134" s="854"/>
      <c r="AL134" s="854"/>
      <c r="AM134" s="854"/>
      <c r="AN134" s="854"/>
      <c r="AO134" s="854"/>
      <c r="AP134" s="854"/>
      <c r="AQ134" s="854"/>
      <c r="AR134" s="854"/>
      <c r="AS134" s="854"/>
      <c r="AT134" s="854"/>
      <c r="AU134" s="854"/>
      <c r="AV134" s="854"/>
      <c r="AW134" s="854"/>
      <c r="AX134" s="854"/>
      <c r="AY134" s="854"/>
      <c r="AZ134" s="854"/>
      <c r="BA134" s="854"/>
      <c r="BB134" s="854"/>
      <c r="BC134" s="854"/>
      <c r="BD134" s="854"/>
      <c r="BE134" s="854"/>
      <c r="BF134" s="854"/>
      <c r="BG134" s="854"/>
      <c r="BH134" s="854"/>
      <c r="BI134" s="854"/>
      <c r="BJ134" s="854"/>
    </row>
    <row r="135">
      <c r="A135" s="877"/>
      <c r="B135" s="879"/>
      <c r="C135" s="879"/>
      <c r="D135" s="879"/>
      <c r="E135" s="879"/>
      <c r="F135" s="879"/>
      <c r="G135" s="879"/>
      <c r="H135" s="879"/>
      <c r="I135" s="877"/>
      <c r="J135" s="877"/>
      <c r="K135" s="877"/>
      <c r="L135" s="877"/>
      <c r="M135" s="877"/>
      <c r="N135" s="877"/>
      <c r="O135" s="877"/>
      <c r="P135" s="877"/>
      <c r="Q135" s="877"/>
      <c r="R135" s="877"/>
      <c r="S135" s="877"/>
      <c r="T135" s="877"/>
      <c r="U135" s="877"/>
      <c r="V135" s="877"/>
      <c r="W135" s="877"/>
      <c r="X135" s="877"/>
      <c r="Y135" s="877"/>
      <c r="Z135" s="877"/>
      <c r="AA135" s="877"/>
      <c r="AB135" s="877"/>
      <c r="AC135" s="877"/>
      <c r="AD135" s="877"/>
      <c r="AE135" s="877"/>
      <c r="AF135" s="877"/>
      <c r="AG135" s="854"/>
      <c r="AH135" s="854"/>
      <c r="AI135" s="854"/>
      <c r="AJ135" s="854"/>
      <c r="AK135" s="854"/>
      <c r="AL135" s="854"/>
      <c r="AM135" s="854"/>
      <c r="AN135" s="854"/>
      <c r="AO135" s="854"/>
      <c r="AP135" s="854"/>
      <c r="AQ135" s="854"/>
      <c r="AR135" s="854"/>
      <c r="AS135" s="854"/>
      <c r="AT135" s="854"/>
      <c r="AU135" s="854"/>
      <c r="AV135" s="854"/>
      <c r="AW135" s="854"/>
      <c r="AX135" s="854"/>
      <c r="AY135" s="854"/>
      <c r="AZ135" s="854"/>
      <c r="BA135" s="854"/>
      <c r="BB135" s="854"/>
      <c r="BC135" s="854"/>
      <c r="BD135" s="854"/>
      <c r="BE135" s="854"/>
      <c r="BF135" s="854"/>
      <c r="BG135" s="854"/>
      <c r="BH135" s="854"/>
      <c r="BI135" s="854"/>
      <c r="BJ135" s="854"/>
    </row>
    <row r="136">
      <c r="A136" s="877"/>
      <c r="B136" s="879"/>
      <c r="C136" s="879"/>
      <c r="D136" s="879"/>
      <c r="E136" s="879"/>
      <c r="F136" s="879"/>
      <c r="G136" s="879"/>
      <c r="H136" s="879"/>
      <c r="I136" s="877"/>
      <c r="J136" s="877"/>
      <c r="K136" s="877"/>
      <c r="L136" s="877"/>
      <c r="M136" s="877"/>
      <c r="N136" s="877"/>
      <c r="O136" s="877"/>
      <c r="P136" s="877"/>
      <c r="Q136" s="877"/>
      <c r="R136" s="877"/>
      <c r="S136" s="877"/>
      <c r="T136" s="877"/>
      <c r="U136" s="877"/>
      <c r="V136" s="877"/>
      <c r="W136" s="877"/>
      <c r="X136" s="877"/>
      <c r="Y136" s="877"/>
      <c r="Z136" s="877"/>
      <c r="AA136" s="877"/>
      <c r="AB136" s="877"/>
      <c r="AC136" s="877"/>
      <c r="AD136" s="877"/>
      <c r="AE136" s="877"/>
      <c r="AF136" s="877"/>
      <c r="AG136" s="854"/>
      <c r="AH136" s="854"/>
      <c r="AI136" s="854"/>
      <c r="AJ136" s="854"/>
      <c r="AK136" s="854"/>
      <c r="AL136" s="854"/>
      <c r="AM136" s="854"/>
      <c r="AN136" s="854"/>
      <c r="AO136" s="854"/>
      <c r="AP136" s="854"/>
      <c r="AQ136" s="854"/>
      <c r="AR136" s="854"/>
      <c r="AS136" s="854"/>
      <c r="AT136" s="854"/>
      <c r="AU136" s="854"/>
      <c r="AV136" s="854"/>
      <c r="AW136" s="854"/>
      <c r="AX136" s="854"/>
      <c r="AY136" s="854"/>
      <c r="AZ136" s="854"/>
      <c r="BA136" s="854"/>
      <c r="BB136" s="854"/>
      <c r="BC136" s="854"/>
      <c r="BD136" s="854"/>
      <c r="BE136" s="854"/>
      <c r="BF136" s="854"/>
      <c r="BG136" s="854"/>
      <c r="BH136" s="854"/>
      <c r="BI136" s="854"/>
      <c r="BJ136" s="854"/>
    </row>
    <row r="137">
      <c r="A137" s="877"/>
      <c r="B137" s="879"/>
      <c r="C137" s="879"/>
      <c r="D137" s="879"/>
      <c r="E137" s="879"/>
      <c r="F137" s="879"/>
      <c r="G137" s="879"/>
      <c r="H137" s="879"/>
      <c r="I137" s="877"/>
      <c r="J137" s="877"/>
      <c r="K137" s="877"/>
      <c r="L137" s="877"/>
      <c r="M137" s="877"/>
      <c r="N137" s="877"/>
      <c r="O137" s="877"/>
      <c r="P137" s="877"/>
      <c r="Q137" s="877"/>
      <c r="R137" s="877"/>
      <c r="S137" s="877"/>
      <c r="T137" s="877"/>
      <c r="U137" s="877"/>
      <c r="V137" s="877"/>
      <c r="W137" s="877"/>
      <c r="X137" s="877"/>
      <c r="Y137" s="877"/>
      <c r="Z137" s="877"/>
      <c r="AA137" s="877"/>
      <c r="AB137" s="877"/>
      <c r="AC137" s="877"/>
      <c r="AD137" s="877"/>
      <c r="AE137" s="877"/>
      <c r="AF137" s="877"/>
      <c r="AG137" s="854"/>
      <c r="AH137" s="854"/>
      <c r="AI137" s="854"/>
      <c r="AJ137" s="854"/>
      <c r="AK137" s="854"/>
      <c r="AL137" s="854"/>
      <c r="AM137" s="854"/>
      <c r="AN137" s="854"/>
      <c r="AO137" s="854"/>
      <c r="AP137" s="854"/>
      <c r="AQ137" s="854"/>
      <c r="AR137" s="854"/>
      <c r="AS137" s="854"/>
      <c r="AT137" s="854"/>
      <c r="AU137" s="854"/>
      <c r="AV137" s="854"/>
      <c r="AW137" s="854"/>
      <c r="AX137" s="854"/>
      <c r="AY137" s="854"/>
      <c r="AZ137" s="854"/>
      <c r="BA137" s="854"/>
      <c r="BB137" s="854"/>
      <c r="BC137" s="854"/>
      <c r="BD137" s="854"/>
      <c r="BE137" s="854"/>
      <c r="BF137" s="854"/>
      <c r="BG137" s="854"/>
      <c r="BH137" s="854"/>
      <c r="BI137" s="854"/>
      <c r="BJ137" s="854"/>
    </row>
    <row r="138">
      <c r="A138" s="877"/>
      <c r="B138" s="879"/>
      <c r="C138" s="879"/>
      <c r="D138" s="879"/>
      <c r="E138" s="879"/>
      <c r="F138" s="879"/>
      <c r="G138" s="879"/>
      <c r="H138" s="879"/>
      <c r="I138" s="877"/>
      <c r="J138" s="877"/>
      <c r="K138" s="877"/>
      <c r="L138" s="877"/>
      <c r="M138" s="877"/>
      <c r="N138" s="877"/>
      <c r="O138" s="877"/>
      <c r="P138" s="877"/>
      <c r="Q138" s="877"/>
      <c r="R138" s="877"/>
      <c r="S138" s="877"/>
      <c r="T138" s="877"/>
      <c r="U138" s="877"/>
      <c r="V138" s="877"/>
      <c r="W138" s="877"/>
      <c r="X138" s="877"/>
      <c r="Y138" s="877"/>
      <c r="Z138" s="877"/>
      <c r="AA138" s="877"/>
      <c r="AB138" s="877"/>
      <c r="AC138" s="877"/>
      <c r="AD138" s="877"/>
      <c r="AE138" s="877"/>
      <c r="AF138" s="877"/>
      <c r="AG138" s="854"/>
      <c r="AH138" s="854"/>
      <c r="AI138" s="854"/>
      <c r="AJ138" s="854"/>
      <c r="AK138" s="854"/>
      <c r="AL138" s="854"/>
      <c r="AM138" s="854"/>
      <c r="AN138" s="854"/>
      <c r="AO138" s="854"/>
      <c r="AP138" s="854"/>
      <c r="AQ138" s="854"/>
      <c r="AR138" s="854"/>
      <c r="AS138" s="854"/>
      <c r="AT138" s="854"/>
      <c r="AU138" s="854"/>
      <c r="AV138" s="854"/>
      <c r="AW138" s="854"/>
      <c r="AX138" s="854"/>
      <c r="AY138" s="854"/>
      <c r="AZ138" s="854"/>
      <c r="BA138" s="854"/>
      <c r="BB138" s="854"/>
      <c r="BC138" s="854"/>
      <c r="BD138" s="854"/>
      <c r="BE138" s="854"/>
      <c r="BF138" s="854"/>
      <c r="BG138" s="854"/>
      <c r="BH138" s="854"/>
      <c r="BI138" s="854"/>
      <c r="BJ138" s="854"/>
    </row>
    <row r="139">
      <c r="A139" s="877"/>
      <c r="B139" s="879"/>
      <c r="C139" s="879"/>
      <c r="D139" s="879"/>
      <c r="E139" s="879"/>
      <c r="F139" s="879"/>
      <c r="G139" s="879"/>
      <c r="H139" s="879"/>
      <c r="I139" s="877"/>
      <c r="J139" s="877"/>
      <c r="K139" s="877"/>
      <c r="L139" s="877"/>
      <c r="M139" s="877"/>
      <c r="N139" s="877"/>
      <c r="O139" s="877"/>
      <c r="P139" s="877"/>
      <c r="Q139" s="877"/>
      <c r="R139" s="877"/>
      <c r="S139" s="877"/>
      <c r="T139" s="877"/>
      <c r="U139" s="877"/>
      <c r="V139" s="877"/>
      <c r="W139" s="877"/>
      <c r="X139" s="877"/>
      <c r="Y139" s="877"/>
      <c r="Z139" s="877"/>
      <c r="AA139" s="877"/>
      <c r="AB139" s="877"/>
      <c r="AC139" s="877"/>
      <c r="AD139" s="877"/>
      <c r="AE139" s="877"/>
      <c r="AF139" s="877"/>
      <c r="AG139" s="854"/>
      <c r="AH139" s="854"/>
      <c r="AI139" s="854"/>
      <c r="AJ139" s="854"/>
      <c r="AK139" s="854"/>
      <c r="AL139" s="854"/>
      <c r="AM139" s="854"/>
      <c r="AN139" s="854"/>
      <c r="AO139" s="854"/>
      <c r="AP139" s="854"/>
      <c r="AQ139" s="854"/>
      <c r="AR139" s="854"/>
      <c r="AS139" s="854"/>
      <c r="AT139" s="854"/>
      <c r="AU139" s="854"/>
      <c r="AV139" s="854"/>
      <c r="AW139" s="854"/>
      <c r="AX139" s="854"/>
      <c r="AY139" s="854"/>
      <c r="AZ139" s="854"/>
      <c r="BA139" s="854"/>
      <c r="BB139" s="854"/>
      <c r="BC139" s="854"/>
      <c r="BD139" s="854"/>
      <c r="BE139" s="854"/>
      <c r="BF139" s="854"/>
      <c r="BG139" s="854"/>
      <c r="BH139" s="854"/>
      <c r="BI139" s="854"/>
      <c r="BJ139" s="854"/>
    </row>
    <row r="140">
      <c r="A140" s="804" t="s">
        <v>1344</v>
      </c>
      <c r="AF140" s="877"/>
      <c r="AG140" s="854"/>
      <c r="AH140" s="854"/>
      <c r="AI140" s="854"/>
      <c r="AJ140" s="854"/>
      <c r="AK140" s="854"/>
      <c r="AL140" s="854"/>
      <c r="AM140" s="854"/>
      <c r="AN140" s="854"/>
      <c r="AO140" s="854"/>
      <c r="AP140" s="854"/>
      <c r="AQ140" s="854"/>
      <c r="AR140" s="854"/>
      <c r="AS140" s="854"/>
      <c r="AT140" s="854"/>
      <c r="AU140" s="854"/>
      <c r="AV140" s="854"/>
      <c r="AW140" s="854"/>
      <c r="AX140" s="854"/>
      <c r="AY140" s="854"/>
      <c r="AZ140" s="854"/>
      <c r="BA140" s="854"/>
      <c r="BB140" s="854"/>
      <c r="BC140" s="854"/>
      <c r="BD140" s="854"/>
      <c r="BE140" s="854"/>
      <c r="BF140" s="854"/>
      <c r="BG140" s="854"/>
      <c r="BH140" s="854"/>
      <c r="BI140" s="854"/>
      <c r="BJ140" s="854"/>
    </row>
    <row r="141">
      <c r="AF141" s="877"/>
      <c r="AG141" s="854"/>
      <c r="AH141" s="854"/>
      <c r="AI141" s="854"/>
      <c r="AJ141" s="854"/>
      <c r="AK141" s="854"/>
      <c r="AL141" s="854"/>
      <c r="AM141" s="854"/>
      <c r="AN141" s="854"/>
      <c r="AO141" s="854"/>
      <c r="AP141" s="854"/>
      <c r="AQ141" s="854"/>
      <c r="AR141" s="854"/>
      <c r="AS141" s="854"/>
      <c r="AT141" s="854"/>
      <c r="AU141" s="854"/>
      <c r="AV141" s="854"/>
      <c r="AW141" s="854"/>
      <c r="AX141" s="854"/>
      <c r="AY141" s="854"/>
      <c r="AZ141" s="854"/>
      <c r="BA141" s="854"/>
      <c r="BB141" s="854"/>
      <c r="BC141" s="854"/>
      <c r="BD141" s="854"/>
      <c r="BE141" s="854"/>
      <c r="BF141" s="854"/>
      <c r="BG141" s="854"/>
      <c r="BH141" s="854"/>
      <c r="BI141" s="854"/>
      <c r="BJ141" s="854"/>
    </row>
    <row r="142">
      <c r="A142" s="877"/>
      <c r="B142" s="879"/>
      <c r="C142" s="879"/>
      <c r="D142" s="879"/>
      <c r="E142" s="879"/>
      <c r="F142" s="879"/>
      <c r="G142" s="879"/>
      <c r="H142" s="879"/>
      <c r="I142" s="877"/>
      <c r="J142" s="877"/>
      <c r="K142" s="877"/>
      <c r="L142" s="877"/>
      <c r="M142" s="877"/>
      <c r="N142" s="877"/>
      <c r="O142" s="877"/>
      <c r="P142" s="877"/>
      <c r="Q142" s="877"/>
      <c r="R142" s="877"/>
      <c r="S142" s="877"/>
      <c r="T142" s="877"/>
      <c r="U142" s="877"/>
      <c r="V142" s="877"/>
      <c r="W142" s="877"/>
      <c r="X142" s="877"/>
      <c r="Y142" s="877"/>
      <c r="Z142" s="877"/>
      <c r="AA142" s="877"/>
      <c r="AB142" s="877"/>
      <c r="AC142" s="877"/>
      <c r="AD142" s="877"/>
      <c r="AE142" s="877"/>
      <c r="AF142" s="877"/>
      <c r="AG142" s="854"/>
      <c r="AH142" s="854"/>
      <c r="AI142" s="854"/>
      <c r="AJ142" s="854"/>
      <c r="AK142" s="854"/>
      <c r="AL142" s="854"/>
      <c r="AM142" s="854"/>
      <c r="AN142" s="854"/>
      <c r="AO142" s="854"/>
      <c r="AP142" s="854"/>
      <c r="AQ142" s="854"/>
      <c r="AR142" s="854"/>
      <c r="AS142" s="854"/>
      <c r="AT142" s="854"/>
      <c r="AU142" s="854"/>
      <c r="AV142" s="854"/>
      <c r="AW142" s="854"/>
      <c r="AX142" s="854"/>
      <c r="AY142" s="854"/>
      <c r="AZ142" s="854"/>
      <c r="BA142" s="854"/>
      <c r="BB142" s="854"/>
      <c r="BC142" s="854"/>
      <c r="BD142" s="854"/>
      <c r="BE142" s="854"/>
      <c r="BF142" s="854"/>
      <c r="BG142" s="854"/>
      <c r="BH142" s="854"/>
      <c r="BI142" s="854"/>
      <c r="BJ142" s="854"/>
    </row>
    <row r="143">
      <c r="A143" s="877"/>
      <c r="B143" s="879"/>
      <c r="C143" s="879"/>
      <c r="D143" s="879"/>
      <c r="E143" s="879"/>
      <c r="F143" s="879"/>
      <c r="G143" s="879"/>
      <c r="H143" s="879"/>
      <c r="I143" s="877"/>
      <c r="J143" s="877"/>
      <c r="K143" s="877"/>
      <c r="L143" s="877"/>
      <c r="M143" s="877"/>
      <c r="N143" s="877"/>
      <c r="O143" s="877"/>
      <c r="P143" s="877"/>
      <c r="Q143" s="877"/>
      <c r="R143" s="877"/>
      <c r="S143" s="877"/>
      <c r="T143" s="877"/>
      <c r="U143" s="877"/>
      <c r="V143" s="877"/>
      <c r="W143" s="877"/>
      <c r="X143" s="877"/>
      <c r="Y143" s="877"/>
      <c r="Z143" s="877"/>
      <c r="AA143" s="877"/>
      <c r="AB143" s="877"/>
      <c r="AC143" s="877"/>
      <c r="AD143" s="877"/>
      <c r="AE143" s="877"/>
      <c r="AF143" s="877"/>
      <c r="AG143" s="854"/>
      <c r="AH143" s="854"/>
      <c r="AI143" s="854"/>
      <c r="AJ143" s="854"/>
      <c r="AK143" s="854"/>
      <c r="AL143" s="854"/>
      <c r="AM143" s="854"/>
      <c r="AN143" s="854"/>
      <c r="AO143" s="854"/>
      <c r="AP143" s="854"/>
      <c r="AQ143" s="854"/>
      <c r="AR143" s="854"/>
      <c r="AS143" s="854"/>
      <c r="AT143" s="854"/>
      <c r="AU143" s="854"/>
      <c r="AV143" s="854"/>
      <c r="AW143" s="854"/>
      <c r="AX143" s="854"/>
      <c r="AY143" s="854"/>
      <c r="AZ143" s="854"/>
      <c r="BA143" s="854"/>
      <c r="BB143" s="854"/>
      <c r="BC143" s="854"/>
      <c r="BD143" s="854"/>
      <c r="BE143" s="854"/>
      <c r="BF143" s="854"/>
      <c r="BG143" s="854"/>
      <c r="BH143" s="854"/>
      <c r="BI143" s="854"/>
      <c r="BJ143" s="854"/>
    </row>
    <row r="144">
      <c r="A144" s="877"/>
      <c r="B144" s="879"/>
      <c r="C144" s="879"/>
      <c r="D144" s="879"/>
      <c r="E144" s="879"/>
      <c r="F144" s="879"/>
      <c r="G144" s="879"/>
      <c r="H144" s="879"/>
      <c r="I144" s="877"/>
      <c r="J144" s="877"/>
      <c r="K144" s="877"/>
      <c r="L144" s="877"/>
      <c r="M144" s="877"/>
      <c r="N144" s="877"/>
      <c r="O144" s="877"/>
      <c r="P144" s="877"/>
      <c r="Q144" s="877"/>
      <c r="R144" s="877"/>
      <c r="S144" s="877"/>
      <c r="T144" s="877"/>
      <c r="U144" s="877"/>
      <c r="V144" s="877"/>
      <c r="W144" s="877"/>
      <c r="X144" s="877"/>
      <c r="Y144" s="877"/>
      <c r="Z144" s="877"/>
      <c r="AA144" s="877"/>
      <c r="AB144" s="877"/>
      <c r="AC144" s="877"/>
      <c r="AD144" s="877"/>
      <c r="AE144" s="877"/>
      <c r="AF144" s="877"/>
      <c r="AG144" s="854"/>
      <c r="AH144" s="854"/>
      <c r="AI144" s="854"/>
      <c r="AJ144" s="854"/>
      <c r="AK144" s="854"/>
      <c r="AL144" s="854"/>
      <c r="AM144" s="854"/>
      <c r="AN144" s="854"/>
      <c r="AO144" s="854"/>
      <c r="AP144" s="854"/>
      <c r="AQ144" s="854"/>
      <c r="AR144" s="854"/>
      <c r="AS144" s="854"/>
      <c r="AT144" s="854"/>
      <c r="AU144" s="854"/>
      <c r="AV144" s="854"/>
      <c r="AW144" s="854"/>
      <c r="AX144" s="854"/>
      <c r="AY144" s="854"/>
      <c r="AZ144" s="854"/>
      <c r="BA144" s="854"/>
      <c r="BB144" s="854"/>
      <c r="BC144" s="854"/>
      <c r="BD144" s="854"/>
      <c r="BE144" s="854"/>
      <c r="BF144" s="854"/>
      <c r="BG144" s="854"/>
      <c r="BH144" s="854"/>
      <c r="BI144" s="854"/>
      <c r="BJ144" s="854"/>
    </row>
    <row r="145">
      <c r="A145" s="877"/>
      <c r="B145" s="879"/>
      <c r="C145" s="879"/>
      <c r="D145" s="879"/>
      <c r="E145" s="879"/>
      <c r="F145" s="879"/>
      <c r="G145" s="879"/>
      <c r="H145" s="879"/>
      <c r="I145" s="877"/>
      <c r="J145" s="877"/>
      <c r="K145" s="877"/>
      <c r="L145" s="877"/>
      <c r="M145" s="877"/>
      <c r="N145" s="877"/>
      <c r="O145" s="877"/>
      <c r="P145" s="877"/>
      <c r="Q145" s="877"/>
      <c r="R145" s="877"/>
      <c r="S145" s="877"/>
      <c r="T145" s="877"/>
      <c r="U145" s="877"/>
      <c r="V145" s="877"/>
      <c r="W145" s="877"/>
      <c r="X145" s="877"/>
      <c r="Y145" s="877"/>
      <c r="Z145" s="877"/>
      <c r="AA145" s="877"/>
      <c r="AB145" s="877"/>
      <c r="AC145" s="877"/>
      <c r="AD145" s="877"/>
      <c r="AE145" s="877"/>
      <c r="AF145" s="877"/>
      <c r="AG145" s="854"/>
      <c r="AH145" s="854"/>
      <c r="AI145" s="854"/>
      <c r="AJ145" s="854"/>
      <c r="AK145" s="854"/>
      <c r="AL145" s="854"/>
      <c r="AM145" s="854"/>
      <c r="AN145" s="854"/>
      <c r="AO145" s="854"/>
      <c r="AP145" s="854"/>
      <c r="AQ145" s="854"/>
      <c r="AR145" s="854"/>
      <c r="AS145" s="854"/>
      <c r="AT145" s="854"/>
      <c r="AU145" s="854"/>
      <c r="AV145" s="854"/>
      <c r="AW145" s="854"/>
      <c r="AX145" s="854"/>
      <c r="AY145" s="854"/>
      <c r="AZ145" s="854"/>
      <c r="BA145" s="854"/>
      <c r="BB145" s="854"/>
      <c r="BC145" s="854"/>
      <c r="BD145" s="854"/>
      <c r="BE145" s="854"/>
      <c r="BF145" s="854"/>
      <c r="BG145" s="854"/>
      <c r="BH145" s="854"/>
      <c r="BI145" s="854"/>
      <c r="BJ145" s="854"/>
    </row>
    <row r="146">
      <c r="A146" s="877"/>
      <c r="B146" s="879"/>
      <c r="C146" s="879"/>
      <c r="D146" s="879"/>
      <c r="E146" s="879"/>
      <c r="F146" s="879"/>
      <c r="G146" s="879"/>
      <c r="H146" s="879"/>
      <c r="I146" s="877"/>
      <c r="J146" s="877"/>
      <c r="K146" s="877"/>
      <c r="L146" s="877"/>
      <c r="M146" s="877"/>
      <c r="N146" s="877"/>
      <c r="O146" s="877"/>
      <c r="P146" s="877"/>
      <c r="Q146" s="877"/>
      <c r="R146" s="877"/>
      <c r="S146" s="877"/>
      <c r="T146" s="877"/>
      <c r="U146" s="877"/>
      <c r="V146" s="877"/>
      <c r="W146" s="877"/>
      <c r="X146" s="877"/>
      <c r="Y146" s="877"/>
      <c r="Z146" s="877"/>
      <c r="AA146" s="877"/>
      <c r="AB146" s="877"/>
      <c r="AC146" s="877"/>
      <c r="AD146" s="877"/>
      <c r="AE146" s="877"/>
      <c r="AF146" s="877"/>
      <c r="AG146" s="854"/>
      <c r="AH146" s="854"/>
      <c r="AI146" s="854"/>
      <c r="AJ146" s="854"/>
      <c r="AK146" s="854"/>
      <c r="AL146" s="854"/>
      <c r="AM146" s="854"/>
      <c r="AN146" s="854"/>
      <c r="AO146" s="854"/>
      <c r="AP146" s="854"/>
      <c r="AQ146" s="854"/>
      <c r="AR146" s="854"/>
      <c r="AS146" s="854"/>
      <c r="AT146" s="854"/>
      <c r="AU146" s="854"/>
      <c r="AV146" s="854"/>
      <c r="AW146" s="854"/>
      <c r="AX146" s="854"/>
      <c r="AY146" s="854"/>
      <c r="AZ146" s="854"/>
      <c r="BA146" s="854"/>
      <c r="BB146" s="854"/>
      <c r="BC146" s="854"/>
      <c r="BD146" s="854"/>
      <c r="BE146" s="854"/>
      <c r="BF146" s="854"/>
      <c r="BG146" s="854"/>
      <c r="BH146" s="854"/>
      <c r="BI146" s="854"/>
      <c r="BJ146" s="854"/>
    </row>
    <row r="147">
      <c r="A147" s="877"/>
      <c r="B147" s="879"/>
      <c r="C147" s="879"/>
      <c r="D147" s="879"/>
      <c r="E147" s="879"/>
      <c r="F147" s="879"/>
      <c r="G147" s="879"/>
      <c r="H147" s="879"/>
      <c r="I147" s="877"/>
      <c r="J147" s="877"/>
      <c r="K147" s="877"/>
      <c r="L147" s="877"/>
      <c r="M147" s="877"/>
      <c r="N147" s="877"/>
      <c r="O147" s="877"/>
      <c r="P147" s="877"/>
      <c r="Q147" s="877"/>
      <c r="R147" s="877"/>
      <c r="S147" s="877"/>
      <c r="T147" s="877"/>
      <c r="U147" s="877"/>
      <c r="V147" s="877"/>
      <c r="W147" s="877"/>
      <c r="X147" s="877"/>
      <c r="Y147" s="877"/>
      <c r="Z147" s="877"/>
      <c r="AA147" s="877"/>
      <c r="AB147" s="877"/>
      <c r="AC147" s="877"/>
      <c r="AD147" s="877"/>
      <c r="AE147" s="877"/>
      <c r="AF147" s="877"/>
      <c r="AG147" s="854"/>
      <c r="AH147" s="854"/>
      <c r="AI147" s="854"/>
      <c r="AJ147" s="854"/>
      <c r="AK147" s="854"/>
      <c r="AL147" s="854"/>
      <c r="AM147" s="854"/>
      <c r="AN147" s="854"/>
      <c r="AO147" s="854"/>
      <c r="AP147" s="854"/>
      <c r="AQ147" s="854"/>
      <c r="AR147" s="854"/>
      <c r="AS147" s="854"/>
      <c r="AT147" s="854"/>
      <c r="AU147" s="854"/>
      <c r="AV147" s="854"/>
      <c r="AW147" s="854"/>
      <c r="AX147" s="854"/>
      <c r="AY147" s="854"/>
      <c r="AZ147" s="854"/>
      <c r="BA147" s="854"/>
      <c r="BB147" s="854"/>
      <c r="BC147" s="854"/>
      <c r="BD147" s="854"/>
      <c r="BE147" s="854"/>
      <c r="BF147" s="854"/>
      <c r="BG147" s="854"/>
      <c r="BH147" s="854"/>
      <c r="BI147" s="854"/>
      <c r="BJ147" s="854"/>
    </row>
    <row r="148">
      <c r="A148" s="877"/>
      <c r="B148" s="879"/>
      <c r="C148" s="879"/>
      <c r="D148" s="879"/>
      <c r="E148" s="879"/>
      <c r="F148" s="879"/>
      <c r="G148" s="879"/>
      <c r="H148" s="879"/>
      <c r="I148" s="877"/>
      <c r="J148" s="877"/>
      <c r="K148" s="877"/>
      <c r="L148" s="877"/>
      <c r="M148" s="877"/>
      <c r="N148" s="877"/>
      <c r="O148" s="877"/>
      <c r="P148" s="877"/>
      <c r="Q148" s="877"/>
      <c r="R148" s="877"/>
      <c r="S148" s="877"/>
      <c r="T148" s="877"/>
      <c r="U148" s="877"/>
      <c r="V148" s="877"/>
      <c r="W148" s="877"/>
      <c r="X148" s="877"/>
      <c r="Y148" s="877"/>
      <c r="Z148" s="877"/>
      <c r="AA148" s="877"/>
      <c r="AB148" s="877"/>
      <c r="AC148" s="877"/>
      <c r="AD148" s="877"/>
      <c r="AE148" s="877"/>
      <c r="AF148" s="877"/>
      <c r="AG148" s="854"/>
      <c r="AH148" s="854"/>
      <c r="AI148" s="854"/>
      <c r="AJ148" s="854"/>
      <c r="AK148" s="854"/>
      <c r="AL148" s="854"/>
      <c r="AM148" s="854"/>
      <c r="AN148" s="854"/>
      <c r="AO148" s="854"/>
      <c r="AP148" s="854"/>
      <c r="AQ148" s="854"/>
      <c r="AR148" s="854"/>
      <c r="AS148" s="854"/>
      <c r="AT148" s="854"/>
      <c r="AU148" s="854"/>
      <c r="AV148" s="854"/>
      <c r="AW148" s="854"/>
      <c r="AX148" s="854"/>
      <c r="AY148" s="854"/>
      <c r="AZ148" s="854"/>
      <c r="BA148" s="854"/>
      <c r="BB148" s="854"/>
      <c r="BC148" s="854"/>
      <c r="BD148" s="854"/>
      <c r="BE148" s="854"/>
      <c r="BF148" s="854"/>
      <c r="BG148" s="854"/>
      <c r="BH148" s="854"/>
      <c r="BI148" s="854"/>
      <c r="BJ148" s="854"/>
    </row>
    <row r="149">
      <c r="A149" s="877"/>
      <c r="B149" s="879"/>
      <c r="C149" s="879"/>
      <c r="D149" s="879"/>
      <c r="E149" s="879"/>
      <c r="F149" s="879"/>
      <c r="G149" s="879"/>
      <c r="H149" s="879"/>
      <c r="I149" s="877"/>
      <c r="J149" s="877"/>
      <c r="K149" s="877"/>
      <c r="L149" s="877"/>
      <c r="M149" s="877"/>
      <c r="N149" s="877"/>
      <c r="O149" s="877"/>
      <c r="P149" s="877"/>
      <c r="Q149" s="877"/>
      <c r="R149" s="877"/>
      <c r="S149" s="877"/>
      <c r="T149" s="877"/>
      <c r="U149" s="877"/>
      <c r="V149" s="877"/>
      <c r="W149" s="877"/>
      <c r="X149" s="877"/>
      <c r="Y149" s="877"/>
      <c r="Z149" s="877"/>
      <c r="AA149" s="877"/>
      <c r="AB149" s="877"/>
      <c r="AC149" s="877"/>
      <c r="AD149" s="877"/>
      <c r="AE149" s="877"/>
      <c r="AF149" s="877"/>
      <c r="AG149" s="854"/>
      <c r="AH149" s="854"/>
      <c r="AI149" s="854"/>
      <c r="AJ149" s="854"/>
      <c r="AK149" s="854"/>
      <c r="AL149" s="854"/>
      <c r="AM149" s="854"/>
      <c r="AN149" s="854"/>
      <c r="AO149" s="854"/>
      <c r="AP149" s="854"/>
      <c r="AQ149" s="854"/>
      <c r="AR149" s="854"/>
      <c r="AS149" s="854"/>
      <c r="AT149" s="854"/>
      <c r="AU149" s="854"/>
      <c r="AV149" s="854"/>
      <c r="AW149" s="854"/>
      <c r="AX149" s="854"/>
      <c r="AY149" s="854"/>
      <c r="AZ149" s="854"/>
      <c r="BA149" s="854"/>
      <c r="BB149" s="854"/>
      <c r="BC149" s="854"/>
      <c r="BD149" s="854"/>
      <c r="BE149" s="854"/>
      <c r="BF149" s="854"/>
      <c r="BG149" s="854"/>
      <c r="BH149" s="854"/>
      <c r="BI149" s="854"/>
      <c r="BJ149" s="854"/>
    </row>
    <row r="150">
      <c r="A150" s="877"/>
      <c r="B150" s="879"/>
      <c r="C150" s="879"/>
      <c r="D150" s="879"/>
      <c r="E150" s="879"/>
      <c r="F150" s="879"/>
      <c r="G150" s="879"/>
      <c r="H150" s="879"/>
      <c r="I150" s="877"/>
      <c r="J150" s="877"/>
      <c r="K150" s="877"/>
      <c r="L150" s="877"/>
      <c r="M150" s="877"/>
      <c r="N150" s="877"/>
      <c r="O150" s="877"/>
      <c r="P150" s="877"/>
      <c r="Q150" s="877"/>
      <c r="R150" s="877"/>
      <c r="S150" s="877"/>
      <c r="T150" s="877"/>
      <c r="U150" s="877"/>
      <c r="V150" s="877"/>
      <c r="W150" s="877"/>
      <c r="X150" s="877"/>
      <c r="Y150" s="877"/>
      <c r="Z150" s="877"/>
      <c r="AA150" s="877"/>
      <c r="AB150" s="877"/>
      <c r="AC150" s="877"/>
      <c r="AD150" s="877"/>
      <c r="AE150" s="877"/>
      <c r="AF150" s="877"/>
      <c r="AG150" s="854"/>
      <c r="AH150" s="854"/>
      <c r="AI150" s="854"/>
      <c r="AJ150" s="854"/>
      <c r="AK150" s="854"/>
      <c r="AL150" s="854"/>
      <c r="AM150" s="854"/>
      <c r="AN150" s="854"/>
      <c r="AO150" s="854"/>
      <c r="AP150" s="854"/>
      <c r="AQ150" s="854"/>
      <c r="AR150" s="854"/>
      <c r="AS150" s="854"/>
      <c r="AT150" s="854"/>
      <c r="AU150" s="854"/>
      <c r="AV150" s="854"/>
      <c r="AW150" s="854"/>
      <c r="AX150" s="854"/>
      <c r="AY150" s="854"/>
      <c r="AZ150" s="854"/>
      <c r="BA150" s="854"/>
      <c r="BB150" s="854"/>
      <c r="BC150" s="854"/>
      <c r="BD150" s="854"/>
      <c r="BE150" s="854"/>
      <c r="BF150" s="854"/>
      <c r="BG150" s="854"/>
      <c r="BH150" s="854"/>
      <c r="BI150" s="854"/>
      <c r="BJ150" s="854"/>
    </row>
    <row r="151">
      <c r="A151" s="877"/>
      <c r="B151" s="879"/>
      <c r="C151" s="879"/>
      <c r="D151" s="879"/>
      <c r="E151" s="879"/>
      <c r="F151" s="879"/>
      <c r="G151" s="879"/>
      <c r="H151" s="879"/>
      <c r="I151" s="877"/>
      <c r="J151" s="877"/>
      <c r="K151" s="877"/>
      <c r="L151" s="877"/>
      <c r="M151" s="877"/>
      <c r="N151" s="877"/>
      <c r="O151" s="877"/>
      <c r="P151" s="877"/>
      <c r="Q151" s="877"/>
      <c r="R151" s="877"/>
      <c r="S151" s="877"/>
      <c r="T151" s="877"/>
      <c r="U151" s="877"/>
      <c r="V151" s="877"/>
      <c r="W151" s="877"/>
      <c r="X151" s="877"/>
      <c r="Y151" s="877"/>
      <c r="Z151" s="877"/>
      <c r="AA151" s="877"/>
      <c r="AB151" s="877"/>
      <c r="AC151" s="877"/>
      <c r="AD151" s="877"/>
      <c r="AE151" s="877"/>
      <c r="AF151" s="877"/>
      <c r="AG151" s="854"/>
      <c r="AH151" s="854"/>
      <c r="AI151" s="854"/>
      <c r="AJ151" s="854"/>
      <c r="AK151" s="854"/>
      <c r="AL151" s="854"/>
      <c r="AM151" s="854"/>
      <c r="AN151" s="854"/>
      <c r="AO151" s="854"/>
      <c r="AP151" s="854"/>
      <c r="AQ151" s="854"/>
      <c r="AR151" s="854"/>
      <c r="AS151" s="854"/>
      <c r="AT151" s="854"/>
      <c r="AU151" s="854"/>
      <c r="AV151" s="854"/>
      <c r="AW151" s="854"/>
      <c r="AX151" s="854"/>
      <c r="AY151" s="854"/>
      <c r="AZ151" s="854"/>
      <c r="BA151" s="854"/>
      <c r="BB151" s="854"/>
      <c r="BC151" s="854"/>
      <c r="BD151" s="854"/>
      <c r="BE151" s="854"/>
      <c r="BF151" s="854"/>
      <c r="BG151" s="854"/>
      <c r="BH151" s="854"/>
      <c r="BI151" s="854"/>
      <c r="BJ151" s="854"/>
    </row>
    <row r="152">
      <c r="A152" s="877"/>
      <c r="B152" s="879"/>
      <c r="C152" s="879"/>
      <c r="D152" s="879"/>
      <c r="E152" s="879"/>
      <c r="F152" s="879"/>
      <c r="G152" s="879"/>
      <c r="H152" s="879"/>
      <c r="I152" s="877"/>
      <c r="J152" s="877"/>
      <c r="K152" s="877"/>
      <c r="L152" s="877"/>
      <c r="M152" s="877"/>
      <c r="N152" s="877"/>
      <c r="O152" s="877"/>
      <c r="P152" s="877"/>
      <c r="Q152" s="877"/>
      <c r="R152" s="877"/>
      <c r="S152" s="877"/>
      <c r="T152" s="877"/>
      <c r="U152" s="877"/>
      <c r="V152" s="877"/>
      <c r="W152" s="877"/>
      <c r="X152" s="877"/>
      <c r="Y152" s="877"/>
      <c r="Z152" s="877"/>
      <c r="AA152" s="877"/>
      <c r="AB152" s="877"/>
      <c r="AC152" s="877"/>
      <c r="AD152" s="877"/>
      <c r="AE152" s="877"/>
      <c r="AF152" s="877"/>
      <c r="AG152" s="854"/>
      <c r="AH152" s="854"/>
      <c r="AI152" s="854"/>
      <c r="AJ152" s="854"/>
      <c r="AK152" s="854"/>
      <c r="AL152" s="854"/>
      <c r="AM152" s="854"/>
      <c r="AN152" s="854"/>
      <c r="AO152" s="854"/>
      <c r="AP152" s="854"/>
      <c r="AQ152" s="854"/>
      <c r="AR152" s="854"/>
      <c r="AS152" s="854"/>
      <c r="AT152" s="854"/>
      <c r="AU152" s="854"/>
      <c r="AV152" s="854"/>
      <c r="AW152" s="854"/>
      <c r="AX152" s="854"/>
      <c r="AY152" s="854"/>
      <c r="AZ152" s="854"/>
      <c r="BA152" s="854"/>
      <c r="BB152" s="854"/>
      <c r="BC152" s="854"/>
      <c r="BD152" s="854"/>
      <c r="BE152" s="854"/>
      <c r="BF152" s="854"/>
      <c r="BG152" s="854"/>
      <c r="BH152" s="854"/>
      <c r="BI152" s="854"/>
      <c r="BJ152" s="854"/>
    </row>
    <row r="153">
      <c r="A153" s="877"/>
      <c r="B153" s="879"/>
      <c r="C153" s="879"/>
      <c r="D153" s="879"/>
      <c r="E153" s="879"/>
      <c r="F153" s="879"/>
      <c r="G153" s="879"/>
      <c r="H153" s="879"/>
      <c r="I153" s="877"/>
      <c r="J153" s="877"/>
      <c r="K153" s="877"/>
      <c r="L153" s="877"/>
      <c r="M153" s="877"/>
      <c r="N153" s="877"/>
      <c r="O153" s="877"/>
      <c r="P153" s="877"/>
      <c r="Q153" s="877"/>
      <c r="R153" s="877"/>
      <c r="S153" s="877"/>
      <c r="T153" s="877"/>
      <c r="U153" s="877"/>
      <c r="V153" s="877"/>
      <c r="W153" s="877"/>
      <c r="X153" s="877"/>
      <c r="Y153" s="877"/>
      <c r="Z153" s="877"/>
      <c r="AA153" s="877"/>
      <c r="AB153" s="877"/>
      <c r="AC153" s="877"/>
      <c r="AD153" s="877"/>
      <c r="AE153" s="877"/>
      <c r="AF153" s="877"/>
      <c r="AG153" s="854"/>
      <c r="AH153" s="854"/>
      <c r="AI153" s="854"/>
      <c r="AJ153" s="854"/>
      <c r="AK153" s="854"/>
      <c r="AL153" s="854"/>
      <c r="AM153" s="854"/>
      <c r="AN153" s="854"/>
      <c r="AO153" s="854"/>
      <c r="AP153" s="854"/>
      <c r="AQ153" s="854"/>
      <c r="AR153" s="854"/>
      <c r="AS153" s="854"/>
      <c r="AT153" s="854"/>
      <c r="AU153" s="854"/>
      <c r="AV153" s="854"/>
      <c r="AW153" s="854"/>
      <c r="AX153" s="854"/>
      <c r="AY153" s="854"/>
      <c r="AZ153" s="854"/>
      <c r="BA153" s="854"/>
      <c r="BB153" s="854"/>
      <c r="BC153" s="854"/>
      <c r="BD153" s="854"/>
      <c r="BE153" s="854"/>
      <c r="BF153" s="854"/>
      <c r="BG153" s="854"/>
      <c r="BH153" s="854"/>
      <c r="BI153" s="854"/>
      <c r="BJ153" s="854"/>
    </row>
    <row r="154">
      <c r="A154" s="877"/>
      <c r="B154" s="879"/>
      <c r="C154" s="879"/>
      <c r="D154" s="879"/>
      <c r="E154" s="879"/>
      <c r="F154" s="879"/>
      <c r="G154" s="879"/>
      <c r="H154" s="879"/>
      <c r="I154" s="877"/>
      <c r="J154" s="877"/>
      <c r="K154" s="877"/>
      <c r="L154" s="877"/>
      <c r="M154" s="877"/>
      <c r="N154" s="877"/>
      <c r="O154" s="877"/>
      <c r="P154" s="877"/>
      <c r="Q154" s="877"/>
      <c r="R154" s="877"/>
      <c r="S154" s="877"/>
      <c r="T154" s="877"/>
      <c r="U154" s="877"/>
      <c r="V154" s="877"/>
      <c r="W154" s="877"/>
      <c r="X154" s="877"/>
      <c r="Y154" s="877"/>
      <c r="Z154" s="877"/>
      <c r="AA154" s="877"/>
      <c r="AB154" s="877"/>
      <c r="AC154" s="877"/>
      <c r="AD154" s="877"/>
      <c r="AE154" s="877"/>
      <c r="AF154" s="877"/>
      <c r="AG154" s="854"/>
      <c r="AH154" s="854"/>
      <c r="AI154" s="854"/>
      <c r="AJ154" s="854"/>
      <c r="AK154" s="854"/>
      <c r="AL154" s="854"/>
      <c r="AM154" s="854"/>
      <c r="AN154" s="854"/>
      <c r="AO154" s="854"/>
      <c r="AP154" s="854"/>
      <c r="AQ154" s="854"/>
      <c r="AR154" s="854"/>
      <c r="AS154" s="854"/>
      <c r="AT154" s="854"/>
      <c r="AU154" s="854"/>
      <c r="AV154" s="854"/>
      <c r="AW154" s="854"/>
      <c r="AX154" s="854"/>
      <c r="AY154" s="854"/>
      <c r="AZ154" s="854"/>
      <c r="BA154" s="854"/>
      <c r="BB154" s="854"/>
      <c r="BC154" s="854"/>
      <c r="BD154" s="854"/>
      <c r="BE154" s="854"/>
      <c r="BF154" s="854"/>
      <c r="BG154" s="854"/>
      <c r="BH154" s="854"/>
      <c r="BI154" s="854"/>
      <c r="BJ154" s="854"/>
    </row>
    <row r="155">
      <c r="A155" s="877"/>
      <c r="B155" s="879"/>
      <c r="C155" s="879"/>
      <c r="D155" s="879"/>
      <c r="E155" s="879"/>
      <c r="F155" s="879"/>
      <c r="G155" s="879"/>
      <c r="H155" s="879"/>
      <c r="I155" s="877"/>
      <c r="J155" s="877"/>
      <c r="K155" s="877"/>
      <c r="L155" s="877"/>
      <c r="M155" s="877"/>
      <c r="N155" s="877"/>
      <c r="O155" s="877"/>
      <c r="P155" s="877"/>
      <c r="Q155" s="877"/>
      <c r="R155" s="877"/>
      <c r="S155" s="877"/>
      <c r="T155" s="877"/>
      <c r="U155" s="877"/>
      <c r="V155" s="877"/>
      <c r="W155" s="877"/>
      <c r="X155" s="877"/>
      <c r="Y155" s="877"/>
      <c r="Z155" s="877"/>
      <c r="AA155" s="877"/>
      <c r="AB155" s="877"/>
      <c r="AC155" s="877"/>
      <c r="AD155" s="877"/>
      <c r="AE155" s="877"/>
      <c r="AF155" s="877"/>
      <c r="AG155" s="854"/>
      <c r="AH155" s="854"/>
      <c r="AI155" s="854"/>
      <c r="AJ155" s="854"/>
      <c r="AK155" s="854"/>
      <c r="AL155" s="854"/>
      <c r="AM155" s="854"/>
      <c r="AN155" s="854"/>
      <c r="AO155" s="854"/>
      <c r="AP155" s="854"/>
      <c r="AQ155" s="854"/>
      <c r="AR155" s="854"/>
      <c r="AS155" s="854"/>
      <c r="AT155" s="854"/>
      <c r="AU155" s="854"/>
      <c r="AV155" s="854"/>
      <c r="AW155" s="854"/>
      <c r="AX155" s="854"/>
      <c r="AY155" s="854"/>
      <c r="AZ155" s="854"/>
      <c r="BA155" s="854"/>
      <c r="BB155" s="854"/>
      <c r="BC155" s="854"/>
      <c r="BD155" s="854"/>
      <c r="BE155" s="854"/>
      <c r="BF155" s="854"/>
      <c r="BG155" s="854"/>
      <c r="BH155" s="854"/>
      <c r="BI155" s="854"/>
      <c r="BJ155" s="854"/>
    </row>
    <row r="156">
      <c r="A156" s="877"/>
      <c r="B156" s="879"/>
      <c r="C156" s="879"/>
      <c r="D156" s="879"/>
      <c r="E156" s="879"/>
      <c r="F156" s="879"/>
      <c r="G156" s="879"/>
      <c r="H156" s="879"/>
      <c r="I156" s="877"/>
      <c r="J156" s="877"/>
      <c r="K156" s="877"/>
      <c r="L156" s="877"/>
      <c r="M156" s="877"/>
      <c r="N156" s="877"/>
      <c r="O156" s="877"/>
      <c r="P156" s="877"/>
      <c r="Q156" s="877"/>
      <c r="R156" s="877"/>
      <c r="S156" s="877"/>
      <c r="T156" s="877"/>
      <c r="U156" s="877"/>
      <c r="V156" s="877"/>
      <c r="W156" s="877"/>
      <c r="X156" s="877"/>
      <c r="Y156" s="877"/>
      <c r="Z156" s="877"/>
      <c r="AA156" s="877"/>
      <c r="AB156" s="877"/>
      <c r="AC156" s="877"/>
      <c r="AD156" s="877"/>
      <c r="AE156" s="877"/>
      <c r="AF156" s="877"/>
      <c r="AG156" s="854"/>
      <c r="AH156" s="854"/>
      <c r="AI156" s="854"/>
      <c r="AJ156" s="854"/>
      <c r="AK156" s="854"/>
      <c r="AL156" s="854"/>
      <c r="AM156" s="854"/>
      <c r="AN156" s="854"/>
      <c r="AO156" s="854"/>
      <c r="AP156" s="854"/>
      <c r="AQ156" s="854"/>
      <c r="AR156" s="854"/>
      <c r="AS156" s="854"/>
      <c r="AT156" s="854"/>
      <c r="AU156" s="854"/>
      <c r="AV156" s="854"/>
      <c r="AW156" s="854"/>
      <c r="AX156" s="854"/>
      <c r="AY156" s="854"/>
      <c r="AZ156" s="854"/>
      <c r="BA156" s="854"/>
      <c r="BB156" s="854"/>
      <c r="BC156" s="854"/>
      <c r="BD156" s="854"/>
      <c r="BE156" s="854"/>
      <c r="BF156" s="854"/>
      <c r="BG156" s="854"/>
      <c r="BH156" s="854"/>
      <c r="BI156" s="854"/>
      <c r="BJ156" s="854"/>
    </row>
    <row r="157">
      <c r="A157" s="877"/>
      <c r="B157" s="879"/>
      <c r="C157" s="879"/>
      <c r="D157" s="879"/>
      <c r="E157" s="879"/>
      <c r="F157" s="879"/>
      <c r="G157" s="879"/>
      <c r="H157" s="879"/>
      <c r="I157" s="877"/>
      <c r="J157" s="877"/>
      <c r="K157" s="877"/>
      <c r="L157" s="877"/>
      <c r="M157" s="877"/>
      <c r="N157" s="877"/>
      <c r="O157" s="877"/>
      <c r="P157" s="877"/>
      <c r="Q157" s="877"/>
      <c r="R157" s="877"/>
      <c r="S157" s="877"/>
      <c r="T157" s="877"/>
      <c r="U157" s="877"/>
      <c r="V157" s="877"/>
      <c r="W157" s="877"/>
      <c r="X157" s="877"/>
      <c r="Y157" s="877"/>
      <c r="Z157" s="877"/>
      <c r="AA157" s="877"/>
      <c r="AB157" s="877"/>
      <c r="AC157" s="877"/>
      <c r="AD157" s="877"/>
      <c r="AE157" s="877"/>
      <c r="AF157" s="877"/>
      <c r="AG157" s="854"/>
      <c r="AH157" s="854"/>
      <c r="AI157" s="854"/>
      <c r="AJ157" s="854"/>
      <c r="AK157" s="854"/>
      <c r="AL157" s="854"/>
      <c r="AM157" s="854"/>
      <c r="AN157" s="854"/>
      <c r="AO157" s="854"/>
      <c r="AP157" s="854"/>
      <c r="AQ157" s="854"/>
      <c r="AR157" s="854"/>
      <c r="AS157" s="854"/>
      <c r="AT157" s="854"/>
      <c r="AU157" s="854"/>
      <c r="AV157" s="854"/>
      <c r="AW157" s="854"/>
      <c r="AX157" s="854"/>
      <c r="AY157" s="854"/>
      <c r="AZ157" s="854"/>
      <c r="BA157" s="854"/>
      <c r="BB157" s="854"/>
      <c r="BC157" s="854"/>
      <c r="BD157" s="854"/>
      <c r="BE157" s="854"/>
      <c r="BF157" s="854"/>
      <c r="BG157" s="854"/>
      <c r="BH157" s="854"/>
      <c r="BI157" s="854"/>
      <c r="BJ157" s="854"/>
    </row>
    <row r="158">
      <c r="A158" s="804" t="s">
        <v>1345</v>
      </c>
      <c r="AF158" s="877"/>
      <c r="AG158" s="854"/>
      <c r="AH158" s="854"/>
      <c r="AI158" s="854"/>
      <c r="AJ158" s="854"/>
      <c r="AK158" s="854"/>
      <c r="AL158" s="854"/>
      <c r="AM158" s="854"/>
      <c r="AN158" s="854"/>
      <c r="AO158" s="854"/>
      <c r="AP158" s="854"/>
      <c r="AQ158" s="854"/>
      <c r="AR158" s="854"/>
      <c r="AS158" s="854"/>
      <c r="AT158" s="854"/>
      <c r="AU158" s="854"/>
      <c r="AV158" s="854"/>
      <c r="AW158" s="854"/>
      <c r="AX158" s="854"/>
      <c r="AY158" s="854"/>
      <c r="AZ158" s="854"/>
      <c r="BA158" s="854"/>
      <c r="BB158" s="854"/>
      <c r="BC158" s="854"/>
      <c r="BD158" s="854"/>
      <c r="BE158" s="854"/>
      <c r="BF158" s="854"/>
      <c r="BG158" s="854"/>
      <c r="BH158" s="854"/>
      <c r="BI158" s="854"/>
      <c r="BJ158" s="854"/>
    </row>
    <row r="159">
      <c r="AF159" s="877"/>
      <c r="AG159" s="854"/>
      <c r="AH159" s="854"/>
      <c r="AI159" s="854"/>
      <c r="AJ159" s="854"/>
      <c r="AK159" s="854"/>
      <c r="AL159" s="854"/>
      <c r="AM159" s="854"/>
      <c r="AN159" s="854"/>
      <c r="AO159" s="854"/>
      <c r="AP159" s="854"/>
      <c r="AQ159" s="854"/>
      <c r="AR159" s="854"/>
      <c r="AS159" s="854"/>
      <c r="AT159" s="854"/>
      <c r="AU159" s="854"/>
      <c r="AV159" s="854"/>
      <c r="AW159" s="854"/>
      <c r="AX159" s="854"/>
      <c r="AY159" s="854"/>
      <c r="AZ159" s="854"/>
      <c r="BA159" s="854"/>
      <c r="BB159" s="854"/>
      <c r="BC159" s="854"/>
      <c r="BD159" s="854"/>
      <c r="BE159" s="854"/>
      <c r="BF159" s="854"/>
      <c r="BG159" s="854"/>
      <c r="BH159" s="854"/>
      <c r="BI159" s="854"/>
      <c r="BJ159" s="854"/>
    </row>
    <row r="160">
      <c r="A160" s="877"/>
      <c r="B160" s="879"/>
      <c r="C160" s="879"/>
      <c r="D160" s="879"/>
      <c r="E160" s="879"/>
      <c r="F160" s="879"/>
      <c r="G160" s="879"/>
      <c r="H160" s="879"/>
      <c r="I160" s="877"/>
      <c r="J160" s="877"/>
      <c r="K160" s="877"/>
      <c r="L160" s="877"/>
      <c r="M160" s="877"/>
      <c r="N160" s="877"/>
      <c r="O160" s="877"/>
      <c r="P160" s="877"/>
      <c r="Q160" s="877"/>
      <c r="R160" s="877"/>
      <c r="S160" s="877"/>
      <c r="T160" s="877"/>
      <c r="U160" s="877"/>
      <c r="V160" s="877"/>
      <c r="W160" s="877"/>
      <c r="X160" s="877"/>
      <c r="Y160" s="877"/>
      <c r="Z160" s="877"/>
      <c r="AA160" s="877"/>
      <c r="AB160" s="877"/>
      <c r="AC160" s="877"/>
      <c r="AD160" s="877"/>
      <c r="AE160" s="877"/>
      <c r="AF160" s="877"/>
      <c r="AG160" s="854"/>
      <c r="AH160" s="854"/>
      <c r="AI160" s="854"/>
      <c r="AJ160" s="854"/>
      <c r="AK160" s="854"/>
      <c r="AL160" s="854"/>
      <c r="AM160" s="854"/>
      <c r="AN160" s="854"/>
      <c r="AO160" s="854"/>
      <c r="AP160" s="854"/>
      <c r="AQ160" s="854"/>
      <c r="AR160" s="854"/>
      <c r="AS160" s="854"/>
      <c r="AT160" s="854"/>
      <c r="AU160" s="854"/>
      <c r="AV160" s="854"/>
      <c r="AW160" s="854"/>
      <c r="AX160" s="854"/>
      <c r="AY160" s="854"/>
      <c r="AZ160" s="854"/>
      <c r="BA160" s="854"/>
      <c r="BB160" s="854"/>
      <c r="BC160" s="854"/>
      <c r="BD160" s="854"/>
      <c r="BE160" s="854"/>
      <c r="BF160" s="854"/>
      <c r="BG160" s="854"/>
      <c r="BH160" s="854"/>
      <c r="BI160" s="854"/>
      <c r="BJ160" s="854"/>
    </row>
    <row r="161">
      <c r="A161" s="877"/>
      <c r="B161" s="879"/>
      <c r="C161" s="879"/>
      <c r="D161" s="879"/>
      <c r="E161" s="879"/>
      <c r="F161" s="879"/>
      <c r="G161" s="879"/>
      <c r="H161" s="879"/>
      <c r="I161" s="877"/>
      <c r="J161" s="877"/>
      <c r="K161" s="877"/>
      <c r="L161" s="877"/>
      <c r="M161" s="877"/>
      <c r="N161" s="877"/>
      <c r="O161" s="877"/>
      <c r="P161" s="877"/>
      <c r="Q161" s="877"/>
      <c r="R161" s="877"/>
      <c r="S161" s="877"/>
      <c r="T161" s="877"/>
      <c r="U161" s="877"/>
      <c r="V161" s="877"/>
      <c r="W161" s="877"/>
      <c r="X161" s="877"/>
      <c r="Y161" s="877"/>
      <c r="Z161" s="877"/>
      <c r="AA161" s="877"/>
      <c r="AB161" s="877"/>
      <c r="AC161" s="877"/>
      <c r="AD161" s="877"/>
      <c r="AE161" s="877"/>
      <c r="AF161" s="877"/>
      <c r="AG161" s="854"/>
      <c r="AH161" s="854"/>
      <c r="AI161" s="854"/>
      <c r="AJ161" s="854"/>
      <c r="AK161" s="854"/>
      <c r="AL161" s="854"/>
      <c r="AM161" s="854"/>
      <c r="AN161" s="854"/>
      <c r="AO161" s="854"/>
      <c r="AP161" s="854"/>
      <c r="AQ161" s="854"/>
      <c r="AR161" s="854"/>
      <c r="AS161" s="854"/>
      <c r="AT161" s="854"/>
      <c r="AU161" s="854"/>
      <c r="AV161" s="854"/>
      <c r="AW161" s="854"/>
      <c r="AX161" s="854"/>
      <c r="AY161" s="854"/>
      <c r="AZ161" s="854"/>
      <c r="BA161" s="854"/>
      <c r="BB161" s="854"/>
      <c r="BC161" s="854"/>
      <c r="BD161" s="854"/>
      <c r="BE161" s="854"/>
      <c r="BF161" s="854"/>
      <c r="BG161" s="854"/>
      <c r="BH161" s="854"/>
      <c r="BI161" s="854"/>
      <c r="BJ161" s="854"/>
    </row>
    <row r="162">
      <c r="A162" s="877"/>
      <c r="B162" s="879"/>
      <c r="C162" s="879"/>
      <c r="D162" s="879"/>
      <c r="E162" s="879"/>
      <c r="F162" s="879"/>
      <c r="G162" s="879"/>
      <c r="H162" s="879"/>
      <c r="I162" s="877"/>
      <c r="J162" s="877"/>
      <c r="K162" s="877"/>
      <c r="L162" s="877"/>
      <c r="M162" s="877"/>
      <c r="N162" s="877"/>
      <c r="O162" s="877"/>
      <c r="P162" s="877"/>
      <c r="Q162" s="877"/>
      <c r="R162" s="877"/>
      <c r="S162" s="877"/>
      <c r="T162" s="877"/>
      <c r="U162" s="877"/>
      <c r="V162" s="877"/>
      <c r="W162" s="877"/>
      <c r="X162" s="877"/>
      <c r="Y162" s="877"/>
      <c r="Z162" s="877"/>
      <c r="AA162" s="877"/>
      <c r="AB162" s="877"/>
      <c r="AC162" s="877"/>
      <c r="AD162" s="877"/>
      <c r="AE162" s="877"/>
      <c r="AF162" s="877"/>
      <c r="AG162" s="854"/>
      <c r="AH162" s="854"/>
      <c r="AI162" s="854"/>
      <c r="AJ162" s="854"/>
      <c r="AK162" s="854"/>
      <c r="AL162" s="854"/>
      <c r="AM162" s="854"/>
      <c r="AN162" s="854"/>
      <c r="AO162" s="854"/>
      <c r="AP162" s="854"/>
      <c r="AQ162" s="854"/>
      <c r="AR162" s="854"/>
      <c r="AS162" s="854"/>
      <c r="AT162" s="854"/>
      <c r="AU162" s="854"/>
      <c r="AV162" s="854"/>
      <c r="AW162" s="854"/>
      <c r="AX162" s="854"/>
      <c r="AY162" s="854"/>
      <c r="AZ162" s="854"/>
      <c r="BA162" s="854"/>
      <c r="BB162" s="854"/>
      <c r="BC162" s="854"/>
      <c r="BD162" s="854"/>
      <c r="BE162" s="854"/>
      <c r="BF162" s="854"/>
      <c r="BG162" s="854"/>
      <c r="BH162" s="854"/>
      <c r="BI162" s="854"/>
      <c r="BJ162" s="854"/>
    </row>
    <row r="163">
      <c r="A163" s="877"/>
      <c r="B163" s="879"/>
      <c r="C163" s="879"/>
      <c r="D163" s="879"/>
      <c r="E163" s="879"/>
      <c r="F163" s="879"/>
      <c r="G163" s="879"/>
      <c r="H163" s="879"/>
      <c r="I163" s="877"/>
      <c r="J163" s="877"/>
      <c r="K163" s="877"/>
      <c r="L163" s="877"/>
      <c r="M163" s="877"/>
      <c r="N163" s="877"/>
      <c r="O163" s="877"/>
      <c r="P163" s="877"/>
      <c r="Q163" s="877"/>
      <c r="R163" s="877"/>
      <c r="S163" s="877"/>
      <c r="T163" s="877"/>
      <c r="U163" s="877"/>
      <c r="V163" s="877"/>
      <c r="W163" s="877"/>
      <c r="X163" s="877"/>
      <c r="Y163" s="877"/>
      <c r="Z163" s="877"/>
      <c r="AA163" s="877"/>
      <c r="AB163" s="877"/>
      <c r="AC163" s="877"/>
      <c r="AD163" s="877"/>
      <c r="AE163" s="877"/>
      <c r="AF163" s="877"/>
      <c r="AG163" s="854"/>
      <c r="AH163" s="854"/>
      <c r="AI163" s="854"/>
      <c r="AJ163" s="854"/>
      <c r="AK163" s="854"/>
      <c r="AL163" s="854"/>
      <c r="AM163" s="854"/>
      <c r="AN163" s="854"/>
      <c r="AO163" s="854"/>
      <c r="AP163" s="854"/>
      <c r="AQ163" s="854"/>
      <c r="AR163" s="854"/>
      <c r="AS163" s="854"/>
      <c r="AT163" s="854"/>
      <c r="AU163" s="854"/>
      <c r="AV163" s="854"/>
      <c r="AW163" s="854"/>
      <c r="AX163" s="854"/>
      <c r="AY163" s="854"/>
      <c r="AZ163" s="854"/>
      <c r="BA163" s="854"/>
      <c r="BB163" s="854"/>
      <c r="BC163" s="854"/>
      <c r="BD163" s="854"/>
      <c r="BE163" s="854"/>
      <c r="BF163" s="854"/>
      <c r="BG163" s="854"/>
      <c r="BH163" s="854"/>
      <c r="BI163" s="854"/>
      <c r="BJ163" s="854"/>
    </row>
    <row r="164">
      <c r="A164" s="877"/>
      <c r="B164" s="879"/>
      <c r="C164" s="879"/>
      <c r="D164" s="879"/>
      <c r="E164" s="879"/>
      <c r="F164" s="879"/>
      <c r="G164" s="879"/>
      <c r="H164" s="879"/>
      <c r="I164" s="877"/>
      <c r="J164" s="877"/>
      <c r="K164" s="877"/>
      <c r="L164" s="877"/>
      <c r="M164" s="877"/>
      <c r="N164" s="877"/>
      <c r="O164" s="877"/>
      <c r="P164" s="877"/>
      <c r="Q164" s="877"/>
      <c r="R164" s="877"/>
      <c r="S164" s="877"/>
      <c r="T164" s="877"/>
      <c r="U164" s="877"/>
      <c r="V164" s="877"/>
      <c r="W164" s="877"/>
      <c r="X164" s="877"/>
      <c r="Y164" s="877"/>
      <c r="Z164" s="877"/>
      <c r="AA164" s="877"/>
      <c r="AB164" s="877"/>
      <c r="AC164" s="877"/>
      <c r="AD164" s="877"/>
      <c r="AE164" s="877"/>
      <c r="AF164" s="877"/>
      <c r="AG164" s="854"/>
      <c r="AH164" s="854"/>
      <c r="AI164" s="854"/>
      <c r="AJ164" s="854"/>
      <c r="AK164" s="854"/>
      <c r="AL164" s="854"/>
      <c r="AM164" s="854"/>
      <c r="AN164" s="854"/>
      <c r="AO164" s="854"/>
      <c r="AP164" s="854"/>
      <c r="AQ164" s="854"/>
      <c r="AR164" s="854"/>
      <c r="AS164" s="854"/>
      <c r="AT164" s="854"/>
      <c r="AU164" s="854"/>
      <c r="AV164" s="854"/>
      <c r="AW164" s="854"/>
      <c r="AX164" s="854"/>
      <c r="AY164" s="854"/>
      <c r="AZ164" s="854"/>
      <c r="BA164" s="854"/>
      <c r="BB164" s="854"/>
      <c r="BC164" s="854"/>
      <c r="BD164" s="854"/>
      <c r="BE164" s="854"/>
      <c r="BF164" s="854"/>
      <c r="BG164" s="854"/>
      <c r="BH164" s="854"/>
      <c r="BI164" s="854"/>
      <c r="BJ164" s="854"/>
    </row>
    <row r="165">
      <c r="A165" s="877"/>
      <c r="B165" s="879"/>
      <c r="C165" s="879"/>
      <c r="D165" s="879"/>
      <c r="E165" s="879"/>
      <c r="F165" s="879"/>
      <c r="G165" s="879"/>
      <c r="H165" s="879"/>
      <c r="I165" s="877"/>
      <c r="J165" s="877"/>
      <c r="K165" s="877"/>
      <c r="L165" s="877"/>
      <c r="M165" s="877"/>
      <c r="N165" s="877"/>
      <c r="O165" s="877"/>
      <c r="P165" s="877"/>
      <c r="Q165" s="877"/>
      <c r="R165" s="877"/>
      <c r="S165" s="877"/>
      <c r="T165" s="877"/>
      <c r="U165" s="877"/>
      <c r="V165" s="877"/>
      <c r="W165" s="877"/>
      <c r="X165" s="877"/>
      <c r="Y165" s="877"/>
      <c r="Z165" s="877"/>
      <c r="AA165" s="877"/>
      <c r="AB165" s="877"/>
      <c r="AC165" s="877"/>
      <c r="AD165" s="877"/>
      <c r="AE165" s="877"/>
      <c r="AF165" s="877"/>
      <c r="AG165" s="854"/>
      <c r="AH165" s="854"/>
      <c r="AI165" s="854"/>
      <c r="AJ165" s="854"/>
      <c r="AK165" s="854"/>
      <c r="AL165" s="854"/>
      <c r="AM165" s="854"/>
      <c r="AN165" s="854"/>
      <c r="AO165" s="854"/>
      <c r="AP165" s="854"/>
      <c r="AQ165" s="854"/>
      <c r="AR165" s="854"/>
      <c r="AS165" s="854"/>
      <c r="AT165" s="854"/>
      <c r="AU165" s="854"/>
      <c r="AV165" s="854"/>
      <c r="AW165" s="854"/>
      <c r="AX165" s="854"/>
      <c r="AY165" s="854"/>
      <c r="AZ165" s="854"/>
      <c r="BA165" s="854"/>
      <c r="BB165" s="854"/>
      <c r="BC165" s="854"/>
      <c r="BD165" s="854"/>
      <c r="BE165" s="854"/>
      <c r="BF165" s="854"/>
      <c r="BG165" s="854"/>
      <c r="BH165" s="854"/>
      <c r="BI165" s="854"/>
      <c r="BJ165" s="854"/>
    </row>
    <row r="166">
      <c r="A166" s="877"/>
      <c r="B166" s="879"/>
      <c r="C166" s="879"/>
      <c r="D166" s="879"/>
      <c r="E166" s="879"/>
      <c r="F166" s="879"/>
      <c r="G166" s="879"/>
      <c r="H166" s="879"/>
      <c r="I166" s="877"/>
      <c r="J166" s="877"/>
      <c r="K166" s="877"/>
      <c r="L166" s="877"/>
      <c r="M166" s="877"/>
      <c r="N166" s="877"/>
      <c r="O166" s="877"/>
      <c r="P166" s="877"/>
      <c r="Q166" s="877"/>
      <c r="R166" s="877"/>
      <c r="S166" s="877"/>
      <c r="T166" s="877"/>
      <c r="U166" s="877"/>
      <c r="V166" s="877"/>
      <c r="W166" s="877"/>
      <c r="X166" s="877"/>
      <c r="Y166" s="877"/>
      <c r="Z166" s="877"/>
      <c r="AA166" s="877"/>
      <c r="AB166" s="877"/>
      <c r="AC166" s="877"/>
      <c r="AD166" s="877"/>
      <c r="AE166" s="877"/>
      <c r="AF166" s="877"/>
      <c r="AG166" s="854"/>
      <c r="AH166" s="854"/>
      <c r="AI166" s="854"/>
      <c r="AJ166" s="854"/>
      <c r="AK166" s="854"/>
      <c r="AL166" s="854"/>
      <c r="AM166" s="854"/>
      <c r="AN166" s="854"/>
      <c r="AO166" s="854"/>
      <c r="AP166" s="854"/>
      <c r="AQ166" s="854"/>
      <c r="AR166" s="854"/>
      <c r="AS166" s="854"/>
      <c r="AT166" s="854"/>
      <c r="AU166" s="854"/>
      <c r="AV166" s="854"/>
      <c r="AW166" s="854"/>
      <c r="AX166" s="854"/>
      <c r="AY166" s="854"/>
      <c r="AZ166" s="854"/>
      <c r="BA166" s="854"/>
      <c r="BB166" s="854"/>
      <c r="BC166" s="854"/>
      <c r="BD166" s="854"/>
      <c r="BE166" s="854"/>
      <c r="BF166" s="854"/>
      <c r="BG166" s="854"/>
      <c r="BH166" s="854"/>
      <c r="BI166" s="854"/>
      <c r="BJ166" s="854"/>
    </row>
    <row r="167">
      <c r="A167" s="877"/>
      <c r="B167" s="879"/>
      <c r="C167" s="879"/>
      <c r="D167" s="879"/>
      <c r="E167" s="879"/>
      <c r="F167" s="879"/>
      <c r="G167" s="879"/>
      <c r="H167" s="879"/>
      <c r="I167" s="877"/>
      <c r="J167" s="877"/>
      <c r="K167" s="877"/>
      <c r="L167" s="877"/>
      <c r="M167" s="877"/>
      <c r="N167" s="877"/>
      <c r="O167" s="877"/>
      <c r="P167" s="877"/>
      <c r="Q167" s="877"/>
      <c r="R167" s="877"/>
      <c r="S167" s="877"/>
      <c r="T167" s="877"/>
      <c r="U167" s="877"/>
      <c r="V167" s="877"/>
      <c r="W167" s="877"/>
      <c r="X167" s="877"/>
      <c r="Y167" s="877"/>
      <c r="Z167" s="877"/>
      <c r="AA167" s="877"/>
      <c r="AB167" s="877"/>
      <c r="AC167" s="877"/>
      <c r="AD167" s="877"/>
      <c r="AE167" s="877"/>
      <c r="AF167" s="877"/>
      <c r="AG167" s="854"/>
      <c r="AH167" s="854"/>
      <c r="AI167" s="854"/>
      <c r="AJ167" s="854"/>
      <c r="AK167" s="854"/>
      <c r="AL167" s="854"/>
      <c r="AM167" s="854"/>
      <c r="AN167" s="854"/>
      <c r="AO167" s="854"/>
      <c r="AP167" s="854"/>
      <c r="AQ167" s="854"/>
      <c r="AR167" s="854"/>
      <c r="AS167" s="854"/>
      <c r="AT167" s="854"/>
      <c r="AU167" s="854"/>
      <c r="AV167" s="854"/>
      <c r="AW167" s="854"/>
      <c r="AX167" s="854"/>
      <c r="AY167" s="854"/>
      <c r="AZ167" s="854"/>
      <c r="BA167" s="854"/>
      <c r="BB167" s="854"/>
      <c r="BC167" s="854"/>
      <c r="BD167" s="854"/>
      <c r="BE167" s="854"/>
      <c r="BF167" s="854"/>
      <c r="BG167" s="854"/>
      <c r="BH167" s="854"/>
      <c r="BI167" s="854"/>
      <c r="BJ167" s="854"/>
    </row>
    <row r="168">
      <c r="A168" s="877"/>
      <c r="B168" s="879"/>
      <c r="C168" s="879"/>
      <c r="D168" s="879"/>
      <c r="E168" s="879"/>
      <c r="F168" s="879"/>
      <c r="G168" s="879"/>
      <c r="H168" s="879"/>
      <c r="I168" s="877"/>
      <c r="J168" s="877"/>
      <c r="K168" s="877"/>
      <c r="L168" s="877"/>
      <c r="M168" s="877"/>
      <c r="N168" s="877"/>
      <c r="O168" s="877"/>
      <c r="P168" s="877"/>
      <c r="Q168" s="877"/>
      <c r="R168" s="877"/>
      <c r="S168" s="877"/>
      <c r="T168" s="877"/>
      <c r="U168" s="877"/>
      <c r="V168" s="877"/>
      <c r="W168" s="877"/>
      <c r="X168" s="877"/>
      <c r="Y168" s="877"/>
      <c r="Z168" s="877"/>
      <c r="AA168" s="877"/>
      <c r="AB168" s="877"/>
      <c r="AC168" s="877"/>
      <c r="AD168" s="877"/>
      <c r="AE168" s="877"/>
      <c r="AF168" s="877"/>
      <c r="AG168" s="854"/>
      <c r="AH168" s="854"/>
      <c r="AI168" s="854"/>
      <c r="AJ168" s="854"/>
      <c r="AK168" s="854"/>
      <c r="AL168" s="854"/>
      <c r="AM168" s="854"/>
      <c r="AN168" s="854"/>
      <c r="AO168" s="854"/>
      <c r="AP168" s="854"/>
      <c r="AQ168" s="854"/>
      <c r="AR168" s="854"/>
      <c r="AS168" s="854"/>
      <c r="AT168" s="854"/>
      <c r="AU168" s="854"/>
      <c r="AV168" s="854"/>
      <c r="AW168" s="854"/>
      <c r="AX168" s="854"/>
      <c r="AY168" s="854"/>
      <c r="AZ168" s="854"/>
      <c r="BA168" s="854"/>
      <c r="BB168" s="854"/>
      <c r="BC168" s="854"/>
      <c r="BD168" s="854"/>
      <c r="BE168" s="854"/>
      <c r="BF168" s="854"/>
      <c r="BG168" s="854"/>
      <c r="BH168" s="854"/>
      <c r="BI168" s="854"/>
      <c r="BJ168" s="854"/>
    </row>
    <row r="169">
      <c r="A169" s="877"/>
      <c r="B169" s="879"/>
      <c r="C169" s="879"/>
      <c r="D169" s="879"/>
      <c r="E169" s="879"/>
      <c r="F169" s="879"/>
      <c r="G169" s="879"/>
      <c r="H169" s="879"/>
      <c r="I169" s="877"/>
      <c r="J169" s="877"/>
      <c r="K169" s="877"/>
      <c r="L169" s="877"/>
      <c r="M169" s="877"/>
      <c r="N169" s="877"/>
      <c r="O169" s="877"/>
      <c r="P169" s="877"/>
      <c r="Q169" s="877"/>
      <c r="R169" s="877"/>
      <c r="S169" s="877"/>
      <c r="T169" s="877"/>
      <c r="U169" s="877"/>
      <c r="V169" s="877"/>
      <c r="W169" s="877"/>
      <c r="X169" s="877"/>
      <c r="Y169" s="877"/>
      <c r="Z169" s="877"/>
      <c r="AA169" s="877"/>
      <c r="AB169" s="877"/>
      <c r="AC169" s="877"/>
      <c r="AD169" s="877"/>
      <c r="AE169" s="877"/>
      <c r="AF169" s="877"/>
      <c r="AG169" s="854"/>
      <c r="AH169" s="854"/>
      <c r="AI169" s="854"/>
      <c r="AJ169" s="854"/>
      <c r="AK169" s="854"/>
      <c r="AL169" s="854"/>
      <c r="AM169" s="854"/>
      <c r="AN169" s="854"/>
      <c r="AO169" s="854"/>
      <c r="AP169" s="854"/>
      <c r="AQ169" s="854"/>
      <c r="AR169" s="854"/>
      <c r="AS169" s="854"/>
      <c r="AT169" s="854"/>
      <c r="AU169" s="854"/>
      <c r="AV169" s="854"/>
      <c r="AW169" s="854"/>
      <c r="AX169" s="854"/>
      <c r="AY169" s="854"/>
      <c r="AZ169" s="854"/>
      <c r="BA169" s="854"/>
      <c r="BB169" s="854"/>
      <c r="BC169" s="854"/>
      <c r="BD169" s="854"/>
      <c r="BE169" s="854"/>
      <c r="BF169" s="854"/>
      <c r="BG169" s="854"/>
      <c r="BH169" s="854"/>
      <c r="BI169" s="854"/>
      <c r="BJ169" s="854"/>
    </row>
    <row r="170">
      <c r="A170" s="877"/>
      <c r="B170" s="879"/>
      <c r="C170" s="879"/>
      <c r="D170" s="879"/>
      <c r="E170" s="879"/>
      <c r="F170" s="879"/>
      <c r="G170" s="879"/>
      <c r="H170" s="879"/>
      <c r="I170" s="877"/>
      <c r="J170" s="877"/>
      <c r="K170" s="877"/>
      <c r="L170" s="877"/>
      <c r="M170" s="877"/>
      <c r="N170" s="877"/>
      <c r="O170" s="877"/>
      <c r="P170" s="877"/>
      <c r="Q170" s="877"/>
      <c r="R170" s="877"/>
      <c r="S170" s="877"/>
      <c r="T170" s="877"/>
      <c r="U170" s="877"/>
      <c r="V170" s="877"/>
      <c r="W170" s="877"/>
      <c r="X170" s="877"/>
      <c r="Y170" s="877"/>
      <c r="Z170" s="877"/>
      <c r="AA170" s="877"/>
      <c r="AB170" s="877"/>
      <c r="AC170" s="877"/>
      <c r="AD170" s="877"/>
      <c r="AE170" s="877"/>
      <c r="AF170" s="877"/>
      <c r="AG170" s="854"/>
      <c r="AH170" s="854"/>
      <c r="AI170" s="854"/>
      <c r="AJ170" s="854"/>
      <c r="AK170" s="854"/>
      <c r="AL170" s="854"/>
      <c r="AM170" s="854"/>
      <c r="AN170" s="854"/>
      <c r="AO170" s="854"/>
      <c r="AP170" s="854"/>
      <c r="AQ170" s="854"/>
      <c r="AR170" s="854"/>
      <c r="AS170" s="854"/>
      <c r="AT170" s="854"/>
      <c r="AU170" s="854"/>
      <c r="AV170" s="854"/>
      <c r="AW170" s="854"/>
      <c r="AX170" s="854"/>
      <c r="AY170" s="854"/>
      <c r="AZ170" s="854"/>
      <c r="BA170" s="854"/>
      <c r="BB170" s="854"/>
      <c r="BC170" s="854"/>
      <c r="BD170" s="854"/>
      <c r="BE170" s="854"/>
      <c r="BF170" s="854"/>
      <c r="BG170" s="854"/>
      <c r="BH170" s="854"/>
      <c r="BI170" s="854"/>
      <c r="BJ170" s="854"/>
    </row>
    <row r="171">
      <c r="A171" s="877"/>
      <c r="B171" s="879"/>
      <c r="C171" s="879"/>
      <c r="D171" s="879"/>
      <c r="E171" s="879"/>
      <c r="F171" s="879"/>
      <c r="G171" s="879"/>
      <c r="H171" s="879"/>
      <c r="I171" s="877"/>
      <c r="J171" s="877"/>
      <c r="K171" s="877"/>
      <c r="L171" s="877"/>
      <c r="M171" s="877"/>
      <c r="N171" s="877"/>
      <c r="O171" s="877"/>
      <c r="P171" s="877"/>
      <c r="Q171" s="877"/>
      <c r="R171" s="877"/>
      <c r="S171" s="877"/>
      <c r="T171" s="877"/>
      <c r="U171" s="877"/>
      <c r="V171" s="877"/>
      <c r="W171" s="877"/>
      <c r="X171" s="877"/>
      <c r="Y171" s="877"/>
      <c r="Z171" s="877"/>
      <c r="AA171" s="877"/>
      <c r="AB171" s="877"/>
      <c r="AC171" s="877"/>
      <c r="AD171" s="877"/>
      <c r="AE171" s="877"/>
      <c r="AF171" s="877"/>
      <c r="AG171" s="854"/>
      <c r="AH171" s="854"/>
      <c r="AI171" s="854"/>
      <c r="AJ171" s="854"/>
      <c r="AK171" s="854"/>
      <c r="AL171" s="854"/>
      <c r="AM171" s="854"/>
      <c r="AN171" s="854"/>
      <c r="AO171" s="854"/>
      <c r="AP171" s="854"/>
      <c r="AQ171" s="854"/>
      <c r="AR171" s="854"/>
      <c r="AS171" s="854"/>
      <c r="AT171" s="854"/>
      <c r="AU171" s="854"/>
      <c r="AV171" s="854"/>
      <c r="AW171" s="854"/>
      <c r="AX171" s="854"/>
      <c r="AY171" s="854"/>
      <c r="AZ171" s="854"/>
      <c r="BA171" s="854"/>
      <c r="BB171" s="854"/>
      <c r="BC171" s="854"/>
      <c r="BD171" s="854"/>
      <c r="BE171" s="854"/>
      <c r="BF171" s="854"/>
      <c r="BG171" s="854"/>
      <c r="BH171" s="854"/>
      <c r="BI171" s="854"/>
      <c r="BJ171" s="854"/>
    </row>
    <row r="172">
      <c r="A172" s="877"/>
      <c r="B172" s="879"/>
      <c r="C172" s="879"/>
      <c r="D172" s="879"/>
      <c r="E172" s="879"/>
      <c r="F172" s="879"/>
      <c r="G172" s="879"/>
      <c r="H172" s="879"/>
      <c r="I172" s="877"/>
      <c r="J172" s="877"/>
      <c r="K172" s="877"/>
      <c r="L172" s="877"/>
      <c r="M172" s="877"/>
      <c r="N172" s="877"/>
      <c r="O172" s="877"/>
      <c r="P172" s="877"/>
      <c r="Q172" s="877"/>
      <c r="R172" s="877"/>
      <c r="S172" s="877"/>
      <c r="T172" s="877"/>
      <c r="U172" s="877"/>
      <c r="V172" s="877"/>
      <c r="W172" s="877"/>
      <c r="X172" s="877"/>
      <c r="Y172" s="877"/>
      <c r="Z172" s="877"/>
      <c r="AA172" s="877"/>
      <c r="AB172" s="877"/>
      <c r="AC172" s="877"/>
      <c r="AD172" s="877"/>
      <c r="AE172" s="877"/>
      <c r="AF172" s="877"/>
      <c r="AG172" s="854"/>
      <c r="AH172" s="854"/>
      <c r="AI172" s="854"/>
      <c r="AJ172" s="854"/>
      <c r="AK172" s="854"/>
      <c r="AL172" s="854"/>
      <c r="AM172" s="854"/>
      <c r="AN172" s="854"/>
      <c r="AO172" s="854"/>
      <c r="AP172" s="854"/>
      <c r="AQ172" s="854"/>
      <c r="AR172" s="854"/>
      <c r="AS172" s="854"/>
      <c r="AT172" s="854"/>
      <c r="AU172" s="854"/>
      <c r="AV172" s="854"/>
      <c r="AW172" s="854"/>
      <c r="AX172" s="854"/>
      <c r="AY172" s="854"/>
      <c r="AZ172" s="854"/>
      <c r="BA172" s="854"/>
      <c r="BB172" s="854"/>
      <c r="BC172" s="854"/>
      <c r="BD172" s="854"/>
      <c r="BE172" s="854"/>
      <c r="BF172" s="854"/>
      <c r="BG172" s="854"/>
      <c r="BH172" s="854"/>
      <c r="BI172" s="854"/>
      <c r="BJ172" s="854"/>
    </row>
    <row r="173">
      <c r="A173" s="877"/>
      <c r="B173" s="879"/>
      <c r="C173" s="879"/>
      <c r="D173" s="879"/>
      <c r="E173" s="879"/>
      <c r="F173" s="879"/>
      <c r="G173" s="879"/>
      <c r="H173" s="879"/>
      <c r="I173" s="877"/>
      <c r="J173" s="877"/>
      <c r="K173" s="877"/>
      <c r="L173" s="877"/>
      <c r="M173" s="877"/>
      <c r="N173" s="877"/>
      <c r="O173" s="877"/>
      <c r="P173" s="877"/>
      <c r="Q173" s="877"/>
      <c r="R173" s="877"/>
      <c r="S173" s="877"/>
      <c r="T173" s="877"/>
      <c r="U173" s="877"/>
      <c r="V173" s="877"/>
      <c r="W173" s="877"/>
      <c r="X173" s="877"/>
      <c r="Y173" s="877"/>
      <c r="Z173" s="877"/>
      <c r="AA173" s="877"/>
      <c r="AB173" s="877"/>
      <c r="AC173" s="877"/>
      <c r="AD173" s="877"/>
      <c r="AE173" s="877"/>
      <c r="AF173" s="877"/>
      <c r="AG173" s="854"/>
      <c r="AH173" s="854"/>
      <c r="AI173" s="854"/>
      <c r="AJ173" s="854"/>
      <c r="AK173" s="854"/>
      <c r="AL173" s="854"/>
      <c r="AM173" s="854"/>
      <c r="AN173" s="854"/>
      <c r="AO173" s="854"/>
      <c r="AP173" s="854"/>
      <c r="AQ173" s="854"/>
      <c r="AR173" s="854"/>
      <c r="AS173" s="854"/>
      <c r="AT173" s="854"/>
      <c r="AU173" s="854"/>
      <c r="AV173" s="854"/>
      <c r="AW173" s="854"/>
      <c r="AX173" s="854"/>
      <c r="AY173" s="854"/>
      <c r="AZ173" s="854"/>
      <c r="BA173" s="854"/>
      <c r="BB173" s="854"/>
      <c r="BC173" s="854"/>
      <c r="BD173" s="854"/>
      <c r="BE173" s="854"/>
      <c r="BF173" s="854"/>
      <c r="BG173" s="854"/>
      <c r="BH173" s="854"/>
      <c r="BI173" s="854"/>
      <c r="BJ173" s="854"/>
    </row>
    <row r="174">
      <c r="A174" s="877"/>
      <c r="B174" s="879"/>
      <c r="C174" s="879"/>
      <c r="D174" s="879"/>
      <c r="E174" s="879"/>
      <c r="F174" s="879"/>
      <c r="G174" s="879"/>
      <c r="H174" s="879"/>
      <c r="I174" s="877"/>
      <c r="J174" s="877"/>
      <c r="K174" s="877"/>
      <c r="L174" s="877"/>
      <c r="M174" s="877"/>
      <c r="N174" s="877"/>
      <c r="O174" s="877"/>
      <c r="P174" s="877"/>
      <c r="Q174" s="877"/>
      <c r="R174" s="877"/>
      <c r="S174" s="877"/>
      <c r="T174" s="877"/>
      <c r="U174" s="877"/>
      <c r="V174" s="877"/>
      <c r="W174" s="877"/>
      <c r="X174" s="877"/>
      <c r="Y174" s="877"/>
      <c r="Z174" s="877"/>
      <c r="AA174" s="877"/>
      <c r="AB174" s="877"/>
      <c r="AC174" s="877"/>
      <c r="AD174" s="877"/>
      <c r="AE174" s="877"/>
      <c r="AF174" s="877"/>
      <c r="AG174" s="854"/>
      <c r="AH174" s="854"/>
      <c r="AI174" s="854"/>
      <c r="AJ174" s="854"/>
      <c r="AK174" s="854"/>
      <c r="AL174" s="854"/>
      <c r="AM174" s="854"/>
      <c r="AN174" s="854"/>
      <c r="AO174" s="854"/>
      <c r="AP174" s="854"/>
      <c r="AQ174" s="854"/>
      <c r="AR174" s="854"/>
      <c r="AS174" s="854"/>
      <c r="AT174" s="854"/>
      <c r="AU174" s="854"/>
      <c r="AV174" s="854"/>
      <c r="AW174" s="854"/>
      <c r="AX174" s="854"/>
      <c r="AY174" s="854"/>
      <c r="AZ174" s="854"/>
      <c r="BA174" s="854"/>
      <c r="BB174" s="854"/>
      <c r="BC174" s="854"/>
      <c r="BD174" s="854"/>
      <c r="BE174" s="854"/>
      <c r="BF174" s="854"/>
      <c r="BG174" s="854"/>
      <c r="BH174" s="854"/>
      <c r="BI174" s="854"/>
      <c r="BJ174" s="854"/>
    </row>
    <row r="175">
      <c r="A175" s="877"/>
      <c r="B175" s="879"/>
      <c r="C175" s="879"/>
      <c r="D175" s="879"/>
      <c r="E175" s="879"/>
      <c r="F175" s="879"/>
      <c r="G175" s="879"/>
      <c r="H175" s="879"/>
      <c r="I175" s="877"/>
      <c r="J175" s="877"/>
      <c r="K175" s="877"/>
      <c r="L175" s="877"/>
      <c r="M175" s="877"/>
      <c r="N175" s="877"/>
      <c r="O175" s="877"/>
      <c r="P175" s="877"/>
      <c r="Q175" s="877"/>
      <c r="R175" s="877"/>
      <c r="S175" s="877"/>
      <c r="T175" s="877"/>
      <c r="U175" s="877"/>
      <c r="V175" s="877"/>
      <c r="W175" s="877"/>
      <c r="X175" s="877"/>
      <c r="Y175" s="877"/>
      <c r="Z175" s="877"/>
      <c r="AA175" s="877"/>
      <c r="AB175" s="877"/>
      <c r="AC175" s="877"/>
      <c r="AD175" s="877"/>
      <c r="AE175" s="877"/>
      <c r="AF175" s="877"/>
      <c r="AG175" s="854"/>
      <c r="AH175" s="854"/>
      <c r="AI175" s="854"/>
      <c r="AJ175" s="854"/>
      <c r="AK175" s="854"/>
      <c r="AL175" s="854"/>
      <c r="AM175" s="854"/>
      <c r="AN175" s="854"/>
      <c r="AO175" s="854"/>
      <c r="AP175" s="854"/>
      <c r="AQ175" s="854"/>
      <c r="AR175" s="854"/>
      <c r="AS175" s="854"/>
      <c r="AT175" s="854"/>
      <c r="AU175" s="854"/>
      <c r="AV175" s="854"/>
      <c r="AW175" s="854"/>
      <c r="AX175" s="854"/>
      <c r="AY175" s="854"/>
      <c r="AZ175" s="854"/>
      <c r="BA175" s="854"/>
      <c r="BB175" s="854"/>
      <c r="BC175" s="854"/>
      <c r="BD175" s="854"/>
      <c r="BE175" s="854"/>
      <c r="BF175" s="854"/>
      <c r="BG175" s="854"/>
      <c r="BH175" s="854"/>
      <c r="BI175" s="854"/>
      <c r="BJ175" s="854"/>
    </row>
    <row r="176">
      <c r="A176" s="804" t="s">
        <v>1346</v>
      </c>
      <c r="AF176" s="877"/>
      <c r="AG176" s="854"/>
      <c r="AH176" s="854"/>
      <c r="AI176" s="854"/>
      <c r="AJ176" s="854"/>
      <c r="AK176" s="854"/>
      <c r="AL176" s="854"/>
      <c r="AM176" s="854"/>
      <c r="AN176" s="854"/>
      <c r="AO176" s="854"/>
      <c r="AP176" s="854"/>
      <c r="AQ176" s="854"/>
      <c r="AR176" s="854"/>
      <c r="AS176" s="854"/>
      <c r="AT176" s="854"/>
      <c r="AU176" s="854"/>
      <c r="AV176" s="854"/>
      <c r="AW176" s="854"/>
      <c r="AX176" s="854"/>
      <c r="AY176" s="854"/>
      <c r="AZ176" s="854"/>
      <c r="BA176" s="854"/>
      <c r="BB176" s="854"/>
      <c r="BC176" s="854"/>
      <c r="BD176" s="854"/>
      <c r="BE176" s="854"/>
      <c r="BF176" s="854"/>
      <c r="BG176" s="854"/>
      <c r="BH176" s="854"/>
      <c r="BI176" s="854"/>
      <c r="BJ176" s="854"/>
    </row>
    <row r="177">
      <c r="AF177" s="877"/>
      <c r="AG177" s="854"/>
      <c r="AH177" s="854"/>
      <c r="AI177" s="854"/>
      <c r="AJ177" s="854"/>
      <c r="AK177" s="854"/>
      <c r="AL177" s="854"/>
      <c r="AM177" s="854"/>
      <c r="AN177" s="854"/>
      <c r="AO177" s="854"/>
      <c r="AP177" s="854"/>
      <c r="AQ177" s="854"/>
      <c r="AR177" s="854"/>
      <c r="AS177" s="854"/>
      <c r="AT177" s="854"/>
      <c r="AU177" s="854"/>
      <c r="AV177" s="854"/>
      <c r="AW177" s="854"/>
      <c r="AX177" s="854"/>
      <c r="AY177" s="854"/>
      <c r="AZ177" s="854"/>
      <c r="BA177" s="854"/>
      <c r="BB177" s="854"/>
      <c r="BC177" s="854"/>
      <c r="BD177" s="854"/>
      <c r="BE177" s="854"/>
      <c r="BF177" s="854"/>
      <c r="BG177" s="854"/>
      <c r="BH177" s="854"/>
      <c r="BI177" s="854"/>
      <c r="BJ177" s="854"/>
    </row>
    <row r="178">
      <c r="A178" s="877"/>
      <c r="B178" s="879"/>
      <c r="C178" s="879"/>
      <c r="D178" s="879"/>
      <c r="E178" s="879"/>
      <c r="F178" s="879"/>
      <c r="G178" s="879"/>
      <c r="H178" s="879"/>
      <c r="I178" s="877"/>
      <c r="J178" s="877"/>
      <c r="K178" s="877"/>
      <c r="L178" s="877"/>
      <c r="M178" s="877"/>
      <c r="N178" s="877"/>
      <c r="O178" s="877"/>
      <c r="P178" s="877"/>
      <c r="Q178" s="877"/>
      <c r="R178" s="877"/>
      <c r="S178" s="877"/>
      <c r="T178" s="877"/>
      <c r="U178" s="877"/>
      <c r="V178" s="877"/>
      <c r="W178" s="877"/>
      <c r="X178" s="877"/>
      <c r="Y178" s="877"/>
      <c r="Z178" s="877"/>
      <c r="AA178" s="877"/>
      <c r="AB178" s="877"/>
      <c r="AC178" s="877"/>
      <c r="AD178" s="877"/>
      <c r="AE178" s="877"/>
      <c r="AF178" s="877"/>
      <c r="AG178" s="854"/>
      <c r="AH178" s="854"/>
      <c r="AI178" s="854"/>
      <c r="AJ178" s="854"/>
      <c r="AK178" s="854"/>
      <c r="AL178" s="854"/>
      <c r="AM178" s="854"/>
      <c r="AN178" s="854"/>
      <c r="AO178" s="854"/>
      <c r="AP178" s="854"/>
      <c r="AQ178" s="854"/>
      <c r="AR178" s="854"/>
      <c r="AS178" s="854"/>
      <c r="AT178" s="854"/>
      <c r="AU178" s="854"/>
      <c r="AV178" s="854"/>
      <c r="AW178" s="854"/>
      <c r="AX178" s="854"/>
      <c r="AY178" s="854"/>
      <c r="AZ178" s="854"/>
      <c r="BA178" s="854"/>
      <c r="BB178" s="854"/>
      <c r="BC178" s="854"/>
      <c r="BD178" s="854"/>
      <c r="BE178" s="854"/>
      <c r="BF178" s="854"/>
      <c r="BG178" s="854"/>
      <c r="BH178" s="854"/>
      <c r="BI178" s="854"/>
      <c r="BJ178" s="854"/>
    </row>
    <row r="179">
      <c r="A179" s="877"/>
      <c r="B179" s="879"/>
      <c r="C179" s="879"/>
      <c r="D179" s="879"/>
      <c r="E179" s="879"/>
      <c r="F179" s="879"/>
      <c r="G179" s="879"/>
      <c r="H179" s="879"/>
      <c r="I179" s="877"/>
      <c r="J179" s="877"/>
      <c r="K179" s="877"/>
      <c r="L179" s="877"/>
      <c r="M179" s="877"/>
      <c r="N179" s="877"/>
      <c r="O179" s="877"/>
      <c r="P179" s="877"/>
      <c r="Q179" s="877"/>
      <c r="R179" s="877"/>
      <c r="S179" s="877"/>
      <c r="T179" s="877"/>
      <c r="U179" s="877"/>
      <c r="V179" s="877"/>
      <c r="W179" s="877"/>
      <c r="X179" s="877"/>
      <c r="Y179" s="877"/>
      <c r="Z179" s="877"/>
      <c r="AA179" s="877"/>
      <c r="AB179" s="877"/>
      <c r="AC179" s="877"/>
      <c r="AD179" s="877"/>
      <c r="AE179" s="877"/>
      <c r="AF179" s="877"/>
      <c r="AG179" s="854"/>
      <c r="AH179" s="854"/>
      <c r="AI179" s="854"/>
      <c r="AJ179" s="854"/>
      <c r="AK179" s="854"/>
      <c r="AL179" s="854"/>
      <c r="AM179" s="854"/>
      <c r="AN179" s="854"/>
      <c r="AO179" s="854"/>
      <c r="AP179" s="854"/>
      <c r="AQ179" s="854"/>
      <c r="AR179" s="854"/>
      <c r="AS179" s="854"/>
      <c r="AT179" s="854"/>
      <c r="AU179" s="854"/>
      <c r="AV179" s="854"/>
      <c r="AW179" s="854"/>
      <c r="AX179" s="854"/>
      <c r="AY179" s="854"/>
      <c r="AZ179" s="854"/>
      <c r="BA179" s="854"/>
      <c r="BB179" s="854"/>
      <c r="BC179" s="854"/>
      <c r="BD179" s="854"/>
      <c r="BE179" s="854"/>
      <c r="BF179" s="854"/>
      <c r="BG179" s="854"/>
      <c r="BH179" s="854"/>
      <c r="BI179" s="854"/>
      <c r="BJ179" s="854"/>
    </row>
    <row r="180">
      <c r="A180" s="877"/>
      <c r="B180" s="879"/>
      <c r="C180" s="879"/>
      <c r="D180" s="879"/>
      <c r="E180" s="879"/>
      <c r="F180" s="879"/>
      <c r="G180" s="879"/>
      <c r="H180" s="879"/>
      <c r="I180" s="877"/>
      <c r="J180" s="877"/>
      <c r="K180" s="877"/>
      <c r="L180" s="877"/>
      <c r="M180" s="877"/>
      <c r="N180" s="877"/>
      <c r="O180" s="877"/>
      <c r="P180" s="877"/>
      <c r="Q180" s="877"/>
      <c r="R180" s="877"/>
      <c r="S180" s="877"/>
      <c r="T180" s="877"/>
      <c r="U180" s="877"/>
      <c r="V180" s="877"/>
      <c r="W180" s="877"/>
      <c r="X180" s="877"/>
      <c r="Y180" s="877"/>
      <c r="Z180" s="877"/>
      <c r="AA180" s="877"/>
      <c r="AB180" s="877"/>
      <c r="AC180" s="877"/>
      <c r="AD180" s="877"/>
      <c r="AE180" s="877"/>
      <c r="AF180" s="877"/>
      <c r="AG180" s="854"/>
      <c r="AH180" s="854"/>
      <c r="AI180" s="854"/>
      <c r="AJ180" s="854"/>
      <c r="AK180" s="854"/>
      <c r="AL180" s="854"/>
      <c r="AM180" s="854"/>
      <c r="AN180" s="854"/>
      <c r="AO180" s="854"/>
      <c r="AP180" s="854"/>
      <c r="AQ180" s="854"/>
      <c r="AR180" s="854"/>
      <c r="AS180" s="854"/>
      <c r="AT180" s="854"/>
      <c r="AU180" s="854"/>
      <c r="AV180" s="854"/>
      <c r="AW180" s="854"/>
      <c r="AX180" s="854"/>
      <c r="AY180" s="854"/>
      <c r="AZ180" s="854"/>
      <c r="BA180" s="854"/>
      <c r="BB180" s="854"/>
      <c r="BC180" s="854"/>
      <c r="BD180" s="854"/>
      <c r="BE180" s="854"/>
      <c r="BF180" s="854"/>
      <c r="BG180" s="854"/>
      <c r="BH180" s="854"/>
      <c r="BI180" s="854"/>
      <c r="BJ180" s="854"/>
    </row>
    <row r="181">
      <c r="A181" s="877"/>
      <c r="B181" s="879"/>
      <c r="C181" s="879"/>
      <c r="D181" s="879"/>
      <c r="E181" s="879"/>
      <c r="F181" s="879"/>
      <c r="G181" s="879"/>
      <c r="H181" s="879"/>
      <c r="I181" s="877"/>
      <c r="J181" s="877"/>
      <c r="K181" s="877"/>
      <c r="L181" s="877"/>
      <c r="M181" s="877"/>
      <c r="N181" s="877"/>
      <c r="O181" s="877"/>
      <c r="P181" s="877"/>
      <c r="Q181" s="877"/>
      <c r="R181" s="877"/>
      <c r="S181" s="877"/>
      <c r="T181" s="877"/>
      <c r="U181" s="877"/>
      <c r="V181" s="877"/>
      <c r="W181" s="877"/>
      <c r="X181" s="877"/>
      <c r="Y181" s="877"/>
      <c r="Z181" s="877"/>
      <c r="AA181" s="877"/>
      <c r="AB181" s="877"/>
      <c r="AC181" s="877"/>
      <c r="AD181" s="877"/>
      <c r="AE181" s="877"/>
      <c r="AF181" s="877"/>
      <c r="AG181" s="854"/>
      <c r="AH181" s="854"/>
      <c r="AI181" s="854"/>
      <c r="AJ181" s="854"/>
      <c r="AK181" s="854"/>
      <c r="AL181" s="854"/>
      <c r="AM181" s="854"/>
      <c r="AN181" s="854"/>
      <c r="AO181" s="854"/>
      <c r="AP181" s="854"/>
      <c r="AQ181" s="854"/>
      <c r="AR181" s="854"/>
      <c r="AS181" s="854"/>
      <c r="AT181" s="854"/>
      <c r="AU181" s="854"/>
      <c r="AV181" s="854"/>
      <c r="AW181" s="854"/>
      <c r="AX181" s="854"/>
      <c r="AY181" s="854"/>
      <c r="AZ181" s="854"/>
      <c r="BA181" s="854"/>
      <c r="BB181" s="854"/>
      <c r="BC181" s="854"/>
      <c r="BD181" s="854"/>
      <c r="BE181" s="854"/>
      <c r="BF181" s="854"/>
      <c r="BG181" s="854"/>
      <c r="BH181" s="854"/>
      <c r="BI181" s="854"/>
      <c r="BJ181" s="854"/>
    </row>
    <row r="182">
      <c r="A182" s="877"/>
      <c r="B182" s="879"/>
      <c r="C182" s="879"/>
      <c r="D182" s="879"/>
      <c r="E182" s="879"/>
      <c r="F182" s="879"/>
      <c r="G182" s="879"/>
      <c r="H182" s="879"/>
      <c r="I182" s="877"/>
      <c r="J182" s="877"/>
      <c r="K182" s="877"/>
      <c r="L182" s="877"/>
      <c r="M182" s="877"/>
      <c r="N182" s="877"/>
      <c r="O182" s="877"/>
      <c r="P182" s="877"/>
      <c r="Q182" s="877"/>
      <c r="R182" s="877"/>
      <c r="S182" s="877"/>
      <c r="T182" s="877"/>
      <c r="U182" s="877"/>
      <c r="V182" s="877"/>
      <c r="W182" s="877"/>
      <c r="X182" s="877"/>
      <c r="Y182" s="877"/>
      <c r="Z182" s="877"/>
      <c r="AA182" s="877"/>
      <c r="AB182" s="877"/>
      <c r="AC182" s="877"/>
      <c r="AD182" s="877"/>
      <c r="AE182" s="877"/>
      <c r="AF182" s="877"/>
      <c r="AG182" s="854"/>
      <c r="AH182" s="854"/>
      <c r="AI182" s="854"/>
      <c r="AJ182" s="854"/>
      <c r="AK182" s="854"/>
      <c r="AL182" s="854"/>
      <c r="AM182" s="854"/>
      <c r="AN182" s="854"/>
      <c r="AO182" s="854"/>
      <c r="AP182" s="854"/>
      <c r="AQ182" s="854"/>
      <c r="AR182" s="854"/>
      <c r="AS182" s="854"/>
      <c r="AT182" s="854"/>
      <c r="AU182" s="854"/>
      <c r="AV182" s="854"/>
      <c r="AW182" s="854"/>
      <c r="AX182" s="854"/>
      <c r="AY182" s="854"/>
      <c r="AZ182" s="854"/>
      <c r="BA182" s="854"/>
      <c r="BB182" s="854"/>
      <c r="BC182" s="854"/>
      <c r="BD182" s="854"/>
      <c r="BE182" s="854"/>
      <c r="BF182" s="854"/>
      <c r="BG182" s="854"/>
      <c r="BH182" s="854"/>
      <c r="BI182" s="854"/>
      <c r="BJ182" s="854"/>
    </row>
    <row r="183">
      <c r="A183" s="804" t="s">
        <v>1347</v>
      </c>
      <c r="AF183" s="877"/>
      <c r="AG183" s="854"/>
      <c r="AH183" s="854"/>
      <c r="AI183" s="854"/>
      <c r="AJ183" s="854"/>
      <c r="AK183" s="854"/>
      <c r="AL183" s="854"/>
      <c r="AM183" s="854"/>
      <c r="AN183" s="854"/>
      <c r="AO183" s="854"/>
      <c r="AP183" s="854"/>
      <c r="AQ183" s="854"/>
      <c r="AR183" s="854"/>
      <c r="AS183" s="854"/>
      <c r="AT183" s="854"/>
      <c r="AU183" s="854"/>
      <c r="AV183" s="854"/>
      <c r="AW183" s="854"/>
      <c r="AX183" s="854"/>
      <c r="AY183" s="854"/>
      <c r="AZ183" s="854"/>
      <c r="BA183" s="854"/>
      <c r="BB183" s="854"/>
      <c r="BC183" s="854"/>
      <c r="BD183" s="854"/>
      <c r="BE183" s="854"/>
      <c r="BF183" s="854"/>
      <c r="BG183" s="854"/>
      <c r="BH183" s="854"/>
      <c r="BI183" s="854"/>
      <c r="BJ183" s="854"/>
    </row>
    <row r="184">
      <c r="AF184" s="877"/>
      <c r="AG184" s="854"/>
      <c r="AH184" s="854"/>
      <c r="AI184" s="854"/>
      <c r="AJ184" s="854"/>
      <c r="AK184" s="854"/>
      <c r="AL184" s="854"/>
      <c r="AM184" s="854"/>
      <c r="AN184" s="854"/>
      <c r="AO184" s="854"/>
      <c r="AP184" s="854"/>
      <c r="AQ184" s="854"/>
      <c r="AR184" s="854"/>
      <c r="AS184" s="854"/>
      <c r="AT184" s="854"/>
      <c r="AU184" s="854"/>
      <c r="AV184" s="854"/>
      <c r="AW184" s="854"/>
      <c r="AX184" s="854"/>
      <c r="AY184" s="854"/>
      <c r="AZ184" s="854"/>
      <c r="BA184" s="854"/>
      <c r="BB184" s="854"/>
      <c r="BC184" s="854"/>
      <c r="BD184" s="854"/>
      <c r="BE184" s="854"/>
      <c r="BF184" s="854"/>
      <c r="BG184" s="854"/>
      <c r="BH184" s="854"/>
      <c r="BI184" s="854"/>
      <c r="BJ184" s="854"/>
    </row>
    <row r="185">
      <c r="A185" s="877"/>
      <c r="B185" s="879"/>
      <c r="C185" s="879"/>
      <c r="D185" s="879"/>
      <c r="E185" s="879"/>
      <c r="F185" s="879"/>
      <c r="G185" s="879"/>
      <c r="H185" s="879"/>
      <c r="I185" s="877"/>
      <c r="J185" s="877"/>
      <c r="K185" s="877"/>
      <c r="L185" s="877"/>
      <c r="M185" s="877"/>
      <c r="N185" s="877"/>
      <c r="O185" s="877"/>
      <c r="P185" s="877"/>
      <c r="Q185" s="877"/>
      <c r="R185" s="877"/>
      <c r="S185" s="877"/>
      <c r="T185" s="877"/>
      <c r="U185" s="877"/>
      <c r="V185" s="877"/>
      <c r="W185" s="877"/>
      <c r="X185" s="877"/>
      <c r="Y185" s="877"/>
      <c r="Z185" s="877"/>
      <c r="AA185" s="877"/>
      <c r="AB185" s="877"/>
      <c r="AC185" s="877"/>
      <c r="AD185" s="877"/>
      <c r="AE185" s="877"/>
      <c r="AF185" s="877"/>
      <c r="AG185" s="854"/>
      <c r="AH185" s="854"/>
      <c r="AI185" s="854"/>
      <c r="AJ185" s="854"/>
      <c r="AK185" s="854"/>
      <c r="AL185" s="854"/>
      <c r="AM185" s="854"/>
      <c r="AN185" s="854"/>
      <c r="AO185" s="854"/>
      <c r="AP185" s="854"/>
      <c r="AQ185" s="854"/>
      <c r="AR185" s="854"/>
      <c r="AS185" s="854"/>
      <c r="AT185" s="854"/>
      <c r="AU185" s="854"/>
      <c r="AV185" s="854"/>
      <c r="AW185" s="854"/>
      <c r="AX185" s="854"/>
      <c r="AY185" s="854"/>
      <c r="AZ185" s="854"/>
      <c r="BA185" s="854"/>
      <c r="BB185" s="854"/>
      <c r="BC185" s="854"/>
      <c r="BD185" s="854"/>
      <c r="BE185" s="854"/>
      <c r="BF185" s="854"/>
      <c r="BG185" s="854"/>
      <c r="BH185" s="854"/>
      <c r="BI185" s="854"/>
      <c r="BJ185" s="854"/>
    </row>
    <row r="186">
      <c r="A186" s="877"/>
      <c r="B186" s="879"/>
      <c r="C186" s="879"/>
      <c r="D186" s="879"/>
      <c r="E186" s="879"/>
      <c r="F186" s="879"/>
      <c r="G186" s="879"/>
      <c r="H186" s="879"/>
      <c r="I186" s="877"/>
      <c r="J186" s="877"/>
      <c r="K186" s="877"/>
      <c r="L186" s="877"/>
      <c r="M186" s="877"/>
      <c r="N186" s="877"/>
      <c r="O186" s="877"/>
      <c r="P186" s="877"/>
      <c r="Q186" s="877"/>
      <c r="R186" s="877"/>
      <c r="S186" s="877"/>
      <c r="T186" s="877"/>
      <c r="U186" s="877"/>
      <c r="V186" s="877"/>
      <c r="W186" s="877"/>
      <c r="X186" s="877"/>
      <c r="Y186" s="877"/>
      <c r="Z186" s="877"/>
      <c r="AA186" s="877"/>
      <c r="AB186" s="877"/>
      <c r="AC186" s="877"/>
      <c r="AD186" s="877"/>
      <c r="AE186" s="877"/>
      <c r="AF186" s="877"/>
      <c r="AG186" s="854"/>
      <c r="AH186" s="854"/>
      <c r="AI186" s="854"/>
      <c r="AJ186" s="854"/>
      <c r="AK186" s="854"/>
      <c r="AL186" s="854"/>
      <c r="AM186" s="854"/>
      <c r="AN186" s="854"/>
      <c r="AO186" s="854"/>
      <c r="AP186" s="854"/>
      <c r="AQ186" s="854"/>
      <c r="AR186" s="854"/>
      <c r="AS186" s="854"/>
      <c r="AT186" s="854"/>
      <c r="AU186" s="854"/>
      <c r="AV186" s="854"/>
      <c r="AW186" s="854"/>
      <c r="AX186" s="854"/>
      <c r="AY186" s="854"/>
      <c r="AZ186" s="854"/>
      <c r="BA186" s="854"/>
      <c r="BB186" s="854"/>
      <c r="BC186" s="854"/>
      <c r="BD186" s="854"/>
      <c r="BE186" s="854"/>
      <c r="BF186" s="854"/>
      <c r="BG186" s="854"/>
      <c r="BH186" s="854"/>
      <c r="BI186" s="854"/>
      <c r="BJ186" s="854"/>
    </row>
    <row r="187">
      <c r="A187" s="877"/>
      <c r="B187" s="879"/>
      <c r="C187" s="879"/>
      <c r="D187" s="879"/>
      <c r="E187" s="879"/>
      <c r="F187" s="879"/>
      <c r="G187" s="879"/>
      <c r="H187" s="879"/>
      <c r="I187" s="877"/>
      <c r="J187" s="877"/>
      <c r="K187" s="877"/>
      <c r="L187" s="877"/>
      <c r="M187" s="877"/>
      <c r="N187" s="877"/>
      <c r="O187" s="877"/>
      <c r="P187" s="877"/>
      <c r="Q187" s="877"/>
      <c r="R187" s="877"/>
      <c r="S187" s="877"/>
      <c r="T187" s="877"/>
      <c r="U187" s="877"/>
      <c r="V187" s="877"/>
      <c r="W187" s="877"/>
      <c r="X187" s="877"/>
      <c r="Y187" s="877"/>
      <c r="Z187" s="877"/>
      <c r="AA187" s="877"/>
      <c r="AB187" s="877"/>
      <c r="AC187" s="877"/>
      <c r="AD187" s="877"/>
      <c r="AE187" s="877"/>
      <c r="AF187" s="877"/>
      <c r="AG187" s="854"/>
      <c r="AH187" s="854"/>
      <c r="AI187" s="854"/>
      <c r="AJ187" s="854"/>
      <c r="AK187" s="854"/>
      <c r="AL187" s="854"/>
      <c r="AM187" s="854"/>
      <c r="AN187" s="854"/>
      <c r="AO187" s="854"/>
      <c r="AP187" s="854"/>
      <c r="AQ187" s="854"/>
      <c r="AR187" s="854"/>
      <c r="AS187" s="854"/>
      <c r="AT187" s="854"/>
      <c r="AU187" s="854"/>
      <c r="AV187" s="854"/>
      <c r="AW187" s="854"/>
      <c r="AX187" s="854"/>
      <c r="AY187" s="854"/>
      <c r="AZ187" s="854"/>
      <c r="BA187" s="854"/>
      <c r="BB187" s="854"/>
      <c r="BC187" s="854"/>
      <c r="BD187" s="854"/>
      <c r="BE187" s="854"/>
      <c r="BF187" s="854"/>
      <c r="BG187" s="854"/>
      <c r="BH187" s="854"/>
      <c r="BI187" s="854"/>
      <c r="BJ187" s="854"/>
    </row>
    <row r="188">
      <c r="A188" s="877"/>
      <c r="B188" s="879"/>
      <c r="C188" s="879"/>
      <c r="D188" s="879"/>
      <c r="E188" s="879"/>
      <c r="F188" s="879"/>
      <c r="G188" s="879"/>
      <c r="H188" s="879"/>
      <c r="I188" s="877"/>
      <c r="J188" s="877"/>
      <c r="K188" s="877"/>
      <c r="L188" s="877"/>
      <c r="M188" s="877"/>
      <c r="N188" s="877"/>
      <c r="O188" s="877"/>
      <c r="P188" s="877"/>
      <c r="Q188" s="877"/>
      <c r="R188" s="877"/>
      <c r="S188" s="877"/>
      <c r="T188" s="877"/>
      <c r="U188" s="877"/>
      <c r="V188" s="877"/>
      <c r="W188" s="877"/>
      <c r="X188" s="877"/>
      <c r="Y188" s="877"/>
      <c r="Z188" s="877"/>
      <c r="AA188" s="877"/>
      <c r="AB188" s="877"/>
      <c r="AC188" s="877"/>
      <c r="AD188" s="877"/>
      <c r="AE188" s="877"/>
      <c r="AF188" s="877"/>
      <c r="AG188" s="854"/>
      <c r="AH188" s="854"/>
      <c r="AI188" s="854"/>
      <c r="AJ188" s="854"/>
      <c r="AK188" s="854"/>
      <c r="AL188" s="854"/>
      <c r="AM188" s="854"/>
      <c r="AN188" s="854"/>
      <c r="AO188" s="854"/>
      <c r="AP188" s="854"/>
      <c r="AQ188" s="854"/>
      <c r="AR188" s="854"/>
      <c r="AS188" s="854"/>
      <c r="AT188" s="854"/>
      <c r="AU188" s="854"/>
      <c r="AV188" s="854"/>
      <c r="AW188" s="854"/>
      <c r="AX188" s="854"/>
      <c r="AY188" s="854"/>
      <c r="AZ188" s="854"/>
      <c r="BA188" s="854"/>
      <c r="BB188" s="854"/>
      <c r="BC188" s="854"/>
      <c r="BD188" s="854"/>
      <c r="BE188" s="854"/>
      <c r="BF188" s="854"/>
      <c r="BG188" s="854"/>
      <c r="BH188" s="854"/>
      <c r="BI188" s="854"/>
      <c r="BJ188" s="854"/>
    </row>
    <row r="189">
      <c r="A189" s="877"/>
      <c r="B189" s="879"/>
      <c r="C189" s="879"/>
      <c r="D189" s="879"/>
      <c r="E189" s="879"/>
      <c r="F189" s="879"/>
      <c r="G189" s="879"/>
      <c r="H189" s="879"/>
      <c r="I189" s="877"/>
      <c r="J189" s="877"/>
      <c r="K189" s="877"/>
      <c r="L189" s="877"/>
      <c r="M189" s="877"/>
      <c r="N189" s="877"/>
      <c r="O189" s="877"/>
      <c r="P189" s="877"/>
      <c r="Q189" s="877"/>
      <c r="R189" s="877"/>
      <c r="S189" s="877"/>
      <c r="T189" s="877"/>
      <c r="U189" s="877"/>
      <c r="V189" s="877"/>
      <c r="W189" s="877"/>
      <c r="X189" s="877"/>
      <c r="Y189" s="877"/>
      <c r="Z189" s="877"/>
      <c r="AA189" s="877"/>
      <c r="AB189" s="877"/>
      <c r="AC189" s="877"/>
      <c r="AD189" s="877"/>
      <c r="AE189" s="877"/>
      <c r="AF189" s="877"/>
      <c r="AG189" s="854"/>
      <c r="AH189" s="854"/>
      <c r="AI189" s="854"/>
      <c r="AJ189" s="854"/>
      <c r="AK189" s="854"/>
      <c r="AL189" s="854"/>
      <c r="AM189" s="854"/>
      <c r="AN189" s="854"/>
      <c r="AO189" s="854"/>
      <c r="AP189" s="854"/>
      <c r="AQ189" s="854"/>
      <c r="AR189" s="854"/>
      <c r="AS189" s="854"/>
      <c r="AT189" s="854"/>
      <c r="AU189" s="854"/>
      <c r="AV189" s="854"/>
      <c r="AW189" s="854"/>
      <c r="AX189" s="854"/>
      <c r="AY189" s="854"/>
      <c r="AZ189" s="854"/>
      <c r="BA189" s="854"/>
      <c r="BB189" s="854"/>
      <c r="BC189" s="854"/>
      <c r="BD189" s="854"/>
      <c r="BE189" s="854"/>
      <c r="BF189" s="854"/>
      <c r="BG189" s="854"/>
      <c r="BH189" s="854"/>
      <c r="BI189" s="854"/>
      <c r="BJ189" s="854"/>
    </row>
    <row r="190">
      <c r="A190" s="804" t="s">
        <v>1348</v>
      </c>
      <c r="AF190" s="877"/>
      <c r="AG190" s="854"/>
      <c r="AH190" s="854"/>
      <c r="AI190" s="854"/>
      <c r="AJ190" s="854"/>
      <c r="AK190" s="854"/>
      <c r="AL190" s="854"/>
      <c r="AM190" s="854"/>
      <c r="AN190" s="854"/>
      <c r="AO190" s="854"/>
      <c r="AP190" s="854"/>
      <c r="AQ190" s="854"/>
      <c r="AR190" s="854"/>
      <c r="AS190" s="854"/>
      <c r="AT190" s="854"/>
      <c r="AU190" s="854"/>
      <c r="AV190" s="854"/>
      <c r="AW190" s="854"/>
      <c r="AX190" s="854"/>
      <c r="AY190" s="854"/>
      <c r="AZ190" s="854"/>
      <c r="BA190" s="854"/>
      <c r="BB190" s="854"/>
      <c r="BC190" s="854"/>
      <c r="BD190" s="854"/>
      <c r="BE190" s="854"/>
      <c r="BF190" s="854"/>
      <c r="BG190" s="854"/>
      <c r="BH190" s="854"/>
      <c r="BI190" s="854"/>
      <c r="BJ190" s="854"/>
    </row>
    <row r="191">
      <c r="AF191" s="877"/>
      <c r="AG191" s="854"/>
      <c r="AH191" s="854"/>
      <c r="AI191" s="854"/>
      <c r="AJ191" s="854"/>
      <c r="AK191" s="854"/>
      <c r="AL191" s="854"/>
      <c r="AM191" s="854"/>
      <c r="AN191" s="854"/>
      <c r="AO191" s="854"/>
      <c r="AP191" s="854"/>
      <c r="AQ191" s="854"/>
      <c r="AR191" s="854"/>
      <c r="AS191" s="854"/>
      <c r="AT191" s="854"/>
      <c r="AU191" s="854"/>
      <c r="AV191" s="854"/>
      <c r="AW191" s="854"/>
      <c r="AX191" s="854"/>
      <c r="AY191" s="854"/>
      <c r="AZ191" s="854"/>
      <c r="BA191" s="854"/>
      <c r="BB191" s="854"/>
      <c r="BC191" s="854"/>
      <c r="BD191" s="854"/>
      <c r="BE191" s="854"/>
      <c r="BF191" s="854"/>
      <c r="BG191" s="854"/>
      <c r="BH191" s="854"/>
      <c r="BI191" s="854"/>
      <c r="BJ191" s="854"/>
    </row>
    <row r="192">
      <c r="A192" s="877"/>
      <c r="B192" s="877"/>
      <c r="C192" s="877"/>
      <c r="D192" s="879"/>
      <c r="E192" s="879"/>
      <c r="F192" s="879"/>
      <c r="G192" s="879"/>
      <c r="H192" s="879"/>
      <c r="I192" s="877"/>
      <c r="J192" s="877"/>
      <c r="K192" s="877"/>
      <c r="L192" s="877"/>
      <c r="M192" s="877"/>
      <c r="N192" s="877"/>
      <c r="O192" s="877"/>
      <c r="P192" s="877"/>
      <c r="Q192" s="877"/>
      <c r="R192" s="877"/>
      <c r="S192" s="877"/>
      <c r="T192" s="877"/>
      <c r="U192" s="877"/>
      <c r="V192" s="877"/>
      <c r="W192" s="877"/>
      <c r="X192" s="877"/>
      <c r="Y192" s="877"/>
      <c r="Z192" s="877"/>
      <c r="AA192" s="877"/>
      <c r="AB192" s="877"/>
      <c r="AC192" s="877"/>
      <c r="AD192" s="877"/>
      <c r="AE192" s="877"/>
      <c r="AF192" s="877"/>
      <c r="AG192" s="854"/>
      <c r="AH192" s="854"/>
      <c r="AI192" s="854"/>
      <c r="AJ192" s="854"/>
      <c r="AK192" s="854"/>
      <c r="AL192" s="854"/>
      <c r="AM192" s="854"/>
      <c r="AN192" s="854"/>
      <c r="AO192" s="854"/>
      <c r="AP192" s="854"/>
      <c r="AQ192" s="854"/>
      <c r="AR192" s="854"/>
      <c r="AS192" s="854"/>
      <c r="AT192" s="854"/>
      <c r="AU192" s="854"/>
      <c r="AV192" s="854"/>
      <c r="AW192" s="854"/>
      <c r="AX192" s="854"/>
      <c r="AY192" s="854"/>
      <c r="AZ192" s="854"/>
      <c r="BA192" s="854"/>
      <c r="BB192" s="854"/>
      <c r="BC192" s="854"/>
      <c r="BD192" s="854"/>
      <c r="BE192" s="854"/>
      <c r="BF192" s="854"/>
      <c r="BG192" s="854"/>
      <c r="BH192" s="854"/>
      <c r="BI192" s="854"/>
      <c r="BJ192" s="854"/>
    </row>
    <row r="193">
      <c r="A193" s="877"/>
      <c r="B193" s="880" t="s">
        <v>1319</v>
      </c>
      <c r="C193" s="880" t="s">
        <v>1320</v>
      </c>
      <c r="D193" s="879"/>
      <c r="E193" s="879"/>
      <c r="F193" s="879"/>
      <c r="G193" s="879"/>
      <c r="H193" s="879"/>
      <c r="I193" s="877"/>
      <c r="J193" s="877"/>
      <c r="K193" s="877"/>
      <c r="L193" s="877"/>
      <c r="M193" s="877"/>
      <c r="N193" s="877"/>
      <c r="O193" s="877"/>
      <c r="P193" s="877"/>
      <c r="Q193" s="877"/>
      <c r="R193" s="877"/>
      <c r="S193" s="877"/>
      <c r="T193" s="877"/>
      <c r="U193" s="877"/>
      <c r="V193" s="877"/>
      <c r="W193" s="877"/>
      <c r="X193" s="877"/>
      <c r="Y193" s="877"/>
      <c r="Z193" s="877"/>
      <c r="AA193" s="877"/>
      <c r="AB193" s="877"/>
      <c r="AC193" s="877"/>
      <c r="AD193" s="877"/>
      <c r="AE193" s="877"/>
      <c r="AF193" s="877"/>
      <c r="AG193" s="854"/>
      <c r="AH193" s="854"/>
      <c r="AI193" s="854"/>
      <c r="AJ193" s="854"/>
      <c r="AK193" s="854"/>
      <c r="AL193" s="854"/>
      <c r="AM193" s="854"/>
      <c r="AN193" s="854"/>
      <c r="AO193" s="854"/>
      <c r="AP193" s="854"/>
      <c r="AQ193" s="854"/>
      <c r="AR193" s="854"/>
      <c r="AS193" s="854"/>
      <c r="AT193" s="854"/>
      <c r="AU193" s="854"/>
      <c r="AV193" s="854"/>
      <c r="AW193" s="854"/>
      <c r="AX193" s="854"/>
      <c r="AY193" s="854"/>
      <c r="AZ193" s="854"/>
      <c r="BA193" s="854"/>
      <c r="BB193" s="854"/>
      <c r="BC193" s="854"/>
      <c r="BD193" s="854"/>
      <c r="BE193" s="854"/>
      <c r="BF193" s="854"/>
      <c r="BG193" s="854"/>
      <c r="BH193" s="854"/>
      <c r="BI193" s="854"/>
      <c r="BJ193" s="854"/>
    </row>
    <row r="194">
      <c r="A194" s="877"/>
      <c r="B194" s="881" t="str">
        <f t="shared" ref="B194:B195" si="11">Z109</f>
        <v>188</v>
      </c>
      <c r="C194" s="881" t="str">
        <f t="shared" ref="C194:C195" si="12">AZ109</f>
        <v>2,307</v>
      </c>
      <c r="D194" s="879"/>
      <c r="E194" s="879"/>
      <c r="F194" s="879"/>
      <c r="G194" s="879"/>
      <c r="H194" s="879"/>
      <c r="I194" s="877"/>
      <c r="J194" s="877"/>
      <c r="K194" s="877"/>
      <c r="L194" s="877"/>
      <c r="M194" s="877"/>
      <c r="N194" s="877"/>
      <c r="O194" s="877"/>
      <c r="P194" s="877"/>
      <c r="Q194" s="877"/>
      <c r="R194" s="877"/>
      <c r="S194" s="877"/>
      <c r="T194" s="877"/>
      <c r="U194" s="877"/>
      <c r="V194" s="877"/>
      <c r="W194" s="877"/>
      <c r="X194" s="877"/>
      <c r="Y194" s="877"/>
      <c r="Z194" s="877"/>
      <c r="AA194" s="877"/>
      <c r="AB194" s="877"/>
      <c r="AC194" s="877"/>
      <c r="AD194" s="877"/>
      <c r="AE194" s="877"/>
      <c r="AF194" s="877"/>
      <c r="AG194" s="854"/>
      <c r="AH194" s="854"/>
      <c r="AI194" s="854"/>
      <c r="AJ194" s="854"/>
      <c r="AK194" s="854"/>
      <c r="AL194" s="854"/>
      <c r="AM194" s="854"/>
      <c r="AN194" s="854"/>
      <c r="AO194" s="854"/>
      <c r="AP194" s="854"/>
      <c r="AQ194" s="854"/>
      <c r="AR194" s="854"/>
      <c r="AS194" s="854"/>
      <c r="AT194" s="854"/>
      <c r="AU194" s="854"/>
      <c r="AV194" s="854"/>
      <c r="AW194" s="854"/>
      <c r="AX194" s="854"/>
      <c r="AY194" s="854"/>
      <c r="AZ194" s="854"/>
      <c r="BA194" s="854"/>
      <c r="BB194" s="854"/>
      <c r="BC194" s="854"/>
      <c r="BD194" s="854"/>
      <c r="BE194" s="854"/>
      <c r="BF194" s="854"/>
      <c r="BG194" s="854"/>
      <c r="BH194" s="854"/>
      <c r="BI194" s="854"/>
      <c r="BJ194" s="854"/>
    </row>
    <row r="195">
      <c r="A195" s="877"/>
      <c r="B195" s="881" t="str">
        <f t="shared" si="11"/>
        <v>148</v>
      </c>
      <c r="C195" s="881" t="str">
        <f t="shared" si="12"/>
        <v>2,173</v>
      </c>
      <c r="D195" s="879"/>
      <c r="E195" s="879"/>
      <c r="F195" s="879"/>
      <c r="G195" s="879"/>
      <c r="H195" s="879"/>
      <c r="I195" s="877"/>
      <c r="J195" s="877"/>
      <c r="K195" s="877"/>
      <c r="L195" s="877"/>
      <c r="M195" s="877"/>
      <c r="N195" s="877"/>
      <c r="O195" s="877"/>
      <c r="P195" s="877"/>
      <c r="Q195" s="877"/>
      <c r="R195" s="877"/>
      <c r="S195" s="877"/>
      <c r="T195" s="877"/>
      <c r="U195" s="877"/>
      <c r="V195" s="877"/>
      <c r="W195" s="877"/>
      <c r="X195" s="877"/>
      <c r="Y195" s="877"/>
      <c r="Z195" s="877"/>
      <c r="AA195" s="877"/>
      <c r="AB195" s="877"/>
      <c r="AC195" s="877"/>
      <c r="AD195" s="877"/>
      <c r="AE195" s="877"/>
      <c r="AF195" s="877"/>
      <c r="AG195" s="854"/>
      <c r="AH195" s="854"/>
      <c r="AI195" s="854"/>
      <c r="AJ195" s="854"/>
      <c r="AK195" s="854"/>
      <c r="AL195" s="854"/>
      <c r="AM195" s="854"/>
      <c r="AN195" s="854"/>
      <c r="AO195" s="854"/>
      <c r="AP195" s="854"/>
      <c r="AQ195" s="854"/>
      <c r="AR195" s="854"/>
      <c r="AS195" s="854"/>
      <c r="AT195" s="854"/>
      <c r="AU195" s="854"/>
      <c r="AV195" s="854"/>
      <c r="AW195" s="854"/>
      <c r="AX195" s="854"/>
      <c r="AY195" s="854"/>
      <c r="AZ195" s="854"/>
      <c r="BA195" s="854"/>
      <c r="BB195" s="854"/>
      <c r="BC195" s="854"/>
      <c r="BD195" s="854"/>
      <c r="BE195" s="854"/>
      <c r="BF195" s="854"/>
      <c r="BG195" s="854"/>
      <c r="BH195" s="854"/>
      <c r="BI195" s="854"/>
      <c r="BJ195" s="854"/>
    </row>
    <row r="196">
      <c r="A196" s="877"/>
      <c r="B196" s="879"/>
      <c r="C196" s="879"/>
      <c r="D196" s="879"/>
      <c r="E196" s="879"/>
      <c r="F196" s="879"/>
      <c r="G196" s="879"/>
      <c r="H196" s="879"/>
      <c r="I196" s="877"/>
      <c r="J196" s="877"/>
      <c r="K196" s="877"/>
      <c r="L196" s="877"/>
      <c r="M196" s="877"/>
      <c r="N196" s="877"/>
      <c r="O196" s="877"/>
      <c r="P196" s="877"/>
      <c r="Q196" s="877"/>
      <c r="R196" s="877"/>
      <c r="S196" s="877"/>
      <c r="T196" s="877"/>
      <c r="U196" s="877"/>
      <c r="V196" s="877"/>
      <c r="W196" s="877"/>
      <c r="X196" s="877"/>
      <c r="Y196" s="877"/>
      <c r="Z196" s="877"/>
      <c r="AA196" s="877"/>
      <c r="AB196" s="877"/>
      <c r="AC196" s="877"/>
      <c r="AD196" s="877"/>
      <c r="AE196" s="877"/>
      <c r="AF196" s="877"/>
      <c r="AG196" s="854"/>
      <c r="AH196" s="854"/>
      <c r="AI196" s="854"/>
      <c r="AJ196" s="854"/>
      <c r="AK196" s="854"/>
      <c r="AL196" s="854"/>
      <c r="AM196" s="854"/>
      <c r="AN196" s="854"/>
      <c r="AO196" s="854"/>
      <c r="AP196" s="854"/>
      <c r="AQ196" s="854"/>
      <c r="AR196" s="854"/>
      <c r="AS196" s="854"/>
      <c r="AT196" s="854"/>
      <c r="AU196" s="854"/>
      <c r="AV196" s="854"/>
      <c r="AW196" s="854"/>
      <c r="AX196" s="854"/>
      <c r="AY196" s="854"/>
      <c r="AZ196" s="854"/>
      <c r="BA196" s="854"/>
      <c r="BB196" s="854"/>
      <c r="BC196" s="854"/>
      <c r="BD196" s="854"/>
      <c r="BE196" s="854"/>
      <c r="BF196" s="854"/>
      <c r="BG196" s="854"/>
      <c r="BH196" s="854"/>
      <c r="BI196" s="854"/>
      <c r="BJ196" s="854"/>
    </row>
  </sheetData>
  <mergeCells count="125">
    <mergeCell ref="N57:O57"/>
    <mergeCell ref="H57:J57"/>
    <mergeCell ref="K57:L57"/>
    <mergeCell ref="AB57:AD57"/>
    <mergeCell ref="U55:AA56"/>
    <mergeCell ref="Y57:Z57"/>
    <mergeCell ref="AE57:AK57"/>
    <mergeCell ref="AB56:AK56"/>
    <mergeCell ref="H56:M56"/>
    <mergeCell ref="N56:T56"/>
    <mergeCell ref="AL57:AN57"/>
    <mergeCell ref="P57:S57"/>
    <mergeCell ref="AB55:AU55"/>
    <mergeCell ref="AF53:BJ54"/>
    <mergeCell ref="A53:AE54"/>
    <mergeCell ref="E57:G57"/>
    <mergeCell ref="A55:T55"/>
    <mergeCell ref="AO107:AU107"/>
    <mergeCell ref="AL107:AN107"/>
    <mergeCell ref="AE107:AK107"/>
    <mergeCell ref="AW107:AW108"/>
    <mergeCell ref="AX107:AX108"/>
    <mergeCell ref="BB107:BB108"/>
    <mergeCell ref="AV107:AV108"/>
    <mergeCell ref="AL106:AU106"/>
    <mergeCell ref="AV105:BB106"/>
    <mergeCell ref="AB105:AU105"/>
    <mergeCell ref="U105:AA106"/>
    <mergeCell ref="AB106:AK106"/>
    <mergeCell ref="A105:T105"/>
    <mergeCell ref="A103:AE104"/>
    <mergeCell ref="H106:M106"/>
    <mergeCell ref="E107:G107"/>
    <mergeCell ref="H107:J107"/>
    <mergeCell ref="K107:L107"/>
    <mergeCell ref="N107:O107"/>
    <mergeCell ref="A106:G106"/>
    <mergeCell ref="N106:T106"/>
    <mergeCell ref="A183:AE184"/>
    <mergeCell ref="A176:AE177"/>
    <mergeCell ref="A190:AE191"/>
    <mergeCell ref="A158:AE159"/>
    <mergeCell ref="A140:AE141"/>
    <mergeCell ref="AA107:AA108"/>
    <mergeCell ref="V107:V108"/>
    <mergeCell ref="W107:W108"/>
    <mergeCell ref="P107:S107"/>
    <mergeCell ref="A112:AE112"/>
    <mergeCell ref="X107:X108"/>
    <mergeCell ref="A107:B107"/>
    <mergeCell ref="C107:D107"/>
    <mergeCell ref="Y107:Z107"/>
    <mergeCell ref="U107:U108"/>
    <mergeCell ref="U8:U9"/>
    <mergeCell ref="AX8:AX9"/>
    <mergeCell ref="AV8:AV9"/>
    <mergeCell ref="AW8:AW9"/>
    <mergeCell ref="AO8:AU8"/>
    <mergeCell ref="AL8:AN8"/>
    <mergeCell ref="AY8:AZ8"/>
    <mergeCell ref="BA8:BA9"/>
    <mergeCell ref="AL56:AU56"/>
    <mergeCell ref="AV55:BB56"/>
    <mergeCell ref="A8:B8"/>
    <mergeCell ref="C8:D8"/>
    <mergeCell ref="E8:G8"/>
    <mergeCell ref="A56:G56"/>
    <mergeCell ref="H8:J8"/>
    <mergeCell ref="BB8:BB9"/>
    <mergeCell ref="AL7:AU7"/>
    <mergeCell ref="AB6:AU6"/>
    <mergeCell ref="AB7:AK7"/>
    <mergeCell ref="P8:S8"/>
    <mergeCell ref="AE8:AK8"/>
    <mergeCell ref="AB8:AD8"/>
    <mergeCell ref="Y8:Z8"/>
    <mergeCell ref="AV6:BB7"/>
    <mergeCell ref="BC6:BF7"/>
    <mergeCell ref="BC8:BF8"/>
    <mergeCell ref="AY57:AZ57"/>
    <mergeCell ref="AX57:AX58"/>
    <mergeCell ref="BB57:BB58"/>
    <mergeCell ref="BA57:BA58"/>
    <mergeCell ref="BC105:BF106"/>
    <mergeCell ref="BG105:BJ106"/>
    <mergeCell ref="BG107:BJ107"/>
    <mergeCell ref="BC107:BF107"/>
    <mergeCell ref="BA107:BA108"/>
    <mergeCell ref="AY107:AZ107"/>
    <mergeCell ref="BC57:BF57"/>
    <mergeCell ref="AO57:AU57"/>
    <mergeCell ref="BG55:BJ56"/>
    <mergeCell ref="BG57:BJ57"/>
    <mergeCell ref="BC55:BF56"/>
    <mergeCell ref="X8:X9"/>
    <mergeCell ref="AA8:AA9"/>
    <mergeCell ref="U6:AA7"/>
    <mergeCell ref="A57:B57"/>
    <mergeCell ref="C57:D57"/>
    <mergeCell ref="X57:X58"/>
    <mergeCell ref="W57:W58"/>
    <mergeCell ref="AA57:AA58"/>
    <mergeCell ref="V57:V58"/>
    <mergeCell ref="U57:U58"/>
    <mergeCell ref="W8:W9"/>
    <mergeCell ref="V8:V9"/>
    <mergeCell ref="AB107:AD107"/>
    <mergeCell ref="A113:AE113"/>
    <mergeCell ref="A114:AE115"/>
    <mergeCell ref="AF103:BJ104"/>
    <mergeCell ref="BG6:BJ7"/>
    <mergeCell ref="BG8:BJ8"/>
    <mergeCell ref="AF4:BJ5"/>
    <mergeCell ref="AW57:AW58"/>
    <mergeCell ref="AV57:AV58"/>
    <mergeCell ref="N7:T7"/>
    <mergeCell ref="A6:T6"/>
    <mergeCell ref="N8:O8"/>
    <mergeCell ref="K8:L8"/>
    <mergeCell ref="A3:O3"/>
    <mergeCell ref="A1:O2"/>
    <mergeCell ref="P1:X3"/>
    <mergeCell ref="H7:M7"/>
    <mergeCell ref="A7:G7"/>
    <mergeCell ref="A4:AE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7B7B7"/>
  </sheetPr>
  <sheetViews>
    <sheetView showGridLines="0" workbookViewId="0"/>
  </sheetViews>
  <sheetFormatPr customHeight="1" defaultColWidth="14.43" defaultRowHeight="15.75"/>
  <cols>
    <col customWidth="1" min="1" max="1" width="25.14"/>
    <col customWidth="1" min="2" max="2" width="4.43"/>
    <col customWidth="1" min="3" max="3" width="21.57"/>
    <col customWidth="1" min="4" max="4" width="8.0"/>
    <col customWidth="1" min="5" max="5" width="4.43"/>
    <col customWidth="1" min="6" max="6" width="107.29"/>
  </cols>
  <sheetData>
    <row r="1">
      <c r="A1" s="882" t="s">
        <v>1349</v>
      </c>
      <c r="B1" s="883"/>
      <c r="C1" s="884" t="s">
        <v>1350</v>
      </c>
      <c r="D1" s="53"/>
      <c r="E1" s="883"/>
      <c r="F1" s="882" t="s">
        <v>110</v>
      </c>
    </row>
    <row r="2">
      <c r="A2" s="885" t="s">
        <v>1351</v>
      </c>
      <c r="B2" s="883"/>
      <c r="C2" s="886" t="s">
        <v>1352</v>
      </c>
      <c r="D2" s="887" t="s">
        <v>12</v>
      </c>
      <c r="E2" s="883"/>
      <c r="F2" s="888" t="s">
        <v>1353</v>
      </c>
    </row>
    <row r="3">
      <c r="A3" s="889" t="s">
        <v>1354</v>
      </c>
      <c r="B3" s="883"/>
      <c r="C3" s="890" t="s">
        <v>1355</v>
      </c>
      <c r="D3" s="891">
        <v>182.0</v>
      </c>
      <c r="E3" s="883"/>
      <c r="F3" s="883"/>
    </row>
    <row r="4">
      <c r="A4" s="883"/>
      <c r="B4" s="883"/>
      <c r="C4" s="890" t="s">
        <v>1356</v>
      </c>
      <c r="D4" s="891">
        <v>92.0</v>
      </c>
      <c r="E4" s="883"/>
      <c r="F4" s="882" t="s">
        <v>1357</v>
      </c>
    </row>
    <row r="5">
      <c r="A5" s="892" t="s">
        <v>1358</v>
      </c>
      <c r="B5" s="883"/>
      <c r="C5" s="890" t="s">
        <v>1359</v>
      </c>
      <c r="D5" s="891">
        <v>194.0</v>
      </c>
      <c r="E5" s="883"/>
      <c r="F5" s="893" t="s">
        <v>1360</v>
      </c>
    </row>
    <row r="6">
      <c r="A6" s="894" t="s">
        <v>1361</v>
      </c>
      <c r="B6" s="883"/>
      <c r="C6" s="890" t="s">
        <v>1362</v>
      </c>
      <c r="D6" s="891">
        <v>168.0</v>
      </c>
      <c r="E6" s="883"/>
      <c r="F6" s="893" t="s">
        <v>1363</v>
      </c>
    </row>
    <row r="7">
      <c r="A7" s="883"/>
      <c r="B7" s="883"/>
      <c r="C7" s="890" t="s">
        <v>1364</v>
      </c>
      <c r="D7" s="891">
        <v>193.0</v>
      </c>
      <c r="E7" s="883"/>
      <c r="F7" s="893" t="s">
        <v>1365</v>
      </c>
    </row>
    <row r="8">
      <c r="A8" s="895" t="s">
        <v>1366</v>
      </c>
      <c r="B8" s="883"/>
      <c r="C8" s="896" t="s">
        <v>1367</v>
      </c>
      <c r="D8" s="897">
        <v>286.0</v>
      </c>
      <c r="E8" s="883"/>
      <c r="F8" s="898"/>
    </row>
    <row r="9">
      <c r="A9" s="899" t="s">
        <v>1368</v>
      </c>
      <c r="B9" s="883"/>
      <c r="C9" s="883"/>
      <c r="D9" s="883"/>
      <c r="E9" s="883"/>
      <c r="F9" s="893"/>
    </row>
    <row r="10">
      <c r="A10" s="899" t="s">
        <v>1369</v>
      </c>
      <c r="B10" s="883"/>
      <c r="C10" s="884" t="s">
        <v>1370</v>
      </c>
      <c r="D10" s="53"/>
      <c r="E10" s="883"/>
      <c r="F10" s="893"/>
    </row>
    <row r="11">
      <c r="A11" s="900" t="s">
        <v>1371</v>
      </c>
      <c r="B11" s="883"/>
      <c r="C11" s="890" t="s">
        <v>1355</v>
      </c>
      <c r="D11" s="901" t="s">
        <v>55</v>
      </c>
      <c r="E11" s="883"/>
      <c r="F11" s="893"/>
    </row>
    <row r="12">
      <c r="A12" s="883"/>
      <c r="B12" s="883"/>
      <c r="C12" s="896" t="s">
        <v>1364</v>
      </c>
      <c r="D12" s="902" t="s">
        <v>55</v>
      </c>
      <c r="E12" s="883"/>
      <c r="F12" s="893"/>
    </row>
    <row r="13">
      <c r="A13" s="895" t="s">
        <v>1372</v>
      </c>
      <c r="B13" s="903"/>
      <c r="C13" s="904"/>
      <c r="D13" s="883"/>
      <c r="E13" s="883"/>
      <c r="F13" s="905"/>
    </row>
    <row r="14">
      <c r="A14" s="906" t="s">
        <v>1373</v>
      </c>
      <c r="B14" s="903"/>
      <c r="C14" s="907" t="s">
        <v>1374</v>
      </c>
      <c r="D14" s="53"/>
      <c r="E14" s="883"/>
      <c r="F14" s="905"/>
    </row>
    <row r="15">
      <c r="A15" s="883"/>
      <c r="B15" s="903"/>
      <c r="C15" s="908" t="s">
        <v>1375</v>
      </c>
      <c r="D15" s="909">
        <v>300.0</v>
      </c>
      <c r="E15" s="883"/>
      <c r="F15" s="905"/>
    </row>
    <row r="16">
      <c r="A16" s="895" t="s">
        <v>1376</v>
      </c>
      <c r="B16" s="903"/>
      <c r="C16" s="904"/>
      <c r="D16" s="883"/>
      <c r="E16" s="883"/>
      <c r="F16" s="893"/>
    </row>
    <row r="17">
      <c r="A17" s="906" t="s">
        <v>1377</v>
      </c>
      <c r="B17" s="883"/>
      <c r="C17" s="884" t="s">
        <v>983</v>
      </c>
      <c r="D17" s="53"/>
      <c r="E17" s="883"/>
      <c r="F17" s="893"/>
    </row>
    <row r="18">
      <c r="A18" s="883"/>
      <c r="B18" s="883"/>
      <c r="C18" s="910" t="s">
        <v>1378</v>
      </c>
      <c r="D18" s="901">
        <v>32.0</v>
      </c>
      <c r="E18" s="883"/>
      <c r="F18" s="893"/>
    </row>
    <row r="19">
      <c r="A19" s="911" t="s">
        <v>1379</v>
      </c>
      <c r="B19" s="883"/>
      <c r="C19" s="910" t="s">
        <v>1380</v>
      </c>
      <c r="D19" s="901">
        <v>3.0</v>
      </c>
      <c r="E19" s="883"/>
      <c r="F19" s="893"/>
    </row>
    <row r="20">
      <c r="A20" s="912" t="s">
        <v>1381</v>
      </c>
      <c r="B20" s="883"/>
      <c r="C20" s="913" t="s">
        <v>1382</v>
      </c>
      <c r="D20" s="902">
        <v>1250000.0</v>
      </c>
      <c r="E20" s="883"/>
      <c r="F20" s="893"/>
    </row>
    <row r="21">
      <c r="A21" s="883"/>
      <c r="B21" s="883"/>
      <c r="C21" s="904"/>
      <c r="D21" s="883"/>
      <c r="E21" s="883"/>
      <c r="F21" s="893"/>
    </row>
    <row r="22">
      <c r="A22" s="895" t="s">
        <v>1383</v>
      </c>
      <c r="B22" s="883"/>
      <c r="C22" s="904" t="s">
        <v>1384</v>
      </c>
      <c r="D22" s="883"/>
      <c r="E22" s="883"/>
      <c r="F22" s="893"/>
    </row>
    <row r="23">
      <c r="A23" s="906" t="s">
        <v>1385</v>
      </c>
      <c r="B23" s="883"/>
      <c r="C23" s="904" t="s">
        <v>1386</v>
      </c>
      <c r="D23" s="883"/>
      <c r="E23" s="883"/>
      <c r="F23" s="893"/>
    </row>
    <row r="24">
      <c r="A24" s="914"/>
      <c r="B24" s="883"/>
      <c r="C24" s="904" t="s">
        <v>1387</v>
      </c>
      <c r="D24" s="883"/>
      <c r="E24" s="883"/>
      <c r="F24" s="893"/>
    </row>
    <row r="25">
      <c r="A25" s="895" t="s">
        <v>1388</v>
      </c>
      <c r="B25" s="883"/>
      <c r="C25" s="904"/>
      <c r="D25" s="883"/>
      <c r="E25" s="883"/>
      <c r="F25" s="893"/>
    </row>
    <row r="26">
      <c r="A26" s="915" t="s">
        <v>937</v>
      </c>
      <c r="B26" s="883"/>
      <c r="C26" s="904" t="s">
        <v>1389</v>
      </c>
      <c r="D26" s="883"/>
      <c r="E26" s="883"/>
      <c r="F26" s="893"/>
    </row>
    <row r="27">
      <c r="A27" s="916" t="s">
        <v>1390</v>
      </c>
      <c r="B27" s="883"/>
      <c r="C27" s="904"/>
      <c r="D27" s="917"/>
      <c r="E27" s="917"/>
      <c r="F27" s="918"/>
    </row>
    <row r="28">
      <c r="A28" s="883"/>
      <c r="B28" s="883"/>
      <c r="C28" s="904" t="s">
        <v>1391</v>
      </c>
      <c r="D28" s="883"/>
      <c r="E28" s="917"/>
      <c r="F28" s="919"/>
    </row>
    <row r="29">
      <c r="A29" s="904"/>
      <c r="B29" s="883"/>
      <c r="C29" s="904" t="s">
        <v>1392</v>
      </c>
      <c r="D29" s="883"/>
      <c r="E29" s="917"/>
      <c r="F29" s="919"/>
    </row>
    <row r="30">
      <c r="A30" s="904" t="s">
        <v>1393</v>
      </c>
      <c r="B30" s="883"/>
      <c r="C30" s="904" t="s">
        <v>1394</v>
      </c>
      <c r="D30" s="883"/>
      <c r="E30" s="917"/>
      <c r="F30" s="919"/>
    </row>
    <row r="31">
      <c r="A31" s="904" t="s">
        <v>1395</v>
      </c>
      <c r="B31" s="883"/>
      <c r="C31" s="904" t="s">
        <v>1396</v>
      </c>
      <c r="D31" s="883"/>
      <c r="E31" s="917"/>
      <c r="F31" s="919"/>
    </row>
    <row r="32">
      <c r="A32" s="904" t="s">
        <v>1397</v>
      </c>
      <c r="B32" s="883"/>
      <c r="C32" s="904" t="s">
        <v>1398</v>
      </c>
      <c r="D32" s="883"/>
      <c r="E32" s="917"/>
      <c r="F32" s="919"/>
    </row>
    <row r="33">
      <c r="A33" s="904" t="s">
        <v>1399</v>
      </c>
      <c r="B33" s="883"/>
      <c r="C33" s="883"/>
      <c r="D33" s="883"/>
      <c r="E33" s="917"/>
      <c r="F33" s="920"/>
    </row>
    <row r="34">
      <c r="A34" s="904"/>
      <c r="B34" s="883"/>
      <c r="C34" s="904" t="s">
        <v>1400</v>
      </c>
      <c r="D34" s="883"/>
      <c r="E34" s="917"/>
      <c r="F34" s="904"/>
    </row>
  </sheetData>
  <mergeCells count="4">
    <mergeCell ref="C1:D1"/>
    <mergeCell ref="C10:D10"/>
    <mergeCell ref="C14:D14"/>
    <mergeCell ref="C17:D17"/>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4.43" defaultRowHeight="15.75"/>
  <cols>
    <col customWidth="1" min="1" max="1" width="9.43"/>
    <col customWidth="1" min="2" max="2" width="35.29"/>
    <col customWidth="1" min="3" max="3" width="7.29"/>
    <col customWidth="1" min="4" max="6" width="3.0"/>
    <col customWidth="1" min="7" max="7" width="9.43"/>
    <col customWidth="1" hidden="1" min="8" max="9" width="7.29"/>
    <col customWidth="1" min="10" max="12" width="7.29"/>
    <col customWidth="1" min="13" max="13" width="11.57"/>
    <col customWidth="1" min="14" max="14" width="14.43"/>
    <col customWidth="1" min="15" max="15" width="11.57"/>
    <col customWidth="1" hidden="1" min="16" max="16" width="8.71"/>
    <col customWidth="1" min="17" max="19" width="8.71"/>
    <col customWidth="1" min="20" max="20" width="8.0"/>
    <col customWidth="1" min="21" max="25" width="10.86"/>
    <col customWidth="1" min="26" max="27" width="11.57"/>
    <col customWidth="1" min="28" max="29" width="8.71"/>
    <col customWidth="1" min="30" max="49" width="7.29"/>
    <col customWidth="1" min="50" max="55" width="10.14"/>
    <col customWidth="1" min="56" max="56" width="9.43"/>
    <col customWidth="1" min="57" max="60" width="10.14"/>
    <col customWidth="1" min="61" max="68" width="7.29"/>
    <col customWidth="1" hidden="1" min="69" max="69" width="7.29"/>
    <col customWidth="1" min="70" max="78" width="7.29"/>
    <col customWidth="1" hidden="1" min="79" max="79" width="7.29"/>
    <col customWidth="1" min="80" max="80" width="7.29"/>
    <col customWidth="1" min="81" max="83" width="10.14"/>
    <col customWidth="1" min="84" max="87" width="10.86"/>
    <col customWidth="1" min="88" max="91" width="9.43"/>
    <col customWidth="1" min="92" max="95" width="10.86"/>
    <col customWidth="1" hidden="1" min="96" max="96" width="9.86"/>
  </cols>
  <sheetData>
    <row r="1">
      <c r="A1" s="921" t="s">
        <v>0</v>
      </c>
      <c r="G1" s="922" t="s">
        <v>807</v>
      </c>
      <c r="AD1" s="923" t="s">
        <v>808</v>
      </c>
      <c r="AX1" s="924" t="s">
        <v>809</v>
      </c>
      <c r="BI1" s="925" t="s">
        <v>810</v>
      </c>
      <c r="CC1" s="926" t="s">
        <v>811</v>
      </c>
      <c r="CJ1" s="927" t="s">
        <v>812</v>
      </c>
      <c r="CN1" s="928" t="s">
        <v>1096</v>
      </c>
      <c r="CR1" s="929" t="s">
        <v>814</v>
      </c>
    </row>
    <row r="2">
      <c r="A2" s="930" t="s">
        <v>837</v>
      </c>
      <c r="B2" s="931" t="s">
        <v>838</v>
      </c>
      <c r="C2" s="932" t="s">
        <v>839</v>
      </c>
      <c r="G2" s="932" t="s">
        <v>816</v>
      </c>
      <c r="H2" s="926" t="s">
        <v>817</v>
      </c>
      <c r="L2" s="933" t="s">
        <v>1401</v>
      </c>
      <c r="M2" s="934" t="s">
        <v>820</v>
      </c>
      <c r="P2" s="935" t="s">
        <v>821</v>
      </c>
      <c r="T2" s="936" t="s">
        <v>819</v>
      </c>
      <c r="U2" s="937" t="s">
        <v>822</v>
      </c>
      <c r="V2" s="938" t="s">
        <v>823</v>
      </c>
      <c r="W2" s="939" t="s">
        <v>824</v>
      </c>
      <c r="X2" s="936" t="s">
        <v>825</v>
      </c>
      <c r="Y2" s="935" t="s">
        <v>829</v>
      </c>
      <c r="Z2" s="940" t="s">
        <v>826</v>
      </c>
      <c r="AA2" s="939" t="s">
        <v>827</v>
      </c>
      <c r="AB2" s="941" t="s">
        <v>828</v>
      </c>
      <c r="AD2" s="942" t="s">
        <v>830</v>
      </c>
      <c r="AK2" s="929" t="s">
        <v>831</v>
      </c>
      <c r="AQ2" s="924" t="s">
        <v>832</v>
      </c>
      <c r="BI2" s="928" t="s">
        <v>833</v>
      </c>
      <c r="BS2" s="942" t="s">
        <v>834</v>
      </c>
    </row>
    <row r="3">
      <c r="AB3" s="943" t="s">
        <v>840</v>
      </c>
      <c r="AC3" s="943" t="s">
        <v>841</v>
      </c>
      <c r="AD3" s="934" t="s">
        <v>842</v>
      </c>
      <c r="AF3" s="939" t="s">
        <v>843</v>
      </c>
      <c r="AH3" s="940" t="s">
        <v>136</v>
      </c>
      <c r="AK3" s="934" t="s">
        <v>844</v>
      </c>
      <c r="AN3" s="941" t="s">
        <v>845</v>
      </c>
      <c r="AP3" s="940" t="s">
        <v>136</v>
      </c>
      <c r="AQ3" s="934" t="s">
        <v>835</v>
      </c>
      <c r="AS3" s="944" t="s">
        <v>846</v>
      </c>
      <c r="AW3" s="945" t="s">
        <v>847</v>
      </c>
      <c r="AX3" s="935" t="s">
        <v>848</v>
      </c>
      <c r="AY3" s="932" t="s">
        <v>849</v>
      </c>
      <c r="AZ3" s="936" t="s">
        <v>851</v>
      </c>
      <c r="BA3" s="935" t="s">
        <v>852</v>
      </c>
      <c r="BB3" s="946" t="s">
        <v>853</v>
      </c>
      <c r="BC3" s="947" t="s">
        <v>854</v>
      </c>
      <c r="BD3" s="936" t="s">
        <v>850</v>
      </c>
      <c r="BE3" s="935" t="s">
        <v>856</v>
      </c>
      <c r="BF3" s="936" t="s">
        <v>857</v>
      </c>
      <c r="BH3" s="935" t="s">
        <v>858</v>
      </c>
      <c r="BI3" s="934" t="s">
        <v>859</v>
      </c>
      <c r="BL3" s="926" t="s">
        <v>860</v>
      </c>
      <c r="BS3" s="934" t="s">
        <v>859</v>
      </c>
      <c r="BV3" s="926" t="s">
        <v>860</v>
      </c>
      <c r="CC3" s="935" t="s">
        <v>861</v>
      </c>
      <c r="CD3" s="948" t="s">
        <v>862</v>
      </c>
      <c r="CE3" s="935" t="s">
        <v>865</v>
      </c>
      <c r="CF3" s="948" t="s">
        <v>866</v>
      </c>
      <c r="CH3" s="935" t="s">
        <v>1277</v>
      </c>
      <c r="CI3" s="948" t="s">
        <v>1278</v>
      </c>
      <c r="CJ3" s="949" t="s">
        <v>1402</v>
      </c>
      <c r="CN3" s="928" t="s">
        <v>1279</v>
      </c>
    </row>
    <row r="4">
      <c r="C4" s="950" t="s">
        <v>870</v>
      </c>
      <c r="D4" s="950" t="s">
        <v>871</v>
      </c>
      <c r="E4" s="950" t="s">
        <v>872</v>
      </c>
      <c r="F4" s="950" t="s">
        <v>873</v>
      </c>
      <c r="G4" s="950" t="s">
        <v>874</v>
      </c>
      <c r="H4" s="951" t="s">
        <v>875</v>
      </c>
      <c r="I4" s="951" t="s">
        <v>876</v>
      </c>
      <c r="J4" s="952" t="s">
        <v>875</v>
      </c>
      <c r="K4" s="952" t="s">
        <v>876</v>
      </c>
      <c r="M4" s="953" t="s">
        <v>877</v>
      </c>
      <c r="N4" s="953" t="s">
        <v>878</v>
      </c>
      <c r="O4" s="953" t="s">
        <v>879</v>
      </c>
      <c r="P4" s="951" t="s">
        <v>880</v>
      </c>
      <c r="Q4" s="954" t="s">
        <v>880</v>
      </c>
      <c r="R4" s="955" t="s">
        <v>1403</v>
      </c>
      <c r="S4" s="954" t="s">
        <v>882</v>
      </c>
      <c r="AD4" s="953" t="s">
        <v>883</v>
      </c>
      <c r="AE4" s="953" t="s">
        <v>884</v>
      </c>
      <c r="AF4" s="956" t="s">
        <v>885</v>
      </c>
      <c r="AG4" s="956" t="s">
        <v>886</v>
      </c>
      <c r="AH4" s="957" t="s">
        <v>887</v>
      </c>
      <c r="AI4" s="957" t="s">
        <v>870</v>
      </c>
      <c r="AJ4" s="957" t="s">
        <v>888</v>
      </c>
      <c r="AK4" s="953" t="s">
        <v>889</v>
      </c>
      <c r="AL4" s="953" t="s">
        <v>890</v>
      </c>
      <c r="AM4" s="953" t="s">
        <v>891</v>
      </c>
      <c r="AN4" s="943" t="s">
        <v>892</v>
      </c>
      <c r="AO4" s="943" t="s">
        <v>835</v>
      </c>
      <c r="AP4" s="957" t="s">
        <v>893</v>
      </c>
      <c r="AQ4" s="953" t="s">
        <v>894</v>
      </c>
      <c r="AR4" s="953" t="s">
        <v>895</v>
      </c>
      <c r="AS4" s="954" t="s">
        <v>897</v>
      </c>
      <c r="AT4" s="954" t="s">
        <v>898</v>
      </c>
      <c r="AU4" s="954" t="s">
        <v>899</v>
      </c>
      <c r="AV4" s="954" t="s">
        <v>900</v>
      </c>
      <c r="AW4" s="958" t="s">
        <v>901</v>
      </c>
      <c r="AY4" s="950" t="s">
        <v>902</v>
      </c>
      <c r="BF4" s="959" t="s">
        <v>882</v>
      </c>
      <c r="BG4" s="959" t="s">
        <v>903</v>
      </c>
      <c r="BI4" s="956" t="s">
        <v>83</v>
      </c>
      <c r="BJ4" s="960" t="s">
        <v>88</v>
      </c>
      <c r="BK4" s="943" t="s">
        <v>92</v>
      </c>
      <c r="BL4" s="959" t="s">
        <v>96</v>
      </c>
      <c r="BM4" s="952" t="s">
        <v>100</v>
      </c>
      <c r="BN4" s="955" t="s">
        <v>104</v>
      </c>
      <c r="BO4" s="953" t="s">
        <v>108</v>
      </c>
      <c r="BP4" s="958" t="s">
        <v>112</v>
      </c>
      <c r="BQ4" s="931" t="s">
        <v>115</v>
      </c>
      <c r="BR4" s="950" t="s">
        <v>904</v>
      </c>
      <c r="BS4" s="956" t="s">
        <v>83</v>
      </c>
      <c r="BT4" s="960" t="s">
        <v>88</v>
      </c>
      <c r="BU4" s="943" t="s">
        <v>92</v>
      </c>
      <c r="BV4" s="959" t="s">
        <v>96</v>
      </c>
      <c r="BW4" s="952" t="s">
        <v>100</v>
      </c>
      <c r="BX4" s="955" t="s">
        <v>104</v>
      </c>
      <c r="BY4" s="953" t="s">
        <v>108</v>
      </c>
      <c r="BZ4" s="958" t="s">
        <v>112</v>
      </c>
      <c r="CA4" s="931" t="s">
        <v>115</v>
      </c>
      <c r="CB4" s="950" t="s">
        <v>904</v>
      </c>
      <c r="CF4" s="958" t="s">
        <v>882</v>
      </c>
      <c r="CG4" s="958" t="s">
        <v>903</v>
      </c>
      <c r="CJ4" s="943" t="s">
        <v>905</v>
      </c>
      <c r="CK4" s="954" t="s">
        <v>906</v>
      </c>
      <c r="CL4" s="952" t="s">
        <v>907</v>
      </c>
      <c r="CM4" s="958" t="s">
        <v>1099</v>
      </c>
      <c r="CN4" s="953" t="s">
        <v>882</v>
      </c>
      <c r="CO4" s="956" t="s">
        <v>908</v>
      </c>
      <c r="CP4" s="957" t="s">
        <v>909</v>
      </c>
      <c r="CQ4" s="960" t="s">
        <v>903</v>
      </c>
    </row>
    <row r="5">
      <c r="A5" s="941" t="s">
        <v>911</v>
      </c>
      <c r="B5" s="961" t="s">
        <v>912</v>
      </c>
      <c r="C5" s="962" t="s">
        <v>886</v>
      </c>
      <c r="D5" s="962" t="s">
        <v>1404</v>
      </c>
      <c r="E5" s="962" t="s">
        <v>1405</v>
      </c>
      <c r="F5" s="962" t="s">
        <v>1406</v>
      </c>
      <c r="G5" s="962" t="s">
        <v>1407</v>
      </c>
      <c r="H5" s="962" t="s">
        <v>1408</v>
      </c>
      <c r="I5" s="962" t="s">
        <v>1408</v>
      </c>
      <c r="J5" s="962" t="s">
        <v>1408</v>
      </c>
      <c r="K5" s="962" t="s">
        <v>1408</v>
      </c>
      <c r="L5" s="962" t="s">
        <v>1404</v>
      </c>
      <c r="M5" s="962" t="s">
        <v>6</v>
      </c>
      <c r="N5" s="962" t="s">
        <v>1409</v>
      </c>
      <c r="O5" s="962" t="s">
        <v>1410</v>
      </c>
      <c r="P5" s="962" t="s">
        <v>1410</v>
      </c>
      <c r="Q5" s="962" t="s">
        <v>1410</v>
      </c>
      <c r="R5" s="962" t="s">
        <v>1410</v>
      </c>
      <c r="S5" s="962" t="s">
        <v>1410</v>
      </c>
      <c r="T5" s="962" t="s">
        <v>1404</v>
      </c>
      <c r="U5" s="963" t="s">
        <v>6</v>
      </c>
      <c r="V5" s="963" t="s">
        <v>6</v>
      </c>
      <c r="W5" s="962" t="s">
        <v>1411</v>
      </c>
      <c r="X5" s="963" t="s">
        <v>6</v>
      </c>
      <c r="Y5" s="962" t="s">
        <v>913</v>
      </c>
      <c r="Z5" s="962" t="s">
        <v>6</v>
      </c>
      <c r="AA5" s="962" t="s">
        <v>6</v>
      </c>
      <c r="AB5" s="962" t="s">
        <v>6</v>
      </c>
      <c r="AC5" s="962" t="s">
        <v>6</v>
      </c>
      <c r="AD5" s="962" t="s">
        <v>1412</v>
      </c>
      <c r="AE5" s="962" t="s">
        <v>1410</v>
      </c>
      <c r="AF5" s="962" t="s">
        <v>1413</v>
      </c>
      <c r="AG5" s="962" t="s">
        <v>1414</v>
      </c>
      <c r="AH5" s="962" t="s">
        <v>1414</v>
      </c>
      <c r="AI5" s="962" t="s">
        <v>1410</v>
      </c>
      <c r="AJ5" s="962" t="s">
        <v>1410</v>
      </c>
      <c r="AK5" s="962" t="s">
        <v>1410</v>
      </c>
      <c r="AL5" s="962" t="s">
        <v>1415</v>
      </c>
      <c r="AM5" s="962" t="s">
        <v>1410</v>
      </c>
      <c r="AN5" s="962" t="s">
        <v>1410</v>
      </c>
      <c r="AO5" s="962" t="s">
        <v>1410</v>
      </c>
      <c r="AP5" s="962" t="s">
        <v>1410</v>
      </c>
      <c r="AQ5" s="962" t="s">
        <v>1410</v>
      </c>
      <c r="AR5" s="962" t="s">
        <v>1410</v>
      </c>
      <c r="AS5" s="962" t="s">
        <v>1410</v>
      </c>
      <c r="AT5" s="964" t="s">
        <v>1414</v>
      </c>
      <c r="AU5" s="962" t="s">
        <v>1410</v>
      </c>
      <c r="AV5" s="962" t="s">
        <v>1410</v>
      </c>
      <c r="AW5" s="962" t="s">
        <v>1410</v>
      </c>
      <c r="AX5" s="962" t="s">
        <v>1416</v>
      </c>
      <c r="AY5" s="962" t="s">
        <v>1417</v>
      </c>
      <c r="AZ5" s="962" t="s">
        <v>1418</v>
      </c>
      <c r="BA5" s="962" t="s">
        <v>1419</v>
      </c>
      <c r="BB5" s="965" t="s">
        <v>1420</v>
      </c>
      <c r="BC5" s="965" t="s">
        <v>1421</v>
      </c>
      <c r="BD5" s="962" t="s">
        <v>6</v>
      </c>
      <c r="BE5" s="962" t="s">
        <v>1422</v>
      </c>
      <c r="BF5" s="962" t="s">
        <v>1423</v>
      </c>
      <c r="BG5" s="962" t="s">
        <v>1424</v>
      </c>
      <c r="BH5" s="962" t="s">
        <v>1425</v>
      </c>
      <c r="BI5" s="962" t="s">
        <v>1426</v>
      </c>
      <c r="BJ5" s="962" t="s">
        <v>1410</v>
      </c>
      <c r="BK5" s="962" t="s">
        <v>1410</v>
      </c>
      <c r="BL5" s="962" t="s">
        <v>1410</v>
      </c>
      <c r="BM5" s="962" t="s">
        <v>1427</v>
      </c>
      <c r="BN5" s="962" t="s">
        <v>1410</v>
      </c>
      <c r="BO5" s="962" t="s">
        <v>1428</v>
      </c>
      <c r="BP5" s="962" t="s">
        <v>1410</v>
      </c>
      <c r="BQ5" s="962" t="s">
        <v>1410</v>
      </c>
      <c r="BR5" s="962" t="s">
        <v>1410</v>
      </c>
      <c r="BS5" s="962" t="s">
        <v>1429</v>
      </c>
      <c r="BT5" s="962" t="s">
        <v>1410</v>
      </c>
      <c r="BU5" s="962" t="s">
        <v>1410</v>
      </c>
      <c r="BV5" s="962" t="s">
        <v>1410</v>
      </c>
      <c r="BW5" s="962" t="s">
        <v>1430</v>
      </c>
      <c r="BX5" s="962" t="s">
        <v>1410</v>
      </c>
      <c r="BY5" s="962" t="s">
        <v>1431</v>
      </c>
      <c r="BZ5" s="962" t="s">
        <v>1410</v>
      </c>
      <c r="CA5" s="962" t="s">
        <v>1410</v>
      </c>
      <c r="CB5" s="962" t="s">
        <v>1410</v>
      </c>
      <c r="CC5" s="962" t="s">
        <v>1432</v>
      </c>
      <c r="CD5" s="962" t="s">
        <v>1433</v>
      </c>
      <c r="CE5" s="962" t="s">
        <v>1434</v>
      </c>
      <c r="CF5" s="962" t="s">
        <v>1435</v>
      </c>
      <c r="CG5" s="962" t="s">
        <v>1436</v>
      </c>
      <c r="CH5" s="962" t="s">
        <v>1437</v>
      </c>
      <c r="CI5" s="962" t="s">
        <v>1438</v>
      </c>
      <c r="CJ5" s="962" t="s">
        <v>1439</v>
      </c>
      <c r="CK5" s="962" t="s">
        <v>1440</v>
      </c>
      <c r="CL5" s="962" t="s">
        <v>1441</v>
      </c>
      <c r="CM5" s="962" t="s">
        <v>1442</v>
      </c>
      <c r="CN5" s="962" t="s">
        <v>1443</v>
      </c>
      <c r="CO5" s="962" t="s">
        <v>1444</v>
      </c>
      <c r="CP5" s="962" t="s">
        <v>1445</v>
      </c>
      <c r="CQ5" s="962" t="s">
        <v>1445</v>
      </c>
      <c r="CR5" s="962" t="s">
        <v>1446</v>
      </c>
    </row>
    <row r="6">
      <c r="B6" s="961" t="s">
        <v>912</v>
      </c>
      <c r="C6" s="962" t="s">
        <v>885</v>
      </c>
      <c r="D6" s="962" t="s">
        <v>1404</v>
      </c>
      <c r="E6" s="962" t="s">
        <v>1404</v>
      </c>
      <c r="F6" s="962" t="s">
        <v>1406</v>
      </c>
      <c r="G6" s="962" t="s">
        <v>1447</v>
      </c>
      <c r="H6" s="962" t="s">
        <v>1427</v>
      </c>
      <c r="I6" s="962" t="s">
        <v>1427</v>
      </c>
      <c r="J6" s="962" t="s">
        <v>1427</v>
      </c>
      <c r="K6" s="962" t="s">
        <v>1427</v>
      </c>
      <c r="L6" s="962" t="s">
        <v>1404</v>
      </c>
      <c r="M6" s="962" t="s">
        <v>6</v>
      </c>
      <c r="N6" s="962" t="s">
        <v>1448</v>
      </c>
      <c r="O6" s="962" t="s">
        <v>1410</v>
      </c>
      <c r="P6" s="962" t="s">
        <v>1410</v>
      </c>
      <c r="Q6" s="962" t="s">
        <v>1410</v>
      </c>
      <c r="R6" s="962" t="s">
        <v>1410</v>
      </c>
      <c r="S6" s="962" t="s">
        <v>1410</v>
      </c>
      <c r="T6" s="962" t="s">
        <v>1404</v>
      </c>
      <c r="U6" s="963" t="s">
        <v>6</v>
      </c>
      <c r="V6" s="963" t="s">
        <v>6</v>
      </c>
      <c r="W6" s="962" t="s">
        <v>1449</v>
      </c>
      <c r="X6" s="963" t="s">
        <v>6</v>
      </c>
      <c r="Y6" s="962" t="s">
        <v>6</v>
      </c>
      <c r="Z6" s="962" t="s">
        <v>6</v>
      </c>
      <c r="AA6" s="962" t="s">
        <v>6</v>
      </c>
      <c r="AB6" s="962" t="s">
        <v>6</v>
      </c>
      <c r="AC6" s="962" t="s">
        <v>6</v>
      </c>
      <c r="AD6" s="962" t="s">
        <v>1410</v>
      </c>
      <c r="AE6" s="962" t="s">
        <v>1410</v>
      </c>
      <c r="AF6" s="962" t="s">
        <v>1404</v>
      </c>
      <c r="AG6" s="962" t="s">
        <v>1410</v>
      </c>
      <c r="AH6" s="962" t="s">
        <v>1404</v>
      </c>
      <c r="AI6" s="962" t="s">
        <v>1410</v>
      </c>
      <c r="AJ6" s="962" t="s">
        <v>1410</v>
      </c>
      <c r="AK6" s="962" t="s">
        <v>1410</v>
      </c>
      <c r="AL6" s="964" t="s">
        <v>1404</v>
      </c>
      <c r="AM6" s="962" t="s">
        <v>1410</v>
      </c>
      <c r="AN6" s="962" t="s">
        <v>1410</v>
      </c>
      <c r="AO6" s="962" t="s">
        <v>1410</v>
      </c>
      <c r="AP6" s="962" t="s">
        <v>1410</v>
      </c>
      <c r="AQ6" s="962" t="s">
        <v>1410</v>
      </c>
      <c r="AR6" s="962" t="s">
        <v>1410</v>
      </c>
      <c r="AS6" s="962" t="s">
        <v>1410</v>
      </c>
      <c r="AT6" s="962" t="s">
        <v>1410</v>
      </c>
      <c r="AU6" s="962" t="s">
        <v>1410</v>
      </c>
      <c r="AV6" s="962" t="s">
        <v>1410</v>
      </c>
      <c r="AW6" s="962" t="s">
        <v>1410</v>
      </c>
      <c r="AX6" s="962" t="s">
        <v>1450</v>
      </c>
      <c r="AY6" s="962" t="s">
        <v>1451</v>
      </c>
      <c r="AZ6" s="962" t="s">
        <v>1452</v>
      </c>
      <c r="BA6" s="962" t="s">
        <v>1453</v>
      </c>
      <c r="BB6" s="965" t="s">
        <v>1454</v>
      </c>
      <c r="BC6" s="965" t="s">
        <v>1455</v>
      </c>
      <c r="BD6" s="962" t="s">
        <v>6</v>
      </c>
      <c r="BE6" s="962" t="s">
        <v>1456</v>
      </c>
      <c r="BF6" s="962" t="s">
        <v>1457</v>
      </c>
      <c r="BG6" s="962" t="s">
        <v>1458</v>
      </c>
      <c r="BH6" s="962" t="s">
        <v>1459</v>
      </c>
      <c r="BI6" s="962" t="s">
        <v>1460</v>
      </c>
      <c r="BJ6" s="962" t="s">
        <v>1410</v>
      </c>
      <c r="BK6" s="962" t="s">
        <v>1410</v>
      </c>
      <c r="BL6" s="962" t="s">
        <v>1410</v>
      </c>
      <c r="BM6" s="962" t="s">
        <v>1410</v>
      </c>
      <c r="BN6" s="962" t="s">
        <v>1410</v>
      </c>
      <c r="BO6" s="962" t="s">
        <v>1461</v>
      </c>
      <c r="BP6" s="962" t="s">
        <v>1410</v>
      </c>
      <c r="BQ6" s="962" t="s">
        <v>1410</v>
      </c>
      <c r="BR6" s="962" t="s">
        <v>1410</v>
      </c>
      <c r="BS6" s="962" t="s">
        <v>1462</v>
      </c>
      <c r="BT6" s="962" t="s">
        <v>1410</v>
      </c>
      <c r="BU6" s="962" t="s">
        <v>1410</v>
      </c>
      <c r="BV6" s="962" t="s">
        <v>1410</v>
      </c>
      <c r="BW6" s="962" t="s">
        <v>1410</v>
      </c>
      <c r="BX6" s="962" t="s">
        <v>1410</v>
      </c>
      <c r="BY6" s="962" t="s">
        <v>1463</v>
      </c>
      <c r="BZ6" s="962" t="s">
        <v>1410</v>
      </c>
      <c r="CA6" s="962" t="s">
        <v>1410</v>
      </c>
      <c r="CB6" s="962" t="s">
        <v>1410</v>
      </c>
      <c r="CC6" s="962" t="s">
        <v>1464</v>
      </c>
      <c r="CD6" s="962" t="s">
        <v>1465</v>
      </c>
      <c r="CE6" s="962" t="s">
        <v>1466</v>
      </c>
      <c r="CF6" s="962" t="s">
        <v>1467</v>
      </c>
      <c r="CG6" s="962" t="s">
        <v>1468</v>
      </c>
      <c r="CH6" s="962" t="s">
        <v>1469</v>
      </c>
      <c r="CI6" s="962" t="s">
        <v>1470</v>
      </c>
      <c r="CJ6" s="962" t="s">
        <v>1471</v>
      </c>
      <c r="CK6" s="962" t="s">
        <v>1472</v>
      </c>
      <c r="CL6" s="962" t="s">
        <v>1473</v>
      </c>
      <c r="CM6" s="962" t="s">
        <v>1474</v>
      </c>
      <c r="CN6" s="962" t="s">
        <v>1475</v>
      </c>
      <c r="CO6" s="962" t="s">
        <v>1476</v>
      </c>
      <c r="CP6" s="962" t="s">
        <v>1477</v>
      </c>
      <c r="CQ6" s="962" t="s">
        <v>1477</v>
      </c>
      <c r="CR6" s="962" t="s">
        <v>12</v>
      </c>
    </row>
    <row r="7">
      <c r="B7" s="961" t="s">
        <v>914</v>
      </c>
      <c r="C7" s="962" t="s">
        <v>886</v>
      </c>
      <c r="D7" s="962" t="s">
        <v>1404</v>
      </c>
      <c r="E7" s="962" t="s">
        <v>1406</v>
      </c>
      <c r="F7" s="962" t="s">
        <v>1404</v>
      </c>
      <c r="G7" s="962" t="s">
        <v>1478</v>
      </c>
      <c r="H7" s="962" t="s">
        <v>1408</v>
      </c>
      <c r="I7" s="962" t="s">
        <v>1408</v>
      </c>
      <c r="J7" s="962" t="s">
        <v>1408</v>
      </c>
      <c r="K7" s="962" t="s">
        <v>1408</v>
      </c>
      <c r="L7" s="962" t="s">
        <v>1404</v>
      </c>
      <c r="M7" s="962" t="s">
        <v>6</v>
      </c>
      <c r="N7" s="962" t="s">
        <v>1479</v>
      </c>
      <c r="O7" s="962" t="s">
        <v>1410</v>
      </c>
      <c r="P7" s="962" t="s">
        <v>1410</v>
      </c>
      <c r="Q7" s="962" t="s">
        <v>1410</v>
      </c>
      <c r="R7" s="962" t="s">
        <v>1410</v>
      </c>
      <c r="S7" s="962" t="s">
        <v>1410</v>
      </c>
      <c r="T7" s="962" t="s">
        <v>1404</v>
      </c>
      <c r="U7" s="963" t="s">
        <v>6</v>
      </c>
      <c r="V7" s="963" t="s">
        <v>6</v>
      </c>
      <c r="W7" s="962" t="s">
        <v>1411</v>
      </c>
      <c r="X7" s="963" t="s">
        <v>6</v>
      </c>
      <c r="Y7" s="962" t="s">
        <v>18</v>
      </c>
      <c r="Z7" s="962" t="s">
        <v>6</v>
      </c>
      <c r="AA7" s="962" t="s">
        <v>6</v>
      </c>
      <c r="AB7" s="962" t="s">
        <v>6</v>
      </c>
      <c r="AC7" s="962" t="s">
        <v>6</v>
      </c>
      <c r="AD7" s="962" t="s">
        <v>1412</v>
      </c>
      <c r="AE7" s="962" t="s">
        <v>1410</v>
      </c>
      <c r="AF7" s="962" t="s">
        <v>1413</v>
      </c>
      <c r="AG7" s="962" t="s">
        <v>1414</v>
      </c>
      <c r="AH7" s="962" t="s">
        <v>1414</v>
      </c>
      <c r="AI7" s="962" t="s">
        <v>1410</v>
      </c>
      <c r="AJ7" s="962" t="s">
        <v>1410</v>
      </c>
      <c r="AK7" s="962" t="s">
        <v>1410</v>
      </c>
      <c r="AL7" s="962" t="s">
        <v>1415</v>
      </c>
      <c r="AM7" s="962" t="s">
        <v>1410</v>
      </c>
      <c r="AN7" s="962" t="s">
        <v>1410</v>
      </c>
      <c r="AO7" s="962" t="s">
        <v>1410</v>
      </c>
      <c r="AP7" s="962" t="s">
        <v>1410</v>
      </c>
      <c r="AQ7" s="962" t="s">
        <v>1410</v>
      </c>
      <c r="AR7" s="962" t="s">
        <v>1410</v>
      </c>
      <c r="AS7" s="962" t="s">
        <v>1410</v>
      </c>
      <c r="AT7" s="964" t="s">
        <v>1414</v>
      </c>
      <c r="AU7" s="962" t="s">
        <v>1410</v>
      </c>
      <c r="AV7" s="962" t="s">
        <v>1410</v>
      </c>
      <c r="AW7" s="962" t="s">
        <v>1410</v>
      </c>
      <c r="AX7" s="962" t="s">
        <v>1416</v>
      </c>
      <c r="AY7" s="962" t="s">
        <v>1480</v>
      </c>
      <c r="AZ7" s="962" t="s">
        <v>1418</v>
      </c>
      <c r="BA7" s="962" t="s">
        <v>1419</v>
      </c>
      <c r="BB7" s="965" t="s">
        <v>1481</v>
      </c>
      <c r="BC7" s="965" t="s">
        <v>1482</v>
      </c>
      <c r="BD7" s="962" t="s">
        <v>6</v>
      </c>
      <c r="BE7" s="962" t="s">
        <v>1422</v>
      </c>
      <c r="BF7" s="962" t="s">
        <v>1423</v>
      </c>
      <c r="BG7" s="962" t="s">
        <v>1424</v>
      </c>
      <c r="BH7" s="962" t="s">
        <v>1425</v>
      </c>
      <c r="BI7" s="962" t="s">
        <v>1426</v>
      </c>
      <c r="BJ7" s="962" t="s">
        <v>1410</v>
      </c>
      <c r="BK7" s="962" t="s">
        <v>1410</v>
      </c>
      <c r="BL7" s="962" t="s">
        <v>1410</v>
      </c>
      <c r="BM7" s="962" t="s">
        <v>1427</v>
      </c>
      <c r="BN7" s="962" t="s">
        <v>1410</v>
      </c>
      <c r="BO7" s="962" t="s">
        <v>1428</v>
      </c>
      <c r="BP7" s="962" t="s">
        <v>1410</v>
      </c>
      <c r="BQ7" s="962" t="s">
        <v>1410</v>
      </c>
      <c r="BR7" s="962" t="s">
        <v>1410</v>
      </c>
      <c r="BS7" s="962" t="s">
        <v>1429</v>
      </c>
      <c r="BT7" s="962" t="s">
        <v>1410</v>
      </c>
      <c r="BU7" s="962" t="s">
        <v>1410</v>
      </c>
      <c r="BV7" s="962" t="s">
        <v>1410</v>
      </c>
      <c r="BW7" s="962" t="s">
        <v>1430</v>
      </c>
      <c r="BX7" s="962" t="s">
        <v>1410</v>
      </c>
      <c r="BY7" s="962" t="s">
        <v>1431</v>
      </c>
      <c r="BZ7" s="962" t="s">
        <v>1410</v>
      </c>
      <c r="CA7" s="962" t="s">
        <v>1410</v>
      </c>
      <c r="CB7" s="962" t="s">
        <v>1410</v>
      </c>
      <c r="CC7" s="962" t="s">
        <v>1432</v>
      </c>
      <c r="CD7" s="962" t="s">
        <v>1433</v>
      </c>
      <c r="CE7" s="962" t="s">
        <v>1434</v>
      </c>
      <c r="CF7" s="962" t="s">
        <v>1435</v>
      </c>
      <c r="CG7" s="962" t="s">
        <v>1436</v>
      </c>
      <c r="CH7" s="962" t="s">
        <v>1437</v>
      </c>
      <c r="CI7" s="962" t="s">
        <v>1438</v>
      </c>
      <c r="CJ7" s="962" t="s">
        <v>1439</v>
      </c>
      <c r="CK7" s="962" t="s">
        <v>1440</v>
      </c>
      <c r="CL7" s="962" t="s">
        <v>1441</v>
      </c>
      <c r="CM7" s="962" t="s">
        <v>1442</v>
      </c>
      <c r="CN7" s="962" t="s">
        <v>1443</v>
      </c>
      <c r="CO7" s="962" t="s">
        <v>1444</v>
      </c>
      <c r="CP7" s="962" t="s">
        <v>1445</v>
      </c>
      <c r="CQ7" s="962" t="s">
        <v>1445</v>
      </c>
      <c r="CR7" s="962" t="s">
        <v>1483</v>
      </c>
    </row>
    <row r="8">
      <c r="B8" s="961" t="s">
        <v>914</v>
      </c>
      <c r="C8" s="962" t="s">
        <v>885</v>
      </c>
      <c r="D8" s="962" t="s">
        <v>1404</v>
      </c>
      <c r="E8" s="962" t="s">
        <v>1404</v>
      </c>
      <c r="F8" s="962" t="s">
        <v>1406</v>
      </c>
      <c r="G8" s="962" t="s">
        <v>1447</v>
      </c>
      <c r="H8" s="962" t="s">
        <v>1484</v>
      </c>
      <c r="I8" s="962" t="s">
        <v>1484</v>
      </c>
      <c r="J8" s="962" t="s">
        <v>1484</v>
      </c>
      <c r="K8" s="962" t="s">
        <v>1484</v>
      </c>
      <c r="L8" s="962" t="s">
        <v>1404</v>
      </c>
      <c r="M8" s="962" t="s">
        <v>6</v>
      </c>
      <c r="N8" s="962" t="s">
        <v>1479</v>
      </c>
      <c r="O8" s="962" t="s">
        <v>1410</v>
      </c>
      <c r="P8" s="962" t="s">
        <v>1410</v>
      </c>
      <c r="Q8" s="962" t="s">
        <v>1410</v>
      </c>
      <c r="R8" s="962" t="s">
        <v>1410</v>
      </c>
      <c r="S8" s="962" t="s">
        <v>1410</v>
      </c>
      <c r="T8" s="962" t="s">
        <v>1404</v>
      </c>
      <c r="U8" s="963" t="s">
        <v>6</v>
      </c>
      <c r="V8" s="963" t="s">
        <v>6</v>
      </c>
      <c r="W8" s="962" t="s">
        <v>1449</v>
      </c>
      <c r="X8" s="963" t="s">
        <v>6</v>
      </c>
      <c r="Y8" s="962" t="s">
        <v>6</v>
      </c>
      <c r="Z8" s="962" t="s">
        <v>6</v>
      </c>
      <c r="AA8" s="962" t="s">
        <v>6</v>
      </c>
      <c r="AB8" s="962" t="s">
        <v>6</v>
      </c>
      <c r="AC8" s="962" t="s">
        <v>6</v>
      </c>
      <c r="AD8" s="962" t="s">
        <v>1404</v>
      </c>
      <c r="AE8" s="962" t="s">
        <v>1410</v>
      </c>
      <c r="AF8" s="962" t="s">
        <v>1404</v>
      </c>
      <c r="AG8" s="962" t="s">
        <v>1410</v>
      </c>
      <c r="AH8" s="962" t="s">
        <v>1404</v>
      </c>
      <c r="AI8" s="962" t="s">
        <v>1410</v>
      </c>
      <c r="AJ8" s="962" t="s">
        <v>1410</v>
      </c>
      <c r="AK8" s="962" t="s">
        <v>1410</v>
      </c>
      <c r="AL8" s="964" t="s">
        <v>1404</v>
      </c>
      <c r="AM8" s="962" t="s">
        <v>1410</v>
      </c>
      <c r="AN8" s="962" t="s">
        <v>1410</v>
      </c>
      <c r="AO8" s="962" t="s">
        <v>1410</v>
      </c>
      <c r="AP8" s="962" t="s">
        <v>1410</v>
      </c>
      <c r="AQ8" s="962" t="s">
        <v>1410</v>
      </c>
      <c r="AR8" s="962" t="s">
        <v>1410</v>
      </c>
      <c r="AS8" s="962" t="s">
        <v>1410</v>
      </c>
      <c r="AT8" s="962" t="s">
        <v>1410</v>
      </c>
      <c r="AU8" s="962" t="s">
        <v>1410</v>
      </c>
      <c r="AV8" s="962" t="s">
        <v>1410</v>
      </c>
      <c r="AW8" s="962" t="s">
        <v>1410</v>
      </c>
      <c r="AX8" s="962" t="s">
        <v>1485</v>
      </c>
      <c r="AY8" s="962" t="s">
        <v>1486</v>
      </c>
      <c r="AZ8" s="962" t="s">
        <v>1487</v>
      </c>
      <c r="BA8" s="962" t="s">
        <v>1488</v>
      </c>
      <c r="BB8" s="965" t="s">
        <v>1489</v>
      </c>
      <c r="BC8" s="965" t="s">
        <v>1490</v>
      </c>
      <c r="BD8" s="962" t="s">
        <v>6</v>
      </c>
      <c r="BE8" s="962" t="s">
        <v>1491</v>
      </c>
      <c r="BF8" s="962" t="s">
        <v>1492</v>
      </c>
      <c r="BG8" s="962" t="s">
        <v>1493</v>
      </c>
      <c r="BH8" s="962" t="s">
        <v>1415</v>
      </c>
      <c r="BI8" s="962" t="s">
        <v>1494</v>
      </c>
      <c r="BJ8" s="962" t="s">
        <v>1410</v>
      </c>
      <c r="BK8" s="962" t="s">
        <v>1410</v>
      </c>
      <c r="BL8" s="962" t="s">
        <v>1410</v>
      </c>
      <c r="BM8" s="962" t="s">
        <v>1410</v>
      </c>
      <c r="BN8" s="962" t="s">
        <v>1410</v>
      </c>
      <c r="BO8" s="962" t="s">
        <v>1461</v>
      </c>
      <c r="BP8" s="962" t="s">
        <v>1410</v>
      </c>
      <c r="BQ8" s="962" t="s">
        <v>1410</v>
      </c>
      <c r="BR8" s="962" t="s">
        <v>1410</v>
      </c>
      <c r="BS8" s="962" t="s">
        <v>1495</v>
      </c>
      <c r="BT8" s="962" t="s">
        <v>1410</v>
      </c>
      <c r="BU8" s="962" t="s">
        <v>1410</v>
      </c>
      <c r="BV8" s="962" t="s">
        <v>1410</v>
      </c>
      <c r="BW8" s="962" t="s">
        <v>1410</v>
      </c>
      <c r="BX8" s="962" t="s">
        <v>1410</v>
      </c>
      <c r="BY8" s="962" t="s">
        <v>1463</v>
      </c>
      <c r="BZ8" s="962" t="s">
        <v>1410</v>
      </c>
      <c r="CA8" s="962" t="s">
        <v>1410</v>
      </c>
      <c r="CB8" s="962" t="s">
        <v>1410</v>
      </c>
      <c r="CC8" s="962" t="s">
        <v>1496</v>
      </c>
      <c r="CD8" s="962" t="s">
        <v>1497</v>
      </c>
      <c r="CE8" s="962" t="s">
        <v>1498</v>
      </c>
      <c r="CF8" s="962" t="s">
        <v>1499</v>
      </c>
      <c r="CG8" s="962" t="s">
        <v>1500</v>
      </c>
      <c r="CH8" s="962" t="s">
        <v>1501</v>
      </c>
      <c r="CI8" s="962" t="s">
        <v>1502</v>
      </c>
      <c r="CJ8" s="962" t="s">
        <v>1503</v>
      </c>
      <c r="CK8" s="962" t="s">
        <v>1504</v>
      </c>
      <c r="CL8" s="962" t="s">
        <v>1505</v>
      </c>
      <c r="CM8" s="962" t="s">
        <v>1506</v>
      </c>
      <c r="CN8" s="962" t="s">
        <v>1507</v>
      </c>
      <c r="CO8" s="962" t="s">
        <v>1508</v>
      </c>
      <c r="CP8" s="962" t="s">
        <v>1509</v>
      </c>
      <c r="CQ8" s="962" t="s">
        <v>1509</v>
      </c>
      <c r="CR8" s="962" t="s">
        <v>12</v>
      </c>
    </row>
    <row r="9">
      <c r="B9" s="961" t="s">
        <v>915</v>
      </c>
      <c r="C9" s="962" t="s">
        <v>886</v>
      </c>
      <c r="D9" s="962" t="s">
        <v>1404</v>
      </c>
      <c r="E9" s="962" t="s">
        <v>1406</v>
      </c>
      <c r="F9" s="962" t="s">
        <v>1404</v>
      </c>
      <c r="G9" s="962" t="s">
        <v>1478</v>
      </c>
      <c r="H9" s="962" t="s">
        <v>1408</v>
      </c>
      <c r="I9" s="962" t="s">
        <v>1408</v>
      </c>
      <c r="J9" s="962" t="s">
        <v>1408</v>
      </c>
      <c r="K9" s="962" t="s">
        <v>1408</v>
      </c>
      <c r="L9" s="962" t="s">
        <v>1404</v>
      </c>
      <c r="M9" s="962" t="s">
        <v>1510</v>
      </c>
      <c r="N9" s="962" t="s">
        <v>1511</v>
      </c>
      <c r="O9" s="962" t="s">
        <v>1410</v>
      </c>
      <c r="P9" s="962" t="s">
        <v>1410</v>
      </c>
      <c r="Q9" s="962" t="s">
        <v>1410</v>
      </c>
      <c r="R9" s="962" t="s">
        <v>1410</v>
      </c>
      <c r="S9" s="962" t="s">
        <v>1410</v>
      </c>
      <c r="T9" s="962" t="s">
        <v>1404</v>
      </c>
      <c r="U9" s="963" t="s">
        <v>6</v>
      </c>
      <c r="V9" s="963" t="s">
        <v>6</v>
      </c>
      <c r="W9" s="962" t="s">
        <v>1512</v>
      </c>
      <c r="X9" s="963" t="s">
        <v>6</v>
      </c>
      <c r="Y9" s="962" t="s">
        <v>18</v>
      </c>
      <c r="Z9" s="962" t="s">
        <v>6</v>
      </c>
      <c r="AA9" s="962" t="s">
        <v>6</v>
      </c>
      <c r="AB9" s="962" t="s">
        <v>6</v>
      </c>
      <c r="AC9" s="962" t="s">
        <v>6</v>
      </c>
      <c r="AD9" s="962" t="s">
        <v>1408</v>
      </c>
      <c r="AE9" s="962" t="s">
        <v>1410</v>
      </c>
      <c r="AF9" s="962" t="s">
        <v>1413</v>
      </c>
      <c r="AG9" s="962" t="s">
        <v>1410</v>
      </c>
      <c r="AH9" s="962" t="s">
        <v>1414</v>
      </c>
      <c r="AI9" s="962" t="s">
        <v>1410</v>
      </c>
      <c r="AJ9" s="962" t="s">
        <v>1410</v>
      </c>
      <c r="AK9" s="962" t="s">
        <v>1513</v>
      </c>
      <c r="AL9" s="964" t="s">
        <v>1408</v>
      </c>
      <c r="AM9" s="962" t="s">
        <v>1410</v>
      </c>
      <c r="AN9" s="962" t="s">
        <v>1410</v>
      </c>
      <c r="AO9" s="962" t="s">
        <v>1410</v>
      </c>
      <c r="AP9" s="962" t="s">
        <v>1514</v>
      </c>
      <c r="AQ9" s="962" t="s">
        <v>1410</v>
      </c>
      <c r="AR9" s="962" t="s">
        <v>1410</v>
      </c>
      <c r="AS9" s="962" t="s">
        <v>1410</v>
      </c>
      <c r="AT9" s="962" t="s">
        <v>1515</v>
      </c>
      <c r="AU9" s="962" t="s">
        <v>1410</v>
      </c>
      <c r="AV9" s="962" t="s">
        <v>1410</v>
      </c>
      <c r="AW9" s="962" t="s">
        <v>1410</v>
      </c>
      <c r="AX9" s="962" t="s">
        <v>1516</v>
      </c>
      <c r="AY9" s="962" t="s">
        <v>1517</v>
      </c>
      <c r="AZ9" s="962" t="s">
        <v>1518</v>
      </c>
      <c r="BA9" s="962" t="s">
        <v>1519</v>
      </c>
      <c r="BB9" s="965" t="s">
        <v>1520</v>
      </c>
      <c r="BC9" s="965" t="s">
        <v>1521</v>
      </c>
      <c r="BD9" s="962" t="s">
        <v>6</v>
      </c>
      <c r="BE9" s="962" t="s">
        <v>1522</v>
      </c>
      <c r="BF9" s="962" t="s">
        <v>1523</v>
      </c>
      <c r="BG9" s="962" t="s">
        <v>1524</v>
      </c>
      <c r="BH9" s="962" t="s">
        <v>1525</v>
      </c>
      <c r="BI9" s="962" t="s">
        <v>1526</v>
      </c>
      <c r="BJ9" s="962" t="s">
        <v>1412</v>
      </c>
      <c r="BK9" s="962" t="s">
        <v>1412</v>
      </c>
      <c r="BL9" s="962" t="s">
        <v>1410</v>
      </c>
      <c r="BM9" s="962" t="s">
        <v>1527</v>
      </c>
      <c r="BN9" s="962" t="s">
        <v>1410</v>
      </c>
      <c r="BO9" s="962" t="s">
        <v>1459</v>
      </c>
      <c r="BP9" s="962" t="s">
        <v>1410</v>
      </c>
      <c r="BQ9" s="962" t="s">
        <v>1410</v>
      </c>
      <c r="BR9" s="962" t="s">
        <v>1410</v>
      </c>
      <c r="BS9" s="962" t="s">
        <v>1528</v>
      </c>
      <c r="BT9" s="962" t="s">
        <v>1529</v>
      </c>
      <c r="BU9" s="962" t="s">
        <v>1530</v>
      </c>
      <c r="BV9" s="962" t="s">
        <v>1410</v>
      </c>
      <c r="BW9" s="962" t="s">
        <v>1531</v>
      </c>
      <c r="BX9" s="962" t="s">
        <v>1410</v>
      </c>
      <c r="BY9" s="962" t="s">
        <v>1532</v>
      </c>
      <c r="BZ9" s="962" t="s">
        <v>1410</v>
      </c>
      <c r="CA9" s="962" t="s">
        <v>1410</v>
      </c>
      <c r="CB9" s="962" t="s">
        <v>1410</v>
      </c>
      <c r="CC9" s="962" t="s">
        <v>1533</v>
      </c>
      <c r="CD9" s="962" t="s">
        <v>1534</v>
      </c>
      <c r="CE9" s="962" t="s">
        <v>1535</v>
      </c>
      <c r="CF9" s="962" t="s">
        <v>1536</v>
      </c>
      <c r="CG9" s="962" t="s">
        <v>1537</v>
      </c>
      <c r="CH9" s="962" t="s">
        <v>1538</v>
      </c>
      <c r="CI9" s="962" t="s">
        <v>1539</v>
      </c>
      <c r="CJ9" s="962" t="s">
        <v>1540</v>
      </c>
      <c r="CK9" s="962" t="s">
        <v>1541</v>
      </c>
      <c r="CL9" s="962" t="s">
        <v>1542</v>
      </c>
      <c r="CM9" s="962" t="s">
        <v>1543</v>
      </c>
      <c r="CN9" s="962" t="s">
        <v>1544</v>
      </c>
      <c r="CO9" s="962" t="s">
        <v>1545</v>
      </c>
      <c r="CP9" s="962" t="s">
        <v>1546</v>
      </c>
      <c r="CQ9" s="962" t="s">
        <v>1546</v>
      </c>
      <c r="CR9" s="962" t="s">
        <v>1547</v>
      </c>
    </row>
    <row r="10">
      <c r="B10" s="966" t="s">
        <v>915</v>
      </c>
      <c r="C10" s="962" t="s">
        <v>885</v>
      </c>
      <c r="D10" s="962" t="s">
        <v>1548</v>
      </c>
      <c r="E10" s="962" t="s">
        <v>1548</v>
      </c>
      <c r="F10" s="962" t="s">
        <v>1548</v>
      </c>
      <c r="G10" s="962" t="s">
        <v>1549</v>
      </c>
      <c r="H10" s="962" t="s">
        <v>1427</v>
      </c>
      <c r="I10" s="962" t="s">
        <v>1427</v>
      </c>
      <c r="J10" s="962" t="s">
        <v>1427</v>
      </c>
      <c r="K10" s="962" t="s">
        <v>1427</v>
      </c>
      <c r="L10" s="962" t="s">
        <v>1404</v>
      </c>
      <c r="M10" s="962" t="s">
        <v>1550</v>
      </c>
      <c r="N10" s="962" t="s">
        <v>1551</v>
      </c>
      <c r="O10" s="962" t="s">
        <v>1410</v>
      </c>
      <c r="P10" s="962" t="s">
        <v>1410</v>
      </c>
      <c r="Q10" s="962" t="s">
        <v>1410</v>
      </c>
      <c r="R10" s="962" t="s">
        <v>1410</v>
      </c>
      <c r="S10" s="962" t="s">
        <v>1410</v>
      </c>
      <c r="T10" s="962" t="s">
        <v>1404</v>
      </c>
      <c r="U10" s="963" t="s">
        <v>6</v>
      </c>
      <c r="V10" s="963" t="s">
        <v>6</v>
      </c>
      <c r="W10" s="962" t="s">
        <v>1448</v>
      </c>
      <c r="X10" s="963" t="s">
        <v>6</v>
      </c>
      <c r="Y10" s="962" t="s">
        <v>6</v>
      </c>
      <c r="Z10" s="962" t="s">
        <v>6</v>
      </c>
      <c r="AA10" s="962" t="s">
        <v>6</v>
      </c>
      <c r="AB10" s="962" t="s">
        <v>6</v>
      </c>
      <c r="AC10" s="962" t="s">
        <v>6</v>
      </c>
      <c r="AD10" s="962" t="s">
        <v>1515</v>
      </c>
      <c r="AE10" s="962" t="s">
        <v>1410</v>
      </c>
      <c r="AF10" s="962" t="s">
        <v>1515</v>
      </c>
      <c r="AG10" s="962" t="s">
        <v>1410</v>
      </c>
      <c r="AH10" s="962" t="s">
        <v>1515</v>
      </c>
      <c r="AI10" s="962" t="s">
        <v>1410</v>
      </c>
      <c r="AJ10" s="962" t="s">
        <v>1410</v>
      </c>
      <c r="AK10" s="962" t="s">
        <v>1459</v>
      </c>
      <c r="AL10" s="964" t="s">
        <v>1552</v>
      </c>
      <c r="AM10" s="962" t="s">
        <v>1410</v>
      </c>
      <c r="AN10" s="962" t="s">
        <v>1410</v>
      </c>
      <c r="AO10" s="962" t="s">
        <v>1410</v>
      </c>
      <c r="AP10" s="962" t="s">
        <v>1406</v>
      </c>
      <c r="AQ10" s="962" t="s">
        <v>1410</v>
      </c>
      <c r="AR10" s="962" t="s">
        <v>1410</v>
      </c>
      <c r="AS10" s="962" t="s">
        <v>1410</v>
      </c>
      <c r="AT10" s="962" t="s">
        <v>1459</v>
      </c>
      <c r="AU10" s="962" t="s">
        <v>1410</v>
      </c>
      <c r="AV10" s="962" t="s">
        <v>1410</v>
      </c>
      <c r="AW10" s="962" t="s">
        <v>1410</v>
      </c>
      <c r="AX10" s="962" t="s">
        <v>1553</v>
      </c>
      <c r="AY10" s="962" t="s">
        <v>1554</v>
      </c>
      <c r="AZ10" s="962" t="s">
        <v>1555</v>
      </c>
      <c r="BA10" s="962" t="s">
        <v>1556</v>
      </c>
      <c r="BB10" s="965" t="s">
        <v>1557</v>
      </c>
      <c r="BC10" s="965" t="s">
        <v>1558</v>
      </c>
      <c r="BD10" s="962" t="s">
        <v>6</v>
      </c>
      <c r="BE10" s="962" t="s">
        <v>1559</v>
      </c>
      <c r="BF10" s="962" t="s">
        <v>1560</v>
      </c>
      <c r="BG10" s="962" t="s">
        <v>1561</v>
      </c>
      <c r="BH10" s="962" t="s">
        <v>1562</v>
      </c>
      <c r="BI10" s="962" t="s">
        <v>1563</v>
      </c>
      <c r="BJ10" s="962" t="s">
        <v>1564</v>
      </c>
      <c r="BK10" s="962" t="s">
        <v>1564</v>
      </c>
      <c r="BL10" s="962" t="s">
        <v>1410</v>
      </c>
      <c r="BM10" s="962" t="s">
        <v>1565</v>
      </c>
      <c r="BN10" s="962" t="s">
        <v>1410</v>
      </c>
      <c r="BO10" s="962" t="s">
        <v>1548</v>
      </c>
      <c r="BP10" s="962" t="s">
        <v>1410</v>
      </c>
      <c r="BQ10" s="962" t="s">
        <v>1410</v>
      </c>
      <c r="BR10" s="962" t="s">
        <v>1410</v>
      </c>
      <c r="BS10" s="962" t="s">
        <v>1566</v>
      </c>
      <c r="BT10" s="962" t="s">
        <v>1567</v>
      </c>
      <c r="BU10" s="962" t="s">
        <v>1568</v>
      </c>
      <c r="BV10" s="962" t="s">
        <v>1410</v>
      </c>
      <c r="BW10" s="962" t="s">
        <v>1569</v>
      </c>
      <c r="BX10" s="962" t="s">
        <v>1410</v>
      </c>
      <c r="BY10" s="962" t="s">
        <v>1570</v>
      </c>
      <c r="BZ10" s="962" t="s">
        <v>1410</v>
      </c>
      <c r="CA10" s="962" t="s">
        <v>1410</v>
      </c>
      <c r="CB10" s="962" t="s">
        <v>1410</v>
      </c>
      <c r="CC10" s="962" t="s">
        <v>1571</v>
      </c>
      <c r="CD10" s="962" t="s">
        <v>1572</v>
      </c>
      <c r="CE10" s="962" t="s">
        <v>1573</v>
      </c>
      <c r="CF10" s="962" t="s">
        <v>1574</v>
      </c>
      <c r="CG10" s="962" t="s">
        <v>1575</v>
      </c>
      <c r="CH10" s="962" t="s">
        <v>1576</v>
      </c>
      <c r="CI10" s="962" t="s">
        <v>1577</v>
      </c>
      <c r="CJ10" s="962" t="s">
        <v>1578</v>
      </c>
      <c r="CK10" s="962" t="s">
        <v>1579</v>
      </c>
      <c r="CL10" s="962" t="s">
        <v>1580</v>
      </c>
      <c r="CM10" s="962" t="s">
        <v>1581</v>
      </c>
      <c r="CN10" s="962" t="s">
        <v>1582</v>
      </c>
      <c r="CO10" s="962" t="s">
        <v>1583</v>
      </c>
      <c r="CP10" s="962" t="s">
        <v>1584</v>
      </c>
      <c r="CQ10" s="962" t="s">
        <v>1584</v>
      </c>
      <c r="CR10" s="962" t="s">
        <v>12</v>
      </c>
    </row>
    <row r="11">
      <c r="A11" s="934" t="s">
        <v>835</v>
      </c>
      <c r="B11" s="961" t="s">
        <v>916</v>
      </c>
      <c r="C11" s="962" t="s">
        <v>886</v>
      </c>
      <c r="D11" s="962" t="s">
        <v>1404</v>
      </c>
      <c r="E11" s="962" t="s">
        <v>1404</v>
      </c>
      <c r="F11" s="962" t="s">
        <v>1404</v>
      </c>
      <c r="G11" s="962" t="s">
        <v>1585</v>
      </c>
      <c r="H11" s="962" t="s">
        <v>1414</v>
      </c>
      <c r="I11" s="962" t="s">
        <v>1414</v>
      </c>
      <c r="J11" s="962" t="s">
        <v>1414</v>
      </c>
      <c r="K11" s="962" t="s">
        <v>1414</v>
      </c>
      <c r="L11" s="962" t="s">
        <v>1404</v>
      </c>
      <c r="M11" s="962" t="s">
        <v>6</v>
      </c>
      <c r="N11" s="962" t="s">
        <v>6</v>
      </c>
      <c r="O11" s="962" t="s">
        <v>1586</v>
      </c>
      <c r="P11" s="962" t="s">
        <v>1587</v>
      </c>
      <c r="Q11" s="962" t="s">
        <v>1588</v>
      </c>
      <c r="R11" s="962" t="s">
        <v>1410</v>
      </c>
      <c r="S11" s="962" t="s">
        <v>1410</v>
      </c>
      <c r="T11" s="962" t="s">
        <v>1404</v>
      </c>
      <c r="U11" s="963" t="s">
        <v>6</v>
      </c>
      <c r="V11" s="963" t="s">
        <v>6</v>
      </c>
      <c r="W11" s="963" t="s">
        <v>6</v>
      </c>
      <c r="X11" s="963" t="s">
        <v>6</v>
      </c>
      <c r="Y11" s="963" t="s">
        <v>913</v>
      </c>
      <c r="Z11" s="962" t="s">
        <v>6</v>
      </c>
      <c r="AA11" s="962" t="s">
        <v>6</v>
      </c>
      <c r="AB11" s="962" t="s">
        <v>6</v>
      </c>
      <c r="AC11" s="962" t="s">
        <v>6</v>
      </c>
      <c r="AD11" s="962" t="s">
        <v>1412</v>
      </c>
      <c r="AE11" s="962" t="s">
        <v>1410</v>
      </c>
      <c r="AF11" s="962" t="s">
        <v>1410</v>
      </c>
      <c r="AG11" s="962" t="s">
        <v>1415</v>
      </c>
      <c r="AH11" s="962" t="s">
        <v>1414</v>
      </c>
      <c r="AI11" s="962" t="s">
        <v>1514</v>
      </c>
      <c r="AJ11" s="962" t="s">
        <v>1410</v>
      </c>
      <c r="AK11" s="962" t="s">
        <v>1405</v>
      </c>
      <c r="AL11" s="964" t="s">
        <v>1564</v>
      </c>
      <c r="AM11" s="962" t="s">
        <v>1410</v>
      </c>
      <c r="AN11" s="962" t="s">
        <v>1410</v>
      </c>
      <c r="AO11" s="962" t="s">
        <v>1410</v>
      </c>
      <c r="AP11" s="962" t="s">
        <v>1410</v>
      </c>
      <c r="AQ11" s="962" t="s">
        <v>1431</v>
      </c>
      <c r="AR11" s="962" t="s">
        <v>1410</v>
      </c>
      <c r="AS11" s="962" t="s">
        <v>1410</v>
      </c>
      <c r="AT11" s="962" t="s">
        <v>1410</v>
      </c>
      <c r="AU11" s="962" t="s">
        <v>1410</v>
      </c>
      <c r="AV11" s="962" t="s">
        <v>1410</v>
      </c>
      <c r="AW11" s="962" t="s">
        <v>1410</v>
      </c>
      <c r="AX11" s="962" t="s">
        <v>1589</v>
      </c>
      <c r="AY11" s="962" t="s">
        <v>1590</v>
      </c>
      <c r="AZ11" s="962" t="s">
        <v>1591</v>
      </c>
      <c r="BA11" s="962" t="s">
        <v>1592</v>
      </c>
      <c r="BB11" s="965" t="s">
        <v>1593</v>
      </c>
      <c r="BC11" s="965" t="s">
        <v>1594</v>
      </c>
      <c r="BD11" s="962" t="s">
        <v>1595</v>
      </c>
      <c r="BE11" s="962" t="s">
        <v>1596</v>
      </c>
      <c r="BF11" s="962" t="s">
        <v>1597</v>
      </c>
      <c r="BG11" s="962" t="s">
        <v>1598</v>
      </c>
      <c r="BH11" s="962" t="s">
        <v>1599</v>
      </c>
      <c r="BI11" s="962" t="s">
        <v>1600</v>
      </c>
      <c r="BJ11" s="962" t="s">
        <v>1552</v>
      </c>
      <c r="BK11" s="962" t="s">
        <v>1552</v>
      </c>
      <c r="BL11" s="962" t="s">
        <v>1410</v>
      </c>
      <c r="BM11" s="962" t="s">
        <v>1410</v>
      </c>
      <c r="BN11" s="962" t="s">
        <v>1601</v>
      </c>
      <c r="BO11" s="962" t="s">
        <v>1602</v>
      </c>
      <c r="BP11" s="962" t="s">
        <v>1410</v>
      </c>
      <c r="BQ11" s="962" t="s">
        <v>1410</v>
      </c>
      <c r="BR11" s="962" t="s">
        <v>1588</v>
      </c>
      <c r="BS11" s="962" t="s">
        <v>1603</v>
      </c>
      <c r="BT11" s="962" t="s">
        <v>1604</v>
      </c>
      <c r="BU11" s="962" t="s">
        <v>1605</v>
      </c>
      <c r="BV11" s="962" t="s">
        <v>1410</v>
      </c>
      <c r="BW11" s="962" t="s">
        <v>1410</v>
      </c>
      <c r="BX11" s="962" t="s">
        <v>1606</v>
      </c>
      <c r="BY11" s="962" t="s">
        <v>1607</v>
      </c>
      <c r="BZ11" s="962" t="s">
        <v>1410</v>
      </c>
      <c r="CA11" s="962" t="s">
        <v>1410</v>
      </c>
      <c r="CB11" s="962" t="s">
        <v>1608</v>
      </c>
      <c r="CC11" s="962" t="s">
        <v>1609</v>
      </c>
      <c r="CD11" s="962" t="s">
        <v>1610</v>
      </c>
      <c r="CE11" s="962" t="s">
        <v>1611</v>
      </c>
      <c r="CF11" s="962" t="s">
        <v>1612</v>
      </c>
      <c r="CG11" s="962" t="s">
        <v>1613</v>
      </c>
      <c r="CH11" s="962" t="s">
        <v>1614</v>
      </c>
      <c r="CI11" s="962" t="s">
        <v>1615</v>
      </c>
      <c r="CJ11" s="962" t="s">
        <v>1616</v>
      </c>
      <c r="CK11" s="962" t="s">
        <v>1617</v>
      </c>
      <c r="CL11" s="962" t="s">
        <v>1618</v>
      </c>
      <c r="CM11" s="962" t="s">
        <v>1619</v>
      </c>
      <c r="CN11" s="962" t="s">
        <v>1620</v>
      </c>
      <c r="CO11" s="962" t="s">
        <v>1621</v>
      </c>
      <c r="CP11" s="962" t="s">
        <v>1622</v>
      </c>
      <c r="CQ11" s="962" t="s">
        <v>1622</v>
      </c>
      <c r="CR11" s="962" t="s">
        <v>1623</v>
      </c>
    </row>
    <row r="12">
      <c r="B12" s="961" t="s">
        <v>916</v>
      </c>
      <c r="C12" s="962" t="s">
        <v>885</v>
      </c>
      <c r="D12" s="962" t="s">
        <v>1404</v>
      </c>
      <c r="E12" s="962" t="s">
        <v>1404</v>
      </c>
      <c r="F12" s="962" t="s">
        <v>1404</v>
      </c>
      <c r="G12" s="962" t="s">
        <v>1624</v>
      </c>
      <c r="H12" s="962" t="s">
        <v>1427</v>
      </c>
      <c r="I12" s="962" t="s">
        <v>1427</v>
      </c>
      <c r="J12" s="962" t="s">
        <v>1427</v>
      </c>
      <c r="K12" s="962" t="s">
        <v>1427</v>
      </c>
      <c r="L12" s="962" t="s">
        <v>1404</v>
      </c>
      <c r="M12" s="962" t="s">
        <v>6</v>
      </c>
      <c r="N12" s="962" t="s">
        <v>6</v>
      </c>
      <c r="O12" s="962" t="s">
        <v>1625</v>
      </c>
      <c r="P12" s="962" t="s">
        <v>1605</v>
      </c>
      <c r="Q12" s="962" t="s">
        <v>1605</v>
      </c>
      <c r="R12" s="962" t="s">
        <v>1410</v>
      </c>
      <c r="S12" s="962" t="s">
        <v>1410</v>
      </c>
      <c r="T12" s="962" t="s">
        <v>1404</v>
      </c>
      <c r="U12" s="963" t="s">
        <v>6</v>
      </c>
      <c r="V12" s="963" t="s">
        <v>6</v>
      </c>
      <c r="W12" s="963" t="s">
        <v>6</v>
      </c>
      <c r="X12" s="963" t="s">
        <v>6</v>
      </c>
      <c r="Y12" s="963" t="s">
        <v>6</v>
      </c>
      <c r="Z12" s="962" t="s">
        <v>6</v>
      </c>
      <c r="AA12" s="962" t="s">
        <v>6</v>
      </c>
      <c r="AB12" s="962" t="s">
        <v>6</v>
      </c>
      <c r="AC12" s="962" t="s">
        <v>6</v>
      </c>
      <c r="AD12" s="962" t="s">
        <v>1406</v>
      </c>
      <c r="AE12" s="962" t="s">
        <v>1410</v>
      </c>
      <c r="AF12" s="962" t="s">
        <v>1410</v>
      </c>
      <c r="AG12" s="962" t="s">
        <v>1404</v>
      </c>
      <c r="AH12" s="962" t="s">
        <v>1404</v>
      </c>
      <c r="AI12" s="962" t="s">
        <v>1404</v>
      </c>
      <c r="AJ12" s="962" t="s">
        <v>1410</v>
      </c>
      <c r="AK12" s="962" t="s">
        <v>1404</v>
      </c>
      <c r="AL12" s="964" t="s">
        <v>1515</v>
      </c>
      <c r="AM12" s="962" t="s">
        <v>1410</v>
      </c>
      <c r="AN12" s="962" t="s">
        <v>1410</v>
      </c>
      <c r="AO12" s="962" t="s">
        <v>1410</v>
      </c>
      <c r="AP12" s="962" t="s">
        <v>1410</v>
      </c>
      <c r="AQ12" s="962" t="s">
        <v>1404</v>
      </c>
      <c r="AR12" s="962" t="s">
        <v>1410</v>
      </c>
      <c r="AS12" s="962" t="s">
        <v>1410</v>
      </c>
      <c r="AT12" s="962" t="s">
        <v>1410</v>
      </c>
      <c r="AU12" s="962" t="s">
        <v>1410</v>
      </c>
      <c r="AV12" s="962" t="s">
        <v>1410</v>
      </c>
      <c r="AW12" s="962" t="s">
        <v>1410</v>
      </c>
      <c r="AX12" s="962" t="s">
        <v>1626</v>
      </c>
      <c r="AY12" s="962" t="s">
        <v>1627</v>
      </c>
      <c r="AZ12" s="962" t="s">
        <v>1628</v>
      </c>
      <c r="BA12" s="962" t="s">
        <v>1548</v>
      </c>
      <c r="BB12" s="965" t="s">
        <v>1629</v>
      </c>
      <c r="BC12" s="965" t="s">
        <v>1630</v>
      </c>
      <c r="BD12" s="962" t="s">
        <v>1631</v>
      </c>
      <c r="BE12" s="962" t="s">
        <v>1632</v>
      </c>
      <c r="BF12" s="962" t="s">
        <v>1633</v>
      </c>
      <c r="BG12" s="962" t="s">
        <v>1634</v>
      </c>
      <c r="BH12" s="962" t="s">
        <v>1635</v>
      </c>
      <c r="BI12" s="962" t="s">
        <v>1636</v>
      </c>
      <c r="BJ12" s="962" t="s">
        <v>1459</v>
      </c>
      <c r="BK12" s="962" t="s">
        <v>1459</v>
      </c>
      <c r="BL12" s="962" t="s">
        <v>1410</v>
      </c>
      <c r="BM12" s="962" t="s">
        <v>1410</v>
      </c>
      <c r="BN12" s="962" t="s">
        <v>1459</v>
      </c>
      <c r="BO12" s="962" t="s">
        <v>1404</v>
      </c>
      <c r="BP12" s="962" t="s">
        <v>1410</v>
      </c>
      <c r="BQ12" s="962" t="s">
        <v>1410</v>
      </c>
      <c r="BR12" s="962" t="s">
        <v>1515</v>
      </c>
      <c r="BS12" s="962" t="s">
        <v>1637</v>
      </c>
      <c r="BT12" s="962" t="s">
        <v>1585</v>
      </c>
      <c r="BU12" s="962" t="s">
        <v>1638</v>
      </c>
      <c r="BV12" s="962" t="s">
        <v>1410</v>
      </c>
      <c r="BW12" s="962" t="s">
        <v>1410</v>
      </c>
      <c r="BX12" s="962" t="s">
        <v>1639</v>
      </c>
      <c r="BY12" s="962" t="s">
        <v>1605</v>
      </c>
      <c r="BZ12" s="962" t="s">
        <v>1410</v>
      </c>
      <c r="CA12" s="962" t="s">
        <v>1410</v>
      </c>
      <c r="CB12" s="962" t="s">
        <v>1640</v>
      </c>
      <c r="CC12" s="962" t="s">
        <v>1641</v>
      </c>
      <c r="CD12" s="962" t="s">
        <v>1642</v>
      </c>
      <c r="CE12" s="962" t="s">
        <v>1643</v>
      </c>
      <c r="CF12" s="962" t="s">
        <v>1644</v>
      </c>
      <c r="CG12" s="962" t="s">
        <v>1645</v>
      </c>
      <c r="CH12" s="962" t="s">
        <v>1646</v>
      </c>
      <c r="CI12" s="962" t="s">
        <v>1647</v>
      </c>
      <c r="CJ12" s="962" t="s">
        <v>1648</v>
      </c>
      <c r="CK12" s="962" t="s">
        <v>1649</v>
      </c>
      <c r="CL12" s="962" t="s">
        <v>1650</v>
      </c>
      <c r="CM12" s="962" t="s">
        <v>1651</v>
      </c>
      <c r="CN12" s="962" t="s">
        <v>1652</v>
      </c>
      <c r="CO12" s="962" t="s">
        <v>1653</v>
      </c>
      <c r="CP12" s="962" t="s">
        <v>1654</v>
      </c>
      <c r="CQ12" s="962" t="s">
        <v>1654</v>
      </c>
      <c r="CR12" s="962" t="s">
        <v>12</v>
      </c>
    </row>
    <row r="13">
      <c r="B13" s="961" t="s">
        <v>917</v>
      </c>
      <c r="C13" s="962" t="s">
        <v>886</v>
      </c>
      <c r="D13" s="962" t="s">
        <v>1548</v>
      </c>
      <c r="E13" s="962" t="s">
        <v>1548</v>
      </c>
      <c r="F13" s="962" t="s">
        <v>1548</v>
      </c>
      <c r="G13" s="962" t="s">
        <v>1655</v>
      </c>
      <c r="H13" s="962" t="s">
        <v>1431</v>
      </c>
      <c r="I13" s="962" t="s">
        <v>1431</v>
      </c>
      <c r="J13" s="962" t="s">
        <v>1431</v>
      </c>
      <c r="K13" s="962" t="s">
        <v>1431</v>
      </c>
      <c r="L13" s="962" t="s">
        <v>1404</v>
      </c>
      <c r="M13" s="962" t="s">
        <v>6</v>
      </c>
      <c r="N13" s="962" t="s">
        <v>6</v>
      </c>
      <c r="O13" s="962" t="s">
        <v>1656</v>
      </c>
      <c r="P13" s="962" t="s">
        <v>1657</v>
      </c>
      <c r="Q13" s="962" t="s">
        <v>1658</v>
      </c>
      <c r="R13" s="962" t="s">
        <v>1410</v>
      </c>
      <c r="S13" s="962" t="s">
        <v>1410</v>
      </c>
      <c r="T13" s="962" t="s">
        <v>1404</v>
      </c>
      <c r="U13" s="963" t="s">
        <v>6</v>
      </c>
      <c r="V13" s="963" t="s">
        <v>6</v>
      </c>
      <c r="W13" s="963" t="s">
        <v>6</v>
      </c>
      <c r="X13" s="963" t="s">
        <v>6</v>
      </c>
      <c r="Y13" s="963" t="s">
        <v>18</v>
      </c>
      <c r="Z13" s="962" t="s">
        <v>6</v>
      </c>
      <c r="AA13" s="962" t="s">
        <v>6</v>
      </c>
      <c r="AB13" s="962" t="s">
        <v>6</v>
      </c>
      <c r="AC13" s="962" t="s">
        <v>6</v>
      </c>
      <c r="AD13" s="962" t="s">
        <v>1587</v>
      </c>
      <c r="AE13" s="962" t="s">
        <v>1410</v>
      </c>
      <c r="AF13" s="962" t="s">
        <v>1410</v>
      </c>
      <c r="AG13" s="962" t="s">
        <v>1414</v>
      </c>
      <c r="AH13" s="962" t="s">
        <v>1659</v>
      </c>
      <c r="AI13" s="962" t="s">
        <v>1414</v>
      </c>
      <c r="AJ13" s="962" t="s">
        <v>1410</v>
      </c>
      <c r="AK13" s="962" t="s">
        <v>1427</v>
      </c>
      <c r="AL13" s="964" t="s">
        <v>1660</v>
      </c>
      <c r="AM13" s="962" t="s">
        <v>1410</v>
      </c>
      <c r="AN13" s="962" t="s">
        <v>1410</v>
      </c>
      <c r="AO13" s="962" t="s">
        <v>1410</v>
      </c>
      <c r="AP13" s="962" t="s">
        <v>1410</v>
      </c>
      <c r="AQ13" s="962" t="s">
        <v>1661</v>
      </c>
      <c r="AR13" s="962" t="s">
        <v>1410</v>
      </c>
      <c r="AS13" s="962" t="s">
        <v>1410</v>
      </c>
      <c r="AT13" s="962" t="s">
        <v>1410</v>
      </c>
      <c r="AU13" s="962" t="s">
        <v>1410</v>
      </c>
      <c r="AV13" s="962" t="s">
        <v>1410</v>
      </c>
      <c r="AW13" s="962" t="s">
        <v>1410</v>
      </c>
      <c r="AX13" s="962" t="s">
        <v>1662</v>
      </c>
      <c r="AY13" s="962" t="s">
        <v>1663</v>
      </c>
      <c r="AZ13" s="962" t="s">
        <v>1664</v>
      </c>
      <c r="BA13" s="962" t="s">
        <v>1665</v>
      </c>
      <c r="BB13" s="965" t="s">
        <v>1666</v>
      </c>
      <c r="BC13" s="965" t="s">
        <v>1667</v>
      </c>
      <c r="BD13" s="962" t="s">
        <v>1668</v>
      </c>
      <c r="BE13" s="962" t="s">
        <v>1669</v>
      </c>
      <c r="BF13" s="962" t="s">
        <v>1670</v>
      </c>
      <c r="BG13" s="962" t="s">
        <v>1671</v>
      </c>
      <c r="BH13" s="962" t="s">
        <v>1672</v>
      </c>
      <c r="BI13" s="962" t="s">
        <v>1673</v>
      </c>
      <c r="BJ13" s="962" t="s">
        <v>1431</v>
      </c>
      <c r="BK13" s="962" t="s">
        <v>1431</v>
      </c>
      <c r="BL13" s="962" t="s">
        <v>1410</v>
      </c>
      <c r="BM13" s="962" t="s">
        <v>1410</v>
      </c>
      <c r="BN13" s="962" t="s">
        <v>1674</v>
      </c>
      <c r="BO13" s="962" t="s">
        <v>1675</v>
      </c>
      <c r="BP13" s="962" t="s">
        <v>1410</v>
      </c>
      <c r="BQ13" s="962" t="s">
        <v>1410</v>
      </c>
      <c r="BR13" s="962" t="s">
        <v>1676</v>
      </c>
      <c r="BS13" s="962" t="s">
        <v>1677</v>
      </c>
      <c r="BT13" s="962" t="s">
        <v>1607</v>
      </c>
      <c r="BU13" s="962" t="s">
        <v>1678</v>
      </c>
      <c r="BV13" s="962" t="s">
        <v>1410</v>
      </c>
      <c r="BW13" s="962" t="s">
        <v>1410</v>
      </c>
      <c r="BX13" s="962" t="s">
        <v>1679</v>
      </c>
      <c r="BY13" s="962" t="s">
        <v>1680</v>
      </c>
      <c r="BZ13" s="962" t="s">
        <v>1410</v>
      </c>
      <c r="CA13" s="962" t="s">
        <v>1410</v>
      </c>
      <c r="CB13" s="962" t="s">
        <v>1681</v>
      </c>
      <c r="CC13" s="962" t="s">
        <v>1682</v>
      </c>
      <c r="CD13" s="962" t="s">
        <v>1683</v>
      </c>
      <c r="CE13" s="962" t="s">
        <v>1684</v>
      </c>
      <c r="CF13" s="962" t="s">
        <v>1685</v>
      </c>
      <c r="CG13" s="962" t="s">
        <v>1686</v>
      </c>
      <c r="CH13" s="962" t="s">
        <v>1687</v>
      </c>
      <c r="CI13" s="962" t="s">
        <v>1688</v>
      </c>
      <c r="CJ13" s="962" t="s">
        <v>1689</v>
      </c>
      <c r="CK13" s="962" t="s">
        <v>1690</v>
      </c>
      <c r="CL13" s="962" t="s">
        <v>1691</v>
      </c>
      <c r="CM13" s="962" t="s">
        <v>1692</v>
      </c>
      <c r="CN13" s="962" t="s">
        <v>1693</v>
      </c>
      <c r="CO13" s="962" t="s">
        <v>1694</v>
      </c>
      <c r="CP13" s="962" t="s">
        <v>1695</v>
      </c>
      <c r="CQ13" s="962" t="s">
        <v>1695</v>
      </c>
      <c r="CR13" s="962" t="s">
        <v>1696</v>
      </c>
    </row>
    <row r="14">
      <c r="B14" s="961" t="s">
        <v>917</v>
      </c>
      <c r="C14" s="962" t="s">
        <v>885</v>
      </c>
      <c r="D14" s="962" t="s">
        <v>1548</v>
      </c>
      <c r="E14" s="962" t="s">
        <v>1548</v>
      </c>
      <c r="F14" s="962" t="s">
        <v>1548</v>
      </c>
      <c r="G14" s="962" t="s">
        <v>1549</v>
      </c>
      <c r="H14" s="962" t="s">
        <v>1697</v>
      </c>
      <c r="I14" s="962" t="s">
        <v>1697</v>
      </c>
      <c r="J14" s="962" t="s">
        <v>1697</v>
      </c>
      <c r="K14" s="962" t="s">
        <v>1697</v>
      </c>
      <c r="L14" s="962" t="s">
        <v>1404</v>
      </c>
      <c r="M14" s="962" t="s">
        <v>6</v>
      </c>
      <c r="N14" s="962" t="s">
        <v>6</v>
      </c>
      <c r="O14" s="962" t="s">
        <v>1698</v>
      </c>
      <c r="P14" s="962" t="s">
        <v>1587</v>
      </c>
      <c r="Q14" s="962" t="s">
        <v>1588</v>
      </c>
      <c r="R14" s="962" t="s">
        <v>1410</v>
      </c>
      <c r="S14" s="962" t="s">
        <v>1410</v>
      </c>
      <c r="T14" s="962" t="s">
        <v>1404</v>
      </c>
      <c r="U14" s="963" t="s">
        <v>6</v>
      </c>
      <c r="V14" s="963" t="s">
        <v>6</v>
      </c>
      <c r="W14" s="963" t="s">
        <v>6</v>
      </c>
      <c r="X14" s="963" t="s">
        <v>6</v>
      </c>
      <c r="Y14" s="963" t="s">
        <v>6</v>
      </c>
      <c r="Z14" s="962" t="s">
        <v>6</v>
      </c>
      <c r="AA14" s="962" t="s">
        <v>6</v>
      </c>
      <c r="AB14" s="962" t="s">
        <v>6</v>
      </c>
      <c r="AC14" s="962" t="s">
        <v>6</v>
      </c>
      <c r="AD14" s="962" t="s">
        <v>1413</v>
      </c>
      <c r="AE14" s="962" t="s">
        <v>1410</v>
      </c>
      <c r="AF14" s="962" t="s">
        <v>1410</v>
      </c>
      <c r="AG14" s="962" t="s">
        <v>1548</v>
      </c>
      <c r="AH14" s="962" t="s">
        <v>1699</v>
      </c>
      <c r="AI14" s="962" t="s">
        <v>1699</v>
      </c>
      <c r="AJ14" s="962" t="s">
        <v>1410</v>
      </c>
      <c r="AK14" s="962" t="s">
        <v>1459</v>
      </c>
      <c r="AL14" s="964" t="s">
        <v>1564</v>
      </c>
      <c r="AM14" s="962" t="s">
        <v>1410</v>
      </c>
      <c r="AN14" s="962" t="s">
        <v>1410</v>
      </c>
      <c r="AO14" s="962" t="s">
        <v>1410</v>
      </c>
      <c r="AP14" s="962" t="s">
        <v>1410</v>
      </c>
      <c r="AQ14" s="962" t="s">
        <v>1408</v>
      </c>
      <c r="AR14" s="962" t="s">
        <v>1410</v>
      </c>
      <c r="AS14" s="962" t="s">
        <v>1410</v>
      </c>
      <c r="AT14" s="962" t="s">
        <v>1410</v>
      </c>
      <c r="AU14" s="962" t="s">
        <v>1410</v>
      </c>
      <c r="AV14" s="962" t="s">
        <v>1410</v>
      </c>
      <c r="AW14" s="962" t="s">
        <v>1410</v>
      </c>
      <c r="AX14" s="962" t="s">
        <v>1700</v>
      </c>
      <c r="AY14" s="962" t="s">
        <v>1701</v>
      </c>
      <c r="AZ14" s="962" t="s">
        <v>1702</v>
      </c>
      <c r="BA14" s="962" t="s">
        <v>1703</v>
      </c>
      <c r="BB14" s="965" t="s">
        <v>1704</v>
      </c>
      <c r="BC14" s="965" t="s">
        <v>1705</v>
      </c>
      <c r="BD14" s="962" t="s">
        <v>1706</v>
      </c>
      <c r="BE14" s="962" t="s">
        <v>1707</v>
      </c>
      <c r="BF14" s="962" t="s">
        <v>1708</v>
      </c>
      <c r="BG14" s="962" t="s">
        <v>1709</v>
      </c>
      <c r="BH14" s="962" t="s">
        <v>1710</v>
      </c>
      <c r="BI14" s="962" t="s">
        <v>1711</v>
      </c>
      <c r="BJ14" s="962" t="s">
        <v>1564</v>
      </c>
      <c r="BK14" s="962" t="s">
        <v>1564</v>
      </c>
      <c r="BL14" s="962" t="s">
        <v>1410</v>
      </c>
      <c r="BM14" s="962" t="s">
        <v>1410</v>
      </c>
      <c r="BN14" s="962" t="s">
        <v>1529</v>
      </c>
      <c r="BO14" s="962" t="s">
        <v>1602</v>
      </c>
      <c r="BP14" s="962" t="s">
        <v>1410</v>
      </c>
      <c r="BQ14" s="962" t="s">
        <v>1410</v>
      </c>
      <c r="BR14" s="962" t="s">
        <v>1601</v>
      </c>
      <c r="BS14" s="962" t="s">
        <v>1712</v>
      </c>
      <c r="BT14" s="962" t="s">
        <v>1567</v>
      </c>
      <c r="BU14" s="962" t="s">
        <v>1568</v>
      </c>
      <c r="BV14" s="962" t="s">
        <v>1410</v>
      </c>
      <c r="BW14" s="962" t="s">
        <v>1410</v>
      </c>
      <c r="BX14" s="962" t="s">
        <v>1713</v>
      </c>
      <c r="BY14" s="962" t="s">
        <v>1607</v>
      </c>
      <c r="BZ14" s="962" t="s">
        <v>1410</v>
      </c>
      <c r="CA14" s="962" t="s">
        <v>1410</v>
      </c>
      <c r="CB14" s="962" t="s">
        <v>1714</v>
      </c>
      <c r="CC14" s="962" t="s">
        <v>1715</v>
      </c>
      <c r="CD14" s="962" t="s">
        <v>1716</v>
      </c>
      <c r="CE14" s="962" t="s">
        <v>1717</v>
      </c>
      <c r="CF14" s="962" t="s">
        <v>1718</v>
      </c>
      <c r="CG14" s="962" t="s">
        <v>1719</v>
      </c>
      <c r="CH14" s="962" t="s">
        <v>1720</v>
      </c>
      <c r="CI14" s="962" t="s">
        <v>1721</v>
      </c>
      <c r="CJ14" s="962" t="s">
        <v>1722</v>
      </c>
      <c r="CK14" s="962" t="s">
        <v>1723</v>
      </c>
      <c r="CL14" s="962" t="s">
        <v>1724</v>
      </c>
      <c r="CM14" s="962" t="s">
        <v>1725</v>
      </c>
      <c r="CN14" s="962" t="s">
        <v>1726</v>
      </c>
      <c r="CO14" s="962" t="s">
        <v>1727</v>
      </c>
      <c r="CP14" s="962" t="s">
        <v>1728</v>
      </c>
      <c r="CQ14" s="962" t="s">
        <v>1728</v>
      </c>
      <c r="CR14" s="962" t="s">
        <v>12</v>
      </c>
    </row>
    <row r="15">
      <c r="B15" s="961" t="s">
        <v>918</v>
      </c>
      <c r="C15" s="962" t="s">
        <v>886</v>
      </c>
      <c r="D15" s="962" t="s">
        <v>1514</v>
      </c>
      <c r="E15" s="962" t="s">
        <v>1406</v>
      </c>
      <c r="F15" s="962" t="s">
        <v>1404</v>
      </c>
      <c r="G15" s="962" t="s">
        <v>1605</v>
      </c>
      <c r="H15" s="962" t="s">
        <v>1414</v>
      </c>
      <c r="I15" s="962" t="s">
        <v>1414</v>
      </c>
      <c r="J15" s="962" t="s">
        <v>1414</v>
      </c>
      <c r="K15" s="962" t="s">
        <v>1414</v>
      </c>
      <c r="L15" s="962" t="s">
        <v>1404</v>
      </c>
      <c r="M15" s="962" t="s">
        <v>6</v>
      </c>
      <c r="N15" s="962" t="s">
        <v>6</v>
      </c>
      <c r="O15" s="962" t="s">
        <v>1729</v>
      </c>
      <c r="P15" s="962" t="s">
        <v>1410</v>
      </c>
      <c r="Q15" s="962" t="s">
        <v>1410</v>
      </c>
      <c r="R15" s="962" t="s">
        <v>1410</v>
      </c>
      <c r="S15" s="962" t="s">
        <v>1410</v>
      </c>
      <c r="T15" s="962" t="s">
        <v>1404</v>
      </c>
      <c r="U15" s="963" t="s">
        <v>6</v>
      </c>
      <c r="V15" s="963" t="s">
        <v>6</v>
      </c>
      <c r="W15" s="963" t="s">
        <v>6</v>
      </c>
      <c r="X15" s="963" t="s">
        <v>6</v>
      </c>
      <c r="Y15" s="963" t="s">
        <v>913</v>
      </c>
      <c r="Z15" s="962" t="s">
        <v>6</v>
      </c>
      <c r="AA15" s="962" t="s">
        <v>6</v>
      </c>
      <c r="AB15" s="962" t="s">
        <v>6</v>
      </c>
      <c r="AC15" s="962" t="s">
        <v>6</v>
      </c>
      <c r="AD15" s="962" t="s">
        <v>1514</v>
      </c>
      <c r="AE15" s="962" t="s">
        <v>1410</v>
      </c>
      <c r="AF15" s="962" t="s">
        <v>1410</v>
      </c>
      <c r="AG15" s="962" t="s">
        <v>1404</v>
      </c>
      <c r="AH15" s="962" t="s">
        <v>1515</v>
      </c>
      <c r="AI15" s="962" t="s">
        <v>1459</v>
      </c>
      <c r="AJ15" s="962" t="s">
        <v>1410</v>
      </c>
      <c r="AK15" s="962" t="s">
        <v>1410</v>
      </c>
      <c r="AL15" s="962" t="s">
        <v>1406</v>
      </c>
      <c r="AM15" s="962" t="s">
        <v>1410</v>
      </c>
      <c r="AN15" s="964" t="s">
        <v>1730</v>
      </c>
      <c r="AO15" s="962" t="s">
        <v>1410</v>
      </c>
      <c r="AP15" s="962" t="s">
        <v>1410</v>
      </c>
      <c r="AQ15" s="962" t="s">
        <v>1410</v>
      </c>
      <c r="AR15" s="962" t="s">
        <v>1410</v>
      </c>
      <c r="AS15" s="962" t="s">
        <v>1410</v>
      </c>
      <c r="AT15" s="962" t="s">
        <v>1410</v>
      </c>
      <c r="AU15" s="962" t="s">
        <v>1410</v>
      </c>
      <c r="AV15" s="962" t="s">
        <v>1410</v>
      </c>
      <c r="AW15" s="962" t="s">
        <v>1410</v>
      </c>
      <c r="AX15" s="962" t="s">
        <v>1731</v>
      </c>
      <c r="AY15" s="962" t="s">
        <v>1732</v>
      </c>
      <c r="AZ15" s="962" t="s">
        <v>1733</v>
      </c>
      <c r="BA15" s="962" t="s">
        <v>1734</v>
      </c>
      <c r="BB15" s="965" t="s">
        <v>1735</v>
      </c>
      <c r="BC15" s="965" t="s">
        <v>1736</v>
      </c>
      <c r="BD15" s="962" t="s">
        <v>1737</v>
      </c>
      <c r="BE15" s="962" t="s">
        <v>1738</v>
      </c>
      <c r="BF15" s="962" t="s">
        <v>1739</v>
      </c>
      <c r="BG15" s="962" t="s">
        <v>1740</v>
      </c>
      <c r="BH15" s="962" t="s">
        <v>1741</v>
      </c>
      <c r="BI15" s="962" t="s">
        <v>1742</v>
      </c>
      <c r="BJ15" s="962" t="s">
        <v>1410</v>
      </c>
      <c r="BK15" s="962" t="s">
        <v>1410</v>
      </c>
      <c r="BL15" s="962" t="s">
        <v>1410</v>
      </c>
      <c r="BM15" s="962" t="s">
        <v>1743</v>
      </c>
      <c r="BN15" s="962" t="s">
        <v>1410</v>
      </c>
      <c r="BO15" s="962" t="s">
        <v>1744</v>
      </c>
      <c r="BP15" s="962" t="s">
        <v>1745</v>
      </c>
      <c r="BQ15" s="962" t="s">
        <v>1410</v>
      </c>
      <c r="BR15" s="962" t="s">
        <v>1410</v>
      </c>
      <c r="BS15" s="962" t="s">
        <v>1746</v>
      </c>
      <c r="BT15" s="962" t="s">
        <v>1410</v>
      </c>
      <c r="BU15" s="962" t="s">
        <v>1410</v>
      </c>
      <c r="BV15" s="962" t="s">
        <v>1410</v>
      </c>
      <c r="BW15" s="962" t="s">
        <v>1747</v>
      </c>
      <c r="BX15" s="962" t="s">
        <v>1410</v>
      </c>
      <c r="BY15" s="962" t="s">
        <v>1748</v>
      </c>
      <c r="BZ15" s="962" t="s">
        <v>1749</v>
      </c>
      <c r="CA15" s="962" t="s">
        <v>1410</v>
      </c>
      <c r="CB15" s="962" t="s">
        <v>1410</v>
      </c>
      <c r="CC15" s="962" t="s">
        <v>1750</v>
      </c>
      <c r="CD15" s="962" t="s">
        <v>1751</v>
      </c>
      <c r="CE15" s="962" t="s">
        <v>1752</v>
      </c>
      <c r="CF15" s="962" t="s">
        <v>1753</v>
      </c>
      <c r="CG15" s="962" t="s">
        <v>1754</v>
      </c>
      <c r="CH15" s="962" t="s">
        <v>1755</v>
      </c>
      <c r="CI15" s="962" t="s">
        <v>1756</v>
      </c>
      <c r="CJ15" s="962" t="s">
        <v>1757</v>
      </c>
      <c r="CK15" s="962" t="s">
        <v>1758</v>
      </c>
      <c r="CL15" s="962" t="s">
        <v>1759</v>
      </c>
      <c r="CM15" s="962" t="s">
        <v>1760</v>
      </c>
      <c r="CN15" s="962" t="s">
        <v>1761</v>
      </c>
      <c r="CO15" s="962" t="s">
        <v>1762</v>
      </c>
      <c r="CP15" s="962" t="s">
        <v>1763</v>
      </c>
      <c r="CQ15" s="962" t="s">
        <v>1763</v>
      </c>
      <c r="CR15" s="962" t="s">
        <v>1487</v>
      </c>
    </row>
    <row r="16">
      <c r="B16" s="961" t="s">
        <v>918</v>
      </c>
      <c r="C16" s="962" t="s">
        <v>885</v>
      </c>
      <c r="D16" s="962" t="s">
        <v>1515</v>
      </c>
      <c r="E16" s="962" t="s">
        <v>1459</v>
      </c>
      <c r="F16" s="962" t="s">
        <v>1404</v>
      </c>
      <c r="G16" s="962" t="s">
        <v>1764</v>
      </c>
      <c r="H16" s="962" t="s">
        <v>1414</v>
      </c>
      <c r="I16" s="962" t="s">
        <v>1414</v>
      </c>
      <c r="J16" s="962" t="s">
        <v>1414</v>
      </c>
      <c r="K16" s="962" t="s">
        <v>1414</v>
      </c>
      <c r="L16" s="962" t="s">
        <v>1404</v>
      </c>
      <c r="M16" s="962" t="s">
        <v>6</v>
      </c>
      <c r="N16" s="962" t="s">
        <v>6</v>
      </c>
      <c r="O16" s="962" t="s">
        <v>1765</v>
      </c>
      <c r="P16" s="962" t="s">
        <v>1410</v>
      </c>
      <c r="Q16" s="962" t="s">
        <v>1410</v>
      </c>
      <c r="R16" s="962" t="s">
        <v>1410</v>
      </c>
      <c r="S16" s="962" t="s">
        <v>1410</v>
      </c>
      <c r="T16" s="962" t="s">
        <v>1404</v>
      </c>
      <c r="U16" s="963" t="s">
        <v>6</v>
      </c>
      <c r="V16" s="963" t="s">
        <v>6</v>
      </c>
      <c r="W16" s="963" t="s">
        <v>6</v>
      </c>
      <c r="X16" s="963" t="s">
        <v>6</v>
      </c>
      <c r="Y16" s="963" t="s">
        <v>6</v>
      </c>
      <c r="Z16" s="962" t="s">
        <v>6</v>
      </c>
      <c r="AA16" s="962" t="s">
        <v>6</v>
      </c>
      <c r="AB16" s="962" t="s">
        <v>6</v>
      </c>
      <c r="AC16" s="962" t="s">
        <v>6</v>
      </c>
      <c r="AD16" s="962" t="s">
        <v>1404</v>
      </c>
      <c r="AE16" s="962" t="s">
        <v>1410</v>
      </c>
      <c r="AF16" s="962" t="s">
        <v>1404</v>
      </c>
      <c r="AG16" s="962" t="s">
        <v>1410</v>
      </c>
      <c r="AH16" s="962" t="s">
        <v>1406</v>
      </c>
      <c r="AI16" s="962" t="s">
        <v>1406</v>
      </c>
      <c r="AJ16" s="962" t="s">
        <v>1410</v>
      </c>
      <c r="AK16" s="962" t="s">
        <v>1410</v>
      </c>
      <c r="AL16" s="962" t="s">
        <v>1404</v>
      </c>
      <c r="AM16" s="962" t="s">
        <v>1410</v>
      </c>
      <c r="AN16" s="964" t="s">
        <v>1513</v>
      </c>
      <c r="AO16" s="962" t="s">
        <v>1410</v>
      </c>
      <c r="AP16" s="962" t="s">
        <v>1410</v>
      </c>
      <c r="AQ16" s="962" t="s">
        <v>1410</v>
      </c>
      <c r="AR16" s="962" t="s">
        <v>1410</v>
      </c>
      <c r="AS16" s="962" t="s">
        <v>1410</v>
      </c>
      <c r="AT16" s="962" t="s">
        <v>1410</v>
      </c>
      <c r="AU16" s="962" t="s">
        <v>1410</v>
      </c>
      <c r="AV16" s="962" t="s">
        <v>1410</v>
      </c>
      <c r="AW16" s="962" t="s">
        <v>1410</v>
      </c>
      <c r="AX16" s="962" t="s">
        <v>1766</v>
      </c>
      <c r="AY16" s="962" t="s">
        <v>1767</v>
      </c>
      <c r="AZ16" s="962" t="s">
        <v>1768</v>
      </c>
      <c r="BA16" s="962" t="s">
        <v>1769</v>
      </c>
      <c r="BB16" s="965" t="s">
        <v>1770</v>
      </c>
      <c r="BC16" s="965" t="s">
        <v>1771</v>
      </c>
      <c r="BD16" s="962" t="s">
        <v>1772</v>
      </c>
      <c r="BE16" s="962" t="s">
        <v>1773</v>
      </c>
      <c r="BF16" s="962" t="s">
        <v>1774</v>
      </c>
      <c r="BG16" s="962" t="s">
        <v>1775</v>
      </c>
      <c r="BH16" s="962" t="s">
        <v>1776</v>
      </c>
      <c r="BI16" s="962" t="s">
        <v>1777</v>
      </c>
      <c r="BJ16" s="962" t="s">
        <v>1410</v>
      </c>
      <c r="BK16" s="962" t="s">
        <v>1410</v>
      </c>
      <c r="BL16" s="962" t="s">
        <v>1410</v>
      </c>
      <c r="BM16" s="962" t="s">
        <v>1778</v>
      </c>
      <c r="BN16" s="962" t="s">
        <v>1410</v>
      </c>
      <c r="BO16" s="962" t="s">
        <v>1779</v>
      </c>
      <c r="BP16" s="962" t="s">
        <v>1428</v>
      </c>
      <c r="BQ16" s="962" t="s">
        <v>1410</v>
      </c>
      <c r="BR16" s="962" t="s">
        <v>1410</v>
      </c>
      <c r="BS16" s="962" t="s">
        <v>1780</v>
      </c>
      <c r="BT16" s="962" t="s">
        <v>1410</v>
      </c>
      <c r="BU16" s="962" t="s">
        <v>1410</v>
      </c>
      <c r="BV16" s="962" t="s">
        <v>1410</v>
      </c>
      <c r="BW16" s="962" t="s">
        <v>1781</v>
      </c>
      <c r="BX16" s="962" t="s">
        <v>1410</v>
      </c>
      <c r="BY16" s="962" t="s">
        <v>1782</v>
      </c>
      <c r="BZ16" s="962" t="s">
        <v>1783</v>
      </c>
      <c r="CA16" s="962" t="s">
        <v>1410</v>
      </c>
      <c r="CB16" s="962" t="s">
        <v>1410</v>
      </c>
      <c r="CC16" s="962" t="s">
        <v>1784</v>
      </c>
      <c r="CD16" s="962" t="s">
        <v>1785</v>
      </c>
      <c r="CE16" s="962" t="s">
        <v>1786</v>
      </c>
      <c r="CF16" s="962" t="s">
        <v>1787</v>
      </c>
      <c r="CG16" s="962" t="s">
        <v>1788</v>
      </c>
      <c r="CH16" s="962" t="s">
        <v>1789</v>
      </c>
      <c r="CI16" s="962" t="s">
        <v>1790</v>
      </c>
      <c r="CJ16" s="962" t="s">
        <v>1791</v>
      </c>
      <c r="CK16" s="962" t="s">
        <v>1792</v>
      </c>
      <c r="CL16" s="962" t="s">
        <v>1793</v>
      </c>
      <c r="CM16" s="962" t="s">
        <v>1794</v>
      </c>
      <c r="CN16" s="962" t="s">
        <v>1795</v>
      </c>
      <c r="CO16" s="962" t="s">
        <v>1796</v>
      </c>
      <c r="CP16" s="962" t="s">
        <v>1797</v>
      </c>
      <c r="CQ16" s="962" t="s">
        <v>1797</v>
      </c>
      <c r="CR16" s="962" t="s">
        <v>12</v>
      </c>
    </row>
    <row r="17">
      <c r="B17" s="961" t="s">
        <v>919</v>
      </c>
      <c r="C17" s="962" t="s">
        <v>886</v>
      </c>
      <c r="D17" s="962" t="s">
        <v>1404</v>
      </c>
      <c r="E17" s="962" t="s">
        <v>1404</v>
      </c>
      <c r="F17" s="962" t="s">
        <v>1404</v>
      </c>
      <c r="G17" s="962" t="s">
        <v>1585</v>
      </c>
      <c r="H17" s="962" t="s">
        <v>1798</v>
      </c>
      <c r="I17" s="962" t="s">
        <v>1798</v>
      </c>
      <c r="J17" s="962" t="s">
        <v>1798</v>
      </c>
      <c r="K17" s="962" t="s">
        <v>1798</v>
      </c>
      <c r="L17" s="962" t="s">
        <v>1404</v>
      </c>
      <c r="M17" s="962" t="s">
        <v>6</v>
      </c>
      <c r="N17" s="962" t="s">
        <v>6</v>
      </c>
      <c r="O17" s="962" t="s">
        <v>1799</v>
      </c>
      <c r="P17" s="962" t="s">
        <v>1410</v>
      </c>
      <c r="Q17" s="962" t="s">
        <v>1410</v>
      </c>
      <c r="R17" s="962" t="s">
        <v>1410</v>
      </c>
      <c r="S17" s="962" t="s">
        <v>1800</v>
      </c>
      <c r="T17" s="962" t="s">
        <v>1404</v>
      </c>
      <c r="U17" s="963" t="s">
        <v>6</v>
      </c>
      <c r="V17" s="963" t="s">
        <v>6</v>
      </c>
      <c r="W17" s="963" t="s">
        <v>6</v>
      </c>
      <c r="X17" s="963" t="s">
        <v>6</v>
      </c>
      <c r="Y17" s="963" t="s">
        <v>920</v>
      </c>
      <c r="Z17" s="962" t="s">
        <v>6</v>
      </c>
      <c r="AA17" s="962" t="s">
        <v>6</v>
      </c>
      <c r="AB17" s="962" t="s">
        <v>6</v>
      </c>
      <c r="AC17" s="962" t="s">
        <v>6</v>
      </c>
      <c r="AD17" s="962" t="s">
        <v>1412</v>
      </c>
      <c r="AE17" s="962" t="s">
        <v>1410</v>
      </c>
      <c r="AF17" s="962" t="s">
        <v>1410</v>
      </c>
      <c r="AG17" s="962" t="s">
        <v>1410</v>
      </c>
      <c r="AH17" s="962" t="s">
        <v>1552</v>
      </c>
      <c r="AI17" s="962" t="s">
        <v>1459</v>
      </c>
      <c r="AJ17" s="962" t="s">
        <v>1410</v>
      </c>
      <c r="AK17" s="962" t="s">
        <v>1410</v>
      </c>
      <c r="AL17" s="964" t="s">
        <v>1564</v>
      </c>
      <c r="AM17" s="962" t="s">
        <v>1410</v>
      </c>
      <c r="AN17" s="962" t="s">
        <v>1410</v>
      </c>
      <c r="AO17" s="962" t="s">
        <v>1801</v>
      </c>
      <c r="AP17" s="962" t="s">
        <v>1410</v>
      </c>
      <c r="AQ17" s="962" t="s">
        <v>1410</v>
      </c>
      <c r="AR17" s="962" t="s">
        <v>1410</v>
      </c>
      <c r="AS17" s="962" t="s">
        <v>1410</v>
      </c>
      <c r="AT17" s="962" t="s">
        <v>1410</v>
      </c>
      <c r="AU17" s="962" t="s">
        <v>1410</v>
      </c>
      <c r="AV17" s="962" t="s">
        <v>1410</v>
      </c>
      <c r="AW17" s="962" t="s">
        <v>1410</v>
      </c>
      <c r="AX17" s="962" t="s">
        <v>1802</v>
      </c>
      <c r="AY17" s="962" t="s">
        <v>1803</v>
      </c>
      <c r="AZ17" s="962" t="s">
        <v>1804</v>
      </c>
      <c r="BA17" s="962" t="s">
        <v>1805</v>
      </c>
      <c r="BB17" s="965" t="s">
        <v>1806</v>
      </c>
      <c r="BC17" s="965" t="s">
        <v>1807</v>
      </c>
      <c r="BD17" s="962" t="s">
        <v>1808</v>
      </c>
      <c r="BE17" s="962" t="s">
        <v>1809</v>
      </c>
      <c r="BF17" s="962" t="s">
        <v>1810</v>
      </c>
      <c r="BG17" s="962" t="s">
        <v>1811</v>
      </c>
      <c r="BH17" s="962" t="s">
        <v>1812</v>
      </c>
      <c r="BI17" s="962" t="s">
        <v>1813</v>
      </c>
      <c r="BJ17" s="962" t="s">
        <v>1776</v>
      </c>
      <c r="BK17" s="962" t="s">
        <v>1814</v>
      </c>
      <c r="BL17" s="962" t="s">
        <v>1410</v>
      </c>
      <c r="BM17" s="962" t="s">
        <v>1413</v>
      </c>
      <c r="BN17" s="962" t="s">
        <v>1410</v>
      </c>
      <c r="BO17" s="962" t="s">
        <v>1602</v>
      </c>
      <c r="BP17" s="962" t="s">
        <v>1410</v>
      </c>
      <c r="BQ17" s="962" t="s">
        <v>1410</v>
      </c>
      <c r="BR17" s="962" t="s">
        <v>1410</v>
      </c>
      <c r="BS17" s="962" t="s">
        <v>1815</v>
      </c>
      <c r="BT17" s="962" t="s">
        <v>1816</v>
      </c>
      <c r="BU17" s="962" t="s">
        <v>1817</v>
      </c>
      <c r="BV17" s="962" t="s">
        <v>1410</v>
      </c>
      <c r="BW17" s="962" t="s">
        <v>1818</v>
      </c>
      <c r="BX17" s="962" t="s">
        <v>1410</v>
      </c>
      <c r="BY17" s="962" t="s">
        <v>1607</v>
      </c>
      <c r="BZ17" s="962" t="s">
        <v>1410</v>
      </c>
      <c r="CA17" s="962" t="s">
        <v>1410</v>
      </c>
      <c r="CB17" s="962" t="s">
        <v>1410</v>
      </c>
      <c r="CC17" s="962" t="s">
        <v>1819</v>
      </c>
      <c r="CD17" s="962" t="s">
        <v>1820</v>
      </c>
      <c r="CE17" s="962" t="s">
        <v>1821</v>
      </c>
      <c r="CF17" s="962" t="s">
        <v>1822</v>
      </c>
      <c r="CG17" s="962" t="s">
        <v>1823</v>
      </c>
      <c r="CH17" s="962" t="s">
        <v>1824</v>
      </c>
      <c r="CI17" s="962" t="s">
        <v>1825</v>
      </c>
      <c r="CJ17" s="962" t="s">
        <v>1826</v>
      </c>
      <c r="CK17" s="962" t="s">
        <v>1827</v>
      </c>
      <c r="CL17" s="962" t="s">
        <v>1828</v>
      </c>
      <c r="CM17" s="962" t="s">
        <v>1829</v>
      </c>
      <c r="CN17" s="962" t="s">
        <v>1830</v>
      </c>
      <c r="CO17" s="962" t="s">
        <v>1831</v>
      </c>
      <c r="CP17" s="962" t="s">
        <v>1832</v>
      </c>
      <c r="CQ17" s="962" t="s">
        <v>1832</v>
      </c>
      <c r="CR17" s="962" t="s">
        <v>1833</v>
      </c>
    </row>
    <row r="18">
      <c r="B18" s="961" t="s">
        <v>919</v>
      </c>
      <c r="C18" s="962" t="s">
        <v>885</v>
      </c>
      <c r="D18" s="962" t="s">
        <v>1548</v>
      </c>
      <c r="E18" s="962" t="s">
        <v>1406</v>
      </c>
      <c r="F18" s="962" t="s">
        <v>1548</v>
      </c>
      <c r="G18" s="962" t="s">
        <v>1834</v>
      </c>
      <c r="H18" s="962" t="s">
        <v>1552</v>
      </c>
      <c r="I18" s="962" t="s">
        <v>1552</v>
      </c>
      <c r="J18" s="962" t="s">
        <v>1552</v>
      </c>
      <c r="K18" s="962" t="s">
        <v>1552</v>
      </c>
      <c r="L18" s="962" t="s">
        <v>1404</v>
      </c>
      <c r="M18" s="962" t="s">
        <v>6</v>
      </c>
      <c r="N18" s="962" t="s">
        <v>6</v>
      </c>
      <c r="O18" s="962" t="s">
        <v>1835</v>
      </c>
      <c r="P18" s="962" t="s">
        <v>1410</v>
      </c>
      <c r="Q18" s="962" t="s">
        <v>1410</v>
      </c>
      <c r="R18" s="962" t="s">
        <v>1410</v>
      </c>
      <c r="S18" s="962" t="s">
        <v>1836</v>
      </c>
      <c r="T18" s="962" t="s">
        <v>1404</v>
      </c>
      <c r="U18" s="963" t="s">
        <v>6</v>
      </c>
      <c r="V18" s="963" t="s">
        <v>6</v>
      </c>
      <c r="W18" s="963" t="s">
        <v>6</v>
      </c>
      <c r="X18" s="963" t="s">
        <v>6</v>
      </c>
      <c r="Y18" s="963" t="s">
        <v>6</v>
      </c>
      <c r="Z18" s="962" t="s">
        <v>6</v>
      </c>
      <c r="AA18" s="962" t="s">
        <v>6</v>
      </c>
      <c r="AB18" s="962" t="s">
        <v>6</v>
      </c>
      <c r="AC18" s="962" t="s">
        <v>6</v>
      </c>
      <c r="AD18" s="962" t="s">
        <v>1564</v>
      </c>
      <c r="AE18" s="962" t="s">
        <v>1410</v>
      </c>
      <c r="AF18" s="962" t="s">
        <v>1410</v>
      </c>
      <c r="AG18" s="962" t="s">
        <v>1410</v>
      </c>
      <c r="AH18" s="962" t="s">
        <v>1459</v>
      </c>
      <c r="AI18" s="962" t="s">
        <v>1406</v>
      </c>
      <c r="AJ18" s="962" t="s">
        <v>1410</v>
      </c>
      <c r="AK18" s="962" t="s">
        <v>1410</v>
      </c>
      <c r="AL18" s="964" t="s">
        <v>1515</v>
      </c>
      <c r="AM18" s="962" t="s">
        <v>1410</v>
      </c>
      <c r="AN18" s="962" t="s">
        <v>1410</v>
      </c>
      <c r="AO18" s="962" t="s">
        <v>1427</v>
      </c>
      <c r="AP18" s="962" t="s">
        <v>1410</v>
      </c>
      <c r="AQ18" s="962" t="s">
        <v>1410</v>
      </c>
      <c r="AR18" s="962" t="s">
        <v>1410</v>
      </c>
      <c r="AS18" s="962" t="s">
        <v>1410</v>
      </c>
      <c r="AT18" s="962" t="s">
        <v>1410</v>
      </c>
      <c r="AU18" s="962" t="s">
        <v>1410</v>
      </c>
      <c r="AV18" s="962" t="s">
        <v>1410</v>
      </c>
      <c r="AW18" s="962" t="s">
        <v>1410</v>
      </c>
      <c r="AX18" s="962" t="s">
        <v>1837</v>
      </c>
      <c r="AY18" s="962" t="s">
        <v>1838</v>
      </c>
      <c r="AZ18" s="962" t="s">
        <v>1839</v>
      </c>
      <c r="BA18" s="962" t="s">
        <v>1840</v>
      </c>
      <c r="BB18" s="965" t="s">
        <v>1841</v>
      </c>
      <c r="BC18" s="965" t="s">
        <v>1842</v>
      </c>
      <c r="BD18" s="962" t="s">
        <v>1843</v>
      </c>
      <c r="BE18" s="962" t="s">
        <v>1844</v>
      </c>
      <c r="BF18" s="962" t="s">
        <v>1845</v>
      </c>
      <c r="BG18" s="962" t="s">
        <v>1846</v>
      </c>
      <c r="BH18" s="962" t="s">
        <v>1847</v>
      </c>
      <c r="BI18" s="962" t="s">
        <v>1848</v>
      </c>
      <c r="BJ18" s="962" t="s">
        <v>1413</v>
      </c>
      <c r="BK18" s="962" t="s">
        <v>1849</v>
      </c>
      <c r="BL18" s="962" t="s">
        <v>1410</v>
      </c>
      <c r="BM18" s="962" t="s">
        <v>1515</v>
      </c>
      <c r="BN18" s="962" t="s">
        <v>1410</v>
      </c>
      <c r="BO18" s="962" t="s">
        <v>1404</v>
      </c>
      <c r="BP18" s="962" t="s">
        <v>1410</v>
      </c>
      <c r="BQ18" s="962" t="s">
        <v>1410</v>
      </c>
      <c r="BR18" s="962" t="s">
        <v>1410</v>
      </c>
      <c r="BS18" s="962" t="s">
        <v>1850</v>
      </c>
      <c r="BT18" s="962" t="s">
        <v>1407</v>
      </c>
      <c r="BU18" s="962" t="s">
        <v>1851</v>
      </c>
      <c r="BV18" s="962" t="s">
        <v>1410</v>
      </c>
      <c r="BW18" s="962" t="s">
        <v>1852</v>
      </c>
      <c r="BX18" s="962" t="s">
        <v>1410</v>
      </c>
      <c r="BY18" s="962" t="s">
        <v>1605</v>
      </c>
      <c r="BZ18" s="962" t="s">
        <v>1410</v>
      </c>
      <c r="CA18" s="962" t="s">
        <v>1410</v>
      </c>
      <c r="CB18" s="962" t="s">
        <v>1410</v>
      </c>
      <c r="CC18" s="962" t="s">
        <v>1853</v>
      </c>
      <c r="CD18" s="962" t="s">
        <v>1854</v>
      </c>
      <c r="CE18" s="962" t="s">
        <v>1855</v>
      </c>
      <c r="CF18" s="962" t="s">
        <v>1856</v>
      </c>
      <c r="CG18" s="962" t="s">
        <v>1857</v>
      </c>
      <c r="CH18" s="962" t="s">
        <v>1858</v>
      </c>
      <c r="CI18" s="962" t="s">
        <v>1859</v>
      </c>
      <c r="CJ18" s="962" t="s">
        <v>1860</v>
      </c>
      <c r="CK18" s="962" t="s">
        <v>1861</v>
      </c>
      <c r="CL18" s="962" t="s">
        <v>1862</v>
      </c>
      <c r="CM18" s="962" t="s">
        <v>1863</v>
      </c>
      <c r="CN18" s="962" t="s">
        <v>1864</v>
      </c>
      <c r="CO18" s="962" t="s">
        <v>1865</v>
      </c>
      <c r="CP18" s="962" t="s">
        <v>1866</v>
      </c>
      <c r="CQ18" s="962" t="s">
        <v>1866</v>
      </c>
      <c r="CR18" s="962" t="s">
        <v>12</v>
      </c>
    </row>
    <row r="19">
      <c r="A19" s="945" t="s">
        <v>895</v>
      </c>
      <c r="B19" s="961" t="s">
        <v>921</v>
      </c>
      <c r="C19" s="962" t="s">
        <v>886</v>
      </c>
      <c r="D19" s="962" t="s">
        <v>1404</v>
      </c>
      <c r="E19" s="962" t="s">
        <v>1404</v>
      </c>
      <c r="F19" s="962" t="s">
        <v>1406</v>
      </c>
      <c r="G19" s="962" t="s">
        <v>1478</v>
      </c>
      <c r="H19" s="962" t="s">
        <v>1564</v>
      </c>
      <c r="I19" s="962" t="s">
        <v>1564</v>
      </c>
      <c r="J19" s="962" t="s">
        <v>1564</v>
      </c>
      <c r="K19" s="962" t="s">
        <v>1564</v>
      </c>
      <c r="L19" s="962" t="s">
        <v>1404</v>
      </c>
      <c r="M19" s="962" t="s">
        <v>1406</v>
      </c>
      <c r="N19" s="962" t="s">
        <v>1867</v>
      </c>
      <c r="O19" s="962" t="s">
        <v>1410</v>
      </c>
      <c r="P19" s="962" t="s">
        <v>1410</v>
      </c>
      <c r="Q19" s="962" t="s">
        <v>1410</v>
      </c>
      <c r="R19" s="962" t="s">
        <v>1410</v>
      </c>
      <c r="S19" s="962" t="s">
        <v>1410</v>
      </c>
      <c r="T19" s="962" t="s">
        <v>1404</v>
      </c>
      <c r="U19" s="962" t="s">
        <v>1625</v>
      </c>
      <c r="V19" s="963" t="s">
        <v>6</v>
      </c>
      <c r="W19" s="963" t="s">
        <v>6</v>
      </c>
      <c r="X19" s="963" t="s">
        <v>6</v>
      </c>
      <c r="Y19" s="963" t="s">
        <v>18</v>
      </c>
      <c r="Z19" s="962" t="s">
        <v>6</v>
      </c>
      <c r="AA19" s="962" t="s">
        <v>6</v>
      </c>
      <c r="AB19" s="962" t="s">
        <v>6</v>
      </c>
      <c r="AC19" s="962" t="s">
        <v>6</v>
      </c>
      <c r="AD19" s="962" t="s">
        <v>1564</v>
      </c>
      <c r="AE19" s="962" t="s">
        <v>1410</v>
      </c>
      <c r="AF19" s="962" t="s">
        <v>1410</v>
      </c>
      <c r="AG19" s="962" t="s">
        <v>1415</v>
      </c>
      <c r="AH19" s="962" t="s">
        <v>1413</v>
      </c>
      <c r="AI19" s="962" t="s">
        <v>1410</v>
      </c>
      <c r="AJ19" s="962" t="s">
        <v>1410</v>
      </c>
      <c r="AK19" s="962" t="s">
        <v>1410</v>
      </c>
      <c r="AL19" s="962" t="s">
        <v>1410</v>
      </c>
      <c r="AM19" s="962" t="s">
        <v>1410</v>
      </c>
      <c r="AN19" s="962" t="s">
        <v>1410</v>
      </c>
      <c r="AO19" s="962" t="s">
        <v>1410</v>
      </c>
      <c r="AP19" s="962" t="s">
        <v>1410</v>
      </c>
      <c r="AQ19" s="962" t="s">
        <v>1410</v>
      </c>
      <c r="AR19" s="964" t="s">
        <v>1412</v>
      </c>
      <c r="AS19" s="962" t="s">
        <v>1410</v>
      </c>
      <c r="AT19" s="962" t="s">
        <v>1410</v>
      </c>
      <c r="AU19" s="962" t="s">
        <v>1410</v>
      </c>
      <c r="AV19" s="962" t="s">
        <v>1410</v>
      </c>
      <c r="AW19" s="962" t="s">
        <v>1410</v>
      </c>
      <c r="AX19" s="962" t="s">
        <v>1868</v>
      </c>
      <c r="AY19" s="962" t="s">
        <v>1869</v>
      </c>
      <c r="AZ19" s="962" t="s">
        <v>1870</v>
      </c>
      <c r="BA19" s="962" t="s">
        <v>1871</v>
      </c>
      <c r="BB19" s="965" t="s">
        <v>1872</v>
      </c>
      <c r="BC19" s="965" t="s">
        <v>1873</v>
      </c>
      <c r="BD19" s="962" t="s">
        <v>1874</v>
      </c>
      <c r="BE19" s="962" t="s">
        <v>1875</v>
      </c>
      <c r="BF19" s="962" t="s">
        <v>1876</v>
      </c>
      <c r="BG19" s="962" t="s">
        <v>1877</v>
      </c>
      <c r="BH19" s="962" t="s">
        <v>1878</v>
      </c>
      <c r="BI19" s="962" t="s">
        <v>1879</v>
      </c>
      <c r="BJ19" s="962" t="s">
        <v>1410</v>
      </c>
      <c r="BK19" s="962" t="s">
        <v>1749</v>
      </c>
      <c r="BL19" s="962" t="s">
        <v>1410</v>
      </c>
      <c r="BM19" s="962" t="s">
        <v>1410</v>
      </c>
      <c r="BN19" s="962" t="s">
        <v>1410</v>
      </c>
      <c r="BO19" s="962" t="s">
        <v>1412</v>
      </c>
      <c r="BP19" s="962" t="s">
        <v>1880</v>
      </c>
      <c r="BQ19" s="962" t="s">
        <v>1410</v>
      </c>
      <c r="BR19" s="962" t="s">
        <v>1410</v>
      </c>
      <c r="BS19" s="962" t="s">
        <v>1881</v>
      </c>
      <c r="BT19" s="962" t="s">
        <v>1410</v>
      </c>
      <c r="BU19" s="962" t="s">
        <v>1882</v>
      </c>
      <c r="BV19" s="962" t="s">
        <v>1410</v>
      </c>
      <c r="BW19" s="962" t="s">
        <v>1410</v>
      </c>
      <c r="BX19" s="962" t="s">
        <v>1410</v>
      </c>
      <c r="BY19" s="962" t="s">
        <v>1674</v>
      </c>
      <c r="BZ19" s="962" t="s">
        <v>1658</v>
      </c>
      <c r="CA19" s="962" t="s">
        <v>1410</v>
      </c>
      <c r="CB19" s="962" t="s">
        <v>1410</v>
      </c>
      <c r="CC19" s="962" t="s">
        <v>1883</v>
      </c>
      <c r="CD19" s="962" t="s">
        <v>1884</v>
      </c>
      <c r="CE19" s="962" t="s">
        <v>1885</v>
      </c>
      <c r="CF19" s="962" t="s">
        <v>1886</v>
      </c>
      <c r="CG19" s="962" t="s">
        <v>1887</v>
      </c>
      <c r="CH19" s="962" t="s">
        <v>1888</v>
      </c>
      <c r="CI19" s="962" t="s">
        <v>1889</v>
      </c>
      <c r="CJ19" s="962" t="s">
        <v>1890</v>
      </c>
      <c r="CK19" s="962" t="s">
        <v>1891</v>
      </c>
      <c r="CL19" s="962" t="s">
        <v>1892</v>
      </c>
      <c r="CM19" s="962" t="s">
        <v>1893</v>
      </c>
      <c r="CN19" s="962" t="s">
        <v>1894</v>
      </c>
      <c r="CO19" s="962" t="s">
        <v>1895</v>
      </c>
      <c r="CP19" s="962" t="s">
        <v>1896</v>
      </c>
      <c r="CQ19" s="962" t="s">
        <v>1896</v>
      </c>
      <c r="CR19" s="962" t="s">
        <v>1897</v>
      </c>
    </row>
    <row r="20">
      <c r="B20" s="961" t="s">
        <v>921</v>
      </c>
      <c r="C20" s="962" t="s">
        <v>885</v>
      </c>
      <c r="D20" s="962" t="s">
        <v>1404</v>
      </c>
      <c r="E20" s="962" t="s">
        <v>1404</v>
      </c>
      <c r="F20" s="962" t="s">
        <v>1406</v>
      </c>
      <c r="G20" s="962" t="s">
        <v>1447</v>
      </c>
      <c r="H20" s="962" t="s">
        <v>1456</v>
      </c>
      <c r="I20" s="962" t="s">
        <v>1456</v>
      </c>
      <c r="J20" s="962" t="s">
        <v>1456</v>
      </c>
      <c r="K20" s="962" t="s">
        <v>1456</v>
      </c>
      <c r="L20" s="962" t="s">
        <v>1404</v>
      </c>
      <c r="M20" s="962" t="s">
        <v>1406</v>
      </c>
      <c r="N20" s="962" t="s">
        <v>1898</v>
      </c>
      <c r="O20" s="962" t="s">
        <v>1410</v>
      </c>
      <c r="P20" s="962" t="s">
        <v>1410</v>
      </c>
      <c r="Q20" s="962" t="s">
        <v>1410</v>
      </c>
      <c r="R20" s="962" t="s">
        <v>1410</v>
      </c>
      <c r="S20" s="962" t="s">
        <v>1410</v>
      </c>
      <c r="T20" s="962" t="s">
        <v>1404</v>
      </c>
      <c r="U20" s="962" t="s">
        <v>1899</v>
      </c>
      <c r="V20" s="963" t="s">
        <v>6</v>
      </c>
      <c r="W20" s="963" t="s">
        <v>6</v>
      </c>
      <c r="X20" s="963" t="s">
        <v>6</v>
      </c>
      <c r="Y20" s="963" t="s">
        <v>6</v>
      </c>
      <c r="Z20" s="962" t="s">
        <v>6</v>
      </c>
      <c r="AA20" s="962" t="s">
        <v>6</v>
      </c>
      <c r="AB20" s="962" t="s">
        <v>6</v>
      </c>
      <c r="AC20" s="962" t="s">
        <v>6</v>
      </c>
      <c r="AD20" s="962" t="s">
        <v>1404</v>
      </c>
      <c r="AE20" s="962" t="s">
        <v>1410</v>
      </c>
      <c r="AF20" s="962" t="s">
        <v>1410</v>
      </c>
      <c r="AG20" s="962" t="s">
        <v>1404</v>
      </c>
      <c r="AH20" s="962" t="s">
        <v>1404</v>
      </c>
      <c r="AI20" s="962" t="s">
        <v>1410</v>
      </c>
      <c r="AJ20" s="962" t="s">
        <v>1410</v>
      </c>
      <c r="AK20" s="962" t="s">
        <v>1410</v>
      </c>
      <c r="AL20" s="962" t="s">
        <v>1410</v>
      </c>
      <c r="AM20" s="962" t="s">
        <v>1410</v>
      </c>
      <c r="AN20" s="962" t="s">
        <v>1410</v>
      </c>
      <c r="AO20" s="962" t="s">
        <v>1410</v>
      </c>
      <c r="AP20" s="962" t="s">
        <v>1410</v>
      </c>
      <c r="AQ20" s="962" t="s">
        <v>1410</v>
      </c>
      <c r="AR20" s="964" t="s">
        <v>1404</v>
      </c>
      <c r="AS20" s="962" t="s">
        <v>1410</v>
      </c>
      <c r="AT20" s="962" t="s">
        <v>1410</v>
      </c>
      <c r="AU20" s="962" t="s">
        <v>1410</v>
      </c>
      <c r="AV20" s="962" t="s">
        <v>1410</v>
      </c>
      <c r="AW20" s="962" t="s">
        <v>1410</v>
      </c>
      <c r="AX20" s="962" t="s">
        <v>1900</v>
      </c>
      <c r="AY20" s="962" t="s">
        <v>1901</v>
      </c>
      <c r="AZ20" s="962" t="s">
        <v>1849</v>
      </c>
      <c r="BA20" s="962" t="s">
        <v>1902</v>
      </c>
      <c r="BB20" s="965" t="s">
        <v>1903</v>
      </c>
      <c r="BC20" s="965" t="s">
        <v>1904</v>
      </c>
      <c r="BD20" s="962" t="s">
        <v>1905</v>
      </c>
      <c r="BE20" s="962" t="s">
        <v>1491</v>
      </c>
      <c r="BF20" s="962" t="s">
        <v>1492</v>
      </c>
      <c r="BG20" s="962" t="s">
        <v>1493</v>
      </c>
      <c r="BH20" s="962" t="s">
        <v>1906</v>
      </c>
      <c r="BI20" s="962" t="s">
        <v>1907</v>
      </c>
      <c r="BJ20" s="962" t="s">
        <v>1410</v>
      </c>
      <c r="BK20" s="962" t="s">
        <v>1515</v>
      </c>
      <c r="BL20" s="962" t="s">
        <v>1410</v>
      </c>
      <c r="BM20" s="962" t="s">
        <v>1410</v>
      </c>
      <c r="BN20" s="962" t="s">
        <v>1410</v>
      </c>
      <c r="BO20" s="962" t="s">
        <v>1404</v>
      </c>
      <c r="BP20" s="962" t="s">
        <v>1908</v>
      </c>
      <c r="BQ20" s="962" t="s">
        <v>1410</v>
      </c>
      <c r="BR20" s="962" t="s">
        <v>1410</v>
      </c>
      <c r="BS20" s="962" t="s">
        <v>1909</v>
      </c>
      <c r="BT20" s="962" t="s">
        <v>1410</v>
      </c>
      <c r="BU20" s="962" t="s">
        <v>1910</v>
      </c>
      <c r="BV20" s="962" t="s">
        <v>1410</v>
      </c>
      <c r="BW20" s="962" t="s">
        <v>1410</v>
      </c>
      <c r="BX20" s="962" t="s">
        <v>1410</v>
      </c>
      <c r="BY20" s="962" t="s">
        <v>1605</v>
      </c>
      <c r="BZ20" s="962" t="s">
        <v>1431</v>
      </c>
      <c r="CA20" s="962" t="s">
        <v>1410</v>
      </c>
      <c r="CB20" s="962" t="s">
        <v>1410</v>
      </c>
      <c r="CC20" s="962" t="s">
        <v>1911</v>
      </c>
      <c r="CD20" s="962" t="s">
        <v>1912</v>
      </c>
      <c r="CE20" s="962" t="s">
        <v>1913</v>
      </c>
      <c r="CF20" s="962" t="s">
        <v>1914</v>
      </c>
      <c r="CG20" s="962" t="s">
        <v>1915</v>
      </c>
      <c r="CH20" s="962" t="s">
        <v>1916</v>
      </c>
      <c r="CI20" s="962" t="s">
        <v>1917</v>
      </c>
      <c r="CJ20" s="962" t="s">
        <v>1918</v>
      </c>
      <c r="CK20" s="962" t="s">
        <v>1919</v>
      </c>
      <c r="CL20" s="962" t="s">
        <v>1920</v>
      </c>
      <c r="CM20" s="962" t="s">
        <v>1921</v>
      </c>
      <c r="CN20" s="962" t="s">
        <v>1922</v>
      </c>
      <c r="CO20" s="962" t="s">
        <v>1923</v>
      </c>
      <c r="CP20" s="962" t="s">
        <v>1924</v>
      </c>
      <c r="CQ20" s="962" t="s">
        <v>1924</v>
      </c>
      <c r="CR20" s="962" t="s">
        <v>12</v>
      </c>
    </row>
    <row r="21">
      <c r="B21" s="961" t="s">
        <v>922</v>
      </c>
      <c r="C21" s="962" t="s">
        <v>886</v>
      </c>
      <c r="D21" s="962" t="s">
        <v>1548</v>
      </c>
      <c r="E21" s="962" t="s">
        <v>1406</v>
      </c>
      <c r="F21" s="962" t="s">
        <v>1514</v>
      </c>
      <c r="G21" s="962" t="s">
        <v>1570</v>
      </c>
      <c r="H21" s="962" t="s">
        <v>1414</v>
      </c>
      <c r="I21" s="962" t="s">
        <v>1414</v>
      </c>
      <c r="J21" s="962" t="s">
        <v>1414</v>
      </c>
      <c r="K21" s="962" t="s">
        <v>1414</v>
      </c>
      <c r="L21" s="962" t="s">
        <v>1404</v>
      </c>
      <c r="M21" s="962" t="s">
        <v>1406</v>
      </c>
      <c r="N21" s="962" t="s">
        <v>1925</v>
      </c>
      <c r="O21" s="962" t="s">
        <v>1410</v>
      </c>
      <c r="P21" s="962" t="s">
        <v>1410</v>
      </c>
      <c r="Q21" s="962" t="s">
        <v>1410</v>
      </c>
      <c r="R21" s="962" t="s">
        <v>1410</v>
      </c>
      <c r="S21" s="962" t="s">
        <v>1410</v>
      </c>
      <c r="T21" s="962" t="s">
        <v>1404</v>
      </c>
      <c r="U21" s="962" t="s">
        <v>1926</v>
      </c>
      <c r="V21" s="963" t="s">
        <v>6</v>
      </c>
      <c r="W21" s="963" t="s">
        <v>6</v>
      </c>
      <c r="X21" s="963" t="s">
        <v>6</v>
      </c>
      <c r="Y21" s="963" t="s">
        <v>18</v>
      </c>
      <c r="Z21" s="962" t="s">
        <v>6</v>
      </c>
      <c r="AA21" s="962" t="s">
        <v>6</v>
      </c>
      <c r="AB21" s="962" t="s">
        <v>6</v>
      </c>
      <c r="AC21" s="962" t="s">
        <v>6</v>
      </c>
      <c r="AD21" s="962" t="s">
        <v>1641</v>
      </c>
      <c r="AE21" s="962" t="s">
        <v>1410</v>
      </c>
      <c r="AF21" s="962" t="s">
        <v>1410</v>
      </c>
      <c r="AG21" s="962" t="s">
        <v>1414</v>
      </c>
      <c r="AH21" s="962" t="s">
        <v>1431</v>
      </c>
      <c r="AI21" s="962" t="s">
        <v>1410</v>
      </c>
      <c r="AJ21" s="962" t="s">
        <v>1410</v>
      </c>
      <c r="AK21" s="962" t="s">
        <v>1410</v>
      </c>
      <c r="AL21" s="962" t="s">
        <v>1410</v>
      </c>
      <c r="AM21" s="962" t="s">
        <v>1410</v>
      </c>
      <c r="AN21" s="962" t="s">
        <v>1410</v>
      </c>
      <c r="AO21" s="962" t="s">
        <v>1410</v>
      </c>
      <c r="AP21" s="962" t="s">
        <v>1410</v>
      </c>
      <c r="AQ21" s="962" t="s">
        <v>1410</v>
      </c>
      <c r="AR21" s="964" t="s">
        <v>1927</v>
      </c>
      <c r="AS21" s="962" t="s">
        <v>1410</v>
      </c>
      <c r="AT21" s="962" t="s">
        <v>1410</v>
      </c>
      <c r="AU21" s="962" t="s">
        <v>1410</v>
      </c>
      <c r="AV21" s="962" t="s">
        <v>1410</v>
      </c>
      <c r="AW21" s="962" t="s">
        <v>1410</v>
      </c>
      <c r="AX21" s="962" t="s">
        <v>1928</v>
      </c>
      <c r="AY21" s="962" t="s">
        <v>1929</v>
      </c>
      <c r="AZ21" s="962" t="s">
        <v>1930</v>
      </c>
      <c r="BA21" s="962" t="s">
        <v>1931</v>
      </c>
      <c r="BB21" s="965" t="s">
        <v>1932</v>
      </c>
      <c r="BC21" s="965" t="s">
        <v>1933</v>
      </c>
      <c r="BD21" s="962" t="s">
        <v>1934</v>
      </c>
      <c r="BE21" s="962" t="s">
        <v>1935</v>
      </c>
      <c r="BF21" s="962" t="s">
        <v>1936</v>
      </c>
      <c r="BG21" s="962" t="s">
        <v>1937</v>
      </c>
      <c r="BH21" s="962" t="s">
        <v>1938</v>
      </c>
      <c r="BI21" s="962" t="s">
        <v>1939</v>
      </c>
      <c r="BJ21" s="962" t="s">
        <v>1410</v>
      </c>
      <c r="BK21" s="962" t="s">
        <v>1940</v>
      </c>
      <c r="BL21" s="962" t="s">
        <v>1410</v>
      </c>
      <c r="BM21" s="962" t="s">
        <v>1410</v>
      </c>
      <c r="BN21" s="962" t="s">
        <v>1410</v>
      </c>
      <c r="BO21" s="962" t="s">
        <v>1927</v>
      </c>
      <c r="BP21" s="962" t="s">
        <v>1941</v>
      </c>
      <c r="BQ21" s="962" t="s">
        <v>1410</v>
      </c>
      <c r="BR21" s="962" t="s">
        <v>1410</v>
      </c>
      <c r="BS21" s="962" t="s">
        <v>1942</v>
      </c>
      <c r="BT21" s="962" t="s">
        <v>1410</v>
      </c>
      <c r="BU21" s="962" t="s">
        <v>1943</v>
      </c>
      <c r="BV21" s="962" t="s">
        <v>1410</v>
      </c>
      <c r="BW21" s="962" t="s">
        <v>1410</v>
      </c>
      <c r="BX21" s="962" t="s">
        <v>1410</v>
      </c>
      <c r="BY21" s="962" t="s">
        <v>1944</v>
      </c>
      <c r="BZ21" s="962" t="s">
        <v>1945</v>
      </c>
      <c r="CA21" s="962" t="s">
        <v>1410</v>
      </c>
      <c r="CB21" s="962" t="s">
        <v>1410</v>
      </c>
      <c r="CC21" s="962" t="s">
        <v>1946</v>
      </c>
      <c r="CD21" s="962" t="s">
        <v>1947</v>
      </c>
      <c r="CE21" s="962" t="s">
        <v>1948</v>
      </c>
      <c r="CF21" s="962" t="s">
        <v>1949</v>
      </c>
      <c r="CG21" s="962" t="s">
        <v>1950</v>
      </c>
      <c r="CH21" s="962" t="s">
        <v>1951</v>
      </c>
      <c r="CI21" s="962" t="s">
        <v>1952</v>
      </c>
      <c r="CJ21" s="962" t="s">
        <v>1953</v>
      </c>
      <c r="CK21" s="962" t="s">
        <v>1954</v>
      </c>
      <c r="CL21" s="962" t="s">
        <v>1955</v>
      </c>
      <c r="CM21" s="962" t="s">
        <v>1956</v>
      </c>
      <c r="CN21" s="962" t="s">
        <v>1957</v>
      </c>
      <c r="CO21" s="962" t="s">
        <v>1958</v>
      </c>
      <c r="CP21" s="962" t="s">
        <v>1959</v>
      </c>
      <c r="CQ21" s="962" t="s">
        <v>1959</v>
      </c>
      <c r="CR21" s="962" t="s">
        <v>1960</v>
      </c>
    </row>
    <row r="22">
      <c r="B22" s="961" t="s">
        <v>922</v>
      </c>
      <c r="C22" s="962" t="s">
        <v>885</v>
      </c>
      <c r="D22" s="962" t="s">
        <v>1548</v>
      </c>
      <c r="E22" s="962" t="s">
        <v>1406</v>
      </c>
      <c r="F22" s="962" t="s">
        <v>1514</v>
      </c>
      <c r="G22" s="962" t="s">
        <v>1548</v>
      </c>
      <c r="H22" s="962" t="s">
        <v>1961</v>
      </c>
      <c r="I22" s="962" t="s">
        <v>1961</v>
      </c>
      <c r="J22" s="962" t="s">
        <v>1961</v>
      </c>
      <c r="K22" s="962" t="s">
        <v>1961</v>
      </c>
      <c r="L22" s="962" t="s">
        <v>1404</v>
      </c>
      <c r="M22" s="962" t="s">
        <v>1406</v>
      </c>
      <c r="N22" s="962" t="s">
        <v>1962</v>
      </c>
      <c r="O22" s="962" t="s">
        <v>1410</v>
      </c>
      <c r="P22" s="962" t="s">
        <v>1410</v>
      </c>
      <c r="Q22" s="962" t="s">
        <v>1410</v>
      </c>
      <c r="R22" s="962" t="s">
        <v>1410</v>
      </c>
      <c r="S22" s="962" t="s">
        <v>1410</v>
      </c>
      <c r="T22" s="962" t="s">
        <v>1404</v>
      </c>
      <c r="U22" s="962" t="s">
        <v>1963</v>
      </c>
      <c r="V22" s="963" t="s">
        <v>6</v>
      </c>
      <c r="W22" s="963" t="s">
        <v>6</v>
      </c>
      <c r="X22" s="963" t="s">
        <v>6</v>
      </c>
      <c r="Y22" s="963" t="s">
        <v>6</v>
      </c>
      <c r="Z22" s="962" t="s">
        <v>6</v>
      </c>
      <c r="AA22" s="962" t="s">
        <v>6</v>
      </c>
      <c r="AB22" s="962" t="s">
        <v>6</v>
      </c>
      <c r="AC22" s="962" t="s">
        <v>6</v>
      </c>
      <c r="AD22" s="962" t="s">
        <v>1459</v>
      </c>
      <c r="AE22" s="962" t="s">
        <v>1410</v>
      </c>
      <c r="AF22" s="962" t="s">
        <v>1410</v>
      </c>
      <c r="AG22" s="962" t="s">
        <v>1459</v>
      </c>
      <c r="AH22" s="962" t="s">
        <v>1406</v>
      </c>
      <c r="AI22" s="962" t="s">
        <v>1410</v>
      </c>
      <c r="AJ22" s="962" t="s">
        <v>1410</v>
      </c>
      <c r="AK22" s="962" t="s">
        <v>1410</v>
      </c>
      <c r="AL22" s="962" t="s">
        <v>1410</v>
      </c>
      <c r="AM22" s="962" t="s">
        <v>1410</v>
      </c>
      <c r="AN22" s="962" t="s">
        <v>1410</v>
      </c>
      <c r="AO22" s="962" t="s">
        <v>1410</v>
      </c>
      <c r="AP22" s="962" t="s">
        <v>1410</v>
      </c>
      <c r="AQ22" s="962" t="s">
        <v>1410</v>
      </c>
      <c r="AR22" s="964" t="s">
        <v>1456</v>
      </c>
      <c r="AS22" s="962" t="s">
        <v>1410</v>
      </c>
      <c r="AT22" s="962" t="s">
        <v>1410</v>
      </c>
      <c r="AU22" s="962" t="s">
        <v>1410</v>
      </c>
      <c r="AV22" s="962" t="s">
        <v>1410</v>
      </c>
      <c r="AW22" s="962" t="s">
        <v>1410</v>
      </c>
      <c r="AX22" s="962" t="s">
        <v>1964</v>
      </c>
      <c r="AY22" s="962" t="s">
        <v>1965</v>
      </c>
      <c r="AZ22" s="962" t="s">
        <v>1966</v>
      </c>
      <c r="BA22" s="962" t="s">
        <v>1967</v>
      </c>
      <c r="BB22" s="965" t="s">
        <v>1968</v>
      </c>
      <c r="BC22" s="965" t="s">
        <v>1969</v>
      </c>
      <c r="BD22" s="962" t="s">
        <v>1970</v>
      </c>
      <c r="BE22" s="962" t="s">
        <v>1971</v>
      </c>
      <c r="BF22" s="962" t="s">
        <v>1972</v>
      </c>
      <c r="BG22" s="962" t="s">
        <v>1973</v>
      </c>
      <c r="BH22" s="962" t="s">
        <v>1974</v>
      </c>
      <c r="BI22" s="962" t="s">
        <v>1975</v>
      </c>
      <c r="BJ22" s="962" t="s">
        <v>1410</v>
      </c>
      <c r="BK22" s="962" t="s">
        <v>1801</v>
      </c>
      <c r="BL22" s="962" t="s">
        <v>1410</v>
      </c>
      <c r="BM22" s="962" t="s">
        <v>1410</v>
      </c>
      <c r="BN22" s="962" t="s">
        <v>1410</v>
      </c>
      <c r="BO22" s="962" t="s">
        <v>1456</v>
      </c>
      <c r="BP22" s="962" t="s">
        <v>1976</v>
      </c>
      <c r="BQ22" s="962" t="s">
        <v>1410</v>
      </c>
      <c r="BR22" s="962" t="s">
        <v>1410</v>
      </c>
      <c r="BS22" s="962" t="s">
        <v>1977</v>
      </c>
      <c r="BT22" s="962" t="s">
        <v>1410</v>
      </c>
      <c r="BU22" s="962" t="s">
        <v>1601</v>
      </c>
      <c r="BV22" s="962" t="s">
        <v>1410</v>
      </c>
      <c r="BW22" s="962" t="s">
        <v>1410</v>
      </c>
      <c r="BX22" s="962" t="s">
        <v>1410</v>
      </c>
      <c r="BY22" s="962" t="s">
        <v>1978</v>
      </c>
      <c r="BZ22" s="962" t="s">
        <v>1979</v>
      </c>
      <c r="CA22" s="962" t="s">
        <v>1410</v>
      </c>
      <c r="CB22" s="962" t="s">
        <v>1410</v>
      </c>
      <c r="CC22" s="962" t="s">
        <v>1980</v>
      </c>
      <c r="CD22" s="962" t="s">
        <v>1981</v>
      </c>
      <c r="CE22" s="962" t="s">
        <v>1982</v>
      </c>
      <c r="CF22" s="962" t="s">
        <v>1983</v>
      </c>
      <c r="CG22" s="962" t="s">
        <v>1984</v>
      </c>
      <c r="CH22" s="962" t="s">
        <v>1985</v>
      </c>
      <c r="CI22" s="962" t="s">
        <v>1986</v>
      </c>
      <c r="CJ22" s="962" t="s">
        <v>1987</v>
      </c>
      <c r="CK22" s="962" t="s">
        <v>1988</v>
      </c>
      <c r="CL22" s="962" t="s">
        <v>1989</v>
      </c>
      <c r="CM22" s="962" t="s">
        <v>1990</v>
      </c>
      <c r="CN22" s="962" t="s">
        <v>1991</v>
      </c>
      <c r="CO22" s="962" t="s">
        <v>1992</v>
      </c>
      <c r="CP22" s="962" t="s">
        <v>1993</v>
      </c>
      <c r="CQ22" s="962" t="s">
        <v>1993</v>
      </c>
      <c r="CR22" s="962" t="s">
        <v>12</v>
      </c>
    </row>
    <row r="23">
      <c r="A23" s="967" t="s">
        <v>927</v>
      </c>
      <c r="B23" s="961" t="s">
        <v>928</v>
      </c>
      <c r="C23" s="962" t="s">
        <v>886</v>
      </c>
      <c r="D23" s="962" t="s">
        <v>1548</v>
      </c>
      <c r="E23" s="962" t="s">
        <v>1548</v>
      </c>
      <c r="F23" s="962" t="s">
        <v>1548</v>
      </c>
      <c r="G23" s="962" t="s">
        <v>1655</v>
      </c>
      <c r="H23" s="962" t="s">
        <v>1552</v>
      </c>
      <c r="I23" s="962" t="s">
        <v>1552</v>
      </c>
      <c r="J23" s="962" t="s">
        <v>1552</v>
      </c>
      <c r="K23" s="962" t="s">
        <v>1552</v>
      </c>
      <c r="L23" s="962" t="s">
        <v>1404</v>
      </c>
      <c r="M23" s="962" t="s">
        <v>1661</v>
      </c>
      <c r="N23" s="962" t="s">
        <v>1661</v>
      </c>
      <c r="O23" s="962" t="s">
        <v>1410</v>
      </c>
      <c r="P23" s="962" t="s">
        <v>1941</v>
      </c>
      <c r="Q23" s="962" t="s">
        <v>1941</v>
      </c>
      <c r="R23" s="962" t="s">
        <v>1410</v>
      </c>
      <c r="S23" s="962" t="s">
        <v>1410</v>
      </c>
      <c r="T23" s="962" t="s">
        <v>1404</v>
      </c>
      <c r="U23" s="963" t="s">
        <v>6</v>
      </c>
      <c r="V23" s="963" t="s">
        <v>6</v>
      </c>
      <c r="W23" s="963" t="s">
        <v>6</v>
      </c>
      <c r="X23" s="963" t="s">
        <v>6</v>
      </c>
      <c r="Y23" s="963" t="s">
        <v>913</v>
      </c>
      <c r="Z23" s="963" t="s">
        <v>1994</v>
      </c>
      <c r="AA23" s="962" t="s">
        <v>6</v>
      </c>
      <c r="AB23" s="962" t="s">
        <v>6</v>
      </c>
      <c r="AC23" s="962" t="s">
        <v>6</v>
      </c>
      <c r="AD23" s="962" t="s">
        <v>1427</v>
      </c>
      <c r="AE23" s="962" t="s">
        <v>1410</v>
      </c>
      <c r="AF23" s="962" t="s">
        <v>1405</v>
      </c>
      <c r="AG23" s="962" t="s">
        <v>1404</v>
      </c>
      <c r="AH23" s="962" t="s">
        <v>1552</v>
      </c>
      <c r="AI23" s="962" t="s">
        <v>1410</v>
      </c>
      <c r="AJ23" s="962" t="s">
        <v>1410</v>
      </c>
      <c r="AK23" s="962" t="s">
        <v>1415</v>
      </c>
      <c r="AL23" s="964" t="s">
        <v>1515</v>
      </c>
      <c r="AM23" s="962" t="s">
        <v>1410</v>
      </c>
      <c r="AN23" s="962" t="s">
        <v>1410</v>
      </c>
      <c r="AO23" s="962" t="s">
        <v>1410</v>
      </c>
      <c r="AP23" s="962" t="s">
        <v>1410</v>
      </c>
      <c r="AQ23" s="962" t="s">
        <v>1410</v>
      </c>
      <c r="AR23" s="962" t="s">
        <v>1410</v>
      </c>
      <c r="AS23" s="962" t="s">
        <v>1410</v>
      </c>
      <c r="AT23" s="962" t="s">
        <v>1410</v>
      </c>
      <c r="AU23" s="962" t="s">
        <v>1410</v>
      </c>
      <c r="AV23" s="962" t="s">
        <v>1410</v>
      </c>
      <c r="AW23" s="962" t="s">
        <v>1410</v>
      </c>
      <c r="AX23" s="962" t="s">
        <v>1995</v>
      </c>
      <c r="AY23" s="962" t="s">
        <v>1996</v>
      </c>
      <c r="AZ23" s="962" t="s">
        <v>1997</v>
      </c>
      <c r="BA23" s="962" t="s">
        <v>1998</v>
      </c>
      <c r="BB23" s="965" t="s">
        <v>1999</v>
      </c>
      <c r="BC23" s="965" t="s">
        <v>2000</v>
      </c>
      <c r="BD23" s="962" t="s">
        <v>6</v>
      </c>
      <c r="BE23" s="962" t="s">
        <v>2001</v>
      </c>
      <c r="BF23" s="962" t="s">
        <v>2002</v>
      </c>
      <c r="BG23" s="962" t="s">
        <v>2003</v>
      </c>
      <c r="BH23" s="962" t="s">
        <v>2004</v>
      </c>
      <c r="BI23" s="962" t="s">
        <v>2005</v>
      </c>
      <c r="BJ23" s="962" t="s">
        <v>1414</v>
      </c>
      <c r="BK23" s="962" t="s">
        <v>1414</v>
      </c>
      <c r="BL23" s="962" t="s">
        <v>1410</v>
      </c>
      <c r="BM23" s="962" t="s">
        <v>1410</v>
      </c>
      <c r="BN23" s="962" t="s">
        <v>1410</v>
      </c>
      <c r="BO23" s="962" t="s">
        <v>1404</v>
      </c>
      <c r="BP23" s="962" t="s">
        <v>1410</v>
      </c>
      <c r="BQ23" s="962" t="s">
        <v>1410</v>
      </c>
      <c r="BR23" s="962" t="s">
        <v>1410</v>
      </c>
      <c r="BS23" s="962" t="s">
        <v>2006</v>
      </c>
      <c r="BT23" s="962" t="s">
        <v>1605</v>
      </c>
      <c r="BU23" s="962" t="s">
        <v>2007</v>
      </c>
      <c r="BV23" s="962" t="s">
        <v>1410</v>
      </c>
      <c r="BW23" s="962" t="s">
        <v>1410</v>
      </c>
      <c r="BX23" s="962" t="s">
        <v>1410</v>
      </c>
      <c r="BY23" s="962" t="s">
        <v>1605</v>
      </c>
      <c r="BZ23" s="962" t="s">
        <v>1410</v>
      </c>
      <c r="CA23" s="962" t="s">
        <v>1410</v>
      </c>
      <c r="CB23" s="962" t="s">
        <v>1410</v>
      </c>
      <c r="CC23" s="962" t="s">
        <v>2008</v>
      </c>
      <c r="CD23" s="962" t="s">
        <v>2009</v>
      </c>
      <c r="CE23" s="962" t="s">
        <v>2010</v>
      </c>
      <c r="CF23" s="962" t="s">
        <v>2011</v>
      </c>
      <c r="CG23" s="962" t="s">
        <v>2012</v>
      </c>
      <c r="CH23" s="962" t="s">
        <v>2013</v>
      </c>
      <c r="CI23" s="962" t="s">
        <v>2014</v>
      </c>
      <c r="CJ23" s="962" t="s">
        <v>2015</v>
      </c>
      <c r="CK23" s="962" t="s">
        <v>2016</v>
      </c>
      <c r="CL23" s="962" t="s">
        <v>2017</v>
      </c>
      <c r="CM23" s="962" t="s">
        <v>2018</v>
      </c>
      <c r="CN23" s="962" t="s">
        <v>2019</v>
      </c>
      <c r="CO23" s="962" t="s">
        <v>2020</v>
      </c>
      <c r="CP23" s="962" t="s">
        <v>2021</v>
      </c>
      <c r="CQ23" s="962" t="s">
        <v>2021</v>
      </c>
      <c r="CR23" s="962" t="s">
        <v>2022</v>
      </c>
    </row>
    <row r="24">
      <c r="B24" s="961" t="s">
        <v>929</v>
      </c>
      <c r="C24" s="962" t="s">
        <v>886</v>
      </c>
      <c r="D24" s="962" t="s">
        <v>1404</v>
      </c>
      <c r="E24" s="962" t="s">
        <v>1404</v>
      </c>
      <c r="F24" s="962" t="s">
        <v>1404</v>
      </c>
      <c r="G24" s="962" t="s">
        <v>1585</v>
      </c>
      <c r="H24" s="962" t="s">
        <v>1564</v>
      </c>
      <c r="I24" s="962" t="s">
        <v>1564</v>
      </c>
      <c r="J24" s="962" t="s">
        <v>1564</v>
      </c>
      <c r="K24" s="962" t="s">
        <v>1564</v>
      </c>
      <c r="L24" s="962" t="s">
        <v>1404</v>
      </c>
      <c r="M24" s="962" t="s">
        <v>1661</v>
      </c>
      <c r="N24" s="962" t="s">
        <v>1661</v>
      </c>
      <c r="O24" s="962" t="s">
        <v>1410</v>
      </c>
      <c r="P24" s="962" t="s">
        <v>1941</v>
      </c>
      <c r="Q24" s="962" t="s">
        <v>1941</v>
      </c>
      <c r="R24" s="962" t="s">
        <v>1410</v>
      </c>
      <c r="S24" s="962" t="s">
        <v>1410</v>
      </c>
      <c r="T24" s="962" t="s">
        <v>1404</v>
      </c>
      <c r="U24" s="963" t="s">
        <v>6</v>
      </c>
      <c r="V24" s="963" t="s">
        <v>6</v>
      </c>
      <c r="W24" s="963" t="s">
        <v>6</v>
      </c>
      <c r="X24" s="963" t="s">
        <v>6</v>
      </c>
      <c r="Y24" s="963" t="s">
        <v>913</v>
      </c>
      <c r="Z24" s="963" t="s">
        <v>1994</v>
      </c>
      <c r="AA24" s="962" t="s">
        <v>6</v>
      </c>
      <c r="AB24" s="962" t="s">
        <v>6</v>
      </c>
      <c r="AC24" s="962" t="s">
        <v>6</v>
      </c>
      <c r="AD24" s="962" t="s">
        <v>1514</v>
      </c>
      <c r="AE24" s="962" t="s">
        <v>1405</v>
      </c>
      <c r="AF24" s="962" t="s">
        <v>1406</v>
      </c>
      <c r="AG24" s="962" t="s">
        <v>1404</v>
      </c>
      <c r="AH24" s="962" t="s">
        <v>1427</v>
      </c>
      <c r="AI24" s="962" t="s">
        <v>1410</v>
      </c>
      <c r="AJ24" s="962" t="s">
        <v>1410</v>
      </c>
      <c r="AK24" s="962" t="s">
        <v>1406</v>
      </c>
      <c r="AL24" s="964" t="s">
        <v>1459</v>
      </c>
      <c r="AM24" s="962" t="s">
        <v>1410</v>
      </c>
      <c r="AN24" s="962" t="s">
        <v>1410</v>
      </c>
      <c r="AO24" s="962" t="s">
        <v>1410</v>
      </c>
      <c r="AP24" s="962" t="s">
        <v>1410</v>
      </c>
      <c r="AQ24" s="962" t="s">
        <v>1410</v>
      </c>
      <c r="AR24" s="962" t="s">
        <v>1410</v>
      </c>
      <c r="AS24" s="962" t="s">
        <v>1410</v>
      </c>
      <c r="AT24" s="962" t="s">
        <v>1410</v>
      </c>
      <c r="AU24" s="962" t="s">
        <v>1410</v>
      </c>
      <c r="AV24" s="962" t="s">
        <v>1410</v>
      </c>
      <c r="AW24" s="962" t="s">
        <v>1410</v>
      </c>
      <c r="AX24" s="962" t="s">
        <v>2023</v>
      </c>
      <c r="AY24" s="962" t="s">
        <v>2024</v>
      </c>
      <c r="AZ24" s="962" t="s">
        <v>2025</v>
      </c>
      <c r="BA24" s="962" t="s">
        <v>2026</v>
      </c>
      <c r="BB24" s="965" t="s">
        <v>2027</v>
      </c>
      <c r="BC24" s="965" t="s">
        <v>2028</v>
      </c>
      <c r="BD24" s="962" t="s">
        <v>6</v>
      </c>
      <c r="BE24" s="962" t="s">
        <v>1849</v>
      </c>
      <c r="BF24" s="962" t="s">
        <v>2029</v>
      </c>
      <c r="BG24" s="962" t="s">
        <v>2030</v>
      </c>
      <c r="BH24" s="962" t="s">
        <v>2031</v>
      </c>
      <c r="BI24" s="962" t="s">
        <v>2032</v>
      </c>
      <c r="BJ24" s="962" t="s">
        <v>1515</v>
      </c>
      <c r="BK24" s="962" t="s">
        <v>1515</v>
      </c>
      <c r="BL24" s="962" t="s">
        <v>1410</v>
      </c>
      <c r="BM24" s="962" t="s">
        <v>1410</v>
      </c>
      <c r="BN24" s="962" t="s">
        <v>1410</v>
      </c>
      <c r="BO24" s="962" t="s">
        <v>2033</v>
      </c>
      <c r="BP24" s="962" t="s">
        <v>1410</v>
      </c>
      <c r="BQ24" s="962" t="s">
        <v>1410</v>
      </c>
      <c r="BR24" s="962" t="s">
        <v>1410</v>
      </c>
      <c r="BS24" s="962" t="s">
        <v>2034</v>
      </c>
      <c r="BT24" s="962" t="s">
        <v>1478</v>
      </c>
      <c r="BU24" s="962" t="s">
        <v>1910</v>
      </c>
      <c r="BV24" s="962" t="s">
        <v>1410</v>
      </c>
      <c r="BW24" s="962" t="s">
        <v>1410</v>
      </c>
      <c r="BX24" s="962" t="s">
        <v>1410</v>
      </c>
      <c r="BY24" s="962" t="s">
        <v>1639</v>
      </c>
      <c r="BZ24" s="962" t="s">
        <v>1410</v>
      </c>
      <c r="CA24" s="962" t="s">
        <v>1410</v>
      </c>
      <c r="CB24" s="962" t="s">
        <v>1410</v>
      </c>
      <c r="CC24" s="962" t="s">
        <v>2035</v>
      </c>
      <c r="CD24" s="962" t="s">
        <v>2036</v>
      </c>
      <c r="CE24" s="962" t="s">
        <v>2037</v>
      </c>
      <c r="CF24" s="962" t="s">
        <v>2038</v>
      </c>
      <c r="CG24" s="962" t="s">
        <v>2039</v>
      </c>
      <c r="CH24" s="962" t="s">
        <v>2040</v>
      </c>
      <c r="CI24" s="962" t="s">
        <v>2041</v>
      </c>
      <c r="CJ24" s="962" t="s">
        <v>2042</v>
      </c>
      <c r="CK24" s="962" t="s">
        <v>2043</v>
      </c>
      <c r="CL24" s="962" t="s">
        <v>2044</v>
      </c>
      <c r="CM24" s="962" t="s">
        <v>2045</v>
      </c>
      <c r="CN24" s="962" t="s">
        <v>2046</v>
      </c>
      <c r="CO24" s="962" t="s">
        <v>2047</v>
      </c>
      <c r="CP24" s="962" t="s">
        <v>2048</v>
      </c>
      <c r="CQ24" s="962" t="s">
        <v>2048</v>
      </c>
      <c r="CR24" s="962" t="s">
        <v>2049</v>
      </c>
    </row>
    <row r="25">
      <c r="B25" s="961" t="s">
        <v>930</v>
      </c>
      <c r="C25" s="962" t="s">
        <v>886</v>
      </c>
      <c r="D25" s="962" t="s">
        <v>1548</v>
      </c>
      <c r="E25" s="962" t="s">
        <v>1548</v>
      </c>
      <c r="F25" s="962" t="s">
        <v>1548</v>
      </c>
      <c r="G25" s="962" t="s">
        <v>1655</v>
      </c>
      <c r="H25" s="962" t="s">
        <v>1414</v>
      </c>
      <c r="I25" s="962" t="s">
        <v>1414</v>
      </c>
      <c r="J25" s="962" t="s">
        <v>1414</v>
      </c>
      <c r="K25" s="962" t="s">
        <v>1414</v>
      </c>
      <c r="L25" s="962" t="s">
        <v>1404</v>
      </c>
      <c r="M25" s="962" t="s">
        <v>1661</v>
      </c>
      <c r="N25" s="962" t="s">
        <v>1661</v>
      </c>
      <c r="O25" s="962" t="s">
        <v>1410</v>
      </c>
      <c r="P25" s="962" t="s">
        <v>1941</v>
      </c>
      <c r="Q25" s="962" t="s">
        <v>1941</v>
      </c>
      <c r="R25" s="962" t="s">
        <v>1410</v>
      </c>
      <c r="S25" s="962" t="s">
        <v>1410</v>
      </c>
      <c r="T25" s="962" t="s">
        <v>1404</v>
      </c>
      <c r="U25" s="963" t="s">
        <v>6</v>
      </c>
      <c r="V25" s="963" t="s">
        <v>6</v>
      </c>
      <c r="W25" s="963" t="s">
        <v>6</v>
      </c>
      <c r="X25" s="963" t="s">
        <v>6</v>
      </c>
      <c r="Y25" s="963" t="s">
        <v>913</v>
      </c>
      <c r="Z25" s="963" t="s">
        <v>2050</v>
      </c>
      <c r="AA25" s="962" t="s">
        <v>6</v>
      </c>
      <c r="AB25" s="962" t="s">
        <v>6</v>
      </c>
      <c r="AC25" s="962" t="s">
        <v>6</v>
      </c>
      <c r="AD25" s="962" t="s">
        <v>1427</v>
      </c>
      <c r="AE25" s="962" t="s">
        <v>1410</v>
      </c>
      <c r="AF25" s="962" t="s">
        <v>1405</v>
      </c>
      <c r="AG25" s="962" t="s">
        <v>1410</v>
      </c>
      <c r="AH25" s="962" t="s">
        <v>1414</v>
      </c>
      <c r="AI25" s="962" t="s">
        <v>1410</v>
      </c>
      <c r="AJ25" s="962" t="s">
        <v>1410</v>
      </c>
      <c r="AK25" s="962" t="s">
        <v>1513</v>
      </c>
      <c r="AL25" s="964" t="s">
        <v>1456</v>
      </c>
      <c r="AM25" s="962" t="s">
        <v>1410</v>
      </c>
      <c r="AN25" s="962" t="s">
        <v>1410</v>
      </c>
      <c r="AO25" s="962" t="s">
        <v>1410</v>
      </c>
      <c r="AP25" s="962" t="s">
        <v>1410</v>
      </c>
      <c r="AQ25" s="962" t="s">
        <v>1410</v>
      </c>
      <c r="AR25" s="962" t="s">
        <v>1410</v>
      </c>
      <c r="AS25" s="962" t="s">
        <v>1410</v>
      </c>
      <c r="AT25" s="962" t="s">
        <v>1410</v>
      </c>
      <c r="AU25" s="962" t="s">
        <v>1410</v>
      </c>
      <c r="AV25" s="962" t="s">
        <v>1410</v>
      </c>
      <c r="AW25" s="962" t="s">
        <v>1410</v>
      </c>
      <c r="AX25" s="962" t="s">
        <v>2051</v>
      </c>
      <c r="AY25" s="962" t="s">
        <v>2052</v>
      </c>
      <c r="AZ25" s="962" t="s">
        <v>2053</v>
      </c>
      <c r="BA25" s="962" t="s">
        <v>2054</v>
      </c>
      <c r="BB25" s="965" t="s">
        <v>2055</v>
      </c>
      <c r="BC25" s="965" t="s">
        <v>2056</v>
      </c>
      <c r="BD25" s="962" t="s">
        <v>6</v>
      </c>
      <c r="BE25" s="962" t="s">
        <v>2057</v>
      </c>
      <c r="BF25" s="962" t="s">
        <v>2058</v>
      </c>
      <c r="BG25" s="962" t="s">
        <v>2059</v>
      </c>
      <c r="BH25" s="962" t="s">
        <v>2060</v>
      </c>
      <c r="BI25" s="962" t="s">
        <v>2061</v>
      </c>
      <c r="BJ25" s="962" t="s">
        <v>1412</v>
      </c>
      <c r="BK25" s="962" t="s">
        <v>1412</v>
      </c>
      <c r="BL25" s="962" t="s">
        <v>1410</v>
      </c>
      <c r="BM25" s="962" t="s">
        <v>1410</v>
      </c>
      <c r="BN25" s="962" t="s">
        <v>1410</v>
      </c>
      <c r="BO25" s="962" t="s">
        <v>2062</v>
      </c>
      <c r="BP25" s="962" t="s">
        <v>1410</v>
      </c>
      <c r="BQ25" s="962" t="s">
        <v>1410</v>
      </c>
      <c r="BR25" s="962" t="s">
        <v>1410</v>
      </c>
      <c r="BS25" s="962" t="s">
        <v>2063</v>
      </c>
      <c r="BT25" s="962" t="s">
        <v>1529</v>
      </c>
      <c r="BU25" s="962" t="s">
        <v>1530</v>
      </c>
      <c r="BV25" s="962" t="s">
        <v>1410</v>
      </c>
      <c r="BW25" s="962" t="s">
        <v>1410</v>
      </c>
      <c r="BX25" s="962" t="s">
        <v>1410</v>
      </c>
      <c r="BY25" s="962" t="s">
        <v>1641</v>
      </c>
      <c r="BZ25" s="962" t="s">
        <v>1410</v>
      </c>
      <c r="CA25" s="962" t="s">
        <v>1410</v>
      </c>
      <c r="CB25" s="962" t="s">
        <v>1410</v>
      </c>
      <c r="CC25" s="962" t="s">
        <v>2064</v>
      </c>
      <c r="CD25" s="962" t="s">
        <v>2065</v>
      </c>
      <c r="CE25" s="962" t="s">
        <v>2066</v>
      </c>
      <c r="CF25" s="962" t="s">
        <v>2067</v>
      </c>
      <c r="CG25" s="962" t="s">
        <v>2068</v>
      </c>
      <c r="CH25" s="962" t="s">
        <v>2069</v>
      </c>
      <c r="CI25" s="962" t="s">
        <v>2070</v>
      </c>
      <c r="CJ25" s="962" t="s">
        <v>2071</v>
      </c>
      <c r="CK25" s="962" t="s">
        <v>2072</v>
      </c>
      <c r="CL25" s="962" t="s">
        <v>2073</v>
      </c>
      <c r="CM25" s="962" t="s">
        <v>2074</v>
      </c>
      <c r="CN25" s="962" t="s">
        <v>2075</v>
      </c>
      <c r="CO25" s="962" t="s">
        <v>2076</v>
      </c>
      <c r="CP25" s="962" t="s">
        <v>2077</v>
      </c>
      <c r="CQ25" s="962" t="s">
        <v>2077</v>
      </c>
      <c r="CR25" s="962" t="s">
        <v>2022</v>
      </c>
    </row>
    <row r="26">
      <c r="B26" s="961" t="s">
        <v>931</v>
      </c>
      <c r="C26" s="962" t="s">
        <v>885</v>
      </c>
      <c r="D26" s="962" t="s">
        <v>1404</v>
      </c>
      <c r="E26" s="962" t="s">
        <v>1404</v>
      </c>
      <c r="F26" s="962" t="s">
        <v>1514</v>
      </c>
      <c r="G26" s="962" t="s">
        <v>2033</v>
      </c>
      <c r="H26" s="962" t="s">
        <v>1491</v>
      </c>
      <c r="I26" s="962" t="s">
        <v>1491</v>
      </c>
      <c r="J26" s="962" t="s">
        <v>1491</v>
      </c>
      <c r="K26" s="962" t="s">
        <v>1491</v>
      </c>
      <c r="L26" s="962" t="s">
        <v>1404</v>
      </c>
      <c r="M26" s="962" t="s">
        <v>12</v>
      </c>
      <c r="N26" s="962" t="s">
        <v>12</v>
      </c>
      <c r="O26" s="962" t="s">
        <v>1410</v>
      </c>
      <c r="P26" s="962" t="s">
        <v>1730</v>
      </c>
      <c r="Q26" s="962" t="s">
        <v>1730</v>
      </c>
      <c r="R26" s="962" t="s">
        <v>1410</v>
      </c>
      <c r="S26" s="962" t="s">
        <v>1410</v>
      </c>
      <c r="T26" s="962" t="s">
        <v>1404</v>
      </c>
      <c r="U26" s="963" t="s">
        <v>6</v>
      </c>
      <c r="V26" s="963" t="s">
        <v>6</v>
      </c>
      <c r="W26" s="963" t="s">
        <v>6</v>
      </c>
      <c r="X26" s="963" t="s">
        <v>6</v>
      </c>
      <c r="Y26" s="963" t="s">
        <v>6</v>
      </c>
      <c r="Z26" s="963" t="s">
        <v>2078</v>
      </c>
      <c r="AA26" s="962" t="s">
        <v>6</v>
      </c>
      <c r="AB26" s="962" t="s">
        <v>6</v>
      </c>
      <c r="AC26" s="962" t="s">
        <v>6</v>
      </c>
      <c r="AD26" s="962" t="s">
        <v>1514</v>
      </c>
      <c r="AE26" s="962" t="s">
        <v>1410</v>
      </c>
      <c r="AF26" s="962" t="s">
        <v>1548</v>
      </c>
      <c r="AG26" s="962" t="s">
        <v>1410</v>
      </c>
      <c r="AH26" s="962" t="s">
        <v>1404</v>
      </c>
      <c r="AI26" s="962" t="s">
        <v>1410</v>
      </c>
      <c r="AJ26" s="962" t="s">
        <v>1410</v>
      </c>
      <c r="AK26" s="962" t="s">
        <v>1404</v>
      </c>
      <c r="AL26" s="964" t="s">
        <v>1404</v>
      </c>
      <c r="AM26" s="962" t="s">
        <v>1410</v>
      </c>
      <c r="AN26" s="962" t="s">
        <v>1410</v>
      </c>
      <c r="AO26" s="962" t="s">
        <v>1410</v>
      </c>
      <c r="AP26" s="962" t="s">
        <v>1410</v>
      </c>
      <c r="AQ26" s="962" t="s">
        <v>1410</v>
      </c>
      <c r="AR26" s="962" t="s">
        <v>1410</v>
      </c>
      <c r="AS26" s="962" t="s">
        <v>1410</v>
      </c>
      <c r="AT26" s="962" t="s">
        <v>1410</v>
      </c>
      <c r="AU26" s="962" t="s">
        <v>1410</v>
      </c>
      <c r="AV26" s="962" t="s">
        <v>1410</v>
      </c>
      <c r="AW26" s="962" t="s">
        <v>1410</v>
      </c>
      <c r="AX26" s="962" t="s">
        <v>2079</v>
      </c>
      <c r="AY26" s="962" t="s">
        <v>2080</v>
      </c>
      <c r="AZ26" s="962" t="s">
        <v>1553</v>
      </c>
      <c r="BA26" s="962" t="s">
        <v>2081</v>
      </c>
      <c r="BB26" s="965" t="s">
        <v>2082</v>
      </c>
      <c r="BC26" s="965" t="s">
        <v>2083</v>
      </c>
      <c r="BD26" s="962" t="s">
        <v>6</v>
      </c>
      <c r="BE26" s="962" t="s">
        <v>2084</v>
      </c>
      <c r="BF26" s="962" t="s">
        <v>2085</v>
      </c>
      <c r="BG26" s="962" t="s">
        <v>2086</v>
      </c>
      <c r="BH26" s="962" t="s">
        <v>2087</v>
      </c>
      <c r="BI26" s="962" t="s">
        <v>2088</v>
      </c>
      <c r="BJ26" s="962" t="s">
        <v>1459</v>
      </c>
      <c r="BK26" s="962" t="s">
        <v>1459</v>
      </c>
      <c r="BL26" s="962" t="s">
        <v>1410</v>
      </c>
      <c r="BM26" s="962" t="s">
        <v>1410</v>
      </c>
      <c r="BN26" s="962" t="s">
        <v>1410</v>
      </c>
      <c r="BO26" s="962" t="s">
        <v>1461</v>
      </c>
      <c r="BP26" s="962" t="s">
        <v>1410</v>
      </c>
      <c r="BQ26" s="962" t="s">
        <v>1410</v>
      </c>
      <c r="BR26" s="962" t="s">
        <v>1410</v>
      </c>
      <c r="BS26" s="962" t="s">
        <v>2089</v>
      </c>
      <c r="BT26" s="962" t="s">
        <v>1585</v>
      </c>
      <c r="BU26" s="962" t="s">
        <v>1638</v>
      </c>
      <c r="BV26" s="962" t="s">
        <v>1410</v>
      </c>
      <c r="BW26" s="962" t="s">
        <v>1410</v>
      </c>
      <c r="BX26" s="962" t="s">
        <v>1410</v>
      </c>
      <c r="BY26" s="962" t="s">
        <v>1463</v>
      </c>
      <c r="BZ26" s="962" t="s">
        <v>1410</v>
      </c>
      <c r="CA26" s="962" t="s">
        <v>1410</v>
      </c>
      <c r="CB26" s="962" t="s">
        <v>1410</v>
      </c>
      <c r="CC26" s="962" t="s">
        <v>2090</v>
      </c>
      <c r="CD26" s="962" t="s">
        <v>2091</v>
      </c>
      <c r="CE26" s="962" t="s">
        <v>2092</v>
      </c>
      <c r="CF26" s="962" t="s">
        <v>2093</v>
      </c>
      <c r="CG26" s="962" t="s">
        <v>2094</v>
      </c>
      <c r="CH26" s="962" t="s">
        <v>2095</v>
      </c>
      <c r="CI26" s="962" t="s">
        <v>2096</v>
      </c>
      <c r="CJ26" s="962" t="s">
        <v>2097</v>
      </c>
      <c r="CK26" s="962" t="s">
        <v>2098</v>
      </c>
      <c r="CL26" s="962" t="s">
        <v>2099</v>
      </c>
      <c r="CM26" s="962" t="s">
        <v>2100</v>
      </c>
      <c r="CN26" s="962" t="s">
        <v>2101</v>
      </c>
      <c r="CO26" s="962" t="s">
        <v>2102</v>
      </c>
      <c r="CP26" s="962" t="s">
        <v>2103</v>
      </c>
      <c r="CQ26" s="962" t="s">
        <v>2103</v>
      </c>
      <c r="CR26" s="962" t="s">
        <v>12</v>
      </c>
    </row>
    <row r="27">
      <c r="B27" s="961" t="s">
        <v>932</v>
      </c>
      <c r="C27" s="962" t="s">
        <v>886</v>
      </c>
      <c r="D27" s="962" t="s">
        <v>1404</v>
      </c>
      <c r="E27" s="962" t="s">
        <v>1404</v>
      </c>
      <c r="F27" s="962" t="s">
        <v>1406</v>
      </c>
      <c r="G27" s="962" t="s">
        <v>1478</v>
      </c>
      <c r="H27" s="962" t="s">
        <v>1484</v>
      </c>
      <c r="I27" s="962" t="s">
        <v>1484</v>
      </c>
      <c r="J27" s="962" t="s">
        <v>1484</v>
      </c>
      <c r="K27" s="962" t="s">
        <v>1484</v>
      </c>
      <c r="L27" s="962" t="s">
        <v>1404</v>
      </c>
      <c r="M27" s="962" t="s">
        <v>12</v>
      </c>
      <c r="N27" s="962" t="s">
        <v>12</v>
      </c>
      <c r="O27" s="962" t="s">
        <v>1410</v>
      </c>
      <c r="P27" s="962" t="s">
        <v>2104</v>
      </c>
      <c r="Q27" s="962" t="s">
        <v>2105</v>
      </c>
      <c r="R27" s="962" t="s">
        <v>1410</v>
      </c>
      <c r="S27" s="962" t="s">
        <v>1410</v>
      </c>
      <c r="T27" s="962" t="s">
        <v>1404</v>
      </c>
      <c r="U27" s="963" t="s">
        <v>6</v>
      </c>
      <c r="V27" s="963" t="s">
        <v>6</v>
      </c>
      <c r="W27" s="963" t="s">
        <v>6</v>
      </c>
      <c r="X27" s="963" t="s">
        <v>6</v>
      </c>
      <c r="Y27" s="963" t="s">
        <v>920</v>
      </c>
      <c r="Z27" s="963" t="s">
        <v>12</v>
      </c>
      <c r="AA27" s="962" t="s">
        <v>6</v>
      </c>
      <c r="AB27" s="962" t="s">
        <v>6</v>
      </c>
      <c r="AC27" s="962" t="s">
        <v>6</v>
      </c>
      <c r="AD27" s="962" t="s">
        <v>1697</v>
      </c>
      <c r="AE27" s="962" t="s">
        <v>1410</v>
      </c>
      <c r="AF27" s="962" t="s">
        <v>1410</v>
      </c>
      <c r="AG27" s="962" t="s">
        <v>1564</v>
      </c>
      <c r="AH27" s="962" t="s">
        <v>1415</v>
      </c>
      <c r="AI27" s="962" t="s">
        <v>1410</v>
      </c>
      <c r="AJ27" s="962" t="s">
        <v>1410</v>
      </c>
      <c r="AK27" s="962" t="s">
        <v>1405</v>
      </c>
      <c r="AL27" s="964" t="s">
        <v>1514</v>
      </c>
      <c r="AM27" s="962" t="s">
        <v>1410</v>
      </c>
      <c r="AN27" s="962" t="s">
        <v>1410</v>
      </c>
      <c r="AO27" s="962" t="s">
        <v>1410</v>
      </c>
      <c r="AP27" s="962" t="s">
        <v>1410</v>
      </c>
      <c r="AQ27" s="962" t="s">
        <v>1410</v>
      </c>
      <c r="AR27" s="962" t="s">
        <v>1410</v>
      </c>
      <c r="AS27" s="962" t="s">
        <v>1410</v>
      </c>
      <c r="AT27" s="962" t="s">
        <v>1410</v>
      </c>
      <c r="AU27" s="962" t="s">
        <v>1410</v>
      </c>
      <c r="AV27" s="962" t="s">
        <v>1410</v>
      </c>
      <c r="AW27" s="962" t="s">
        <v>1410</v>
      </c>
      <c r="AX27" s="962" t="s">
        <v>2106</v>
      </c>
      <c r="AY27" s="962" t="s">
        <v>2107</v>
      </c>
      <c r="AZ27" s="962" t="s">
        <v>2108</v>
      </c>
      <c r="BA27" s="962" t="s">
        <v>2109</v>
      </c>
      <c r="BB27" s="965" t="s">
        <v>2110</v>
      </c>
      <c r="BC27" s="965" t="s">
        <v>2111</v>
      </c>
      <c r="BD27" s="962" t="s">
        <v>6</v>
      </c>
      <c r="BE27" s="962" t="s">
        <v>1641</v>
      </c>
      <c r="BF27" s="962" t="s">
        <v>2112</v>
      </c>
      <c r="BG27" s="962" t="s">
        <v>2113</v>
      </c>
      <c r="BH27" s="962" t="s">
        <v>2114</v>
      </c>
      <c r="BI27" s="962" t="s">
        <v>2115</v>
      </c>
      <c r="BJ27" s="962" t="s">
        <v>1552</v>
      </c>
      <c r="BK27" s="962" t="s">
        <v>1552</v>
      </c>
      <c r="BL27" s="962" t="s">
        <v>1410</v>
      </c>
      <c r="BM27" s="962" t="s">
        <v>1410</v>
      </c>
      <c r="BN27" s="962" t="s">
        <v>1410</v>
      </c>
      <c r="BO27" s="962" t="s">
        <v>1908</v>
      </c>
      <c r="BP27" s="962" t="s">
        <v>1410</v>
      </c>
      <c r="BQ27" s="962" t="s">
        <v>1410</v>
      </c>
      <c r="BR27" s="962" t="s">
        <v>1410</v>
      </c>
      <c r="BS27" s="962" t="s">
        <v>2116</v>
      </c>
      <c r="BT27" s="962" t="s">
        <v>1604</v>
      </c>
      <c r="BU27" s="962" t="s">
        <v>1605</v>
      </c>
      <c r="BV27" s="962" t="s">
        <v>1410</v>
      </c>
      <c r="BW27" s="962" t="s">
        <v>1410</v>
      </c>
      <c r="BX27" s="962" t="s">
        <v>1410</v>
      </c>
      <c r="BY27" s="962" t="s">
        <v>1408</v>
      </c>
      <c r="BZ27" s="962" t="s">
        <v>1410</v>
      </c>
      <c r="CA27" s="962" t="s">
        <v>1410</v>
      </c>
      <c r="CB27" s="962" t="s">
        <v>1410</v>
      </c>
      <c r="CC27" s="962" t="s">
        <v>2117</v>
      </c>
      <c r="CD27" s="962" t="s">
        <v>2118</v>
      </c>
      <c r="CE27" s="962" t="s">
        <v>2119</v>
      </c>
      <c r="CF27" s="962" t="s">
        <v>2120</v>
      </c>
      <c r="CG27" s="962" t="s">
        <v>2121</v>
      </c>
      <c r="CH27" s="962" t="s">
        <v>2122</v>
      </c>
      <c r="CI27" s="962" t="s">
        <v>2123</v>
      </c>
      <c r="CJ27" s="962" t="s">
        <v>2124</v>
      </c>
      <c r="CK27" s="962" t="s">
        <v>2125</v>
      </c>
      <c r="CL27" s="962" t="s">
        <v>2126</v>
      </c>
      <c r="CM27" s="962" t="s">
        <v>2127</v>
      </c>
      <c r="CN27" s="962" t="s">
        <v>2128</v>
      </c>
      <c r="CO27" s="962" t="s">
        <v>2129</v>
      </c>
      <c r="CP27" s="962" t="s">
        <v>2130</v>
      </c>
      <c r="CQ27" s="962" t="s">
        <v>2130</v>
      </c>
      <c r="CR27" s="962" t="s">
        <v>2131</v>
      </c>
    </row>
    <row r="28">
      <c r="B28" s="961" t="s">
        <v>932</v>
      </c>
      <c r="C28" s="962" t="s">
        <v>885</v>
      </c>
      <c r="D28" s="962" t="s">
        <v>1404</v>
      </c>
      <c r="E28" s="962" t="s">
        <v>1404</v>
      </c>
      <c r="F28" s="962" t="s">
        <v>1514</v>
      </c>
      <c r="G28" s="962" t="s">
        <v>2033</v>
      </c>
      <c r="H28" s="962" t="s">
        <v>1484</v>
      </c>
      <c r="I28" s="962" t="s">
        <v>1484</v>
      </c>
      <c r="J28" s="962" t="s">
        <v>1484</v>
      </c>
      <c r="K28" s="962" t="s">
        <v>1484</v>
      </c>
      <c r="L28" s="962" t="s">
        <v>1404</v>
      </c>
      <c r="M28" s="962" t="s">
        <v>12</v>
      </c>
      <c r="N28" s="962" t="s">
        <v>12</v>
      </c>
      <c r="O28" s="962" t="s">
        <v>1410</v>
      </c>
      <c r="P28" s="962" t="s">
        <v>2132</v>
      </c>
      <c r="Q28" s="962" t="s">
        <v>2132</v>
      </c>
      <c r="R28" s="962" t="s">
        <v>1410</v>
      </c>
      <c r="S28" s="962" t="s">
        <v>1410</v>
      </c>
      <c r="T28" s="962" t="s">
        <v>1404</v>
      </c>
      <c r="U28" s="963" t="s">
        <v>6</v>
      </c>
      <c r="V28" s="963" t="s">
        <v>6</v>
      </c>
      <c r="W28" s="963" t="s">
        <v>6</v>
      </c>
      <c r="X28" s="963" t="s">
        <v>6</v>
      </c>
      <c r="Y28" s="963" t="s">
        <v>6</v>
      </c>
      <c r="Z28" s="963" t="s">
        <v>1413</v>
      </c>
      <c r="AA28" s="962" t="s">
        <v>6</v>
      </c>
      <c r="AB28" s="962" t="s">
        <v>6</v>
      </c>
      <c r="AC28" s="962" t="s">
        <v>6</v>
      </c>
      <c r="AD28" s="962" t="s">
        <v>1514</v>
      </c>
      <c r="AE28" s="962" t="s">
        <v>1410</v>
      </c>
      <c r="AF28" s="962" t="s">
        <v>1410</v>
      </c>
      <c r="AG28" s="962" t="s">
        <v>1514</v>
      </c>
      <c r="AH28" s="962" t="s">
        <v>1406</v>
      </c>
      <c r="AI28" s="962" t="s">
        <v>1410</v>
      </c>
      <c r="AJ28" s="962" t="s">
        <v>1410</v>
      </c>
      <c r="AK28" s="962" t="s">
        <v>1404</v>
      </c>
      <c r="AL28" s="964" t="s">
        <v>1404</v>
      </c>
      <c r="AM28" s="962" t="s">
        <v>1410</v>
      </c>
      <c r="AN28" s="962" t="s">
        <v>1410</v>
      </c>
      <c r="AO28" s="962" t="s">
        <v>1410</v>
      </c>
      <c r="AP28" s="962" t="s">
        <v>1410</v>
      </c>
      <c r="AQ28" s="962" t="s">
        <v>1410</v>
      </c>
      <c r="AR28" s="962" t="s">
        <v>1410</v>
      </c>
      <c r="AS28" s="962" t="s">
        <v>1410</v>
      </c>
      <c r="AT28" s="962" t="s">
        <v>1410</v>
      </c>
      <c r="AU28" s="962" t="s">
        <v>1410</v>
      </c>
      <c r="AV28" s="962" t="s">
        <v>1410</v>
      </c>
      <c r="AW28" s="962" t="s">
        <v>1410</v>
      </c>
      <c r="AX28" s="962" t="s">
        <v>2133</v>
      </c>
      <c r="AY28" s="962" t="s">
        <v>2134</v>
      </c>
      <c r="AZ28" s="962" t="s">
        <v>2135</v>
      </c>
      <c r="BA28" s="962" t="s">
        <v>2136</v>
      </c>
      <c r="BB28" s="965" t="s">
        <v>2137</v>
      </c>
      <c r="BC28" s="965" t="s">
        <v>2138</v>
      </c>
      <c r="BD28" s="962" t="s">
        <v>6</v>
      </c>
      <c r="BE28" s="962" t="s">
        <v>1552</v>
      </c>
      <c r="BF28" s="962" t="s">
        <v>2139</v>
      </c>
      <c r="BG28" s="962" t="s">
        <v>2140</v>
      </c>
      <c r="BH28" s="962" t="s">
        <v>2141</v>
      </c>
      <c r="BI28" s="962" t="s">
        <v>2142</v>
      </c>
      <c r="BJ28" s="962" t="s">
        <v>1459</v>
      </c>
      <c r="BK28" s="962" t="s">
        <v>1459</v>
      </c>
      <c r="BL28" s="962" t="s">
        <v>1410</v>
      </c>
      <c r="BM28" s="962" t="s">
        <v>1410</v>
      </c>
      <c r="BN28" s="962" t="s">
        <v>1410</v>
      </c>
      <c r="BO28" s="962" t="s">
        <v>1461</v>
      </c>
      <c r="BP28" s="962" t="s">
        <v>1410</v>
      </c>
      <c r="BQ28" s="962" t="s">
        <v>1410</v>
      </c>
      <c r="BR28" s="962" t="s">
        <v>1410</v>
      </c>
      <c r="BS28" s="962" t="s">
        <v>2143</v>
      </c>
      <c r="BT28" s="962" t="s">
        <v>1585</v>
      </c>
      <c r="BU28" s="962" t="s">
        <v>1638</v>
      </c>
      <c r="BV28" s="962" t="s">
        <v>1410</v>
      </c>
      <c r="BW28" s="962" t="s">
        <v>1410</v>
      </c>
      <c r="BX28" s="962" t="s">
        <v>1410</v>
      </c>
      <c r="BY28" s="962" t="s">
        <v>1463</v>
      </c>
      <c r="BZ28" s="962" t="s">
        <v>1410</v>
      </c>
      <c r="CA28" s="962" t="s">
        <v>1410</v>
      </c>
      <c r="CB28" s="962" t="s">
        <v>1410</v>
      </c>
      <c r="CC28" s="962" t="s">
        <v>2144</v>
      </c>
      <c r="CD28" s="962" t="s">
        <v>2145</v>
      </c>
      <c r="CE28" s="962" t="s">
        <v>2146</v>
      </c>
      <c r="CF28" s="962" t="s">
        <v>2147</v>
      </c>
      <c r="CG28" s="962" t="s">
        <v>2148</v>
      </c>
      <c r="CH28" s="962" t="s">
        <v>2149</v>
      </c>
      <c r="CI28" s="962" t="s">
        <v>2150</v>
      </c>
      <c r="CJ28" s="962" t="s">
        <v>2151</v>
      </c>
      <c r="CK28" s="962" t="s">
        <v>2152</v>
      </c>
      <c r="CL28" s="962" t="s">
        <v>2153</v>
      </c>
      <c r="CM28" s="962" t="s">
        <v>2154</v>
      </c>
      <c r="CN28" s="962" t="s">
        <v>2155</v>
      </c>
      <c r="CO28" s="962" t="s">
        <v>2156</v>
      </c>
      <c r="CP28" s="962" t="s">
        <v>2157</v>
      </c>
      <c r="CQ28" s="962" t="s">
        <v>2157</v>
      </c>
      <c r="CR28" s="962" t="s">
        <v>12</v>
      </c>
    </row>
    <row r="29">
      <c r="B29" s="961" t="s">
        <v>933</v>
      </c>
      <c r="C29" s="962" t="s">
        <v>885</v>
      </c>
      <c r="D29" s="962" t="s">
        <v>1404</v>
      </c>
      <c r="E29" s="962" t="s">
        <v>1548</v>
      </c>
      <c r="F29" s="962" t="s">
        <v>1548</v>
      </c>
      <c r="G29" s="962" t="s">
        <v>2158</v>
      </c>
      <c r="H29" s="962" t="s">
        <v>1484</v>
      </c>
      <c r="I29" s="962" t="s">
        <v>1484</v>
      </c>
      <c r="J29" s="962" t="s">
        <v>1484</v>
      </c>
      <c r="K29" s="962" t="s">
        <v>1484</v>
      </c>
      <c r="L29" s="962" t="s">
        <v>1404</v>
      </c>
      <c r="M29" s="962" t="s">
        <v>12</v>
      </c>
      <c r="N29" s="962" t="s">
        <v>12</v>
      </c>
      <c r="O29" s="962" t="s">
        <v>1410</v>
      </c>
      <c r="P29" s="962" t="s">
        <v>2132</v>
      </c>
      <c r="Q29" s="962" t="s">
        <v>2132</v>
      </c>
      <c r="R29" s="962" t="s">
        <v>1410</v>
      </c>
      <c r="S29" s="962" t="s">
        <v>1410</v>
      </c>
      <c r="T29" s="962" t="s">
        <v>1404</v>
      </c>
      <c r="U29" s="963" t="s">
        <v>6</v>
      </c>
      <c r="V29" s="963" t="s">
        <v>6</v>
      </c>
      <c r="W29" s="963" t="s">
        <v>6</v>
      </c>
      <c r="X29" s="963" t="s">
        <v>6</v>
      </c>
      <c r="Y29" s="963" t="s">
        <v>6</v>
      </c>
      <c r="Z29" s="963" t="s">
        <v>12</v>
      </c>
      <c r="AA29" s="962" t="s">
        <v>6</v>
      </c>
      <c r="AB29" s="962" t="s">
        <v>6</v>
      </c>
      <c r="AC29" s="962" t="s">
        <v>6</v>
      </c>
      <c r="AD29" s="962" t="s">
        <v>1415</v>
      </c>
      <c r="AE29" s="962" t="s">
        <v>1408</v>
      </c>
      <c r="AF29" s="962" t="s">
        <v>1408</v>
      </c>
      <c r="AG29" s="962" t="s">
        <v>1415</v>
      </c>
      <c r="AH29" s="962" t="s">
        <v>2159</v>
      </c>
      <c r="AI29" s="962" t="s">
        <v>1410</v>
      </c>
      <c r="AJ29" s="962" t="s">
        <v>1410</v>
      </c>
      <c r="AK29" s="962" t="s">
        <v>1514</v>
      </c>
      <c r="AL29" s="964" t="s">
        <v>1406</v>
      </c>
      <c r="AM29" s="962" t="s">
        <v>1410</v>
      </c>
      <c r="AN29" s="962" t="s">
        <v>1410</v>
      </c>
      <c r="AO29" s="962" t="s">
        <v>1410</v>
      </c>
      <c r="AP29" s="962" t="s">
        <v>1410</v>
      </c>
      <c r="AQ29" s="962" t="s">
        <v>1410</v>
      </c>
      <c r="AR29" s="962" t="s">
        <v>1410</v>
      </c>
      <c r="AS29" s="962" t="s">
        <v>1410</v>
      </c>
      <c r="AT29" s="962" t="s">
        <v>1410</v>
      </c>
      <c r="AU29" s="962" t="s">
        <v>1410</v>
      </c>
      <c r="AV29" s="962" t="s">
        <v>1410</v>
      </c>
      <c r="AW29" s="962" t="s">
        <v>1410</v>
      </c>
      <c r="AX29" s="962" t="s">
        <v>2160</v>
      </c>
      <c r="AY29" s="962" t="s">
        <v>2161</v>
      </c>
      <c r="AZ29" s="962" t="s">
        <v>2162</v>
      </c>
      <c r="BA29" s="962" t="s">
        <v>2163</v>
      </c>
      <c r="BB29" s="965" t="s">
        <v>2164</v>
      </c>
      <c r="BC29" s="965" t="s">
        <v>2165</v>
      </c>
      <c r="BD29" s="962" t="s">
        <v>6</v>
      </c>
      <c r="BE29" s="962" t="s">
        <v>2166</v>
      </c>
      <c r="BF29" s="962" t="s">
        <v>2167</v>
      </c>
      <c r="BG29" s="962" t="s">
        <v>2168</v>
      </c>
      <c r="BH29" s="962" t="s">
        <v>2169</v>
      </c>
      <c r="BI29" s="962" t="s">
        <v>2170</v>
      </c>
      <c r="BJ29" s="962" t="s">
        <v>1427</v>
      </c>
      <c r="BK29" s="962" t="s">
        <v>1427</v>
      </c>
      <c r="BL29" s="962" t="s">
        <v>1410</v>
      </c>
      <c r="BM29" s="962" t="s">
        <v>1410</v>
      </c>
      <c r="BN29" s="962" t="s">
        <v>1410</v>
      </c>
      <c r="BO29" s="962" t="s">
        <v>2171</v>
      </c>
      <c r="BP29" s="962" t="s">
        <v>1410</v>
      </c>
      <c r="BQ29" s="962" t="s">
        <v>1410</v>
      </c>
      <c r="BR29" s="962" t="s">
        <v>1410</v>
      </c>
      <c r="BS29" s="962" t="s">
        <v>2172</v>
      </c>
      <c r="BT29" s="962" t="s">
        <v>1639</v>
      </c>
      <c r="BU29" s="962" t="s">
        <v>2173</v>
      </c>
      <c r="BV29" s="962" t="s">
        <v>1410</v>
      </c>
      <c r="BW29" s="962" t="s">
        <v>1410</v>
      </c>
      <c r="BX29" s="962" t="s">
        <v>1410</v>
      </c>
      <c r="BY29" s="962" t="s">
        <v>1564</v>
      </c>
      <c r="BZ29" s="962" t="s">
        <v>1410</v>
      </c>
      <c r="CA29" s="962" t="s">
        <v>1410</v>
      </c>
      <c r="CB29" s="962" t="s">
        <v>1410</v>
      </c>
      <c r="CC29" s="962" t="s">
        <v>2174</v>
      </c>
      <c r="CD29" s="962" t="s">
        <v>2175</v>
      </c>
      <c r="CE29" s="962" t="s">
        <v>2176</v>
      </c>
      <c r="CF29" s="962" t="s">
        <v>2177</v>
      </c>
      <c r="CG29" s="962" t="s">
        <v>2178</v>
      </c>
      <c r="CH29" s="962" t="s">
        <v>2179</v>
      </c>
      <c r="CI29" s="962" t="s">
        <v>2180</v>
      </c>
      <c r="CJ29" s="962" t="s">
        <v>2181</v>
      </c>
      <c r="CK29" s="962" t="s">
        <v>2182</v>
      </c>
      <c r="CL29" s="962" t="s">
        <v>2183</v>
      </c>
      <c r="CM29" s="962" t="s">
        <v>2184</v>
      </c>
      <c r="CN29" s="962" t="s">
        <v>2185</v>
      </c>
      <c r="CO29" s="962" t="s">
        <v>2186</v>
      </c>
      <c r="CP29" s="962" t="s">
        <v>2187</v>
      </c>
      <c r="CQ29" s="962" t="s">
        <v>2187</v>
      </c>
      <c r="CR29" s="962" t="s">
        <v>12</v>
      </c>
    </row>
    <row r="30">
      <c r="B30" s="961" t="s">
        <v>934</v>
      </c>
      <c r="C30" s="962" t="s">
        <v>886</v>
      </c>
      <c r="D30" s="962" t="s">
        <v>1404</v>
      </c>
      <c r="E30" s="962" t="s">
        <v>1404</v>
      </c>
      <c r="F30" s="962" t="s">
        <v>1404</v>
      </c>
      <c r="G30" s="962" t="s">
        <v>1585</v>
      </c>
      <c r="H30" s="962" t="s">
        <v>1552</v>
      </c>
      <c r="I30" s="962" t="s">
        <v>1552</v>
      </c>
      <c r="J30" s="962" t="s">
        <v>1552</v>
      </c>
      <c r="K30" s="962" t="s">
        <v>1552</v>
      </c>
      <c r="L30" s="962" t="s">
        <v>1404</v>
      </c>
      <c r="M30" s="962" t="s">
        <v>12</v>
      </c>
      <c r="N30" s="962" t="s">
        <v>6</v>
      </c>
      <c r="O30" s="962" t="s">
        <v>1410</v>
      </c>
      <c r="P30" s="962" t="s">
        <v>1410</v>
      </c>
      <c r="Q30" s="962" t="s">
        <v>1410</v>
      </c>
      <c r="R30" s="962" t="s">
        <v>1410</v>
      </c>
      <c r="S30" s="962" t="s">
        <v>1410</v>
      </c>
      <c r="T30" s="962" t="s">
        <v>1404</v>
      </c>
      <c r="U30" s="963" t="s">
        <v>6</v>
      </c>
      <c r="V30" s="963" t="s">
        <v>6</v>
      </c>
      <c r="W30" s="963" t="s">
        <v>2188</v>
      </c>
      <c r="X30" s="963" t="s">
        <v>6</v>
      </c>
      <c r="Y30" s="963" t="s">
        <v>913</v>
      </c>
      <c r="Z30" s="963" t="s">
        <v>6</v>
      </c>
      <c r="AA30" s="962" t="s">
        <v>2189</v>
      </c>
      <c r="AB30" s="962" t="s">
        <v>6</v>
      </c>
      <c r="AC30" s="962" t="s">
        <v>6</v>
      </c>
      <c r="AD30" s="962" t="s">
        <v>1515</v>
      </c>
      <c r="AE30" s="962" t="s">
        <v>1410</v>
      </c>
      <c r="AF30" s="962" t="s">
        <v>1456</v>
      </c>
      <c r="AG30" s="962" t="s">
        <v>1410</v>
      </c>
      <c r="AH30" s="962" t="s">
        <v>1456</v>
      </c>
      <c r="AI30" s="962" t="s">
        <v>1410</v>
      </c>
      <c r="AJ30" s="962" t="s">
        <v>2159</v>
      </c>
      <c r="AK30" s="962" t="s">
        <v>1410</v>
      </c>
      <c r="AL30" s="962" t="s">
        <v>1406</v>
      </c>
      <c r="AM30" s="962" t="s">
        <v>1410</v>
      </c>
      <c r="AN30" s="962" t="s">
        <v>1410</v>
      </c>
      <c r="AO30" s="962" t="s">
        <v>1410</v>
      </c>
      <c r="AP30" s="962" t="s">
        <v>1410</v>
      </c>
      <c r="AQ30" s="962" t="s">
        <v>1410</v>
      </c>
      <c r="AR30" s="962" t="s">
        <v>1410</v>
      </c>
      <c r="AS30" s="962" t="s">
        <v>1410</v>
      </c>
      <c r="AT30" s="962" t="s">
        <v>1410</v>
      </c>
      <c r="AU30" s="962" t="s">
        <v>1410</v>
      </c>
      <c r="AV30" s="962" t="s">
        <v>1410</v>
      </c>
      <c r="AW30" s="964" t="s">
        <v>1405</v>
      </c>
      <c r="AX30" s="962" t="s">
        <v>2190</v>
      </c>
      <c r="AY30" s="962" t="s">
        <v>2191</v>
      </c>
      <c r="AZ30" s="962" t="s">
        <v>2192</v>
      </c>
      <c r="BA30" s="962" t="s">
        <v>2193</v>
      </c>
      <c r="BB30" s="965" t="s">
        <v>2194</v>
      </c>
      <c r="BC30" s="965" t="s">
        <v>2195</v>
      </c>
      <c r="BD30" s="962" t="s">
        <v>6</v>
      </c>
      <c r="BE30" s="962" t="s">
        <v>2196</v>
      </c>
      <c r="BF30" s="962" t="s">
        <v>2197</v>
      </c>
      <c r="BG30" s="962" t="s">
        <v>2198</v>
      </c>
      <c r="BH30" s="962" t="s">
        <v>2199</v>
      </c>
      <c r="BI30" s="962" t="s">
        <v>2200</v>
      </c>
      <c r="BJ30" s="962" t="s">
        <v>1410</v>
      </c>
      <c r="BK30" s="962" t="s">
        <v>1410</v>
      </c>
      <c r="BL30" s="962" t="s">
        <v>1456</v>
      </c>
      <c r="BM30" s="962" t="s">
        <v>1548</v>
      </c>
      <c r="BN30" s="962" t="s">
        <v>1410</v>
      </c>
      <c r="BO30" s="962" t="s">
        <v>2171</v>
      </c>
      <c r="BP30" s="962" t="s">
        <v>1410</v>
      </c>
      <c r="BQ30" s="962" t="s">
        <v>1410</v>
      </c>
      <c r="BR30" s="962" t="s">
        <v>1410</v>
      </c>
      <c r="BS30" s="962" t="s">
        <v>2201</v>
      </c>
      <c r="BT30" s="962" t="s">
        <v>1410</v>
      </c>
      <c r="BU30" s="962" t="s">
        <v>1410</v>
      </c>
      <c r="BV30" s="962" t="s">
        <v>2202</v>
      </c>
      <c r="BW30" s="962" t="s">
        <v>2203</v>
      </c>
      <c r="BX30" s="962" t="s">
        <v>1410</v>
      </c>
      <c r="BY30" s="962" t="s">
        <v>1564</v>
      </c>
      <c r="BZ30" s="962" t="s">
        <v>1410</v>
      </c>
      <c r="CA30" s="962" t="s">
        <v>1410</v>
      </c>
      <c r="CB30" s="962" t="s">
        <v>1410</v>
      </c>
      <c r="CC30" s="962" t="s">
        <v>2204</v>
      </c>
      <c r="CD30" s="962" t="s">
        <v>2205</v>
      </c>
      <c r="CE30" s="962" t="s">
        <v>2206</v>
      </c>
      <c r="CF30" s="962" t="s">
        <v>2207</v>
      </c>
      <c r="CG30" s="962" t="s">
        <v>2208</v>
      </c>
      <c r="CH30" s="962" t="s">
        <v>2209</v>
      </c>
      <c r="CI30" s="962" t="s">
        <v>2210</v>
      </c>
      <c r="CJ30" s="962" t="s">
        <v>2211</v>
      </c>
      <c r="CK30" s="962" t="s">
        <v>2212</v>
      </c>
      <c r="CL30" s="962" t="s">
        <v>2213</v>
      </c>
      <c r="CM30" s="962" t="s">
        <v>2214</v>
      </c>
      <c r="CN30" s="962" t="s">
        <v>2215</v>
      </c>
      <c r="CO30" s="962" t="s">
        <v>2216</v>
      </c>
      <c r="CP30" s="962" t="s">
        <v>2217</v>
      </c>
      <c r="CQ30" s="962" t="s">
        <v>2217</v>
      </c>
      <c r="CR30" s="962" t="s">
        <v>2218</v>
      </c>
    </row>
    <row r="31">
      <c r="B31" s="961" t="s">
        <v>934</v>
      </c>
      <c r="C31" s="962" t="s">
        <v>885</v>
      </c>
      <c r="D31" s="962" t="s">
        <v>1404</v>
      </c>
      <c r="E31" s="962" t="s">
        <v>1404</v>
      </c>
      <c r="F31" s="962" t="s">
        <v>1404</v>
      </c>
      <c r="G31" s="962" t="s">
        <v>1624</v>
      </c>
      <c r="H31" s="962" t="s">
        <v>1515</v>
      </c>
      <c r="I31" s="962" t="s">
        <v>1515</v>
      </c>
      <c r="J31" s="962" t="s">
        <v>1515</v>
      </c>
      <c r="K31" s="962" t="s">
        <v>1515</v>
      </c>
      <c r="L31" s="962" t="s">
        <v>1404</v>
      </c>
      <c r="M31" s="962" t="s">
        <v>12</v>
      </c>
      <c r="N31" s="962" t="s">
        <v>6</v>
      </c>
      <c r="O31" s="962" t="s">
        <v>1410</v>
      </c>
      <c r="P31" s="962" t="s">
        <v>1410</v>
      </c>
      <c r="Q31" s="962" t="s">
        <v>1410</v>
      </c>
      <c r="R31" s="962" t="s">
        <v>1410</v>
      </c>
      <c r="S31" s="962" t="s">
        <v>1410</v>
      </c>
      <c r="T31" s="962" t="s">
        <v>1404</v>
      </c>
      <c r="U31" s="963" t="s">
        <v>6</v>
      </c>
      <c r="V31" s="963" t="s">
        <v>6</v>
      </c>
      <c r="W31" s="963" t="s">
        <v>2219</v>
      </c>
      <c r="X31" s="963" t="s">
        <v>6</v>
      </c>
      <c r="Y31" s="963" t="s">
        <v>6</v>
      </c>
      <c r="Z31" s="963" t="s">
        <v>6</v>
      </c>
      <c r="AA31" s="962" t="s">
        <v>2189</v>
      </c>
      <c r="AB31" s="962" t="s">
        <v>6</v>
      </c>
      <c r="AC31" s="962" t="s">
        <v>6</v>
      </c>
      <c r="AD31" s="962" t="s">
        <v>1410</v>
      </c>
      <c r="AE31" s="962" t="s">
        <v>1410</v>
      </c>
      <c r="AF31" s="962" t="s">
        <v>1404</v>
      </c>
      <c r="AG31" s="962" t="s">
        <v>1410</v>
      </c>
      <c r="AH31" s="962" t="s">
        <v>1404</v>
      </c>
      <c r="AI31" s="962" t="s">
        <v>1410</v>
      </c>
      <c r="AJ31" s="962" t="s">
        <v>1404</v>
      </c>
      <c r="AK31" s="962" t="s">
        <v>1410</v>
      </c>
      <c r="AL31" s="962" t="s">
        <v>1404</v>
      </c>
      <c r="AM31" s="962" t="s">
        <v>1410</v>
      </c>
      <c r="AN31" s="962" t="s">
        <v>1410</v>
      </c>
      <c r="AO31" s="962" t="s">
        <v>1410</v>
      </c>
      <c r="AP31" s="962" t="s">
        <v>1410</v>
      </c>
      <c r="AQ31" s="962" t="s">
        <v>1410</v>
      </c>
      <c r="AR31" s="962" t="s">
        <v>1410</v>
      </c>
      <c r="AS31" s="962" t="s">
        <v>1410</v>
      </c>
      <c r="AT31" s="962" t="s">
        <v>1410</v>
      </c>
      <c r="AU31" s="962" t="s">
        <v>1410</v>
      </c>
      <c r="AV31" s="962" t="s">
        <v>1410</v>
      </c>
      <c r="AW31" s="964" t="s">
        <v>1404</v>
      </c>
      <c r="AX31" s="962" t="s">
        <v>2220</v>
      </c>
      <c r="AY31" s="962" t="s">
        <v>2221</v>
      </c>
      <c r="AZ31" s="962" t="s">
        <v>2222</v>
      </c>
      <c r="BA31" s="962" t="s">
        <v>2223</v>
      </c>
      <c r="BB31" s="965" t="s">
        <v>2224</v>
      </c>
      <c r="BC31" s="965" t="s">
        <v>2225</v>
      </c>
      <c r="BD31" s="962" t="s">
        <v>6</v>
      </c>
      <c r="BE31" s="962" t="s">
        <v>2226</v>
      </c>
      <c r="BF31" s="962" t="s">
        <v>2227</v>
      </c>
      <c r="BG31" s="962" t="s">
        <v>2228</v>
      </c>
      <c r="BH31" s="962" t="s">
        <v>1699</v>
      </c>
      <c r="BI31" s="962" t="s">
        <v>2229</v>
      </c>
      <c r="BJ31" s="962" t="s">
        <v>1410</v>
      </c>
      <c r="BK31" s="962" t="s">
        <v>1410</v>
      </c>
      <c r="BL31" s="962" t="s">
        <v>1406</v>
      </c>
      <c r="BM31" s="962" t="s">
        <v>2033</v>
      </c>
      <c r="BN31" s="962" t="s">
        <v>1410</v>
      </c>
      <c r="BO31" s="962" t="s">
        <v>1461</v>
      </c>
      <c r="BP31" s="962" t="s">
        <v>1410</v>
      </c>
      <c r="BQ31" s="962" t="s">
        <v>1410</v>
      </c>
      <c r="BR31" s="962" t="s">
        <v>1410</v>
      </c>
      <c r="BS31" s="962" t="s">
        <v>1465</v>
      </c>
      <c r="BT31" s="962" t="s">
        <v>1410</v>
      </c>
      <c r="BU31" s="962" t="s">
        <v>1410</v>
      </c>
      <c r="BV31" s="962" t="s">
        <v>2230</v>
      </c>
      <c r="BW31" s="962" t="s">
        <v>2231</v>
      </c>
      <c r="BX31" s="962" t="s">
        <v>1410</v>
      </c>
      <c r="BY31" s="962" t="s">
        <v>1463</v>
      </c>
      <c r="BZ31" s="962" t="s">
        <v>1410</v>
      </c>
      <c r="CA31" s="962" t="s">
        <v>1410</v>
      </c>
      <c r="CB31" s="962" t="s">
        <v>1410</v>
      </c>
      <c r="CC31" s="962" t="s">
        <v>2232</v>
      </c>
      <c r="CD31" s="962" t="s">
        <v>2233</v>
      </c>
      <c r="CE31" s="962" t="s">
        <v>2234</v>
      </c>
      <c r="CF31" s="962" t="s">
        <v>2235</v>
      </c>
      <c r="CG31" s="962" t="s">
        <v>2236</v>
      </c>
      <c r="CH31" s="962" t="s">
        <v>2237</v>
      </c>
      <c r="CI31" s="962" t="s">
        <v>2238</v>
      </c>
      <c r="CJ31" s="962" t="s">
        <v>2239</v>
      </c>
      <c r="CK31" s="962" t="s">
        <v>2240</v>
      </c>
      <c r="CL31" s="962" t="s">
        <v>2241</v>
      </c>
      <c r="CM31" s="962" t="s">
        <v>2242</v>
      </c>
      <c r="CN31" s="962" t="s">
        <v>2243</v>
      </c>
      <c r="CO31" s="962" t="s">
        <v>2244</v>
      </c>
      <c r="CP31" s="962" t="s">
        <v>2245</v>
      </c>
      <c r="CQ31" s="962" t="s">
        <v>2245</v>
      </c>
      <c r="CR31" s="962" t="s">
        <v>12</v>
      </c>
    </row>
    <row r="32">
      <c r="B32" s="961" t="s">
        <v>935</v>
      </c>
      <c r="C32" s="962" t="s">
        <v>886</v>
      </c>
      <c r="D32" s="962" t="s">
        <v>1404</v>
      </c>
      <c r="E32" s="962" t="s">
        <v>1404</v>
      </c>
      <c r="F32" s="962" t="s">
        <v>1404</v>
      </c>
      <c r="G32" s="962" t="s">
        <v>1585</v>
      </c>
      <c r="H32" s="962" t="s">
        <v>1552</v>
      </c>
      <c r="I32" s="962" t="s">
        <v>1552</v>
      </c>
      <c r="J32" s="962" t="s">
        <v>1552</v>
      </c>
      <c r="K32" s="962" t="s">
        <v>1552</v>
      </c>
      <c r="L32" s="962" t="s">
        <v>1404</v>
      </c>
      <c r="M32" s="962" t="s">
        <v>6</v>
      </c>
      <c r="N32" s="962" t="s">
        <v>12</v>
      </c>
      <c r="O32" s="962" t="s">
        <v>1410</v>
      </c>
      <c r="P32" s="962" t="s">
        <v>1410</v>
      </c>
      <c r="Q32" s="962" t="s">
        <v>1410</v>
      </c>
      <c r="R32" s="962" t="s">
        <v>1410</v>
      </c>
      <c r="S32" s="962" t="s">
        <v>1410</v>
      </c>
      <c r="T32" s="962" t="s">
        <v>1404</v>
      </c>
      <c r="U32" s="963" t="s">
        <v>6</v>
      </c>
      <c r="V32" s="963" t="s">
        <v>6</v>
      </c>
      <c r="W32" s="963" t="s">
        <v>6</v>
      </c>
      <c r="X32" s="963" t="s">
        <v>6</v>
      </c>
      <c r="Y32" s="963" t="s">
        <v>913</v>
      </c>
      <c r="Z32" s="963" t="s">
        <v>6</v>
      </c>
      <c r="AA32" s="962" t="s">
        <v>6</v>
      </c>
      <c r="AB32" s="962" t="s">
        <v>6</v>
      </c>
      <c r="AC32" s="962" t="s">
        <v>6</v>
      </c>
      <c r="AD32" s="962" t="s">
        <v>1406</v>
      </c>
      <c r="AE32" s="962" t="s">
        <v>1410</v>
      </c>
      <c r="AF32" s="962" t="s">
        <v>1410</v>
      </c>
      <c r="AG32" s="962" t="s">
        <v>1406</v>
      </c>
      <c r="AH32" s="962" t="s">
        <v>1404</v>
      </c>
      <c r="AI32" s="962" t="s">
        <v>1410</v>
      </c>
      <c r="AJ32" s="962" t="s">
        <v>1410</v>
      </c>
      <c r="AK32" s="962" t="s">
        <v>1410</v>
      </c>
      <c r="AL32" s="962" t="s">
        <v>1406</v>
      </c>
      <c r="AM32" s="962" t="s">
        <v>1410</v>
      </c>
      <c r="AN32" s="962" t="s">
        <v>1410</v>
      </c>
      <c r="AO32" s="962" t="s">
        <v>1410</v>
      </c>
      <c r="AP32" s="962" t="s">
        <v>1410</v>
      </c>
      <c r="AQ32" s="962" t="s">
        <v>1410</v>
      </c>
      <c r="AR32" s="962" t="s">
        <v>1410</v>
      </c>
      <c r="AS32" s="962" t="s">
        <v>1410</v>
      </c>
      <c r="AT32" s="964" t="s">
        <v>1404</v>
      </c>
      <c r="AU32" s="962" t="s">
        <v>1410</v>
      </c>
      <c r="AV32" s="962" t="s">
        <v>1410</v>
      </c>
      <c r="AW32" s="962" t="s">
        <v>1410</v>
      </c>
      <c r="AX32" s="962" t="s">
        <v>2246</v>
      </c>
      <c r="AY32" s="962" t="s">
        <v>2247</v>
      </c>
      <c r="AZ32" s="962" t="s">
        <v>2248</v>
      </c>
      <c r="BA32" s="962" t="s">
        <v>2249</v>
      </c>
      <c r="BB32" s="965" t="s">
        <v>2250</v>
      </c>
      <c r="BC32" s="965" t="s">
        <v>2251</v>
      </c>
      <c r="BD32" s="962" t="s">
        <v>6</v>
      </c>
      <c r="BE32" s="962" t="s">
        <v>2252</v>
      </c>
      <c r="BF32" s="962" t="s">
        <v>2253</v>
      </c>
      <c r="BG32" s="962" t="s">
        <v>2254</v>
      </c>
      <c r="BH32" s="962" t="s">
        <v>2255</v>
      </c>
      <c r="BI32" s="962" t="s">
        <v>2256</v>
      </c>
      <c r="BJ32" s="962" t="s">
        <v>1410</v>
      </c>
      <c r="BK32" s="962" t="s">
        <v>1410</v>
      </c>
      <c r="BL32" s="962" t="s">
        <v>1410</v>
      </c>
      <c r="BM32" s="962" t="s">
        <v>2033</v>
      </c>
      <c r="BN32" s="962" t="s">
        <v>1410</v>
      </c>
      <c r="BO32" s="962" t="s">
        <v>2171</v>
      </c>
      <c r="BP32" s="962" t="s">
        <v>1410</v>
      </c>
      <c r="BQ32" s="962" t="s">
        <v>1410</v>
      </c>
      <c r="BR32" s="962" t="s">
        <v>1410</v>
      </c>
      <c r="BS32" s="962" t="s">
        <v>2257</v>
      </c>
      <c r="BT32" s="962" t="s">
        <v>1410</v>
      </c>
      <c r="BU32" s="962" t="s">
        <v>1410</v>
      </c>
      <c r="BV32" s="962" t="s">
        <v>1410</v>
      </c>
      <c r="BW32" s="962" t="s">
        <v>2231</v>
      </c>
      <c r="BX32" s="962" t="s">
        <v>1410</v>
      </c>
      <c r="BY32" s="962" t="s">
        <v>1564</v>
      </c>
      <c r="BZ32" s="962" t="s">
        <v>1410</v>
      </c>
      <c r="CA32" s="962" t="s">
        <v>1410</v>
      </c>
      <c r="CB32" s="962" t="s">
        <v>1410</v>
      </c>
      <c r="CC32" s="962" t="s">
        <v>2258</v>
      </c>
      <c r="CD32" s="962" t="s">
        <v>2259</v>
      </c>
      <c r="CE32" s="962" t="s">
        <v>2260</v>
      </c>
      <c r="CF32" s="962" t="s">
        <v>2261</v>
      </c>
      <c r="CG32" s="962" t="s">
        <v>2262</v>
      </c>
      <c r="CH32" s="962" t="s">
        <v>2263</v>
      </c>
      <c r="CI32" s="962" t="s">
        <v>2264</v>
      </c>
      <c r="CJ32" s="962" t="s">
        <v>2265</v>
      </c>
      <c r="CK32" s="962" t="s">
        <v>2266</v>
      </c>
      <c r="CL32" s="962" t="s">
        <v>2267</v>
      </c>
      <c r="CM32" s="962" t="s">
        <v>2268</v>
      </c>
      <c r="CN32" s="962" t="s">
        <v>2269</v>
      </c>
      <c r="CO32" s="962" t="s">
        <v>2270</v>
      </c>
      <c r="CP32" s="962" t="s">
        <v>2271</v>
      </c>
      <c r="CQ32" s="962" t="s">
        <v>2271</v>
      </c>
      <c r="CR32" s="962" t="s">
        <v>2272</v>
      </c>
    </row>
    <row r="33">
      <c r="B33" s="961" t="s">
        <v>935</v>
      </c>
      <c r="C33" s="962" t="s">
        <v>885</v>
      </c>
      <c r="D33" s="962" t="s">
        <v>1404</v>
      </c>
      <c r="E33" s="962" t="s">
        <v>1404</v>
      </c>
      <c r="F33" s="962" t="s">
        <v>1404</v>
      </c>
      <c r="G33" s="962" t="s">
        <v>1624</v>
      </c>
      <c r="H33" s="962" t="s">
        <v>1415</v>
      </c>
      <c r="I33" s="962" t="s">
        <v>1415</v>
      </c>
      <c r="J33" s="962" t="s">
        <v>1415</v>
      </c>
      <c r="K33" s="962" t="s">
        <v>1415</v>
      </c>
      <c r="L33" s="962" t="s">
        <v>1404</v>
      </c>
      <c r="M33" s="962" t="s">
        <v>6</v>
      </c>
      <c r="N33" s="962" t="s">
        <v>12</v>
      </c>
      <c r="O33" s="962" t="s">
        <v>1410</v>
      </c>
      <c r="P33" s="962" t="s">
        <v>1410</v>
      </c>
      <c r="Q33" s="962" t="s">
        <v>1410</v>
      </c>
      <c r="R33" s="962" t="s">
        <v>1410</v>
      </c>
      <c r="S33" s="962" t="s">
        <v>1410</v>
      </c>
      <c r="T33" s="962" t="s">
        <v>1404</v>
      </c>
      <c r="U33" s="963" t="s">
        <v>6</v>
      </c>
      <c r="V33" s="963" t="s">
        <v>6</v>
      </c>
      <c r="W33" s="963" t="s">
        <v>6</v>
      </c>
      <c r="X33" s="963" t="s">
        <v>6</v>
      </c>
      <c r="Y33" s="963" t="s">
        <v>6</v>
      </c>
      <c r="Z33" s="963" t="s">
        <v>6</v>
      </c>
      <c r="AA33" s="962" t="s">
        <v>6</v>
      </c>
      <c r="AB33" s="962" t="s">
        <v>6</v>
      </c>
      <c r="AC33" s="962" t="s">
        <v>6</v>
      </c>
      <c r="AD33" s="962" t="s">
        <v>1410</v>
      </c>
      <c r="AE33" s="962" t="s">
        <v>1410</v>
      </c>
      <c r="AF33" s="962" t="s">
        <v>1404</v>
      </c>
      <c r="AG33" s="962" t="s">
        <v>1410</v>
      </c>
      <c r="AH33" s="962" t="s">
        <v>1404</v>
      </c>
      <c r="AI33" s="962" t="s">
        <v>1410</v>
      </c>
      <c r="AJ33" s="962" t="s">
        <v>1404</v>
      </c>
      <c r="AK33" s="962" t="s">
        <v>1410</v>
      </c>
      <c r="AL33" s="962" t="s">
        <v>1404</v>
      </c>
      <c r="AM33" s="962" t="s">
        <v>1410</v>
      </c>
      <c r="AN33" s="962" t="s">
        <v>1410</v>
      </c>
      <c r="AO33" s="962" t="s">
        <v>1410</v>
      </c>
      <c r="AP33" s="962" t="s">
        <v>1410</v>
      </c>
      <c r="AQ33" s="962" t="s">
        <v>1410</v>
      </c>
      <c r="AR33" s="962" t="s">
        <v>1410</v>
      </c>
      <c r="AS33" s="962" t="s">
        <v>1410</v>
      </c>
      <c r="AT33" s="964" t="s">
        <v>1404</v>
      </c>
      <c r="AU33" s="962" t="s">
        <v>1410</v>
      </c>
      <c r="AV33" s="962" t="s">
        <v>1410</v>
      </c>
      <c r="AW33" s="962" t="s">
        <v>1410</v>
      </c>
      <c r="AX33" s="962" t="s">
        <v>2273</v>
      </c>
      <c r="AY33" s="962" t="s">
        <v>2274</v>
      </c>
      <c r="AZ33" s="962" t="s">
        <v>2275</v>
      </c>
      <c r="BA33" s="962" t="s">
        <v>2276</v>
      </c>
      <c r="BB33" s="965" t="s">
        <v>2277</v>
      </c>
      <c r="BC33" s="965" t="s">
        <v>2278</v>
      </c>
      <c r="BD33" s="962" t="s">
        <v>6</v>
      </c>
      <c r="BE33" s="962" t="s">
        <v>2279</v>
      </c>
      <c r="BF33" s="962" t="s">
        <v>2280</v>
      </c>
      <c r="BG33" s="962" t="s">
        <v>2281</v>
      </c>
      <c r="BH33" s="962" t="s">
        <v>2282</v>
      </c>
      <c r="BI33" s="962" t="s">
        <v>2283</v>
      </c>
      <c r="BJ33" s="962" t="s">
        <v>1410</v>
      </c>
      <c r="BK33" s="962" t="s">
        <v>1410</v>
      </c>
      <c r="BL33" s="962" t="s">
        <v>1410</v>
      </c>
      <c r="BM33" s="962" t="s">
        <v>2033</v>
      </c>
      <c r="BN33" s="962" t="s">
        <v>1410</v>
      </c>
      <c r="BO33" s="962" t="s">
        <v>1461</v>
      </c>
      <c r="BP33" s="962" t="s">
        <v>1410</v>
      </c>
      <c r="BQ33" s="962" t="s">
        <v>1410</v>
      </c>
      <c r="BR33" s="962" t="s">
        <v>1410</v>
      </c>
      <c r="BS33" s="962" t="s">
        <v>2284</v>
      </c>
      <c r="BT33" s="962" t="s">
        <v>1410</v>
      </c>
      <c r="BU33" s="962" t="s">
        <v>1410</v>
      </c>
      <c r="BV33" s="962" t="s">
        <v>1410</v>
      </c>
      <c r="BW33" s="962" t="s">
        <v>2231</v>
      </c>
      <c r="BX33" s="962" t="s">
        <v>1410</v>
      </c>
      <c r="BY33" s="962" t="s">
        <v>1463</v>
      </c>
      <c r="BZ33" s="962" t="s">
        <v>1410</v>
      </c>
      <c r="CA33" s="962" t="s">
        <v>1410</v>
      </c>
      <c r="CB33" s="962" t="s">
        <v>1410</v>
      </c>
      <c r="CC33" s="962" t="s">
        <v>2285</v>
      </c>
      <c r="CD33" s="962" t="s">
        <v>2286</v>
      </c>
      <c r="CE33" s="962" t="s">
        <v>2287</v>
      </c>
      <c r="CF33" s="962" t="s">
        <v>2288</v>
      </c>
      <c r="CG33" s="962" t="s">
        <v>2289</v>
      </c>
      <c r="CH33" s="962" t="s">
        <v>2290</v>
      </c>
      <c r="CI33" s="962" t="s">
        <v>2291</v>
      </c>
      <c r="CJ33" s="962" t="s">
        <v>2292</v>
      </c>
      <c r="CK33" s="962" t="s">
        <v>2293</v>
      </c>
      <c r="CL33" s="962" t="s">
        <v>2294</v>
      </c>
      <c r="CM33" s="962" t="s">
        <v>2295</v>
      </c>
      <c r="CN33" s="962" t="s">
        <v>2296</v>
      </c>
      <c r="CO33" s="962" t="s">
        <v>2297</v>
      </c>
      <c r="CP33" s="962" t="s">
        <v>2298</v>
      </c>
      <c r="CQ33" s="962" t="s">
        <v>2298</v>
      </c>
      <c r="CR33" s="962" t="s">
        <v>12</v>
      </c>
    </row>
    <row r="34">
      <c r="A34" s="939" t="s">
        <v>936</v>
      </c>
      <c r="B34" s="961" t="s">
        <v>937</v>
      </c>
      <c r="C34" s="962" t="s">
        <v>886</v>
      </c>
      <c r="D34" s="962" t="s">
        <v>1406</v>
      </c>
      <c r="E34" s="962" t="s">
        <v>1514</v>
      </c>
      <c r="F34" s="962" t="s">
        <v>1406</v>
      </c>
      <c r="G34" s="962" t="s">
        <v>1529</v>
      </c>
      <c r="H34" s="962" t="s">
        <v>1659</v>
      </c>
      <c r="I34" s="962" t="s">
        <v>1659</v>
      </c>
      <c r="J34" s="962" t="s">
        <v>1659</v>
      </c>
      <c r="K34" s="962" t="s">
        <v>1659</v>
      </c>
      <c r="L34" s="962" t="s">
        <v>1404</v>
      </c>
      <c r="M34" s="962" t="s">
        <v>1587</v>
      </c>
      <c r="N34" s="962" t="s">
        <v>1867</v>
      </c>
      <c r="O34" s="962" t="s">
        <v>1410</v>
      </c>
      <c r="P34" s="962" t="s">
        <v>2299</v>
      </c>
      <c r="Q34" s="962" t="s">
        <v>2300</v>
      </c>
      <c r="R34" s="962" t="s">
        <v>1410</v>
      </c>
      <c r="S34" s="962" t="s">
        <v>1410</v>
      </c>
      <c r="T34" s="962" t="s">
        <v>1404</v>
      </c>
      <c r="U34" s="963" t="s">
        <v>6</v>
      </c>
      <c r="V34" s="963" t="s">
        <v>6</v>
      </c>
      <c r="W34" s="963" t="s">
        <v>6</v>
      </c>
      <c r="X34" s="963" t="s">
        <v>6</v>
      </c>
      <c r="Y34" s="963" t="s">
        <v>18</v>
      </c>
      <c r="Z34" s="963" t="s">
        <v>6</v>
      </c>
      <c r="AA34" s="962" t="s">
        <v>6</v>
      </c>
      <c r="AB34" s="962" t="s">
        <v>6</v>
      </c>
      <c r="AC34" s="962" t="s">
        <v>6</v>
      </c>
      <c r="AD34" s="962" t="s">
        <v>2301</v>
      </c>
      <c r="AE34" s="962" t="s">
        <v>1410</v>
      </c>
      <c r="AF34" s="962" t="s">
        <v>1410</v>
      </c>
      <c r="AG34" s="962" t="s">
        <v>1427</v>
      </c>
      <c r="AH34" s="962" t="s">
        <v>1414</v>
      </c>
      <c r="AI34" s="962" t="s">
        <v>1410</v>
      </c>
      <c r="AJ34" s="962" t="s">
        <v>1410</v>
      </c>
      <c r="AK34" s="962" t="s">
        <v>1456</v>
      </c>
      <c r="AL34" s="964" t="s">
        <v>1427</v>
      </c>
      <c r="AM34" s="962" t="s">
        <v>1410</v>
      </c>
      <c r="AN34" s="962" t="s">
        <v>1410</v>
      </c>
      <c r="AO34" s="962" t="s">
        <v>1410</v>
      </c>
      <c r="AP34" s="962" t="s">
        <v>1410</v>
      </c>
      <c r="AQ34" s="962" t="s">
        <v>1410</v>
      </c>
      <c r="AR34" s="962" t="s">
        <v>1410</v>
      </c>
      <c r="AS34" s="962" t="s">
        <v>1410</v>
      </c>
      <c r="AT34" s="962" t="s">
        <v>1410</v>
      </c>
      <c r="AU34" s="962" t="s">
        <v>1410</v>
      </c>
      <c r="AV34" s="962" t="s">
        <v>1410</v>
      </c>
      <c r="AW34" s="962" t="s">
        <v>1410</v>
      </c>
      <c r="AX34" s="962" t="s">
        <v>2302</v>
      </c>
      <c r="AY34" s="962" t="s">
        <v>2303</v>
      </c>
      <c r="AZ34" s="962" t="s">
        <v>2304</v>
      </c>
      <c r="BA34" s="962" t="s">
        <v>2305</v>
      </c>
      <c r="BB34" s="965" t="s">
        <v>2306</v>
      </c>
      <c r="BC34" s="965" t="s">
        <v>2307</v>
      </c>
      <c r="BD34" s="962" t="s">
        <v>6</v>
      </c>
      <c r="BE34" s="962" t="s">
        <v>2308</v>
      </c>
      <c r="BF34" s="962" t="s">
        <v>2309</v>
      </c>
      <c r="BG34" s="962" t="s">
        <v>2310</v>
      </c>
      <c r="BH34" s="962" t="s">
        <v>2311</v>
      </c>
      <c r="BI34" s="962" t="s">
        <v>2312</v>
      </c>
      <c r="BJ34" s="962" t="s">
        <v>1413</v>
      </c>
      <c r="BK34" s="962" t="s">
        <v>1413</v>
      </c>
      <c r="BL34" s="962" t="s">
        <v>1410</v>
      </c>
      <c r="BM34" s="962" t="s">
        <v>1410</v>
      </c>
      <c r="BN34" s="962" t="s">
        <v>1410</v>
      </c>
      <c r="BO34" s="962" t="s">
        <v>1406</v>
      </c>
      <c r="BP34" s="962" t="s">
        <v>1410</v>
      </c>
      <c r="BQ34" s="962" t="s">
        <v>1410</v>
      </c>
      <c r="BR34" s="962" t="s">
        <v>1410</v>
      </c>
      <c r="BS34" s="962" t="s">
        <v>2313</v>
      </c>
      <c r="BT34" s="962" t="s">
        <v>1407</v>
      </c>
      <c r="BU34" s="962" t="s">
        <v>1529</v>
      </c>
      <c r="BV34" s="962" t="s">
        <v>1410</v>
      </c>
      <c r="BW34" s="962" t="s">
        <v>1410</v>
      </c>
      <c r="BX34" s="962" t="s">
        <v>1410</v>
      </c>
      <c r="BY34" s="962" t="s">
        <v>1529</v>
      </c>
      <c r="BZ34" s="962" t="s">
        <v>1410</v>
      </c>
      <c r="CA34" s="962" t="s">
        <v>1410</v>
      </c>
      <c r="CB34" s="962" t="s">
        <v>1410</v>
      </c>
      <c r="CC34" s="962" t="s">
        <v>2314</v>
      </c>
      <c r="CD34" s="962" t="s">
        <v>2315</v>
      </c>
      <c r="CE34" s="962" t="s">
        <v>2316</v>
      </c>
      <c r="CF34" s="962" t="s">
        <v>2317</v>
      </c>
      <c r="CG34" s="962" t="s">
        <v>2318</v>
      </c>
      <c r="CH34" s="962" t="s">
        <v>2319</v>
      </c>
      <c r="CI34" s="962" t="s">
        <v>2320</v>
      </c>
      <c r="CJ34" s="962" t="s">
        <v>2321</v>
      </c>
      <c r="CK34" s="962" t="s">
        <v>2322</v>
      </c>
      <c r="CL34" s="962" t="s">
        <v>2323</v>
      </c>
      <c r="CM34" s="962" t="s">
        <v>2324</v>
      </c>
      <c r="CN34" s="962" t="s">
        <v>2325</v>
      </c>
      <c r="CO34" s="962" t="s">
        <v>2326</v>
      </c>
      <c r="CP34" s="962" t="s">
        <v>2327</v>
      </c>
      <c r="CQ34" s="962" t="s">
        <v>2327</v>
      </c>
      <c r="CR34" s="962" t="s">
        <v>2328</v>
      </c>
    </row>
    <row r="35">
      <c r="B35" s="961" t="s">
        <v>938</v>
      </c>
      <c r="C35" s="962" t="s">
        <v>886</v>
      </c>
      <c r="D35" s="962" t="s">
        <v>1404</v>
      </c>
      <c r="E35" s="962" t="s">
        <v>1406</v>
      </c>
      <c r="F35" s="962" t="s">
        <v>1404</v>
      </c>
      <c r="G35" s="962" t="s">
        <v>1478</v>
      </c>
      <c r="H35" s="962" t="s">
        <v>1427</v>
      </c>
      <c r="I35" s="962" t="s">
        <v>1427</v>
      </c>
      <c r="J35" s="962" t="s">
        <v>1427</v>
      </c>
      <c r="K35" s="962" t="s">
        <v>1427</v>
      </c>
      <c r="L35" s="962" t="s">
        <v>1404</v>
      </c>
      <c r="M35" s="962" t="s">
        <v>1587</v>
      </c>
      <c r="N35" s="962" t="s">
        <v>2329</v>
      </c>
      <c r="O35" s="962" t="s">
        <v>1410</v>
      </c>
      <c r="P35" s="962" t="s">
        <v>2299</v>
      </c>
      <c r="Q35" s="962" t="s">
        <v>2300</v>
      </c>
      <c r="R35" s="962" t="s">
        <v>1410</v>
      </c>
      <c r="S35" s="962" t="s">
        <v>1410</v>
      </c>
      <c r="T35" s="962" t="s">
        <v>1404</v>
      </c>
      <c r="U35" s="963" t="s">
        <v>6</v>
      </c>
      <c r="V35" s="963" t="s">
        <v>6</v>
      </c>
      <c r="W35" s="963" t="s">
        <v>6</v>
      </c>
      <c r="X35" s="963" t="s">
        <v>6</v>
      </c>
      <c r="Y35" s="963" t="s">
        <v>920</v>
      </c>
      <c r="Z35" s="963" t="s">
        <v>6</v>
      </c>
      <c r="AA35" s="962" t="s">
        <v>6</v>
      </c>
      <c r="AB35" s="962" t="s">
        <v>6</v>
      </c>
      <c r="AC35" s="962" t="s">
        <v>6</v>
      </c>
      <c r="AD35" s="962" t="s">
        <v>1801</v>
      </c>
      <c r="AE35" s="962" t="s">
        <v>1410</v>
      </c>
      <c r="AF35" s="962" t="s">
        <v>1410</v>
      </c>
      <c r="AG35" s="962" t="s">
        <v>1406</v>
      </c>
      <c r="AH35" s="962" t="s">
        <v>1459</v>
      </c>
      <c r="AI35" s="962" t="s">
        <v>1410</v>
      </c>
      <c r="AJ35" s="962" t="s">
        <v>1410</v>
      </c>
      <c r="AK35" s="962" t="s">
        <v>1514</v>
      </c>
      <c r="AL35" s="964" t="s">
        <v>1459</v>
      </c>
      <c r="AM35" s="962" t="s">
        <v>1410</v>
      </c>
      <c r="AN35" s="962" t="s">
        <v>1410</v>
      </c>
      <c r="AO35" s="962" t="s">
        <v>1410</v>
      </c>
      <c r="AP35" s="962" t="s">
        <v>1410</v>
      </c>
      <c r="AQ35" s="962" t="s">
        <v>1410</v>
      </c>
      <c r="AR35" s="962" t="s">
        <v>1410</v>
      </c>
      <c r="AS35" s="962" t="s">
        <v>1410</v>
      </c>
      <c r="AT35" s="962" t="s">
        <v>1410</v>
      </c>
      <c r="AU35" s="962" t="s">
        <v>1410</v>
      </c>
      <c r="AV35" s="962" t="s">
        <v>1410</v>
      </c>
      <c r="AW35" s="962" t="s">
        <v>1410</v>
      </c>
      <c r="AX35" s="962" t="s">
        <v>2330</v>
      </c>
      <c r="AY35" s="962" t="s">
        <v>2331</v>
      </c>
      <c r="AZ35" s="962" t="s">
        <v>2332</v>
      </c>
      <c r="BA35" s="962" t="s">
        <v>2333</v>
      </c>
      <c r="BB35" s="965" t="s">
        <v>2334</v>
      </c>
      <c r="BC35" s="965" t="s">
        <v>2335</v>
      </c>
      <c r="BD35" s="962" t="s">
        <v>6</v>
      </c>
      <c r="BE35" s="962" t="s">
        <v>2336</v>
      </c>
      <c r="BF35" s="962" t="s">
        <v>2337</v>
      </c>
      <c r="BG35" s="962" t="s">
        <v>2338</v>
      </c>
      <c r="BH35" s="962" t="s">
        <v>2339</v>
      </c>
      <c r="BI35" s="962" t="s">
        <v>2340</v>
      </c>
      <c r="BJ35" s="962" t="s">
        <v>1427</v>
      </c>
      <c r="BK35" s="962" t="s">
        <v>1427</v>
      </c>
      <c r="BL35" s="962" t="s">
        <v>1410</v>
      </c>
      <c r="BM35" s="962" t="s">
        <v>1410</v>
      </c>
      <c r="BN35" s="962" t="s">
        <v>1410</v>
      </c>
      <c r="BO35" s="962" t="s">
        <v>2033</v>
      </c>
      <c r="BP35" s="962" t="s">
        <v>1410</v>
      </c>
      <c r="BQ35" s="962" t="s">
        <v>1410</v>
      </c>
      <c r="BR35" s="962" t="s">
        <v>1410</v>
      </c>
      <c r="BS35" s="962" t="s">
        <v>2341</v>
      </c>
      <c r="BT35" s="962" t="s">
        <v>1639</v>
      </c>
      <c r="BU35" s="962" t="s">
        <v>2173</v>
      </c>
      <c r="BV35" s="962" t="s">
        <v>1410</v>
      </c>
      <c r="BW35" s="962" t="s">
        <v>1410</v>
      </c>
      <c r="BX35" s="962" t="s">
        <v>1410</v>
      </c>
      <c r="BY35" s="962" t="s">
        <v>1639</v>
      </c>
      <c r="BZ35" s="962" t="s">
        <v>1410</v>
      </c>
      <c r="CA35" s="962" t="s">
        <v>1410</v>
      </c>
      <c r="CB35" s="962" t="s">
        <v>1410</v>
      </c>
      <c r="CC35" s="962" t="s">
        <v>2342</v>
      </c>
      <c r="CD35" s="962" t="s">
        <v>2343</v>
      </c>
      <c r="CE35" s="962" t="s">
        <v>2344</v>
      </c>
      <c r="CF35" s="962" t="s">
        <v>2345</v>
      </c>
      <c r="CG35" s="962" t="s">
        <v>2346</v>
      </c>
      <c r="CH35" s="962" t="s">
        <v>2347</v>
      </c>
      <c r="CI35" s="962" t="s">
        <v>2348</v>
      </c>
      <c r="CJ35" s="962" t="s">
        <v>2349</v>
      </c>
      <c r="CK35" s="962" t="s">
        <v>2350</v>
      </c>
      <c r="CL35" s="962" t="s">
        <v>2351</v>
      </c>
      <c r="CM35" s="962" t="s">
        <v>2352</v>
      </c>
      <c r="CN35" s="962" t="s">
        <v>2353</v>
      </c>
      <c r="CO35" s="962" t="s">
        <v>2354</v>
      </c>
      <c r="CP35" s="962" t="s">
        <v>2355</v>
      </c>
      <c r="CQ35" s="962" t="s">
        <v>2355</v>
      </c>
      <c r="CR35" s="962" t="s">
        <v>2356</v>
      </c>
    </row>
    <row r="36">
      <c r="B36" s="961" t="s">
        <v>939</v>
      </c>
      <c r="C36" s="962" t="s">
        <v>886</v>
      </c>
      <c r="D36" s="962" t="s">
        <v>1404</v>
      </c>
      <c r="E36" s="962" t="s">
        <v>1404</v>
      </c>
      <c r="F36" s="962" t="s">
        <v>1406</v>
      </c>
      <c r="G36" s="962" t="s">
        <v>1478</v>
      </c>
      <c r="H36" s="962" t="s">
        <v>1412</v>
      </c>
      <c r="I36" s="962" t="s">
        <v>1412</v>
      </c>
      <c r="J36" s="962" t="s">
        <v>1412</v>
      </c>
      <c r="K36" s="962" t="s">
        <v>1412</v>
      </c>
      <c r="L36" s="962" t="s">
        <v>1404</v>
      </c>
      <c r="M36" s="962" t="s">
        <v>1587</v>
      </c>
      <c r="N36" s="962" t="s">
        <v>1867</v>
      </c>
      <c r="O36" s="962" t="s">
        <v>1410</v>
      </c>
      <c r="P36" s="962" t="s">
        <v>1587</v>
      </c>
      <c r="Q36" s="962" t="s">
        <v>1588</v>
      </c>
      <c r="R36" s="962" t="s">
        <v>1410</v>
      </c>
      <c r="S36" s="962" t="s">
        <v>1410</v>
      </c>
      <c r="T36" s="962" t="s">
        <v>1404</v>
      </c>
      <c r="U36" s="963" t="s">
        <v>6</v>
      </c>
      <c r="V36" s="963" t="s">
        <v>6</v>
      </c>
      <c r="W36" s="963" t="s">
        <v>6</v>
      </c>
      <c r="X36" s="963" t="s">
        <v>6</v>
      </c>
      <c r="Y36" s="963" t="s">
        <v>920</v>
      </c>
      <c r="Z36" s="963" t="s">
        <v>6</v>
      </c>
      <c r="AA36" s="962" t="s">
        <v>6</v>
      </c>
      <c r="AB36" s="962" t="s">
        <v>6</v>
      </c>
      <c r="AC36" s="962" t="s">
        <v>6</v>
      </c>
      <c r="AD36" s="962" t="s">
        <v>1641</v>
      </c>
      <c r="AE36" s="962" t="s">
        <v>1410</v>
      </c>
      <c r="AF36" s="962" t="s">
        <v>1456</v>
      </c>
      <c r="AG36" s="962" t="s">
        <v>1410</v>
      </c>
      <c r="AH36" s="962" t="s">
        <v>1414</v>
      </c>
      <c r="AI36" s="962" t="s">
        <v>1410</v>
      </c>
      <c r="AJ36" s="962" t="s">
        <v>1410</v>
      </c>
      <c r="AK36" s="962" t="s">
        <v>1415</v>
      </c>
      <c r="AL36" s="964" t="s">
        <v>1412</v>
      </c>
      <c r="AM36" s="962" t="s">
        <v>1514</v>
      </c>
      <c r="AN36" s="962" t="s">
        <v>1410</v>
      </c>
      <c r="AO36" s="962" t="s">
        <v>1410</v>
      </c>
      <c r="AP36" s="962" t="s">
        <v>1410</v>
      </c>
      <c r="AQ36" s="962" t="s">
        <v>1410</v>
      </c>
      <c r="AR36" s="962" t="s">
        <v>1410</v>
      </c>
      <c r="AS36" s="962" t="s">
        <v>1410</v>
      </c>
      <c r="AT36" s="962" t="s">
        <v>1410</v>
      </c>
      <c r="AU36" s="962" t="s">
        <v>1410</v>
      </c>
      <c r="AV36" s="962" t="s">
        <v>1410</v>
      </c>
      <c r="AW36" s="962" t="s">
        <v>1410</v>
      </c>
      <c r="AX36" s="962" t="s">
        <v>2357</v>
      </c>
      <c r="AY36" s="962" t="s">
        <v>2358</v>
      </c>
      <c r="AZ36" s="962" t="s">
        <v>2359</v>
      </c>
      <c r="BA36" s="962" t="s">
        <v>2360</v>
      </c>
      <c r="BB36" s="965" t="s">
        <v>2361</v>
      </c>
      <c r="BC36" s="965" t="s">
        <v>2362</v>
      </c>
      <c r="BD36" s="962" t="s">
        <v>6</v>
      </c>
      <c r="BE36" s="962" t="s">
        <v>2363</v>
      </c>
      <c r="BF36" s="962" t="s">
        <v>2364</v>
      </c>
      <c r="BG36" s="962" t="s">
        <v>2365</v>
      </c>
      <c r="BH36" s="962" t="s">
        <v>2366</v>
      </c>
      <c r="BI36" s="962" t="s">
        <v>2367</v>
      </c>
      <c r="BJ36" s="962" t="s">
        <v>1414</v>
      </c>
      <c r="BK36" s="962" t="s">
        <v>1414</v>
      </c>
      <c r="BL36" s="962" t="s">
        <v>1410</v>
      </c>
      <c r="BM36" s="962" t="s">
        <v>1456</v>
      </c>
      <c r="BN36" s="962" t="s">
        <v>1410</v>
      </c>
      <c r="BO36" s="962" t="s">
        <v>2368</v>
      </c>
      <c r="BP36" s="962" t="s">
        <v>1410</v>
      </c>
      <c r="BQ36" s="962" t="s">
        <v>1410</v>
      </c>
      <c r="BR36" s="962" t="s">
        <v>1410</v>
      </c>
      <c r="BS36" s="962" t="s">
        <v>2369</v>
      </c>
      <c r="BT36" s="962" t="s">
        <v>1605</v>
      </c>
      <c r="BU36" s="962" t="s">
        <v>2007</v>
      </c>
      <c r="BV36" s="962" t="s">
        <v>1410</v>
      </c>
      <c r="BW36" s="962" t="s">
        <v>2370</v>
      </c>
      <c r="BX36" s="962" t="s">
        <v>1410</v>
      </c>
      <c r="BY36" s="962" t="s">
        <v>2371</v>
      </c>
      <c r="BZ36" s="962" t="s">
        <v>1410</v>
      </c>
      <c r="CA36" s="962" t="s">
        <v>1410</v>
      </c>
      <c r="CB36" s="962" t="s">
        <v>1410</v>
      </c>
      <c r="CC36" s="962" t="s">
        <v>2372</v>
      </c>
      <c r="CD36" s="962" t="s">
        <v>2373</v>
      </c>
      <c r="CE36" s="962" t="s">
        <v>2374</v>
      </c>
      <c r="CF36" s="962" t="s">
        <v>2375</v>
      </c>
      <c r="CG36" s="962" t="s">
        <v>2376</v>
      </c>
      <c r="CH36" s="962" t="s">
        <v>2377</v>
      </c>
      <c r="CI36" s="962" t="s">
        <v>2378</v>
      </c>
      <c r="CJ36" s="962" t="s">
        <v>2379</v>
      </c>
      <c r="CK36" s="962" t="s">
        <v>2380</v>
      </c>
      <c r="CL36" s="962" t="s">
        <v>2381</v>
      </c>
      <c r="CM36" s="962" t="s">
        <v>2382</v>
      </c>
      <c r="CN36" s="962" t="s">
        <v>2383</v>
      </c>
      <c r="CO36" s="962" t="s">
        <v>2384</v>
      </c>
      <c r="CP36" s="962" t="s">
        <v>2385</v>
      </c>
      <c r="CQ36" s="962" t="s">
        <v>2385</v>
      </c>
      <c r="CR36" s="962" t="s">
        <v>2386</v>
      </c>
    </row>
    <row r="37">
      <c r="B37" s="961" t="s">
        <v>940</v>
      </c>
      <c r="C37" s="962" t="s">
        <v>886</v>
      </c>
      <c r="D37" s="962" t="s">
        <v>1404</v>
      </c>
      <c r="E37" s="962" t="s">
        <v>1404</v>
      </c>
      <c r="F37" s="962" t="s">
        <v>1548</v>
      </c>
      <c r="G37" s="962" t="s">
        <v>2387</v>
      </c>
      <c r="H37" s="962" t="s">
        <v>1427</v>
      </c>
      <c r="I37" s="962" t="s">
        <v>1427</v>
      </c>
      <c r="J37" s="962" t="s">
        <v>1427</v>
      </c>
      <c r="K37" s="962" t="s">
        <v>1427</v>
      </c>
      <c r="L37" s="962" t="s">
        <v>1404</v>
      </c>
      <c r="M37" s="962" t="s">
        <v>12</v>
      </c>
      <c r="N37" s="962" t="s">
        <v>1661</v>
      </c>
      <c r="O37" s="962" t="s">
        <v>1410</v>
      </c>
      <c r="P37" s="962" t="s">
        <v>1410</v>
      </c>
      <c r="Q37" s="962" t="s">
        <v>1410</v>
      </c>
      <c r="R37" s="962" t="s">
        <v>1410</v>
      </c>
      <c r="S37" s="962" t="s">
        <v>1410</v>
      </c>
      <c r="T37" s="962" t="s">
        <v>2388</v>
      </c>
      <c r="U37" s="963" t="s">
        <v>6</v>
      </c>
      <c r="V37" s="963" t="s">
        <v>6</v>
      </c>
      <c r="W37" s="963" t="s">
        <v>6</v>
      </c>
      <c r="X37" s="963" t="s">
        <v>6</v>
      </c>
      <c r="Y37" s="963" t="s">
        <v>920</v>
      </c>
      <c r="Z37" s="963" t="s">
        <v>6</v>
      </c>
      <c r="AA37" s="962" t="s">
        <v>6</v>
      </c>
      <c r="AB37" s="962" t="s">
        <v>6</v>
      </c>
      <c r="AC37" s="962" t="s">
        <v>6</v>
      </c>
      <c r="AD37" s="962" t="s">
        <v>2389</v>
      </c>
      <c r="AE37" s="962" t="s">
        <v>1410</v>
      </c>
      <c r="AF37" s="962" t="s">
        <v>2159</v>
      </c>
      <c r="AG37" s="962" t="s">
        <v>1456</v>
      </c>
      <c r="AH37" s="962" t="s">
        <v>1414</v>
      </c>
      <c r="AI37" s="962" t="s">
        <v>1410</v>
      </c>
      <c r="AJ37" s="962" t="s">
        <v>1410</v>
      </c>
      <c r="AK37" s="962" t="s">
        <v>1459</v>
      </c>
      <c r="AL37" s="964" t="s">
        <v>1459</v>
      </c>
      <c r="AM37" s="962" t="s">
        <v>1410</v>
      </c>
      <c r="AN37" s="962" t="s">
        <v>1410</v>
      </c>
      <c r="AO37" s="962" t="s">
        <v>1410</v>
      </c>
      <c r="AP37" s="962" t="s">
        <v>1410</v>
      </c>
      <c r="AQ37" s="962" t="s">
        <v>1410</v>
      </c>
      <c r="AR37" s="962" t="s">
        <v>1410</v>
      </c>
      <c r="AS37" s="962" t="s">
        <v>1410</v>
      </c>
      <c r="AT37" s="962" t="s">
        <v>1410</v>
      </c>
      <c r="AU37" s="962" t="s">
        <v>1410</v>
      </c>
      <c r="AV37" s="962" t="s">
        <v>1410</v>
      </c>
      <c r="AW37" s="962" t="s">
        <v>1410</v>
      </c>
      <c r="AX37" s="962" t="s">
        <v>2390</v>
      </c>
      <c r="AY37" s="962" t="s">
        <v>2391</v>
      </c>
      <c r="AZ37" s="962" t="s">
        <v>2392</v>
      </c>
      <c r="BA37" s="962" t="s">
        <v>2393</v>
      </c>
      <c r="BB37" s="965" t="s">
        <v>2394</v>
      </c>
      <c r="BC37" s="965" t="s">
        <v>2395</v>
      </c>
      <c r="BD37" s="962" t="s">
        <v>6</v>
      </c>
      <c r="BE37" s="962" t="s">
        <v>2396</v>
      </c>
      <c r="BF37" s="962" t="s">
        <v>2397</v>
      </c>
      <c r="BG37" s="962" t="s">
        <v>2398</v>
      </c>
      <c r="BH37" s="962" t="s">
        <v>2399</v>
      </c>
      <c r="BI37" s="962" t="s">
        <v>2400</v>
      </c>
      <c r="BJ37" s="962" t="s">
        <v>1564</v>
      </c>
      <c r="BK37" s="962" t="s">
        <v>1564</v>
      </c>
      <c r="BL37" s="962" t="s">
        <v>1410</v>
      </c>
      <c r="BM37" s="962" t="s">
        <v>1410</v>
      </c>
      <c r="BN37" s="962" t="s">
        <v>1410</v>
      </c>
      <c r="BO37" s="962" t="s">
        <v>2033</v>
      </c>
      <c r="BP37" s="962" t="s">
        <v>1410</v>
      </c>
      <c r="BQ37" s="962" t="s">
        <v>1410</v>
      </c>
      <c r="BR37" s="962" t="s">
        <v>1410</v>
      </c>
      <c r="BS37" s="962" t="s">
        <v>2401</v>
      </c>
      <c r="BT37" s="962" t="s">
        <v>1567</v>
      </c>
      <c r="BU37" s="962" t="s">
        <v>1568</v>
      </c>
      <c r="BV37" s="962" t="s">
        <v>1410</v>
      </c>
      <c r="BW37" s="962" t="s">
        <v>1410</v>
      </c>
      <c r="BX37" s="962" t="s">
        <v>1410</v>
      </c>
      <c r="BY37" s="962" t="s">
        <v>1639</v>
      </c>
      <c r="BZ37" s="962" t="s">
        <v>1410</v>
      </c>
      <c r="CA37" s="962" t="s">
        <v>1410</v>
      </c>
      <c r="CB37" s="962" t="s">
        <v>1410</v>
      </c>
      <c r="CC37" s="962" t="s">
        <v>2402</v>
      </c>
      <c r="CD37" s="962" t="s">
        <v>2403</v>
      </c>
      <c r="CE37" s="962" t="s">
        <v>2404</v>
      </c>
      <c r="CF37" s="962" t="s">
        <v>2405</v>
      </c>
      <c r="CG37" s="962" t="s">
        <v>2406</v>
      </c>
      <c r="CH37" s="962" t="s">
        <v>2407</v>
      </c>
      <c r="CI37" s="962" t="s">
        <v>2408</v>
      </c>
      <c r="CJ37" s="962" t="s">
        <v>2409</v>
      </c>
      <c r="CK37" s="962" t="s">
        <v>2410</v>
      </c>
      <c r="CL37" s="962" t="s">
        <v>2411</v>
      </c>
      <c r="CM37" s="962" t="s">
        <v>2412</v>
      </c>
      <c r="CN37" s="962" t="s">
        <v>2413</v>
      </c>
      <c r="CO37" s="962" t="s">
        <v>2414</v>
      </c>
      <c r="CP37" s="962" t="s">
        <v>2415</v>
      </c>
      <c r="CQ37" s="962" t="s">
        <v>2415</v>
      </c>
      <c r="CR37" s="962" t="s">
        <v>2416</v>
      </c>
    </row>
    <row r="38">
      <c r="B38" s="961" t="s">
        <v>940</v>
      </c>
      <c r="C38" s="962" t="s">
        <v>885</v>
      </c>
      <c r="D38" s="962" t="s">
        <v>1548</v>
      </c>
      <c r="E38" s="962" t="s">
        <v>1548</v>
      </c>
      <c r="F38" s="962" t="s">
        <v>1405</v>
      </c>
      <c r="G38" s="962" t="s">
        <v>2417</v>
      </c>
      <c r="H38" s="962" t="s">
        <v>1427</v>
      </c>
      <c r="I38" s="962" t="s">
        <v>1427</v>
      </c>
      <c r="J38" s="962" t="s">
        <v>1427</v>
      </c>
      <c r="K38" s="962" t="s">
        <v>1427</v>
      </c>
      <c r="L38" s="962" t="s">
        <v>1404</v>
      </c>
      <c r="M38" s="962" t="s">
        <v>12</v>
      </c>
      <c r="N38" s="962" t="s">
        <v>1661</v>
      </c>
      <c r="O38" s="962" t="s">
        <v>1410</v>
      </c>
      <c r="P38" s="962" t="s">
        <v>1410</v>
      </c>
      <c r="Q38" s="962" t="s">
        <v>1410</v>
      </c>
      <c r="R38" s="962" t="s">
        <v>1410</v>
      </c>
      <c r="S38" s="962" t="s">
        <v>1410</v>
      </c>
      <c r="T38" s="962" t="s">
        <v>1404</v>
      </c>
      <c r="U38" s="963" t="s">
        <v>6</v>
      </c>
      <c r="V38" s="963" t="s">
        <v>6</v>
      </c>
      <c r="W38" s="963" t="s">
        <v>6</v>
      </c>
      <c r="X38" s="963" t="s">
        <v>6</v>
      </c>
      <c r="Y38" s="963" t="s">
        <v>6</v>
      </c>
      <c r="Z38" s="963" t="s">
        <v>6</v>
      </c>
      <c r="AA38" s="962" t="s">
        <v>6</v>
      </c>
      <c r="AB38" s="962" t="s">
        <v>6</v>
      </c>
      <c r="AC38" s="962" t="s">
        <v>6</v>
      </c>
      <c r="AD38" s="962" t="s">
        <v>2418</v>
      </c>
      <c r="AE38" s="962" t="s">
        <v>1410</v>
      </c>
      <c r="AF38" s="962" t="s">
        <v>1415</v>
      </c>
      <c r="AG38" s="962" t="s">
        <v>1514</v>
      </c>
      <c r="AH38" s="962" t="s">
        <v>1415</v>
      </c>
      <c r="AI38" s="962" t="s">
        <v>1410</v>
      </c>
      <c r="AJ38" s="962" t="s">
        <v>1410</v>
      </c>
      <c r="AK38" s="962" t="s">
        <v>1404</v>
      </c>
      <c r="AL38" s="964" t="s">
        <v>1404</v>
      </c>
      <c r="AM38" s="962" t="s">
        <v>1410</v>
      </c>
      <c r="AN38" s="962" t="s">
        <v>1410</v>
      </c>
      <c r="AO38" s="962" t="s">
        <v>1410</v>
      </c>
      <c r="AP38" s="962" t="s">
        <v>1410</v>
      </c>
      <c r="AQ38" s="962" t="s">
        <v>1410</v>
      </c>
      <c r="AR38" s="962" t="s">
        <v>1410</v>
      </c>
      <c r="AS38" s="962" t="s">
        <v>1410</v>
      </c>
      <c r="AT38" s="962" t="s">
        <v>1410</v>
      </c>
      <c r="AU38" s="962" t="s">
        <v>1410</v>
      </c>
      <c r="AV38" s="962" t="s">
        <v>1410</v>
      </c>
      <c r="AW38" s="962" t="s">
        <v>1410</v>
      </c>
      <c r="AX38" s="962" t="s">
        <v>2419</v>
      </c>
      <c r="AY38" s="962" t="s">
        <v>2420</v>
      </c>
      <c r="AZ38" s="962" t="s">
        <v>2421</v>
      </c>
      <c r="BA38" s="962" t="s">
        <v>2422</v>
      </c>
      <c r="BB38" s="965" t="s">
        <v>2423</v>
      </c>
      <c r="BC38" s="965" t="s">
        <v>2424</v>
      </c>
      <c r="BD38" s="962" t="s">
        <v>6</v>
      </c>
      <c r="BE38" s="962" t="s">
        <v>2425</v>
      </c>
      <c r="BF38" s="962" t="s">
        <v>2426</v>
      </c>
      <c r="BG38" s="962" t="s">
        <v>2427</v>
      </c>
      <c r="BH38" s="962" t="s">
        <v>2428</v>
      </c>
      <c r="BI38" s="962" t="s">
        <v>2429</v>
      </c>
      <c r="BJ38" s="962" t="s">
        <v>1459</v>
      </c>
      <c r="BK38" s="962" t="s">
        <v>1459</v>
      </c>
      <c r="BL38" s="962" t="s">
        <v>1410</v>
      </c>
      <c r="BM38" s="962" t="s">
        <v>1410</v>
      </c>
      <c r="BN38" s="962" t="s">
        <v>1410</v>
      </c>
      <c r="BO38" s="962" t="s">
        <v>1461</v>
      </c>
      <c r="BP38" s="962" t="s">
        <v>1410</v>
      </c>
      <c r="BQ38" s="962" t="s">
        <v>1410</v>
      </c>
      <c r="BR38" s="962" t="s">
        <v>1410</v>
      </c>
      <c r="BS38" s="962" t="s">
        <v>2430</v>
      </c>
      <c r="BT38" s="962" t="s">
        <v>1585</v>
      </c>
      <c r="BU38" s="962" t="s">
        <v>1638</v>
      </c>
      <c r="BV38" s="962" t="s">
        <v>1410</v>
      </c>
      <c r="BW38" s="962" t="s">
        <v>1410</v>
      </c>
      <c r="BX38" s="962" t="s">
        <v>1410</v>
      </c>
      <c r="BY38" s="962" t="s">
        <v>1463</v>
      </c>
      <c r="BZ38" s="962" t="s">
        <v>1410</v>
      </c>
      <c r="CA38" s="962" t="s">
        <v>1410</v>
      </c>
      <c r="CB38" s="962" t="s">
        <v>1410</v>
      </c>
      <c r="CC38" s="962" t="s">
        <v>2431</v>
      </c>
      <c r="CD38" s="962" t="s">
        <v>2432</v>
      </c>
      <c r="CE38" s="962" t="s">
        <v>2433</v>
      </c>
      <c r="CF38" s="962" t="s">
        <v>2434</v>
      </c>
      <c r="CG38" s="962" t="s">
        <v>2435</v>
      </c>
      <c r="CH38" s="962" t="s">
        <v>2436</v>
      </c>
      <c r="CI38" s="962" t="s">
        <v>2437</v>
      </c>
      <c r="CJ38" s="962" t="s">
        <v>2438</v>
      </c>
      <c r="CK38" s="962" t="s">
        <v>2439</v>
      </c>
      <c r="CL38" s="962" t="s">
        <v>2440</v>
      </c>
      <c r="CM38" s="962" t="s">
        <v>2441</v>
      </c>
      <c r="CN38" s="962" t="s">
        <v>2442</v>
      </c>
      <c r="CO38" s="962" t="s">
        <v>2443</v>
      </c>
      <c r="CP38" s="962" t="s">
        <v>2444</v>
      </c>
      <c r="CQ38" s="962" t="s">
        <v>2444</v>
      </c>
      <c r="CR38" s="962" t="s">
        <v>12</v>
      </c>
    </row>
    <row r="39">
      <c r="B39" s="961" t="s">
        <v>941</v>
      </c>
      <c r="C39" s="962" t="s">
        <v>886</v>
      </c>
      <c r="D39" s="962" t="s">
        <v>1404</v>
      </c>
      <c r="E39" s="962" t="s">
        <v>1404</v>
      </c>
      <c r="F39" s="962" t="s">
        <v>1406</v>
      </c>
      <c r="G39" s="962" t="s">
        <v>1478</v>
      </c>
      <c r="H39" s="962" t="s">
        <v>1564</v>
      </c>
      <c r="I39" s="962" t="s">
        <v>1564</v>
      </c>
      <c r="J39" s="962" t="s">
        <v>1564</v>
      </c>
      <c r="K39" s="962" t="s">
        <v>1564</v>
      </c>
      <c r="L39" s="962" t="s">
        <v>1404</v>
      </c>
      <c r="M39" s="962" t="s">
        <v>12</v>
      </c>
      <c r="N39" s="962" t="s">
        <v>1661</v>
      </c>
      <c r="O39" s="962" t="s">
        <v>1410</v>
      </c>
      <c r="P39" s="962" t="s">
        <v>1410</v>
      </c>
      <c r="Q39" s="962" t="s">
        <v>1410</v>
      </c>
      <c r="R39" s="962" t="s">
        <v>1410</v>
      </c>
      <c r="S39" s="962" t="s">
        <v>1410</v>
      </c>
      <c r="T39" s="962" t="s">
        <v>1404</v>
      </c>
      <c r="U39" s="963" t="s">
        <v>6</v>
      </c>
      <c r="V39" s="963" t="s">
        <v>6</v>
      </c>
      <c r="W39" s="963" t="s">
        <v>6</v>
      </c>
      <c r="X39" s="963" t="s">
        <v>6</v>
      </c>
      <c r="Y39" s="963" t="s">
        <v>913</v>
      </c>
      <c r="Z39" s="963" t="s">
        <v>6</v>
      </c>
      <c r="AA39" s="962" t="s">
        <v>6</v>
      </c>
      <c r="AB39" s="962" t="s">
        <v>6</v>
      </c>
      <c r="AC39" s="962" t="s">
        <v>6</v>
      </c>
      <c r="AD39" s="962" t="s">
        <v>1427</v>
      </c>
      <c r="AE39" s="962" t="s">
        <v>1410</v>
      </c>
      <c r="AF39" s="962" t="s">
        <v>1514</v>
      </c>
      <c r="AG39" s="962" t="s">
        <v>1404</v>
      </c>
      <c r="AH39" s="962" t="s">
        <v>1552</v>
      </c>
      <c r="AI39" s="962" t="s">
        <v>1410</v>
      </c>
      <c r="AJ39" s="962" t="s">
        <v>1410</v>
      </c>
      <c r="AK39" s="964" t="s">
        <v>1514</v>
      </c>
      <c r="AL39" s="962" t="s">
        <v>1406</v>
      </c>
      <c r="AM39" s="962" t="s">
        <v>1410</v>
      </c>
      <c r="AN39" s="962" t="s">
        <v>1410</v>
      </c>
      <c r="AO39" s="962" t="s">
        <v>1410</v>
      </c>
      <c r="AP39" s="962" t="s">
        <v>1410</v>
      </c>
      <c r="AQ39" s="962" t="s">
        <v>1410</v>
      </c>
      <c r="AR39" s="962" t="s">
        <v>1410</v>
      </c>
      <c r="AS39" s="962" t="s">
        <v>1410</v>
      </c>
      <c r="AT39" s="962" t="s">
        <v>1410</v>
      </c>
      <c r="AU39" s="962" t="s">
        <v>1410</v>
      </c>
      <c r="AV39" s="962" t="s">
        <v>1410</v>
      </c>
      <c r="AW39" s="962" t="s">
        <v>1410</v>
      </c>
      <c r="AX39" s="962" t="s">
        <v>2445</v>
      </c>
      <c r="AY39" s="962" t="s">
        <v>2446</v>
      </c>
      <c r="AZ39" s="962" t="s">
        <v>2447</v>
      </c>
      <c r="BA39" s="962" t="s">
        <v>2448</v>
      </c>
      <c r="BB39" s="965" t="s">
        <v>2449</v>
      </c>
      <c r="BC39" s="965" t="s">
        <v>2450</v>
      </c>
      <c r="BD39" s="962" t="s">
        <v>6</v>
      </c>
      <c r="BE39" s="962" t="s">
        <v>2451</v>
      </c>
      <c r="BF39" s="962" t="s">
        <v>2452</v>
      </c>
      <c r="BG39" s="962" t="s">
        <v>2453</v>
      </c>
      <c r="BH39" s="962" t="s">
        <v>1783</v>
      </c>
      <c r="BI39" s="962" t="s">
        <v>2454</v>
      </c>
      <c r="BJ39" s="962" t="s">
        <v>1427</v>
      </c>
      <c r="BK39" s="962" t="s">
        <v>1427</v>
      </c>
      <c r="BL39" s="962" t="s">
        <v>1410</v>
      </c>
      <c r="BM39" s="962" t="s">
        <v>1410</v>
      </c>
      <c r="BN39" s="962" t="s">
        <v>1410</v>
      </c>
      <c r="BO39" s="962" t="s">
        <v>2171</v>
      </c>
      <c r="BP39" s="962" t="s">
        <v>1410</v>
      </c>
      <c r="BQ39" s="962" t="s">
        <v>1410</v>
      </c>
      <c r="BR39" s="962" t="s">
        <v>1410</v>
      </c>
      <c r="BS39" s="962" t="s">
        <v>2455</v>
      </c>
      <c r="BT39" s="962" t="s">
        <v>1639</v>
      </c>
      <c r="BU39" s="962" t="s">
        <v>2173</v>
      </c>
      <c r="BV39" s="962" t="s">
        <v>1410</v>
      </c>
      <c r="BW39" s="962" t="s">
        <v>1410</v>
      </c>
      <c r="BX39" s="962" t="s">
        <v>1410</v>
      </c>
      <c r="BY39" s="962" t="s">
        <v>1564</v>
      </c>
      <c r="BZ39" s="962" t="s">
        <v>1410</v>
      </c>
      <c r="CA39" s="962" t="s">
        <v>1410</v>
      </c>
      <c r="CB39" s="962" t="s">
        <v>1410</v>
      </c>
      <c r="CC39" s="962" t="s">
        <v>2456</v>
      </c>
      <c r="CD39" s="962" t="s">
        <v>2457</v>
      </c>
      <c r="CE39" s="962" t="s">
        <v>2458</v>
      </c>
      <c r="CF39" s="962" t="s">
        <v>2459</v>
      </c>
      <c r="CG39" s="962" t="s">
        <v>2460</v>
      </c>
      <c r="CH39" s="962" t="s">
        <v>2461</v>
      </c>
      <c r="CI39" s="962" t="s">
        <v>2462</v>
      </c>
      <c r="CJ39" s="962" t="s">
        <v>2463</v>
      </c>
      <c r="CK39" s="962" t="s">
        <v>2464</v>
      </c>
      <c r="CL39" s="962" t="s">
        <v>2465</v>
      </c>
      <c r="CM39" s="962" t="s">
        <v>2466</v>
      </c>
      <c r="CN39" s="962" t="s">
        <v>2467</v>
      </c>
      <c r="CO39" s="962" t="s">
        <v>2468</v>
      </c>
      <c r="CP39" s="962" t="s">
        <v>2469</v>
      </c>
      <c r="CQ39" s="962" t="s">
        <v>2469</v>
      </c>
      <c r="CR39" s="962" t="s">
        <v>2470</v>
      </c>
    </row>
    <row r="40">
      <c r="B40" s="961" t="s">
        <v>941</v>
      </c>
      <c r="C40" s="962" t="s">
        <v>885</v>
      </c>
      <c r="D40" s="962" t="s">
        <v>1548</v>
      </c>
      <c r="E40" s="962" t="s">
        <v>1548</v>
      </c>
      <c r="F40" s="962" t="s">
        <v>1405</v>
      </c>
      <c r="G40" s="962" t="s">
        <v>2417</v>
      </c>
      <c r="H40" s="962" t="s">
        <v>1427</v>
      </c>
      <c r="I40" s="962" t="s">
        <v>1427</v>
      </c>
      <c r="J40" s="962" t="s">
        <v>1427</v>
      </c>
      <c r="K40" s="962" t="s">
        <v>1427</v>
      </c>
      <c r="L40" s="962" t="s">
        <v>1404</v>
      </c>
      <c r="M40" s="962" t="s">
        <v>12</v>
      </c>
      <c r="N40" s="962" t="s">
        <v>1661</v>
      </c>
      <c r="O40" s="962" t="s">
        <v>1410</v>
      </c>
      <c r="P40" s="962" t="s">
        <v>1410</v>
      </c>
      <c r="Q40" s="962" t="s">
        <v>1410</v>
      </c>
      <c r="R40" s="962" t="s">
        <v>1410</v>
      </c>
      <c r="S40" s="962" t="s">
        <v>1410</v>
      </c>
      <c r="T40" s="962" t="s">
        <v>1404</v>
      </c>
      <c r="U40" s="963" t="s">
        <v>6</v>
      </c>
      <c r="V40" s="963" t="s">
        <v>6</v>
      </c>
      <c r="W40" s="963" t="s">
        <v>6</v>
      </c>
      <c r="X40" s="963" t="s">
        <v>6</v>
      </c>
      <c r="Y40" s="963" t="s">
        <v>6</v>
      </c>
      <c r="Z40" s="963" t="s">
        <v>6</v>
      </c>
      <c r="AA40" s="962" t="s">
        <v>6</v>
      </c>
      <c r="AB40" s="962" t="s">
        <v>6</v>
      </c>
      <c r="AC40" s="962" t="s">
        <v>6</v>
      </c>
      <c r="AD40" s="962" t="s">
        <v>1456</v>
      </c>
      <c r="AE40" s="962" t="s">
        <v>1410</v>
      </c>
      <c r="AF40" s="962" t="s">
        <v>1514</v>
      </c>
      <c r="AG40" s="962" t="s">
        <v>1404</v>
      </c>
      <c r="AH40" s="962" t="s">
        <v>2252</v>
      </c>
      <c r="AI40" s="962" t="s">
        <v>1410</v>
      </c>
      <c r="AJ40" s="962" t="s">
        <v>1410</v>
      </c>
      <c r="AK40" s="964" t="s">
        <v>1514</v>
      </c>
      <c r="AL40" s="962" t="s">
        <v>1406</v>
      </c>
      <c r="AM40" s="962" t="s">
        <v>1410</v>
      </c>
      <c r="AN40" s="962" t="s">
        <v>1410</v>
      </c>
      <c r="AO40" s="962" t="s">
        <v>1410</v>
      </c>
      <c r="AP40" s="962" t="s">
        <v>1410</v>
      </c>
      <c r="AQ40" s="962" t="s">
        <v>1410</v>
      </c>
      <c r="AR40" s="962" t="s">
        <v>1410</v>
      </c>
      <c r="AS40" s="962" t="s">
        <v>1410</v>
      </c>
      <c r="AT40" s="962" t="s">
        <v>1410</v>
      </c>
      <c r="AU40" s="962" t="s">
        <v>1410</v>
      </c>
      <c r="AV40" s="962" t="s">
        <v>1410</v>
      </c>
      <c r="AW40" s="962" t="s">
        <v>1410</v>
      </c>
      <c r="AX40" s="962" t="s">
        <v>2471</v>
      </c>
      <c r="AY40" s="962" t="s">
        <v>2472</v>
      </c>
      <c r="AZ40" s="962" t="s">
        <v>2473</v>
      </c>
      <c r="BA40" s="962" t="s">
        <v>2474</v>
      </c>
      <c r="BB40" s="965" t="s">
        <v>2475</v>
      </c>
      <c r="BC40" s="965" t="s">
        <v>2476</v>
      </c>
      <c r="BD40" s="962" t="s">
        <v>6</v>
      </c>
      <c r="BE40" s="962" t="s">
        <v>2477</v>
      </c>
      <c r="BF40" s="962" t="s">
        <v>2478</v>
      </c>
      <c r="BG40" s="962" t="s">
        <v>2479</v>
      </c>
      <c r="BH40" s="962" t="s">
        <v>1641</v>
      </c>
      <c r="BI40" s="962" t="s">
        <v>2480</v>
      </c>
      <c r="BJ40" s="962" t="s">
        <v>1427</v>
      </c>
      <c r="BK40" s="962" t="s">
        <v>1427</v>
      </c>
      <c r="BL40" s="962" t="s">
        <v>1410</v>
      </c>
      <c r="BM40" s="962" t="s">
        <v>1410</v>
      </c>
      <c r="BN40" s="962" t="s">
        <v>1410</v>
      </c>
      <c r="BO40" s="962" t="s">
        <v>2171</v>
      </c>
      <c r="BP40" s="962" t="s">
        <v>1410</v>
      </c>
      <c r="BQ40" s="962" t="s">
        <v>1410</v>
      </c>
      <c r="BR40" s="962" t="s">
        <v>1410</v>
      </c>
      <c r="BS40" s="962" t="s">
        <v>2481</v>
      </c>
      <c r="BT40" s="962" t="s">
        <v>1639</v>
      </c>
      <c r="BU40" s="962" t="s">
        <v>2173</v>
      </c>
      <c r="BV40" s="962" t="s">
        <v>1410</v>
      </c>
      <c r="BW40" s="962" t="s">
        <v>1410</v>
      </c>
      <c r="BX40" s="962" t="s">
        <v>1410</v>
      </c>
      <c r="BY40" s="962" t="s">
        <v>1564</v>
      </c>
      <c r="BZ40" s="962" t="s">
        <v>1410</v>
      </c>
      <c r="CA40" s="962" t="s">
        <v>1410</v>
      </c>
      <c r="CB40" s="962" t="s">
        <v>1410</v>
      </c>
      <c r="CC40" s="962" t="s">
        <v>2482</v>
      </c>
      <c r="CD40" s="962" t="s">
        <v>2483</v>
      </c>
      <c r="CE40" s="962" t="s">
        <v>2484</v>
      </c>
      <c r="CF40" s="962" t="s">
        <v>2485</v>
      </c>
      <c r="CG40" s="962" t="s">
        <v>2486</v>
      </c>
      <c r="CH40" s="962" t="s">
        <v>2487</v>
      </c>
      <c r="CI40" s="962" t="s">
        <v>2488</v>
      </c>
      <c r="CJ40" s="962" t="s">
        <v>2489</v>
      </c>
      <c r="CK40" s="962" t="s">
        <v>2490</v>
      </c>
      <c r="CL40" s="962" t="s">
        <v>2491</v>
      </c>
      <c r="CM40" s="962" t="s">
        <v>2492</v>
      </c>
      <c r="CN40" s="962" t="s">
        <v>2493</v>
      </c>
      <c r="CO40" s="962" t="s">
        <v>2494</v>
      </c>
      <c r="CP40" s="962" t="s">
        <v>2495</v>
      </c>
      <c r="CQ40" s="962" t="s">
        <v>2495</v>
      </c>
      <c r="CR40" s="962" t="s">
        <v>12</v>
      </c>
    </row>
    <row r="41">
      <c r="B41" s="961" t="s">
        <v>942</v>
      </c>
      <c r="C41" s="962" t="s">
        <v>886</v>
      </c>
      <c r="D41" s="962" t="s">
        <v>1404</v>
      </c>
      <c r="E41" s="962" t="s">
        <v>1404</v>
      </c>
      <c r="F41" s="962" t="s">
        <v>1406</v>
      </c>
      <c r="G41" s="962" t="s">
        <v>1478</v>
      </c>
      <c r="H41" s="962" t="s">
        <v>1564</v>
      </c>
      <c r="I41" s="962" t="s">
        <v>1564</v>
      </c>
      <c r="J41" s="962" t="s">
        <v>1564</v>
      </c>
      <c r="K41" s="962" t="s">
        <v>1564</v>
      </c>
      <c r="L41" s="962" t="s">
        <v>1404</v>
      </c>
      <c r="M41" s="962" t="s">
        <v>12</v>
      </c>
      <c r="N41" s="962" t="s">
        <v>1661</v>
      </c>
      <c r="O41" s="962" t="s">
        <v>1410</v>
      </c>
      <c r="P41" s="962" t="s">
        <v>1410</v>
      </c>
      <c r="Q41" s="962" t="s">
        <v>1410</v>
      </c>
      <c r="R41" s="962" t="s">
        <v>1410</v>
      </c>
      <c r="S41" s="962" t="s">
        <v>1410</v>
      </c>
      <c r="T41" s="962" t="s">
        <v>1404</v>
      </c>
      <c r="U41" s="963" t="s">
        <v>6</v>
      </c>
      <c r="V41" s="963" t="s">
        <v>6</v>
      </c>
      <c r="W41" s="963" t="s">
        <v>6</v>
      </c>
      <c r="X41" s="963" t="s">
        <v>6</v>
      </c>
      <c r="Y41" s="963" t="s">
        <v>913</v>
      </c>
      <c r="Z41" s="963" t="s">
        <v>6</v>
      </c>
      <c r="AA41" s="962" t="s">
        <v>6</v>
      </c>
      <c r="AB41" s="962" t="s">
        <v>6</v>
      </c>
      <c r="AC41" s="962" t="s">
        <v>6</v>
      </c>
      <c r="AD41" s="962" t="s">
        <v>1427</v>
      </c>
      <c r="AE41" s="962" t="s">
        <v>1410</v>
      </c>
      <c r="AF41" s="962" t="s">
        <v>1415</v>
      </c>
      <c r="AG41" s="962" t="s">
        <v>1404</v>
      </c>
      <c r="AH41" s="962" t="s">
        <v>1552</v>
      </c>
      <c r="AI41" s="962" t="s">
        <v>1410</v>
      </c>
      <c r="AJ41" s="962" t="s">
        <v>1410</v>
      </c>
      <c r="AK41" s="964" t="s">
        <v>1406</v>
      </c>
      <c r="AL41" s="962" t="s">
        <v>1406</v>
      </c>
      <c r="AM41" s="962" t="s">
        <v>1410</v>
      </c>
      <c r="AN41" s="962" t="s">
        <v>1410</v>
      </c>
      <c r="AO41" s="962" t="s">
        <v>1410</v>
      </c>
      <c r="AP41" s="962" t="s">
        <v>1410</v>
      </c>
      <c r="AQ41" s="962" t="s">
        <v>1410</v>
      </c>
      <c r="AR41" s="962" t="s">
        <v>1410</v>
      </c>
      <c r="AS41" s="962" t="s">
        <v>1410</v>
      </c>
      <c r="AT41" s="962" t="s">
        <v>1410</v>
      </c>
      <c r="AU41" s="962" t="s">
        <v>1410</v>
      </c>
      <c r="AV41" s="962" t="s">
        <v>1410</v>
      </c>
      <c r="AW41" s="962" t="s">
        <v>1410</v>
      </c>
      <c r="AX41" s="962" t="s">
        <v>2496</v>
      </c>
      <c r="AY41" s="962" t="s">
        <v>2497</v>
      </c>
      <c r="AZ41" s="962" t="s">
        <v>2498</v>
      </c>
      <c r="BA41" s="962" t="s">
        <v>2499</v>
      </c>
      <c r="BB41" s="965" t="s">
        <v>2500</v>
      </c>
      <c r="BC41" s="965" t="s">
        <v>2501</v>
      </c>
      <c r="BD41" s="962" t="s">
        <v>6</v>
      </c>
      <c r="BE41" s="962" t="s">
        <v>2502</v>
      </c>
      <c r="BF41" s="962" t="s">
        <v>2503</v>
      </c>
      <c r="BG41" s="962" t="s">
        <v>2504</v>
      </c>
      <c r="BH41" s="962" t="s">
        <v>1778</v>
      </c>
      <c r="BI41" s="962" t="s">
        <v>2505</v>
      </c>
      <c r="BJ41" s="962" t="s">
        <v>1515</v>
      </c>
      <c r="BK41" s="962" t="s">
        <v>1515</v>
      </c>
      <c r="BL41" s="962" t="s">
        <v>1410</v>
      </c>
      <c r="BM41" s="962" t="s">
        <v>1410</v>
      </c>
      <c r="BN41" s="962" t="s">
        <v>1410</v>
      </c>
      <c r="BO41" s="962" t="s">
        <v>2171</v>
      </c>
      <c r="BP41" s="962" t="s">
        <v>1410</v>
      </c>
      <c r="BQ41" s="962" t="s">
        <v>1410</v>
      </c>
      <c r="BR41" s="962" t="s">
        <v>1410</v>
      </c>
      <c r="BS41" s="962" t="s">
        <v>2506</v>
      </c>
      <c r="BT41" s="962" t="s">
        <v>1478</v>
      </c>
      <c r="BU41" s="962" t="s">
        <v>1910</v>
      </c>
      <c r="BV41" s="962" t="s">
        <v>1410</v>
      </c>
      <c r="BW41" s="962" t="s">
        <v>1410</v>
      </c>
      <c r="BX41" s="962" t="s">
        <v>1410</v>
      </c>
      <c r="BY41" s="962" t="s">
        <v>1564</v>
      </c>
      <c r="BZ41" s="962" t="s">
        <v>1410</v>
      </c>
      <c r="CA41" s="962" t="s">
        <v>1410</v>
      </c>
      <c r="CB41" s="962" t="s">
        <v>1410</v>
      </c>
      <c r="CC41" s="962" t="s">
        <v>2507</v>
      </c>
      <c r="CD41" s="962" t="s">
        <v>2508</v>
      </c>
      <c r="CE41" s="962" t="s">
        <v>2509</v>
      </c>
      <c r="CF41" s="962" t="s">
        <v>2510</v>
      </c>
      <c r="CG41" s="962" t="s">
        <v>2511</v>
      </c>
      <c r="CH41" s="962" t="s">
        <v>2512</v>
      </c>
      <c r="CI41" s="962" t="s">
        <v>2513</v>
      </c>
      <c r="CJ41" s="962" t="s">
        <v>2514</v>
      </c>
      <c r="CK41" s="962" t="s">
        <v>2515</v>
      </c>
      <c r="CL41" s="962" t="s">
        <v>2516</v>
      </c>
      <c r="CM41" s="962" t="s">
        <v>2517</v>
      </c>
      <c r="CN41" s="962" t="s">
        <v>2518</v>
      </c>
      <c r="CO41" s="962" t="s">
        <v>2519</v>
      </c>
      <c r="CP41" s="962" t="s">
        <v>2520</v>
      </c>
      <c r="CQ41" s="962" t="s">
        <v>2520</v>
      </c>
      <c r="CR41" s="962" t="s">
        <v>2521</v>
      </c>
    </row>
    <row r="42">
      <c r="B42" s="961" t="s">
        <v>942</v>
      </c>
      <c r="C42" s="962" t="s">
        <v>885</v>
      </c>
      <c r="D42" s="962" t="s">
        <v>1548</v>
      </c>
      <c r="E42" s="962" t="s">
        <v>1548</v>
      </c>
      <c r="F42" s="962" t="s">
        <v>1405</v>
      </c>
      <c r="G42" s="962" t="s">
        <v>2417</v>
      </c>
      <c r="H42" s="962" t="s">
        <v>1427</v>
      </c>
      <c r="I42" s="962" t="s">
        <v>1427</v>
      </c>
      <c r="J42" s="962" t="s">
        <v>1427</v>
      </c>
      <c r="K42" s="962" t="s">
        <v>1427</v>
      </c>
      <c r="L42" s="962" t="s">
        <v>1404</v>
      </c>
      <c r="M42" s="962" t="s">
        <v>12</v>
      </c>
      <c r="N42" s="962" t="s">
        <v>1661</v>
      </c>
      <c r="O42" s="962" t="s">
        <v>1410</v>
      </c>
      <c r="P42" s="962" t="s">
        <v>1410</v>
      </c>
      <c r="Q42" s="962" t="s">
        <v>1410</v>
      </c>
      <c r="R42" s="962" t="s">
        <v>1410</v>
      </c>
      <c r="S42" s="962" t="s">
        <v>1410</v>
      </c>
      <c r="T42" s="962" t="s">
        <v>1404</v>
      </c>
      <c r="U42" s="963" t="s">
        <v>6</v>
      </c>
      <c r="V42" s="963" t="s">
        <v>6</v>
      </c>
      <c r="W42" s="963" t="s">
        <v>6</v>
      </c>
      <c r="X42" s="963" t="s">
        <v>6</v>
      </c>
      <c r="Y42" s="963" t="s">
        <v>6</v>
      </c>
      <c r="Z42" s="963" t="s">
        <v>6</v>
      </c>
      <c r="AA42" s="962" t="s">
        <v>6</v>
      </c>
      <c r="AB42" s="962" t="s">
        <v>6</v>
      </c>
      <c r="AC42" s="962" t="s">
        <v>6</v>
      </c>
      <c r="AD42" s="962" t="s">
        <v>1456</v>
      </c>
      <c r="AE42" s="962" t="s">
        <v>1410</v>
      </c>
      <c r="AF42" s="962" t="s">
        <v>1405</v>
      </c>
      <c r="AG42" s="962" t="s">
        <v>1404</v>
      </c>
      <c r="AH42" s="962" t="s">
        <v>2252</v>
      </c>
      <c r="AI42" s="962" t="s">
        <v>1410</v>
      </c>
      <c r="AJ42" s="962" t="s">
        <v>1410</v>
      </c>
      <c r="AK42" s="964" t="s">
        <v>1406</v>
      </c>
      <c r="AL42" s="962" t="s">
        <v>1406</v>
      </c>
      <c r="AM42" s="962" t="s">
        <v>1410</v>
      </c>
      <c r="AN42" s="962" t="s">
        <v>1410</v>
      </c>
      <c r="AO42" s="962" t="s">
        <v>1410</v>
      </c>
      <c r="AP42" s="962" t="s">
        <v>1410</v>
      </c>
      <c r="AQ42" s="962" t="s">
        <v>1410</v>
      </c>
      <c r="AR42" s="962" t="s">
        <v>1410</v>
      </c>
      <c r="AS42" s="962" t="s">
        <v>1410</v>
      </c>
      <c r="AT42" s="962" t="s">
        <v>1410</v>
      </c>
      <c r="AU42" s="962" t="s">
        <v>1410</v>
      </c>
      <c r="AV42" s="962" t="s">
        <v>1410</v>
      </c>
      <c r="AW42" s="962" t="s">
        <v>1410</v>
      </c>
      <c r="AX42" s="962" t="s">
        <v>2522</v>
      </c>
      <c r="AY42" s="962" t="s">
        <v>2523</v>
      </c>
      <c r="AZ42" s="962" t="s">
        <v>2524</v>
      </c>
      <c r="BA42" s="962" t="s">
        <v>2525</v>
      </c>
      <c r="BB42" s="965" t="s">
        <v>2526</v>
      </c>
      <c r="BC42" s="965" t="s">
        <v>2527</v>
      </c>
      <c r="BD42" s="962" t="s">
        <v>6</v>
      </c>
      <c r="BE42" s="962" t="s">
        <v>2477</v>
      </c>
      <c r="BF42" s="962" t="s">
        <v>2478</v>
      </c>
      <c r="BG42" s="962" t="s">
        <v>2479</v>
      </c>
      <c r="BH42" s="962" t="s">
        <v>2528</v>
      </c>
      <c r="BI42" s="962" t="s">
        <v>2529</v>
      </c>
      <c r="BJ42" s="962" t="s">
        <v>1515</v>
      </c>
      <c r="BK42" s="962" t="s">
        <v>1515</v>
      </c>
      <c r="BL42" s="962" t="s">
        <v>1410</v>
      </c>
      <c r="BM42" s="962" t="s">
        <v>1410</v>
      </c>
      <c r="BN42" s="962" t="s">
        <v>1410</v>
      </c>
      <c r="BO42" s="962" t="s">
        <v>2171</v>
      </c>
      <c r="BP42" s="962" t="s">
        <v>1410</v>
      </c>
      <c r="BQ42" s="962" t="s">
        <v>1410</v>
      </c>
      <c r="BR42" s="962" t="s">
        <v>1410</v>
      </c>
      <c r="BS42" s="962" t="s">
        <v>2530</v>
      </c>
      <c r="BT42" s="962" t="s">
        <v>1478</v>
      </c>
      <c r="BU42" s="962" t="s">
        <v>1910</v>
      </c>
      <c r="BV42" s="962" t="s">
        <v>1410</v>
      </c>
      <c r="BW42" s="962" t="s">
        <v>1410</v>
      </c>
      <c r="BX42" s="962" t="s">
        <v>1410</v>
      </c>
      <c r="BY42" s="962" t="s">
        <v>1564</v>
      </c>
      <c r="BZ42" s="962" t="s">
        <v>1410</v>
      </c>
      <c r="CA42" s="962" t="s">
        <v>1410</v>
      </c>
      <c r="CB42" s="962" t="s">
        <v>1410</v>
      </c>
      <c r="CC42" s="962" t="s">
        <v>2531</v>
      </c>
      <c r="CD42" s="962" t="s">
        <v>2532</v>
      </c>
      <c r="CE42" s="962" t="s">
        <v>2533</v>
      </c>
      <c r="CF42" s="962" t="s">
        <v>2534</v>
      </c>
      <c r="CG42" s="962" t="s">
        <v>2535</v>
      </c>
      <c r="CH42" s="962" t="s">
        <v>2536</v>
      </c>
      <c r="CI42" s="962" t="s">
        <v>2537</v>
      </c>
      <c r="CJ42" s="962" t="s">
        <v>2538</v>
      </c>
      <c r="CK42" s="962" t="s">
        <v>2539</v>
      </c>
      <c r="CL42" s="962" t="s">
        <v>2540</v>
      </c>
      <c r="CM42" s="962" t="s">
        <v>2541</v>
      </c>
      <c r="CN42" s="962" t="s">
        <v>2542</v>
      </c>
      <c r="CO42" s="962" t="s">
        <v>2543</v>
      </c>
      <c r="CP42" s="962" t="s">
        <v>2544</v>
      </c>
      <c r="CQ42" s="962" t="s">
        <v>2544</v>
      </c>
      <c r="CR42" s="962" t="s">
        <v>12</v>
      </c>
    </row>
    <row r="43">
      <c r="B43" s="961" t="s">
        <v>943</v>
      </c>
      <c r="C43" s="962" t="s">
        <v>886</v>
      </c>
      <c r="D43" s="962" t="s">
        <v>1404</v>
      </c>
      <c r="E43" s="962" t="s">
        <v>1404</v>
      </c>
      <c r="F43" s="962" t="s">
        <v>1406</v>
      </c>
      <c r="G43" s="962" t="s">
        <v>1478</v>
      </c>
      <c r="H43" s="962" t="s">
        <v>1484</v>
      </c>
      <c r="I43" s="962" t="s">
        <v>1484</v>
      </c>
      <c r="J43" s="962" t="s">
        <v>1484</v>
      </c>
      <c r="K43" s="962" t="s">
        <v>1484</v>
      </c>
      <c r="L43" s="962" t="s">
        <v>1404</v>
      </c>
      <c r="M43" s="962" t="s">
        <v>1410</v>
      </c>
      <c r="N43" s="962" t="s">
        <v>1410</v>
      </c>
      <c r="O43" s="962" t="s">
        <v>1410</v>
      </c>
      <c r="P43" s="962"/>
      <c r="Q43" s="962" t="s">
        <v>1410</v>
      </c>
      <c r="R43" s="962" t="s">
        <v>1410</v>
      </c>
      <c r="S43" s="962" t="s">
        <v>1410</v>
      </c>
      <c r="T43" s="962" t="s">
        <v>1404</v>
      </c>
      <c r="U43" s="963" t="s">
        <v>6</v>
      </c>
      <c r="V43" s="963" t="s">
        <v>6</v>
      </c>
      <c r="W43" s="963" t="s">
        <v>6</v>
      </c>
      <c r="X43" s="963" t="s">
        <v>2545</v>
      </c>
      <c r="Y43" s="963" t="s">
        <v>12</v>
      </c>
      <c r="Z43" s="963" t="s">
        <v>6</v>
      </c>
      <c r="AA43" s="962" t="s">
        <v>6</v>
      </c>
      <c r="AB43" s="962" t="s">
        <v>6</v>
      </c>
      <c r="AC43" s="962" t="s">
        <v>6</v>
      </c>
      <c r="AD43" s="962" t="s">
        <v>1431</v>
      </c>
      <c r="AE43" s="962" t="s">
        <v>1410</v>
      </c>
      <c r="AF43" s="962" t="s">
        <v>1427</v>
      </c>
      <c r="AG43" s="962" t="s">
        <v>1515</v>
      </c>
      <c r="AH43" s="962" t="s">
        <v>1414</v>
      </c>
      <c r="AI43" s="962" t="s">
        <v>1410</v>
      </c>
      <c r="AJ43" s="962" t="s">
        <v>1410</v>
      </c>
      <c r="AK43" s="964" t="s">
        <v>1406</v>
      </c>
      <c r="AL43" s="962" t="s">
        <v>1410</v>
      </c>
      <c r="AM43" s="962" t="s">
        <v>1410</v>
      </c>
      <c r="AN43" s="962" t="s">
        <v>1410</v>
      </c>
      <c r="AO43" s="962" t="s">
        <v>1410</v>
      </c>
      <c r="AP43" s="962" t="s">
        <v>1410</v>
      </c>
      <c r="AQ43" s="962" t="s">
        <v>1410</v>
      </c>
      <c r="AR43" s="962" t="s">
        <v>1410</v>
      </c>
      <c r="AS43" s="962" t="s">
        <v>1410</v>
      </c>
      <c r="AT43" s="962" t="s">
        <v>1410</v>
      </c>
      <c r="AU43" s="962" t="s">
        <v>1410</v>
      </c>
      <c r="AV43" s="962" t="s">
        <v>1410</v>
      </c>
      <c r="AW43" s="962" t="s">
        <v>1410</v>
      </c>
      <c r="AX43" s="962" t="s">
        <v>2546</v>
      </c>
      <c r="AY43" s="962" t="s">
        <v>2547</v>
      </c>
      <c r="AZ43" s="962" t="s">
        <v>2548</v>
      </c>
      <c r="BA43" s="962" t="s">
        <v>2549</v>
      </c>
      <c r="BB43" s="965" t="s">
        <v>2550</v>
      </c>
      <c r="BC43" s="965" t="s">
        <v>2551</v>
      </c>
      <c r="BD43" s="962" t="s">
        <v>6</v>
      </c>
      <c r="BE43" s="962" t="s">
        <v>2552</v>
      </c>
      <c r="BF43" s="962" t="s">
        <v>2553</v>
      </c>
      <c r="BG43" s="962" t="s">
        <v>2554</v>
      </c>
      <c r="BH43" s="962" t="s">
        <v>2555</v>
      </c>
      <c r="BI43" s="962" t="s">
        <v>2556</v>
      </c>
      <c r="BJ43" s="962" t="s">
        <v>1515</v>
      </c>
      <c r="BK43" s="962" t="s">
        <v>1515</v>
      </c>
      <c r="BL43" s="962" t="s">
        <v>1410</v>
      </c>
      <c r="BM43" s="962" t="s">
        <v>1410</v>
      </c>
      <c r="BN43" s="962" t="s">
        <v>1410</v>
      </c>
      <c r="BO43" s="962" t="s">
        <v>1410</v>
      </c>
      <c r="BP43" s="962" t="s">
        <v>1410</v>
      </c>
      <c r="BQ43" s="962" t="s">
        <v>1410</v>
      </c>
      <c r="BR43" s="962" t="s">
        <v>1410</v>
      </c>
      <c r="BS43" s="962" t="s">
        <v>2557</v>
      </c>
      <c r="BT43" s="962" t="s">
        <v>1478</v>
      </c>
      <c r="BU43" s="962" t="s">
        <v>1910</v>
      </c>
      <c r="BV43" s="962" t="s">
        <v>1410</v>
      </c>
      <c r="BW43" s="962" t="s">
        <v>1410</v>
      </c>
      <c r="BX43" s="962" t="s">
        <v>1410</v>
      </c>
      <c r="BY43" s="962" t="s">
        <v>1410</v>
      </c>
      <c r="BZ43" s="962" t="s">
        <v>1410</v>
      </c>
      <c r="CA43" s="962" t="s">
        <v>1410</v>
      </c>
      <c r="CB43" s="962" t="s">
        <v>1410</v>
      </c>
      <c r="CC43" s="962" t="s">
        <v>2558</v>
      </c>
      <c r="CD43" s="962" t="s">
        <v>2559</v>
      </c>
      <c r="CE43" s="962" t="s">
        <v>2560</v>
      </c>
      <c r="CF43" s="962" t="s">
        <v>2561</v>
      </c>
      <c r="CG43" s="962" t="s">
        <v>2562</v>
      </c>
      <c r="CH43" s="962" t="s">
        <v>2563</v>
      </c>
      <c r="CI43" s="962" t="s">
        <v>2564</v>
      </c>
      <c r="CJ43" s="962" t="s">
        <v>2565</v>
      </c>
      <c r="CK43" s="962" t="s">
        <v>2566</v>
      </c>
      <c r="CL43" s="962" t="s">
        <v>2567</v>
      </c>
      <c r="CM43" s="962" t="s">
        <v>2568</v>
      </c>
      <c r="CN43" s="962" t="s">
        <v>2569</v>
      </c>
      <c r="CO43" s="962" t="s">
        <v>2570</v>
      </c>
      <c r="CP43" s="962" t="s">
        <v>2571</v>
      </c>
      <c r="CQ43" s="962" t="s">
        <v>2571</v>
      </c>
      <c r="CR43" s="962" t="s">
        <v>12</v>
      </c>
    </row>
    <row r="44">
      <c r="B44" s="961" t="s">
        <v>945</v>
      </c>
      <c r="C44" s="962" t="s">
        <v>886</v>
      </c>
      <c r="D44" s="962" t="s">
        <v>1404</v>
      </c>
      <c r="E44" s="962" t="s">
        <v>1404</v>
      </c>
      <c r="F44" s="962" t="s">
        <v>1406</v>
      </c>
      <c r="G44" s="962" t="s">
        <v>1478</v>
      </c>
      <c r="H44" s="962" t="s">
        <v>1484</v>
      </c>
      <c r="I44" s="962" t="s">
        <v>1484</v>
      </c>
      <c r="J44" s="962" t="s">
        <v>1484</v>
      </c>
      <c r="K44" s="962" t="s">
        <v>1484</v>
      </c>
      <c r="L44" s="962" t="s">
        <v>1404</v>
      </c>
      <c r="M44" s="962" t="s">
        <v>1410</v>
      </c>
      <c r="N44" s="962" t="s">
        <v>1410</v>
      </c>
      <c r="O44" s="962" t="s">
        <v>1410</v>
      </c>
      <c r="P44" s="962"/>
      <c r="Q44" s="962" t="s">
        <v>1410</v>
      </c>
      <c r="R44" s="962" t="s">
        <v>1410</v>
      </c>
      <c r="S44" s="962" t="s">
        <v>1410</v>
      </c>
      <c r="T44" s="962" t="s">
        <v>1404</v>
      </c>
      <c r="U44" s="963" t="s">
        <v>6</v>
      </c>
      <c r="V44" s="963" t="s">
        <v>6</v>
      </c>
      <c r="W44" s="963" t="s">
        <v>6</v>
      </c>
      <c r="X44" s="963" t="s">
        <v>2572</v>
      </c>
      <c r="Y44" s="963" t="s">
        <v>12</v>
      </c>
      <c r="Z44" s="963" t="s">
        <v>6</v>
      </c>
      <c r="AA44" s="962" t="s">
        <v>6</v>
      </c>
      <c r="AB44" s="962" t="s">
        <v>6</v>
      </c>
      <c r="AC44" s="962" t="s">
        <v>6</v>
      </c>
      <c r="AD44" s="962" t="s">
        <v>1431</v>
      </c>
      <c r="AE44" s="962" t="s">
        <v>1410</v>
      </c>
      <c r="AF44" s="962" t="s">
        <v>1484</v>
      </c>
      <c r="AG44" s="962" t="s">
        <v>1515</v>
      </c>
      <c r="AH44" s="962" t="s">
        <v>1408</v>
      </c>
      <c r="AI44" s="962" t="s">
        <v>1410</v>
      </c>
      <c r="AJ44" s="962" t="s">
        <v>1410</v>
      </c>
      <c r="AK44" s="964" t="s">
        <v>1459</v>
      </c>
      <c r="AL44" s="962" t="s">
        <v>1410</v>
      </c>
      <c r="AM44" s="962" t="s">
        <v>1410</v>
      </c>
      <c r="AN44" s="962" t="s">
        <v>1410</v>
      </c>
      <c r="AO44" s="962" t="s">
        <v>1410</v>
      </c>
      <c r="AP44" s="962" t="s">
        <v>1410</v>
      </c>
      <c r="AQ44" s="962" t="s">
        <v>1410</v>
      </c>
      <c r="AR44" s="962" t="s">
        <v>1410</v>
      </c>
      <c r="AS44" s="962" t="s">
        <v>1410</v>
      </c>
      <c r="AT44" s="962" t="s">
        <v>1410</v>
      </c>
      <c r="AU44" s="962" t="s">
        <v>1410</v>
      </c>
      <c r="AV44" s="962" t="s">
        <v>1410</v>
      </c>
      <c r="AW44" s="962" t="s">
        <v>1410</v>
      </c>
      <c r="AX44" s="962" t="s">
        <v>2573</v>
      </c>
      <c r="AY44" s="962" t="s">
        <v>2574</v>
      </c>
      <c r="AZ44" s="962" t="s">
        <v>2575</v>
      </c>
      <c r="BA44" s="962" t="s">
        <v>2576</v>
      </c>
      <c r="BB44" s="965" t="s">
        <v>2577</v>
      </c>
      <c r="BC44" s="965" t="s">
        <v>2578</v>
      </c>
      <c r="BD44" s="962" t="s">
        <v>6</v>
      </c>
      <c r="BE44" s="962" t="s">
        <v>2416</v>
      </c>
      <c r="BF44" s="962" t="s">
        <v>2579</v>
      </c>
      <c r="BG44" s="962" t="s">
        <v>2580</v>
      </c>
      <c r="BH44" s="962" t="s">
        <v>2581</v>
      </c>
      <c r="BI44" s="962" t="s">
        <v>2582</v>
      </c>
      <c r="BJ44" s="962" t="s">
        <v>1564</v>
      </c>
      <c r="BK44" s="962" t="s">
        <v>1564</v>
      </c>
      <c r="BL44" s="962" t="s">
        <v>1410</v>
      </c>
      <c r="BM44" s="962" t="s">
        <v>1410</v>
      </c>
      <c r="BN44" s="962" t="s">
        <v>1410</v>
      </c>
      <c r="BO44" s="962" t="s">
        <v>1410</v>
      </c>
      <c r="BP44" s="962" t="s">
        <v>1410</v>
      </c>
      <c r="BQ44" s="962" t="s">
        <v>1410</v>
      </c>
      <c r="BR44" s="962" t="s">
        <v>1410</v>
      </c>
      <c r="BS44" s="962" t="s">
        <v>2583</v>
      </c>
      <c r="BT44" s="962" t="s">
        <v>1567</v>
      </c>
      <c r="BU44" s="962" t="s">
        <v>1568</v>
      </c>
      <c r="BV44" s="962" t="s">
        <v>1410</v>
      </c>
      <c r="BW44" s="962" t="s">
        <v>1410</v>
      </c>
      <c r="BX44" s="962" t="s">
        <v>1410</v>
      </c>
      <c r="BY44" s="962" t="s">
        <v>1410</v>
      </c>
      <c r="BZ44" s="962" t="s">
        <v>1410</v>
      </c>
      <c r="CA44" s="962" t="s">
        <v>1410</v>
      </c>
      <c r="CB44" s="962" t="s">
        <v>1410</v>
      </c>
      <c r="CC44" s="962" t="s">
        <v>2584</v>
      </c>
      <c r="CD44" s="962" t="s">
        <v>2585</v>
      </c>
      <c r="CE44" s="962" t="s">
        <v>2586</v>
      </c>
      <c r="CF44" s="962" t="s">
        <v>2587</v>
      </c>
      <c r="CG44" s="962" t="s">
        <v>2588</v>
      </c>
      <c r="CH44" s="962" t="s">
        <v>2589</v>
      </c>
      <c r="CI44" s="962" t="s">
        <v>2590</v>
      </c>
      <c r="CJ44" s="962" t="s">
        <v>2591</v>
      </c>
      <c r="CK44" s="962" t="s">
        <v>2592</v>
      </c>
      <c r="CL44" s="962" t="s">
        <v>2593</v>
      </c>
      <c r="CM44" s="962" t="s">
        <v>2594</v>
      </c>
      <c r="CN44" s="962" t="s">
        <v>2595</v>
      </c>
      <c r="CO44" s="962" t="s">
        <v>2596</v>
      </c>
      <c r="CP44" s="962" t="s">
        <v>2597</v>
      </c>
      <c r="CQ44" s="962" t="s">
        <v>2597</v>
      </c>
      <c r="CR44" s="962" t="s">
        <v>12</v>
      </c>
    </row>
    <row r="45">
      <c r="B45" s="961" t="s">
        <v>947</v>
      </c>
      <c r="C45" s="962" t="s">
        <v>886</v>
      </c>
      <c r="D45" s="962" t="s">
        <v>1404</v>
      </c>
      <c r="E45" s="962" t="s">
        <v>1404</v>
      </c>
      <c r="F45" s="962" t="s">
        <v>1406</v>
      </c>
      <c r="G45" s="962" t="s">
        <v>1478</v>
      </c>
      <c r="H45" s="962" t="s">
        <v>1484</v>
      </c>
      <c r="I45" s="962" t="s">
        <v>1484</v>
      </c>
      <c r="J45" s="962" t="s">
        <v>1484</v>
      </c>
      <c r="K45" s="962" t="s">
        <v>1484</v>
      </c>
      <c r="L45" s="962" t="s">
        <v>1404</v>
      </c>
      <c r="M45" s="962" t="s">
        <v>1410</v>
      </c>
      <c r="N45" s="962" t="s">
        <v>1410</v>
      </c>
      <c r="O45" s="962" t="s">
        <v>1410</v>
      </c>
      <c r="P45" s="962"/>
      <c r="Q45" s="962" t="s">
        <v>1410</v>
      </c>
      <c r="R45" s="962" t="s">
        <v>1410</v>
      </c>
      <c r="S45" s="962" t="s">
        <v>1410</v>
      </c>
      <c r="T45" s="962" t="s">
        <v>1404</v>
      </c>
      <c r="U45" s="963" t="s">
        <v>6</v>
      </c>
      <c r="V45" s="963" t="s">
        <v>6</v>
      </c>
      <c r="W45" s="963" t="s">
        <v>6</v>
      </c>
      <c r="X45" s="963" t="s">
        <v>2598</v>
      </c>
      <c r="Y45" s="963" t="s">
        <v>12</v>
      </c>
      <c r="Z45" s="963" t="s">
        <v>6</v>
      </c>
      <c r="AA45" s="962" t="s">
        <v>6</v>
      </c>
      <c r="AB45" s="962" t="s">
        <v>6</v>
      </c>
      <c r="AC45" s="962" t="s">
        <v>6</v>
      </c>
      <c r="AD45" s="962" t="s">
        <v>1431</v>
      </c>
      <c r="AE45" s="962" t="s">
        <v>1410</v>
      </c>
      <c r="AF45" s="962" t="s">
        <v>1427</v>
      </c>
      <c r="AG45" s="962" t="s">
        <v>1515</v>
      </c>
      <c r="AH45" s="962" t="s">
        <v>1414</v>
      </c>
      <c r="AI45" s="962" t="s">
        <v>1410</v>
      </c>
      <c r="AJ45" s="962" t="s">
        <v>1410</v>
      </c>
      <c r="AK45" s="964" t="s">
        <v>1406</v>
      </c>
      <c r="AL45" s="962" t="s">
        <v>1410</v>
      </c>
      <c r="AM45" s="962" t="s">
        <v>1410</v>
      </c>
      <c r="AN45" s="962" t="s">
        <v>1410</v>
      </c>
      <c r="AO45" s="962" t="s">
        <v>1410</v>
      </c>
      <c r="AP45" s="962" t="s">
        <v>1410</v>
      </c>
      <c r="AQ45" s="962" t="s">
        <v>1410</v>
      </c>
      <c r="AR45" s="962" t="s">
        <v>1410</v>
      </c>
      <c r="AS45" s="962" t="s">
        <v>1410</v>
      </c>
      <c r="AT45" s="962" t="s">
        <v>1410</v>
      </c>
      <c r="AU45" s="962" t="s">
        <v>1410</v>
      </c>
      <c r="AV45" s="962" t="s">
        <v>1410</v>
      </c>
      <c r="AW45" s="962" t="s">
        <v>1410</v>
      </c>
      <c r="AX45" s="962" t="s">
        <v>2546</v>
      </c>
      <c r="AY45" s="962" t="s">
        <v>2547</v>
      </c>
      <c r="AZ45" s="962" t="s">
        <v>2548</v>
      </c>
      <c r="BA45" s="962" t="s">
        <v>2549</v>
      </c>
      <c r="BB45" s="965" t="s">
        <v>2550</v>
      </c>
      <c r="BC45" s="965" t="s">
        <v>2551</v>
      </c>
      <c r="BD45" s="962" t="s">
        <v>6</v>
      </c>
      <c r="BE45" s="962" t="s">
        <v>2552</v>
      </c>
      <c r="BF45" s="962" t="s">
        <v>2553</v>
      </c>
      <c r="BG45" s="962" t="s">
        <v>2554</v>
      </c>
      <c r="BH45" s="962" t="s">
        <v>2555</v>
      </c>
      <c r="BI45" s="962" t="s">
        <v>2556</v>
      </c>
      <c r="BJ45" s="962" t="s">
        <v>1515</v>
      </c>
      <c r="BK45" s="962" t="s">
        <v>1515</v>
      </c>
      <c r="BL45" s="962" t="s">
        <v>1410</v>
      </c>
      <c r="BM45" s="962" t="s">
        <v>1410</v>
      </c>
      <c r="BN45" s="962" t="s">
        <v>1410</v>
      </c>
      <c r="BO45" s="962" t="s">
        <v>1410</v>
      </c>
      <c r="BP45" s="962" t="s">
        <v>1410</v>
      </c>
      <c r="BQ45" s="962" t="s">
        <v>1410</v>
      </c>
      <c r="BR45" s="962" t="s">
        <v>1410</v>
      </c>
      <c r="BS45" s="962" t="s">
        <v>2557</v>
      </c>
      <c r="BT45" s="962" t="s">
        <v>1478</v>
      </c>
      <c r="BU45" s="962" t="s">
        <v>1910</v>
      </c>
      <c r="BV45" s="962" t="s">
        <v>1410</v>
      </c>
      <c r="BW45" s="962" t="s">
        <v>1410</v>
      </c>
      <c r="BX45" s="962" t="s">
        <v>1410</v>
      </c>
      <c r="BY45" s="962" t="s">
        <v>1410</v>
      </c>
      <c r="BZ45" s="962" t="s">
        <v>1410</v>
      </c>
      <c r="CA45" s="962" t="s">
        <v>1410</v>
      </c>
      <c r="CB45" s="962" t="s">
        <v>1410</v>
      </c>
      <c r="CC45" s="962" t="s">
        <v>2558</v>
      </c>
      <c r="CD45" s="962" t="s">
        <v>2559</v>
      </c>
      <c r="CE45" s="962" t="s">
        <v>2560</v>
      </c>
      <c r="CF45" s="962" t="s">
        <v>2561</v>
      </c>
      <c r="CG45" s="962" t="s">
        <v>2562</v>
      </c>
      <c r="CH45" s="962" t="s">
        <v>2563</v>
      </c>
      <c r="CI45" s="962" t="s">
        <v>2564</v>
      </c>
      <c r="CJ45" s="962" t="s">
        <v>2565</v>
      </c>
      <c r="CK45" s="962" t="s">
        <v>2566</v>
      </c>
      <c r="CL45" s="962" t="s">
        <v>2567</v>
      </c>
      <c r="CM45" s="962" t="s">
        <v>2568</v>
      </c>
      <c r="CN45" s="962" t="s">
        <v>2569</v>
      </c>
      <c r="CO45" s="962" t="s">
        <v>2570</v>
      </c>
      <c r="CP45" s="962" t="s">
        <v>2571</v>
      </c>
      <c r="CQ45" s="962" t="s">
        <v>2571</v>
      </c>
      <c r="CR45" s="962" t="s">
        <v>12</v>
      </c>
    </row>
    <row r="46">
      <c r="B46" s="961" t="s">
        <v>949</v>
      </c>
      <c r="C46" s="962" t="s">
        <v>886</v>
      </c>
      <c r="D46" s="962" t="s">
        <v>1404</v>
      </c>
      <c r="E46" s="962" t="s">
        <v>1404</v>
      </c>
      <c r="F46" s="962" t="s">
        <v>1406</v>
      </c>
      <c r="G46" s="962" t="s">
        <v>1478</v>
      </c>
      <c r="H46" s="962" t="s">
        <v>1414</v>
      </c>
      <c r="I46" s="962" t="s">
        <v>1414</v>
      </c>
      <c r="J46" s="962" t="s">
        <v>1414</v>
      </c>
      <c r="K46" s="962" t="s">
        <v>1414</v>
      </c>
      <c r="L46" s="962" t="s">
        <v>1404</v>
      </c>
      <c r="M46" s="962" t="s">
        <v>1661</v>
      </c>
      <c r="N46" s="962" t="s">
        <v>1661</v>
      </c>
      <c r="O46" s="962" t="s">
        <v>1410</v>
      </c>
      <c r="P46" s="962" t="s">
        <v>1410</v>
      </c>
      <c r="Q46" s="962" t="s">
        <v>1410</v>
      </c>
      <c r="R46" s="962" t="s">
        <v>1410</v>
      </c>
      <c r="S46" s="962" t="s">
        <v>1410</v>
      </c>
      <c r="T46" s="962" t="s">
        <v>1404</v>
      </c>
      <c r="U46" s="963" t="s">
        <v>6</v>
      </c>
      <c r="V46" s="963" t="s">
        <v>6</v>
      </c>
      <c r="W46" s="962" t="s">
        <v>1641</v>
      </c>
      <c r="X46" s="962" t="s">
        <v>6</v>
      </c>
      <c r="Y46" s="962" t="s">
        <v>18</v>
      </c>
      <c r="Z46" s="963" t="s">
        <v>6</v>
      </c>
      <c r="AA46" s="962" t="s">
        <v>6</v>
      </c>
      <c r="AB46" s="962" t="s">
        <v>6</v>
      </c>
      <c r="AC46" s="962" t="s">
        <v>6</v>
      </c>
      <c r="AD46" s="962" t="s">
        <v>1408</v>
      </c>
      <c r="AE46" s="962" t="s">
        <v>1410</v>
      </c>
      <c r="AF46" s="962" t="s">
        <v>1410</v>
      </c>
      <c r="AG46" s="962" t="s">
        <v>1410</v>
      </c>
      <c r="AH46" s="962" t="s">
        <v>1414</v>
      </c>
      <c r="AI46" s="962" t="s">
        <v>1410</v>
      </c>
      <c r="AJ46" s="962" t="s">
        <v>1410</v>
      </c>
      <c r="AK46" s="962" t="s">
        <v>1459</v>
      </c>
      <c r="AL46" s="962" t="s">
        <v>1564</v>
      </c>
      <c r="AM46" s="962" t="s">
        <v>1410</v>
      </c>
      <c r="AN46" s="962" t="s">
        <v>1410</v>
      </c>
      <c r="AO46" s="962" t="s">
        <v>1410</v>
      </c>
      <c r="AP46" s="962" t="s">
        <v>1410</v>
      </c>
      <c r="AQ46" s="962" t="s">
        <v>1410</v>
      </c>
      <c r="AR46" s="962" t="s">
        <v>1410</v>
      </c>
      <c r="AS46" s="962" t="s">
        <v>1410</v>
      </c>
      <c r="AT46" s="962" t="s">
        <v>1410</v>
      </c>
      <c r="AU46" s="962" t="s">
        <v>1410</v>
      </c>
      <c r="AV46" s="964" t="s">
        <v>1564</v>
      </c>
      <c r="AW46" s="962" t="s">
        <v>1410</v>
      </c>
      <c r="AX46" s="962" t="s">
        <v>2599</v>
      </c>
      <c r="AY46" s="962" t="s">
        <v>2600</v>
      </c>
      <c r="AZ46" s="962" t="s">
        <v>2601</v>
      </c>
      <c r="BA46" s="962" t="s">
        <v>2602</v>
      </c>
      <c r="BB46" s="965" t="s">
        <v>2603</v>
      </c>
      <c r="BC46" s="965" t="s">
        <v>2604</v>
      </c>
      <c r="BD46" s="962" t="s">
        <v>6</v>
      </c>
      <c r="BE46" s="962" t="s">
        <v>2605</v>
      </c>
      <c r="BF46" s="962" t="s">
        <v>2606</v>
      </c>
      <c r="BG46" s="962" t="s">
        <v>2607</v>
      </c>
      <c r="BH46" s="962" t="s">
        <v>2608</v>
      </c>
      <c r="BI46" s="962" t="s">
        <v>2609</v>
      </c>
      <c r="BJ46" s="962" t="s">
        <v>1564</v>
      </c>
      <c r="BK46" s="962" t="s">
        <v>1564</v>
      </c>
      <c r="BL46" s="962" t="s">
        <v>1410</v>
      </c>
      <c r="BM46" s="962" t="s">
        <v>1410</v>
      </c>
      <c r="BN46" s="962" t="s">
        <v>1410</v>
      </c>
      <c r="BO46" s="962" t="s">
        <v>1602</v>
      </c>
      <c r="BP46" s="962" t="s">
        <v>1459</v>
      </c>
      <c r="BQ46" s="962" t="s">
        <v>1410</v>
      </c>
      <c r="BR46" s="962" t="s">
        <v>1410</v>
      </c>
      <c r="BS46" s="962" t="s">
        <v>2610</v>
      </c>
      <c r="BT46" s="962" t="s">
        <v>1567</v>
      </c>
      <c r="BU46" s="962" t="s">
        <v>1568</v>
      </c>
      <c r="BV46" s="962" t="s">
        <v>1410</v>
      </c>
      <c r="BW46" s="962" t="s">
        <v>1410</v>
      </c>
      <c r="BX46" s="962" t="s">
        <v>1410</v>
      </c>
      <c r="BY46" s="962" t="s">
        <v>1607</v>
      </c>
      <c r="BZ46" s="962" t="s">
        <v>2611</v>
      </c>
      <c r="CA46" s="962" t="s">
        <v>1410</v>
      </c>
      <c r="CB46" s="962" t="s">
        <v>1410</v>
      </c>
      <c r="CC46" s="962" t="s">
        <v>2612</v>
      </c>
      <c r="CD46" s="962" t="s">
        <v>2613</v>
      </c>
      <c r="CE46" s="962" t="s">
        <v>2614</v>
      </c>
      <c r="CF46" s="962" t="s">
        <v>2615</v>
      </c>
      <c r="CG46" s="962" t="s">
        <v>2616</v>
      </c>
      <c r="CH46" s="962" t="s">
        <v>2617</v>
      </c>
      <c r="CI46" s="962" t="s">
        <v>2618</v>
      </c>
      <c r="CJ46" s="962" t="s">
        <v>2619</v>
      </c>
      <c r="CK46" s="962" t="s">
        <v>2620</v>
      </c>
      <c r="CL46" s="962" t="s">
        <v>2621</v>
      </c>
      <c r="CM46" s="962" t="s">
        <v>2622</v>
      </c>
      <c r="CN46" s="962" t="s">
        <v>2623</v>
      </c>
      <c r="CO46" s="962" t="s">
        <v>2624</v>
      </c>
      <c r="CP46" s="962" t="s">
        <v>2625</v>
      </c>
      <c r="CQ46" s="962" t="s">
        <v>2625</v>
      </c>
      <c r="CR46" s="962" t="s">
        <v>2626</v>
      </c>
    </row>
    <row r="47">
      <c r="B47" s="961" t="s">
        <v>949</v>
      </c>
      <c r="C47" s="962" t="s">
        <v>885</v>
      </c>
      <c r="D47" s="962" t="s">
        <v>1404</v>
      </c>
      <c r="E47" s="962" t="s">
        <v>1404</v>
      </c>
      <c r="F47" s="962" t="s">
        <v>1406</v>
      </c>
      <c r="G47" s="962" t="s">
        <v>1447</v>
      </c>
      <c r="H47" s="962" t="s">
        <v>1427</v>
      </c>
      <c r="I47" s="962" t="s">
        <v>1427</v>
      </c>
      <c r="J47" s="962" t="s">
        <v>1427</v>
      </c>
      <c r="K47" s="962" t="s">
        <v>1427</v>
      </c>
      <c r="L47" s="962" t="s">
        <v>1404</v>
      </c>
      <c r="M47" s="962" t="s">
        <v>1661</v>
      </c>
      <c r="N47" s="962" t="s">
        <v>1661</v>
      </c>
      <c r="O47" s="962" t="s">
        <v>1410</v>
      </c>
      <c r="P47" s="962" t="s">
        <v>1410</v>
      </c>
      <c r="Q47" s="962" t="s">
        <v>1410</v>
      </c>
      <c r="R47" s="962" t="s">
        <v>1410</v>
      </c>
      <c r="S47" s="962" t="s">
        <v>1410</v>
      </c>
      <c r="T47" s="962" t="s">
        <v>1404</v>
      </c>
      <c r="U47" s="963" t="s">
        <v>6</v>
      </c>
      <c r="V47" s="963" t="s">
        <v>6</v>
      </c>
      <c r="W47" s="962" t="s">
        <v>1408</v>
      </c>
      <c r="X47" s="962" t="s">
        <v>6</v>
      </c>
      <c r="Y47" s="962" t="s">
        <v>6</v>
      </c>
      <c r="Z47" s="963" t="s">
        <v>6</v>
      </c>
      <c r="AA47" s="962" t="s">
        <v>6</v>
      </c>
      <c r="AB47" s="962" t="s">
        <v>6</v>
      </c>
      <c r="AC47" s="962" t="s">
        <v>6</v>
      </c>
      <c r="AD47" s="962" t="s">
        <v>1406</v>
      </c>
      <c r="AE47" s="962" t="s">
        <v>1410</v>
      </c>
      <c r="AF47" s="962" t="s">
        <v>1410</v>
      </c>
      <c r="AG47" s="962" t="s">
        <v>1410</v>
      </c>
      <c r="AH47" s="962" t="s">
        <v>1406</v>
      </c>
      <c r="AI47" s="962" t="s">
        <v>1410</v>
      </c>
      <c r="AJ47" s="962" t="s">
        <v>1410</v>
      </c>
      <c r="AK47" s="962" t="s">
        <v>1404</v>
      </c>
      <c r="AL47" s="962" t="s">
        <v>1404</v>
      </c>
      <c r="AM47" s="962" t="s">
        <v>1410</v>
      </c>
      <c r="AN47" s="962" t="s">
        <v>1410</v>
      </c>
      <c r="AO47" s="962" t="s">
        <v>1410</v>
      </c>
      <c r="AP47" s="962" t="s">
        <v>1410</v>
      </c>
      <c r="AQ47" s="962" t="s">
        <v>1410</v>
      </c>
      <c r="AR47" s="962" t="s">
        <v>1410</v>
      </c>
      <c r="AS47" s="962" t="s">
        <v>1410</v>
      </c>
      <c r="AT47" s="962" t="s">
        <v>1410</v>
      </c>
      <c r="AU47" s="962" t="s">
        <v>1410</v>
      </c>
      <c r="AV47" s="964" t="s">
        <v>1404</v>
      </c>
      <c r="AW47" s="962" t="s">
        <v>1410</v>
      </c>
      <c r="AX47" s="962" t="s">
        <v>2627</v>
      </c>
      <c r="AY47" s="962" t="s">
        <v>2628</v>
      </c>
      <c r="AZ47" s="962" t="s">
        <v>2629</v>
      </c>
      <c r="BA47" s="962" t="s">
        <v>2630</v>
      </c>
      <c r="BB47" s="965" t="s">
        <v>1966</v>
      </c>
      <c r="BC47" s="965" t="s">
        <v>2631</v>
      </c>
      <c r="BD47" s="962" t="s">
        <v>6</v>
      </c>
      <c r="BE47" s="962" t="s">
        <v>1564</v>
      </c>
      <c r="BF47" s="962" t="s">
        <v>2632</v>
      </c>
      <c r="BG47" s="962" t="s">
        <v>2633</v>
      </c>
      <c r="BH47" s="962" t="s">
        <v>1564</v>
      </c>
      <c r="BI47" s="962" t="s">
        <v>2634</v>
      </c>
      <c r="BJ47" s="962" t="s">
        <v>1459</v>
      </c>
      <c r="BK47" s="962" t="s">
        <v>1459</v>
      </c>
      <c r="BL47" s="962" t="s">
        <v>1410</v>
      </c>
      <c r="BM47" s="962" t="s">
        <v>1410</v>
      </c>
      <c r="BN47" s="962" t="s">
        <v>1410</v>
      </c>
      <c r="BO47" s="962" t="s">
        <v>1461</v>
      </c>
      <c r="BP47" s="962" t="s">
        <v>2171</v>
      </c>
      <c r="BQ47" s="962" t="s">
        <v>1410</v>
      </c>
      <c r="BR47" s="962" t="s">
        <v>1410</v>
      </c>
      <c r="BS47" s="962" t="s">
        <v>2635</v>
      </c>
      <c r="BT47" s="962" t="s">
        <v>1585</v>
      </c>
      <c r="BU47" s="962" t="s">
        <v>1638</v>
      </c>
      <c r="BV47" s="962" t="s">
        <v>1410</v>
      </c>
      <c r="BW47" s="962" t="s">
        <v>1410</v>
      </c>
      <c r="BX47" s="962" t="s">
        <v>1410</v>
      </c>
      <c r="BY47" s="962" t="s">
        <v>1463</v>
      </c>
      <c r="BZ47" s="962" t="s">
        <v>1408</v>
      </c>
      <c r="CA47" s="962" t="s">
        <v>1410</v>
      </c>
      <c r="CB47" s="962" t="s">
        <v>1410</v>
      </c>
      <c r="CC47" s="962" t="s">
        <v>2636</v>
      </c>
      <c r="CD47" s="962" t="s">
        <v>2637</v>
      </c>
      <c r="CE47" s="962" t="s">
        <v>2638</v>
      </c>
      <c r="CF47" s="962" t="s">
        <v>2639</v>
      </c>
      <c r="CG47" s="962" t="s">
        <v>2640</v>
      </c>
      <c r="CH47" s="962" t="s">
        <v>2641</v>
      </c>
      <c r="CI47" s="962" t="s">
        <v>2642</v>
      </c>
      <c r="CJ47" s="962" t="s">
        <v>2643</v>
      </c>
      <c r="CK47" s="962" t="s">
        <v>2644</v>
      </c>
      <c r="CL47" s="962" t="s">
        <v>2645</v>
      </c>
      <c r="CM47" s="962" t="s">
        <v>2646</v>
      </c>
      <c r="CN47" s="962" t="s">
        <v>2647</v>
      </c>
      <c r="CO47" s="962" t="s">
        <v>2648</v>
      </c>
      <c r="CP47" s="962" t="s">
        <v>2649</v>
      </c>
      <c r="CQ47" s="962" t="s">
        <v>2649</v>
      </c>
      <c r="CR47" s="962" t="s">
        <v>12</v>
      </c>
    </row>
    <row r="48">
      <c r="B48" s="966" t="s">
        <v>950</v>
      </c>
      <c r="C48" s="962" t="s">
        <v>886</v>
      </c>
      <c r="D48" s="962" t="s">
        <v>1404</v>
      </c>
      <c r="E48" s="962" t="s">
        <v>1404</v>
      </c>
      <c r="F48" s="962" t="s">
        <v>1404</v>
      </c>
      <c r="G48" s="962" t="s">
        <v>1585</v>
      </c>
      <c r="H48" s="962" t="s">
        <v>1427</v>
      </c>
      <c r="I48" s="962" t="s">
        <v>1427</v>
      </c>
      <c r="J48" s="962" t="s">
        <v>1427</v>
      </c>
      <c r="K48" s="962" t="s">
        <v>1427</v>
      </c>
      <c r="L48" s="962" t="s">
        <v>1404</v>
      </c>
      <c r="M48" s="962" t="s">
        <v>1783</v>
      </c>
      <c r="N48" s="962" t="s">
        <v>1783</v>
      </c>
      <c r="O48" s="962" t="s">
        <v>1410</v>
      </c>
      <c r="P48" s="962" t="s">
        <v>1410</v>
      </c>
      <c r="Q48" s="962" t="s">
        <v>1410</v>
      </c>
      <c r="R48" s="962" t="s">
        <v>1410</v>
      </c>
      <c r="S48" s="962" t="s">
        <v>1410</v>
      </c>
      <c r="T48" s="962" t="s">
        <v>1404</v>
      </c>
      <c r="U48" s="963" t="s">
        <v>6</v>
      </c>
      <c r="V48" s="963" t="s">
        <v>6</v>
      </c>
      <c r="W48" s="962" t="s">
        <v>6</v>
      </c>
      <c r="X48" s="962" t="s">
        <v>6</v>
      </c>
      <c r="Y48" s="962" t="s">
        <v>913</v>
      </c>
      <c r="Z48" s="963" t="s">
        <v>6</v>
      </c>
      <c r="AA48" s="962" t="s">
        <v>6</v>
      </c>
      <c r="AB48" s="962" t="s">
        <v>6</v>
      </c>
      <c r="AC48" s="962" t="s">
        <v>6</v>
      </c>
      <c r="AD48" s="962" t="s">
        <v>2650</v>
      </c>
      <c r="AE48" s="962" t="s">
        <v>1410</v>
      </c>
      <c r="AF48" s="962" t="s">
        <v>1410</v>
      </c>
      <c r="AG48" s="962" t="s">
        <v>1406</v>
      </c>
      <c r="AH48" s="962" t="s">
        <v>1514</v>
      </c>
      <c r="AI48" s="962" t="s">
        <v>1410</v>
      </c>
      <c r="AJ48" s="962" t="s">
        <v>1410</v>
      </c>
      <c r="AK48" s="962" t="s">
        <v>1404</v>
      </c>
      <c r="AL48" s="964" t="s">
        <v>1406</v>
      </c>
      <c r="AM48" s="962" t="s">
        <v>1410</v>
      </c>
      <c r="AN48" s="962" t="s">
        <v>1410</v>
      </c>
      <c r="AO48" s="962" t="s">
        <v>1410</v>
      </c>
      <c r="AP48" s="962" t="s">
        <v>1410</v>
      </c>
      <c r="AQ48" s="962" t="s">
        <v>1410</v>
      </c>
      <c r="AR48" s="962" t="s">
        <v>1410</v>
      </c>
      <c r="AS48" s="962" t="s">
        <v>1410</v>
      </c>
      <c r="AT48" s="962" t="s">
        <v>1410</v>
      </c>
      <c r="AU48" s="962" t="s">
        <v>1410</v>
      </c>
      <c r="AV48" s="962" t="s">
        <v>1410</v>
      </c>
      <c r="AW48" s="962" t="s">
        <v>1410</v>
      </c>
      <c r="AX48" s="962" t="s">
        <v>2651</v>
      </c>
      <c r="AY48" s="962" t="s">
        <v>2652</v>
      </c>
      <c r="AZ48" s="962" t="s">
        <v>2653</v>
      </c>
      <c r="BA48" s="962" t="s">
        <v>2654</v>
      </c>
      <c r="BB48" s="965" t="s">
        <v>2655</v>
      </c>
      <c r="BC48" s="965" t="s">
        <v>2656</v>
      </c>
      <c r="BD48" s="962" t="s">
        <v>6</v>
      </c>
      <c r="BE48" s="962" t="s">
        <v>2222</v>
      </c>
      <c r="BF48" s="962" t="s">
        <v>2657</v>
      </c>
      <c r="BG48" s="962" t="s">
        <v>2658</v>
      </c>
      <c r="BH48" s="962" t="s">
        <v>2659</v>
      </c>
      <c r="BI48" s="962" t="s">
        <v>2660</v>
      </c>
      <c r="BJ48" s="962" t="s">
        <v>1459</v>
      </c>
      <c r="BK48" s="962" t="s">
        <v>1459</v>
      </c>
      <c r="BL48" s="962" t="s">
        <v>1410</v>
      </c>
      <c r="BM48" s="962" t="s">
        <v>1410</v>
      </c>
      <c r="BN48" s="962" t="s">
        <v>1410</v>
      </c>
      <c r="BO48" s="962" t="s">
        <v>2171</v>
      </c>
      <c r="BP48" s="962" t="s">
        <v>1410</v>
      </c>
      <c r="BQ48" s="962" t="s">
        <v>1410</v>
      </c>
      <c r="BR48" s="962" t="s">
        <v>1410</v>
      </c>
      <c r="BS48" s="962" t="s">
        <v>2661</v>
      </c>
      <c r="BT48" s="962" t="s">
        <v>1585</v>
      </c>
      <c r="BU48" s="962" t="s">
        <v>1638</v>
      </c>
      <c r="BV48" s="962" t="s">
        <v>1410</v>
      </c>
      <c r="BW48" s="962" t="s">
        <v>1410</v>
      </c>
      <c r="BX48" s="962" t="s">
        <v>1410</v>
      </c>
      <c r="BY48" s="962" t="s">
        <v>1564</v>
      </c>
      <c r="BZ48" s="962" t="s">
        <v>1410</v>
      </c>
      <c r="CA48" s="962" t="s">
        <v>1410</v>
      </c>
      <c r="CB48" s="962" t="s">
        <v>1410</v>
      </c>
      <c r="CC48" s="962" t="s">
        <v>2662</v>
      </c>
      <c r="CD48" s="962" t="s">
        <v>2663</v>
      </c>
      <c r="CE48" s="962" t="s">
        <v>2664</v>
      </c>
      <c r="CF48" s="962" t="s">
        <v>2665</v>
      </c>
      <c r="CG48" s="962" t="s">
        <v>2666</v>
      </c>
      <c r="CH48" s="962" t="s">
        <v>2667</v>
      </c>
      <c r="CI48" s="962" t="s">
        <v>2668</v>
      </c>
      <c r="CJ48" s="962" t="s">
        <v>2669</v>
      </c>
      <c r="CK48" s="962" t="s">
        <v>2670</v>
      </c>
      <c r="CL48" s="962" t="s">
        <v>2671</v>
      </c>
      <c r="CM48" s="962" t="s">
        <v>2672</v>
      </c>
      <c r="CN48" s="962" t="s">
        <v>2673</v>
      </c>
      <c r="CO48" s="962" t="s">
        <v>2674</v>
      </c>
      <c r="CP48" s="962" t="s">
        <v>2675</v>
      </c>
      <c r="CQ48" s="962" t="s">
        <v>2675</v>
      </c>
      <c r="CR48" s="962" t="s">
        <v>2676</v>
      </c>
    </row>
    <row r="49">
      <c r="B49" s="961" t="s">
        <v>950</v>
      </c>
      <c r="C49" s="962" t="s">
        <v>885</v>
      </c>
      <c r="D49" s="962" t="s">
        <v>1404</v>
      </c>
      <c r="E49" s="962" t="s">
        <v>1404</v>
      </c>
      <c r="F49" s="962" t="s">
        <v>1404</v>
      </c>
      <c r="G49" s="962" t="s">
        <v>1624</v>
      </c>
      <c r="H49" s="962" t="s">
        <v>1427</v>
      </c>
      <c r="I49" s="962" t="s">
        <v>1427</v>
      </c>
      <c r="J49" s="962" t="s">
        <v>1427</v>
      </c>
      <c r="K49" s="962" t="s">
        <v>1427</v>
      </c>
      <c r="L49" s="962" t="s">
        <v>1404</v>
      </c>
      <c r="M49" s="962" t="s">
        <v>1431</v>
      </c>
      <c r="N49" s="962" t="s">
        <v>1431</v>
      </c>
      <c r="O49" s="962" t="s">
        <v>1410</v>
      </c>
      <c r="P49" s="962" t="s">
        <v>1410</v>
      </c>
      <c r="Q49" s="962" t="s">
        <v>1410</v>
      </c>
      <c r="R49" s="962" t="s">
        <v>1410</v>
      </c>
      <c r="S49" s="962" t="s">
        <v>1410</v>
      </c>
      <c r="T49" s="962" t="s">
        <v>1404</v>
      </c>
      <c r="U49" s="963" t="s">
        <v>6</v>
      </c>
      <c r="V49" s="963" t="s">
        <v>6</v>
      </c>
      <c r="W49" s="962" t="s">
        <v>6</v>
      </c>
      <c r="X49" s="962" t="s">
        <v>6</v>
      </c>
      <c r="Y49" s="962" t="s">
        <v>6</v>
      </c>
      <c r="Z49" s="963" t="s">
        <v>6</v>
      </c>
      <c r="AA49" s="962" t="s">
        <v>6</v>
      </c>
      <c r="AB49" s="962" t="s">
        <v>6</v>
      </c>
      <c r="AC49" s="962" t="s">
        <v>6</v>
      </c>
      <c r="AD49" s="962" t="s">
        <v>1406</v>
      </c>
      <c r="AE49" s="962" t="s">
        <v>1410</v>
      </c>
      <c r="AF49" s="962" t="s">
        <v>1410</v>
      </c>
      <c r="AG49" s="962" t="s">
        <v>1406</v>
      </c>
      <c r="AH49" s="962" t="s">
        <v>1406</v>
      </c>
      <c r="AI49" s="962" t="s">
        <v>1410</v>
      </c>
      <c r="AJ49" s="962" t="s">
        <v>1410</v>
      </c>
      <c r="AK49" s="962" t="s">
        <v>1404</v>
      </c>
      <c r="AL49" s="964" t="s">
        <v>1406</v>
      </c>
      <c r="AM49" s="962" t="s">
        <v>1410</v>
      </c>
      <c r="AN49" s="962" t="s">
        <v>1410</v>
      </c>
      <c r="AO49" s="962" t="s">
        <v>1410</v>
      </c>
      <c r="AP49" s="962" t="s">
        <v>1410</v>
      </c>
      <c r="AQ49" s="962" t="s">
        <v>1410</v>
      </c>
      <c r="AR49" s="962" t="s">
        <v>1410</v>
      </c>
      <c r="AS49" s="962" t="s">
        <v>1410</v>
      </c>
      <c r="AT49" s="962" t="s">
        <v>1410</v>
      </c>
      <c r="AU49" s="962" t="s">
        <v>1410</v>
      </c>
      <c r="AV49" s="962" t="s">
        <v>1410</v>
      </c>
      <c r="AW49" s="962" t="s">
        <v>1410</v>
      </c>
      <c r="AX49" s="962" t="s">
        <v>2677</v>
      </c>
      <c r="AY49" s="962" t="s">
        <v>2678</v>
      </c>
      <c r="AZ49" s="962" t="s">
        <v>2679</v>
      </c>
      <c r="BA49" s="962" t="s">
        <v>2680</v>
      </c>
      <c r="BB49" s="965" t="s">
        <v>2681</v>
      </c>
      <c r="BC49" s="965" t="s">
        <v>2682</v>
      </c>
      <c r="BD49" s="962" t="s">
        <v>6</v>
      </c>
      <c r="BE49" s="962" t="s">
        <v>2683</v>
      </c>
      <c r="BF49" s="962" t="s">
        <v>2684</v>
      </c>
      <c r="BG49" s="962" t="s">
        <v>2685</v>
      </c>
      <c r="BH49" s="962" t="s">
        <v>2686</v>
      </c>
      <c r="BI49" s="962" t="s">
        <v>2687</v>
      </c>
      <c r="BJ49" s="962" t="s">
        <v>1459</v>
      </c>
      <c r="BK49" s="962" t="s">
        <v>1459</v>
      </c>
      <c r="BL49" s="962" t="s">
        <v>1410</v>
      </c>
      <c r="BM49" s="962" t="s">
        <v>1410</v>
      </c>
      <c r="BN49" s="962" t="s">
        <v>1410</v>
      </c>
      <c r="BO49" s="962" t="s">
        <v>2171</v>
      </c>
      <c r="BP49" s="962" t="s">
        <v>1410</v>
      </c>
      <c r="BQ49" s="962" t="s">
        <v>1410</v>
      </c>
      <c r="BR49" s="962" t="s">
        <v>1410</v>
      </c>
      <c r="BS49" s="962" t="s">
        <v>2688</v>
      </c>
      <c r="BT49" s="962" t="s">
        <v>1585</v>
      </c>
      <c r="BU49" s="962" t="s">
        <v>1638</v>
      </c>
      <c r="BV49" s="962" t="s">
        <v>1410</v>
      </c>
      <c r="BW49" s="962" t="s">
        <v>1410</v>
      </c>
      <c r="BX49" s="962" t="s">
        <v>1410</v>
      </c>
      <c r="BY49" s="962" t="s">
        <v>1564</v>
      </c>
      <c r="BZ49" s="962" t="s">
        <v>1410</v>
      </c>
      <c r="CA49" s="962" t="s">
        <v>1410</v>
      </c>
      <c r="CB49" s="962" t="s">
        <v>1410</v>
      </c>
      <c r="CC49" s="962" t="s">
        <v>2689</v>
      </c>
      <c r="CD49" s="962" t="s">
        <v>2690</v>
      </c>
      <c r="CE49" s="962" t="s">
        <v>2691</v>
      </c>
      <c r="CF49" s="962" t="s">
        <v>2692</v>
      </c>
      <c r="CG49" s="962" t="s">
        <v>2693</v>
      </c>
      <c r="CH49" s="962" t="s">
        <v>2694</v>
      </c>
      <c r="CI49" s="962" t="s">
        <v>2695</v>
      </c>
      <c r="CJ49" s="962" t="s">
        <v>2696</v>
      </c>
      <c r="CK49" s="962" t="s">
        <v>2697</v>
      </c>
      <c r="CL49" s="962" t="s">
        <v>2698</v>
      </c>
      <c r="CM49" s="962" t="s">
        <v>2699</v>
      </c>
      <c r="CN49" s="962" t="s">
        <v>2700</v>
      </c>
      <c r="CO49" s="962" t="s">
        <v>2701</v>
      </c>
      <c r="CP49" s="962" t="s">
        <v>2702</v>
      </c>
      <c r="CQ49" s="962" t="s">
        <v>2702</v>
      </c>
      <c r="CR49" s="962" t="s">
        <v>12</v>
      </c>
    </row>
    <row r="50">
      <c r="A50" s="935" t="s">
        <v>884</v>
      </c>
      <c r="B50" s="961" t="s">
        <v>951</v>
      </c>
      <c r="C50" s="962" t="s">
        <v>886</v>
      </c>
      <c r="D50" s="962" t="s">
        <v>1404</v>
      </c>
      <c r="E50" s="962" t="s">
        <v>1404</v>
      </c>
      <c r="F50" s="962" t="s">
        <v>1404</v>
      </c>
      <c r="G50" s="962" t="s">
        <v>1585</v>
      </c>
      <c r="H50" s="962" t="s">
        <v>1427</v>
      </c>
      <c r="I50" s="962" t="s">
        <v>1427</v>
      </c>
      <c r="J50" s="962" t="s">
        <v>1427</v>
      </c>
      <c r="K50" s="962" t="s">
        <v>1427</v>
      </c>
      <c r="L50" s="962" t="s">
        <v>1404</v>
      </c>
      <c r="M50" s="962" t="s">
        <v>6</v>
      </c>
      <c r="N50" s="962" t="s">
        <v>6</v>
      </c>
      <c r="O50" s="962" t="s">
        <v>1410</v>
      </c>
      <c r="P50" s="962" t="s">
        <v>1410</v>
      </c>
      <c r="Q50" s="962" t="s">
        <v>1410</v>
      </c>
      <c r="R50" s="962" t="s">
        <v>1410</v>
      </c>
      <c r="S50" s="962" t="s">
        <v>1410</v>
      </c>
      <c r="T50" s="962" t="s">
        <v>1404</v>
      </c>
      <c r="U50" s="963" t="s">
        <v>6</v>
      </c>
      <c r="V50" s="963" t="s">
        <v>6</v>
      </c>
      <c r="W50" s="962" t="s">
        <v>6</v>
      </c>
      <c r="X50" s="962" t="s">
        <v>6</v>
      </c>
      <c r="Y50" s="962" t="s">
        <v>920</v>
      </c>
      <c r="Z50" s="963" t="s">
        <v>6</v>
      </c>
      <c r="AA50" s="962" t="s">
        <v>6</v>
      </c>
      <c r="AB50" s="962" t="s">
        <v>6</v>
      </c>
      <c r="AC50" s="962" t="s">
        <v>6</v>
      </c>
      <c r="AD50" s="962" t="s">
        <v>1410</v>
      </c>
      <c r="AE50" s="962" t="s">
        <v>1564</v>
      </c>
      <c r="AF50" s="962" t="s">
        <v>1410</v>
      </c>
      <c r="AG50" s="962" t="s">
        <v>1410</v>
      </c>
      <c r="AH50" s="964" t="s">
        <v>1515</v>
      </c>
      <c r="AI50" s="962" t="s">
        <v>1410</v>
      </c>
      <c r="AJ50" s="962" t="s">
        <v>1410</v>
      </c>
      <c r="AK50" s="962" t="s">
        <v>1410</v>
      </c>
      <c r="AL50" s="962" t="s">
        <v>1410</v>
      </c>
      <c r="AM50" s="962" t="s">
        <v>1410</v>
      </c>
      <c r="AN50" s="962" t="s">
        <v>1410</v>
      </c>
      <c r="AO50" s="962" t="s">
        <v>1410</v>
      </c>
      <c r="AP50" s="962" t="s">
        <v>1410</v>
      </c>
      <c r="AQ50" s="962" t="s">
        <v>1410</v>
      </c>
      <c r="AR50" s="962" t="s">
        <v>1410</v>
      </c>
      <c r="AS50" s="962" t="s">
        <v>1410</v>
      </c>
      <c r="AT50" s="962" t="s">
        <v>1410</v>
      </c>
      <c r="AU50" s="962" t="s">
        <v>1410</v>
      </c>
      <c r="AV50" s="962" t="s">
        <v>1410</v>
      </c>
      <c r="AW50" s="962" t="s">
        <v>1410</v>
      </c>
      <c r="AX50" s="962" t="s">
        <v>2703</v>
      </c>
      <c r="AY50" s="962" t="s">
        <v>2704</v>
      </c>
      <c r="AZ50" s="962" t="s">
        <v>2705</v>
      </c>
      <c r="BA50" s="962" t="s">
        <v>2706</v>
      </c>
      <c r="BB50" s="965" t="s">
        <v>2707</v>
      </c>
      <c r="BC50" s="965" t="s">
        <v>2708</v>
      </c>
      <c r="BD50" s="962" t="s">
        <v>6</v>
      </c>
      <c r="BE50" s="962" t="s">
        <v>1605</v>
      </c>
      <c r="BF50" s="962" t="s">
        <v>2709</v>
      </c>
      <c r="BG50" s="962" t="s">
        <v>2710</v>
      </c>
      <c r="BH50" s="962" t="s">
        <v>2031</v>
      </c>
      <c r="BI50" s="962" t="s">
        <v>2711</v>
      </c>
      <c r="BJ50" s="962" t="s">
        <v>1410</v>
      </c>
      <c r="BK50" s="962" t="s">
        <v>1410</v>
      </c>
      <c r="BL50" s="962" t="s">
        <v>1410</v>
      </c>
      <c r="BM50" s="962" t="s">
        <v>1410</v>
      </c>
      <c r="BN50" s="962" t="s">
        <v>1410</v>
      </c>
      <c r="BO50" s="962" t="s">
        <v>1410</v>
      </c>
      <c r="BP50" s="962" t="s">
        <v>1410</v>
      </c>
      <c r="BQ50" s="962" t="s">
        <v>1410</v>
      </c>
      <c r="BR50" s="962" t="s">
        <v>1410</v>
      </c>
      <c r="BS50" s="962" t="s">
        <v>2712</v>
      </c>
      <c r="BT50" s="962" t="s">
        <v>1410</v>
      </c>
      <c r="BU50" s="962" t="s">
        <v>1410</v>
      </c>
      <c r="BV50" s="962" t="s">
        <v>1410</v>
      </c>
      <c r="BW50" s="962" t="s">
        <v>1410</v>
      </c>
      <c r="BX50" s="962" t="s">
        <v>1410</v>
      </c>
      <c r="BY50" s="962" t="s">
        <v>1410</v>
      </c>
      <c r="BZ50" s="962" t="s">
        <v>1410</v>
      </c>
      <c r="CA50" s="962" t="s">
        <v>1410</v>
      </c>
      <c r="CB50" s="962" t="s">
        <v>1410</v>
      </c>
      <c r="CC50" s="962" t="s">
        <v>2711</v>
      </c>
      <c r="CD50" s="962" t="s">
        <v>2712</v>
      </c>
      <c r="CE50" s="962" t="s">
        <v>2713</v>
      </c>
      <c r="CF50" s="962" t="s">
        <v>2714</v>
      </c>
      <c r="CG50" s="962" t="s">
        <v>2715</v>
      </c>
      <c r="CH50" s="962" t="s">
        <v>2716</v>
      </c>
      <c r="CI50" s="962" t="s">
        <v>2717</v>
      </c>
      <c r="CJ50" s="962" t="s">
        <v>2718</v>
      </c>
      <c r="CK50" s="962" t="s">
        <v>2719</v>
      </c>
      <c r="CL50" s="962" t="s">
        <v>2720</v>
      </c>
      <c r="CM50" s="962" t="s">
        <v>2721</v>
      </c>
      <c r="CN50" s="962" t="s">
        <v>2722</v>
      </c>
      <c r="CO50" s="962" t="s">
        <v>2723</v>
      </c>
      <c r="CP50" s="962" t="s">
        <v>2724</v>
      </c>
      <c r="CQ50" s="962" t="s">
        <v>2724</v>
      </c>
      <c r="CR50" s="962" t="s">
        <v>2725</v>
      </c>
    </row>
    <row r="51">
      <c r="B51" s="961" t="s">
        <v>952</v>
      </c>
      <c r="C51" s="962" t="s">
        <v>886</v>
      </c>
      <c r="D51" s="962" t="s">
        <v>1404</v>
      </c>
      <c r="E51" s="962" t="s">
        <v>1404</v>
      </c>
      <c r="F51" s="962" t="s">
        <v>1404</v>
      </c>
      <c r="G51" s="962" t="s">
        <v>1585</v>
      </c>
      <c r="H51" s="962" t="s">
        <v>1548</v>
      </c>
      <c r="I51" s="962" t="s">
        <v>1548</v>
      </c>
      <c r="J51" s="962" t="s">
        <v>1548</v>
      </c>
      <c r="K51" s="962" t="s">
        <v>1548</v>
      </c>
      <c r="L51" s="962" t="s">
        <v>1404</v>
      </c>
      <c r="M51" s="962" t="s">
        <v>6</v>
      </c>
      <c r="N51" s="962" t="s">
        <v>1413</v>
      </c>
      <c r="O51" s="962" t="s">
        <v>1410</v>
      </c>
      <c r="P51" s="962" t="s">
        <v>1410</v>
      </c>
      <c r="Q51" s="962" t="s">
        <v>1410</v>
      </c>
      <c r="R51" s="962" t="s">
        <v>1410</v>
      </c>
      <c r="S51" s="962" t="s">
        <v>1410</v>
      </c>
      <c r="T51" s="962" t="s">
        <v>1404</v>
      </c>
      <c r="U51" s="963" t="s">
        <v>6</v>
      </c>
      <c r="V51" s="963" t="s">
        <v>6</v>
      </c>
      <c r="W51" s="962" t="s">
        <v>6</v>
      </c>
      <c r="X51" s="962" t="s">
        <v>6</v>
      </c>
      <c r="Y51" s="962" t="s">
        <v>913</v>
      </c>
      <c r="Z51" s="963" t="s">
        <v>6</v>
      </c>
      <c r="AA51" s="962" t="s">
        <v>6</v>
      </c>
      <c r="AB51" s="962" t="s">
        <v>6</v>
      </c>
      <c r="AC51" s="962" t="s">
        <v>6</v>
      </c>
      <c r="AD51" s="962" t="s">
        <v>1410</v>
      </c>
      <c r="AE51" s="962" t="s">
        <v>1410</v>
      </c>
      <c r="AF51" s="962" t="s">
        <v>1410</v>
      </c>
      <c r="AG51" s="962" t="s">
        <v>1410</v>
      </c>
      <c r="AH51" s="964" t="s">
        <v>1404</v>
      </c>
      <c r="AI51" s="962" t="s">
        <v>1410</v>
      </c>
      <c r="AJ51" s="962" t="s">
        <v>1410</v>
      </c>
      <c r="AK51" s="962" t="s">
        <v>1410</v>
      </c>
      <c r="AL51" s="962" t="s">
        <v>1410</v>
      </c>
      <c r="AM51" s="962" t="s">
        <v>1410</v>
      </c>
      <c r="AN51" s="962" t="s">
        <v>1410</v>
      </c>
      <c r="AO51" s="962" t="s">
        <v>1410</v>
      </c>
      <c r="AP51" s="962" t="s">
        <v>1410</v>
      </c>
      <c r="AQ51" s="962" t="s">
        <v>1410</v>
      </c>
      <c r="AR51" s="962" t="s">
        <v>1410</v>
      </c>
      <c r="AS51" s="962" t="s">
        <v>1410</v>
      </c>
      <c r="AT51" s="962" t="s">
        <v>1410</v>
      </c>
      <c r="AU51" s="962" t="s">
        <v>1410</v>
      </c>
      <c r="AV51" s="962" t="s">
        <v>1410</v>
      </c>
      <c r="AW51" s="962" t="s">
        <v>1410</v>
      </c>
      <c r="AX51" s="962" t="s">
        <v>1415</v>
      </c>
      <c r="AY51" s="962" t="s">
        <v>2726</v>
      </c>
      <c r="AZ51" s="962" t="s">
        <v>1552</v>
      </c>
      <c r="BA51" s="962" t="s">
        <v>2727</v>
      </c>
      <c r="BB51" s="965" t="s">
        <v>2728</v>
      </c>
      <c r="BC51" s="965" t="s">
        <v>2729</v>
      </c>
      <c r="BD51" s="962" t="s">
        <v>6</v>
      </c>
      <c r="BE51" s="962" t="s">
        <v>1515</v>
      </c>
      <c r="BF51" s="962" t="s">
        <v>2730</v>
      </c>
      <c r="BG51" s="962" t="s">
        <v>2731</v>
      </c>
      <c r="BH51" s="962" t="s">
        <v>1406</v>
      </c>
      <c r="BI51" s="962" t="s">
        <v>1699</v>
      </c>
      <c r="BJ51" s="962" t="s">
        <v>1410</v>
      </c>
      <c r="BK51" s="962" t="s">
        <v>1410</v>
      </c>
      <c r="BL51" s="962" t="s">
        <v>1410</v>
      </c>
      <c r="BM51" s="962" t="s">
        <v>1410</v>
      </c>
      <c r="BN51" s="962" t="s">
        <v>1410</v>
      </c>
      <c r="BO51" s="962" t="s">
        <v>1410</v>
      </c>
      <c r="BP51" s="962" t="s">
        <v>1410</v>
      </c>
      <c r="BQ51" s="962" t="s">
        <v>1410</v>
      </c>
      <c r="BR51" s="962" t="s">
        <v>1410</v>
      </c>
      <c r="BS51" s="962" t="s">
        <v>2732</v>
      </c>
      <c r="BT51" s="962" t="s">
        <v>1410</v>
      </c>
      <c r="BU51" s="962" t="s">
        <v>1410</v>
      </c>
      <c r="BV51" s="962" t="s">
        <v>1410</v>
      </c>
      <c r="BW51" s="962" t="s">
        <v>1410</v>
      </c>
      <c r="BX51" s="962" t="s">
        <v>1410</v>
      </c>
      <c r="BY51" s="962" t="s">
        <v>1410</v>
      </c>
      <c r="BZ51" s="962" t="s">
        <v>1410</v>
      </c>
      <c r="CA51" s="962" t="s">
        <v>1410</v>
      </c>
      <c r="CB51" s="962" t="s">
        <v>1410</v>
      </c>
      <c r="CC51" s="962" t="s">
        <v>1699</v>
      </c>
      <c r="CD51" s="962" t="s">
        <v>2732</v>
      </c>
      <c r="CE51" s="962" t="s">
        <v>2733</v>
      </c>
      <c r="CF51" s="962" t="s">
        <v>2734</v>
      </c>
      <c r="CG51" s="962" t="s">
        <v>2735</v>
      </c>
      <c r="CH51" s="962" t="s">
        <v>2736</v>
      </c>
      <c r="CI51" s="962" t="s">
        <v>2737</v>
      </c>
      <c r="CJ51" s="962" t="s">
        <v>2738</v>
      </c>
      <c r="CK51" s="962" t="s">
        <v>2739</v>
      </c>
      <c r="CL51" s="962" t="s">
        <v>2740</v>
      </c>
      <c r="CM51" s="962" t="s">
        <v>2741</v>
      </c>
      <c r="CN51" s="962" t="s">
        <v>2742</v>
      </c>
      <c r="CO51" s="962" t="s">
        <v>2743</v>
      </c>
      <c r="CP51" s="962" t="s">
        <v>2744</v>
      </c>
      <c r="CQ51" s="962" t="s">
        <v>2744</v>
      </c>
      <c r="CR51" s="962" t="s">
        <v>2745</v>
      </c>
    </row>
    <row r="52">
      <c r="B52" s="961" t="s">
        <v>953</v>
      </c>
      <c r="C52" s="962" t="s">
        <v>886</v>
      </c>
      <c r="D52" s="962" t="s">
        <v>1404</v>
      </c>
      <c r="E52" s="962" t="s">
        <v>1404</v>
      </c>
      <c r="F52" s="962" t="s">
        <v>1404</v>
      </c>
      <c r="G52" s="962" t="s">
        <v>1585</v>
      </c>
      <c r="H52" s="962" t="s">
        <v>1415</v>
      </c>
      <c r="I52" s="962" t="s">
        <v>1415</v>
      </c>
      <c r="J52" s="962" t="s">
        <v>1415</v>
      </c>
      <c r="K52" s="962" t="s">
        <v>1415</v>
      </c>
      <c r="L52" s="962" t="s">
        <v>1404</v>
      </c>
      <c r="M52" s="962" t="s">
        <v>6</v>
      </c>
      <c r="N52" s="962" t="s">
        <v>6</v>
      </c>
      <c r="O52" s="962" t="s">
        <v>1410</v>
      </c>
      <c r="P52" s="962" t="s">
        <v>1410</v>
      </c>
      <c r="Q52" s="962" t="s">
        <v>1410</v>
      </c>
      <c r="R52" s="962" t="s">
        <v>1410</v>
      </c>
      <c r="S52" s="962" t="s">
        <v>1410</v>
      </c>
      <c r="T52" s="962" t="s">
        <v>1404</v>
      </c>
      <c r="U52" s="963" t="s">
        <v>6</v>
      </c>
      <c r="V52" s="963" t="s">
        <v>6</v>
      </c>
      <c r="W52" s="962" t="s">
        <v>6</v>
      </c>
      <c r="X52" s="962" t="s">
        <v>6</v>
      </c>
      <c r="Y52" s="962" t="s">
        <v>913</v>
      </c>
      <c r="Z52" s="963" t="s">
        <v>6</v>
      </c>
      <c r="AA52" s="962" t="s">
        <v>6</v>
      </c>
      <c r="AB52" s="962" t="s">
        <v>6</v>
      </c>
      <c r="AC52" s="962" t="s">
        <v>6</v>
      </c>
      <c r="AD52" s="962" t="s">
        <v>1410</v>
      </c>
      <c r="AE52" s="962" t="s">
        <v>1427</v>
      </c>
      <c r="AF52" s="962" t="s">
        <v>1514</v>
      </c>
      <c r="AG52" s="962" t="s">
        <v>1410</v>
      </c>
      <c r="AH52" s="962" t="s">
        <v>1405</v>
      </c>
      <c r="AI52" s="964" t="s">
        <v>1405</v>
      </c>
      <c r="AJ52" s="962" t="s">
        <v>1410</v>
      </c>
      <c r="AK52" s="962" t="s">
        <v>1410</v>
      </c>
      <c r="AL52" s="962" t="s">
        <v>1410</v>
      </c>
      <c r="AM52" s="962" t="s">
        <v>1410</v>
      </c>
      <c r="AN52" s="962" t="s">
        <v>1410</v>
      </c>
      <c r="AO52" s="962" t="s">
        <v>1410</v>
      </c>
      <c r="AP52" s="962" t="s">
        <v>1410</v>
      </c>
      <c r="AQ52" s="962" t="s">
        <v>1410</v>
      </c>
      <c r="AR52" s="962" t="s">
        <v>1410</v>
      </c>
      <c r="AS52" s="962" t="s">
        <v>1410</v>
      </c>
      <c r="AT52" s="962" t="s">
        <v>1410</v>
      </c>
      <c r="AU52" s="962" t="s">
        <v>1410</v>
      </c>
      <c r="AV52" s="962" t="s">
        <v>1410</v>
      </c>
      <c r="AW52" s="962" t="s">
        <v>1410</v>
      </c>
      <c r="AX52" s="962" t="s">
        <v>2746</v>
      </c>
      <c r="AY52" s="962" t="s">
        <v>2747</v>
      </c>
      <c r="AZ52" s="962" t="s">
        <v>2748</v>
      </c>
      <c r="BA52" s="962" t="s">
        <v>2749</v>
      </c>
      <c r="BB52" s="965" t="s">
        <v>2750</v>
      </c>
      <c r="BC52" s="965" t="s">
        <v>2751</v>
      </c>
      <c r="BD52" s="962" t="s">
        <v>6</v>
      </c>
      <c r="BE52" s="962" t="s">
        <v>2752</v>
      </c>
      <c r="BF52" s="962" t="s">
        <v>2753</v>
      </c>
      <c r="BG52" s="962" t="s">
        <v>2754</v>
      </c>
      <c r="BH52" s="962" t="s">
        <v>2755</v>
      </c>
      <c r="BI52" s="962" t="s">
        <v>2756</v>
      </c>
      <c r="BJ52" s="962" t="s">
        <v>1410</v>
      </c>
      <c r="BK52" s="962" t="s">
        <v>1410</v>
      </c>
      <c r="BL52" s="962" t="s">
        <v>1410</v>
      </c>
      <c r="BM52" s="962" t="s">
        <v>1410</v>
      </c>
      <c r="BN52" s="962" t="s">
        <v>1410</v>
      </c>
      <c r="BO52" s="962" t="s">
        <v>1410</v>
      </c>
      <c r="BP52" s="962" t="s">
        <v>1410</v>
      </c>
      <c r="BQ52" s="962" t="s">
        <v>1410</v>
      </c>
      <c r="BR52" s="962" t="s">
        <v>1410</v>
      </c>
      <c r="BS52" s="962" t="s">
        <v>2757</v>
      </c>
      <c r="BT52" s="962" t="s">
        <v>1410</v>
      </c>
      <c r="BU52" s="962" t="s">
        <v>1410</v>
      </c>
      <c r="BV52" s="962" t="s">
        <v>1410</v>
      </c>
      <c r="BW52" s="962" t="s">
        <v>1410</v>
      </c>
      <c r="BX52" s="962" t="s">
        <v>1410</v>
      </c>
      <c r="BY52" s="962" t="s">
        <v>1410</v>
      </c>
      <c r="BZ52" s="962" t="s">
        <v>1410</v>
      </c>
      <c r="CA52" s="962" t="s">
        <v>1410</v>
      </c>
      <c r="CB52" s="962" t="s">
        <v>1410</v>
      </c>
      <c r="CC52" s="962" t="s">
        <v>2756</v>
      </c>
      <c r="CD52" s="962" t="s">
        <v>2757</v>
      </c>
      <c r="CE52" s="962" t="s">
        <v>2758</v>
      </c>
      <c r="CF52" s="962" t="s">
        <v>2759</v>
      </c>
      <c r="CG52" s="962" t="s">
        <v>2760</v>
      </c>
      <c r="CH52" s="962" t="s">
        <v>2761</v>
      </c>
      <c r="CI52" s="962" t="s">
        <v>2762</v>
      </c>
      <c r="CJ52" s="962" t="s">
        <v>2763</v>
      </c>
      <c r="CK52" s="962" t="s">
        <v>2764</v>
      </c>
      <c r="CL52" s="962" t="s">
        <v>2765</v>
      </c>
      <c r="CM52" s="962" t="s">
        <v>2766</v>
      </c>
      <c r="CN52" s="962" t="s">
        <v>2767</v>
      </c>
      <c r="CO52" s="962" t="s">
        <v>2768</v>
      </c>
      <c r="CP52" s="962" t="s">
        <v>2769</v>
      </c>
      <c r="CQ52" s="962" t="s">
        <v>2769</v>
      </c>
      <c r="CR52" s="962" t="s">
        <v>2770</v>
      </c>
    </row>
    <row r="53">
      <c r="B53" s="961" t="s">
        <v>954</v>
      </c>
      <c r="C53" s="962" t="s">
        <v>886</v>
      </c>
      <c r="D53" s="962" t="s">
        <v>1404</v>
      </c>
      <c r="E53" s="962" t="s">
        <v>1404</v>
      </c>
      <c r="F53" s="962" t="s">
        <v>1404</v>
      </c>
      <c r="G53" s="962" t="s">
        <v>1585</v>
      </c>
      <c r="H53" s="962" t="s">
        <v>2159</v>
      </c>
      <c r="I53" s="962" t="s">
        <v>2771</v>
      </c>
      <c r="J53" s="962" t="s">
        <v>2159</v>
      </c>
      <c r="K53" s="962" t="s">
        <v>2771</v>
      </c>
      <c r="L53" s="962" t="s">
        <v>2772</v>
      </c>
      <c r="M53" s="962" t="s">
        <v>12</v>
      </c>
      <c r="N53" s="962" t="s">
        <v>12</v>
      </c>
      <c r="O53" s="962" t="s">
        <v>1410</v>
      </c>
      <c r="P53" s="962" t="s">
        <v>1410</v>
      </c>
      <c r="Q53" s="962" t="s">
        <v>1410</v>
      </c>
      <c r="R53" s="962" t="s">
        <v>1410</v>
      </c>
      <c r="S53" s="962" t="s">
        <v>1410</v>
      </c>
      <c r="T53" s="962" t="s">
        <v>1404</v>
      </c>
      <c r="U53" s="963" t="s">
        <v>6</v>
      </c>
      <c r="V53" s="963" t="s">
        <v>6</v>
      </c>
      <c r="W53" s="962" t="s">
        <v>6</v>
      </c>
      <c r="X53" s="962" t="s">
        <v>6</v>
      </c>
      <c r="Y53" s="962" t="s">
        <v>920</v>
      </c>
      <c r="Z53" s="963" t="s">
        <v>6</v>
      </c>
      <c r="AA53" s="962" t="s">
        <v>6</v>
      </c>
      <c r="AB53" s="962" t="s">
        <v>6</v>
      </c>
      <c r="AC53" s="962" t="s">
        <v>6</v>
      </c>
      <c r="AD53" s="962" t="s">
        <v>1415</v>
      </c>
      <c r="AE53" s="962" t="s">
        <v>1515</v>
      </c>
      <c r="AF53" s="962" t="s">
        <v>1514</v>
      </c>
      <c r="AG53" s="962" t="s">
        <v>1410</v>
      </c>
      <c r="AH53" s="962" t="s">
        <v>1414</v>
      </c>
      <c r="AI53" s="962" t="s">
        <v>1514</v>
      </c>
      <c r="AJ53" s="962" t="s">
        <v>1410</v>
      </c>
      <c r="AK53" s="962" t="s">
        <v>1406</v>
      </c>
      <c r="AL53" s="964" t="s">
        <v>1406</v>
      </c>
      <c r="AM53" s="962" t="s">
        <v>1404</v>
      </c>
      <c r="AN53" s="962" t="s">
        <v>1410</v>
      </c>
      <c r="AO53" s="962" t="s">
        <v>1410</v>
      </c>
      <c r="AP53" s="962" t="s">
        <v>1410</v>
      </c>
      <c r="AQ53" s="962" t="s">
        <v>1410</v>
      </c>
      <c r="AR53" s="962" t="s">
        <v>1410</v>
      </c>
      <c r="AS53" s="962" t="s">
        <v>1410</v>
      </c>
      <c r="AT53" s="962" t="s">
        <v>1410</v>
      </c>
      <c r="AU53" s="962" t="s">
        <v>1410</v>
      </c>
      <c r="AV53" s="962" t="s">
        <v>1410</v>
      </c>
      <c r="AW53" s="962" t="s">
        <v>1410</v>
      </c>
      <c r="AX53" s="962" t="s">
        <v>2773</v>
      </c>
      <c r="AY53" s="962" t="s">
        <v>2774</v>
      </c>
      <c r="AZ53" s="962" t="s">
        <v>2775</v>
      </c>
      <c r="BA53" s="962" t="s">
        <v>2776</v>
      </c>
      <c r="BB53" s="965" t="s">
        <v>2777</v>
      </c>
      <c r="BC53" s="965" t="s">
        <v>2778</v>
      </c>
      <c r="BD53" s="962" t="s">
        <v>6</v>
      </c>
      <c r="BE53" s="962" t="s">
        <v>2779</v>
      </c>
      <c r="BF53" s="962" t="s">
        <v>2780</v>
      </c>
      <c r="BG53" s="962" t="s">
        <v>2781</v>
      </c>
      <c r="BH53" s="962" t="s">
        <v>2782</v>
      </c>
      <c r="BI53" s="962" t="s">
        <v>2783</v>
      </c>
      <c r="BJ53" s="962" t="s">
        <v>1515</v>
      </c>
      <c r="BK53" s="962" t="s">
        <v>1515</v>
      </c>
      <c r="BL53" s="962" t="s">
        <v>1410</v>
      </c>
      <c r="BM53" s="962" t="s">
        <v>1548</v>
      </c>
      <c r="BN53" s="962" t="s">
        <v>1410</v>
      </c>
      <c r="BO53" s="962" t="s">
        <v>1908</v>
      </c>
      <c r="BP53" s="962" t="s">
        <v>1410</v>
      </c>
      <c r="BQ53" s="962" t="s">
        <v>1410</v>
      </c>
      <c r="BR53" s="962" t="s">
        <v>1410</v>
      </c>
      <c r="BS53" s="962" t="s">
        <v>2784</v>
      </c>
      <c r="BT53" s="962" t="s">
        <v>1478</v>
      </c>
      <c r="BU53" s="962" t="s">
        <v>1910</v>
      </c>
      <c r="BV53" s="962" t="s">
        <v>1410</v>
      </c>
      <c r="BW53" s="962" t="s">
        <v>2203</v>
      </c>
      <c r="BX53" s="962" t="s">
        <v>1410</v>
      </c>
      <c r="BY53" s="962" t="s">
        <v>1408</v>
      </c>
      <c r="BZ53" s="962" t="s">
        <v>1410</v>
      </c>
      <c r="CA53" s="962" t="s">
        <v>1410</v>
      </c>
      <c r="CB53" s="962" t="s">
        <v>1410</v>
      </c>
      <c r="CC53" s="962" t="s">
        <v>2785</v>
      </c>
      <c r="CD53" s="962" t="s">
        <v>2786</v>
      </c>
      <c r="CE53" s="962" t="s">
        <v>2787</v>
      </c>
      <c r="CF53" s="962" t="s">
        <v>2788</v>
      </c>
      <c r="CG53" s="962" t="s">
        <v>2789</v>
      </c>
      <c r="CH53" s="962" t="s">
        <v>2790</v>
      </c>
      <c r="CI53" s="962" t="s">
        <v>2791</v>
      </c>
      <c r="CJ53" s="962" t="s">
        <v>2792</v>
      </c>
      <c r="CK53" s="962" t="s">
        <v>2793</v>
      </c>
      <c r="CL53" s="962" t="s">
        <v>2794</v>
      </c>
      <c r="CM53" s="962" t="s">
        <v>2795</v>
      </c>
      <c r="CN53" s="962" t="s">
        <v>2796</v>
      </c>
      <c r="CO53" s="962" t="s">
        <v>2797</v>
      </c>
      <c r="CP53" s="962" t="s">
        <v>2798</v>
      </c>
      <c r="CQ53" s="962" t="s">
        <v>2798</v>
      </c>
      <c r="CR53" s="962" t="s">
        <v>2799</v>
      </c>
    </row>
    <row r="54">
      <c r="B54" s="961" t="s">
        <v>955</v>
      </c>
      <c r="C54" s="962" t="s">
        <v>886</v>
      </c>
      <c r="D54" s="962" t="s">
        <v>1404</v>
      </c>
      <c r="E54" s="962" t="s">
        <v>1404</v>
      </c>
      <c r="F54" s="962" t="s">
        <v>1404</v>
      </c>
      <c r="G54" s="962" t="s">
        <v>1585</v>
      </c>
      <c r="H54" s="962" t="s">
        <v>2800</v>
      </c>
      <c r="I54" s="962" t="s">
        <v>2800</v>
      </c>
      <c r="J54" s="962" t="s">
        <v>2800</v>
      </c>
      <c r="K54" s="962" t="s">
        <v>2800</v>
      </c>
      <c r="L54" s="962" t="s">
        <v>1404</v>
      </c>
      <c r="M54" s="962" t="s">
        <v>12</v>
      </c>
      <c r="N54" s="962" t="s">
        <v>12</v>
      </c>
      <c r="O54" s="962" t="s">
        <v>1410</v>
      </c>
      <c r="P54" s="962" t="s">
        <v>1410</v>
      </c>
      <c r="Q54" s="962" t="s">
        <v>1410</v>
      </c>
      <c r="R54" s="962" t="s">
        <v>1410</v>
      </c>
      <c r="S54" s="962" t="s">
        <v>1410</v>
      </c>
      <c r="T54" s="962" t="s">
        <v>1404</v>
      </c>
      <c r="U54" s="963" t="s">
        <v>6</v>
      </c>
      <c r="V54" s="963" t="s">
        <v>6</v>
      </c>
      <c r="W54" s="962" t="s">
        <v>6</v>
      </c>
      <c r="X54" s="962" t="s">
        <v>6</v>
      </c>
      <c r="Y54" s="962" t="s">
        <v>18</v>
      </c>
      <c r="Z54" s="963" t="s">
        <v>6</v>
      </c>
      <c r="AA54" s="962" t="s">
        <v>6</v>
      </c>
      <c r="AB54" s="962" t="s">
        <v>6</v>
      </c>
      <c r="AC54" s="962" t="s">
        <v>6</v>
      </c>
      <c r="AD54" s="962" t="s">
        <v>1410</v>
      </c>
      <c r="AE54" s="962" t="s">
        <v>2801</v>
      </c>
      <c r="AF54" s="962" t="s">
        <v>2802</v>
      </c>
      <c r="AG54" s="962" t="s">
        <v>1410</v>
      </c>
      <c r="AH54" s="962" t="s">
        <v>1427</v>
      </c>
      <c r="AI54" s="964" t="s">
        <v>2800</v>
      </c>
      <c r="AJ54" s="962" t="s">
        <v>1410</v>
      </c>
      <c r="AK54" s="962" t="s">
        <v>1410</v>
      </c>
      <c r="AL54" s="962" t="s">
        <v>1410</v>
      </c>
      <c r="AM54" s="962" t="s">
        <v>1410</v>
      </c>
      <c r="AN54" s="962" t="s">
        <v>1410</v>
      </c>
      <c r="AO54" s="962" t="s">
        <v>1410</v>
      </c>
      <c r="AP54" s="962" t="s">
        <v>1410</v>
      </c>
      <c r="AQ54" s="962" t="s">
        <v>1410</v>
      </c>
      <c r="AR54" s="962" t="s">
        <v>1410</v>
      </c>
      <c r="AS54" s="962" t="s">
        <v>1410</v>
      </c>
      <c r="AT54" s="962" t="s">
        <v>1410</v>
      </c>
      <c r="AU54" s="962" t="s">
        <v>1410</v>
      </c>
      <c r="AV54" s="962" t="s">
        <v>1410</v>
      </c>
      <c r="AW54" s="962" t="s">
        <v>1410</v>
      </c>
      <c r="AX54" s="962" t="s">
        <v>2803</v>
      </c>
      <c r="AY54" s="962" t="s">
        <v>2804</v>
      </c>
      <c r="AZ54" s="962" t="s">
        <v>2805</v>
      </c>
      <c r="BA54" s="962" t="s">
        <v>2706</v>
      </c>
      <c r="BB54" s="965" t="s">
        <v>2806</v>
      </c>
      <c r="BC54" s="965" t="s">
        <v>2708</v>
      </c>
      <c r="BD54" s="962" t="s">
        <v>6</v>
      </c>
      <c r="BE54" s="962" t="s">
        <v>2023</v>
      </c>
      <c r="BF54" s="962" t="s">
        <v>2807</v>
      </c>
      <c r="BG54" s="962" t="s">
        <v>2808</v>
      </c>
      <c r="BH54" s="962" t="s">
        <v>2809</v>
      </c>
      <c r="BI54" s="962" t="s">
        <v>2810</v>
      </c>
      <c r="BJ54" s="962" t="s">
        <v>1410</v>
      </c>
      <c r="BK54" s="962" t="s">
        <v>1410</v>
      </c>
      <c r="BL54" s="962" t="s">
        <v>1410</v>
      </c>
      <c r="BM54" s="962" t="s">
        <v>1410</v>
      </c>
      <c r="BN54" s="962" t="s">
        <v>1410</v>
      </c>
      <c r="BO54" s="962" t="s">
        <v>1410</v>
      </c>
      <c r="BP54" s="962" t="s">
        <v>1410</v>
      </c>
      <c r="BQ54" s="962" t="s">
        <v>1410</v>
      </c>
      <c r="BR54" s="962" t="s">
        <v>1410</v>
      </c>
      <c r="BS54" s="962" t="s">
        <v>2811</v>
      </c>
      <c r="BT54" s="962" t="s">
        <v>1410</v>
      </c>
      <c r="BU54" s="962" t="s">
        <v>1410</v>
      </c>
      <c r="BV54" s="962" t="s">
        <v>1410</v>
      </c>
      <c r="BW54" s="962" t="s">
        <v>1410</v>
      </c>
      <c r="BX54" s="962" t="s">
        <v>1410</v>
      </c>
      <c r="BY54" s="962" t="s">
        <v>1410</v>
      </c>
      <c r="BZ54" s="962" t="s">
        <v>1410</v>
      </c>
      <c r="CA54" s="962" t="s">
        <v>1410</v>
      </c>
      <c r="CB54" s="962" t="s">
        <v>1410</v>
      </c>
      <c r="CC54" s="962" t="s">
        <v>2810</v>
      </c>
      <c r="CD54" s="962" t="s">
        <v>2811</v>
      </c>
      <c r="CE54" s="962" t="s">
        <v>2812</v>
      </c>
      <c r="CF54" s="962" t="s">
        <v>2813</v>
      </c>
      <c r="CG54" s="962" t="s">
        <v>2814</v>
      </c>
      <c r="CH54" s="962" t="s">
        <v>2815</v>
      </c>
      <c r="CI54" s="962" t="s">
        <v>2816</v>
      </c>
      <c r="CJ54" s="962" t="s">
        <v>2817</v>
      </c>
      <c r="CK54" s="962" t="s">
        <v>2818</v>
      </c>
      <c r="CL54" s="962" t="s">
        <v>2819</v>
      </c>
      <c r="CM54" s="962" t="s">
        <v>2820</v>
      </c>
      <c r="CN54" s="962" t="s">
        <v>2821</v>
      </c>
      <c r="CO54" s="962" t="s">
        <v>2822</v>
      </c>
      <c r="CP54" s="962" t="s">
        <v>2823</v>
      </c>
      <c r="CQ54" s="962" t="s">
        <v>2823</v>
      </c>
      <c r="CR54" s="962" t="s">
        <v>2824</v>
      </c>
    </row>
    <row r="55">
      <c r="B55" s="961" t="s">
        <v>956</v>
      </c>
      <c r="C55" s="962" t="s">
        <v>886</v>
      </c>
      <c r="D55" s="962" t="s">
        <v>1404</v>
      </c>
      <c r="E55" s="962" t="s">
        <v>1404</v>
      </c>
      <c r="F55" s="962" t="s">
        <v>1406</v>
      </c>
      <c r="G55" s="962" t="s">
        <v>1478</v>
      </c>
      <c r="H55" s="962" t="s">
        <v>1564</v>
      </c>
      <c r="I55" s="962" t="s">
        <v>1564</v>
      </c>
      <c r="J55" s="962" t="s">
        <v>1564</v>
      </c>
      <c r="K55" s="962" t="s">
        <v>1564</v>
      </c>
      <c r="L55" s="962" t="s">
        <v>1404</v>
      </c>
      <c r="M55" s="962" t="s">
        <v>6</v>
      </c>
      <c r="N55" s="962" t="s">
        <v>6</v>
      </c>
      <c r="O55" s="962" t="s">
        <v>1410</v>
      </c>
      <c r="P55" s="962" t="s">
        <v>1410</v>
      </c>
      <c r="Q55" s="962" t="s">
        <v>1410</v>
      </c>
      <c r="R55" s="962" t="s">
        <v>1410</v>
      </c>
      <c r="S55" s="962" t="s">
        <v>1410</v>
      </c>
      <c r="T55" s="962" t="s">
        <v>1404</v>
      </c>
      <c r="U55" s="963" t="s">
        <v>6</v>
      </c>
      <c r="V55" s="963" t="s">
        <v>6</v>
      </c>
      <c r="W55" s="962" t="s">
        <v>6</v>
      </c>
      <c r="X55" s="962" t="s">
        <v>6</v>
      </c>
      <c r="Y55" s="962" t="s">
        <v>18</v>
      </c>
      <c r="Z55" s="963" t="s">
        <v>6</v>
      </c>
      <c r="AA55" s="962" t="s">
        <v>6</v>
      </c>
      <c r="AB55" s="962" t="s">
        <v>6</v>
      </c>
      <c r="AC55" s="962" t="s">
        <v>6</v>
      </c>
      <c r="AD55" s="962" t="s">
        <v>1410</v>
      </c>
      <c r="AE55" s="962" t="s">
        <v>1408</v>
      </c>
      <c r="AF55" s="962" t="s">
        <v>1880</v>
      </c>
      <c r="AG55" s="962" t="s">
        <v>1410</v>
      </c>
      <c r="AH55" s="964" t="s">
        <v>1427</v>
      </c>
      <c r="AI55" s="962" t="s">
        <v>2770</v>
      </c>
      <c r="AJ55" s="962" t="s">
        <v>1410</v>
      </c>
      <c r="AK55" s="962" t="s">
        <v>1410</v>
      </c>
      <c r="AL55" s="962" t="s">
        <v>1410</v>
      </c>
      <c r="AM55" s="962" t="s">
        <v>1410</v>
      </c>
      <c r="AN55" s="962" t="s">
        <v>1410</v>
      </c>
      <c r="AO55" s="962" t="s">
        <v>1410</v>
      </c>
      <c r="AP55" s="962" t="s">
        <v>1410</v>
      </c>
      <c r="AQ55" s="962" t="s">
        <v>1410</v>
      </c>
      <c r="AR55" s="962" t="s">
        <v>1410</v>
      </c>
      <c r="AS55" s="962" t="s">
        <v>1410</v>
      </c>
      <c r="AT55" s="962" t="s">
        <v>1410</v>
      </c>
      <c r="AU55" s="962" t="s">
        <v>1410</v>
      </c>
      <c r="AV55" s="962" t="s">
        <v>1410</v>
      </c>
      <c r="AW55" s="962" t="s">
        <v>1410</v>
      </c>
      <c r="AX55" s="962" t="s">
        <v>1467</v>
      </c>
      <c r="AY55" s="962" t="s">
        <v>2159</v>
      </c>
      <c r="AZ55" s="962" t="s">
        <v>2825</v>
      </c>
      <c r="BA55" s="962" t="s">
        <v>2826</v>
      </c>
      <c r="BB55" s="965" t="s">
        <v>2827</v>
      </c>
      <c r="BC55" s="965" t="s">
        <v>2828</v>
      </c>
      <c r="BD55" s="962" t="s">
        <v>6</v>
      </c>
      <c r="BE55" s="962" t="s">
        <v>2829</v>
      </c>
      <c r="BF55" s="962" t="s">
        <v>2830</v>
      </c>
      <c r="BG55" s="962" t="s">
        <v>2831</v>
      </c>
      <c r="BH55" s="962" t="s">
        <v>2832</v>
      </c>
      <c r="BI55" s="962" t="s">
        <v>2833</v>
      </c>
      <c r="BJ55" s="962" t="s">
        <v>1410</v>
      </c>
      <c r="BK55" s="962" t="s">
        <v>1410</v>
      </c>
      <c r="BL55" s="962" t="s">
        <v>1410</v>
      </c>
      <c r="BM55" s="962" t="s">
        <v>1410</v>
      </c>
      <c r="BN55" s="962" t="s">
        <v>1410</v>
      </c>
      <c r="BO55" s="962" t="s">
        <v>1410</v>
      </c>
      <c r="BP55" s="962" t="s">
        <v>1410</v>
      </c>
      <c r="BQ55" s="962" t="s">
        <v>1410</v>
      </c>
      <c r="BR55" s="962" t="s">
        <v>1410</v>
      </c>
      <c r="BS55" s="962" t="s">
        <v>2834</v>
      </c>
      <c r="BT55" s="962" t="s">
        <v>1410</v>
      </c>
      <c r="BU55" s="962" t="s">
        <v>1410</v>
      </c>
      <c r="BV55" s="962" t="s">
        <v>1410</v>
      </c>
      <c r="BW55" s="962" t="s">
        <v>1410</v>
      </c>
      <c r="BX55" s="962" t="s">
        <v>1410</v>
      </c>
      <c r="BY55" s="962" t="s">
        <v>1410</v>
      </c>
      <c r="BZ55" s="962" t="s">
        <v>1410</v>
      </c>
      <c r="CA55" s="962" t="s">
        <v>1410</v>
      </c>
      <c r="CB55" s="962" t="s">
        <v>1410</v>
      </c>
      <c r="CC55" s="962" t="s">
        <v>2833</v>
      </c>
      <c r="CD55" s="962" t="s">
        <v>2834</v>
      </c>
      <c r="CE55" s="962" t="s">
        <v>2835</v>
      </c>
      <c r="CF55" s="962" t="s">
        <v>2836</v>
      </c>
      <c r="CG55" s="962" t="s">
        <v>2837</v>
      </c>
      <c r="CH55" s="962" t="s">
        <v>2838</v>
      </c>
      <c r="CI55" s="962" t="s">
        <v>2839</v>
      </c>
      <c r="CJ55" s="962" t="s">
        <v>2840</v>
      </c>
      <c r="CK55" s="962" t="s">
        <v>2841</v>
      </c>
      <c r="CL55" s="962" t="s">
        <v>2842</v>
      </c>
      <c r="CM55" s="962" t="s">
        <v>2843</v>
      </c>
      <c r="CN55" s="962" t="s">
        <v>2844</v>
      </c>
      <c r="CO55" s="962" t="s">
        <v>2845</v>
      </c>
      <c r="CP55" s="962" t="s">
        <v>2846</v>
      </c>
      <c r="CQ55" s="962" t="s">
        <v>2846</v>
      </c>
      <c r="CR55" s="962" t="s">
        <v>2847</v>
      </c>
    </row>
    <row r="56">
      <c r="B56" s="961" t="s">
        <v>957</v>
      </c>
      <c r="C56" s="962" t="s">
        <v>886</v>
      </c>
      <c r="D56" s="962" t="s">
        <v>1404</v>
      </c>
      <c r="E56" s="962" t="s">
        <v>1404</v>
      </c>
      <c r="F56" s="962" t="s">
        <v>1406</v>
      </c>
      <c r="G56" s="962" t="s">
        <v>1478</v>
      </c>
      <c r="H56" s="962" t="s">
        <v>1427</v>
      </c>
      <c r="I56" s="962" t="s">
        <v>1427</v>
      </c>
      <c r="J56" s="962" t="s">
        <v>1427</v>
      </c>
      <c r="K56" s="962" t="s">
        <v>1427</v>
      </c>
      <c r="L56" s="962" t="s">
        <v>1404</v>
      </c>
      <c r="M56" s="962" t="s">
        <v>6</v>
      </c>
      <c r="N56" s="962" t="s">
        <v>6</v>
      </c>
      <c r="O56" s="962" t="s">
        <v>1410</v>
      </c>
      <c r="P56" s="962" t="s">
        <v>1410</v>
      </c>
      <c r="Q56" s="962" t="s">
        <v>1410</v>
      </c>
      <c r="R56" s="962" t="s">
        <v>1410</v>
      </c>
      <c r="S56" s="962" t="s">
        <v>1410</v>
      </c>
      <c r="T56" s="962" t="s">
        <v>1404</v>
      </c>
      <c r="U56" s="963" t="s">
        <v>6</v>
      </c>
      <c r="V56" s="963" t="s">
        <v>6</v>
      </c>
      <c r="W56" s="962" t="s">
        <v>6</v>
      </c>
      <c r="X56" s="962" t="s">
        <v>6</v>
      </c>
      <c r="Y56" s="962" t="s">
        <v>18</v>
      </c>
      <c r="Z56" s="963" t="s">
        <v>6</v>
      </c>
      <c r="AA56" s="962" t="s">
        <v>6</v>
      </c>
      <c r="AB56" s="962" t="s">
        <v>6</v>
      </c>
      <c r="AC56" s="962" t="s">
        <v>6</v>
      </c>
      <c r="AD56" s="962" t="s">
        <v>1410</v>
      </c>
      <c r="AE56" s="962" t="s">
        <v>1408</v>
      </c>
      <c r="AF56" s="962" t="s">
        <v>2226</v>
      </c>
      <c r="AG56" s="962" t="s">
        <v>1410</v>
      </c>
      <c r="AH56" s="964" t="s">
        <v>1513</v>
      </c>
      <c r="AI56" s="962" t="s">
        <v>2159</v>
      </c>
      <c r="AJ56" s="962" t="s">
        <v>1410</v>
      </c>
      <c r="AK56" s="962" t="s">
        <v>1410</v>
      </c>
      <c r="AL56" s="962" t="s">
        <v>1410</v>
      </c>
      <c r="AM56" s="962" t="s">
        <v>1410</v>
      </c>
      <c r="AN56" s="962" t="s">
        <v>1410</v>
      </c>
      <c r="AO56" s="962" t="s">
        <v>1410</v>
      </c>
      <c r="AP56" s="962" t="s">
        <v>1410</v>
      </c>
      <c r="AQ56" s="962" t="s">
        <v>1410</v>
      </c>
      <c r="AR56" s="962" t="s">
        <v>1410</v>
      </c>
      <c r="AS56" s="962" t="s">
        <v>1410</v>
      </c>
      <c r="AT56" s="962" t="s">
        <v>1410</v>
      </c>
      <c r="AU56" s="962" t="s">
        <v>1410</v>
      </c>
      <c r="AV56" s="962" t="s">
        <v>1410</v>
      </c>
      <c r="AW56" s="962" t="s">
        <v>1410</v>
      </c>
      <c r="AX56" s="962" t="s">
        <v>2848</v>
      </c>
      <c r="AY56" s="962" t="s">
        <v>2849</v>
      </c>
      <c r="AZ56" s="962" t="s">
        <v>2850</v>
      </c>
      <c r="BA56" s="962" t="s">
        <v>2851</v>
      </c>
      <c r="BB56" s="965" t="s">
        <v>2852</v>
      </c>
      <c r="BC56" s="965" t="s">
        <v>2853</v>
      </c>
      <c r="BD56" s="962" t="s">
        <v>6</v>
      </c>
      <c r="BE56" s="962" t="s">
        <v>2854</v>
      </c>
      <c r="BF56" s="962" t="s">
        <v>2855</v>
      </c>
      <c r="BG56" s="962" t="s">
        <v>2856</v>
      </c>
      <c r="BH56" s="962" t="s">
        <v>2857</v>
      </c>
      <c r="BI56" s="962" t="s">
        <v>2858</v>
      </c>
      <c r="BJ56" s="962" t="s">
        <v>1410</v>
      </c>
      <c r="BK56" s="962" t="s">
        <v>1410</v>
      </c>
      <c r="BL56" s="962" t="s">
        <v>1410</v>
      </c>
      <c r="BM56" s="962" t="s">
        <v>1410</v>
      </c>
      <c r="BN56" s="962" t="s">
        <v>1410</v>
      </c>
      <c r="BO56" s="962" t="s">
        <v>1410</v>
      </c>
      <c r="BP56" s="962" t="s">
        <v>1410</v>
      </c>
      <c r="BQ56" s="962" t="s">
        <v>1410</v>
      </c>
      <c r="BR56" s="962" t="s">
        <v>1410</v>
      </c>
      <c r="BS56" s="962" t="s">
        <v>2859</v>
      </c>
      <c r="BT56" s="962" t="s">
        <v>1410</v>
      </c>
      <c r="BU56" s="962" t="s">
        <v>1410</v>
      </c>
      <c r="BV56" s="962" t="s">
        <v>1410</v>
      </c>
      <c r="BW56" s="962" t="s">
        <v>1410</v>
      </c>
      <c r="BX56" s="962" t="s">
        <v>1410</v>
      </c>
      <c r="BY56" s="962" t="s">
        <v>1410</v>
      </c>
      <c r="BZ56" s="962" t="s">
        <v>1410</v>
      </c>
      <c r="CA56" s="962" t="s">
        <v>1410</v>
      </c>
      <c r="CB56" s="962" t="s">
        <v>1410</v>
      </c>
      <c r="CC56" s="962" t="s">
        <v>2858</v>
      </c>
      <c r="CD56" s="962" t="s">
        <v>2859</v>
      </c>
      <c r="CE56" s="962" t="s">
        <v>2860</v>
      </c>
      <c r="CF56" s="962" t="s">
        <v>2861</v>
      </c>
      <c r="CG56" s="962" t="s">
        <v>2862</v>
      </c>
      <c r="CH56" s="962" t="s">
        <v>2863</v>
      </c>
      <c r="CI56" s="962" t="s">
        <v>2864</v>
      </c>
      <c r="CJ56" s="962" t="s">
        <v>2865</v>
      </c>
      <c r="CK56" s="962" t="s">
        <v>2866</v>
      </c>
      <c r="CL56" s="962" t="s">
        <v>2867</v>
      </c>
      <c r="CM56" s="962" t="s">
        <v>2868</v>
      </c>
      <c r="CN56" s="962" t="s">
        <v>2869</v>
      </c>
      <c r="CO56" s="962" t="s">
        <v>2870</v>
      </c>
      <c r="CP56" s="962" t="s">
        <v>2871</v>
      </c>
      <c r="CQ56" s="962" t="s">
        <v>2871</v>
      </c>
      <c r="CR56" s="962" t="s">
        <v>2023</v>
      </c>
    </row>
    <row r="57">
      <c r="A57" s="936" t="s">
        <v>958</v>
      </c>
      <c r="B57" s="961" t="s">
        <v>960</v>
      </c>
      <c r="C57" s="962" t="s">
        <v>886</v>
      </c>
      <c r="D57" s="962" t="s">
        <v>1404</v>
      </c>
      <c r="E57" s="962" t="s">
        <v>1404</v>
      </c>
      <c r="F57" s="962" t="s">
        <v>1404</v>
      </c>
      <c r="G57" s="962" t="s">
        <v>1585</v>
      </c>
      <c r="H57" s="962" t="s">
        <v>1427</v>
      </c>
      <c r="I57" s="962" t="s">
        <v>1427</v>
      </c>
      <c r="J57" s="962" t="s">
        <v>1427</v>
      </c>
      <c r="K57" s="962" t="s">
        <v>1427</v>
      </c>
      <c r="L57" s="962" t="s">
        <v>1404</v>
      </c>
      <c r="M57" s="962" t="s">
        <v>6</v>
      </c>
      <c r="N57" s="962" t="s">
        <v>1587</v>
      </c>
      <c r="O57" s="962" t="s">
        <v>1410</v>
      </c>
      <c r="P57" s="962" t="s">
        <v>1410</v>
      </c>
      <c r="Q57" s="962" t="s">
        <v>1410</v>
      </c>
      <c r="R57" s="962" t="s">
        <v>1410</v>
      </c>
      <c r="S57" s="962" t="s">
        <v>1410</v>
      </c>
      <c r="T57" s="962" t="s">
        <v>1404</v>
      </c>
      <c r="U57" s="963" t="s">
        <v>6</v>
      </c>
      <c r="V57" s="963" t="s">
        <v>6</v>
      </c>
      <c r="W57" s="962" t="s">
        <v>6</v>
      </c>
      <c r="X57" s="962" t="s">
        <v>6</v>
      </c>
      <c r="Y57" s="962" t="s">
        <v>913</v>
      </c>
      <c r="Z57" s="963" t="s">
        <v>6</v>
      </c>
      <c r="AA57" s="962" t="s">
        <v>6</v>
      </c>
      <c r="AB57" s="962" t="s">
        <v>6</v>
      </c>
      <c r="AC57" s="962" t="s">
        <v>6</v>
      </c>
      <c r="AD57" s="962" t="s">
        <v>1415</v>
      </c>
      <c r="AE57" s="962" t="s">
        <v>1427</v>
      </c>
      <c r="AF57" s="962" t="s">
        <v>1410</v>
      </c>
      <c r="AG57" s="962" t="s">
        <v>1406</v>
      </c>
      <c r="AH57" s="964" t="s">
        <v>1427</v>
      </c>
      <c r="AI57" s="962" t="s">
        <v>1410</v>
      </c>
      <c r="AJ57" s="962" t="s">
        <v>1410</v>
      </c>
      <c r="AK57" s="962" t="s">
        <v>1410</v>
      </c>
      <c r="AL57" s="962" t="s">
        <v>1410</v>
      </c>
      <c r="AM57" s="962" t="s">
        <v>1410</v>
      </c>
      <c r="AN57" s="962" t="s">
        <v>1410</v>
      </c>
      <c r="AO57" s="962" t="s">
        <v>1410</v>
      </c>
      <c r="AP57" s="962" t="s">
        <v>1406</v>
      </c>
      <c r="AQ57" s="962" t="s">
        <v>1410</v>
      </c>
      <c r="AR57" s="962" t="s">
        <v>1410</v>
      </c>
      <c r="AS57" s="962" t="s">
        <v>1410</v>
      </c>
      <c r="AT57" s="962" t="s">
        <v>1410</v>
      </c>
      <c r="AU57" s="962" t="s">
        <v>1410</v>
      </c>
      <c r="AV57" s="962" t="s">
        <v>1410</v>
      </c>
      <c r="AW57" s="962" t="s">
        <v>1410</v>
      </c>
      <c r="AX57" s="962" t="s">
        <v>2872</v>
      </c>
      <c r="AY57" s="962" t="s">
        <v>2873</v>
      </c>
      <c r="AZ57" s="962" t="s">
        <v>2874</v>
      </c>
      <c r="BA57" s="962" t="s">
        <v>2875</v>
      </c>
      <c r="BB57" s="965" t="s">
        <v>2876</v>
      </c>
      <c r="BC57" s="965" t="s">
        <v>2877</v>
      </c>
      <c r="BD57" s="962" t="s">
        <v>6</v>
      </c>
      <c r="BE57" s="962" t="s">
        <v>2878</v>
      </c>
      <c r="BF57" s="962" t="s">
        <v>2879</v>
      </c>
      <c r="BG57" s="962" t="s">
        <v>2880</v>
      </c>
      <c r="BH57" s="962" t="s">
        <v>2881</v>
      </c>
      <c r="BI57" s="962" t="s">
        <v>2882</v>
      </c>
      <c r="BJ57" s="962" t="s">
        <v>1410</v>
      </c>
      <c r="BK57" s="962" t="s">
        <v>1410</v>
      </c>
      <c r="BL57" s="962" t="s">
        <v>1410</v>
      </c>
      <c r="BM57" s="962" t="s">
        <v>1552</v>
      </c>
      <c r="BN57" s="962" t="s">
        <v>1410</v>
      </c>
      <c r="BO57" s="962" t="s">
        <v>1410</v>
      </c>
      <c r="BP57" s="962" t="s">
        <v>1410</v>
      </c>
      <c r="BQ57" s="962" t="s">
        <v>1410</v>
      </c>
      <c r="BR57" s="962" t="s">
        <v>1410</v>
      </c>
      <c r="BS57" s="962" t="s">
        <v>2883</v>
      </c>
      <c r="BT57" s="962" t="s">
        <v>1410</v>
      </c>
      <c r="BU57" s="962" t="s">
        <v>1410</v>
      </c>
      <c r="BV57" s="962" t="s">
        <v>1410</v>
      </c>
      <c r="BW57" s="962" t="s">
        <v>2884</v>
      </c>
      <c r="BX57" s="962" t="s">
        <v>1410</v>
      </c>
      <c r="BY57" s="962" t="s">
        <v>1410</v>
      </c>
      <c r="BZ57" s="962" t="s">
        <v>1410</v>
      </c>
      <c r="CA57" s="962" t="s">
        <v>1410</v>
      </c>
      <c r="CB57" s="962" t="s">
        <v>1410</v>
      </c>
      <c r="CC57" s="962" t="s">
        <v>1553</v>
      </c>
      <c r="CD57" s="962" t="s">
        <v>2885</v>
      </c>
      <c r="CE57" s="962" t="s">
        <v>2886</v>
      </c>
      <c r="CF57" s="962" t="s">
        <v>2887</v>
      </c>
      <c r="CG57" s="962" t="s">
        <v>2888</v>
      </c>
      <c r="CH57" s="962" t="s">
        <v>2889</v>
      </c>
      <c r="CI57" s="962" t="s">
        <v>2890</v>
      </c>
      <c r="CJ57" s="962" t="s">
        <v>2891</v>
      </c>
      <c r="CK57" s="962" t="s">
        <v>2892</v>
      </c>
      <c r="CL57" s="962" t="s">
        <v>2893</v>
      </c>
      <c r="CM57" s="962" t="s">
        <v>2894</v>
      </c>
      <c r="CN57" s="962" t="s">
        <v>2895</v>
      </c>
      <c r="CO57" s="962" t="s">
        <v>2896</v>
      </c>
      <c r="CP57" s="962" t="s">
        <v>2897</v>
      </c>
      <c r="CQ57" s="962" t="s">
        <v>2897</v>
      </c>
      <c r="CR57" s="962" t="s">
        <v>2898</v>
      </c>
    </row>
    <row r="58">
      <c r="B58" s="961" t="s">
        <v>960</v>
      </c>
      <c r="C58" s="962" t="s">
        <v>885</v>
      </c>
      <c r="D58" s="962" t="s">
        <v>1404</v>
      </c>
      <c r="E58" s="962" t="s">
        <v>1404</v>
      </c>
      <c r="F58" s="962" t="s">
        <v>1404</v>
      </c>
      <c r="G58" s="962" t="s">
        <v>1624</v>
      </c>
      <c r="H58" s="962" t="s">
        <v>2899</v>
      </c>
      <c r="I58" s="962" t="s">
        <v>2899</v>
      </c>
      <c r="J58" s="962" t="s">
        <v>2899</v>
      </c>
      <c r="K58" s="962" t="s">
        <v>2899</v>
      </c>
      <c r="L58" s="962" t="s">
        <v>1404</v>
      </c>
      <c r="M58" s="962" t="s">
        <v>6</v>
      </c>
      <c r="N58" s="962" t="s">
        <v>1783</v>
      </c>
      <c r="O58" s="962" t="s">
        <v>1410</v>
      </c>
      <c r="P58" s="962" t="s">
        <v>1410</v>
      </c>
      <c r="Q58" s="962" t="s">
        <v>1410</v>
      </c>
      <c r="R58" s="962" t="s">
        <v>1410</v>
      </c>
      <c r="S58" s="962" t="s">
        <v>1410</v>
      </c>
      <c r="T58" s="962" t="s">
        <v>1404</v>
      </c>
      <c r="U58" s="963" t="s">
        <v>6</v>
      </c>
      <c r="V58" s="963" t="s">
        <v>6</v>
      </c>
      <c r="W58" s="962" t="s">
        <v>6</v>
      </c>
      <c r="X58" s="962" t="s">
        <v>6</v>
      </c>
      <c r="Y58" s="962" t="s">
        <v>6</v>
      </c>
      <c r="Z58" s="963" t="s">
        <v>6</v>
      </c>
      <c r="AA58" s="962" t="s">
        <v>6</v>
      </c>
      <c r="AB58" s="962" t="s">
        <v>6</v>
      </c>
      <c r="AC58" s="962" t="s">
        <v>6</v>
      </c>
      <c r="AD58" s="962" t="s">
        <v>1404</v>
      </c>
      <c r="AE58" s="962" t="s">
        <v>1404</v>
      </c>
      <c r="AF58" s="962" t="s">
        <v>1410</v>
      </c>
      <c r="AG58" s="962" t="s">
        <v>1410</v>
      </c>
      <c r="AH58" s="964" t="s">
        <v>1404</v>
      </c>
      <c r="AI58" s="962" t="s">
        <v>1410</v>
      </c>
      <c r="AJ58" s="962" t="s">
        <v>1410</v>
      </c>
      <c r="AK58" s="962" t="s">
        <v>1410</v>
      </c>
      <c r="AL58" s="962" t="s">
        <v>1410</v>
      </c>
      <c r="AM58" s="962" t="s">
        <v>1410</v>
      </c>
      <c r="AN58" s="962" t="s">
        <v>1410</v>
      </c>
      <c r="AO58" s="962" t="s">
        <v>1410</v>
      </c>
      <c r="AP58" s="962" t="s">
        <v>1410</v>
      </c>
      <c r="AQ58" s="962" t="s">
        <v>1410</v>
      </c>
      <c r="AR58" s="962" t="s">
        <v>1410</v>
      </c>
      <c r="AS58" s="962" t="s">
        <v>1410</v>
      </c>
      <c r="AT58" s="962" t="s">
        <v>1410</v>
      </c>
      <c r="AU58" s="962" t="s">
        <v>1410</v>
      </c>
      <c r="AV58" s="962" t="s">
        <v>1410</v>
      </c>
      <c r="AW58" s="962" t="s">
        <v>1410</v>
      </c>
      <c r="AX58" s="962" t="s">
        <v>2900</v>
      </c>
      <c r="AY58" s="962" t="s">
        <v>2901</v>
      </c>
      <c r="AZ58" s="962" t="s">
        <v>2031</v>
      </c>
      <c r="BA58" s="962" t="s">
        <v>2902</v>
      </c>
      <c r="BB58" s="965" t="s">
        <v>2903</v>
      </c>
      <c r="BC58" s="965" t="s">
        <v>2904</v>
      </c>
      <c r="BD58" s="962" t="s">
        <v>6</v>
      </c>
      <c r="BE58" s="962" t="s">
        <v>1456</v>
      </c>
      <c r="BF58" s="962" t="s">
        <v>1457</v>
      </c>
      <c r="BG58" s="962" t="s">
        <v>1458</v>
      </c>
      <c r="BH58" s="962" t="s">
        <v>1515</v>
      </c>
      <c r="BI58" s="962" t="s">
        <v>2905</v>
      </c>
      <c r="BJ58" s="962" t="s">
        <v>1410</v>
      </c>
      <c r="BK58" s="962" t="s">
        <v>1410</v>
      </c>
      <c r="BL58" s="962" t="s">
        <v>1410</v>
      </c>
      <c r="BM58" s="962" t="s">
        <v>1410</v>
      </c>
      <c r="BN58" s="962" t="s">
        <v>1410</v>
      </c>
      <c r="BO58" s="962" t="s">
        <v>1410</v>
      </c>
      <c r="BP58" s="962" t="s">
        <v>1410</v>
      </c>
      <c r="BQ58" s="962" t="s">
        <v>1410</v>
      </c>
      <c r="BR58" s="962" t="s">
        <v>1410</v>
      </c>
      <c r="BS58" s="962" t="s">
        <v>2906</v>
      </c>
      <c r="BT58" s="962" t="s">
        <v>1410</v>
      </c>
      <c r="BU58" s="962" t="s">
        <v>1410</v>
      </c>
      <c r="BV58" s="962" t="s">
        <v>1410</v>
      </c>
      <c r="BW58" s="962" t="s">
        <v>1410</v>
      </c>
      <c r="BX58" s="962" t="s">
        <v>1410</v>
      </c>
      <c r="BY58" s="962" t="s">
        <v>1410</v>
      </c>
      <c r="BZ58" s="962" t="s">
        <v>1410</v>
      </c>
      <c r="CA58" s="962" t="s">
        <v>1410</v>
      </c>
      <c r="CB58" s="962" t="s">
        <v>1410</v>
      </c>
      <c r="CC58" s="962" t="s">
        <v>2905</v>
      </c>
      <c r="CD58" s="962" t="s">
        <v>2906</v>
      </c>
      <c r="CE58" s="962" t="s">
        <v>2907</v>
      </c>
      <c r="CF58" s="962" t="s">
        <v>2908</v>
      </c>
      <c r="CG58" s="962" t="s">
        <v>2909</v>
      </c>
      <c r="CH58" s="962" t="s">
        <v>2910</v>
      </c>
      <c r="CI58" s="962" t="s">
        <v>2911</v>
      </c>
      <c r="CJ58" s="962" t="s">
        <v>2912</v>
      </c>
      <c r="CK58" s="962" t="s">
        <v>2913</v>
      </c>
      <c r="CL58" s="962" t="s">
        <v>2914</v>
      </c>
      <c r="CM58" s="962" t="s">
        <v>2915</v>
      </c>
      <c r="CN58" s="962" t="s">
        <v>2916</v>
      </c>
      <c r="CO58" s="962" t="s">
        <v>2917</v>
      </c>
      <c r="CP58" s="962" t="s">
        <v>2918</v>
      </c>
      <c r="CQ58" s="962" t="s">
        <v>2918</v>
      </c>
      <c r="CR58" s="962" t="s">
        <v>12</v>
      </c>
    </row>
    <row r="59">
      <c r="B59" s="961" t="s">
        <v>961</v>
      </c>
      <c r="C59" s="962" t="s">
        <v>886</v>
      </c>
      <c r="D59" s="962" t="s">
        <v>1404</v>
      </c>
      <c r="E59" s="962" t="s">
        <v>1404</v>
      </c>
      <c r="F59" s="962" t="s">
        <v>1404</v>
      </c>
      <c r="G59" s="962" t="s">
        <v>1585</v>
      </c>
      <c r="H59" s="962" t="s">
        <v>1515</v>
      </c>
      <c r="I59" s="962" t="s">
        <v>1515</v>
      </c>
      <c r="J59" s="962" t="s">
        <v>1515</v>
      </c>
      <c r="K59" s="962" t="s">
        <v>1515</v>
      </c>
      <c r="L59" s="962" t="s">
        <v>1404</v>
      </c>
      <c r="M59" s="962" t="s">
        <v>6</v>
      </c>
      <c r="N59" s="962" t="s">
        <v>6</v>
      </c>
      <c r="O59" s="962" t="s">
        <v>1410</v>
      </c>
      <c r="P59" s="962" t="s">
        <v>1410</v>
      </c>
      <c r="Q59" s="962" t="s">
        <v>1410</v>
      </c>
      <c r="R59" s="962" t="s">
        <v>1410</v>
      </c>
      <c r="S59" s="962" t="s">
        <v>1410</v>
      </c>
      <c r="T59" s="962" t="s">
        <v>1404</v>
      </c>
      <c r="U59" s="963" t="s">
        <v>6</v>
      </c>
      <c r="V59" s="963" t="s">
        <v>6</v>
      </c>
      <c r="W59" s="962" t="s">
        <v>6</v>
      </c>
      <c r="X59" s="962" t="s">
        <v>6</v>
      </c>
      <c r="Y59" s="962" t="s">
        <v>18</v>
      </c>
      <c r="Z59" s="963" t="s">
        <v>6</v>
      </c>
      <c r="AA59" s="962" t="s">
        <v>6</v>
      </c>
      <c r="AB59" s="962" t="s">
        <v>6</v>
      </c>
      <c r="AC59" s="962" t="s">
        <v>6</v>
      </c>
      <c r="AD59" s="962" t="s">
        <v>1410</v>
      </c>
      <c r="AE59" s="962" t="s">
        <v>1406</v>
      </c>
      <c r="AF59" s="964" t="s">
        <v>1427</v>
      </c>
      <c r="AG59" s="962" t="s">
        <v>1410</v>
      </c>
      <c r="AH59" s="962" t="s">
        <v>1459</v>
      </c>
      <c r="AI59" s="962" t="s">
        <v>1564</v>
      </c>
      <c r="AJ59" s="962" t="s">
        <v>1410</v>
      </c>
      <c r="AK59" s="962" t="s">
        <v>1410</v>
      </c>
      <c r="AL59" s="962" t="s">
        <v>1410</v>
      </c>
      <c r="AM59" s="962" t="s">
        <v>1410</v>
      </c>
      <c r="AN59" s="962" t="s">
        <v>1410</v>
      </c>
      <c r="AO59" s="962" t="s">
        <v>1410</v>
      </c>
      <c r="AP59" s="962" t="s">
        <v>1410</v>
      </c>
      <c r="AQ59" s="962" t="s">
        <v>1410</v>
      </c>
      <c r="AR59" s="962" t="s">
        <v>1410</v>
      </c>
      <c r="AS59" s="962" t="s">
        <v>1410</v>
      </c>
      <c r="AT59" s="962" t="s">
        <v>1410</v>
      </c>
      <c r="AU59" s="962" t="s">
        <v>1410</v>
      </c>
      <c r="AV59" s="962" t="s">
        <v>1410</v>
      </c>
      <c r="AW59" s="962" t="s">
        <v>1410</v>
      </c>
      <c r="AX59" s="962" t="s">
        <v>2919</v>
      </c>
      <c r="AY59" s="962" t="s">
        <v>2920</v>
      </c>
      <c r="AZ59" s="962" t="s">
        <v>2921</v>
      </c>
      <c r="BA59" s="962" t="s">
        <v>2922</v>
      </c>
      <c r="BB59" s="965" t="s">
        <v>2923</v>
      </c>
      <c r="BC59" s="965" t="s">
        <v>2924</v>
      </c>
      <c r="BD59" s="962" t="s">
        <v>6</v>
      </c>
      <c r="BE59" s="962" t="s">
        <v>2925</v>
      </c>
      <c r="BF59" s="962" t="s">
        <v>2926</v>
      </c>
      <c r="BG59" s="962" t="s">
        <v>2927</v>
      </c>
      <c r="BH59" s="962" t="s">
        <v>2928</v>
      </c>
      <c r="BI59" s="962" t="s">
        <v>2929</v>
      </c>
      <c r="BJ59" s="962" t="s">
        <v>1410</v>
      </c>
      <c r="BK59" s="962" t="s">
        <v>1410</v>
      </c>
      <c r="BL59" s="962" t="s">
        <v>1410</v>
      </c>
      <c r="BM59" s="962" t="s">
        <v>1410</v>
      </c>
      <c r="BN59" s="962" t="s">
        <v>1410</v>
      </c>
      <c r="BO59" s="962" t="s">
        <v>1410</v>
      </c>
      <c r="BP59" s="962" t="s">
        <v>1410</v>
      </c>
      <c r="BQ59" s="962" t="s">
        <v>1410</v>
      </c>
      <c r="BR59" s="962" t="s">
        <v>1410</v>
      </c>
      <c r="BS59" s="962" t="s">
        <v>2930</v>
      </c>
      <c r="BT59" s="962" t="s">
        <v>1410</v>
      </c>
      <c r="BU59" s="962" t="s">
        <v>1410</v>
      </c>
      <c r="BV59" s="962" t="s">
        <v>1410</v>
      </c>
      <c r="BW59" s="962" t="s">
        <v>1410</v>
      </c>
      <c r="BX59" s="962" t="s">
        <v>1410</v>
      </c>
      <c r="BY59" s="962" t="s">
        <v>1410</v>
      </c>
      <c r="BZ59" s="962" t="s">
        <v>1410</v>
      </c>
      <c r="CA59" s="962" t="s">
        <v>1410</v>
      </c>
      <c r="CB59" s="962" t="s">
        <v>1410</v>
      </c>
      <c r="CC59" s="962" t="s">
        <v>2929</v>
      </c>
      <c r="CD59" s="962" t="s">
        <v>2930</v>
      </c>
      <c r="CE59" s="962" t="s">
        <v>2931</v>
      </c>
      <c r="CF59" s="962" t="s">
        <v>2932</v>
      </c>
      <c r="CG59" s="962" t="s">
        <v>2933</v>
      </c>
      <c r="CH59" s="962" t="s">
        <v>2934</v>
      </c>
      <c r="CI59" s="962" t="s">
        <v>2935</v>
      </c>
      <c r="CJ59" s="962" t="s">
        <v>2936</v>
      </c>
      <c r="CK59" s="962" t="s">
        <v>2937</v>
      </c>
      <c r="CL59" s="962" t="s">
        <v>2938</v>
      </c>
      <c r="CM59" s="962" t="s">
        <v>2939</v>
      </c>
      <c r="CN59" s="962" t="s">
        <v>2940</v>
      </c>
      <c r="CO59" s="962" t="s">
        <v>2941</v>
      </c>
      <c r="CP59" s="962" t="s">
        <v>2942</v>
      </c>
      <c r="CQ59" s="962" t="s">
        <v>2942</v>
      </c>
      <c r="CR59" s="962" t="s">
        <v>2943</v>
      </c>
    </row>
    <row r="60">
      <c r="B60" s="961" t="s">
        <v>962</v>
      </c>
      <c r="C60" s="962" t="s">
        <v>886</v>
      </c>
      <c r="D60" s="962" t="s">
        <v>1404</v>
      </c>
      <c r="E60" s="962" t="s">
        <v>1404</v>
      </c>
      <c r="F60" s="962" t="s">
        <v>1404</v>
      </c>
      <c r="G60" s="962" t="s">
        <v>1585</v>
      </c>
      <c r="H60" s="962" t="s">
        <v>1515</v>
      </c>
      <c r="I60" s="962" t="s">
        <v>1515</v>
      </c>
      <c r="J60" s="962" t="s">
        <v>1515</v>
      </c>
      <c r="K60" s="962" t="s">
        <v>1515</v>
      </c>
      <c r="L60" s="962" t="s">
        <v>1404</v>
      </c>
      <c r="M60" s="962" t="s">
        <v>6</v>
      </c>
      <c r="N60" s="962" t="s">
        <v>6</v>
      </c>
      <c r="O60" s="962" t="s">
        <v>1410</v>
      </c>
      <c r="P60" s="962" t="s">
        <v>1410</v>
      </c>
      <c r="Q60" s="962" t="s">
        <v>1410</v>
      </c>
      <c r="R60" s="962" t="s">
        <v>1410</v>
      </c>
      <c r="S60" s="962" t="s">
        <v>1410</v>
      </c>
      <c r="T60" s="962" t="s">
        <v>1404</v>
      </c>
      <c r="U60" s="963" t="s">
        <v>6</v>
      </c>
      <c r="V60" s="963" t="s">
        <v>6</v>
      </c>
      <c r="W60" s="962" t="s">
        <v>6</v>
      </c>
      <c r="X60" s="962" t="s">
        <v>6</v>
      </c>
      <c r="Y60" s="962" t="s">
        <v>18</v>
      </c>
      <c r="Z60" s="963" t="s">
        <v>6</v>
      </c>
      <c r="AA60" s="962" t="s">
        <v>6</v>
      </c>
      <c r="AB60" s="962" t="s">
        <v>6</v>
      </c>
      <c r="AC60" s="962" t="s">
        <v>6</v>
      </c>
      <c r="AD60" s="962" t="s">
        <v>1410</v>
      </c>
      <c r="AE60" s="962" t="s">
        <v>1406</v>
      </c>
      <c r="AF60" s="964" t="s">
        <v>1564</v>
      </c>
      <c r="AG60" s="962" t="s">
        <v>1410</v>
      </c>
      <c r="AH60" s="962" t="s">
        <v>2899</v>
      </c>
      <c r="AI60" s="962" t="s">
        <v>1552</v>
      </c>
      <c r="AJ60" s="962" t="s">
        <v>1410</v>
      </c>
      <c r="AK60" s="962" t="s">
        <v>1410</v>
      </c>
      <c r="AL60" s="962" t="s">
        <v>1410</v>
      </c>
      <c r="AM60" s="962" t="s">
        <v>1410</v>
      </c>
      <c r="AN60" s="962" t="s">
        <v>1410</v>
      </c>
      <c r="AO60" s="962" t="s">
        <v>1410</v>
      </c>
      <c r="AP60" s="962" t="s">
        <v>1410</v>
      </c>
      <c r="AQ60" s="962" t="s">
        <v>1410</v>
      </c>
      <c r="AR60" s="962" t="s">
        <v>1410</v>
      </c>
      <c r="AS60" s="962" t="s">
        <v>1410</v>
      </c>
      <c r="AT60" s="962" t="s">
        <v>1410</v>
      </c>
      <c r="AU60" s="962" t="s">
        <v>1410</v>
      </c>
      <c r="AV60" s="962" t="s">
        <v>1410</v>
      </c>
      <c r="AW60" s="962" t="s">
        <v>1410</v>
      </c>
      <c r="AX60" s="962" t="s">
        <v>2944</v>
      </c>
      <c r="AY60" s="962" t="s">
        <v>2945</v>
      </c>
      <c r="AZ60" s="962" t="s">
        <v>2946</v>
      </c>
      <c r="BA60" s="962" t="s">
        <v>2947</v>
      </c>
      <c r="BB60" s="965" t="s">
        <v>2948</v>
      </c>
      <c r="BC60" s="965" t="s">
        <v>2949</v>
      </c>
      <c r="BD60" s="962" t="s">
        <v>6</v>
      </c>
      <c r="BE60" s="962" t="s">
        <v>2950</v>
      </c>
      <c r="BF60" s="962" t="s">
        <v>2951</v>
      </c>
      <c r="BG60" s="962" t="s">
        <v>2952</v>
      </c>
      <c r="BH60" s="962" t="s">
        <v>2953</v>
      </c>
      <c r="BI60" s="962" t="s">
        <v>2954</v>
      </c>
      <c r="BJ60" s="962" t="s">
        <v>1410</v>
      </c>
      <c r="BK60" s="962" t="s">
        <v>1410</v>
      </c>
      <c r="BL60" s="962" t="s">
        <v>1410</v>
      </c>
      <c r="BM60" s="962" t="s">
        <v>1410</v>
      </c>
      <c r="BN60" s="962" t="s">
        <v>1410</v>
      </c>
      <c r="BO60" s="962" t="s">
        <v>1410</v>
      </c>
      <c r="BP60" s="962" t="s">
        <v>1410</v>
      </c>
      <c r="BQ60" s="962" t="s">
        <v>1410</v>
      </c>
      <c r="BR60" s="962" t="s">
        <v>1410</v>
      </c>
      <c r="BS60" s="962" t="s">
        <v>2955</v>
      </c>
      <c r="BT60" s="962" t="s">
        <v>1410</v>
      </c>
      <c r="BU60" s="962" t="s">
        <v>1410</v>
      </c>
      <c r="BV60" s="962" t="s">
        <v>1410</v>
      </c>
      <c r="BW60" s="962" t="s">
        <v>1410</v>
      </c>
      <c r="BX60" s="962" t="s">
        <v>1410</v>
      </c>
      <c r="BY60" s="962" t="s">
        <v>1410</v>
      </c>
      <c r="BZ60" s="962" t="s">
        <v>1410</v>
      </c>
      <c r="CA60" s="962" t="s">
        <v>1410</v>
      </c>
      <c r="CB60" s="962" t="s">
        <v>1410</v>
      </c>
      <c r="CC60" s="962" t="s">
        <v>2954</v>
      </c>
      <c r="CD60" s="962" t="s">
        <v>2955</v>
      </c>
      <c r="CE60" s="962" t="s">
        <v>2956</v>
      </c>
      <c r="CF60" s="962" t="s">
        <v>2957</v>
      </c>
      <c r="CG60" s="962" t="s">
        <v>2958</v>
      </c>
      <c r="CH60" s="962" t="s">
        <v>2959</v>
      </c>
      <c r="CI60" s="962" t="s">
        <v>2960</v>
      </c>
      <c r="CJ60" s="962" t="s">
        <v>2961</v>
      </c>
      <c r="CK60" s="962" t="s">
        <v>2962</v>
      </c>
      <c r="CL60" s="962" t="s">
        <v>2963</v>
      </c>
      <c r="CM60" s="962" t="s">
        <v>2964</v>
      </c>
      <c r="CN60" s="962" t="s">
        <v>2965</v>
      </c>
      <c r="CO60" s="962" t="s">
        <v>2966</v>
      </c>
      <c r="CP60" s="962" t="s">
        <v>2967</v>
      </c>
      <c r="CQ60" s="962" t="s">
        <v>2967</v>
      </c>
      <c r="CR60" s="962" t="s">
        <v>2968</v>
      </c>
    </row>
    <row r="61">
      <c r="B61" s="961" t="s">
        <v>963</v>
      </c>
      <c r="C61" s="962" t="s">
        <v>886</v>
      </c>
      <c r="D61" s="962" t="s">
        <v>1404</v>
      </c>
      <c r="E61" s="962" t="s">
        <v>1404</v>
      </c>
      <c r="F61" s="962" t="s">
        <v>1404</v>
      </c>
      <c r="G61" s="962" t="s">
        <v>1585</v>
      </c>
      <c r="H61" s="962" t="s">
        <v>1515</v>
      </c>
      <c r="I61" s="962" t="s">
        <v>1515</v>
      </c>
      <c r="J61" s="962" t="s">
        <v>1515</v>
      </c>
      <c r="K61" s="962" t="s">
        <v>1515</v>
      </c>
      <c r="L61" s="962" t="s">
        <v>1404</v>
      </c>
      <c r="M61" s="962" t="s">
        <v>6</v>
      </c>
      <c r="N61" s="962" t="s">
        <v>6</v>
      </c>
      <c r="O61" s="962" t="s">
        <v>1410</v>
      </c>
      <c r="P61" s="962" t="s">
        <v>1410</v>
      </c>
      <c r="Q61" s="962" t="s">
        <v>1410</v>
      </c>
      <c r="R61" s="962" t="s">
        <v>1410</v>
      </c>
      <c r="S61" s="962" t="s">
        <v>1410</v>
      </c>
      <c r="T61" s="962" t="s">
        <v>1404</v>
      </c>
      <c r="U61" s="963" t="s">
        <v>6</v>
      </c>
      <c r="V61" s="963" t="s">
        <v>6</v>
      </c>
      <c r="W61" s="962" t="s">
        <v>6</v>
      </c>
      <c r="X61" s="962" t="s">
        <v>6</v>
      </c>
      <c r="Y61" s="962" t="s">
        <v>18</v>
      </c>
      <c r="Z61" s="963" t="s">
        <v>6</v>
      </c>
      <c r="AA61" s="962" t="s">
        <v>6</v>
      </c>
      <c r="AB61" s="962" t="s">
        <v>6</v>
      </c>
      <c r="AC61" s="962" t="s">
        <v>6</v>
      </c>
      <c r="AD61" s="962" t="s">
        <v>1410</v>
      </c>
      <c r="AE61" s="962" t="s">
        <v>1406</v>
      </c>
      <c r="AF61" s="964" t="s">
        <v>1564</v>
      </c>
      <c r="AG61" s="962" t="s">
        <v>1410</v>
      </c>
      <c r="AH61" s="962" t="s">
        <v>2899</v>
      </c>
      <c r="AI61" s="962" t="s">
        <v>1552</v>
      </c>
      <c r="AJ61" s="962" t="s">
        <v>1410</v>
      </c>
      <c r="AK61" s="962" t="s">
        <v>1410</v>
      </c>
      <c r="AL61" s="962" t="s">
        <v>1410</v>
      </c>
      <c r="AM61" s="962" t="s">
        <v>1410</v>
      </c>
      <c r="AN61" s="962" t="s">
        <v>1410</v>
      </c>
      <c r="AO61" s="962" t="s">
        <v>1410</v>
      </c>
      <c r="AP61" s="962" t="s">
        <v>1410</v>
      </c>
      <c r="AQ61" s="962" t="s">
        <v>1410</v>
      </c>
      <c r="AR61" s="962" t="s">
        <v>1410</v>
      </c>
      <c r="AS61" s="962" t="s">
        <v>1410</v>
      </c>
      <c r="AT61" s="962" t="s">
        <v>1410</v>
      </c>
      <c r="AU61" s="962" t="s">
        <v>1410</v>
      </c>
      <c r="AV61" s="962" t="s">
        <v>1410</v>
      </c>
      <c r="AW61" s="962" t="s">
        <v>1410</v>
      </c>
      <c r="AX61" s="962" t="s">
        <v>2944</v>
      </c>
      <c r="AY61" s="962" t="s">
        <v>2945</v>
      </c>
      <c r="AZ61" s="962" t="s">
        <v>2946</v>
      </c>
      <c r="BA61" s="962" t="s">
        <v>2947</v>
      </c>
      <c r="BB61" s="965" t="s">
        <v>2948</v>
      </c>
      <c r="BC61" s="965" t="s">
        <v>2949</v>
      </c>
      <c r="BD61" s="962" t="s">
        <v>6</v>
      </c>
      <c r="BE61" s="962" t="s">
        <v>2950</v>
      </c>
      <c r="BF61" s="962" t="s">
        <v>2951</v>
      </c>
      <c r="BG61" s="962" t="s">
        <v>2952</v>
      </c>
      <c r="BH61" s="962" t="s">
        <v>2953</v>
      </c>
      <c r="BI61" s="962" t="s">
        <v>2954</v>
      </c>
      <c r="BJ61" s="962" t="s">
        <v>1410</v>
      </c>
      <c r="BK61" s="962" t="s">
        <v>1410</v>
      </c>
      <c r="BL61" s="962" t="s">
        <v>1410</v>
      </c>
      <c r="BM61" s="962" t="s">
        <v>1410</v>
      </c>
      <c r="BN61" s="962" t="s">
        <v>1410</v>
      </c>
      <c r="BO61" s="962" t="s">
        <v>1410</v>
      </c>
      <c r="BP61" s="962" t="s">
        <v>1410</v>
      </c>
      <c r="BQ61" s="962" t="s">
        <v>1410</v>
      </c>
      <c r="BR61" s="962" t="s">
        <v>1410</v>
      </c>
      <c r="BS61" s="962" t="s">
        <v>2955</v>
      </c>
      <c r="BT61" s="962" t="s">
        <v>1410</v>
      </c>
      <c r="BU61" s="962" t="s">
        <v>1410</v>
      </c>
      <c r="BV61" s="962" t="s">
        <v>1410</v>
      </c>
      <c r="BW61" s="962" t="s">
        <v>1410</v>
      </c>
      <c r="BX61" s="962" t="s">
        <v>1410</v>
      </c>
      <c r="BY61" s="962" t="s">
        <v>1410</v>
      </c>
      <c r="BZ61" s="962" t="s">
        <v>1410</v>
      </c>
      <c r="CA61" s="962" t="s">
        <v>1410</v>
      </c>
      <c r="CB61" s="962" t="s">
        <v>1410</v>
      </c>
      <c r="CC61" s="962" t="s">
        <v>2954</v>
      </c>
      <c r="CD61" s="962" t="s">
        <v>2955</v>
      </c>
      <c r="CE61" s="962" t="s">
        <v>2956</v>
      </c>
      <c r="CF61" s="962" t="s">
        <v>2957</v>
      </c>
      <c r="CG61" s="962" t="s">
        <v>2958</v>
      </c>
      <c r="CH61" s="962" t="s">
        <v>2959</v>
      </c>
      <c r="CI61" s="962" t="s">
        <v>2960</v>
      </c>
      <c r="CJ61" s="962" t="s">
        <v>2961</v>
      </c>
      <c r="CK61" s="962" t="s">
        <v>2962</v>
      </c>
      <c r="CL61" s="962" t="s">
        <v>2963</v>
      </c>
      <c r="CM61" s="962" t="s">
        <v>2964</v>
      </c>
      <c r="CN61" s="962" t="s">
        <v>2965</v>
      </c>
      <c r="CO61" s="962" t="s">
        <v>2966</v>
      </c>
      <c r="CP61" s="962" t="s">
        <v>2967</v>
      </c>
      <c r="CQ61" s="962" t="s">
        <v>2967</v>
      </c>
      <c r="CR61" s="962" t="s">
        <v>2968</v>
      </c>
    </row>
    <row r="62">
      <c r="B62" s="961" t="s">
        <v>964</v>
      </c>
      <c r="C62" s="962" t="s">
        <v>886</v>
      </c>
      <c r="D62" s="962" t="s">
        <v>1404</v>
      </c>
      <c r="E62" s="962" t="s">
        <v>1404</v>
      </c>
      <c r="F62" s="962" t="s">
        <v>1404</v>
      </c>
      <c r="G62" s="962" t="s">
        <v>1585</v>
      </c>
      <c r="H62" s="962" t="s">
        <v>1515</v>
      </c>
      <c r="I62" s="962" t="s">
        <v>1515</v>
      </c>
      <c r="J62" s="962" t="s">
        <v>1515</v>
      </c>
      <c r="K62" s="962" t="s">
        <v>1515</v>
      </c>
      <c r="L62" s="962" t="s">
        <v>1404</v>
      </c>
      <c r="M62" s="962" t="s">
        <v>6</v>
      </c>
      <c r="N62" s="962" t="s">
        <v>6</v>
      </c>
      <c r="O62" s="962" t="s">
        <v>1410</v>
      </c>
      <c r="P62" s="962" t="s">
        <v>1410</v>
      </c>
      <c r="Q62" s="962" t="s">
        <v>1410</v>
      </c>
      <c r="R62" s="962" t="s">
        <v>1410</v>
      </c>
      <c r="S62" s="962" t="s">
        <v>1410</v>
      </c>
      <c r="T62" s="962" t="s">
        <v>1404</v>
      </c>
      <c r="U62" s="963" t="s">
        <v>6</v>
      </c>
      <c r="V62" s="963" t="s">
        <v>6</v>
      </c>
      <c r="W62" s="962" t="s">
        <v>6</v>
      </c>
      <c r="X62" s="962" t="s">
        <v>6</v>
      </c>
      <c r="Y62" s="962" t="s">
        <v>18</v>
      </c>
      <c r="Z62" s="963" t="s">
        <v>6</v>
      </c>
      <c r="AA62" s="962" t="s">
        <v>6</v>
      </c>
      <c r="AB62" s="962" t="s">
        <v>6</v>
      </c>
      <c r="AC62" s="962" t="s">
        <v>6</v>
      </c>
      <c r="AD62" s="962" t="s">
        <v>1410</v>
      </c>
      <c r="AE62" s="962" t="s">
        <v>1406</v>
      </c>
      <c r="AF62" s="964" t="s">
        <v>1564</v>
      </c>
      <c r="AG62" s="962" t="s">
        <v>1410</v>
      </c>
      <c r="AH62" s="962" t="s">
        <v>2899</v>
      </c>
      <c r="AI62" s="962" t="s">
        <v>1552</v>
      </c>
      <c r="AJ62" s="962" t="s">
        <v>1410</v>
      </c>
      <c r="AK62" s="962" t="s">
        <v>1410</v>
      </c>
      <c r="AL62" s="962" t="s">
        <v>1410</v>
      </c>
      <c r="AM62" s="962" t="s">
        <v>1410</v>
      </c>
      <c r="AN62" s="962" t="s">
        <v>1410</v>
      </c>
      <c r="AO62" s="962" t="s">
        <v>1410</v>
      </c>
      <c r="AP62" s="962" t="s">
        <v>1410</v>
      </c>
      <c r="AQ62" s="962" t="s">
        <v>1410</v>
      </c>
      <c r="AR62" s="962" t="s">
        <v>1410</v>
      </c>
      <c r="AS62" s="962" t="s">
        <v>1410</v>
      </c>
      <c r="AT62" s="962" t="s">
        <v>1410</v>
      </c>
      <c r="AU62" s="962" t="s">
        <v>1410</v>
      </c>
      <c r="AV62" s="962" t="s">
        <v>1410</v>
      </c>
      <c r="AW62" s="962" t="s">
        <v>1410</v>
      </c>
      <c r="AX62" s="962" t="s">
        <v>2944</v>
      </c>
      <c r="AY62" s="962" t="s">
        <v>2945</v>
      </c>
      <c r="AZ62" s="962" t="s">
        <v>2946</v>
      </c>
      <c r="BA62" s="962" t="s">
        <v>2947</v>
      </c>
      <c r="BB62" s="965" t="s">
        <v>2948</v>
      </c>
      <c r="BC62" s="965" t="s">
        <v>2949</v>
      </c>
      <c r="BD62" s="962" t="s">
        <v>6</v>
      </c>
      <c r="BE62" s="962" t="s">
        <v>2950</v>
      </c>
      <c r="BF62" s="962" t="s">
        <v>2951</v>
      </c>
      <c r="BG62" s="962" t="s">
        <v>2952</v>
      </c>
      <c r="BH62" s="962" t="s">
        <v>2953</v>
      </c>
      <c r="BI62" s="962" t="s">
        <v>2954</v>
      </c>
      <c r="BJ62" s="962" t="s">
        <v>1410</v>
      </c>
      <c r="BK62" s="962" t="s">
        <v>1410</v>
      </c>
      <c r="BL62" s="962" t="s">
        <v>1410</v>
      </c>
      <c r="BM62" s="962" t="s">
        <v>1410</v>
      </c>
      <c r="BN62" s="962" t="s">
        <v>1410</v>
      </c>
      <c r="BO62" s="962" t="s">
        <v>1410</v>
      </c>
      <c r="BP62" s="962" t="s">
        <v>1410</v>
      </c>
      <c r="BQ62" s="962" t="s">
        <v>1410</v>
      </c>
      <c r="BR62" s="962" t="s">
        <v>1410</v>
      </c>
      <c r="BS62" s="962" t="s">
        <v>2955</v>
      </c>
      <c r="BT62" s="962" t="s">
        <v>1410</v>
      </c>
      <c r="BU62" s="962" t="s">
        <v>1410</v>
      </c>
      <c r="BV62" s="962" t="s">
        <v>1410</v>
      </c>
      <c r="BW62" s="962" t="s">
        <v>1410</v>
      </c>
      <c r="BX62" s="962" t="s">
        <v>1410</v>
      </c>
      <c r="BY62" s="962" t="s">
        <v>1410</v>
      </c>
      <c r="BZ62" s="962" t="s">
        <v>1410</v>
      </c>
      <c r="CA62" s="962" t="s">
        <v>1410</v>
      </c>
      <c r="CB62" s="962" t="s">
        <v>1410</v>
      </c>
      <c r="CC62" s="962" t="s">
        <v>2954</v>
      </c>
      <c r="CD62" s="962" t="s">
        <v>2955</v>
      </c>
      <c r="CE62" s="962" t="s">
        <v>2956</v>
      </c>
      <c r="CF62" s="962" t="s">
        <v>2957</v>
      </c>
      <c r="CG62" s="962" t="s">
        <v>2958</v>
      </c>
      <c r="CH62" s="962" t="s">
        <v>2959</v>
      </c>
      <c r="CI62" s="962" t="s">
        <v>2960</v>
      </c>
      <c r="CJ62" s="962" t="s">
        <v>2961</v>
      </c>
      <c r="CK62" s="962" t="s">
        <v>2962</v>
      </c>
      <c r="CL62" s="962" t="s">
        <v>2963</v>
      </c>
      <c r="CM62" s="962" t="s">
        <v>2964</v>
      </c>
      <c r="CN62" s="962" t="s">
        <v>2965</v>
      </c>
      <c r="CO62" s="962" t="s">
        <v>2966</v>
      </c>
      <c r="CP62" s="962" t="s">
        <v>2967</v>
      </c>
      <c r="CQ62" s="962" t="s">
        <v>2967</v>
      </c>
      <c r="CR62" s="962" t="s">
        <v>2969</v>
      </c>
    </row>
    <row r="63">
      <c r="B63" s="961" t="s">
        <v>965</v>
      </c>
      <c r="C63" s="962" t="s">
        <v>886</v>
      </c>
      <c r="D63" s="962" t="s">
        <v>1404</v>
      </c>
      <c r="E63" s="962" t="s">
        <v>1404</v>
      </c>
      <c r="F63" s="962" t="s">
        <v>1404</v>
      </c>
      <c r="G63" s="962" t="s">
        <v>1585</v>
      </c>
      <c r="H63" s="962" t="s">
        <v>1415</v>
      </c>
      <c r="I63" s="962" t="s">
        <v>1415</v>
      </c>
      <c r="J63" s="962" t="s">
        <v>1415</v>
      </c>
      <c r="K63" s="962" t="s">
        <v>1415</v>
      </c>
      <c r="L63" s="962" t="s">
        <v>1404</v>
      </c>
      <c r="M63" s="962" t="s">
        <v>6</v>
      </c>
      <c r="N63" s="962" t="s">
        <v>6</v>
      </c>
      <c r="O63" s="962" t="s">
        <v>1410</v>
      </c>
      <c r="P63" s="962" t="s">
        <v>1410</v>
      </c>
      <c r="Q63" s="962" t="s">
        <v>1410</v>
      </c>
      <c r="R63" s="962" t="s">
        <v>1410</v>
      </c>
      <c r="S63" s="962" t="s">
        <v>1410</v>
      </c>
      <c r="T63" s="962" t="s">
        <v>1404</v>
      </c>
      <c r="U63" s="963" t="s">
        <v>6</v>
      </c>
      <c r="V63" s="963" t="s">
        <v>6</v>
      </c>
      <c r="W63" s="962" t="s">
        <v>6</v>
      </c>
      <c r="X63" s="962" t="s">
        <v>6</v>
      </c>
      <c r="Y63" s="962" t="s">
        <v>913</v>
      </c>
      <c r="Z63" s="963" t="s">
        <v>6</v>
      </c>
      <c r="AA63" s="962" t="s">
        <v>6</v>
      </c>
      <c r="AB63" s="962" t="s">
        <v>6</v>
      </c>
      <c r="AC63" s="962" t="s">
        <v>6</v>
      </c>
      <c r="AD63" s="962" t="s">
        <v>1514</v>
      </c>
      <c r="AE63" s="962" t="s">
        <v>1410</v>
      </c>
      <c r="AF63" s="962" t="s">
        <v>1410</v>
      </c>
      <c r="AG63" s="962" t="s">
        <v>1410</v>
      </c>
      <c r="AH63" s="964" t="s">
        <v>1515</v>
      </c>
      <c r="AI63" s="962" t="s">
        <v>1410</v>
      </c>
      <c r="AJ63" s="962" t="s">
        <v>1410</v>
      </c>
      <c r="AK63" s="962" t="s">
        <v>1410</v>
      </c>
      <c r="AL63" s="962" t="s">
        <v>1410</v>
      </c>
      <c r="AM63" s="962" t="s">
        <v>1410</v>
      </c>
      <c r="AN63" s="962" t="s">
        <v>1410</v>
      </c>
      <c r="AO63" s="962" t="s">
        <v>1410</v>
      </c>
      <c r="AP63" s="962" t="s">
        <v>1410</v>
      </c>
      <c r="AQ63" s="962" t="s">
        <v>1410</v>
      </c>
      <c r="AR63" s="962" t="s">
        <v>1410</v>
      </c>
      <c r="AS63" s="962" t="s">
        <v>1410</v>
      </c>
      <c r="AT63" s="962" t="s">
        <v>1410</v>
      </c>
      <c r="AU63" s="962" t="s">
        <v>1410</v>
      </c>
      <c r="AV63" s="962" t="s">
        <v>1410</v>
      </c>
      <c r="AW63" s="962" t="s">
        <v>1410</v>
      </c>
      <c r="AX63" s="962" t="s">
        <v>2746</v>
      </c>
      <c r="AY63" s="962" t="s">
        <v>2747</v>
      </c>
      <c r="AZ63" s="962" t="s">
        <v>2078</v>
      </c>
      <c r="BA63" s="962" t="s">
        <v>2970</v>
      </c>
      <c r="BB63" s="965" t="s">
        <v>2971</v>
      </c>
      <c r="BC63" s="965" t="s">
        <v>2972</v>
      </c>
      <c r="BD63" s="962" t="s">
        <v>6</v>
      </c>
      <c r="BE63" s="962" t="s">
        <v>2973</v>
      </c>
      <c r="BF63" s="962" t="s">
        <v>2974</v>
      </c>
      <c r="BG63" s="962" t="s">
        <v>2975</v>
      </c>
      <c r="BH63" s="962" t="s">
        <v>1880</v>
      </c>
      <c r="BI63" s="962" t="s">
        <v>2976</v>
      </c>
      <c r="BJ63" s="962" t="s">
        <v>1410</v>
      </c>
      <c r="BK63" s="962" t="s">
        <v>1410</v>
      </c>
      <c r="BL63" s="962" t="s">
        <v>1410</v>
      </c>
      <c r="BM63" s="962" t="s">
        <v>1410</v>
      </c>
      <c r="BN63" s="962" t="s">
        <v>1410</v>
      </c>
      <c r="BO63" s="962" t="s">
        <v>1410</v>
      </c>
      <c r="BP63" s="962" t="s">
        <v>1410</v>
      </c>
      <c r="BQ63" s="962" t="s">
        <v>1410</v>
      </c>
      <c r="BR63" s="962" t="s">
        <v>1410</v>
      </c>
      <c r="BS63" s="962" t="s">
        <v>2977</v>
      </c>
      <c r="BT63" s="962" t="s">
        <v>1410</v>
      </c>
      <c r="BU63" s="962" t="s">
        <v>1410</v>
      </c>
      <c r="BV63" s="962" t="s">
        <v>1410</v>
      </c>
      <c r="BW63" s="962" t="s">
        <v>1410</v>
      </c>
      <c r="BX63" s="962" t="s">
        <v>1410</v>
      </c>
      <c r="BY63" s="962" t="s">
        <v>1410</v>
      </c>
      <c r="BZ63" s="962" t="s">
        <v>1410</v>
      </c>
      <c r="CA63" s="962" t="s">
        <v>1410</v>
      </c>
      <c r="CB63" s="962" t="s">
        <v>1410</v>
      </c>
      <c r="CC63" s="962" t="s">
        <v>2976</v>
      </c>
      <c r="CD63" s="962" t="s">
        <v>2977</v>
      </c>
      <c r="CE63" s="962" t="s">
        <v>2978</v>
      </c>
      <c r="CF63" s="962" t="s">
        <v>2979</v>
      </c>
      <c r="CG63" s="962" t="s">
        <v>2980</v>
      </c>
      <c r="CH63" s="962" t="s">
        <v>2981</v>
      </c>
      <c r="CI63" s="962" t="s">
        <v>2982</v>
      </c>
      <c r="CJ63" s="962" t="s">
        <v>2983</v>
      </c>
      <c r="CK63" s="962" t="s">
        <v>2984</v>
      </c>
      <c r="CL63" s="962" t="s">
        <v>2985</v>
      </c>
      <c r="CM63" s="962" t="s">
        <v>2986</v>
      </c>
      <c r="CN63" s="962" t="s">
        <v>2987</v>
      </c>
      <c r="CO63" s="962" t="s">
        <v>2988</v>
      </c>
      <c r="CP63" s="962" t="s">
        <v>2989</v>
      </c>
      <c r="CQ63" s="962" t="s">
        <v>2989</v>
      </c>
      <c r="CR63" s="962" t="s">
        <v>2990</v>
      </c>
    </row>
    <row r="64">
      <c r="B64" s="961" t="s">
        <v>966</v>
      </c>
      <c r="C64" s="962" t="s">
        <v>886</v>
      </c>
      <c r="D64" s="962" t="s">
        <v>1404</v>
      </c>
      <c r="E64" s="962" t="s">
        <v>1404</v>
      </c>
      <c r="F64" s="962" t="s">
        <v>1404</v>
      </c>
      <c r="G64" s="962" t="s">
        <v>1585</v>
      </c>
      <c r="H64" s="962" t="s">
        <v>1459</v>
      </c>
      <c r="I64" s="962" t="s">
        <v>1459</v>
      </c>
      <c r="J64" s="962" t="s">
        <v>1459</v>
      </c>
      <c r="K64" s="962" t="s">
        <v>1459</v>
      </c>
      <c r="L64" s="962" t="s">
        <v>1404</v>
      </c>
      <c r="M64" s="962" t="s">
        <v>6</v>
      </c>
      <c r="N64" s="962" t="s">
        <v>6</v>
      </c>
      <c r="O64" s="962" t="s">
        <v>1410</v>
      </c>
      <c r="P64" s="962" t="s">
        <v>1410</v>
      </c>
      <c r="Q64" s="962" t="s">
        <v>1410</v>
      </c>
      <c r="R64" s="962" t="s">
        <v>1410</v>
      </c>
      <c r="S64" s="962" t="s">
        <v>1410</v>
      </c>
      <c r="T64" s="962" t="s">
        <v>1404</v>
      </c>
      <c r="U64" s="963" t="s">
        <v>6</v>
      </c>
      <c r="V64" s="963" t="s">
        <v>6</v>
      </c>
      <c r="W64" s="962" t="s">
        <v>6</v>
      </c>
      <c r="X64" s="962" t="s">
        <v>6</v>
      </c>
      <c r="Y64" s="962" t="s">
        <v>913</v>
      </c>
      <c r="Z64" s="963" t="s">
        <v>6</v>
      </c>
      <c r="AA64" s="962" t="s">
        <v>6</v>
      </c>
      <c r="AB64" s="962" t="s">
        <v>6</v>
      </c>
      <c r="AC64" s="962" t="s">
        <v>6</v>
      </c>
      <c r="AD64" s="962" t="s">
        <v>1406</v>
      </c>
      <c r="AE64" s="962" t="s">
        <v>1410</v>
      </c>
      <c r="AF64" s="962" t="s">
        <v>1410</v>
      </c>
      <c r="AG64" s="962" t="s">
        <v>1410</v>
      </c>
      <c r="AH64" s="964" t="s">
        <v>1405</v>
      </c>
      <c r="AI64" s="962" t="s">
        <v>1410</v>
      </c>
      <c r="AJ64" s="962" t="s">
        <v>1410</v>
      </c>
      <c r="AK64" s="962" t="s">
        <v>1410</v>
      </c>
      <c r="AL64" s="962" t="s">
        <v>1410</v>
      </c>
      <c r="AM64" s="962" t="s">
        <v>1410</v>
      </c>
      <c r="AN64" s="962" t="s">
        <v>1410</v>
      </c>
      <c r="AO64" s="962" t="s">
        <v>1410</v>
      </c>
      <c r="AP64" s="962" t="s">
        <v>1410</v>
      </c>
      <c r="AQ64" s="962" t="s">
        <v>1410</v>
      </c>
      <c r="AR64" s="962" t="s">
        <v>1410</v>
      </c>
      <c r="AS64" s="962" t="s">
        <v>1410</v>
      </c>
      <c r="AT64" s="962" t="s">
        <v>1410</v>
      </c>
      <c r="AU64" s="962" t="s">
        <v>1410</v>
      </c>
      <c r="AV64" s="962" t="s">
        <v>1410</v>
      </c>
      <c r="AW64" s="962" t="s">
        <v>1410</v>
      </c>
      <c r="AX64" s="962" t="s">
        <v>2991</v>
      </c>
      <c r="AY64" s="962" t="s">
        <v>2992</v>
      </c>
      <c r="AZ64" s="962" t="s">
        <v>2993</v>
      </c>
      <c r="BA64" s="962" t="s">
        <v>2994</v>
      </c>
      <c r="BB64" s="965" t="s">
        <v>2995</v>
      </c>
      <c r="BC64" s="965" t="s">
        <v>2996</v>
      </c>
      <c r="BD64" s="962" t="s">
        <v>6</v>
      </c>
      <c r="BE64" s="962" t="s">
        <v>2997</v>
      </c>
      <c r="BF64" s="962" t="s">
        <v>2998</v>
      </c>
      <c r="BG64" s="962" t="s">
        <v>2999</v>
      </c>
      <c r="BH64" s="962" t="s">
        <v>2800</v>
      </c>
      <c r="BI64" s="962" t="s">
        <v>3000</v>
      </c>
      <c r="BJ64" s="962" t="s">
        <v>1410</v>
      </c>
      <c r="BK64" s="962" t="s">
        <v>1410</v>
      </c>
      <c r="BL64" s="962" t="s">
        <v>1410</v>
      </c>
      <c r="BM64" s="962" t="s">
        <v>1410</v>
      </c>
      <c r="BN64" s="962" t="s">
        <v>1410</v>
      </c>
      <c r="BO64" s="962" t="s">
        <v>1410</v>
      </c>
      <c r="BP64" s="962" t="s">
        <v>1410</v>
      </c>
      <c r="BQ64" s="962" t="s">
        <v>1410</v>
      </c>
      <c r="BR64" s="962" t="s">
        <v>1410</v>
      </c>
      <c r="BS64" s="962" t="s">
        <v>3001</v>
      </c>
      <c r="BT64" s="962" t="s">
        <v>1410</v>
      </c>
      <c r="BU64" s="962" t="s">
        <v>1410</v>
      </c>
      <c r="BV64" s="962" t="s">
        <v>1410</v>
      </c>
      <c r="BW64" s="962" t="s">
        <v>1410</v>
      </c>
      <c r="BX64" s="962" t="s">
        <v>1410</v>
      </c>
      <c r="BY64" s="962" t="s">
        <v>1410</v>
      </c>
      <c r="BZ64" s="962" t="s">
        <v>1410</v>
      </c>
      <c r="CA64" s="962" t="s">
        <v>1410</v>
      </c>
      <c r="CB64" s="962" t="s">
        <v>1410</v>
      </c>
      <c r="CC64" s="962" t="s">
        <v>3000</v>
      </c>
      <c r="CD64" s="962" t="s">
        <v>3001</v>
      </c>
      <c r="CE64" s="962" t="s">
        <v>3002</v>
      </c>
      <c r="CF64" s="962" t="s">
        <v>3003</v>
      </c>
      <c r="CG64" s="962" t="s">
        <v>3004</v>
      </c>
      <c r="CH64" s="962" t="s">
        <v>3005</v>
      </c>
      <c r="CI64" s="962" t="s">
        <v>3006</v>
      </c>
      <c r="CJ64" s="962" t="s">
        <v>3007</v>
      </c>
      <c r="CK64" s="962" t="s">
        <v>3008</v>
      </c>
      <c r="CL64" s="962" t="s">
        <v>3009</v>
      </c>
      <c r="CM64" s="962" t="s">
        <v>3010</v>
      </c>
      <c r="CN64" s="962" t="s">
        <v>3011</v>
      </c>
      <c r="CO64" s="962" t="s">
        <v>3012</v>
      </c>
      <c r="CP64" s="962" t="s">
        <v>3013</v>
      </c>
      <c r="CQ64" s="962" t="s">
        <v>3013</v>
      </c>
      <c r="CR64" s="962" t="s">
        <v>3014</v>
      </c>
    </row>
    <row r="65">
      <c r="B65" s="961" t="s">
        <v>967</v>
      </c>
      <c r="C65" s="962" t="s">
        <v>886</v>
      </c>
      <c r="D65" s="962" t="s">
        <v>1404</v>
      </c>
      <c r="E65" s="962" t="s">
        <v>1404</v>
      </c>
      <c r="F65" s="962" t="s">
        <v>1404</v>
      </c>
      <c r="G65" s="962" t="s">
        <v>1585</v>
      </c>
      <c r="H65" s="962" t="s">
        <v>1515</v>
      </c>
      <c r="I65" s="962" t="s">
        <v>1515</v>
      </c>
      <c r="J65" s="962" t="s">
        <v>1515</v>
      </c>
      <c r="K65" s="962" t="s">
        <v>1515</v>
      </c>
      <c r="L65" s="962" t="s">
        <v>1404</v>
      </c>
      <c r="M65" s="962" t="s">
        <v>6</v>
      </c>
      <c r="N65" s="962" t="s">
        <v>6</v>
      </c>
      <c r="O65" s="962" t="s">
        <v>1410</v>
      </c>
      <c r="P65" s="962" t="s">
        <v>1410</v>
      </c>
      <c r="Q65" s="962" t="s">
        <v>1410</v>
      </c>
      <c r="R65" s="962" t="s">
        <v>1410</v>
      </c>
      <c r="S65" s="962" t="s">
        <v>1410</v>
      </c>
      <c r="T65" s="962" t="s">
        <v>1404</v>
      </c>
      <c r="U65" s="963" t="s">
        <v>6</v>
      </c>
      <c r="V65" s="963" t="s">
        <v>6</v>
      </c>
      <c r="W65" s="962" t="s">
        <v>6</v>
      </c>
      <c r="X65" s="962" t="s">
        <v>6</v>
      </c>
      <c r="Y65" s="962" t="s">
        <v>913</v>
      </c>
      <c r="Z65" s="963" t="s">
        <v>6</v>
      </c>
      <c r="AA65" s="962" t="s">
        <v>6</v>
      </c>
      <c r="AB65" s="962" t="s">
        <v>6</v>
      </c>
      <c r="AC65" s="962" t="s">
        <v>6</v>
      </c>
      <c r="AD65" s="962" t="s">
        <v>1410</v>
      </c>
      <c r="AE65" s="962" t="s">
        <v>1456</v>
      </c>
      <c r="AF65" s="962" t="s">
        <v>1514</v>
      </c>
      <c r="AG65" s="962" t="s">
        <v>1410</v>
      </c>
      <c r="AH65" s="964" t="s">
        <v>1415</v>
      </c>
      <c r="AI65" s="962" t="s">
        <v>1410</v>
      </c>
      <c r="AJ65" s="962" t="s">
        <v>1410</v>
      </c>
      <c r="AK65" s="962" t="s">
        <v>1410</v>
      </c>
      <c r="AL65" s="962" t="s">
        <v>1410</v>
      </c>
      <c r="AM65" s="962" t="s">
        <v>1410</v>
      </c>
      <c r="AN65" s="962" t="s">
        <v>1410</v>
      </c>
      <c r="AO65" s="962" t="s">
        <v>1410</v>
      </c>
      <c r="AP65" s="962" t="s">
        <v>1410</v>
      </c>
      <c r="AQ65" s="962" t="s">
        <v>1410</v>
      </c>
      <c r="AR65" s="962" t="s">
        <v>1410</v>
      </c>
      <c r="AS65" s="962" t="s">
        <v>1410</v>
      </c>
      <c r="AT65" s="962" t="s">
        <v>1410</v>
      </c>
      <c r="AU65" s="962" t="s">
        <v>1410</v>
      </c>
      <c r="AV65" s="962" t="s">
        <v>1410</v>
      </c>
      <c r="AW65" s="962" t="s">
        <v>1410</v>
      </c>
      <c r="AX65" s="962" t="s">
        <v>2425</v>
      </c>
      <c r="AY65" s="962" t="s">
        <v>3015</v>
      </c>
      <c r="AZ65" s="962" t="s">
        <v>3016</v>
      </c>
      <c r="BA65" s="962" t="s">
        <v>3017</v>
      </c>
      <c r="BB65" s="965" t="s">
        <v>3018</v>
      </c>
      <c r="BC65" s="965" t="s">
        <v>3019</v>
      </c>
      <c r="BD65" s="962" t="s">
        <v>6</v>
      </c>
      <c r="BE65" s="962" t="s">
        <v>2686</v>
      </c>
      <c r="BF65" s="962" t="s">
        <v>3020</v>
      </c>
      <c r="BG65" s="962" t="s">
        <v>3021</v>
      </c>
      <c r="BH65" s="962" t="s">
        <v>3022</v>
      </c>
      <c r="BI65" s="962" t="s">
        <v>3023</v>
      </c>
      <c r="BJ65" s="962" t="s">
        <v>1410</v>
      </c>
      <c r="BK65" s="962" t="s">
        <v>1410</v>
      </c>
      <c r="BL65" s="962" t="s">
        <v>1410</v>
      </c>
      <c r="BM65" s="962" t="s">
        <v>1410</v>
      </c>
      <c r="BN65" s="962" t="s">
        <v>1410</v>
      </c>
      <c r="BO65" s="962" t="s">
        <v>1410</v>
      </c>
      <c r="BP65" s="962" t="s">
        <v>1410</v>
      </c>
      <c r="BQ65" s="962" t="s">
        <v>1410</v>
      </c>
      <c r="BR65" s="962" t="s">
        <v>1410</v>
      </c>
      <c r="BS65" s="962" t="s">
        <v>3024</v>
      </c>
      <c r="BT65" s="962" t="s">
        <v>1410</v>
      </c>
      <c r="BU65" s="962" t="s">
        <v>1410</v>
      </c>
      <c r="BV65" s="962" t="s">
        <v>1410</v>
      </c>
      <c r="BW65" s="962" t="s">
        <v>1410</v>
      </c>
      <c r="BX65" s="962" t="s">
        <v>1410</v>
      </c>
      <c r="BY65" s="962" t="s">
        <v>1410</v>
      </c>
      <c r="BZ65" s="962" t="s">
        <v>1410</v>
      </c>
      <c r="CA65" s="962" t="s">
        <v>1410</v>
      </c>
      <c r="CB65" s="962" t="s">
        <v>1410</v>
      </c>
      <c r="CC65" s="962" t="s">
        <v>3023</v>
      </c>
      <c r="CD65" s="962" t="s">
        <v>3024</v>
      </c>
      <c r="CE65" s="962" t="s">
        <v>3025</v>
      </c>
      <c r="CF65" s="962" t="s">
        <v>3026</v>
      </c>
      <c r="CG65" s="962" t="s">
        <v>3027</v>
      </c>
      <c r="CH65" s="962" t="s">
        <v>3028</v>
      </c>
      <c r="CI65" s="962" t="s">
        <v>3029</v>
      </c>
      <c r="CJ65" s="962" t="s">
        <v>3030</v>
      </c>
      <c r="CK65" s="962" t="s">
        <v>3031</v>
      </c>
      <c r="CL65" s="962" t="s">
        <v>3032</v>
      </c>
      <c r="CM65" s="962" t="s">
        <v>3033</v>
      </c>
      <c r="CN65" s="962" t="s">
        <v>3034</v>
      </c>
      <c r="CO65" s="962" t="s">
        <v>3035</v>
      </c>
      <c r="CP65" s="962" t="s">
        <v>3036</v>
      </c>
      <c r="CQ65" s="962" t="s">
        <v>3036</v>
      </c>
      <c r="CR65" s="962" t="s">
        <v>3037</v>
      </c>
    </row>
    <row r="66">
      <c r="B66" s="961" t="s">
        <v>968</v>
      </c>
      <c r="C66" s="962" t="s">
        <v>886</v>
      </c>
      <c r="D66" s="962" t="s">
        <v>1404</v>
      </c>
      <c r="E66" s="962" t="s">
        <v>1404</v>
      </c>
      <c r="F66" s="962" t="s">
        <v>1404</v>
      </c>
      <c r="G66" s="962" t="s">
        <v>1585</v>
      </c>
      <c r="H66" s="962" t="s">
        <v>1456</v>
      </c>
      <c r="I66" s="962" t="s">
        <v>1456</v>
      </c>
      <c r="J66" s="962" t="s">
        <v>1456</v>
      </c>
      <c r="K66" s="962" t="s">
        <v>1456</v>
      </c>
      <c r="L66" s="962" t="s">
        <v>1404</v>
      </c>
      <c r="M66" s="962" t="s">
        <v>6</v>
      </c>
      <c r="N66" s="962" t="s">
        <v>6</v>
      </c>
      <c r="O66" s="962" t="s">
        <v>1410</v>
      </c>
      <c r="P66" s="962" t="s">
        <v>1410</v>
      </c>
      <c r="Q66" s="962" t="s">
        <v>1410</v>
      </c>
      <c r="R66" s="962" t="s">
        <v>1410</v>
      </c>
      <c r="S66" s="962" t="s">
        <v>1410</v>
      </c>
      <c r="T66" s="962" t="s">
        <v>1404</v>
      </c>
      <c r="U66" s="963" t="s">
        <v>6</v>
      </c>
      <c r="V66" s="963" t="s">
        <v>6</v>
      </c>
      <c r="W66" s="962" t="s">
        <v>6</v>
      </c>
      <c r="X66" s="962" t="s">
        <v>6</v>
      </c>
      <c r="Y66" s="962" t="s">
        <v>913</v>
      </c>
      <c r="Z66" s="963" t="s">
        <v>6</v>
      </c>
      <c r="AA66" s="962" t="s">
        <v>6</v>
      </c>
      <c r="AB66" s="962" t="s">
        <v>6</v>
      </c>
      <c r="AC66" s="962" t="s">
        <v>6</v>
      </c>
      <c r="AD66" s="962" t="s">
        <v>1410</v>
      </c>
      <c r="AE66" s="962" t="s">
        <v>1513</v>
      </c>
      <c r="AF66" s="962" t="s">
        <v>1405</v>
      </c>
      <c r="AG66" s="962" t="s">
        <v>1410</v>
      </c>
      <c r="AH66" s="964" t="s">
        <v>1456</v>
      </c>
      <c r="AI66" s="962" t="s">
        <v>1410</v>
      </c>
      <c r="AJ66" s="962" t="s">
        <v>1410</v>
      </c>
      <c r="AK66" s="962" t="s">
        <v>1410</v>
      </c>
      <c r="AL66" s="962" t="s">
        <v>1410</v>
      </c>
      <c r="AM66" s="962" t="s">
        <v>1410</v>
      </c>
      <c r="AN66" s="962" t="s">
        <v>1410</v>
      </c>
      <c r="AO66" s="962" t="s">
        <v>1410</v>
      </c>
      <c r="AP66" s="962" t="s">
        <v>1410</v>
      </c>
      <c r="AQ66" s="962" t="s">
        <v>1410</v>
      </c>
      <c r="AR66" s="962" t="s">
        <v>1410</v>
      </c>
      <c r="AS66" s="962" t="s">
        <v>1410</v>
      </c>
      <c r="AT66" s="962" t="s">
        <v>1410</v>
      </c>
      <c r="AU66" s="962" t="s">
        <v>1410</v>
      </c>
      <c r="AV66" s="962" t="s">
        <v>1410</v>
      </c>
      <c r="AW66" s="962" t="s">
        <v>1410</v>
      </c>
      <c r="AX66" s="962" t="s">
        <v>3038</v>
      </c>
      <c r="AY66" s="962" t="s">
        <v>3039</v>
      </c>
      <c r="AZ66" s="962" t="s">
        <v>3040</v>
      </c>
      <c r="BA66" s="962" t="s">
        <v>3041</v>
      </c>
      <c r="BB66" s="965" t="s">
        <v>3042</v>
      </c>
      <c r="BC66" s="965" t="s">
        <v>3043</v>
      </c>
      <c r="BD66" s="962" t="s">
        <v>6</v>
      </c>
      <c r="BE66" s="962" t="s">
        <v>3044</v>
      </c>
      <c r="BF66" s="962" t="s">
        <v>3045</v>
      </c>
      <c r="BG66" s="962" t="s">
        <v>3046</v>
      </c>
      <c r="BH66" s="962" t="s">
        <v>2425</v>
      </c>
      <c r="BI66" s="962" t="s">
        <v>3047</v>
      </c>
      <c r="BJ66" s="962" t="s">
        <v>1410</v>
      </c>
      <c r="BK66" s="962" t="s">
        <v>1410</v>
      </c>
      <c r="BL66" s="962" t="s">
        <v>1410</v>
      </c>
      <c r="BM66" s="962" t="s">
        <v>1410</v>
      </c>
      <c r="BN66" s="962" t="s">
        <v>1410</v>
      </c>
      <c r="BO66" s="962" t="s">
        <v>1410</v>
      </c>
      <c r="BP66" s="962" t="s">
        <v>1410</v>
      </c>
      <c r="BQ66" s="962" t="s">
        <v>1410</v>
      </c>
      <c r="BR66" s="962" t="s">
        <v>1410</v>
      </c>
      <c r="BS66" s="962" t="s">
        <v>3048</v>
      </c>
      <c r="BT66" s="962" t="s">
        <v>1410</v>
      </c>
      <c r="BU66" s="962" t="s">
        <v>1410</v>
      </c>
      <c r="BV66" s="962" t="s">
        <v>1410</v>
      </c>
      <c r="BW66" s="962" t="s">
        <v>1410</v>
      </c>
      <c r="BX66" s="962" t="s">
        <v>1410</v>
      </c>
      <c r="BY66" s="962" t="s">
        <v>1410</v>
      </c>
      <c r="BZ66" s="962" t="s">
        <v>1410</v>
      </c>
      <c r="CA66" s="962" t="s">
        <v>1410</v>
      </c>
      <c r="CB66" s="962" t="s">
        <v>1410</v>
      </c>
      <c r="CC66" s="962" t="s">
        <v>3047</v>
      </c>
      <c r="CD66" s="962" t="s">
        <v>3048</v>
      </c>
      <c r="CE66" s="962" t="s">
        <v>3049</v>
      </c>
      <c r="CF66" s="962" t="s">
        <v>3050</v>
      </c>
      <c r="CG66" s="962" t="s">
        <v>3051</v>
      </c>
      <c r="CH66" s="962" t="s">
        <v>3052</v>
      </c>
      <c r="CI66" s="962" t="s">
        <v>3053</v>
      </c>
      <c r="CJ66" s="962" t="s">
        <v>3054</v>
      </c>
      <c r="CK66" s="962" t="s">
        <v>3055</v>
      </c>
      <c r="CL66" s="962" t="s">
        <v>3056</v>
      </c>
      <c r="CM66" s="962" t="s">
        <v>3057</v>
      </c>
      <c r="CN66" s="962" t="s">
        <v>3058</v>
      </c>
      <c r="CO66" s="962" t="s">
        <v>3059</v>
      </c>
      <c r="CP66" s="962" t="s">
        <v>3060</v>
      </c>
      <c r="CQ66" s="962" t="s">
        <v>3060</v>
      </c>
      <c r="CR66" s="962" t="s">
        <v>1803</v>
      </c>
    </row>
    <row r="67">
      <c r="A67" s="935" t="s">
        <v>969</v>
      </c>
      <c r="B67" s="961" t="s">
        <v>970</v>
      </c>
      <c r="C67" s="962" t="s">
        <v>886</v>
      </c>
      <c r="D67" s="962" t="s">
        <v>1404</v>
      </c>
      <c r="E67" s="962" t="s">
        <v>1404</v>
      </c>
      <c r="F67" s="962" t="s">
        <v>1404</v>
      </c>
      <c r="G67" s="962" t="s">
        <v>1585</v>
      </c>
      <c r="H67" s="962" t="s">
        <v>1548</v>
      </c>
      <c r="I67" s="962" t="s">
        <v>1548</v>
      </c>
      <c r="J67" s="962" t="s">
        <v>1548</v>
      </c>
      <c r="K67" s="962" t="s">
        <v>1548</v>
      </c>
      <c r="L67" s="962" t="s">
        <v>1404</v>
      </c>
      <c r="M67" s="962" t="s">
        <v>1413</v>
      </c>
      <c r="N67" s="962" t="s">
        <v>1413</v>
      </c>
      <c r="O67" s="962" t="s">
        <v>1410</v>
      </c>
      <c r="P67" s="962" t="s">
        <v>1410</v>
      </c>
      <c r="Q67" s="962" t="s">
        <v>1410</v>
      </c>
      <c r="R67" s="962" t="s">
        <v>1410</v>
      </c>
      <c r="S67" s="962" t="s">
        <v>1410</v>
      </c>
      <c r="T67" s="962" t="s">
        <v>1404</v>
      </c>
      <c r="U67" s="963" t="s">
        <v>6</v>
      </c>
      <c r="V67" s="963" t="s">
        <v>6</v>
      </c>
      <c r="W67" s="962" t="s">
        <v>6</v>
      </c>
      <c r="X67" s="962" t="s">
        <v>6</v>
      </c>
      <c r="Y67" s="962" t="s">
        <v>913</v>
      </c>
      <c r="Z67" s="963" t="s">
        <v>6</v>
      </c>
      <c r="AA67" s="962" t="s">
        <v>6</v>
      </c>
      <c r="AB67" s="962" t="s">
        <v>6</v>
      </c>
      <c r="AC67" s="962" t="s">
        <v>6</v>
      </c>
      <c r="AD67" s="962" t="s">
        <v>1410</v>
      </c>
      <c r="AE67" s="962" t="s">
        <v>1410</v>
      </c>
      <c r="AF67" s="962" t="s">
        <v>1410</v>
      </c>
      <c r="AG67" s="962" t="s">
        <v>1410</v>
      </c>
      <c r="AH67" s="962" t="s">
        <v>1405</v>
      </c>
      <c r="AI67" s="962" t="s">
        <v>1410</v>
      </c>
      <c r="AJ67" s="962" t="s">
        <v>1410</v>
      </c>
      <c r="AK67" s="962" t="s">
        <v>1410</v>
      </c>
      <c r="AL67" s="964" t="s">
        <v>1405</v>
      </c>
      <c r="AM67" s="962" t="s">
        <v>1515</v>
      </c>
      <c r="AN67" s="962" t="s">
        <v>1410</v>
      </c>
      <c r="AO67" s="962" t="s">
        <v>1410</v>
      </c>
      <c r="AP67" s="962" t="s">
        <v>1410</v>
      </c>
      <c r="AQ67" s="962" t="s">
        <v>1410</v>
      </c>
      <c r="AR67" s="962" t="s">
        <v>1410</v>
      </c>
      <c r="AS67" s="962" t="s">
        <v>1410</v>
      </c>
      <c r="AT67" s="962" t="s">
        <v>1410</v>
      </c>
      <c r="AU67" s="962" t="s">
        <v>1410</v>
      </c>
      <c r="AV67" s="962" t="s">
        <v>1410</v>
      </c>
      <c r="AW67" s="962" t="s">
        <v>1410</v>
      </c>
      <c r="AX67" s="962" t="s">
        <v>2088</v>
      </c>
      <c r="AY67" s="962" t="s">
        <v>3061</v>
      </c>
      <c r="AZ67" s="962" t="s">
        <v>3037</v>
      </c>
      <c r="BA67" s="962" t="s">
        <v>3062</v>
      </c>
      <c r="BB67" s="965" t="s">
        <v>3063</v>
      </c>
      <c r="BC67" s="965" t="s">
        <v>3064</v>
      </c>
      <c r="BD67" s="962" t="s">
        <v>6</v>
      </c>
      <c r="BE67" s="962" t="s">
        <v>2275</v>
      </c>
      <c r="BF67" s="962" t="s">
        <v>3065</v>
      </c>
      <c r="BG67" s="962" t="s">
        <v>3066</v>
      </c>
      <c r="BH67" s="962" t="s">
        <v>3067</v>
      </c>
      <c r="BI67" s="962" t="s">
        <v>2627</v>
      </c>
      <c r="BJ67" s="962" t="s">
        <v>1410</v>
      </c>
      <c r="BK67" s="962" t="s">
        <v>1410</v>
      </c>
      <c r="BL67" s="962" t="s">
        <v>1410</v>
      </c>
      <c r="BM67" s="962" t="s">
        <v>1552</v>
      </c>
      <c r="BN67" s="962" t="s">
        <v>1410</v>
      </c>
      <c r="BO67" s="962" t="s">
        <v>3068</v>
      </c>
      <c r="BP67" s="962" t="s">
        <v>1410</v>
      </c>
      <c r="BQ67" s="962" t="s">
        <v>1410</v>
      </c>
      <c r="BR67" s="962" t="s">
        <v>1410</v>
      </c>
      <c r="BS67" s="962" t="s">
        <v>3069</v>
      </c>
      <c r="BT67" s="962" t="s">
        <v>1410</v>
      </c>
      <c r="BU67" s="962" t="s">
        <v>1410</v>
      </c>
      <c r="BV67" s="962" t="s">
        <v>1410</v>
      </c>
      <c r="BW67" s="962" t="s">
        <v>2884</v>
      </c>
      <c r="BX67" s="962" t="s">
        <v>1410</v>
      </c>
      <c r="BY67" s="962" t="s">
        <v>3070</v>
      </c>
      <c r="BZ67" s="962" t="s">
        <v>1410</v>
      </c>
      <c r="CA67" s="962" t="s">
        <v>1410</v>
      </c>
      <c r="CB67" s="962" t="s">
        <v>1410</v>
      </c>
      <c r="CC67" s="962" t="s">
        <v>3071</v>
      </c>
      <c r="CD67" s="962" t="s">
        <v>3072</v>
      </c>
      <c r="CE67" s="962" t="s">
        <v>3073</v>
      </c>
      <c r="CF67" s="962" t="s">
        <v>3074</v>
      </c>
      <c r="CG67" s="962" t="s">
        <v>3075</v>
      </c>
      <c r="CH67" s="962" t="s">
        <v>3076</v>
      </c>
      <c r="CI67" s="962" t="s">
        <v>3077</v>
      </c>
      <c r="CJ67" s="962" t="s">
        <v>3078</v>
      </c>
      <c r="CK67" s="962" t="s">
        <v>3079</v>
      </c>
      <c r="CL67" s="962" t="s">
        <v>3080</v>
      </c>
      <c r="CM67" s="962" t="s">
        <v>3081</v>
      </c>
      <c r="CN67" s="962" t="s">
        <v>3082</v>
      </c>
      <c r="CO67" s="962" t="s">
        <v>3083</v>
      </c>
      <c r="CP67" s="962" t="s">
        <v>3084</v>
      </c>
      <c r="CQ67" s="962" t="s">
        <v>3084</v>
      </c>
      <c r="CR67" s="962" t="s">
        <v>2878</v>
      </c>
    </row>
    <row r="68">
      <c r="B68" s="961" t="s">
        <v>970</v>
      </c>
      <c r="C68" s="962" t="s">
        <v>885</v>
      </c>
      <c r="D68" s="962" t="s">
        <v>1404</v>
      </c>
      <c r="E68" s="962" t="s">
        <v>1404</v>
      </c>
      <c r="F68" s="962" t="s">
        <v>1404</v>
      </c>
      <c r="G68" s="962" t="s">
        <v>1624</v>
      </c>
      <c r="H68" s="962" t="s">
        <v>1548</v>
      </c>
      <c r="I68" s="962" t="s">
        <v>1548</v>
      </c>
      <c r="J68" s="962" t="s">
        <v>1548</v>
      </c>
      <c r="K68" s="962" t="s">
        <v>1548</v>
      </c>
      <c r="L68" s="962" t="s">
        <v>1404</v>
      </c>
      <c r="M68" s="962" t="s">
        <v>1427</v>
      </c>
      <c r="N68" s="962" t="s">
        <v>1427</v>
      </c>
      <c r="O68" s="962" t="s">
        <v>1410</v>
      </c>
      <c r="P68" s="962" t="s">
        <v>1410</v>
      </c>
      <c r="Q68" s="962" t="s">
        <v>1410</v>
      </c>
      <c r="R68" s="962" t="s">
        <v>1410</v>
      </c>
      <c r="S68" s="962" t="s">
        <v>1410</v>
      </c>
      <c r="T68" s="962" t="s">
        <v>1404</v>
      </c>
      <c r="U68" s="963" t="s">
        <v>6</v>
      </c>
      <c r="V68" s="963" t="s">
        <v>6</v>
      </c>
      <c r="W68" s="962" t="s">
        <v>6</v>
      </c>
      <c r="X68" s="962" t="s">
        <v>6</v>
      </c>
      <c r="Y68" s="962" t="s">
        <v>6</v>
      </c>
      <c r="Z68" s="963" t="s">
        <v>6</v>
      </c>
      <c r="AA68" s="962" t="s">
        <v>6</v>
      </c>
      <c r="AB68" s="962" t="s">
        <v>6</v>
      </c>
      <c r="AC68" s="962" t="s">
        <v>6</v>
      </c>
      <c r="AD68" s="962" t="s">
        <v>1410</v>
      </c>
      <c r="AE68" s="962" t="s">
        <v>1410</v>
      </c>
      <c r="AF68" s="962" t="s">
        <v>1410</v>
      </c>
      <c r="AG68" s="962" t="s">
        <v>1410</v>
      </c>
      <c r="AH68" s="962" t="s">
        <v>1514</v>
      </c>
      <c r="AI68" s="962" t="s">
        <v>1410</v>
      </c>
      <c r="AJ68" s="962" t="s">
        <v>1410</v>
      </c>
      <c r="AK68" s="962" t="s">
        <v>1410</v>
      </c>
      <c r="AL68" s="964" t="s">
        <v>1514</v>
      </c>
      <c r="AM68" s="962" t="s">
        <v>1548</v>
      </c>
      <c r="AN68" s="962" t="s">
        <v>1410</v>
      </c>
      <c r="AO68" s="962" t="s">
        <v>1410</v>
      </c>
      <c r="AP68" s="962" t="s">
        <v>1410</v>
      </c>
      <c r="AQ68" s="962" t="s">
        <v>1410</v>
      </c>
      <c r="AR68" s="962" t="s">
        <v>1410</v>
      </c>
      <c r="AS68" s="962" t="s">
        <v>1410</v>
      </c>
      <c r="AT68" s="962" t="s">
        <v>1410</v>
      </c>
      <c r="AU68" s="962" t="s">
        <v>1410</v>
      </c>
      <c r="AV68" s="962" t="s">
        <v>1410</v>
      </c>
      <c r="AW68" s="962" t="s">
        <v>1410</v>
      </c>
      <c r="AX68" s="962" t="s">
        <v>3085</v>
      </c>
      <c r="AY68" s="962" t="s">
        <v>3086</v>
      </c>
      <c r="AZ68" s="962" t="s">
        <v>3087</v>
      </c>
      <c r="BA68" s="962" t="s">
        <v>3088</v>
      </c>
      <c r="BB68" s="965" t="s">
        <v>3089</v>
      </c>
      <c r="BC68" s="965" t="s">
        <v>3090</v>
      </c>
      <c r="BD68" s="962" t="s">
        <v>6</v>
      </c>
      <c r="BE68" s="962" t="s">
        <v>3091</v>
      </c>
      <c r="BF68" s="962" t="s">
        <v>3092</v>
      </c>
      <c r="BG68" s="962" t="s">
        <v>3093</v>
      </c>
      <c r="BH68" s="962" t="s">
        <v>1552</v>
      </c>
      <c r="BI68" s="962" t="s">
        <v>3094</v>
      </c>
      <c r="BJ68" s="962" t="s">
        <v>1410</v>
      </c>
      <c r="BK68" s="962" t="s">
        <v>1410</v>
      </c>
      <c r="BL68" s="962" t="s">
        <v>1410</v>
      </c>
      <c r="BM68" s="962" t="s">
        <v>1699</v>
      </c>
      <c r="BN68" s="962" t="s">
        <v>1410</v>
      </c>
      <c r="BO68" s="962" t="s">
        <v>1404</v>
      </c>
      <c r="BP68" s="962" t="s">
        <v>1410</v>
      </c>
      <c r="BQ68" s="962" t="s">
        <v>1410</v>
      </c>
      <c r="BR68" s="962" t="s">
        <v>1410</v>
      </c>
      <c r="BS68" s="962" t="s">
        <v>3095</v>
      </c>
      <c r="BT68" s="962" t="s">
        <v>1410</v>
      </c>
      <c r="BU68" s="962" t="s">
        <v>1410</v>
      </c>
      <c r="BV68" s="962" t="s">
        <v>1410</v>
      </c>
      <c r="BW68" s="962" t="s">
        <v>2732</v>
      </c>
      <c r="BX68" s="962" t="s">
        <v>1410</v>
      </c>
      <c r="BY68" s="962" t="s">
        <v>1605</v>
      </c>
      <c r="BZ68" s="962" t="s">
        <v>1410</v>
      </c>
      <c r="CA68" s="962" t="s">
        <v>1410</v>
      </c>
      <c r="CB68" s="962" t="s">
        <v>1410</v>
      </c>
      <c r="CC68" s="962" t="s">
        <v>3096</v>
      </c>
      <c r="CD68" s="962" t="s">
        <v>3097</v>
      </c>
      <c r="CE68" s="962" t="s">
        <v>3098</v>
      </c>
      <c r="CF68" s="962" t="s">
        <v>3099</v>
      </c>
      <c r="CG68" s="962" t="s">
        <v>3100</v>
      </c>
      <c r="CH68" s="962" t="s">
        <v>3101</v>
      </c>
      <c r="CI68" s="962" t="s">
        <v>3102</v>
      </c>
      <c r="CJ68" s="962" t="s">
        <v>3103</v>
      </c>
      <c r="CK68" s="962" t="s">
        <v>3104</v>
      </c>
      <c r="CL68" s="962" t="s">
        <v>3105</v>
      </c>
      <c r="CM68" s="962" t="s">
        <v>3106</v>
      </c>
      <c r="CN68" s="962" t="s">
        <v>3107</v>
      </c>
      <c r="CO68" s="962" t="s">
        <v>3108</v>
      </c>
      <c r="CP68" s="962" t="s">
        <v>3109</v>
      </c>
      <c r="CQ68" s="962" t="s">
        <v>3109</v>
      </c>
      <c r="CR68" s="962" t="s">
        <v>12</v>
      </c>
    </row>
    <row r="69">
      <c r="B69" s="961" t="s">
        <v>971</v>
      </c>
      <c r="C69" s="962" t="s">
        <v>886</v>
      </c>
      <c r="D69" s="962" t="s">
        <v>1404</v>
      </c>
      <c r="E69" s="962" t="s">
        <v>1404</v>
      </c>
      <c r="F69" s="962" t="s">
        <v>1404</v>
      </c>
      <c r="G69" s="962" t="s">
        <v>1585</v>
      </c>
      <c r="H69" s="962" t="s">
        <v>1548</v>
      </c>
      <c r="I69" s="962" t="s">
        <v>1548</v>
      </c>
      <c r="J69" s="962" t="s">
        <v>1548</v>
      </c>
      <c r="K69" s="962" t="s">
        <v>1548</v>
      </c>
      <c r="L69" s="962" t="s">
        <v>1404</v>
      </c>
      <c r="M69" s="962" t="s">
        <v>1431</v>
      </c>
      <c r="N69" s="962" t="s">
        <v>1431</v>
      </c>
      <c r="O69" s="962" t="s">
        <v>1410</v>
      </c>
      <c r="P69" s="962" t="s">
        <v>1410</v>
      </c>
      <c r="Q69" s="962" t="s">
        <v>1410</v>
      </c>
      <c r="R69" s="962" t="s">
        <v>1410</v>
      </c>
      <c r="S69" s="962" t="s">
        <v>1410</v>
      </c>
      <c r="T69" s="962" t="s">
        <v>1404</v>
      </c>
      <c r="U69" s="963" t="s">
        <v>6</v>
      </c>
      <c r="V69" s="963" t="s">
        <v>6</v>
      </c>
      <c r="W69" s="962" t="s">
        <v>6</v>
      </c>
      <c r="X69" s="962" t="s">
        <v>6</v>
      </c>
      <c r="Y69" s="962" t="s">
        <v>913</v>
      </c>
      <c r="Z69" s="963" t="s">
        <v>6</v>
      </c>
      <c r="AA69" s="962" t="s">
        <v>6</v>
      </c>
      <c r="AB69" s="962" t="s">
        <v>6</v>
      </c>
      <c r="AC69" s="962" t="s">
        <v>6</v>
      </c>
      <c r="AD69" s="962" t="s">
        <v>1410</v>
      </c>
      <c r="AE69" s="962" t="s">
        <v>1410</v>
      </c>
      <c r="AF69" s="962" t="s">
        <v>1410</v>
      </c>
      <c r="AG69" s="962" t="s">
        <v>1410</v>
      </c>
      <c r="AH69" s="962" t="s">
        <v>1405</v>
      </c>
      <c r="AI69" s="962" t="s">
        <v>1410</v>
      </c>
      <c r="AJ69" s="962" t="s">
        <v>1410</v>
      </c>
      <c r="AK69" s="962" t="s">
        <v>1410</v>
      </c>
      <c r="AL69" s="964" t="s">
        <v>1405</v>
      </c>
      <c r="AM69" s="962" t="s">
        <v>1515</v>
      </c>
      <c r="AN69" s="962" t="s">
        <v>1410</v>
      </c>
      <c r="AO69" s="962" t="s">
        <v>1410</v>
      </c>
      <c r="AP69" s="962" t="s">
        <v>1410</v>
      </c>
      <c r="AQ69" s="962" t="s">
        <v>1410</v>
      </c>
      <c r="AR69" s="962" t="s">
        <v>1410</v>
      </c>
      <c r="AS69" s="962" t="s">
        <v>1410</v>
      </c>
      <c r="AT69" s="962" t="s">
        <v>1410</v>
      </c>
      <c r="AU69" s="962" t="s">
        <v>1410</v>
      </c>
      <c r="AV69" s="962" t="s">
        <v>1410</v>
      </c>
      <c r="AW69" s="962" t="s">
        <v>1410</v>
      </c>
      <c r="AX69" s="962" t="s">
        <v>2088</v>
      </c>
      <c r="AY69" s="962" t="s">
        <v>3061</v>
      </c>
      <c r="AZ69" s="962" t="s">
        <v>3037</v>
      </c>
      <c r="BA69" s="962" t="s">
        <v>3062</v>
      </c>
      <c r="BB69" s="965" t="s">
        <v>3063</v>
      </c>
      <c r="BC69" s="965" t="s">
        <v>3064</v>
      </c>
      <c r="BD69" s="962" t="s">
        <v>6</v>
      </c>
      <c r="BE69" s="962" t="s">
        <v>2275</v>
      </c>
      <c r="BF69" s="962" t="s">
        <v>3065</v>
      </c>
      <c r="BG69" s="962" t="s">
        <v>3066</v>
      </c>
      <c r="BH69" s="962" t="s">
        <v>3067</v>
      </c>
      <c r="BI69" s="962" t="s">
        <v>2627</v>
      </c>
      <c r="BJ69" s="962" t="s">
        <v>1410</v>
      </c>
      <c r="BK69" s="962" t="s">
        <v>1410</v>
      </c>
      <c r="BL69" s="962" t="s">
        <v>1410</v>
      </c>
      <c r="BM69" s="962" t="s">
        <v>1552</v>
      </c>
      <c r="BN69" s="962" t="s">
        <v>1410</v>
      </c>
      <c r="BO69" s="962" t="s">
        <v>3068</v>
      </c>
      <c r="BP69" s="962" t="s">
        <v>1410</v>
      </c>
      <c r="BQ69" s="962" t="s">
        <v>1410</v>
      </c>
      <c r="BR69" s="962" t="s">
        <v>1410</v>
      </c>
      <c r="BS69" s="962" t="s">
        <v>3069</v>
      </c>
      <c r="BT69" s="962" t="s">
        <v>1410</v>
      </c>
      <c r="BU69" s="962" t="s">
        <v>1410</v>
      </c>
      <c r="BV69" s="962" t="s">
        <v>1410</v>
      </c>
      <c r="BW69" s="962" t="s">
        <v>2884</v>
      </c>
      <c r="BX69" s="962" t="s">
        <v>1410</v>
      </c>
      <c r="BY69" s="962" t="s">
        <v>3070</v>
      </c>
      <c r="BZ69" s="962" t="s">
        <v>1410</v>
      </c>
      <c r="CA69" s="962" t="s">
        <v>1410</v>
      </c>
      <c r="CB69" s="962" t="s">
        <v>1410</v>
      </c>
      <c r="CC69" s="962" t="s">
        <v>3071</v>
      </c>
      <c r="CD69" s="962" t="s">
        <v>3072</v>
      </c>
      <c r="CE69" s="962" t="s">
        <v>3073</v>
      </c>
      <c r="CF69" s="962" t="s">
        <v>3074</v>
      </c>
      <c r="CG69" s="962" t="s">
        <v>3075</v>
      </c>
      <c r="CH69" s="962" t="s">
        <v>3076</v>
      </c>
      <c r="CI69" s="962" t="s">
        <v>3077</v>
      </c>
      <c r="CJ69" s="962" t="s">
        <v>3078</v>
      </c>
      <c r="CK69" s="962" t="s">
        <v>3079</v>
      </c>
      <c r="CL69" s="962" t="s">
        <v>3080</v>
      </c>
      <c r="CM69" s="962" t="s">
        <v>3081</v>
      </c>
      <c r="CN69" s="962" t="s">
        <v>3082</v>
      </c>
      <c r="CO69" s="962" t="s">
        <v>3083</v>
      </c>
      <c r="CP69" s="962" t="s">
        <v>3084</v>
      </c>
      <c r="CQ69" s="962" t="s">
        <v>3084</v>
      </c>
      <c r="CR69" s="962" t="s">
        <v>2746</v>
      </c>
    </row>
    <row r="70">
      <c r="B70" s="961" t="s">
        <v>971</v>
      </c>
      <c r="C70" s="962" t="s">
        <v>885</v>
      </c>
      <c r="D70" s="962" t="s">
        <v>1548</v>
      </c>
      <c r="E70" s="962" t="s">
        <v>1548</v>
      </c>
      <c r="F70" s="962" t="s">
        <v>1404</v>
      </c>
      <c r="G70" s="962" t="s">
        <v>2158</v>
      </c>
      <c r="H70" s="962" t="s">
        <v>1548</v>
      </c>
      <c r="I70" s="962" t="s">
        <v>1548</v>
      </c>
      <c r="J70" s="962" t="s">
        <v>1548</v>
      </c>
      <c r="K70" s="962" t="s">
        <v>1548</v>
      </c>
      <c r="L70" s="962" t="s">
        <v>1404</v>
      </c>
      <c r="M70" s="962" t="s">
        <v>1431</v>
      </c>
      <c r="N70" s="962" t="s">
        <v>1431</v>
      </c>
      <c r="O70" s="962" t="s">
        <v>1410</v>
      </c>
      <c r="P70" s="962" t="s">
        <v>1410</v>
      </c>
      <c r="Q70" s="962" t="s">
        <v>1410</v>
      </c>
      <c r="R70" s="962" t="s">
        <v>1410</v>
      </c>
      <c r="S70" s="962" t="s">
        <v>1410</v>
      </c>
      <c r="T70" s="962" t="s">
        <v>1404</v>
      </c>
      <c r="U70" s="963" t="s">
        <v>6</v>
      </c>
      <c r="V70" s="963" t="s">
        <v>6</v>
      </c>
      <c r="W70" s="962" t="s">
        <v>6</v>
      </c>
      <c r="X70" s="962" t="s">
        <v>6</v>
      </c>
      <c r="Y70" s="962" t="s">
        <v>6</v>
      </c>
      <c r="Z70" s="963" t="s">
        <v>6</v>
      </c>
      <c r="AA70" s="962" t="s">
        <v>6</v>
      </c>
      <c r="AB70" s="962" t="s">
        <v>6</v>
      </c>
      <c r="AC70" s="962" t="s">
        <v>6</v>
      </c>
      <c r="AD70" s="962" t="s">
        <v>1410</v>
      </c>
      <c r="AE70" s="962" t="s">
        <v>1410</v>
      </c>
      <c r="AF70" s="962" t="s">
        <v>1410</v>
      </c>
      <c r="AG70" s="962" t="s">
        <v>1410</v>
      </c>
      <c r="AH70" s="962" t="s">
        <v>1514</v>
      </c>
      <c r="AI70" s="962" t="s">
        <v>1410</v>
      </c>
      <c r="AJ70" s="962" t="s">
        <v>1410</v>
      </c>
      <c r="AK70" s="962" t="s">
        <v>1410</v>
      </c>
      <c r="AL70" s="964" t="s">
        <v>1514</v>
      </c>
      <c r="AM70" s="962" t="s">
        <v>1548</v>
      </c>
      <c r="AN70" s="962" t="s">
        <v>1410</v>
      </c>
      <c r="AO70" s="962" t="s">
        <v>1410</v>
      </c>
      <c r="AP70" s="962" t="s">
        <v>1410</v>
      </c>
      <c r="AQ70" s="962" t="s">
        <v>1410</v>
      </c>
      <c r="AR70" s="962" t="s">
        <v>1410</v>
      </c>
      <c r="AS70" s="962" t="s">
        <v>1410</v>
      </c>
      <c r="AT70" s="962" t="s">
        <v>1410</v>
      </c>
      <c r="AU70" s="962" t="s">
        <v>1410</v>
      </c>
      <c r="AV70" s="962" t="s">
        <v>1410</v>
      </c>
      <c r="AW70" s="962" t="s">
        <v>1410</v>
      </c>
      <c r="AX70" s="962" t="s">
        <v>3085</v>
      </c>
      <c r="AY70" s="962" t="s">
        <v>3110</v>
      </c>
      <c r="AZ70" s="962" t="s">
        <v>3087</v>
      </c>
      <c r="BA70" s="962" t="s">
        <v>3088</v>
      </c>
      <c r="BB70" s="965" t="s">
        <v>3111</v>
      </c>
      <c r="BC70" s="965" t="s">
        <v>3112</v>
      </c>
      <c r="BD70" s="962" t="s">
        <v>6</v>
      </c>
      <c r="BE70" s="962" t="s">
        <v>3091</v>
      </c>
      <c r="BF70" s="962" t="s">
        <v>3092</v>
      </c>
      <c r="BG70" s="962" t="s">
        <v>3093</v>
      </c>
      <c r="BH70" s="962" t="s">
        <v>1552</v>
      </c>
      <c r="BI70" s="962" t="s">
        <v>3094</v>
      </c>
      <c r="BJ70" s="962" t="s">
        <v>1410</v>
      </c>
      <c r="BK70" s="962" t="s">
        <v>1410</v>
      </c>
      <c r="BL70" s="962" t="s">
        <v>1410</v>
      </c>
      <c r="BM70" s="962" t="s">
        <v>1699</v>
      </c>
      <c r="BN70" s="962" t="s">
        <v>1410</v>
      </c>
      <c r="BO70" s="962" t="s">
        <v>1404</v>
      </c>
      <c r="BP70" s="962" t="s">
        <v>1410</v>
      </c>
      <c r="BQ70" s="962" t="s">
        <v>1410</v>
      </c>
      <c r="BR70" s="962" t="s">
        <v>1410</v>
      </c>
      <c r="BS70" s="962" t="s">
        <v>3095</v>
      </c>
      <c r="BT70" s="962" t="s">
        <v>1410</v>
      </c>
      <c r="BU70" s="962" t="s">
        <v>1410</v>
      </c>
      <c r="BV70" s="962" t="s">
        <v>1410</v>
      </c>
      <c r="BW70" s="962" t="s">
        <v>2732</v>
      </c>
      <c r="BX70" s="962" t="s">
        <v>1410</v>
      </c>
      <c r="BY70" s="962" t="s">
        <v>1605</v>
      </c>
      <c r="BZ70" s="962" t="s">
        <v>1410</v>
      </c>
      <c r="CA70" s="962" t="s">
        <v>1410</v>
      </c>
      <c r="CB70" s="962" t="s">
        <v>1410</v>
      </c>
      <c r="CC70" s="962" t="s">
        <v>3096</v>
      </c>
      <c r="CD70" s="962" t="s">
        <v>3097</v>
      </c>
      <c r="CE70" s="962" t="s">
        <v>3098</v>
      </c>
      <c r="CF70" s="962" t="s">
        <v>3099</v>
      </c>
      <c r="CG70" s="962" t="s">
        <v>3100</v>
      </c>
      <c r="CH70" s="962" t="s">
        <v>3101</v>
      </c>
      <c r="CI70" s="962" t="s">
        <v>3102</v>
      </c>
      <c r="CJ70" s="962" t="s">
        <v>3103</v>
      </c>
      <c r="CK70" s="962" t="s">
        <v>3104</v>
      </c>
      <c r="CL70" s="962" t="s">
        <v>3105</v>
      </c>
      <c r="CM70" s="962" t="s">
        <v>3106</v>
      </c>
      <c r="CN70" s="962" t="s">
        <v>3107</v>
      </c>
      <c r="CO70" s="962" t="s">
        <v>3108</v>
      </c>
      <c r="CP70" s="962" t="s">
        <v>3109</v>
      </c>
      <c r="CQ70" s="962" t="s">
        <v>3109</v>
      </c>
      <c r="CR70" s="962" t="s">
        <v>12</v>
      </c>
    </row>
    <row r="71">
      <c r="B71" s="961" t="s">
        <v>972</v>
      </c>
      <c r="C71" s="962" t="s">
        <v>886</v>
      </c>
      <c r="D71" s="962" t="s">
        <v>1406</v>
      </c>
      <c r="E71" s="962" t="s">
        <v>1404</v>
      </c>
      <c r="F71" s="962" t="s">
        <v>1404</v>
      </c>
      <c r="G71" s="962" t="s">
        <v>1478</v>
      </c>
      <c r="H71" s="962" t="s">
        <v>1459</v>
      </c>
      <c r="I71" s="962" t="s">
        <v>1459</v>
      </c>
      <c r="J71" s="962" t="s">
        <v>1459</v>
      </c>
      <c r="K71" s="962" t="s">
        <v>1459</v>
      </c>
      <c r="L71" s="962" t="s">
        <v>1404</v>
      </c>
      <c r="M71" s="962" t="s">
        <v>1783</v>
      </c>
      <c r="N71" s="962" t="s">
        <v>1783</v>
      </c>
      <c r="O71" s="962" t="s">
        <v>1410</v>
      </c>
      <c r="P71" s="962" t="s">
        <v>1410</v>
      </c>
      <c r="Q71" s="962" t="s">
        <v>1410</v>
      </c>
      <c r="R71" s="962" t="s">
        <v>1410</v>
      </c>
      <c r="S71" s="962" t="s">
        <v>1410</v>
      </c>
      <c r="T71" s="962" t="s">
        <v>1404</v>
      </c>
      <c r="U71" s="963" t="s">
        <v>6</v>
      </c>
      <c r="V71" s="963" t="s">
        <v>6</v>
      </c>
      <c r="W71" s="962" t="s">
        <v>6</v>
      </c>
      <c r="X71" s="962" t="s">
        <v>6</v>
      </c>
      <c r="Y71" s="962" t="s">
        <v>913</v>
      </c>
      <c r="Z71" s="963" t="s">
        <v>6</v>
      </c>
      <c r="AA71" s="962" t="s">
        <v>6</v>
      </c>
      <c r="AB71" s="962" t="s">
        <v>6</v>
      </c>
      <c r="AC71" s="962" t="s">
        <v>6</v>
      </c>
      <c r="AD71" s="962" t="s">
        <v>1410</v>
      </c>
      <c r="AE71" s="962" t="s">
        <v>1410</v>
      </c>
      <c r="AF71" s="962" t="s">
        <v>1410</v>
      </c>
      <c r="AG71" s="962" t="s">
        <v>1410</v>
      </c>
      <c r="AH71" s="962" t="s">
        <v>1456</v>
      </c>
      <c r="AI71" s="962" t="s">
        <v>1410</v>
      </c>
      <c r="AJ71" s="962" t="s">
        <v>1410</v>
      </c>
      <c r="AK71" s="962" t="s">
        <v>1410</v>
      </c>
      <c r="AL71" s="964" t="s">
        <v>1456</v>
      </c>
      <c r="AM71" s="962" t="s">
        <v>1427</v>
      </c>
      <c r="AN71" s="962" t="s">
        <v>1410</v>
      </c>
      <c r="AO71" s="962" t="s">
        <v>1410</v>
      </c>
      <c r="AP71" s="962" t="s">
        <v>1410</v>
      </c>
      <c r="AQ71" s="962" t="s">
        <v>1410</v>
      </c>
      <c r="AR71" s="962" t="s">
        <v>1410</v>
      </c>
      <c r="AS71" s="962" t="s">
        <v>1410</v>
      </c>
      <c r="AT71" s="962" t="s">
        <v>1410</v>
      </c>
      <c r="AU71" s="962" t="s">
        <v>1410</v>
      </c>
      <c r="AV71" s="962" t="s">
        <v>1410</v>
      </c>
      <c r="AW71" s="962" t="s">
        <v>1410</v>
      </c>
      <c r="AX71" s="962" t="s">
        <v>3113</v>
      </c>
      <c r="AY71" s="962" t="s">
        <v>3061</v>
      </c>
      <c r="AZ71" s="962" t="s">
        <v>3114</v>
      </c>
      <c r="BA71" s="962" t="s">
        <v>3062</v>
      </c>
      <c r="BB71" s="965" t="s">
        <v>3063</v>
      </c>
      <c r="BC71" s="965" t="s">
        <v>3115</v>
      </c>
      <c r="BD71" s="962" t="s">
        <v>6</v>
      </c>
      <c r="BE71" s="962" t="s">
        <v>3116</v>
      </c>
      <c r="BF71" s="962" t="s">
        <v>3117</v>
      </c>
      <c r="BG71" s="962" t="s">
        <v>3118</v>
      </c>
      <c r="BH71" s="962" t="s">
        <v>3119</v>
      </c>
      <c r="BI71" s="962" t="s">
        <v>3120</v>
      </c>
      <c r="BJ71" s="962" t="s">
        <v>1410</v>
      </c>
      <c r="BK71" s="962" t="s">
        <v>1410</v>
      </c>
      <c r="BL71" s="962" t="s">
        <v>1410</v>
      </c>
      <c r="BM71" s="962" t="s">
        <v>1413</v>
      </c>
      <c r="BN71" s="962" t="s">
        <v>1410</v>
      </c>
      <c r="BO71" s="962" t="s">
        <v>3121</v>
      </c>
      <c r="BP71" s="962" t="s">
        <v>1410</v>
      </c>
      <c r="BQ71" s="962" t="s">
        <v>1410</v>
      </c>
      <c r="BR71" s="962" t="s">
        <v>1410</v>
      </c>
      <c r="BS71" s="962" t="s">
        <v>3122</v>
      </c>
      <c r="BT71" s="962" t="s">
        <v>1410</v>
      </c>
      <c r="BU71" s="962" t="s">
        <v>1410</v>
      </c>
      <c r="BV71" s="962" t="s">
        <v>1410</v>
      </c>
      <c r="BW71" s="962" t="s">
        <v>1818</v>
      </c>
      <c r="BX71" s="962" t="s">
        <v>1410</v>
      </c>
      <c r="BY71" s="962" t="s">
        <v>2034</v>
      </c>
      <c r="BZ71" s="962" t="s">
        <v>1410</v>
      </c>
      <c r="CA71" s="962" t="s">
        <v>1410</v>
      </c>
      <c r="CB71" s="962" t="s">
        <v>1410</v>
      </c>
      <c r="CC71" s="962" t="s">
        <v>3123</v>
      </c>
      <c r="CD71" s="962" t="s">
        <v>3124</v>
      </c>
      <c r="CE71" s="962" t="s">
        <v>3125</v>
      </c>
      <c r="CF71" s="962" t="s">
        <v>3126</v>
      </c>
      <c r="CG71" s="962" t="s">
        <v>3127</v>
      </c>
      <c r="CH71" s="962" t="s">
        <v>3128</v>
      </c>
      <c r="CI71" s="962" t="s">
        <v>3129</v>
      </c>
      <c r="CJ71" s="962" t="s">
        <v>3130</v>
      </c>
      <c r="CK71" s="962" t="s">
        <v>3131</v>
      </c>
      <c r="CL71" s="962" t="s">
        <v>3132</v>
      </c>
      <c r="CM71" s="962" t="s">
        <v>3133</v>
      </c>
      <c r="CN71" s="962" t="s">
        <v>3134</v>
      </c>
      <c r="CO71" s="962" t="s">
        <v>3135</v>
      </c>
      <c r="CP71" s="962" t="s">
        <v>3136</v>
      </c>
      <c r="CQ71" s="962" t="s">
        <v>3136</v>
      </c>
      <c r="CR71" s="962" t="s">
        <v>2132</v>
      </c>
    </row>
    <row r="72">
      <c r="B72" s="961" t="s">
        <v>972</v>
      </c>
      <c r="C72" s="962" t="s">
        <v>885</v>
      </c>
      <c r="D72" s="962" t="s">
        <v>1405</v>
      </c>
      <c r="E72" s="962" t="s">
        <v>1548</v>
      </c>
      <c r="F72" s="962" t="s">
        <v>1404</v>
      </c>
      <c r="G72" s="962" t="s">
        <v>1834</v>
      </c>
      <c r="H72" s="962" t="s">
        <v>1459</v>
      </c>
      <c r="I72" s="962" t="s">
        <v>1459</v>
      </c>
      <c r="J72" s="962" t="s">
        <v>1459</v>
      </c>
      <c r="K72" s="962" t="s">
        <v>1459</v>
      </c>
      <c r="L72" s="962" t="s">
        <v>1404</v>
      </c>
      <c r="M72" s="962" t="s">
        <v>1783</v>
      </c>
      <c r="N72" s="962" t="s">
        <v>1783</v>
      </c>
      <c r="O72" s="962" t="s">
        <v>1410</v>
      </c>
      <c r="P72" s="962" t="s">
        <v>1410</v>
      </c>
      <c r="Q72" s="962" t="s">
        <v>1410</v>
      </c>
      <c r="R72" s="962" t="s">
        <v>1410</v>
      </c>
      <c r="S72" s="962" t="s">
        <v>1410</v>
      </c>
      <c r="T72" s="962" t="s">
        <v>1404</v>
      </c>
      <c r="U72" s="963" t="s">
        <v>6</v>
      </c>
      <c r="V72" s="963" t="s">
        <v>6</v>
      </c>
      <c r="W72" s="962" t="s">
        <v>6</v>
      </c>
      <c r="X72" s="962" t="s">
        <v>6</v>
      </c>
      <c r="Y72" s="962" t="s">
        <v>6</v>
      </c>
      <c r="Z72" s="963" t="s">
        <v>6</v>
      </c>
      <c r="AA72" s="962" t="s">
        <v>6</v>
      </c>
      <c r="AB72" s="962" t="s">
        <v>6</v>
      </c>
      <c r="AC72" s="962" t="s">
        <v>6</v>
      </c>
      <c r="AD72" s="962" t="s">
        <v>1410</v>
      </c>
      <c r="AE72" s="962" t="s">
        <v>1410</v>
      </c>
      <c r="AF72" s="962" t="s">
        <v>1410</v>
      </c>
      <c r="AG72" s="962" t="s">
        <v>1410</v>
      </c>
      <c r="AH72" s="962" t="s">
        <v>1415</v>
      </c>
      <c r="AI72" s="962" t="s">
        <v>1410</v>
      </c>
      <c r="AJ72" s="962" t="s">
        <v>1410</v>
      </c>
      <c r="AK72" s="962" t="s">
        <v>1410</v>
      </c>
      <c r="AL72" s="964" t="s">
        <v>1415</v>
      </c>
      <c r="AM72" s="962" t="s">
        <v>1405</v>
      </c>
      <c r="AN72" s="962" t="s">
        <v>1410</v>
      </c>
      <c r="AO72" s="962" t="s">
        <v>1410</v>
      </c>
      <c r="AP72" s="962" t="s">
        <v>1410</v>
      </c>
      <c r="AQ72" s="962" t="s">
        <v>1410</v>
      </c>
      <c r="AR72" s="962" t="s">
        <v>1410</v>
      </c>
      <c r="AS72" s="962" t="s">
        <v>1410</v>
      </c>
      <c r="AT72" s="962" t="s">
        <v>1410</v>
      </c>
      <c r="AU72" s="962" t="s">
        <v>1410</v>
      </c>
      <c r="AV72" s="962" t="s">
        <v>1410</v>
      </c>
      <c r="AW72" s="962" t="s">
        <v>1410</v>
      </c>
      <c r="AX72" s="962" t="s">
        <v>3137</v>
      </c>
      <c r="AY72" s="962" t="s">
        <v>3110</v>
      </c>
      <c r="AZ72" s="962" t="s">
        <v>3138</v>
      </c>
      <c r="BA72" s="962" t="s">
        <v>3088</v>
      </c>
      <c r="BB72" s="965" t="s">
        <v>3111</v>
      </c>
      <c r="BC72" s="965" t="s">
        <v>3139</v>
      </c>
      <c r="BD72" s="962" t="s">
        <v>6</v>
      </c>
      <c r="BE72" s="962" t="s">
        <v>3140</v>
      </c>
      <c r="BF72" s="962" t="s">
        <v>3141</v>
      </c>
      <c r="BG72" s="962" t="s">
        <v>3142</v>
      </c>
      <c r="BH72" s="962" t="s">
        <v>1413</v>
      </c>
      <c r="BI72" s="962" t="s">
        <v>3143</v>
      </c>
      <c r="BJ72" s="962" t="s">
        <v>1410</v>
      </c>
      <c r="BK72" s="962" t="s">
        <v>1410</v>
      </c>
      <c r="BL72" s="962" t="s">
        <v>1410</v>
      </c>
      <c r="BM72" s="962" t="s">
        <v>2800</v>
      </c>
      <c r="BN72" s="962" t="s">
        <v>1410</v>
      </c>
      <c r="BO72" s="962" t="s">
        <v>1406</v>
      </c>
      <c r="BP72" s="962" t="s">
        <v>1410</v>
      </c>
      <c r="BQ72" s="962" t="s">
        <v>1410</v>
      </c>
      <c r="BR72" s="962" t="s">
        <v>1410</v>
      </c>
      <c r="BS72" s="962" t="s">
        <v>3144</v>
      </c>
      <c r="BT72" s="962" t="s">
        <v>1410</v>
      </c>
      <c r="BU72" s="962" t="s">
        <v>1410</v>
      </c>
      <c r="BV72" s="962" t="s">
        <v>1410</v>
      </c>
      <c r="BW72" s="962" t="s">
        <v>3145</v>
      </c>
      <c r="BX72" s="962" t="s">
        <v>1410</v>
      </c>
      <c r="BY72" s="962" t="s">
        <v>1529</v>
      </c>
      <c r="BZ72" s="962" t="s">
        <v>1410</v>
      </c>
      <c r="CA72" s="962" t="s">
        <v>1410</v>
      </c>
      <c r="CB72" s="962" t="s">
        <v>1410</v>
      </c>
      <c r="CC72" s="962" t="s">
        <v>3146</v>
      </c>
      <c r="CD72" s="962" t="s">
        <v>3147</v>
      </c>
      <c r="CE72" s="962" t="s">
        <v>3148</v>
      </c>
      <c r="CF72" s="962" t="s">
        <v>3149</v>
      </c>
      <c r="CG72" s="962" t="s">
        <v>3150</v>
      </c>
      <c r="CH72" s="962" t="s">
        <v>3151</v>
      </c>
      <c r="CI72" s="962" t="s">
        <v>3152</v>
      </c>
      <c r="CJ72" s="962" t="s">
        <v>3153</v>
      </c>
      <c r="CK72" s="962" t="s">
        <v>3154</v>
      </c>
      <c r="CL72" s="962" t="s">
        <v>3155</v>
      </c>
      <c r="CM72" s="962" t="s">
        <v>3156</v>
      </c>
      <c r="CN72" s="962" t="s">
        <v>3157</v>
      </c>
      <c r="CO72" s="962" t="s">
        <v>3158</v>
      </c>
      <c r="CP72" s="962" t="s">
        <v>3159</v>
      </c>
      <c r="CQ72" s="962" t="s">
        <v>3159</v>
      </c>
      <c r="CR72" s="962" t="s">
        <v>12</v>
      </c>
    </row>
    <row r="73">
      <c r="A73" s="934" t="s">
        <v>973</v>
      </c>
      <c r="B73" s="961" t="s">
        <v>974</v>
      </c>
      <c r="C73" s="962" t="s">
        <v>886</v>
      </c>
      <c r="D73" s="962" t="s">
        <v>1404</v>
      </c>
      <c r="E73" s="962" t="s">
        <v>1404</v>
      </c>
      <c r="F73" s="962" t="s">
        <v>1404</v>
      </c>
      <c r="G73" s="962" t="s">
        <v>1585</v>
      </c>
      <c r="H73" s="962" t="s">
        <v>1408</v>
      </c>
      <c r="I73" s="962" t="s">
        <v>1408</v>
      </c>
      <c r="J73" s="962" t="s">
        <v>1408</v>
      </c>
      <c r="K73" s="962" t="s">
        <v>1408</v>
      </c>
      <c r="L73" s="962" t="s">
        <v>1404</v>
      </c>
      <c r="M73" s="962" t="s">
        <v>12</v>
      </c>
      <c r="N73" s="962" t="s">
        <v>6</v>
      </c>
      <c r="O73" s="962" t="s">
        <v>1410</v>
      </c>
      <c r="P73" s="962" t="s">
        <v>1410</v>
      </c>
      <c r="Q73" s="962" t="s">
        <v>1410</v>
      </c>
      <c r="R73" s="962" t="s">
        <v>1410</v>
      </c>
      <c r="S73" s="962" t="s">
        <v>1410</v>
      </c>
      <c r="T73" s="962" t="s">
        <v>1404</v>
      </c>
      <c r="U73" s="963" t="s">
        <v>6</v>
      </c>
      <c r="V73" s="963" t="s">
        <v>6</v>
      </c>
      <c r="W73" s="962" t="s">
        <v>6</v>
      </c>
      <c r="X73" s="962" t="s">
        <v>6</v>
      </c>
      <c r="Y73" s="962" t="s">
        <v>913</v>
      </c>
      <c r="Z73" s="963" t="s">
        <v>6</v>
      </c>
      <c r="AA73" s="962" t="s">
        <v>6</v>
      </c>
      <c r="AB73" s="963" t="s">
        <v>913</v>
      </c>
      <c r="AC73" s="963" t="s">
        <v>920</v>
      </c>
      <c r="AD73" s="962" t="s">
        <v>1410</v>
      </c>
      <c r="AE73" s="962" t="s">
        <v>1427</v>
      </c>
      <c r="AF73" s="962" t="s">
        <v>1410</v>
      </c>
      <c r="AG73" s="962" t="s">
        <v>1410</v>
      </c>
      <c r="AH73" s="962" t="s">
        <v>1427</v>
      </c>
      <c r="AI73" s="962" t="s">
        <v>1410</v>
      </c>
      <c r="AJ73" s="962" t="s">
        <v>1410</v>
      </c>
      <c r="AK73" s="962" t="s">
        <v>1406</v>
      </c>
      <c r="AL73" s="962" t="s">
        <v>1431</v>
      </c>
      <c r="AM73" s="964" t="s">
        <v>1515</v>
      </c>
      <c r="AN73" s="962" t="s">
        <v>1410</v>
      </c>
      <c r="AO73" s="962" t="s">
        <v>1410</v>
      </c>
      <c r="AP73" s="962" t="s">
        <v>1410</v>
      </c>
      <c r="AQ73" s="962" t="s">
        <v>1410</v>
      </c>
      <c r="AR73" s="962" t="s">
        <v>1410</v>
      </c>
      <c r="AS73" s="962" t="s">
        <v>1410</v>
      </c>
      <c r="AT73" s="962" t="s">
        <v>1410</v>
      </c>
      <c r="AU73" s="962" t="s">
        <v>1410</v>
      </c>
      <c r="AV73" s="962" t="s">
        <v>1410</v>
      </c>
      <c r="AW73" s="962" t="s">
        <v>1410</v>
      </c>
      <c r="AX73" s="962" t="s">
        <v>3160</v>
      </c>
      <c r="AY73" s="962" t="s">
        <v>3161</v>
      </c>
      <c r="AZ73" s="962" t="s">
        <v>3162</v>
      </c>
      <c r="BA73" s="962" t="s">
        <v>3163</v>
      </c>
      <c r="BB73" s="965" t="s">
        <v>3164</v>
      </c>
      <c r="BC73" s="965" t="s">
        <v>3165</v>
      </c>
      <c r="BD73" s="962" t="s">
        <v>6</v>
      </c>
      <c r="BE73" s="962" t="s">
        <v>3166</v>
      </c>
      <c r="BF73" s="962" t="s">
        <v>3167</v>
      </c>
      <c r="BG73" s="962" t="s">
        <v>3168</v>
      </c>
      <c r="BH73" s="962" t="s">
        <v>1483</v>
      </c>
      <c r="BI73" s="962" t="s">
        <v>2829</v>
      </c>
      <c r="BJ73" s="962" t="s">
        <v>1515</v>
      </c>
      <c r="BK73" s="962" t="s">
        <v>1515</v>
      </c>
      <c r="BL73" s="962" t="s">
        <v>1410</v>
      </c>
      <c r="BM73" s="962" t="s">
        <v>1552</v>
      </c>
      <c r="BN73" s="962" t="s">
        <v>1410</v>
      </c>
      <c r="BO73" s="962" t="s">
        <v>1456</v>
      </c>
      <c r="BP73" s="962" t="s">
        <v>1410</v>
      </c>
      <c r="BQ73" s="962" t="s">
        <v>1410</v>
      </c>
      <c r="BR73" s="962" t="s">
        <v>1410</v>
      </c>
      <c r="BS73" s="962" t="s">
        <v>3169</v>
      </c>
      <c r="BT73" s="962" t="s">
        <v>1478</v>
      </c>
      <c r="BU73" s="962" t="s">
        <v>1910</v>
      </c>
      <c r="BV73" s="962" t="s">
        <v>1410</v>
      </c>
      <c r="BW73" s="962" t="s">
        <v>2884</v>
      </c>
      <c r="BX73" s="962" t="s">
        <v>1410</v>
      </c>
      <c r="BY73" s="962" t="s">
        <v>1978</v>
      </c>
      <c r="BZ73" s="962" t="s">
        <v>1410</v>
      </c>
      <c r="CA73" s="962" t="s">
        <v>1410</v>
      </c>
      <c r="CB73" s="962" t="s">
        <v>1410</v>
      </c>
      <c r="CC73" s="962" t="s">
        <v>3170</v>
      </c>
      <c r="CD73" s="962" t="s">
        <v>3171</v>
      </c>
      <c r="CE73" s="962" t="s">
        <v>3172</v>
      </c>
      <c r="CF73" s="962" t="s">
        <v>3173</v>
      </c>
      <c r="CG73" s="962" t="s">
        <v>3174</v>
      </c>
      <c r="CH73" s="962" t="s">
        <v>3175</v>
      </c>
      <c r="CI73" s="962" t="s">
        <v>3176</v>
      </c>
      <c r="CJ73" s="962" t="s">
        <v>3177</v>
      </c>
      <c r="CK73" s="962" t="s">
        <v>3178</v>
      </c>
      <c r="CL73" s="962" t="s">
        <v>3179</v>
      </c>
      <c r="CM73" s="962" t="s">
        <v>3180</v>
      </c>
      <c r="CN73" s="962" t="s">
        <v>3181</v>
      </c>
      <c r="CO73" s="962" t="s">
        <v>3182</v>
      </c>
      <c r="CP73" s="962" t="s">
        <v>3183</v>
      </c>
      <c r="CQ73" s="962" t="s">
        <v>3183</v>
      </c>
      <c r="CR73" s="962" t="s">
        <v>3184</v>
      </c>
    </row>
    <row r="74">
      <c r="B74" s="961" t="s">
        <v>975</v>
      </c>
      <c r="C74" s="962" t="s">
        <v>886</v>
      </c>
      <c r="D74" s="962" t="s">
        <v>1404</v>
      </c>
      <c r="E74" s="962" t="s">
        <v>1404</v>
      </c>
      <c r="F74" s="962" t="s">
        <v>1404</v>
      </c>
      <c r="G74" s="962" t="s">
        <v>1585</v>
      </c>
      <c r="H74" s="962" t="s">
        <v>1408</v>
      </c>
      <c r="I74" s="962" t="s">
        <v>1408</v>
      </c>
      <c r="J74" s="962" t="s">
        <v>1408</v>
      </c>
      <c r="K74" s="962" t="s">
        <v>1408</v>
      </c>
      <c r="L74" s="962" t="s">
        <v>1404</v>
      </c>
      <c r="M74" s="962" t="s">
        <v>12</v>
      </c>
      <c r="N74" s="962" t="s">
        <v>6</v>
      </c>
      <c r="O74" s="962" t="s">
        <v>1410</v>
      </c>
      <c r="P74" s="962" t="s">
        <v>1410</v>
      </c>
      <c r="Q74" s="962" t="s">
        <v>1410</v>
      </c>
      <c r="R74" s="962" t="s">
        <v>1413</v>
      </c>
      <c r="S74" s="962" t="s">
        <v>1410</v>
      </c>
      <c r="T74" s="962" t="s">
        <v>1404</v>
      </c>
      <c r="U74" s="963" t="s">
        <v>6</v>
      </c>
      <c r="V74" s="963" t="s">
        <v>6</v>
      </c>
      <c r="W74" s="962" t="s">
        <v>6</v>
      </c>
      <c r="X74" s="962" t="s">
        <v>6</v>
      </c>
      <c r="Y74" s="962" t="s">
        <v>18</v>
      </c>
      <c r="Z74" s="963" t="s">
        <v>6</v>
      </c>
      <c r="AA74" s="962" t="s">
        <v>6</v>
      </c>
      <c r="AB74" s="963" t="s">
        <v>920</v>
      </c>
      <c r="AC74" s="963" t="s">
        <v>920</v>
      </c>
      <c r="AD74" s="962" t="s">
        <v>1410</v>
      </c>
      <c r="AE74" s="962" t="s">
        <v>1552</v>
      </c>
      <c r="AF74" s="962" t="s">
        <v>1410</v>
      </c>
      <c r="AG74" s="962" t="s">
        <v>1410</v>
      </c>
      <c r="AH74" s="962" t="s">
        <v>1427</v>
      </c>
      <c r="AI74" s="962" t="s">
        <v>1410</v>
      </c>
      <c r="AJ74" s="962" t="s">
        <v>1410</v>
      </c>
      <c r="AK74" s="962" t="s">
        <v>1404</v>
      </c>
      <c r="AL74" s="964" t="s">
        <v>1431</v>
      </c>
      <c r="AM74" s="962" t="s">
        <v>1415</v>
      </c>
      <c r="AN74" s="962" t="s">
        <v>1410</v>
      </c>
      <c r="AO74" s="962" t="s">
        <v>1410</v>
      </c>
      <c r="AP74" s="962" t="s">
        <v>1515</v>
      </c>
      <c r="AQ74" s="962" t="s">
        <v>1410</v>
      </c>
      <c r="AR74" s="962" t="s">
        <v>1410</v>
      </c>
      <c r="AS74" s="962" t="s">
        <v>1410</v>
      </c>
      <c r="AT74" s="962" t="s">
        <v>1410</v>
      </c>
      <c r="AU74" s="962" t="s">
        <v>1410</v>
      </c>
      <c r="AV74" s="962" t="s">
        <v>1410</v>
      </c>
      <c r="AW74" s="962" t="s">
        <v>1410</v>
      </c>
      <c r="AX74" s="962" t="s">
        <v>3185</v>
      </c>
      <c r="AY74" s="962" t="s">
        <v>3186</v>
      </c>
      <c r="AZ74" s="962" t="s">
        <v>3187</v>
      </c>
      <c r="BA74" s="962" t="s">
        <v>3188</v>
      </c>
      <c r="BB74" s="965" t="s">
        <v>3189</v>
      </c>
      <c r="BC74" s="965" t="s">
        <v>3190</v>
      </c>
      <c r="BD74" s="962" t="s">
        <v>6</v>
      </c>
      <c r="BE74" s="962" t="s">
        <v>3191</v>
      </c>
      <c r="BF74" s="962" t="s">
        <v>3192</v>
      </c>
      <c r="BG74" s="962" t="s">
        <v>3193</v>
      </c>
      <c r="BH74" s="962" t="s">
        <v>3194</v>
      </c>
      <c r="BI74" s="962" t="s">
        <v>3195</v>
      </c>
      <c r="BJ74" s="962" t="s">
        <v>1459</v>
      </c>
      <c r="BK74" s="962" t="s">
        <v>1459</v>
      </c>
      <c r="BL74" s="962" t="s">
        <v>1410</v>
      </c>
      <c r="BM74" s="962" t="s">
        <v>3196</v>
      </c>
      <c r="BN74" s="962" t="s">
        <v>1410</v>
      </c>
      <c r="BO74" s="962" t="s">
        <v>3197</v>
      </c>
      <c r="BP74" s="962" t="s">
        <v>1410</v>
      </c>
      <c r="BQ74" s="962" t="s">
        <v>1410</v>
      </c>
      <c r="BR74" s="962" t="s">
        <v>1410</v>
      </c>
      <c r="BS74" s="962" t="s">
        <v>3198</v>
      </c>
      <c r="BT74" s="962" t="s">
        <v>1585</v>
      </c>
      <c r="BU74" s="962" t="s">
        <v>1638</v>
      </c>
      <c r="BV74" s="962" t="s">
        <v>1410</v>
      </c>
      <c r="BW74" s="962" t="s">
        <v>3199</v>
      </c>
      <c r="BX74" s="962" t="s">
        <v>1410</v>
      </c>
      <c r="BY74" s="962" t="s">
        <v>3200</v>
      </c>
      <c r="BZ74" s="962" t="s">
        <v>1410</v>
      </c>
      <c r="CA74" s="962" t="s">
        <v>1410</v>
      </c>
      <c r="CB74" s="962" t="s">
        <v>1410</v>
      </c>
      <c r="CC74" s="962" t="s">
        <v>3201</v>
      </c>
      <c r="CD74" s="962" t="s">
        <v>3202</v>
      </c>
      <c r="CE74" s="962" t="s">
        <v>3203</v>
      </c>
      <c r="CF74" s="962" t="s">
        <v>3204</v>
      </c>
      <c r="CG74" s="962" t="s">
        <v>3205</v>
      </c>
      <c r="CH74" s="962" t="s">
        <v>3206</v>
      </c>
      <c r="CI74" s="962" t="s">
        <v>3207</v>
      </c>
      <c r="CJ74" s="962" t="s">
        <v>3208</v>
      </c>
      <c r="CK74" s="962" t="s">
        <v>3209</v>
      </c>
      <c r="CL74" s="962" t="s">
        <v>3210</v>
      </c>
      <c r="CM74" s="962" t="s">
        <v>3211</v>
      </c>
      <c r="CN74" s="962" t="s">
        <v>3212</v>
      </c>
      <c r="CO74" s="962" t="s">
        <v>3213</v>
      </c>
      <c r="CP74" s="962" t="s">
        <v>3214</v>
      </c>
      <c r="CQ74" s="962" t="s">
        <v>3214</v>
      </c>
      <c r="CR74" s="962" t="s">
        <v>3215</v>
      </c>
    </row>
    <row r="75">
      <c r="B75" s="961" t="s">
        <v>976</v>
      </c>
      <c r="C75" s="962" t="s">
        <v>886</v>
      </c>
      <c r="D75" s="962" t="s">
        <v>1404</v>
      </c>
      <c r="E75" s="962" t="s">
        <v>1404</v>
      </c>
      <c r="F75" s="962" t="s">
        <v>1404</v>
      </c>
      <c r="G75" s="962" t="s">
        <v>1585</v>
      </c>
      <c r="H75" s="962" t="s">
        <v>1798</v>
      </c>
      <c r="I75" s="962" t="s">
        <v>1798</v>
      </c>
      <c r="J75" s="962" t="s">
        <v>1798</v>
      </c>
      <c r="K75" s="962" t="s">
        <v>1798</v>
      </c>
      <c r="L75" s="962" t="s">
        <v>1404</v>
      </c>
      <c r="M75" s="962" t="s">
        <v>12</v>
      </c>
      <c r="N75" s="962" t="s">
        <v>6</v>
      </c>
      <c r="O75" s="962" t="s">
        <v>1410</v>
      </c>
      <c r="P75" s="962" t="s">
        <v>1410</v>
      </c>
      <c r="Q75" s="962" t="s">
        <v>1410</v>
      </c>
      <c r="R75" s="962" t="s">
        <v>1410</v>
      </c>
      <c r="S75" s="962" t="s">
        <v>1410</v>
      </c>
      <c r="T75" s="962" t="s">
        <v>1404</v>
      </c>
      <c r="U75" s="963" t="s">
        <v>6</v>
      </c>
      <c r="V75" s="963" t="s">
        <v>6</v>
      </c>
      <c r="W75" s="962" t="s">
        <v>6</v>
      </c>
      <c r="X75" s="962" t="s">
        <v>6</v>
      </c>
      <c r="Y75" s="962" t="s">
        <v>913</v>
      </c>
      <c r="Z75" s="963" t="s">
        <v>6</v>
      </c>
      <c r="AA75" s="962" t="s">
        <v>6</v>
      </c>
      <c r="AB75" s="963" t="s">
        <v>920</v>
      </c>
      <c r="AC75" s="963" t="s">
        <v>920</v>
      </c>
      <c r="AD75" s="962" t="s">
        <v>1410</v>
      </c>
      <c r="AE75" s="962" t="s">
        <v>1427</v>
      </c>
      <c r="AF75" s="962" t="s">
        <v>1410</v>
      </c>
      <c r="AG75" s="962" t="s">
        <v>1410</v>
      </c>
      <c r="AH75" s="962" t="s">
        <v>1427</v>
      </c>
      <c r="AI75" s="962" t="s">
        <v>1410</v>
      </c>
      <c r="AJ75" s="962" t="s">
        <v>1410</v>
      </c>
      <c r="AK75" s="962" t="s">
        <v>1406</v>
      </c>
      <c r="AL75" s="962" t="s">
        <v>1431</v>
      </c>
      <c r="AM75" s="964" t="s">
        <v>1514</v>
      </c>
      <c r="AN75" s="962" t="s">
        <v>1410</v>
      </c>
      <c r="AO75" s="962" t="s">
        <v>1410</v>
      </c>
      <c r="AP75" s="962" t="s">
        <v>1410</v>
      </c>
      <c r="AQ75" s="962" t="s">
        <v>1410</v>
      </c>
      <c r="AR75" s="962" t="s">
        <v>1410</v>
      </c>
      <c r="AS75" s="962" t="s">
        <v>1410</v>
      </c>
      <c r="AT75" s="962" t="s">
        <v>1410</v>
      </c>
      <c r="AU75" s="962" t="s">
        <v>1410</v>
      </c>
      <c r="AV75" s="962" t="s">
        <v>1410</v>
      </c>
      <c r="AW75" s="962" t="s">
        <v>1410</v>
      </c>
      <c r="AX75" s="962" t="s">
        <v>3216</v>
      </c>
      <c r="AY75" s="962" t="s">
        <v>3217</v>
      </c>
      <c r="AZ75" s="962" t="s">
        <v>2371</v>
      </c>
      <c r="BA75" s="962" t="s">
        <v>3218</v>
      </c>
      <c r="BB75" s="965" t="s">
        <v>3219</v>
      </c>
      <c r="BC75" s="965" t="s">
        <v>3220</v>
      </c>
      <c r="BD75" s="962" t="s">
        <v>6</v>
      </c>
      <c r="BE75" s="962" t="s">
        <v>3221</v>
      </c>
      <c r="BF75" s="962" t="s">
        <v>3222</v>
      </c>
      <c r="BG75" s="962" t="s">
        <v>3223</v>
      </c>
      <c r="BH75" s="962" t="s">
        <v>3224</v>
      </c>
      <c r="BI75" s="962" t="s">
        <v>1483</v>
      </c>
      <c r="BJ75" s="962" t="s">
        <v>1515</v>
      </c>
      <c r="BK75" s="962" t="s">
        <v>1515</v>
      </c>
      <c r="BL75" s="962" t="s">
        <v>1410</v>
      </c>
      <c r="BM75" s="962" t="s">
        <v>1456</v>
      </c>
      <c r="BN75" s="962" t="s">
        <v>1410</v>
      </c>
      <c r="BO75" s="962" t="s">
        <v>3225</v>
      </c>
      <c r="BP75" s="962" t="s">
        <v>1410</v>
      </c>
      <c r="BQ75" s="962" t="s">
        <v>1410</v>
      </c>
      <c r="BR75" s="962" t="s">
        <v>1410</v>
      </c>
      <c r="BS75" s="962" t="s">
        <v>3226</v>
      </c>
      <c r="BT75" s="962" t="s">
        <v>1478</v>
      </c>
      <c r="BU75" s="962" t="s">
        <v>1910</v>
      </c>
      <c r="BV75" s="962" t="s">
        <v>1410</v>
      </c>
      <c r="BW75" s="962" t="s">
        <v>2370</v>
      </c>
      <c r="BX75" s="962" t="s">
        <v>1410</v>
      </c>
      <c r="BY75" s="962" t="s">
        <v>3227</v>
      </c>
      <c r="BZ75" s="962" t="s">
        <v>1410</v>
      </c>
      <c r="CA75" s="962" t="s">
        <v>1410</v>
      </c>
      <c r="CB75" s="962" t="s">
        <v>1410</v>
      </c>
      <c r="CC75" s="962" t="s">
        <v>3228</v>
      </c>
      <c r="CD75" s="962" t="s">
        <v>3229</v>
      </c>
      <c r="CE75" s="962" t="s">
        <v>3230</v>
      </c>
      <c r="CF75" s="962" t="s">
        <v>3231</v>
      </c>
      <c r="CG75" s="962" t="s">
        <v>3232</v>
      </c>
      <c r="CH75" s="962" t="s">
        <v>3233</v>
      </c>
      <c r="CI75" s="962" t="s">
        <v>3234</v>
      </c>
      <c r="CJ75" s="962" t="s">
        <v>3235</v>
      </c>
      <c r="CK75" s="962" t="s">
        <v>3236</v>
      </c>
      <c r="CL75" s="962" t="s">
        <v>3237</v>
      </c>
      <c r="CM75" s="962" t="s">
        <v>3238</v>
      </c>
      <c r="CN75" s="962" t="s">
        <v>3239</v>
      </c>
      <c r="CO75" s="962" t="s">
        <v>3240</v>
      </c>
      <c r="CP75" s="962" t="s">
        <v>3241</v>
      </c>
      <c r="CQ75" s="962" t="s">
        <v>3241</v>
      </c>
      <c r="CR75" s="962" t="s">
        <v>3242</v>
      </c>
    </row>
    <row r="76">
      <c r="B76" s="961" t="s">
        <v>975</v>
      </c>
      <c r="C76" s="962" t="s">
        <v>885</v>
      </c>
      <c r="D76" s="962" t="s">
        <v>1548</v>
      </c>
      <c r="E76" s="962" t="s">
        <v>1548</v>
      </c>
      <c r="F76" s="962" t="s">
        <v>1548</v>
      </c>
      <c r="G76" s="962" t="s">
        <v>1549</v>
      </c>
      <c r="H76" s="962" t="s">
        <v>1552</v>
      </c>
      <c r="I76" s="962" t="s">
        <v>1552</v>
      </c>
      <c r="J76" s="962" t="s">
        <v>1552</v>
      </c>
      <c r="K76" s="962" t="s">
        <v>1552</v>
      </c>
      <c r="L76" s="962" t="s">
        <v>1404</v>
      </c>
      <c r="M76" s="962" t="s">
        <v>12</v>
      </c>
      <c r="N76" s="962" t="s">
        <v>6</v>
      </c>
      <c r="O76" s="962" t="s">
        <v>1410</v>
      </c>
      <c r="P76" s="962" t="s">
        <v>1410</v>
      </c>
      <c r="Q76" s="962" t="s">
        <v>1410</v>
      </c>
      <c r="R76" s="962" t="s">
        <v>1413</v>
      </c>
      <c r="S76" s="962" t="s">
        <v>1410</v>
      </c>
      <c r="T76" s="962" t="s">
        <v>1404</v>
      </c>
      <c r="U76" s="963" t="s">
        <v>6</v>
      </c>
      <c r="V76" s="963" t="s">
        <v>6</v>
      </c>
      <c r="W76" s="962" t="s">
        <v>6</v>
      </c>
      <c r="X76" s="962" t="s">
        <v>6</v>
      </c>
      <c r="Y76" s="962" t="s">
        <v>6</v>
      </c>
      <c r="Z76" s="963" t="s">
        <v>6</v>
      </c>
      <c r="AA76" s="962" t="s">
        <v>6</v>
      </c>
      <c r="AB76" s="963" t="s">
        <v>920</v>
      </c>
      <c r="AC76" s="963" t="s">
        <v>920</v>
      </c>
      <c r="AD76" s="962" t="s">
        <v>1410</v>
      </c>
      <c r="AE76" s="962" t="s">
        <v>1515</v>
      </c>
      <c r="AF76" s="962" t="s">
        <v>1410</v>
      </c>
      <c r="AG76" s="962" t="s">
        <v>1410</v>
      </c>
      <c r="AH76" s="962" t="s">
        <v>1515</v>
      </c>
      <c r="AI76" s="962" t="s">
        <v>1410</v>
      </c>
      <c r="AJ76" s="962" t="s">
        <v>1410</v>
      </c>
      <c r="AK76" s="962" t="s">
        <v>1404</v>
      </c>
      <c r="AL76" s="964" t="s">
        <v>1484</v>
      </c>
      <c r="AM76" s="962" t="s">
        <v>1459</v>
      </c>
      <c r="AN76" s="962" t="s">
        <v>1410</v>
      </c>
      <c r="AO76" s="962" t="s">
        <v>1410</v>
      </c>
      <c r="AP76" s="962" t="s">
        <v>1552</v>
      </c>
      <c r="AQ76" s="962" t="s">
        <v>1410</v>
      </c>
      <c r="AR76" s="962" t="s">
        <v>1410</v>
      </c>
      <c r="AS76" s="962" t="s">
        <v>1410</v>
      </c>
      <c r="AT76" s="962" t="s">
        <v>1410</v>
      </c>
      <c r="AU76" s="962" t="s">
        <v>1410</v>
      </c>
      <c r="AV76" s="962" t="s">
        <v>1410</v>
      </c>
      <c r="AW76" s="962" t="s">
        <v>1410</v>
      </c>
      <c r="AX76" s="962" t="s">
        <v>3243</v>
      </c>
      <c r="AY76" s="962" t="s">
        <v>3244</v>
      </c>
      <c r="AZ76" s="962" t="s">
        <v>3245</v>
      </c>
      <c r="BA76" s="962" t="s">
        <v>3246</v>
      </c>
      <c r="BB76" s="965" t="s">
        <v>3247</v>
      </c>
      <c r="BC76" s="965" t="s">
        <v>3248</v>
      </c>
      <c r="BD76" s="962" t="s">
        <v>6</v>
      </c>
      <c r="BE76" s="962" t="s">
        <v>3249</v>
      </c>
      <c r="BF76" s="962" t="s">
        <v>3250</v>
      </c>
      <c r="BG76" s="962" t="s">
        <v>3251</v>
      </c>
      <c r="BH76" s="962" t="s">
        <v>3252</v>
      </c>
      <c r="BI76" s="962" t="s">
        <v>2746</v>
      </c>
      <c r="BJ76" s="962" t="s">
        <v>1459</v>
      </c>
      <c r="BK76" s="962" t="s">
        <v>1459</v>
      </c>
      <c r="BL76" s="962" t="s">
        <v>1410</v>
      </c>
      <c r="BM76" s="962" t="s">
        <v>3253</v>
      </c>
      <c r="BN76" s="962" t="s">
        <v>1410</v>
      </c>
      <c r="BO76" s="962" t="s">
        <v>1602</v>
      </c>
      <c r="BP76" s="962" t="s">
        <v>1410</v>
      </c>
      <c r="BQ76" s="962" t="s">
        <v>1410</v>
      </c>
      <c r="BR76" s="962" t="s">
        <v>1410</v>
      </c>
      <c r="BS76" s="962" t="s">
        <v>3254</v>
      </c>
      <c r="BT76" s="962" t="s">
        <v>1585</v>
      </c>
      <c r="BU76" s="962" t="s">
        <v>1638</v>
      </c>
      <c r="BV76" s="962" t="s">
        <v>1410</v>
      </c>
      <c r="BW76" s="962" t="s">
        <v>3255</v>
      </c>
      <c r="BX76" s="962" t="s">
        <v>1410</v>
      </c>
      <c r="BY76" s="962" t="s">
        <v>1607</v>
      </c>
      <c r="BZ76" s="962" t="s">
        <v>1410</v>
      </c>
      <c r="CA76" s="962" t="s">
        <v>1410</v>
      </c>
      <c r="CB76" s="962" t="s">
        <v>1410</v>
      </c>
      <c r="CC76" s="962" t="s">
        <v>3256</v>
      </c>
      <c r="CD76" s="962" t="s">
        <v>3257</v>
      </c>
      <c r="CE76" s="962" t="s">
        <v>3258</v>
      </c>
      <c r="CF76" s="962" t="s">
        <v>3259</v>
      </c>
      <c r="CG76" s="962" t="s">
        <v>3260</v>
      </c>
      <c r="CH76" s="962" t="s">
        <v>3261</v>
      </c>
      <c r="CI76" s="962" t="s">
        <v>3262</v>
      </c>
      <c r="CJ76" s="962" t="s">
        <v>3263</v>
      </c>
      <c r="CK76" s="962" t="s">
        <v>3264</v>
      </c>
      <c r="CL76" s="962" t="s">
        <v>3265</v>
      </c>
      <c r="CM76" s="962" t="s">
        <v>3266</v>
      </c>
      <c r="CN76" s="962" t="s">
        <v>3267</v>
      </c>
      <c r="CO76" s="962" t="s">
        <v>3268</v>
      </c>
      <c r="CP76" s="962" t="s">
        <v>3269</v>
      </c>
      <c r="CQ76" s="962" t="s">
        <v>3269</v>
      </c>
      <c r="CR76" s="962" t="s">
        <v>12</v>
      </c>
    </row>
    <row r="77">
      <c r="B77" s="961" t="s">
        <v>977</v>
      </c>
      <c r="C77" s="962" t="s">
        <v>885</v>
      </c>
      <c r="D77" s="962" t="s">
        <v>1548</v>
      </c>
      <c r="E77" s="962" t="s">
        <v>1514</v>
      </c>
      <c r="F77" s="962" t="s">
        <v>1405</v>
      </c>
      <c r="G77" s="962" t="s">
        <v>1699</v>
      </c>
      <c r="H77" s="962" t="s">
        <v>3270</v>
      </c>
      <c r="I77" s="962" t="s">
        <v>3270</v>
      </c>
      <c r="J77" s="962" t="s">
        <v>3270</v>
      </c>
      <c r="K77" s="962" t="s">
        <v>3270</v>
      </c>
      <c r="L77" s="962" t="s">
        <v>1404</v>
      </c>
      <c r="M77" s="962" t="s">
        <v>12</v>
      </c>
      <c r="N77" s="962" t="s">
        <v>6</v>
      </c>
      <c r="O77" s="962" t="s">
        <v>1410</v>
      </c>
      <c r="P77" s="962" t="s">
        <v>1410</v>
      </c>
      <c r="Q77" s="962" t="s">
        <v>1410</v>
      </c>
      <c r="R77" s="962" t="s">
        <v>1413</v>
      </c>
      <c r="S77" s="962" t="s">
        <v>1410</v>
      </c>
      <c r="T77" s="962" t="s">
        <v>1404</v>
      </c>
      <c r="U77" s="963" t="s">
        <v>6</v>
      </c>
      <c r="V77" s="963" t="s">
        <v>6</v>
      </c>
      <c r="W77" s="962" t="s">
        <v>6</v>
      </c>
      <c r="X77" s="962" t="s">
        <v>6</v>
      </c>
      <c r="Y77" s="962" t="s">
        <v>6</v>
      </c>
      <c r="Z77" s="963" t="s">
        <v>6</v>
      </c>
      <c r="AA77" s="962" t="s">
        <v>6</v>
      </c>
      <c r="AB77" s="963" t="s">
        <v>920</v>
      </c>
      <c r="AC77" s="963" t="s">
        <v>920</v>
      </c>
      <c r="AD77" s="962" t="s">
        <v>2800</v>
      </c>
      <c r="AE77" s="962" t="s">
        <v>1484</v>
      </c>
      <c r="AF77" s="962" t="s">
        <v>1410</v>
      </c>
      <c r="AG77" s="962" t="s">
        <v>1410</v>
      </c>
      <c r="AH77" s="962" t="s">
        <v>1427</v>
      </c>
      <c r="AI77" s="962" t="s">
        <v>1410</v>
      </c>
      <c r="AJ77" s="962" t="s">
        <v>1410</v>
      </c>
      <c r="AK77" s="962" t="s">
        <v>1404</v>
      </c>
      <c r="AL77" s="964" t="s">
        <v>1427</v>
      </c>
      <c r="AM77" s="962" t="s">
        <v>1514</v>
      </c>
      <c r="AN77" s="962" t="s">
        <v>1410</v>
      </c>
      <c r="AO77" s="962" t="s">
        <v>1410</v>
      </c>
      <c r="AP77" s="962" t="s">
        <v>1414</v>
      </c>
      <c r="AQ77" s="962" t="s">
        <v>1410</v>
      </c>
      <c r="AR77" s="962" t="s">
        <v>1410</v>
      </c>
      <c r="AS77" s="962" t="s">
        <v>1410</v>
      </c>
      <c r="AT77" s="962" t="s">
        <v>1410</v>
      </c>
      <c r="AU77" s="962" t="s">
        <v>1410</v>
      </c>
      <c r="AV77" s="962" t="s">
        <v>1410</v>
      </c>
      <c r="AW77" s="962" t="s">
        <v>1410</v>
      </c>
      <c r="AX77" s="962" t="s">
        <v>3271</v>
      </c>
      <c r="AY77" s="962" t="s">
        <v>3272</v>
      </c>
      <c r="AZ77" s="962" t="s">
        <v>3273</v>
      </c>
      <c r="BA77" s="962" t="s">
        <v>3274</v>
      </c>
      <c r="BB77" s="965" t="s">
        <v>3275</v>
      </c>
      <c r="BC77" s="965" t="s">
        <v>3276</v>
      </c>
      <c r="BD77" s="962" t="s">
        <v>6</v>
      </c>
      <c r="BE77" s="962" t="s">
        <v>2626</v>
      </c>
      <c r="BF77" s="962" t="s">
        <v>3277</v>
      </c>
      <c r="BG77" s="962" t="s">
        <v>3278</v>
      </c>
      <c r="BH77" s="962" t="s">
        <v>3279</v>
      </c>
      <c r="BI77" s="962" t="s">
        <v>3280</v>
      </c>
      <c r="BJ77" s="962" t="s">
        <v>1459</v>
      </c>
      <c r="BK77" s="962" t="s">
        <v>1459</v>
      </c>
      <c r="BL77" s="962" t="s">
        <v>1410</v>
      </c>
      <c r="BM77" s="962" t="s">
        <v>3281</v>
      </c>
      <c r="BN77" s="962" t="s">
        <v>1410</v>
      </c>
      <c r="BO77" s="962" t="s">
        <v>3282</v>
      </c>
      <c r="BP77" s="962" t="s">
        <v>1410</v>
      </c>
      <c r="BQ77" s="962" t="s">
        <v>1410</v>
      </c>
      <c r="BR77" s="962" t="s">
        <v>1410</v>
      </c>
      <c r="BS77" s="962" t="s">
        <v>3283</v>
      </c>
      <c r="BT77" s="962" t="s">
        <v>1585</v>
      </c>
      <c r="BU77" s="962" t="s">
        <v>1638</v>
      </c>
      <c r="BV77" s="962" t="s">
        <v>1410</v>
      </c>
      <c r="BW77" s="962" t="s">
        <v>3284</v>
      </c>
      <c r="BX77" s="962" t="s">
        <v>1410</v>
      </c>
      <c r="BY77" s="962" t="s">
        <v>3285</v>
      </c>
      <c r="BZ77" s="962" t="s">
        <v>1410</v>
      </c>
      <c r="CA77" s="962" t="s">
        <v>1410</v>
      </c>
      <c r="CB77" s="962" t="s">
        <v>1410</v>
      </c>
      <c r="CC77" s="962" t="s">
        <v>3286</v>
      </c>
      <c r="CD77" s="962" t="s">
        <v>3287</v>
      </c>
      <c r="CE77" s="962" t="s">
        <v>3288</v>
      </c>
      <c r="CF77" s="962" t="s">
        <v>3289</v>
      </c>
      <c r="CG77" s="962" t="s">
        <v>3290</v>
      </c>
      <c r="CH77" s="962" t="s">
        <v>3291</v>
      </c>
      <c r="CI77" s="962" t="s">
        <v>3292</v>
      </c>
      <c r="CJ77" s="962" t="s">
        <v>3293</v>
      </c>
      <c r="CK77" s="962" t="s">
        <v>3294</v>
      </c>
      <c r="CL77" s="962" t="s">
        <v>3295</v>
      </c>
      <c r="CM77" s="962" t="s">
        <v>3296</v>
      </c>
      <c r="CN77" s="962" t="s">
        <v>3297</v>
      </c>
      <c r="CO77" s="962" t="s">
        <v>3298</v>
      </c>
      <c r="CP77" s="962" t="s">
        <v>3299</v>
      </c>
      <c r="CQ77" s="962" t="s">
        <v>3299</v>
      </c>
      <c r="CR77" s="962" t="s">
        <v>12</v>
      </c>
    </row>
    <row r="78">
      <c r="B78" s="961" t="s">
        <v>978</v>
      </c>
      <c r="C78" s="962" t="s">
        <v>886</v>
      </c>
      <c r="D78" s="962" t="s">
        <v>1404</v>
      </c>
      <c r="E78" s="962" t="s">
        <v>1404</v>
      </c>
      <c r="F78" s="962" t="s">
        <v>1404</v>
      </c>
      <c r="G78" s="962" t="s">
        <v>1585</v>
      </c>
      <c r="H78" s="962" t="s">
        <v>1548</v>
      </c>
      <c r="I78" s="962" t="s">
        <v>1548</v>
      </c>
      <c r="J78" s="962" t="s">
        <v>1548</v>
      </c>
      <c r="K78" s="962" t="s">
        <v>1548</v>
      </c>
      <c r="L78" s="962" t="s">
        <v>1404</v>
      </c>
      <c r="M78" s="962" t="s">
        <v>12</v>
      </c>
      <c r="N78" s="962" t="s">
        <v>6</v>
      </c>
      <c r="O78" s="962" t="s">
        <v>1410</v>
      </c>
      <c r="P78" s="962" t="s">
        <v>1410</v>
      </c>
      <c r="Q78" s="962" t="s">
        <v>1410</v>
      </c>
      <c r="R78" s="962" t="s">
        <v>1410</v>
      </c>
      <c r="S78" s="962" t="s">
        <v>1410</v>
      </c>
      <c r="T78" s="962" t="s">
        <v>1404</v>
      </c>
      <c r="U78" s="963" t="s">
        <v>6</v>
      </c>
      <c r="V78" s="963" t="s">
        <v>6</v>
      </c>
      <c r="W78" s="962" t="s">
        <v>6</v>
      </c>
      <c r="X78" s="962" t="s">
        <v>6</v>
      </c>
      <c r="Y78" s="962" t="s">
        <v>913</v>
      </c>
      <c r="Z78" s="963" t="s">
        <v>6</v>
      </c>
      <c r="AA78" s="962" t="s">
        <v>6</v>
      </c>
      <c r="AB78" s="963" t="s">
        <v>6</v>
      </c>
      <c r="AC78" s="963" t="s">
        <v>6</v>
      </c>
      <c r="AD78" s="962" t="s">
        <v>1410</v>
      </c>
      <c r="AE78" s="962" t="s">
        <v>1410</v>
      </c>
      <c r="AF78" s="962" t="s">
        <v>1410</v>
      </c>
      <c r="AG78" s="962" t="s">
        <v>1410</v>
      </c>
      <c r="AH78" s="964" t="s">
        <v>1404</v>
      </c>
      <c r="AI78" s="962" t="s">
        <v>1410</v>
      </c>
      <c r="AJ78" s="962" t="s">
        <v>1410</v>
      </c>
      <c r="AK78" s="962" t="s">
        <v>1410</v>
      </c>
      <c r="AL78" s="962" t="s">
        <v>1404</v>
      </c>
      <c r="AM78" s="962" t="s">
        <v>1404</v>
      </c>
      <c r="AN78" s="962" t="s">
        <v>1410</v>
      </c>
      <c r="AO78" s="962" t="s">
        <v>1410</v>
      </c>
      <c r="AP78" s="962" t="s">
        <v>1410</v>
      </c>
      <c r="AQ78" s="962" t="s">
        <v>1410</v>
      </c>
      <c r="AR78" s="962" t="s">
        <v>1410</v>
      </c>
      <c r="AS78" s="962" t="s">
        <v>1410</v>
      </c>
      <c r="AT78" s="962" t="s">
        <v>1410</v>
      </c>
      <c r="AU78" s="962" t="s">
        <v>1410</v>
      </c>
      <c r="AV78" s="962" t="s">
        <v>1410</v>
      </c>
      <c r="AW78" s="962" t="s">
        <v>1410</v>
      </c>
      <c r="AX78" s="962" t="s">
        <v>3300</v>
      </c>
      <c r="AY78" s="962" t="s">
        <v>3301</v>
      </c>
      <c r="AZ78" s="962" t="s">
        <v>2771</v>
      </c>
      <c r="BA78" s="962" t="s">
        <v>3302</v>
      </c>
      <c r="BB78" s="965" t="s">
        <v>3303</v>
      </c>
      <c r="BC78" s="965" t="s">
        <v>3304</v>
      </c>
      <c r="BD78" s="962" t="s">
        <v>6</v>
      </c>
      <c r="BE78" s="962" t="s">
        <v>1456</v>
      </c>
      <c r="BF78" s="962" t="s">
        <v>1457</v>
      </c>
      <c r="BG78" s="962" t="s">
        <v>1458</v>
      </c>
      <c r="BH78" s="962" t="s">
        <v>1699</v>
      </c>
      <c r="BI78" s="962" t="s">
        <v>1450</v>
      </c>
      <c r="BJ78" s="962" t="s">
        <v>1410</v>
      </c>
      <c r="BK78" s="962" t="s">
        <v>1410</v>
      </c>
      <c r="BL78" s="962" t="s">
        <v>1410</v>
      </c>
      <c r="BM78" s="962" t="s">
        <v>1548</v>
      </c>
      <c r="BN78" s="962" t="s">
        <v>1410</v>
      </c>
      <c r="BO78" s="962" t="s">
        <v>3305</v>
      </c>
      <c r="BP78" s="962" t="s">
        <v>1410</v>
      </c>
      <c r="BQ78" s="962" t="s">
        <v>1410</v>
      </c>
      <c r="BR78" s="962" t="s">
        <v>1410</v>
      </c>
      <c r="BS78" s="962" t="s">
        <v>3306</v>
      </c>
      <c r="BT78" s="962" t="s">
        <v>1410</v>
      </c>
      <c r="BU78" s="962" t="s">
        <v>1410</v>
      </c>
      <c r="BV78" s="962" t="s">
        <v>1410</v>
      </c>
      <c r="BW78" s="962" t="s">
        <v>2203</v>
      </c>
      <c r="BX78" s="962" t="s">
        <v>1410</v>
      </c>
      <c r="BY78" s="962" t="s">
        <v>3307</v>
      </c>
      <c r="BZ78" s="962" t="s">
        <v>1410</v>
      </c>
      <c r="CA78" s="962" t="s">
        <v>1410</v>
      </c>
      <c r="CB78" s="962" t="s">
        <v>1410</v>
      </c>
      <c r="CC78" s="962" t="s">
        <v>3308</v>
      </c>
      <c r="CD78" s="962" t="s">
        <v>1495</v>
      </c>
      <c r="CE78" s="962" t="s">
        <v>3309</v>
      </c>
      <c r="CF78" s="962" t="s">
        <v>3310</v>
      </c>
      <c r="CG78" s="962" t="s">
        <v>3311</v>
      </c>
      <c r="CH78" s="962" t="s">
        <v>3312</v>
      </c>
      <c r="CI78" s="962" t="s">
        <v>3313</v>
      </c>
      <c r="CJ78" s="962" t="s">
        <v>3314</v>
      </c>
      <c r="CK78" s="962" t="s">
        <v>3315</v>
      </c>
      <c r="CL78" s="962" t="s">
        <v>3316</v>
      </c>
      <c r="CM78" s="962" t="s">
        <v>3317</v>
      </c>
      <c r="CN78" s="962" t="s">
        <v>3318</v>
      </c>
      <c r="CO78" s="962" t="s">
        <v>3319</v>
      </c>
      <c r="CP78" s="962" t="s">
        <v>3320</v>
      </c>
      <c r="CQ78" s="962" t="s">
        <v>3320</v>
      </c>
      <c r="CR78" s="962" t="s">
        <v>3321</v>
      </c>
    </row>
    <row r="79">
      <c r="B79" s="961" t="s">
        <v>978</v>
      </c>
      <c r="C79" s="962" t="s">
        <v>885</v>
      </c>
      <c r="D79" s="962" t="s">
        <v>1404</v>
      </c>
      <c r="E79" s="962" t="s">
        <v>1404</v>
      </c>
      <c r="F79" s="962" t="s">
        <v>1404</v>
      </c>
      <c r="G79" s="962" t="s">
        <v>1624</v>
      </c>
      <c r="H79" s="962" t="s">
        <v>1548</v>
      </c>
      <c r="I79" s="962" t="s">
        <v>1548</v>
      </c>
      <c r="J79" s="962" t="s">
        <v>1548</v>
      </c>
      <c r="K79" s="962" t="s">
        <v>1548</v>
      </c>
      <c r="L79" s="962" t="s">
        <v>1404</v>
      </c>
      <c r="M79" s="962" t="s">
        <v>12</v>
      </c>
      <c r="N79" s="962" t="s">
        <v>6</v>
      </c>
      <c r="O79" s="962" t="s">
        <v>1410</v>
      </c>
      <c r="P79" s="962" t="s">
        <v>1410</v>
      </c>
      <c r="Q79" s="962" t="s">
        <v>1410</v>
      </c>
      <c r="R79" s="962" t="s">
        <v>1410</v>
      </c>
      <c r="S79" s="962" t="s">
        <v>1410</v>
      </c>
      <c r="T79" s="962" t="s">
        <v>1404</v>
      </c>
      <c r="U79" s="963" t="s">
        <v>6</v>
      </c>
      <c r="V79" s="963" t="s">
        <v>6</v>
      </c>
      <c r="W79" s="962" t="s">
        <v>6</v>
      </c>
      <c r="X79" s="962" t="s">
        <v>6</v>
      </c>
      <c r="Y79" s="962" t="s">
        <v>6</v>
      </c>
      <c r="Z79" s="963" t="s">
        <v>6</v>
      </c>
      <c r="AA79" s="962" t="s">
        <v>6</v>
      </c>
      <c r="AB79" s="963" t="s">
        <v>6</v>
      </c>
      <c r="AC79" s="963" t="s">
        <v>6</v>
      </c>
      <c r="AD79" s="962" t="s">
        <v>1410</v>
      </c>
      <c r="AE79" s="962" t="s">
        <v>1410</v>
      </c>
      <c r="AF79" s="962" t="s">
        <v>1410</v>
      </c>
      <c r="AG79" s="962" t="s">
        <v>1410</v>
      </c>
      <c r="AH79" s="964" t="s">
        <v>1404</v>
      </c>
      <c r="AI79" s="962" t="s">
        <v>1410</v>
      </c>
      <c r="AJ79" s="962" t="s">
        <v>1410</v>
      </c>
      <c r="AK79" s="962" t="s">
        <v>1410</v>
      </c>
      <c r="AL79" s="962" t="s">
        <v>1404</v>
      </c>
      <c r="AM79" s="962" t="s">
        <v>1404</v>
      </c>
      <c r="AN79" s="962" t="s">
        <v>1410</v>
      </c>
      <c r="AO79" s="962" t="s">
        <v>1410</v>
      </c>
      <c r="AP79" s="962" t="s">
        <v>1410</v>
      </c>
      <c r="AQ79" s="962" t="s">
        <v>1410</v>
      </c>
      <c r="AR79" s="962" t="s">
        <v>1410</v>
      </c>
      <c r="AS79" s="962" t="s">
        <v>1410</v>
      </c>
      <c r="AT79" s="962" t="s">
        <v>1410</v>
      </c>
      <c r="AU79" s="962" t="s">
        <v>1410</v>
      </c>
      <c r="AV79" s="962" t="s">
        <v>1410</v>
      </c>
      <c r="AW79" s="962" t="s">
        <v>1410</v>
      </c>
      <c r="AX79" s="962" t="s">
        <v>3300</v>
      </c>
      <c r="AY79" s="962" t="s">
        <v>3322</v>
      </c>
      <c r="AZ79" s="962" t="s">
        <v>2771</v>
      </c>
      <c r="BA79" s="962" t="s">
        <v>3302</v>
      </c>
      <c r="BB79" s="965" t="s">
        <v>3323</v>
      </c>
      <c r="BC79" s="965" t="s">
        <v>3324</v>
      </c>
      <c r="BD79" s="962" t="s">
        <v>6</v>
      </c>
      <c r="BE79" s="962" t="s">
        <v>1456</v>
      </c>
      <c r="BF79" s="962" t="s">
        <v>1457</v>
      </c>
      <c r="BG79" s="962" t="s">
        <v>1458</v>
      </c>
      <c r="BH79" s="962" t="s">
        <v>1699</v>
      </c>
      <c r="BI79" s="962" t="s">
        <v>1450</v>
      </c>
      <c r="BJ79" s="962" t="s">
        <v>1410</v>
      </c>
      <c r="BK79" s="962" t="s">
        <v>1410</v>
      </c>
      <c r="BL79" s="962" t="s">
        <v>1410</v>
      </c>
      <c r="BM79" s="962" t="s">
        <v>1548</v>
      </c>
      <c r="BN79" s="962" t="s">
        <v>1410</v>
      </c>
      <c r="BO79" s="962" t="s">
        <v>3305</v>
      </c>
      <c r="BP79" s="962" t="s">
        <v>1410</v>
      </c>
      <c r="BQ79" s="962" t="s">
        <v>1410</v>
      </c>
      <c r="BR79" s="962" t="s">
        <v>1410</v>
      </c>
      <c r="BS79" s="962" t="s">
        <v>3306</v>
      </c>
      <c r="BT79" s="962" t="s">
        <v>1410</v>
      </c>
      <c r="BU79" s="962" t="s">
        <v>1410</v>
      </c>
      <c r="BV79" s="962" t="s">
        <v>1410</v>
      </c>
      <c r="BW79" s="962" t="s">
        <v>2203</v>
      </c>
      <c r="BX79" s="962" t="s">
        <v>1410</v>
      </c>
      <c r="BY79" s="962" t="s">
        <v>3307</v>
      </c>
      <c r="BZ79" s="962" t="s">
        <v>1410</v>
      </c>
      <c r="CA79" s="962" t="s">
        <v>1410</v>
      </c>
      <c r="CB79" s="962" t="s">
        <v>1410</v>
      </c>
      <c r="CC79" s="962" t="s">
        <v>3308</v>
      </c>
      <c r="CD79" s="962" t="s">
        <v>1495</v>
      </c>
      <c r="CE79" s="962" t="s">
        <v>3309</v>
      </c>
      <c r="CF79" s="962" t="s">
        <v>3310</v>
      </c>
      <c r="CG79" s="962" t="s">
        <v>3311</v>
      </c>
      <c r="CH79" s="962" t="s">
        <v>3312</v>
      </c>
      <c r="CI79" s="962" t="s">
        <v>3313</v>
      </c>
      <c r="CJ79" s="962" t="s">
        <v>3314</v>
      </c>
      <c r="CK79" s="962" t="s">
        <v>3315</v>
      </c>
      <c r="CL79" s="962" t="s">
        <v>3316</v>
      </c>
      <c r="CM79" s="962" t="s">
        <v>3317</v>
      </c>
      <c r="CN79" s="962" t="s">
        <v>3318</v>
      </c>
      <c r="CO79" s="962" t="s">
        <v>3319</v>
      </c>
      <c r="CP79" s="962" t="s">
        <v>3320</v>
      </c>
      <c r="CQ79" s="962" t="s">
        <v>3320</v>
      </c>
      <c r="CR79" s="962" t="s">
        <v>12</v>
      </c>
    </row>
    <row r="80">
      <c r="A80" s="940" t="s">
        <v>979</v>
      </c>
      <c r="B80" s="961" t="s">
        <v>980</v>
      </c>
      <c r="C80" s="962" t="s">
        <v>886</v>
      </c>
      <c r="D80" s="962" t="s">
        <v>1404</v>
      </c>
      <c r="E80" s="962" t="s">
        <v>1404</v>
      </c>
      <c r="F80" s="962" t="s">
        <v>1404</v>
      </c>
      <c r="G80" s="962" t="s">
        <v>1585</v>
      </c>
      <c r="H80" s="962" t="s">
        <v>1798</v>
      </c>
      <c r="I80" s="962" t="s">
        <v>1798</v>
      </c>
      <c r="J80" s="962" t="s">
        <v>1798</v>
      </c>
      <c r="K80" s="962" t="s">
        <v>1798</v>
      </c>
      <c r="L80" s="962" t="s">
        <v>1404</v>
      </c>
      <c r="M80" s="962" t="s">
        <v>1552</v>
      </c>
      <c r="N80" s="962" t="s">
        <v>1552</v>
      </c>
      <c r="O80" s="962" t="s">
        <v>1410</v>
      </c>
      <c r="P80" s="962" t="s">
        <v>1410</v>
      </c>
      <c r="Q80" s="962" t="s">
        <v>1410</v>
      </c>
      <c r="R80" s="962" t="s">
        <v>1410</v>
      </c>
      <c r="S80" s="962" t="s">
        <v>1410</v>
      </c>
      <c r="T80" s="962" t="s">
        <v>1404</v>
      </c>
      <c r="U80" s="962" t="s">
        <v>3325</v>
      </c>
      <c r="V80" s="963" t="s">
        <v>6</v>
      </c>
      <c r="W80" s="962" t="s">
        <v>6</v>
      </c>
      <c r="X80" s="962" t="s">
        <v>6</v>
      </c>
      <c r="Y80" s="962" t="s">
        <v>913</v>
      </c>
      <c r="Z80" s="963" t="s">
        <v>6</v>
      </c>
      <c r="AA80" s="962" t="s">
        <v>6</v>
      </c>
      <c r="AB80" s="963" t="s">
        <v>6</v>
      </c>
      <c r="AC80" s="963" t="s">
        <v>6</v>
      </c>
      <c r="AD80" s="962" t="s">
        <v>3326</v>
      </c>
      <c r="AE80" s="962" t="s">
        <v>1410</v>
      </c>
      <c r="AF80" s="962" t="s">
        <v>1410</v>
      </c>
      <c r="AG80" s="962" t="s">
        <v>1514</v>
      </c>
      <c r="AH80" s="962" t="s">
        <v>1414</v>
      </c>
      <c r="AI80" s="962" t="s">
        <v>1410</v>
      </c>
      <c r="AJ80" s="962" t="s">
        <v>1410</v>
      </c>
      <c r="AK80" s="962" t="s">
        <v>1406</v>
      </c>
      <c r="AL80" s="964" t="s">
        <v>1459</v>
      </c>
      <c r="AM80" s="962" t="s">
        <v>1410</v>
      </c>
      <c r="AN80" s="962" t="s">
        <v>1410</v>
      </c>
      <c r="AO80" s="962" t="s">
        <v>1410</v>
      </c>
      <c r="AP80" s="962" t="s">
        <v>1410</v>
      </c>
      <c r="AQ80" s="962" t="s">
        <v>1410</v>
      </c>
      <c r="AR80" s="962" t="s">
        <v>1410</v>
      </c>
      <c r="AS80" s="962" t="s">
        <v>1410</v>
      </c>
      <c r="AT80" s="962" t="s">
        <v>1410</v>
      </c>
      <c r="AU80" s="962" t="s">
        <v>1410</v>
      </c>
      <c r="AV80" s="962" t="s">
        <v>1410</v>
      </c>
      <c r="AW80" s="962" t="s">
        <v>1410</v>
      </c>
      <c r="AX80" s="962" t="s">
        <v>3327</v>
      </c>
      <c r="AY80" s="962" t="s">
        <v>3328</v>
      </c>
      <c r="AZ80" s="962" t="s">
        <v>3329</v>
      </c>
      <c r="BA80" s="962" t="s">
        <v>3330</v>
      </c>
      <c r="BB80" s="965" t="s">
        <v>3331</v>
      </c>
      <c r="BC80" s="965" t="s">
        <v>3332</v>
      </c>
      <c r="BD80" s="962" t="s">
        <v>3333</v>
      </c>
      <c r="BE80" s="962" t="s">
        <v>3334</v>
      </c>
      <c r="BF80" s="962" t="s">
        <v>3335</v>
      </c>
      <c r="BG80" s="962" t="s">
        <v>3336</v>
      </c>
      <c r="BH80" s="962" t="s">
        <v>3337</v>
      </c>
      <c r="BI80" s="962" t="s">
        <v>3338</v>
      </c>
      <c r="BJ80" s="962" t="s">
        <v>1515</v>
      </c>
      <c r="BK80" s="962" t="s">
        <v>1515</v>
      </c>
      <c r="BL80" s="962" t="s">
        <v>1410</v>
      </c>
      <c r="BM80" s="962" t="s">
        <v>1410</v>
      </c>
      <c r="BN80" s="962" t="s">
        <v>1410</v>
      </c>
      <c r="BO80" s="962" t="s">
        <v>2033</v>
      </c>
      <c r="BP80" s="962" t="s">
        <v>1410</v>
      </c>
      <c r="BQ80" s="962" t="s">
        <v>1410</v>
      </c>
      <c r="BR80" s="962" t="s">
        <v>1410</v>
      </c>
      <c r="BS80" s="962" t="s">
        <v>3339</v>
      </c>
      <c r="BT80" s="962" t="s">
        <v>1478</v>
      </c>
      <c r="BU80" s="962" t="s">
        <v>1910</v>
      </c>
      <c r="BV80" s="962" t="s">
        <v>1410</v>
      </c>
      <c r="BW80" s="962" t="s">
        <v>1410</v>
      </c>
      <c r="BX80" s="962" t="s">
        <v>1410</v>
      </c>
      <c r="BY80" s="962" t="s">
        <v>1639</v>
      </c>
      <c r="BZ80" s="962" t="s">
        <v>1410</v>
      </c>
      <c r="CA80" s="962" t="s">
        <v>1410</v>
      </c>
      <c r="CB80" s="962" t="s">
        <v>1410</v>
      </c>
      <c r="CC80" s="962" t="s">
        <v>3340</v>
      </c>
      <c r="CD80" s="962" t="s">
        <v>3341</v>
      </c>
      <c r="CE80" s="962" t="s">
        <v>3342</v>
      </c>
      <c r="CF80" s="962" t="s">
        <v>3343</v>
      </c>
      <c r="CG80" s="962" t="s">
        <v>3344</v>
      </c>
      <c r="CH80" s="962" t="s">
        <v>3345</v>
      </c>
      <c r="CI80" s="962" t="s">
        <v>3346</v>
      </c>
      <c r="CJ80" s="962" t="s">
        <v>3347</v>
      </c>
      <c r="CK80" s="962" t="s">
        <v>3348</v>
      </c>
      <c r="CL80" s="962" t="s">
        <v>3349</v>
      </c>
      <c r="CM80" s="962" t="s">
        <v>3350</v>
      </c>
      <c r="CN80" s="962" t="s">
        <v>3351</v>
      </c>
      <c r="CO80" s="962" t="s">
        <v>3352</v>
      </c>
      <c r="CP80" s="962" t="s">
        <v>3353</v>
      </c>
      <c r="CQ80" s="962" t="s">
        <v>3353</v>
      </c>
      <c r="CR80" s="962" t="s">
        <v>3354</v>
      </c>
    </row>
    <row r="81">
      <c r="B81" s="961" t="s">
        <v>980</v>
      </c>
      <c r="C81" s="962" t="s">
        <v>885</v>
      </c>
      <c r="D81" s="962" t="s">
        <v>1404</v>
      </c>
      <c r="E81" s="962" t="s">
        <v>1404</v>
      </c>
      <c r="F81" s="962" t="s">
        <v>1404</v>
      </c>
      <c r="G81" s="962" t="s">
        <v>1624</v>
      </c>
      <c r="H81" s="962" t="s">
        <v>1564</v>
      </c>
      <c r="I81" s="962" t="s">
        <v>1564</v>
      </c>
      <c r="J81" s="962" t="s">
        <v>1564</v>
      </c>
      <c r="K81" s="962" t="s">
        <v>1564</v>
      </c>
      <c r="L81" s="962" t="s">
        <v>1404</v>
      </c>
      <c r="M81" s="962" t="s">
        <v>3355</v>
      </c>
      <c r="N81" s="962" t="s">
        <v>3356</v>
      </c>
      <c r="O81" s="962" t="s">
        <v>1410</v>
      </c>
      <c r="P81" s="962" t="s">
        <v>1410</v>
      </c>
      <c r="Q81" s="962" t="s">
        <v>1410</v>
      </c>
      <c r="R81" s="962" t="s">
        <v>1410</v>
      </c>
      <c r="S81" s="962" t="s">
        <v>1410</v>
      </c>
      <c r="T81" s="962" t="s">
        <v>1404</v>
      </c>
      <c r="U81" s="962" t="s">
        <v>3357</v>
      </c>
      <c r="V81" s="963" t="s">
        <v>6</v>
      </c>
      <c r="W81" s="962" t="s">
        <v>6</v>
      </c>
      <c r="X81" s="962" t="s">
        <v>6</v>
      </c>
      <c r="Y81" s="962" t="s">
        <v>6</v>
      </c>
      <c r="Z81" s="963" t="s">
        <v>6</v>
      </c>
      <c r="AA81" s="962" t="s">
        <v>6</v>
      </c>
      <c r="AB81" s="963" t="s">
        <v>6</v>
      </c>
      <c r="AC81" s="963" t="s">
        <v>6</v>
      </c>
      <c r="AD81" s="962" t="s">
        <v>1564</v>
      </c>
      <c r="AE81" s="962" t="s">
        <v>1410</v>
      </c>
      <c r="AF81" s="962" t="s">
        <v>1410</v>
      </c>
      <c r="AG81" s="962" t="s">
        <v>1404</v>
      </c>
      <c r="AH81" s="962" t="s">
        <v>1459</v>
      </c>
      <c r="AI81" s="962" t="s">
        <v>1410</v>
      </c>
      <c r="AJ81" s="962" t="s">
        <v>1410</v>
      </c>
      <c r="AK81" s="962" t="s">
        <v>1406</v>
      </c>
      <c r="AL81" s="964" t="s">
        <v>1548</v>
      </c>
      <c r="AM81" s="962" t="s">
        <v>1410</v>
      </c>
      <c r="AN81" s="962" t="s">
        <v>1410</v>
      </c>
      <c r="AO81" s="962" t="s">
        <v>1410</v>
      </c>
      <c r="AP81" s="962" t="s">
        <v>1410</v>
      </c>
      <c r="AQ81" s="962" t="s">
        <v>1410</v>
      </c>
      <c r="AR81" s="962" t="s">
        <v>1410</v>
      </c>
      <c r="AS81" s="962" t="s">
        <v>1410</v>
      </c>
      <c r="AT81" s="962" t="s">
        <v>1410</v>
      </c>
      <c r="AU81" s="962" t="s">
        <v>1410</v>
      </c>
      <c r="AV81" s="962" t="s">
        <v>1410</v>
      </c>
      <c r="AW81" s="962" t="s">
        <v>1410</v>
      </c>
      <c r="AX81" s="962" t="s">
        <v>3358</v>
      </c>
      <c r="AY81" s="962" t="s">
        <v>3359</v>
      </c>
      <c r="AZ81" s="962" t="s">
        <v>3360</v>
      </c>
      <c r="BA81" s="962" t="s">
        <v>3361</v>
      </c>
      <c r="BB81" s="965" t="s">
        <v>3362</v>
      </c>
      <c r="BC81" s="965" t="s">
        <v>3363</v>
      </c>
      <c r="BD81" s="962" t="s">
        <v>3364</v>
      </c>
      <c r="BE81" s="962" t="s">
        <v>3365</v>
      </c>
      <c r="BF81" s="962" t="s">
        <v>3366</v>
      </c>
      <c r="BG81" s="962" t="s">
        <v>3367</v>
      </c>
      <c r="BH81" s="962" t="s">
        <v>3044</v>
      </c>
      <c r="BI81" s="962" t="s">
        <v>3368</v>
      </c>
      <c r="BJ81" s="962" t="s">
        <v>1515</v>
      </c>
      <c r="BK81" s="962" t="s">
        <v>1515</v>
      </c>
      <c r="BL81" s="962" t="s">
        <v>1410</v>
      </c>
      <c r="BM81" s="962" t="s">
        <v>1410</v>
      </c>
      <c r="BN81" s="962" t="s">
        <v>1410</v>
      </c>
      <c r="BO81" s="962" t="s">
        <v>3305</v>
      </c>
      <c r="BP81" s="962" t="s">
        <v>1410</v>
      </c>
      <c r="BQ81" s="962" t="s">
        <v>1410</v>
      </c>
      <c r="BR81" s="962" t="s">
        <v>1410</v>
      </c>
      <c r="BS81" s="962" t="s">
        <v>3369</v>
      </c>
      <c r="BT81" s="962" t="s">
        <v>1478</v>
      </c>
      <c r="BU81" s="962" t="s">
        <v>1910</v>
      </c>
      <c r="BV81" s="962" t="s">
        <v>1410</v>
      </c>
      <c r="BW81" s="962" t="s">
        <v>1410</v>
      </c>
      <c r="BX81" s="962" t="s">
        <v>1410</v>
      </c>
      <c r="BY81" s="962" t="s">
        <v>3307</v>
      </c>
      <c r="BZ81" s="962" t="s">
        <v>1410</v>
      </c>
      <c r="CA81" s="962" t="s">
        <v>1410</v>
      </c>
      <c r="CB81" s="962" t="s">
        <v>1410</v>
      </c>
      <c r="CC81" s="962" t="s">
        <v>3370</v>
      </c>
      <c r="CD81" s="962" t="s">
        <v>3371</v>
      </c>
      <c r="CE81" s="962" t="s">
        <v>3372</v>
      </c>
      <c r="CF81" s="962" t="s">
        <v>3373</v>
      </c>
      <c r="CG81" s="962" t="s">
        <v>3374</v>
      </c>
      <c r="CH81" s="962" t="s">
        <v>3375</v>
      </c>
      <c r="CI81" s="962" t="s">
        <v>3376</v>
      </c>
      <c r="CJ81" s="962" t="s">
        <v>3377</v>
      </c>
      <c r="CK81" s="962" t="s">
        <v>3378</v>
      </c>
      <c r="CL81" s="962" t="s">
        <v>3379</v>
      </c>
      <c r="CM81" s="962" t="s">
        <v>3380</v>
      </c>
      <c r="CN81" s="962" t="s">
        <v>3381</v>
      </c>
      <c r="CO81" s="962" t="s">
        <v>3382</v>
      </c>
      <c r="CP81" s="962" t="s">
        <v>3383</v>
      </c>
      <c r="CQ81" s="962" t="s">
        <v>3383</v>
      </c>
      <c r="CR81" s="962" t="s">
        <v>12</v>
      </c>
    </row>
    <row r="82">
      <c r="B82" s="961" t="s">
        <v>981</v>
      </c>
      <c r="C82" s="962" t="s">
        <v>886</v>
      </c>
      <c r="D82" s="962" t="s">
        <v>1404</v>
      </c>
      <c r="E82" s="962" t="s">
        <v>1406</v>
      </c>
      <c r="F82" s="962" t="s">
        <v>1548</v>
      </c>
      <c r="G82" s="962" t="s">
        <v>1604</v>
      </c>
      <c r="H82" s="962" t="s">
        <v>1414</v>
      </c>
      <c r="I82" s="962" t="s">
        <v>1414</v>
      </c>
      <c r="J82" s="962" t="s">
        <v>1414</v>
      </c>
      <c r="K82" s="962" t="s">
        <v>1414</v>
      </c>
      <c r="L82" s="962" t="s">
        <v>1404</v>
      </c>
      <c r="M82" s="962" t="s">
        <v>12</v>
      </c>
      <c r="N82" s="962" t="s">
        <v>12</v>
      </c>
      <c r="O82" s="962" t="s">
        <v>1410</v>
      </c>
      <c r="P82" s="962" t="s">
        <v>1410</v>
      </c>
      <c r="Q82" s="962" t="s">
        <v>1410</v>
      </c>
      <c r="R82" s="962" t="s">
        <v>1410</v>
      </c>
      <c r="S82" s="962" t="s">
        <v>1410</v>
      </c>
      <c r="T82" s="962" t="s">
        <v>1404</v>
      </c>
      <c r="U82" s="963" t="s">
        <v>6</v>
      </c>
      <c r="V82" s="963" t="s">
        <v>6</v>
      </c>
      <c r="W82" s="962" t="s">
        <v>6</v>
      </c>
      <c r="X82" s="962" t="s">
        <v>6</v>
      </c>
      <c r="Y82" s="962" t="s">
        <v>913</v>
      </c>
      <c r="Z82" s="963" t="s">
        <v>6</v>
      </c>
      <c r="AA82" s="962" t="s">
        <v>6</v>
      </c>
      <c r="AB82" s="963" t="s">
        <v>6</v>
      </c>
      <c r="AC82" s="963" t="s">
        <v>6</v>
      </c>
      <c r="AD82" s="962" t="s">
        <v>1641</v>
      </c>
      <c r="AE82" s="962" t="s">
        <v>1410</v>
      </c>
      <c r="AF82" s="962" t="s">
        <v>1410</v>
      </c>
      <c r="AG82" s="962" t="s">
        <v>1514</v>
      </c>
      <c r="AH82" s="962" t="s">
        <v>1515</v>
      </c>
      <c r="AI82" s="962" t="s">
        <v>1410</v>
      </c>
      <c r="AJ82" s="962" t="s">
        <v>1410</v>
      </c>
      <c r="AK82" s="964" t="s">
        <v>1405</v>
      </c>
      <c r="AL82" s="962" t="s">
        <v>1410</v>
      </c>
      <c r="AM82" s="962" t="s">
        <v>1410</v>
      </c>
      <c r="AN82" s="962" t="s">
        <v>1410</v>
      </c>
      <c r="AO82" s="962" t="s">
        <v>1410</v>
      </c>
      <c r="AP82" s="962" t="s">
        <v>1410</v>
      </c>
      <c r="AQ82" s="962" t="s">
        <v>1410</v>
      </c>
      <c r="AR82" s="962" t="s">
        <v>1410</v>
      </c>
      <c r="AS82" s="962" t="s">
        <v>1410</v>
      </c>
      <c r="AT82" s="962" t="s">
        <v>1410</v>
      </c>
      <c r="AU82" s="962" t="s">
        <v>1410</v>
      </c>
      <c r="AV82" s="962" t="s">
        <v>1410</v>
      </c>
      <c r="AW82" s="962" t="s">
        <v>1410</v>
      </c>
      <c r="AX82" s="962" t="s">
        <v>3384</v>
      </c>
      <c r="AY82" s="962" t="s">
        <v>3385</v>
      </c>
      <c r="AZ82" s="962" t="s">
        <v>3386</v>
      </c>
      <c r="BA82" s="962" t="s">
        <v>3387</v>
      </c>
      <c r="BB82" s="965" t="s">
        <v>3388</v>
      </c>
      <c r="BC82" s="965" t="s">
        <v>3389</v>
      </c>
      <c r="BD82" s="962" t="s">
        <v>6</v>
      </c>
      <c r="BE82" s="962" t="s">
        <v>3390</v>
      </c>
      <c r="BF82" s="962" t="s">
        <v>3391</v>
      </c>
      <c r="BG82" s="962" t="s">
        <v>3392</v>
      </c>
      <c r="BH82" s="962" t="s">
        <v>3393</v>
      </c>
      <c r="BI82" s="962" t="s">
        <v>3394</v>
      </c>
      <c r="BJ82" s="962" t="s">
        <v>1552</v>
      </c>
      <c r="BK82" s="962" t="s">
        <v>1552</v>
      </c>
      <c r="BL82" s="962" t="s">
        <v>1410</v>
      </c>
      <c r="BM82" s="962" t="s">
        <v>1410</v>
      </c>
      <c r="BN82" s="962" t="s">
        <v>1410</v>
      </c>
      <c r="BO82" s="962" t="s">
        <v>1410</v>
      </c>
      <c r="BP82" s="962" t="s">
        <v>1410</v>
      </c>
      <c r="BQ82" s="962" t="s">
        <v>1410</v>
      </c>
      <c r="BR82" s="962" t="s">
        <v>1410</v>
      </c>
      <c r="BS82" s="962" t="s">
        <v>3395</v>
      </c>
      <c r="BT82" s="962" t="s">
        <v>1604</v>
      </c>
      <c r="BU82" s="962" t="s">
        <v>1605</v>
      </c>
      <c r="BV82" s="962" t="s">
        <v>1410</v>
      </c>
      <c r="BW82" s="962" t="s">
        <v>1410</v>
      </c>
      <c r="BX82" s="962" t="s">
        <v>1410</v>
      </c>
      <c r="BY82" s="962" t="s">
        <v>1410</v>
      </c>
      <c r="BZ82" s="962" t="s">
        <v>1410</v>
      </c>
      <c r="CA82" s="962" t="s">
        <v>1410</v>
      </c>
      <c r="CB82" s="962" t="s">
        <v>1410</v>
      </c>
      <c r="CC82" s="962" t="s">
        <v>3396</v>
      </c>
      <c r="CD82" s="962" t="s">
        <v>3397</v>
      </c>
      <c r="CE82" s="962" t="s">
        <v>3398</v>
      </c>
      <c r="CF82" s="962" t="s">
        <v>3399</v>
      </c>
      <c r="CG82" s="962" t="s">
        <v>3400</v>
      </c>
      <c r="CH82" s="962" t="s">
        <v>3401</v>
      </c>
      <c r="CI82" s="962" t="s">
        <v>3402</v>
      </c>
      <c r="CJ82" s="962" t="s">
        <v>3403</v>
      </c>
      <c r="CK82" s="962" t="s">
        <v>3404</v>
      </c>
      <c r="CL82" s="962" t="s">
        <v>3405</v>
      </c>
      <c r="CM82" s="962" t="s">
        <v>3406</v>
      </c>
      <c r="CN82" s="962" t="s">
        <v>3407</v>
      </c>
      <c r="CO82" s="962" t="s">
        <v>3408</v>
      </c>
      <c r="CP82" s="962" t="s">
        <v>3409</v>
      </c>
      <c r="CQ82" s="962" t="s">
        <v>3409</v>
      </c>
      <c r="CR82" s="962" t="s">
        <v>3410</v>
      </c>
    </row>
    <row r="83">
      <c r="B83" s="961" t="s">
        <v>981</v>
      </c>
      <c r="C83" s="962" t="s">
        <v>885</v>
      </c>
      <c r="D83" s="962" t="s">
        <v>1404</v>
      </c>
      <c r="E83" s="962" t="s">
        <v>1406</v>
      </c>
      <c r="F83" s="962" t="s">
        <v>1548</v>
      </c>
      <c r="G83" s="962" t="s">
        <v>3411</v>
      </c>
      <c r="H83" s="962" t="s">
        <v>1484</v>
      </c>
      <c r="I83" s="962" t="s">
        <v>1484</v>
      </c>
      <c r="J83" s="962" t="s">
        <v>1484</v>
      </c>
      <c r="K83" s="962" t="s">
        <v>1484</v>
      </c>
      <c r="L83" s="962" t="s">
        <v>1404</v>
      </c>
      <c r="M83" s="962" t="s">
        <v>12</v>
      </c>
      <c r="N83" s="962" t="s">
        <v>12</v>
      </c>
      <c r="O83" s="962" t="s">
        <v>1410</v>
      </c>
      <c r="P83" s="962" t="s">
        <v>1410</v>
      </c>
      <c r="Q83" s="962" t="s">
        <v>1410</v>
      </c>
      <c r="R83" s="962" t="s">
        <v>1410</v>
      </c>
      <c r="S83" s="962" t="s">
        <v>1410</v>
      </c>
      <c r="T83" s="962" t="s">
        <v>1404</v>
      </c>
      <c r="U83" s="963" t="s">
        <v>6</v>
      </c>
      <c r="V83" s="963" t="s">
        <v>6</v>
      </c>
      <c r="W83" s="962" t="s">
        <v>6</v>
      </c>
      <c r="X83" s="962" t="s">
        <v>6</v>
      </c>
      <c r="Y83" s="962" t="s">
        <v>6</v>
      </c>
      <c r="Z83" s="963" t="s">
        <v>6</v>
      </c>
      <c r="AA83" s="962" t="s">
        <v>6</v>
      </c>
      <c r="AB83" s="963" t="s">
        <v>6</v>
      </c>
      <c r="AC83" s="963" t="s">
        <v>6</v>
      </c>
      <c r="AD83" s="962" t="s">
        <v>1404</v>
      </c>
      <c r="AE83" s="962" t="s">
        <v>1410</v>
      </c>
      <c r="AF83" s="962" t="s">
        <v>1410</v>
      </c>
      <c r="AG83" s="962" t="s">
        <v>1404</v>
      </c>
      <c r="AH83" s="962" t="s">
        <v>1404</v>
      </c>
      <c r="AI83" s="962" t="s">
        <v>1410</v>
      </c>
      <c r="AJ83" s="962" t="s">
        <v>1410</v>
      </c>
      <c r="AK83" s="964" t="s">
        <v>1404</v>
      </c>
      <c r="AL83" s="962" t="s">
        <v>1410</v>
      </c>
      <c r="AM83" s="962" t="s">
        <v>1410</v>
      </c>
      <c r="AN83" s="962" t="s">
        <v>1410</v>
      </c>
      <c r="AO83" s="962" t="s">
        <v>1410</v>
      </c>
      <c r="AP83" s="962" t="s">
        <v>1410</v>
      </c>
      <c r="AQ83" s="962" t="s">
        <v>1410</v>
      </c>
      <c r="AR83" s="962" t="s">
        <v>1410</v>
      </c>
      <c r="AS83" s="962" t="s">
        <v>1410</v>
      </c>
      <c r="AT83" s="962" t="s">
        <v>1410</v>
      </c>
      <c r="AU83" s="962" t="s">
        <v>1410</v>
      </c>
      <c r="AV83" s="962" t="s">
        <v>1410</v>
      </c>
      <c r="AW83" s="962" t="s">
        <v>1410</v>
      </c>
      <c r="AX83" s="962" t="s">
        <v>3412</v>
      </c>
      <c r="AY83" s="962" t="s">
        <v>3413</v>
      </c>
      <c r="AZ83" s="962" t="s">
        <v>3414</v>
      </c>
      <c r="BA83" s="962" t="s">
        <v>3415</v>
      </c>
      <c r="BB83" s="965" t="s">
        <v>3416</v>
      </c>
      <c r="BC83" s="965" t="s">
        <v>3417</v>
      </c>
      <c r="BD83" s="962" t="s">
        <v>6</v>
      </c>
      <c r="BE83" s="962" t="s">
        <v>1491</v>
      </c>
      <c r="BF83" s="962" t="s">
        <v>1492</v>
      </c>
      <c r="BG83" s="962" t="s">
        <v>1493</v>
      </c>
      <c r="BH83" s="962" t="s">
        <v>3418</v>
      </c>
      <c r="BI83" s="962" t="s">
        <v>3067</v>
      </c>
      <c r="BJ83" s="962" t="s">
        <v>1459</v>
      </c>
      <c r="BK83" s="962" t="s">
        <v>1459</v>
      </c>
      <c r="BL83" s="962" t="s">
        <v>1410</v>
      </c>
      <c r="BM83" s="962" t="s">
        <v>1410</v>
      </c>
      <c r="BN83" s="962" t="s">
        <v>1410</v>
      </c>
      <c r="BO83" s="962" t="s">
        <v>1410</v>
      </c>
      <c r="BP83" s="962" t="s">
        <v>1410</v>
      </c>
      <c r="BQ83" s="962" t="s">
        <v>1410</v>
      </c>
      <c r="BR83" s="962" t="s">
        <v>1410</v>
      </c>
      <c r="BS83" s="962" t="s">
        <v>3419</v>
      </c>
      <c r="BT83" s="962" t="s">
        <v>1585</v>
      </c>
      <c r="BU83" s="962" t="s">
        <v>1638</v>
      </c>
      <c r="BV83" s="962" t="s">
        <v>1410</v>
      </c>
      <c r="BW83" s="962" t="s">
        <v>1410</v>
      </c>
      <c r="BX83" s="962" t="s">
        <v>1410</v>
      </c>
      <c r="BY83" s="962" t="s">
        <v>1410</v>
      </c>
      <c r="BZ83" s="962" t="s">
        <v>1410</v>
      </c>
      <c r="CA83" s="962" t="s">
        <v>1410</v>
      </c>
      <c r="CB83" s="962" t="s">
        <v>1410</v>
      </c>
      <c r="CC83" s="962" t="s">
        <v>2991</v>
      </c>
      <c r="CD83" s="962" t="s">
        <v>3420</v>
      </c>
      <c r="CE83" s="962" t="s">
        <v>3421</v>
      </c>
      <c r="CF83" s="962" t="s">
        <v>3422</v>
      </c>
      <c r="CG83" s="962" t="s">
        <v>3423</v>
      </c>
      <c r="CH83" s="962" t="s">
        <v>3424</v>
      </c>
      <c r="CI83" s="962" t="s">
        <v>3425</v>
      </c>
      <c r="CJ83" s="962" t="s">
        <v>3426</v>
      </c>
      <c r="CK83" s="962" t="s">
        <v>3427</v>
      </c>
      <c r="CL83" s="962" t="s">
        <v>3428</v>
      </c>
      <c r="CM83" s="962" t="s">
        <v>3429</v>
      </c>
      <c r="CN83" s="962" t="s">
        <v>3430</v>
      </c>
      <c r="CO83" s="962" t="s">
        <v>3431</v>
      </c>
      <c r="CP83" s="962" t="s">
        <v>3432</v>
      </c>
      <c r="CQ83" s="962" t="s">
        <v>3432</v>
      </c>
      <c r="CR83" s="962" t="s">
        <v>12</v>
      </c>
    </row>
    <row r="84">
      <c r="B84" s="961" t="s">
        <v>982</v>
      </c>
      <c r="C84" s="962" t="s">
        <v>886</v>
      </c>
      <c r="D84" s="962" t="s">
        <v>1404</v>
      </c>
      <c r="E84" s="962" t="s">
        <v>1404</v>
      </c>
      <c r="F84" s="962" t="s">
        <v>1404</v>
      </c>
      <c r="G84" s="962" t="s">
        <v>1585</v>
      </c>
      <c r="H84" s="962" t="s">
        <v>1515</v>
      </c>
      <c r="I84" s="962" t="s">
        <v>1515</v>
      </c>
      <c r="J84" s="962" t="s">
        <v>1515</v>
      </c>
      <c r="K84" s="962" t="s">
        <v>1515</v>
      </c>
      <c r="L84" s="962" t="s">
        <v>1404</v>
      </c>
      <c r="M84" s="962" t="s">
        <v>6</v>
      </c>
      <c r="N84" s="962" t="s">
        <v>3433</v>
      </c>
      <c r="O84" s="962" t="s">
        <v>1410</v>
      </c>
      <c r="P84" s="962" t="s">
        <v>1410</v>
      </c>
      <c r="Q84" s="962" t="s">
        <v>1410</v>
      </c>
      <c r="R84" s="962" t="s">
        <v>1410</v>
      </c>
      <c r="S84" s="962" t="s">
        <v>1410</v>
      </c>
      <c r="T84" s="962" t="s">
        <v>1404</v>
      </c>
      <c r="U84" s="963" t="s">
        <v>6</v>
      </c>
      <c r="V84" s="963" t="s">
        <v>1411</v>
      </c>
      <c r="W84" s="962" t="s">
        <v>6</v>
      </c>
      <c r="X84" s="962" t="s">
        <v>6</v>
      </c>
      <c r="Y84" s="962" t="s">
        <v>913</v>
      </c>
      <c r="Z84" s="963" t="s">
        <v>6</v>
      </c>
      <c r="AA84" s="962" t="s">
        <v>6</v>
      </c>
      <c r="AB84" s="963" t="s">
        <v>6</v>
      </c>
      <c r="AC84" s="963" t="s">
        <v>6</v>
      </c>
      <c r="AD84" s="962" t="s">
        <v>2752</v>
      </c>
      <c r="AE84" s="962" t="s">
        <v>1410</v>
      </c>
      <c r="AF84" s="962" t="s">
        <v>1410</v>
      </c>
      <c r="AG84" s="962" t="s">
        <v>1410</v>
      </c>
      <c r="AH84" s="962" t="s">
        <v>1552</v>
      </c>
      <c r="AI84" s="962" t="s">
        <v>1410</v>
      </c>
      <c r="AJ84" s="962" t="s">
        <v>1410</v>
      </c>
      <c r="AK84" s="962" t="s">
        <v>1410</v>
      </c>
      <c r="AL84" s="962" t="s">
        <v>1427</v>
      </c>
      <c r="AM84" s="962" t="s">
        <v>1410</v>
      </c>
      <c r="AN84" s="962" t="s">
        <v>1410</v>
      </c>
      <c r="AO84" s="962" t="s">
        <v>1410</v>
      </c>
      <c r="AP84" s="962" t="s">
        <v>1410</v>
      </c>
      <c r="AQ84" s="962" t="s">
        <v>1410</v>
      </c>
      <c r="AR84" s="962" t="s">
        <v>1410</v>
      </c>
      <c r="AS84" s="964" t="s">
        <v>1548</v>
      </c>
      <c r="AT84" s="962" t="s">
        <v>1410</v>
      </c>
      <c r="AU84" s="962" t="s">
        <v>1410</v>
      </c>
      <c r="AV84" s="962" t="s">
        <v>1410</v>
      </c>
      <c r="AW84" s="962" t="s">
        <v>1410</v>
      </c>
      <c r="AX84" s="962" t="s">
        <v>3434</v>
      </c>
      <c r="AY84" s="962" t="s">
        <v>3435</v>
      </c>
      <c r="AZ84" s="962" t="s">
        <v>3436</v>
      </c>
      <c r="BA84" s="962" t="s">
        <v>3437</v>
      </c>
      <c r="BB84" s="965" t="s">
        <v>3438</v>
      </c>
      <c r="BC84" s="965" t="s">
        <v>3439</v>
      </c>
      <c r="BD84" s="962" t="s">
        <v>6</v>
      </c>
      <c r="BE84" s="962" t="s">
        <v>3440</v>
      </c>
      <c r="BF84" s="962" t="s">
        <v>3441</v>
      </c>
      <c r="BG84" s="962" t="s">
        <v>3442</v>
      </c>
      <c r="BH84" s="962" t="s">
        <v>3443</v>
      </c>
      <c r="BI84" s="962" t="s">
        <v>3444</v>
      </c>
      <c r="BJ84" s="962" t="s">
        <v>1410</v>
      </c>
      <c r="BK84" s="962" t="s">
        <v>3445</v>
      </c>
      <c r="BL84" s="962" t="s">
        <v>1410</v>
      </c>
      <c r="BM84" s="962" t="s">
        <v>1410</v>
      </c>
      <c r="BN84" s="962" t="s">
        <v>1410</v>
      </c>
      <c r="BO84" s="962" t="s">
        <v>1415</v>
      </c>
      <c r="BP84" s="962" t="s">
        <v>1410</v>
      </c>
      <c r="BQ84" s="962" t="s">
        <v>1410</v>
      </c>
      <c r="BR84" s="962" t="s">
        <v>1410</v>
      </c>
      <c r="BS84" s="962" t="s">
        <v>3446</v>
      </c>
      <c r="BT84" s="962" t="s">
        <v>1410</v>
      </c>
      <c r="BU84" s="962" t="s">
        <v>3447</v>
      </c>
      <c r="BV84" s="962" t="s">
        <v>1410</v>
      </c>
      <c r="BW84" s="962" t="s">
        <v>1410</v>
      </c>
      <c r="BX84" s="962" t="s">
        <v>1410</v>
      </c>
      <c r="BY84" s="962" t="s">
        <v>1588</v>
      </c>
      <c r="BZ84" s="962" t="s">
        <v>1410</v>
      </c>
      <c r="CA84" s="962" t="s">
        <v>1410</v>
      </c>
      <c r="CB84" s="962" t="s">
        <v>1410</v>
      </c>
      <c r="CC84" s="962" t="s">
        <v>3448</v>
      </c>
      <c r="CD84" s="962" t="s">
        <v>3449</v>
      </c>
      <c r="CE84" s="962" t="s">
        <v>3450</v>
      </c>
      <c r="CF84" s="962" t="s">
        <v>3451</v>
      </c>
      <c r="CG84" s="962" t="s">
        <v>3452</v>
      </c>
      <c r="CH84" s="962" t="s">
        <v>3453</v>
      </c>
      <c r="CI84" s="962" t="s">
        <v>3454</v>
      </c>
      <c r="CJ84" s="962" t="s">
        <v>3455</v>
      </c>
      <c r="CK84" s="962" t="s">
        <v>3456</v>
      </c>
      <c r="CL84" s="962" t="s">
        <v>3457</v>
      </c>
      <c r="CM84" s="962" t="s">
        <v>3458</v>
      </c>
      <c r="CN84" s="962" t="s">
        <v>3459</v>
      </c>
      <c r="CO84" s="962" t="s">
        <v>3460</v>
      </c>
      <c r="CP84" s="962" t="s">
        <v>3461</v>
      </c>
      <c r="CQ84" s="962" t="s">
        <v>3461</v>
      </c>
      <c r="CR84" s="962" t="s">
        <v>12</v>
      </c>
    </row>
    <row r="85">
      <c r="B85" s="961" t="s">
        <v>982</v>
      </c>
      <c r="C85" s="962" t="s">
        <v>885</v>
      </c>
      <c r="D85" s="962" t="s">
        <v>1404</v>
      </c>
      <c r="E85" s="962" t="s">
        <v>1404</v>
      </c>
      <c r="F85" s="962" t="s">
        <v>1404</v>
      </c>
      <c r="G85" s="962" t="s">
        <v>1624</v>
      </c>
      <c r="H85" s="962" t="s">
        <v>1515</v>
      </c>
      <c r="I85" s="962" t="s">
        <v>1515</v>
      </c>
      <c r="J85" s="962" t="s">
        <v>1515</v>
      </c>
      <c r="K85" s="962" t="s">
        <v>1515</v>
      </c>
      <c r="L85" s="962" t="s">
        <v>1404</v>
      </c>
      <c r="M85" s="962" t="s">
        <v>6</v>
      </c>
      <c r="N85" s="962" t="s">
        <v>3462</v>
      </c>
      <c r="O85" s="962" t="s">
        <v>1410</v>
      </c>
      <c r="P85" s="962" t="s">
        <v>1410</v>
      </c>
      <c r="Q85" s="962" t="s">
        <v>1410</v>
      </c>
      <c r="R85" s="962" t="s">
        <v>1410</v>
      </c>
      <c r="S85" s="962" t="s">
        <v>1410</v>
      </c>
      <c r="T85" s="962" t="s">
        <v>1404</v>
      </c>
      <c r="U85" s="963" t="s">
        <v>6</v>
      </c>
      <c r="V85" s="963" t="s">
        <v>1661</v>
      </c>
      <c r="W85" s="962" t="s">
        <v>6</v>
      </c>
      <c r="X85" s="962" t="s">
        <v>6</v>
      </c>
      <c r="Y85" s="962" t="s">
        <v>6</v>
      </c>
      <c r="Z85" s="963" t="s">
        <v>6</v>
      </c>
      <c r="AA85" s="962" t="s">
        <v>6</v>
      </c>
      <c r="AB85" s="963" t="s">
        <v>6</v>
      </c>
      <c r="AC85" s="963" t="s">
        <v>6</v>
      </c>
      <c r="AD85" s="962" t="s">
        <v>1548</v>
      </c>
      <c r="AE85" s="962" t="s">
        <v>1410</v>
      </c>
      <c r="AF85" s="962" t="s">
        <v>1410</v>
      </c>
      <c r="AG85" s="962" t="s">
        <v>1410</v>
      </c>
      <c r="AH85" s="962" t="s">
        <v>1406</v>
      </c>
      <c r="AI85" s="962" t="s">
        <v>1410</v>
      </c>
      <c r="AJ85" s="962" t="s">
        <v>1410</v>
      </c>
      <c r="AK85" s="962" t="s">
        <v>1410</v>
      </c>
      <c r="AL85" s="962" t="s">
        <v>1406</v>
      </c>
      <c r="AM85" s="962" t="s">
        <v>1410</v>
      </c>
      <c r="AN85" s="962" t="s">
        <v>1410</v>
      </c>
      <c r="AO85" s="962" t="s">
        <v>1410</v>
      </c>
      <c r="AP85" s="962" t="s">
        <v>1410</v>
      </c>
      <c r="AQ85" s="962" t="s">
        <v>1410</v>
      </c>
      <c r="AR85" s="962" t="s">
        <v>1410</v>
      </c>
      <c r="AS85" s="964" t="s">
        <v>1404</v>
      </c>
      <c r="AT85" s="962" t="s">
        <v>1410</v>
      </c>
      <c r="AU85" s="962" t="s">
        <v>1410</v>
      </c>
      <c r="AV85" s="962" t="s">
        <v>1410</v>
      </c>
      <c r="AW85" s="962" t="s">
        <v>1410</v>
      </c>
      <c r="AX85" s="962" t="s">
        <v>3463</v>
      </c>
      <c r="AY85" s="962" t="s">
        <v>3464</v>
      </c>
      <c r="AZ85" s="962" t="s">
        <v>3465</v>
      </c>
      <c r="BA85" s="962" t="s">
        <v>3466</v>
      </c>
      <c r="BB85" s="965" t="s">
        <v>3467</v>
      </c>
      <c r="BC85" s="965" t="s">
        <v>3468</v>
      </c>
      <c r="BD85" s="962" t="s">
        <v>6</v>
      </c>
      <c r="BE85" s="962" t="s">
        <v>1632</v>
      </c>
      <c r="BF85" s="962" t="s">
        <v>1633</v>
      </c>
      <c r="BG85" s="962" t="s">
        <v>1634</v>
      </c>
      <c r="BH85" s="962" t="s">
        <v>3469</v>
      </c>
      <c r="BI85" s="962" t="s">
        <v>3470</v>
      </c>
      <c r="BJ85" s="962" t="s">
        <v>1410</v>
      </c>
      <c r="BK85" s="962" t="s">
        <v>1849</v>
      </c>
      <c r="BL85" s="962" t="s">
        <v>1410</v>
      </c>
      <c r="BM85" s="962" t="s">
        <v>1410</v>
      </c>
      <c r="BN85" s="962" t="s">
        <v>1410</v>
      </c>
      <c r="BO85" s="962" t="s">
        <v>3471</v>
      </c>
      <c r="BP85" s="962" t="s">
        <v>1410</v>
      </c>
      <c r="BQ85" s="962" t="s">
        <v>1410</v>
      </c>
      <c r="BR85" s="962" t="s">
        <v>1410</v>
      </c>
      <c r="BS85" s="962" t="s">
        <v>3472</v>
      </c>
      <c r="BT85" s="962" t="s">
        <v>1410</v>
      </c>
      <c r="BU85" s="962" t="s">
        <v>1851</v>
      </c>
      <c r="BV85" s="962" t="s">
        <v>1410</v>
      </c>
      <c r="BW85" s="962" t="s">
        <v>1410</v>
      </c>
      <c r="BX85" s="962" t="s">
        <v>1410</v>
      </c>
      <c r="BY85" s="962" t="s">
        <v>3473</v>
      </c>
      <c r="BZ85" s="962" t="s">
        <v>1410</v>
      </c>
      <c r="CA85" s="962" t="s">
        <v>1410</v>
      </c>
      <c r="CB85" s="962" t="s">
        <v>1410</v>
      </c>
      <c r="CC85" s="962" t="s">
        <v>3474</v>
      </c>
      <c r="CD85" s="962" t="s">
        <v>3475</v>
      </c>
      <c r="CE85" s="962" t="s">
        <v>3476</v>
      </c>
      <c r="CF85" s="962" t="s">
        <v>3477</v>
      </c>
      <c r="CG85" s="962" t="s">
        <v>3478</v>
      </c>
      <c r="CH85" s="962" t="s">
        <v>3479</v>
      </c>
      <c r="CI85" s="962" t="s">
        <v>3480</v>
      </c>
      <c r="CJ85" s="962" t="s">
        <v>3481</v>
      </c>
      <c r="CK85" s="962" t="s">
        <v>3482</v>
      </c>
      <c r="CL85" s="962" t="s">
        <v>3483</v>
      </c>
      <c r="CM85" s="962" t="s">
        <v>3484</v>
      </c>
      <c r="CN85" s="962" t="s">
        <v>3485</v>
      </c>
      <c r="CO85" s="962" t="s">
        <v>3486</v>
      </c>
      <c r="CP85" s="962" t="s">
        <v>3487</v>
      </c>
      <c r="CQ85" s="962" t="s">
        <v>3487</v>
      </c>
      <c r="CR85" s="962" t="s">
        <v>12</v>
      </c>
    </row>
    <row r="86">
      <c r="B86" s="961" t="s">
        <v>983</v>
      </c>
      <c r="C86" s="962" t="s">
        <v>886</v>
      </c>
      <c r="D86" s="962" t="s">
        <v>1548</v>
      </c>
      <c r="E86" s="962" t="s">
        <v>1548</v>
      </c>
      <c r="F86" s="962" t="s">
        <v>1406</v>
      </c>
      <c r="G86" s="962" t="s">
        <v>3488</v>
      </c>
      <c r="H86" s="962" t="s">
        <v>1798</v>
      </c>
      <c r="I86" s="962" t="s">
        <v>1798</v>
      </c>
      <c r="J86" s="962" t="s">
        <v>1798</v>
      </c>
      <c r="K86" s="962" t="s">
        <v>1798</v>
      </c>
      <c r="L86" s="962" t="s">
        <v>1404</v>
      </c>
      <c r="M86" s="962" t="s">
        <v>12</v>
      </c>
      <c r="N86" s="962" t="s">
        <v>12</v>
      </c>
      <c r="O86" s="962" t="s">
        <v>1410</v>
      </c>
      <c r="P86" s="962"/>
      <c r="Q86" s="962" t="s">
        <v>1410</v>
      </c>
      <c r="R86" s="962" t="s">
        <v>1410</v>
      </c>
      <c r="S86" s="962" t="s">
        <v>1410</v>
      </c>
      <c r="T86" s="962" t="s">
        <v>1404</v>
      </c>
      <c r="U86" s="963" t="s">
        <v>6</v>
      </c>
      <c r="V86" s="963" t="s">
        <v>6</v>
      </c>
      <c r="W86" s="962" t="s">
        <v>3489</v>
      </c>
      <c r="X86" s="962" t="s">
        <v>6</v>
      </c>
      <c r="Y86" s="962" t="s">
        <v>12</v>
      </c>
      <c r="Z86" s="963" t="s">
        <v>6</v>
      </c>
      <c r="AA86" s="962" t="s">
        <v>6</v>
      </c>
      <c r="AB86" s="963" t="s">
        <v>6</v>
      </c>
      <c r="AC86" s="963" t="s">
        <v>6</v>
      </c>
      <c r="AD86" s="962" t="s">
        <v>1412</v>
      </c>
      <c r="AE86" s="962" t="s">
        <v>1410</v>
      </c>
      <c r="AF86" s="962" t="s">
        <v>1413</v>
      </c>
      <c r="AG86" s="962" t="s">
        <v>1414</v>
      </c>
      <c r="AH86" s="962" t="s">
        <v>1414</v>
      </c>
      <c r="AI86" s="962" t="s">
        <v>1410</v>
      </c>
      <c r="AJ86" s="962" t="s">
        <v>1410</v>
      </c>
      <c r="AK86" s="962" t="s">
        <v>1410</v>
      </c>
      <c r="AL86" s="964" t="s">
        <v>1415</v>
      </c>
      <c r="AM86" s="962" t="s">
        <v>1410</v>
      </c>
      <c r="AN86" s="962" t="s">
        <v>1410</v>
      </c>
      <c r="AO86" s="962" t="s">
        <v>1410</v>
      </c>
      <c r="AP86" s="962" t="s">
        <v>1410</v>
      </c>
      <c r="AQ86" s="962" t="s">
        <v>1410</v>
      </c>
      <c r="AR86" s="962" t="s">
        <v>1410</v>
      </c>
      <c r="AS86" s="962" t="s">
        <v>1427</v>
      </c>
      <c r="AT86" s="962" t="s">
        <v>1410</v>
      </c>
      <c r="AU86" s="962" t="s">
        <v>1410</v>
      </c>
      <c r="AV86" s="962" t="s">
        <v>1427</v>
      </c>
      <c r="AW86" s="962" t="s">
        <v>1410</v>
      </c>
      <c r="AX86" s="962" t="s">
        <v>3490</v>
      </c>
      <c r="AY86" s="962" t="s">
        <v>3491</v>
      </c>
      <c r="AZ86" s="962" t="s">
        <v>3492</v>
      </c>
      <c r="BA86" s="962" t="s">
        <v>3493</v>
      </c>
      <c r="BB86" s="965" t="s">
        <v>3494</v>
      </c>
      <c r="BC86" s="965" t="s">
        <v>3495</v>
      </c>
      <c r="BD86" s="962" t="s">
        <v>6</v>
      </c>
      <c r="BE86" s="962" t="s">
        <v>1422</v>
      </c>
      <c r="BF86" s="962" t="s">
        <v>1423</v>
      </c>
      <c r="BG86" s="962" t="s">
        <v>1424</v>
      </c>
      <c r="BH86" s="962" t="s">
        <v>3496</v>
      </c>
      <c r="BI86" s="962" t="s">
        <v>3497</v>
      </c>
      <c r="BJ86" s="962" t="s">
        <v>1410</v>
      </c>
      <c r="BK86" s="962" t="s">
        <v>3498</v>
      </c>
      <c r="BL86" s="962" t="s">
        <v>1410</v>
      </c>
      <c r="BM86" s="962" t="s">
        <v>1410</v>
      </c>
      <c r="BN86" s="962" t="s">
        <v>1410</v>
      </c>
      <c r="BO86" s="962" t="s">
        <v>3499</v>
      </c>
      <c r="BP86" s="962" t="s">
        <v>1514</v>
      </c>
      <c r="BQ86" s="962" t="s">
        <v>1410</v>
      </c>
      <c r="BR86" s="962" t="s">
        <v>1410</v>
      </c>
      <c r="BS86" s="962" t="s">
        <v>3500</v>
      </c>
      <c r="BT86" s="962" t="s">
        <v>1410</v>
      </c>
      <c r="BU86" s="962" t="s">
        <v>3501</v>
      </c>
      <c r="BV86" s="962" t="s">
        <v>1410</v>
      </c>
      <c r="BW86" s="962" t="s">
        <v>1410</v>
      </c>
      <c r="BX86" s="962" t="s">
        <v>1410</v>
      </c>
      <c r="BY86" s="962" t="s">
        <v>3502</v>
      </c>
      <c r="BZ86" s="962" t="s">
        <v>1588</v>
      </c>
      <c r="CA86" s="962" t="s">
        <v>1410</v>
      </c>
      <c r="CB86" s="962" t="s">
        <v>1410</v>
      </c>
      <c r="CC86" s="962" t="s">
        <v>3503</v>
      </c>
      <c r="CD86" s="962" t="s">
        <v>3504</v>
      </c>
      <c r="CE86" s="962" t="s">
        <v>3505</v>
      </c>
      <c r="CF86" s="962" t="s">
        <v>3506</v>
      </c>
      <c r="CG86" s="962" t="s">
        <v>3507</v>
      </c>
      <c r="CH86" s="962" t="s">
        <v>3508</v>
      </c>
      <c r="CI86" s="962" t="s">
        <v>3509</v>
      </c>
      <c r="CJ86" s="962" t="s">
        <v>3510</v>
      </c>
      <c r="CK86" s="962" t="s">
        <v>3511</v>
      </c>
      <c r="CL86" s="962" t="s">
        <v>3512</v>
      </c>
      <c r="CM86" s="962" t="s">
        <v>3513</v>
      </c>
      <c r="CN86" s="962" t="s">
        <v>3514</v>
      </c>
      <c r="CO86" s="962" t="s">
        <v>3515</v>
      </c>
      <c r="CP86" s="962" t="s">
        <v>3516</v>
      </c>
      <c r="CQ86" s="962" t="s">
        <v>3516</v>
      </c>
      <c r="CR86" s="962" t="s">
        <v>12</v>
      </c>
    </row>
    <row r="87">
      <c r="A87" s="941" t="s">
        <v>984</v>
      </c>
      <c r="B87" s="961" t="s">
        <v>985</v>
      </c>
      <c r="C87" s="962" t="s">
        <v>886</v>
      </c>
      <c r="D87" s="962" t="s">
        <v>1404</v>
      </c>
      <c r="E87" s="962" t="s">
        <v>1404</v>
      </c>
      <c r="F87" s="962" t="s">
        <v>1404</v>
      </c>
      <c r="G87" s="962" t="s">
        <v>1585</v>
      </c>
      <c r="H87" s="962" t="s">
        <v>1484</v>
      </c>
      <c r="I87" s="962" t="s">
        <v>1484</v>
      </c>
      <c r="J87" s="962" t="s">
        <v>1484</v>
      </c>
      <c r="K87" s="962" t="s">
        <v>1484</v>
      </c>
      <c r="L87" s="962" t="s">
        <v>1404</v>
      </c>
      <c r="M87" s="962" t="s">
        <v>12</v>
      </c>
      <c r="N87" s="962" t="s">
        <v>6</v>
      </c>
      <c r="O87" s="962" t="s">
        <v>1410</v>
      </c>
      <c r="P87" s="962" t="s">
        <v>3517</v>
      </c>
      <c r="Q87" s="962" t="s">
        <v>3518</v>
      </c>
      <c r="R87" s="962" t="s">
        <v>1410</v>
      </c>
      <c r="S87" s="962" t="s">
        <v>1410</v>
      </c>
      <c r="T87" s="962" t="s">
        <v>1404</v>
      </c>
      <c r="U87" s="963" t="s">
        <v>6</v>
      </c>
      <c r="V87" s="963" t="s">
        <v>6</v>
      </c>
      <c r="W87" s="962" t="s">
        <v>6</v>
      </c>
      <c r="X87" s="962" t="s">
        <v>6</v>
      </c>
      <c r="Y87" s="962" t="s">
        <v>920</v>
      </c>
      <c r="Z87" s="963" t="s">
        <v>6</v>
      </c>
      <c r="AA87" s="962" t="s">
        <v>6</v>
      </c>
      <c r="AB87" s="963" t="s">
        <v>6</v>
      </c>
      <c r="AC87" s="963" t="s">
        <v>6</v>
      </c>
      <c r="AD87" s="962" t="s">
        <v>1410</v>
      </c>
      <c r="AE87" s="962" t="s">
        <v>1414</v>
      </c>
      <c r="AF87" s="962" t="s">
        <v>1427</v>
      </c>
      <c r="AG87" s="962" t="s">
        <v>1410</v>
      </c>
      <c r="AH87" s="962" t="s">
        <v>1414</v>
      </c>
      <c r="AI87" s="962" t="s">
        <v>1410</v>
      </c>
      <c r="AJ87" s="962" t="s">
        <v>1410</v>
      </c>
      <c r="AK87" s="962" t="s">
        <v>1406</v>
      </c>
      <c r="AL87" s="964" t="s">
        <v>1406</v>
      </c>
      <c r="AM87" s="962" t="s">
        <v>1404</v>
      </c>
      <c r="AN87" s="962" t="s">
        <v>1410</v>
      </c>
      <c r="AO87" s="962" t="s">
        <v>1410</v>
      </c>
      <c r="AP87" s="962" t="s">
        <v>1410</v>
      </c>
      <c r="AQ87" s="962" t="s">
        <v>1410</v>
      </c>
      <c r="AR87" s="962" t="s">
        <v>1410</v>
      </c>
      <c r="AS87" s="962" t="s">
        <v>1410</v>
      </c>
      <c r="AT87" s="962" t="s">
        <v>1410</v>
      </c>
      <c r="AU87" s="962" t="s">
        <v>1410</v>
      </c>
      <c r="AV87" s="962" t="s">
        <v>1410</v>
      </c>
      <c r="AW87" s="962" t="s">
        <v>1410</v>
      </c>
      <c r="AX87" s="962" t="s">
        <v>3519</v>
      </c>
      <c r="AY87" s="962" t="s">
        <v>3520</v>
      </c>
      <c r="AZ87" s="962" t="s">
        <v>3521</v>
      </c>
      <c r="BA87" s="962" t="s">
        <v>3522</v>
      </c>
      <c r="BB87" s="965" t="s">
        <v>3523</v>
      </c>
      <c r="BC87" s="965" t="s">
        <v>3524</v>
      </c>
      <c r="BD87" s="962" t="s">
        <v>3525</v>
      </c>
      <c r="BE87" s="962" t="s">
        <v>3253</v>
      </c>
      <c r="BF87" s="962" t="s">
        <v>3526</v>
      </c>
      <c r="BG87" s="962" t="s">
        <v>3527</v>
      </c>
      <c r="BH87" s="962" t="s">
        <v>3528</v>
      </c>
      <c r="BI87" s="962" t="s">
        <v>3529</v>
      </c>
      <c r="BJ87" s="962" t="s">
        <v>1515</v>
      </c>
      <c r="BK87" s="962" t="s">
        <v>1515</v>
      </c>
      <c r="BL87" s="962" t="s">
        <v>1410</v>
      </c>
      <c r="BM87" s="962" t="s">
        <v>1548</v>
      </c>
      <c r="BN87" s="962" t="s">
        <v>1410</v>
      </c>
      <c r="BO87" s="962" t="s">
        <v>1908</v>
      </c>
      <c r="BP87" s="962" t="s">
        <v>1410</v>
      </c>
      <c r="BQ87" s="962" t="s">
        <v>1410</v>
      </c>
      <c r="BR87" s="962" t="s">
        <v>1410</v>
      </c>
      <c r="BS87" s="962" t="s">
        <v>3530</v>
      </c>
      <c r="BT87" s="962" t="s">
        <v>1478</v>
      </c>
      <c r="BU87" s="962" t="s">
        <v>1910</v>
      </c>
      <c r="BV87" s="962" t="s">
        <v>1410</v>
      </c>
      <c r="BW87" s="962" t="s">
        <v>2203</v>
      </c>
      <c r="BX87" s="962" t="s">
        <v>1410</v>
      </c>
      <c r="BY87" s="962" t="s">
        <v>1408</v>
      </c>
      <c r="BZ87" s="962" t="s">
        <v>1410</v>
      </c>
      <c r="CA87" s="962" t="s">
        <v>1410</v>
      </c>
      <c r="CB87" s="962" t="s">
        <v>1410</v>
      </c>
      <c r="CC87" s="962" t="s">
        <v>3531</v>
      </c>
      <c r="CD87" s="962" t="s">
        <v>3532</v>
      </c>
      <c r="CE87" s="962" t="s">
        <v>3533</v>
      </c>
      <c r="CF87" s="962" t="s">
        <v>3534</v>
      </c>
      <c r="CG87" s="962" t="s">
        <v>3535</v>
      </c>
      <c r="CH87" s="962" t="s">
        <v>3536</v>
      </c>
      <c r="CI87" s="962" t="s">
        <v>3537</v>
      </c>
      <c r="CJ87" s="962" t="s">
        <v>3538</v>
      </c>
      <c r="CK87" s="962" t="s">
        <v>3539</v>
      </c>
      <c r="CL87" s="962" t="s">
        <v>3540</v>
      </c>
      <c r="CM87" s="962" t="s">
        <v>3541</v>
      </c>
      <c r="CN87" s="962" t="s">
        <v>3542</v>
      </c>
      <c r="CO87" s="962" t="s">
        <v>3543</v>
      </c>
      <c r="CP87" s="962" t="s">
        <v>3544</v>
      </c>
      <c r="CQ87" s="962" t="s">
        <v>3544</v>
      </c>
      <c r="CR87" s="962" t="s">
        <v>3545</v>
      </c>
    </row>
    <row r="88">
      <c r="B88" s="961" t="s">
        <v>985</v>
      </c>
      <c r="C88" s="962" t="s">
        <v>885</v>
      </c>
      <c r="D88" s="962" t="s">
        <v>1404</v>
      </c>
      <c r="E88" s="962" t="s">
        <v>1404</v>
      </c>
      <c r="F88" s="962" t="s">
        <v>1404</v>
      </c>
      <c r="G88" s="962" t="s">
        <v>1624</v>
      </c>
      <c r="H88" s="962" t="s">
        <v>1405</v>
      </c>
      <c r="I88" s="962" t="s">
        <v>1405</v>
      </c>
      <c r="J88" s="962" t="s">
        <v>1405</v>
      </c>
      <c r="K88" s="962" t="s">
        <v>1405</v>
      </c>
      <c r="L88" s="962" t="s">
        <v>1404</v>
      </c>
      <c r="M88" s="962" t="s">
        <v>12</v>
      </c>
      <c r="N88" s="962" t="s">
        <v>6</v>
      </c>
      <c r="O88" s="962" t="s">
        <v>1410</v>
      </c>
      <c r="P88" s="962" t="s">
        <v>1605</v>
      </c>
      <c r="Q88" s="962" t="s">
        <v>1605</v>
      </c>
      <c r="R88" s="962" t="s">
        <v>1410</v>
      </c>
      <c r="S88" s="962" t="s">
        <v>1410</v>
      </c>
      <c r="T88" s="962" t="s">
        <v>1404</v>
      </c>
      <c r="U88" s="963" t="s">
        <v>6</v>
      </c>
      <c r="V88" s="963" t="s">
        <v>6</v>
      </c>
      <c r="W88" s="962" t="s">
        <v>6</v>
      </c>
      <c r="X88" s="962" t="s">
        <v>6</v>
      </c>
      <c r="Y88" s="962" t="s">
        <v>6</v>
      </c>
      <c r="Z88" s="963" t="s">
        <v>6</v>
      </c>
      <c r="AA88" s="962" t="s">
        <v>6</v>
      </c>
      <c r="AB88" s="963" t="s">
        <v>6</v>
      </c>
      <c r="AC88" s="963" t="s">
        <v>6</v>
      </c>
      <c r="AD88" s="962" t="s">
        <v>1410</v>
      </c>
      <c r="AE88" s="962" t="s">
        <v>1548</v>
      </c>
      <c r="AF88" s="962" t="s">
        <v>1410</v>
      </c>
      <c r="AG88" s="962" t="s">
        <v>1410</v>
      </c>
      <c r="AH88" s="962" t="s">
        <v>1404</v>
      </c>
      <c r="AI88" s="962" t="s">
        <v>1410</v>
      </c>
      <c r="AJ88" s="962" t="s">
        <v>1410</v>
      </c>
      <c r="AK88" s="962" t="s">
        <v>1406</v>
      </c>
      <c r="AL88" s="964" t="s">
        <v>1406</v>
      </c>
      <c r="AM88" s="962" t="s">
        <v>1404</v>
      </c>
      <c r="AN88" s="962" t="s">
        <v>1410</v>
      </c>
      <c r="AO88" s="962" t="s">
        <v>1410</v>
      </c>
      <c r="AP88" s="962" t="s">
        <v>1410</v>
      </c>
      <c r="AQ88" s="962" t="s">
        <v>1410</v>
      </c>
      <c r="AR88" s="962" t="s">
        <v>1410</v>
      </c>
      <c r="AS88" s="962" t="s">
        <v>1410</v>
      </c>
      <c r="AT88" s="962" t="s">
        <v>1410</v>
      </c>
      <c r="AU88" s="962" t="s">
        <v>1410</v>
      </c>
      <c r="AV88" s="962" t="s">
        <v>1410</v>
      </c>
      <c r="AW88" s="962" t="s">
        <v>1410</v>
      </c>
      <c r="AX88" s="962" t="s">
        <v>3546</v>
      </c>
      <c r="AY88" s="962" t="s">
        <v>3547</v>
      </c>
      <c r="AZ88" s="962" t="s">
        <v>1559</v>
      </c>
      <c r="BA88" s="962" t="s">
        <v>3548</v>
      </c>
      <c r="BB88" s="965" t="s">
        <v>3549</v>
      </c>
      <c r="BC88" s="965" t="s">
        <v>3550</v>
      </c>
      <c r="BD88" s="962" t="s">
        <v>3551</v>
      </c>
      <c r="BE88" s="962" t="s">
        <v>2800</v>
      </c>
      <c r="BF88" s="962" t="s">
        <v>3552</v>
      </c>
      <c r="BG88" s="962" t="s">
        <v>3553</v>
      </c>
      <c r="BH88" s="962" t="s">
        <v>3554</v>
      </c>
      <c r="BI88" s="962" t="s">
        <v>3555</v>
      </c>
      <c r="BJ88" s="962" t="s">
        <v>1515</v>
      </c>
      <c r="BK88" s="962" t="s">
        <v>1515</v>
      </c>
      <c r="BL88" s="962" t="s">
        <v>1410</v>
      </c>
      <c r="BM88" s="962" t="s">
        <v>1548</v>
      </c>
      <c r="BN88" s="962" t="s">
        <v>1410</v>
      </c>
      <c r="BO88" s="962" t="s">
        <v>1908</v>
      </c>
      <c r="BP88" s="962" t="s">
        <v>1410</v>
      </c>
      <c r="BQ88" s="962" t="s">
        <v>1410</v>
      </c>
      <c r="BR88" s="962" t="s">
        <v>1410</v>
      </c>
      <c r="BS88" s="962" t="s">
        <v>3556</v>
      </c>
      <c r="BT88" s="962" t="s">
        <v>1478</v>
      </c>
      <c r="BU88" s="962" t="s">
        <v>1910</v>
      </c>
      <c r="BV88" s="962" t="s">
        <v>1410</v>
      </c>
      <c r="BW88" s="962" t="s">
        <v>2203</v>
      </c>
      <c r="BX88" s="962" t="s">
        <v>1410</v>
      </c>
      <c r="BY88" s="962" t="s">
        <v>1408</v>
      </c>
      <c r="BZ88" s="962" t="s">
        <v>1410</v>
      </c>
      <c r="CA88" s="962" t="s">
        <v>1410</v>
      </c>
      <c r="CB88" s="962" t="s">
        <v>1410</v>
      </c>
      <c r="CC88" s="962" t="s">
        <v>3557</v>
      </c>
      <c r="CD88" s="962" t="s">
        <v>3558</v>
      </c>
      <c r="CE88" s="962" t="s">
        <v>3559</v>
      </c>
      <c r="CF88" s="962" t="s">
        <v>3560</v>
      </c>
      <c r="CG88" s="962" t="s">
        <v>3561</v>
      </c>
      <c r="CH88" s="962" t="s">
        <v>3562</v>
      </c>
      <c r="CI88" s="962" t="s">
        <v>3563</v>
      </c>
      <c r="CJ88" s="962" t="s">
        <v>3564</v>
      </c>
      <c r="CK88" s="962" t="s">
        <v>3565</v>
      </c>
      <c r="CL88" s="962" t="s">
        <v>3566</v>
      </c>
      <c r="CM88" s="962" t="s">
        <v>3567</v>
      </c>
      <c r="CN88" s="962" t="s">
        <v>3568</v>
      </c>
      <c r="CO88" s="962" t="s">
        <v>3569</v>
      </c>
      <c r="CP88" s="962" t="s">
        <v>3570</v>
      </c>
      <c r="CQ88" s="962" t="s">
        <v>3570</v>
      </c>
      <c r="CR88" s="962" t="s">
        <v>12</v>
      </c>
    </row>
    <row r="89">
      <c r="B89" s="961" t="s">
        <v>986</v>
      </c>
      <c r="C89" s="962" t="s">
        <v>885</v>
      </c>
      <c r="D89" s="962" t="s">
        <v>1548</v>
      </c>
      <c r="E89" s="962" t="s">
        <v>1548</v>
      </c>
      <c r="F89" s="962" t="s">
        <v>1548</v>
      </c>
      <c r="G89" s="962" t="s">
        <v>1549</v>
      </c>
      <c r="H89" s="962" t="s">
        <v>2279</v>
      </c>
      <c r="I89" s="962" t="s">
        <v>2279</v>
      </c>
      <c r="J89" s="962" t="s">
        <v>2279</v>
      </c>
      <c r="K89" s="962" t="s">
        <v>2279</v>
      </c>
      <c r="L89" s="962" t="s">
        <v>1404</v>
      </c>
      <c r="M89" s="962" t="s">
        <v>12</v>
      </c>
      <c r="N89" s="962" t="s">
        <v>6</v>
      </c>
      <c r="O89" s="962" t="s">
        <v>1410</v>
      </c>
      <c r="P89" s="962" t="s">
        <v>3571</v>
      </c>
      <c r="Q89" s="962" t="s">
        <v>3572</v>
      </c>
      <c r="R89" s="962" t="s">
        <v>1410</v>
      </c>
      <c r="S89" s="962" t="s">
        <v>1410</v>
      </c>
      <c r="T89" s="962" t="s">
        <v>1404</v>
      </c>
      <c r="U89" s="963" t="s">
        <v>6</v>
      </c>
      <c r="V89" s="963" t="s">
        <v>6</v>
      </c>
      <c r="W89" s="962" t="s">
        <v>6</v>
      </c>
      <c r="X89" s="962" t="s">
        <v>6</v>
      </c>
      <c r="Y89" s="962" t="s">
        <v>6</v>
      </c>
      <c r="Z89" s="963" t="s">
        <v>6</v>
      </c>
      <c r="AA89" s="962" t="s">
        <v>6</v>
      </c>
      <c r="AB89" s="963" t="s">
        <v>6</v>
      </c>
      <c r="AC89" s="963" t="s">
        <v>6</v>
      </c>
      <c r="AD89" s="962" t="s">
        <v>1410</v>
      </c>
      <c r="AE89" s="962" t="s">
        <v>1552</v>
      </c>
      <c r="AF89" s="962" t="s">
        <v>1410</v>
      </c>
      <c r="AG89" s="962" t="s">
        <v>1410</v>
      </c>
      <c r="AH89" s="962" t="s">
        <v>1515</v>
      </c>
      <c r="AI89" s="962" t="s">
        <v>1410</v>
      </c>
      <c r="AJ89" s="962" t="s">
        <v>1410</v>
      </c>
      <c r="AK89" s="962" t="s">
        <v>1405</v>
      </c>
      <c r="AL89" s="964" t="s">
        <v>1514</v>
      </c>
      <c r="AM89" s="962" t="s">
        <v>1404</v>
      </c>
      <c r="AN89" s="962" t="s">
        <v>1410</v>
      </c>
      <c r="AO89" s="962" t="s">
        <v>1410</v>
      </c>
      <c r="AP89" s="962" t="s">
        <v>1410</v>
      </c>
      <c r="AQ89" s="962" t="s">
        <v>1410</v>
      </c>
      <c r="AR89" s="962" t="s">
        <v>1410</v>
      </c>
      <c r="AS89" s="962" t="s">
        <v>1410</v>
      </c>
      <c r="AT89" s="962" t="s">
        <v>1410</v>
      </c>
      <c r="AU89" s="962" t="s">
        <v>1410</v>
      </c>
      <c r="AV89" s="962" t="s">
        <v>1410</v>
      </c>
      <c r="AW89" s="962" t="s">
        <v>1410</v>
      </c>
      <c r="AX89" s="962" t="s">
        <v>3573</v>
      </c>
      <c r="AY89" s="962" t="s">
        <v>3574</v>
      </c>
      <c r="AZ89" s="962" t="s">
        <v>3575</v>
      </c>
      <c r="BA89" s="962" t="s">
        <v>3576</v>
      </c>
      <c r="BB89" s="965" t="s">
        <v>3577</v>
      </c>
      <c r="BC89" s="965" t="s">
        <v>3578</v>
      </c>
      <c r="BD89" s="962" t="s">
        <v>3579</v>
      </c>
      <c r="BE89" s="962" t="s">
        <v>3580</v>
      </c>
      <c r="BF89" s="962" t="s">
        <v>3581</v>
      </c>
      <c r="BG89" s="962" t="s">
        <v>3582</v>
      </c>
      <c r="BH89" s="962" t="s">
        <v>2196</v>
      </c>
      <c r="BI89" s="962" t="s">
        <v>3583</v>
      </c>
      <c r="BJ89" s="962" t="s">
        <v>1552</v>
      </c>
      <c r="BK89" s="962" t="s">
        <v>1552</v>
      </c>
      <c r="BL89" s="962" t="s">
        <v>1410</v>
      </c>
      <c r="BM89" s="962" t="s">
        <v>1548</v>
      </c>
      <c r="BN89" s="962" t="s">
        <v>1410</v>
      </c>
      <c r="BO89" s="962" t="s">
        <v>3356</v>
      </c>
      <c r="BP89" s="962" t="s">
        <v>1410</v>
      </c>
      <c r="BQ89" s="962" t="s">
        <v>1410</v>
      </c>
      <c r="BR89" s="962" t="s">
        <v>1410</v>
      </c>
      <c r="BS89" s="962" t="s">
        <v>3584</v>
      </c>
      <c r="BT89" s="962" t="s">
        <v>1604</v>
      </c>
      <c r="BU89" s="962" t="s">
        <v>1605</v>
      </c>
      <c r="BV89" s="962" t="s">
        <v>1410</v>
      </c>
      <c r="BW89" s="962" t="s">
        <v>2203</v>
      </c>
      <c r="BX89" s="962" t="s">
        <v>1410</v>
      </c>
      <c r="BY89" s="962" t="s">
        <v>1660</v>
      </c>
      <c r="BZ89" s="962" t="s">
        <v>1410</v>
      </c>
      <c r="CA89" s="962" t="s">
        <v>1410</v>
      </c>
      <c r="CB89" s="962" t="s">
        <v>1410</v>
      </c>
      <c r="CC89" s="962" t="s">
        <v>3585</v>
      </c>
      <c r="CD89" s="962" t="s">
        <v>3586</v>
      </c>
      <c r="CE89" s="962" t="s">
        <v>3587</v>
      </c>
      <c r="CF89" s="962" t="s">
        <v>3588</v>
      </c>
      <c r="CG89" s="962" t="s">
        <v>3589</v>
      </c>
      <c r="CH89" s="962" t="s">
        <v>3590</v>
      </c>
      <c r="CI89" s="962" t="s">
        <v>3591</v>
      </c>
      <c r="CJ89" s="962" t="s">
        <v>3592</v>
      </c>
      <c r="CK89" s="962" t="s">
        <v>3593</v>
      </c>
      <c r="CL89" s="962" t="s">
        <v>3594</v>
      </c>
      <c r="CM89" s="962" t="s">
        <v>3595</v>
      </c>
      <c r="CN89" s="962" t="s">
        <v>3596</v>
      </c>
      <c r="CO89" s="962" t="s">
        <v>3597</v>
      </c>
      <c r="CP89" s="962" t="s">
        <v>3598</v>
      </c>
      <c r="CQ89" s="962" t="s">
        <v>3598</v>
      </c>
      <c r="CR89" s="962" t="s">
        <v>12</v>
      </c>
    </row>
    <row r="90">
      <c r="B90" s="961" t="s">
        <v>987</v>
      </c>
      <c r="C90" s="962" t="s">
        <v>886</v>
      </c>
      <c r="D90" s="962" t="s">
        <v>1548</v>
      </c>
      <c r="E90" s="962" t="s">
        <v>1548</v>
      </c>
      <c r="F90" s="962" t="s">
        <v>1548</v>
      </c>
      <c r="G90" s="962" t="s">
        <v>1655</v>
      </c>
      <c r="H90" s="962" t="s">
        <v>1798</v>
      </c>
      <c r="I90" s="962" t="s">
        <v>1798</v>
      </c>
      <c r="J90" s="962" t="s">
        <v>1798</v>
      </c>
      <c r="K90" s="962" t="s">
        <v>1798</v>
      </c>
      <c r="L90" s="962" t="s">
        <v>1404</v>
      </c>
      <c r="M90" s="962" t="s">
        <v>12</v>
      </c>
      <c r="N90" s="962" t="s">
        <v>6</v>
      </c>
      <c r="O90" s="962" t="s">
        <v>1410</v>
      </c>
      <c r="P90" s="962" t="s">
        <v>3599</v>
      </c>
      <c r="Q90" s="962" t="s">
        <v>3600</v>
      </c>
      <c r="R90" s="962" t="s">
        <v>1410</v>
      </c>
      <c r="S90" s="962" t="s">
        <v>1410</v>
      </c>
      <c r="T90" s="962" t="s">
        <v>1404</v>
      </c>
      <c r="U90" s="963" t="s">
        <v>6</v>
      </c>
      <c r="V90" s="963" t="s">
        <v>6</v>
      </c>
      <c r="W90" s="962" t="s">
        <v>6</v>
      </c>
      <c r="X90" s="962" t="s">
        <v>6</v>
      </c>
      <c r="Y90" s="962" t="s">
        <v>18</v>
      </c>
      <c r="Z90" s="963" t="s">
        <v>6</v>
      </c>
      <c r="AA90" s="962" t="s">
        <v>6</v>
      </c>
      <c r="AB90" s="963" t="s">
        <v>6</v>
      </c>
      <c r="AC90" s="963" t="s">
        <v>6</v>
      </c>
      <c r="AD90" s="962" t="s">
        <v>1410</v>
      </c>
      <c r="AE90" s="962" t="s">
        <v>1776</v>
      </c>
      <c r="AF90" s="962" t="s">
        <v>1413</v>
      </c>
      <c r="AG90" s="962" t="s">
        <v>1410</v>
      </c>
      <c r="AH90" s="962" t="s">
        <v>1412</v>
      </c>
      <c r="AI90" s="962" t="s">
        <v>1410</v>
      </c>
      <c r="AJ90" s="962" t="s">
        <v>1410</v>
      </c>
      <c r="AK90" s="962" t="s">
        <v>1427</v>
      </c>
      <c r="AL90" s="964" t="s">
        <v>1415</v>
      </c>
      <c r="AM90" s="962" t="s">
        <v>1404</v>
      </c>
      <c r="AN90" s="962" t="s">
        <v>1410</v>
      </c>
      <c r="AO90" s="962" t="s">
        <v>1410</v>
      </c>
      <c r="AP90" s="962" t="s">
        <v>1410</v>
      </c>
      <c r="AQ90" s="962" t="s">
        <v>1410</v>
      </c>
      <c r="AR90" s="962" t="s">
        <v>1410</v>
      </c>
      <c r="AS90" s="962" t="s">
        <v>1410</v>
      </c>
      <c r="AT90" s="962" t="s">
        <v>1410</v>
      </c>
      <c r="AU90" s="962" t="s">
        <v>1410</v>
      </c>
      <c r="AV90" s="962" t="s">
        <v>1410</v>
      </c>
      <c r="AW90" s="962" t="s">
        <v>1410</v>
      </c>
      <c r="AX90" s="962" t="s">
        <v>3601</v>
      </c>
      <c r="AY90" s="962" t="s">
        <v>3602</v>
      </c>
      <c r="AZ90" s="962" t="s">
        <v>3603</v>
      </c>
      <c r="BA90" s="962" t="s">
        <v>3604</v>
      </c>
      <c r="BB90" s="965" t="s">
        <v>3605</v>
      </c>
      <c r="BC90" s="965" t="s">
        <v>3606</v>
      </c>
      <c r="BD90" s="962" t="s">
        <v>3607</v>
      </c>
      <c r="BE90" s="962" t="s">
        <v>3608</v>
      </c>
      <c r="BF90" s="962" t="s">
        <v>3609</v>
      </c>
      <c r="BG90" s="962" t="s">
        <v>3610</v>
      </c>
      <c r="BH90" s="962" t="s">
        <v>3611</v>
      </c>
      <c r="BI90" s="962" t="s">
        <v>3612</v>
      </c>
      <c r="BJ90" s="962" t="s">
        <v>1431</v>
      </c>
      <c r="BK90" s="962" t="s">
        <v>1431</v>
      </c>
      <c r="BL90" s="962" t="s">
        <v>1410</v>
      </c>
      <c r="BM90" s="962" t="s">
        <v>1548</v>
      </c>
      <c r="BN90" s="962" t="s">
        <v>1410</v>
      </c>
      <c r="BO90" s="962" t="s">
        <v>1404</v>
      </c>
      <c r="BP90" s="962" t="s">
        <v>1410</v>
      </c>
      <c r="BQ90" s="962" t="s">
        <v>1410</v>
      </c>
      <c r="BR90" s="962" t="s">
        <v>1410</v>
      </c>
      <c r="BS90" s="962" t="s">
        <v>3613</v>
      </c>
      <c r="BT90" s="962" t="s">
        <v>1607</v>
      </c>
      <c r="BU90" s="962" t="s">
        <v>1678</v>
      </c>
      <c r="BV90" s="962" t="s">
        <v>1410</v>
      </c>
      <c r="BW90" s="962" t="s">
        <v>2203</v>
      </c>
      <c r="BX90" s="962" t="s">
        <v>1410</v>
      </c>
      <c r="BY90" s="962" t="s">
        <v>1605</v>
      </c>
      <c r="BZ90" s="962" t="s">
        <v>1410</v>
      </c>
      <c r="CA90" s="962" t="s">
        <v>1410</v>
      </c>
      <c r="CB90" s="962" t="s">
        <v>1410</v>
      </c>
      <c r="CC90" s="962" t="s">
        <v>3614</v>
      </c>
      <c r="CD90" s="962" t="s">
        <v>3615</v>
      </c>
      <c r="CE90" s="962" t="s">
        <v>3616</v>
      </c>
      <c r="CF90" s="962" t="s">
        <v>3617</v>
      </c>
      <c r="CG90" s="962" t="s">
        <v>3618</v>
      </c>
      <c r="CH90" s="962" t="s">
        <v>3619</v>
      </c>
      <c r="CI90" s="962" t="s">
        <v>3620</v>
      </c>
      <c r="CJ90" s="962" t="s">
        <v>3621</v>
      </c>
      <c r="CK90" s="962" t="s">
        <v>3622</v>
      </c>
      <c r="CL90" s="962" t="s">
        <v>3623</v>
      </c>
      <c r="CM90" s="962" t="s">
        <v>3624</v>
      </c>
      <c r="CN90" s="962" t="s">
        <v>3625</v>
      </c>
      <c r="CO90" s="962" t="s">
        <v>3626</v>
      </c>
      <c r="CP90" s="962" t="s">
        <v>3627</v>
      </c>
      <c r="CQ90" s="962" t="s">
        <v>3627</v>
      </c>
      <c r="CR90" s="962" t="s">
        <v>3628</v>
      </c>
    </row>
    <row r="91">
      <c r="B91" s="961" t="s">
        <v>987</v>
      </c>
      <c r="C91" s="962" t="s">
        <v>885</v>
      </c>
      <c r="D91" s="962" t="s">
        <v>1459</v>
      </c>
      <c r="E91" s="962" t="s">
        <v>1459</v>
      </c>
      <c r="F91" s="962" t="s">
        <v>1459</v>
      </c>
      <c r="G91" s="962" t="s">
        <v>1585</v>
      </c>
      <c r="H91" s="962" t="s">
        <v>1564</v>
      </c>
      <c r="I91" s="962" t="s">
        <v>1564</v>
      </c>
      <c r="J91" s="962" t="s">
        <v>1564</v>
      </c>
      <c r="K91" s="962" t="s">
        <v>1564</v>
      </c>
      <c r="L91" s="962" t="s">
        <v>1404</v>
      </c>
      <c r="M91" s="962" t="s">
        <v>12</v>
      </c>
      <c r="N91" s="962" t="s">
        <v>6</v>
      </c>
      <c r="O91" s="962" t="s">
        <v>1410</v>
      </c>
      <c r="P91" s="962" t="s">
        <v>3517</v>
      </c>
      <c r="Q91" s="962" t="s">
        <v>3518</v>
      </c>
      <c r="R91" s="962" t="s">
        <v>1410</v>
      </c>
      <c r="S91" s="962" t="s">
        <v>1410</v>
      </c>
      <c r="T91" s="962" t="s">
        <v>1404</v>
      </c>
      <c r="U91" s="963" t="s">
        <v>6</v>
      </c>
      <c r="V91" s="963" t="s">
        <v>6</v>
      </c>
      <c r="W91" s="962" t="s">
        <v>6</v>
      </c>
      <c r="X91" s="962" t="s">
        <v>6</v>
      </c>
      <c r="Y91" s="962" t="s">
        <v>6</v>
      </c>
      <c r="Z91" s="963" t="s">
        <v>6</v>
      </c>
      <c r="AA91" s="962" t="s">
        <v>6</v>
      </c>
      <c r="AB91" s="963" t="s">
        <v>6</v>
      </c>
      <c r="AC91" s="963" t="s">
        <v>6</v>
      </c>
      <c r="AD91" s="962" t="s">
        <v>1410</v>
      </c>
      <c r="AE91" s="962" t="s">
        <v>1660</v>
      </c>
      <c r="AF91" s="962" t="s">
        <v>1410</v>
      </c>
      <c r="AG91" s="962" t="s">
        <v>1410</v>
      </c>
      <c r="AH91" s="962" t="s">
        <v>1564</v>
      </c>
      <c r="AI91" s="962" t="s">
        <v>1410</v>
      </c>
      <c r="AJ91" s="962" t="s">
        <v>1410</v>
      </c>
      <c r="AK91" s="962" t="s">
        <v>1415</v>
      </c>
      <c r="AL91" s="964" t="s">
        <v>1405</v>
      </c>
      <c r="AM91" s="962" t="s">
        <v>1404</v>
      </c>
      <c r="AN91" s="962" t="s">
        <v>1410</v>
      </c>
      <c r="AO91" s="962" t="s">
        <v>1410</v>
      </c>
      <c r="AP91" s="962" t="s">
        <v>1410</v>
      </c>
      <c r="AQ91" s="962" t="s">
        <v>1410</v>
      </c>
      <c r="AR91" s="962" t="s">
        <v>1410</v>
      </c>
      <c r="AS91" s="962" t="s">
        <v>1410</v>
      </c>
      <c r="AT91" s="962" t="s">
        <v>1410</v>
      </c>
      <c r="AU91" s="962" t="s">
        <v>1410</v>
      </c>
      <c r="AV91" s="962" t="s">
        <v>1410</v>
      </c>
      <c r="AW91" s="962" t="s">
        <v>1410</v>
      </c>
      <c r="AX91" s="962" t="s">
        <v>3629</v>
      </c>
      <c r="AY91" s="962" t="s">
        <v>3630</v>
      </c>
      <c r="AZ91" s="962" t="s">
        <v>3631</v>
      </c>
      <c r="BA91" s="962" t="s">
        <v>3632</v>
      </c>
      <c r="BB91" s="965" t="s">
        <v>3633</v>
      </c>
      <c r="BC91" s="965" t="s">
        <v>3634</v>
      </c>
      <c r="BD91" s="962" t="s">
        <v>3635</v>
      </c>
      <c r="BE91" s="962" t="s">
        <v>2023</v>
      </c>
      <c r="BF91" s="962" t="s">
        <v>2807</v>
      </c>
      <c r="BG91" s="962" t="s">
        <v>2808</v>
      </c>
      <c r="BH91" s="962" t="s">
        <v>3636</v>
      </c>
      <c r="BI91" s="962" t="s">
        <v>3637</v>
      </c>
      <c r="BJ91" s="962" t="s">
        <v>1414</v>
      </c>
      <c r="BK91" s="962" t="s">
        <v>1414</v>
      </c>
      <c r="BL91" s="962" t="s">
        <v>1410</v>
      </c>
      <c r="BM91" s="962" t="s">
        <v>1548</v>
      </c>
      <c r="BN91" s="962" t="s">
        <v>1410</v>
      </c>
      <c r="BO91" s="962" t="s">
        <v>1428</v>
      </c>
      <c r="BP91" s="962" t="s">
        <v>1410</v>
      </c>
      <c r="BQ91" s="962" t="s">
        <v>1410</v>
      </c>
      <c r="BR91" s="962" t="s">
        <v>1410</v>
      </c>
      <c r="BS91" s="962" t="s">
        <v>3638</v>
      </c>
      <c r="BT91" s="962" t="s">
        <v>1605</v>
      </c>
      <c r="BU91" s="962" t="s">
        <v>2007</v>
      </c>
      <c r="BV91" s="962" t="s">
        <v>1410</v>
      </c>
      <c r="BW91" s="962" t="s">
        <v>2203</v>
      </c>
      <c r="BX91" s="962" t="s">
        <v>1410</v>
      </c>
      <c r="BY91" s="962" t="s">
        <v>1431</v>
      </c>
      <c r="BZ91" s="962" t="s">
        <v>1410</v>
      </c>
      <c r="CA91" s="962" t="s">
        <v>1410</v>
      </c>
      <c r="CB91" s="962" t="s">
        <v>1410</v>
      </c>
      <c r="CC91" s="962" t="s">
        <v>3639</v>
      </c>
      <c r="CD91" s="962" t="s">
        <v>3640</v>
      </c>
      <c r="CE91" s="962" t="s">
        <v>3641</v>
      </c>
      <c r="CF91" s="962" t="s">
        <v>3642</v>
      </c>
      <c r="CG91" s="962" t="s">
        <v>3643</v>
      </c>
      <c r="CH91" s="962" t="s">
        <v>3644</v>
      </c>
      <c r="CI91" s="962" t="s">
        <v>3645</v>
      </c>
      <c r="CJ91" s="962" t="s">
        <v>3646</v>
      </c>
      <c r="CK91" s="962" t="s">
        <v>3647</v>
      </c>
      <c r="CL91" s="962" t="s">
        <v>3648</v>
      </c>
      <c r="CM91" s="962" t="s">
        <v>3649</v>
      </c>
      <c r="CN91" s="962" t="s">
        <v>3650</v>
      </c>
      <c r="CO91" s="962" t="s">
        <v>3651</v>
      </c>
      <c r="CP91" s="962" t="s">
        <v>3652</v>
      </c>
      <c r="CQ91" s="962" t="s">
        <v>3652</v>
      </c>
      <c r="CR91" s="962" t="s">
        <v>12</v>
      </c>
    </row>
    <row r="92">
      <c r="A92" s="945" t="s">
        <v>3653</v>
      </c>
      <c r="B92" s="961" t="s">
        <v>989</v>
      </c>
      <c r="C92" s="962" t="s">
        <v>886</v>
      </c>
      <c r="D92" s="962" t="s">
        <v>1404</v>
      </c>
      <c r="E92" s="962" t="s">
        <v>1406</v>
      </c>
      <c r="F92" s="962" t="s">
        <v>1404</v>
      </c>
      <c r="G92" s="962" t="s">
        <v>1478</v>
      </c>
      <c r="H92" s="962" t="s">
        <v>1427</v>
      </c>
      <c r="I92" s="962" t="s">
        <v>1427</v>
      </c>
      <c r="J92" s="962" t="s">
        <v>1427</v>
      </c>
      <c r="K92" s="962" t="s">
        <v>1427</v>
      </c>
      <c r="L92" s="962" t="s">
        <v>1404</v>
      </c>
      <c r="M92" s="962" t="s">
        <v>1587</v>
      </c>
      <c r="N92" s="962" t="s">
        <v>2329</v>
      </c>
      <c r="O92" s="962" t="s">
        <v>1410</v>
      </c>
      <c r="P92" s="962" t="s">
        <v>2299</v>
      </c>
      <c r="Q92" s="962" t="s">
        <v>2300</v>
      </c>
      <c r="R92" s="962" t="s">
        <v>1410</v>
      </c>
      <c r="S92" s="962" t="s">
        <v>1410</v>
      </c>
      <c r="T92" s="962" t="s">
        <v>1404</v>
      </c>
      <c r="U92" s="963" t="s">
        <v>6</v>
      </c>
      <c r="V92" s="963" t="s">
        <v>6</v>
      </c>
      <c r="W92" s="962" t="s">
        <v>6</v>
      </c>
      <c r="X92" s="962" t="s">
        <v>6</v>
      </c>
      <c r="Y92" s="962" t="s">
        <v>913</v>
      </c>
      <c r="Z92" s="963" t="s">
        <v>6</v>
      </c>
      <c r="AA92" s="962" t="s">
        <v>6</v>
      </c>
      <c r="AB92" s="963" t="s">
        <v>6</v>
      </c>
      <c r="AC92" s="963" t="s">
        <v>6</v>
      </c>
      <c r="AD92" s="962" t="s">
        <v>1801</v>
      </c>
      <c r="AE92" s="962" t="s">
        <v>1410</v>
      </c>
      <c r="AF92" s="962" t="s">
        <v>1410</v>
      </c>
      <c r="AG92" s="962" t="s">
        <v>1406</v>
      </c>
      <c r="AH92" s="962" t="s">
        <v>1459</v>
      </c>
      <c r="AI92" s="962" t="s">
        <v>1410</v>
      </c>
      <c r="AJ92" s="962" t="s">
        <v>1410</v>
      </c>
      <c r="AK92" s="962" t="s">
        <v>1514</v>
      </c>
      <c r="AL92" s="964" t="s">
        <v>1459</v>
      </c>
      <c r="AM92" s="962" t="s">
        <v>1410</v>
      </c>
      <c r="AN92" s="962" t="s">
        <v>1410</v>
      </c>
      <c r="AO92" s="962" t="s">
        <v>1410</v>
      </c>
      <c r="AP92" s="962" t="s">
        <v>1410</v>
      </c>
      <c r="AQ92" s="962" t="s">
        <v>1410</v>
      </c>
      <c r="AR92" s="962" t="s">
        <v>1410</v>
      </c>
      <c r="AS92" s="962" t="s">
        <v>1410</v>
      </c>
      <c r="AT92" s="962" t="s">
        <v>1410</v>
      </c>
      <c r="AU92" s="962" t="s">
        <v>1410</v>
      </c>
      <c r="AV92" s="962" t="s">
        <v>1410</v>
      </c>
      <c r="AW92" s="962" t="s">
        <v>1410</v>
      </c>
      <c r="AX92" s="962" t="s">
        <v>2330</v>
      </c>
      <c r="AY92" s="962" t="s">
        <v>2331</v>
      </c>
      <c r="AZ92" s="962" t="s">
        <v>2332</v>
      </c>
      <c r="BA92" s="962" t="s">
        <v>2333</v>
      </c>
      <c r="BB92" s="965" t="s">
        <v>2334</v>
      </c>
      <c r="BC92" s="965" t="s">
        <v>2335</v>
      </c>
      <c r="BD92" s="962" t="s">
        <v>6</v>
      </c>
      <c r="BE92" s="962" t="s">
        <v>2336</v>
      </c>
      <c r="BF92" s="962" t="s">
        <v>2337</v>
      </c>
      <c r="BG92" s="962" t="s">
        <v>2338</v>
      </c>
      <c r="BH92" s="962" t="s">
        <v>2339</v>
      </c>
      <c r="BI92" s="962" t="s">
        <v>2340</v>
      </c>
      <c r="BJ92" s="962" t="s">
        <v>1427</v>
      </c>
      <c r="BK92" s="962" t="s">
        <v>1427</v>
      </c>
      <c r="BL92" s="962" t="s">
        <v>1410</v>
      </c>
      <c r="BM92" s="962" t="s">
        <v>1410</v>
      </c>
      <c r="BN92" s="962" t="s">
        <v>1410</v>
      </c>
      <c r="BO92" s="962" t="s">
        <v>2033</v>
      </c>
      <c r="BP92" s="962" t="s">
        <v>1410</v>
      </c>
      <c r="BQ92" s="962" t="s">
        <v>1410</v>
      </c>
      <c r="BR92" s="962" t="s">
        <v>1410</v>
      </c>
      <c r="BS92" s="962" t="s">
        <v>2341</v>
      </c>
      <c r="BT92" s="962" t="s">
        <v>1639</v>
      </c>
      <c r="BU92" s="962" t="s">
        <v>2173</v>
      </c>
      <c r="BV92" s="962" t="s">
        <v>1410</v>
      </c>
      <c r="BW92" s="962" t="s">
        <v>1410</v>
      </c>
      <c r="BX92" s="962" t="s">
        <v>1410</v>
      </c>
      <c r="BY92" s="962" t="s">
        <v>1639</v>
      </c>
      <c r="BZ92" s="962" t="s">
        <v>1410</v>
      </c>
      <c r="CA92" s="962" t="s">
        <v>1410</v>
      </c>
      <c r="CB92" s="962" t="s">
        <v>1410</v>
      </c>
      <c r="CC92" s="962" t="s">
        <v>2342</v>
      </c>
      <c r="CD92" s="962" t="s">
        <v>2343</v>
      </c>
      <c r="CE92" s="962" t="s">
        <v>2344</v>
      </c>
      <c r="CF92" s="962" t="s">
        <v>2345</v>
      </c>
      <c r="CG92" s="962" t="s">
        <v>2346</v>
      </c>
      <c r="CH92" s="962" t="s">
        <v>2347</v>
      </c>
      <c r="CI92" s="962" t="s">
        <v>2348</v>
      </c>
      <c r="CJ92" s="962" t="s">
        <v>2349</v>
      </c>
      <c r="CK92" s="962" t="s">
        <v>2350</v>
      </c>
      <c r="CL92" s="962" t="s">
        <v>2351</v>
      </c>
      <c r="CM92" s="962" t="s">
        <v>2352</v>
      </c>
      <c r="CN92" s="962" t="s">
        <v>2353</v>
      </c>
      <c r="CO92" s="962" t="s">
        <v>2354</v>
      </c>
      <c r="CP92" s="962" t="s">
        <v>2355</v>
      </c>
      <c r="CQ92" s="962" t="s">
        <v>2355</v>
      </c>
      <c r="CR92" s="962" t="s">
        <v>3654</v>
      </c>
    </row>
    <row r="93">
      <c r="B93" s="961" t="s">
        <v>989</v>
      </c>
      <c r="C93" s="962" t="s">
        <v>885</v>
      </c>
      <c r="D93" s="962" t="s">
        <v>1548</v>
      </c>
      <c r="E93" s="962" t="s">
        <v>1548</v>
      </c>
      <c r="F93" s="962" t="s">
        <v>1406</v>
      </c>
      <c r="G93" s="962" t="s">
        <v>1834</v>
      </c>
      <c r="H93" s="962" t="s">
        <v>1491</v>
      </c>
      <c r="I93" s="962" t="s">
        <v>1491</v>
      </c>
      <c r="J93" s="962" t="s">
        <v>1491</v>
      </c>
      <c r="K93" s="962" t="s">
        <v>1491</v>
      </c>
      <c r="L93" s="962" t="s">
        <v>1404</v>
      </c>
      <c r="M93" s="962" t="s">
        <v>1587</v>
      </c>
      <c r="N93" s="962" t="s">
        <v>1625</v>
      </c>
      <c r="O93" s="962" t="s">
        <v>1410</v>
      </c>
      <c r="P93" s="962" t="s">
        <v>2299</v>
      </c>
      <c r="Q93" s="962" t="s">
        <v>2300</v>
      </c>
      <c r="R93" s="962" t="s">
        <v>1410</v>
      </c>
      <c r="S93" s="962" t="s">
        <v>1410</v>
      </c>
      <c r="T93" s="962" t="s">
        <v>1404</v>
      </c>
      <c r="U93" s="963" t="s">
        <v>6</v>
      </c>
      <c r="V93" s="963" t="s">
        <v>6</v>
      </c>
      <c r="W93" s="962" t="s">
        <v>6</v>
      </c>
      <c r="X93" s="962" t="s">
        <v>6</v>
      </c>
      <c r="Y93" s="962" t="s">
        <v>6</v>
      </c>
      <c r="Z93" s="963" t="s">
        <v>6</v>
      </c>
      <c r="AA93" s="962" t="s">
        <v>6</v>
      </c>
      <c r="AB93" s="963" t="s">
        <v>6</v>
      </c>
      <c r="AC93" s="963" t="s">
        <v>6</v>
      </c>
      <c r="AD93" s="962" t="s">
        <v>1415</v>
      </c>
      <c r="AE93" s="962" t="s">
        <v>1410</v>
      </c>
      <c r="AF93" s="962" t="s">
        <v>1410</v>
      </c>
      <c r="AG93" s="962" t="s">
        <v>1406</v>
      </c>
      <c r="AH93" s="962" t="s">
        <v>1415</v>
      </c>
      <c r="AI93" s="962" t="s">
        <v>1410</v>
      </c>
      <c r="AJ93" s="962" t="s">
        <v>1410</v>
      </c>
      <c r="AK93" s="962" t="s">
        <v>1404</v>
      </c>
      <c r="AL93" s="964" t="s">
        <v>1548</v>
      </c>
      <c r="AM93" s="962" t="s">
        <v>1410</v>
      </c>
      <c r="AN93" s="962" t="s">
        <v>1410</v>
      </c>
      <c r="AO93" s="962" t="s">
        <v>1410</v>
      </c>
      <c r="AP93" s="962" t="s">
        <v>1410</v>
      </c>
      <c r="AQ93" s="962" t="s">
        <v>1410</v>
      </c>
      <c r="AR93" s="962" t="s">
        <v>1410</v>
      </c>
      <c r="AS93" s="962" t="s">
        <v>1410</v>
      </c>
      <c r="AT93" s="962" t="s">
        <v>1410</v>
      </c>
      <c r="AU93" s="962" t="s">
        <v>1410</v>
      </c>
      <c r="AV93" s="962" t="s">
        <v>1410</v>
      </c>
      <c r="AW93" s="962" t="s">
        <v>1410</v>
      </c>
      <c r="AX93" s="962" t="s">
        <v>3655</v>
      </c>
      <c r="AY93" s="962" t="s">
        <v>3656</v>
      </c>
      <c r="AZ93" s="962" t="s">
        <v>3657</v>
      </c>
      <c r="BA93" s="962" t="s">
        <v>3658</v>
      </c>
      <c r="BB93" s="965" t="s">
        <v>3659</v>
      </c>
      <c r="BC93" s="965" t="s">
        <v>3660</v>
      </c>
      <c r="BD93" s="962" t="s">
        <v>6</v>
      </c>
      <c r="BE93" s="962" t="s">
        <v>3140</v>
      </c>
      <c r="BF93" s="962" t="s">
        <v>3141</v>
      </c>
      <c r="BG93" s="962" t="s">
        <v>3142</v>
      </c>
      <c r="BH93" s="962" t="s">
        <v>2950</v>
      </c>
      <c r="BI93" s="962" t="s">
        <v>3661</v>
      </c>
      <c r="BJ93" s="962" t="s">
        <v>1459</v>
      </c>
      <c r="BK93" s="962" t="s">
        <v>1459</v>
      </c>
      <c r="BL93" s="962" t="s">
        <v>1410</v>
      </c>
      <c r="BM93" s="962" t="s">
        <v>1410</v>
      </c>
      <c r="BN93" s="962" t="s">
        <v>1410</v>
      </c>
      <c r="BO93" s="962" t="s">
        <v>3305</v>
      </c>
      <c r="BP93" s="962" t="s">
        <v>1410</v>
      </c>
      <c r="BQ93" s="962" t="s">
        <v>1410</v>
      </c>
      <c r="BR93" s="962" t="s">
        <v>1410</v>
      </c>
      <c r="BS93" s="962" t="s">
        <v>3662</v>
      </c>
      <c r="BT93" s="962" t="s">
        <v>1585</v>
      </c>
      <c r="BU93" s="962" t="s">
        <v>1638</v>
      </c>
      <c r="BV93" s="962" t="s">
        <v>1410</v>
      </c>
      <c r="BW93" s="962" t="s">
        <v>1410</v>
      </c>
      <c r="BX93" s="962" t="s">
        <v>1410</v>
      </c>
      <c r="BY93" s="962" t="s">
        <v>3307</v>
      </c>
      <c r="BZ93" s="962" t="s">
        <v>1410</v>
      </c>
      <c r="CA93" s="962" t="s">
        <v>1410</v>
      </c>
      <c r="CB93" s="962" t="s">
        <v>1410</v>
      </c>
      <c r="CC93" s="962" t="s">
        <v>3663</v>
      </c>
      <c r="CD93" s="962" t="s">
        <v>3664</v>
      </c>
      <c r="CE93" s="962" t="s">
        <v>3665</v>
      </c>
      <c r="CF93" s="962" t="s">
        <v>3666</v>
      </c>
      <c r="CG93" s="962" t="s">
        <v>3667</v>
      </c>
      <c r="CH93" s="962" t="s">
        <v>3668</v>
      </c>
      <c r="CI93" s="962" t="s">
        <v>3669</v>
      </c>
      <c r="CJ93" s="962" t="s">
        <v>3670</v>
      </c>
      <c r="CK93" s="962" t="s">
        <v>3671</v>
      </c>
      <c r="CL93" s="962" t="s">
        <v>3672</v>
      </c>
      <c r="CM93" s="962" t="s">
        <v>3673</v>
      </c>
      <c r="CN93" s="962" t="s">
        <v>3674</v>
      </c>
      <c r="CO93" s="962" t="s">
        <v>3675</v>
      </c>
      <c r="CP93" s="962" t="s">
        <v>3676</v>
      </c>
      <c r="CQ93" s="962" t="s">
        <v>3676</v>
      </c>
      <c r="CR93" s="962" t="s">
        <v>12</v>
      </c>
    </row>
    <row r="94">
      <c r="B94" s="961" t="s">
        <v>990</v>
      </c>
      <c r="C94" s="962" t="s">
        <v>886</v>
      </c>
      <c r="D94" s="962" t="s">
        <v>1404</v>
      </c>
      <c r="E94" s="962" t="s">
        <v>1406</v>
      </c>
      <c r="F94" s="962" t="s">
        <v>1404</v>
      </c>
      <c r="G94" s="962" t="s">
        <v>1478</v>
      </c>
      <c r="H94" s="962" t="s">
        <v>1798</v>
      </c>
      <c r="I94" s="962" t="s">
        <v>1798</v>
      </c>
      <c r="J94" s="962" t="s">
        <v>1798</v>
      </c>
      <c r="K94" s="962" t="s">
        <v>1798</v>
      </c>
      <c r="L94" s="962" t="s">
        <v>1404</v>
      </c>
      <c r="M94" s="962" t="s">
        <v>1587</v>
      </c>
      <c r="N94" s="962" t="s">
        <v>6</v>
      </c>
      <c r="O94" s="962" t="s">
        <v>1410</v>
      </c>
      <c r="P94" s="962" t="s">
        <v>2299</v>
      </c>
      <c r="Q94" s="962" t="s">
        <v>2300</v>
      </c>
      <c r="R94" s="962" t="s">
        <v>1625</v>
      </c>
      <c r="S94" s="962" t="s">
        <v>1410</v>
      </c>
      <c r="T94" s="962" t="s">
        <v>1404</v>
      </c>
      <c r="U94" s="963" t="s">
        <v>6</v>
      </c>
      <c r="V94" s="963" t="s">
        <v>6</v>
      </c>
      <c r="W94" s="962" t="s">
        <v>6</v>
      </c>
      <c r="X94" s="962" t="s">
        <v>6</v>
      </c>
      <c r="Y94" s="962" t="s">
        <v>913</v>
      </c>
      <c r="Z94" s="963" t="s">
        <v>6</v>
      </c>
      <c r="AA94" s="962" t="s">
        <v>6</v>
      </c>
      <c r="AB94" s="963" t="s">
        <v>6</v>
      </c>
      <c r="AC94" s="963" t="s">
        <v>6</v>
      </c>
      <c r="AD94" s="962" t="s">
        <v>1412</v>
      </c>
      <c r="AE94" s="962" t="s">
        <v>1410</v>
      </c>
      <c r="AF94" s="962" t="s">
        <v>1413</v>
      </c>
      <c r="AG94" s="962" t="s">
        <v>1414</v>
      </c>
      <c r="AH94" s="962" t="s">
        <v>1414</v>
      </c>
      <c r="AI94" s="962" t="s">
        <v>1410</v>
      </c>
      <c r="AJ94" s="962" t="s">
        <v>1410</v>
      </c>
      <c r="AK94" s="962" t="s">
        <v>1410</v>
      </c>
      <c r="AL94" s="964" t="s">
        <v>1415</v>
      </c>
      <c r="AM94" s="962" t="s">
        <v>1410</v>
      </c>
      <c r="AN94" s="962" t="s">
        <v>1410</v>
      </c>
      <c r="AO94" s="962" t="s">
        <v>1410</v>
      </c>
      <c r="AP94" s="962" t="s">
        <v>1410</v>
      </c>
      <c r="AQ94" s="962" t="s">
        <v>1410</v>
      </c>
      <c r="AR94" s="962" t="s">
        <v>1410</v>
      </c>
      <c r="AS94" s="962" t="s">
        <v>1410</v>
      </c>
      <c r="AT94" s="962" t="s">
        <v>1410</v>
      </c>
      <c r="AU94" s="962" t="s">
        <v>1410</v>
      </c>
      <c r="AV94" s="962" t="s">
        <v>1410</v>
      </c>
      <c r="AW94" s="962" t="s">
        <v>1410</v>
      </c>
      <c r="AX94" s="962" t="s">
        <v>3677</v>
      </c>
      <c r="AY94" s="962" t="s">
        <v>3678</v>
      </c>
      <c r="AZ94" s="962" t="s">
        <v>3679</v>
      </c>
      <c r="BA94" s="962" t="s">
        <v>3680</v>
      </c>
      <c r="BB94" s="965" t="s">
        <v>3681</v>
      </c>
      <c r="BC94" s="965" t="s">
        <v>3682</v>
      </c>
      <c r="BD94" s="962" t="s">
        <v>6</v>
      </c>
      <c r="BE94" s="962" t="s">
        <v>3683</v>
      </c>
      <c r="BF94" s="962" t="s">
        <v>3684</v>
      </c>
      <c r="BG94" s="962" t="s">
        <v>3685</v>
      </c>
      <c r="BH94" s="962" t="s">
        <v>3686</v>
      </c>
      <c r="BI94" s="962" t="s">
        <v>3687</v>
      </c>
      <c r="BJ94" s="962" t="s">
        <v>1410</v>
      </c>
      <c r="BK94" s="962" t="s">
        <v>1410</v>
      </c>
      <c r="BL94" s="962" t="s">
        <v>1410</v>
      </c>
      <c r="BM94" s="962" t="s">
        <v>1410</v>
      </c>
      <c r="BN94" s="962" t="s">
        <v>1410</v>
      </c>
      <c r="BO94" s="962" t="s">
        <v>1428</v>
      </c>
      <c r="BP94" s="962" t="s">
        <v>1410</v>
      </c>
      <c r="BQ94" s="962" t="s">
        <v>1410</v>
      </c>
      <c r="BR94" s="962" t="s">
        <v>1410</v>
      </c>
      <c r="BS94" s="962" t="s">
        <v>3688</v>
      </c>
      <c r="BT94" s="962" t="s">
        <v>1410</v>
      </c>
      <c r="BU94" s="962" t="s">
        <v>1410</v>
      </c>
      <c r="BV94" s="962" t="s">
        <v>1410</v>
      </c>
      <c r="BW94" s="962" t="s">
        <v>1410</v>
      </c>
      <c r="BX94" s="962" t="s">
        <v>1410</v>
      </c>
      <c r="BY94" s="962" t="s">
        <v>1431</v>
      </c>
      <c r="BZ94" s="962" t="s">
        <v>1410</v>
      </c>
      <c r="CA94" s="962" t="s">
        <v>1410</v>
      </c>
      <c r="CB94" s="962" t="s">
        <v>1410</v>
      </c>
      <c r="CC94" s="962" t="s">
        <v>3689</v>
      </c>
      <c r="CD94" s="962" t="s">
        <v>3690</v>
      </c>
      <c r="CE94" s="962" t="s">
        <v>3691</v>
      </c>
      <c r="CF94" s="962" t="s">
        <v>3692</v>
      </c>
      <c r="CG94" s="962" t="s">
        <v>3693</v>
      </c>
      <c r="CH94" s="962" t="s">
        <v>3694</v>
      </c>
      <c r="CI94" s="962" t="s">
        <v>3695</v>
      </c>
      <c r="CJ94" s="962" t="s">
        <v>3696</v>
      </c>
      <c r="CK94" s="962" t="s">
        <v>3697</v>
      </c>
      <c r="CL94" s="962" t="s">
        <v>3698</v>
      </c>
      <c r="CM94" s="962" t="s">
        <v>3699</v>
      </c>
      <c r="CN94" s="962" t="s">
        <v>3700</v>
      </c>
      <c r="CO94" s="962" t="s">
        <v>3701</v>
      </c>
      <c r="CP94" s="962" t="s">
        <v>3702</v>
      </c>
      <c r="CQ94" s="962" t="s">
        <v>3702</v>
      </c>
      <c r="CR94" s="962" t="s">
        <v>3703</v>
      </c>
    </row>
    <row r="95">
      <c r="B95" s="961" t="s">
        <v>990</v>
      </c>
      <c r="C95" s="962" t="s">
        <v>885</v>
      </c>
      <c r="D95" s="962" t="s">
        <v>1548</v>
      </c>
      <c r="E95" s="962" t="s">
        <v>1548</v>
      </c>
      <c r="F95" s="962" t="s">
        <v>1548</v>
      </c>
      <c r="G95" s="962" t="s">
        <v>1549</v>
      </c>
      <c r="H95" s="962" t="s">
        <v>1491</v>
      </c>
      <c r="I95" s="962" t="s">
        <v>1491</v>
      </c>
      <c r="J95" s="962" t="s">
        <v>1491</v>
      </c>
      <c r="K95" s="962" t="s">
        <v>1491</v>
      </c>
      <c r="L95" s="962" t="s">
        <v>1404</v>
      </c>
      <c r="M95" s="962" t="s">
        <v>1587</v>
      </c>
      <c r="N95" s="962" t="s">
        <v>6</v>
      </c>
      <c r="O95" s="962" t="s">
        <v>1410</v>
      </c>
      <c r="P95" s="962" t="s">
        <v>2299</v>
      </c>
      <c r="Q95" s="962" t="s">
        <v>2300</v>
      </c>
      <c r="R95" s="962" t="s">
        <v>1411</v>
      </c>
      <c r="S95" s="962" t="s">
        <v>1410</v>
      </c>
      <c r="T95" s="962" t="s">
        <v>1404</v>
      </c>
      <c r="U95" s="963" t="s">
        <v>6</v>
      </c>
      <c r="V95" s="963" t="s">
        <v>6</v>
      </c>
      <c r="W95" s="962" t="s">
        <v>6</v>
      </c>
      <c r="X95" s="962" t="s">
        <v>6</v>
      </c>
      <c r="Y95" s="962" t="s">
        <v>6</v>
      </c>
      <c r="Z95" s="963" t="s">
        <v>6</v>
      </c>
      <c r="AA95" s="962" t="s">
        <v>6</v>
      </c>
      <c r="AB95" s="963" t="s">
        <v>6</v>
      </c>
      <c r="AC95" s="963" t="s">
        <v>6</v>
      </c>
      <c r="AD95" s="962" t="s">
        <v>2279</v>
      </c>
      <c r="AE95" s="962" t="s">
        <v>1410</v>
      </c>
      <c r="AF95" s="962" t="s">
        <v>1515</v>
      </c>
      <c r="AG95" s="962" t="s">
        <v>1406</v>
      </c>
      <c r="AH95" s="962" t="s">
        <v>1515</v>
      </c>
      <c r="AI95" s="962" t="s">
        <v>1410</v>
      </c>
      <c r="AJ95" s="962" t="s">
        <v>1410</v>
      </c>
      <c r="AK95" s="962" t="s">
        <v>1410</v>
      </c>
      <c r="AL95" s="964" t="s">
        <v>1548</v>
      </c>
      <c r="AM95" s="962" t="s">
        <v>1410</v>
      </c>
      <c r="AN95" s="962" t="s">
        <v>1410</v>
      </c>
      <c r="AO95" s="962" t="s">
        <v>1410</v>
      </c>
      <c r="AP95" s="962" t="s">
        <v>1410</v>
      </c>
      <c r="AQ95" s="962" t="s">
        <v>1410</v>
      </c>
      <c r="AR95" s="962" t="s">
        <v>1410</v>
      </c>
      <c r="AS95" s="962" t="s">
        <v>1410</v>
      </c>
      <c r="AT95" s="962" t="s">
        <v>1410</v>
      </c>
      <c r="AU95" s="962" t="s">
        <v>1410</v>
      </c>
      <c r="AV95" s="962" t="s">
        <v>1410</v>
      </c>
      <c r="AW95" s="962" t="s">
        <v>1410</v>
      </c>
      <c r="AX95" s="962" t="s">
        <v>3704</v>
      </c>
      <c r="AY95" s="962" t="s">
        <v>3705</v>
      </c>
      <c r="AZ95" s="962" t="s">
        <v>3706</v>
      </c>
      <c r="BA95" s="962" t="s">
        <v>3707</v>
      </c>
      <c r="BB95" s="965" t="s">
        <v>3708</v>
      </c>
      <c r="BC95" s="965" t="s">
        <v>3709</v>
      </c>
      <c r="BD95" s="962" t="s">
        <v>6</v>
      </c>
      <c r="BE95" s="962" t="s">
        <v>3710</v>
      </c>
      <c r="BF95" s="962" t="s">
        <v>3711</v>
      </c>
      <c r="BG95" s="962" t="s">
        <v>3712</v>
      </c>
      <c r="BH95" s="962" t="s">
        <v>3249</v>
      </c>
      <c r="BI95" s="962" t="s">
        <v>3713</v>
      </c>
      <c r="BJ95" s="962" t="s">
        <v>1410</v>
      </c>
      <c r="BK95" s="962" t="s">
        <v>1410</v>
      </c>
      <c r="BL95" s="962" t="s">
        <v>1410</v>
      </c>
      <c r="BM95" s="962" t="s">
        <v>1410</v>
      </c>
      <c r="BN95" s="962" t="s">
        <v>1410</v>
      </c>
      <c r="BO95" s="962" t="s">
        <v>3305</v>
      </c>
      <c r="BP95" s="962" t="s">
        <v>1410</v>
      </c>
      <c r="BQ95" s="962" t="s">
        <v>1410</v>
      </c>
      <c r="BR95" s="962" t="s">
        <v>1410</v>
      </c>
      <c r="BS95" s="962" t="s">
        <v>3714</v>
      </c>
      <c r="BT95" s="962" t="s">
        <v>1410</v>
      </c>
      <c r="BU95" s="962" t="s">
        <v>1410</v>
      </c>
      <c r="BV95" s="962" t="s">
        <v>1410</v>
      </c>
      <c r="BW95" s="962" t="s">
        <v>1410</v>
      </c>
      <c r="BX95" s="962" t="s">
        <v>1410</v>
      </c>
      <c r="BY95" s="962" t="s">
        <v>3307</v>
      </c>
      <c r="BZ95" s="962" t="s">
        <v>1410</v>
      </c>
      <c r="CA95" s="962" t="s">
        <v>1410</v>
      </c>
      <c r="CB95" s="962" t="s">
        <v>1410</v>
      </c>
      <c r="CC95" s="962" t="s">
        <v>3715</v>
      </c>
      <c r="CD95" s="962" t="s">
        <v>3716</v>
      </c>
      <c r="CE95" s="962" t="s">
        <v>3717</v>
      </c>
      <c r="CF95" s="962" t="s">
        <v>3718</v>
      </c>
      <c r="CG95" s="962" t="s">
        <v>3719</v>
      </c>
      <c r="CH95" s="962" t="s">
        <v>3720</v>
      </c>
      <c r="CI95" s="962" t="s">
        <v>3721</v>
      </c>
      <c r="CJ95" s="962" t="s">
        <v>3722</v>
      </c>
      <c r="CK95" s="962" t="s">
        <v>3723</v>
      </c>
      <c r="CL95" s="962" t="s">
        <v>3724</v>
      </c>
      <c r="CM95" s="962" t="s">
        <v>3725</v>
      </c>
      <c r="CN95" s="962" t="s">
        <v>3726</v>
      </c>
      <c r="CO95" s="962" t="s">
        <v>3727</v>
      </c>
      <c r="CP95" s="962" t="s">
        <v>3728</v>
      </c>
      <c r="CQ95" s="962" t="s">
        <v>3728</v>
      </c>
      <c r="CR95" s="962" t="s">
        <v>12</v>
      </c>
    </row>
    <row r="96">
      <c r="B96" s="961" t="s">
        <v>992</v>
      </c>
      <c r="C96" s="962" t="s">
        <v>886</v>
      </c>
      <c r="D96" s="962" t="s">
        <v>1548</v>
      </c>
      <c r="E96" s="962" t="s">
        <v>1404</v>
      </c>
      <c r="F96" s="962" t="s">
        <v>1404</v>
      </c>
      <c r="G96" s="962" t="s">
        <v>2387</v>
      </c>
      <c r="H96" s="962" t="s">
        <v>1414</v>
      </c>
      <c r="I96" s="962" t="s">
        <v>1414</v>
      </c>
      <c r="J96" s="962" t="s">
        <v>1414</v>
      </c>
      <c r="K96" s="962" t="s">
        <v>1414</v>
      </c>
      <c r="L96" s="962" t="s">
        <v>1404</v>
      </c>
      <c r="M96" s="962" t="s">
        <v>6</v>
      </c>
      <c r="N96" s="962" t="s">
        <v>1587</v>
      </c>
      <c r="O96" s="962" t="s">
        <v>1410</v>
      </c>
      <c r="P96" s="962"/>
      <c r="Q96" s="962" t="s">
        <v>1410</v>
      </c>
      <c r="R96" s="962" t="s">
        <v>1410</v>
      </c>
      <c r="S96" s="962" t="s">
        <v>1410</v>
      </c>
      <c r="T96" s="962" t="s">
        <v>1404</v>
      </c>
      <c r="U96" s="963" t="s">
        <v>6</v>
      </c>
      <c r="V96" s="963" t="s">
        <v>6</v>
      </c>
      <c r="W96" s="962" t="s">
        <v>6</v>
      </c>
      <c r="X96" s="962" t="s">
        <v>6</v>
      </c>
      <c r="Y96" s="962" t="s">
        <v>12</v>
      </c>
      <c r="Z96" s="963" t="s">
        <v>6</v>
      </c>
      <c r="AA96" s="962" t="s">
        <v>6</v>
      </c>
      <c r="AB96" s="963" t="s">
        <v>6</v>
      </c>
      <c r="AC96" s="963" t="s">
        <v>6</v>
      </c>
      <c r="AD96" s="962" t="s">
        <v>1414</v>
      </c>
      <c r="AE96" s="962" t="s">
        <v>1410</v>
      </c>
      <c r="AF96" s="962" t="s">
        <v>1410</v>
      </c>
      <c r="AG96" s="962" t="s">
        <v>1427</v>
      </c>
      <c r="AH96" s="962" t="s">
        <v>1427</v>
      </c>
      <c r="AI96" s="962" t="s">
        <v>1515</v>
      </c>
      <c r="AJ96" s="962" t="s">
        <v>1410</v>
      </c>
      <c r="AK96" s="962" t="s">
        <v>1410</v>
      </c>
      <c r="AL96" s="964" t="s">
        <v>1427</v>
      </c>
      <c r="AM96" s="962" t="s">
        <v>1410</v>
      </c>
      <c r="AN96" s="962" t="s">
        <v>1410</v>
      </c>
      <c r="AO96" s="962" t="s">
        <v>1410</v>
      </c>
      <c r="AP96" s="962" t="s">
        <v>1431</v>
      </c>
      <c r="AQ96" s="962" t="s">
        <v>1410</v>
      </c>
      <c r="AR96" s="962" t="s">
        <v>1410</v>
      </c>
      <c r="AS96" s="962" t="s">
        <v>1410</v>
      </c>
      <c r="AT96" s="962" t="s">
        <v>1410</v>
      </c>
      <c r="AU96" s="962" t="s">
        <v>1410</v>
      </c>
      <c r="AV96" s="962" t="s">
        <v>1410</v>
      </c>
      <c r="AW96" s="962" t="s">
        <v>1410</v>
      </c>
      <c r="AX96" s="962" t="s">
        <v>3729</v>
      </c>
      <c r="AY96" s="962" t="s">
        <v>3730</v>
      </c>
      <c r="AZ96" s="962" t="s">
        <v>3731</v>
      </c>
      <c r="BA96" s="962" t="s">
        <v>3732</v>
      </c>
      <c r="BB96" s="965" t="s">
        <v>3733</v>
      </c>
      <c r="BC96" s="965" t="s">
        <v>3734</v>
      </c>
      <c r="BD96" s="962" t="s">
        <v>6</v>
      </c>
      <c r="BE96" s="962" t="s">
        <v>1628</v>
      </c>
      <c r="BF96" s="962" t="s">
        <v>3735</v>
      </c>
      <c r="BG96" s="962" t="s">
        <v>3736</v>
      </c>
      <c r="BH96" s="962" t="s">
        <v>3737</v>
      </c>
      <c r="BI96" s="962" t="s">
        <v>3738</v>
      </c>
      <c r="BJ96" s="962" t="s">
        <v>1410</v>
      </c>
      <c r="BK96" s="962" t="s">
        <v>1410</v>
      </c>
      <c r="BL96" s="962" t="s">
        <v>1410</v>
      </c>
      <c r="BM96" s="962" t="s">
        <v>1978</v>
      </c>
      <c r="BN96" s="962" t="s">
        <v>1410</v>
      </c>
      <c r="BO96" s="962" t="s">
        <v>1406</v>
      </c>
      <c r="BP96" s="962" t="s">
        <v>1410</v>
      </c>
      <c r="BQ96" s="962" t="s">
        <v>1410</v>
      </c>
      <c r="BR96" s="962" t="s">
        <v>1410</v>
      </c>
      <c r="BS96" s="962" t="s">
        <v>3739</v>
      </c>
      <c r="BT96" s="962" t="s">
        <v>1410</v>
      </c>
      <c r="BU96" s="962" t="s">
        <v>1410</v>
      </c>
      <c r="BV96" s="962" t="s">
        <v>1410</v>
      </c>
      <c r="BW96" s="962" t="s">
        <v>3740</v>
      </c>
      <c r="BX96" s="962" t="s">
        <v>1410</v>
      </c>
      <c r="BY96" s="962" t="s">
        <v>1529</v>
      </c>
      <c r="BZ96" s="962" t="s">
        <v>1410</v>
      </c>
      <c r="CA96" s="962" t="s">
        <v>1410</v>
      </c>
      <c r="CB96" s="962" t="s">
        <v>1410</v>
      </c>
      <c r="CC96" s="962" t="s">
        <v>3741</v>
      </c>
      <c r="CD96" s="962" t="s">
        <v>3742</v>
      </c>
      <c r="CE96" s="962" t="s">
        <v>3743</v>
      </c>
      <c r="CF96" s="962" t="s">
        <v>3744</v>
      </c>
      <c r="CG96" s="962" t="s">
        <v>3745</v>
      </c>
      <c r="CH96" s="962" t="s">
        <v>3746</v>
      </c>
      <c r="CI96" s="962" t="s">
        <v>3747</v>
      </c>
      <c r="CJ96" s="962" t="s">
        <v>3748</v>
      </c>
      <c r="CK96" s="962" t="s">
        <v>3749</v>
      </c>
      <c r="CL96" s="962" t="s">
        <v>3750</v>
      </c>
      <c r="CM96" s="962" t="s">
        <v>3751</v>
      </c>
      <c r="CN96" s="962" t="s">
        <v>3752</v>
      </c>
      <c r="CO96" s="962" t="s">
        <v>3753</v>
      </c>
      <c r="CP96" s="962" t="s">
        <v>3754</v>
      </c>
      <c r="CQ96" s="962" t="s">
        <v>3754</v>
      </c>
      <c r="CR96" s="962" t="s">
        <v>12</v>
      </c>
    </row>
    <row r="97">
      <c r="B97" s="961" t="s">
        <v>993</v>
      </c>
      <c r="C97" s="962" t="s">
        <v>886</v>
      </c>
      <c r="D97" s="962" t="s">
        <v>1404</v>
      </c>
      <c r="E97" s="962" t="s">
        <v>1404</v>
      </c>
      <c r="F97" s="962" t="s">
        <v>1404</v>
      </c>
      <c r="G97" s="962" t="s">
        <v>1585</v>
      </c>
      <c r="H97" s="962" t="s">
        <v>1408</v>
      </c>
      <c r="I97" s="962" t="s">
        <v>1408</v>
      </c>
      <c r="J97" s="962" t="s">
        <v>1408</v>
      </c>
      <c r="K97" s="962" t="s">
        <v>1408</v>
      </c>
      <c r="L97" s="962" t="s">
        <v>1404</v>
      </c>
      <c r="M97" s="962" t="s">
        <v>1587</v>
      </c>
      <c r="N97" s="962" t="s">
        <v>2329</v>
      </c>
      <c r="O97" s="962" t="s">
        <v>1410</v>
      </c>
      <c r="P97" s="962" t="s">
        <v>1410</v>
      </c>
      <c r="Q97" s="962" t="s">
        <v>1410</v>
      </c>
      <c r="R97" s="962" t="s">
        <v>1410</v>
      </c>
      <c r="S97" s="962" t="s">
        <v>1410</v>
      </c>
      <c r="T97" s="962" t="s">
        <v>1404</v>
      </c>
      <c r="U97" s="963" t="s">
        <v>6</v>
      </c>
      <c r="V97" s="963" t="s">
        <v>6</v>
      </c>
      <c r="W97" s="962" t="s">
        <v>6</v>
      </c>
      <c r="X97" s="962" t="s">
        <v>6</v>
      </c>
      <c r="Y97" s="962" t="s">
        <v>920</v>
      </c>
      <c r="Z97" s="963" t="s">
        <v>6</v>
      </c>
      <c r="AA97" s="962" t="s">
        <v>6</v>
      </c>
      <c r="AB97" s="963" t="s">
        <v>6</v>
      </c>
      <c r="AC97" s="963" t="s">
        <v>6</v>
      </c>
      <c r="AD97" s="962" t="s">
        <v>1412</v>
      </c>
      <c r="AE97" s="962" t="s">
        <v>1410</v>
      </c>
      <c r="AF97" s="962" t="s">
        <v>1410</v>
      </c>
      <c r="AG97" s="962" t="s">
        <v>1410</v>
      </c>
      <c r="AH97" s="962" t="s">
        <v>1552</v>
      </c>
      <c r="AI97" s="962" t="s">
        <v>1459</v>
      </c>
      <c r="AJ97" s="962" t="s">
        <v>1410</v>
      </c>
      <c r="AK97" s="962" t="s">
        <v>1410</v>
      </c>
      <c r="AL97" s="964" t="s">
        <v>1459</v>
      </c>
      <c r="AM97" s="962" t="s">
        <v>1410</v>
      </c>
      <c r="AN97" s="962" t="s">
        <v>1410</v>
      </c>
      <c r="AO97" s="962" t="s">
        <v>1410</v>
      </c>
      <c r="AP97" s="962" t="s">
        <v>1410</v>
      </c>
      <c r="AQ97" s="962" t="s">
        <v>1410</v>
      </c>
      <c r="AR97" s="962" t="s">
        <v>1410</v>
      </c>
      <c r="AS97" s="962" t="s">
        <v>1410</v>
      </c>
      <c r="AT97" s="962" t="s">
        <v>1410</v>
      </c>
      <c r="AU97" s="962" t="s">
        <v>1410</v>
      </c>
      <c r="AV97" s="962" t="s">
        <v>1410</v>
      </c>
      <c r="AW97" s="962" t="s">
        <v>1410</v>
      </c>
      <c r="AX97" s="962" t="s">
        <v>3755</v>
      </c>
      <c r="AY97" s="962" t="s">
        <v>3756</v>
      </c>
      <c r="AZ97" s="962" t="s">
        <v>3757</v>
      </c>
      <c r="BA97" s="962" t="s">
        <v>3758</v>
      </c>
      <c r="BB97" s="965" t="s">
        <v>3759</v>
      </c>
      <c r="BC97" s="965" t="s">
        <v>3760</v>
      </c>
      <c r="BD97" s="962" t="s">
        <v>6</v>
      </c>
      <c r="BE97" s="962" t="s">
        <v>1628</v>
      </c>
      <c r="BF97" s="962" t="s">
        <v>3735</v>
      </c>
      <c r="BG97" s="962" t="s">
        <v>3736</v>
      </c>
      <c r="BH97" s="962" t="s">
        <v>2993</v>
      </c>
      <c r="BI97" s="962" t="s">
        <v>3761</v>
      </c>
      <c r="BJ97" s="962" t="s">
        <v>1410</v>
      </c>
      <c r="BK97" s="962" t="s">
        <v>1410</v>
      </c>
      <c r="BL97" s="962" t="s">
        <v>1410</v>
      </c>
      <c r="BM97" s="962" t="s">
        <v>1410</v>
      </c>
      <c r="BN97" s="962" t="s">
        <v>1410</v>
      </c>
      <c r="BO97" s="962" t="s">
        <v>2033</v>
      </c>
      <c r="BP97" s="962" t="s">
        <v>1410</v>
      </c>
      <c r="BQ97" s="962" t="s">
        <v>1410</v>
      </c>
      <c r="BR97" s="962" t="s">
        <v>1410</v>
      </c>
      <c r="BS97" s="962" t="s">
        <v>3762</v>
      </c>
      <c r="BT97" s="962" t="s">
        <v>1410</v>
      </c>
      <c r="BU97" s="962" t="s">
        <v>1410</v>
      </c>
      <c r="BV97" s="962" t="s">
        <v>1410</v>
      </c>
      <c r="BW97" s="962" t="s">
        <v>1410</v>
      </c>
      <c r="BX97" s="962" t="s">
        <v>1410</v>
      </c>
      <c r="BY97" s="962" t="s">
        <v>1639</v>
      </c>
      <c r="BZ97" s="962" t="s">
        <v>1410</v>
      </c>
      <c r="CA97" s="962" t="s">
        <v>1410</v>
      </c>
      <c r="CB97" s="962" t="s">
        <v>1410</v>
      </c>
      <c r="CC97" s="962" t="s">
        <v>3763</v>
      </c>
      <c r="CD97" s="962" t="s">
        <v>3764</v>
      </c>
      <c r="CE97" s="962" t="s">
        <v>3765</v>
      </c>
      <c r="CF97" s="962" t="s">
        <v>3766</v>
      </c>
      <c r="CG97" s="962" t="s">
        <v>3767</v>
      </c>
      <c r="CH97" s="962" t="s">
        <v>3768</v>
      </c>
      <c r="CI97" s="962" t="s">
        <v>3769</v>
      </c>
      <c r="CJ97" s="962" t="s">
        <v>3770</v>
      </c>
      <c r="CK97" s="962" t="s">
        <v>3771</v>
      </c>
      <c r="CL97" s="962" t="s">
        <v>3772</v>
      </c>
      <c r="CM97" s="962" t="s">
        <v>3773</v>
      </c>
      <c r="CN97" s="962" t="s">
        <v>3774</v>
      </c>
      <c r="CO97" s="962" t="s">
        <v>3775</v>
      </c>
      <c r="CP97" s="962" t="s">
        <v>3776</v>
      </c>
      <c r="CQ97" s="962" t="s">
        <v>3776</v>
      </c>
      <c r="CR97" s="962" t="s">
        <v>1489</v>
      </c>
    </row>
    <row r="98">
      <c r="A98" s="936" t="s">
        <v>994</v>
      </c>
      <c r="B98" s="961" t="s">
        <v>995</v>
      </c>
      <c r="C98" s="962" t="s">
        <v>886</v>
      </c>
      <c r="D98" s="962" t="s">
        <v>1404</v>
      </c>
      <c r="E98" s="962" t="s">
        <v>1404</v>
      </c>
      <c r="F98" s="962" t="s">
        <v>1404</v>
      </c>
      <c r="G98" s="962" t="s">
        <v>1585</v>
      </c>
      <c r="H98" s="962" t="s">
        <v>1427</v>
      </c>
      <c r="I98" s="962" t="s">
        <v>1427</v>
      </c>
      <c r="J98" s="962" t="s">
        <v>1427</v>
      </c>
      <c r="K98" s="962" t="s">
        <v>1427</v>
      </c>
      <c r="L98" s="962" t="s">
        <v>1404</v>
      </c>
      <c r="M98" s="962" t="s">
        <v>6</v>
      </c>
      <c r="N98" s="962" t="s">
        <v>1765</v>
      </c>
      <c r="O98" s="962" t="s">
        <v>1410</v>
      </c>
      <c r="P98" s="962" t="s">
        <v>1410</v>
      </c>
      <c r="Q98" s="962" t="s">
        <v>1410</v>
      </c>
      <c r="R98" s="962" t="s">
        <v>1410</v>
      </c>
      <c r="S98" s="962" t="s">
        <v>1410</v>
      </c>
      <c r="T98" s="962" t="s">
        <v>1404</v>
      </c>
      <c r="U98" s="963" t="s">
        <v>6</v>
      </c>
      <c r="V98" s="963" t="s">
        <v>6</v>
      </c>
      <c r="W98" s="962" t="s">
        <v>6</v>
      </c>
      <c r="X98" s="962" t="s">
        <v>6</v>
      </c>
      <c r="Y98" s="962" t="s">
        <v>913</v>
      </c>
      <c r="Z98" s="963" t="s">
        <v>6</v>
      </c>
      <c r="AA98" s="962" t="s">
        <v>6</v>
      </c>
      <c r="AB98" s="963" t="s">
        <v>6</v>
      </c>
      <c r="AC98" s="963" t="s">
        <v>6</v>
      </c>
      <c r="AD98" s="962" t="s">
        <v>1459</v>
      </c>
      <c r="AE98" s="962" t="s">
        <v>1406</v>
      </c>
      <c r="AF98" s="962" t="s">
        <v>1410</v>
      </c>
      <c r="AG98" s="962" t="s">
        <v>1410</v>
      </c>
      <c r="AH98" s="962" t="s">
        <v>1459</v>
      </c>
      <c r="AI98" s="962" t="s">
        <v>1410</v>
      </c>
      <c r="AJ98" s="962" t="s">
        <v>1410</v>
      </c>
      <c r="AK98" s="962" t="s">
        <v>1410</v>
      </c>
      <c r="AL98" s="962" t="s">
        <v>1405</v>
      </c>
      <c r="AM98" s="962" t="s">
        <v>1410</v>
      </c>
      <c r="AN98" s="962" t="s">
        <v>1410</v>
      </c>
      <c r="AO98" s="962" t="s">
        <v>1410</v>
      </c>
      <c r="AP98" s="962" t="s">
        <v>1410</v>
      </c>
      <c r="AQ98" s="962" t="s">
        <v>1410</v>
      </c>
      <c r="AR98" s="962" t="s">
        <v>1410</v>
      </c>
      <c r="AS98" s="962" t="s">
        <v>1410</v>
      </c>
      <c r="AT98" s="962" t="s">
        <v>1405</v>
      </c>
      <c r="AU98" s="962" t="s">
        <v>1410</v>
      </c>
      <c r="AV98" s="964" t="s">
        <v>1405</v>
      </c>
      <c r="AW98" s="962" t="s">
        <v>1410</v>
      </c>
      <c r="AX98" s="962" t="s">
        <v>3777</v>
      </c>
      <c r="AY98" s="962" t="s">
        <v>3778</v>
      </c>
      <c r="AZ98" s="962" t="s">
        <v>1749</v>
      </c>
      <c r="BA98" s="962" t="s">
        <v>3779</v>
      </c>
      <c r="BB98" s="965" t="s">
        <v>3780</v>
      </c>
      <c r="BC98" s="965" t="s">
        <v>3781</v>
      </c>
      <c r="BD98" s="962" t="s">
        <v>6</v>
      </c>
      <c r="BE98" s="962" t="s">
        <v>1660</v>
      </c>
      <c r="BF98" s="962" t="s">
        <v>3782</v>
      </c>
      <c r="BG98" s="962" t="s">
        <v>3783</v>
      </c>
      <c r="BH98" s="962" t="s">
        <v>3784</v>
      </c>
      <c r="BI98" s="962" t="s">
        <v>3785</v>
      </c>
      <c r="BJ98" s="962" t="s">
        <v>1410</v>
      </c>
      <c r="BK98" s="962" t="s">
        <v>1410</v>
      </c>
      <c r="BL98" s="962" t="s">
        <v>1410</v>
      </c>
      <c r="BM98" s="962" t="s">
        <v>1548</v>
      </c>
      <c r="BN98" s="962" t="s">
        <v>1410</v>
      </c>
      <c r="BO98" s="962" t="s">
        <v>3356</v>
      </c>
      <c r="BP98" s="962" t="s">
        <v>2062</v>
      </c>
      <c r="BQ98" s="962" t="s">
        <v>1410</v>
      </c>
      <c r="BR98" s="962" t="s">
        <v>1410</v>
      </c>
      <c r="BS98" s="962" t="s">
        <v>3786</v>
      </c>
      <c r="BT98" s="962" t="s">
        <v>1410</v>
      </c>
      <c r="BU98" s="962" t="s">
        <v>1410</v>
      </c>
      <c r="BV98" s="962" t="s">
        <v>1410</v>
      </c>
      <c r="BW98" s="962" t="s">
        <v>2203</v>
      </c>
      <c r="BX98" s="962" t="s">
        <v>1410</v>
      </c>
      <c r="BY98" s="962" t="s">
        <v>1660</v>
      </c>
      <c r="BZ98" s="962" t="s">
        <v>2389</v>
      </c>
      <c r="CA98" s="962" t="s">
        <v>1410</v>
      </c>
      <c r="CB98" s="962" t="s">
        <v>1410</v>
      </c>
      <c r="CC98" s="962" t="s">
        <v>2782</v>
      </c>
      <c r="CD98" s="962" t="s">
        <v>3787</v>
      </c>
      <c r="CE98" s="962" t="s">
        <v>3788</v>
      </c>
      <c r="CF98" s="962" t="s">
        <v>3789</v>
      </c>
      <c r="CG98" s="962" t="s">
        <v>3790</v>
      </c>
      <c r="CH98" s="962" t="s">
        <v>3791</v>
      </c>
      <c r="CI98" s="962" t="s">
        <v>3792</v>
      </c>
      <c r="CJ98" s="962" t="s">
        <v>3793</v>
      </c>
      <c r="CK98" s="962" t="s">
        <v>3794</v>
      </c>
      <c r="CL98" s="962" t="s">
        <v>3795</v>
      </c>
      <c r="CM98" s="962" t="s">
        <v>3796</v>
      </c>
      <c r="CN98" s="962" t="s">
        <v>3797</v>
      </c>
      <c r="CO98" s="962" t="s">
        <v>3798</v>
      </c>
      <c r="CP98" s="962" t="s">
        <v>3799</v>
      </c>
      <c r="CQ98" s="962" t="s">
        <v>3799</v>
      </c>
      <c r="CR98" s="962" t="s">
        <v>3321</v>
      </c>
    </row>
    <row r="99">
      <c r="B99" s="961" t="s">
        <v>995</v>
      </c>
      <c r="C99" s="962" t="s">
        <v>885</v>
      </c>
      <c r="D99" s="962" t="s">
        <v>1404</v>
      </c>
      <c r="E99" s="962" t="s">
        <v>1404</v>
      </c>
      <c r="F99" s="962" t="s">
        <v>1404</v>
      </c>
      <c r="G99" s="962" t="s">
        <v>1624</v>
      </c>
      <c r="H99" s="962" t="s">
        <v>1427</v>
      </c>
      <c r="I99" s="962" t="s">
        <v>1427</v>
      </c>
      <c r="J99" s="962" t="s">
        <v>1427</v>
      </c>
      <c r="K99" s="962" t="s">
        <v>1427</v>
      </c>
      <c r="L99" s="962" t="s">
        <v>1404</v>
      </c>
      <c r="M99" s="962" t="s">
        <v>6</v>
      </c>
      <c r="N99" s="962" t="s">
        <v>1765</v>
      </c>
      <c r="O99" s="962" t="s">
        <v>1410</v>
      </c>
      <c r="P99" s="962" t="s">
        <v>1410</v>
      </c>
      <c r="Q99" s="962" t="s">
        <v>1410</v>
      </c>
      <c r="R99" s="962" t="s">
        <v>1410</v>
      </c>
      <c r="S99" s="962" t="s">
        <v>1410</v>
      </c>
      <c r="T99" s="962" t="s">
        <v>1404</v>
      </c>
      <c r="U99" s="963" t="s">
        <v>6</v>
      </c>
      <c r="V99" s="963" t="s">
        <v>6</v>
      </c>
      <c r="W99" s="962" t="s">
        <v>6</v>
      </c>
      <c r="X99" s="962" t="s">
        <v>6</v>
      </c>
      <c r="Y99" s="962" t="s">
        <v>6</v>
      </c>
      <c r="Z99" s="963" t="s">
        <v>6</v>
      </c>
      <c r="AA99" s="962" t="s">
        <v>6</v>
      </c>
      <c r="AB99" s="963" t="s">
        <v>6</v>
      </c>
      <c r="AC99" s="963" t="s">
        <v>6</v>
      </c>
      <c r="AD99" s="962" t="s">
        <v>1459</v>
      </c>
      <c r="AE99" s="962" t="s">
        <v>1406</v>
      </c>
      <c r="AF99" s="962" t="s">
        <v>1410</v>
      </c>
      <c r="AG99" s="962" t="s">
        <v>1410</v>
      </c>
      <c r="AH99" s="962" t="s">
        <v>1459</v>
      </c>
      <c r="AI99" s="962" t="s">
        <v>1410</v>
      </c>
      <c r="AJ99" s="962" t="s">
        <v>1410</v>
      </c>
      <c r="AK99" s="962" t="s">
        <v>1410</v>
      </c>
      <c r="AL99" s="962" t="s">
        <v>1405</v>
      </c>
      <c r="AM99" s="962" t="s">
        <v>1410</v>
      </c>
      <c r="AN99" s="962" t="s">
        <v>1410</v>
      </c>
      <c r="AO99" s="962" t="s">
        <v>1410</v>
      </c>
      <c r="AP99" s="962" t="s">
        <v>1410</v>
      </c>
      <c r="AQ99" s="962" t="s">
        <v>1410</v>
      </c>
      <c r="AR99" s="962" t="s">
        <v>1410</v>
      </c>
      <c r="AS99" s="962" t="s">
        <v>1410</v>
      </c>
      <c r="AT99" s="962" t="s">
        <v>1405</v>
      </c>
      <c r="AU99" s="962" t="s">
        <v>1410</v>
      </c>
      <c r="AV99" s="964" t="s">
        <v>1405</v>
      </c>
      <c r="AW99" s="962" t="s">
        <v>1410</v>
      </c>
      <c r="AX99" s="962" t="s">
        <v>3777</v>
      </c>
      <c r="AY99" s="962" t="s">
        <v>3800</v>
      </c>
      <c r="AZ99" s="962" t="s">
        <v>1749</v>
      </c>
      <c r="BA99" s="962" t="s">
        <v>3779</v>
      </c>
      <c r="BB99" s="965" t="s">
        <v>3801</v>
      </c>
      <c r="BC99" s="965" t="s">
        <v>3802</v>
      </c>
      <c r="BD99" s="962" t="s">
        <v>6</v>
      </c>
      <c r="BE99" s="962" t="s">
        <v>1660</v>
      </c>
      <c r="BF99" s="962" t="s">
        <v>3782</v>
      </c>
      <c r="BG99" s="962" t="s">
        <v>3783</v>
      </c>
      <c r="BH99" s="962" t="s">
        <v>3784</v>
      </c>
      <c r="BI99" s="962" t="s">
        <v>3785</v>
      </c>
      <c r="BJ99" s="962" t="s">
        <v>1410</v>
      </c>
      <c r="BK99" s="962" t="s">
        <v>1410</v>
      </c>
      <c r="BL99" s="962" t="s">
        <v>1410</v>
      </c>
      <c r="BM99" s="962" t="s">
        <v>1548</v>
      </c>
      <c r="BN99" s="962" t="s">
        <v>1410</v>
      </c>
      <c r="BO99" s="962" t="s">
        <v>3356</v>
      </c>
      <c r="BP99" s="962" t="s">
        <v>2062</v>
      </c>
      <c r="BQ99" s="962" t="s">
        <v>1410</v>
      </c>
      <c r="BR99" s="962" t="s">
        <v>1410</v>
      </c>
      <c r="BS99" s="962" t="s">
        <v>3786</v>
      </c>
      <c r="BT99" s="962" t="s">
        <v>1410</v>
      </c>
      <c r="BU99" s="962" t="s">
        <v>1410</v>
      </c>
      <c r="BV99" s="962" t="s">
        <v>1410</v>
      </c>
      <c r="BW99" s="962" t="s">
        <v>2203</v>
      </c>
      <c r="BX99" s="962" t="s">
        <v>1410</v>
      </c>
      <c r="BY99" s="962" t="s">
        <v>1660</v>
      </c>
      <c r="BZ99" s="962" t="s">
        <v>2389</v>
      </c>
      <c r="CA99" s="962" t="s">
        <v>1410</v>
      </c>
      <c r="CB99" s="962" t="s">
        <v>1410</v>
      </c>
      <c r="CC99" s="962" t="s">
        <v>2782</v>
      </c>
      <c r="CD99" s="962" t="s">
        <v>3787</v>
      </c>
      <c r="CE99" s="962" t="s">
        <v>3788</v>
      </c>
      <c r="CF99" s="962" t="s">
        <v>3789</v>
      </c>
      <c r="CG99" s="962" t="s">
        <v>3790</v>
      </c>
      <c r="CH99" s="962" t="s">
        <v>3791</v>
      </c>
      <c r="CI99" s="962" t="s">
        <v>3792</v>
      </c>
      <c r="CJ99" s="962" t="s">
        <v>3793</v>
      </c>
      <c r="CK99" s="962" t="s">
        <v>3794</v>
      </c>
      <c r="CL99" s="962" t="s">
        <v>3795</v>
      </c>
      <c r="CM99" s="962" t="s">
        <v>3796</v>
      </c>
      <c r="CN99" s="962" t="s">
        <v>3797</v>
      </c>
      <c r="CO99" s="962" t="s">
        <v>3798</v>
      </c>
      <c r="CP99" s="962" t="s">
        <v>3799</v>
      </c>
      <c r="CQ99" s="962" t="s">
        <v>3799</v>
      </c>
      <c r="CR99" s="962" t="s">
        <v>12</v>
      </c>
    </row>
    <row r="100">
      <c r="B100" s="961" t="s">
        <v>996</v>
      </c>
      <c r="C100" s="962" t="s">
        <v>886</v>
      </c>
      <c r="D100" s="962" t="s">
        <v>1404</v>
      </c>
      <c r="E100" s="962" t="s">
        <v>1404</v>
      </c>
      <c r="F100" s="962" t="s">
        <v>1404</v>
      </c>
      <c r="G100" s="962" t="s">
        <v>1585</v>
      </c>
      <c r="H100" s="962" t="s">
        <v>1427</v>
      </c>
      <c r="I100" s="962" t="s">
        <v>1427</v>
      </c>
      <c r="J100" s="962" t="s">
        <v>1427</v>
      </c>
      <c r="K100" s="962" t="s">
        <v>1427</v>
      </c>
      <c r="L100" s="962" t="s">
        <v>1404</v>
      </c>
      <c r="M100" s="962" t="s">
        <v>12</v>
      </c>
      <c r="N100" s="962" t="s">
        <v>1783</v>
      </c>
      <c r="O100" s="962" t="s">
        <v>1410</v>
      </c>
      <c r="P100" s="962" t="s">
        <v>1410</v>
      </c>
      <c r="Q100" s="962" t="s">
        <v>1410</v>
      </c>
      <c r="R100" s="962" t="s">
        <v>1410</v>
      </c>
      <c r="S100" s="962" t="s">
        <v>1410</v>
      </c>
      <c r="T100" s="962" t="s">
        <v>1404</v>
      </c>
      <c r="U100" s="963" t="s">
        <v>6</v>
      </c>
      <c r="V100" s="963" t="s">
        <v>6</v>
      </c>
      <c r="W100" s="962" t="s">
        <v>6</v>
      </c>
      <c r="X100" s="962" t="s">
        <v>6</v>
      </c>
      <c r="Y100" s="962" t="s">
        <v>913</v>
      </c>
      <c r="Z100" s="963" t="s">
        <v>6</v>
      </c>
      <c r="AA100" s="962" t="s">
        <v>6</v>
      </c>
      <c r="AB100" s="963" t="s">
        <v>6</v>
      </c>
      <c r="AC100" s="963" t="s">
        <v>6</v>
      </c>
      <c r="AD100" s="962" t="s">
        <v>1410</v>
      </c>
      <c r="AE100" s="962" t="s">
        <v>1484</v>
      </c>
      <c r="AF100" s="962" t="s">
        <v>1410</v>
      </c>
      <c r="AG100" s="962" t="s">
        <v>1410</v>
      </c>
      <c r="AH100" s="962" t="s">
        <v>1515</v>
      </c>
      <c r="AI100" s="962" t="s">
        <v>1410</v>
      </c>
      <c r="AJ100" s="962" t="s">
        <v>1410</v>
      </c>
      <c r="AK100" s="962" t="s">
        <v>1410</v>
      </c>
      <c r="AL100" s="964" t="s">
        <v>1484</v>
      </c>
      <c r="AM100" s="962" t="s">
        <v>1410</v>
      </c>
      <c r="AN100" s="962" t="s">
        <v>1410</v>
      </c>
      <c r="AO100" s="962" t="s">
        <v>1410</v>
      </c>
      <c r="AP100" s="962" t="s">
        <v>1410</v>
      </c>
      <c r="AQ100" s="962" t="s">
        <v>1410</v>
      </c>
      <c r="AR100" s="962" t="s">
        <v>1410</v>
      </c>
      <c r="AS100" s="962" t="s">
        <v>1410</v>
      </c>
      <c r="AT100" s="962" t="s">
        <v>1410</v>
      </c>
      <c r="AU100" s="962" t="s">
        <v>1410</v>
      </c>
      <c r="AV100" s="962" t="s">
        <v>1410</v>
      </c>
      <c r="AW100" s="962" t="s">
        <v>1410</v>
      </c>
      <c r="AX100" s="962" t="s">
        <v>3803</v>
      </c>
      <c r="AY100" s="962" t="s">
        <v>3804</v>
      </c>
      <c r="AZ100" s="962" t="s">
        <v>3805</v>
      </c>
      <c r="BA100" s="962" t="s">
        <v>3806</v>
      </c>
      <c r="BB100" s="965" t="s">
        <v>3807</v>
      </c>
      <c r="BC100" s="965" t="s">
        <v>3808</v>
      </c>
      <c r="BD100" s="962" t="s">
        <v>6</v>
      </c>
      <c r="BE100" s="962" t="s">
        <v>1626</v>
      </c>
      <c r="BF100" s="962" t="s">
        <v>3809</v>
      </c>
      <c r="BG100" s="962" t="s">
        <v>3810</v>
      </c>
      <c r="BH100" s="962" t="s">
        <v>3811</v>
      </c>
      <c r="BI100" s="962" t="s">
        <v>3812</v>
      </c>
      <c r="BJ100" s="962" t="s">
        <v>1410</v>
      </c>
      <c r="BK100" s="962" t="s">
        <v>1410</v>
      </c>
      <c r="BL100" s="962" t="s">
        <v>1410</v>
      </c>
      <c r="BM100" s="962" t="s">
        <v>1410</v>
      </c>
      <c r="BN100" s="962" t="s">
        <v>1410</v>
      </c>
      <c r="BO100" s="962" t="s">
        <v>2772</v>
      </c>
      <c r="BP100" s="962" t="s">
        <v>1410</v>
      </c>
      <c r="BQ100" s="962" t="s">
        <v>1410</v>
      </c>
      <c r="BR100" s="962" t="s">
        <v>1410</v>
      </c>
      <c r="BS100" s="962" t="s">
        <v>3813</v>
      </c>
      <c r="BT100" s="962" t="s">
        <v>1410</v>
      </c>
      <c r="BU100" s="962" t="s">
        <v>1410</v>
      </c>
      <c r="BV100" s="962" t="s">
        <v>1410</v>
      </c>
      <c r="BW100" s="962" t="s">
        <v>1410</v>
      </c>
      <c r="BX100" s="962" t="s">
        <v>1410</v>
      </c>
      <c r="BY100" s="962" t="s">
        <v>1407</v>
      </c>
      <c r="BZ100" s="962" t="s">
        <v>1410</v>
      </c>
      <c r="CA100" s="962" t="s">
        <v>1410</v>
      </c>
      <c r="CB100" s="962" t="s">
        <v>1410</v>
      </c>
      <c r="CC100" s="962" t="s">
        <v>2282</v>
      </c>
      <c r="CD100" s="962" t="s">
        <v>3814</v>
      </c>
      <c r="CE100" s="962" t="s">
        <v>3815</v>
      </c>
      <c r="CF100" s="962" t="s">
        <v>3816</v>
      </c>
      <c r="CG100" s="962" t="s">
        <v>3817</v>
      </c>
      <c r="CH100" s="962" t="s">
        <v>3818</v>
      </c>
      <c r="CI100" s="962" t="s">
        <v>3819</v>
      </c>
      <c r="CJ100" s="962" t="s">
        <v>3820</v>
      </c>
      <c r="CK100" s="962" t="s">
        <v>3821</v>
      </c>
      <c r="CL100" s="962" t="s">
        <v>3822</v>
      </c>
      <c r="CM100" s="962" t="s">
        <v>3823</v>
      </c>
      <c r="CN100" s="962" t="s">
        <v>3824</v>
      </c>
      <c r="CO100" s="962" t="s">
        <v>3825</v>
      </c>
      <c r="CP100" s="962" t="s">
        <v>3826</v>
      </c>
      <c r="CQ100" s="962" t="s">
        <v>3826</v>
      </c>
      <c r="CR100" s="962" t="s">
        <v>1941</v>
      </c>
    </row>
    <row r="101">
      <c r="B101" s="961" t="s">
        <v>996</v>
      </c>
      <c r="C101" s="962" t="s">
        <v>885</v>
      </c>
      <c r="D101" s="962" t="s">
        <v>1404</v>
      </c>
      <c r="E101" s="962" t="s">
        <v>1404</v>
      </c>
      <c r="F101" s="962" t="s">
        <v>1404</v>
      </c>
      <c r="G101" s="962" t="s">
        <v>1624</v>
      </c>
      <c r="H101" s="962" t="s">
        <v>1427</v>
      </c>
      <c r="I101" s="962" t="s">
        <v>1427</v>
      </c>
      <c r="J101" s="962" t="s">
        <v>1427</v>
      </c>
      <c r="K101" s="962" t="s">
        <v>1427</v>
      </c>
      <c r="L101" s="962" t="s">
        <v>1404</v>
      </c>
      <c r="M101" s="962" t="s">
        <v>12</v>
      </c>
      <c r="N101" s="962" t="s">
        <v>1783</v>
      </c>
      <c r="O101" s="962" t="s">
        <v>1410</v>
      </c>
      <c r="P101" s="962" t="s">
        <v>1410</v>
      </c>
      <c r="Q101" s="962" t="s">
        <v>1410</v>
      </c>
      <c r="R101" s="962" t="s">
        <v>1410</v>
      </c>
      <c r="S101" s="962" t="s">
        <v>1410</v>
      </c>
      <c r="T101" s="962" t="s">
        <v>1404</v>
      </c>
      <c r="U101" s="963" t="s">
        <v>6</v>
      </c>
      <c r="V101" s="963" t="s">
        <v>6</v>
      </c>
      <c r="W101" s="962" t="s">
        <v>6</v>
      </c>
      <c r="X101" s="962" t="s">
        <v>6</v>
      </c>
      <c r="Y101" s="962" t="s">
        <v>6</v>
      </c>
      <c r="Z101" s="963" t="s">
        <v>6</v>
      </c>
      <c r="AA101" s="962" t="s">
        <v>6</v>
      </c>
      <c r="AB101" s="963" t="s">
        <v>6</v>
      </c>
      <c r="AC101" s="963" t="s">
        <v>6</v>
      </c>
      <c r="AD101" s="962" t="s">
        <v>1410</v>
      </c>
      <c r="AE101" s="962" t="s">
        <v>1514</v>
      </c>
      <c r="AF101" s="962" t="s">
        <v>1410</v>
      </c>
      <c r="AG101" s="962" t="s">
        <v>1410</v>
      </c>
      <c r="AH101" s="962" t="s">
        <v>1405</v>
      </c>
      <c r="AI101" s="962" t="s">
        <v>1410</v>
      </c>
      <c r="AJ101" s="962" t="s">
        <v>1410</v>
      </c>
      <c r="AK101" s="962" t="s">
        <v>1410</v>
      </c>
      <c r="AL101" s="964" t="s">
        <v>1548</v>
      </c>
      <c r="AM101" s="962" t="s">
        <v>1410</v>
      </c>
      <c r="AN101" s="962" t="s">
        <v>1410</v>
      </c>
      <c r="AO101" s="962" t="s">
        <v>1410</v>
      </c>
      <c r="AP101" s="962" t="s">
        <v>1410</v>
      </c>
      <c r="AQ101" s="962" t="s">
        <v>1410</v>
      </c>
      <c r="AR101" s="962" t="s">
        <v>1410</v>
      </c>
      <c r="AS101" s="962" t="s">
        <v>1410</v>
      </c>
      <c r="AT101" s="962" t="s">
        <v>1410</v>
      </c>
      <c r="AU101" s="962" t="s">
        <v>1410</v>
      </c>
      <c r="AV101" s="962" t="s">
        <v>1410</v>
      </c>
      <c r="AW101" s="962" t="s">
        <v>1410</v>
      </c>
      <c r="AX101" s="962" t="s">
        <v>3827</v>
      </c>
      <c r="AY101" s="962" t="s">
        <v>3828</v>
      </c>
      <c r="AZ101" s="962" t="s">
        <v>3829</v>
      </c>
      <c r="BA101" s="962" t="s">
        <v>3830</v>
      </c>
      <c r="BB101" s="965" t="s">
        <v>3831</v>
      </c>
      <c r="BC101" s="965" t="s">
        <v>3832</v>
      </c>
      <c r="BD101" s="962" t="s">
        <v>6</v>
      </c>
      <c r="BE101" s="962" t="s">
        <v>2050</v>
      </c>
      <c r="BF101" s="962" t="s">
        <v>3833</v>
      </c>
      <c r="BG101" s="962" t="s">
        <v>3834</v>
      </c>
      <c r="BH101" s="962" t="s">
        <v>1697</v>
      </c>
      <c r="BI101" s="962" t="s">
        <v>3835</v>
      </c>
      <c r="BJ101" s="962" t="s">
        <v>1410</v>
      </c>
      <c r="BK101" s="962" t="s">
        <v>1410</v>
      </c>
      <c r="BL101" s="962" t="s">
        <v>1410</v>
      </c>
      <c r="BM101" s="962" t="s">
        <v>1410</v>
      </c>
      <c r="BN101" s="962" t="s">
        <v>1410</v>
      </c>
      <c r="BO101" s="962" t="s">
        <v>3305</v>
      </c>
      <c r="BP101" s="962" t="s">
        <v>1410</v>
      </c>
      <c r="BQ101" s="962" t="s">
        <v>1410</v>
      </c>
      <c r="BR101" s="962" t="s">
        <v>1410</v>
      </c>
      <c r="BS101" s="962" t="s">
        <v>3836</v>
      </c>
      <c r="BT101" s="962" t="s">
        <v>1410</v>
      </c>
      <c r="BU101" s="962" t="s">
        <v>1410</v>
      </c>
      <c r="BV101" s="962" t="s">
        <v>1410</v>
      </c>
      <c r="BW101" s="962" t="s">
        <v>1410</v>
      </c>
      <c r="BX101" s="962" t="s">
        <v>1410</v>
      </c>
      <c r="BY101" s="962" t="s">
        <v>3307</v>
      </c>
      <c r="BZ101" s="962" t="s">
        <v>1410</v>
      </c>
      <c r="CA101" s="962" t="s">
        <v>1410</v>
      </c>
      <c r="CB101" s="962" t="s">
        <v>1410</v>
      </c>
      <c r="CC101" s="962" t="s">
        <v>3837</v>
      </c>
      <c r="CD101" s="962" t="s">
        <v>2746</v>
      </c>
      <c r="CE101" s="962" t="s">
        <v>3838</v>
      </c>
      <c r="CF101" s="962" t="s">
        <v>3839</v>
      </c>
      <c r="CG101" s="962" t="s">
        <v>3840</v>
      </c>
      <c r="CH101" s="962" t="s">
        <v>3841</v>
      </c>
      <c r="CI101" s="962" t="s">
        <v>1777</v>
      </c>
      <c r="CJ101" s="962" t="s">
        <v>3842</v>
      </c>
      <c r="CK101" s="962" t="s">
        <v>3843</v>
      </c>
      <c r="CL101" s="962" t="s">
        <v>3844</v>
      </c>
      <c r="CM101" s="962" t="s">
        <v>3845</v>
      </c>
      <c r="CN101" s="962" t="s">
        <v>3846</v>
      </c>
      <c r="CO101" s="962" t="s">
        <v>3847</v>
      </c>
      <c r="CP101" s="962" t="s">
        <v>3848</v>
      </c>
      <c r="CQ101" s="962" t="s">
        <v>3848</v>
      </c>
      <c r="CR101" s="962" t="s">
        <v>12</v>
      </c>
    </row>
    <row r="102">
      <c r="B102" s="961" t="s">
        <v>997</v>
      </c>
      <c r="C102" s="962" t="s">
        <v>886</v>
      </c>
      <c r="D102" s="962" t="s">
        <v>1404</v>
      </c>
      <c r="E102" s="962" t="s">
        <v>1404</v>
      </c>
      <c r="F102" s="962" t="s">
        <v>1404</v>
      </c>
      <c r="G102" s="962" t="s">
        <v>1585</v>
      </c>
      <c r="H102" s="962" t="s">
        <v>1515</v>
      </c>
      <c r="I102" s="962" t="s">
        <v>1515</v>
      </c>
      <c r="J102" s="962" t="s">
        <v>1515</v>
      </c>
      <c r="K102" s="962" t="s">
        <v>1515</v>
      </c>
      <c r="L102" s="962" t="s">
        <v>1404</v>
      </c>
      <c r="M102" s="962" t="s">
        <v>1552</v>
      </c>
      <c r="N102" s="962" t="s">
        <v>1552</v>
      </c>
      <c r="O102" s="962" t="s">
        <v>1410</v>
      </c>
      <c r="P102" s="962" t="s">
        <v>1410</v>
      </c>
      <c r="Q102" s="962" t="s">
        <v>1410</v>
      </c>
      <c r="R102" s="962" t="s">
        <v>1410</v>
      </c>
      <c r="S102" s="962" t="s">
        <v>1410</v>
      </c>
      <c r="T102" s="962" t="s">
        <v>1404</v>
      </c>
      <c r="U102" s="963" t="s">
        <v>6</v>
      </c>
      <c r="V102" s="963" t="s">
        <v>6</v>
      </c>
      <c r="W102" s="962" t="s">
        <v>6</v>
      </c>
      <c r="X102" s="962" t="s">
        <v>6</v>
      </c>
      <c r="Y102" s="962" t="s">
        <v>913</v>
      </c>
      <c r="Z102" s="963" t="s">
        <v>6</v>
      </c>
      <c r="AA102" s="962" t="s">
        <v>6</v>
      </c>
      <c r="AB102" s="963" t="s">
        <v>6</v>
      </c>
      <c r="AC102" s="963" t="s">
        <v>6</v>
      </c>
      <c r="AD102" s="962" t="s">
        <v>1406</v>
      </c>
      <c r="AE102" s="962" t="s">
        <v>1410</v>
      </c>
      <c r="AF102" s="962" t="s">
        <v>1410</v>
      </c>
      <c r="AG102" s="962" t="s">
        <v>1410</v>
      </c>
      <c r="AH102" s="962" t="s">
        <v>1410</v>
      </c>
      <c r="AI102" s="962" t="s">
        <v>1410</v>
      </c>
      <c r="AJ102" s="962" t="s">
        <v>1410</v>
      </c>
      <c r="AK102" s="962" t="s">
        <v>1410</v>
      </c>
      <c r="AL102" s="964" t="s">
        <v>1548</v>
      </c>
      <c r="AM102" s="962" t="s">
        <v>1410</v>
      </c>
      <c r="AN102" s="962" t="s">
        <v>1410</v>
      </c>
      <c r="AO102" s="962" t="s">
        <v>1410</v>
      </c>
      <c r="AP102" s="962" t="s">
        <v>1410</v>
      </c>
      <c r="AQ102" s="962" t="s">
        <v>1410</v>
      </c>
      <c r="AR102" s="962" t="s">
        <v>1410</v>
      </c>
      <c r="AS102" s="962" t="s">
        <v>1410</v>
      </c>
      <c r="AT102" s="962" t="s">
        <v>1410</v>
      </c>
      <c r="AU102" s="962" t="s">
        <v>1410</v>
      </c>
      <c r="AV102" s="962" t="s">
        <v>1410</v>
      </c>
      <c r="AW102" s="962" t="s">
        <v>1410</v>
      </c>
      <c r="AX102" s="962" t="s">
        <v>3849</v>
      </c>
      <c r="AY102" s="962" t="s">
        <v>3850</v>
      </c>
      <c r="AZ102" s="962" t="s">
        <v>3851</v>
      </c>
      <c r="BA102" s="962" t="s">
        <v>1459</v>
      </c>
      <c r="BB102" s="965" t="s">
        <v>3852</v>
      </c>
      <c r="BC102" s="965" t="s">
        <v>1567</v>
      </c>
      <c r="BD102" s="962" t="s">
        <v>6</v>
      </c>
      <c r="BE102" s="962" t="s">
        <v>1459</v>
      </c>
      <c r="BF102" s="962" t="s">
        <v>3853</v>
      </c>
      <c r="BG102" s="962" t="s">
        <v>3854</v>
      </c>
      <c r="BH102" s="962" t="s">
        <v>1699</v>
      </c>
      <c r="BI102" s="962" t="s">
        <v>3855</v>
      </c>
      <c r="BJ102" s="962" t="s">
        <v>1410</v>
      </c>
      <c r="BK102" s="962" t="s">
        <v>1410</v>
      </c>
      <c r="BL102" s="962" t="s">
        <v>1410</v>
      </c>
      <c r="BM102" s="962" t="s">
        <v>1410</v>
      </c>
      <c r="BN102" s="962" t="s">
        <v>1410</v>
      </c>
      <c r="BO102" s="962" t="s">
        <v>3305</v>
      </c>
      <c r="BP102" s="962" t="s">
        <v>1410</v>
      </c>
      <c r="BQ102" s="962" t="s">
        <v>1410</v>
      </c>
      <c r="BR102" s="962" t="s">
        <v>1410</v>
      </c>
      <c r="BS102" s="962" t="s">
        <v>3856</v>
      </c>
      <c r="BT102" s="962" t="s">
        <v>1410</v>
      </c>
      <c r="BU102" s="962" t="s">
        <v>1410</v>
      </c>
      <c r="BV102" s="962" t="s">
        <v>1410</v>
      </c>
      <c r="BW102" s="962" t="s">
        <v>1410</v>
      </c>
      <c r="BX102" s="962" t="s">
        <v>1410</v>
      </c>
      <c r="BY102" s="962" t="s">
        <v>3307</v>
      </c>
      <c r="BZ102" s="962" t="s">
        <v>1410</v>
      </c>
      <c r="CA102" s="962" t="s">
        <v>1410</v>
      </c>
      <c r="CB102" s="962" t="s">
        <v>1410</v>
      </c>
      <c r="CC102" s="962" t="s">
        <v>3857</v>
      </c>
      <c r="CD102" s="962" t="s">
        <v>3858</v>
      </c>
      <c r="CE102" s="962" t="s">
        <v>3859</v>
      </c>
      <c r="CF102" s="962" t="s">
        <v>3860</v>
      </c>
      <c r="CG102" s="962" t="s">
        <v>3861</v>
      </c>
      <c r="CH102" s="962" t="s">
        <v>3862</v>
      </c>
      <c r="CI102" s="962" t="s">
        <v>3863</v>
      </c>
      <c r="CJ102" s="962" t="s">
        <v>3864</v>
      </c>
      <c r="CK102" s="962" t="s">
        <v>3865</v>
      </c>
      <c r="CL102" s="962" t="s">
        <v>3866</v>
      </c>
      <c r="CM102" s="962" t="s">
        <v>3867</v>
      </c>
      <c r="CN102" s="962" t="s">
        <v>3868</v>
      </c>
      <c r="CO102" s="962" t="s">
        <v>3869</v>
      </c>
      <c r="CP102" s="962" t="s">
        <v>3870</v>
      </c>
      <c r="CQ102" s="962" t="s">
        <v>3870</v>
      </c>
      <c r="CR102" s="962" t="s">
        <v>2944</v>
      </c>
    </row>
    <row r="103">
      <c r="B103" s="961" t="s">
        <v>997</v>
      </c>
      <c r="C103" s="962" t="s">
        <v>885</v>
      </c>
      <c r="D103" s="962" t="s">
        <v>1404</v>
      </c>
      <c r="E103" s="962" t="s">
        <v>1404</v>
      </c>
      <c r="F103" s="962" t="s">
        <v>1404</v>
      </c>
      <c r="G103" s="962" t="s">
        <v>1624</v>
      </c>
      <c r="H103" s="962" t="s">
        <v>1515</v>
      </c>
      <c r="I103" s="962" t="s">
        <v>1515</v>
      </c>
      <c r="J103" s="962" t="s">
        <v>1515</v>
      </c>
      <c r="K103" s="962" t="s">
        <v>1515</v>
      </c>
      <c r="L103" s="962" t="s">
        <v>1404</v>
      </c>
      <c r="M103" s="962" t="s">
        <v>1552</v>
      </c>
      <c r="N103" s="962" t="s">
        <v>1552</v>
      </c>
      <c r="O103" s="962" t="s">
        <v>1410</v>
      </c>
      <c r="P103" s="962" t="s">
        <v>1410</v>
      </c>
      <c r="Q103" s="962" t="s">
        <v>1410</v>
      </c>
      <c r="R103" s="962" t="s">
        <v>1410</v>
      </c>
      <c r="S103" s="962" t="s">
        <v>1410</v>
      </c>
      <c r="T103" s="962" t="s">
        <v>1404</v>
      </c>
      <c r="U103" s="963" t="s">
        <v>6</v>
      </c>
      <c r="V103" s="963" t="s">
        <v>6</v>
      </c>
      <c r="W103" s="962" t="s">
        <v>6</v>
      </c>
      <c r="X103" s="962" t="s">
        <v>6</v>
      </c>
      <c r="Y103" s="962" t="s">
        <v>6</v>
      </c>
      <c r="Z103" s="963" t="s">
        <v>6</v>
      </c>
      <c r="AA103" s="962" t="s">
        <v>6</v>
      </c>
      <c r="AB103" s="963" t="s">
        <v>6</v>
      </c>
      <c r="AC103" s="963" t="s">
        <v>6</v>
      </c>
      <c r="AD103" s="962" t="s">
        <v>1406</v>
      </c>
      <c r="AE103" s="962" t="s">
        <v>1410</v>
      </c>
      <c r="AF103" s="962" t="s">
        <v>1410</v>
      </c>
      <c r="AG103" s="962" t="s">
        <v>1410</v>
      </c>
      <c r="AH103" s="962" t="s">
        <v>1410</v>
      </c>
      <c r="AI103" s="962" t="s">
        <v>1410</v>
      </c>
      <c r="AJ103" s="962" t="s">
        <v>1410</v>
      </c>
      <c r="AK103" s="962" t="s">
        <v>1410</v>
      </c>
      <c r="AL103" s="964" t="s">
        <v>1548</v>
      </c>
      <c r="AM103" s="962" t="s">
        <v>1410</v>
      </c>
      <c r="AN103" s="962" t="s">
        <v>1410</v>
      </c>
      <c r="AO103" s="962" t="s">
        <v>1410</v>
      </c>
      <c r="AP103" s="962" t="s">
        <v>1410</v>
      </c>
      <c r="AQ103" s="962" t="s">
        <v>1410</v>
      </c>
      <c r="AR103" s="962" t="s">
        <v>1410</v>
      </c>
      <c r="AS103" s="962" t="s">
        <v>1410</v>
      </c>
      <c r="AT103" s="962" t="s">
        <v>1410</v>
      </c>
      <c r="AU103" s="962" t="s">
        <v>1410</v>
      </c>
      <c r="AV103" s="962" t="s">
        <v>1410</v>
      </c>
      <c r="AW103" s="962" t="s">
        <v>1410</v>
      </c>
      <c r="AX103" s="962" t="s">
        <v>3849</v>
      </c>
      <c r="AY103" s="962" t="s">
        <v>3871</v>
      </c>
      <c r="AZ103" s="962" t="s">
        <v>3851</v>
      </c>
      <c r="BA103" s="962" t="s">
        <v>1459</v>
      </c>
      <c r="BB103" s="965" t="s">
        <v>3872</v>
      </c>
      <c r="BC103" s="965" t="s">
        <v>3873</v>
      </c>
      <c r="BD103" s="962" t="s">
        <v>6</v>
      </c>
      <c r="BE103" s="962" t="s">
        <v>1459</v>
      </c>
      <c r="BF103" s="962" t="s">
        <v>3853</v>
      </c>
      <c r="BG103" s="962" t="s">
        <v>3854</v>
      </c>
      <c r="BH103" s="962" t="s">
        <v>1699</v>
      </c>
      <c r="BI103" s="962" t="s">
        <v>3855</v>
      </c>
      <c r="BJ103" s="962" t="s">
        <v>1410</v>
      </c>
      <c r="BK103" s="962" t="s">
        <v>1410</v>
      </c>
      <c r="BL103" s="962" t="s">
        <v>1410</v>
      </c>
      <c r="BM103" s="962" t="s">
        <v>1410</v>
      </c>
      <c r="BN103" s="962" t="s">
        <v>1410</v>
      </c>
      <c r="BO103" s="962" t="s">
        <v>3305</v>
      </c>
      <c r="BP103" s="962" t="s">
        <v>1410</v>
      </c>
      <c r="BQ103" s="962" t="s">
        <v>1410</v>
      </c>
      <c r="BR103" s="962" t="s">
        <v>1410</v>
      </c>
      <c r="BS103" s="962" t="s">
        <v>3856</v>
      </c>
      <c r="BT103" s="962" t="s">
        <v>1410</v>
      </c>
      <c r="BU103" s="962" t="s">
        <v>1410</v>
      </c>
      <c r="BV103" s="962" t="s">
        <v>1410</v>
      </c>
      <c r="BW103" s="962" t="s">
        <v>1410</v>
      </c>
      <c r="BX103" s="962" t="s">
        <v>1410</v>
      </c>
      <c r="BY103" s="962" t="s">
        <v>3307</v>
      </c>
      <c r="BZ103" s="962" t="s">
        <v>1410</v>
      </c>
      <c r="CA103" s="962" t="s">
        <v>1410</v>
      </c>
      <c r="CB103" s="962" t="s">
        <v>1410</v>
      </c>
      <c r="CC103" s="962" t="s">
        <v>3857</v>
      </c>
      <c r="CD103" s="962" t="s">
        <v>3858</v>
      </c>
      <c r="CE103" s="962" t="s">
        <v>3859</v>
      </c>
      <c r="CF103" s="962" t="s">
        <v>3860</v>
      </c>
      <c r="CG103" s="962" t="s">
        <v>3861</v>
      </c>
      <c r="CH103" s="962" t="s">
        <v>3862</v>
      </c>
      <c r="CI103" s="962" t="s">
        <v>3863</v>
      </c>
      <c r="CJ103" s="962" t="s">
        <v>3864</v>
      </c>
      <c r="CK103" s="962" t="s">
        <v>3865</v>
      </c>
      <c r="CL103" s="962" t="s">
        <v>3866</v>
      </c>
      <c r="CM103" s="962" t="s">
        <v>3867</v>
      </c>
      <c r="CN103" s="962" t="s">
        <v>3868</v>
      </c>
      <c r="CO103" s="962" t="s">
        <v>3869</v>
      </c>
      <c r="CP103" s="962" t="s">
        <v>3870</v>
      </c>
      <c r="CQ103" s="962" t="s">
        <v>3870</v>
      </c>
      <c r="CR103" s="962" t="s">
        <v>12</v>
      </c>
    </row>
    <row r="104">
      <c r="B104" s="961" t="s">
        <v>998</v>
      </c>
      <c r="C104" s="962" t="s">
        <v>886</v>
      </c>
      <c r="D104" s="962" t="s">
        <v>1404</v>
      </c>
      <c r="E104" s="962" t="s">
        <v>1404</v>
      </c>
      <c r="F104" s="962" t="s">
        <v>1404</v>
      </c>
      <c r="G104" s="962" t="s">
        <v>1585</v>
      </c>
      <c r="H104" s="962" t="s">
        <v>1515</v>
      </c>
      <c r="I104" s="962" t="s">
        <v>1515</v>
      </c>
      <c r="J104" s="962" t="s">
        <v>1515</v>
      </c>
      <c r="K104" s="962" t="s">
        <v>1515</v>
      </c>
      <c r="L104" s="962" t="s">
        <v>1404</v>
      </c>
      <c r="M104" s="962" t="s">
        <v>1431</v>
      </c>
      <c r="N104" s="962" t="s">
        <v>1431</v>
      </c>
      <c r="O104" s="962" t="s">
        <v>1410</v>
      </c>
      <c r="P104" s="962" t="s">
        <v>1410</v>
      </c>
      <c r="Q104" s="962" t="s">
        <v>1410</v>
      </c>
      <c r="R104" s="962" t="s">
        <v>1410</v>
      </c>
      <c r="S104" s="962" t="s">
        <v>1410</v>
      </c>
      <c r="T104" s="962" t="s">
        <v>1404</v>
      </c>
      <c r="U104" s="963" t="s">
        <v>6</v>
      </c>
      <c r="V104" s="963" t="s">
        <v>6</v>
      </c>
      <c r="W104" s="962" t="s">
        <v>6</v>
      </c>
      <c r="X104" s="962" t="s">
        <v>6</v>
      </c>
      <c r="Y104" s="962" t="s">
        <v>913</v>
      </c>
      <c r="Z104" s="963" t="s">
        <v>6</v>
      </c>
      <c r="AA104" s="962" t="s">
        <v>6</v>
      </c>
      <c r="AB104" s="963" t="s">
        <v>6</v>
      </c>
      <c r="AC104" s="963" t="s">
        <v>6</v>
      </c>
      <c r="AD104" s="962" t="s">
        <v>1410</v>
      </c>
      <c r="AE104" s="962" t="s">
        <v>1515</v>
      </c>
      <c r="AF104" s="962" t="s">
        <v>1410</v>
      </c>
      <c r="AG104" s="962" t="s">
        <v>1410</v>
      </c>
      <c r="AH104" s="962" t="s">
        <v>1427</v>
      </c>
      <c r="AI104" s="962" t="s">
        <v>1410</v>
      </c>
      <c r="AJ104" s="962" t="s">
        <v>1410</v>
      </c>
      <c r="AK104" s="962" t="s">
        <v>1410</v>
      </c>
      <c r="AL104" s="964" t="s">
        <v>1427</v>
      </c>
      <c r="AM104" s="962" t="s">
        <v>1410</v>
      </c>
      <c r="AN104" s="962" t="s">
        <v>1410</v>
      </c>
      <c r="AO104" s="962" t="s">
        <v>1410</v>
      </c>
      <c r="AP104" s="962" t="s">
        <v>1410</v>
      </c>
      <c r="AQ104" s="962" t="s">
        <v>1410</v>
      </c>
      <c r="AR104" s="962" t="s">
        <v>1410</v>
      </c>
      <c r="AS104" s="962" t="s">
        <v>1410</v>
      </c>
      <c r="AT104" s="962" t="s">
        <v>1410</v>
      </c>
      <c r="AU104" s="962" t="s">
        <v>1410</v>
      </c>
      <c r="AV104" s="962" t="s">
        <v>1410</v>
      </c>
      <c r="AW104" s="962" t="s">
        <v>1410</v>
      </c>
      <c r="AX104" s="962" t="s">
        <v>3047</v>
      </c>
      <c r="AY104" s="962" t="s">
        <v>3874</v>
      </c>
      <c r="AZ104" s="962" t="s">
        <v>3875</v>
      </c>
      <c r="BA104" s="962" t="s">
        <v>3876</v>
      </c>
      <c r="BB104" s="965" t="s">
        <v>3877</v>
      </c>
      <c r="BC104" s="965" t="s">
        <v>3878</v>
      </c>
      <c r="BD104" s="962" t="s">
        <v>6</v>
      </c>
      <c r="BE104" s="962" t="s">
        <v>3414</v>
      </c>
      <c r="BF104" s="962" t="s">
        <v>3879</v>
      </c>
      <c r="BG104" s="962" t="s">
        <v>3880</v>
      </c>
      <c r="BH104" s="962" t="s">
        <v>3811</v>
      </c>
      <c r="BI104" s="962" t="s">
        <v>3881</v>
      </c>
      <c r="BJ104" s="962" t="s">
        <v>1410</v>
      </c>
      <c r="BK104" s="962" t="s">
        <v>1410</v>
      </c>
      <c r="BL104" s="962" t="s">
        <v>1410</v>
      </c>
      <c r="BM104" s="962" t="s">
        <v>1410</v>
      </c>
      <c r="BN104" s="962" t="s">
        <v>1410</v>
      </c>
      <c r="BO104" s="962" t="s">
        <v>1406</v>
      </c>
      <c r="BP104" s="962" t="s">
        <v>1410</v>
      </c>
      <c r="BQ104" s="962" t="s">
        <v>1410</v>
      </c>
      <c r="BR104" s="962" t="s">
        <v>1410</v>
      </c>
      <c r="BS104" s="962" t="s">
        <v>3882</v>
      </c>
      <c r="BT104" s="962" t="s">
        <v>1410</v>
      </c>
      <c r="BU104" s="962" t="s">
        <v>1410</v>
      </c>
      <c r="BV104" s="962" t="s">
        <v>1410</v>
      </c>
      <c r="BW104" s="962" t="s">
        <v>1410</v>
      </c>
      <c r="BX104" s="962" t="s">
        <v>1410</v>
      </c>
      <c r="BY104" s="962" t="s">
        <v>1529</v>
      </c>
      <c r="BZ104" s="962" t="s">
        <v>1410</v>
      </c>
      <c r="CA104" s="962" t="s">
        <v>1410</v>
      </c>
      <c r="CB104" s="962" t="s">
        <v>1410</v>
      </c>
      <c r="CC104" s="962" t="s">
        <v>3883</v>
      </c>
      <c r="CD104" s="962" t="s">
        <v>3884</v>
      </c>
      <c r="CE104" s="962" t="s">
        <v>3885</v>
      </c>
      <c r="CF104" s="962" t="s">
        <v>3886</v>
      </c>
      <c r="CG104" s="962" t="s">
        <v>3887</v>
      </c>
      <c r="CH104" s="962" t="s">
        <v>3888</v>
      </c>
      <c r="CI104" s="962" t="s">
        <v>3889</v>
      </c>
      <c r="CJ104" s="962" t="s">
        <v>3890</v>
      </c>
      <c r="CK104" s="962" t="s">
        <v>3891</v>
      </c>
      <c r="CL104" s="962" t="s">
        <v>3892</v>
      </c>
      <c r="CM104" s="962" t="s">
        <v>3893</v>
      </c>
      <c r="CN104" s="962" t="s">
        <v>3894</v>
      </c>
      <c r="CO104" s="962" t="s">
        <v>3895</v>
      </c>
      <c r="CP104" s="962" t="s">
        <v>3896</v>
      </c>
      <c r="CQ104" s="962" t="s">
        <v>3896</v>
      </c>
      <c r="CR104" s="962" t="s">
        <v>1559</v>
      </c>
    </row>
    <row r="105">
      <c r="B105" s="961" t="s">
        <v>998</v>
      </c>
      <c r="C105" s="962" t="s">
        <v>885</v>
      </c>
      <c r="D105" s="962" t="s">
        <v>1404</v>
      </c>
      <c r="E105" s="962" t="s">
        <v>1404</v>
      </c>
      <c r="F105" s="962" t="s">
        <v>1404</v>
      </c>
      <c r="G105" s="962" t="s">
        <v>1624</v>
      </c>
      <c r="H105" s="962" t="s">
        <v>1515</v>
      </c>
      <c r="I105" s="962" t="s">
        <v>1515</v>
      </c>
      <c r="J105" s="962" t="s">
        <v>1515</v>
      </c>
      <c r="K105" s="962" t="s">
        <v>1515</v>
      </c>
      <c r="L105" s="962" t="s">
        <v>1404</v>
      </c>
      <c r="M105" s="962" t="s">
        <v>1431</v>
      </c>
      <c r="N105" s="962" t="s">
        <v>1431</v>
      </c>
      <c r="O105" s="962" t="s">
        <v>1410</v>
      </c>
      <c r="P105" s="962" t="s">
        <v>1410</v>
      </c>
      <c r="Q105" s="962" t="s">
        <v>1410</v>
      </c>
      <c r="R105" s="962" t="s">
        <v>1410</v>
      </c>
      <c r="S105" s="962" t="s">
        <v>1410</v>
      </c>
      <c r="T105" s="962" t="s">
        <v>1404</v>
      </c>
      <c r="U105" s="963" t="s">
        <v>6</v>
      </c>
      <c r="V105" s="963" t="s">
        <v>6</v>
      </c>
      <c r="W105" s="962" t="s">
        <v>6</v>
      </c>
      <c r="X105" s="962" t="s">
        <v>6</v>
      </c>
      <c r="Y105" s="962" t="s">
        <v>6</v>
      </c>
      <c r="Z105" s="963" t="s">
        <v>6</v>
      </c>
      <c r="AA105" s="962" t="s">
        <v>6</v>
      </c>
      <c r="AB105" s="963" t="s">
        <v>6</v>
      </c>
      <c r="AC105" s="963" t="s">
        <v>6</v>
      </c>
      <c r="AD105" s="962" t="s">
        <v>1406</v>
      </c>
      <c r="AE105" s="962" t="s">
        <v>1404</v>
      </c>
      <c r="AF105" s="962" t="s">
        <v>1410</v>
      </c>
      <c r="AG105" s="962" t="s">
        <v>1410</v>
      </c>
      <c r="AH105" s="962"/>
      <c r="AI105" s="962" t="s">
        <v>1410</v>
      </c>
      <c r="AJ105" s="962" t="s">
        <v>1410</v>
      </c>
      <c r="AK105" s="962" t="s">
        <v>1410</v>
      </c>
      <c r="AL105" s="964" t="s">
        <v>1404</v>
      </c>
      <c r="AM105" s="962" t="s">
        <v>1410</v>
      </c>
      <c r="AN105" s="962" t="s">
        <v>1410</v>
      </c>
      <c r="AO105" s="962" t="s">
        <v>1410</v>
      </c>
      <c r="AP105" s="962" t="s">
        <v>1410</v>
      </c>
      <c r="AQ105" s="962" t="s">
        <v>1410</v>
      </c>
      <c r="AR105" s="962" t="s">
        <v>1410</v>
      </c>
      <c r="AS105" s="962" t="s">
        <v>1410</v>
      </c>
      <c r="AT105" s="962" t="s">
        <v>1410</v>
      </c>
      <c r="AU105" s="962" t="s">
        <v>1410</v>
      </c>
      <c r="AV105" s="962" t="s">
        <v>1410</v>
      </c>
      <c r="AW105" s="962" t="s">
        <v>1410</v>
      </c>
      <c r="AX105" s="962" t="s">
        <v>2707</v>
      </c>
      <c r="AY105" s="962" t="s">
        <v>3897</v>
      </c>
      <c r="AZ105" s="962" t="s">
        <v>3898</v>
      </c>
      <c r="BA105" s="962" t="s">
        <v>1459</v>
      </c>
      <c r="BB105" s="965" t="s">
        <v>3899</v>
      </c>
      <c r="BC105" s="965" t="s">
        <v>3873</v>
      </c>
      <c r="BD105" s="962" t="s">
        <v>6</v>
      </c>
      <c r="BE105" s="962" t="s">
        <v>1514</v>
      </c>
      <c r="BF105" s="962" t="s">
        <v>3900</v>
      </c>
      <c r="BG105" s="962" t="s">
        <v>3901</v>
      </c>
      <c r="BH105" s="962" t="s">
        <v>1456</v>
      </c>
      <c r="BI105" s="962" t="s">
        <v>3902</v>
      </c>
      <c r="BJ105" s="962" t="s">
        <v>1410</v>
      </c>
      <c r="BK105" s="962" t="s">
        <v>1410</v>
      </c>
      <c r="BL105" s="962" t="s">
        <v>1410</v>
      </c>
      <c r="BM105" s="962" t="s">
        <v>1410</v>
      </c>
      <c r="BN105" s="962" t="s">
        <v>1410</v>
      </c>
      <c r="BO105" s="962" t="s">
        <v>1461</v>
      </c>
      <c r="BP105" s="962" t="s">
        <v>1410</v>
      </c>
      <c r="BQ105" s="962" t="s">
        <v>1410</v>
      </c>
      <c r="BR105" s="962" t="s">
        <v>1410</v>
      </c>
      <c r="BS105" s="962" t="s">
        <v>3903</v>
      </c>
      <c r="BT105" s="962" t="s">
        <v>1410</v>
      </c>
      <c r="BU105" s="962" t="s">
        <v>1410</v>
      </c>
      <c r="BV105" s="962" t="s">
        <v>1410</v>
      </c>
      <c r="BW105" s="962" t="s">
        <v>1410</v>
      </c>
      <c r="BX105" s="962" t="s">
        <v>1410</v>
      </c>
      <c r="BY105" s="962" t="s">
        <v>1463</v>
      </c>
      <c r="BZ105" s="962" t="s">
        <v>1410</v>
      </c>
      <c r="CA105" s="962" t="s">
        <v>1410</v>
      </c>
      <c r="CB105" s="962" t="s">
        <v>1410</v>
      </c>
      <c r="CC105" s="962" t="s">
        <v>3904</v>
      </c>
      <c r="CD105" s="962" t="s">
        <v>3905</v>
      </c>
      <c r="CE105" s="962" t="s">
        <v>3906</v>
      </c>
      <c r="CF105" s="962" t="s">
        <v>3907</v>
      </c>
      <c r="CG105" s="962" t="s">
        <v>3908</v>
      </c>
      <c r="CH105" s="962" t="s">
        <v>3909</v>
      </c>
      <c r="CI105" s="962" t="s">
        <v>3910</v>
      </c>
      <c r="CJ105" s="962" t="s">
        <v>3911</v>
      </c>
      <c r="CK105" s="962" t="s">
        <v>3912</v>
      </c>
      <c r="CL105" s="962" t="s">
        <v>3913</v>
      </c>
      <c r="CM105" s="962" t="s">
        <v>3914</v>
      </c>
      <c r="CN105" s="962" t="s">
        <v>3915</v>
      </c>
      <c r="CO105" s="962" t="s">
        <v>3916</v>
      </c>
      <c r="CP105" s="962" t="s">
        <v>3917</v>
      </c>
      <c r="CQ105" s="962" t="s">
        <v>3917</v>
      </c>
      <c r="CR105" s="962" t="s">
        <v>12</v>
      </c>
    </row>
    <row r="106">
      <c r="B106" s="961" t="s">
        <v>999</v>
      </c>
      <c r="C106" s="962" t="s">
        <v>886</v>
      </c>
      <c r="D106" s="962" t="s">
        <v>1404</v>
      </c>
      <c r="E106" s="962" t="s">
        <v>1404</v>
      </c>
      <c r="F106" s="962" t="s">
        <v>1404</v>
      </c>
      <c r="G106" s="962" t="s">
        <v>1585</v>
      </c>
      <c r="H106" s="962" t="s">
        <v>1515</v>
      </c>
      <c r="I106" s="962" t="s">
        <v>1515</v>
      </c>
      <c r="J106" s="962" t="s">
        <v>1515</v>
      </c>
      <c r="K106" s="962" t="s">
        <v>1515</v>
      </c>
      <c r="L106" s="962" t="s">
        <v>1404</v>
      </c>
      <c r="M106" s="962" t="s">
        <v>12</v>
      </c>
      <c r="N106" s="962" t="s">
        <v>12</v>
      </c>
      <c r="O106" s="962" t="s">
        <v>1410</v>
      </c>
      <c r="P106" s="962" t="s">
        <v>1410</v>
      </c>
      <c r="Q106" s="962" t="s">
        <v>1410</v>
      </c>
      <c r="R106" s="962" t="s">
        <v>1410</v>
      </c>
      <c r="S106" s="962" t="s">
        <v>1410</v>
      </c>
      <c r="T106" s="962" t="s">
        <v>1404</v>
      </c>
      <c r="U106" s="963" t="s">
        <v>6</v>
      </c>
      <c r="V106" s="963" t="s">
        <v>6</v>
      </c>
      <c r="W106" s="962" t="s">
        <v>6</v>
      </c>
      <c r="X106" s="962" t="s">
        <v>6</v>
      </c>
      <c r="Y106" s="962" t="s">
        <v>913</v>
      </c>
      <c r="Z106" s="963" t="s">
        <v>6</v>
      </c>
      <c r="AA106" s="962" t="s">
        <v>6</v>
      </c>
      <c r="AB106" s="963" t="s">
        <v>6</v>
      </c>
      <c r="AC106" s="963" t="s">
        <v>6</v>
      </c>
      <c r="AD106" s="962" t="s">
        <v>1410</v>
      </c>
      <c r="AE106" s="962" t="s">
        <v>1405</v>
      </c>
      <c r="AF106" s="962" t="s">
        <v>1410</v>
      </c>
      <c r="AG106" s="962" t="s">
        <v>1410</v>
      </c>
      <c r="AH106" s="962" t="s">
        <v>1552</v>
      </c>
      <c r="AI106" s="962" t="s">
        <v>1410</v>
      </c>
      <c r="AJ106" s="962" t="s">
        <v>1410</v>
      </c>
      <c r="AK106" s="962" t="s">
        <v>1410</v>
      </c>
      <c r="AL106" s="964" t="s">
        <v>1459</v>
      </c>
      <c r="AM106" s="962" t="s">
        <v>1410</v>
      </c>
      <c r="AN106" s="962" t="s">
        <v>1410</v>
      </c>
      <c r="AO106" s="962" t="s">
        <v>1410</v>
      </c>
      <c r="AP106" s="962" t="s">
        <v>1410</v>
      </c>
      <c r="AQ106" s="962" t="s">
        <v>1410</v>
      </c>
      <c r="AR106" s="962" t="s">
        <v>1410</v>
      </c>
      <c r="AS106" s="962" t="s">
        <v>1410</v>
      </c>
      <c r="AT106" s="962" t="s">
        <v>1410</v>
      </c>
      <c r="AU106" s="962" t="s">
        <v>1410</v>
      </c>
      <c r="AV106" s="962" t="s">
        <v>1410</v>
      </c>
      <c r="AW106" s="962" t="s">
        <v>1410</v>
      </c>
      <c r="AX106" s="962" t="s">
        <v>2428</v>
      </c>
      <c r="AY106" s="962" t="s">
        <v>3918</v>
      </c>
      <c r="AZ106" s="962" t="s">
        <v>3919</v>
      </c>
      <c r="BA106" s="962" t="s">
        <v>3920</v>
      </c>
      <c r="BB106" s="965" t="s">
        <v>3921</v>
      </c>
      <c r="BC106" s="965" t="s">
        <v>3922</v>
      </c>
      <c r="BD106" s="962" t="s">
        <v>6</v>
      </c>
      <c r="BE106" s="962" t="s">
        <v>3923</v>
      </c>
      <c r="BF106" s="962" t="s">
        <v>3924</v>
      </c>
      <c r="BG106" s="962" t="s">
        <v>3925</v>
      </c>
      <c r="BH106" s="962" t="s">
        <v>3926</v>
      </c>
      <c r="BI106" s="962" t="s">
        <v>2060</v>
      </c>
      <c r="BJ106" s="962" t="s">
        <v>1410</v>
      </c>
      <c r="BK106" s="962" t="s">
        <v>1410</v>
      </c>
      <c r="BL106" s="962" t="s">
        <v>1410</v>
      </c>
      <c r="BM106" s="962" t="s">
        <v>1410</v>
      </c>
      <c r="BN106" s="962" t="s">
        <v>1410</v>
      </c>
      <c r="BO106" s="962" t="s">
        <v>2033</v>
      </c>
      <c r="BP106" s="962" t="s">
        <v>1410</v>
      </c>
      <c r="BQ106" s="962" t="s">
        <v>1410</v>
      </c>
      <c r="BR106" s="962" t="s">
        <v>1410</v>
      </c>
      <c r="BS106" s="962" t="s">
        <v>3927</v>
      </c>
      <c r="BT106" s="962" t="s">
        <v>1410</v>
      </c>
      <c r="BU106" s="962" t="s">
        <v>1410</v>
      </c>
      <c r="BV106" s="962" t="s">
        <v>1410</v>
      </c>
      <c r="BW106" s="962" t="s">
        <v>1410</v>
      </c>
      <c r="BX106" s="962" t="s">
        <v>1410</v>
      </c>
      <c r="BY106" s="962" t="s">
        <v>1639</v>
      </c>
      <c r="BZ106" s="962" t="s">
        <v>1410</v>
      </c>
      <c r="CA106" s="962" t="s">
        <v>1410</v>
      </c>
      <c r="CB106" s="962" t="s">
        <v>1410</v>
      </c>
      <c r="CC106" s="962" t="s">
        <v>3928</v>
      </c>
      <c r="CD106" s="962" t="s">
        <v>2930</v>
      </c>
      <c r="CE106" s="962" t="s">
        <v>3929</v>
      </c>
      <c r="CF106" s="962" t="s">
        <v>3930</v>
      </c>
      <c r="CG106" s="962" t="s">
        <v>3931</v>
      </c>
      <c r="CH106" s="962" t="s">
        <v>3932</v>
      </c>
      <c r="CI106" s="962" t="s">
        <v>2935</v>
      </c>
      <c r="CJ106" s="962" t="s">
        <v>3933</v>
      </c>
      <c r="CK106" s="962" t="s">
        <v>3934</v>
      </c>
      <c r="CL106" s="962" t="s">
        <v>3935</v>
      </c>
      <c r="CM106" s="962" t="s">
        <v>3936</v>
      </c>
      <c r="CN106" s="962" t="s">
        <v>3937</v>
      </c>
      <c r="CO106" s="962" t="s">
        <v>3938</v>
      </c>
      <c r="CP106" s="962" t="s">
        <v>3939</v>
      </c>
      <c r="CQ106" s="962" t="s">
        <v>3939</v>
      </c>
      <c r="CR106" s="962" t="s">
        <v>3940</v>
      </c>
    </row>
    <row r="107">
      <c r="B107" s="961" t="s">
        <v>999</v>
      </c>
      <c r="C107" s="962" t="s">
        <v>885</v>
      </c>
      <c r="D107" s="962" t="s">
        <v>1404</v>
      </c>
      <c r="E107" s="962" t="s">
        <v>1404</v>
      </c>
      <c r="F107" s="962" t="s">
        <v>1404</v>
      </c>
      <c r="G107" s="962" t="s">
        <v>1624</v>
      </c>
      <c r="H107" s="962" t="s">
        <v>1406</v>
      </c>
      <c r="I107" s="962" t="s">
        <v>1406</v>
      </c>
      <c r="J107" s="962" t="s">
        <v>1406</v>
      </c>
      <c r="K107" s="962" t="s">
        <v>1406</v>
      </c>
      <c r="L107" s="962" t="s">
        <v>1404</v>
      </c>
      <c r="M107" s="962" t="s">
        <v>12</v>
      </c>
      <c r="N107" s="962" t="s">
        <v>12</v>
      </c>
      <c r="O107" s="962" t="s">
        <v>1410</v>
      </c>
      <c r="P107" s="962" t="s">
        <v>1410</v>
      </c>
      <c r="Q107" s="962" t="s">
        <v>1410</v>
      </c>
      <c r="R107" s="962" t="s">
        <v>1410</v>
      </c>
      <c r="S107" s="962" t="s">
        <v>1410</v>
      </c>
      <c r="T107" s="962" t="s">
        <v>1404</v>
      </c>
      <c r="U107" s="963" t="s">
        <v>6</v>
      </c>
      <c r="V107" s="963" t="s">
        <v>6</v>
      </c>
      <c r="W107" s="962" t="s">
        <v>6</v>
      </c>
      <c r="X107" s="962" t="s">
        <v>6</v>
      </c>
      <c r="Y107" s="962" t="s">
        <v>6</v>
      </c>
      <c r="Z107" s="963" t="s">
        <v>6</v>
      </c>
      <c r="AA107" s="962" t="s">
        <v>6</v>
      </c>
      <c r="AB107" s="963" t="s">
        <v>6</v>
      </c>
      <c r="AC107" s="963" t="s">
        <v>6</v>
      </c>
      <c r="AD107" s="962" t="s">
        <v>1410</v>
      </c>
      <c r="AE107" s="962" t="s">
        <v>1406</v>
      </c>
      <c r="AF107" s="962" t="s">
        <v>1410</v>
      </c>
      <c r="AG107" s="962" t="s">
        <v>1410</v>
      </c>
      <c r="AH107" s="962" t="s">
        <v>1548</v>
      </c>
      <c r="AI107" s="962" t="s">
        <v>1410</v>
      </c>
      <c r="AJ107" s="962" t="s">
        <v>1410</v>
      </c>
      <c r="AK107" s="962" t="s">
        <v>1410</v>
      </c>
      <c r="AL107" s="964" t="s">
        <v>1404</v>
      </c>
      <c r="AM107" s="962" t="s">
        <v>1410</v>
      </c>
      <c r="AN107" s="962" t="s">
        <v>1410</v>
      </c>
      <c r="AO107" s="962" t="s">
        <v>1410</v>
      </c>
      <c r="AP107" s="962" t="s">
        <v>1410</v>
      </c>
      <c r="AQ107" s="962" t="s">
        <v>1410</v>
      </c>
      <c r="AR107" s="962" t="s">
        <v>1410</v>
      </c>
      <c r="AS107" s="962" t="s">
        <v>1410</v>
      </c>
      <c r="AT107" s="962" t="s">
        <v>1410</v>
      </c>
      <c r="AU107" s="962" t="s">
        <v>1410</v>
      </c>
      <c r="AV107" s="962" t="s">
        <v>1410</v>
      </c>
      <c r="AW107" s="962" t="s">
        <v>1410</v>
      </c>
      <c r="AX107" s="962" t="s">
        <v>3941</v>
      </c>
      <c r="AY107" s="962" t="s">
        <v>3942</v>
      </c>
      <c r="AZ107" s="962" t="s">
        <v>3943</v>
      </c>
      <c r="BA107" s="962" t="s">
        <v>3944</v>
      </c>
      <c r="BB107" s="965" t="s">
        <v>3945</v>
      </c>
      <c r="BC107" s="965" t="s">
        <v>3946</v>
      </c>
      <c r="BD107" s="962" t="s">
        <v>6</v>
      </c>
      <c r="BE107" s="962" t="s">
        <v>3947</v>
      </c>
      <c r="BF107" s="962" t="s">
        <v>3948</v>
      </c>
      <c r="BG107" s="962" t="s">
        <v>3949</v>
      </c>
      <c r="BH107" s="962" t="s">
        <v>2252</v>
      </c>
      <c r="BI107" s="962" t="s">
        <v>3950</v>
      </c>
      <c r="BJ107" s="962" t="s">
        <v>1410</v>
      </c>
      <c r="BK107" s="962" t="s">
        <v>1410</v>
      </c>
      <c r="BL107" s="962" t="s">
        <v>1410</v>
      </c>
      <c r="BM107" s="962" t="s">
        <v>1410</v>
      </c>
      <c r="BN107" s="962" t="s">
        <v>1410</v>
      </c>
      <c r="BO107" s="962" t="s">
        <v>1461</v>
      </c>
      <c r="BP107" s="962" t="s">
        <v>1410</v>
      </c>
      <c r="BQ107" s="962" t="s">
        <v>1410</v>
      </c>
      <c r="BR107" s="962" t="s">
        <v>1410</v>
      </c>
      <c r="BS107" s="962" t="s">
        <v>3951</v>
      </c>
      <c r="BT107" s="962" t="s">
        <v>1410</v>
      </c>
      <c r="BU107" s="962" t="s">
        <v>1410</v>
      </c>
      <c r="BV107" s="962" t="s">
        <v>1410</v>
      </c>
      <c r="BW107" s="962" t="s">
        <v>1410</v>
      </c>
      <c r="BX107" s="962" t="s">
        <v>1410</v>
      </c>
      <c r="BY107" s="962" t="s">
        <v>1463</v>
      </c>
      <c r="BZ107" s="962" t="s">
        <v>1410</v>
      </c>
      <c r="CA107" s="962" t="s">
        <v>1410</v>
      </c>
      <c r="CB107" s="962" t="s">
        <v>1410</v>
      </c>
      <c r="CC107" s="962" t="s">
        <v>3952</v>
      </c>
      <c r="CD107" s="962" t="s">
        <v>3953</v>
      </c>
      <c r="CE107" s="962" t="s">
        <v>3954</v>
      </c>
      <c r="CF107" s="962" t="s">
        <v>3955</v>
      </c>
      <c r="CG107" s="962" t="s">
        <v>3956</v>
      </c>
      <c r="CH107" s="962" t="s">
        <v>3957</v>
      </c>
      <c r="CI107" s="962" t="s">
        <v>3958</v>
      </c>
      <c r="CJ107" s="962" t="s">
        <v>3959</v>
      </c>
      <c r="CK107" s="962" t="s">
        <v>3960</v>
      </c>
      <c r="CL107" s="962" t="s">
        <v>3961</v>
      </c>
      <c r="CM107" s="962" t="s">
        <v>3962</v>
      </c>
      <c r="CN107" s="962" t="s">
        <v>3963</v>
      </c>
      <c r="CO107" s="962" t="s">
        <v>3964</v>
      </c>
      <c r="CP107" s="962" t="s">
        <v>3965</v>
      </c>
      <c r="CQ107" s="962" t="s">
        <v>3965</v>
      </c>
      <c r="CR107" s="962" t="s">
        <v>12</v>
      </c>
    </row>
    <row r="108">
      <c r="B108" s="961" t="s">
        <v>1000</v>
      </c>
      <c r="C108" s="962" t="s">
        <v>886</v>
      </c>
      <c r="D108" s="962" t="s">
        <v>1404</v>
      </c>
      <c r="E108" s="962" t="s">
        <v>1404</v>
      </c>
      <c r="F108" s="962" t="s">
        <v>1404</v>
      </c>
      <c r="G108" s="962" t="s">
        <v>1585</v>
      </c>
      <c r="H108" s="962" t="s">
        <v>1408</v>
      </c>
      <c r="I108" s="962" t="s">
        <v>1408</v>
      </c>
      <c r="J108" s="962" t="s">
        <v>1408</v>
      </c>
      <c r="K108" s="962" t="s">
        <v>1408</v>
      </c>
      <c r="L108" s="962" t="s">
        <v>1404</v>
      </c>
      <c r="M108" s="962" t="s">
        <v>2389</v>
      </c>
      <c r="N108" s="962" t="s">
        <v>2389</v>
      </c>
      <c r="O108" s="962" t="s">
        <v>1410</v>
      </c>
      <c r="P108" s="962" t="s">
        <v>1410</v>
      </c>
      <c r="Q108" s="962" t="s">
        <v>1410</v>
      </c>
      <c r="R108" s="962" t="s">
        <v>1410</v>
      </c>
      <c r="S108" s="962" t="s">
        <v>1410</v>
      </c>
      <c r="T108" s="962" t="s">
        <v>1404</v>
      </c>
      <c r="U108" s="963" t="s">
        <v>6</v>
      </c>
      <c r="V108" s="963" t="s">
        <v>6</v>
      </c>
      <c r="W108" s="962" t="s">
        <v>6</v>
      </c>
      <c r="X108" s="962" t="s">
        <v>6</v>
      </c>
      <c r="Y108" s="962" t="s">
        <v>18</v>
      </c>
      <c r="Z108" s="963" t="s">
        <v>6</v>
      </c>
      <c r="AA108" s="962" t="s">
        <v>6</v>
      </c>
      <c r="AB108" s="963" t="s">
        <v>6</v>
      </c>
      <c r="AC108" s="963" t="s">
        <v>6</v>
      </c>
      <c r="AD108" s="962" t="s">
        <v>1410</v>
      </c>
      <c r="AE108" s="962" t="s">
        <v>1515</v>
      </c>
      <c r="AF108" s="962" t="s">
        <v>1410</v>
      </c>
      <c r="AG108" s="962" t="s">
        <v>1410</v>
      </c>
      <c r="AH108" s="962" t="s">
        <v>1515</v>
      </c>
      <c r="AI108" s="962" t="s">
        <v>1410</v>
      </c>
      <c r="AJ108" s="962" t="s">
        <v>1410</v>
      </c>
      <c r="AK108" s="962" t="s">
        <v>1404</v>
      </c>
      <c r="AL108" s="964" t="s">
        <v>1484</v>
      </c>
      <c r="AM108" s="962" t="s">
        <v>1410</v>
      </c>
      <c r="AN108" s="962" t="s">
        <v>1410</v>
      </c>
      <c r="AO108" s="962" t="s">
        <v>1410</v>
      </c>
      <c r="AP108" s="962" t="s">
        <v>1410</v>
      </c>
      <c r="AQ108" s="962" t="s">
        <v>1410</v>
      </c>
      <c r="AR108" s="962" t="s">
        <v>1410</v>
      </c>
      <c r="AS108" s="962" t="s">
        <v>1410</v>
      </c>
      <c r="AT108" s="962" t="s">
        <v>1410</v>
      </c>
      <c r="AU108" s="962" t="s">
        <v>1410</v>
      </c>
      <c r="AV108" s="962" t="s">
        <v>1410</v>
      </c>
      <c r="AW108" s="962" t="s">
        <v>1410</v>
      </c>
      <c r="AX108" s="962" t="s">
        <v>3966</v>
      </c>
      <c r="AY108" s="962" t="s">
        <v>3967</v>
      </c>
      <c r="AZ108" s="962" t="s">
        <v>2605</v>
      </c>
      <c r="BA108" s="962" t="s">
        <v>3968</v>
      </c>
      <c r="BB108" s="965" t="s">
        <v>3969</v>
      </c>
      <c r="BC108" s="965" t="s">
        <v>3970</v>
      </c>
      <c r="BD108" s="962" t="s">
        <v>6</v>
      </c>
      <c r="BE108" s="962" t="s">
        <v>3971</v>
      </c>
      <c r="BF108" s="962" t="s">
        <v>3972</v>
      </c>
      <c r="BG108" s="962" t="s">
        <v>3973</v>
      </c>
      <c r="BH108" s="962" t="s">
        <v>1900</v>
      </c>
      <c r="BI108" s="962" t="s">
        <v>2031</v>
      </c>
      <c r="BJ108" s="962" t="s">
        <v>1459</v>
      </c>
      <c r="BK108" s="962" t="s">
        <v>1459</v>
      </c>
      <c r="BL108" s="962" t="s">
        <v>1410</v>
      </c>
      <c r="BM108" s="962" t="s">
        <v>1410</v>
      </c>
      <c r="BN108" s="962" t="s">
        <v>1410</v>
      </c>
      <c r="BO108" s="962" t="s">
        <v>2772</v>
      </c>
      <c r="BP108" s="962" t="s">
        <v>1410</v>
      </c>
      <c r="BQ108" s="962" t="s">
        <v>1410</v>
      </c>
      <c r="BR108" s="962" t="s">
        <v>1410</v>
      </c>
      <c r="BS108" s="962" t="s">
        <v>3974</v>
      </c>
      <c r="BT108" s="962" t="s">
        <v>1585</v>
      </c>
      <c r="BU108" s="962" t="s">
        <v>1638</v>
      </c>
      <c r="BV108" s="962" t="s">
        <v>1410</v>
      </c>
      <c r="BW108" s="962" t="s">
        <v>1410</v>
      </c>
      <c r="BX108" s="962" t="s">
        <v>1410</v>
      </c>
      <c r="BY108" s="962" t="s">
        <v>1407</v>
      </c>
      <c r="BZ108" s="962" t="s">
        <v>1410</v>
      </c>
      <c r="CA108" s="962" t="s">
        <v>1410</v>
      </c>
      <c r="CB108" s="962" t="s">
        <v>1410</v>
      </c>
      <c r="CC108" s="962" t="s">
        <v>3975</v>
      </c>
      <c r="CD108" s="962" t="s">
        <v>3976</v>
      </c>
      <c r="CE108" s="962" t="s">
        <v>3977</v>
      </c>
      <c r="CF108" s="962" t="s">
        <v>3978</v>
      </c>
      <c r="CG108" s="962" t="s">
        <v>3979</v>
      </c>
      <c r="CH108" s="962" t="s">
        <v>3980</v>
      </c>
      <c r="CI108" s="962" t="s">
        <v>3981</v>
      </c>
      <c r="CJ108" s="962" t="s">
        <v>3982</v>
      </c>
      <c r="CK108" s="962" t="s">
        <v>3983</v>
      </c>
      <c r="CL108" s="962" t="s">
        <v>3984</v>
      </c>
      <c r="CM108" s="962" t="s">
        <v>3985</v>
      </c>
      <c r="CN108" s="962" t="s">
        <v>3986</v>
      </c>
      <c r="CO108" s="962" t="s">
        <v>3987</v>
      </c>
      <c r="CP108" s="962" t="s">
        <v>3988</v>
      </c>
      <c r="CQ108" s="962" t="s">
        <v>3988</v>
      </c>
      <c r="CR108" s="962" t="s">
        <v>3989</v>
      </c>
    </row>
    <row r="109">
      <c r="B109" s="961" t="s">
        <v>1000</v>
      </c>
      <c r="C109" s="962" t="s">
        <v>885</v>
      </c>
      <c r="D109" s="962" t="s">
        <v>1404</v>
      </c>
      <c r="E109" s="962" t="s">
        <v>1404</v>
      </c>
      <c r="F109" s="962" t="s">
        <v>1404</v>
      </c>
      <c r="G109" s="962" t="s">
        <v>1624</v>
      </c>
      <c r="H109" s="962" t="s">
        <v>1427</v>
      </c>
      <c r="I109" s="962" t="s">
        <v>1427</v>
      </c>
      <c r="J109" s="962" t="s">
        <v>1427</v>
      </c>
      <c r="K109" s="962" t="s">
        <v>1427</v>
      </c>
      <c r="L109" s="962" t="s">
        <v>1404</v>
      </c>
      <c r="M109" s="962" t="s">
        <v>2389</v>
      </c>
      <c r="N109" s="962" t="s">
        <v>2389</v>
      </c>
      <c r="O109" s="962" t="s">
        <v>1410</v>
      </c>
      <c r="P109" s="962" t="s">
        <v>1410</v>
      </c>
      <c r="Q109" s="962" t="s">
        <v>1410</v>
      </c>
      <c r="R109" s="962" t="s">
        <v>1410</v>
      </c>
      <c r="S109" s="962" t="s">
        <v>1410</v>
      </c>
      <c r="T109" s="962" t="s">
        <v>1404</v>
      </c>
      <c r="U109" s="963" t="s">
        <v>6</v>
      </c>
      <c r="V109" s="963" t="s">
        <v>6</v>
      </c>
      <c r="W109" s="962" t="s">
        <v>6</v>
      </c>
      <c r="X109" s="962" t="s">
        <v>6</v>
      </c>
      <c r="Y109" s="962" t="s">
        <v>6</v>
      </c>
      <c r="Z109" s="963" t="s">
        <v>6</v>
      </c>
      <c r="AA109" s="962" t="s">
        <v>6</v>
      </c>
      <c r="AB109" s="963" t="s">
        <v>6</v>
      </c>
      <c r="AC109" s="963" t="s">
        <v>6</v>
      </c>
      <c r="AD109" s="962" t="s">
        <v>1410</v>
      </c>
      <c r="AE109" s="962" t="s">
        <v>1406</v>
      </c>
      <c r="AF109" s="962" t="s">
        <v>1410</v>
      </c>
      <c r="AG109" s="962" t="s">
        <v>1410</v>
      </c>
      <c r="AH109" s="962" t="s">
        <v>1404</v>
      </c>
      <c r="AI109" s="962" t="s">
        <v>1410</v>
      </c>
      <c r="AJ109" s="962" t="s">
        <v>1410</v>
      </c>
      <c r="AK109" s="962" t="s">
        <v>1404</v>
      </c>
      <c r="AL109" s="964" t="s">
        <v>1404</v>
      </c>
      <c r="AM109" s="962" t="s">
        <v>1410</v>
      </c>
      <c r="AN109" s="962" t="s">
        <v>1410</v>
      </c>
      <c r="AO109" s="962" t="s">
        <v>1410</v>
      </c>
      <c r="AP109" s="962" t="s">
        <v>1410</v>
      </c>
      <c r="AQ109" s="962" t="s">
        <v>1410</v>
      </c>
      <c r="AR109" s="962" t="s">
        <v>1410</v>
      </c>
      <c r="AS109" s="962" t="s">
        <v>1410</v>
      </c>
      <c r="AT109" s="962" t="s">
        <v>1410</v>
      </c>
      <c r="AU109" s="962" t="s">
        <v>1410</v>
      </c>
      <c r="AV109" s="962" t="s">
        <v>1410</v>
      </c>
      <c r="AW109" s="962" t="s">
        <v>1410</v>
      </c>
      <c r="AX109" s="962" t="s">
        <v>3990</v>
      </c>
      <c r="AY109" s="962" t="s">
        <v>3991</v>
      </c>
      <c r="AZ109" s="962" t="s">
        <v>3992</v>
      </c>
      <c r="BA109" s="962" t="s">
        <v>3993</v>
      </c>
      <c r="BB109" s="965" t="s">
        <v>3994</v>
      </c>
      <c r="BC109" s="965" t="s">
        <v>3995</v>
      </c>
      <c r="BD109" s="962" t="s">
        <v>6</v>
      </c>
      <c r="BE109" s="962" t="s">
        <v>2279</v>
      </c>
      <c r="BF109" s="962" t="s">
        <v>2280</v>
      </c>
      <c r="BG109" s="962" t="s">
        <v>2281</v>
      </c>
      <c r="BH109" s="962" t="s">
        <v>2650</v>
      </c>
      <c r="BI109" s="962" t="s">
        <v>3996</v>
      </c>
      <c r="BJ109" s="962" t="s">
        <v>1459</v>
      </c>
      <c r="BK109" s="962" t="s">
        <v>1459</v>
      </c>
      <c r="BL109" s="962" t="s">
        <v>1410</v>
      </c>
      <c r="BM109" s="962" t="s">
        <v>1410</v>
      </c>
      <c r="BN109" s="962" t="s">
        <v>1410</v>
      </c>
      <c r="BO109" s="962" t="s">
        <v>1461</v>
      </c>
      <c r="BP109" s="962" t="s">
        <v>1410</v>
      </c>
      <c r="BQ109" s="962" t="s">
        <v>1410</v>
      </c>
      <c r="BR109" s="962" t="s">
        <v>1410</v>
      </c>
      <c r="BS109" s="962" t="s">
        <v>3997</v>
      </c>
      <c r="BT109" s="962" t="s">
        <v>1585</v>
      </c>
      <c r="BU109" s="962" t="s">
        <v>1638</v>
      </c>
      <c r="BV109" s="962" t="s">
        <v>1410</v>
      </c>
      <c r="BW109" s="962" t="s">
        <v>1410</v>
      </c>
      <c r="BX109" s="962" t="s">
        <v>1410</v>
      </c>
      <c r="BY109" s="962" t="s">
        <v>1463</v>
      </c>
      <c r="BZ109" s="962" t="s">
        <v>1410</v>
      </c>
      <c r="CA109" s="962" t="s">
        <v>1410</v>
      </c>
      <c r="CB109" s="962" t="s">
        <v>1410</v>
      </c>
      <c r="CC109" s="962" t="s">
        <v>3998</v>
      </c>
      <c r="CD109" s="962" t="s">
        <v>3999</v>
      </c>
      <c r="CE109" s="962" t="s">
        <v>4000</v>
      </c>
      <c r="CF109" s="962" t="s">
        <v>4001</v>
      </c>
      <c r="CG109" s="962" t="s">
        <v>4002</v>
      </c>
      <c r="CH109" s="962" t="s">
        <v>4003</v>
      </c>
      <c r="CI109" s="962" t="s">
        <v>4004</v>
      </c>
      <c r="CJ109" s="962" t="s">
        <v>4005</v>
      </c>
      <c r="CK109" s="962" t="s">
        <v>4006</v>
      </c>
      <c r="CL109" s="962" t="s">
        <v>4007</v>
      </c>
      <c r="CM109" s="962" t="s">
        <v>4008</v>
      </c>
      <c r="CN109" s="962" t="s">
        <v>4009</v>
      </c>
      <c r="CO109" s="962" t="s">
        <v>4010</v>
      </c>
      <c r="CP109" s="962" t="s">
        <v>4011</v>
      </c>
      <c r="CQ109" s="962" t="s">
        <v>4011</v>
      </c>
      <c r="CR109" s="962" t="s">
        <v>12</v>
      </c>
    </row>
    <row r="110">
      <c r="B110" s="961" t="s">
        <v>1001</v>
      </c>
      <c r="C110" s="962" t="s">
        <v>886</v>
      </c>
      <c r="D110" s="962" t="s">
        <v>1404</v>
      </c>
      <c r="E110" s="962" t="s">
        <v>1404</v>
      </c>
      <c r="F110" s="962" t="s">
        <v>1404</v>
      </c>
      <c r="G110" s="962" t="s">
        <v>1585</v>
      </c>
      <c r="H110" s="962" t="s">
        <v>1427</v>
      </c>
      <c r="I110" s="962" t="s">
        <v>1427</v>
      </c>
      <c r="J110" s="962" t="s">
        <v>1427</v>
      </c>
      <c r="K110" s="962" t="s">
        <v>1427</v>
      </c>
      <c r="L110" s="962" t="s">
        <v>1404</v>
      </c>
      <c r="M110" s="962" t="s">
        <v>1601</v>
      </c>
      <c r="N110" s="962" t="s">
        <v>1601</v>
      </c>
      <c r="O110" s="962" t="s">
        <v>1410</v>
      </c>
      <c r="P110" s="962" t="s">
        <v>1410</v>
      </c>
      <c r="Q110" s="962" t="s">
        <v>1410</v>
      </c>
      <c r="R110" s="962" t="s">
        <v>1410</v>
      </c>
      <c r="S110" s="962" t="s">
        <v>1410</v>
      </c>
      <c r="T110" s="962" t="s">
        <v>1404</v>
      </c>
      <c r="U110" s="963" t="s">
        <v>6</v>
      </c>
      <c r="V110" s="963" t="s">
        <v>6</v>
      </c>
      <c r="W110" s="962" t="s">
        <v>6</v>
      </c>
      <c r="X110" s="962" t="s">
        <v>6</v>
      </c>
      <c r="Y110" s="962" t="s">
        <v>913</v>
      </c>
      <c r="Z110" s="963" t="s">
        <v>6</v>
      </c>
      <c r="AA110" s="962" t="s">
        <v>6</v>
      </c>
      <c r="AB110" s="963" t="s">
        <v>6</v>
      </c>
      <c r="AC110" s="963" t="s">
        <v>6</v>
      </c>
      <c r="AD110" s="962" t="s">
        <v>2650</v>
      </c>
      <c r="AE110" s="962" t="s">
        <v>1410</v>
      </c>
      <c r="AF110" s="962" t="s">
        <v>1410</v>
      </c>
      <c r="AG110" s="962" t="s">
        <v>1406</v>
      </c>
      <c r="AH110" s="962" t="s">
        <v>1514</v>
      </c>
      <c r="AI110" s="962" t="s">
        <v>1410</v>
      </c>
      <c r="AJ110" s="962" t="s">
        <v>1410</v>
      </c>
      <c r="AK110" s="962" t="s">
        <v>1404</v>
      </c>
      <c r="AL110" s="964" t="s">
        <v>1406</v>
      </c>
      <c r="AM110" s="962" t="s">
        <v>1404</v>
      </c>
      <c r="AN110" s="962" t="s">
        <v>1410</v>
      </c>
      <c r="AO110" s="962" t="s">
        <v>1410</v>
      </c>
      <c r="AP110" s="962" t="s">
        <v>1410</v>
      </c>
      <c r="AQ110" s="962" t="s">
        <v>1410</v>
      </c>
      <c r="AR110" s="962" t="s">
        <v>1410</v>
      </c>
      <c r="AS110" s="962" t="s">
        <v>1410</v>
      </c>
      <c r="AT110" s="962" t="s">
        <v>1410</v>
      </c>
      <c r="AU110" s="962" t="s">
        <v>1410</v>
      </c>
      <c r="AV110" s="962" t="s">
        <v>1410</v>
      </c>
      <c r="AW110" s="962" t="s">
        <v>1410</v>
      </c>
      <c r="AX110" s="962" t="s">
        <v>4012</v>
      </c>
      <c r="AY110" s="962" t="s">
        <v>4013</v>
      </c>
      <c r="AZ110" s="962" t="s">
        <v>4014</v>
      </c>
      <c r="BA110" s="962" t="s">
        <v>4015</v>
      </c>
      <c r="BB110" s="965" t="s">
        <v>4016</v>
      </c>
      <c r="BC110" s="965" t="s">
        <v>4017</v>
      </c>
      <c r="BD110" s="962" t="s">
        <v>6</v>
      </c>
      <c r="BE110" s="962" t="s">
        <v>2050</v>
      </c>
      <c r="BF110" s="962" t="s">
        <v>3833</v>
      </c>
      <c r="BG110" s="962" t="s">
        <v>3834</v>
      </c>
      <c r="BH110" s="962" t="s">
        <v>4018</v>
      </c>
      <c r="BI110" s="962" t="s">
        <v>4019</v>
      </c>
      <c r="BJ110" s="962" t="s">
        <v>1459</v>
      </c>
      <c r="BK110" s="962" t="s">
        <v>1459</v>
      </c>
      <c r="BL110" s="962" t="s">
        <v>1410</v>
      </c>
      <c r="BM110" s="962" t="s">
        <v>1548</v>
      </c>
      <c r="BN110" s="962" t="s">
        <v>1410</v>
      </c>
      <c r="BO110" s="962" t="s">
        <v>1908</v>
      </c>
      <c r="BP110" s="962" t="s">
        <v>1410</v>
      </c>
      <c r="BQ110" s="962" t="s">
        <v>1410</v>
      </c>
      <c r="BR110" s="962" t="s">
        <v>1410</v>
      </c>
      <c r="BS110" s="962" t="s">
        <v>4020</v>
      </c>
      <c r="BT110" s="962" t="s">
        <v>1585</v>
      </c>
      <c r="BU110" s="962" t="s">
        <v>1638</v>
      </c>
      <c r="BV110" s="962" t="s">
        <v>1410</v>
      </c>
      <c r="BW110" s="962" t="s">
        <v>2203</v>
      </c>
      <c r="BX110" s="962" t="s">
        <v>1410</v>
      </c>
      <c r="BY110" s="962" t="s">
        <v>1408</v>
      </c>
      <c r="BZ110" s="962" t="s">
        <v>1410</v>
      </c>
      <c r="CA110" s="962" t="s">
        <v>1410</v>
      </c>
      <c r="CB110" s="962" t="s">
        <v>1410</v>
      </c>
      <c r="CC110" s="962" t="s">
        <v>4021</v>
      </c>
      <c r="CD110" s="962" t="s">
        <v>4022</v>
      </c>
      <c r="CE110" s="962" t="s">
        <v>4023</v>
      </c>
      <c r="CF110" s="962" t="s">
        <v>4024</v>
      </c>
      <c r="CG110" s="962" t="s">
        <v>4025</v>
      </c>
      <c r="CH110" s="962" t="s">
        <v>4026</v>
      </c>
      <c r="CI110" s="962" t="s">
        <v>4027</v>
      </c>
      <c r="CJ110" s="962" t="s">
        <v>4028</v>
      </c>
      <c r="CK110" s="962" t="s">
        <v>4029</v>
      </c>
      <c r="CL110" s="962" t="s">
        <v>4030</v>
      </c>
      <c r="CM110" s="962" t="s">
        <v>4031</v>
      </c>
      <c r="CN110" s="962" t="s">
        <v>4032</v>
      </c>
      <c r="CO110" s="962" t="s">
        <v>4033</v>
      </c>
      <c r="CP110" s="962" t="s">
        <v>4034</v>
      </c>
      <c r="CQ110" s="962" t="s">
        <v>4034</v>
      </c>
      <c r="CR110" s="962" t="s">
        <v>4035</v>
      </c>
    </row>
    <row r="111">
      <c r="B111" s="961" t="s">
        <v>1001</v>
      </c>
      <c r="C111" s="962" t="s">
        <v>885</v>
      </c>
      <c r="D111" s="962" t="s">
        <v>1404</v>
      </c>
      <c r="E111" s="962" t="s">
        <v>1404</v>
      </c>
      <c r="F111" s="962" t="s">
        <v>1404</v>
      </c>
      <c r="G111" s="962" t="s">
        <v>1624</v>
      </c>
      <c r="H111" s="962" t="s">
        <v>1427</v>
      </c>
      <c r="I111" s="962" t="s">
        <v>1427</v>
      </c>
      <c r="J111" s="962" t="s">
        <v>1427</v>
      </c>
      <c r="K111" s="962" t="s">
        <v>1427</v>
      </c>
      <c r="L111" s="962" t="s">
        <v>1404</v>
      </c>
      <c r="M111" s="962" t="s">
        <v>1601</v>
      </c>
      <c r="N111" s="962" t="s">
        <v>1601</v>
      </c>
      <c r="O111" s="962" t="s">
        <v>1410</v>
      </c>
      <c r="P111" s="962" t="s">
        <v>1410</v>
      </c>
      <c r="Q111" s="962" t="s">
        <v>1410</v>
      </c>
      <c r="R111" s="962" t="s">
        <v>1410</v>
      </c>
      <c r="S111" s="962" t="s">
        <v>1410</v>
      </c>
      <c r="T111" s="962" t="s">
        <v>1404</v>
      </c>
      <c r="U111" s="963" t="s">
        <v>6</v>
      </c>
      <c r="V111" s="963" t="s">
        <v>6</v>
      </c>
      <c r="W111" s="962" t="s">
        <v>6</v>
      </c>
      <c r="X111" s="962" t="s">
        <v>6</v>
      </c>
      <c r="Y111" s="962" t="s">
        <v>6</v>
      </c>
      <c r="Z111" s="963" t="s">
        <v>6</v>
      </c>
      <c r="AA111" s="962" t="s">
        <v>6</v>
      </c>
      <c r="AB111" s="963" t="s">
        <v>6</v>
      </c>
      <c r="AC111" s="963" t="s">
        <v>6</v>
      </c>
      <c r="AD111" s="962" t="s">
        <v>1406</v>
      </c>
      <c r="AE111" s="962" t="s">
        <v>1410</v>
      </c>
      <c r="AF111" s="962" t="s">
        <v>1410</v>
      </c>
      <c r="AG111" s="962" t="s">
        <v>1406</v>
      </c>
      <c r="AH111" s="962" t="s">
        <v>1404</v>
      </c>
      <c r="AI111" s="962" t="s">
        <v>1410</v>
      </c>
      <c r="AJ111" s="962" t="s">
        <v>1410</v>
      </c>
      <c r="AK111" s="962" t="s">
        <v>1404</v>
      </c>
      <c r="AL111" s="964" t="s">
        <v>1406</v>
      </c>
      <c r="AM111" s="962" t="s">
        <v>1404</v>
      </c>
      <c r="AN111" s="962" t="s">
        <v>1410</v>
      </c>
      <c r="AO111" s="962" t="s">
        <v>1410</v>
      </c>
      <c r="AP111" s="962" t="s">
        <v>1410</v>
      </c>
      <c r="AQ111" s="962" t="s">
        <v>1410</v>
      </c>
      <c r="AR111" s="962" t="s">
        <v>1410</v>
      </c>
      <c r="AS111" s="962" t="s">
        <v>1410</v>
      </c>
      <c r="AT111" s="962" t="s">
        <v>1410</v>
      </c>
      <c r="AU111" s="962" t="s">
        <v>1410</v>
      </c>
      <c r="AV111" s="962" t="s">
        <v>1410</v>
      </c>
      <c r="AW111" s="962" t="s">
        <v>1410</v>
      </c>
      <c r="AX111" s="962" t="s">
        <v>2677</v>
      </c>
      <c r="AY111" s="962" t="s">
        <v>2678</v>
      </c>
      <c r="AZ111" s="962" t="s">
        <v>4036</v>
      </c>
      <c r="BA111" s="962" t="s">
        <v>4037</v>
      </c>
      <c r="BB111" s="965" t="s">
        <v>4038</v>
      </c>
      <c r="BC111" s="965" t="s">
        <v>4039</v>
      </c>
      <c r="BD111" s="962" t="s">
        <v>6</v>
      </c>
      <c r="BE111" s="962" t="s">
        <v>2800</v>
      </c>
      <c r="BF111" s="962" t="s">
        <v>3552</v>
      </c>
      <c r="BG111" s="962" t="s">
        <v>3553</v>
      </c>
      <c r="BH111" s="962" t="s">
        <v>1431</v>
      </c>
      <c r="BI111" s="962" t="s">
        <v>4040</v>
      </c>
      <c r="BJ111" s="962" t="s">
        <v>1459</v>
      </c>
      <c r="BK111" s="962" t="s">
        <v>1459</v>
      </c>
      <c r="BL111" s="962" t="s">
        <v>1410</v>
      </c>
      <c r="BM111" s="962" t="s">
        <v>1548</v>
      </c>
      <c r="BN111" s="962" t="s">
        <v>1410</v>
      </c>
      <c r="BO111" s="962" t="s">
        <v>1908</v>
      </c>
      <c r="BP111" s="962" t="s">
        <v>1410</v>
      </c>
      <c r="BQ111" s="962" t="s">
        <v>1410</v>
      </c>
      <c r="BR111" s="962" t="s">
        <v>1410</v>
      </c>
      <c r="BS111" s="962" t="s">
        <v>4041</v>
      </c>
      <c r="BT111" s="962" t="s">
        <v>1585</v>
      </c>
      <c r="BU111" s="962" t="s">
        <v>1638</v>
      </c>
      <c r="BV111" s="962" t="s">
        <v>1410</v>
      </c>
      <c r="BW111" s="962" t="s">
        <v>2203</v>
      </c>
      <c r="BX111" s="962" t="s">
        <v>1410</v>
      </c>
      <c r="BY111" s="962" t="s">
        <v>1408</v>
      </c>
      <c r="BZ111" s="962" t="s">
        <v>1410</v>
      </c>
      <c r="CA111" s="962" t="s">
        <v>1410</v>
      </c>
      <c r="CB111" s="962" t="s">
        <v>1410</v>
      </c>
      <c r="CC111" s="962" t="s">
        <v>4042</v>
      </c>
      <c r="CD111" s="962" t="s">
        <v>4043</v>
      </c>
      <c r="CE111" s="962" t="s">
        <v>4044</v>
      </c>
      <c r="CF111" s="962" t="s">
        <v>4045</v>
      </c>
      <c r="CG111" s="962" t="s">
        <v>4046</v>
      </c>
      <c r="CH111" s="962" t="s">
        <v>4047</v>
      </c>
      <c r="CI111" s="962" t="s">
        <v>4048</v>
      </c>
      <c r="CJ111" s="962" t="s">
        <v>4049</v>
      </c>
      <c r="CK111" s="962" t="s">
        <v>4050</v>
      </c>
      <c r="CL111" s="962" t="s">
        <v>4051</v>
      </c>
      <c r="CM111" s="962" t="s">
        <v>4052</v>
      </c>
      <c r="CN111" s="962" t="s">
        <v>4053</v>
      </c>
      <c r="CO111" s="962" t="s">
        <v>4054</v>
      </c>
      <c r="CP111" s="962" t="s">
        <v>4055</v>
      </c>
      <c r="CQ111" s="962" t="s">
        <v>4055</v>
      </c>
      <c r="CR111" s="962" t="s">
        <v>12</v>
      </c>
    </row>
    <row r="112">
      <c r="A112" s="926" t="s">
        <v>1002</v>
      </c>
      <c r="B112" s="961" t="s">
        <v>1003</v>
      </c>
      <c r="C112" s="962" t="s">
        <v>886</v>
      </c>
      <c r="D112" s="962" t="s">
        <v>1404</v>
      </c>
      <c r="E112" s="962" t="s">
        <v>1404</v>
      </c>
      <c r="F112" s="962" t="s">
        <v>1404</v>
      </c>
      <c r="G112" s="962" t="s">
        <v>1585</v>
      </c>
      <c r="H112" s="962" t="s">
        <v>2159</v>
      </c>
      <c r="I112" s="962" t="s">
        <v>2159</v>
      </c>
      <c r="J112" s="962" t="s">
        <v>2159</v>
      </c>
      <c r="K112" s="962" t="s">
        <v>2159</v>
      </c>
      <c r="L112" s="962" t="s">
        <v>1404</v>
      </c>
      <c r="M112" s="962" t="s">
        <v>12</v>
      </c>
      <c r="N112" s="962" t="s">
        <v>6</v>
      </c>
      <c r="O112" s="962" t="s">
        <v>1410</v>
      </c>
      <c r="P112" s="962" t="s">
        <v>1410</v>
      </c>
      <c r="Q112" s="962" t="s">
        <v>1410</v>
      </c>
      <c r="R112" s="962" t="s">
        <v>1410</v>
      </c>
      <c r="S112" s="962" t="s">
        <v>1410</v>
      </c>
      <c r="T112" s="962" t="s">
        <v>1404</v>
      </c>
      <c r="U112" s="963" t="s">
        <v>6</v>
      </c>
      <c r="V112" s="963" t="s">
        <v>6</v>
      </c>
      <c r="W112" s="962" t="s">
        <v>6</v>
      </c>
      <c r="X112" s="962" t="s">
        <v>6</v>
      </c>
      <c r="Y112" s="962" t="s">
        <v>920</v>
      </c>
      <c r="Z112" s="963" t="s">
        <v>6</v>
      </c>
      <c r="AA112" s="962" t="s">
        <v>6</v>
      </c>
      <c r="AB112" s="963" t="s">
        <v>6</v>
      </c>
      <c r="AC112" s="963" t="s">
        <v>6</v>
      </c>
      <c r="AD112" s="962" t="s">
        <v>1410</v>
      </c>
      <c r="AE112" s="962" t="s">
        <v>1408</v>
      </c>
      <c r="AF112" s="962" t="s">
        <v>1408</v>
      </c>
      <c r="AG112" s="962" t="s">
        <v>1410</v>
      </c>
      <c r="AH112" s="962" t="s">
        <v>1801</v>
      </c>
      <c r="AI112" s="962" t="s">
        <v>1410</v>
      </c>
      <c r="AJ112" s="962" t="s">
        <v>1410</v>
      </c>
      <c r="AK112" s="964" t="s">
        <v>1406</v>
      </c>
      <c r="AL112" s="962" t="s">
        <v>1410</v>
      </c>
      <c r="AM112" s="962" t="s">
        <v>1410</v>
      </c>
      <c r="AN112" s="962" t="s">
        <v>1410</v>
      </c>
      <c r="AO112" s="962" t="s">
        <v>1410</v>
      </c>
      <c r="AP112" s="962" t="s">
        <v>1410</v>
      </c>
      <c r="AQ112" s="962" t="s">
        <v>1410</v>
      </c>
      <c r="AR112" s="962" t="s">
        <v>1410</v>
      </c>
      <c r="AS112" s="962" t="s">
        <v>1410</v>
      </c>
      <c r="AT112" s="962" t="s">
        <v>1410</v>
      </c>
      <c r="AU112" s="962" t="s">
        <v>1410</v>
      </c>
      <c r="AV112" s="962" t="s">
        <v>1410</v>
      </c>
      <c r="AW112" s="962" t="s">
        <v>1410</v>
      </c>
      <c r="AX112" s="962" t="s">
        <v>4056</v>
      </c>
      <c r="AY112" s="962" t="s">
        <v>4057</v>
      </c>
      <c r="AZ112" s="962" t="s">
        <v>4058</v>
      </c>
      <c r="BA112" s="962" t="s">
        <v>4059</v>
      </c>
      <c r="BB112" s="965" t="s">
        <v>4060</v>
      </c>
      <c r="BC112" s="965" t="s">
        <v>4061</v>
      </c>
      <c r="BD112" s="962" t="s">
        <v>6</v>
      </c>
      <c r="BE112" s="962" t="s">
        <v>4062</v>
      </c>
      <c r="BF112" s="962" t="s">
        <v>4063</v>
      </c>
      <c r="BG112" s="962" t="s">
        <v>4064</v>
      </c>
      <c r="BH112" s="962" t="s">
        <v>4065</v>
      </c>
      <c r="BI112" s="962" t="s">
        <v>4066</v>
      </c>
      <c r="BJ112" s="962" t="s">
        <v>1515</v>
      </c>
      <c r="BK112" s="962" t="s">
        <v>1515</v>
      </c>
      <c r="BL112" s="962" t="s">
        <v>1410</v>
      </c>
      <c r="BM112" s="962" t="s">
        <v>1410</v>
      </c>
      <c r="BN112" s="962" t="s">
        <v>1410</v>
      </c>
      <c r="BO112" s="962" t="s">
        <v>1410</v>
      </c>
      <c r="BP112" s="962" t="s">
        <v>1410</v>
      </c>
      <c r="BQ112" s="962" t="s">
        <v>1410</v>
      </c>
      <c r="BR112" s="962" t="s">
        <v>1410</v>
      </c>
      <c r="BS112" s="962" t="s">
        <v>4067</v>
      </c>
      <c r="BT112" s="962" t="s">
        <v>1478</v>
      </c>
      <c r="BU112" s="962" t="s">
        <v>1910</v>
      </c>
      <c r="BV112" s="962" t="s">
        <v>1410</v>
      </c>
      <c r="BW112" s="962" t="s">
        <v>1410</v>
      </c>
      <c r="BX112" s="962" t="s">
        <v>1410</v>
      </c>
      <c r="BY112" s="962" t="s">
        <v>1410</v>
      </c>
      <c r="BZ112" s="962" t="s">
        <v>1410</v>
      </c>
      <c r="CA112" s="962" t="s">
        <v>1410</v>
      </c>
      <c r="CB112" s="962" t="s">
        <v>1410</v>
      </c>
      <c r="CC112" s="962" t="s">
        <v>4068</v>
      </c>
      <c r="CD112" s="962" t="s">
        <v>4069</v>
      </c>
      <c r="CE112" s="962" t="s">
        <v>4070</v>
      </c>
      <c r="CF112" s="962" t="s">
        <v>4071</v>
      </c>
      <c r="CG112" s="962" t="s">
        <v>4072</v>
      </c>
      <c r="CH112" s="962" t="s">
        <v>4073</v>
      </c>
      <c r="CI112" s="962" t="s">
        <v>4074</v>
      </c>
      <c r="CJ112" s="962" t="s">
        <v>4075</v>
      </c>
      <c r="CK112" s="962" t="s">
        <v>4076</v>
      </c>
      <c r="CL112" s="962" t="s">
        <v>4077</v>
      </c>
      <c r="CM112" s="962" t="s">
        <v>4078</v>
      </c>
      <c r="CN112" s="962" t="s">
        <v>4079</v>
      </c>
      <c r="CO112" s="962" t="s">
        <v>4080</v>
      </c>
      <c r="CP112" s="962" t="s">
        <v>4081</v>
      </c>
      <c r="CQ112" s="962" t="s">
        <v>4081</v>
      </c>
      <c r="CR112" s="962" t="s">
        <v>4082</v>
      </c>
    </row>
    <row r="113">
      <c r="B113" s="961" t="s">
        <v>1003</v>
      </c>
      <c r="C113" s="962" t="s">
        <v>885</v>
      </c>
      <c r="D113" s="962" t="s">
        <v>1548</v>
      </c>
      <c r="E113" s="962" t="s">
        <v>1548</v>
      </c>
      <c r="F113" s="962" t="s">
        <v>1548</v>
      </c>
      <c r="G113" s="962" t="s">
        <v>1549</v>
      </c>
      <c r="H113" s="962" t="s">
        <v>1564</v>
      </c>
      <c r="I113" s="962" t="s">
        <v>1564</v>
      </c>
      <c r="J113" s="962" t="s">
        <v>1564</v>
      </c>
      <c r="K113" s="962" t="s">
        <v>1564</v>
      </c>
      <c r="L113" s="962" t="s">
        <v>1404</v>
      </c>
      <c r="M113" s="962" t="s">
        <v>12</v>
      </c>
      <c r="N113" s="962" t="s">
        <v>6</v>
      </c>
      <c r="O113" s="962" t="s">
        <v>1410</v>
      </c>
      <c r="P113" s="962" t="s">
        <v>1410</v>
      </c>
      <c r="Q113" s="962" t="s">
        <v>1410</v>
      </c>
      <c r="R113" s="962" t="s">
        <v>1410</v>
      </c>
      <c r="S113" s="962" t="s">
        <v>1410</v>
      </c>
      <c r="T113" s="962" t="s">
        <v>1404</v>
      </c>
      <c r="U113" s="963" t="s">
        <v>6</v>
      </c>
      <c r="V113" s="963" t="s">
        <v>6</v>
      </c>
      <c r="W113" s="962" t="s">
        <v>6</v>
      </c>
      <c r="X113" s="962" t="s">
        <v>6</v>
      </c>
      <c r="Y113" s="962" t="s">
        <v>6</v>
      </c>
      <c r="Z113" s="963" t="s">
        <v>6</v>
      </c>
      <c r="AA113" s="962" t="s">
        <v>6</v>
      </c>
      <c r="AB113" s="963" t="s">
        <v>6</v>
      </c>
      <c r="AC113" s="963" t="s">
        <v>6</v>
      </c>
      <c r="AD113" s="962" t="s">
        <v>1410</v>
      </c>
      <c r="AE113" s="962" t="s">
        <v>1564</v>
      </c>
      <c r="AF113" s="962" t="s">
        <v>1564</v>
      </c>
      <c r="AG113" s="962" t="s">
        <v>1410</v>
      </c>
      <c r="AH113" s="962" t="s">
        <v>1659</v>
      </c>
      <c r="AI113" s="962" t="s">
        <v>1410</v>
      </c>
      <c r="AJ113" s="962" t="s">
        <v>1410</v>
      </c>
      <c r="AK113" s="964" t="s">
        <v>1406</v>
      </c>
      <c r="AL113" s="962" t="s">
        <v>1410</v>
      </c>
      <c r="AM113" s="962" t="s">
        <v>1410</v>
      </c>
      <c r="AN113" s="962" t="s">
        <v>1410</v>
      </c>
      <c r="AO113" s="962" t="s">
        <v>1410</v>
      </c>
      <c r="AP113" s="962" t="s">
        <v>1410</v>
      </c>
      <c r="AQ113" s="962" t="s">
        <v>1410</v>
      </c>
      <c r="AR113" s="962" t="s">
        <v>1410</v>
      </c>
      <c r="AS113" s="962" t="s">
        <v>1410</v>
      </c>
      <c r="AT113" s="962" t="s">
        <v>1410</v>
      </c>
      <c r="AU113" s="962" t="s">
        <v>1410</v>
      </c>
      <c r="AV113" s="962" t="s">
        <v>1410</v>
      </c>
      <c r="AW113" s="962" t="s">
        <v>1410</v>
      </c>
      <c r="AX113" s="962" t="s">
        <v>4083</v>
      </c>
      <c r="AY113" s="962" t="s">
        <v>2878</v>
      </c>
      <c r="AZ113" s="962" t="s">
        <v>4084</v>
      </c>
      <c r="BA113" s="962" t="s">
        <v>4085</v>
      </c>
      <c r="BB113" s="965" t="s">
        <v>4086</v>
      </c>
      <c r="BC113" s="965" t="s">
        <v>4087</v>
      </c>
      <c r="BD113" s="962" t="s">
        <v>6</v>
      </c>
      <c r="BE113" s="962" t="s">
        <v>1738</v>
      </c>
      <c r="BF113" s="962" t="s">
        <v>1739</v>
      </c>
      <c r="BG113" s="962" t="s">
        <v>1740</v>
      </c>
      <c r="BH113" s="962" t="s">
        <v>2451</v>
      </c>
      <c r="BI113" s="962" t="s">
        <v>4088</v>
      </c>
      <c r="BJ113" s="962" t="s">
        <v>1515</v>
      </c>
      <c r="BK113" s="962" t="s">
        <v>1515</v>
      </c>
      <c r="BL113" s="962" t="s">
        <v>1410</v>
      </c>
      <c r="BM113" s="962" t="s">
        <v>1410</v>
      </c>
      <c r="BN113" s="962" t="s">
        <v>1410</v>
      </c>
      <c r="BO113" s="962" t="s">
        <v>1410</v>
      </c>
      <c r="BP113" s="962" t="s">
        <v>1410</v>
      </c>
      <c r="BQ113" s="962" t="s">
        <v>1410</v>
      </c>
      <c r="BR113" s="962" t="s">
        <v>1410</v>
      </c>
      <c r="BS113" s="962" t="s">
        <v>4089</v>
      </c>
      <c r="BT113" s="962" t="s">
        <v>1478</v>
      </c>
      <c r="BU113" s="962" t="s">
        <v>1910</v>
      </c>
      <c r="BV113" s="962" t="s">
        <v>1410</v>
      </c>
      <c r="BW113" s="962" t="s">
        <v>1410</v>
      </c>
      <c r="BX113" s="962" t="s">
        <v>1410</v>
      </c>
      <c r="BY113" s="962" t="s">
        <v>1410</v>
      </c>
      <c r="BZ113" s="962" t="s">
        <v>1410</v>
      </c>
      <c r="CA113" s="962" t="s">
        <v>1410</v>
      </c>
      <c r="CB113" s="962" t="s">
        <v>1410</v>
      </c>
      <c r="CC113" s="962" t="s">
        <v>4090</v>
      </c>
      <c r="CD113" s="962" t="s">
        <v>4091</v>
      </c>
      <c r="CE113" s="962" t="s">
        <v>4092</v>
      </c>
      <c r="CF113" s="962" t="s">
        <v>4093</v>
      </c>
      <c r="CG113" s="962" t="s">
        <v>4094</v>
      </c>
      <c r="CH113" s="962" t="s">
        <v>4095</v>
      </c>
      <c r="CI113" s="962" t="s">
        <v>4096</v>
      </c>
      <c r="CJ113" s="962" t="s">
        <v>4097</v>
      </c>
      <c r="CK113" s="962" t="s">
        <v>4098</v>
      </c>
      <c r="CL113" s="962" t="s">
        <v>4099</v>
      </c>
      <c r="CM113" s="962" t="s">
        <v>4100</v>
      </c>
      <c r="CN113" s="962" t="s">
        <v>4101</v>
      </c>
      <c r="CO113" s="962" t="s">
        <v>4102</v>
      </c>
      <c r="CP113" s="962" t="s">
        <v>4103</v>
      </c>
      <c r="CQ113" s="962" t="s">
        <v>4103</v>
      </c>
      <c r="CR113" s="962" t="s">
        <v>12</v>
      </c>
    </row>
    <row r="114">
      <c r="B114" s="961" t="s">
        <v>1003</v>
      </c>
      <c r="C114" s="962" t="s">
        <v>885</v>
      </c>
      <c r="D114" s="962" t="s">
        <v>1404</v>
      </c>
      <c r="E114" s="962" t="s">
        <v>1404</v>
      </c>
      <c r="F114" s="962" t="s">
        <v>1404</v>
      </c>
      <c r="G114" s="962" t="s">
        <v>1624</v>
      </c>
      <c r="H114" s="962" t="s">
        <v>1515</v>
      </c>
      <c r="I114" s="962" t="s">
        <v>1515</v>
      </c>
      <c r="J114" s="962" t="s">
        <v>1515</v>
      </c>
      <c r="K114" s="962" t="s">
        <v>1515</v>
      </c>
      <c r="L114" s="962" t="s">
        <v>1404</v>
      </c>
      <c r="M114" s="962" t="s">
        <v>12</v>
      </c>
      <c r="N114" s="962" t="s">
        <v>6</v>
      </c>
      <c r="O114" s="962" t="s">
        <v>1410</v>
      </c>
      <c r="P114" s="962" t="s">
        <v>1410</v>
      </c>
      <c r="Q114" s="962" t="s">
        <v>1410</v>
      </c>
      <c r="R114" s="962" t="s">
        <v>1410</v>
      </c>
      <c r="S114" s="962" t="s">
        <v>1410</v>
      </c>
      <c r="T114" s="962" t="s">
        <v>1404</v>
      </c>
      <c r="U114" s="963" t="s">
        <v>6</v>
      </c>
      <c r="V114" s="963" t="s">
        <v>6</v>
      </c>
      <c r="W114" s="962" t="s">
        <v>6</v>
      </c>
      <c r="X114" s="962" t="s">
        <v>6</v>
      </c>
      <c r="Y114" s="962" t="s">
        <v>6</v>
      </c>
      <c r="Z114" s="963" t="s">
        <v>6</v>
      </c>
      <c r="AA114" s="962" t="s">
        <v>6</v>
      </c>
      <c r="AB114" s="963" t="s">
        <v>6</v>
      </c>
      <c r="AC114" s="963" t="s">
        <v>6</v>
      </c>
      <c r="AD114" s="962" t="s">
        <v>1410</v>
      </c>
      <c r="AE114" s="962" t="s">
        <v>1514</v>
      </c>
      <c r="AF114" s="962" t="s">
        <v>1410</v>
      </c>
      <c r="AG114" s="962" t="s">
        <v>1410</v>
      </c>
      <c r="AH114" s="962" t="s">
        <v>1514</v>
      </c>
      <c r="AI114" s="962" t="s">
        <v>1410</v>
      </c>
      <c r="AJ114" s="962" t="s">
        <v>1410</v>
      </c>
      <c r="AK114" s="964" t="s">
        <v>1404</v>
      </c>
      <c r="AL114" s="962" t="s">
        <v>1410</v>
      </c>
      <c r="AM114" s="962" t="s">
        <v>1410</v>
      </c>
      <c r="AN114" s="962" t="s">
        <v>1410</v>
      </c>
      <c r="AO114" s="962" t="s">
        <v>1410</v>
      </c>
      <c r="AP114" s="962" t="s">
        <v>1410</v>
      </c>
      <c r="AQ114" s="962" t="s">
        <v>1410</v>
      </c>
      <c r="AR114" s="962" t="s">
        <v>1410</v>
      </c>
      <c r="AS114" s="962" t="s">
        <v>1410</v>
      </c>
      <c r="AT114" s="962" t="s">
        <v>1410</v>
      </c>
      <c r="AU114" s="962" t="s">
        <v>1410</v>
      </c>
      <c r="AV114" s="962" t="s">
        <v>1410</v>
      </c>
      <c r="AW114" s="962" t="s">
        <v>1410</v>
      </c>
      <c r="AX114" s="962" t="s">
        <v>4104</v>
      </c>
      <c r="AY114" s="962" t="s">
        <v>4105</v>
      </c>
      <c r="AZ114" s="962" t="s">
        <v>1849</v>
      </c>
      <c r="BA114" s="962" t="s">
        <v>4106</v>
      </c>
      <c r="BB114" s="965" t="s">
        <v>4107</v>
      </c>
      <c r="BC114" s="965" t="s">
        <v>4108</v>
      </c>
      <c r="BD114" s="962" t="s">
        <v>6</v>
      </c>
      <c r="BE114" s="962" t="s">
        <v>1798</v>
      </c>
      <c r="BF114" s="962" t="s">
        <v>4109</v>
      </c>
      <c r="BG114" s="962" t="s">
        <v>4110</v>
      </c>
      <c r="BH114" s="962" t="s">
        <v>2771</v>
      </c>
      <c r="BI114" s="962" t="s">
        <v>2050</v>
      </c>
      <c r="BJ114" s="962" t="s">
        <v>1459</v>
      </c>
      <c r="BK114" s="962" t="s">
        <v>1459</v>
      </c>
      <c r="BL114" s="962" t="s">
        <v>1410</v>
      </c>
      <c r="BM114" s="962" t="s">
        <v>1410</v>
      </c>
      <c r="BN114" s="962" t="s">
        <v>1410</v>
      </c>
      <c r="BO114" s="962" t="s">
        <v>1410</v>
      </c>
      <c r="BP114" s="962" t="s">
        <v>1410</v>
      </c>
      <c r="BQ114" s="962" t="s">
        <v>1410</v>
      </c>
      <c r="BR114" s="962" t="s">
        <v>1410</v>
      </c>
      <c r="BS114" s="962" t="s">
        <v>4111</v>
      </c>
      <c r="BT114" s="962" t="s">
        <v>1585</v>
      </c>
      <c r="BU114" s="962" t="s">
        <v>1638</v>
      </c>
      <c r="BV114" s="962" t="s">
        <v>1410</v>
      </c>
      <c r="BW114" s="962" t="s">
        <v>1410</v>
      </c>
      <c r="BX114" s="962" t="s">
        <v>1410</v>
      </c>
      <c r="BY114" s="962" t="s">
        <v>1410</v>
      </c>
      <c r="BZ114" s="962" t="s">
        <v>1410</v>
      </c>
      <c r="CA114" s="962" t="s">
        <v>1410</v>
      </c>
      <c r="CB114" s="962" t="s">
        <v>1410</v>
      </c>
      <c r="CC114" s="962" t="s">
        <v>3412</v>
      </c>
      <c r="CD114" s="962" t="s">
        <v>4112</v>
      </c>
      <c r="CE114" s="962" t="s">
        <v>4113</v>
      </c>
      <c r="CF114" s="962" t="s">
        <v>4114</v>
      </c>
      <c r="CG114" s="962" t="s">
        <v>4115</v>
      </c>
      <c r="CH114" s="962" t="s">
        <v>4116</v>
      </c>
      <c r="CI114" s="962" t="s">
        <v>4117</v>
      </c>
      <c r="CJ114" s="962" t="s">
        <v>4118</v>
      </c>
      <c r="CK114" s="962" t="s">
        <v>4119</v>
      </c>
      <c r="CL114" s="962" t="s">
        <v>4120</v>
      </c>
      <c r="CM114" s="962" t="s">
        <v>4121</v>
      </c>
      <c r="CN114" s="962" t="s">
        <v>4122</v>
      </c>
      <c r="CO114" s="962" t="s">
        <v>4123</v>
      </c>
      <c r="CP114" s="962" t="s">
        <v>4124</v>
      </c>
      <c r="CQ114" s="962" t="s">
        <v>4124</v>
      </c>
      <c r="CR114" s="962" t="s">
        <v>12</v>
      </c>
    </row>
    <row r="115">
      <c r="B115" s="961" t="s">
        <v>1004</v>
      </c>
      <c r="C115" s="962" t="s">
        <v>886</v>
      </c>
      <c r="D115" s="962" t="s">
        <v>1404</v>
      </c>
      <c r="E115" s="962" t="s">
        <v>1404</v>
      </c>
      <c r="F115" s="962" t="s">
        <v>1404</v>
      </c>
      <c r="G115" s="962" t="s">
        <v>1585</v>
      </c>
      <c r="H115" s="962" t="s">
        <v>2899</v>
      </c>
      <c r="I115" s="962" t="s">
        <v>2899</v>
      </c>
      <c r="J115" s="962" t="s">
        <v>2899</v>
      </c>
      <c r="K115" s="962" t="s">
        <v>2899</v>
      </c>
      <c r="L115" s="962" t="s">
        <v>1404</v>
      </c>
      <c r="M115" s="962" t="s">
        <v>12</v>
      </c>
      <c r="N115" s="962" t="s">
        <v>6</v>
      </c>
      <c r="O115" s="962" t="s">
        <v>1410</v>
      </c>
      <c r="P115" s="962" t="s">
        <v>1410</v>
      </c>
      <c r="Q115" s="962" t="s">
        <v>1410</v>
      </c>
      <c r="R115" s="962" t="s">
        <v>1410</v>
      </c>
      <c r="S115" s="962" t="s">
        <v>1410</v>
      </c>
      <c r="T115" s="962" t="s">
        <v>1404</v>
      </c>
      <c r="U115" s="963" t="s">
        <v>6</v>
      </c>
      <c r="V115" s="963" t="s">
        <v>6</v>
      </c>
      <c r="W115" s="962" t="s">
        <v>6</v>
      </c>
      <c r="X115" s="962" t="s">
        <v>6</v>
      </c>
      <c r="Y115" s="962" t="s">
        <v>913</v>
      </c>
      <c r="Z115" s="963" t="s">
        <v>6</v>
      </c>
      <c r="AA115" s="962" t="s">
        <v>6</v>
      </c>
      <c r="AB115" s="963" t="s">
        <v>6</v>
      </c>
      <c r="AC115" s="963" t="s">
        <v>6</v>
      </c>
      <c r="AD115" s="962" t="s">
        <v>1515</v>
      </c>
      <c r="AE115" s="962" t="s">
        <v>1410</v>
      </c>
      <c r="AF115" s="962" t="s">
        <v>1456</v>
      </c>
      <c r="AG115" s="962" t="s">
        <v>1410</v>
      </c>
      <c r="AH115" s="962" t="s">
        <v>1414</v>
      </c>
      <c r="AI115" s="962" t="s">
        <v>1410</v>
      </c>
      <c r="AJ115" s="962" t="s">
        <v>1410</v>
      </c>
      <c r="AK115" s="964" t="s">
        <v>1415</v>
      </c>
      <c r="AL115" s="962" t="s">
        <v>1410</v>
      </c>
      <c r="AM115" s="962" t="s">
        <v>1410</v>
      </c>
      <c r="AN115" s="962" t="s">
        <v>1410</v>
      </c>
      <c r="AO115" s="962" t="s">
        <v>1410</v>
      </c>
      <c r="AP115" s="962" t="s">
        <v>1514</v>
      </c>
      <c r="AQ115" s="962" t="s">
        <v>1410</v>
      </c>
      <c r="AR115" s="962" t="s">
        <v>1410</v>
      </c>
      <c r="AS115" s="962" t="s">
        <v>1410</v>
      </c>
      <c r="AT115" s="962" t="s">
        <v>1410</v>
      </c>
      <c r="AU115" s="962" t="s">
        <v>1410</v>
      </c>
      <c r="AV115" s="962" t="s">
        <v>1410</v>
      </c>
      <c r="AW115" s="962" t="s">
        <v>1410</v>
      </c>
      <c r="AX115" s="962" t="s">
        <v>4125</v>
      </c>
      <c r="AY115" s="962" t="s">
        <v>4126</v>
      </c>
      <c r="AZ115" s="962" t="s">
        <v>4127</v>
      </c>
      <c r="BA115" s="962" t="s">
        <v>4128</v>
      </c>
      <c r="BB115" s="965" t="s">
        <v>4129</v>
      </c>
      <c r="BC115" s="965" t="s">
        <v>4130</v>
      </c>
      <c r="BD115" s="962" t="s">
        <v>6</v>
      </c>
      <c r="BE115" s="962" t="s">
        <v>4131</v>
      </c>
      <c r="BF115" s="962" t="s">
        <v>4132</v>
      </c>
      <c r="BG115" s="962" t="s">
        <v>4133</v>
      </c>
      <c r="BH115" s="962" t="s">
        <v>3414</v>
      </c>
      <c r="BI115" s="962" t="s">
        <v>2809</v>
      </c>
      <c r="BJ115" s="962" t="s">
        <v>1414</v>
      </c>
      <c r="BK115" s="962" t="s">
        <v>1414</v>
      </c>
      <c r="BL115" s="962" t="s">
        <v>1410</v>
      </c>
      <c r="BM115" s="962" t="s">
        <v>1413</v>
      </c>
      <c r="BN115" s="962" t="s">
        <v>1410</v>
      </c>
      <c r="BO115" s="962" t="s">
        <v>1410</v>
      </c>
      <c r="BP115" s="962" t="s">
        <v>1410</v>
      </c>
      <c r="BQ115" s="962" t="s">
        <v>1410</v>
      </c>
      <c r="BR115" s="962" t="s">
        <v>1410</v>
      </c>
      <c r="BS115" s="962" t="s">
        <v>4134</v>
      </c>
      <c r="BT115" s="962" t="s">
        <v>1605</v>
      </c>
      <c r="BU115" s="962" t="s">
        <v>2007</v>
      </c>
      <c r="BV115" s="962" t="s">
        <v>1410</v>
      </c>
      <c r="BW115" s="962" t="s">
        <v>1818</v>
      </c>
      <c r="BX115" s="962" t="s">
        <v>1410</v>
      </c>
      <c r="BY115" s="962" t="s">
        <v>1410</v>
      </c>
      <c r="BZ115" s="962" t="s">
        <v>1410</v>
      </c>
      <c r="CA115" s="962" t="s">
        <v>1410</v>
      </c>
      <c r="CB115" s="962" t="s">
        <v>1410</v>
      </c>
      <c r="CC115" s="962" t="s">
        <v>4135</v>
      </c>
      <c r="CD115" s="962" t="s">
        <v>4136</v>
      </c>
      <c r="CE115" s="962" t="s">
        <v>4137</v>
      </c>
      <c r="CF115" s="962" t="s">
        <v>4138</v>
      </c>
      <c r="CG115" s="962" t="s">
        <v>4139</v>
      </c>
      <c r="CH115" s="962" t="s">
        <v>4140</v>
      </c>
      <c r="CI115" s="962" t="s">
        <v>4141</v>
      </c>
      <c r="CJ115" s="962" t="s">
        <v>4142</v>
      </c>
      <c r="CK115" s="962" t="s">
        <v>4143</v>
      </c>
      <c r="CL115" s="962" t="s">
        <v>4144</v>
      </c>
      <c r="CM115" s="962" t="s">
        <v>4145</v>
      </c>
      <c r="CN115" s="962" t="s">
        <v>4146</v>
      </c>
      <c r="CO115" s="962" t="s">
        <v>4147</v>
      </c>
      <c r="CP115" s="962" t="s">
        <v>4148</v>
      </c>
      <c r="CQ115" s="962" t="s">
        <v>4148</v>
      </c>
      <c r="CR115" s="962" t="s">
        <v>1005</v>
      </c>
    </row>
    <row r="116">
      <c r="B116" s="961" t="s">
        <v>1006</v>
      </c>
      <c r="C116" s="962" t="s">
        <v>885</v>
      </c>
      <c r="D116" s="962" t="s">
        <v>1548</v>
      </c>
      <c r="E116" s="962" t="s">
        <v>1548</v>
      </c>
      <c r="F116" s="962" t="s">
        <v>1548</v>
      </c>
      <c r="G116" s="962" t="s">
        <v>1549</v>
      </c>
      <c r="H116" s="962" t="s">
        <v>2899</v>
      </c>
      <c r="I116" s="962" t="s">
        <v>2899</v>
      </c>
      <c r="J116" s="962" t="s">
        <v>2899</v>
      </c>
      <c r="K116" s="962" t="s">
        <v>2899</v>
      </c>
      <c r="L116" s="962" t="s">
        <v>1404</v>
      </c>
      <c r="M116" s="962" t="s">
        <v>12</v>
      </c>
      <c r="N116" s="962" t="s">
        <v>6</v>
      </c>
      <c r="O116" s="962" t="s">
        <v>1410</v>
      </c>
      <c r="P116" s="962" t="s">
        <v>1410</v>
      </c>
      <c r="Q116" s="962" t="s">
        <v>1410</v>
      </c>
      <c r="R116" s="962" t="s">
        <v>1410</v>
      </c>
      <c r="S116" s="962" t="s">
        <v>1410</v>
      </c>
      <c r="T116" s="962" t="s">
        <v>1404</v>
      </c>
      <c r="U116" s="963" t="s">
        <v>6</v>
      </c>
      <c r="V116" s="963" t="s">
        <v>6</v>
      </c>
      <c r="W116" s="962" t="s">
        <v>6</v>
      </c>
      <c r="X116" s="962" t="s">
        <v>6</v>
      </c>
      <c r="Y116" s="962" t="s">
        <v>6</v>
      </c>
      <c r="Z116" s="963" t="s">
        <v>6</v>
      </c>
      <c r="AA116" s="962" t="s">
        <v>6</v>
      </c>
      <c r="AB116" s="963" t="s">
        <v>6</v>
      </c>
      <c r="AC116" s="963" t="s">
        <v>6</v>
      </c>
      <c r="AD116" s="962" t="s">
        <v>1415</v>
      </c>
      <c r="AE116" s="962" t="s">
        <v>1410</v>
      </c>
      <c r="AF116" s="964" t="s">
        <v>1515</v>
      </c>
      <c r="AG116" s="962" t="s">
        <v>1410</v>
      </c>
      <c r="AH116" s="962" t="s">
        <v>1552</v>
      </c>
      <c r="AI116" s="962" t="s">
        <v>1410</v>
      </c>
      <c r="AJ116" s="962" t="s">
        <v>1410</v>
      </c>
      <c r="AK116" s="962" t="s">
        <v>1405</v>
      </c>
      <c r="AL116" s="962" t="s">
        <v>1410</v>
      </c>
      <c r="AM116" s="962" t="s">
        <v>1410</v>
      </c>
      <c r="AN116" s="962" t="s">
        <v>1410</v>
      </c>
      <c r="AO116" s="962" t="s">
        <v>1410</v>
      </c>
      <c r="AP116" s="962" t="s">
        <v>1410</v>
      </c>
      <c r="AQ116" s="962" t="s">
        <v>1410</v>
      </c>
      <c r="AR116" s="962" t="s">
        <v>1410</v>
      </c>
      <c r="AS116" s="962" t="s">
        <v>1410</v>
      </c>
      <c r="AT116" s="962" t="s">
        <v>1410</v>
      </c>
      <c r="AU116" s="962" t="s">
        <v>1410</v>
      </c>
      <c r="AV116" s="962" t="s">
        <v>1410</v>
      </c>
      <c r="AW116" s="962" t="s">
        <v>1410</v>
      </c>
      <c r="AX116" s="962" t="s">
        <v>1489</v>
      </c>
      <c r="AY116" s="962" t="s">
        <v>4149</v>
      </c>
      <c r="AZ116" s="962" t="s">
        <v>4150</v>
      </c>
      <c r="BA116" s="962" t="s">
        <v>4151</v>
      </c>
      <c r="BB116" s="965" t="s">
        <v>4152</v>
      </c>
      <c r="BC116" s="965" t="s">
        <v>4153</v>
      </c>
      <c r="BD116" s="962" t="s">
        <v>6</v>
      </c>
      <c r="BE116" s="962" t="s">
        <v>2745</v>
      </c>
      <c r="BF116" s="962" t="s">
        <v>4154</v>
      </c>
      <c r="BG116" s="962" t="s">
        <v>4155</v>
      </c>
      <c r="BH116" s="962" t="s">
        <v>3116</v>
      </c>
      <c r="BI116" s="962" t="s">
        <v>4156</v>
      </c>
      <c r="BJ116" s="962" t="s">
        <v>1552</v>
      </c>
      <c r="BK116" s="962" t="s">
        <v>1552</v>
      </c>
      <c r="BL116" s="962" t="s">
        <v>1410</v>
      </c>
      <c r="BM116" s="962" t="s">
        <v>1410</v>
      </c>
      <c r="BN116" s="962" t="s">
        <v>1410</v>
      </c>
      <c r="BO116" s="962" t="s">
        <v>1410</v>
      </c>
      <c r="BP116" s="962" t="s">
        <v>1410</v>
      </c>
      <c r="BQ116" s="962" t="s">
        <v>1410</v>
      </c>
      <c r="BR116" s="962" t="s">
        <v>1410</v>
      </c>
      <c r="BS116" s="962" t="s">
        <v>4157</v>
      </c>
      <c r="BT116" s="962" t="s">
        <v>1604</v>
      </c>
      <c r="BU116" s="962" t="s">
        <v>1605</v>
      </c>
      <c r="BV116" s="962" t="s">
        <v>1410</v>
      </c>
      <c r="BW116" s="962" t="s">
        <v>1410</v>
      </c>
      <c r="BX116" s="962" t="s">
        <v>1410</v>
      </c>
      <c r="BY116" s="962" t="s">
        <v>1410</v>
      </c>
      <c r="BZ116" s="962" t="s">
        <v>1410</v>
      </c>
      <c r="CA116" s="962" t="s">
        <v>1410</v>
      </c>
      <c r="CB116" s="962" t="s">
        <v>1410</v>
      </c>
      <c r="CC116" s="962" t="s">
        <v>4158</v>
      </c>
      <c r="CD116" s="962" t="s">
        <v>4159</v>
      </c>
      <c r="CE116" s="962" t="s">
        <v>4160</v>
      </c>
      <c r="CF116" s="962" t="s">
        <v>4161</v>
      </c>
      <c r="CG116" s="962" t="s">
        <v>4162</v>
      </c>
      <c r="CH116" s="962" t="s">
        <v>4163</v>
      </c>
      <c r="CI116" s="962" t="s">
        <v>4164</v>
      </c>
      <c r="CJ116" s="962" t="s">
        <v>4165</v>
      </c>
      <c r="CK116" s="962" t="s">
        <v>4166</v>
      </c>
      <c r="CL116" s="962" t="s">
        <v>4167</v>
      </c>
      <c r="CM116" s="962" t="s">
        <v>4168</v>
      </c>
      <c r="CN116" s="962" t="s">
        <v>4169</v>
      </c>
      <c r="CO116" s="962" t="s">
        <v>4170</v>
      </c>
      <c r="CP116" s="962" t="s">
        <v>4171</v>
      </c>
      <c r="CQ116" s="962" t="s">
        <v>4171</v>
      </c>
      <c r="CR116" s="962" t="s">
        <v>12</v>
      </c>
    </row>
    <row r="117">
      <c r="B117" s="961" t="s">
        <v>1007</v>
      </c>
      <c r="C117" s="962" t="s">
        <v>885</v>
      </c>
      <c r="D117" s="962" t="s">
        <v>1548</v>
      </c>
      <c r="E117" s="962" t="s">
        <v>1548</v>
      </c>
      <c r="F117" s="962" t="s">
        <v>1548</v>
      </c>
      <c r="G117" s="962" t="s">
        <v>1549</v>
      </c>
      <c r="H117" s="962" t="s">
        <v>2899</v>
      </c>
      <c r="I117" s="962" t="s">
        <v>2899</v>
      </c>
      <c r="J117" s="962" t="s">
        <v>2899</v>
      </c>
      <c r="K117" s="962" t="s">
        <v>2899</v>
      </c>
      <c r="L117" s="962" t="s">
        <v>1404</v>
      </c>
      <c r="M117" s="962" t="s">
        <v>12</v>
      </c>
      <c r="N117" s="962" t="s">
        <v>6</v>
      </c>
      <c r="O117" s="962" t="s">
        <v>1410</v>
      </c>
      <c r="P117" s="962" t="s">
        <v>1410</v>
      </c>
      <c r="Q117" s="962" t="s">
        <v>1410</v>
      </c>
      <c r="R117" s="962" t="s">
        <v>1410</v>
      </c>
      <c r="S117" s="962" t="s">
        <v>1410</v>
      </c>
      <c r="T117" s="962" t="s">
        <v>1404</v>
      </c>
      <c r="U117" s="963" t="s">
        <v>6</v>
      </c>
      <c r="V117" s="963" t="s">
        <v>6</v>
      </c>
      <c r="W117" s="962" t="s">
        <v>6</v>
      </c>
      <c r="X117" s="962" t="s">
        <v>6</v>
      </c>
      <c r="Y117" s="962" t="s">
        <v>6</v>
      </c>
      <c r="Z117" s="963" t="s">
        <v>6</v>
      </c>
      <c r="AA117" s="962" t="s">
        <v>6</v>
      </c>
      <c r="AB117" s="963" t="s">
        <v>6</v>
      </c>
      <c r="AC117" s="963" t="s">
        <v>6</v>
      </c>
      <c r="AD117" s="962" t="s">
        <v>2899</v>
      </c>
      <c r="AE117" s="962" t="s">
        <v>1410</v>
      </c>
      <c r="AF117" s="964" t="s">
        <v>1515</v>
      </c>
      <c r="AG117" s="962" t="s">
        <v>1410</v>
      </c>
      <c r="AH117" s="962" t="s">
        <v>1552</v>
      </c>
      <c r="AI117" s="962" t="s">
        <v>1410</v>
      </c>
      <c r="AJ117" s="962" t="s">
        <v>1410</v>
      </c>
      <c r="AK117" s="962" t="s">
        <v>1405</v>
      </c>
      <c r="AL117" s="962" t="s">
        <v>1410</v>
      </c>
      <c r="AM117" s="962" t="s">
        <v>1410</v>
      </c>
      <c r="AN117" s="962" t="s">
        <v>1410</v>
      </c>
      <c r="AO117" s="962" t="s">
        <v>1410</v>
      </c>
      <c r="AP117" s="962" t="s">
        <v>1410</v>
      </c>
      <c r="AQ117" s="962" t="s">
        <v>1410</v>
      </c>
      <c r="AR117" s="962" t="s">
        <v>1410</v>
      </c>
      <c r="AS117" s="962" t="s">
        <v>1410</v>
      </c>
      <c r="AT117" s="962" t="s">
        <v>1410</v>
      </c>
      <c r="AU117" s="962" t="s">
        <v>1410</v>
      </c>
      <c r="AV117" s="962" t="s">
        <v>1410</v>
      </c>
      <c r="AW117" s="962" t="s">
        <v>1410</v>
      </c>
      <c r="AX117" s="962" t="s">
        <v>4172</v>
      </c>
      <c r="AY117" s="962" t="s">
        <v>4173</v>
      </c>
      <c r="AZ117" s="962" t="s">
        <v>4174</v>
      </c>
      <c r="BA117" s="962" t="s">
        <v>4175</v>
      </c>
      <c r="BB117" s="965" t="s">
        <v>4176</v>
      </c>
      <c r="BC117" s="965" t="s">
        <v>4177</v>
      </c>
      <c r="BD117" s="962" t="s">
        <v>6</v>
      </c>
      <c r="BE117" s="962" t="s">
        <v>4178</v>
      </c>
      <c r="BF117" s="962" t="s">
        <v>4179</v>
      </c>
      <c r="BG117" s="962" t="s">
        <v>4180</v>
      </c>
      <c r="BH117" s="962" t="s">
        <v>4181</v>
      </c>
      <c r="BI117" s="962" t="s">
        <v>4182</v>
      </c>
      <c r="BJ117" s="962" t="s">
        <v>1552</v>
      </c>
      <c r="BK117" s="962" t="s">
        <v>1552</v>
      </c>
      <c r="BL117" s="962" t="s">
        <v>1410</v>
      </c>
      <c r="BM117" s="962" t="s">
        <v>1410</v>
      </c>
      <c r="BN117" s="962" t="s">
        <v>1410</v>
      </c>
      <c r="BO117" s="962" t="s">
        <v>1410</v>
      </c>
      <c r="BP117" s="962" t="s">
        <v>1410</v>
      </c>
      <c r="BQ117" s="962" t="s">
        <v>1410</v>
      </c>
      <c r="BR117" s="962" t="s">
        <v>1410</v>
      </c>
      <c r="BS117" s="962" t="s">
        <v>4183</v>
      </c>
      <c r="BT117" s="962" t="s">
        <v>1604</v>
      </c>
      <c r="BU117" s="962" t="s">
        <v>1605</v>
      </c>
      <c r="BV117" s="962" t="s">
        <v>1410</v>
      </c>
      <c r="BW117" s="962" t="s">
        <v>1410</v>
      </c>
      <c r="BX117" s="962" t="s">
        <v>1410</v>
      </c>
      <c r="BY117" s="962" t="s">
        <v>1410</v>
      </c>
      <c r="BZ117" s="962" t="s">
        <v>1410</v>
      </c>
      <c r="CA117" s="962" t="s">
        <v>1410</v>
      </c>
      <c r="CB117" s="962" t="s">
        <v>1410</v>
      </c>
      <c r="CC117" s="962" t="s">
        <v>4184</v>
      </c>
      <c r="CD117" s="962" t="s">
        <v>4185</v>
      </c>
      <c r="CE117" s="962" t="s">
        <v>4186</v>
      </c>
      <c r="CF117" s="962" t="s">
        <v>4187</v>
      </c>
      <c r="CG117" s="962" t="s">
        <v>4188</v>
      </c>
      <c r="CH117" s="962" t="s">
        <v>4189</v>
      </c>
      <c r="CI117" s="962" t="s">
        <v>4190</v>
      </c>
      <c r="CJ117" s="962" t="s">
        <v>4191</v>
      </c>
      <c r="CK117" s="962" t="s">
        <v>4192</v>
      </c>
      <c r="CL117" s="962" t="s">
        <v>4193</v>
      </c>
      <c r="CM117" s="962" t="s">
        <v>4194</v>
      </c>
      <c r="CN117" s="962" t="s">
        <v>4195</v>
      </c>
      <c r="CO117" s="962" t="s">
        <v>4196</v>
      </c>
      <c r="CP117" s="962" t="s">
        <v>4197</v>
      </c>
      <c r="CQ117" s="962" t="s">
        <v>4197</v>
      </c>
      <c r="CR117" s="962" t="s">
        <v>12</v>
      </c>
    </row>
    <row r="118">
      <c r="B118" s="961" t="s">
        <v>1004</v>
      </c>
      <c r="C118" s="962" t="s">
        <v>885</v>
      </c>
      <c r="D118" s="962" t="s">
        <v>1404</v>
      </c>
      <c r="E118" s="962" t="s">
        <v>1404</v>
      </c>
      <c r="F118" s="962" t="s">
        <v>1404</v>
      </c>
      <c r="G118" s="962" t="s">
        <v>1624</v>
      </c>
      <c r="H118" s="962" t="s">
        <v>1548</v>
      </c>
      <c r="I118" s="962" t="s">
        <v>1548</v>
      </c>
      <c r="J118" s="962" t="s">
        <v>1548</v>
      </c>
      <c r="K118" s="962" t="s">
        <v>1548</v>
      </c>
      <c r="L118" s="962" t="s">
        <v>1404</v>
      </c>
      <c r="M118" s="962" t="s">
        <v>12</v>
      </c>
      <c r="N118" s="962" t="s">
        <v>6</v>
      </c>
      <c r="O118" s="962" t="s">
        <v>1410</v>
      </c>
      <c r="P118" s="962" t="s">
        <v>1410</v>
      </c>
      <c r="Q118" s="962" t="s">
        <v>1410</v>
      </c>
      <c r="R118" s="962" t="s">
        <v>1410</v>
      </c>
      <c r="S118" s="962" t="s">
        <v>1410</v>
      </c>
      <c r="T118" s="962" t="s">
        <v>1404</v>
      </c>
      <c r="U118" s="963" t="s">
        <v>6</v>
      </c>
      <c r="V118" s="963" t="s">
        <v>6</v>
      </c>
      <c r="W118" s="962" t="s">
        <v>6</v>
      </c>
      <c r="X118" s="962" t="s">
        <v>6</v>
      </c>
      <c r="Y118" s="962" t="s">
        <v>6</v>
      </c>
      <c r="Z118" s="963" t="s">
        <v>6</v>
      </c>
      <c r="AA118" s="962" t="s">
        <v>6</v>
      </c>
      <c r="AB118" s="963" t="s">
        <v>6</v>
      </c>
      <c r="AC118" s="963" t="s">
        <v>6</v>
      </c>
      <c r="AD118" s="962" t="s">
        <v>1410</v>
      </c>
      <c r="AE118" s="962" t="s">
        <v>1404</v>
      </c>
      <c r="AF118" s="962" t="s">
        <v>1410</v>
      </c>
      <c r="AG118" s="962" t="s">
        <v>1410</v>
      </c>
      <c r="AH118" s="964" t="s">
        <v>1404</v>
      </c>
      <c r="AI118" s="962" t="s">
        <v>1410</v>
      </c>
      <c r="AJ118" s="962" t="s">
        <v>1410</v>
      </c>
      <c r="AK118" s="962" t="s">
        <v>1404</v>
      </c>
      <c r="AL118" s="962" t="s">
        <v>1410</v>
      </c>
      <c r="AM118" s="962" t="s">
        <v>1410</v>
      </c>
      <c r="AN118" s="962" t="s">
        <v>1410</v>
      </c>
      <c r="AO118" s="962" t="s">
        <v>1410</v>
      </c>
      <c r="AP118" s="962" t="s">
        <v>1410</v>
      </c>
      <c r="AQ118" s="962" t="s">
        <v>1410</v>
      </c>
      <c r="AR118" s="962" t="s">
        <v>1410</v>
      </c>
      <c r="AS118" s="962" t="s">
        <v>1410</v>
      </c>
      <c r="AT118" s="962" t="s">
        <v>1410</v>
      </c>
      <c r="AU118" s="962" t="s">
        <v>1410</v>
      </c>
      <c r="AV118" s="962" t="s">
        <v>1410</v>
      </c>
      <c r="AW118" s="962" t="s">
        <v>1410</v>
      </c>
      <c r="AX118" s="962" t="s">
        <v>1697</v>
      </c>
      <c r="AY118" s="962" t="s">
        <v>3224</v>
      </c>
      <c r="AZ118" s="962" t="s">
        <v>4198</v>
      </c>
      <c r="BA118" s="962" t="s">
        <v>4199</v>
      </c>
      <c r="BB118" s="965" t="s">
        <v>4200</v>
      </c>
      <c r="BC118" s="965" t="s">
        <v>4201</v>
      </c>
      <c r="BD118" s="962" t="s">
        <v>6</v>
      </c>
      <c r="BE118" s="962" t="s">
        <v>1456</v>
      </c>
      <c r="BF118" s="962" t="s">
        <v>1457</v>
      </c>
      <c r="BG118" s="962" t="s">
        <v>1458</v>
      </c>
      <c r="BH118" s="962" t="s">
        <v>1484</v>
      </c>
      <c r="BI118" s="962" t="s">
        <v>4202</v>
      </c>
      <c r="BJ118" s="962" t="s">
        <v>1459</v>
      </c>
      <c r="BK118" s="962" t="s">
        <v>1459</v>
      </c>
      <c r="BL118" s="962" t="s">
        <v>1410</v>
      </c>
      <c r="BM118" s="962" t="s">
        <v>1410</v>
      </c>
      <c r="BN118" s="962" t="s">
        <v>1410</v>
      </c>
      <c r="BO118" s="962" t="s">
        <v>1410</v>
      </c>
      <c r="BP118" s="962" t="s">
        <v>1410</v>
      </c>
      <c r="BQ118" s="962" t="s">
        <v>1410</v>
      </c>
      <c r="BR118" s="962" t="s">
        <v>1410</v>
      </c>
      <c r="BS118" s="962" t="s">
        <v>4203</v>
      </c>
      <c r="BT118" s="962" t="s">
        <v>1585</v>
      </c>
      <c r="BU118" s="962" t="s">
        <v>1638</v>
      </c>
      <c r="BV118" s="962" t="s">
        <v>1410</v>
      </c>
      <c r="BW118" s="962" t="s">
        <v>1410</v>
      </c>
      <c r="BX118" s="962" t="s">
        <v>1410</v>
      </c>
      <c r="BY118" s="962" t="s">
        <v>1410</v>
      </c>
      <c r="BZ118" s="962" t="s">
        <v>1410</v>
      </c>
      <c r="CA118" s="962" t="s">
        <v>1410</v>
      </c>
      <c r="CB118" s="962" t="s">
        <v>1410</v>
      </c>
      <c r="CC118" s="962" t="s">
        <v>4204</v>
      </c>
      <c r="CD118" s="962" t="s">
        <v>4205</v>
      </c>
      <c r="CE118" s="962" t="s">
        <v>4206</v>
      </c>
      <c r="CF118" s="962" t="s">
        <v>4207</v>
      </c>
      <c r="CG118" s="962" t="s">
        <v>4208</v>
      </c>
      <c r="CH118" s="962" t="s">
        <v>4209</v>
      </c>
      <c r="CI118" s="962" t="s">
        <v>4210</v>
      </c>
      <c r="CJ118" s="962" t="s">
        <v>4211</v>
      </c>
      <c r="CK118" s="962" t="s">
        <v>4212</v>
      </c>
      <c r="CL118" s="962" t="s">
        <v>4213</v>
      </c>
      <c r="CM118" s="962" t="s">
        <v>4214</v>
      </c>
      <c r="CN118" s="962" t="s">
        <v>4215</v>
      </c>
      <c r="CO118" s="962" t="s">
        <v>4216</v>
      </c>
      <c r="CP118" s="962" t="s">
        <v>4217</v>
      </c>
      <c r="CQ118" s="962" t="s">
        <v>4217</v>
      </c>
      <c r="CR118" s="962" t="s">
        <v>12</v>
      </c>
    </row>
    <row r="119">
      <c r="B119" s="966" t="s">
        <v>1008</v>
      </c>
      <c r="C119" s="962" t="s">
        <v>886</v>
      </c>
      <c r="D119" s="962" t="s">
        <v>1404</v>
      </c>
      <c r="E119" s="962" t="s">
        <v>1404</v>
      </c>
      <c r="F119" s="962" t="s">
        <v>1404</v>
      </c>
      <c r="G119" s="962" t="s">
        <v>1585</v>
      </c>
      <c r="H119" s="962" t="s">
        <v>1564</v>
      </c>
      <c r="I119" s="962" t="s">
        <v>1564</v>
      </c>
      <c r="J119" s="962" t="s">
        <v>1564</v>
      </c>
      <c r="K119" s="962" t="s">
        <v>1564</v>
      </c>
      <c r="L119" s="962" t="s">
        <v>1404</v>
      </c>
      <c r="M119" s="962" t="s">
        <v>1661</v>
      </c>
      <c r="N119" s="962" t="s">
        <v>1661</v>
      </c>
      <c r="O119" s="962" t="s">
        <v>1410</v>
      </c>
      <c r="P119" s="962" t="s">
        <v>4218</v>
      </c>
      <c r="Q119" s="962" t="s">
        <v>1606</v>
      </c>
      <c r="R119" s="962" t="s">
        <v>1410</v>
      </c>
      <c r="S119" s="962" t="s">
        <v>1410</v>
      </c>
      <c r="T119" s="962" t="s">
        <v>1404</v>
      </c>
      <c r="U119" s="963" t="s">
        <v>6</v>
      </c>
      <c r="V119" s="963" t="s">
        <v>6</v>
      </c>
      <c r="W119" s="962" t="s">
        <v>6</v>
      </c>
      <c r="X119" s="962" t="s">
        <v>6</v>
      </c>
      <c r="Y119" s="962" t="s">
        <v>920</v>
      </c>
      <c r="Z119" s="963" t="s">
        <v>6</v>
      </c>
      <c r="AA119" s="962" t="s">
        <v>6</v>
      </c>
      <c r="AB119" s="963" t="s">
        <v>6</v>
      </c>
      <c r="AC119" s="963" t="s">
        <v>6</v>
      </c>
      <c r="AD119" s="962" t="s">
        <v>1798</v>
      </c>
      <c r="AE119" s="962" t="s">
        <v>1410</v>
      </c>
      <c r="AF119" s="962" t="s">
        <v>1456</v>
      </c>
      <c r="AG119" s="962" t="s">
        <v>1410</v>
      </c>
      <c r="AH119" s="962" t="s">
        <v>1408</v>
      </c>
      <c r="AI119" s="962" t="s">
        <v>1410</v>
      </c>
      <c r="AJ119" s="962" t="s">
        <v>1410</v>
      </c>
      <c r="AK119" s="962" t="s">
        <v>1415</v>
      </c>
      <c r="AL119" s="964" t="s">
        <v>1515</v>
      </c>
      <c r="AM119" s="962" t="s">
        <v>1514</v>
      </c>
      <c r="AN119" s="962" t="s">
        <v>1410</v>
      </c>
      <c r="AO119" s="962" t="s">
        <v>1410</v>
      </c>
      <c r="AP119" s="962" t="s">
        <v>1410</v>
      </c>
      <c r="AQ119" s="962" t="s">
        <v>1410</v>
      </c>
      <c r="AR119" s="962" t="s">
        <v>1410</v>
      </c>
      <c r="AS119" s="962" t="s">
        <v>1410</v>
      </c>
      <c r="AT119" s="962" t="s">
        <v>1410</v>
      </c>
      <c r="AU119" s="962" t="s">
        <v>1410</v>
      </c>
      <c r="AV119" s="962" t="s">
        <v>1410</v>
      </c>
      <c r="AW119" s="962" t="s">
        <v>1410</v>
      </c>
      <c r="AX119" s="962" t="s">
        <v>4219</v>
      </c>
      <c r="AY119" s="962" t="s">
        <v>4220</v>
      </c>
      <c r="AZ119" s="962" t="s">
        <v>4221</v>
      </c>
      <c r="BA119" s="962" t="s">
        <v>4222</v>
      </c>
      <c r="BB119" s="965" t="s">
        <v>4223</v>
      </c>
      <c r="BC119" s="965" t="s">
        <v>4224</v>
      </c>
      <c r="BD119" s="962" t="s">
        <v>6</v>
      </c>
      <c r="BE119" s="962" t="s">
        <v>4225</v>
      </c>
      <c r="BF119" s="962" t="s">
        <v>4226</v>
      </c>
      <c r="BG119" s="962" t="s">
        <v>4227</v>
      </c>
      <c r="BH119" s="962" t="s">
        <v>4228</v>
      </c>
      <c r="BI119" s="962" t="s">
        <v>4229</v>
      </c>
      <c r="BJ119" s="962" t="s">
        <v>1414</v>
      </c>
      <c r="BK119" s="962" t="s">
        <v>1414</v>
      </c>
      <c r="BL119" s="962" t="s">
        <v>1410</v>
      </c>
      <c r="BM119" s="962" t="s">
        <v>1456</v>
      </c>
      <c r="BN119" s="962" t="s">
        <v>1410</v>
      </c>
      <c r="BO119" s="962" t="s">
        <v>4230</v>
      </c>
      <c r="BP119" s="962" t="s">
        <v>1410</v>
      </c>
      <c r="BQ119" s="962" t="s">
        <v>1410</v>
      </c>
      <c r="BR119" s="962" t="s">
        <v>1410</v>
      </c>
      <c r="BS119" s="962" t="s">
        <v>4231</v>
      </c>
      <c r="BT119" s="962" t="s">
        <v>1605</v>
      </c>
      <c r="BU119" s="962" t="s">
        <v>2007</v>
      </c>
      <c r="BV119" s="962" t="s">
        <v>1410</v>
      </c>
      <c r="BW119" s="962" t="s">
        <v>2370</v>
      </c>
      <c r="BX119" s="962" t="s">
        <v>1410</v>
      </c>
      <c r="BY119" s="962" t="s">
        <v>4232</v>
      </c>
      <c r="BZ119" s="962" t="s">
        <v>1410</v>
      </c>
      <c r="CA119" s="962" t="s">
        <v>1410</v>
      </c>
      <c r="CB119" s="962" t="s">
        <v>1410</v>
      </c>
      <c r="CC119" s="962" t="s">
        <v>4233</v>
      </c>
      <c r="CD119" s="962" t="s">
        <v>4234</v>
      </c>
      <c r="CE119" s="962" t="s">
        <v>4235</v>
      </c>
      <c r="CF119" s="962" t="s">
        <v>4236</v>
      </c>
      <c r="CG119" s="962" t="s">
        <v>4237</v>
      </c>
      <c r="CH119" s="962" t="s">
        <v>4238</v>
      </c>
      <c r="CI119" s="962" t="s">
        <v>4239</v>
      </c>
      <c r="CJ119" s="962" t="s">
        <v>4240</v>
      </c>
      <c r="CK119" s="962" t="s">
        <v>4241</v>
      </c>
      <c r="CL119" s="962" t="s">
        <v>4242</v>
      </c>
      <c r="CM119" s="962" t="s">
        <v>4243</v>
      </c>
      <c r="CN119" s="962" t="s">
        <v>4244</v>
      </c>
      <c r="CO119" s="962" t="s">
        <v>4245</v>
      </c>
      <c r="CP119" s="962" t="s">
        <v>4246</v>
      </c>
      <c r="CQ119" s="962" t="s">
        <v>4246</v>
      </c>
      <c r="CR119" s="962" t="s">
        <v>4247</v>
      </c>
    </row>
    <row r="120">
      <c r="B120" s="961" t="s">
        <v>1008</v>
      </c>
      <c r="C120" s="962" t="s">
        <v>885</v>
      </c>
      <c r="D120" s="962" t="s">
        <v>1548</v>
      </c>
      <c r="E120" s="962" t="s">
        <v>1548</v>
      </c>
      <c r="F120" s="962" t="s">
        <v>1548</v>
      </c>
      <c r="G120" s="962" t="s">
        <v>1549</v>
      </c>
      <c r="H120" s="962" t="s">
        <v>1484</v>
      </c>
      <c r="I120" s="962" t="s">
        <v>1484</v>
      </c>
      <c r="J120" s="962" t="s">
        <v>1484</v>
      </c>
      <c r="K120" s="962" t="s">
        <v>1484</v>
      </c>
      <c r="L120" s="962" t="s">
        <v>1404</v>
      </c>
      <c r="M120" s="962" t="s">
        <v>1661</v>
      </c>
      <c r="N120" s="962" t="s">
        <v>1661</v>
      </c>
      <c r="O120" s="962" t="s">
        <v>1410</v>
      </c>
      <c r="P120" s="962" t="s">
        <v>4248</v>
      </c>
      <c r="Q120" s="962" t="s">
        <v>4249</v>
      </c>
      <c r="R120" s="962" t="s">
        <v>1410</v>
      </c>
      <c r="S120" s="962" t="s">
        <v>1410</v>
      </c>
      <c r="T120" s="962" t="s">
        <v>1404</v>
      </c>
      <c r="U120" s="963" t="s">
        <v>6</v>
      </c>
      <c r="V120" s="963" t="s">
        <v>6</v>
      </c>
      <c r="W120" s="962" t="s">
        <v>6</v>
      </c>
      <c r="X120" s="962" t="s">
        <v>6</v>
      </c>
      <c r="Y120" s="962" t="s">
        <v>6</v>
      </c>
      <c r="Z120" s="963" t="s">
        <v>6</v>
      </c>
      <c r="AA120" s="962" t="s">
        <v>6</v>
      </c>
      <c r="AB120" s="963" t="s">
        <v>6</v>
      </c>
      <c r="AC120" s="963" t="s">
        <v>6</v>
      </c>
      <c r="AD120" s="962" t="s">
        <v>1697</v>
      </c>
      <c r="AE120" s="962" t="s">
        <v>1410</v>
      </c>
      <c r="AF120" s="962" t="s">
        <v>1456</v>
      </c>
      <c r="AG120" s="962" t="s">
        <v>1410</v>
      </c>
      <c r="AH120" s="962" t="s">
        <v>1697</v>
      </c>
      <c r="AI120" s="962" t="s">
        <v>1410</v>
      </c>
      <c r="AJ120" s="962" t="s">
        <v>1410</v>
      </c>
      <c r="AK120" s="962" t="s">
        <v>1415</v>
      </c>
      <c r="AL120" s="964" t="s">
        <v>1415</v>
      </c>
      <c r="AM120" s="962" t="s">
        <v>1406</v>
      </c>
      <c r="AN120" s="962" t="s">
        <v>1410</v>
      </c>
      <c r="AO120" s="962" t="s">
        <v>1410</v>
      </c>
      <c r="AP120" s="962" t="s">
        <v>1410</v>
      </c>
      <c r="AQ120" s="962" t="s">
        <v>1410</v>
      </c>
      <c r="AR120" s="962" t="s">
        <v>1410</v>
      </c>
      <c r="AS120" s="962" t="s">
        <v>1410</v>
      </c>
      <c r="AT120" s="962" t="s">
        <v>1410</v>
      </c>
      <c r="AU120" s="962" t="s">
        <v>1410</v>
      </c>
      <c r="AV120" s="962" t="s">
        <v>1410</v>
      </c>
      <c r="AW120" s="962" t="s">
        <v>1410</v>
      </c>
      <c r="AX120" s="962" t="s">
        <v>4250</v>
      </c>
      <c r="AY120" s="962" t="s">
        <v>4251</v>
      </c>
      <c r="AZ120" s="962" t="s">
        <v>4252</v>
      </c>
      <c r="BA120" s="962" t="s">
        <v>4253</v>
      </c>
      <c r="BB120" s="965" t="s">
        <v>4254</v>
      </c>
      <c r="BC120" s="965" t="s">
        <v>4255</v>
      </c>
      <c r="BD120" s="962" t="s">
        <v>6</v>
      </c>
      <c r="BE120" s="962" t="s">
        <v>4256</v>
      </c>
      <c r="BF120" s="962" t="s">
        <v>4257</v>
      </c>
      <c r="BG120" s="962" t="s">
        <v>4258</v>
      </c>
      <c r="BH120" s="962" t="s">
        <v>4259</v>
      </c>
      <c r="BI120" s="962" t="s">
        <v>4260</v>
      </c>
      <c r="BJ120" s="962" t="s">
        <v>1414</v>
      </c>
      <c r="BK120" s="962" t="s">
        <v>1414</v>
      </c>
      <c r="BL120" s="962" t="s">
        <v>1410</v>
      </c>
      <c r="BM120" s="962" t="s">
        <v>1405</v>
      </c>
      <c r="BN120" s="962" t="s">
        <v>1410</v>
      </c>
      <c r="BO120" s="962" t="s">
        <v>2062</v>
      </c>
      <c r="BP120" s="962" t="s">
        <v>1410</v>
      </c>
      <c r="BQ120" s="962" t="s">
        <v>1410</v>
      </c>
      <c r="BR120" s="962" t="s">
        <v>1410</v>
      </c>
      <c r="BS120" s="962" t="s">
        <v>4261</v>
      </c>
      <c r="BT120" s="962" t="s">
        <v>1605</v>
      </c>
      <c r="BU120" s="962" t="s">
        <v>2007</v>
      </c>
      <c r="BV120" s="962" t="s">
        <v>1410</v>
      </c>
      <c r="BW120" s="962" t="s">
        <v>4262</v>
      </c>
      <c r="BX120" s="962" t="s">
        <v>1410</v>
      </c>
      <c r="BY120" s="962" t="s">
        <v>1641</v>
      </c>
      <c r="BZ120" s="962" t="s">
        <v>1410</v>
      </c>
      <c r="CA120" s="962" t="s">
        <v>1410</v>
      </c>
      <c r="CB120" s="962" t="s">
        <v>1410</v>
      </c>
      <c r="CC120" s="962" t="s">
        <v>4263</v>
      </c>
      <c r="CD120" s="962" t="s">
        <v>4264</v>
      </c>
      <c r="CE120" s="962" t="s">
        <v>4265</v>
      </c>
      <c r="CF120" s="962" t="s">
        <v>4266</v>
      </c>
      <c r="CG120" s="962" t="s">
        <v>4267</v>
      </c>
      <c r="CH120" s="962" t="s">
        <v>4268</v>
      </c>
      <c r="CI120" s="962" t="s">
        <v>4269</v>
      </c>
      <c r="CJ120" s="962" t="s">
        <v>4270</v>
      </c>
      <c r="CK120" s="962" t="s">
        <v>4271</v>
      </c>
      <c r="CL120" s="962" t="s">
        <v>4272</v>
      </c>
      <c r="CM120" s="962" t="s">
        <v>4273</v>
      </c>
      <c r="CN120" s="962" t="s">
        <v>4274</v>
      </c>
      <c r="CO120" s="962" t="s">
        <v>4275</v>
      </c>
      <c r="CP120" s="962" t="s">
        <v>4276</v>
      </c>
      <c r="CQ120" s="962" t="s">
        <v>4276</v>
      </c>
      <c r="CR120" s="962" t="s">
        <v>12</v>
      </c>
    </row>
    <row r="121">
      <c r="B121" s="961" t="s">
        <v>1009</v>
      </c>
      <c r="C121" s="962" t="s">
        <v>886</v>
      </c>
      <c r="D121" s="962" t="s">
        <v>1404</v>
      </c>
      <c r="E121" s="962" t="s">
        <v>1404</v>
      </c>
      <c r="F121" s="962" t="s">
        <v>1404</v>
      </c>
      <c r="G121" s="962" t="s">
        <v>1585</v>
      </c>
      <c r="H121" s="962" t="s">
        <v>1697</v>
      </c>
      <c r="I121" s="962" t="s">
        <v>1697</v>
      </c>
      <c r="J121" s="962" t="s">
        <v>1697</v>
      </c>
      <c r="K121" s="962" t="s">
        <v>1697</v>
      </c>
      <c r="L121" s="962" t="s">
        <v>1404</v>
      </c>
      <c r="M121" s="962" t="s">
        <v>1449</v>
      </c>
      <c r="N121" s="962" t="s">
        <v>1449</v>
      </c>
      <c r="O121" s="962" t="s">
        <v>1410</v>
      </c>
      <c r="P121" s="962" t="s">
        <v>1657</v>
      </c>
      <c r="Q121" s="962" t="s">
        <v>1658</v>
      </c>
      <c r="R121" s="962" t="s">
        <v>1410</v>
      </c>
      <c r="S121" s="962" t="s">
        <v>1410</v>
      </c>
      <c r="T121" s="962" t="s">
        <v>1404</v>
      </c>
      <c r="U121" s="963" t="s">
        <v>6</v>
      </c>
      <c r="V121" s="963" t="s">
        <v>6</v>
      </c>
      <c r="W121" s="962" t="s">
        <v>6</v>
      </c>
      <c r="X121" s="962" t="s">
        <v>6</v>
      </c>
      <c r="Y121" s="962" t="s">
        <v>913</v>
      </c>
      <c r="Z121" s="963" t="s">
        <v>6</v>
      </c>
      <c r="AA121" s="962" t="s">
        <v>6</v>
      </c>
      <c r="AB121" s="963" t="s">
        <v>6</v>
      </c>
      <c r="AC121" s="963" t="s">
        <v>6</v>
      </c>
      <c r="AD121" s="962" t="s">
        <v>1641</v>
      </c>
      <c r="AE121" s="962" t="s">
        <v>1410</v>
      </c>
      <c r="AF121" s="962" t="s">
        <v>1456</v>
      </c>
      <c r="AG121" s="962" t="s">
        <v>1410</v>
      </c>
      <c r="AH121" s="962" t="s">
        <v>1414</v>
      </c>
      <c r="AI121" s="962" t="s">
        <v>1410</v>
      </c>
      <c r="AJ121" s="962" t="s">
        <v>1410</v>
      </c>
      <c r="AK121" s="962" t="s">
        <v>1415</v>
      </c>
      <c r="AL121" s="964" t="s">
        <v>1427</v>
      </c>
      <c r="AM121" s="962" t="s">
        <v>1410</v>
      </c>
      <c r="AN121" s="962" t="s">
        <v>1410</v>
      </c>
      <c r="AO121" s="962" t="s">
        <v>1410</v>
      </c>
      <c r="AP121" s="962" t="s">
        <v>1410</v>
      </c>
      <c r="AQ121" s="962" t="s">
        <v>1410</v>
      </c>
      <c r="AR121" s="962" t="s">
        <v>1410</v>
      </c>
      <c r="AS121" s="962" t="s">
        <v>1410</v>
      </c>
      <c r="AT121" s="962" t="s">
        <v>1410</v>
      </c>
      <c r="AU121" s="962" t="s">
        <v>1410</v>
      </c>
      <c r="AV121" s="962" t="s">
        <v>1410</v>
      </c>
      <c r="AW121" s="962" t="s">
        <v>1410</v>
      </c>
      <c r="AX121" s="962" t="s">
        <v>4277</v>
      </c>
      <c r="AY121" s="962" t="s">
        <v>4278</v>
      </c>
      <c r="AZ121" s="962" t="s">
        <v>4279</v>
      </c>
      <c r="BA121" s="962" t="s">
        <v>4280</v>
      </c>
      <c r="BB121" s="965" t="s">
        <v>4281</v>
      </c>
      <c r="BC121" s="965" t="s">
        <v>4282</v>
      </c>
      <c r="BD121" s="962" t="s">
        <v>6</v>
      </c>
      <c r="BE121" s="962" t="s">
        <v>1522</v>
      </c>
      <c r="BF121" s="962" t="s">
        <v>1523</v>
      </c>
      <c r="BG121" s="962" t="s">
        <v>1524</v>
      </c>
      <c r="BH121" s="962" t="s">
        <v>1975</v>
      </c>
      <c r="BI121" s="962" t="s">
        <v>4283</v>
      </c>
      <c r="BJ121" s="962" t="s">
        <v>1414</v>
      </c>
      <c r="BK121" s="962" t="s">
        <v>1414</v>
      </c>
      <c r="BL121" s="962" t="s">
        <v>1410</v>
      </c>
      <c r="BM121" s="962" t="s">
        <v>1410</v>
      </c>
      <c r="BN121" s="962" t="s">
        <v>1410</v>
      </c>
      <c r="BO121" s="962" t="s">
        <v>1406</v>
      </c>
      <c r="BP121" s="962" t="s">
        <v>1410</v>
      </c>
      <c r="BQ121" s="962" t="s">
        <v>1410</v>
      </c>
      <c r="BR121" s="962" t="s">
        <v>1410</v>
      </c>
      <c r="BS121" s="962" t="s">
        <v>4284</v>
      </c>
      <c r="BT121" s="962" t="s">
        <v>1605</v>
      </c>
      <c r="BU121" s="962" t="s">
        <v>2007</v>
      </c>
      <c r="BV121" s="962" t="s">
        <v>1410</v>
      </c>
      <c r="BW121" s="962" t="s">
        <v>1410</v>
      </c>
      <c r="BX121" s="962" t="s">
        <v>1410</v>
      </c>
      <c r="BY121" s="962" t="s">
        <v>1529</v>
      </c>
      <c r="BZ121" s="962" t="s">
        <v>1410</v>
      </c>
      <c r="CA121" s="962" t="s">
        <v>1410</v>
      </c>
      <c r="CB121" s="962" t="s">
        <v>1410</v>
      </c>
      <c r="CC121" s="962" t="s">
        <v>2053</v>
      </c>
      <c r="CD121" s="962" t="s">
        <v>4285</v>
      </c>
      <c r="CE121" s="962" t="s">
        <v>4286</v>
      </c>
      <c r="CF121" s="962" t="s">
        <v>4287</v>
      </c>
      <c r="CG121" s="962" t="s">
        <v>4288</v>
      </c>
      <c r="CH121" s="962" t="s">
        <v>4289</v>
      </c>
      <c r="CI121" s="962" t="s">
        <v>4290</v>
      </c>
      <c r="CJ121" s="962" t="s">
        <v>4291</v>
      </c>
      <c r="CK121" s="962" t="s">
        <v>4292</v>
      </c>
      <c r="CL121" s="962" t="s">
        <v>4293</v>
      </c>
      <c r="CM121" s="962" t="s">
        <v>4294</v>
      </c>
      <c r="CN121" s="962" t="s">
        <v>4295</v>
      </c>
      <c r="CO121" s="962" t="s">
        <v>4296</v>
      </c>
      <c r="CP121" s="962" t="s">
        <v>4297</v>
      </c>
      <c r="CQ121" s="962" t="s">
        <v>4297</v>
      </c>
      <c r="CR121" s="962" t="s">
        <v>4298</v>
      </c>
    </row>
    <row r="122">
      <c r="B122" s="961" t="s">
        <v>1009</v>
      </c>
      <c r="C122" s="962" t="s">
        <v>885</v>
      </c>
      <c r="D122" s="962" t="s">
        <v>1548</v>
      </c>
      <c r="E122" s="962" t="s">
        <v>1548</v>
      </c>
      <c r="F122" s="962" t="s">
        <v>1548</v>
      </c>
      <c r="G122" s="962" t="s">
        <v>1549</v>
      </c>
      <c r="H122" s="962" t="s">
        <v>1564</v>
      </c>
      <c r="I122" s="962" t="s">
        <v>1564</v>
      </c>
      <c r="J122" s="962" t="s">
        <v>1564</v>
      </c>
      <c r="K122" s="962" t="s">
        <v>1564</v>
      </c>
      <c r="L122" s="962" t="s">
        <v>1404</v>
      </c>
      <c r="M122" s="962" t="s">
        <v>1408</v>
      </c>
      <c r="N122" s="962" t="s">
        <v>1408</v>
      </c>
      <c r="O122" s="962" t="s">
        <v>1410</v>
      </c>
      <c r="P122" s="962" t="s">
        <v>4299</v>
      </c>
      <c r="Q122" s="962" t="s">
        <v>4300</v>
      </c>
      <c r="R122" s="962" t="s">
        <v>1410</v>
      </c>
      <c r="S122" s="962" t="s">
        <v>1410</v>
      </c>
      <c r="T122" s="962" t="s">
        <v>1404</v>
      </c>
      <c r="U122" s="963" t="s">
        <v>6</v>
      </c>
      <c r="V122" s="963" t="s">
        <v>6</v>
      </c>
      <c r="W122" s="962" t="s">
        <v>6</v>
      </c>
      <c r="X122" s="962" t="s">
        <v>6</v>
      </c>
      <c r="Y122" s="962" t="s">
        <v>6</v>
      </c>
      <c r="Z122" s="963" t="s">
        <v>6</v>
      </c>
      <c r="AA122" s="962" t="s">
        <v>6</v>
      </c>
      <c r="AB122" s="963" t="s">
        <v>6</v>
      </c>
      <c r="AC122" s="963" t="s">
        <v>6</v>
      </c>
      <c r="AD122" s="962" t="s">
        <v>2650</v>
      </c>
      <c r="AE122" s="962" t="s">
        <v>1410</v>
      </c>
      <c r="AF122" s="962" t="s">
        <v>1405</v>
      </c>
      <c r="AG122" s="962" t="s">
        <v>1410</v>
      </c>
      <c r="AH122" s="962" t="s">
        <v>1456</v>
      </c>
      <c r="AI122" s="962" t="s">
        <v>1410</v>
      </c>
      <c r="AJ122" s="962" t="s">
        <v>1410</v>
      </c>
      <c r="AK122" s="962" t="s">
        <v>1405</v>
      </c>
      <c r="AL122" s="964" t="s">
        <v>1405</v>
      </c>
      <c r="AM122" s="962" t="s">
        <v>1410</v>
      </c>
      <c r="AN122" s="962" t="s">
        <v>1410</v>
      </c>
      <c r="AO122" s="962" t="s">
        <v>1410</v>
      </c>
      <c r="AP122" s="962" t="s">
        <v>1410</v>
      </c>
      <c r="AQ122" s="962" t="s">
        <v>1410</v>
      </c>
      <c r="AR122" s="962" t="s">
        <v>1410</v>
      </c>
      <c r="AS122" s="962" t="s">
        <v>1410</v>
      </c>
      <c r="AT122" s="962" t="s">
        <v>1410</v>
      </c>
      <c r="AU122" s="962" t="s">
        <v>1410</v>
      </c>
      <c r="AV122" s="962" t="s">
        <v>1410</v>
      </c>
      <c r="AW122" s="962" t="s">
        <v>1410</v>
      </c>
      <c r="AX122" s="962" t="s">
        <v>4301</v>
      </c>
      <c r="AY122" s="962" t="s">
        <v>4302</v>
      </c>
      <c r="AZ122" s="962" t="s">
        <v>4303</v>
      </c>
      <c r="BA122" s="962" t="s">
        <v>4304</v>
      </c>
      <c r="BB122" s="965" t="s">
        <v>4305</v>
      </c>
      <c r="BC122" s="965" t="s">
        <v>4306</v>
      </c>
      <c r="BD122" s="962" t="s">
        <v>6</v>
      </c>
      <c r="BE122" s="962" t="s">
        <v>4307</v>
      </c>
      <c r="BF122" s="962" t="s">
        <v>4308</v>
      </c>
      <c r="BG122" s="962" t="s">
        <v>4309</v>
      </c>
      <c r="BH122" s="962" t="s">
        <v>4310</v>
      </c>
      <c r="BI122" s="962" t="s">
        <v>4311</v>
      </c>
      <c r="BJ122" s="962" t="s">
        <v>1552</v>
      </c>
      <c r="BK122" s="962" t="s">
        <v>1552</v>
      </c>
      <c r="BL122" s="962" t="s">
        <v>1410</v>
      </c>
      <c r="BM122" s="962" t="s">
        <v>1410</v>
      </c>
      <c r="BN122" s="962" t="s">
        <v>1410</v>
      </c>
      <c r="BO122" s="962" t="s">
        <v>3356</v>
      </c>
      <c r="BP122" s="962" t="s">
        <v>1410</v>
      </c>
      <c r="BQ122" s="962" t="s">
        <v>1410</v>
      </c>
      <c r="BR122" s="962" t="s">
        <v>1410</v>
      </c>
      <c r="BS122" s="962" t="s">
        <v>4312</v>
      </c>
      <c r="BT122" s="962" t="s">
        <v>1604</v>
      </c>
      <c r="BU122" s="962" t="s">
        <v>1605</v>
      </c>
      <c r="BV122" s="962" t="s">
        <v>1410</v>
      </c>
      <c r="BW122" s="962" t="s">
        <v>1410</v>
      </c>
      <c r="BX122" s="962" t="s">
        <v>1410</v>
      </c>
      <c r="BY122" s="962" t="s">
        <v>1660</v>
      </c>
      <c r="BZ122" s="962" t="s">
        <v>1410</v>
      </c>
      <c r="CA122" s="962" t="s">
        <v>1410</v>
      </c>
      <c r="CB122" s="962" t="s">
        <v>1410</v>
      </c>
      <c r="CC122" s="962" t="s">
        <v>4313</v>
      </c>
      <c r="CD122" s="962" t="s">
        <v>4314</v>
      </c>
      <c r="CE122" s="962" t="s">
        <v>4315</v>
      </c>
      <c r="CF122" s="962" t="s">
        <v>4316</v>
      </c>
      <c r="CG122" s="962" t="s">
        <v>4317</v>
      </c>
      <c r="CH122" s="962" t="s">
        <v>4318</v>
      </c>
      <c r="CI122" s="962" t="s">
        <v>4319</v>
      </c>
      <c r="CJ122" s="962" t="s">
        <v>4320</v>
      </c>
      <c r="CK122" s="962" t="s">
        <v>4321</v>
      </c>
      <c r="CL122" s="962" t="s">
        <v>4322</v>
      </c>
      <c r="CM122" s="962" t="s">
        <v>4323</v>
      </c>
      <c r="CN122" s="962" t="s">
        <v>4324</v>
      </c>
      <c r="CO122" s="962" t="s">
        <v>4325</v>
      </c>
      <c r="CP122" s="962" t="s">
        <v>4326</v>
      </c>
      <c r="CQ122" s="962" t="s">
        <v>4326</v>
      </c>
      <c r="CR122" s="962" t="s">
        <v>12</v>
      </c>
    </row>
    <row r="123">
      <c r="B123" s="961" t="s">
        <v>1010</v>
      </c>
      <c r="C123" s="962" t="s">
        <v>885</v>
      </c>
      <c r="D123" s="962" t="s">
        <v>1404</v>
      </c>
      <c r="E123" s="962" t="s">
        <v>1404</v>
      </c>
      <c r="F123" s="962" t="s">
        <v>1404</v>
      </c>
      <c r="G123" s="962" t="s">
        <v>1624</v>
      </c>
      <c r="H123" s="962" t="s">
        <v>1484</v>
      </c>
      <c r="I123" s="962" t="s">
        <v>1484</v>
      </c>
      <c r="J123" s="962" t="s">
        <v>1484</v>
      </c>
      <c r="K123" s="962" t="s">
        <v>1484</v>
      </c>
      <c r="L123" s="962" t="s">
        <v>1404</v>
      </c>
      <c r="M123" s="962" t="s">
        <v>12</v>
      </c>
      <c r="N123" s="962" t="s">
        <v>12</v>
      </c>
      <c r="O123" s="962" t="s">
        <v>1410</v>
      </c>
      <c r="P123" s="962" t="s">
        <v>1730</v>
      </c>
      <c r="Q123" s="962" t="s">
        <v>1730</v>
      </c>
      <c r="R123" s="962" t="s">
        <v>1410</v>
      </c>
      <c r="S123" s="962" t="s">
        <v>1410</v>
      </c>
      <c r="T123" s="962" t="s">
        <v>1404</v>
      </c>
      <c r="U123" s="963" t="s">
        <v>6</v>
      </c>
      <c r="V123" s="963" t="s">
        <v>6</v>
      </c>
      <c r="W123" s="962" t="s">
        <v>6</v>
      </c>
      <c r="X123" s="962" t="s">
        <v>6</v>
      </c>
      <c r="Y123" s="962" t="s">
        <v>6</v>
      </c>
      <c r="Z123" s="963" t="s">
        <v>6</v>
      </c>
      <c r="AA123" s="962" t="s">
        <v>6</v>
      </c>
      <c r="AB123" s="963" t="s">
        <v>6</v>
      </c>
      <c r="AC123" s="963" t="s">
        <v>6</v>
      </c>
      <c r="AD123" s="962" t="s">
        <v>2899</v>
      </c>
      <c r="AE123" s="962" t="s">
        <v>1410</v>
      </c>
      <c r="AF123" s="962" t="s">
        <v>1406</v>
      </c>
      <c r="AG123" s="962" t="s">
        <v>1410</v>
      </c>
      <c r="AH123" s="962" t="s">
        <v>1514</v>
      </c>
      <c r="AI123" s="962" t="s">
        <v>1410</v>
      </c>
      <c r="AJ123" s="962" t="s">
        <v>1410</v>
      </c>
      <c r="AK123" s="962" t="s">
        <v>1404</v>
      </c>
      <c r="AL123" s="964" t="s">
        <v>1514</v>
      </c>
      <c r="AM123" s="962" t="s">
        <v>1410</v>
      </c>
      <c r="AN123" s="962" t="s">
        <v>1410</v>
      </c>
      <c r="AO123" s="962" t="s">
        <v>1410</v>
      </c>
      <c r="AP123" s="962" t="s">
        <v>1410</v>
      </c>
      <c r="AQ123" s="962" t="s">
        <v>1410</v>
      </c>
      <c r="AR123" s="962" t="s">
        <v>1410</v>
      </c>
      <c r="AS123" s="962" t="s">
        <v>1410</v>
      </c>
      <c r="AT123" s="962" t="s">
        <v>1410</v>
      </c>
      <c r="AU123" s="962" t="s">
        <v>1410</v>
      </c>
      <c r="AV123" s="962" t="s">
        <v>1410</v>
      </c>
      <c r="AW123" s="962" t="s">
        <v>1410</v>
      </c>
      <c r="AX123" s="962" t="s">
        <v>4327</v>
      </c>
      <c r="AY123" s="962" t="s">
        <v>4328</v>
      </c>
      <c r="AZ123" s="962" t="s">
        <v>4329</v>
      </c>
      <c r="BA123" s="962" t="s">
        <v>4330</v>
      </c>
      <c r="BB123" s="965" t="s">
        <v>4331</v>
      </c>
      <c r="BC123" s="965" t="s">
        <v>4332</v>
      </c>
      <c r="BD123" s="962" t="s">
        <v>6</v>
      </c>
      <c r="BE123" s="962" t="s">
        <v>4333</v>
      </c>
      <c r="BF123" s="962" t="s">
        <v>4334</v>
      </c>
      <c r="BG123" s="962" t="s">
        <v>4335</v>
      </c>
      <c r="BH123" s="962" t="s">
        <v>1798</v>
      </c>
      <c r="BI123" s="962" t="s">
        <v>4336</v>
      </c>
      <c r="BJ123" s="962" t="s">
        <v>1459</v>
      </c>
      <c r="BK123" s="962" t="s">
        <v>1459</v>
      </c>
      <c r="BL123" s="962" t="s">
        <v>1410</v>
      </c>
      <c r="BM123" s="962" t="s">
        <v>1410</v>
      </c>
      <c r="BN123" s="962" t="s">
        <v>1410</v>
      </c>
      <c r="BO123" s="962" t="s">
        <v>1908</v>
      </c>
      <c r="BP123" s="962" t="s">
        <v>1410</v>
      </c>
      <c r="BQ123" s="962" t="s">
        <v>1410</v>
      </c>
      <c r="BR123" s="962" t="s">
        <v>1410</v>
      </c>
      <c r="BS123" s="962" t="s">
        <v>4337</v>
      </c>
      <c r="BT123" s="962" t="s">
        <v>1585</v>
      </c>
      <c r="BU123" s="962" t="s">
        <v>1638</v>
      </c>
      <c r="BV123" s="962" t="s">
        <v>1410</v>
      </c>
      <c r="BW123" s="962" t="s">
        <v>1410</v>
      </c>
      <c r="BX123" s="962" t="s">
        <v>1410</v>
      </c>
      <c r="BY123" s="962" t="s">
        <v>1408</v>
      </c>
      <c r="BZ123" s="962" t="s">
        <v>1410</v>
      </c>
      <c r="CA123" s="962" t="s">
        <v>1410</v>
      </c>
      <c r="CB123" s="962" t="s">
        <v>1410</v>
      </c>
      <c r="CC123" s="962" t="s">
        <v>4338</v>
      </c>
      <c r="CD123" s="962" t="s">
        <v>4339</v>
      </c>
      <c r="CE123" s="962" t="s">
        <v>4340</v>
      </c>
      <c r="CF123" s="962" t="s">
        <v>4341</v>
      </c>
      <c r="CG123" s="962" t="s">
        <v>4342</v>
      </c>
      <c r="CH123" s="962" t="s">
        <v>4343</v>
      </c>
      <c r="CI123" s="962" t="s">
        <v>4344</v>
      </c>
      <c r="CJ123" s="962" t="s">
        <v>4345</v>
      </c>
      <c r="CK123" s="962" t="s">
        <v>4346</v>
      </c>
      <c r="CL123" s="962" t="s">
        <v>4347</v>
      </c>
      <c r="CM123" s="962" t="s">
        <v>4348</v>
      </c>
      <c r="CN123" s="962" t="s">
        <v>4349</v>
      </c>
      <c r="CO123" s="962" t="s">
        <v>4350</v>
      </c>
      <c r="CP123" s="962" t="s">
        <v>4351</v>
      </c>
      <c r="CQ123" s="962" t="s">
        <v>4351</v>
      </c>
      <c r="CR123" s="962" t="s">
        <v>12</v>
      </c>
    </row>
    <row r="124">
      <c r="B124" s="961" t="s">
        <v>1011</v>
      </c>
      <c r="C124" s="962" t="s">
        <v>885</v>
      </c>
      <c r="D124" s="962" t="s">
        <v>1404</v>
      </c>
      <c r="E124" s="962" t="s">
        <v>1548</v>
      </c>
      <c r="F124" s="962" t="s">
        <v>1548</v>
      </c>
      <c r="G124" s="962" t="s">
        <v>2158</v>
      </c>
      <c r="H124" s="962" t="s">
        <v>1548</v>
      </c>
      <c r="I124" s="962" t="s">
        <v>1548</v>
      </c>
      <c r="J124" s="962" t="s">
        <v>1548</v>
      </c>
      <c r="K124" s="962" t="s">
        <v>1548</v>
      </c>
      <c r="L124" s="962" t="s">
        <v>1404</v>
      </c>
      <c r="M124" s="962" t="s">
        <v>6</v>
      </c>
      <c r="N124" s="962" t="s">
        <v>6</v>
      </c>
      <c r="O124" s="962" t="s">
        <v>1410</v>
      </c>
      <c r="P124" s="962" t="s">
        <v>1410</v>
      </c>
      <c r="Q124" s="962" t="s">
        <v>1410</v>
      </c>
      <c r="R124" s="962" t="s">
        <v>1410</v>
      </c>
      <c r="S124" s="962" t="s">
        <v>1410</v>
      </c>
      <c r="T124" s="962" t="s">
        <v>1404</v>
      </c>
      <c r="U124" s="963" t="s">
        <v>6</v>
      </c>
      <c r="V124" s="963" t="s">
        <v>6</v>
      </c>
      <c r="W124" s="962" t="s">
        <v>6</v>
      </c>
      <c r="X124" s="962" t="s">
        <v>6</v>
      </c>
      <c r="Y124" s="962" t="s">
        <v>6</v>
      </c>
      <c r="Z124" s="963" t="s">
        <v>6</v>
      </c>
      <c r="AA124" s="962" t="s">
        <v>6</v>
      </c>
      <c r="AB124" s="963" t="s">
        <v>6</v>
      </c>
      <c r="AC124" s="963" t="s">
        <v>6</v>
      </c>
      <c r="AD124" s="962" t="s">
        <v>1514</v>
      </c>
      <c r="AE124" s="962" t="s">
        <v>1410</v>
      </c>
      <c r="AF124" s="962" t="s">
        <v>1459</v>
      </c>
      <c r="AG124" s="962" t="s">
        <v>1410</v>
      </c>
      <c r="AH124" s="962" t="s">
        <v>1456</v>
      </c>
      <c r="AI124" s="962" t="s">
        <v>1410</v>
      </c>
      <c r="AJ124" s="962" t="s">
        <v>1410</v>
      </c>
      <c r="AK124" s="964" t="s">
        <v>1406</v>
      </c>
      <c r="AL124" s="962" t="s">
        <v>1410</v>
      </c>
      <c r="AM124" s="962" t="s">
        <v>1410</v>
      </c>
      <c r="AN124" s="962" t="s">
        <v>1410</v>
      </c>
      <c r="AO124" s="962" t="s">
        <v>1410</v>
      </c>
      <c r="AP124" s="962" t="s">
        <v>1410</v>
      </c>
      <c r="AQ124" s="962" t="s">
        <v>1410</v>
      </c>
      <c r="AR124" s="962" t="s">
        <v>1410</v>
      </c>
      <c r="AS124" s="962" t="s">
        <v>1410</v>
      </c>
      <c r="AT124" s="962" t="s">
        <v>1410</v>
      </c>
      <c r="AU124" s="962" t="s">
        <v>1410</v>
      </c>
      <c r="AV124" s="962" t="s">
        <v>1410</v>
      </c>
      <c r="AW124" s="962" t="s">
        <v>1410</v>
      </c>
      <c r="AX124" s="962" t="s">
        <v>2004</v>
      </c>
      <c r="AY124" s="962" t="s">
        <v>4352</v>
      </c>
      <c r="AZ124" s="962" t="s">
        <v>4353</v>
      </c>
      <c r="BA124" s="962" t="s">
        <v>2727</v>
      </c>
      <c r="BB124" s="965" t="s">
        <v>4354</v>
      </c>
      <c r="BC124" s="965" t="s">
        <v>3806</v>
      </c>
      <c r="BD124" s="962" t="s">
        <v>6</v>
      </c>
      <c r="BE124" s="962" t="s">
        <v>4355</v>
      </c>
      <c r="BF124" s="962" t="s">
        <v>4356</v>
      </c>
      <c r="BG124" s="962" t="s">
        <v>4357</v>
      </c>
      <c r="BH124" s="962" t="s">
        <v>2997</v>
      </c>
      <c r="BI124" s="962" t="s">
        <v>4358</v>
      </c>
      <c r="BJ124" s="962" t="s">
        <v>1515</v>
      </c>
      <c r="BK124" s="962" t="s">
        <v>1515</v>
      </c>
      <c r="BL124" s="962" t="s">
        <v>1410</v>
      </c>
      <c r="BM124" s="962" t="s">
        <v>1410</v>
      </c>
      <c r="BN124" s="962" t="s">
        <v>1410</v>
      </c>
      <c r="BO124" s="962" t="s">
        <v>1410</v>
      </c>
      <c r="BP124" s="962" t="s">
        <v>1410</v>
      </c>
      <c r="BQ124" s="962" t="s">
        <v>1410</v>
      </c>
      <c r="BR124" s="962" t="s">
        <v>1410</v>
      </c>
      <c r="BS124" s="962" t="s">
        <v>4359</v>
      </c>
      <c r="BT124" s="962" t="s">
        <v>1478</v>
      </c>
      <c r="BU124" s="962" t="s">
        <v>1910</v>
      </c>
      <c r="BV124" s="962" t="s">
        <v>1410</v>
      </c>
      <c r="BW124" s="962" t="s">
        <v>1410</v>
      </c>
      <c r="BX124" s="962" t="s">
        <v>1410</v>
      </c>
      <c r="BY124" s="962" t="s">
        <v>1410</v>
      </c>
      <c r="BZ124" s="962" t="s">
        <v>1410</v>
      </c>
      <c r="CA124" s="962" t="s">
        <v>1410</v>
      </c>
      <c r="CB124" s="962" t="s">
        <v>1410</v>
      </c>
      <c r="CC124" s="962" t="s">
        <v>3473</v>
      </c>
      <c r="CD124" s="962" t="s">
        <v>4360</v>
      </c>
      <c r="CE124" s="962" t="s">
        <v>4361</v>
      </c>
      <c r="CF124" s="962" t="s">
        <v>4362</v>
      </c>
      <c r="CG124" s="962" t="s">
        <v>4363</v>
      </c>
      <c r="CH124" s="962" t="s">
        <v>4364</v>
      </c>
      <c r="CI124" s="962" t="s">
        <v>4365</v>
      </c>
      <c r="CJ124" s="962" t="s">
        <v>4366</v>
      </c>
      <c r="CK124" s="962" t="s">
        <v>4367</v>
      </c>
      <c r="CL124" s="962" t="s">
        <v>4368</v>
      </c>
      <c r="CM124" s="962" t="s">
        <v>4369</v>
      </c>
      <c r="CN124" s="962" t="s">
        <v>4370</v>
      </c>
      <c r="CO124" s="962" t="s">
        <v>4371</v>
      </c>
      <c r="CP124" s="962" t="s">
        <v>4372</v>
      </c>
      <c r="CQ124" s="962" t="s">
        <v>4372</v>
      </c>
      <c r="CR124" s="962" t="s">
        <v>12</v>
      </c>
    </row>
    <row r="125">
      <c r="B125" s="961" t="s">
        <v>1012</v>
      </c>
      <c r="C125" s="962" t="s">
        <v>886</v>
      </c>
      <c r="D125" s="962" t="s">
        <v>1404</v>
      </c>
      <c r="E125" s="962" t="s">
        <v>1404</v>
      </c>
      <c r="F125" s="962" t="s">
        <v>1404</v>
      </c>
      <c r="G125" s="962" t="s">
        <v>1585</v>
      </c>
      <c r="H125" s="962" t="s">
        <v>2159</v>
      </c>
      <c r="I125" s="962" t="s">
        <v>2159</v>
      </c>
      <c r="J125" s="962" t="s">
        <v>2159</v>
      </c>
      <c r="K125" s="962" t="s">
        <v>2159</v>
      </c>
      <c r="L125" s="962" t="s">
        <v>1404</v>
      </c>
      <c r="M125" s="962" t="s">
        <v>1529</v>
      </c>
      <c r="N125" s="962" t="s">
        <v>1529</v>
      </c>
      <c r="O125" s="962" t="s">
        <v>1410</v>
      </c>
      <c r="P125" s="962" t="s">
        <v>1410</v>
      </c>
      <c r="Q125" s="962" t="s">
        <v>1410</v>
      </c>
      <c r="R125" s="962" t="s">
        <v>1410</v>
      </c>
      <c r="S125" s="962" t="s">
        <v>1410</v>
      </c>
      <c r="T125" s="962" t="s">
        <v>1404</v>
      </c>
      <c r="U125" s="963" t="s">
        <v>6</v>
      </c>
      <c r="V125" s="963" t="s">
        <v>6</v>
      </c>
      <c r="W125" s="962" t="s">
        <v>6</v>
      </c>
      <c r="X125" s="962" t="s">
        <v>6</v>
      </c>
      <c r="Y125" s="962" t="s">
        <v>913</v>
      </c>
      <c r="Z125" s="963" t="s">
        <v>6</v>
      </c>
      <c r="AA125" s="962" t="s">
        <v>6</v>
      </c>
      <c r="AB125" s="963" t="s">
        <v>6</v>
      </c>
      <c r="AC125" s="963" t="s">
        <v>6</v>
      </c>
      <c r="AD125" s="962" t="s">
        <v>1410</v>
      </c>
      <c r="AE125" s="962" t="s">
        <v>1408</v>
      </c>
      <c r="AF125" s="962" t="s">
        <v>1408</v>
      </c>
      <c r="AG125" s="962" t="s">
        <v>1410</v>
      </c>
      <c r="AH125" s="962" t="s">
        <v>1801</v>
      </c>
      <c r="AI125" s="962" t="s">
        <v>1410</v>
      </c>
      <c r="AJ125" s="962" t="s">
        <v>1410</v>
      </c>
      <c r="AK125" s="964" t="s">
        <v>1406</v>
      </c>
      <c r="AL125" s="962" t="s">
        <v>1427</v>
      </c>
      <c r="AM125" s="962" t="s">
        <v>1410</v>
      </c>
      <c r="AN125" s="962" t="s">
        <v>1410</v>
      </c>
      <c r="AO125" s="962" t="s">
        <v>1410</v>
      </c>
      <c r="AP125" s="962" t="s">
        <v>1410</v>
      </c>
      <c r="AQ125" s="962" t="s">
        <v>1410</v>
      </c>
      <c r="AR125" s="962" t="s">
        <v>1410</v>
      </c>
      <c r="AS125" s="962" t="s">
        <v>1410</v>
      </c>
      <c r="AT125" s="962" t="s">
        <v>1410</v>
      </c>
      <c r="AU125" s="962" t="s">
        <v>1410</v>
      </c>
      <c r="AV125" s="962" t="s">
        <v>1410</v>
      </c>
      <c r="AW125" s="962" t="s">
        <v>1410</v>
      </c>
      <c r="AX125" s="962" t="s">
        <v>4373</v>
      </c>
      <c r="AY125" s="962" t="s">
        <v>4374</v>
      </c>
      <c r="AZ125" s="962" t="s">
        <v>4375</v>
      </c>
      <c r="BA125" s="962" t="s">
        <v>4376</v>
      </c>
      <c r="BB125" s="965" t="s">
        <v>4377</v>
      </c>
      <c r="BC125" s="965" t="s">
        <v>4378</v>
      </c>
      <c r="BD125" s="962" t="s">
        <v>6</v>
      </c>
      <c r="BE125" s="962" t="s">
        <v>4379</v>
      </c>
      <c r="BF125" s="962" t="s">
        <v>4380</v>
      </c>
      <c r="BG125" s="962" t="s">
        <v>4381</v>
      </c>
      <c r="BH125" s="962" t="s">
        <v>4382</v>
      </c>
      <c r="BI125" s="962" t="s">
        <v>4383</v>
      </c>
      <c r="BJ125" s="962" t="s">
        <v>1515</v>
      </c>
      <c r="BK125" s="962" t="s">
        <v>1515</v>
      </c>
      <c r="BL125" s="962" t="s">
        <v>1410</v>
      </c>
      <c r="BM125" s="962" t="s">
        <v>1410</v>
      </c>
      <c r="BN125" s="962" t="s">
        <v>1410</v>
      </c>
      <c r="BO125" s="962" t="s">
        <v>1406</v>
      </c>
      <c r="BP125" s="962" t="s">
        <v>1410</v>
      </c>
      <c r="BQ125" s="962" t="s">
        <v>1410</v>
      </c>
      <c r="BR125" s="962" t="s">
        <v>1410</v>
      </c>
      <c r="BS125" s="962" t="s">
        <v>4384</v>
      </c>
      <c r="BT125" s="962" t="s">
        <v>1478</v>
      </c>
      <c r="BU125" s="962" t="s">
        <v>1910</v>
      </c>
      <c r="BV125" s="962" t="s">
        <v>1410</v>
      </c>
      <c r="BW125" s="962" t="s">
        <v>1410</v>
      </c>
      <c r="BX125" s="962" t="s">
        <v>1410</v>
      </c>
      <c r="BY125" s="962" t="s">
        <v>1529</v>
      </c>
      <c r="BZ125" s="962" t="s">
        <v>1410</v>
      </c>
      <c r="CA125" s="962" t="s">
        <v>1410</v>
      </c>
      <c r="CB125" s="962" t="s">
        <v>1410</v>
      </c>
      <c r="CC125" s="962" t="s">
        <v>4385</v>
      </c>
      <c r="CD125" s="962" t="s">
        <v>4386</v>
      </c>
      <c r="CE125" s="962" t="s">
        <v>4387</v>
      </c>
      <c r="CF125" s="962" t="s">
        <v>4388</v>
      </c>
      <c r="CG125" s="962" t="s">
        <v>4389</v>
      </c>
      <c r="CH125" s="962" t="s">
        <v>4390</v>
      </c>
      <c r="CI125" s="962" t="s">
        <v>4391</v>
      </c>
      <c r="CJ125" s="962" t="s">
        <v>4392</v>
      </c>
      <c r="CK125" s="962" t="s">
        <v>4393</v>
      </c>
      <c r="CL125" s="962" t="s">
        <v>4394</v>
      </c>
      <c r="CM125" s="962" t="s">
        <v>4395</v>
      </c>
      <c r="CN125" s="962" t="s">
        <v>4396</v>
      </c>
      <c r="CO125" s="962" t="s">
        <v>4397</v>
      </c>
      <c r="CP125" s="962" t="s">
        <v>4398</v>
      </c>
      <c r="CQ125" s="962" t="s">
        <v>4398</v>
      </c>
      <c r="CR125" s="962" t="s">
        <v>4399</v>
      </c>
    </row>
    <row r="126">
      <c r="B126" s="961" t="s">
        <v>1012</v>
      </c>
      <c r="C126" s="962" t="s">
        <v>885</v>
      </c>
      <c r="D126" s="962" t="s">
        <v>1548</v>
      </c>
      <c r="E126" s="962" t="s">
        <v>1548</v>
      </c>
      <c r="F126" s="962" t="s">
        <v>1404</v>
      </c>
      <c r="G126" s="962" t="s">
        <v>2158</v>
      </c>
      <c r="H126" s="962" t="s">
        <v>2159</v>
      </c>
      <c r="I126" s="962" t="s">
        <v>2159</v>
      </c>
      <c r="J126" s="962" t="s">
        <v>2159</v>
      </c>
      <c r="K126" s="962" t="s">
        <v>2159</v>
      </c>
      <c r="L126" s="962" t="s">
        <v>1404</v>
      </c>
      <c r="M126" s="962" t="s">
        <v>1431</v>
      </c>
      <c r="N126" s="962" t="s">
        <v>1431</v>
      </c>
      <c r="O126" s="962" t="s">
        <v>1410</v>
      </c>
      <c r="P126" s="962" t="s">
        <v>1410</v>
      </c>
      <c r="Q126" s="962" t="s">
        <v>1410</v>
      </c>
      <c r="R126" s="962" t="s">
        <v>1410</v>
      </c>
      <c r="S126" s="962" t="s">
        <v>1410</v>
      </c>
      <c r="T126" s="962" t="s">
        <v>1404</v>
      </c>
      <c r="U126" s="963" t="s">
        <v>6</v>
      </c>
      <c r="V126" s="963" t="s">
        <v>6</v>
      </c>
      <c r="W126" s="962" t="s">
        <v>6</v>
      </c>
      <c r="X126" s="962" t="s">
        <v>6</v>
      </c>
      <c r="Y126" s="962" t="s">
        <v>6</v>
      </c>
      <c r="Z126" s="963" t="s">
        <v>6</v>
      </c>
      <c r="AA126" s="962" t="s">
        <v>6</v>
      </c>
      <c r="AB126" s="963" t="s">
        <v>6</v>
      </c>
      <c r="AC126" s="963" t="s">
        <v>6</v>
      </c>
      <c r="AD126" s="962" t="s">
        <v>1410</v>
      </c>
      <c r="AE126" s="962" t="s">
        <v>1459</v>
      </c>
      <c r="AF126" s="962" t="s">
        <v>1459</v>
      </c>
      <c r="AG126" s="962" t="s">
        <v>1410</v>
      </c>
      <c r="AH126" s="962" t="s">
        <v>1456</v>
      </c>
      <c r="AI126" s="962" t="s">
        <v>1410</v>
      </c>
      <c r="AJ126" s="962" t="s">
        <v>1410</v>
      </c>
      <c r="AK126" s="964" t="s">
        <v>1406</v>
      </c>
      <c r="AL126" s="962" t="s">
        <v>1459</v>
      </c>
      <c r="AM126" s="962" t="s">
        <v>1410</v>
      </c>
      <c r="AN126" s="962" t="s">
        <v>1410</v>
      </c>
      <c r="AO126" s="962" t="s">
        <v>1410</v>
      </c>
      <c r="AP126" s="962" t="s">
        <v>1410</v>
      </c>
      <c r="AQ126" s="962" t="s">
        <v>1410</v>
      </c>
      <c r="AR126" s="962" t="s">
        <v>1410</v>
      </c>
      <c r="AS126" s="962" t="s">
        <v>1410</v>
      </c>
      <c r="AT126" s="962" t="s">
        <v>1410</v>
      </c>
      <c r="AU126" s="962" t="s">
        <v>1410</v>
      </c>
      <c r="AV126" s="962" t="s">
        <v>1410</v>
      </c>
      <c r="AW126" s="962" t="s">
        <v>1410</v>
      </c>
      <c r="AX126" s="962" t="s">
        <v>4400</v>
      </c>
      <c r="AY126" s="962" t="s">
        <v>2746</v>
      </c>
      <c r="AZ126" s="962" t="s">
        <v>4401</v>
      </c>
      <c r="BA126" s="962" t="s">
        <v>4402</v>
      </c>
      <c r="BB126" s="965" t="s">
        <v>4403</v>
      </c>
      <c r="BC126" s="965" t="s">
        <v>4404</v>
      </c>
      <c r="BD126" s="962" t="s">
        <v>6</v>
      </c>
      <c r="BE126" s="962" t="s">
        <v>3966</v>
      </c>
      <c r="BF126" s="962" t="s">
        <v>4405</v>
      </c>
      <c r="BG126" s="962" t="s">
        <v>4406</v>
      </c>
      <c r="BH126" s="962" t="s">
        <v>1412</v>
      </c>
      <c r="BI126" s="962" t="s">
        <v>4407</v>
      </c>
      <c r="BJ126" s="962" t="s">
        <v>1515</v>
      </c>
      <c r="BK126" s="962" t="s">
        <v>1515</v>
      </c>
      <c r="BL126" s="962" t="s">
        <v>1410</v>
      </c>
      <c r="BM126" s="962" t="s">
        <v>1410</v>
      </c>
      <c r="BN126" s="962" t="s">
        <v>1410</v>
      </c>
      <c r="BO126" s="962" t="s">
        <v>2033</v>
      </c>
      <c r="BP126" s="962" t="s">
        <v>1410</v>
      </c>
      <c r="BQ126" s="962" t="s">
        <v>1410</v>
      </c>
      <c r="BR126" s="962" t="s">
        <v>1410</v>
      </c>
      <c r="BS126" s="962" t="s">
        <v>4408</v>
      </c>
      <c r="BT126" s="962" t="s">
        <v>1478</v>
      </c>
      <c r="BU126" s="962" t="s">
        <v>1910</v>
      </c>
      <c r="BV126" s="962" t="s">
        <v>1410</v>
      </c>
      <c r="BW126" s="962" t="s">
        <v>1410</v>
      </c>
      <c r="BX126" s="962" t="s">
        <v>1410</v>
      </c>
      <c r="BY126" s="962" t="s">
        <v>1639</v>
      </c>
      <c r="BZ126" s="962" t="s">
        <v>1410</v>
      </c>
      <c r="CA126" s="962" t="s">
        <v>1410</v>
      </c>
      <c r="CB126" s="962" t="s">
        <v>1410</v>
      </c>
      <c r="CC126" s="962" t="s">
        <v>4409</v>
      </c>
      <c r="CD126" s="962" t="s">
        <v>4410</v>
      </c>
      <c r="CE126" s="962" t="s">
        <v>4411</v>
      </c>
      <c r="CF126" s="962" t="s">
        <v>4412</v>
      </c>
      <c r="CG126" s="962" t="s">
        <v>4413</v>
      </c>
      <c r="CH126" s="962" t="s">
        <v>4414</v>
      </c>
      <c r="CI126" s="962" t="s">
        <v>4415</v>
      </c>
      <c r="CJ126" s="962" t="s">
        <v>4416</v>
      </c>
      <c r="CK126" s="962" t="s">
        <v>4417</v>
      </c>
      <c r="CL126" s="962" t="s">
        <v>4418</v>
      </c>
      <c r="CM126" s="962" t="s">
        <v>4419</v>
      </c>
      <c r="CN126" s="962" t="s">
        <v>4420</v>
      </c>
      <c r="CO126" s="962" t="s">
        <v>4421</v>
      </c>
      <c r="CP126" s="962" t="s">
        <v>4422</v>
      </c>
      <c r="CQ126" s="962" t="s">
        <v>4422</v>
      </c>
      <c r="CR126" s="962" t="s">
        <v>12</v>
      </c>
    </row>
    <row r="127">
      <c r="B127" s="961" t="s">
        <v>1012</v>
      </c>
      <c r="C127" s="962" t="s">
        <v>885</v>
      </c>
      <c r="D127" s="962" t="s">
        <v>1404</v>
      </c>
      <c r="E127" s="962" t="s">
        <v>1404</v>
      </c>
      <c r="F127" s="962" t="s">
        <v>1404</v>
      </c>
      <c r="G127" s="962" t="s">
        <v>1624</v>
      </c>
      <c r="H127" s="962" t="s">
        <v>2159</v>
      </c>
      <c r="I127" s="962" t="s">
        <v>2159</v>
      </c>
      <c r="J127" s="962" t="s">
        <v>2159</v>
      </c>
      <c r="K127" s="962" t="s">
        <v>2159</v>
      </c>
      <c r="L127" s="962" t="s">
        <v>1404</v>
      </c>
      <c r="M127" s="962" t="s">
        <v>1431</v>
      </c>
      <c r="N127" s="962" t="s">
        <v>1431</v>
      </c>
      <c r="O127" s="962" t="s">
        <v>1410</v>
      </c>
      <c r="P127" s="962" t="s">
        <v>1410</v>
      </c>
      <c r="Q127" s="962" t="s">
        <v>1410</v>
      </c>
      <c r="R127" s="962" t="s">
        <v>1410</v>
      </c>
      <c r="S127" s="962" t="s">
        <v>1410</v>
      </c>
      <c r="T127" s="962" t="s">
        <v>1404</v>
      </c>
      <c r="U127" s="963" t="s">
        <v>6</v>
      </c>
      <c r="V127" s="963" t="s">
        <v>6</v>
      </c>
      <c r="W127" s="962" t="s">
        <v>6</v>
      </c>
      <c r="X127" s="962" t="s">
        <v>6</v>
      </c>
      <c r="Y127" s="962" t="s">
        <v>6</v>
      </c>
      <c r="Z127" s="963" t="s">
        <v>6</v>
      </c>
      <c r="AA127" s="962" t="s">
        <v>6</v>
      </c>
      <c r="AB127" s="963" t="s">
        <v>6</v>
      </c>
      <c r="AC127" s="963" t="s">
        <v>6</v>
      </c>
      <c r="AD127" s="962" t="s">
        <v>1410</v>
      </c>
      <c r="AE127" s="962" t="s">
        <v>1459</v>
      </c>
      <c r="AF127" s="962" t="s">
        <v>1459</v>
      </c>
      <c r="AG127" s="962" t="s">
        <v>1410</v>
      </c>
      <c r="AH127" s="962" t="s">
        <v>1456</v>
      </c>
      <c r="AI127" s="962" t="s">
        <v>1410</v>
      </c>
      <c r="AJ127" s="962" t="s">
        <v>1410</v>
      </c>
      <c r="AK127" s="964" t="s">
        <v>1406</v>
      </c>
      <c r="AL127" s="962" t="s">
        <v>1459</v>
      </c>
      <c r="AM127" s="962" t="s">
        <v>1410</v>
      </c>
      <c r="AN127" s="962" t="s">
        <v>1410</v>
      </c>
      <c r="AO127" s="962" t="s">
        <v>1410</v>
      </c>
      <c r="AP127" s="962" t="s">
        <v>1410</v>
      </c>
      <c r="AQ127" s="962" t="s">
        <v>1410</v>
      </c>
      <c r="AR127" s="962" t="s">
        <v>1410</v>
      </c>
      <c r="AS127" s="962" t="s">
        <v>1410</v>
      </c>
      <c r="AT127" s="962" t="s">
        <v>1410</v>
      </c>
      <c r="AU127" s="962" t="s">
        <v>1410</v>
      </c>
      <c r="AV127" s="962" t="s">
        <v>1410</v>
      </c>
      <c r="AW127" s="962" t="s">
        <v>1410</v>
      </c>
      <c r="AX127" s="962" t="s">
        <v>4400</v>
      </c>
      <c r="AY127" s="962" t="s">
        <v>4423</v>
      </c>
      <c r="AZ127" s="962" t="s">
        <v>4401</v>
      </c>
      <c r="BA127" s="962" t="s">
        <v>4402</v>
      </c>
      <c r="BB127" s="965" t="s">
        <v>4424</v>
      </c>
      <c r="BC127" s="965" t="s">
        <v>4425</v>
      </c>
      <c r="BD127" s="962" t="s">
        <v>6</v>
      </c>
      <c r="BE127" s="962" t="s">
        <v>3966</v>
      </c>
      <c r="BF127" s="962" t="s">
        <v>4405</v>
      </c>
      <c r="BG127" s="962" t="s">
        <v>4406</v>
      </c>
      <c r="BH127" s="962" t="s">
        <v>1412</v>
      </c>
      <c r="BI127" s="962" t="s">
        <v>4407</v>
      </c>
      <c r="BJ127" s="962" t="s">
        <v>1515</v>
      </c>
      <c r="BK127" s="962" t="s">
        <v>1515</v>
      </c>
      <c r="BL127" s="962" t="s">
        <v>1410</v>
      </c>
      <c r="BM127" s="962" t="s">
        <v>1410</v>
      </c>
      <c r="BN127" s="962" t="s">
        <v>1410</v>
      </c>
      <c r="BO127" s="962" t="s">
        <v>2033</v>
      </c>
      <c r="BP127" s="962" t="s">
        <v>1410</v>
      </c>
      <c r="BQ127" s="962" t="s">
        <v>1410</v>
      </c>
      <c r="BR127" s="962" t="s">
        <v>1410</v>
      </c>
      <c r="BS127" s="962" t="s">
        <v>4408</v>
      </c>
      <c r="BT127" s="962" t="s">
        <v>1478</v>
      </c>
      <c r="BU127" s="962" t="s">
        <v>1910</v>
      </c>
      <c r="BV127" s="962" t="s">
        <v>1410</v>
      </c>
      <c r="BW127" s="962" t="s">
        <v>1410</v>
      </c>
      <c r="BX127" s="962" t="s">
        <v>1410</v>
      </c>
      <c r="BY127" s="962" t="s">
        <v>1639</v>
      </c>
      <c r="BZ127" s="962" t="s">
        <v>1410</v>
      </c>
      <c r="CA127" s="962" t="s">
        <v>1410</v>
      </c>
      <c r="CB127" s="962" t="s">
        <v>1410</v>
      </c>
      <c r="CC127" s="962" t="s">
        <v>4409</v>
      </c>
      <c r="CD127" s="962" t="s">
        <v>4410</v>
      </c>
      <c r="CE127" s="962" t="s">
        <v>4411</v>
      </c>
      <c r="CF127" s="962" t="s">
        <v>4412</v>
      </c>
      <c r="CG127" s="962" t="s">
        <v>4413</v>
      </c>
      <c r="CH127" s="962" t="s">
        <v>4414</v>
      </c>
      <c r="CI127" s="962" t="s">
        <v>4415</v>
      </c>
      <c r="CJ127" s="962" t="s">
        <v>4416</v>
      </c>
      <c r="CK127" s="962" t="s">
        <v>4417</v>
      </c>
      <c r="CL127" s="962" t="s">
        <v>4418</v>
      </c>
      <c r="CM127" s="962" t="s">
        <v>4419</v>
      </c>
      <c r="CN127" s="962" t="s">
        <v>4420</v>
      </c>
      <c r="CO127" s="962" t="s">
        <v>4421</v>
      </c>
      <c r="CP127" s="962" t="s">
        <v>4422</v>
      </c>
      <c r="CQ127" s="962" t="s">
        <v>4422</v>
      </c>
      <c r="CR127" s="962" t="s">
        <v>12</v>
      </c>
    </row>
    <row r="128">
      <c r="A128" s="945" t="s">
        <v>136</v>
      </c>
      <c r="B128" s="961" t="s">
        <v>1013</v>
      </c>
      <c r="C128" s="962" t="s">
        <v>886</v>
      </c>
      <c r="D128" s="962" t="s">
        <v>1404</v>
      </c>
      <c r="E128" s="962" t="s">
        <v>1404</v>
      </c>
      <c r="F128" s="962" t="s">
        <v>1404</v>
      </c>
      <c r="G128" s="962" t="s">
        <v>1585</v>
      </c>
      <c r="H128" s="962" t="s">
        <v>1427</v>
      </c>
      <c r="I128" s="962" t="s">
        <v>1427</v>
      </c>
      <c r="J128" s="962" t="s">
        <v>1427</v>
      </c>
      <c r="K128" s="962" t="s">
        <v>1427</v>
      </c>
      <c r="L128" s="962" t="s">
        <v>1404</v>
      </c>
      <c r="M128" s="962" t="s">
        <v>12</v>
      </c>
      <c r="N128" s="962" t="s">
        <v>12</v>
      </c>
      <c r="O128" s="962" t="s">
        <v>1410</v>
      </c>
      <c r="P128" s="962" t="s">
        <v>1410</v>
      </c>
      <c r="Q128" s="962" t="s">
        <v>1410</v>
      </c>
      <c r="R128" s="962" t="s">
        <v>1410</v>
      </c>
      <c r="S128" s="962" t="s">
        <v>1410</v>
      </c>
      <c r="T128" s="962" t="s">
        <v>1404</v>
      </c>
      <c r="U128" s="963" t="s">
        <v>6</v>
      </c>
      <c r="V128" s="963" t="s">
        <v>6</v>
      </c>
      <c r="W128" s="962" t="s">
        <v>6</v>
      </c>
      <c r="X128" s="962" t="s">
        <v>6</v>
      </c>
      <c r="Y128" s="962" t="s">
        <v>913</v>
      </c>
      <c r="Z128" s="963" t="s">
        <v>6</v>
      </c>
      <c r="AA128" s="962" t="s">
        <v>6</v>
      </c>
      <c r="AB128" s="963" t="s">
        <v>6</v>
      </c>
      <c r="AC128" s="963" t="s">
        <v>6</v>
      </c>
      <c r="AD128" s="962" t="s">
        <v>1491</v>
      </c>
      <c r="AE128" s="962" t="s">
        <v>1410</v>
      </c>
      <c r="AF128" s="962" t="s">
        <v>1405</v>
      </c>
      <c r="AG128" s="962" t="s">
        <v>1404</v>
      </c>
      <c r="AH128" s="962" t="s">
        <v>2252</v>
      </c>
      <c r="AI128" s="962" t="s">
        <v>1410</v>
      </c>
      <c r="AJ128" s="962" t="s">
        <v>1410</v>
      </c>
      <c r="AK128" s="962" t="s">
        <v>1406</v>
      </c>
      <c r="AL128" s="964" t="s">
        <v>1406</v>
      </c>
      <c r="AM128" s="962" t="s">
        <v>1410</v>
      </c>
      <c r="AN128" s="962" t="s">
        <v>1410</v>
      </c>
      <c r="AO128" s="962" t="s">
        <v>1410</v>
      </c>
      <c r="AP128" s="962" t="s">
        <v>1410</v>
      </c>
      <c r="AQ128" s="962" t="s">
        <v>1410</v>
      </c>
      <c r="AR128" s="962" t="s">
        <v>1410</v>
      </c>
      <c r="AS128" s="962" t="s">
        <v>1410</v>
      </c>
      <c r="AT128" s="962" t="s">
        <v>1410</v>
      </c>
      <c r="AU128" s="962" t="s">
        <v>1410</v>
      </c>
      <c r="AV128" s="962" t="s">
        <v>1410</v>
      </c>
      <c r="AW128" s="962" t="s">
        <v>1410</v>
      </c>
      <c r="AX128" s="962" t="s">
        <v>4426</v>
      </c>
      <c r="AY128" s="962" t="s">
        <v>4427</v>
      </c>
      <c r="AZ128" s="962" t="s">
        <v>4428</v>
      </c>
      <c r="BA128" s="962" t="s">
        <v>4429</v>
      </c>
      <c r="BB128" s="965" t="s">
        <v>4430</v>
      </c>
      <c r="BC128" s="965" t="s">
        <v>4431</v>
      </c>
      <c r="BD128" s="962" t="s">
        <v>6</v>
      </c>
      <c r="BE128" s="962" t="s">
        <v>3047</v>
      </c>
      <c r="BF128" s="962" t="s">
        <v>4432</v>
      </c>
      <c r="BG128" s="962" t="s">
        <v>4433</v>
      </c>
      <c r="BH128" s="962" t="s">
        <v>3580</v>
      </c>
      <c r="BI128" s="962" t="s">
        <v>4434</v>
      </c>
      <c r="BJ128" s="962" t="s">
        <v>1515</v>
      </c>
      <c r="BK128" s="962" t="s">
        <v>1515</v>
      </c>
      <c r="BL128" s="962" t="s">
        <v>1410</v>
      </c>
      <c r="BM128" s="962" t="s">
        <v>1410</v>
      </c>
      <c r="BN128" s="962" t="s">
        <v>1410</v>
      </c>
      <c r="BO128" s="962" t="s">
        <v>2171</v>
      </c>
      <c r="BP128" s="962" t="s">
        <v>1410</v>
      </c>
      <c r="BQ128" s="962" t="s">
        <v>1410</v>
      </c>
      <c r="BR128" s="962" t="s">
        <v>1410</v>
      </c>
      <c r="BS128" s="962" t="s">
        <v>4435</v>
      </c>
      <c r="BT128" s="962" t="s">
        <v>1478</v>
      </c>
      <c r="BU128" s="962" t="s">
        <v>1910</v>
      </c>
      <c r="BV128" s="962" t="s">
        <v>1410</v>
      </c>
      <c r="BW128" s="962" t="s">
        <v>1410</v>
      </c>
      <c r="BX128" s="962" t="s">
        <v>1410</v>
      </c>
      <c r="BY128" s="962" t="s">
        <v>1564</v>
      </c>
      <c r="BZ128" s="962" t="s">
        <v>1410</v>
      </c>
      <c r="CA128" s="962" t="s">
        <v>1410</v>
      </c>
      <c r="CB128" s="962" t="s">
        <v>1410</v>
      </c>
      <c r="CC128" s="962" t="s">
        <v>4436</v>
      </c>
      <c r="CD128" s="962" t="s">
        <v>4437</v>
      </c>
      <c r="CE128" s="962" t="s">
        <v>4438</v>
      </c>
      <c r="CF128" s="962" t="s">
        <v>4439</v>
      </c>
      <c r="CG128" s="962" t="s">
        <v>4440</v>
      </c>
      <c r="CH128" s="962" t="s">
        <v>4441</v>
      </c>
      <c r="CI128" s="962" t="s">
        <v>4442</v>
      </c>
      <c r="CJ128" s="962" t="s">
        <v>4443</v>
      </c>
      <c r="CK128" s="962" t="s">
        <v>4444</v>
      </c>
      <c r="CL128" s="962" t="s">
        <v>4445</v>
      </c>
      <c r="CM128" s="962" t="s">
        <v>4446</v>
      </c>
      <c r="CN128" s="962" t="s">
        <v>4447</v>
      </c>
      <c r="CO128" s="962" t="s">
        <v>4448</v>
      </c>
      <c r="CP128" s="962" t="s">
        <v>4449</v>
      </c>
      <c r="CQ128" s="962" t="s">
        <v>4449</v>
      </c>
      <c r="CR128" s="962" t="s">
        <v>3414</v>
      </c>
    </row>
    <row r="129">
      <c r="B129" s="961" t="s">
        <v>1013</v>
      </c>
      <c r="C129" s="962" t="s">
        <v>885</v>
      </c>
      <c r="D129" s="962" t="s">
        <v>1404</v>
      </c>
      <c r="E129" s="962" t="s">
        <v>1548</v>
      </c>
      <c r="F129" s="962" t="s">
        <v>1548</v>
      </c>
      <c r="G129" s="962" t="s">
        <v>2158</v>
      </c>
      <c r="H129" s="962" t="s">
        <v>1456</v>
      </c>
      <c r="I129" s="962" t="s">
        <v>1456</v>
      </c>
      <c r="J129" s="962" t="s">
        <v>1456</v>
      </c>
      <c r="K129" s="962" t="s">
        <v>1456</v>
      </c>
      <c r="L129" s="962" t="s">
        <v>1404</v>
      </c>
      <c r="M129" s="962" t="s">
        <v>12</v>
      </c>
      <c r="N129" s="962" t="s">
        <v>12</v>
      </c>
      <c r="O129" s="962" t="s">
        <v>1410</v>
      </c>
      <c r="P129" s="962" t="s">
        <v>1410</v>
      </c>
      <c r="Q129" s="962" t="s">
        <v>1410</v>
      </c>
      <c r="R129" s="962" t="s">
        <v>1410</v>
      </c>
      <c r="S129" s="962" t="s">
        <v>1410</v>
      </c>
      <c r="T129" s="962" t="s">
        <v>1404</v>
      </c>
      <c r="U129" s="963" t="s">
        <v>6</v>
      </c>
      <c r="V129" s="963" t="s">
        <v>6</v>
      </c>
      <c r="W129" s="962" t="s">
        <v>6</v>
      </c>
      <c r="X129" s="962" t="s">
        <v>6</v>
      </c>
      <c r="Y129" s="962" t="s">
        <v>6</v>
      </c>
      <c r="Z129" s="963" t="s">
        <v>6</v>
      </c>
      <c r="AA129" s="962" t="s">
        <v>6</v>
      </c>
      <c r="AB129" s="963" t="s">
        <v>6</v>
      </c>
      <c r="AC129" s="963" t="s">
        <v>6</v>
      </c>
      <c r="AD129" s="962" t="s">
        <v>1514</v>
      </c>
      <c r="AE129" s="962" t="s">
        <v>1410</v>
      </c>
      <c r="AF129" s="962" t="s">
        <v>1406</v>
      </c>
      <c r="AG129" s="962" t="s">
        <v>1410</v>
      </c>
      <c r="AH129" s="962" t="s">
        <v>1459</v>
      </c>
      <c r="AI129" s="962" t="s">
        <v>1410</v>
      </c>
      <c r="AJ129" s="962" t="s">
        <v>1410</v>
      </c>
      <c r="AK129" s="962" t="s">
        <v>1404</v>
      </c>
      <c r="AL129" s="964" t="s">
        <v>1404</v>
      </c>
      <c r="AM129" s="962" t="s">
        <v>1410</v>
      </c>
      <c r="AN129" s="962" t="s">
        <v>1410</v>
      </c>
      <c r="AO129" s="962" t="s">
        <v>1410</v>
      </c>
      <c r="AP129" s="962" t="s">
        <v>1410</v>
      </c>
      <c r="AQ129" s="962" t="s">
        <v>1410</v>
      </c>
      <c r="AR129" s="962" t="s">
        <v>1410</v>
      </c>
      <c r="AS129" s="962" t="s">
        <v>1410</v>
      </c>
      <c r="AT129" s="962" t="s">
        <v>1410</v>
      </c>
      <c r="AU129" s="962" t="s">
        <v>1410</v>
      </c>
      <c r="AV129" s="962" t="s">
        <v>1410</v>
      </c>
      <c r="AW129" s="962" t="s">
        <v>1410</v>
      </c>
      <c r="AX129" s="962" t="s">
        <v>4450</v>
      </c>
      <c r="AY129" s="962" t="s">
        <v>4451</v>
      </c>
      <c r="AZ129" s="962" t="s">
        <v>4452</v>
      </c>
      <c r="BA129" s="962" t="s">
        <v>4453</v>
      </c>
      <c r="BB129" s="965" t="s">
        <v>4454</v>
      </c>
      <c r="BC129" s="965" t="s">
        <v>4455</v>
      </c>
      <c r="BD129" s="962" t="s">
        <v>6</v>
      </c>
      <c r="BE129" s="962" t="s">
        <v>4456</v>
      </c>
      <c r="BF129" s="962" t="s">
        <v>4457</v>
      </c>
      <c r="BG129" s="962" t="s">
        <v>4458</v>
      </c>
      <c r="BH129" s="962" t="s">
        <v>1697</v>
      </c>
      <c r="BI129" s="962" t="s">
        <v>4459</v>
      </c>
      <c r="BJ129" s="962" t="s">
        <v>1459</v>
      </c>
      <c r="BK129" s="962" t="s">
        <v>1459</v>
      </c>
      <c r="BL129" s="962" t="s">
        <v>1410</v>
      </c>
      <c r="BM129" s="962" t="s">
        <v>1410</v>
      </c>
      <c r="BN129" s="962" t="s">
        <v>1410</v>
      </c>
      <c r="BO129" s="962" t="s">
        <v>1461</v>
      </c>
      <c r="BP129" s="962" t="s">
        <v>1410</v>
      </c>
      <c r="BQ129" s="962" t="s">
        <v>1410</v>
      </c>
      <c r="BR129" s="962" t="s">
        <v>1410</v>
      </c>
      <c r="BS129" s="962" t="s">
        <v>4460</v>
      </c>
      <c r="BT129" s="962" t="s">
        <v>1585</v>
      </c>
      <c r="BU129" s="962" t="s">
        <v>1638</v>
      </c>
      <c r="BV129" s="962" t="s">
        <v>1410</v>
      </c>
      <c r="BW129" s="962" t="s">
        <v>1410</v>
      </c>
      <c r="BX129" s="962" t="s">
        <v>1410</v>
      </c>
      <c r="BY129" s="962" t="s">
        <v>1463</v>
      </c>
      <c r="BZ129" s="962" t="s">
        <v>1410</v>
      </c>
      <c r="CA129" s="962" t="s">
        <v>1410</v>
      </c>
      <c r="CB129" s="962" t="s">
        <v>1410</v>
      </c>
      <c r="CC129" s="962" t="s">
        <v>4461</v>
      </c>
      <c r="CD129" s="962" t="s">
        <v>4462</v>
      </c>
      <c r="CE129" s="962" t="s">
        <v>4463</v>
      </c>
      <c r="CF129" s="962" t="s">
        <v>4464</v>
      </c>
      <c r="CG129" s="962" t="s">
        <v>4465</v>
      </c>
      <c r="CH129" s="962" t="s">
        <v>4466</v>
      </c>
      <c r="CI129" s="962" t="s">
        <v>4467</v>
      </c>
      <c r="CJ129" s="962" t="s">
        <v>4468</v>
      </c>
      <c r="CK129" s="962" t="s">
        <v>4469</v>
      </c>
      <c r="CL129" s="962" t="s">
        <v>4470</v>
      </c>
      <c r="CM129" s="962" t="s">
        <v>4471</v>
      </c>
      <c r="CN129" s="962" t="s">
        <v>4472</v>
      </c>
      <c r="CO129" s="962" t="s">
        <v>4473</v>
      </c>
      <c r="CP129" s="962" t="s">
        <v>4474</v>
      </c>
      <c r="CQ129" s="962" t="s">
        <v>4474</v>
      </c>
      <c r="CR129" s="962" t="s">
        <v>12</v>
      </c>
    </row>
    <row r="130">
      <c r="B130" s="961" t="s">
        <v>1014</v>
      </c>
      <c r="C130" s="962" t="s">
        <v>886</v>
      </c>
      <c r="D130" s="962" t="s">
        <v>1404</v>
      </c>
      <c r="E130" s="962" t="s">
        <v>1548</v>
      </c>
      <c r="F130" s="962" t="s">
        <v>1404</v>
      </c>
      <c r="G130" s="962" t="s">
        <v>2387</v>
      </c>
      <c r="H130" s="962" t="s">
        <v>2159</v>
      </c>
      <c r="I130" s="962" t="s">
        <v>2159</v>
      </c>
      <c r="J130" s="962" t="s">
        <v>2159</v>
      </c>
      <c r="K130" s="962" t="s">
        <v>2159</v>
      </c>
      <c r="L130" s="962" t="s">
        <v>1404</v>
      </c>
      <c r="M130" s="962" t="s">
        <v>1515</v>
      </c>
      <c r="N130" s="962" t="s">
        <v>1587</v>
      </c>
      <c r="O130" s="962" t="s">
        <v>1410</v>
      </c>
      <c r="P130" s="962" t="s">
        <v>1410</v>
      </c>
      <c r="Q130" s="962" t="s">
        <v>1410</v>
      </c>
      <c r="R130" s="962" t="s">
        <v>1410</v>
      </c>
      <c r="S130" s="962" t="s">
        <v>1410</v>
      </c>
      <c r="T130" s="962" t="s">
        <v>1404</v>
      </c>
      <c r="U130" s="963" t="s">
        <v>6</v>
      </c>
      <c r="V130" s="963" t="s">
        <v>6</v>
      </c>
      <c r="W130" s="962" t="s">
        <v>6</v>
      </c>
      <c r="X130" s="962" t="s">
        <v>6</v>
      </c>
      <c r="Y130" s="962" t="s">
        <v>920</v>
      </c>
      <c r="Z130" s="963" t="s">
        <v>6</v>
      </c>
      <c r="AA130" s="962" t="s">
        <v>6</v>
      </c>
      <c r="AB130" s="963" t="s">
        <v>6</v>
      </c>
      <c r="AC130" s="963" t="s">
        <v>6</v>
      </c>
      <c r="AD130" s="962" t="s">
        <v>3285</v>
      </c>
      <c r="AE130" s="962" t="s">
        <v>1410</v>
      </c>
      <c r="AF130" s="962" t="s">
        <v>1414</v>
      </c>
      <c r="AG130" s="962" t="s">
        <v>1410</v>
      </c>
      <c r="AH130" s="962" t="s">
        <v>1414</v>
      </c>
      <c r="AI130" s="962" t="s">
        <v>1410</v>
      </c>
      <c r="AJ130" s="962" t="s">
        <v>1410</v>
      </c>
      <c r="AK130" s="962" t="s">
        <v>1513</v>
      </c>
      <c r="AL130" s="964" t="s">
        <v>1406</v>
      </c>
      <c r="AM130" s="962" t="s">
        <v>1410</v>
      </c>
      <c r="AN130" s="962" t="s">
        <v>1410</v>
      </c>
      <c r="AO130" s="962" t="s">
        <v>1410</v>
      </c>
      <c r="AP130" s="962" t="s">
        <v>1410</v>
      </c>
      <c r="AQ130" s="962" t="s">
        <v>1410</v>
      </c>
      <c r="AR130" s="962" t="s">
        <v>1410</v>
      </c>
      <c r="AS130" s="962" t="s">
        <v>1410</v>
      </c>
      <c r="AT130" s="962" t="s">
        <v>1410</v>
      </c>
      <c r="AU130" s="962" t="s">
        <v>1410</v>
      </c>
      <c r="AV130" s="962" t="s">
        <v>1410</v>
      </c>
      <c r="AW130" s="962" t="s">
        <v>1410</v>
      </c>
      <c r="AX130" s="962" t="s">
        <v>4475</v>
      </c>
      <c r="AY130" s="962" t="s">
        <v>4476</v>
      </c>
      <c r="AZ130" s="962" t="s">
        <v>4477</v>
      </c>
      <c r="BA130" s="962" t="s">
        <v>4478</v>
      </c>
      <c r="BB130" s="965" t="s">
        <v>4479</v>
      </c>
      <c r="BC130" s="965" t="s">
        <v>4480</v>
      </c>
      <c r="BD130" s="962" t="s">
        <v>6</v>
      </c>
      <c r="BE130" s="962" t="s">
        <v>3994</v>
      </c>
      <c r="BF130" s="962" t="s">
        <v>4481</v>
      </c>
      <c r="BG130" s="962" t="s">
        <v>4482</v>
      </c>
      <c r="BH130" s="962" t="s">
        <v>4483</v>
      </c>
      <c r="BI130" s="962" t="s">
        <v>4484</v>
      </c>
      <c r="BJ130" s="962" t="s">
        <v>1412</v>
      </c>
      <c r="BK130" s="962" t="s">
        <v>1412</v>
      </c>
      <c r="BL130" s="962" t="s">
        <v>1410</v>
      </c>
      <c r="BM130" s="962" t="s">
        <v>1410</v>
      </c>
      <c r="BN130" s="962" t="s">
        <v>1410</v>
      </c>
      <c r="BO130" s="962" t="s">
        <v>2171</v>
      </c>
      <c r="BP130" s="962" t="s">
        <v>1410</v>
      </c>
      <c r="BQ130" s="962" t="s">
        <v>1410</v>
      </c>
      <c r="BR130" s="962" t="s">
        <v>1410</v>
      </c>
      <c r="BS130" s="962" t="s">
        <v>4485</v>
      </c>
      <c r="BT130" s="962" t="s">
        <v>1529</v>
      </c>
      <c r="BU130" s="962" t="s">
        <v>1530</v>
      </c>
      <c r="BV130" s="962" t="s">
        <v>1410</v>
      </c>
      <c r="BW130" s="962" t="s">
        <v>1410</v>
      </c>
      <c r="BX130" s="962" t="s">
        <v>1410</v>
      </c>
      <c r="BY130" s="962" t="s">
        <v>1564</v>
      </c>
      <c r="BZ130" s="962" t="s">
        <v>1410</v>
      </c>
      <c r="CA130" s="962" t="s">
        <v>1410</v>
      </c>
      <c r="CB130" s="962" t="s">
        <v>1410</v>
      </c>
      <c r="CC130" s="962" t="s">
        <v>4486</v>
      </c>
      <c r="CD130" s="962" t="s">
        <v>4487</v>
      </c>
      <c r="CE130" s="962" t="s">
        <v>4488</v>
      </c>
      <c r="CF130" s="962" t="s">
        <v>4489</v>
      </c>
      <c r="CG130" s="962" t="s">
        <v>4490</v>
      </c>
      <c r="CH130" s="962" t="s">
        <v>4491</v>
      </c>
      <c r="CI130" s="962" t="s">
        <v>4492</v>
      </c>
      <c r="CJ130" s="962" t="s">
        <v>4493</v>
      </c>
      <c r="CK130" s="962" t="s">
        <v>4494</v>
      </c>
      <c r="CL130" s="962" t="s">
        <v>4495</v>
      </c>
      <c r="CM130" s="962" t="s">
        <v>4496</v>
      </c>
      <c r="CN130" s="962" t="s">
        <v>4497</v>
      </c>
      <c r="CO130" s="962" t="s">
        <v>4498</v>
      </c>
      <c r="CP130" s="962" t="s">
        <v>4499</v>
      </c>
      <c r="CQ130" s="962" t="s">
        <v>4499</v>
      </c>
      <c r="CR130" s="962" t="s">
        <v>4500</v>
      </c>
    </row>
    <row r="131">
      <c r="B131" s="961" t="s">
        <v>1015</v>
      </c>
      <c r="C131" s="962" t="s">
        <v>886</v>
      </c>
      <c r="D131" s="962" t="s">
        <v>1406</v>
      </c>
      <c r="E131" s="962" t="s">
        <v>1404</v>
      </c>
      <c r="F131" s="962" t="s">
        <v>1406</v>
      </c>
      <c r="G131" s="962" t="s">
        <v>1639</v>
      </c>
      <c r="H131" s="962" t="s">
        <v>1408</v>
      </c>
      <c r="I131" s="962" t="s">
        <v>1408</v>
      </c>
      <c r="J131" s="962" t="s">
        <v>1408</v>
      </c>
      <c r="K131" s="962" t="s">
        <v>1408</v>
      </c>
      <c r="L131" s="962" t="s">
        <v>1404</v>
      </c>
      <c r="M131" s="962" t="s">
        <v>6</v>
      </c>
      <c r="N131" s="962" t="s">
        <v>1661</v>
      </c>
      <c r="O131" s="962" t="s">
        <v>1410</v>
      </c>
      <c r="P131" s="962" t="s">
        <v>1410</v>
      </c>
      <c r="Q131" s="962" t="s">
        <v>1410</v>
      </c>
      <c r="R131" s="962" t="s">
        <v>1410</v>
      </c>
      <c r="S131" s="962" t="s">
        <v>1410</v>
      </c>
      <c r="T131" s="962" t="s">
        <v>1404</v>
      </c>
      <c r="U131" s="963" t="s">
        <v>6</v>
      </c>
      <c r="V131" s="963" t="s">
        <v>6</v>
      </c>
      <c r="W131" s="962" t="s">
        <v>6</v>
      </c>
      <c r="X131" s="962" t="s">
        <v>6</v>
      </c>
      <c r="Y131" s="962" t="s">
        <v>913</v>
      </c>
      <c r="Z131" s="963" t="s">
        <v>6</v>
      </c>
      <c r="AA131" s="962" t="s">
        <v>6</v>
      </c>
      <c r="AB131" s="963" t="s">
        <v>6</v>
      </c>
      <c r="AC131" s="963" t="s">
        <v>6</v>
      </c>
      <c r="AD131" s="962" t="s">
        <v>1410</v>
      </c>
      <c r="AE131" s="962" t="s">
        <v>2132</v>
      </c>
      <c r="AF131" s="962" t="s">
        <v>1427</v>
      </c>
      <c r="AG131" s="962" t="s">
        <v>1459</v>
      </c>
      <c r="AH131" s="962" t="s">
        <v>1412</v>
      </c>
      <c r="AI131" s="962" t="s">
        <v>1412</v>
      </c>
      <c r="AJ131" s="962" t="s">
        <v>1410</v>
      </c>
      <c r="AK131" s="962" t="s">
        <v>1410</v>
      </c>
      <c r="AL131" s="962" t="s">
        <v>1515</v>
      </c>
      <c r="AM131" s="962" t="s">
        <v>1515</v>
      </c>
      <c r="AN131" s="962" t="s">
        <v>1410</v>
      </c>
      <c r="AO131" s="962" t="s">
        <v>1410</v>
      </c>
      <c r="AP131" s="962" t="s">
        <v>1410</v>
      </c>
      <c r="AQ131" s="962" t="s">
        <v>1410</v>
      </c>
      <c r="AR131" s="962" t="s">
        <v>1410</v>
      </c>
      <c r="AS131" s="962" t="s">
        <v>1410</v>
      </c>
      <c r="AT131" s="962" t="s">
        <v>1410</v>
      </c>
      <c r="AU131" s="964" t="s">
        <v>1484</v>
      </c>
      <c r="AV131" s="962" t="s">
        <v>1410</v>
      </c>
      <c r="AW131" s="962" t="s">
        <v>1410</v>
      </c>
      <c r="AX131" s="962" t="s">
        <v>4501</v>
      </c>
      <c r="AY131" s="962" t="s">
        <v>4502</v>
      </c>
      <c r="AZ131" s="962" t="s">
        <v>4503</v>
      </c>
      <c r="BA131" s="962" t="s">
        <v>4504</v>
      </c>
      <c r="BB131" s="965" t="s">
        <v>4505</v>
      </c>
      <c r="BC131" s="965" t="s">
        <v>4506</v>
      </c>
      <c r="BD131" s="962" t="s">
        <v>6</v>
      </c>
      <c r="BE131" s="962" t="s">
        <v>4507</v>
      </c>
      <c r="BF131" s="962" t="s">
        <v>4508</v>
      </c>
      <c r="BG131" s="962" t="s">
        <v>4509</v>
      </c>
      <c r="BH131" s="962" t="s">
        <v>4510</v>
      </c>
      <c r="BI131" s="962" t="s">
        <v>4511</v>
      </c>
      <c r="BJ131" s="962" t="s">
        <v>4512</v>
      </c>
      <c r="BK131" s="962" t="s">
        <v>1410</v>
      </c>
      <c r="BL131" s="962" t="s">
        <v>1410</v>
      </c>
      <c r="BM131" s="962" t="s">
        <v>1552</v>
      </c>
      <c r="BN131" s="962" t="s">
        <v>1641</v>
      </c>
      <c r="BO131" s="962" t="s">
        <v>1548</v>
      </c>
      <c r="BP131" s="962" t="s">
        <v>1410</v>
      </c>
      <c r="BQ131" s="962" t="s">
        <v>1410</v>
      </c>
      <c r="BR131" s="962" t="s">
        <v>1410</v>
      </c>
      <c r="BS131" s="962" t="s">
        <v>4513</v>
      </c>
      <c r="BT131" s="962" t="s">
        <v>4514</v>
      </c>
      <c r="BU131" s="962" t="s">
        <v>1410</v>
      </c>
      <c r="BV131" s="962" t="s">
        <v>1410</v>
      </c>
      <c r="BW131" s="962" t="s">
        <v>2884</v>
      </c>
      <c r="BX131" s="962" t="s">
        <v>1555</v>
      </c>
      <c r="BY131" s="962" t="s">
        <v>1570</v>
      </c>
      <c r="BZ131" s="962" t="s">
        <v>1410</v>
      </c>
      <c r="CA131" s="962" t="s">
        <v>1410</v>
      </c>
      <c r="CB131" s="962" t="s">
        <v>1410</v>
      </c>
      <c r="CC131" s="962" t="s">
        <v>4515</v>
      </c>
      <c r="CD131" s="962" t="s">
        <v>4516</v>
      </c>
      <c r="CE131" s="962" t="s">
        <v>4517</v>
      </c>
      <c r="CF131" s="962" t="s">
        <v>4518</v>
      </c>
      <c r="CG131" s="962" t="s">
        <v>4519</v>
      </c>
      <c r="CH131" s="962" t="s">
        <v>4520</v>
      </c>
      <c r="CI131" s="962" t="s">
        <v>4521</v>
      </c>
      <c r="CJ131" s="962" t="s">
        <v>4522</v>
      </c>
      <c r="CK131" s="962" t="s">
        <v>4523</v>
      </c>
      <c r="CL131" s="962" t="s">
        <v>4524</v>
      </c>
      <c r="CM131" s="962" t="s">
        <v>4525</v>
      </c>
      <c r="CN131" s="962" t="s">
        <v>4526</v>
      </c>
      <c r="CO131" s="962" t="s">
        <v>4527</v>
      </c>
      <c r="CP131" s="962" t="s">
        <v>4528</v>
      </c>
      <c r="CQ131" s="962" t="s">
        <v>4528</v>
      </c>
      <c r="CR131" s="962" t="s">
        <v>4529</v>
      </c>
    </row>
    <row r="132">
      <c r="B132" s="961" t="s">
        <v>1016</v>
      </c>
      <c r="C132" s="962" t="s">
        <v>886</v>
      </c>
      <c r="D132" s="962" t="s">
        <v>1404</v>
      </c>
      <c r="E132" s="962" t="s">
        <v>1404</v>
      </c>
      <c r="F132" s="962" t="s">
        <v>1404</v>
      </c>
      <c r="G132" s="962" t="s">
        <v>1585</v>
      </c>
      <c r="H132" s="962" t="s">
        <v>1408</v>
      </c>
      <c r="I132" s="962" t="s">
        <v>1408</v>
      </c>
      <c r="J132" s="962" t="s">
        <v>1408</v>
      </c>
      <c r="K132" s="962" t="s">
        <v>1408</v>
      </c>
      <c r="L132" s="962" t="s">
        <v>1404</v>
      </c>
      <c r="M132" s="962" t="s">
        <v>6</v>
      </c>
      <c r="N132" s="962" t="s">
        <v>4530</v>
      </c>
      <c r="O132" s="962" t="s">
        <v>1410</v>
      </c>
      <c r="P132" s="962" t="s">
        <v>1410</v>
      </c>
      <c r="Q132" s="962" t="s">
        <v>1410</v>
      </c>
      <c r="R132" s="962" t="s">
        <v>1410</v>
      </c>
      <c r="S132" s="962" t="s">
        <v>1410</v>
      </c>
      <c r="T132" s="962" t="s">
        <v>1404</v>
      </c>
      <c r="U132" s="963" t="s">
        <v>6</v>
      </c>
      <c r="V132" s="963" t="s">
        <v>6</v>
      </c>
      <c r="W132" s="962" t="s">
        <v>1641</v>
      </c>
      <c r="X132" s="962" t="s">
        <v>6</v>
      </c>
      <c r="Y132" s="962" t="s">
        <v>913</v>
      </c>
      <c r="Z132" s="963" t="s">
        <v>6</v>
      </c>
      <c r="AA132" s="962" t="s">
        <v>6</v>
      </c>
      <c r="AB132" s="963" t="s">
        <v>6</v>
      </c>
      <c r="AC132" s="963" t="s">
        <v>6</v>
      </c>
      <c r="AD132" s="962" t="s">
        <v>1641</v>
      </c>
      <c r="AE132" s="962" t="s">
        <v>1410</v>
      </c>
      <c r="AF132" s="962" t="s">
        <v>1410</v>
      </c>
      <c r="AG132" s="962" t="s">
        <v>1514</v>
      </c>
      <c r="AH132" s="962" t="s">
        <v>1413</v>
      </c>
      <c r="AI132" s="962" t="s">
        <v>1410</v>
      </c>
      <c r="AJ132" s="962" t="s">
        <v>1410</v>
      </c>
      <c r="AK132" s="962" t="s">
        <v>1405</v>
      </c>
      <c r="AL132" s="964" t="s">
        <v>1414</v>
      </c>
      <c r="AM132" s="962" t="s">
        <v>1410</v>
      </c>
      <c r="AN132" s="962" t="s">
        <v>1410</v>
      </c>
      <c r="AO132" s="962" t="s">
        <v>1410</v>
      </c>
      <c r="AP132" s="962" t="s">
        <v>1410</v>
      </c>
      <c r="AQ132" s="962" t="s">
        <v>1410</v>
      </c>
      <c r="AR132" s="962" t="s">
        <v>1410</v>
      </c>
      <c r="AS132" s="962" t="s">
        <v>1405</v>
      </c>
      <c r="AT132" s="962" t="s">
        <v>1410</v>
      </c>
      <c r="AU132" s="962" t="s">
        <v>1410</v>
      </c>
      <c r="AV132" s="962" t="s">
        <v>1410</v>
      </c>
      <c r="AW132" s="962" t="s">
        <v>1410</v>
      </c>
      <c r="AX132" s="962" t="s">
        <v>4531</v>
      </c>
      <c r="AY132" s="962" t="s">
        <v>4532</v>
      </c>
      <c r="AZ132" s="962" t="s">
        <v>4533</v>
      </c>
      <c r="BA132" s="962" t="s">
        <v>4534</v>
      </c>
      <c r="BB132" s="965" t="s">
        <v>4535</v>
      </c>
      <c r="BC132" s="965" t="s">
        <v>4536</v>
      </c>
      <c r="BD132" s="962" t="s">
        <v>6</v>
      </c>
      <c r="BE132" s="962" t="s">
        <v>4537</v>
      </c>
      <c r="BF132" s="962" t="s">
        <v>4538</v>
      </c>
      <c r="BG132" s="962" t="s">
        <v>4539</v>
      </c>
      <c r="BH132" s="962" t="s">
        <v>4540</v>
      </c>
      <c r="BI132" s="962" t="s">
        <v>4541</v>
      </c>
      <c r="BJ132" s="962" t="s">
        <v>1552</v>
      </c>
      <c r="BK132" s="962" t="s">
        <v>3227</v>
      </c>
      <c r="BL132" s="962" t="s">
        <v>1410</v>
      </c>
      <c r="BM132" s="962" t="s">
        <v>1410</v>
      </c>
      <c r="BN132" s="962" t="s">
        <v>1410</v>
      </c>
      <c r="BO132" s="962" t="s">
        <v>1513</v>
      </c>
      <c r="BP132" s="962" t="s">
        <v>1410</v>
      </c>
      <c r="BQ132" s="962" t="s">
        <v>1410</v>
      </c>
      <c r="BR132" s="962" t="s">
        <v>1410</v>
      </c>
      <c r="BS132" s="962" t="s">
        <v>4542</v>
      </c>
      <c r="BT132" s="962" t="s">
        <v>1604</v>
      </c>
      <c r="BU132" s="962" t="s">
        <v>4543</v>
      </c>
      <c r="BV132" s="962" t="s">
        <v>1410</v>
      </c>
      <c r="BW132" s="962" t="s">
        <v>1410</v>
      </c>
      <c r="BX132" s="962" t="s">
        <v>1410</v>
      </c>
      <c r="BY132" s="962" t="s">
        <v>4544</v>
      </c>
      <c r="BZ132" s="962" t="s">
        <v>1410</v>
      </c>
      <c r="CA132" s="962" t="s">
        <v>1410</v>
      </c>
      <c r="CB132" s="962" t="s">
        <v>1410</v>
      </c>
      <c r="CC132" s="962" t="s">
        <v>4545</v>
      </c>
      <c r="CD132" s="962" t="s">
        <v>4546</v>
      </c>
      <c r="CE132" s="962" t="s">
        <v>4547</v>
      </c>
      <c r="CF132" s="962" t="s">
        <v>4548</v>
      </c>
      <c r="CG132" s="962" t="s">
        <v>4549</v>
      </c>
      <c r="CH132" s="962" t="s">
        <v>4550</v>
      </c>
      <c r="CI132" s="962" t="s">
        <v>4551</v>
      </c>
      <c r="CJ132" s="962" t="s">
        <v>4552</v>
      </c>
      <c r="CK132" s="962" t="s">
        <v>4553</v>
      </c>
      <c r="CL132" s="962" t="s">
        <v>4554</v>
      </c>
      <c r="CM132" s="962" t="s">
        <v>4555</v>
      </c>
      <c r="CN132" s="962" t="s">
        <v>4556</v>
      </c>
      <c r="CO132" s="962" t="s">
        <v>4557</v>
      </c>
      <c r="CP132" s="962" t="s">
        <v>4558</v>
      </c>
      <c r="CQ132" s="962" t="s">
        <v>4558</v>
      </c>
      <c r="CR132" s="962" t="s">
        <v>4559</v>
      </c>
    </row>
    <row r="133">
      <c r="B133" s="961" t="s">
        <v>1017</v>
      </c>
      <c r="C133" s="962" t="s">
        <v>886</v>
      </c>
      <c r="D133" s="962" t="s">
        <v>1404</v>
      </c>
      <c r="E133" s="962" t="s">
        <v>1404</v>
      </c>
      <c r="F133" s="962" t="s">
        <v>1404</v>
      </c>
      <c r="G133" s="962" t="s">
        <v>1585</v>
      </c>
      <c r="H133" s="962" t="s">
        <v>1408</v>
      </c>
      <c r="I133" s="962" t="s">
        <v>1408</v>
      </c>
      <c r="J133" s="962" t="s">
        <v>1408</v>
      </c>
      <c r="K133" s="962" t="s">
        <v>1408</v>
      </c>
      <c r="L133" s="962" t="s">
        <v>1404</v>
      </c>
      <c r="M133" s="962" t="s">
        <v>6</v>
      </c>
      <c r="N133" s="962" t="s">
        <v>4560</v>
      </c>
      <c r="O133" s="962" t="s">
        <v>1410</v>
      </c>
      <c r="P133" s="962" t="s">
        <v>1410</v>
      </c>
      <c r="Q133" s="962" t="s">
        <v>1410</v>
      </c>
      <c r="R133" s="962" t="s">
        <v>1410</v>
      </c>
      <c r="S133" s="962" t="s">
        <v>1410</v>
      </c>
      <c r="T133" s="962" t="s">
        <v>1404</v>
      </c>
      <c r="U133" s="963" t="s">
        <v>6</v>
      </c>
      <c r="V133" s="963" t="s">
        <v>6</v>
      </c>
      <c r="W133" s="962" t="s">
        <v>4561</v>
      </c>
      <c r="X133" s="962" t="s">
        <v>6</v>
      </c>
      <c r="Y133" s="962" t="s">
        <v>913</v>
      </c>
      <c r="Z133" s="963" t="s">
        <v>6</v>
      </c>
      <c r="AA133" s="962" t="s">
        <v>6</v>
      </c>
      <c r="AB133" s="963" t="s">
        <v>6</v>
      </c>
      <c r="AC133" s="963" t="s">
        <v>6</v>
      </c>
      <c r="AD133" s="962" t="s">
        <v>1641</v>
      </c>
      <c r="AE133" s="962" t="s">
        <v>1410</v>
      </c>
      <c r="AF133" s="962" t="s">
        <v>1410</v>
      </c>
      <c r="AG133" s="962" t="s">
        <v>1514</v>
      </c>
      <c r="AH133" s="962" t="s">
        <v>1413</v>
      </c>
      <c r="AI133" s="962" t="s">
        <v>1410</v>
      </c>
      <c r="AJ133" s="962" t="s">
        <v>1410</v>
      </c>
      <c r="AK133" s="962" t="s">
        <v>1405</v>
      </c>
      <c r="AL133" s="964" t="s">
        <v>1414</v>
      </c>
      <c r="AM133" s="962" t="s">
        <v>1410</v>
      </c>
      <c r="AN133" s="962" t="s">
        <v>1410</v>
      </c>
      <c r="AO133" s="962" t="s">
        <v>1410</v>
      </c>
      <c r="AP133" s="962" t="s">
        <v>1410</v>
      </c>
      <c r="AQ133" s="962" t="s">
        <v>1410</v>
      </c>
      <c r="AR133" s="962" t="s">
        <v>1410</v>
      </c>
      <c r="AS133" s="962" t="s">
        <v>1405</v>
      </c>
      <c r="AT133" s="962" t="s">
        <v>1410</v>
      </c>
      <c r="AU133" s="962" t="s">
        <v>1410</v>
      </c>
      <c r="AV133" s="962" t="s">
        <v>1410</v>
      </c>
      <c r="AW133" s="962" t="s">
        <v>1410</v>
      </c>
      <c r="AX133" s="962" t="s">
        <v>4531</v>
      </c>
      <c r="AY133" s="962" t="s">
        <v>4532</v>
      </c>
      <c r="AZ133" s="962" t="s">
        <v>4533</v>
      </c>
      <c r="BA133" s="962" t="s">
        <v>4534</v>
      </c>
      <c r="BB133" s="965" t="s">
        <v>4535</v>
      </c>
      <c r="BC133" s="965" t="s">
        <v>4536</v>
      </c>
      <c r="BD133" s="962" t="s">
        <v>6</v>
      </c>
      <c r="BE133" s="962" t="s">
        <v>4537</v>
      </c>
      <c r="BF133" s="962" t="s">
        <v>4538</v>
      </c>
      <c r="BG133" s="962" t="s">
        <v>4539</v>
      </c>
      <c r="BH133" s="962" t="s">
        <v>4540</v>
      </c>
      <c r="BI133" s="962" t="s">
        <v>4541</v>
      </c>
      <c r="BJ133" s="962" t="s">
        <v>1552</v>
      </c>
      <c r="BK133" s="962" t="s">
        <v>3227</v>
      </c>
      <c r="BL133" s="962" t="s">
        <v>1410</v>
      </c>
      <c r="BM133" s="962" t="s">
        <v>1410</v>
      </c>
      <c r="BN133" s="962" t="s">
        <v>1410</v>
      </c>
      <c r="BO133" s="962" t="s">
        <v>1513</v>
      </c>
      <c r="BP133" s="962" t="s">
        <v>1410</v>
      </c>
      <c r="BQ133" s="962" t="s">
        <v>1410</v>
      </c>
      <c r="BR133" s="962" t="s">
        <v>1410</v>
      </c>
      <c r="BS133" s="962" t="s">
        <v>4542</v>
      </c>
      <c r="BT133" s="962" t="s">
        <v>1604</v>
      </c>
      <c r="BU133" s="962" t="s">
        <v>4543</v>
      </c>
      <c r="BV133" s="962" t="s">
        <v>1410</v>
      </c>
      <c r="BW133" s="962" t="s">
        <v>1410</v>
      </c>
      <c r="BX133" s="962" t="s">
        <v>1410</v>
      </c>
      <c r="BY133" s="962" t="s">
        <v>4544</v>
      </c>
      <c r="BZ133" s="962" t="s">
        <v>1410</v>
      </c>
      <c r="CA133" s="962" t="s">
        <v>1410</v>
      </c>
      <c r="CB133" s="962" t="s">
        <v>1410</v>
      </c>
      <c r="CC133" s="962" t="s">
        <v>4545</v>
      </c>
      <c r="CD133" s="962" t="s">
        <v>4546</v>
      </c>
      <c r="CE133" s="962" t="s">
        <v>4547</v>
      </c>
      <c r="CF133" s="962" t="s">
        <v>4548</v>
      </c>
      <c r="CG133" s="962" t="s">
        <v>4549</v>
      </c>
      <c r="CH133" s="962" t="s">
        <v>4550</v>
      </c>
      <c r="CI133" s="962" t="s">
        <v>4551</v>
      </c>
      <c r="CJ133" s="962" t="s">
        <v>4552</v>
      </c>
      <c r="CK133" s="962" t="s">
        <v>4553</v>
      </c>
      <c r="CL133" s="962" t="s">
        <v>4554</v>
      </c>
      <c r="CM133" s="962" t="s">
        <v>4555</v>
      </c>
      <c r="CN133" s="962" t="s">
        <v>4556</v>
      </c>
      <c r="CO133" s="962" t="s">
        <v>4557</v>
      </c>
      <c r="CP133" s="962" t="s">
        <v>4558</v>
      </c>
      <c r="CQ133" s="962" t="s">
        <v>4558</v>
      </c>
      <c r="CR133" s="962" t="s">
        <v>4562</v>
      </c>
    </row>
    <row r="134">
      <c r="B134" s="961" t="s">
        <v>1018</v>
      </c>
      <c r="C134" s="962" t="s">
        <v>886</v>
      </c>
      <c r="D134" s="962" t="s">
        <v>1404</v>
      </c>
      <c r="E134" s="962" t="s">
        <v>1404</v>
      </c>
      <c r="F134" s="962" t="s">
        <v>1404</v>
      </c>
      <c r="G134" s="962" t="s">
        <v>1585</v>
      </c>
      <c r="H134" s="962" t="s">
        <v>1484</v>
      </c>
      <c r="I134" s="962" t="s">
        <v>1484</v>
      </c>
      <c r="J134" s="962" t="s">
        <v>1484</v>
      </c>
      <c r="K134" s="962" t="s">
        <v>1484</v>
      </c>
      <c r="L134" s="962" t="s">
        <v>1404</v>
      </c>
      <c r="M134" s="962" t="s">
        <v>12</v>
      </c>
      <c r="N134" s="962" t="s">
        <v>6</v>
      </c>
      <c r="O134" s="962" t="s">
        <v>1410</v>
      </c>
      <c r="P134" s="962" t="s">
        <v>1410</v>
      </c>
      <c r="Q134" s="962" t="s">
        <v>1410</v>
      </c>
      <c r="R134" s="962" t="s">
        <v>1410</v>
      </c>
      <c r="S134" s="962" t="s">
        <v>1410</v>
      </c>
      <c r="T134" s="962" t="s">
        <v>1404</v>
      </c>
      <c r="U134" s="963" t="s">
        <v>6</v>
      </c>
      <c r="V134" s="963" t="s">
        <v>6</v>
      </c>
      <c r="W134" s="968" t="s">
        <v>6</v>
      </c>
      <c r="X134" s="962" t="s">
        <v>6</v>
      </c>
      <c r="Y134" s="968" t="s">
        <v>913</v>
      </c>
      <c r="Z134" s="963" t="s">
        <v>6</v>
      </c>
      <c r="AA134" s="962" t="s">
        <v>6</v>
      </c>
      <c r="AB134" s="963" t="s">
        <v>920</v>
      </c>
      <c r="AC134" s="963" t="s">
        <v>913</v>
      </c>
      <c r="AD134" s="962" t="s">
        <v>1410</v>
      </c>
      <c r="AE134" s="962" t="s">
        <v>1427</v>
      </c>
      <c r="AF134" s="962" t="s">
        <v>1410</v>
      </c>
      <c r="AG134" s="962" t="s">
        <v>1410</v>
      </c>
      <c r="AH134" s="964" t="s">
        <v>1427</v>
      </c>
      <c r="AI134" s="962" t="s">
        <v>1410</v>
      </c>
      <c r="AJ134" s="962" t="s">
        <v>1410</v>
      </c>
      <c r="AK134" s="962" t="s">
        <v>1410</v>
      </c>
      <c r="AL134" s="962" t="s">
        <v>1410</v>
      </c>
      <c r="AM134" s="962" t="s">
        <v>1410</v>
      </c>
      <c r="AN134" s="962" t="s">
        <v>1410</v>
      </c>
      <c r="AO134" s="962" t="s">
        <v>1410</v>
      </c>
      <c r="AP134" s="962" t="s">
        <v>1410</v>
      </c>
      <c r="AQ134" s="962" t="s">
        <v>1410</v>
      </c>
      <c r="AR134" s="962" t="s">
        <v>1410</v>
      </c>
      <c r="AS134" s="962" t="s">
        <v>1410</v>
      </c>
      <c r="AT134" s="962" t="s">
        <v>1410</v>
      </c>
      <c r="AU134" s="962" t="s">
        <v>1410</v>
      </c>
      <c r="AV134" s="962" t="s">
        <v>1410</v>
      </c>
      <c r="AW134" s="962" t="s">
        <v>1410</v>
      </c>
      <c r="AX134" s="962" t="s">
        <v>1849</v>
      </c>
      <c r="AY134" s="962" t="s">
        <v>4563</v>
      </c>
      <c r="AZ134" s="962" t="s">
        <v>3326</v>
      </c>
      <c r="BA134" s="962" t="s">
        <v>4564</v>
      </c>
      <c r="BB134" s="965" t="s">
        <v>4565</v>
      </c>
      <c r="BC134" s="965" t="s">
        <v>4566</v>
      </c>
      <c r="BD134" s="962" t="s">
        <v>6</v>
      </c>
      <c r="BE134" s="962" t="s">
        <v>1849</v>
      </c>
      <c r="BF134" s="962" t="s">
        <v>2029</v>
      </c>
      <c r="BG134" s="962" t="s">
        <v>2030</v>
      </c>
      <c r="BH134" s="962" t="s">
        <v>2199</v>
      </c>
      <c r="BI134" s="962" t="s">
        <v>1529</v>
      </c>
      <c r="BJ134" s="962" t="s">
        <v>1410</v>
      </c>
      <c r="BK134" s="962" t="s">
        <v>1410</v>
      </c>
      <c r="BL134" s="962" t="s">
        <v>1410</v>
      </c>
      <c r="BM134" s="962" t="s">
        <v>1410</v>
      </c>
      <c r="BN134" s="962" t="s">
        <v>1410</v>
      </c>
      <c r="BO134" s="962" t="s">
        <v>1410</v>
      </c>
      <c r="BP134" s="962" t="s">
        <v>1410</v>
      </c>
      <c r="BQ134" s="962" t="s">
        <v>1410</v>
      </c>
      <c r="BR134" s="962" t="s">
        <v>1410</v>
      </c>
      <c r="BS134" s="962" t="s">
        <v>4567</v>
      </c>
      <c r="BT134" s="962" t="s">
        <v>1410</v>
      </c>
      <c r="BU134" s="962" t="s">
        <v>1410</v>
      </c>
      <c r="BV134" s="962" t="s">
        <v>1410</v>
      </c>
      <c r="BW134" s="962" t="s">
        <v>1410</v>
      </c>
      <c r="BX134" s="962" t="s">
        <v>1410</v>
      </c>
      <c r="BY134" s="962" t="s">
        <v>1410</v>
      </c>
      <c r="BZ134" s="962" t="s">
        <v>1410</v>
      </c>
      <c r="CA134" s="962" t="s">
        <v>1410</v>
      </c>
      <c r="CB134" s="962" t="s">
        <v>1410</v>
      </c>
      <c r="CC134" s="962" t="s">
        <v>1529</v>
      </c>
      <c r="CD134" s="962" t="s">
        <v>4567</v>
      </c>
      <c r="CE134" s="962" t="s">
        <v>4568</v>
      </c>
      <c r="CF134" s="962" t="s">
        <v>4569</v>
      </c>
      <c r="CG134" s="962" t="s">
        <v>4570</v>
      </c>
      <c r="CH134" s="962" t="s">
        <v>4571</v>
      </c>
      <c r="CI134" s="962" t="s">
        <v>4572</v>
      </c>
      <c r="CJ134" s="962" t="s">
        <v>4573</v>
      </c>
      <c r="CK134" s="962" t="s">
        <v>4574</v>
      </c>
      <c r="CL134" s="962" t="s">
        <v>4575</v>
      </c>
      <c r="CM134" s="962" t="s">
        <v>4576</v>
      </c>
      <c r="CN134" s="962" t="s">
        <v>4577</v>
      </c>
      <c r="CO134" s="962" t="s">
        <v>4578</v>
      </c>
      <c r="CP134" s="962" t="s">
        <v>4579</v>
      </c>
      <c r="CQ134" s="962" t="s">
        <v>4579</v>
      </c>
      <c r="CR134" s="962" t="s">
        <v>4580</v>
      </c>
    </row>
    <row r="135">
      <c r="B135" s="961" t="s">
        <v>1018</v>
      </c>
      <c r="C135" s="962" t="s">
        <v>885</v>
      </c>
      <c r="D135" s="962" t="s">
        <v>1548</v>
      </c>
      <c r="E135" s="962" t="s">
        <v>1548</v>
      </c>
      <c r="F135" s="962" t="s">
        <v>1548</v>
      </c>
      <c r="G135" s="962" t="s">
        <v>1549</v>
      </c>
      <c r="H135" s="962" t="s">
        <v>1484</v>
      </c>
      <c r="I135" s="962" t="s">
        <v>1484</v>
      </c>
      <c r="J135" s="962" t="s">
        <v>1484</v>
      </c>
      <c r="K135" s="962" t="s">
        <v>1484</v>
      </c>
      <c r="L135" s="962" t="s">
        <v>1404</v>
      </c>
      <c r="M135" s="962" t="s">
        <v>12</v>
      </c>
      <c r="N135" s="962" t="s">
        <v>6</v>
      </c>
      <c r="O135" s="962" t="s">
        <v>1410</v>
      </c>
      <c r="P135" s="962" t="s">
        <v>1410</v>
      </c>
      <c r="Q135" s="962" t="s">
        <v>1410</v>
      </c>
      <c r="R135" s="962" t="s">
        <v>1410</v>
      </c>
      <c r="S135" s="962" t="s">
        <v>1410</v>
      </c>
      <c r="T135" s="962" t="s">
        <v>1404</v>
      </c>
      <c r="U135" s="963" t="s">
        <v>6</v>
      </c>
      <c r="V135" s="963" t="s">
        <v>6</v>
      </c>
      <c r="W135" s="968" t="s">
        <v>6</v>
      </c>
      <c r="X135" s="962" t="s">
        <v>6</v>
      </c>
      <c r="Y135" s="968" t="s">
        <v>6</v>
      </c>
      <c r="Z135" s="963" t="s">
        <v>6</v>
      </c>
      <c r="AA135" s="962" t="s">
        <v>6</v>
      </c>
      <c r="AB135" s="963" t="s">
        <v>920</v>
      </c>
      <c r="AC135" s="963" t="s">
        <v>913</v>
      </c>
      <c r="AD135" s="962" t="s">
        <v>1410</v>
      </c>
      <c r="AE135" s="962" t="s">
        <v>1427</v>
      </c>
      <c r="AF135" s="962" t="s">
        <v>1410</v>
      </c>
      <c r="AG135" s="962" t="s">
        <v>1410</v>
      </c>
      <c r="AH135" s="964" t="s">
        <v>1427</v>
      </c>
      <c r="AI135" s="962" t="s">
        <v>1410</v>
      </c>
      <c r="AJ135" s="962" t="s">
        <v>1410</v>
      </c>
      <c r="AK135" s="962" t="s">
        <v>1410</v>
      </c>
      <c r="AL135" s="962" t="s">
        <v>1410</v>
      </c>
      <c r="AM135" s="962" t="s">
        <v>1410</v>
      </c>
      <c r="AN135" s="962" t="s">
        <v>1410</v>
      </c>
      <c r="AO135" s="962" t="s">
        <v>1410</v>
      </c>
      <c r="AP135" s="962" t="s">
        <v>1410</v>
      </c>
      <c r="AQ135" s="962" t="s">
        <v>1410</v>
      </c>
      <c r="AR135" s="962" t="s">
        <v>1410</v>
      </c>
      <c r="AS135" s="962" t="s">
        <v>1410</v>
      </c>
      <c r="AT135" s="962" t="s">
        <v>1410</v>
      </c>
      <c r="AU135" s="962" t="s">
        <v>1410</v>
      </c>
      <c r="AV135" s="962" t="s">
        <v>1410</v>
      </c>
      <c r="AW135" s="962" t="s">
        <v>1410</v>
      </c>
      <c r="AX135" s="962" t="s">
        <v>1849</v>
      </c>
      <c r="AY135" s="962" t="s">
        <v>4581</v>
      </c>
      <c r="AZ135" s="962" t="s">
        <v>3326</v>
      </c>
      <c r="BA135" s="962" t="s">
        <v>4564</v>
      </c>
      <c r="BB135" s="965" t="s">
        <v>4582</v>
      </c>
      <c r="BC135" s="965" t="s">
        <v>4583</v>
      </c>
      <c r="BD135" s="962" t="s">
        <v>6</v>
      </c>
      <c r="BE135" s="962" t="s">
        <v>1849</v>
      </c>
      <c r="BF135" s="962" t="s">
        <v>2029</v>
      </c>
      <c r="BG135" s="962" t="s">
        <v>2030</v>
      </c>
      <c r="BH135" s="962" t="s">
        <v>2199</v>
      </c>
      <c r="BI135" s="962" t="s">
        <v>1529</v>
      </c>
      <c r="BJ135" s="962" t="s">
        <v>1410</v>
      </c>
      <c r="BK135" s="962" t="s">
        <v>1410</v>
      </c>
      <c r="BL135" s="962" t="s">
        <v>1410</v>
      </c>
      <c r="BM135" s="962" t="s">
        <v>1410</v>
      </c>
      <c r="BN135" s="962" t="s">
        <v>1410</v>
      </c>
      <c r="BO135" s="962" t="s">
        <v>1410</v>
      </c>
      <c r="BP135" s="962" t="s">
        <v>1410</v>
      </c>
      <c r="BQ135" s="962" t="s">
        <v>1410</v>
      </c>
      <c r="BR135" s="962" t="s">
        <v>1410</v>
      </c>
      <c r="BS135" s="962" t="s">
        <v>4567</v>
      </c>
      <c r="BT135" s="962" t="s">
        <v>1410</v>
      </c>
      <c r="BU135" s="962" t="s">
        <v>1410</v>
      </c>
      <c r="BV135" s="962" t="s">
        <v>1410</v>
      </c>
      <c r="BW135" s="962" t="s">
        <v>1410</v>
      </c>
      <c r="BX135" s="962" t="s">
        <v>1410</v>
      </c>
      <c r="BY135" s="962" t="s">
        <v>1410</v>
      </c>
      <c r="BZ135" s="962" t="s">
        <v>1410</v>
      </c>
      <c r="CA135" s="962" t="s">
        <v>1410</v>
      </c>
      <c r="CB135" s="962" t="s">
        <v>1410</v>
      </c>
      <c r="CC135" s="962" t="s">
        <v>1529</v>
      </c>
      <c r="CD135" s="962" t="s">
        <v>4567</v>
      </c>
      <c r="CE135" s="962" t="s">
        <v>4568</v>
      </c>
      <c r="CF135" s="962" t="s">
        <v>4569</v>
      </c>
      <c r="CG135" s="962" t="s">
        <v>4570</v>
      </c>
      <c r="CH135" s="962" t="s">
        <v>4571</v>
      </c>
      <c r="CI135" s="962" t="s">
        <v>4572</v>
      </c>
      <c r="CJ135" s="962" t="s">
        <v>4573</v>
      </c>
      <c r="CK135" s="962" t="s">
        <v>4574</v>
      </c>
      <c r="CL135" s="962" t="s">
        <v>4575</v>
      </c>
      <c r="CM135" s="962" t="s">
        <v>4576</v>
      </c>
      <c r="CN135" s="962" t="s">
        <v>4577</v>
      </c>
      <c r="CO135" s="962" t="s">
        <v>4578</v>
      </c>
      <c r="CP135" s="962" t="s">
        <v>4579</v>
      </c>
      <c r="CQ135" s="962" t="s">
        <v>4579</v>
      </c>
      <c r="CR135" s="962" t="s">
        <v>12</v>
      </c>
    </row>
    <row r="136">
      <c r="B136" s="961" t="s">
        <v>1019</v>
      </c>
      <c r="C136" s="962" t="s">
        <v>886</v>
      </c>
      <c r="D136" s="962" t="s">
        <v>1404</v>
      </c>
      <c r="E136" s="962" t="s">
        <v>1404</v>
      </c>
      <c r="F136" s="962" t="s">
        <v>1404</v>
      </c>
      <c r="G136" s="962" t="s">
        <v>1585</v>
      </c>
      <c r="H136" s="962" t="s">
        <v>1484</v>
      </c>
      <c r="I136" s="962" t="s">
        <v>1484</v>
      </c>
      <c r="J136" s="962" t="s">
        <v>1484</v>
      </c>
      <c r="K136" s="962" t="s">
        <v>1484</v>
      </c>
      <c r="L136" s="962" t="s">
        <v>1404</v>
      </c>
      <c r="M136" s="962" t="s">
        <v>1552</v>
      </c>
      <c r="N136" s="962" t="s">
        <v>1552</v>
      </c>
      <c r="O136" s="962" t="s">
        <v>1410</v>
      </c>
      <c r="P136" s="962"/>
      <c r="Q136" s="962" t="s">
        <v>1410</v>
      </c>
      <c r="R136" s="962" t="s">
        <v>1404</v>
      </c>
      <c r="S136" s="962" t="s">
        <v>1410</v>
      </c>
      <c r="T136" s="962" t="s">
        <v>1404</v>
      </c>
      <c r="U136" s="963" t="s">
        <v>6</v>
      </c>
      <c r="V136" s="963" t="s">
        <v>6</v>
      </c>
      <c r="W136" s="968" t="s">
        <v>6</v>
      </c>
      <c r="X136" s="962" t="s">
        <v>6</v>
      </c>
      <c r="Y136" s="968" t="s">
        <v>12</v>
      </c>
      <c r="Z136" s="963" t="s">
        <v>6</v>
      </c>
      <c r="AA136" s="962" t="s">
        <v>6</v>
      </c>
      <c r="AB136" s="963" t="s">
        <v>920</v>
      </c>
      <c r="AC136" s="963" t="s">
        <v>913</v>
      </c>
      <c r="AD136" s="962" t="s">
        <v>1410</v>
      </c>
      <c r="AE136" s="962" t="s">
        <v>1414</v>
      </c>
      <c r="AF136" s="962" t="s">
        <v>1410</v>
      </c>
      <c r="AG136" s="962" t="s">
        <v>1410</v>
      </c>
      <c r="AH136" s="962" t="s">
        <v>1427</v>
      </c>
      <c r="AI136" s="962" t="s">
        <v>1410</v>
      </c>
      <c r="AJ136" s="962" t="s">
        <v>1410</v>
      </c>
      <c r="AK136" s="962" t="s">
        <v>1415</v>
      </c>
      <c r="AL136" s="964" t="s">
        <v>1552</v>
      </c>
      <c r="AM136" s="962" t="s">
        <v>1415</v>
      </c>
      <c r="AN136" s="962" t="s">
        <v>1410</v>
      </c>
      <c r="AO136" s="962" t="s">
        <v>1410</v>
      </c>
      <c r="AP136" s="962" t="s">
        <v>1515</v>
      </c>
      <c r="AQ136" s="962" t="s">
        <v>1410</v>
      </c>
      <c r="AR136" s="962" t="s">
        <v>1410</v>
      </c>
      <c r="AS136" s="962" t="s">
        <v>1410</v>
      </c>
      <c r="AT136" s="962" t="s">
        <v>1410</v>
      </c>
      <c r="AU136" s="962" t="s">
        <v>1410</v>
      </c>
      <c r="AV136" s="962" t="s">
        <v>1410</v>
      </c>
      <c r="AW136" s="962" t="s">
        <v>1410</v>
      </c>
      <c r="AX136" s="962" t="s">
        <v>4584</v>
      </c>
      <c r="AY136" s="962" t="s">
        <v>4585</v>
      </c>
      <c r="AZ136" s="962" t="s">
        <v>4586</v>
      </c>
      <c r="BA136" s="962" t="s">
        <v>4587</v>
      </c>
      <c r="BB136" s="965" t="s">
        <v>1869</v>
      </c>
      <c r="BC136" s="965" t="s">
        <v>4588</v>
      </c>
      <c r="BD136" s="962" t="s">
        <v>6</v>
      </c>
      <c r="BE136" s="962" t="s">
        <v>3577</v>
      </c>
      <c r="BF136" s="962" t="s">
        <v>4589</v>
      </c>
      <c r="BG136" s="962" t="s">
        <v>4590</v>
      </c>
      <c r="BH136" s="962" t="s">
        <v>4591</v>
      </c>
      <c r="BI136" s="962" t="s">
        <v>2882</v>
      </c>
      <c r="BJ136" s="962" t="s">
        <v>1414</v>
      </c>
      <c r="BK136" s="962" t="s">
        <v>1414</v>
      </c>
      <c r="BL136" s="962" t="s">
        <v>1410</v>
      </c>
      <c r="BM136" s="962" t="s">
        <v>3196</v>
      </c>
      <c r="BN136" s="962" t="s">
        <v>1410</v>
      </c>
      <c r="BO136" s="962" t="s">
        <v>4592</v>
      </c>
      <c r="BP136" s="962" t="s">
        <v>1410</v>
      </c>
      <c r="BQ136" s="962" t="s">
        <v>1410</v>
      </c>
      <c r="BR136" s="962" t="s">
        <v>1410</v>
      </c>
      <c r="BS136" s="962" t="s">
        <v>2883</v>
      </c>
      <c r="BT136" s="962" t="s">
        <v>1605</v>
      </c>
      <c r="BU136" s="962" t="s">
        <v>2007</v>
      </c>
      <c r="BV136" s="962" t="s">
        <v>1410</v>
      </c>
      <c r="BW136" s="962" t="s">
        <v>3199</v>
      </c>
      <c r="BX136" s="962" t="s">
        <v>1410</v>
      </c>
      <c r="BY136" s="962" t="s">
        <v>4593</v>
      </c>
      <c r="BZ136" s="962" t="s">
        <v>1410</v>
      </c>
      <c r="CA136" s="962" t="s">
        <v>1410</v>
      </c>
      <c r="CB136" s="962" t="s">
        <v>1410</v>
      </c>
      <c r="CC136" s="962" t="s">
        <v>4594</v>
      </c>
      <c r="CD136" s="962" t="s">
        <v>4595</v>
      </c>
      <c r="CE136" s="962" t="s">
        <v>4596</v>
      </c>
      <c r="CF136" s="962" t="s">
        <v>4597</v>
      </c>
      <c r="CG136" s="962" t="s">
        <v>4598</v>
      </c>
      <c r="CH136" s="962" t="s">
        <v>4599</v>
      </c>
      <c r="CI136" s="962" t="s">
        <v>4600</v>
      </c>
      <c r="CJ136" s="962" t="s">
        <v>4601</v>
      </c>
      <c r="CK136" s="962" t="s">
        <v>4602</v>
      </c>
      <c r="CL136" s="962" t="s">
        <v>4603</v>
      </c>
      <c r="CM136" s="962" t="s">
        <v>4604</v>
      </c>
      <c r="CN136" s="962" t="s">
        <v>4605</v>
      </c>
      <c r="CO136" s="962" t="s">
        <v>4606</v>
      </c>
      <c r="CP136" s="962" t="s">
        <v>4607</v>
      </c>
      <c r="CQ136" s="962" t="s">
        <v>4607</v>
      </c>
      <c r="CR136" s="962" t="s">
        <v>12</v>
      </c>
    </row>
    <row r="137">
      <c r="B137" s="961" t="s">
        <v>1020</v>
      </c>
      <c r="C137" s="962" t="s">
        <v>886</v>
      </c>
      <c r="D137" s="962" t="s">
        <v>1404</v>
      </c>
      <c r="E137" s="962" t="s">
        <v>1404</v>
      </c>
      <c r="F137" s="962" t="s">
        <v>1404</v>
      </c>
      <c r="G137" s="962" t="s">
        <v>1585</v>
      </c>
      <c r="H137" s="962" t="s">
        <v>1515</v>
      </c>
      <c r="I137" s="962" t="s">
        <v>1515</v>
      </c>
      <c r="J137" s="962" t="s">
        <v>1515</v>
      </c>
      <c r="K137" s="962" t="s">
        <v>1515</v>
      </c>
      <c r="L137" s="962" t="s">
        <v>1404</v>
      </c>
      <c r="M137" s="962" t="s">
        <v>1410</v>
      </c>
      <c r="N137" s="962" t="s">
        <v>1410</v>
      </c>
      <c r="O137" s="962" t="s">
        <v>1410</v>
      </c>
      <c r="P137" s="962" t="s">
        <v>1410</v>
      </c>
      <c r="Q137" s="962" t="s">
        <v>1410</v>
      </c>
      <c r="R137" s="962" t="s">
        <v>1410</v>
      </c>
      <c r="S137" s="962" t="s">
        <v>1410</v>
      </c>
      <c r="T137" s="962" t="s">
        <v>1404</v>
      </c>
      <c r="U137" s="963" t="s">
        <v>6</v>
      </c>
      <c r="V137" s="963" t="s">
        <v>1448</v>
      </c>
      <c r="W137" s="968" t="s">
        <v>6</v>
      </c>
      <c r="X137" s="962" t="s">
        <v>6</v>
      </c>
      <c r="Y137" s="968" t="s">
        <v>12</v>
      </c>
      <c r="Z137" s="963" t="s">
        <v>6</v>
      </c>
      <c r="AA137" s="962" t="s">
        <v>6</v>
      </c>
      <c r="AB137" s="963" t="s">
        <v>6</v>
      </c>
      <c r="AC137" s="963" t="s">
        <v>6</v>
      </c>
      <c r="AD137" s="962" t="s">
        <v>4232</v>
      </c>
      <c r="AE137" s="962" t="s">
        <v>1410</v>
      </c>
      <c r="AF137" s="962" t="s">
        <v>1410</v>
      </c>
      <c r="AG137" s="962" t="s">
        <v>1410</v>
      </c>
      <c r="AH137" s="962" t="s">
        <v>1552</v>
      </c>
      <c r="AI137" s="962" t="s">
        <v>1410</v>
      </c>
      <c r="AJ137" s="962" t="s">
        <v>1410</v>
      </c>
      <c r="AK137" s="962" t="s">
        <v>1410</v>
      </c>
      <c r="AL137" s="962" t="s">
        <v>1427</v>
      </c>
      <c r="AM137" s="962" t="s">
        <v>1410</v>
      </c>
      <c r="AN137" s="962" t="s">
        <v>1410</v>
      </c>
      <c r="AO137" s="962" t="s">
        <v>1410</v>
      </c>
      <c r="AP137" s="962" t="s">
        <v>1410</v>
      </c>
      <c r="AQ137" s="962" t="s">
        <v>1410</v>
      </c>
      <c r="AR137" s="962" t="s">
        <v>1410</v>
      </c>
      <c r="AS137" s="964" t="s">
        <v>1548</v>
      </c>
      <c r="AT137" s="962" t="s">
        <v>1410</v>
      </c>
      <c r="AU137" s="962" t="s">
        <v>1410</v>
      </c>
      <c r="AV137" s="962" t="s">
        <v>1410</v>
      </c>
      <c r="AW137" s="962" t="s">
        <v>1410</v>
      </c>
      <c r="AX137" s="962" t="s">
        <v>4608</v>
      </c>
      <c r="AY137" s="962" t="s">
        <v>4609</v>
      </c>
      <c r="AZ137" s="962" t="s">
        <v>4610</v>
      </c>
      <c r="BA137" s="962" t="s">
        <v>4611</v>
      </c>
      <c r="BB137" s="965" t="s">
        <v>4612</v>
      </c>
      <c r="BC137" s="965" t="s">
        <v>4613</v>
      </c>
      <c r="BD137" s="962" t="s">
        <v>6</v>
      </c>
      <c r="BE137" s="962" t="s">
        <v>4614</v>
      </c>
      <c r="BF137" s="962" t="s">
        <v>4615</v>
      </c>
      <c r="BG137" s="962" t="s">
        <v>4616</v>
      </c>
      <c r="BH137" s="962" t="s">
        <v>4617</v>
      </c>
      <c r="BI137" s="962" t="s">
        <v>4618</v>
      </c>
      <c r="BJ137" s="962" t="s">
        <v>1410</v>
      </c>
      <c r="BK137" s="962" t="s">
        <v>3445</v>
      </c>
      <c r="BL137" s="962" t="s">
        <v>1410</v>
      </c>
      <c r="BM137" s="962" t="s">
        <v>1410</v>
      </c>
      <c r="BN137" s="962" t="s">
        <v>1410</v>
      </c>
      <c r="BO137" s="962" t="s">
        <v>1415</v>
      </c>
      <c r="BP137" s="962" t="s">
        <v>1410</v>
      </c>
      <c r="BQ137" s="962" t="s">
        <v>1410</v>
      </c>
      <c r="BR137" s="962" t="s">
        <v>1410</v>
      </c>
      <c r="BS137" s="962" t="s">
        <v>4619</v>
      </c>
      <c r="BT137" s="962" t="s">
        <v>1410</v>
      </c>
      <c r="BU137" s="962" t="s">
        <v>3447</v>
      </c>
      <c r="BV137" s="962" t="s">
        <v>1410</v>
      </c>
      <c r="BW137" s="962" t="s">
        <v>1410</v>
      </c>
      <c r="BX137" s="962" t="s">
        <v>1410</v>
      </c>
      <c r="BY137" s="962" t="s">
        <v>1588</v>
      </c>
      <c r="BZ137" s="962" t="s">
        <v>1410</v>
      </c>
      <c r="CA137" s="962" t="s">
        <v>1410</v>
      </c>
      <c r="CB137" s="962" t="s">
        <v>1410</v>
      </c>
      <c r="CC137" s="962" t="s">
        <v>4620</v>
      </c>
      <c r="CD137" s="962" t="s">
        <v>4621</v>
      </c>
      <c r="CE137" s="962" t="s">
        <v>4622</v>
      </c>
      <c r="CF137" s="962" t="s">
        <v>4623</v>
      </c>
      <c r="CG137" s="962" t="s">
        <v>4624</v>
      </c>
      <c r="CH137" s="962" t="s">
        <v>4625</v>
      </c>
      <c r="CI137" s="962" t="s">
        <v>4626</v>
      </c>
      <c r="CJ137" s="962" t="s">
        <v>4627</v>
      </c>
      <c r="CK137" s="962" t="s">
        <v>4628</v>
      </c>
      <c r="CL137" s="962" t="s">
        <v>4629</v>
      </c>
      <c r="CM137" s="962" t="s">
        <v>4630</v>
      </c>
      <c r="CN137" s="962" t="s">
        <v>4631</v>
      </c>
      <c r="CO137" s="962" t="s">
        <v>4632</v>
      </c>
      <c r="CP137" s="962" t="s">
        <v>4633</v>
      </c>
      <c r="CQ137" s="962" t="s">
        <v>4633</v>
      </c>
      <c r="CR137" s="962" t="s">
        <v>12</v>
      </c>
    </row>
    <row r="138">
      <c r="B138" s="961" t="s">
        <v>1020</v>
      </c>
      <c r="C138" s="962" t="s">
        <v>885</v>
      </c>
      <c r="D138" s="962" t="s">
        <v>1404</v>
      </c>
      <c r="E138" s="962" t="s">
        <v>1404</v>
      </c>
      <c r="F138" s="962" t="s">
        <v>1404</v>
      </c>
      <c r="G138" s="962" t="s">
        <v>1624</v>
      </c>
      <c r="H138" s="962" t="s">
        <v>1548</v>
      </c>
      <c r="I138" s="962" t="s">
        <v>1548</v>
      </c>
      <c r="J138" s="962" t="s">
        <v>1548</v>
      </c>
      <c r="K138" s="962" t="s">
        <v>1548</v>
      </c>
      <c r="L138" s="962" t="s">
        <v>1404</v>
      </c>
      <c r="M138" s="962" t="s">
        <v>1410</v>
      </c>
      <c r="N138" s="962" t="s">
        <v>1410</v>
      </c>
      <c r="O138" s="962" t="s">
        <v>1410</v>
      </c>
      <c r="P138" s="962" t="s">
        <v>1410</v>
      </c>
      <c r="Q138" s="962" t="s">
        <v>1410</v>
      </c>
      <c r="R138" s="962" t="s">
        <v>1410</v>
      </c>
      <c r="S138" s="962" t="s">
        <v>1410</v>
      </c>
      <c r="T138" s="962" t="s">
        <v>1404</v>
      </c>
      <c r="U138" s="963" t="s">
        <v>6</v>
      </c>
      <c r="V138" s="963" t="s">
        <v>1449</v>
      </c>
      <c r="W138" s="968" t="s">
        <v>6</v>
      </c>
      <c r="X138" s="962" t="s">
        <v>6</v>
      </c>
      <c r="Y138" s="968" t="s">
        <v>12</v>
      </c>
      <c r="Z138" s="963" t="s">
        <v>6</v>
      </c>
      <c r="AA138" s="962" t="s">
        <v>6</v>
      </c>
      <c r="AB138" s="963" t="s">
        <v>6</v>
      </c>
      <c r="AC138" s="963" t="s">
        <v>6</v>
      </c>
      <c r="AD138" s="962" t="s">
        <v>1659</v>
      </c>
      <c r="AE138" s="962" t="s">
        <v>1410</v>
      </c>
      <c r="AF138" s="962" t="s">
        <v>1410</v>
      </c>
      <c r="AG138" s="962" t="s">
        <v>1410</v>
      </c>
      <c r="AH138" s="962" t="s">
        <v>1515</v>
      </c>
      <c r="AI138" s="962" t="s">
        <v>1410</v>
      </c>
      <c r="AJ138" s="962" t="s">
        <v>1410</v>
      </c>
      <c r="AK138" s="962" t="s">
        <v>1410</v>
      </c>
      <c r="AL138" s="962" t="s">
        <v>2899</v>
      </c>
      <c r="AM138" s="962" t="s">
        <v>1410</v>
      </c>
      <c r="AN138" s="962" t="s">
        <v>1410</v>
      </c>
      <c r="AO138" s="962" t="s">
        <v>1410</v>
      </c>
      <c r="AP138" s="962" t="s">
        <v>1410</v>
      </c>
      <c r="AQ138" s="962" t="s">
        <v>1410</v>
      </c>
      <c r="AR138" s="962" t="s">
        <v>1410</v>
      </c>
      <c r="AS138" s="964" t="s">
        <v>1404</v>
      </c>
      <c r="AT138" s="962" t="s">
        <v>1410</v>
      </c>
      <c r="AU138" s="962" t="s">
        <v>1410</v>
      </c>
      <c r="AV138" s="962" t="s">
        <v>1410</v>
      </c>
      <c r="AW138" s="962" t="s">
        <v>1410</v>
      </c>
      <c r="AX138" s="962" t="s">
        <v>4634</v>
      </c>
      <c r="AY138" s="962" t="s">
        <v>4635</v>
      </c>
      <c r="AZ138" s="962" t="s">
        <v>4636</v>
      </c>
      <c r="BA138" s="962" t="s">
        <v>4637</v>
      </c>
      <c r="BB138" s="965" t="s">
        <v>4638</v>
      </c>
      <c r="BC138" s="965" t="s">
        <v>4639</v>
      </c>
      <c r="BD138" s="962" t="s">
        <v>6</v>
      </c>
      <c r="BE138" s="962" t="s">
        <v>2976</v>
      </c>
      <c r="BF138" s="962" t="s">
        <v>4640</v>
      </c>
      <c r="BG138" s="962" t="s">
        <v>4641</v>
      </c>
      <c r="BH138" s="962" t="s">
        <v>4642</v>
      </c>
      <c r="BI138" s="962" t="s">
        <v>4643</v>
      </c>
      <c r="BJ138" s="962" t="s">
        <v>1410</v>
      </c>
      <c r="BK138" s="962" t="s">
        <v>1849</v>
      </c>
      <c r="BL138" s="962" t="s">
        <v>1410</v>
      </c>
      <c r="BM138" s="962" t="s">
        <v>1410</v>
      </c>
      <c r="BN138" s="962" t="s">
        <v>1410</v>
      </c>
      <c r="BO138" s="962" t="s">
        <v>4644</v>
      </c>
      <c r="BP138" s="962" t="s">
        <v>1410</v>
      </c>
      <c r="BQ138" s="962" t="s">
        <v>1410</v>
      </c>
      <c r="BR138" s="962" t="s">
        <v>1410</v>
      </c>
      <c r="BS138" s="962" t="s">
        <v>4645</v>
      </c>
      <c r="BT138" s="962" t="s">
        <v>1410</v>
      </c>
      <c r="BU138" s="962" t="s">
        <v>1851</v>
      </c>
      <c r="BV138" s="962" t="s">
        <v>1410</v>
      </c>
      <c r="BW138" s="962" t="s">
        <v>1410</v>
      </c>
      <c r="BX138" s="962" t="s">
        <v>1410</v>
      </c>
      <c r="BY138" s="962" t="s">
        <v>4646</v>
      </c>
      <c r="BZ138" s="962" t="s">
        <v>1410</v>
      </c>
      <c r="CA138" s="962" t="s">
        <v>1410</v>
      </c>
      <c r="CB138" s="962" t="s">
        <v>1410</v>
      </c>
      <c r="CC138" s="962" t="s">
        <v>4647</v>
      </c>
      <c r="CD138" s="962" t="s">
        <v>4648</v>
      </c>
      <c r="CE138" s="962" t="s">
        <v>4649</v>
      </c>
      <c r="CF138" s="962" t="s">
        <v>4650</v>
      </c>
      <c r="CG138" s="962" t="s">
        <v>4651</v>
      </c>
      <c r="CH138" s="962" t="s">
        <v>4652</v>
      </c>
      <c r="CI138" s="962" t="s">
        <v>4653</v>
      </c>
      <c r="CJ138" s="962" t="s">
        <v>4654</v>
      </c>
      <c r="CK138" s="962" t="s">
        <v>4655</v>
      </c>
      <c r="CL138" s="962" t="s">
        <v>4656</v>
      </c>
      <c r="CM138" s="962" t="s">
        <v>4657</v>
      </c>
      <c r="CN138" s="962" t="s">
        <v>4658</v>
      </c>
      <c r="CO138" s="962" t="s">
        <v>4659</v>
      </c>
      <c r="CP138" s="962" t="s">
        <v>4660</v>
      </c>
      <c r="CQ138" s="962" t="s">
        <v>4660</v>
      </c>
      <c r="CR138" s="962" t="s">
        <v>4661</v>
      </c>
    </row>
    <row r="139">
      <c r="A139" s="941" t="s">
        <v>1021</v>
      </c>
      <c r="B139" s="961" t="s">
        <v>1022</v>
      </c>
      <c r="C139" s="962" t="s">
        <v>886</v>
      </c>
      <c r="D139" s="962" t="s">
        <v>1404</v>
      </c>
      <c r="E139" s="962" t="s">
        <v>1406</v>
      </c>
      <c r="F139" s="962" t="s">
        <v>1404</v>
      </c>
      <c r="G139" s="962" t="s">
        <v>1478</v>
      </c>
      <c r="H139" s="962" t="s">
        <v>1427</v>
      </c>
      <c r="I139" s="962" t="s">
        <v>1427</v>
      </c>
      <c r="J139" s="962" t="s">
        <v>1427</v>
      </c>
      <c r="K139" s="962" t="s">
        <v>1427</v>
      </c>
      <c r="L139" s="962" t="s">
        <v>1404</v>
      </c>
      <c r="M139" s="962" t="s">
        <v>12</v>
      </c>
      <c r="N139" s="962" t="s">
        <v>1661</v>
      </c>
      <c r="O139" s="962" t="s">
        <v>1410</v>
      </c>
      <c r="P139" s="962"/>
      <c r="Q139" s="962" t="s">
        <v>1410</v>
      </c>
      <c r="R139" s="962" t="s">
        <v>1410</v>
      </c>
      <c r="S139" s="962" t="s">
        <v>1410</v>
      </c>
      <c r="T139" s="962" t="s">
        <v>1404</v>
      </c>
      <c r="U139" s="963" t="s">
        <v>2078</v>
      </c>
      <c r="V139" s="963" t="s">
        <v>6</v>
      </c>
      <c r="W139" s="968" t="s">
        <v>6</v>
      </c>
      <c r="X139" s="962" t="s">
        <v>6</v>
      </c>
      <c r="Y139" s="968" t="s">
        <v>913</v>
      </c>
      <c r="Z139" s="963" t="s">
        <v>6</v>
      </c>
      <c r="AA139" s="962" t="s">
        <v>6</v>
      </c>
      <c r="AB139" s="963" t="s">
        <v>6</v>
      </c>
      <c r="AC139" s="963" t="s">
        <v>6</v>
      </c>
      <c r="AD139" s="962" t="s">
        <v>1564</v>
      </c>
      <c r="AE139" s="962" t="s">
        <v>1410</v>
      </c>
      <c r="AF139" s="962" t="s">
        <v>1456</v>
      </c>
      <c r="AG139" s="962" t="s">
        <v>1405</v>
      </c>
      <c r="AH139" s="962" t="s">
        <v>1484</v>
      </c>
      <c r="AI139" s="962" t="s">
        <v>1410</v>
      </c>
      <c r="AJ139" s="962" t="s">
        <v>1410</v>
      </c>
      <c r="AK139" s="964" t="s">
        <v>1405</v>
      </c>
      <c r="AL139" s="962" t="s">
        <v>1410</v>
      </c>
      <c r="AM139" s="962" t="s">
        <v>1410</v>
      </c>
      <c r="AN139" s="962" t="s">
        <v>1410</v>
      </c>
      <c r="AO139" s="962" t="s">
        <v>1410</v>
      </c>
      <c r="AP139" s="962" t="s">
        <v>1410</v>
      </c>
      <c r="AQ139" s="962" t="s">
        <v>1410</v>
      </c>
      <c r="AR139" s="962" t="s">
        <v>1410</v>
      </c>
      <c r="AS139" s="962" t="s">
        <v>1410</v>
      </c>
      <c r="AT139" s="962" t="s">
        <v>1410</v>
      </c>
      <c r="AU139" s="962" t="s">
        <v>1410</v>
      </c>
      <c r="AV139" s="962" t="s">
        <v>1410</v>
      </c>
      <c r="AW139" s="962" t="s">
        <v>1410</v>
      </c>
      <c r="AX139" s="962" t="s">
        <v>4662</v>
      </c>
      <c r="AY139" s="962" t="s">
        <v>4663</v>
      </c>
      <c r="AZ139" s="962" t="s">
        <v>1879</v>
      </c>
      <c r="BA139" s="962" t="s">
        <v>4664</v>
      </c>
      <c r="BB139" s="965" t="s">
        <v>4665</v>
      </c>
      <c r="BC139" s="965" t="s">
        <v>4666</v>
      </c>
      <c r="BD139" s="962" t="s">
        <v>6</v>
      </c>
      <c r="BE139" s="962" t="s">
        <v>4667</v>
      </c>
      <c r="BF139" s="962" t="s">
        <v>4668</v>
      </c>
      <c r="BG139" s="962" t="s">
        <v>4669</v>
      </c>
      <c r="BH139" s="962" t="s">
        <v>2954</v>
      </c>
      <c r="BI139" s="962" t="s">
        <v>4670</v>
      </c>
      <c r="BJ139" s="962" t="s">
        <v>1552</v>
      </c>
      <c r="BK139" s="962" t="s">
        <v>1552</v>
      </c>
      <c r="BL139" s="962" t="s">
        <v>1410</v>
      </c>
      <c r="BM139" s="962" t="s">
        <v>1410</v>
      </c>
      <c r="BN139" s="962" t="s">
        <v>1410</v>
      </c>
      <c r="BO139" s="962" t="s">
        <v>1410</v>
      </c>
      <c r="BP139" s="962" t="s">
        <v>1410</v>
      </c>
      <c r="BQ139" s="962" t="s">
        <v>1410</v>
      </c>
      <c r="BR139" s="962" t="s">
        <v>1410</v>
      </c>
      <c r="BS139" s="962" t="s">
        <v>4671</v>
      </c>
      <c r="BT139" s="962" t="s">
        <v>1604</v>
      </c>
      <c r="BU139" s="962" t="s">
        <v>1605</v>
      </c>
      <c r="BV139" s="962" t="s">
        <v>1410</v>
      </c>
      <c r="BW139" s="962" t="s">
        <v>1410</v>
      </c>
      <c r="BX139" s="962" t="s">
        <v>1410</v>
      </c>
      <c r="BY139" s="962" t="s">
        <v>1410</v>
      </c>
      <c r="BZ139" s="962" t="s">
        <v>1410</v>
      </c>
      <c r="CA139" s="962" t="s">
        <v>1410</v>
      </c>
      <c r="CB139" s="962" t="s">
        <v>1410</v>
      </c>
      <c r="CC139" s="962" t="s">
        <v>4672</v>
      </c>
      <c r="CD139" s="962" t="s">
        <v>4673</v>
      </c>
      <c r="CE139" s="962" t="s">
        <v>4674</v>
      </c>
      <c r="CF139" s="962" t="s">
        <v>4675</v>
      </c>
      <c r="CG139" s="962" t="s">
        <v>4676</v>
      </c>
      <c r="CH139" s="962" t="s">
        <v>4677</v>
      </c>
      <c r="CI139" s="962" t="s">
        <v>4678</v>
      </c>
      <c r="CJ139" s="962" t="s">
        <v>4679</v>
      </c>
      <c r="CK139" s="962" t="s">
        <v>4680</v>
      </c>
      <c r="CL139" s="962" t="s">
        <v>4681</v>
      </c>
      <c r="CM139" s="962" t="s">
        <v>4682</v>
      </c>
      <c r="CN139" s="962" t="s">
        <v>4683</v>
      </c>
      <c r="CO139" s="962" t="s">
        <v>4684</v>
      </c>
      <c r="CP139" s="962" t="s">
        <v>4685</v>
      </c>
      <c r="CQ139" s="962" t="s">
        <v>4685</v>
      </c>
      <c r="CR139" s="962" t="s">
        <v>12</v>
      </c>
    </row>
    <row r="140">
      <c r="B140" s="961" t="s">
        <v>1022</v>
      </c>
      <c r="C140" s="962" t="s">
        <v>885</v>
      </c>
      <c r="D140" s="962" t="s">
        <v>1404</v>
      </c>
      <c r="E140" s="962" t="s">
        <v>1406</v>
      </c>
      <c r="F140" s="962" t="s">
        <v>1404</v>
      </c>
      <c r="G140" s="962" t="s">
        <v>1447</v>
      </c>
      <c r="H140" s="962" t="s">
        <v>1515</v>
      </c>
      <c r="I140" s="962" t="s">
        <v>1515</v>
      </c>
      <c r="J140" s="962" t="s">
        <v>1515</v>
      </c>
      <c r="K140" s="962" t="s">
        <v>1515</v>
      </c>
      <c r="L140" s="962" t="s">
        <v>1404</v>
      </c>
      <c r="M140" s="962" t="s">
        <v>12</v>
      </c>
      <c r="N140" s="962" t="s">
        <v>1661</v>
      </c>
      <c r="O140" s="962" t="s">
        <v>1410</v>
      </c>
      <c r="P140" s="962"/>
      <c r="Q140" s="962" t="s">
        <v>1410</v>
      </c>
      <c r="R140" s="962" t="s">
        <v>1410</v>
      </c>
      <c r="S140" s="962" t="s">
        <v>1410</v>
      </c>
      <c r="T140" s="962" t="s">
        <v>1404</v>
      </c>
      <c r="U140" s="963" t="s">
        <v>1408</v>
      </c>
      <c r="V140" s="963" t="s">
        <v>6</v>
      </c>
      <c r="W140" s="968" t="s">
        <v>6</v>
      </c>
      <c r="X140" s="962" t="s">
        <v>6</v>
      </c>
      <c r="Y140" s="968" t="s">
        <v>913</v>
      </c>
      <c r="Z140" s="963" t="s">
        <v>6</v>
      </c>
      <c r="AA140" s="962" t="s">
        <v>6</v>
      </c>
      <c r="AB140" s="963" t="s">
        <v>6</v>
      </c>
      <c r="AC140" s="963" t="s">
        <v>6</v>
      </c>
      <c r="AD140" s="962" t="s">
        <v>1415</v>
      </c>
      <c r="AE140" s="962" t="s">
        <v>1410</v>
      </c>
      <c r="AF140" s="962" t="s">
        <v>1406</v>
      </c>
      <c r="AG140" s="962" t="s">
        <v>1410</v>
      </c>
      <c r="AH140" s="962" t="s">
        <v>2899</v>
      </c>
      <c r="AI140" s="962" t="s">
        <v>1410</v>
      </c>
      <c r="AJ140" s="962" t="s">
        <v>1410</v>
      </c>
      <c r="AK140" s="964" t="s">
        <v>1404</v>
      </c>
      <c r="AL140" s="962" t="s">
        <v>1410</v>
      </c>
      <c r="AM140" s="962" t="s">
        <v>1410</v>
      </c>
      <c r="AN140" s="962" t="s">
        <v>1410</v>
      </c>
      <c r="AO140" s="962" t="s">
        <v>1410</v>
      </c>
      <c r="AP140" s="962" t="s">
        <v>1410</v>
      </c>
      <c r="AQ140" s="962" t="s">
        <v>1410</v>
      </c>
      <c r="AR140" s="962" t="s">
        <v>1410</v>
      </c>
      <c r="AS140" s="962" t="s">
        <v>1410</v>
      </c>
      <c r="AT140" s="962" t="s">
        <v>1410</v>
      </c>
      <c r="AU140" s="962" t="s">
        <v>1410</v>
      </c>
      <c r="AV140" s="962" t="s">
        <v>1410</v>
      </c>
      <c r="AW140" s="962" t="s">
        <v>1410</v>
      </c>
      <c r="AX140" s="962" t="s">
        <v>2901</v>
      </c>
      <c r="AY140" s="962" t="s">
        <v>4686</v>
      </c>
      <c r="AZ140" s="962" t="s">
        <v>4687</v>
      </c>
      <c r="BA140" s="962" t="s">
        <v>2706</v>
      </c>
      <c r="BB140" s="965" t="s">
        <v>4688</v>
      </c>
      <c r="BC140" s="965" t="s">
        <v>4689</v>
      </c>
      <c r="BD140" s="962" t="s">
        <v>6</v>
      </c>
      <c r="BE140" s="962" t="s">
        <v>3365</v>
      </c>
      <c r="BF140" s="962" t="s">
        <v>3366</v>
      </c>
      <c r="BG140" s="962" t="s">
        <v>3367</v>
      </c>
      <c r="BH140" s="962" t="s">
        <v>1408</v>
      </c>
      <c r="BI140" s="962" t="s">
        <v>4690</v>
      </c>
      <c r="BJ140" s="962" t="s">
        <v>1459</v>
      </c>
      <c r="BK140" s="962" t="s">
        <v>1459</v>
      </c>
      <c r="BL140" s="962" t="s">
        <v>1410</v>
      </c>
      <c r="BM140" s="962" t="s">
        <v>1410</v>
      </c>
      <c r="BN140" s="962" t="s">
        <v>1410</v>
      </c>
      <c r="BO140" s="962" t="s">
        <v>1410</v>
      </c>
      <c r="BP140" s="962" t="s">
        <v>1410</v>
      </c>
      <c r="BQ140" s="962" t="s">
        <v>1410</v>
      </c>
      <c r="BR140" s="962" t="s">
        <v>1410</v>
      </c>
      <c r="BS140" s="962" t="s">
        <v>4691</v>
      </c>
      <c r="BT140" s="962" t="s">
        <v>1585</v>
      </c>
      <c r="BU140" s="962" t="s">
        <v>1638</v>
      </c>
      <c r="BV140" s="962" t="s">
        <v>1410</v>
      </c>
      <c r="BW140" s="962" t="s">
        <v>1410</v>
      </c>
      <c r="BX140" s="962" t="s">
        <v>1410</v>
      </c>
      <c r="BY140" s="962" t="s">
        <v>1410</v>
      </c>
      <c r="BZ140" s="962" t="s">
        <v>1410</v>
      </c>
      <c r="CA140" s="962" t="s">
        <v>1410</v>
      </c>
      <c r="CB140" s="962" t="s">
        <v>1410</v>
      </c>
      <c r="CC140" s="962" t="s">
        <v>2919</v>
      </c>
      <c r="CD140" s="962" t="s">
        <v>4692</v>
      </c>
      <c r="CE140" s="962" t="s">
        <v>4693</v>
      </c>
      <c r="CF140" s="962" t="s">
        <v>4694</v>
      </c>
      <c r="CG140" s="962" t="s">
        <v>4695</v>
      </c>
      <c r="CH140" s="962" t="s">
        <v>4696</v>
      </c>
      <c r="CI140" s="962" t="s">
        <v>4697</v>
      </c>
      <c r="CJ140" s="962" t="s">
        <v>4698</v>
      </c>
      <c r="CK140" s="962" t="s">
        <v>4699</v>
      </c>
      <c r="CL140" s="962" t="s">
        <v>4700</v>
      </c>
      <c r="CM140" s="962" t="s">
        <v>4701</v>
      </c>
      <c r="CN140" s="962" t="s">
        <v>4702</v>
      </c>
      <c r="CO140" s="962" t="s">
        <v>4703</v>
      </c>
      <c r="CP140" s="962" t="s">
        <v>4704</v>
      </c>
      <c r="CQ140" s="962" t="s">
        <v>4704</v>
      </c>
      <c r="CR140" s="962" t="s">
        <v>4661</v>
      </c>
    </row>
    <row r="141">
      <c r="B141" s="961" t="s">
        <v>4705</v>
      </c>
      <c r="C141" s="962" t="s">
        <v>886</v>
      </c>
      <c r="D141" s="962" t="s">
        <v>1404</v>
      </c>
      <c r="E141" s="962" t="s">
        <v>1406</v>
      </c>
      <c r="F141" s="962" t="s">
        <v>1404</v>
      </c>
      <c r="G141" s="962" t="s">
        <v>1478</v>
      </c>
      <c r="H141" s="962" t="s">
        <v>1427</v>
      </c>
      <c r="I141" s="962" t="s">
        <v>1427</v>
      </c>
      <c r="J141" s="962" t="s">
        <v>1427</v>
      </c>
      <c r="K141" s="962" t="s">
        <v>1427</v>
      </c>
      <c r="L141" s="962" t="s">
        <v>1404</v>
      </c>
      <c r="M141" s="962" t="s">
        <v>12</v>
      </c>
      <c r="N141" s="962" t="s">
        <v>1661</v>
      </c>
      <c r="O141" s="962" t="s">
        <v>1410</v>
      </c>
      <c r="P141" s="962"/>
      <c r="Q141" s="962" t="s">
        <v>1410</v>
      </c>
      <c r="R141" s="962" t="s">
        <v>1410</v>
      </c>
      <c r="S141" s="962" t="s">
        <v>1410</v>
      </c>
      <c r="T141" s="962" t="s">
        <v>1404</v>
      </c>
      <c r="U141" s="963" t="s">
        <v>12</v>
      </c>
      <c r="V141" s="963" t="s">
        <v>6</v>
      </c>
      <c r="W141" s="968" t="s">
        <v>6</v>
      </c>
      <c r="X141" s="962" t="s">
        <v>6</v>
      </c>
      <c r="Y141" s="968" t="s">
        <v>913</v>
      </c>
      <c r="Z141" s="963" t="s">
        <v>6</v>
      </c>
      <c r="AA141" s="962" t="s">
        <v>6</v>
      </c>
      <c r="AB141" s="963" t="s">
        <v>6</v>
      </c>
      <c r="AC141" s="963" t="s">
        <v>6</v>
      </c>
      <c r="AD141" s="962" t="s">
        <v>1564</v>
      </c>
      <c r="AE141" s="962" t="s">
        <v>1410</v>
      </c>
      <c r="AF141" s="962" t="s">
        <v>1456</v>
      </c>
      <c r="AG141" s="962" t="s">
        <v>1405</v>
      </c>
      <c r="AH141" s="962" t="s">
        <v>1484</v>
      </c>
      <c r="AI141" s="962" t="s">
        <v>1410</v>
      </c>
      <c r="AJ141" s="962" t="s">
        <v>1410</v>
      </c>
      <c r="AK141" s="964" t="s">
        <v>1405</v>
      </c>
      <c r="AL141" s="962" t="s">
        <v>1410</v>
      </c>
      <c r="AM141" s="962" t="s">
        <v>1410</v>
      </c>
      <c r="AN141" s="962" t="s">
        <v>1410</v>
      </c>
      <c r="AO141" s="962" t="s">
        <v>1410</v>
      </c>
      <c r="AP141" s="962" t="s">
        <v>1410</v>
      </c>
      <c r="AQ141" s="962" t="s">
        <v>1410</v>
      </c>
      <c r="AR141" s="962" t="s">
        <v>1410</v>
      </c>
      <c r="AS141" s="962" t="s">
        <v>1410</v>
      </c>
      <c r="AT141" s="962" t="s">
        <v>1410</v>
      </c>
      <c r="AU141" s="962" t="s">
        <v>1410</v>
      </c>
      <c r="AV141" s="962" t="s">
        <v>1410</v>
      </c>
      <c r="AW141" s="962" t="s">
        <v>1410</v>
      </c>
      <c r="AX141" s="962" t="s">
        <v>4662</v>
      </c>
      <c r="AY141" s="962" t="s">
        <v>4663</v>
      </c>
      <c r="AZ141" s="962" t="s">
        <v>1879</v>
      </c>
      <c r="BA141" s="962" t="s">
        <v>4664</v>
      </c>
      <c r="BB141" s="965" t="s">
        <v>4665</v>
      </c>
      <c r="BC141" s="965" t="s">
        <v>4666</v>
      </c>
      <c r="BD141" s="962" t="s">
        <v>6</v>
      </c>
      <c r="BE141" s="962" t="s">
        <v>4667</v>
      </c>
      <c r="BF141" s="962" t="s">
        <v>4668</v>
      </c>
      <c r="BG141" s="962" t="s">
        <v>4669</v>
      </c>
      <c r="BH141" s="962" t="s">
        <v>2954</v>
      </c>
      <c r="BI141" s="962" t="s">
        <v>4670</v>
      </c>
      <c r="BJ141" s="962" t="s">
        <v>1552</v>
      </c>
      <c r="BK141" s="962" t="s">
        <v>1552</v>
      </c>
      <c r="BL141" s="962" t="s">
        <v>1410</v>
      </c>
      <c r="BM141" s="962" t="s">
        <v>1410</v>
      </c>
      <c r="BN141" s="962" t="s">
        <v>1410</v>
      </c>
      <c r="BO141" s="962" t="s">
        <v>1410</v>
      </c>
      <c r="BP141" s="962" t="s">
        <v>1410</v>
      </c>
      <c r="BQ141" s="962" t="s">
        <v>1410</v>
      </c>
      <c r="BR141" s="962" t="s">
        <v>1410</v>
      </c>
      <c r="BS141" s="962" t="s">
        <v>4671</v>
      </c>
      <c r="BT141" s="962" t="s">
        <v>1604</v>
      </c>
      <c r="BU141" s="962" t="s">
        <v>1605</v>
      </c>
      <c r="BV141" s="962" t="s">
        <v>1410</v>
      </c>
      <c r="BW141" s="962" t="s">
        <v>1410</v>
      </c>
      <c r="BX141" s="962" t="s">
        <v>1410</v>
      </c>
      <c r="BY141" s="962" t="s">
        <v>1410</v>
      </c>
      <c r="BZ141" s="962" t="s">
        <v>1410</v>
      </c>
      <c r="CA141" s="962" t="s">
        <v>1410</v>
      </c>
      <c r="CB141" s="962" t="s">
        <v>1410</v>
      </c>
      <c r="CC141" s="962" t="s">
        <v>4672</v>
      </c>
      <c r="CD141" s="962" t="s">
        <v>4673</v>
      </c>
      <c r="CE141" s="962" t="s">
        <v>4674</v>
      </c>
      <c r="CF141" s="962" t="s">
        <v>4675</v>
      </c>
      <c r="CG141" s="962" t="s">
        <v>4676</v>
      </c>
      <c r="CH141" s="962" t="s">
        <v>4677</v>
      </c>
      <c r="CI141" s="962" t="s">
        <v>4678</v>
      </c>
      <c r="CJ141" s="962" t="s">
        <v>4679</v>
      </c>
      <c r="CK141" s="962" t="s">
        <v>4680</v>
      </c>
      <c r="CL141" s="962" t="s">
        <v>4681</v>
      </c>
      <c r="CM141" s="962" t="s">
        <v>4682</v>
      </c>
      <c r="CN141" s="962" t="s">
        <v>4683</v>
      </c>
      <c r="CO141" s="962" t="s">
        <v>4684</v>
      </c>
      <c r="CP141" s="962" t="s">
        <v>4685</v>
      </c>
      <c r="CQ141" s="962" t="s">
        <v>4685</v>
      </c>
      <c r="CR141" s="962" t="s">
        <v>12</v>
      </c>
    </row>
    <row r="142">
      <c r="B142" s="961" t="s">
        <v>4705</v>
      </c>
      <c r="C142" s="962" t="s">
        <v>885</v>
      </c>
      <c r="D142" s="962" t="s">
        <v>1404</v>
      </c>
      <c r="E142" s="962" t="s">
        <v>1406</v>
      </c>
      <c r="F142" s="962" t="s">
        <v>1404</v>
      </c>
      <c r="G142" s="962" t="s">
        <v>1447</v>
      </c>
      <c r="H142" s="962" t="s">
        <v>1515</v>
      </c>
      <c r="I142" s="962" t="s">
        <v>1515</v>
      </c>
      <c r="J142" s="962" t="s">
        <v>1515</v>
      </c>
      <c r="K142" s="962" t="s">
        <v>1515</v>
      </c>
      <c r="L142" s="962" t="s">
        <v>1404</v>
      </c>
      <c r="M142" s="962" t="s">
        <v>12</v>
      </c>
      <c r="N142" s="962" t="s">
        <v>1661</v>
      </c>
      <c r="O142" s="962" t="s">
        <v>1410</v>
      </c>
      <c r="P142" s="962"/>
      <c r="Q142" s="962" t="s">
        <v>1410</v>
      </c>
      <c r="R142" s="962" t="s">
        <v>1410</v>
      </c>
      <c r="S142" s="962" t="s">
        <v>1410</v>
      </c>
      <c r="T142" s="962" t="s">
        <v>1404</v>
      </c>
      <c r="U142" s="963" t="s">
        <v>1783</v>
      </c>
      <c r="V142" s="963" t="s">
        <v>6</v>
      </c>
      <c r="W142" s="968" t="s">
        <v>6</v>
      </c>
      <c r="X142" s="962" t="s">
        <v>6</v>
      </c>
      <c r="Y142" s="968" t="s">
        <v>913</v>
      </c>
      <c r="Z142" s="963" t="s">
        <v>6</v>
      </c>
      <c r="AA142" s="962" t="s">
        <v>6</v>
      </c>
      <c r="AB142" s="963" t="s">
        <v>6</v>
      </c>
      <c r="AC142" s="963" t="s">
        <v>6</v>
      </c>
      <c r="AD142" s="962" t="s">
        <v>1415</v>
      </c>
      <c r="AE142" s="962" t="s">
        <v>1410</v>
      </c>
      <c r="AF142" s="962" t="s">
        <v>1406</v>
      </c>
      <c r="AG142" s="962" t="s">
        <v>1410</v>
      </c>
      <c r="AH142" s="962" t="s">
        <v>2899</v>
      </c>
      <c r="AI142" s="962" t="s">
        <v>1410</v>
      </c>
      <c r="AJ142" s="962" t="s">
        <v>1410</v>
      </c>
      <c r="AK142" s="964" t="s">
        <v>1404</v>
      </c>
      <c r="AL142" s="962" t="s">
        <v>1410</v>
      </c>
      <c r="AM142" s="962" t="s">
        <v>1410</v>
      </c>
      <c r="AN142" s="962" t="s">
        <v>1410</v>
      </c>
      <c r="AO142" s="962" t="s">
        <v>1410</v>
      </c>
      <c r="AP142" s="962" t="s">
        <v>1410</v>
      </c>
      <c r="AQ142" s="962" t="s">
        <v>1410</v>
      </c>
      <c r="AR142" s="962" t="s">
        <v>1410</v>
      </c>
      <c r="AS142" s="962" t="s">
        <v>1410</v>
      </c>
      <c r="AT142" s="962" t="s">
        <v>1410</v>
      </c>
      <c r="AU142" s="962" t="s">
        <v>1410</v>
      </c>
      <c r="AV142" s="962" t="s">
        <v>1410</v>
      </c>
      <c r="AW142" s="962" t="s">
        <v>1410</v>
      </c>
      <c r="AX142" s="962" t="s">
        <v>2901</v>
      </c>
      <c r="AY142" s="962" t="s">
        <v>4686</v>
      </c>
      <c r="AZ142" s="962" t="s">
        <v>4687</v>
      </c>
      <c r="BA142" s="962" t="s">
        <v>2706</v>
      </c>
      <c r="BB142" s="965" t="s">
        <v>4688</v>
      </c>
      <c r="BC142" s="965" t="s">
        <v>4689</v>
      </c>
      <c r="BD142" s="962" t="s">
        <v>6</v>
      </c>
      <c r="BE142" s="962" t="s">
        <v>3365</v>
      </c>
      <c r="BF142" s="962" t="s">
        <v>3366</v>
      </c>
      <c r="BG142" s="962" t="s">
        <v>3367</v>
      </c>
      <c r="BH142" s="962" t="s">
        <v>1408</v>
      </c>
      <c r="BI142" s="962" t="s">
        <v>4690</v>
      </c>
      <c r="BJ142" s="962" t="s">
        <v>1459</v>
      </c>
      <c r="BK142" s="962" t="s">
        <v>1459</v>
      </c>
      <c r="BL142" s="962" t="s">
        <v>1410</v>
      </c>
      <c r="BM142" s="962" t="s">
        <v>1410</v>
      </c>
      <c r="BN142" s="962" t="s">
        <v>1410</v>
      </c>
      <c r="BO142" s="962" t="s">
        <v>1410</v>
      </c>
      <c r="BP142" s="962" t="s">
        <v>1410</v>
      </c>
      <c r="BQ142" s="962" t="s">
        <v>1410</v>
      </c>
      <c r="BR142" s="962" t="s">
        <v>1410</v>
      </c>
      <c r="BS142" s="962" t="s">
        <v>4691</v>
      </c>
      <c r="BT142" s="962" t="s">
        <v>1585</v>
      </c>
      <c r="BU142" s="962" t="s">
        <v>1638</v>
      </c>
      <c r="BV142" s="962" t="s">
        <v>1410</v>
      </c>
      <c r="BW142" s="962" t="s">
        <v>1410</v>
      </c>
      <c r="BX142" s="962" t="s">
        <v>1410</v>
      </c>
      <c r="BY142" s="962" t="s">
        <v>1410</v>
      </c>
      <c r="BZ142" s="962" t="s">
        <v>1410</v>
      </c>
      <c r="CA142" s="962" t="s">
        <v>1410</v>
      </c>
      <c r="CB142" s="962" t="s">
        <v>1410</v>
      </c>
      <c r="CC142" s="962" t="s">
        <v>2919</v>
      </c>
      <c r="CD142" s="962" t="s">
        <v>4692</v>
      </c>
      <c r="CE142" s="962" t="s">
        <v>4693</v>
      </c>
      <c r="CF142" s="962" t="s">
        <v>4694</v>
      </c>
      <c r="CG142" s="962" t="s">
        <v>4695</v>
      </c>
      <c r="CH142" s="962" t="s">
        <v>4696</v>
      </c>
      <c r="CI142" s="962" t="s">
        <v>4697</v>
      </c>
      <c r="CJ142" s="962" t="s">
        <v>4698</v>
      </c>
      <c r="CK142" s="962" t="s">
        <v>4699</v>
      </c>
      <c r="CL142" s="962" t="s">
        <v>4700</v>
      </c>
      <c r="CM142" s="962" t="s">
        <v>4701</v>
      </c>
      <c r="CN142" s="962" t="s">
        <v>4702</v>
      </c>
      <c r="CO142" s="962" t="s">
        <v>4703</v>
      </c>
      <c r="CP142" s="962" t="s">
        <v>4704</v>
      </c>
      <c r="CQ142" s="962" t="s">
        <v>4704</v>
      </c>
      <c r="CR142" s="962" t="s">
        <v>2057</v>
      </c>
    </row>
    <row r="143">
      <c r="B143" s="961" t="s">
        <v>1023</v>
      </c>
      <c r="C143" s="962" t="s">
        <v>886</v>
      </c>
      <c r="D143" s="962" t="s">
        <v>1406</v>
      </c>
      <c r="E143" s="962" t="s">
        <v>1548</v>
      </c>
      <c r="F143" s="962" t="s">
        <v>1406</v>
      </c>
      <c r="G143" s="962" t="s">
        <v>1407</v>
      </c>
      <c r="H143" s="962" t="s">
        <v>1552</v>
      </c>
      <c r="I143" s="962" t="s">
        <v>1552</v>
      </c>
      <c r="J143" s="962" t="s">
        <v>1552</v>
      </c>
      <c r="K143" s="962" t="s">
        <v>1552</v>
      </c>
      <c r="L143" s="962" t="s">
        <v>1404</v>
      </c>
      <c r="M143" s="962" t="s">
        <v>12</v>
      </c>
      <c r="N143" s="962" t="s">
        <v>1661</v>
      </c>
      <c r="O143" s="962" t="s">
        <v>1410</v>
      </c>
      <c r="P143" s="962"/>
      <c r="Q143" s="962" t="s">
        <v>1410</v>
      </c>
      <c r="R143" s="962" t="s">
        <v>1410</v>
      </c>
      <c r="S143" s="962" t="s">
        <v>1410</v>
      </c>
      <c r="T143" s="962" t="s">
        <v>1404</v>
      </c>
      <c r="U143" s="963" t="s">
        <v>12</v>
      </c>
      <c r="V143" s="963" t="s">
        <v>6</v>
      </c>
      <c r="W143" s="968" t="s">
        <v>6</v>
      </c>
      <c r="X143" s="962" t="s">
        <v>6</v>
      </c>
      <c r="Y143" s="968" t="s">
        <v>913</v>
      </c>
      <c r="Z143" s="963" t="s">
        <v>6</v>
      </c>
      <c r="AA143" s="962" t="s">
        <v>6</v>
      </c>
      <c r="AB143" s="963" t="s">
        <v>6</v>
      </c>
      <c r="AC143" s="963" t="s">
        <v>6</v>
      </c>
      <c r="AD143" s="962" t="s">
        <v>1659</v>
      </c>
      <c r="AE143" s="962" t="s">
        <v>1410</v>
      </c>
      <c r="AF143" s="962" t="s">
        <v>1552</v>
      </c>
      <c r="AG143" s="962" t="s">
        <v>1427</v>
      </c>
      <c r="AH143" s="962" t="s">
        <v>1414</v>
      </c>
      <c r="AI143" s="962" t="s">
        <v>1410</v>
      </c>
      <c r="AJ143" s="962" t="s">
        <v>1410</v>
      </c>
      <c r="AK143" s="964" t="s">
        <v>1427</v>
      </c>
      <c r="AL143" s="962" t="s">
        <v>1410</v>
      </c>
      <c r="AM143" s="962" t="s">
        <v>1410</v>
      </c>
      <c r="AN143" s="962" t="s">
        <v>1410</v>
      </c>
      <c r="AO143" s="962" t="s">
        <v>1410</v>
      </c>
      <c r="AP143" s="962" t="s">
        <v>1410</v>
      </c>
      <c r="AQ143" s="962" t="s">
        <v>1410</v>
      </c>
      <c r="AR143" s="962" t="s">
        <v>1410</v>
      </c>
      <c r="AS143" s="962" t="s">
        <v>1410</v>
      </c>
      <c r="AT143" s="962" t="s">
        <v>1410</v>
      </c>
      <c r="AU143" s="962" t="s">
        <v>1410</v>
      </c>
      <c r="AV143" s="962" t="s">
        <v>1410</v>
      </c>
      <c r="AW143" s="962" t="s">
        <v>1410</v>
      </c>
      <c r="AX143" s="962" t="s">
        <v>4706</v>
      </c>
      <c r="AY143" s="962" t="s">
        <v>4707</v>
      </c>
      <c r="AZ143" s="962" t="s">
        <v>4708</v>
      </c>
      <c r="BA143" s="962" t="s">
        <v>4709</v>
      </c>
      <c r="BB143" s="965" t="s">
        <v>3085</v>
      </c>
      <c r="BC143" s="965" t="s">
        <v>4710</v>
      </c>
      <c r="BD143" s="962" t="s">
        <v>6</v>
      </c>
      <c r="BE143" s="962" t="s">
        <v>3805</v>
      </c>
      <c r="BF143" s="962" t="s">
        <v>4711</v>
      </c>
      <c r="BG143" s="962" t="s">
        <v>4712</v>
      </c>
      <c r="BH143" s="962" t="s">
        <v>4713</v>
      </c>
      <c r="BI143" s="962" t="s">
        <v>4714</v>
      </c>
      <c r="BJ143" s="962" t="s">
        <v>1431</v>
      </c>
      <c r="BK143" s="962" t="s">
        <v>1431</v>
      </c>
      <c r="BL143" s="962" t="s">
        <v>1410</v>
      </c>
      <c r="BM143" s="962" t="s">
        <v>1410</v>
      </c>
      <c r="BN143" s="962" t="s">
        <v>1410</v>
      </c>
      <c r="BO143" s="962" t="s">
        <v>1410</v>
      </c>
      <c r="BP143" s="962" t="s">
        <v>1410</v>
      </c>
      <c r="BQ143" s="962" t="s">
        <v>1410</v>
      </c>
      <c r="BR143" s="962" t="s">
        <v>1410</v>
      </c>
      <c r="BS143" s="962" t="s">
        <v>4715</v>
      </c>
      <c r="BT143" s="962" t="s">
        <v>1607</v>
      </c>
      <c r="BU143" s="962" t="s">
        <v>1678</v>
      </c>
      <c r="BV143" s="962" t="s">
        <v>1410</v>
      </c>
      <c r="BW143" s="962" t="s">
        <v>1410</v>
      </c>
      <c r="BX143" s="962" t="s">
        <v>1410</v>
      </c>
      <c r="BY143" s="962" t="s">
        <v>1410</v>
      </c>
      <c r="BZ143" s="962" t="s">
        <v>1410</v>
      </c>
      <c r="CA143" s="962" t="s">
        <v>1410</v>
      </c>
      <c r="CB143" s="962" t="s">
        <v>1410</v>
      </c>
      <c r="CC143" s="962" t="s">
        <v>4716</v>
      </c>
      <c r="CD143" s="962" t="s">
        <v>4717</v>
      </c>
      <c r="CE143" s="962" t="s">
        <v>4718</v>
      </c>
      <c r="CF143" s="962" t="s">
        <v>4719</v>
      </c>
      <c r="CG143" s="962" t="s">
        <v>4720</v>
      </c>
      <c r="CH143" s="962" t="s">
        <v>4721</v>
      </c>
      <c r="CI143" s="962" t="s">
        <v>4722</v>
      </c>
      <c r="CJ143" s="962" t="s">
        <v>4723</v>
      </c>
      <c r="CK143" s="962" t="s">
        <v>4724</v>
      </c>
      <c r="CL143" s="962" t="s">
        <v>4725</v>
      </c>
      <c r="CM143" s="962" t="s">
        <v>4726</v>
      </c>
      <c r="CN143" s="962" t="s">
        <v>4727</v>
      </c>
      <c r="CO143" s="962" t="s">
        <v>4728</v>
      </c>
      <c r="CP143" s="962" t="s">
        <v>4729</v>
      </c>
      <c r="CQ143" s="962" t="s">
        <v>4729</v>
      </c>
      <c r="CR143" s="962" t="s">
        <v>12</v>
      </c>
    </row>
    <row r="144">
      <c r="B144" s="961" t="s">
        <v>1023</v>
      </c>
      <c r="C144" s="962" t="s">
        <v>885</v>
      </c>
      <c r="D144" s="962" t="s">
        <v>1406</v>
      </c>
      <c r="E144" s="962" t="s">
        <v>1548</v>
      </c>
      <c r="F144" s="962" t="s">
        <v>1406</v>
      </c>
      <c r="G144" s="962" t="s">
        <v>2772</v>
      </c>
      <c r="H144" s="962" t="s">
        <v>1484</v>
      </c>
      <c r="I144" s="962" t="s">
        <v>1484</v>
      </c>
      <c r="J144" s="962" t="s">
        <v>1484</v>
      </c>
      <c r="K144" s="962" t="s">
        <v>1484</v>
      </c>
      <c r="L144" s="962" t="s">
        <v>1404</v>
      </c>
      <c r="M144" s="962" t="s">
        <v>12</v>
      </c>
      <c r="N144" s="962" t="s">
        <v>1661</v>
      </c>
      <c r="O144" s="962" t="s">
        <v>1410</v>
      </c>
      <c r="P144" s="962"/>
      <c r="Q144" s="962" t="s">
        <v>1410</v>
      </c>
      <c r="R144" s="962" t="s">
        <v>1410</v>
      </c>
      <c r="S144" s="962" t="s">
        <v>1410</v>
      </c>
      <c r="T144" s="962" t="s">
        <v>1404</v>
      </c>
      <c r="U144" s="963" t="s">
        <v>1783</v>
      </c>
      <c r="V144" s="963" t="s">
        <v>6</v>
      </c>
      <c r="W144" s="968" t="s">
        <v>6</v>
      </c>
      <c r="X144" s="962" t="s">
        <v>6</v>
      </c>
      <c r="Y144" s="968" t="s">
        <v>913</v>
      </c>
      <c r="Z144" s="963" t="s">
        <v>6</v>
      </c>
      <c r="AA144" s="962" t="s">
        <v>6</v>
      </c>
      <c r="AB144" s="963" t="s">
        <v>6</v>
      </c>
      <c r="AC144" s="963" t="s">
        <v>6</v>
      </c>
      <c r="AD144" s="962" t="s">
        <v>1513</v>
      </c>
      <c r="AE144" s="962" t="s">
        <v>1410</v>
      </c>
      <c r="AF144" s="962" t="s">
        <v>1514</v>
      </c>
      <c r="AG144" s="962" t="s">
        <v>1410</v>
      </c>
      <c r="AH144" s="962" t="s">
        <v>1456</v>
      </c>
      <c r="AI144" s="962" t="s">
        <v>1410</v>
      </c>
      <c r="AJ144" s="962" t="s">
        <v>1410</v>
      </c>
      <c r="AK144" s="964" t="s">
        <v>1406</v>
      </c>
      <c r="AL144" s="962" t="s">
        <v>1410</v>
      </c>
      <c r="AM144" s="962" t="s">
        <v>1410</v>
      </c>
      <c r="AN144" s="962" t="s">
        <v>1410</v>
      </c>
      <c r="AO144" s="962" t="s">
        <v>1410</v>
      </c>
      <c r="AP144" s="962" t="s">
        <v>1410</v>
      </c>
      <c r="AQ144" s="962" t="s">
        <v>1410</v>
      </c>
      <c r="AR144" s="962" t="s">
        <v>1410</v>
      </c>
      <c r="AS144" s="962" t="s">
        <v>1410</v>
      </c>
      <c r="AT144" s="962" t="s">
        <v>1410</v>
      </c>
      <c r="AU144" s="962" t="s">
        <v>1410</v>
      </c>
      <c r="AV144" s="962" t="s">
        <v>1410</v>
      </c>
      <c r="AW144" s="962" t="s">
        <v>1410</v>
      </c>
      <c r="AX144" s="962" t="s">
        <v>3016</v>
      </c>
      <c r="AY144" s="962" t="s">
        <v>3216</v>
      </c>
      <c r="AZ144" s="962" t="s">
        <v>4730</v>
      </c>
      <c r="BA144" s="962" t="s">
        <v>2970</v>
      </c>
      <c r="BB144" s="965" t="s">
        <v>4731</v>
      </c>
      <c r="BC144" s="965" t="s">
        <v>4732</v>
      </c>
      <c r="BD144" s="962" t="s">
        <v>6</v>
      </c>
      <c r="BE144" s="962" t="s">
        <v>3044</v>
      </c>
      <c r="BF144" s="962" t="s">
        <v>3045</v>
      </c>
      <c r="BG144" s="962" t="s">
        <v>3046</v>
      </c>
      <c r="BH144" s="962" t="s">
        <v>2686</v>
      </c>
      <c r="BI144" s="962" t="s">
        <v>2848</v>
      </c>
      <c r="BJ144" s="962" t="s">
        <v>1515</v>
      </c>
      <c r="BK144" s="962" t="s">
        <v>1515</v>
      </c>
      <c r="BL144" s="962" t="s">
        <v>1410</v>
      </c>
      <c r="BM144" s="962" t="s">
        <v>1410</v>
      </c>
      <c r="BN144" s="962" t="s">
        <v>1410</v>
      </c>
      <c r="BO144" s="962" t="s">
        <v>1410</v>
      </c>
      <c r="BP144" s="962" t="s">
        <v>1410</v>
      </c>
      <c r="BQ144" s="962" t="s">
        <v>1410</v>
      </c>
      <c r="BR144" s="962" t="s">
        <v>1410</v>
      </c>
      <c r="BS144" s="962" t="s">
        <v>4733</v>
      </c>
      <c r="BT144" s="962" t="s">
        <v>1478</v>
      </c>
      <c r="BU144" s="962" t="s">
        <v>1910</v>
      </c>
      <c r="BV144" s="962" t="s">
        <v>1410</v>
      </c>
      <c r="BW144" s="962" t="s">
        <v>1410</v>
      </c>
      <c r="BX144" s="962" t="s">
        <v>1410</v>
      </c>
      <c r="BY144" s="962" t="s">
        <v>1410</v>
      </c>
      <c r="BZ144" s="962" t="s">
        <v>1410</v>
      </c>
      <c r="CA144" s="962" t="s">
        <v>1410</v>
      </c>
      <c r="CB144" s="962" t="s">
        <v>1410</v>
      </c>
      <c r="CC144" s="962" t="s">
        <v>4399</v>
      </c>
      <c r="CD144" s="962" t="s">
        <v>4734</v>
      </c>
      <c r="CE144" s="962" t="s">
        <v>4735</v>
      </c>
      <c r="CF144" s="962" t="s">
        <v>4736</v>
      </c>
      <c r="CG144" s="962" t="s">
        <v>4737</v>
      </c>
      <c r="CH144" s="962" t="s">
        <v>4738</v>
      </c>
      <c r="CI144" s="962" t="s">
        <v>4739</v>
      </c>
      <c r="CJ144" s="962" t="s">
        <v>4740</v>
      </c>
      <c r="CK144" s="962" t="s">
        <v>4741</v>
      </c>
      <c r="CL144" s="962" t="s">
        <v>4742</v>
      </c>
      <c r="CM144" s="962" t="s">
        <v>4743</v>
      </c>
      <c r="CN144" s="962" t="s">
        <v>4744</v>
      </c>
      <c r="CO144" s="962" t="s">
        <v>4745</v>
      </c>
      <c r="CP144" s="962" t="s">
        <v>4746</v>
      </c>
      <c r="CQ144" s="962" t="s">
        <v>4746</v>
      </c>
      <c r="CR144" s="962" t="s">
        <v>12</v>
      </c>
    </row>
    <row r="145">
      <c r="B145" s="961" t="s">
        <v>1025</v>
      </c>
      <c r="C145" s="962" t="s">
        <v>886</v>
      </c>
      <c r="D145" s="962" t="s">
        <v>1404</v>
      </c>
      <c r="E145" s="962" t="s">
        <v>1404</v>
      </c>
      <c r="F145" s="962" t="s">
        <v>1404</v>
      </c>
      <c r="G145" s="962" t="s">
        <v>1585</v>
      </c>
      <c r="H145" s="962" t="s">
        <v>1484</v>
      </c>
      <c r="I145" s="962" t="s">
        <v>1484</v>
      </c>
      <c r="J145" s="962" t="s">
        <v>1484</v>
      </c>
      <c r="K145" s="962" t="s">
        <v>1484</v>
      </c>
      <c r="L145" s="962" t="s">
        <v>1404</v>
      </c>
      <c r="M145" s="962" t="s">
        <v>6</v>
      </c>
      <c r="N145" s="962" t="s">
        <v>6</v>
      </c>
      <c r="O145" s="962" t="s">
        <v>1410</v>
      </c>
      <c r="P145" s="962"/>
      <c r="Q145" s="962" t="s">
        <v>1410</v>
      </c>
      <c r="R145" s="962" t="s">
        <v>1410</v>
      </c>
      <c r="S145" s="962" t="s">
        <v>1410</v>
      </c>
      <c r="T145" s="962" t="s">
        <v>3305</v>
      </c>
      <c r="U145" s="963" t="s">
        <v>6</v>
      </c>
      <c r="V145" s="963" t="s">
        <v>6</v>
      </c>
      <c r="W145" s="968" t="s">
        <v>6</v>
      </c>
      <c r="X145" s="962" t="s">
        <v>6</v>
      </c>
      <c r="Y145" s="968" t="s">
        <v>913</v>
      </c>
      <c r="Z145" s="963" t="s">
        <v>6</v>
      </c>
      <c r="AA145" s="962" t="s">
        <v>6</v>
      </c>
      <c r="AB145" s="963" t="s">
        <v>6</v>
      </c>
      <c r="AC145" s="963" t="s">
        <v>6</v>
      </c>
      <c r="AD145" s="962" t="s">
        <v>1415</v>
      </c>
      <c r="AE145" s="962" t="s">
        <v>1410</v>
      </c>
      <c r="AF145" s="962" t="s">
        <v>1410</v>
      </c>
      <c r="AG145" s="964" t="s">
        <v>1514</v>
      </c>
      <c r="AH145" s="962" t="s">
        <v>1414</v>
      </c>
      <c r="AI145" s="962" t="s">
        <v>1415</v>
      </c>
      <c r="AJ145" s="962" t="s">
        <v>1410</v>
      </c>
      <c r="AK145" s="962" t="s">
        <v>1410</v>
      </c>
      <c r="AL145" s="962" t="s">
        <v>1410</v>
      </c>
      <c r="AM145" s="962" t="s">
        <v>1410</v>
      </c>
      <c r="AN145" s="962" t="s">
        <v>1410</v>
      </c>
      <c r="AO145" s="962" t="s">
        <v>1410</v>
      </c>
      <c r="AP145" s="962" t="s">
        <v>1410</v>
      </c>
      <c r="AQ145" s="962" t="s">
        <v>1410</v>
      </c>
      <c r="AR145" s="962" t="s">
        <v>1410</v>
      </c>
      <c r="AS145" s="962" t="s">
        <v>1410</v>
      </c>
      <c r="AT145" s="962" t="s">
        <v>1410</v>
      </c>
      <c r="AU145" s="962" t="s">
        <v>1410</v>
      </c>
      <c r="AV145" s="962" t="s">
        <v>1410</v>
      </c>
      <c r="AW145" s="962" t="s">
        <v>1410</v>
      </c>
      <c r="AX145" s="962" t="s">
        <v>1422</v>
      </c>
      <c r="AY145" s="962" t="s">
        <v>4747</v>
      </c>
      <c r="AZ145" s="962" t="s">
        <v>4748</v>
      </c>
      <c r="BA145" s="962" t="s">
        <v>4749</v>
      </c>
      <c r="BB145" s="965" t="s">
        <v>4750</v>
      </c>
      <c r="BC145" s="965" t="s">
        <v>4751</v>
      </c>
      <c r="BD145" s="962" t="s">
        <v>6</v>
      </c>
      <c r="BE145" s="962" t="s">
        <v>4752</v>
      </c>
      <c r="BF145" s="962" t="s">
        <v>4753</v>
      </c>
      <c r="BG145" s="962" t="s">
        <v>4754</v>
      </c>
      <c r="BH145" s="962" t="s">
        <v>4755</v>
      </c>
      <c r="BI145" s="962" t="s">
        <v>4756</v>
      </c>
      <c r="BJ145" s="962" t="s">
        <v>1410</v>
      </c>
      <c r="BK145" s="962" t="s">
        <v>1410</v>
      </c>
      <c r="BL145" s="962" t="s">
        <v>1410</v>
      </c>
      <c r="BM145" s="962" t="s">
        <v>1410</v>
      </c>
      <c r="BN145" s="962" t="s">
        <v>1410</v>
      </c>
      <c r="BO145" s="962" t="s">
        <v>1410</v>
      </c>
      <c r="BP145" s="962" t="s">
        <v>1410</v>
      </c>
      <c r="BQ145" s="962" t="s">
        <v>1410</v>
      </c>
      <c r="BR145" s="962" t="s">
        <v>1410</v>
      </c>
      <c r="BS145" s="962" t="s">
        <v>4757</v>
      </c>
      <c r="BT145" s="962" t="s">
        <v>1410</v>
      </c>
      <c r="BU145" s="962" t="s">
        <v>1410</v>
      </c>
      <c r="BV145" s="962" t="s">
        <v>1410</v>
      </c>
      <c r="BW145" s="962" t="s">
        <v>1410</v>
      </c>
      <c r="BX145" s="962" t="s">
        <v>1410</v>
      </c>
      <c r="BY145" s="962" t="s">
        <v>1410</v>
      </c>
      <c r="BZ145" s="962" t="s">
        <v>1410</v>
      </c>
      <c r="CA145" s="962" t="s">
        <v>1410</v>
      </c>
      <c r="CB145" s="962" t="s">
        <v>1410</v>
      </c>
      <c r="CC145" s="962" t="s">
        <v>4756</v>
      </c>
      <c r="CD145" s="962" t="s">
        <v>4757</v>
      </c>
      <c r="CE145" s="962" t="s">
        <v>4758</v>
      </c>
      <c r="CF145" s="962" t="s">
        <v>4759</v>
      </c>
      <c r="CG145" s="962" t="s">
        <v>4760</v>
      </c>
      <c r="CH145" s="962" t="s">
        <v>4761</v>
      </c>
      <c r="CI145" s="962" t="s">
        <v>4762</v>
      </c>
      <c r="CJ145" s="962" t="s">
        <v>4763</v>
      </c>
      <c r="CK145" s="962" t="s">
        <v>4764</v>
      </c>
      <c r="CL145" s="962" t="s">
        <v>4765</v>
      </c>
      <c r="CM145" s="962" t="s">
        <v>4766</v>
      </c>
      <c r="CN145" s="962" t="s">
        <v>4767</v>
      </c>
      <c r="CO145" s="962" t="s">
        <v>4768</v>
      </c>
      <c r="CP145" s="962" t="s">
        <v>4769</v>
      </c>
      <c r="CQ145" s="962" t="s">
        <v>4769</v>
      </c>
      <c r="CR145" s="962" t="s">
        <v>12</v>
      </c>
    </row>
    <row r="146">
      <c r="B146" s="961" t="s">
        <v>1025</v>
      </c>
      <c r="C146" s="962" t="s">
        <v>885</v>
      </c>
      <c r="D146" s="962" t="s">
        <v>1404</v>
      </c>
      <c r="E146" s="962" t="s">
        <v>1404</v>
      </c>
      <c r="F146" s="962" t="s">
        <v>1404</v>
      </c>
      <c r="G146" s="962" t="s">
        <v>1624</v>
      </c>
      <c r="H146" s="962" t="s">
        <v>1515</v>
      </c>
      <c r="I146" s="962" t="s">
        <v>1515</v>
      </c>
      <c r="J146" s="962" t="s">
        <v>1515</v>
      </c>
      <c r="K146" s="962" t="s">
        <v>1515</v>
      </c>
      <c r="L146" s="962" t="s">
        <v>1404</v>
      </c>
      <c r="M146" s="962" t="s">
        <v>6</v>
      </c>
      <c r="N146" s="962" t="s">
        <v>6</v>
      </c>
      <c r="O146" s="962" t="s">
        <v>1410</v>
      </c>
      <c r="P146" s="962"/>
      <c r="Q146" s="962" t="s">
        <v>1410</v>
      </c>
      <c r="R146" s="962" t="s">
        <v>1410</v>
      </c>
      <c r="S146" s="962" t="s">
        <v>1410</v>
      </c>
      <c r="T146" s="962" t="s">
        <v>3305</v>
      </c>
      <c r="U146" s="963" t="s">
        <v>6</v>
      </c>
      <c r="V146" s="963" t="s">
        <v>6</v>
      </c>
      <c r="W146" s="968" t="s">
        <v>6</v>
      </c>
      <c r="X146" s="962" t="s">
        <v>6</v>
      </c>
      <c r="Y146" s="968" t="s">
        <v>913</v>
      </c>
      <c r="Z146" s="963" t="s">
        <v>6</v>
      </c>
      <c r="AA146" s="962" t="s">
        <v>6</v>
      </c>
      <c r="AB146" s="963" t="s">
        <v>6</v>
      </c>
      <c r="AC146" s="963" t="s">
        <v>6</v>
      </c>
      <c r="AD146" s="962" t="s">
        <v>1406</v>
      </c>
      <c r="AE146" s="962" t="s">
        <v>1410</v>
      </c>
      <c r="AF146" s="962" t="s">
        <v>1410</v>
      </c>
      <c r="AG146" s="964" t="s">
        <v>1404</v>
      </c>
      <c r="AH146" s="962" t="s">
        <v>1459</v>
      </c>
      <c r="AI146" s="962" t="s">
        <v>1406</v>
      </c>
      <c r="AJ146" s="962" t="s">
        <v>1410</v>
      </c>
      <c r="AK146" s="962" t="s">
        <v>1410</v>
      </c>
      <c r="AL146" s="962" t="s">
        <v>1410</v>
      </c>
      <c r="AM146" s="962" t="s">
        <v>1410</v>
      </c>
      <c r="AN146" s="962" t="s">
        <v>1410</v>
      </c>
      <c r="AO146" s="962" t="s">
        <v>1410</v>
      </c>
      <c r="AP146" s="962" t="s">
        <v>1410</v>
      </c>
      <c r="AQ146" s="962" t="s">
        <v>1410</v>
      </c>
      <c r="AR146" s="962" t="s">
        <v>1410</v>
      </c>
      <c r="AS146" s="962" t="s">
        <v>1410</v>
      </c>
      <c r="AT146" s="962" t="s">
        <v>1410</v>
      </c>
      <c r="AU146" s="962" t="s">
        <v>1410</v>
      </c>
      <c r="AV146" s="962" t="s">
        <v>1410</v>
      </c>
      <c r="AW146" s="962" t="s">
        <v>1410</v>
      </c>
      <c r="AX146" s="962" t="s">
        <v>4770</v>
      </c>
      <c r="AY146" s="962" t="s">
        <v>4771</v>
      </c>
      <c r="AZ146" s="962" t="s">
        <v>4772</v>
      </c>
      <c r="BA146" s="962" t="s">
        <v>4773</v>
      </c>
      <c r="BB146" s="965" t="s">
        <v>4774</v>
      </c>
      <c r="BC146" s="965" t="s">
        <v>4775</v>
      </c>
      <c r="BD146" s="962" t="s">
        <v>6</v>
      </c>
      <c r="BE146" s="962" t="s">
        <v>4776</v>
      </c>
      <c r="BF146" s="962" t="s">
        <v>4777</v>
      </c>
      <c r="BG146" s="962" t="s">
        <v>4778</v>
      </c>
      <c r="BH146" s="962" t="s">
        <v>3022</v>
      </c>
      <c r="BI146" s="962" t="s">
        <v>4779</v>
      </c>
      <c r="BJ146" s="962" t="s">
        <v>1410</v>
      </c>
      <c r="BK146" s="962" t="s">
        <v>1410</v>
      </c>
      <c r="BL146" s="962" t="s">
        <v>1410</v>
      </c>
      <c r="BM146" s="962" t="s">
        <v>1410</v>
      </c>
      <c r="BN146" s="962" t="s">
        <v>1410</v>
      </c>
      <c r="BO146" s="962" t="s">
        <v>1410</v>
      </c>
      <c r="BP146" s="962" t="s">
        <v>1410</v>
      </c>
      <c r="BQ146" s="962" t="s">
        <v>1410</v>
      </c>
      <c r="BR146" s="962" t="s">
        <v>1410</v>
      </c>
      <c r="BS146" s="962" t="s">
        <v>4780</v>
      </c>
      <c r="BT146" s="962" t="s">
        <v>1410</v>
      </c>
      <c r="BU146" s="962" t="s">
        <v>1410</v>
      </c>
      <c r="BV146" s="962" t="s">
        <v>1410</v>
      </c>
      <c r="BW146" s="962" t="s">
        <v>1410</v>
      </c>
      <c r="BX146" s="962" t="s">
        <v>1410</v>
      </c>
      <c r="BY146" s="962" t="s">
        <v>1410</v>
      </c>
      <c r="BZ146" s="962" t="s">
        <v>1410</v>
      </c>
      <c r="CA146" s="962" t="s">
        <v>1410</v>
      </c>
      <c r="CB146" s="962" t="s">
        <v>1410</v>
      </c>
      <c r="CC146" s="962" t="s">
        <v>4779</v>
      </c>
      <c r="CD146" s="962" t="s">
        <v>4780</v>
      </c>
      <c r="CE146" s="962" t="s">
        <v>4781</v>
      </c>
      <c r="CF146" s="962" t="s">
        <v>4782</v>
      </c>
      <c r="CG146" s="962" t="s">
        <v>4783</v>
      </c>
      <c r="CH146" s="962" t="s">
        <v>4784</v>
      </c>
      <c r="CI146" s="962" t="s">
        <v>4785</v>
      </c>
      <c r="CJ146" s="962" t="s">
        <v>4786</v>
      </c>
      <c r="CK146" s="962" t="s">
        <v>4787</v>
      </c>
      <c r="CL146" s="962" t="s">
        <v>4788</v>
      </c>
      <c r="CM146" s="962" t="s">
        <v>4789</v>
      </c>
      <c r="CN146" s="962" t="s">
        <v>4790</v>
      </c>
      <c r="CO146" s="962" t="s">
        <v>4791</v>
      </c>
      <c r="CP146" s="962" t="s">
        <v>4792</v>
      </c>
      <c r="CQ146" s="962" t="s">
        <v>4792</v>
      </c>
      <c r="CR146" s="962" t="s">
        <v>12</v>
      </c>
    </row>
    <row r="147">
      <c r="B147" s="961" t="s">
        <v>4793</v>
      </c>
      <c r="C147" s="962" t="s">
        <v>886</v>
      </c>
      <c r="D147" s="962" t="s">
        <v>1548</v>
      </c>
      <c r="E147" s="962" t="s">
        <v>1406</v>
      </c>
      <c r="F147" s="962" t="s">
        <v>1548</v>
      </c>
      <c r="G147" s="962" t="s">
        <v>3488</v>
      </c>
      <c r="H147" s="962" t="s">
        <v>1427</v>
      </c>
      <c r="I147" s="962" t="s">
        <v>1427</v>
      </c>
      <c r="J147" s="962" t="s">
        <v>1427</v>
      </c>
      <c r="K147" s="962" t="s">
        <v>1427</v>
      </c>
      <c r="L147" s="962" t="s">
        <v>1404</v>
      </c>
      <c r="M147" s="962" t="s">
        <v>6</v>
      </c>
      <c r="N147" s="962" t="s">
        <v>6</v>
      </c>
      <c r="O147" s="962" t="s">
        <v>1410</v>
      </c>
      <c r="P147" s="962"/>
      <c r="Q147" s="962" t="s">
        <v>1410</v>
      </c>
      <c r="R147" s="962" t="s">
        <v>1410</v>
      </c>
      <c r="S147" s="962" t="s">
        <v>1410</v>
      </c>
      <c r="T147" s="962" t="s">
        <v>3305</v>
      </c>
      <c r="U147" s="963" t="s">
        <v>6</v>
      </c>
      <c r="V147" s="963" t="s">
        <v>6</v>
      </c>
      <c r="W147" s="968" t="s">
        <v>6</v>
      </c>
      <c r="X147" s="962" t="s">
        <v>6</v>
      </c>
      <c r="Y147" s="968" t="s">
        <v>913</v>
      </c>
      <c r="Z147" s="963" t="s">
        <v>6</v>
      </c>
      <c r="AA147" s="962" t="s">
        <v>6</v>
      </c>
      <c r="AB147" s="963" t="s">
        <v>6</v>
      </c>
      <c r="AC147" s="963" t="s">
        <v>6</v>
      </c>
      <c r="AD147" s="962" t="s">
        <v>1552</v>
      </c>
      <c r="AE147" s="962" t="s">
        <v>1410</v>
      </c>
      <c r="AF147" s="962" t="s">
        <v>1410</v>
      </c>
      <c r="AG147" s="964" t="s">
        <v>1484</v>
      </c>
      <c r="AH147" s="962" t="s">
        <v>1801</v>
      </c>
      <c r="AI147" s="962" t="s">
        <v>1552</v>
      </c>
      <c r="AJ147" s="962" t="s">
        <v>1410</v>
      </c>
      <c r="AK147" s="962" t="s">
        <v>1410</v>
      </c>
      <c r="AL147" s="962" t="s">
        <v>1410</v>
      </c>
      <c r="AM147" s="962" t="s">
        <v>1410</v>
      </c>
      <c r="AN147" s="962" t="s">
        <v>1410</v>
      </c>
      <c r="AO147" s="962" t="s">
        <v>1410</v>
      </c>
      <c r="AP147" s="962" t="s">
        <v>1410</v>
      </c>
      <c r="AQ147" s="962" t="s">
        <v>1410</v>
      </c>
      <c r="AR147" s="962" t="s">
        <v>1410</v>
      </c>
      <c r="AS147" s="962" t="s">
        <v>1410</v>
      </c>
      <c r="AT147" s="962" t="s">
        <v>1410</v>
      </c>
      <c r="AU147" s="962" t="s">
        <v>1410</v>
      </c>
      <c r="AV147" s="962" t="s">
        <v>1410</v>
      </c>
      <c r="AW147" s="962" t="s">
        <v>1410</v>
      </c>
      <c r="AX147" s="962" t="s">
        <v>4794</v>
      </c>
      <c r="AY147" s="962" t="s">
        <v>4795</v>
      </c>
      <c r="AZ147" s="962" t="s">
        <v>4334</v>
      </c>
      <c r="BA147" s="962" t="s">
        <v>4796</v>
      </c>
      <c r="BB147" s="965" t="s">
        <v>4797</v>
      </c>
      <c r="BC147" s="965" t="s">
        <v>4798</v>
      </c>
      <c r="BD147" s="962" t="s">
        <v>6</v>
      </c>
      <c r="BE147" s="962" t="s">
        <v>4799</v>
      </c>
      <c r="BF147" s="962" t="s">
        <v>4800</v>
      </c>
      <c r="BG147" s="962" t="s">
        <v>4801</v>
      </c>
      <c r="BH147" s="962" t="s">
        <v>3227</v>
      </c>
      <c r="BI147" s="962" t="s">
        <v>4802</v>
      </c>
      <c r="BJ147" s="962" t="s">
        <v>1410</v>
      </c>
      <c r="BK147" s="962" t="s">
        <v>1410</v>
      </c>
      <c r="BL147" s="962" t="s">
        <v>1410</v>
      </c>
      <c r="BM147" s="962" t="s">
        <v>1410</v>
      </c>
      <c r="BN147" s="962" t="s">
        <v>1410</v>
      </c>
      <c r="BO147" s="962" t="s">
        <v>1410</v>
      </c>
      <c r="BP147" s="962" t="s">
        <v>1410</v>
      </c>
      <c r="BQ147" s="962" t="s">
        <v>1410</v>
      </c>
      <c r="BR147" s="962" t="s">
        <v>1410</v>
      </c>
      <c r="BS147" s="962" t="s">
        <v>4803</v>
      </c>
      <c r="BT147" s="962" t="s">
        <v>1410</v>
      </c>
      <c r="BU147" s="962" t="s">
        <v>1410</v>
      </c>
      <c r="BV147" s="962" t="s">
        <v>1410</v>
      </c>
      <c r="BW147" s="962" t="s">
        <v>1410</v>
      </c>
      <c r="BX147" s="962" t="s">
        <v>1410</v>
      </c>
      <c r="BY147" s="962" t="s">
        <v>1410</v>
      </c>
      <c r="BZ147" s="962" t="s">
        <v>1410</v>
      </c>
      <c r="CA147" s="962" t="s">
        <v>1410</v>
      </c>
      <c r="CB147" s="962" t="s">
        <v>1410</v>
      </c>
      <c r="CC147" s="962" t="s">
        <v>4802</v>
      </c>
      <c r="CD147" s="962" t="s">
        <v>4803</v>
      </c>
      <c r="CE147" s="962" t="s">
        <v>4804</v>
      </c>
      <c r="CF147" s="962" t="s">
        <v>4805</v>
      </c>
      <c r="CG147" s="962" t="s">
        <v>4806</v>
      </c>
      <c r="CH147" s="962" t="s">
        <v>4807</v>
      </c>
      <c r="CI147" s="962" t="s">
        <v>4808</v>
      </c>
      <c r="CJ147" s="962" t="s">
        <v>4809</v>
      </c>
      <c r="CK147" s="962" t="s">
        <v>4810</v>
      </c>
      <c r="CL147" s="962" t="s">
        <v>4811</v>
      </c>
      <c r="CM147" s="962" t="s">
        <v>4812</v>
      </c>
      <c r="CN147" s="962" t="s">
        <v>4813</v>
      </c>
      <c r="CO147" s="962" t="s">
        <v>4814</v>
      </c>
      <c r="CP147" s="962" t="s">
        <v>4815</v>
      </c>
      <c r="CQ147" s="962" t="s">
        <v>4815</v>
      </c>
      <c r="CR147" s="962" t="s">
        <v>12</v>
      </c>
    </row>
    <row r="148">
      <c r="B148" s="961" t="s">
        <v>4793</v>
      </c>
      <c r="C148" s="962" t="s">
        <v>885</v>
      </c>
      <c r="D148" s="962" t="s">
        <v>1548</v>
      </c>
      <c r="E148" s="962" t="s">
        <v>1406</v>
      </c>
      <c r="F148" s="962" t="s">
        <v>1548</v>
      </c>
      <c r="G148" s="962" t="s">
        <v>1834</v>
      </c>
      <c r="H148" s="962" t="s">
        <v>1484</v>
      </c>
      <c r="I148" s="962" t="s">
        <v>1484</v>
      </c>
      <c r="J148" s="962" t="s">
        <v>1484</v>
      </c>
      <c r="K148" s="962" t="s">
        <v>1484</v>
      </c>
      <c r="L148" s="962" t="s">
        <v>1404</v>
      </c>
      <c r="M148" s="962" t="s">
        <v>6</v>
      </c>
      <c r="N148" s="962" t="s">
        <v>6</v>
      </c>
      <c r="O148" s="962" t="s">
        <v>1410</v>
      </c>
      <c r="P148" s="962"/>
      <c r="Q148" s="962" t="s">
        <v>1410</v>
      </c>
      <c r="R148" s="962" t="s">
        <v>1410</v>
      </c>
      <c r="S148" s="962" t="s">
        <v>1410</v>
      </c>
      <c r="T148" s="962" t="s">
        <v>3305</v>
      </c>
      <c r="U148" s="963" t="s">
        <v>6</v>
      </c>
      <c r="V148" s="963" t="s">
        <v>6</v>
      </c>
      <c r="W148" s="968" t="s">
        <v>6</v>
      </c>
      <c r="X148" s="962" t="s">
        <v>6</v>
      </c>
      <c r="Y148" s="968" t="s">
        <v>913</v>
      </c>
      <c r="Z148" s="963" t="s">
        <v>6</v>
      </c>
      <c r="AA148" s="962" t="s">
        <v>6</v>
      </c>
      <c r="AB148" s="963" t="s">
        <v>6</v>
      </c>
      <c r="AC148" s="963" t="s">
        <v>6</v>
      </c>
      <c r="AD148" s="962" t="s">
        <v>1514</v>
      </c>
      <c r="AE148" s="962" t="s">
        <v>1410</v>
      </c>
      <c r="AF148" s="962" t="s">
        <v>1410</v>
      </c>
      <c r="AG148" s="964" t="s">
        <v>1406</v>
      </c>
      <c r="AH148" s="962" t="s">
        <v>1427</v>
      </c>
      <c r="AI148" s="962" t="s">
        <v>1514</v>
      </c>
      <c r="AJ148" s="962" t="s">
        <v>1410</v>
      </c>
      <c r="AK148" s="962" t="s">
        <v>1410</v>
      </c>
      <c r="AL148" s="962" t="s">
        <v>1410</v>
      </c>
      <c r="AM148" s="962" t="s">
        <v>1410</v>
      </c>
      <c r="AN148" s="962" t="s">
        <v>1410</v>
      </c>
      <c r="AO148" s="962" t="s">
        <v>1410</v>
      </c>
      <c r="AP148" s="962" t="s">
        <v>1410</v>
      </c>
      <c r="AQ148" s="962" t="s">
        <v>1410</v>
      </c>
      <c r="AR148" s="962" t="s">
        <v>1410</v>
      </c>
      <c r="AS148" s="962" t="s">
        <v>1410</v>
      </c>
      <c r="AT148" s="962" t="s">
        <v>1410</v>
      </c>
      <c r="AU148" s="962" t="s">
        <v>1410</v>
      </c>
      <c r="AV148" s="962" t="s">
        <v>1410</v>
      </c>
      <c r="AW148" s="962" t="s">
        <v>1410</v>
      </c>
      <c r="AX148" s="962" t="s">
        <v>4816</v>
      </c>
      <c r="AY148" s="962" t="s">
        <v>4817</v>
      </c>
      <c r="AZ148" s="962" t="s">
        <v>4818</v>
      </c>
      <c r="BA148" s="962" t="s">
        <v>4749</v>
      </c>
      <c r="BB148" s="965" t="s">
        <v>4819</v>
      </c>
      <c r="BC148" s="965" t="s">
        <v>4820</v>
      </c>
      <c r="BD148" s="962" t="s">
        <v>6</v>
      </c>
      <c r="BE148" s="962" t="s">
        <v>2755</v>
      </c>
      <c r="BF148" s="962" t="s">
        <v>4821</v>
      </c>
      <c r="BG148" s="962" t="s">
        <v>4822</v>
      </c>
      <c r="BH148" s="962" t="s">
        <v>2272</v>
      </c>
      <c r="BI148" s="962" t="s">
        <v>4823</v>
      </c>
      <c r="BJ148" s="962" t="s">
        <v>1410</v>
      </c>
      <c r="BK148" s="962" t="s">
        <v>1410</v>
      </c>
      <c r="BL148" s="962" t="s">
        <v>1410</v>
      </c>
      <c r="BM148" s="962" t="s">
        <v>1410</v>
      </c>
      <c r="BN148" s="962" t="s">
        <v>1410</v>
      </c>
      <c r="BO148" s="962" t="s">
        <v>1410</v>
      </c>
      <c r="BP148" s="962" t="s">
        <v>1410</v>
      </c>
      <c r="BQ148" s="962" t="s">
        <v>1410</v>
      </c>
      <c r="BR148" s="962" t="s">
        <v>1410</v>
      </c>
      <c r="BS148" s="962" t="s">
        <v>4824</v>
      </c>
      <c r="BT148" s="962" t="s">
        <v>1410</v>
      </c>
      <c r="BU148" s="962" t="s">
        <v>1410</v>
      </c>
      <c r="BV148" s="962" t="s">
        <v>1410</v>
      </c>
      <c r="BW148" s="962" t="s">
        <v>1410</v>
      </c>
      <c r="BX148" s="962" t="s">
        <v>1410</v>
      </c>
      <c r="BY148" s="962" t="s">
        <v>1410</v>
      </c>
      <c r="BZ148" s="962" t="s">
        <v>1410</v>
      </c>
      <c r="CA148" s="962" t="s">
        <v>1410</v>
      </c>
      <c r="CB148" s="962" t="s">
        <v>1410</v>
      </c>
      <c r="CC148" s="962" t="s">
        <v>4823</v>
      </c>
      <c r="CD148" s="962" t="s">
        <v>4824</v>
      </c>
      <c r="CE148" s="962" t="s">
        <v>4825</v>
      </c>
      <c r="CF148" s="962" t="s">
        <v>4826</v>
      </c>
      <c r="CG148" s="962" t="s">
        <v>4827</v>
      </c>
      <c r="CH148" s="962" t="s">
        <v>4828</v>
      </c>
      <c r="CI148" s="962" t="s">
        <v>4829</v>
      </c>
      <c r="CJ148" s="962" t="s">
        <v>4830</v>
      </c>
      <c r="CK148" s="962" t="s">
        <v>4831</v>
      </c>
      <c r="CL148" s="962" t="s">
        <v>4832</v>
      </c>
      <c r="CM148" s="962" t="s">
        <v>4833</v>
      </c>
      <c r="CN148" s="962" t="s">
        <v>4834</v>
      </c>
      <c r="CO148" s="962" t="s">
        <v>4835</v>
      </c>
      <c r="CP148" s="962" t="s">
        <v>4836</v>
      </c>
      <c r="CQ148" s="962" t="s">
        <v>4836</v>
      </c>
      <c r="CR148" s="962" t="s">
        <v>12</v>
      </c>
    </row>
    <row r="149">
      <c r="B149" s="961" t="s">
        <v>1026</v>
      </c>
      <c r="C149" s="962" t="s">
        <v>886</v>
      </c>
      <c r="D149" s="962" t="s">
        <v>1459</v>
      </c>
      <c r="E149" s="962" t="s">
        <v>1548</v>
      </c>
      <c r="F149" s="962" t="s">
        <v>1459</v>
      </c>
      <c r="G149" s="962" t="s">
        <v>4837</v>
      </c>
      <c r="H149" s="962" t="s">
        <v>1552</v>
      </c>
      <c r="I149" s="962" t="s">
        <v>1552</v>
      </c>
      <c r="J149" s="962" t="s">
        <v>1552</v>
      </c>
      <c r="K149" s="962" t="s">
        <v>1552</v>
      </c>
      <c r="L149" s="962" t="s">
        <v>1404</v>
      </c>
      <c r="M149" s="962" t="s">
        <v>6</v>
      </c>
      <c r="N149" s="962" t="s">
        <v>6</v>
      </c>
      <c r="O149" s="962" t="s">
        <v>1410</v>
      </c>
      <c r="P149" s="962"/>
      <c r="Q149" s="962" t="s">
        <v>1410</v>
      </c>
      <c r="R149" s="962" t="s">
        <v>1410</v>
      </c>
      <c r="S149" s="962" t="s">
        <v>1410</v>
      </c>
      <c r="T149" s="962" t="s">
        <v>3305</v>
      </c>
      <c r="U149" s="963" t="s">
        <v>6</v>
      </c>
      <c r="V149" s="963" t="s">
        <v>6</v>
      </c>
      <c r="W149" s="968" t="s">
        <v>6</v>
      </c>
      <c r="X149" s="962" t="s">
        <v>6</v>
      </c>
      <c r="Y149" s="968" t="s">
        <v>913</v>
      </c>
      <c r="Z149" s="963" t="s">
        <v>6</v>
      </c>
      <c r="AA149" s="962" t="s">
        <v>6</v>
      </c>
      <c r="AB149" s="963" t="s">
        <v>6</v>
      </c>
      <c r="AC149" s="963" t="s">
        <v>6</v>
      </c>
      <c r="AD149" s="962" t="s">
        <v>1801</v>
      </c>
      <c r="AE149" s="962" t="s">
        <v>1410</v>
      </c>
      <c r="AF149" s="962" t="s">
        <v>1410</v>
      </c>
      <c r="AG149" s="964" t="s">
        <v>1413</v>
      </c>
      <c r="AH149" s="962" t="s">
        <v>4561</v>
      </c>
      <c r="AI149" s="962" t="s">
        <v>1801</v>
      </c>
      <c r="AJ149" s="962" t="s">
        <v>1410</v>
      </c>
      <c r="AK149" s="962" t="s">
        <v>1410</v>
      </c>
      <c r="AL149" s="962" t="s">
        <v>1410</v>
      </c>
      <c r="AM149" s="962" t="s">
        <v>1410</v>
      </c>
      <c r="AN149" s="962" t="s">
        <v>1410</v>
      </c>
      <c r="AO149" s="962" t="s">
        <v>1410</v>
      </c>
      <c r="AP149" s="962" t="s">
        <v>1410</v>
      </c>
      <c r="AQ149" s="962" t="s">
        <v>1410</v>
      </c>
      <c r="AR149" s="962" t="s">
        <v>1410</v>
      </c>
      <c r="AS149" s="962" t="s">
        <v>1410</v>
      </c>
      <c r="AT149" s="962" t="s">
        <v>1410</v>
      </c>
      <c r="AU149" s="962" t="s">
        <v>1410</v>
      </c>
      <c r="AV149" s="962" t="s">
        <v>1410</v>
      </c>
      <c r="AW149" s="962" t="s">
        <v>1410</v>
      </c>
      <c r="AX149" s="962" t="s">
        <v>4838</v>
      </c>
      <c r="AY149" s="962" t="s">
        <v>4839</v>
      </c>
      <c r="AZ149" s="962" t="s">
        <v>4840</v>
      </c>
      <c r="BA149" s="962" t="s">
        <v>4841</v>
      </c>
      <c r="BB149" s="965" t="s">
        <v>4842</v>
      </c>
      <c r="BC149" s="965" t="s">
        <v>4843</v>
      </c>
      <c r="BD149" s="962" t="s">
        <v>6</v>
      </c>
      <c r="BE149" s="962" t="s">
        <v>4844</v>
      </c>
      <c r="BF149" s="962" t="s">
        <v>4845</v>
      </c>
      <c r="BG149" s="962" t="s">
        <v>4846</v>
      </c>
      <c r="BH149" s="962" t="s">
        <v>4847</v>
      </c>
      <c r="BI149" s="962" t="s">
        <v>4848</v>
      </c>
      <c r="BJ149" s="962" t="s">
        <v>1410</v>
      </c>
      <c r="BK149" s="962" t="s">
        <v>1410</v>
      </c>
      <c r="BL149" s="962" t="s">
        <v>1410</v>
      </c>
      <c r="BM149" s="962" t="s">
        <v>1410</v>
      </c>
      <c r="BN149" s="962" t="s">
        <v>1410</v>
      </c>
      <c r="BO149" s="962" t="s">
        <v>1410</v>
      </c>
      <c r="BP149" s="962" t="s">
        <v>1410</v>
      </c>
      <c r="BQ149" s="962" t="s">
        <v>1410</v>
      </c>
      <c r="BR149" s="962" t="s">
        <v>1410</v>
      </c>
      <c r="BS149" s="962" t="s">
        <v>4849</v>
      </c>
      <c r="BT149" s="962" t="s">
        <v>1410</v>
      </c>
      <c r="BU149" s="962" t="s">
        <v>1410</v>
      </c>
      <c r="BV149" s="962" t="s">
        <v>1410</v>
      </c>
      <c r="BW149" s="962" t="s">
        <v>1410</v>
      </c>
      <c r="BX149" s="962" t="s">
        <v>1410</v>
      </c>
      <c r="BY149" s="962" t="s">
        <v>1410</v>
      </c>
      <c r="BZ149" s="962" t="s">
        <v>1410</v>
      </c>
      <c r="CA149" s="962" t="s">
        <v>1410</v>
      </c>
      <c r="CB149" s="962" t="s">
        <v>1410</v>
      </c>
      <c r="CC149" s="962" t="s">
        <v>4848</v>
      </c>
      <c r="CD149" s="962" t="s">
        <v>4849</v>
      </c>
      <c r="CE149" s="962" t="s">
        <v>4850</v>
      </c>
      <c r="CF149" s="962" t="s">
        <v>4851</v>
      </c>
      <c r="CG149" s="962" t="s">
        <v>4852</v>
      </c>
      <c r="CH149" s="962" t="s">
        <v>4853</v>
      </c>
      <c r="CI149" s="962" t="s">
        <v>4854</v>
      </c>
      <c r="CJ149" s="962" t="s">
        <v>4855</v>
      </c>
      <c r="CK149" s="962" t="s">
        <v>4856</v>
      </c>
      <c r="CL149" s="962" t="s">
        <v>4857</v>
      </c>
      <c r="CM149" s="962" t="s">
        <v>4858</v>
      </c>
      <c r="CN149" s="962" t="s">
        <v>4859</v>
      </c>
      <c r="CO149" s="962" t="s">
        <v>4860</v>
      </c>
      <c r="CP149" s="962" t="s">
        <v>4861</v>
      </c>
      <c r="CQ149" s="962" t="s">
        <v>4861</v>
      </c>
      <c r="CR149" s="962" t="s">
        <v>12</v>
      </c>
    </row>
    <row r="150">
      <c r="B150" s="961" t="s">
        <v>1026</v>
      </c>
      <c r="C150" s="962" t="s">
        <v>885</v>
      </c>
      <c r="D150" s="962" t="s">
        <v>1459</v>
      </c>
      <c r="E150" s="962" t="s">
        <v>1548</v>
      </c>
      <c r="F150" s="962" t="s">
        <v>1459</v>
      </c>
      <c r="G150" s="962" t="s">
        <v>4862</v>
      </c>
      <c r="H150" s="962" t="s">
        <v>1427</v>
      </c>
      <c r="I150" s="962" t="s">
        <v>1427</v>
      </c>
      <c r="J150" s="962" t="s">
        <v>1427</v>
      </c>
      <c r="K150" s="962" t="s">
        <v>1427</v>
      </c>
      <c r="L150" s="962" t="s">
        <v>1404</v>
      </c>
      <c r="M150" s="962" t="s">
        <v>6</v>
      </c>
      <c r="N150" s="962" t="s">
        <v>6</v>
      </c>
      <c r="O150" s="962" t="s">
        <v>1410</v>
      </c>
      <c r="P150" s="962"/>
      <c r="Q150" s="962" t="s">
        <v>1410</v>
      </c>
      <c r="R150" s="962" t="s">
        <v>1410</v>
      </c>
      <c r="S150" s="962" t="s">
        <v>1410</v>
      </c>
      <c r="T150" s="962" t="s">
        <v>3305</v>
      </c>
      <c r="U150" s="963" t="s">
        <v>6</v>
      </c>
      <c r="V150" s="963" t="s">
        <v>6</v>
      </c>
      <c r="W150" s="968" t="s">
        <v>6</v>
      </c>
      <c r="X150" s="962" t="s">
        <v>6</v>
      </c>
      <c r="Y150" s="968" t="s">
        <v>913</v>
      </c>
      <c r="Z150" s="963" t="s">
        <v>6</v>
      </c>
      <c r="AA150" s="962" t="s">
        <v>6</v>
      </c>
      <c r="AB150" s="963" t="s">
        <v>6</v>
      </c>
      <c r="AC150" s="963" t="s">
        <v>6</v>
      </c>
      <c r="AD150" s="962" t="s">
        <v>1405</v>
      </c>
      <c r="AE150" s="962" t="s">
        <v>1410</v>
      </c>
      <c r="AF150" s="962" t="s">
        <v>1410</v>
      </c>
      <c r="AG150" s="964" t="s">
        <v>1548</v>
      </c>
      <c r="AH150" s="962" t="s">
        <v>1552</v>
      </c>
      <c r="AI150" s="962" t="s">
        <v>1405</v>
      </c>
      <c r="AJ150" s="962" t="s">
        <v>1410</v>
      </c>
      <c r="AK150" s="962" t="s">
        <v>1410</v>
      </c>
      <c r="AL150" s="962" t="s">
        <v>1410</v>
      </c>
      <c r="AM150" s="962" t="s">
        <v>1410</v>
      </c>
      <c r="AN150" s="962" t="s">
        <v>1410</v>
      </c>
      <c r="AO150" s="962" t="s">
        <v>1410</v>
      </c>
      <c r="AP150" s="962" t="s">
        <v>1410</v>
      </c>
      <c r="AQ150" s="962" t="s">
        <v>1410</v>
      </c>
      <c r="AR150" s="962" t="s">
        <v>1410</v>
      </c>
      <c r="AS150" s="962" t="s">
        <v>1410</v>
      </c>
      <c r="AT150" s="962" t="s">
        <v>1410</v>
      </c>
      <c r="AU150" s="962" t="s">
        <v>1410</v>
      </c>
      <c r="AV150" s="962" t="s">
        <v>1410</v>
      </c>
      <c r="AW150" s="962" t="s">
        <v>1410</v>
      </c>
      <c r="AX150" s="962" t="s">
        <v>4863</v>
      </c>
      <c r="AY150" s="962" t="s">
        <v>2600</v>
      </c>
      <c r="AZ150" s="962" t="s">
        <v>4864</v>
      </c>
      <c r="BA150" s="962" t="s">
        <v>4749</v>
      </c>
      <c r="BB150" s="965" t="s">
        <v>4865</v>
      </c>
      <c r="BC150" s="965" t="s">
        <v>4866</v>
      </c>
      <c r="BD150" s="962" t="s">
        <v>6</v>
      </c>
      <c r="BE150" s="962" t="s">
        <v>4867</v>
      </c>
      <c r="BF150" s="962" t="s">
        <v>4868</v>
      </c>
      <c r="BG150" s="962" t="s">
        <v>4869</v>
      </c>
      <c r="BH150" s="962" t="s">
        <v>2943</v>
      </c>
      <c r="BI150" s="962" t="s">
        <v>4399</v>
      </c>
      <c r="BJ150" s="962" t="s">
        <v>1410</v>
      </c>
      <c r="BK150" s="962" t="s">
        <v>1410</v>
      </c>
      <c r="BL150" s="962" t="s">
        <v>1410</v>
      </c>
      <c r="BM150" s="962" t="s">
        <v>1410</v>
      </c>
      <c r="BN150" s="962" t="s">
        <v>1410</v>
      </c>
      <c r="BO150" s="962" t="s">
        <v>1410</v>
      </c>
      <c r="BP150" s="962" t="s">
        <v>1410</v>
      </c>
      <c r="BQ150" s="962" t="s">
        <v>1410</v>
      </c>
      <c r="BR150" s="962" t="s">
        <v>1410</v>
      </c>
      <c r="BS150" s="962" t="s">
        <v>4870</v>
      </c>
      <c r="BT150" s="962" t="s">
        <v>1410</v>
      </c>
      <c r="BU150" s="962" t="s">
        <v>1410</v>
      </c>
      <c r="BV150" s="962" t="s">
        <v>1410</v>
      </c>
      <c r="BW150" s="962" t="s">
        <v>1410</v>
      </c>
      <c r="BX150" s="962" t="s">
        <v>1410</v>
      </c>
      <c r="BY150" s="962" t="s">
        <v>1410</v>
      </c>
      <c r="BZ150" s="962" t="s">
        <v>1410</v>
      </c>
      <c r="CA150" s="962" t="s">
        <v>1410</v>
      </c>
      <c r="CB150" s="962" t="s">
        <v>1410</v>
      </c>
      <c r="CC150" s="962" t="s">
        <v>4399</v>
      </c>
      <c r="CD150" s="962" t="s">
        <v>4870</v>
      </c>
      <c r="CE150" s="962" t="s">
        <v>4871</v>
      </c>
      <c r="CF150" s="962" t="s">
        <v>4872</v>
      </c>
      <c r="CG150" s="962" t="s">
        <v>4873</v>
      </c>
      <c r="CH150" s="962" t="s">
        <v>4874</v>
      </c>
      <c r="CI150" s="962" t="s">
        <v>4875</v>
      </c>
      <c r="CJ150" s="962" t="s">
        <v>4876</v>
      </c>
      <c r="CK150" s="962" t="s">
        <v>4877</v>
      </c>
      <c r="CL150" s="962" t="s">
        <v>4878</v>
      </c>
      <c r="CM150" s="962" t="s">
        <v>4879</v>
      </c>
      <c r="CN150" s="962" t="s">
        <v>4880</v>
      </c>
      <c r="CO150" s="962" t="s">
        <v>4881</v>
      </c>
      <c r="CP150" s="962" t="s">
        <v>4882</v>
      </c>
      <c r="CQ150" s="962" t="s">
        <v>4882</v>
      </c>
      <c r="CR150" s="962" t="s">
        <v>12</v>
      </c>
    </row>
    <row r="151">
      <c r="B151" s="961" t="s">
        <v>1028</v>
      </c>
      <c r="C151" s="962" t="s">
        <v>886</v>
      </c>
      <c r="D151" s="962" t="s">
        <v>1404</v>
      </c>
      <c r="E151" s="962" t="s">
        <v>1404</v>
      </c>
      <c r="F151" s="962" t="s">
        <v>1404</v>
      </c>
      <c r="G151" s="962" t="s">
        <v>1585</v>
      </c>
      <c r="H151" s="962" t="s">
        <v>1484</v>
      </c>
      <c r="I151" s="962" t="s">
        <v>1484</v>
      </c>
      <c r="J151" s="962" t="s">
        <v>1484</v>
      </c>
      <c r="K151" s="962" t="s">
        <v>1484</v>
      </c>
      <c r="L151" s="962" t="s">
        <v>1404</v>
      </c>
      <c r="M151" s="962" t="s">
        <v>6</v>
      </c>
      <c r="N151" s="962" t="s">
        <v>6</v>
      </c>
      <c r="O151" s="962" t="s">
        <v>1410</v>
      </c>
      <c r="P151" s="962"/>
      <c r="Q151" s="962" t="s">
        <v>1410</v>
      </c>
      <c r="R151" s="962" t="s">
        <v>1410</v>
      </c>
      <c r="S151" s="962" t="s">
        <v>1410</v>
      </c>
      <c r="T151" s="962" t="s">
        <v>3305</v>
      </c>
      <c r="U151" s="963" t="s">
        <v>6</v>
      </c>
      <c r="V151" s="963" t="s">
        <v>6</v>
      </c>
      <c r="W151" s="968" t="s">
        <v>6</v>
      </c>
      <c r="X151" s="962" t="s">
        <v>6</v>
      </c>
      <c r="Y151" s="968" t="s">
        <v>913</v>
      </c>
      <c r="Z151" s="963" t="s">
        <v>6</v>
      </c>
      <c r="AA151" s="962" t="s">
        <v>6</v>
      </c>
      <c r="AB151" s="963" t="s">
        <v>6</v>
      </c>
      <c r="AC151" s="963" t="s">
        <v>6</v>
      </c>
      <c r="AD151" s="962" t="s">
        <v>1415</v>
      </c>
      <c r="AE151" s="962" t="s">
        <v>1410</v>
      </c>
      <c r="AF151" s="962" t="s">
        <v>1410</v>
      </c>
      <c r="AG151" s="964" t="s">
        <v>1514</v>
      </c>
      <c r="AH151" s="962" t="s">
        <v>1414</v>
      </c>
      <c r="AI151" s="962" t="s">
        <v>1415</v>
      </c>
      <c r="AJ151" s="962" t="s">
        <v>1410</v>
      </c>
      <c r="AK151" s="962" t="s">
        <v>1410</v>
      </c>
      <c r="AL151" s="962" t="s">
        <v>1410</v>
      </c>
      <c r="AM151" s="962" t="s">
        <v>1410</v>
      </c>
      <c r="AN151" s="962" t="s">
        <v>1410</v>
      </c>
      <c r="AO151" s="962" t="s">
        <v>1410</v>
      </c>
      <c r="AP151" s="962" t="s">
        <v>1410</v>
      </c>
      <c r="AQ151" s="962" t="s">
        <v>1410</v>
      </c>
      <c r="AR151" s="962" t="s">
        <v>1410</v>
      </c>
      <c r="AS151" s="962" t="s">
        <v>1410</v>
      </c>
      <c r="AT151" s="962" t="s">
        <v>1410</v>
      </c>
      <c r="AU151" s="962" t="s">
        <v>1410</v>
      </c>
      <c r="AV151" s="962" t="s">
        <v>1410</v>
      </c>
      <c r="AW151" s="962" t="s">
        <v>1410</v>
      </c>
      <c r="AX151" s="962" t="s">
        <v>1422</v>
      </c>
      <c r="AY151" s="962" t="s">
        <v>4747</v>
      </c>
      <c r="AZ151" s="962" t="s">
        <v>4748</v>
      </c>
      <c r="BA151" s="962" t="s">
        <v>4749</v>
      </c>
      <c r="BB151" s="965" t="s">
        <v>4750</v>
      </c>
      <c r="BC151" s="965" t="s">
        <v>4751</v>
      </c>
      <c r="BD151" s="962" t="s">
        <v>6</v>
      </c>
      <c r="BE151" s="962" t="s">
        <v>4752</v>
      </c>
      <c r="BF151" s="962" t="s">
        <v>4753</v>
      </c>
      <c r="BG151" s="962" t="s">
        <v>4754</v>
      </c>
      <c r="BH151" s="962" t="s">
        <v>4755</v>
      </c>
      <c r="BI151" s="962" t="s">
        <v>4756</v>
      </c>
      <c r="BJ151" s="962" t="s">
        <v>1410</v>
      </c>
      <c r="BK151" s="962" t="s">
        <v>1410</v>
      </c>
      <c r="BL151" s="962" t="s">
        <v>1410</v>
      </c>
      <c r="BM151" s="962" t="s">
        <v>1410</v>
      </c>
      <c r="BN151" s="962" t="s">
        <v>1410</v>
      </c>
      <c r="BO151" s="962" t="s">
        <v>1410</v>
      </c>
      <c r="BP151" s="962" t="s">
        <v>1410</v>
      </c>
      <c r="BQ151" s="962" t="s">
        <v>1410</v>
      </c>
      <c r="BR151" s="962" t="s">
        <v>1410</v>
      </c>
      <c r="BS151" s="962" t="s">
        <v>4757</v>
      </c>
      <c r="BT151" s="962" t="s">
        <v>1410</v>
      </c>
      <c r="BU151" s="962" t="s">
        <v>1410</v>
      </c>
      <c r="BV151" s="962" t="s">
        <v>1410</v>
      </c>
      <c r="BW151" s="962" t="s">
        <v>1410</v>
      </c>
      <c r="BX151" s="962" t="s">
        <v>1410</v>
      </c>
      <c r="BY151" s="962" t="s">
        <v>1410</v>
      </c>
      <c r="BZ151" s="962" t="s">
        <v>1410</v>
      </c>
      <c r="CA151" s="962" t="s">
        <v>1410</v>
      </c>
      <c r="CB151" s="962" t="s">
        <v>1410</v>
      </c>
      <c r="CC151" s="962" t="s">
        <v>4756</v>
      </c>
      <c r="CD151" s="962" t="s">
        <v>4757</v>
      </c>
      <c r="CE151" s="962" t="s">
        <v>4758</v>
      </c>
      <c r="CF151" s="962" t="s">
        <v>4759</v>
      </c>
      <c r="CG151" s="962" t="s">
        <v>4760</v>
      </c>
      <c r="CH151" s="962" t="s">
        <v>4761</v>
      </c>
      <c r="CI151" s="962" t="s">
        <v>4762</v>
      </c>
      <c r="CJ151" s="962" t="s">
        <v>4763</v>
      </c>
      <c r="CK151" s="962" t="s">
        <v>4764</v>
      </c>
      <c r="CL151" s="962" t="s">
        <v>4765</v>
      </c>
      <c r="CM151" s="962" t="s">
        <v>4766</v>
      </c>
      <c r="CN151" s="962" t="s">
        <v>4767</v>
      </c>
      <c r="CO151" s="962" t="s">
        <v>4768</v>
      </c>
      <c r="CP151" s="962" t="s">
        <v>4769</v>
      </c>
      <c r="CQ151" s="962" t="s">
        <v>4769</v>
      </c>
      <c r="CR151" s="962" t="s">
        <v>4883</v>
      </c>
    </row>
    <row r="152">
      <c r="B152" s="961" t="s">
        <v>1028</v>
      </c>
      <c r="C152" s="962" t="s">
        <v>885</v>
      </c>
      <c r="D152" s="962" t="s">
        <v>1404</v>
      </c>
      <c r="E152" s="962" t="s">
        <v>1404</v>
      </c>
      <c r="F152" s="962" t="s">
        <v>1404</v>
      </c>
      <c r="G152" s="962" t="s">
        <v>1624</v>
      </c>
      <c r="H152" s="962" t="s">
        <v>1515</v>
      </c>
      <c r="I152" s="962" t="s">
        <v>1515</v>
      </c>
      <c r="J152" s="962" t="s">
        <v>1515</v>
      </c>
      <c r="K152" s="962" t="s">
        <v>1515</v>
      </c>
      <c r="L152" s="962" t="s">
        <v>1404</v>
      </c>
      <c r="M152" s="962" t="s">
        <v>6</v>
      </c>
      <c r="N152" s="962" t="s">
        <v>6</v>
      </c>
      <c r="O152" s="962" t="s">
        <v>1410</v>
      </c>
      <c r="P152" s="962"/>
      <c r="Q152" s="962" t="s">
        <v>1410</v>
      </c>
      <c r="R152" s="962" t="s">
        <v>1410</v>
      </c>
      <c r="S152" s="962" t="s">
        <v>1410</v>
      </c>
      <c r="T152" s="962" t="s">
        <v>3305</v>
      </c>
      <c r="U152" s="963" t="s">
        <v>6</v>
      </c>
      <c r="V152" s="963" t="s">
        <v>6</v>
      </c>
      <c r="W152" s="968" t="s">
        <v>6</v>
      </c>
      <c r="X152" s="962" t="s">
        <v>6</v>
      </c>
      <c r="Y152" s="968" t="s">
        <v>913</v>
      </c>
      <c r="Z152" s="963" t="s">
        <v>6</v>
      </c>
      <c r="AA152" s="962" t="s">
        <v>6</v>
      </c>
      <c r="AB152" s="963" t="s">
        <v>6</v>
      </c>
      <c r="AC152" s="963" t="s">
        <v>6</v>
      </c>
      <c r="AD152" s="962" t="s">
        <v>1406</v>
      </c>
      <c r="AE152" s="962" t="s">
        <v>1410</v>
      </c>
      <c r="AF152" s="962" t="s">
        <v>1410</v>
      </c>
      <c r="AG152" s="964" t="s">
        <v>1404</v>
      </c>
      <c r="AH152" s="962" t="s">
        <v>1459</v>
      </c>
      <c r="AI152" s="962" t="s">
        <v>1406</v>
      </c>
      <c r="AJ152" s="962" t="s">
        <v>1410</v>
      </c>
      <c r="AK152" s="962" t="s">
        <v>1410</v>
      </c>
      <c r="AL152" s="962" t="s">
        <v>1410</v>
      </c>
      <c r="AM152" s="962" t="s">
        <v>1410</v>
      </c>
      <c r="AN152" s="962" t="s">
        <v>1410</v>
      </c>
      <c r="AO152" s="962" t="s">
        <v>1410</v>
      </c>
      <c r="AP152" s="962" t="s">
        <v>1410</v>
      </c>
      <c r="AQ152" s="962" t="s">
        <v>1410</v>
      </c>
      <c r="AR152" s="962" t="s">
        <v>1410</v>
      </c>
      <c r="AS152" s="962" t="s">
        <v>1410</v>
      </c>
      <c r="AT152" s="962" t="s">
        <v>1410</v>
      </c>
      <c r="AU152" s="962" t="s">
        <v>1410</v>
      </c>
      <c r="AV152" s="962" t="s">
        <v>1410</v>
      </c>
      <c r="AW152" s="962" t="s">
        <v>1410</v>
      </c>
      <c r="AX152" s="962" t="s">
        <v>4770</v>
      </c>
      <c r="AY152" s="962" t="s">
        <v>4771</v>
      </c>
      <c r="AZ152" s="962" t="s">
        <v>4772</v>
      </c>
      <c r="BA152" s="962" t="s">
        <v>4773</v>
      </c>
      <c r="BB152" s="965" t="s">
        <v>4774</v>
      </c>
      <c r="BC152" s="965" t="s">
        <v>4775</v>
      </c>
      <c r="BD152" s="962" t="s">
        <v>6</v>
      </c>
      <c r="BE152" s="962" t="s">
        <v>4776</v>
      </c>
      <c r="BF152" s="962" t="s">
        <v>4777</v>
      </c>
      <c r="BG152" s="962" t="s">
        <v>4778</v>
      </c>
      <c r="BH152" s="962" t="s">
        <v>3022</v>
      </c>
      <c r="BI152" s="962" t="s">
        <v>4779</v>
      </c>
      <c r="BJ152" s="962" t="s">
        <v>1410</v>
      </c>
      <c r="BK152" s="962" t="s">
        <v>1410</v>
      </c>
      <c r="BL152" s="962" t="s">
        <v>1410</v>
      </c>
      <c r="BM152" s="962" t="s">
        <v>1410</v>
      </c>
      <c r="BN152" s="962" t="s">
        <v>1410</v>
      </c>
      <c r="BO152" s="962" t="s">
        <v>1410</v>
      </c>
      <c r="BP152" s="962" t="s">
        <v>1410</v>
      </c>
      <c r="BQ152" s="962" t="s">
        <v>1410</v>
      </c>
      <c r="BR152" s="962" t="s">
        <v>1410</v>
      </c>
      <c r="BS152" s="962" t="s">
        <v>4780</v>
      </c>
      <c r="BT152" s="962" t="s">
        <v>1410</v>
      </c>
      <c r="BU152" s="962" t="s">
        <v>1410</v>
      </c>
      <c r="BV152" s="962" t="s">
        <v>1410</v>
      </c>
      <c r="BW152" s="962" t="s">
        <v>1410</v>
      </c>
      <c r="BX152" s="962" t="s">
        <v>1410</v>
      </c>
      <c r="BY152" s="962" t="s">
        <v>1410</v>
      </c>
      <c r="BZ152" s="962" t="s">
        <v>1410</v>
      </c>
      <c r="CA152" s="962" t="s">
        <v>1410</v>
      </c>
      <c r="CB152" s="962" t="s">
        <v>1410</v>
      </c>
      <c r="CC152" s="962" t="s">
        <v>4779</v>
      </c>
      <c r="CD152" s="962" t="s">
        <v>4780</v>
      </c>
      <c r="CE152" s="962" t="s">
        <v>4781</v>
      </c>
      <c r="CF152" s="962" t="s">
        <v>4782</v>
      </c>
      <c r="CG152" s="962" t="s">
        <v>4783</v>
      </c>
      <c r="CH152" s="962" t="s">
        <v>4784</v>
      </c>
      <c r="CI152" s="962" t="s">
        <v>4785</v>
      </c>
      <c r="CJ152" s="962" t="s">
        <v>4786</v>
      </c>
      <c r="CK152" s="962" t="s">
        <v>4787</v>
      </c>
      <c r="CL152" s="962" t="s">
        <v>4788</v>
      </c>
      <c r="CM152" s="962" t="s">
        <v>4789</v>
      </c>
      <c r="CN152" s="962" t="s">
        <v>4790</v>
      </c>
      <c r="CO152" s="962" t="s">
        <v>4791</v>
      </c>
      <c r="CP152" s="962" t="s">
        <v>4792</v>
      </c>
      <c r="CQ152" s="962" t="s">
        <v>4792</v>
      </c>
      <c r="CR152" s="962" t="s">
        <v>12</v>
      </c>
    </row>
    <row r="153">
      <c r="B153" s="961" t="s">
        <v>4884</v>
      </c>
      <c r="C153" s="962" t="s">
        <v>886</v>
      </c>
      <c r="D153" s="962" t="s">
        <v>1548</v>
      </c>
      <c r="E153" s="962" t="s">
        <v>1404</v>
      </c>
      <c r="F153" s="962" t="s">
        <v>1548</v>
      </c>
      <c r="G153" s="962" t="s">
        <v>4885</v>
      </c>
      <c r="H153" s="962" t="s">
        <v>1427</v>
      </c>
      <c r="I153" s="962" t="s">
        <v>1427</v>
      </c>
      <c r="J153" s="962" t="s">
        <v>1427</v>
      </c>
      <c r="K153" s="962" t="s">
        <v>1427</v>
      </c>
      <c r="L153" s="962" t="s">
        <v>1404</v>
      </c>
      <c r="M153" s="962" t="s">
        <v>6</v>
      </c>
      <c r="N153" s="962" t="s">
        <v>6</v>
      </c>
      <c r="O153" s="962" t="s">
        <v>1410</v>
      </c>
      <c r="P153" s="962"/>
      <c r="Q153" s="962" t="s">
        <v>1410</v>
      </c>
      <c r="R153" s="962" t="s">
        <v>1410</v>
      </c>
      <c r="S153" s="962" t="s">
        <v>1410</v>
      </c>
      <c r="T153" s="962" t="s">
        <v>3305</v>
      </c>
      <c r="U153" s="963" t="s">
        <v>6</v>
      </c>
      <c r="V153" s="963" t="s">
        <v>6</v>
      </c>
      <c r="W153" s="968" t="s">
        <v>6</v>
      </c>
      <c r="X153" s="962" t="s">
        <v>6</v>
      </c>
      <c r="Y153" s="968" t="s">
        <v>913</v>
      </c>
      <c r="Z153" s="963" t="s">
        <v>6</v>
      </c>
      <c r="AA153" s="962" t="s">
        <v>6</v>
      </c>
      <c r="AB153" s="963" t="s">
        <v>6</v>
      </c>
      <c r="AC153" s="963" t="s">
        <v>6</v>
      </c>
      <c r="AD153" s="962" t="s">
        <v>1427</v>
      </c>
      <c r="AE153" s="962" t="s">
        <v>1410</v>
      </c>
      <c r="AF153" s="962" t="s">
        <v>1410</v>
      </c>
      <c r="AG153" s="964" t="s">
        <v>1515</v>
      </c>
      <c r="AH153" s="962" t="s">
        <v>1412</v>
      </c>
      <c r="AI153" s="962" t="s">
        <v>1427</v>
      </c>
      <c r="AJ153" s="962" t="s">
        <v>1410</v>
      </c>
      <c r="AK153" s="962" t="s">
        <v>1410</v>
      </c>
      <c r="AL153" s="962" t="s">
        <v>1410</v>
      </c>
      <c r="AM153" s="962" t="s">
        <v>1410</v>
      </c>
      <c r="AN153" s="962" t="s">
        <v>1410</v>
      </c>
      <c r="AO153" s="962" t="s">
        <v>1410</v>
      </c>
      <c r="AP153" s="962" t="s">
        <v>1410</v>
      </c>
      <c r="AQ153" s="962" t="s">
        <v>1410</v>
      </c>
      <c r="AR153" s="962" t="s">
        <v>1410</v>
      </c>
      <c r="AS153" s="962" t="s">
        <v>1410</v>
      </c>
      <c r="AT153" s="962" t="s">
        <v>1410</v>
      </c>
      <c r="AU153" s="962" t="s">
        <v>1410</v>
      </c>
      <c r="AV153" s="962" t="s">
        <v>1410</v>
      </c>
      <c r="AW153" s="962" t="s">
        <v>1410</v>
      </c>
      <c r="AX153" s="962" t="s">
        <v>4886</v>
      </c>
      <c r="AY153" s="962" t="s">
        <v>4887</v>
      </c>
      <c r="AZ153" s="962" t="s">
        <v>4888</v>
      </c>
      <c r="BA153" s="962" t="s">
        <v>4796</v>
      </c>
      <c r="BB153" s="965" t="s">
        <v>4889</v>
      </c>
      <c r="BC153" s="965" t="s">
        <v>4890</v>
      </c>
      <c r="BD153" s="962" t="s">
        <v>6</v>
      </c>
      <c r="BE153" s="962" t="s">
        <v>2581</v>
      </c>
      <c r="BF153" s="962" t="s">
        <v>4891</v>
      </c>
      <c r="BG153" s="962" t="s">
        <v>4892</v>
      </c>
      <c r="BH153" s="962" t="s">
        <v>3326</v>
      </c>
      <c r="BI153" s="962" t="s">
        <v>4893</v>
      </c>
      <c r="BJ153" s="962" t="s">
        <v>1410</v>
      </c>
      <c r="BK153" s="962" t="s">
        <v>1410</v>
      </c>
      <c r="BL153" s="962" t="s">
        <v>1410</v>
      </c>
      <c r="BM153" s="962" t="s">
        <v>1410</v>
      </c>
      <c r="BN153" s="962" t="s">
        <v>1410</v>
      </c>
      <c r="BO153" s="962" t="s">
        <v>1410</v>
      </c>
      <c r="BP153" s="962" t="s">
        <v>1410</v>
      </c>
      <c r="BQ153" s="962" t="s">
        <v>1410</v>
      </c>
      <c r="BR153" s="962" t="s">
        <v>1410</v>
      </c>
      <c r="BS153" s="962" t="s">
        <v>4894</v>
      </c>
      <c r="BT153" s="962" t="s">
        <v>1410</v>
      </c>
      <c r="BU153" s="962" t="s">
        <v>1410</v>
      </c>
      <c r="BV153" s="962" t="s">
        <v>1410</v>
      </c>
      <c r="BW153" s="962" t="s">
        <v>1410</v>
      </c>
      <c r="BX153" s="962" t="s">
        <v>1410</v>
      </c>
      <c r="BY153" s="962" t="s">
        <v>1410</v>
      </c>
      <c r="BZ153" s="962" t="s">
        <v>1410</v>
      </c>
      <c r="CA153" s="962" t="s">
        <v>1410</v>
      </c>
      <c r="CB153" s="962" t="s">
        <v>1410</v>
      </c>
      <c r="CC153" s="962" t="s">
        <v>4893</v>
      </c>
      <c r="CD153" s="962" t="s">
        <v>4894</v>
      </c>
      <c r="CE153" s="962" t="s">
        <v>4895</v>
      </c>
      <c r="CF153" s="962" t="s">
        <v>4896</v>
      </c>
      <c r="CG153" s="962" t="s">
        <v>4897</v>
      </c>
      <c r="CH153" s="962" t="s">
        <v>4898</v>
      </c>
      <c r="CI153" s="962" t="s">
        <v>4899</v>
      </c>
      <c r="CJ153" s="962" t="s">
        <v>4900</v>
      </c>
      <c r="CK153" s="962" t="s">
        <v>4901</v>
      </c>
      <c r="CL153" s="962" t="s">
        <v>4902</v>
      </c>
      <c r="CM153" s="962" t="s">
        <v>4903</v>
      </c>
      <c r="CN153" s="962" t="s">
        <v>4904</v>
      </c>
      <c r="CO153" s="962" t="s">
        <v>4905</v>
      </c>
      <c r="CP153" s="962" t="s">
        <v>4906</v>
      </c>
      <c r="CQ153" s="962" t="s">
        <v>4906</v>
      </c>
      <c r="CR153" s="962" t="s">
        <v>4907</v>
      </c>
    </row>
    <row r="154">
      <c r="B154" s="961" t="s">
        <v>4884</v>
      </c>
      <c r="C154" s="962" t="s">
        <v>885</v>
      </c>
      <c r="D154" s="962" t="s">
        <v>1548</v>
      </c>
      <c r="E154" s="962" t="s">
        <v>1404</v>
      </c>
      <c r="F154" s="962" t="s">
        <v>1548</v>
      </c>
      <c r="G154" s="962" t="s">
        <v>2158</v>
      </c>
      <c r="H154" s="962" t="s">
        <v>1484</v>
      </c>
      <c r="I154" s="962" t="s">
        <v>1484</v>
      </c>
      <c r="J154" s="962" t="s">
        <v>1484</v>
      </c>
      <c r="K154" s="962" t="s">
        <v>1484</v>
      </c>
      <c r="L154" s="962" t="s">
        <v>1404</v>
      </c>
      <c r="M154" s="962" t="s">
        <v>6</v>
      </c>
      <c r="N154" s="962" t="s">
        <v>6</v>
      </c>
      <c r="O154" s="962" t="s">
        <v>1410</v>
      </c>
      <c r="P154" s="962"/>
      <c r="Q154" s="962" t="s">
        <v>1410</v>
      </c>
      <c r="R154" s="962" t="s">
        <v>1410</v>
      </c>
      <c r="S154" s="962" t="s">
        <v>1410</v>
      </c>
      <c r="T154" s="962" t="s">
        <v>3305</v>
      </c>
      <c r="U154" s="963" t="s">
        <v>6</v>
      </c>
      <c r="V154" s="963" t="s">
        <v>6</v>
      </c>
      <c r="W154" s="968" t="s">
        <v>6</v>
      </c>
      <c r="X154" s="962" t="s">
        <v>6</v>
      </c>
      <c r="Y154" s="968" t="s">
        <v>913</v>
      </c>
      <c r="Z154" s="963" t="s">
        <v>6</v>
      </c>
      <c r="AA154" s="962" t="s">
        <v>6</v>
      </c>
      <c r="AB154" s="963" t="s">
        <v>6</v>
      </c>
      <c r="AC154" s="963" t="s">
        <v>6</v>
      </c>
      <c r="AD154" s="962" t="s">
        <v>1514</v>
      </c>
      <c r="AE154" s="962" t="s">
        <v>1410</v>
      </c>
      <c r="AF154" s="962" t="s">
        <v>1410</v>
      </c>
      <c r="AG154" s="964" t="s">
        <v>1406</v>
      </c>
      <c r="AH154" s="962" t="s">
        <v>1484</v>
      </c>
      <c r="AI154" s="962" t="s">
        <v>1548</v>
      </c>
      <c r="AJ154" s="962" t="s">
        <v>1410</v>
      </c>
      <c r="AK154" s="962" t="s">
        <v>1410</v>
      </c>
      <c r="AL154" s="962" t="s">
        <v>1410</v>
      </c>
      <c r="AM154" s="962" t="s">
        <v>1410</v>
      </c>
      <c r="AN154" s="962" t="s">
        <v>1410</v>
      </c>
      <c r="AO154" s="962" t="s">
        <v>1410</v>
      </c>
      <c r="AP154" s="962" t="s">
        <v>1410</v>
      </c>
      <c r="AQ154" s="962" t="s">
        <v>1410</v>
      </c>
      <c r="AR154" s="962" t="s">
        <v>1410</v>
      </c>
      <c r="AS154" s="962" t="s">
        <v>1410</v>
      </c>
      <c r="AT154" s="962" t="s">
        <v>1410</v>
      </c>
      <c r="AU154" s="962" t="s">
        <v>1410</v>
      </c>
      <c r="AV154" s="962" t="s">
        <v>1410</v>
      </c>
      <c r="AW154" s="962" t="s">
        <v>1410</v>
      </c>
      <c r="AX154" s="962" t="s">
        <v>4908</v>
      </c>
      <c r="AY154" s="962" t="s">
        <v>4909</v>
      </c>
      <c r="AZ154" s="962" t="s">
        <v>4910</v>
      </c>
      <c r="BA154" s="962" t="s">
        <v>4911</v>
      </c>
      <c r="BB154" s="965" t="s">
        <v>4912</v>
      </c>
      <c r="BC154" s="965" t="s">
        <v>4913</v>
      </c>
      <c r="BD154" s="962" t="s">
        <v>6</v>
      </c>
      <c r="BE154" s="962" t="s">
        <v>4307</v>
      </c>
      <c r="BF154" s="962" t="s">
        <v>4308</v>
      </c>
      <c r="BG154" s="962" t="s">
        <v>4309</v>
      </c>
      <c r="BH154" s="962" t="s">
        <v>4018</v>
      </c>
      <c r="BI154" s="962" t="s">
        <v>4914</v>
      </c>
      <c r="BJ154" s="962" t="s">
        <v>1410</v>
      </c>
      <c r="BK154" s="962" t="s">
        <v>1410</v>
      </c>
      <c r="BL154" s="962" t="s">
        <v>1410</v>
      </c>
      <c r="BM154" s="962" t="s">
        <v>1410</v>
      </c>
      <c r="BN154" s="962" t="s">
        <v>1410</v>
      </c>
      <c r="BO154" s="962" t="s">
        <v>1410</v>
      </c>
      <c r="BP154" s="962" t="s">
        <v>1410</v>
      </c>
      <c r="BQ154" s="962" t="s">
        <v>1410</v>
      </c>
      <c r="BR154" s="962" t="s">
        <v>1410</v>
      </c>
      <c r="BS154" s="962" t="s">
        <v>4915</v>
      </c>
      <c r="BT154" s="962" t="s">
        <v>1410</v>
      </c>
      <c r="BU154" s="962" t="s">
        <v>1410</v>
      </c>
      <c r="BV154" s="962" t="s">
        <v>1410</v>
      </c>
      <c r="BW154" s="962" t="s">
        <v>1410</v>
      </c>
      <c r="BX154" s="962" t="s">
        <v>1410</v>
      </c>
      <c r="BY154" s="962" t="s">
        <v>1410</v>
      </c>
      <c r="BZ154" s="962" t="s">
        <v>1410</v>
      </c>
      <c r="CA154" s="962" t="s">
        <v>1410</v>
      </c>
      <c r="CB154" s="962" t="s">
        <v>1410</v>
      </c>
      <c r="CC154" s="962" t="s">
        <v>4914</v>
      </c>
      <c r="CD154" s="962" t="s">
        <v>4915</v>
      </c>
      <c r="CE154" s="962" t="s">
        <v>4916</v>
      </c>
      <c r="CF154" s="962" t="s">
        <v>4917</v>
      </c>
      <c r="CG154" s="962" t="s">
        <v>4918</v>
      </c>
      <c r="CH154" s="962" t="s">
        <v>4919</v>
      </c>
      <c r="CI154" s="962" t="s">
        <v>4920</v>
      </c>
      <c r="CJ154" s="962" t="s">
        <v>4921</v>
      </c>
      <c r="CK154" s="962" t="s">
        <v>4922</v>
      </c>
      <c r="CL154" s="962" t="s">
        <v>4923</v>
      </c>
      <c r="CM154" s="962" t="s">
        <v>4924</v>
      </c>
      <c r="CN154" s="962" t="s">
        <v>4925</v>
      </c>
      <c r="CO154" s="962" t="s">
        <v>4926</v>
      </c>
      <c r="CP154" s="962" t="s">
        <v>4927</v>
      </c>
      <c r="CQ154" s="962" t="s">
        <v>4927</v>
      </c>
      <c r="CR154" s="962" t="s">
        <v>12</v>
      </c>
    </row>
    <row r="155">
      <c r="B155" s="961" t="s">
        <v>1029</v>
      </c>
      <c r="C155" s="962" t="s">
        <v>886</v>
      </c>
      <c r="D155" s="962" t="s">
        <v>1459</v>
      </c>
      <c r="E155" s="962" t="s">
        <v>1406</v>
      </c>
      <c r="F155" s="962" t="s">
        <v>1459</v>
      </c>
      <c r="G155" s="962" t="s">
        <v>4928</v>
      </c>
      <c r="H155" s="962" t="s">
        <v>1552</v>
      </c>
      <c r="I155" s="962" t="s">
        <v>1552</v>
      </c>
      <c r="J155" s="962" t="s">
        <v>1552</v>
      </c>
      <c r="K155" s="962" t="s">
        <v>1552</v>
      </c>
      <c r="L155" s="962" t="s">
        <v>1404</v>
      </c>
      <c r="M155" s="962" t="s">
        <v>6</v>
      </c>
      <c r="N155" s="962" t="s">
        <v>6</v>
      </c>
      <c r="O155" s="962" t="s">
        <v>1410</v>
      </c>
      <c r="P155" s="962"/>
      <c r="Q155" s="962" t="s">
        <v>1410</v>
      </c>
      <c r="R155" s="962" t="s">
        <v>1410</v>
      </c>
      <c r="S155" s="962" t="s">
        <v>1410</v>
      </c>
      <c r="T155" s="962" t="s">
        <v>3305</v>
      </c>
      <c r="U155" s="963" t="s">
        <v>6</v>
      </c>
      <c r="V155" s="963" t="s">
        <v>6</v>
      </c>
      <c r="W155" s="968" t="s">
        <v>6</v>
      </c>
      <c r="X155" s="962" t="s">
        <v>6</v>
      </c>
      <c r="Y155" s="968" t="s">
        <v>913</v>
      </c>
      <c r="Z155" s="963" t="s">
        <v>6</v>
      </c>
      <c r="AA155" s="962" t="s">
        <v>6</v>
      </c>
      <c r="AB155" s="963" t="s">
        <v>6</v>
      </c>
      <c r="AC155" s="963" t="s">
        <v>6</v>
      </c>
      <c r="AD155" s="962" t="s">
        <v>1412</v>
      </c>
      <c r="AE155" s="962" t="s">
        <v>1410</v>
      </c>
      <c r="AF155" s="962" t="s">
        <v>1410</v>
      </c>
      <c r="AG155" s="964" t="s">
        <v>1414</v>
      </c>
      <c r="AH155" s="962" t="s">
        <v>3224</v>
      </c>
      <c r="AI155" s="962" t="s">
        <v>1412</v>
      </c>
      <c r="AJ155" s="962" t="s">
        <v>1410</v>
      </c>
      <c r="AK155" s="962" t="s">
        <v>1410</v>
      </c>
      <c r="AL155" s="962" t="s">
        <v>1410</v>
      </c>
      <c r="AM155" s="962" t="s">
        <v>1410</v>
      </c>
      <c r="AN155" s="962" t="s">
        <v>1410</v>
      </c>
      <c r="AO155" s="962" t="s">
        <v>1410</v>
      </c>
      <c r="AP155" s="962" t="s">
        <v>1410</v>
      </c>
      <c r="AQ155" s="962" t="s">
        <v>1410</v>
      </c>
      <c r="AR155" s="962" t="s">
        <v>1410</v>
      </c>
      <c r="AS155" s="962" t="s">
        <v>1410</v>
      </c>
      <c r="AT155" s="962" t="s">
        <v>1410</v>
      </c>
      <c r="AU155" s="962" t="s">
        <v>1410</v>
      </c>
      <c r="AV155" s="962" t="s">
        <v>1410</v>
      </c>
      <c r="AW155" s="962" t="s">
        <v>1410</v>
      </c>
      <c r="AX155" s="962" t="s">
        <v>4929</v>
      </c>
      <c r="AY155" s="962" t="s">
        <v>2247</v>
      </c>
      <c r="AZ155" s="962" t="s">
        <v>4930</v>
      </c>
      <c r="BA155" s="962" t="s">
        <v>4931</v>
      </c>
      <c r="BB155" s="965" t="s">
        <v>4932</v>
      </c>
      <c r="BC155" s="965" t="s">
        <v>4933</v>
      </c>
      <c r="BD155" s="962" t="s">
        <v>6</v>
      </c>
      <c r="BE155" s="962" t="s">
        <v>4934</v>
      </c>
      <c r="BF155" s="962" t="s">
        <v>4935</v>
      </c>
      <c r="BG155" s="962" t="s">
        <v>4936</v>
      </c>
      <c r="BH155" s="962" t="s">
        <v>4937</v>
      </c>
      <c r="BI155" s="962" t="s">
        <v>4938</v>
      </c>
      <c r="BJ155" s="962" t="s">
        <v>1410</v>
      </c>
      <c r="BK155" s="962" t="s">
        <v>1410</v>
      </c>
      <c r="BL155" s="962" t="s">
        <v>1410</v>
      </c>
      <c r="BM155" s="962" t="s">
        <v>1410</v>
      </c>
      <c r="BN155" s="962" t="s">
        <v>1410</v>
      </c>
      <c r="BO155" s="962" t="s">
        <v>1410</v>
      </c>
      <c r="BP155" s="962" t="s">
        <v>1410</v>
      </c>
      <c r="BQ155" s="962" t="s">
        <v>1410</v>
      </c>
      <c r="BR155" s="962" t="s">
        <v>1410</v>
      </c>
      <c r="BS155" s="962" t="s">
        <v>4939</v>
      </c>
      <c r="BT155" s="962" t="s">
        <v>1410</v>
      </c>
      <c r="BU155" s="962" t="s">
        <v>1410</v>
      </c>
      <c r="BV155" s="962" t="s">
        <v>1410</v>
      </c>
      <c r="BW155" s="962" t="s">
        <v>1410</v>
      </c>
      <c r="BX155" s="962" t="s">
        <v>1410</v>
      </c>
      <c r="BY155" s="962" t="s">
        <v>1410</v>
      </c>
      <c r="BZ155" s="962" t="s">
        <v>1410</v>
      </c>
      <c r="CA155" s="962" t="s">
        <v>1410</v>
      </c>
      <c r="CB155" s="962" t="s">
        <v>1410</v>
      </c>
      <c r="CC155" s="962" t="s">
        <v>4938</v>
      </c>
      <c r="CD155" s="962" t="s">
        <v>4939</v>
      </c>
      <c r="CE155" s="962" t="s">
        <v>4940</v>
      </c>
      <c r="CF155" s="962" t="s">
        <v>4941</v>
      </c>
      <c r="CG155" s="962" t="s">
        <v>4942</v>
      </c>
      <c r="CH155" s="962" t="s">
        <v>4943</v>
      </c>
      <c r="CI155" s="962" t="s">
        <v>4944</v>
      </c>
      <c r="CJ155" s="962" t="s">
        <v>4945</v>
      </c>
      <c r="CK155" s="962" t="s">
        <v>4946</v>
      </c>
      <c r="CL155" s="962" t="s">
        <v>4947</v>
      </c>
      <c r="CM155" s="962" t="s">
        <v>4948</v>
      </c>
      <c r="CN155" s="962" t="s">
        <v>4949</v>
      </c>
      <c r="CO155" s="962" t="s">
        <v>4950</v>
      </c>
      <c r="CP155" s="962" t="s">
        <v>4951</v>
      </c>
      <c r="CQ155" s="962" t="s">
        <v>4951</v>
      </c>
      <c r="CR155" s="962" t="s">
        <v>4907</v>
      </c>
    </row>
    <row r="156">
      <c r="B156" s="961" t="s">
        <v>1029</v>
      </c>
      <c r="C156" s="962" t="s">
        <v>885</v>
      </c>
      <c r="D156" s="962" t="s">
        <v>1459</v>
      </c>
      <c r="E156" s="962" t="s">
        <v>1406</v>
      </c>
      <c r="F156" s="962" t="s">
        <v>1459</v>
      </c>
      <c r="G156" s="962" t="s">
        <v>1764</v>
      </c>
      <c r="H156" s="962" t="s">
        <v>1427</v>
      </c>
      <c r="I156" s="962" t="s">
        <v>1427</v>
      </c>
      <c r="J156" s="962" t="s">
        <v>1427</v>
      </c>
      <c r="K156" s="962" t="s">
        <v>1427</v>
      </c>
      <c r="L156" s="962" t="s">
        <v>1404</v>
      </c>
      <c r="M156" s="962" t="s">
        <v>6</v>
      </c>
      <c r="N156" s="962" t="s">
        <v>6</v>
      </c>
      <c r="O156" s="962" t="s">
        <v>1410</v>
      </c>
      <c r="P156" s="962"/>
      <c r="Q156" s="962" t="s">
        <v>1410</v>
      </c>
      <c r="R156" s="962" t="s">
        <v>1410</v>
      </c>
      <c r="S156" s="962" t="s">
        <v>1410</v>
      </c>
      <c r="T156" s="962" t="s">
        <v>3305</v>
      </c>
      <c r="U156" s="963" t="s">
        <v>6</v>
      </c>
      <c r="V156" s="963" t="s">
        <v>6</v>
      </c>
      <c r="W156" s="968" t="s">
        <v>6</v>
      </c>
      <c r="X156" s="962" t="s">
        <v>6</v>
      </c>
      <c r="Y156" s="968" t="s">
        <v>913</v>
      </c>
      <c r="Z156" s="963" t="s">
        <v>6</v>
      </c>
      <c r="AA156" s="962" t="s">
        <v>6</v>
      </c>
      <c r="AB156" s="963" t="s">
        <v>6</v>
      </c>
      <c r="AC156" s="963" t="s">
        <v>6</v>
      </c>
      <c r="AD156" s="962" t="s">
        <v>1405</v>
      </c>
      <c r="AE156" s="962" t="s">
        <v>1410</v>
      </c>
      <c r="AF156" s="962" t="s">
        <v>1410</v>
      </c>
      <c r="AG156" s="964" t="s">
        <v>1548</v>
      </c>
      <c r="AH156" s="962" t="s">
        <v>1552</v>
      </c>
      <c r="AI156" s="962" t="s">
        <v>1405</v>
      </c>
      <c r="AJ156" s="962" t="s">
        <v>1410</v>
      </c>
      <c r="AK156" s="962" t="s">
        <v>1410</v>
      </c>
      <c r="AL156" s="962" t="s">
        <v>1410</v>
      </c>
      <c r="AM156" s="962" t="s">
        <v>1410</v>
      </c>
      <c r="AN156" s="962" t="s">
        <v>1410</v>
      </c>
      <c r="AO156" s="962" t="s">
        <v>1410</v>
      </c>
      <c r="AP156" s="962" t="s">
        <v>1410</v>
      </c>
      <c r="AQ156" s="962" t="s">
        <v>1410</v>
      </c>
      <c r="AR156" s="962" t="s">
        <v>1410</v>
      </c>
      <c r="AS156" s="962" t="s">
        <v>1410</v>
      </c>
      <c r="AT156" s="962" t="s">
        <v>1410</v>
      </c>
      <c r="AU156" s="962" t="s">
        <v>1410</v>
      </c>
      <c r="AV156" s="962" t="s">
        <v>1410</v>
      </c>
      <c r="AW156" s="962" t="s">
        <v>1410</v>
      </c>
      <c r="AX156" s="962" t="s">
        <v>4863</v>
      </c>
      <c r="AY156" s="962" t="s">
        <v>4952</v>
      </c>
      <c r="AZ156" s="962" t="s">
        <v>4864</v>
      </c>
      <c r="BA156" s="962" t="s">
        <v>4749</v>
      </c>
      <c r="BB156" s="965" t="s">
        <v>4953</v>
      </c>
      <c r="BC156" s="965" t="s">
        <v>4954</v>
      </c>
      <c r="BD156" s="962" t="s">
        <v>6</v>
      </c>
      <c r="BE156" s="962" t="s">
        <v>4867</v>
      </c>
      <c r="BF156" s="962" t="s">
        <v>4868</v>
      </c>
      <c r="BG156" s="962" t="s">
        <v>4869</v>
      </c>
      <c r="BH156" s="962" t="s">
        <v>2943</v>
      </c>
      <c r="BI156" s="962" t="s">
        <v>4399</v>
      </c>
      <c r="BJ156" s="962" t="s">
        <v>1410</v>
      </c>
      <c r="BK156" s="962" t="s">
        <v>1410</v>
      </c>
      <c r="BL156" s="962" t="s">
        <v>1410</v>
      </c>
      <c r="BM156" s="962" t="s">
        <v>1410</v>
      </c>
      <c r="BN156" s="962" t="s">
        <v>1410</v>
      </c>
      <c r="BO156" s="962" t="s">
        <v>1410</v>
      </c>
      <c r="BP156" s="962" t="s">
        <v>1410</v>
      </c>
      <c r="BQ156" s="962" t="s">
        <v>1410</v>
      </c>
      <c r="BR156" s="962" t="s">
        <v>1410</v>
      </c>
      <c r="BS156" s="962" t="s">
        <v>4870</v>
      </c>
      <c r="BT156" s="962" t="s">
        <v>1410</v>
      </c>
      <c r="BU156" s="962" t="s">
        <v>1410</v>
      </c>
      <c r="BV156" s="962" t="s">
        <v>1410</v>
      </c>
      <c r="BW156" s="962" t="s">
        <v>1410</v>
      </c>
      <c r="BX156" s="962" t="s">
        <v>1410</v>
      </c>
      <c r="BY156" s="962" t="s">
        <v>1410</v>
      </c>
      <c r="BZ156" s="962" t="s">
        <v>1410</v>
      </c>
      <c r="CA156" s="962" t="s">
        <v>1410</v>
      </c>
      <c r="CB156" s="962" t="s">
        <v>1410</v>
      </c>
      <c r="CC156" s="962" t="s">
        <v>4399</v>
      </c>
      <c r="CD156" s="962" t="s">
        <v>4870</v>
      </c>
      <c r="CE156" s="962" t="s">
        <v>4871</v>
      </c>
      <c r="CF156" s="962" t="s">
        <v>4872</v>
      </c>
      <c r="CG156" s="962" t="s">
        <v>4873</v>
      </c>
      <c r="CH156" s="962" t="s">
        <v>4874</v>
      </c>
      <c r="CI156" s="962" t="s">
        <v>4875</v>
      </c>
      <c r="CJ156" s="962" t="s">
        <v>4876</v>
      </c>
      <c r="CK156" s="962" t="s">
        <v>4877</v>
      </c>
      <c r="CL156" s="962" t="s">
        <v>4878</v>
      </c>
      <c r="CM156" s="962" t="s">
        <v>4879</v>
      </c>
      <c r="CN156" s="962" t="s">
        <v>4880</v>
      </c>
      <c r="CO156" s="962" t="s">
        <v>4881</v>
      </c>
      <c r="CP156" s="962" t="s">
        <v>4882</v>
      </c>
      <c r="CQ156" s="962" t="s">
        <v>4882</v>
      </c>
      <c r="CR156" s="962" t="s">
        <v>12</v>
      </c>
    </row>
    <row r="157">
      <c r="A157" s="944" t="s">
        <v>1031</v>
      </c>
      <c r="B157" s="961" t="s">
        <v>1032</v>
      </c>
      <c r="C157" s="962" t="s">
        <v>886</v>
      </c>
      <c r="D157" s="962" t="s">
        <v>1404</v>
      </c>
      <c r="E157" s="962" t="s">
        <v>1404</v>
      </c>
      <c r="F157" s="962" t="s">
        <v>1404</v>
      </c>
      <c r="G157" s="962" t="s">
        <v>1585</v>
      </c>
      <c r="H157" s="962" t="s">
        <v>1405</v>
      </c>
      <c r="I157" s="962" t="s">
        <v>1405</v>
      </c>
      <c r="J157" s="962" t="s">
        <v>1405</v>
      </c>
      <c r="K157" s="962" t="s">
        <v>1405</v>
      </c>
      <c r="L157" s="962" t="s">
        <v>1404</v>
      </c>
      <c r="M157" s="962" t="s">
        <v>6</v>
      </c>
      <c r="N157" s="962" t="s">
        <v>6</v>
      </c>
      <c r="O157" s="962" t="s">
        <v>1410</v>
      </c>
      <c r="P157" s="962" t="s">
        <v>1410</v>
      </c>
      <c r="Q157" s="962" t="s">
        <v>1410</v>
      </c>
      <c r="R157" s="962" t="s">
        <v>1410</v>
      </c>
      <c r="S157" s="962" t="s">
        <v>1410</v>
      </c>
      <c r="T157" s="962" t="s">
        <v>1404</v>
      </c>
      <c r="U157" s="963" t="s">
        <v>6</v>
      </c>
      <c r="V157" s="963" t="s">
        <v>6</v>
      </c>
      <c r="W157" s="968" t="s">
        <v>6</v>
      </c>
      <c r="X157" s="962" t="s">
        <v>6</v>
      </c>
      <c r="Y157" s="968" t="s">
        <v>18</v>
      </c>
      <c r="Z157" s="963" t="s">
        <v>6</v>
      </c>
      <c r="AA157" s="962" t="s">
        <v>6</v>
      </c>
      <c r="AB157" s="963" t="s">
        <v>6</v>
      </c>
      <c r="AC157" s="963" t="s">
        <v>6</v>
      </c>
      <c r="AD157" s="962" t="s">
        <v>1410</v>
      </c>
      <c r="AE157" s="962" t="s">
        <v>1410</v>
      </c>
      <c r="AF157" s="962" t="s">
        <v>1410</v>
      </c>
      <c r="AG157" s="962" t="s">
        <v>1410</v>
      </c>
      <c r="AH157" s="962" t="s">
        <v>1410</v>
      </c>
      <c r="AI157" s="962" t="s">
        <v>1410</v>
      </c>
      <c r="AJ157" s="962" t="s">
        <v>1456</v>
      </c>
      <c r="AK157" s="962" t="s">
        <v>1410</v>
      </c>
      <c r="AL157" s="962" t="s">
        <v>1410</v>
      </c>
      <c r="AM157" s="962" t="s">
        <v>1410</v>
      </c>
      <c r="AN157" s="962" t="s">
        <v>1410</v>
      </c>
      <c r="AO157" s="962" t="s">
        <v>1410</v>
      </c>
      <c r="AP157" s="964" t="s">
        <v>1697</v>
      </c>
      <c r="AQ157" s="962" t="s">
        <v>1410</v>
      </c>
      <c r="AR157" s="962" t="s">
        <v>1410</v>
      </c>
      <c r="AS157" s="962" t="s">
        <v>1410</v>
      </c>
      <c r="AT157" s="962" t="s">
        <v>1410</v>
      </c>
      <c r="AU157" s="962" t="s">
        <v>1410</v>
      </c>
      <c r="AV157" s="962" t="s">
        <v>1410</v>
      </c>
      <c r="AW157" s="962" t="s">
        <v>1410</v>
      </c>
      <c r="AX157" s="962" t="s">
        <v>4955</v>
      </c>
      <c r="AY157" s="962" t="s">
        <v>4956</v>
      </c>
      <c r="AZ157" s="962" t="s">
        <v>4957</v>
      </c>
      <c r="BA157" s="962" t="s">
        <v>4958</v>
      </c>
      <c r="BB157" s="965" t="s">
        <v>4959</v>
      </c>
      <c r="BC157" s="965" t="s">
        <v>4960</v>
      </c>
      <c r="BD157" s="962" t="s">
        <v>6</v>
      </c>
      <c r="BE157" s="962" t="s">
        <v>3091</v>
      </c>
      <c r="BF157" s="962" t="s">
        <v>3092</v>
      </c>
      <c r="BG157" s="962" t="s">
        <v>3093</v>
      </c>
      <c r="BH157" s="962" t="s">
        <v>4914</v>
      </c>
      <c r="BI157" s="962" t="s">
        <v>3022</v>
      </c>
      <c r="BJ157" s="962" t="s">
        <v>1410</v>
      </c>
      <c r="BK157" s="962" t="s">
        <v>1410</v>
      </c>
      <c r="BL157" s="962" t="s">
        <v>1410</v>
      </c>
      <c r="BM157" s="962" t="s">
        <v>4961</v>
      </c>
      <c r="BN157" s="962" t="s">
        <v>1410</v>
      </c>
      <c r="BO157" s="962" t="s">
        <v>1410</v>
      </c>
      <c r="BP157" s="962" t="s">
        <v>1410</v>
      </c>
      <c r="BQ157" s="962" t="s">
        <v>1410</v>
      </c>
      <c r="BR157" s="962" t="s">
        <v>1410</v>
      </c>
      <c r="BS157" s="962" t="s">
        <v>1641</v>
      </c>
      <c r="BT157" s="962" t="s">
        <v>1410</v>
      </c>
      <c r="BU157" s="962" t="s">
        <v>1410</v>
      </c>
      <c r="BV157" s="962" t="s">
        <v>1410</v>
      </c>
      <c r="BW157" s="962" t="s">
        <v>1680</v>
      </c>
      <c r="BX157" s="962" t="s">
        <v>1410</v>
      </c>
      <c r="BY157" s="962" t="s">
        <v>1410</v>
      </c>
      <c r="BZ157" s="962" t="s">
        <v>1410</v>
      </c>
      <c r="CA157" s="962" t="s">
        <v>1410</v>
      </c>
      <c r="CB157" s="962" t="s">
        <v>1410</v>
      </c>
      <c r="CC157" s="962" t="s">
        <v>4962</v>
      </c>
      <c r="CD157" s="962" t="s">
        <v>4963</v>
      </c>
      <c r="CE157" s="962" t="s">
        <v>4964</v>
      </c>
      <c r="CF157" s="962" t="s">
        <v>4965</v>
      </c>
      <c r="CG157" s="962" t="s">
        <v>4966</v>
      </c>
      <c r="CH157" s="962" t="s">
        <v>4967</v>
      </c>
      <c r="CI157" s="962" t="s">
        <v>4968</v>
      </c>
      <c r="CJ157" s="962" t="s">
        <v>4969</v>
      </c>
      <c r="CK157" s="962" t="s">
        <v>4970</v>
      </c>
      <c r="CL157" s="962" t="s">
        <v>4971</v>
      </c>
      <c r="CM157" s="962" t="s">
        <v>4972</v>
      </c>
      <c r="CN157" s="962" t="s">
        <v>4973</v>
      </c>
      <c r="CO157" s="962" t="s">
        <v>4974</v>
      </c>
      <c r="CP157" s="962" t="s">
        <v>4975</v>
      </c>
      <c r="CQ157" s="962" t="s">
        <v>4975</v>
      </c>
      <c r="CR157" s="962" t="s">
        <v>1801</v>
      </c>
    </row>
    <row r="158">
      <c r="B158" s="961" t="s">
        <v>1032</v>
      </c>
      <c r="C158" s="962" t="s">
        <v>886</v>
      </c>
      <c r="D158" s="962" t="s">
        <v>1404</v>
      </c>
      <c r="E158" s="962" t="s">
        <v>1404</v>
      </c>
      <c r="F158" s="962" t="s">
        <v>1406</v>
      </c>
      <c r="G158" s="962" t="s">
        <v>1478</v>
      </c>
      <c r="H158" s="962" t="s">
        <v>1415</v>
      </c>
      <c r="I158" s="962" t="s">
        <v>1415</v>
      </c>
      <c r="J158" s="962" t="s">
        <v>1415</v>
      </c>
      <c r="K158" s="962" t="s">
        <v>1415</v>
      </c>
      <c r="L158" s="962" t="s">
        <v>1404</v>
      </c>
      <c r="M158" s="962" t="s">
        <v>6</v>
      </c>
      <c r="N158" s="962" t="s">
        <v>6</v>
      </c>
      <c r="O158" s="962" t="s">
        <v>1410</v>
      </c>
      <c r="P158" s="962" t="s">
        <v>1410</v>
      </c>
      <c r="Q158" s="962" t="s">
        <v>1410</v>
      </c>
      <c r="R158" s="962" t="s">
        <v>1410</v>
      </c>
      <c r="S158" s="962" t="s">
        <v>1410</v>
      </c>
      <c r="T158" s="962" t="s">
        <v>1404</v>
      </c>
      <c r="U158" s="963" t="s">
        <v>6</v>
      </c>
      <c r="V158" s="963" t="s">
        <v>6</v>
      </c>
      <c r="W158" s="968" t="s">
        <v>6</v>
      </c>
      <c r="X158" s="962" t="s">
        <v>6</v>
      </c>
      <c r="Y158" s="968" t="s">
        <v>18</v>
      </c>
      <c r="Z158" s="963" t="s">
        <v>6</v>
      </c>
      <c r="AA158" s="962" t="s">
        <v>6</v>
      </c>
      <c r="AB158" s="963" t="s">
        <v>6</v>
      </c>
      <c r="AC158" s="963" t="s">
        <v>6</v>
      </c>
      <c r="AD158" s="962" t="s">
        <v>1410</v>
      </c>
      <c r="AE158" s="962" t="s">
        <v>1410</v>
      </c>
      <c r="AF158" s="962" t="s">
        <v>1410</v>
      </c>
      <c r="AG158" s="962" t="s">
        <v>1410</v>
      </c>
      <c r="AH158" s="962" t="s">
        <v>1410</v>
      </c>
      <c r="AI158" s="962" t="s">
        <v>1410</v>
      </c>
      <c r="AJ158" s="962" t="s">
        <v>1513</v>
      </c>
      <c r="AK158" s="962" t="s">
        <v>1410</v>
      </c>
      <c r="AL158" s="962" t="s">
        <v>1410</v>
      </c>
      <c r="AM158" s="962" t="s">
        <v>1410</v>
      </c>
      <c r="AN158" s="962" t="s">
        <v>1410</v>
      </c>
      <c r="AO158" s="962" t="s">
        <v>1410</v>
      </c>
      <c r="AP158" s="964" t="s">
        <v>4776</v>
      </c>
      <c r="AQ158" s="962" t="s">
        <v>1410</v>
      </c>
      <c r="AR158" s="962" t="s">
        <v>1410</v>
      </c>
      <c r="AS158" s="962" t="s">
        <v>1410</v>
      </c>
      <c r="AT158" s="962" t="s">
        <v>1410</v>
      </c>
      <c r="AU158" s="962" t="s">
        <v>1410</v>
      </c>
      <c r="AV158" s="962" t="s">
        <v>1410</v>
      </c>
      <c r="AW158" s="962" t="s">
        <v>1410</v>
      </c>
      <c r="AX158" s="962" t="s">
        <v>4976</v>
      </c>
      <c r="AY158" s="962" t="s">
        <v>4977</v>
      </c>
      <c r="AZ158" s="962" t="s">
        <v>4978</v>
      </c>
      <c r="BA158" s="962" t="s">
        <v>4979</v>
      </c>
      <c r="BB158" s="965" t="s">
        <v>4980</v>
      </c>
      <c r="BC158" s="965" t="s">
        <v>4981</v>
      </c>
      <c r="BD158" s="962" t="s">
        <v>6</v>
      </c>
      <c r="BE158" s="962" t="s">
        <v>4982</v>
      </c>
      <c r="BF158" s="962" t="s">
        <v>4983</v>
      </c>
      <c r="BG158" s="962" t="s">
        <v>4984</v>
      </c>
      <c r="BH158" s="962" t="s">
        <v>3114</v>
      </c>
      <c r="BI158" s="962" t="s">
        <v>4985</v>
      </c>
      <c r="BJ158" s="962" t="s">
        <v>1410</v>
      </c>
      <c r="BK158" s="962" t="s">
        <v>1410</v>
      </c>
      <c r="BL158" s="962" t="s">
        <v>1410</v>
      </c>
      <c r="BM158" s="962" t="s">
        <v>4986</v>
      </c>
      <c r="BN158" s="962" t="s">
        <v>1410</v>
      </c>
      <c r="BO158" s="962" t="s">
        <v>1410</v>
      </c>
      <c r="BP158" s="962" t="s">
        <v>1410</v>
      </c>
      <c r="BQ158" s="962" t="s">
        <v>1410</v>
      </c>
      <c r="BR158" s="962" t="s">
        <v>1410</v>
      </c>
      <c r="BS158" s="962" t="s">
        <v>1783</v>
      </c>
      <c r="BT158" s="962" t="s">
        <v>1410</v>
      </c>
      <c r="BU158" s="962" t="s">
        <v>1410</v>
      </c>
      <c r="BV158" s="962" t="s">
        <v>1410</v>
      </c>
      <c r="BW158" s="962" t="s">
        <v>4987</v>
      </c>
      <c r="BX158" s="962" t="s">
        <v>1410</v>
      </c>
      <c r="BY158" s="962" t="s">
        <v>1410</v>
      </c>
      <c r="BZ158" s="962" t="s">
        <v>1410</v>
      </c>
      <c r="CA158" s="962" t="s">
        <v>1410</v>
      </c>
      <c r="CB158" s="962" t="s">
        <v>1410</v>
      </c>
      <c r="CC158" s="962" t="s">
        <v>4988</v>
      </c>
      <c r="CD158" s="962" t="s">
        <v>4989</v>
      </c>
      <c r="CE158" s="962" t="s">
        <v>4990</v>
      </c>
      <c r="CF158" s="962" t="s">
        <v>4991</v>
      </c>
      <c r="CG158" s="962" t="s">
        <v>4992</v>
      </c>
      <c r="CH158" s="962" t="s">
        <v>4993</v>
      </c>
      <c r="CI158" s="962" t="s">
        <v>4994</v>
      </c>
      <c r="CJ158" s="962" t="s">
        <v>4995</v>
      </c>
      <c r="CK158" s="962" t="s">
        <v>4996</v>
      </c>
      <c r="CL158" s="962" t="s">
        <v>4997</v>
      </c>
      <c r="CM158" s="962" t="s">
        <v>4998</v>
      </c>
      <c r="CN158" s="962" t="s">
        <v>4999</v>
      </c>
      <c r="CO158" s="962" t="s">
        <v>5000</v>
      </c>
      <c r="CP158" s="962" t="s">
        <v>5001</v>
      </c>
      <c r="CQ158" s="962" t="s">
        <v>5001</v>
      </c>
      <c r="CR158" s="962" t="s">
        <v>3067</v>
      </c>
    </row>
    <row r="159">
      <c r="B159" s="961" t="s">
        <v>1033</v>
      </c>
      <c r="C159" s="962" t="s">
        <v>886</v>
      </c>
      <c r="D159" s="962" t="s">
        <v>1404</v>
      </c>
      <c r="E159" s="962" t="s">
        <v>1404</v>
      </c>
      <c r="F159" s="962" t="s">
        <v>1404</v>
      </c>
      <c r="G159" s="962" t="s">
        <v>1585</v>
      </c>
      <c r="H159" s="962" t="s">
        <v>1405</v>
      </c>
      <c r="I159" s="962" t="s">
        <v>1405</v>
      </c>
      <c r="J159" s="962" t="s">
        <v>1405</v>
      </c>
      <c r="K159" s="962" t="s">
        <v>1405</v>
      </c>
      <c r="L159" s="962" t="s">
        <v>1404</v>
      </c>
      <c r="M159" s="962" t="s">
        <v>6</v>
      </c>
      <c r="N159" s="962" t="s">
        <v>6</v>
      </c>
      <c r="O159" s="962" t="s">
        <v>1410</v>
      </c>
      <c r="P159" s="962" t="s">
        <v>1410</v>
      </c>
      <c r="Q159" s="962" t="s">
        <v>1410</v>
      </c>
      <c r="R159" s="962" t="s">
        <v>1410</v>
      </c>
      <c r="S159" s="962" t="s">
        <v>1410</v>
      </c>
      <c r="T159" s="962" t="s">
        <v>1404</v>
      </c>
      <c r="U159" s="963" t="s">
        <v>6</v>
      </c>
      <c r="V159" s="963" t="s">
        <v>6</v>
      </c>
      <c r="W159" s="968" t="s">
        <v>6</v>
      </c>
      <c r="X159" s="962" t="s">
        <v>6</v>
      </c>
      <c r="Y159" s="968" t="s">
        <v>18</v>
      </c>
      <c r="Z159" s="963" t="s">
        <v>6</v>
      </c>
      <c r="AA159" s="962" t="s">
        <v>6</v>
      </c>
      <c r="AB159" s="963" t="s">
        <v>6</v>
      </c>
      <c r="AC159" s="963" t="s">
        <v>6</v>
      </c>
      <c r="AD159" s="962" t="s">
        <v>1410</v>
      </c>
      <c r="AE159" s="962" t="s">
        <v>1410</v>
      </c>
      <c r="AF159" s="962" t="s">
        <v>1410</v>
      </c>
      <c r="AG159" s="962" t="s">
        <v>1410</v>
      </c>
      <c r="AH159" s="962" t="s">
        <v>1410</v>
      </c>
      <c r="AI159" s="962" t="s">
        <v>1410</v>
      </c>
      <c r="AJ159" s="962" t="s">
        <v>5002</v>
      </c>
      <c r="AK159" s="962" t="s">
        <v>1410</v>
      </c>
      <c r="AL159" s="962" t="s">
        <v>1410</v>
      </c>
      <c r="AM159" s="962" t="s">
        <v>1410</v>
      </c>
      <c r="AN159" s="962" t="s">
        <v>1410</v>
      </c>
      <c r="AO159" s="962" t="s">
        <v>1410</v>
      </c>
      <c r="AP159" s="964" t="s">
        <v>2159</v>
      </c>
      <c r="AQ159" s="962" t="s">
        <v>1410</v>
      </c>
      <c r="AR159" s="962" t="s">
        <v>1410</v>
      </c>
      <c r="AS159" s="962" t="s">
        <v>1410</v>
      </c>
      <c r="AT159" s="962" t="s">
        <v>1410</v>
      </c>
      <c r="AU159" s="962" t="s">
        <v>1410</v>
      </c>
      <c r="AV159" s="962" t="s">
        <v>1410</v>
      </c>
      <c r="AW159" s="962" t="s">
        <v>1410</v>
      </c>
      <c r="AX159" s="962" t="s">
        <v>3194</v>
      </c>
      <c r="AY159" s="962" t="s">
        <v>5003</v>
      </c>
      <c r="AZ159" s="962" t="s">
        <v>5004</v>
      </c>
      <c r="BA159" s="962" t="s">
        <v>5005</v>
      </c>
      <c r="BB159" s="965" t="s">
        <v>5006</v>
      </c>
      <c r="BC159" s="965" t="s">
        <v>5007</v>
      </c>
      <c r="BD159" s="962" t="s">
        <v>6</v>
      </c>
      <c r="BE159" s="962" t="s">
        <v>1697</v>
      </c>
      <c r="BF159" s="962" t="s">
        <v>5008</v>
      </c>
      <c r="BG159" s="962" t="s">
        <v>5009</v>
      </c>
      <c r="BH159" s="962" t="s">
        <v>5010</v>
      </c>
      <c r="BI159" s="962" t="s">
        <v>3412</v>
      </c>
      <c r="BJ159" s="962" t="s">
        <v>1410</v>
      </c>
      <c r="BK159" s="962" t="s">
        <v>1410</v>
      </c>
      <c r="BL159" s="962" t="s">
        <v>1410</v>
      </c>
      <c r="BM159" s="962" t="s">
        <v>1776</v>
      </c>
      <c r="BN159" s="962" t="s">
        <v>1410</v>
      </c>
      <c r="BO159" s="962" t="s">
        <v>1410</v>
      </c>
      <c r="BP159" s="962" t="s">
        <v>1410</v>
      </c>
      <c r="BQ159" s="962" t="s">
        <v>1410</v>
      </c>
      <c r="BR159" s="962" t="s">
        <v>1410</v>
      </c>
      <c r="BS159" s="962" t="s">
        <v>5011</v>
      </c>
      <c r="BT159" s="962" t="s">
        <v>1410</v>
      </c>
      <c r="BU159" s="962" t="s">
        <v>1410</v>
      </c>
      <c r="BV159" s="962" t="s">
        <v>1410</v>
      </c>
      <c r="BW159" s="962" t="s">
        <v>5012</v>
      </c>
      <c r="BX159" s="962" t="s">
        <v>1410</v>
      </c>
      <c r="BY159" s="962" t="s">
        <v>1410</v>
      </c>
      <c r="BZ159" s="962" t="s">
        <v>1410</v>
      </c>
      <c r="CA159" s="962" t="s">
        <v>1410</v>
      </c>
      <c r="CB159" s="962" t="s">
        <v>1410</v>
      </c>
      <c r="CC159" s="962" t="s">
        <v>4642</v>
      </c>
      <c r="CD159" s="962" t="s">
        <v>5013</v>
      </c>
      <c r="CE159" s="962" t="s">
        <v>5014</v>
      </c>
      <c r="CF159" s="962" t="s">
        <v>5015</v>
      </c>
      <c r="CG159" s="962" t="s">
        <v>5016</v>
      </c>
      <c r="CH159" s="962" t="s">
        <v>5017</v>
      </c>
      <c r="CI159" s="962" t="s">
        <v>5018</v>
      </c>
      <c r="CJ159" s="962" t="s">
        <v>5019</v>
      </c>
      <c r="CK159" s="962" t="s">
        <v>5020</v>
      </c>
      <c r="CL159" s="962" t="s">
        <v>5021</v>
      </c>
      <c r="CM159" s="962" t="s">
        <v>5022</v>
      </c>
      <c r="CN159" s="962" t="s">
        <v>5023</v>
      </c>
      <c r="CO159" s="962" t="s">
        <v>5024</v>
      </c>
      <c r="CP159" s="962" t="s">
        <v>5025</v>
      </c>
      <c r="CQ159" s="962" t="s">
        <v>5025</v>
      </c>
      <c r="CR159" s="962" t="s">
        <v>5026</v>
      </c>
    </row>
    <row r="160">
      <c r="B160" s="961" t="s">
        <v>1033</v>
      </c>
      <c r="C160" s="962" t="s">
        <v>886</v>
      </c>
      <c r="D160" s="962" t="s">
        <v>1404</v>
      </c>
      <c r="E160" s="962" t="s">
        <v>1404</v>
      </c>
      <c r="F160" s="962" t="s">
        <v>1406</v>
      </c>
      <c r="G160" s="962" t="s">
        <v>1478</v>
      </c>
      <c r="H160" s="962" t="s">
        <v>1415</v>
      </c>
      <c r="I160" s="962" t="s">
        <v>1415</v>
      </c>
      <c r="J160" s="962" t="s">
        <v>1415</v>
      </c>
      <c r="K160" s="962" t="s">
        <v>1415</v>
      </c>
      <c r="L160" s="962" t="s">
        <v>1404</v>
      </c>
      <c r="M160" s="962" t="s">
        <v>6</v>
      </c>
      <c r="N160" s="962" t="s">
        <v>6</v>
      </c>
      <c r="O160" s="962" t="s">
        <v>1410</v>
      </c>
      <c r="P160" s="962" t="s">
        <v>1410</v>
      </c>
      <c r="Q160" s="962" t="s">
        <v>1410</v>
      </c>
      <c r="R160" s="962" t="s">
        <v>1410</v>
      </c>
      <c r="S160" s="962" t="s">
        <v>1410</v>
      </c>
      <c r="T160" s="962" t="s">
        <v>1404</v>
      </c>
      <c r="U160" s="963" t="s">
        <v>6</v>
      </c>
      <c r="V160" s="963" t="s">
        <v>6</v>
      </c>
      <c r="W160" s="968" t="s">
        <v>6</v>
      </c>
      <c r="X160" s="962" t="s">
        <v>6</v>
      </c>
      <c r="Y160" s="968" t="s">
        <v>18</v>
      </c>
      <c r="Z160" s="963" t="s">
        <v>6</v>
      </c>
      <c r="AA160" s="962" t="s">
        <v>6</v>
      </c>
      <c r="AB160" s="963" t="s">
        <v>6</v>
      </c>
      <c r="AC160" s="963" t="s">
        <v>6</v>
      </c>
      <c r="AD160" s="962" t="s">
        <v>1410</v>
      </c>
      <c r="AE160" s="962" t="s">
        <v>1410</v>
      </c>
      <c r="AF160" s="962" t="s">
        <v>1410</v>
      </c>
      <c r="AG160" s="962" t="s">
        <v>1410</v>
      </c>
      <c r="AH160" s="962" t="s">
        <v>1410</v>
      </c>
      <c r="AI160" s="962" t="s">
        <v>1410</v>
      </c>
      <c r="AJ160" s="962" t="s">
        <v>1484</v>
      </c>
      <c r="AK160" s="962" t="s">
        <v>1410</v>
      </c>
      <c r="AL160" s="962" t="s">
        <v>1410</v>
      </c>
      <c r="AM160" s="962" t="s">
        <v>1410</v>
      </c>
      <c r="AN160" s="962" t="s">
        <v>1410</v>
      </c>
      <c r="AO160" s="962" t="s">
        <v>1410</v>
      </c>
      <c r="AP160" s="964" t="s">
        <v>1414</v>
      </c>
      <c r="AQ160" s="962" t="s">
        <v>1410</v>
      </c>
      <c r="AR160" s="962" t="s">
        <v>1410</v>
      </c>
      <c r="AS160" s="962" t="s">
        <v>1410</v>
      </c>
      <c r="AT160" s="962" t="s">
        <v>1410</v>
      </c>
      <c r="AU160" s="962" t="s">
        <v>1410</v>
      </c>
      <c r="AV160" s="962" t="s">
        <v>1410</v>
      </c>
      <c r="AW160" s="962" t="s">
        <v>1410</v>
      </c>
      <c r="AX160" s="962" t="s">
        <v>3040</v>
      </c>
      <c r="AY160" s="962" t="s">
        <v>5027</v>
      </c>
      <c r="AZ160" s="962" t="s">
        <v>5028</v>
      </c>
      <c r="BA160" s="962" t="s">
        <v>5029</v>
      </c>
      <c r="BB160" s="965" t="s">
        <v>3022</v>
      </c>
      <c r="BC160" s="965" t="s">
        <v>5030</v>
      </c>
      <c r="BD160" s="962" t="s">
        <v>6</v>
      </c>
      <c r="BE160" s="962" t="s">
        <v>4776</v>
      </c>
      <c r="BF160" s="962" t="s">
        <v>4777</v>
      </c>
      <c r="BG160" s="962" t="s">
        <v>4778</v>
      </c>
      <c r="BH160" s="962" t="s">
        <v>3285</v>
      </c>
      <c r="BI160" s="962" t="s">
        <v>5031</v>
      </c>
      <c r="BJ160" s="962" t="s">
        <v>1410</v>
      </c>
      <c r="BK160" s="962" t="s">
        <v>1410</v>
      </c>
      <c r="BL160" s="962" t="s">
        <v>1410</v>
      </c>
      <c r="BM160" s="962" t="s">
        <v>1994</v>
      </c>
      <c r="BN160" s="962" t="s">
        <v>1410</v>
      </c>
      <c r="BO160" s="962" t="s">
        <v>1410</v>
      </c>
      <c r="BP160" s="962" t="s">
        <v>1410</v>
      </c>
      <c r="BQ160" s="962" t="s">
        <v>1410</v>
      </c>
      <c r="BR160" s="962" t="s">
        <v>1410</v>
      </c>
      <c r="BS160" s="962" t="s">
        <v>1407</v>
      </c>
      <c r="BT160" s="962" t="s">
        <v>1410</v>
      </c>
      <c r="BU160" s="962" t="s">
        <v>1410</v>
      </c>
      <c r="BV160" s="962" t="s">
        <v>1410</v>
      </c>
      <c r="BW160" s="962" t="s">
        <v>5032</v>
      </c>
      <c r="BX160" s="962" t="s">
        <v>1410</v>
      </c>
      <c r="BY160" s="962" t="s">
        <v>1410</v>
      </c>
      <c r="BZ160" s="962" t="s">
        <v>1410</v>
      </c>
      <c r="CA160" s="962" t="s">
        <v>1410</v>
      </c>
      <c r="CB160" s="962" t="s">
        <v>1410</v>
      </c>
      <c r="CC160" s="962" t="s">
        <v>5033</v>
      </c>
      <c r="CD160" s="962" t="s">
        <v>5034</v>
      </c>
      <c r="CE160" s="962" t="s">
        <v>5035</v>
      </c>
      <c r="CF160" s="962" t="s">
        <v>5036</v>
      </c>
      <c r="CG160" s="962" t="s">
        <v>5037</v>
      </c>
      <c r="CH160" s="962" t="s">
        <v>5038</v>
      </c>
      <c r="CI160" s="962" t="s">
        <v>5039</v>
      </c>
      <c r="CJ160" s="962" t="s">
        <v>5040</v>
      </c>
      <c r="CK160" s="962" t="s">
        <v>5041</v>
      </c>
      <c r="CL160" s="962" t="s">
        <v>5042</v>
      </c>
      <c r="CM160" s="962" t="s">
        <v>5043</v>
      </c>
      <c r="CN160" s="962" t="s">
        <v>5044</v>
      </c>
      <c r="CO160" s="962" t="s">
        <v>5045</v>
      </c>
      <c r="CP160" s="962" t="s">
        <v>5046</v>
      </c>
      <c r="CQ160" s="962" t="s">
        <v>5046</v>
      </c>
      <c r="CR160" s="962" t="s">
        <v>4776</v>
      </c>
    </row>
    <row r="161">
      <c r="B161" s="961" t="s">
        <v>1034</v>
      </c>
      <c r="C161" s="962" t="s">
        <v>886</v>
      </c>
      <c r="D161" s="962" t="s">
        <v>1404</v>
      </c>
      <c r="E161" s="962" t="s">
        <v>1404</v>
      </c>
      <c r="F161" s="962" t="s">
        <v>1404</v>
      </c>
      <c r="G161" s="962" t="s">
        <v>1585</v>
      </c>
      <c r="H161" s="962" t="s">
        <v>1459</v>
      </c>
      <c r="I161" s="962" t="s">
        <v>1459</v>
      </c>
      <c r="J161" s="962" t="s">
        <v>1459</v>
      </c>
      <c r="K161" s="962" t="s">
        <v>1459</v>
      </c>
      <c r="L161" s="962" t="s">
        <v>1404</v>
      </c>
      <c r="M161" s="962" t="s">
        <v>6</v>
      </c>
      <c r="N161" s="962" t="s">
        <v>6</v>
      </c>
      <c r="O161" s="962" t="s">
        <v>1410</v>
      </c>
      <c r="P161" s="962" t="s">
        <v>1410</v>
      </c>
      <c r="Q161" s="962" t="s">
        <v>1410</v>
      </c>
      <c r="R161" s="962" t="s">
        <v>1410</v>
      </c>
      <c r="S161" s="962" t="s">
        <v>1410</v>
      </c>
      <c r="T161" s="962" t="s">
        <v>1404</v>
      </c>
      <c r="U161" s="963" t="s">
        <v>6</v>
      </c>
      <c r="V161" s="963" t="s">
        <v>6</v>
      </c>
      <c r="W161" s="968" t="s">
        <v>6</v>
      </c>
      <c r="X161" s="962" t="s">
        <v>6</v>
      </c>
      <c r="Y161" s="968" t="s">
        <v>18</v>
      </c>
      <c r="Z161" s="963" t="s">
        <v>6</v>
      </c>
      <c r="AA161" s="962" t="s">
        <v>6</v>
      </c>
      <c r="AB161" s="963" t="s">
        <v>6</v>
      </c>
      <c r="AC161" s="963" t="s">
        <v>6</v>
      </c>
      <c r="AD161" s="962" t="s">
        <v>1410</v>
      </c>
      <c r="AE161" s="962" t="s">
        <v>1410</v>
      </c>
      <c r="AF161" s="962" t="s">
        <v>1410</v>
      </c>
      <c r="AG161" s="962" t="s">
        <v>1410</v>
      </c>
      <c r="AH161" s="962" t="s">
        <v>1410</v>
      </c>
      <c r="AI161" s="962" t="s">
        <v>1410</v>
      </c>
      <c r="AJ161" s="962" t="s">
        <v>5002</v>
      </c>
      <c r="AK161" s="962" t="s">
        <v>1410</v>
      </c>
      <c r="AL161" s="962" t="s">
        <v>1410</v>
      </c>
      <c r="AM161" s="962" t="s">
        <v>1410</v>
      </c>
      <c r="AN161" s="962" t="s">
        <v>1410</v>
      </c>
      <c r="AO161" s="962" t="s">
        <v>1410</v>
      </c>
      <c r="AP161" s="964" t="s">
        <v>2159</v>
      </c>
      <c r="AQ161" s="962" t="s">
        <v>1410</v>
      </c>
      <c r="AR161" s="962" t="s">
        <v>1410</v>
      </c>
      <c r="AS161" s="962" t="s">
        <v>1410</v>
      </c>
      <c r="AT161" s="962" t="s">
        <v>1410</v>
      </c>
      <c r="AU161" s="962" t="s">
        <v>1410</v>
      </c>
      <c r="AV161" s="962" t="s">
        <v>1410</v>
      </c>
      <c r="AW161" s="962" t="s">
        <v>1410</v>
      </c>
      <c r="AX161" s="962" t="s">
        <v>3194</v>
      </c>
      <c r="AY161" s="962" t="s">
        <v>5003</v>
      </c>
      <c r="AZ161" s="962" t="s">
        <v>5004</v>
      </c>
      <c r="BA161" s="962" t="s">
        <v>5005</v>
      </c>
      <c r="BB161" s="965" t="s">
        <v>5006</v>
      </c>
      <c r="BC161" s="965" t="s">
        <v>5007</v>
      </c>
      <c r="BD161" s="962" t="s">
        <v>6</v>
      </c>
      <c r="BE161" s="962" t="s">
        <v>1697</v>
      </c>
      <c r="BF161" s="962" t="s">
        <v>5008</v>
      </c>
      <c r="BG161" s="962" t="s">
        <v>5009</v>
      </c>
      <c r="BH161" s="962" t="s">
        <v>5010</v>
      </c>
      <c r="BI161" s="962" t="s">
        <v>3412</v>
      </c>
      <c r="BJ161" s="962" t="s">
        <v>1410</v>
      </c>
      <c r="BK161" s="962" t="s">
        <v>1410</v>
      </c>
      <c r="BL161" s="962" t="s">
        <v>1410</v>
      </c>
      <c r="BM161" s="962" t="s">
        <v>1776</v>
      </c>
      <c r="BN161" s="962" t="s">
        <v>1410</v>
      </c>
      <c r="BO161" s="962" t="s">
        <v>1410</v>
      </c>
      <c r="BP161" s="962" t="s">
        <v>1410</v>
      </c>
      <c r="BQ161" s="962" t="s">
        <v>1410</v>
      </c>
      <c r="BR161" s="962" t="s">
        <v>1410</v>
      </c>
      <c r="BS161" s="962" t="s">
        <v>5011</v>
      </c>
      <c r="BT161" s="962" t="s">
        <v>1410</v>
      </c>
      <c r="BU161" s="962" t="s">
        <v>1410</v>
      </c>
      <c r="BV161" s="962" t="s">
        <v>1410</v>
      </c>
      <c r="BW161" s="962" t="s">
        <v>5012</v>
      </c>
      <c r="BX161" s="962" t="s">
        <v>1410</v>
      </c>
      <c r="BY161" s="962" t="s">
        <v>1410</v>
      </c>
      <c r="BZ161" s="962" t="s">
        <v>1410</v>
      </c>
      <c r="CA161" s="962" t="s">
        <v>1410</v>
      </c>
      <c r="CB161" s="962" t="s">
        <v>1410</v>
      </c>
      <c r="CC161" s="962" t="s">
        <v>4642</v>
      </c>
      <c r="CD161" s="962" t="s">
        <v>5013</v>
      </c>
      <c r="CE161" s="962" t="s">
        <v>5014</v>
      </c>
      <c r="CF161" s="962" t="s">
        <v>5015</v>
      </c>
      <c r="CG161" s="962" t="s">
        <v>5016</v>
      </c>
      <c r="CH161" s="962" t="s">
        <v>5017</v>
      </c>
      <c r="CI161" s="962" t="s">
        <v>5018</v>
      </c>
      <c r="CJ161" s="962" t="s">
        <v>5047</v>
      </c>
      <c r="CK161" s="962" t="s">
        <v>5048</v>
      </c>
      <c r="CL161" s="962" t="s">
        <v>5049</v>
      </c>
      <c r="CM161" s="962" t="s">
        <v>5050</v>
      </c>
      <c r="CN161" s="962" t="s">
        <v>5023</v>
      </c>
      <c r="CO161" s="962" t="s">
        <v>5024</v>
      </c>
      <c r="CP161" s="962" t="s">
        <v>5025</v>
      </c>
      <c r="CQ161" s="962" t="s">
        <v>5025</v>
      </c>
      <c r="CR161" s="962" t="s">
        <v>5026</v>
      </c>
    </row>
    <row r="162">
      <c r="B162" s="961" t="s">
        <v>1034</v>
      </c>
      <c r="C162" s="962" t="s">
        <v>886</v>
      </c>
      <c r="D162" s="962" t="s">
        <v>1404</v>
      </c>
      <c r="E162" s="962" t="s">
        <v>1404</v>
      </c>
      <c r="F162" s="962" t="s">
        <v>1406</v>
      </c>
      <c r="G162" s="962" t="s">
        <v>1478</v>
      </c>
      <c r="H162" s="962" t="s">
        <v>1405</v>
      </c>
      <c r="I162" s="962" t="s">
        <v>1405</v>
      </c>
      <c r="J162" s="962" t="s">
        <v>1405</v>
      </c>
      <c r="K162" s="962" t="s">
        <v>1405</v>
      </c>
      <c r="L162" s="962" t="s">
        <v>1404</v>
      </c>
      <c r="M162" s="962" t="s">
        <v>6</v>
      </c>
      <c r="N162" s="962" t="s">
        <v>6</v>
      </c>
      <c r="O162" s="962" t="s">
        <v>1410</v>
      </c>
      <c r="P162" s="962" t="s">
        <v>1410</v>
      </c>
      <c r="Q162" s="962" t="s">
        <v>1410</v>
      </c>
      <c r="R162" s="962" t="s">
        <v>1410</v>
      </c>
      <c r="S162" s="962" t="s">
        <v>1410</v>
      </c>
      <c r="T162" s="962" t="s">
        <v>1404</v>
      </c>
      <c r="U162" s="963" t="s">
        <v>6</v>
      </c>
      <c r="V162" s="963" t="s">
        <v>6</v>
      </c>
      <c r="W162" s="968" t="s">
        <v>6</v>
      </c>
      <c r="X162" s="962" t="s">
        <v>6</v>
      </c>
      <c r="Y162" s="968" t="s">
        <v>18</v>
      </c>
      <c r="Z162" s="963" t="s">
        <v>6</v>
      </c>
      <c r="AA162" s="962" t="s">
        <v>6</v>
      </c>
      <c r="AB162" s="963" t="s">
        <v>6</v>
      </c>
      <c r="AC162" s="963" t="s">
        <v>6</v>
      </c>
      <c r="AD162" s="962" t="s">
        <v>1410</v>
      </c>
      <c r="AE162" s="962" t="s">
        <v>1410</v>
      </c>
      <c r="AF162" s="962" t="s">
        <v>1410</v>
      </c>
      <c r="AG162" s="962" t="s">
        <v>1410</v>
      </c>
      <c r="AH162" s="962" t="s">
        <v>1410</v>
      </c>
      <c r="AI162" s="962" t="s">
        <v>1410</v>
      </c>
      <c r="AJ162" s="962" t="s">
        <v>1484</v>
      </c>
      <c r="AK162" s="962" t="s">
        <v>1410</v>
      </c>
      <c r="AL162" s="962" t="s">
        <v>1410</v>
      </c>
      <c r="AM162" s="962" t="s">
        <v>1410</v>
      </c>
      <c r="AN162" s="962" t="s">
        <v>1410</v>
      </c>
      <c r="AO162" s="962" t="s">
        <v>1410</v>
      </c>
      <c r="AP162" s="964" t="s">
        <v>1414</v>
      </c>
      <c r="AQ162" s="962" t="s">
        <v>1410</v>
      </c>
      <c r="AR162" s="962" t="s">
        <v>1410</v>
      </c>
      <c r="AS162" s="962" t="s">
        <v>1410</v>
      </c>
      <c r="AT162" s="962" t="s">
        <v>1410</v>
      </c>
      <c r="AU162" s="962" t="s">
        <v>1410</v>
      </c>
      <c r="AV162" s="962" t="s">
        <v>1410</v>
      </c>
      <c r="AW162" s="962" t="s">
        <v>1410</v>
      </c>
      <c r="AX162" s="962" t="s">
        <v>3040</v>
      </c>
      <c r="AY162" s="962" t="s">
        <v>5027</v>
      </c>
      <c r="AZ162" s="962" t="s">
        <v>5028</v>
      </c>
      <c r="BA162" s="962" t="s">
        <v>5029</v>
      </c>
      <c r="BB162" s="965" t="s">
        <v>3022</v>
      </c>
      <c r="BC162" s="965" t="s">
        <v>5030</v>
      </c>
      <c r="BD162" s="962" t="s">
        <v>6</v>
      </c>
      <c r="BE162" s="962" t="s">
        <v>4776</v>
      </c>
      <c r="BF162" s="962" t="s">
        <v>4777</v>
      </c>
      <c r="BG162" s="962" t="s">
        <v>4778</v>
      </c>
      <c r="BH162" s="962" t="s">
        <v>3285</v>
      </c>
      <c r="BI162" s="962" t="s">
        <v>5031</v>
      </c>
      <c r="BJ162" s="962" t="s">
        <v>1410</v>
      </c>
      <c r="BK162" s="962" t="s">
        <v>1410</v>
      </c>
      <c r="BL162" s="962" t="s">
        <v>1410</v>
      </c>
      <c r="BM162" s="962" t="s">
        <v>1994</v>
      </c>
      <c r="BN162" s="962" t="s">
        <v>1410</v>
      </c>
      <c r="BO162" s="962" t="s">
        <v>1410</v>
      </c>
      <c r="BP162" s="962" t="s">
        <v>1410</v>
      </c>
      <c r="BQ162" s="962" t="s">
        <v>1410</v>
      </c>
      <c r="BR162" s="962" t="s">
        <v>1410</v>
      </c>
      <c r="BS162" s="962" t="s">
        <v>1407</v>
      </c>
      <c r="BT162" s="962" t="s">
        <v>1410</v>
      </c>
      <c r="BU162" s="962" t="s">
        <v>1410</v>
      </c>
      <c r="BV162" s="962" t="s">
        <v>1410</v>
      </c>
      <c r="BW162" s="962" t="s">
        <v>5032</v>
      </c>
      <c r="BX162" s="962" t="s">
        <v>1410</v>
      </c>
      <c r="BY162" s="962" t="s">
        <v>1410</v>
      </c>
      <c r="BZ162" s="962" t="s">
        <v>1410</v>
      </c>
      <c r="CA162" s="962" t="s">
        <v>1410</v>
      </c>
      <c r="CB162" s="962" t="s">
        <v>1410</v>
      </c>
      <c r="CC162" s="962" t="s">
        <v>5033</v>
      </c>
      <c r="CD162" s="962" t="s">
        <v>5034</v>
      </c>
      <c r="CE162" s="962" t="s">
        <v>5035</v>
      </c>
      <c r="CF162" s="962" t="s">
        <v>5036</v>
      </c>
      <c r="CG162" s="962" t="s">
        <v>5037</v>
      </c>
      <c r="CH162" s="962" t="s">
        <v>5038</v>
      </c>
      <c r="CI162" s="962" t="s">
        <v>5039</v>
      </c>
      <c r="CJ162" s="962" t="s">
        <v>5051</v>
      </c>
      <c r="CK162" s="962" t="s">
        <v>5052</v>
      </c>
      <c r="CL162" s="962" t="s">
        <v>5053</v>
      </c>
      <c r="CM162" s="962" t="s">
        <v>5054</v>
      </c>
      <c r="CN162" s="962" t="s">
        <v>5044</v>
      </c>
      <c r="CO162" s="962" t="s">
        <v>5045</v>
      </c>
      <c r="CP162" s="962" t="s">
        <v>5046</v>
      </c>
      <c r="CQ162" s="962" t="s">
        <v>5046</v>
      </c>
      <c r="CR162" s="962" t="s">
        <v>4776</v>
      </c>
    </row>
    <row r="163">
      <c r="B163" s="961" t="s">
        <v>1035</v>
      </c>
      <c r="C163" s="962" t="s">
        <v>886</v>
      </c>
      <c r="D163" s="962" t="s">
        <v>1404</v>
      </c>
      <c r="E163" s="962" t="s">
        <v>1404</v>
      </c>
      <c r="F163" s="962" t="s">
        <v>1404</v>
      </c>
      <c r="G163" s="962" t="s">
        <v>1585</v>
      </c>
      <c r="H163" s="962" t="s">
        <v>1405</v>
      </c>
      <c r="I163" s="962" t="s">
        <v>1405</v>
      </c>
      <c r="J163" s="962" t="s">
        <v>1405</v>
      </c>
      <c r="K163" s="962" t="s">
        <v>1405</v>
      </c>
      <c r="L163" s="962" t="s">
        <v>1404</v>
      </c>
      <c r="M163" s="962" t="s">
        <v>6</v>
      </c>
      <c r="N163" s="962" t="s">
        <v>6</v>
      </c>
      <c r="O163" s="962" t="s">
        <v>1410</v>
      </c>
      <c r="P163" s="962" t="s">
        <v>1410</v>
      </c>
      <c r="Q163" s="962" t="s">
        <v>1410</v>
      </c>
      <c r="R163" s="962" t="s">
        <v>1410</v>
      </c>
      <c r="S163" s="962" t="s">
        <v>1410</v>
      </c>
      <c r="T163" s="962" t="s">
        <v>1404</v>
      </c>
      <c r="U163" s="963" t="s">
        <v>6</v>
      </c>
      <c r="V163" s="963" t="s">
        <v>6</v>
      </c>
      <c r="W163" s="968" t="s">
        <v>6</v>
      </c>
      <c r="X163" s="962" t="s">
        <v>6</v>
      </c>
      <c r="Y163" s="968" t="s">
        <v>18</v>
      </c>
      <c r="Z163" s="963" t="s">
        <v>6</v>
      </c>
      <c r="AA163" s="962" t="s">
        <v>6</v>
      </c>
      <c r="AB163" s="963" t="s">
        <v>6</v>
      </c>
      <c r="AC163" s="963" t="s">
        <v>6</v>
      </c>
      <c r="AD163" s="962" t="s">
        <v>1410</v>
      </c>
      <c r="AE163" s="962" t="s">
        <v>1410</v>
      </c>
      <c r="AF163" s="962" t="s">
        <v>1410</v>
      </c>
      <c r="AG163" s="962" t="s">
        <v>1410</v>
      </c>
      <c r="AH163" s="962" t="s">
        <v>1410</v>
      </c>
      <c r="AI163" s="962" t="s">
        <v>1410</v>
      </c>
      <c r="AJ163" s="962" t="s">
        <v>1699</v>
      </c>
      <c r="AK163" s="962" t="s">
        <v>1410</v>
      </c>
      <c r="AL163" s="962" t="s">
        <v>1410</v>
      </c>
      <c r="AM163" s="962" t="s">
        <v>1410</v>
      </c>
      <c r="AN163" s="962" t="s">
        <v>1410</v>
      </c>
      <c r="AO163" s="962" t="s">
        <v>1410</v>
      </c>
      <c r="AP163" s="964" t="s">
        <v>2252</v>
      </c>
      <c r="AQ163" s="962" t="s">
        <v>1410</v>
      </c>
      <c r="AR163" s="962" t="s">
        <v>1410</v>
      </c>
      <c r="AS163" s="962" t="s">
        <v>1410</v>
      </c>
      <c r="AT163" s="962" t="s">
        <v>1410</v>
      </c>
      <c r="AU163" s="962" t="s">
        <v>1410</v>
      </c>
      <c r="AV163" s="962" t="s">
        <v>1410</v>
      </c>
      <c r="AW163" s="962" t="s">
        <v>1410</v>
      </c>
      <c r="AX163" s="962" t="s">
        <v>5055</v>
      </c>
      <c r="AY163" s="962" t="s">
        <v>5056</v>
      </c>
      <c r="AZ163" s="962" t="s">
        <v>5057</v>
      </c>
      <c r="BA163" s="962" t="s">
        <v>5058</v>
      </c>
      <c r="BB163" s="965" t="s">
        <v>5059</v>
      </c>
      <c r="BC163" s="965" t="s">
        <v>5060</v>
      </c>
      <c r="BD163" s="962" t="s">
        <v>6</v>
      </c>
      <c r="BE163" s="962" t="s">
        <v>1632</v>
      </c>
      <c r="BF163" s="962" t="s">
        <v>1633</v>
      </c>
      <c r="BG163" s="962" t="s">
        <v>1634</v>
      </c>
      <c r="BH163" s="962" t="s">
        <v>5061</v>
      </c>
      <c r="BI163" s="962" t="s">
        <v>5062</v>
      </c>
      <c r="BJ163" s="962" t="s">
        <v>1410</v>
      </c>
      <c r="BK163" s="962" t="s">
        <v>1410</v>
      </c>
      <c r="BL163" s="962" t="s">
        <v>1410</v>
      </c>
      <c r="BM163" s="962" t="s">
        <v>4358</v>
      </c>
      <c r="BN163" s="962" t="s">
        <v>1410</v>
      </c>
      <c r="BO163" s="962" t="s">
        <v>1410</v>
      </c>
      <c r="BP163" s="962" t="s">
        <v>1410</v>
      </c>
      <c r="BQ163" s="962" t="s">
        <v>1410</v>
      </c>
      <c r="BR163" s="962" t="s">
        <v>1410</v>
      </c>
      <c r="BS163" s="962" t="s">
        <v>5063</v>
      </c>
      <c r="BT163" s="962" t="s">
        <v>1410</v>
      </c>
      <c r="BU163" s="962" t="s">
        <v>1410</v>
      </c>
      <c r="BV163" s="962" t="s">
        <v>1410</v>
      </c>
      <c r="BW163" s="962" t="s">
        <v>4359</v>
      </c>
      <c r="BX163" s="962" t="s">
        <v>1410</v>
      </c>
      <c r="BY163" s="962" t="s">
        <v>1410</v>
      </c>
      <c r="BZ163" s="962" t="s">
        <v>1410</v>
      </c>
      <c r="CA163" s="962" t="s">
        <v>1410</v>
      </c>
      <c r="CB163" s="962" t="s">
        <v>1410</v>
      </c>
      <c r="CC163" s="962" t="s">
        <v>5064</v>
      </c>
      <c r="CD163" s="962" t="s">
        <v>5065</v>
      </c>
      <c r="CE163" s="962" t="s">
        <v>5066</v>
      </c>
      <c r="CF163" s="962" t="s">
        <v>5067</v>
      </c>
      <c r="CG163" s="962" t="s">
        <v>5068</v>
      </c>
      <c r="CH163" s="962" t="s">
        <v>5069</v>
      </c>
      <c r="CI163" s="962" t="s">
        <v>5070</v>
      </c>
      <c r="CJ163" s="962" t="s">
        <v>5071</v>
      </c>
      <c r="CK163" s="962" t="s">
        <v>5072</v>
      </c>
      <c r="CL163" s="962" t="s">
        <v>5073</v>
      </c>
      <c r="CM163" s="962" t="s">
        <v>5074</v>
      </c>
      <c r="CN163" s="962" t="s">
        <v>5075</v>
      </c>
      <c r="CO163" s="962" t="s">
        <v>5076</v>
      </c>
      <c r="CP163" s="962" t="s">
        <v>5077</v>
      </c>
      <c r="CQ163" s="962" t="s">
        <v>5077</v>
      </c>
      <c r="CR163" s="962" t="s">
        <v>4776</v>
      </c>
    </row>
    <row r="164">
      <c r="B164" s="961" t="s">
        <v>1036</v>
      </c>
      <c r="C164" s="962" t="s">
        <v>886</v>
      </c>
      <c r="D164" s="962" t="s">
        <v>1404</v>
      </c>
      <c r="E164" s="962" t="s">
        <v>1404</v>
      </c>
      <c r="F164" s="962" t="s">
        <v>1406</v>
      </c>
      <c r="G164" s="962" t="s">
        <v>1478</v>
      </c>
      <c r="H164" s="962" t="s">
        <v>1415</v>
      </c>
      <c r="I164" s="962" t="s">
        <v>1415</v>
      </c>
      <c r="J164" s="962" t="s">
        <v>1415</v>
      </c>
      <c r="K164" s="962" t="s">
        <v>1415</v>
      </c>
      <c r="L164" s="962" t="s">
        <v>1404</v>
      </c>
      <c r="M164" s="962" t="s">
        <v>6</v>
      </c>
      <c r="N164" s="962" t="s">
        <v>6</v>
      </c>
      <c r="O164" s="962" t="s">
        <v>1410</v>
      </c>
      <c r="P164" s="962" t="s">
        <v>1410</v>
      </c>
      <c r="Q164" s="962" t="s">
        <v>1410</v>
      </c>
      <c r="R164" s="962" t="s">
        <v>1410</v>
      </c>
      <c r="S164" s="962" t="s">
        <v>1410</v>
      </c>
      <c r="T164" s="962" t="s">
        <v>1404</v>
      </c>
      <c r="U164" s="963" t="s">
        <v>6</v>
      </c>
      <c r="V164" s="963" t="s">
        <v>6</v>
      </c>
      <c r="W164" s="968" t="s">
        <v>6</v>
      </c>
      <c r="X164" s="962" t="s">
        <v>6</v>
      </c>
      <c r="Y164" s="968" t="s">
        <v>18</v>
      </c>
      <c r="Z164" s="963" t="s">
        <v>6</v>
      </c>
      <c r="AA164" s="962" t="s">
        <v>6</v>
      </c>
      <c r="AB164" s="963" t="s">
        <v>6</v>
      </c>
      <c r="AC164" s="963" t="s">
        <v>6</v>
      </c>
      <c r="AD164" s="962" t="s">
        <v>1410</v>
      </c>
      <c r="AE164" s="962" t="s">
        <v>1410</v>
      </c>
      <c r="AF164" s="962" t="s">
        <v>1410</v>
      </c>
      <c r="AG164" s="962" t="s">
        <v>1410</v>
      </c>
      <c r="AH164" s="962" t="s">
        <v>1410</v>
      </c>
      <c r="AI164" s="962" t="s">
        <v>1410</v>
      </c>
      <c r="AJ164" s="962" t="s">
        <v>1491</v>
      </c>
      <c r="AK164" s="962" t="s">
        <v>1410</v>
      </c>
      <c r="AL164" s="962" t="s">
        <v>1410</v>
      </c>
      <c r="AM164" s="962" t="s">
        <v>1410</v>
      </c>
      <c r="AN164" s="962" t="s">
        <v>1410</v>
      </c>
      <c r="AO164" s="962" t="s">
        <v>1410</v>
      </c>
      <c r="AP164" s="964" t="s">
        <v>1632</v>
      </c>
      <c r="AQ164" s="962" t="s">
        <v>1410</v>
      </c>
      <c r="AR164" s="962" t="s">
        <v>1410</v>
      </c>
      <c r="AS164" s="962" t="s">
        <v>1410</v>
      </c>
      <c r="AT164" s="962" t="s">
        <v>1410</v>
      </c>
      <c r="AU164" s="962" t="s">
        <v>1410</v>
      </c>
      <c r="AV164" s="962" t="s">
        <v>1410</v>
      </c>
      <c r="AW164" s="962" t="s">
        <v>1410</v>
      </c>
      <c r="AX164" s="962" t="s">
        <v>5078</v>
      </c>
      <c r="AY164" s="962" t="s">
        <v>5079</v>
      </c>
      <c r="AZ164" s="962" t="s">
        <v>5080</v>
      </c>
      <c r="BA164" s="962" t="s">
        <v>2727</v>
      </c>
      <c r="BB164" s="965" t="s">
        <v>5081</v>
      </c>
      <c r="BC164" s="965" t="s">
        <v>5082</v>
      </c>
      <c r="BD164" s="962" t="s">
        <v>6</v>
      </c>
      <c r="BE164" s="962" t="s">
        <v>5083</v>
      </c>
      <c r="BF164" s="962" t="s">
        <v>5084</v>
      </c>
      <c r="BG164" s="962" t="s">
        <v>5085</v>
      </c>
      <c r="BH164" s="962" t="s">
        <v>5086</v>
      </c>
      <c r="BI164" s="962" t="s">
        <v>1907</v>
      </c>
      <c r="BJ164" s="962" t="s">
        <v>1410</v>
      </c>
      <c r="BK164" s="962" t="s">
        <v>1410</v>
      </c>
      <c r="BL164" s="962" t="s">
        <v>1410</v>
      </c>
      <c r="BM164" s="962" t="s">
        <v>1628</v>
      </c>
      <c r="BN164" s="962" t="s">
        <v>1410</v>
      </c>
      <c r="BO164" s="962" t="s">
        <v>1410</v>
      </c>
      <c r="BP164" s="962" t="s">
        <v>1410</v>
      </c>
      <c r="BQ164" s="962" t="s">
        <v>1410</v>
      </c>
      <c r="BR164" s="962" t="s">
        <v>1410</v>
      </c>
      <c r="BS164" s="962" t="s">
        <v>1909</v>
      </c>
      <c r="BT164" s="962" t="s">
        <v>1410</v>
      </c>
      <c r="BU164" s="962" t="s">
        <v>1410</v>
      </c>
      <c r="BV164" s="962" t="s">
        <v>1410</v>
      </c>
      <c r="BW164" s="962" t="s">
        <v>5087</v>
      </c>
      <c r="BX164" s="962" t="s">
        <v>1410</v>
      </c>
      <c r="BY164" s="962" t="s">
        <v>1410</v>
      </c>
      <c r="BZ164" s="962" t="s">
        <v>1410</v>
      </c>
      <c r="CA164" s="962" t="s">
        <v>1410</v>
      </c>
      <c r="CB164" s="962" t="s">
        <v>1410</v>
      </c>
      <c r="CC164" s="962" t="s">
        <v>5088</v>
      </c>
      <c r="CD164" s="962" t="s">
        <v>5089</v>
      </c>
      <c r="CE164" s="962" t="s">
        <v>5090</v>
      </c>
      <c r="CF164" s="962" t="s">
        <v>5091</v>
      </c>
      <c r="CG164" s="962" t="s">
        <v>5092</v>
      </c>
      <c r="CH164" s="962" t="s">
        <v>5093</v>
      </c>
      <c r="CI164" s="962" t="s">
        <v>5094</v>
      </c>
      <c r="CJ164" s="962" t="s">
        <v>5095</v>
      </c>
      <c r="CK164" s="962" t="s">
        <v>5096</v>
      </c>
      <c r="CL164" s="962" t="s">
        <v>5097</v>
      </c>
      <c r="CM164" s="962" t="s">
        <v>5098</v>
      </c>
      <c r="CN164" s="962" t="s">
        <v>5099</v>
      </c>
      <c r="CO164" s="962" t="s">
        <v>5100</v>
      </c>
      <c r="CP164" s="962" t="s">
        <v>5101</v>
      </c>
      <c r="CQ164" s="962" t="s">
        <v>5101</v>
      </c>
      <c r="CR164" s="962" t="s">
        <v>4776</v>
      </c>
    </row>
    <row r="165">
      <c r="B165" s="961" t="s">
        <v>1037</v>
      </c>
      <c r="C165" s="962" t="s">
        <v>886</v>
      </c>
      <c r="D165" s="962" t="s">
        <v>1404</v>
      </c>
      <c r="E165" s="962" t="s">
        <v>1404</v>
      </c>
      <c r="F165" s="962" t="s">
        <v>1406</v>
      </c>
      <c r="G165" s="962" t="s">
        <v>1478</v>
      </c>
      <c r="H165" s="962" t="s">
        <v>1415</v>
      </c>
      <c r="I165" s="962" t="s">
        <v>1415</v>
      </c>
      <c r="J165" s="962" t="s">
        <v>1415</v>
      </c>
      <c r="K165" s="962" t="s">
        <v>1415</v>
      </c>
      <c r="L165" s="962" t="s">
        <v>1404</v>
      </c>
      <c r="M165" s="962" t="s">
        <v>6</v>
      </c>
      <c r="N165" s="962" t="s">
        <v>6</v>
      </c>
      <c r="O165" s="962" t="s">
        <v>1410</v>
      </c>
      <c r="P165" s="962" t="s">
        <v>1410</v>
      </c>
      <c r="Q165" s="962" t="s">
        <v>1410</v>
      </c>
      <c r="R165" s="962" t="s">
        <v>1410</v>
      </c>
      <c r="S165" s="962" t="s">
        <v>1410</v>
      </c>
      <c r="T165" s="962" t="s">
        <v>1404</v>
      </c>
      <c r="U165" s="963" t="s">
        <v>6</v>
      </c>
      <c r="V165" s="963" t="s">
        <v>6</v>
      </c>
      <c r="W165" s="968" t="s">
        <v>6</v>
      </c>
      <c r="X165" s="962" t="s">
        <v>6</v>
      </c>
      <c r="Y165" s="968" t="s">
        <v>18</v>
      </c>
      <c r="Z165" s="963" t="s">
        <v>6</v>
      </c>
      <c r="AA165" s="962" t="s">
        <v>6</v>
      </c>
      <c r="AB165" s="963" t="s">
        <v>6</v>
      </c>
      <c r="AC165" s="963" t="s">
        <v>6</v>
      </c>
      <c r="AD165" s="962" t="s">
        <v>1410</v>
      </c>
      <c r="AE165" s="962" t="s">
        <v>1410</v>
      </c>
      <c r="AF165" s="962" t="s">
        <v>1410</v>
      </c>
      <c r="AG165" s="962" t="s">
        <v>1410</v>
      </c>
      <c r="AH165" s="962" t="s">
        <v>1410</v>
      </c>
      <c r="AI165" s="962" t="s">
        <v>1410</v>
      </c>
      <c r="AJ165" s="962" t="s">
        <v>1491</v>
      </c>
      <c r="AK165" s="962" t="s">
        <v>1410</v>
      </c>
      <c r="AL165" s="962" t="s">
        <v>1410</v>
      </c>
      <c r="AM165" s="962" t="s">
        <v>1410</v>
      </c>
      <c r="AN165" s="962" t="s">
        <v>1410</v>
      </c>
      <c r="AO165" s="962" t="s">
        <v>1410</v>
      </c>
      <c r="AP165" s="964" t="s">
        <v>1632</v>
      </c>
      <c r="AQ165" s="962" t="s">
        <v>1410</v>
      </c>
      <c r="AR165" s="962" t="s">
        <v>1410</v>
      </c>
      <c r="AS165" s="962" t="s">
        <v>1410</v>
      </c>
      <c r="AT165" s="962" t="s">
        <v>1410</v>
      </c>
      <c r="AU165" s="962" t="s">
        <v>1410</v>
      </c>
      <c r="AV165" s="962" t="s">
        <v>1410</v>
      </c>
      <c r="AW165" s="962" t="s">
        <v>1410</v>
      </c>
      <c r="AX165" s="962" t="s">
        <v>5078</v>
      </c>
      <c r="AY165" s="962" t="s">
        <v>5079</v>
      </c>
      <c r="AZ165" s="962" t="s">
        <v>5080</v>
      </c>
      <c r="BA165" s="962" t="s">
        <v>2727</v>
      </c>
      <c r="BB165" s="965" t="s">
        <v>5081</v>
      </c>
      <c r="BC165" s="965" t="s">
        <v>5082</v>
      </c>
      <c r="BD165" s="962" t="s">
        <v>6</v>
      </c>
      <c r="BE165" s="962" t="s">
        <v>5083</v>
      </c>
      <c r="BF165" s="962" t="s">
        <v>5084</v>
      </c>
      <c r="BG165" s="962" t="s">
        <v>5085</v>
      </c>
      <c r="BH165" s="962" t="s">
        <v>5086</v>
      </c>
      <c r="BI165" s="962" t="s">
        <v>1907</v>
      </c>
      <c r="BJ165" s="962" t="s">
        <v>1410</v>
      </c>
      <c r="BK165" s="962" t="s">
        <v>1410</v>
      </c>
      <c r="BL165" s="962" t="s">
        <v>1410</v>
      </c>
      <c r="BM165" s="962" t="s">
        <v>1628</v>
      </c>
      <c r="BN165" s="962" t="s">
        <v>1410</v>
      </c>
      <c r="BO165" s="962" t="s">
        <v>1410</v>
      </c>
      <c r="BP165" s="962" t="s">
        <v>1410</v>
      </c>
      <c r="BQ165" s="962" t="s">
        <v>1410</v>
      </c>
      <c r="BR165" s="962" t="s">
        <v>1410</v>
      </c>
      <c r="BS165" s="962" t="s">
        <v>1909</v>
      </c>
      <c r="BT165" s="962" t="s">
        <v>1410</v>
      </c>
      <c r="BU165" s="962" t="s">
        <v>1410</v>
      </c>
      <c r="BV165" s="962" t="s">
        <v>1410</v>
      </c>
      <c r="BW165" s="962" t="s">
        <v>5087</v>
      </c>
      <c r="BX165" s="962" t="s">
        <v>1410</v>
      </c>
      <c r="BY165" s="962" t="s">
        <v>1410</v>
      </c>
      <c r="BZ165" s="962" t="s">
        <v>1410</v>
      </c>
      <c r="CA165" s="962" t="s">
        <v>1410</v>
      </c>
      <c r="CB165" s="962" t="s">
        <v>1410</v>
      </c>
      <c r="CC165" s="962" t="s">
        <v>5088</v>
      </c>
      <c r="CD165" s="962" t="s">
        <v>5089</v>
      </c>
      <c r="CE165" s="962" t="s">
        <v>5090</v>
      </c>
      <c r="CF165" s="962" t="s">
        <v>5091</v>
      </c>
      <c r="CG165" s="962" t="s">
        <v>5092</v>
      </c>
      <c r="CH165" s="962" t="s">
        <v>5093</v>
      </c>
      <c r="CI165" s="962" t="s">
        <v>5094</v>
      </c>
      <c r="CJ165" s="962" t="s">
        <v>5095</v>
      </c>
      <c r="CK165" s="962" t="s">
        <v>5096</v>
      </c>
      <c r="CL165" s="962" t="s">
        <v>5097</v>
      </c>
      <c r="CM165" s="962" t="s">
        <v>5098</v>
      </c>
      <c r="CN165" s="962" t="s">
        <v>5099</v>
      </c>
      <c r="CO165" s="962" t="s">
        <v>5100</v>
      </c>
      <c r="CP165" s="962" t="s">
        <v>5101</v>
      </c>
      <c r="CQ165" s="962" t="s">
        <v>5101</v>
      </c>
      <c r="CR165" s="962" t="s">
        <v>4776</v>
      </c>
    </row>
    <row r="166">
      <c r="B166" s="961" t="s">
        <v>1038</v>
      </c>
      <c r="C166" s="962" t="s">
        <v>886</v>
      </c>
      <c r="D166" s="962" t="s">
        <v>1404</v>
      </c>
      <c r="E166" s="962" t="s">
        <v>1404</v>
      </c>
      <c r="F166" s="962" t="s">
        <v>1404</v>
      </c>
      <c r="G166" s="962" t="s">
        <v>1585</v>
      </c>
      <c r="H166" s="962" t="s">
        <v>1405</v>
      </c>
      <c r="I166" s="962" t="s">
        <v>1405</v>
      </c>
      <c r="J166" s="962" t="s">
        <v>1405</v>
      </c>
      <c r="K166" s="962" t="s">
        <v>1405</v>
      </c>
      <c r="L166" s="962" t="s">
        <v>1404</v>
      </c>
      <c r="M166" s="962" t="s">
        <v>6</v>
      </c>
      <c r="N166" s="962" t="s">
        <v>6</v>
      </c>
      <c r="O166" s="962" t="s">
        <v>1410</v>
      </c>
      <c r="P166" s="962" t="s">
        <v>1410</v>
      </c>
      <c r="Q166" s="962" t="s">
        <v>1410</v>
      </c>
      <c r="R166" s="962" t="s">
        <v>1410</v>
      </c>
      <c r="S166" s="962" t="s">
        <v>1410</v>
      </c>
      <c r="T166" s="962" t="s">
        <v>1404</v>
      </c>
      <c r="U166" s="963" t="s">
        <v>6</v>
      </c>
      <c r="V166" s="963" t="s">
        <v>6</v>
      </c>
      <c r="W166" s="968" t="s">
        <v>6</v>
      </c>
      <c r="X166" s="962" t="s">
        <v>6</v>
      </c>
      <c r="Y166" s="968" t="s">
        <v>18</v>
      </c>
      <c r="Z166" s="963" t="s">
        <v>6</v>
      </c>
      <c r="AA166" s="962" t="s">
        <v>6</v>
      </c>
      <c r="AB166" s="963" t="s">
        <v>6</v>
      </c>
      <c r="AC166" s="963" t="s">
        <v>6</v>
      </c>
      <c r="AD166" s="962" t="s">
        <v>1410</v>
      </c>
      <c r="AE166" s="962" t="s">
        <v>1410</v>
      </c>
      <c r="AF166" s="962" t="s">
        <v>1410</v>
      </c>
      <c r="AG166" s="962" t="s">
        <v>1410</v>
      </c>
      <c r="AH166" s="962" t="s">
        <v>1410</v>
      </c>
      <c r="AI166" s="962" t="s">
        <v>1410</v>
      </c>
      <c r="AJ166" s="962" t="s">
        <v>1515</v>
      </c>
      <c r="AK166" s="962" t="s">
        <v>1410</v>
      </c>
      <c r="AL166" s="962" t="s">
        <v>1410</v>
      </c>
      <c r="AM166" s="962" t="s">
        <v>1410</v>
      </c>
      <c r="AN166" s="962" t="s">
        <v>1410</v>
      </c>
      <c r="AO166" s="962" t="s">
        <v>1410</v>
      </c>
      <c r="AP166" s="964" t="s">
        <v>1564</v>
      </c>
      <c r="AQ166" s="962" t="s">
        <v>1410</v>
      </c>
      <c r="AR166" s="962" t="s">
        <v>1410</v>
      </c>
      <c r="AS166" s="962" t="s">
        <v>1410</v>
      </c>
      <c r="AT166" s="962" t="s">
        <v>1410</v>
      </c>
      <c r="AU166" s="962" t="s">
        <v>1410</v>
      </c>
      <c r="AV166" s="962" t="s">
        <v>1410</v>
      </c>
      <c r="AW166" s="962" t="s">
        <v>1410</v>
      </c>
      <c r="AX166" s="962" t="s">
        <v>2928</v>
      </c>
      <c r="AY166" s="962" t="s">
        <v>5102</v>
      </c>
      <c r="AZ166" s="962" t="s">
        <v>4229</v>
      </c>
      <c r="BA166" s="962" t="s">
        <v>5103</v>
      </c>
      <c r="BB166" s="965" t="s">
        <v>5104</v>
      </c>
      <c r="BC166" s="965" t="s">
        <v>5105</v>
      </c>
      <c r="BD166" s="962" t="s">
        <v>6</v>
      </c>
      <c r="BE166" s="962" t="s">
        <v>1697</v>
      </c>
      <c r="BF166" s="962" t="s">
        <v>5008</v>
      </c>
      <c r="BG166" s="962" t="s">
        <v>5009</v>
      </c>
      <c r="BH166" s="962" t="s">
        <v>1849</v>
      </c>
      <c r="BI166" s="962" t="s">
        <v>1659</v>
      </c>
      <c r="BJ166" s="962" t="s">
        <v>1410</v>
      </c>
      <c r="BK166" s="962" t="s">
        <v>1410</v>
      </c>
      <c r="BL166" s="962" t="s">
        <v>1410</v>
      </c>
      <c r="BM166" s="962" t="s">
        <v>1570</v>
      </c>
      <c r="BN166" s="962" t="s">
        <v>1410</v>
      </c>
      <c r="BO166" s="962" t="s">
        <v>1410</v>
      </c>
      <c r="BP166" s="962" t="s">
        <v>1410</v>
      </c>
      <c r="BQ166" s="962" t="s">
        <v>1410</v>
      </c>
      <c r="BR166" s="962" t="s">
        <v>1410</v>
      </c>
      <c r="BS166" s="962" t="s">
        <v>1605</v>
      </c>
      <c r="BT166" s="962" t="s">
        <v>1410</v>
      </c>
      <c r="BU166" s="962" t="s">
        <v>1410</v>
      </c>
      <c r="BV166" s="962" t="s">
        <v>1410</v>
      </c>
      <c r="BW166" s="962" t="s">
        <v>5106</v>
      </c>
      <c r="BX166" s="962" t="s">
        <v>1410</v>
      </c>
      <c r="BY166" s="962" t="s">
        <v>1410</v>
      </c>
      <c r="BZ166" s="962" t="s">
        <v>1410</v>
      </c>
      <c r="CA166" s="962" t="s">
        <v>1410</v>
      </c>
      <c r="CB166" s="962" t="s">
        <v>1410</v>
      </c>
      <c r="CC166" s="962" t="s">
        <v>2608</v>
      </c>
      <c r="CD166" s="962" t="s">
        <v>5107</v>
      </c>
      <c r="CE166" s="962" t="s">
        <v>5108</v>
      </c>
      <c r="CF166" s="962" t="s">
        <v>5109</v>
      </c>
      <c r="CG166" s="962" t="s">
        <v>5110</v>
      </c>
      <c r="CH166" s="962" t="s">
        <v>5111</v>
      </c>
      <c r="CI166" s="962" t="s">
        <v>5112</v>
      </c>
      <c r="CJ166" s="962" t="s">
        <v>5113</v>
      </c>
      <c r="CK166" s="962" t="s">
        <v>5114</v>
      </c>
      <c r="CL166" s="962" t="s">
        <v>5115</v>
      </c>
      <c r="CM166" s="962" t="s">
        <v>5116</v>
      </c>
      <c r="CN166" s="962" t="s">
        <v>5117</v>
      </c>
      <c r="CO166" s="962" t="s">
        <v>5118</v>
      </c>
      <c r="CP166" s="962" t="s">
        <v>5119</v>
      </c>
      <c r="CQ166" s="962" t="s">
        <v>5119</v>
      </c>
      <c r="CR166" s="962" t="s">
        <v>2752</v>
      </c>
    </row>
    <row r="167">
      <c r="B167" s="961" t="s">
        <v>1038</v>
      </c>
      <c r="C167" s="962" t="s">
        <v>886</v>
      </c>
      <c r="D167" s="962" t="s">
        <v>1404</v>
      </c>
      <c r="E167" s="962" t="s">
        <v>1404</v>
      </c>
      <c r="F167" s="962" t="s">
        <v>1406</v>
      </c>
      <c r="G167" s="962" t="s">
        <v>1478</v>
      </c>
      <c r="H167" s="962" t="s">
        <v>1415</v>
      </c>
      <c r="I167" s="962" t="s">
        <v>1415</v>
      </c>
      <c r="J167" s="962" t="s">
        <v>1415</v>
      </c>
      <c r="K167" s="962" t="s">
        <v>1415</v>
      </c>
      <c r="L167" s="962" t="s">
        <v>1404</v>
      </c>
      <c r="M167" s="962" t="s">
        <v>6</v>
      </c>
      <c r="N167" s="962" t="s">
        <v>6</v>
      </c>
      <c r="O167" s="962" t="s">
        <v>1410</v>
      </c>
      <c r="P167" s="962" t="s">
        <v>1410</v>
      </c>
      <c r="Q167" s="962" t="s">
        <v>1410</v>
      </c>
      <c r="R167" s="962" t="s">
        <v>1410</v>
      </c>
      <c r="S167" s="962" t="s">
        <v>1410</v>
      </c>
      <c r="T167" s="962" t="s">
        <v>1404</v>
      </c>
      <c r="U167" s="963" t="s">
        <v>6</v>
      </c>
      <c r="V167" s="963" t="s">
        <v>6</v>
      </c>
      <c r="W167" s="968" t="s">
        <v>6</v>
      </c>
      <c r="X167" s="962" t="s">
        <v>6</v>
      </c>
      <c r="Y167" s="968" t="s">
        <v>18</v>
      </c>
      <c r="Z167" s="963" t="s">
        <v>6</v>
      </c>
      <c r="AA167" s="962" t="s">
        <v>6</v>
      </c>
      <c r="AB167" s="963" t="s">
        <v>6</v>
      </c>
      <c r="AC167" s="963" t="s">
        <v>6</v>
      </c>
      <c r="AD167" s="962" t="s">
        <v>1410</v>
      </c>
      <c r="AE167" s="962" t="s">
        <v>1410</v>
      </c>
      <c r="AF167" s="962" t="s">
        <v>1410</v>
      </c>
      <c r="AG167" s="962" t="s">
        <v>1410</v>
      </c>
      <c r="AH167" s="962" t="s">
        <v>1410</v>
      </c>
      <c r="AI167" s="962" t="s">
        <v>1410</v>
      </c>
      <c r="AJ167" s="962" t="s">
        <v>1484</v>
      </c>
      <c r="AK167" s="962" t="s">
        <v>1410</v>
      </c>
      <c r="AL167" s="962" t="s">
        <v>1410</v>
      </c>
      <c r="AM167" s="962" t="s">
        <v>1410</v>
      </c>
      <c r="AN167" s="962" t="s">
        <v>1410</v>
      </c>
      <c r="AO167" s="962" t="s">
        <v>1410</v>
      </c>
      <c r="AP167" s="964" t="s">
        <v>1408</v>
      </c>
      <c r="AQ167" s="962" t="s">
        <v>1410</v>
      </c>
      <c r="AR167" s="962" t="s">
        <v>1410</v>
      </c>
      <c r="AS167" s="962" t="s">
        <v>1410</v>
      </c>
      <c r="AT167" s="962" t="s">
        <v>1410</v>
      </c>
      <c r="AU167" s="962" t="s">
        <v>1410</v>
      </c>
      <c r="AV167" s="962" t="s">
        <v>1410</v>
      </c>
      <c r="AW167" s="962" t="s">
        <v>1410</v>
      </c>
      <c r="AX167" s="962" t="s">
        <v>5120</v>
      </c>
      <c r="AY167" s="962" t="s">
        <v>5121</v>
      </c>
      <c r="AZ167" s="962" t="s">
        <v>5122</v>
      </c>
      <c r="BA167" s="962" t="s">
        <v>5123</v>
      </c>
      <c r="BB167" s="965" t="s">
        <v>5124</v>
      </c>
      <c r="BC167" s="965" t="s">
        <v>5125</v>
      </c>
      <c r="BD167" s="962" t="s">
        <v>6</v>
      </c>
      <c r="BE167" s="962" t="s">
        <v>1527</v>
      </c>
      <c r="BF167" s="962" t="s">
        <v>5126</v>
      </c>
      <c r="BG167" s="962" t="s">
        <v>5127</v>
      </c>
      <c r="BH167" s="962" t="s">
        <v>5128</v>
      </c>
      <c r="BI167" s="962" t="s">
        <v>5031</v>
      </c>
      <c r="BJ167" s="962" t="s">
        <v>1410</v>
      </c>
      <c r="BK167" s="962" t="s">
        <v>1410</v>
      </c>
      <c r="BL167" s="962" t="s">
        <v>1410</v>
      </c>
      <c r="BM167" s="962" t="s">
        <v>1467</v>
      </c>
      <c r="BN167" s="962" t="s">
        <v>1410</v>
      </c>
      <c r="BO167" s="962" t="s">
        <v>1410</v>
      </c>
      <c r="BP167" s="962" t="s">
        <v>1410</v>
      </c>
      <c r="BQ167" s="962" t="s">
        <v>1410</v>
      </c>
      <c r="BR167" s="962" t="s">
        <v>1410</v>
      </c>
      <c r="BS167" s="962" t="s">
        <v>1407</v>
      </c>
      <c r="BT167" s="962" t="s">
        <v>1410</v>
      </c>
      <c r="BU167" s="962" t="s">
        <v>1410</v>
      </c>
      <c r="BV167" s="962" t="s">
        <v>1410</v>
      </c>
      <c r="BW167" s="962" t="s">
        <v>5129</v>
      </c>
      <c r="BX167" s="962" t="s">
        <v>1410</v>
      </c>
      <c r="BY167" s="962" t="s">
        <v>1410</v>
      </c>
      <c r="BZ167" s="962" t="s">
        <v>1410</v>
      </c>
      <c r="CA167" s="962" t="s">
        <v>1410</v>
      </c>
      <c r="CB167" s="962" t="s">
        <v>1410</v>
      </c>
      <c r="CC167" s="962" t="s">
        <v>5130</v>
      </c>
      <c r="CD167" s="962" t="s">
        <v>5131</v>
      </c>
      <c r="CE167" s="962" t="s">
        <v>5132</v>
      </c>
      <c r="CF167" s="962" t="s">
        <v>5133</v>
      </c>
      <c r="CG167" s="962" t="s">
        <v>5134</v>
      </c>
      <c r="CH167" s="962" t="s">
        <v>5135</v>
      </c>
      <c r="CI167" s="962" t="s">
        <v>5136</v>
      </c>
      <c r="CJ167" s="962" t="s">
        <v>5137</v>
      </c>
      <c r="CK167" s="962" t="s">
        <v>5138</v>
      </c>
      <c r="CL167" s="962" t="s">
        <v>5139</v>
      </c>
      <c r="CM167" s="962" t="s">
        <v>5140</v>
      </c>
      <c r="CN167" s="962" t="s">
        <v>5141</v>
      </c>
      <c r="CO167" s="962" t="s">
        <v>5142</v>
      </c>
      <c r="CP167" s="962" t="s">
        <v>5143</v>
      </c>
      <c r="CQ167" s="962" t="s">
        <v>5143</v>
      </c>
      <c r="CR167" s="962" t="s">
        <v>2801</v>
      </c>
    </row>
    <row r="168">
      <c r="B168" s="961" t="s">
        <v>1038</v>
      </c>
      <c r="C168" s="962" t="s">
        <v>886</v>
      </c>
      <c r="D168" s="962" t="s">
        <v>1404</v>
      </c>
      <c r="E168" s="962" t="s">
        <v>1406</v>
      </c>
      <c r="F168" s="962" t="s">
        <v>1548</v>
      </c>
      <c r="G168" s="962" t="s">
        <v>1604</v>
      </c>
      <c r="H168" s="962" t="s">
        <v>1427</v>
      </c>
      <c r="I168" s="962" t="s">
        <v>1427</v>
      </c>
      <c r="J168" s="962" t="s">
        <v>1427</v>
      </c>
      <c r="K168" s="962" t="s">
        <v>1427</v>
      </c>
      <c r="L168" s="962" t="s">
        <v>1404</v>
      </c>
      <c r="M168" s="962" t="s">
        <v>6</v>
      </c>
      <c r="N168" s="962" t="s">
        <v>6</v>
      </c>
      <c r="O168" s="962" t="s">
        <v>1410</v>
      </c>
      <c r="P168" s="962" t="s">
        <v>1410</v>
      </c>
      <c r="Q168" s="962" t="s">
        <v>1410</v>
      </c>
      <c r="R168" s="962" t="s">
        <v>1410</v>
      </c>
      <c r="S168" s="962" t="s">
        <v>1410</v>
      </c>
      <c r="T168" s="962" t="s">
        <v>1404</v>
      </c>
      <c r="U168" s="963" t="s">
        <v>6</v>
      </c>
      <c r="V168" s="963" t="s">
        <v>6</v>
      </c>
      <c r="W168" s="968" t="s">
        <v>6</v>
      </c>
      <c r="X168" s="962" t="s">
        <v>6</v>
      </c>
      <c r="Y168" s="968" t="s">
        <v>18</v>
      </c>
      <c r="Z168" s="963" t="s">
        <v>6</v>
      </c>
      <c r="AA168" s="962" t="s">
        <v>6</v>
      </c>
      <c r="AB168" s="963" t="s">
        <v>6</v>
      </c>
      <c r="AC168" s="963" t="s">
        <v>6</v>
      </c>
      <c r="AD168" s="962" t="s">
        <v>1410</v>
      </c>
      <c r="AE168" s="962" t="s">
        <v>1410</v>
      </c>
      <c r="AF168" s="962" t="s">
        <v>1410</v>
      </c>
      <c r="AG168" s="962" t="s">
        <v>1410</v>
      </c>
      <c r="AH168" s="962" t="s">
        <v>1410</v>
      </c>
      <c r="AI168" s="962" t="s">
        <v>1410</v>
      </c>
      <c r="AJ168" s="962" t="s">
        <v>1564</v>
      </c>
      <c r="AK168" s="962" t="s">
        <v>1410</v>
      </c>
      <c r="AL168" s="962" t="s">
        <v>1410</v>
      </c>
      <c r="AM168" s="962" t="s">
        <v>1410</v>
      </c>
      <c r="AN168" s="962" t="s">
        <v>1410</v>
      </c>
      <c r="AO168" s="962" t="s">
        <v>1410</v>
      </c>
      <c r="AP168" s="964" t="s">
        <v>2199</v>
      </c>
      <c r="AQ168" s="962" t="s">
        <v>1410</v>
      </c>
      <c r="AR168" s="962" t="s">
        <v>1410</v>
      </c>
      <c r="AS168" s="962" t="s">
        <v>1410</v>
      </c>
      <c r="AT168" s="962" t="s">
        <v>1410</v>
      </c>
      <c r="AU168" s="962" t="s">
        <v>1410</v>
      </c>
      <c r="AV168" s="962" t="s">
        <v>1410</v>
      </c>
      <c r="AW168" s="962" t="s">
        <v>1410</v>
      </c>
      <c r="AX168" s="962" t="s">
        <v>5144</v>
      </c>
      <c r="AY168" s="962" t="s">
        <v>2159</v>
      </c>
      <c r="AZ168" s="962" t="s">
        <v>5145</v>
      </c>
      <c r="BA168" s="962" t="s">
        <v>5146</v>
      </c>
      <c r="BB168" s="965" t="s">
        <v>5147</v>
      </c>
      <c r="BC168" s="965" t="s">
        <v>5148</v>
      </c>
      <c r="BD168" s="962" t="s">
        <v>6</v>
      </c>
      <c r="BE168" s="962" t="s">
        <v>5149</v>
      </c>
      <c r="BF168" s="962" t="s">
        <v>5150</v>
      </c>
      <c r="BG168" s="962" t="s">
        <v>5151</v>
      </c>
      <c r="BH168" s="962" t="s">
        <v>5152</v>
      </c>
      <c r="BI168" s="962" t="s">
        <v>3001</v>
      </c>
      <c r="BJ168" s="962" t="s">
        <v>1410</v>
      </c>
      <c r="BK168" s="962" t="s">
        <v>1410</v>
      </c>
      <c r="BL168" s="962" t="s">
        <v>1410</v>
      </c>
      <c r="BM168" s="962" t="s">
        <v>4730</v>
      </c>
      <c r="BN168" s="962" t="s">
        <v>1410</v>
      </c>
      <c r="BO168" s="962" t="s">
        <v>1410</v>
      </c>
      <c r="BP168" s="962" t="s">
        <v>1410</v>
      </c>
      <c r="BQ168" s="962" t="s">
        <v>1410</v>
      </c>
      <c r="BR168" s="962" t="s">
        <v>1410</v>
      </c>
      <c r="BS168" s="962" t="s">
        <v>1607</v>
      </c>
      <c r="BT168" s="962" t="s">
        <v>1410</v>
      </c>
      <c r="BU168" s="962" t="s">
        <v>1410</v>
      </c>
      <c r="BV168" s="962" t="s">
        <v>1410</v>
      </c>
      <c r="BW168" s="962" t="s">
        <v>5153</v>
      </c>
      <c r="BX168" s="962" t="s">
        <v>1410</v>
      </c>
      <c r="BY168" s="962" t="s">
        <v>1410</v>
      </c>
      <c r="BZ168" s="962" t="s">
        <v>1410</v>
      </c>
      <c r="CA168" s="962" t="s">
        <v>1410</v>
      </c>
      <c r="CB168" s="962" t="s">
        <v>1410</v>
      </c>
      <c r="CC168" s="962" t="s">
        <v>5154</v>
      </c>
      <c r="CD168" s="962" t="s">
        <v>5155</v>
      </c>
      <c r="CE168" s="962" t="s">
        <v>5156</v>
      </c>
      <c r="CF168" s="962" t="s">
        <v>5157</v>
      </c>
      <c r="CG168" s="962" t="s">
        <v>5158</v>
      </c>
      <c r="CH168" s="962" t="s">
        <v>5159</v>
      </c>
      <c r="CI168" s="962" t="s">
        <v>5160</v>
      </c>
      <c r="CJ168" s="962" t="s">
        <v>5161</v>
      </c>
      <c r="CK168" s="962" t="s">
        <v>5162</v>
      </c>
      <c r="CL168" s="962" t="s">
        <v>5163</v>
      </c>
      <c r="CM168" s="962" t="s">
        <v>5164</v>
      </c>
      <c r="CN168" s="962" t="s">
        <v>5165</v>
      </c>
      <c r="CO168" s="962" t="s">
        <v>5166</v>
      </c>
      <c r="CP168" s="962" t="s">
        <v>5167</v>
      </c>
      <c r="CQ168" s="962" t="s">
        <v>5167</v>
      </c>
      <c r="CR168" s="962" t="s">
        <v>2801</v>
      </c>
    </row>
    <row r="169">
      <c r="B169" s="961" t="s">
        <v>1038</v>
      </c>
      <c r="C169" s="962" t="s">
        <v>886</v>
      </c>
      <c r="D169" s="962" t="s">
        <v>1404</v>
      </c>
      <c r="E169" s="962" t="s">
        <v>1548</v>
      </c>
      <c r="F169" s="962" t="s">
        <v>1548</v>
      </c>
      <c r="G169" s="962" t="s">
        <v>4885</v>
      </c>
      <c r="H169" s="962" t="s">
        <v>1564</v>
      </c>
      <c r="I169" s="962" t="s">
        <v>1564</v>
      </c>
      <c r="J169" s="962" t="s">
        <v>1564</v>
      </c>
      <c r="K169" s="962" t="s">
        <v>1564</v>
      </c>
      <c r="L169" s="962" t="s">
        <v>1404</v>
      </c>
      <c r="M169" s="962" t="s">
        <v>6</v>
      </c>
      <c r="N169" s="962" t="s">
        <v>6</v>
      </c>
      <c r="O169" s="962" t="s">
        <v>1410</v>
      </c>
      <c r="P169" s="962" t="s">
        <v>1410</v>
      </c>
      <c r="Q169" s="962" t="s">
        <v>1410</v>
      </c>
      <c r="R169" s="962" t="s">
        <v>1410</v>
      </c>
      <c r="S169" s="962" t="s">
        <v>1410</v>
      </c>
      <c r="T169" s="962" t="s">
        <v>1404</v>
      </c>
      <c r="U169" s="963" t="s">
        <v>6</v>
      </c>
      <c r="V169" s="963" t="s">
        <v>6</v>
      </c>
      <c r="W169" s="968" t="s">
        <v>6</v>
      </c>
      <c r="X169" s="962" t="s">
        <v>6</v>
      </c>
      <c r="Y169" s="968" t="s">
        <v>18</v>
      </c>
      <c r="Z169" s="963" t="s">
        <v>6</v>
      </c>
      <c r="AA169" s="962" t="s">
        <v>6</v>
      </c>
      <c r="AB169" s="963" t="s">
        <v>6</v>
      </c>
      <c r="AC169" s="963" t="s">
        <v>6</v>
      </c>
      <c r="AD169" s="962" t="s">
        <v>1410</v>
      </c>
      <c r="AE169" s="962" t="s">
        <v>1410</v>
      </c>
      <c r="AF169" s="962" t="s">
        <v>1410</v>
      </c>
      <c r="AG169" s="962" t="s">
        <v>1410</v>
      </c>
      <c r="AH169" s="962" t="s">
        <v>1410</v>
      </c>
      <c r="AI169" s="962" t="s">
        <v>1410</v>
      </c>
      <c r="AJ169" s="962" t="s">
        <v>1414</v>
      </c>
      <c r="AK169" s="962" t="s">
        <v>1410</v>
      </c>
      <c r="AL169" s="962" t="s">
        <v>1410</v>
      </c>
      <c r="AM169" s="962" t="s">
        <v>1410</v>
      </c>
      <c r="AN169" s="962" t="s">
        <v>1410</v>
      </c>
      <c r="AO169" s="962" t="s">
        <v>1410</v>
      </c>
      <c r="AP169" s="964" t="s">
        <v>5168</v>
      </c>
      <c r="AQ169" s="962" t="s">
        <v>1410</v>
      </c>
      <c r="AR169" s="962" t="s">
        <v>1410</v>
      </c>
      <c r="AS169" s="962" t="s">
        <v>1410</v>
      </c>
      <c r="AT169" s="962" t="s">
        <v>1410</v>
      </c>
      <c r="AU169" s="962" t="s">
        <v>1410</v>
      </c>
      <c r="AV169" s="962" t="s">
        <v>1410</v>
      </c>
      <c r="AW169" s="962" t="s">
        <v>1410</v>
      </c>
      <c r="AX169" s="962" t="s">
        <v>5169</v>
      </c>
      <c r="AY169" s="962" t="s">
        <v>5170</v>
      </c>
      <c r="AZ169" s="962" t="s">
        <v>5171</v>
      </c>
      <c r="BA169" s="962" t="s">
        <v>5172</v>
      </c>
      <c r="BB169" s="965" t="s">
        <v>5173</v>
      </c>
      <c r="BC169" s="965" t="s">
        <v>5174</v>
      </c>
      <c r="BD169" s="962" t="s">
        <v>6</v>
      </c>
      <c r="BE169" s="962" t="s">
        <v>3037</v>
      </c>
      <c r="BF169" s="962" t="s">
        <v>5175</v>
      </c>
      <c r="BG169" s="962" t="s">
        <v>5176</v>
      </c>
      <c r="BH169" s="962" t="s">
        <v>5177</v>
      </c>
      <c r="BI169" s="962" t="s">
        <v>3224</v>
      </c>
      <c r="BJ169" s="962" t="s">
        <v>1410</v>
      </c>
      <c r="BK169" s="962" t="s">
        <v>1410</v>
      </c>
      <c r="BL169" s="962" t="s">
        <v>1410</v>
      </c>
      <c r="BM169" s="962" t="s">
        <v>4127</v>
      </c>
      <c r="BN169" s="962" t="s">
        <v>1410</v>
      </c>
      <c r="BO169" s="962" t="s">
        <v>1410</v>
      </c>
      <c r="BP169" s="962" t="s">
        <v>1410</v>
      </c>
      <c r="BQ169" s="962" t="s">
        <v>1410</v>
      </c>
      <c r="BR169" s="962" t="s">
        <v>1410</v>
      </c>
      <c r="BS169" s="962" t="s">
        <v>1601</v>
      </c>
      <c r="BT169" s="962" t="s">
        <v>1410</v>
      </c>
      <c r="BU169" s="962" t="s">
        <v>1410</v>
      </c>
      <c r="BV169" s="962" t="s">
        <v>1410</v>
      </c>
      <c r="BW169" s="962" t="s">
        <v>5178</v>
      </c>
      <c r="BX169" s="962" t="s">
        <v>1410</v>
      </c>
      <c r="BY169" s="962" t="s">
        <v>1410</v>
      </c>
      <c r="BZ169" s="962" t="s">
        <v>1410</v>
      </c>
      <c r="CA169" s="962" t="s">
        <v>1410</v>
      </c>
      <c r="CB169" s="962" t="s">
        <v>1410</v>
      </c>
      <c r="CC169" s="962" t="s">
        <v>5179</v>
      </c>
      <c r="CD169" s="962" t="s">
        <v>5180</v>
      </c>
      <c r="CE169" s="962" t="s">
        <v>5181</v>
      </c>
      <c r="CF169" s="962" t="s">
        <v>5182</v>
      </c>
      <c r="CG169" s="962" t="s">
        <v>5183</v>
      </c>
      <c r="CH169" s="962" t="s">
        <v>5184</v>
      </c>
      <c r="CI169" s="962" t="s">
        <v>5185</v>
      </c>
      <c r="CJ169" s="962" t="s">
        <v>5186</v>
      </c>
      <c r="CK169" s="962" t="s">
        <v>5187</v>
      </c>
      <c r="CL169" s="962" t="s">
        <v>5188</v>
      </c>
      <c r="CM169" s="962" t="s">
        <v>5189</v>
      </c>
      <c r="CN169" s="962" t="s">
        <v>5190</v>
      </c>
      <c r="CO169" s="962" t="s">
        <v>5191</v>
      </c>
      <c r="CP169" s="962" t="s">
        <v>5192</v>
      </c>
      <c r="CQ169" s="962" t="s">
        <v>5192</v>
      </c>
      <c r="CR169" s="962" t="s">
        <v>2801</v>
      </c>
    </row>
    <row r="170">
      <c r="B170" s="961" t="s">
        <v>1039</v>
      </c>
      <c r="C170" s="962" t="s">
        <v>886</v>
      </c>
      <c r="D170" s="962" t="s">
        <v>1404</v>
      </c>
      <c r="E170" s="962" t="s">
        <v>1404</v>
      </c>
      <c r="F170" s="962" t="s">
        <v>1404</v>
      </c>
      <c r="G170" s="962" t="s">
        <v>1585</v>
      </c>
      <c r="H170" s="962" t="s">
        <v>1405</v>
      </c>
      <c r="I170" s="962" t="s">
        <v>1405</v>
      </c>
      <c r="J170" s="962" t="s">
        <v>1405</v>
      </c>
      <c r="K170" s="962" t="s">
        <v>1405</v>
      </c>
      <c r="L170" s="962" t="s">
        <v>1404</v>
      </c>
      <c r="M170" s="962" t="s">
        <v>6</v>
      </c>
      <c r="N170" s="962" t="s">
        <v>6</v>
      </c>
      <c r="O170" s="962" t="s">
        <v>1410</v>
      </c>
      <c r="P170" s="962" t="s">
        <v>1410</v>
      </c>
      <c r="Q170" s="962" t="s">
        <v>1410</v>
      </c>
      <c r="R170" s="962" t="s">
        <v>1410</v>
      </c>
      <c r="S170" s="962" t="s">
        <v>1410</v>
      </c>
      <c r="T170" s="962" t="s">
        <v>1404</v>
      </c>
      <c r="U170" s="963" t="s">
        <v>6</v>
      </c>
      <c r="V170" s="963" t="s">
        <v>6</v>
      </c>
      <c r="W170" s="968" t="s">
        <v>6</v>
      </c>
      <c r="X170" s="962" t="s">
        <v>6</v>
      </c>
      <c r="Y170" s="968" t="s">
        <v>18</v>
      </c>
      <c r="Z170" s="963" t="s">
        <v>6</v>
      </c>
      <c r="AA170" s="962" t="s">
        <v>6</v>
      </c>
      <c r="AB170" s="963" t="s">
        <v>6</v>
      </c>
      <c r="AC170" s="963" t="s">
        <v>6</v>
      </c>
      <c r="AD170" s="962" t="s">
        <v>1410</v>
      </c>
      <c r="AE170" s="962" t="s">
        <v>1410</v>
      </c>
      <c r="AF170" s="962" t="s">
        <v>1410</v>
      </c>
      <c r="AG170" s="962" t="s">
        <v>1410</v>
      </c>
      <c r="AH170" s="962" t="s">
        <v>1410</v>
      </c>
      <c r="AI170" s="962" t="s">
        <v>1410</v>
      </c>
      <c r="AJ170" s="962" t="s">
        <v>1515</v>
      </c>
      <c r="AK170" s="962" t="s">
        <v>1410</v>
      </c>
      <c r="AL170" s="962" t="s">
        <v>1410</v>
      </c>
      <c r="AM170" s="962" t="s">
        <v>1410</v>
      </c>
      <c r="AN170" s="962" t="s">
        <v>1410</v>
      </c>
      <c r="AO170" s="962" t="s">
        <v>1410</v>
      </c>
      <c r="AP170" s="964" t="s">
        <v>1564</v>
      </c>
      <c r="AQ170" s="962" t="s">
        <v>1410</v>
      </c>
      <c r="AR170" s="962" t="s">
        <v>1410</v>
      </c>
      <c r="AS170" s="962" t="s">
        <v>1410</v>
      </c>
      <c r="AT170" s="962" t="s">
        <v>1410</v>
      </c>
      <c r="AU170" s="962" t="s">
        <v>1410</v>
      </c>
      <c r="AV170" s="962" t="s">
        <v>1410</v>
      </c>
      <c r="AW170" s="962" t="s">
        <v>1410</v>
      </c>
      <c r="AX170" s="962" t="s">
        <v>2928</v>
      </c>
      <c r="AY170" s="962" t="s">
        <v>5102</v>
      </c>
      <c r="AZ170" s="962" t="s">
        <v>4229</v>
      </c>
      <c r="BA170" s="962" t="s">
        <v>5103</v>
      </c>
      <c r="BB170" s="965" t="s">
        <v>5104</v>
      </c>
      <c r="BC170" s="965" t="s">
        <v>5105</v>
      </c>
      <c r="BD170" s="962" t="s">
        <v>6</v>
      </c>
      <c r="BE170" s="962" t="s">
        <v>1697</v>
      </c>
      <c r="BF170" s="962" t="s">
        <v>5008</v>
      </c>
      <c r="BG170" s="962" t="s">
        <v>5009</v>
      </c>
      <c r="BH170" s="962" t="s">
        <v>1849</v>
      </c>
      <c r="BI170" s="962" t="s">
        <v>1659</v>
      </c>
      <c r="BJ170" s="962" t="s">
        <v>1410</v>
      </c>
      <c r="BK170" s="962" t="s">
        <v>1410</v>
      </c>
      <c r="BL170" s="962" t="s">
        <v>1410</v>
      </c>
      <c r="BM170" s="962" t="s">
        <v>1570</v>
      </c>
      <c r="BN170" s="962" t="s">
        <v>1410</v>
      </c>
      <c r="BO170" s="962" t="s">
        <v>1410</v>
      </c>
      <c r="BP170" s="962" t="s">
        <v>1410</v>
      </c>
      <c r="BQ170" s="962" t="s">
        <v>1410</v>
      </c>
      <c r="BR170" s="962" t="s">
        <v>1410</v>
      </c>
      <c r="BS170" s="962" t="s">
        <v>1605</v>
      </c>
      <c r="BT170" s="962" t="s">
        <v>1410</v>
      </c>
      <c r="BU170" s="962" t="s">
        <v>1410</v>
      </c>
      <c r="BV170" s="962" t="s">
        <v>1410</v>
      </c>
      <c r="BW170" s="962" t="s">
        <v>5106</v>
      </c>
      <c r="BX170" s="962" t="s">
        <v>1410</v>
      </c>
      <c r="BY170" s="962" t="s">
        <v>1410</v>
      </c>
      <c r="BZ170" s="962" t="s">
        <v>1410</v>
      </c>
      <c r="CA170" s="962" t="s">
        <v>1410</v>
      </c>
      <c r="CB170" s="962" t="s">
        <v>1410</v>
      </c>
      <c r="CC170" s="962" t="s">
        <v>2608</v>
      </c>
      <c r="CD170" s="962" t="s">
        <v>5107</v>
      </c>
      <c r="CE170" s="962" t="s">
        <v>5108</v>
      </c>
      <c r="CF170" s="962" t="s">
        <v>5109</v>
      </c>
      <c r="CG170" s="962" t="s">
        <v>5110</v>
      </c>
      <c r="CH170" s="962" t="s">
        <v>5111</v>
      </c>
      <c r="CI170" s="962" t="s">
        <v>5112</v>
      </c>
      <c r="CJ170" s="962" t="s">
        <v>5113</v>
      </c>
      <c r="CK170" s="962" t="s">
        <v>5114</v>
      </c>
      <c r="CL170" s="962" t="s">
        <v>5115</v>
      </c>
      <c r="CM170" s="962" t="s">
        <v>5116</v>
      </c>
      <c r="CN170" s="962" t="s">
        <v>5117</v>
      </c>
      <c r="CO170" s="962" t="s">
        <v>5118</v>
      </c>
      <c r="CP170" s="962" t="s">
        <v>5119</v>
      </c>
      <c r="CQ170" s="962" t="s">
        <v>5119</v>
      </c>
      <c r="CR170" s="962" t="s">
        <v>12</v>
      </c>
    </row>
    <row r="171">
      <c r="B171" s="961" t="s">
        <v>1039</v>
      </c>
      <c r="C171" s="962" t="s">
        <v>886</v>
      </c>
      <c r="D171" s="962" t="s">
        <v>1404</v>
      </c>
      <c r="E171" s="962" t="s">
        <v>1404</v>
      </c>
      <c r="F171" s="962" t="s">
        <v>1406</v>
      </c>
      <c r="G171" s="962" t="s">
        <v>1478</v>
      </c>
      <c r="H171" s="962" t="s">
        <v>1415</v>
      </c>
      <c r="I171" s="962" t="s">
        <v>1415</v>
      </c>
      <c r="J171" s="962" t="s">
        <v>1415</v>
      </c>
      <c r="K171" s="962" t="s">
        <v>1415</v>
      </c>
      <c r="L171" s="962" t="s">
        <v>1404</v>
      </c>
      <c r="M171" s="962" t="s">
        <v>6</v>
      </c>
      <c r="N171" s="962" t="s">
        <v>6</v>
      </c>
      <c r="O171" s="962" t="s">
        <v>1410</v>
      </c>
      <c r="P171" s="962" t="s">
        <v>1410</v>
      </c>
      <c r="Q171" s="962" t="s">
        <v>1410</v>
      </c>
      <c r="R171" s="962" t="s">
        <v>1410</v>
      </c>
      <c r="S171" s="962" t="s">
        <v>1410</v>
      </c>
      <c r="T171" s="962" t="s">
        <v>1404</v>
      </c>
      <c r="U171" s="963" t="s">
        <v>6</v>
      </c>
      <c r="V171" s="963" t="s">
        <v>6</v>
      </c>
      <c r="W171" s="968" t="s">
        <v>6</v>
      </c>
      <c r="X171" s="962" t="s">
        <v>6</v>
      </c>
      <c r="Y171" s="968" t="s">
        <v>18</v>
      </c>
      <c r="Z171" s="963" t="s">
        <v>6</v>
      </c>
      <c r="AA171" s="962" t="s">
        <v>6</v>
      </c>
      <c r="AB171" s="963" t="s">
        <v>6</v>
      </c>
      <c r="AC171" s="963" t="s">
        <v>6</v>
      </c>
      <c r="AD171" s="962" t="s">
        <v>1410</v>
      </c>
      <c r="AE171" s="962" t="s">
        <v>1410</v>
      </c>
      <c r="AF171" s="962" t="s">
        <v>1410</v>
      </c>
      <c r="AG171" s="962" t="s">
        <v>1410</v>
      </c>
      <c r="AH171" s="962" t="s">
        <v>1410</v>
      </c>
      <c r="AI171" s="962" t="s">
        <v>1410</v>
      </c>
      <c r="AJ171" s="962" t="s">
        <v>1484</v>
      </c>
      <c r="AK171" s="962" t="s">
        <v>1410</v>
      </c>
      <c r="AL171" s="962" t="s">
        <v>1410</v>
      </c>
      <c r="AM171" s="962" t="s">
        <v>1410</v>
      </c>
      <c r="AN171" s="962" t="s">
        <v>1410</v>
      </c>
      <c r="AO171" s="962" t="s">
        <v>1410</v>
      </c>
      <c r="AP171" s="964" t="s">
        <v>1414</v>
      </c>
      <c r="AQ171" s="962" t="s">
        <v>1410</v>
      </c>
      <c r="AR171" s="962" t="s">
        <v>1410</v>
      </c>
      <c r="AS171" s="962" t="s">
        <v>1410</v>
      </c>
      <c r="AT171" s="962" t="s">
        <v>1410</v>
      </c>
      <c r="AU171" s="962" t="s">
        <v>1410</v>
      </c>
      <c r="AV171" s="962" t="s">
        <v>1410</v>
      </c>
      <c r="AW171" s="962" t="s">
        <v>1410</v>
      </c>
      <c r="AX171" s="962" t="s">
        <v>3040</v>
      </c>
      <c r="AY171" s="962" t="s">
        <v>5027</v>
      </c>
      <c r="AZ171" s="962" t="s">
        <v>5028</v>
      </c>
      <c r="BA171" s="962" t="s">
        <v>5029</v>
      </c>
      <c r="BB171" s="965" t="s">
        <v>3022</v>
      </c>
      <c r="BC171" s="965" t="s">
        <v>5030</v>
      </c>
      <c r="BD171" s="962" t="s">
        <v>6</v>
      </c>
      <c r="BE171" s="962" t="s">
        <v>4776</v>
      </c>
      <c r="BF171" s="962" t="s">
        <v>4777</v>
      </c>
      <c r="BG171" s="962" t="s">
        <v>4778</v>
      </c>
      <c r="BH171" s="962" t="s">
        <v>3285</v>
      </c>
      <c r="BI171" s="962" t="s">
        <v>5031</v>
      </c>
      <c r="BJ171" s="962" t="s">
        <v>1410</v>
      </c>
      <c r="BK171" s="962" t="s">
        <v>1410</v>
      </c>
      <c r="BL171" s="962" t="s">
        <v>1410</v>
      </c>
      <c r="BM171" s="962" t="s">
        <v>1994</v>
      </c>
      <c r="BN171" s="962" t="s">
        <v>1410</v>
      </c>
      <c r="BO171" s="962" t="s">
        <v>1410</v>
      </c>
      <c r="BP171" s="962" t="s">
        <v>1410</v>
      </c>
      <c r="BQ171" s="962" t="s">
        <v>1410</v>
      </c>
      <c r="BR171" s="962" t="s">
        <v>1410</v>
      </c>
      <c r="BS171" s="962" t="s">
        <v>1407</v>
      </c>
      <c r="BT171" s="962" t="s">
        <v>1410</v>
      </c>
      <c r="BU171" s="962" t="s">
        <v>1410</v>
      </c>
      <c r="BV171" s="962" t="s">
        <v>1410</v>
      </c>
      <c r="BW171" s="962" t="s">
        <v>5032</v>
      </c>
      <c r="BX171" s="962" t="s">
        <v>1410</v>
      </c>
      <c r="BY171" s="962" t="s">
        <v>1410</v>
      </c>
      <c r="BZ171" s="962" t="s">
        <v>1410</v>
      </c>
      <c r="CA171" s="962" t="s">
        <v>1410</v>
      </c>
      <c r="CB171" s="962" t="s">
        <v>1410</v>
      </c>
      <c r="CC171" s="962" t="s">
        <v>5033</v>
      </c>
      <c r="CD171" s="962" t="s">
        <v>5034</v>
      </c>
      <c r="CE171" s="962" t="s">
        <v>5035</v>
      </c>
      <c r="CF171" s="962" t="s">
        <v>5036</v>
      </c>
      <c r="CG171" s="962" t="s">
        <v>5037</v>
      </c>
      <c r="CH171" s="962" t="s">
        <v>5038</v>
      </c>
      <c r="CI171" s="962" t="s">
        <v>5039</v>
      </c>
      <c r="CJ171" s="962" t="s">
        <v>5040</v>
      </c>
      <c r="CK171" s="962" t="s">
        <v>5041</v>
      </c>
      <c r="CL171" s="962" t="s">
        <v>5042</v>
      </c>
      <c r="CM171" s="962" t="s">
        <v>5043</v>
      </c>
      <c r="CN171" s="962" t="s">
        <v>5044</v>
      </c>
      <c r="CO171" s="962" t="s">
        <v>5045</v>
      </c>
      <c r="CP171" s="962" t="s">
        <v>5046</v>
      </c>
      <c r="CQ171" s="962" t="s">
        <v>5046</v>
      </c>
      <c r="CR171" s="962" t="s">
        <v>12</v>
      </c>
    </row>
    <row r="172">
      <c r="B172" s="961" t="s">
        <v>1039</v>
      </c>
      <c r="C172" s="962" t="s">
        <v>886</v>
      </c>
      <c r="D172" s="962" t="s">
        <v>1404</v>
      </c>
      <c r="E172" s="962" t="s">
        <v>1406</v>
      </c>
      <c r="F172" s="962" t="s">
        <v>1548</v>
      </c>
      <c r="G172" s="962" t="s">
        <v>1604</v>
      </c>
      <c r="H172" s="962" t="s">
        <v>1427</v>
      </c>
      <c r="I172" s="962" t="s">
        <v>1427</v>
      </c>
      <c r="J172" s="962" t="s">
        <v>1427</v>
      </c>
      <c r="K172" s="962" t="s">
        <v>1427</v>
      </c>
      <c r="L172" s="962" t="s">
        <v>1404</v>
      </c>
      <c r="M172" s="962" t="s">
        <v>6</v>
      </c>
      <c r="N172" s="962" t="s">
        <v>6</v>
      </c>
      <c r="O172" s="962" t="s">
        <v>1410</v>
      </c>
      <c r="P172" s="962" t="s">
        <v>1410</v>
      </c>
      <c r="Q172" s="962" t="s">
        <v>1410</v>
      </c>
      <c r="R172" s="962" t="s">
        <v>1410</v>
      </c>
      <c r="S172" s="962" t="s">
        <v>1410</v>
      </c>
      <c r="T172" s="962" t="s">
        <v>1404</v>
      </c>
      <c r="U172" s="963" t="s">
        <v>6</v>
      </c>
      <c r="V172" s="963" t="s">
        <v>6</v>
      </c>
      <c r="W172" s="968" t="s">
        <v>6</v>
      </c>
      <c r="X172" s="962" t="s">
        <v>6</v>
      </c>
      <c r="Y172" s="968" t="s">
        <v>18</v>
      </c>
      <c r="Z172" s="963" t="s">
        <v>6</v>
      </c>
      <c r="AA172" s="962" t="s">
        <v>6</v>
      </c>
      <c r="AB172" s="963" t="s">
        <v>6</v>
      </c>
      <c r="AC172" s="963" t="s">
        <v>6</v>
      </c>
      <c r="AD172" s="962" t="s">
        <v>1410</v>
      </c>
      <c r="AE172" s="962" t="s">
        <v>1410</v>
      </c>
      <c r="AF172" s="962" t="s">
        <v>1410</v>
      </c>
      <c r="AG172" s="962" t="s">
        <v>1410</v>
      </c>
      <c r="AH172" s="962" t="s">
        <v>1410</v>
      </c>
      <c r="AI172" s="962" t="s">
        <v>1410</v>
      </c>
      <c r="AJ172" s="962" t="s">
        <v>1564</v>
      </c>
      <c r="AK172" s="962" t="s">
        <v>1410</v>
      </c>
      <c r="AL172" s="962" t="s">
        <v>1410</v>
      </c>
      <c r="AM172" s="962" t="s">
        <v>1410</v>
      </c>
      <c r="AN172" s="962" t="s">
        <v>1410</v>
      </c>
      <c r="AO172" s="962" t="s">
        <v>1410</v>
      </c>
      <c r="AP172" s="964" t="s">
        <v>2199</v>
      </c>
      <c r="AQ172" s="962" t="s">
        <v>1410</v>
      </c>
      <c r="AR172" s="962" t="s">
        <v>1410</v>
      </c>
      <c r="AS172" s="962" t="s">
        <v>1410</v>
      </c>
      <c r="AT172" s="962" t="s">
        <v>1410</v>
      </c>
      <c r="AU172" s="962" t="s">
        <v>1410</v>
      </c>
      <c r="AV172" s="962" t="s">
        <v>1410</v>
      </c>
      <c r="AW172" s="962" t="s">
        <v>1410</v>
      </c>
      <c r="AX172" s="962" t="s">
        <v>5144</v>
      </c>
      <c r="AY172" s="962" t="s">
        <v>2159</v>
      </c>
      <c r="AZ172" s="962" t="s">
        <v>5145</v>
      </c>
      <c r="BA172" s="962" t="s">
        <v>5146</v>
      </c>
      <c r="BB172" s="965" t="s">
        <v>5147</v>
      </c>
      <c r="BC172" s="965" t="s">
        <v>5148</v>
      </c>
      <c r="BD172" s="962" t="s">
        <v>6</v>
      </c>
      <c r="BE172" s="962" t="s">
        <v>5149</v>
      </c>
      <c r="BF172" s="962" t="s">
        <v>5150</v>
      </c>
      <c r="BG172" s="962" t="s">
        <v>5151</v>
      </c>
      <c r="BH172" s="962" t="s">
        <v>5152</v>
      </c>
      <c r="BI172" s="962" t="s">
        <v>3001</v>
      </c>
      <c r="BJ172" s="962" t="s">
        <v>1410</v>
      </c>
      <c r="BK172" s="962" t="s">
        <v>1410</v>
      </c>
      <c r="BL172" s="962" t="s">
        <v>1410</v>
      </c>
      <c r="BM172" s="962" t="s">
        <v>4730</v>
      </c>
      <c r="BN172" s="962" t="s">
        <v>1410</v>
      </c>
      <c r="BO172" s="962" t="s">
        <v>1410</v>
      </c>
      <c r="BP172" s="962" t="s">
        <v>1410</v>
      </c>
      <c r="BQ172" s="962" t="s">
        <v>1410</v>
      </c>
      <c r="BR172" s="962" t="s">
        <v>1410</v>
      </c>
      <c r="BS172" s="962" t="s">
        <v>1607</v>
      </c>
      <c r="BT172" s="962" t="s">
        <v>1410</v>
      </c>
      <c r="BU172" s="962" t="s">
        <v>1410</v>
      </c>
      <c r="BV172" s="962" t="s">
        <v>1410</v>
      </c>
      <c r="BW172" s="962" t="s">
        <v>5153</v>
      </c>
      <c r="BX172" s="962" t="s">
        <v>1410</v>
      </c>
      <c r="BY172" s="962" t="s">
        <v>1410</v>
      </c>
      <c r="BZ172" s="962" t="s">
        <v>1410</v>
      </c>
      <c r="CA172" s="962" t="s">
        <v>1410</v>
      </c>
      <c r="CB172" s="962" t="s">
        <v>1410</v>
      </c>
      <c r="CC172" s="962" t="s">
        <v>5154</v>
      </c>
      <c r="CD172" s="962" t="s">
        <v>5155</v>
      </c>
      <c r="CE172" s="962" t="s">
        <v>5156</v>
      </c>
      <c r="CF172" s="962" t="s">
        <v>5157</v>
      </c>
      <c r="CG172" s="962" t="s">
        <v>5158</v>
      </c>
      <c r="CH172" s="962" t="s">
        <v>5159</v>
      </c>
      <c r="CI172" s="962" t="s">
        <v>5160</v>
      </c>
      <c r="CJ172" s="962" t="s">
        <v>5161</v>
      </c>
      <c r="CK172" s="962" t="s">
        <v>5162</v>
      </c>
      <c r="CL172" s="962" t="s">
        <v>5163</v>
      </c>
      <c r="CM172" s="962" t="s">
        <v>5164</v>
      </c>
      <c r="CN172" s="962" t="s">
        <v>5165</v>
      </c>
      <c r="CO172" s="962" t="s">
        <v>5166</v>
      </c>
      <c r="CP172" s="962" t="s">
        <v>5167</v>
      </c>
      <c r="CQ172" s="962" t="s">
        <v>5167</v>
      </c>
      <c r="CR172" s="962" t="s">
        <v>12</v>
      </c>
    </row>
    <row r="173">
      <c r="B173" s="961" t="s">
        <v>1039</v>
      </c>
      <c r="C173" s="962" t="s">
        <v>886</v>
      </c>
      <c r="D173" s="962" t="s">
        <v>1404</v>
      </c>
      <c r="E173" s="962" t="s">
        <v>1548</v>
      </c>
      <c r="F173" s="962" t="s">
        <v>1548</v>
      </c>
      <c r="G173" s="962" t="s">
        <v>4885</v>
      </c>
      <c r="H173" s="962" t="s">
        <v>1564</v>
      </c>
      <c r="I173" s="962" t="s">
        <v>1564</v>
      </c>
      <c r="J173" s="962" t="s">
        <v>1564</v>
      </c>
      <c r="K173" s="962" t="s">
        <v>1564</v>
      </c>
      <c r="L173" s="962" t="s">
        <v>1404</v>
      </c>
      <c r="M173" s="962" t="s">
        <v>6</v>
      </c>
      <c r="N173" s="962" t="s">
        <v>6</v>
      </c>
      <c r="O173" s="962" t="s">
        <v>1410</v>
      </c>
      <c r="P173" s="962" t="s">
        <v>1410</v>
      </c>
      <c r="Q173" s="962" t="s">
        <v>1410</v>
      </c>
      <c r="R173" s="962" t="s">
        <v>1410</v>
      </c>
      <c r="S173" s="962" t="s">
        <v>1410</v>
      </c>
      <c r="T173" s="962" t="s">
        <v>1404</v>
      </c>
      <c r="U173" s="963" t="s">
        <v>6</v>
      </c>
      <c r="V173" s="963" t="s">
        <v>6</v>
      </c>
      <c r="W173" s="968" t="s">
        <v>6</v>
      </c>
      <c r="X173" s="962" t="s">
        <v>6</v>
      </c>
      <c r="Y173" s="968" t="s">
        <v>18</v>
      </c>
      <c r="Z173" s="963" t="s">
        <v>6</v>
      </c>
      <c r="AA173" s="962" t="s">
        <v>6</v>
      </c>
      <c r="AB173" s="963" t="s">
        <v>6</v>
      </c>
      <c r="AC173" s="963" t="s">
        <v>6</v>
      </c>
      <c r="AD173" s="962" t="s">
        <v>1410</v>
      </c>
      <c r="AE173" s="962" t="s">
        <v>1410</v>
      </c>
      <c r="AF173" s="962" t="s">
        <v>1410</v>
      </c>
      <c r="AG173" s="962" t="s">
        <v>1410</v>
      </c>
      <c r="AH173" s="962" t="s">
        <v>1410</v>
      </c>
      <c r="AI173" s="962" t="s">
        <v>1410</v>
      </c>
      <c r="AJ173" s="962" t="s">
        <v>1414</v>
      </c>
      <c r="AK173" s="962" t="s">
        <v>1410</v>
      </c>
      <c r="AL173" s="962" t="s">
        <v>1410</v>
      </c>
      <c r="AM173" s="962" t="s">
        <v>1410</v>
      </c>
      <c r="AN173" s="962" t="s">
        <v>1410</v>
      </c>
      <c r="AO173" s="962" t="s">
        <v>1410</v>
      </c>
      <c r="AP173" s="964" t="s">
        <v>5168</v>
      </c>
      <c r="AQ173" s="962" t="s">
        <v>1410</v>
      </c>
      <c r="AR173" s="962" t="s">
        <v>1410</v>
      </c>
      <c r="AS173" s="962" t="s">
        <v>1410</v>
      </c>
      <c r="AT173" s="962" t="s">
        <v>1410</v>
      </c>
      <c r="AU173" s="962" t="s">
        <v>1410</v>
      </c>
      <c r="AV173" s="962" t="s">
        <v>1410</v>
      </c>
      <c r="AW173" s="962" t="s">
        <v>1410</v>
      </c>
      <c r="AX173" s="962" t="s">
        <v>5169</v>
      </c>
      <c r="AY173" s="962" t="s">
        <v>5170</v>
      </c>
      <c r="AZ173" s="962" t="s">
        <v>5171</v>
      </c>
      <c r="BA173" s="962" t="s">
        <v>5172</v>
      </c>
      <c r="BB173" s="965" t="s">
        <v>5173</v>
      </c>
      <c r="BC173" s="965" t="s">
        <v>5174</v>
      </c>
      <c r="BD173" s="962" t="s">
        <v>6</v>
      </c>
      <c r="BE173" s="962" t="s">
        <v>3037</v>
      </c>
      <c r="BF173" s="962" t="s">
        <v>5175</v>
      </c>
      <c r="BG173" s="962" t="s">
        <v>5176</v>
      </c>
      <c r="BH173" s="962" t="s">
        <v>5177</v>
      </c>
      <c r="BI173" s="962" t="s">
        <v>3224</v>
      </c>
      <c r="BJ173" s="962" t="s">
        <v>1410</v>
      </c>
      <c r="BK173" s="962" t="s">
        <v>1410</v>
      </c>
      <c r="BL173" s="962" t="s">
        <v>1410</v>
      </c>
      <c r="BM173" s="962" t="s">
        <v>4127</v>
      </c>
      <c r="BN173" s="962" t="s">
        <v>1410</v>
      </c>
      <c r="BO173" s="962" t="s">
        <v>1410</v>
      </c>
      <c r="BP173" s="962" t="s">
        <v>1410</v>
      </c>
      <c r="BQ173" s="962" t="s">
        <v>1410</v>
      </c>
      <c r="BR173" s="962" t="s">
        <v>1410</v>
      </c>
      <c r="BS173" s="962" t="s">
        <v>1601</v>
      </c>
      <c r="BT173" s="962" t="s">
        <v>1410</v>
      </c>
      <c r="BU173" s="962" t="s">
        <v>1410</v>
      </c>
      <c r="BV173" s="962" t="s">
        <v>1410</v>
      </c>
      <c r="BW173" s="962" t="s">
        <v>5178</v>
      </c>
      <c r="BX173" s="962" t="s">
        <v>1410</v>
      </c>
      <c r="BY173" s="962" t="s">
        <v>1410</v>
      </c>
      <c r="BZ173" s="962" t="s">
        <v>1410</v>
      </c>
      <c r="CA173" s="962" t="s">
        <v>1410</v>
      </c>
      <c r="CB173" s="962" t="s">
        <v>1410</v>
      </c>
      <c r="CC173" s="962" t="s">
        <v>5179</v>
      </c>
      <c r="CD173" s="962" t="s">
        <v>5180</v>
      </c>
      <c r="CE173" s="962" t="s">
        <v>5181</v>
      </c>
      <c r="CF173" s="962" t="s">
        <v>5182</v>
      </c>
      <c r="CG173" s="962" t="s">
        <v>5183</v>
      </c>
      <c r="CH173" s="962" t="s">
        <v>5184</v>
      </c>
      <c r="CI173" s="962" t="s">
        <v>5185</v>
      </c>
      <c r="CJ173" s="962" t="s">
        <v>5186</v>
      </c>
      <c r="CK173" s="962" t="s">
        <v>5187</v>
      </c>
      <c r="CL173" s="962" t="s">
        <v>5188</v>
      </c>
      <c r="CM173" s="962" t="s">
        <v>5189</v>
      </c>
      <c r="CN173" s="962" t="s">
        <v>5190</v>
      </c>
      <c r="CO173" s="962" t="s">
        <v>5191</v>
      </c>
      <c r="CP173" s="962" t="s">
        <v>5192</v>
      </c>
      <c r="CQ173" s="962" t="s">
        <v>5192</v>
      </c>
      <c r="CR173" s="962" t="s">
        <v>12</v>
      </c>
    </row>
    <row r="174">
      <c r="A174" s="934" t="s">
        <v>1040</v>
      </c>
      <c r="B174" s="961" t="s">
        <v>1041</v>
      </c>
      <c r="C174" s="962" t="s">
        <v>886</v>
      </c>
      <c r="D174" s="962" t="s">
        <v>1404</v>
      </c>
      <c r="E174" s="962" t="s">
        <v>1404</v>
      </c>
      <c r="F174" s="962" t="s">
        <v>1404</v>
      </c>
      <c r="G174" s="962" t="s">
        <v>1585</v>
      </c>
      <c r="H174" s="962" t="s">
        <v>2159</v>
      </c>
      <c r="I174" s="962" t="s">
        <v>5193</v>
      </c>
      <c r="J174" s="962" t="s">
        <v>2159</v>
      </c>
      <c r="K174" s="962" t="s">
        <v>5193</v>
      </c>
      <c r="L174" s="962" t="s">
        <v>1548</v>
      </c>
      <c r="M174" s="962" t="s">
        <v>6</v>
      </c>
      <c r="N174" s="962" t="s">
        <v>6</v>
      </c>
      <c r="O174" s="962" t="s">
        <v>1410</v>
      </c>
      <c r="P174" s="962"/>
      <c r="Q174" s="962" t="s">
        <v>1410</v>
      </c>
      <c r="R174" s="962" t="s">
        <v>1410</v>
      </c>
      <c r="S174" s="962" t="s">
        <v>1410</v>
      </c>
      <c r="T174" s="962" t="s">
        <v>2171</v>
      </c>
      <c r="U174" s="963" t="s">
        <v>6</v>
      </c>
      <c r="V174" s="963" t="s">
        <v>6</v>
      </c>
      <c r="W174" s="968" t="s">
        <v>6</v>
      </c>
      <c r="X174" s="962" t="s">
        <v>6</v>
      </c>
      <c r="Y174" s="968" t="s">
        <v>913</v>
      </c>
      <c r="Z174" s="963" t="s">
        <v>6</v>
      </c>
      <c r="AA174" s="962" t="s">
        <v>6</v>
      </c>
      <c r="AB174" s="963" t="s">
        <v>6</v>
      </c>
      <c r="AC174" s="963" t="s">
        <v>6</v>
      </c>
      <c r="AD174" s="964" t="s">
        <v>2199</v>
      </c>
      <c r="AE174" s="962" t="s">
        <v>1410</v>
      </c>
      <c r="AF174" s="962" t="s">
        <v>1410</v>
      </c>
      <c r="AG174" s="962" t="s">
        <v>1410</v>
      </c>
      <c r="AH174" s="962" t="s">
        <v>1410</v>
      </c>
      <c r="AI174" s="962" t="s">
        <v>1410</v>
      </c>
      <c r="AJ174" s="962" t="s">
        <v>1410</v>
      </c>
      <c r="AK174" s="962" t="s">
        <v>1410</v>
      </c>
      <c r="AL174" s="962" t="s">
        <v>1410</v>
      </c>
      <c r="AM174" s="962" t="s">
        <v>1410</v>
      </c>
      <c r="AN174" s="962" t="s">
        <v>1410</v>
      </c>
      <c r="AO174" s="962" t="s">
        <v>1410</v>
      </c>
      <c r="AP174" s="962" t="s">
        <v>1410</v>
      </c>
      <c r="AQ174" s="962" t="s">
        <v>1410</v>
      </c>
      <c r="AR174" s="962" t="s">
        <v>1410</v>
      </c>
      <c r="AS174" s="962" t="s">
        <v>1410</v>
      </c>
      <c r="AT174" s="962" t="s">
        <v>1410</v>
      </c>
      <c r="AU174" s="962" t="s">
        <v>1410</v>
      </c>
      <c r="AV174" s="962" t="s">
        <v>1410</v>
      </c>
      <c r="AW174" s="962" t="s">
        <v>1410</v>
      </c>
      <c r="AX174" s="962" t="s">
        <v>3552</v>
      </c>
      <c r="AY174" s="962" t="s">
        <v>5194</v>
      </c>
      <c r="AZ174" s="962" t="s">
        <v>2753</v>
      </c>
      <c r="BA174" s="962" t="s">
        <v>1459</v>
      </c>
      <c r="BB174" s="965" t="s">
        <v>5195</v>
      </c>
      <c r="BC174" s="965" t="s">
        <v>1567</v>
      </c>
      <c r="BD174" s="962" t="s">
        <v>6</v>
      </c>
      <c r="BE174" s="962" t="s">
        <v>2199</v>
      </c>
      <c r="BF174" s="962" t="s">
        <v>5196</v>
      </c>
      <c r="BG174" s="962" t="s">
        <v>5197</v>
      </c>
      <c r="BH174" s="962" t="s">
        <v>4752</v>
      </c>
      <c r="BI174" s="962" t="s">
        <v>5198</v>
      </c>
      <c r="BJ174" s="962" t="s">
        <v>1410</v>
      </c>
      <c r="BK174" s="962" t="s">
        <v>1410</v>
      </c>
      <c r="BL174" s="962" t="s">
        <v>1410</v>
      </c>
      <c r="BM174" s="962" t="s">
        <v>1410</v>
      </c>
      <c r="BN174" s="962" t="s">
        <v>1410</v>
      </c>
      <c r="BO174" s="962" t="s">
        <v>1410</v>
      </c>
      <c r="BP174" s="962" t="s">
        <v>1410</v>
      </c>
      <c r="BQ174" s="962" t="s">
        <v>1410</v>
      </c>
      <c r="BR174" s="962" t="s">
        <v>1410</v>
      </c>
      <c r="BS174" s="962" t="s">
        <v>1817</v>
      </c>
      <c r="BT174" s="962" t="s">
        <v>1410</v>
      </c>
      <c r="BU174" s="962" t="s">
        <v>1410</v>
      </c>
      <c r="BV174" s="962" t="s">
        <v>1410</v>
      </c>
      <c r="BW174" s="962" t="s">
        <v>1410</v>
      </c>
      <c r="BX174" s="962" t="s">
        <v>1410</v>
      </c>
      <c r="BY174" s="962" t="s">
        <v>1410</v>
      </c>
      <c r="BZ174" s="962" t="s">
        <v>1410</v>
      </c>
      <c r="CA174" s="962" t="s">
        <v>1410</v>
      </c>
      <c r="CB174" s="962" t="s">
        <v>1410</v>
      </c>
      <c r="CC174" s="962" t="s">
        <v>5198</v>
      </c>
      <c r="CD174" s="962" t="s">
        <v>1817</v>
      </c>
      <c r="CE174" s="962" t="s">
        <v>5199</v>
      </c>
      <c r="CF174" s="962" t="s">
        <v>5200</v>
      </c>
      <c r="CG174" s="962" t="s">
        <v>5201</v>
      </c>
      <c r="CH174" s="962" t="s">
        <v>5202</v>
      </c>
      <c r="CI174" s="962" t="s">
        <v>5203</v>
      </c>
      <c r="CJ174" s="962" t="s">
        <v>5204</v>
      </c>
      <c r="CK174" s="962" t="s">
        <v>5205</v>
      </c>
      <c r="CL174" s="962" t="s">
        <v>5206</v>
      </c>
      <c r="CM174" s="962" t="s">
        <v>5207</v>
      </c>
      <c r="CN174" s="962" t="s">
        <v>5208</v>
      </c>
      <c r="CO174" s="962" t="s">
        <v>5209</v>
      </c>
      <c r="CP174" s="962" t="s">
        <v>5210</v>
      </c>
      <c r="CQ174" s="962" t="s">
        <v>5210</v>
      </c>
      <c r="CR174" s="962" t="s">
        <v>1456</v>
      </c>
    </row>
    <row r="175">
      <c r="B175" s="961" t="s">
        <v>1042</v>
      </c>
      <c r="C175" s="962" t="s">
        <v>886</v>
      </c>
      <c r="D175" s="962" t="s">
        <v>1404</v>
      </c>
      <c r="E175" s="962" t="s">
        <v>1404</v>
      </c>
      <c r="F175" s="962" t="s">
        <v>1404</v>
      </c>
      <c r="G175" s="962" t="s">
        <v>1585</v>
      </c>
      <c r="H175" s="962" t="s">
        <v>2159</v>
      </c>
      <c r="I175" s="962" t="s">
        <v>5193</v>
      </c>
      <c r="J175" s="962" t="s">
        <v>2159</v>
      </c>
      <c r="K175" s="962" t="s">
        <v>5193</v>
      </c>
      <c r="L175" s="962" t="s">
        <v>1548</v>
      </c>
      <c r="M175" s="962" t="s">
        <v>6</v>
      </c>
      <c r="N175" s="962" t="s">
        <v>6</v>
      </c>
      <c r="O175" s="962" t="s">
        <v>1410</v>
      </c>
      <c r="P175" s="962"/>
      <c r="Q175" s="962" t="s">
        <v>1410</v>
      </c>
      <c r="R175" s="962" t="s">
        <v>1410</v>
      </c>
      <c r="S175" s="962" t="s">
        <v>1410</v>
      </c>
      <c r="T175" s="962" t="s">
        <v>2171</v>
      </c>
      <c r="U175" s="963" t="s">
        <v>6</v>
      </c>
      <c r="V175" s="963" t="s">
        <v>6</v>
      </c>
      <c r="W175" s="968" t="s">
        <v>6</v>
      </c>
      <c r="X175" s="962" t="s">
        <v>6</v>
      </c>
      <c r="Y175" s="968" t="s">
        <v>913</v>
      </c>
      <c r="Z175" s="963" t="s">
        <v>6</v>
      </c>
      <c r="AA175" s="962" t="s">
        <v>6</v>
      </c>
      <c r="AB175" s="963" t="s">
        <v>6</v>
      </c>
      <c r="AC175" s="963" t="s">
        <v>6</v>
      </c>
      <c r="AD175" s="964" t="s">
        <v>1626</v>
      </c>
      <c r="AE175" s="962" t="s">
        <v>1410</v>
      </c>
      <c r="AF175" s="962" t="s">
        <v>1410</v>
      </c>
      <c r="AG175" s="962" t="s">
        <v>1410</v>
      </c>
      <c r="AH175" s="962" t="s">
        <v>1410</v>
      </c>
      <c r="AI175" s="962" t="s">
        <v>1410</v>
      </c>
      <c r="AJ175" s="962" t="s">
        <v>1410</v>
      </c>
      <c r="AK175" s="962" t="s">
        <v>1410</v>
      </c>
      <c r="AL175" s="962" t="s">
        <v>1410</v>
      </c>
      <c r="AM175" s="962" t="s">
        <v>1410</v>
      </c>
      <c r="AN175" s="962" t="s">
        <v>1410</v>
      </c>
      <c r="AO175" s="962" t="s">
        <v>1410</v>
      </c>
      <c r="AP175" s="962" t="s">
        <v>1410</v>
      </c>
      <c r="AQ175" s="962" t="s">
        <v>1410</v>
      </c>
      <c r="AR175" s="962" t="s">
        <v>1410</v>
      </c>
      <c r="AS175" s="962" t="s">
        <v>1410</v>
      </c>
      <c r="AT175" s="962" t="s">
        <v>1410</v>
      </c>
      <c r="AU175" s="962" t="s">
        <v>1410</v>
      </c>
      <c r="AV175" s="962" t="s">
        <v>1410</v>
      </c>
      <c r="AW175" s="962" t="s">
        <v>1410</v>
      </c>
      <c r="AX175" s="962" t="s">
        <v>5211</v>
      </c>
      <c r="AY175" s="962" t="s">
        <v>5212</v>
      </c>
      <c r="AZ175" s="962" t="s">
        <v>5213</v>
      </c>
      <c r="BA175" s="962" t="s">
        <v>1459</v>
      </c>
      <c r="BB175" s="965" t="s">
        <v>5214</v>
      </c>
      <c r="BC175" s="965" t="s">
        <v>1567</v>
      </c>
      <c r="BD175" s="962" t="s">
        <v>6</v>
      </c>
      <c r="BE175" s="962" t="s">
        <v>1626</v>
      </c>
      <c r="BF175" s="962" t="s">
        <v>3809</v>
      </c>
      <c r="BG175" s="962" t="s">
        <v>3810</v>
      </c>
      <c r="BH175" s="962" t="s">
        <v>1628</v>
      </c>
      <c r="BI175" s="962" t="s">
        <v>5215</v>
      </c>
      <c r="BJ175" s="962" t="s">
        <v>1410</v>
      </c>
      <c r="BK175" s="962" t="s">
        <v>1410</v>
      </c>
      <c r="BL175" s="962" t="s">
        <v>1410</v>
      </c>
      <c r="BM175" s="962" t="s">
        <v>1410</v>
      </c>
      <c r="BN175" s="962" t="s">
        <v>1410</v>
      </c>
      <c r="BO175" s="962" t="s">
        <v>1410</v>
      </c>
      <c r="BP175" s="962" t="s">
        <v>1410</v>
      </c>
      <c r="BQ175" s="962" t="s">
        <v>1410</v>
      </c>
      <c r="BR175" s="962" t="s">
        <v>1410</v>
      </c>
      <c r="BS175" s="962" t="s">
        <v>5216</v>
      </c>
      <c r="BT175" s="962" t="s">
        <v>1410</v>
      </c>
      <c r="BU175" s="962" t="s">
        <v>1410</v>
      </c>
      <c r="BV175" s="962" t="s">
        <v>1410</v>
      </c>
      <c r="BW175" s="962" t="s">
        <v>1410</v>
      </c>
      <c r="BX175" s="962" t="s">
        <v>1410</v>
      </c>
      <c r="BY175" s="962" t="s">
        <v>1410</v>
      </c>
      <c r="BZ175" s="962" t="s">
        <v>1410</v>
      </c>
      <c r="CA175" s="962" t="s">
        <v>1410</v>
      </c>
      <c r="CB175" s="962" t="s">
        <v>1410</v>
      </c>
      <c r="CC175" s="962" t="s">
        <v>5215</v>
      </c>
      <c r="CD175" s="962" t="s">
        <v>5216</v>
      </c>
      <c r="CE175" s="962" t="s">
        <v>5217</v>
      </c>
      <c r="CF175" s="962" t="s">
        <v>5218</v>
      </c>
      <c r="CG175" s="962" t="s">
        <v>5219</v>
      </c>
      <c r="CH175" s="962" t="s">
        <v>5220</v>
      </c>
      <c r="CI175" s="962" t="s">
        <v>5221</v>
      </c>
      <c r="CJ175" s="962" t="s">
        <v>5222</v>
      </c>
      <c r="CK175" s="962" t="s">
        <v>5223</v>
      </c>
      <c r="CL175" s="962" t="s">
        <v>5224</v>
      </c>
      <c r="CM175" s="962" t="s">
        <v>5225</v>
      </c>
      <c r="CN175" s="962" t="s">
        <v>5226</v>
      </c>
      <c r="CO175" s="962" t="s">
        <v>5227</v>
      </c>
      <c r="CP175" s="962" t="s">
        <v>5228</v>
      </c>
      <c r="CQ175" s="962" t="s">
        <v>5228</v>
      </c>
      <c r="CR175" s="962" t="s">
        <v>1427</v>
      </c>
    </row>
    <row r="176">
      <c r="B176" s="961" t="s">
        <v>1043</v>
      </c>
      <c r="C176" s="962" t="s">
        <v>886</v>
      </c>
      <c r="D176" s="962" t="s">
        <v>1404</v>
      </c>
      <c r="E176" s="962" t="s">
        <v>1404</v>
      </c>
      <c r="F176" s="962" t="s">
        <v>1404</v>
      </c>
      <c r="G176" s="962" t="s">
        <v>1585</v>
      </c>
      <c r="H176" s="962" t="s">
        <v>2159</v>
      </c>
      <c r="I176" s="962" t="s">
        <v>5193</v>
      </c>
      <c r="J176" s="962" t="s">
        <v>2159</v>
      </c>
      <c r="K176" s="962" t="s">
        <v>5193</v>
      </c>
      <c r="L176" s="962" t="s">
        <v>1548</v>
      </c>
      <c r="M176" s="962" t="s">
        <v>6</v>
      </c>
      <c r="N176" s="962" t="s">
        <v>6</v>
      </c>
      <c r="O176" s="962" t="s">
        <v>1410</v>
      </c>
      <c r="P176" s="962"/>
      <c r="Q176" s="962" t="s">
        <v>1410</v>
      </c>
      <c r="R176" s="962" t="s">
        <v>1410</v>
      </c>
      <c r="S176" s="962" t="s">
        <v>1410</v>
      </c>
      <c r="T176" s="962" t="s">
        <v>2171</v>
      </c>
      <c r="U176" s="963" t="s">
        <v>6</v>
      </c>
      <c r="V176" s="963" t="s">
        <v>6</v>
      </c>
      <c r="W176" s="968" t="s">
        <v>6</v>
      </c>
      <c r="X176" s="962" t="s">
        <v>6</v>
      </c>
      <c r="Y176" s="968" t="s">
        <v>913</v>
      </c>
      <c r="Z176" s="963" t="s">
        <v>6</v>
      </c>
      <c r="AA176" s="962" t="s">
        <v>6</v>
      </c>
      <c r="AB176" s="963" t="s">
        <v>6</v>
      </c>
      <c r="AC176" s="963" t="s">
        <v>6</v>
      </c>
      <c r="AD176" s="964" t="s">
        <v>1801</v>
      </c>
      <c r="AE176" s="962" t="s">
        <v>1410</v>
      </c>
      <c r="AF176" s="962" t="s">
        <v>1410</v>
      </c>
      <c r="AG176" s="962" t="s">
        <v>1410</v>
      </c>
      <c r="AH176" s="962" t="s">
        <v>1410</v>
      </c>
      <c r="AI176" s="962" t="s">
        <v>1410</v>
      </c>
      <c r="AJ176" s="962" t="s">
        <v>1410</v>
      </c>
      <c r="AK176" s="962" t="s">
        <v>1410</v>
      </c>
      <c r="AL176" s="962" t="s">
        <v>1410</v>
      </c>
      <c r="AM176" s="962" t="s">
        <v>1410</v>
      </c>
      <c r="AN176" s="962" t="s">
        <v>1410</v>
      </c>
      <c r="AO176" s="962" t="s">
        <v>1410</v>
      </c>
      <c r="AP176" s="962" t="s">
        <v>1410</v>
      </c>
      <c r="AQ176" s="962" t="s">
        <v>1410</v>
      </c>
      <c r="AR176" s="962" t="s">
        <v>1410</v>
      </c>
      <c r="AS176" s="962" t="s">
        <v>1410</v>
      </c>
      <c r="AT176" s="962" t="s">
        <v>1410</v>
      </c>
      <c r="AU176" s="962" t="s">
        <v>1410</v>
      </c>
      <c r="AV176" s="962" t="s">
        <v>1410</v>
      </c>
      <c r="AW176" s="962" t="s">
        <v>1410</v>
      </c>
      <c r="AX176" s="962" t="s">
        <v>4802</v>
      </c>
      <c r="AY176" s="962" t="s">
        <v>5229</v>
      </c>
      <c r="AZ176" s="962" t="s">
        <v>5230</v>
      </c>
      <c r="BA176" s="962" t="s">
        <v>1459</v>
      </c>
      <c r="BB176" s="965" t="s">
        <v>1743</v>
      </c>
      <c r="BC176" s="965" t="s">
        <v>1567</v>
      </c>
      <c r="BD176" s="962" t="s">
        <v>6</v>
      </c>
      <c r="BE176" s="962" t="s">
        <v>1801</v>
      </c>
      <c r="BF176" s="962" t="s">
        <v>5231</v>
      </c>
      <c r="BG176" s="962" t="s">
        <v>5232</v>
      </c>
      <c r="BH176" s="962" t="s">
        <v>1776</v>
      </c>
      <c r="BI176" s="962" t="s">
        <v>5233</v>
      </c>
      <c r="BJ176" s="962" t="s">
        <v>1410</v>
      </c>
      <c r="BK176" s="962" t="s">
        <v>1410</v>
      </c>
      <c r="BL176" s="962" t="s">
        <v>1410</v>
      </c>
      <c r="BM176" s="962" t="s">
        <v>1410</v>
      </c>
      <c r="BN176" s="962" t="s">
        <v>1410</v>
      </c>
      <c r="BO176" s="962" t="s">
        <v>1410</v>
      </c>
      <c r="BP176" s="962" t="s">
        <v>1410</v>
      </c>
      <c r="BQ176" s="962" t="s">
        <v>1410</v>
      </c>
      <c r="BR176" s="962" t="s">
        <v>1410</v>
      </c>
      <c r="BS176" s="962" t="s">
        <v>5234</v>
      </c>
      <c r="BT176" s="962" t="s">
        <v>1410</v>
      </c>
      <c r="BU176" s="962" t="s">
        <v>1410</v>
      </c>
      <c r="BV176" s="962" t="s">
        <v>1410</v>
      </c>
      <c r="BW176" s="962" t="s">
        <v>1410</v>
      </c>
      <c r="BX176" s="962" t="s">
        <v>1410</v>
      </c>
      <c r="BY176" s="962" t="s">
        <v>1410</v>
      </c>
      <c r="BZ176" s="962" t="s">
        <v>1410</v>
      </c>
      <c r="CA176" s="962" t="s">
        <v>1410</v>
      </c>
      <c r="CB176" s="962" t="s">
        <v>1410</v>
      </c>
      <c r="CC176" s="962" t="s">
        <v>5233</v>
      </c>
      <c r="CD176" s="962" t="s">
        <v>5234</v>
      </c>
      <c r="CE176" s="962" t="s">
        <v>5235</v>
      </c>
      <c r="CF176" s="962" t="s">
        <v>5236</v>
      </c>
      <c r="CG176" s="962" t="s">
        <v>5237</v>
      </c>
      <c r="CH176" s="962" t="s">
        <v>5238</v>
      </c>
      <c r="CI176" s="962" t="s">
        <v>5239</v>
      </c>
      <c r="CJ176" s="962" t="s">
        <v>5240</v>
      </c>
      <c r="CK176" s="962" t="s">
        <v>5241</v>
      </c>
      <c r="CL176" s="962" t="s">
        <v>5242</v>
      </c>
      <c r="CM176" s="962" t="s">
        <v>5243</v>
      </c>
      <c r="CN176" s="962" t="s">
        <v>5244</v>
      </c>
      <c r="CO176" s="962" t="s">
        <v>5245</v>
      </c>
      <c r="CP176" s="962" t="s">
        <v>5246</v>
      </c>
      <c r="CQ176" s="962" t="s">
        <v>5246</v>
      </c>
      <c r="CR176" s="962" t="s">
        <v>2159</v>
      </c>
    </row>
    <row r="177">
      <c r="B177" s="961" t="s">
        <v>1044</v>
      </c>
      <c r="C177" s="962" t="s">
        <v>886</v>
      </c>
      <c r="D177" s="962" t="s">
        <v>1404</v>
      </c>
      <c r="E177" s="962" t="s">
        <v>1404</v>
      </c>
      <c r="F177" s="962" t="s">
        <v>1404</v>
      </c>
      <c r="G177" s="962" t="s">
        <v>1585</v>
      </c>
      <c r="H177" s="962" t="s">
        <v>2159</v>
      </c>
      <c r="I177" s="962" t="s">
        <v>5193</v>
      </c>
      <c r="J177" s="962" t="s">
        <v>2159</v>
      </c>
      <c r="K177" s="962" t="s">
        <v>5193</v>
      </c>
      <c r="L177" s="962" t="s">
        <v>1548</v>
      </c>
      <c r="M177" s="962" t="s">
        <v>6</v>
      </c>
      <c r="N177" s="962" t="s">
        <v>6</v>
      </c>
      <c r="O177" s="962" t="s">
        <v>1410</v>
      </c>
      <c r="P177" s="962"/>
      <c r="Q177" s="962" t="s">
        <v>1410</v>
      </c>
      <c r="R177" s="962" t="s">
        <v>1410</v>
      </c>
      <c r="S177" s="962" t="s">
        <v>1410</v>
      </c>
      <c r="T177" s="962" t="s">
        <v>2171</v>
      </c>
      <c r="U177" s="963" t="s">
        <v>6</v>
      </c>
      <c r="V177" s="963" t="s">
        <v>6</v>
      </c>
      <c r="W177" s="968" t="s">
        <v>6</v>
      </c>
      <c r="X177" s="962" t="s">
        <v>6</v>
      </c>
      <c r="Y177" s="968" t="s">
        <v>913</v>
      </c>
      <c r="Z177" s="963" t="s">
        <v>6</v>
      </c>
      <c r="AA177" s="962" t="s">
        <v>6</v>
      </c>
      <c r="AB177" s="963" t="s">
        <v>6</v>
      </c>
      <c r="AC177" s="963" t="s">
        <v>6</v>
      </c>
      <c r="AD177" s="964" t="s">
        <v>5247</v>
      </c>
      <c r="AE177" s="962" t="s">
        <v>1410</v>
      </c>
      <c r="AF177" s="962" t="s">
        <v>1410</v>
      </c>
      <c r="AG177" s="962" t="s">
        <v>1410</v>
      </c>
      <c r="AH177" s="962" t="s">
        <v>1410</v>
      </c>
      <c r="AI177" s="962" t="s">
        <v>1410</v>
      </c>
      <c r="AJ177" s="962" t="s">
        <v>1410</v>
      </c>
      <c r="AK177" s="962" t="s">
        <v>1410</v>
      </c>
      <c r="AL177" s="962" t="s">
        <v>1410</v>
      </c>
      <c r="AM177" s="962" t="s">
        <v>1410</v>
      </c>
      <c r="AN177" s="962" t="s">
        <v>1410</v>
      </c>
      <c r="AO177" s="962" t="s">
        <v>1410</v>
      </c>
      <c r="AP177" s="962" t="s">
        <v>1410</v>
      </c>
      <c r="AQ177" s="962" t="s">
        <v>1410</v>
      </c>
      <c r="AR177" s="962" t="s">
        <v>1410</v>
      </c>
      <c r="AS177" s="962" t="s">
        <v>1410</v>
      </c>
      <c r="AT177" s="962" t="s">
        <v>1410</v>
      </c>
      <c r="AU177" s="962" t="s">
        <v>1410</v>
      </c>
      <c r="AV177" s="962" t="s">
        <v>1410</v>
      </c>
      <c r="AW177" s="962" t="s">
        <v>1410</v>
      </c>
      <c r="AX177" s="962" t="s">
        <v>5248</v>
      </c>
      <c r="AY177" s="962" t="s">
        <v>5249</v>
      </c>
      <c r="AZ177" s="962" t="s">
        <v>5250</v>
      </c>
      <c r="BA177" s="962" t="s">
        <v>1459</v>
      </c>
      <c r="BB177" s="965" t="s">
        <v>5251</v>
      </c>
      <c r="BC177" s="965" t="s">
        <v>1567</v>
      </c>
      <c r="BD177" s="962" t="s">
        <v>6</v>
      </c>
      <c r="BE177" s="962" t="s">
        <v>5247</v>
      </c>
      <c r="BF177" s="962" t="s">
        <v>5252</v>
      </c>
      <c r="BG177" s="962" t="s">
        <v>5253</v>
      </c>
      <c r="BH177" s="962" t="s">
        <v>2954</v>
      </c>
      <c r="BI177" s="962" t="s">
        <v>2805</v>
      </c>
      <c r="BJ177" s="962" t="s">
        <v>1410</v>
      </c>
      <c r="BK177" s="962" t="s">
        <v>1410</v>
      </c>
      <c r="BL177" s="962" t="s">
        <v>1410</v>
      </c>
      <c r="BM177" s="962" t="s">
        <v>1410</v>
      </c>
      <c r="BN177" s="962" t="s">
        <v>1410</v>
      </c>
      <c r="BO177" s="962" t="s">
        <v>1410</v>
      </c>
      <c r="BP177" s="962" t="s">
        <v>1410</v>
      </c>
      <c r="BQ177" s="962" t="s">
        <v>1410</v>
      </c>
      <c r="BR177" s="962" t="s">
        <v>1410</v>
      </c>
      <c r="BS177" s="962" t="s">
        <v>5254</v>
      </c>
      <c r="BT177" s="962" t="s">
        <v>1410</v>
      </c>
      <c r="BU177" s="962" t="s">
        <v>1410</v>
      </c>
      <c r="BV177" s="962" t="s">
        <v>1410</v>
      </c>
      <c r="BW177" s="962" t="s">
        <v>1410</v>
      </c>
      <c r="BX177" s="962" t="s">
        <v>1410</v>
      </c>
      <c r="BY177" s="962" t="s">
        <v>1410</v>
      </c>
      <c r="BZ177" s="962" t="s">
        <v>1410</v>
      </c>
      <c r="CA177" s="962" t="s">
        <v>1410</v>
      </c>
      <c r="CB177" s="962" t="s">
        <v>1410</v>
      </c>
      <c r="CC177" s="962" t="s">
        <v>2805</v>
      </c>
      <c r="CD177" s="962" t="s">
        <v>5254</v>
      </c>
      <c r="CE177" s="962" t="s">
        <v>5255</v>
      </c>
      <c r="CF177" s="962" t="s">
        <v>5256</v>
      </c>
      <c r="CG177" s="962" t="s">
        <v>5257</v>
      </c>
      <c r="CH177" s="962" t="s">
        <v>5258</v>
      </c>
      <c r="CI177" s="962" t="s">
        <v>5259</v>
      </c>
      <c r="CJ177" s="962" t="s">
        <v>5260</v>
      </c>
      <c r="CK177" s="962" t="s">
        <v>5261</v>
      </c>
      <c r="CL177" s="962" t="s">
        <v>5262</v>
      </c>
      <c r="CM177" s="962" t="s">
        <v>5263</v>
      </c>
      <c r="CN177" s="962" t="s">
        <v>5264</v>
      </c>
      <c r="CO177" s="962" t="s">
        <v>5265</v>
      </c>
      <c r="CP177" s="962" t="s">
        <v>5266</v>
      </c>
      <c r="CQ177" s="962" t="s">
        <v>5266</v>
      </c>
      <c r="CR177" s="962" t="s">
        <v>2159</v>
      </c>
    </row>
    <row r="178">
      <c r="A178" s="939" t="s">
        <v>1045</v>
      </c>
      <c r="B178" s="961" t="s">
        <v>1046</v>
      </c>
      <c r="C178" s="962" t="s">
        <v>886</v>
      </c>
      <c r="D178" s="962" t="s">
        <v>1404</v>
      </c>
      <c r="E178" s="962" t="s">
        <v>1404</v>
      </c>
      <c r="F178" s="962" t="s">
        <v>1404</v>
      </c>
      <c r="G178" s="962" t="s">
        <v>1585</v>
      </c>
      <c r="H178" s="962" t="s">
        <v>1415</v>
      </c>
      <c r="I178" s="962" t="s">
        <v>1427</v>
      </c>
      <c r="J178" s="962" t="s">
        <v>1415</v>
      </c>
      <c r="K178" s="962" t="s">
        <v>1427</v>
      </c>
      <c r="L178" s="962" t="s">
        <v>1602</v>
      </c>
      <c r="M178" s="962" t="s">
        <v>6</v>
      </c>
      <c r="N178" s="962" t="s">
        <v>6</v>
      </c>
      <c r="O178" s="962" t="s">
        <v>1410</v>
      </c>
      <c r="P178" s="962" t="s">
        <v>1410</v>
      </c>
      <c r="Q178" s="962" t="s">
        <v>1410</v>
      </c>
      <c r="R178" s="962" t="s">
        <v>1410</v>
      </c>
      <c r="S178" s="962" t="s">
        <v>1410</v>
      </c>
      <c r="T178" s="962" t="s">
        <v>1404</v>
      </c>
      <c r="U178" s="963" t="s">
        <v>6</v>
      </c>
      <c r="V178" s="963" t="s">
        <v>6</v>
      </c>
      <c r="W178" s="968" t="s">
        <v>6</v>
      </c>
      <c r="X178" s="962" t="s">
        <v>6</v>
      </c>
      <c r="Y178" s="968" t="s">
        <v>920</v>
      </c>
      <c r="Z178" s="963" t="s">
        <v>6</v>
      </c>
      <c r="AA178" s="962" t="s">
        <v>6</v>
      </c>
      <c r="AB178" s="963" t="s">
        <v>6</v>
      </c>
      <c r="AC178" s="963" t="s">
        <v>6</v>
      </c>
      <c r="AD178" s="964" t="s">
        <v>1564</v>
      </c>
      <c r="AE178" s="962" t="s">
        <v>1410</v>
      </c>
      <c r="AF178" s="962" t="s">
        <v>1410</v>
      </c>
      <c r="AG178" s="962" t="s">
        <v>1410</v>
      </c>
      <c r="AH178" s="962" t="s">
        <v>1410</v>
      </c>
      <c r="AI178" s="962" t="s">
        <v>1410</v>
      </c>
      <c r="AJ178" s="962" t="s">
        <v>1410</v>
      </c>
      <c r="AK178" s="962" t="s">
        <v>1410</v>
      </c>
      <c r="AL178" s="962" t="s">
        <v>1410</v>
      </c>
      <c r="AM178" s="962" t="s">
        <v>1410</v>
      </c>
      <c r="AN178" s="962" t="s">
        <v>1410</v>
      </c>
      <c r="AO178" s="962" t="s">
        <v>1410</v>
      </c>
      <c r="AP178" s="962" t="s">
        <v>1410</v>
      </c>
      <c r="AQ178" s="962" t="s">
        <v>1410</v>
      </c>
      <c r="AR178" s="962" t="s">
        <v>1410</v>
      </c>
      <c r="AS178" s="962" t="s">
        <v>1410</v>
      </c>
      <c r="AT178" s="962" t="s">
        <v>1410</v>
      </c>
      <c r="AU178" s="962" t="s">
        <v>1410</v>
      </c>
      <c r="AV178" s="962" t="s">
        <v>1410</v>
      </c>
      <c r="AW178" s="962" t="s">
        <v>1410</v>
      </c>
      <c r="AX178" s="962" t="s">
        <v>1601</v>
      </c>
      <c r="AY178" s="962" t="s">
        <v>1880</v>
      </c>
      <c r="AZ178" s="962" t="s">
        <v>5267</v>
      </c>
      <c r="BA178" s="962" t="s">
        <v>1459</v>
      </c>
      <c r="BB178" s="965" t="s">
        <v>2746</v>
      </c>
      <c r="BC178" s="965" t="s">
        <v>1567</v>
      </c>
      <c r="BD178" s="962" t="s">
        <v>6</v>
      </c>
      <c r="BE178" s="962" t="s">
        <v>1564</v>
      </c>
      <c r="BF178" s="962" t="s">
        <v>2632</v>
      </c>
      <c r="BG178" s="962" t="s">
        <v>2633</v>
      </c>
      <c r="BH178" s="962" t="s">
        <v>1660</v>
      </c>
      <c r="BI178" s="962" t="s">
        <v>5268</v>
      </c>
      <c r="BJ178" s="962" t="s">
        <v>1410</v>
      </c>
      <c r="BK178" s="962" t="s">
        <v>1410</v>
      </c>
      <c r="BL178" s="962" t="s">
        <v>1410</v>
      </c>
      <c r="BM178" s="962" t="s">
        <v>1410</v>
      </c>
      <c r="BN178" s="962" t="s">
        <v>1410</v>
      </c>
      <c r="BO178" s="962" t="s">
        <v>1410</v>
      </c>
      <c r="BP178" s="962" t="s">
        <v>1410</v>
      </c>
      <c r="BQ178" s="962" t="s">
        <v>1410</v>
      </c>
      <c r="BR178" s="962" t="s">
        <v>1410</v>
      </c>
      <c r="BS178" s="962" t="s">
        <v>5269</v>
      </c>
      <c r="BT178" s="962" t="s">
        <v>1410</v>
      </c>
      <c r="BU178" s="962" t="s">
        <v>1410</v>
      </c>
      <c r="BV178" s="962" t="s">
        <v>1410</v>
      </c>
      <c r="BW178" s="962" t="s">
        <v>1410</v>
      </c>
      <c r="BX178" s="962" t="s">
        <v>1410</v>
      </c>
      <c r="BY178" s="962" t="s">
        <v>1410</v>
      </c>
      <c r="BZ178" s="962" t="s">
        <v>1410</v>
      </c>
      <c r="CA178" s="962" t="s">
        <v>1410</v>
      </c>
      <c r="CB178" s="962" t="s">
        <v>1410</v>
      </c>
      <c r="CC178" s="962" t="s">
        <v>5268</v>
      </c>
      <c r="CD178" s="962" t="s">
        <v>5269</v>
      </c>
      <c r="CE178" s="962" t="s">
        <v>5270</v>
      </c>
      <c r="CF178" s="962" t="s">
        <v>5271</v>
      </c>
      <c r="CG178" s="962" t="s">
        <v>5272</v>
      </c>
      <c r="CH178" s="962" t="s">
        <v>5273</v>
      </c>
      <c r="CI178" s="962" t="s">
        <v>5274</v>
      </c>
      <c r="CJ178" s="962" t="s">
        <v>5275</v>
      </c>
      <c r="CK178" s="962" t="s">
        <v>5276</v>
      </c>
      <c r="CL178" s="962" t="s">
        <v>5277</v>
      </c>
      <c r="CM178" s="962" t="s">
        <v>5278</v>
      </c>
      <c r="CN178" s="962" t="s">
        <v>5279</v>
      </c>
      <c r="CO178" s="962" t="s">
        <v>5280</v>
      </c>
      <c r="CP178" s="962" t="s">
        <v>5281</v>
      </c>
      <c r="CQ178" s="962" t="s">
        <v>5281</v>
      </c>
      <c r="CR178" s="962" t="s">
        <v>2802</v>
      </c>
    </row>
    <row r="179">
      <c r="B179" s="961" t="s">
        <v>1047</v>
      </c>
      <c r="C179" s="962" t="s">
        <v>886</v>
      </c>
      <c r="D179" s="962" t="s">
        <v>1404</v>
      </c>
      <c r="E179" s="962" t="s">
        <v>1404</v>
      </c>
      <c r="F179" s="962" t="s">
        <v>1404</v>
      </c>
      <c r="G179" s="962" t="s">
        <v>1585</v>
      </c>
      <c r="H179" s="962" t="s">
        <v>1459</v>
      </c>
      <c r="I179" s="962" t="s">
        <v>1463</v>
      </c>
      <c r="J179" s="962" t="s">
        <v>1459</v>
      </c>
      <c r="K179" s="962" t="s">
        <v>1463</v>
      </c>
      <c r="L179" s="962" t="s">
        <v>1602</v>
      </c>
      <c r="M179" s="962" t="s">
        <v>6</v>
      </c>
      <c r="N179" s="962" t="s">
        <v>6</v>
      </c>
      <c r="O179" s="962" t="s">
        <v>1410</v>
      </c>
      <c r="P179" s="962" t="s">
        <v>1410</v>
      </c>
      <c r="Q179" s="962" t="s">
        <v>1410</v>
      </c>
      <c r="R179" s="962" t="s">
        <v>1410</v>
      </c>
      <c r="S179" s="962" t="s">
        <v>1410</v>
      </c>
      <c r="T179" s="962" t="s">
        <v>1404</v>
      </c>
      <c r="U179" s="963" t="s">
        <v>6</v>
      </c>
      <c r="V179" s="963" t="s">
        <v>6</v>
      </c>
      <c r="W179" s="968" t="s">
        <v>6</v>
      </c>
      <c r="X179" s="962" t="s">
        <v>6</v>
      </c>
      <c r="Y179" s="968" t="s">
        <v>18</v>
      </c>
      <c r="Z179" s="963" t="s">
        <v>6</v>
      </c>
      <c r="AA179" s="962" t="s">
        <v>6</v>
      </c>
      <c r="AB179" s="963" t="s">
        <v>6</v>
      </c>
      <c r="AC179" s="963" t="s">
        <v>6</v>
      </c>
      <c r="AD179" s="964" t="s">
        <v>1491</v>
      </c>
      <c r="AE179" s="962" t="s">
        <v>1410</v>
      </c>
      <c r="AF179" s="962" t="s">
        <v>1410</v>
      </c>
      <c r="AG179" s="962" t="s">
        <v>1410</v>
      </c>
      <c r="AH179" s="962" t="s">
        <v>1410</v>
      </c>
      <c r="AI179" s="962" t="s">
        <v>1410</v>
      </c>
      <c r="AJ179" s="962" t="s">
        <v>1410</v>
      </c>
      <c r="AK179" s="962" t="s">
        <v>1410</v>
      </c>
      <c r="AL179" s="962" t="s">
        <v>1410</v>
      </c>
      <c r="AM179" s="962" t="s">
        <v>1410</v>
      </c>
      <c r="AN179" s="962" t="s">
        <v>1410</v>
      </c>
      <c r="AO179" s="962" t="s">
        <v>1410</v>
      </c>
      <c r="AP179" s="962" t="s">
        <v>1410</v>
      </c>
      <c r="AQ179" s="962" t="s">
        <v>1410</v>
      </c>
      <c r="AR179" s="962" t="s">
        <v>1410</v>
      </c>
      <c r="AS179" s="962" t="s">
        <v>1410</v>
      </c>
      <c r="AT179" s="962" t="s">
        <v>1410</v>
      </c>
      <c r="AU179" s="962" t="s">
        <v>1410</v>
      </c>
      <c r="AV179" s="962" t="s">
        <v>1410</v>
      </c>
      <c r="AW179" s="962" t="s">
        <v>1410</v>
      </c>
      <c r="AX179" s="962" t="s">
        <v>3390</v>
      </c>
      <c r="AY179" s="962" t="s">
        <v>5282</v>
      </c>
      <c r="AZ179" s="962" t="s">
        <v>5283</v>
      </c>
      <c r="BA179" s="962" t="s">
        <v>1459</v>
      </c>
      <c r="BB179" s="965" t="s">
        <v>5284</v>
      </c>
      <c r="BC179" s="965" t="s">
        <v>1567</v>
      </c>
      <c r="BD179" s="962" t="s">
        <v>6</v>
      </c>
      <c r="BE179" s="962" t="s">
        <v>1491</v>
      </c>
      <c r="BF179" s="962" t="s">
        <v>1492</v>
      </c>
      <c r="BG179" s="962" t="s">
        <v>1493</v>
      </c>
      <c r="BH179" s="962" t="s">
        <v>5083</v>
      </c>
      <c r="BI179" s="962" t="s">
        <v>5285</v>
      </c>
      <c r="BJ179" s="962" t="s">
        <v>1410</v>
      </c>
      <c r="BK179" s="962" t="s">
        <v>1410</v>
      </c>
      <c r="BL179" s="962" t="s">
        <v>1410</v>
      </c>
      <c r="BM179" s="962" t="s">
        <v>1410</v>
      </c>
      <c r="BN179" s="962" t="s">
        <v>1410</v>
      </c>
      <c r="BO179" s="962" t="s">
        <v>1410</v>
      </c>
      <c r="BP179" s="962" t="s">
        <v>1410</v>
      </c>
      <c r="BQ179" s="962" t="s">
        <v>1410</v>
      </c>
      <c r="BR179" s="962" t="s">
        <v>1410</v>
      </c>
      <c r="BS179" s="962" t="s">
        <v>5286</v>
      </c>
      <c r="BT179" s="962" t="s">
        <v>1410</v>
      </c>
      <c r="BU179" s="962" t="s">
        <v>1410</v>
      </c>
      <c r="BV179" s="962" t="s">
        <v>1410</v>
      </c>
      <c r="BW179" s="962" t="s">
        <v>1410</v>
      </c>
      <c r="BX179" s="962" t="s">
        <v>1410</v>
      </c>
      <c r="BY179" s="962" t="s">
        <v>1410</v>
      </c>
      <c r="BZ179" s="962" t="s">
        <v>1410</v>
      </c>
      <c r="CA179" s="962" t="s">
        <v>1410</v>
      </c>
      <c r="CB179" s="962" t="s">
        <v>1410</v>
      </c>
      <c r="CC179" s="962" t="s">
        <v>5285</v>
      </c>
      <c r="CD179" s="962" t="s">
        <v>5286</v>
      </c>
      <c r="CE179" s="962" t="s">
        <v>5287</v>
      </c>
      <c r="CF179" s="962" t="s">
        <v>5288</v>
      </c>
      <c r="CG179" s="962" t="s">
        <v>5289</v>
      </c>
      <c r="CH179" s="962" t="s">
        <v>5290</v>
      </c>
      <c r="CI179" s="962" t="s">
        <v>5291</v>
      </c>
      <c r="CJ179" s="962" t="s">
        <v>5292</v>
      </c>
      <c r="CK179" s="962" t="s">
        <v>5293</v>
      </c>
      <c r="CL179" s="962" t="s">
        <v>5294</v>
      </c>
      <c r="CM179" s="962" t="s">
        <v>5295</v>
      </c>
      <c r="CN179" s="962" t="s">
        <v>5296</v>
      </c>
      <c r="CO179" s="962" t="s">
        <v>5297</v>
      </c>
      <c r="CP179" s="962" t="s">
        <v>5298</v>
      </c>
      <c r="CQ179" s="962" t="s">
        <v>5298</v>
      </c>
      <c r="CR179" s="962" t="s">
        <v>1880</v>
      </c>
    </row>
    <row r="180">
      <c r="B180" s="961" t="s">
        <v>1048</v>
      </c>
      <c r="C180" s="962" t="s">
        <v>886</v>
      </c>
      <c r="D180" s="962" t="s">
        <v>1404</v>
      </c>
      <c r="E180" s="962" t="s">
        <v>1404</v>
      </c>
      <c r="F180" s="962" t="s">
        <v>1404</v>
      </c>
      <c r="G180" s="962" t="s">
        <v>1585</v>
      </c>
      <c r="H180" s="962" t="s">
        <v>1415</v>
      </c>
      <c r="I180" s="962" t="s">
        <v>1427</v>
      </c>
      <c r="J180" s="962" t="s">
        <v>1415</v>
      </c>
      <c r="K180" s="962" t="s">
        <v>1427</v>
      </c>
      <c r="L180" s="962" t="s">
        <v>1602</v>
      </c>
      <c r="M180" s="962" t="s">
        <v>6</v>
      </c>
      <c r="N180" s="962" t="s">
        <v>6</v>
      </c>
      <c r="O180" s="962" t="s">
        <v>1410</v>
      </c>
      <c r="P180" s="962" t="s">
        <v>1410</v>
      </c>
      <c r="Q180" s="962" t="s">
        <v>1410</v>
      </c>
      <c r="R180" s="962" t="s">
        <v>1410</v>
      </c>
      <c r="S180" s="962" t="s">
        <v>1410</v>
      </c>
      <c r="T180" s="962" t="s">
        <v>1404</v>
      </c>
      <c r="U180" s="963" t="s">
        <v>6</v>
      </c>
      <c r="V180" s="963" t="s">
        <v>6</v>
      </c>
      <c r="W180" s="968" t="s">
        <v>6</v>
      </c>
      <c r="X180" s="962" t="s">
        <v>6</v>
      </c>
      <c r="Y180" s="968" t="s">
        <v>18</v>
      </c>
      <c r="Z180" s="963" t="s">
        <v>6</v>
      </c>
      <c r="AA180" s="962" t="s">
        <v>6</v>
      </c>
      <c r="AB180" s="963" t="s">
        <v>6</v>
      </c>
      <c r="AC180" s="963" t="s">
        <v>6</v>
      </c>
      <c r="AD180" s="964" t="s">
        <v>1564</v>
      </c>
      <c r="AE180" s="962" t="s">
        <v>1410</v>
      </c>
      <c r="AF180" s="962" t="s">
        <v>1410</v>
      </c>
      <c r="AG180" s="962" t="s">
        <v>1410</v>
      </c>
      <c r="AH180" s="962" t="s">
        <v>1410</v>
      </c>
      <c r="AI180" s="962" t="s">
        <v>1410</v>
      </c>
      <c r="AJ180" s="962" t="s">
        <v>1410</v>
      </c>
      <c r="AK180" s="962" t="s">
        <v>1410</v>
      </c>
      <c r="AL180" s="962" t="s">
        <v>1410</v>
      </c>
      <c r="AM180" s="962" t="s">
        <v>1410</v>
      </c>
      <c r="AN180" s="962" t="s">
        <v>1410</v>
      </c>
      <c r="AO180" s="962" t="s">
        <v>1410</v>
      </c>
      <c r="AP180" s="962" t="s">
        <v>1410</v>
      </c>
      <c r="AQ180" s="962" t="s">
        <v>1410</v>
      </c>
      <c r="AR180" s="962" t="s">
        <v>1410</v>
      </c>
      <c r="AS180" s="962" t="s">
        <v>1410</v>
      </c>
      <c r="AT180" s="962" t="s">
        <v>1410</v>
      </c>
      <c r="AU180" s="962" t="s">
        <v>1410</v>
      </c>
      <c r="AV180" s="962" t="s">
        <v>1410</v>
      </c>
      <c r="AW180" s="962" t="s">
        <v>1410</v>
      </c>
      <c r="AX180" s="962" t="s">
        <v>1601</v>
      </c>
      <c r="AY180" s="962" t="s">
        <v>1880</v>
      </c>
      <c r="AZ180" s="962" t="s">
        <v>5267</v>
      </c>
      <c r="BA180" s="962" t="s">
        <v>1459</v>
      </c>
      <c r="BB180" s="965" t="s">
        <v>2746</v>
      </c>
      <c r="BC180" s="965" t="s">
        <v>1567</v>
      </c>
      <c r="BD180" s="962" t="s">
        <v>6</v>
      </c>
      <c r="BE180" s="962" t="s">
        <v>1564</v>
      </c>
      <c r="BF180" s="962" t="s">
        <v>2632</v>
      </c>
      <c r="BG180" s="962" t="s">
        <v>2633</v>
      </c>
      <c r="BH180" s="962" t="s">
        <v>1660</v>
      </c>
      <c r="BI180" s="962" t="s">
        <v>5268</v>
      </c>
      <c r="BJ180" s="962" t="s">
        <v>1410</v>
      </c>
      <c r="BK180" s="962" t="s">
        <v>1410</v>
      </c>
      <c r="BL180" s="962" t="s">
        <v>1410</v>
      </c>
      <c r="BM180" s="962" t="s">
        <v>1410</v>
      </c>
      <c r="BN180" s="962" t="s">
        <v>1410</v>
      </c>
      <c r="BO180" s="962" t="s">
        <v>1410</v>
      </c>
      <c r="BP180" s="962" t="s">
        <v>1410</v>
      </c>
      <c r="BQ180" s="962" t="s">
        <v>1410</v>
      </c>
      <c r="BR180" s="962" t="s">
        <v>1410</v>
      </c>
      <c r="BS180" s="962" t="s">
        <v>5269</v>
      </c>
      <c r="BT180" s="962" t="s">
        <v>1410</v>
      </c>
      <c r="BU180" s="962" t="s">
        <v>1410</v>
      </c>
      <c r="BV180" s="962" t="s">
        <v>1410</v>
      </c>
      <c r="BW180" s="962" t="s">
        <v>1410</v>
      </c>
      <c r="BX180" s="962" t="s">
        <v>1410</v>
      </c>
      <c r="BY180" s="962" t="s">
        <v>1410</v>
      </c>
      <c r="BZ180" s="962" t="s">
        <v>1410</v>
      </c>
      <c r="CA180" s="962" t="s">
        <v>1410</v>
      </c>
      <c r="CB180" s="962" t="s">
        <v>1410</v>
      </c>
      <c r="CC180" s="962" t="s">
        <v>5268</v>
      </c>
      <c r="CD180" s="962" t="s">
        <v>5269</v>
      </c>
      <c r="CE180" s="962" t="s">
        <v>5270</v>
      </c>
      <c r="CF180" s="962" t="s">
        <v>5271</v>
      </c>
      <c r="CG180" s="962" t="s">
        <v>5272</v>
      </c>
      <c r="CH180" s="962" t="s">
        <v>5273</v>
      </c>
      <c r="CI180" s="962" t="s">
        <v>5274</v>
      </c>
      <c r="CJ180" s="962" t="s">
        <v>5275</v>
      </c>
      <c r="CK180" s="962" t="s">
        <v>5276</v>
      </c>
      <c r="CL180" s="962" t="s">
        <v>5277</v>
      </c>
      <c r="CM180" s="962" t="s">
        <v>5278</v>
      </c>
      <c r="CN180" s="962" t="s">
        <v>5279</v>
      </c>
      <c r="CO180" s="962" t="s">
        <v>5280</v>
      </c>
      <c r="CP180" s="962" t="s">
        <v>5281</v>
      </c>
      <c r="CQ180" s="962" t="s">
        <v>5281</v>
      </c>
      <c r="CR180" s="962" t="s">
        <v>2802</v>
      </c>
    </row>
    <row r="181">
      <c r="B181" s="961" t="s">
        <v>1049</v>
      </c>
      <c r="C181" s="962" t="s">
        <v>886</v>
      </c>
      <c r="D181" s="962" t="s">
        <v>1404</v>
      </c>
      <c r="E181" s="962" t="s">
        <v>1404</v>
      </c>
      <c r="F181" s="962" t="s">
        <v>1404</v>
      </c>
      <c r="G181" s="962" t="s">
        <v>1585</v>
      </c>
      <c r="H181" s="962" t="s">
        <v>1459</v>
      </c>
      <c r="I181" s="962" t="s">
        <v>1463</v>
      </c>
      <c r="J181" s="962" t="s">
        <v>1459</v>
      </c>
      <c r="K181" s="962" t="s">
        <v>1463</v>
      </c>
      <c r="L181" s="962" t="s">
        <v>1602</v>
      </c>
      <c r="M181" s="962" t="s">
        <v>6</v>
      </c>
      <c r="N181" s="962" t="s">
        <v>6</v>
      </c>
      <c r="O181" s="962" t="s">
        <v>1410</v>
      </c>
      <c r="P181" s="962" t="s">
        <v>1410</v>
      </c>
      <c r="Q181" s="962" t="s">
        <v>1410</v>
      </c>
      <c r="R181" s="962" t="s">
        <v>1410</v>
      </c>
      <c r="S181" s="962" t="s">
        <v>1410</v>
      </c>
      <c r="T181" s="962" t="s">
        <v>1404</v>
      </c>
      <c r="U181" s="963" t="s">
        <v>6</v>
      </c>
      <c r="V181" s="963" t="s">
        <v>6</v>
      </c>
      <c r="W181" s="968" t="s">
        <v>6</v>
      </c>
      <c r="X181" s="962" t="s">
        <v>6</v>
      </c>
      <c r="Y181" s="968" t="s">
        <v>18</v>
      </c>
      <c r="Z181" s="963" t="s">
        <v>6</v>
      </c>
      <c r="AA181" s="962" t="s">
        <v>6</v>
      </c>
      <c r="AB181" s="963" t="s">
        <v>6</v>
      </c>
      <c r="AC181" s="963" t="s">
        <v>6</v>
      </c>
      <c r="AD181" s="964" t="s">
        <v>1491</v>
      </c>
      <c r="AE181" s="962" t="s">
        <v>1410</v>
      </c>
      <c r="AF181" s="962" t="s">
        <v>1410</v>
      </c>
      <c r="AG181" s="962" t="s">
        <v>1410</v>
      </c>
      <c r="AH181" s="962" t="s">
        <v>1410</v>
      </c>
      <c r="AI181" s="962" t="s">
        <v>1410</v>
      </c>
      <c r="AJ181" s="962" t="s">
        <v>1410</v>
      </c>
      <c r="AK181" s="962" t="s">
        <v>1410</v>
      </c>
      <c r="AL181" s="962" t="s">
        <v>1410</v>
      </c>
      <c r="AM181" s="962" t="s">
        <v>1410</v>
      </c>
      <c r="AN181" s="962" t="s">
        <v>1410</v>
      </c>
      <c r="AO181" s="962" t="s">
        <v>1410</v>
      </c>
      <c r="AP181" s="962" t="s">
        <v>1410</v>
      </c>
      <c r="AQ181" s="962" t="s">
        <v>1410</v>
      </c>
      <c r="AR181" s="962" t="s">
        <v>1410</v>
      </c>
      <c r="AS181" s="962" t="s">
        <v>1410</v>
      </c>
      <c r="AT181" s="962" t="s">
        <v>1410</v>
      </c>
      <c r="AU181" s="962" t="s">
        <v>1410</v>
      </c>
      <c r="AV181" s="962" t="s">
        <v>1410</v>
      </c>
      <c r="AW181" s="962" t="s">
        <v>1410</v>
      </c>
      <c r="AX181" s="962" t="s">
        <v>3390</v>
      </c>
      <c r="AY181" s="962" t="s">
        <v>5282</v>
      </c>
      <c r="AZ181" s="962" t="s">
        <v>5283</v>
      </c>
      <c r="BA181" s="962" t="s">
        <v>1459</v>
      </c>
      <c r="BB181" s="965" t="s">
        <v>5284</v>
      </c>
      <c r="BC181" s="965" t="s">
        <v>1567</v>
      </c>
      <c r="BD181" s="962" t="s">
        <v>6</v>
      </c>
      <c r="BE181" s="962" t="s">
        <v>1491</v>
      </c>
      <c r="BF181" s="962" t="s">
        <v>1492</v>
      </c>
      <c r="BG181" s="962" t="s">
        <v>1493</v>
      </c>
      <c r="BH181" s="962" t="s">
        <v>5083</v>
      </c>
      <c r="BI181" s="962" t="s">
        <v>5285</v>
      </c>
      <c r="BJ181" s="962" t="s">
        <v>1410</v>
      </c>
      <c r="BK181" s="962" t="s">
        <v>1410</v>
      </c>
      <c r="BL181" s="962" t="s">
        <v>1410</v>
      </c>
      <c r="BM181" s="962" t="s">
        <v>1410</v>
      </c>
      <c r="BN181" s="962" t="s">
        <v>1410</v>
      </c>
      <c r="BO181" s="962" t="s">
        <v>1410</v>
      </c>
      <c r="BP181" s="962" t="s">
        <v>1410</v>
      </c>
      <c r="BQ181" s="962" t="s">
        <v>1410</v>
      </c>
      <c r="BR181" s="962" t="s">
        <v>1410</v>
      </c>
      <c r="BS181" s="962" t="s">
        <v>5286</v>
      </c>
      <c r="BT181" s="962" t="s">
        <v>1410</v>
      </c>
      <c r="BU181" s="962" t="s">
        <v>1410</v>
      </c>
      <c r="BV181" s="962" t="s">
        <v>1410</v>
      </c>
      <c r="BW181" s="962" t="s">
        <v>1410</v>
      </c>
      <c r="BX181" s="962" t="s">
        <v>1410</v>
      </c>
      <c r="BY181" s="962" t="s">
        <v>1410</v>
      </c>
      <c r="BZ181" s="962" t="s">
        <v>1410</v>
      </c>
      <c r="CA181" s="962" t="s">
        <v>1410</v>
      </c>
      <c r="CB181" s="962" t="s">
        <v>1410</v>
      </c>
      <c r="CC181" s="962" t="s">
        <v>5285</v>
      </c>
      <c r="CD181" s="962" t="s">
        <v>5286</v>
      </c>
      <c r="CE181" s="962" t="s">
        <v>5287</v>
      </c>
      <c r="CF181" s="962" t="s">
        <v>5288</v>
      </c>
      <c r="CG181" s="962" t="s">
        <v>5289</v>
      </c>
      <c r="CH181" s="962" t="s">
        <v>5290</v>
      </c>
      <c r="CI181" s="962" t="s">
        <v>5291</v>
      </c>
      <c r="CJ181" s="962" t="s">
        <v>5292</v>
      </c>
      <c r="CK181" s="962" t="s">
        <v>5293</v>
      </c>
      <c r="CL181" s="962" t="s">
        <v>5294</v>
      </c>
      <c r="CM181" s="962" t="s">
        <v>5295</v>
      </c>
      <c r="CN181" s="962" t="s">
        <v>5296</v>
      </c>
      <c r="CO181" s="962" t="s">
        <v>5297</v>
      </c>
      <c r="CP181" s="962" t="s">
        <v>5298</v>
      </c>
      <c r="CQ181" s="962" t="s">
        <v>5298</v>
      </c>
      <c r="CR181" s="962" t="s">
        <v>12</v>
      </c>
    </row>
    <row r="182">
      <c r="B182" s="966" t="s">
        <v>1050</v>
      </c>
      <c r="C182" s="962" t="s">
        <v>886</v>
      </c>
      <c r="D182" s="962" t="s">
        <v>1404</v>
      </c>
      <c r="E182" s="962" t="s">
        <v>1404</v>
      </c>
      <c r="F182" s="962" t="s">
        <v>1404</v>
      </c>
      <c r="G182" s="962" t="s">
        <v>1585</v>
      </c>
      <c r="H182" s="962" t="s">
        <v>1415</v>
      </c>
      <c r="I182" s="962" t="s">
        <v>1427</v>
      </c>
      <c r="J182" s="962" t="s">
        <v>1415</v>
      </c>
      <c r="K182" s="962" t="s">
        <v>1427</v>
      </c>
      <c r="L182" s="962" t="s">
        <v>1602</v>
      </c>
      <c r="M182" s="962" t="s">
        <v>6</v>
      </c>
      <c r="N182" s="962" t="s">
        <v>6</v>
      </c>
      <c r="O182" s="962" t="s">
        <v>1410</v>
      </c>
      <c r="P182" s="962" t="s">
        <v>1410</v>
      </c>
      <c r="Q182" s="962" t="s">
        <v>1410</v>
      </c>
      <c r="R182" s="962" t="s">
        <v>1410</v>
      </c>
      <c r="S182" s="962" t="s">
        <v>1410</v>
      </c>
      <c r="T182" s="962" t="s">
        <v>1404</v>
      </c>
      <c r="U182" s="963" t="s">
        <v>6</v>
      </c>
      <c r="V182" s="963" t="s">
        <v>6</v>
      </c>
      <c r="W182" s="968" t="s">
        <v>6</v>
      </c>
      <c r="X182" s="962" t="s">
        <v>6</v>
      </c>
      <c r="Y182" s="968" t="s">
        <v>12</v>
      </c>
      <c r="Z182" s="963" t="s">
        <v>6</v>
      </c>
      <c r="AA182" s="962" t="s">
        <v>6</v>
      </c>
      <c r="AB182" s="963" t="s">
        <v>6</v>
      </c>
      <c r="AC182" s="963" t="s">
        <v>6</v>
      </c>
      <c r="AD182" s="964" t="s">
        <v>2084</v>
      </c>
      <c r="AE182" s="962" t="s">
        <v>1410</v>
      </c>
      <c r="AF182" s="962" t="s">
        <v>1410</v>
      </c>
      <c r="AG182" s="962" t="s">
        <v>1410</v>
      </c>
      <c r="AH182" s="962" t="s">
        <v>1410</v>
      </c>
      <c r="AI182" s="962" t="s">
        <v>1410</v>
      </c>
      <c r="AJ182" s="962" t="s">
        <v>1410</v>
      </c>
      <c r="AK182" s="962" t="s">
        <v>1410</v>
      </c>
      <c r="AL182" s="962" t="s">
        <v>1410</v>
      </c>
      <c r="AM182" s="962" t="s">
        <v>1410</v>
      </c>
      <c r="AN182" s="962" t="s">
        <v>1410</v>
      </c>
      <c r="AO182" s="962" t="s">
        <v>1410</v>
      </c>
      <c r="AP182" s="962" t="s">
        <v>1410</v>
      </c>
      <c r="AQ182" s="962" t="s">
        <v>1410</v>
      </c>
      <c r="AR182" s="962" t="s">
        <v>1410</v>
      </c>
      <c r="AS182" s="962" t="s">
        <v>1410</v>
      </c>
      <c r="AT182" s="962" t="s">
        <v>1410</v>
      </c>
      <c r="AU182" s="962" t="s">
        <v>1410</v>
      </c>
      <c r="AV182" s="962" t="s">
        <v>1410</v>
      </c>
      <c r="AW182" s="962" t="s">
        <v>1410</v>
      </c>
      <c r="AX182" s="962" t="s">
        <v>2993</v>
      </c>
      <c r="AY182" s="962" t="s">
        <v>2995</v>
      </c>
      <c r="AZ182" s="962" t="s">
        <v>5299</v>
      </c>
      <c r="BA182" s="962" t="s">
        <v>1459</v>
      </c>
      <c r="BB182" s="965" t="s">
        <v>5300</v>
      </c>
      <c r="BC182" s="965" t="s">
        <v>1567</v>
      </c>
      <c r="BD182" s="962" t="s">
        <v>6</v>
      </c>
      <c r="BE182" s="962" t="s">
        <v>2084</v>
      </c>
      <c r="BF182" s="962" t="s">
        <v>2085</v>
      </c>
      <c r="BG182" s="962" t="s">
        <v>2086</v>
      </c>
      <c r="BH182" s="962" t="s">
        <v>5301</v>
      </c>
      <c r="BI182" s="962" t="s">
        <v>5302</v>
      </c>
      <c r="BJ182" s="962" t="s">
        <v>1410</v>
      </c>
      <c r="BK182" s="962" t="s">
        <v>1410</v>
      </c>
      <c r="BL182" s="962" t="s">
        <v>1410</v>
      </c>
      <c r="BM182" s="962" t="s">
        <v>1410</v>
      </c>
      <c r="BN182" s="962" t="s">
        <v>1410</v>
      </c>
      <c r="BO182" s="962" t="s">
        <v>1410</v>
      </c>
      <c r="BP182" s="962" t="s">
        <v>1410</v>
      </c>
      <c r="BQ182" s="962" t="s">
        <v>1410</v>
      </c>
      <c r="BR182" s="962" t="s">
        <v>1410</v>
      </c>
      <c r="BS182" s="962" t="s">
        <v>5303</v>
      </c>
      <c r="BT182" s="962" t="s">
        <v>1410</v>
      </c>
      <c r="BU182" s="962" t="s">
        <v>1410</v>
      </c>
      <c r="BV182" s="962" t="s">
        <v>1410</v>
      </c>
      <c r="BW182" s="962" t="s">
        <v>1410</v>
      </c>
      <c r="BX182" s="962" t="s">
        <v>1410</v>
      </c>
      <c r="BY182" s="962" t="s">
        <v>1410</v>
      </c>
      <c r="BZ182" s="962" t="s">
        <v>1410</v>
      </c>
      <c r="CA182" s="962" t="s">
        <v>1410</v>
      </c>
      <c r="CB182" s="962" t="s">
        <v>1410</v>
      </c>
      <c r="CC182" s="962" t="s">
        <v>5302</v>
      </c>
      <c r="CD182" s="962" t="s">
        <v>5303</v>
      </c>
      <c r="CE182" s="962" t="s">
        <v>5304</v>
      </c>
      <c r="CF182" s="962" t="s">
        <v>5305</v>
      </c>
      <c r="CG182" s="962" t="s">
        <v>5306</v>
      </c>
      <c r="CH182" s="962" t="s">
        <v>5307</v>
      </c>
      <c r="CI182" s="962" t="s">
        <v>5308</v>
      </c>
      <c r="CJ182" s="962" t="s">
        <v>5309</v>
      </c>
      <c r="CK182" s="962" t="s">
        <v>5310</v>
      </c>
      <c r="CL182" s="962" t="s">
        <v>5311</v>
      </c>
      <c r="CM182" s="962" t="s">
        <v>5312</v>
      </c>
      <c r="CN182" s="962" t="s">
        <v>5313</v>
      </c>
      <c r="CO182" s="962" t="s">
        <v>5314</v>
      </c>
      <c r="CP182" s="962" t="s">
        <v>5315</v>
      </c>
      <c r="CQ182" s="962" t="s">
        <v>5315</v>
      </c>
      <c r="CR182" s="962" t="s">
        <v>12</v>
      </c>
    </row>
    <row r="183">
      <c r="B183" s="966" t="s">
        <v>1051</v>
      </c>
      <c r="C183" s="962" t="s">
        <v>886</v>
      </c>
      <c r="D183" s="962" t="s">
        <v>1404</v>
      </c>
      <c r="E183" s="962" t="s">
        <v>1404</v>
      </c>
      <c r="F183" s="962" t="s">
        <v>1404</v>
      </c>
      <c r="G183" s="962" t="s">
        <v>1585</v>
      </c>
      <c r="H183" s="962" t="s">
        <v>1459</v>
      </c>
      <c r="I183" s="962" t="s">
        <v>1463</v>
      </c>
      <c r="J183" s="962" t="s">
        <v>1459</v>
      </c>
      <c r="K183" s="962" t="s">
        <v>1463</v>
      </c>
      <c r="L183" s="962" t="s">
        <v>1602</v>
      </c>
      <c r="M183" s="962" t="s">
        <v>6</v>
      </c>
      <c r="N183" s="962" t="s">
        <v>6</v>
      </c>
      <c r="O183" s="962" t="s">
        <v>1410</v>
      </c>
      <c r="P183" s="962" t="s">
        <v>1410</v>
      </c>
      <c r="Q183" s="962" t="s">
        <v>1410</v>
      </c>
      <c r="R183" s="962" t="s">
        <v>1410</v>
      </c>
      <c r="S183" s="962" t="s">
        <v>1410</v>
      </c>
      <c r="T183" s="962" t="s">
        <v>1404</v>
      </c>
      <c r="U183" s="963" t="s">
        <v>6</v>
      </c>
      <c r="V183" s="963" t="s">
        <v>6</v>
      </c>
      <c r="W183" s="968" t="s">
        <v>6</v>
      </c>
      <c r="X183" s="962" t="s">
        <v>6</v>
      </c>
      <c r="Y183" s="968" t="s">
        <v>12</v>
      </c>
      <c r="Z183" s="963" t="s">
        <v>6</v>
      </c>
      <c r="AA183" s="962" t="s">
        <v>6</v>
      </c>
      <c r="AB183" s="963" t="s">
        <v>6</v>
      </c>
      <c r="AC183" s="963" t="s">
        <v>6</v>
      </c>
      <c r="AD183" s="964" t="s">
        <v>2899</v>
      </c>
      <c r="AE183" s="962" t="s">
        <v>1410</v>
      </c>
      <c r="AF183" s="962" t="s">
        <v>1410</v>
      </c>
      <c r="AG183" s="962" t="s">
        <v>1410</v>
      </c>
      <c r="AH183" s="962" t="s">
        <v>1410</v>
      </c>
      <c r="AI183" s="962" t="s">
        <v>1410</v>
      </c>
      <c r="AJ183" s="962" t="s">
        <v>1410</v>
      </c>
      <c r="AK183" s="962" t="s">
        <v>1410</v>
      </c>
      <c r="AL183" s="962" t="s">
        <v>1410</v>
      </c>
      <c r="AM183" s="962" t="s">
        <v>1410</v>
      </c>
      <c r="AN183" s="962" t="s">
        <v>1410</v>
      </c>
      <c r="AO183" s="962" t="s">
        <v>1410</v>
      </c>
      <c r="AP183" s="962" t="s">
        <v>1410</v>
      </c>
      <c r="AQ183" s="962" t="s">
        <v>1410</v>
      </c>
      <c r="AR183" s="962" t="s">
        <v>1410</v>
      </c>
      <c r="AS183" s="962" t="s">
        <v>1410</v>
      </c>
      <c r="AT183" s="962" t="s">
        <v>1410</v>
      </c>
      <c r="AU183" s="962" t="s">
        <v>1410</v>
      </c>
      <c r="AV183" s="962" t="s">
        <v>1410</v>
      </c>
      <c r="AW183" s="962" t="s">
        <v>1410</v>
      </c>
      <c r="AX183" s="962" t="s">
        <v>2199</v>
      </c>
      <c r="AY183" s="962" t="s">
        <v>5316</v>
      </c>
      <c r="AZ183" s="962" t="s">
        <v>2078</v>
      </c>
      <c r="BA183" s="962" t="s">
        <v>1459</v>
      </c>
      <c r="BB183" s="965" t="s">
        <v>2971</v>
      </c>
      <c r="BC183" s="965" t="s">
        <v>1567</v>
      </c>
      <c r="BD183" s="962" t="s">
        <v>6</v>
      </c>
      <c r="BE183" s="962" t="s">
        <v>2899</v>
      </c>
      <c r="BF183" s="962" t="s">
        <v>5317</v>
      </c>
      <c r="BG183" s="962" t="s">
        <v>5318</v>
      </c>
      <c r="BH183" s="962" t="s">
        <v>2650</v>
      </c>
      <c r="BI183" s="962" t="s">
        <v>5061</v>
      </c>
      <c r="BJ183" s="962" t="s">
        <v>1410</v>
      </c>
      <c r="BK183" s="962" t="s">
        <v>1410</v>
      </c>
      <c r="BL183" s="962" t="s">
        <v>1410</v>
      </c>
      <c r="BM183" s="962" t="s">
        <v>1410</v>
      </c>
      <c r="BN183" s="962" t="s">
        <v>1410</v>
      </c>
      <c r="BO183" s="962" t="s">
        <v>1410</v>
      </c>
      <c r="BP183" s="962" t="s">
        <v>1410</v>
      </c>
      <c r="BQ183" s="962" t="s">
        <v>1410</v>
      </c>
      <c r="BR183" s="962" t="s">
        <v>1410</v>
      </c>
      <c r="BS183" s="962" t="s">
        <v>3473</v>
      </c>
      <c r="BT183" s="962" t="s">
        <v>1410</v>
      </c>
      <c r="BU183" s="962" t="s">
        <v>1410</v>
      </c>
      <c r="BV183" s="962" t="s">
        <v>1410</v>
      </c>
      <c r="BW183" s="962" t="s">
        <v>1410</v>
      </c>
      <c r="BX183" s="962" t="s">
        <v>1410</v>
      </c>
      <c r="BY183" s="962" t="s">
        <v>1410</v>
      </c>
      <c r="BZ183" s="962" t="s">
        <v>1410</v>
      </c>
      <c r="CA183" s="962" t="s">
        <v>1410</v>
      </c>
      <c r="CB183" s="962" t="s">
        <v>1410</v>
      </c>
      <c r="CC183" s="962" t="s">
        <v>5061</v>
      </c>
      <c r="CD183" s="962" t="s">
        <v>3473</v>
      </c>
      <c r="CE183" s="962" t="s">
        <v>5319</v>
      </c>
      <c r="CF183" s="962" t="s">
        <v>5320</v>
      </c>
      <c r="CG183" s="962" t="s">
        <v>5321</v>
      </c>
      <c r="CH183" s="962" t="s">
        <v>5322</v>
      </c>
      <c r="CI183" s="962" t="s">
        <v>5323</v>
      </c>
      <c r="CJ183" s="962" t="s">
        <v>5324</v>
      </c>
      <c r="CK183" s="962" t="s">
        <v>5325</v>
      </c>
      <c r="CL183" s="962" t="s">
        <v>5326</v>
      </c>
      <c r="CM183" s="962" t="s">
        <v>5327</v>
      </c>
      <c r="CN183" s="962" t="s">
        <v>5328</v>
      </c>
      <c r="CO183" s="962" t="s">
        <v>5329</v>
      </c>
      <c r="CP183" s="962" t="s">
        <v>5330</v>
      </c>
      <c r="CQ183" s="962" t="s">
        <v>5330</v>
      </c>
      <c r="CR183" s="962" t="s">
        <v>12</v>
      </c>
    </row>
    <row r="184">
      <c r="B184" s="966" t="s">
        <v>1052</v>
      </c>
      <c r="C184" s="962" t="s">
        <v>886</v>
      </c>
      <c r="D184" s="962" t="s">
        <v>1404</v>
      </c>
      <c r="E184" s="962" t="s">
        <v>1404</v>
      </c>
      <c r="F184" s="962" t="s">
        <v>1404</v>
      </c>
      <c r="G184" s="962" t="s">
        <v>1585</v>
      </c>
      <c r="H184" s="962" t="s">
        <v>1415</v>
      </c>
      <c r="I184" s="962" t="s">
        <v>1427</v>
      </c>
      <c r="J184" s="962" t="s">
        <v>1415</v>
      </c>
      <c r="K184" s="962" t="s">
        <v>1427</v>
      </c>
      <c r="L184" s="962" t="s">
        <v>1602</v>
      </c>
      <c r="M184" s="962" t="s">
        <v>6</v>
      </c>
      <c r="N184" s="962" t="s">
        <v>6</v>
      </c>
      <c r="O184" s="962" t="s">
        <v>1410</v>
      </c>
      <c r="P184" s="962" t="s">
        <v>1410</v>
      </c>
      <c r="Q184" s="962" t="s">
        <v>1410</v>
      </c>
      <c r="R184" s="962" t="s">
        <v>1410</v>
      </c>
      <c r="S184" s="962" t="s">
        <v>1410</v>
      </c>
      <c r="T184" s="962" t="s">
        <v>1404</v>
      </c>
      <c r="U184" s="963" t="s">
        <v>6</v>
      </c>
      <c r="V184" s="963" t="s">
        <v>6</v>
      </c>
      <c r="W184" s="968" t="s">
        <v>6</v>
      </c>
      <c r="X184" s="962" t="s">
        <v>6</v>
      </c>
      <c r="Y184" s="968" t="s">
        <v>12</v>
      </c>
      <c r="Z184" s="963" t="s">
        <v>6</v>
      </c>
      <c r="AA184" s="962" t="s">
        <v>6</v>
      </c>
      <c r="AB184" s="963" t="s">
        <v>6</v>
      </c>
      <c r="AC184" s="963" t="s">
        <v>6</v>
      </c>
      <c r="AD184" s="964" t="s">
        <v>2084</v>
      </c>
      <c r="AE184" s="962" t="s">
        <v>1410</v>
      </c>
      <c r="AF184" s="962" t="s">
        <v>1410</v>
      </c>
      <c r="AG184" s="962" t="s">
        <v>1410</v>
      </c>
      <c r="AH184" s="962" t="s">
        <v>1410</v>
      </c>
      <c r="AI184" s="962" t="s">
        <v>1410</v>
      </c>
      <c r="AJ184" s="962" t="s">
        <v>1410</v>
      </c>
      <c r="AK184" s="962" t="s">
        <v>1410</v>
      </c>
      <c r="AL184" s="962" t="s">
        <v>1410</v>
      </c>
      <c r="AM184" s="962" t="s">
        <v>1410</v>
      </c>
      <c r="AN184" s="962" t="s">
        <v>1410</v>
      </c>
      <c r="AO184" s="962" t="s">
        <v>1410</v>
      </c>
      <c r="AP184" s="962" t="s">
        <v>1410</v>
      </c>
      <c r="AQ184" s="962" t="s">
        <v>1410</v>
      </c>
      <c r="AR184" s="962" t="s">
        <v>1410</v>
      </c>
      <c r="AS184" s="962" t="s">
        <v>1410</v>
      </c>
      <c r="AT184" s="962" t="s">
        <v>1410</v>
      </c>
      <c r="AU184" s="962" t="s">
        <v>1410</v>
      </c>
      <c r="AV184" s="962" t="s">
        <v>1410</v>
      </c>
      <c r="AW184" s="962" t="s">
        <v>1410</v>
      </c>
      <c r="AX184" s="962" t="s">
        <v>2993</v>
      </c>
      <c r="AY184" s="962" t="s">
        <v>2995</v>
      </c>
      <c r="AZ184" s="962" t="s">
        <v>5299</v>
      </c>
      <c r="BA184" s="962" t="s">
        <v>1459</v>
      </c>
      <c r="BB184" s="965" t="s">
        <v>5300</v>
      </c>
      <c r="BC184" s="965" t="s">
        <v>1567</v>
      </c>
      <c r="BD184" s="962" t="s">
        <v>6</v>
      </c>
      <c r="BE184" s="962" t="s">
        <v>2084</v>
      </c>
      <c r="BF184" s="962" t="s">
        <v>2085</v>
      </c>
      <c r="BG184" s="962" t="s">
        <v>2086</v>
      </c>
      <c r="BH184" s="962" t="s">
        <v>5301</v>
      </c>
      <c r="BI184" s="962" t="s">
        <v>5302</v>
      </c>
      <c r="BJ184" s="962" t="s">
        <v>1410</v>
      </c>
      <c r="BK184" s="962" t="s">
        <v>1410</v>
      </c>
      <c r="BL184" s="962" t="s">
        <v>1410</v>
      </c>
      <c r="BM184" s="962" t="s">
        <v>1410</v>
      </c>
      <c r="BN184" s="962" t="s">
        <v>1410</v>
      </c>
      <c r="BO184" s="962" t="s">
        <v>1410</v>
      </c>
      <c r="BP184" s="962" t="s">
        <v>1410</v>
      </c>
      <c r="BQ184" s="962" t="s">
        <v>1410</v>
      </c>
      <c r="BR184" s="962" t="s">
        <v>1410</v>
      </c>
      <c r="BS184" s="962" t="s">
        <v>5303</v>
      </c>
      <c r="BT184" s="962" t="s">
        <v>1410</v>
      </c>
      <c r="BU184" s="962" t="s">
        <v>1410</v>
      </c>
      <c r="BV184" s="962" t="s">
        <v>1410</v>
      </c>
      <c r="BW184" s="962" t="s">
        <v>1410</v>
      </c>
      <c r="BX184" s="962" t="s">
        <v>1410</v>
      </c>
      <c r="BY184" s="962" t="s">
        <v>1410</v>
      </c>
      <c r="BZ184" s="962" t="s">
        <v>1410</v>
      </c>
      <c r="CA184" s="962" t="s">
        <v>1410</v>
      </c>
      <c r="CB184" s="962" t="s">
        <v>1410</v>
      </c>
      <c r="CC184" s="962" t="s">
        <v>5302</v>
      </c>
      <c r="CD184" s="962" t="s">
        <v>5303</v>
      </c>
      <c r="CE184" s="962" t="s">
        <v>5304</v>
      </c>
      <c r="CF184" s="962" t="s">
        <v>5305</v>
      </c>
      <c r="CG184" s="962" t="s">
        <v>5306</v>
      </c>
      <c r="CH184" s="962" t="s">
        <v>5307</v>
      </c>
      <c r="CI184" s="962" t="s">
        <v>5308</v>
      </c>
      <c r="CJ184" s="962" t="s">
        <v>5309</v>
      </c>
      <c r="CK184" s="962" t="s">
        <v>5310</v>
      </c>
      <c r="CL184" s="962" t="s">
        <v>5311</v>
      </c>
      <c r="CM184" s="962" t="s">
        <v>5312</v>
      </c>
      <c r="CN184" s="962" t="s">
        <v>5313</v>
      </c>
      <c r="CO184" s="962" t="s">
        <v>5314</v>
      </c>
      <c r="CP184" s="962" t="s">
        <v>5315</v>
      </c>
      <c r="CQ184" s="962" t="s">
        <v>5315</v>
      </c>
      <c r="CR184" s="962" t="s">
        <v>12</v>
      </c>
    </row>
    <row r="185">
      <c r="B185" s="966" t="s">
        <v>1053</v>
      </c>
      <c r="C185" s="962" t="s">
        <v>886</v>
      </c>
      <c r="D185" s="962" t="s">
        <v>1404</v>
      </c>
      <c r="E185" s="962" t="s">
        <v>1404</v>
      </c>
      <c r="F185" s="962" t="s">
        <v>1404</v>
      </c>
      <c r="G185" s="962" t="s">
        <v>1585</v>
      </c>
      <c r="H185" s="962" t="s">
        <v>1459</v>
      </c>
      <c r="I185" s="962" t="s">
        <v>1463</v>
      </c>
      <c r="J185" s="962" t="s">
        <v>1459</v>
      </c>
      <c r="K185" s="962" t="s">
        <v>1463</v>
      </c>
      <c r="L185" s="962" t="s">
        <v>1602</v>
      </c>
      <c r="M185" s="962" t="s">
        <v>6</v>
      </c>
      <c r="N185" s="962" t="s">
        <v>6</v>
      </c>
      <c r="O185" s="962" t="s">
        <v>1410</v>
      </c>
      <c r="P185" s="962" t="s">
        <v>1410</v>
      </c>
      <c r="Q185" s="962" t="s">
        <v>1410</v>
      </c>
      <c r="R185" s="962" t="s">
        <v>1410</v>
      </c>
      <c r="S185" s="962" t="s">
        <v>1410</v>
      </c>
      <c r="T185" s="962" t="s">
        <v>1404</v>
      </c>
      <c r="U185" s="963" t="s">
        <v>6</v>
      </c>
      <c r="V185" s="963" t="s">
        <v>6</v>
      </c>
      <c r="W185" s="968" t="s">
        <v>6</v>
      </c>
      <c r="X185" s="962" t="s">
        <v>6</v>
      </c>
      <c r="Y185" s="968" t="s">
        <v>12</v>
      </c>
      <c r="Z185" s="963" t="s">
        <v>6</v>
      </c>
      <c r="AA185" s="962" t="s">
        <v>6</v>
      </c>
      <c r="AB185" s="963" t="s">
        <v>6</v>
      </c>
      <c r="AC185" s="963" t="s">
        <v>6</v>
      </c>
      <c r="AD185" s="964" t="s">
        <v>2899</v>
      </c>
      <c r="AE185" s="962" t="s">
        <v>1410</v>
      </c>
      <c r="AF185" s="962" t="s">
        <v>1410</v>
      </c>
      <c r="AG185" s="962" t="s">
        <v>1410</v>
      </c>
      <c r="AH185" s="962" t="s">
        <v>1410</v>
      </c>
      <c r="AI185" s="962" t="s">
        <v>1410</v>
      </c>
      <c r="AJ185" s="962" t="s">
        <v>1410</v>
      </c>
      <c r="AK185" s="962" t="s">
        <v>1410</v>
      </c>
      <c r="AL185" s="962" t="s">
        <v>1410</v>
      </c>
      <c r="AM185" s="962" t="s">
        <v>1410</v>
      </c>
      <c r="AN185" s="962" t="s">
        <v>1410</v>
      </c>
      <c r="AO185" s="962" t="s">
        <v>1410</v>
      </c>
      <c r="AP185" s="962" t="s">
        <v>1410</v>
      </c>
      <c r="AQ185" s="962" t="s">
        <v>1410</v>
      </c>
      <c r="AR185" s="962" t="s">
        <v>1410</v>
      </c>
      <c r="AS185" s="962" t="s">
        <v>1410</v>
      </c>
      <c r="AT185" s="962" t="s">
        <v>1410</v>
      </c>
      <c r="AU185" s="962" t="s">
        <v>1410</v>
      </c>
      <c r="AV185" s="962" t="s">
        <v>1410</v>
      </c>
      <c r="AW185" s="962" t="s">
        <v>1410</v>
      </c>
      <c r="AX185" s="962" t="s">
        <v>2199</v>
      </c>
      <c r="AY185" s="962" t="s">
        <v>5316</v>
      </c>
      <c r="AZ185" s="962" t="s">
        <v>2078</v>
      </c>
      <c r="BA185" s="962" t="s">
        <v>1459</v>
      </c>
      <c r="BB185" s="965" t="s">
        <v>2971</v>
      </c>
      <c r="BC185" s="965" t="s">
        <v>1567</v>
      </c>
      <c r="BD185" s="962" t="s">
        <v>6</v>
      </c>
      <c r="BE185" s="962" t="s">
        <v>2899</v>
      </c>
      <c r="BF185" s="962" t="s">
        <v>5317</v>
      </c>
      <c r="BG185" s="962" t="s">
        <v>5318</v>
      </c>
      <c r="BH185" s="962" t="s">
        <v>2650</v>
      </c>
      <c r="BI185" s="962" t="s">
        <v>5061</v>
      </c>
      <c r="BJ185" s="962" t="s">
        <v>1410</v>
      </c>
      <c r="BK185" s="962" t="s">
        <v>1410</v>
      </c>
      <c r="BL185" s="962" t="s">
        <v>1410</v>
      </c>
      <c r="BM185" s="962" t="s">
        <v>1410</v>
      </c>
      <c r="BN185" s="962" t="s">
        <v>1410</v>
      </c>
      <c r="BO185" s="962" t="s">
        <v>1410</v>
      </c>
      <c r="BP185" s="962" t="s">
        <v>1410</v>
      </c>
      <c r="BQ185" s="962" t="s">
        <v>1410</v>
      </c>
      <c r="BR185" s="962" t="s">
        <v>1410</v>
      </c>
      <c r="BS185" s="962" t="s">
        <v>3473</v>
      </c>
      <c r="BT185" s="962" t="s">
        <v>1410</v>
      </c>
      <c r="BU185" s="962" t="s">
        <v>1410</v>
      </c>
      <c r="BV185" s="962" t="s">
        <v>1410</v>
      </c>
      <c r="BW185" s="962" t="s">
        <v>1410</v>
      </c>
      <c r="BX185" s="962" t="s">
        <v>1410</v>
      </c>
      <c r="BY185" s="962" t="s">
        <v>1410</v>
      </c>
      <c r="BZ185" s="962" t="s">
        <v>1410</v>
      </c>
      <c r="CA185" s="962" t="s">
        <v>1410</v>
      </c>
      <c r="CB185" s="962" t="s">
        <v>1410</v>
      </c>
      <c r="CC185" s="962" t="s">
        <v>5061</v>
      </c>
      <c r="CD185" s="962" t="s">
        <v>3473</v>
      </c>
      <c r="CE185" s="962" t="s">
        <v>5319</v>
      </c>
      <c r="CF185" s="962" t="s">
        <v>5320</v>
      </c>
      <c r="CG185" s="962" t="s">
        <v>5321</v>
      </c>
      <c r="CH185" s="962" t="s">
        <v>5322</v>
      </c>
      <c r="CI185" s="962" t="s">
        <v>5323</v>
      </c>
      <c r="CJ185" s="962" t="s">
        <v>5324</v>
      </c>
      <c r="CK185" s="962" t="s">
        <v>5325</v>
      </c>
      <c r="CL185" s="962" t="s">
        <v>5326</v>
      </c>
      <c r="CM185" s="962" t="s">
        <v>5327</v>
      </c>
      <c r="CN185" s="962" t="s">
        <v>5328</v>
      </c>
      <c r="CO185" s="962" t="s">
        <v>5329</v>
      </c>
      <c r="CP185" s="962" t="s">
        <v>5330</v>
      </c>
      <c r="CQ185" s="962" t="s">
        <v>5330</v>
      </c>
      <c r="CR185" s="962" t="s">
        <v>12</v>
      </c>
    </row>
    <row r="186">
      <c r="B186" s="961" t="s">
        <v>1054</v>
      </c>
      <c r="C186" s="962" t="s">
        <v>886</v>
      </c>
      <c r="D186" s="962" t="s">
        <v>1404</v>
      </c>
      <c r="E186" s="962" t="s">
        <v>1404</v>
      </c>
      <c r="F186" s="962" t="s">
        <v>1404</v>
      </c>
      <c r="G186" s="962" t="s">
        <v>1585</v>
      </c>
      <c r="H186" s="962" t="s">
        <v>1548</v>
      </c>
      <c r="I186" s="962" t="s">
        <v>1675</v>
      </c>
      <c r="J186" s="962" t="s">
        <v>1548</v>
      </c>
      <c r="K186" s="962" t="s">
        <v>1675</v>
      </c>
      <c r="L186" s="962" t="s">
        <v>1602</v>
      </c>
      <c r="M186" s="962" t="s">
        <v>6</v>
      </c>
      <c r="N186" s="962" t="s">
        <v>6</v>
      </c>
      <c r="O186" s="962" t="s">
        <v>1410</v>
      </c>
      <c r="P186" s="962" t="s">
        <v>1410</v>
      </c>
      <c r="Q186" s="962" t="s">
        <v>1410</v>
      </c>
      <c r="R186" s="962" t="s">
        <v>1410</v>
      </c>
      <c r="S186" s="962" t="s">
        <v>1410</v>
      </c>
      <c r="T186" s="962" t="s">
        <v>1404</v>
      </c>
      <c r="U186" s="963" t="s">
        <v>6</v>
      </c>
      <c r="V186" s="963" t="s">
        <v>6</v>
      </c>
      <c r="W186" s="968" t="s">
        <v>6</v>
      </c>
      <c r="X186" s="962" t="s">
        <v>6</v>
      </c>
      <c r="Y186" s="968" t="s">
        <v>913</v>
      </c>
      <c r="Z186" s="963" t="s">
        <v>6</v>
      </c>
      <c r="AA186" s="962" t="s">
        <v>6</v>
      </c>
      <c r="AB186" s="963" t="s">
        <v>6</v>
      </c>
      <c r="AC186" s="963" t="s">
        <v>6</v>
      </c>
      <c r="AD186" s="964" t="s">
        <v>1514</v>
      </c>
      <c r="AE186" s="962" t="s">
        <v>1410</v>
      </c>
      <c r="AF186" s="962" t="s">
        <v>1410</v>
      </c>
      <c r="AG186" s="962" t="s">
        <v>1410</v>
      </c>
      <c r="AH186" s="962" t="s">
        <v>1410</v>
      </c>
      <c r="AI186" s="962" t="s">
        <v>1410</v>
      </c>
      <c r="AJ186" s="962" t="s">
        <v>1410</v>
      </c>
      <c r="AK186" s="962" t="s">
        <v>1410</v>
      </c>
      <c r="AL186" s="962" t="s">
        <v>1410</v>
      </c>
      <c r="AM186" s="962" t="s">
        <v>1410</v>
      </c>
      <c r="AN186" s="962" t="s">
        <v>1410</v>
      </c>
      <c r="AO186" s="962" t="s">
        <v>1410</v>
      </c>
      <c r="AP186" s="962" t="s">
        <v>1410</v>
      </c>
      <c r="AQ186" s="962" t="s">
        <v>1410</v>
      </c>
      <c r="AR186" s="962" t="s">
        <v>1410</v>
      </c>
      <c r="AS186" s="962" t="s">
        <v>1410</v>
      </c>
      <c r="AT186" s="962" t="s">
        <v>1410</v>
      </c>
      <c r="AU186" s="962" t="s">
        <v>1410</v>
      </c>
      <c r="AV186" s="962" t="s">
        <v>1410</v>
      </c>
      <c r="AW186" s="962" t="s">
        <v>1410</v>
      </c>
      <c r="AX186" s="962" t="s">
        <v>1412</v>
      </c>
      <c r="AY186" s="962" t="s">
        <v>5331</v>
      </c>
      <c r="AZ186" s="962" t="s">
        <v>4561</v>
      </c>
      <c r="BA186" s="962" t="s">
        <v>1459</v>
      </c>
      <c r="BB186" s="965" t="s">
        <v>5332</v>
      </c>
      <c r="BC186" s="965" t="s">
        <v>1567</v>
      </c>
      <c r="BD186" s="962" t="s">
        <v>6</v>
      </c>
      <c r="BE186" s="962" t="s">
        <v>1514</v>
      </c>
      <c r="BF186" s="962" t="s">
        <v>3900</v>
      </c>
      <c r="BG186" s="962" t="s">
        <v>3901</v>
      </c>
      <c r="BH186" s="962" t="s">
        <v>1456</v>
      </c>
      <c r="BI186" s="962" t="s">
        <v>2991</v>
      </c>
      <c r="BJ186" s="962" t="s">
        <v>1410</v>
      </c>
      <c r="BK186" s="962" t="s">
        <v>1410</v>
      </c>
      <c r="BL186" s="962" t="s">
        <v>1410</v>
      </c>
      <c r="BM186" s="962" t="s">
        <v>1410</v>
      </c>
      <c r="BN186" s="962" t="s">
        <v>1410</v>
      </c>
      <c r="BO186" s="962" t="s">
        <v>1410</v>
      </c>
      <c r="BP186" s="962" t="s">
        <v>1410</v>
      </c>
      <c r="BQ186" s="962" t="s">
        <v>1410</v>
      </c>
      <c r="BR186" s="962" t="s">
        <v>1410</v>
      </c>
      <c r="BS186" s="962" t="s">
        <v>5333</v>
      </c>
      <c r="BT186" s="962" t="s">
        <v>1410</v>
      </c>
      <c r="BU186" s="962" t="s">
        <v>1410</v>
      </c>
      <c r="BV186" s="962" t="s">
        <v>1410</v>
      </c>
      <c r="BW186" s="962" t="s">
        <v>1410</v>
      </c>
      <c r="BX186" s="962" t="s">
        <v>1410</v>
      </c>
      <c r="BY186" s="962" t="s">
        <v>1410</v>
      </c>
      <c r="BZ186" s="962" t="s">
        <v>1410</v>
      </c>
      <c r="CA186" s="962" t="s">
        <v>1410</v>
      </c>
      <c r="CB186" s="962" t="s">
        <v>1410</v>
      </c>
      <c r="CC186" s="962" t="s">
        <v>2991</v>
      </c>
      <c r="CD186" s="962" t="s">
        <v>5333</v>
      </c>
      <c r="CE186" s="962" t="s">
        <v>5334</v>
      </c>
      <c r="CF186" s="962" t="s">
        <v>5335</v>
      </c>
      <c r="CG186" s="962" t="s">
        <v>5336</v>
      </c>
      <c r="CH186" s="962" t="s">
        <v>5337</v>
      </c>
      <c r="CI186" s="962" t="s">
        <v>5338</v>
      </c>
      <c r="CJ186" s="962" t="s">
        <v>5339</v>
      </c>
      <c r="CK186" s="962" t="s">
        <v>5340</v>
      </c>
      <c r="CL186" s="962" t="s">
        <v>5341</v>
      </c>
      <c r="CM186" s="962" t="s">
        <v>5342</v>
      </c>
      <c r="CN186" s="962" t="s">
        <v>5343</v>
      </c>
      <c r="CO186" s="962" t="s">
        <v>5344</v>
      </c>
      <c r="CP186" s="962" t="s">
        <v>5345</v>
      </c>
      <c r="CQ186" s="962" t="s">
        <v>5345</v>
      </c>
      <c r="CR186" s="962" t="s">
        <v>1513</v>
      </c>
    </row>
    <row r="187">
      <c r="B187" s="961" t="s">
        <v>1055</v>
      </c>
      <c r="C187" s="962" t="s">
        <v>886</v>
      </c>
      <c r="D187" s="962" t="s">
        <v>1404</v>
      </c>
      <c r="E187" s="962" t="s">
        <v>1404</v>
      </c>
      <c r="F187" s="962" t="s">
        <v>1404</v>
      </c>
      <c r="G187" s="962" t="s">
        <v>1585</v>
      </c>
      <c r="H187" s="962" t="s">
        <v>1415</v>
      </c>
      <c r="I187" s="962" t="s">
        <v>1427</v>
      </c>
      <c r="J187" s="962" t="s">
        <v>1415</v>
      </c>
      <c r="K187" s="962" t="s">
        <v>1427</v>
      </c>
      <c r="L187" s="962" t="s">
        <v>1602</v>
      </c>
      <c r="M187" s="962" t="s">
        <v>6</v>
      </c>
      <c r="N187" s="962" t="s">
        <v>6</v>
      </c>
      <c r="O187" s="962" t="s">
        <v>1410</v>
      </c>
      <c r="P187" s="962" t="s">
        <v>1410</v>
      </c>
      <c r="Q187" s="962" t="s">
        <v>1410</v>
      </c>
      <c r="R187" s="962" t="s">
        <v>1410</v>
      </c>
      <c r="S187" s="962" t="s">
        <v>1410</v>
      </c>
      <c r="T187" s="962" t="s">
        <v>1404</v>
      </c>
      <c r="U187" s="963" t="s">
        <v>6</v>
      </c>
      <c r="V187" s="963" t="s">
        <v>6</v>
      </c>
      <c r="W187" s="968" t="s">
        <v>6</v>
      </c>
      <c r="X187" s="962" t="s">
        <v>6</v>
      </c>
      <c r="Y187" s="968" t="s">
        <v>18</v>
      </c>
      <c r="Z187" s="963" t="s">
        <v>6</v>
      </c>
      <c r="AA187" s="962" t="s">
        <v>6</v>
      </c>
      <c r="AB187" s="963" t="s">
        <v>6</v>
      </c>
      <c r="AC187" s="963" t="s">
        <v>6</v>
      </c>
      <c r="AD187" s="964" t="s">
        <v>1564</v>
      </c>
      <c r="AE187" s="962" t="s">
        <v>1410</v>
      </c>
      <c r="AF187" s="962" t="s">
        <v>1410</v>
      </c>
      <c r="AG187" s="962" t="s">
        <v>1410</v>
      </c>
      <c r="AH187" s="962" t="s">
        <v>1410</v>
      </c>
      <c r="AI187" s="962" t="s">
        <v>1410</v>
      </c>
      <c r="AJ187" s="962" t="s">
        <v>1410</v>
      </c>
      <c r="AK187" s="962" t="s">
        <v>1410</v>
      </c>
      <c r="AL187" s="962" t="s">
        <v>1410</v>
      </c>
      <c r="AM187" s="962" t="s">
        <v>1410</v>
      </c>
      <c r="AN187" s="962" t="s">
        <v>1410</v>
      </c>
      <c r="AO187" s="962" t="s">
        <v>1410</v>
      </c>
      <c r="AP187" s="962" t="s">
        <v>1410</v>
      </c>
      <c r="AQ187" s="962" t="s">
        <v>1410</v>
      </c>
      <c r="AR187" s="962" t="s">
        <v>1410</v>
      </c>
      <c r="AS187" s="962" t="s">
        <v>1410</v>
      </c>
      <c r="AT187" s="962" t="s">
        <v>1410</v>
      </c>
      <c r="AU187" s="962" t="s">
        <v>1410</v>
      </c>
      <c r="AV187" s="962" t="s">
        <v>1410</v>
      </c>
      <c r="AW187" s="962" t="s">
        <v>1410</v>
      </c>
      <c r="AX187" s="962" t="s">
        <v>1601</v>
      </c>
      <c r="AY187" s="962" t="s">
        <v>1880</v>
      </c>
      <c r="AZ187" s="962" t="s">
        <v>5267</v>
      </c>
      <c r="BA187" s="962" t="s">
        <v>1459</v>
      </c>
      <c r="BB187" s="965" t="s">
        <v>2746</v>
      </c>
      <c r="BC187" s="965" t="s">
        <v>1567</v>
      </c>
      <c r="BD187" s="962" t="s">
        <v>6</v>
      </c>
      <c r="BE187" s="962" t="s">
        <v>1564</v>
      </c>
      <c r="BF187" s="962" t="s">
        <v>2632</v>
      </c>
      <c r="BG187" s="962" t="s">
        <v>2633</v>
      </c>
      <c r="BH187" s="962" t="s">
        <v>1660</v>
      </c>
      <c r="BI187" s="962" t="s">
        <v>5268</v>
      </c>
      <c r="BJ187" s="962" t="s">
        <v>1410</v>
      </c>
      <c r="BK187" s="962" t="s">
        <v>1410</v>
      </c>
      <c r="BL187" s="962" t="s">
        <v>1410</v>
      </c>
      <c r="BM187" s="962" t="s">
        <v>1410</v>
      </c>
      <c r="BN187" s="962" t="s">
        <v>1410</v>
      </c>
      <c r="BO187" s="962" t="s">
        <v>1410</v>
      </c>
      <c r="BP187" s="962" t="s">
        <v>1410</v>
      </c>
      <c r="BQ187" s="962" t="s">
        <v>1410</v>
      </c>
      <c r="BR187" s="962" t="s">
        <v>1410</v>
      </c>
      <c r="BS187" s="962" t="s">
        <v>5269</v>
      </c>
      <c r="BT187" s="962" t="s">
        <v>1410</v>
      </c>
      <c r="BU187" s="962" t="s">
        <v>1410</v>
      </c>
      <c r="BV187" s="962" t="s">
        <v>1410</v>
      </c>
      <c r="BW187" s="962" t="s">
        <v>1410</v>
      </c>
      <c r="BX187" s="962" t="s">
        <v>1410</v>
      </c>
      <c r="BY187" s="962" t="s">
        <v>1410</v>
      </c>
      <c r="BZ187" s="962" t="s">
        <v>1410</v>
      </c>
      <c r="CA187" s="962" t="s">
        <v>1410</v>
      </c>
      <c r="CB187" s="962" t="s">
        <v>1410</v>
      </c>
      <c r="CC187" s="962" t="s">
        <v>5268</v>
      </c>
      <c r="CD187" s="962" t="s">
        <v>5269</v>
      </c>
      <c r="CE187" s="962" t="s">
        <v>5270</v>
      </c>
      <c r="CF187" s="962" t="s">
        <v>5271</v>
      </c>
      <c r="CG187" s="962" t="s">
        <v>5272</v>
      </c>
      <c r="CH187" s="962" t="s">
        <v>5273</v>
      </c>
      <c r="CI187" s="962" t="s">
        <v>5274</v>
      </c>
      <c r="CJ187" s="962" t="s">
        <v>5275</v>
      </c>
      <c r="CK187" s="962" t="s">
        <v>5276</v>
      </c>
      <c r="CL187" s="962" t="s">
        <v>5277</v>
      </c>
      <c r="CM187" s="962" t="s">
        <v>5278</v>
      </c>
      <c r="CN187" s="962" t="s">
        <v>5279</v>
      </c>
      <c r="CO187" s="962" t="s">
        <v>5280</v>
      </c>
      <c r="CP187" s="962" t="s">
        <v>5281</v>
      </c>
      <c r="CQ187" s="962" t="s">
        <v>5281</v>
      </c>
      <c r="CR187" s="962" t="s">
        <v>1513</v>
      </c>
    </row>
    <row r="188">
      <c r="B188" s="961" t="s">
        <v>1056</v>
      </c>
      <c r="C188" s="962" t="s">
        <v>886</v>
      </c>
      <c r="D188" s="962" t="s">
        <v>1404</v>
      </c>
      <c r="E188" s="962" t="s">
        <v>1404</v>
      </c>
      <c r="F188" s="962" t="s">
        <v>1404</v>
      </c>
      <c r="G188" s="962" t="s">
        <v>1585</v>
      </c>
      <c r="H188" s="962" t="s">
        <v>1548</v>
      </c>
      <c r="I188" s="962" t="s">
        <v>1675</v>
      </c>
      <c r="J188" s="962" t="s">
        <v>1548</v>
      </c>
      <c r="K188" s="962" t="s">
        <v>1675</v>
      </c>
      <c r="L188" s="962" t="s">
        <v>1602</v>
      </c>
      <c r="M188" s="962" t="s">
        <v>6</v>
      </c>
      <c r="N188" s="962" t="s">
        <v>6</v>
      </c>
      <c r="O188" s="962" t="s">
        <v>1410</v>
      </c>
      <c r="P188" s="962" t="s">
        <v>1410</v>
      </c>
      <c r="Q188" s="962" t="s">
        <v>1410</v>
      </c>
      <c r="R188" s="962" t="s">
        <v>1410</v>
      </c>
      <c r="S188" s="962" t="s">
        <v>1410</v>
      </c>
      <c r="T188" s="962" t="s">
        <v>1404</v>
      </c>
      <c r="U188" s="963" t="s">
        <v>6</v>
      </c>
      <c r="V188" s="963" t="s">
        <v>6</v>
      </c>
      <c r="W188" s="968" t="s">
        <v>6</v>
      </c>
      <c r="X188" s="962" t="s">
        <v>6</v>
      </c>
      <c r="Y188" s="968" t="s">
        <v>12</v>
      </c>
      <c r="Z188" s="963" t="s">
        <v>6</v>
      </c>
      <c r="AA188" s="962" t="s">
        <v>6</v>
      </c>
      <c r="AB188" s="963" t="s">
        <v>6</v>
      </c>
      <c r="AC188" s="963" t="s">
        <v>6</v>
      </c>
      <c r="AD188" s="964" t="s">
        <v>1514</v>
      </c>
      <c r="AE188" s="962" t="s">
        <v>1410</v>
      </c>
      <c r="AF188" s="962" t="s">
        <v>1410</v>
      </c>
      <c r="AG188" s="962" t="s">
        <v>1410</v>
      </c>
      <c r="AH188" s="962" t="s">
        <v>1410</v>
      </c>
      <c r="AI188" s="962" t="s">
        <v>1410</v>
      </c>
      <c r="AJ188" s="962" t="s">
        <v>1410</v>
      </c>
      <c r="AK188" s="962" t="s">
        <v>1410</v>
      </c>
      <c r="AL188" s="962" t="s">
        <v>1410</v>
      </c>
      <c r="AM188" s="962" t="s">
        <v>1410</v>
      </c>
      <c r="AN188" s="962" t="s">
        <v>1410</v>
      </c>
      <c r="AO188" s="962" t="s">
        <v>1410</v>
      </c>
      <c r="AP188" s="962" t="s">
        <v>1410</v>
      </c>
      <c r="AQ188" s="962" t="s">
        <v>1410</v>
      </c>
      <c r="AR188" s="962" t="s">
        <v>1410</v>
      </c>
      <c r="AS188" s="962" t="s">
        <v>1410</v>
      </c>
      <c r="AT188" s="962" t="s">
        <v>1410</v>
      </c>
      <c r="AU188" s="962" t="s">
        <v>1410</v>
      </c>
      <c r="AV188" s="962" t="s">
        <v>1410</v>
      </c>
      <c r="AW188" s="962" t="s">
        <v>1410</v>
      </c>
      <c r="AX188" s="962" t="s">
        <v>1412</v>
      </c>
      <c r="AY188" s="962" t="s">
        <v>5331</v>
      </c>
      <c r="AZ188" s="962" t="s">
        <v>4561</v>
      </c>
      <c r="BA188" s="962" t="s">
        <v>1459</v>
      </c>
      <c r="BB188" s="965" t="s">
        <v>5332</v>
      </c>
      <c r="BC188" s="965" t="s">
        <v>1567</v>
      </c>
      <c r="BD188" s="962" t="s">
        <v>6</v>
      </c>
      <c r="BE188" s="962" t="s">
        <v>1514</v>
      </c>
      <c r="BF188" s="962" t="s">
        <v>3900</v>
      </c>
      <c r="BG188" s="962" t="s">
        <v>3901</v>
      </c>
      <c r="BH188" s="962" t="s">
        <v>1456</v>
      </c>
      <c r="BI188" s="962" t="s">
        <v>2991</v>
      </c>
      <c r="BJ188" s="962" t="s">
        <v>1410</v>
      </c>
      <c r="BK188" s="962" t="s">
        <v>1410</v>
      </c>
      <c r="BL188" s="962" t="s">
        <v>1410</v>
      </c>
      <c r="BM188" s="962" t="s">
        <v>1410</v>
      </c>
      <c r="BN188" s="962" t="s">
        <v>1410</v>
      </c>
      <c r="BO188" s="962" t="s">
        <v>1410</v>
      </c>
      <c r="BP188" s="962" t="s">
        <v>1410</v>
      </c>
      <c r="BQ188" s="962" t="s">
        <v>1410</v>
      </c>
      <c r="BR188" s="962" t="s">
        <v>1410</v>
      </c>
      <c r="BS188" s="962" t="s">
        <v>5333</v>
      </c>
      <c r="BT188" s="962" t="s">
        <v>1410</v>
      </c>
      <c r="BU188" s="962" t="s">
        <v>1410</v>
      </c>
      <c r="BV188" s="962" t="s">
        <v>1410</v>
      </c>
      <c r="BW188" s="962" t="s">
        <v>1410</v>
      </c>
      <c r="BX188" s="962" t="s">
        <v>1410</v>
      </c>
      <c r="BY188" s="962" t="s">
        <v>1410</v>
      </c>
      <c r="BZ188" s="962" t="s">
        <v>1410</v>
      </c>
      <c r="CA188" s="962" t="s">
        <v>1410</v>
      </c>
      <c r="CB188" s="962" t="s">
        <v>1410</v>
      </c>
      <c r="CC188" s="962" t="s">
        <v>2991</v>
      </c>
      <c r="CD188" s="962" t="s">
        <v>5333</v>
      </c>
      <c r="CE188" s="962" t="s">
        <v>5334</v>
      </c>
      <c r="CF188" s="962" t="s">
        <v>5335</v>
      </c>
      <c r="CG188" s="962" t="s">
        <v>5336</v>
      </c>
      <c r="CH188" s="962" t="s">
        <v>5337</v>
      </c>
      <c r="CI188" s="962" t="s">
        <v>5338</v>
      </c>
      <c r="CJ188" s="962" t="s">
        <v>5339</v>
      </c>
      <c r="CK188" s="962" t="s">
        <v>5340</v>
      </c>
      <c r="CL188" s="962" t="s">
        <v>5341</v>
      </c>
      <c r="CM188" s="962" t="s">
        <v>5342</v>
      </c>
      <c r="CN188" s="962" t="s">
        <v>5343</v>
      </c>
      <c r="CO188" s="962" t="s">
        <v>5344</v>
      </c>
      <c r="CP188" s="962" t="s">
        <v>5345</v>
      </c>
      <c r="CQ188" s="962" t="s">
        <v>5345</v>
      </c>
      <c r="CR188" s="962" t="s">
        <v>12</v>
      </c>
    </row>
    <row r="189">
      <c r="B189" s="966" t="s">
        <v>1057</v>
      </c>
      <c r="C189" s="962" t="s">
        <v>886</v>
      </c>
      <c r="D189" s="962" t="s">
        <v>1404</v>
      </c>
      <c r="E189" s="962" t="s">
        <v>1404</v>
      </c>
      <c r="F189" s="962" t="s">
        <v>1404</v>
      </c>
      <c r="G189" s="962" t="s">
        <v>1585</v>
      </c>
      <c r="H189" s="962" t="s">
        <v>1459</v>
      </c>
      <c r="I189" s="962" t="s">
        <v>1463</v>
      </c>
      <c r="J189" s="962" t="s">
        <v>1459</v>
      </c>
      <c r="K189" s="962" t="s">
        <v>1463</v>
      </c>
      <c r="L189" s="962" t="s">
        <v>1602</v>
      </c>
      <c r="M189" s="962" t="s">
        <v>6</v>
      </c>
      <c r="N189" s="962" t="s">
        <v>6</v>
      </c>
      <c r="O189" s="962" t="s">
        <v>1410</v>
      </c>
      <c r="P189" s="962" t="s">
        <v>1410</v>
      </c>
      <c r="Q189" s="962" t="s">
        <v>1410</v>
      </c>
      <c r="R189" s="962" t="s">
        <v>1410</v>
      </c>
      <c r="S189" s="962" t="s">
        <v>1410</v>
      </c>
      <c r="T189" s="962" t="s">
        <v>1404</v>
      </c>
      <c r="U189" s="963" t="s">
        <v>6</v>
      </c>
      <c r="V189" s="963" t="s">
        <v>6</v>
      </c>
      <c r="W189" s="968" t="s">
        <v>6</v>
      </c>
      <c r="X189" s="962" t="s">
        <v>6</v>
      </c>
      <c r="Y189" s="968" t="s">
        <v>12</v>
      </c>
      <c r="Z189" s="963" t="s">
        <v>6</v>
      </c>
      <c r="AA189" s="962" t="s">
        <v>6</v>
      </c>
      <c r="AB189" s="963" t="s">
        <v>6</v>
      </c>
      <c r="AC189" s="963" t="s">
        <v>6</v>
      </c>
      <c r="AD189" s="964" t="s">
        <v>1515</v>
      </c>
      <c r="AE189" s="962" t="s">
        <v>1410</v>
      </c>
      <c r="AF189" s="962" t="s">
        <v>1410</v>
      </c>
      <c r="AG189" s="962" t="s">
        <v>1410</v>
      </c>
      <c r="AH189" s="962" t="s">
        <v>1410</v>
      </c>
      <c r="AI189" s="962" t="s">
        <v>1410</v>
      </c>
      <c r="AJ189" s="962" t="s">
        <v>1410</v>
      </c>
      <c r="AK189" s="962" t="s">
        <v>1410</v>
      </c>
      <c r="AL189" s="962" t="s">
        <v>1410</v>
      </c>
      <c r="AM189" s="962" t="s">
        <v>1410</v>
      </c>
      <c r="AN189" s="962" t="s">
        <v>1410</v>
      </c>
      <c r="AO189" s="962" t="s">
        <v>1410</v>
      </c>
      <c r="AP189" s="962" t="s">
        <v>1410</v>
      </c>
      <c r="AQ189" s="962" t="s">
        <v>1410</v>
      </c>
      <c r="AR189" s="962" t="s">
        <v>1410</v>
      </c>
      <c r="AS189" s="962" t="s">
        <v>1410</v>
      </c>
      <c r="AT189" s="962" t="s">
        <v>1410</v>
      </c>
      <c r="AU189" s="962" t="s">
        <v>1410</v>
      </c>
      <c r="AV189" s="962" t="s">
        <v>1410</v>
      </c>
      <c r="AW189" s="962" t="s">
        <v>1410</v>
      </c>
      <c r="AX189" s="962" t="s">
        <v>1783</v>
      </c>
      <c r="AY189" s="962" t="s">
        <v>5346</v>
      </c>
      <c r="AZ189" s="962" t="s">
        <v>1588</v>
      </c>
      <c r="BA189" s="962" t="s">
        <v>1459</v>
      </c>
      <c r="BB189" s="965" t="s">
        <v>1730</v>
      </c>
      <c r="BC189" s="965" t="s">
        <v>1567</v>
      </c>
      <c r="BD189" s="962" t="s">
        <v>6</v>
      </c>
      <c r="BE189" s="962" t="s">
        <v>1515</v>
      </c>
      <c r="BF189" s="962" t="s">
        <v>2730</v>
      </c>
      <c r="BG189" s="962" t="s">
        <v>2731</v>
      </c>
      <c r="BH189" s="962" t="s">
        <v>1552</v>
      </c>
      <c r="BI189" s="962" t="s">
        <v>1849</v>
      </c>
      <c r="BJ189" s="962" t="s">
        <v>1410</v>
      </c>
      <c r="BK189" s="962" t="s">
        <v>1410</v>
      </c>
      <c r="BL189" s="962" t="s">
        <v>1410</v>
      </c>
      <c r="BM189" s="962" t="s">
        <v>1410</v>
      </c>
      <c r="BN189" s="962" t="s">
        <v>1410</v>
      </c>
      <c r="BO189" s="962" t="s">
        <v>1410</v>
      </c>
      <c r="BP189" s="962" t="s">
        <v>1410</v>
      </c>
      <c r="BQ189" s="962" t="s">
        <v>1410</v>
      </c>
      <c r="BR189" s="962" t="s">
        <v>1410</v>
      </c>
      <c r="BS189" s="962" t="s">
        <v>5347</v>
      </c>
      <c r="BT189" s="962" t="s">
        <v>1410</v>
      </c>
      <c r="BU189" s="962" t="s">
        <v>1410</v>
      </c>
      <c r="BV189" s="962" t="s">
        <v>1410</v>
      </c>
      <c r="BW189" s="962" t="s">
        <v>1410</v>
      </c>
      <c r="BX189" s="962" t="s">
        <v>1410</v>
      </c>
      <c r="BY189" s="962" t="s">
        <v>1410</v>
      </c>
      <c r="BZ189" s="962" t="s">
        <v>1410</v>
      </c>
      <c r="CA189" s="962" t="s">
        <v>1410</v>
      </c>
      <c r="CB189" s="962" t="s">
        <v>1410</v>
      </c>
      <c r="CC189" s="962" t="s">
        <v>1849</v>
      </c>
      <c r="CD189" s="962" t="s">
        <v>5347</v>
      </c>
      <c r="CE189" s="962" t="s">
        <v>5348</v>
      </c>
      <c r="CF189" s="962" t="s">
        <v>5349</v>
      </c>
      <c r="CG189" s="962" t="s">
        <v>5350</v>
      </c>
      <c r="CH189" s="962" t="s">
        <v>5351</v>
      </c>
      <c r="CI189" s="962" t="s">
        <v>5352</v>
      </c>
      <c r="CJ189" s="962" t="s">
        <v>5353</v>
      </c>
      <c r="CK189" s="962" t="s">
        <v>5354</v>
      </c>
      <c r="CL189" s="962" t="s">
        <v>5355</v>
      </c>
      <c r="CM189" s="962" t="s">
        <v>5356</v>
      </c>
      <c r="CN189" s="962" t="s">
        <v>5357</v>
      </c>
      <c r="CO189" s="962" t="s">
        <v>5358</v>
      </c>
      <c r="CP189" s="962" t="s">
        <v>5359</v>
      </c>
      <c r="CQ189" s="962" t="s">
        <v>5359</v>
      </c>
      <c r="CR189" s="962" t="s">
        <v>12</v>
      </c>
    </row>
    <row r="190">
      <c r="B190" s="966" t="s">
        <v>1058</v>
      </c>
      <c r="C190" s="962" t="s">
        <v>886</v>
      </c>
      <c r="D190" s="962" t="s">
        <v>1404</v>
      </c>
      <c r="E190" s="962" t="s">
        <v>1404</v>
      </c>
      <c r="F190" s="962" t="s">
        <v>1404</v>
      </c>
      <c r="G190" s="962" t="s">
        <v>1585</v>
      </c>
      <c r="H190" s="962" t="s">
        <v>1548</v>
      </c>
      <c r="I190" s="962" t="s">
        <v>1675</v>
      </c>
      <c r="J190" s="962" t="s">
        <v>1548</v>
      </c>
      <c r="K190" s="962" t="s">
        <v>1675</v>
      </c>
      <c r="L190" s="962" t="s">
        <v>1602</v>
      </c>
      <c r="M190" s="962" t="s">
        <v>6</v>
      </c>
      <c r="N190" s="962" t="s">
        <v>6</v>
      </c>
      <c r="O190" s="962" t="s">
        <v>1410</v>
      </c>
      <c r="P190" s="962" t="s">
        <v>1410</v>
      </c>
      <c r="Q190" s="962" t="s">
        <v>1410</v>
      </c>
      <c r="R190" s="962" t="s">
        <v>1410</v>
      </c>
      <c r="S190" s="962" t="s">
        <v>1410</v>
      </c>
      <c r="T190" s="962" t="s">
        <v>1404</v>
      </c>
      <c r="U190" s="963" t="s">
        <v>6</v>
      </c>
      <c r="V190" s="963" t="s">
        <v>6</v>
      </c>
      <c r="W190" s="968" t="s">
        <v>6</v>
      </c>
      <c r="X190" s="962" t="s">
        <v>6</v>
      </c>
      <c r="Y190" s="968" t="s">
        <v>12</v>
      </c>
      <c r="Z190" s="963" t="s">
        <v>6</v>
      </c>
      <c r="AA190" s="962" t="s">
        <v>6</v>
      </c>
      <c r="AB190" s="963" t="s">
        <v>6</v>
      </c>
      <c r="AC190" s="963" t="s">
        <v>6</v>
      </c>
      <c r="AD190" s="964" t="s">
        <v>1514</v>
      </c>
      <c r="AE190" s="962" t="s">
        <v>1410</v>
      </c>
      <c r="AF190" s="962" t="s">
        <v>1410</v>
      </c>
      <c r="AG190" s="962" t="s">
        <v>1410</v>
      </c>
      <c r="AH190" s="962" t="s">
        <v>1410</v>
      </c>
      <c r="AI190" s="962" t="s">
        <v>1410</v>
      </c>
      <c r="AJ190" s="962" t="s">
        <v>1410</v>
      </c>
      <c r="AK190" s="962" t="s">
        <v>1410</v>
      </c>
      <c r="AL190" s="962" t="s">
        <v>1410</v>
      </c>
      <c r="AM190" s="962" t="s">
        <v>1410</v>
      </c>
      <c r="AN190" s="962" t="s">
        <v>1410</v>
      </c>
      <c r="AO190" s="962" t="s">
        <v>1410</v>
      </c>
      <c r="AP190" s="962" t="s">
        <v>1410</v>
      </c>
      <c r="AQ190" s="962" t="s">
        <v>1410</v>
      </c>
      <c r="AR190" s="962" t="s">
        <v>1410</v>
      </c>
      <c r="AS190" s="962" t="s">
        <v>1410</v>
      </c>
      <c r="AT190" s="962" t="s">
        <v>1410</v>
      </c>
      <c r="AU190" s="962" t="s">
        <v>1410</v>
      </c>
      <c r="AV190" s="962" t="s">
        <v>1410</v>
      </c>
      <c r="AW190" s="962" t="s">
        <v>1410</v>
      </c>
      <c r="AX190" s="962" t="s">
        <v>1412</v>
      </c>
      <c r="AY190" s="962" t="s">
        <v>5331</v>
      </c>
      <c r="AZ190" s="962" t="s">
        <v>4561</v>
      </c>
      <c r="BA190" s="962" t="s">
        <v>1459</v>
      </c>
      <c r="BB190" s="965" t="s">
        <v>5332</v>
      </c>
      <c r="BC190" s="965" t="s">
        <v>1567</v>
      </c>
      <c r="BD190" s="962" t="s">
        <v>6</v>
      </c>
      <c r="BE190" s="962" t="s">
        <v>1514</v>
      </c>
      <c r="BF190" s="962" t="s">
        <v>3900</v>
      </c>
      <c r="BG190" s="962" t="s">
        <v>3901</v>
      </c>
      <c r="BH190" s="962" t="s">
        <v>1456</v>
      </c>
      <c r="BI190" s="962" t="s">
        <v>2991</v>
      </c>
      <c r="BJ190" s="962" t="s">
        <v>1410</v>
      </c>
      <c r="BK190" s="962" t="s">
        <v>1410</v>
      </c>
      <c r="BL190" s="962" t="s">
        <v>1410</v>
      </c>
      <c r="BM190" s="962" t="s">
        <v>1410</v>
      </c>
      <c r="BN190" s="962" t="s">
        <v>1410</v>
      </c>
      <c r="BO190" s="962" t="s">
        <v>1410</v>
      </c>
      <c r="BP190" s="962" t="s">
        <v>1410</v>
      </c>
      <c r="BQ190" s="962" t="s">
        <v>1410</v>
      </c>
      <c r="BR190" s="962" t="s">
        <v>1410</v>
      </c>
      <c r="BS190" s="962" t="s">
        <v>5333</v>
      </c>
      <c r="BT190" s="962" t="s">
        <v>1410</v>
      </c>
      <c r="BU190" s="962" t="s">
        <v>1410</v>
      </c>
      <c r="BV190" s="962" t="s">
        <v>1410</v>
      </c>
      <c r="BW190" s="962" t="s">
        <v>1410</v>
      </c>
      <c r="BX190" s="962" t="s">
        <v>1410</v>
      </c>
      <c r="BY190" s="962" t="s">
        <v>1410</v>
      </c>
      <c r="BZ190" s="962" t="s">
        <v>1410</v>
      </c>
      <c r="CA190" s="962" t="s">
        <v>1410</v>
      </c>
      <c r="CB190" s="962" t="s">
        <v>1410</v>
      </c>
      <c r="CC190" s="962" t="s">
        <v>2991</v>
      </c>
      <c r="CD190" s="962" t="s">
        <v>5333</v>
      </c>
      <c r="CE190" s="962" t="s">
        <v>5334</v>
      </c>
      <c r="CF190" s="962" t="s">
        <v>5335</v>
      </c>
      <c r="CG190" s="962" t="s">
        <v>5336</v>
      </c>
      <c r="CH190" s="962" t="s">
        <v>5337</v>
      </c>
      <c r="CI190" s="962" t="s">
        <v>5338</v>
      </c>
      <c r="CJ190" s="962" t="s">
        <v>5339</v>
      </c>
      <c r="CK190" s="962" t="s">
        <v>5340</v>
      </c>
      <c r="CL190" s="962" t="s">
        <v>5341</v>
      </c>
      <c r="CM190" s="962" t="s">
        <v>5342</v>
      </c>
      <c r="CN190" s="962" t="s">
        <v>5343</v>
      </c>
      <c r="CO190" s="962" t="s">
        <v>5344</v>
      </c>
      <c r="CP190" s="962" t="s">
        <v>5345</v>
      </c>
      <c r="CQ190" s="962" t="s">
        <v>5345</v>
      </c>
      <c r="CR190" s="962" t="s">
        <v>12</v>
      </c>
    </row>
    <row r="191">
      <c r="B191" s="966" t="s">
        <v>1059</v>
      </c>
      <c r="C191" s="962" t="s">
        <v>886</v>
      </c>
      <c r="D191" s="962" t="s">
        <v>1404</v>
      </c>
      <c r="E191" s="962" t="s">
        <v>1404</v>
      </c>
      <c r="F191" s="962" t="s">
        <v>1404</v>
      </c>
      <c r="G191" s="962" t="s">
        <v>1585</v>
      </c>
      <c r="H191" s="962" t="s">
        <v>1459</v>
      </c>
      <c r="I191" s="962" t="s">
        <v>1463</v>
      </c>
      <c r="J191" s="962" t="s">
        <v>1459</v>
      </c>
      <c r="K191" s="962" t="s">
        <v>1463</v>
      </c>
      <c r="L191" s="962" t="s">
        <v>1602</v>
      </c>
      <c r="M191" s="962" t="s">
        <v>6</v>
      </c>
      <c r="N191" s="962" t="s">
        <v>6</v>
      </c>
      <c r="O191" s="962" t="s">
        <v>1410</v>
      </c>
      <c r="P191" s="962" t="s">
        <v>1410</v>
      </c>
      <c r="Q191" s="962" t="s">
        <v>1410</v>
      </c>
      <c r="R191" s="962" t="s">
        <v>1410</v>
      </c>
      <c r="S191" s="962" t="s">
        <v>1410</v>
      </c>
      <c r="T191" s="962" t="s">
        <v>1404</v>
      </c>
      <c r="U191" s="963" t="s">
        <v>6</v>
      </c>
      <c r="V191" s="963" t="s">
        <v>6</v>
      </c>
      <c r="W191" s="968" t="s">
        <v>6</v>
      </c>
      <c r="X191" s="962" t="s">
        <v>6</v>
      </c>
      <c r="Y191" s="968" t="s">
        <v>12</v>
      </c>
      <c r="Z191" s="963" t="s">
        <v>6</v>
      </c>
      <c r="AA191" s="962" t="s">
        <v>6</v>
      </c>
      <c r="AB191" s="963" t="s">
        <v>6</v>
      </c>
      <c r="AC191" s="963" t="s">
        <v>6</v>
      </c>
      <c r="AD191" s="964" t="s">
        <v>1515</v>
      </c>
      <c r="AE191" s="962" t="s">
        <v>1410</v>
      </c>
      <c r="AF191" s="962" t="s">
        <v>1410</v>
      </c>
      <c r="AG191" s="962" t="s">
        <v>1410</v>
      </c>
      <c r="AH191" s="962" t="s">
        <v>1410</v>
      </c>
      <c r="AI191" s="962" t="s">
        <v>1410</v>
      </c>
      <c r="AJ191" s="962" t="s">
        <v>1410</v>
      </c>
      <c r="AK191" s="962" t="s">
        <v>1410</v>
      </c>
      <c r="AL191" s="962" t="s">
        <v>1410</v>
      </c>
      <c r="AM191" s="962" t="s">
        <v>1410</v>
      </c>
      <c r="AN191" s="962" t="s">
        <v>1410</v>
      </c>
      <c r="AO191" s="962" t="s">
        <v>1410</v>
      </c>
      <c r="AP191" s="962" t="s">
        <v>1410</v>
      </c>
      <c r="AQ191" s="962" t="s">
        <v>1410</v>
      </c>
      <c r="AR191" s="962" t="s">
        <v>1410</v>
      </c>
      <c r="AS191" s="962" t="s">
        <v>1410</v>
      </c>
      <c r="AT191" s="962" t="s">
        <v>1410</v>
      </c>
      <c r="AU191" s="962" t="s">
        <v>1410</v>
      </c>
      <c r="AV191" s="962" t="s">
        <v>1410</v>
      </c>
      <c r="AW191" s="962" t="s">
        <v>1410</v>
      </c>
      <c r="AX191" s="962" t="s">
        <v>1783</v>
      </c>
      <c r="AY191" s="962" t="s">
        <v>5346</v>
      </c>
      <c r="AZ191" s="962" t="s">
        <v>1588</v>
      </c>
      <c r="BA191" s="962" t="s">
        <v>1459</v>
      </c>
      <c r="BB191" s="965" t="s">
        <v>1730</v>
      </c>
      <c r="BC191" s="965" t="s">
        <v>1567</v>
      </c>
      <c r="BD191" s="962" t="s">
        <v>6</v>
      </c>
      <c r="BE191" s="962" t="s">
        <v>1515</v>
      </c>
      <c r="BF191" s="962" t="s">
        <v>2730</v>
      </c>
      <c r="BG191" s="962" t="s">
        <v>2731</v>
      </c>
      <c r="BH191" s="962" t="s">
        <v>1552</v>
      </c>
      <c r="BI191" s="962" t="s">
        <v>1849</v>
      </c>
      <c r="BJ191" s="962" t="s">
        <v>1410</v>
      </c>
      <c r="BK191" s="962" t="s">
        <v>1410</v>
      </c>
      <c r="BL191" s="962" t="s">
        <v>1410</v>
      </c>
      <c r="BM191" s="962" t="s">
        <v>1410</v>
      </c>
      <c r="BN191" s="962" t="s">
        <v>1410</v>
      </c>
      <c r="BO191" s="962" t="s">
        <v>1410</v>
      </c>
      <c r="BP191" s="962" t="s">
        <v>1410</v>
      </c>
      <c r="BQ191" s="962" t="s">
        <v>1410</v>
      </c>
      <c r="BR191" s="962" t="s">
        <v>1410</v>
      </c>
      <c r="BS191" s="962" t="s">
        <v>5347</v>
      </c>
      <c r="BT191" s="962" t="s">
        <v>1410</v>
      </c>
      <c r="BU191" s="962" t="s">
        <v>1410</v>
      </c>
      <c r="BV191" s="962" t="s">
        <v>1410</v>
      </c>
      <c r="BW191" s="962" t="s">
        <v>1410</v>
      </c>
      <c r="BX191" s="962" t="s">
        <v>1410</v>
      </c>
      <c r="BY191" s="962" t="s">
        <v>1410</v>
      </c>
      <c r="BZ191" s="962" t="s">
        <v>1410</v>
      </c>
      <c r="CA191" s="962" t="s">
        <v>1410</v>
      </c>
      <c r="CB191" s="962" t="s">
        <v>1410</v>
      </c>
      <c r="CC191" s="962" t="s">
        <v>1849</v>
      </c>
      <c r="CD191" s="962" t="s">
        <v>5347</v>
      </c>
      <c r="CE191" s="962" t="s">
        <v>5348</v>
      </c>
      <c r="CF191" s="962" t="s">
        <v>5349</v>
      </c>
      <c r="CG191" s="962" t="s">
        <v>5350</v>
      </c>
      <c r="CH191" s="962" t="s">
        <v>5351</v>
      </c>
      <c r="CI191" s="962" t="s">
        <v>5352</v>
      </c>
      <c r="CJ191" s="962" t="s">
        <v>5353</v>
      </c>
      <c r="CK191" s="962" t="s">
        <v>5354</v>
      </c>
      <c r="CL191" s="962" t="s">
        <v>5355</v>
      </c>
      <c r="CM191" s="962" t="s">
        <v>5356</v>
      </c>
      <c r="CN191" s="962" t="s">
        <v>5357</v>
      </c>
      <c r="CO191" s="962" t="s">
        <v>5358</v>
      </c>
      <c r="CP191" s="962" t="s">
        <v>5359</v>
      </c>
      <c r="CQ191" s="962" t="s">
        <v>5359</v>
      </c>
      <c r="CR191" s="962" t="s">
        <v>12</v>
      </c>
    </row>
    <row r="192">
      <c r="B192" s="966" t="s">
        <v>1060</v>
      </c>
      <c r="C192" s="962" t="s">
        <v>886</v>
      </c>
      <c r="D192" s="962" t="s">
        <v>1404</v>
      </c>
      <c r="E192" s="962" t="s">
        <v>1404</v>
      </c>
      <c r="F192" s="962" t="s">
        <v>1404</v>
      </c>
      <c r="G192" s="962" t="s">
        <v>1585</v>
      </c>
      <c r="H192" s="962" t="s">
        <v>1548</v>
      </c>
      <c r="I192" s="962" t="s">
        <v>1675</v>
      </c>
      <c r="J192" s="962" t="s">
        <v>1548</v>
      </c>
      <c r="K192" s="962" t="s">
        <v>1675</v>
      </c>
      <c r="L192" s="962" t="s">
        <v>1602</v>
      </c>
      <c r="M192" s="962" t="s">
        <v>6</v>
      </c>
      <c r="N192" s="962" t="s">
        <v>6</v>
      </c>
      <c r="O192" s="962" t="s">
        <v>1410</v>
      </c>
      <c r="P192" s="962" t="s">
        <v>1410</v>
      </c>
      <c r="Q192" s="962" t="s">
        <v>1410</v>
      </c>
      <c r="R192" s="962" t="s">
        <v>1410</v>
      </c>
      <c r="S192" s="962" t="s">
        <v>1410</v>
      </c>
      <c r="T192" s="962" t="s">
        <v>1404</v>
      </c>
      <c r="U192" s="963" t="s">
        <v>6</v>
      </c>
      <c r="V192" s="963" t="s">
        <v>6</v>
      </c>
      <c r="W192" s="968" t="s">
        <v>6</v>
      </c>
      <c r="X192" s="962" t="s">
        <v>6</v>
      </c>
      <c r="Y192" s="968" t="s">
        <v>12</v>
      </c>
      <c r="Z192" s="963" t="s">
        <v>6</v>
      </c>
      <c r="AA192" s="962" t="s">
        <v>6</v>
      </c>
      <c r="AB192" s="963" t="s">
        <v>6</v>
      </c>
      <c r="AC192" s="963" t="s">
        <v>6</v>
      </c>
      <c r="AD192" s="964" t="s">
        <v>1514</v>
      </c>
      <c r="AE192" s="962" t="s">
        <v>1410</v>
      </c>
      <c r="AF192" s="962" t="s">
        <v>1410</v>
      </c>
      <c r="AG192" s="962" t="s">
        <v>1410</v>
      </c>
      <c r="AH192" s="962" t="s">
        <v>1410</v>
      </c>
      <c r="AI192" s="962" t="s">
        <v>1410</v>
      </c>
      <c r="AJ192" s="962" t="s">
        <v>1410</v>
      </c>
      <c r="AK192" s="962" t="s">
        <v>1410</v>
      </c>
      <c r="AL192" s="962" t="s">
        <v>1410</v>
      </c>
      <c r="AM192" s="962" t="s">
        <v>1410</v>
      </c>
      <c r="AN192" s="962" t="s">
        <v>1410</v>
      </c>
      <c r="AO192" s="962" t="s">
        <v>1410</v>
      </c>
      <c r="AP192" s="962" t="s">
        <v>1410</v>
      </c>
      <c r="AQ192" s="962" t="s">
        <v>1410</v>
      </c>
      <c r="AR192" s="962" t="s">
        <v>1410</v>
      </c>
      <c r="AS192" s="962" t="s">
        <v>1410</v>
      </c>
      <c r="AT192" s="962" t="s">
        <v>1410</v>
      </c>
      <c r="AU192" s="962" t="s">
        <v>1410</v>
      </c>
      <c r="AV192" s="962" t="s">
        <v>1410</v>
      </c>
      <c r="AW192" s="962" t="s">
        <v>1410</v>
      </c>
      <c r="AX192" s="962" t="s">
        <v>1412</v>
      </c>
      <c r="AY192" s="962" t="s">
        <v>5331</v>
      </c>
      <c r="AZ192" s="962" t="s">
        <v>4561</v>
      </c>
      <c r="BA192" s="962" t="s">
        <v>1459</v>
      </c>
      <c r="BB192" s="965" t="s">
        <v>5332</v>
      </c>
      <c r="BC192" s="965" t="s">
        <v>1567</v>
      </c>
      <c r="BD192" s="962" t="s">
        <v>6</v>
      </c>
      <c r="BE192" s="962" t="s">
        <v>1514</v>
      </c>
      <c r="BF192" s="962" t="s">
        <v>3900</v>
      </c>
      <c r="BG192" s="962" t="s">
        <v>3901</v>
      </c>
      <c r="BH192" s="962" t="s">
        <v>1456</v>
      </c>
      <c r="BI192" s="962" t="s">
        <v>2991</v>
      </c>
      <c r="BJ192" s="962" t="s">
        <v>1410</v>
      </c>
      <c r="BK192" s="962" t="s">
        <v>1410</v>
      </c>
      <c r="BL192" s="962" t="s">
        <v>1410</v>
      </c>
      <c r="BM192" s="962" t="s">
        <v>1410</v>
      </c>
      <c r="BN192" s="962" t="s">
        <v>1410</v>
      </c>
      <c r="BO192" s="962" t="s">
        <v>1410</v>
      </c>
      <c r="BP192" s="962" t="s">
        <v>1410</v>
      </c>
      <c r="BQ192" s="962" t="s">
        <v>1410</v>
      </c>
      <c r="BR192" s="962" t="s">
        <v>1410</v>
      </c>
      <c r="BS192" s="962" t="s">
        <v>5333</v>
      </c>
      <c r="BT192" s="962" t="s">
        <v>1410</v>
      </c>
      <c r="BU192" s="962" t="s">
        <v>1410</v>
      </c>
      <c r="BV192" s="962" t="s">
        <v>1410</v>
      </c>
      <c r="BW192" s="962" t="s">
        <v>1410</v>
      </c>
      <c r="BX192" s="962" t="s">
        <v>1410</v>
      </c>
      <c r="BY192" s="962" t="s">
        <v>1410</v>
      </c>
      <c r="BZ192" s="962" t="s">
        <v>1410</v>
      </c>
      <c r="CA192" s="962" t="s">
        <v>1410</v>
      </c>
      <c r="CB192" s="962" t="s">
        <v>1410</v>
      </c>
      <c r="CC192" s="962" t="s">
        <v>2991</v>
      </c>
      <c r="CD192" s="962" t="s">
        <v>5333</v>
      </c>
      <c r="CE192" s="962" t="s">
        <v>5334</v>
      </c>
      <c r="CF192" s="962" t="s">
        <v>5335</v>
      </c>
      <c r="CG192" s="962" t="s">
        <v>5336</v>
      </c>
      <c r="CH192" s="962" t="s">
        <v>5337</v>
      </c>
      <c r="CI192" s="962" t="s">
        <v>5338</v>
      </c>
      <c r="CJ192" s="962" t="s">
        <v>5339</v>
      </c>
      <c r="CK192" s="962" t="s">
        <v>5340</v>
      </c>
      <c r="CL192" s="962" t="s">
        <v>5341</v>
      </c>
      <c r="CM192" s="962" t="s">
        <v>5342</v>
      </c>
      <c r="CN192" s="962" t="s">
        <v>5343</v>
      </c>
      <c r="CO192" s="962" t="s">
        <v>5344</v>
      </c>
      <c r="CP192" s="962" t="s">
        <v>5345</v>
      </c>
      <c r="CQ192" s="962" t="s">
        <v>5345</v>
      </c>
      <c r="CR192" s="962" t="s">
        <v>12</v>
      </c>
    </row>
    <row r="193">
      <c r="B193" s="961" t="s">
        <v>1061</v>
      </c>
      <c r="C193" s="962" t="s">
        <v>886</v>
      </c>
      <c r="D193" s="962" t="s">
        <v>1404</v>
      </c>
      <c r="E193" s="962" t="s">
        <v>1404</v>
      </c>
      <c r="F193" s="962" t="s">
        <v>1404</v>
      </c>
      <c r="G193" s="962" t="s">
        <v>1585</v>
      </c>
      <c r="H193" s="962" t="s">
        <v>2899</v>
      </c>
      <c r="I193" s="962" t="s">
        <v>5360</v>
      </c>
      <c r="J193" s="962" t="s">
        <v>2899</v>
      </c>
      <c r="K193" s="962" t="s">
        <v>5360</v>
      </c>
      <c r="L193" s="962" t="s">
        <v>1602</v>
      </c>
      <c r="M193" s="962" t="s">
        <v>6</v>
      </c>
      <c r="N193" s="962" t="s">
        <v>6</v>
      </c>
      <c r="O193" s="962" t="s">
        <v>1410</v>
      </c>
      <c r="P193" s="962" t="s">
        <v>1410</v>
      </c>
      <c r="Q193" s="962" t="s">
        <v>1410</v>
      </c>
      <c r="R193" s="962" t="s">
        <v>1410</v>
      </c>
      <c r="S193" s="962" t="s">
        <v>1410</v>
      </c>
      <c r="T193" s="962" t="s">
        <v>1404</v>
      </c>
      <c r="U193" s="963" t="s">
        <v>6</v>
      </c>
      <c r="V193" s="963" t="s">
        <v>6</v>
      </c>
      <c r="W193" s="968" t="s">
        <v>6</v>
      </c>
      <c r="X193" s="962" t="s">
        <v>6</v>
      </c>
      <c r="Y193" s="968" t="s">
        <v>18</v>
      </c>
      <c r="Z193" s="963" t="s">
        <v>6</v>
      </c>
      <c r="AA193" s="962" t="s">
        <v>6</v>
      </c>
      <c r="AB193" s="963" t="s">
        <v>6</v>
      </c>
      <c r="AC193" s="963" t="s">
        <v>6</v>
      </c>
      <c r="AD193" s="964" t="s">
        <v>2650</v>
      </c>
      <c r="AE193" s="962" t="s">
        <v>1410</v>
      </c>
      <c r="AF193" s="962" t="s">
        <v>1410</v>
      </c>
      <c r="AG193" s="962" t="s">
        <v>1410</v>
      </c>
      <c r="AH193" s="962" t="s">
        <v>1410</v>
      </c>
      <c r="AI193" s="962" t="s">
        <v>1410</v>
      </c>
      <c r="AJ193" s="962" t="s">
        <v>1410</v>
      </c>
      <c r="AK193" s="962" t="s">
        <v>1410</v>
      </c>
      <c r="AL193" s="962" t="s">
        <v>1410</v>
      </c>
      <c r="AM193" s="962" t="s">
        <v>1410</v>
      </c>
      <c r="AN193" s="962" t="s">
        <v>1410</v>
      </c>
      <c r="AO193" s="962" t="s">
        <v>1410</v>
      </c>
      <c r="AP193" s="962" t="s">
        <v>1410</v>
      </c>
      <c r="AQ193" s="962" t="s">
        <v>1410</v>
      </c>
      <c r="AR193" s="962" t="s">
        <v>1410</v>
      </c>
      <c r="AS193" s="962" t="s">
        <v>1410</v>
      </c>
      <c r="AT193" s="962" t="s">
        <v>1410</v>
      </c>
      <c r="AU193" s="962" t="s">
        <v>1410</v>
      </c>
      <c r="AV193" s="962" t="s">
        <v>1410</v>
      </c>
      <c r="AW193" s="962" t="s">
        <v>1410</v>
      </c>
      <c r="AX193" s="962" t="s">
        <v>4752</v>
      </c>
      <c r="AY193" s="962" t="s">
        <v>5121</v>
      </c>
      <c r="AZ193" s="962" t="s">
        <v>4730</v>
      </c>
      <c r="BA193" s="962" t="s">
        <v>1459</v>
      </c>
      <c r="BB193" s="965" t="s">
        <v>5361</v>
      </c>
      <c r="BC193" s="965" t="s">
        <v>1567</v>
      </c>
      <c r="BD193" s="962" t="s">
        <v>6</v>
      </c>
      <c r="BE193" s="962" t="s">
        <v>2650</v>
      </c>
      <c r="BF193" s="962" t="s">
        <v>5362</v>
      </c>
      <c r="BG193" s="962" t="s">
        <v>5363</v>
      </c>
      <c r="BH193" s="962" t="s">
        <v>5062</v>
      </c>
      <c r="BI193" s="962" t="s">
        <v>4591</v>
      </c>
      <c r="BJ193" s="962" t="s">
        <v>1410</v>
      </c>
      <c r="BK193" s="962" t="s">
        <v>1410</v>
      </c>
      <c r="BL193" s="962" t="s">
        <v>1410</v>
      </c>
      <c r="BM193" s="962" t="s">
        <v>1410</v>
      </c>
      <c r="BN193" s="962" t="s">
        <v>1410</v>
      </c>
      <c r="BO193" s="962" t="s">
        <v>1410</v>
      </c>
      <c r="BP193" s="962" t="s">
        <v>1410</v>
      </c>
      <c r="BQ193" s="962" t="s">
        <v>1410</v>
      </c>
      <c r="BR193" s="962" t="s">
        <v>1410</v>
      </c>
      <c r="BS193" s="962" t="s">
        <v>4986</v>
      </c>
      <c r="BT193" s="962" t="s">
        <v>1410</v>
      </c>
      <c r="BU193" s="962" t="s">
        <v>1410</v>
      </c>
      <c r="BV193" s="962" t="s">
        <v>1410</v>
      </c>
      <c r="BW193" s="962" t="s">
        <v>1410</v>
      </c>
      <c r="BX193" s="962" t="s">
        <v>1410</v>
      </c>
      <c r="BY193" s="962" t="s">
        <v>1410</v>
      </c>
      <c r="BZ193" s="962" t="s">
        <v>1410</v>
      </c>
      <c r="CA193" s="962" t="s">
        <v>1410</v>
      </c>
      <c r="CB193" s="962" t="s">
        <v>1410</v>
      </c>
      <c r="CC193" s="962" t="s">
        <v>4591</v>
      </c>
      <c r="CD193" s="962" t="s">
        <v>4986</v>
      </c>
      <c r="CE193" s="962" t="s">
        <v>5364</v>
      </c>
      <c r="CF193" s="962" t="s">
        <v>5365</v>
      </c>
      <c r="CG193" s="962" t="s">
        <v>5366</v>
      </c>
      <c r="CH193" s="962" t="s">
        <v>5367</v>
      </c>
      <c r="CI193" s="962" t="s">
        <v>5368</v>
      </c>
      <c r="CJ193" s="962" t="s">
        <v>5369</v>
      </c>
      <c r="CK193" s="962" t="s">
        <v>5370</v>
      </c>
      <c r="CL193" s="962" t="s">
        <v>5371</v>
      </c>
      <c r="CM193" s="962" t="s">
        <v>5372</v>
      </c>
      <c r="CN193" s="962" t="s">
        <v>5373</v>
      </c>
      <c r="CO193" s="962" t="s">
        <v>5374</v>
      </c>
      <c r="CP193" s="962" t="s">
        <v>5375</v>
      </c>
      <c r="CQ193" s="962" t="s">
        <v>5375</v>
      </c>
      <c r="CR193" s="962" t="s">
        <v>1414</v>
      </c>
    </row>
    <row r="194">
      <c r="B194" s="966" t="s">
        <v>1062</v>
      </c>
      <c r="C194" s="962" t="s">
        <v>886</v>
      </c>
      <c r="D194" s="962" t="s">
        <v>1404</v>
      </c>
      <c r="E194" s="962" t="s">
        <v>1404</v>
      </c>
      <c r="F194" s="962" t="s">
        <v>1404</v>
      </c>
      <c r="G194" s="962" t="s">
        <v>1585</v>
      </c>
      <c r="H194" s="962" t="s">
        <v>2899</v>
      </c>
      <c r="I194" s="962" t="s">
        <v>5360</v>
      </c>
      <c r="J194" s="962" t="s">
        <v>2899</v>
      </c>
      <c r="K194" s="962" t="s">
        <v>5360</v>
      </c>
      <c r="L194" s="962" t="s">
        <v>1602</v>
      </c>
      <c r="M194" s="962" t="s">
        <v>6</v>
      </c>
      <c r="N194" s="962" t="s">
        <v>6</v>
      </c>
      <c r="O194" s="962" t="s">
        <v>1410</v>
      </c>
      <c r="P194" s="962" t="s">
        <v>1410</v>
      </c>
      <c r="Q194" s="962" t="s">
        <v>1410</v>
      </c>
      <c r="R194" s="962" t="s">
        <v>1410</v>
      </c>
      <c r="S194" s="962" t="s">
        <v>1410</v>
      </c>
      <c r="T194" s="962" t="s">
        <v>1404</v>
      </c>
      <c r="U194" s="963" t="s">
        <v>6</v>
      </c>
      <c r="V194" s="963" t="s">
        <v>6</v>
      </c>
      <c r="W194" s="968" t="s">
        <v>6</v>
      </c>
      <c r="X194" s="962" t="s">
        <v>6</v>
      </c>
      <c r="Y194" s="968" t="s">
        <v>12</v>
      </c>
      <c r="Z194" s="963" t="s">
        <v>6</v>
      </c>
      <c r="AA194" s="962" t="s">
        <v>6</v>
      </c>
      <c r="AB194" s="963" t="s">
        <v>6</v>
      </c>
      <c r="AC194" s="963" t="s">
        <v>6</v>
      </c>
      <c r="AD194" s="964" t="s">
        <v>2418</v>
      </c>
      <c r="AE194" s="962" t="s">
        <v>1410</v>
      </c>
      <c r="AF194" s="962" t="s">
        <v>1410</v>
      </c>
      <c r="AG194" s="962" t="s">
        <v>1410</v>
      </c>
      <c r="AH194" s="962" t="s">
        <v>1410</v>
      </c>
      <c r="AI194" s="962" t="s">
        <v>1410</v>
      </c>
      <c r="AJ194" s="962" t="s">
        <v>1410</v>
      </c>
      <c r="AK194" s="962" t="s">
        <v>1410</v>
      </c>
      <c r="AL194" s="962" t="s">
        <v>1410</v>
      </c>
      <c r="AM194" s="962" t="s">
        <v>1410</v>
      </c>
      <c r="AN194" s="962" t="s">
        <v>1410</v>
      </c>
      <c r="AO194" s="962" t="s">
        <v>1410</v>
      </c>
      <c r="AP194" s="962" t="s">
        <v>1410</v>
      </c>
      <c r="AQ194" s="962" t="s">
        <v>1410</v>
      </c>
      <c r="AR194" s="962" t="s">
        <v>1410</v>
      </c>
      <c r="AS194" s="962" t="s">
        <v>1410</v>
      </c>
      <c r="AT194" s="962" t="s">
        <v>1410</v>
      </c>
      <c r="AU194" s="962" t="s">
        <v>1410</v>
      </c>
      <c r="AV194" s="962" t="s">
        <v>1410</v>
      </c>
      <c r="AW194" s="962" t="s">
        <v>1410</v>
      </c>
      <c r="AX194" s="962" t="s">
        <v>4661</v>
      </c>
      <c r="AY194" s="962" t="s">
        <v>5376</v>
      </c>
      <c r="AZ194" s="962" t="s">
        <v>5377</v>
      </c>
      <c r="BA194" s="962" t="s">
        <v>1459</v>
      </c>
      <c r="BB194" s="965" t="s">
        <v>5378</v>
      </c>
      <c r="BC194" s="965" t="s">
        <v>1567</v>
      </c>
      <c r="BD194" s="962" t="s">
        <v>6</v>
      </c>
      <c r="BE194" s="962" t="s">
        <v>2418</v>
      </c>
      <c r="BF194" s="962" t="s">
        <v>5379</v>
      </c>
      <c r="BG194" s="962" t="s">
        <v>5380</v>
      </c>
      <c r="BH194" s="962" t="s">
        <v>2222</v>
      </c>
      <c r="BI194" s="962" t="s">
        <v>5381</v>
      </c>
      <c r="BJ194" s="962" t="s">
        <v>1410</v>
      </c>
      <c r="BK194" s="962" t="s">
        <v>1410</v>
      </c>
      <c r="BL194" s="962" t="s">
        <v>1410</v>
      </c>
      <c r="BM194" s="962" t="s">
        <v>1410</v>
      </c>
      <c r="BN194" s="962" t="s">
        <v>1410</v>
      </c>
      <c r="BO194" s="962" t="s">
        <v>1410</v>
      </c>
      <c r="BP194" s="962" t="s">
        <v>1410</v>
      </c>
      <c r="BQ194" s="962" t="s">
        <v>1410</v>
      </c>
      <c r="BR194" s="962" t="s">
        <v>1410</v>
      </c>
      <c r="BS194" s="962" t="s">
        <v>5382</v>
      </c>
      <c r="BT194" s="962" t="s">
        <v>1410</v>
      </c>
      <c r="BU194" s="962" t="s">
        <v>1410</v>
      </c>
      <c r="BV194" s="962" t="s">
        <v>1410</v>
      </c>
      <c r="BW194" s="962" t="s">
        <v>1410</v>
      </c>
      <c r="BX194" s="962" t="s">
        <v>1410</v>
      </c>
      <c r="BY194" s="962" t="s">
        <v>1410</v>
      </c>
      <c r="BZ194" s="962" t="s">
        <v>1410</v>
      </c>
      <c r="CA194" s="962" t="s">
        <v>1410</v>
      </c>
      <c r="CB194" s="962" t="s">
        <v>1410</v>
      </c>
      <c r="CC194" s="962" t="s">
        <v>5381</v>
      </c>
      <c r="CD194" s="962" t="s">
        <v>5382</v>
      </c>
      <c r="CE194" s="962" t="s">
        <v>5383</v>
      </c>
      <c r="CF194" s="962" t="s">
        <v>5384</v>
      </c>
      <c r="CG194" s="962" t="s">
        <v>5385</v>
      </c>
      <c r="CH194" s="962" t="s">
        <v>5386</v>
      </c>
      <c r="CI194" s="962" t="s">
        <v>5387</v>
      </c>
      <c r="CJ194" s="962" t="s">
        <v>5388</v>
      </c>
      <c r="CK194" s="962" t="s">
        <v>5389</v>
      </c>
      <c r="CL194" s="962" t="s">
        <v>5390</v>
      </c>
      <c r="CM194" s="962" t="s">
        <v>5391</v>
      </c>
      <c r="CN194" s="962" t="s">
        <v>5392</v>
      </c>
      <c r="CO194" s="962" t="s">
        <v>5393</v>
      </c>
      <c r="CP194" s="962" t="s">
        <v>5394</v>
      </c>
      <c r="CQ194" s="962" t="s">
        <v>5394</v>
      </c>
      <c r="CR194" s="962" t="s">
        <v>12</v>
      </c>
    </row>
    <row r="195">
      <c r="B195" s="966" t="s">
        <v>1063</v>
      </c>
      <c r="C195" s="962" t="s">
        <v>886</v>
      </c>
      <c r="D195" s="962" t="s">
        <v>1404</v>
      </c>
      <c r="E195" s="962" t="s">
        <v>1404</v>
      </c>
      <c r="F195" s="962" t="s">
        <v>1404</v>
      </c>
      <c r="G195" s="962" t="s">
        <v>1585</v>
      </c>
      <c r="H195" s="962" t="s">
        <v>2899</v>
      </c>
      <c r="I195" s="962" t="s">
        <v>5360</v>
      </c>
      <c r="J195" s="962" t="s">
        <v>2899</v>
      </c>
      <c r="K195" s="962" t="s">
        <v>5360</v>
      </c>
      <c r="L195" s="962" t="s">
        <v>1602</v>
      </c>
      <c r="M195" s="962" t="s">
        <v>6</v>
      </c>
      <c r="N195" s="962" t="s">
        <v>6</v>
      </c>
      <c r="O195" s="962" t="s">
        <v>1410</v>
      </c>
      <c r="P195" s="962" t="s">
        <v>1410</v>
      </c>
      <c r="Q195" s="962" t="s">
        <v>1410</v>
      </c>
      <c r="R195" s="962" t="s">
        <v>1410</v>
      </c>
      <c r="S195" s="962" t="s">
        <v>1410</v>
      </c>
      <c r="T195" s="962" t="s">
        <v>1404</v>
      </c>
      <c r="U195" s="963" t="s">
        <v>6</v>
      </c>
      <c r="V195" s="963" t="s">
        <v>6</v>
      </c>
      <c r="W195" s="968" t="s">
        <v>6</v>
      </c>
      <c r="X195" s="962" t="s">
        <v>6</v>
      </c>
      <c r="Y195" s="968" t="s">
        <v>12</v>
      </c>
      <c r="Z195" s="963" t="s">
        <v>6</v>
      </c>
      <c r="AA195" s="962" t="s">
        <v>6</v>
      </c>
      <c r="AB195" s="963" t="s">
        <v>6</v>
      </c>
      <c r="AC195" s="963" t="s">
        <v>6</v>
      </c>
      <c r="AD195" s="964" t="s">
        <v>1513</v>
      </c>
      <c r="AE195" s="962" t="s">
        <v>1410</v>
      </c>
      <c r="AF195" s="962" t="s">
        <v>1410</v>
      </c>
      <c r="AG195" s="962" t="s">
        <v>1410</v>
      </c>
      <c r="AH195" s="962" t="s">
        <v>1410</v>
      </c>
      <c r="AI195" s="962" t="s">
        <v>1410</v>
      </c>
      <c r="AJ195" s="962" t="s">
        <v>1410</v>
      </c>
      <c r="AK195" s="962" t="s">
        <v>1410</v>
      </c>
      <c r="AL195" s="962" t="s">
        <v>1410</v>
      </c>
      <c r="AM195" s="962" t="s">
        <v>1410</v>
      </c>
      <c r="AN195" s="962" t="s">
        <v>1410</v>
      </c>
      <c r="AO195" s="962" t="s">
        <v>1410</v>
      </c>
      <c r="AP195" s="962" t="s">
        <v>1410</v>
      </c>
      <c r="AQ195" s="962" t="s">
        <v>1410</v>
      </c>
      <c r="AR195" s="962" t="s">
        <v>1410</v>
      </c>
      <c r="AS195" s="962" t="s">
        <v>1410</v>
      </c>
      <c r="AT195" s="962" t="s">
        <v>1410</v>
      </c>
      <c r="AU195" s="962" t="s">
        <v>1410</v>
      </c>
      <c r="AV195" s="962" t="s">
        <v>1410</v>
      </c>
      <c r="AW195" s="962" t="s">
        <v>1410</v>
      </c>
      <c r="AX195" s="962" t="s">
        <v>3216</v>
      </c>
      <c r="AY195" s="962" t="s">
        <v>3217</v>
      </c>
      <c r="AZ195" s="962" t="s">
        <v>4893</v>
      </c>
      <c r="BA195" s="962" t="s">
        <v>1459</v>
      </c>
      <c r="BB195" s="965" t="s">
        <v>1911</v>
      </c>
      <c r="BC195" s="965" t="s">
        <v>1567</v>
      </c>
      <c r="BD195" s="962" t="s">
        <v>6</v>
      </c>
      <c r="BE195" s="962" t="s">
        <v>1513</v>
      </c>
      <c r="BF195" s="962" t="s">
        <v>5395</v>
      </c>
      <c r="BG195" s="962" t="s">
        <v>5396</v>
      </c>
      <c r="BH195" s="962" t="s">
        <v>2802</v>
      </c>
      <c r="BI195" s="962" t="s">
        <v>5397</v>
      </c>
      <c r="BJ195" s="962" t="s">
        <v>1410</v>
      </c>
      <c r="BK195" s="962" t="s">
        <v>1410</v>
      </c>
      <c r="BL195" s="962" t="s">
        <v>1410</v>
      </c>
      <c r="BM195" s="962" t="s">
        <v>1410</v>
      </c>
      <c r="BN195" s="962" t="s">
        <v>1410</v>
      </c>
      <c r="BO195" s="962" t="s">
        <v>1410</v>
      </c>
      <c r="BP195" s="962" t="s">
        <v>1410</v>
      </c>
      <c r="BQ195" s="962" t="s">
        <v>1410</v>
      </c>
      <c r="BR195" s="962" t="s">
        <v>1410</v>
      </c>
      <c r="BS195" s="962" t="s">
        <v>5398</v>
      </c>
      <c r="BT195" s="962" t="s">
        <v>1410</v>
      </c>
      <c r="BU195" s="962" t="s">
        <v>1410</v>
      </c>
      <c r="BV195" s="962" t="s">
        <v>1410</v>
      </c>
      <c r="BW195" s="962" t="s">
        <v>1410</v>
      </c>
      <c r="BX195" s="962" t="s">
        <v>1410</v>
      </c>
      <c r="BY195" s="962" t="s">
        <v>1410</v>
      </c>
      <c r="BZ195" s="962" t="s">
        <v>1410</v>
      </c>
      <c r="CA195" s="962" t="s">
        <v>1410</v>
      </c>
      <c r="CB195" s="962" t="s">
        <v>1410</v>
      </c>
      <c r="CC195" s="962" t="s">
        <v>5397</v>
      </c>
      <c r="CD195" s="962" t="s">
        <v>5398</v>
      </c>
      <c r="CE195" s="962" t="s">
        <v>5399</v>
      </c>
      <c r="CF195" s="962" t="s">
        <v>5400</v>
      </c>
      <c r="CG195" s="962" t="s">
        <v>5401</v>
      </c>
      <c r="CH195" s="962" t="s">
        <v>5402</v>
      </c>
      <c r="CI195" s="962" t="s">
        <v>5403</v>
      </c>
      <c r="CJ195" s="962" t="s">
        <v>5404</v>
      </c>
      <c r="CK195" s="962" t="s">
        <v>5405</v>
      </c>
      <c r="CL195" s="962" t="s">
        <v>5406</v>
      </c>
      <c r="CM195" s="962" t="s">
        <v>5407</v>
      </c>
      <c r="CN195" s="962" t="s">
        <v>5408</v>
      </c>
      <c r="CO195" s="962" t="s">
        <v>5409</v>
      </c>
      <c r="CP195" s="962" t="s">
        <v>5410</v>
      </c>
      <c r="CQ195" s="962" t="s">
        <v>5410</v>
      </c>
      <c r="CR195" s="962" t="s">
        <v>12</v>
      </c>
    </row>
    <row r="196">
      <c r="B196" s="966" t="s">
        <v>1064</v>
      </c>
      <c r="C196" s="962" t="s">
        <v>886</v>
      </c>
      <c r="D196" s="962" t="s">
        <v>1404</v>
      </c>
      <c r="E196" s="962" t="s">
        <v>1404</v>
      </c>
      <c r="F196" s="962" t="s">
        <v>1404</v>
      </c>
      <c r="G196" s="962" t="s">
        <v>1585</v>
      </c>
      <c r="H196" s="962" t="s">
        <v>1415</v>
      </c>
      <c r="I196" s="962" t="s">
        <v>1427</v>
      </c>
      <c r="J196" s="962" t="s">
        <v>1415</v>
      </c>
      <c r="K196" s="962" t="s">
        <v>1427</v>
      </c>
      <c r="L196" s="962" t="s">
        <v>1602</v>
      </c>
      <c r="M196" s="962" t="s">
        <v>6</v>
      </c>
      <c r="N196" s="962" t="s">
        <v>6</v>
      </c>
      <c r="O196" s="962" t="s">
        <v>1410</v>
      </c>
      <c r="P196" s="962" t="s">
        <v>1410</v>
      </c>
      <c r="Q196" s="962" t="s">
        <v>1410</v>
      </c>
      <c r="R196" s="962" t="s">
        <v>1410</v>
      </c>
      <c r="S196" s="962" t="s">
        <v>1410</v>
      </c>
      <c r="T196" s="962" t="s">
        <v>1404</v>
      </c>
      <c r="U196" s="963" t="s">
        <v>6</v>
      </c>
      <c r="V196" s="963" t="s">
        <v>6</v>
      </c>
      <c r="W196" s="968" t="s">
        <v>6</v>
      </c>
      <c r="X196" s="962" t="s">
        <v>6</v>
      </c>
      <c r="Y196" s="968" t="s">
        <v>12</v>
      </c>
      <c r="Z196" s="963" t="s">
        <v>6</v>
      </c>
      <c r="AA196" s="962" t="s">
        <v>6</v>
      </c>
      <c r="AB196" s="963" t="s">
        <v>6</v>
      </c>
      <c r="AC196" s="963" t="s">
        <v>6</v>
      </c>
      <c r="AD196" s="964" t="s">
        <v>2418</v>
      </c>
      <c r="AE196" s="962" t="s">
        <v>1410</v>
      </c>
      <c r="AF196" s="962" t="s">
        <v>1410</v>
      </c>
      <c r="AG196" s="962" t="s">
        <v>1410</v>
      </c>
      <c r="AH196" s="962" t="s">
        <v>1410</v>
      </c>
      <c r="AI196" s="962" t="s">
        <v>1410</v>
      </c>
      <c r="AJ196" s="962" t="s">
        <v>1410</v>
      </c>
      <c r="AK196" s="962" t="s">
        <v>1410</v>
      </c>
      <c r="AL196" s="962" t="s">
        <v>1410</v>
      </c>
      <c r="AM196" s="962" t="s">
        <v>1410</v>
      </c>
      <c r="AN196" s="962" t="s">
        <v>1410</v>
      </c>
      <c r="AO196" s="962" t="s">
        <v>1410</v>
      </c>
      <c r="AP196" s="962" t="s">
        <v>1410</v>
      </c>
      <c r="AQ196" s="962" t="s">
        <v>1410</v>
      </c>
      <c r="AR196" s="962" t="s">
        <v>1410</v>
      </c>
      <c r="AS196" s="962" t="s">
        <v>1410</v>
      </c>
      <c r="AT196" s="962" t="s">
        <v>1410</v>
      </c>
      <c r="AU196" s="962" t="s">
        <v>1410</v>
      </c>
      <c r="AV196" s="962" t="s">
        <v>1410</v>
      </c>
      <c r="AW196" s="962" t="s">
        <v>1410</v>
      </c>
      <c r="AX196" s="962" t="s">
        <v>4661</v>
      </c>
      <c r="AY196" s="962" t="s">
        <v>5376</v>
      </c>
      <c r="AZ196" s="962" t="s">
        <v>5377</v>
      </c>
      <c r="BA196" s="962" t="s">
        <v>1459</v>
      </c>
      <c r="BB196" s="965" t="s">
        <v>5378</v>
      </c>
      <c r="BC196" s="965" t="s">
        <v>1567</v>
      </c>
      <c r="BD196" s="962" t="s">
        <v>6</v>
      </c>
      <c r="BE196" s="962" t="s">
        <v>2418</v>
      </c>
      <c r="BF196" s="962" t="s">
        <v>5379</v>
      </c>
      <c r="BG196" s="962" t="s">
        <v>5380</v>
      </c>
      <c r="BH196" s="962" t="s">
        <v>2222</v>
      </c>
      <c r="BI196" s="962" t="s">
        <v>5381</v>
      </c>
      <c r="BJ196" s="962" t="s">
        <v>1410</v>
      </c>
      <c r="BK196" s="962" t="s">
        <v>1410</v>
      </c>
      <c r="BL196" s="962" t="s">
        <v>1410</v>
      </c>
      <c r="BM196" s="962" t="s">
        <v>1410</v>
      </c>
      <c r="BN196" s="962" t="s">
        <v>1410</v>
      </c>
      <c r="BO196" s="962" t="s">
        <v>1410</v>
      </c>
      <c r="BP196" s="962" t="s">
        <v>1410</v>
      </c>
      <c r="BQ196" s="962" t="s">
        <v>1410</v>
      </c>
      <c r="BR196" s="962" t="s">
        <v>1410</v>
      </c>
      <c r="BS196" s="962" t="s">
        <v>5382</v>
      </c>
      <c r="BT196" s="962" t="s">
        <v>1410</v>
      </c>
      <c r="BU196" s="962" t="s">
        <v>1410</v>
      </c>
      <c r="BV196" s="962" t="s">
        <v>1410</v>
      </c>
      <c r="BW196" s="962" t="s">
        <v>1410</v>
      </c>
      <c r="BX196" s="962" t="s">
        <v>1410</v>
      </c>
      <c r="BY196" s="962" t="s">
        <v>1410</v>
      </c>
      <c r="BZ196" s="962" t="s">
        <v>1410</v>
      </c>
      <c r="CA196" s="962" t="s">
        <v>1410</v>
      </c>
      <c r="CB196" s="962" t="s">
        <v>1410</v>
      </c>
      <c r="CC196" s="962" t="s">
        <v>5381</v>
      </c>
      <c r="CD196" s="962" t="s">
        <v>5382</v>
      </c>
      <c r="CE196" s="962" t="s">
        <v>5383</v>
      </c>
      <c r="CF196" s="962" t="s">
        <v>5384</v>
      </c>
      <c r="CG196" s="962" t="s">
        <v>5385</v>
      </c>
      <c r="CH196" s="962" t="s">
        <v>5386</v>
      </c>
      <c r="CI196" s="962" t="s">
        <v>5387</v>
      </c>
      <c r="CJ196" s="962" t="s">
        <v>5411</v>
      </c>
      <c r="CK196" s="962" t="s">
        <v>5412</v>
      </c>
      <c r="CL196" s="962" t="s">
        <v>5413</v>
      </c>
      <c r="CM196" s="962" t="s">
        <v>5414</v>
      </c>
      <c r="CN196" s="962" t="s">
        <v>5392</v>
      </c>
      <c r="CO196" s="962" t="s">
        <v>5393</v>
      </c>
      <c r="CP196" s="962" t="s">
        <v>5394</v>
      </c>
      <c r="CQ196" s="962" t="s">
        <v>5394</v>
      </c>
      <c r="CR196" s="962" t="s">
        <v>12</v>
      </c>
    </row>
    <row r="197">
      <c r="B197" s="966" t="s">
        <v>1065</v>
      </c>
      <c r="C197" s="962" t="s">
        <v>886</v>
      </c>
      <c r="D197" s="962" t="s">
        <v>1404</v>
      </c>
      <c r="E197" s="962" t="s">
        <v>1404</v>
      </c>
      <c r="F197" s="962" t="s">
        <v>1404</v>
      </c>
      <c r="G197" s="962" t="s">
        <v>1585</v>
      </c>
      <c r="H197" s="962" t="s">
        <v>1415</v>
      </c>
      <c r="I197" s="962" t="s">
        <v>1427</v>
      </c>
      <c r="J197" s="962" t="s">
        <v>1415</v>
      </c>
      <c r="K197" s="962" t="s">
        <v>1427</v>
      </c>
      <c r="L197" s="962" t="s">
        <v>1602</v>
      </c>
      <c r="M197" s="962" t="s">
        <v>6</v>
      </c>
      <c r="N197" s="962" t="s">
        <v>6</v>
      </c>
      <c r="O197" s="962" t="s">
        <v>1410</v>
      </c>
      <c r="P197" s="962" t="s">
        <v>1410</v>
      </c>
      <c r="Q197" s="962" t="s">
        <v>1410</v>
      </c>
      <c r="R197" s="962" t="s">
        <v>1410</v>
      </c>
      <c r="S197" s="962" t="s">
        <v>1410</v>
      </c>
      <c r="T197" s="962" t="s">
        <v>1404</v>
      </c>
      <c r="U197" s="963" t="s">
        <v>6</v>
      </c>
      <c r="V197" s="963" t="s">
        <v>6</v>
      </c>
      <c r="W197" s="968" t="s">
        <v>6</v>
      </c>
      <c r="X197" s="962" t="s">
        <v>6</v>
      </c>
      <c r="Y197" s="968" t="s">
        <v>12</v>
      </c>
      <c r="Z197" s="963" t="s">
        <v>6</v>
      </c>
      <c r="AA197" s="962" t="s">
        <v>6</v>
      </c>
      <c r="AB197" s="963" t="s">
        <v>6</v>
      </c>
      <c r="AC197" s="963" t="s">
        <v>6</v>
      </c>
      <c r="AD197" s="964" t="s">
        <v>1513</v>
      </c>
      <c r="AE197" s="962" t="s">
        <v>1410</v>
      </c>
      <c r="AF197" s="962" t="s">
        <v>1410</v>
      </c>
      <c r="AG197" s="962" t="s">
        <v>1410</v>
      </c>
      <c r="AH197" s="962" t="s">
        <v>1410</v>
      </c>
      <c r="AI197" s="962" t="s">
        <v>1410</v>
      </c>
      <c r="AJ197" s="962" t="s">
        <v>1410</v>
      </c>
      <c r="AK197" s="962" t="s">
        <v>1410</v>
      </c>
      <c r="AL197" s="962" t="s">
        <v>1410</v>
      </c>
      <c r="AM197" s="962" t="s">
        <v>1410</v>
      </c>
      <c r="AN197" s="962" t="s">
        <v>1410</v>
      </c>
      <c r="AO197" s="962" t="s">
        <v>1410</v>
      </c>
      <c r="AP197" s="962" t="s">
        <v>1410</v>
      </c>
      <c r="AQ197" s="962" t="s">
        <v>1410</v>
      </c>
      <c r="AR197" s="962" t="s">
        <v>1410</v>
      </c>
      <c r="AS197" s="962" t="s">
        <v>1410</v>
      </c>
      <c r="AT197" s="962" t="s">
        <v>1410</v>
      </c>
      <c r="AU197" s="962" t="s">
        <v>1410</v>
      </c>
      <c r="AV197" s="962" t="s">
        <v>1410</v>
      </c>
      <c r="AW197" s="962" t="s">
        <v>1410</v>
      </c>
      <c r="AX197" s="962" t="s">
        <v>3216</v>
      </c>
      <c r="AY197" s="962" t="s">
        <v>3217</v>
      </c>
      <c r="AZ197" s="962" t="s">
        <v>4893</v>
      </c>
      <c r="BA197" s="962" t="s">
        <v>1459</v>
      </c>
      <c r="BB197" s="965" t="s">
        <v>1911</v>
      </c>
      <c r="BC197" s="965" t="s">
        <v>1567</v>
      </c>
      <c r="BD197" s="962" t="s">
        <v>6</v>
      </c>
      <c r="BE197" s="962" t="s">
        <v>1513</v>
      </c>
      <c r="BF197" s="962" t="s">
        <v>5395</v>
      </c>
      <c r="BG197" s="962" t="s">
        <v>5396</v>
      </c>
      <c r="BH197" s="962" t="s">
        <v>2802</v>
      </c>
      <c r="BI197" s="962" t="s">
        <v>5397</v>
      </c>
      <c r="BJ197" s="962" t="s">
        <v>1410</v>
      </c>
      <c r="BK197" s="962" t="s">
        <v>1410</v>
      </c>
      <c r="BL197" s="962" t="s">
        <v>1410</v>
      </c>
      <c r="BM197" s="962" t="s">
        <v>1410</v>
      </c>
      <c r="BN197" s="962" t="s">
        <v>1410</v>
      </c>
      <c r="BO197" s="962" t="s">
        <v>1410</v>
      </c>
      <c r="BP197" s="962" t="s">
        <v>1410</v>
      </c>
      <c r="BQ197" s="962" t="s">
        <v>1410</v>
      </c>
      <c r="BR197" s="962" t="s">
        <v>1410</v>
      </c>
      <c r="BS197" s="962" t="s">
        <v>5398</v>
      </c>
      <c r="BT197" s="962" t="s">
        <v>1410</v>
      </c>
      <c r="BU197" s="962" t="s">
        <v>1410</v>
      </c>
      <c r="BV197" s="962" t="s">
        <v>1410</v>
      </c>
      <c r="BW197" s="962" t="s">
        <v>1410</v>
      </c>
      <c r="BX197" s="962" t="s">
        <v>1410</v>
      </c>
      <c r="BY197" s="962" t="s">
        <v>1410</v>
      </c>
      <c r="BZ197" s="962" t="s">
        <v>1410</v>
      </c>
      <c r="CA197" s="962" t="s">
        <v>1410</v>
      </c>
      <c r="CB197" s="962" t="s">
        <v>1410</v>
      </c>
      <c r="CC197" s="962" t="s">
        <v>5397</v>
      </c>
      <c r="CD197" s="962" t="s">
        <v>5398</v>
      </c>
      <c r="CE197" s="962" t="s">
        <v>5399</v>
      </c>
      <c r="CF197" s="962" t="s">
        <v>5400</v>
      </c>
      <c r="CG197" s="962" t="s">
        <v>5401</v>
      </c>
      <c r="CH197" s="962" t="s">
        <v>5402</v>
      </c>
      <c r="CI197" s="962" t="s">
        <v>5403</v>
      </c>
      <c r="CJ197" s="962" t="s">
        <v>5415</v>
      </c>
      <c r="CK197" s="962" t="s">
        <v>5416</v>
      </c>
      <c r="CL197" s="962" t="s">
        <v>5417</v>
      </c>
      <c r="CM197" s="962" t="s">
        <v>5418</v>
      </c>
      <c r="CN197" s="962" t="s">
        <v>5408</v>
      </c>
      <c r="CO197" s="962" t="s">
        <v>5409</v>
      </c>
      <c r="CP197" s="962" t="s">
        <v>5410</v>
      </c>
      <c r="CQ197" s="962" t="s">
        <v>5410</v>
      </c>
      <c r="CR197" s="962" t="s">
        <v>12</v>
      </c>
    </row>
    <row r="198">
      <c r="A198" s="940" t="s">
        <v>1066</v>
      </c>
      <c r="B198" s="961" t="s">
        <v>1067</v>
      </c>
      <c r="C198" s="962" t="s">
        <v>886</v>
      </c>
      <c r="D198" s="962" t="s">
        <v>1404</v>
      </c>
      <c r="E198" s="962" t="s">
        <v>1404</v>
      </c>
      <c r="F198" s="962" t="s">
        <v>1404</v>
      </c>
      <c r="G198" s="962" t="s">
        <v>1585</v>
      </c>
      <c r="H198" s="962" t="s">
        <v>2159</v>
      </c>
      <c r="I198" s="962" t="s">
        <v>5193</v>
      </c>
      <c r="J198" s="962" t="s">
        <v>2159</v>
      </c>
      <c r="K198" s="962" t="s">
        <v>5193</v>
      </c>
      <c r="L198" s="962" t="s">
        <v>1548</v>
      </c>
      <c r="M198" s="962" t="s">
        <v>6</v>
      </c>
      <c r="N198" s="962" t="s">
        <v>6</v>
      </c>
      <c r="O198" s="962" t="s">
        <v>1410</v>
      </c>
      <c r="P198" s="962" t="s">
        <v>1410</v>
      </c>
      <c r="Q198" s="962" t="s">
        <v>1410</v>
      </c>
      <c r="R198" s="962" t="s">
        <v>1410</v>
      </c>
      <c r="S198" s="962" t="s">
        <v>1410</v>
      </c>
      <c r="T198" s="962" t="s">
        <v>1908</v>
      </c>
      <c r="U198" s="963" t="s">
        <v>6</v>
      </c>
      <c r="V198" s="963" t="s">
        <v>6</v>
      </c>
      <c r="W198" s="968" t="s">
        <v>6</v>
      </c>
      <c r="X198" s="962" t="s">
        <v>6</v>
      </c>
      <c r="Y198" s="968" t="s">
        <v>920</v>
      </c>
      <c r="Z198" s="963" t="s">
        <v>6</v>
      </c>
      <c r="AA198" s="962" t="s">
        <v>6</v>
      </c>
      <c r="AB198" s="963" t="s">
        <v>6</v>
      </c>
      <c r="AC198" s="963" t="s">
        <v>6</v>
      </c>
      <c r="AD198" s="964" t="s">
        <v>1641</v>
      </c>
      <c r="AE198" s="962" t="s">
        <v>1410</v>
      </c>
      <c r="AF198" s="962" t="s">
        <v>1410</v>
      </c>
      <c r="AG198" s="962" t="s">
        <v>1410</v>
      </c>
      <c r="AH198" s="962" t="s">
        <v>1410</v>
      </c>
      <c r="AI198" s="962" t="s">
        <v>1410</v>
      </c>
      <c r="AJ198" s="962" t="s">
        <v>1410</v>
      </c>
      <c r="AK198" s="962" t="s">
        <v>1410</v>
      </c>
      <c r="AL198" s="962" t="s">
        <v>1410</v>
      </c>
      <c r="AM198" s="962" t="s">
        <v>1410</v>
      </c>
      <c r="AN198" s="962" t="s">
        <v>1410</v>
      </c>
      <c r="AO198" s="962" t="s">
        <v>1410</v>
      </c>
      <c r="AP198" s="962" t="s">
        <v>1410</v>
      </c>
      <c r="AQ198" s="962" t="s">
        <v>1410</v>
      </c>
      <c r="AR198" s="962" t="s">
        <v>1410</v>
      </c>
      <c r="AS198" s="962" t="s">
        <v>1410</v>
      </c>
      <c r="AT198" s="962" t="s">
        <v>1410</v>
      </c>
      <c r="AU198" s="962" t="s">
        <v>1410</v>
      </c>
      <c r="AV198" s="962" t="s">
        <v>1410</v>
      </c>
      <c r="AW198" s="962" t="s">
        <v>1410</v>
      </c>
      <c r="AX198" s="962" t="s">
        <v>4934</v>
      </c>
      <c r="AY198" s="962" t="s">
        <v>1778</v>
      </c>
      <c r="AZ198" s="962" t="s">
        <v>5419</v>
      </c>
      <c r="BA198" s="962" t="s">
        <v>1459</v>
      </c>
      <c r="BB198" s="965" t="s">
        <v>1927</v>
      </c>
      <c r="BC198" s="965" t="s">
        <v>1567</v>
      </c>
      <c r="BD198" s="962" t="s">
        <v>6</v>
      </c>
      <c r="BE198" s="962" t="s">
        <v>1641</v>
      </c>
      <c r="BF198" s="962" t="s">
        <v>2112</v>
      </c>
      <c r="BG198" s="962" t="s">
        <v>2113</v>
      </c>
      <c r="BH198" s="962" t="s">
        <v>5420</v>
      </c>
      <c r="BI198" s="962" t="s">
        <v>5421</v>
      </c>
      <c r="BJ198" s="962" t="s">
        <v>1410</v>
      </c>
      <c r="BK198" s="962" t="s">
        <v>1410</v>
      </c>
      <c r="BL198" s="962" t="s">
        <v>1410</v>
      </c>
      <c r="BM198" s="962" t="s">
        <v>1410</v>
      </c>
      <c r="BN198" s="962" t="s">
        <v>1410</v>
      </c>
      <c r="BO198" s="962" t="s">
        <v>1410</v>
      </c>
      <c r="BP198" s="962" t="s">
        <v>1410</v>
      </c>
      <c r="BQ198" s="962" t="s">
        <v>1410</v>
      </c>
      <c r="BR198" s="962" t="s">
        <v>1410</v>
      </c>
      <c r="BS198" s="962" t="s">
        <v>5422</v>
      </c>
      <c r="BT198" s="962" t="s">
        <v>1410</v>
      </c>
      <c r="BU198" s="962" t="s">
        <v>1410</v>
      </c>
      <c r="BV198" s="962" t="s">
        <v>1410</v>
      </c>
      <c r="BW198" s="962" t="s">
        <v>1410</v>
      </c>
      <c r="BX198" s="962" t="s">
        <v>1410</v>
      </c>
      <c r="BY198" s="962" t="s">
        <v>1410</v>
      </c>
      <c r="BZ198" s="962" t="s">
        <v>1410</v>
      </c>
      <c r="CA198" s="962" t="s">
        <v>1410</v>
      </c>
      <c r="CB198" s="962" t="s">
        <v>1410</v>
      </c>
      <c r="CC198" s="962" t="s">
        <v>5421</v>
      </c>
      <c r="CD198" s="962" t="s">
        <v>5422</v>
      </c>
      <c r="CE198" s="962" t="s">
        <v>5423</v>
      </c>
      <c r="CF198" s="962" t="s">
        <v>5424</v>
      </c>
      <c r="CG198" s="962" t="s">
        <v>5425</v>
      </c>
      <c r="CH198" s="962" t="s">
        <v>5426</v>
      </c>
      <c r="CI198" s="962" t="s">
        <v>5427</v>
      </c>
      <c r="CJ198" s="962" t="s">
        <v>5428</v>
      </c>
      <c r="CK198" s="962" t="s">
        <v>5429</v>
      </c>
      <c r="CL198" s="962" t="s">
        <v>5430</v>
      </c>
      <c r="CM198" s="962" t="s">
        <v>5431</v>
      </c>
      <c r="CN198" s="962" t="s">
        <v>5432</v>
      </c>
      <c r="CO198" s="962" t="s">
        <v>5433</v>
      </c>
      <c r="CP198" s="962" t="s">
        <v>5434</v>
      </c>
      <c r="CQ198" s="962" t="s">
        <v>5434</v>
      </c>
      <c r="CR198" s="962" t="s">
        <v>2802</v>
      </c>
    </row>
    <row r="199">
      <c r="B199" s="961" t="s">
        <v>1068</v>
      </c>
      <c r="C199" s="962" t="s">
        <v>886</v>
      </c>
      <c r="D199" s="962" t="s">
        <v>1404</v>
      </c>
      <c r="E199" s="962" t="s">
        <v>1404</v>
      </c>
      <c r="F199" s="962" t="s">
        <v>1404</v>
      </c>
      <c r="G199" s="962" t="s">
        <v>1585</v>
      </c>
      <c r="H199" s="962" t="s">
        <v>2279</v>
      </c>
      <c r="I199" s="962" t="s">
        <v>1971</v>
      </c>
      <c r="J199" s="962" t="s">
        <v>2279</v>
      </c>
      <c r="K199" s="962" t="s">
        <v>1971</v>
      </c>
      <c r="L199" s="962" t="s">
        <v>1548</v>
      </c>
      <c r="M199" s="962" t="s">
        <v>6</v>
      </c>
      <c r="N199" s="962" t="s">
        <v>6</v>
      </c>
      <c r="O199" s="962" t="s">
        <v>1410</v>
      </c>
      <c r="P199" s="962" t="s">
        <v>1410</v>
      </c>
      <c r="Q199" s="962" t="s">
        <v>1410</v>
      </c>
      <c r="R199" s="962" t="s">
        <v>1410</v>
      </c>
      <c r="S199" s="962" t="s">
        <v>1410</v>
      </c>
      <c r="T199" s="962" t="s">
        <v>1908</v>
      </c>
      <c r="U199" s="963" t="s">
        <v>6</v>
      </c>
      <c r="V199" s="963" t="s">
        <v>6</v>
      </c>
      <c r="W199" s="968" t="s">
        <v>6</v>
      </c>
      <c r="X199" s="962" t="s">
        <v>6</v>
      </c>
      <c r="Y199" s="968" t="s">
        <v>18</v>
      </c>
      <c r="Z199" s="963" t="s">
        <v>6</v>
      </c>
      <c r="AA199" s="962" t="s">
        <v>6</v>
      </c>
      <c r="AB199" s="963" t="s">
        <v>6</v>
      </c>
      <c r="AC199" s="963" t="s">
        <v>6</v>
      </c>
      <c r="AD199" s="964" t="s">
        <v>1660</v>
      </c>
      <c r="AE199" s="962" t="s">
        <v>1410</v>
      </c>
      <c r="AF199" s="962" t="s">
        <v>1410</v>
      </c>
      <c r="AG199" s="962" t="s">
        <v>1410</v>
      </c>
      <c r="AH199" s="962" t="s">
        <v>1410</v>
      </c>
      <c r="AI199" s="962" t="s">
        <v>1410</v>
      </c>
      <c r="AJ199" s="962" t="s">
        <v>1410</v>
      </c>
      <c r="AK199" s="962" t="s">
        <v>1410</v>
      </c>
      <c r="AL199" s="962" t="s">
        <v>1410</v>
      </c>
      <c r="AM199" s="962" t="s">
        <v>1410</v>
      </c>
      <c r="AN199" s="962" t="s">
        <v>1410</v>
      </c>
      <c r="AO199" s="962" t="s">
        <v>1410</v>
      </c>
      <c r="AP199" s="962" t="s">
        <v>1410</v>
      </c>
      <c r="AQ199" s="962" t="s">
        <v>1410</v>
      </c>
      <c r="AR199" s="962" t="s">
        <v>1410</v>
      </c>
      <c r="AS199" s="962" t="s">
        <v>1410</v>
      </c>
      <c r="AT199" s="962" t="s">
        <v>1410</v>
      </c>
      <c r="AU199" s="962" t="s">
        <v>1410</v>
      </c>
      <c r="AV199" s="962" t="s">
        <v>1410</v>
      </c>
      <c r="AW199" s="962" t="s">
        <v>1410</v>
      </c>
      <c r="AX199" s="962" t="s">
        <v>1978</v>
      </c>
      <c r="AY199" s="962" t="s">
        <v>2686</v>
      </c>
      <c r="AZ199" s="962" t="s">
        <v>5435</v>
      </c>
      <c r="BA199" s="962" t="s">
        <v>1459</v>
      </c>
      <c r="BB199" s="965" t="s">
        <v>3016</v>
      </c>
      <c r="BC199" s="965" t="s">
        <v>1567</v>
      </c>
      <c r="BD199" s="962" t="s">
        <v>6</v>
      </c>
      <c r="BE199" s="962" t="s">
        <v>1660</v>
      </c>
      <c r="BF199" s="962" t="s">
        <v>3782</v>
      </c>
      <c r="BG199" s="962" t="s">
        <v>3783</v>
      </c>
      <c r="BH199" s="962" t="s">
        <v>4232</v>
      </c>
      <c r="BI199" s="962" t="s">
        <v>4229</v>
      </c>
      <c r="BJ199" s="962" t="s">
        <v>1410</v>
      </c>
      <c r="BK199" s="962" t="s">
        <v>1410</v>
      </c>
      <c r="BL199" s="962" t="s">
        <v>1410</v>
      </c>
      <c r="BM199" s="962" t="s">
        <v>1410</v>
      </c>
      <c r="BN199" s="962" t="s">
        <v>1410</v>
      </c>
      <c r="BO199" s="962" t="s">
        <v>1410</v>
      </c>
      <c r="BP199" s="962" t="s">
        <v>1410</v>
      </c>
      <c r="BQ199" s="962" t="s">
        <v>1410</v>
      </c>
      <c r="BR199" s="962" t="s">
        <v>1410</v>
      </c>
      <c r="BS199" s="962" t="s">
        <v>4231</v>
      </c>
      <c r="BT199" s="962" t="s">
        <v>1410</v>
      </c>
      <c r="BU199" s="962" t="s">
        <v>1410</v>
      </c>
      <c r="BV199" s="962" t="s">
        <v>1410</v>
      </c>
      <c r="BW199" s="962" t="s">
        <v>1410</v>
      </c>
      <c r="BX199" s="962" t="s">
        <v>1410</v>
      </c>
      <c r="BY199" s="962" t="s">
        <v>1410</v>
      </c>
      <c r="BZ199" s="962" t="s">
        <v>1410</v>
      </c>
      <c r="CA199" s="962" t="s">
        <v>1410</v>
      </c>
      <c r="CB199" s="962" t="s">
        <v>1410</v>
      </c>
      <c r="CC199" s="962" t="s">
        <v>4229</v>
      </c>
      <c r="CD199" s="962" t="s">
        <v>4231</v>
      </c>
      <c r="CE199" s="962" t="s">
        <v>5436</v>
      </c>
      <c r="CF199" s="962" t="s">
        <v>5437</v>
      </c>
      <c r="CG199" s="962" t="s">
        <v>5438</v>
      </c>
      <c r="CH199" s="962" t="s">
        <v>5439</v>
      </c>
      <c r="CI199" s="962" t="s">
        <v>5440</v>
      </c>
      <c r="CJ199" s="962" t="s">
        <v>5441</v>
      </c>
      <c r="CK199" s="962" t="s">
        <v>5442</v>
      </c>
      <c r="CL199" s="962" t="s">
        <v>5443</v>
      </c>
      <c r="CM199" s="962" t="s">
        <v>5444</v>
      </c>
      <c r="CN199" s="962" t="s">
        <v>5445</v>
      </c>
      <c r="CO199" s="962" t="s">
        <v>5446</v>
      </c>
      <c r="CP199" s="962" t="s">
        <v>5447</v>
      </c>
      <c r="CQ199" s="962" t="s">
        <v>5447</v>
      </c>
      <c r="CR199" s="962" t="s">
        <v>1880</v>
      </c>
    </row>
    <row r="200">
      <c r="B200" s="961" t="s">
        <v>1069</v>
      </c>
      <c r="C200" s="962" t="s">
        <v>886</v>
      </c>
      <c r="D200" s="962" t="s">
        <v>1404</v>
      </c>
      <c r="E200" s="962" t="s">
        <v>1404</v>
      </c>
      <c r="F200" s="962" t="s">
        <v>1404</v>
      </c>
      <c r="G200" s="962" t="s">
        <v>1585</v>
      </c>
      <c r="H200" s="962" t="s">
        <v>2279</v>
      </c>
      <c r="I200" s="962" t="s">
        <v>1971</v>
      </c>
      <c r="J200" s="962" t="s">
        <v>2279</v>
      </c>
      <c r="K200" s="962" t="s">
        <v>1971</v>
      </c>
      <c r="L200" s="962" t="s">
        <v>1548</v>
      </c>
      <c r="M200" s="962" t="s">
        <v>6</v>
      </c>
      <c r="N200" s="962" t="s">
        <v>6</v>
      </c>
      <c r="O200" s="962" t="s">
        <v>1410</v>
      </c>
      <c r="P200" s="962" t="s">
        <v>1410</v>
      </c>
      <c r="Q200" s="962" t="s">
        <v>1410</v>
      </c>
      <c r="R200" s="962" t="s">
        <v>1410</v>
      </c>
      <c r="S200" s="962" t="s">
        <v>1410</v>
      </c>
      <c r="T200" s="962" t="s">
        <v>1908</v>
      </c>
      <c r="U200" s="963" t="s">
        <v>6</v>
      </c>
      <c r="V200" s="963" t="s">
        <v>6</v>
      </c>
      <c r="W200" s="968" t="s">
        <v>6</v>
      </c>
      <c r="X200" s="962" t="s">
        <v>6</v>
      </c>
      <c r="Y200" s="963" t="s">
        <v>12</v>
      </c>
      <c r="Z200" s="963" t="s">
        <v>6</v>
      </c>
      <c r="AA200" s="962" t="s">
        <v>6</v>
      </c>
      <c r="AB200" s="963" t="s">
        <v>6</v>
      </c>
      <c r="AC200" s="963" t="s">
        <v>6</v>
      </c>
      <c r="AD200" s="964" t="s">
        <v>1660</v>
      </c>
      <c r="AE200" s="962" t="s">
        <v>1410</v>
      </c>
      <c r="AF200" s="962" t="s">
        <v>1410</v>
      </c>
      <c r="AG200" s="962" t="s">
        <v>1410</v>
      </c>
      <c r="AH200" s="962" t="s">
        <v>1410</v>
      </c>
      <c r="AI200" s="962" t="s">
        <v>1410</v>
      </c>
      <c r="AJ200" s="962" t="s">
        <v>1410</v>
      </c>
      <c r="AK200" s="962" t="s">
        <v>1410</v>
      </c>
      <c r="AL200" s="962" t="s">
        <v>1410</v>
      </c>
      <c r="AM200" s="962" t="s">
        <v>1410</v>
      </c>
      <c r="AN200" s="962" t="s">
        <v>1410</v>
      </c>
      <c r="AO200" s="962" t="s">
        <v>1410</v>
      </c>
      <c r="AP200" s="962" t="s">
        <v>1410</v>
      </c>
      <c r="AQ200" s="962" t="s">
        <v>1410</v>
      </c>
      <c r="AR200" s="962" t="s">
        <v>1410</v>
      </c>
      <c r="AS200" s="962" t="s">
        <v>1410</v>
      </c>
      <c r="AT200" s="962" t="s">
        <v>1410</v>
      </c>
      <c r="AU200" s="962" t="s">
        <v>1410</v>
      </c>
      <c r="AV200" s="962" t="s">
        <v>1410</v>
      </c>
      <c r="AW200" s="962" t="s">
        <v>1410</v>
      </c>
      <c r="AX200" s="962" t="s">
        <v>1978</v>
      </c>
      <c r="AY200" s="962" t="s">
        <v>2686</v>
      </c>
      <c r="AZ200" s="962" t="s">
        <v>5435</v>
      </c>
      <c r="BA200" s="962" t="s">
        <v>1459</v>
      </c>
      <c r="BB200" s="965" t="s">
        <v>3016</v>
      </c>
      <c r="BC200" s="965" t="s">
        <v>1567</v>
      </c>
      <c r="BD200" s="962" t="s">
        <v>6</v>
      </c>
      <c r="BE200" s="962" t="s">
        <v>1660</v>
      </c>
      <c r="BF200" s="962" t="s">
        <v>3782</v>
      </c>
      <c r="BG200" s="962" t="s">
        <v>3783</v>
      </c>
      <c r="BH200" s="962" t="s">
        <v>4232</v>
      </c>
      <c r="BI200" s="962" t="s">
        <v>4229</v>
      </c>
      <c r="BJ200" s="962" t="s">
        <v>1410</v>
      </c>
      <c r="BK200" s="962" t="s">
        <v>1410</v>
      </c>
      <c r="BL200" s="962" t="s">
        <v>1410</v>
      </c>
      <c r="BM200" s="962" t="s">
        <v>1410</v>
      </c>
      <c r="BN200" s="962" t="s">
        <v>1410</v>
      </c>
      <c r="BO200" s="962" t="s">
        <v>1410</v>
      </c>
      <c r="BP200" s="962" t="s">
        <v>1410</v>
      </c>
      <c r="BQ200" s="962" t="s">
        <v>1410</v>
      </c>
      <c r="BR200" s="962" t="s">
        <v>1410</v>
      </c>
      <c r="BS200" s="962" t="s">
        <v>4231</v>
      </c>
      <c r="BT200" s="962" t="s">
        <v>1410</v>
      </c>
      <c r="BU200" s="962" t="s">
        <v>1410</v>
      </c>
      <c r="BV200" s="962" t="s">
        <v>1410</v>
      </c>
      <c r="BW200" s="962" t="s">
        <v>1410</v>
      </c>
      <c r="BX200" s="962" t="s">
        <v>1410</v>
      </c>
      <c r="BY200" s="962" t="s">
        <v>1410</v>
      </c>
      <c r="BZ200" s="962" t="s">
        <v>1410</v>
      </c>
      <c r="CA200" s="962" t="s">
        <v>1410</v>
      </c>
      <c r="CB200" s="962" t="s">
        <v>1410</v>
      </c>
      <c r="CC200" s="962" t="s">
        <v>4229</v>
      </c>
      <c r="CD200" s="962" t="s">
        <v>4231</v>
      </c>
      <c r="CE200" s="962" t="s">
        <v>5436</v>
      </c>
      <c r="CF200" s="962" t="s">
        <v>5437</v>
      </c>
      <c r="CG200" s="962" t="s">
        <v>5438</v>
      </c>
      <c r="CH200" s="962" t="s">
        <v>5439</v>
      </c>
      <c r="CI200" s="962" t="s">
        <v>5440</v>
      </c>
      <c r="CJ200" s="962" t="s">
        <v>5441</v>
      </c>
      <c r="CK200" s="962" t="s">
        <v>5442</v>
      </c>
      <c r="CL200" s="962" t="s">
        <v>5443</v>
      </c>
      <c r="CM200" s="962" t="s">
        <v>5444</v>
      </c>
      <c r="CN200" s="962" t="s">
        <v>5445</v>
      </c>
      <c r="CO200" s="962" t="s">
        <v>5446</v>
      </c>
      <c r="CP200" s="962" t="s">
        <v>5447</v>
      </c>
      <c r="CQ200" s="962" t="s">
        <v>5447</v>
      </c>
      <c r="CR200" s="962" t="s">
        <v>12</v>
      </c>
    </row>
    <row r="201">
      <c r="B201" s="961" t="s">
        <v>1070</v>
      </c>
      <c r="C201" s="962" t="s">
        <v>886</v>
      </c>
      <c r="D201" s="962" t="s">
        <v>1404</v>
      </c>
      <c r="E201" s="962" t="s">
        <v>1404</v>
      </c>
      <c r="F201" s="962" t="s">
        <v>1404</v>
      </c>
      <c r="G201" s="962" t="s">
        <v>1585</v>
      </c>
      <c r="H201" s="962" t="s">
        <v>2159</v>
      </c>
      <c r="I201" s="962" t="s">
        <v>1413</v>
      </c>
      <c r="J201" s="962" t="s">
        <v>2159</v>
      </c>
      <c r="K201" s="962" t="s">
        <v>1413</v>
      </c>
      <c r="L201" s="962" t="s">
        <v>1602</v>
      </c>
      <c r="M201" s="962" t="s">
        <v>6</v>
      </c>
      <c r="N201" s="962" t="s">
        <v>6</v>
      </c>
      <c r="O201" s="962" t="s">
        <v>1410</v>
      </c>
      <c r="P201" s="962" t="s">
        <v>1410</v>
      </c>
      <c r="Q201" s="962" t="s">
        <v>1410</v>
      </c>
      <c r="R201" s="962" t="s">
        <v>1410</v>
      </c>
      <c r="S201" s="962" t="s">
        <v>1410</v>
      </c>
      <c r="T201" s="962" t="s">
        <v>1908</v>
      </c>
      <c r="U201" s="963" t="s">
        <v>6</v>
      </c>
      <c r="V201" s="963" t="s">
        <v>6</v>
      </c>
      <c r="W201" s="968" t="s">
        <v>6</v>
      </c>
      <c r="X201" s="962" t="s">
        <v>6</v>
      </c>
      <c r="Y201" s="968" t="s">
        <v>18</v>
      </c>
      <c r="Z201" s="963" t="s">
        <v>6</v>
      </c>
      <c r="AA201" s="962" t="s">
        <v>6</v>
      </c>
      <c r="AB201" s="963" t="s">
        <v>6</v>
      </c>
      <c r="AC201" s="963" t="s">
        <v>6</v>
      </c>
      <c r="AD201" s="964" t="s">
        <v>1641</v>
      </c>
      <c r="AE201" s="962" t="s">
        <v>1410</v>
      </c>
      <c r="AF201" s="962" t="s">
        <v>1410</v>
      </c>
      <c r="AG201" s="962" t="s">
        <v>1410</v>
      </c>
      <c r="AH201" s="962" t="s">
        <v>1410</v>
      </c>
      <c r="AI201" s="962" t="s">
        <v>1410</v>
      </c>
      <c r="AJ201" s="962" t="s">
        <v>1410</v>
      </c>
      <c r="AK201" s="962" t="s">
        <v>1410</v>
      </c>
      <c r="AL201" s="962" t="s">
        <v>1410</v>
      </c>
      <c r="AM201" s="962" t="s">
        <v>1410</v>
      </c>
      <c r="AN201" s="962" t="s">
        <v>1410</v>
      </c>
      <c r="AO201" s="962" t="s">
        <v>1410</v>
      </c>
      <c r="AP201" s="962" t="s">
        <v>1410</v>
      </c>
      <c r="AQ201" s="962" t="s">
        <v>1410</v>
      </c>
      <c r="AR201" s="962" t="s">
        <v>1410</v>
      </c>
      <c r="AS201" s="962" t="s">
        <v>1410</v>
      </c>
      <c r="AT201" s="962" t="s">
        <v>1410</v>
      </c>
      <c r="AU201" s="962" t="s">
        <v>1410</v>
      </c>
      <c r="AV201" s="962" t="s">
        <v>1410</v>
      </c>
      <c r="AW201" s="962" t="s">
        <v>1410</v>
      </c>
      <c r="AX201" s="962" t="s">
        <v>4934</v>
      </c>
      <c r="AY201" s="962" t="s">
        <v>1778</v>
      </c>
      <c r="AZ201" s="962" t="s">
        <v>5419</v>
      </c>
      <c r="BA201" s="962" t="s">
        <v>1459</v>
      </c>
      <c r="BB201" s="965" t="s">
        <v>1927</v>
      </c>
      <c r="BC201" s="965" t="s">
        <v>1567</v>
      </c>
      <c r="BD201" s="962" t="s">
        <v>6</v>
      </c>
      <c r="BE201" s="962" t="s">
        <v>1641</v>
      </c>
      <c r="BF201" s="962" t="s">
        <v>2112</v>
      </c>
      <c r="BG201" s="962" t="s">
        <v>2113</v>
      </c>
      <c r="BH201" s="962" t="s">
        <v>5420</v>
      </c>
      <c r="BI201" s="962" t="s">
        <v>5421</v>
      </c>
      <c r="BJ201" s="962" t="s">
        <v>1410</v>
      </c>
      <c r="BK201" s="962" t="s">
        <v>1410</v>
      </c>
      <c r="BL201" s="962" t="s">
        <v>1410</v>
      </c>
      <c r="BM201" s="962" t="s">
        <v>1410</v>
      </c>
      <c r="BN201" s="962" t="s">
        <v>1410</v>
      </c>
      <c r="BO201" s="962" t="s">
        <v>1410</v>
      </c>
      <c r="BP201" s="962" t="s">
        <v>1410</v>
      </c>
      <c r="BQ201" s="962" t="s">
        <v>1410</v>
      </c>
      <c r="BR201" s="962" t="s">
        <v>1410</v>
      </c>
      <c r="BS201" s="962" t="s">
        <v>5422</v>
      </c>
      <c r="BT201" s="962" t="s">
        <v>1410</v>
      </c>
      <c r="BU201" s="962" t="s">
        <v>1410</v>
      </c>
      <c r="BV201" s="962" t="s">
        <v>1410</v>
      </c>
      <c r="BW201" s="962" t="s">
        <v>1410</v>
      </c>
      <c r="BX201" s="962" t="s">
        <v>1410</v>
      </c>
      <c r="BY201" s="962" t="s">
        <v>1410</v>
      </c>
      <c r="BZ201" s="962" t="s">
        <v>1410</v>
      </c>
      <c r="CA201" s="962" t="s">
        <v>1410</v>
      </c>
      <c r="CB201" s="962" t="s">
        <v>1410</v>
      </c>
      <c r="CC201" s="962" t="s">
        <v>5421</v>
      </c>
      <c r="CD201" s="962" t="s">
        <v>5422</v>
      </c>
      <c r="CE201" s="962" t="s">
        <v>5423</v>
      </c>
      <c r="CF201" s="962" t="s">
        <v>5424</v>
      </c>
      <c r="CG201" s="962" t="s">
        <v>5425</v>
      </c>
      <c r="CH201" s="962" t="s">
        <v>5426</v>
      </c>
      <c r="CI201" s="962" t="s">
        <v>5427</v>
      </c>
      <c r="CJ201" s="962" t="s">
        <v>5428</v>
      </c>
      <c r="CK201" s="962" t="s">
        <v>5429</v>
      </c>
      <c r="CL201" s="962" t="s">
        <v>5430</v>
      </c>
      <c r="CM201" s="962" t="s">
        <v>5431</v>
      </c>
      <c r="CN201" s="962" t="s">
        <v>5432</v>
      </c>
      <c r="CO201" s="962" t="s">
        <v>5433</v>
      </c>
      <c r="CP201" s="962" t="s">
        <v>5434</v>
      </c>
      <c r="CQ201" s="962" t="s">
        <v>5434</v>
      </c>
      <c r="CR201" s="962" t="s">
        <v>2802</v>
      </c>
    </row>
    <row r="202">
      <c r="B202" s="961" t="s">
        <v>1071</v>
      </c>
      <c r="C202" s="962" t="s">
        <v>886</v>
      </c>
      <c r="D202" s="962" t="s">
        <v>1404</v>
      </c>
      <c r="E202" s="962" t="s">
        <v>1404</v>
      </c>
      <c r="F202" s="962" t="s">
        <v>1404</v>
      </c>
      <c r="G202" s="962" t="s">
        <v>1585</v>
      </c>
      <c r="H202" s="962" t="s">
        <v>2279</v>
      </c>
      <c r="I202" s="962" t="s">
        <v>1697</v>
      </c>
      <c r="J202" s="962" t="s">
        <v>2279</v>
      </c>
      <c r="K202" s="962" t="s">
        <v>1697</v>
      </c>
      <c r="L202" s="962" t="s">
        <v>1602</v>
      </c>
      <c r="M202" s="962" t="s">
        <v>6</v>
      </c>
      <c r="N202" s="962" t="s">
        <v>6</v>
      </c>
      <c r="O202" s="962" t="s">
        <v>1410</v>
      </c>
      <c r="P202" s="962" t="s">
        <v>1410</v>
      </c>
      <c r="Q202" s="962" t="s">
        <v>1410</v>
      </c>
      <c r="R202" s="962" t="s">
        <v>1410</v>
      </c>
      <c r="S202" s="962" t="s">
        <v>1410</v>
      </c>
      <c r="T202" s="962" t="s">
        <v>1908</v>
      </c>
      <c r="U202" s="963" t="s">
        <v>6</v>
      </c>
      <c r="V202" s="963" t="s">
        <v>6</v>
      </c>
      <c r="W202" s="968" t="s">
        <v>6</v>
      </c>
      <c r="X202" s="962" t="s">
        <v>6</v>
      </c>
      <c r="Y202" s="968" t="s">
        <v>18</v>
      </c>
      <c r="Z202" s="963" t="s">
        <v>6</v>
      </c>
      <c r="AA202" s="962" t="s">
        <v>6</v>
      </c>
      <c r="AB202" s="963" t="s">
        <v>6</v>
      </c>
      <c r="AC202" s="963" t="s">
        <v>6</v>
      </c>
      <c r="AD202" s="964" t="s">
        <v>1660</v>
      </c>
      <c r="AE202" s="962" t="s">
        <v>1410</v>
      </c>
      <c r="AF202" s="962" t="s">
        <v>1410</v>
      </c>
      <c r="AG202" s="962" t="s">
        <v>1410</v>
      </c>
      <c r="AH202" s="962" t="s">
        <v>1410</v>
      </c>
      <c r="AI202" s="962" t="s">
        <v>1410</v>
      </c>
      <c r="AJ202" s="962" t="s">
        <v>1410</v>
      </c>
      <c r="AK202" s="962" t="s">
        <v>1410</v>
      </c>
      <c r="AL202" s="962" t="s">
        <v>1410</v>
      </c>
      <c r="AM202" s="962" t="s">
        <v>1410</v>
      </c>
      <c r="AN202" s="962" t="s">
        <v>1410</v>
      </c>
      <c r="AO202" s="962" t="s">
        <v>1410</v>
      </c>
      <c r="AP202" s="962" t="s">
        <v>1410</v>
      </c>
      <c r="AQ202" s="962" t="s">
        <v>1410</v>
      </c>
      <c r="AR202" s="962" t="s">
        <v>1410</v>
      </c>
      <c r="AS202" s="962" t="s">
        <v>1410</v>
      </c>
      <c r="AT202" s="962" t="s">
        <v>1410</v>
      </c>
      <c r="AU202" s="962" t="s">
        <v>1410</v>
      </c>
      <c r="AV202" s="962" t="s">
        <v>1410</v>
      </c>
      <c r="AW202" s="962" t="s">
        <v>1410</v>
      </c>
      <c r="AX202" s="962" t="s">
        <v>1978</v>
      </c>
      <c r="AY202" s="962" t="s">
        <v>2686</v>
      </c>
      <c r="AZ202" s="962" t="s">
        <v>5435</v>
      </c>
      <c r="BA202" s="962" t="s">
        <v>1459</v>
      </c>
      <c r="BB202" s="965" t="s">
        <v>3016</v>
      </c>
      <c r="BC202" s="965" t="s">
        <v>1567</v>
      </c>
      <c r="BD202" s="962" t="s">
        <v>6</v>
      </c>
      <c r="BE202" s="962" t="s">
        <v>1660</v>
      </c>
      <c r="BF202" s="962" t="s">
        <v>3782</v>
      </c>
      <c r="BG202" s="962" t="s">
        <v>3783</v>
      </c>
      <c r="BH202" s="962" t="s">
        <v>4232</v>
      </c>
      <c r="BI202" s="962" t="s">
        <v>4229</v>
      </c>
      <c r="BJ202" s="962" t="s">
        <v>1410</v>
      </c>
      <c r="BK202" s="962" t="s">
        <v>1410</v>
      </c>
      <c r="BL202" s="962" t="s">
        <v>1410</v>
      </c>
      <c r="BM202" s="962" t="s">
        <v>1410</v>
      </c>
      <c r="BN202" s="962" t="s">
        <v>1410</v>
      </c>
      <c r="BO202" s="962" t="s">
        <v>1410</v>
      </c>
      <c r="BP202" s="962" t="s">
        <v>1410</v>
      </c>
      <c r="BQ202" s="962" t="s">
        <v>1410</v>
      </c>
      <c r="BR202" s="962" t="s">
        <v>1410</v>
      </c>
      <c r="BS202" s="962" t="s">
        <v>4231</v>
      </c>
      <c r="BT202" s="962" t="s">
        <v>1410</v>
      </c>
      <c r="BU202" s="962" t="s">
        <v>1410</v>
      </c>
      <c r="BV202" s="962" t="s">
        <v>1410</v>
      </c>
      <c r="BW202" s="962" t="s">
        <v>1410</v>
      </c>
      <c r="BX202" s="962" t="s">
        <v>1410</v>
      </c>
      <c r="BY202" s="962" t="s">
        <v>1410</v>
      </c>
      <c r="BZ202" s="962" t="s">
        <v>1410</v>
      </c>
      <c r="CA202" s="962" t="s">
        <v>1410</v>
      </c>
      <c r="CB202" s="962" t="s">
        <v>1410</v>
      </c>
      <c r="CC202" s="962" t="s">
        <v>4229</v>
      </c>
      <c r="CD202" s="962" t="s">
        <v>4231</v>
      </c>
      <c r="CE202" s="962" t="s">
        <v>5436</v>
      </c>
      <c r="CF202" s="962" t="s">
        <v>5437</v>
      </c>
      <c r="CG202" s="962" t="s">
        <v>5438</v>
      </c>
      <c r="CH202" s="962" t="s">
        <v>5439</v>
      </c>
      <c r="CI202" s="962" t="s">
        <v>5440</v>
      </c>
      <c r="CJ202" s="962" t="s">
        <v>5441</v>
      </c>
      <c r="CK202" s="962" t="s">
        <v>5442</v>
      </c>
      <c r="CL202" s="962" t="s">
        <v>5443</v>
      </c>
      <c r="CM202" s="962" t="s">
        <v>5444</v>
      </c>
      <c r="CN202" s="962" t="s">
        <v>5445</v>
      </c>
      <c r="CO202" s="962" t="s">
        <v>5446</v>
      </c>
      <c r="CP202" s="962" t="s">
        <v>5447</v>
      </c>
      <c r="CQ202" s="962" t="s">
        <v>5447</v>
      </c>
      <c r="CR202" s="962" t="s">
        <v>12</v>
      </c>
    </row>
    <row r="203">
      <c r="B203" s="966" t="s">
        <v>1072</v>
      </c>
      <c r="C203" s="962" t="s">
        <v>886</v>
      </c>
      <c r="D203" s="962" t="s">
        <v>1404</v>
      </c>
      <c r="E203" s="962" t="s">
        <v>1404</v>
      </c>
      <c r="F203" s="962" t="s">
        <v>1404</v>
      </c>
      <c r="G203" s="962" t="s">
        <v>1585</v>
      </c>
      <c r="H203" s="962" t="s">
        <v>1415</v>
      </c>
      <c r="I203" s="962" t="s">
        <v>1427</v>
      </c>
      <c r="J203" s="962" t="s">
        <v>1415</v>
      </c>
      <c r="K203" s="962" t="s">
        <v>1427</v>
      </c>
      <c r="L203" s="962" t="s">
        <v>1602</v>
      </c>
      <c r="M203" s="962" t="s">
        <v>6</v>
      </c>
      <c r="N203" s="962" t="s">
        <v>6</v>
      </c>
      <c r="O203" s="962" t="s">
        <v>1410</v>
      </c>
      <c r="P203" s="962" t="s">
        <v>1410</v>
      </c>
      <c r="Q203" s="962" t="s">
        <v>1410</v>
      </c>
      <c r="R203" s="962" t="s">
        <v>1410</v>
      </c>
      <c r="S203" s="962" t="s">
        <v>1410</v>
      </c>
      <c r="T203" s="962" t="s">
        <v>1404</v>
      </c>
      <c r="U203" s="963" t="s">
        <v>6</v>
      </c>
      <c r="V203" s="963" t="s">
        <v>6</v>
      </c>
      <c r="W203" s="968" t="s">
        <v>6</v>
      </c>
      <c r="X203" s="962" t="s">
        <v>6</v>
      </c>
      <c r="Y203" s="968" t="s">
        <v>12</v>
      </c>
      <c r="Z203" s="963" t="s">
        <v>6</v>
      </c>
      <c r="AA203" s="962" t="s">
        <v>6</v>
      </c>
      <c r="AB203" s="963" t="s">
        <v>6</v>
      </c>
      <c r="AC203" s="963" t="s">
        <v>6</v>
      </c>
      <c r="AD203" s="964" t="s">
        <v>4985</v>
      </c>
      <c r="AE203" s="962" t="s">
        <v>1410</v>
      </c>
      <c r="AF203" s="962" t="s">
        <v>1410</v>
      </c>
      <c r="AG203" s="962" t="s">
        <v>1410</v>
      </c>
      <c r="AH203" s="962" t="s">
        <v>1410</v>
      </c>
      <c r="AI203" s="962" t="s">
        <v>1410</v>
      </c>
      <c r="AJ203" s="962" t="s">
        <v>1410</v>
      </c>
      <c r="AK203" s="962" t="s">
        <v>1410</v>
      </c>
      <c r="AL203" s="962" t="s">
        <v>1410</v>
      </c>
      <c r="AM203" s="962" t="s">
        <v>1410</v>
      </c>
      <c r="AN203" s="962" t="s">
        <v>1410</v>
      </c>
      <c r="AO203" s="962" t="s">
        <v>1410</v>
      </c>
      <c r="AP203" s="962" t="s">
        <v>1410</v>
      </c>
      <c r="AQ203" s="962" t="s">
        <v>1410</v>
      </c>
      <c r="AR203" s="962" t="s">
        <v>1410</v>
      </c>
      <c r="AS203" s="962" t="s">
        <v>1410</v>
      </c>
      <c r="AT203" s="962" t="s">
        <v>1410</v>
      </c>
      <c r="AU203" s="962" t="s">
        <v>1410</v>
      </c>
      <c r="AV203" s="962" t="s">
        <v>1410</v>
      </c>
      <c r="AW203" s="962" t="s">
        <v>1410</v>
      </c>
      <c r="AX203" s="962" t="s">
        <v>5448</v>
      </c>
      <c r="AY203" s="962" t="s">
        <v>5449</v>
      </c>
      <c r="AZ203" s="962" t="s">
        <v>5450</v>
      </c>
      <c r="BA203" s="962" t="s">
        <v>1459</v>
      </c>
      <c r="BB203" s="965" t="s">
        <v>5451</v>
      </c>
      <c r="BC203" s="965" t="s">
        <v>1567</v>
      </c>
      <c r="BD203" s="962" t="s">
        <v>6</v>
      </c>
      <c r="BE203" s="962" t="s">
        <v>4985</v>
      </c>
      <c r="BF203" s="962" t="s">
        <v>5452</v>
      </c>
      <c r="BG203" s="962" t="s">
        <v>5453</v>
      </c>
      <c r="BH203" s="962" t="s">
        <v>5454</v>
      </c>
      <c r="BI203" s="962" t="s">
        <v>5455</v>
      </c>
      <c r="BJ203" s="962" t="s">
        <v>1410</v>
      </c>
      <c r="BK203" s="962" t="s">
        <v>1410</v>
      </c>
      <c r="BL203" s="962" t="s">
        <v>1410</v>
      </c>
      <c r="BM203" s="962" t="s">
        <v>1410</v>
      </c>
      <c r="BN203" s="962" t="s">
        <v>1410</v>
      </c>
      <c r="BO203" s="962" t="s">
        <v>1410</v>
      </c>
      <c r="BP203" s="962" t="s">
        <v>1410</v>
      </c>
      <c r="BQ203" s="962" t="s">
        <v>1410</v>
      </c>
      <c r="BR203" s="962" t="s">
        <v>1410</v>
      </c>
      <c r="BS203" s="962" t="s">
        <v>3498</v>
      </c>
      <c r="BT203" s="962" t="s">
        <v>1410</v>
      </c>
      <c r="BU203" s="962" t="s">
        <v>1410</v>
      </c>
      <c r="BV203" s="962" t="s">
        <v>1410</v>
      </c>
      <c r="BW203" s="962" t="s">
        <v>1410</v>
      </c>
      <c r="BX203" s="962" t="s">
        <v>1410</v>
      </c>
      <c r="BY203" s="962" t="s">
        <v>1410</v>
      </c>
      <c r="BZ203" s="962" t="s">
        <v>1410</v>
      </c>
      <c r="CA203" s="962" t="s">
        <v>1410</v>
      </c>
      <c r="CB203" s="962" t="s">
        <v>1410</v>
      </c>
      <c r="CC203" s="962" t="s">
        <v>5455</v>
      </c>
      <c r="CD203" s="962" t="s">
        <v>3498</v>
      </c>
      <c r="CE203" s="962" t="s">
        <v>5456</v>
      </c>
      <c r="CF203" s="962" t="s">
        <v>5457</v>
      </c>
      <c r="CG203" s="962" t="s">
        <v>5458</v>
      </c>
      <c r="CH203" s="962" t="s">
        <v>5459</v>
      </c>
      <c r="CI203" s="962" t="s">
        <v>5460</v>
      </c>
      <c r="CJ203" s="962" t="s">
        <v>5461</v>
      </c>
      <c r="CK203" s="962" t="s">
        <v>5462</v>
      </c>
      <c r="CL203" s="962" t="s">
        <v>5463</v>
      </c>
      <c r="CM203" s="962" t="s">
        <v>5464</v>
      </c>
      <c r="CN203" s="962" t="s">
        <v>5465</v>
      </c>
      <c r="CO203" s="962" t="s">
        <v>5466</v>
      </c>
      <c r="CP203" s="962" t="s">
        <v>5467</v>
      </c>
      <c r="CQ203" s="962" t="s">
        <v>5467</v>
      </c>
      <c r="CR203" s="962" t="s">
        <v>12</v>
      </c>
    </row>
    <row r="204">
      <c r="B204" s="966" t="s">
        <v>1073</v>
      </c>
      <c r="C204" s="962" t="s">
        <v>886</v>
      </c>
      <c r="D204" s="962" t="s">
        <v>1404</v>
      </c>
      <c r="E204" s="962" t="s">
        <v>1404</v>
      </c>
      <c r="F204" s="962" t="s">
        <v>1404</v>
      </c>
      <c r="G204" s="962" t="s">
        <v>1585</v>
      </c>
      <c r="H204" s="962" t="s">
        <v>1459</v>
      </c>
      <c r="I204" s="962" t="s">
        <v>1463</v>
      </c>
      <c r="J204" s="962" t="s">
        <v>1459</v>
      </c>
      <c r="K204" s="962" t="s">
        <v>1463</v>
      </c>
      <c r="L204" s="962" t="s">
        <v>1602</v>
      </c>
      <c r="M204" s="962" t="s">
        <v>6</v>
      </c>
      <c r="N204" s="962" t="s">
        <v>6</v>
      </c>
      <c r="O204" s="962" t="s">
        <v>1410</v>
      </c>
      <c r="P204" s="962" t="s">
        <v>1410</v>
      </c>
      <c r="Q204" s="962" t="s">
        <v>1410</v>
      </c>
      <c r="R204" s="962" t="s">
        <v>1410</v>
      </c>
      <c r="S204" s="962" t="s">
        <v>1410</v>
      </c>
      <c r="T204" s="962" t="s">
        <v>1404</v>
      </c>
      <c r="U204" s="963" t="s">
        <v>6</v>
      </c>
      <c r="V204" s="963" t="s">
        <v>6</v>
      </c>
      <c r="W204" s="968" t="s">
        <v>6</v>
      </c>
      <c r="X204" s="962" t="s">
        <v>6</v>
      </c>
      <c r="Y204" s="968" t="s">
        <v>12</v>
      </c>
      <c r="Z204" s="963" t="s">
        <v>6</v>
      </c>
      <c r="AA204" s="962" t="s">
        <v>6</v>
      </c>
      <c r="AB204" s="963" t="s">
        <v>6</v>
      </c>
      <c r="AC204" s="963" t="s">
        <v>6</v>
      </c>
      <c r="AD204" s="964" t="s">
        <v>1697</v>
      </c>
      <c r="AE204" s="962" t="s">
        <v>1410</v>
      </c>
      <c r="AF204" s="962" t="s">
        <v>1410</v>
      </c>
      <c r="AG204" s="962" t="s">
        <v>1410</v>
      </c>
      <c r="AH204" s="962" t="s">
        <v>1410</v>
      </c>
      <c r="AI204" s="962" t="s">
        <v>1410</v>
      </c>
      <c r="AJ204" s="962" t="s">
        <v>1410</v>
      </c>
      <c r="AK204" s="962" t="s">
        <v>1410</v>
      </c>
      <c r="AL204" s="962" t="s">
        <v>1410</v>
      </c>
      <c r="AM204" s="962" t="s">
        <v>1410</v>
      </c>
      <c r="AN204" s="962" t="s">
        <v>1410</v>
      </c>
      <c r="AO204" s="962" t="s">
        <v>1410</v>
      </c>
      <c r="AP204" s="962" t="s">
        <v>1410</v>
      </c>
      <c r="AQ204" s="962" t="s">
        <v>1410</v>
      </c>
      <c r="AR204" s="962" t="s">
        <v>1410</v>
      </c>
      <c r="AS204" s="962" t="s">
        <v>1410</v>
      </c>
      <c r="AT204" s="962" t="s">
        <v>1410</v>
      </c>
      <c r="AU204" s="962" t="s">
        <v>1410</v>
      </c>
      <c r="AV204" s="962" t="s">
        <v>1410</v>
      </c>
      <c r="AW204" s="962" t="s">
        <v>1410</v>
      </c>
      <c r="AX204" s="962" t="s">
        <v>2078</v>
      </c>
      <c r="AY204" s="962" t="s">
        <v>2971</v>
      </c>
      <c r="AZ204" s="962" t="s">
        <v>5468</v>
      </c>
      <c r="BA204" s="962" t="s">
        <v>1459</v>
      </c>
      <c r="BB204" s="965" t="s">
        <v>5469</v>
      </c>
      <c r="BC204" s="965" t="s">
        <v>1567</v>
      </c>
      <c r="BD204" s="962" t="s">
        <v>6</v>
      </c>
      <c r="BE204" s="962" t="s">
        <v>1697</v>
      </c>
      <c r="BF204" s="962" t="s">
        <v>5008</v>
      </c>
      <c r="BG204" s="962" t="s">
        <v>5009</v>
      </c>
      <c r="BH204" s="962" t="s">
        <v>5031</v>
      </c>
      <c r="BI204" s="962" t="s">
        <v>3875</v>
      </c>
      <c r="BJ204" s="962" t="s">
        <v>1410</v>
      </c>
      <c r="BK204" s="962" t="s">
        <v>1410</v>
      </c>
      <c r="BL204" s="962" t="s">
        <v>1410</v>
      </c>
      <c r="BM204" s="962" t="s">
        <v>1410</v>
      </c>
      <c r="BN204" s="962" t="s">
        <v>1410</v>
      </c>
      <c r="BO204" s="962" t="s">
        <v>1410</v>
      </c>
      <c r="BP204" s="962" t="s">
        <v>1410</v>
      </c>
      <c r="BQ204" s="962" t="s">
        <v>1410</v>
      </c>
      <c r="BR204" s="962" t="s">
        <v>1410</v>
      </c>
      <c r="BS204" s="962" t="s">
        <v>5470</v>
      </c>
      <c r="BT204" s="962" t="s">
        <v>1410</v>
      </c>
      <c r="BU204" s="962" t="s">
        <v>1410</v>
      </c>
      <c r="BV204" s="962" t="s">
        <v>1410</v>
      </c>
      <c r="BW204" s="962" t="s">
        <v>1410</v>
      </c>
      <c r="BX204" s="962" t="s">
        <v>1410</v>
      </c>
      <c r="BY204" s="962" t="s">
        <v>1410</v>
      </c>
      <c r="BZ204" s="962" t="s">
        <v>1410</v>
      </c>
      <c r="CA204" s="962" t="s">
        <v>1410</v>
      </c>
      <c r="CB204" s="962" t="s">
        <v>1410</v>
      </c>
      <c r="CC204" s="962" t="s">
        <v>3875</v>
      </c>
      <c r="CD204" s="962" t="s">
        <v>5470</v>
      </c>
      <c r="CE204" s="962" t="s">
        <v>5471</v>
      </c>
      <c r="CF204" s="962" t="s">
        <v>5472</v>
      </c>
      <c r="CG204" s="962" t="s">
        <v>5473</v>
      </c>
      <c r="CH204" s="962" t="s">
        <v>5474</v>
      </c>
      <c r="CI204" s="962" t="s">
        <v>5475</v>
      </c>
      <c r="CJ204" s="962" t="s">
        <v>5476</v>
      </c>
      <c r="CK204" s="962" t="s">
        <v>5477</v>
      </c>
      <c r="CL204" s="962" t="s">
        <v>5478</v>
      </c>
      <c r="CM204" s="962" t="s">
        <v>5479</v>
      </c>
      <c r="CN204" s="962" t="s">
        <v>5480</v>
      </c>
      <c r="CO204" s="962" t="s">
        <v>5481</v>
      </c>
      <c r="CP204" s="962" t="s">
        <v>5482</v>
      </c>
      <c r="CQ204" s="962" t="s">
        <v>5482</v>
      </c>
      <c r="CR204" s="962" t="s">
        <v>12</v>
      </c>
    </row>
    <row r="205">
      <c r="B205" s="966" t="s">
        <v>1074</v>
      </c>
      <c r="C205" s="962" t="s">
        <v>886</v>
      </c>
      <c r="D205" s="962" t="s">
        <v>1404</v>
      </c>
      <c r="E205" s="962" t="s">
        <v>1404</v>
      </c>
      <c r="F205" s="962" t="s">
        <v>1404</v>
      </c>
      <c r="G205" s="962" t="s">
        <v>1585</v>
      </c>
      <c r="H205" s="962" t="s">
        <v>1415</v>
      </c>
      <c r="I205" s="962" t="s">
        <v>1427</v>
      </c>
      <c r="J205" s="962" t="s">
        <v>1415</v>
      </c>
      <c r="K205" s="962" t="s">
        <v>1427</v>
      </c>
      <c r="L205" s="962" t="s">
        <v>1602</v>
      </c>
      <c r="M205" s="962" t="s">
        <v>6</v>
      </c>
      <c r="N205" s="962" t="s">
        <v>6</v>
      </c>
      <c r="O205" s="962" t="s">
        <v>1410</v>
      </c>
      <c r="P205" s="962" t="s">
        <v>1410</v>
      </c>
      <c r="Q205" s="962" t="s">
        <v>1410</v>
      </c>
      <c r="R205" s="962" t="s">
        <v>1410</v>
      </c>
      <c r="S205" s="962" t="s">
        <v>1410</v>
      </c>
      <c r="T205" s="962" t="s">
        <v>1404</v>
      </c>
      <c r="U205" s="963" t="s">
        <v>6</v>
      </c>
      <c r="V205" s="963" t="s">
        <v>6</v>
      </c>
      <c r="W205" s="968" t="s">
        <v>6</v>
      </c>
      <c r="X205" s="962" t="s">
        <v>6</v>
      </c>
      <c r="Y205" s="968" t="s">
        <v>12</v>
      </c>
      <c r="Z205" s="963" t="s">
        <v>6</v>
      </c>
      <c r="AA205" s="962" t="s">
        <v>6</v>
      </c>
      <c r="AB205" s="963" t="s">
        <v>6</v>
      </c>
      <c r="AC205" s="963" t="s">
        <v>6</v>
      </c>
      <c r="AD205" s="964" t="s">
        <v>4985</v>
      </c>
      <c r="AE205" s="962" t="s">
        <v>1410</v>
      </c>
      <c r="AF205" s="962" t="s">
        <v>1410</v>
      </c>
      <c r="AG205" s="962" t="s">
        <v>1410</v>
      </c>
      <c r="AH205" s="962" t="s">
        <v>1410</v>
      </c>
      <c r="AI205" s="962" t="s">
        <v>1410</v>
      </c>
      <c r="AJ205" s="962" t="s">
        <v>1410</v>
      </c>
      <c r="AK205" s="962" t="s">
        <v>1410</v>
      </c>
      <c r="AL205" s="962" t="s">
        <v>1410</v>
      </c>
      <c r="AM205" s="962" t="s">
        <v>1410</v>
      </c>
      <c r="AN205" s="962" t="s">
        <v>1410</v>
      </c>
      <c r="AO205" s="962" t="s">
        <v>1410</v>
      </c>
      <c r="AP205" s="962" t="s">
        <v>1410</v>
      </c>
      <c r="AQ205" s="962" t="s">
        <v>1410</v>
      </c>
      <c r="AR205" s="962" t="s">
        <v>1410</v>
      </c>
      <c r="AS205" s="962" t="s">
        <v>1410</v>
      </c>
      <c r="AT205" s="962" t="s">
        <v>1410</v>
      </c>
      <c r="AU205" s="962" t="s">
        <v>1410</v>
      </c>
      <c r="AV205" s="962" t="s">
        <v>1410</v>
      </c>
      <c r="AW205" s="962" t="s">
        <v>1410</v>
      </c>
      <c r="AX205" s="962" t="s">
        <v>5448</v>
      </c>
      <c r="AY205" s="962" t="s">
        <v>5449</v>
      </c>
      <c r="AZ205" s="962" t="s">
        <v>5450</v>
      </c>
      <c r="BA205" s="962" t="s">
        <v>1459</v>
      </c>
      <c r="BB205" s="965" t="s">
        <v>5451</v>
      </c>
      <c r="BC205" s="965" t="s">
        <v>1567</v>
      </c>
      <c r="BD205" s="962" t="s">
        <v>6</v>
      </c>
      <c r="BE205" s="962" t="s">
        <v>4985</v>
      </c>
      <c r="BF205" s="962" t="s">
        <v>5452</v>
      </c>
      <c r="BG205" s="962" t="s">
        <v>5453</v>
      </c>
      <c r="BH205" s="962" t="s">
        <v>5454</v>
      </c>
      <c r="BI205" s="962" t="s">
        <v>5455</v>
      </c>
      <c r="BJ205" s="962" t="s">
        <v>1410</v>
      </c>
      <c r="BK205" s="962" t="s">
        <v>1410</v>
      </c>
      <c r="BL205" s="962" t="s">
        <v>1410</v>
      </c>
      <c r="BM205" s="962" t="s">
        <v>1410</v>
      </c>
      <c r="BN205" s="962" t="s">
        <v>1410</v>
      </c>
      <c r="BO205" s="962" t="s">
        <v>1410</v>
      </c>
      <c r="BP205" s="962" t="s">
        <v>1410</v>
      </c>
      <c r="BQ205" s="962" t="s">
        <v>1410</v>
      </c>
      <c r="BR205" s="962" t="s">
        <v>1410</v>
      </c>
      <c r="BS205" s="962" t="s">
        <v>3498</v>
      </c>
      <c r="BT205" s="962" t="s">
        <v>1410</v>
      </c>
      <c r="BU205" s="962" t="s">
        <v>1410</v>
      </c>
      <c r="BV205" s="962" t="s">
        <v>1410</v>
      </c>
      <c r="BW205" s="962" t="s">
        <v>1410</v>
      </c>
      <c r="BX205" s="962" t="s">
        <v>1410</v>
      </c>
      <c r="BY205" s="962" t="s">
        <v>1410</v>
      </c>
      <c r="BZ205" s="962" t="s">
        <v>1410</v>
      </c>
      <c r="CA205" s="962" t="s">
        <v>1410</v>
      </c>
      <c r="CB205" s="962" t="s">
        <v>1410</v>
      </c>
      <c r="CC205" s="962" t="s">
        <v>5455</v>
      </c>
      <c r="CD205" s="962" t="s">
        <v>3498</v>
      </c>
      <c r="CE205" s="962" t="s">
        <v>5456</v>
      </c>
      <c r="CF205" s="962" t="s">
        <v>5457</v>
      </c>
      <c r="CG205" s="962" t="s">
        <v>5458</v>
      </c>
      <c r="CH205" s="962" t="s">
        <v>5459</v>
      </c>
      <c r="CI205" s="962" t="s">
        <v>5460</v>
      </c>
      <c r="CJ205" s="962" t="s">
        <v>5461</v>
      </c>
      <c r="CK205" s="962" t="s">
        <v>5462</v>
      </c>
      <c r="CL205" s="962" t="s">
        <v>5463</v>
      </c>
      <c r="CM205" s="962" t="s">
        <v>5464</v>
      </c>
      <c r="CN205" s="962" t="s">
        <v>5465</v>
      </c>
      <c r="CO205" s="962" t="s">
        <v>5466</v>
      </c>
      <c r="CP205" s="962" t="s">
        <v>5467</v>
      </c>
      <c r="CQ205" s="962" t="s">
        <v>5467</v>
      </c>
      <c r="CR205" s="962" t="s">
        <v>12</v>
      </c>
    </row>
    <row r="206">
      <c r="B206" s="966" t="s">
        <v>1075</v>
      </c>
      <c r="C206" s="962" t="s">
        <v>886</v>
      </c>
      <c r="D206" s="962" t="s">
        <v>1404</v>
      </c>
      <c r="E206" s="962" t="s">
        <v>1404</v>
      </c>
      <c r="F206" s="962" t="s">
        <v>1404</v>
      </c>
      <c r="G206" s="962" t="s">
        <v>1585</v>
      </c>
      <c r="H206" s="962" t="s">
        <v>1459</v>
      </c>
      <c r="I206" s="962" t="s">
        <v>1463</v>
      </c>
      <c r="J206" s="962" t="s">
        <v>1459</v>
      </c>
      <c r="K206" s="962" t="s">
        <v>1463</v>
      </c>
      <c r="L206" s="962" t="s">
        <v>1602</v>
      </c>
      <c r="M206" s="962" t="s">
        <v>6</v>
      </c>
      <c r="N206" s="962" t="s">
        <v>6</v>
      </c>
      <c r="O206" s="962" t="s">
        <v>1410</v>
      </c>
      <c r="P206" s="962" t="s">
        <v>1410</v>
      </c>
      <c r="Q206" s="962" t="s">
        <v>1410</v>
      </c>
      <c r="R206" s="962" t="s">
        <v>1410</v>
      </c>
      <c r="S206" s="962" t="s">
        <v>1410</v>
      </c>
      <c r="T206" s="962" t="s">
        <v>1404</v>
      </c>
      <c r="U206" s="963" t="s">
        <v>6</v>
      </c>
      <c r="V206" s="963" t="s">
        <v>6</v>
      </c>
      <c r="W206" s="968" t="s">
        <v>6</v>
      </c>
      <c r="X206" s="962" t="s">
        <v>6</v>
      </c>
      <c r="Y206" s="968" t="s">
        <v>12</v>
      </c>
      <c r="Z206" s="963" t="s">
        <v>6</v>
      </c>
      <c r="AA206" s="962" t="s">
        <v>6</v>
      </c>
      <c r="AB206" s="963" t="s">
        <v>6</v>
      </c>
      <c r="AC206" s="963" t="s">
        <v>6</v>
      </c>
      <c r="AD206" s="964" t="s">
        <v>1697</v>
      </c>
      <c r="AE206" s="962" t="s">
        <v>1410</v>
      </c>
      <c r="AF206" s="962" t="s">
        <v>1410</v>
      </c>
      <c r="AG206" s="962" t="s">
        <v>1410</v>
      </c>
      <c r="AH206" s="962" t="s">
        <v>1410</v>
      </c>
      <c r="AI206" s="962" t="s">
        <v>1410</v>
      </c>
      <c r="AJ206" s="962" t="s">
        <v>1410</v>
      </c>
      <c r="AK206" s="962" t="s">
        <v>1410</v>
      </c>
      <c r="AL206" s="962" t="s">
        <v>1410</v>
      </c>
      <c r="AM206" s="962" t="s">
        <v>1410</v>
      </c>
      <c r="AN206" s="962" t="s">
        <v>1410</v>
      </c>
      <c r="AO206" s="962" t="s">
        <v>1410</v>
      </c>
      <c r="AP206" s="962" t="s">
        <v>1410</v>
      </c>
      <c r="AQ206" s="962" t="s">
        <v>1410</v>
      </c>
      <c r="AR206" s="962" t="s">
        <v>1410</v>
      </c>
      <c r="AS206" s="962" t="s">
        <v>1410</v>
      </c>
      <c r="AT206" s="962" t="s">
        <v>1410</v>
      </c>
      <c r="AU206" s="962" t="s">
        <v>1410</v>
      </c>
      <c r="AV206" s="962" t="s">
        <v>1410</v>
      </c>
      <c r="AW206" s="962" t="s">
        <v>1410</v>
      </c>
      <c r="AX206" s="962" t="s">
        <v>2078</v>
      </c>
      <c r="AY206" s="962" t="s">
        <v>2971</v>
      </c>
      <c r="AZ206" s="962" t="s">
        <v>5468</v>
      </c>
      <c r="BA206" s="962" t="s">
        <v>1459</v>
      </c>
      <c r="BB206" s="965" t="s">
        <v>5469</v>
      </c>
      <c r="BC206" s="965" t="s">
        <v>1567</v>
      </c>
      <c r="BD206" s="962" t="s">
        <v>6</v>
      </c>
      <c r="BE206" s="962" t="s">
        <v>1697</v>
      </c>
      <c r="BF206" s="962" t="s">
        <v>5008</v>
      </c>
      <c r="BG206" s="962" t="s">
        <v>5009</v>
      </c>
      <c r="BH206" s="962" t="s">
        <v>5031</v>
      </c>
      <c r="BI206" s="962" t="s">
        <v>3875</v>
      </c>
      <c r="BJ206" s="962" t="s">
        <v>1410</v>
      </c>
      <c r="BK206" s="962" t="s">
        <v>1410</v>
      </c>
      <c r="BL206" s="962" t="s">
        <v>1410</v>
      </c>
      <c r="BM206" s="962" t="s">
        <v>1410</v>
      </c>
      <c r="BN206" s="962" t="s">
        <v>1410</v>
      </c>
      <c r="BO206" s="962" t="s">
        <v>1410</v>
      </c>
      <c r="BP206" s="962" t="s">
        <v>1410</v>
      </c>
      <c r="BQ206" s="962" t="s">
        <v>1410</v>
      </c>
      <c r="BR206" s="962" t="s">
        <v>1410</v>
      </c>
      <c r="BS206" s="962" t="s">
        <v>5470</v>
      </c>
      <c r="BT206" s="962" t="s">
        <v>1410</v>
      </c>
      <c r="BU206" s="962" t="s">
        <v>1410</v>
      </c>
      <c r="BV206" s="962" t="s">
        <v>1410</v>
      </c>
      <c r="BW206" s="962" t="s">
        <v>1410</v>
      </c>
      <c r="BX206" s="962" t="s">
        <v>1410</v>
      </c>
      <c r="BY206" s="962" t="s">
        <v>1410</v>
      </c>
      <c r="BZ206" s="962" t="s">
        <v>1410</v>
      </c>
      <c r="CA206" s="962" t="s">
        <v>1410</v>
      </c>
      <c r="CB206" s="962" t="s">
        <v>1410</v>
      </c>
      <c r="CC206" s="962" t="s">
        <v>3875</v>
      </c>
      <c r="CD206" s="962" t="s">
        <v>5470</v>
      </c>
      <c r="CE206" s="962" t="s">
        <v>5471</v>
      </c>
      <c r="CF206" s="962" t="s">
        <v>5472</v>
      </c>
      <c r="CG206" s="962" t="s">
        <v>5473</v>
      </c>
      <c r="CH206" s="962" t="s">
        <v>5474</v>
      </c>
      <c r="CI206" s="962" t="s">
        <v>5475</v>
      </c>
      <c r="CJ206" s="962" t="s">
        <v>5476</v>
      </c>
      <c r="CK206" s="962" t="s">
        <v>5477</v>
      </c>
      <c r="CL206" s="962" t="s">
        <v>5478</v>
      </c>
      <c r="CM206" s="962" t="s">
        <v>5479</v>
      </c>
      <c r="CN206" s="962" t="s">
        <v>5480</v>
      </c>
      <c r="CO206" s="962" t="s">
        <v>5481</v>
      </c>
      <c r="CP206" s="962" t="s">
        <v>5482</v>
      </c>
      <c r="CQ206" s="962" t="s">
        <v>5482</v>
      </c>
      <c r="CR206" s="962" t="s">
        <v>12</v>
      </c>
    </row>
    <row r="207">
      <c r="B207" s="961" t="s">
        <v>1076</v>
      </c>
      <c r="C207" s="962" t="s">
        <v>886</v>
      </c>
      <c r="D207" s="962" t="s">
        <v>1404</v>
      </c>
      <c r="E207" s="962" t="s">
        <v>1404</v>
      </c>
      <c r="F207" s="962" t="s">
        <v>1404</v>
      </c>
      <c r="G207" s="962" t="s">
        <v>1585</v>
      </c>
      <c r="H207" s="962" t="s">
        <v>1515</v>
      </c>
      <c r="I207" s="962" t="s">
        <v>1552</v>
      </c>
      <c r="J207" s="962" t="s">
        <v>1515</v>
      </c>
      <c r="K207" s="962" t="s">
        <v>1552</v>
      </c>
      <c r="L207" s="962" t="s">
        <v>1548</v>
      </c>
      <c r="M207" s="962" t="s">
        <v>6</v>
      </c>
      <c r="N207" s="962" t="s">
        <v>6</v>
      </c>
      <c r="O207" s="962" t="s">
        <v>1410</v>
      </c>
      <c r="P207" s="962" t="s">
        <v>1410</v>
      </c>
      <c r="Q207" s="962" t="s">
        <v>1410</v>
      </c>
      <c r="R207" s="962" t="s">
        <v>1410</v>
      </c>
      <c r="S207" s="962" t="s">
        <v>1410</v>
      </c>
      <c r="T207" s="962" t="s">
        <v>1908</v>
      </c>
      <c r="U207" s="963" t="s">
        <v>6</v>
      </c>
      <c r="V207" s="963" t="s">
        <v>6</v>
      </c>
      <c r="W207" s="968" t="s">
        <v>6</v>
      </c>
      <c r="X207" s="962" t="s">
        <v>6</v>
      </c>
      <c r="Y207" s="968" t="s">
        <v>913</v>
      </c>
      <c r="Z207" s="963" t="s">
        <v>6</v>
      </c>
      <c r="AA207" s="962" t="s">
        <v>6</v>
      </c>
      <c r="AB207" s="963" t="s">
        <v>6</v>
      </c>
      <c r="AC207" s="963" t="s">
        <v>6</v>
      </c>
      <c r="AD207" s="964" t="s">
        <v>1564</v>
      </c>
      <c r="AE207" s="962" t="s">
        <v>1410</v>
      </c>
      <c r="AF207" s="962" t="s">
        <v>1410</v>
      </c>
      <c r="AG207" s="962" t="s">
        <v>1410</v>
      </c>
      <c r="AH207" s="962" t="s">
        <v>1410</v>
      </c>
      <c r="AI207" s="962" t="s">
        <v>1410</v>
      </c>
      <c r="AJ207" s="962" t="s">
        <v>1410</v>
      </c>
      <c r="AK207" s="962" t="s">
        <v>1410</v>
      </c>
      <c r="AL207" s="962" t="s">
        <v>1410</v>
      </c>
      <c r="AM207" s="962" t="s">
        <v>1410</v>
      </c>
      <c r="AN207" s="962" t="s">
        <v>1410</v>
      </c>
      <c r="AO207" s="962" t="s">
        <v>1410</v>
      </c>
      <c r="AP207" s="962" t="s">
        <v>1410</v>
      </c>
      <c r="AQ207" s="962" t="s">
        <v>1410</v>
      </c>
      <c r="AR207" s="962" t="s">
        <v>1410</v>
      </c>
      <c r="AS207" s="962" t="s">
        <v>1410</v>
      </c>
      <c r="AT207" s="962" t="s">
        <v>1410</v>
      </c>
      <c r="AU207" s="962" t="s">
        <v>1410</v>
      </c>
      <c r="AV207" s="962" t="s">
        <v>1410</v>
      </c>
      <c r="AW207" s="962" t="s">
        <v>1410</v>
      </c>
      <c r="AX207" s="962" t="s">
        <v>1601</v>
      </c>
      <c r="AY207" s="962" t="s">
        <v>1880</v>
      </c>
      <c r="AZ207" s="962" t="s">
        <v>5267</v>
      </c>
      <c r="BA207" s="962" t="s">
        <v>1459</v>
      </c>
      <c r="BB207" s="965" t="s">
        <v>2746</v>
      </c>
      <c r="BC207" s="965" t="s">
        <v>1567</v>
      </c>
      <c r="BD207" s="962" t="s">
        <v>6</v>
      </c>
      <c r="BE207" s="962" t="s">
        <v>1564</v>
      </c>
      <c r="BF207" s="962" t="s">
        <v>2632</v>
      </c>
      <c r="BG207" s="962" t="s">
        <v>2633</v>
      </c>
      <c r="BH207" s="962" t="s">
        <v>1660</v>
      </c>
      <c r="BI207" s="962" t="s">
        <v>5268</v>
      </c>
      <c r="BJ207" s="962" t="s">
        <v>1410</v>
      </c>
      <c r="BK207" s="962" t="s">
        <v>1410</v>
      </c>
      <c r="BL207" s="962" t="s">
        <v>1410</v>
      </c>
      <c r="BM207" s="962" t="s">
        <v>1410</v>
      </c>
      <c r="BN207" s="962" t="s">
        <v>1410</v>
      </c>
      <c r="BO207" s="962" t="s">
        <v>1410</v>
      </c>
      <c r="BP207" s="962" t="s">
        <v>1410</v>
      </c>
      <c r="BQ207" s="962" t="s">
        <v>1410</v>
      </c>
      <c r="BR207" s="962" t="s">
        <v>1410</v>
      </c>
      <c r="BS207" s="962" t="s">
        <v>5269</v>
      </c>
      <c r="BT207" s="962" t="s">
        <v>1410</v>
      </c>
      <c r="BU207" s="962" t="s">
        <v>1410</v>
      </c>
      <c r="BV207" s="962" t="s">
        <v>1410</v>
      </c>
      <c r="BW207" s="962" t="s">
        <v>1410</v>
      </c>
      <c r="BX207" s="962" t="s">
        <v>1410</v>
      </c>
      <c r="BY207" s="962" t="s">
        <v>1410</v>
      </c>
      <c r="BZ207" s="962" t="s">
        <v>1410</v>
      </c>
      <c r="CA207" s="962" t="s">
        <v>1410</v>
      </c>
      <c r="CB207" s="962" t="s">
        <v>1410</v>
      </c>
      <c r="CC207" s="962" t="s">
        <v>5268</v>
      </c>
      <c r="CD207" s="962" t="s">
        <v>5269</v>
      </c>
      <c r="CE207" s="962" t="s">
        <v>5270</v>
      </c>
      <c r="CF207" s="962" t="s">
        <v>5271</v>
      </c>
      <c r="CG207" s="962" t="s">
        <v>5272</v>
      </c>
      <c r="CH207" s="962" t="s">
        <v>5273</v>
      </c>
      <c r="CI207" s="962" t="s">
        <v>5274</v>
      </c>
      <c r="CJ207" s="962" t="s">
        <v>5483</v>
      </c>
      <c r="CK207" s="962" t="s">
        <v>5484</v>
      </c>
      <c r="CL207" s="962" t="s">
        <v>5485</v>
      </c>
      <c r="CM207" s="962" t="s">
        <v>5486</v>
      </c>
      <c r="CN207" s="962" t="s">
        <v>5279</v>
      </c>
      <c r="CO207" s="962" t="s">
        <v>5280</v>
      </c>
      <c r="CP207" s="962" t="s">
        <v>5281</v>
      </c>
      <c r="CQ207" s="962" t="s">
        <v>5281</v>
      </c>
      <c r="CR207" s="962" t="s">
        <v>1513</v>
      </c>
    </row>
    <row r="208">
      <c r="B208" s="961" t="s">
        <v>1077</v>
      </c>
      <c r="C208" s="962" t="s">
        <v>886</v>
      </c>
      <c r="D208" s="962" t="s">
        <v>1404</v>
      </c>
      <c r="E208" s="962" t="s">
        <v>1404</v>
      </c>
      <c r="F208" s="962" t="s">
        <v>1404</v>
      </c>
      <c r="G208" s="962" t="s">
        <v>1585</v>
      </c>
      <c r="H208" s="962" t="s">
        <v>1515</v>
      </c>
      <c r="I208" s="962" t="s">
        <v>1552</v>
      </c>
      <c r="J208" s="962" t="s">
        <v>1515</v>
      </c>
      <c r="K208" s="962" t="s">
        <v>1552</v>
      </c>
      <c r="L208" s="962" t="s">
        <v>1548</v>
      </c>
      <c r="M208" s="962" t="s">
        <v>6</v>
      </c>
      <c r="N208" s="962" t="s">
        <v>6</v>
      </c>
      <c r="O208" s="962" t="s">
        <v>1410</v>
      </c>
      <c r="P208" s="962" t="s">
        <v>1410</v>
      </c>
      <c r="Q208" s="962" t="s">
        <v>1410</v>
      </c>
      <c r="R208" s="962" t="s">
        <v>1410</v>
      </c>
      <c r="S208" s="962" t="s">
        <v>1410</v>
      </c>
      <c r="T208" s="962" t="s">
        <v>1908</v>
      </c>
      <c r="U208" s="963" t="s">
        <v>6</v>
      </c>
      <c r="V208" s="963" t="s">
        <v>6</v>
      </c>
      <c r="W208" s="968" t="s">
        <v>6</v>
      </c>
      <c r="X208" s="962" t="s">
        <v>6</v>
      </c>
      <c r="Y208" s="963" t="s">
        <v>12</v>
      </c>
      <c r="Z208" s="963" t="s">
        <v>6</v>
      </c>
      <c r="AA208" s="962" t="s">
        <v>6</v>
      </c>
      <c r="AB208" s="963" t="s">
        <v>6</v>
      </c>
      <c r="AC208" s="963" t="s">
        <v>6</v>
      </c>
      <c r="AD208" s="964" t="s">
        <v>1564</v>
      </c>
      <c r="AE208" s="962" t="s">
        <v>1410</v>
      </c>
      <c r="AF208" s="962" t="s">
        <v>1410</v>
      </c>
      <c r="AG208" s="962" t="s">
        <v>1410</v>
      </c>
      <c r="AH208" s="962" t="s">
        <v>1410</v>
      </c>
      <c r="AI208" s="962" t="s">
        <v>1410</v>
      </c>
      <c r="AJ208" s="962" t="s">
        <v>1410</v>
      </c>
      <c r="AK208" s="962" t="s">
        <v>1410</v>
      </c>
      <c r="AL208" s="962" t="s">
        <v>1410</v>
      </c>
      <c r="AM208" s="962" t="s">
        <v>1410</v>
      </c>
      <c r="AN208" s="962" t="s">
        <v>1410</v>
      </c>
      <c r="AO208" s="962" t="s">
        <v>1410</v>
      </c>
      <c r="AP208" s="962" t="s">
        <v>1410</v>
      </c>
      <c r="AQ208" s="962" t="s">
        <v>1410</v>
      </c>
      <c r="AR208" s="962" t="s">
        <v>1410</v>
      </c>
      <c r="AS208" s="962" t="s">
        <v>1410</v>
      </c>
      <c r="AT208" s="962" t="s">
        <v>1410</v>
      </c>
      <c r="AU208" s="962" t="s">
        <v>1410</v>
      </c>
      <c r="AV208" s="962" t="s">
        <v>1410</v>
      </c>
      <c r="AW208" s="962" t="s">
        <v>1410</v>
      </c>
      <c r="AX208" s="962" t="s">
        <v>1601</v>
      </c>
      <c r="AY208" s="962" t="s">
        <v>1880</v>
      </c>
      <c r="AZ208" s="962" t="s">
        <v>5267</v>
      </c>
      <c r="BA208" s="962" t="s">
        <v>1459</v>
      </c>
      <c r="BB208" s="965" t="s">
        <v>2746</v>
      </c>
      <c r="BC208" s="965" t="s">
        <v>1567</v>
      </c>
      <c r="BD208" s="962" t="s">
        <v>6</v>
      </c>
      <c r="BE208" s="962" t="s">
        <v>1564</v>
      </c>
      <c r="BF208" s="962" t="s">
        <v>2632</v>
      </c>
      <c r="BG208" s="962" t="s">
        <v>2633</v>
      </c>
      <c r="BH208" s="962" t="s">
        <v>1660</v>
      </c>
      <c r="BI208" s="962" t="s">
        <v>5268</v>
      </c>
      <c r="BJ208" s="962" t="s">
        <v>1410</v>
      </c>
      <c r="BK208" s="962" t="s">
        <v>1410</v>
      </c>
      <c r="BL208" s="962" t="s">
        <v>1410</v>
      </c>
      <c r="BM208" s="962" t="s">
        <v>1410</v>
      </c>
      <c r="BN208" s="962" t="s">
        <v>1410</v>
      </c>
      <c r="BO208" s="962" t="s">
        <v>1410</v>
      </c>
      <c r="BP208" s="962" t="s">
        <v>1410</v>
      </c>
      <c r="BQ208" s="962" t="s">
        <v>1410</v>
      </c>
      <c r="BR208" s="962" t="s">
        <v>1410</v>
      </c>
      <c r="BS208" s="962" t="s">
        <v>5269</v>
      </c>
      <c r="BT208" s="962" t="s">
        <v>1410</v>
      </c>
      <c r="BU208" s="962" t="s">
        <v>1410</v>
      </c>
      <c r="BV208" s="962" t="s">
        <v>1410</v>
      </c>
      <c r="BW208" s="962" t="s">
        <v>1410</v>
      </c>
      <c r="BX208" s="962" t="s">
        <v>1410</v>
      </c>
      <c r="BY208" s="962" t="s">
        <v>1410</v>
      </c>
      <c r="BZ208" s="962" t="s">
        <v>1410</v>
      </c>
      <c r="CA208" s="962" t="s">
        <v>1410</v>
      </c>
      <c r="CB208" s="962" t="s">
        <v>1410</v>
      </c>
      <c r="CC208" s="962" t="s">
        <v>5268</v>
      </c>
      <c r="CD208" s="962" t="s">
        <v>5269</v>
      </c>
      <c r="CE208" s="962" t="s">
        <v>5270</v>
      </c>
      <c r="CF208" s="962" t="s">
        <v>5271</v>
      </c>
      <c r="CG208" s="962" t="s">
        <v>5272</v>
      </c>
      <c r="CH208" s="962" t="s">
        <v>5273</v>
      </c>
      <c r="CI208" s="962" t="s">
        <v>5274</v>
      </c>
      <c r="CJ208" s="962" t="s">
        <v>5483</v>
      </c>
      <c r="CK208" s="962" t="s">
        <v>5484</v>
      </c>
      <c r="CL208" s="962" t="s">
        <v>5485</v>
      </c>
      <c r="CM208" s="962" t="s">
        <v>5486</v>
      </c>
      <c r="CN208" s="962" t="s">
        <v>5279</v>
      </c>
      <c r="CO208" s="962" t="s">
        <v>5280</v>
      </c>
      <c r="CP208" s="962" t="s">
        <v>5281</v>
      </c>
      <c r="CQ208" s="962" t="s">
        <v>5281</v>
      </c>
      <c r="CR208" s="962" t="s">
        <v>12</v>
      </c>
    </row>
    <row r="209">
      <c r="B209" s="961" t="s">
        <v>1078</v>
      </c>
      <c r="C209" s="962" t="s">
        <v>886</v>
      </c>
      <c r="D209" s="962" t="s">
        <v>1404</v>
      </c>
      <c r="E209" s="962" t="s">
        <v>1404</v>
      </c>
      <c r="F209" s="962" t="s">
        <v>1404</v>
      </c>
      <c r="G209" s="962" t="s">
        <v>1585</v>
      </c>
      <c r="H209" s="962" t="s">
        <v>2159</v>
      </c>
      <c r="I209" s="962" t="s">
        <v>1413</v>
      </c>
      <c r="J209" s="962" t="s">
        <v>2159</v>
      </c>
      <c r="K209" s="962" t="s">
        <v>1413</v>
      </c>
      <c r="L209" s="962" t="s">
        <v>1602</v>
      </c>
      <c r="M209" s="962" t="s">
        <v>6</v>
      </c>
      <c r="N209" s="962" t="s">
        <v>6</v>
      </c>
      <c r="O209" s="962" t="s">
        <v>1410</v>
      </c>
      <c r="P209" s="962" t="s">
        <v>1410</v>
      </c>
      <c r="Q209" s="962" t="s">
        <v>1410</v>
      </c>
      <c r="R209" s="962" t="s">
        <v>1410</v>
      </c>
      <c r="S209" s="962" t="s">
        <v>1410</v>
      </c>
      <c r="T209" s="962" t="s">
        <v>1908</v>
      </c>
      <c r="U209" s="963" t="s">
        <v>6</v>
      </c>
      <c r="V209" s="963" t="s">
        <v>6</v>
      </c>
      <c r="W209" s="968" t="s">
        <v>6</v>
      </c>
      <c r="X209" s="962" t="s">
        <v>6</v>
      </c>
      <c r="Y209" s="968" t="s">
        <v>18</v>
      </c>
      <c r="Z209" s="963" t="s">
        <v>6</v>
      </c>
      <c r="AA209" s="962" t="s">
        <v>6</v>
      </c>
      <c r="AB209" s="963" t="s">
        <v>6</v>
      </c>
      <c r="AC209" s="963" t="s">
        <v>6</v>
      </c>
      <c r="AD209" s="964" t="s">
        <v>1641</v>
      </c>
      <c r="AE209" s="962" t="s">
        <v>1410</v>
      </c>
      <c r="AF209" s="962" t="s">
        <v>1410</v>
      </c>
      <c r="AG209" s="962" t="s">
        <v>1410</v>
      </c>
      <c r="AH209" s="962" t="s">
        <v>1410</v>
      </c>
      <c r="AI209" s="962" t="s">
        <v>1410</v>
      </c>
      <c r="AJ209" s="962" t="s">
        <v>1410</v>
      </c>
      <c r="AK209" s="962" t="s">
        <v>1410</v>
      </c>
      <c r="AL209" s="962" t="s">
        <v>1410</v>
      </c>
      <c r="AM209" s="962" t="s">
        <v>1410</v>
      </c>
      <c r="AN209" s="962" t="s">
        <v>1410</v>
      </c>
      <c r="AO209" s="962" t="s">
        <v>1410</v>
      </c>
      <c r="AP209" s="962" t="s">
        <v>1410</v>
      </c>
      <c r="AQ209" s="962" t="s">
        <v>1410</v>
      </c>
      <c r="AR209" s="962" t="s">
        <v>1410</v>
      </c>
      <c r="AS209" s="962" t="s">
        <v>1410</v>
      </c>
      <c r="AT209" s="962" t="s">
        <v>1410</v>
      </c>
      <c r="AU209" s="962" t="s">
        <v>1410</v>
      </c>
      <c r="AV209" s="962" t="s">
        <v>1410</v>
      </c>
      <c r="AW209" s="962" t="s">
        <v>1410</v>
      </c>
      <c r="AX209" s="962" t="s">
        <v>4934</v>
      </c>
      <c r="AY209" s="962" t="s">
        <v>1778</v>
      </c>
      <c r="AZ209" s="962" t="s">
        <v>5419</v>
      </c>
      <c r="BA209" s="962" t="s">
        <v>1459</v>
      </c>
      <c r="BB209" s="965" t="s">
        <v>1927</v>
      </c>
      <c r="BC209" s="965" t="s">
        <v>1567</v>
      </c>
      <c r="BD209" s="962" t="s">
        <v>6</v>
      </c>
      <c r="BE209" s="962" t="s">
        <v>1641</v>
      </c>
      <c r="BF209" s="962" t="s">
        <v>2112</v>
      </c>
      <c r="BG209" s="962" t="s">
        <v>2113</v>
      </c>
      <c r="BH209" s="962" t="s">
        <v>5420</v>
      </c>
      <c r="BI209" s="962" t="s">
        <v>5421</v>
      </c>
      <c r="BJ209" s="962" t="s">
        <v>1410</v>
      </c>
      <c r="BK209" s="962" t="s">
        <v>1410</v>
      </c>
      <c r="BL209" s="962" t="s">
        <v>1410</v>
      </c>
      <c r="BM209" s="962" t="s">
        <v>1410</v>
      </c>
      <c r="BN209" s="962" t="s">
        <v>1410</v>
      </c>
      <c r="BO209" s="962" t="s">
        <v>1410</v>
      </c>
      <c r="BP209" s="962" t="s">
        <v>1410</v>
      </c>
      <c r="BQ209" s="962" t="s">
        <v>1410</v>
      </c>
      <c r="BR209" s="962" t="s">
        <v>1410</v>
      </c>
      <c r="BS209" s="962" t="s">
        <v>5422</v>
      </c>
      <c r="BT209" s="962" t="s">
        <v>1410</v>
      </c>
      <c r="BU209" s="962" t="s">
        <v>1410</v>
      </c>
      <c r="BV209" s="962" t="s">
        <v>1410</v>
      </c>
      <c r="BW209" s="962" t="s">
        <v>1410</v>
      </c>
      <c r="BX209" s="962" t="s">
        <v>1410</v>
      </c>
      <c r="BY209" s="962" t="s">
        <v>1410</v>
      </c>
      <c r="BZ209" s="962" t="s">
        <v>1410</v>
      </c>
      <c r="CA209" s="962" t="s">
        <v>1410</v>
      </c>
      <c r="CB209" s="962" t="s">
        <v>1410</v>
      </c>
      <c r="CC209" s="962" t="s">
        <v>5421</v>
      </c>
      <c r="CD209" s="962" t="s">
        <v>5422</v>
      </c>
      <c r="CE209" s="962" t="s">
        <v>5423</v>
      </c>
      <c r="CF209" s="962" t="s">
        <v>5424</v>
      </c>
      <c r="CG209" s="962" t="s">
        <v>5425</v>
      </c>
      <c r="CH209" s="962" t="s">
        <v>5426</v>
      </c>
      <c r="CI209" s="962" t="s">
        <v>5427</v>
      </c>
      <c r="CJ209" s="962" t="s">
        <v>5428</v>
      </c>
      <c r="CK209" s="962" t="s">
        <v>5429</v>
      </c>
      <c r="CL209" s="962" t="s">
        <v>5430</v>
      </c>
      <c r="CM209" s="962" t="s">
        <v>5431</v>
      </c>
      <c r="CN209" s="962" t="s">
        <v>5432</v>
      </c>
      <c r="CO209" s="962" t="s">
        <v>5433</v>
      </c>
      <c r="CP209" s="962" t="s">
        <v>5434</v>
      </c>
      <c r="CQ209" s="962" t="s">
        <v>5434</v>
      </c>
      <c r="CR209" s="962" t="s">
        <v>1513</v>
      </c>
    </row>
    <row r="210">
      <c r="B210" s="961" t="s">
        <v>1079</v>
      </c>
      <c r="C210" s="962" t="s">
        <v>886</v>
      </c>
      <c r="D210" s="962" t="s">
        <v>1404</v>
      </c>
      <c r="E210" s="962" t="s">
        <v>1404</v>
      </c>
      <c r="F210" s="962" t="s">
        <v>1404</v>
      </c>
      <c r="G210" s="962" t="s">
        <v>1585</v>
      </c>
      <c r="H210" s="962" t="s">
        <v>1515</v>
      </c>
      <c r="I210" s="962" t="s">
        <v>1564</v>
      </c>
      <c r="J210" s="962" t="s">
        <v>1515</v>
      </c>
      <c r="K210" s="962" t="s">
        <v>1564</v>
      </c>
      <c r="L210" s="962" t="s">
        <v>1602</v>
      </c>
      <c r="M210" s="962" t="s">
        <v>6</v>
      </c>
      <c r="N210" s="962" t="s">
        <v>6</v>
      </c>
      <c r="O210" s="962" t="s">
        <v>1410</v>
      </c>
      <c r="P210" s="962" t="s">
        <v>1410</v>
      </c>
      <c r="Q210" s="962" t="s">
        <v>1410</v>
      </c>
      <c r="R210" s="962" t="s">
        <v>1410</v>
      </c>
      <c r="S210" s="962" t="s">
        <v>1410</v>
      </c>
      <c r="T210" s="962" t="s">
        <v>1908</v>
      </c>
      <c r="U210" s="963" t="s">
        <v>6</v>
      </c>
      <c r="V210" s="963" t="s">
        <v>6</v>
      </c>
      <c r="W210" s="968" t="s">
        <v>6</v>
      </c>
      <c r="X210" s="962" t="s">
        <v>6</v>
      </c>
      <c r="Y210" s="968" t="s">
        <v>12</v>
      </c>
      <c r="Z210" s="963" t="s">
        <v>6</v>
      </c>
      <c r="AA210" s="962" t="s">
        <v>6</v>
      </c>
      <c r="AB210" s="963" t="s">
        <v>6</v>
      </c>
      <c r="AC210" s="963" t="s">
        <v>6</v>
      </c>
      <c r="AD210" s="964" t="s">
        <v>1564</v>
      </c>
      <c r="AE210" s="962" t="s">
        <v>1410</v>
      </c>
      <c r="AF210" s="962" t="s">
        <v>1410</v>
      </c>
      <c r="AG210" s="962" t="s">
        <v>1410</v>
      </c>
      <c r="AH210" s="962" t="s">
        <v>1410</v>
      </c>
      <c r="AI210" s="962" t="s">
        <v>1410</v>
      </c>
      <c r="AJ210" s="962" t="s">
        <v>1410</v>
      </c>
      <c r="AK210" s="962" t="s">
        <v>1410</v>
      </c>
      <c r="AL210" s="962" t="s">
        <v>1410</v>
      </c>
      <c r="AM210" s="962" t="s">
        <v>1410</v>
      </c>
      <c r="AN210" s="962" t="s">
        <v>1410</v>
      </c>
      <c r="AO210" s="962" t="s">
        <v>1410</v>
      </c>
      <c r="AP210" s="962" t="s">
        <v>1410</v>
      </c>
      <c r="AQ210" s="962" t="s">
        <v>1410</v>
      </c>
      <c r="AR210" s="962" t="s">
        <v>1410</v>
      </c>
      <c r="AS210" s="962" t="s">
        <v>1410</v>
      </c>
      <c r="AT210" s="962" t="s">
        <v>1410</v>
      </c>
      <c r="AU210" s="962" t="s">
        <v>1410</v>
      </c>
      <c r="AV210" s="962" t="s">
        <v>1410</v>
      </c>
      <c r="AW210" s="962" t="s">
        <v>1410</v>
      </c>
      <c r="AX210" s="962" t="s">
        <v>1601</v>
      </c>
      <c r="AY210" s="962" t="s">
        <v>1880</v>
      </c>
      <c r="AZ210" s="962" t="s">
        <v>5267</v>
      </c>
      <c r="BA210" s="962" t="s">
        <v>1459</v>
      </c>
      <c r="BB210" s="965" t="s">
        <v>2746</v>
      </c>
      <c r="BC210" s="965" t="s">
        <v>1567</v>
      </c>
      <c r="BD210" s="962" t="s">
        <v>6</v>
      </c>
      <c r="BE210" s="962" t="s">
        <v>1564</v>
      </c>
      <c r="BF210" s="962" t="s">
        <v>2632</v>
      </c>
      <c r="BG210" s="962" t="s">
        <v>2633</v>
      </c>
      <c r="BH210" s="962" t="s">
        <v>1660</v>
      </c>
      <c r="BI210" s="962" t="s">
        <v>5268</v>
      </c>
      <c r="BJ210" s="962" t="s">
        <v>1410</v>
      </c>
      <c r="BK210" s="962" t="s">
        <v>1410</v>
      </c>
      <c r="BL210" s="962" t="s">
        <v>1410</v>
      </c>
      <c r="BM210" s="962" t="s">
        <v>1410</v>
      </c>
      <c r="BN210" s="962" t="s">
        <v>1410</v>
      </c>
      <c r="BO210" s="962" t="s">
        <v>1410</v>
      </c>
      <c r="BP210" s="962" t="s">
        <v>1410</v>
      </c>
      <c r="BQ210" s="962" t="s">
        <v>1410</v>
      </c>
      <c r="BR210" s="962" t="s">
        <v>1410</v>
      </c>
      <c r="BS210" s="962" t="s">
        <v>5269</v>
      </c>
      <c r="BT210" s="962" t="s">
        <v>1410</v>
      </c>
      <c r="BU210" s="962" t="s">
        <v>1410</v>
      </c>
      <c r="BV210" s="962" t="s">
        <v>1410</v>
      </c>
      <c r="BW210" s="962" t="s">
        <v>1410</v>
      </c>
      <c r="BX210" s="962" t="s">
        <v>1410</v>
      </c>
      <c r="BY210" s="962" t="s">
        <v>1410</v>
      </c>
      <c r="BZ210" s="962" t="s">
        <v>1410</v>
      </c>
      <c r="CA210" s="962" t="s">
        <v>1410</v>
      </c>
      <c r="CB210" s="962" t="s">
        <v>1410</v>
      </c>
      <c r="CC210" s="962" t="s">
        <v>5268</v>
      </c>
      <c r="CD210" s="962" t="s">
        <v>5269</v>
      </c>
      <c r="CE210" s="962" t="s">
        <v>5270</v>
      </c>
      <c r="CF210" s="962" t="s">
        <v>5271</v>
      </c>
      <c r="CG210" s="962" t="s">
        <v>5272</v>
      </c>
      <c r="CH210" s="962" t="s">
        <v>5273</v>
      </c>
      <c r="CI210" s="962" t="s">
        <v>5274</v>
      </c>
      <c r="CJ210" s="962" t="s">
        <v>5483</v>
      </c>
      <c r="CK210" s="962" t="s">
        <v>5484</v>
      </c>
      <c r="CL210" s="962" t="s">
        <v>5485</v>
      </c>
      <c r="CM210" s="962" t="s">
        <v>5486</v>
      </c>
      <c r="CN210" s="962" t="s">
        <v>5279</v>
      </c>
      <c r="CO210" s="962" t="s">
        <v>5280</v>
      </c>
      <c r="CP210" s="962" t="s">
        <v>5281</v>
      </c>
      <c r="CQ210" s="962" t="s">
        <v>5281</v>
      </c>
      <c r="CR210" s="962" t="s">
        <v>12</v>
      </c>
    </row>
    <row r="211">
      <c r="B211" s="966" t="s">
        <v>1080</v>
      </c>
      <c r="C211" s="962" t="s">
        <v>886</v>
      </c>
      <c r="D211" s="962" t="s">
        <v>1404</v>
      </c>
      <c r="E211" s="962" t="s">
        <v>1404</v>
      </c>
      <c r="F211" s="962" t="s">
        <v>1404</v>
      </c>
      <c r="G211" s="962" t="s">
        <v>1585</v>
      </c>
      <c r="H211" s="962" t="s">
        <v>1459</v>
      </c>
      <c r="I211" s="962" t="s">
        <v>1463</v>
      </c>
      <c r="J211" s="962" t="s">
        <v>1459</v>
      </c>
      <c r="K211" s="962" t="s">
        <v>1463</v>
      </c>
      <c r="L211" s="962" t="s">
        <v>1602</v>
      </c>
      <c r="M211" s="962" t="s">
        <v>6</v>
      </c>
      <c r="N211" s="962" t="s">
        <v>6</v>
      </c>
      <c r="O211" s="962" t="s">
        <v>1410</v>
      </c>
      <c r="P211" s="962" t="s">
        <v>1410</v>
      </c>
      <c r="Q211" s="962" t="s">
        <v>1410</v>
      </c>
      <c r="R211" s="962" t="s">
        <v>1410</v>
      </c>
      <c r="S211" s="962" t="s">
        <v>1410</v>
      </c>
      <c r="T211" s="962" t="s">
        <v>1404</v>
      </c>
      <c r="U211" s="963" t="s">
        <v>6</v>
      </c>
      <c r="V211" s="963" t="s">
        <v>6</v>
      </c>
      <c r="W211" s="968" t="s">
        <v>6</v>
      </c>
      <c r="X211" s="962" t="s">
        <v>6</v>
      </c>
      <c r="Y211" s="968" t="s">
        <v>12</v>
      </c>
      <c r="Z211" s="963" t="s">
        <v>6</v>
      </c>
      <c r="AA211" s="962" t="s">
        <v>6</v>
      </c>
      <c r="AB211" s="963" t="s">
        <v>6</v>
      </c>
      <c r="AC211" s="963" t="s">
        <v>6</v>
      </c>
      <c r="AD211" s="964" t="s">
        <v>4776</v>
      </c>
      <c r="AE211" s="962" t="s">
        <v>1410</v>
      </c>
      <c r="AF211" s="962" t="s">
        <v>1410</v>
      </c>
      <c r="AG211" s="962" t="s">
        <v>1410</v>
      </c>
      <c r="AH211" s="962" t="s">
        <v>1410</v>
      </c>
      <c r="AI211" s="962" t="s">
        <v>1410</v>
      </c>
      <c r="AJ211" s="962" t="s">
        <v>1410</v>
      </c>
      <c r="AK211" s="962" t="s">
        <v>1410</v>
      </c>
      <c r="AL211" s="962" t="s">
        <v>1410</v>
      </c>
      <c r="AM211" s="962" t="s">
        <v>1410</v>
      </c>
      <c r="AN211" s="962" t="s">
        <v>1410</v>
      </c>
      <c r="AO211" s="962" t="s">
        <v>1410</v>
      </c>
      <c r="AP211" s="962" t="s">
        <v>1410</v>
      </c>
      <c r="AQ211" s="962" t="s">
        <v>1410</v>
      </c>
      <c r="AR211" s="962" t="s">
        <v>1410</v>
      </c>
      <c r="AS211" s="962" t="s">
        <v>1410</v>
      </c>
      <c r="AT211" s="962" t="s">
        <v>1410</v>
      </c>
      <c r="AU211" s="962" t="s">
        <v>1410</v>
      </c>
      <c r="AV211" s="962" t="s">
        <v>1410</v>
      </c>
      <c r="AW211" s="962" t="s">
        <v>1410</v>
      </c>
      <c r="AX211" s="962" t="s">
        <v>2371</v>
      </c>
      <c r="AY211" s="962" t="s">
        <v>3219</v>
      </c>
      <c r="AZ211" s="962" t="s">
        <v>1817</v>
      </c>
      <c r="BA211" s="962" t="s">
        <v>1459</v>
      </c>
      <c r="BB211" s="965" t="s">
        <v>5397</v>
      </c>
      <c r="BC211" s="965" t="s">
        <v>1567</v>
      </c>
      <c r="BD211" s="962" t="s">
        <v>6</v>
      </c>
      <c r="BE211" s="962" t="s">
        <v>4776</v>
      </c>
      <c r="BF211" s="962" t="s">
        <v>4777</v>
      </c>
      <c r="BG211" s="962" t="s">
        <v>4778</v>
      </c>
      <c r="BH211" s="962" t="s">
        <v>5149</v>
      </c>
      <c r="BI211" s="962" t="s">
        <v>5487</v>
      </c>
      <c r="BJ211" s="962" t="s">
        <v>1410</v>
      </c>
      <c r="BK211" s="962" t="s">
        <v>1410</v>
      </c>
      <c r="BL211" s="962" t="s">
        <v>1410</v>
      </c>
      <c r="BM211" s="962" t="s">
        <v>1410</v>
      </c>
      <c r="BN211" s="962" t="s">
        <v>1410</v>
      </c>
      <c r="BO211" s="962" t="s">
        <v>1410</v>
      </c>
      <c r="BP211" s="962" t="s">
        <v>1410</v>
      </c>
      <c r="BQ211" s="962" t="s">
        <v>1410</v>
      </c>
      <c r="BR211" s="962" t="s">
        <v>1410</v>
      </c>
      <c r="BS211" s="962" t="s">
        <v>5488</v>
      </c>
      <c r="BT211" s="962" t="s">
        <v>1410</v>
      </c>
      <c r="BU211" s="962" t="s">
        <v>1410</v>
      </c>
      <c r="BV211" s="962" t="s">
        <v>1410</v>
      </c>
      <c r="BW211" s="962" t="s">
        <v>1410</v>
      </c>
      <c r="BX211" s="962" t="s">
        <v>1410</v>
      </c>
      <c r="BY211" s="962" t="s">
        <v>1410</v>
      </c>
      <c r="BZ211" s="962" t="s">
        <v>1410</v>
      </c>
      <c r="CA211" s="962" t="s">
        <v>1410</v>
      </c>
      <c r="CB211" s="962" t="s">
        <v>1410</v>
      </c>
      <c r="CC211" s="962" t="s">
        <v>5487</v>
      </c>
      <c r="CD211" s="962" t="s">
        <v>5488</v>
      </c>
      <c r="CE211" s="962" t="s">
        <v>5489</v>
      </c>
      <c r="CF211" s="962" t="s">
        <v>5490</v>
      </c>
      <c r="CG211" s="962" t="s">
        <v>5491</v>
      </c>
      <c r="CH211" s="962" t="s">
        <v>5492</v>
      </c>
      <c r="CI211" s="962" t="s">
        <v>5493</v>
      </c>
      <c r="CJ211" s="962" t="s">
        <v>5494</v>
      </c>
      <c r="CK211" s="962" t="s">
        <v>5495</v>
      </c>
      <c r="CL211" s="962" t="s">
        <v>5496</v>
      </c>
      <c r="CM211" s="962" t="s">
        <v>5497</v>
      </c>
      <c r="CN211" s="962" t="s">
        <v>5498</v>
      </c>
      <c r="CO211" s="962" t="s">
        <v>5499</v>
      </c>
      <c r="CP211" s="962" t="s">
        <v>5500</v>
      </c>
      <c r="CQ211" s="962" t="s">
        <v>5500</v>
      </c>
      <c r="CR211" s="962" t="s">
        <v>12</v>
      </c>
    </row>
    <row r="212">
      <c r="B212" s="966" t="s">
        <v>1081</v>
      </c>
      <c r="C212" s="962" t="s">
        <v>886</v>
      </c>
      <c r="D212" s="962" t="s">
        <v>1404</v>
      </c>
      <c r="E212" s="962" t="s">
        <v>1404</v>
      </c>
      <c r="F212" s="962" t="s">
        <v>1404</v>
      </c>
      <c r="G212" s="962" t="s">
        <v>1585</v>
      </c>
      <c r="H212" s="962" t="s">
        <v>1548</v>
      </c>
      <c r="I212" s="962" t="s">
        <v>1675</v>
      </c>
      <c r="J212" s="962" t="s">
        <v>1548</v>
      </c>
      <c r="K212" s="962" t="s">
        <v>1675</v>
      </c>
      <c r="L212" s="962" t="s">
        <v>1602</v>
      </c>
      <c r="M212" s="962" t="s">
        <v>6</v>
      </c>
      <c r="N212" s="962" t="s">
        <v>6</v>
      </c>
      <c r="O212" s="962" t="s">
        <v>1410</v>
      </c>
      <c r="P212" s="962" t="s">
        <v>1410</v>
      </c>
      <c r="Q212" s="962" t="s">
        <v>1410</v>
      </c>
      <c r="R212" s="962" t="s">
        <v>1410</v>
      </c>
      <c r="S212" s="962" t="s">
        <v>1410</v>
      </c>
      <c r="T212" s="962" t="s">
        <v>1404</v>
      </c>
      <c r="U212" s="963" t="s">
        <v>6</v>
      </c>
      <c r="V212" s="963" t="s">
        <v>6</v>
      </c>
      <c r="W212" s="968" t="s">
        <v>6</v>
      </c>
      <c r="X212" s="962" t="s">
        <v>6</v>
      </c>
      <c r="Y212" s="968" t="s">
        <v>12</v>
      </c>
      <c r="Z212" s="963" t="s">
        <v>6</v>
      </c>
      <c r="AA212" s="962" t="s">
        <v>6</v>
      </c>
      <c r="AB212" s="963" t="s">
        <v>6</v>
      </c>
      <c r="AC212" s="963" t="s">
        <v>6</v>
      </c>
      <c r="AD212" s="964" t="s">
        <v>2084</v>
      </c>
      <c r="AE212" s="962" t="s">
        <v>1410</v>
      </c>
      <c r="AF212" s="962" t="s">
        <v>1410</v>
      </c>
      <c r="AG212" s="962" t="s">
        <v>1410</v>
      </c>
      <c r="AH212" s="962" t="s">
        <v>1410</v>
      </c>
      <c r="AI212" s="962" t="s">
        <v>1410</v>
      </c>
      <c r="AJ212" s="962" t="s">
        <v>1410</v>
      </c>
      <c r="AK212" s="962" t="s">
        <v>1410</v>
      </c>
      <c r="AL212" s="962" t="s">
        <v>1410</v>
      </c>
      <c r="AM212" s="962" t="s">
        <v>1410</v>
      </c>
      <c r="AN212" s="962" t="s">
        <v>1410</v>
      </c>
      <c r="AO212" s="962" t="s">
        <v>1410</v>
      </c>
      <c r="AP212" s="962" t="s">
        <v>1410</v>
      </c>
      <c r="AQ212" s="962" t="s">
        <v>1410</v>
      </c>
      <c r="AR212" s="962" t="s">
        <v>1410</v>
      </c>
      <c r="AS212" s="962" t="s">
        <v>1410</v>
      </c>
      <c r="AT212" s="962" t="s">
        <v>1410</v>
      </c>
      <c r="AU212" s="962" t="s">
        <v>1410</v>
      </c>
      <c r="AV212" s="962" t="s">
        <v>1410</v>
      </c>
      <c r="AW212" s="962" t="s">
        <v>1410</v>
      </c>
      <c r="AX212" s="962" t="s">
        <v>2993</v>
      </c>
      <c r="AY212" s="962" t="s">
        <v>2995</v>
      </c>
      <c r="AZ212" s="962" t="s">
        <v>5299</v>
      </c>
      <c r="BA212" s="962" t="s">
        <v>1459</v>
      </c>
      <c r="BB212" s="965" t="s">
        <v>5300</v>
      </c>
      <c r="BC212" s="965" t="s">
        <v>1567</v>
      </c>
      <c r="BD212" s="962" t="s">
        <v>6</v>
      </c>
      <c r="BE212" s="962" t="s">
        <v>2084</v>
      </c>
      <c r="BF212" s="962" t="s">
        <v>2085</v>
      </c>
      <c r="BG212" s="962" t="s">
        <v>2086</v>
      </c>
      <c r="BH212" s="962" t="s">
        <v>5301</v>
      </c>
      <c r="BI212" s="962" t="s">
        <v>5302</v>
      </c>
      <c r="BJ212" s="962" t="s">
        <v>1410</v>
      </c>
      <c r="BK212" s="962" t="s">
        <v>1410</v>
      </c>
      <c r="BL212" s="962" t="s">
        <v>1410</v>
      </c>
      <c r="BM212" s="962" t="s">
        <v>1410</v>
      </c>
      <c r="BN212" s="962" t="s">
        <v>1410</v>
      </c>
      <c r="BO212" s="962" t="s">
        <v>1410</v>
      </c>
      <c r="BP212" s="962" t="s">
        <v>1410</v>
      </c>
      <c r="BQ212" s="962" t="s">
        <v>1410</v>
      </c>
      <c r="BR212" s="962" t="s">
        <v>1410</v>
      </c>
      <c r="BS212" s="962" t="s">
        <v>5303</v>
      </c>
      <c r="BT212" s="962" t="s">
        <v>1410</v>
      </c>
      <c r="BU212" s="962" t="s">
        <v>1410</v>
      </c>
      <c r="BV212" s="962" t="s">
        <v>1410</v>
      </c>
      <c r="BW212" s="962" t="s">
        <v>1410</v>
      </c>
      <c r="BX212" s="962" t="s">
        <v>1410</v>
      </c>
      <c r="BY212" s="962" t="s">
        <v>1410</v>
      </c>
      <c r="BZ212" s="962" t="s">
        <v>1410</v>
      </c>
      <c r="CA212" s="962" t="s">
        <v>1410</v>
      </c>
      <c r="CB212" s="962" t="s">
        <v>1410</v>
      </c>
      <c r="CC212" s="962" t="s">
        <v>5302</v>
      </c>
      <c r="CD212" s="962" t="s">
        <v>5303</v>
      </c>
      <c r="CE212" s="962" t="s">
        <v>5304</v>
      </c>
      <c r="CF212" s="962" t="s">
        <v>5305</v>
      </c>
      <c r="CG212" s="962" t="s">
        <v>5306</v>
      </c>
      <c r="CH212" s="962" t="s">
        <v>5307</v>
      </c>
      <c r="CI212" s="962" t="s">
        <v>5308</v>
      </c>
      <c r="CJ212" s="962" t="s">
        <v>5501</v>
      </c>
      <c r="CK212" s="962" t="s">
        <v>5502</v>
      </c>
      <c r="CL212" s="962" t="s">
        <v>5503</v>
      </c>
      <c r="CM212" s="962" t="s">
        <v>5504</v>
      </c>
      <c r="CN212" s="962" t="s">
        <v>5313</v>
      </c>
      <c r="CO212" s="962" t="s">
        <v>5314</v>
      </c>
      <c r="CP212" s="962" t="s">
        <v>5315</v>
      </c>
      <c r="CQ212" s="962" t="s">
        <v>5315</v>
      </c>
      <c r="CR212" s="962" t="s">
        <v>12</v>
      </c>
    </row>
    <row r="213">
      <c r="B213" s="966" t="s">
        <v>1082</v>
      </c>
      <c r="C213" s="962" t="s">
        <v>886</v>
      </c>
      <c r="D213" s="962" t="s">
        <v>1404</v>
      </c>
      <c r="E213" s="962" t="s">
        <v>1404</v>
      </c>
      <c r="F213" s="962" t="s">
        <v>1404</v>
      </c>
      <c r="G213" s="962" t="s">
        <v>1585</v>
      </c>
      <c r="H213" s="962" t="s">
        <v>1459</v>
      </c>
      <c r="I213" s="962" t="s">
        <v>1463</v>
      </c>
      <c r="J213" s="962" t="s">
        <v>1459</v>
      </c>
      <c r="K213" s="962" t="s">
        <v>1463</v>
      </c>
      <c r="L213" s="962" t="s">
        <v>1602</v>
      </c>
      <c r="M213" s="962" t="s">
        <v>6</v>
      </c>
      <c r="N213" s="962" t="s">
        <v>6</v>
      </c>
      <c r="O213" s="962" t="s">
        <v>1410</v>
      </c>
      <c r="P213" s="962" t="s">
        <v>1410</v>
      </c>
      <c r="Q213" s="962" t="s">
        <v>1410</v>
      </c>
      <c r="R213" s="962" t="s">
        <v>1410</v>
      </c>
      <c r="S213" s="962" t="s">
        <v>1410</v>
      </c>
      <c r="T213" s="962" t="s">
        <v>1404</v>
      </c>
      <c r="U213" s="963" t="s">
        <v>6</v>
      </c>
      <c r="V213" s="963" t="s">
        <v>6</v>
      </c>
      <c r="W213" s="968" t="s">
        <v>6</v>
      </c>
      <c r="X213" s="962" t="s">
        <v>6</v>
      </c>
      <c r="Y213" s="968" t="s">
        <v>12</v>
      </c>
      <c r="Z213" s="963" t="s">
        <v>6</v>
      </c>
      <c r="AA213" s="962" t="s">
        <v>6</v>
      </c>
      <c r="AB213" s="963" t="s">
        <v>6</v>
      </c>
      <c r="AC213" s="963" t="s">
        <v>6</v>
      </c>
      <c r="AD213" s="964" t="s">
        <v>4776</v>
      </c>
      <c r="AE213" s="962" t="s">
        <v>1410</v>
      </c>
      <c r="AF213" s="962" t="s">
        <v>1410</v>
      </c>
      <c r="AG213" s="962" t="s">
        <v>1410</v>
      </c>
      <c r="AH213" s="962" t="s">
        <v>1410</v>
      </c>
      <c r="AI213" s="962" t="s">
        <v>1410</v>
      </c>
      <c r="AJ213" s="962" t="s">
        <v>1410</v>
      </c>
      <c r="AK213" s="962" t="s">
        <v>1410</v>
      </c>
      <c r="AL213" s="962" t="s">
        <v>1410</v>
      </c>
      <c r="AM213" s="962" t="s">
        <v>1410</v>
      </c>
      <c r="AN213" s="962" t="s">
        <v>1410</v>
      </c>
      <c r="AO213" s="962" t="s">
        <v>1410</v>
      </c>
      <c r="AP213" s="962" t="s">
        <v>1410</v>
      </c>
      <c r="AQ213" s="962" t="s">
        <v>1410</v>
      </c>
      <c r="AR213" s="962" t="s">
        <v>1410</v>
      </c>
      <c r="AS213" s="962" t="s">
        <v>1410</v>
      </c>
      <c r="AT213" s="962" t="s">
        <v>1410</v>
      </c>
      <c r="AU213" s="962" t="s">
        <v>1410</v>
      </c>
      <c r="AV213" s="962" t="s">
        <v>1410</v>
      </c>
      <c r="AW213" s="962" t="s">
        <v>1410</v>
      </c>
      <c r="AX213" s="962" t="s">
        <v>2371</v>
      </c>
      <c r="AY213" s="962" t="s">
        <v>3219</v>
      </c>
      <c r="AZ213" s="962" t="s">
        <v>1817</v>
      </c>
      <c r="BA213" s="962" t="s">
        <v>1459</v>
      </c>
      <c r="BB213" s="965" t="s">
        <v>5397</v>
      </c>
      <c r="BC213" s="965" t="s">
        <v>1567</v>
      </c>
      <c r="BD213" s="962" t="s">
        <v>6</v>
      </c>
      <c r="BE213" s="962" t="s">
        <v>4776</v>
      </c>
      <c r="BF213" s="962" t="s">
        <v>4777</v>
      </c>
      <c r="BG213" s="962" t="s">
        <v>4778</v>
      </c>
      <c r="BH213" s="962" t="s">
        <v>5149</v>
      </c>
      <c r="BI213" s="962" t="s">
        <v>5487</v>
      </c>
      <c r="BJ213" s="962" t="s">
        <v>1410</v>
      </c>
      <c r="BK213" s="962" t="s">
        <v>1410</v>
      </c>
      <c r="BL213" s="962" t="s">
        <v>1410</v>
      </c>
      <c r="BM213" s="962" t="s">
        <v>1410</v>
      </c>
      <c r="BN213" s="962" t="s">
        <v>1410</v>
      </c>
      <c r="BO213" s="962" t="s">
        <v>1410</v>
      </c>
      <c r="BP213" s="962" t="s">
        <v>1410</v>
      </c>
      <c r="BQ213" s="962" t="s">
        <v>1410</v>
      </c>
      <c r="BR213" s="962" t="s">
        <v>1410</v>
      </c>
      <c r="BS213" s="962" t="s">
        <v>5488</v>
      </c>
      <c r="BT213" s="962" t="s">
        <v>1410</v>
      </c>
      <c r="BU213" s="962" t="s">
        <v>1410</v>
      </c>
      <c r="BV213" s="962" t="s">
        <v>1410</v>
      </c>
      <c r="BW213" s="962" t="s">
        <v>1410</v>
      </c>
      <c r="BX213" s="962" t="s">
        <v>1410</v>
      </c>
      <c r="BY213" s="962" t="s">
        <v>1410</v>
      </c>
      <c r="BZ213" s="962" t="s">
        <v>1410</v>
      </c>
      <c r="CA213" s="962" t="s">
        <v>1410</v>
      </c>
      <c r="CB213" s="962" t="s">
        <v>1410</v>
      </c>
      <c r="CC213" s="962" t="s">
        <v>5487</v>
      </c>
      <c r="CD213" s="962" t="s">
        <v>5488</v>
      </c>
      <c r="CE213" s="962" t="s">
        <v>5489</v>
      </c>
      <c r="CF213" s="962" t="s">
        <v>5490</v>
      </c>
      <c r="CG213" s="962" t="s">
        <v>5491</v>
      </c>
      <c r="CH213" s="962" t="s">
        <v>5492</v>
      </c>
      <c r="CI213" s="962" t="s">
        <v>5493</v>
      </c>
      <c r="CJ213" s="962" t="s">
        <v>5494</v>
      </c>
      <c r="CK213" s="962" t="s">
        <v>5495</v>
      </c>
      <c r="CL213" s="962" t="s">
        <v>5496</v>
      </c>
      <c r="CM213" s="962" t="s">
        <v>5497</v>
      </c>
      <c r="CN213" s="962" t="s">
        <v>5498</v>
      </c>
      <c r="CO213" s="962" t="s">
        <v>5499</v>
      </c>
      <c r="CP213" s="962" t="s">
        <v>5500</v>
      </c>
      <c r="CQ213" s="962" t="s">
        <v>5500</v>
      </c>
      <c r="CR213" s="962" t="s">
        <v>12</v>
      </c>
    </row>
    <row r="214">
      <c r="B214" s="966" t="s">
        <v>1083</v>
      </c>
      <c r="C214" s="962" t="s">
        <v>886</v>
      </c>
      <c r="D214" s="962" t="s">
        <v>1404</v>
      </c>
      <c r="E214" s="962" t="s">
        <v>1404</v>
      </c>
      <c r="F214" s="962" t="s">
        <v>1404</v>
      </c>
      <c r="G214" s="962" t="s">
        <v>1585</v>
      </c>
      <c r="H214" s="962" t="s">
        <v>1548</v>
      </c>
      <c r="I214" s="962" t="s">
        <v>1675</v>
      </c>
      <c r="J214" s="962" t="s">
        <v>1548</v>
      </c>
      <c r="K214" s="962" t="s">
        <v>1675</v>
      </c>
      <c r="L214" s="962" t="s">
        <v>1602</v>
      </c>
      <c r="M214" s="962" t="s">
        <v>6</v>
      </c>
      <c r="N214" s="962" t="s">
        <v>6</v>
      </c>
      <c r="O214" s="962" t="s">
        <v>1410</v>
      </c>
      <c r="P214" s="962" t="s">
        <v>1410</v>
      </c>
      <c r="Q214" s="962" t="s">
        <v>1410</v>
      </c>
      <c r="R214" s="962" t="s">
        <v>1410</v>
      </c>
      <c r="S214" s="962" t="s">
        <v>1410</v>
      </c>
      <c r="T214" s="962" t="s">
        <v>1404</v>
      </c>
      <c r="U214" s="963" t="s">
        <v>6</v>
      </c>
      <c r="V214" s="963" t="s">
        <v>6</v>
      </c>
      <c r="W214" s="968" t="s">
        <v>6</v>
      </c>
      <c r="X214" s="962" t="s">
        <v>6</v>
      </c>
      <c r="Y214" s="968" t="s">
        <v>12</v>
      </c>
      <c r="Z214" s="963" t="s">
        <v>6</v>
      </c>
      <c r="AA214" s="962" t="s">
        <v>6</v>
      </c>
      <c r="AB214" s="963" t="s">
        <v>6</v>
      </c>
      <c r="AC214" s="963" t="s">
        <v>6</v>
      </c>
      <c r="AD214" s="964" t="s">
        <v>2084</v>
      </c>
      <c r="AE214" s="962" t="s">
        <v>1410</v>
      </c>
      <c r="AF214" s="962" t="s">
        <v>1410</v>
      </c>
      <c r="AG214" s="962" t="s">
        <v>1410</v>
      </c>
      <c r="AH214" s="962" t="s">
        <v>1410</v>
      </c>
      <c r="AI214" s="962" t="s">
        <v>1410</v>
      </c>
      <c r="AJ214" s="962" t="s">
        <v>1410</v>
      </c>
      <c r="AK214" s="962" t="s">
        <v>1410</v>
      </c>
      <c r="AL214" s="962" t="s">
        <v>1410</v>
      </c>
      <c r="AM214" s="962" t="s">
        <v>1410</v>
      </c>
      <c r="AN214" s="962" t="s">
        <v>1410</v>
      </c>
      <c r="AO214" s="962" t="s">
        <v>1410</v>
      </c>
      <c r="AP214" s="962" t="s">
        <v>1410</v>
      </c>
      <c r="AQ214" s="962" t="s">
        <v>1410</v>
      </c>
      <c r="AR214" s="962" t="s">
        <v>1410</v>
      </c>
      <c r="AS214" s="962" t="s">
        <v>1410</v>
      </c>
      <c r="AT214" s="962" t="s">
        <v>1410</v>
      </c>
      <c r="AU214" s="962" t="s">
        <v>1410</v>
      </c>
      <c r="AV214" s="962" t="s">
        <v>1410</v>
      </c>
      <c r="AW214" s="962" t="s">
        <v>1410</v>
      </c>
      <c r="AX214" s="962" t="s">
        <v>2993</v>
      </c>
      <c r="AY214" s="962" t="s">
        <v>2995</v>
      </c>
      <c r="AZ214" s="962" t="s">
        <v>5299</v>
      </c>
      <c r="BA214" s="962" t="s">
        <v>1459</v>
      </c>
      <c r="BB214" s="965" t="s">
        <v>5300</v>
      </c>
      <c r="BC214" s="965" t="s">
        <v>1567</v>
      </c>
      <c r="BD214" s="962" t="s">
        <v>6</v>
      </c>
      <c r="BE214" s="962" t="s">
        <v>2084</v>
      </c>
      <c r="BF214" s="962" t="s">
        <v>2085</v>
      </c>
      <c r="BG214" s="962" t="s">
        <v>2086</v>
      </c>
      <c r="BH214" s="962" t="s">
        <v>5301</v>
      </c>
      <c r="BI214" s="962" t="s">
        <v>5302</v>
      </c>
      <c r="BJ214" s="962" t="s">
        <v>1410</v>
      </c>
      <c r="BK214" s="962" t="s">
        <v>1410</v>
      </c>
      <c r="BL214" s="962" t="s">
        <v>1410</v>
      </c>
      <c r="BM214" s="962" t="s">
        <v>1410</v>
      </c>
      <c r="BN214" s="962" t="s">
        <v>1410</v>
      </c>
      <c r="BO214" s="962" t="s">
        <v>1410</v>
      </c>
      <c r="BP214" s="962" t="s">
        <v>1410</v>
      </c>
      <c r="BQ214" s="962" t="s">
        <v>1410</v>
      </c>
      <c r="BR214" s="962" t="s">
        <v>1410</v>
      </c>
      <c r="BS214" s="962" t="s">
        <v>5303</v>
      </c>
      <c r="BT214" s="962" t="s">
        <v>1410</v>
      </c>
      <c r="BU214" s="962" t="s">
        <v>1410</v>
      </c>
      <c r="BV214" s="962" t="s">
        <v>1410</v>
      </c>
      <c r="BW214" s="962" t="s">
        <v>1410</v>
      </c>
      <c r="BX214" s="962" t="s">
        <v>1410</v>
      </c>
      <c r="BY214" s="962" t="s">
        <v>1410</v>
      </c>
      <c r="BZ214" s="962" t="s">
        <v>1410</v>
      </c>
      <c r="CA214" s="962" t="s">
        <v>1410</v>
      </c>
      <c r="CB214" s="962" t="s">
        <v>1410</v>
      </c>
      <c r="CC214" s="962" t="s">
        <v>5302</v>
      </c>
      <c r="CD214" s="962" t="s">
        <v>5303</v>
      </c>
      <c r="CE214" s="962" t="s">
        <v>5304</v>
      </c>
      <c r="CF214" s="962" t="s">
        <v>5305</v>
      </c>
      <c r="CG214" s="962" t="s">
        <v>5306</v>
      </c>
      <c r="CH214" s="962" t="s">
        <v>5307</v>
      </c>
      <c r="CI214" s="962" t="s">
        <v>5308</v>
      </c>
      <c r="CJ214" s="962" t="s">
        <v>5501</v>
      </c>
      <c r="CK214" s="962" t="s">
        <v>5502</v>
      </c>
      <c r="CL214" s="962" t="s">
        <v>5503</v>
      </c>
      <c r="CM214" s="962" t="s">
        <v>5504</v>
      </c>
      <c r="CN214" s="962" t="s">
        <v>5313</v>
      </c>
      <c r="CO214" s="962" t="s">
        <v>5314</v>
      </c>
      <c r="CP214" s="962" t="s">
        <v>5315</v>
      </c>
      <c r="CQ214" s="962" t="s">
        <v>5315</v>
      </c>
      <c r="CR214" s="962" t="s">
        <v>12</v>
      </c>
    </row>
    <row r="215">
      <c r="B215" s="961" t="s">
        <v>1084</v>
      </c>
      <c r="C215" s="962" t="s">
        <v>886</v>
      </c>
      <c r="D215" s="962" t="s">
        <v>1404</v>
      </c>
      <c r="E215" s="962" t="s">
        <v>1404</v>
      </c>
      <c r="F215" s="962" t="s">
        <v>1404</v>
      </c>
      <c r="G215" s="962" t="s">
        <v>1585</v>
      </c>
      <c r="H215" s="962" t="s">
        <v>1515</v>
      </c>
      <c r="I215" s="962" t="s">
        <v>1552</v>
      </c>
      <c r="J215" s="962" t="s">
        <v>1515</v>
      </c>
      <c r="K215" s="962" t="s">
        <v>1552</v>
      </c>
      <c r="L215" s="962" t="s">
        <v>1548</v>
      </c>
      <c r="M215" s="962" t="s">
        <v>6</v>
      </c>
      <c r="N215" s="962" t="s">
        <v>6</v>
      </c>
      <c r="O215" s="962" t="s">
        <v>1410</v>
      </c>
      <c r="P215" s="962" t="s">
        <v>1410</v>
      </c>
      <c r="Q215" s="962" t="s">
        <v>1410</v>
      </c>
      <c r="R215" s="962" t="s">
        <v>1410</v>
      </c>
      <c r="S215" s="962" t="s">
        <v>1410</v>
      </c>
      <c r="T215" s="962" t="s">
        <v>1908</v>
      </c>
      <c r="U215" s="963" t="s">
        <v>6</v>
      </c>
      <c r="V215" s="963" t="s">
        <v>6</v>
      </c>
      <c r="W215" s="968" t="s">
        <v>6</v>
      </c>
      <c r="X215" s="962" t="s">
        <v>6</v>
      </c>
      <c r="Y215" s="968" t="s">
        <v>18</v>
      </c>
      <c r="Z215" s="963" t="s">
        <v>6</v>
      </c>
      <c r="AA215" s="962" t="s">
        <v>6</v>
      </c>
      <c r="AB215" s="963" t="s">
        <v>6</v>
      </c>
      <c r="AC215" s="963" t="s">
        <v>6</v>
      </c>
      <c r="AD215" s="964" t="s">
        <v>1605</v>
      </c>
      <c r="AE215" s="962" t="s">
        <v>1410</v>
      </c>
      <c r="AF215" s="962" t="s">
        <v>1410</v>
      </c>
      <c r="AG215" s="962" t="s">
        <v>1410</v>
      </c>
      <c r="AH215" s="962" t="s">
        <v>1410</v>
      </c>
      <c r="AI215" s="962" t="s">
        <v>1410</v>
      </c>
      <c r="AJ215" s="962" t="s">
        <v>1410</v>
      </c>
      <c r="AK215" s="962" t="s">
        <v>1410</v>
      </c>
      <c r="AL215" s="962" t="s">
        <v>1410</v>
      </c>
      <c r="AM215" s="962" t="s">
        <v>1410</v>
      </c>
      <c r="AN215" s="962" t="s">
        <v>1410</v>
      </c>
      <c r="AO215" s="962" t="s">
        <v>1410</v>
      </c>
      <c r="AP215" s="962" t="s">
        <v>1410</v>
      </c>
      <c r="AQ215" s="962" t="s">
        <v>1410</v>
      </c>
      <c r="AR215" s="962" t="s">
        <v>1410</v>
      </c>
      <c r="AS215" s="962" t="s">
        <v>1410</v>
      </c>
      <c r="AT215" s="962" t="s">
        <v>1410</v>
      </c>
      <c r="AU215" s="962" t="s">
        <v>1410</v>
      </c>
      <c r="AV215" s="962" t="s">
        <v>1410</v>
      </c>
      <c r="AW215" s="962" t="s">
        <v>1410</v>
      </c>
      <c r="AX215" s="962" t="s">
        <v>5267</v>
      </c>
      <c r="AY215" s="962" t="s">
        <v>2746</v>
      </c>
      <c r="AZ215" s="962" t="s">
        <v>5505</v>
      </c>
      <c r="BA215" s="962" t="s">
        <v>1459</v>
      </c>
      <c r="BB215" s="965" t="s">
        <v>1749</v>
      </c>
      <c r="BC215" s="965" t="s">
        <v>1567</v>
      </c>
      <c r="BD215" s="962" t="s">
        <v>6</v>
      </c>
      <c r="BE215" s="962" t="s">
        <v>1605</v>
      </c>
      <c r="BF215" s="962" t="s">
        <v>2709</v>
      </c>
      <c r="BG215" s="962" t="s">
        <v>2710</v>
      </c>
      <c r="BH215" s="962" t="s">
        <v>1570</v>
      </c>
      <c r="BI215" s="962" t="s">
        <v>3447</v>
      </c>
      <c r="BJ215" s="962" t="s">
        <v>1410</v>
      </c>
      <c r="BK215" s="962" t="s">
        <v>1410</v>
      </c>
      <c r="BL215" s="962" t="s">
        <v>1410</v>
      </c>
      <c r="BM215" s="962" t="s">
        <v>1410</v>
      </c>
      <c r="BN215" s="962" t="s">
        <v>1410</v>
      </c>
      <c r="BO215" s="962" t="s">
        <v>1410</v>
      </c>
      <c r="BP215" s="962" t="s">
        <v>1410</v>
      </c>
      <c r="BQ215" s="962" t="s">
        <v>1410</v>
      </c>
      <c r="BR215" s="962" t="s">
        <v>1410</v>
      </c>
      <c r="BS215" s="962" t="s">
        <v>5506</v>
      </c>
      <c r="BT215" s="962" t="s">
        <v>1410</v>
      </c>
      <c r="BU215" s="962" t="s">
        <v>1410</v>
      </c>
      <c r="BV215" s="962" t="s">
        <v>1410</v>
      </c>
      <c r="BW215" s="962" t="s">
        <v>1410</v>
      </c>
      <c r="BX215" s="962" t="s">
        <v>1410</v>
      </c>
      <c r="BY215" s="962" t="s">
        <v>1410</v>
      </c>
      <c r="BZ215" s="962" t="s">
        <v>1410</v>
      </c>
      <c r="CA215" s="962" t="s">
        <v>1410</v>
      </c>
      <c r="CB215" s="962" t="s">
        <v>1410</v>
      </c>
      <c r="CC215" s="962" t="s">
        <v>3447</v>
      </c>
      <c r="CD215" s="962" t="s">
        <v>5506</v>
      </c>
      <c r="CE215" s="962" t="s">
        <v>5507</v>
      </c>
      <c r="CF215" s="962" t="s">
        <v>5508</v>
      </c>
      <c r="CG215" s="962" t="s">
        <v>5509</v>
      </c>
      <c r="CH215" s="962" t="s">
        <v>5510</v>
      </c>
      <c r="CI215" s="962" t="s">
        <v>5511</v>
      </c>
      <c r="CJ215" s="962" t="s">
        <v>5512</v>
      </c>
      <c r="CK215" s="962" t="s">
        <v>5513</v>
      </c>
      <c r="CL215" s="962" t="s">
        <v>5514</v>
      </c>
      <c r="CM215" s="962" t="s">
        <v>5515</v>
      </c>
      <c r="CN215" s="962" t="s">
        <v>5109</v>
      </c>
      <c r="CO215" s="962" t="s">
        <v>5516</v>
      </c>
      <c r="CP215" s="962" t="s">
        <v>5110</v>
      </c>
      <c r="CQ215" s="962" t="s">
        <v>5110</v>
      </c>
      <c r="CR215" s="962" t="s">
        <v>1414</v>
      </c>
    </row>
    <row r="216">
      <c r="B216" s="961" t="s">
        <v>1085</v>
      </c>
      <c r="C216" s="962" t="s">
        <v>886</v>
      </c>
      <c r="D216" s="962" t="s">
        <v>1404</v>
      </c>
      <c r="E216" s="962" t="s">
        <v>1404</v>
      </c>
      <c r="F216" s="962" t="s">
        <v>1404</v>
      </c>
      <c r="G216" s="962" t="s">
        <v>1585</v>
      </c>
      <c r="H216" s="962" t="s">
        <v>1515</v>
      </c>
      <c r="I216" s="962" t="s">
        <v>1552</v>
      </c>
      <c r="J216" s="962" t="s">
        <v>1515</v>
      </c>
      <c r="K216" s="962" t="s">
        <v>1552</v>
      </c>
      <c r="L216" s="962" t="s">
        <v>1548</v>
      </c>
      <c r="M216" s="962" t="s">
        <v>6</v>
      </c>
      <c r="N216" s="962" t="s">
        <v>6</v>
      </c>
      <c r="O216" s="962" t="s">
        <v>1410</v>
      </c>
      <c r="P216" s="962" t="s">
        <v>1410</v>
      </c>
      <c r="Q216" s="962" t="s">
        <v>1410</v>
      </c>
      <c r="R216" s="962" t="s">
        <v>1410</v>
      </c>
      <c r="S216" s="962" t="s">
        <v>1410</v>
      </c>
      <c r="T216" s="962" t="s">
        <v>1908</v>
      </c>
      <c r="U216" s="963" t="s">
        <v>6</v>
      </c>
      <c r="V216" s="963" t="s">
        <v>6</v>
      </c>
      <c r="W216" s="968" t="s">
        <v>6</v>
      </c>
      <c r="X216" s="962" t="s">
        <v>6</v>
      </c>
      <c r="Y216" s="968" t="s">
        <v>12</v>
      </c>
      <c r="Z216" s="963" t="s">
        <v>6</v>
      </c>
      <c r="AA216" s="962" t="s">
        <v>6</v>
      </c>
      <c r="AB216" s="963" t="s">
        <v>6</v>
      </c>
      <c r="AC216" s="963" t="s">
        <v>6</v>
      </c>
      <c r="AD216" s="964" t="s">
        <v>1605</v>
      </c>
      <c r="AE216" s="962" t="s">
        <v>1410</v>
      </c>
      <c r="AF216" s="962" t="s">
        <v>1410</v>
      </c>
      <c r="AG216" s="962" t="s">
        <v>1410</v>
      </c>
      <c r="AH216" s="962" t="s">
        <v>1410</v>
      </c>
      <c r="AI216" s="962" t="s">
        <v>1410</v>
      </c>
      <c r="AJ216" s="962" t="s">
        <v>1410</v>
      </c>
      <c r="AK216" s="962" t="s">
        <v>1410</v>
      </c>
      <c r="AL216" s="962" t="s">
        <v>1410</v>
      </c>
      <c r="AM216" s="962" t="s">
        <v>1410</v>
      </c>
      <c r="AN216" s="962" t="s">
        <v>1410</v>
      </c>
      <c r="AO216" s="962" t="s">
        <v>1410</v>
      </c>
      <c r="AP216" s="962" t="s">
        <v>1410</v>
      </c>
      <c r="AQ216" s="962" t="s">
        <v>1410</v>
      </c>
      <c r="AR216" s="962" t="s">
        <v>1410</v>
      </c>
      <c r="AS216" s="962" t="s">
        <v>1410</v>
      </c>
      <c r="AT216" s="962" t="s">
        <v>1410</v>
      </c>
      <c r="AU216" s="962" t="s">
        <v>1410</v>
      </c>
      <c r="AV216" s="962" t="s">
        <v>1410</v>
      </c>
      <c r="AW216" s="962" t="s">
        <v>1410</v>
      </c>
      <c r="AX216" s="962" t="s">
        <v>5267</v>
      </c>
      <c r="AY216" s="962" t="s">
        <v>2746</v>
      </c>
      <c r="AZ216" s="962" t="s">
        <v>5505</v>
      </c>
      <c r="BA216" s="962" t="s">
        <v>1459</v>
      </c>
      <c r="BB216" s="965" t="s">
        <v>1749</v>
      </c>
      <c r="BC216" s="965" t="s">
        <v>1567</v>
      </c>
      <c r="BD216" s="962" t="s">
        <v>6</v>
      </c>
      <c r="BE216" s="962" t="s">
        <v>1605</v>
      </c>
      <c r="BF216" s="962" t="s">
        <v>2709</v>
      </c>
      <c r="BG216" s="962" t="s">
        <v>2710</v>
      </c>
      <c r="BH216" s="962" t="s">
        <v>1570</v>
      </c>
      <c r="BI216" s="962" t="s">
        <v>3447</v>
      </c>
      <c r="BJ216" s="962" t="s">
        <v>1410</v>
      </c>
      <c r="BK216" s="962" t="s">
        <v>1410</v>
      </c>
      <c r="BL216" s="962" t="s">
        <v>1410</v>
      </c>
      <c r="BM216" s="962" t="s">
        <v>1410</v>
      </c>
      <c r="BN216" s="962" t="s">
        <v>1410</v>
      </c>
      <c r="BO216" s="962" t="s">
        <v>1410</v>
      </c>
      <c r="BP216" s="962" t="s">
        <v>1410</v>
      </c>
      <c r="BQ216" s="962" t="s">
        <v>1410</v>
      </c>
      <c r="BR216" s="962" t="s">
        <v>1410</v>
      </c>
      <c r="BS216" s="962" t="s">
        <v>5506</v>
      </c>
      <c r="BT216" s="962" t="s">
        <v>1410</v>
      </c>
      <c r="BU216" s="962" t="s">
        <v>1410</v>
      </c>
      <c r="BV216" s="962" t="s">
        <v>1410</v>
      </c>
      <c r="BW216" s="962" t="s">
        <v>1410</v>
      </c>
      <c r="BX216" s="962" t="s">
        <v>1410</v>
      </c>
      <c r="BY216" s="962" t="s">
        <v>1410</v>
      </c>
      <c r="BZ216" s="962" t="s">
        <v>1410</v>
      </c>
      <c r="CA216" s="962" t="s">
        <v>1410</v>
      </c>
      <c r="CB216" s="962" t="s">
        <v>1410</v>
      </c>
      <c r="CC216" s="962" t="s">
        <v>3447</v>
      </c>
      <c r="CD216" s="962" t="s">
        <v>5506</v>
      </c>
      <c r="CE216" s="962" t="s">
        <v>5507</v>
      </c>
      <c r="CF216" s="962" t="s">
        <v>5508</v>
      </c>
      <c r="CG216" s="962" t="s">
        <v>5509</v>
      </c>
      <c r="CH216" s="962" t="s">
        <v>5510</v>
      </c>
      <c r="CI216" s="962" t="s">
        <v>5511</v>
      </c>
      <c r="CJ216" s="962" t="s">
        <v>5512</v>
      </c>
      <c r="CK216" s="962" t="s">
        <v>5513</v>
      </c>
      <c r="CL216" s="962" t="s">
        <v>5514</v>
      </c>
      <c r="CM216" s="962" t="s">
        <v>5515</v>
      </c>
      <c r="CN216" s="962" t="s">
        <v>5109</v>
      </c>
      <c r="CO216" s="962" t="s">
        <v>5516</v>
      </c>
      <c r="CP216" s="962" t="s">
        <v>5110</v>
      </c>
      <c r="CQ216" s="962" t="s">
        <v>5110</v>
      </c>
      <c r="CR216" s="962" t="s">
        <v>12</v>
      </c>
    </row>
    <row r="217">
      <c r="B217" s="966" t="s">
        <v>1086</v>
      </c>
      <c r="C217" s="962" t="s">
        <v>886</v>
      </c>
      <c r="D217" s="962" t="s">
        <v>1404</v>
      </c>
      <c r="E217" s="962" t="s">
        <v>1404</v>
      </c>
      <c r="F217" s="962" t="s">
        <v>1404</v>
      </c>
      <c r="G217" s="962" t="s">
        <v>1585</v>
      </c>
      <c r="H217" s="962" t="s">
        <v>2899</v>
      </c>
      <c r="I217" s="962" t="s">
        <v>5360</v>
      </c>
      <c r="J217" s="962" t="s">
        <v>2899</v>
      </c>
      <c r="K217" s="962" t="s">
        <v>5360</v>
      </c>
      <c r="L217" s="962" t="s">
        <v>1602</v>
      </c>
      <c r="M217" s="962" t="s">
        <v>6</v>
      </c>
      <c r="N217" s="962" t="s">
        <v>6</v>
      </c>
      <c r="O217" s="962" t="s">
        <v>1410</v>
      </c>
      <c r="P217" s="962" t="s">
        <v>1410</v>
      </c>
      <c r="Q217" s="962" t="s">
        <v>1410</v>
      </c>
      <c r="R217" s="962" t="s">
        <v>1410</v>
      </c>
      <c r="S217" s="962" t="s">
        <v>1410</v>
      </c>
      <c r="T217" s="962" t="s">
        <v>1404</v>
      </c>
      <c r="U217" s="963" t="s">
        <v>6</v>
      </c>
      <c r="V217" s="963" t="s">
        <v>6</v>
      </c>
      <c r="W217" s="968" t="s">
        <v>6</v>
      </c>
      <c r="X217" s="962" t="s">
        <v>6</v>
      </c>
      <c r="Y217" s="968" t="s">
        <v>12</v>
      </c>
      <c r="Z217" s="963" t="s">
        <v>6</v>
      </c>
      <c r="AA217" s="962" t="s">
        <v>6</v>
      </c>
      <c r="AB217" s="963" t="s">
        <v>6</v>
      </c>
      <c r="AC217" s="963" t="s">
        <v>6</v>
      </c>
      <c r="AD217" s="964" t="s">
        <v>4779</v>
      </c>
      <c r="AE217" s="962" t="s">
        <v>1410</v>
      </c>
      <c r="AF217" s="962" t="s">
        <v>1410</v>
      </c>
      <c r="AG217" s="962" t="s">
        <v>1410</v>
      </c>
      <c r="AH217" s="962" t="s">
        <v>1410</v>
      </c>
      <c r="AI217" s="962" t="s">
        <v>1410</v>
      </c>
      <c r="AJ217" s="962" t="s">
        <v>1410</v>
      </c>
      <c r="AK217" s="962" t="s">
        <v>1410</v>
      </c>
      <c r="AL217" s="962" t="s">
        <v>1410</v>
      </c>
      <c r="AM217" s="962" t="s">
        <v>1410</v>
      </c>
      <c r="AN217" s="962" t="s">
        <v>1410</v>
      </c>
      <c r="AO217" s="962" t="s">
        <v>1410</v>
      </c>
      <c r="AP217" s="962" t="s">
        <v>1410</v>
      </c>
      <c r="AQ217" s="962" t="s">
        <v>1410</v>
      </c>
      <c r="AR217" s="962" t="s">
        <v>1410</v>
      </c>
      <c r="AS217" s="962" t="s">
        <v>1410</v>
      </c>
      <c r="AT217" s="962" t="s">
        <v>1410</v>
      </c>
      <c r="AU217" s="962" t="s">
        <v>1410</v>
      </c>
      <c r="AV217" s="962" t="s">
        <v>1410</v>
      </c>
      <c r="AW217" s="962" t="s">
        <v>1410</v>
      </c>
      <c r="AX217" s="962" t="s">
        <v>5517</v>
      </c>
      <c r="AY217" s="962" t="s">
        <v>5518</v>
      </c>
      <c r="AZ217" s="962" t="s">
        <v>5519</v>
      </c>
      <c r="BA217" s="962" t="s">
        <v>1459</v>
      </c>
      <c r="BB217" s="965" t="s">
        <v>5520</v>
      </c>
      <c r="BC217" s="965" t="s">
        <v>1567</v>
      </c>
      <c r="BD217" s="962" t="s">
        <v>6</v>
      </c>
      <c r="BE217" s="962" t="s">
        <v>4779</v>
      </c>
      <c r="BF217" s="962" t="s">
        <v>5521</v>
      </c>
      <c r="BG217" s="962" t="s">
        <v>5522</v>
      </c>
      <c r="BH217" s="962" t="s">
        <v>5523</v>
      </c>
      <c r="BI217" s="962" t="s">
        <v>5524</v>
      </c>
      <c r="BJ217" s="962" t="s">
        <v>1410</v>
      </c>
      <c r="BK217" s="962" t="s">
        <v>1410</v>
      </c>
      <c r="BL217" s="962" t="s">
        <v>1410</v>
      </c>
      <c r="BM217" s="962" t="s">
        <v>1410</v>
      </c>
      <c r="BN217" s="962" t="s">
        <v>1410</v>
      </c>
      <c r="BO217" s="962" t="s">
        <v>1410</v>
      </c>
      <c r="BP217" s="962" t="s">
        <v>1410</v>
      </c>
      <c r="BQ217" s="962" t="s">
        <v>1410</v>
      </c>
      <c r="BR217" s="962" t="s">
        <v>1410</v>
      </c>
      <c r="BS217" s="962" t="s">
        <v>5525</v>
      </c>
      <c r="BT217" s="962" t="s">
        <v>1410</v>
      </c>
      <c r="BU217" s="962" t="s">
        <v>1410</v>
      </c>
      <c r="BV217" s="962" t="s">
        <v>1410</v>
      </c>
      <c r="BW217" s="962" t="s">
        <v>1410</v>
      </c>
      <c r="BX217" s="962" t="s">
        <v>1410</v>
      </c>
      <c r="BY217" s="962" t="s">
        <v>1410</v>
      </c>
      <c r="BZ217" s="962" t="s">
        <v>1410</v>
      </c>
      <c r="CA217" s="962" t="s">
        <v>1410</v>
      </c>
      <c r="CB217" s="962" t="s">
        <v>1410</v>
      </c>
      <c r="CC217" s="962" t="s">
        <v>5524</v>
      </c>
      <c r="CD217" s="962" t="s">
        <v>5525</v>
      </c>
      <c r="CE217" s="962" t="s">
        <v>5526</v>
      </c>
      <c r="CF217" s="962" t="s">
        <v>5527</v>
      </c>
      <c r="CG217" s="962" t="s">
        <v>5528</v>
      </c>
      <c r="CH217" s="962" t="s">
        <v>5529</v>
      </c>
      <c r="CI217" s="962" t="s">
        <v>5530</v>
      </c>
      <c r="CJ217" s="962" t="s">
        <v>5531</v>
      </c>
      <c r="CK217" s="962" t="s">
        <v>5532</v>
      </c>
      <c r="CL217" s="962" t="s">
        <v>5533</v>
      </c>
      <c r="CM217" s="962" t="s">
        <v>5534</v>
      </c>
      <c r="CN217" s="962" t="s">
        <v>5535</v>
      </c>
      <c r="CO217" s="962" t="s">
        <v>5536</v>
      </c>
      <c r="CP217" s="962" t="s">
        <v>5537</v>
      </c>
      <c r="CQ217" s="962" t="s">
        <v>5537</v>
      </c>
      <c r="CR217" s="962" t="s">
        <v>12</v>
      </c>
    </row>
    <row r="218">
      <c r="B218" s="966" t="s">
        <v>1087</v>
      </c>
      <c r="C218" s="962" t="s">
        <v>886</v>
      </c>
      <c r="D218" s="962" t="s">
        <v>1404</v>
      </c>
      <c r="E218" s="962" t="s">
        <v>1404</v>
      </c>
      <c r="F218" s="962" t="s">
        <v>1404</v>
      </c>
      <c r="G218" s="962" t="s">
        <v>1585</v>
      </c>
      <c r="H218" s="962" t="s">
        <v>2899</v>
      </c>
      <c r="I218" s="962" t="s">
        <v>5360</v>
      </c>
      <c r="J218" s="962" t="s">
        <v>2899</v>
      </c>
      <c r="K218" s="962" t="s">
        <v>5360</v>
      </c>
      <c r="L218" s="962" t="s">
        <v>1602</v>
      </c>
      <c r="M218" s="962" t="s">
        <v>6</v>
      </c>
      <c r="N218" s="962" t="s">
        <v>6</v>
      </c>
      <c r="O218" s="962" t="s">
        <v>1410</v>
      </c>
      <c r="P218" s="962" t="s">
        <v>1410</v>
      </c>
      <c r="Q218" s="962" t="s">
        <v>1410</v>
      </c>
      <c r="R218" s="962" t="s">
        <v>1410</v>
      </c>
      <c r="S218" s="962" t="s">
        <v>1410</v>
      </c>
      <c r="T218" s="962" t="s">
        <v>1404</v>
      </c>
      <c r="U218" s="963" t="s">
        <v>6</v>
      </c>
      <c r="V218" s="963" t="s">
        <v>6</v>
      </c>
      <c r="W218" s="968" t="s">
        <v>6</v>
      </c>
      <c r="X218" s="962" t="s">
        <v>6</v>
      </c>
      <c r="Y218" s="968" t="s">
        <v>12</v>
      </c>
      <c r="Z218" s="963" t="s">
        <v>6</v>
      </c>
      <c r="AA218" s="962" t="s">
        <v>6</v>
      </c>
      <c r="AB218" s="963" t="s">
        <v>6</v>
      </c>
      <c r="AC218" s="963" t="s">
        <v>6</v>
      </c>
      <c r="AD218" s="964" t="s">
        <v>3140</v>
      </c>
      <c r="AE218" s="962" t="s">
        <v>1410</v>
      </c>
      <c r="AF218" s="962" t="s">
        <v>1410</v>
      </c>
      <c r="AG218" s="962" t="s">
        <v>1410</v>
      </c>
      <c r="AH218" s="962" t="s">
        <v>1410</v>
      </c>
      <c r="AI218" s="962" t="s">
        <v>1410</v>
      </c>
      <c r="AJ218" s="962" t="s">
        <v>1410</v>
      </c>
      <c r="AK218" s="962" t="s">
        <v>1410</v>
      </c>
      <c r="AL218" s="962" t="s">
        <v>1410</v>
      </c>
      <c r="AM218" s="962" t="s">
        <v>1410</v>
      </c>
      <c r="AN218" s="962" t="s">
        <v>1410</v>
      </c>
      <c r="AO218" s="962" t="s">
        <v>1410</v>
      </c>
      <c r="AP218" s="962" t="s">
        <v>1410</v>
      </c>
      <c r="AQ218" s="962" t="s">
        <v>1410</v>
      </c>
      <c r="AR218" s="962" t="s">
        <v>1410</v>
      </c>
      <c r="AS218" s="962" t="s">
        <v>1410</v>
      </c>
      <c r="AT218" s="962" t="s">
        <v>1410</v>
      </c>
      <c r="AU218" s="962" t="s">
        <v>1410</v>
      </c>
      <c r="AV218" s="962" t="s">
        <v>1410</v>
      </c>
      <c r="AW218" s="962" t="s">
        <v>1410</v>
      </c>
      <c r="AX218" s="962" t="s">
        <v>5538</v>
      </c>
      <c r="AY218" s="962" t="s">
        <v>5539</v>
      </c>
      <c r="AZ218" s="962" t="s">
        <v>5540</v>
      </c>
      <c r="BA218" s="962" t="s">
        <v>1459</v>
      </c>
      <c r="BB218" s="965" t="s">
        <v>5541</v>
      </c>
      <c r="BC218" s="965" t="s">
        <v>1567</v>
      </c>
      <c r="BD218" s="962" t="s">
        <v>6</v>
      </c>
      <c r="BE218" s="962" t="s">
        <v>3140</v>
      </c>
      <c r="BF218" s="962" t="s">
        <v>3141</v>
      </c>
      <c r="BG218" s="962" t="s">
        <v>3142</v>
      </c>
      <c r="BH218" s="962" t="s">
        <v>2943</v>
      </c>
      <c r="BI218" s="962" t="s">
        <v>5542</v>
      </c>
      <c r="BJ218" s="962" t="s">
        <v>1410</v>
      </c>
      <c r="BK218" s="962" t="s">
        <v>1410</v>
      </c>
      <c r="BL218" s="962" t="s">
        <v>1410</v>
      </c>
      <c r="BM218" s="962" t="s">
        <v>1410</v>
      </c>
      <c r="BN218" s="962" t="s">
        <v>1410</v>
      </c>
      <c r="BO218" s="962" t="s">
        <v>1410</v>
      </c>
      <c r="BP218" s="962" t="s">
        <v>1410</v>
      </c>
      <c r="BQ218" s="962" t="s">
        <v>1410</v>
      </c>
      <c r="BR218" s="962" t="s">
        <v>1410</v>
      </c>
      <c r="BS218" s="962" t="s">
        <v>5543</v>
      </c>
      <c r="BT218" s="962" t="s">
        <v>1410</v>
      </c>
      <c r="BU218" s="962" t="s">
        <v>1410</v>
      </c>
      <c r="BV218" s="962" t="s">
        <v>1410</v>
      </c>
      <c r="BW218" s="962" t="s">
        <v>1410</v>
      </c>
      <c r="BX218" s="962" t="s">
        <v>1410</v>
      </c>
      <c r="BY218" s="962" t="s">
        <v>1410</v>
      </c>
      <c r="BZ218" s="962" t="s">
        <v>1410</v>
      </c>
      <c r="CA218" s="962" t="s">
        <v>1410</v>
      </c>
      <c r="CB218" s="962" t="s">
        <v>1410</v>
      </c>
      <c r="CC218" s="962" t="s">
        <v>5542</v>
      </c>
      <c r="CD218" s="962" t="s">
        <v>5543</v>
      </c>
      <c r="CE218" s="962" t="s">
        <v>5544</v>
      </c>
      <c r="CF218" s="962" t="s">
        <v>5545</v>
      </c>
      <c r="CG218" s="962" t="s">
        <v>5546</v>
      </c>
      <c r="CH218" s="962" t="s">
        <v>5547</v>
      </c>
      <c r="CI218" s="962" t="s">
        <v>5548</v>
      </c>
      <c r="CJ218" s="962" t="s">
        <v>5549</v>
      </c>
      <c r="CK218" s="962" t="s">
        <v>5550</v>
      </c>
      <c r="CL218" s="962" t="s">
        <v>5551</v>
      </c>
      <c r="CM218" s="962" t="s">
        <v>5552</v>
      </c>
      <c r="CN218" s="962" t="s">
        <v>5553</v>
      </c>
      <c r="CO218" s="962" t="s">
        <v>5554</v>
      </c>
      <c r="CP218" s="962" t="s">
        <v>5555</v>
      </c>
      <c r="CQ218" s="962" t="s">
        <v>5555</v>
      </c>
      <c r="CR218" s="962" t="s">
        <v>12</v>
      </c>
    </row>
    <row r="219">
      <c r="B219" s="966" t="s">
        <v>1088</v>
      </c>
      <c r="C219" s="962" t="s">
        <v>886</v>
      </c>
      <c r="D219" s="962" t="s">
        <v>1404</v>
      </c>
      <c r="E219" s="962" t="s">
        <v>1404</v>
      </c>
      <c r="F219" s="962" t="s">
        <v>1404</v>
      </c>
      <c r="G219" s="962" t="s">
        <v>1585</v>
      </c>
      <c r="H219" s="962" t="s">
        <v>1415</v>
      </c>
      <c r="I219" s="962" t="s">
        <v>1427</v>
      </c>
      <c r="J219" s="962" t="s">
        <v>1415</v>
      </c>
      <c r="K219" s="962" t="s">
        <v>1427</v>
      </c>
      <c r="L219" s="962" t="s">
        <v>1602</v>
      </c>
      <c r="M219" s="962" t="s">
        <v>6</v>
      </c>
      <c r="N219" s="962" t="s">
        <v>6</v>
      </c>
      <c r="O219" s="962" t="s">
        <v>1410</v>
      </c>
      <c r="P219" s="962" t="s">
        <v>1410</v>
      </c>
      <c r="Q219" s="962" t="s">
        <v>1410</v>
      </c>
      <c r="R219" s="962" t="s">
        <v>1410</v>
      </c>
      <c r="S219" s="962" t="s">
        <v>1410</v>
      </c>
      <c r="T219" s="962" t="s">
        <v>1404</v>
      </c>
      <c r="U219" s="963" t="s">
        <v>6</v>
      </c>
      <c r="V219" s="963" t="s">
        <v>6</v>
      </c>
      <c r="W219" s="968" t="s">
        <v>6</v>
      </c>
      <c r="X219" s="962" t="s">
        <v>6</v>
      </c>
      <c r="Y219" s="968" t="s">
        <v>12</v>
      </c>
      <c r="Z219" s="963" t="s">
        <v>6</v>
      </c>
      <c r="AA219" s="962" t="s">
        <v>6</v>
      </c>
      <c r="AB219" s="963" t="s">
        <v>6</v>
      </c>
      <c r="AC219" s="963" t="s">
        <v>6</v>
      </c>
      <c r="AD219" s="964" t="s">
        <v>4779</v>
      </c>
      <c r="AE219" s="962" t="s">
        <v>1410</v>
      </c>
      <c r="AF219" s="962" t="s">
        <v>1410</v>
      </c>
      <c r="AG219" s="962" t="s">
        <v>1410</v>
      </c>
      <c r="AH219" s="962" t="s">
        <v>1410</v>
      </c>
      <c r="AI219" s="962" t="s">
        <v>1410</v>
      </c>
      <c r="AJ219" s="962" t="s">
        <v>1410</v>
      </c>
      <c r="AK219" s="962" t="s">
        <v>1410</v>
      </c>
      <c r="AL219" s="962" t="s">
        <v>1410</v>
      </c>
      <c r="AM219" s="962" t="s">
        <v>1410</v>
      </c>
      <c r="AN219" s="962" t="s">
        <v>1410</v>
      </c>
      <c r="AO219" s="962" t="s">
        <v>1410</v>
      </c>
      <c r="AP219" s="962" t="s">
        <v>1410</v>
      </c>
      <c r="AQ219" s="962" t="s">
        <v>1410</v>
      </c>
      <c r="AR219" s="962" t="s">
        <v>1410</v>
      </c>
      <c r="AS219" s="962" t="s">
        <v>1410</v>
      </c>
      <c r="AT219" s="962" t="s">
        <v>1410</v>
      </c>
      <c r="AU219" s="962" t="s">
        <v>1410</v>
      </c>
      <c r="AV219" s="962" t="s">
        <v>1410</v>
      </c>
      <c r="AW219" s="962" t="s">
        <v>1410</v>
      </c>
      <c r="AX219" s="962" t="s">
        <v>5517</v>
      </c>
      <c r="AY219" s="962" t="s">
        <v>5518</v>
      </c>
      <c r="AZ219" s="962" t="s">
        <v>5519</v>
      </c>
      <c r="BA219" s="962" t="s">
        <v>1459</v>
      </c>
      <c r="BB219" s="965" t="s">
        <v>5520</v>
      </c>
      <c r="BC219" s="965" t="s">
        <v>1567</v>
      </c>
      <c r="BD219" s="962" t="s">
        <v>6</v>
      </c>
      <c r="BE219" s="962" t="s">
        <v>4779</v>
      </c>
      <c r="BF219" s="962" t="s">
        <v>5521</v>
      </c>
      <c r="BG219" s="962" t="s">
        <v>5522</v>
      </c>
      <c r="BH219" s="962" t="s">
        <v>5523</v>
      </c>
      <c r="BI219" s="962" t="s">
        <v>5524</v>
      </c>
      <c r="BJ219" s="962" t="s">
        <v>1410</v>
      </c>
      <c r="BK219" s="962" t="s">
        <v>1410</v>
      </c>
      <c r="BL219" s="962" t="s">
        <v>1410</v>
      </c>
      <c r="BM219" s="962" t="s">
        <v>1410</v>
      </c>
      <c r="BN219" s="962" t="s">
        <v>1410</v>
      </c>
      <c r="BO219" s="962" t="s">
        <v>1410</v>
      </c>
      <c r="BP219" s="962" t="s">
        <v>1410</v>
      </c>
      <c r="BQ219" s="962" t="s">
        <v>1410</v>
      </c>
      <c r="BR219" s="962" t="s">
        <v>1410</v>
      </c>
      <c r="BS219" s="962" t="s">
        <v>5525</v>
      </c>
      <c r="BT219" s="962" t="s">
        <v>1410</v>
      </c>
      <c r="BU219" s="962" t="s">
        <v>1410</v>
      </c>
      <c r="BV219" s="962" t="s">
        <v>1410</v>
      </c>
      <c r="BW219" s="962" t="s">
        <v>1410</v>
      </c>
      <c r="BX219" s="962" t="s">
        <v>1410</v>
      </c>
      <c r="BY219" s="962" t="s">
        <v>1410</v>
      </c>
      <c r="BZ219" s="962" t="s">
        <v>1410</v>
      </c>
      <c r="CA219" s="962" t="s">
        <v>1410</v>
      </c>
      <c r="CB219" s="962" t="s">
        <v>1410</v>
      </c>
      <c r="CC219" s="962" t="s">
        <v>5524</v>
      </c>
      <c r="CD219" s="962" t="s">
        <v>5525</v>
      </c>
      <c r="CE219" s="962" t="s">
        <v>5526</v>
      </c>
      <c r="CF219" s="962" t="s">
        <v>5527</v>
      </c>
      <c r="CG219" s="962" t="s">
        <v>5528</v>
      </c>
      <c r="CH219" s="962" t="s">
        <v>5529</v>
      </c>
      <c r="CI219" s="962" t="s">
        <v>5530</v>
      </c>
      <c r="CJ219" s="962" t="s">
        <v>5556</v>
      </c>
      <c r="CK219" s="962" t="s">
        <v>5557</v>
      </c>
      <c r="CL219" s="962" t="s">
        <v>5558</v>
      </c>
      <c r="CM219" s="962" t="s">
        <v>5559</v>
      </c>
      <c r="CN219" s="962" t="s">
        <v>5535</v>
      </c>
      <c r="CO219" s="962" t="s">
        <v>5536</v>
      </c>
      <c r="CP219" s="962" t="s">
        <v>5537</v>
      </c>
      <c r="CQ219" s="962" t="s">
        <v>5537</v>
      </c>
      <c r="CR219" s="962" t="s">
        <v>12</v>
      </c>
    </row>
    <row r="220">
      <c r="B220" s="966" t="s">
        <v>1089</v>
      </c>
      <c r="C220" s="962" t="s">
        <v>886</v>
      </c>
      <c r="D220" s="962" t="s">
        <v>1404</v>
      </c>
      <c r="E220" s="962" t="s">
        <v>1404</v>
      </c>
      <c r="F220" s="962" t="s">
        <v>1404</v>
      </c>
      <c r="G220" s="962" t="s">
        <v>1585</v>
      </c>
      <c r="H220" s="962" t="s">
        <v>1415</v>
      </c>
      <c r="I220" s="962" t="s">
        <v>1427</v>
      </c>
      <c r="J220" s="962" t="s">
        <v>1415</v>
      </c>
      <c r="K220" s="962" t="s">
        <v>1427</v>
      </c>
      <c r="L220" s="962" t="s">
        <v>1602</v>
      </c>
      <c r="M220" s="962" t="s">
        <v>6</v>
      </c>
      <c r="N220" s="962" t="s">
        <v>6</v>
      </c>
      <c r="O220" s="962" t="s">
        <v>1410</v>
      </c>
      <c r="P220" s="962" t="s">
        <v>1410</v>
      </c>
      <c r="Q220" s="962" t="s">
        <v>1410</v>
      </c>
      <c r="R220" s="962" t="s">
        <v>1410</v>
      </c>
      <c r="S220" s="962" t="s">
        <v>1410</v>
      </c>
      <c r="T220" s="962" t="s">
        <v>1404</v>
      </c>
      <c r="U220" s="963" t="s">
        <v>6</v>
      </c>
      <c r="V220" s="963" t="s">
        <v>6</v>
      </c>
      <c r="W220" s="968" t="s">
        <v>6</v>
      </c>
      <c r="X220" s="962" t="s">
        <v>6</v>
      </c>
      <c r="Y220" s="968" t="s">
        <v>6</v>
      </c>
      <c r="Z220" s="963" t="s">
        <v>6</v>
      </c>
      <c r="AA220" s="962" t="s">
        <v>6</v>
      </c>
      <c r="AB220" s="963" t="s">
        <v>6</v>
      </c>
      <c r="AC220" s="963" t="s">
        <v>6</v>
      </c>
      <c r="AD220" s="964" t="s">
        <v>3140</v>
      </c>
      <c r="AE220" s="962" t="s">
        <v>1410</v>
      </c>
      <c r="AF220" s="962" t="s">
        <v>1410</v>
      </c>
      <c r="AG220" s="962" t="s">
        <v>1410</v>
      </c>
      <c r="AH220" s="962" t="s">
        <v>1410</v>
      </c>
      <c r="AI220" s="962" t="s">
        <v>1410</v>
      </c>
      <c r="AJ220" s="962" t="s">
        <v>1410</v>
      </c>
      <c r="AK220" s="962" t="s">
        <v>1410</v>
      </c>
      <c r="AL220" s="962" t="s">
        <v>1410</v>
      </c>
      <c r="AM220" s="962" t="s">
        <v>1410</v>
      </c>
      <c r="AN220" s="962" t="s">
        <v>1410</v>
      </c>
      <c r="AO220" s="962" t="s">
        <v>1410</v>
      </c>
      <c r="AP220" s="962" t="s">
        <v>1410</v>
      </c>
      <c r="AQ220" s="962" t="s">
        <v>1410</v>
      </c>
      <c r="AR220" s="962" t="s">
        <v>1410</v>
      </c>
      <c r="AS220" s="962" t="s">
        <v>1410</v>
      </c>
      <c r="AT220" s="962" t="s">
        <v>1410</v>
      </c>
      <c r="AU220" s="962" t="s">
        <v>1410</v>
      </c>
      <c r="AV220" s="962" t="s">
        <v>1410</v>
      </c>
      <c r="AW220" s="962" t="s">
        <v>1410</v>
      </c>
      <c r="AX220" s="962" t="s">
        <v>5538</v>
      </c>
      <c r="AY220" s="962" t="s">
        <v>5539</v>
      </c>
      <c r="AZ220" s="962" t="s">
        <v>5540</v>
      </c>
      <c r="BA220" s="962" t="s">
        <v>1459</v>
      </c>
      <c r="BB220" s="965" t="s">
        <v>5541</v>
      </c>
      <c r="BC220" s="965" t="s">
        <v>1567</v>
      </c>
      <c r="BD220" s="962" t="s">
        <v>6</v>
      </c>
      <c r="BE220" s="962" t="s">
        <v>3140</v>
      </c>
      <c r="BF220" s="962" t="s">
        <v>3141</v>
      </c>
      <c r="BG220" s="962" t="s">
        <v>3142</v>
      </c>
      <c r="BH220" s="962" t="s">
        <v>2943</v>
      </c>
      <c r="BI220" s="962" t="s">
        <v>5542</v>
      </c>
      <c r="BJ220" s="962" t="s">
        <v>1410</v>
      </c>
      <c r="BK220" s="962" t="s">
        <v>1410</v>
      </c>
      <c r="BL220" s="962" t="s">
        <v>1410</v>
      </c>
      <c r="BM220" s="962" t="s">
        <v>1410</v>
      </c>
      <c r="BN220" s="962" t="s">
        <v>1410</v>
      </c>
      <c r="BO220" s="962" t="s">
        <v>1410</v>
      </c>
      <c r="BP220" s="962" t="s">
        <v>1410</v>
      </c>
      <c r="BQ220" s="962" t="s">
        <v>1410</v>
      </c>
      <c r="BR220" s="962" t="s">
        <v>1410</v>
      </c>
      <c r="BS220" s="962" t="s">
        <v>5543</v>
      </c>
      <c r="BT220" s="962" t="s">
        <v>1410</v>
      </c>
      <c r="BU220" s="962" t="s">
        <v>1410</v>
      </c>
      <c r="BV220" s="962" t="s">
        <v>1410</v>
      </c>
      <c r="BW220" s="962" t="s">
        <v>1410</v>
      </c>
      <c r="BX220" s="962" t="s">
        <v>1410</v>
      </c>
      <c r="BY220" s="962" t="s">
        <v>1410</v>
      </c>
      <c r="BZ220" s="962" t="s">
        <v>1410</v>
      </c>
      <c r="CA220" s="962" t="s">
        <v>1410</v>
      </c>
      <c r="CB220" s="962" t="s">
        <v>1410</v>
      </c>
      <c r="CC220" s="962" t="s">
        <v>5542</v>
      </c>
      <c r="CD220" s="962" t="s">
        <v>5543</v>
      </c>
      <c r="CE220" s="962" t="s">
        <v>5544</v>
      </c>
      <c r="CF220" s="962" t="s">
        <v>5545</v>
      </c>
      <c r="CG220" s="962" t="s">
        <v>5546</v>
      </c>
      <c r="CH220" s="962" t="s">
        <v>5547</v>
      </c>
      <c r="CI220" s="962" t="s">
        <v>5548</v>
      </c>
      <c r="CJ220" s="962" t="s">
        <v>5560</v>
      </c>
      <c r="CK220" s="962" t="s">
        <v>5561</v>
      </c>
      <c r="CL220" s="962" t="s">
        <v>5562</v>
      </c>
      <c r="CM220" s="962" t="s">
        <v>5563</v>
      </c>
      <c r="CN220" s="962" t="s">
        <v>5553</v>
      </c>
      <c r="CO220" s="962" t="s">
        <v>5554</v>
      </c>
      <c r="CP220" s="962" t="s">
        <v>5555</v>
      </c>
      <c r="CQ220" s="962" t="s">
        <v>5555</v>
      </c>
      <c r="CR220" s="962" t="s">
        <v>12</v>
      </c>
    </row>
    <row r="221">
      <c r="A221" s="939" t="s">
        <v>1090</v>
      </c>
      <c r="B221" s="961" t="s">
        <v>1046</v>
      </c>
      <c r="C221" s="962" t="s">
        <v>885</v>
      </c>
      <c r="D221" s="962" t="s">
        <v>1404</v>
      </c>
      <c r="E221" s="962" t="s">
        <v>1404</v>
      </c>
      <c r="F221" s="962" t="s">
        <v>1404</v>
      </c>
      <c r="G221" s="962" t="s">
        <v>1624</v>
      </c>
      <c r="H221" s="962" t="s">
        <v>1548</v>
      </c>
      <c r="I221" s="962" t="s">
        <v>1675</v>
      </c>
      <c r="J221" s="962" t="s">
        <v>1548</v>
      </c>
      <c r="K221" s="962" t="s">
        <v>1675</v>
      </c>
      <c r="L221" s="962" t="s">
        <v>1602</v>
      </c>
      <c r="M221" s="962" t="s">
        <v>6</v>
      </c>
      <c r="N221" s="962" t="s">
        <v>6</v>
      </c>
      <c r="O221" s="962" t="s">
        <v>1410</v>
      </c>
      <c r="P221" s="962" t="s">
        <v>1410</v>
      </c>
      <c r="Q221" s="962" t="s">
        <v>1410</v>
      </c>
      <c r="R221" s="962" t="s">
        <v>1410</v>
      </c>
      <c r="S221" s="962" t="s">
        <v>1410</v>
      </c>
      <c r="T221" s="962" t="s">
        <v>5564</v>
      </c>
      <c r="U221" s="963" t="s">
        <v>6</v>
      </c>
      <c r="V221" s="963" t="s">
        <v>6</v>
      </c>
      <c r="W221" s="968" t="s">
        <v>6</v>
      </c>
      <c r="X221" s="962" t="s">
        <v>6</v>
      </c>
      <c r="Y221" s="968" t="s">
        <v>6</v>
      </c>
      <c r="Z221" s="963" t="s">
        <v>6</v>
      </c>
      <c r="AA221" s="962" t="s">
        <v>6</v>
      </c>
      <c r="AB221" s="963" t="s">
        <v>6</v>
      </c>
      <c r="AC221" s="963" t="s">
        <v>6</v>
      </c>
      <c r="AD221" s="964" t="s">
        <v>1404</v>
      </c>
      <c r="AE221" s="962" t="s">
        <v>1410</v>
      </c>
      <c r="AF221" s="962" t="s">
        <v>1410</v>
      </c>
      <c r="AG221" s="962" t="s">
        <v>1410</v>
      </c>
      <c r="AH221" s="962" t="s">
        <v>1410</v>
      </c>
      <c r="AI221" s="962" t="s">
        <v>1410</v>
      </c>
      <c r="AJ221" s="962" t="s">
        <v>1410</v>
      </c>
      <c r="AK221" s="962" t="s">
        <v>1410</v>
      </c>
      <c r="AL221" s="962" t="s">
        <v>1410</v>
      </c>
      <c r="AM221" s="962" t="s">
        <v>1410</v>
      </c>
      <c r="AN221" s="962" t="s">
        <v>1410</v>
      </c>
      <c r="AO221" s="962" t="s">
        <v>1410</v>
      </c>
      <c r="AP221" s="962" t="s">
        <v>1410</v>
      </c>
      <c r="AQ221" s="962" t="s">
        <v>1410</v>
      </c>
      <c r="AR221" s="962" t="s">
        <v>1410</v>
      </c>
      <c r="AS221" s="962" t="s">
        <v>1410</v>
      </c>
      <c r="AT221" s="962" t="s">
        <v>1410</v>
      </c>
      <c r="AU221" s="962" t="s">
        <v>1410</v>
      </c>
      <c r="AV221" s="962" t="s">
        <v>1410</v>
      </c>
      <c r="AW221" s="962" t="s">
        <v>1410</v>
      </c>
      <c r="AX221" s="962" t="s">
        <v>1427</v>
      </c>
      <c r="AY221" s="962" t="s">
        <v>2746</v>
      </c>
      <c r="AZ221" s="962" t="s">
        <v>1431</v>
      </c>
      <c r="BA221" s="962" t="s">
        <v>1459</v>
      </c>
      <c r="BB221" s="965" t="s">
        <v>1749</v>
      </c>
      <c r="BC221" s="965" t="s">
        <v>3873</v>
      </c>
      <c r="BD221" s="962" t="s">
        <v>6</v>
      </c>
      <c r="BE221" s="962" t="s">
        <v>1404</v>
      </c>
      <c r="BF221" s="962" t="s">
        <v>5565</v>
      </c>
      <c r="BG221" s="962" t="s">
        <v>5566</v>
      </c>
      <c r="BH221" s="962" t="s">
        <v>1548</v>
      </c>
      <c r="BI221" s="962" t="s">
        <v>2418</v>
      </c>
      <c r="BJ221" s="962" t="s">
        <v>1410</v>
      </c>
      <c r="BK221" s="962" t="s">
        <v>1410</v>
      </c>
      <c r="BL221" s="962" t="s">
        <v>1410</v>
      </c>
      <c r="BM221" s="962" t="s">
        <v>1410</v>
      </c>
      <c r="BN221" s="962" t="s">
        <v>1410</v>
      </c>
      <c r="BO221" s="962" t="s">
        <v>1410</v>
      </c>
      <c r="BP221" s="962" t="s">
        <v>1410</v>
      </c>
      <c r="BQ221" s="962" t="s">
        <v>1410</v>
      </c>
      <c r="BR221" s="962" t="s">
        <v>1410</v>
      </c>
      <c r="BS221" s="962" t="s">
        <v>3929</v>
      </c>
      <c r="BT221" s="962" t="s">
        <v>1410</v>
      </c>
      <c r="BU221" s="962" t="s">
        <v>1410</v>
      </c>
      <c r="BV221" s="962" t="s">
        <v>1410</v>
      </c>
      <c r="BW221" s="962" t="s">
        <v>1410</v>
      </c>
      <c r="BX221" s="962" t="s">
        <v>1410</v>
      </c>
      <c r="BY221" s="962" t="s">
        <v>1410</v>
      </c>
      <c r="BZ221" s="962" t="s">
        <v>1410</v>
      </c>
      <c r="CA221" s="962" t="s">
        <v>1410</v>
      </c>
      <c r="CB221" s="962" t="s">
        <v>1410</v>
      </c>
      <c r="CC221" s="962" t="s">
        <v>2418</v>
      </c>
      <c r="CD221" s="962" t="s">
        <v>3929</v>
      </c>
      <c r="CE221" s="962" t="s">
        <v>5567</v>
      </c>
      <c r="CF221" s="962" t="s">
        <v>5568</v>
      </c>
      <c r="CG221" s="962" t="s">
        <v>5569</v>
      </c>
      <c r="CH221" s="962" t="s">
        <v>5570</v>
      </c>
      <c r="CI221" s="962" t="s">
        <v>5571</v>
      </c>
      <c r="CJ221" s="962" t="s">
        <v>5572</v>
      </c>
      <c r="CK221" s="962" t="s">
        <v>5573</v>
      </c>
      <c r="CL221" s="962" t="s">
        <v>5574</v>
      </c>
      <c r="CM221" s="962" t="s">
        <v>5575</v>
      </c>
      <c r="CN221" s="962" t="s">
        <v>5576</v>
      </c>
      <c r="CO221" s="962" t="s">
        <v>5577</v>
      </c>
      <c r="CP221" s="962" t="s">
        <v>5578</v>
      </c>
      <c r="CQ221" s="962" t="s">
        <v>5578</v>
      </c>
      <c r="CR221" s="962" t="s">
        <v>12</v>
      </c>
    </row>
    <row r="222">
      <c r="B222" s="961" t="s">
        <v>1047</v>
      </c>
      <c r="C222" s="962" t="s">
        <v>885</v>
      </c>
      <c r="D222" s="962" t="s">
        <v>1404</v>
      </c>
      <c r="E222" s="962" t="s">
        <v>1404</v>
      </c>
      <c r="F222" s="962" t="s">
        <v>1404</v>
      </c>
      <c r="G222" s="962" t="s">
        <v>1624</v>
      </c>
      <c r="H222" s="962" t="s">
        <v>1406</v>
      </c>
      <c r="I222" s="962" t="s">
        <v>1459</v>
      </c>
      <c r="J222" s="962" t="s">
        <v>1406</v>
      </c>
      <c r="K222" s="962" t="s">
        <v>1459</v>
      </c>
      <c r="L222" s="962" t="s">
        <v>1602</v>
      </c>
      <c r="M222" s="962" t="s">
        <v>6</v>
      </c>
      <c r="N222" s="962" t="s">
        <v>6</v>
      </c>
      <c r="O222" s="962" t="s">
        <v>1410</v>
      </c>
      <c r="P222" s="962" t="s">
        <v>1410</v>
      </c>
      <c r="Q222" s="962" t="s">
        <v>1410</v>
      </c>
      <c r="R222" s="962" t="s">
        <v>1410</v>
      </c>
      <c r="S222" s="962" t="s">
        <v>1410</v>
      </c>
      <c r="T222" s="962" t="s">
        <v>5564</v>
      </c>
      <c r="U222" s="963" t="s">
        <v>6</v>
      </c>
      <c r="V222" s="963" t="s">
        <v>6</v>
      </c>
      <c r="W222" s="968" t="s">
        <v>6</v>
      </c>
      <c r="X222" s="962" t="s">
        <v>6</v>
      </c>
      <c r="Y222" s="968" t="s">
        <v>6</v>
      </c>
      <c r="Z222" s="963" t="s">
        <v>6</v>
      </c>
      <c r="AA222" s="962" t="s">
        <v>6</v>
      </c>
      <c r="AB222" s="963" t="s">
        <v>6</v>
      </c>
      <c r="AC222" s="963" t="s">
        <v>6</v>
      </c>
      <c r="AD222" s="964" t="s">
        <v>1404</v>
      </c>
      <c r="AE222" s="962" t="s">
        <v>1410</v>
      </c>
      <c r="AF222" s="962" t="s">
        <v>1410</v>
      </c>
      <c r="AG222" s="962" t="s">
        <v>1410</v>
      </c>
      <c r="AH222" s="962" t="s">
        <v>1410</v>
      </c>
      <c r="AI222" s="962" t="s">
        <v>1410</v>
      </c>
      <c r="AJ222" s="962" t="s">
        <v>1410</v>
      </c>
      <c r="AK222" s="962" t="s">
        <v>1410</v>
      </c>
      <c r="AL222" s="962" t="s">
        <v>1410</v>
      </c>
      <c r="AM222" s="962" t="s">
        <v>1410</v>
      </c>
      <c r="AN222" s="962" t="s">
        <v>1410</v>
      </c>
      <c r="AO222" s="962" t="s">
        <v>1410</v>
      </c>
      <c r="AP222" s="962" t="s">
        <v>1410</v>
      </c>
      <c r="AQ222" s="962" t="s">
        <v>1410</v>
      </c>
      <c r="AR222" s="962" t="s">
        <v>1410</v>
      </c>
      <c r="AS222" s="962" t="s">
        <v>1410</v>
      </c>
      <c r="AT222" s="962" t="s">
        <v>1410</v>
      </c>
      <c r="AU222" s="962" t="s">
        <v>1410</v>
      </c>
      <c r="AV222" s="962" t="s">
        <v>1410</v>
      </c>
      <c r="AW222" s="962" t="s">
        <v>1410</v>
      </c>
      <c r="AX222" s="962" t="s">
        <v>1427</v>
      </c>
      <c r="AY222" s="962" t="s">
        <v>2746</v>
      </c>
      <c r="AZ222" s="962" t="s">
        <v>1431</v>
      </c>
      <c r="BA222" s="962" t="s">
        <v>1459</v>
      </c>
      <c r="BB222" s="965" t="s">
        <v>1749</v>
      </c>
      <c r="BC222" s="965" t="s">
        <v>3873</v>
      </c>
      <c r="BD222" s="962" t="s">
        <v>6</v>
      </c>
      <c r="BE222" s="962" t="s">
        <v>1404</v>
      </c>
      <c r="BF222" s="962" t="s">
        <v>5565</v>
      </c>
      <c r="BG222" s="962" t="s">
        <v>5566</v>
      </c>
      <c r="BH222" s="962" t="s">
        <v>1548</v>
      </c>
      <c r="BI222" s="962" t="s">
        <v>2418</v>
      </c>
      <c r="BJ222" s="962" t="s">
        <v>1410</v>
      </c>
      <c r="BK222" s="962" t="s">
        <v>1410</v>
      </c>
      <c r="BL222" s="962" t="s">
        <v>1410</v>
      </c>
      <c r="BM222" s="962" t="s">
        <v>1410</v>
      </c>
      <c r="BN222" s="962" t="s">
        <v>1410</v>
      </c>
      <c r="BO222" s="962" t="s">
        <v>1410</v>
      </c>
      <c r="BP222" s="962" t="s">
        <v>1410</v>
      </c>
      <c r="BQ222" s="962" t="s">
        <v>1410</v>
      </c>
      <c r="BR222" s="962" t="s">
        <v>1410</v>
      </c>
      <c r="BS222" s="962" t="s">
        <v>3929</v>
      </c>
      <c r="BT222" s="962" t="s">
        <v>1410</v>
      </c>
      <c r="BU222" s="962" t="s">
        <v>1410</v>
      </c>
      <c r="BV222" s="962" t="s">
        <v>1410</v>
      </c>
      <c r="BW222" s="962" t="s">
        <v>1410</v>
      </c>
      <c r="BX222" s="962" t="s">
        <v>1410</v>
      </c>
      <c r="BY222" s="962" t="s">
        <v>1410</v>
      </c>
      <c r="BZ222" s="962" t="s">
        <v>1410</v>
      </c>
      <c r="CA222" s="962" t="s">
        <v>1410</v>
      </c>
      <c r="CB222" s="962" t="s">
        <v>1410</v>
      </c>
      <c r="CC222" s="962" t="s">
        <v>2418</v>
      </c>
      <c r="CD222" s="962" t="s">
        <v>3929</v>
      </c>
      <c r="CE222" s="962" t="s">
        <v>5567</v>
      </c>
      <c r="CF222" s="962" t="s">
        <v>5568</v>
      </c>
      <c r="CG222" s="962" t="s">
        <v>5569</v>
      </c>
      <c r="CH222" s="962" t="s">
        <v>5570</v>
      </c>
      <c r="CI222" s="962" t="s">
        <v>5571</v>
      </c>
      <c r="CJ222" s="962" t="s">
        <v>5579</v>
      </c>
      <c r="CK222" s="962" t="s">
        <v>5580</v>
      </c>
      <c r="CL222" s="962" t="s">
        <v>5581</v>
      </c>
      <c r="CM222" s="962" t="s">
        <v>5582</v>
      </c>
      <c r="CN222" s="962" t="s">
        <v>5576</v>
      </c>
      <c r="CO222" s="962" t="s">
        <v>5577</v>
      </c>
      <c r="CP222" s="962" t="s">
        <v>5578</v>
      </c>
      <c r="CQ222" s="962" t="s">
        <v>5578</v>
      </c>
      <c r="CR222" s="962" t="s">
        <v>12</v>
      </c>
    </row>
    <row r="223">
      <c r="B223" s="961" t="s">
        <v>1091</v>
      </c>
      <c r="C223" s="962" t="s">
        <v>885</v>
      </c>
      <c r="D223" s="962" t="s">
        <v>1404</v>
      </c>
      <c r="E223" s="962" t="s">
        <v>1404</v>
      </c>
      <c r="F223" s="962" t="s">
        <v>1404</v>
      </c>
      <c r="G223" s="962" t="s">
        <v>1624</v>
      </c>
      <c r="H223" s="962" t="s">
        <v>1548</v>
      </c>
      <c r="I223" s="962" t="s">
        <v>1675</v>
      </c>
      <c r="J223" s="962" t="s">
        <v>1548</v>
      </c>
      <c r="K223" s="962" t="s">
        <v>1675</v>
      </c>
      <c r="L223" s="962" t="s">
        <v>1602</v>
      </c>
      <c r="M223" s="962" t="s">
        <v>6</v>
      </c>
      <c r="N223" s="962" t="s">
        <v>6</v>
      </c>
      <c r="O223" s="962" t="s">
        <v>1410</v>
      </c>
      <c r="P223" s="962" t="s">
        <v>1410</v>
      </c>
      <c r="Q223" s="962" t="s">
        <v>1410</v>
      </c>
      <c r="R223" s="962" t="s">
        <v>1410</v>
      </c>
      <c r="S223" s="962" t="s">
        <v>1410</v>
      </c>
      <c r="T223" s="962" t="s">
        <v>5564</v>
      </c>
      <c r="U223" s="963" t="s">
        <v>6</v>
      </c>
      <c r="V223" s="963" t="s">
        <v>6</v>
      </c>
      <c r="W223" s="968" t="s">
        <v>6</v>
      </c>
      <c r="X223" s="962" t="s">
        <v>6</v>
      </c>
      <c r="Y223" s="968" t="s">
        <v>6</v>
      </c>
      <c r="Z223" s="963" t="s">
        <v>6</v>
      </c>
      <c r="AA223" s="962" t="s">
        <v>6</v>
      </c>
      <c r="AB223" s="963" t="s">
        <v>6</v>
      </c>
      <c r="AC223" s="963" t="s">
        <v>6</v>
      </c>
      <c r="AD223" s="964" t="s">
        <v>1404</v>
      </c>
      <c r="AE223" s="962" t="s">
        <v>1410</v>
      </c>
      <c r="AF223" s="962" t="s">
        <v>1410</v>
      </c>
      <c r="AG223" s="962" t="s">
        <v>1410</v>
      </c>
      <c r="AH223" s="962" t="s">
        <v>1410</v>
      </c>
      <c r="AI223" s="962" t="s">
        <v>1410</v>
      </c>
      <c r="AJ223" s="962" t="s">
        <v>1410</v>
      </c>
      <c r="AK223" s="962" t="s">
        <v>1410</v>
      </c>
      <c r="AL223" s="962" t="s">
        <v>1410</v>
      </c>
      <c r="AM223" s="962" t="s">
        <v>1410</v>
      </c>
      <c r="AN223" s="962" t="s">
        <v>1410</v>
      </c>
      <c r="AO223" s="962" t="s">
        <v>1410</v>
      </c>
      <c r="AP223" s="962" t="s">
        <v>1410</v>
      </c>
      <c r="AQ223" s="962" t="s">
        <v>1410</v>
      </c>
      <c r="AR223" s="962" t="s">
        <v>1410</v>
      </c>
      <c r="AS223" s="962" t="s">
        <v>1410</v>
      </c>
      <c r="AT223" s="962" t="s">
        <v>1410</v>
      </c>
      <c r="AU223" s="962" t="s">
        <v>1410</v>
      </c>
      <c r="AV223" s="962" t="s">
        <v>1410</v>
      </c>
      <c r="AW223" s="962" t="s">
        <v>1410</v>
      </c>
      <c r="AX223" s="962" t="s">
        <v>1427</v>
      </c>
      <c r="AY223" s="962" t="s">
        <v>2746</v>
      </c>
      <c r="AZ223" s="962" t="s">
        <v>1431</v>
      </c>
      <c r="BA223" s="962" t="s">
        <v>1459</v>
      </c>
      <c r="BB223" s="965" t="s">
        <v>1749</v>
      </c>
      <c r="BC223" s="965" t="s">
        <v>3873</v>
      </c>
      <c r="BD223" s="962" t="s">
        <v>6</v>
      </c>
      <c r="BE223" s="962" t="s">
        <v>1404</v>
      </c>
      <c r="BF223" s="962" t="s">
        <v>5565</v>
      </c>
      <c r="BG223" s="962" t="s">
        <v>5566</v>
      </c>
      <c r="BH223" s="962" t="s">
        <v>1548</v>
      </c>
      <c r="BI223" s="962" t="s">
        <v>2418</v>
      </c>
      <c r="BJ223" s="962" t="s">
        <v>1410</v>
      </c>
      <c r="BK223" s="962" t="s">
        <v>1410</v>
      </c>
      <c r="BL223" s="962" t="s">
        <v>1410</v>
      </c>
      <c r="BM223" s="962" t="s">
        <v>1410</v>
      </c>
      <c r="BN223" s="962" t="s">
        <v>1410</v>
      </c>
      <c r="BO223" s="962" t="s">
        <v>1410</v>
      </c>
      <c r="BP223" s="962" t="s">
        <v>1410</v>
      </c>
      <c r="BQ223" s="962" t="s">
        <v>1410</v>
      </c>
      <c r="BR223" s="962" t="s">
        <v>1410</v>
      </c>
      <c r="BS223" s="962" t="s">
        <v>3929</v>
      </c>
      <c r="BT223" s="962" t="s">
        <v>1410</v>
      </c>
      <c r="BU223" s="962" t="s">
        <v>1410</v>
      </c>
      <c r="BV223" s="962" t="s">
        <v>1410</v>
      </c>
      <c r="BW223" s="962" t="s">
        <v>1410</v>
      </c>
      <c r="BX223" s="962" t="s">
        <v>1410</v>
      </c>
      <c r="BY223" s="962" t="s">
        <v>1410</v>
      </c>
      <c r="BZ223" s="962" t="s">
        <v>1410</v>
      </c>
      <c r="CA223" s="962" t="s">
        <v>1410</v>
      </c>
      <c r="CB223" s="962" t="s">
        <v>1410</v>
      </c>
      <c r="CC223" s="962" t="s">
        <v>2418</v>
      </c>
      <c r="CD223" s="962" t="s">
        <v>3929</v>
      </c>
      <c r="CE223" s="962" t="s">
        <v>5567</v>
      </c>
      <c r="CF223" s="962" t="s">
        <v>5568</v>
      </c>
      <c r="CG223" s="962" t="s">
        <v>5569</v>
      </c>
      <c r="CH223" s="962" t="s">
        <v>5570</v>
      </c>
      <c r="CI223" s="962" t="s">
        <v>5571</v>
      </c>
      <c r="CJ223" s="962" t="s">
        <v>5572</v>
      </c>
      <c r="CK223" s="962" t="s">
        <v>5573</v>
      </c>
      <c r="CL223" s="962" t="s">
        <v>5574</v>
      </c>
      <c r="CM223" s="962" t="s">
        <v>5575</v>
      </c>
      <c r="CN223" s="962" t="s">
        <v>5576</v>
      </c>
      <c r="CO223" s="962" t="s">
        <v>5577</v>
      </c>
      <c r="CP223" s="962" t="s">
        <v>5578</v>
      </c>
      <c r="CQ223" s="962" t="s">
        <v>5578</v>
      </c>
      <c r="CR223" s="962" t="s">
        <v>12</v>
      </c>
    </row>
    <row r="224">
      <c r="B224" s="961" t="s">
        <v>1048</v>
      </c>
      <c r="C224" s="962" t="s">
        <v>885</v>
      </c>
      <c r="D224" s="962" t="s">
        <v>1404</v>
      </c>
      <c r="E224" s="962" t="s">
        <v>1404</v>
      </c>
      <c r="F224" s="962" t="s">
        <v>1404</v>
      </c>
      <c r="G224" s="962" t="s">
        <v>1624</v>
      </c>
      <c r="H224" s="962" t="s">
        <v>1548</v>
      </c>
      <c r="I224" s="962" t="s">
        <v>1675</v>
      </c>
      <c r="J224" s="962" t="s">
        <v>1548</v>
      </c>
      <c r="K224" s="962" t="s">
        <v>1675</v>
      </c>
      <c r="L224" s="962" t="s">
        <v>1602</v>
      </c>
      <c r="M224" s="962" t="s">
        <v>6</v>
      </c>
      <c r="N224" s="962" t="s">
        <v>6</v>
      </c>
      <c r="O224" s="962" t="s">
        <v>1410</v>
      </c>
      <c r="P224" s="962" t="s">
        <v>1410</v>
      </c>
      <c r="Q224" s="962" t="s">
        <v>1410</v>
      </c>
      <c r="R224" s="962" t="s">
        <v>1410</v>
      </c>
      <c r="S224" s="962" t="s">
        <v>1410</v>
      </c>
      <c r="T224" s="962" t="s">
        <v>5564</v>
      </c>
      <c r="U224" s="963" t="s">
        <v>6</v>
      </c>
      <c r="V224" s="963" t="s">
        <v>6</v>
      </c>
      <c r="W224" s="968" t="s">
        <v>6</v>
      </c>
      <c r="X224" s="962" t="s">
        <v>6</v>
      </c>
      <c r="Y224" s="968" t="s">
        <v>6</v>
      </c>
      <c r="Z224" s="963" t="s">
        <v>6</v>
      </c>
      <c r="AA224" s="962" t="s">
        <v>6</v>
      </c>
      <c r="AB224" s="963" t="s">
        <v>6</v>
      </c>
      <c r="AC224" s="963" t="s">
        <v>6</v>
      </c>
      <c r="AD224" s="964" t="s">
        <v>1404</v>
      </c>
      <c r="AE224" s="962" t="s">
        <v>1410</v>
      </c>
      <c r="AF224" s="962" t="s">
        <v>1410</v>
      </c>
      <c r="AG224" s="962" t="s">
        <v>1410</v>
      </c>
      <c r="AH224" s="962" t="s">
        <v>1410</v>
      </c>
      <c r="AI224" s="962" t="s">
        <v>1410</v>
      </c>
      <c r="AJ224" s="962" t="s">
        <v>1410</v>
      </c>
      <c r="AK224" s="962" t="s">
        <v>1410</v>
      </c>
      <c r="AL224" s="962" t="s">
        <v>1410</v>
      </c>
      <c r="AM224" s="962" t="s">
        <v>1410</v>
      </c>
      <c r="AN224" s="962" t="s">
        <v>1410</v>
      </c>
      <c r="AO224" s="962" t="s">
        <v>1410</v>
      </c>
      <c r="AP224" s="962" t="s">
        <v>1410</v>
      </c>
      <c r="AQ224" s="962" t="s">
        <v>1410</v>
      </c>
      <c r="AR224" s="962" t="s">
        <v>1410</v>
      </c>
      <c r="AS224" s="962" t="s">
        <v>1410</v>
      </c>
      <c r="AT224" s="962" t="s">
        <v>1410</v>
      </c>
      <c r="AU224" s="962" t="s">
        <v>1410</v>
      </c>
      <c r="AV224" s="962" t="s">
        <v>1410</v>
      </c>
      <c r="AW224" s="962" t="s">
        <v>1410</v>
      </c>
      <c r="AX224" s="962" t="s">
        <v>1427</v>
      </c>
      <c r="AY224" s="962" t="s">
        <v>2746</v>
      </c>
      <c r="AZ224" s="962" t="s">
        <v>1431</v>
      </c>
      <c r="BA224" s="962" t="s">
        <v>1459</v>
      </c>
      <c r="BB224" s="965" t="s">
        <v>1749</v>
      </c>
      <c r="BC224" s="965" t="s">
        <v>3873</v>
      </c>
      <c r="BD224" s="962" t="s">
        <v>6</v>
      </c>
      <c r="BE224" s="962" t="s">
        <v>1404</v>
      </c>
      <c r="BF224" s="962" t="s">
        <v>5565</v>
      </c>
      <c r="BG224" s="962" t="s">
        <v>5566</v>
      </c>
      <c r="BH224" s="962" t="s">
        <v>1548</v>
      </c>
      <c r="BI224" s="962" t="s">
        <v>2418</v>
      </c>
      <c r="BJ224" s="962" t="s">
        <v>1410</v>
      </c>
      <c r="BK224" s="962" t="s">
        <v>1410</v>
      </c>
      <c r="BL224" s="962" t="s">
        <v>1410</v>
      </c>
      <c r="BM224" s="962" t="s">
        <v>1410</v>
      </c>
      <c r="BN224" s="962" t="s">
        <v>1410</v>
      </c>
      <c r="BO224" s="962" t="s">
        <v>1410</v>
      </c>
      <c r="BP224" s="962" t="s">
        <v>1410</v>
      </c>
      <c r="BQ224" s="962" t="s">
        <v>1410</v>
      </c>
      <c r="BR224" s="962" t="s">
        <v>1410</v>
      </c>
      <c r="BS224" s="962" t="s">
        <v>3929</v>
      </c>
      <c r="BT224" s="962" t="s">
        <v>1410</v>
      </c>
      <c r="BU224" s="962" t="s">
        <v>1410</v>
      </c>
      <c r="BV224" s="962" t="s">
        <v>1410</v>
      </c>
      <c r="BW224" s="962" t="s">
        <v>1410</v>
      </c>
      <c r="BX224" s="962" t="s">
        <v>1410</v>
      </c>
      <c r="BY224" s="962" t="s">
        <v>1410</v>
      </c>
      <c r="BZ224" s="962" t="s">
        <v>1410</v>
      </c>
      <c r="CA224" s="962" t="s">
        <v>1410</v>
      </c>
      <c r="CB224" s="962" t="s">
        <v>1410</v>
      </c>
      <c r="CC224" s="962" t="s">
        <v>2418</v>
      </c>
      <c r="CD224" s="962" t="s">
        <v>3929</v>
      </c>
      <c r="CE224" s="962" t="s">
        <v>5567</v>
      </c>
      <c r="CF224" s="962" t="s">
        <v>5568</v>
      </c>
      <c r="CG224" s="962" t="s">
        <v>5569</v>
      </c>
      <c r="CH224" s="962" t="s">
        <v>5570</v>
      </c>
      <c r="CI224" s="962" t="s">
        <v>5571</v>
      </c>
      <c r="CJ224" s="962" t="s">
        <v>5572</v>
      </c>
      <c r="CK224" s="962" t="s">
        <v>5573</v>
      </c>
      <c r="CL224" s="962" t="s">
        <v>5574</v>
      </c>
      <c r="CM224" s="962" t="s">
        <v>5575</v>
      </c>
      <c r="CN224" s="962" t="s">
        <v>5576</v>
      </c>
      <c r="CO224" s="962" t="s">
        <v>5577</v>
      </c>
      <c r="CP224" s="962" t="s">
        <v>5578</v>
      </c>
      <c r="CQ224" s="962" t="s">
        <v>5578</v>
      </c>
      <c r="CR224" s="962" t="s">
        <v>12</v>
      </c>
    </row>
    <row r="225">
      <c r="B225" s="961" t="s">
        <v>1049</v>
      </c>
      <c r="C225" s="962" t="s">
        <v>885</v>
      </c>
      <c r="D225" s="962" t="s">
        <v>1404</v>
      </c>
      <c r="E225" s="962" t="s">
        <v>1404</v>
      </c>
      <c r="F225" s="962" t="s">
        <v>1404</v>
      </c>
      <c r="G225" s="962" t="s">
        <v>1624</v>
      </c>
      <c r="H225" s="962" t="s">
        <v>1406</v>
      </c>
      <c r="I225" s="962" t="s">
        <v>1459</v>
      </c>
      <c r="J225" s="962" t="s">
        <v>1406</v>
      </c>
      <c r="K225" s="962" t="s">
        <v>1459</v>
      </c>
      <c r="L225" s="962" t="s">
        <v>1602</v>
      </c>
      <c r="M225" s="962" t="s">
        <v>6</v>
      </c>
      <c r="N225" s="962" t="s">
        <v>6</v>
      </c>
      <c r="O225" s="962" t="s">
        <v>1410</v>
      </c>
      <c r="P225" s="962" t="s">
        <v>1410</v>
      </c>
      <c r="Q225" s="962" t="s">
        <v>1410</v>
      </c>
      <c r="R225" s="962" t="s">
        <v>1410</v>
      </c>
      <c r="S225" s="962" t="s">
        <v>1410</v>
      </c>
      <c r="T225" s="962" t="s">
        <v>5564</v>
      </c>
      <c r="U225" s="963" t="s">
        <v>6</v>
      </c>
      <c r="V225" s="963" t="s">
        <v>6</v>
      </c>
      <c r="W225" s="968" t="s">
        <v>6</v>
      </c>
      <c r="X225" s="962" t="s">
        <v>6</v>
      </c>
      <c r="Y225" s="968" t="s">
        <v>6</v>
      </c>
      <c r="Z225" s="963" t="s">
        <v>6</v>
      </c>
      <c r="AA225" s="962" t="s">
        <v>6</v>
      </c>
      <c r="AB225" s="963" t="s">
        <v>6</v>
      </c>
      <c r="AC225" s="963" t="s">
        <v>6</v>
      </c>
      <c r="AD225" s="964" t="s">
        <v>1404</v>
      </c>
      <c r="AE225" s="962" t="s">
        <v>1410</v>
      </c>
      <c r="AF225" s="962" t="s">
        <v>1410</v>
      </c>
      <c r="AG225" s="962" t="s">
        <v>1410</v>
      </c>
      <c r="AH225" s="962" t="s">
        <v>1410</v>
      </c>
      <c r="AI225" s="962" t="s">
        <v>1410</v>
      </c>
      <c r="AJ225" s="962" t="s">
        <v>1410</v>
      </c>
      <c r="AK225" s="962" t="s">
        <v>1410</v>
      </c>
      <c r="AL225" s="962" t="s">
        <v>1410</v>
      </c>
      <c r="AM225" s="962" t="s">
        <v>1410</v>
      </c>
      <c r="AN225" s="962" t="s">
        <v>1410</v>
      </c>
      <c r="AO225" s="962" t="s">
        <v>1410</v>
      </c>
      <c r="AP225" s="962" t="s">
        <v>1410</v>
      </c>
      <c r="AQ225" s="962" t="s">
        <v>1410</v>
      </c>
      <c r="AR225" s="962" t="s">
        <v>1410</v>
      </c>
      <c r="AS225" s="962" t="s">
        <v>1410</v>
      </c>
      <c r="AT225" s="962" t="s">
        <v>1410</v>
      </c>
      <c r="AU225" s="962" t="s">
        <v>1410</v>
      </c>
      <c r="AV225" s="962" t="s">
        <v>1410</v>
      </c>
      <c r="AW225" s="962" t="s">
        <v>1410</v>
      </c>
      <c r="AX225" s="962" t="s">
        <v>1427</v>
      </c>
      <c r="AY225" s="962" t="s">
        <v>2746</v>
      </c>
      <c r="AZ225" s="962" t="s">
        <v>1431</v>
      </c>
      <c r="BA225" s="962" t="s">
        <v>1459</v>
      </c>
      <c r="BB225" s="965" t="s">
        <v>1749</v>
      </c>
      <c r="BC225" s="965" t="s">
        <v>3873</v>
      </c>
      <c r="BD225" s="962" t="s">
        <v>6</v>
      </c>
      <c r="BE225" s="962" t="s">
        <v>1404</v>
      </c>
      <c r="BF225" s="962" t="s">
        <v>5565</v>
      </c>
      <c r="BG225" s="962" t="s">
        <v>5566</v>
      </c>
      <c r="BH225" s="962" t="s">
        <v>1548</v>
      </c>
      <c r="BI225" s="962" t="s">
        <v>2418</v>
      </c>
      <c r="BJ225" s="962" t="s">
        <v>1410</v>
      </c>
      <c r="BK225" s="962" t="s">
        <v>1410</v>
      </c>
      <c r="BL225" s="962" t="s">
        <v>1410</v>
      </c>
      <c r="BM225" s="962" t="s">
        <v>1410</v>
      </c>
      <c r="BN225" s="962" t="s">
        <v>1410</v>
      </c>
      <c r="BO225" s="962" t="s">
        <v>1410</v>
      </c>
      <c r="BP225" s="962" t="s">
        <v>1410</v>
      </c>
      <c r="BQ225" s="962" t="s">
        <v>1410</v>
      </c>
      <c r="BR225" s="962" t="s">
        <v>1410</v>
      </c>
      <c r="BS225" s="962" t="s">
        <v>3929</v>
      </c>
      <c r="BT225" s="962" t="s">
        <v>1410</v>
      </c>
      <c r="BU225" s="962" t="s">
        <v>1410</v>
      </c>
      <c r="BV225" s="962" t="s">
        <v>1410</v>
      </c>
      <c r="BW225" s="962" t="s">
        <v>1410</v>
      </c>
      <c r="BX225" s="962" t="s">
        <v>1410</v>
      </c>
      <c r="BY225" s="962" t="s">
        <v>1410</v>
      </c>
      <c r="BZ225" s="962" t="s">
        <v>1410</v>
      </c>
      <c r="CA225" s="962" t="s">
        <v>1410</v>
      </c>
      <c r="CB225" s="962" t="s">
        <v>1410</v>
      </c>
      <c r="CC225" s="962" t="s">
        <v>2418</v>
      </c>
      <c r="CD225" s="962" t="s">
        <v>3929</v>
      </c>
      <c r="CE225" s="962" t="s">
        <v>5567</v>
      </c>
      <c r="CF225" s="962" t="s">
        <v>5568</v>
      </c>
      <c r="CG225" s="962" t="s">
        <v>5569</v>
      </c>
      <c r="CH225" s="962" t="s">
        <v>5570</v>
      </c>
      <c r="CI225" s="962" t="s">
        <v>5571</v>
      </c>
      <c r="CJ225" s="962" t="s">
        <v>5579</v>
      </c>
      <c r="CK225" s="962" t="s">
        <v>5580</v>
      </c>
      <c r="CL225" s="962" t="s">
        <v>5581</v>
      </c>
      <c r="CM225" s="962" t="s">
        <v>5582</v>
      </c>
      <c r="CN225" s="962" t="s">
        <v>5576</v>
      </c>
      <c r="CO225" s="962" t="s">
        <v>5577</v>
      </c>
      <c r="CP225" s="962" t="s">
        <v>5578</v>
      </c>
      <c r="CQ225" s="962" t="s">
        <v>5578</v>
      </c>
      <c r="CR225" s="962" t="s">
        <v>12</v>
      </c>
    </row>
    <row r="226">
      <c r="B226" s="966" t="s">
        <v>1050</v>
      </c>
      <c r="C226" s="962" t="s">
        <v>885</v>
      </c>
      <c r="D226" s="962" t="s">
        <v>1404</v>
      </c>
      <c r="E226" s="962" t="s">
        <v>1404</v>
      </c>
      <c r="F226" s="962" t="s">
        <v>1404</v>
      </c>
      <c r="G226" s="962" t="s">
        <v>1624</v>
      </c>
      <c r="H226" s="962" t="s">
        <v>1415</v>
      </c>
      <c r="I226" s="962" t="s">
        <v>1427</v>
      </c>
      <c r="J226" s="962" t="s">
        <v>1415</v>
      </c>
      <c r="K226" s="962" t="s">
        <v>1427</v>
      </c>
      <c r="L226" s="962" t="s">
        <v>1602</v>
      </c>
      <c r="M226" s="962" t="s">
        <v>6</v>
      </c>
      <c r="N226" s="962" t="s">
        <v>6</v>
      </c>
      <c r="O226" s="962" t="s">
        <v>1410</v>
      </c>
      <c r="P226" s="962" t="s">
        <v>1410</v>
      </c>
      <c r="Q226" s="962" t="s">
        <v>1410</v>
      </c>
      <c r="R226" s="962" t="s">
        <v>1410</v>
      </c>
      <c r="S226" s="962" t="s">
        <v>1410</v>
      </c>
      <c r="T226" s="962" t="s">
        <v>1404</v>
      </c>
      <c r="U226" s="963" t="s">
        <v>6</v>
      </c>
      <c r="V226" s="963" t="s">
        <v>6</v>
      </c>
      <c r="W226" s="968" t="s">
        <v>6</v>
      </c>
      <c r="X226" s="962" t="s">
        <v>6</v>
      </c>
      <c r="Y226" s="968" t="s">
        <v>6</v>
      </c>
      <c r="Z226" s="963" t="s">
        <v>6</v>
      </c>
      <c r="AA226" s="962" t="s">
        <v>6</v>
      </c>
      <c r="AB226" s="963" t="s">
        <v>6</v>
      </c>
      <c r="AC226" s="963" t="s">
        <v>6</v>
      </c>
      <c r="AD226" s="964" t="s">
        <v>1404</v>
      </c>
      <c r="AE226" s="962" t="s">
        <v>1410</v>
      </c>
      <c r="AF226" s="962" t="s">
        <v>1410</v>
      </c>
      <c r="AG226" s="962" t="s">
        <v>1410</v>
      </c>
      <c r="AH226" s="962" t="s">
        <v>1410</v>
      </c>
      <c r="AI226" s="962" t="s">
        <v>1410</v>
      </c>
      <c r="AJ226" s="962" t="s">
        <v>1410</v>
      </c>
      <c r="AK226" s="962" t="s">
        <v>1410</v>
      </c>
      <c r="AL226" s="962" t="s">
        <v>1410</v>
      </c>
      <c r="AM226" s="962" t="s">
        <v>1410</v>
      </c>
      <c r="AN226" s="962" t="s">
        <v>1410</v>
      </c>
      <c r="AO226" s="962" t="s">
        <v>1410</v>
      </c>
      <c r="AP226" s="962" t="s">
        <v>1410</v>
      </c>
      <c r="AQ226" s="962" t="s">
        <v>1410</v>
      </c>
      <c r="AR226" s="962" t="s">
        <v>1410</v>
      </c>
      <c r="AS226" s="962" t="s">
        <v>1410</v>
      </c>
      <c r="AT226" s="962" t="s">
        <v>1410</v>
      </c>
      <c r="AU226" s="962" t="s">
        <v>1410</v>
      </c>
      <c r="AV226" s="962" t="s">
        <v>1410</v>
      </c>
      <c r="AW226" s="962" t="s">
        <v>1410</v>
      </c>
      <c r="AX226" s="962" t="s">
        <v>1427</v>
      </c>
      <c r="AY226" s="962" t="s">
        <v>2746</v>
      </c>
      <c r="AZ226" s="962" t="s">
        <v>1431</v>
      </c>
      <c r="BA226" s="962" t="s">
        <v>1459</v>
      </c>
      <c r="BB226" s="965" t="s">
        <v>1749</v>
      </c>
      <c r="BC226" s="965" t="s">
        <v>3873</v>
      </c>
      <c r="BD226" s="962" t="s">
        <v>6</v>
      </c>
      <c r="BE226" s="962" t="s">
        <v>1404</v>
      </c>
      <c r="BF226" s="962" t="s">
        <v>5565</v>
      </c>
      <c r="BG226" s="962" t="s">
        <v>5566</v>
      </c>
      <c r="BH226" s="962" t="s">
        <v>1548</v>
      </c>
      <c r="BI226" s="962" t="s">
        <v>2418</v>
      </c>
      <c r="BJ226" s="962" t="s">
        <v>1410</v>
      </c>
      <c r="BK226" s="962" t="s">
        <v>1410</v>
      </c>
      <c r="BL226" s="962" t="s">
        <v>1410</v>
      </c>
      <c r="BM226" s="962" t="s">
        <v>1410</v>
      </c>
      <c r="BN226" s="962" t="s">
        <v>1410</v>
      </c>
      <c r="BO226" s="962" t="s">
        <v>1410</v>
      </c>
      <c r="BP226" s="962" t="s">
        <v>1410</v>
      </c>
      <c r="BQ226" s="962" t="s">
        <v>1410</v>
      </c>
      <c r="BR226" s="962" t="s">
        <v>1410</v>
      </c>
      <c r="BS226" s="962" t="s">
        <v>3929</v>
      </c>
      <c r="BT226" s="962" t="s">
        <v>1410</v>
      </c>
      <c r="BU226" s="962" t="s">
        <v>1410</v>
      </c>
      <c r="BV226" s="962" t="s">
        <v>1410</v>
      </c>
      <c r="BW226" s="962" t="s">
        <v>1410</v>
      </c>
      <c r="BX226" s="962" t="s">
        <v>1410</v>
      </c>
      <c r="BY226" s="962" t="s">
        <v>1410</v>
      </c>
      <c r="BZ226" s="962" t="s">
        <v>1410</v>
      </c>
      <c r="CA226" s="962" t="s">
        <v>1410</v>
      </c>
      <c r="CB226" s="962" t="s">
        <v>1410</v>
      </c>
      <c r="CC226" s="962" t="s">
        <v>2418</v>
      </c>
      <c r="CD226" s="962" t="s">
        <v>3929</v>
      </c>
      <c r="CE226" s="962" t="s">
        <v>5567</v>
      </c>
      <c r="CF226" s="962" t="s">
        <v>5568</v>
      </c>
      <c r="CG226" s="962" t="s">
        <v>5569</v>
      </c>
      <c r="CH226" s="962" t="s">
        <v>5570</v>
      </c>
      <c r="CI226" s="962" t="s">
        <v>5571</v>
      </c>
      <c r="CJ226" s="962" t="s">
        <v>5583</v>
      </c>
      <c r="CK226" s="962" t="s">
        <v>5584</v>
      </c>
      <c r="CL226" s="962" t="s">
        <v>5585</v>
      </c>
      <c r="CM226" s="962" t="s">
        <v>5586</v>
      </c>
      <c r="CN226" s="962" t="s">
        <v>5576</v>
      </c>
      <c r="CO226" s="962" t="s">
        <v>5577</v>
      </c>
      <c r="CP226" s="962" t="s">
        <v>5578</v>
      </c>
      <c r="CQ226" s="962" t="s">
        <v>5578</v>
      </c>
      <c r="CR226" s="962" t="s">
        <v>12</v>
      </c>
    </row>
    <row r="227">
      <c r="B227" s="966" t="s">
        <v>1051</v>
      </c>
      <c r="C227" s="962" t="s">
        <v>885</v>
      </c>
      <c r="D227" s="962" t="s">
        <v>1404</v>
      </c>
      <c r="E227" s="962" t="s">
        <v>1404</v>
      </c>
      <c r="F227" s="962" t="s">
        <v>1404</v>
      </c>
      <c r="G227" s="962" t="s">
        <v>1624</v>
      </c>
      <c r="H227" s="962" t="s">
        <v>1459</v>
      </c>
      <c r="I227" s="962" t="s">
        <v>1463</v>
      </c>
      <c r="J227" s="962" t="s">
        <v>1459</v>
      </c>
      <c r="K227" s="962" t="s">
        <v>1463</v>
      </c>
      <c r="L227" s="962" t="s">
        <v>1602</v>
      </c>
      <c r="M227" s="962" t="s">
        <v>6</v>
      </c>
      <c r="N227" s="962" t="s">
        <v>6</v>
      </c>
      <c r="O227" s="962" t="s">
        <v>1410</v>
      </c>
      <c r="P227" s="962" t="s">
        <v>1410</v>
      </c>
      <c r="Q227" s="962" t="s">
        <v>1410</v>
      </c>
      <c r="R227" s="962" t="s">
        <v>1410</v>
      </c>
      <c r="S227" s="962" t="s">
        <v>1410</v>
      </c>
      <c r="T227" s="962" t="s">
        <v>1404</v>
      </c>
      <c r="U227" s="963" t="s">
        <v>6</v>
      </c>
      <c r="V227" s="963" t="s">
        <v>6</v>
      </c>
      <c r="W227" s="968" t="s">
        <v>6</v>
      </c>
      <c r="X227" s="962" t="s">
        <v>6</v>
      </c>
      <c r="Y227" s="968" t="s">
        <v>6</v>
      </c>
      <c r="Z227" s="963" t="s">
        <v>6</v>
      </c>
      <c r="AA227" s="962" t="s">
        <v>6</v>
      </c>
      <c r="AB227" s="963" t="s">
        <v>6</v>
      </c>
      <c r="AC227" s="963" t="s">
        <v>6</v>
      </c>
      <c r="AD227" s="964" t="s">
        <v>1404</v>
      </c>
      <c r="AE227" s="962" t="s">
        <v>1410</v>
      </c>
      <c r="AF227" s="962" t="s">
        <v>1410</v>
      </c>
      <c r="AG227" s="962" t="s">
        <v>1410</v>
      </c>
      <c r="AH227" s="962" t="s">
        <v>1410</v>
      </c>
      <c r="AI227" s="962" t="s">
        <v>1410</v>
      </c>
      <c r="AJ227" s="962" t="s">
        <v>1410</v>
      </c>
      <c r="AK227" s="962" t="s">
        <v>1410</v>
      </c>
      <c r="AL227" s="962" t="s">
        <v>1410</v>
      </c>
      <c r="AM227" s="962" t="s">
        <v>1410</v>
      </c>
      <c r="AN227" s="962" t="s">
        <v>1410</v>
      </c>
      <c r="AO227" s="962" t="s">
        <v>1410</v>
      </c>
      <c r="AP227" s="962" t="s">
        <v>1410</v>
      </c>
      <c r="AQ227" s="962" t="s">
        <v>1410</v>
      </c>
      <c r="AR227" s="962" t="s">
        <v>1410</v>
      </c>
      <c r="AS227" s="962" t="s">
        <v>1410</v>
      </c>
      <c r="AT227" s="962" t="s">
        <v>1410</v>
      </c>
      <c r="AU227" s="962" t="s">
        <v>1410</v>
      </c>
      <c r="AV227" s="962" t="s">
        <v>1410</v>
      </c>
      <c r="AW227" s="962" t="s">
        <v>1410</v>
      </c>
      <c r="AX227" s="962" t="s">
        <v>1427</v>
      </c>
      <c r="AY227" s="962" t="s">
        <v>2746</v>
      </c>
      <c r="AZ227" s="962" t="s">
        <v>1431</v>
      </c>
      <c r="BA227" s="962" t="s">
        <v>1459</v>
      </c>
      <c r="BB227" s="965" t="s">
        <v>1749</v>
      </c>
      <c r="BC227" s="965" t="s">
        <v>3873</v>
      </c>
      <c r="BD227" s="962" t="s">
        <v>6</v>
      </c>
      <c r="BE227" s="962" t="s">
        <v>1404</v>
      </c>
      <c r="BF227" s="962" t="s">
        <v>5565</v>
      </c>
      <c r="BG227" s="962" t="s">
        <v>5566</v>
      </c>
      <c r="BH227" s="962" t="s">
        <v>1548</v>
      </c>
      <c r="BI227" s="962" t="s">
        <v>2418</v>
      </c>
      <c r="BJ227" s="962" t="s">
        <v>1410</v>
      </c>
      <c r="BK227" s="962" t="s">
        <v>1410</v>
      </c>
      <c r="BL227" s="962" t="s">
        <v>1410</v>
      </c>
      <c r="BM227" s="962" t="s">
        <v>1410</v>
      </c>
      <c r="BN227" s="962" t="s">
        <v>1410</v>
      </c>
      <c r="BO227" s="962" t="s">
        <v>1410</v>
      </c>
      <c r="BP227" s="962" t="s">
        <v>1410</v>
      </c>
      <c r="BQ227" s="962" t="s">
        <v>1410</v>
      </c>
      <c r="BR227" s="962" t="s">
        <v>1410</v>
      </c>
      <c r="BS227" s="962" t="s">
        <v>3929</v>
      </c>
      <c r="BT227" s="962" t="s">
        <v>1410</v>
      </c>
      <c r="BU227" s="962" t="s">
        <v>1410</v>
      </c>
      <c r="BV227" s="962" t="s">
        <v>1410</v>
      </c>
      <c r="BW227" s="962" t="s">
        <v>1410</v>
      </c>
      <c r="BX227" s="962" t="s">
        <v>1410</v>
      </c>
      <c r="BY227" s="962" t="s">
        <v>1410</v>
      </c>
      <c r="BZ227" s="962" t="s">
        <v>1410</v>
      </c>
      <c r="CA227" s="962" t="s">
        <v>1410</v>
      </c>
      <c r="CB227" s="962" t="s">
        <v>1410</v>
      </c>
      <c r="CC227" s="962" t="s">
        <v>2418</v>
      </c>
      <c r="CD227" s="962" t="s">
        <v>3929</v>
      </c>
      <c r="CE227" s="962" t="s">
        <v>5567</v>
      </c>
      <c r="CF227" s="962" t="s">
        <v>5568</v>
      </c>
      <c r="CG227" s="962" t="s">
        <v>5569</v>
      </c>
      <c r="CH227" s="962" t="s">
        <v>5570</v>
      </c>
      <c r="CI227" s="962" t="s">
        <v>5571</v>
      </c>
      <c r="CJ227" s="962" t="s">
        <v>5587</v>
      </c>
      <c r="CK227" s="962" t="s">
        <v>5588</v>
      </c>
      <c r="CL227" s="962" t="s">
        <v>5589</v>
      </c>
      <c r="CM227" s="962" t="s">
        <v>5590</v>
      </c>
      <c r="CN227" s="962" t="s">
        <v>5576</v>
      </c>
      <c r="CO227" s="962" t="s">
        <v>5577</v>
      </c>
      <c r="CP227" s="962" t="s">
        <v>5578</v>
      </c>
      <c r="CQ227" s="962" t="s">
        <v>5578</v>
      </c>
      <c r="CR227" s="962" t="s">
        <v>12</v>
      </c>
    </row>
    <row r="228">
      <c r="B228" s="966" t="s">
        <v>1052</v>
      </c>
      <c r="C228" s="962" t="s">
        <v>885</v>
      </c>
      <c r="D228" s="962" t="s">
        <v>1404</v>
      </c>
      <c r="E228" s="962" t="s">
        <v>1404</v>
      </c>
      <c r="F228" s="962" t="s">
        <v>1404</v>
      </c>
      <c r="G228" s="962" t="s">
        <v>1624</v>
      </c>
      <c r="H228" s="962" t="s">
        <v>1415</v>
      </c>
      <c r="I228" s="962" t="s">
        <v>1427</v>
      </c>
      <c r="J228" s="962" t="s">
        <v>1415</v>
      </c>
      <c r="K228" s="962" t="s">
        <v>1427</v>
      </c>
      <c r="L228" s="962" t="s">
        <v>1602</v>
      </c>
      <c r="M228" s="962" t="s">
        <v>6</v>
      </c>
      <c r="N228" s="962" t="s">
        <v>6</v>
      </c>
      <c r="O228" s="962" t="s">
        <v>1410</v>
      </c>
      <c r="P228" s="962" t="s">
        <v>1410</v>
      </c>
      <c r="Q228" s="962" t="s">
        <v>1410</v>
      </c>
      <c r="R228" s="962" t="s">
        <v>1410</v>
      </c>
      <c r="S228" s="962" t="s">
        <v>1410</v>
      </c>
      <c r="T228" s="962" t="s">
        <v>1404</v>
      </c>
      <c r="U228" s="963" t="s">
        <v>6</v>
      </c>
      <c r="V228" s="963" t="s">
        <v>6</v>
      </c>
      <c r="W228" s="968" t="s">
        <v>6</v>
      </c>
      <c r="X228" s="962" t="s">
        <v>6</v>
      </c>
      <c r="Y228" s="968" t="s">
        <v>6</v>
      </c>
      <c r="Z228" s="963" t="s">
        <v>6</v>
      </c>
      <c r="AA228" s="962" t="s">
        <v>6</v>
      </c>
      <c r="AB228" s="963" t="s">
        <v>6</v>
      </c>
      <c r="AC228" s="963" t="s">
        <v>6</v>
      </c>
      <c r="AD228" s="964" t="s">
        <v>1404</v>
      </c>
      <c r="AE228" s="962" t="s">
        <v>1410</v>
      </c>
      <c r="AF228" s="962" t="s">
        <v>1410</v>
      </c>
      <c r="AG228" s="962" t="s">
        <v>1410</v>
      </c>
      <c r="AH228" s="962" t="s">
        <v>1410</v>
      </c>
      <c r="AI228" s="962" t="s">
        <v>1410</v>
      </c>
      <c r="AJ228" s="962" t="s">
        <v>1410</v>
      </c>
      <c r="AK228" s="962" t="s">
        <v>1410</v>
      </c>
      <c r="AL228" s="962" t="s">
        <v>1410</v>
      </c>
      <c r="AM228" s="962" t="s">
        <v>1410</v>
      </c>
      <c r="AN228" s="962" t="s">
        <v>1410</v>
      </c>
      <c r="AO228" s="962" t="s">
        <v>1410</v>
      </c>
      <c r="AP228" s="962" t="s">
        <v>1410</v>
      </c>
      <c r="AQ228" s="962" t="s">
        <v>1410</v>
      </c>
      <c r="AR228" s="962" t="s">
        <v>1410</v>
      </c>
      <c r="AS228" s="962" t="s">
        <v>1410</v>
      </c>
      <c r="AT228" s="962" t="s">
        <v>1410</v>
      </c>
      <c r="AU228" s="962" t="s">
        <v>1410</v>
      </c>
      <c r="AV228" s="962" t="s">
        <v>1410</v>
      </c>
      <c r="AW228" s="962" t="s">
        <v>1410</v>
      </c>
      <c r="AX228" s="962" t="s">
        <v>1427</v>
      </c>
      <c r="AY228" s="962" t="s">
        <v>2746</v>
      </c>
      <c r="AZ228" s="962" t="s">
        <v>1431</v>
      </c>
      <c r="BA228" s="962" t="s">
        <v>1459</v>
      </c>
      <c r="BB228" s="965" t="s">
        <v>1749</v>
      </c>
      <c r="BC228" s="965" t="s">
        <v>3873</v>
      </c>
      <c r="BD228" s="962" t="s">
        <v>6</v>
      </c>
      <c r="BE228" s="962" t="s">
        <v>1404</v>
      </c>
      <c r="BF228" s="962" t="s">
        <v>5565</v>
      </c>
      <c r="BG228" s="962" t="s">
        <v>5566</v>
      </c>
      <c r="BH228" s="962" t="s">
        <v>1548</v>
      </c>
      <c r="BI228" s="962" t="s">
        <v>2418</v>
      </c>
      <c r="BJ228" s="962" t="s">
        <v>1410</v>
      </c>
      <c r="BK228" s="962" t="s">
        <v>1410</v>
      </c>
      <c r="BL228" s="962" t="s">
        <v>1410</v>
      </c>
      <c r="BM228" s="962" t="s">
        <v>1410</v>
      </c>
      <c r="BN228" s="962" t="s">
        <v>1410</v>
      </c>
      <c r="BO228" s="962" t="s">
        <v>1410</v>
      </c>
      <c r="BP228" s="962" t="s">
        <v>1410</v>
      </c>
      <c r="BQ228" s="962" t="s">
        <v>1410</v>
      </c>
      <c r="BR228" s="962" t="s">
        <v>1410</v>
      </c>
      <c r="BS228" s="962" t="s">
        <v>3929</v>
      </c>
      <c r="BT228" s="962" t="s">
        <v>1410</v>
      </c>
      <c r="BU228" s="962" t="s">
        <v>1410</v>
      </c>
      <c r="BV228" s="962" t="s">
        <v>1410</v>
      </c>
      <c r="BW228" s="962" t="s">
        <v>1410</v>
      </c>
      <c r="BX228" s="962" t="s">
        <v>1410</v>
      </c>
      <c r="BY228" s="962" t="s">
        <v>1410</v>
      </c>
      <c r="BZ228" s="962" t="s">
        <v>1410</v>
      </c>
      <c r="CA228" s="962" t="s">
        <v>1410</v>
      </c>
      <c r="CB228" s="962" t="s">
        <v>1410</v>
      </c>
      <c r="CC228" s="962" t="s">
        <v>2418</v>
      </c>
      <c r="CD228" s="962" t="s">
        <v>3929</v>
      </c>
      <c r="CE228" s="962" t="s">
        <v>5567</v>
      </c>
      <c r="CF228" s="962" t="s">
        <v>5568</v>
      </c>
      <c r="CG228" s="962" t="s">
        <v>5569</v>
      </c>
      <c r="CH228" s="962" t="s">
        <v>5570</v>
      </c>
      <c r="CI228" s="962" t="s">
        <v>5571</v>
      </c>
      <c r="CJ228" s="962" t="s">
        <v>5583</v>
      </c>
      <c r="CK228" s="962" t="s">
        <v>5584</v>
      </c>
      <c r="CL228" s="962" t="s">
        <v>5585</v>
      </c>
      <c r="CM228" s="962" t="s">
        <v>5586</v>
      </c>
      <c r="CN228" s="962" t="s">
        <v>5576</v>
      </c>
      <c r="CO228" s="962" t="s">
        <v>5577</v>
      </c>
      <c r="CP228" s="962" t="s">
        <v>5578</v>
      </c>
      <c r="CQ228" s="962" t="s">
        <v>5578</v>
      </c>
      <c r="CR228" s="962" t="s">
        <v>12</v>
      </c>
    </row>
    <row r="229">
      <c r="B229" s="966" t="s">
        <v>1053</v>
      </c>
      <c r="C229" s="962" t="s">
        <v>885</v>
      </c>
      <c r="D229" s="962" t="s">
        <v>1404</v>
      </c>
      <c r="E229" s="962" t="s">
        <v>1404</v>
      </c>
      <c r="F229" s="962" t="s">
        <v>1404</v>
      </c>
      <c r="G229" s="962" t="s">
        <v>1624</v>
      </c>
      <c r="H229" s="962" t="s">
        <v>1459</v>
      </c>
      <c r="I229" s="962" t="s">
        <v>1463</v>
      </c>
      <c r="J229" s="962" t="s">
        <v>1459</v>
      </c>
      <c r="K229" s="962" t="s">
        <v>1463</v>
      </c>
      <c r="L229" s="962" t="s">
        <v>1602</v>
      </c>
      <c r="M229" s="962" t="s">
        <v>6</v>
      </c>
      <c r="N229" s="962" t="s">
        <v>6</v>
      </c>
      <c r="O229" s="962" t="s">
        <v>1410</v>
      </c>
      <c r="P229" s="962" t="s">
        <v>1410</v>
      </c>
      <c r="Q229" s="962" t="s">
        <v>1410</v>
      </c>
      <c r="R229" s="962" t="s">
        <v>1410</v>
      </c>
      <c r="S229" s="962" t="s">
        <v>1410</v>
      </c>
      <c r="T229" s="962" t="s">
        <v>1404</v>
      </c>
      <c r="U229" s="963" t="s">
        <v>6</v>
      </c>
      <c r="V229" s="963" t="s">
        <v>6</v>
      </c>
      <c r="W229" s="968" t="s">
        <v>6</v>
      </c>
      <c r="X229" s="962" t="s">
        <v>6</v>
      </c>
      <c r="Y229" s="968" t="s">
        <v>6</v>
      </c>
      <c r="Z229" s="963" t="s">
        <v>6</v>
      </c>
      <c r="AA229" s="962" t="s">
        <v>6</v>
      </c>
      <c r="AB229" s="963" t="s">
        <v>6</v>
      </c>
      <c r="AC229" s="963" t="s">
        <v>6</v>
      </c>
      <c r="AD229" s="964" t="s">
        <v>1404</v>
      </c>
      <c r="AE229" s="962" t="s">
        <v>1410</v>
      </c>
      <c r="AF229" s="962" t="s">
        <v>1410</v>
      </c>
      <c r="AG229" s="962" t="s">
        <v>1410</v>
      </c>
      <c r="AH229" s="962" t="s">
        <v>1410</v>
      </c>
      <c r="AI229" s="962" t="s">
        <v>1410</v>
      </c>
      <c r="AJ229" s="962" t="s">
        <v>1410</v>
      </c>
      <c r="AK229" s="962" t="s">
        <v>1410</v>
      </c>
      <c r="AL229" s="962" t="s">
        <v>1410</v>
      </c>
      <c r="AM229" s="962" t="s">
        <v>1410</v>
      </c>
      <c r="AN229" s="962" t="s">
        <v>1410</v>
      </c>
      <c r="AO229" s="962" t="s">
        <v>1410</v>
      </c>
      <c r="AP229" s="962" t="s">
        <v>1410</v>
      </c>
      <c r="AQ229" s="962" t="s">
        <v>1410</v>
      </c>
      <c r="AR229" s="962" t="s">
        <v>1410</v>
      </c>
      <c r="AS229" s="962" t="s">
        <v>1410</v>
      </c>
      <c r="AT229" s="962" t="s">
        <v>1410</v>
      </c>
      <c r="AU229" s="962" t="s">
        <v>1410</v>
      </c>
      <c r="AV229" s="962" t="s">
        <v>1410</v>
      </c>
      <c r="AW229" s="962" t="s">
        <v>1410</v>
      </c>
      <c r="AX229" s="962" t="s">
        <v>1427</v>
      </c>
      <c r="AY229" s="962" t="s">
        <v>2746</v>
      </c>
      <c r="AZ229" s="962" t="s">
        <v>1431</v>
      </c>
      <c r="BA229" s="962" t="s">
        <v>1459</v>
      </c>
      <c r="BB229" s="965" t="s">
        <v>1749</v>
      </c>
      <c r="BC229" s="965" t="s">
        <v>3873</v>
      </c>
      <c r="BD229" s="962" t="s">
        <v>6</v>
      </c>
      <c r="BE229" s="962" t="s">
        <v>1404</v>
      </c>
      <c r="BF229" s="962" t="s">
        <v>5565</v>
      </c>
      <c r="BG229" s="962" t="s">
        <v>5566</v>
      </c>
      <c r="BH229" s="962" t="s">
        <v>1548</v>
      </c>
      <c r="BI229" s="962" t="s">
        <v>2418</v>
      </c>
      <c r="BJ229" s="962" t="s">
        <v>1410</v>
      </c>
      <c r="BK229" s="962" t="s">
        <v>1410</v>
      </c>
      <c r="BL229" s="962" t="s">
        <v>1410</v>
      </c>
      <c r="BM229" s="962" t="s">
        <v>1410</v>
      </c>
      <c r="BN229" s="962" t="s">
        <v>1410</v>
      </c>
      <c r="BO229" s="962" t="s">
        <v>1410</v>
      </c>
      <c r="BP229" s="962" t="s">
        <v>1410</v>
      </c>
      <c r="BQ229" s="962" t="s">
        <v>1410</v>
      </c>
      <c r="BR229" s="962" t="s">
        <v>1410</v>
      </c>
      <c r="BS229" s="962" t="s">
        <v>3929</v>
      </c>
      <c r="BT229" s="962" t="s">
        <v>1410</v>
      </c>
      <c r="BU229" s="962" t="s">
        <v>1410</v>
      </c>
      <c r="BV229" s="962" t="s">
        <v>1410</v>
      </c>
      <c r="BW229" s="962" t="s">
        <v>1410</v>
      </c>
      <c r="BX229" s="962" t="s">
        <v>1410</v>
      </c>
      <c r="BY229" s="962" t="s">
        <v>1410</v>
      </c>
      <c r="BZ229" s="962" t="s">
        <v>1410</v>
      </c>
      <c r="CA229" s="962" t="s">
        <v>1410</v>
      </c>
      <c r="CB229" s="962" t="s">
        <v>1410</v>
      </c>
      <c r="CC229" s="962" t="s">
        <v>2418</v>
      </c>
      <c r="CD229" s="962" t="s">
        <v>3929</v>
      </c>
      <c r="CE229" s="962" t="s">
        <v>5567</v>
      </c>
      <c r="CF229" s="962" t="s">
        <v>5568</v>
      </c>
      <c r="CG229" s="962" t="s">
        <v>5569</v>
      </c>
      <c r="CH229" s="962" t="s">
        <v>5570</v>
      </c>
      <c r="CI229" s="962" t="s">
        <v>5571</v>
      </c>
      <c r="CJ229" s="962" t="s">
        <v>5587</v>
      </c>
      <c r="CK229" s="962" t="s">
        <v>5588</v>
      </c>
      <c r="CL229" s="962" t="s">
        <v>5589</v>
      </c>
      <c r="CM229" s="962" t="s">
        <v>5590</v>
      </c>
      <c r="CN229" s="962" t="s">
        <v>5576</v>
      </c>
      <c r="CO229" s="962" t="s">
        <v>5577</v>
      </c>
      <c r="CP229" s="962" t="s">
        <v>5578</v>
      </c>
      <c r="CQ229" s="962" t="s">
        <v>5578</v>
      </c>
      <c r="CR229" s="962" t="s">
        <v>12</v>
      </c>
    </row>
    <row r="230">
      <c r="B230" s="961" t="s">
        <v>1054</v>
      </c>
      <c r="C230" s="962" t="s">
        <v>885</v>
      </c>
      <c r="D230" s="962" t="s">
        <v>1404</v>
      </c>
      <c r="E230" s="962" t="s">
        <v>1404</v>
      </c>
      <c r="F230" s="962" t="s">
        <v>1404</v>
      </c>
      <c r="G230" s="962" t="s">
        <v>1624</v>
      </c>
      <c r="H230" s="962" t="s">
        <v>1406</v>
      </c>
      <c r="I230" s="962" t="s">
        <v>1459</v>
      </c>
      <c r="J230" s="962" t="s">
        <v>1406</v>
      </c>
      <c r="K230" s="962" t="s">
        <v>1459</v>
      </c>
      <c r="L230" s="962" t="s">
        <v>1602</v>
      </c>
      <c r="M230" s="962" t="s">
        <v>6</v>
      </c>
      <c r="N230" s="962" t="s">
        <v>6</v>
      </c>
      <c r="O230" s="962" t="s">
        <v>1410</v>
      </c>
      <c r="P230" s="962" t="s">
        <v>1410</v>
      </c>
      <c r="Q230" s="962" t="s">
        <v>1410</v>
      </c>
      <c r="R230" s="962" t="s">
        <v>1410</v>
      </c>
      <c r="S230" s="962" t="s">
        <v>1410</v>
      </c>
      <c r="T230" s="962" t="s">
        <v>5564</v>
      </c>
      <c r="U230" s="963" t="s">
        <v>6</v>
      </c>
      <c r="V230" s="963" t="s">
        <v>6</v>
      </c>
      <c r="W230" s="968" t="s">
        <v>6</v>
      </c>
      <c r="X230" s="962" t="s">
        <v>6</v>
      </c>
      <c r="Y230" s="968" t="s">
        <v>6</v>
      </c>
      <c r="Z230" s="963" t="s">
        <v>6</v>
      </c>
      <c r="AA230" s="962" t="s">
        <v>6</v>
      </c>
      <c r="AB230" s="963" t="s">
        <v>6</v>
      </c>
      <c r="AC230" s="963" t="s">
        <v>6</v>
      </c>
      <c r="AD230" s="964" t="s">
        <v>1404</v>
      </c>
      <c r="AE230" s="962" t="s">
        <v>1410</v>
      </c>
      <c r="AF230" s="962" t="s">
        <v>1410</v>
      </c>
      <c r="AG230" s="962" t="s">
        <v>1410</v>
      </c>
      <c r="AH230" s="962" t="s">
        <v>1410</v>
      </c>
      <c r="AI230" s="962" t="s">
        <v>1410</v>
      </c>
      <c r="AJ230" s="962" t="s">
        <v>1410</v>
      </c>
      <c r="AK230" s="962" t="s">
        <v>1410</v>
      </c>
      <c r="AL230" s="962" t="s">
        <v>1410</v>
      </c>
      <c r="AM230" s="962" t="s">
        <v>1410</v>
      </c>
      <c r="AN230" s="962" t="s">
        <v>1410</v>
      </c>
      <c r="AO230" s="962" t="s">
        <v>1410</v>
      </c>
      <c r="AP230" s="962" t="s">
        <v>1410</v>
      </c>
      <c r="AQ230" s="962" t="s">
        <v>1410</v>
      </c>
      <c r="AR230" s="962" t="s">
        <v>1410</v>
      </c>
      <c r="AS230" s="962" t="s">
        <v>1410</v>
      </c>
      <c r="AT230" s="962" t="s">
        <v>1410</v>
      </c>
      <c r="AU230" s="962" t="s">
        <v>1410</v>
      </c>
      <c r="AV230" s="962" t="s">
        <v>1410</v>
      </c>
      <c r="AW230" s="962" t="s">
        <v>1410</v>
      </c>
      <c r="AX230" s="962" t="s">
        <v>1427</v>
      </c>
      <c r="AY230" s="962" t="s">
        <v>2746</v>
      </c>
      <c r="AZ230" s="962" t="s">
        <v>1431</v>
      </c>
      <c r="BA230" s="962" t="s">
        <v>1459</v>
      </c>
      <c r="BB230" s="965" t="s">
        <v>1749</v>
      </c>
      <c r="BC230" s="965" t="s">
        <v>3873</v>
      </c>
      <c r="BD230" s="962" t="s">
        <v>6</v>
      </c>
      <c r="BE230" s="962" t="s">
        <v>1404</v>
      </c>
      <c r="BF230" s="962" t="s">
        <v>5565</v>
      </c>
      <c r="BG230" s="962" t="s">
        <v>5566</v>
      </c>
      <c r="BH230" s="962" t="s">
        <v>1548</v>
      </c>
      <c r="BI230" s="962" t="s">
        <v>2418</v>
      </c>
      <c r="BJ230" s="962" t="s">
        <v>1410</v>
      </c>
      <c r="BK230" s="962" t="s">
        <v>1410</v>
      </c>
      <c r="BL230" s="962" t="s">
        <v>1410</v>
      </c>
      <c r="BM230" s="962" t="s">
        <v>1410</v>
      </c>
      <c r="BN230" s="962" t="s">
        <v>1410</v>
      </c>
      <c r="BO230" s="962" t="s">
        <v>1410</v>
      </c>
      <c r="BP230" s="962" t="s">
        <v>1410</v>
      </c>
      <c r="BQ230" s="962" t="s">
        <v>1410</v>
      </c>
      <c r="BR230" s="962" t="s">
        <v>1410</v>
      </c>
      <c r="BS230" s="962" t="s">
        <v>3929</v>
      </c>
      <c r="BT230" s="962" t="s">
        <v>1410</v>
      </c>
      <c r="BU230" s="962" t="s">
        <v>1410</v>
      </c>
      <c r="BV230" s="962" t="s">
        <v>1410</v>
      </c>
      <c r="BW230" s="962" t="s">
        <v>1410</v>
      </c>
      <c r="BX230" s="962" t="s">
        <v>1410</v>
      </c>
      <c r="BY230" s="962" t="s">
        <v>1410</v>
      </c>
      <c r="BZ230" s="962" t="s">
        <v>1410</v>
      </c>
      <c r="CA230" s="962" t="s">
        <v>1410</v>
      </c>
      <c r="CB230" s="962" t="s">
        <v>1410</v>
      </c>
      <c r="CC230" s="962" t="s">
        <v>2418</v>
      </c>
      <c r="CD230" s="962" t="s">
        <v>3929</v>
      </c>
      <c r="CE230" s="962" t="s">
        <v>5567</v>
      </c>
      <c r="CF230" s="962" t="s">
        <v>5568</v>
      </c>
      <c r="CG230" s="962" t="s">
        <v>5569</v>
      </c>
      <c r="CH230" s="962" t="s">
        <v>5570</v>
      </c>
      <c r="CI230" s="962" t="s">
        <v>5571</v>
      </c>
      <c r="CJ230" s="962" t="s">
        <v>5579</v>
      </c>
      <c r="CK230" s="962" t="s">
        <v>5580</v>
      </c>
      <c r="CL230" s="962" t="s">
        <v>5581</v>
      </c>
      <c r="CM230" s="962" t="s">
        <v>5582</v>
      </c>
      <c r="CN230" s="962" t="s">
        <v>5576</v>
      </c>
      <c r="CO230" s="962" t="s">
        <v>5577</v>
      </c>
      <c r="CP230" s="962" t="s">
        <v>5578</v>
      </c>
      <c r="CQ230" s="962" t="s">
        <v>5578</v>
      </c>
      <c r="CR230" s="962" t="s">
        <v>12</v>
      </c>
    </row>
    <row r="231">
      <c r="B231" s="961" t="s">
        <v>1092</v>
      </c>
      <c r="C231" s="962" t="s">
        <v>885</v>
      </c>
      <c r="D231" s="962" t="s">
        <v>1404</v>
      </c>
      <c r="E231" s="962" t="s">
        <v>1404</v>
      </c>
      <c r="F231" s="962" t="s">
        <v>1404</v>
      </c>
      <c r="G231" s="962" t="s">
        <v>1624</v>
      </c>
      <c r="H231" s="962" t="s">
        <v>1406</v>
      </c>
      <c r="I231" s="962" t="s">
        <v>1459</v>
      </c>
      <c r="J231" s="962" t="s">
        <v>1406</v>
      </c>
      <c r="K231" s="962" t="s">
        <v>1459</v>
      </c>
      <c r="L231" s="962" t="s">
        <v>1602</v>
      </c>
      <c r="M231" s="962" t="s">
        <v>6</v>
      </c>
      <c r="N231" s="962" t="s">
        <v>6</v>
      </c>
      <c r="O231" s="962" t="s">
        <v>1410</v>
      </c>
      <c r="P231" s="962" t="s">
        <v>1410</v>
      </c>
      <c r="Q231" s="962" t="s">
        <v>1410</v>
      </c>
      <c r="R231" s="962" t="s">
        <v>1410</v>
      </c>
      <c r="S231" s="962" t="s">
        <v>1410</v>
      </c>
      <c r="T231" s="962" t="s">
        <v>5564</v>
      </c>
      <c r="U231" s="963" t="s">
        <v>6</v>
      </c>
      <c r="V231" s="963" t="s">
        <v>6</v>
      </c>
      <c r="W231" s="968" t="s">
        <v>6</v>
      </c>
      <c r="X231" s="962" t="s">
        <v>6</v>
      </c>
      <c r="Y231" s="968" t="s">
        <v>6</v>
      </c>
      <c r="Z231" s="963" t="s">
        <v>6</v>
      </c>
      <c r="AA231" s="962" t="s">
        <v>6</v>
      </c>
      <c r="AB231" s="963" t="s">
        <v>6</v>
      </c>
      <c r="AC231" s="963" t="s">
        <v>6</v>
      </c>
      <c r="AD231" s="964" t="s">
        <v>1404</v>
      </c>
      <c r="AE231" s="962" t="s">
        <v>1410</v>
      </c>
      <c r="AF231" s="962" t="s">
        <v>1410</v>
      </c>
      <c r="AG231" s="962" t="s">
        <v>1410</v>
      </c>
      <c r="AH231" s="962" t="s">
        <v>1410</v>
      </c>
      <c r="AI231" s="962" t="s">
        <v>1410</v>
      </c>
      <c r="AJ231" s="962" t="s">
        <v>1410</v>
      </c>
      <c r="AK231" s="962" t="s">
        <v>1410</v>
      </c>
      <c r="AL231" s="962" t="s">
        <v>1410</v>
      </c>
      <c r="AM231" s="962" t="s">
        <v>1410</v>
      </c>
      <c r="AN231" s="962" t="s">
        <v>1410</v>
      </c>
      <c r="AO231" s="962" t="s">
        <v>1410</v>
      </c>
      <c r="AP231" s="962" t="s">
        <v>1410</v>
      </c>
      <c r="AQ231" s="962" t="s">
        <v>1410</v>
      </c>
      <c r="AR231" s="962" t="s">
        <v>1410</v>
      </c>
      <c r="AS231" s="962" t="s">
        <v>1410</v>
      </c>
      <c r="AT231" s="962" t="s">
        <v>1410</v>
      </c>
      <c r="AU231" s="962" t="s">
        <v>1410</v>
      </c>
      <c r="AV231" s="962" t="s">
        <v>1410</v>
      </c>
      <c r="AW231" s="962" t="s">
        <v>1410</v>
      </c>
      <c r="AX231" s="962" t="s">
        <v>1427</v>
      </c>
      <c r="AY231" s="962" t="s">
        <v>2746</v>
      </c>
      <c r="AZ231" s="962" t="s">
        <v>1431</v>
      </c>
      <c r="BA231" s="962" t="s">
        <v>1459</v>
      </c>
      <c r="BB231" s="965" t="s">
        <v>1749</v>
      </c>
      <c r="BC231" s="965" t="s">
        <v>3873</v>
      </c>
      <c r="BD231" s="962" t="s">
        <v>6</v>
      </c>
      <c r="BE231" s="962" t="s">
        <v>1404</v>
      </c>
      <c r="BF231" s="962" t="s">
        <v>5565</v>
      </c>
      <c r="BG231" s="962" t="s">
        <v>5566</v>
      </c>
      <c r="BH231" s="962" t="s">
        <v>1548</v>
      </c>
      <c r="BI231" s="962" t="s">
        <v>2418</v>
      </c>
      <c r="BJ231" s="962" t="s">
        <v>1410</v>
      </c>
      <c r="BK231" s="962" t="s">
        <v>1410</v>
      </c>
      <c r="BL231" s="962" t="s">
        <v>1410</v>
      </c>
      <c r="BM231" s="962" t="s">
        <v>1410</v>
      </c>
      <c r="BN231" s="962" t="s">
        <v>1410</v>
      </c>
      <c r="BO231" s="962" t="s">
        <v>1410</v>
      </c>
      <c r="BP231" s="962" t="s">
        <v>1410</v>
      </c>
      <c r="BQ231" s="962" t="s">
        <v>1410</v>
      </c>
      <c r="BR231" s="962" t="s">
        <v>1410</v>
      </c>
      <c r="BS231" s="962" t="s">
        <v>3929</v>
      </c>
      <c r="BT231" s="962" t="s">
        <v>1410</v>
      </c>
      <c r="BU231" s="962" t="s">
        <v>1410</v>
      </c>
      <c r="BV231" s="962" t="s">
        <v>1410</v>
      </c>
      <c r="BW231" s="962" t="s">
        <v>1410</v>
      </c>
      <c r="BX231" s="962" t="s">
        <v>1410</v>
      </c>
      <c r="BY231" s="962" t="s">
        <v>1410</v>
      </c>
      <c r="BZ231" s="962" t="s">
        <v>1410</v>
      </c>
      <c r="CA231" s="962" t="s">
        <v>1410</v>
      </c>
      <c r="CB231" s="962" t="s">
        <v>1410</v>
      </c>
      <c r="CC231" s="962" t="s">
        <v>2418</v>
      </c>
      <c r="CD231" s="962" t="s">
        <v>3929</v>
      </c>
      <c r="CE231" s="962" t="s">
        <v>5567</v>
      </c>
      <c r="CF231" s="962" t="s">
        <v>5568</v>
      </c>
      <c r="CG231" s="962" t="s">
        <v>5569</v>
      </c>
      <c r="CH231" s="962" t="s">
        <v>5570</v>
      </c>
      <c r="CI231" s="962" t="s">
        <v>5571</v>
      </c>
      <c r="CJ231" s="962" t="s">
        <v>5579</v>
      </c>
      <c r="CK231" s="962" t="s">
        <v>5580</v>
      </c>
      <c r="CL231" s="962" t="s">
        <v>5581</v>
      </c>
      <c r="CM231" s="962" t="s">
        <v>5582</v>
      </c>
      <c r="CN231" s="962" t="s">
        <v>5576</v>
      </c>
      <c r="CO231" s="962" t="s">
        <v>5577</v>
      </c>
      <c r="CP231" s="962" t="s">
        <v>5578</v>
      </c>
      <c r="CQ231" s="962" t="s">
        <v>5578</v>
      </c>
      <c r="CR231" s="962" t="s">
        <v>12</v>
      </c>
    </row>
    <row r="232">
      <c r="B232" s="961" t="s">
        <v>1055</v>
      </c>
      <c r="C232" s="962" t="s">
        <v>885</v>
      </c>
      <c r="D232" s="962" t="s">
        <v>1404</v>
      </c>
      <c r="E232" s="962" t="s">
        <v>1404</v>
      </c>
      <c r="F232" s="962" t="s">
        <v>1404</v>
      </c>
      <c r="G232" s="962" t="s">
        <v>1624</v>
      </c>
      <c r="H232" s="962" t="s">
        <v>1548</v>
      </c>
      <c r="I232" s="962" t="s">
        <v>1675</v>
      </c>
      <c r="J232" s="962" t="s">
        <v>1548</v>
      </c>
      <c r="K232" s="962" t="s">
        <v>1675</v>
      </c>
      <c r="L232" s="962" t="s">
        <v>1602</v>
      </c>
      <c r="M232" s="962" t="s">
        <v>6</v>
      </c>
      <c r="N232" s="962" t="s">
        <v>6</v>
      </c>
      <c r="O232" s="962" t="s">
        <v>1410</v>
      </c>
      <c r="P232" s="962" t="s">
        <v>1410</v>
      </c>
      <c r="Q232" s="962" t="s">
        <v>1410</v>
      </c>
      <c r="R232" s="962" t="s">
        <v>1410</v>
      </c>
      <c r="S232" s="962" t="s">
        <v>1410</v>
      </c>
      <c r="T232" s="962" t="s">
        <v>5564</v>
      </c>
      <c r="U232" s="963" t="s">
        <v>6</v>
      </c>
      <c r="V232" s="963" t="s">
        <v>6</v>
      </c>
      <c r="W232" s="968" t="s">
        <v>6</v>
      </c>
      <c r="X232" s="962" t="s">
        <v>6</v>
      </c>
      <c r="Y232" s="968" t="s">
        <v>6</v>
      </c>
      <c r="Z232" s="963" t="s">
        <v>6</v>
      </c>
      <c r="AA232" s="962" t="s">
        <v>6</v>
      </c>
      <c r="AB232" s="963" t="s">
        <v>6</v>
      </c>
      <c r="AC232" s="963" t="s">
        <v>6</v>
      </c>
      <c r="AD232" s="964" t="s">
        <v>1404</v>
      </c>
      <c r="AE232" s="962" t="s">
        <v>1410</v>
      </c>
      <c r="AF232" s="962" t="s">
        <v>1410</v>
      </c>
      <c r="AG232" s="962" t="s">
        <v>1410</v>
      </c>
      <c r="AH232" s="962" t="s">
        <v>1410</v>
      </c>
      <c r="AI232" s="962" t="s">
        <v>1410</v>
      </c>
      <c r="AJ232" s="962" t="s">
        <v>1410</v>
      </c>
      <c r="AK232" s="962" t="s">
        <v>1410</v>
      </c>
      <c r="AL232" s="962" t="s">
        <v>1410</v>
      </c>
      <c r="AM232" s="962" t="s">
        <v>1410</v>
      </c>
      <c r="AN232" s="962" t="s">
        <v>1410</v>
      </c>
      <c r="AO232" s="962" t="s">
        <v>1410</v>
      </c>
      <c r="AP232" s="962" t="s">
        <v>1410</v>
      </c>
      <c r="AQ232" s="962" t="s">
        <v>1410</v>
      </c>
      <c r="AR232" s="962" t="s">
        <v>1410</v>
      </c>
      <c r="AS232" s="962" t="s">
        <v>1410</v>
      </c>
      <c r="AT232" s="962" t="s">
        <v>1410</v>
      </c>
      <c r="AU232" s="962" t="s">
        <v>1410</v>
      </c>
      <c r="AV232" s="962" t="s">
        <v>1410</v>
      </c>
      <c r="AW232" s="962" t="s">
        <v>1410</v>
      </c>
      <c r="AX232" s="962" t="s">
        <v>1427</v>
      </c>
      <c r="AY232" s="962" t="s">
        <v>2746</v>
      </c>
      <c r="AZ232" s="962" t="s">
        <v>1431</v>
      </c>
      <c r="BA232" s="962" t="s">
        <v>1459</v>
      </c>
      <c r="BB232" s="965" t="s">
        <v>1749</v>
      </c>
      <c r="BC232" s="965" t="s">
        <v>3873</v>
      </c>
      <c r="BD232" s="962" t="s">
        <v>6</v>
      </c>
      <c r="BE232" s="962" t="s">
        <v>1404</v>
      </c>
      <c r="BF232" s="962" t="s">
        <v>5565</v>
      </c>
      <c r="BG232" s="962" t="s">
        <v>5566</v>
      </c>
      <c r="BH232" s="962" t="s">
        <v>1548</v>
      </c>
      <c r="BI232" s="962" t="s">
        <v>2418</v>
      </c>
      <c r="BJ232" s="962" t="s">
        <v>1410</v>
      </c>
      <c r="BK232" s="962" t="s">
        <v>1410</v>
      </c>
      <c r="BL232" s="962" t="s">
        <v>1410</v>
      </c>
      <c r="BM232" s="962" t="s">
        <v>1410</v>
      </c>
      <c r="BN232" s="962" t="s">
        <v>1410</v>
      </c>
      <c r="BO232" s="962" t="s">
        <v>1410</v>
      </c>
      <c r="BP232" s="962" t="s">
        <v>1410</v>
      </c>
      <c r="BQ232" s="962" t="s">
        <v>1410</v>
      </c>
      <c r="BR232" s="962" t="s">
        <v>1410</v>
      </c>
      <c r="BS232" s="962" t="s">
        <v>3929</v>
      </c>
      <c r="BT232" s="962" t="s">
        <v>1410</v>
      </c>
      <c r="BU232" s="962" t="s">
        <v>1410</v>
      </c>
      <c r="BV232" s="962" t="s">
        <v>1410</v>
      </c>
      <c r="BW232" s="962" t="s">
        <v>1410</v>
      </c>
      <c r="BX232" s="962" t="s">
        <v>1410</v>
      </c>
      <c r="BY232" s="962" t="s">
        <v>1410</v>
      </c>
      <c r="BZ232" s="962" t="s">
        <v>1410</v>
      </c>
      <c r="CA232" s="962" t="s">
        <v>1410</v>
      </c>
      <c r="CB232" s="962" t="s">
        <v>1410</v>
      </c>
      <c r="CC232" s="962" t="s">
        <v>2418</v>
      </c>
      <c r="CD232" s="962" t="s">
        <v>3929</v>
      </c>
      <c r="CE232" s="962" t="s">
        <v>5567</v>
      </c>
      <c r="CF232" s="962" t="s">
        <v>5568</v>
      </c>
      <c r="CG232" s="962" t="s">
        <v>5569</v>
      </c>
      <c r="CH232" s="962" t="s">
        <v>5570</v>
      </c>
      <c r="CI232" s="962" t="s">
        <v>5571</v>
      </c>
      <c r="CJ232" s="962" t="s">
        <v>5572</v>
      </c>
      <c r="CK232" s="962" t="s">
        <v>5573</v>
      </c>
      <c r="CL232" s="962" t="s">
        <v>5574</v>
      </c>
      <c r="CM232" s="962" t="s">
        <v>5575</v>
      </c>
      <c r="CN232" s="962" t="s">
        <v>5576</v>
      </c>
      <c r="CO232" s="962" t="s">
        <v>5577</v>
      </c>
      <c r="CP232" s="962" t="s">
        <v>5578</v>
      </c>
      <c r="CQ232" s="962" t="s">
        <v>5578</v>
      </c>
      <c r="CR232" s="962" t="s">
        <v>12</v>
      </c>
    </row>
    <row r="233">
      <c r="B233" s="966" t="s">
        <v>1093</v>
      </c>
      <c r="C233" s="962" t="s">
        <v>885</v>
      </c>
      <c r="D233" s="962" t="s">
        <v>1404</v>
      </c>
      <c r="E233" s="962" t="s">
        <v>1404</v>
      </c>
      <c r="F233" s="962" t="s">
        <v>1404</v>
      </c>
      <c r="G233" s="962" t="s">
        <v>1624</v>
      </c>
      <c r="H233" s="962" t="s">
        <v>1406</v>
      </c>
      <c r="I233" s="962" t="s">
        <v>1459</v>
      </c>
      <c r="J233" s="962" t="s">
        <v>1406</v>
      </c>
      <c r="K233" s="962" t="s">
        <v>1459</v>
      </c>
      <c r="L233" s="962" t="s">
        <v>1602</v>
      </c>
      <c r="M233" s="962" t="s">
        <v>6</v>
      </c>
      <c r="N233" s="962" t="s">
        <v>6</v>
      </c>
      <c r="O233" s="962" t="s">
        <v>1410</v>
      </c>
      <c r="P233" s="962" t="s">
        <v>1410</v>
      </c>
      <c r="Q233" s="962" t="s">
        <v>1410</v>
      </c>
      <c r="R233" s="962" t="s">
        <v>1410</v>
      </c>
      <c r="S233" s="962" t="s">
        <v>1410</v>
      </c>
      <c r="T233" s="962" t="s">
        <v>5564</v>
      </c>
      <c r="U233" s="963" t="s">
        <v>6</v>
      </c>
      <c r="V233" s="963" t="s">
        <v>6</v>
      </c>
      <c r="W233" s="968" t="s">
        <v>6</v>
      </c>
      <c r="X233" s="962" t="s">
        <v>6</v>
      </c>
      <c r="Y233" s="968" t="s">
        <v>6</v>
      </c>
      <c r="Z233" s="963" t="s">
        <v>6</v>
      </c>
      <c r="AA233" s="962" t="s">
        <v>6</v>
      </c>
      <c r="AB233" s="963" t="s">
        <v>6</v>
      </c>
      <c r="AC233" s="963" t="s">
        <v>6</v>
      </c>
      <c r="AD233" s="964" t="s">
        <v>1404</v>
      </c>
      <c r="AE233" s="962" t="s">
        <v>1410</v>
      </c>
      <c r="AF233" s="962" t="s">
        <v>1410</v>
      </c>
      <c r="AG233" s="962" t="s">
        <v>1410</v>
      </c>
      <c r="AH233" s="962" t="s">
        <v>1410</v>
      </c>
      <c r="AI233" s="962" t="s">
        <v>1410</v>
      </c>
      <c r="AJ233" s="962" t="s">
        <v>1410</v>
      </c>
      <c r="AK233" s="962" t="s">
        <v>1410</v>
      </c>
      <c r="AL233" s="962" t="s">
        <v>1410</v>
      </c>
      <c r="AM233" s="962" t="s">
        <v>1410</v>
      </c>
      <c r="AN233" s="962" t="s">
        <v>1410</v>
      </c>
      <c r="AO233" s="962" t="s">
        <v>1410</v>
      </c>
      <c r="AP233" s="962" t="s">
        <v>1410</v>
      </c>
      <c r="AQ233" s="962" t="s">
        <v>1410</v>
      </c>
      <c r="AR233" s="962" t="s">
        <v>1410</v>
      </c>
      <c r="AS233" s="962" t="s">
        <v>1410</v>
      </c>
      <c r="AT233" s="962" t="s">
        <v>1410</v>
      </c>
      <c r="AU233" s="962" t="s">
        <v>1410</v>
      </c>
      <c r="AV233" s="962" t="s">
        <v>1410</v>
      </c>
      <c r="AW233" s="962" t="s">
        <v>1410</v>
      </c>
      <c r="AX233" s="962" t="s">
        <v>1427</v>
      </c>
      <c r="AY233" s="962" t="s">
        <v>2746</v>
      </c>
      <c r="AZ233" s="962" t="s">
        <v>1431</v>
      </c>
      <c r="BA233" s="962" t="s">
        <v>1459</v>
      </c>
      <c r="BB233" s="965" t="s">
        <v>1749</v>
      </c>
      <c r="BC233" s="965" t="s">
        <v>3873</v>
      </c>
      <c r="BD233" s="962" t="s">
        <v>6</v>
      </c>
      <c r="BE233" s="962" t="s">
        <v>1404</v>
      </c>
      <c r="BF233" s="962" t="s">
        <v>5565</v>
      </c>
      <c r="BG233" s="962" t="s">
        <v>5566</v>
      </c>
      <c r="BH233" s="962" t="s">
        <v>1548</v>
      </c>
      <c r="BI233" s="962" t="s">
        <v>2418</v>
      </c>
      <c r="BJ233" s="962" t="s">
        <v>1410</v>
      </c>
      <c r="BK233" s="962" t="s">
        <v>1410</v>
      </c>
      <c r="BL233" s="962" t="s">
        <v>1410</v>
      </c>
      <c r="BM233" s="962" t="s">
        <v>1410</v>
      </c>
      <c r="BN233" s="962" t="s">
        <v>1410</v>
      </c>
      <c r="BO233" s="962" t="s">
        <v>1410</v>
      </c>
      <c r="BP233" s="962" t="s">
        <v>1410</v>
      </c>
      <c r="BQ233" s="962" t="s">
        <v>1410</v>
      </c>
      <c r="BR233" s="962" t="s">
        <v>1410</v>
      </c>
      <c r="BS233" s="962" t="s">
        <v>3929</v>
      </c>
      <c r="BT233" s="962" t="s">
        <v>1410</v>
      </c>
      <c r="BU233" s="962" t="s">
        <v>1410</v>
      </c>
      <c r="BV233" s="962" t="s">
        <v>1410</v>
      </c>
      <c r="BW233" s="962" t="s">
        <v>1410</v>
      </c>
      <c r="BX233" s="962" t="s">
        <v>1410</v>
      </c>
      <c r="BY233" s="962" t="s">
        <v>1410</v>
      </c>
      <c r="BZ233" s="962" t="s">
        <v>1410</v>
      </c>
      <c r="CA233" s="962" t="s">
        <v>1410</v>
      </c>
      <c r="CB233" s="962" t="s">
        <v>1410</v>
      </c>
      <c r="CC233" s="962" t="s">
        <v>2418</v>
      </c>
      <c r="CD233" s="962" t="s">
        <v>3929</v>
      </c>
      <c r="CE233" s="962" t="s">
        <v>5567</v>
      </c>
      <c r="CF233" s="962" t="s">
        <v>5568</v>
      </c>
      <c r="CG233" s="962" t="s">
        <v>5569</v>
      </c>
      <c r="CH233" s="962" t="s">
        <v>5570</v>
      </c>
      <c r="CI233" s="962" t="s">
        <v>5571</v>
      </c>
      <c r="CJ233" s="962" t="s">
        <v>5579</v>
      </c>
      <c r="CK233" s="962" t="s">
        <v>5580</v>
      </c>
      <c r="CL233" s="962" t="s">
        <v>5581</v>
      </c>
      <c r="CM233" s="962" t="s">
        <v>5582</v>
      </c>
      <c r="CN233" s="962" t="s">
        <v>5576</v>
      </c>
      <c r="CO233" s="962" t="s">
        <v>5577</v>
      </c>
      <c r="CP233" s="962" t="s">
        <v>5578</v>
      </c>
      <c r="CQ233" s="962" t="s">
        <v>5578</v>
      </c>
      <c r="CR233" s="962" t="s">
        <v>12</v>
      </c>
    </row>
    <row r="234">
      <c r="B234" s="966" t="s">
        <v>1057</v>
      </c>
      <c r="C234" s="962" t="s">
        <v>885</v>
      </c>
      <c r="D234" s="962" t="s">
        <v>1404</v>
      </c>
      <c r="E234" s="962" t="s">
        <v>1404</v>
      </c>
      <c r="F234" s="962" t="s">
        <v>1404</v>
      </c>
      <c r="G234" s="962" t="s">
        <v>1624</v>
      </c>
      <c r="H234" s="962" t="s">
        <v>1459</v>
      </c>
      <c r="I234" s="962" t="s">
        <v>1463</v>
      </c>
      <c r="J234" s="962" t="s">
        <v>1459</v>
      </c>
      <c r="K234" s="962" t="s">
        <v>1463</v>
      </c>
      <c r="L234" s="962" t="s">
        <v>1602</v>
      </c>
      <c r="M234" s="962" t="s">
        <v>6</v>
      </c>
      <c r="N234" s="962" t="s">
        <v>6</v>
      </c>
      <c r="O234" s="962" t="s">
        <v>1410</v>
      </c>
      <c r="P234" s="962" t="s">
        <v>1410</v>
      </c>
      <c r="Q234" s="962" t="s">
        <v>1410</v>
      </c>
      <c r="R234" s="962" t="s">
        <v>1410</v>
      </c>
      <c r="S234" s="962" t="s">
        <v>1410</v>
      </c>
      <c r="T234" s="962" t="s">
        <v>1404</v>
      </c>
      <c r="U234" s="963" t="s">
        <v>6</v>
      </c>
      <c r="V234" s="963" t="s">
        <v>6</v>
      </c>
      <c r="W234" s="968" t="s">
        <v>6</v>
      </c>
      <c r="X234" s="962" t="s">
        <v>6</v>
      </c>
      <c r="Y234" s="968" t="s">
        <v>6</v>
      </c>
      <c r="Z234" s="963" t="s">
        <v>6</v>
      </c>
      <c r="AA234" s="962" t="s">
        <v>6</v>
      </c>
      <c r="AB234" s="963" t="s">
        <v>6</v>
      </c>
      <c r="AC234" s="963" t="s">
        <v>6</v>
      </c>
      <c r="AD234" s="964" t="s">
        <v>1404</v>
      </c>
      <c r="AE234" s="962" t="s">
        <v>1410</v>
      </c>
      <c r="AF234" s="962" t="s">
        <v>1410</v>
      </c>
      <c r="AG234" s="962" t="s">
        <v>1410</v>
      </c>
      <c r="AH234" s="962" t="s">
        <v>1410</v>
      </c>
      <c r="AI234" s="962" t="s">
        <v>1410</v>
      </c>
      <c r="AJ234" s="962" t="s">
        <v>1410</v>
      </c>
      <c r="AK234" s="962" t="s">
        <v>1410</v>
      </c>
      <c r="AL234" s="962" t="s">
        <v>1410</v>
      </c>
      <c r="AM234" s="962" t="s">
        <v>1410</v>
      </c>
      <c r="AN234" s="962" t="s">
        <v>1410</v>
      </c>
      <c r="AO234" s="962" t="s">
        <v>1410</v>
      </c>
      <c r="AP234" s="962" t="s">
        <v>1410</v>
      </c>
      <c r="AQ234" s="962" t="s">
        <v>1410</v>
      </c>
      <c r="AR234" s="962" t="s">
        <v>1410</v>
      </c>
      <c r="AS234" s="962" t="s">
        <v>1410</v>
      </c>
      <c r="AT234" s="962" t="s">
        <v>1410</v>
      </c>
      <c r="AU234" s="962" t="s">
        <v>1410</v>
      </c>
      <c r="AV234" s="962" t="s">
        <v>1410</v>
      </c>
      <c r="AW234" s="962" t="s">
        <v>1410</v>
      </c>
      <c r="AX234" s="962" t="s">
        <v>1427</v>
      </c>
      <c r="AY234" s="962" t="s">
        <v>2746</v>
      </c>
      <c r="AZ234" s="962" t="s">
        <v>1431</v>
      </c>
      <c r="BA234" s="962" t="s">
        <v>1459</v>
      </c>
      <c r="BB234" s="965" t="s">
        <v>1749</v>
      </c>
      <c r="BC234" s="965" t="s">
        <v>3873</v>
      </c>
      <c r="BD234" s="962" t="s">
        <v>6</v>
      </c>
      <c r="BE234" s="962" t="s">
        <v>1404</v>
      </c>
      <c r="BF234" s="962" t="s">
        <v>5565</v>
      </c>
      <c r="BG234" s="962" t="s">
        <v>5566</v>
      </c>
      <c r="BH234" s="962" t="s">
        <v>1548</v>
      </c>
      <c r="BI234" s="962" t="s">
        <v>2418</v>
      </c>
      <c r="BJ234" s="962" t="s">
        <v>1410</v>
      </c>
      <c r="BK234" s="962" t="s">
        <v>1410</v>
      </c>
      <c r="BL234" s="962" t="s">
        <v>1410</v>
      </c>
      <c r="BM234" s="962" t="s">
        <v>1410</v>
      </c>
      <c r="BN234" s="962" t="s">
        <v>1410</v>
      </c>
      <c r="BO234" s="962" t="s">
        <v>1410</v>
      </c>
      <c r="BP234" s="962" t="s">
        <v>1410</v>
      </c>
      <c r="BQ234" s="962" t="s">
        <v>1410</v>
      </c>
      <c r="BR234" s="962" t="s">
        <v>1410</v>
      </c>
      <c r="BS234" s="962" t="s">
        <v>3929</v>
      </c>
      <c r="BT234" s="962" t="s">
        <v>1410</v>
      </c>
      <c r="BU234" s="962" t="s">
        <v>1410</v>
      </c>
      <c r="BV234" s="962" t="s">
        <v>1410</v>
      </c>
      <c r="BW234" s="962" t="s">
        <v>1410</v>
      </c>
      <c r="BX234" s="962" t="s">
        <v>1410</v>
      </c>
      <c r="BY234" s="962" t="s">
        <v>1410</v>
      </c>
      <c r="BZ234" s="962" t="s">
        <v>1410</v>
      </c>
      <c r="CA234" s="962" t="s">
        <v>1410</v>
      </c>
      <c r="CB234" s="962" t="s">
        <v>1410</v>
      </c>
      <c r="CC234" s="962" t="s">
        <v>2418</v>
      </c>
      <c r="CD234" s="962" t="s">
        <v>3929</v>
      </c>
      <c r="CE234" s="962" t="s">
        <v>5567</v>
      </c>
      <c r="CF234" s="962" t="s">
        <v>5568</v>
      </c>
      <c r="CG234" s="962" t="s">
        <v>5569</v>
      </c>
      <c r="CH234" s="962" t="s">
        <v>5570</v>
      </c>
      <c r="CI234" s="962" t="s">
        <v>5571</v>
      </c>
      <c r="CJ234" s="962" t="s">
        <v>5587</v>
      </c>
      <c r="CK234" s="962" t="s">
        <v>5588</v>
      </c>
      <c r="CL234" s="962" t="s">
        <v>5589</v>
      </c>
      <c r="CM234" s="962" t="s">
        <v>5590</v>
      </c>
      <c r="CN234" s="962" t="s">
        <v>5576</v>
      </c>
      <c r="CO234" s="962" t="s">
        <v>5577</v>
      </c>
      <c r="CP234" s="962" t="s">
        <v>5578</v>
      </c>
      <c r="CQ234" s="962" t="s">
        <v>5578</v>
      </c>
      <c r="CR234" s="962" t="s">
        <v>12</v>
      </c>
    </row>
    <row r="235">
      <c r="B235" s="966" t="s">
        <v>1058</v>
      </c>
      <c r="C235" s="962" t="s">
        <v>885</v>
      </c>
      <c r="D235" s="962" t="s">
        <v>1404</v>
      </c>
      <c r="E235" s="962" t="s">
        <v>1404</v>
      </c>
      <c r="F235" s="962" t="s">
        <v>1404</v>
      </c>
      <c r="G235" s="962" t="s">
        <v>1624</v>
      </c>
      <c r="H235" s="962" t="s">
        <v>1548</v>
      </c>
      <c r="I235" s="962" t="s">
        <v>1675</v>
      </c>
      <c r="J235" s="962" t="s">
        <v>1548</v>
      </c>
      <c r="K235" s="962" t="s">
        <v>1675</v>
      </c>
      <c r="L235" s="962" t="s">
        <v>1602</v>
      </c>
      <c r="M235" s="962" t="s">
        <v>6</v>
      </c>
      <c r="N235" s="962" t="s">
        <v>6</v>
      </c>
      <c r="O235" s="962" t="s">
        <v>1410</v>
      </c>
      <c r="P235" s="962" t="s">
        <v>1410</v>
      </c>
      <c r="Q235" s="962" t="s">
        <v>1410</v>
      </c>
      <c r="R235" s="962" t="s">
        <v>1410</v>
      </c>
      <c r="S235" s="962" t="s">
        <v>1410</v>
      </c>
      <c r="T235" s="962" t="s">
        <v>1404</v>
      </c>
      <c r="U235" s="963" t="s">
        <v>6</v>
      </c>
      <c r="V235" s="963" t="s">
        <v>6</v>
      </c>
      <c r="W235" s="968" t="s">
        <v>6</v>
      </c>
      <c r="X235" s="962" t="s">
        <v>6</v>
      </c>
      <c r="Y235" s="968" t="s">
        <v>6</v>
      </c>
      <c r="Z235" s="963" t="s">
        <v>6</v>
      </c>
      <c r="AA235" s="962" t="s">
        <v>6</v>
      </c>
      <c r="AB235" s="963" t="s">
        <v>6</v>
      </c>
      <c r="AC235" s="963" t="s">
        <v>6</v>
      </c>
      <c r="AD235" s="964" t="s">
        <v>1404</v>
      </c>
      <c r="AE235" s="962" t="s">
        <v>1410</v>
      </c>
      <c r="AF235" s="962" t="s">
        <v>1410</v>
      </c>
      <c r="AG235" s="962" t="s">
        <v>1410</v>
      </c>
      <c r="AH235" s="962" t="s">
        <v>1410</v>
      </c>
      <c r="AI235" s="962" t="s">
        <v>1410</v>
      </c>
      <c r="AJ235" s="962" t="s">
        <v>1410</v>
      </c>
      <c r="AK235" s="962" t="s">
        <v>1410</v>
      </c>
      <c r="AL235" s="962" t="s">
        <v>1410</v>
      </c>
      <c r="AM235" s="962" t="s">
        <v>1410</v>
      </c>
      <c r="AN235" s="962" t="s">
        <v>1410</v>
      </c>
      <c r="AO235" s="962" t="s">
        <v>1410</v>
      </c>
      <c r="AP235" s="962" t="s">
        <v>1410</v>
      </c>
      <c r="AQ235" s="962" t="s">
        <v>1410</v>
      </c>
      <c r="AR235" s="962" t="s">
        <v>1410</v>
      </c>
      <c r="AS235" s="962" t="s">
        <v>1410</v>
      </c>
      <c r="AT235" s="962" t="s">
        <v>1410</v>
      </c>
      <c r="AU235" s="962" t="s">
        <v>1410</v>
      </c>
      <c r="AV235" s="962" t="s">
        <v>1410</v>
      </c>
      <c r="AW235" s="962" t="s">
        <v>1410</v>
      </c>
      <c r="AX235" s="962" t="s">
        <v>1427</v>
      </c>
      <c r="AY235" s="962" t="s">
        <v>2746</v>
      </c>
      <c r="AZ235" s="962" t="s">
        <v>1431</v>
      </c>
      <c r="BA235" s="962" t="s">
        <v>1459</v>
      </c>
      <c r="BB235" s="965" t="s">
        <v>1749</v>
      </c>
      <c r="BC235" s="965" t="s">
        <v>3873</v>
      </c>
      <c r="BD235" s="962" t="s">
        <v>6</v>
      </c>
      <c r="BE235" s="962" t="s">
        <v>1404</v>
      </c>
      <c r="BF235" s="962" t="s">
        <v>5565</v>
      </c>
      <c r="BG235" s="962" t="s">
        <v>5566</v>
      </c>
      <c r="BH235" s="962" t="s">
        <v>1548</v>
      </c>
      <c r="BI235" s="962" t="s">
        <v>2418</v>
      </c>
      <c r="BJ235" s="962" t="s">
        <v>1410</v>
      </c>
      <c r="BK235" s="962" t="s">
        <v>1410</v>
      </c>
      <c r="BL235" s="962" t="s">
        <v>1410</v>
      </c>
      <c r="BM235" s="962" t="s">
        <v>1410</v>
      </c>
      <c r="BN235" s="962" t="s">
        <v>1410</v>
      </c>
      <c r="BO235" s="962" t="s">
        <v>1410</v>
      </c>
      <c r="BP235" s="962" t="s">
        <v>1410</v>
      </c>
      <c r="BQ235" s="962" t="s">
        <v>1410</v>
      </c>
      <c r="BR235" s="962" t="s">
        <v>1410</v>
      </c>
      <c r="BS235" s="962" t="s">
        <v>3929</v>
      </c>
      <c r="BT235" s="962" t="s">
        <v>1410</v>
      </c>
      <c r="BU235" s="962" t="s">
        <v>1410</v>
      </c>
      <c r="BV235" s="962" t="s">
        <v>1410</v>
      </c>
      <c r="BW235" s="962" t="s">
        <v>1410</v>
      </c>
      <c r="BX235" s="962" t="s">
        <v>1410</v>
      </c>
      <c r="BY235" s="962" t="s">
        <v>1410</v>
      </c>
      <c r="BZ235" s="962" t="s">
        <v>1410</v>
      </c>
      <c r="CA235" s="962" t="s">
        <v>1410</v>
      </c>
      <c r="CB235" s="962" t="s">
        <v>1410</v>
      </c>
      <c r="CC235" s="962" t="s">
        <v>2418</v>
      </c>
      <c r="CD235" s="962" t="s">
        <v>3929</v>
      </c>
      <c r="CE235" s="962" t="s">
        <v>5567</v>
      </c>
      <c r="CF235" s="962" t="s">
        <v>5568</v>
      </c>
      <c r="CG235" s="962" t="s">
        <v>5569</v>
      </c>
      <c r="CH235" s="962" t="s">
        <v>5570</v>
      </c>
      <c r="CI235" s="962" t="s">
        <v>5571</v>
      </c>
      <c r="CJ235" s="962" t="s">
        <v>5572</v>
      </c>
      <c r="CK235" s="962" t="s">
        <v>5573</v>
      </c>
      <c r="CL235" s="962" t="s">
        <v>5574</v>
      </c>
      <c r="CM235" s="962" t="s">
        <v>5575</v>
      </c>
      <c r="CN235" s="962" t="s">
        <v>5576</v>
      </c>
      <c r="CO235" s="962" t="s">
        <v>5577</v>
      </c>
      <c r="CP235" s="962" t="s">
        <v>5578</v>
      </c>
      <c r="CQ235" s="962" t="s">
        <v>5578</v>
      </c>
      <c r="CR235" s="962" t="s">
        <v>12</v>
      </c>
    </row>
    <row r="236">
      <c r="B236" s="966" t="s">
        <v>1059</v>
      </c>
      <c r="C236" s="962" t="s">
        <v>885</v>
      </c>
      <c r="D236" s="962" t="s">
        <v>1404</v>
      </c>
      <c r="E236" s="962" t="s">
        <v>1404</v>
      </c>
      <c r="F236" s="962" t="s">
        <v>1404</v>
      </c>
      <c r="G236" s="962" t="s">
        <v>1624</v>
      </c>
      <c r="H236" s="962" t="s">
        <v>1459</v>
      </c>
      <c r="I236" s="962" t="s">
        <v>1463</v>
      </c>
      <c r="J236" s="962" t="s">
        <v>1459</v>
      </c>
      <c r="K236" s="962" t="s">
        <v>1463</v>
      </c>
      <c r="L236" s="962" t="s">
        <v>1602</v>
      </c>
      <c r="M236" s="962" t="s">
        <v>6</v>
      </c>
      <c r="N236" s="962" t="s">
        <v>6</v>
      </c>
      <c r="O236" s="962" t="s">
        <v>1410</v>
      </c>
      <c r="P236" s="962" t="s">
        <v>1410</v>
      </c>
      <c r="Q236" s="962" t="s">
        <v>1410</v>
      </c>
      <c r="R236" s="962" t="s">
        <v>1410</v>
      </c>
      <c r="S236" s="962" t="s">
        <v>1410</v>
      </c>
      <c r="T236" s="962" t="s">
        <v>1404</v>
      </c>
      <c r="U236" s="963" t="s">
        <v>6</v>
      </c>
      <c r="V236" s="963" t="s">
        <v>6</v>
      </c>
      <c r="W236" s="968" t="s">
        <v>6</v>
      </c>
      <c r="X236" s="962" t="s">
        <v>6</v>
      </c>
      <c r="Y236" s="968" t="s">
        <v>6</v>
      </c>
      <c r="Z236" s="963" t="s">
        <v>6</v>
      </c>
      <c r="AA236" s="962" t="s">
        <v>6</v>
      </c>
      <c r="AB236" s="963" t="s">
        <v>6</v>
      </c>
      <c r="AC236" s="963" t="s">
        <v>6</v>
      </c>
      <c r="AD236" s="964" t="s">
        <v>1404</v>
      </c>
      <c r="AE236" s="962" t="s">
        <v>1410</v>
      </c>
      <c r="AF236" s="962" t="s">
        <v>1410</v>
      </c>
      <c r="AG236" s="962" t="s">
        <v>1410</v>
      </c>
      <c r="AH236" s="962" t="s">
        <v>1410</v>
      </c>
      <c r="AI236" s="962" t="s">
        <v>1410</v>
      </c>
      <c r="AJ236" s="962" t="s">
        <v>1410</v>
      </c>
      <c r="AK236" s="962" t="s">
        <v>1410</v>
      </c>
      <c r="AL236" s="962" t="s">
        <v>1410</v>
      </c>
      <c r="AM236" s="962" t="s">
        <v>1410</v>
      </c>
      <c r="AN236" s="962" t="s">
        <v>1410</v>
      </c>
      <c r="AO236" s="962" t="s">
        <v>1410</v>
      </c>
      <c r="AP236" s="962" t="s">
        <v>1410</v>
      </c>
      <c r="AQ236" s="962" t="s">
        <v>1410</v>
      </c>
      <c r="AR236" s="962" t="s">
        <v>1410</v>
      </c>
      <c r="AS236" s="962" t="s">
        <v>1410</v>
      </c>
      <c r="AT236" s="962" t="s">
        <v>1410</v>
      </c>
      <c r="AU236" s="962" t="s">
        <v>1410</v>
      </c>
      <c r="AV236" s="962" t="s">
        <v>1410</v>
      </c>
      <c r="AW236" s="962" t="s">
        <v>1410</v>
      </c>
      <c r="AX236" s="962" t="s">
        <v>1427</v>
      </c>
      <c r="AY236" s="962" t="s">
        <v>2746</v>
      </c>
      <c r="AZ236" s="962" t="s">
        <v>1431</v>
      </c>
      <c r="BA236" s="962" t="s">
        <v>1459</v>
      </c>
      <c r="BB236" s="965" t="s">
        <v>1749</v>
      </c>
      <c r="BC236" s="965" t="s">
        <v>3873</v>
      </c>
      <c r="BD236" s="962" t="s">
        <v>6</v>
      </c>
      <c r="BE236" s="962" t="s">
        <v>1404</v>
      </c>
      <c r="BF236" s="962" t="s">
        <v>5565</v>
      </c>
      <c r="BG236" s="962" t="s">
        <v>5566</v>
      </c>
      <c r="BH236" s="962" t="s">
        <v>1548</v>
      </c>
      <c r="BI236" s="962" t="s">
        <v>2418</v>
      </c>
      <c r="BJ236" s="962" t="s">
        <v>1410</v>
      </c>
      <c r="BK236" s="962" t="s">
        <v>1410</v>
      </c>
      <c r="BL236" s="962" t="s">
        <v>1410</v>
      </c>
      <c r="BM236" s="962" t="s">
        <v>1410</v>
      </c>
      <c r="BN236" s="962" t="s">
        <v>1410</v>
      </c>
      <c r="BO236" s="962" t="s">
        <v>1410</v>
      </c>
      <c r="BP236" s="962" t="s">
        <v>1410</v>
      </c>
      <c r="BQ236" s="962" t="s">
        <v>1410</v>
      </c>
      <c r="BR236" s="962" t="s">
        <v>1410</v>
      </c>
      <c r="BS236" s="962" t="s">
        <v>3929</v>
      </c>
      <c r="BT236" s="962" t="s">
        <v>1410</v>
      </c>
      <c r="BU236" s="962" t="s">
        <v>1410</v>
      </c>
      <c r="BV236" s="962" t="s">
        <v>1410</v>
      </c>
      <c r="BW236" s="962" t="s">
        <v>1410</v>
      </c>
      <c r="BX236" s="962" t="s">
        <v>1410</v>
      </c>
      <c r="BY236" s="962" t="s">
        <v>1410</v>
      </c>
      <c r="BZ236" s="962" t="s">
        <v>1410</v>
      </c>
      <c r="CA236" s="962" t="s">
        <v>1410</v>
      </c>
      <c r="CB236" s="962" t="s">
        <v>1410</v>
      </c>
      <c r="CC236" s="962" t="s">
        <v>2418</v>
      </c>
      <c r="CD236" s="962" t="s">
        <v>3929</v>
      </c>
      <c r="CE236" s="962" t="s">
        <v>5567</v>
      </c>
      <c r="CF236" s="962" t="s">
        <v>5568</v>
      </c>
      <c r="CG236" s="962" t="s">
        <v>5569</v>
      </c>
      <c r="CH236" s="962" t="s">
        <v>5570</v>
      </c>
      <c r="CI236" s="962" t="s">
        <v>5571</v>
      </c>
      <c r="CJ236" s="962" t="s">
        <v>5587</v>
      </c>
      <c r="CK236" s="962" t="s">
        <v>5588</v>
      </c>
      <c r="CL236" s="962" t="s">
        <v>5589</v>
      </c>
      <c r="CM236" s="962" t="s">
        <v>5590</v>
      </c>
      <c r="CN236" s="962" t="s">
        <v>5576</v>
      </c>
      <c r="CO236" s="962" t="s">
        <v>5577</v>
      </c>
      <c r="CP236" s="962" t="s">
        <v>5578</v>
      </c>
      <c r="CQ236" s="962" t="s">
        <v>5578</v>
      </c>
      <c r="CR236" s="962" t="s">
        <v>12</v>
      </c>
    </row>
    <row r="237">
      <c r="B237" s="966" t="s">
        <v>1060</v>
      </c>
      <c r="C237" s="962" t="s">
        <v>885</v>
      </c>
      <c r="D237" s="962" t="s">
        <v>1404</v>
      </c>
      <c r="E237" s="962" t="s">
        <v>1404</v>
      </c>
      <c r="F237" s="962" t="s">
        <v>1404</v>
      </c>
      <c r="G237" s="962" t="s">
        <v>1624</v>
      </c>
      <c r="H237" s="962" t="s">
        <v>1548</v>
      </c>
      <c r="I237" s="962" t="s">
        <v>1675</v>
      </c>
      <c r="J237" s="962" t="s">
        <v>1548</v>
      </c>
      <c r="K237" s="962" t="s">
        <v>1675</v>
      </c>
      <c r="L237" s="962" t="s">
        <v>1602</v>
      </c>
      <c r="M237" s="962" t="s">
        <v>6</v>
      </c>
      <c r="N237" s="962" t="s">
        <v>6</v>
      </c>
      <c r="O237" s="962" t="s">
        <v>1410</v>
      </c>
      <c r="P237" s="962" t="s">
        <v>1410</v>
      </c>
      <c r="Q237" s="962" t="s">
        <v>1410</v>
      </c>
      <c r="R237" s="962" t="s">
        <v>1410</v>
      </c>
      <c r="S237" s="962" t="s">
        <v>1410</v>
      </c>
      <c r="T237" s="962" t="s">
        <v>1404</v>
      </c>
      <c r="U237" s="963" t="s">
        <v>6</v>
      </c>
      <c r="V237" s="963" t="s">
        <v>6</v>
      </c>
      <c r="W237" s="968" t="s">
        <v>6</v>
      </c>
      <c r="X237" s="962" t="s">
        <v>6</v>
      </c>
      <c r="Y237" s="968" t="s">
        <v>6</v>
      </c>
      <c r="Z237" s="963" t="s">
        <v>6</v>
      </c>
      <c r="AA237" s="962" t="s">
        <v>6</v>
      </c>
      <c r="AB237" s="963" t="s">
        <v>6</v>
      </c>
      <c r="AC237" s="963" t="s">
        <v>6</v>
      </c>
      <c r="AD237" s="964" t="s">
        <v>1404</v>
      </c>
      <c r="AE237" s="962" t="s">
        <v>1410</v>
      </c>
      <c r="AF237" s="962" t="s">
        <v>1410</v>
      </c>
      <c r="AG237" s="962" t="s">
        <v>1410</v>
      </c>
      <c r="AH237" s="962" t="s">
        <v>1410</v>
      </c>
      <c r="AI237" s="962" t="s">
        <v>1410</v>
      </c>
      <c r="AJ237" s="962" t="s">
        <v>1410</v>
      </c>
      <c r="AK237" s="962" t="s">
        <v>1410</v>
      </c>
      <c r="AL237" s="962" t="s">
        <v>1410</v>
      </c>
      <c r="AM237" s="962" t="s">
        <v>1410</v>
      </c>
      <c r="AN237" s="962" t="s">
        <v>1410</v>
      </c>
      <c r="AO237" s="962" t="s">
        <v>1410</v>
      </c>
      <c r="AP237" s="962" t="s">
        <v>1410</v>
      </c>
      <c r="AQ237" s="962" t="s">
        <v>1410</v>
      </c>
      <c r="AR237" s="962" t="s">
        <v>1410</v>
      </c>
      <c r="AS237" s="962" t="s">
        <v>1410</v>
      </c>
      <c r="AT237" s="962" t="s">
        <v>1410</v>
      </c>
      <c r="AU237" s="962" t="s">
        <v>1410</v>
      </c>
      <c r="AV237" s="962" t="s">
        <v>1410</v>
      </c>
      <c r="AW237" s="962" t="s">
        <v>1410</v>
      </c>
      <c r="AX237" s="962" t="s">
        <v>1427</v>
      </c>
      <c r="AY237" s="962" t="s">
        <v>2746</v>
      </c>
      <c r="AZ237" s="962" t="s">
        <v>1431</v>
      </c>
      <c r="BA237" s="962" t="s">
        <v>1459</v>
      </c>
      <c r="BB237" s="965" t="s">
        <v>1749</v>
      </c>
      <c r="BC237" s="965" t="s">
        <v>3873</v>
      </c>
      <c r="BD237" s="962" t="s">
        <v>6</v>
      </c>
      <c r="BE237" s="962" t="s">
        <v>1404</v>
      </c>
      <c r="BF237" s="962" t="s">
        <v>5565</v>
      </c>
      <c r="BG237" s="962" t="s">
        <v>5566</v>
      </c>
      <c r="BH237" s="962" t="s">
        <v>1548</v>
      </c>
      <c r="BI237" s="962" t="s">
        <v>2418</v>
      </c>
      <c r="BJ237" s="962" t="s">
        <v>1410</v>
      </c>
      <c r="BK237" s="962" t="s">
        <v>1410</v>
      </c>
      <c r="BL237" s="962" t="s">
        <v>1410</v>
      </c>
      <c r="BM237" s="962" t="s">
        <v>1410</v>
      </c>
      <c r="BN237" s="962" t="s">
        <v>1410</v>
      </c>
      <c r="BO237" s="962" t="s">
        <v>1410</v>
      </c>
      <c r="BP237" s="962" t="s">
        <v>1410</v>
      </c>
      <c r="BQ237" s="962" t="s">
        <v>1410</v>
      </c>
      <c r="BR237" s="962" t="s">
        <v>1410</v>
      </c>
      <c r="BS237" s="962" t="s">
        <v>3929</v>
      </c>
      <c r="BT237" s="962" t="s">
        <v>1410</v>
      </c>
      <c r="BU237" s="962" t="s">
        <v>1410</v>
      </c>
      <c r="BV237" s="962" t="s">
        <v>1410</v>
      </c>
      <c r="BW237" s="962" t="s">
        <v>1410</v>
      </c>
      <c r="BX237" s="962" t="s">
        <v>1410</v>
      </c>
      <c r="BY237" s="962" t="s">
        <v>1410</v>
      </c>
      <c r="BZ237" s="962" t="s">
        <v>1410</v>
      </c>
      <c r="CA237" s="962" t="s">
        <v>1410</v>
      </c>
      <c r="CB237" s="962" t="s">
        <v>1410</v>
      </c>
      <c r="CC237" s="962" t="s">
        <v>2418</v>
      </c>
      <c r="CD237" s="962" t="s">
        <v>3929</v>
      </c>
      <c r="CE237" s="962" t="s">
        <v>5567</v>
      </c>
      <c r="CF237" s="962" t="s">
        <v>5568</v>
      </c>
      <c r="CG237" s="962" t="s">
        <v>5569</v>
      </c>
      <c r="CH237" s="962" t="s">
        <v>5570</v>
      </c>
      <c r="CI237" s="962" t="s">
        <v>5571</v>
      </c>
      <c r="CJ237" s="962" t="s">
        <v>5572</v>
      </c>
      <c r="CK237" s="962" t="s">
        <v>5573</v>
      </c>
      <c r="CL237" s="962" t="s">
        <v>5574</v>
      </c>
      <c r="CM237" s="962" t="s">
        <v>5575</v>
      </c>
      <c r="CN237" s="962" t="s">
        <v>5576</v>
      </c>
      <c r="CO237" s="962" t="s">
        <v>5577</v>
      </c>
      <c r="CP237" s="962" t="s">
        <v>5578</v>
      </c>
      <c r="CQ237" s="962" t="s">
        <v>5578</v>
      </c>
      <c r="CR237" s="962" t="s">
        <v>12</v>
      </c>
    </row>
    <row r="238">
      <c r="B238" s="961" t="s">
        <v>1061</v>
      </c>
      <c r="C238" s="962" t="s">
        <v>885</v>
      </c>
      <c r="D238" s="962" t="s">
        <v>1404</v>
      </c>
      <c r="E238" s="962" t="s">
        <v>1404</v>
      </c>
      <c r="F238" s="962" t="s">
        <v>1404</v>
      </c>
      <c r="G238" s="962" t="s">
        <v>1624</v>
      </c>
      <c r="H238" s="962" t="s">
        <v>1548</v>
      </c>
      <c r="I238" s="962" t="s">
        <v>1675</v>
      </c>
      <c r="J238" s="962" t="s">
        <v>1548</v>
      </c>
      <c r="K238" s="962" t="s">
        <v>1675</v>
      </c>
      <c r="L238" s="962" t="s">
        <v>1602</v>
      </c>
      <c r="M238" s="962" t="s">
        <v>6</v>
      </c>
      <c r="N238" s="962" t="s">
        <v>6</v>
      </c>
      <c r="O238" s="962" t="s">
        <v>1410</v>
      </c>
      <c r="P238" s="962" t="s">
        <v>1410</v>
      </c>
      <c r="Q238" s="962" t="s">
        <v>1410</v>
      </c>
      <c r="R238" s="962" t="s">
        <v>1410</v>
      </c>
      <c r="S238" s="962" t="s">
        <v>1410</v>
      </c>
      <c r="T238" s="962" t="s">
        <v>5564</v>
      </c>
      <c r="U238" s="963" t="s">
        <v>6</v>
      </c>
      <c r="V238" s="963" t="s">
        <v>6</v>
      </c>
      <c r="W238" s="968" t="s">
        <v>6</v>
      </c>
      <c r="X238" s="962" t="s">
        <v>6</v>
      </c>
      <c r="Y238" s="968" t="s">
        <v>6</v>
      </c>
      <c r="Z238" s="963" t="s">
        <v>6</v>
      </c>
      <c r="AA238" s="962" t="s">
        <v>6</v>
      </c>
      <c r="AB238" s="963" t="s">
        <v>6</v>
      </c>
      <c r="AC238" s="963" t="s">
        <v>6</v>
      </c>
      <c r="AD238" s="964" t="s">
        <v>1404</v>
      </c>
      <c r="AE238" s="962" t="s">
        <v>1410</v>
      </c>
      <c r="AF238" s="962" t="s">
        <v>1410</v>
      </c>
      <c r="AG238" s="962" t="s">
        <v>1410</v>
      </c>
      <c r="AH238" s="962" t="s">
        <v>1410</v>
      </c>
      <c r="AI238" s="962" t="s">
        <v>1410</v>
      </c>
      <c r="AJ238" s="962" t="s">
        <v>1410</v>
      </c>
      <c r="AK238" s="962" t="s">
        <v>1410</v>
      </c>
      <c r="AL238" s="962" t="s">
        <v>1410</v>
      </c>
      <c r="AM238" s="962" t="s">
        <v>1410</v>
      </c>
      <c r="AN238" s="962" t="s">
        <v>1410</v>
      </c>
      <c r="AO238" s="962" t="s">
        <v>1410</v>
      </c>
      <c r="AP238" s="962" t="s">
        <v>1410</v>
      </c>
      <c r="AQ238" s="962" t="s">
        <v>1410</v>
      </c>
      <c r="AR238" s="962" t="s">
        <v>1410</v>
      </c>
      <c r="AS238" s="962" t="s">
        <v>1410</v>
      </c>
      <c r="AT238" s="962" t="s">
        <v>1410</v>
      </c>
      <c r="AU238" s="962" t="s">
        <v>1410</v>
      </c>
      <c r="AV238" s="962" t="s">
        <v>1410</v>
      </c>
      <c r="AW238" s="962" t="s">
        <v>1410</v>
      </c>
      <c r="AX238" s="962" t="s">
        <v>1427</v>
      </c>
      <c r="AY238" s="962" t="s">
        <v>2746</v>
      </c>
      <c r="AZ238" s="962" t="s">
        <v>1431</v>
      </c>
      <c r="BA238" s="962" t="s">
        <v>1459</v>
      </c>
      <c r="BB238" s="965" t="s">
        <v>1749</v>
      </c>
      <c r="BC238" s="965" t="s">
        <v>3873</v>
      </c>
      <c r="BD238" s="962" t="s">
        <v>6</v>
      </c>
      <c r="BE238" s="962" t="s">
        <v>1404</v>
      </c>
      <c r="BF238" s="962" t="s">
        <v>5565</v>
      </c>
      <c r="BG238" s="962" t="s">
        <v>5566</v>
      </c>
      <c r="BH238" s="962" t="s">
        <v>1548</v>
      </c>
      <c r="BI238" s="962" t="s">
        <v>2418</v>
      </c>
      <c r="BJ238" s="962" t="s">
        <v>1410</v>
      </c>
      <c r="BK238" s="962" t="s">
        <v>1410</v>
      </c>
      <c r="BL238" s="962" t="s">
        <v>1410</v>
      </c>
      <c r="BM238" s="962" t="s">
        <v>1410</v>
      </c>
      <c r="BN238" s="962" t="s">
        <v>1410</v>
      </c>
      <c r="BO238" s="962" t="s">
        <v>1410</v>
      </c>
      <c r="BP238" s="962" t="s">
        <v>1410</v>
      </c>
      <c r="BQ238" s="962" t="s">
        <v>1410</v>
      </c>
      <c r="BR238" s="962" t="s">
        <v>1410</v>
      </c>
      <c r="BS238" s="962" t="s">
        <v>3929</v>
      </c>
      <c r="BT238" s="962" t="s">
        <v>1410</v>
      </c>
      <c r="BU238" s="962" t="s">
        <v>1410</v>
      </c>
      <c r="BV238" s="962" t="s">
        <v>1410</v>
      </c>
      <c r="BW238" s="962" t="s">
        <v>1410</v>
      </c>
      <c r="BX238" s="962" t="s">
        <v>1410</v>
      </c>
      <c r="BY238" s="962" t="s">
        <v>1410</v>
      </c>
      <c r="BZ238" s="962" t="s">
        <v>1410</v>
      </c>
      <c r="CA238" s="962" t="s">
        <v>1410</v>
      </c>
      <c r="CB238" s="962" t="s">
        <v>1410</v>
      </c>
      <c r="CC238" s="962" t="s">
        <v>2418</v>
      </c>
      <c r="CD238" s="962" t="s">
        <v>3929</v>
      </c>
      <c r="CE238" s="962" t="s">
        <v>5567</v>
      </c>
      <c r="CF238" s="962" t="s">
        <v>5568</v>
      </c>
      <c r="CG238" s="962" t="s">
        <v>5569</v>
      </c>
      <c r="CH238" s="962" t="s">
        <v>5570</v>
      </c>
      <c r="CI238" s="962" t="s">
        <v>5571</v>
      </c>
      <c r="CJ238" s="962" t="s">
        <v>5572</v>
      </c>
      <c r="CK238" s="962" t="s">
        <v>5573</v>
      </c>
      <c r="CL238" s="962" t="s">
        <v>5574</v>
      </c>
      <c r="CM238" s="962" t="s">
        <v>5575</v>
      </c>
      <c r="CN238" s="962" t="s">
        <v>5576</v>
      </c>
      <c r="CO238" s="962" t="s">
        <v>5577</v>
      </c>
      <c r="CP238" s="962" t="s">
        <v>5578</v>
      </c>
      <c r="CQ238" s="962" t="s">
        <v>5578</v>
      </c>
      <c r="CR238" s="962" t="s">
        <v>12</v>
      </c>
    </row>
    <row r="239">
      <c r="B239" s="961" t="s">
        <v>1094</v>
      </c>
      <c r="C239" s="962" t="s">
        <v>885</v>
      </c>
      <c r="D239" s="962" t="s">
        <v>1404</v>
      </c>
      <c r="E239" s="962" t="s">
        <v>1404</v>
      </c>
      <c r="F239" s="962" t="s">
        <v>1404</v>
      </c>
      <c r="G239" s="962" t="s">
        <v>1624</v>
      </c>
      <c r="H239" s="962" t="s">
        <v>1548</v>
      </c>
      <c r="I239" s="962" t="s">
        <v>1675</v>
      </c>
      <c r="J239" s="962" t="s">
        <v>1548</v>
      </c>
      <c r="K239" s="962" t="s">
        <v>1675</v>
      </c>
      <c r="L239" s="962" t="s">
        <v>1602</v>
      </c>
      <c r="M239" s="962" t="s">
        <v>6</v>
      </c>
      <c r="N239" s="962" t="s">
        <v>6</v>
      </c>
      <c r="O239" s="962" t="s">
        <v>1410</v>
      </c>
      <c r="P239" s="962" t="s">
        <v>1410</v>
      </c>
      <c r="Q239" s="962" t="s">
        <v>1410</v>
      </c>
      <c r="R239" s="962" t="s">
        <v>1410</v>
      </c>
      <c r="S239" s="962" t="s">
        <v>1410</v>
      </c>
      <c r="T239" s="962" t="s">
        <v>5564</v>
      </c>
      <c r="U239" s="963" t="s">
        <v>6</v>
      </c>
      <c r="V239" s="963" t="s">
        <v>6</v>
      </c>
      <c r="W239" s="968" t="s">
        <v>6</v>
      </c>
      <c r="X239" s="962" t="s">
        <v>6</v>
      </c>
      <c r="Y239" s="968" t="s">
        <v>6</v>
      </c>
      <c r="Z239" s="963" t="s">
        <v>6</v>
      </c>
      <c r="AA239" s="962" t="s">
        <v>6</v>
      </c>
      <c r="AB239" s="963" t="s">
        <v>6</v>
      </c>
      <c r="AC239" s="963" t="s">
        <v>6</v>
      </c>
      <c r="AD239" s="964" t="s">
        <v>1404</v>
      </c>
      <c r="AE239" s="962" t="s">
        <v>1410</v>
      </c>
      <c r="AF239" s="962" t="s">
        <v>1410</v>
      </c>
      <c r="AG239" s="962" t="s">
        <v>1410</v>
      </c>
      <c r="AH239" s="962" t="s">
        <v>1410</v>
      </c>
      <c r="AI239" s="962" t="s">
        <v>1410</v>
      </c>
      <c r="AJ239" s="962" t="s">
        <v>1410</v>
      </c>
      <c r="AK239" s="962" t="s">
        <v>1410</v>
      </c>
      <c r="AL239" s="962" t="s">
        <v>1410</v>
      </c>
      <c r="AM239" s="962" t="s">
        <v>1410</v>
      </c>
      <c r="AN239" s="962" t="s">
        <v>1410</v>
      </c>
      <c r="AO239" s="962" t="s">
        <v>1410</v>
      </c>
      <c r="AP239" s="962" t="s">
        <v>1410</v>
      </c>
      <c r="AQ239" s="962" t="s">
        <v>1410</v>
      </c>
      <c r="AR239" s="962" t="s">
        <v>1410</v>
      </c>
      <c r="AS239" s="962" t="s">
        <v>1410</v>
      </c>
      <c r="AT239" s="962" t="s">
        <v>1410</v>
      </c>
      <c r="AU239" s="962" t="s">
        <v>1410</v>
      </c>
      <c r="AV239" s="962" t="s">
        <v>1410</v>
      </c>
      <c r="AW239" s="962" t="s">
        <v>1410</v>
      </c>
      <c r="AX239" s="962" t="s">
        <v>1427</v>
      </c>
      <c r="AY239" s="962" t="s">
        <v>2746</v>
      </c>
      <c r="AZ239" s="962" t="s">
        <v>1431</v>
      </c>
      <c r="BA239" s="962" t="s">
        <v>1459</v>
      </c>
      <c r="BB239" s="965" t="s">
        <v>1749</v>
      </c>
      <c r="BC239" s="965" t="s">
        <v>3873</v>
      </c>
      <c r="BD239" s="962" t="s">
        <v>6</v>
      </c>
      <c r="BE239" s="962" t="s">
        <v>1404</v>
      </c>
      <c r="BF239" s="962" t="s">
        <v>5565</v>
      </c>
      <c r="BG239" s="962" t="s">
        <v>5566</v>
      </c>
      <c r="BH239" s="962" t="s">
        <v>1548</v>
      </c>
      <c r="BI239" s="962" t="s">
        <v>2418</v>
      </c>
      <c r="BJ239" s="962" t="s">
        <v>1410</v>
      </c>
      <c r="BK239" s="962" t="s">
        <v>1410</v>
      </c>
      <c r="BL239" s="962" t="s">
        <v>1410</v>
      </c>
      <c r="BM239" s="962" t="s">
        <v>1410</v>
      </c>
      <c r="BN239" s="962" t="s">
        <v>1410</v>
      </c>
      <c r="BO239" s="962" t="s">
        <v>1410</v>
      </c>
      <c r="BP239" s="962" t="s">
        <v>1410</v>
      </c>
      <c r="BQ239" s="962" t="s">
        <v>1410</v>
      </c>
      <c r="BR239" s="962" t="s">
        <v>1410</v>
      </c>
      <c r="BS239" s="962" t="s">
        <v>3929</v>
      </c>
      <c r="BT239" s="962" t="s">
        <v>1410</v>
      </c>
      <c r="BU239" s="962" t="s">
        <v>1410</v>
      </c>
      <c r="BV239" s="962" t="s">
        <v>1410</v>
      </c>
      <c r="BW239" s="962" t="s">
        <v>1410</v>
      </c>
      <c r="BX239" s="962" t="s">
        <v>1410</v>
      </c>
      <c r="BY239" s="962" t="s">
        <v>1410</v>
      </c>
      <c r="BZ239" s="962" t="s">
        <v>1410</v>
      </c>
      <c r="CA239" s="962" t="s">
        <v>1410</v>
      </c>
      <c r="CB239" s="962" t="s">
        <v>1410</v>
      </c>
      <c r="CC239" s="962" t="s">
        <v>2418</v>
      </c>
      <c r="CD239" s="962" t="s">
        <v>3929</v>
      </c>
      <c r="CE239" s="962" t="s">
        <v>5567</v>
      </c>
      <c r="CF239" s="962" t="s">
        <v>5568</v>
      </c>
      <c r="CG239" s="962" t="s">
        <v>5569</v>
      </c>
      <c r="CH239" s="962" t="s">
        <v>5570</v>
      </c>
      <c r="CI239" s="962" t="s">
        <v>5571</v>
      </c>
      <c r="CJ239" s="962" t="s">
        <v>5572</v>
      </c>
      <c r="CK239" s="962" t="s">
        <v>5573</v>
      </c>
      <c r="CL239" s="962" t="s">
        <v>5574</v>
      </c>
      <c r="CM239" s="962" t="s">
        <v>5575</v>
      </c>
      <c r="CN239" s="962" t="s">
        <v>5576</v>
      </c>
      <c r="CO239" s="962" t="s">
        <v>5577</v>
      </c>
      <c r="CP239" s="962" t="s">
        <v>5578</v>
      </c>
      <c r="CQ239" s="962" t="s">
        <v>5578</v>
      </c>
      <c r="CR239" s="962" t="s">
        <v>12</v>
      </c>
    </row>
    <row r="240">
      <c r="B240" s="966" t="s">
        <v>1062</v>
      </c>
      <c r="C240" s="962" t="s">
        <v>885</v>
      </c>
      <c r="D240" s="962" t="s">
        <v>1404</v>
      </c>
      <c r="E240" s="962" t="s">
        <v>1404</v>
      </c>
      <c r="F240" s="962" t="s">
        <v>1404</v>
      </c>
      <c r="G240" s="962" t="s">
        <v>1624</v>
      </c>
      <c r="H240" s="962" t="s">
        <v>2899</v>
      </c>
      <c r="I240" s="962" t="s">
        <v>5360</v>
      </c>
      <c r="J240" s="962" t="s">
        <v>2899</v>
      </c>
      <c r="K240" s="962" t="s">
        <v>5360</v>
      </c>
      <c r="L240" s="962" t="s">
        <v>1602</v>
      </c>
      <c r="M240" s="962" t="s">
        <v>6</v>
      </c>
      <c r="N240" s="962" t="s">
        <v>6</v>
      </c>
      <c r="O240" s="962" t="s">
        <v>1410</v>
      </c>
      <c r="P240" s="962" t="s">
        <v>1410</v>
      </c>
      <c r="Q240" s="962" t="s">
        <v>1410</v>
      </c>
      <c r="R240" s="962" t="s">
        <v>1410</v>
      </c>
      <c r="S240" s="962" t="s">
        <v>1410</v>
      </c>
      <c r="T240" s="962" t="s">
        <v>1404</v>
      </c>
      <c r="U240" s="963" t="s">
        <v>6</v>
      </c>
      <c r="V240" s="963" t="s">
        <v>6</v>
      </c>
      <c r="W240" s="968" t="s">
        <v>6</v>
      </c>
      <c r="X240" s="962" t="s">
        <v>6</v>
      </c>
      <c r="Y240" s="968" t="s">
        <v>6</v>
      </c>
      <c r="Z240" s="963" t="s">
        <v>6</v>
      </c>
      <c r="AA240" s="962" t="s">
        <v>6</v>
      </c>
      <c r="AB240" s="963" t="s">
        <v>6</v>
      </c>
      <c r="AC240" s="963" t="s">
        <v>6</v>
      </c>
      <c r="AD240" s="964" t="s">
        <v>1404</v>
      </c>
      <c r="AE240" s="962" t="s">
        <v>1410</v>
      </c>
      <c r="AF240" s="962" t="s">
        <v>1410</v>
      </c>
      <c r="AG240" s="962" t="s">
        <v>1410</v>
      </c>
      <c r="AH240" s="962" t="s">
        <v>1410</v>
      </c>
      <c r="AI240" s="962" t="s">
        <v>1410</v>
      </c>
      <c r="AJ240" s="962" t="s">
        <v>1410</v>
      </c>
      <c r="AK240" s="962" t="s">
        <v>1410</v>
      </c>
      <c r="AL240" s="962" t="s">
        <v>1410</v>
      </c>
      <c r="AM240" s="962" t="s">
        <v>1410</v>
      </c>
      <c r="AN240" s="962" t="s">
        <v>1410</v>
      </c>
      <c r="AO240" s="962" t="s">
        <v>1410</v>
      </c>
      <c r="AP240" s="962" t="s">
        <v>1410</v>
      </c>
      <c r="AQ240" s="962" t="s">
        <v>1410</v>
      </c>
      <c r="AR240" s="962" t="s">
        <v>1410</v>
      </c>
      <c r="AS240" s="962" t="s">
        <v>1410</v>
      </c>
      <c r="AT240" s="962" t="s">
        <v>1410</v>
      </c>
      <c r="AU240" s="962" t="s">
        <v>1410</v>
      </c>
      <c r="AV240" s="962" t="s">
        <v>1410</v>
      </c>
      <c r="AW240" s="962" t="s">
        <v>1410</v>
      </c>
      <c r="AX240" s="962" t="s">
        <v>1427</v>
      </c>
      <c r="AY240" s="962" t="s">
        <v>2746</v>
      </c>
      <c r="AZ240" s="962" t="s">
        <v>1431</v>
      </c>
      <c r="BA240" s="962" t="s">
        <v>1459</v>
      </c>
      <c r="BB240" s="965" t="s">
        <v>1749</v>
      </c>
      <c r="BC240" s="965" t="s">
        <v>3873</v>
      </c>
      <c r="BD240" s="962" t="s">
        <v>6</v>
      </c>
      <c r="BE240" s="962" t="s">
        <v>1404</v>
      </c>
      <c r="BF240" s="962" t="s">
        <v>5565</v>
      </c>
      <c r="BG240" s="962" t="s">
        <v>5566</v>
      </c>
      <c r="BH240" s="962" t="s">
        <v>1548</v>
      </c>
      <c r="BI240" s="962" t="s">
        <v>2418</v>
      </c>
      <c r="BJ240" s="962" t="s">
        <v>1410</v>
      </c>
      <c r="BK240" s="962" t="s">
        <v>1410</v>
      </c>
      <c r="BL240" s="962" t="s">
        <v>1410</v>
      </c>
      <c r="BM240" s="962" t="s">
        <v>1410</v>
      </c>
      <c r="BN240" s="962" t="s">
        <v>1410</v>
      </c>
      <c r="BO240" s="962" t="s">
        <v>1410</v>
      </c>
      <c r="BP240" s="962" t="s">
        <v>1410</v>
      </c>
      <c r="BQ240" s="962" t="s">
        <v>1410</v>
      </c>
      <c r="BR240" s="962" t="s">
        <v>1410</v>
      </c>
      <c r="BS240" s="962" t="s">
        <v>3929</v>
      </c>
      <c r="BT240" s="962" t="s">
        <v>1410</v>
      </c>
      <c r="BU240" s="962" t="s">
        <v>1410</v>
      </c>
      <c r="BV240" s="962" t="s">
        <v>1410</v>
      </c>
      <c r="BW240" s="962" t="s">
        <v>1410</v>
      </c>
      <c r="BX240" s="962" t="s">
        <v>1410</v>
      </c>
      <c r="BY240" s="962" t="s">
        <v>1410</v>
      </c>
      <c r="BZ240" s="962" t="s">
        <v>1410</v>
      </c>
      <c r="CA240" s="962" t="s">
        <v>1410</v>
      </c>
      <c r="CB240" s="962" t="s">
        <v>1410</v>
      </c>
      <c r="CC240" s="962" t="s">
        <v>2418</v>
      </c>
      <c r="CD240" s="962" t="s">
        <v>3929</v>
      </c>
      <c r="CE240" s="962" t="s">
        <v>5567</v>
      </c>
      <c r="CF240" s="962" t="s">
        <v>5568</v>
      </c>
      <c r="CG240" s="962" t="s">
        <v>5569</v>
      </c>
      <c r="CH240" s="962" t="s">
        <v>5570</v>
      </c>
      <c r="CI240" s="962" t="s">
        <v>5571</v>
      </c>
      <c r="CJ240" s="962" t="s">
        <v>5591</v>
      </c>
      <c r="CK240" s="962" t="s">
        <v>5592</v>
      </c>
      <c r="CL240" s="962" t="s">
        <v>5593</v>
      </c>
      <c r="CM240" s="962" t="s">
        <v>5594</v>
      </c>
      <c r="CN240" s="962" t="s">
        <v>5576</v>
      </c>
      <c r="CO240" s="962" t="s">
        <v>5577</v>
      </c>
      <c r="CP240" s="962" t="s">
        <v>5578</v>
      </c>
      <c r="CQ240" s="962" t="s">
        <v>5578</v>
      </c>
      <c r="CR240" s="962" t="s">
        <v>12</v>
      </c>
    </row>
    <row r="241">
      <c r="B241" s="966" t="s">
        <v>1063</v>
      </c>
      <c r="C241" s="962" t="s">
        <v>885</v>
      </c>
      <c r="D241" s="962" t="s">
        <v>1404</v>
      </c>
      <c r="E241" s="962" t="s">
        <v>1404</v>
      </c>
      <c r="F241" s="962" t="s">
        <v>1404</v>
      </c>
      <c r="G241" s="962" t="s">
        <v>1624</v>
      </c>
      <c r="H241" s="962" t="s">
        <v>2899</v>
      </c>
      <c r="I241" s="962" t="s">
        <v>5360</v>
      </c>
      <c r="J241" s="962" t="s">
        <v>2899</v>
      </c>
      <c r="K241" s="962" t="s">
        <v>5360</v>
      </c>
      <c r="L241" s="962" t="s">
        <v>1602</v>
      </c>
      <c r="M241" s="962" t="s">
        <v>6</v>
      </c>
      <c r="N241" s="962" t="s">
        <v>6</v>
      </c>
      <c r="O241" s="962" t="s">
        <v>1410</v>
      </c>
      <c r="P241" s="962" t="s">
        <v>1410</v>
      </c>
      <c r="Q241" s="962" t="s">
        <v>1410</v>
      </c>
      <c r="R241" s="962" t="s">
        <v>1410</v>
      </c>
      <c r="S241" s="962" t="s">
        <v>1410</v>
      </c>
      <c r="T241" s="962" t="s">
        <v>1404</v>
      </c>
      <c r="U241" s="963" t="s">
        <v>6</v>
      </c>
      <c r="V241" s="963" t="s">
        <v>6</v>
      </c>
      <c r="W241" s="968" t="s">
        <v>6</v>
      </c>
      <c r="X241" s="962" t="s">
        <v>6</v>
      </c>
      <c r="Y241" s="968" t="s">
        <v>6</v>
      </c>
      <c r="Z241" s="963" t="s">
        <v>6</v>
      </c>
      <c r="AA241" s="962" t="s">
        <v>6</v>
      </c>
      <c r="AB241" s="963" t="s">
        <v>6</v>
      </c>
      <c r="AC241" s="963" t="s">
        <v>6</v>
      </c>
      <c r="AD241" s="964" t="s">
        <v>1404</v>
      </c>
      <c r="AE241" s="962" t="s">
        <v>1410</v>
      </c>
      <c r="AF241" s="962" t="s">
        <v>1410</v>
      </c>
      <c r="AG241" s="962" t="s">
        <v>1410</v>
      </c>
      <c r="AH241" s="962" t="s">
        <v>1410</v>
      </c>
      <c r="AI241" s="962" t="s">
        <v>1410</v>
      </c>
      <c r="AJ241" s="962" t="s">
        <v>1410</v>
      </c>
      <c r="AK241" s="962" t="s">
        <v>1410</v>
      </c>
      <c r="AL241" s="962" t="s">
        <v>1410</v>
      </c>
      <c r="AM241" s="962" t="s">
        <v>1410</v>
      </c>
      <c r="AN241" s="962" t="s">
        <v>1410</v>
      </c>
      <c r="AO241" s="962" t="s">
        <v>1410</v>
      </c>
      <c r="AP241" s="962" t="s">
        <v>1410</v>
      </c>
      <c r="AQ241" s="962" t="s">
        <v>1410</v>
      </c>
      <c r="AR241" s="962" t="s">
        <v>1410</v>
      </c>
      <c r="AS241" s="962" t="s">
        <v>1410</v>
      </c>
      <c r="AT241" s="962" t="s">
        <v>1410</v>
      </c>
      <c r="AU241" s="962" t="s">
        <v>1410</v>
      </c>
      <c r="AV241" s="962" t="s">
        <v>1410</v>
      </c>
      <c r="AW241" s="962" t="s">
        <v>1410</v>
      </c>
      <c r="AX241" s="962" t="s">
        <v>1427</v>
      </c>
      <c r="AY241" s="962" t="s">
        <v>2746</v>
      </c>
      <c r="AZ241" s="962" t="s">
        <v>1431</v>
      </c>
      <c r="BA241" s="962" t="s">
        <v>1459</v>
      </c>
      <c r="BB241" s="965" t="s">
        <v>1749</v>
      </c>
      <c r="BC241" s="965" t="s">
        <v>3873</v>
      </c>
      <c r="BD241" s="962" t="s">
        <v>6</v>
      </c>
      <c r="BE241" s="962" t="s">
        <v>1404</v>
      </c>
      <c r="BF241" s="962" t="s">
        <v>5565</v>
      </c>
      <c r="BG241" s="962" t="s">
        <v>5566</v>
      </c>
      <c r="BH241" s="962" t="s">
        <v>1548</v>
      </c>
      <c r="BI241" s="962" t="s">
        <v>2418</v>
      </c>
      <c r="BJ241" s="962" t="s">
        <v>1410</v>
      </c>
      <c r="BK241" s="962" t="s">
        <v>1410</v>
      </c>
      <c r="BL241" s="962" t="s">
        <v>1410</v>
      </c>
      <c r="BM241" s="962" t="s">
        <v>1410</v>
      </c>
      <c r="BN241" s="962" t="s">
        <v>1410</v>
      </c>
      <c r="BO241" s="962" t="s">
        <v>1410</v>
      </c>
      <c r="BP241" s="962" t="s">
        <v>1410</v>
      </c>
      <c r="BQ241" s="962" t="s">
        <v>1410</v>
      </c>
      <c r="BR241" s="962" t="s">
        <v>1410</v>
      </c>
      <c r="BS241" s="962" t="s">
        <v>3929</v>
      </c>
      <c r="BT241" s="962" t="s">
        <v>1410</v>
      </c>
      <c r="BU241" s="962" t="s">
        <v>1410</v>
      </c>
      <c r="BV241" s="962" t="s">
        <v>1410</v>
      </c>
      <c r="BW241" s="962" t="s">
        <v>1410</v>
      </c>
      <c r="BX241" s="962" t="s">
        <v>1410</v>
      </c>
      <c r="BY241" s="962" t="s">
        <v>1410</v>
      </c>
      <c r="BZ241" s="962" t="s">
        <v>1410</v>
      </c>
      <c r="CA241" s="962" t="s">
        <v>1410</v>
      </c>
      <c r="CB241" s="962" t="s">
        <v>1410</v>
      </c>
      <c r="CC241" s="962" t="s">
        <v>2418</v>
      </c>
      <c r="CD241" s="962" t="s">
        <v>3929</v>
      </c>
      <c r="CE241" s="962" t="s">
        <v>5567</v>
      </c>
      <c r="CF241" s="962" t="s">
        <v>5568</v>
      </c>
      <c r="CG241" s="962" t="s">
        <v>5569</v>
      </c>
      <c r="CH241" s="962" t="s">
        <v>5570</v>
      </c>
      <c r="CI241" s="962" t="s">
        <v>5571</v>
      </c>
      <c r="CJ241" s="962" t="s">
        <v>5591</v>
      </c>
      <c r="CK241" s="962" t="s">
        <v>5592</v>
      </c>
      <c r="CL241" s="962" t="s">
        <v>5593</v>
      </c>
      <c r="CM241" s="962" t="s">
        <v>5594</v>
      </c>
      <c r="CN241" s="962" t="s">
        <v>5576</v>
      </c>
      <c r="CO241" s="962" t="s">
        <v>5577</v>
      </c>
      <c r="CP241" s="962" t="s">
        <v>5578</v>
      </c>
      <c r="CQ241" s="962" t="s">
        <v>5578</v>
      </c>
      <c r="CR241" s="962" t="s">
        <v>12</v>
      </c>
    </row>
    <row r="242">
      <c r="B242" s="966" t="s">
        <v>1064</v>
      </c>
      <c r="C242" s="962" t="s">
        <v>885</v>
      </c>
      <c r="D242" s="962" t="s">
        <v>1404</v>
      </c>
      <c r="E242" s="962" t="s">
        <v>1404</v>
      </c>
      <c r="F242" s="962" t="s">
        <v>1404</v>
      </c>
      <c r="G242" s="962" t="s">
        <v>1624</v>
      </c>
      <c r="H242" s="962" t="s">
        <v>1415</v>
      </c>
      <c r="I242" s="962" t="s">
        <v>1427</v>
      </c>
      <c r="J242" s="962" t="s">
        <v>1415</v>
      </c>
      <c r="K242" s="962" t="s">
        <v>1427</v>
      </c>
      <c r="L242" s="962" t="s">
        <v>1602</v>
      </c>
      <c r="M242" s="962" t="s">
        <v>6</v>
      </c>
      <c r="N242" s="962" t="s">
        <v>6</v>
      </c>
      <c r="O242" s="962" t="s">
        <v>1410</v>
      </c>
      <c r="P242" s="962" t="s">
        <v>1410</v>
      </c>
      <c r="Q242" s="962" t="s">
        <v>1410</v>
      </c>
      <c r="R242" s="962" t="s">
        <v>1410</v>
      </c>
      <c r="S242" s="962" t="s">
        <v>1410</v>
      </c>
      <c r="T242" s="962" t="s">
        <v>1404</v>
      </c>
      <c r="U242" s="963" t="s">
        <v>6</v>
      </c>
      <c r="V242" s="963" t="s">
        <v>6</v>
      </c>
      <c r="W242" s="968" t="s">
        <v>6</v>
      </c>
      <c r="X242" s="962" t="s">
        <v>6</v>
      </c>
      <c r="Y242" s="968" t="s">
        <v>6</v>
      </c>
      <c r="Z242" s="963" t="s">
        <v>6</v>
      </c>
      <c r="AA242" s="962" t="s">
        <v>6</v>
      </c>
      <c r="AB242" s="963" t="s">
        <v>6</v>
      </c>
      <c r="AC242" s="963" t="s">
        <v>6</v>
      </c>
      <c r="AD242" s="964" t="s">
        <v>1404</v>
      </c>
      <c r="AE242" s="962" t="s">
        <v>1410</v>
      </c>
      <c r="AF242" s="962" t="s">
        <v>1410</v>
      </c>
      <c r="AG242" s="962" t="s">
        <v>1410</v>
      </c>
      <c r="AH242" s="962" t="s">
        <v>1410</v>
      </c>
      <c r="AI242" s="962" t="s">
        <v>1410</v>
      </c>
      <c r="AJ242" s="962" t="s">
        <v>1410</v>
      </c>
      <c r="AK242" s="962" t="s">
        <v>1410</v>
      </c>
      <c r="AL242" s="962" t="s">
        <v>1410</v>
      </c>
      <c r="AM242" s="962" t="s">
        <v>1410</v>
      </c>
      <c r="AN242" s="962" t="s">
        <v>1410</v>
      </c>
      <c r="AO242" s="962" t="s">
        <v>1410</v>
      </c>
      <c r="AP242" s="962" t="s">
        <v>1410</v>
      </c>
      <c r="AQ242" s="962" t="s">
        <v>1410</v>
      </c>
      <c r="AR242" s="962" t="s">
        <v>1410</v>
      </c>
      <c r="AS242" s="962" t="s">
        <v>1410</v>
      </c>
      <c r="AT242" s="962" t="s">
        <v>1410</v>
      </c>
      <c r="AU242" s="962" t="s">
        <v>1410</v>
      </c>
      <c r="AV242" s="962" t="s">
        <v>1410</v>
      </c>
      <c r="AW242" s="962" t="s">
        <v>1410</v>
      </c>
      <c r="AX242" s="962" t="s">
        <v>1427</v>
      </c>
      <c r="AY242" s="962" t="s">
        <v>2746</v>
      </c>
      <c r="AZ242" s="962" t="s">
        <v>1431</v>
      </c>
      <c r="BA242" s="962" t="s">
        <v>1459</v>
      </c>
      <c r="BB242" s="965" t="s">
        <v>1749</v>
      </c>
      <c r="BC242" s="965" t="s">
        <v>3873</v>
      </c>
      <c r="BD242" s="962" t="s">
        <v>6</v>
      </c>
      <c r="BE242" s="962" t="s">
        <v>1404</v>
      </c>
      <c r="BF242" s="962" t="s">
        <v>5565</v>
      </c>
      <c r="BG242" s="962" t="s">
        <v>5566</v>
      </c>
      <c r="BH242" s="962" t="s">
        <v>1548</v>
      </c>
      <c r="BI242" s="962" t="s">
        <v>2418</v>
      </c>
      <c r="BJ242" s="962" t="s">
        <v>1410</v>
      </c>
      <c r="BK242" s="962" t="s">
        <v>1410</v>
      </c>
      <c r="BL242" s="962" t="s">
        <v>1410</v>
      </c>
      <c r="BM242" s="962" t="s">
        <v>1410</v>
      </c>
      <c r="BN242" s="962" t="s">
        <v>1410</v>
      </c>
      <c r="BO242" s="962" t="s">
        <v>1410</v>
      </c>
      <c r="BP242" s="962" t="s">
        <v>1410</v>
      </c>
      <c r="BQ242" s="962" t="s">
        <v>1410</v>
      </c>
      <c r="BR242" s="962" t="s">
        <v>1410</v>
      </c>
      <c r="BS242" s="962" t="s">
        <v>3929</v>
      </c>
      <c r="BT242" s="962" t="s">
        <v>1410</v>
      </c>
      <c r="BU242" s="962" t="s">
        <v>1410</v>
      </c>
      <c r="BV242" s="962" t="s">
        <v>1410</v>
      </c>
      <c r="BW242" s="962" t="s">
        <v>1410</v>
      </c>
      <c r="BX242" s="962" t="s">
        <v>1410</v>
      </c>
      <c r="BY242" s="962" t="s">
        <v>1410</v>
      </c>
      <c r="BZ242" s="962" t="s">
        <v>1410</v>
      </c>
      <c r="CA242" s="962" t="s">
        <v>1410</v>
      </c>
      <c r="CB242" s="962" t="s">
        <v>1410</v>
      </c>
      <c r="CC242" s="962" t="s">
        <v>2418</v>
      </c>
      <c r="CD242" s="962" t="s">
        <v>3929</v>
      </c>
      <c r="CE242" s="962" t="s">
        <v>5567</v>
      </c>
      <c r="CF242" s="962" t="s">
        <v>5568</v>
      </c>
      <c r="CG242" s="962" t="s">
        <v>5569</v>
      </c>
      <c r="CH242" s="962" t="s">
        <v>5570</v>
      </c>
      <c r="CI242" s="962" t="s">
        <v>5571</v>
      </c>
      <c r="CJ242" s="962" t="s">
        <v>5583</v>
      </c>
      <c r="CK242" s="962" t="s">
        <v>5584</v>
      </c>
      <c r="CL242" s="962" t="s">
        <v>5585</v>
      </c>
      <c r="CM242" s="962" t="s">
        <v>5586</v>
      </c>
      <c r="CN242" s="962" t="s">
        <v>5576</v>
      </c>
      <c r="CO242" s="962" t="s">
        <v>5577</v>
      </c>
      <c r="CP242" s="962" t="s">
        <v>5578</v>
      </c>
      <c r="CQ242" s="962" t="s">
        <v>5578</v>
      </c>
      <c r="CR242" s="962" t="s">
        <v>12</v>
      </c>
    </row>
    <row r="243">
      <c r="B243" s="966" t="s">
        <v>1065</v>
      </c>
      <c r="C243" s="962" t="s">
        <v>885</v>
      </c>
      <c r="D243" s="962" t="s">
        <v>1404</v>
      </c>
      <c r="E243" s="962" t="s">
        <v>1404</v>
      </c>
      <c r="F243" s="962" t="s">
        <v>1404</v>
      </c>
      <c r="G243" s="962" t="s">
        <v>1624</v>
      </c>
      <c r="H243" s="962" t="s">
        <v>1415</v>
      </c>
      <c r="I243" s="962" t="s">
        <v>1427</v>
      </c>
      <c r="J243" s="962" t="s">
        <v>1415</v>
      </c>
      <c r="K243" s="962" t="s">
        <v>1427</v>
      </c>
      <c r="L243" s="962" t="s">
        <v>1602</v>
      </c>
      <c r="M243" s="962" t="s">
        <v>6</v>
      </c>
      <c r="N243" s="962" t="s">
        <v>6</v>
      </c>
      <c r="O243" s="962" t="s">
        <v>1410</v>
      </c>
      <c r="P243" s="962" t="s">
        <v>1410</v>
      </c>
      <c r="Q243" s="962" t="s">
        <v>1410</v>
      </c>
      <c r="R243" s="962" t="s">
        <v>1410</v>
      </c>
      <c r="S243" s="962" t="s">
        <v>1410</v>
      </c>
      <c r="T243" s="962" t="s">
        <v>1404</v>
      </c>
      <c r="U243" s="963" t="s">
        <v>6</v>
      </c>
      <c r="V243" s="963" t="s">
        <v>6</v>
      </c>
      <c r="W243" s="968" t="s">
        <v>6</v>
      </c>
      <c r="X243" s="962" t="s">
        <v>6</v>
      </c>
      <c r="Y243" s="968" t="s">
        <v>6</v>
      </c>
      <c r="Z243" s="963" t="s">
        <v>6</v>
      </c>
      <c r="AA243" s="962" t="s">
        <v>6</v>
      </c>
      <c r="AB243" s="963" t="s">
        <v>6</v>
      </c>
      <c r="AC243" s="963" t="s">
        <v>6</v>
      </c>
      <c r="AD243" s="964" t="s">
        <v>1404</v>
      </c>
      <c r="AE243" s="962" t="s">
        <v>1410</v>
      </c>
      <c r="AF243" s="962" t="s">
        <v>1410</v>
      </c>
      <c r="AG243" s="962" t="s">
        <v>1410</v>
      </c>
      <c r="AH243" s="962" t="s">
        <v>1410</v>
      </c>
      <c r="AI243" s="962" t="s">
        <v>1410</v>
      </c>
      <c r="AJ243" s="962" t="s">
        <v>1410</v>
      </c>
      <c r="AK243" s="962" t="s">
        <v>1410</v>
      </c>
      <c r="AL243" s="962" t="s">
        <v>1410</v>
      </c>
      <c r="AM243" s="962" t="s">
        <v>1410</v>
      </c>
      <c r="AN243" s="962" t="s">
        <v>1410</v>
      </c>
      <c r="AO243" s="962" t="s">
        <v>1410</v>
      </c>
      <c r="AP243" s="962" t="s">
        <v>1410</v>
      </c>
      <c r="AQ243" s="962" t="s">
        <v>1410</v>
      </c>
      <c r="AR243" s="962" t="s">
        <v>1410</v>
      </c>
      <c r="AS243" s="962" t="s">
        <v>1410</v>
      </c>
      <c r="AT243" s="962" t="s">
        <v>1410</v>
      </c>
      <c r="AU243" s="962" t="s">
        <v>1410</v>
      </c>
      <c r="AV243" s="962" t="s">
        <v>1410</v>
      </c>
      <c r="AW243" s="962" t="s">
        <v>1410</v>
      </c>
      <c r="AX243" s="962" t="s">
        <v>1427</v>
      </c>
      <c r="AY243" s="962" t="s">
        <v>2746</v>
      </c>
      <c r="AZ243" s="962" t="s">
        <v>1431</v>
      </c>
      <c r="BA243" s="962" t="s">
        <v>1459</v>
      </c>
      <c r="BB243" s="965" t="s">
        <v>1749</v>
      </c>
      <c r="BC243" s="965" t="s">
        <v>3873</v>
      </c>
      <c r="BD243" s="962" t="s">
        <v>6</v>
      </c>
      <c r="BE243" s="962" t="s">
        <v>1404</v>
      </c>
      <c r="BF243" s="962" t="s">
        <v>5565</v>
      </c>
      <c r="BG243" s="962" t="s">
        <v>5566</v>
      </c>
      <c r="BH243" s="962" t="s">
        <v>1548</v>
      </c>
      <c r="BI243" s="962" t="s">
        <v>2418</v>
      </c>
      <c r="BJ243" s="962" t="s">
        <v>1410</v>
      </c>
      <c r="BK243" s="962" t="s">
        <v>1410</v>
      </c>
      <c r="BL243" s="962" t="s">
        <v>1410</v>
      </c>
      <c r="BM243" s="962" t="s">
        <v>1410</v>
      </c>
      <c r="BN243" s="962" t="s">
        <v>1410</v>
      </c>
      <c r="BO243" s="962" t="s">
        <v>1410</v>
      </c>
      <c r="BP243" s="962" t="s">
        <v>1410</v>
      </c>
      <c r="BQ243" s="962" t="s">
        <v>1410</v>
      </c>
      <c r="BR243" s="962" t="s">
        <v>1410</v>
      </c>
      <c r="BS243" s="962" t="s">
        <v>3929</v>
      </c>
      <c r="BT243" s="962" t="s">
        <v>1410</v>
      </c>
      <c r="BU243" s="962" t="s">
        <v>1410</v>
      </c>
      <c r="BV243" s="962" t="s">
        <v>1410</v>
      </c>
      <c r="BW243" s="962" t="s">
        <v>1410</v>
      </c>
      <c r="BX243" s="962" t="s">
        <v>1410</v>
      </c>
      <c r="BY243" s="962" t="s">
        <v>1410</v>
      </c>
      <c r="BZ243" s="962" t="s">
        <v>1410</v>
      </c>
      <c r="CA243" s="962" t="s">
        <v>1410</v>
      </c>
      <c r="CB243" s="962" t="s">
        <v>1410</v>
      </c>
      <c r="CC243" s="962" t="s">
        <v>2418</v>
      </c>
      <c r="CD243" s="962" t="s">
        <v>3929</v>
      </c>
      <c r="CE243" s="962" t="s">
        <v>5567</v>
      </c>
      <c r="CF243" s="962" t="s">
        <v>5568</v>
      </c>
      <c r="CG243" s="962" t="s">
        <v>5569</v>
      </c>
      <c r="CH243" s="962" t="s">
        <v>5570</v>
      </c>
      <c r="CI243" s="962" t="s">
        <v>5571</v>
      </c>
      <c r="CJ243" s="962" t="s">
        <v>5583</v>
      </c>
      <c r="CK243" s="962" t="s">
        <v>5584</v>
      </c>
      <c r="CL243" s="962" t="s">
        <v>5585</v>
      </c>
      <c r="CM243" s="962" t="s">
        <v>5586</v>
      </c>
      <c r="CN243" s="962" t="s">
        <v>5576</v>
      </c>
      <c r="CO243" s="962" t="s">
        <v>5577</v>
      </c>
      <c r="CP243" s="962" t="s">
        <v>5578</v>
      </c>
      <c r="CQ243" s="962" t="s">
        <v>5578</v>
      </c>
      <c r="CR243" s="962" t="s">
        <v>12</v>
      </c>
    </row>
    <row r="244">
      <c r="A244" s="940" t="s">
        <v>1095</v>
      </c>
      <c r="B244" s="961" t="s">
        <v>1067</v>
      </c>
      <c r="C244" s="962" t="s">
        <v>885</v>
      </c>
      <c r="D244" s="962" t="s">
        <v>1404</v>
      </c>
      <c r="E244" s="962" t="s">
        <v>1404</v>
      </c>
      <c r="F244" s="962" t="s">
        <v>1404</v>
      </c>
      <c r="G244" s="962" t="s">
        <v>1624</v>
      </c>
      <c r="H244" s="962" t="s">
        <v>1415</v>
      </c>
      <c r="I244" s="962" t="s">
        <v>2159</v>
      </c>
      <c r="J244" s="962" t="s">
        <v>1415</v>
      </c>
      <c r="K244" s="962" t="s">
        <v>2159</v>
      </c>
      <c r="L244" s="962" t="s">
        <v>1548</v>
      </c>
      <c r="M244" s="962" t="s">
        <v>6</v>
      </c>
      <c r="N244" s="962" t="s">
        <v>6</v>
      </c>
      <c r="O244" s="962" t="s">
        <v>1410</v>
      </c>
      <c r="P244" s="962" t="s">
        <v>1410</v>
      </c>
      <c r="Q244" s="962" t="s">
        <v>1410</v>
      </c>
      <c r="R244" s="962" t="s">
        <v>1410</v>
      </c>
      <c r="S244" s="962" t="s">
        <v>1410</v>
      </c>
      <c r="T244" s="962" t="s">
        <v>5595</v>
      </c>
      <c r="U244" s="963" t="s">
        <v>6</v>
      </c>
      <c r="V244" s="963" t="s">
        <v>6</v>
      </c>
      <c r="W244" s="968" t="s">
        <v>6</v>
      </c>
      <c r="X244" s="962" t="s">
        <v>6</v>
      </c>
      <c r="Y244" s="968" t="s">
        <v>6</v>
      </c>
      <c r="Z244" s="963" t="s">
        <v>6</v>
      </c>
      <c r="AA244" s="962" t="s">
        <v>6</v>
      </c>
      <c r="AB244" s="963" t="s">
        <v>6</v>
      </c>
      <c r="AC244" s="963" t="s">
        <v>6</v>
      </c>
      <c r="AD244" s="964" t="s">
        <v>1459</v>
      </c>
      <c r="AE244" s="962" t="s">
        <v>1410</v>
      </c>
      <c r="AF244" s="962" t="s">
        <v>1410</v>
      </c>
      <c r="AG244" s="962" t="s">
        <v>1410</v>
      </c>
      <c r="AH244" s="962" t="s">
        <v>1410</v>
      </c>
      <c r="AI244" s="962" t="s">
        <v>1410</v>
      </c>
      <c r="AJ244" s="962" t="s">
        <v>1410</v>
      </c>
      <c r="AK244" s="962" t="s">
        <v>1410</v>
      </c>
      <c r="AL244" s="962" t="s">
        <v>1410</v>
      </c>
      <c r="AM244" s="962" t="s">
        <v>1410</v>
      </c>
      <c r="AN244" s="962" t="s">
        <v>1410</v>
      </c>
      <c r="AO244" s="962" t="s">
        <v>1410</v>
      </c>
      <c r="AP244" s="962" t="s">
        <v>1410</v>
      </c>
      <c r="AQ244" s="962" t="s">
        <v>1410</v>
      </c>
      <c r="AR244" s="962" t="s">
        <v>1410</v>
      </c>
      <c r="AS244" s="962" t="s">
        <v>1410</v>
      </c>
      <c r="AT244" s="962" t="s">
        <v>1410</v>
      </c>
      <c r="AU244" s="962" t="s">
        <v>1410</v>
      </c>
      <c r="AV244" s="962" t="s">
        <v>1410</v>
      </c>
      <c r="AW244" s="962" t="s">
        <v>1410</v>
      </c>
      <c r="AX244" s="962" t="s">
        <v>1431</v>
      </c>
      <c r="AY244" s="962" t="s">
        <v>1749</v>
      </c>
      <c r="AZ244" s="962" t="s">
        <v>1601</v>
      </c>
      <c r="BA244" s="962" t="s">
        <v>1459</v>
      </c>
      <c r="BB244" s="965" t="s">
        <v>2300</v>
      </c>
      <c r="BC244" s="965" t="s">
        <v>3873</v>
      </c>
      <c r="BD244" s="962" t="s">
        <v>6</v>
      </c>
      <c r="BE244" s="962" t="s">
        <v>1459</v>
      </c>
      <c r="BF244" s="962" t="s">
        <v>3853</v>
      </c>
      <c r="BG244" s="962" t="s">
        <v>3854</v>
      </c>
      <c r="BH244" s="962" t="s">
        <v>1484</v>
      </c>
      <c r="BI244" s="962" t="s">
        <v>3811</v>
      </c>
      <c r="BJ244" s="962" t="s">
        <v>1410</v>
      </c>
      <c r="BK244" s="962" t="s">
        <v>1410</v>
      </c>
      <c r="BL244" s="962" t="s">
        <v>1410</v>
      </c>
      <c r="BM244" s="962" t="s">
        <v>1410</v>
      </c>
      <c r="BN244" s="962" t="s">
        <v>1410</v>
      </c>
      <c r="BO244" s="962" t="s">
        <v>1410</v>
      </c>
      <c r="BP244" s="962" t="s">
        <v>1410</v>
      </c>
      <c r="BQ244" s="962" t="s">
        <v>1410</v>
      </c>
      <c r="BR244" s="962" t="s">
        <v>1410</v>
      </c>
      <c r="BS244" s="962" t="s">
        <v>5217</v>
      </c>
      <c r="BT244" s="962" t="s">
        <v>1410</v>
      </c>
      <c r="BU244" s="962" t="s">
        <v>1410</v>
      </c>
      <c r="BV244" s="962" t="s">
        <v>1410</v>
      </c>
      <c r="BW244" s="962" t="s">
        <v>1410</v>
      </c>
      <c r="BX244" s="962" t="s">
        <v>1410</v>
      </c>
      <c r="BY244" s="962" t="s">
        <v>1410</v>
      </c>
      <c r="BZ244" s="962" t="s">
        <v>1410</v>
      </c>
      <c r="CA244" s="962" t="s">
        <v>1410</v>
      </c>
      <c r="CB244" s="962" t="s">
        <v>1410</v>
      </c>
      <c r="CC244" s="962" t="s">
        <v>3811</v>
      </c>
      <c r="CD244" s="962" t="s">
        <v>5217</v>
      </c>
      <c r="CE244" s="962" t="s">
        <v>5596</v>
      </c>
      <c r="CF244" s="962" t="s">
        <v>5597</v>
      </c>
      <c r="CG244" s="962" t="s">
        <v>5598</v>
      </c>
      <c r="CH244" s="962" t="s">
        <v>5599</v>
      </c>
      <c r="CI244" s="962" t="s">
        <v>5600</v>
      </c>
      <c r="CJ244" s="962" t="s">
        <v>5601</v>
      </c>
      <c r="CK244" s="962" t="s">
        <v>5602</v>
      </c>
      <c r="CL244" s="962" t="s">
        <v>5603</v>
      </c>
      <c r="CM244" s="962" t="s">
        <v>5604</v>
      </c>
      <c r="CN244" s="962" t="s">
        <v>5605</v>
      </c>
      <c r="CO244" s="962" t="s">
        <v>5606</v>
      </c>
      <c r="CP244" s="962" t="s">
        <v>5607</v>
      </c>
      <c r="CQ244" s="962" t="s">
        <v>5607</v>
      </c>
      <c r="CR244" s="962" t="s">
        <v>12</v>
      </c>
    </row>
    <row r="245">
      <c r="B245" s="961" t="s">
        <v>1068</v>
      </c>
      <c r="C245" s="962" t="s">
        <v>885</v>
      </c>
      <c r="D245" s="962" t="s">
        <v>1404</v>
      </c>
      <c r="E245" s="962" t="s">
        <v>1404</v>
      </c>
      <c r="F245" s="962" t="s">
        <v>1404</v>
      </c>
      <c r="G245" s="962" t="s">
        <v>1624</v>
      </c>
      <c r="H245" s="962" t="s">
        <v>1459</v>
      </c>
      <c r="I245" s="962" t="s">
        <v>1484</v>
      </c>
      <c r="J245" s="962" t="s">
        <v>1459</v>
      </c>
      <c r="K245" s="962" t="s">
        <v>1484</v>
      </c>
      <c r="L245" s="962" t="s">
        <v>1548</v>
      </c>
      <c r="M245" s="962" t="s">
        <v>6</v>
      </c>
      <c r="N245" s="962" t="s">
        <v>6</v>
      </c>
      <c r="O245" s="962" t="s">
        <v>1410</v>
      </c>
      <c r="P245" s="962" t="s">
        <v>1410</v>
      </c>
      <c r="Q245" s="962" t="s">
        <v>1410</v>
      </c>
      <c r="R245" s="962" t="s">
        <v>1410</v>
      </c>
      <c r="S245" s="962" t="s">
        <v>1410</v>
      </c>
      <c r="T245" s="962" t="s">
        <v>5595</v>
      </c>
      <c r="U245" s="963" t="s">
        <v>6</v>
      </c>
      <c r="V245" s="963" t="s">
        <v>6</v>
      </c>
      <c r="W245" s="968" t="s">
        <v>6</v>
      </c>
      <c r="X245" s="962" t="s">
        <v>6</v>
      </c>
      <c r="Y245" s="968" t="s">
        <v>6</v>
      </c>
      <c r="Z245" s="963" t="s">
        <v>6</v>
      </c>
      <c r="AA245" s="962" t="s">
        <v>6</v>
      </c>
      <c r="AB245" s="963" t="s">
        <v>6</v>
      </c>
      <c r="AC245" s="963" t="s">
        <v>6</v>
      </c>
      <c r="AD245" s="964" t="s">
        <v>1459</v>
      </c>
      <c r="AE245" s="962" t="s">
        <v>1410</v>
      </c>
      <c r="AF245" s="962" t="s">
        <v>1410</v>
      </c>
      <c r="AG245" s="962" t="s">
        <v>1410</v>
      </c>
      <c r="AH245" s="962" t="s">
        <v>1410</v>
      </c>
      <c r="AI245" s="962" t="s">
        <v>1410</v>
      </c>
      <c r="AJ245" s="962" t="s">
        <v>1410</v>
      </c>
      <c r="AK245" s="962" t="s">
        <v>1410</v>
      </c>
      <c r="AL245" s="962" t="s">
        <v>1410</v>
      </c>
      <c r="AM245" s="962" t="s">
        <v>1410</v>
      </c>
      <c r="AN245" s="962" t="s">
        <v>1410</v>
      </c>
      <c r="AO245" s="962" t="s">
        <v>1410</v>
      </c>
      <c r="AP245" s="962" t="s">
        <v>1410</v>
      </c>
      <c r="AQ245" s="962" t="s">
        <v>1410</v>
      </c>
      <c r="AR245" s="962" t="s">
        <v>1410</v>
      </c>
      <c r="AS245" s="962" t="s">
        <v>1410</v>
      </c>
      <c r="AT245" s="962" t="s">
        <v>1410</v>
      </c>
      <c r="AU245" s="962" t="s">
        <v>1410</v>
      </c>
      <c r="AV245" s="962" t="s">
        <v>1410</v>
      </c>
      <c r="AW245" s="962" t="s">
        <v>1410</v>
      </c>
      <c r="AX245" s="962" t="s">
        <v>1431</v>
      </c>
      <c r="AY245" s="962" t="s">
        <v>1749</v>
      </c>
      <c r="AZ245" s="962" t="s">
        <v>1601</v>
      </c>
      <c r="BA245" s="962" t="s">
        <v>1459</v>
      </c>
      <c r="BB245" s="965" t="s">
        <v>2300</v>
      </c>
      <c r="BC245" s="965" t="s">
        <v>3873</v>
      </c>
      <c r="BD245" s="962" t="s">
        <v>6</v>
      </c>
      <c r="BE245" s="962" t="s">
        <v>1459</v>
      </c>
      <c r="BF245" s="962" t="s">
        <v>3853</v>
      </c>
      <c r="BG245" s="962" t="s">
        <v>3854</v>
      </c>
      <c r="BH245" s="962" t="s">
        <v>1484</v>
      </c>
      <c r="BI245" s="962" t="s">
        <v>3811</v>
      </c>
      <c r="BJ245" s="962" t="s">
        <v>1410</v>
      </c>
      <c r="BK245" s="962" t="s">
        <v>1410</v>
      </c>
      <c r="BL245" s="962" t="s">
        <v>1410</v>
      </c>
      <c r="BM245" s="962" t="s">
        <v>1410</v>
      </c>
      <c r="BN245" s="962" t="s">
        <v>1410</v>
      </c>
      <c r="BO245" s="962" t="s">
        <v>1410</v>
      </c>
      <c r="BP245" s="962" t="s">
        <v>1410</v>
      </c>
      <c r="BQ245" s="962" t="s">
        <v>1410</v>
      </c>
      <c r="BR245" s="962" t="s">
        <v>1410</v>
      </c>
      <c r="BS245" s="962" t="s">
        <v>5217</v>
      </c>
      <c r="BT245" s="962" t="s">
        <v>1410</v>
      </c>
      <c r="BU245" s="962" t="s">
        <v>1410</v>
      </c>
      <c r="BV245" s="962" t="s">
        <v>1410</v>
      </c>
      <c r="BW245" s="962" t="s">
        <v>1410</v>
      </c>
      <c r="BX245" s="962" t="s">
        <v>1410</v>
      </c>
      <c r="BY245" s="962" t="s">
        <v>1410</v>
      </c>
      <c r="BZ245" s="962" t="s">
        <v>1410</v>
      </c>
      <c r="CA245" s="962" t="s">
        <v>1410</v>
      </c>
      <c r="CB245" s="962" t="s">
        <v>1410</v>
      </c>
      <c r="CC245" s="962" t="s">
        <v>3811</v>
      </c>
      <c r="CD245" s="962" t="s">
        <v>5217</v>
      </c>
      <c r="CE245" s="962" t="s">
        <v>5596</v>
      </c>
      <c r="CF245" s="962" t="s">
        <v>5597</v>
      </c>
      <c r="CG245" s="962" t="s">
        <v>5598</v>
      </c>
      <c r="CH245" s="962" t="s">
        <v>5599</v>
      </c>
      <c r="CI245" s="962" t="s">
        <v>5600</v>
      </c>
      <c r="CJ245" s="962" t="s">
        <v>5608</v>
      </c>
      <c r="CK245" s="962" t="s">
        <v>5609</v>
      </c>
      <c r="CL245" s="962" t="s">
        <v>5610</v>
      </c>
      <c r="CM245" s="962" t="s">
        <v>5611</v>
      </c>
      <c r="CN245" s="962" t="s">
        <v>5605</v>
      </c>
      <c r="CO245" s="962" t="s">
        <v>5606</v>
      </c>
      <c r="CP245" s="962" t="s">
        <v>5607</v>
      </c>
      <c r="CQ245" s="962" t="s">
        <v>5607</v>
      </c>
      <c r="CR245" s="962" t="s">
        <v>12</v>
      </c>
    </row>
    <row r="246">
      <c r="B246" s="961" t="s">
        <v>1069</v>
      </c>
      <c r="C246" s="962" t="s">
        <v>885</v>
      </c>
      <c r="D246" s="962" t="s">
        <v>1404</v>
      </c>
      <c r="E246" s="962" t="s">
        <v>1404</v>
      </c>
      <c r="F246" s="962" t="s">
        <v>1404</v>
      </c>
      <c r="G246" s="962" t="s">
        <v>1624</v>
      </c>
      <c r="H246" s="962" t="s">
        <v>1459</v>
      </c>
      <c r="I246" s="962" t="s">
        <v>1484</v>
      </c>
      <c r="J246" s="962" t="s">
        <v>1459</v>
      </c>
      <c r="K246" s="962" t="s">
        <v>1484</v>
      </c>
      <c r="L246" s="962" t="s">
        <v>1548</v>
      </c>
      <c r="M246" s="962" t="s">
        <v>6</v>
      </c>
      <c r="N246" s="962" t="s">
        <v>6</v>
      </c>
      <c r="O246" s="962" t="s">
        <v>1410</v>
      </c>
      <c r="P246" s="962" t="s">
        <v>1410</v>
      </c>
      <c r="Q246" s="962" t="s">
        <v>1410</v>
      </c>
      <c r="R246" s="962" t="s">
        <v>1410</v>
      </c>
      <c r="S246" s="962" t="s">
        <v>1410</v>
      </c>
      <c r="T246" s="962" t="s">
        <v>5595</v>
      </c>
      <c r="U246" s="963" t="s">
        <v>6</v>
      </c>
      <c r="V246" s="963" t="s">
        <v>6</v>
      </c>
      <c r="W246" s="968" t="s">
        <v>6</v>
      </c>
      <c r="X246" s="962" t="s">
        <v>6</v>
      </c>
      <c r="Y246" s="968" t="s">
        <v>6</v>
      </c>
      <c r="Z246" s="963" t="s">
        <v>6</v>
      </c>
      <c r="AA246" s="962" t="s">
        <v>6</v>
      </c>
      <c r="AB246" s="963" t="s">
        <v>6</v>
      </c>
      <c r="AC246" s="963" t="s">
        <v>6</v>
      </c>
      <c r="AD246" s="964" t="s">
        <v>1459</v>
      </c>
      <c r="AE246" s="962" t="s">
        <v>1410</v>
      </c>
      <c r="AF246" s="962" t="s">
        <v>1410</v>
      </c>
      <c r="AG246" s="962" t="s">
        <v>1410</v>
      </c>
      <c r="AH246" s="962" t="s">
        <v>1410</v>
      </c>
      <c r="AI246" s="962" t="s">
        <v>1410</v>
      </c>
      <c r="AJ246" s="962" t="s">
        <v>1410</v>
      </c>
      <c r="AK246" s="962" t="s">
        <v>1410</v>
      </c>
      <c r="AL246" s="962" t="s">
        <v>1410</v>
      </c>
      <c r="AM246" s="962" t="s">
        <v>1410</v>
      </c>
      <c r="AN246" s="962" t="s">
        <v>1410</v>
      </c>
      <c r="AO246" s="962" t="s">
        <v>1410</v>
      </c>
      <c r="AP246" s="962" t="s">
        <v>1410</v>
      </c>
      <c r="AQ246" s="962" t="s">
        <v>1410</v>
      </c>
      <c r="AR246" s="962" t="s">
        <v>1410</v>
      </c>
      <c r="AS246" s="962" t="s">
        <v>1410</v>
      </c>
      <c r="AT246" s="962" t="s">
        <v>1410</v>
      </c>
      <c r="AU246" s="962" t="s">
        <v>1410</v>
      </c>
      <c r="AV246" s="962" t="s">
        <v>1410</v>
      </c>
      <c r="AW246" s="962" t="s">
        <v>1410</v>
      </c>
      <c r="AX246" s="962" t="s">
        <v>1431</v>
      </c>
      <c r="AY246" s="962" t="s">
        <v>1749</v>
      </c>
      <c r="AZ246" s="962" t="s">
        <v>1601</v>
      </c>
      <c r="BA246" s="962" t="s">
        <v>1459</v>
      </c>
      <c r="BB246" s="965" t="s">
        <v>2300</v>
      </c>
      <c r="BC246" s="965" t="s">
        <v>3873</v>
      </c>
      <c r="BD246" s="962" t="s">
        <v>6</v>
      </c>
      <c r="BE246" s="962" t="s">
        <v>1459</v>
      </c>
      <c r="BF246" s="962" t="s">
        <v>3853</v>
      </c>
      <c r="BG246" s="962" t="s">
        <v>3854</v>
      </c>
      <c r="BH246" s="962" t="s">
        <v>1484</v>
      </c>
      <c r="BI246" s="962" t="s">
        <v>3811</v>
      </c>
      <c r="BJ246" s="962" t="s">
        <v>1410</v>
      </c>
      <c r="BK246" s="962" t="s">
        <v>1410</v>
      </c>
      <c r="BL246" s="962" t="s">
        <v>1410</v>
      </c>
      <c r="BM246" s="962" t="s">
        <v>1410</v>
      </c>
      <c r="BN246" s="962" t="s">
        <v>1410</v>
      </c>
      <c r="BO246" s="962" t="s">
        <v>1410</v>
      </c>
      <c r="BP246" s="962" t="s">
        <v>1410</v>
      </c>
      <c r="BQ246" s="962" t="s">
        <v>1410</v>
      </c>
      <c r="BR246" s="962" t="s">
        <v>1410</v>
      </c>
      <c r="BS246" s="962" t="s">
        <v>5217</v>
      </c>
      <c r="BT246" s="962" t="s">
        <v>1410</v>
      </c>
      <c r="BU246" s="962" t="s">
        <v>1410</v>
      </c>
      <c r="BV246" s="962" t="s">
        <v>1410</v>
      </c>
      <c r="BW246" s="962" t="s">
        <v>1410</v>
      </c>
      <c r="BX246" s="962" t="s">
        <v>1410</v>
      </c>
      <c r="BY246" s="962" t="s">
        <v>1410</v>
      </c>
      <c r="BZ246" s="962" t="s">
        <v>1410</v>
      </c>
      <c r="CA246" s="962" t="s">
        <v>1410</v>
      </c>
      <c r="CB246" s="962" t="s">
        <v>1410</v>
      </c>
      <c r="CC246" s="962" t="s">
        <v>3811</v>
      </c>
      <c r="CD246" s="962" t="s">
        <v>5217</v>
      </c>
      <c r="CE246" s="962" t="s">
        <v>5596</v>
      </c>
      <c r="CF246" s="962" t="s">
        <v>5597</v>
      </c>
      <c r="CG246" s="962" t="s">
        <v>5598</v>
      </c>
      <c r="CH246" s="962" t="s">
        <v>5599</v>
      </c>
      <c r="CI246" s="962" t="s">
        <v>5600</v>
      </c>
      <c r="CJ246" s="962" t="s">
        <v>5608</v>
      </c>
      <c r="CK246" s="962" t="s">
        <v>5609</v>
      </c>
      <c r="CL246" s="962" t="s">
        <v>5610</v>
      </c>
      <c r="CM246" s="962" t="s">
        <v>5611</v>
      </c>
      <c r="CN246" s="962" t="s">
        <v>5605</v>
      </c>
      <c r="CO246" s="962" t="s">
        <v>5606</v>
      </c>
      <c r="CP246" s="962" t="s">
        <v>5607</v>
      </c>
      <c r="CQ246" s="962" t="s">
        <v>5607</v>
      </c>
      <c r="CR246" s="962" t="s">
        <v>12</v>
      </c>
    </row>
    <row r="247">
      <c r="B247" s="961" t="s">
        <v>1070</v>
      </c>
      <c r="C247" s="962" t="s">
        <v>885</v>
      </c>
      <c r="D247" s="962" t="s">
        <v>1404</v>
      </c>
      <c r="E247" s="962" t="s">
        <v>1404</v>
      </c>
      <c r="F247" s="962" t="s">
        <v>1404</v>
      </c>
      <c r="G247" s="962" t="s">
        <v>1624</v>
      </c>
      <c r="H247" s="962" t="s">
        <v>1415</v>
      </c>
      <c r="I247" s="962" t="s">
        <v>2159</v>
      </c>
      <c r="J247" s="962" t="s">
        <v>1415</v>
      </c>
      <c r="K247" s="962" t="s">
        <v>2159</v>
      </c>
      <c r="L247" s="962" t="s">
        <v>1548</v>
      </c>
      <c r="M247" s="962" t="s">
        <v>6</v>
      </c>
      <c r="N247" s="962" t="s">
        <v>6</v>
      </c>
      <c r="O247" s="962" t="s">
        <v>1410</v>
      </c>
      <c r="P247" s="962" t="s">
        <v>1410</v>
      </c>
      <c r="Q247" s="962" t="s">
        <v>1410</v>
      </c>
      <c r="R247" s="962" t="s">
        <v>1410</v>
      </c>
      <c r="S247" s="962" t="s">
        <v>1410</v>
      </c>
      <c r="T247" s="962" t="s">
        <v>5595</v>
      </c>
      <c r="U247" s="963" t="s">
        <v>6</v>
      </c>
      <c r="V247" s="963" t="s">
        <v>6</v>
      </c>
      <c r="W247" s="968" t="s">
        <v>6</v>
      </c>
      <c r="X247" s="962" t="s">
        <v>6</v>
      </c>
      <c r="Y247" s="968" t="s">
        <v>6</v>
      </c>
      <c r="Z247" s="963" t="s">
        <v>6</v>
      </c>
      <c r="AA247" s="962" t="s">
        <v>6</v>
      </c>
      <c r="AB247" s="963" t="s">
        <v>6</v>
      </c>
      <c r="AC247" s="963" t="s">
        <v>6</v>
      </c>
      <c r="AD247" s="964" t="s">
        <v>1459</v>
      </c>
      <c r="AE247" s="962" t="s">
        <v>1410</v>
      </c>
      <c r="AF247" s="962" t="s">
        <v>1410</v>
      </c>
      <c r="AG247" s="962" t="s">
        <v>1410</v>
      </c>
      <c r="AH247" s="962" t="s">
        <v>1410</v>
      </c>
      <c r="AI247" s="962" t="s">
        <v>1410</v>
      </c>
      <c r="AJ247" s="962" t="s">
        <v>1410</v>
      </c>
      <c r="AK247" s="962" t="s">
        <v>1410</v>
      </c>
      <c r="AL247" s="962" t="s">
        <v>1410</v>
      </c>
      <c r="AM247" s="962" t="s">
        <v>1410</v>
      </c>
      <c r="AN247" s="962" t="s">
        <v>1410</v>
      </c>
      <c r="AO247" s="962" t="s">
        <v>1410</v>
      </c>
      <c r="AP247" s="962" t="s">
        <v>1410</v>
      </c>
      <c r="AQ247" s="962" t="s">
        <v>1410</v>
      </c>
      <c r="AR247" s="962" t="s">
        <v>1410</v>
      </c>
      <c r="AS247" s="962" t="s">
        <v>1410</v>
      </c>
      <c r="AT247" s="962" t="s">
        <v>1410</v>
      </c>
      <c r="AU247" s="962" t="s">
        <v>1410</v>
      </c>
      <c r="AV247" s="962" t="s">
        <v>1410</v>
      </c>
      <c r="AW247" s="962" t="s">
        <v>1410</v>
      </c>
      <c r="AX247" s="962" t="s">
        <v>1431</v>
      </c>
      <c r="AY247" s="962" t="s">
        <v>1749</v>
      </c>
      <c r="AZ247" s="962" t="s">
        <v>1601</v>
      </c>
      <c r="BA247" s="962" t="s">
        <v>1459</v>
      </c>
      <c r="BB247" s="965" t="s">
        <v>2300</v>
      </c>
      <c r="BC247" s="965" t="s">
        <v>3873</v>
      </c>
      <c r="BD247" s="962" t="s">
        <v>6</v>
      </c>
      <c r="BE247" s="962" t="s">
        <v>1459</v>
      </c>
      <c r="BF247" s="962" t="s">
        <v>3853</v>
      </c>
      <c r="BG247" s="962" t="s">
        <v>3854</v>
      </c>
      <c r="BH247" s="962" t="s">
        <v>1484</v>
      </c>
      <c r="BI247" s="962" t="s">
        <v>3811</v>
      </c>
      <c r="BJ247" s="962" t="s">
        <v>1410</v>
      </c>
      <c r="BK247" s="962" t="s">
        <v>1410</v>
      </c>
      <c r="BL247" s="962" t="s">
        <v>1410</v>
      </c>
      <c r="BM247" s="962" t="s">
        <v>1410</v>
      </c>
      <c r="BN247" s="962" t="s">
        <v>1410</v>
      </c>
      <c r="BO247" s="962" t="s">
        <v>1410</v>
      </c>
      <c r="BP247" s="962" t="s">
        <v>1410</v>
      </c>
      <c r="BQ247" s="962" t="s">
        <v>1410</v>
      </c>
      <c r="BR247" s="962" t="s">
        <v>1410</v>
      </c>
      <c r="BS247" s="962" t="s">
        <v>5217</v>
      </c>
      <c r="BT247" s="962" t="s">
        <v>1410</v>
      </c>
      <c r="BU247" s="962" t="s">
        <v>1410</v>
      </c>
      <c r="BV247" s="962" t="s">
        <v>1410</v>
      </c>
      <c r="BW247" s="962" t="s">
        <v>1410</v>
      </c>
      <c r="BX247" s="962" t="s">
        <v>1410</v>
      </c>
      <c r="BY247" s="962" t="s">
        <v>1410</v>
      </c>
      <c r="BZ247" s="962" t="s">
        <v>1410</v>
      </c>
      <c r="CA247" s="962" t="s">
        <v>1410</v>
      </c>
      <c r="CB247" s="962" t="s">
        <v>1410</v>
      </c>
      <c r="CC247" s="962" t="s">
        <v>3811</v>
      </c>
      <c r="CD247" s="962" t="s">
        <v>5217</v>
      </c>
      <c r="CE247" s="962" t="s">
        <v>5596</v>
      </c>
      <c r="CF247" s="962" t="s">
        <v>5597</v>
      </c>
      <c r="CG247" s="962" t="s">
        <v>5598</v>
      </c>
      <c r="CH247" s="962" t="s">
        <v>5599</v>
      </c>
      <c r="CI247" s="962" t="s">
        <v>5600</v>
      </c>
      <c r="CJ247" s="962" t="s">
        <v>5601</v>
      </c>
      <c r="CK247" s="962" t="s">
        <v>5602</v>
      </c>
      <c r="CL247" s="962" t="s">
        <v>5603</v>
      </c>
      <c r="CM247" s="962" t="s">
        <v>5604</v>
      </c>
      <c r="CN247" s="962" t="s">
        <v>5605</v>
      </c>
      <c r="CO247" s="962" t="s">
        <v>5606</v>
      </c>
      <c r="CP247" s="962" t="s">
        <v>5607</v>
      </c>
      <c r="CQ247" s="962" t="s">
        <v>5607</v>
      </c>
      <c r="CR247" s="962" t="s">
        <v>12</v>
      </c>
    </row>
    <row r="248">
      <c r="B248" s="961" t="s">
        <v>1071</v>
      </c>
      <c r="C248" s="962" t="s">
        <v>885</v>
      </c>
      <c r="D248" s="962" t="s">
        <v>1404</v>
      </c>
      <c r="E248" s="962" t="s">
        <v>1404</v>
      </c>
      <c r="F248" s="962" t="s">
        <v>1404</v>
      </c>
      <c r="G248" s="962" t="s">
        <v>1624</v>
      </c>
      <c r="H248" s="962" t="s">
        <v>1459</v>
      </c>
      <c r="I248" s="962" t="s">
        <v>1484</v>
      </c>
      <c r="J248" s="962" t="s">
        <v>1459</v>
      </c>
      <c r="K248" s="962" t="s">
        <v>1484</v>
      </c>
      <c r="L248" s="962" t="s">
        <v>1548</v>
      </c>
      <c r="M248" s="962" t="s">
        <v>6</v>
      </c>
      <c r="N248" s="962" t="s">
        <v>6</v>
      </c>
      <c r="O248" s="962" t="s">
        <v>1410</v>
      </c>
      <c r="P248" s="962" t="s">
        <v>1410</v>
      </c>
      <c r="Q248" s="962" t="s">
        <v>1410</v>
      </c>
      <c r="R248" s="962" t="s">
        <v>1410</v>
      </c>
      <c r="S248" s="962" t="s">
        <v>1410</v>
      </c>
      <c r="T248" s="962" t="s">
        <v>5595</v>
      </c>
      <c r="U248" s="963" t="s">
        <v>6</v>
      </c>
      <c r="V248" s="963" t="s">
        <v>6</v>
      </c>
      <c r="W248" s="968" t="s">
        <v>6</v>
      </c>
      <c r="X248" s="962" t="s">
        <v>6</v>
      </c>
      <c r="Y248" s="968" t="s">
        <v>6</v>
      </c>
      <c r="Z248" s="963" t="s">
        <v>6</v>
      </c>
      <c r="AA248" s="962" t="s">
        <v>6</v>
      </c>
      <c r="AB248" s="963" t="s">
        <v>6</v>
      </c>
      <c r="AC248" s="963" t="s">
        <v>6</v>
      </c>
      <c r="AD248" s="964" t="s">
        <v>1459</v>
      </c>
      <c r="AE248" s="962" t="s">
        <v>1410</v>
      </c>
      <c r="AF248" s="962" t="s">
        <v>1410</v>
      </c>
      <c r="AG248" s="962" t="s">
        <v>1410</v>
      </c>
      <c r="AH248" s="962" t="s">
        <v>1410</v>
      </c>
      <c r="AI248" s="962" t="s">
        <v>1410</v>
      </c>
      <c r="AJ248" s="962" t="s">
        <v>1410</v>
      </c>
      <c r="AK248" s="962" t="s">
        <v>1410</v>
      </c>
      <c r="AL248" s="962" t="s">
        <v>1410</v>
      </c>
      <c r="AM248" s="962" t="s">
        <v>1410</v>
      </c>
      <c r="AN248" s="962" t="s">
        <v>1410</v>
      </c>
      <c r="AO248" s="962" t="s">
        <v>1410</v>
      </c>
      <c r="AP248" s="962" t="s">
        <v>1410</v>
      </c>
      <c r="AQ248" s="962" t="s">
        <v>1410</v>
      </c>
      <c r="AR248" s="962" t="s">
        <v>1410</v>
      </c>
      <c r="AS248" s="962" t="s">
        <v>1410</v>
      </c>
      <c r="AT248" s="962" t="s">
        <v>1410</v>
      </c>
      <c r="AU248" s="962" t="s">
        <v>1410</v>
      </c>
      <c r="AV248" s="962" t="s">
        <v>1410</v>
      </c>
      <c r="AW248" s="962" t="s">
        <v>1410</v>
      </c>
      <c r="AX248" s="962" t="s">
        <v>1431</v>
      </c>
      <c r="AY248" s="962" t="s">
        <v>1749</v>
      </c>
      <c r="AZ248" s="962" t="s">
        <v>1601</v>
      </c>
      <c r="BA248" s="962" t="s">
        <v>1459</v>
      </c>
      <c r="BB248" s="965" t="s">
        <v>2300</v>
      </c>
      <c r="BC248" s="965" t="s">
        <v>3873</v>
      </c>
      <c r="BD248" s="962" t="s">
        <v>6</v>
      </c>
      <c r="BE248" s="962" t="s">
        <v>1459</v>
      </c>
      <c r="BF248" s="962" t="s">
        <v>3853</v>
      </c>
      <c r="BG248" s="962" t="s">
        <v>3854</v>
      </c>
      <c r="BH248" s="962" t="s">
        <v>1484</v>
      </c>
      <c r="BI248" s="962" t="s">
        <v>3811</v>
      </c>
      <c r="BJ248" s="962" t="s">
        <v>1410</v>
      </c>
      <c r="BK248" s="962" t="s">
        <v>1410</v>
      </c>
      <c r="BL248" s="962" t="s">
        <v>1410</v>
      </c>
      <c r="BM248" s="962" t="s">
        <v>1410</v>
      </c>
      <c r="BN248" s="962" t="s">
        <v>1410</v>
      </c>
      <c r="BO248" s="962" t="s">
        <v>1410</v>
      </c>
      <c r="BP248" s="962" t="s">
        <v>1410</v>
      </c>
      <c r="BQ248" s="962" t="s">
        <v>1410</v>
      </c>
      <c r="BR248" s="962" t="s">
        <v>1410</v>
      </c>
      <c r="BS248" s="962" t="s">
        <v>5217</v>
      </c>
      <c r="BT248" s="962" t="s">
        <v>1410</v>
      </c>
      <c r="BU248" s="962" t="s">
        <v>1410</v>
      </c>
      <c r="BV248" s="962" t="s">
        <v>1410</v>
      </c>
      <c r="BW248" s="962" t="s">
        <v>1410</v>
      </c>
      <c r="BX248" s="962" t="s">
        <v>1410</v>
      </c>
      <c r="BY248" s="962" t="s">
        <v>1410</v>
      </c>
      <c r="BZ248" s="962" t="s">
        <v>1410</v>
      </c>
      <c r="CA248" s="962" t="s">
        <v>1410</v>
      </c>
      <c r="CB248" s="962" t="s">
        <v>1410</v>
      </c>
      <c r="CC248" s="962" t="s">
        <v>3811</v>
      </c>
      <c r="CD248" s="962" t="s">
        <v>5217</v>
      </c>
      <c r="CE248" s="962" t="s">
        <v>5596</v>
      </c>
      <c r="CF248" s="962" t="s">
        <v>5597</v>
      </c>
      <c r="CG248" s="962" t="s">
        <v>5598</v>
      </c>
      <c r="CH248" s="962" t="s">
        <v>5599</v>
      </c>
      <c r="CI248" s="962" t="s">
        <v>5600</v>
      </c>
      <c r="CJ248" s="962" t="s">
        <v>5608</v>
      </c>
      <c r="CK248" s="962" t="s">
        <v>5609</v>
      </c>
      <c r="CL248" s="962" t="s">
        <v>5610</v>
      </c>
      <c r="CM248" s="962" t="s">
        <v>5611</v>
      </c>
      <c r="CN248" s="962" t="s">
        <v>5605</v>
      </c>
      <c r="CO248" s="962" t="s">
        <v>5606</v>
      </c>
      <c r="CP248" s="962" t="s">
        <v>5607</v>
      </c>
      <c r="CQ248" s="962" t="s">
        <v>5607</v>
      </c>
      <c r="CR248" s="962" t="s">
        <v>12</v>
      </c>
    </row>
    <row r="249">
      <c r="B249" s="966" t="s">
        <v>1072</v>
      </c>
      <c r="C249" s="962" t="s">
        <v>885</v>
      </c>
      <c r="D249" s="962" t="s">
        <v>1404</v>
      </c>
      <c r="E249" s="962" t="s">
        <v>1404</v>
      </c>
      <c r="F249" s="962" t="s">
        <v>1404</v>
      </c>
      <c r="G249" s="962" t="s">
        <v>1624</v>
      </c>
      <c r="H249" s="962" t="s">
        <v>1415</v>
      </c>
      <c r="I249" s="962" t="s">
        <v>1427</v>
      </c>
      <c r="J249" s="962" t="s">
        <v>1415</v>
      </c>
      <c r="K249" s="962" t="s">
        <v>1427</v>
      </c>
      <c r="L249" s="962" t="s">
        <v>1602</v>
      </c>
      <c r="M249" s="962" t="s">
        <v>6</v>
      </c>
      <c r="N249" s="962" t="s">
        <v>6</v>
      </c>
      <c r="O249" s="962" t="s">
        <v>1410</v>
      </c>
      <c r="P249" s="962" t="s">
        <v>1410</v>
      </c>
      <c r="Q249" s="962" t="s">
        <v>1410</v>
      </c>
      <c r="R249" s="962" t="s">
        <v>1410</v>
      </c>
      <c r="S249" s="962" t="s">
        <v>1410</v>
      </c>
      <c r="T249" s="962" t="s">
        <v>1404</v>
      </c>
      <c r="U249" s="963" t="s">
        <v>6</v>
      </c>
      <c r="V249" s="963" t="s">
        <v>6</v>
      </c>
      <c r="W249" s="968" t="s">
        <v>6</v>
      </c>
      <c r="X249" s="962" t="s">
        <v>6</v>
      </c>
      <c r="Y249" s="968" t="s">
        <v>6</v>
      </c>
      <c r="Z249" s="963" t="s">
        <v>6</v>
      </c>
      <c r="AA249" s="962" t="s">
        <v>6</v>
      </c>
      <c r="AB249" s="963" t="s">
        <v>6</v>
      </c>
      <c r="AC249" s="963" t="s">
        <v>6</v>
      </c>
      <c r="AD249" s="964" t="s">
        <v>1459</v>
      </c>
      <c r="AE249" s="962" t="s">
        <v>1410</v>
      </c>
      <c r="AF249" s="962" t="s">
        <v>1410</v>
      </c>
      <c r="AG249" s="962" t="s">
        <v>1410</v>
      </c>
      <c r="AH249" s="962" t="s">
        <v>1410</v>
      </c>
      <c r="AI249" s="962" t="s">
        <v>1410</v>
      </c>
      <c r="AJ249" s="962" t="s">
        <v>1410</v>
      </c>
      <c r="AK249" s="962" t="s">
        <v>1410</v>
      </c>
      <c r="AL249" s="962" t="s">
        <v>1410</v>
      </c>
      <c r="AM249" s="962" t="s">
        <v>1410</v>
      </c>
      <c r="AN249" s="962" t="s">
        <v>1410</v>
      </c>
      <c r="AO249" s="962" t="s">
        <v>1410</v>
      </c>
      <c r="AP249" s="962" t="s">
        <v>1410</v>
      </c>
      <c r="AQ249" s="962" t="s">
        <v>1410</v>
      </c>
      <c r="AR249" s="962" t="s">
        <v>1410</v>
      </c>
      <c r="AS249" s="962" t="s">
        <v>1410</v>
      </c>
      <c r="AT249" s="962" t="s">
        <v>1410</v>
      </c>
      <c r="AU249" s="962" t="s">
        <v>1410</v>
      </c>
      <c r="AV249" s="962" t="s">
        <v>1410</v>
      </c>
      <c r="AW249" s="962" t="s">
        <v>1410</v>
      </c>
      <c r="AX249" s="962" t="s">
        <v>1431</v>
      </c>
      <c r="AY249" s="962" t="s">
        <v>1749</v>
      </c>
      <c r="AZ249" s="962" t="s">
        <v>1601</v>
      </c>
      <c r="BA249" s="962" t="s">
        <v>1459</v>
      </c>
      <c r="BB249" s="965" t="s">
        <v>2300</v>
      </c>
      <c r="BC249" s="965" t="s">
        <v>3873</v>
      </c>
      <c r="BD249" s="962" t="s">
        <v>6</v>
      </c>
      <c r="BE249" s="962" t="s">
        <v>1459</v>
      </c>
      <c r="BF249" s="962" t="s">
        <v>3853</v>
      </c>
      <c r="BG249" s="962" t="s">
        <v>3854</v>
      </c>
      <c r="BH249" s="962" t="s">
        <v>1484</v>
      </c>
      <c r="BI249" s="962" t="s">
        <v>3811</v>
      </c>
      <c r="BJ249" s="962" t="s">
        <v>1410</v>
      </c>
      <c r="BK249" s="962" t="s">
        <v>1410</v>
      </c>
      <c r="BL249" s="962" t="s">
        <v>1410</v>
      </c>
      <c r="BM249" s="962" t="s">
        <v>1410</v>
      </c>
      <c r="BN249" s="962" t="s">
        <v>1410</v>
      </c>
      <c r="BO249" s="962" t="s">
        <v>1410</v>
      </c>
      <c r="BP249" s="962" t="s">
        <v>1410</v>
      </c>
      <c r="BQ249" s="962" t="s">
        <v>1410</v>
      </c>
      <c r="BR249" s="962" t="s">
        <v>1410</v>
      </c>
      <c r="BS249" s="962" t="s">
        <v>5217</v>
      </c>
      <c r="BT249" s="962" t="s">
        <v>1410</v>
      </c>
      <c r="BU249" s="962" t="s">
        <v>1410</v>
      </c>
      <c r="BV249" s="962" t="s">
        <v>1410</v>
      </c>
      <c r="BW249" s="962" t="s">
        <v>1410</v>
      </c>
      <c r="BX249" s="962" t="s">
        <v>1410</v>
      </c>
      <c r="BY249" s="962" t="s">
        <v>1410</v>
      </c>
      <c r="BZ249" s="962" t="s">
        <v>1410</v>
      </c>
      <c r="CA249" s="962" t="s">
        <v>1410</v>
      </c>
      <c r="CB249" s="962" t="s">
        <v>1410</v>
      </c>
      <c r="CC249" s="962" t="s">
        <v>3811</v>
      </c>
      <c r="CD249" s="962" t="s">
        <v>5217</v>
      </c>
      <c r="CE249" s="962" t="s">
        <v>5596</v>
      </c>
      <c r="CF249" s="962" t="s">
        <v>5597</v>
      </c>
      <c r="CG249" s="962" t="s">
        <v>5598</v>
      </c>
      <c r="CH249" s="962" t="s">
        <v>5599</v>
      </c>
      <c r="CI249" s="962" t="s">
        <v>5600</v>
      </c>
      <c r="CJ249" s="962" t="s">
        <v>5601</v>
      </c>
      <c r="CK249" s="962" t="s">
        <v>5602</v>
      </c>
      <c r="CL249" s="962" t="s">
        <v>5603</v>
      </c>
      <c r="CM249" s="962" t="s">
        <v>5604</v>
      </c>
      <c r="CN249" s="962" t="s">
        <v>5605</v>
      </c>
      <c r="CO249" s="962" t="s">
        <v>5606</v>
      </c>
      <c r="CP249" s="962" t="s">
        <v>5607</v>
      </c>
      <c r="CQ249" s="962" t="s">
        <v>5607</v>
      </c>
      <c r="CR249" s="962" t="s">
        <v>12</v>
      </c>
    </row>
    <row r="250">
      <c r="B250" s="966" t="s">
        <v>1073</v>
      </c>
      <c r="C250" s="962" t="s">
        <v>885</v>
      </c>
      <c r="D250" s="962" t="s">
        <v>1404</v>
      </c>
      <c r="E250" s="962" t="s">
        <v>1404</v>
      </c>
      <c r="F250" s="962" t="s">
        <v>1404</v>
      </c>
      <c r="G250" s="962" t="s">
        <v>1624</v>
      </c>
      <c r="H250" s="962" t="s">
        <v>1459</v>
      </c>
      <c r="I250" s="962" t="s">
        <v>1463</v>
      </c>
      <c r="J250" s="962" t="s">
        <v>1459</v>
      </c>
      <c r="K250" s="962" t="s">
        <v>1463</v>
      </c>
      <c r="L250" s="962" t="s">
        <v>1602</v>
      </c>
      <c r="M250" s="962" t="s">
        <v>6</v>
      </c>
      <c r="N250" s="962" t="s">
        <v>6</v>
      </c>
      <c r="O250" s="962" t="s">
        <v>1410</v>
      </c>
      <c r="P250" s="962" t="s">
        <v>1410</v>
      </c>
      <c r="Q250" s="962" t="s">
        <v>1410</v>
      </c>
      <c r="R250" s="962" t="s">
        <v>1410</v>
      </c>
      <c r="S250" s="962" t="s">
        <v>1410</v>
      </c>
      <c r="T250" s="962" t="s">
        <v>1404</v>
      </c>
      <c r="U250" s="963" t="s">
        <v>6</v>
      </c>
      <c r="V250" s="963" t="s">
        <v>6</v>
      </c>
      <c r="W250" s="968" t="s">
        <v>6</v>
      </c>
      <c r="X250" s="962" t="s">
        <v>6</v>
      </c>
      <c r="Y250" s="968" t="s">
        <v>6</v>
      </c>
      <c r="Z250" s="963" t="s">
        <v>6</v>
      </c>
      <c r="AA250" s="962" t="s">
        <v>6</v>
      </c>
      <c r="AB250" s="963" t="s">
        <v>6</v>
      </c>
      <c r="AC250" s="963" t="s">
        <v>6</v>
      </c>
      <c r="AD250" s="964" t="s">
        <v>1459</v>
      </c>
      <c r="AE250" s="962" t="s">
        <v>1410</v>
      </c>
      <c r="AF250" s="962" t="s">
        <v>1410</v>
      </c>
      <c r="AG250" s="962" t="s">
        <v>1410</v>
      </c>
      <c r="AH250" s="962" t="s">
        <v>1410</v>
      </c>
      <c r="AI250" s="962" t="s">
        <v>1410</v>
      </c>
      <c r="AJ250" s="962" t="s">
        <v>1410</v>
      </c>
      <c r="AK250" s="962" t="s">
        <v>1410</v>
      </c>
      <c r="AL250" s="962" t="s">
        <v>1410</v>
      </c>
      <c r="AM250" s="962" t="s">
        <v>1410</v>
      </c>
      <c r="AN250" s="962" t="s">
        <v>1410</v>
      </c>
      <c r="AO250" s="962" t="s">
        <v>1410</v>
      </c>
      <c r="AP250" s="962" t="s">
        <v>1410</v>
      </c>
      <c r="AQ250" s="962" t="s">
        <v>1410</v>
      </c>
      <c r="AR250" s="962" t="s">
        <v>1410</v>
      </c>
      <c r="AS250" s="962" t="s">
        <v>1410</v>
      </c>
      <c r="AT250" s="962" t="s">
        <v>1410</v>
      </c>
      <c r="AU250" s="962" t="s">
        <v>1410</v>
      </c>
      <c r="AV250" s="962" t="s">
        <v>1410</v>
      </c>
      <c r="AW250" s="962" t="s">
        <v>1410</v>
      </c>
      <c r="AX250" s="962" t="s">
        <v>1431</v>
      </c>
      <c r="AY250" s="962" t="s">
        <v>1749</v>
      </c>
      <c r="AZ250" s="962" t="s">
        <v>1601</v>
      </c>
      <c r="BA250" s="962" t="s">
        <v>1459</v>
      </c>
      <c r="BB250" s="965" t="s">
        <v>2300</v>
      </c>
      <c r="BC250" s="965" t="s">
        <v>3873</v>
      </c>
      <c r="BD250" s="962" t="s">
        <v>6</v>
      </c>
      <c r="BE250" s="962" t="s">
        <v>1459</v>
      </c>
      <c r="BF250" s="962" t="s">
        <v>3853</v>
      </c>
      <c r="BG250" s="962" t="s">
        <v>3854</v>
      </c>
      <c r="BH250" s="962" t="s">
        <v>1484</v>
      </c>
      <c r="BI250" s="962" t="s">
        <v>3811</v>
      </c>
      <c r="BJ250" s="962" t="s">
        <v>1410</v>
      </c>
      <c r="BK250" s="962" t="s">
        <v>1410</v>
      </c>
      <c r="BL250" s="962" t="s">
        <v>1410</v>
      </c>
      <c r="BM250" s="962" t="s">
        <v>1410</v>
      </c>
      <c r="BN250" s="962" t="s">
        <v>1410</v>
      </c>
      <c r="BO250" s="962" t="s">
        <v>1410</v>
      </c>
      <c r="BP250" s="962" t="s">
        <v>1410</v>
      </c>
      <c r="BQ250" s="962" t="s">
        <v>1410</v>
      </c>
      <c r="BR250" s="962" t="s">
        <v>1410</v>
      </c>
      <c r="BS250" s="962" t="s">
        <v>5217</v>
      </c>
      <c r="BT250" s="962" t="s">
        <v>1410</v>
      </c>
      <c r="BU250" s="962" t="s">
        <v>1410</v>
      </c>
      <c r="BV250" s="962" t="s">
        <v>1410</v>
      </c>
      <c r="BW250" s="962" t="s">
        <v>1410</v>
      </c>
      <c r="BX250" s="962" t="s">
        <v>1410</v>
      </c>
      <c r="BY250" s="962" t="s">
        <v>1410</v>
      </c>
      <c r="BZ250" s="962" t="s">
        <v>1410</v>
      </c>
      <c r="CA250" s="962" t="s">
        <v>1410</v>
      </c>
      <c r="CB250" s="962" t="s">
        <v>1410</v>
      </c>
      <c r="CC250" s="962" t="s">
        <v>3811</v>
      </c>
      <c r="CD250" s="962" t="s">
        <v>5217</v>
      </c>
      <c r="CE250" s="962" t="s">
        <v>5596</v>
      </c>
      <c r="CF250" s="962" t="s">
        <v>5597</v>
      </c>
      <c r="CG250" s="962" t="s">
        <v>5598</v>
      </c>
      <c r="CH250" s="962" t="s">
        <v>5599</v>
      </c>
      <c r="CI250" s="962" t="s">
        <v>5600</v>
      </c>
      <c r="CJ250" s="962" t="s">
        <v>5608</v>
      </c>
      <c r="CK250" s="962" t="s">
        <v>5609</v>
      </c>
      <c r="CL250" s="962" t="s">
        <v>5610</v>
      </c>
      <c r="CM250" s="962" t="s">
        <v>5611</v>
      </c>
      <c r="CN250" s="962" t="s">
        <v>5605</v>
      </c>
      <c r="CO250" s="962" t="s">
        <v>5606</v>
      </c>
      <c r="CP250" s="962" t="s">
        <v>5607</v>
      </c>
      <c r="CQ250" s="962" t="s">
        <v>5607</v>
      </c>
      <c r="CR250" s="962" t="s">
        <v>12</v>
      </c>
    </row>
    <row r="251">
      <c r="B251" s="966" t="s">
        <v>1074</v>
      </c>
      <c r="C251" s="962" t="s">
        <v>885</v>
      </c>
      <c r="D251" s="962" t="s">
        <v>1404</v>
      </c>
      <c r="E251" s="962" t="s">
        <v>1404</v>
      </c>
      <c r="F251" s="962" t="s">
        <v>1404</v>
      </c>
      <c r="G251" s="962" t="s">
        <v>1624</v>
      </c>
      <c r="H251" s="962" t="s">
        <v>1415</v>
      </c>
      <c r="I251" s="962" t="s">
        <v>1427</v>
      </c>
      <c r="J251" s="962" t="s">
        <v>1415</v>
      </c>
      <c r="K251" s="962" t="s">
        <v>1427</v>
      </c>
      <c r="L251" s="962" t="s">
        <v>1602</v>
      </c>
      <c r="M251" s="962" t="s">
        <v>6</v>
      </c>
      <c r="N251" s="962" t="s">
        <v>6</v>
      </c>
      <c r="O251" s="962" t="s">
        <v>1410</v>
      </c>
      <c r="P251" s="962" t="s">
        <v>1410</v>
      </c>
      <c r="Q251" s="962" t="s">
        <v>1410</v>
      </c>
      <c r="R251" s="962" t="s">
        <v>1410</v>
      </c>
      <c r="S251" s="962" t="s">
        <v>1410</v>
      </c>
      <c r="T251" s="962" t="s">
        <v>1404</v>
      </c>
      <c r="U251" s="963" t="s">
        <v>6</v>
      </c>
      <c r="V251" s="963" t="s">
        <v>6</v>
      </c>
      <c r="W251" s="968" t="s">
        <v>6</v>
      </c>
      <c r="X251" s="962" t="s">
        <v>6</v>
      </c>
      <c r="Y251" s="968" t="s">
        <v>6</v>
      </c>
      <c r="Z251" s="963" t="s">
        <v>6</v>
      </c>
      <c r="AA251" s="962" t="s">
        <v>6</v>
      </c>
      <c r="AB251" s="963" t="s">
        <v>6</v>
      </c>
      <c r="AC251" s="963" t="s">
        <v>6</v>
      </c>
      <c r="AD251" s="964" t="s">
        <v>1459</v>
      </c>
      <c r="AE251" s="962" t="s">
        <v>1410</v>
      </c>
      <c r="AF251" s="962" t="s">
        <v>1410</v>
      </c>
      <c r="AG251" s="962" t="s">
        <v>1410</v>
      </c>
      <c r="AH251" s="962" t="s">
        <v>1410</v>
      </c>
      <c r="AI251" s="962" t="s">
        <v>1410</v>
      </c>
      <c r="AJ251" s="962" t="s">
        <v>1410</v>
      </c>
      <c r="AK251" s="962" t="s">
        <v>1410</v>
      </c>
      <c r="AL251" s="962" t="s">
        <v>1410</v>
      </c>
      <c r="AM251" s="962" t="s">
        <v>1410</v>
      </c>
      <c r="AN251" s="962" t="s">
        <v>1410</v>
      </c>
      <c r="AO251" s="962" t="s">
        <v>1410</v>
      </c>
      <c r="AP251" s="962" t="s">
        <v>1410</v>
      </c>
      <c r="AQ251" s="962" t="s">
        <v>1410</v>
      </c>
      <c r="AR251" s="962" t="s">
        <v>1410</v>
      </c>
      <c r="AS251" s="962" t="s">
        <v>1410</v>
      </c>
      <c r="AT251" s="962" t="s">
        <v>1410</v>
      </c>
      <c r="AU251" s="962" t="s">
        <v>1410</v>
      </c>
      <c r="AV251" s="962" t="s">
        <v>1410</v>
      </c>
      <c r="AW251" s="962" t="s">
        <v>1410</v>
      </c>
      <c r="AX251" s="962" t="s">
        <v>1431</v>
      </c>
      <c r="AY251" s="962" t="s">
        <v>1749</v>
      </c>
      <c r="AZ251" s="962" t="s">
        <v>1601</v>
      </c>
      <c r="BA251" s="962" t="s">
        <v>1459</v>
      </c>
      <c r="BB251" s="965" t="s">
        <v>2300</v>
      </c>
      <c r="BC251" s="965" t="s">
        <v>3873</v>
      </c>
      <c r="BD251" s="962" t="s">
        <v>6</v>
      </c>
      <c r="BE251" s="962" t="s">
        <v>1459</v>
      </c>
      <c r="BF251" s="962" t="s">
        <v>3853</v>
      </c>
      <c r="BG251" s="962" t="s">
        <v>3854</v>
      </c>
      <c r="BH251" s="962" t="s">
        <v>1484</v>
      </c>
      <c r="BI251" s="962" t="s">
        <v>3811</v>
      </c>
      <c r="BJ251" s="962" t="s">
        <v>1410</v>
      </c>
      <c r="BK251" s="962" t="s">
        <v>1410</v>
      </c>
      <c r="BL251" s="962" t="s">
        <v>1410</v>
      </c>
      <c r="BM251" s="962" t="s">
        <v>1410</v>
      </c>
      <c r="BN251" s="962" t="s">
        <v>1410</v>
      </c>
      <c r="BO251" s="962" t="s">
        <v>1410</v>
      </c>
      <c r="BP251" s="962" t="s">
        <v>1410</v>
      </c>
      <c r="BQ251" s="962" t="s">
        <v>1410</v>
      </c>
      <c r="BR251" s="962" t="s">
        <v>1410</v>
      </c>
      <c r="BS251" s="962" t="s">
        <v>5217</v>
      </c>
      <c r="BT251" s="962" t="s">
        <v>1410</v>
      </c>
      <c r="BU251" s="962" t="s">
        <v>1410</v>
      </c>
      <c r="BV251" s="962" t="s">
        <v>1410</v>
      </c>
      <c r="BW251" s="962" t="s">
        <v>1410</v>
      </c>
      <c r="BX251" s="962" t="s">
        <v>1410</v>
      </c>
      <c r="BY251" s="962" t="s">
        <v>1410</v>
      </c>
      <c r="BZ251" s="962" t="s">
        <v>1410</v>
      </c>
      <c r="CA251" s="962" t="s">
        <v>1410</v>
      </c>
      <c r="CB251" s="962" t="s">
        <v>1410</v>
      </c>
      <c r="CC251" s="962" t="s">
        <v>3811</v>
      </c>
      <c r="CD251" s="962" t="s">
        <v>5217</v>
      </c>
      <c r="CE251" s="962" t="s">
        <v>5596</v>
      </c>
      <c r="CF251" s="962" t="s">
        <v>5597</v>
      </c>
      <c r="CG251" s="962" t="s">
        <v>5598</v>
      </c>
      <c r="CH251" s="962" t="s">
        <v>5599</v>
      </c>
      <c r="CI251" s="962" t="s">
        <v>5600</v>
      </c>
      <c r="CJ251" s="962" t="s">
        <v>5601</v>
      </c>
      <c r="CK251" s="962" t="s">
        <v>5602</v>
      </c>
      <c r="CL251" s="962" t="s">
        <v>5603</v>
      </c>
      <c r="CM251" s="962" t="s">
        <v>5604</v>
      </c>
      <c r="CN251" s="962" t="s">
        <v>5605</v>
      </c>
      <c r="CO251" s="962" t="s">
        <v>5606</v>
      </c>
      <c r="CP251" s="962" t="s">
        <v>5607</v>
      </c>
      <c r="CQ251" s="962" t="s">
        <v>5607</v>
      </c>
      <c r="CR251" s="962" t="s">
        <v>12</v>
      </c>
    </row>
    <row r="252">
      <c r="B252" s="966" t="s">
        <v>1075</v>
      </c>
      <c r="C252" s="962" t="s">
        <v>885</v>
      </c>
      <c r="D252" s="962" t="s">
        <v>1404</v>
      </c>
      <c r="E252" s="962" t="s">
        <v>1404</v>
      </c>
      <c r="F252" s="962" t="s">
        <v>1404</v>
      </c>
      <c r="G252" s="962" t="s">
        <v>1624</v>
      </c>
      <c r="H252" s="962" t="s">
        <v>1459</v>
      </c>
      <c r="I252" s="962" t="s">
        <v>1463</v>
      </c>
      <c r="J252" s="962" t="s">
        <v>1459</v>
      </c>
      <c r="K252" s="962" t="s">
        <v>1463</v>
      </c>
      <c r="L252" s="962" t="s">
        <v>1602</v>
      </c>
      <c r="M252" s="962" t="s">
        <v>6</v>
      </c>
      <c r="N252" s="962" t="s">
        <v>6</v>
      </c>
      <c r="O252" s="962" t="s">
        <v>1410</v>
      </c>
      <c r="P252" s="962" t="s">
        <v>1410</v>
      </c>
      <c r="Q252" s="962" t="s">
        <v>1410</v>
      </c>
      <c r="R252" s="962" t="s">
        <v>1410</v>
      </c>
      <c r="S252" s="962" t="s">
        <v>1410</v>
      </c>
      <c r="T252" s="962" t="s">
        <v>1404</v>
      </c>
      <c r="U252" s="963" t="s">
        <v>6</v>
      </c>
      <c r="V252" s="963" t="s">
        <v>6</v>
      </c>
      <c r="W252" s="968" t="s">
        <v>6</v>
      </c>
      <c r="X252" s="962" t="s">
        <v>6</v>
      </c>
      <c r="Y252" s="968" t="s">
        <v>6</v>
      </c>
      <c r="Z252" s="963" t="s">
        <v>6</v>
      </c>
      <c r="AA252" s="962" t="s">
        <v>6</v>
      </c>
      <c r="AB252" s="963" t="s">
        <v>6</v>
      </c>
      <c r="AC252" s="963" t="s">
        <v>6</v>
      </c>
      <c r="AD252" s="964" t="s">
        <v>1459</v>
      </c>
      <c r="AE252" s="962" t="s">
        <v>1410</v>
      </c>
      <c r="AF252" s="962" t="s">
        <v>1410</v>
      </c>
      <c r="AG252" s="962" t="s">
        <v>1410</v>
      </c>
      <c r="AH252" s="962" t="s">
        <v>1410</v>
      </c>
      <c r="AI252" s="962" t="s">
        <v>1410</v>
      </c>
      <c r="AJ252" s="962" t="s">
        <v>1410</v>
      </c>
      <c r="AK252" s="962" t="s">
        <v>1410</v>
      </c>
      <c r="AL252" s="962" t="s">
        <v>1410</v>
      </c>
      <c r="AM252" s="962" t="s">
        <v>1410</v>
      </c>
      <c r="AN252" s="962" t="s">
        <v>1410</v>
      </c>
      <c r="AO252" s="962" t="s">
        <v>1410</v>
      </c>
      <c r="AP252" s="962" t="s">
        <v>1410</v>
      </c>
      <c r="AQ252" s="962" t="s">
        <v>1410</v>
      </c>
      <c r="AR252" s="962" t="s">
        <v>1410</v>
      </c>
      <c r="AS252" s="962" t="s">
        <v>1410</v>
      </c>
      <c r="AT252" s="962" t="s">
        <v>1410</v>
      </c>
      <c r="AU252" s="962" t="s">
        <v>1410</v>
      </c>
      <c r="AV252" s="962" t="s">
        <v>1410</v>
      </c>
      <c r="AW252" s="962" t="s">
        <v>1410</v>
      </c>
      <c r="AX252" s="962" t="s">
        <v>1431</v>
      </c>
      <c r="AY252" s="962" t="s">
        <v>1749</v>
      </c>
      <c r="AZ252" s="962" t="s">
        <v>1601</v>
      </c>
      <c r="BA252" s="962" t="s">
        <v>1459</v>
      </c>
      <c r="BB252" s="965" t="s">
        <v>2300</v>
      </c>
      <c r="BC252" s="965" t="s">
        <v>3873</v>
      </c>
      <c r="BD252" s="962" t="s">
        <v>6</v>
      </c>
      <c r="BE252" s="962" t="s">
        <v>1459</v>
      </c>
      <c r="BF252" s="962" t="s">
        <v>3853</v>
      </c>
      <c r="BG252" s="962" t="s">
        <v>3854</v>
      </c>
      <c r="BH252" s="962" t="s">
        <v>1484</v>
      </c>
      <c r="BI252" s="962" t="s">
        <v>3811</v>
      </c>
      <c r="BJ252" s="962" t="s">
        <v>1410</v>
      </c>
      <c r="BK252" s="962" t="s">
        <v>1410</v>
      </c>
      <c r="BL252" s="962" t="s">
        <v>1410</v>
      </c>
      <c r="BM252" s="962" t="s">
        <v>1410</v>
      </c>
      <c r="BN252" s="962" t="s">
        <v>1410</v>
      </c>
      <c r="BO252" s="962" t="s">
        <v>1410</v>
      </c>
      <c r="BP252" s="962" t="s">
        <v>1410</v>
      </c>
      <c r="BQ252" s="962" t="s">
        <v>1410</v>
      </c>
      <c r="BR252" s="962" t="s">
        <v>1410</v>
      </c>
      <c r="BS252" s="962" t="s">
        <v>5217</v>
      </c>
      <c r="BT252" s="962" t="s">
        <v>1410</v>
      </c>
      <c r="BU252" s="962" t="s">
        <v>1410</v>
      </c>
      <c r="BV252" s="962" t="s">
        <v>1410</v>
      </c>
      <c r="BW252" s="962" t="s">
        <v>1410</v>
      </c>
      <c r="BX252" s="962" t="s">
        <v>1410</v>
      </c>
      <c r="BY252" s="962" t="s">
        <v>1410</v>
      </c>
      <c r="BZ252" s="962" t="s">
        <v>1410</v>
      </c>
      <c r="CA252" s="962" t="s">
        <v>1410</v>
      </c>
      <c r="CB252" s="962" t="s">
        <v>1410</v>
      </c>
      <c r="CC252" s="962" t="s">
        <v>3811</v>
      </c>
      <c r="CD252" s="962" t="s">
        <v>5217</v>
      </c>
      <c r="CE252" s="962" t="s">
        <v>5596</v>
      </c>
      <c r="CF252" s="962" t="s">
        <v>5597</v>
      </c>
      <c r="CG252" s="962" t="s">
        <v>5598</v>
      </c>
      <c r="CH252" s="962" t="s">
        <v>5599</v>
      </c>
      <c r="CI252" s="962" t="s">
        <v>5600</v>
      </c>
      <c r="CJ252" s="962" t="s">
        <v>5608</v>
      </c>
      <c r="CK252" s="962" t="s">
        <v>5609</v>
      </c>
      <c r="CL252" s="962" t="s">
        <v>5610</v>
      </c>
      <c r="CM252" s="962" t="s">
        <v>5611</v>
      </c>
      <c r="CN252" s="962" t="s">
        <v>5605</v>
      </c>
      <c r="CO252" s="962" t="s">
        <v>5606</v>
      </c>
      <c r="CP252" s="962" t="s">
        <v>5607</v>
      </c>
      <c r="CQ252" s="962" t="s">
        <v>5607</v>
      </c>
      <c r="CR252" s="962" t="s">
        <v>12</v>
      </c>
    </row>
    <row r="253">
      <c r="B253" s="961" t="s">
        <v>1076</v>
      </c>
      <c r="C253" s="962" t="s">
        <v>885</v>
      </c>
      <c r="D253" s="962" t="s">
        <v>1404</v>
      </c>
      <c r="E253" s="962" t="s">
        <v>1404</v>
      </c>
      <c r="F253" s="962" t="s">
        <v>1404</v>
      </c>
      <c r="G253" s="962" t="s">
        <v>1624</v>
      </c>
      <c r="H253" s="962" t="s">
        <v>1514</v>
      </c>
      <c r="I253" s="962" t="s">
        <v>1456</v>
      </c>
      <c r="J253" s="962" t="s">
        <v>1514</v>
      </c>
      <c r="K253" s="962" t="s">
        <v>1456</v>
      </c>
      <c r="L253" s="962" t="s">
        <v>1548</v>
      </c>
      <c r="M253" s="962" t="s">
        <v>6</v>
      </c>
      <c r="N253" s="962" t="s">
        <v>6</v>
      </c>
      <c r="O253" s="962" t="s">
        <v>1410</v>
      </c>
      <c r="P253" s="962" t="s">
        <v>1410</v>
      </c>
      <c r="Q253" s="962" t="s">
        <v>1410</v>
      </c>
      <c r="R253" s="962" t="s">
        <v>1410</v>
      </c>
      <c r="S253" s="962" t="s">
        <v>1410</v>
      </c>
      <c r="T253" s="962" t="s">
        <v>5595</v>
      </c>
      <c r="U253" s="963" t="s">
        <v>6</v>
      </c>
      <c r="V253" s="963" t="s">
        <v>6</v>
      </c>
      <c r="W253" s="968" t="s">
        <v>6</v>
      </c>
      <c r="X253" s="962" t="s">
        <v>6</v>
      </c>
      <c r="Y253" s="968" t="s">
        <v>6</v>
      </c>
      <c r="Z253" s="963" t="s">
        <v>6</v>
      </c>
      <c r="AA253" s="962" t="s">
        <v>6</v>
      </c>
      <c r="AB253" s="963" t="s">
        <v>6</v>
      </c>
      <c r="AC253" s="963" t="s">
        <v>6</v>
      </c>
      <c r="AD253" s="964" t="s">
        <v>1459</v>
      </c>
      <c r="AE253" s="962" t="s">
        <v>1410</v>
      </c>
      <c r="AF253" s="962" t="s">
        <v>1410</v>
      </c>
      <c r="AG253" s="962" t="s">
        <v>1410</v>
      </c>
      <c r="AH253" s="962" t="s">
        <v>1410</v>
      </c>
      <c r="AI253" s="962" t="s">
        <v>1410</v>
      </c>
      <c r="AJ253" s="962" t="s">
        <v>1410</v>
      </c>
      <c r="AK253" s="962" t="s">
        <v>1410</v>
      </c>
      <c r="AL253" s="962" t="s">
        <v>1410</v>
      </c>
      <c r="AM253" s="962" t="s">
        <v>1410</v>
      </c>
      <c r="AN253" s="962" t="s">
        <v>1410</v>
      </c>
      <c r="AO253" s="962" t="s">
        <v>1410</v>
      </c>
      <c r="AP253" s="962" t="s">
        <v>1410</v>
      </c>
      <c r="AQ253" s="962" t="s">
        <v>1410</v>
      </c>
      <c r="AR253" s="962" t="s">
        <v>1410</v>
      </c>
      <c r="AS253" s="962" t="s">
        <v>1410</v>
      </c>
      <c r="AT253" s="962" t="s">
        <v>1410</v>
      </c>
      <c r="AU253" s="962" t="s">
        <v>1410</v>
      </c>
      <c r="AV253" s="962" t="s">
        <v>1410</v>
      </c>
      <c r="AW253" s="962" t="s">
        <v>1410</v>
      </c>
      <c r="AX253" s="962" t="s">
        <v>1431</v>
      </c>
      <c r="AY253" s="962" t="s">
        <v>1749</v>
      </c>
      <c r="AZ253" s="962" t="s">
        <v>1601</v>
      </c>
      <c r="BA253" s="962" t="s">
        <v>1459</v>
      </c>
      <c r="BB253" s="965" t="s">
        <v>2300</v>
      </c>
      <c r="BC253" s="965" t="s">
        <v>3873</v>
      </c>
      <c r="BD253" s="962" t="s">
        <v>6</v>
      </c>
      <c r="BE253" s="962" t="s">
        <v>1459</v>
      </c>
      <c r="BF253" s="962" t="s">
        <v>3853</v>
      </c>
      <c r="BG253" s="962" t="s">
        <v>3854</v>
      </c>
      <c r="BH253" s="962" t="s">
        <v>1484</v>
      </c>
      <c r="BI253" s="962" t="s">
        <v>3811</v>
      </c>
      <c r="BJ253" s="962" t="s">
        <v>1410</v>
      </c>
      <c r="BK253" s="962" t="s">
        <v>1410</v>
      </c>
      <c r="BL253" s="962" t="s">
        <v>1410</v>
      </c>
      <c r="BM253" s="962" t="s">
        <v>1410</v>
      </c>
      <c r="BN253" s="962" t="s">
        <v>1410</v>
      </c>
      <c r="BO253" s="962" t="s">
        <v>1410</v>
      </c>
      <c r="BP253" s="962" t="s">
        <v>1410</v>
      </c>
      <c r="BQ253" s="962" t="s">
        <v>1410</v>
      </c>
      <c r="BR253" s="962" t="s">
        <v>1410</v>
      </c>
      <c r="BS253" s="962" t="s">
        <v>5217</v>
      </c>
      <c r="BT253" s="962" t="s">
        <v>1410</v>
      </c>
      <c r="BU253" s="962" t="s">
        <v>1410</v>
      </c>
      <c r="BV253" s="962" t="s">
        <v>1410</v>
      </c>
      <c r="BW253" s="962" t="s">
        <v>1410</v>
      </c>
      <c r="BX253" s="962" t="s">
        <v>1410</v>
      </c>
      <c r="BY253" s="962" t="s">
        <v>1410</v>
      </c>
      <c r="BZ253" s="962" t="s">
        <v>1410</v>
      </c>
      <c r="CA253" s="962" t="s">
        <v>1410</v>
      </c>
      <c r="CB253" s="962" t="s">
        <v>1410</v>
      </c>
      <c r="CC253" s="962" t="s">
        <v>3811</v>
      </c>
      <c r="CD253" s="962" t="s">
        <v>5217</v>
      </c>
      <c r="CE253" s="962" t="s">
        <v>5596</v>
      </c>
      <c r="CF253" s="962" t="s">
        <v>5597</v>
      </c>
      <c r="CG253" s="962" t="s">
        <v>5598</v>
      </c>
      <c r="CH253" s="962" t="s">
        <v>5599</v>
      </c>
      <c r="CI253" s="962" t="s">
        <v>5600</v>
      </c>
      <c r="CJ253" s="962" t="s">
        <v>5612</v>
      </c>
      <c r="CK253" s="962" t="s">
        <v>5613</v>
      </c>
      <c r="CL253" s="962" t="s">
        <v>5614</v>
      </c>
      <c r="CM253" s="962" t="s">
        <v>5615</v>
      </c>
      <c r="CN253" s="962" t="s">
        <v>5605</v>
      </c>
      <c r="CO253" s="962" t="s">
        <v>5606</v>
      </c>
      <c r="CP253" s="962" t="s">
        <v>5607</v>
      </c>
      <c r="CQ253" s="962" t="s">
        <v>5607</v>
      </c>
      <c r="CR253" s="962" t="s">
        <v>12</v>
      </c>
    </row>
    <row r="254">
      <c r="B254" s="961" t="s">
        <v>1077</v>
      </c>
      <c r="C254" s="962" t="s">
        <v>885</v>
      </c>
      <c r="D254" s="962" t="s">
        <v>1404</v>
      </c>
      <c r="E254" s="962" t="s">
        <v>1404</v>
      </c>
      <c r="F254" s="962" t="s">
        <v>1404</v>
      </c>
      <c r="G254" s="962" t="s">
        <v>1624</v>
      </c>
      <c r="H254" s="962" t="s">
        <v>1514</v>
      </c>
      <c r="I254" s="962" t="s">
        <v>1456</v>
      </c>
      <c r="J254" s="962" t="s">
        <v>1514</v>
      </c>
      <c r="K254" s="962" t="s">
        <v>1456</v>
      </c>
      <c r="L254" s="962" t="s">
        <v>1548</v>
      </c>
      <c r="M254" s="962" t="s">
        <v>6</v>
      </c>
      <c r="N254" s="962" t="s">
        <v>6</v>
      </c>
      <c r="O254" s="962" t="s">
        <v>1410</v>
      </c>
      <c r="P254" s="962" t="s">
        <v>1410</v>
      </c>
      <c r="Q254" s="962" t="s">
        <v>1410</v>
      </c>
      <c r="R254" s="962" t="s">
        <v>1410</v>
      </c>
      <c r="S254" s="962" t="s">
        <v>1410</v>
      </c>
      <c r="T254" s="962" t="s">
        <v>5595</v>
      </c>
      <c r="U254" s="963" t="s">
        <v>6</v>
      </c>
      <c r="V254" s="963" t="s">
        <v>6</v>
      </c>
      <c r="W254" s="968" t="s">
        <v>6</v>
      </c>
      <c r="X254" s="962" t="s">
        <v>6</v>
      </c>
      <c r="Y254" s="968" t="s">
        <v>6</v>
      </c>
      <c r="Z254" s="963" t="s">
        <v>6</v>
      </c>
      <c r="AA254" s="962" t="s">
        <v>6</v>
      </c>
      <c r="AB254" s="963" t="s">
        <v>6</v>
      </c>
      <c r="AC254" s="963" t="s">
        <v>6</v>
      </c>
      <c r="AD254" s="964" t="s">
        <v>1459</v>
      </c>
      <c r="AE254" s="962" t="s">
        <v>1410</v>
      </c>
      <c r="AF254" s="962" t="s">
        <v>1410</v>
      </c>
      <c r="AG254" s="962" t="s">
        <v>1410</v>
      </c>
      <c r="AH254" s="962" t="s">
        <v>1410</v>
      </c>
      <c r="AI254" s="962" t="s">
        <v>1410</v>
      </c>
      <c r="AJ254" s="962" t="s">
        <v>1410</v>
      </c>
      <c r="AK254" s="962" t="s">
        <v>1410</v>
      </c>
      <c r="AL254" s="962" t="s">
        <v>1410</v>
      </c>
      <c r="AM254" s="962" t="s">
        <v>1410</v>
      </c>
      <c r="AN254" s="962" t="s">
        <v>1410</v>
      </c>
      <c r="AO254" s="962" t="s">
        <v>1410</v>
      </c>
      <c r="AP254" s="962" t="s">
        <v>1410</v>
      </c>
      <c r="AQ254" s="962" t="s">
        <v>1410</v>
      </c>
      <c r="AR254" s="962" t="s">
        <v>1410</v>
      </c>
      <c r="AS254" s="962" t="s">
        <v>1410</v>
      </c>
      <c r="AT254" s="962" t="s">
        <v>1410</v>
      </c>
      <c r="AU254" s="962" t="s">
        <v>1410</v>
      </c>
      <c r="AV254" s="962" t="s">
        <v>1410</v>
      </c>
      <c r="AW254" s="962" t="s">
        <v>1410</v>
      </c>
      <c r="AX254" s="962" t="s">
        <v>1431</v>
      </c>
      <c r="AY254" s="962" t="s">
        <v>1749</v>
      </c>
      <c r="AZ254" s="962" t="s">
        <v>1601</v>
      </c>
      <c r="BA254" s="962" t="s">
        <v>1459</v>
      </c>
      <c r="BB254" s="965" t="s">
        <v>2300</v>
      </c>
      <c r="BC254" s="965" t="s">
        <v>3873</v>
      </c>
      <c r="BD254" s="962" t="s">
        <v>6</v>
      </c>
      <c r="BE254" s="962" t="s">
        <v>1459</v>
      </c>
      <c r="BF254" s="962" t="s">
        <v>3853</v>
      </c>
      <c r="BG254" s="962" t="s">
        <v>3854</v>
      </c>
      <c r="BH254" s="962" t="s">
        <v>1484</v>
      </c>
      <c r="BI254" s="962" t="s">
        <v>3811</v>
      </c>
      <c r="BJ254" s="962" t="s">
        <v>1410</v>
      </c>
      <c r="BK254" s="962" t="s">
        <v>1410</v>
      </c>
      <c r="BL254" s="962" t="s">
        <v>1410</v>
      </c>
      <c r="BM254" s="962" t="s">
        <v>1410</v>
      </c>
      <c r="BN254" s="962" t="s">
        <v>1410</v>
      </c>
      <c r="BO254" s="962" t="s">
        <v>1410</v>
      </c>
      <c r="BP254" s="962" t="s">
        <v>1410</v>
      </c>
      <c r="BQ254" s="962" t="s">
        <v>1410</v>
      </c>
      <c r="BR254" s="962" t="s">
        <v>1410</v>
      </c>
      <c r="BS254" s="962" t="s">
        <v>5217</v>
      </c>
      <c r="BT254" s="962" t="s">
        <v>1410</v>
      </c>
      <c r="BU254" s="962" t="s">
        <v>1410</v>
      </c>
      <c r="BV254" s="962" t="s">
        <v>1410</v>
      </c>
      <c r="BW254" s="962" t="s">
        <v>1410</v>
      </c>
      <c r="BX254" s="962" t="s">
        <v>1410</v>
      </c>
      <c r="BY254" s="962" t="s">
        <v>1410</v>
      </c>
      <c r="BZ254" s="962" t="s">
        <v>1410</v>
      </c>
      <c r="CA254" s="962" t="s">
        <v>1410</v>
      </c>
      <c r="CB254" s="962" t="s">
        <v>1410</v>
      </c>
      <c r="CC254" s="962" t="s">
        <v>3811</v>
      </c>
      <c r="CD254" s="962" t="s">
        <v>5217</v>
      </c>
      <c r="CE254" s="962" t="s">
        <v>5596</v>
      </c>
      <c r="CF254" s="962" t="s">
        <v>5597</v>
      </c>
      <c r="CG254" s="962" t="s">
        <v>5598</v>
      </c>
      <c r="CH254" s="962" t="s">
        <v>5599</v>
      </c>
      <c r="CI254" s="962" t="s">
        <v>5600</v>
      </c>
      <c r="CJ254" s="962" t="s">
        <v>5612</v>
      </c>
      <c r="CK254" s="962" t="s">
        <v>5613</v>
      </c>
      <c r="CL254" s="962" t="s">
        <v>5614</v>
      </c>
      <c r="CM254" s="962" t="s">
        <v>5615</v>
      </c>
      <c r="CN254" s="962" t="s">
        <v>5605</v>
      </c>
      <c r="CO254" s="962" t="s">
        <v>5606</v>
      </c>
      <c r="CP254" s="962" t="s">
        <v>5607</v>
      </c>
      <c r="CQ254" s="962" t="s">
        <v>5607</v>
      </c>
      <c r="CR254" s="962" t="s">
        <v>12</v>
      </c>
    </row>
    <row r="255">
      <c r="B255" s="961" t="s">
        <v>1078</v>
      </c>
      <c r="C255" s="962" t="s">
        <v>885</v>
      </c>
      <c r="D255" s="962" t="s">
        <v>1404</v>
      </c>
      <c r="E255" s="962" t="s">
        <v>1404</v>
      </c>
      <c r="F255" s="962" t="s">
        <v>1404</v>
      </c>
      <c r="G255" s="962" t="s">
        <v>1624</v>
      </c>
      <c r="H255" s="962" t="s">
        <v>1415</v>
      </c>
      <c r="I255" s="962" t="s">
        <v>2159</v>
      </c>
      <c r="J255" s="962" t="s">
        <v>1415</v>
      </c>
      <c r="K255" s="962" t="s">
        <v>2159</v>
      </c>
      <c r="L255" s="962" t="s">
        <v>1548</v>
      </c>
      <c r="M255" s="962" t="s">
        <v>6</v>
      </c>
      <c r="N255" s="962" t="s">
        <v>6</v>
      </c>
      <c r="O255" s="962" t="s">
        <v>1410</v>
      </c>
      <c r="P255" s="962" t="s">
        <v>1410</v>
      </c>
      <c r="Q255" s="962" t="s">
        <v>1410</v>
      </c>
      <c r="R255" s="962" t="s">
        <v>1410</v>
      </c>
      <c r="S255" s="962" t="s">
        <v>1410</v>
      </c>
      <c r="T255" s="962" t="s">
        <v>5595</v>
      </c>
      <c r="U255" s="963" t="s">
        <v>6</v>
      </c>
      <c r="V255" s="963" t="s">
        <v>6</v>
      </c>
      <c r="W255" s="968" t="s">
        <v>6</v>
      </c>
      <c r="X255" s="962" t="s">
        <v>6</v>
      </c>
      <c r="Y255" s="968" t="s">
        <v>6</v>
      </c>
      <c r="Z255" s="963" t="s">
        <v>6</v>
      </c>
      <c r="AA255" s="962" t="s">
        <v>6</v>
      </c>
      <c r="AB255" s="963" t="s">
        <v>6</v>
      </c>
      <c r="AC255" s="963" t="s">
        <v>6</v>
      </c>
      <c r="AD255" s="964" t="s">
        <v>1459</v>
      </c>
      <c r="AE255" s="962" t="s">
        <v>1410</v>
      </c>
      <c r="AF255" s="962" t="s">
        <v>1410</v>
      </c>
      <c r="AG255" s="962" t="s">
        <v>1410</v>
      </c>
      <c r="AH255" s="962" t="s">
        <v>1410</v>
      </c>
      <c r="AI255" s="962" t="s">
        <v>1410</v>
      </c>
      <c r="AJ255" s="962" t="s">
        <v>1410</v>
      </c>
      <c r="AK255" s="962" t="s">
        <v>1410</v>
      </c>
      <c r="AL255" s="962" t="s">
        <v>1410</v>
      </c>
      <c r="AM255" s="962" t="s">
        <v>1410</v>
      </c>
      <c r="AN255" s="962" t="s">
        <v>1410</v>
      </c>
      <c r="AO255" s="962" t="s">
        <v>1410</v>
      </c>
      <c r="AP255" s="962" t="s">
        <v>1410</v>
      </c>
      <c r="AQ255" s="962" t="s">
        <v>1410</v>
      </c>
      <c r="AR255" s="962" t="s">
        <v>1410</v>
      </c>
      <c r="AS255" s="962" t="s">
        <v>1410</v>
      </c>
      <c r="AT255" s="962" t="s">
        <v>1410</v>
      </c>
      <c r="AU255" s="962" t="s">
        <v>1410</v>
      </c>
      <c r="AV255" s="962" t="s">
        <v>1410</v>
      </c>
      <c r="AW255" s="962" t="s">
        <v>1410</v>
      </c>
      <c r="AX255" s="962" t="s">
        <v>1431</v>
      </c>
      <c r="AY255" s="962" t="s">
        <v>1749</v>
      </c>
      <c r="AZ255" s="962" t="s">
        <v>1601</v>
      </c>
      <c r="BA255" s="962" t="s">
        <v>1459</v>
      </c>
      <c r="BB255" s="965" t="s">
        <v>2300</v>
      </c>
      <c r="BC255" s="965" t="s">
        <v>3873</v>
      </c>
      <c r="BD255" s="962" t="s">
        <v>6</v>
      </c>
      <c r="BE255" s="962" t="s">
        <v>1459</v>
      </c>
      <c r="BF255" s="962" t="s">
        <v>3853</v>
      </c>
      <c r="BG255" s="962" t="s">
        <v>3854</v>
      </c>
      <c r="BH255" s="962" t="s">
        <v>1484</v>
      </c>
      <c r="BI255" s="962" t="s">
        <v>3811</v>
      </c>
      <c r="BJ255" s="962" t="s">
        <v>1410</v>
      </c>
      <c r="BK255" s="962" t="s">
        <v>1410</v>
      </c>
      <c r="BL255" s="962" t="s">
        <v>1410</v>
      </c>
      <c r="BM255" s="962" t="s">
        <v>1410</v>
      </c>
      <c r="BN255" s="962" t="s">
        <v>1410</v>
      </c>
      <c r="BO255" s="962" t="s">
        <v>1410</v>
      </c>
      <c r="BP255" s="962" t="s">
        <v>1410</v>
      </c>
      <c r="BQ255" s="962" t="s">
        <v>1410</v>
      </c>
      <c r="BR255" s="962" t="s">
        <v>1410</v>
      </c>
      <c r="BS255" s="962" t="s">
        <v>5217</v>
      </c>
      <c r="BT255" s="962" t="s">
        <v>1410</v>
      </c>
      <c r="BU255" s="962" t="s">
        <v>1410</v>
      </c>
      <c r="BV255" s="962" t="s">
        <v>1410</v>
      </c>
      <c r="BW255" s="962" t="s">
        <v>1410</v>
      </c>
      <c r="BX255" s="962" t="s">
        <v>1410</v>
      </c>
      <c r="BY255" s="962" t="s">
        <v>1410</v>
      </c>
      <c r="BZ255" s="962" t="s">
        <v>1410</v>
      </c>
      <c r="CA255" s="962" t="s">
        <v>1410</v>
      </c>
      <c r="CB255" s="962" t="s">
        <v>1410</v>
      </c>
      <c r="CC255" s="962" t="s">
        <v>3811</v>
      </c>
      <c r="CD255" s="962" t="s">
        <v>5217</v>
      </c>
      <c r="CE255" s="962" t="s">
        <v>5596</v>
      </c>
      <c r="CF255" s="962" t="s">
        <v>5597</v>
      </c>
      <c r="CG255" s="962" t="s">
        <v>5598</v>
      </c>
      <c r="CH255" s="962" t="s">
        <v>5599</v>
      </c>
      <c r="CI255" s="962" t="s">
        <v>5600</v>
      </c>
      <c r="CJ255" s="962" t="s">
        <v>5601</v>
      </c>
      <c r="CK255" s="962" t="s">
        <v>5602</v>
      </c>
      <c r="CL255" s="962" t="s">
        <v>5603</v>
      </c>
      <c r="CM255" s="962" t="s">
        <v>5604</v>
      </c>
      <c r="CN255" s="962" t="s">
        <v>5605</v>
      </c>
      <c r="CO255" s="962" t="s">
        <v>5606</v>
      </c>
      <c r="CP255" s="962" t="s">
        <v>5607</v>
      </c>
      <c r="CQ255" s="962" t="s">
        <v>5607</v>
      </c>
      <c r="CR255" s="962" t="s">
        <v>12</v>
      </c>
    </row>
    <row r="256">
      <c r="B256" s="961" t="s">
        <v>1079</v>
      </c>
      <c r="C256" s="962" t="s">
        <v>885</v>
      </c>
      <c r="D256" s="962" t="s">
        <v>1404</v>
      </c>
      <c r="E256" s="962" t="s">
        <v>1404</v>
      </c>
      <c r="F256" s="962" t="s">
        <v>1404</v>
      </c>
      <c r="G256" s="962" t="s">
        <v>1624</v>
      </c>
      <c r="H256" s="962" t="s">
        <v>1514</v>
      </c>
      <c r="I256" s="962" t="s">
        <v>1456</v>
      </c>
      <c r="J256" s="962" t="s">
        <v>1514</v>
      </c>
      <c r="K256" s="962" t="s">
        <v>1456</v>
      </c>
      <c r="L256" s="962" t="s">
        <v>1548</v>
      </c>
      <c r="M256" s="962" t="s">
        <v>6</v>
      </c>
      <c r="N256" s="962" t="s">
        <v>6</v>
      </c>
      <c r="O256" s="962" t="s">
        <v>1410</v>
      </c>
      <c r="P256" s="962" t="s">
        <v>1410</v>
      </c>
      <c r="Q256" s="962" t="s">
        <v>1410</v>
      </c>
      <c r="R256" s="962" t="s">
        <v>1410</v>
      </c>
      <c r="S256" s="962" t="s">
        <v>1410</v>
      </c>
      <c r="T256" s="962" t="s">
        <v>5595</v>
      </c>
      <c r="U256" s="963" t="s">
        <v>6</v>
      </c>
      <c r="V256" s="963" t="s">
        <v>6</v>
      </c>
      <c r="W256" s="968" t="s">
        <v>6</v>
      </c>
      <c r="X256" s="962" t="s">
        <v>6</v>
      </c>
      <c r="Y256" s="968" t="s">
        <v>6</v>
      </c>
      <c r="Z256" s="963" t="s">
        <v>6</v>
      </c>
      <c r="AA256" s="962" t="s">
        <v>6</v>
      </c>
      <c r="AB256" s="963" t="s">
        <v>6</v>
      </c>
      <c r="AC256" s="963" t="s">
        <v>6</v>
      </c>
      <c r="AD256" s="964" t="s">
        <v>1459</v>
      </c>
      <c r="AE256" s="962" t="s">
        <v>1410</v>
      </c>
      <c r="AF256" s="962" t="s">
        <v>1410</v>
      </c>
      <c r="AG256" s="962" t="s">
        <v>1410</v>
      </c>
      <c r="AH256" s="962" t="s">
        <v>1410</v>
      </c>
      <c r="AI256" s="962" t="s">
        <v>1410</v>
      </c>
      <c r="AJ256" s="962" t="s">
        <v>1410</v>
      </c>
      <c r="AK256" s="962" t="s">
        <v>1410</v>
      </c>
      <c r="AL256" s="962" t="s">
        <v>1410</v>
      </c>
      <c r="AM256" s="962" t="s">
        <v>1410</v>
      </c>
      <c r="AN256" s="962" t="s">
        <v>1410</v>
      </c>
      <c r="AO256" s="962" t="s">
        <v>1410</v>
      </c>
      <c r="AP256" s="962" t="s">
        <v>1410</v>
      </c>
      <c r="AQ256" s="962" t="s">
        <v>1410</v>
      </c>
      <c r="AR256" s="962" t="s">
        <v>1410</v>
      </c>
      <c r="AS256" s="962" t="s">
        <v>1410</v>
      </c>
      <c r="AT256" s="962" t="s">
        <v>1410</v>
      </c>
      <c r="AU256" s="962" t="s">
        <v>1410</v>
      </c>
      <c r="AV256" s="962" t="s">
        <v>1410</v>
      </c>
      <c r="AW256" s="962" t="s">
        <v>1410</v>
      </c>
      <c r="AX256" s="962" t="s">
        <v>1431</v>
      </c>
      <c r="AY256" s="962" t="s">
        <v>1749</v>
      </c>
      <c r="AZ256" s="962" t="s">
        <v>1601</v>
      </c>
      <c r="BA256" s="962" t="s">
        <v>1459</v>
      </c>
      <c r="BB256" s="965" t="s">
        <v>2300</v>
      </c>
      <c r="BC256" s="965" t="s">
        <v>3873</v>
      </c>
      <c r="BD256" s="962" t="s">
        <v>6</v>
      </c>
      <c r="BE256" s="962" t="s">
        <v>1459</v>
      </c>
      <c r="BF256" s="962" t="s">
        <v>3853</v>
      </c>
      <c r="BG256" s="962" t="s">
        <v>3854</v>
      </c>
      <c r="BH256" s="962" t="s">
        <v>1484</v>
      </c>
      <c r="BI256" s="962" t="s">
        <v>3811</v>
      </c>
      <c r="BJ256" s="962" t="s">
        <v>1410</v>
      </c>
      <c r="BK256" s="962" t="s">
        <v>1410</v>
      </c>
      <c r="BL256" s="962" t="s">
        <v>1410</v>
      </c>
      <c r="BM256" s="962" t="s">
        <v>1410</v>
      </c>
      <c r="BN256" s="962" t="s">
        <v>1410</v>
      </c>
      <c r="BO256" s="962" t="s">
        <v>1410</v>
      </c>
      <c r="BP256" s="962" t="s">
        <v>1410</v>
      </c>
      <c r="BQ256" s="962" t="s">
        <v>1410</v>
      </c>
      <c r="BR256" s="962" t="s">
        <v>1410</v>
      </c>
      <c r="BS256" s="962" t="s">
        <v>5217</v>
      </c>
      <c r="BT256" s="962" t="s">
        <v>1410</v>
      </c>
      <c r="BU256" s="962" t="s">
        <v>1410</v>
      </c>
      <c r="BV256" s="962" t="s">
        <v>1410</v>
      </c>
      <c r="BW256" s="962" t="s">
        <v>1410</v>
      </c>
      <c r="BX256" s="962" t="s">
        <v>1410</v>
      </c>
      <c r="BY256" s="962" t="s">
        <v>1410</v>
      </c>
      <c r="BZ256" s="962" t="s">
        <v>1410</v>
      </c>
      <c r="CA256" s="962" t="s">
        <v>1410</v>
      </c>
      <c r="CB256" s="962" t="s">
        <v>1410</v>
      </c>
      <c r="CC256" s="962" t="s">
        <v>3811</v>
      </c>
      <c r="CD256" s="962" t="s">
        <v>5217</v>
      </c>
      <c r="CE256" s="962" t="s">
        <v>5596</v>
      </c>
      <c r="CF256" s="962" t="s">
        <v>5597</v>
      </c>
      <c r="CG256" s="962" t="s">
        <v>5598</v>
      </c>
      <c r="CH256" s="962" t="s">
        <v>5599</v>
      </c>
      <c r="CI256" s="962" t="s">
        <v>5600</v>
      </c>
      <c r="CJ256" s="962" t="s">
        <v>5612</v>
      </c>
      <c r="CK256" s="962" t="s">
        <v>5613</v>
      </c>
      <c r="CL256" s="962" t="s">
        <v>5614</v>
      </c>
      <c r="CM256" s="962" t="s">
        <v>5615</v>
      </c>
      <c r="CN256" s="962" t="s">
        <v>5605</v>
      </c>
      <c r="CO256" s="962" t="s">
        <v>5606</v>
      </c>
      <c r="CP256" s="962" t="s">
        <v>5607</v>
      </c>
      <c r="CQ256" s="962" t="s">
        <v>5607</v>
      </c>
      <c r="CR256" s="962" t="s">
        <v>12</v>
      </c>
    </row>
    <row r="257">
      <c r="B257" s="966" t="s">
        <v>1080</v>
      </c>
      <c r="C257" s="962" t="s">
        <v>885</v>
      </c>
      <c r="D257" s="962" t="s">
        <v>1404</v>
      </c>
      <c r="E257" s="962" t="s">
        <v>1404</v>
      </c>
      <c r="F257" s="962" t="s">
        <v>1404</v>
      </c>
      <c r="G257" s="962" t="s">
        <v>1624</v>
      </c>
      <c r="H257" s="962" t="s">
        <v>1459</v>
      </c>
      <c r="I257" s="962" t="s">
        <v>1463</v>
      </c>
      <c r="J257" s="962" t="s">
        <v>1459</v>
      </c>
      <c r="K257" s="962" t="s">
        <v>1463</v>
      </c>
      <c r="L257" s="962" t="s">
        <v>1602</v>
      </c>
      <c r="M257" s="962" t="s">
        <v>6</v>
      </c>
      <c r="N257" s="962" t="s">
        <v>6</v>
      </c>
      <c r="O257" s="962" t="s">
        <v>1410</v>
      </c>
      <c r="P257" s="962" t="s">
        <v>1410</v>
      </c>
      <c r="Q257" s="962" t="s">
        <v>1410</v>
      </c>
      <c r="R257" s="962" t="s">
        <v>1410</v>
      </c>
      <c r="S257" s="962" t="s">
        <v>1410</v>
      </c>
      <c r="T257" s="962" t="s">
        <v>1404</v>
      </c>
      <c r="U257" s="963" t="s">
        <v>6</v>
      </c>
      <c r="V257" s="963" t="s">
        <v>6</v>
      </c>
      <c r="W257" s="968" t="s">
        <v>6</v>
      </c>
      <c r="X257" s="962" t="s">
        <v>6</v>
      </c>
      <c r="Y257" s="968" t="s">
        <v>6</v>
      </c>
      <c r="Z257" s="963" t="s">
        <v>6</v>
      </c>
      <c r="AA257" s="962" t="s">
        <v>6</v>
      </c>
      <c r="AB257" s="963" t="s">
        <v>6</v>
      </c>
      <c r="AC257" s="963" t="s">
        <v>6</v>
      </c>
      <c r="AD257" s="964" t="s">
        <v>1459</v>
      </c>
      <c r="AE257" s="962" t="s">
        <v>1410</v>
      </c>
      <c r="AF257" s="962" t="s">
        <v>1410</v>
      </c>
      <c r="AG257" s="962" t="s">
        <v>1410</v>
      </c>
      <c r="AH257" s="962" t="s">
        <v>1410</v>
      </c>
      <c r="AI257" s="962" t="s">
        <v>1410</v>
      </c>
      <c r="AJ257" s="962" t="s">
        <v>1410</v>
      </c>
      <c r="AK257" s="962" t="s">
        <v>1410</v>
      </c>
      <c r="AL257" s="962" t="s">
        <v>1410</v>
      </c>
      <c r="AM257" s="962" t="s">
        <v>1410</v>
      </c>
      <c r="AN257" s="962" t="s">
        <v>1410</v>
      </c>
      <c r="AO257" s="962" t="s">
        <v>1410</v>
      </c>
      <c r="AP257" s="962" t="s">
        <v>1410</v>
      </c>
      <c r="AQ257" s="962" t="s">
        <v>1410</v>
      </c>
      <c r="AR257" s="962" t="s">
        <v>1410</v>
      </c>
      <c r="AS257" s="962" t="s">
        <v>1410</v>
      </c>
      <c r="AT257" s="962" t="s">
        <v>1410</v>
      </c>
      <c r="AU257" s="962" t="s">
        <v>1410</v>
      </c>
      <c r="AV257" s="962" t="s">
        <v>1410</v>
      </c>
      <c r="AW257" s="962" t="s">
        <v>1410</v>
      </c>
      <c r="AX257" s="962" t="s">
        <v>1431</v>
      </c>
      <c r="AY257" s="962" t="s">
        <v>1749</v>
      </c>
      <c r="AZ257" s="962" t="s">
        <v>1601</v>
      </c>
      <c r="BA257" s="962" t="s">
        <v>1459</v>
      </c>
      <c r="BB257" s="965" t="s">
        <v>2300</v>
      </c>
      <c r="BC257" s="965" t="s">
        <v>3873</v>
      </c>
      <c r="BD257" s="962" t="s">
        <v>6</v>
      </c>
      <c r="BE257" s="962" t="s">
        <v>1459</v>
      </c>
      <c r="BF257" s="962" t="s">
        <v>3853</v>
      </c>
      <c r="BG257" s="962" t="s">
        <v>3854</v>
      </c>
      <c r="BH257" s="962" t="s">
        <v>1484</v>
      </c>
      <c r="BI257" s="962" t="s">
        <v>3811</v>
      </c>
      <c r="BJ257" s="962" t="s">
        <v>1410</v>
      </c>
      <c r="BK257" s="962" t="s">
        <v>1410</v>
      </c>
      <c r="BL257" s="962" t="s">
        <v>1410</v>
      </c>
      <c r="BM257" s="962" t="s">
        <v>1410</v>
      </c>
      <c r="BN257" s="962" t="s">
        <v>1410</v>
      </c>
      <c r="BO257" s="962" t="s">
        <v>1410</v>
      </c>
      <c r="BP257" s="962" t="s">
        <v>1410</v>
      </c>
      <c r="BQ257" s="962" t="s">
        <v>1410</v>
      </c>
      <c r="BR257" s="962" t="s">
        <v>1410</v>
      </c>
      <c r="BS257" s="962" t="s">
        <v>5217</v>
      </c>
      <c r="BT257" s="962" t="s">
        <v>1410</v>
      </c>
      <c r="BU257" s="962" t="s">
        <v>1410</v>
      </c>
      <c r="BV257" s="962" t="s">
        <v>1410</v>
      </c>
      <c r="BW257" s="962" t="s">
        <v>1410</v>
      </c>
      <c r="BX257" s="962" t="s">
        <v>1410</v>
      </c>
      <c r="BY257" s="962" t="s">
        <v>1410</v>
      </c>
      <c r="BZ257" s="962" t="s">
        <v>1410</v>
      </c>
      <c r="CA257" s="962" t="s">
        <v>1410</v>
      </c>
      <c r="CB257" s="962" t="s">
        <v>1410</v>
      </c>
      <c r="CC257" s="962" t="s">
        <v>3811</v>
      </c>
      <c r="CD257" s="962" t="s">
        <v>5217</v>
      </c>
      <c r="CE257" s="962" t="s">
        <v>5596</v>
      </c>
      <c r="CF257" s="962" t="s">
        <v>5597</v>
      </c>
      <c r="CG257" s="962" t="s">
        <v>5598</v>
      </c>
      <c r="CH257" s="962" t="s">
        <v>5599</v>
      </c>
      <c r="CI257" s="962" t="s">
        <v>5600</v>
      </c>
      <c r="CJ257" s="962" t="s">
        <v>5608</v>
      </c>
      <c r="CK257" s="962" t="s">
        <v>5609</v>
      </c>
      <c r="CL257" s="962" t="s">
        <v>5610</v>
      </c>
      <c r="CM257" s="962" t="s">
        <v>5611</v>
      </c>
      <c r="CN257" s="962" t="s">
        <v>5605</v>
      </c>
      <c r="CO257" s="962" t="s">
        <v>5606</v>
      </c>
      <c r="CP257" s="962" t="s">
        <v>5607</v>
      </c>
      <c r="CQ257" s="962" t="s">
        <v>5607</v>
      </c>
      <c r="CR257" s="962" t="s">
        <v>12</v>
      </c>
    </row>
    <row r="258">
      <c r="B258" s="966" t="s">
        <v>1081</v>
      </c>
      <c r="C258" s="962" t="s">
        <v>885</v>
      </c>
      <c r="D258" s="962" t="s">
        <v>1404</v>
      </c>
      <c r="E258" s="962" t="s">
        <v>1404</v>
      </c>
      <c r="F258" s="962" t="s">
        <v>1404</v>
      </c>
      <c r="G258" s="962" t="s">
        <v>1624</v>
      </c>
      <c r="H258" s="962" t="s">
        <v>1548</v>
      </c>
      <c r="I258" s="962" t="s">
        <v>1675</v>
      </c>
      <c r="J258" s="962" t="s">
        <v>1548</v>
      </c>
      <c r="K258" s="962" t="s">
        <v>1675</v>
      </c>
      <c r="L258" s="962" t="s">
        <v>1602</v>
      </c>
      <c r="M258" s="962" t="s">
        <v>6</v>
      </c>
      <c r="N258" s="962" t="s">
        <v>6</v>
      </c>
      <c r="O258" s="962" t="s">
        <v>1410</v>
      </c>
      <c r="P258" s="962" t="s">
        <v>1410</v>
      </c>
      <c r="Q258" s="962" t="s">
        <v>1410</v>
      </c>
      <c r="R258" s="962" t="s">
        <v>1410</v>
      </c>
      <c r="S258" s="962" t="s">
        <v>1410</v>
      </c>
      <c r="T258" s="962" t="s">
        <v>1404</v>
      </c>
      <c r="U258" s="963" t="s">
        <v>6</v>
      </c>
      <c r="V258" s="963" t="s">
        <v>6</v>
      </c>
      <c r="W258" s="968" t="s">
        <v>6</v>
      </c>
      <c r="X258" s="962" t="s">
        <v>6</v>
      </c>
      <c r="Y258" s="968" t="s">
        <v>6</v>
      </c>
      <c r="Z258" s="963" t="s">
        <v>6</v>
      </c>
      <c r="AA258" s="962" t="s">
        <v>6</v>
      </c>
      <c r="AB258" s="963" t="s">
        <v>6</v>
      </c>
      <c r="AC258" s="963" t="s">
        <v>6</v>
      </c>
      <c r="AD258" s="964" t="s">
        <v>1514</v>
      </c>
      <c r="AE258" s="962" t="s">
        <v>1410</v>
      </c>
      <c r="AF258" s="962" t="s">
        <v>1410</v>
      </c>
      <c r="AG258" s="962" t="s">
        <v>1410</v>
      </c>
      <c r="AH258" s="962" t="s">
        <v>1410</v>
      </c>
      <c r="AI258" s="962" t="s">
        <v>1410</v>
      </c>
      <c r="AJ258" s="962" t="s">
        <v>1410</v>
      </c>
      <c r="AK258" s="962" t="s">
        <v>1410</v>
      </c>
      <c r="AL258" s="962" t="s">
        <v>1410</v>
      </c>
      <c r="AM258" s="962" t="s">
        <v>1410</v>
      </c>
      <c r="AN258" s="962" t="s">
        <v>1410</v>
      </c>
      <c r="AO258" s="962" t="s">
        <v>1410</v>
      </c>
      <c r="AP258" s="962" t="s">
        <v>1410</v>
      </c>
      <c r="AQ258" s="962" t="s">
        <v>1410</v>
      </c>
      <c r="AR258" s="962" t="s">
        <v>1410</v>
      </c>
      <c r="AS258" s="962" t="s">
        <v>1410</v>
      </c>
      <c r="AT258" s="962" t="s">
        <v>1410</v>
      </c>
      <c r="AU258" s="962" t="s">
        <v>1410</v>
      </c>
      <c r="AV258" s="962" t="s">
        <v>1410</v>
      </c>
      <c r="AW258" s="962" t="s">
        <v>1410</v>
      </c>
      <c r="AX258" s="962" t="s">
        <v>1412</v>
      </c>
      <c r="AY258" s="962" t="s">
        <v>5616</v>
      </c>
      <c r="AZ258" s="962" t="s">
        <v>4561</v>
      </c>
      <c r="BA258" s="962" t="s">
        <v>1459</v>
      </c>
      <c r="BB258" s="965" t="s">
        <v>5617</v>
      </c>
      <c r="BC258" s="965" t="s">
        <v>3873</v>
      </c>
      <c r="BD258" s="962" t="s">
        <v>6</v>
      </c>
      <c r="BE258" s="962" t="s">
        <v>1514</v>
      </c>
      <c r="BF258" s="962" t="s">
        <v>3900</v>
      </c>
      <c r="BG258" s="962" t="s">
        <v>3901</v>
      </c>
      <c r="BH258" s="962" t="s">
        <v>1456</v>
      </c>
      <c r="BI258" s="962" t="s">
        <v>2991</v>
      </c>
      <c r="BJ258" s="962" t="s">
        <v>1410</v>
      </c>
      <c r="BK258" s="962" t="s">
        <v>1410</v>
      </c>
      <c r="BL258" s="962" t="s">
        <v>1410</v>
      </c>
      <c r="BM258" s="962" t="s">
        <v>1410</v>
      </c>
      <c r="BN258" s="962" t="s">
        <v>1410</v>
      </c>
      <c r="BO258" s="962" t="s">
        <v>1410</v>
      </c>
      <c r="BP258" s="962" t="s">
        <v>1410</v>
      </c>
      <c r="BQ258" s="962" t="s">
        <v>1410</v>
      </c>
      <c r="BR258" s="962" t="s">
        <v>1410</v>
      </c>
      <c r="BS258" s="962" t="s">
        <v>5333</v>
      </c>
      <c r="BT258" s="962" t="s">
        <v>1410</v>
      </c>
      <c r="BU258" s="962" t="s">
        <v>1410</v>
      </c>
      <c r="BV258" s="962" t="s">
        <v>1410</v>
      </c>
      <c r="BW258" s="962" t="s">
        <v>1410</v>
      </c>
      <c r="BX258" s="962" t="s">
        <v>1410</v>
      </c>
      <c r="BY258" s="962" t="s">
        <v>1410</v>
      </c>
      <c r="BZ258" s="962" t="s">
        <v>1410</v>
      </c>
      <c r="CA258" s="962" t="s">
        <v>1410</v>
      </c>
      <c r="CB258" s="962" t="s">
        <v>1410</v>
      </c>
      <c r="CC258" s="962" t="s">
        <v>2991</v>
      </c>
      <c r="CD258" s="962" t="s">
        <v>5333</v>
      </c>
      <c r="CE258" s="962" t="s">
        <v>5334</v>
      </c>
      <c r="CF258" s="962" t="s">
        <v>5335</v>
      </c>
      <c r="CG258" s="962" t="s">
        <v>5336</v>
      </c>
      <c r="CH258" s="962" t="s">
        <v>5337</v>
      </c>
      <c r="CI258" s="962" t="s">
        <v>5338</v>
      </c>
      <c r="CJ258" s="962" t="s">
        <v>5339</v>
      </c>
      <c r="CK258" s="962" t="s">
        <v>5340</v>
      </c>
      <c r="CL258" s="962" t="s">
        <v>5341</v>
      </c>
      <c r="CM258" s="962" t="s">
        <v>5342</v>
      </c>
      <c r="CN258" s="962" t="s">
        <v>5343</v>
      </c>
      <c r="CO258" s="962" t="s">
        <v>5344</v>
      </c>
      <c r="CP258" s="962" t="s">
        <v>5345</v>
      </c>
      <c r="CQ258" s="962" t="s">
        <v>5345</v>
      </c>
      <c r="CR258" s="962" t="s">
        <v>12</v>
      </c>
    </row>
    <row r="259">
      <c r="B259" s="966" t="s">
        <v>1082</v>
      </c>
      <c r="C259" s="962" t="s">
        <v>885</v>
      </c>
      <c r="D259" s="962" t="s">
        <v>1404</v>
      </c>
      <c r="E259" s="962" t="s">
        <v>1404</v>
      </c>
      <c r="F259" s="962" t="s">
        <v>1404</v>
      </c>
      <c r="G259" s="962" t="s">
        <v>1624</v>
      </c>
      <c r="H259" s="962" t="s">
        <v>1459</v>
      </c>
      <c r="I259" s="962" t="s">
        <v>1463</v>
      </c>
      <c r="J259" s="962" t="s">
        <v>1459</v>
      </c>
      <c r="K259" s="962" t="s">
        <v>1463</v>
      </c>
      <c r="L259" s="962" t="s">
        <v>1602</v>
      </c>
      <c r="M259" s="962" t="s">
        <v>6</v>
      </c>
      <c r="N259" s="962" t="s">
        <v>6</v>
      </c>
      <c r="O259" s="962" t="s">
        <v>1410</v>
      </c>
      <c r="P259" s="962" t="s">
        <v>1410</v>
      </c>
      <c r="Q259" s="962" t="s">
        <v>1410</v>
      </c>
      <c r="R259" s="962" t="s">
        <v>1410</v>
      </c>
      <c r="S259" s="962" t="s">
        <v>1410</v>
      </c>
      <c r="T259" s="962" t="s">
        <v>1404</v>
      </c>
      <c r="U259" s="963" t="s">
        <v>6</v>
      </c>
      <c r="V259" s="963" t="s">
        <v>6</v>
      </c>
      <c r="W259" s="968" t="s">
        <v>6</v>
      </c>
      <c r="X259" s="962" t="s">
        <v>6</v>
      </c>
      <c r="Y259" s="968" t="s">
        <v>6</v>
      </c>
      <c r="Z259" s="963" t="s">
        <v>6</v>
      </c>
      <c r="AA259" s="962" t="s">
        <v>6</v>
      </c>
      <c r="AB259" s="963" t="s">
        <v>6</v>
      </c>
      <c r="AC259" s="963" t="s">
        <v>6</v>
      </c>
      <c r="AD259" s="964" t="s">
        <v>1459</v>
      </c>
      <c r="AE259" s="962" t="s">
        <v>1410</v>
      </c>
      <c r="AF259" s="962" t="s">
        <v>1410</v>
      </c>
      <c r="AG259" s="962" t="s">
        <v>1410</v>
      </c>
      <c r="AH259" s="962" t="s">
        <v>1410</v>
      </c>
      <c r="AI259" s="962" t="s">
        <v>1410</v>
      </c>
      <c r="AJ259" s="962" t="s">
        <v>1410</v>
      </c>
      <c r="AK259" s="962" t="s">
        <v>1410</v>
      </c>
      <c r="AL259" s="962" t="s">
        <v>1410</v>
      </c>
      <c r="AM259" s="962" t="s">
        <v>1410</v>
      </c>
      <c r="AN259" s="962" t="s">
        <v>1410</v>
      </c>
      <c r="AO259" s="962" t="s">
        <v>1410</v>
      </c>
      <c r="AP259" s="962" t="s">
        <v>1410</v>
      </c>
      <c r="AQ259" s="962" t="s">
        <v>1410</v>
      </c>
      <c r="AR259" s="962" t="s">
        <v>1410</v>
      </c>
      <c r="AS259" s="962" t="s">
        <v>1410</v>
      </c>
      <c r="AT259" s="962" t="s">
        <v>1410</v>
      </c>
      <c r="AU259" s="962" t="s">
        <v>1410</v>
      </c>
      <c r="AV259" s="962" t="s">
        <v>1410</v>
      </c>
      <c r="AW259" s="962" t="s">
        <v>1410</v>
      </c>
      <c r="AX259" s="962" t="s">
        <v>1431</v>
      </c>
      <c r="AY259" s="962" t="s">
        <v>1749</v>
      </c>
      <c r="AZ259" s="962" t="s">
        <v>1601</v>
      </c>
      <c r="BA259" s="962" t="s">
        <v>1459</v>
      </c>
      <c r="BB259" s="965" t="s">
        <v>2300</v>
      </c>
      <c r="BC259" s="965" t="s">
        <v>3873</v>
      </c>
      <c r="BD259" s="962" t="s">
        <v>6</v>
      </c>
      <c r="BE259" s="962" t="s">
        <v>1459</v>
      </c>
      <c r="BF259" s="962" t="s">
        <v>3853</v>
      </c>
      <c r="BG259" s="962" t="s">
        <v>3854</v>
      </c>
      <c r="BH259" s="962" t="s">
        <v>1484</v>
      </c>
      <c r="BI259" s="962" t="s">
        <v>3811</v>
      </c>
      <c r="BJ259" s="962" t="s">
        <v>1410</v>
      </c>
      <c r="BK259" s="962" t="s">
        <v>1410</v>
      </c>
      <c r="BL259" s="962" t="s">
        <v>1410</v>
      </c>
      <c r="BM259" s="962" t="s">
        <v>1410</v>
      </c>
      <c r="BN259" s="962" t="s">
        <v>1410</v>
      </c>
      <c r="BO259" s="962" t="s">
        <v>1410</v>
      </c>
      <c r="BP259" s="962" t="s">
        <v>1410</v>
      </c>
      <c r="BQ259" s="962" t="s">
        <v>1410</v>
      </c>
      <c r="BR259" s="962" t="s">
        <v>1410</v>
      </c>
      <c r="BS259" s="962" t="s">
        <v>5217</v>
      </c>
      <c r="BT259" s="962" t="s">
        <v>1410</v>
      </c>
      <c r="BU259" s="962" t="s">
        <v>1410</v>
      </c>
      <c r="BV259" s="962" t="s">
        <v>1410</v>
      </c>
      <c r="BW259" s="962" t="s">
        <v>1410</v>
      </c>
      <c r="BX259" s="962" t="s">
        <v>1410</v>
      </c>
      <c r="BY259" s="962" t="s">
        <v>1410</v>
      </c>
      <c r="BZ259" s="962" t="s">
        <v>1410</v>
      </c>
      <c r="CA259" s="962" t="s">
        <v>1410</v>
      </c>
      <c r="CB259" s="962" t="s">
        <v>1410</v>
      </c>
      <c r="CC259" s="962" t="s">
        <v>3811</v>
      </c>
      <c r="CD259" s="962" t="s">
        <v>5217</v>
      </c>
      <c r="CE259" s="962" t="s">
        <v>5596</v>
      </c>
      <c r="CF259" s="962" t="s">
        <v>5597</v>
      </c>
      <c r="CG259" s="962" t="s">
        <v>5598</v>
      </c>
      <c r="CH259" s="962" t="s">
        <v>5599</v>
      </c>
      <c r="CI259" s="962" t="s">
        <v>5600</v>
      </c>
      <c r="CJ259" s="962" t="s">
        <v>5608</v>
      </c>
      <c r="CK259" s="962" t="s">
        <v>5609</v>
      </c>
      <c r="CL259" s="962" t="s">
        <v>5610</v>
      </c>
      <c r="CM259" s="962" t="s">
        <v>5611</v>
      </c>
      <c r="CN259" s="962" t="s">
        <v>5605</v>
      </c>
      <c r="CO259" s="962" t="s">
        <v>5606</v>
      </c>
      <c r="CP259" s="962" t="s">
        <v>5607</v>
      </c>
      <c r="CQ259" s="962" t="s">
        <v>5607</v>
      </c>
      <c r="CR259" s="962" t="s">
        <v>12</v>
      </c>
    </row>
    <row r="260">
      <c r="B260" s="966" t="s">
        <v>1083</v>
      </c>
      <c r="C260" s="962" t="s">
        <v>885</v>
      </c>
      <c r="D260" s="962" t="s">
        <v>1404</v>
      </c>
      <c r="E260" s="962" t="s">
        <v>1404</v>
      </c>
      <c r="F260" s="962" t="s">
        <v>1404</v>
      </c>
      <c r="G260" s="962" t="s">
        <v>1624</v>
      </c>
      <c r="H260" s="962" t="s">
        <v>1548</v>
      </c>
      <c r="I260" s="962" t="s">
        <v>1675</v>
      </c>
      <c r="J260" s="962" t="s">
        <v>1548</v>
      </c>
      <c r="K260" s="962" t="s">
        <v>1675</v>
      </c>
      <c r="L260" s="962" t="s">
        <v>1602</v>
      </c>
      <c r="M260" s="962" t="s">
        <v>6</v>
      </c>
      <c r="N260" s="962" t="s">
        <v>6</v>
      </c>
      <c r="O260" s="962" t="s">
        <v>1410</v>
      </c>
      <c r="P260" s="962" t="s">
        <v>1410</v>
      </c>
      <c r="Q260" s="962" t="s">
        <v>1410</v>
      </c>
      <c r="R260" s="962" t="s">
        <v>1410</v>
      </c>
      <c r="S260" s="962" t="s">
        <v>1410</v>
      </c>
      <c r="T260" s="962" t="s">
        <v>1404</v>
      </c>
      <c r="U260" s="963" t="s">
        <v>6</v>
      </c>
      <c r="V260" s="963" t="s">
        <v>6</v>
      </c>
      <c r="W260" s="968" t="s">
        <v>6</v>
      </c>
      <c r="X260" s="962" t="s">
        <v>6</v>
      </c>
      <c r="Y260" s="968" t="s">
        <v>6</v>
      </c>
      <c r="Z260" s="963" t="s">
        <v>6</v>
      </c>
      <c r="AA260" s="962" t="s">
        <v>6</v>
      </c>
      <c r="AB260" s="963" t="s">
        <v>6</v>
      </c>
      <c r="AC260" s="963" t="s">
        <v>6</v>
      </c>
      <c r="AD260" s="964" t="s">
        <v>1459</v>
      </c>
      <c r="AE260" s="962" t="s">
        <v>1410</v>
      </c>
      <c r="AF260" s="962" t="s">
        <v>1410</v>
      </c>
      <c r="AG260" s="962" t="s">
        <v>1410</v>
      </c>
      <c r="AH260" s="962" t="s">
        <v>1410</v>
      </c>
      <c r="AI260" s="962" t="s">
        <v>1410</v>
      </c>
      <c r="AJ260" s="962" t="s">
        <v>1410</v>
      </c>
      <c r="AK260" s="962" t="s">
        <v>1410</v>
      </c>
      <c r="AL260" s="962" t="s">
        <v>1410</v>
      </c>
      <c r="AM260" s="962" t="s">
        <v>1410</v>
      </c>
      <c r="AN260" s="962" t="s">
        <v>1410</v>
      </c>
      <c r="AO260" s="962" t="s">
        <v>1410</v>
      </c>
      <c r="AP260" s="962" t="s">
        <v>1410</v>
      </c>
      <c r="AQ260" s="962" t="s">
        <v>1410</v>
      </c>
      <c r="AR260" s="962" t="s">
        <v>1410</v>
      </c>
      <c r="AS260" s="962" t="s">
        <v>1410</v>
      </c>
      <c r="AT260" s="962" t="s">
        <v>1410</v>
      </c>
      <c r="AU260" s="962" t="s">
        <v>1410</v>
      </c>
      <c r="AV260" s="962" t="s">
        <v>1410</v>
      </c>
      <c r="AW260" s="962" t="s">
        <v>1410</v>
      </c>
      <c r="AX260" s="962" t="s">
        <v>1431</v>
      </c>
      <c r="AY260" s="962" t="s">
        <v>1749</v>
      </c>
      <c r="AZ260" s="962" t="s">
        <v>1601</v>
      </c>
      <c r="BA260" s="962" t="s">
        <v>1459</v>
      </c>
      <c r="BB260" s="965" t="s">
        <v>2300</v>
      </c>
      <c r="BC260" s="965" t="s">
        <v>3873</v>
      </c>
      <c r="BD260" s="962" t="s">
        <v>6</v>
      </c>
      <c r="BE260" s="962" t="s">
        <v>1459</v>
      </c>
      <c r="BF260" s="962" t="s">
        <v>3853</v>
      </c>
      <c r="BG260" s="962" t="s">
        <v>3854</v>
      </c>
      <c r="BH260" s="962" t="s">
        <v>1484</v>
      </c>
      <c r="BI260" s="962" t="s">
        <v>3811</v>
      </c>
      <c r="BJ260" s="962" t="s">
        <v>1410</v>
      </c>
      <c r="BK260" s="962" t="s">
        <v>1410</v>
      </c>
      <c r="BL260" s="962" t="s">
        <v>1410</v>
      </c>
      <c r="BM260" s="962" t="s">
        <v>1410</v>
      </c>
      <c r="BN260" s="962" t="s">
        <v>1410</v>
      </c>
      <c r="BO260" s="962" t="s">
        <v>1410</v>
      </c>
      <c r="BP260" s="962" t="s">
        <v>1410</v>
      </c>
      <c r="BQ260" s="962" t="s">
        <v>1410</v>
      </c>
      <c r="BR260" s="962" t="s">
        <v>1410</v>
      </c>
      <c r="BS260" s="962" t="s">
        <v>5217</v>
      </c>
      <c r="BT260" s="962" t="s">
        <v>1410</v>
      </c>
      <c r="BU260" s="962" t="s">
        <v>1410</v>
      </c>
      <c r="BV260" s="962" t="s">
        <v>1410</v>
      </c>
      <c r="BW260" s="962" t="s">
        <v>1410</v>
      </c>
      <c r="BX260" s="962" t="s">
        <v>1410</v>
      </c>
      <c r="BY260" s="962" t="s">
        <v>1410</v>
      </c>
      <c r="BZ260" s="962" t="s">
        <v>1410</v>
      </c>
      <c r="CA260" s="962" t="s">
        <v>1410</v>
      </c>
      <c r="CB260" s="962" t="s">
        <v>1410</v>
      </c>
      <c r="CC260" s="962" t="s">
        <v>3811</v>
      </c>
      <c r="CD260" s="962" t="s">
        <v>5217</v>
      </c>
      <c r="CE260" s="962" t="s">
        <v>5596</v>
      </c>
      <c r="CF260" s="962" t="s">
        <v>5597</v>
      </c>
      <c r="CG260" s="962" t="s">
        <v>5598</v>
      </c>
      <c r="CH260" s="962" t="s">
        <v>5599</v>
      </c>
      <c r="CI260" s="962" t="s">
        <v>5600</v>
      </c>
      <c r="CJ260" s="962" t="s">
        <v>5618</v>
      </c>
      <c r="CK260" s="962" t="s">
        <v>5619</v>
      </c>
      <c r="CL260" s="962" t="s">
        <v>5620</v>
      </c>
      <c r="CM260" s="962" t="s">
        <v>5621</v>
      </c>
      <c r="CN260" s="962" t="s">
        <v>5605</v>
      </c>
      <c r="CO260" s="962" t="s">
        <v>5606</v>
      </c>
      <c r="CP260" s="962" t="s">
        <v>5607</v>
      </c>
      <c r="CQ260" s="962" t="s">
        <v>5607</v>
      </c>
      <c r="CR260" s="962" t="s">
        <v>12</v>
      </c>
    </row>
    <row r="261">
      <c r="B261" s="961" t="s">
        <v>1084</v>
      </c>
      <c r="C261" s="962" t="s">
        <v>885</v>
      </c>
      <c r="D261" s="962" t="s">
        <v>1404</v>
      </c>
      <c r="E261" s="962" t="s">
        <v>1404</v>
      </c>
      <c r="F261" s="962" t="s">
        <v>1404</v>
      </c>
      <c r="G261" s="962" t="s">
        <v>1624</v>
      </c>
      <c r="H261" s="962" t="s">
        <v>1514</v>
      </c>
      <c r="I261" s="962" t="s">
        <v>1456</v>
      </c>
      <c r="J261" s="962" t="s">
        <v>1514</v>
      </c>
      <c r="K261" s="962" t="s">
        <v>1456</v>
      </c>
      <c r="L261" s="962" t="s">
        <v>1548</v>
      </c>
      <c r="M261" s="962" t="s">
        <v>6</v>
      </c>
      <c r="N261" s="962" t="s">
        <v>6</v>
      </c>
      <c r="O261" s="962" t="s">
        <v>1410</v>
      </c>
      <c r="P261" s="962" t="s">
        <v>1410</v>
      </c>
      <c r="Q261" s="962" t="s">
        <v>1410</v>
      </c>
      <c r="R261" s="962" t="s">
        <v>1410</v>
      </c>
      <c r="S261" s="962" t="s">
        <v>1410</v>
      </c>
      <c r="T261" s="962" t="s">
        <v>5595</v>
      </c>
      <c r="U261" s="963" t="s">
        <v>6</v>
      </c>
      <c r="V261" s="963" t="s">
        <v>6</v>
      </c>
      <c r="W261" s="968" t="s">
        <v>6</v>
      </c>
      <c r="X261" s="962" t="s">
        <v>6</v>
      </c>
      <c r="Y261" s="968" t="s">
        <v>6</v>
      </c>
      <c r="Z261" s="963" t="s">
        <v>6</v>
      </c>
      <c r="AA261" s="962" t="s">
        <v>6</v>
      </c>
      <c r="AB261" s="963" t="s">
        <v>6</v>
      </c>
      <c r="AC261" s="963" t="s">
        <v>6</v>
      </c>
      <c r="AD261" s="964" t="s">
        <v>1459</v>
      </c>
      <c r="AE261" s="962" t="s">
        <v>1410</v>
      </c>
      <c r="AF261" s="962" t="s">
        <v>1410</v>
      </c>
      <c r="AG261" s="962" t="s">
        <v>1410</v>
      </c>
      <c r="AH261" s="962" t="s">
        <v>1410</v>
      </c>
      <c r="AI261" s="962" t="s">
        <v>1410</v>
      </c>
      <c r="AJ261" s="962" t="s">
        <v>1410</v>
      </c>
      <c r="AK261" s="962" t="s">
        <v>1410</v>
      </c>
      <c r="AL261" s="962" t="s">
        <v>1410</v>
      </c>
      <c r="AM261" s="962" t="s">
        <v>1410</v>
      </c>
      <c r="AN261" s="962" t="s">
        <v>1410</v>
      </c>
      <c r="AO261" s="962" t="s">
        <v>1410</v>
      </c>
      <c r="AP261" s="962" t="s">
        <v>1410</v>
      </c>
      <c r="AQ261" s="962" t="s">
        <v>1410</v>
      </c>
      <c r="AR261" s="962" t="s">
        <v>1410</v>
      </c>
      <c r="AS261" s="962" t="s">
        <v>1410</v>
      </c>
      <c r="AT261" s="962" t="s">
        <v>1410</v>
      </c>
      <c r="AU261" s="962" t="s">
        <v>1410</v>
      </c>
      <c r="AV261" s="962" t="s">
        <v>1410</v>
      </c>
      <c r="AW261" s="962" t="s">
        <v>1410</v>
      </c>
      <c r="AX261" s="962" t="s">
        <v>1431</v>
      </c>
      <c r="AY261" s="962" t="s">
        <v>1749</v>
      </c>
      <c r="AZ261" s="962" t="s">
        <v>1601</v>
      </c>
      <c r="BA261" s="962" t="s">
        <v>1459</v>
      </c>
      <c r="BB261" s="965" t="s">
        <v>2300</v>
      </c>
      <c r="BC261" s="965" t="s">
        <v>3873</v>
      </c>
      <c r="BD261" s="962" t="s">
        <v>6</v>
      </c>
      <c r="BE261" s="962" t="s">
        <v>1459</v>
      </c>
      <c r="BF261" s="962" t="s">
        <v>3853</v>
      </c>
      <c r="BG261" s="962" t="s">
        <v>3854</v>
      </c>
      <c r="BH261" s="962" t="s">
        <v>1484</v>
      </c>
      <c r="BI261" s="962" t="s">
        <v>3811</v>
      </c>
      <c r="BJ261" s="962" t="s">
        <v>1410</v>
      </c>
      <c r="BK261" s="962" t="s">
        <v>1410</v>
      </c>
      <c r="BL261" s="962" t="s">
        <v>1410</v>
      </c>
      <c r="BM261" s="962" t="s">
        <v>1410</v>
      </c>
      <c r="BN261" s="962" t="s">
        <v>1410</v>
      </c>
      <c r="BO261" s="962" t="s">
        <v>1410</v>
      </c>
      <c r="BP261" s="962" t="s">
        <v>1410</v>
      </c>
      <c r="BQ261" s="962" t="s">
        <v>1410</v>
      </c>
      <c r="BR261" s="962" t="s">
        <v>1410</v>
      </c>
      <c r="BS261" s="962" t="s">
        <v>5217</v>
      </c>
      <c r="BT261" s="962" t="s">
        <v>1410</v>
      </c>
      <c r="BU261" s="962" t="s">
        <v>1410</v>
      </c>
      <c r="BV261" s="962" t="s">
        <v>1410</v>
      </c>
      <c r="BW261" s="962" t="s">
        <v>1410</v>
      </c>
      <c r="BX261" s="962" t="s">
        <v>1410</v>
      </c>
      <c r="BY261" s="962" t="s">
        <v>1410</v>
      </c>
      <c r="BZ261" s="962" t="s">
        <v>1410</v>
      </c>
      <c r="CA261" s="962" t="s">
        <v>1410</v>
      </c>
      <c r="CB261" s="962" t="s">
        <v>1410</v>
      </c>
      <c r="CC261" s="962" t="s">
        <v>3811</v>
      </c>
      <c r="CD261" s="962" t="s">
        <v>5217</v>
      </c>
      <c r="CE261" s="962" t="s">
        <v>5596</v>
      </c>
      <c r="CF261" s="962" t="s">
        <v>5597</v>
      </c>
      <c r="CG261" s="962" t="s">
        <v>5598</v>
      </c>
      <c r="CH261" s="962" t="s">
        <v>5599</v>
      </c>
      <c r="CI261" s="962" t="s">
        <v>5600</v>
      </c>
      <c r="CJ261" s="962" t="s">
        <v>5612</v>
      </c>
      <c r="CK261" s="962" t="s">
        <v>5613</v>
      </c>
      <c r="CL261" s="962" t="s">
        <v>5614</v>
      </c>
      <c r="CM261" s="962" t="s">
        <v>5615</v>
      </c>
      <c r="CN261" s="962" t="s">
        <v>5605</v>
      </c>
      <c r="CO261" s="962" t="s">
        <v>5606</v>
      </c>
      <c r="CP261" s="962" t="s">
        <v>5607</v>
      </c>
      <c r="CQ261" s="962" t="s">
        <v>5607</v>
      </c>
      <c r="CR261" s="962" t="s">
        <v>12</v>
      </c>
    </row>
    <row r="262">
      <c r="B262" s="961" t="s">
        <v>1085</v>
      </c>
      <c r="C262" s="962" t="s">
        <v>885</v>
      </c>
      <c r="D262" s="962" t="s">
        <v>1404</v>
      </c>
      <c r="E262" s="962" t="s">
        <v>1404</v>
      </c>
      <c r="F262" s="962" t="s">
        <v>1404</v>
      </c>
      <c r="G262" s="962" t="s">
        <v>1624</v>
      </c>
      <c r="H262" s="962" t="s">
        <v>1514</v>
      </c>
      <c r="I262" s="962" t="s">
        <v>1456</v>
      </c>
      <c r="J262" s="962" t="s">
        <v>1514</v>
      </c>
      <c r="K262" s="962" t="s">
        <v>1456</v>
      </c>
      <c r="L262" s="962" t="s">
        <v>1548</v>
      </c>
      <c r="M262" s="962" t="s">
        <v>6</v>
      </c>
      <c r="N262" s="962" t="s">
        <v>6</v>
      </c>
      <c r="O262" s="962" t="s">
        <v>1410</v>
      </c>
      <c r="P262" s="962" t="s">
        <v>1410</v>
      </c>
      <c r="Q262" s="962" t="s">
        <v>1410</v>
      </c>
      <c r="R262" s="962" t="s">
        <v>1410</v>
      </c>
      <c r="S262" s="962" t="s">
        <v>1410</v>
      </c>
      <c r="T262" s="962" t="s">
        <v>5595</v>
      </c>
      <c r="U262" s="963" t="s">
        <v>6</v>
      </c>
      <c r="V262" s="963" t="s">
        <v>6</v>
      </c>
      <c r="W262" s="968" t="s">
        <v>6</v>
      </c>
      <c r="X262" s="962" t="s">
        <v>6</v>
      </c>
      <c r="Y262" s="968" t="s">
        <v>6</v>
      </c>
      <c r="Z262" s="963" t="s">
        <v>6</v>
      </c>
      <c r="AA262" s="962" t="s">
        <v>6</v>
      </c>
      <c r="AB262" s="963" t="s">
        <v>6</v>
      </c>
      <c r="AC262" s="963" t="s">
        <v>6</v>
      </c>
      <c r="AD262" s="964" t="s">
        <v>1459</v>
      </c>
      <c r="AE262" s="962" t="s">
        <v>1410</v>
      </c>
      <c r="AF262" s="962" t="s">
        <v>1410</v>
      </c>
      <c r="AG262" s="962" t="s">
        <v>1410</v>
      </c>
      <c r="AH262" s="962" t="s">
        <v>1410</v>
      </c>
      <c r="AI262" s="962" t="s">
        <v>1410</v>
      </c>
      <c r="AJ262" s="962" t="s">
        <v>1410</v>
      </c>
      <c r="AK262" s="962" t="s">
        <v>1410</v>
      </c>
      <c r="AL262" s="962" t="s">
        <v>1410</v>
      </c>
      <c r="AM262" s="962" t="s">
        <v>1410</v>
      </c>
      <c r="AN262" s="962" t="s">
        <v>1410</v>
      </c>
      <c r="AO262" s="962" t="s">
        <v>1410</v>
      </c>
      <c r="AP262" s="962" t="s">
        <v>1410</v>
      </c>
      <c r="AQ262" s="962" t="s">
        <v>1410</v>
      </c>
      <c r="AR262" s="962" t="s">
        <v>1410</v>
      </c>
      <c r="AS262" s="962" t="s">
        <v>1410</v>
      </c>
      <c r="AT262" s="962" t="s">
        <v>1410</v>
      </c>
      <c r="AU262" s="962" t="s">
        <v>1410</v>
      </c>
      <c r="AV262" s="962" t="s">
        <v>1410</v>
      </c>
      <c r="AW262" s="962" t="s">
        <v>1410</v>
      </c>
      <c r="AX262" s="962" t="s">
        <v>1431</v>
      </c>
      <c r="AY262" s="962" t="s">
        <v>1749</v>
      </c>
      <c r="AZ262" s="962" t="s">
        <v>1601</v>
      </c>
      <c r="BA262" s="962" t="s">
        <v>1459</v>
      </c>
      <c r="BB262" s="965" t="s">
        <v>2300</v>
      </c>
      <c r="BC262" s="965" t="s">
        <v>3873</v>
      </c>
      <c r="BD262" s="962" t="s">
        <v>6</v>
      </c>
      <c r="BE262" s="962" t="s">
        <v>1459</v>
      </c>
      <c r="BF262" s="962" t="s">
        <v>3853</v>
      </c>
      <c r="BG262" s="962" t="s">
        <v>3854</v>
      </c>
      <c r="BH262" s="962" t="s">
        <v>1484</v>
      </c>
      <c r="BI262" s="962" t="s">
        <v>3811</v>
      </c>
      <c r="BJ262" s="962" t="s">
        <v>1410</v>
      </c>
      <c r="BK262" s="962" t="s">
        <v>1410</v>
      </c>
      <c r="BL262" s="962" t="s">
        <v>1410</v>
      </c>
      <c r="BM262" s="962" t="s">
        <v>1410</v>
      </c>
      <c r="BN262" s="962" t="s">
        <v>1410</v>
      </c>
      <c r="BO262" s="962" t="s">
        <v>1410</v>
      </c>
      <c r="BP262" s="962" t="s">
        <v>1410</v>
      </c>
      <c r="BQ262" s="962" t="s">
        <v>1410</v>
      </c>
      <c r="BR262" s="962" t="s">
        <v>1410</v>
      </c>
      <c r="BS262" s="962" t="s">
        <v>5217</v>
      </c>
      <c r="BT262" s="962" t="s">
        <v>1410</v>
      </c>
      <c r="BU262" s="962" t="s">
        <v>1410</v>
      </c>
      <c r="BV262" s="962" t="s">
        <v>1410</v>
      </c>
      <c r="BW262" s="962" t="s">
        <v>1410</v>
      </c>
      <c r="BX262" s="962" t="s">
        <v>1410</v>
      </c>
      <c r="BY262" s="962" t="s">
        <v>1410</v>
      </c>
      <c r="BZ262" s="962" t="s">
        <v>1410</v>
      </c>
      <c r="CA262" s="962" t="s">
        <v>1410</v>
      </c>
      <c r="CB262" s="962" t="s">
        <v>1410</v>
      </c>
      <c r="CC262" s="962" t="s">
        <v>3811</v>
      </c>
      <c r="CD262" s="962" t="s">
        <v>5217</v>
      </c>
      <c r="CE262" s="962" t="s">
        <v>5596</v>
      </c>
      <c r="CF262" s="962" t="s">
        <v>5597</v>
      </c>
      <c r="CG262" s="962" t="s">
        <v>5598</v>
      </c>
      <c r="CH262" s="962" t="s">
        <v>5599</v>
      </c>
      <c r="CI262" s="962" t="s">
        <v>5600</v>
      </c>
      <c r="CJ262" s="962" t="s">
        <v>5612</v>
      </c>
      <c r="CK262" s="962" t="s">
        <v>5613</v>
      </c>
      <c r="CL262" s="962" t="s">
        <v>5614</v>
      </c>
      <c r="CM262" s="962" t="s">
        <v>5615</v>
      </c>
      <c r="CN262" s="962" t="s">
        <v>5605</v>
      </c>
      <c r="CO262" s="962" t="s">
        <v>5606</v>
      </c>
      <c r="CP262" s="962" t="s">
        <v>5607</v>
      </c>
      <c r="CQ262" s="962" t="s">
        <v>5607</v>
      </c>
      <c r="CR262" s="962" t="s">
        <v>12</v>
      </c>
    </row>
    <row r="263">
      <c r="B263" s="966" t="s">
        <v>1086</v>
      </c>
      <c r="C263" s="962" t="s">
        <v>885</v>
      </c>
      <c r="D263" s="962" t="s">
        <v>1404</v>
      </c>
      <c r="E263" s="962" t="s">
        <v>1404</v>
      </c>
      <c r="F263" s="962" t="s">
        <v>1404</v>
      </c>
      <c r="G263" s="962" t="s">
        <v>1624</v>
      </c>
      <c r="H263" s="962" t="s">
        <v>2899</v>
      </c>
      <c r="I263" s="962" t="s">
        <v>5360</v>
      </c>
      <c r="J263" s="962" t="s">
        <v>2899</v>
      </c>
      <c r="K263" s="962" t="s">
        <v>5360</v>
      </c>
      <c r="L263" s="962" t="s">
        <v>1602</v>
      </c>
      <c r="M263" s="962" t="s">
        <v>6</v>
      </c>
      <c r="N263" s="962" t="s">
        <v>6</v>
      </c>
      <c r="O263" s="962" t="s">
        <v>1410</v>
      </c>
      <c r="P263" s="962" t="s">
        <v>1410</v>
      </c>
      <c r="Q263" s="962" t="s">
        <v>1410</v>
      </c>
      <c r="R263" s="962" t="s">
        <v>1410</v>
      </c>
      <c r="S263" s="962" t="s">
        <v>1410</v>
      </c>
      <c r="T263" s="962" t="s">
        <v>1404</v>
      </c>
      <c r="U263" s="963" t="s">
        <v>6</v>
      </c>
      <c r="V263" s="963" t="s">
        <v>6</v>
      </c>
      <c r="W263" s="968" t="s">
        <v>6</v>
      </c>
      <c r="X263" s="962" t="s">
        <v>6</v>
      </c>
      <c r="Y263" s="968" t="s">
        <v>6</v>
      </c>
      <c r="Z263" s="963" t="s">
        <v>6</v>
      </c>
      <c r="AA263" s="962" t="s">
        <v>6</v>
      </c>
      <c r="AB263" s="963" t="s">
        <v>6</v>
      </c>
      <c r="AC263" s="963" t="s">
        <v>6</v>
      </c>
      <c r="AD263" s="964" t="s">
        <v>1459</v>
      </c>
      <c r="AE263" s="962" t="s">
        <v>1410</v>
      </c>
      <c r="AF263" s="962" t="s">
        <v>1410</v>
      </c>
      <c r="AG263" s="962" t="s">
        <v>1410</v>
      </c>
      <c r="AH263" s="962" t="s">
        <v>1410</v>
      </c>
      <c r="AI263" s="962" t="s">
        <v>1410</v>
      </c>
      <c r="AJ263" s="962" t="s">
        <v>1410</v>
      </c>
      <c r="AK263" s="962" t="s">
        <v>1410</v>
      </c>
      <c r="AL263" s="962" t="s">
        <v>1410</v>
      </c>
      <c r="AM263" s="962" t="s">
        <v>1410</v>
      </c>
      <c r="AN263" s="962" t="s">
        <v>1410</v>
      </c>
      <c r="AO263" s="962" t="s">
        <v>1410</v>
      </c>
      <c r="AP263" s="962" t="s">
        <v>1410</v>
      </c>
      <c r="AQ263" s="962" t="s">
        <v>1410</v>
      </c>
      <c r="AR263" s="962" t="s">
        <v>1410</v>
      </c>
      <c r="AS263" s="962" t="s">
        <v>1410</v>
      </c>
      <c r="AT263" s="962" t="s">
        <v>1410</v>
      </c>
      <c r="AU263" s="962" t="s">
        <v>1410</v>
      </c>
      <c r="AV263" s="962" t="s">
        <v>1410</v>
      </c>
      <c r="AW263" s="962" t="s">
        <v>1410</v>
      </c>
      <c r="AX263" s="962" t="s">
        <v>1431</v>
      </c>
      <c r="AY263" s="962" t="s">
        <v>1749</v>
      </c>
      <c r="AZ263" s="962" t="s">
        <v>1601</v>
      </c>
      <c r="BA263" s="962" t="s">
        <v>1459</v>
      </c>
      <c r="BB263" s="965" t="s">
        <v>2300</v>
      </c>
      <c r="BC263" s="965" t="s">
        <v>3873</v>
      </c>
      <c r="BD263" s="962" t="s">
        <v>6</v>
      </c>
      <c r="BE263" s="962" t="s">
        <v>1459</v>
      </c>
      <c r="BF263" s="962" t="s">
        <v>3853</v>
      </c>
      <c r="BG263" s="962" t="s">
        <v>3854</v>
      </c>
      <c r="BH263" s="962" t="s">
        <v>1484</v>
      </c>
      <c r="BI263" s="962" t="s">
        <v>3811</v>
      </c>
      <c r="BJ263" s="962" t="s">
        <v>1410</v>
      </c>
      <c r="BK263" s="962" t="s">
        <v>1410</v>
      </c>
      <c r="BL263" s="962" t="s">
        <v>1410</v>
      </c>
      <c r="BM263" s="962" t="s">
        <v>1410</v>
      </c>
      <c r="BN263" s="962" t="s">
        <v>1410</v>
      </c>
      <c r="BO263" s="962" t="s">
        <v>1410</v>
      </c>
      <c r="BP263" s="962" t="s">
        <v>1410</v>
      </c>
      <c r="BQ263" s="962" t="s">
        <v>1410</v>
      </c>
      <c r="BR263" s="962" t="s">
        <v>1410</v>
      </c>
      <c r="BS263" s="962" t="s">
        <v>5217</v>
      </c>
      <c r="BT263" s="962" t="s">
        <v>1410</v>
      </c>
      <c r="BU263" s="962" t="s">
        <v>1410</v>
      </c>
      <c r="BV263" s="962" t="s">
        <v>1410</v>
      </c>
      <c r="BW263" s="962" t="s">
        <v>1410</v>
      </c>
      <c r="BX263" s="962" t="s">
        <v>1410</v>
      </c>
      <c r="BY263" s="962" t="s">
        <v>1410</v>
      </c>
      <c r="BZ263" s="962" t="s">
        <v>1410</v>
      </c>
      <c r="CA263" s="962" t="s">
        <v>1410</v>
      </c>
      <c r="CB263" s="962" t="s">
        <v>1410</v>
      </c>
      <c r="CC263" s="962" t="s">
        <v>3811</v>
      </c>
      <c r="CD263" s="962" t="s">
        <v>5217</v>
      </c>
      <c r="CE263" s="962" t="s">
        <v>5596</v>
      </c>
      <c r="CF263" s="962" t="s">
        <v>5597</v>
      </c>
      <c r="CG263" s="962" t="s">
        <v>5598</v>
      </c>
      <c r="CH263" s="962" t="s">
        <v>5599</v>
      </c>
      <c r="CI263" s="962" t="s">
        <v>5600</v>
      </c>
      <c r="CJ263" s="962" t="s">
        <v>5622</v>
      </c>
      <c r="CK263" s="962" t="s">
        <v>5623</v>
      </c>
      <c r="CL263" s="962" t="s">
        <v>5624</v>
      </c>
      <c r="CM263" s="962" t="s">
        <v>5625</v>
      </c>
      <c r="CN263" s="962" t="s">
        <v>5605</v>
      </c>
      <c r="CO263" s="962" t="s">
        <v>5606</v>
      </c>
      <c r="CP263" s="962" t="s">
        <v>5607</v>
      </c>
      <c r="CQ263" s="962" t="s">
        <v>5607</v>
      </c>
      <c r="CR263" s="962" t="s">
        <v>12</v>
      </c>
    </row>
    <row r="264">
      <c r="B264" s="966" t="s">
        <v>1087</v>
      </c>
      <c r="C264" s="962" t="s">
        <v>885</v>
      </c>
      <c r="D264" s="962" t="s">
        <v>1404</v>
      </c>
      <c r="E264" s="962" t="s">
        <v>1404</v>
      </c>
      <c r="F264" s="962" t="s">
        <v>1404</v>
      </c>
      <c r="G264" s="962" t="s">
        <v>1624</v>
      </c>
      <c r="H264" s="962" t="s">
        <v>2899</v>
      </c>
      <c r="I264" s="962" t="s">
        <v>5360</v>
      </c>
      <c r="J264" s="962" t="s">
        <v>2899</v>
      </c>
      <c r="K264" s="962" t="s">
        <v>5360</v>
      </c>
      <c r="L264" s="962" t="s">
        <v>1602</v>
      </c>
      <c r="M264" s="962" t="s">
        <v>6</v>
      </c>
      <c r="N264" s="962" t="s">
        <v>6</v>
      </c>
      <c r="O264" s="962" t="s">
        <v>1410</v>
      </c>
      <c r="P264" s="962" t="s">
        <v>1410</v>
      </c>
      <c r="Q264" s="962" t="s">
        <v>1410</v>
      </c>
      <c r="R264" s="962" t="s">
        <v>1410</v>
      </c>
      <c r="S264" s="962" t="s">
        <v>1410</v>
      </c>
      <c r="T264" s="962" t="s">
        <v>1404</v>
      </c>
      <c r="U264" s="963" t="s">
        <v>6</v>
      </c>
      <c r="V264" s="963" t="s">
        <v>6</v>
      </c>
      <c r="W264" s="968" t="s">
        <v>6</v>
      </c>
      <c r="X264" s="962" t="s">
        <v>6</v>
      </c>
      <c r="Y264" s="968" t="s">
        <v>6</v>
      </c>
      <c r="Z264" s="963" t="s">
        <v>6</v>
      </c>
      <c r="AA264" s="962" t="s">
        <v>6</v>
      </c>
      <c r="AB264" s="963" t="s">
        <v>6</v>
      </c>
      <c r="AC264" s="963" t="s">
        <v>6</v>
      </c>
      <c r="AD264" s="964" t="s">
        <v>1459</v>
      </c>
      <c r="AE264" s="962" t="s">
        <v>1410</v>
      </c>
      <c r="AF264" s="962" t="s">
        <v>1410</v>
      </c>
      <c r="AG264" s="962" t="s">
        <v>1410</v>
      </c>
      <c r="AH264" s="962" t="s">
        <v>1410</v>
      </c>
      <c r="AI264" s="962" t="s">
        <v>1410</v>
      </c>
      <c r="AJ264" s="962" t="s">
        <v>1410</v>
      </c>
      <c r="AK264" s="962" t="s">
        <v>1410</v>
      </c>
      <c r="AL264" s="962" t="s">
        <v>1410</v>
      </c>
      <c r="AM264" s="962" t="s">
        <v>1410</v>
      </c>
      <c r="AN264" s="962" t="s">
        <v>1410</v>
      </c>
      <c r="AO264" s="962" t="s">
        <v>1410</v>
      </c>
      <c r="AP264" s="962" t="s">
        <v>1410</v>
      </c>
      <c r="AQ264" s="962" t="s">
        <v>1410</v>
      </c>
      <c r="AR264" s="962" t="s">
        <v>1410</v>
      </c>
      <c r="AS264" s="962" t="s">
        <v>1410</v>
      </c>
      <c r="AT264" s="962" t="s">
        <v>1410</v>
      </c>
      <c r="AU264" s="962" t="s">
        <v>1410</v>
      </c>
      <c r="AV264" s="962" t="s">
        <v>1410</v>
      </c>
      <c r="AW264" s="962" t="s">
        <v>1410</v>
      </c>
      <c r="AX264" s="962" t="s">
        <v>1431</v>
      </c>
      <c r="AY264" s="962" t="s">
        <v>1749</v>
      </c>
      <c r="AZ264" s="962" t="s">
        <v>1601</v>
      </c>
      <c r="BA264" s="962" t="s">
        <v>1459</v>
      </c>
      <c r="BB264" s="965" t="s">
        <v>2300</v>
      </c>
      <c r="BC264" s="965" t="s">
        <v>3873</v>
      </c>
      <c r="BD264" s="962" t="s">
        <v>6</v>
      </c>
      <c r="BE264" s="962" t="s">
        <v>1459</v>
      </c>
      <c r="BF264" s="962" t="s">
        <v>3853</v>
      </c>
      <c r="BG264" s="962" t="s">
        <v>3854</v>
      </c>
      <c r="BH264" s="962" t="s">
        <v>1484</v>
      </c>
      <c r="BI264" s="962" t="s">
        <v>3811</v>
      </c>
      <c r="BJ264" s="962" t="s">
        <v>1410</v>
      </c>
      <c r="BK264" s="962" t="s">
        <v>1410</v>
      </c>
      <c r="BL264" s="962" t="s">
        <v>1410</v>
      </c>
      <c r="BM264" s="962" t="s">
        <v>1410</v>
      </c>
      <c r="BN264" s="962" t="s">
        <v>1410</v>
      </c>
      <c r="BO264" s="962" t="s">
        <v>1410</v>
      </c>
      <c r="BP264" s="962" t="s">
        <v>1410</v>
      </c>
      <c r="BQ264" s="962" t="s">
        <v>1410</v>
      </c>
      <c r="BR264" s="962" t="s">
        <v>1410</v>
      </c>
      <c r="BS264" s="962" t="s">
        <v>5217</v>
      </c>
      <c r="BT264" s="962" t="s">
        <v>1410</v>
      </c>
      <c r="BU264" s="962" t="s">
        <v>1410</v>
      </c>
      <c r="BV264" s="962" t="s">
        <v>1410</v>
      </c>
      <c r="BW264" s="962" t="s">
        <v>1410</v>
      </c>
      <c r="BX264" s="962" t="s">
        <v>1410</v>
      </c>
      <c r="BY264" s="962" t="s">
        <v>1410</v>
      </c>
      <c r="BZ264" s="962" t="s">
        <v>1410</v>
      </c>
      <c r="CA264" s="962" t="s">
        <v>1410</v>
      </c>
      <c r="CB264" s="962" t="s">
        <v>1410</v>
      </c>
      <c r="CC264" s="962" t="s">
        <v>3811</v>
      </c>
      <c r="CD264" s="962" t="s">
        <v>5217</v>
      </c>
      <c r="CE264" s="962" t="s">
        <v>5596</v>
      </c>
      <c r="CF264" s="962" t="s">
        <v>5597</v>
      </c>
      <c r="CG264" s="962" t="s">
        <v>5598</v>
      </c>
      <c r="CH264" s="962" t="s">
        <v>5599</v>
      </c>
      <c r="CI264" s="962" t="s">
        <v>5600</v>
      </c>
      <c r="CJ264" s="962" t="s">
        <v>5622</v>
      </c>
      <c r="CK264" s="962" t="s">
        <v>5623</v>
      </c>
      <c r="CL264" s="962" t="s">
        <v>5624</v>
      </c>
      <c r="CM264" s="962" t="s">
        <v>5625</v>
      </c>
      <c r="CN264" s="962" t="s">
        <v>5605</v>
      </c>
      <c r="CO264" s="962" t="s">
        <v>5606</v>
      </c>
      <c r="CP264" s="962" t="s">
        <v>5607</v>
      </c>
      <c r="CQ264" s="962" t="s">
        <v>5607</v>
      </c>
      <c r="CR264" s="962" t="s">
        <v>12</v>
      </c>
    </row>
    <row r="265">
      <c r="B265" s="966" t="s">
        <v>1088</v>
      </c>
      <c r="C265" s="962" t="s">
        <v>885</v>
      </c>
      <c r="D265" s="962" t="s">
        <v>1404</v>
      </c>
      <c r="E265" s="962" t="s">
        <v>1404</v>
      </c>
      <c r="F265" s="962" t="s">
        <v>1404</v>
      </c>
      <c r="G265" s="962" t="s">
        <v>1624</v>
      </c>
      <c r="H265" s="962" t="s">
        <v>1415</v>
      </c>
      <c r="I265" s="962" t="s">
        <v>1427</v>
      </c>
      <c r="J265" s="962" t="s">
        <v>1415</v>
      </c>
      <c r="K265" s="962" t="s">
        <v>1427</v>
      </c>
      <c r="L265" s="962" t="s">
        <v>1602</v>
      </c>
      <c r="M265" s="962" t="s">
        <v>6</v>
      </c>
      <c r="N265" s="962" t="s">
        <v>6</v>
      </c>
      <c r="O265" s="962" t="s">
        <v>1410</v>
      </c>
      <c r="P265" s="962" t="s">
        <v>1410</v>
      </c>
      <c r="Q265" s="962" t="s">
        <v>1410</v>
      </c>
      <c r="R265" s="962" t="s">
        <v>1410</v>
      </c>
      <c r="S265" s="962" t="s">
        <v>1410</v>
      </c>
      <c r="T265" s="962" t="s">
        <v>1404</v>
      </c>
      <c r="U265" s="963" t="s">
        <v>6</v>
      </c>
      <c r="V265" s="963" t="s">
        <v>6</v>
      </c>
      <c r="W265" s="968" t="s">
        <v>6</v>
      </c>
      <c r="X265" s="962" t="s">
        <v>6</v>
      </c>
      <c r="Y265" s="968" t="s">
        <v>6</v>
      </c>
      <c r="Z265" s="963" t="s">
        <v>6</v>
      </c>
      <c r="AA265" s="962" t="s">
        <v>6</v>
      </c>
      <c r="AB265" s="963" t="s">
        <v>6</v>
      </c>
      <c r="AC265" s="963" t="s">
        <v>6</v>
      </c>
      <c r="AD265" s="964" t="s">
        <v>1459</v>
      </c>
      <c r="AE265" s="962" t="s">
        <v>1410</v>
      </c>
      <c r="AF265" s="962" t="s">
        <v>1410</v>
      </c>
      <c r="AG265" s="962" t="s">
        <v>1410</v>
      </c>
      <c r="AH265" s="962" t="s">
        <v>1410</v>
      </c>
      <c r="AI265" s="962" t="s">
        <v>1410</v>
      </c>
      <c r="AJ265" s="962" t="s">
        <v>1410</v>
      </c>
      <c r="AK265" s="962" t="s">
        <v>1410</v>
      </c>
      <c r="AL265" s="962" t="s">
        <v>1410</v>
      </c>
      <c r="AM265" s="962" t="s">
        <v>1410</v>
      </c>
      <c r="AN265" s="962" t="s">
        <v>1410</v>
      </c>
      <c r="AO265" s="962" t="s">
        <v>1410</v>
      </c>
      <c r="AP265" s="962" t="s">
        <v>1410</v>
      </c>
      <c r="AQ265" s="962" t="s">
        <v>1410</v>
      </c>
      <c r="AR265" s="962" t="s">
        <v>1410</v>
      </c>
      <c r="AS265" s="962" t="s">
        <v>1410</v>
      </c>
      <c r="AT265" s="962" t="s">
        <v>1410</v>
      </c>
      <c r="AU265" s="962" t="s">
        <v>1410</v>
      </c>
      <c r="AV265" s="962" t="s">
        <v>1410</v>
      </c>
      <c r="AW265" s="962" t="s">
        <v>1410</v>
      </c>
      <c r="AX265" s="962" t="s">
        <v>1431</v>
      </c>
      <c r="AY265" s="962" t="s">
        <v>1749</v>
      </c>
      <c r="AZ265" s="962" t="s">
        <v>1601</v>
      </c>
      <c r="BA265" s="962" t="s">
        <v>1459</v>
      </c>
      <c r="BB265" s="965" t="s">
        <v>2300</v>
      </c>
      <c r="BC265" s="965" t="s">
        <v>3873</v>
      </c>
      <c r="BD265" s="962" t="s">
        <v>6</v>
      </c>
      <c r="BE265" s="962" t="s">
        <v>1459</v>
      </c>
      <c r="BF265" s="962" t="s">
        <v>3853</v>
      </c>
      <c r="BG265" s="962" t="s">
        <v>3854</v>
      </c>
      <c r="BH265" s="962" t="s">
        <v>1484</v>
      </c>
      <c r="BI265" s="962" t="s">
        <v>3811</v>
      </c>
      <c r="BJ265" s="962" t="s">
        <v>1410</v>
      </c>
      <c r="BK265" s="962" t="s">
        <v>1410</v>
      </c>
      <c r="BL265" s="962" t="s">
        <v>1410</v>
      </c>
      <c r="BM265" s="962" t="s">
        <v>1410</v>
      </c>
      <c r="BN265" s="962" t="s">
        <v>1410</v>
      </c>
      <c r="BO265" s="962" t="s">
        <v>1410</v>
      </c>
      <c r="BP265" s="962" t="s">
        <v>1410</v>
      </c>
      <c r="BQ265" s="962" t="s">
        <v>1410</v>
      </c>
      <c r="BR265" s="962" t="s">
        <v>1410</v>
      </c>
      <c r="BS265" s="962" t="s">
        <v>5217</v>
      </c>
      <c r="BT265" s="962" t="s">
        <v>1410</v>
      </c>
      <c r="BU265" s="962" t="s">
        <v>1410</v>
      </c>
      <c r="BV265" s="962" t="s">
        <v>1410</v>
      </c>
      <c r="BW265" s="962" t="s">
        <v>1410</v>
      </c>
      <c r="BX265" s="962" t="s">
        <v>1410</v>
      </c>
      <c r="BY265" s="962" t="s">
        <v>1410</v>
      </c>
      <c r="BZ265" s="962" t="s">
        <v>1410</v>
      </c>
      <c r="CA265" s="962" t="s">
        <v>1410</v>
      </c>
      <c r="CB265" s="962" t="s">
        <v>1410</v>
      </c>
      <c r="CC265" s="962" t="s">
        <v>3811</v>
      </c>
      <c r="CD265" s="962" t="s">
        <v>5217</v>
      </c>
      <c r="CE265" s="962" t="s">
        <v>5596</v>
      </c>
      <c r="CF265" s="962" t="s">
        <v>5597</v>
      </c>
      <c r="CG265" s="962" t="s">
        <v>5598</v>
      </c>
      <c r="CH265" s="962" t="s">
        <v>5599</v>
      </c>
      <c r="CI265" s="962" t="s">
        <v>5600</v>
      </c>
      <c r="CJ265" s="962" t="s">
        <v>5601</v>
      </c>
      <c r="CK265" s="962" t="s">
        <v>5602</v>
      </c>
      <c r="CL265" s="962" t="s">
        <v>5603</v>
      </c>
      <c r="CM265" s="962" t="s">
        <v>5604</v>
      </c>
      <c r="CN265" s="962" t="s">
        <v>5605</v>
      </c>
      <c r="CO265" s="962" t="s">
        <v>5606</v>
      </c>
      <c r="CP265" s="962" t="s">
        <v>5607</v>
      </c>
      <c r="CQ265" s="962" t="s">
        <v>5607</v>
      </c>
      <c r="CR265" s="962" t="s">
        <v>12</v>
      </c>
    </row>
    <row r="266">
      <c r="B266" s="966" t="s">
        <v>1089</v>
      </c>
      <c r="C266" s="962" t="s">
        <v>885</v>
      </c>
      <c r="D266" s="962" t="s">
        <v>1404</v>
      </c>
      <c r="E266" s="962" t="s">
        <v>1404</v>
      </c>
      <c r="F266" s="962" t="s">
        <v>1404</v>
      </c>
      <c r="G266" s="962" t="s">
        <v>1624</v>
      </c>
      <c r="H266" s="962" t="s">
        <v>1415</v>
      </c>
      <c r="I266" s="962" t="s">
        <v>1427</v>
      </c>
      <c r="J266" s="962" t="s">
        <v>1415</v>
      </c>
      <c r="K266" s="962" t="s">
        <v>1427</v>
      </c>
      <c r="L266" s="962" t="s">
        <v>1602</v>
      </c>
      <c r="M266" s="962" t="s">
        <v>6</v>
      </c>
      <c r="N266" s="962" t="s">
        <v>6</v>
      </c>
      <c r="O266" s="962" t="s">
        <v>1410</v>
      </c>
      <c r="P266" s="962" t="s">
        <v>1410</v>
      </c>
      <c r="Q266" s="962" t="s">
        <v>1410</v>
      </c>
      <c r="R266" s="962" t="s">
        <v>1410</v>
      </c>
      <c r="S266" s="962" t="s">
        <v>1410</v>
      </c>
      <c r="T266" s="962" t="s">
        <v>1404</v>
      </c>
      <c r="U266" s="963" t="s">
        <v>6</v>
      </c>
      <c r="V266" s="963" t="s">
        <v>6</v>
      </c>
      <c r="W266" s="968" t="s">
        <v>6</v>
      </c>
      <c r="X266" s="962" t="s">
        <v>6</v>
      </c>
      <c r="Y266" s="968" t="s">
        <v>6</v>
      </c>
      <c r="Z266" s="963" t="s">
        <v>6</v>
      </c>
      <c r="AA266" s="962" t="s">
        <v>6</v>
      </c>
      <c r="AB266" s="963" t="s">
        <v>6</v>
      </c>
      <c r="AC266" s="963" t="s">
        <v>6</v>
      </c>
      <c r="AD266" s="964" t="s">
        <v>1459</v>
      </c>
      <c r="AE266" s="962" t="s">
        <v>1410</v>
      </c>
      <c r="AF266" s="962" t="s">
        <v>1410</v>
      </c>
      <c r="AG266" s="962" t="s">
        <v>1410</v>
      </c>
      <c r="AH266" s="962" t="s">
        <v>1410</v>
      </c>
      <c r="AI266" s="962" t="s">
        <v>1410</v>
      </c>
      <c r="AJ266" s="962" t="s">
        <v>1410</v>
      </c>
      <c r="AK266" s="962" t="s">
        <v>1410</v>
      </c>
      <c r="AL266" s="962" t="s">
        <v>1410</v>
      </c>
      <c r="AM266" s="962" t="s">
        <v>1410</v>
      </c>
      <c r="AN266" s="962" t="s">
        <v>1410</v>
      </c>
      <c r="AO266" s="962" t="s">
        <v>1410</v>
      </c>
      <c r="AP266" s="962" t="s">
        <v>1410</v>
      </c>
      <c r="AQ266" s="962" t="s">
        <v>1410</v>
      </c>
      <c r="AR266" s="962" t="s">
        <v>1410</v>
      </c>
      <c r="AS266" s="962" t="s">
        <v>1410</v>
      </c>
      <c r="AT266" s="962" t="s">
        <v>1410</v>
      </c>
      <c r="AU266" s="962" t="s">
        <v>1410</v>
      </c>
      <c r="AV266" s="962" t="s">
        <v>1410</v>
      </c>
      <c r="AW266" s="962" t="s">
        <v>1410</v>
      </c>
      <c r="AX266" s="962" t="s">
        <v>1431</v>
      </c>
      <c r="AY266" s="962" t="s">
        <v>1749</v>
      </c>
      <c r="AZ266" s="962" t="s">
        <v>1601</v>
      </c>
      <c r="BA266" s="962" t="s">
        <v>1459</v>
      </c>
      <c r="BB266" s="965" t="s">
        <v>2300</v>
      </c>
      <c r="BC266" s="965" t="s">
        <v>3873</v>
      </c>
      <c r="BD266" s="962" t="s">
        <v>6</v>
      </c>
      <c r="BE266" s="962" t="s">
        <v>1459</v>
      </c>
      <c r="BF266" s="962" t="s">
        <v>3853</v>
      </c>
      <c r="BG266" s="962" t="s">
        <v>3854</v>
      </c>
      <c r="BH266" s="962" t="s">
        <v>1484</v>
      </c>
      <c r="BI266" s="962" t="s">
        <v>3811</v>
      </c>
      <c r="BJ266" s="962" t="s">
        <v>1410</v>
      </c>
      <c r="BK266" s="962" t="s">
        <v>1410</v>
      </c>
      <c r="BL266" s="962" t="s">
        <v>1410</v>
      </c>
      <c r="BM266" s="962" t="s">
        <v>1410</v>
      </c>
      <c r="BN266" s="962" t="s">
        <v>1410</v>
      </c>
      <c r="BO266" s="962" t="s">
        <v>1410</v>
      </c>
      <c r="BP266" s="962" t="s">
        <v>1410</v>
      </c>
      <c r="BQ266" s="962" t="s">
        <v>1410</v>
      </c>
      <c r="BR266" s="962" t="s">
        <v>1410</v>
      </c>
      <c r="BS266" s="962" t="s">
        <v>5217</v>
      </c>
      <c r="BT266" s="962" t="s">
        <v>1410</v>
      </c>
      <c r="BU266" s="962" t="s">
        <v>1410</v>
      </c>
      <c r="BV266" s="962" t="s">
        <v>1410</v>
      </c>
      <c r="BW266" s="962" t="s">
        <v>1410</v>
      </c>
      <c r="BX266" s="962" t="s">
        <v>1410</v>
      </c>
      <c r="BY266" s="962" t="s">
        <v>1410</v>
      </c>
      <c r="BZ266" s="962" t="s">
        <v>1410</v>
      </c>
      <c r="CA266" s="962" t="s">
        <v>1410</v>
      </c>
      <c r="CB266" s="962" t="s">
        <v>1410</v>
      </c>
      <c r="CC266" s="962" t="s">
        <v>3811</v>
      </c>
      <c r="CD266" s="962" t="s">
        <v>5217</v>
      </c>
      <c r="CE266" s="962" t="s">
        <v>5596</v>
      </c>
      <c r="CF266" s="962" t="s">
        <v>5597</v>
      </c>
      <c r="CG266" s="962" t="s">
        <v>5598</v>
      </c>
      <c r="CH266" s="962" t="s">
        <v>5599</v>
      </c>
      <c r="CI266" s="962" t="s">
        <v>5600</v>
      </c>
      <c r="CJ266" s="962" t="s">
        <v>5601</v>
      </c>
      <c r="CK266" s="962" t="s">
        <v>5602</v>
      </c>
      <c r="CL266" s="962" t="s">
        <v>5603</v>
      </c>
      <c r="CM266" s="962" t="s">
        <v>5604</v>
      </c>
      <c r="CN266" s="962" t="s">
        <v>5605</v>
      </c>
      <c r="CO266" s="962" t="s">
        <v>5606</v>
      </c>
      <c r="CP266" s="962" t="s">
        <v>5607</v>
      </c>
      <c r="CQ266" s="962" t="s">
        <v>5607</v>
      </c>
      <c r="CR266" s="962" t="s">
        <v>12</v>
      </c>
    </row>
    <row r="267">
      <c r="A267" s="940"/>
      <c r="B267" s="966"/>
      <c r="C267" s="962"/>
      <c r="D267" s="962"/>
      <c r="E267" s="962"/>
      <c r="F267" s="962"/>
      <c r="G267" s="969">
        <v>15.625</v>
      </c>
      <c r="H267" s="969">
        <v>10.0</v>
      </c>
      <c r="I267" s="969">
        <v>30.0</v>
      </c>
      <c r="J267" s="969">
        <v>10.0</v>
      </c>
      <c r="K267" s="969">
        <v>30.0</v>
      </c>
      <c r="L267" s="969">
        <v>3.0</v>
      </c>
      <c r="M267" s="969" t="s">
        <v>6</v>
      </c>
      <c r="N267" s="969" t="s">
        <v>6</v>
      </c>
      <c r="O267" s="969">
        <v>0.0</v>
      </c>
      <c r="P267" s="969">
        <v>0.0</v>
      </c>
      <c r="Q267" s="969">
        <v>0.0</v>
      </c>
      <c r="R267" s="969">
        <v>0.0</v>
      </c>
      <c r="S267" s="969">
        <v>0.0</v>
      </c>
      <c r="T267" s="969">
        <v>0.4</v>
      </c>
      <c r="U267" s="663" t="s">
        <v>6</v>
      </c>
      <c r="V267" s="663" t="s">
        <v>6</v>
      </c>
      <c r="W267" s="970" t="s">
        <v>6</v>
      </c>
      <c r="X267" s="969" t="s">
        <v>6</v>
      </c>
      <c r="Y267" s="970" t="s">
        <v>12</v>
      </c>
      <c r="Z267" s="663" t="s">
        <v>6</v>
      </c>
      <c r="AA267" s="969" t="s">
        <v>6</v>
      </c>
      <c r="AB267" s="663" t="s">
        <v>6</v>
      </c>
      <c r="AC267" s="663" t="s">
        <v>6</v>
      </c>
      <c r="AD267" s="971">
        <v>125.0</v>
      </c>
      <c r="AE267" s="969">
        <v>0.0</v>
      </c>
      <c r="AF267" s="969">
        <v>0.0</v>
      </c>
      <c r="AG267" s="969">
        <v>0.0</v>
      </c>
      <c r="AH267" s="969">
        <v>0.0</v>
      </c>
      <c r="AI267" s="969">
        <v>0.0</v>
      </c>
      <c r="AJ267" s="969">
        <v>0.0</v>
      </c>
      <c r="AK267" s="969">
        <v>0.0</v>
      </c>
      <c r="AL267" s="969">
        <v>0.0</v>
      </c>
      <c r="AM267" s="969">
        <v>0.0</v>
      </c>
      <c r="AN267" s="969">
        <v>0.0</v>
      </c>
      <c r="AO267" s="969">
        <v>0.0</v>
      </c>
      <c r="AP267" s="969">
        <v>0.0</v>
      </c>
      <c r="AQ267" s="969">
        <v>0.0</v>
      </c>
      <c r="AR267" s="969">
        <v>0.0</v>
      </c>
      <c r="AS267" s="969">
        <v>0.0</v>
      </c>
      <c r="AT267" s="969">
        <v>0.0</v>
      </c>
      <c r="AU267" s="969">
        <v>0.0</v>
      </c>
      <c r="AV267" s="969">
        <v>0.0</v>
      </c>
      <c r="AW267" s="969">
        <v>0.0</v>
      </c>
      <c r="AX267" s="969">
        <v>2500.0</v>
      </c>
      <c r="AY267" s="969">
        <v>160.0</v>
      </c>
      <c r="AZ267" s="969">
        <v>12500.0</v>
      </c>
      <c r="BA267" s="969">
        <v>5.0</v>
      </c>
      <c r="BB267" s="972">
        <v>800.0</v>
      </c>
      <c r="BC267" s="972">
        <v>78.125</v>
      </c>
      <c r="BD267" s="969" t="s">
        <v>6</v>
      </c>
      <c r="BE267" s="969">
        <v>125.0</v>
      </c>
      <c r="BF267" s="969">
        <v>19444.44444</v>
      </c>
      <c r="BG267" s="969">
        <v>0.01944444444</v>
      </c>
      <c r="BH267" s="969">
        <v>375.0</v>
      </c>
      <c r="BI267" s="969">
        <v>2750.0</v>
      </c>
      <c r="BJ267" s="969">
        <v>0.0</v>
      </c>
      <c r="BK267" s="969">
        <v>0.0</v>
      </c>
      <c r="BL267" s="969">
        <v>0.0</v>
      </c>
      <c r="BM267" s="969">
        <v>0.0</v>
      </c>
      <c r="BN267" s="969">
        <v>0.0</v>
      </c>
      <c r="BO267" s="969">
        <v>0.0</v>
      </c>
      <c r="BP267" s="969">
        <v>0.0</v>
      </c>
      <c r="BQ267" s="969">
        <v>0.0</v>
      </c>
      <c r="BR267" s="969">
        <v>0.0</v>
      </c>
      <c r="BS267" s="969">
        <v>4910.714286</v>
      </c>
      <c r="BT267" s="969">
        <v>0.0</v>
      </c>
      <c r="BU267" s="969">
        <v>0.0</v>
      </c>
      <c r="BV267" s="969">
        <v>0.0</v>
      </c>
      <c r="BW267" s="969">
        <v>0.0</v>
      </c>
      <c r="BX267" s="969">
        <v>0.0</v>
      </c>
      <c r="BY267" s="969">
        <v>0.0</v>
      </c>
      <c r="BZ267" s="969">
        <v>0.0</v>
      </c>
      <c r="CA267" s="969">
        <v>0.0</v>
      </c>
      <c r="CB267" s="969">
        <v>0.0</v>
      </c>
      <c r="CC267" s="969">
        <v>2750.0</v>
      </c>
      <c r="CD267" s="969">
        <v>4910.714286</v>
      </c>
      <c r="CE267" s="969">
        <v>188.8736264</v>
      </c>
      <c r="CF267" s="969">
        <v>29380.34188</v>
      </c>
      <c r="CG267" s="969">
        <v>0.02938034188</v>
      </c>
      <c r="CH267" s="969">
        <v>349.25</v>
      </c>
      <c r="CI267" s="969">
        <v>1816.964286</v>
      </c>
      <c r="CJ267" s="969">
        <v>323.8736264</v>
      </c>
      <c r="CK267" s="969">
        <v>5.397893773</v>
      </c>
      <c r="CL267" s="969">
        <v>0.08996489621</v>
      </c>
      <c r="CM267" s="969">
        <v>0.003748537342</v>
      </c>
      <c r="CN267" s="969">
        <v>48824.78632</v>
      </c>
      <c r="CO267" s="969">
        <v>48.82478632</v>
      </c>
      <c r="CP267" s="969">
        <v>0.04882478632</v>
      </c>
      <c r="CQ267" s="969">
        <v>0.04882478632</v>
      </c>
      <c r="CR267" s="962"/>
    </row>
    <row r="268">
      <c r="A268" s="940"/>
      <c r="B268" s="966"/>
      <c r="C268" s="962"/>
      <c r="D268" s="962"/>
      <c r="E268" s="962"/>
      <c r="F268" s="962"/>
      <c r="G268" s="969">
        <v>15.625</v>
      </c>
      <c r="H268" s="969">
        <v>7.0</v>
      </c>
      <c r="I268" s="969">
        <v>17.5</v>
      </c>
      <c r="J268" s="969">
        <v>7.0</v>
      </c>
      <c r="K268" s="969">
        <v>17.5</v>
      </c>
      <c r="L268" s="969">
        <v>2.5</v>
      </c>
      <c r="M268" s="969" t="s">
        <v>6</v>
      </c>
      <c r="N268" s="969" t="s">
        <v>6</v>
      </c>
      <c r="O268" s="969">
        <v>0.0</v>
      </c>
      <c r="P268" s="969">
        <v>0.0</v>
      </c>
      <c r="Q268" s="969">
        <v>0.0</v>
      </c>
      <c r="R268" s="969">
        <v>0.0</v>
      </c>
      <c r="S268" s="969">
        <v>0.0</v>
      </c>
      <c r="T268" s="969">
        <v>1.0</v>
      </c>
      <c r="U268" s="663" t="s">
        <v>6</v>
      </c>
      <c r="V268" s="663" t="s">
        <v>6</v>
      </c>
      <c r="W268" s="970" t="s">
        <v>6</v>
      </c>
      <c r="X268" s="969" t="s">
        <v>6</v>
      </c>
      <c r="Y268" s="970" t="s">
        <v>12</v>
      </c>
      <c r="Z268" s="663" t="s">
        <v>6</v>
      </c>
      <c r="AA268" s="969" t="s">
        <v>6</v>
      </c>
      <c r="AB268" s="663" t="s">
        <v>6</v>
      </c>
      <c r="AC268" s="663" t="s">
        <v>6</v>
      </c>
      <c r="AD268" s="971">
        <v>133.0</v>
      </c>
      <c r="AE268" s="969">
        <v>0.0</v>
      </c>
      <c r="AF268" s="969">
        <v>0.0</v>
      </c>
      <c r="AG268" s="969">
        <v>0.0</v>
      </c>
      <c r="AH268" s="969">
        <v>0.0</v>
      </c>
      <c r="AI268" s="969">
        <v>0.0</v>
      </c>
      <c r="AJ268" s="969">
        <v>0.0</v>
      </c>
      <c r="AK268" s="969">
        <v>0.0</v>
      </c>
      <c r="AL268" s="969">
        <v>0.0</v>
      </c>
      <c r="AM268" s="969">
        <v>0.0</v>
      </c>
      <c r="AN268" s="969">
        <v>0.0</v>
      </c>
      <c r="AO268" s="969">
        <v>0.0</v>
      </c>
      <c r="AP268" s="969">
        <v>0.0</v>
      </c>
      <c r="AQ268" s="969">
        <v>0.0</v>
      </c>
      <c r="AR268" s="969">
        <v>0.0</v>
      </c>
      <c r="AS268" s="969">
        <v>0.0</v>
      </c>
      <c r="AT268" s="969">
        <v>0.0</v>
      </c>
      <c r="AU268" s="969">
        <v>0.0</v>
      </c>
      <c r="AV268" s="969">
        <v>0.0</v>
      </c>
      <c r="AW268" s="969">
        <v>0.0</v>
      </c>
      <c r="AX268" s="969">
        <v>2660.0</v>
      </c>
      <c r="AY268" s="969">
        <v>170.24</v>
      </c>
      <c r="AZ268" s="969">
        <v>13300.0</v>
      </c>
      <c r="BA268" s="969">
        <v>5.0</v>
      </c>
      <c r="BB268" s="972">
        <v>851.2</v>
      </c>
      <c r="BC268" s="972">
        <v>78.125</v>
      </c>
      <c r="BD268" s="969" t="s">
        <v>6</v>
      </c>
      <c r="BE268" s="969">
        <v>133.0</v>
      </c>
      <c r="BF268" s="969">
        <v>20688.88889</v>
      </c>
      <c r="BG268" s="969">
        <v>0.02068888889</v>
      </c>
      <c r="BH268" s="969">
        <v>399.0</v>
      </c>
      <c r="BI268" s="969">
        <v>2926.0</v>
      </c>
      <c r="BJ268" s="969">
        <v>0.0</v>
      </c>
      <c r="BK268" s="969">
        <v>0.0</v>
      </c>
      <c r="BL268" s="969">
        <v>0.0</v>
      </c>
      <c r="BM268" s="969">
        <v>0.0</v>
      </c>
      <c r="BN268" s="969">
        <v>0.0</v>
      </c>
      <c r="BO268" s="969">
        <v>0.0</v>
      </c>
      <c r="BP268" s="969">
        <v>0.0</v>
      </c>
      <c r="BQ268" s="969">
        <v>0.0</v>
      </c>
      <c r="BR268" s="969">
        <v>0.0</v>
      </c>
      <c r="BS268" s="969">
        <v>5225.0</v>
      </c>
      <c r="BT268" s="969">
        <v>0.0</v>
      </c>
      <c r="BU268" s="969">
        <v>0.0</v>
      </c>
      <c r="BV268" s="969">
        <v>0.0</v>
      </c>
      <c r="BW268" s="969">
        <v>0.0</v>
      </c>
      <c r="BX268" s="969">
        <v>0.0</v>
      </c>
      <c r="BY268" s="969">
        <v>0.0</v>
      </c>
      <c r="BZ268" s="969">
        <v>0.0</v>
      </c>
      <c r="CA268" s="969">
        <v>0.0</v>
      </c>
      <c r="CB268" s="969">
        <v>0.0</v>
      </c>
      <c r="CC268" s="969">
        <v>2926.0</v>
      </c>
      <c r="CD268" s="969">
        <v>5225.0</v>
      </c>
      <c r="CE268" s="969">
        <v>200.9615385</v>
      </c>
      <c r="CF268" s="969">
        <v>31260.68376</v>
      </c>
      <c r="CG268" s="969">
        <v>0.03126068376</v>
      </c>
      <c r="CH268" s="969">
        <v>371.602</v>
      </c>
      <c r="CI268" s="969">
        <v>1933.25</v>
      </c>
      <c r="CJ268" s="969">
        <v>340.9615385</v>
      </c>
      <c r="CK268" s="969">
        <v>5.682692308</v>
      </c>
      <c r="CL268" s="969">
        <v>0.09471153846</v>
      </c>
      <c r="CM268" s="969">
        <v>0.003946314103</v>
      </c>
      <c r="CN268" s="969">
        <v>51949.57265</v>
      </c>
      <c r="CO268" s="969">
        <v>51.94957265</v>
      </c>
      <c r="CP268" s="969">
        <v>0.05194957265</v>
      </c>
      <c r="CQ268" s="969">
        <v>0.05194957265</v>
      </c>
      <c r="CR268" s="962"/>
    </row>
    <row r="269">
      <c r="A269" s="940"/>
      <c r="B269" s="966"/>
      <c r="C269" s="962"/>
      <c r="D269" s="962"/>
      <c r="E269" s="962"/>
      <c r="F269" s="962"/>
      <c r="G269" s="969">
        <v>15.625</v>
      </c>
      <c r="H269" s="969">
        <v>7.0</v>
      </c>
      <c r="I269" s="969">
        <v>17.5</v>
      </c>
      <c r="J269" s="969">
        <v>7.0</v>
      </c>
      <c r="K269" s="969">
        <v>17.5</v>
      </c>
      <c r="L269" s="969">
        <v>2.5</v>
      </c>
      <c r="M269" s="969" t="s">
        <v>6</v>
      </c>
      <c r="N269" s="969" t="s">
        <v>6</v>
      </c>
      <c r="O269" s="969">
        <v>0.0</v>
      </c>
      <c r="P269" s="969">
        <v>0.0</v>
      </c>
      <c r="Q269" s="969">
        <v>0.0</v>
      </c>
      <c r="R269" s="969">
        <v>0.0</v>
      </c>
      <c r="S269" s="969">
        <v>0.0</v>
      </c>
      <c r="T269" s="969">
        <v>1.0</v>
      </c>
      <c r="U269" s="663" t="s">
        <v>6</v>
      </c>
      <c r="V269" s="663" t="s">
        <v>6</v>
      </c>
      <c r="W269" s="970" t="s">
        <v>6</v>
      </c>
      <c r="X269" s="969" t="s">
        <v>6</v>
      </c>
      <c r="Y269" s="970" t="s">
        <v>12</v>
      </c>
      <c r="Z269" s="663" t="s">
        <v>6</v>
      </c>
      <c r="AA269" s="969" t="s">
        <v>6</v>
      </c>
      <c r="AB269" s="663" t="s">
        <v>6</v>
      </c>
      <c r="AC269" s="663" t="s">
        <v>6</v>
      </c>
      <c r="AD269" s="971">
        <v>94.0</v>
      </c>
      <c r="AE269" s="969">
        <v>0.0</v>
      </c>
      <c r="AF269" s="969">
        <v>0.0</v>
      </c>
      <c r="AG269" s="969">
        <v>0.0</v>
      </c>
      <c r="AH269" s="969">
        <v>0.0</v>
      </c>
      <c r="AI269" s="969">
        <v>0.0</v>
      </c>
      <c r="AJ269" s="969">
        <v>0.0</v>
      </c>
      <c r="AK269" s="969">
        <v>0.0</v>
      </c>
      <c r="AL269" s="969">
        <v>0.0</v>
      </c>
      <c r="AM269" s="969">
        <v>0.0</v>
      </c>
      <c r="AN269" s="969">
        <v>0.0</v>
      </c>
      <c r="AO269" s="969">
        <v>0.0</v>
      </c>
      <c r="AP269" s="969">
        <v>0.0</v>
      </c>
      <c r="AQ269" s="969">
        <v>0.0</v>
      </c>
      <c r="AR269" s="969">
        <v>0.0</v>
      </c>
      <c r="AS269" s="969">
        <v>0.0</v>
      </c>
      <c r="AT269" s="969">
        <v>0.0</v>
      </c>
      <c r="AU269" s="969">
        <v>0.0</v>
      </c>
      <c r="AV269" s="969">
        <v>0.0</v>
      </c>
      <c r="AW269" s="969">
        <v>0.0</v>
      </c>
      <c r="AX269" s="969">
        <v>1880.0</v>
      </c>
      <c r="AY269" s="969">
        <v>120.32</v>
      </c>
      <c r="AZ269" s="969">
        <v>9400.0</v>
      </c>
      <c r="BA269" s="969">
        <v>5.0</v>
      </c>
      <c r="BB269" s="972">
        <v>601.6</v>
      </c>
      <c r="BC269" s="972">
        <v>78.125</v>
      </c>
      <c r="BD269" s="969" t="s">
        <v>6</v>
      </c>
      <c r="BE269" s="969">
        <v>94.0</v>
      </c>
      <c r="BF269" s="969">
        <v>14622.22222</v>
      </c>
      <c r="BG269" s="969">
        <v>0.01462222222</v>
      </c>
      <c r="BH269" s="969">
        <v>282.0</v>
      </c>
      <c r="BI269" s="969">
        <v>2068.0</v>
      </c>
      <c r="BJ269" s="969">
        <v>0.0</v>
      </c>
      <c r="BK269" s="969">
        <v>0.0</v>
      </c>
      <c r="BL269" s="969">
        <v>0.0</v>
      </c>
      <c r="BM269" s="969">
        <v>0.0</v>
      </c>
      <c r="BN269" s="969">
        <v>0.0</v>
      </c>
      <c r="BO269" s="969">
        <v>0.0</v>
      </c>
      <c r="BP269" s="969">
        <v>0.0</v>
      </c>
      <c r="BQ269" s="969">
        <v>0.0</v>
      </c>
      <c r="BR269" s="969">
        <v>0.0</v>
      </c>
      <c r="BS269" s="969">
        <v>3692.857143</v>
      </c>
      <c r="BT269" s="969">
        <v>0.0</v>
      </c>
      <c r="BU269" s="969">
        <v>0.0</v>
      </c>
      <c r="BV269" s="969">
        <v>0.0</v>
      </c>
      <c r="BW269" s="969">
        <v>0.0</v>
      </c>
      <c r="BX269" s="969">
        <v>0.0</v>
      </c>
      <c r="BY269" s="969">
        <v>0.0</v>
      </c>
      <c r="BZ269" s="969">
        <v>0.0</v>
      </c>
      <c r="CA269" s="969">
        <v>0.0</v>
      </c>
      <c r="CB269" s="969">
        <v>0.0</v>
      </c>
      <c r="CC269" s="969">
        <v>2068.0</v>
      </c>
      <c r="CD269" s="969">
        <v>3692.857143</v>
      </c>
      <c r="CE269" s="969">
        <v>142.032967</v>
      </c>
      <c r="CF269" s="969">
        <v>22094.01709</v>
      </c>
      <c r="CG269" s="969">
        <v>0.02209401709</v>
      </c>
      <c r="CH269" s="969">
        <v>262.636</v>
      </c>
      <c r="CI269" s="969">
        <v>1366.357143</v>
      </c>
      <c r="CJ269" s="969">
        <v>243.032967</v>
      </c>
      <c r="CK269" s="969">
        <v>4.050549451</v>
      </c>
      <c r="CL269" s="969">
        <v>0.06750915751</v>
      </c>
      <c r="CM269" s="969">
        <v>0.002812881563</v>
      </c>
      <c r="CN269" s="969">
        <v>36716.23932</v>
      </c>
      <c r="CO269" s="969">
        <v>36.71623932</v>
      </c>
      <c r="CP269" s="969">
        <v>0.03671623932</v>
      </c>
      <c r="CQ269" s="969">
        <v>0.03671623932</v>
      </c>
      <c r="CR269" s="962"/>
    </row>
    <row r="270">
      <c r="A270" s="940"/>
      <c r="B270" s="966"/>
      <c r="C270" s="962"/>
      <c r="D270" s="962"/>
      <c r="E270" s="962"/>
      <c r="F270" s="962"/>
      <c r="G270" s="969">
        <v>15.625</v>
      </c>
      <c r="H270" s="969">
        <v>8.0</v>
      </c>
      <c r="I270" s="969">
        <v>20.0</v>
      </c>
      <c r="J270" s="969">
        <v>8.0</v>
      </c>
      <c r="K270" s="969">
        <v>20.0</v>
      </c>
      <c r="L270" s="969">
        <v>2.5</v>
      </c>
      <c r="M270" s="969" t="s">
        <v>6</v>
      </c>
      <c r="N270" s="969" t="s">
        <v>6</v>
      </c>
      <c r="O270" s="969">
        <v>0.0</v>
      </c>
      <c r="P270" s="969">
        <v>0.0</v>
      </c>
      <c r="Q270" s="969">
        <v>0.0</v>
      </c>
      <c r="R270" s="969">
        <v>0.0</v>
      </c>
      <c r="S270" s="969">
        <v>0.0</v>
      </c>
      <c r="T270" s="969">
        <v>1.0</v>
      </c>
      <c r="U270" s="663" t="s">
        <v>6</v>
      </c>
      <c r="V270" s="663" t="s">
        <v>6</v>
      </c>
      <c r="W270" s="970" t="s">
        <v>6</v>
      </c>
      <c r="X270" s="969" t="s">
        <v>6</v>
      </c>
      <c r="Y270" s="970" t="s">
        <v>12</v>
      </c>
      <c r="Z270" s="663" t="s">
        <v>6</v>
      </c>
      <c r="AA270" s="969" t="s">
        <v>6</v>
      </c>
      <c r="AB270" s="663" t="s">
        <v>6</v>
      </c>
      <c r="AC270" s="663" t="s">
        <v>6</v>
      </c>
      <c r="AD270" s="971">
        <v>133.0</v>
      </c>
      <c r="AE270" s="969">
        <v>0.0</v>
      </c>
      <c r="AF270" s="969">
        <v>0.0</v>
      </c>
      <c r="AG270" s="969">
        <v>0.0</v>
      </c>
      <c r="AH270" s="969">
        <v>0.0</v>
      </c>
      <c r="AI270" s="969">
        <v>0.0</v>
      </c>
      <c r="AJ270" s="969">
        <v>0.0</v>
      </c>
      <c r="AK270" s="969">
        <v>0.0</v>
      </c>
      <c r="AL270" s="969">
        <v>0.0</v>
      </c>
      <c r="AM270" s="969">
        <v>0.0</v>
      </c>
      <c r="AN270" s="969">
        <v>0.0</v>
      </c>
      <c r="AO270" s="969">
        <v>0.0</v>
      </c>
      <c r="AP270" s="969">
        <v>0.0</v>
      </c>
      <c r="AQ270" s="969">
        <v>0.0</v>
      </c>
      <c r="AR270" s="969">
        <v>0.0</v>
      </c>
      <c r="AS270" s="969">
        <v>0.0</v>
      </c>
      <c r="AT270" s="969">
        <v>0.0</v>
      </c>
      <c r="AU270" s="969">
        <v>0.0</v>
      </c>
      <c r="AV270" s="969">
        <v>0.0</v>
      </c>
      <c r="AW270" s="969">
        <v>0.0</v>
      </c>
      <c r="AX270" s="969">
        <v>2660.0</v>
      </c>
      <c r="AY270" s="969">
        <v>170.24</v>
      </c>
      <c r="AZ270" s="969">
        <v>13300.0</v>
      </c>
      <c r="BA270" s="969">
        <v>5.0</v>
      </c>
      <c r="BB270" s="972">
        <v>851.2</v>
      </c>
      <c r="BC270" s="972">
        <v>78.125</v>
      </c>
      <c r="BD270" s="969" t="s">
        <v>6</v>
      </c>
      <c r="BE270" s="969">
        <v>133.0</v>
      </c>
      <c r="BF270" s="969">
        <v>20688.88889</v>
      </c>
      <c r="BG270" s="969">
        <v>0.02068888889</v>
      </c>
      <c r="BH270" s="969">
        <v>399.0</v>
      </c>
      <c r="BI270" s="969">
        <v>2926.0</v>
      </c>
      <c r="BJ270" s="969">
        <v>0.0</v>
      </c>
      <c r="BK270" s="969">
        <v>0.0</v>
      </c>
      <c r="BL270" s="969">
        <v>0.0</v>
      </c>
      <c r="BM270" s="969">
        <v>0.0</v>
      </c>
      <c r="BN270" s="969">
        <v>0.0</v>
      </c>
      <c r="BO270" s="969">
        <v>0.0</v>
      </c>
      <c r="BP270" s="969">
        <v>0.0</v>
      </c>
      <c r="BQ270" s="969">
        <v>0.0</v>
      </c>
      <c r="BR270" s="969">
        <v>0.0</v>
      </c>
      <c r="BS270" s="969">
        <v>5225.0</v>
      </c>
      <c r="BT270" s="969">
        <v>0.0</v>
      </c>
      <c r="BU270" s="969">
        <v>0.0</v>
      </c>
      <c r="BV270" s="969">
        <v>0.0</v>
      </c>
      <c r="BW270" s="969">
        <v>0.0</v>
      </c>
      <c r="BX270" s="969">
        <v>0.0</v>
      </c>
      <c r="BY270" s="969">
        <v>0.0</v>
      </c>
      <c r="BZ270" s="969">
        <v>0.0</v>
      </c>
      <c r="CA270" s="969">
        <v>0.0</v>
      </c>
      <c r="CB270" s="969">
        <v>0.0</v>
      </c>
      <c r="CC270" s="969">
        <v>2926.0</v>
      </c>
      <c r="CD270" s="969">
        <v>5225.0</v>
      </c>
      <c r="CE270" s="969">
        <v>200.9615385</v>
      </c>
      <c r="CF270" s="969">
        <v>31260.68376</v>
      </c>
      <c r="CG270" s="969">
        <v>0.03126068376</v>
      </c>
      <c r="CH270" s="969">
        <v>371.602</v>
      </c>
      <c r="CI270" s="969">
        <v>1933.25</v>
      </c>
      <c r="CJ270" s="969">
        <v>341.9615385</v>
      </c>
      <c r="CK270" s="969">
        <v>5.699358974</v>
      </c>
      <c r="CL270" s="969">
        <v>0.09498931624</v>
      </c>
      <c r="CM270" s="969">
        <v>0.003957888177</v>
      </c>
      <c r="CN270" s="969">
        <v>51949.57265</v>
      </c>
      <c r="CO270" s="969">
        <v>51.94957265</v>
      </c>
      <c r="CP270" s="969">
        <v>0.05194957265</v>
      </c>
      <c r="CQ270" s="969">
        <v>0.05194957265</v>
      </c>
      <c r="CR270" s="962"/>
    </row>
    <row r="271">
      <c r="A271" s="940"/>
      <c r="B271" s="966"/>
      <c r="C271" s="962"/>
      <c r="D271" s="962"/>
      <c r="E271" s="962"/>
      <c r="F271" s="962"/>
      <c r="G271" s="969">
        <v>15.625</v>
      </c>
      <c r="H271" s="969">
        <v>8.0</v>
      </c>
      <c r="I271" s="969">
        <v>20.0</v>
      </c>
      <c r="J271" s="969">
        <v>8.0</v>
      </c>
      <c r="K271" s="969">
        <v>20.0</v>
      </c>
      <c r="L271" s="969">
        <v>2.5</v>
      </c>
      <c r="M271" s="969" t="s">
        <v>6</v>
      </c>
      <c r="N271" s="969" t="s">
        <v>6</v>
      </c>
      <c r="O271" s="969">
        <v>0.0</v>
      </c>
      <c r="P271" s="969">
        <v>0.0</v>
      </c>
      <c r="Q271" s="969">
        <v>0.0</v>
      </c>
      <c r="R271" s="969">
        <v>0.0</v>
      </c>
      <c r="S271" s="969">
        <v>0.0</v>
      </c>
      <c r="T271" s="969">
        <v>1.0</v>
      </c>
      <c r="U271" s="663" t="s">
        <v>6</v>
      </c>
      <c r="V271" s="663" t="s">
        <v>6</v>
      </c>
      <c r="W271" s="970" t="s">
        <v>6</v>
      </c>
      <c r="X271" s="969" t="s">
        <v>6</v>
      </c>
      <c r="Y271" s="970" t="s">
        <v>6</v>
      </c>
      <c r="Z271" s="663" t="s">
        <v>6</v>
      </c>
      <c r="AA271" s="969" t="s">
        <v>6</v>
      </c>
      <c r="AB271" s="663" t="s">
        <v>6</v>
      </c>
      <c r="AC271" s="663" t="s">
        <v>6</v>
      </c>
      <c r="AD271" s="971">
        <v>94.0</v>
      </c>
      <c r="AE271" s="969">
        <v>0.0</v>
      </c>
      <c r="AF271" s="969">
        <v>0.0</v>
      </c>
      <c r="AG271" s="969">
        <v>0.0</v>
      </c>
      <c r="AH271" s="969">
        <v>0.0</v>
      </c>
      <c r="AI271" s="969">
        <v>0.0</v>
      </c>
      <c r="AJ271" s="969">
        <v>0.0</v>
      </c>
      <c r="AK271" s="969">
        <v>0.0</v>
      </c>
      <c r="AL271" s="969">
        <v>0.0</v>
      </c>
      <c r="AM271" s="969">
        <v>0.0</v>
      </c>
      <c r="AN271" s="969">
        <v>0.0</v>
      </c>
      <c r="AO271" s="969">
        <v>0.0</v>
      </c>
      <c r="AP271" s="969">
        <v>0.0</v>
      </c>
      <c r="AQ271" s="969">
        <v>0.0</v>
      </c>
      <c r="AR271" s="969">
        <v>0.0</v>
      </c>
      <c r="AS271" s="969">
        <v>0.0</v>
      </c>
      <c r="AT271" s="969">
        <v>0.0</v>
      </c>
      <c r="AU271" s="969">
        <v>0.0</v>
      </c>
      <c r="AV271" s="969">
        <v>0.0</v>
      </c>
      <c r="AW271" s="969">
        <v>0.0</v>
      </c>
      <c r="AX271" s="969">
        <v>1880.0</v>
      </c>
      <c r="AY271" s="969">
        <v>120.32</v>
      </c>
      <c r="AZ271" s="969">
        <v>9400.0</v>
      </c>
      <c r="BA271" s="969">
        <v>5.0</v>
      </c>
      <c r="BB271" s="972">
        <v>601.6</v>
      </c>
      <c r="BC271" s="972">
        <v>78.125</v>
      </c>
      <c r="BD271" s="969" t="s">
        <v>6</v>
      </c>
      <c r="BE271" s="969">
        <v>94.0</v>
      </c>
      <c r="BF271" s="969">
        <v>14622.22222</v>
      </c>
      <c r="BG271" s="969">
        <v>0.01462222222</v>
      </c>
      <c r="BH271" s="969">
        <v>282.0</v>
      </c>
      <c r="BI271" s="969">
        <v>2068.0</v>
      </c>
      <c r="BJ271" s="969">
        <v>0.0</v>
      </c>
      <c r="BK271" s="969">
        <v>0.0</v>
      </c>
      <c r="BL271" s="969">
        <v>0.0</v>
      </c>
      <c r="BM271" s="969">
        <v>0.0</v>
      </c>
      <c r="BN271" s="969">
        <v>0.0</v>
      </c>
      <c r="BO271" s="969">
        <v>0.0</v>
      </c>
      <c r="BP271" s="969">
        <v>0.0</v>
      </c>
      <c r="BQ271" s="969">
        <v>0.0</v>
      </c>
      <c r="BR271" s="969">
        <v>0.0</v>
      </c>
      <c r="BS271" s="969">
        <v>3692.857143</v>
      </c>
      <c r="BT271" s="969">
        <v>0.0</v>
      </c>
      <c r="BU271" s="969">
        <v>0.0</v>
      </c>
      <c r="BV271" s="969">
        <v>0.0</v>
      </c>
      <c r="BW271" s="969">
        <v>0.0</v>
      </c>
      <c r="BX271" s="969">
        <v>0.0</v>
      </c>
      <c r="BY271" s="969">
        <v>0.0</v>
      </c>
      <c r="BZ271" s="969">
        <v>0.0</v>
      </c>
      <c r="CA271" s="969">
        <v>0.0</v>
      </c>
      <c r="CB271" s="969">
        <v>0.0</v>
      </c>
      <c r="CC271" s="969">
        <v>2068.0</v>
      </c>
      <c r="CD271" s="969">
        <v>3692.857143</v>
      </c>
      <c r="CE271" s="969">
        <v>142.032967</v>
      </c>
      <c r="CF271" s="969">
        <v>22094.01709</v>
      </c>
      <c r="CG271" s="969">
        <v>0.02209401709</v>
      </c>
      <c r="CH271" s="969">
        <v>262.636</v>
      </c>
      <c r="CI271" s="969">
        <v>1366.357143</v>
      </c>
      <c r="CJ271" s="969">
        <v>244.032967</v>
      </c>
      <c r="CK271" s="969">
        <v>4.067216117</v>
      </c>
      <c r="CL271" s="969">
        <v>0.06778693529</v>
      </c>
      <c r="CM271" s="969">
        <v>0.002824455637</v>
      </c>
      <c r="CN271" s="969">
        <v>36716.23932</v>
      </c>
      <c r="CO271" s="969">
        <v>36.71623932</v>
      </c>
      <c r="CP271" s="969">
        <v>0.03671623932</v>
      </c>
      <c r="CQ271" s="969">
        <v>0.03671623932</v>
      </c>
      <c r="CR271" s="962"/>
    </row>
    <row r="272">
      <c r="A272" s="940"/>
      <c r="B272" s="966"/>
      <c r="C272" s="962"/>
      <c r="D272" s="962"/>
      <c r="E272" s="962"/>
      <c r="F272" s="962"/>
      <c r="G272" s="969">
        <v>0.125</v>
      </c>
      <c r="H272" s="969">
        <v>3.0</v>
      </c>
      <c r="I272" s="969">
        <v>7.5</v>
      </c>
      <c r="J272" s="969">
        <v>3.0</v>
      </c>
      <c r="K272" s="969">
        <v>7.5</v>
      </c>
      <c r="L272" s="969">
        <v>2.5</v>
      </c>
      <c r="M272" s="969" t="s">
        <v>6</v>
      </c>
      <c r="N272" s="969" t="s">
        <v>6</v>
      </c>
      <c r="O272" s="969">
        <v>0.0</v>
      </c>
      <c r="P272" s="969">
        <v>0.0</v>
      </c>
      <c r="Q272" s="969">
        <v>0.0</v>
      </c>
      <c r="R272" s="969">
        <v>0.0</v>
      </c>
      <c r="S272" s="969">
        <v>0.0</v>
      </c>
      <c r="T272" s="969">
        <v>0.32</v>
      </c>
      <c r="U272" s="663" t="s">
        <v>6</v>
      </c>
      <c r="V272" s="663" t="s">
        <v>6</v>
      </c>
      <c r="W272" s="970" t="s">
        <v>6</v>
      </c>
      <c r="X272" s="969" t="s">
        <v>6</v>
      </c>
      <c r="Y272" s="970" t="s">
        <v>6</v>
      </c>
      <c r="Z272" s="663" t="s">
        <v>6</v>
      </c>
      <c r="AA272" s="969" t="s">
        <v>6</v>
      </c>
      <c r="AB272" s="663" t="s">
        <v>6</v>
      </c>
      <c r="AC272" s="663" t="s">
        <v>6</v>
      </c>
      <c r="AD272" s="971">
        <v>1.0</v>
      </c>
      <c r="AE272" s="969">
        <v>0.0</v>
      </c>
      <c r="AF272" s="969">
        <v>0.0</v>
      </c>
      <c r="AG272" s="969">
        <v>0.0</v>
      </c>
      <c r="AH272" s="969">
        <v>0.0</v>
      </c>
      <c r="AI272" s="969">
        <v>0.0</v>
      </c>
      <c r="AJ272" s="969">
        <v>0.0</v>
      </c>
      <c r="AK272" s="969">
        <v>0.0</v>
      </c>
      <c r="AL272" s="969">
        <v>0.0</v>
      </c>
      <c r="AM272" s="969">
        <v>0.0</v>
      </c>
      <c r="AN272" s="969">
        <v>0.0</v>
      </c>
      <c r="AO272" s="969">
        <v>0.0</v>
      </c>
      <c r="AP272" s="969">
        <v>0.0</v>
      </c>
      <c r="AQ272" s="969">
        <v>0.0</v>
      </c>
      <c r="AR272" s="969">
        <v>0.0</v>
      </c>
      <c r="AS272" s="969">
        <v>0.0</v>
      </c>
      <c r="AT272" s="969">
        <v>0.0</v>
      </c>
      <c r="AU272" s="969">
        <v>0.0</v>
      </c>
      <c r="AV272" s="969">
        <v>0.0</v>
      </c>
      <c r="AW272" s="969">
        <v>0.0</v>
      </c>
      <c r="AX272" s="969">
        <v>20.0</v>
      </c>
      <c r="AY272" s="969">
        <v>160.0</v>
      </c>
      <c r="AZ272" s="969">
        <v>100.0</v>
      </c>
      <c r="BA272" s="969">
        <v>5.0</v>
      </c>
      <c r="BB272" s="972">
        <v>800.0</v>
      </c>
      <c r="BC272" s="972">
        <v>0.625</v>
      </c>
      <c r="BD272" s="969" t="s">
        <v>6</v>
      </c>
      <c r="BE272" s="969">
        <v>1.0</v>
      </c>
      <c r="BF272" s="969">
        <v>155.5555556</v>
      </c>
      <c r="BG272" s="969">
        <v>1.555555556E-4</v>
      </c>
      <c r="BH272" s="969">
        <v>3.0</v>
      </c>
      <c r="BI272" s="969">
        <v>22.0</v>
      </c>
      <c r="BJ272" s="969">
        <v>0.0</v>
      </c>
      <c r="BK272" s="969">
        <v>0.0</v>
      </c>
      <c r="BL272" s="969">
        <v>0.0</v>
      </c>
      <c r="BM272" s="969">
        <v>0.0</v>
      </c>
      <c r="BN272" s="969">
        <v>0.0</v>
      </c>
      <c r="BO272" s="969">
        <v>0.0</v>
      </c>
      <c r="BP272" s="969">
        <v>0.0</v>
      </c>
      <c r="BQ272" s="969">
        <v>0.0</v>
      </c>
      <c r="BR272" s="969">
        <v>0.0</v>
      </c>
      <c r="BS272" s="969">
        <v>39.28571429</v>
      </c>
      <c r="BT272" s="969">
        <v>0.0</v>
      </c>
      <c r="BU272" s="969">
        <v>0.0</v>
      </c>
      <c r="BV272" s="969">
        <v>0.0</v>
      </c>
      <c r="BW272" s="969">
        <v>0.0</v>
      </c>
      <c r="BX272" s="969">
        <v>0.0</v>
      </c>
      <c r="BY272" s="969">
        <v>0.0</v>
      </c>
      <c r="BZ272" s="969">
        <v>0.0</v>
      </c>
      <c r="CA272" s="969">
        <v>0.0</v>
      </c>
      <c r="CB272" s="969">
        <v>0.0</v>
      </c>
      <c r="CC272" s="969">
        <v>22.0</v>
      </c>
      <c r="CD272" s="969">
        <v>39.28571429</v>
      </c>
      <c r="CE272" s="969">
        <v>1.510989011</v>
      </c>
      <c r="CF272" s="969">
        <v>235.042735</v>
      </c>
      <c r="CG272" s="969">
        <v>2.35042735E-4</v>
      </c>
      <c r="CH272" s="969">
        <v>2.794</v>
      </c>
      <c r="CI272" s="969">
        <v>14.53571429</v>
      </c>
      <c r="CJ272" s="969">
        <v>5.510989011</v>
      </c>
      <c r="CK272" s="969">
        <v>0.09184981685</v>
      </c>
      <c r="CL272" s="969">
        <v>0.001530830281</v>
      </c>
      <c r="CM272" s="969">
        <v>6.378459503E-5</v>
      </c>
      <c r="CN272" s="969">
        <v>390.5982906</v>
      </c>
      <c r="CO272" s="969">
        <v>0.3905982906</v>
      </c>
      <c r="CP272" s="969">
        <v>3.905982906E-4</v>
      </c>
      <c r="CQ272" s="969">
        <v>3.905982906E-4</v>
      </c>
      <c r="CR272" s="962"/>
    </row>
    <row r="273">
      <c r="A273" s="940"/>
      <c r="B273" s="966"/>
      <c r="C273" s="962"/>
      <c r="D273" s="962"/>
      <c r="E273" s="962"/>
      <c r="F273" s="962"/>
      <c r="G273" s="969">
        <v>0.125</v>
      </c>
      <c r="H273" s="969">
        <v>2.0</v>
      </c>
      <c r="I273" s="969">
        <v>5.0</v>
      </c>
      <c r="J273" s="969">
        <v>2.0</v>
      </c>
      <c r="K273" s="969">
        <v>5.0</v>
      </c>
      <c r="L273" s="969">
        <v>2.5</v>
      </c>
      <c r="M273" s="969" t="s">
        <v>6</v>
      </c>
      <c r="N273" s="969" t="s">
        <v>6</v>
      </c>
      <c r="O273" s="969">
        <v>0.0</v>
      </c>
      <c r="P273" s="969">
        <v>0.0</v>
      </c>
      <c r="Q273" s="969">
        <v>0.0</v>
      </c>
      <c r="R273" s="969">
        <v>0.0</v>
      </c>
      <c r="S273" s="969">
        <v>0.0</v>
      </c>
      <c r="T273" s="969">
        <v>0.32</v>
      </c>
      <c r="U273" s="663" t="s">
        <v>6</v>
      </c>
      <c r="V273" s="663" t="s">
        <v>6</v>
      </c>
      <c r="W273" s="970" t="s">
        <v>6</v>
      </c>
      <c r="X273" s="969" t="s">
        <v>6</v>
      </c>
      <c r="Y273" s="970" t="s">
        <v>6</v>
      </c>
      <c r="Z273" s="663" t="s">
        <v>6</v>
      </c>
      <c r="AA273" s="969" t="s">
        <v>6</v>
      </c>
      <c r="AB273" s="663" t="s">
        <v>6</v>
      </c>
      <c r="AC273" s="663" t="s">
        <v>6</v>
      </c>
      <c r="AD273" s="971">
        <v>1.0</v>
      </c>
      <c r="AE273" s="969">
        <v>0.0</v>
      </c>
      <c r="AF273" s="969">
        <v>0.0</v>
      </c>
      <c r="AG273" s="969">
        <v>0.0</v>
      </c>
      <c r="AH273" s="969">
        <v>0.0</v>
      </c>
      <c r="AI273" s="969">
        <v>0.0</v>
      </c>
      <c r="AJ273" s="969">
        <v>0.0</v>
      </c>
      <c r="AK273" s="969">
        <v>0.0</v>
      </c>
      <c r="AL273" s="969">
        <v>0.0</v>
      </c>
      <c r="AM273" s="969">
        <v>0.0</v>
      </c>
      <c r="AN273" s="969">
        <v>0.0</v>
      </c>
      <c r="AO273" s="969">
        <v>0.0</v>
      </c>
      <c r="AP273" s="969">
        <v>0.0</v>
      </c>
      <c r="AQ273" s="969">
        <v>0.0</v>
      </c>
      <c r="AR273" s="969">
        <v>0.0</v>
      </c>
      <c r="AS273" s="969">
        <v>0.0</v>
      </c>
      <c r="AT273" s="969">
        <v>0.0</v>
      </c>
      <c r="AU273" s="969">
        <v>0.0</v>
      </c>
      <c r="AV273" s="969">
        <v>0.0</v>
      </c>
      <c r="AW273" s="969">
        <v>0.0</v>
      </c>
      <c r="AX273" s="969">
        <v>20.0</v>
      </c>
      <c r="AY273" s="969">
        <v>160.0</v>
      </c>
      <c r="AZ273" s="969">
        <v>100.0</v>
      </c>
      <c r="BA273" s="969">
        <v>5.0</v>
      </c>
      <c r="BB273" s="972">
        <v>800.0</v>
      </c>
      <c r="BC273" s="972">
        <v>0.625</v>
      </c>
      <c r="BD273" s="969" t="s">
        <v>6</v>
      </c>
      <c r="BE273" s="969">
        <v>1.0</v>
      </c>
      <c r="BF273" s="969">
        <v>155.5555556</v>
      </c>
      <c r="BG273" s="969">
        <v>1.555555556E-4</v>
      </c>
      <c r="BH273" s="969">
        <v>3.0</v>
      </c>
      <c r="BI273" s="969">
        <v>22.0</v>
      </c>
      <c r="BJ273" s="969">
        <v>0.0</v>
      </c>
      <c r="BK273" s="969">
        <v>0.0</v>
      </c>
      <c r="BL273" s="969">
        <v>0.0</v>
      </c>
      <c r="BM273" s="969">
        <v>0.0</v>
      </c>
      <c r="BN273" s="969">
        <v>0.0</v>
      </c>
      <c r="BO273" s="969">
        <v>0.0</v>
      </c>
      <c r="BP273" s="969">
        <v>0.0</v>
      </c>
      <c r="BQ273" s="969">
        <v>0.0</v>
      </c>
      <c r="BR273" s="969">
        <v>0.0</v>
      </c>
      <c r="BS273" s="969">
        <v>39.28571429</v>
      </c>
      <c r="BT273" s="969">
        <v>0.0</v>
      </c>
      <c r="BU273" s="969">
        <v>0.0</v>
      </c>
      <c r="BV273" s="969">
        <v>0.0</v>
      </c>
      <c r="BW273" s="969">
        <v>0.0</v>
      </c>
      <c r="BX273" s="969">
        <v>0.0</v>
      </c>
      <c r="BY273" s="969">
        <v>0.0</v>
      </c>
      <c r="BZ273" s="969">
        <v>0.0</v>
      </c>
      <c r="CA273" s="969">
        <v>0.0</v>
      </c>
      <c r="CB273" s="969">
        <v>0.0</v>
      </c>
      <c r="CC273" s="969">
        <v>22.0</v>
      </c>
      <c r="CD273" s="969">
        <v>39.28571429</v>
      </c>
      <c r="CE273" s="969">
        <v>1.510989011</v>
      </c>
      <c r="CF273" s="969">
        <v>235.042735</v>
      </c>
      <c r="CG273" s="969">
        <v>2.35042735E-4</v>
      </c>
      <c r="CH273" s="969">
        <v>2.794</v>
      </c>
      <c r="CI273" s="969">
        <v>14.53571429</v>
      </c>
      <c r="CJ273" s="969">
        <v>4.510989011</v>
      </c>
      <c r="CK273" s="969">
        <v>0.07518315018</v>
      </c>
      <c r="CL273" s="969">
        <v>0.001253052503</v>
      </c>
      <c r="CM273" s="969">
        <v>5.221052096E-5</v>
      </c>
      <c r="CN273" s="969">
        <v>390.5982906</v>
      </c>
      <c r="CO273" s="969">
        <v>0.3905982906</v>
      </c>
      <c r="CP273" s="969">
        <v>3.905982906E-4</v>
      </c>
      <c r="CQ273" s="969">
        <v>3.905982906E-4</v>
      </c>
      <c r="CR273" s="962"/>
    </row>
    <row r="274">
      <c r="A274" s="940"/>
      <c r="B274" s="966"/>
      <c r="C274" s="962"/>
      <c r="D274" s="962"/>
      <c r="E274" s="962"/>
      <c r="F274" s="962"/>
      <c r="G274" s="969">
        <v>0.125</v>
      </c>
      <c r="H274" s="969">
        <v>3.0</v>
      </c>
      <c r="I274" s="969">
        <v>7.5</v>
      </c>
      <c r="J274" s="969">
        <v>3.0</v>
      </c>
      <c r="K274" s="969">
        <v>7.5</v>
      </c>
      <c r="L274" s="969">
        <v>2.5</v>
      </c>
      <c r="M274" s="969" t="s">
        <v>6</v>
      </c>
      <c r="N274" s="969" t="s">
        <v>6</v>
      </c>
      <c r="O274" s="969">
        <v>0.0</v>
      </c>
      <c r="P274" s="969">
        <v>0.0</v>
      </c>
      <c r="Q274" s="969">
        <v>0.0</v>
      </c>
      <c r="R274" s="969">
        <v>0.0</v>
      </c>
      <c r="S274" s="969">
        <v>0.0</v>
      </c>
      <c r="T274" s="969">
        <v>0.32</v>
      </c>
      <c r="U274" s="663" t="s">
        <v>6</v>
      </c>
      <c r="V274" s="663" t="s">
        <v>6</v>
      </c>
      <c r="W274" s="970" t="s">
        <v>6</v>
      </c>
      <c r="X274" s="969" t="s">
        <v>6</v>
      </c>
      <c r="Y274" s="970" t="s">
        <v>6</v>
      </c>
      <c r="Z274" s="663" t="s">
        <v>6</v>
      </c>
      <c r="AA274" s="969" t="s">
        <v>6</v>
      </c>
      <c r="AB274" s="663" t="s">
        <v>6</v>
      </c>
      <c r="AC274" s="663" t="s">
        <v>6</v>
      </c>
      <c r="AD274" s="971">
        <v>1.0</v>
      </c>
      <c r="AE274" s="969">
        <v>0.0</v>
      </c>
      <c r="AF274" s="969">
        <v>0.0</v>
      </c>
      <c r="AG274" s="969">
        <v>0.0</v>
      </c>
      <c r="AH274" s="969">
        <v>0.0</v>
      </c>
      <c r="AI274" s="969">
        <v>0.0</v>
      </c>
      <c r="AJ274" s="969">
        <v>0.0</v>
      </c>
      <c r="AK274" s="969">
        <v>0.0</v>
      </c>
      <c r="AL274" s="969">
        <v>0.0</v>
      </c>
      <c r="AM274" s="969">
        <v>0.0</v>
      </c>
      <c r="AN274" s="969">
        <v>0.0</v>
      </c>
      <c r="AO274" s="969">
        <v>0.0</v>
      </c>
      <c r="AP274" s="969">
        <v>0.0</v>
      </c>
      <c r="AQ274" s="969">
        <v>0.0</v>
      </c>
      <c r="AR274" s="969">
        <v>0.0</v>
      </c>
      <c r="AS274" s="969">
        <v>0.0</v>
      </c>
      <c r="AT274" s="969">
        <v>0.0</v>
      </c>
      <c r="AU274" s="969">
        <v>0.0</v>
      </c>
      <c r="AV274" s="969">
        <v>0.0</v>
      </c>
      <c r="AW274" s="969">
        <v>0.0</v>
      </c>
      <c r="AX274" s="969">
        <v>20.0</v>
      </c>
      <c r="AY274" s="969">
        <v>160.0</v>
      </c>
      <c r="AZ274" s="969">
        <v>100.0</v>
      </c>
      <c r="BA274" s="969">
        <v>5.0</v>
      </c>
      <c r="BB274" s="972">
        <v>800.0</v>
      </c>
      <c r="BC274" s="972">
        <v>0.625</v>
      </c>
      <c r="BD274" s="969" t="s">
        <v>6</v>
      </c>
      <c r="BE274" s="969">
        <v>1.0</v>
      </c>
      <c r="BF274" s="969">
        <v>155.5555556</v>
      </c>
      <c r="BG274" s="969">
        <v>1.555555556E-4</v>
      </c>
      <c r="BH274" s="969">
        <v>3.0</v>
      </c>
      <c r="BI274" s="969">
        <v>22.0</v>
      </c>
      <c r="BJ274" s="969">
        <v>0.0</v>
      </c>
      <c r="BK274" s="969">
        <v>0.0</v>
      </c>
      <c r="BL274" s="969">
        <v>0.0</v>
      </c>
      <c r="BM274" s="969">
        <v>0.0</v>
      </c>
      <c r="BN274" s="969">
        <v>0.0</v>
      </c>
      <c r="BO274" s="969">
        <v>0.0</v>
      </c>
      <c r="BP274" s="969">
        <v>0.0</v>
      </c>
      <c r="BQ274" s="969">
        <v>0.0</v>
      </c>
      <c r="BR274" s="969">
        <v>0.0</v>
      </c>
      <c r="BS274" s="969">
        <v>39.28571429</v>
      </c>
      <c r="BT274" s="969">
        <v>0.0</v>
      </c>
      <c r="BU274" s="969">
        <v>0.0</v>
      </c>
      <c r="BV274" s="969">
        <v>0.0</v>
      </c>
      <c r="BW274" s="969">
        <v>0.0</v>
      </c>
      <c r="BX274" s="969">
        <v>0.0</v>
      </c>
      <c r="BY274" s="969">
        <v>0.0</v>
      </c>
      <c r="BZ274" s="969">
        <v>0.0</v>
      </c>
      <c r="CA274" s="969">
        <v>0.0</v>
      </c>
      <c r="CB274" s="969">
        <v>0.0</v>
      </c>
      <c r="CC274" s="969">
        <v>22.0</v>
      </c>
      <c r="CD274" s="969">
        <v>39.28571429</v>
      </c>
      <c r="CE274" s="969">
        <v>1.510989011</v>
      </c>
      <c r="CF274" s="969">
        <v>235.042735</v>
      </c>
      <c r="CG274" s="969">
        <v>2.35042735E-4</v>
      </c>
      <c r="CH274" s="969">
        <v>2.794</v>
      </c>
      <c r="CI274" s="969">
        <v>14.53571429</v>
      </c>
      <c r="CJ274" s="969">
        <v>5.510989011</v>
      </c>
      <c r="CK274" s="969">
        <v>0.09184981685</v>
      </c>
      <c r="CL274" s="969">
        <v>0.001530830281</v>
      </c>
      <c r="CM274" s="969">
        <v>6.378459503E-5</v>
      </c>
      <c r="CN274" s="969">
        <v>390.5982906</v>
      </c>
      <c r="CO274" s="969">
        <v>0.3905982906</v>
      </c>
      <c r="CP274" s="969">
        <v>3.905982906E-4</v>
      </c>
      <c r="CQ274" s="969">
        <v>3.905982906E-4</v>
      </c>
      <c r="CR274" s="962"/>
    </row>
    <row r="275">
      <c r="A275" s="940"/>
      <c r="B275" s="966"/>
      <c r="C275" s="962"/>
      <c r="D275" s="962"/>
      <c r="E275" s="962"/>
      <c r="F275" s="962"/>
      <c r="G275" s="969">
        <v>0.125</v>
      </c>
      <c r="H275" s="969">
        <v>3.0</v>
      </c>
      <c r="I275" s="969">
        <v>7.5</v>
      </c>
      <c r="J275" s="969">
        <v>3.0</v>
      </c>
      <c r="K275" s="969">
        <v>7.5</v>
      </c>
      <c r="L275" s="969">
        <v>2.5</v>
      </c>
      <c r="M275" s="969" t="s">
        <v>6</v>
      </c>
      <c r="N275" s="969" t="s">
        <v>6</v>
      </c>
      <c r="O275" s="969">
        <v>0.0</v>
      </c>
      <c r="P275" s="969">
        <v>0.0</v>
      </c>
      <c r="Q275" s="969">
        <v>0.0</v>
      </c>
      <c r="R275" s="969">
        <v>0.0</v>
      </c>
      <c r="S275" s="969">
        <v>0.0</v>
      </c>
      <c r="T275" s="969">
        <v>0.32</v>
      </c>
      <c r="U275" s="663" t="s">
        <v>6</v>
      </c>
      <c r="V275" s="663" t="s">
        <v>6</v>
      </c>
      <c r="W275" s="970" t="s">
        <v>6</v>
      </c>
      <c r="X275" s="969" t="s">
        <v>6</v>
      </c>
      <c r="Y275" s="970" t="s">
        <v>6</v>
      </c>
      <c r="Z275" s="663" t="s">
        <v>6</v>
      </c>
      <c r="AA275" s="969" t="s">
        <v>6</v>
      </c>
      <c r="AB275" s="663" t="s">
        <v>6</v>
      </c>
      <c r="AC275" s="663" t="s">
        <v>6</v>
      </c>
      <c r="AD275" s="971">
        <v>1.0</v>
      </c>
      <c r="AE275" s="969">
        <v>0.0</v>
      </c>
      <c r="AF275" s="969">
        <v>0.0</v>
      </c>
      <c r="AG275" s="969">
        <v>0.0</v>
      </c>
      <c r="AH275" s="969">
        <v>0.0</v>
      </c>
      <c r="AI275" s="969">
        <v>0.0</v>
      </c>
      <c r="AJ275" s="969">
        <v>0.0</v>
      </c>
      <c r="AK275" s="969">
        <v>0.0</v>
      </c>
      <c r="AL275" s="969">
        <v>0.0</v>
      </c>
      <c r="AM275" s="969">
        <v>0.0</v>
      </c>
      <c r="AN275" s="969">
        <v>0.0</v>
      </c>
      <c r="AO275" s="969">
        <v>0.0</v>
      </c>
      <c r="AP275" s="969">
        <v>0.0</v>
      </c>
      <c r="AQ275" s="969">
        <v>0.0</v>
      </c>
      <c r="AR275" s="969">
        <v>0.0</v>
      </c>
      <c r="AS275" s="969">
        <v>0.0</v>
      </c>
      <c r="AT275" s="969">
        <v>0.0</v>
      </c>
      <c r="AU275" s="969">
        <v>0.0</v>
      </c>
      <c r="AV275" s="969">
        <v>0.0</v>
      </c>
      <c r="AW275" s="969">
        <v>0.0</v>
      </c>
      <c r="AX275" s="969">
        <v>20.0</v>
      </c>
      <c r="AY275" s="969">
        <v>160.0</v>
      </c>
      <c r="AZ275" s="969">
        <v>100.0</v>
      </c>
      <c r="BA275" s="969">
        <v>5.0</v>
      </c>
      <c r="BB275" s="972">
        <v>800.0</v>
      </c>
      <c r="BC275" s="972">
        <v>0.625</v>
      </c>
      <c r="BD275" s="969" t="s">
        <v>6</v>
      </c>
      <c r="BE275" s="969">
        <v>1.0</v>
      </c>
      <c r="BF275" s="969">
        <v>155.5555556</v>
      </c>
      <c r="BG275" s="969">
        <v>1.555555556E-4</v>
      </c>
      <c r="BH275" s="969">
        <v>3.0</v>
      </c>
      <c r="BI275" s="969">
        <v>22.0</v>
      </c>
      <c r="BJ275" s="969">
        <v>0.0</v>
      </c>
      <c r="BK275" s="969">
        <v>0.0</v>
      </c>
      <c r="BL275" s="969">
        <v>0.0</v>
      </c>
      <c r="BM275" s="969">
        <v>0.0</v>
      </c>
      <c r="BN275" s="969">
        <v>0.0</v>
      </c>
      <c r="BO275" s="969">
        <v>0.0</v>
      </c>
      <c r="BP275" s="969">
        <v>0.0</v>
      </c>
      <c r="BQ275" s="969">
        <v>0.0</v>
      </c>
      <c r="BR275" s="969">
        <v>0.0</v>
      </c>
      <c r="BS275" s="969">
        <v>39.28571429</v>
      </c>
      <c r="BT275" s="969">
        <v>0.0</v>
      </c>
      <c r="BU275" s="969">
        <v>0.0</v>
      </c>
      <c r="BV275" s="969">
        <v>0.0</v>
      </c>
      <c r="BW275" s="969">
        <v>0.0</v>
      </c>
      <c r="BX275" s="969">
        <v>0.0</v>
      </c>
      <c r="BY275" s="969">
        <v>0.0</v>
      </c>
      <c r="BZ275" s="969">
        <v>0.0</v>
      </c>
      <c r="CA275" s="969">
        <v>0.0</v>
      </c>
      <c r="CB275" s="969">
        <v>0.0</v>
      </c>
      <c r="CC275" s="969">
        <v>22.0</v>
      </c>
      <c r="CD275" s="969">
        <v>39.28571429</v>
      </c>
      <c r="CE275" s="969">
        <v>1.510989011</v>
      </c>
      <c r="CF275" s="969">
        <v>235.042735</v>
      </c>
      <c r="CG275" s="969">
        <v>2.35042735E-4</v>
      </c>
      <c r="CH275" s="969">
        <v>2.794</v>
      </c>
      <c r="CI275" s="969">
        <v>14.53571429</v>
      </c>
      <c r="CJ275" s="969">
        <v>5.510989011</v>
      </c>
      <c r="CK275" s="969">
        <v>0.09184981685</v>
      </c>
      <c r="CL275" s="969">
        <v>0.001530830281</v>
      </c>
      <c r="CM275" s="969">
        <v>6.378459503E-5</v>
      </c>
      <c r="CN275" s="969">
        <v>390.5982906</v>
      </c>
      <c r="CO275" s="969">
        <v>0.3905982906</v>
      </c>
      <c r="CP275" s="969">
        <v>3.905982906E-4</v>
      </c>
      <c r="CQ275" s="969">
        <v>3.905982906E-4</v>
      </c>
      <c r="CR275" s="962"/>
    </row>
    <row r="276">
      <c r="A276" s="940"/>
      <c r="B276" s="966"/>
      <c r="C276" s="962"/>
      <c r="D276" s="962"/>
      <c r="E276" s="962"/>
      <c r="F276" s="962"/>
      <c r="G276" s="969">
        <v>0.125</v>
      </c>
      <c r="H276" s="969">
        <v>2.0</v>
      </c>
      <c r="I276" s="969">
        <v>5.0</v>
      </c>
      <c r="J276" s="969">
        <v>2.0</v>
      </c>
      <c r="K276" s="969">
        <v>5.0</v>
      </c>
      <c r="L276" s="969">
        <v>2.5</v>
      </c>
      <c r="M276" s="969" t="s">
        <v>6</v>
      </c>
      <c r="N276" s="969" t="s">
        <v>6</v>
      </c>
      <c r="O276" s="969">
        <v>0.0</v>
      </c>
      <c r="P276" s="969">
        <v>0.0</v>
      </c>
      <c r="Q276" s="969">
        <v>0.0</v>
      </c>
      <c r="R276" s="969">
        <v>0.0</v>
      </c>
      <c r="S276" s="969">
        <v>0.0</v>
      </c>
      <c r="T276" s="969">
        <v>0.32</v>
      </c>
      <c r="U276" s="663" t="s">
        <v>6</v>
      </c>
      <c r="V276" s="663" t="s">
        <v>6</v>
      </c>
      <c r="W276" s="970" t="s">
        <v>6</v>
      </c>
      <c r="X276" s="969" t="s">
        <v>6</v>
      </c>
      <c r="Y276" s="970" t="s">
        <v>6</v>
      </c>
      <c r="Z276" s="663" t="s">
        <v>6</v>
      </c>
      <c r="AA276" s="969" t="s">
        <v>6</v>
      </c>
      <c r="AB276" s="663" t="s">
        <v>6</v>
      </c>
      <c r="AC276" s="663" t="s">
        <v>6</v>
      </c>
      <c r="AD276" s="971">
        <v>1.0</v>
      </c>
      <c r="AE276" s="969">
        <v>0.0</v>
      </c>
      <c r="AF276" s="969">
        <v>0.0</v>
      </c>
      <c r="AG276" s="969">
        <v>0.0</v>
      </c>
      <c r="AH276" s="969">
        <v>0.0</v>
      </c>
      <c r="AI276" s="969">
        <v>0.0</v>
      </c>
      <c r="AJ276" s="969">
        <v>0.0</v>
      </c>
      <c r="AK276" s="969">
        <v>0.0</v>
      </c>
      <c r="AL276" s="969">
        <v>0.0</v>
      </c>
      <c r="AM276" s="969">
        <v>0.0</v>
      </c>
      <c r="AN276" s="969">
        <v>0.0</v>
      </c>
      <c r="AO276" s="969">
        <v>0.0</v>
      </c>
      <c r="AP276" s="969">
        <v>0.0</v>
      </c>
      <c r="AQ276" s="969">
        <v>0.0</v>
      </c>
      <c r="AR276" s="969">
        <v>0.0</v>
      </c>
      <c r="AS276" s="969">
        <v>0.0</v>
      </c>
      <c r="AT276" s="969">
        <v>0.0</v>
      </c>
      <c r="AU276" s="969">
        <v>0.0</v>
      </c>
      <c r="AV276" s="969">
        <v>0.0</v>
      </c>
      <c r="AW276" s="969">
        <v>0.0</v>
      </c>
      <c r="AX276" s="969">
        <v>20.0</v>
      </c>
      <c r="AY276" s="969">
        <v>160.0</v>
      </c>
      <c r="AZ276" s="969">
        <v>100.0</v>
      </c>
      <c r="BA276" s="969">
        <v>5.0</v>
      </c>
      <c r="BB276" s="972">
        <v>800.0</v>
      </c>
      <c r="BC276" s="972">
        <v>0.625</v>
      </c>
      <c r="BD276" s="969" t="s">
        <v>6</v>
      </c>
      <c r="BE276" s="969">
        <v>1.0</v>
      </c>
      <c r="BF276" s="969">
        <v>155.5555556</v>
      </c>
      <c r="BG276" s="969">
        <v>1.555555556E-4</v>
      </c>
      <c r="BH276" s="969">
        <v>3.0</v>
      </c>
      <c r="BI276" s="969">
        <v>22.0</v>
      </c>
      <c r="BJ276" s="969">
        <v>0.0</v>
      </c>
      <c r="BK276" s="969">
        <v>0.0</v>
      </c>
      <c r="BL276" s="969">
        <v>0.0</v>
      </c>
      <c r="BM276" s="969">
        <v>0.0</v>
      </c>
      <c r="BN276" s="969">
        <v>0.0</v>
      </c>
      <c r="BO276" s="969">
        <v>0.0</v>
      </c>
      <c r="BP276" s="969">
        <v>0.0</v>
      </c>
      <c r="BQ276" s="969">
        <v>0.0</v>
      </c>
      <c r="BR276" s="969">
        <v>0.0</v>
      </c>
      <c r="BS276" s="969">
        <v>39.28571429</v>
      </c>
      <c r="BT276" s="969">
        <v>0.0</v>
      </c>
      <c r="BU276" s="969">
        <v>0.0</v>
      </c>
      <c r="BV276" s="969">
        <v>0.0</v>
      </c>
      <c r="BW276" s="969">
        <v>0.0</v>
      </c>
      <c r="BX276" s="969">
        <v>0.0</v>
      </c>
      <c r="BY276" s="969">
        <v>0.0</v>
      </c>
      <c r="BZ276" s="969">
        <v>0.0</v>
      </c>
      <c r="CA276" s="969">
        <v>0.0</v>
      </c>
      <c r="CB276" s="969">
        <v>0.0</v>
      </c>
      <c r="CC276" s="969">
        <v>22.0</v>
      </c>
      <c r="CD276" s="969">
        <v>39.28571429</v>
      </c>
      <c r="CE276" s="969">
        <v>1.510989011</v>
      </c>
      <c r="CF276" s="969">
        <v>235.042735</v>
      </c>
      <c r="CG276" s="969">
        <v>2.35042735E-4</v>
      </c>
      <c r="CH276" s="969">
        <v>2.794</v>
      </c>
      <c r="CI276" s="969">
        <v>14.53571429</v>
      </c>
      <c r="CJ276" s="969">
        <v>4.510989011</v>
      </c>
      <c r="CK276" s="969">
        <v>0.07518315018</v>
      </c>
      <c r="CL276" s="969">
        <v>0.001253052503</v>
      </c>
      <c r="CM276" s="969">
        <v>5.221052096E-5</v>
      </c>
      <c r="CN276" s="969">
        <v>390.5982906</v>
      </c>
      <c r="CO276" s="969">
        <v>0.3905982906</v>
      </c>
      <c r="CP276" s="969">
        <v>3.905982906E-4</v>
      </c>
      <c r="CQ276" s="969">
        <v>3.905982906E-4</v>
      </c>
      <c r="CR276" s="962"/>
    </row>
    <row r="277">
      <c r="A277" s="940"/>
      <c r="B277" s="966"/>
      <c r="C277" s="962"/>
      <c r="D277" s="962"/>
      <c r="E277" s="962"/>
      <c r="F277" s="962"/>
      <c r="G277" s="969">
        <v>0.125</v>
      </c>
      <c r="H277" s="969">
        <v>8.0</v>
      </c>
      <c r="I277" s="969">
        <v>20.0</v>
      </c>
      <c r="J277" s="969">
        <v>8.0</v>
      </c>
      <c r="K277" s="969">
        <v>20.0</v>
      </c>
      <c r="L277" s="969">
        <v>2.5</v>
      </c>
      <c r="M277" s="969" t="s">
        <v>6</v>
      </c>
      <c r="N277" s="969" t="s">
        <v>6</v>
      </c>
      <c r="O277" s="969">
        <v>0.0</v>
      </c>
      <c r="P277" s="969">
        <v>0.0</v>
      </c>
      <c r="Q277" s="969">
        <v>0.0</v>
      </c>
      <c r="R277" s="969">
        <v>0.0</v>
      </c>
      <c r="S277" s="969">
        <v>0.0</v>
      </c>
      <c r="T277" s="969">
        <v>1.0</v>
      </c>
      <c r="U277" s="663" t="s">
        <v>6</v>
      </c>
      <c r="V277" s="663" t="s">
        <v>6</v>
      </c>
      <c r="W277" s="970" t="s">
        <v>6</v>
      </c>
      <c r="X277" s="969" t="s">
        <v>6</v>
      </c>
      <c r="Y277" s="970" t="s">
        <v>6</v>
      </c>
      <c r="Z277" s="663" t="s">
        <v>6</v>
      </c>
      <c r="AA277" s="969" t="s">
        <v>6</v>
      </c>
      <c r="AB277" s="663" t="s">
        <v>6</v>
      </c>
      <c r="AC277" s="663" t="s">
        <v>6</v>
      </c>
      <c r="AD277" s="971">
        <v>1.0</v>
      </c>
      <c r="AE277" s="969">
        <v>0.0</v>
      </c>
      <c r="AF277" s="969">
        <v>0.0</v>
      </c>
      <c r="AG277" s="969">
        <v>0.0</v>
      </c>
      <c r="AH277" s="969">
        <v>0.0</v>
      </c>
      <c r="AI277" s="969">
        <v>0.0</v>
      </c>
      <c r="AJ277" s="969">
        <v>0.0</v>
      </c>
      <c r="AK277" s="969">
        <v>0.0</v>
      </c>
      <c r="AL277" s="969">
        <v>0.0</v>
      </c>
      <c r="AM277" s="969">
        <v>0.0</v>
      </c>
      <c r="AN277" s="969">
        <v>0.0</v>
      </c>
      <c r="AO277" s="969">
        <v>0.0</v>
      </c>
      <c r="AP277" s="969">
        <v>0.0</v>
      </c>
      <c r="AQ277" s="969">
        <v>0.0</v>
      </c>
      <c r="AR277" s="969">
        <v>0.0</v>
      </c>
      <c r="AS277" s="969">
        <v>0.0</v>
      </c>
      <c r="AT277" s="969">
        <v>0.0</v>
      </c>
      <c r="AU277" s="969">
        <v>0.0</v>
      </c>
      <c r="AV277" s="969">
        <v>0.0</v>
      </c>
      <c r="AW277" s="969">
        <v>0.0</v>
      </c>
      <c r="AX277" s="969">
        <v>20.0</v>
      </c>
      <c r="AY277" s="969">
        <v>160.0</v>
      </c>
      <c r="AZ277" s="969">
        <v>100.0</v>
      </c>
      <c r="BA277" s="969">
        <v>5.0</v>
      </c>
      <c r="BB277" s="972">
        <v>800.0</v>
      </c>
      <c r="BC277" s="972">
        <v>0.625</v>
      </c>
      <c r="BD277" s="969" t="s">
        <v>6</v>
      </c>
      <c r="BE277" s="969">
        <v>1.0</v>
      </c>
      <c r="BF277" s="969">
        <v>155.5555556</v>
      </c>
      <c r="BG277" s="969">
        <v>1.555555556E-4</v>
      </c>
      <c r="BH277" s="969">
        <v>3.0</v>
      </c>
      <c r="BI277" s="969">
        <v>22.0</v>
      </c>
      <c r="BJ277" s="969">
        <v>0.0</v>
      </c>
      <c r="BK277" s="969">
        <v>0.0</v>
      </c>
      <c r="BL277" s="969">
        <v>0.0</v>
      </c>
      <c r="BM277" s="969">
        <v>0.0</v>
      </c>
      <c r="BN277" s="969">
        <v>0.0</v>
      </c>
      <c r="BO277" s="969">
        <v>0.0</v>
      </c>
      <c r="BP277" s="969">
        <v>0.0</v>
      </c>
      <c r="BQ277" s="969">
        <v>0.0</v>
      </c>
      <c r="BR277" s="969">
        <v>0.0</v>
      </c>
      <c r="BS277" s="969">
        <v>39.28571429</v>
      </c>
      <c r="BT277" s="969">
        <v>0.0</v>
      </c>
      <c r="BU277" s="969">
        <v>0.0</v>
      </c>
      <c r="BV277" s="969">
        <v>0.0</v>
      </c>
      <c r="BW277" s="969">
        <v>0.0</v>
      </c>
      <c r="BX277" s="969">
        <v>0.0</v>
      </c>
      <c r="BY277" s="969">
        <v>0.0</v>
      </c>
      <c r="BZ277" s="969">
        <v>0.0</v>
      </c>
      <c r="CA277" s="969">
        <v>0.0</v>
      </c>
      <c r="CB277" s="969">
        <v>0.0</v>
      </c>
      <c r="CC277" s="969">
        <v>22.0</v>
      </c>
      <c r="CD277" s="969">
        <v>39.28571429</v>
      </c>
      <c r="CE277" s="969">
        <v>1.510989011</v>
      </c>
      <c r="CF277" s="969">
        <v>235.042735</v>
      </c>
      <c r="CG277" s="969">
        <v>2.35042735E-4</v>
      </c>
      <c r="CH277" s="969">
        <v>2.794</v>
      </c>
      <c r="CI277" s="969">
        <v>14.53571429</v>
      </c>
      <c r="CJ277" s="969">
        <v>10.51098901</v>
      </c>
      <c r="CK277" s="969">
        <v>0.1751831502</v>
      </c>
      <c r="CL277" s="969">
        <v>0.00291971917</v>
      </c>
      <c r="CM277" s="969">
        <v>1.216549654E-4</v>
      </c>
      <c r="CN277" s="969">
        <v>390.5982906</v>
      </c>
      <c r="CO277" s="969">
        <v>0.3905982906</v>
      </c>
      <c r="CP277" s="969">
        <v>3.905982906E-4</v>
      </c>
      <c r="CQ277" s="969">
        <v>3.905982906E-4</v>
      </c>
      <c r="CR277" s="962"/>
    </row>
    <row r="278">
      <c r="A278" s="940"/>
      <c r="B278" s="966"/>
      <c r="C278" s="962"/>
      <c r="D278" s="962"/>
      <c r="E278" s="962"/>
      <c r="F278" s="962"/>
      <c r="G278" s="969">
        <v>0.125</v>
      </c>
      <c r="H278" s="969">
        <v>5.0</v>
      </c>
      <c r="I278" s="969">
        <v>12.5</v>
      </c>
      <c r="J278" s="969">
        <v>5.0</v>
      </c>
      <c r="K278" s="969">
        <v>12.5</v>
      </c>
      <c r="L278" s="969">
        <v>2.5</v>
      </c>
      <c r="M278" s="969" t="s">
        <v>6</v>
      </c>
      <c r="N278" s="969" t="s">
        <v>6</v>
      </c>
      <c r="O278" s="969">
        <v>0.0</v>
      </c>
      <c r="P278" s="969">
        <v>0.0</v>
      </c>
      <c r="Q278" s="969">
        <v>0.0</v>
      </c>
      <c r="R278" s="969">
        <v>0.0</v>
      </c>
      <c r="S278" s="969">
        <v>0.0</v>
      </c>
      <c r="T278" s="969">
        <v>1.0</v>
      </c>
      <c r="U278" s="663" t="s">
        <v>6</v>
      </c>
      <c r="V278" s="663" t="s">
        <v>6</v>
      </c>
      <c r="W278" s="970" t="s">
        <v>6</v>
      </c>
      <c r="X278" s="969" t="s">
        <v>6</v>
      </c>
      <c r="Y278" s="970" t="s">
        <v>6</v>
      </c>
      <c r="Z278" s="663" t="s">
        <v>6</v>
      </c>
      <c r="AA278" s="969" t="s">
        <v>6</v>
      </c>
      <c r="AB278" s="663" t="s">
        <v>6</v>
      </c>
      <c r="AC278" s="663" t="s">
        <v>6</v>
      </c>
      <c r="AD278" s="971">
        <v>1.0</v>
      </c>
      <c r="AE278" s="969">
        <v>0.0</v>
      </c>
      <c r="AF278" s="969">
        <v>0.0</v>
      </c>
      <c r="AG278" s="969">
        <v>0.0</v>
      </c>
      <c r="AH278" s="969">
        <v>0.0</v>
      </c>
      <c r="AI278" s="969">
        <v>0.0</v>
      </c>
      <c r="AJ278" s="969">
        <v>0.0</v>
      </c>
      <c r="AK278" s="969">
        <v>0.0</v>
      </c>
      <c r="AL278" s="969">
        <v>0.0</v>
      </c>
      <c r="AM278" s="969">
        <v>0.0</v>
      </c>
      <c r="AN278" s="969">
        <v>0.0</v>
      </c>
      <c r="AO278" s="969">
        <v>0.0</v>
      </c>
      <c r="AP278" s="969">
        <v>0.0</v>
      </c>
      <c r="AQ278" s="969">
        <v>0.0</v>
      </c>
      <c r="AR278" s="969">
        <v>0.0</v>
      </c>
      <c r="AS278" s="969">
        <v>0.0</v>
      </c>
      <c r="AT278" s="969">
        <v>0.0</v>
      </c>
      <c r="AU278" s="969">
        <v>0.0</v>
      </c>
      <c r="AV278" s="969">
        <v>0.0</v>
      </c>
      <c r="AW278" s="969">
        <v>0.0</v>
      </c>
      <c r="AX278" s="969">
        <v>20.0</v>
      </c>
      <c r="AY278" s="969">
        <v>160.0</v>
      </c>
      <c r="AZ278" s="969">
        <v>100.0</v>
      </c>
      <c r="BA278" s="969">
        <v>5.0</v>
      </c>
      <c r="BB278" s="972">
        <v>800.0</v>
      </c>
      <c r="BC278" s="972">
        <v>0.625</v>
      </c>
      <c r="BD278" s="969" t="s">
        <v>6</v>
      </c>
      <c r="BE278" s="969">
        <v>1.0</v>
      </c>
      <c r="BF278" s="969">
        <v>155.5555556</v>
      </c>
      <c r="BG278" s="969">
        <v>1.555555556E-4</v>
      </c>
      <c r="BH278" s="969">
        <v>3.0</v>
      </c>
      <c r="BI278" s="969">
        <v>22.0</v>
      </c>
      <c r="BJ278" s="969">
        <v>0.0</v>
      </c>
      <c r="BK278" s="969">
        <v>0.0</v>
      </c>
      <c r="BL278" s="969">
        <v>0.0</v>
      </c>
      <c r="BM278" s="969">
        <v>0.0</v>
      </c>
      <c r="BN278" s="969">
        <v>0.0</v>
      </c>
      <c r="BO278" s="969">
        <v>0.0</v>
      </c>
      <c r="BP278" s="969">
        <v>0.0</v>
      </c>
      <c r="BQ278" s="969">
        <v>0.0</v>
      </c>
      <c r="BR278" s="969">
        <v>0.0</v>
      </c>
      <c r="BS278" s="969">
        <v>39.28571429</v>
      </c>
      <c r="BT278" s="969">
        <v>0.0</v>
      </c>
      <c r="BU278" s="969">
        <v>0.0</v>
      </c>
      <c r="BV278" s="969">
        <v>0.0</v>
      </c>
      <c r="BW278" s="969">
        <v>0.0</v>
      </c>
      <c r="BX278" s="969">
        <v>0.0</v>
      </c>
      <c r="BY278" s="969">
        <v>0.0</v>
      </c>
      <c r="BZ278" s="969">
        <v>0.0</v>
      </c>
      <c r="CA278" s="969">
        <v>0.0</v>
      </c>
      <c r="CB278" s="969">
        <v>0.0</v>
      </c>
      <c r="CC278" s="969">
        <v>22.0</v>
      </c>
      <c r="CD278" s="969">
        <v>39.28571429</v>
      </c>
      <c r="CE278" s="969">
        <v>1.510989011</v>
      </c>
      <c r="CF278" s="969">
        <v>235.042735</v>
      </c>
      <c r="CG278" s="969">
        <v>2.35042735E-4</v>
      </c>
      <c r="CH278" s="969">
        <v>2.794</v>
      </c>
      <c r="CI278" s="969">
        <v>14.53571429</v>
      </c>
      <c r="CJ278" s="969">
        <v>7.510989011</v>
      </c>
      <c r="CK278" s="969">
        <v>0.1251831502</v>
      </c>
      <c r="CL278" s="969">
        <v>0.002086385836</v>
      </c>
      <c r="CM278" s="969">
        <v>8.693274318E-5</v>
      </c>
      <c r="CN278" s="969">
        <v>390.5982906</v>
      </c>
      <c r="CO278" s="969">
        <v>0.3905982906</v>
      </c>
      <c r="CP278" s="969">
        <v>3.905982906E-4</v>
      </c>
      <c r="CQ278" s="969">
        <v>3.905982906E-4</v>
      </c>
      <c r="CR278" s="962"/>
    </row>
    <row r="279">
      <c r="A279" s="940"/>
      <c r="B279" s="966"/>
      <c r="C279" s="962"/>
      <c r="D279" s="962"/>
      <c r="E279" s="962"/>
      <c r="F279" s="962"/>
      <c r="G279" s="969">
        <v>0.125</v>
      </c>
      <c r="H279" s="969">
        <v>8.0</v>
      </c>
      <c r="I279" s="969">
        <v>20.0</v>
      </c>
      <c r="J279" s="969">
        <v>8.0</v>
      </c>
      <c r="K279" s="969">
        <v>20.0</v>
      </c>
      <c r="L279" s="969">
        <v>2.5</v>
      </c>
      <c r="M279" s="969" t="s">
        <v>6</v>
      </c>
      <c r="N279" s="969" t="s">
        <v>6</v>
      </c>
      <c r="O279" s="969">
        <v>0.0</v>
      </c>
      <c r="P279" s="969">
        <v>0.0</v>
      </c>
      <c r="Q279" s="969">
        <v>0.0</v>
      </c>
      <c r="R279" s="969">
        <v>0.0</v>
      </c>
      <c r="S279" s="969">
        <v>0.0</v>
      </c>
      <c r="T279" s="969">
        <v>1.0</v>
      </c>
      <c r="U279" s="663" t="s">
        <v>6</v>
      </c>
      <c r="V279" s="663" t="s">
        <v>6</v>
      </c>
      <c r="W279" s="970" t="s">
        <v>6</v>
      </c>
      <c r="X279" s="969" t="s">
        <v>6</v>
      </c>
      <c r="Y279" s="970" t="s">
        <v>6</v>
      </c>
      <c r="Z279" s="663" t="s">
        <v>6</v>
      </c>
      <c r="AA279" s="969" t="s">
        <v>6</v>
      </c>
      <c r="AB279" s="663" t="s">
        <v>6</v>
      </c>
      <c r="AC279" s="663" t="s">
        <v>6</v>
      </c>
      <c r="AD279" s="971">
        <v>1.0</v>
      </c>
      <c r="AE279" s="969">
        <v>0.0</v>
      </c>
      <c r="AF279" s="969">
        <v>0.0</v>
      </c>
      <c r="AG279" s="969">
        <v>0.0</v>
      </c>
      <c r="AH279" s="969">
        <v>0.0</v>
      </c>
      <c r="AI279" s="969">
        <v>0.0</v>
      </c>
      <c r="AJ279" s="969">
        <v>0.0</v>
      </c>
      <c r="AK279" s="969">
        <v>0.0</v>
      </c>
      <c r="AL279" s="969">
        <v>0.0</v>
      </c>
      <c r="AM279" s="969">
        <v>0.0</v>
      </c>
      <c r="AN279" s="969">
        <v>0.0</v>
      </c>
      <c r="AO279" s="969">
        <v>0.0</v>
      </c>
      <c r="AP279" s="969">
        <v>0.0</v>
      </c>
      <c r="AQ279" s="969">
        <v>0.0</v>
      </c>
      <c r="AR279" s="969">
        <v>0.0</v>
      </c>
      <c r="AS279" s="969">
        <v>0.0</v>
      </c>
      <c r="AT279" s="969">
        <v>0.0</v>
      </c>
      <c r="AU279" s="969">
        <v>0.0</v>
      </c>
      <c r="AV279" s="969">
        <v>0.0</v>
      </c>
      <c r="AW279" s="969">
        <v>0.0</v>
      </c>
      <c r="AX279" s="969">
        <v>20.0</v>
      </c>
      <c r="AY279" s="969">
        <v>160.0</v>
      </c>
      <c r="AZ279" s="969">
        <v>100.0</v>
      </c>
      <c r="BA279" s="969">
        <v>5.0</v>
      </c>
      <c r="BB279" s="972">
        <v>800.0</v>
      </c>
      <c r="BC279" s="972">
        <v>0.625</v>
      </c>
      <c r="BD279" s="969" t="s">
        <v>6</v>
      </c>
      <c r="BE279" s="969">
        <v>1.0</v>
      </c>
      <c r="BF279" s="969">
        <v>155.5555556</v>
      </c>
      <c r="BG279" s="969">
        <v>1.555555556E-4</v>
      </c>
      <c r="BH279" s="969">
        <v>3.0</v>
      </c>
      <c r="BI279" s="969">
        <v>22.0</v>
      </c>
      <c r="BJ279" s="969">
        <v>0.0</v>
      </c>
      <c r="BK279" s="969">
        <v>0.0</v>
      </c>
      <c r="BL279" s="969">
        <v>0.0</v>
      </c>
      <c r="BM279" s="969">
        <v>0.0</v>
      </c>
      <c r="BN279" s="969">
        <v>0.0</v>
      </c>
      <c r="BO279" s="969">
        <v>0.0</v>
      </c>
      <c r="BP279" s="969">
        <v>0.0</v>
      </c>
      <c r="BQ279" s="969">
        <v>0.0</v>
      </c>
      <c r="BR279" s="969">
        <v>0.0</v>
      </c>
      <c r="BS279" s="969">
        <v>39.28571429</v>
      </c>
      <c r="BT279" s="969">
        <v>0.0</v>
      </c>
      <c r="BU279" s="969">
        <v>0.0</v>
      </c>
      <c r="BV279" s="969">
        <v>0.0</v>
      </c>
      <c r="BW279" s="969">
        <v>0.0</v>
      </c>
      <c r="BX279" s="969">
        <v>0.0</v>
      </c>
      <c r="BY279" s="969">
        <v>0.0</v>
      </c>
      <c r="BZ279" s="969">
        <v>0.0</v>
      </c>
      <c r="CA279" s="969">
        <v>0.0</v>
      </c>
      <c r="CB279" s="969">
        <v>0.0</v>
      </c>
      <c r="CC279" s="969">
        <v>22.0</v>
      </c>
      <c r="CD279" s="969">
        <v>39.28571429</v>
      </c>
      <c r="CE279" s="969">
        <v>1.510989011</v>
      </c>
      <c r="CF279" s="969">
        <v>235.042735</v>
      </c>
      <c r="CG279" s="969">
        <v>2.35042735E-4</v>
      </c>
      <c r="CH279" s="969">
        <v>2.794</v>
      </c>
      <c r="CI279" s="969">
        <v>14.53571429</v>
      </c>
      <c r="CJ279" s="969">
        <v>10.51098901</v>
      </c>
      <c r="CK279" s="969">
        <v>0.1751831502</v>
      </c>
      <c r="CL279" s="969">
        <v>0.00291971917</v>
      </c>
      <c r="CM279" s="969">
        <v>1.216549654E-4</v>
      </c>
      <c r="CN279" s="969">
        <v>390.5982906</v>
      </c>
      <c r="CO279" s="969">
        <v>0.3905982906</v>
      </c>
      <c r="CP279" s="969">
        <v>3.905982906E-4</v>
      </c>
      <c r="CQ279" s="969">
        <v>3.905982906E-4</v>
      </c>
      <c r="CR279" s="962"/>
    </row>
    <row r="280">
      <c r="A280" s="940"/>
      <c r="B280" s="966"/>
      <c r="C280" s="962"/>
      <c r="D280" s="962"/>
      <c r="E280" s="962"/>
      <c r="F280" s="962"/>
      <c r="G280" s="969">
        <v>0.125</v>
      </c>
      <c r="H280" s="969">
        <v>5.0</v>
      </c>
      <c r="I280" s="969">
        <v>12.5</v>
      </c>
      <c r="J280" s="969">
        <v>5.0</v>
      </c>
      <c r="K280" s="969">
        <v>12.5</v>
      </c>
      <c r="L280" s="969">
        <v>2.5</v>
      </c>
      <c r="M280" s="969" t="s">
        <v>6</v>
      </c>
      <c r="N280" s="969" t="s">
        <v>6</v>
      </c>
      <c r="O280" s="969">
        <v>0.0</v>
      </c>
      <c r="P280" s="969">
        <v>0.0</v>
      </c>
      <c r="Q280" s="969">
        <v>0.0</v>
      </c>
      <c r="R280" s="969">
        <v>0.0</v>
      </c>
      <c r="S280" s="969">
        <v>0.0</v>
      </c>
      <c r="T280" s="969">
        <v>1.0</v>
      </c>
      <c r="U280" s="663" t="s">
        <v>6</v>
      </c>
      <c r="V280" s="663" t="s">
        <v>6</v>
      </c>
      <c r="W280" s="970" t="s">
        <v>6</v>
      </c>
      <c r="X280" s="969" t="s">
        <v>6</v>
      </c>
      <c r="Y280" s="970" t="s">
        <v>6</v>
      </c>
      <c r="Z280" s="663" t="s">
        <v>6</v>
      </c>
      <c r="AA280" s="969" t="s">
        <v>6</v>
      </c>
      <c r="AB280" s="663" t="s">
        <v>6</v>
      </c>
      <c r="AC280" s="663" t="s">
        <v>6</v>
      </c>
      <c r="AD280" s="971">
        <v>1.0</v>
      </c>
      <c r="AE280" s="969">
        <v>0.0</v>
      </c>
      <c r="AF280" s="969">
        <v>0.0</v>
      </c>
      <c r="AG280" s="969">
        <v>0.0</v>
      </c>
      <c r="AH280" s="969">
        <v>0.0</v>
      </c>
      <c r="AI280" s="969">
        <v>0.0</v>
      </c>
      <c r="AJ280" s="969">
        <v>0.0</v>
      </c>
      <c r="AK280" s="969">
        <v>0.0</v>
      </c>
      <c r="AL280" s="969">
        <v>0.0</v>
      </c>
      <c r="AM280" s="969">
        <v>0.0</v>
      </c>
      <c r="AN280" s="969">
        <v>0.0</v>
      </c>
      <c r="AO280" s="969">
        <v>0.0</v>
      </c>
      <c r="AP280" s="969">
        <v>0.0</v>
      </c>
      <c r="AQ280" s="969">
        <v>0.0</v>
      </c>
      <c r="AR280" s="969">
        <v>0.0</v>
      </c>
      <c r="AS280" s="969">
        <v>0.0</v>
      </c>
      <c r="AT280" s="969">
        <v>0.0</v>
      </c>
      <c r="AU280" s="969">
        <v>0.0</v>
      </c>
      <c r="AV280" s="969">
        <v>0.0</v>
      </c>
      <c r="AW280" s="969">
        <v>0.0</v>
      </c>
      <c r="AX280" s="969">
        <v>20.0</v>
      </c>
      <c r="AY280" s="969">
        <v>160.0</v>
      </c>
      <c r="AZ280" s="969">
        <v>100.0</v>
      </c>
      <c r="BA280" s="969">
        <v>5.0</v>
      </c>
      <c r="BB280" s="972">
        <v>800.0</v>
      </c>
      <c r="BC280" s="972">
        <v>0.625</v>
      </c>
      <c r="BD280" s="969" t="s">
        <v>6</v>
      </c>
      <c r="BE280" s="969">
        <v>1.0</v>
      </c>
      <c r="BF280" s="969">
        <v>155.5555556</v>
      </c>
      <c r="BG280" s="969">
        <v>1.555555556E-4</v>
      </c>
      <c r="BH280" s="969">
        <v>3.0</v>
      </c>
      <c r="BI280" s="969">
        <v>22.0</v>
      </c>
      <c r="BJ280" s="969">
        <v>0.0</v>
      </c>
      <c r="BK280" s="969">
        <v>0.0</v>
      </c>
      <c r="BL280" s="969">
        <v>0.0</v>
      </c>
      <c r="BM280" s="969">
        <v>0.0</v>
      </c>
      <c r="BN280" s="969">
        <v>0.0</v>
      </c>
      <c r="BO280" s="969">
        <v>0.0</v>
      </c>
      <c r="BP280" s="969">
        <v>0.0</v>
      </c>
      <c r="BQ280" s="969">
        <v>0.0</v>
      </c>
      <c r="BR280" s="969">
        <v>0.0</v>
      </c>
      <c r="BS280" s="969">
        <v>39.28571429</v>
      </c>
      <c r="BT280" s="969">
        <v>0.0</v>
      </c>
      <c r="BU280" s="969">
        <v>0.0</v>
      </c>
      <c r="BV280" s="969">
        <v>0.0</v>
      </c>
      <c r="BW280" s="969">
        <v>0.0</v>
      </c>
      <c r="BX280" s="969">
        <v>0.0</v>
      </c>
      <c r="BY280" s="969">
        <v>0.0</v>
      </c>
      <c r="BZ280" s="969">
        <v>0.0</v>
      </c>
      <c r="CA280" s="969">
        <v>0.0</v>
      </c>
      <c r="CB280" s="969">
        <v>0.0</v>
      </c>
      <c r="CC280" s="969">
        <v>22.0</v>
      </c>
      <c r="CD280" s="969">
        <v>39.28571429</v>
      </c>
      <c r="CE280" s="969">
        <v>1.510989011</v>
      </c>
      <c r="CF280" s="969">
        <v>235.042735</v>
      </c>
      <c r="CG280" s="969">
        <v>2.35042735E-4</v>
      </c>
      <c r="CH280" s="969">
        <v>2.794</v>
      </c>
      <c r="CI280" s="969">
        <v>14.53571429</v>
      </c>
      <c r="CJ280" s="969">
        <v>7.510989011</v>
      </c>
      <c r="CK280" s="969">
        <v>0.1251831502</v>
      </c>
      <c r="CL280" s="969">
        <v>0.002086385836</v>
      </c>
      <c r="CM280" s="969">
        <v>8.693274318E-5</v>
      </c>
      <c r="CN280" s="969">
        <v>390.5982906</v>
      </c>
      <c r="CO280" s="969">
        <v>0.3905982906</v>
      </c>
      <c r="CP280" s="969">
        <v>3.905982906E-4</v>
      </c>
      <c r="CQ280" s="969">
        <v>3.905982906E-4</v>
      </c>
      <c r="CR280" s="962"/>
    </row>
    <row r="281">
      <c r="A281" s="940"/>
      <c r="B281" s="966"/>
      <c r="C281" s="962"/>
      <c r="D281" s="962"/>
      <c r="E281" s="962"/>
      <c r="F281" s="962"/>
      <c r="G281" s="969">
        <v>0.125</v>
      </c>
      <c r="H281" s="969">
        <v>2.0</v>
      </c>
      <c r="I281" s="969">
        <v>5.0</v>
      </c>
      <c r="J281" s="969">
        <v>2.0</v>
      </c>
      <c r="K281" s="969">
        <v>5.0</v>
      </c>
      <c r="L281" s="969">
        <v>2.5</v>
      </c>
      <c r="M281" s="969" t="s">
        <v>6</v>
      </c>
      <c r="N281" s="969" t="s">
        <v>6</v>
      </c>
      <c r="O281" s="969">
        <v>0.0</v>
      </c>
      <c r="P281" s="969">
        <v>0.0</v>
      </c>
      <c r="Q281" s="969">
        <v>0.0</v>
      </c>
      <c r="R281" s="969">
        <v>0.0</v>
      </c>
      <c r="S281" s="969">
        <v>0.0</v>
      </c>
      <c r="T281" s="969">
        <v>0.32</v>
      </c>
      <c r="U281" s="663" t="s">
        <v>6</v>
      </c>
      <c r="V281" s="663" t="s">
        <v>6</v>
      </c>
      <c r="W281" s="970" t="s">
        <v>6</v>
      </c>
      <c r="X281" s="969" t="s">
        <v>6</v>
      </c>
      <c r="Y281" s="970" t="s">
        <v>6</v>
      </c>
      <c r="Z281" s="663" t="s">
        <v>6</v>
      </c>
      <c r="AA281" s="969" t="s">
        <v>6</v>
      </c>
      <c r="AB281" s="663" t="s">
        <v>6</v>
      </c>
      <c r="AC281" s="663" t="s">
        <v>6</v>
      </c>
      <c r="AD281" s="971">
        <v>1.0</v>
      </c>
      <c r="AE281" s="969">
        <v>0.0</v>
      </c>
      <c r="AF281" s="969">
        <v>0.0</v>
      </c>
      <c r="AG281" s="969">
        <v>0.0</v>
      </c>
      <c r="AH281" s="969">
        <v>0.0</v>
      </c>
      <c r="AI281" s="969">
        <v>0.0</v>
      </c>
      <c r="AJ281" s="969">
        <v>0.0</v>
      </c>
      <c r="AK281" s="969">
        <v>0.0</v>
      </c>
      <c r="AL281" s="969">
        <v>0.0</v>
      </c>
      <c r="AM281" s="969">
        <v>0.0</v>
      </c>
      <c r="AN281" s="969">
        <v>0.0</v>
      </c>
      <c r="AO281" s="969">
        <v>0.0</v>
      </c>
      <c r="AP281" s="969">
        <v>0.0</v>
      </c>
      <c r="AQ281" s="969">
        <v>0.0</v>
      </c>
      <c r="AR281" s="969">
        <v>0.0</v>
      </c>
      <c r="AS281" s="969">
        <v>0.0</v>
      </c>
      <c r="AT281" s="969">
        <v>0.0</v>
      </c>
      <c r="AU281" s="969">
        <v>0.0</v>
      </c>
      <c r="AV281" s="969">
        <v>0.0</v>
      </c>
      <c r="AW281" s="969">
        <v>0.0</v>
      </c>
      <c r="AX281" s="969">
        <v>20.0</v>
      </c>
      <c r="AY281" s="969">
        <v>160.0</v>
      </c>
      <c r="AZ281" s="969">
        <v>100.0</v>
      </c>
      <c r="BA281" s="969">
        <v>5.0</v>
      </c>
      <c r="BB281" s="972">
        <v>800.0</v>
      </c>
      <c r="BC281" s="972">
        <v>0.625</v>
      </c>
      <c r="BD281" s="969" t="s">
        <v>6</v>
      </c>
      <c r="BE281" s="969">
        <v>1.0</v>
      </c>
      <c r="BF281" s="969">
        <v>155.5555556</v>
      </c>
      <c r="BG281" s="969">
        <v>1.555555556E-4</v>
      </c>
      <c r="BH281" s="969">
        <v>3.0</v>
      </c>
      <c r="BI281" s="969">
        <v>22.0</v>
      </c>
      <c r="BJ281" s="969">
        <v>0.0</v>
      </c>
      <c r="BK281" s="969">
        <v>0.0</v>
      </c>
      <c r="BL281" s="969">
        <v>0.0</v>
      </c>
      <c r="BM281" s="969">
        <v>0.0</v>
      </c>
      <c r="BN281" s="969">
        <v>0.0</v>
      </c>
      <c r="BO281" s="969">
        <v>0.0</v>
      </c>
      <c r="BP281" s="969">
        <v>0.0</v>
      </c>
      <c r="BQ281" s="969">
        <v>0.0</v>
      </c>
      <c r="BR281" s="969">
        <v>0.0</v>
      </c>
      <c r="BS281" s="969">
        <v>39.28571429</v>
      </c>
      <c r="BT281" s="969">
        <v>0.0</v>
      </c>
      <c r="BU281" s="969">
        <v>0.0</v>
      </c>
      <c r="BV281" s="969">
        <v>0.0</v>
      </c>
      <c r="BW281" s="969">
        <v>0.0</v>
      </c>
      <c r="BX281" s="969">
        <v>0.0</v>
      </c>
      <c r="BY281" s="969">
        <v>0.0</v>
      </c>
      <c r="BZ281" s="969">
        <v>0.0</v>
      </c>
      <c r="CA281" s="969">
        <v>0.0</v>
      </c>
      <c r="CB281" s="969">
        <v>0.0</v>
      </c>
      <c r="CC281" s="969">
        <v>22.0</v>
      </c>
      <c r="CD281" s="969">
        <v>39.28571429</v>
      </c>
      <c r="CE281" s="969">
        <v>1.510989011</v>
      </c>
      <c r="CF281" s="969">
        <v>235.042735</v>
      </c>
      <c r="CG281" s="969">
        <v>2.35042735E-4</v>
      </c>
      <c r="CH281" s="969">
        <v>2.794</v>
      </c>
      <c r="CI281" s="969">
        <v>14.53571429</v>
      </c>
      <c r="CJ281" s="969">
        <v>4.510989011</v>
      </c>
      <c r="CK281" s="969">
        <v>0.07518315018</v>
      </c>
      <c r="CL281" s="969">
        <v>0.001253052503</v>
      </c>
      <c r="CM281" s="969">
        <v>5.221052096E-5</v>
      </c>
      <c r="CN281" s="969">
        <v>390.5982906</v>
      </c>
      <c r="CO281" s="969">
        <v>0.3905982906</v>
      </c>
      <c r="CP281" s="969">
        <v>3.905982906E-4</v>
      </c>
      <c r="CQ281" s="969">
        <v>3.905982906E-4</v>
      </c>
      <c r="CR281" s="962"/>
    </row>
    <row r="282">
      <c r="A282" s="940"/>
      <c r="B282" s="966"/>
      <c r="C282" s="962"/>
      <c r="D282" s="962"/>
      <c r="E282" s="962"/>
      <c r="F282" s="962"/>
      <c r="G282" s="969">
        <v>0.125</v>
      </c>
      <c r="H282" s="969">
        <v>2.0</v>
      </c>
      <c r="I282" s="969">
        <v>5.0</v>
      </c>
      <c r="J282" s="969">
        <v>2.0</v>
      </c>
      <c r="K282" s="969">
        <v>5.0</v>
      </c>
      <c r="L282" s="969">
        <v>2.5</v>
      </c>
      <c r="M282" s="969" t="s">
        <v>6</v>
      </c>
      <c r="N282" s="969" t="s">
        <v>6</v>
      </c>
      <c r="O282" s="969">
        <v>0.0</v>
      </c>
      <c r="P282" s="969">
        <v>0.0</v>
      </c>
      <c r="Q282" s="969">
        <v>0.0</v>
      </c>
      <c r="R282" s="969">
        <v>0.0</v>
      </c>
      <c r="S282" s="969">
        <v>0.0</v>
      </c>
      <c r="T282" s="969">
        <v>0.32</v>
      </c>
      <c r="U282" s="663" t="s">
        <v>6</v>
      </c>
      <c r="V282" s="663" t="s">
        <v>6</v>
      </c>
      <c r="W282" s="970" t="s">
        <v>6</v>
      </c>
      <c r="X282" s="969" t="s">
        <v>6</v>
      </c>
      <c r="Y282" s="970" t="s">
        <v>6</v>
      </c>
      <c r="Z282" s="663" t="s">
        <v>6</v>
      </c>
      <c r="AA282" s="969" t="s">
        <v>6</v>
      </c>
      <c r="AB282" s="663" t="s">
        <v>6</v>
      </c>
      <c r="AC282" s="663" t="s">
        <v>6</v>
      </c>
      <c r="AD282" s="971">
        <v>1.0</v>
      </c>
      <c r="AE282" s="969">
        <v>0.0</v>
      </c>
      <c r="AF282" s="969">
        <v>0.0</v>
      </c>
      <c r="AG282" s="969">
        <v>0.0</v>
      </c>
      <c r="AH282" s="969">
        <v>0.0</v>
      </c>
      <c r="AI282" s="969">
        <v>0.0</v>
      </c>
      <c r="AJ282" s="969">
        <v>0.0</v>
      </c>
      <c r="AK282" s="969">
        <v>0.0</v>
      </c>
      <c r="AL282" s="969">
        <v>0.0</v>
      </c>
      <c r="AM282" s="969">
        <v>0.0</v>
      </c>
      <c r="AN282" s="969">
        <v>0.0</v>
      </c>
      <c r="AO282" s="969">
        <v>0.0</v>
      </c>
      <c r="AP282" s="969">
        <v>0.0</v>
      </c>
      <c r="AQ282" s="969">
        <v>0.0</v>
      </c>
      <c r="AR282" s="969">
        <v>0.0</v>
      </c>
      <c r="AS282" s="969">
        <v>0.0</v>
      </c>
      <c r="AT282" s="969">
        <v>0.0</v>
      </c>
      <c r="AU282" s="969">
        <v>0.0</v>
      </c>
      <c r="AV282" s="969">
        <v>0.0</v>
      </c>
      <c r="AW282" s="969">
        <v>0.0</v>
      </c>
      <c r="AX282" s="969">
        <v>20.0</v>
      </c>
      <c r="AY282" s="969">
        <v>160.0</v>
      </c>
      <c r="AZ282" s="969">
        <v>100.0</v>
      </c>
      <c r="BA282" s="969">
        <v>5.0</v>
      </c>
      <c r="BB282" s="972">
        <v>800.0</v>
      </c>
      <c r="BC282" s="972">
        <v>0.625</v>
      </c>
      <c r="BD282" s="969" t="s">
        <v>6</v>
      </c>
      <c r="BE282" s="969">
        <v>1.0</v>
      </c>
      <c r="BF282" s="969">
        <v>155.5555556</v>
      </c>
      <c r="BG282" s="969">
        <v>1.555555556E-4</v>
      </c>
      <c r="BH282" s="969">
        <v>3.0</v>
      </c>
      <c r="BI282" s="969">
        <v>22.0</v>
      </c>
      <c r="BJ282" s="969">
        <v>0.0</v>
      </c>
      <c r="BK282" s="969">
        <v>0.0</v>
      </c>
      <c r="BL282" s="969">
        <v>0.0</v>
      </c>
      <c r="BM282" s="969">
        <v>0.0</v>
      </c>
      <c r="BN282" s="969">
        <v>0.0</v>
      </c>
      <c r="BO282" s="969">
        <v>0.0</v>
      </c>
      <c r="BP282" s="969">
        <v>0.0</v>
      </c>
      <c r="BQ282" s="969">
        <v>0.0</v>
      </c>
      <c r="BR282" s="969">
        <v>0.0</v>
      </c>
      <c r="BS282" s="969">
        <v>39.28571429</v>
      </c>
      <c r="BT282" s="969">
        <v>0.0</v>
      </c>
      <c r="BU282" s="969">
        <v>0.0</v>
      </c>
      <c r="BV282" s="969">
        <v>0.0</v>
      </c>
      <c r="BW282" s="969">
        <v>0.0</v>
      </c>
      <c r="BX282" s="969">
        <v>0.0</v>
      </c>
      <c r="BY282" s="969">
        <v>0.0</v>
      </c>
      <c r="BZ282" s="969">
        <v>0.0</v>
      </c>
      <c r="CA282" s="969">
        <v>0.0</v>
      </c>
      <c r="CB282" s="969">
        <v>0.0</v>
      </c>
      <c r="CC282" s="969">
        <v>22.0</v>
      </c>
      <c r="CD282" s="969">
        <v>39.28571429</v>
      </c>
      <c r="CE282" s="969">
        <v>1.510989011</v>
      </c>
      <c r="CF282" s="969">
        <v>235.042735</v>
      </c>
      <c r="CG282" s="969">
        <v>2.35042735E-4</v>
      </c>
      <c r="CH282" s="969">
        <v>2.794</v>
      </c>
      <c r="CI282" s="969">
        <v>14.53571429</v>
      </c>
      <c r="CJ282" s="969">
        <v>4.510989011</v>
      </c>
      <c r="CK282" s="969">
        <v>0.07518315018</v>
      </c>
      <c r="CL282" s="969">
        <v>0.001253052503</v>
      </c>
      <c r="CM282" s="969">
        <v>5.221052096E-5</v>
      </c>
      <c r="CN282" s="969">
        <v>390.5982906</v>
      </c>
      <c r="CO282" s="969">
        <v>0.3905982906</v>
      </c>
      <c r="CP282" s="969">
        <v>3.905982906E-4</v>
      </c>
      <c r="CQ282" s="969">
        <v>3.905982906E-4</v>
      </c>
      <c r="CR282" s="962"/>
    </row>
    <row r="283">
      <c r="A283" s="940"/>
      <c r="B283" s="966"/>
      <c r="C283" s="962"/>
      <c r="D283" s="962"/>
      <c r="E283" s="962"/>
      <c r="F283" s="962"/>
      <c r="G283" s="969">
        <v>0.125</v>
      </c>
      <c r="H283" s="969">
        <v>3.0</v>
      </c>
      <c r="I283" s="969">
        <v>7.5</v>
      </c>
      <c r="J283" s="969">
        <v>3.0</v>
      </c>
      <c r="K283" s="969">
        <v>7.5</v>
      </c>
      <c r="L283" s="969">
        <v>2.5</v>
      </c>
      <c r="M283" s="969" t="s">
        <v>6</v>
      </c>
      <c r="N283" s="969" t="s">
        <v>6</v>
      </c>
      <c r="O283" s="969">
        <v>0.0</v>
      </c>
      <c r="P283" s="969">
        <v>0.0</v>
      </c>
      <c r="Q283" s="969">
        <v>0.0</v>
      </c>
      <c r="R283" s="969">
        <v>0.0</v>
      </c>
      <c r="S283" s="969">
        <v>0.0</v>
      </c>
      <c r="T283" s="969">
        <v>0.32</v>
      </c>
      <c r="U283" s="663" t="s">
        <v>6</v>
      </c>
      <c r="V283" s="663" t="s">
        <v>6</v>
      </c>
      <c r="W283" s="970" t="s">
        <v>6</v>
      </c>
      <c r="X283" s="969" t="s">
        <v>6</v>
      </c>
      <c r="Y283" s="970" t="s">
        <v>6</v>
      </c>
      <c r="Z283" s="663" t="s">
        <v>6</v>
      </c>
      <c r="AA283" s="969" t="s">
        <v>6</v>
      </c>
      <c r="AB283" s="663" t="s">
        <v>6</v>
      </c>
      <c r="AC283" s="663" t="s">
        <v>6</v>
      </c>
      <c r="AD283" s="971">
        <v>1.0</v>
      </c>
      <c r="AE283" s="969">
        <v>0.0</v>
      </c>
      <c r="AF283" s="969">
        <v>0.0</v>
      </c>
      <c r="AG283" s="969">
        <v>0.0</v>
      </c>
      <c r="AH283" s="969">
        <v>0.0</v>
      </c>
      <c r="AI283" s="969">
        <v>0.0</v>
      </c>
      <c r="AJ283" s="969">
        <v>0.0</v>
      </c>
      <c r="AK283" s="969">
        <v>0.0</v>
      </c>
      <c r="AL283" s="969">
        <v>0.0</v>
      </c>
      <c r="AM283" s="969">
        <v>0.0</v>
      </c>
      <c r="AN283" s="969">
        <v>0.0</v>
      </c>
      <c r="AO283" s="969">
        <v>0.0</v>
      </c>
      <c r="AP283" s="969">
        <v>0.0</v>
      </c>
      <c r="AQ283" s="969">
        <v>0.0</v>
      </c>
      <c r="AR283" s="969">
        <v>0.0</v>
      </c>
      <c r="AS283" s="969">
        <v>0.0</v>
      </c>
      <c r="AT283" s="969">
        <v>0.0</v>
      </c>
      <c r="AU283" s="969">
        <v>0.0</v>
      </c>
      <c r="AV283" s="969">
        <v>0.0</v>
      </c>
      <c r="AW283" s="969">
        <v>0.0</v>
      </c>
      <c r="AX283" s="969">
        <v>20.0</v>
      </c>
      <c r="AY283" s="969">
        <v>160.0</v>
      </c>
      <c r="AZ283" s="969">
        <v>100.0</v>
      </c>
      <c r="BA283" s="969">
        <v>5.0</v>
      </c>
      <c r="BB283" s="972">
        <v>800.0</v>
      </c>
      <c r="BC283" s="972">
        <v>0.625</v>
      </c>
      <c r="BD283" s="969" t="s">
        <v>6</v>
      </c>
      <c r="BE283" s="969">
        <v>1.0</v>
      </c>
      <c r="BF283" s="969">
        <v>155.5555556</v>
      </c>
      <c r="BG283" s="969">
        <v>1.555555556E-4</v>
      </c>
      <c r="BH283" s="969">
        <v>3.0</v>
      </c>
      <c r="BI283" s="969">
        <v>22.0</v>
      </c>
      <c r="BJ283" s="969">
        <v>0.0</v>
      </c>
      <c r="BK283" s="969">
        <v>0.0</v>
      </c>
      <c r="BL283" s="969">
        <v>0.0</v>
      </c>
      <c r="BM283" s="969">
        <v>0.0</v>
      </c>
      <c r="BN283" s="969">
        <v>0.0</v>
      </c>
      <c r="BO283" s="969">
        <v>0.0</v>
      </c>
      <c r="BP283" s="969">
        <v>0.0</v>
      </c>
      <c r="BQ283" s="969">
        <v>0.0</v>
      </c>
      <c r="BR283" s="969">
        <v>0.0</v>
      </c>
      <c r="BS283" s="969">
        <v>39.28571429</v>
      </c>
      <c r="BT283" s="969">
        <v>0.0</v>
      </c>
      <c r="BU283" s="969">
        <v>0.0</v>
      </c>
      <c r="BV283" s="969">
        <v>0.0</v>
      </c>
      <c r="BW283" s="969">
        <v>0.0</v>
      </c>
      <c r="BX283" s="969">
        <v>0.0</v>
      </c>
      <c r="BY283" s="969">
        <v>0.0</v>
      </c>
      <c r="BZ283" s="969">
        <v>0.0</v>
      </c>
      <c r="CA283" s="969">
        <v>0.0</v>
      </c>
      <c r="CB283" s="969">
        <v>0.0</v>
      </c>
      <c r="CC283" s="969">
        <v>22.0</v>
      </c>
      <c r="CD283" s="969">
        <v>39.28571429</v>
      </c>
      <c r="CE283" s="969">
        <v>1.510989011</v>
      </c>
      <c r="CF283" s="969">
        <v>235.042735</v>
      </c>
      <c r="CG283" s="969">
        <v>2.35042735E-4</v>
      </c>
      <c r="CH283" s="969">
        <v>2.794</v>
      </c>
      <c r="CI283" s="969">
        <v>14.53571429</v>
      </c>
      <c r="CJ283" s="969">
        <v>5.510989011</v>
      </c>
      <c r="CK283" s="969">
        <v>0.09184981685</v>
      </c>
      <c r="CL283" s="969">
        <v>0.001530830281</v>
      </c>
      <c r="CM283" s="969">
        <v>6.378459503E-5</v>
      </c>
      <c r="CN283" s="969">
        <v>390.5982906</v>
      </c>
      <c r="CO283" s="969">
        <v>0.3905982906</v>
      </c>
      <c r="CP283" s="969">
        <v>3.905982906E-4</v>
      </c>
      <c r="CQ283" s="969">
        <v>3.905982906E-4</v>
      </c>
      <c r="CR283" s="962"/>
    </row>
    <row r="284">
      <c r="A284" s="940"/>
      <c r="B284" s="966"/>
      <c r="C284" s="962"/>
      <c r="D284" s="962"/>
      <c r="E284" s="962"/>
      <c r="F284" s="962"/>
      <c r="G284" s="969">
        <v>0.125</v>
      </c>
      <c r="H284" s="969">
        <v>2.0</v>
      </c>
      <c r="I284" s="969">
        <v>5.0</v>
      </c>
      <c r="J284" s="969">
        <v>2.0</v>
      </c>
      <c r="K284" s="969">
        <v>5.0</v>
      </c>
      <c r="L284" s="969">
        <v>2.5</v>
      </c>
      <c r="M284" s="969" t="s">
        <v>6</v>
      </c>
      <c r="N284" s="969" t="s">
        <v>6</v>
      </c>
      <c r="O284" s="969">
        <v>0.0</v>
      </c>
      <c r="P284" s="969">
        <v>0.0</v>
      </c>
      <c r="Q284" s="969">
        <v>0.0</v>
      </c>
      <c r="R284" s="969">
        <v>0.0</v>
      </c>
      <c r="S284" s="969">
        <v>0.0</v>
      </c>
      <c r="T284" s="969">
        <v>0.32</v>
      </c>
      <c r="U284" s="663" t="s">
        <v>6</v>
      </c>
      <c r="V284" s="663" t="s">
        <v>6</v>
      </c>
      <c r="W284" s="970" t="s">
        <v>6</v>
      </c>
      <c r="X284" s="969" t="s">
        <v>6</v>
      </c>
      <c r="Y284" s="970" t="s">
        <v>6</v>
      </c>
      <c r="Z284" s="663" t="s">
        <v>6</v>
      </c>
      <c r="AA284" s="969" t="s">
        <v>6</v>
      </c>
      <c r="AB284" s="663" t="s">
        <v>6</v>
      </c>
      <c r="AC284" s="663" t="s">
        <v>6</v>
      </c>
      <c r="AD284" s="971">
        <v>1.0</v>
      </c>
      <c r="AE284" s="969">
        <v>0.0</v>
      </c>
      <c r="AF284" s="969">
        <v>0.0</v>
      </c>
      <c r="AG284" s="969">
        <v>0.0</v>
      </c>
      <c r="AH284" s="969">
        <v>0.0</v>
      </c>
      <c r="AI284" s="969">
        <v>0.0</v>
      </c>
      <c r="AJ284" s="969">
        <v>0.0</v>
      </c>
      <c r="AK284" s="969">
        <v>0.0</v>
      </c>
      <c r="AL284" s="969">
        <v>0.0</v>
      </c>
      <c r="AM284" s="969">
        <v>0.0</v>
      </c>
      <c r="AN284" s="969">
        <v>0.0</v>
      </c>
      <c r="AO284" s="969">
        <v>0.0</v>
      </c>
      <c r="AP284" s="969">
        <v>0.0</v>
      </c>
      <c r="AQ284" s="969">
        <v>0.0</v>
      </c>
      <c r="AR284" s="969">
        <v>0.0</v>
      </c>
      <c r="AS284" s="969">
        <v>0.0</v>
      </c>
      <c r="AT284" s="969">
        <v>0.0</v>
      </c>
      <c r="AU284" s="969">
        <v>0.0</v>
      </c>
      <c r="AV284" s="969">
        <v>0.0</v>
      </c>
      <c r="AW284" s="969">
        <v>0.0</v>
      </c>
      <c r="AX284" s="969">
        <v>20.0</v>
      </c>
      <c r="AY284" s="969">
        <v>160.0</v>
      </c>
      <c r="AZ284" s="969">
        <v>100.0</v>
      </c>
      <c r="BA284" s="969">
        <v>5.0</v>
      </c>
      <c r="BB284" s="972">
        <v>800.0</v>
      </c>
      <c r="BC284" s="972">
        <v>0.625</v>
      </c>
      <c r="BD284" s="969" t="s">
        <v>6</v>
      </c>
      <c r="BE284" s="969">
        <v>1.0</v>
      </c>
      <c r="BF284" s="969">
        <v>155.5555556</v>
      </c>
      <c r="BG284" s="969">
        <v>1.555555556E-4</v>
      </c>
      <c r="BH284" s="969">
        <v>3.0</v>
      </c>
      <c r="BI284" s="969">
        <v>22.0</v>
      </c>
      <c r="BJ284" s="969">
        <v>0.0</v>
      </c>
      <c r="BK284" s="969">
        <v>0.0</v>
      </c>
      <c r="BL284" s="969">
        <v>0.0</v>
      </c>
      <c r="BM284" s="969">
        <v>0.0</v>
      </c>
      <c r="BN284" s="969">
        <v>0.0</v>
      </c>
      <c r="BO284" s="969">
        <v>0.0</v>
      </c>
      <c r="BP284" s="969">
        <v>0.0</v>
      </c>
      <c r="BQ284" s="969">
        <v>0.0</v>
      </c>
      <c r="BR284" s="969">
        <v>0.0</v>
      </c>
      <c r="BS284" s="969">
        <v>39.28571429</v>
      </c>
      <c r="BT284" s="969">
        <v>0.0</v>
      </c>
      <c r="BU284" s="969">
        <v>0.0</v>
      </c>
      <c r="BV284" s="969">
        <v>0.0</v>
      </c>
      <c r="BW284" s="969">
        <v>0.0</v>
      </c>
      <c r="BX284" s="969">
        <v>0.0</v>
      </c>
      <c r="BY284" s="969">
        <v>0.0</v>
      </c>
      <c r="BZ284" s="969">
        <v>0.0</v>
      </c>
      <c r="CA284" s="969">
        <v>0.0</v>
      </c>
      <c r="CB284" s="969">
        <v>0.0</v>
      </c>
      <c r="CC284" s="969">
        <v>22.0</v>
      </c>
      <c r="CD284" s="969">
        <v>39.28571429</v>
      </c>
      <c r="CE284" s="969">
        <v>1.510989011</v>
      </c>
      <c r="CF284" s="969">
        <v>235.042735</v>
      </c>
      <c r="CG284" s="969">
        <v>2.35042735E-4</v>
      </c>
      <c r="CH284" s="969">
        <v>2.794</v>
      </c>
      <c r="CI284" s="969">
        <v>14.53571429</v>
      </c>
      <c r="CJ284" s="969">
        <v>4.510989011</v>
      </c>
      <c r="CK284" s="969">
        <v>0.07518315018</v>
      </c>
      <c r="CL284" s="969">
        <v>0.001253052503</v>
      </c>
      <c r="CM284" s="969">
        <v>5.221052096E-5</v>
      </c>
      <c r="CN284" s="969">
        <v>390.5982906</v>
      </c>
      <c r="CO284" s="969">
        <v>0.3905982906</v>
      </c>
      <c r="CP284" s="969">
        <v>3.905982906E-4</v>
      </c>
      <c r="CQ284" s="969">
        <v>3.905982906E-4</v>
      </c>
      <c r="CR284" s="962"/>
    </row>
    <row r="285">
      <c r="A285" s="940"/>
      <c r="B285" s="966"/>
      <c r="C285" s="962"/>
      <c r="D285" s="962"/>
      <c r="E285" s="962"/>
      <c r="F285" s="962"/>
      <c r="G285" s="969">
        <v>0.125</v>
      </c>
      <c r="H285" s="969">
        <v>5.0</v>
      </c>
      <c r="I285" s="969">
        <v>12.5</v>
      </c>
      <c r="J285" s="969">
        <v>5.0</v>
      </c>
      <c r="K285" s="969">
        <v>12.5</v>
      </c>
      <c r="L285" s="969">
        <v>2.5</v>
      </c>
      <c r="M285" s="969" t="s">
        <v>6</v>
      </c>
      <c r="N285" s="969" t="s">
        <v>6</v>
      </c>
      <c r="O285" s="969">
        <v>0.0</v>
      </c>
      <c r="P285" s="969">
        <v>0.0</v>
      </c>
      <c r="Q285" s="969">
        <v>0.0</v>
      </c>
      <c r="R285" s="969">
        <v>0.0</v>
      </c>
      <c r="S285" s="969">
        <v>0.0</v>
      </c>
      <c r="T285" s="969">
        <v>1.0</v>
      </c>
      <c r="U285" s="663" t="s">
        <v>6</v>
      </c>
      <c r="V285" s="663" t="s">
        <v>6</v>
      </c>
      <c r="W285" s="970" t="s">
        <v>6</v>
      </c>
      <c r="X285" s="969" t="s">
        <v>6</v>
      </c>
      <c r="Y285" s="970" t="s">
        <v>6</v>
      </c>
      <c r="Z285" s="663" t="s">
        <v>6</v>
      </c>
      <c r="AA285" s="969" t="s">
        <v>6</v>
      </c>
      <c r="AB285" s="663" t="s">
        <v>6</v>
      </c>
      <c r="AC285" s="663" t="s">
        <v>6</v>
      </c>
      <c r="AD285" s="971">
        <v>1.0</v>
      </c>
      <c r="AE285" s="969">
        <v>0.0</v>
      </c>
      <c r="AF285" s="969">
        <v>0.0</v>
      </c>
      <c r="AG285" s="969">
        <v>0.0</v>
      </c>
      <c r="AH285" s="969">
        <v>0.0</v>
      </c>
      <c r="AI285" s="969">
        <v>0.0</v>
      </c>
      <c r="AJ285" s="969">
        <v>0.0</v>
      </c>
      <c r="AK285" s="969">
        <v>0.0</v>
      </c>
      <c r="AL285" s="969">
        <v>0.0</v>
      </c>
      <c r="AM285" s="969">
        <v>0.0</v>
      </c>
      <c r="AN285" s="969">
        <v>0.0</v>
      </c>
      <c r="AO285" s="969">
        <v>0.0</v>
      </c>
      <c r="AP285" s="969">
        <v>0.0</v>
      </c>
      <c r="AQ285" s="969">
        <v>0.0</v>
      </c>
      <c r="AR285" s="969">
        <v>0.0</v>
      </c>
      <c r="AS285" s="969">
        <v>0.0</v>
      </c>
      <c r="AT285" s="969">
        <v>0.0</v>
      </c>
      <c r="AU285" s="969">
        <v>0.0</v>
      </c>
      <c r="AV285" s="969">
        <v>0.0</v>
      </c>
      <c r="AW285" s="969">
        <v>0.0</v>
      </c>
      <c r="AX285" s="969">
        <v>20.0</v>
      </c>
      <c r="AY285" s="969">
        <v>160.0</v>
      </c>
      <c r="AZ285" s="969">
        <v>100.0</v>
      </c>
      <c r="BA285" s="969">
        <v>5.0</v>
      </c>
      <c r="BB285" s="972">
        <v>800.0</v>
      </c>
      <c r="BC285" s="972">
        <v>0.625</v>
      </c>
      <c r="BD285" s="969" t="s">
        <v>6</v>
      </c>
      <c r="BE285" s="969">
        <v>1.0</v>
      </c>
      <c r="BF285" s="969">
        <v>155.5555556</v>
      </c>
      <c r="BG285" s="969">
        <v>1.555555556E-4</v>
      </c>
      <c r="BH285" s="969">
        <v>3.0</v>
      </c>
      <c r="BI285" s="969">
        <v>22.0</v>
      </c>
      <c r="BJ285" s="969">
        <v>0.0</v>
      </c>
      <c r="BK285" s="969">
        <v>0.0</v>
      </c>
      <c r="BL285" s="969">
        <v>0.0</v>
      </c>
      <c r="BM285" s="969">
        <v>0.0</v>
      </c>
      <c r="BN285" s="969">
        <v>0.0</v>
      </c>
      <c r="BO285" s="969">
        <v>0.0</v>
      </c>
      <c r="BP285" s="969">
        <v>0.0</v>
      </c>
      <c r="BQ285" s="969">
        <v>0.0</v>
      </c>
      <c r="BR285" s="969">
        <v>0.0</v>
      </c>
      <c r="BS285" s="969">
        <v>39.28571429</v>
      </c>
      <c r="BT285" s="969">
        <v>0.0</v>
      </c>
      <c r="BU285" s="969">
        <v>0.0</v>
      </c>
      <c r="BV285" s="969">
        <v>0.0</v>
      </c>
      <c r="BW285" s="969">
        <v>0.0</v>
      </c>
      <c r="BX285" s="969">
        <v>0.0</v>
      </c>
      <c r="BY285" s="969">
        <v>0.0</v>
      </c>
      <c r="BZ285" s="969">
        <v>0.0</v>
      </c>
      <c r="CA285" s="969">
        <v>0.0</v>
      </c>
      <c r="CB285" s="969">
        <v>0.0</v>
      </c>
      <c r="CC285" s="969">
        <v>22.0</v>
      </c>
      <c r="CD285" s="969">
        <v>39.28571429</v>
      </c>
      <c r="CE285" s="969">
        <v>1.510989011</v>
      </c>
      <c r="CF285" s="969">
        <v>235.042735</v>
      </c>
      <c r="CG285" s="969">
        <v>2.35042735E-4</v>
      </c>
      <c r="CH285" s="969">
        <v>2.794</v>
      </c>
      <c r="CI285" s="969">
        <v>14.53571429</v>
      </c>
      <c r="CJ285" s="969">
        <v>7.510989011</v>
      </c>
      <c r="CK285" s="969">
        <v>0.1251831502</v>
      </c>
      <c r="CL285" s="969">
        <v>0.002086385836</v>
      </c>
      <c r="CM285" s="969">
        <v>8.693274318E-5</v>
      </c>
      <c r="CN285" s="969">
        <v>390.5982906</v>
      </c>
      <c r="CO285" s="969">
        <v>0.3905982906</v>
      </c>
      <c r="CP285" s="969">
        <v>3.905982906E-4</v>
      </c>
      <c r="CQ285" s="969">
        <v>3.905982906E-4</v>
      </c>
      <c r="CR285" s="962"/>
    </row>
    <row r="286">
      <c r="A286" s="940"/>
      <c r="B286" s="966"/>
      <c r="C286" s="962"/>
      <c r="D286" s="962"/>
      <c r="E286" s="962"/>
      <c r="F286" s="962"/>
      <c r="G286" s="969">
        <v>0.125</v>
      </c>
      <c r="H286" s="969">
        <v>3.0</v>
      </c>
      <c r="I286" s="969">
        <v>7.5</v>
      </c>
      <c r="J286" s="969">
        <v>3.0</v>
      </c>
      <c r="K286" s="969">
        <v>7.5</v>
      </c>
      <c r="L286" s="969">
        <v>2.5</v>
      </c>
      <c r="M286" s="969" t="s">
        <v>6</v>
      </c>
      <c r="N286" s="969" t="s">
        <v>6</v>
      </c>
      <c r="O286" s="969">
        <v>0.0</v>
      </c>
      <c r="P286" s="969">
        <v>0.0</v>
      </c>
      <c r="Q286" s="969">
        <v>0.0</v>
      </c>
      <c r="R286" s="969">
        <v>0.0</v>
      </c>
      <c r="S286" s="969">
        <v>0.0</v>
      </c>
      <c r="T286" s="969">
        <v>1.0</v>
      </c>
      <c r="U286" s="663" t="s">
        <v>6</v>
      </c>
      <c r="V286" s="663" t="s">
        <v>6</v>
      </c>
      <c r="W286" s="970" t="s">
        <v>6</v>
      </c>
      <c r="X286" s="969" t="s">
        <v>6</v>
      </c>
      <c r="Y286" s="970" t="s">
        <v>6</v>
      </c>
      <c r="Z286" s="663" t="s">
        <v>6</v>
      </c>
      <c r="AA286" s="969" t="s">
        <v>6</v>
      </c>
      <c r="AB286" s="663" t="s">
        <v>6</v>
      </c>
      <c r="AC286" s="663" t="s">
        <v>6</v>
      </c>
      <c r="AD286" s="971">
        <v>1.0</v>
      </c>
      <c r="AE286" s="969">
        <v>0.0</v>
      </c>
      <c r="AF286" s="969">
        <v>0.0</v>
      </c>
      <c r="AG286" s="969">
        <v>0.0</v>
      </c>
      <c r="AH286" s="969">
        <v>0.0</v>
      </c>
      <c r="AI286" s="969">
        <v>0.0</v>
      </c>
      <c r="AJ286" s="969">
        <v>0.0</v>
      </c>
      <c r="AK286" s="969">
        <v>0.0</v>
      </c>
      <c r="AL286" s="969">
        <v>0.0</v>
      </c>
      <c r="AM286" s="969">
        <v>0.0</v>
      </c>
      <c r="AN286" s="969">
        <v>0.0</v>
      </c>
      <c r="AO286" s="969">
        <v>0.0</v>
      </c>
      <c r="AP286" s="969">
        <v>0.0</v>
      </c>
      <c r="AQ286" s="969">
        <v>0.0</v>
      </c>
      <c r="AR286" s="969">
        <v>0.0</v>
      </c>
      <c r="AS286" s="969">
        <v>0.0</v>
      </c>
      <c r="AT286" s="969">
        <v>0.0</v>
      </c>
      <c r="AU286" s="969">
        <v>0.0</v>
      </c>
      <c r="AV286" s="969">
        <v>0.0</v>
      </c>
      <c r="AW286" s="969">
        <v>0.0</v>
      </c>
      <c r="AX286" s="969">
        <v>20.0</v>
      </c>
      <c r="AY286" s="969">
        <v>160.0</v>
      </c>
      <c r="AZ286" s="969">
        <v>100.0</v>
      </c>
      <c r="BA286" s="969">
        <v>5.0</v>
      </c>
      <c r="BB286" s="972">
        <v>800.0</v>
      </c>
      <c r="BC286" s="972">
        <v>0.625</v>
      </c>
      <c r="BD286" s="969" t="s">
        <v>6</v>
      </c>
      <c r="BE286" s="969">
        <v>1.0</v>
      </c>
      <c r="BF286" s="969">
        <v>155.5555556</v>
      </c>
      <c r="BG286" s="969">
        <v>1.555555556E-4</v>
      </c>
      <c r="BH286" s="969">
        <v>3.0</v>
      </c>
      <c r="BI286" s="969">
        <v>22.0</v>
      </c>
      <c r="BJ286" s="969">
        <v>0.0</v>
      </c>
      <c r="BK286" s="969">
        <v>0.0</v>
      </c>
      <c r="BL286" s="969">
        <v>0.0</v>
      </c>
      <c r="BM286" s="969">
        <v>0.0</v>
      </c>
      <c r="BN286" s="969">
        <v>0.0</v>
      </c>
      <c r="BO286" s="969">
        <v>0.0</v>
      </c>
      <c r="BP286" s="969">
        <v>0.0</v>
      </c>
      <c r="BQ286" s="969">
        <v>0.0</v>
      </c>
      <c r="BR286" s="969">
        <v>0.0</v>
      </c>
      <c r="BS286" s="969">
        <v>39.28571429</v>
      </c>
      <c r="BT286" s="969">
        <v>0.0</v>
      </c>
      <c r="BU286" s="969">
        <v>0.0</v>
      </c>
      <c r="BV286" s="969">
        <v>0.0</v>
      </c>
      <c r="BW286" s="969">
        <v>0.0</v>
      </c>
      <c r="BX286" s="969">
        <v>0.0</v>
      </c>
      <c r="BY286" s="969">
        <v>0.0</v>
      </c>
      <c r="BZ286" s="969">
        <v>0.0</v>
      </c>
      <c r="CA286" s="969">
        <v>0.0</v>
      </c>
      <c r="CB286" s="969">
        <v>0.0</v>
      </c>
      <c r="CC286" s="969">
        <v>22.0</v>
      </c>
      <c r="CD286" s="969">
        <v>39.28571429</v>
      </c>
      <c r="CE286" s="969">
        <v>1.510989011</v>
      </c>
      <c r="CF286" s="969">
        <v>235.042735</v>
      </c>
      <c r="CG286" s="969">
        <v>2.35042735E-4</v>
      </c>
      <c r="CH286" s="969">
        <v>2.794</v>
      </c>
      <c r="CI286" s="969">
        <v>14.53571429</v>
      </c>
      <c r="CJ286" s="969">
        <v>5.510989011</v>
      </c>
      <c r="CK286" s="969">
        <v>0.09184981685</v>
      </c>
      <c r="CL286" s="969">
        <v>0.001530830281</v>
      </c>
      <c r="CM286" s="969">
        <v>6.378459503E-5</v>
      </c>
      <c r="CN286" s="969">
        <v>390.5982906</v>
      </c>
      <c r="CO286" s="969">
        <v>0.3905982906</v>
      </c>
      <c r="CP286" s="969">
        <v>3.905982906E-4</v>
      </c>
      <c r="CQ286" s="969">
        <v>3.905982906E-4</v>
      </c>
      <c r="CR286" s="962"/>
    </row>
    <row r="287">
      <c r="A287" s="940"/>
      <c r="B287" s="966"/>
      <c r="C287" s="962"/>
      <c r="D287" s="962"/>
      <c r="E287" s="962"/>
      <c r="F287" s="962"/>
      <c r="G287" s="969">
        <v>0.125</v>
      </c>
      <c r="H287" s="969">
        <v>5.0</v>
      </c>
      <c r="I287" s="969">
        <v>12.5</v>
      </c>
      <c r="J287" s="969">
        <v>5.0</v>
      </c>
      <c r="K287" s="969">
        <v>12.5</v>
      </c>
      <c r="L287" s="969">
        <v>2.5</v>
      </c>
      <c r="M287" s="969" t="s">
        <v>6</v>
      </c>
      <c r="N287" s="969" t="s">
        <v>6</v>
      </c>
      <c r="O287" s="969">
        <v>0.0</v>
      </c>
      <c r="P287" s="969">
        <v>0.0</v>
      </c>
      <c r="Q287" s="969">
        <v>0.0</v>
      </c>
      <c r="R287" s="969">
        <v>0.0</v>
      </c>
      <c r="S287" s="969">
        <v>0.0</v>
      </c>
      <c r="T287" s="969">
        <v>1.0</v>
      </c>
      <c r="U287" s="663" t="s">
        <v>6</v>
      </c>
      <c r="V287" s="663" t="s">
        <v>6</v>
      </c>
      <c r="W287" s="970" t="s">
        <v>6</v>
      </c>
      <c r="X287" s="969" t="s">
        <v>6</v>
      </c>
      <c r="Y287" s="970" t="s">
        <v>6</v>
      </c>
      <c r="Z287" s="663" t="s">
        <v>6</v>
      </c>
      <c r="AA287" s="969" t="s">
        <v>6</v>
      </c>
      <c r="AB287" s="663" t="s">
        <v>6</v>
      </c>
      <c r="AC287" s="663" t="s">
        <v>6</v>
      </c>
      <c r="AD287" s="971">
        <v>1.0</v>
      </c>
      <c r="AE287" s="969">
        <v>0.0</v>
      </c>
      <c r="AF287" s="969">
        <v>0.0</v>
      </c>
      <c r="AG287" s="969">
        <v>0.0</v>
      </c>
      <c r="AH287" s="969">
        <v>0.0</v>
      </c>
      <c r="AI287" s="969">
        <v>0.0</v>
      </c>
      <c r="AJ287" s="969">
        <v>0.0</v>
      </c>
      <c r="AK287" s="969">
        <v>0.0</v>
      </c>
      <c r="AL287" s="969">
        <v>0.0</v>
      </c>
      <c r="AM287" s="969">
        <v>0.0</v>
      </c>
      <c r="AN287" s="969">
        <v>0.0</v>
      </c>
      <c r="AO287" s="969">
        <v>0.0</v>
      </c>
      <c r="AP287" s="969">
        <v>0.0</v>
      </c>
      <c r="AQ287" s="969">
        <v>0.0</v>
      </c>
      <c r="AR287" s="969">
        <v>0.0</v>
      </c>
      <c r="AS287" s="969">
        <v>0.0</v>
      </c>
      <c r="AT287" s="969">
        <v>0.0</v>
      </c>
      <c r="AU287" s="969">
        <v>0.0</v>
      </c>
      <c r="AV287" s="969">
        <v>0.0</v>
      </c>
      <c r="AW287" s="969">
        <v>0.0</v>
      </c>
      <c r="AX287" s="969">
        <v>20.0</v>
      </c>
      <c r="AY287" s="969">
        <v>160.0</v>
      </c>
      <c r="AZ287" s="969">
        <v>100.0</v>
      </c>
      <c r="BA287" s="969">
        <v>5.0</v>
      </c>
      <c r="BB287" s="972">
        <v>800.0</v>
      </c>
      <c r="BC287" s="972">
        <v>0.625</v>
      </c>
      <c r="BD287" s="969" t="s">
        <v>6</v>
      </c>
      <c r="BE287" s="969">
        <v>1.0</v>
      </c>
      <c r="BF287" s="969">
        <v>155.5555556</v>
      </c>
      <c r="BG287" s="969">
        <v>1.555555556E-4</v>
      </c>
      <c r="BH287" s="969">
        <v>3.0</v>
      </c>
      <c r="BI287" s="969">
        <v>22.0</v>
      </c>
      <c r="BJ287" s="969">
        <v>0.0</v>
      </c>
      <c r="BK287" s="969">
        <v>0.0</v>
      </c>
      <c r="BL287" s="969">
        <v>0.0</v>
      </c>
      <c r="BM287" s="969">
        <v>0.0</v>
      </c>
      <c r="BN287" s="969">
        <v>0.0</v>
      </c>
      <c r="BO287" s="969">
        <v>0.0</v>
      </c>
      <c r="BP287" s="969">
        <v>0.0</v>
      </c>
      <c r="BQ287" s="969">
        <v>0.0</v>
      </c>
      <c r="BR287" s="969">
        <v>0.0</v>
      </c>
      <c r="BS287" s="969">
        <v>39.28571429</v>
      </c>
      <c r="BT287" s="969">
        <v>0.0</v>
      </c>
      <c r="BU287" s="969">
        <v>0.0</v>
      </c>
      <c r="BV287" s="969">
        <v>0.0</v>
      </c>
      <c r="BW287" s="969">
        <v>0.0</v>
      </c>
      <c r="BX287" s="969">
        <v>0.0</v>
      </c>
      <c r="BY287" s="969">
        <v>0.0</v>
      </c>
      <c r="BZ287" s="969">
        <v>0.0</v>
      </c>
      <c r="CA287" s="969">
        <v>0.0</v>
      </c>
      <c r="CB287" s="969">
        <v>0.0</v>
      </c>
      <c r="CC287" s="969">
        <v>22.0</v>
      </c>
      <c r="CD287" s="969">
        <v>39.28571429</v>
      </c>
      <c r="CE287" s="969">
        <v>1.510989011</v>
      </c>
      <c r="CF287" s="969">
        <v>235.042735</v>
      </c>
      <c r="CG287" s="969">
        <v>2.35042735E-4</v>
      </c>
      <c r="CH287" s="969">
        <v>2.794</v>
      </c>
      <c r="CI287" s="969">
        <v>14.53571429</v>
      </c>
      <c r="CJ287" s="969">
        <v>7.510989011</v>
      </c>
      <c r="CK287" s="969">
        <v>0.1251831502</v>
      </c>
      <c r="CL287" s="969">
        <v>0.002086385836</v>
      </c>
      <c r="CM287" s="969">
        <v>8.693274318E-5</v>
      </c>
      <c r="CN287" s="969">
        <v>390.5982906</v>
      </c>
      <c r="CO287" s="969">
        <v>0.3905982906</v>
      </c>
      <c r="CP287" s="969">
        <v>3.905982906E-4</v>
      </c>
      <c r="CQ287" s="969">
        <v>3.905982906E-4</v>
      </c>
      <c r="CR287" s="962"/>
    </row>
    <row r="288">
      <c r="A288" s="940"/>
      <c r="B288" s="966"/>
      <c r="C288" s="962"/>
      <c r="D288" s="962"/>
      <c r="E288" s="962"/>
      <c r="F288" s="962"/>
      <c r="G288" s="969">
        <v>0.125</v>
      </c>
      <c r="H288" s="969">
        <v>3.0</v>
      </c>
      <c r="I288" s="969">
        <v>7.5</v>
      </c>
      <c r="J288" s="969">
        <v>3.0</v>
      </c>
      <c r="K288" s="969">
        <v>7.5</v>
      </c>
      <c r="L288" s="969">
        <v>2.5</v>
      </c>
      <c r="M288" s="969" t="s">
        <v>6</v>
      </c>
      <c r="N288" s="969" t="s">
        <v>6</v>
      </c>
      <c r="O288" s="969">
        <v>0.0</v>
      </c>
      <c r="P288" s="969">
        <v>0.0</v>
      </c>
      <c r="Q288" s="969">
        <v>0.0</v>
      </c>
      <c r="R288" s="969">
        <v>0.0</v>
      </c>
      <c r="S288" s="969">
        <v>0.0</v>
      </c>
      <c r="T288" s="969">
        <v>1.0</v>
      </c>
      <c r="U288" s="663" t="s">
        <v>6</v>
      </c>
      <c r="V288" s="663" t="s">
        <v>6</v>
      </c>
      <c r="W288" s="970" t="s">
        <v>6</v>
      </c>
      <c r="X288" s="969" t="s">
        <v>6</v>
      </c>
      <c r="Y288" s="970" t="s">
        <v>6</v>
      </c>
      <c r="Z288" s="663" t="s">
        <v>6</v>
      </c>
      <c r="AA288" s="969" t="s">
        <v>6</v>
      </c>
      <c r="AB288" s="663" t="s">
        <v>6</v>
      </c>
      <c r="AC288" s="663" t="s">
        <v>6</v>
      </c>
      <c r="AD288" s="971">
        <v>1.0</v>
      </c>
      <c r="AE288" s="969">
        <v>0.0</v>
      </c>
      <c r="AF288" s="969">
        <v>0.0</v>
      </c>
      <c r="AG288" s="969">
        <v>0.0</v>
      </c>
      <c r="AH288" s="969">
        <v>0.0</v>
      </c>
      <c r="AI288" s="969">
        <v>0.0</v>
      </c>
      <c r="AJ288" s="969">
        <v>0.0</v>
      </c>
      <c r="AK288" s="969">
        <v>0.0</v>
      </c>
      <c r="AL288" s="969">
        <v>0.0</v>
      </c>
      <c r="AM288" s="969">
        <v>0.0</v>
      </c>
      <c r="AN288" s="969">
        <v>0.0</v>
      </c>
      <c r="AO288" s="969">
        <v>0.0</v>
      </c>
      <c r="AP288" s="969">
        <v>0.0</v>
      </c>
      <c r="AQ288" s="969">
        <v>0.0</v>
      </c>
      <c r="AR288" s="969">
        <v>0.0</v>
      </c>
      <c r="AS288" s="969">
        <v>0.0</v>
      </c>
      <c r="AT288" s="969">
        <v>0.0</v>
      </c>
      <c r="AU288" s="969">
        <v>0.0</v>
      </c>
      <c r="AV288" s="969">
        <v>0.0</v>
      </c>
      <c r="AW288" s="969">
        <v>0.0</v>
      </c>
      <c r="AX288" s="969">
        <v>20.0</v>
      </c>
      <c r="AY288" s="969">
        <v>160.0</v>
      </c>
      <c r="AZ288" s="969">
        <v>100.0</v>
      </c>
      <c r="BA288" s="969">
        <v>5.0</v>
      </c>
      <c r="BB288" s="972">
        <v>800.0</v>
      </c>
      <c r="BC288" s="972">
        <v>0.625</v>
      </c>
      <c r="BD288" s="969" t="s">
        <v>6</v>
      </c>
      <c r="BE288" s="969">
        <v>1.0</v>
      </c>
      <c r="BF288" s="969">
        <v>155.5555556</v>
      </c>
      <c r="BG288" s="969">
        <v>1.555555556E-4</v>
      </c>
      <c r="BH288" s="969">
        <v>3.0</v>
      </c>
      <c r="BI288" s="969">
        <v>22.0</v>
      </c>
      <c r="BJ288" s="969">
        <v>0.0</v>
      </c>
      <c r="BK288" s="969">
        <v>0.0</v>
      </c>
      <c r="BL288" s="969">
        <v>0.0</v>
      </c>
      <c r="BM288" s="969">
        <v>0.0</v>
      </c>
      <c r="BN288" s="969">
        <v>0.0</v>
      </c>
      <c r="BO288" s="969">
        <v>0.0</v>
      </c>
      <c r="BP288" s="969">
        <v>0.0</v>
      </c>
      <c r="BQ288" s="969">
        <v>0.0</v>
      </c>
      <c r="BR288" s="969">
        <v>0.0</v>
      </c>
      <c r="BS288" s="969">
        <v>39.28571429</v>
      </c>
      <c r="BT288" s="969">
        <v>0.0</v>
      </c>
      <c r="BU288" s="969">
        <v>0.0</v>
      </c>
      <c r="BV288" s="969">
        <v>0.0</v>
      </c>
      <c r="BW288" s="969">
        <v>0.0</v>
      </c>
      <c r="BX288" s="969">
        <v>0.0</v>
      </c>
      <c r="BY288" s="969">
        <v>0.0</v>
      </c>
      <c r="BZ288" s="969">
        <v>0.0</v>
      </c>
      <c r="CA288" s="969">
        <v>0.0</v>
      </c>
      <c r="CB288" s="969">
        <v>0.0</v>
      </c>
      <c r="CC288" s="969">
        <v>22.0</v>
      </c>
      <c r="CD288" s="969">
        <v>39.28571429</v>
      </c>
      <c r="CE288" s="969">
        <v>1.510989011</v>
      </c>
      <c r="CF288" s="969">
        <v>235.042735</v>
      </c>
      <c r="CG288" s="969">
        <v>2.35042735E-4</v>
      </c>
      <c r="CH288" s="969">
        <v>2.794</v>
      </c>
      <c r="CI288" s="969">
        <v>14.53571429</v>
      </c>
      <c r="CJ288" s="969">
        <v>5.510989011</v>
      </c>
      <c r="CK288" s="969">
        <v>0.09184981685</v>
      </c>
      <c r="CL288" s="969">
        <v>0.001530830281</v>
      </c>
      <c r="CM288" s="969">
        <v>6.378459503E-5</v>
      </c>
      <c r="CN288" s="969">
        <v>390.5982906</v>
      </c>
      <c r="CO288" s="969">
        <v>0.3905982906</v>
      </c>
      <c r="CP288" s="969">
        <v>3.905982906E-4</v>
      </c>
      <c r="CQ288" s="969">
        <v>3.905982906E-4</v>
      </c>
      <c r="CR288" s="962"/>
    </row>
    <row r="289">
      <c r="A289" s="940"/>
      <c r="B289" s="966"/>
      <c r="C289" s="962"/>
      <c r="D289" s="962"/>
      <c r="E289" s="962"/>
      <c r="F289" s="962"/>
      <c r="G289" s="969">
        <v>0.125</v>
      </c>
      <c r="H289" s="969">
        <v>3.0</v>
      </c>
      <c r="I289" s="969">
        <v>7.5</v>
      </c>
      <c r="J289" s="969">
        <v>3.0</v>
      </c>
      <c r="K289" s="969">
        <v>7.5</v>
      </c>
      <c r="L289" s="969">
        <v>2.5</v>
      </c>
      <c r="M289" s="969" t="s">
        <v>6</v>
      </c>
      <c r="N289" s="969" t="s">
        <v>6</v>
      </c>
      <c r="O289" s="969">
        <v>0.0</v>
      </c>
      <c r="P289" s="969">
        <v>0.0</v>
      </c>
      <c r="Q289" s="969">
        <v>0.0</v>
      </c>
      <c r="R289" s="969">
        <v>0.0</v>
      </c>
      <c r="S289" s="969">
        <v>0.0</v>
      </c>
      <c r="T289" s="969">
        <v>0.32</v>
      </c>
      <c r="U289" s="663" t="s">
        <v>6</v>
      </c>
      <c r="V289" s="663" t="s">
        <v>6</v>
      </c>
      <c r="W289" s="970" t="s">
        <v>6</v>
      </c>
      <c r="X289" s="969" t="s">
        <v>6</v>
      </c>
      <c r="Y289" s="970" t="s">
        <v>6</v>
      </c>
      <c r="Z289" s="663" t="s">
        <v>6</v>
      </c>
      <c r="AA289" s="969" t="s">
        <v>6</v>
      </c>
      <c r="AB289" s="663" t="s">
        <v>6</v>
      </c>
      <c r="AC289" s="663" t="s">
        <v>6</v>
      </c>
      <c r="AD289" s="971">
        <v>1.0</v>
      </c>
      <c r="AE289" s="969">
        <v>0.0</v>
      </c>
      <c r="AF289" s="969">
        <v>0.0</v>
      </c>
      <c r="AG289" s="969">
        <v>0.0</v>
      </c>
      <c r="AH289" s="969">
        <v>0.0</v>
      </c>
      <c r="AI289" s="969">
        <v>0.0</v>
      </c>
      <c r="AJ289" s="969">
        <v>0.0</v>
      </c>
      <c r="AK289" s="969">
        <v>0.0</v>
      </c>
      <c r="AL289" s="969">
        <v>0.0</v>
      </c>
      <c r="AM289" s="969">
        <v>0.0</v>
      </c>
      <c r="AN289" s="969">
        <v>0.0</v>
      </c>
      <c r="AO289" s="969">
        <v>0.0</v>
      </c>
      <c r="AP289" s="969">
        <v>0.0</v>
      </c>
      <c r="AQ289" s="969">
        <v>0.0</v>
      </c>
      <c r="AR289" s="969">
        <v>0.0</v>
      </c>
      <c r="AS289" s="969">
        <v>0.0</v>
      </c>
      <c r="AT289" s="969">
        <v>0.0</v>
      </c>
      <c r="AU289" s="969">
        <v>0.0</v>
      </c>
      <c r="AV289" s="969">
        <v>0.0</v>
      </c>
      <c r="AW289" s="969">
        <v>0.0</v>
      </c>
      <c r="AX289" s="969">
        <v>20.0</v>
      </c>
      <c r="AY289" s="969">
        <v>160.0</v>
      </c>
      <c r="AZ289" s="969">
        <v>100.0</v>
      </c>
      <c r="BA289" s="969">
        <v>5.0</v>
      </c>
      <c r="BB289" s="972">
        <v>800.0</v>
      </c>
      <c r="BC289" s="972">
        <v>0.625</v>
      </c>
      <c r="BD289" s="969" t="s">
        <v>6</v>
      </c>
      <c r="BE289" s="969">
        <v>1.0</v>
      </c>
      <c r="BF289" s="969">
        <v>155.5555556</v>
      </c>
      <c r="BG289" s="969">
        <v>1.555555556E-4</v>
      </c>
      <c r="BH289" s="969">
        <v>3.0</v>
      </c>
      <c r="BI289" s="969">
        <v>22.0</v>
      </c>
      <c r="BJ289" s="969">
        <v>0.0</v>
      </c>
      <c r="BK289" s="969">
        <v>0.0</v>
      </c>
      <c r="BL289" s="969">
        <v>0.0</v>
      </c>
      <c r="BM289" s="969">
        <v>0.0</v>
      </c>
      <c r="BN289" s="969">
        <v>0.0</v>
      </c>
      <c r="BO289" s="969">
        <v>0.0</v>
      </c>
      <c r="BP289" s="969">
        <v>0.0</v>
      </c>
      <c r="BQ289" s="969">
        <v>0.0</v>
      </c>
      <c r="BR289" s="969">
        <v>0.0</v>
      </c>
      <c r="BS289" s="969">
        <v>39.28571429</v>
      </c>
      <c r="BT289" s="969">
        <v>0.0</v>
      </c>
      <c r="BU289" s="969">
        <v>0.0</v>
      </c>
      <c r="BV289" s="969">
        <v>0.0</v>
      </c>
      <c r="BW289" s="969">
        <v>0.0</v>
      </c>
      <c r="BX289" s="969">
        <v>0.0</v>
      </c>
      <c r="BY289" s="969">
        <v>0.0</v>
      </c>
      <c r="BZ289" s="969">
        <v>0.0</v>
      </c>
      <c r="CA289" s="969">
        <v>0.0</v>
      </c>
      <c r="CB289" s="969">
        <v>0.0</v>
      </c>
      <c r="CC289" s="969">
        <v>22.0</v>
      </c>
      <c r="CD289" s="969">
        <v>39.28571429</v>
      </c>
      <c r="CE289" s="969">
        <v>1.510989011</v>
      </c>
      <c r="CF289" s="969">
        <v>235.042735</v>
      </c>
      <c r="CG289" s="969">
        <v>2.35042735E-4</v>
      </c>
      <c r="CH289" s="969">
        <v>2.794</v>
      </c>
      <c r="CI289" s="969">
        <v>14.53571429</v>
      </c>
      <c r="CJ289" s="969">
        <v>5.510989011</v>
      </c>
      <c r="CK289" s="969">
        <v>0.09184981685</v>
      </c>
      <c r="CL289" s="969">
        <v>0.001530830281</v>
      </c>
      <c r="CM289" s="969">
        <v>6.378459503E-5</v>
      </c>
      <c r="CN289" s="969">
        <v>390.5982906</v>
      </c>
      <c r="CO289" s="969">
        <v>0.3905982906</v>
      </c>
      <c r="CP289" s="969">
        <v>3.905982906E-4</v>
      </c>
      <c r="CQ289" s="969">
        <v>3.905982906E-4</v>
      </c>
      <c r="CR289" s="962"/>
    </row>
    <row r="290">
      <c r="A290" s="940"/>
      <c r="B290" s="966"/>
      <c r="C290" s="962"/>
      <c r="D290" s="962"/>
      <c r="E290" s="962"/>
      <c r="F290" s="962"/>
      <c r="G290" s="969">
        <v>0.125</v>
      </c>
      <c r="H290" s="969">
        <v>3.0</v>
      </c>
      <c r="I290" s="969">
        <v>7.5</v>
      </c>
      <c r="J290" s="969">
        <v>3.0</v>
      </c>
      <c r="K290" s="969">
        <v>7.5</v>
      </c>
      <c r="L290" s="969">
        <v>2.5</v>
      </c>
      <c r="M290" s="969" t="s">
        <v>6</v>
      </c>
      <c r="N290" s="969" t="s">
        <v>6</v>
      </c>
      <c r="O290" s="969">
        <v>0.0</v>
      </c>
      <c r="P290" s="969">
        <v>0.0</v>
      </c>
      <c r="Q290" s="969">
        <v>0.0</v>
      </c>
      <c r="R290" s="969">
        <v>0.0</v>
      </c>
      <c r="S290" s="969">
        <v>0.0</v>
      </c>
      <c r="T290" s="969">
        <v>0.32</v>
      </c>
      <c r="U290" s="663" t="s">
        <v>6</v>
      </c>
      <c r="V290" s="663" t="s">
        <v>6</v>
      </c>
      <c r="W290" s="970" t="s">
        <v>6</v>
      </c>
      <c r="X290" s="969" t="s">
        <v>6</v>
      </c>
      <c r="Y290" s="970" t="s">
        <v>6</v>
      </c>
      <c r="Z290" s="663" t="s">
        <v>6</v>
      </c>
      <c r="AA290" s="969" t="s">
        <v>6</v>
      </c>
      <c r="AB290" s="663" t="s">
        <v>6</v>
      </c>
      <c r="AC290" s="663" t="s">
        <v>6</v>
      </c>
      <c r="AD290" s="971">
        <v>1.0</v>
      </c>
      <c r="AE290" s="969">
        <v>0.0</v>
      </c>
      <c r="AF290" s="969">
        <v>0.0</v>
      </c>
      <c r="AG290" s="969">
        <v>0.0</v>
      </c>
      <c r="AH290" s="969">
        <v>0.0</v>
      </c>
      <c r="AI290" s="969">
        <v>0.0</v>
      </c>
      <c r="AJ290" s="969">
        <v>0.0</v>
      </c>
      <c r="AK290" s="969">
        <v>0.0</v>
      </c>
      <c r="AL290" s="969">
        <v>0.0</v>
      </c>
      <c r="AM290" s="969">
        <v>0.0</v>
      </c>
      <c r="AN290" s="969">
        <v>0.0</v>
      </c>
      <c r="AO290" s="969">
        <v>0.0</v>
      </c>
      <c r="AP290" s="969">
        <v>0.0</v>
      </c>
      <c r="AQ290" s="969">
        <v>0.0</v>
      </c>
      <c r="AR290" s="969">
        <v>0.0</v>
      </c>
      <c r="AS290" s="969">
        <v>0.0</v>
      </c>
      <c r="AT290" s="969">
        <v>0.0</v>
      </c>
      <c r="AU290" s="969">
        <v>0.0</v>
      </c>
      <c r="AV290" s="969">
        <v>0.0</v>
      </c>
      <c r="AW290" s="969">
        <v>0.0</v>
      </c>
      <c r="AX290" s="969">
        <v>20.0</v>
      </c>
      <c r="AY290" s="969">
        <v>160.0</v>
      </c>
      <c r="AZ290" s="969">
        <v>100.0</v>
      </c>
      <c r="BA290" s="969">
        <v>5.0</v>
      </c>
      <c r="BB290" s="972">
        <v>800.0</v>
      </c>
      <c r="BC290" s="972">
        <v>0.625</v>
      </c>
      <c r="BD290" s="969" t="s">
        <v>6</v>
      </c>
      <c r="BE290" s="969">
        <v>1.0</v>
      </c>
      <c r="BF290" s="969">
        <v>155.5555556</v>
      </c>
      <c r="BG290" s="969">
        <v>1.555555556E-4</v>
      </c>
      <c r="BH290" s="969">
        <v>3.0</v>
      </c>
      <c r="BI290" s="969">
        <v>22.0</v>
      </c>
      <c r="BJ290" s="969">
        <v>0.0</v>
      </c>
      <c r="BK290" s="969">
        <v>0.0</v>
      </c>
      <c r="BL290" s="969">
        <v>0.0</v>
      </c>
      <c r="BM290" s="969">
        <v>0.0</v>
      </c>
      <c r="BN290" s="969">
        <v>0.0</v>
      </c>
      <c r="BO290" s="969">
        <v>0.0</v>
      </c>
      <c r="BP290" s="969">
        <v>0.0</v>
      </c>
      <c r="BQ290" s="969">
        <v>0.0</v>
      </c>
      <c r="BR290" s="969">
        <v>0.0</v>
      </c>
      <c r="BS290" s="969">
        <v>39.28571429</v>
      </c>
      <c r="BT290" s="969">
        <v>0.0</v>
      </c>
      <c r="BU290" s="969">
        <v>0.0</v>
      </c>
      <c r="BV290" s="969">
        <v>0.0</v>
      </c>
      <c r="BW290" s="969">
        <v>0.0</v>
      </c>
      <c r="BX290" s="969">
        <v>0.0</v>
      </c>
      <c r="BY290" s="969">
        <v>0.0</v>
      </c>
      <c r="BZ290" s="969">
        <v>0.0</v>
      </c>
      <c r="CA290" s="969">
        <v>0.0</v>
      </c>
      <c r="CB290" s="969">
        <v>0.0</v>
      </c>
      <c r="CC290" s="969">
        <v>22.0</v>
      </c>
      <c r="CD290" s="969">
        <v>39.28571429</v>
      </c>
      <c r="CE290" s="969">
        <v>1.510989011</v>
      </c>
      <c r="CF290" s="969">
        <v>235.042735</v>
      </c>
      <c r="CG290" s="969">
        <v>2.35042735E-4</v>
      </c>
      <c r="CH290" s="969">
        <v>2.794</v>
      </c>
      <c r="CI290" s="969">
        <v>14.53571429</v>
      </c>
      <c r="CJ290" s="969">
        <v>5.510989011</v>
      </c>
      <c r="CK290" s="969">
        <v>0.09184981685</v>
      </c>
      <c r="CL290" s="969">
        <v>0.001530830281</v>
      </c>
      <c r="CM290" s="969">
        <v>6.378459503E-5</v>
      </c>
      <c r="CN290" s="969">
        <v>390.5982906</v>
      </c>
      <c r="CO290" s="969">
        <v>0.3905982906</v>
      </c>
      <c r="CP290" s="969">
        <v>3.905982906E-4</v>
      </c>
      <c r="CQ290" s="969">
        <v>3.905982906E-4</v>
      </c>
      <c r="CR290" s="962"/>
    </row>
    <row r="291">
      <c r="A291" s="940"/>
      <c r="B291" s="966"/>
      <c r="C291" s="962"/>
      <c r="D291" s="962"/>
      <c r="E291" s="962"/>
      <c r="F291" s="962"/>
      <c r="G291" s="969">
        <v>0.125</v>
      </c>
      <c r="H291" s="969">
        <v>7.0</v>
      </c>
      <c r="I291" s="969">
        <v>17.5</v>
      </c>
      <c r="J291" s="969">
        <v>7.0</v>
      </c>
      <c r="K291" s="969">
        <v>17.5</v>
      </c>
      <c r="L291" s="969">
        <v>2.5</v>
      </c>
      <c r="M291" s="969" t="s">
        <v>6</v>
      </c>
      <c r="N291" s="969" t="s">
        <v>6</v>
      </c>
      <c r="O291" s="969">
        <v>0.0</v>
      </c>
      <c r="P291" s="969">
        <v>0.0</v>
      </c>
      <c r="Q291" s="969">
        <v>0.0</v>
      </c>
      <c r="R291" s="969">
        <v>0.0</v>
      </c>
      <c r="S291" s="969">
        <v>0.0</v>
      </c>
      <c r="T291" s="969">
        <v>1.0</v>
      </c>
      <c r="U291" s="663" t="s">
        <v>6</v>
      </c>
      <c r="V291" s="663" t="s">
        <v>6</v>
      </c>
      <c r="W291" s="970" t="s">
        <v>6</v>
      </c>
      <c r="X291" s="969" t="s">
        <v>6</v>
      </c>
      <c r="Y291" s="970" t="s">
        <v>6</v>
      </c>
      <c r="Z291" s="663" t="s">
        <v>6</v>
      </c>
      <c r="AA291" s="969" t="s">
        <v>6</v>
      </c>
      <c r="AB291" s="663" t="s">
        <v>6</v>
      </c>
      <c r="AC291" s="663" t="s">
        <v>6</v>
      </c>
      <c r="AD291" s="971">
        <v>1.0</v>
      </c>
      <c r="AE291" s="969">
        <v>0.0</v>
      </c>
      <c r="AF291" s="969">
        <v>0.0</v>
      </c>
      <c r="AG291" s="969">
        <v>0.0</v>
      </c>
      <c r="AH291" s="969">
        <v>0.0</v>
      </c>
      <c r="AI291" s="969">
        <v>0.0</v>
      </c>
      <c r="AJ291" s="969">
        <v>0.0</v>
      </c>
      <c r="AK291" s="969">
        <v>0.0</v>
      </c>
      <c r="AL291" s="969">
        <v>0.0</v>
      </c>
      <c r="AM291" s="969">
        <v>0.0</v>
      </c>
      <c r="AN291" s="969">
        <v>0.0</v>
      </c>
      <c r="AO291" s="969">
        <v>0.0</v>
      </c>
      <c r="AP291" s="969">
        <v>0.0</v>
      </c>
      <c r="AQ291" s="969">
        <v>0.0</v>
      </c>
      <c r="AR291" s="969">
        <v>0.0</v>
      </c>
      <c r="AS291" s="969">
        <v>0.0</v>
      </c>
      <c r="AT291" s="969">
        <v>0.0</v>
      </c>
      <c r="AU291" s="969">
        <v>0.0</v>
      </c>
      <c r="AV291" s="969">
        <v>0.0</v>
      </c>
      <c r="AW291" s="969">
        <v>0.0</v>
      </c>
      <c r="AX291" s="969">
        <v>20.0</v>
      </c>
      <c r="AY291" s="969">
        <v>160.0</v>
      </c>
      <c r="AZ291" s="969">
        <v>100.0</v>
      </c>
      <c r="BA291" s="969">
        <v>5.0</v>
      </c>
      <c r="BB291" s="972">
        <v>800.0</v>
      </c>
      <c r="BC291" s="972">
        <v>0.625</v>
      </c>
      <c r="BD291" s="969" t="s">
        <v>6</v>
      </c>
      <c r="BE291" s="969">
        <v>1.0</v>
      </c>
      <c r="BF291" s="969">
        <v>155.5555556</v>
      </c>
      <c r="BG291" s="969">
        <v>1.555555556E-4</v>
      </c>
      <c r="BH291" s="969">
        <v>3.0</v>
      </c>
      <c r="BI291" s="969">
        <v>22.0</v>
      </c>
      <c r="BJ291" s="969">
        <v>0.0</v>
      </c>
      <c r="BK291" s="969">
        <v>0.0</v>
      </c>
      <c r="BL291" s="969">
        <v>0.0</v>
      </c>
      <c r="BM291" s="969">
        <v>0.0</v>
      </c>
      <c r="BN291" s="969">
        <v>0.0</v>
      </c>
      <c r="BO291" s="969">
        <v>0.0</v>
      </c>
      <c r="BP291" s="969">
        <v>0.0</v>
      </c>
      <c r="BQ291" s="969">
        <v>0.0</v>
      </c>
      <c r="BR291" s="969">
        <v>0.0</v>
      </c>
      <c r="BS291" s="969">
        <v>39.28571429</v>
      </c>
      <c r="BT291" s="969">
        <v>0.0</v>
      </c>
      <c r="BU291" s="969">
        <v>0.0</v>
      </c>
      <c r="BV291" s="969">
        <v>0.0</v>
      </c>
      <c r="BW291" s="969">
        <v>0.0</v>
      </c>
      <c r="BX291" s="969">
        <v>0.0</v>
      </c>
      <c r="BY291" s="969">
        <v>0.0</v>
      </c>
      <c r="BZ291" s="969">
        <v>0.0</v>
      </c>
      <c r="CA291" s="969">
        <v>0.0</v>
      </c>
      <c r="CB291" s="969">
        <v>0.0</v>
      </c>
      <c r="CC291" s="969">
        <v>22.0</v>
      </c>
      <c r="CD291" s="969">
        <v>39.28571429</v>
      </c>
      <c r="CE291" s="969">
        <v>1.510989011</v>
      </c>
      <c r="CF291" s="969">
        <v>235.042735</v>
      </c>
      <c r="CG291" s="969">
        <v>2.35042735E-4</v>
      </c>
      <c r="CH291" s="969">
        <v>2.794</v>
      </c>
      <c r="CI291" s="969">
        <v>14.53571429</v>
      </c>
      <c r="CJ291" s="969">
        <v>9.510989011</v>
      </c>
      <c r="CK291" s="969">
        <v>0.1585164835</v>
      </c>
      <c r="CL291" s="969">
        <v>0.002641941392</v>
      </c>
      <c r="CM291" s="969">
        <v>1.100808913E-4</v>
      </c>
      <c r="CN291" s="969">
        <v>390.5982906</v>
      </c>
      <c r="CO291" s="969">
        <v>0.3905982906</v>
      </c>
      <c r="CP291" s="969">
        <v>3.905982906E-4</v>
      </c>
      <c r="CQ291" s="969">
        <v>3.905982906E-4</v>
      </c>
      <c r="CR291" s="962"/>
    </row>
    <row r="292">
      <c r="A292" s="940"/>
      <c r="B292" s="966"/>
      <c r="C292" s="962"/>
      <c r="D292" s="962"/>
      <c r="E292" s="962"/>
      <c r="F292" s="962"/>
      <c r="G292" s="969">
        <v>0.125</v>
      </c>
      <c r="H292" s="969">
        <v>7.0</v>
      </c>
      <c r="I292" s="969">
        <v>17.5</v>
      </c>
      <c r="J292" s="969">
        <v>7.0</v>
      </c>
      <c r="K292" s="969">
        <v>17.5</v>
      </c>
      <c r="L292" s="969">
        <v>2.5</v>
      </c>
      <c r="M292" s="969" t="s">
        <v>6</v>
      </c>
      <c r="N292" s="969" t="s">
        <v>6</v>
      </c>
      <c r="O292" s="969">
        <v>0.0</v>
      </c>
      <c r="P292" s="969">
        <v>0.0</v>
      </c>
      <c r="Q292" s="969">
        <v>0.0</v>
      </c>
      <c r="R292" s="969">
        <v>0.0</v>
      </c>
      <c r="S292" s="969">
        <v>0.0</v>
      </c>
      <c r="T292" s="969">
        <v>1.0</v>
      </c>
      <c r="U292" s="663" t="s">
        <v>6</v>
      </c>
      <c r="V292" s="663" t="s">
        <v>6</v>
      </c>
      <c r="W292" s="970" t="s">
        <v>6</v>
      </c>
      <c r="X292" s="969" t="s">
        <v>6</v>
      </c>
      <c r="Y292" s="970" t="s">
        <v>6</v>
      </c>
      <c r="Z292" s="663" t="s">
        <v>6</v>
      </c>
      <c r="AA292" s="969" t="s">
        <v>6</v>
      </c>
      <c r="AB292" s="663" t="s">
        <v>6</v>
      </c>
      <c r="AC292" s="663" t="s">
        <v>6</v>
      </c>
      <c r="AD292" s="971">
        <v>1.0</v>
      </c>
      <c r="AE292" s="969">
        <v>0.0</v>
      </c>
      <c r="AF292" s="969">
        <v>0.0</v>
      </c>
      <c r="AG292" s="969">
        <v>0.0</v>
      </c>
      <c r="AH292" s="969">
        <v>0.0</v>
      </c>
      <c r="AI292" s="969">
        <v>0.0</v>
      </c>
      <c r="AJ292" s="969">
        <v>0.0</v>
      </c>
      <c r="AK292" s="969">
        <v>0.0</v>
      </c>
      <c r="AL292" s="969">
        <v>0.0</v>
      </c>
      <c r="AM292" s="969">
        <v>0.0</v>
      </c>
      <c r="AN292" s="969">
        <v>0.0</v>
      </c>
      <c r="AO292" s="969">
        <v>0.0</v>
      </c>
      <c r="AP292" s="969">
        <v>0.0</v>
      </c>
      <c r="AQ292" s="969">
        <v>0.0</v>
      </c>
      <c r="AR292" s="969">
        <v>0.0</v>
      </c>
      <c r="AS292" s="969">
        <v>0.0</v>
      </c>
      <c r="AT292" s="969">
        <v>0.0</v>
      </c>
      <c r="AU292" s="969">
        <v>0.0</v>
      </c>
      <c r="AV292" s="969">
        <v>0.0</v>
      </c>
      <c r="AW292" s="969">
        <v>0.0</v>
      </c>
      <c r="AX292" s="969">
        <v>20.0</v>
      </c>
      <c r="AY292" s="969">
        <v>160.0</v>
      </c>
      <c r="AZ292" s="969">
        <v>100.0</v>
      </c>
      <c r="BA292" s="969">
        <v>5.0</v>
      </c>
      <c r="BB292" s="972">
        <v>800.0</v>
      </c>
      <c r="BC292" s="972">
        <v>0.625</v>
      </c>
      <c r="BD292" s="969" t="s">
        <v>6</v>
      </c>
      <c r="BE292" s="969">
        <v>1.0</v>
      </c>
      <c r="BF292" s="969">
        <v>155.5555556</v>
      </c>
      <c r="BG292" s="969">
        <v>1.555555556E-4</v>
      </c>
      <c r="BH292" s="969">
        <v>3.0</v>
      </c>
      <c r="BI292" s="969">
        <v>22.0</v>
      </c>
      <c r="BJ292" s="969">
        <v>0.0</v>
      </c>
      <c r="BK292" s="969">
        <v>0.0</v>
      </c>
      <c r="BL292" s="969">
        <v>0.0</v>
      </c>
      <c r="BM292" s="969">
        <v>0.0</v>
      </c>
      <c r="BN292" s="969">
        <v>0.0</v>
      </c>
      <c r="BO292" s="969">
        <v>0.0</v>
      </c>
      <c r="BP292" s="969">
        <v>0.0</v>
      </c>
      <c r="BQ292" s="969">
        <v>0.0</v>
      </c>
      <c r="BR292" s="969">
        <v>0.0</v>
      </c>
      <c r="BS292" s="969">
        <v>39.28571429</v>
      </c>
      <c r="BT292" s="969">
        <v>0.0</v>
      </c>
      <c r="BU292" s="969">
        <v>0.0</v>
      </c>
      <c r="BV292" s="969">
        <v>0.0</v>
      </c>
      <c r="BW292" s="969">
        <v>0.0</v>
      </c>
      <c r="BX292" s="969">
        <v>0.0</v>
      </c>
      <c r="BY292" s="969">
        <v>0.0</v>
      </c>
      <c r="BZ292" s="969">
        <v>0.0</v>
      </c>
      <c r="CA292" s="969">
        <v>0.0</v>
      </c>
      <c r="CB292" s="969">
        <v>0.0</v>
      </c>
      <c r="CC292" s="969">
        <v>22.0</v>
      </c>
      <c r="CD292" s="969">
        <v>39.28571429</v>
      </c>
      <c r="CE292" s="969">
        <v>1.510989011</v>
      </c>
      <c r="CF292" s="969">
        <v>235.042735</v>
      </c>
      <c r="CG292" s="969">
        <v>2.35042735E-4</v>
      </c>
      <c r="CH292" s="969">
        <v>2.794</v>
      </c>
      <c r="CI292" s="969">
        <v>14.53571429</v>
      </c>
      <c r="CJ292" s="969">
        <v>9.510989011</v>
      </c>
      <c r="CK292" s="969">
        <v>0.1585164835</v>
      </c>
      <c r="CL292" s="969">
        <v>0.002641941392</v>
      </c>
      <c r="CM292" s="969">
        <v>1.100808913E-4</v>
      </c>
      <c r="CN292" s="969">
        <v>390.5982906</v>
      </c>
      <c r="CO292" s="969">
        <v>0.3905982906</v>
      </c>
      <c r="CP292" s="969">
        <v>3.905982906E-4</v>
      </c>
      <c r="CQ292" s="969">
        <v>3.905982906E-4</v>
      </c>
      <c r="CR292" s="962"/>
    </row>
    <row r="293">
      <c r="A293" s="940"/>
      <c r="B293" s="966"/>
      <c r="C293" s="962"/>
      <c r="D293" s="962"/>
      <c r="E293" s="962"/>
      <c r="F293" s="962"/>
      <c r="G293" s="969">
        <v>0.125</v>
      </c>
      <c r="H293" s="969">
        <v>8.0</v>
      </c>
      <c r="I293" s="969">
        <v>20.0</v>
      </c>
      <c r="J293" s="969">
        <v>8.0</v>
      </c>
      <c r="K293" s="969">
        <v>20.0</v>
      </c>
      <c r="L293" s="969">
        <v>2.5</v>
      </c>
      <c r="M293" s="969" t="s">
        <v>6</v>
      </c>
      <c r="N293" s="969" t="s">
        <v>6</v>
      </c>
      <c r="O293" s="969">
        <v>0.0</v>
      </c>
      <c r="P293" s="969">
        <v>0.0</v>
      </c>
      <c r="Q293" s="969">
        <v>0.0</v>
      </c>
      <c r="R293" s="969">
        <v>0.0</v>
      </c>
      <c r="S293" s="969">
        <v>0.0</v>
      </c>
      <c r="T293" s="969">
        <v>1.0</v>
      </c>
      <c r="U293" s="663" t="s">
        <v>6</v>
      </c>
      <c r="V293" s="663" t="s">
        <v>6</v>
      </c>
      <c r="W293" s="970" t="s">
        <v>6</v>
      </c>
      <c r="X293" s="969" t="s">
        <v>6</v>
      </c>
      <c r="Y293" s="970" t="s">
        <v>6</v>
      </c>
      <c r="Z293" s="663" t="s">
        <v>6</v>
      </c>
      <c r="AA293" s="969" t="s">
        <v>6</v>
      </c>
      <c r="AB293" s="663" t="s">
        <v>6</v>
      </c>
      <c r="AC293" s="663" t="s">
        <v>6</v>
      </c>
      <c r="AD293" s="971">
        <v>1.0</v>
      </c>
      <c r="AE293" s="969">
        <v>0.0</v>
      </c>
      <c r="AF293" s="969">
        <v>0.0</v>
      </c>
      <c r="AG293" s="969">
        <v>0.0</v>
      </c>
      <c r="AH293" s="969">
        <v>0.0</v>
      </c>
      <c r="AI293" s="969">
        <v>0.0</v>
      </c>
      <c r="AJ293" s="969">
        <v>0.0</v>
      </c>
      <c r="AK293" s="969">
        <v>0.0</v>
      </c>
      <c r="AL293" s="969">
        <v>0.0</v>
      </c>
      <c r="AM293" s="969">
        <v>0.0</v>
      </c>
      <c r="AN293" s="969">
        <v>0.0</v>
      </c>
      <c r="AO293" s="969">
        <v>0.0</v>
      </c>
      <c r="AP293" s="969">
        <v>0.0</v>
      </c>
      <c r="AQ293" s="969">
        <v>0.0</v>
      </c>
      <c r="AR293" s="969">
        <v>0.0</v>
      </c>
      <c r="AS293" s="969">
        <v>0.0</v>
      </c>
      <c r="AT293" s="969">
        <v>0.0</v>
      </c>
      <c r="AU293" s="969">
        <v>0.0</v>
      </c>
      <c r="AV293" s="969">
        <v>0.0</v>
      </c>
      <c r="AW293" s="969">
        <v>0.0</v>
      </c>
      <c r="AX293" s="969">
        <v>20.0</v>
      </c>
      <c r="AY293" s="969">
        <v>160.0</v>
      </c>
      <c r="AZ293" s="969">
        <v>100.0</v>
      </c>
      <c r="BA293" s="969">
        <v>5.0</v>
      </c>
      <c r="BB293" s="972">
        <v>800.0</v>
      </c>
      <c r="BC293" s="972">
        <v>0.625</v>
      </c>
      <c r="BD293" s="969" t="s">
        <v>6</v>
      </c>
      <c r="BE293" s="969">
        <v>1.0</v>
      </c>
      <c r="BF293" s="969">
        <v>155.5555556</v>
      </c>
      <c r="BG293" s="969">
        <v>1.555555556E-4</v>
      </c>
      <c r="BH293" s="969">
        <v>3.0</v>
      </c>
      <c r="BI293" s="969">
        <v>22.0</v>
      </c>
      <c r="BJ293" s="969">
        <v>0.0</v>
      </c>
      <c r="BK293" s="969">
        <v>0.0</v>
      </c>
      <c r="BL293" s="969">
        <v>0.0</v>
      </c>
      <c r="BM293" s="969">
        <v>0.0</v>
      </c>
      <c r="BN293" s="969">
        <v>0.0</v>
      </c>
      <c r="BO293" s="969">
        <v>0.0</v>
      </c>
      <c r="BP293" s="969">
        <v>0.0</v>
      </c>
      <c r="BQ293" s="969">
        <v>0.0</v>
      </c>
      <c r="BR293" s="969">
        <v>0.0</v>
      </c>
      <c r="BS293" s="969">
        <v>39.28571429</v>
      </c>
      <c r="BT293" s="969">
        <v>0.0</v>
      </c>
      <c r="BU293" s="969">
        <v>0.0</v>
      </c>
      <c r="BV293" s="969">
        <v>0.0</v>
      </c>
      <c r="BW293" s="969">
        <v>0.0</v>
      </c>
      <c r="BX293" s="969">
        <v>0.0</v>
      </c>
      <c r="BY293" s="969">
        <v>0.0</v>
      </c>
      <c r="BZ293" s="969">
        <v>0.0</v>
      </c>
      <c r="CA293" s="969">
        <v>0.0</v>
      </c>
      <c r="CB293" s="969">
        <v>0.0</v>
      </c>
      <c r="CC293" s="969">
        <v>22.0</v>
      </c>
      <c r="CD293" s="969">
        <v>39.28571429</v>
      </c>
      <c r="CE293" s="969">
        <v>1.510989011</v>
      </c>
      <c r="CF293" s="969">
        <v>235.042735</v>
      </c>
      <c r="CG293" s="969">
        <v>2.35042735E-4</v>
      </c>
      <c r="CH293" s="969">
        <v>2.794</v>
      </c>
      <c r="CI293" s="969">
        <v>14.53571429</v>
      </c>
      <c r="CJ293" s="969">
        <v>10.51098901</v>
      </c>
      <c r="CK293" s="969">
        <v>0.1751831502</v>
      </c>
      <c r="CL293" s="969">
        <v>0.00291971917</v>
      </c>
      <c r="CM293" s="969">
        <v>1.216549654E-4</v>
      </c>
      <c r="CN293" s="969">
        <v>390.5982906</v>
      </c>
      <c r="CO293" s="969">
        <v>0.3905982906</v>
      </c>
      <c r="CP293" s="969">
        <v>3.905982906E-4</v>
      </c>
      <c r="CQ293" s="969">
        <v>3.905982906E-4</v>
      </c>
      <c r="CR293" s="962"/>
    </row>
    <row r="294">
      <c r="A294" s="940"/>
      <c r="B294" s="966"/>
      <c r="C294" s="962"/>
      <c r="D294" s="962"/>
      <c r="E294" s="962"/>
      <c r="F294" s="962"/>
      <c r="G294" s="969">
        <v>0.125</v>
      </c>
      <c r="H294" s="969">
        <v>8.0</v>
      </c>
      <c r="I294" s="969">
        <v>20.0</v>
      </c>
      <c r="J294" s="969">
        <v>8.0</v>
      </c>
      <c r="K294" s="969">
        <v>20.0</v>
      </c>
      <c r="L294" s="969">
        <v>2.5</v>
      </c>
      <c r="M294" s="969" t="s">
        <v>6</v>
      </c>
      <c r="N294" s="969" t="s">
        <v>6</v>
      </c>
      <c r="O294" s="969">
        <v>0.0</v>
      </c>
      <c r="P294" s="969">
        <v>0.0</v>
      </c>
      <c r="Q294" s="969">
        <v>0.0</v>
      </c>
      <c r="R294" s="969">
        <v>0.0</v>
      </c>
      <c r="S294" s="969">
        <v>0.0</v>
      </c>
      <c r="T294" s="969">
        <v>1.0</v>
      </c>
      <c r="U294" s="663" t="s">
        <v>6</v>
      </c>
      <c r="V294" s="663" t="s">
        <v>6</v>
      </c>
      <c r="W294" s="970" t="s">
        <v>6</v>
      </c>
      <c r="X294" s="969" t="s">
        <v>6</v>
      </c>
      <c r="Y294" s="970" t="s">
        <v>6</v>
      </c>
      <c r="Z294" s="663" t="s">
        <v>6</v>
      </c>
      <c r="AA294" s="969" t="s">
        <v>6</v>
      </c>
      <c r="AB294" s="663" t="s">
        <v>6</v>
      </c>
      <c r="AC294" s="663" t="s">
        <v>6</v>
      </c>
      <c r="AD294" s="971">
        <v>1.0</v>
      </c>
      <c r="AE294" s="969">
        <v>0.0</v>
      </c>
      <c r="AF294" s="969">
        <v>0.0</v>
      </c>
      <c r="AG294" s="969">
        <v>0.0</v>
      </c>
      <c r="AH294" s="969">
        <v>0.0</v>
      </c>
      <c r="AI294" s="969">
        <v>0.0</v>
      </c>
      <c r="AJ294" s="969">
        <v>0.0</v>
      </c>
      <c r="AK294" s="969">
        <v>0.0</v>
      </c>
      <c r="AL294" s="969">
        <v>0.0</v>
      </c>
      <c r="AM294" s="969">
        <v>0.0</v>
      </c>
      <c r="AN294" s="969">
        <v>0.0</v>
      </c>
      <c r="AO294" s="969">
        <v>0.0</v>
      </c>
      <c r="AP294" s="969">
        <v>0.0</v>
      </c>
      <c r="AQ294" s="969">
        <v>0.0</v>
      </c>
      <c r="AR294" s="969">
        <v>0.0</v>
      </c>
      <c r="AS294" s="969">
        <v>0.0</v>
      </c>
      <c r="AT294" s="969">
        <v>0.0</v>
      </c>
      <c r="AU294" s="969">
        <v>0.0</v>
      </c>
      <c r="AV294" s="969">
        <v>0.0</v>
      </c>
      <c r="AW294" s="969">
        <v>0.0</v>
      </c>
      <c r="AX294" s="969">
        <v>20.0</v>
      </c>
      <c r="AY294" s="969">
        <v>160.0</v>
      </c>
      <c r="AZ294" s="969">
        <v>100.0</v>
      </c>
      <c r="BA294" s="969">
        <v>5.0</v>
      </c>
      <c r="BB294" s="972">
        <v>800.0</v>
      </c>
      <c r="BC294" s="972">
        <v>0.625</v>
      </c>
      <c r="BD294" s="969" t="s">
        <v>6</v>
      </c>
      <c r="BE294" s="969">
        <v>1.0</v>
      </c>
      <c r="BF294" s="969">
        <v>155.5555556</v>
      </c>
      <c r="BG294" s="969">
        <v>1.555555556E-4</v>
      </c>
      <c r="BH294" s="969">
        <v>3.0</v>
      </c>
      <c r="BI294" s="969">
        <v>22.0</v>
      </c>
      <c r="BJ294" s="969">
        <v>0.0</v>
      </c>
      <c r="BK294" s="969">
        <v>0.0</v>
      </c>
      <c r="BL294" s="969">
        <v>0.0</v>
      </c>
      <c r="BM294" s="969">
        <v>0.0</v>
      </c>
      <c r="BN294" s="969">
        <v>0.0</v>
      </c>
      <c r="BO294" s="969">
        <v>0.0</v>
      </c>
      <c r="BP294" s="969">
        <v>0.0</v>
      </c>
      <c r="BQ294" s="969">
        <v>0.0</v>
      </c>
      <c r="BR294" s="969">
        <v>0.0</v>
      </c>
      <c r="BS294" s="969">
        <v>39.28571429</v>
      </c>
      <c r="BT294" s="969">
        <v>0.0</v>
      </c>
      <c r="BU294" s="969">
        <v>0.0</v>
      </c>
      <c r="BV294" s="969">
        <v>0.0</v>
      </c>
      <c r="BW294" s="969">
        <v>0.0</v>
      </c>
      <c r="BX294" s="969">
        <v>0.0</v>
      </c>
      <c r="BY294" s="969">
        <v>0.0</v>
      </c>
      <c r="BZ294" s="969">
        <v>0.0</v>
      </c>
      <c r="CA294" s="969">
        <v>0.0</v>
      </c>
      <c r="CB294" s="969">
        <v>0.0</v>
      </c>
      <c r="CC294" s="969">
        <v>22.0</v>
      </c>
      <c r="CD294" s="969">
        <v>39.28571429</v>
      </c>
      <c r="CE294" s="969">
        <v>1.510989011</v>
      </c>
      <c r="CF294" s="969">
        <v>235.042735</v>
      </c>
      <c r="CG294" s="969">
        <v>2.35042735E-4</v>
      </c>
      <c r="CH294" s="969">
        <v>2.794</v>
      </c>
      <c r="CI294" s="969">
        <v>14.53571429</v>
      </c>
      <c r="CJ294" s="969">
        <v>10.51098901</v>
      </c>
      <c r="CK294" s="969">
        <v>0.1751831502</v>
      </c>
      <c r="CL294" s="969">
        <v>0.00291971917</v>
      </c>
      <c r="CM294" s="969">
        <v>1.216549654E-4</v>
      </c>
      <c r="CN294" s="969">
        <v>390.5982906</v>
      </c>
      <c r="CO294" s="969">
        <v>0.3905982906</v>
      </c>
      <c r="CP294" s="969">
        <v>3.905982906E-4</v>
      </c>
      <c r="CQ294" s="969">
        <v>3.905982906E-4</v>
      </c>
      <c r="CR294" s="962"/>
    </row>
    <row r="295">
      <c r="A295" s="940"/>
      <c r="B295" s="966"/>
      <c r="C295" s="962"/>
      <c r="D295" s="962"/>
      <c r="E295" s="962"/>
      <c r="F295" s="962"/>
      <c r="G295" s="969">
        <v>0.125</v>
      </c>
      <c r="H295" s="969">
        <v>8.0</v>
      </c>
      <c r="I295" s="969">
        <v>24.0</v>
      </c>
      <c r="J295" s="969">
        <v>8.0</v>
      </c>
      <c r="K295" s="969">
        <v>24.0</v>
      </c>
      <c r="L295" s="969">
        <v>3.0</v>
      </c>
      <c r="M295" s="969" t="s">
        <v>6</v>
      </c>
      <c r="N295" s="969" t="s">
        <v>6</v>
      </c>
      <c r="O295" s="969">
        <v>0.0</v>
      </c>
      <c r="P295" s="969">
        <v>0.0</v>
      </c>
      <c r="Q295" s="969">
        <v>0.0</v>
      </c>
      <c r="R295" s="969">
        <v>0.0</v>
      </c>
      <c r="S295" s="969">
        <v>0.0</v>
      </c>
      <c r="T295" s="969">
        <v>0.16</v>
      </c>
      <c r="U295" s="663" t="s">
        <v>6</v>
      </c>
      <c r="V295" s="663" t="s">
        <v>6</v>
      </c>
      <c r="W295" s="970" t="s">
        <v>6</v>
      </c>
      <c r="X295" s="969" t="s">
        <v>6</v>
      </c>
      <c r="Y295" s="970" t="s">
        <v>6</v>
      </c>
      <c r="Z295" s="663" t="s">
        <v>6</v>
      </c>
      <c r="AA295" s="969" t="s">
        <v>6</v>
      </c>
      <c r="AB295" s="663" t="s">
        <v>6</v>
      </c>
      <c r="AC295" s="663" t="s">
        <v>6</v>
      </c>
      <c r="AD295" s="971">
        <v>5.0</v>
      </c>
      <c r="AE295" s="969">
        <v>0.0</v>
      </c>
      <c r="AF295" s="969">
        <v>0.0</v>
      </c>
      <c r="AG295" s="969">
        <v>0.0</v>
      </c>
      <c r="AH295" s="969">
        <v>0.0</v>
      </c>
      <c r="AI295" s="969">
        <v>0.0</v>
      </c>
      <c r="AJ295" s="969">
        <v>0.0</v>
      </c>
      <c r="AK295" s="969">
        <v>0.0</v>
      </c>
      <c r="AL295" s="969">
        <v>0.0</v>
      </c>
      <c r="AM295" s="969">
        <v>0.0</v>
      </c>
      <c r="AN295" s="969">
        <v>0.0</v>
      </c>
      <c r="AO295" s="969">
        <v>0.0</v>
      </c>
      <c r="AP295" s="969">
        <v>0.0</v>
      </c>
      <c r="AQ295" s="969">
        <v>0.0</v>
      </c>
      <c r="AR295" s="969">
        <v>0.0</v>
      </c>
      <c r="AS295" s="969">
        <v>0.0</v>
      </c>
      <c r="AT295" s="969">
        <v>0.0</v>
      </c>
      <c r="AU295" s="969">
        <v>0.0</v>
      </c>
      <c r="AV295" s="969">
        <v>0.0</v>
      </c>
      <c r="AW295" s="969">
        <v>0.0</v>
      </c>
      <c r="AX295" s="969">
        <v>100.0</v>
      </c>
      <c r="AY295" s="969">
        <v>800.0</v>
      </c>
      <c r="AZ295" s="969">
        <v>500.0</v>
      </c>
      <c r="BA295" s="969">
        <v>5.0</v>
      </c>
      <c r="BB295" s="972">
        <v>4000.0</v>
      </c>
      <c r="BC295" s="972">
        <v>0.625</v>
      </c>
      <c r="BD295" s="969" t="s">
        <v>6</v>
      </c>
      <c r="BE295" s="969">
        <v>5.0</v>
      </c>
      <c r="BF295" s="969">
        <v>777.7777778</v>
      </c>
      <c r="BG295" s="969">
        <v>7.777777778E-4</v>
      </c>
      <c r="BH295" s="969">
        <v>15.0</v>
      </c>
      <c r="BI295" s="969">
        <v>110.0</v>
      </c>
      <c r="BJ295" s="969">
        <v>0.0</v>
      </c>
      <c r="BK295" s="969">
        <v>0.0</v>
      </c>
      <c r="BL295" s="969">
        <v>0.0</v>
      </c>
      <c r="BM295" s="969">
        <v>0.0</v>
      </c>
      <c r="BN295" s="969">
        <v>0.0</v>
      </c>
      <c r="BO295" s="969">
        <v>0.0</v>
      </c>
      <c r="BP295" s="969">
        <v>0.0</v>
      </c>
      <c r="BQ295" s="969">
        <v>0.0</v>
      </c>
      <c r="BR295" s="969">
        <v>0.0</v>
      </c>
      <c r="BS295" s="969">
        <v>196.4285714</v>
      </c>
      <c r="BT295" s="969">
        <v>0.0</v>
      </c>
      <c r="BU295" s="969">
        <v>0.0</v>
      </c>
      <c r="BV295" s="969">
        <v>0.0</v>
      </c>
      <c r="BW295" s="969">
        <v>0.0</v>
      </c>
      <c r="BX295" s="969">
        <v>0.0</v>
      </c>
      <c r="BY295" s="969">
        <v>0.0</v>
      </c>
      <c r="BZ295" s="969">
        <v>0.0</v>
      </c>
      <c r="CA295" s="969">
        <v>0.0</v>
      </c>
      <c r="CB295" s="969">
        <v>0.0</v>
      </c>
      <c r="CC295" s="969">
        <v>110.0</v>
      </c>
      <c r="CD295" s="969">
        <v>196.4285714</v>
      </c>
      <c r="CE295" s="969">
        <v>7.554945055</v>
      </c>
      <c r="CF295" s="969">
        <v>1175.213675</v>
      </c>
      <c r="CG295" s="969">
        <v>0.001175213675</v>
      </c>
      <c r="CH295" s="969">
        <v>13.97</v>
      </c>
      <c r="CI295" s="969">
        <v>72.67857143</v>
      </c>
      <c r="CJ295" s="969">
        <v>20.55494505</v>
      </c>
      <c r="CK295" s="969">
        <v>0.3425824176</v>
      </c>
      <c r="CL295" s="969">
        <v>0.00570970696</v>
      </c>
      <c r="CM295" s="969">
        <v>2.379044567E-4</v>
      </c>
      <c r="CN295" s="969">
        <v>1952.991453</v>
      </c>
      <c r="CO295" s="969">
        <v>1.952991453</v>
      </c>
      <c r="CP295" s="969">
        <v>0.001952991453</v>
      </c>
      <c r="CQ295" s="969">
        <v>0.001952991453</v>
      </c>
      <c r="CR295" s="962"/>
    </row>
    <row r="296">
      <c r="A296" s="940"/>
      <c r="B296" s="966"/>
      <c r="C296" s="962"/>
      <c r="D296" s="962"/>
      <c r="E296" s="962"/>
      <c r="F296" s="962"/>
      <c r="G296" s="969">
        <v>0.125</v>
      </c>
      <c r="H296" s="969">
        <v>5.0</v>
      </c>
      <c r="I296" s="969">
        <v>15.0</v>
      </c>
      <c r="J296" s="969">
        <v>5.0</v>
      </c>
      <c r="K296" s="969">
        <v>15.0</v>
      </c>
      <c r="L296" s="969">
        <v>3.0</v>
      </c>
      <c r="M296" s="969" t="s">
        <v>6</v>
      </c>
      <c r="N296" s="969" t="s">
        <v>6</v>
      </c>
      <c r="O296" s="969">
        <v>0.0</v>
      </c>
      <c r="P296" s="969">
        <v>0.0</v>
      </c>
      <c r="Q296" s="969">
        <v>0.0</v>
      </c>
      <c r="R296" s="969">
        <v>0.0</v>
      </c>
      <c r="S296" s="969">
        <v>0.0</v>
      </c>
      <c r="T296" s="969">
        <v>0.16</v>
      </c>
      <c r="U296" s="663" t="s">
        <v>6</v>
      </c>
      <c r="V296" s="663" t="s">
        <v>6</v>
      </c>
      <c r="W296" s="970" t="s">
        <v>6</v>
      </c>
      <c r="X296" s="969" t="s">
        <v>6</v>
      </c>
      <c r="Y296" s="970" t="s">
        <v>6</v>
      </c>
      <c r="Z296" s="663" t="s">
        <v>6</v>
      </c>
      <c r="AA296" s="969" t="s">
        <v>6</v>
      </c>
      <c r="AB296" s="663" t="s">
        <v>6</v>
      </c>
      <c r="AC296" s="663" t="s">
        <v>6</v>
      </c>
      <c r="AD296" s="971">
        <v>5.0</v>
      </c>
      <c r="AE296" s="969">
        <v>0.0</v>
      </c>
      <c r="AF296" s="969">
        <v>0.0</v>
      </c>
      <c r="AG296" s="969">
        <v>0.0</v>
      </c>
      <c r="AH296" s="969">
        <v>0.0</v>
      </c>
      <c r="AI296" s="969">
        <v>0.0</v>
      </c>
      <c r="AJ296" s="969">
        <v>0.0</v>
      </c>
      <c r="AK296" s="969">
        <v>0.0</v>
      </c>
      <c r="AL296" s="969">
        <v>0.0</v>
      </c>
      <c r="AM296" s="969">
        <v>0.0</v>
      </c>
      <c r="AN296" s="969">
        <v>0.0</v>
      </c>
      <c r="AO296" s="969">
        <v>0.0</v>
      </c>
      <c r="AP296" s="969">
        <v>0.0</v>
      </c>
      <c r="AQ296" s="969">
        <v>0.0</v>
      </c>
      <c r="AR296" s="969">
        <v>0.0</v>
      </c>
      <c r="AS296" s="969">
        <v>0.0</v>
      </c>
      <c r="AT296" s="969">
        <v>0.0</v>
      </c>
      <c r="AU296" s="969">
        <v>0.0</v>
      </c>
      <c r="AV296" s="969">
        <v>0.0</v>
      </c>
      <c r="AW296" s="969">
        <v>0.0</v>
      </c>
      <c r="AX296" s="969">
        <v>100.0</v>
      </c>
      <c r="AY296" s="969">
        <v>800.0</v>
      </c>
      <c r="AZ296" s="969">
        <v>500.0</v>
      </c>
      <c r="BA296" s="969">
        <v>5.0</v>
      </c>
      <c r="BB296" s="972">
        <v>4000.0</v>
      </c>
      <c r="BC296" s="972">
        <v>0.625</v>
      </c>
      <c r="BD296" s="969" t="s">
        <v>6</v>
      </c>
      <c r="BE296" s="969">
        <v>5.0</v>
      </c>
      <c r="BF296" s="969">
        <v>777.7777778</v>
      </c>
      <c r="BG296" s="969">
        <v>7.777777778E-4</v>
      </c>
      <c r="BH296" s="969">
        <v>15.0</v>
      </c>
      <c r="BI296" s="969">
        <v>110.0</v>
      </c>
      <c r="BJ296" s="969">
        <v>0.0</v>
      </c>
      <c r="BK296" s="969">
        <v>0.0</v>
      </c>
      <c r="BL296" s="969">
        <v>0.0</v>
      </c>
      <c r="BM296" s="969">
        <v>0.0</v>
      </c>
      <c r="BN296" s="969">
        <v>0.0</v>
      </c>
      <c r="BO296" s="969">
        <v>0.0</v>
      </c>
      <c r="BP296" s="969">
        <v>0.0</v>
      </c>
      <c r="BQ296" s="969">
        <v>0.0</v>
      </c>
      <c r="BR296" s="969">
        <v>0.0</v>
      </c>
      <c r="BS296" s="969">
        <v>196.4285714</v>
      </c>
      <c r="BT296" s="969">
        <v>0.0</v>
      </c>
      <c r="BU296" s="969">
        <v>0.0</v>
      </c>
      <c r="BV296" s="969">
        <v>0.0</v>
      </c>
      <c r="BW296" s="969">
        <v>0.0</v>
      </c>
      <c r="BX296" s="969">
        <v>0.0</v>
      </c>
      <c r="BY296" s="969">
        <v>0.0</v>
      </c>
      <c r="BZ296" s="969">
        <v>0.0</v>
      </c>
      <c r="CA296" s="969">
        <v>0.0</v>
      </c>
      <c r="CB296" s="969">
        <v>0.0</v>
      </c>
      <c r="CC296" s="969">
        <v>110.0</v>
      </c>
      <c r="CD296" s="969">
        <v>196.4285714</v>
      </c>
      <c r="CE296" s="969">
        <v>7.554945055</v>
      </c>
      <c r="CF296" s="969">
        <v>1175.213675</v>
      </c>
      <c r="CG296" s="969">
        <v>0.001175213675</v>
      </c>
      <c r="CH296" s="969">
        <v>13.97</v>
      </c>
      <c r="CI296" s="969">
        <v>72.67857143</v>
      </c>
      <c r="CJ296" s="969">
        <v>17.55494505</v>
      </c>
      <c r="CK296" s="969">
        <v>0.2925824176</v>
      </c>
      <c r="CL296" s="969">
        <v>0.004876373626</v>
      </c>
      <c r="CM296" s="969">
        <v>2.031822344E-4</v>
      </c>
      <c r="CN296" s="969">
        <v>1952.991453</v>
      </c>
      <c r="CO296" s="969">
        <v>1.952991453</v>
      </c>
      <c r="CP296" s="969">
        <v>0.001952991453</v>
      </c>
      <c r="CQ296" s="969">
        <v>0.001952991453</v>
      </c>
      <c r="CR296" s="962"/>
    </row>
    <row r="297">
      <c r="A297" s="940"/>
      <c r="B297" s="966"/>
      <c r="C297" s="962"/>
      <c r="D297" s="962"/>
      <c r="E297" s="962"/>
      <c r="F297" s="962"/>
      <c r="G297" s="969">
        <v>0.125</v>
      </c>
      <c r="H297" s="969">
        <v>5.0</v>
      </c>
      <c r="I297" s="969">
        <v>15.0</v>
      </c>
      <c r="J297" s="969">
        <v>5.0</v>
      </c>
      <c r="K297" s="969">
        <v>15.0</v>
      </c>
      <c r="L297" s="969">
        <v>3.0</v>
      </c>
      <c r="M297" s="969" t="s">
        <v>6</v>
      </c>
      <c r="N297" s="969" t="s">
        <v>6</v>
      </c>
      <c r="O297" s="969">
        <v>0.0</v>
      </c>
      <c r="P297" s="969">
        <v>0.0</v>
      </c>
      <c r="Q297" s="969">
        <v>0.0</v>
      </c>
      <c r="R297" s="969">
        <v>0.0</v>
      </c>
      <c r="S297" s="969">
        <v>0.0</v>
      </c>
      <c r="T297" s="969">
        <v>0.16</v>
      </c>
      <c r="U297" s="663" t="s">
        <v>6</v>
      </c>
      <c r="V297" s="663" t="s">
        <v>6</v>
      </c>
      <c r="W297" s="970" t="s">
        <v>6</v>
      </c>
      <c r="X297" s="969" t="s">
        <v>6</v>
      </c>
      <c r="Y297" s="970" t="s">
        <v>6</v>
      </c>
      <c r="Z297" s="663" t="s">
        <v>6</v>
      </c>
      <c r="AA297" s="969" t="s">
        <v>6</v>
      </c>
      <c r="AB297" s="663" t="s">
        <v>6</v>
      </c>
      <c r="AC297" s="663" t="s">
        <v>6</v>
      </c>
      <c r="AD297" s="971">
        <v>5.0</v>
      </c>
      <c r="AE297" s="969">
        <v>0.0</v>
      </c>
      <c r="AF297" s="969">
        <v>0.0</v>
      </c>
      <c r="AG297" s="969">
        <v>0.0</v>
      </c>
      <c r="AH297" s="969">
        <v>0.0</v>
      </c>
      <c r="AI297" s="969">
        <v>0.0</v>
      </c>
      <c r="AJ297" s="969">
        <v>0.0</v>
      </c>
      <c r="AK297" s="969">
        <v>0.0</v>
      </c>
      <c r="AL297" s="969">
        <v>0.0</v>
      </c>
      <c r="AM297" s="969">
        <v>0.0</v>
      </c>
      <c r="AN297" s="969">
        <v>0.0</v>
      </c>
      <c r="AO297" s="969">
        <v>0.0</v>
      </c>
      <c r="AP297" s="969">
        <v>0.0</v>
      </c>
      <c r="AQ297" s="969">
        <v>0.0</v>
      </c>
      <c r="AR297" s="969">
        <v>0.0</v>
      </c>
      <c r="AS297" s="969">
        <v>0.0</v>
      </c>
      <c r="AT297" s="969">
        <v>0.0</v>
      </c>
      <c r="AU297" s="969">
        <v>0.0</v>
      </c>
      <c r="AV297" s="969">
        <v>0.0</v>
      </c>
      <c r="AW297" s="969">
        <v>0.0</v>
      </c>
      <c r="AX297" s="969">
        <v>100.0</v>
      </c>
      <c r="AY297" s="969">
        <v>800.0</v>
      </c>
      <c r="AZ297" s="969">
        <v>500.0</v>
      </c>
      <c r="BA297" s="969">
        <v>5.0</v>
      </c>
      <c r="BB297" s="972">
        <v>4000.0</v>
      </c>
      <c r="BC297" s="972">
        <v>0.625</v>
      </c>
      <c r="BD297" s="969" t="s">
        <v>6</v>
      </c>
      <c r="BE297" s="969">
        <v>5.0</v>
      </c>
      <c r="BF297" s="969">
        <v>777.7777778</v>
      </c>
      <c r="BG297" s="969">
        <v>7.777777778E-4</v>
      </c>
      <c r="BH297" s="969">
        <v>15.0</v>
      </c>
      <c r="BI297" s="969">
        <v>110.0</v>
      </c>
      <c r="BJ297" s="969">
        <v>0.0</v>
      </c>
      <c r="BK297" s="969">
        <v>0.0</v>
      </c>
      <c r="BL297" s="969">
        <v>0.0</v>
      </c>
      <c r="BM297" s="969">
        <v>0.0</v>
      </c>
      <c r="BN297" s="969">
        <v>0.0</v>
      </c>
      <c r="BO297" s="969">
        <v>0.0</v>
      </c>
      <c r="BP297" s="969">
        <v>0.0</v>
      </c>
      <c r="BQ297" s="969">
        <v>0.0</v>
      </c>
      <c r="BR297" s="969">
        <v>0.0</v>
      </c>
      <c r="BS297" s="969">
        <v>196.4285714</v>
      </c>
      <c r="BT297" s="969">
        <v>0.0</v>
      </c>
      <c r="BU297" s="969">
        <v>0.0</v>
      </c>
      <c r="BV297" s="969">
        <v>0.0</v>
      </c>
      <c r="BW297" s="969">
        <v>0.0</v>
      </c>
      <c r="BX297" s="969">
        <v>0.0</v>
      </c>
      <c r="BY297" s="969">
        <v>0.0</v>
      </c>
      <c r="BZ297" s="969">
        <v>0.0</v>
      </c>
      <c r="CA297" s="969">
        <v>0.0</v>
      </c>
      <c r="CB297" s="969">
        <v>0.0</v>
      </c>
      <c r="CC297" s="969">
        <v>110.0</v>
      </c>
      <c r="CD297" s="969">
        <v>196.4285714</v>
      </c>
      <c r="CE297" s="969">
        <v>7.554945055</v>
      </c>
      <c r="CF297" s="969">
        <v>1175.213675</v>
      </c>
      <c r="CG297" s="969">
        <v>0.001175213675</v>
      </c>
      <c r="CH297" s="969">
        <v>13.97</v>
      </c>
      <c r="CI297" s="969">
        <v>72.67857143</v>
      </c>
      <c r="CJ297" s="969">
        <v>17.55494505</v>
      </c>
      <c r="CK297" s="969">
        <v>0.2925824176</v>
      </c>
      <c r="CL297" s="969">
        <v>0.004876373626</v>
      </c>
      <c r="CM297" s="969">
        <v>2.031822344E-4</v>
      </c>
      <c r="CN297" s="969">
        <v>1952.991453</v>
      </c>
      <c r="CO297" s="969">
        <v>1.952991453</v>
      </c>
      <c r="CP297" s="969">
        <v>0.001952991453</v>
      </c>
      <c r="CQ297" s="969">
        <v>0.001952991453</v>
      </c>
      <c r="CR297" s="962"/>
    </row>
    <row r="298">
      <c r="A298" s="940"/>
      <c r="B298" s="966"/>
      <c r="C298" s="962"/>
      <c r="D298" s="962"/>
      <c r="E298" s="962"/>
      <c r="F298" s="962"/>
      <c r="G298" s="969">
        <v>0.125</v>
      </c>
      <c r="H298" s="969">
        <v>8.0</v>
      </c>
      <c r="I298" s="969">
        <v>24.0</v>
      </c>
      <c r="J298" s="969">
        <v>8.0</v>
      </c>
      <c r="K298" s="969">
        <v>24.0</v>
      </c>
      <c r="L298" s="969">
        <v>3.0</v>
      </c>
      <c r="M298" s="969" t="s">
        <v>6</v>
      </c>
      <c r="N298" s="969" t="s">
        <v>6</v>
      </c>
      <c r="O298" s="969">
        <v>0.0</v>
      </c>
      <c r="P298" s="969">
        <v>0.0</v>
      </c>
      <c r="Q298" s="969">
        <v>0.0</v>
      </c>
      <c r="R298" s="969">
        <v>0.0</v>
      </c>
      <c r="S298" s="969">
        <v>0.0</v>
      </c>
      <c r="T298" s="969">
        <v>0.16</v>
      </c>
      <c r="U298" s="663" t="s">
        <v>6</v>
      </c>
      <c r="V298" s="663" t="s">
        <v>6</v>
      </c>
      <c r="W298" s="970" t="s">
        <v>6</v>
      </c>
      <c r="X298" s="969" t="s">
        <v>6</v>
      </c>
      <c r="Y298" s="970" t="s">
        <v>6</v>
      </c>
      <c r="Z298" s="663" t="s">
        <v>6</v>
      </c>
      <c r="AA298" s="969" t="s">
        <v>6</v>
      </c>
      <c r="AB298" s="663" t="s">
        <v>6</v>
      </c>
      <c r="AC298" s="663" t="s">
        <v>6</v>
      </c>
      <c r="AD298" s="971">
        <v>5.0</v>
      </c>
      <c r="AE298" s="969">
        <v>0.0</v>
      </c>
      <c r="AF298" s="969">
        <v>0.0</v>
      </c>
      <c r="AG298" s="969">
        <v>0.0</v>
      </c>
      <c r="AH298" s="969">
        <v>0.0</v>
      </c>
      <c r="AI298" s="969">
        <v>0.0</v>
      </c>
      <c r="AJ298" s="969">
        <v>0.0</v>
      </c>
      <c r="AK298" s="969">
        <v>0.0</v>
      </c>
      <c r="AL298" s="969">
        <v>0.0</v>
      </c>
      <c r="AM298" s="969">
        <v>0.0</v>
      </c>
      <c r="AN298" s="969">
        <v>0.0</v>
      </c>
      <c r="AO298" s="969">
        <v>0.0</v>
      </c>
      <c r="AP298" s="969">
        <v>0.0</v>
      </c>
      <c r="AQ298" s="969">
        <v>0.0</v>
      </c>
      <c r="AR298" s="969">
        <v>0.0</v>
      </c>
      <c r="AS298" s="969">
        <v>0.0</v>
      </c>
      <c r="AT298" s="969">
        <v>0.0</v>
      </c>
      <c r="AU298" s="969">
        <v>0.0</v>
      </c>
      <c r="AV298" s="969">
        <v>0.0</v>
      </c>
      <c r="AW298" s="969">
        <v>0.0</v>
      </c>
      <c r="AX298" s="969">
        <v>100.0</v>
      </c>
      <c r="AY298" s="969">
        <v>800.0</v>
      </c>
      <c r="AZ298" s="969">
        <v>500.0</v>
      </c>
      <c r="BA298" s="969">
        <v>5.0</v>
      </c>
      <c r="BB298" s="972">
        <v>4000.0</v>
      </c>
      <c r="BC298" s="972">
        <v>0.625</v>
      </c>
      <c r="BD298" s="969" t="s">
        <v>6</v>
      </c>
      <c r="BE298" s="969">
        <v>5.0</v>
      </c>
      <c r="BF298" s="969">
        <v>777.7777778</v>
      </c>
      <c r="BG298" s="969">
        <v>7.777777778E-4</v>
      </c>
      <c r="BH298" s="969">
        <v>15.0</v>
      </c>
      <c r="BI298" s="969">
        <v>110.0</v>
      </c>
      <c r="BJ298" s="969">
        <v>0.0</v>
      </c>
      <c r="BK298" s="969">
        <v>0.0</v>
      </c>
      <c r="BL298" s="969">
        <v>0.0</v>
      </c>
      <c r="BM298" s="969">
        <v>0.0</v>
      </c>
      <c r="BN298" s="969">
        <v>0.0</v>
      </c>
      <c r="BO298" s="969">
        <v>0.0</v>
      </c>
      <c r="BP298" s="969">
        <v>0.0</v>
      </c>
      <c r="BQ298" s="969">
        <v>0.0</v>
      </c>
      <c r="BR298" s="969">
        <v>0.0</v>
      </c>
      <c r="BS298" s="969">
        <v>196.4285714</v>
      </c>
      <c r="BT298" s="969">
        <v>0.0</v>
      </c>
      <c r="BU298" s="969">
        <v>0.0</v>
      </c>
      <c r="BV298" s="969">
        <v>0.0</v>
      </c>
      <c r="BW298" s="969">
        <v>0.0</v>
      </c>
      <c r="BX298" s="969">
        <v>0.0</v>
      </c>
      <c r="BY298" s="969">
        <v>0.0</v>
      </c>
      <c r="BZ298" s="969">
        <v>0.0</v>
      </c>
      <c r="CA298" s="969">
        <v>0.0</v>
      </c>
      <c r="CB298" s="969">
        <v>0.0</v>
      </c>
      <c r="CC298" s="969">
        <v>110.0</v>
      </c>
      <c r="CD298" s="969">
        <v>196.4285714</v>
      </c>
      <c r="CE298" s="969">
        <v>7.554945055</v>
      </c>
      <c r="CF298" s="969">
        <v>1175.213675</v>
      </c>
      <c r="CG298" s="969">
        <v>0.001175213675</v>
      </c>
      <c r="CH298" s="969">
        <v>13.97</v>
      </c>
      <c r="CI298" s="969">
        <v>72.67857143</v>
      </c>
      <c r="CJ298" s="969">
        <v>20.55494505</v>
      </c>
      <c r="CK298" s="969">
        <v>0.3425824176</v>
      </c>
      <c r="CL298" s="969">
        <v>0.00570970696</v>
      </c>
      <c r="CM298" s="969">
        <v>2.379044567E-4</v>
      </c>
      <c r="CN298" s="969">
        <v>1952.991453</v>
      </c>
      <c r="CO298" s="969">
        <v>1.952991453</v>
      </c>
      <c r="CP298" s="969">
        <v>0.001952991453</v>
      </c>
      <c r="CQ298" s="969">
        <v>0.001952991453</v>
      </c>
      <c r="CR298" s="962"/>
    </row>
    <row r="299">
      <c r="A299" s="940"/>
      <c r="B299" s="966"/>
      <c r="C299" s="962"/>
      <c r="D299" s="962"/>
      <c r="E299" s="962"/>
      <c r="F299" s="962"/>
      <c r="G299" s="969">
        <v>0.125</v>
      </c>
      <c r="H299" s="969">
        <v>5.0</v>
      </c>
      <c r="I299" s="969">
        <v>15.0</v>
      </c>
      <c r="J299" s="969">
        <v>5.0</v>
      </c>
      <c r="K299" s="969">
        <v>15.0</v>
      </c>
      <c r="L299" s="969">
        <v>3.0</v>
      </c>
      <c r="M299" s="969" t="s">
        <v>6</v>
      </c>
      <c r="N299" s="969" t="s">
        <v>6</v>
      </c>
      <c r="O299" s="969">
        <v>0.0</v>
      </c>
      <c r="P299" s="969">
        <v>0.0</v>
      </c>
      <c r="Q299" s="969">
        <v>0.0</v>
      </c>
      <c r="R299" s="969">
        <v>0.0</v>
      </c>
      <c r="S299" s="969">
        <v>0.0</v>
      </c>
      <c r="T299" s="969">
        <v>0.16</v>
      </c>
      <c r="U299" s="663" t="s">
        <v>6</v>
      </c>
      <c r="V299" s="663" t="s">
        <v>6</v>
      </c>
      <c r="W299" s="970" t="s">
        <v>6</v>
      </c>
      <c r="X299" s="969" t="s">
        <v>6</v>
      </c>
      <c r="Y299" s="970" t="s">
        <v>6</v>
      </c>
      <c r="Z299" s="663" t="s">
        <v>6</v>
      </c>
      <c r="AA299" s="969" t="s">
        <v>6</v>
      </c>
      <c r="AB299" s="663" t="s">
        <v>6</v>
      </c>
      <c r="AC299" s="663" t="s">
        <v>6</v>
      </c>
      <c r="AD299" s="971">
        <v>5.0</v>
      </c>
      <c r="AE299" s="969">
        <v>0.0</v>
      </c>
      <c r="AF299" s="969">
        <v>0.0</v>
      </c>
      <c r="AG299" s="969">
        <v>0.0</v>
      </c>
      <c r="AH299" s="969">
        <v>0.0</v>
      </c>
      <c r="AI299" s="969">
        <v>0.0</v>
      </c>
      <c r="AJ299" s="969">
        <v>0.0</v>
      </c>
      <c r="AK299" s="969">
        <v>0.0</v>
      </c>
      <c r="AL299" s="969">
        <v>0.0</v>
      </c>
      <c r="AM299" s="969">
        <v>0.0</v>
      </c>
      <c r="AN299" s="969">
        <v>0.0</v>
      </c>
      <c r="AO299" s="969">
        <v>0.0</v>
      </c>
      <c r="AP299" s="969">
        <v>0.0</v>
      </c>
      <c r="AQ299" s="969">
        <v>0.0</v>
      </c>
      <c r="AR299" s="969">
        <v>0.0</v>
      </c>
      <c r="AS299" s="969">
        <v>0.0</v>
      </c>
      <c r="AT299" s="969">
        <v>0.0</v>
      </c>
      <c r="AU299" s="969">
        <v>0.0</v>
      </c>
      <c r="AV299" s="969">
        <v>0.0</v>
      </c>
      <c r="AW299" s="969">
        <v>0.0</v>
      </c>
      <c r="AX299" s="969">
        <v>100.0</v>
      </c>
      <c r="AY299" s="969">
        <v>800.0</v>
      </c>
      <c r="AZ299" s="969">
        <v>500.0</v>
      </c>
      <c r="BA299" s="969">
        <v>5.0</v>
      </c>
      <c r="BB299" s="972">
        <v>4000.0</v>
      </c>
      <c r="BC299" s="972">
        <v>0.625</v>
      </c>
      <c r="BD299" s="969" t="s">
        <v>6</v>
      </c>
      <c r="BE299" s="969">
        <v>5.0</v>
      </c>
      <c r="BF299" s="969">
        <v>777.7777778</v>
      </c>
      <c r="BG299" s="969">
        <v>7.777777778E-4</v>
      </c>
      <c r="BH299" s="969">
        <v>15.0</v>
      </c>
      <c r="BI299" s="969">
        <v>110.0</v>
      </c>
      <c r="BJ299" s="969">
        <v>0.0</v>
      </c>
      <c r="BK299" s="969">
        <v>0.0</v>
      </c>
      <c r="BL299" s="969">
        <v>0.0</v>
      </c>
      <c r="BM299" s="969">
        <v>0.0</v>
      </c>
      <c r="BN299" s="969">
        <v>0.0</v>
      </c>
      <c r="BO299" s="969">
        <v>0.0</v>
      </c>
      <c r="BP299" s="969">
        <v>0.0</v>
      </c>
      <c r="BQ299" s="969">
        <v>0.0</v>
      </c>
      <c r="BR299" s="969">
        <v>0.0</v>
      </c>
      <c r="BS299" s="969">
        <v>196.4285714</v>
      </c>
      <c r="BT299" s="969">
        <v>0.0</v>
      </c>
      <c r="BU299" s="969">
        <v>0.0</v>
      </c>
      <c r="BV299" s="969">
        <v>0.0</v>
      </c>
      <c r="BW299" s="969">
        <v>0.0</v>
      </c>
      <c r="BX299" s="969">
        <v>0.0</v>
      </c>
      <c r="BY299" s="969">
        <v>0.0</v>
      </c>
      <c r="BZ299" s="969">
        <v>0.0</v>
      </c>
      <c r="CA299" s="969">
        <v>0.0</v>
      </c>
      <c r="CB299" s="969">
        <v>0.0</v>
      </c>
      <c r="CC299" s="969">
        <v>110.0</v>
      </c>
      <c r="CD299" s="969">
        <v>196.4285714</v>
      </c>
      <c r="CE299" s="969">
        <v>7.554945055</v>
      </c>
      <c r="CF299" s="969">
        <v>1175.213675</v>
      </c>
      <c r="CG299" s="969">
        <v>0.001175213675</v>
      </c>
      <c r="CH299" s="969">
        <v>13.97</v>
      </c>
      <c r="CI299" s="969">
        <v>72.67857143</v>
      </c>
      <c r="CJ299" s="969">
        <v>17.55494505</v>
      </c>
      <c r="CK299" s="969">
        <v>0.2925824176</v>
      </c>
      <c r="CL299" s="969">
        <v>0.004876373626</v>
      </c>
      <c r="CM299" s="969">
        <v>2.031822344E-4</v>
      </c>
      <c r="CN299" s="969">
        <v>1952.991453</v>
      </c>
      <c r="CO299" s="969">
        <v>1.952991453</v>
      </c>
      <c r="CP299" s="969">
        <v>0.001952991453</v>
      </c>
      <c r="CQ299" s="969">
        <v>0.001952991453</v>
      </c>
      <c r="CR299" s="962"/>
    </row>
    <row r="300">
      <c r="A300" s="940"/>
      <c r="B300" s="966"/>
      <c r="C300" s="962"/>
      <c r="D300" s="962"/>
      <c r="E300" s="962"/>
      <c r="F300" s="962"/>
      <c r="G300" s="969">
        <v>0.125</v>
      </c>
      <c r="H300" s="969">
        <v>8.0</v>
      </c>
      <c r="I300" s="969">
        <v>20.0</v>
      </c>
      <c r="J300" s="969">
        <v>8.0</v>
      </c>
      <c r="K300" s="969">
        <v>20.0</v>
      </c>
      <c r="L300" s="969">
        <v>2.5</v>
      </c>
      <c r="M300" s="969" t="s">
        <v>6</v>
      </c>
      <c r="N300" s="969" t="s">
        <v>6</v>
      </c>
      <c r="O300" s="969">
        <v>0.0</v>
      </c>
      <c r="P300" s="969">
        <v>0.0</v>
      </c>
      <c r="Q300" s="969">
        <v>0.0</v>
      </c>
      <c r="R300" s="969">
        <v>0.0</v>
      </c>
      <c r="S300" s="969">
        <v>0.0</v>
      </c>
      <c r="T300" s="969">
        <v>1.0</v>
      </c>
      <c r="U300" s="663" t="s">
        <v>6</v>
      </c>
      <c r="V300" s="663" t="s">
        <v>6</v>
      </c>
      <c r="W300" s="970" t="s">
        <v>6</v>
      </c>
      <c r="X300" s="969" t="s">
        <v>6</v>
      </c>
      <c r="Y300" s="970" t="s">
        <v>6</v>
      </c>
      <c r="Z300" s="663" t="s">
        <v>6</v>
      </c>
      <c r="AA300" s="969" t="s">
        <v>6</v>
      </c>
      <c r="AB300" s="663" t="s">
        <v>6</v>
      </c>
      <c r="AC300" s="663" t="s">
        <v>6</v>
      </c>
      <c r="AD300" s="971">
        <v>5.0</v>
      </c>
      <c r="AE300" s="969">
        <v>0.0</v>
      </c>
      <c r="AF300" s="969">
        <v>0.0</v>
      </c>
      <c r="AG300" s="969">
        <v>0.0</v>
      </c>
      <c r="AH300" s="969">
        <v>0.0</v>
      </c>
      <c r="AI300" s="969">
        <v>0.0</v>
      </c>
      <c r="AJ300" s="969">
        <v>0.0</v>
      </c>
      <c r="AK300" s="969">
        <v>0.0</v>
      </c>
      <c r="AL300" s="969">
        <v>0.0</v>
      </c>
      <c r="AM300" s="969">
        <v>0.0</v>
      </c>
      <c r="AN300" s="969">
        <v>0.0</v>
      </c>
      <c r="AO300" s="969">
        <v>0.0</v>
      </c>
      <c r="AP300" s="969">
        <v>0.0</v>
      </c>
      <c r="AQ300" s="969">
        <v>0.0</v>
      </c>
      <c r="AR300" s="969">
        <v>0.0</v>
      </c>
      <c r="AS300" s="969">
        <v>0.0</v>
      </c>
      <c r="AT300" s="969">
        <v>0.0</v>
      </c>
      <c r="AU300" s="969">
        <v>0.0</v>
      </c>
      <c r="AV300" s="969">
        <v>0.0</v>
      </c>
      <c r="AW300" s="969">
        <v>0.0</v>
      </c>
      <c r="AX300" s="969">
        <v>100.0</v>
      </c>
      <c r="AY300" s="969">
        <v>800.0</v>
      </c>
      <c r="AZ300" s="969">
        <v>500.0</v>
      </c>
      <c r="BA300" s="969">
        <v>5.0</v>
      </c>
      <c r="BB300" s="972">
        <v>4000.0</v>
      </c>
      <c r="BC300" s="972">
        <v>0.625</v>
      </c>
      <c r="BD300" s="969" t="s">
        <v>6</v>
      </c>
      <c r="BE300" s="969">
        <v>5.0</v>
      </c>
      <c r="BF300" s="969">
        <v>777.7777778</v>
      </c>
      <c r="BG300" s="969">
        <v>7.777777778E-4</v>
      </c>
      <c r="BH300" s="969">
        <v>15.0</v>
      </c>
      <c r="BI300" s="969">
        <v>110.0</v>
      </c>
      <c r="BJ300" s="969">
        <v>0.0</v>
      </c>
      <c r="BK300" s="969">
        <v>0.0</v>
      </c>
      <c r="BL300" s="969">
        <v>0.0</v>
      </c>
      <c r="BM300" s="969">
        <v>0.0</v>
      </c>
      <c r="BN300" s="969">
        <v>0.0</v>
      </c>
      <c r="BO300" s="969">
        <v>0.0</v>
      </c>
      <c r="BP300" s="969">
        <v>0.0</v>
      </c>
      <c r="BQ300" s="969">
        <v>0.0</v>
      </c>
      <c r="BR300" s="969">
        <v>0.0</v>
      </c>
      <c r="BS300" s="969">
        <v>196.4285714</v>
      </c>
      <c r="BT300" s="969">
        <v>0.0</v>
      </c>
      <c r="BU300" s="969">
        <v>0.0</v>
      </c>
      <c r="BV300" s="969">
        <v>0.0</v>
      </c>
      <c r="BW300" s="969">
        <v>0.0</v>
      </c>
      <c r="BX300" s="969">
        <v>0.0</v>
      </c>
      <c r="BY300" s="969">
        <v>0.0</v>
      </c>
      <c r="BZ300" s="969">
        <v>0.0</v>
      </c>
      <c r="CA300" s="969">
        <v>0.0</v>
      </c>
      <c r="CB300" s="969">
        <v>0.0</v>
      </c>
      <c r="CC300" s="969">
        <v>110.0</v>
      </c>
      <c r="CD300" s="969">
        <v>196.4285714</v>
      </c>
      <c r="CE300" s="969">
        <v>7.554945055</v>
      </c>
      <c r="CF300" s="969">
        <v>1175.213675</v>
      </c>
      <c r="CG300" s="969">
        <v>0.001175213675</v>
      </c>
      <c r="CH300" s="969">
        <v>13.97</v>
      </c>
      <c r="CI300" s="969">
        <v>72.67857143</v>
      </c>
      <c r="CJ300" s="969">
        <v>20.55494505</v>
      </c>
      <c r="CK300" s="969">
        <v>0.3425824176</v>
      </c>
      <c r="CL300" s="969">
        <v>0.00570970696</v>
      </c>
      <c r="CM300" s="969">
        <v>2.379044567E-4</v>
      </c>
      <c r="CN300" s="969">
        <v>1952.991453</v>
      </c>
      <c r="CO300" s="969">
        <v>1.952991453</v>
      </c>
      <c r="CP300" s="969">
        <v>0.001952991453</v>
      </c>
      <c r="CQ300" s="969">
        <v>0.001952991453</v>
      </c>
      <c r="CR300" s="962"/>
    </row>
    <row r="301">
      <c r="A301" s="940"/>
      <c r="B301" s="966"/>
      <c r="C301" s="962"/>
      <c r="D301" s="962"/>
      <c r="E301" s="962"/>
      <c r="F301" s="962"/>
      <c r="G301" s="969">
        <v>0.125</v>
      </c>
      <c r="H301" s="969">
        <v>5.0</v>
      </c>
      <c r="I301" s="969">
        <v>12.5</v>
      </c>
      <c r="J301" s="969">
        <v>5.0</v>
      </c>
      <c r="K301" s="969">
        <v>12.5</v>
      </c>
      <c r="L301" s="969">
        <v>2.5</v>
      </c>
      <c r="M301" s="969" t="s">
        <v>6</v>
      </c>
      <c r="N301" s="969" t="s">
        <v>6</v>
      </c>
      <c r="O301" s="969">
        <v>0.0</v>
      </c>
      <c r="P301" s="969">
        <v>0.0</v>
      </c>
      <c r="Q301" s="969">
        <v>0.0</v>
      </c>
      <c r="R301" s="969">
        <v>0.0</v>
      </c>
      <c r="S301" s="969">
        <v>0.0</v>
      </c>
      <c r="T301" s="969">
        <v>1.0</v>
      </c>
      <c r="U301" s="663" t="s">
        <v>6</v>
      </c>
      <c r="V301" s="663" t="s">
        <v>6</v>
      </c>
      <c r="W301" s="970" t="s">
        <v>6</v>
      </c>
      <c r="X301" s="969" t="s">
        <v>6</v>
      </c>
      <c r="Y301" s="970" t="s">
        <v>6</v>
      </c>
      <c r="Z301" s="663" t="s">
        <v>6</v>
      </c>
      <c r="AA301" s="969" t="s">
        <v>6</v>
      </c>
      <c r="AB301" s="663" t="s">
        <v>6</v>
      </c>
      <c r="AC301" s="663" t="s">
        <v>6</v>
      </c>
      <c r="AD301" s="971">
        <v>5.0</v>
      </c>
      <c r="AE301" s="969">
        <v>0.0</v>
      </c>
      <c r="AF301" s="969">
        <v>0.0</v>
      </c>
      <c r="AG301" s="969">
        <v>0.0</v>
      </c>
      <c r="AH301" s="969">
        <v>0.0</v>
      </c>
      <c r="AI301" s="969">
        <v>0.0</v>
      </c>
      <c r="AJ301" s="969">
        <v>0.0</v>
      </c>
      <c r="AK301" s="969">
        <v>0.0</v>
      </c>
      <c r="AL301" s="969">
        <v>0.0</v>
      </c>
      <c r="AM301" s="969">
        <v>0.0</v>
      </c>
      <c r="AN301" s="969">
        <v>0.0</v>
      </c>
      <c r="AO301" s="969">
        <v>0.0</v>
      </c>
      <c r="AP301" s="969">
        <v>0.0</v>
      </c>
      <c r="AQ301" s="969">
        <v>0.0</v>
      </c>
      <c r="AR301" s="969">
        <v>0.0</v>
      </c>
      <c r="AS301" s="969">
        <v>0.0</v>
      </c>
      <c r="AT301" s="969">
        <v>0.0</v>
      </c>
      <c r="AU301" s="969">
        <v>0.0</v>
      </c>
      <c r="AV301" s="969">
        <v>0.0</v>
      </c>
      <c r="AW301" s="969">
        <v>0.0</v>
      </c>
      <c r="AX301" s="969">
        <v>100.0</v>
      </c>
      <c r="AY301" s="969">
        <v>800.0</v>
      </c>
      <c r="AZ301" s="969">
        <v>500.0</v>
      </c>
      <c r="BA301" s="969">
        <v>5.0</v>
      </c>
      <c r="BB301" s="972">
        <v>4000.0</v>
      </c>
      <c r="BC301" s="972">
        <v>0.625</v>
      </c>
      <c r="BD301" s="969" t="s">
        <v>6</v>
      </c>
      <c r="BE301" s="969">
        <v>5.0</v>
      </c>
      <c r="BF301" s="969">
        <v>777.7777778</v>
      </c>
      <c r="BG301" s="969">
        <v>7.777777778E-4</v>
      </c>
      <c r="BH301" s="969">
        <v>15.0</v>
      </c>
      <c r="BI301" s="969">
        <v>110.0</v>
      </c>
      <c r="BJ301" s="969">
        <v>0.0</v>
      </c>
      <c r="BK301" s="969">
        <v>0.0</v>
      </c>
      <c r="BL301" s="969">
        <v>0.0</v>
      </c>
      <c r="BM301" s="969">
        <v>0.0</v>
      </c>
      <c r="BN301" s="969">
        <v>0.0</v>
      </c>
      <c r="BO301" s="969">
        <v>0.0</v>
      </c>
      <c r="BP301" s="969">
        <v>0.0</v>
      </c>
      <c r="BQ301" s="969">
        <v>0.0</v>
      </c>
      <c r="BR301" s="969">
        <v>0.0</v>
      </c>
      <c r="BS301" s="969">
        <v>196.4285714</v>
      </c>
      <c r="BT301" s="969">
        <v>0.0</v>
      </c>
      <c r="BU301" s="969">
        <v>0.0</v>
      </c>
      <c r="BV301" s="969">
        <v>0.0</v>
      </c>
      <c r="BW301" s="969">
        <v>0.0</v>
      </c>
      <c r="BX301" s="969">
        <v>0.0</v>
      </c>
      <c r="BY301" s="969">
        <v>0.0</v>
      </c>
      <c r="BZ301" s="969">
        <v>0.0</v>
      </c>
      <c r="CA301" s="969">
        <v>0.0</v>
      </c>
      <c r="CB301" s="969">
        <v>0.0</v>
      </c>
      <c r="CC301" s="969">
        <v>110.0</v>
      </c>
      <c r="CD301" s="969">
        <v>196.4285714</v>
      </c>
      <c r="CE301" s="969">
        <v>7.554945055</v>
      </c>
      <c r="CF301" s="969">
        <v>1175.213675</v>
      </c>
      <c r="CG301" s="969">
        <v>0.001175213675</v>
      </c>
      <c r="CH301" s="969">
        <v>13.97</v>
      </c>
      <c r="CI301" s="969">
        <v>72.67857143</v>
      </c>
      <c r="CJ301" s="969">
        <v>17.55494505</v>
      </c>
      <c r="CK301" s="969">
        <v>0.2925824176</v>
      </c>
      <c r="CL301" s="969">
        <v>0.004876373626</v>
      </c>
      <c r="CM301" s="969">
        <v>2.031822344E-4</v>
      </c>
      <c r="CN301" s="969">
        <v>1952.991453</v>
      </c>
      <c r="CO301" s="969">
        <v>1.952991453</v>
      </c>
      <c r="CP301" s="969">
        <v>0.001952991453</v>
      </c>
      <c r="CQ301" s="969">
        <v>0.001952991453</v>
      </c>
      <c r="CR301" s="962"/>
    </row>
    <row r="302">
      <c r="A302" s="940"/>
      <c r="B302" s="966"/>
      <c r="C302" s="962"/>
      <c r="D302" s="962"/>
      <c r="E302" s="962"/>
      <c r="F302" s="962"/>
      <c r="G302" s="969">
        <v>0.125</v>
      </c>
      <c r="H302" s="969">
        <v>8.0</v>
      </c>
      <c r="I302" s="969">
        <v>20.0</v>
      </c>
      <c r="J302" s="969">
        <v>8.0</v>
      </c>
      <c r="K302" s="969">
        <v>20.0</v>
      </c>
      <c r="L302" s="969">
        <v>2.5</v>
      </c>
      <c r="M302" s="969" t="s">
        <v>6</v>
      </c>
      <c r="N302" s="969" t="s">
        <v>6</v>
      </c>
      <c r="O302" s="969">
        <v>0.0</v>
      </c>
      <c r="P302" s="969">
        <v>0.0</v>
      </c>
      <c r="Q302" s="969">
        <v>0.0</v>
      </c>
      <c r="R302" s="969">
        <v>0.0</v>
      </c>
      <c r="S302" s="969">
        <v>0.0</v>
      </c>
      <c r="T302" s="969">
        <v>1.0</v>
      </c>
      <c r="U302" s="663" t="s">
        <v>6</v>
      </c>
      <c r="V302" s="663" t="s">
        <v>6</v>
      </c>
      <c r="W302" s="970" t="s">
        <v>6</v>
      </c>
      <c r="X302" s="969" t="s">
        <v>6</v>
      </c>
      <c r="Y302" s="970" t="s">
        <v>6</v>
      </c>
      <c r="Z302" s="663" t="s">
        <v>6</v>
      </c>
      <c r="AA302" s="969" t="s">
        <v>6</v>
      </c>
      <c r="AB302" s="663" t="s">
        <v>6</v>
      </c>
      <c r="AC302" s="663" t="s">
        <v>6</v>
      </c>
      <c r="AD302" s="971">
        <v>5.0</v>
      </c>
      <c r="AE302" s="969">
        <v>0.0</v>
      </c>
      <c r="AF302" s="969">
        <v>0.0</v>
      </c>
      <c r="AG302" s="969">
        <v>0.0</v>
      </c>
      <c r="AH302" s="969">
        <v>0.0</v>
      </c>
      <c r="AI302" s="969">
        <v>0.0</v>
      </c>
      <c r="AJ302" s="969">
        <v>0.0</v>
      </c>
      <c r="AK302" s="969">
        <v>0.0</v>
      </c>
      <c r="AL302" s="969">
        <v>0.0</v>
      </c>
      <c r="AM302" s="969">
        <v>0.0</v>
      </c>
      <c r="AN302" s="969">
        <v>0.0</v>
      </c>
      <c r="AO302" s="969">
        <v>0.0</v>
      </c>
      <c r="AP302" s="969">
        <v>0.0</v>
      </c>
      <c r="AQ302" s="969">
        <v>0.0</v>
      </c>
      <c r="AR302" s="969">
        <v>0.0</v>
      </c>
      <c r="AS302" s="969">
        <v>0.0</v>
      </c>
      <c r="AT302" s="969">
        <v>0.0</v>
      </c>
      <c r="AU302" s="969">
        <v>0.0</v>
      </c>
      <c r="AV302" s="969">
        <v>0.0</v>
      </c>
      <c r="AW302" s="969">
        <v>0.0</v>
      </c>
      <c r="AX302" s="969">
        <v>100.0</v>
      </c>
      <c r="AY302" s="969">
        <v>800.0</v>
      </c>
      <c r="AZ302" s="969">
        <v>500.0</v>
      </c>
      <c r="BA302" s="969">
        <v>5.0</v>
      </c>
      <c r="BB302" s="972">
        <v>4000.0</v>
      </c>
      <c r="BC302" s="972">
        <v>0.625</v>
      </c>
      <c r="BD302" s="969" t="s">
        <v>6</v>
      </c>
      <c r="BE302" s="969">
        <v>5.0</v>
      </c>
      <c r="BF302" s="969">
        <v>777.7777778</v>
      </c>
      <c r="BG302" s="969">
        <v>7.777777778E-4</v>
      </c>
      <c r="BH302" s="969">
        <v>15.0</v>
      </c>
      <c r="BI302" s="969">
        <v>110.0</v>
      </c>
      <c r="BJ302" s="969">
        <v>0.0</v>
      </c>
      <c r="BK302" s="969">
        <v>0.0</v>
      </c>
      <c r="BL302" s="969">
        <v>0.0</v>
      </c>
      <c r="BM302" s="969">
        <v>0.0</v>
      </c>
      <c r="BN302" s="969">
        <v>0.0</v>
      </c>
      <c r="BO302" s="969">
        <v>0.0</v>
      </c>
      <c r="BP302" s="969">
        <v>0.0</v>
      </c>
      <c r="BQ302" s="969">
        <v>0.0</v>
      </c>
      <c r="BR302" s="969">
        <v>0.0</v>
      </c>
      <c r="BS302" s="969">
        <v>196.4285714</v>
      </c>
      <c r="BT302" s="969">
        <v>0.0</v>
      </c>
      <c r="BU302" s="969">
        <v>0.0</v>
      </c>
      <c r="BV302" s="969">
        <v>0.0</v>
      </c>
      <c r="BW302" s="969">
        <v>0.0</v>
      </c>
      <c r="BX302" s="969">
        <v>0.0</v>
      </c>
      <c r="BY302" s="969">
        <v>0.0</v>
      </c>
      <c r="BZ302" s="969">
        <v>0.0</v>
      </c>
      <c r="CA302" s="969">
        <v>0.0</v>
      </c>
      <c r="CB302" s="969">
        <v>0.0</v>
      </c>
      <c r="CC302" s="969">
        <v>110.0</v>
      </c>
      <c r="CD302" s="969">
        <v>196.4285714</v>
      </c>
      <c r="CE302" s="969">
        <v>7.554945055</v>
      </c>
      <c r="CF302" s="969">
        <v>1175.213675</v>
      </c>
      <c r="CG302" s="969">
        <v>0.001175213675</v>
      </c>
      <c r="CH302" s="969">
        <v>13.97</v>
      </c>
      <c r="CI302" s="969">
        <v>72.67857143</v>
      </c>
      <c r="CJ302" s="969">
        <v>20.55494505</v>
      </c>
      <c r="CK302" s="969">
        <v>0.3425824176</v>
      </c>
      <c r="CL302" s="969">
        <v>0.00570970696</v>
      </c>
      <c r="CM302" s="969">
        <v>2.379044567E-4</v>
      </c>
      <c r="CN302" s="969">
        <v>1952.991453</v>
      </c>
      <c r="CO302" s="969">
        <v>1.952991453</v>
      </c>
      <c r="CP302" s="969">
        <v>0.001952991453</v>
      </c>
      <c r="CQ302" s="969">
        <v>0.001952991453</v>
      </c>
      <c r="CR302" s="962"/>
    </row>
    <row r="303">
      <c r="A303" s="940"/>
      <c r="B303" s="966"/>
      <c r="C303" s="962"/>
      <c r="D303" s="962"/>
      <c r="E303" s="962"/>
      <c r="F303" s="962"/>
      <c r="G303" s="969">
        <v>0.125</v>
      </c>
      <c r="H303" s="969">
        <v>5.0</v>
      </c>
      <c r="I303" s="969">
        <v>12.5</v>
      </c>
      <c r="J303" s="969">
        <v>5.0</v>
      </c>
      <c r="K303" s="969">
        <v>12.5</v>
      </c>
      <c r="L303" s="969">
        <v>2.5</v>
      </c>
      <c r="M303" s="969" t="s">
        <v>6</v>
      </c>
      <c r="N303" s="969" t="s">
        <v>6</v>
      </c>
      <c r="O303" s="969">
        <v>0.0</v>
      </c>
      <c r="P303" s="969">
        <v>0.0</v>
      </c>
      <c r="Q303" s="969">
        <v>0.0</v>
      </c>
      <c r="R303" s="969">
        <v>0.0</v>
      </c>
      <c r="S303" s="969">
        <v>0.0</v>
      </c>
      <c r="T303" s="969">
        <v>1.0</v>
      </c>
      <c r="U303" s="663" t="s">
        <v>6</v>
      </c>
      <c r="V303" s="663" t="s">
        <v>6</v>
      </c>
      <c r="W303" s="970" t="s">
        <v>6</v>
      </c>
      <c r="X303" s="969" t="s">
        <v>6</v>
      </c>
      <c r="Y303" s="970" t="s">
        <v>6</v>
      </c>
      <c r="Z303" s="663" t="s">
        <v>6</v>
      </c>
      <c r="AA303" s="969" t="s">
        <v>6</v>
      </c>
      <c r="AB303" s="663" t="s">
        <v>6</v>
      </c>
      <c r="AC303" s="663" t="s">
        <v>6</v>
      </c>
      <c r="AD303" s="971">
        <v>5.0</v>
      </c>
      <c r="AE303" s="969">
        <v>0.0</v>
      </c>
      <c r="AF303" s="969">
        <v>0.0</v>
      </c>
      <c r="AG303" s="969">
        <v>0.0</v>
      </c>
      <c r="AH303" s="969">
        <v>0.0</v>
      </c>
      <c r="AI303" s="969">
        <v>0.0</v>
      </c>
      <c r="AJ303" s="969">
        <v>0.0</v>
      </c>
      <c r="AK303" s="969">
        <v>0.0</v>
      </c>
      <c r="AL303" s="969">
        <v>0.0</v>
      </c>
      <c r="AM303" s="969">
        <v>0.0</v>
      </c>
      <c r="AN303" s="969">
        <v>0.0</v>
      </c>
      <c r="AO303" s="969">
        <v>0.0</v>
      </c>
      <c r="AP303" s="969">
        <v>0.0</v>
      </c>
      <c r="AQ303" s="969">
        <v>0.0</v>
      </c>
      <c r="AR303" s="969">
        <v>0.0</v>
      </c>
      <c r="AS303" s="969">
        <v>0.0</v>
      </c>
      <c r="AT303" s="969">
        <v>0.0</v>
      </c>
      <c r="AU303" s="969">
        <v>0.0</v>
      </c>
      <c r="AV303" s="969">
        <v>0.0</v>
      </c>
      <c r="AW303" s="969">
        <v>0.0</v>
      </c>
      <c r="AX303" s="969">
        <v>100.0</v>
      </c>
      <c r="AY303" s="969">
        <v>800.0</v>
      </c>
      <c r="AZ303" s="969">
        <v>500.0</v>
      </c>
      <c r="BA303" s="969">
        <v>5.0</v>
      </c>
      <c r="BB303" s="972">
        <v>4000.0</v>
      </c>
      <c r="BC303" s="972">
        <v>0.625</v>
      </c>
      <c r="BD303" s="969" t="s">
        <v>6</v>
      </c>
      <c r="BE303" s="969">
        <v>5.0</v>
      </c>
      <c r="BF303" s="969">
        <v>777.7777778</v>
      </c>
      <c r="BG303" s="969">
        <v>7.777777778E-4</v>
      </c>
      <c r="BH303" s="969">
        <v>15.0</v>
      </c>
      <c r="BI303" s="969">
        <v>110.0</v>
      </c>
      <c r="BJ303" s="969">
        <v>0.0</v>
      </c>
      <c r="BK303" s="969">
        <v>0.0</v>
      </c>
      <c r="BL303" s="969">
        <v>0.0</v>
      </c>
      <c r="BM303" s="969">
        <v>0.0</v>
      </c>
      <c r="BN303" s="969">
        <v>0.0</v>
      </c>
      <c r="BO303" s="969">
        <v>0.0</v>
      </c>
      <c r="BP303" s="969">
        <v>0.0</v>
      </c>
      <c r="BQ303" s="969">
        <v>0.0</v>
      </c>
      <c r="BR303" s="969">
        <v>0.0</v>
      </c>
      <c r="BS303" s="969">
        <v>196.4285714</v>
      </c>
      <c r="BT303" s="969">
        <v>0.0</v>
      </c>
      <c r="BU303" s="969">
        <v>0.0</v>
      </c>
      <c r="BV303" s="969">
        <v>0.0</v>
      </c>
      <c r="BW303" s="969">
        <v>0.0</v>
      </c>
      <c r="BX303" s="969">
        <v>0.0</v>
      </c>
      <c r="BY303" s="969">
        <v>0.0</v>
      </c>
      <c r="BZ303" s="969">
        <v>0.0</v>
      </c>
      <c r="CA303" s="969">
        <v>0.0</v>
      </c>
      <c r="CB303" s="969">
        <v>0.0</v>
      </c>
      <c r="CC303" s="969">
        <v>110.0</v>
      </c>
      <c r="CD303" s="969">
        <v>196.4285714</v>
      </c>
      <c r="CE303" s="969">
        <v>7.554945055</v>
      </c>
      <c r="CF303" s="969">
        <v>1175.213675</v>
      </c>
      <c r="CG303" s="969">
        <v>0.001175213675</v>
      </c>
      <c r="CH303" s="969">
        <v>13.97</v>
      </c>
      <c r="CI303" s="969">
        <v>72.67857143</v>
      </c>
      <c r="CJ303" s="969">
        <v>17.55494505</v>
      </c>
      <c r="CK303" s="969">
        <v>0.2925824176</v>
      </c>
      <c r="CL303" s="969">
        <v>0.004876373626</v>
      </c>
      <c r="CM303" s="969">
        <v>2.031822344E-4</v>
      </c>
      <c r="CN303" s="969">
        <v>1952.991453</v>
      </c>
      <c r="CO303" s="969">
        <v>1.952991453</v>
      </c>
      <c r="CP303" s="969">
        <v>0.001952991453</v>
      </c>
      <c r="CQ303" s="969">
        <v>0.001952991453</v>
      </c>
      <c r="CR303" s="962"/>
    </row>
    <row r="304">
      <c r="A304" s="940"/>
      <c r="B304" s="966"/>
      <c r="C304" s="962"/>
      <c r="D304" s="962"/>
      <c r="E304" s="962"/>
      <c r="F304" s="962"/>
      <c r="G304" s="969">
        <v>0.125</v>
      </c>
      <c r="H304" s="969">
        <v>4.0</v>
      </c>
      <c r="I304" s="969">
        <v>12.0</v>
      </c>
      <c r="J304" s="969">
        <v>4.0</v>
      </c>
      <c r="K304" s="969">
        <v>12.0</v>
      </c>
      <c r="L304" s="969">
        <v>3.0</v>
      </c>
      <c r="M304" s="969" t="s">
        <v>6</v>
      </c>
      <c r="N304" s="969" t="s">
        <v>6</v>
      </c>
      <c r="O304" s="969">
        <v>0.0</v>
      </c>
      <c r="P304" s="969">
        <v>0.0</v>
      </c>
      <c r="Q304" s="969">
        <v>0.0</v>
      </c>
      <c r="R304" s="969">
        <v>0.0</v>
      </c>
      <c r="S304" s="969">
        <v>0.0</v>
      </c>
      <c r="T304" s="969">
        <v>0.16</v>
      </c>
      <c r="U304" s="663" t="s">
        <v>6</v>
      </c>
      <c r="V304" s="663" t="s">
        <v>6</v>
      </c>
      <c r="W304" s="970" t="s">
        <v>6</v>
      </c>
      <c r="X304" s="969" t="s">
        <v>6</v>
      </c>
      <c r="Y304" s="970" t="s">
        <v>6</v>
      </c>
      <c r="Z304" s="663" t="s">
        <v>6</v>
      </c>
      <c r="AA304" s="969" t="s">
        <v>6</v>
      </c>
      <c r="AB304" s="663" t="s">
        <v>6</v>
      </c>
      <c r="AC304" s="663" t="s">
        <v>6</v>
      </c>
      <c r="AD304" s="971">
        <v>5.0</v>
      </c>
      <c r="AE304" s="969">
        <v>0.0</v>
      </c>
      <c r="AF304" s="969">
        <v>0.0</v>
      </c>
      <c r="AG304" s="969">
        <v>0.0</v>
      </c>
      <c r="AH304" s="969">
        <v>0.0</v>
      </c>
      <c r="AI304" s="969">
        <v>0.0</v>
      </c>
      <c r="AJ304" s="969">
        <v>0.0</v>
      </c>
      <c r="AK304" s="969">
        <v>0.0</v>
      </c>
      <c r="AL304" s="969">
        <v>0.0</v>
      </c>
      <c r="AM304" s="969">
        <v>0.0</v>
      </c>
      <c r="AN304" s="969">
        <v>0.0</v>
      </c>
      <c r="AO304" s="969">
        <v>0.0</v>
      </c>
      <c r="AP304" s="969">
        <v>0.0</v>
      </c>
      <c r="AQ304" s="969">
        <v>0.0</v>
      </c>
      <c r="AR304" s="969">
        <v>0.0</v>
      </c>
      <c r="AS304" s="969">
        <v>0.0</v>
      </c>
      <c r="AT304" s="969">
        <v>0.0</v>
      </c>
      <c r="AU304" s="969">
        <v>0.0</v>
      </c>
      <c r="AV304" s="969">
        <v>0.0</v>
      </c>
      <c r="AW304" s="969">
        <v>0.0</v>
      </c>
      <c r="AX304" s="969">
        <v>100.0</v>
      </c>
      <c r="AY304" s="969">
        <v>800.0</v>
      </c>
      <c r="AZ304" s="969">
        <v>500.0</v>
      </c>
      <c r="BA304" s="969">
        <v>5.0</v>
      </c>
      <c r="BB304" s="972">
        <v>4000.0</v>
      </c>
      <c r="BC304" s="972">
        <v>0.625</v>
      </c>
      <c r="BD304" s="969" t="s">
        <v>6</v>
      </c>
      <c r="BE304" s="969">
        <v>5.0</v>
      </c>
      <c r="BF304" s="969">
        <v>777.7777778</v>
      </c>
      <c r="BG304" s="969">
        <v>7.777777778E-4</v>
      </c>
      <c r="BH304" s="969">
        <v>15.0</v>
      </c>
      <c r="BI304" s="969">
        <v>110.0</v>
      </c>
      <c r="BJ304" s="969">
        <v>0.0</v>
      </c>
      <c r="BK304" s="969">
        <v>0.0</v>
      </c>
      <c r="BL304" s="969">
        <v>0.0</v>
      </c>
      <c r="BM304" s="969">
        <v>0.0</v>
      </c>
      <c r="BN304" s="969">
        <v>0.0</v>
      </c>
      <c r="BO304" s="969">
        <v>0.0</v>
      </c>
      <c r="BP304" s="969">
        <v>0.0</v>
      </c>
      <c r="BQ304" s="969">
        <v>0.0</v>
      </c>
      <c r="BR304" s="969">
        <v>0.0</v>
      </c>
      <c r="BS304" s="969">
        <v>196.4285714</v>
      </c>
      <c r="BT304" s="969">
        <v>0.0</v>
      </c>
      <c r="BU304" s="969">
        <v>0.0</v>
      </c>
      <c r="BV304" s="969">
        <v>0.0</v>
      </c>
      <c r="BW304" s="969">
        <v>0.0</v>
      </c>
      <c r="BX304" s="969">
        <v>0.0</v>
      </c>
      <c r="BY304" s="969">
        <v>0.0</v>
      </c>
      <c r="BZ304" s="969">
        <v>0.0</v>
      </c>
      <c r="CA304" s="969">
        <v>0.0</v>
      </c>
      <c r="CB304" s="969">
        <v>0.0</v>
      </c>
      <c r="CC304" s="969">
        <v>110.0</v>
      </c>
      <c r="CD304" s="969">
        <v>196.4285714</v>
      </c>
      <c r="CE304" s="969">
        <v>7.554945055</v>
      </c>
      <c r="CF304" s="969">
        <v>1175.213675</v>
      </c>
      <c r="CG304" s="969">
        <v>0.001175213675</v>
      </c>
      <c r="CH304" s="969">
        <v>13.97</v>
      </c>
      <c r="CI304" s="969">
        <v>72.67857143</v>
      </c>
      <c r="CJ304" s="969">
        <v>16.55494505</v>
      </c>
      <c r="CK304" s="969">
        <v>0.2759157509</v>
      </c>
      <c r="CL304" s="969">
        <v>0.004598595849</v>
      </c>
      <c r="CM304" s="969">
        <v>1.916081604E-4</v>
      </c>
      <c r="CN304" s="969">
        <v>1952.991453</v>
      </c>
      <c r="CO304" s="969">
        <v>1.952991453</v>
      </c>
      <c r="CP304" s="969">
        <v>0.001952991453</v>
      </c>
      <c r="CQ304" s="969">
        <v>0.001952991453</v>
      </c>
      <c r="CR304" s="962"/>
    </row>
    <row r="305">
      <c r="A305" s="940"/>
      <c r="B305" s="966"/>
      <c r="C305" s="962"/>
      <c r="D305" s="962"/>
      <c r="E305" s="962"/>
      <c r="F305" s="962"/>
      <c r="G305" s="969">
        <v>0.125</v>
      </c>
      <c r="H305" s="969">
        <v>4.0</v>
      </c>
      <c r="I305" s="969">
        <v>12.0</v>
      </c>
      <c r="J305" s="969">
        <v>4.0</v>
      </c>
      <c r="K305" s="969">
        <v>12.0</v>
      </c>
      <c r="L305" s="969">
        <v>3.0</v>
      </c>
      <c r="M305" s="969" t="s">
        <v>6</v>
      </c>
      <c r="N305" s="969" t="s">
        <v>6</v>
      </c>
      <c r="O305" s="969">
        <v>0.0</v>
      </c>
      <c r="P305" s="969">
        <v>0.0</v>
      </c>
      <c r="Q305" s="969">
        <v>0.0</v>
      </c>
      <c r="R305" s="969">
        <v>0.0</v>
      </c>
      <c r="S305" s="969">
        <v>0.0</v>
      </c>
      <c r="T305" s="969">
        <v>0.16</v>
      </c>
      <c r="U305" s="663" t="s">
        <v>6</v>
      </c>
      <c r="V305" s="663" t="s">
        <v>6</v>
      </c>
      <c r="W305" s="970" t="s">
        <v>6</v>
      </c>
      <c r="X305" s="969" t="s">
        <v>6</v>
      </c>
      <c r="Y305" s="970" t="s">
        <v>6</v>
      </c>
      <c r="Z305" s="663" t="s">
        <v>6</v>
      </c>
      <c r="AA305" s="969" t="s">
        <v>6</v>
      </c>
      <c r="AB305" s="663" t="s">
        <v>6</v>
      </c>
      <c r="AC305" s="663" t="s">
        <v>6</v>
      </c>
      <c r="AD305" s="971">
        <v>5.0</v>
      </c>
      <c r="AE305" s="969">
        <v>0.0</v>
      </c>
      <c r="AF305" s="969">
        <v>0.0</v>
      </c>
      <c r="AG305" s="969">
        <v>0.0</v>
      </c>
      <c r="AH305" s="969">
        <v>0.0</v>
      </c>
      <c r="AI305" s="969">
        <v>0.0</v>
      </c>
      <c r="AJ305" s="969">
        <v>0.0</v>
      </c>
      <c r="AK305" s="969">
        <v>0.0</v>
      </c>
      <c r="AL305" s="969">
        <v>0.0</v>
      </c>
      <c r="AM305" s="969">
        <v>0.0</v>
      </c>
      <c r="AN305" s="969">
        <v>0.0</v>
      </c>
      <c r="AO305" s="969">
        <v>0.0</v>
      </c>
      <c r="AP305" s="969">
        <v>0.0</v>
      </c>
      <c r="AQ305" s="969">
        <v>0.0</v>
      </c>
      <c r="AR305" s="969">
        <v>0.0</v>
      </c>
      <c r="AS305" s="969">
        <v>0.0</v>
      </c>
      <c r="AT305" s="969">
        <v>0.0</v>
      </c>
      <c r="AU305" s="969">
        <v>0.0</v>
      </c>
      <c r="AV305" s="969">
        <v>0.0</v>
      </c>
      <c r="AW305" s="969">
        <v>0.0</v>
      </c>
      <c r="AX305" s="969">
        <v>100.0</v>
      </c>
      <c r="AY305" s="969">
        <v>800.0</v>
      </c>
      <c r="AZ305" s="969">
        <v>500.0</v>
      </c>
      <c r="BA305" s="969">
        <v>5.0</v>
      </c>
      <c r="BB305" s="972">
        <v>4000.0</v>
      </c>
      <c r="BC305" s="972">
        <v>0.625</v>
      </c>
      <c r="BD305" s="969" t="s">
        <v>6</v>
      </c>
      <c r="BE305" s="969">
        <v>5.0</v>
      </c>
      <c r="BF305" s="969">
        <v>777.7777778</v>
      </c>
      <c r="BG305" s="969">
        <v>7.777777778E-4</v>
      </c>
      <c r="BH305" s="969">
        <v>15.0</v>
      </c>
      <c r="BI305" s="969">
        <v>110.0</v>
      </c>
      <c r="BJ305" s="969">
        <v>0.0</v>
      </c>
      <c r="BK305" s="969">
        <v>0.0</v>
      </c>
      <c r="BL305" s="969">
        <v>0.0</v>
      </c>
      <c r="BM305" s="969">
        <v>0.0</v>
      </c>
      <c r="BN305" s="969">
        <v>0.0</v>
      </c>
      <c r="BO305" s="969">
        <v>0.0</v>
      </c>
      <c r="BP305" s="969">
        <v>0.0</v>
      </c>
      <c r="BQ305" s="969">
        <v>0.0</v>
      </c>
      <c r="BR305" s="969">
        <v>0.0</v>
      </c>
      <c r="BS305" s="969">
        <v>196.4285714</v>
      </c>
      <c r="BT305" s="969">
        <v>0.0</v>
      </c>
      <c r="BU305" s="969">
        <v>0.0</v>
      </c>
      <c r="BV305" s="969">
        <v>0.0</v>
      </c>
      <c r="BW305" s="969">
        <v>0.0</v>
      </c>
      <c r="BX305" s="969">
        <v>0.0</v>
      </c>
      <c r="BY305" s="969">
        <v>0.0</v>
      </c>
      <c r="BZ305" s="969">
        <v>0.0</v>
      </c>
      <c r="CA305" s="969">
        <v>0.0</v>
      </c>
      <c r="CB305" s="969">
        <v>0.0</v>
      </c>
      <c r="CC305" s="969">
        <v>110.0</v>
      </c>
      <c r="CD305" s="969">
        <v>196.4285714</v>
      </c>
      <c r="CE305" s="969">
        <v>7.554945055</v>
      </c>
      <c r="CF305" s="969">
        <v>1175.213675</v>
      </c>
      <c r="CG305" s="969">
        <v>0.001175213675</v>
      </c>
      <c r="CH305" s="969">
        <v>13.97</v>
      </c>
      <c r="CI305" s="969">
        <v>72.67857143</v>
      </c>
      <c r="CJ305" s="969">
        <v>16.55494505</v>
      </c>
      <c r="CK305" s="969">
        <v>0.2759157509</v>
      </c>
      <c r="CL305" s="969">
        <v>0.004598595849</v>
      </c>
      <c r="CM305" s="969">
        <v>1.916081604E-4</v>
      </c>
      <c r="CN305" s="969">
        <v>1952.991453</v>
      </c>
      <c r="CO305" s="969">
        <v>1.952991453</v>
      </c>
      <c r="CP305" s="969">
        <v>0.001952991453</v>
      </c>
      <c r="CQ305" s="969">
        <v>0.001952991453</v>
      </c>
      <c r="CR305" s="962"/>
    </row>
    <row r="306">
      <c r="A306" s="940"/>
      <c r="B306" s="966"/>
      <c r="C306" s="962"/>
      <c r="D306" s="962"/>
      <c r="E306" s="962"/>
      <c r="F306" s="962"/>
      <c r="G306" s="969">
        <v>0.125</v>
      </c>
      <c r="H306" s="969">
        <v>8.0</v>
      </c>
      <c r="I306" s="969">
        <v>24.0</v>
      </c>
      <c r="J306" s="969">
        <v>8.0</v>
      </c>
      <c r="K306" s="969">
        <v>24.0</v>
      </c>
      <c r="L306" s="969">
        <v>3.0</v>
      </c>
      <c r="M306" s="969" t="s">
        <v>6</v>
      </c>
      <c r="N306" s="969" t="s">
        <v>6</v>
      </c>
      <c r="O306" s="969">
        <v>0.0</v>
      </c>
      <c r="P306" s="969">
        <v>0.0</v>
      </c>
      <c r="Q306" s="969">
        <v>0.0</v>
      </c>
      <c r="R306" s="969">
        <v>0.0</v>
      </c>
      <c r="S306" s="969">
        <v>0.0</v>
      </c>
      <c r="T306" s="969">
        <v>0.16</v>
      </c>
      <c r="U306" s="663" t="s">
        <v>6</v>
      </c>
      <c r="V306" s="663" t="s">
        <v>6</v>
      </c>
      <c r="W306" s="970" t="s">
        <v>6</v>
      </c>
      <c r="X306" s="969" t="s">
        <v>6</v>
      </c>
      <c r="Y306" s="970" t="s">
        <v>6</v>
      </c>
      <c r="Z306" s="663" t="s">
        <v>6</v>
      </c>
      <c r="AA306" s="969" t="s">
        <v>6</v>
      </c>
      <c r="AB306" s="663" t="s">
        <v>6</v>
      </c>
      <c r="AC306" s="663" t="s">
        <v>6</v>
      </c>
      <c r="AD306" s="971">
        <v>5.0</v>
      </c>
      <c r="AE306" s="969">
        <v>0.0</v>
      </c>
      <c r="AF306" s="969">
        <v>0.0</v>
      </c>
      <c r="AG306" s="969">
        <v>0.0</v>
      </c>
      <c r="AH306" s="969">
        <v>0.0</v>
      </c>
      <c r="AI306" s="969">
        <v>0.0</v>
      </c>
      <c r="AJ306" s="969">
        <v>0.0</v>
      </c>
      <c r="AK306" s="969">
        <v>0.0</v>
      </c>
      <c r="AL306" s="969">
        <v>0.0</v>
      </c>
      <c r="AM306" s="969">
        <v>0.0</v>
      </c>
      <c r="AN306" s="969">
        <v>0.0</v>
      </c>
      <c r="AO306" s="969">
        <v>0.0</v>
      </c>
      <c r="AP306" s="969">
        <v>0.0</v>
      </c>
      <c r="AQ306" s="969">
        <v>0.0</v>
      </c>
      <c r="AR306" s="969">
        <v>0.0</v>
      </c>
      <c r="AS306" s="969">
        <v>0.0</v>
      </c>
      <c r="AT306" s="969">
        <v>0.0</v>
      </c>
      <c r="AU306" s="969">
        <v>0.0</v>
      </c>
      <c r="AV306" s="969">
        <v>0.0</v>
      </c>
      <c r="AW306" s="969">
        <v>0.0</v>
      </c>
      <c r="AX306" s="969">
        <v>100.0</v>
      </c>
      <c r="AY306" s="969">
        <v>800.0</v>
      </c>
      <c r="AZ306" s="969">
        <v>500.0</v>
      </c>
      <c r="BA306" s="969">
        <v>5.0</v>
      </c>
      <c r="BB306" s="972">
        <v>4000.0</v>
      </c>
      <c r="BC306" s="972">
        <v>0.625</v>
      </c>
      <c r="BD306" s="969" t="s">
        <v>6</v>
      </c>
      <c r="BE306" s="969">
        <v>5.0</v>
      </c>
      <c r="BF306" s="969">
        <v>777.7777778</v>
      </c>
      <c r="BG306" s="969">
        <v>7.777777778E-4</v>
      </c>
      <c r="BH306" s="969">
        <v>15.0</v>
      </c>
      <c r="BI306" s="969">
        <v>110.0</v>
      </c>
      <c r="BJ306" s="969">
        <v>0.0</v>
      </c>
      <c r="BK306" s="969">
        <v>0.0</v>
      </c>
      <c r="BL306" s="969">
        <v>0.0</v>
      </c>
      <c r="BM306" s="969">
        <v>0.0</v>
      </c>
      <c r="BN306" s="969">
        <v>0.0</v>
      </c>
      <c r="BO306" s="969">
        <v>0.0</v>
      </c>
      <c r="BP306" s="969">
        <v>0.0</v>
      </c>
      <c r="BQ306" s="969">
        <v>0.0</v>
      </c>
      <c r="BR306" s="969">
        <v>0.0</v>
      </c>
      <c r="BS306" s="969">
        <v>196.4285714</v>
      </c>
      <c r="BT306" s="969">
        <v>0.0</v>
      </c>
      <c r="BU306" s="969">
        <v>0.0</v>
      </c>
      <c r="BV306" s="969">
        <v>0.0</v>
      </c>
      <c r="BW306" s="969">
        <v>0.0</v>
      </c>
      <c r="BX306" s="969">
        <v>0.0</v>
      </c>
      <c r="BY306" s="969">
        <v>0.0</v>
      </c>
      <c r="BZ306" s="969">
        <v>0.0</v>
      </c>
      <c r="CA306" s="969">
        <v>0.0</v>
      </c>
      <c r="CB306" s="969">
        <v>0.0</v>
      </c>
      <c r="CC306" s="969">
        <v>110.0</v>
      </c>
      <c r="CD306" s="969">
        <v>196.4285714</v>
      </c>
      <c r="CE306" s="969">
        <v>7.554945055</v>
      </c>
      <c r="CF306" s="969">
        <v>1175.213675</v>
      </c>
      <c r="CG306" s="969">
        <v>0.001175213675</v>
      </c>
      <c r="CH306" s="969">
        <v>13.97</v>
      </c>
      <c r="CI306" s="969">
        <v>72.67857143</v>
      </c>
      <c r="CJ306" s="969">
        <v>20.55494505</v>
      </c>
      <c r="CK306" s="969">
        <v>0.3425824176</v>
      </c>
      <c r="CL306" s="969">
        <v>0.00570970696</v>
      </c>
      <c r="CM306" s="969">
        <v>2.379044567E-4</v>
      </c>
      <c r="CN306" s="969">
        <v>1952.991453</v>
      </c>
      <c r="CO306" s="969">
        <v>1.952991453</v>
      </c>
      <c r="CP306" s="969">
        <v>0.001952991453</v>
      </c>
      <c r="CQ306" s="969">
        <v>0.001952991453</v>
      </c>
      <c r="CR306" s="962"/>
    </row>
    <row r="307">
      <c r="A307" s="940"/>
      <c r="B307" s="966"/>
      <c r="C307" s="962"/>
      <c r="D307" s="962"/>
      <c r="E307" s="962"/>
      <c r="F307" s="962"/>
      <c r="G307" s="969">
        <v>0.125</v>
      </c>
      <c r="H307" s="969">
        <v>4.0</v>
      </c>
      <c r="I307" s="969">
        <v>12.0</v>
      </c>
      <c r="J307" s="969">
        <v>4.0</v>
      </c>
      <c r="K307" s="969">
        <v>12.0</v>
      </c>
      <c r="L307" s="969">
        <v>3.0</v>
      </c>
      <c r="M307" s="969" t="s">
        <v>6</v>
      </c>
      <c r="N307" s="969" t="s">
        <v>6</v>
      </c>
      <c r="O307" s="969">
        <v>0.0</v>
      </c>
      <c r="P307" s="969">
        <v>0.0</v>
      </c>
      <c r="Q307" s="969">
        <v>0.0</v>
      </c>
      <c r="R307" s="969">
        <v>0.0</v>
      </c>
      <c r="S307" s="969">
        <v>0.0</v>
      </c>
      <c r="T307" s="969">
        <v>0.16</v>
      </c>
      <c r="U307" s="663" t="s">
        <v>6</v>
      </c>
      <c r="V307" s="663" t="s">
        <v>6</v>
      </c>
      <c r="W307" s="970" t="s">
        <v>6</v>
      </c>
      <c r="X307" s="969" t="s">
        <v>6</v>
      </c>
      <c r="Y307" s="970" t="s">
        <v>6</v>
      </c>
      <c r="Z307" s="663" t="s">
        <v>6</v>
      </c>
      <c r="AA307" s="969" t="s">
        <v>6</v>
      </c>
      <c r="AB307" s="663" t="s">
        <v>6</v>
      </c>
      <c r="AC307" s="663" t="s">
        <v>6</v>
      </c>
      <c r="AD307" s="971">
        <v>5.0</v>
      </c>
      <c r="AE307" s="969">
        <v>0.0</v>
      </c>
      <c r="AF307" s="969">
        <v>0.0</v>
      </c>
      <c r="AG307" s="969">
        <v>0.0</v>
      </c>
      <c r="AH307" s="969">
        <v>0.0</v>
      </c>
      <c r="AI307" s="969">
        <v>0.0</v>
      </c>
      <c r="AJ307" s="969">
        <v>0.0</v>
      </c>
      <c r="AK307" s="969">
        <v>0.0</v>
      </c>
      <c r="AL307" s="969">
        <v>0.0</v>
      </c>
      <c r="AM307" s="969">
        <v>0.0</v>
      </c>
      <c r="AN307" s="969">
        <v>0.0</v>
      </c>
      <c r="AO307" s="969">
        <v>0.0</v>
      </c>
      <c r="AP307" s="969">
        <v>0.0</v>
      </c>
      <c r="AQ307" s="969">
        <v>0.0</v>
      </c>
      <c r="AR307" s="969">
        <v>0.0</v>
      </c>
      <c r="AS307" s="969">
        <v>0.0</v>
      </c>
      <c r="AT307" s="969">
        <v>0.0</v>
      </c>
      <c r="AU307" s="969">
        <v>0.0</v>
      </c>
      <c r="AV307" s="969">
        <v>0.0</v>
      </c>
      <c r="AW307" s="969">
        <v>0.0</v>
      </c>
      <c r="AX307" s="969">
        <v>100.0</v>
      </c>
      <c r="AY307" s="969">
        <v>800.0</v>
      </c>
      <c r="AZ307" s="969">
        <v>500.0</v>
      </c>
      <c r="BA307" s="969">
        <v>5.0</v>
      </c>
      <c r="BB307" s="972">
        <v>4000.0</v>
      </c>
      <c r="BC307" s="972">
        <v>0.625</v>
      </c>
      <c r="BD307" s="969" t="s">
        <v>6</v>
      </c>
      <c r="BE307" s="969">
        <v>5.0</v>
      </c>
      <c r="BF307" s="969">
        <v>777.7777778</v>
      </c>
      <c r="BG307" s="969">
        <v>7.777777778E-4</v>
      </c>
      <c r="BH307" s="969">
        <v>15.0</v>
      </c>
      <c r="BI307" s="969">
        <v>110.0</v>
      </c>
      <c r="BJ307" s="969">
        <v>0.0</v>
      </c>
      <c r="BK307" s="969">
        <v>0.0</v>
      </c>
      <c r="BL307" s="969">
        <v>0.0</v>
      </c>
      <c r="BM307" s="969">
        <v>0.0</v>
      </c>
      <c r="BN307" s="969">
        <v>0.0</v>
      </c>
      <c r="BO307" s="969">
        <v>0.0</v>
      </c>
      <c r="BP307" s="969">
        <v>0.0</v>
      </c>
      <c r="BQ307" s="969">
        <v>0.0</v>
      </c>
      <c r="BR307" s="969">
        <v>0.0</v>
      </c>
      <c r="BS307" s="969">
        <v>196.4285714</v>
      </c>
      <c r="BT307" s="969">
        <v>0.0</v>
      </c>
      <c r="BU307" s="969">
        <v>0.0</v>
      </c>
      <c r="BV307" s="969">
        <v>0.0</v>
      </c>
      <c r="BW307" s="969">
        <v>0.0</v>
      </c>
      <c r="BX307" s="969">
        <v>0.0</v>
      </c>
      <c r="BY307" s="969">
        <v>0.0</v>
      </c>
      <c r="BZ307" s="969">
        <v>0.0</v>
      </c>
      <c r="CA307" s="969">
        <v>0.0</v>
      </c>
      <c r="CB307" s="969">
        <v>0.0</v>
      </c>
      <c r="CC307" s="969">
        <v>110.0</v>
      </c>
      <c r="CD307" s="969">
        <v>196.4285714</v>
      </c>
      <c r="CE307" s="969">
        <v>7.554945055</v>
      </c>
      <c r="CF307" s="969">
        <v>1175.213675</v>
      </c>
      <c r="CG307" s="969">
        <v>0.001175213675</v>
      </c>
      <c r="CH307" s="969">
        <v>13.97</v>
      </c>
      <c r="CI307" s="969">
        <v>72.67857143</v>
      </c>
      <c r="CJ307" s="969">
        <v>16.55494505</v>
      </c>
      <c r="CK307" s="969">
        <v>0.2759157509</v>
      </c>
      <c r="CL307" s="969">
        <v>0.004598595849</v>
      </c>
      <c r="CM307" s="969">
        <v>1.916081604E-4</v>
      </c>
      <c r="CN307" s="969">
        <v>1952.991453</v>
      </c>
      <c r="CO307" s="969">
        <v>1.952991453</v>
      </c>
      <c r="CP307" s="969">
        <v>0.001952991453</v>
      </c>
      <c r="CQ307" s="969">
        <v>0.001952991453</v>
      </c>
      <c r="CR307" s="962"/>
    </row>
    <row r="308">
      <c r="A308" s="940"/>
      <c r="B308" s="966"/>
      <c r="C308" s="962"/>
      <c r="D308" s="962"/>
      <c r="E308" s="962"/>
      <c r="F308" s="962"/>
      <c r="G308" s="969">
        <v>0.125</v>
      </c>
      <c r="H308" s="969">
        <v>5.0</v>
      </c>
      <c r="I308" s="969">
        <v>12.5</v>
      </c>
      <c r="J308" s="969">
        <v>5.0</v>
      </c>
      <c r="K308" s="969">
        <v>12.5</v>
      </c>
      <c r="L308" s="969">
        <v>2.5</v>
      </c>
      <c r="M308" s="969" t="s">
        <v>6</v>
      </c>
      <c r="N308" s="969" t="s">
        <v>6</v>
      </c>
      <c r="O308" s="969">
        <v>0.0</v>
      </c>
      <c r="P308" s="969">
        <v>0.0</v>
      </c>
      <c r="Q308" s="969">
        <v>0.0</v>
      </c>
      <c r="R308" s="969">
        <v>0.0</v>
      </c>
      <c r="S308" s="969">
        <v>0.0</v>
      </c>
      <c r="T308" s="969">
        <v>1.0</v>
      </c>
      <c r="U308" s="663" t="s">
        <v>6</v>
      </c>
      <c r="V308" s="663" t="s">
        <v>6</v>
      </c>
      <c r="W308" s="970" t="s">
        <v>6</v>
      </c>
      <c r="X308" s="969" t="s">
        <v>6</v>
      </c>
      <c r="Y308" s="970" t="s">
        <v>6</v>
      </c>
      <c r="Z308" s="663" t="s">
        <v>6</v>
      </c>
      <c r="AA308" s="969" t="s">
        <v>6</v>
      </c>
      <c r="AB308" s="663" t="s">
        <v>6</v>
      </c>
      <c r="AC308" s="663" t="s">
        <v>6</v>
      </c>
      <c r="AD308" s="971">
        <v>5.0</v>
      </c>
      <c r="AE308" s="969">
        <v>0.0</v>
      </c>
      <c r="AF308" s="969">
        <v>0.0</v>
      </c>
      <c r="AG308" s="969">
        <v>0.0</v>
      </c>
      <c r="AH308" s="969">
        <v>0.0</v>
      </c>
      <c r="AI308" s="969">
        <v>0.0</v>
      </c>
      <c r="AJ308" s="969">
        <v>0.0</v>
      </c>
      <c r="AK308" s="969">
        <v>0.0</v>
      </c>
      <c r="AL308" s="969">
        <v>0.0</v>
      </c>
      <c r="AM308" s="969">
        <v>0.0</v>
      </c>
      <c r="AN308" s="969">
        <v>0.0</v>
      </c>
      <c r="AO308" s="969">
        <v>0.0</v>
      </c>
      <c r="AP308" s="969">
        <v>0.0</v>
      </c>
      <c r="AQ308" s="969">
        <v>0.0</v>
      </c>
      <c r="AR308" s="969">
        <v>0.0</v>
      </c>
      <c r="AS308" s="969">
        <v>0.0</v>
      </c>
      <c r="AT308" s="969">
        <v>0.0</v>
      </c>
      <c r="AU308" s="969">
        <v>0.0</v>
      </c>
      <c r="AV308" s="969">
        <v>0.0</v>
      </c>
      <c r="AW308" s="969">
        <v>0.0</v>
      </c>
      <c r="AX308" s="969">
        <v>100.0</v>
      </c>
      <c r="AY308" s="969">
        <v>800.0</v>
      </c>
      <c r="AZ308" s="969">
        <v>500.0</v>
      </c>
      <c r="BA308" s="969">
        <v>5.0</v>
      </c>
      <c r="BB308" s="972">
        <v>4000.0</v>
      </c>
      <c r="BC308" s="972">
        <v>0.625</v>
      </c>
      <c r="BD308" s="969" t="s">
        <v>6</v>
      </c>
      <c r="BE308" s="969">
        <v>5.0</v>
      </c>
      <c r="BF308" s="969">
        <v>777.7777778</v>
      </c>
      <c r="BG308" s="969">
        <v>7.777777778E-4</v>
      </c>
      <c r="BH308" s="969">
        <v>15.0</v>
      </c>
      <c r="BI308" s="969">
        <v>110.0</v>
      </c>
      <c r="BJ308" s="969">
        <v>0.0</v>
      </c>
      <c r="BK308" s="969">
        <v>0.0</v>
      </c>
      <c r="BL308" s="969">
        <v>0.0</v>
      </c>
      <c r="BM308" s="969">
        <v>0.0</v>
      </c>
      <c r="BN308" s="969">
        <v>0.0</v>
      </c>
      <c r="BO308" s="969">
        <v>0.0</v>
      </c>
      <c r="BP308" s="969">
        <v>0.0</v>
      </c>
      <c r="BQ308" s="969">
        <v>0.0</v>
      </c>
      <c r="BR308" s="969">
        <v>0.0</v>
      </c>
      <c r="BS308" s="969">
        <v>196.4285714</v>
      </c>
      <c r="BT308" s="969">
        <v>0.0</v>
      </c>
      <c r="BU308" s="969">
        <v>0.0</v>
      </c>
      <c r="BV308" s="969">
        <v>0.0</v>
      </c>
      <c r="BW308" s="969">
        <v>0.0</v>
      </c>
      <c r="BX308" s="969">
        <v>0.0</v>
      </c>
      <c r="BY308" s="969">
        <v>0.0</v>
      </c>
      <c r="BZ308" s="969">
        <v>0.0</v>
      </c>
      <c r="CA308" s="969">
        <v>0.0</v>
      </c>
      <c r="CB308" s="969">
        <v>0.0</v>
      </c>
      <c r="CC308" s="969">
        <v>110.0</v>
      </c>
      <c r="CD308" s="969">
        <v>196.4285714</v>
      </c>
      <c r="CE308" s="969">
        <v>7.554945055</v>
      </c>
      <c r="CF308" s="969">
        <v>1175.213675</v>
      </c>
      <c r="CG308" s="969">
        <v>0.001175213675</v>
      </c>
      <c r="CH308" s="969">
        <v>13.97</v>
      </c>
      <c r="CI308" s="969">
        <v>72.67857143</v>
      </c>
      <c r="CJ308" s="969">
        <v>17.55494505</v>
      </c>
      <c r="CK308" s="969">
        <v>0.2925824176</v>
      </c>
      <c r="CL308" s="969">
        <v>0.004876373626</v>
      </c>
      <c r="CM308" s="969">
        <v>2.031822344E-4</v>
      </c>
      <c r="CN308" s="969">
        <v>1952.991453</v>
      </c>
      <c r="CO308" s="969">
        <v>1.952991453</v>
      </c>
      <c r="CP308" s="969">
        <v>0.001952991453</v>
      </c>
      <c r="CQ308" s="969">
        <v>0.001952991453</v>
      </c>
      <c r="CR308" s="962"/>
    </row>
    <row r="309">
      <c r="A309" s="940"/>
      <c r="B309" s="966"/>
      <c r="C309" s="962"/>
      <c r="D309" s="962"/>
      <c r="E309" s="962"/>
      <c r="F309" s="962"/>
      <c r="G309" s="969">
        <v>0.125</v>
      </c>
      <c r="H309" s="969">
        <v>3.0</v>
      </c>
      <c r="I309" s="969">
        <v>7.5</v>
      </c>
      <c r="J309" s="969">
        <v>3.0</v>
      </c>
      <c r="K309" s="969">
        <v>7.5</v>
      </c>
      <c r="L309" s="969">
        <v>2.5</v>
      </c>
      <c r="M309" s="969" t="s">
        <v>6</v>
      </c>
      <c r="N309" s="969" t="s">
        <v>6</v>
      </c>
      <c r="O309" s="969">
        <v>0.0</v>
      </c>
      <c r="P309" s="969">
        <v>0.0</v>
      </c>
      <c r="Q309" s="969">
        <v>0.0</v>
      </c>
      <c r="R309" s="969">
        <v>0.0</v>
      </c>
      <c r="S309" s="969">
        <v>0.0</v>
      </c>
      <c r="T309" s="969">
        <v>1.0</v>
      </c>
      <c r="U309" s="663" t="s">
        <v>6</v>
      </c>
      <c r="V309" s="663" t="s">
        <v>6</v>
      </c>
      <c r="W309" s="970" t="s">
        <v>6</v>
      </c>
      <c r="X309" s="969" t="s">
        <v>6</v>
      </c>
      <c r="Y309" s="970" t="s">
        <v>6</v>
      </c>
      <c r="Z309" s="663" t="s">
        <v>6</v>
      </c>
      <c r="AA309" s="969" t="s">
        <v>6</v>
      </c>
      <c r="AB309" s="663" t="s">
        <v>6</v>
      </c>
      <c r="AC309" s="663" t="s">
        <v>6</v>
      </c>
      <c r="AD309" s="971">
        <v>4.0</v>
      </c>
      <c r="AE309" s="969">
        <v>0.0</v>
      </c>
      <c r="AF309" s="969">
        <v>0.0</v>
      </c>
      <c r="AG309" s="969">
        <v>0.0</v>
      </c>
      <c r="AH309" s="969">
        <v>0.0</v>
      </c>
      <c r="AI309" s="969">
        <v>0.0</v>
      </c>
      <c r="AJ309" s="969">
        <v>0.0</v>
      </c>
      <c r="AK309" s="969">
        <v>0.0</v>
      </c>
      <c r="AL309" s="969">
        <v>0.0</v>
      </c>
      <c r="AM309" s="969">
        <v>0.0</v>
      </c>
      <c r="AN309" s="969">
        <v>0.0</v>
      </c>
      <c r="AO309" s="969">
        <v>0.0</v>
      </c>
      <c r="AP309" s="969">
        <v>0.0</v>
      </c>
      <c r="AQ309" s="969">
        <v>0.0</v>
      </c>
      <c r="AR309" s="969">
        <v>0.0</v>
      </c>
      <c r="AS309" s="969">
        <v>0.0</v>
      </c>
      <c r="AT309" s="969">
        <v>0.0</v>
      </c>
      <c r="AU309" s="969">
        <v>0.0</v>
      </c>
      <c r="AV309" s="969">
        <v>0.0</v>
      </c>
      <c r="AW309" s="969">
        <v>0.0</v>
      </c>
      <c r="AX309" s="969">
        <v>80.0</v>
      </c>
      <c r="AY309" s="969">
        <v>640.0</v>
      </c>
      <c r="AZ309" s="969">
        <v>400.0</v>
      </c>
      <c r="BA309" s="969">
        <v>5.0</v>
      </c>
      <c r="BB309" s="972">
        <v>3200.0</v>
      </c>
      <c r="BC309" s="972">
        <v>0.625</v>
      </c>
      <c r="BD309" s="969" t="s">
        <v>6</v>
      </c>
      <c r="BE309" s="969">
        <v>4.0</v>
      </c>
      <c r="BF309" s="969">
        <v>622.2222222</v>
      </c>
      <c r="BG309" s="969">
        <v>6.222222222E-4</v>
      </c>
      <c r="BH309" s="969">
        <v>12.0</v>
      </c>
      <c r="BI309" s="969">
        <v>88.0</v>
      </c>
      <c r="BJ309" s="969">
        <v>0.0</v>
      </c>
      <c r="BK309" s="969">
        <v>0.0</v>
      </c>
      <c r="BL309" s="969">
        <v>0.0</v>
      </c>
      <c r="BM309" s="969">
        <v>0.0</v>
      </c>
      <c r="BN309" s="969">
        <v>0.0</v>
      </c>
      <c r="BO309" s="969">
        <v>0.0</v>
      </c>
      <c r="BP309" s="969">
        <v>0.0</v>
      </c>
      <c r="BQ309" s="969">
        <v>0.0</v>
      </c>
      <c r="BR309" s="969">
        <v>0.0</v>
      </c>
      <c r="BS309" s="969">
        <v>157.1428571</v>
      </c>
      <c r="BT309" s="969">
        <v>0.0</v>
      </c>
      <c r="BU309" s="969">
        <v>0.0</v>
      </c>
      <c r="BV309" s="969">
        <v>0.0</v>
      </c>
      <c r="BW309" s="969">
        <v>0.0</v>
      </c>
      <c r="BX309" s="969">
        <v>0.0</v>
      </c>
      <c r="BY309" s="969">
        <v>0.0</v>
      </c>
      <c r="BZ309" s="969">
        <v>0.0</v>
      </c>
      <c r="CA309" s="969">
        <v>0.0</v>
      </c>
      <c r="CB309" s="969">
        <v>0.0</v>
      </c>
      <c r="CC309" s="969">
        <v>88.0</v>
      </c>
      <c r="CD309" s="969">
        <v>157.1428571</v>
      </c>
      <c r="CE309" s="969">
        <v>6.043956044</v>
      </c>
      <c r="CF309" s="969">
        <v>940.1709402</v>
      </c>
      <c r="CG309" s="969">
        <v>9.401709402E-4</v>
      </c>
      <c r="CH309" s="969">
        <v>11.176</v>
      </c>
      <c r="CI309" s="969">
        <v>58.14285714</v>
      </c>
      <c r="CJ309" s="969">
        <v>13.04395604</v>
      </c>
      <c r="CK309" s="969">
        <v>0.2173992674</v>
      </c>
      <c r="CL309" s="969">
        <v>0.003623321123</v>
      </c>
      <c r="CM309" s="969">
        <v>1.509717135E-4</v>
      </c>
      <c r="CN309" s="969">
        <v>1562.393162</v>
      </c>
      <c r="CO309" s="969">
        <v>1.562393162</v>
      </c>
      <c r="CP309" s="969">
        <v>0.001562393162</v>
      </c>
      <c r="CQ309" s="969">
        <v>0.001562393162</v>
      </c>
      <c r="CR309" s="962"/>
    </row>
    <row r="310">
      <c r="A310" s="940"/>
      <c r="B310" s="966"/>
      <c r="C310" s="962"/>
      <c r="D310" s="962"/>
      <c r="E310" s="962"/>
      <c r="F310" s="962"/>
      <c r="G310" s="969">
        <v>0.125</v>
      </c>
      <c r="H310" s="969">
        <v>5.0</v>
      </c>
      <c r="I310" s="969">
        <v>12.5</v>
      </c>
      <c r="J310" s="969">
        <v>5.0</v>
      </c>
      <c r="K310" s="969">
        <v>12.5</v>
      </c>
      <c r="L310" s="969">
        <v>2.5</v>
      </c>
      <c r="M310" s="969" t="s">
        <v>6</v>
      </c>
      <c r="N310" s="969" t="s">
        <v>6</v>
      </c>
      <c r="O310" s="969">
        <v>0.0</v>
      </c>
      <c r="P310" s="969">
        <v>0.0</v>
      </c>
      <c r="Q310" s="969">
        <v>0.0</v>
      </c>
      <c r="R310" s="969">
        <v>0.0</v>
      </c>
      <c r="S310" s="969">
        <v>0.0</v>
      </c>
      <c r="T310" s="969">
        <v>1.0</v>
      </c>
      <c r="U310" s="663" t="s">
        <v>6</v>
      </c>
      <c r="V310" s="663" t="s">
        <v>6</v>
      </c>
      <c r="W310" s="970" t="s">
        <v>6</v>
      </c>
      <c r="X310" s="969" t="s">
        <v>6</v>
      </c>
      <c r="Y310" s="970" t="s">
        <v>6</v>
      </c>
      <c r="Z310" s="663" t="s">
        <v>6</v>
      </c>
      <c r="AA310" s="969" t="s">
        <v>6</v>
      </c>
      <c r="AB310" s="663" t="s">
        <v>6</v>
      </c>
      <c r="AC310" s="663" t="s">
        <v>6</v>
      </c>
      <c r="AD310" s="971">
        <v>5.0</v>
      </c>
      <c r="AE310" s="969">
        <v>0.0</v>
      </c>
      <c r="AF310" s="969">
        <v>0.0</v>
      </c>
      <c r="AG310" s="969">
        <v>0.0</v>
      </c>
      <c r="AH310" s="969">
        <v>0.0</v>
      </c>
      <c r="AI310" s="969">
        <v>0.0</v>
      </c>
      <c r="AJ310" s="969">
        <v>0.0</v>
      </c>
      <c r="AK310" s="969">
        <v>0.0</v>
      </c>
      <c r="AL310" s="969">
        <v>0.0</v>
      </c>
      <c r="AM310" s="969">
        <v>0.0</v>
      </c>
      <c r="AN310" s="969">
        <v>0.0</v>
      </c>
      <c r="AO310" s="969">
        <v>0.0</v>
      </c>
      <c r="AP310" s="969">
        <v>0.0</v>
      </c>
      <c r="AQ310" s="969">
        <v>0.0</v>
      </c>
      <c r="AR310" s="969">
        <v>0.0</v>
      </c>
      <c r="AS310" s="969">
        <v>0.0</v>
      </c>
      <c r="AT310" s="969">
        <v>0.0</v>
      </c>
      <c r="AU310" s="969">
        <v>0.0</v>
      </c>
      <c r="AV310" s="969">
        <v>0.0</v>
      </c>
      <c r="AW310" s="969">
        <v>0.0</v>
      </c>
      <c r="AX310" s="969">
        <v>100.0</v>
      </c>
      <c r="AY310" s="969">
        <v>800.0</v>
      </c>
      <c r="AZ310" s="969">
        <v>500.0</v>
      </c>
      <c r="BA310" s="969">
        <v>5.0</v>
      </c>
      <c r="BB310" s="972">
        <v>4000.0</v>
      </c>
      <c r="BC310" s="972">
        <v>0.625</v>
      </c>
      <c r="BD310" s="969" t="s">
        <v>6</v>
      </c>
      <c r="BE310" s="969">
        <v>5.0</v>
      </c>
      <c r="BF310" s="969">
        <v>777.7777778</v>
      </c>
      <c r="BG310" s="969">
        <v>7.777777778E-4</v>
      </c>
      <c r="BH310" s="969">
        <v>15.0</v>
      </c>
      <c r="BI310" s="969">
        <v>110.0</v>
      </c>
      <c r="BJ310" s="969">
        <v>0.0</v>
      </c>
      <c r="BK310" s="969">
        <v>0.0</v>
      </c>
      <c r="BL310" s="969">
        <v>0.0</v>
      </c>
      <c r="BM310" s="969">
        <v>0.0</v>
      </c>
      <c r="BN310" s="969">
        <v>0.0</v>
      </c>
      <c r="BO310" s="969">
        <v>0.0</v>
      </c>
      <c r="BP310" s="969">
        <v>0.0</v>
      </c>
      <c r="BQ310" s="969">
        <v>0.0</v>
      </c>
      <c r="BR310" s="969">
        <v>0.0</v>
      </c>
      <c r="BS310" s="969">
        <v>196.4285714</v>
      </c>
      <c r="BT310" s="969">
        <v>0.0</v>
      </c>
      <c r="BU310" s="969">
        <v>0.0</v>
      </c>
      <c r="BV310" s="969">
        <v>0.0</v>
      </c>
      <c r="BW310" s="969">
        <v>0.0</v>
      </c>
      <c r="BX310" s="969">
        <v>0.0</v>
      </c>
      <c r="BY310" s="969">
        <v>0.0</v>
      </c>
      <c r="BZ310" s="969">
        <v>0.0</v>
      </c>
      <c r="CA310" s="969">
        <v>0.0</v>
      </c>
      <c r="CB310" s="969">
        <v>0.0</v>
      </c>
      <c r="CC310" s="969">
        <v>110.0</v>
      </c>
      <c r="CD310" s="969">
        <v>196.4285714</v>
      </c>
      <c r="CE310" s="969">
        <v>7.554945055</v>
      </c>
      <c r="CF310" s="969">
        <v>1175.213675</v>
      </c>
      <c r="CG310" s="969">
        <v>0.001175213675</v>
      </c>
      <c r="CH310" s="969">
        <v>13.97</v>
      </c>
      <c r="CI310" s="969">
        <v>72.67857143</v>
      </c>
      <c r="CJ310" s="969">
        <v>17.55494505</v>
      </c>
      <c r="CK310" s="969">
        <v>0.2925824176</v>
      </c>
      <c r="CL310" s="969">
        <v>0.004876373626</v>
      </c>
      <c r="CM310" s="969">
        <v>2.031822344E-4</v>
      </c>
      <c r="CN310" s="969">
        <v>1952.991453</v>
      </c>
      <c r="CO310" s="969">
        <v>1.952991453</v>
      </c>
      <c r="CP310" s="969">
        <v>0.001952991453</v>
      </c>
      <c r="CQ310" s="969">
        <v>0.001952991453</v>
      </c>
      <c r="CR310" s="962"/>
    </row>
    <row r="311">
      <c r="A311" s="940"/>
      <c r="B311" s="966"/>
      <c r="C311" s="962"/>
      <c r="D311" s="962"/>
      <c r="E311" s="962"/>
      <c r="F311" s="962"/>
      <c r="G311" s="969">
        <v>0.125</v>
      </c>
      <c r="H311" s="969">
        <v>3.0</v>
      </c>
      <c r="I311" s="969">
        <v>7.5</v>
      </c>
      <c r="J311" s="969">
        <v>3.0</v>
      </c>
      <c r="K311" s="969">
        <v>7.5</v>
      </c>
      <c r="L311" s="969">
        <v>2.5</v>
      </c>
      <c r="M311" s="969" t="s">
        <v>6</v>
      </c>
      <c r="N311" s="969" t="s">
        <v>6</v>
      </c>
      <c r="O311" s="969">
        <v>0.0</v>
      </c>
      <c r="P311" s="969">
        <v>0.0</v>
      </c>
      <c r="Q311" s="969">
        <v>0.0</v>
      </c>
      <c r="R311" s="969">
        <v>0.0</v>
      </c>
      <c r="S311" s="969">
        <v>0.0</v>
      </c>
      <c r="T311" s="969">
        <v>1.0</v>
      </c>
      <c r="U311" s="663" t="s">
        <v>6</v>
      </c>
      <c r="V311" s="663" t="s">
        <v>6</v>
      </c>
      <c r="W311" s="970" t="s">
        <v>6</v>
      </c>
      <c r="X311" s="969" t="s">
        <v>6</v>
      </c>
      <c r="Y311" s="970" t="s">
        <v>6</v>
      </c>
      <c r="Z311" s="663" t="s">
        <v>6</v>
      </c>
      <c r="AA311" s="969" t="s">
        <v>6</v>
      </c>
      <c r="AB311" s="663" t="s">
        <v>6</v>
      </c>
      <c r="AC311" s="663" t="s">
        <v>6</v>
      </c>
      <c r="AD311" s="971">
        <v>5.0</v>
      </c>
      <c r="AE311" s="969">
        <v>0.0</v>
      </c>
      <c r="AF311" s="969">
        <v>0.0</v>
      </c>
      <c r="AG311" s="969">
        <v>0.0</v>
      </c>
      <c r="AH311" s="969">
        <v>0.0</v>
      </c>
      <c r="AI311" s="969">
        <v>0.0</v>
      </c>
      <c r="AJ311" s="969">
        <v>0.0</v>
      </c>
      <c r="AK311" s="969">
        <v>0.0</v>
      </c>
      <c r="AL311" s="969">
        <v>0.0</v>
      </c>
      <c r="AM311" s="969">
        <v>0.0</v>
      </c>
      <c r="AN311" s="969">
        <v>0.0</v>
      </c>
      <c r="AO311" s="969">
        <v>0.0</v>
      </c>
      <c r="AP311" s="969">
        <v>0.0</v>
      </c>
      <c r="AQ311" s="969">
        <v>0.0</v>
      </c>
      <c r="AR311" s="969">
        <v>0.0</v>
      </c>
      <c r="AS311" s="969">
        <v>0.0</v>
      </c>
      <c r="AT311" s="969">
        <v>0.0</v>
      </c>
      <c r="AU311" s="969">
        <v>0.0</v>
      </c>
      <c r="AV311" s="969">
        <v>0.0</v>
      </c>
      <c r="AW311" s="969">
        <v>0.0</v>
      </c>
      <c r="AX311" s="969">
        <v>100.0</v>
      </c>
      <c r="AY311" s="969">
        <v>800.0</v>
      </c>
      <c r="AZ311" s="969">
        <v>500.0</v>
      </c>
      <c r="BA311" s="969">
        <v>5.0</v>
      </c>
      <c r="BB311" s="972">
        <v>4000.0</v>
      </c>
      <c r="BC311" s="972">
        <v>0.625</v>
      </c>
      <c r="BD311" s="969" t="s">
        <v>6</v>
      </c>
      <c r="BE311" s="969">
        <v>5.0</v>
      </c>
      <c r="BF311" s="969">
        <v>777.7777778</v>
      </c>
      <c r="BG311" s="969">
        <v>7.777777778E-4</v>
      </c>
      <c r="BH311" s="969">
        <v>15.0</v>
      </c>
      <c r="BI311" s="969">
        <v>110.0</v>
      </c>
      <c r="BJ311" s="969">
        <v>0.0</v>
      </c>
      <c r="BK311" s="969">
        <v>0.0</v>
      </c>
      <c r="BL311" s="969">
        <v>0.0</v>
      </c>
      <c r="BM311" s="969">
        <v>0.0</v>
      </c>
      <c r="BN311" s="969">
        <v>0.0</v>
      </c>
      <c r="BO311" s="969">
        <v>0.0</v>
      </c>
      <c r="BP311" s="969">
        <v>0.0</v>
      </c>
      <c r="BQ311" s="969">
        <v>0.0</v>
      </c>
      <c r="BR311" s="969">
        <v>0.0</v>
      </c>
      <c r="BS311" s="969">
        <v>196.4285714</v>
      </c>
      <c r="BT311" s="969">
        <v>0.0</v>
      </c>
      <c r="BU311" s="969">
        <v>0.0</v>
      </c>
      <c r="BV311" s="969">
        <v>0.0</v>
      </c>
      <c r="BW311" s="969">
        <v>0.0</v>
      </c>
      <c r="BX311" s="969">
        <v>0.0</v>
      </c>
      <c r="BY311" s="969">
        <v>0.0</v>
      </c>
      <c r="BZ311" s="969">
        <v>0.0</v>
      </c>
      <c r="CA311" s="969">
        <v>0.0</v>
      </c>
      <c r="CB311" s="969">
        <v>0.0</v>
      </c>
      <c r="CC311" s="969">
        <v>110.0</v>
      </c>
      <c r="CD311" s="969">
        <v>196.4285714</v>
      </c>
      <c r="CE311" s="969">
        <v>7.554945055</v>
      </c>
      <c r="CF311" s="969">
        <v>1175.213675</v>
      </c>
      <c r="CG311" s="969">
        <v>0.001175213675</v>
      </c>
      <c r="CH311" s="969">
        <v>13.97</v>
      </c>
      <c r="CI311" s="969">
        <v>72.67857143</v>
      </c>
      <c r="CJ311" s="969">
        <v>15.55494505</v>
      </c>
      <c r="CK311" s="969">
        <v>0.2592490842</v>
      </c>
      <c r="CL311" s="969">
        <v>0.004320818071</v>
      </c>
      <c r="CM311" s="969">
        <v>1.800340863E-4</v>
      </c>
      <c r="CN311" s="969">
        <v>1952.991453</v>
      </c>
      <c r="CO311" s="969">
        <v>1.952991453</v>
      </c>
      <c r="CP311" s="969">
        <v>0.001952991453</v>
      </c>
      <c r="CQ311" s="969">
        <v>0.001952991453</v>
      </c>
      <c r="CR311" s="962"/>
    </row>
    <row r="312">
      <c r="A312" s="940"/>
      <c r="B312" s="966"/>
      <c r="C312" s="962"/>
      <c r="D312" s="962"/>
      <c r="E312" s="962"/>
      <c r="F312" s="962"/>
      <c r="G312" s="969">
        <v>0.125</v>
      </c>
      <c r="H312" s="969">
        <v>4.0</v>
      </c>
      <c r="I312" s="969">
        <v>12.0</v>
      </c>
      <c r="J312" s="969">
        <v>4.0</v>
      </c>
      <c r="K312" s="969">
        <v>12.0</v>
      </c>
      <c r="L312" s="969">
        <v>3.0</v>
      </c>
      <c r="M312" s="969" t="s">
        <v>6</v>
      </c>
      <c r="N312" s="969" t="s">
        <v>6</v>
      </c>
      <c r="O312" s="969">
        <v>0.0</v>
      </c>
      <c r="P312" s="969">
        <v>0.0</v>
      </c>
      <c r="Q312" s="969">
        <v>0.0</v>
      </c>
      <c r="R312" s="969">
        <v>0.0</v>
      </c>
      <c r="S312" s="969">
        <v>0.0</v>
      </c>
      <c r="T312" s="969">
        <v>0.16</v>
      </c>
      <c r="U312" s="663" t="s">
        <v>6</v>
      </c>
      <c r="V312" s="663" t="s">
        <v>6</v>
      </c>
      <c r="W312" s="970" t="s">
        <v>6</v>
      </c>
      <c r="X312" s="969" t="s">
        <v>6</v>
      </c>
      <c r="Y312" s="970" t="s">
        <v>6</v>
      </c>
      <c r="Z312" s="663" t="s">
        <v>6</v>
      </c>
      <c r="AA312" s="969" t="s">
        <v>6</v>
      </c>
      <c r="AB312" s="663" t="s">
        <v>6</v>
      </c>
      <c r="AC312" s="663" t="s">
        <v>6</v>
      </c>
      <c r="AD312" s="971">
        <v>5.0</v>
      </c>
      <c r="AE312" s="969">
        <v>0.0</v>
      </c>
      <c r="AF312" s="969">
        <v>0.0</v>
      </c>
      <c r="AG312" s="969">
        <v>0.0</v>
      </c>
      <c r="AH312" s="969">
        <v>0.0</v>
      </c>
      <c r="AI312" s="969">
        <v>0.0</v>
      </c>
      <c r="AJ312" s="969">
        <v>0.0</v>
      </c>
      <c r="AK312" s="969">
        <v>0.0</v>
      </c>
      <c r="AL312" s="969">
        <v>0.0</v>
      </c>
      <c r="AM312" s="969">
        <v>0.0</v>
      </c>
      <c r="AN312" s="969">
        <v>0.0</v>
      </c>
      <c r="AO312" s="969">
        <v>0.0</v>
      </c>
      <c r="AP312" s="969">
        <v>0.0</v>
      </c>
      <c r="AQ312" s="969">
        <v>0.0</v>
      </c>
      <c r="AR312" s="969">
        <v>0.0</v>
      </c>
      <c r="AS312" s="969">
        <v>0.0</v>
      </c>
      <c r="AT312" s="969">
        <v>0.0</v>
      </c>
      <c r="AU312" s="969">
        <v>0.0</v>
      </c>
      <c r="AV312" s="969">
        <v>0.0</v>
      </c>
      <c r="AW312" s="969">
        <v>0.0</v>
      </c>
      <c r="AX312" s="969">
        <v>100.0</v>
      </c>
      <c r="AY312" s="969">
        <v>800.0</v>
      </c>
      <c r="AZ312" s="969">
        <v>500.0</v>
      </c>
      <c r="BA312" s="969">
        <v>5.0</v>
      </c>
      <c r="BB312" s="972">
        <v>4000.0</v>
      </c>
      <c r="BC312" s="972">
        <v>0.625</v>
      </c>
      <c r="BD312" s="969" t="s">
        <v>6</v>
      </c>
      <c r="BE312" s="969">
        <v>5.0</v>
      </c>
      <c r="BF312" s="969">
        <v>777.7777778</v>
      </c>
      <c r="BG312" s="969">
        <v>7.777777778E-4</v>
      </c>
      <c r="BH312" s="969">
        <v>15.0</v>
      </c>
      <c r="BI312" s="969">
        <v>110.0</v>
      </c>
      <c r="BJ312" s="969">
        <v>0.0</v>
      </c>
      <c r="BK312" s="969">
        <v>0.0</v>
      </c>
      <c r="BL312" s="969">
        <v>0.0</v>
      </c>
      <c r="BM312" s="969">
        <v>0.0</v>
      </c>
      <c r="BN312" s="969">
        <v>0.0</v>
      </c>
      <c r="BO312" s="969">
        <v>0.0</v>
      </c>
      <c r="BP312" s="969">
        <v>0.0</v>
      </c>
      <c r="BQ312" s="969">
        <v>0.0</v>
      </c>
      <c r="BR312" s="969">
        <v>0.0</v>
      </c>
      <c r="BS312" s="969">
        <v>196.4285714</v>
      </c>
      <c r="BT312" s="969">
        <v>0.0</v>
      </c>
      <c r="BU312" s="969">
        <v>0.0</v>
      </c>
      <c r="BV312" s="969">
        <v>0.0</v>
      </c>
      <c r="BW312" s="969">
        <v>0.0</v>
      </c>
      <c r="BX312" s="969">
        <v>0.0</v>
      </c>
      <c r="BY312" s="969">
        <v>0.0</v>
      </c>
      <c r="BZ312" s="969">
        <v>0.0</v>
      </c>
      <c r="CA312" s="969">
        <v>0.0</v>
      </c>
      <c r="CB312" s="969">
        <v>0.0</v>
      </c>
      <c r="CC312" s="969">
        <v>110.0</v>
      </c>
      <c r="CD312" s="969">
        <v>196.4285714</v>
      </c>
      <c r="CE312" s="969">
        <v>7.554945055</v>
      </c>
      <c r="CF312" s="969">
        <v>1175.213675</v>
      </c>
      <c r="CG312" s="969">
        <v>0.001175213675</v>
      </c>
      <c r="CH312" s="969">
        <v>13.97</v>
      </c>
      <c r="CI312" s="969">
        <v>72.67857143</v>
      </c>
      <c r="CJ312" s="969">
        <v>16.55494505</v>
      </c>
      <c r="CK312" s="969">
        <v>0.2759157509</v>
      </c>
      <c r="CL312" s="969">
        <v>0.004598595849</v>
      </c>
      <c r="CM312" s="969">
        <v>1.916081604E-4</v>
      </c>
      <c r="CN312" s="969">
        <v>1952.991453</v>
      </c>
      <c r="CO312" s="969">
        <v>1.952991453</v>
      </c>
      <c r="CP312" s="969">
        <v>0.001952991453</v>
      </c>
      <c r="CQ312" s="969">
        <v>0.001952991453</v>
      </c>
      <c r="CR312" s="962"/>
    </row>
    <row r="313">
      <c r="A313" s="940"/>
      <c r="B313" s="966"/>
      <c r="C313" s="962"/>
      <c r="D313" s="962"/>
      <c r="E313" s="962"/>
      <c r="F313" s="962"/>
      <c r="G313" s="969">
        <v>0.125</v>
      </c>
      <c r="H313" s="969">
        <v>4.0</v>
      </c>
      <c r="I313" s="969">
        <v>12.0</v>
      </c>
      <c r="J313" s="969">
        <v>4.0</v>
      </c>
      <c r="K313" s="969">
        <v>12.0</v>
      </c>
      <c r="L313" s="969">
        <v>3.0</v>
      </c>
      <c r="M313" s="969" t="s">
        <v>6</v>
      </c>
      <c r="N313" s="969" t="s">
        <v>6</v>
      </c>
      <c r="O313" s="969">
        <v>0.0</v>
      </c>
      <c r="P313" s="969">
        <v>0.0</v>
      </c>
      <c r="Q313" s="969">
        <v>0.0</v>
      </c>
      <c r="R313" s="969">
        <v>0.0</v>
      </c>
      <c r="S313" s="969">
        <v>0.0</v>
      </c>
      <c r="T313" s="969">
        <v>0.16</v>
      </c>
      <c r="U313" s="663" t="s">
        <v>6</v>
      </c>
      <c r="V313" s="663" t="s">
        <v>6</v>
      </c>
      <c r="W313" s="970" t="s">
        <v>6</v>
      </c>
      <c r="X313" s="969" t="s">
        <v>6</v>
      </c>
      <c r="Y313" s="970" t="s">
        <v>6</v>
      </c>
      <c r="Z313" s="663" t="s">
        <v>6</v>
      </c>
      <c r="AA313" s="969" t="s">
        <v>6</v>
      </c>
      <c r="AB313" s="663" t="s">
        <v>6</v>
      </c>
      <c r="AC313" s="663" t="s">
        <v>6</v>
      </c>
      <c r="AD313" s="971">
        <v>5.0</v>
      </c>
      <c r="AE313" s="969">
        <v>0.0</v>
      </c>
      <c r="AF313" s="969">
        <v>0.0</v>
      </c>
      <c r="AG313" s="969">
        <v>0.0</v>
      </c>
      <c r="AH313" s="969">
        <v>0.0</v>
      </c>
      <c r="AI313" s="969">
        <v>0.0</v>
      </c>
      <c r="AJ313" s="969">
        <v>0.0</v>
      </c>
      <c r="AK313" s="969">
        <v>0.0</v>
      </c>
      <c r="AL313" s="969">
        <v>0.0</v>
      </c>
      <c r="AM313" s="969">
        <v>0.0</v>
      </c>
      <c r="AN313" s="969">
        <v>0.0</v>
      </c>
      <c r="AO313" s="969">
        <v>0.0</v>
      </c>
      <c r="AP313" s="969">
        <v>0.0</v>
      </c>
      <c r="AQ313" s="969">
        <v>0.0</v>
      </c>
      <c r="AR313" s="969">
        <v>0.0</v>
      </c>
      <c r="AS313" s="969">
        <v>0.0</v>
      </c>
      <c r="AT313" s="969">
        <v>0.0</v>
      </c>
      <c r="AU313" s="969">
        <v>0.0</v>
      </c>
      <c r="AV313" s="969">
        <v>0.0</v>
      </c>
      <c r="AW313" s="969">
        <v>0.0</v>
      </c>
      <c r="AX313" s="969">
        <v>100.0</v>
      </c>
      <c r="AY313" s="969">
        <v>800.0</v>
      </c>
      <c r="AZ313" s="969">
        <v>500.0</v>
      </c>
      <c r="BA313" s="969">
        <v>5.0</v>
      </c>
      <c r="BB313" s="972">
        <v>4000.0</v>
      </c>
      <c r="BC313" s="972">
        <v>0.625</v>
      </c>
      <c r="BD313" s="969" t="s">
        <v>6</v>
      </c>
      <c r="BE313" s="969">
        <v>5.0</v>
      </c>
      <c r="BF313" s="969">
        <v>777.7777778</v>
      </c>
      <c r="BG313" s="969">
        <v>7.777777778E-4</v>
      </c>
      <c r="BH313" s="969">
        <v>15.0</v>
      </c>
      <c r="BI313" s="969">
        <v>110.0</v>
      </c>
      <c r="BJ313" s="969">
        <v>0.0</v>
      </c>
      <c r="BK313" s="969">
        <v>0.0</v>
      </c>
      <c r="BL313" s="969">
        <v>0.0</v>
      </c>
      <c r="BM313" s="969">
        <v>0.0</v>
      </c>
      <c r="BN313" s="969">
        <v>0.0</v>
      </c>
      <c r="BO313" s="969">
        <v>0.0</v>
      </c>
      <c r="BP313" s="969">
        <v>0.0</v>
      </c>
      <c r="BQ313" s="969">
        <v>0.0</v>
      </c>
      <c r="BR313" s="969">
        <v>0.0</v>
      </c>
      <c r="BS313" s="969">
        <v>196.4285714</v>
      </c>
      <c r="BT313" s="969">
        <v>0.0</v>
      </c>
      <c r="BU313" s="969">
        <v>0.0</v>
      </c>
      <c r="BV313" s="969">
        <v>0.0</v>
      </c>
      <c r="BW313" s="969">
        <v>0.0</v>
      </c>
      <c r="BX313" s="969">
        <v>0.0</v>
      </c>
      <c r="BY313" s="969">
        <v>0.0</v>
      </c>
      <c r="BZ313" s="969">
        <v>0.0</v>
      </c>
      <c r="CA313" s="969">
        <v>0.0</v>
      </c>
      <c r="CB313" s="969">
        <v>0.0</v>
      </c>
      <c r="CC313" s="969">
        <v>110.0</v>
      </c>
      <c r="CD313" s="969">
        <v>196.4285714</v>
      </c>
      <c r="CE313" s="969">
        <v>7.554945055</v>
      </c>
      <c r="CF313" s="969">
        <v>1175.213675</v>
      </c>
      <c r="CG313" s="969">
        <v>0.001175213675</v>
      </c>
      <c r="CH313" s="969">
        <v>13.97</v>
      </c>
      <c r="CI313" s="969">
        <v>72.67857143</v>
      </c>
      <c r="CJ313" s="969">
        <v>16.55494505</v>
      </c>
      <c r="CK313" s="969">
        <v>0.2759157509</v>
      </c>
      <c r="CL313" s="969">
        <v>0.004598595849</v>
      </c>
      <c r="CM313" s="969">
        <v>1.916081604E-4</v>
      </c>
      <c r="CN313" s="969">
        <v>1952.991453</v>
      </c>
      <c r="CO313" s="969">
        <v>1.952991453</v>
      </c>
      <c r="CP313" s="969">
        <v>0.001952991453</v>
      </c>
      <c r="CQ313" s="969">
        <v>0.001952991453</v>
      </c>
      <c r="CR313" s="962"/>
    </row>
    <row r="314">
      <c r="A314" s="940"/>
      <c r="B314" s="966"/>
      <c r="C314" s="962"/>
      <c r="D314" s="962"/>
      <c r="E314" s="962"/>
      <c r="F314" s="962"/>
      <c r="G314" s="969">
        <v>0.125</v>
      </c>
      <c r="H314" s="969">
        <v>7.0</v>
      </c>
      <c r="I314" s="969">
        <v>17.5</v>
      </c>
      <c r="J314" s="969">
        <v>7.0</v>
      </c>
      <c r="K314" s="969">
        <v>17.5</v>
      </c>
      <c r="L314" s="969">
        <v>2.5</v>
      </c>
      <c r="M314" s="969" t="s">
        <v>6</v>
      </c>
      <c r="N314" s="969" t="s">
        <v>6</v>
      </c>
      <c r="O314" s="969">
        <v>0.0</v>
      </c>
      <c r="P314" s="969">
        <v>0.0</v>
      </c>
      <c r="Q314" s="969">
        <v>0.0</v>
      </c>
      <c r="R314" s="969">
        <v>0.0</v>
      </c>
      <c r="S314" s="969">
        <v>0.0</v>
      </c>
      <c r="T314" s="969">
        <v>1.0</v>
      </c>
      <c r="U314" s="663" t="s">
        <v>6</v>
      </c>
      <c r="V314" s="663" t="s">
        <v>6</v>
      </c>
      <c r="W314" s="970" t="s">
        <v>6</v>
      </c>
      <c r="X314" s="969" t="s">
        <v>6</v>
      </c>
      <c r="Y314" s="970" t="s">
        <v>6</v>
      </c>
      <c r="Z314" s="663" t="s">
        <v>6</v>
      </c>
      <c r="AA314" s="969" t="s">
        <v>6</v>
      </c>
      <c r="AB314" s="663" t="s">
        <v>6</v>
      </c>
      <c r="AC314" s="663" t="s">
        <v>6</v>
      </c>
      <c r="AD314" s="971">
        <v>5.0</v>
      </c>
      <c r="AE314" s="969">
        <v>0.0</v>
      </c>
      <c r="AF314" s="969">
        <v>0.0</v>
      </c>
      <c r="AG314" s="969">
        <v>0.0</v>
      </c>
      <c r="AH314" s="969">
        <v>0.0</v>
      </c>
      <c r="AI314" s="969">
        <v>0.0</v>
      </c>
      <c r="AJ314" s="969">
        <v>0.0</v>
      </c>
      <c r="AK314" s="969">
        <v>0.0</v>
      </c>
      <c r="AL314" s="969">
        <v>0.0</v>
      </c>
      <c r="AM314" s="969">
        <v>0.0</v>
      </c>
      <c r="AN314" s="969">
        <v>0.0</v>
      </c>
      <c r="AO314" s="969">
        <v>0.0</v>
      </c>
      <c r="AP314" s="969">
        <v>0.0</v>
      </c>
      <c r="AQ314" s="969">
        <v>0.0</v>
      </c>
      <c r="AR314" s="969">
        <v>0.0</v>
      </c>
      <c r="AS314" s="969">
        <v>0.0</v>
      </c>
      <c r="AT314" s="969">
        <v>0.0</v>
      </c>
      <c r="AU314" s="969">
        <v>0.0</v>
      </c>
      <c r="AV314" s="969">
        <v>0.0</v>
      </c>
      <c r="AW314" s="969">
        <v>0.0</v>
      </c>
      <c r="AX314" s="969">
        <v>100.0</v>
      </c>
      <c r="AY314" s="969">
        <v>800.0</v>
      </c>
      <c r="AZ314" s="969">
        <v>500.0</v>
      </c>
      <c r="BA314" s="969">
        <v>5.0</v>
      </c>
      <c r="BB314" s="972">
        <v>4000.0</v>
      </c>
      <c r="BC314" s="972">
        <v>0.625</v>
      </c>
      <c r="BD314" s="969" t="s">
        <v>6</v>
      </c>
      <c r="BE314" s="969">
        <v>5.0</v>
      </c>
      <c r="BF314" s="969">
        <v>777.7777778</v>
      </c>
      <c r="BG314" s="969">
        <v>7.777777778E-4</v>
      </c>
      <c r="BH314" s="969">
        <v>15.0</v>
      </c>
      <c r="BI314" s="969">
        <v>110.0</v>
      </c>
      <c r="BJ314" s="969">
        <v>0.0</v>
      </c>
      <c r="BK314" s="969">
        <v>0.0</v>
      </c>
      <c r="BL314" s="969">
        <v>0.0</v>
      </c>
      <c r="BM314" s="969">
        <v>0.0</v>
      </c>
      <c r="BN314" s="969">
        <v>0.0</v>
      </c>
      <c r="BO314" s="969">
        <v>0.0</v>
      </c>
      <c r="BP314" s="969">
        <v>0.0</v>
      </c>
      <c r="BQ314" s="969">
        <v>0.0</v>
      </c>
      <c r="BR314" s="969">
        <v>0.0</v>
      </c>
      <c r="BS314" s="969">
        <v>196.4285714</v>
      </c>
      <c r="BT314" s="969">
        <v>0.0</v>
      </c>
      <c r="BU314" s="969">
        <v>0.0</v>
      </c>
      <c r="BV314" s="969">
        <v>0.0</v>
      </c>
      <c r="BW314" s="969">
        <v>0.0</v>
      </c>
      <c r="BX314" s="969">
        <v>0.0</v>
      </c>
      <c r="BY314" s="969">
        <v>0.0</v>
      </c>
      <c r="BZ314" s="969">
        <v>0.0</v>
      </c>
      <c r="CA314" s="969">
        <v>0.0</v>
      </c>
      <c r="CB314" s="969">
        <v>0.0</v>
      </c>
      <c r="CC314" s="969">
        <v>110.0</v>
      </c>
      <c r="CD314" s="969">
        <v>196.4285714</v>
      </c>
      <c r="CE314" s="969">
        <v>7.554945055</v>
      </c>
      <c r="CF314" s="969">
        <v>1175.213675</v>
      </c>
      <c r="CG314" s="969">
        <v>0.001175213675</v>
      </c>
      <c r="CH314" s="969">
        <v>13.97</v>
      </c>
      <c r="CI314" s="969">
        <v>72.67857143</v>
      </c>
      <c r="CJ314" s="969">
        <v>19.55494505</v>
      </c>
      <c r="CK314" s="969">
        <v>0.3259157509</v>
      </c>
      <c r="CL314" s="969">
        <v>0.005431929182</v>
      </c>
      <c r="CM314" s="969">
        <v>2.263303826E-4</v>
      </c>
      <c r="CN314" s="969">
        <v>1952.991453</v>
      </c>
      <c r="CO314" s="969">
        <v>1.952991453</v>
      </c>
      <c r="CP314" s="969">
        <v>0.001952991453</v>
      </c>
      <c r="CQ314" s="969">
        <v>0.001952991453</v>
      </c>
      <c r="CR314" s="962"/>
    </row>
    <row r="315">
      <c r="A315" s="940"/>
      <c r="B315" s="966"/>
      <c r="C315" s="962"/>
      <c r="D315" s="962"/>
      <c r="E315" s="962"/>
      <c r="F315" s="962"/>
      <c r="G315" s="969">
        <v>0.125</v>
      </c>
      <c r="H315" s="969">
        <v>7.0</v>
      </c>
      <c r="I315" s="969">
        <v>17.5</v>
      </c>
      <c r="J315" s="969">
        <v>7.0</v>
      </c>
      <c r="K315" s="969">
        <v>17.5</v>
      </c>
      <c r="L315" s="969">
        <v>2.5</v>
      </c>
      <c r="M315" s="969" t="s">
        <v>6</v>
      </c>
      <c r="N315" s="969" t="s">
        <v>6</v>
      </c>
      <c r="O315" s="969">
        <v>0.0</v>
      </c>
      <c r="P315" s="969">
        <v>0.0</v>
      </c>
      <c r="Q315" s="969">
        <v>0.0</v>
      </c>
      <c r="R315" s="969">
        <v>0.0</v>
      </c>
      <c r="S315" s="969">
        <v>0.0</v>
      </c>
      <c r="T315" s="969">
        <v>1.0</v>
      </c>
      <c r="U315" s="663" t="s">
        <v>6</v>
      </c>
      <c r="V315" s="663" t="s">
        <v>6</v>
      </c>
      <c r="W315" s="970" t="s">
        <v>6</v>
      </c>
      <c r="X315" s="969" t="s">
        <v>6</v>
      </c>
      <c r="Y315" s="970" t="s">
        <v>6</v>
      </c>
      <c r="Z315" s="663" t="s">
        <v>6</v>
      </c>
      <c r="AA315" s="969" t="s">
        <v>6</v>
      </c>
      <c r="AB315" s="663" t="s">
        <v>6</v>
      </c>
      <c r="AC315" s="663" t="s">
        <v>6</v>
      </c>
      <c r="AD315" s="971">
        <v>5.0</v>
      </c>
      <c r="AE315" s="969">
        <v>0.0</v>
      </c>
      <c r="AF315" s="969">
        <v>0.0</v>
      </c>
      <c r="AG315" s="969">
        <v>0.0</v>
      </c>
      <c r="AH315" s="969">
        <v>0.0</v>
      </c>
      <c r="AI315" s="969">
        <v>0.0</v>
      </c>
      <c r="AJ315" s="969">
        <v>0.0</v>
      </c>
      <c r="AK315" s="969">
        <v>0.0</v>
      </c>
      <c r="AL315" s="969">
        <v>0.0</v>
      </c>
      <c r="AM315" s="969">
        <v>0.0</v>
      </c>
      <c r="AN315" s="969">
        <v>0.0</v>
      </c>
      <c r="AO315" s="969">
        <v>0.0</v>
      </c>
      <c r="AP315" s="969">
        <v>0.0</v>
      </c>
      <c r="AQ315" s="969">
        <v>0.0</v>
      </c>
      <c r="AR315" s="969">
        <v>0.0</v>
      </c>
      <c r="AS315" s="969">
        <v>0.0</v>
      </c>
      <c r="AT315" s="969">
        <v>0.0</v>
      </c>
      <c r="AU315" s="969">
        <v>0.0</v>
      </c>
      <c r="AV315" s="969">
        <v>0.0</v>
      </c>
      <c r="AW315" s="969">
        <v>0.0</v>
      </c>
      <c r="AX315" s="969">
        <v>100.0</v>
      </c>
      <c r="AY315" s="969">
        <v>800.0</v>
      </c>
      <c r="AZ315" s="969">
        <v>500.0</v>
      </c>
      <c r="BA315" s="969">
        <v>5.0</v>
      </c>
      <c r="BB315" s="972">
        <v>4000.0</v>
      </c>
      <c r="BC315" s="972">
        <v>0.625</v>
      </c>
      <c r="BD315" s="969" t="s">
        <v>6</v>
      </c>
      <c r="BE315" s="969">
        <v>5.0</v>
      </c>
      <c r="BF315" s="969">
        <v>777.7777778</v>
      </c>
      <c r="BG315" s="969">
        <v>7.777777778E-4</v>
      </c>
      <c r="BH315" s="969">
        <v>15.0</v>
      </c>
      <c r="BI315" s="969">
        <v>110.0</v>
      </c>
      <c r="BJ315" s="969">
        <v>0.0</v>
      </c>
      <c r="BK315" s="969">
        <v>0.0</v>
      </c>
      <c r="BL315" s="969">
        <v>0.0</v>
      </c>
      <c r="BM315" s="969">
        <v>0.0</v>
      </c>
      <c r="BN315" s="969">
        <v>0.0</v>
      </c>
      <c r="BO315" s="969">
        <v>0.0</v>
      </c>
      <c r="BP315" s="969">
        <v>0.0</v>
      </c>
      <c r="BQ315" s="969">
        <v>0.0</v>
      </c>
      <c r="BR315" s="969">
        <v>0.0</v>
      </c>
      <c r="BS315" s="969">
        <v>196.4285714</v>
      </c>
      <c r="BT315" s="969">
        <v>0.0</v>
      </c>
      <c r="BU315" s="969">
        <v>0.0</v>
      </c>
      <c r="BV315" s="969">
        <v>0.0</v>
      </c>
      <c r="BW315" s="969">
        <v>0.0</v>
      </c>
      <c r="BX315" s="969">
        <v>0.0</v>
      </c>
      <c r="BY315" s="969">
        <v>0.0</v>
      </c>
      <c r="BZ315" s="969">
        <v>0.0</v>
      </c>
      <c r="CA315" s="969">
        <v>0.0</v>
      </c>
      <c r="CB315" s="969">
        <v>0.0</v>
      </c>
      <c r="CC315" s="969">
        <v>110.0</v>
      </c>
      <c r="CD315" s="969">
        <v>196.4285714</v>
      </c>
      <c r="CE315" s="969">
        <v>7.554945055</v>
      </c>
      <c r="CF315" s="969">
        <v>1175.213675</v>
      </c>
      <c r="CG315" s="969">
        <v>0.001175213675</v>
      </c>
      <c r="CH315" s="969">
        <v>13.97</v>
      </c>
      <c r="CI315" s="969">
        <v>72.67857143</v>
      </c>
      <c r="CJ315" s="969">
        <v>19.55494505</v>
      </c>
      <c r="CK315" s="969">
        <v>0.3259157509</v>
      </c>
      <c r="CL315" s="969">
        <v>0.005431929182</v>
      </c>
      <c r="CM315" s="969">
        <v>2.263303826E-4</v>
      </c>
      <c r="CN315" s="969">
        <v>1952.991453</v>
      </c>
      <c r="CO315" s="969">
        <v>1.952991453</v>
      </c>
      <c r="CP315" s="969">
        <v>0.001952991453</v>
      </c>
      <c r="CQ315" s="969">
        <v>0.001952991453</v>
      </c>
      <c r="CR315" s="962"/>
    </row>
    <row r="316">
      <c r="A316" s="940"/>
      <c r="B316" s="966"/>
      <c r="C316" s="962"/>
      <c r="D316" s="962"/>
      <c r="E316" s="962"/>
      <c r="F316" s="962"/>
      <c r="G316" s="969">
        <v>0.125</v>
      </c>
      <c r="H316" s="969">
        <v>8.0</v>
      </c>
      <c r="I316" s="969">
        <v>20.0</v>
      </c>
      <c r="J316" s="969">
        <v>8.0</v>
      </c>
      <c r="K316" s="969">
        <v>20.0</v>
      </c>
      <c r="L316" s="969">
        <v>2.5</v>
      </c>
      <c r="M316" s="969" t="s">
        <v>6</v>
      </c>
      <c r="N316" s="969" t="s">
        <v>6</v>
      </c>
      <c r="O316" s="969">
        <v>0.0</v>
      </c>
      <c r="P316" s="969">
        <v>0.0</v>
      </c>
      <c r="Q316" s="969">
        <v>0.0</v>
      </c>
      <c r="R316" s="969">
        <v>0.0</v>
      </c>
      <c r="S316" s="969">
        <v>0.0</v>
      </c>
      <c r="T316" s="969">
        <v>1.0</v>
      </c>
      <c r="U316" s="663" t="s">
        <v>6</v>
      </c>
      <c r="V316" s="663" t="s">
        <v>6</v>
      </c>
      <c r="W316" s="970" t="s">
        <v>6</v>
      </c>
      <c r="X316" s="969" t="s">
        <v>6</v>
      </c>
      <c r="Y316" s="970" t="s">
        <v>6</v>
      </c>
      <c r="Z316" s="663" t="s">
        <v>6</v>
      </c>
      <c r="AA316" s="969" t="s">
        <v>6</v>
      </c>
      <c r="AB316" s="663" t="s">
        <v>6</v>
      </c>
      <c r="AC316" s="663" t="s">
        <v>6</v>
      </c>
      <c r="AD316" s="971">
        <v>5.0</v>
      </c>
      <c r="AE316" s="969">
        <v>0.0</v>
      </c>
      <c r="AF316" s="969">
        <v>0.0</v>
      </c>
      <c r="AG316" s="969">
        <v>0.0</v>
      </c>
      <c r="AH316" s="969">
        <v>0.0</v>
      </c>
      <c r="AI316" s="969">
        <v>0.0</v>
      </c>
      <c r="AJ316" s="969">
        <v>0.0</v>
      </c>
      <c r="AK316" s="969">
        <v>0.0</v>
      </c>
      <c r="AL316" s="969">
        <v>0.0</v>
      </c>
      <c r="AM316" s="969">
        <v>0.0</v>
      </c>
      <c r="AN316" s="969">
        <v>0.0</v>
      </c>
      <c r="AO316" s="969">
        <v>0.0</v>
      </c>
      <c r="AP316" s="969">
        <v>0.0</v>
      </c>
      <c r="AQ316" s="969">
        <v>0.0</v>
      </c>
      <c r="AR316" s="969">
        <v>0.0</v>
      </c>
      <c r="AS316" s="969">
        <v>0.0</v>
      </c>
      <c r="AT316" s="969">
        <v>0.0</v>
      </c>
      <c r="AU316" s="969">
        <v>0.0</v>
      </c>
      <c r="AV316" s="969">
        <v>0.0</v>
      </c>
      <c r="AW316" s="969">
        <v>0.0</v>
      </c>
      <c r="AX316" s="969">
        <v>100.0</v>
      </c>
      <c r="AY316" s="969">
        <v>800.0</v>
      </c>
      <c r="AZ316" s="969">
        <v>500.0</v>
      </c>
      <c r="BA316" s="969">
        <v>5.0</v>
      </c>
      <c r="BB316" s="972">
        <v>4000.0</v>
      </c>
      <c r="BC316" s="972">
        <v>0.625</v>
      </c>
      <c r="BD316" s="969" t="s">
        <v>6</v>
      </c>
      <c r="BE316" s="969">
        <v>5.0</v>
      </c>
      <c r="BF316" s="969">
        <v>777.7777778</v>
      </c>
      <c r="BG316" s="969">
        <v>7.777777778E-4</v>
      </c>
      <c r="BH316" s="969">
        <v>15.0</v>
      </c>
      <c r="BI316" s="969">
        <v>110.0</v>
      </c>
      <c r="BJ316" s="969">
        <v>0.0</v>
      </c>
      <c r="BK316" s="969">
        <v>0.0</v>
      </c>
      <c r="BL316" s="969">
        <v>0.0</v>
      </c>
      <c r="BM316" s="969">
        <v>0.0</v>
      </c>
      <c r="BN316" s="969">
        <v>0.0</v>
      </c>
      <c r="BO316" s="969">
        <v>0.0</v>
      </c>
      <c r="BP316" s="969">
        <v>0.0</v>
      </c>
      <c r="BQ316" s="969">
        <v>0.0</v>
      </c>
      <c r="BR316" s="969">
        <v>0.0</v>
      </c>
      <c r="BS316" s="969">
        <v>196.4285714</v>
      </c>
      <c r="BT316" s="969">
        <v>0.0</v>
      </c>
      <c r="BU316" s="969">
        <v>0.0</v>
      </c>
      <c r="BV316" s="969">
        <v>0.0</v>
      </c>
      <c r="BW316" s="969">
        <v>0.0</v>
      </c>
      <c r="BX316" s="969">
        <v>0.0</v>
      </c>
      <c r="BY316" s="969">
        <v>0.0</v>
      </c>
      <c r="BZ316" s="969">
        <v>0.0</v>
      </c>
      <c r="CA316" s="969">
        <v>0.0</v>
      </c>
      <c r="CB316" s="969">
        <v>0.0</v>
      </c>
      <c r="CC316" s="969">
        <v>110.0</v>
      </c>
      <c r="CD316" s="969">
        <v>196.4285714</v>
      </c>
      <c r="CE316" s="969">
        <v>7.554945055</v>
      </c>
      <c r="CF316" s="969">
        <v>1175.213675</v>
      </c>
      <c r="CG316" s="969">
        <v>0.001175213675</v>
      </c>
      <c r="CH316" s="969">
        <v>13.97</v>
      </c>
      <c r="CI316" s="969">
        <v>72.67857143</v>
      </c>
      <c r="CJ316" s="969">
        <v>20.55494505</v>
      </c>
      <c r="CK316" s="969">
        <v>0.3425824176</v>
      </c>
      <c r="CL316" s="969">
        <v>0.00570970696</v>
      </c>
      <c r="CM316" s="969">
        <v>2.379044567E-4</v>
      </c>
      <c r="CN316" s="969">
        <v>1952.991453</v>
      </c>
      <c r="CO316" s="969">
        <v>1.952991453</v>
      </c>
      <c r="CP316" s="969">
        <v>0.001952991453</v>
      </c>
      <c r="CQ316" s="969">
        <v>0.001952991453</v>
      </c>
      <c r="CR316" s="962"/>
    </row>
    <row r="317">
      <c r="A317" s="940"/>
      <c r="B317" s="966"/>
      <c r="C317" s="962"/>
      <c r="D317" s="962"/>
      <c r="E317" s="962"/>
      <c r="F317" s="962"/>
      <c r="G317" s="969">
        <v>0.125</v>
      </c>
      <c r="H317" s="969">
        <v>8.0</v>
      </c>
      <c r="I317" s="969">
        <v>20.0</v>
      </c>
      <c r="J317" s="969">
        <v>8.0</v>
      </c>
      <c r="K317" s="969">
        <v>20.0</v>
      </c>
      <c r="L317" s="969">
        <v>2.5</v>
      </c>
      <c r="M317" s="969" t="s">
        <v>6</v>
      </c>
      <c r="N317" s="969" t="s">
        <v>6</v>
      </c>
      <c r="O317" s="969">
        <v>0.0</v>
      </c>
      <c r="P317" s="969">
        <v>0.0</v>
      </c>
      <c r="Q317" s="969">
        <v>0.0</v>
      </c>
      <c r="R317" s="969">
        <v>0.0</v>
      </c>
      <c r="S317" s="969">
        <v>0.0</v>
      </c>
      <c r="T317" s="969">
        <v>1.0</v>
      </c>
      <c r="U317" s="663" t="s">
        <v>6</v>
      </c>
      <c r="V317" s="663" t="s">
        <v>6</v>
      </c>
      <c r="W317" s="970" t="s">
        <v>6</v>
      </c>
      <c r="X317" s="969" t="s">
        <v>6</v>
      </c>
      <c r="Y317" s="970" t="s">
        <v>6</v>
      </c>
      <c r="Z317" s="663" t="s">
        <v>6</v>
      </c>
      <c r="AA317" s="969" t="s">
        <v>6</v>
      </c>
      <c r="AB317" s="663" t="s">
        <v>6</v>
      </c>
      <c r="AC317" s="663" t="s">
        <v>6</v>
      </c>
      <c r="AD317" s="971">
        <v>5.0</v>
      </c>
      <c r="AE317" s="969">
        <v>0.0</v>
      </c>
      <c r="AF317" s="969">
        <v>0.0</v>
      </c>
      <c r="AG317" s="969">
        <v>0.0</v>
      </c>
      <c r="AH317" s="969">
        <v>0.0</v>
      </c>
      <c r="AI317" s="969">
        <v>0.0</v>
      </c>
      <c r="AJ317" s="969">
        <v>0.0</v>
      </c>
      <c r="AK317" s="969">
        <v>0.0</v>
      </c>
      <c r="AL317" s="969">
        <v>0.0</v>
      </c>
      <c r="AM317" s="969">
        <v>0.0</v>
      </c>
      <c r="AN317" s="969">
        <v>0.0</v>
      </c>
      <c r="AO317" s="969">
        <v>0.0</v>
      </c>
      <c r="AP317" s="969">
        <v>0.0</v>
      </c>
      <c r="AQ317" s="969">
        <v>0.0</v>
      </c>
      <c r="AR317" s="969">
        <v>0.0</v>
      </c>
      <c r="AS317" s="969">
        <v>0.0</v>
      </c>
      <c r="AT317" s="969">
        <v>0.0</v>
      </c>
      <c r="AU317" s="969">
        <v>0.0</v>
      </c>
      <c r="AV317" s="969">
        <v>0.0</v>
      </c>
      <c r="AW317" s="969">
        <v>0.0</v>
      </c>
      <c r="AX317" s="969">
        <v>100.0</v>
      </c>
      <c r="AY317" s="969">
        <v>800.0</v>
      </c>
      <c r="AZ317" s="969">
        <v>500.0</v>
      </c>
      <c r="BA317" s="969">
        <v>5.0</v>
      </c>
      <c r="BB317" s="972">
        <v>4000.0</v>
      </c>
      <c r="BC317" s="972">
        <v>0.625</v>
      </c>
      <c r="BD317" s="969" t="s">
        <v>6</v>
      </c>
      <c r="BE317" s="969">
        <v>5.0</v>
      </c>
      <c r="BF317" s="969">
        <v>777.7777778</v>
      </c>
      <c r="BG317" s="969">
        <v>7.777777778E-4</v>
      </c>
      <c r="BH317" s="969">
        <v>15.0</v>
      </c>
      <c r="BI317" s="969">
        <v>110.0</v>
      </c>
      <c r="BJ317" s="969">
        <v>0.0</v>
      </c>
      <c r="BK317" s="969">
        <v>0.0</v>
      </c>
      <c r="BL317" s="969">
        <v>0.0</v>
      </c>
      <c r="BM317" s="969">
        <v>0.0</v>
      </c>
      <c r="BN317" s="969">
        <v>0.0</v>
      </c>
      <c r="BO317" s="969">
        <v>0.0</v>
      </c>
      <c r="BP317" s="969">
        <v>0.0</v>
      </c>
      <c r="BQ317" s="969">
        <v>0.0</v>
      </c>
      <c r="BR317" s="969">
        <v>0.0</v>
      </c>
      <c r="BS317" s="969">
        <v>196.4285714</v>
      </c>
      <c r="BT317" s="969">
        <v>0.0</v>
      </c>
      <c r="BU317" s="969">
        <v>0.0</v>
      </c>
      <c r="BV317" s="969">
        <v>0.0</v>
      </c>
      <c r="BW317" s="969">
        <v>0.0</v>
      </c>
      <c r="BX317" s="969">
        <v>0.0</v>
      </c>
      <c r="BY317" s="969">
        <v>0.0</v>
      </c>
      <c r="BZ317" s="969">
        <v>0.0</v>
      </c>
      <c r="CA317" s="969">
        <v>0.0</v>
      </c>
      <c r="CB317" s="969">
        <v>0.0</v>
      </c>
      <c r="CC317" s="969">
        <v>110.0</v>
      </c>
      <c r="CD317" s="969">
        <v>196.4285714</v>
      </c>
      <c r="CE317" s="969">
        <v>7.554945055</v>
      </c>
      <c r="CF317" s="969">
        <v>1175.213675</v>
      </c>
      <c r="CG317" s="969">
        <v>0.001175213675</v>
      </c>
      <c r="CH317" s="969">
        <v>13.97</v>
      </c>
      <c r="CI317" s="969">
        <v>72.67857143</v>
      </c>
      <c r="CJ317" s="969">
        <v>20.55494505</v>
      </c>
      <c r="CK317" s="969">
        <v>0.3425824176</v>
      </c>
      <c r="CL317" s="969">
        <v>0.00570970696</v>
      </c>
      <c r="CM317" s="969">
        <v>2.379044567E-4</v>
      </c>
      <c r="CN317" s="969">
        <v>1952.991453</v>
      </c>
      <c r="CO317" s="969">
        <v>1.952991453</v>
      </c>
      <c r="CP317" s="969">
        <v>0.001952991453</v>
      </c>
      <c r="CQ317" s="969">
        <v>0.001952991453</v>
      </c>
      <c r="CR317" s="962"/>
    </row>
  </sheetData>
  <mergeCells count="83">
    <mergeCell ref="AQ2:AW2"/>
    <mergeCell ref="AX1:BH2"/>
    <mergeCell ref="AF3:AG3"/>
    <mergeCell ref="AD3:AE3"/>
    <mergeCell ref="AD1:AW1"/>
    <mergeCell ref="AD2:AJ2"/>
    <mergeCell ref="AK2:AP2"/>
    <mergeCell ref="BS3:BU3"/>
    <mergeCell ref="BI1:CB1"/>
    <mergeCell ref="BS2:CB2"/>
    <mergeCell ref="BV3:CB3"/>
    <mergeCell ref="CN1:CQ2"/>
    <mergeCell ref="CJ1:CM2"/>
    <mergeCell ref="CN3:CQ3"/>
    <mergeCell ref="CJ3:CM3"/>
    <mergeCell ref="CR1:CR4"/>
    <mergeCell ref="CD3:CD4"/>
    <mergeCell ref="CC3:CC4"/>
    <mergeCell ref="CE3:CE4"/>
    <mergeCell ref="CI3:CI4"/>
    <mergeCell ref="CC1:CI2"/>
    <mergeCell ref="AA2:AA4"/>
    <mergeCell ref="AC3:AC4"/>
    <mergeCell ref="AB3:AB4"/>
    <mergeCell ref="AB2:AC2"/>
    <mergeCell ref="V2:V4"/>
    <mergeCell ref="U2:U4"/>
    <mergeCell ref="X2:X4"/>
    <mergeCell ref="Y2:Y4"/>
    <mergeCell ref="W2:W4"/>
    <mergeCell ref="P2:S3"/>
    <mergeCell ref="M2:O3"/>
    <mergeCell ref="H2:K3"/>
    <mergeCell ref="C2:F3"/>
    <mergeCell ref="B2:B4"/>
    <mergeCell ref="AK3:AM3"/>
    <mergeCell ref="AH3:AJ3"/>
    <mergeCell ref="A5:A10"/>
    <mergeCell ref="Z2:Z4"/>
    <mergeCell ref="A1:F1"/>
    <mergeCell ref="G1:AC1"/>
    <mergeCell ref="G2:G3"/>
    <mergeCell ref="A2:A4"/>
    <mergeCell ref="T2:T4"/>
    <mergeCell ref="L2:L4"/>
    <mergeCell ref="A98:A111"/>
    <mergeCell ref="A87:A91"/>
    <mergeCell ref="A112:A127"/>
    <mergeCell ref="A139:A156"/>
    <mergeCell ref="A128:A138"/>
    <mergeCell ref="A34:A49"/>
    <mergeCell ref="A19:A22"/>
    <mergeCell ref="A23:A33"/>
    <mergeCell ref="A178:A197"/>
    <mergeCell ref="A174:A177"/>
    <mergeCell ref="A198:A220"/>
    <mergeCell ref="A157:A173"/>
    <mergeCell ref="A73:A79"/>
    <mergeCell ref="A11:A18"/>
    <mergeCell ref="A221:A243"/>
    <mergeCell ref="A244:A266"/>
    <mergeCell ref="A92:A97"/>
    <mergeCell ref="A80:A86"/>
    <mergeCell ref="A50:A56"/>
    <mergeCell ref="BI3:BK3"/>
    <mergeCell ref="BH3:BH4"/>
    <mergeCell ref="BL3:BR3"/>
    <mergeCell ref="BI2:BR2"/>
    <mergeCell ref="BE3:BE4"/>
    <mergeCell ref="AZ3:AZ4"/>
    <mergeCell ref="BA3:BA4"/>
    <mergeCell ref="BC3:BC4"/>
    <mergeCell ref="BD3:BD4"/>
    <mergeCell ref="BB3:BB4"/>
    <mergeCell ref="AX3:AX4"/>
    <mergeCell ref="BF3:BG3"/>
    <mergeCell ref="AS3:AV3"/>
    <mergeCell ref="AN3:AO3"/>
    <mergeCell ref="AQ3:AR3"/>
    <mergeCell ref="CF3:CG3"/>
    <mergeCell ref="CH3:CH4"/>
    <mergeCell ref="A67:A72"/>
    <mergeCell ref="A57:A66"/>
  </mergeCells>
  <conditionalFormatting sqref="B5:CR317">
    <cfRule type="expression" dxfId="2" priority="1">
      <formula>ISEVEN(ROW())</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4.43" defaultRowHeight="15.75"/>
  <cols>
    <col customWidth="1" min="1" max="1" width="9.43"/>
    <col customWidth="1" min="2" max="2" width="35.29"/>
    <col customWidth="1" min="3" max="3" width="7.29"/>
    <col customWidth="1" min="4" max="6" width="3.0"/>
    <col customWidth="1" hidden="1" min="7" max="7" width="9.43"/>
    <col customWidth="1" hidden="1" min="8" max="12" width="7.29"/>
    <col customWidth="1" hidden="1" min="13" max="13" width="11.57"/>
    <col customWidth="1" min="14" max="14" width="14.43"/>
    <col customWidth="1" min="15" max="15" width="11.57"/>
    <col customWidth="1" hidden="1" min="16" max="19" width="8.71"/>
    <col customWidth="1" hidden="1" min="20" max="20" width="8.0"/>
    <col customWidth="1" min="21" max="21" width="10.86"/>
    <col customWidth="1" hidden="1" min="22" max="25" width="10.86"/>
    <col customWidth="1" hidden="1" min="26" max="27" width="11.57"/>
    <col customWidth="1" hidden="1" min="28" max="29" width="8.71"/>
    <col customWidth="1" min="30" max="49" width="7.29"/>
    <col customWidth="1" min="50" max="55" width="10.14"/>
    <col customWidth="1" min="56" max="56" width="9.43"/>
    <col customWidth="1" min="57" max="60" width="10.14"/>
    <col customWidth="1" min="61" max="68" width="7.29"/>
    <col customWidth="1" hidden="1" min="69" max="69" width="7.29"/>
    <col customWidth="1" min="70" max="78" width="7.29"/>
    <col customWidth="1" hidden="1" min="79" max="79" width="7.29"/>
    <col customWidth="1" min="80" max="80" width="7.29"/>
    <col customWidth="1" min="81" max="83" width="10.14"/>
    <col customWidth="1" min="84" max="87" width="10.86"/>
    <col customWidth="1" min="88" max="91" width="9.43"/>
    <col customWidth="1" min="92" max="95" width="10.86"/>
    <col customWidth="1" hidden="1" min="96" max="96" width="9.86"/>
  </cols>
  <sheetData>
    <row r="1">
      <c r="A1" s="973" t="s">
        <v>0</v>
      </c>
      <c r="G1" s="922" t="s">
        <v>807</v>
      </c>
      <c r="AD1" s="974" t="s">
        <v>808</v>
      </c>
      <c r="AX1" s="975" t="s">
        <v>809</v>
      </c>
      <c r="BI1" s="976" t="s">
        <v>810</v>
      </c>
      <c r="CC1" s="977" t="s">
        <v>811</v>
      </c>
      <c r="CJ1" s="978" t="s">
        <v>812</v>
      </c>
      <c r="CN1" s="979" t="s">
        <v>1096</v>
      </c>
      <c r="CR1" s="980" t="s">
        <v>814</v>
      </c>
    </row>
    <row r="2">
      <c r="A2" s="981" t="s">
        <v>5626</v>
      </c>
      <c r="G2" s="932" t="s">
        <v>816</v>
      </c>
      <c r="H2" s="977" t="s">
        <v>817</v>
      </c>
      <c r="L2" s="982" t="s">
        <v>1401</v>
      </c>
      <c r="M2" s="983" t="s">
        <v>820</v>
      </c>
      <c r="P2" s="984" t="s">
        <v>821</v>
      </c>
      <c r="T2" s="985" t="s">
        <v>819</v>
      </c>
      <c r="U2" s="986" t="s">
        <v>822</v>
      </c>
      <c r="V2" s="987" t="s">
        <v>823</v>
      </c>
      <c r="W2" s="988" t="s">
        <v>824</v>
      </c>
      <c r="X2" s="985" t="s">
        <v>825</v>
      </c>
      <c r="Y2" s="984" t="s">
        <v>829</v>
      </c>
      <c r="Z2" s="989" t="s">
        <v>826</v>
      </c>
      <c r="AA2" s="988" t="s">
        <v>827</v>
      </c>
      <c r="AB2" s="990" t="s">
        <v>828</v>
      </c>
      <c r="AD2" s="991" t="s">
        <v>830</v>
      </c>
      <c r="AK2" s="980" t="s">
        <v>831</v>
      </c>
      <c r="AQ2" s="975" t="s">
        <v>832</v>
      </c>
      <c r="BI2" s="979" t="s">
        <v>833</v>
      </c>
      <c r="BS2" s="991" t="s">
        <v>834</v>
      </c>
    </row>
    <row r="3">
      <c r="A3" s="992" t="s">
        <v>837</v>
      </c>
      <c r="B3" s="993" t="s">
        <v>838</v>
      </c>
      <c r="C3" s="994" t="s">
        <v>839</v>
      </c>
      <c r="AB3" s="995" t="s">
        <v>840</v>
      </c>
      <c r="AC3" s="995" t="s">
        <v>841</v>
      </c>
      <c r="AD3" s="983" t="s">
        <v>842</v>
      </c>
      <c r="AF3" s="988" t="s">
        <v>843</v>
      </c>
      <c r="AH3" s="989" t="s">
        <v>136</v>
      </c>
      <c r="AK3" s="983" t="s">
        <v>844</v>
      </c>
      <c r="AN3" s="990" t="s">
        <v>845</v>
      </c>
      <c r="AP3" s="989" t="s">
        <v>136</v>
      </c>
      <c r="AQ3" s="983" t="s">
        <v>835</v>
      </c>
      <c r="AS3" s="996" t="s">
        <v>846</v>
      </c>
      <c r="AW3" s="997" t="s">
        <v>847</v>
      </c>
      <c r="AX3" s="984" t="s">
        <v>848</v>
      </c>
      <c r="AY3" s="932" t="s">
        <v>849</v>
      </c>
      <c r="AZ3" s="985" t="s">
        <v>851</v>
      </c>
      <c r="BA3" s="984" t="s">
        <v>852</v>
      </c>
      <c r="BB3" s="998" t="s">
        <v>853</v>
      </c>
      <c r="BC3" s="999" t="s">
        <v>854</v>
      </c>
      <c r="BD3" s="985" t="s">
        <v>850</v>
      </c>
      <c r="BE3" s="984" t="s">
        <v>856</v>
      </c>
      <c r="BF3" s="985" t="s">
        <v>857</v>
      </c>
      <c r="BH3" s="984" t="s">
        <v>858</v>
      </c>
      <c r="BI3" s="983" t="s">
        <v>859</v>
      </c>
      <c r="BL3" s="977" t="s">
        <v>860</v>
      </c>
      <c r="BS3" s="983" t="s">
        <v>859</v>
      </c>
      <c r="BV3" s="977" t="s">
        <v>860</v>
      </c>
      <c r="CC3" s="984" t="s">
        <v>861</v>
      </c>
      <c r="CD3" s="1000" t="s">
        <v>862</v>
      </c>
      <c r="CE3" s="984" t="s">
        <v>865</v>
      </c>
      <c r="CF3" s="1000" t="s">
        <v>866</v>
      </c>
      <c r="CH3" s="984" t="s">
        <v>1277</v>
      </c>
      <c r="CI3" s="1000" t="s">
        <v>1278</v>
      </c>
      <c r="CJ3" s="1001" t="s">
        <v>1402</v>
      </c>
      <c r="CN3" s="979" t="s">
        <v>1279</v>
      </c>
    </row>
    <row r="4">
      <c r="C4" s="1002" t="s">
        <v>870</v>
      </c>
      <c r="D4" s="1002" t="s">
        <v>871</v>
      </c>
      <c r="E4" s="1002" t="s">
        <v>872</v>
      </c>
      <c r="F4" s="1002" t="s">
        <v>873</v>
      </c>
      <c r="G4" s="950" t="s">
        <v>874</v>
      </c>
      <c r="H4" s="1003" t="s">
        <v>875</v>
      </c>
      <c r="I4" s="1003" t="s">
        <v>876</v>
      </c>
      <c r="J4" s="1004" t="s">
        <v>875</v>
      </c>
      <c r="K4" s="1004" t="s">
        <v>876</v>
      </c>
      <c r="M4" s="1005" t="s">
        <v>877</v>
      </c>
      <c r="N4" s="1005" t="s">
        <v>878</v>
      </c>
      <c r="O4" s="1005" t="s">
        <v>879</v>
      </c>
      <c r="P4" s="1003" t="s">
        <v>880</v>
      </c>
      <c r="Q4" s="1006" t="s">
        <v>880</v>
      </c>
      <c r="R4" s="1007" t="s">
        <v>1403</v>
      </c>
      <c r="S4" s="1006" t="s">
        <v>882</v>
      </c>
      <c r="AD4" s="1005" t="s">
        <v>883</v>
      </c>
      <c r="AE4" s="1005" t="s">
        <v>884</v>
      </c>
      <c r="AF4" s="1008" t="s">
        <v>885</v>
      </c>
      <c r="AG4" s="1008" t="s">
        <v>886</v>
      </c>
      <c r="AH4" s="1009" t="s">
        <v>887</v>
      </c>
      <c r="AI4" s="1009" t="s">
        <v>870</v>
      </c>
      <c r="AJ4" s="1009" t="s">
        <v>888</v>
      </c>
      <c r="AK4" s="1005" t="s">
        <v>889</v>
      </c>
      <c r="AL4" s="1005" t="s">
        <v>890</v>
      </c>
      <c r="AM4" s="1005" t="s">
        <v>891</v>
      </c>
      <c r="AN4" s="995" t="s">
        <v>892</v>
      </c>
      <c r="AO4" s="995" t="s">
        <v>835</v>
      </c>
      <c r="AP4" s="1009" t="s">
        <v>893</v>
      </c>
      <c r="AQ4" s="1005" t="s">
        <v>894</v>
      </c>
      <c r="AR4" s="1005" t="s">
        <v>895</v>
      </c>
      <c r="AS4" s="1006" t="s">
        <v>897</v>
      </c>
      <c r="AT4" s="1006" t="s">
        <v>898</v>
      </c>
      <c r="AU4" s="1006" t="s">
        <v>899</v>
      </c>
      <c r="AV4" s="1006" t="s">
        <v>900</v>
      </c>
      <c r="AW4" s="1010" t="s">
        <v>901</v>
      </c>
      <c r="AY4" s="950" t="s">
        <v>902</v>
      </c>
      <c r="BF4" s="1011" t="s">
        <v>882</v>
      </c>
      <c r="BG4" s="1011" t="s">
        <v>903</v>
      </c>
      <c r="BI4" s="1008" t="s">
        <v>83</v>
      </c>
      <c r="BJ4" s="1012" t="s">
        <v>88</v>
      </c>
      <c r="BK4" s="995" t="s">
        <v>92</v>
      </c>
      <c r="BL4" s="1011" t="s">
        <v>96</v>
      </c>
      <c r="BM4" s="1004" t="s">
        <v>100</v>
      </c>
      <c r="BN4" s="1007" t="s">
        <v>104</v>
      </c>
      <c r="BO4" s="1005" t="s">
        <v>108</v>
      </c>
      <c r="BP4" s="1010" t="s">
        <v>112</v>
      </c>
      <c r="BQ4" s="993" t="s">
        <v>115</v>
      </c>
      <c r="BR4" s="1002" t="s">
        <v>904</v>
      </c>
      <c r="BS4" s="1008" t="s">
        <v>83</v>
      </c>
      <c r="BT4" s="1012" t="s">
        <v>88</v>
      </c>
      <c r="BU4" s="995" t="s">
        <v>92</v>
      </c>
      <c r="BV4" s="1011" t="s">
        <v>96</v>
      </c>
      <c r="BW4" s="1004" t="s">
        <v>100</v>
      </c>
      <c r="BX4" s="1007" t="s">
        <v>104</v>
      </c>
      <c r="BY4" s="1005" t="s">
        <v>108</v>
      </c>
      <c r="BZ4" s="1010" t="s">
        <v>112</v>
      </c>
      <c r="CA4" s="993" t="s">
        <v>115</v>
      </c>
      <c r="CB4" s="1002" t="s">
        <v>904</v>
      </c>
      <c r="CF4" s="1010" t="s">
        <v>882</v>
      </c>
      <c r="CG4" s="1010" t="s">
        <v>903</v>
      </c>
      <c r="CJ4" s="995" t="s">
        <v>905</v>
      </c>
      <c r="CK4" s="1006" t="s">
        <v>906</v>
      </c>
      <c r="CL4" s="1004" t="s">
        <v>907</v>
      </c>
      <c r="CM4" s="1010" t="s">
        <v>1099</v>
      </c>
      <c r="CN4" s="1005" t="s">
        <v>882</v>
      </c>
      <c r="CO4" s="1008" t="s">
        <v>908</v>
      </c>
      <c r="CP4" s="1009" t="s">
        <v>909</v>
      </c>
      <c r="CQ4" s="1012" t="s">
        <v>903</v>
      </c>
    </row>
    <row r="5">
      <c r="A5" s="990" t="s">
        <v>911</v>
      </c>
      <c r="B5" s="1013" t="s">
        <v>912</v>
      </c>
      <c r="C5" s="969" t="s">
        <v>886</v>
      </c>
      <c r="D5" s="969">
        <v>1.0</v>
      </c>
      <c r="E5" s="969">
        <v>6.0</v>
      </c>
      <c r="F5" s="969">
        <v>2.0</v>
      </c>
      <c r="G5" s="1014" t="str">
        <f>IF(IFERROR('Blocks A'!G5-'Pre-1.095 (Hard Copy)'!G5, 0)=0, " ", ('Blocks A'!G5-'Pre-1.095 (Hard Copy)'!G5))</f>
        <v> </v>
      </c>
      <c r="H5" s="1014" t="str">
        <f>IF(IFERROR('Blocks A'!H5-'Pre-1.095 (Hard Copy)'!H5, 0)=0, " ", ('Blocks A'!H5-'Pre-1.095 (Hard Copy)'!H5))</f>
        <v> </v>
      </c>
      <c r="I5" s="1014" t="str">
        <f>IF(IFERROR('Blocks A'!I5-'Pre-1.095 (Hard Copy)'!I5, 0)=0, " ", ('Blocks A'!I5-'Pre-1.095 (Hard Copy)'!I5))</f>
        <v> </v>
      </c>
      <c r="J5" s="1014" t="str">
        <f>IF(IFERROR('Blocks A'!J5-'Pre-1.095 (Hard Copy)'!J5, 0)=0, " ", ('Blocks A'!J5-'Pre-1.095 (Hard Copy)'!J5))</f>
        <v> </v>
      </c>
      <c r="K5" s="1014" t="str">
        <f>IF(IFERROR('Blocks A'!K5-'Pre-1.095 (Hard Copy)'!K5, 0)=0, " ", ('Blocks A'!K5-'Pre-1.095 (Hard Copy)'!K5))</f>
        <v> </v>
      </c>
      <c r="L5" s="1014" t="str">
        <f>IF(IFERROR('Blocks A'!L5-'Pre-1.095 (Hard Copy)'!L5, 0)=0, " ", ('Blocks A'!L5-'Pre-1.095 (Hard Copy)'!L5))</f>
        <v> </v>
      </c>
      <c r="M5" s="1014" t="str">
        <f>IF(IFERROR('Blocks A'!N5-'Pre-1.095 (Hard Copy)'!M5, 0)=0, " ", ('Blocks A'!N5-'Pre-1.095 (Hard Copy)'!M5))</f>
        <v> </v>
      </c>
      <c r="N5" s="1014" t="str">
        <f>IF(IFERROR('Blocks A'!O5-'Pre-1.095 (Hard Copy)'!N5, 0)=0, " ", ('Blocks A'!O5-'Pre-1.095 (Hard Copy)'!N5))</f>
        <v> </v>
      </c>
      <c r="O5" s="1014" t="str">
        <f>IF(IFERROR('Blocks A'!P5-'Pre-1.095 (Hard Copy)'!O5, 0)=0, " ", ('Blocks A'!P5-'Pre-1.095 (Hard Copy)'!O5))</f>
        <v> </v>
      </c>
      <c r="P5" s="1014" t="str">
        <f>IF(IFERROR('Blocks A'!Q5-'Pre-1.095 (Hard Copy)'!P5, 0)=0, " ", ('Blocks A'!Q5-'Pre-1.095 (Hard Copy)'!P5))</f>
        <v> </v>
      </c>
      <c r="Q5" s="1014" t="str">
        <f>IF(IFERROR('Blocks A'!R5-'Pre-1.095 (Hard Copy)'!Q5, 0)=0, " ", ('Blocks A'!R5-'Pre-1.095 (Hard Copy)'!Q5))</f>
        <v> </v>
      </c>
      <c r="R5" s="1014" t="str">
        <f>IF(IFERROR('Blocks A'!S5-'Pre-1.095 (Hard Copy)'!R5, 0)=0, " ", ('Blocks A'!S5-'Pre-1.095 (Hard Copy)'!R5))</f>
        <v> </v>
      </c>
      <c r="S5" s="1014" t="str">
        <f>IF(IFERROR('Blocks A'!T5-'Pre-1.095 (Hard Copy)'!S5, 0)=0, " ", ('Blocks A'!T5-'Pre-1.095 (Hard Copy)'!S5))</f>
        <v> </v>
      </c>
      <c r="T5" s="1014" t="str">
        <f>IF(IFERROR('Blocks A'!M5-'Pre-1.095 (Hard Copy)'!T5, 0)=0, " ", ('Blocks A'!M5-'Pre-1.095 (Hard Copy)'!T5))</f>
        <v> </v>
      </c>
      <c r="U5" s="1014" t="str">
        <f>IF(IFERROR('Blocks A'!U5-'Pre-1.095 (Hard Copy)'!U5, 0)=0, " ", ('Blocks A'!U5-'Pre-1.095 (Hard Copy)'!U5))</f>
        <v> </v>
      </c>
      <c r="V5" s="1014" t="str">
        <f>IF(IFERROR('Blocks A'!V5-'Pre-1.095 (Hard Copy)'!V5, 0)=0, " ", ('Blocks A'!V5-'Pre-1.095 (Hard Copy)'!V5))</f>
        <v> </v>
      </c>
      <c r="W5" s="1014" t="str">
        <f>IF(IFERROR('Blocks A'!W5-'Pre-1.095 (Hard Copy)'!W5, 0)=0, " ", ('Blocks A'!W5-'Pre-1.095 (Hard Copy)'!W5))</f>
        <v> </v>
      </c>
      <c r="X5" s="1014" t="str">
        <f>IF(IFERROR('Blocks A'!X5-'Pre-1.095 (Hard Copy)'!X5, 0)=0, " ", ('Blocks A'!X5-'Pre-1.095 (Hard Copy)'!X5))</f>
        <v> </v>
      </c>
      <c r="Y5" s="1014" t="str">
        <f>IF(IFERROR('Blocks A'!AC5-'Pre-1.095 (Hard Copy)'!Y5, 0)=0, " ", ('Blocks A'!AC5-'Pre-1.095 (Hard Copy)'!Y5))</f>
        <v> </v>
      </c>
      <c r="Z5" s="1014" t="str">
        <f>IF(IFERROR('Blocks A'!Y5-'Pre-1.095 (Hard Copy)'!Z5, 0)=0, " ", ('Blocks A'!Y5-'Pre-1.095 (Hard Copy)'!Z5))</f>
        <v> </v>
      </c>
      <c r="AA5" s="1014" t="str">
        <f>IF(IFERROR('Blocks A'!Z5-'Pre-1.095 (Hard Copy)'!AA5, 0)=0, " ", ('Blocks A'!Z5-'Pre-1.095 (Hard Copy)'!AA5))</f>
        <v> </v>
      </c>
      <c r="AB5" s="1014" t="str">
        <f>IF(IFERROR('Blocks A'!AA5-'Pre-1.095 (Hard Copy)'!AB5, 0)=0, " ", ('Blocks A'!AA5-'Pre-1.095 (Hard Copy)'!AB5))</f>
        <v> </v>
      </c>
      <c r="AC5" s="1014" t="str">
        <f>IF(IFERROR('Blocks A'!AB5-'Pre-1.095 (Hard Copy)'!AC5, 0)=0, " ", ('Blocks A'!AB5-'Pre-1.095 (Hard Copy)'!AC5))</f>
        <v> </v>
      </c>
      <c r="AD5" s="1014" t="str">
        <f>IF(IFERROR('Blocks A'!AY5-'Pre-1.095 (Hard Copy)'!AD5, 0)=0, " ", ('Blocks A'!AY5-'Pre-1.095 (Hard Copy)'!AD5))</f>
        <v> </v>
      </c>
      <c r="AE5" s="1014" t="str">
        <f>IF(IFERROR('Blocks A'!AZ5-'Pre-1.095 (Hard Copy)'!AE5, 0)=0, " ", ('Blocks A'!AZ5-'Pre-1.095 (Hard Copy)'!AE5))</f>
        <v> </v>
      </c>
      <c r="AF5" s="1014" t="str">
        <f>IF(IFERROR('Blocks A'!BA5-'Pre-1.095 (Hard Copy)'!AF5, 0)=0, " ", ('Blocks A'!BA5-'Pre-1.095 (Hard Copy)'!AF5))</f>
        <v> </v>
      </c>
      <c r="AG5" s="1014" t="str">
        <f>IF(IFERROR('Blocks A'!BB5-'Pre-1.095 (Hard Copy)'!AG5, 0)=0, " ", ('Blocks A'!BB5-'Pre-1.095 (Hard Copy)'!AG5))</f>
        <v> </v>
      </c>
      <c r="AH5" s="1014" t="str">
        <f>IF(IFERROR('Blocks A'!BC5-'Pre-1.095 (Hard Copy)'!AH5, 0)=0, " ", ('Blocks A'!BC5-'Pre-1.095 (Hard Copy)'!AH5))</f>
        <v> </v>
      </c>
      <c r="AI5" s="1014" t="str">
        <f>IF(IFERROR('Blocks A'!BJ5-'Pre-1.095 (Hard Copy)'!AI5, 0)=0, " ", ('Blocks A'!BJ5-'Pre-1.095 (Hard Copy)'!AI5))</f>
        <v> </v>
      </c>
      <c r="AJ5" s="1014" t="str">
        <f>IF(IFERROR('Blocks A'!BD5-'Pre-1.095 (Hard Copy)'!AJ5, 0)=0, " ", ('Blocks A'!BD5-'Pre-1.095 (Hard Copy)'!AJ5))</f>
        <v> </v>
      </c>
      <c r="AK5" s="1014" t="str">
        <f>IF(IFERROR('Blocks A'!BE5-'Pre-1.095 (Hard Copy)'!AK5, 0)=0, " ", ('Blocks A'!BE5-'Pre-1.095 (Hard Copy)'!AK5))</f>
        <v> </v>
      </c>
      <c r="AL5" s="1014" t="str">
        <f>IF(IFERROR('Blocks A'!BF5-'Pre-1.095 (Hard Copy)'!AL5, 0)=0, " ", ('Blocks A'!BF5-'Pre-1.095 (Hard Copy)'!AL5))</f>
        <v> </v>
      </c>
      <c r="AM5" s="1014" t="str">
        <f>IF(IFERROR('Blocks A'!BG5-'Pre-1.095 (Hard Copy)'!AM5, 0)=0, " ", ('Blocks A'!BG5-'Pre-1.095 (Hard Copy)'!AM5))</f>
        <v> </v>
      </c>
      <c r="AN5" s="1014" t="str">
        <f>IF(IFERROR('Blocks A'!BH5-'Pre-1.095 (Hard Copy)'!AN5, 0)=0, " ", ('Blocks A'!BH5-'Pre-1.095 (Hard Copy)'!AN5))</f>
        <v> </v>
      </c>
      <c r="AO5" s="1014" t="str">
        <f>IF(IFERROR('Blocks A'!BI5-'Pre-1.095 (Hard Copy)'!AO5, 0)=0, " ", ('Blocks A'!BI5-'Pre-1.095 (Hard Copy)'!AO5))</f>
        <v> </v>
      </c>
      <c r="AP5" s="1014" t="str">
        <f>IF(IFERROR('Blocks A'!BK5-'Pre-1.095 (Hard Copy)'!AP5, 0)=0, " ", ('Blocks A'!BK5-'Pre-1.095 (Hard Copy)'!AP5))</f>
        <v> </v>
      </c>
      <c r="AQ5" s="1014" t="str">
        <f>IF(IFERROR('Blocks A'!BL5-'Pre-1.095 (Hard Copy)'!AQ5, 0)=0, " ", ('Blocks A'!BL5-'Pre-1.095 (Hard Copy)'!AQ5))</f>
        <v> </v>
      </c>
      <c r="AR5" s="1014" t="str">
        <f>IF(IFERROR('Blocks A'!BM5-'Pre-1.095 (Hard Copy)'!AR5, 0)=0, " ", ('Blocks A'!BM5-'Pre-1.095 (Hard Copy)'!AR5))</f>
        <v> </v>
      </c>
      <c r="AS5" s="1014" t="str">
        <f>IF(IFERROR('Blocks A'!BO5-'Pre-1.095 (Hard Copy)'!AS5, 0)=0, " ", ('Blocks A'!BO5-'Pre-1.095 (Hard Copy)'!AS5))</f>
        <v> </v>
      </c>
      <c r="AT5" s="1014" t="str">
        <f>IF(IFERROR('Blocks A'!BP5-'Pre-1.095 (Hard Copy)'!AT5, 0)=0, " ", ('Blocks A'!BP5-'Pre-1.095 (Hard Copy)'!AT5))</f>
        <v> </v>
      </c>
      <c r="AU5" s="1014" t="str">
        <f>IF(IFERROR('Blocks A'!BQ5-'Pre-1.095 (Hard Copy)'!AU5, 0)=0, " ", ('Blocks A'!BQ5-'Pre-1.095 (Hard Copy)'!AU5))</f>
        <v> </v>
      </c>
      <c r="AV5" s="1014" t="str">
        <f>IF(IFERROR('Blocks A'!BR5-'Pre-1.095 (Hard Copy)'!AV5, 0)=0, " ", ('Blocks A'!BR5-'Pre-1.095 (Hard Copy)'!AV5))</f>
        <v> </v>
      </c>
      <c r="AW5" s="1014" t="str">
        <f>IF(IFERROR('Blocks A'!BS5-'Pre-1.095 (Hard Copy)'!AW5, 0)=0, " ", ('Blocks A'!BS5-'Pre-1.095 (Hard Copy)'!AW5))</f>
        <v> </v>
      </c>
      <c r="AX5" s="1014" t="str">
        <f>IF(IFERROR('Blocks A'!BT5-'Pre-1.095 (Hard Copy)'!AX5, 0)=0, " ", ('Blocks A'!BT5-'Pre-1.095 (Hard Copy)'!AX5))</f>
        <v> </v>
      </c>
      <c r="AY5" s="1014" t="str">
        <f>IF(IFERROR('Blocks A'!BU5-'Pre-1.095 (Hard Copy)'!AY5, 0)=0, " ", ('Blocks A'!BU5-'Pre-1.095 (Hard Copy)'!AY5))</f>
        <v>+0</v>
      </c>
      <c r="AZ5" s="1014" t="str">
        <f>IF(IFERROR('Blocks A'!BW5-'Pre-1.095 (Hard Copy)'!AZ5, 0)=0, " ", ('Blocks A'!BW5-'Pre-1.095 (Hard Copy)'!AZ5))</f>
        <v> </v>
      </c>
      <c r="BA5" s="1014" t="str">
        <f>IF(IFERROR('Blocks A'!BX5-'Pre-1.095 (Hard Copy)'!BA5, 0)=0, " ", ('Blocks A'!BX5-'Pre-1.095 (Hard Copy)'!BA5))</f>
        <v>-0</v>
      </c>
      <c r="BB5" s="1014" t="str">
        <f>IF(IFERROR('Blocks A'!BY5-'Pre-1.095 (Hard Copy)'!BB5, 0)=0, " ", ('Blocks A'!BY5-'Pre-1.095 (Hard Copy)'!BB5))</f>
        <v>+0</v>
      </c>
      <c r="BC5" s="1015" t="str">
        <f>IF(IFERROR('Blocks A'!BZ5-'Pre-1.095 (Hard Copy)'!BC5, 0)=0, " ", ('Blocks A'!BZ5-'Pre-1.095 (Hard Copy)'!BC5))</f>
        <v>-0.0</v>
      </c>
      <c r="BD5" s="1014" t="str">
        <f>IF(IFERROR('Blocks A'!BV5-'Pre-1.095 (Hard Copy)'!BD5, 0)=0, " ", ('Blocks A'!BV5-'Pre-1.095 (Hard Copy)'!BD5))</f>
        <v> </v>
      </c>
      <c r="BE5" s="1014" t="str">
        <f>IF(IFERROR('Blocks A'!CB5-'Pre-1.095 (Hard Copy)'!BE5, 0)=0, " ", ('Blocks A'!CB5-'Pre-1.095 (Hard Copy)'!BE5))</f>
        <v>-240</v>
      </c>
      <c r="BF5" s="1014" t="str">
        <f>IF(IFERROR('Blocks A'!CC5-'Pre-1.095 (Hard Copy)'!BF5, 0)=0, " ", ('Blocks A'!CC5-'Pre-1.095 (Hard Copy)'!BF5))</f>
        <v>-37,333</v>
      </c>
      <c r="BG5" s="1016" t="str">
        <f>IF(IFERROR('Blocks A'!CD5-'Pre-1.095 (Hard Copy)'!BG5, 0)=0, " ", ('Blocks A'!CD5-'Pre-1.095 (Hard Copy)'!BG5))</f>
        <v>-0.0373</v>
      </c>
      <c r="BH5" s="1014" t="str">
        <f>IF(IFERROR('Blocks A'!CE5-'Pre-1.095 (Hard Copy)'!BH5, 0)=0, " ", ('Blocks A'!CE5-'Pre-1.095 (Hard Copy)'!BH5))</f>
        <v>-2,800</v>
      </c>
      <c r="BI5" s="1014" t="str">
        <f>IF(IFERROR('Blocks A'!CZ5-'Pre-1.095 (Hard Copy)'!BI5, 0)=0, " ", ('Blocks A'!CZ5-'Pre-1.095 (Hard Copy)'!BI5))</f>
        <v>-38</v>
      </c>
      <c r="BJ5" s="1014" t="str">
        <f>IF(IFERROR('Blocks A'!DA5-'Pre-1.095 (Hard Copy)'!BJ5, 0)=0, " ", ('Blocks A'!DA5-'Pre-1.095 (Hard Copy)'!BJ5))</f>
        <v> </v>
      </c>
      <c r="BK5" s="1014" t="str">
        <f>IF(IFERROR('Blocks A'!DB5-'Pre-1.095 (Hard Copy)'!BK5, 0)=0, " ", ('Blocks A'!DB5-'Pre-1.095 (Hard Copy)'!BK5))</f>
        <v> </v>
      </c>
      <c r="BL5" s="1014" t="str">
        <f>IF(IFERROR('Blocks A'!DC5-'Pre-1.095 (Hard Copy)'!BL5, 0)=0, " ", ('Blocks A'!DC5-'Pre-1.095 (Hard Copy)'!BL5))</f>
        <v> </v>
      </c>
      <c r="BM5" s="1014" t="str">
        <f>IF(IFERROR('Blocks A'!DD5-'Pre-1.095 (Hard Copy)'!BM5, 0)=0, " ", ('Blocks A'!DD5-'Pre-1.095 (Hard Copy)'!BM5))</f>
        <v>+22</v>
      </c>
      <c r="BN5" s="1014" t="str">
        <f>IF(IFERROR('Blocks A'!DE5-'Pre-1.095 (Hard Copy)'!BN5, 0)=0, " ", ('Blocks A'!DE5-'Pre-1.095 (Hard Copy)'!BN5))</f>
        <v> </v>
      </c>
      <c r="BO5" s="1014" t="str">
        <f>IF(IFERROR('Blocks A'!DF5-'Pre-1.095 (Hard Copy)'!BO5, 0)=0, " ", ('Blocks A'!DF5-'Pre-1.095 (Hard Copy)'!BO5))</f>
        <v>-1</v>
      </c>
      <c r="BP5" s="1014" t="str">
        <f>IF(IFERROR('Blocks A'!DG5-'Pre-1.095 (Hard Copy)'!BP5, 0)=0, " ", ('Blocks A'!DG5-'Pre-1.095 (Hard Copy)'!BP5))</f>
        <v> </v>
      </c>
      <c r="BQ5" s="1014" t="str">
        <f>IF(IFERROR('Blocks A'!DH5-'Pre-1.095 (Hard Copy)'!BQ5, 0)=0, " ", ('Blocks A'!DH5-'Pre-1.095 (Hard Copy)'!BQ5))</f>
        <v> </v>
      </c>
      <c r="BR5" s="1014" t="str">
        <f>IF(IFERROR('Blocks A'!DI5-'Pre-1.095 (Hard Copy)'!BR5, 0)=0, " ", ('Blocks A'!DI5-'Pre-1.095 (Hard Copy)'!BR5))</f>
        <v> </v>
      </c>
      <c r="BS5" s="1014" t="str">
        <f>IF(IFERROR('Blocks A'!DJ5-'Pre-1.095 (Hard Copy)'!BS5, 0)=0, " ", ('Blocks A'!DJ5-'Pre-1.095 (Hard Copy)'!BS5))</f>
        <v>-67</v>
      </c>
      <c r="BT5" s="1014" t="str">
        <f>IF(IFERROR('Blocks A'!DK5-'Pre-1.095 (Hard Copy)'!BT5, 0)=0, " ", ('Blocks A'!DK5-'Pre-1.095 (Hard Copy)'!BT5))</f>
        <v> </v>
      </c>
      <c r="BU5" s="1014" t="str">
        <f>IF(IFERROR('Blocks A'!DL5-'Pre-1.095 (Hard Copy)'!BU5, 0)=0, " ", ('Blocks A'!DL5-'Pre-1.095 (Hard Copy)'!BU5))</f>
        <v> </v>
      </c>
      <c r="BV5" s="1014" t="str">
        <f>IF(IFERROR('Blocks A'!DM5-'Pre-1.095 (Hard Copy)'!BV5, 0)=0, " ", ('Blocks A'!DM5-'Pre-1.095 (Hard Copy)'!BV5))</f>
        <v> </v>
      </c>
      <c r="BW5" s="1014" t="str">
        <f>IF(IFERROR('Blocks A'!DN5-'Pre-1.095 (Hard Copy)'!BW5, 0)=0, " ", ('Blocks A'!DN5-'Pre-1.095 (Hard Copy)'!BW5))</f>
        <v>+39</v>
      </c>
      <c r="BX5" s="1014" t="str">
        <f>IF(IFERROR('Blocks A'!DO5-'Pre-1.095 (Hard Copy)'!BX5, 0)=0, " ", ('Blocks A'!DO5-'Pre-1.095 (Hard Copy)'!BX5))</f>
        <v> </v>
      </c>
      <c r="BY5" s="1014" t="str">
        <f>IF(IFERROR('Blocks A'!DP5-'Pre-1.095 (Hard Copy)'!BY5, 0)=0, " ", ('Blocks A'!DP5-'Pre-1.095 (Hard Copy)'!BY5))</f>
        <v>-100</v>
      </c>
      <c r="BZ5" s="1014" t="str">
        <f>IF(IFERROR('Blocks A'!DQ5-'Pre-1.095 (Hard Copy)'!BZ5, 0)=0, " ", ('Blocks A'!DQ5-'Pre-1.095 (Hard Copy)'!BZ5))</f>
        <v> </v>
      </c>
      <c r="CA5" s="1014" t="str">
        <f>IF(IFERROR('Blocks A'!DR5-'Pre-1.095 (Hard Copy)'!CA5, 0)=0, " ", ('Blocks A'!DR5-'Pre-1.095 (Hard Copy)'!CA5))</f>
        <v> </v>
      </c>
      <c r="CB5" s="1014" t="str">
        <f>IF(IFERROR('Blocks A'!DS5-'Pre-1.095 (Hard Copy)'!CB5, 0)=0, " ", ('Blocks A'!DS5-'Pre-1.095 (Hard Copy)'!CB5))</f>
        <v> </v>
      </c>
      <c r="CC5" s="1014" t="str">
        <f>IF(IFERROR('Blocks A'!DT5-'Pre-1.095 (Hard Copy)'!CC5, 0)=0, " ", ('Blocks A'!DT5-'Pre-1.095 (Hard Copy)'!CC5))</f>
        <v>-17</v>
      </c>
      <c r="CD5" s="1014" t="str">
        <f>IF(IFERROR('Blocks A'!DU5-'Pre-1.095 (Hard Copy)'!CD5, 0)=0, " ", ('Blocks A'!DU5-'Pre-1.095 (Hard Copy)'!CD5))</f>
        <v>-129</v>
      </c>
      <c r="CE5" s="1014" t="str">
        <f>IF(IFERROR('Blocks A'!DX5-'Pre-1.095 (Hard Copy)'!CE5, 0)=0, " ", ('Blocks A'!DX5-'Pre-1.095 (Hard Copy)'!CE5))</f>
        <v>-16</v>
      </c>
      <c r="CF5" s="1014" t="str">
        <f>IF(IFERROR('Blocks A'!DY5-'Pre-1.095 (Hard Copy)'!CF5, 0)=0, " ", ('Blocks A'!DY5-'Pre-1.095 (Hard Copy)'!CF5))</f>
        <v>-2,419</v>
      </c>
      <c r="CG5" s="1016" t="str">
        <f>IF(IFERROR('Blocks A'!DZ5-'Pre-1.095 (Hard Copy)'!CG5, 0)=0, " ", ('Blocks A'!DZ5-'Pre-1.095 (Hard Copy)'!CG5))</f>
        <v>-0.0024</v>
      </c>
      <c r="CH5" s="1015" t="str">
        <f>IF(IFERROR('Blocks A'!DV5-'Pre-1.095 (Hard Copy)'!CH5, 0)=0, " ", ('Blocks A'!DV5-'Pre-1.095 (Hard Copy)'!CH5))</f>
        <v>+4.4</v>
      </c>
      <c r="CI5" s="1015" t="str">
        <f>IF(IFERROR('Blocks A'!DW5-'Pre-1.095 (Hard Copy)'!CI5, 0)=0, " ", ('Blocks A'!DW5-'Pre-1.095 (Hard Copy)'!CI5))</f>
        <v>-47.6</v>
      </c>
      <c r="CJ5" s="1014" t="str">
        <f>IF(IFERROR('Blocks A'!EA5-'Pre-1.095 (Hard Copy)'!CJ5, 0)=0, " ", ('Blocks A'!EA5-'Pre-1.095 (Hard Copy)'!CJ5))</f>
        <v>-256</v>
      </c>
      <c r="CK5" s="1017" t="str">
        <f>IF(IFERROR('Blocks A'!EB5-'Pre-1.095 (Hard Copy)'!CK5, 0)=0, " ", ('Blocks A'!EB5-'Pre-1.095 (Hard Copy)'!CK5))</f>
        <v>-4.26</v>
      </c>
      <c r="CL5" s="1017" t="str">
        <f>IF(IFERROR('Blocks A'!EC5-'Pre-1.095 (Hard Copy)'!CL5, 0)=0, " ", ('Blocks A'!EC5-'Pre-1.095 (Hard Copy)'!CL5))</f>
        <v>-0.07</v>
      </c>
      <c r="CM5" s="1017" t="str">
        <f>IF(IFERROR('Blocks A'!EH5-'Pre-1.095 (Hard Copy)'!CM5, 0)=0, " ", ('Blocks A'!EH5-'Pre-1.095 (Hard Copy)'!CM5))</f>
        <v>-0.00</v>
      </c>
      <c r="CN5" s="1014" t="str">
        <f>IF(IFERROR('Blocks A'!ED5-'Pre-1.095 (Hard Copy)'!CN5, 0)=0, " ", ('Blocks A'!ED5-'Pre-1.095 (Hard Copy)'!CN5))</f>
        <v>-39,752</v>
      </c>
      <c r="CO5" s="1017" t="str">
        <f>IF(IFERROR('Blocks A'!EE5-'Pre-1.095 (Hard Copy)'!CO5, 0)=0, " ", ('Blocks A'!EE5-'Pre-1.095 (Hard Copy)'!CO5))</f>
        <v>-39.75</v>
      </c>
      <c r="CP5" s="1017" t="str">
        <f>IF(IFERROR('Blocks A'!EF5-'Pre-1.095 (Hard Copy)'!CP5, 0)=0, " ", ('Blocks A'!EF5-'Pre-1.095 (Hard Copy)'!CP5))</f>
        <v>-0.04</v>
      </c>
      <c r="CQ5" s="1016" t="str">
        <f>IF(IFERROR('Blocks A'!EG5-'Pre-1.095 (Hard Copy)'!CQ5, 0)=0, " ", ('Blocks A'!EG5-'Pre-1.095 (Hard Copy)'!CQ5))</f>
        <v>-0.0398</v>
      </c>
      <c r="CR5" s="1018">
        <v>648.0</v>
      </c>
    </row>
    <row r="6">
      <c r="B6" s="1013" t="s">
        <v>912</v>
      </c>
      <c r="C6" s="969" t="s">
        <v>885</v>
      </c>
      <c r="D6" s="969">
        <v>1.0</v>
      </c>
      <c r="E6" s="969">
        <v>1.0</v>
      </c>
      <c r="F6" s="969">
        <v>2.0</v>
      </c>
      <c r="G6" s="1014" t="str">
        <f>IF(IFERROR('Blocks A'!G6-'Pre-1.095 (Hard Copy)'!G6, 0)=0, " ", ('Blocks A'!G6-'Pre-1.095 (Hard Copy)'!G6))</f>
        <v> </v>
      </c>
      <c r="H6" s="1014" t="str">
        <f>IF(IFERROR('Blocks A'!H6-'Pre-1.095 (Hard Copy)'!H6, 0)=0, " ", ('Blocks A'!H6-'Pre-1.095 (Hard Copy)'!H6))</f>
        <v> </v>
      </c>
      <c r="I6" s="1014" t="str">
        <f>IF(IFERROR('Blocks A'!I6-'Pre-1.095 (Hard Copy)'!I6, 0)=0, " ", ('Blocks A'!I6-'Pre-1.095 (Hard Copy)'!I6))</f>
        <v> </v>
      </c>
      <c r="J6" s="1014" t="str">
        <f>IF(IFERROR('Blocks A'!J6-'Pre-1.095 (Hard Copy)'!J6, 0)=0, " ", ('Blocks A'!J6-'Pre-1.095 (Hard Copy)'!J6))</f>
        <v> </v>
      </c>
      <c r="K6" s="1014" t="str">
        <f>IF(IFERROR('Blocks A'!K6-'Pre-1.095 (Hard Copy)'!K6, 0)=0, " ", ('Blocks A'!K6-'Pre-1.095 (Hard Copy)'!K6))</f>
        <v> </v>
      </c>
      <c r="L6" s="1014" t="str">
        <f>IF(IFERROR('Blocks A'!L6-'Pre-1.095 (Hard Copy)'!L6, 0)=0, " ", ('Blocks A'!L6-'Pre-1.095 (Hard Copy)'!L6))</f>
        <v> </v>
      </c>
      <c r="M6" s="1014" t="str">
        <f>IF(IFERROR('Blocks A'!N6-'Pre-1.095 (Hard Copy)'!M6, 0)=0, " ", ('Blocks A'!N6-'Pre-1.095 (Hard Copy)'!M6))</f>
        <v> </v>
      </c>
      <c r="N6" s="1014" t="str">
        <f>IF(IFERROR('Blocks A'!O6-'Pre-1.095 (Hard Copy)'!N6, 0)=0, " ", ('Blocks A'!O6-'Pre-1.095 (Hard Copy)'!N6))</f>
        <v> </v>
      </c>
      <c r="O6" s="1014" t="str">
        <f>IF(IFERROR('Blocks A'!P6-'Pre-1.095 (Hard Copy)'!O6, 0)=0, " ", ('Blocks A'!P6-'Pre-1.095 (Hard Copy)'!O6))</f>
        <v> </v>
      </c>
      <c r="P6" s="1014" t="str">
        <f>IF(IFERROR('Blocks A'!Q6-'Pre-1.095 (Hard Copy)'!P6, 0)=0, " ", ('Blocks A'!Q6-'Pre-1.095 (Hard Copy)'!P6))</f>
        <v> </v>
      </c>
      <c r="Q6" s="1014" t="str">
        <f>IF(IFERROR('Blocks A'!R6-'Pre-1.095 (Hard Copy)'!Q6, 0)=0, " ", ('Blocks A'!R6-'Pre-1.095 (Hard Copy)'!Q6))</f>
        <v> </v>
      </c>
      <c r="R6" s="1014" t="str">
        <f>IF(IFERROR('Blocks A'!S6-'Pre-1.095 (Hard Copy)'!R6, 0)=0, " ", ('Blocks A'!S6-'Pre-1.095 (Hard Copy)'!R6))</f>
        <v> </v>
      </c>
      <c r="S6" s="1014" t="str">
        <f>IF(IFERROR('Blocks A'!T6-'Pre-1.095 (Hard Copy)'!S6, 0)=0, " ", ('Blocks A'!T6-'Pre-1.095 (Hard Copy)'!S6))</f>
        <v> </v>
      </c>
      <c r="T6" s="1014" t="str">
        <f>IF(IFERROR('Blocks A'!M6-'Pre-1.095 (Hard Copy)'!T6, 0)=0, " ", ('Blocks A'!M6-'Pre-1.095 (Hard Copy)'!T6))</f>
        <v> </v>
      </c>
      <c r="U6" s="1014" t="str">
        <f>IF(IFERROR('Blocks A'!U6-'Pre-1.095 (Hard Copy)'!U6, 0)=0, " ", ('Blocks A'!U6-'Pre-1.095 (Hard Copy)'!U6))</f>
        <v> </v>
      </c>
      <c r="V6" s="1014" t="str">
        <f>IF(IFERROR('Blocks A'!V6-'Pre-1.095 (Hard Copy)'!V6, 0)=0, " ", ('Blocks A'!V6-'Pre-1.095 (Hard Copy)'!V6))</f>
        <v> </v>
      </c>
      <c r="W6" s="1014" t="str">
        <f>IF(IFERROR('Blocks A'!W6-'Pre-1.095 (Hard Copy)'!W6, 0)=0, " ", ('Blocks A'!W6-'Pre-1.095 (Hard Copy)'!W6))</f>
        <v> </v>
      </c>
      <c r="X6" s="1014" t="str">
        <f>IF(IFERROR('Blocks A'!X6-'Pre-1.095 (Hard Copy)'!X6, 0)=0, " ", ('Blocks A'!X6-'Pre-1.095 (Hard Copy)'!X6))</f>
        <v> </v>
      </c>
      <c r="Y6" s="1014" t="str">
        <f>IF(IFERROR('Blocks A'!AC6-'Pre-1.095 (Hard Copy)'!Y6, 0)=0, " ", ('Blocks A'!AC6-'Pre-1.095 (Hard Copy)'!Y6))</f>
        <v> </v>
      </c>
      <c r="Z6" s="1014" t="str">
        <f>IF(IFERROR('Blocks A'!Y6-'Pre-1.095 (Hard Copy)'!Z6, 0)=0, " ", ('Blocks A'!Y6-'Pre-1.095 (Hard Copy)'!Z6))</f>
        <v> </v>
      </c>
      <c r="AA6" s="1014" t="str">
        <f>IF(IFERROR('Blocks A'!Z6-'Pre-1.095 (Hard Copy)'!AA6, 0)=0, " ", ('Blocks A'!Z6-'Pre-1.095 (Hard Copy)'!AA6))</f>
        <v> </v>
      </c>
      <c r="AB6" s="1014" t="str">
        <f>IF(IFERROR('Blocks A'!AA6-'Pre-1.095 (Hard Copy)'!AB6, 0)=0, " ", ('Blocks A'!AA6-'Pre-1.095 (Hard Copy)'!AB6))</f>
        <v> </v>
      </c>
      <c r="AC6" s="1014" t="str">
        <f>IF(IFERROR('Blocks A'!AB6-'Pre-1.095 (Hard Copy)'!AC6, 0)=0, " ", ('Blocks A'!AB6-'Pre-1.095 (Hard Copy)'!AC6))</f>
        <v> </v>
      </c>
      <c r="AD6" s="1014" t="str">
        <f>IF(IFERROR('Blocks A'!AY6-'Pre-1.095 (Hard Copy)'!AD6, 0)=0, " ", ('Blocks A'!AY6-'Pre-1.095 (Hard Copy)'!AD6))</f>
        <v> </v>
      </c>
      <c r="AE6" s="1014" t="str">
        <f>IF(IFERROR('Blocks A'!AZ6-'Pre-1.095 (Hard Copy)'!AE6, 0)=0, " ", ('Blocks A'!AZ6-'Pre-1.095 (Hard Copy)'!AE6))</f>
        <v> </v>
      </c>
      <c r="AF6" s="1014" t="str">
        <f>IF(IFERROR('Blocks A'!BA6-'Pre-1.095 (Hard Copy)'!AF6, 0)=0, " ", ('Blocks A'!BA6-'Pre-1.095 (Hard Copy)'!AF6))</f>
        <v> </v>
      </c>
      <c r="AG6" s="1014" t="str">
        <f>IF(IFERROR('Blocks A'!BB6-'Pre-1.095 (Hard Copy)'!AG6, 0)=0, " ", ('Blocks A'!BB6-'Pre-1.095 (Hard Copy)'!AG6))</f>
        <v> </v>
      </c>
      <c r="AH6" s="1014" t="str">
        <f>IF(IFERROR('Blocks A'!BC6-'Pre-1.095 (Hard Copy)'!AH6, 0)=0, " ", ('Blocks A'!BC6-'Pre-1.095 (Hard Copy)'!AH6))</f>
        <v>+1</v>
      </c>
      <c r="AI6" s="1014" t="str">
        <f>IF(IFERROR('Blocks A'!BJ6-'Pre-1.095 (Hard Copy)'!AI6, 0)=0, " ", ('Blocks A'!BJ6-'Pre-1.095 (Hard Copy)'!AI6))</f>
        <v> </v>
      </c>
      <c r="AJ6" s="1014" t="str">
        <f>IF(IFERROR('Blocks A'!BD6-'Pre-1.095 (Hard Copy)'!AJ6, 0)=0, " ", ('Blocks A'!BD6-'Pre-1.095 (Hard Copy)'!AJ6))</f>
        <v> </v>
      </c>
      <c r="AK6" s="1014" t="str">
        <f>IF(IFERROR('Blocks A'!BE6-'Pre-1.095 (Hard Copy)'!AK6, 0)=0, " ", ('Blocks A'!BE6-'Pre-1.095 (Hard Copy)'!AK6))</f>
        <v> </v>
      </c>
      <c r="AL6" s="1014" t="str">
        <f>IF(IFERROR('Blocks A'!BF6-'Pre-1.095 (Hard Copy)'!AL6, 0)=0, " ", ('Blocks A'!BF6-'Pre-1.095 (Hard Copy)'!AL6))</f>
        <v> </v>
      </c>
      <c r="AM6" s="1014" t="str">
        <f>IF(IFERROR('Blocks A'!BG6-'Pre-1.095 (Hard Copy)'!AM6, 0)=0, " ", ('Blocks A'!BG6-'Pre-1.095 (Hard Copy)'!AM6))</f>
        <v> </v>
      </c>
      <c r="AN6" s="1014" t="str">
        <f>IF(IFERROR('Blocks A'!BH6-'Pre-1.095 (Hard Copy)'!AN6, 0)=0, " ", ('Blocks A'!BH6-'Pre-1.095 (Hard Copy)'!AN6))</f>
        <v> </v>
      </c>
      <c r="AO6" s="1014" t="str">
        <f>IF(IFERROR('Blocks A'!BI6-'Pre-1.095 (Hard Copy)'!AO6, 0)=0, " ", ('Blocks A'!BI6-'Pre-1.095 (Hard Copy)'!AO6))</f>
        <v> </v>
      </c>
      <c r="AP6" s="1014" t="str">
        <f>IF(IFERROR('Blocks A'!BK6-'Pre-1.095 (Hard Copy)'!AP6, 0)=0, " ", ('Blocks A'!BK6-'Pre-1.095 (Hard Copy)'!AP6))</f>
        <v> </v>
      </c>
      <c r="AQ6" s="1014" t="str">
        <f>IF(IFERROR('Blocks A'!BL6-'Pre-1.095 (Hard Copy)'!AQ6, 0)=0, " ", ('Blocks A'!BL6-'Pre-1.095 (Hard Copy)'!AQ6))</f>
        <v> </v>
      </c>
      <c r="AR6" s="1014" t="str">
        <f>IF(IFERROR('Blocks A'!BM6-'Pre-1.095 (Hard Copy)'!AR6, 0)=0, " ", ('Blocks A'!BM6-'Pre-1.095 (Hard Copy)'!AR6))</f>
        <v> </v>
      </c>
      <c r="AS6" s="1014" t="str">
        <f>IF(IFERROR('Blocks A'!BO6-'Pre-1.095 (Hard Copy)'!AS6, 0)=0, " ", ('Blocks A'!BO6-'Pre-1.095 (Hard Copy)'!AS6))</f>
        <v> </v>
      </c>
      <c r="AT6" s="1014" t="str">
        <f>IF(IFERROR('Blocks A'!BP6-'Pre-1.095 (Hard Copy)'!AT6, 0)=0, " ", ('Blocks A'!BP6-'Pre-1.095 (Hard Copy)'!AT6))</f>
        <v>+4</v>
      </c>
      <c r="AU6" s="1014" t="str">
        <f>IF(IFERROR('Blocks A'!BQ6-'Pre-1.095 (Hard Copy)'!AU6, 0)=0, " ", ('Blocks A'!BQ6-'Pre-1.095 (Hard Copy)'!AU6))</f>
        <v> </v>
      </c>
      <c r="AV6" s="1014" t="str">
        <f>IF(IFERROR('Blocks A'!BR6-'Pre-1.095 (Hard Copy)'!AV6, 0)=0, " ", ('Blocks A'!BR6-'Pre-1.095 (Hard Copy)'!AV6))</f>
        <v> </v>
      </c>
      <c r="AW6" s="1014" t="str">
        <f>IF(IFERROR('Blocks A'!BS6-'Pre-1.095 (Hard Copy)'!AW6, 0)=0, " ", ('Blocks A'!BS6-'Pre-1.095 (Hard Copy)'!AW6))</f>
        <v> </v>
      </c>
      <c r="AX6" s="1014" t="str">
        <f>IF(IFERROR('Blocks A'!BT6-'Pre-1.095 (Hard Copy)'!AX6, 0)=0, " ", ('Blocks A'!BT6-'Pre-1.095 (Hard Copy)'!AX6))</f>
        <v>+40</v>
      </c>
      <c r="AY6" s="1014" t="str">
        <f>IF(IFERROR('Blocks A'!BU6-'Pre-1.095 (Hard Copy)'!AY6, 0)=0, " ", ('Blocks A'!BU6-'Pre-1.095 (Hard Copy)'!AY6))</f>
        <v>+160</v>
      </c>
      <c r="AZ6" s="1014" t="str">
        <f>IF(IFERROR('Blocks A'!BW6-'Pre-1.095 (Hard Copy)'!AZ6, 0)=0, " ", ('Blocks A'!BW6-'Pre-1.095 (Hard Copy)'!AZ6))</f>
        <v>+90</v>
      </c>
      <c r="BA6" s="1014" t="str">
        <f>IF(IFERROR('Blocks A'!BX6-'Pre-1.095 (Hard Copy)'!BA6, 0)=0, " ", ('Blocks A'!BX6-'Pre-1.095 (Hard Copy)'!BA6))</f>
        <v>-1</v>
      </c>
      <c r="BB6" s="1014" t="str">
        <f>IF(IFERROR('Blocks A'!BY6-'Pre-1.095 (Hard Copy)'!BB6, 0)=0, " ", ('Blocks A'!BY6-'Pre-1.095 (Hard Copy)'!BB6))</f>
        <v>+360</v>
      </c>
      <c r="BC6" s="1015" t="str">
        <f>IF(IFERROR('Blocks A'!BZ6-'Pre-1.095 (Hard Copy)'!BC6, 0)=0, " ", ('Blocks A'!BZ6-'Pre-1.095 (Hard Copy)'!BC6))</f>
        <v>-0.3</v>
      </c>
      <c r="BD6" s="1014" t="str">
        <f>IF(IFERROR('Blocks A'!BV6-'Pre-1.095 (Hard Copy)'!BD6, 0)=0, " ", ('Blocks A'!BV6-'Pre-1.095 (Hard Copy)'!BD6))</f>
        <v> </v>
      </c>
      <c r="BE6" s="1014" t="str">
        <f>IF(IFERROR('Blocks A'!CB6-'Pre-1.095 (Hard Copy)'!BE6, 0)=0, " ", ('Blocks A'!CB6-'Pre-1.095 (Hard Copy)'!BE6))</f>
        <v>+2</v>
      </c>
      <c r="BF6" s="1014" t="str">
        <f>IF(IFERROR('Blocks A'!CC6-'Pre-1.095 (Hard Copy)'!BF6, 0)=0, " ", ('Blocks A'!CC6-'Pre-1.095 (Hard Copy)'!BF6))</f>
        <v>+311</v>
      </c>
      <c r="BG6" s="1016" t="str">
        <f>IF(IFERROR('Blocks A'!CD6-'Pre-1.095 (Hard Copy)'!BG6, 0)=0, " ", ('Blocks A'!CD6-'Pre-1.095 (Hard Copy)'!BG6))</f>
        <v>+0.0003</v>
      </c>
      <c r="BH6" s="1014" t="str">
        <f>IF(IFERROR('Blocks A'!CE6-'Pre-1.095 (Hard Copy)'!BH6, 0)=0, " ", ('Blocks A'!CE6-'Pre-1.095 (Hard Copy)'!BH6))</f>
        <v>+282</v>
      </c>
      <c r="BI6" s="1014" t="str">
        <f>IF(IFERROR('Blocks A'!CZ6-'Pre-1.095 (Hard Copy)'!BI6, 0)=0, " ", ('Blocks A'!CZ6-'Pre-1.095 (Hard Copy)'!BI6))</f>
        <v>+43</v>
      </c>
      <c r="BJ6" s="1014" t="str">
        <f>IF(IFERROR('Blocks A'!DA6-'Pre-1.095 (Hard Copy)'!BJ6, 0)=0, " ", ('Blocks A'!DA6-'Pre-1.095 (Hard Copy)'!BJ6))</f>
        <v> </v>
      </c>
      <c r="BK6" s="1014" t="str">
        <f>IF(IFERROR('Blocks A'!DB6-'Pre-1.095 (Hard Copy)'!BK6, 0)=0, " ", ('Blocks A'!DB6-'Pre-1.095 (Hard Copy)'!BK6))</f>
        <v> </v>
      </c>
      <c r="BL6" s="1014" t="str">
        <f>IF(IFERROR('Blocks A'!DC6-'Pre-1.095 (Hard Copy)'!BL6, 0)=0, " ", ('Blocks A'!DC6-'Pre-1.095 (Hard Copy)'!BL6))</f>
        <v> </v>
      </c>
      <c r="BM6" s="1014" t="str">
        <f>IF(IFERROR('Blocks A'!DD6-'Pre-1.095 (Hard Copy)'!BM6, 0)=0, " ", ('Blocks A'!DD6-'Pre-1.095 (Hard Copy)'!BM6))</f>
        <v>+4</v>
      </c>
      <c r="BN6" s="1014" t="str">
        <f>IF(IFERROR('Blocks A'!DE6-'Pre-1.095 (Hard Copy)'!BN6, 0)=0, " ", ('Blocks A'!DE6-'Pre-1.095 (Hard Copy)'!BN6))</f>
        <v> </v>
      </c>
      <c r="BO6" s="1014" t="str">
        <f>IF(IFERROR('Blocks A'!DF6-'Pre-1.095 (Hard Copy)'!BO6, 0)=0, " ", ('Blocks A'!DF6-'Pre-1.095 (Hard Copy)'!BO6))</f>
        <v>-0</v>
      </c>
      <c r="BP6" s="1014" t="str">
        <f>IF(IFERROR('Blocks A'!DG6-'Pre-1.095 (Hard Copy)'!BP6, 0)=0, " ", ('Blocks A'!DG6-'Pre-1.095 (Hard Copy)'!BP6))</f>
        <v> </v>
      </c>
      <c r="BQ6" s="1014" t="str">
        <f>IF(IFERROR('Blocks A'!DH6-'Pre-1.095 (Hard Copy)'!BQ6, 0)=0, " ", ('Blocks A'!DH6-'Pre-1.095 (Hard Copy)'!BQ6))</f>
        <v> </v>
      </c>
      <c r="BR6" s="1014" t="str">
        <f>IF(IFERROR('Blocks A'!DI6-'Pre-1.095 (Hard Copy)'!BR6, 0)=0, " ", ('Blocks A'!DI6-'Pre-1.095 (Hard Copy)'!BR6))</f>
        <v> </v>
      </c>
      <c r="BS6" s="1014" t="str">
        <f>IF(IFERROR('Blocks A'!DJ6-'Pre-1.095 (Hard Copy)'!BS6, 0)=0, " ", ('Blocks A'!DJ6-'Pre-1.095 (Hard Copy)'!BS6))</f>
        <v>+77</v>
      </c>
      <c r="BT6" s="1014" t="str">
        <f>IF(IFERROR('Blocks A'!DK6-'Pre-1.095 (Hard Copy)'!BT6, 0)=0, " ", ('Blocks A'!DK6-'Pre-1.095 (Hard Copy)'!BT6))</f>
        <v> </v>
      </c>
      <c r="BU6" s="1014" t="str">
        <f>IF(IFERROR('Blocks A'!DL6-'Pre-1.095 (Hard Copy)'!BU6, 0)=0, " ", ('Blocks A'!DL6-'Pre-1.095 (Hard Copy)'!BU6))</f>
        <v> </v>
      </c>
      <c r="BV6" s="1014" t="str">
        <f>IF(IFERROR('Blocks A'!DM6-'Pre-1.095 (Hard Copy)'!BV6, 0)=0, " ", ('Blocks A'!DM6-'Pre-1.095 (Hard Copy)'!BV6))</f>
        <v> </v>
      </c>
      <c r="BW6" s="1014" t="str">
        <f>IF(IFERROR('Blocks A'!DN6-'Pre-1.095 (Hard Copy)'!BW6, 0)=0, " ", ('Blocks A'!DN6-'Pre-1.095 (Hard Copy)'!BW6))</f>
        <v>+8</v>
      </c>
      <c r="BX6" s="1014" t="str">
        <f>IF(IFERROR('Blocks A'!DO6-'Pre-1.095 (Hard Copy)'!BX6, 0)=0, " ", ('Blocks A'!DO6-'Pre-1.095 (Hard Copy)'!BX6))</f>
        <v> </v>
      </c>
      <c r="BY6" s="1014" t="str">
        <f>IF(IFERROR('Blocks A'!DP6-'Pre-1.095 (Hard Copy)'!BY6, 0)=0, " ", ('Blocks A'!DP6-'Pre-1.095 (Hard Copy)'!BY6))</f>
        <v>-13</v>
      </c>
      <c r="BZ6" s="1014" t="str">
        <f>IF(IFERROR('Blocks A'!DQ6-'Pre-1.095 (Hard Copy)'!BZ6, 0)=0, " ", ('Blocks A'!DQ6-'Pre-1.095 (Hard Copy)'!BZ6))</f>
        <v> </v>
      </c>
      <c r="CA6" s="1014" t="str">
        <f>IF(IFERROR('Blocks A'!DR6-'Pre-1.095 (Hard Copy)'!CA6, 0)=0, " ", ('Blocks A'!DR6-'Pre-1.095 (Hard Copy)'!CA6))</f>
        <v> </v>
      </c>
      <c r="CB6" s="1014" t="str">
        <f>IF(IFERROR('Blocks A'!DS6-'Pre-1.095 (Hard Copy)'!CB6, 0)=0, " ", ('Blocks A'!DS6-'Pre-1.095 (Hard Copy)'!CB6))</f>
        <v> </v>
      </c>
      <c r="CC6" s="1014" t="str">
        <f>IF(IFERROR('Blocks A'!DT6-'Pre-1.095 (Hard Copy)'!CC6, 0)=0, " ", ('Blocks A'!DT6-'Pre-1.095 (Hard Copy)'!CC6))</f>
        <v>+47</v>
      </c>
      <c r="CD6" s="1014" t="str">
        <f>IF(IFERROR('Blocks A'!DU6-'Pre-1.095 (Hard Copy)'!CD6, 0)=0, " ", ('Blocks A'!DU6-'Pre-1.095 (Hard Copy)'!CD6))</f>
        <v>+72</v>
      </c>
      <c r="CE6" s="1014" t="str">
        <f>IF(IFERROR('Blocks A'!DX6-'Pre-1.095 (Hard Copy)'!CE6, 0)=0, " ", ('Blocks A'!DX6-'Pre-1.095 (Hard Copy)'!CE6))</f>
        <v>+3</v>
      </c>
      <c r="CF6" s="1014" t="str">
        <f>IF(IFERROR('Blocks A'!DY6-'Pre-1.095 (Hard Copy)'!CF6, 0)=0, " ", ('Blocks A'!DY6-'Pre-1.095 (Hard Copy)'!CF6))</f>
        <v>+403</v>
      </c>
      <c r="CG6" s="1016" t="str">
        <f>IF(IFERROR('Blocks A'!DZ6-'Pre-1.095 (Hard Copy)'!CG6, 0)=0, " ", ('Blocks A'!DZ6-'Pre-1.095 (Hard Copy)'!CG6))</f>
        <v>+0.0004</v>
      </c>
      <c r="CH6" s="1015" t="str">
        <f>IF(IFERROR('Blocks A'!DV6-'Pre-1.095 (Hard Copy)'!CH6, 0)=0, " ", ('Blocks A'!DV6-'Pre-1.095 (Hard Copy)'!CH6))</f>
        <v>+7.3</v>
      </c>
      <c r="CI6" s="1015" t="str">
        <f>IF(IFERROR('Blocks A'!DW6-'Pre-1.095 (Hard Copy)'!CI6, 0)=0, " ", ('Blocks A'!DW6-'Pre-1.095 (Hard Copy)'!CI6))</f>
        <v>+26.8</v>
      </c>
      <c r="CJ6" s="1014" t="str">
        <f>IF(IFERROR('Blocks A'!EA6-'Pre-1.095 (Hard Copy)'!CJ6, 0)=0, " ", ('Blocks A'!EA6-'Pre-1.095 (Hard Copy)'!CJ6))</f>
        <v>+5</v>
      </c>
      <c r="CK6" s="1017" t="str">
        <f>IF(IFERROR('Blocks A'!EB6-'Pre-1.095 (Hard Copy)'!CK6, 0)=0, " ", ('Blocks A'!EB6-'Pre-1.095 (Hard Copy)'!CK6))</f>
        <v>+0.08</v>
      </c>
      <c r="CL6" s="1017" t="str">
        <f>IF(IFERROR('Blocks A'!EC6-'Pre-1.095 (Hard Copy)'!CL6, 0)=0, " ", ('Blocks A'!EC6-'Pre-1.095 (Hard Copy)'!CL6))</f>
        <v>+0.00</v>
      </c>
      <c r="CM6" s="1017" t="str">
        <f>IF(IFERROR('Blocks A'!EH6-'Pre-1.095 (Hard Copy)'!CM6, 0)=0, " ", ('Blocks A'!EH6-'Pre-1.095 (Hard Copy)'!CM6))</f>
        <v>+0.00</v>
      </c>
      <c r="CN6" s="1014" t="str">
        <f>IF(IFERROR('Blocks A'!ED6-'Pre-1.095 (Hard Copy)'!CN6, 0)=0, " ", ('Blocks A'!ED6-'Pre-1.095 (Hard Copy)'!CN6))</f>
        <v>+714</v>
      </c>
      <c r="CO6" s="1017" t="str">
        <f>IF(IFERROR('Blocks A'!EE6-'Pre-1.095 (Hard Copy)'!CO6, 0)=0, " ", ('Blocks A'!EE6-'Pre-1.095 (Hard Copy)'!CO6))</f>
        <v>+0.71</v>
      </c>
      <c r="CP6" s="1017" t="str">
        <f>IF(IFERROR('Blocks A'!EF6-'Pre-1.095 (Hard Copy)'!CP6, 0)=0, " ", ('Blocks A'!EF6-'Pre-1.095 (Hard Copy)'!CP6))</f>
        <v>+0.00</v>
      </c>
      <c r="CQ6" s="1016" t="str">
        <f>IF(IFERROR('Blocks A'!EG6-'Pre-1.095 (Hard Copy)'!CQ6, 0)=0, " ", ('Blocks A'!EG6-'Pre-1.095 (Hard Copy)'!CQ6))</f>
        <v>+0.0007</v>
      </c>
      <c r="CR6" s="1018" t="s">
        <v>12</v>
      </c>
    </row>
    <row r="7">
      <c r="B7" s="1013" t="s">
        <v>914</v>
      </c>
      <c r="C7" s="969" t="s">
        <v>886</v>
      </c>
      <c r="D7" s="969">
        <v>1.0</v>
      </c>
      <c r="E7" s="969">
        <v>2.0</v>
      </c>
      <c r="F7" s="969">
        <v>1.0</v>
      </c>
      <c r="G7" s="1014" t="str">
        <f>IF(IFERROR('Blocks A'!G7-'Pre-1.095 (Hard Copy)'!G7, 0)=0, " ", ('Blocks A'!G7-'Pre-1.095 (Hard Copy)'!G7))</f>
        <v> </v>
      </c>
      <c r="H7" s="1014" t="str">
        <f>IF(IFERROR('Blocks A'!H7-'Pre-1.095 (Hard Copy)'!H7, 0)=0, " ", ('Blocks A'!H7-'Pre-1.095 (Hard Copy)'!H7))</f>
        <v> </v>
      </c>
      <c r="I7" s="1014" t="str">
        <f>IF(IFERROR('Blocks A'!I7-'Pre-1.095 (Hard Copy)'!I7, 0)=0, " ", ('Blocks A'!I7-'Pre-1.095 (Hard Copy)'!I7))</f>
        <v> </v>
      </c>
      <c r="J7" s="1014" t="str">
        <f>IF(IFERROR('Blocks A'!J7-'Pre-1.095 (Hard Copy)'!J7, 0)=0, " ", ('Blocks A'!J7-'Pre-1.095 (Hard Copy)'!J7))</f>
        <v> </v>
      </c>
      <c r="K7" s="1014" t="str">
        <f>IF(IFERROR('Blocks A'!K7-'Pre-1.095 (Hard Copy)'!K7, 0)=0, " ", ('Blocks A'!K7-'Pre-1.095 (Hard Copy)'!K7))</f>
        <v> </v>
      </c>
      <c r="L7" s="1014" t="str">
        <f>IF(IFERROR('Blocks A'!L7-'Pre-1.095 (Hard Copy)'!L7, 0)=0, " ", ('Blocks A'!L7-'Pre-1.095 (Hard Copy)'!L7))</f>
        <v> </v>
      </c>
      <c r="M7" s="1014" t="str">
        <f>IF(IFERROR('Blocks A'!N7-'Pre-1.095 (Hard Copy)'!M7, 0)=0, " ", ('Blocks A'!N7-'Pre-1.095 (Hard Copy)'!M7))</f>
        <v> </v>
      </c>
      <c r="N7" s="1014" t="str">
        <f>IF(IFERROR('Blocks A'!O7-'Pre-1.095 (Hard Copy)'!N7, 0)=0, " ", ('Blocks A'!O7-'Pre-1.095 (Hard Copy)'!N7))</f>
        <v> </v>
      </c>
      <c r="O7" s="1014" t="str">
        <f>IF(IFERROR('Blocks A'!P7-'Pre-1.095 (Hard Copy)'!O7, 0)=0, " ", ('Blocks A'!P7-'Pre-1.095 (Hard Copy)'!O7))</f>
        <v> </v>
      </c>
      <c r="P7" s="1014" t="str">
        <f>IF(IFERROR('Blocks A'!Q7-'Pre-1.095 (Hard Copy)'!P7, 0)=0, " ", ('Blocks A'!Q7-'Pre-1.095 (Hard Copy)'!P7))</f>
        <v> </v>
      </c>
      <c r="Q7" s="1014" t="str">
        <f>IF(IFERROR('Blocks A'!R7-'Pre-1.095 (Hard Copy)'!Q7, 0)=0, " ", ('Blocks A'!R7-'Pre-1.095 (Hard Copy)'!Q7))</f>
        <v> </v>
      </c>
      <c r="R7" s="1014" t="str">
        <f>IF(IFERROR('Blocks A'!S7-'Pre-1.095 (Hard Copy)'!R7, 0)=0, " ", ('Blocks A'!S7-'Pre-1.095 (Hard Copy)'!R7))</f>
        <v> </v>
      </c>
      <c r="S7" s="1014" t="str">
        <f>IF(IFERROR('Blocks A'!T7-'Pre-1.095 (Hard Copy)'!S7, 0)=0, " ", ('Blocks A'!T7-'Pre-1.095 (Hard Copy)'!S7))</f>
        <v> </v>
      </c>
      <c r="T7" s="1014" t="str">
        <f>IF(IFERROR('Blocks A'!M7-'Pre-1.095 (Hard Copy)'!T7, 0)=0, " ", ('Blocks A'!M7-'Pre-1.095 (Hard Copy)'!T7))</f>
        <v> </v>
      </c>
      <c r="U7" s="1014" t="str">
        <f>IF(IFERROR('Blocks A'!U7-'Pre-1.095 (Hard Copy)'!U7, 0)=0, " ", ('Blocks A'!U7-'Pre-1.095 (Hard Copy)'!U7))</f>
        <v> </v>
      </c>
      <c r="V7" s="1014" t="str">
        <f>IF(IFERROR('Blocks A'!V7-'Pre-1.095 (Hard Copy)'!V7, 0)=0, " ", ('Blocks A'!V7-'Pre-1.095 (Hard Copy)'!V7))</f>
        <v> </v>
      </c>
      <c r="W7" s="1014" t="str">
        <f>IF(IFERROR('Blocks A'!W7-'Pre-1.095 (Hard Copy)'!W7, 0)=0, " ", ('Blocks A'!W7-'Pre-1.095 (Hard Copy)'!W7))</f>
        <v> </v>
      </c>
      <c r="X7" s="1014" t="str">
        <f>IF(IFERROR('Blocks A'!X7-'Pre-1.095 (Hard Copy)'!X7, 0)=0, " ", ('Blocks A'!X7-'Pre-1.095 (Hard Copy)'!X7))</f>
        <v> </v>
      </c>
      <c r="Y7" s="1014" t="str">
        <f>IF(IFERROR('Blocks A'!AC7-'Pre-1.095 (Hard Copy)'!Y7, 0)=0, " ", ('Blocks A'!AC7-'Pre-1.095 (Hard Copy)'!Y7))</f>
        <v> </v>
      </c>
      <c r="Z7" s="1014" t="str">
        <f>IF(IFERROR('Blocks A'!Y7-'Pre-1.095 (Hard Copy)'!Z7, 0)=0, " ", ('Blocks A'!Y7-'Pre-1.095 (Hard Copy)'!Z7))</f>
        <v> </v>
      </c>
      <c r="AA7" s="1014" t="str">
        <f>IF(IFERROR('Blocks A'!Z7-'Pre-1.095 (Hard Copy)'!AA7, 0)=0, " ", ('Blocks A'!Z7-'Pre-1.095 (Hard Copy)'!AA7))</f>
        <v> </v>
      </c>
      <c r="AB7" s="1014" t="str">
        <f>IF(IFERROR('Blocks A'!AA7-'Pre-1.095 (Hard Copy)'!AB7, 0)=0, " ", ('Blocks A'!AA7-'Pre-1.095 (Hard Copy)'!AB7))</f>
        <v> </v>
      </c>
      <c r="AC7" s="1014" t="str">
        <f>IF(IFERROR('Blocks A'!AB7-'Pre-1.095 (Hard Copy)'!AC7, 0)=0, " ", ('Blocks A'!AB7-'Pre-1.095 (Hard Copy)'!AC7))</f>
        <v> </v>
      </c>
      <c r="AD7" s="1014" t="str">
        <f>IF(IFERROR('Blocks A'!AY7-'Pre-1.095 (Hard Copy)'!AD7, 0)=0, " ", ('Blocks A'!AY7-'Pre-1.095 (Hard Copy)'!AD7))</f>
        <v> </v>
      </c>
      <c r="AE7" s="1014" t="str">
        <f>IF(IFERROR('Blocks A'!AZ7-'Pre-1.095 (Hard Copy)'!AE7, 0)=0, " ", ('Blocks A'!AZ7-'Pre-1.095 (Hard Copy)'!AE7))</f>
        <v> </v>
      </c>
      <c r="AF7" s="1014" t="str">
        <f>IF(IFERROR('Blocks A'!BA7-'Pre-1.095 (Hard Copy)'!AF7, 0)=0, " ", ('Blocks A'!BA7-'Pre-1.095 (Hard Copy)'!AF7))</f>
        <v> </v>
      </c>
      <c r="AG7" s="1014" t="str">
        <f>IF(IFERROR('Blocks A'!BB7-'Pre-1.095 (Hard Copy)'!AG7, 0)=0, " ", ('Blocks A'!BB7-'Pre-1.095 (Hard Copy)'!AG7))</f>
        <v> </v>
      </c>
      <c r="AH7" s="1014" t="str">
        <f>IF(IFERROR('Blocks A'!BC7-'Pre-1.095 (Hard Copy)'!AH7, 0)=0, " ", ('Blocks A'!BC7-'Pre-1.095 (Hard Copy)'!AH7))</f>
        <v> </v>
      </c>
      <c r="AI7" s="1014" t="str">
        <f>IF(IFERROR('Blocks A'!BJ7-'Pre-1.095 (Hard Copy)'!AI7, 0)=0, " ", ('Blocks A'!BJ7-'Pre-1.095 (Hard Copy)'!AI7))</f>
        <v> </v>
      </c>
      <c r="AJ7" s="1014" t="str">
        <f>IF(IFERROR('Blocks A'!BD7-'Pre-1.095 (Hard Copy)'!AJ7, 0)=0, " ", ('Blocks A'!BD7-'Pre-1.095 (Hard Copy)'!AJ7))</f>
        <v> </v>
      </c>
      <c r="AK7" s="1014" t="str">
        <f>IF(IFERROR('Blocks A'!BE7-'Pre-1.095 (Hard Copy)'!AK7, 0)=0, " ", ('Blocks A'!BE7-'Pre-1.095 (Hard Copy)'!AK7))</f>
        <v> </v>
      </c>
      <c r="AL7" s="1014" t="str">
        <f>IF(IFERROR('Blocks A'!BF7-'Pre-1.095 (Hard Copy)'!AL7, 0)=0, " ", ('Blocks A'!BF7-'Pre-1.095 (Hard Copy)'!AL7))</f>
        <v> </v>
      </c>
      <c r="AM7" s="1014" t="str">
        <f>IF(IFERROR('Blocks A'!BG7-'Pre-1.095 (Hard Copy)'!AM7, 0)=0, " ", ('Blocks A'!BG7-'Pre-1.095 (Hard Copy)'!AM7))</f>
        <v> </v>
      </c>
      <c r="AN7" s="1014" t="str">
        <f>IF(IFERROR('Blocks A'!BH7-'Pre-1.095 (Hard Copy)'!AN7, 0)=0, " ", ('Blocks A'!BH7-'Pre-1.095 (Hard Copy)'!AN7))</f>
        <v> </v>
      </c>
      <c r="AO7" s="1014" t="str">
        <f>IF(IFERROR('Blocks A'!BI7-'Pre-1.095 (Hard Copy)'!AO7, 0)=0, " ", ('Blocks A'!BI7-'Pre-1.095 (Hard Copy)'!AO7))</f>
        <v> </v>
      </c>
      <c r="AP7" s="1014" t="str">
        <f>IF(IFERROR('Blocks A'!BK7-'Pre-1.095 (Hard Copy)'!AP7, 0)=0, " ", ('Blocks A'!BK7-'Pre-1.095 (Hard Copy)'!AP7))</f>
        <v> </v>
      </c>
      <c r="AQ7" s="1014" t="str">
        <f>IF(IFERROR('Blocks A'!BL7-'Pre-1.095 (Hard Copy)'!AQ7, 0)=0, " ", ('Blocks A'!BL7-'Pre-1.095 (Hard Copy)'!AQ7))</f>
        <v> </v>
      </c>
      <c r="AR7" s="1014" t="str">
        <f>IF(IFERROR('Blocks A'!BM7-'Pre-1.095 (Hard Copy)'!AR7, 0)=0, " ", ('Blocks A'!BM7-'Pre-1.095 (Hard Copy)'!AR7))</f>
        <v> </v>
      </c>
      <c r="AS7" s="1014" t="str">
        <f>IF(IFERROR('Blocks A'!BO7-'Pre-1.095 (Hard Copy)'!AS7, 0)=0, " ", ('Blocks A'!BO7-'Pre-1.095 (Hard Copy)'!AS7))</f>
        <v> </v>
      </c>
      <c r="AT7" s="1014" t="str">
        <f>IF(IFERROR('Blocks A'!BP7-'Pre-1.095 (Hard Copy)'!AT7, 0)=0, " ", ('Blocks A'!BP7-'Pre-1.095 (Hard Copy)'!AT7))</f>
        <v> </v>
      </c>
      <c r="AU7" s="1014" t="str">
        <f>IF(IFERROR('Blocks A'!BQ7-'Pre-1.095 (Hard Copy)'!AU7, 0)=0, " ", ('Blocks A'!BQ7-'Pre-1.095 (Hard Copy)'!AU7))</f>
        <v> </v>
      </c>
      <c r="AV7" s="1014" t="str">
        <f>IF(IFERROR('Blocks A'!BR7-'Pre-1.095 (Hard Copy)'!AV7, 0)=0, " ", ('Blocks A'!BR7-'Pre-1.095 (Hard Copy)'!AV7))</f>
        <v> </v>
      </c>
      <c r="AW7" s="1014" t="str">
        <f>IF(IFERROR('Blocks A'!BS7-'Pre-1.095 (Hard Copy)'!AW7, 0)=0, " ", ('Blocks A'!BS7-'Pre-1.095 (Hard Copy)'!AW7))</f>
        <v> </v>
      </c>
      <c r="AX7" s="1014" t="str">
        <f>IF(IFERROR('Blocks A'!BT7-'Pre-1.095 (Hard Copy)'!AX7, 0)=0, " ", ('Blocks A'!BT7-'Pre-1.095 (Hard Copy)'!AX7))</f>
        <v> </v>
      </c>
      <c r="AY7" s="1014" t="str">
        <f>IF(IFERROR('Blocks A'!BU7-'Pre-1.095 (Hard Copy)'!AY7, 0)=0, " ", ('Blocks A'!BU7-'Pre-1.095 (Hard Copy)'!AY7))</f>
        <v> </v>
      </c>
      <c r="AZ7" s="1014" t="str">
        <f>IF(IFERROR('Blocks A'!BW7-'Pre-1.095 (Hard Copy)'!AZ7, 0)=0, " ", ('Blocks A'!BW7-'Pre-1.095 (Hard Copy)'!AZ7))</f>
        <v> </v>
      </c>
      <c r="BA7" s="1014" t="str">
        <f>IF(IFERROR('Blocks A'!BX7-'Pre-1.095 (Hard Copy)'!BA7, 0)=0, " ", ('Blocks A'!BX7-'Pre-1.095 (Hard Copy)'!BA7))</f>
        <v>-0</v>
      </c>
      <c r="BB7" s="1014" t="str">
        <f>IF(IFERROR('Blocks A'!BY7-'Pre-1.095 (Hard Copy)'!BB7, 0)=0, " ", ('Blocks A'!BY7-'Pre-1.095 (Hard Copy)'!BB7))</f>
        <v> </v>
      </c>
      <c r="BC7" s="1015" t="str">
        <f>IF(IFERROR('Blocks A'!BZ7-'Pre-1.095 (Hard Copy)'!BC7, 0)=0, " ", ('Blocks A'!BZ7-'Pre-1.095 (Hard Copy)'!BC7))</f>
        <v>+0.0</v>
      </c>
      <c r="BD7" s="1014" t="str">
        <f>IF(IFERROR('Blocks A'!BV7-'Pre-1.095 (Hard Copy)'!BD7, 0)=0, " ", ('Blocks A'!BV7-'Pre-1.095 (Hard Copy)'!BD7))</f>
        <v> </v>
      </c>
      <c r="BE7" s="1014" t="str">
        <f>IF(IFERROR('Blocks A'!CB7-'Pre-1.095 (Hard Copy)'!BE7, 0)=0, " ", ('Blocks A'!CB7-'Pre-1.095 (Hard Copy)'!BE7))</f>
        <v>-240</v>
      </c>
      <c r="BF7" s="1014" t="str">
        <f>IF(IFERROR('Blocks A'!CC7-'Pre-1.095 (Hard Copy)'!BF7, 0)=0, " ", ('Blocks A'!CC7-'Pre-1.095 (Hard Copy)'!BF7))</f>
        <v>-37,333</v>
      </c>
      <c r="BG7" s="1016" t="str">
        <f>IF(IFERROR('Blocks A'!CD7-'Pre-1.095 (Hard Copy)'!BG7, 0)=0, " ", ('Blocks A'!CD7-'Pre-1.095 (Hard Copy)'!BG7))</f>
        <v>-0.0373</v>
      </c>
      <c r="BH7" s="1014" t="str">
        <f>IF(IFERROR('Blocks A'!CE7-'Pre-1.095 (Hard Copy)'!BH7, 0)=0, " ", ('Blocks A'!CE7-'Pre-1.095 (Hard Copy)'!BH7))</f>
        <v>-2,800</v>
      </c>
      <c r="BI7" s="1014" t="str">
        <f>IF(IFERROR('Blocks A'!CZ7-'Pre-1.095 (Hard Copy)'!BI7, 0)=0, " ", ('Blocks A'!CZ7-'Pre-1.095 (Hard Copy)'!BI7))</f>
        <v>-38</v>
      </c>
      <c r="BJ7" s="1014" t="str">
        <f>IF(IFERROR('Blocks A'!DA7-'Pre-1.095 (Hard Copy)'!BJ7, 0)=0, " ", ('Blocks A'!DA7-'Pre-1.095 (Hard Copy)'!BJ7))</f>
        <v> </v>
      </c>
      <c r="BK7" s="1014" t="str">
        <f>IF(IFERROR('Blocks A'!DB7-'Pre-1.095 (Hard Copy)'!BK7, 0)=0, " ", ('Blocks A'!DB7-'Pre-1.095 (Hard Copy)'!BK7))</f>
        <v> </v>
      </c>
      <c r="BL7" s="1014" t="str">
        <f>IF(IFERROR('Blocks A'!DC7-'Pre-1.095 (Hard Copy)'!BL7, 0)=0, " ", ('Blocks A'!DC7-'Pre-1.095 (Hard Copy)'!BL7))</f>
        <v> </v>
      </c>
      <c r="BM7" s="1014" t="str">
        <f>IF(IFERROR('Blocks A'!DD7-'Pre-1.095 (Hard Copy)'!BM7, 0)=0, " ", ('Blocks A'!DD7-'Pre-1.095 (Hard Copy)'!BM7))</f>
        <v>+22</v>
      </c>
      <c r="BN7" s="1014" t="str">
        <f>IF(IFERROR('Blocks A'!DE7-'Pre-1.095 (Hard Copy)'!BN7, 0)=0, " ", ('Blocks A'!DE7-'Pre-1.095 (Hard Copy)'!BN7))</f>
        <v> </v>
      </c>
      <c r="BO7" s="1014" t="str">
        <f>IF(IFERROR('Blocks A'!DF7-'Pre-1.095 (Hard Copy)'!BO7, 0)=0, " ", ('Blocks A'!DF7-'Pre-1.095 (Hard Copy)'!BO7))</f>
        <v>-1</v>
      </c>
      <c r="BP7" s="1014" t="str">
        <f>IF(IFERROR('Blocks A'!DG7-'Pre-1.095 (Hard Copy)'!BP7, 0)=0, " ", ('Blocks A'!DG7-'Pre-1.095 (Hard Copy)'!BP7))</f>
        <v> </v>
      </c>
      <c r="BQ7" s="1014" t="str">
        <f>IF(IFERROR('Blocks A'!DH7-'Pre-1.095 (Hard Copy)'!BQ7, 0)=0, " ", ('Blocks A'!DH7-'Pre-1.095 (Hard Copy)'!BQ7))</f>
        <v> </v>
      </c>
      <c r="BR7" s="1014" t="str">
        <f>IF(IFERROR('Blocks A'!DI7-'Pre-1.095 (Hard Copy)'!BR7, 0)=0, " ", ('Blocks A'!DI7-'Pre-1.095 (Hard Copy)'!BR7))</f>
        <v> </v>
      </c>
      <c r="BS7" s="1014" t="str">
        <f>IF(IFERROR('Blocks A'!DJ7-'Pre-1.095 (Hard Copy)'!BS7, 0)=0, " ", ('Blocks A'!DJ7-'Pre-1.095 (Hard Copy)'!BS7))</f>
        <v>-67</v>
      </c>
      <c r="BT7" s="1014" t="str">
        <f>IF(IFERROR('Blocks A'!DK7-'Pre-1.095 (Hard Copy)'!BT7, 0)=0, " ", ('Blocks A'!DK7-'Pre-1.095 (Hard Copy)'!BT7))</f>
        <v> </v>
      </c>
      <c r="BU7" s="1014" t="str">
        <f>IF(IFERROR('Blocks A'!DL7-'Pre-1.095 (Hard Copy)'!BU7, 0)=0, " ", ('Blocks A'!DL7-'Pre-1.095 (Hard Copy)'!BU7))</f>
        <v> </v>
      </c>
      <c r="BV7" s="1014" t="str">
        <f>IF(IFERROR('Blocks A'!DM7-'Pre-1.095 (Hard Copy)'!BV7, 0)=0, " ", ('Blocks A'!DM7-'Pre-1.095 (Hard Copy)'!BV7))</f>
        <v> </v>
      </c>
      <c r="BW7" s="1014" t="str">
        <f>IF(IFERROR('Blocks A'!DN7-'Pre-1.095 (Hard Copy)'!BW7, 0)=0, " ", ('Blocks A'!DN7-'Pre-1.095 (Hard Copy)'!BW7))</f>
        <v>+39</v>
      </c>
      <c r="BX7" s="1014" t="str">
        <f>IF(IFERROR('Blocks A'!DO7-'Pre-1.095 (Hard Copy)'!BX7, 0)=0, " ", ('Blocks A'!DO7-'Pre-1.095 (Hard Copy)'!BX7))</f>
        <v> </v>
      </c>
      <c r="BY7" s="1014" t="str">
        <f>IF(IFERROR('Blocks A'!DP7-'Pre-1.095 (Hard Copy)'!BY7, 0)=0, " ", ('Blocks A'!DP7-'Pre-1.095 (Hard Copy)'!BY7))</f>
        <v>-100</v>
      </c>
      <c r="BZ7" s="1014" t="str">
        <f>IF(IFERROR('Blocks A'!DQ7-'Pre-1.095 (Hard Copy)'!BZ7, 0)=0, " ", ('Blocks A'!DQ7-'Pre-1.095 (Hard Copy)'!BZ7))</f>
        <v> </v>
      </c>
      <c r="CA7" s="1014" t="str">
        <f>IF(IFERROR('Blocks A'!DR7-'Pre-1.095 (Hard Copy)'!CA7, 0)=0, " ", ('Blocks A'!DR7-'Pre-1.095 (Hard Copy)'!CA7))</f>
        <v> </v>
      </c>
      <c r="CB7" s="1014" t="str">
        <f>IF(IFERROR('Blocks A'!DS7-'Pre-1.095 (Hard Copy)'!CB7, 0)=0, " ", ('Blocks A'!DS7-'Pre-1.095 (Hard Copy)'!CB7))</f>
        <v> </v>
      </c>
      <c r="CC7" s="1014" t="str">
        <f>IF(IFERROR('Blocks A'!DT7-'Pre-1.095 (Hard Copy)'!CC7, 0)=0, " ", ('Blocks A'!DT7-'Pre-1.095 (Hard Copy)'!CC7))</f>
        <v>-17</v>
      </c>
      <c r="CD7" s="1014" t="str">
        <f>IF(IFERROR('Blocks A'!DU7-'Pre-1.095 (Hard Copy)'!CD7, 0)=0, " ", ('Blocks A'!DU7-'Pre-1.095 (Hard Copy)'!CD7))</f>
        <v>-129</v>
      </c>
      <c r="CE7" s="1014" t="str">
        <f>IF(IFERROR('Blocks A'!DX7-'Pre-1.095 (Hard Copy)'!CE7, 0)=0, " ", ('Blocks A'!DX7-'Pre-1.095 (Hard Copy)'!CE7))</f>
        <v>-16</v>
      </c>
      <c r="CF7" s="1014" t="str">
        <f>IF(IFERROR('Blocks A'!DY7-'Pre-1.095 (Hard Copy)'!CF7, 0)=0, " ", ('Blocks A'!DY7-'Pre-1.095 (Hard Copy)'!CF7))</f>
        <v>-2,419</v>
      </c>
      <c r="CG7" s="1016" t="str">
        <f>IF(IFERROR('Blocks A'!DZ7-'Pre-1.095 (Hard Copy)'!CG7, 0)=0, " ", ('Blocks A'!DZ7-'Pre-1.095 (Hard Copy)'!CG7))</f>
        <v>-0.0024</v>
      </c>
      <c r="CH7" s="1015" t="str">
        <f>IF(IFERROR('Blocks A'!DV7-'Pre-1.095 (Hard Copy)'!CH7, 0)=0, " ", ('Blocks A'!DV7-'Pre-1.095 (Hard Copy)'!CH7))</f>
        <v>+4.4</v>
      </c>
      <c r="CI7" s="1015" t="str">
        <f>IF(IFERROR('Blocks A'!DW7-'Pre-1.095 (Hard Copy)'!CI7, 0)=0, " ", ('Blocks A'!DW7-'Pre-1.095 (Hard Copy)'!CI7))</f>
        <v>-47.6</v>
      </c>
      <c r="CJ7" s="1014" t="str">
        <f>IF(IFERROR('Blocks A'!EA7-'Pre-1.095 (Hard Copy)'!CJ7, 0)=0, " ", ('Blocks A'!EA7-'Pre-1.095 (Hard Copy)'!CJ7))</f>
        <v>-256</v>
      </c>
      <c r="CK7" s="1017" t="str">
        <f>IF(IFERROR('Blocks A'!EB7-'Pre-1.095 (Hard Copy)'!CK7, 0)=0, " ", ('Blocks A'!EB7-'Pre-1.095 (Hard Copy)'!CK7))</f>
        <v>-4.26</v>
      </c>
      <c r="CL7" s="1017" t="str">
        <f>IF(IFERROR('Blocks A'!EC7-'Pre-1.095 (Hard Copy)'!CL7, 0)=0, " ", ('Blocks A'!EC7-'Pre-1.095 (Hard Copy)'!CL7))</f>
        <v>-0.07</v>
      </c>
      <c r="CM7" s="1017" t="str">
        <f>IF(IFERROR('Blocks A'!EH7-'Pre-1.095 (Hard Copy)'!CM7, 0)=0, " ", ('Blocks A'!EH7-'Pre-1.095 (Hard Copy)'!CM7))</f>
        <v>-0.00</v>
      </c>
      <c r="CN7" s="1014" t="str">
        <f>IF(IFERROR('Blocks A'!ED7-'Pre-1.095 (Hard Copy)'!CN7, 0)=0, " ", ('Blocks A'!ED7-'Pre-1.095 (Hard Copy)'!CN7))</f>
        <v>-39,752</v>
      </c>
      <c r="CO7" s="1017" t="str">
        <f>IF(IFERROR('Blocks A'!EE7-'Pre-1.095 (Hard Copy)'!CO7, 0)=0, " ", ('Blocks A'!EE7-'Pre-1.095 (Hard Copy)'!CO7))</f>
        <v>-39.75</v>
      </c>
      <c r="CP7" s="1017" t="str">
        <f>IF(IFERROR('Blocks A'!EF7-'Pre-1.095 (Hard Copy)'!CP7, 0)=0, " ", ('Blocks A'!EF7-'Pre-1.095 (Hard Copy)'!CP7))</f>
        <v>-0.04</v>
      </c>
      <c r="CQ7" s="1016" t="str">
        <f>IF(IFERROR('Blocks A'!EG7-'Pre-1.095 (Hard Copy)'!CQ7, 0)=0, " ", ('Blocks A'!EG7-'Pre-1.095 (Hard Copy)'!CQ7))</f>
        <v>-0.0398</v>
      </c>
      <c r="CR7" s="1018">
        <v>316.0</v>
      </c>
    </row>
    <row r="8">
      <c r="B8" s="1013" t="s">
        <v>914</v>
      </c>
      <c r="C8" s="969" t="s">
        <v>885</v>
      </c>
      <c r="D8" s="969">
        <v>1.0</v>
      </c>
      <c r="E8" s="969">
        <v>1.0</v>
      </c>
      <c r="F8" s="969">
        <v>2.0</v>
      </c>
      <c r="G8" s="1014" t="str">
        <f>IF(IFERROR('Blocks A'!G8-'Pre-1.095 (Hard Copy)'!G8, 0)=0, " ", ('Blocks A'!G8-'Pre-1.095 (Hard Copy)'!G8))</f>
        <v> </v>
      </c>
      <c r="H8" s="1014" t="str">
        <f>IF(IFERROR('Blocks A'!H8-'Pre-1.095 (Hard Copy)'!H8, 0)=0, " ", ('Blocks A'!H8-'Pre-1.095 (Hard Copy)'!H8))</f>
        <v> </v>
      </c>
      <c r="I8" s="1014" t="str">
        <f>IF(IFERROR('Blocks A'!I8-'Pre-1.095 (Hard Copy)'!I8, 0)=0, " ", ('Blocks A'!I8-'Pre-1.095 (Hard Copy)'!I8))</f>
        <v> </v>
      </c>
      <c r="J8" s="1014" t="str">
        <f>IF(IFERROR('Blocks A'!J8-'Pre-1.095 (Hard Copy)'!J8, 0)=0, " ", ('Blocks A'!J8-'Pre-1.095 (Hard Copy)'!J8))</f>
        <v> </v>
      </c>
      <c r="K8" s="1014" t="str">
        <f>IF(IFERROR('Blocks A'!K8-'Pre-1.095 (Hard Copy)'!K8, 0)=0, " ", ('Blocks A'!K8-'Pre-1.095 (Hard Copy)'!K8))</f>
        <v> </v>
      </c>
      <c r="L8" s="1014" t="str">
        <f>IF(IFERROR('Blocks A'!L8-'Pre-1.095 (Hard Copy)'!L8, 0)=0, " ", ('Blocks A'!L8-'Pre-1.095 (Hard Copy)'!L8))</f>
        <v> </v>
      </c>
      <c r="M8" s="1014" t="str">
        <f>IF(IFERROR('Blocks A'!N8-'Pre-1.095 (Hard Copy)'!M8, 0)=0, " ", ('Blocks A'!N8-'Pre-1.095 (Hard Copy)'!M8))</f>
        <v> </v>
      </c>
      <c r="N8" s="1014" t="str">
        <f>IF(IFERROR('Blocks A'!O8-'Pre-1.095 (Hard Copy)'!N8, 0)=0, " ", ('Blocks A'!O8-'Pre-1.095 (Hard Copy)'!N8))</f>
        <v> </v>
      </c>
      <c r="O8" s="1014" t="str">
        <f>IF(IFERROR('Blocks A'!P8-'Pre-1.095 (Hard Copy)'!O8, 0)=0, " ", ('Blocks A'!P8-'Pre-1.095 (Hard Copy)'!O8))</f>
        <v> </v>
      </c>
      <c r="P8" s="1014" t="str">
        <f>IF(IFERROR('Blocks A'!Q8-'Pre-1.095 (Hard Copy)'!P8, 0)=0, " ", ('Blocks A'!Q8-'Pre-1.095 (Hard Copy)'!P8))</f>
        <v> </v>
      </c>
      <c r="Q8" s="1014" t="str">
        <f>IF(IFERROR('Blocks A'!R8-'Pre-1.095 (Hard Copy)'!Q8, 0)=0, " ", ('Blocks A'!R8-'Pre-1.095 (Hard Copy)'!Q8))</f>
        <v> </v>
      </c>
      <c r="R8" s="1014" t="str">
        <f>IF(IFERROR('Blocks A'!S8-'Pre-1.095 (Hard Copy)'!R8, 0)=0, " ", ('Blocks A'!S8-'Pre-1.095 (Hard Copy)'!R8))</f>
        <v> </v>
      </c>
      <c r="S8" s="1014" t="str">
        <f>IF(IFERROR('Blocks A'!T8-'Pre-1.095 (Hard Copy)'!S8, 0)=0, " ", ('Blocks A'!T8-'Pre-1.095 (Hard Copy)'!S8))</f>
        <v> </v>
      </c>
      <c r="T8" s="1014" t="str">
        <f>IF(IFERROR('Blocks A'!M8-'Pre-1.095 (Hard Copy)'!T8, 0)=0, " ", ('Blocks A'!M8-'Pre-1.095 (Hard Copy)'!T8))</f>
        <v> </v>
      </c>
      <c r="U8" s="1014" t="str">
        <f>IF(IFERROR('Blocks A'!U8-'Pre-1.095 (Hard Copy)'!U8, 0)=0, " ", ('Blocks A'!U8-'Pre-1.095 (Hard Copy)'!U8))</f>
        <v> </v>
      </c>
      <c r="V8" s="1014" t="str">
        <f>IF(IFERROR('Blocks A'!V8-'Pre-1.095 (Hard Copy)'!V8, 0)=0, " ", ('Blocks A'!V8-'Pre-1.095 (Hard Copy)'!V8))</f>
        <v> </v>
      </c>
      <c r="W8" s="1014" t="str">
        <f>IF(IFERROR('Blocks A'!W8-'Pre-1.095 (Hard Copy)'!W8, 0)=0, " ", ('Blocks A'!W8-'Pre-1.095 (Hard Copy)'!W8))</f>
        <v>+45,000</v>
      </c>
      <c r="X8" s="1014" t="str">
        <f>IF(IFERROR('Blocks A'!X8-'Pre-1.095 (Hard Copy)'!X8, 0)=0, " ", ('Blocks A'!X8-'Pre-1.095 (Hard Copy)'!X8))</f>
        <v> </v>
      </c>
      <c r="Y8" s="1014" t="str">
        <f>IF(IFERROR('Blocks A'!AC8-'Pre-1.095 (Hard Copy)'!Y8, 0)=0, " ", ('Blocks A'!AC8-'Pre-1.095 (Hard Copy)'!Y8))</f>
        <v> </v>
      </c>
      <c r="Z8" s="1014" t="str">
        <f>IF(IFERROR('Blocks A'!Y8-'Pre-1.095 (Hard Copy)'!Z8, 0)=0, " ", ('Blocks A'!Y8-'Pre-1.095 (Hard Copy)'!Z8))</f>
        <v> </v>
      </c>
      <c r="AA8" s="1014" t="str">
        <f>IF(IFERROR('Blocks A'!Z8-'Pre-1.095 (Hard Copy)'!AA8, 0)=0, " ", ('Blocks A'!Z8-'Pre-1.095 (Hard Copy)'!AA8))</f>
        <v> </v>
      </c>
      <c r="AB8" s="1014" t="str">
        <f>IF(IFERROR('Blocks A'!AA8-'Pre-1.095 (Hard Copy)'!AB8, 0)=0, " ", ('Blocks A'!AA8-'Pre-1.095 (Hard Copy)'!AB8))</f>
        <v> </v>
      </c>
      <c r="AC8" s="1014" t="str">
        <f>IF(IFERROR('Blocks A'!AB8-'Pre-1.095 (Hard Copy)'!AC8, 0)=0, " ", ('Blocks A'!AB8-'Pre-1.095 (Hard Copy)'!AC8))</f>
        <v> </v>
      </c>
      <c r="AD8" s="1014" t="str">
        <f>IF(IFERROR('Blocks A'!AY8-'Pre-1.095 (Hard Copy)'!AD8, 0)=0, " ", ('Blocks A'!AY8-'Pre-1.095 (Hard Copy)'!AD8))</f>
        <v> </v>
      </c>
      <c r="AE8" s="1014" t="str">
        <f>IF(IFERROR('Blocks A'!AZ8-'Pre-1.095 (Hard Copy)'!AE8, 0)=0, " ", ('Blocks A'!AZ8-'Pre-1.095 (Hard Copy)'!AE8))</f>
        <v> </v>
      </c>
      <c r="AF8" s="1014" t="str">
        <f>IF(IFERROR('Blocks A'!BA8-'Pre-1.095 (Hard Copy)'!AF8, 0)=0, " ", ('Blocks A'!BA8-'Pre-1.095 (Hard Copy)'!AF8))</f>
        <v> </v>
      </c>
      <c r="AG8" s="1014" t="str">
        <f>IF(IFERROR('Blocks A'!BB8-'Pre-1.095 (Hard Copy)'!AG8, 0)=0, " ", ('Blocks A'!BB8-'Pre-1.095 (Hard Copy)'!AG8))</f>
        <v> </v>
      </c>
      <c r="AH8" s="1014" t="str">
        <f>IF(IFERROR('Blocks A'!BC8-'Pre-1.095 (Hard Copy)'!AH8, 0)=0, " ", ('Blocks A'!BC8-'Pre-1.095 (Hard Copy)'!AH8))</f>
        <v> </v>
      </c>
      <c r="AI8" s="1014" t="str">
        <f>IF(IFERROR('Blocks A'!BJ8-'Pre-1.095 (Hard Copy)'!AI8, 0)=0, " ", ('Blocks A'!BJ8-'Pre-1.095 (Hard Copy)'!AI8))</f>
        <v> </v>
      </c>
      <c r="AJ8" s="1014" t="str">
        <f>IF(IFERROR('Blocks A'!BD8-'Pre-1.095 (Hard Copy)'!AJ8, 0)=0, " ", ('Blocks A'!BD8-'Pre-1.095 (Hard Copy)'!AJ8))</f>
        <v> </v>
      </c>
      <c r="AK8" s="1014" t="str">
        <f>IF(IFERROR('Blocks A'!BE8-'Pre-1.095 (Hard Copy)'!AK8, 0)=0, " ", ('Blocks A'!BE8-'Pre-1.095 (Hard Copy)'!AK8))</f>
        <v> </v>
      </c>
      <c r="AL8" s="1014" t="str">
        <f>IF(IFERROR('Blocks A'!BF8-'Pre-1.095 (Hard Copy)'!AL8, 0)=0, " ", ('Blocks A'!BF8-'Pre-1.095 (Hard Copy)'!AL8))</f>
        <v> </v>
      </c>
      <c r="AM8" s="1014" t="str">
        <f>IF(IFERROR('Blocks A'!BG8-'Pre-1.095 (Hard Copy)'!AM8, 0)=0, " ", ('Blocks A'!BG8-'Pre-1.095 (Hard Copy)'!AM8))</f>
        <v> </v>
      </c>
      <c r="AN8" s="1014" t="str">
        <f>IF(IFERROR('Blocks A'!BH8-'Pre-1.095 (Hard Copy)'!AN8, 0)=0, " ", ('Blocks A'!BH8-'Pre-1.095 (Hard Copy)'!AN8))</f>
        <v> </v>
      </c>
      <c r="AO8" s="1014" t="str">
        <f>IF(IFERROR('Blocks A'!BI8-'Pre-1.095 (Hard Copy)'!AO8, 0)=0, " ", ('Blocks A'!BI8-'Pre-1.095 (Hard Copy)'!AO8))</f>
        <v> </v>
      </c>
      <c r="AP8" s="1014" t="str">
        <f>IF(IFERROR('Blocks A'!BK8-'Pre-1.095 (Hard Copy)'!AP8, 0)=0, " ", ('Blocks A'!BK8-'Pre-1.095 (Hard Copy)'!AP8))</f>
        <v> </v>
      </c>
      <c r="AQ8" s="1014" t="str">
        <f>IF(IFERROR('Blocks A'!BL8-'Pre-1.095 (Hard Copy)'!AQ8, 0)=0, " ", ('Blocks A'!BL8-'Pre-1.095 (Hard Copy)'!AQ8))</f>
        <v> </v>
      </c>
      <c r="AR8" s="1014" t="str">
        <f>IF(IFERROR('Blocks A'!BM8-'Pre-1.095 (Hard Copy)'!AR8, 0)=0, " ", ('Blocks A'!BM8-'Pre-1.095 (Hard Copy)'!AR8))</f>
        <v> </v>
      </c>
      <c r="AS8" s="1014" t="str">
        <f>IF(IFERROR('Blocks A'!BO8-'Pre-1.095 (Hard Copy)'!AS8, 0)=0, " ", ('Blocks A'!BO8-'Pre-1.095 (Hard Copy)'!AS8))</f>
        <v> </v>
      </c>
      <c r="AT8" s="1014" t="str">
        <f>IF(IFERROR('Blocks A'!BP8-'Pre-1.095 (Hard Copy)'!AT8, 0)=0, " ", ('Blocks A'!BP8-'Pre-1.095 (Hard Copy)'!AT8))</f>
        <v> </v>
      </c>
      <c r="AU8" s="1014" t="str">
        <f>IF(IFERROR('Blocks A'!BQ8-'Pre-1.095 (Hard Copy)'!AU8, 0)=0, " ", ('Blocks A'!BQ8-'Pre-1.095 (Hard Copy)'!AU8))</f>
        <v> </v>
      </c>
      <c r="AV8" s="1014" t="str">
        <f>IF(IFERROR('Blocks A'!BR8-'Pre-1.095 (Hard Copy)'!AV8, 0)=0, " ", ('Blocks A'!BR8-'Pre-1.095 (Hard Copy)'!AV8))</f>
        <v> </v>
      </c>
      <c r="AW8" s="1014" t="str">
        <f>IF(IFERROR('Blocks A'!BS8-'Pre-1.095 (Hard Copy)'!AW8, 0)=0, " ", ('Blocks A'!BS8-'Pre-1.095 (Hard Copy)'!AW8))</f>
        <v> </v>
      </c>
      <c r="AX8" s="1014" t="str">
        <f>IF(IFERROR('Blocks A'!BT8-'Pre-1.095 (Hard Copy)'!AX8, 0)=0, " ", ('Blocks A'!BT8-'Pre-1.095 (Hard Copy)'!AX8))</f>
        <v> </v>
      </c>
      <c r="AY8" s="1014" t="str">
        <f>IF(IFERROR('Blocks A'!BU8-'Pre-1.095 (Hard Copy)'!AY8, 0)=0, " ", ('Blocks A'!BU8-'Pre-1.095 (Hard Copy)'!AY8))</f>
        <v> </v>
      </c>
      <c r="AZ8" s="1014" t="str">
        <f>IF(IFERROR('Blocks A'!BW8-'Pre-1.095 (Hard Copy)'!AZ8, 0)=0, " ", ('Blocks A'!BW8-'Pre-1.095 (Hard Copy)'!AZ8))</f>
        <v> </v>
      </c>
      <c r="BA8" s="1014" t="str">
        <f>IF(IFERROR('Blocks A'!BX8-'Pre-1.095 (Hard Copy)'!BA8, 0)=0, " ", ('Blocks A'!BX8-'Pre-1.095 (Hard Copy)'!BA8))</f>
        <v>-0</v>
      </c>
      <c r="BB8" s="1014" t="str">
        <f>IF(IFERROR('Blocks A'!BY8-'Pre-1.095 (Hard Copy)'!BB8, 0)=0, " ", ('Blocks A'!BY8-'Pre-1.095 (Hard Copy)'!BB8))</f>
        <v> </v>
      </c>
      <c r="BC8" s="1015" t="str">
        <f>IF(IFERROR('Blocks A'!BZ8-'Pre-1.095 (Hard Copy)'!BC8, 0)=0, " ", ('Blocks A'!BZ8-'Pre-1.095 (Hard Copy)'!BC8))</f>
        <v>-0.0</v>
      </c>
      <c r="BD8" s="1014" t="str">
        <f>IF(IFERROR('Blocks A'!BV8-'Pre-1.095 (Hard Copy)'!BD8, 0)=0, " ", ('Blocks A'!BV8-'Pre-1.095 (Hard Copy)'!BD8))</f>
        <v> </v>
      </c>
      <c r="BE8" s="1014" t="str">
        <f>IF(IFERROR('Blocks A'!CB8-'Pre-1.095 (Hard Copy)'!BE8, 0)=0, " ", ('Blocks A'!CB8-'Pre-1.095 (Hard Copy)'!BE8))</f>
        <v>-6</v>
      </c>
      <c r="BF8" s="1014" t="str">
        <f>IF(IFERROR('Blocks A'!CC8-'Pre-1.095 (Hard Copy)'!BF8, 0)=0, " ", ('Blocks A'!CC8-'Pre-1.095 (Hard Copy)'!BF8))</f>
        <v>-933</v>
      </c>
      <c r="BG8" s="1016" t="str">
        <f>IF(IFERROR('Blocks A'!CD8-'Pre-1.095 (Hard Copy)'!BG8, 0)=0, " ", ('Blocks A'!CD8-'Pre-1.095 (Hard Copy)'!BG8))</f>
        <v>-0.0009</v>
      </c>
      <c r="BH8" s="1014" t="str">
        <f>IF(IFERROR('Blocks A'!CE8-'Pre-1.095 (Hard Copy)'!BH8, 0)=0, " ", ('Blocks A'!CE8-'Pre-1.095 (Hard Copy)'!BH8))</f>
        <v> </v>
      </c>
      <c r="BI8" s="1014" t="str">
        <f>IF(IFERROR('Blocks A'!CZ8-'Pre-1.095 (Hard Copy)'!BI8, 0)=0, " ", ('Blocks A'!CZ8-'Pre-1.095 (Hard Copy)'!BI8))</f>
        <v>+0</v>
      </c>
      <c r="BJ8" s="1014" t="str">
        <f>IF(IFERROR('Blocks A'!DA8-'Pre-1.095 (Hard Copy)'!BJ8, 0)=0, " ", ('Blocks A'!DA8-'Pre-1.095 (Hard Copy)'!BJ8))</f>
        <v> </v>
      </c>
      <c r="BK8" s="1014" t="str">
        <f>IF(IFERROR('Blocks A'!DB8-'Pre-1.095 (Hard Copy)'!BK8, 0)=0, " ", ('Blocks A'!DB8-'Pre-1.095 (Hard Copy)'!BK8))</f>
        <v> </v>
      </c>
      <c r="BL8" s="1014" t="str">
        <f>IF(IFERROR('Blocks A'!DC8-'Pre-1.095 (Hard Copy)'!BL8, 0)=0, " ", ('Blocks A'!DC8-'Pre-1.095 (Hard Copy)'!BL8))</f>
        <v> </v>
      </c>
      <c r="BM8" s="1014" t="str">
        <f>IF(IFERROR('Blocks A'!DD8-'Pre-1.095 (Hard Copy)'!BM8, 0)=0, " ", ('Blocks A'!DD8-'Pre-1.095 (Hard Copy)'!BM8))</f>
        <v>+0</v>
      </c>
      <c r="BN8" s="1014" t="str">
        <f>IF(IFERROR('Blocks A'!DE8-'Pre-1.095 (Hard Copy)'!BN8, 0)=0, " ", ('Blocks A'!DE8-'Pre-1.095 (Hard Copy)'!BN8))</f>
        <v> </v>
      </c>
      <c r="BO8" s="1014" t="str">
        <f>IF(IFERROR('Blocks A'!DF8-'Pre-1.095 (Hard Copy)'!BO8, 0)=0, " ", ('Blocks A'!DF8-'Pre-1.095 (Hard Copy)'!BO8))</f>
        <v>-0</v>
      </c>
      <c r="BP8" s="1014" t="str">
        <f>IF(IFERROR('Blocks A'!DG8-'Pre-1.095 (Hard Copy)'!BP8, 0)=0, " ", ('Blocks A'!DG8-'Pre-1.095 (Hard Copy)'!BP8))</f>
        <v> </v>
      </c>
      <c r="BQ8" s="1014" t="str">
        <f>IF(IFERROR('Blocks A'!DH8-'Pre-1.095 (Hard Copy)'!BQ8, 0)=0, " ", ('Blocks A'!DH8-'Pre-1.095 (Hard Copy)'!BQ8))</f>
        <v> </v>
      </c>
      <c r="BR8" s="1014" t="str">
        <f>IF(IFERROR('Blocks A'!DI8-'Pre-1.095 (Hard Copy)'!BR8, 0)=0, " ", ('Blocks A'!DI8-'Pre-1.095 (Hard Copy)'!BR8))</f>
        <v> </v>
      </c>
      <c r="BS8" s="1014" t="str">
        <f>IF(IFERROR('Blocks A'!DJ8-'Pre-1.095 (Hard Copy)'!BS8, 0)=0, " ", ('Blocks A'!DJ8-'Pre-1.095 (Hard Copy)'!BS8))</f>
        <v>+1</v>
      </c>
      <c r="BT8" s="1014" t="str">
        <f>IF(IFERROR('Blocks A'!DK8-'Pre-1.095 (Hard Copy)'!BT8, 0)=0, " ", ('Blocks A'!DK8-'Pre-1.095 (Hard Copy)'!BT8))</f>
        <v> </v>
      </c>
      <c r="BU8" s="1014" t="str">
        <f>IF(IFERROR('Blocks A'!DL8-'Pre-1.095 (Hard Copy)'!BU8, 0)=0, " ", ('Blocks A'!DL8-'Pre-1.095 (Hard Copy)'!BU8))</f>
        <v> </v>
      </c>
      <c r="BV8" s="1014" t="str">
        <f>IF(IFERROR('Blocks A'!DM8-'Pre-1.095 (Hard Copy)'!BV8, 0)=0, " ", ('Blocks A'!DM8-'Pre-1.095 (Hard Copy)'!BV8))</f>
        <v> </v>
      </c>
      <c r="BW8" s="1014" t="str">
        <f>IF(IFERROR('Blocks A'!DN8-'Pre-1.095 (Hard Copy)'!BW8, 0)=0, " ", ('Blocks A'!DN8-'Pre-1.095 (Hard Copy)'!BW8))</f>
        <v>+0</v>
      </c>
      <c r="BX8" s="1014" t="str">
        <f>IF(IFERROR('Blocks A'!DO8-'Pre-1.095 (Hard Copy)'!BX8, 0)=0, " ", ('Blocks A'!DO8-'Pre-1.095 (Hard Copy)'!BX8))</f>
        <v> </v>
      </c>
      <c r="BY8" s="1014" t="str">
        <f>IF(IFERROR('Blocks A'!DP8-'Pre-1.095 (Hard Copy)'!BY8, 0)=0, " ", ('Blocks A'!DP8-'Pre-1.095 (Hard Copy)'!BY8))</f>
        <v>-13</v>
      </c>
      <c r="BZ8" s="1014" t="str">
        <f>IF(IFERROR('Blocks A'!DQ8-'Pre-1.095 (Hard Copy)'!BZ8, 0)=0, " ", ('Blocks A'!DQ8-'Pre-1.095 (Hard Copy)'!BZ8))</f>
        <v> </v>
      </c>
      <c r="CA8" s="1014" t="str">
        <f>IF(IFERROR('Blocks A'!DR8-'Pre-1.095 (Hard Copy)'!CA8, 0)=0, " ", ('Blocks A'!DR8-'Pre-1.095 (Hard Copy)'!CA8))</f>
        <v> </v>
      </c>
      <c r="CB8" s="1014" t="str">
        <f>IF(IFERROR('Blocks A'!DS8-'Pre-1.095 (Hard Copy)'!CB8, 0)=0, " ", ('Blocks A'!DS8-'Pre-1.095 (Hard Copy)'!CB8))</f>
        <v> </v>
      </c>
      <c r="CC8" s="1014" t="str">
        <f>IF(IFERROR('Blocks A'!DT8-'Pre-1.095 (Hard Copy)'!CC8, 0)=0, " ", ('Blocks A'!DT8-'Pre-1.095 (Hard Copy)'!CC8))</f>
        <v>+0</v>
      </c>
      <c r="CD8" s="1014" t="str">
        <f>IF(IFERROR('Blocks A'!DU8-'Pre-1.095 (Hard Copy)'!CD8, 0)=0, " ", ('Blocks A'!DU8-'Pre-1.095 (Hard Copy)'!CD8))</f>
        <v>-12</v>
      </c>
      <c r="CE8" s="1014" t="str">
        <f>IF(IFERROR('Blocks A'!DX8-'Pre-1.095 (Hard Copy)'!CE8, 0)=0, " ", ('Blocks A'!DX8-'Pre-1.095 (Hard Copy)'!CE8))</f>
        <v>-4</v>
      </c>
      <c r="CF8" s="1014" t="str">
        <f>IF(IFERROR('Blocks A'!DY8-'Pre-1.095 (Hard Copy)'!CF8, 0)=0, " ", ('Blocks A'!DY8-'Pre-1.095 (Hard Copy)'!CF8))</f>
        <v>-569</v>
      </c>
      <c r="CG8" s="1016" t="str">
        <f>IF(IFERROR('Blocks A'!DZ8-'Pre-1.095 (Hard Copy)'!CG8, 0)=0, " ", ('Blocks A'!DZ8-'Pre-1.095 (Hard Copy)'!CG8))</f>
        <v>-0.0006</v>
      </c>
      <c r="CH8" s="1015" t="str">
        <f>IF(IFERROR('Blocks A'!DV8-'Pre-1.095 (Hard Copy)'!CH8, 0)=0, " ", ('Blocks A'!DV8-'Pre-1.095 (Hard Copy)'!CH8))</f>
        <v>+0.1</v>
      </c>
      <c r="CI8" s="1015" t="str">
        <f>IF(IFERROR('Blocks A'!DW8-'Pre-1.095 (Hard Copy)'!CI8, 0)=0, " ", ('Blocks A'!DW8-'Pre-1.095 (Hard Copy)'!CI8))</f>
        <v>-4.3</v>
      </c>
      <c r="CJ8" s="1014" t="str">
        <f>IF(IFERROR('Blocks A'!EA8-'Pre-1.095 (Hard Copy)'!CJ8, 0)=0, " ", ('Blocks A'!EA8-'Pre-1.095 (Hard Copy)'!CJ8))</f>
        <v>-10</v>
      </c>
      <c r="CK8" s="1017" t="str">
        <f>IF(IFERROR('Blocks A'!EB8-'Pre-1.095 (Hard Copy)'!CK8, 0)=0, " ", ('Blocks A'!EB8-'Pre-1.095 (Hard Copy)'!CK8))</f>
        <v>-0.16</v>
      </c>
      <c r="CL8" s="1017" t="str">
        <f>IF(IFERROR('Blocks A'!EC8-'Pre-1.095 (Hard Copy)'!CL8, 0)=0, " ", ('Blocks A'!EC8-'Pre-1.095 (Hard Copy)'!CL8))</f>
        <v>-0.00</v>
      </c>
      <c r="CM8" s="1017" t="str">
        <f>IF(IFERROR('Blocks A'!EH8-'Pre-1.095 (Hard Copy)'!CM8, 0)=0, " ", ('Blocks A'!EH8-'Pre-1.095 (Hard Copy)'!CM8))</f>
        <v>-0.00</v>
      </c>
      <c r="CN8" s="1014" t="str">
        <f>IF(IFERROR('Blocks A'!ED8-'Pre-1.095 (Hard Copy)'!CN8, 0)=0, " ", ('Blocks A'!ED8-'Pre-1.095 (Hard Copy)'!CN8))</f>
        <v>-1,503</v>
      </c>
      <c r="CO8" s="1017" t="str">
        <f>IF(IFERROR('Blocks A'!EE8-'Pre-1.095 (Hard Copy)'!CO8, 0)=0, " ", ('Blocks A'!EE8-'Pre-1.095 (Hard Copy)'!CO8))</f>
        <v>-1.50</v>
      </c>
      <c r="CP8" s="1017" t="str">
        <f>IF(IFERROR('Blocks A'!EF8-'Pre-1.095 (Hard Copy)'!CP8, 0)=0, " ", ('Blocks A'!EF8-'Pre-1.095 (Hard Copy)'!CP8))</f>
        <v>-0.00</v>
      </c>
      <c r="CQ8" s="1016" t="str">
        <f>IF(IFERROR('Blocks A'!EG8-'Pre-1.095 (Hard Copy)'!CQ8, 0)=0, " ", ('Blocks A'!EG8-'Pre-1.095 (Hard Copy)'!CQ8))</f>
        <v>-0.0015</v>
      </c>
      <c r="CR8" s="1018" t="s">
        <v>12</v>
      </c>
    </row>
    <row r="9">
      <c r="B9" s="1013" t="s">
        <v>915</v>
      </c>
      <c r="C9" s="969" t="s">
        <v>886</v>
      </c>
      <c r="D9" s="969">
        <v>1.0</v>
      </c>
      <c r="E9" s="969">
        <v>2.0</v>
      </c>
      <c r="F9" s="969">
        <v>1.0</v>
      </c>
      <c r="G9" s="1014" t="str">
        <f>IF(IFERROR('Blocks A'!G9-'Pre-1.095 (Hard Copy)'!G9, 0)=0, " ", ('Blocks A'!G9-'Pre-1.095 (Hard Copy)'!G9))</f>
        <v> </v>
      </c>
      <c r="H9" s="1014" t="str">
        <f>IF(IFERROR('Blocks A'!H9-'Pre-1.095 (Hard Copy)'!H9, 0)=0, " ", ('Blocks A'!H9-'Pre-1.095 (Hard Copy)'!H9))</f>
        <v> </v>
      </c>
      <c r="I9" s="1014" t="str">
        <f>IF(IFERROR('Blocks A'!I9-'Pre-1.095 (Hard Copy)'!I9, 0)=0, " ", ('Blocks A'!I9-'Pre-1.095 (Hard Copy)'!I9))</f>
        <v> </v>
      </c>
      <c r="J9" s="1014" t="str">
        <f>IF(IFERROR('Blocks A'!J9-'Pre-1.095 (Hard Copy)'!J9, 0)=0, " ", ('Blocks A'!J9-'Pre-1.095 (Hard Copy)'!J9))</f>
        <v> </v>
      </c>
      <c r="K9" s="1014" t="str">
        <f>IF(IFERROR('Blocks A'!K9-'Pre-1.095 (Hard Copy)'!K9, 0)=0, " ", ('Blocks A'!K9-'Pre-1.095 (Hard Copy)'!K9))</f>
        <v> </v>
      </c>
      <c r="L9" s="1014" t="str">
        <f>IF(IFERROR('Blocks A'!L9-'Pre-1.095 (Hard Copy)'!L9, 0)=0, " ", ('Blocks A'!L9-'Pre-1.095 (Hard Copy)'!L9))</f>
        <v> </v>
      </c>
      <c r="M9" s="1014" t="str">
        <f>IF(IFERROR('Blocks A'!N9-'Pre-1.095 (Hard Copy)'!M9, 0)=0, " ", ('Blocks A'!N9-'Pre-1.095 (Hard Copy)'!M9))</f>
        <v> </v>
      </c>
      <c r="N9" s="1014" t="str">
        <f>IF(IFERROR('Blocks A'!O9-'Pre-1.095 (Hard Copy)'!N9, 0)=0, " ", ('Blocks A'!O9-'Pre-1.095 (Hard Copy)'!N9))</f>
        <v> </v>
      </c>
      <c r="O9" s="1014" t="str">
        <f>IF(IFERROR('Blocks A'!P9-'Pre-1.095 (Hard Copy)'!O9, 0)=0, " ", ('Blocks A'!P9-'Pre-1.095 (Hard Copy)'!O9))</f>
        <v> </v>
      </c>
      <c r="P9" s="1014" t="str">
        <f>IF(IFERROR('Blocks A'!Q9-'Pre-1.095 (Hard Copy)'!P9, 0)=0, " ", ('Blocks A'!Q9-'Pre-1.095 (Hard Copy)'!P9))</f>
        <v> </v>
      </c>
      <c r="Q9" s="1014" t="str">
        <f>IF(IFERROR('Blocks A'!R9-'Pre-1.095 (Hard Copy)'!Q9, 0)=0, " ", ('Blocks A'!R9-'Pre-1.095 (Hard Copy)'!Q9))</f>
        <v> </v>
      </c>
      <c r="R9" s="1014" t="str">
        <f>IF(IFERROR('Blocks A'!S9-'Pre-1.095 (Hard Copy)'!R9, 0)=0, " ", ('Blocks A'!S9-'Pre-1.095 (Hard Copy)'!R9))</f>
        <v> </v>
      </c>
      <c r="S9" s="1014" t="str">
        <f>IF(IFERROR('Blocks A'!T9-'Pre-1.095 (Hard Copy)'!S9, 0)=0, " ", ('Blocks A'!T9-'Pre-1.095 (Hard Copy)'!S9))</f>
        <v> </v>
      </c>
      <c r="T9" s="1014" t="str">
        <f>IF(IFERROR('Blocks A'!M9-'Pre-1.095 (Hard Copy)'!T9, 0)=0, " ", ('Blocks A'!M9-'Pre-1.095 (Hard Copy)'!T9))</f>
        <v> </v>
      </c>
      <c r="U9" s="1014" t="str">
        <f>IF(IFERROR('Blocks A'!U9-'Pre-1.095 (Hard Copy)'!U9, 0)=0, " ", ('Blocks A'!U9-'Pre-1.095 (Hard Copy)'!U9))</f>
        <v> </v>
      </c>
      <c r="V9" s="1014" t="str">
        <f>IF(IFERROR('Blocks A'!V9-'Pre-1.095 (Hard Copy)'!V9, 0)=0, " ", ('Blocks A'!V9-'Pre-1.095 (Hard Copy)'!V9))</f>
        <v> </v>
      </c>
      <c r="W9" s="1014" t="str">
        <f>IF(IFERROR('Blocks A'!W9-'Pre-1.095 (Hard Copy)'!W9, 0)=0, " ", ('Blocks A'!W9-'Pre-1.095 (Hard Copy)'!W9))</f>
        <v> </v>
      </c>
      <c r="X9" s="1014" t="str">
        <f>IF(IFERROR('Blocks A'!X9-'Pre-1.095 (Hard Copy)'!X9, 0)=0, " ", ('Blocks A'!X9-'Pre-1.095 (Hard Copy)'!X9))</f>
        <v> </v>
      </c>
      <c r="Y9" s="1014" t="str">
        <f>IF(IFERROR('Blocks A'!AC9-'Pre-1.095 (Hard Copy)'!Y9, 0)=0, " ", ('Blocks A'!AC9-'Pre-1.095 (Hard Copy)'!Y9))</f>
        <v> </v>
      </c>
      <c r="Z9" s="1014" t="str">
        <f>IF(IFERROR('Blocks A'!Y9-'Pre-1.095 (Hard Copy)'!Z9, 0)=0, " ", ('Blocks A'!Y9-'Pre-1.095 (Hard Copy)'!Z9))</f>
        <v> </v>
      </c>
      <c r="AA9" s="1014" t="str">
        <f>IF(IFERROR('Blocks A'!Z9-'Pre-1.095 (Hard Copy)'!AA9, 0)=0, " ", ('Blocks A'!Z9-'Pre-1.095 (Hard Copy)'!AA9))</f>
        <v> </v>
      </c>
      <c r="AB9" s="1014" t="str">
        <f>IF(IFERROR('Blocks A'!AA9-'Pre-1.095 (Hard Copy)'!AB9, 0)=0, " ", ('Blocks A'!AA9-'Pre-1.095 (Hard Copy)'!AB9))</f>
        <v> </v>
      </c>
      <c r="AC9" s="1014" t="str">
        <f>IF(IFERROR('Blocks A'!AB9-'Pre-1.095 (Hard Copy)'!AC9, 0)=0, " ", ('Blocks A'!AB9-'Pre-1.095 (Hard Copy)'!AC9))</f>
        <v> </v>
      </c>
      <c r="AD9" s="1014" t="str">
        <f>IF(IFERROR('Blocks A'!AY9-'Pre-1.095 (Hard Copy)'!AD9, 0)=0, " ", ('Blocks A'!AY9-'Pre-1.095 (Hard Copy)'!AD9))</f>
        <v> </v>
      </c>
      <c r="AE9" s="1014" t="str">
        <f>IF(IFERROR('Blocks A'!AZ9-'Pre-1.095 (Hard Copy)'!AE9, 0)=0, " ", ('Blocks A'!AZ9-'Pre-1.095 (Hard Copy)'!AE9))</f>
        <v> </v>
      </c>
      <c r="AF9" s="1014" t="str">
        <f>IF(IFERROR('Blocks A'!BA9-'Pre-1.095 (Hard Copy)'!AF9, 0)=0, " ", ('Blocks A'!BA9-'Pre-1.095 (Hard Copy)'!AF9))</f>
        <v>-60</v>
      </c>
      <c r="AG9" s="1014" t="str">
        <f>IF(IFERROR('Blocks A'!BB9-'Pre-1.095 (Hard Copy)'!AG9, 0)=0, " ", ('Blocks A'!BB9-'Pre-1.095 (Hard Copy)'!AG9))</f>
        <v> </v>
      </c>
      <c r="AH9" s="1014" t="str">
        <f>IF(IFERROR('Blocks A'!BC9-'Pre-1.095 (Hard Copy)'!AH9, 0)=0, " ", ('Blocks A'!BC9-'Pre-1.095 (Hard Copy)'!AH9))</f>
        <v> </v>
      </c>
      <c r="AI9" s="1014" t="str">
        <f>IF(IFERROR('Blocks A'!BJ9-'Pre-1.095 (Hard Copy)'!AI9, 0)=0, " ", ('Blocks A'!BJ9-'Pre-1.095 (Hard Copy)'!AI9))</f>
        <v> </v>
      </c>
      <c r="AJ9" s="1014" t="str">
        <f>IF(IFERROR('Blocks A'!BD9-'Pre-1.095 (Hard Copy)'!AJ9, 0)=0, " ", ('Blocks A'!BD9-'Pre-1.095 (Hard Copy)'!AJ9))</f>
        <v> </v>
      </c>
      <c r="AK9" s="1014" t="str">
        <f>IF(IFERROR('Blocks A'!BE9-'Pre-1.095 (Hard Copy)'!AK9, 0)=0, " ", ('Blocks A'!BE9-'Pre-1.095 (Hard Copy)'!AK9))</f>
        <v> </v>
      </c>
      <c r="AL9" s="1014" t="str">
        <f>IF(IFERROR('Blocks A'!BF9-'Pre-1.095 (Hard Copy)'!AL9, 0)=0, " ", ('Blocks A'!BF9-'Pre-1.095 (Hard Copy)'!AL9))</f>
        <v> </v>
      </c>
      <c r="AM9" s="1014" t="str">
        <f>IF(IFERROR('Blocks A'!BG9-'Pre-1.095 (Hard Copy)'!AM9, 0)=0, " ", ('Blocks A'!BG9-'Pre-1.095 (Hard Copy)'!AM9))</f>
        <v> </v>
      </c>
      <c r="AN9" s="1014" t="str">
        <f>IF(IFERROR('Blocks A'!BH9-'Pre-1.095 (Hard Copy)'!AN9, 0)=0, " ", ('Blocks A'!BH9-'Pre-1.095 (Hard Copy)'!AN9))</f>
        <v> </v>
      </c>
      <c r="AO9" s="1014" t="str">
        <f>IF(IFERROR('Blocks A'!BI9-'Pre-1.095 (Hard Copy)'!AO9, 0)=0, " ", ('Blocks A'!BI9-'Pre-1.095 (Hard Copy)'!AO9))</f>
        <v> </v>
      </c>
      <c r="AP9" s="1014" t="str">
        <f>IF(IFERROR('Blocks A'!BK9-'Pre-1.095 (Hard Copy)'!AP9, 0)=0, " ", ('Blocks A'!BK9-'Pre-1.095 (Hard Copy)'!AP9))</f>
        <v> </v>
      </c>
      <c r="AQ9" s="1014" t="str">
        <f>IF(IFERROR('Blocks A'!BL9-'Pre-1.095 (Hard Copy)'!AQ9, 0)=0, " ", ('Blocks A'!BL9-'Pre-1.095 (Hard Copy)'!AQ9))</f>
        <v> </v>
      </c>
      <c r="AR9" s="1014" t="str">
        <f>IF(IFERROR('Blocks A'!BM9-'Pre-1.095 (Hard Copy)'!AR9, 0)=0, " ", ('Blocks A'!BM9-'Pre-1.095 (Hard Copy)'!AR9))</f>
        <v> </v>
      </c>
      <c r="AS9" s="1014" t="str">
        <f>IF(IFERROR('Blocks A'!BO9-'Pre-1.095 (Hard Copy)'!AS9, 0)=0, " ", ('Blocks A'!BO9-'Pre-1.095 (Hard Copy)'!AS9))</f>
        <v> </v>
      </c>
      <c r="AT9" s="1014" t="str">
        <f>IF(IFERROR('Blocks A'!BP9-'Pre-1.095 (Hard Copy)'!AT9, 0)=0, " ", ('Blocks A'!BP9-'Pre-1.095 (Hard Copy)'!AT9))</f>
        <v>+10</v>
      </c>
      <c r="AU9" s="1014" t="str">
        <f>IF(IFERROR('Blocks A'!BQ9-'Pre-1.095 (Hard Copy)'!AU9, 0)=0, " ", ('Blocks A'!BQ9-'Pre-1.095 (Hard Copy)'!AU9))</f>
        <v> </v>
      </c>
      <c r="AV9" s="1014" t="str">
        <f>IF(IFERROR('Blocks A'!BR9-'Pre-1.095 (Hard Copy)'!AV9, 0)=0, " ", ('Blocks A'!BR9-'Pre-1.095 (Hard Copy)'!AV9))</f>
        <v>+30</v>
      </c>
      <c r="AW9" s="1014" t="str">
        <f>IF(IFERROR('Blocks A'!BS9-'Pre-1.095 (Hard Copy)'!AW9, 0)=0, " ", ('Blocks A'!BS9-'Pre-1.095 (Hard Copy)'!AW9))</f>
        <v> </v>
      </c>
      <c r="AX9" s="1014" t="str">
        <f>IF(IFERROR('Blocks A'!BT9-'Pre-1.095 (Hard Copy)'!AX9, 0)=0, " ", ('Blocks A'!BT9-'Pre-1.095 (Hard Copy)'!AX9))</f>
        <v>+1,490</v>
      </c>
      <c r="AY9" s="1014" t="str">
        <f>IF(IFERROR('Blocks A'!BU9-'Pre-1.095 (Hard Copy)'!AY9, 0)=0, " ", ('Blocks A'!BU9-'Pre-1.095 (Hard Copy)'!AY9))</f>
        <v>+48</v>
      </c>
      <c r="AZ9" s="1014" t="str">
        <f>IF(IFERROR('Blocks A'!BW9-'Pre-1.095 (Hard Copy)'!AZ9, 0)=0, " ", ('Blocks A'!BW9-'Pre-1.095 (Hard Copy)'!AZ9))</f>
        <v>-130</v>
      </c>
      <c r="BA9" s="1014" t="str">
        <f>IF(IFERROR('Blocks A'!BX9-'Pre-1.095 (Hard Copy)'!BA9, 0)=0, " ", ('Blocks A'!BX9-'Pre-1.095 (Hard Copy)'!BA9))</f>
        <v>-2</v>
      </c>
      <c r="BB9" s="1014" t="str">
        <f>IF(IFERROR('Blocks A'!BY9-'Pre-1.095 (Hard Copy)'!BB9, 0)=0, " ", ('Blocks A'!BY9-'Pre-1.095 (Hard Copy)'!BB9))</f>
        <v>-4</v>
      </c>
      <c r="BC9" s="1015" t="str">
        <f>IF(IFERROR('Blocks A'!BZ9-'Pre-1.095 (Hard Copy)'!BC9, 0)=0, " ", ('Blocks A'!BZ9-'Pre-1.095 (Hard Copy)'!BC9))</f>
        <v>-51.9</v>
      </c>
      <c r="BD9" s="1014" t="str">
        <f>IF(IFERROR('Blocks A'!BV9-'Pre-1.095 (Hard Copy)'!BD9, 0)=0, " ", ('Blocks A'!BV9-'Pre-1.095 (Hard Copy)'!BD9))</f>
        <v> </v>
      </c>
      <c r="BE9" s="1014" t="str">
        <f>IF(IFERROR('Blocks A'!CB9-'Pre-1.095 (Hard Copy)'!BE9, 0)=0, " ", ('Blocks A'!CB9-'Pre-1.095 (Hard Copy)'!BE9))</f>
        <v>+540</v>
      </c>
      <c r="BF9" s="1014" t="str">
        <f>IF(IFERROR('Blocks A'!CC9-'Pre-1.095 (Hard Copy)'!BF9, 0)=0, " ", ('Blocks A'!CC9-'Pre-1.095 (Hard Copy)'!BF9))</f>
        <v>+84,000</v>
      </c>
      <c r="BG9" s="1016" t="str">
        <f>IF(IFERROR('Blocks A'!CD9-'Pre-1.095 (Hard Copy)'!BG9, 0)=0, " ", ('Blocks A'!CD9-'Pre-1.095 (Hard Copy)'!BG9))</f>
        <v>+0.0840</v>
      </c>
      <c r="BH9" s="1014" t="str">
        <f>IF(IFERROR('Blocks A'!CE9-'Pre-1.095 (Hard Copy)'!BH9, 0)=0, " ", ('Blocks A'!CE9-'Pre-1.095 (Hard Copy)'!BH9))</f>
        <v>+860</v>
      </c>
      <c r="BI9" s="1014" t="str">
        <f>IF(IFERROR('Blocks A'!CZ9-'Pre-1.095 (Hard Copy)'!BI9, 0)=0, " ", ('Blocks A'!CZ9-'Pre-1.095 (Hard Copy)'!BI9))</f>
        <v>+983</v>
      </c>
      <c r="BJ9" s="1014" t="str">
        <f>IF(IFERROR('Blocks A'!DA9-'Pre-1.095 (Hard Copy)'!BJ9, 0)=0, " ", ('Blocks A'!DA9-'Pre-1.095 (Hard Copy)'!BJ9))</f>
        <v>+450</v>
      </c>
      <c r="BK9" s="1014" t="str">
        <f>IF(IFERROR('Blocks A'!DB9-'Pre-1.095 (Hard Copy)'!BK9, 0)=0, " ", ('Blocks A'!DB9-'Pre-1.095 (Hard Copy)'!BK9))</f>
        <v>-80</v>
      </c>
      <c r="BL9" s="1014" t="str">
        <f>IF(IFERROR('Blocks A'!DC9-'Pre-1.095 (Hard Copy)'!BL9, 0)=0, " ", ('Blocks A'!DC9-'Pre-1.095 (Hard Copy)'!BL9))</f>
        <v> </v>
      </c>
      <c r="BM9" s="1014" t="str">
        <f>IF(IFERROR('Blocks A'!DD9-'Pre-1.095 (Hard Copy)'!BM9, 0)=0, " ", ('Blocks A'!DD9-'Pre-1.095 (Hard Copy)'!BM9))</f>
        <v>+25</v>
      </c>
      <c r="BN9" s="1014" t="str">
        <f>IF(IFERROR('Blocks A'!DE9-'Pre-1.095 (Hard Copy)'!BN9, 0)=0, " ", ('Blocks A'!DE9-'Pre-1.095 (Hard Copy)'!BN9))</f>
        <v> </v>
      </c>
      <c r="BO9" s="1014" t="str">
        <f>IF(IFERROR('Blocks A'!DF9-'Pre-1.095 (Hard Copy)'!BO9, 0)=0, " ", ('Blocks A'!DF9-'Pre-1.095 (Hard Copy)'!BO9))</f>
        <v>+195</v>
      </c>
      <c r="BP9" s="1014" t="str">
        <f>IF(IFERROR('Blocks A'!DG9-'Pre-1.095 (Hard Copy)'!BP9, 0)=0, " ", ('Blocks A'!DG9-'Pre-1.095 (Hard Copy)'!BP9))</f>
        <v> </v>
      </c>
      <c r="BQ9" s="1014" t="str">
        <f>IF(IFERROR('Blocks A'!DH9-'Pre-1.095 (Hard Copy)'!BQ9, 0)=0, " ", ('Blocks A'!DH9-'Pre-1.095 (Hard Copy)'!BQ9))</f>
        <v> </v>
      </c>
      <c r="BR9" s="1014" t="str">
        <f>IF(IFERROR('Blocks A'!DI9-'Pre-1.095 (Hard Copy)'!BR9, 0)=0, " ", ('Blocks A'!DI9-'Pre-1.095 (Hard Copy)'!BR9))</f>
        <v> </v>
      </c>
      <c r="BS9" s="1014" t="str">
        <f>IF(IFERROR('Blocks A'!DJ9-'Pre-1.095 (Hard Copy)'!BS9, 0)=0, " ", ('Blocks A'!DJ9-'Pre-1.095 (Hard Copy)'!BS9))</f>
        <v>+1,755</v>
      </c>
      <c r="BT9" s="1014" t="str">
        <f>IF(IFERROR('Blocks A'!DK9-'Pre-1.095 (Hard Copy)'!BT9, 0)=0, " ", ('Blocks A'!DK9-'Pre-1.095 (Hard Copy)'!BT9))</f>
        <v>+1,406</v>
      </c>
      <c r="BU9" s="1014" t="str">
        <f>IF(IFERROR('Blocks A'!DL9-'Pre-1.095 (Hard Copy)'!BU9, 0)=0, " ", ('Blocks A'!DL9-'Pre-1.095 (Hard Copy)'!BU9))</f>
        <v>-333</v>
      </c>
      <c r="BV9" s="1014" t="str">
        <f>IF(IFERROR('Blocks A'!DM9-'Pre-1.095 (Hard Copy)'!BV9, 0)=0, " ", ('Blocks A'!DM9-'Pre-1.095 (Hard Copy)'!BV9))</f>
        <v> </v>
      </c>
      <c r="BW9" s="1014" t="str">
        <f>IF(IFERROR('Blocks A'!DN9-'Pre-1.095 (Hard Copy)'!BW9, 0)=0, " ", ('Blocks A'!DN9-'Pre-1.095 (Hard Copy)'!BW9))</f>
        <v>+45</v>
      </c>
      <c r="BX9" s="1014" t="str">
        <f>IF(IFERROR('Blocks A'!DO9-'Pre-1.095 (Hard Copy)'!BX9, 0)=0, " ", ('Blocks A'!DO9-'Pre-1.095 (Hard Copy)'!BX9))</f>
        <v> </v>
      </c>
      <c r="BY9" s="1014" t="str">
        <f>IF(IFERROR('Blocks A'!DP9-'Pre-1.095 (Hard Copy)'!BY9, 0)=0, " ", ('Blocks A'!DP9-'Pre-1.095 (Hard Copy)'!BY9))</f>
        <v>+24,375</v>
      </c>
      <c r="BZ9" s="1014" t="str">
        <f>IF(IFERROR('Blocks A'!DQ9-'Pre-1.095 (Hard Copy)'!BZ9, 0)=0, " ", ('Blocks A'!DQ9-'Pre-1.095 (Hard Copy)'!BZ9))</f>
        <v> </v>
      </c>
      <c r="CA9" s="1014" t="str">
        <f>IF(IFERROR('Blocks A'!DR9-'Pre-1.095 (Hard Copy)'!CA9, 0)=0, " ", ('Blocks A'!DR9-'Pre-1.095 (Hard Copy)'!CA9))</f>
        <v> </v>
      </c>
      <c r="CB9" s="1014" t="str">
        <f>IF(IFERROR('Blocks A'!DS9-'Pre-1.095 (Hard Copy)'!CB9, 0)=0, " ", ('Blocks A'!DS9-'Pre-1.095 (Hard Copy)'!CB9))</f>
        <v> </v>
      </c>
      <c r="CC9" s="1014" t="str">
        <f>IF(IFERROR('Blocks A'!DT9-'Pre-1.095 (Hard Copy)'!CC9, 0)=0, " ", ('Blocks A'!DT9-'Pre-1.095 (Hard Copy)'!CC9))</f>
        <v>+1,573</v>
      </c>
      <c r="CD9" s="1014" t="str">
        <f>IF(IFERROR('Blocks A'!DU9-'Pre-1.095 (Hard Copy)'!CD9, 0)=0, " ", ('Blocks A'!DU9-'Pre-1.095 (Hard Copy)'!CD9))</f>
        <v>+27,248</v>
      </c>
      <c r="CE9" s="1014" t="str">
        <f>IF(IFERROR('Blocks A'!DX9-'Pre-1.095 (Hard Copy)'!CE9, 0)=0, " ", ('Blocks A'!DX9-'Pre-1.095 (Hard Copy)'!CE9))</f>
        <v>+8,726</v>
      </c>
      <c r="CF9" s="1014" t="str">
        <f>IF(IFERROR('Blocks A'!DY9-'Pre-1.095 (Hard Copy)'!CF9, 0)=0, " ", ('Blocks A'!DY9-'Pre-1.095 (Hard Copy)'!CF9))</f>
        <v>+1,357,368</v>
      </c>
      <c r="CG9" s="1016" t="str">
        <f>IF(IFERROR('Blocks A'!DZ9-'Pre-1.095 (Hard Copy)'!CG9, 0)=0, " ", ('Blocks A'!DZ9-'Pre-1.095 (Hard Copy)'!CG9))</f>
        <v>+1.3574</v>
      </c>
      <c r="CH9" s="1015" t="str">
        <f>IF(IFERROR('Blocks A'!DV9-'Pre-1.095 (Hard Copy)'!CH9, 0)=0, " ", ('Blocks A'!DV9-'Pre-1.095 (Hard Copy)'!CH9))</f>
        <v>+187.1</v>
      </c>
      <c r="CI9" s="1015" t="str">
        <f>IF(IFERROR('Blocks A'!DW9-'Pre-1.095 (Hard Copy)'!CI9, 0)=0, " ", ('Blocks A'!DW9-'Pre-1.095 (Hard Copy)'!CI9))</f>
        <v>+10,081.7</v>
      </c>
      <c r="CJ9" s="1014" t="str">
        <f>IF(IFERROR('Blocks A'!EA9-'Pre-1.095 (Hard Copy)'!CJ9, 0)=0, " ", ('Blocks A'!EA9-'Pre-1.095 (Hard Copy)'!CJ9))</f>
        <v>+9,266</v>
      </c>
      <c r="CK9" s="1017" t="str">
        <f>IF(IFERROR('Blocks A'!EB9-'Pre-1.095 (Hard Copy)'!CK9, 0)=0, " ", ('Blocks A'!EB9-'Pre-1.095 (Hard Copy)'!CK9))</f>
        <v>+154.43</v>
      </c>
      <c r="CL9" s="1017" t="str">
        <f>IF(IFERROR('Blocks A'!EC9-'Pre-1.095 (Hard Copy)'!CL9, 0)=0, " ", ('Blocks A'!EC9-'Pre-1.095 (Hard Copy)'!CL9))</f>
        <v>+2.57</v>
      </c>
      <c r="CM9" s="1017" t="str">
        <f>IF(IFERROR('Blocks A'!EH9-'Pre-1.095 (Hard Copy)'!CM9, 0)=0, " ", ('Blocks A'!EH9-'Pre-1.095 (Hard Copy)'!CM9))</f>
        <v>+0.11</v>
      </c>
      <c r="CN9" s="1014" t="str">
        <f>IF(IFERROR('Blocks A'!ED9-'Pre-1.095 (Hard Copy)'!CN9, 0)=0, " ", ('Blocks A'!ED9-'Pre-1.095 (Hard Copy)'!CN9))</f>
        <v>+1,441,368</v>
      </c>
      <c r="CO9" s="1017" t="str">
        <f>IF(IFERROR('Blocks A'!EE9-'Pre-1.095 (Hard Copy)'!CO9, 0)=0, " ", ('Blocks A'!EE9-'Pre-1.095 (Hard Copy)'!CO9))</f>
        <v>+1,441.37</v>
      </c>
      <c r="CP9" s="1017" t="str">
        <f>IF(IFERROR('Blocks A'!EF9-'Pre-1.095 (Hard Copy)'!CP9, 0)=0, " ", ('Blocks A'!EF9-'Pre-1.095 (Hard Copy)'!CP9))</f>
        <v>+1.44</v>
      </c>
      <c r="CQ9" s="1016" t="str">
        <f>IF(IFERROR('Blocks A'!EG9-'Pre-1.095 (Hard Copy)'!CQ9, 0)=0, " ", ('Blocks A'!EG9-'Pre-1.095 (Hard Copy)'!CQ9))</f>
        <v>+1.4414</v>
      </c>
      <c r="CR9" s="1018">
        <v>1166.0</v>
      </c>
    </row>
    <row r="10">
      <c r="B10" s="1019" t="s">
        <v>915</v>
      </c>
      <c r="C10" s="969" t="s">
        <v>885</v>
      </c>
      <c r="D10" s="969">
        <v>3.0</v>
      </c>
      <c r="E10" s="969">
        <v>3.0</v>
      </c>
      <c r="F10" s="969">
        <v>3.0</v>
      </c>
      <c r="G10" s="1014" t="str">
        <f>IF(IFERROR('Blocks A'!G10-'Pre-1.095 (Hard Copy)'!G10, 0)=0, " ", ('Blocks A'!G10-'Pre-1.095 (Hard Copy)'!G10))</f>
        <v> </v>
      </c>
      <c r="H10" s="1014" t="str">
        <f>IF(IFERROR('Blocks A'!H10-'Pre-1.095 (Hard Copy)'!H10, 0)=0, " ", ('Blocks A'!H10-'Pre-1.095 (Hard Copy)'!H10))</f>
        <v> </v>
      </c>
      <c r="I10" s="1014" t="str">
        <f>IF(IFERROR('Blocks A'!I10-'Pre-1.095 (Hard Copy)'!I10, 0)=0, " ", ('Blocks A'!I10-'Pre-1.095 (Hard Copy)'!I10))</f>
        <v> </v>
      </c>
      <c r="J10" s="1014" t="str">
        <f>IF(IFERROR('Blocks A'!J10-'Pre-1.095 (Hard Copy)'!J10, 0)=0, " ", ('Blocks A'!J10-'Pre-1.095 (Hard Copy)'!J10))</f>
        <v> </v>
      </c>
      <c r="K10" s="1014" t="str">
        <f>IF(IFERROR('Blocks A'!K10-'Pre-1.095 (Hard Copy)'!K10, 0)=0, " ", ('Blocks A'!K10-'Pre-1.095 (Hard Copy)'!K10))</f>
        <v> </v>
      </c>
      <c r="L10" s="1014" t="str">
        <f>IF(IFERROR('Blocks A'!L10-'Pre-1.095 (Hard Copy)'!L10, 0)=0, " ", ('Blocks A'!L10-'Pre-1.095 (Hard Copy)'!L10))</f>
        <v> </v>
      </c>
      <c r="M10" s="1014" t="str">
        <f>IF(IFERROR('Blocks A'!N10-'Pre-1.095 (Hard Copy)'!M10, 0)=0, " ", ('Blocks A'!N10-'Pre-1.095 (Hard Copy)'!M10))</f>
        <v> </v>
      </c>
      <c r="N10" s="1014" t="str">
        <f>IF(IFERROR('Blocks A'!O10-'Pre-1.095 (Hard Copy)'!N10, 0)=0, " ", ('Blocks A'!O10-'Pre-1.095 (Hard Copy)'!N10))</f>
        <v> </v>
      </c>
      <c r="O10" s="1014" t="str">
        <f>IF(IFERROR('Blocks A'!P10-'Pre-1.095 (Hard Copy)'!O10, 0)=0, " ", ('Blocks A'!P10-'Pre-1.095 (Hard Copy)'!O10))</f>
        <v> </v>
      </c>
      <c r="P10" s="1014" t="str">
        <f>IF(IFERROR('Blocks A'!Q10-'Pre-1.095 (Hard Copy)'!P10, 0)=0, " ", ('Blocks A'!Q10-'Pre-1.095 (Hard Copy)'!P10))</f>
        <v> </v>
      </c>
      <c r="Q10" s="1014" t="str">
        <f>IF(IFERROR('Blocks A'!R10-'Pre-1.095 (Hard Copy)'!Q10, 0)=0, " ", ('Blocks A'!R10-'Pre-1.095 (Hard Copy)'!Q10))</f>
        <v> </v>
      </c>
      <c r="R10" s="1014" t="str">
        <f>IF(IFERROR('Blocks A'!S10-'Pre-1.095 (Hard Copy)'!R10, 0)=0, " ", ('Blocks A'!S10-'Pre-1.095 (Hard Copy)'!R10))</f>
        <v> </v>
      </c>
      <c r="S10" s="1014" t="str">
        <f>IF(IFERROR('Blocks A'!T10-'Pre-1.095 (Hard Copy)'!S10, 0)=0, " ", ('Blocks A'!T10-'Pre-1.095 (Hard Copy)'!S10))</f>
        <v> </v>
      </c>
      <c r="T10" s="1014" t="str">
        <f>IF(IFERROR('Blocks A'!M10-'Pre-1.095 (Hard Copy)'!T10, 0)=0, " ", ('Blocks A'!M10-'Pre-1.095 (Hard Copy)'!T10))</f>
        <v> </v>
      </c>
      <c r="U10" s="1014" t="str">
        <f>IF(IFERROR('Blocks A'!U10-'Pre-1.095 (Hard Copy)'!U10, 0)=0, " ", ('Blocks A'!U10-'Pre-1.095 (Hard Copy)'!U10))</f>
        <v> </v>
      </c>
      <c r="V10" s="1014" t="str">
        <f>IF(IFERROR('Blocks A'!V10-'Pre-1.095 (Hard Copy)'!V10, 0)=0, " ", ('Blocks A'!V10-'Pre-1.095 (Hard Copy)'!V10))</f>
        <v> </v>
      </c>
      <c r="W10" s="1014" t="str">
        <f>IF(IFERROR('Blocks A'!W10-'Pre-1.095 (Hard Copy)'!W10, 0)=0, " ", ('Blocks A'!W10-'Pre-1.095 (Hard Copy)'!W10))</f>
        <v> </v>
      </c>
      <c r="X10" s="1014" t="str">
        <f>IF(IFERROR('Blocks A'!X10-'Pre-1.095 (Hard Copy)'!X10, 0)=0, " ", ('Blocks A'!X10-'Pre-1.095 (Hard Copy)'!X10))</f>
        <v> </v>
      </c>
      <c r="Y10" s="1014" t="str">
        <f>IF(IFERROR('Blocks A'!AC10-'Pre-1.095 (Hard Copy)'!Y10, 0)=0, " ", ('Blocks A'!AC10-'Pre-1.095 (Hard Copy)'!Y10))</f>
        <v> </v>
      </c>
      <c r="Z10" s="1014" t="str">
        <f>IF(IFERROR('Blocks A'!Y10-'Pre-1.095 (Hard Copy)'!Z10, 0)=0, " ", ('Blocks A'!Y10-'Pre-1.095 (Hard Copy)'!Z10))</f>
        <v> </v>
      </c>
      <c r="AA10" s="1014" t="str">
        <f>IF(IFERROR('Blocks A'!Z10-'Pre-1.095 (Hard Copy)'!AA10, 0)=0, " ", ('Blocks A'!Z10-'Pre-1.095 (Hard Copy)'!AA10))</f>
        <v> </v>
      </c>
      <c r="AB10" s="1014" t="str">
        <f>IF(IFERROR('Blocks A'!AA10-'Pre-1.095 (Hard Copy)'!AB10, 0)=0, " ", ('Blocks A'!AA10-'Pre-1.095 (Hard Copy)'!AB10))</f>
        <v> </v>
      </c>
      <c r="AC10" s="1014" t="str">
        <f>IF(IFERROR('Blocks A'!AB10-'Pre-1.095 (Hard Copy)'!AC10, 0)=0, " ", ('Blocks A'!AB10-'Pre-1.095 (Hard Copy)'!AC10))</f>
        <v> </v>
      </c>
      <c r="AD10" s="1014" t="str">
        <f>IF(IFERROR('Blocks A'!AY10-'Pre-1.095 (Hard Copy)'!AD10, 0)=0, " ", ('Blocks A'!AY10-'Pre-1.095 (Hard Copy)'!AD10))</f>
        <v> </v>
      </c>
      <c r="AE10" s="1014" t="str">
        <f>IF(IFERROR('Blocks A'!AZ10-'Pre-1.095 (Hard Copy)'!AE10, 0)=0, " ", ('Blocks A'!AZ10-'Pre-1.095 (Hard Copy)'!AE10))</f>
        <v> </v>
      </c>
      <c r="AF10" s="1014" t="str">
        <f>IF(IFERROR('Blocks A'!BA10-'Pre-1.095 (Hard Copy)'!AF10, 0)=0, " ", ('Blocks A'!BA10-'Pre-1.095 (Hard Copy)'!AF10))</f>
        <v> </v>
      </c>
      <c r="AG10" s="1014" t="str">
        <f>IF(IFERROR('Blocks A'!BB10-'Pre-1.095 (Hard Copy)'!AG10, 0)=0, " ", ('Blocks A'!BB10-'Pre-1.095 (Hard Copy)'!AG10))</f>
        <v> </v>
      </c>
      <c r="AH10" s="1014" t="str">
        <f>IF(IFERROR('Blocks A'!BC10-'Pre-1.095 (Hard Copy)'!AH10, 0)=0, " ", ('Blocks A'!BC10-'Pre-1.095 (Hard Copy)'!AH10))</f>
        <v> </v>
      </c>
      <c r="AI10" s="1014" t="str">
        <f>IF(IFERROR('Blocks A'!BJ10-'Pre-1.095 (Hard Copy)'!AI10, 0)=0, " ", ('Blocks A'!BJ10-'Pre-1.095 (Hard Copy)'!AI10))</f>
        <v> </v>
      </c>
      <c r="AJ10" s="1014" t="str">
        <f>IF(IFERROR('Blocks A'!BD10-'Pre-1.095 (Hard Copy)'!AJ10, 0)=0, " ", ('Blocks A'!BD10-'Pre-1.095 (Hard Copy)'!AJ10))</f>
        <v> </v>
      </c>
      <c r="AK10" s="1014" t="str">
        <f>IF(IFERROR('Blocks A'!BE10-'Pre-1.095 (Hard Copy)'!AK10, 0)=0, " ", ('Blocks A'!BE10-'Pre-1.095 (Hard Copy)'!AK10))</f>
        <v> </v>
      </c>
      <c r="AL10" s="1014" t="str">
        <f>IF(IFERROR('Blocks A'!BF10-'Pre-1.095 (Hard Copy)'!AL10, 0)=0, " ", ('Blocks A'!BF10-'Pre-1.095 (Hard Copy)'!AL10))</f>
        <v> </v>
      </c>
      <c r="AM10" s="1014" t="str">
        <f>IF(IFERROR('Blocks A'!BG10-'Pre-1.095 (Hard Copy)'!AM10, 0)=0, " ", ('Blocks A'!BG10-'Pre-1.095 (Hard Copy)'!AM10))</f>
        <v> </v>
      </c>
      <c r="AN10" s="1014" t="str">
        <f>IF(IFERROR('Blocks A'!BH10-'Pre-1.095 (Hard Copy)'!AN10, 0)=0, " ", ('Blocks A'!BH10-'Pre-1.095 (Hard Copy)'!AN10))</f>
        <v> </v>
      </c>
      <c r="AO10" s="1014" t="str">
        <f>IF(IFERROR('Blocks A'!BI10-'Pre-1.095 (Hard Copy)'!AO10, 0)=0, " ", ('Blocks A'!BI10-'Pre-1.095 (Hard Copy)'!AO10))</f>
        <v> </v>
      </c>
      <c r="AP10" s="1014" t="str">
        <f>IF(IFERROR('Blocks A'!BK10-'Pre-1.095 (Hard Copy)'!AP10, 0)=0, " ", ('Blocks A'!BK10-'Pre-1.095 (Hard Copy)'!AP10))</f>
        <v> </v>
      </c>
      <c r="AQ10" s="1014" t="str">
        <f>IF(IFERROR('Blocks A'!BL10-'Pre-1.095 (Hard Copy)'!AQ10, 0)=0, " ", ('Blocks A'!BL10-'Pre-1.095 (Hard Copy)'!AQ10))</f>
        <v> </v>
      </c>
      <c r="AR10" s="1014" t="str">
        <f>IF(IFERROR('Blocks A'!BM10-'Pre-1.095 (Hard Copy)'!AR10, 0)=0, " ", ('Blocks A'!BM10-'Pre-1.095 (Hard Copy)'!AR10))</f>
        <v> </v>
      </c>
      <c r="AS10" s="1014" t="str">
        <f>IF(IFERROR('Blocks A'!BO10-'Pre-1.095 (Hard Copy)'!AS10, 0)=0, " ", ('Blocks A'!BO10-'Pre-1.095 (Hard Copy)'!AS10))</f>
        <v> </v>
      </c>
      <c r="AT10" s="1014" t="str">
        <f>IF(IFERROR('Blocks A'!BP10-'Pre-1.095 (Hard Copy)'!AT10, 0)=0, " ", ('Blocks A'!BP10-'Pre-1.095 (Hard Copy)'!AT10))</f>
        <v> </v>
      </c>
      <c r="AU10" s="1014" t="str">
        <f>IF(IFERROR('Blocks A'!BQ10-'Pre-1.095 (Hard Copy)'!AU10, 0)=0, " ", ('Blocks A'!BQ10-'Pre-1.095 (Hard Copy)'!AU10))</f>
        <v> </v>
      </c>
      <c r="AV10" s="1014" t="str">
        <f>IF(IFERROR('Blocks A'!BR10-'Pre-1.095 (Hard Copy)'!AV10, 0)=0, " ", ('Blocks A'!BR10-'Pre-1.095 (Hard Copy)'!AV10))</f>
        <v> </v>
      </c>
      <c r="AW10" s="1014" t="str">
        <f>IF(IFERROR('Blocks A'!BS10-'Pre-1.095 (Hard Copy)'!AW10, 0)=0, " ", ('Blocks A'!BS10-'Pre-1.095 (Hard Copy)'!AW10))</f>
        <v> </v>
      </c>
      <c r="AX10" s="1014" t="str">
        <f>IF(IFERROR('Blocks A'!BT10-'Pre-1.095 (Hard Copy)'!AX10, 0)=0, " ", ('Blocks A'!BT10-'Pre-1.095 (Hard Copy)'!AX10))</f>
        <v>+150</v>
      </c>
      <c r="AY10" s="1014" t="str">
        <f>IF(IFERROR('Blocks A'!BU10-'Pre-1.095 (Hard Copy)'!AY10, 0)=0, " ", ('Blocks A'!BU10-'Pre-1.095 (Hard Copy)'!AY10))</f>
        <v>+44</v>
      </c>
      <c r="AZ10" s="1014" t="str">
        <f>IF(IFERROR('Blocks A'!BW10-'Pre-1.095 (Hard Copy)'!AZ10, 0)=0, " ", ('Blocks A'!BW10-'Pre-1.095 (Hard Copy)'!AZ10))</f>
        <v>+50</v>
      </c>
      <c r="BA10" s="1014" t="str">
        <f>IF(IFERROR('Blocks A'!BX10-'Pre-1.095 (Hard Copy)'!BA10, 0)=0, " ", ('Blocks A'!BX10-'Pre-1.095 (Hard Copy)'!BA10))</f>
        <v>-1</v>
      </c>
      <c r="BB10" s="1014" t="str">
        <f>IF(IFERROR('Blocks A'!BY10-'Pre-1.095 (Hard Copy)'!BB10, 0)=0, " ", ('Blocks A'!BY10-'Pre-1.095 (Hard Copy)'!BB10))</f>
        <v>+15</v>
      </c>
      <c r="BC10" s="1015" t="str">
        <f>IF(IFERROR('Blocks A'!BZ10-'Pre-1.095 (Hard Copy)'!BC10, 0)=0, " ", ('Blocks A'!BZ10-'Pre-1.095 (Hard Copy)'!BC10))</f>
        <v>-2.5</v>
      </c>
      <c r="BD10" s="1014" t="str">
        <f>IF(IFERROR('Blocks A'!BV10-'Pre-1.095 (Hard Copy)'!BD10, 0)=0, " ", ('Blocks A'!BV10-'Pre-1.095 (Hard Copy)'!BD10))</f>
        <v> </v>
      </c>
      <c r="BE10" s="1014" t="str">
        <f>IF(IFERROR('Blocks A'!CB10-'Pre-1.095 (Hard Copy)'!BE10, 0)=0, " ", ('Blocks A'!CB10-'Pre-1.095 (Hard Copy)'!BE10))</f>
        <v>+20</v>
      </c>
      <c r="BF10" s="1014" t="str">
        <f>IF(IFERROR('Blocks A'!CC10-'Pre-1.095 (Hard Copy)'!BF10, 0)=0, " ", ('Blocks A'!CC10-'Pre-1.095 (Hard Copy)'!BF10))</f>
        <v>+3,111</v>
      </c>
      <c r="BG10" s="1016" t="str">
        <f>IF(IFERROR('Blocks A'!CD10-'Pre-1.095 (Hard Copy)'!BG10, 0)=0, " ", ('Blocks A'!CD10-'Pre-1.095 (Hard Copy)'!BG10))</f>
        <v>+0.0031</v>
      </c>
      <c r="BH10" s="1014" t="str">
        <f>IF(IFERROR('Blocks A'!CE10-'Pre-1.095 (Hard Copy)'!BH10, 0)=0, " ", ('Blocks A'!CE10-'Pre-1.095 (Hard Copy)'!BH10))</f>
        <v>-270</v>
      </c>
      <c r="BI10" s="1014" t="str">
        <f>IF(IFERROR('Blocks A'!CZ10-'Pre-1.095 (Hard Copy)'!BI10, 0)=0, " ", ('Blocks A'!CZ10-'Pre-1.095 (Hard Copy)'!BI10))</f>
        <v>+124</v>
      </c>
      <c r="BJ10" s="1014" t="str">
        <f>IF(IFERROR('Blocks A'!DA10-'Pre-1.095 (Hard Copy)'!BJ10, 0)=0, " ", ('Blocks A'!DA10-'Pre-1.095 (Hard Copy)'!BJ10))</f>
        <v> </v>
      </c>
      <c r="BK10" s="1014" t="str">
        <f>IF(IFERROR('Blocks A'!DB10-'Pre-1.095 (Hard Copy)'!BK10, 0)=0, " ", ('Blocks A'!DB10-'Pre-1.095 (Hard Copy)'!BK10))</f>
        <v>-25</v>
      </c>
      <c r="BL10" s="1014" t="str">
        <f>IF(IFERROR('Blocks A'!DC10-'Pre-1.095 (Hard Copy)'!BL10, 0)=0, " ", ('Blocks A'!DC10-'Pre-1.095 (Hard Copy)'!BL10))</f>
        <v> </v>
      </c>
      <c r="BM10" s="1014" t="str">
        <f>IF(IFERROR('Blocks A'!DD10-'Pre-1.095 (Hard Copy)'!BM10, 0)=0, " ", ('Blocks A'!DD10-'Pre-1.095 (Hard Copy)'!BM10))</f>
        <v>+9</v>
      </c>
      <c r="BN10" s="1014" t="str">
        <f>IF(IFERROR('Blocks A'!DE10-'Pre-1.095 (Hard Copy)'!BN10, 0)=0, " ", ('Blocks A'!DE10-'Pre-1.095 (Hard Copy)'!BN10))</f>
        <v> </v>
      </c>
      <c r="BO10" s="1014" t="str">
        <f>IF(IFERROR('Blocks A'!DF10-'Pre-1.095 (Hard Copy)'!BO10, 0)=0, " ", ('Blocks A'!DF10-'Pre-1.095 (Hard Copy)'!BO10))</f>
        <v>+17</v>
      </c>
      <c r="BP10" s="1014" t="str">
        <f>IF(IFERROR('Blocks A'!DG10-'Pre-1.095 (Hard Copy)'!BP10, 0)=0, " ", ('Blocks A'!DG10-'Pre-1.095 (Hard Copy)'!BP10))</f>
        <v> </v>
      </c>
      <c r="BQ10" s="1014" t="str">
        <f>IF(IFERROR('Blocks A'!DH10-'Pre-1.095 (Hard Copy)'!BQ10, 0)=0, " ", ('Blocks A'!DH10-'Pre-1.095 (Hard Copy)'!BQ10))</f>
        <v> </v>
      </c>
      <c r="BR10" s="1014" t="str">
        <f>IF(IFERROR('Blocks A'!DI10-'Pre-1.095 (Hard Copy)'!BR10, 0)=0, " ", ('Blocks A'!DI10-'Pre-1.095 (Hard Copy)'!BR10))</f>
        <v> </v>
      </c>
      <c r="BS10" s="1014" t="str">
        <f>IF(IFERROR('Blocks A'!DJ10-'Pre-1.095 (Hard Copy)'!BS10, 0)=0, " ", ('Blocks A'!DJ10-'Pre-1.095 (Hard Copy)'!BS10))</f>
        <v>+221</v>
      </c>
      <c r="BT10" s="1014" t="str">
        <f>IF(IFERROR('Blocks A'!DK10-'Pre-1.095 (Hard Copy)'!BT10, 0)=0, " ", ('Blocks A'!DK10-'Pre-1.095 (Hard Copy)'!BT10))</f>
        <v>-0</v>
      </c>
      <c r="BU10" s="1014" t="str">
        <f>IF(IFERROR('Blocks A'!DL10-'Pre-1.095 (Hard Copy)'!BU10, 0)=0, " ", ('Blocks A'!DL10-'Pre-1.095 (Hard Copy)'!BU10))</f>
        <v>-104</v>
      </c>
      <c r="BV10" s="1014" t="str">
        <f>IF(IFERROR('Blocks A'!DM10-'Pre-1.095 (Hard Copy)'!BV10, 0)=0, " ", ('Blocks A'!DM10-'Pre-1.095 (Hard Copy)'!BV10))</f>
        <v> </v>
      </c>
      <c r="BW10" s="1014" t="str">
        <f>IF(IFERROR('Blocks A'!DN10-'Pre-1.095 (Hard Copy)'!BW10, 0)=0, " ", ('Blocks A'!DN10-'Pre-1.095 (Hard Copy)'!BW10))</f>
        <v>+15</v>
      </c>
      <c r="BX10" s="1014" t="str">
        <f>IF(IFERROR('Blocks A'!DO10-'Pre-1.095 (Hard Copy)'!BX10, 0)=0, " ", ('Blocks A'!DO10-'Pre-1.095 (Hard Copy)'!BX10))</f>
        <v> </v>
      </c>
      <c r="BY10" s="1014" t="str">
        <f>IF(IFERROR('Blocks A'!DP10-'Pre-1.095 (Hard Copy)'!BY10, 0)=0, " ", ('Blocks A'!DP10-'Pre-1.095 (Hard Copy)'!BY10))</f>
        <v>+2,125</v>
      </c>
      <c r="BZ10" s="1014" t="str">
        <f>IF(IFERROR('Blocks A'!DQ10-'Pre-1.095 (Hard Copy)'!BZ10, 0)=0, " ", ('Blocks A'!DQ10-'Pre-1.095 (Hard Copy)'!BZ10))</f>
        <v> </v>
      </c>
      <c r="CA10" s="1014" t="str">
        <f>IF(IFERROR('Blocks A'!DR10-'Pre-1.095 (Hard Copy)'!CA10, 0)=0, " ", ('Blocks A'!DR10-'Pre-1.095 (Hard Copy)'!CA10))</f>
        <v> </v>
      </c>
      <c r="CB10" s="1014" t="str">
        <f>IF(IFERROR('Blocks A'!DS10-'Pre-1.095 (Hard Copy)'!CB10, 0)=0, " ", ('Blocks A'!DS10-'Pre-1.095 (Hard Copy)'!CB10))</f>
        <v> </v>
      </c>
      <c r="CC10" s="1014" t="str">
        <f>IF(IFERROR('Blocks A'!DT10-'Pre-1.095 (Hard Copy)'!CC10, 0)=0, " ", ('Blocks A'!DT10-'Pre-1.095 (Hard Copy)'!CC10))</f>
        <v>+125</v>
      </c>
      <c r="CD10" s="1014" t="str">
        <f>IF(IFERROR('Blocks A'!DU10-'Pre-1.095 (Hard Copy)'!CD10, 0)=0, " ", ('Blocks A'!DU10-'Pre-1.095 (Hard Copy)'!CD10))</f>
        <v>+2,257</v>
      </c>
      <c r="CE10" s="1014" t="str">
        <f>IF(IFERROR('Blocks A'!DX10-'Pre-1.095 (Hard Copy)'!CE10, 0)=0, " ", ('Blocks A'!DX10-'Pre-1.095 (Hard Copy)'!CE10))</f>
        <v>+349</v>
      </c>
      <c r="CF10" s="1014" t="str">
        <f>IF(IFERROR('Blocks A'!DY10-'Pre-1.095 (Hard Copy)'!CF10, 0)=0, " ", ('Blocks A'!DY10-'Pre-1.095 (Hard Copy)'!CF10))</f>
        <v>+54,266</v>
      </c>
      <c r="CG10" s="1016" t="str">
        <f>IF(IFERROR('Blocks A'!DZ10-'Pre-1.095 (Hard Copy)'!CG10, 0)=0, " ", ('Blocks A'!DZ10-'Pre-1.095 (Hard Copy)'!CG10))</f>
        <v>+0.0543</v>
      </c>
      <c r="CH10" s="1015" t="str">
        <f>IF(IFERROR('Blocks A'!DV10-'Pre-1.095 (Hard Copy)'!CH10, 0)=0, " ", ('Blocks A'!DV10-'Pre-1.095 (Hard Copy)'!CH10))</f>
        <v>+17.5</v>
      </c>
      <c r="CI10" s="1015" t="str">
        <f>IF(IFERROR('Blocks A'!DW10-'Pre-1.095 (Hard Copy)'!CI10, 0)=0, " ", ('Blocks A'!DW10-'Pre-1.095 (Hard Copy)'!CI10))</f>
        <v>+835.3</v>
      </c>
      <c r="CJ10" s="1014" t="str">
        <f>IF(IFERROR('Blocks A'!EA10-'Pre-1.095 (Hard Copy)'!CJ10, 0)=0, " ", ('Blocks A'!EA10-'Pre-1.095 (Hard Copy)'!CJ10))</f>
        <v>+369</v>
      </c>
      <c r="CK10" s="1017" t="str">
        <f>IF(IFERROR('Blocks A'!EB10-'Pre-1.095 (Hard Copy)'!CK10, 0)=0, " ", ('Blocks A'!EB10-'Pre-1.095 (Hard Copy)'!CK10))</f>
        <v>+6.15</v>
      </c>
      <c r="CL10" s="1017" t="str">
        <f>IF(IFERROR('Blocks A'!EC10-'Pre-1.095 (Hard Copy)'!CL10, 0)=0, " ", ('Blocks A'!EC10-'Pre-1.095 (Hard Copy)'!CL10))</f>
        <v>+0.10</v>
      </c>
      <c r="CM10" s="1017" t="str">
        <f>IF(IFERROR('Blocks A'!EH10-'Pre-1.095 (Hard Copy)'!CM10, 0)=0, " ", ('Blocks A'!EH10-'Pre-1.095 (Hard Copy)'!CM10))</f>
        <v>+0.00</v>
      </c>
      <c r="CN10" s="1014" t="str">
        <f>IF(IFERROR('Blocks A'!ED10-'Pre-1.095 (Hard Copy)'!CN10, 0)=0, " ", ('Blocks A'!ED10-'Pre-1.095 (Hard Copy)'!CN10))</f>
        <v>+57,377</v>
      </c>
      <c r="CO10" s="1017" t="str">
        <f>IF(IFERROR('Blocks A'!EE10-'Pre-1.095 (Hard Copy)'!CO10, 0)=0, " ", ('Blocks A'!EE10-'Pre-1.095 (Hard Copy)'!CO10))</f>
        <v>+57.38</v>
      </c>
      <c r="CP10" s="1017" t="str">
        <f>IF(IFERROR('Blocks A'!EF10-'Pre-1.095 (Hard Copy)'!CP10, 0)=0, " ", ('Blocks A'!EF10-'Pre-1.095 (Hard Copy)'!CP10))</f>
        <v>+0.06</v>
      </c>
      <c r="CQ10" s="1016" t="str">
        <f>IF(IFERROR('Blocks A'!EG10-'Pre-1.095 (Hard Copy)'!CQ10, 0)=0, " ", ('Blocks A'!EG10-'Pre-1.095 (Hard Copy)'!CQ10))</f>
        <v>+0.0574</v>
      </c>
      <c r="CR10" s="1018" t="s">
        <v>12</v>
      </c>
    </row>
    <row r="11">
      <c r="A11" s="983" t="s">
        <v>835</v>
      </c>
      <c r="B11" s="1013" t="s">
        <v>916</v>
      </c>
      <c r="C11" s="969" t="s">
        <v>886</v>
      </c>
      <c r="D11" s="969">
        <v>1.0</v>
      </c>
      <c r="E11" s="969">
        <v>1.0</v>
      </c>
      <c r="F11" s="969">
        <v>1.0</v>
      </c>
      <c r="G11" s="1014" t="str">
        <f>IF(IFERROR('Blocks A'!G11-'Pre-1.095 (Hard Copy)'!G11, 0)=0, " ", ('Blocks A'!G11-'Pre-1.095 (Hard Copy)'!G11))</f>
        <v> </v>
      </c>
      <c r="H11" s="1014" t="str">
        <f>IF(IFERROR('Blocks A'!H11-'Pre-1.095 (Hard Copy)'!H11, 0)=0, " ", ('Blocks A'!H11-'Pre-1.095 (Hard Copy)'!H11))</f>
        <v> </v>
      </c>
      <c r="I11" s="1014" t="str">
        <f>IF(IFERROR('Blocks A'!I11-'Pre-1.095 (Hard Copy)'!I11, 0)=0, " ", ('Blocks A'!I11-'Pre-1.095 (Hard Copy)'!I11))</f>
        <v> </v>
      </c>
      <c r="J11" s="1014" t="str">
        <f>IF(IFERROR('Blocks A'!J11-'Pre-1.095 (Hard Copy)'!J11, 0)=0, " ", ('Blocks A'!J11-'Pre-1.095 (Hard Copy)'!J11))</f>
        <v> </v>
      </c>
      <c r="K11" s="1014" t="str">
        <f>IF(IFERROR('Blocks A'!K11-'Pre-1.095 (Hard Copy)'!K11, 0)=0, " ", ('Blocks A'!K11-'Pre-1.095 (Hard Copy)'!K11))</f>
        <v> </v>
      </c>
      <c r="L11" s="1014" t="str">
        <f>IF(IFERROR('Blocks A'!L11-'Pre-1.095 (Hard Copy)'!L11, 0)=0, " ", ('Blocks A'!L11-'Pre-1.095 (Hard Copy)'!L11))</f>
        <v> </v>
      </c>
      <c r="M11" s="1014" t="str">
        <f>IF(IFERROR('Blocks A'!N11-'Pre-1.095 (Hard Copy)'!M11, 0)=0, " ", ('Blocks A'!N11-'Pre-1.095 (Hard Copy)'!M11))</f>
        <v> </v>
      </c>
      <c r="N11" s="1014" t="str">
        <f>IF(IFERROR('Blocks A'!O11-'Pre-1.095 (Hard Copy)'!N11, 0)=0, " ", ('Blocks A'!O11-'Pre-1.095 (Hard Copy)'!N11))</f>
        <v> </v>
      </c>
      <c r="O11" s="1014" t="str">
        <f>IF(IFERROR('Blocks A'!P11-'Pre-1.095 (Hard Copy)'!O11, 0)=0, " ", ('Blocks A'!P11-'Pre-1.095 (Hard Copy)'!O11))</f>
        <v>+10,000,000</v>
      </c>
      <c r="P11" s="1014" t="str">
        <f>IF(IFERROR('Blocks A'!Q11-'Pre-1.095 (Hard Copy)'!P11, 0)=0, " ", ('Blocks A'!Q11-'Pre-1.095 (Hard Copy)'!P11))</f>
        <v> </v>
      </c>
      <c r="Q11" s="1014" t="str">
        <f>IF(IFERROR('Blocks A'!R11-'Pre-1.095 (Hard Copy)'!Q11, 0)=0, " ", ('Blocks A'!R11-'Pre-1.095 (Hard Copy)'!Q11))</f>
        <v> </v>
      </c>
      <c r="R11" s="1014" t="str">
        <f>IF(IFERROR('Blocks A'!S11-'Pre-1.095 (Hard Copy)'!R11, 0)=0, " ", ('Blocks A'!S11-'Pre-1.095 (Hard Copy)'!R11))</f>
        <v> </v>
      </c>
      <c r="S11" s="1014" t="str">
        <f>IF(IFERROR('Blocks A'!T11-'Pre-1.095 (Hard Copy)'!S11, 0)=0, " ", ('Blocks A'!T11-'Pre-1.095 (Hard Copy)'!S11))</f>
        <v> </v>
      </c>
      <c r="T11" s="1014" t="str">
        <f>IF(IFERROR('Blocks A'!M11-'Pre-1.095 (Hard Copy)'!T11, 0)=0, " ", ('Blocks A'!M11-'Pre-1.095 (Hard Copy)'!T11))</f>
        <v> </v>
      </c>
      <c r="U11" s="1014" t="str">
        <f>IF(IFERROR('Blocks A'!U11-'Pre-1.095 (Hard Copy)'!U11, 0)=0, " ", ('Blocks A'!U11-'Pre-1.095 (Hard Copy)'!U11))</f>
        <v> </v>
      </c>
      <c r="V11" s="1014" t="str">
        <f>IF(IFERROR('Blocks A'!V11-'Pre-1.095 (Hard Copy)'!V11, 0)=0, " ", ('Blocks A'!V11-'Pre-1.095 (Hard Copy)'!V11))</f>
        <v> </v>
      </c>
      <c r="W11" s="1014" t="str">
        <f>IF(IFERROR('Blocks A'!W11-'Pre-1.095 (Hard Copy)'!W11, 0)=0, " ", ('Blocks A'!W11-'Pre-1.095 (Hard Copy)'!W11))</f>
        <v> </v>
      </c>
      <c r="X11" s="1014" t="str">
        <f>IF(IFERROR('Blocks A'!X11-'Pre-1.095 (Hard Copy)'!X11, 0)=0, " ", ('Blocks A'!X11-'Pre-1.095 (Hard Copy)'!X11))</f>
        <v> </v>
      </c>
      <c r="Y11" s="1014" t="str">
        <f>IF(IFERROR('Blocks A'!AC11-'Pre-1.095 (Hard Copy)'!Y11, 0)=0, " ", ('Blocks A'!AC11-'Pre-1.095 (Hard Copy)'!Y11))</f>
        <v> </v>
      </c>
      <c r="Z11" s="1014" t="str">
        <f>IF(IFERROR('Blocks A'!Y11-'Pre-1.095 (Hard Copy)'!Z11, 0)=0, " ", ('Blocks A'!Y11-'Pre-1.095 (Hard Copy)'!Z11))</f>
        <v> </v>
      </c>
      <c r="AA11" s="1014" t="str">
        <f>IF(IFERROR('Blocks A'!Z11-'Pre-1.095 (Hard Copy)'!AA11, 0)=0, " ", ('Blocks A'!Z11-'Pre-1.095 (Hard Copy)'!AA11))</f>
        <v> </v>
      </c>
      <c r="AB11" s="1014" t="str">
        <f>IF(IFERROR('Blocks A'!AA11-'Pre-1.095 (Hard Copy)'!AB11, 0)=0, " ", ('Blocks A'!AA11-'Pre-1.095 (Hard Copy)'!AB11))</f>
        <v> </v>
      </c>
      <c r="AC11" s="1014" t="str">
        <f>IF(IFERROR('Blocks A'!AB11-'Pre-1.095 (Hard Copy)'!AC11, 0)=0, " ", ('Blocks A'!AB11-'Pre-1.095 (Hard Copy)'!AC11))</f>
        <v> </v>
      </c>
      <c r="AD11" s="1014" t="str">
        <f>IF(IFERROR('Blocks A'!AY11-'Pre-1.095 (Hard Copy)'!AD11, 0)=0, " ", ('Blocks A'!AY11-'Pre-1.095 (Hard Copy)'!AD11))</f>
        <v> </v>
      </c>
      <c r="AE11" s="1014" t="str">
        <f>IF(IFERROR('Blocks A'!AZ11-'Pre-1.095 (Hard Copy)'!AE11, 0)=0, " ", ('Blocks A'!AZ11-'Pre-1.095 (Hard Copy)'!AE11))</f>
        <v> </v>
      </c>
      <c r="AF11" s="1014" t="str">
        <f>IF(IFERROR('Blocks A'!BA11-'Pre-1.095 (Hard Copy)'!AF11, 0)=0, " ", ('Blocks A'!BA11-'Pre-1.095 (Hard Copy)'!AF11))</f>
        <v> </v>
      </c>
      <c r="AG11" s="1014" t="str">
        <f>IF(IFERROR('Blocks A'!BB11-'Pre-1.095 (Hard Copy)'!AG11, 0)=0, " ", ('Blocks A'!BB11-'Pre-1.095 (Hard Copy)'!AG11))</f>
        <v> </v>
      </c>
      <c r="AH11" s="1014" t="str">
        <f>IF(IFERROR('Blocks A'!BC11-'Pre-1.095 (Hard Copy)'!AH11, 0)=0, " ", ('Blocks A'!BC11-'Pre-1.095 (Hard Copy)'!AH11))</f>
        <v> </v>
      </c>
      <c r="AI11" s="1014" t="str">
        <f>IF(IFERROR('Blocks A'!BJ11-'Pre-1.095 (Hard Copy)'!AI11, 0)=0, " ", ('Blocks A'!BJ11-'Pre-1.095 (Hard Copy)'!AI11))</f>
        <v> </v>
      </c>
      <c r="AJ11" s="1014" t="str">
        <f>IF(IFERROR('Blocks A'!BD11-'Pre-1.095 (Hard Copy)'!AJ11, 0)=0, " ", ('Blocks A'!BD11-'Pre-1.095 (Hard Copy)'!AJ11))</f>
        <v> </v>
      </c>
      <c r="AK11" s="1014" t="str">
        <f>IF(IFERROR('Blocks A'!BE11-'Pre-1.095 (Hard Copy)'!AK11, 0)=0, " ", ('Blocks A'!BE11-'Pre-1.095 (Hard Copy)'!AK11))</f>
        <v> </v>
      </c>
      <c r="AL11" s="1014" t="str">
        <f>IF(IFERROR('Blocks A'!BF11-'Pre-1.095 (Hard Copy)'!AL11, 0)=0, " ", ('Blocks A'!BF11-'Pre-1.095 (Hard Copy)'!AL11))</f>
        <v> </v>
      </c>
      <c r="AM11" s="1014" t="str">
        <f>IF(IFERROR('Blocks A'!BG11-'Pre-1.095 (Hard Copy)'!AM11, 0)=0, " ", ('Blocks A'!BG11-'Pre-1.095 (Hard Copy)'!AM11))</f>
        <v> </v>
      </c>
      <c r="AN11" s="1014" t="str">
        <f>IF(IFERROR('Blocks A'!BH11-'Pre-1.095 (Hard Copy)'!AN11, 0)=0, " ", ('Blocks A'!BH11-'Pre-1.095 (Hard Copy)'!AN11))</f>
        <v> </v>
      </c>
      <c r="AO11" s="1014" t="str">
        <f>IF(IFERROR('Blocks A'!BI11-'Pre-1.095 (Hard Copy)'!AO11, 0)=0, " ", ('Blocks A'!BI11-'Pre-1.095 (Hard Copy)'!AO11))</f>
        <v> </v>
      </c>
      <c r="AP11" s="1014" t="str">
        <f>IF(IFERROR('Blocks A'!BK11-'Pre-1.095 (Hard Copy)'!AP11, 0)=0, " ", ('Blocks A'!BK11-'Pre-1.095 (Hard Copy)'!AP11))</f>
        <v> </v>
      </c>
      <c r="AQ11" s="1014" t="str">
        <f>IF(IFERROR('Blocks A'!BL11-'Pre-1.095 (Hard Copy)'!AQ11, 0)=0, " ", ('Blocks A'!BL11-'Pre-1.095 (Hard Copy)'!AQ11))</f>
        <v> </v>
      </c>
      <c r="AR11" s="1014" t="str">
        <f>IF(IFERROR('Blocks A'!BM11-'Pre-1.095 (Hard Copy)'!AR11, 0)=0, " ", ('Blocks A'!BM11-'Pre-1.095 (Hard Copy)'!AR11))</f>
        <v> </v>
      </c>
      <c r="AS11" s="1014" t="str">
        <f>IF(IFERROR('Blocks A'!BO11-'Pre-1.095 (Hard Copy)'!AS11, 0)=0, " ", ('Blocks A'!BO11-'Pre-1.095 (Hard Copy)'!AS11))</f>
        <v> </v>
      </c>
      <c r="AT11" s="1014" t="str">
        <f>IF(IFERROR('Blocks A'!BP11-'Pre-1.095 (Hard Copy)'!AT11, 0)=0, " ", ('Blocks A'!BP11-'Pre-1.095 (Hard Copy)'!AT11))</f>
        <v> </v>
      </c>
      <c r="AU11" s="1014" t="str">
        <f>IF(IFERROR('Blocks A'!BQ11-'Pre-1.095 (Hard Copy)'!AU11, 0)=0, " ", ('Blocks A'!BQ11-'Pre-1.095 (Hard Copy)'!AU11))</f>
        <v> </v>
      </c>
      <c r="AV11" s="1014" t="str">
        <f>IF(IFERROR('Blocks A'!BR11-'Pre-1.095 (Hard Copy)'!AV11, 0)=0, " ", ('Blocks A'!BR11-'Pre-1.095 (Hard Copy)'!AV11))</f>
        <v> </v>
      </c>
      <c r="AW11" s="1014" t="str">
        <f>IF(IFERROR('Blocks A'!BS11-'Pre-1.095 (Hard Copy)'!AW11, 0)=0, " ", ('Blocks A'!BS11-'Pre-1.095 (Hard Copy)'!AW11))</f>
        <v> </v>
      </c>
      <c r="AX11" s="1014" t="str">
        <f>IF(IFERROR('Blocks A'!BT11-'Pre-1.095 (Hard Copy)'!AX11, 0)=0, " ", ('Blocks A'!BT11-'Pre-1.095 (Hard Copy)'!AX11))</f>
        <v> </v>
      </c>
      <c r="AY11" s="1014" t="str">
        <f>IF(IFERROR('Blocks A'!BU11-'Pre-1.095 (Hard Copy)'!AY11, 0)=0, " ", ('Blocks A'!BU11-'Pre-1.095 (Hard Copy)'!AY11))</f>
        <v> </v>
      </c>
      <c r="AZ11" s="1014" t="str">
        <f>IF(IFERROR('Blocks A'!BW11-'Pre-1.095 (Hard Copy)'!AZ11, 0)=0, " ", ('Blocks A'!BW11-'Pre-1.095 (Hard Copy)'!AZ11))</f>
        <v> </v>
      </c>
      <c r="BA11" s="1014" t="str">
        <f>IF(IFERROR('Blocks A'!BX11-'Pre-1.095 (Hard Copy)'!BA11, 0)=0, " ", ('Blocks A'!BX11-'Pre-1.095 (Hard Copy)'!BA11))</f>
        <v>-0</v>
      </c>
      <c r="BB11" s="1014" t="str">
        <f>IF(IFERROR('Blocks A'!BY11-'Pre-1.095 (Hard Copy)'!BB11, 0)=0, " ", ('Blocks A'!BY11-'Pre-1.095 (Hard Copy)'!BB11))</f>
        <v> </v>
      </c>
      <c r="BC11" s="1015" t="str">
        <f>IF(IFERROR('Blocks A'!BZ11-'Pre-1.095 (Hard Copy)'!BC11, 0)=0, " ", ('Blocks A'!BZ11-'Pre-1.095 (Hard Copy)'!BC11))</f>
        <v>+0.0</v>
      </c>
      <c r="BD11" s="1014" t="str">
        <f>IF(IFERROR('Blocks A'!BV11-'Pre-1.095 (Hard Copy)'!BD11, 0)=0, " ", ('Blocks A'!BV11-'Pre-1.095 (Hard Copy)'!BD11))</f>
        <v>+2,086</v>
      </c>
      <c r="BE11" s="1014" t="str">
        <f>IF(IFERROR('Blocks A'!CB11-'Pre-1.095 (Hard Copy)'!BE11, 0)=0, " ", ('Blocks A'!CB11-'Pre-1.095 (Hard Copy)'!BE11))</f>
        <v>-236</v>
      </c>
      <c r="BF11" s="1014" t="str">
        <f>IF(IFERROR('Blocks A'!CC11-'Pre-1.095 (Hard Copy)'!BF11, 0)=0, " ", ('Blocks A'!CC11-'Pre-1.095 (Hard Copy)'!BF11))</f>
        <v>-36,711</v>
      </c>
      <c r="BG11" s="1016" t="str">
        <f>IF(IFERROR('Blocks A'!CD11-'Pre-1.095 (Hard Copy)'!BG11, 0)=0, " ", ('Blocks A'!CD11-'Pre-1.095 (Hard Copy)'!BG11))</f>
        <v>-0.0367</v>
      </c>
      <c r="BH11" s="1014" t="str">
        <f>IF(IFERROR('Blocks A'!CE11-'Pre-1.095 (Hard Copy)'!BH11, 0)=0, " ", ('Blocks A'!CE11-'Pre-1.095 (Hard Copy)'!BH11))</f>
        <v> </v>
      </c>
      <c r="BI11" s="1014" t="str">
        <f>IF(IFERROR('Blocks A'!CZ11-'Pre-1.095 (Hard Copy)'!BI11, 0)=0, " ", ('Blocks A'!CZ11-'Pre-1.095 (Hard Copy)'!BI11))</f>
        <v>+6</v>
      </c>
      <c r="BJ11" s="1014" t="str">
        <f>IF(IFERROR('Blocks A'!DA11-'Pre-1.095 (Hard Copy)'!BJ11, 0)=0, " ", ('Blocks A'!DA11-'Pre-1.095 (Hard Copy)'!BJ11))</f>
        <v>+20</v>
      </c>
      <c r="BK11" s="1014" t="str">
        <f>IF(IFERROR('Blocks A'!DB11-'Pre-1.095 (Hard Copy)'!BK11, 0)=0, " ", ('Blocks A'!DB11-'Pre-1.095 (Hard Copy)'!BK11))</f>
        <v>-18</v>
      </c>
      <c r="BL11" s="1014" t="str">
        <f>IF(IFERROR('Blocks A'!DC11-'Pre-1.095 (Hard Copy)'!BL11, 0)=0, " ", ('Blocks A'!DC11-'Pre-1.095 (Hard Copy)'!BL11))</f>
        <v> </v>
      </c>
      <c r="BM11" s="1014" t="str">
        <f>IF(IFERROR('Blocks A'!DD11-'Pre-1.095 (Hard Copy)'!BM11, 0)=0, " ", ('Blocks A'!DD11-'Pre-1.095 (Hard Copy)'!BM11))</f>
        <v>+5</v>
      </c>
      <c r="BN11" s="1014" t="str">
        <f>IF(IFERROR('Blocks A'!DE11-'Pre-1.095 (Hard Copy)'!BN11, 0)=0, " ", ('Blocks A'!DE11-'Pre-1.095 (Hard Copy)'!BN11))</f>
        <v> </v>
      </c>
      <c r="BO11" s="1014" t="str">
        <f>IF(IFERROR('Blocks A'!DF11-'Pre-1.095 (Hard Copy)'!BO11, 0)=0, " ", ('Blocks A'!DF11-'Pre-1.095 (Hard Copy)'!BO11))</f>
        <v>-3</v>
      </c>
      <c r="BP11" s="1014" t="str">
        <f>IF(IFERROR('Blocks A'!DG11-'Pre-1.095 (Hard Copy)'!BP11, 0)=0, " ", ('Blocks A'!DG11-'Pre-1.095 (Hard Copy)'!BP11))</f>
        <v> </v>
      </c>
      <c r="BQ11" s="1014" t="str">
        <f>IF(IFERROR('Blocks A'!DH11-'Pre-1.095 (Hard Copy)'!BQ11, 0)=0, " ", ('Blocks A'!DH11-'Pre-1.095 (Hard Copy)'!BQ11))</f>
        <v> </v>
      </c>
      <c r="BR11" s="1014" t="str">
        <f>IF(IFERROR('Blocks A'!DI11-'Pre-1.095 (Hard Copy)'!BR11, 0)=0, " ", ('Blocks A'!DI11-'Pre-1.095 (Hard Copy)'!BR11))</f>
        <v>+1,000</v>
      </c>
      <c r="BS11" s="1014" t="str">
        <f>IF(IFERROR('Blocks A'!DJ11-'Pre-1.095 (Hard Copy)'!BS11, 0)=0, " ", ('Blocks A'!DJ11-'Pre-1.095 (Hard Copy)'!BS11))</f>
        <v>+10</v>
      </c>
      <c r="BT11" s="1014" t="str">
        <f>IF(IFERROR('Blocks A'!DK11-'Pre-1.095 (Hard Copy)'!BT11, 0)=0, " ", ('Blocks A'!DK11-'Pre-1.095 (Hard Copy)'!BT11))</f>
        <v>+63</v>
      </c>
      <c r="BU11" s="1014" t="str">
        <f>IF(IFERROR('Blocks A'!DL11-'Pre-1.095 (Hard Copy)'!BU11, 0)=0, " ", ('Blocks A'!DL11-'Pre-1.095 (Hard Copy)'!BU11))</f>
        <v>-75</v>
      </c>
      <c r="BV11" s="1014" t="str">
        <f>IF(IFERROR('Blocks A'!DM11-'Pre-1.095 (Hard Copy)'!BV11, 0)=0, " ", ('Blocks A'!DM11-'Pre-1.095 (Hard Copy)'!BV11))</f>
        <v> </v>
      </c>
      <c r="BW11" s="1014" t="str">
        <f>IF(IFERROR('Blocks A'!DN11-'Pre-1.095 (Hard Copy)'!BW11, 0)=0, " ", ('Blocks A'!DN11-'Pre-1.095 (Hard Copy)'!BW11))</f>
        <v>+9</v>
      </c>
      <c r="BX11" s="1014" t="str">
        <f>IF(IFERROR('Blocks A'!DO11-'Pre-1.095 (Hard Copy)'!BX11, 0)=0, " ", ('Blocks A'!DO11-'Pre-1.095 (Hard Copy)'!BX11))</f>
        <v>-0</v>
      </c>
      <c r="BY11" s="1014" t="str">
        <f>IF(IFERROR('Blocks A'!DP11-'Pre-1.095 (Hard Copy)'!BY11, 0)=0, " ", ('Blocks A'!DP11-'Pre-1.095 (Hard Copy)'!BY11))</f>
        <v>-313</v>
      </c>
      <c r="BZ11" s="1014" t="str">
        <f>IF(IFERROR('Blocks A'!DQ11-'Pre-1.095 (Hard Copy)'!BZ11, 0)=0, " ", ('Blocks A'!DQ11-'Pre-1.095 (Hard Copy)'!BZ11))</f>
        <v> </v>
      </c>
      <c r="CA11" s="1014" t="str">
        <f>IF(IFERROR('Blocks A'!DR11-'Pre-1.095 (Hard Copy)'!CA11, 0)=0, " ", ('Blocks A'!DR11-'Pre-1.095 (Hard Copy)'!CA11))</f>
        <v> </v>
      </c>
      <c r="CB11" s="1014" t="str">
        <f>IF(IFERROR('Blocks A'!DS11-'Pre-1.095 (Hard Copy)'!CB11, 0)=0, " ", ('Blocks A'!DS11-'Pre-1.095 (Hard Copy)'!CB11))</f>
        <v>+1,389</v>
      </c>
      <c r="CC11" s="1014" t="str">
        <f>IF(IFERROR('Blocks A'!DT11-'Pre-1.095 (Hard Copy)'!CC11, 0)=0, " ", ('Blocks A'!DT11-'Pre-1.095 (Hard Copy)'!CC11))</f>
        <v>+1,010</v>
      </c>
      <c r="CD11" s="1014" t="str">
        <f>IF(IFERROR('Blocks A'!DU11-'Pre-1.095 (Hard Copy)'!CD11, 0)=0, " ", ('Blocks A'!DU11-'Pre-1.095 (Hard Copy)'!CD11))</f>
        <v>+1,083</v>
      </c>
      <c r="CE11" s="1014" t="str">
        <f>IF(IFERROR('Blocks A'!DX11-'Pre-1.095 (Hard Copy)'!CE11, 0)=0, " ", ('Blocks A'!DX11-'Pre-1.095 (Hard Copy)'!CE11))</f>
        <v>-119</v>
      </c>
      <c r="CF11" s="1014" t="str">
        <f>IF(IFERROR('Blocks A'!DY11-'Pre-1.095 (Hard Copy)'!CF11, 0)=0, " ", ('Blocks A'!DY11-'Pre-1.095 (Hard Copy)'!CF11))</f>
        <v>-18,578</v>
      </c>
      <c r="CG11" s="1016" t="str">
        <f>IF(IFERROR('Blocks A'!DZ11-'Pre-1.095 (Hard Copy)'!CG11, 0)=0, " ", ('Blocks A'!DZ11-'Pre-1.095 (Hard Copy)'!CG11))</f>
        <v>-0.0186</v>
      </c>
      <c r="CH11" s="1015" t="str">
        <f>IF(IFERROR('Blocks A'!DV11-'Pre-1.095 (Hard Copy)'!CH11, 0)=0, " ", ('Blocks A'!DV11-'Pre-1.095 (Hard Copy)'!CH11))</f>
        <v>+372.9</v>
      </c>
      <c r="CI11" s="1015" t="str">
        <f>IF(IFERROR('Blocks A'!DW11-'Pre-1.095 (Hard Copy)'!CI11, 0)=0, " ", ('Blocks A'!DW11-'Pre-1.095 (Hard Copy)'!CI11))</f>
        <v>+400.6</v>
      </c>
      <c r="CJ11" s="1014" t="str">
        <f>IF(IFERROR('Blocks A'!EA11-'Pre-1.095 (Hard Copy)'!CJ11, 0)=0, " ", ('Blocks A'!EA11-'Pre-1.095 (Hard Copy)'!CJ11))</f>
        <v>-355</v>
      </c>
      <c r="CK11" s="1017" t="str">
        <f>IF(IFERROR('Blocks A'!EB11-'Pre-1.095 (Hard Copy)'!CK11, 0)=0, " ", ('Blocks A'!EB11-'Pre-1.095 (Hard Copy)'!CK11))</f>
        <v>-5.92</v>
      </c>
      <c r="CL11" s="1017" t="str">
        <f>IF(IFERROR('Blocks A'!EC11-'Pre-1.095 (Hard Copy)'!CL11, 0)=0, " ", ('Blocks A'!EC11-'Pre-1.095 (Hard Copy)'!CL11))</f>
        <v>-0.10</v>
      </c>
      <c r="CM11" s="1017" t="str">
        <f>IF(IFERROR('Blocks A'!EH11-'Pre-1.095 (Hard Copy)'!CM11, 0)=0, " ", ('Blocks A'!EH11-'Pre-1.095 (Hard Copy)'!CM11))</f>
        <v>-0.00</v>
      </c>
      <c r="CN11" s="1014" t="str">
        <f>IF(IFERROR('Blocks A'!ED11-'Pre-1.095 (Hard Copy)'!CN11, 0)=0, " ", ('Blocks A'!ED11-'Pre-1.095 (Hard Copy)'!CN11))</f>
        <v>-55,290</v>
      </c>
      <c r="CO11" s="1017" t="str">
        <f>IF(IFERROR('Blocks A'!EE11-'Pre-1.095 (Hard Copy)'!CO11, 0)=0, " ", ('Blocks A'!EE11-'Pre-1.095 (Hard Copy)'!CO11))</f>
        <v>-55.29</v>
      </c>
      <c r="CP11" s="1017" t="str">
        <f>IF(IFERROR('Blocks A'!EF11-'Pre-1.095 (Hard Copy)'!CP11, 0)=0, " ", ('Blocks A'!EF11-'Pre-1.095 (Hard Copy)'!CP11))</f>
        <v>-0.06</v>
      </c>
      <c r="CQ11" s="1016" t="str">
        <f>IF(IFERROR('Blocks A'!EG11-'Pre-1.095 (Hard Copy)'!CQ11, 0)=0, " ", ('Blocks A'!EG11-'Pre-1.095 (Hard Copy)'!CQ11))</f>
        <v>-0.0553</v>
      </c>
      <c r="CR11" s="1018">
        <v>2520.0</v>
      </c>
    </row>
    <row r="12">
      <c r="B12" s="1013" t="s">
        <v>916</v>
      </c>
      <c r="C12" s="969" t="s">
        <v>885</v>
      </c>
      <c r="D12" s="969">
        <v>1.0</v>
      </c>
      <c r="E12" s="969">
        <v>1.0</v>
      </c>
      <c r="F12" s="969">
        <v>1.0</v>
      </c>
      <c r="G12" s="1014" t="str">
        <f>IF(IFERROR('Blocks A'!G12-'Pre-1.095 (Hard Copy)'!G12, 0)=0, " ", ('Blocks A'!G12-'Pre-1.095 (Hard Copy)'!G12))</f>
        <v> </v>
      </c>
      <c r="H12" s="1014" t="str">
        <f>IF(IFERROR('Blocks A'!H12-'Pre-1.095 (Hard Copy)'!H12, 0)=0, " ", ('Blocks A'!H12-'Pre-1.095 (Hard Copy)'!H12))</f>
        <v> </v>
      </c>
      <c r="I12" s="1014" t="str">
        <f>IF(IFERROR('Blocks A'!I12-'Pre-1.095 (Hard Copy)'!I12, 0)=0, " ", ('Blocks A'!I12-'Pre-1.095 (Hard Copy)'!I12))</f>
        <v> </v>
      </c>
      <c r="J12" s="1014" t="str">
        <f>IF(IFERROR('Blocks A'!J12-'Pre-1.095 (Hard Copy)'!J12, 0)=0, " ", ('Blocks A'!J12-'Pre-1.095 (Hard Copy)'!J12))</f>
        <v> </v>
      </c>
      <c r="K12" s="1014" t="str">
        <f>IF(IFERROR('Blocks A'!K12-'Pre-1.095 (Hard Copy)'!K12, 0)=0, " ", ('Blocks A'!K12-'Pre-1.095 (Hard Copy)'!K12))</f>
        <v> </v>
      </c>
      <c r="L12" s="1014" t="str">
        <f>IF(IFERROR('Blocks A'!L12-'Pre-1.095 (Hard Copy)'!L12, 0)=0, " ", ('Blocks A'!L12-'Pre-1.095 (Hard Copy)'!L12))</f>
        <v> </v>
      </c>
      <c r="M12" s="1014" t="str">
        <f>IF(IFERROR('Blocks A'!N12-'Pre-1.095 (Hard Copy)'!M12, 0)=0, " ", ('Blocks A'!N12-'Pre-1.095 (Hard Copy)'!M12))</f>
        <v> </v>
      </c>
      <c r="N12" s="1014" t="str">
        <f>IF(IFERROR('Blocks A'!O12-'Pre-1.095 (Hard Copy)'!N12, 0)=0, " ", ('Blocks A'!O12-'Pre-1.095 (Hard Copy)'!N12))</f>
        <v> </v>
      </c>
      <c r="O12" s="1014" t="str">
        <f>IF(IFERROR('Blocks A'!P12-'Pre-1.095 (Hard Copy)'!O12, 0)=0, " ", ('Blocks A'!P12-'Pre-1.095 (Hard Copy)'!O12))</f>
        <v>+400,000</v>
      </c>
      <c r="P12" s="1014" t="str">
        <f>IF(IFERROR('Blocks A'!Q12-'Pre-1.095 (Hard Copy)'!P12, 0)=0, " ", ('Blocks A'!Q12-'Pre-1.095 (Hard Copy)'!P12))</f>
        <v> </v>
      </c>
      <c r="Q12" s="1014" t="str">
        <f>IF(IFERROR('Blocks A'!R12-'Pre-1.095 (Hard Copy)'!Q12, 0)=0, " ", ('Blocks A'!R12-'Pre-1.095 (Hard Copy)'!Q12))</f>
        <v> </v>
      </c>
      <c r="R12" s="1014" t="str">
        <f>IF(IFERROR('Blocks A'!S12-'Pre-1.095 (Hard Copy)'!R12, 0)=0, " ", ('Blocks A'!S12-'Pre-1.095 (Hard Copy)'!R12))</f>
        <v> </v>
      </c>
      <c r="S12" s="1014" t="str">
        <f>IF(IFERROR('Blocks A'!T12-'Pre-1.095 (Hard Copy)'!S12, 0)=0, " ", ('Blocks A'!T12-'Pre-1.095 (Hard Copy)'!S12))</f>
        <v> </v>
      </c>
      <c r="T12" s="1014" t="str">
        <f>IF(IFERROR('Blocks A'!M12-'Pre-1.095 (Hard Copy)'!T12, 0)=0, " ", ('Blocks A'!M12-'Pre-1.095 (Hard Copy)'!T12))</f>
        <v> </v>
      </c>
      <c r="U12" s="1014" t="str">
        <f>IF(IFERROR('Blocks A'!U12-'Pre-1.095 (Hard Copy)'!U12, 0)=0, " ", ('Blocks A'!U12-'Pre-1.095 (Hard Copy)'!U12))</f>
        <v> </v>
      </c>
      <c r="V12" s="1014" t="str">
        <f>IF(IFERROR('Blocks A'!V12-'Pre-1.095 (Hard Copy)'!V12, 0)=0, " ", ('Blocks A'!V12-'Pre-1.095 (Hard Copy)'!V12))</f>
        <v> </v>
      </c>
      <c r="W12" s="1014" t="str">
        <f>IF(IFERROR('Blocks A'!W12-'Pre-1.095 (Hard Copy)'!W12, 0)=0, " ", ('Blocks A'!W12-'Pre-1.095 (Hard Copy)'!W12))</f>
        <v> </v>
      </c>
      <c r="X12" s="1014" t="str">
        <f>IF(IFERROR('Blocks A'!X12-'Pre-1.095 (Hard Copy)'!X12, 0)=0, " ", ('Blocks A'!X12-'Pre-1.095 (Hard Copy)'!X12))</f>
        <v> </v>
      </c>
      <c r="Y12" s="1014" t="str">
        <f>IF(IFERROR('Blocks A'!AC12-'Pre-1.095 (Hard Copy)'!Y12, 0)=0, " ", ('Blocks A'!AC12-'Pre-1.095 (Hard Copy)'!Y12))</f>
        <v> </v>
      </c>
      <c r="Z12" s="1014" t="str">
        <f>IF(IFERROR('Blocks A'!Y12-'Pre-1.095 (Hard Copy)'!Z12, 0)=0, " ", ('Blocks A'!Y12-'Pre-1.095 (Hard Copy)'!Z12))</f>
        <v> </v>
      </c>
      <c r="AA12" s="1014" t="str">
        <f>IF(IFERROR('Blocks A'!Z12-'Pre-1.095 (Hard Copy)'!AA12, 0)=0, " ", ('Blocks A'!Z12-'Pre-1.095 (Hard Copy)'!AA12))</f>
        <v> </v>
      </c>
      <c r="AB12" s="1014" t="str">
        <f>IF(IFERROR('Blocks A'!AA12-'Pre-1.095 (Hard Copy)'!AB12, 0)=0, " ", ('Blocks A'!AA12-'Pre-1.095 (Hard Copy)'!AB12))</f>
        <v> </v>
      </c>
      <c r="AC12" s="1014" t="str">
        <f>IF(IFERROR('Blocks A'!AB12-'Pre-1.095 (Hard Copy)'!AC12, 0)=0, " ", ('Blocks A'!AB12-'Pre-1.095 (Hard Copy)'!AC12))</f>
        <v> </v>
      </c>
      <c r="AD12" s="1014" t="str">
        <f>IF(IFERROR('Blocks A'!AY12-'Pre-1.095 (Hard Copy)'!AD12, 0)=0, " ", ('Blocks A'!AY12-'Pre-1.095 (Hard Copy)'!AD12))</f>
        <v>+1</v>
      </c>
      <c r="AE12" s="1014" t="str">
        <f>IF(IFERROR('Blocks A'!AZ12-'Pre-1.095 (Hard Copy)'!AE12, 0)=0, " ", ('Blocks A'!AZ12-'Pre-1.095 (Hard Copy)'!AE12))</f>
        <v> </v>
      </c>
      <c r="AF12" s="1014" t="str">
        <f>IF(IFERROR('Blocks A'!BA12-'Pre-1.095 (Hard Copy)'!AF12, 0)=0, " ", ('Blocks A'!BA12-'Pre-1.095 (Hard Copy)'!AF12))</f>
        <v> </v>
      </c>
      <c r="AG12" s="1014" t="str">
        <f>IF(IFERROR('Blocks A'!BB12-'Pre-1.095 (Hard Copy)'!AG12, 0)=0, " ", ('Blocks A'!BB12-'Pre-1.095 (Hard Copy)'!AG12))</f>
        <v> </v>
      </c>
      <c r="AH12" s="1014" t="str">
        <f>IF(IFERROR('Blocks A'!BC12-'Pre-1.095 (Hard Copy)'!AH12, 0)=0, " ", ('Blocks A'!BC12-'Pre-1.095 (Hard Copy)'!AH12))</f>
        <v>+9</v>
      </c>
      <c r="AI12" s="1014" t="str">
        <f>IF(IFERROR('Blocks A'!BJ12-'Pre-1.095 (Hard Copy)'!AI12, 0)=0, " ", ('Blocks A'!BJ12-'Pre-1.095 (Hard Copy)'!AI12))</f>
        <v> </v>
      </c>
      <c r="AJ12" s="1014" t="str">
        <f>IF(IFERROR('Blocks A'!BD12-'Pre-1.095 (Hard Copy)'!AJ12, 0)=0, " ", ('Blocks A'!BD12-'Pre-1.095 (Hard Copy)'!AJ12))</f>
        <v> </v>
      </c>
      <c r="AK12" s="1014" t="str">
        <f>IF(IFERROR('Blocks A'!BE12-'Pre-1.095 (Hard Copy)'!AK12, 0)=0, " ", ('Blocks A'!BE12-'Pre-1.095 (Hard Copy)'!AK12))</f>
        <v> </v>
      </c>
      <c r="AL12" s="1014" t="str">
        <f>IF(IFERROR('Blocks A'!BF12-'Pre-1.095 (Hard Copy)'!AL12, 0)=0, " ", ('Blocks A'!BF12-'Pre-1.095 (Hard Copy)'!AL12))</f>
        <v> </v>
      </c>
      <c r="AM12" s="1014" t="str">
        <f>IF(IFERROR('Blocks A'!BG12-'Pre-1.095 (Hard Copy)'!AM12, 0)=0, " ", ('Blocks A'!BG12-'Pre-1.095 (Hard Copy)'!AM12))</f>
        <v> </v>
      </c>
      <c r="AN12" s="1014" t="str">
        <f>IF(IFERROR('Blocks A'!BH12-'Pre-1.095 (Hard Copy)'!AN12, 0)=0, " ", ('Blocks A'!BH12-'Pre-1.095 (Hard Copy)'!AN12))</f>
        <v> </v>
      </c>
      <c r="AO12" s="1014" t="str">
        <f>IF(IFERROR('Blocks A'!BI12-'Pre-1.095 (Hard Copy)'!AO12, 0)=0, " ", ('Blocks A'!BI12-'Pre-1.095 (Hard Copy)'!AO12))</f>
        <v> </v>
      </c>
      <c r="AP12" s="1014" t="str">
        <f>IF(IFERROR('Blocks A'!BK12-'Pre-1.095 (Hard Copy)'!AP12, 0)=0, " ", ('Blocks A'!BK12-'Pre-1.095 (Hard Copy)'!AP12))</f>
        <v> </v>
      </c>
      <c r="AQ12" s="1014" t="str">
        <f>IF(IFERROR('Blocks A'!BL12-'Pre-1.095 (Hard Copy)'!AQ12, 0)=0, " ", ('Blocks A'!BL12-'Pre-1.095 (Hard Copy)'!AQ12))</f>
        <v>+2</v>
      </c>
      <c r="AR12" s="1014" t="str">
        <f>IF(IFERROR('Blocks A'!BM12-'Pre-1.095 (Hard Copy)'!AR12, 0)=0, " ", ('Blocks A'!BM12-'Pre-1.095 (Hard Copy)'!AR12))</f>
        <v> </v>
      </c>
      <c r="AS12" s="1014" t="str">
        <f>IF(IFERROR('Blocks A'!BO12-'Pre-1.095 (Hard Copy)'!AS12, 0)=0, " ", ('Blocks A'!BO12-'Pre-1.095 (Hard Copy)'!AS12))</f>
        <v> </v>
      </c>
      <c r="AT12" s="1014" t="str">
        <f>IF(IFERROR('Blocks A'!BP12-'Pre-1.095 (Hard Copy)'!AT12, 0)=0, " ", ('Blocks A'!BP12-'Pre-1.095 (Hard Copy)'!AT12))</f>
        <v> </v>
      </c>
      <c r="AU12" s="1014" t="str">
        <f>IF(IFERROR('Blocks A'!BQ12-'Pre-1.095 (Hard Copy)'!AU12, 0)=0, " ", ('Blocks A'!BQ12-'Pre-1.095 (Hard Copy)'!AU12))</f>
        <v> </v>
      </c>
      <c r="AV12" s="1014" t="str">
        <f>IF(IFERROR('Blocks A'!BR12-'Pre-1.095 (Hard Copy)'!AV12, 0)=0, " ", ('Blocks A'!BR12-'Pre-1.095 (Hard Copy)'!AV12))</f>
        <v> </v>
      </c>
      <c r="AW12" s="1014" t="str">
        <f>IF(IFERROR('Blocks A'!BS12-'Pre-1.095 (Hard Copy)'!AW12, 0)=0, " ", ('Blocks A'!BS12-'Pre-1.095 (Hard Copy)'!AW12))</f>
        <v> </v>
      </c>
      <c r="AX12" s="1014" t="str">
        <f>IF(IFERROR('Blocks A'!BT12-'Pre-1.095 (Hard Copy)'!AX12, 0)=0, " ", ('Blocks A'!BT12-'Pre-1.095 (Hard Copy)'!AX12))</f>
        <v>+142</v>
      </c>
      <c r="AY12" s="1014" t="str">
        <f>IF(IFERROR('Blocks A'!BU12-'Pre-1.095 (Hard Copy)'!AY12, 0)=0, " ", ('Blocks A'!BU12-'Pre-1.095 (Hard Copy)'!AY12))</f>
        <v>+1,136</v>
      </c>
      <c r="AZ12" s="1014" t="str">
        <f>IF(IFERROR('Blocks A'!BW12-'Pre-1.095 (Hard Copy)'!AZ12, 0)=0, " ", ('Blocks A'!BW12-'Pre-1.095 (Hard Copy)'!AZ12))</f>
        <v>+410</v>
      </c>
      <c r="BA12" s="1014" t="str">
        <f>IF(IFERROR('Blocks A'!BX12-'Pre-1.095 (Hard Copy)'!BA12, 0)=0, " ", ('Blocks A'!BX12-'Pre-1.095 (Hard Copy)'!BA12))</f>
        <v>-0</v>
      </c>
      <c r="BB12" s="1014" t="str">
        <f>IF(IFERROR('Blocks A'!BY12-'Pre-1.095 (Hard Copy)'!BB12, 0)=0, " ", ('Blocks A'!BY12-'Pre-1.095 (Hard Copy)'!BB12))</f>
        <v>+3,280</v>
      </c>
      <c r="BC12" s="1015" t="str">
        <f>IF(IFERROR('Blocks A'!BZ12-'Pre-1.095 (Hard Copy)'!BC12, 0)=0, " ", ('Blocks A'!BZ12-'Pre-1.095 (Hard Copy)'!BC12))</f>
        <v>-0.0</v>
      </c>
      <c r="BD12" s="1014" t="str">
        <f>IF(IFERROR('Blocks A'!BV12-'Pre-1.095 (Hard Copy)'!BD12, 0)=0, " ", ('Blocks A'!BV12-'Pre-1.095 (Hard Copy)'!BD12))</f>
        <v>+1,069</v>
      </c>
      <c r="BE12" s="1014" t="str">
        <f>IF(IFERROR('Blocks A'!CB12-'Pre-1.095 (Hard Copy)'!BE12, 0)=0, " ", ('Blocks A'!CB12-'Pre-1.095 (Hard Copy)'!BE12))</f>
        <v>+34</v>
      </c>
      <c r="BF12" s="1014" t="str">
        <f>IF(IFERROR('Blocks A'!CC12-'Pre-1.095 (Hard Copy)'!BF12, 0)=0, " ", ('Blocks A'!CC12-'Pre-1.095 (Hard Copy)'!BF12))</f>
        <v>+5,289</v>
      </c>
      <c r="BG12" s="1016" t="str">
        <f>IF(IFERROR('Blocks A'!CD12-'Pre-1.095 (Hard Copy)'!BG12, 0)=0, " ", ('Blocks A'!CD12-'Pre-1.095 (Hard Copy)'!BG12))</f>
        <v>+0.0053</v>
      </c>
      <c r="BH12" s="1014" t="str">
        <f>IF(IFERROR('Blocks A'!CE12-'Pre-1.095 (Hard Copy)'!BH12, 0)=0, " ", ('Blocks A'!CE12-'Pre-1.095 (Hard Copy)'!BH12))</f>
        <v>+37</v>
      </c>
      <c r="BI12" s="1014" t="str">
        <f>IF(IFERROR('Blocks A'!CZ12-'Pre-1.095 (Hard Copy)'!BI12, 0)=0, " ", ('Blocks A'!CZ12-'Pre-1.095 (Hard Copy)'!BI12))</f>
        <v>+151</v>
      </c>
      <c r="BJ12" s="1014" t="str">
        <f>IF(IFERROR('Blocks A'!DA12-'Pre-1.095 (Hard Copy)'!BJ12, 0)=0, " ", ('Blocks A'!DA12-'Pre-1.095 (Hard Copy)'!BJ12))</f>
        <v>+5</v>
      </c>
      <c r="BK12" s="1014" t="str">
        <f>IF(IFERROR('Blocks A'!DB12-'Pre-1.095 (Hard Copy)'!BK12, 0)=0, " ", ('Blocks A'!DB12-'Pre-1.095 (Hard Copy)'!BK12))</f>
        <v>-2</v>
      </c>
      <c r="BL12" s="1014" t="str">
        <f>IF(IFERROR('Blocks A'!DC12-'Pre-1.095 (Hard Copy)'!BL12, 0)=0, " ", ('Blocks A'!DC12-'Pre-1.095 (Hard Copy)'!BL12))</f>
        <v> </v>
      </c>
      <c r="BM12" s="1014" t="str">
        <f>IF(IFERROR('Blocks A'!DD12-'Pre-1.095 (Hard Copy)'!BM12, 0)=0, " ", ('Blocks A'!DD12-'Pre-1.095 (Hard Copy)'!BM12))</f>
        <v>+2</v>
      </c>
      <c r="BN12" s="1014" t="str">
        <f>IF(IFERROR('Blocks A'!DE12-'Pre-1.095 (Hard Copy)'!BN12, 0)=0, " ", ('Blocks A'!DE12-'Pre-1.095 (Hard Copy)'!BN12))</f>
        <v>+10</v>
      </c>
      <c r="BO12" s="1014" t="str">
        <f>IF(IFERROR('Blocks A'!DF12-'Pre-1.095 (Hard Copy)'!BO12, 0)=0, " ", ('Blocks A'!DF12-'Pre-1.095 (Hard Copy)'!BO12))</f>
        <v>-1</v>
      </c>
      <c r="BP12" s="1014" t="str">
        <f>IF(IFERROR('Blocks A'!DG12-'Pre-1.095 (Hard Copy)'!BP12, 0)=0, " ", ('Blocks A'!DG12-'Pre-1.095 (Hard Copy)'!BP12))</f>
        <v> </v>
      </c>
      <c r="BQ12" s="1014" t="str">
        <f>IF(IFERROR('Blocks A'!DH12-'Pre-1.095 (Hard Copy)'!BQ12, 0)=0, " ", ('Blocks A'!DH12-'Pre-1.095 (Hard Copy)'!BQ12))</f>
        <v> </v>
      </c>
      <c r="BR12" s="1014" t="str">
        <f>IF(IFERROR('Blocks A'!DI12-'Pre-1.095 (Hard Copy)'!BR12, 0)=0, " ", ('Blocks A'!DI12-'Pre-1.095 (Hard Copy)'!BR12))</f>
        <v>+50</v>
      </c>
      <c r="BS12" s="1014" t="str">
        <f>IF(IFERROR('Blocks A'!DJ12-'Pre-1.095 (Hard Copy)'!BS12, 0)=0, " ", ('Blocks A'!DJ12-'Pre-1.095 (Hard Copy)'!BS12))</f>
        <v>+270</v>
      </c>
      <c r="BT12" s="1014" t="str">
        <f>IF(IFERROR('Blocks A'!DK12-'Pre-1.095 (Hard Copy)'!BT12, 0)=0, " ", ('Blocks A'!DK12-'Pre-1.095 (Hard Copy)'!BT12))</f>
        <v>+16</v>
      </c>
      <c r="BU12" s="1014" t="str">
        <f>IF(IFERROR('Blocks A'!DL12-'Pre-1.095 (Hard Copy)'!BU12, 0)=0, " ", ('Blocks A'!DL12-'Pre-1.095 (Hard Copy)'!BU12))</f>
        <v>-8</v>
      </c>
      <c r="BV12" s="1014" t="str">
        <f>IF(IFERROR('Blocks A'!DM12-'Pre-1.095 (Hard Copy)'!BV12, 0)=0, " ", ('Blocks A'!DM12-'Pre-1.095 (Hard Copy)'!BV12))</f>
        <v> </v>
      </c>
      <c r="BW12" s="1014" t="str">
        <f>IF(IFERROR('Blocks A'!DN12-'Pre-1.095 (Hard Copy)'!BW12, 0)=0, " ", ('Blocks A'!DN12-'Pre-1.095 (Hard Copy)'!BW12))</f>
        <v>+4</v>
      </c>
      <c r="BX12" s="1014" t="str">
        <f>IF(IFERROR('Blocks A'!DO12-'Pre-1.095 (Hard Copy)'!BX12, 0)=0, " ", ('Blocks A'!DO12-'Pre-1.095 (Hard Copy)'!BX12))</f>
        <v>+125</v>
      </c>
      <c r="BY12" s="1014" t="str">
        <f>IF(IFERROR('Blocks A'!DP12-'Pre-1.095 (Hard Copy)'!BY12, 0)=0, " ", ('Blocks A'!DP12-'Pre-1.095 (Hard Copy)'!BY12))</f>
        <v>-125</v>
      </c>
      <c r="BZ12" s="1014" t="str">
        <f>IF(IFERROR('Blocks A'!DQ12-'Pre-1.095 (Hard Copy)'!BZ12, 0)=0, " ", ('Blocks A'!DQ12-'Pre-1.095 (Hard Copy)'!BZ12))</f>
        <v> </v>
      </c>
      <c r="CA12" s="1014" t="str">
        <f>IF(IFERROR('Blocks A'!DR12-'Pre-1.095 (Hard Copy)'!CA12, 0)=0, " ", ('Blocks A'!DR12-'Pre-1.095 (Hard Copy)'!CA12))</f>
        <v> </v>
      </c>
      <c r="CB12" s="1014" t="str">
        <f>IF(IFERROR('Blocks A'!DS12-'Pre-1.095 (Hard Copy)'!CB12, 0)=0, " ", ('Blocks A'!DS12-'Pre-1.095 (Hard Copy)'!CB12))</f>
        <v>+69</v>
      </c>
      <c r="CC12" s="1014" t="str">
        <f>IF(IFERROR('Blocks A'!DT12-'Pre-1.095 (Hard Copy)'!CC12, 0)=0, " ", ('Blocks A'!DT12-'Pre-1.095 (Hard Copy)'!CC12))</f>
        <v>+215</v>
      </c>
      <c r="CD12" s="1014" t="str">
        <f>IF(IFERROR('Blocks A'!DU12-'Pre-1.095 (Hard Copy)'!CD12, 0)=0, " ", ('Blocks A'!DU12-'Pre-1.095 (Hard Copy)'!CD12))</f>
        <v>+350</v>
      </c>
      <c r="CE12" s="1014" t="str">
        <f>IF(IFERROR('Blocks A'!DX12-'Pre-1.095 (Hard Copy)'!CE12, 0)=0, " ", ('Blocks A'!DX12-'Pre-1.095 (Hard Copy)'!CE12))</f>
        <v>+73</v>
      </c>
      <c r="CF12" s="1014" t="str">
        <f>IF(IFERROR('Blocks A'!DY12-'Pre-1.095 (Hard Copy)'!CF12, 0)=0, " ", ('Blocks A'!DY12-'Pre-1.095 (Hard Copy)'!CF12))</f>
        <v>+11,426</v>
      </c>
      <c r="CG12" s="1016" t="str">
        <f>IF(IFERROR('Blocks A'!DZ12-'Pre-1.095 (Hard Copy)'!CG12, 0)=0, " ", ('Blocks A'!DZ12-'Pre-1.095 (Hard Copy)'!CG12))</f>
        <v>+0.0114</v>
      </c>
      <c r="CH12" s="1015" t="str">
        <f>IF(IFERROR('Blocks A'!DV12-'Pre-1.095 (Hard Copy)'!CH12, 0)=0, " ", ('Blocks A'!DV12-'Pre-1.095 (Hard Copy)'!CH12))</f>
        <v>+39.8</v>
      </c>
      <c r="CI12" s="1015" t="str">
        <f>IF(IFERROR('Blocks A'!DW12-'Pre-1.095 (Hard Copy)'!CI12, 0)=0, " ", ('Blocks A'!DW12-'Pre-1.095 (Hard Copy)'!CI12))</f>
        <v>+129.5</v>
      </c>
      <c r="CJ12" s="1014" t="str">
        <f>IF(IFERROR('Blocks A'!EA12-'Pre-1.095 (Hard Copy)'!CJ12, 0)=0, " ", ('Blocks A'!EA12-'Pre-1.095 (Hard Copy)'!CJ12))</f>
        <v>+107</v>
      </c>
      <c r="CK12" s="1017" t="str">
        <f>IF(IFERROR('Blocks A'!EB12-'Pre-1.095 (Hard Copy)'!CK12, 0)=0, " ", ('Blocks A'!EB12-'Pre-1.095 (Hard Copy)'!CK12))</f>
        <v>+1.79</v>
      </c>
      <c r="CL12" s="1017" t="str">
        <f>IF(IFERROR('Blocks A'!EC12-'Pre-1.095 (Hard Copy)'!CL12, 0)=0, " ", ('Blocks A'!EC12-'Pre-1.095 (Hard Copy)'!CL12))</f>
        <v>+0.03</v>
      </c>
      <c r="CM12" s="1017" t="str">
        <f>IF(IFERROR('Blocks A'!EH12-'Pre-1.095 (Hard Copy)'!CM12, 0)=0, " ", ('Blocks A'!EH12-'Pre-1.095 (Hard Copy)'!CM12))</f>
        <v>+0.00</v>
      </c>
      <c r="CN12" s="1014" t="str">
        <f>IF(IFERROR('Blocks A'!ED12-'Pre-1.095 (Hard Copy)'!CN12, 0)=0, " ", ('Blocks A'!ED12-'Pre-1.095 (Hard Copy)'!CN12))</f>
        <v>+16,715</v>
      </c>
      <c r="CO12" s="1017" t="str">
        <f>IF(IFERROR('Blocks A'!EE12-'Pre-1.095 (Hard Copy)'!CO12, 0)=0, " ", ('Blocks A'!EE12-'Pre-1.095 (Hard Copy)'!CO12))</f>
        <v>+16.71</v>
      </c>
      <c r="CP12" s="1017" t="str">
        <f>IF(IFERROR('Blocks A'!EF12-'Pre-1.095 (Hard Copy)'!CP12, 0)=0, " ", ('Blocks A'!EF12-'Pre-1.095 (Hard Copy)'!CP12))</f>
        <v>+0.02</v>
      </c>
      <c r="CQ12" s="1016" t="str">
        <f>IF(IFERROR('Blocks A'!EG12-'Pre-1.095 (Hard Copy)'!CQ12, 0)=0, " ", ('Blocks A'!EG12-'Pre-1.095 (Hard Copy)'!CQ12))</f>
        <v>+0.0167</v>
      </c>
      <c r="CR12" s="1018" t="s">
        <v>12</v>
      </c>
    </row>
    <row r="13">
      <c r="B13" s="1013" t="s">
        <v>917</v>
      </c>
      <c r="C13" s="969" t="s">
        <v>886</v>
      </c>
      <c r="D13" s="969">
        <v>3.0</v>
      </c>
      <c r="E13" s="969">
        <v>3.0</v>
      </c>
      <c r="F13" s="969">
        <v>3.0</v>
      </c>
      <c r="G13" s="1014" t="str">
        <f>IF(IFERROR('Blocks A'!G13-'Pre-1.095 (Hard Copy)'!G13, 0)=0, " ", ('Blocks A'!G13-'Pre-1.095 (Hard Copy)'!G13))</f>
        <v> </v>
      </c>
      <c r="H13" s="1014" t="str">
        <f>IF(IFERROR('Blocks A'!H13-'Pre-1.095 (Hard Copy)'!H13, 0)=0, " ", ('Blocks A'!H13-'Pre-1.095 (Hard Copy)'!H13))</f>
        <v> </v>
      </c>
      <c r="I13" s="1014" t="str">
        <f>IF(IFERROR('Blocks A'!I13-'Pre-1.095 (Hard Copy)'!I13, 0)=0, " ", ('Blocks A'!I13-'Pre-1.095 (Hard Copy)'!I13))</f>
        <v> </v>
      </c>
      <c r="J13" s="1014" t="str">
        <f>IF(IFERROR('Blocks A'!J13-'Pre-1.095 (Hard Copy)'!J13, 0)=0, " ", ('Blocks A'!J13-'Pre-1.095 (Hard Copy)'!J13))</f>
        <v> </v>
      </c>
      <c r="K13" s="1014" t="str">
        <f>IF(IFERROR('Blocks A'!K13-'Pre-1.095 (Hard Copy)'!K13, 0)=0, " ", ('Blocks A'!K13-'Pre-1.095 (Hard Copy)'!K13))</f>
        <v> </v>
      </c>
      <c r="L13" s="1014" t="str">
        <f>IF(IFERROR('Blocks A'!L13-'Pre-1.095 (Hard Copy)'!L13, 0)=0, " ", ('Blocks A'!L13-'Pre-1.095 (Hard Copy)'!L13))</f>
        <v> </v>
      </c>
      <c r="M13" s="1014" t="str">
        <f>IF(IFERROR('Blocks A'!N13-'Pre-1.095 (Hard Copy)'!M13, 0)=0, " ", ('Blocks A'!N13-'Pre-1.095 (Hard Copy)'!M13))</f>
        <v> </v>
      </c>
      <c r="N13" s="1014" t="str">
        <f>IF(IFERROR('Blocks A'!O13-'Pre-1.095 (Hard Copy)'!N13, 0)=0, " ", ('Blocks A'!O13-'Pre-1.095 (Hard Copy)'!N13))</f>
        <v> </v>
      </c>
      <c r="O13" s="1014" t="str">
        <f>IF(IFERROR('Blocks A'!P13-'Pre-1.095 (Hard Copy)'!O13, 0)=0, " ", ('Blocks A'!P13-'Pre-1.095 (Hard Copy)'!O13))</f>
        <v>+200,000,000</v>
      </c>
      <c r="P13" s="1014" t="str">
        <f>IF(IFERROR('Blocks A'!Q13-'Pre-1.095 (Hard Copy)'!P13, 0)=0, " ", ('Blocks A'!Q13-'Pre-1.095 (Hard Copy)'!P13))</f>
        <v> </v>
      </c>
      <c r="Q13" s="1014" t="str">
        <f>IF(IFERROR('Blocks A'!R13-'Pre-1.095 (Hard Copy)'!Q13, 0)=0, " ", ('Blocks A'!R13-'Pre-1.095 (Hard Copy)'!Q13))</f>
        <v> </v>
      </c>
      <c r="R13" s="1014" t="str">
        <f>IF(IFERROR('Blocks A'!S13-'Pre-1.095 (Hard Copy)'!R13, 0)=0, " ", ('Blocks A'!S13-'Pre-1.095 (Hard Copy)'!R13))</f>
        <v> </v>
      </c>
      <c r="S13" s="1014" t="str">
        <f>IF(IFERROR('Blocks A'!T13-'Pre-1.095 (Hard Copy)'!S13, 0)=0, " ", ('Blocks A'!T13-'Pre-1.095 (Hard Copy)'!S13))</f>
        <v> </v>
      </c>
      <c r="T13" s="1014" t="str">
        <f>IF(IFERROR('Blocks A'!M13-'Pre-1.095 (Hard Copy)'!T13, 0)=0, " ", ('Blocks A'!M13-'Pre-1.095 (Hard Copy)'!T13))</f>
        <v> </v>
      </c>
      <c r="U13" s="1014" t="str">
        <f>IF(IFERROR('Blocks A'!U13-'Pre-1.095 (Hard Copy)'!U13, 0)=0, " ", ('Blocks A'!U13-'Pre-1.095 (Hard Copy)'!U13))</f>
        <v> </v>
      </c>
      <c r="V13" s="1014" t="str">
        <f>IF(IFERROR('Blocks A'!V13-'Pre-1.095 (Hard Copy)'!V13, 0)=0, " ", ('Blocks A'!V13-'Pre-1.095 (Hard Copy)'!V13))</f>
        <v> </v>
      </c>
      <c r="W13" s="1014" t="str">
        <f>IF(IFERROR('Blocks A'!W13-'Pre-1.095 (Hard Copy)'!W13, 0)=0, " ", ('Blocks A'!W13-'Pre-1.095 (Hard Copy)'!W13))</f>
        <v> </v>
      </c>
      <c r="X13" s="1014" t="str">
        <f>IF(IFERROR('Blocks A'!X13-'Pre-1.095 (Hard Copy)'!X13, 0)=0, " ", ('Blocks A'!X13-'Pre-1.095 (Hard Copy)'!X13))</f>
        <v> </v>
      </c>
      <c r="Y13" s="1014" t="str">
        <f>IF(IFERROR('Blocks A'!AC13-'Pre-1.095 (Hard Copy)'!Y13, 0)=0, " ", ('Blocks A'!AC13-'Pre-1.095 (Hard Copy)'!Y13))</f>
        <v> </v>
      </c>
      <c r="Z13" s="1014" t="str">
        <f>IF(IFERROR('Blocks A'!Y13-'Pre-1.095 (Hard Copy)'!Z13, 0)=0, " ", ('Blocks A'!Y13-'Pre-1.095 (Hard Copy)'!Z13))</f>
        <v> </v>
      </c>
      <c r="AA13" s="1014" t="str">
        <f>IF(IFERROR('Blocks A'!Z13-'Pre-1.095 (Hard Copy)'!AA13, 0)=0, " ", ('Blocks A'!Z13-'Pre-1.095 (Hard Copy)'!AA13))</f>
        <v> </v>
      </c>
      <c r="AB13" s="1014" t="str">
        <f>IF(IFERROR('Blocks A'!AA13-'Pre-1.095 (Hard Copy)'!AB13, 0)=0, " ", ('Blocks A'!AA13-'Pre-1.095 (Hard Copy)'!AB13))</f>
        <v> </v>
      </c>
      <c r="AC13" s="1014" t="str">
        <f>IF(IFERROR('Blocks A'!AB13-'Pre-1.095 (Hard Copy)'!AC13, 0)=0, " ", ('Blocks A'!AB13-'Pre-1.095 (Hard Copy)'!AC13))</f>
        <v> </v>
      </c>
      <c r="AD13" s="1014" t="str">
        <f>IF(IFERROR('Blocks A'!AY13-'Pre-1.095 (Hard Copy)'!AD13, 0)=0, " ", ('Blocks A'!AY13-'Pre-1.095 (Hard Copy)'!AD13))</f>
        <v> </v>
      </c>
      <c r="AE13" s="1014" t="str">
        <f>IF(IFERROR('Blocks A'!AZ13-'Pre-1.095 (Hard Copy)'!AE13, 0)=0, " ", ('Blocks A'!AZ13-'Pre-1.095 (Hard Copy)'!AE13))</f>
        <v> </v>
      </c>
      <c r="AF13" s="1014" t="str">
        <f>IF(IFERROR('Blocks A'!BA13-'Pre-1.095 (Hard Copy)'!AF13, 0)=0, " ", ('Blocks A'!BA13-'Pre-1.095 (Hard Copy)'!AF13))</f>
        <v> </v>
      </c>
      <c r="AG13" s="1014" t="str">
        <f>IF(IFERROR('Blocks A'!BB13-'Pre-1.095 (Hard Copy)'!AG13, 0)=0, " ", ('Blocks A'!BB13-'Pre-1.095 (Hard Copy)'!AG13))</f>
        <v> </v>
      </c>
      <c r="AH13" s="1014" t="str">
        <f>IF(IFERROR('Blocks A'!BC13-'Pre-1.095 (Hard Copy)'!AH13, 0)=0, " ", ('Blocks A'!BC13-'Pre-1.095 (Hard Copy)'!AH13))</f>
        <v> </v>
      </c>
      <c r="AI13" s="1014" t="str">
        <f>IF(IFERROR('Blocks A'!BJ13-'Pre-1.095 (Hard Copy)'!AI13, 0)=0, " ", ('Blocks A'!BJ13-'Pre-1.095 (Hard Copy)'!AI13))</f>
        <v> </v>
      </c>
      <c r="AJ13" s="1014" t="str">
        <f>IF(IFERROR('Blocks A'!BD13-'Pre-1.095 (Hard Copy)'!AJ13, 0)=0, " ", ('Blocks A'!BD13-'Pre-1.095 (Hard Copy)'!AJ13))</f>
        <v> </v>
      </c>
      <c r="AK13" s="1014" t="str">
        <f>IF(IFERROR('Blocks A'!BE13-'Pre-1.095 (Hard Copy)'!AK13, 0)=0, " ", ('Blocks A'!BE13-'Pre-1.095 (Hard Copy)'!AK13))</f>
        <v> </v>
      </c>
      <c r="AL13" s="1014" t="str">
        <f>IF(IFERROR('Blocks A'!BF13-'Pre-1.095 (Hard Copy)'!AL13, 0)=0, " ", ('Blocks A'!BF13-'Pre-1.095 (Hard Copy)'!AL13))</f>
        <v> </v>
      </c>
      <c r="AM13" s="1014" t="str">
        <f>IF(IFERROR('Blocks A'!BG13-'Pre-1.095 (Hard Copy)'!AM13, 0)=0, " ", ('Blocks A'!BG13-'Pre-1.095 (Hard Copy)'!AM13))</f>
        <v> </v>
      </c>
      <c r="AN13" s="1014" t="str">
        <f>IF(IFERROR('Blocks A'!BH13-'Pre-1.095 (Hard Copy)'!AN13, 0)=0, " ", ('Blocks A'!BH13-'Pre-1.095 (Hard Copy)'!AN13))</f>
        <v> </v>
      </c>
      <c r="AO13" s="1014" t="str">
        <f>IF(IFERROR('Blocks A'!BI13-'Pre-1.095 (Hard Copy)'!AO13, 0)=0, " ", ('Blocks A'!BI13-'Pre-1.095 (Hard Copy)'!AO13))</f>
        <v> </v>
      </c>
      <c r="AP13" s="1014" t="str">
        <f>IF(IFERROR('Blocks A'!BK13-'Pre-1.095 (Hard Copy)'!AP13, 0)=0, " ", ('Blocks A'!BK13-'Pre-1.095 (Hard Copy)'!AP13))</f>
        <v> </v>
      </c>
      <c r="AQ13" s="1014" t="str">
        <f>IF(IFERROR('Blocks A'!BL13-'Pre-1.095 (Hard Copy)'!AQ13, 0)=0, " ", ('Blocks A'!BL13-'Pre-1.095 (Hard Copy)'!AQ13))</f>
        <v> </v>
      </c>
      <c r="AR13" s="1014" t="str">
        <f>IF(IFERROR('Blocks A'!BM13-'Pre-1.095 (Hard Copy)'!AR13, 0)=0, " ", ('Blocks A'!BM13-'Pre-1.095 (Hard Copy)'!AR13))</f>
        <v> </v>
      </c>
      <c r="AS13" s="1014" t="str">
        <f>IF(IFERROR('Blocks A'!BO13-'Pre-1.095 (Hard Copy)'!AS13, 0)=0, " ", ('Blocks A'!BO13-'Pre-1.095 (Hard Copy)'!AS13))</f>
        <v> </v>
      </c>
      <c r="AT13" s="1014" t="str">
        <f>IF(IFERROR('Blocks A'!BP13-'Pre-1.095 (Hard Copy)'!AT13, 0)=0, " ", ('Blocks A'!BP13-'Pre-1.095 (Hard Copy)'!AT13))</f>
        <v> </v>
      </c>
      <c r="AU13" s="1014" t="str">
        <f>IF(IFERROR('Blocks A'!BQ13-'Pre-1.095 (Hard Copy)'!AU13, 0)=0, " ", ('Blocks A'!BQ13-'Pre-1.095 (Hard Copy)'!AU13))</f>
        <v> </v>
      </c>
      <c r="AV13" s="1014" t="str">
        <f>IF(IFERROR('Blocks A'!BR13-'Pre-1.095 (Hard Copy)'!AV13, 0)=0, " ", ('Blocks A'!BR13-'Pre-1.095 (Hard Copy)'!AV13))</f>
        <v> </v>
      </c>
      <c r="AW13" s="1014" t="str">
        <f>IF(IFERROR('Blocks A'!BS13-'Pre-1.095 (Hard Copy)'!AW13, 0)=0, " ", ('Blocks A'!BS13-'Pre-1.095 (Hard Copy)'!AW13))</f>
        <v> </v>
      </c>
      <c r="AX13" s="1014" t="str">
        <f>IF(IFERROR('Blocks A'!BT13-'Pre-1.095 (Hard Copy)'!AX13, 0)=0, " ", ('Blocks A'!BT13-'Pre-1.095 (Hard Copy)'!AX13))</f>
        <v>+1,500</v>
      </c>
      <c r="AY13" s="1014" t="str">
        <f>IF(IFERROR('Blocks A'!BU13-'Pre-1.095 (Hard Copy)'!AY13, 0)=0, " ", ('Blocks A'!BU13-'Pre-1.095 (Hard Copy)'!AY13))</f>
        <v>+4</v>
      </c>
      <c r="AZ13" s="1014" t="str">
        <f>IF(IFERROR('Blocks A'!BW13-'Pre-1.095 (Hard Copy)'!AZ13, 0)=0, " ", ('Blocks A'!BW13-'Pre-1.095 (Hard Copy)'!AZ13))</f>
        <v>+500</v>
      </c>
      <c r="BA13" s="1014" t="str">
        <f>IF(IFERROR('Blocks A'!BX13-'Pre-1.095 (Hard Copy)'!BA13, 0)=0, " ", ('Blocks A'!BX13-'Pre-1.095 (Hard Copy)'!BA13))</f>
        <v>-0</v>
      </c>
      <c r="BB13" s="1014" t="str">
        <f>IF(IFERROR('Blocks A'!BY13-'Pre-1.095 (Hard Copy)'!BB13, 0)=0, " ", ('Blocks A'!BY13-'Pre-1.095 (Hard Copy)'!BB13))</f>
        <v>+1</v>
      </c>
      <c r="BC13" s="1015" t="str">
        <f>IF(IFERROR('Blocks A'!BZ13-'Pre-1.095 (Hard Copy)'!BC13, 0)=0, " ", ('Blocks A'!BZ13-'Pre-1.095 (Hard Copy)'!BC13))</f>
        <v>-14.5</v>
      </c>
      <c r="BD13" s="1014" t="str">
        <f>IF(IFERROR('Blocks A'!BV13-'Pre-1.095 (Hard Copy)'!BD13, 0)=0, " ", ('Blocks A'!BV13-'Pre-1.095 (Hard Copy)'!BD13))</f>
        <v>+2,682</v>
      </c>
      <c r="BE13" s="1014" t="str">
        <f>IF(IFERROR('Blocks A'!CB13-'Pre-1.095 (Hard Copy)'!BE13, 0)=0, " ", ('Blocks A'!CB13-'Pre-1.095 (Hard Copy)'!BE13))</f>
        <v>+420</v>
      </c>
      <c r="BF13" s="1014" t="str">
        <f>IF(IFERROR('Blocks A'!CC13-'Pre-1.095 (Hard Copy)'!BF13, 0)=0, " ", ('Blocks A'!CC13-'Pre-1.095 (Hard Copy)'!BF13))</f>
        <v>+65,333</v>
      </c>
      <c r="BG13" s="1016" t="str">
        <f>IF(IFERROR('Blocks A'!CD13-'Pre-1.095 (Hard Copy)'!BG13, 0)=0, " ", ('Blocks A'!CD13-'Pre-1.095 (Hard Copy)'!BG13))</f>
        <v>+0.0653</v>
      </c>
      <c r="BH13" s="1014" t="str">
        <f>IF(IFERROR('Blocks A'!CE13-'Pre-1.095 (Hard Copy)'!BH13, 0)=0, " ", ('Blocks A'!CE13-'Pre-1.095 (Hard Copy)'!BH13))</f>
        <v>+800</v>
      </c>
      <c r="BI13" s="1014" t="str">
        <f>IF(IFERROR('Blocks A'!CZ13-'Pre-1.095 (Hard Copy)'!BI13, 0)=0, " ", ('Blocks A'!CZ13-'Pre-1.095 (Hard Copy)'!BI13))</f>
        <v>+353</v>
      </c>
      <c r="BJ13" s="1014" t="str">
        <f>IF(IFERROR('Blocks A'!DA13-'Pre-1.095 (Hard Copy)'!BJ13, 0)=0, " ", ('Blocks A'!DA13-'Pre-1.095 (Hard Copy)'!BJ13))</f>
        <v>+200</v>
      </c>
      <c r="BK13" s="1014" t="str">
        <f>IF(IFERROR('Blocks A'!DB13-'Pre-1.095 (Hard Copy)'!BK13, 0)=0, " ", ('Blocks A'!DB13-'Pre-1.095 (Hard Copy)'!BK13))</f>
        <v>+20</v>
      </c>
      <c r="BL13" s="1014" t="str">
        <f>IF(IFERROR('Blocks A'!DC13-'Pre-1.095 (Hard Copy)'!BL13, 0)=0, " ", ('Blocks A'!DC13-'Pre-1.095 (Hard Copy)'!BL13))</f>
        <v> </v>
      </c>
      <c r="BM13" s="1014" t="str">
        <f>IF(IFERROR('Blocks A'!DD13-'Pre-1.095 (Hard Copy)'!BM13, 0)=0, " ", ('Blocks A'!DD13-'Pre-1.095 (Hard Copy)'!BM13))</f>
        <v>+15</v>
      </c>
      <c r="BN13" s="1014" t="str">
        <f>IF(IFERROR('Blocks A'!DE13-'Pre-1.095 (Hard Copy)'!BN13, 0)=0, " ", ('Blocks A'!DE13-'Pre-1.095 (Hard Copy)'!BN13))</f>
        <v> </v>
      </c>
      <c r="BO13" s="1014" t="str">
        <f>IF(IFERROR('Blocks A'!DF13-'Pre-1.095 (Hard Copy)'!BO13, 0)=0, " ", ('Blocks A'!DF13-'Pre-1.095 (Hard Copy)'!BO13))</f>
        <v>+193</v>
      </c>
      <c r="BP13" s="1014" t="str">
        <f>IF(IFERROR('Blocks A'!DG13-'Pre-1.095 (Hard Copy)'!BP13, 0)=0, " ", ('Blocks A'!DG13-'Pre-1.095 (Hard Copy)'!BP13))</f>
        <v> </v>
      </c>
      <c r="BQ13" s="1014" t="str">
        <f>IF(IFERROR('Blocks A'!DH13-'Pre-1.095 (Hard Copy)'!BQ13, 0)=0, " ", ('Blocks A'!DH13-'Pre-1.095 (Hard Copy)'!BQ13))</f>
        <v> </v>
      </c>
      <c r="BR13" s="1014" t="str">
        <f>IF(IFERROR('Blocks A'!DI13-'Pre-1.095 (Hard Copy)'!BR13, 0)=0, " ", ('Blocks A'!DI13-'Pre-1.095 (Hard Copy)'!BR13))</f>
        <v>+20,000</v>
      </c>
      <c r="BS13" s="1014" t="str">
        <f>IF(IFERROR('Blocks A'!DJ13-'Pre-1.095 (Hard Copy)'!BS13, 0)=0, " ", ('Blocks A'!DJ13-'Pre-1.095 (Hard Copy)'!BS13))</f>
        <v>+629</v>
      </c>
      <c r="BT13" s="1014" t="str">
        <f>IF(IFERROR('Blocks A'!DK13-'Pre-1.095 (Hard Copy)'!BT13, 0)=0, " ", ('Blocks A'!DK13-'Pre-1.095 (Hard Copy)'!BT13))</f>
        <v>+625</v>
      </c>
      <c r="BU13" s="1014" t="str">
        <f>IF(IFERROR('Blocks A'!DL13-'Pre-1.095 (Hard Copy)'!BU13, 0)=0, " ", ('Blocks A'!DL13-'Pre-1.095 (Hard Copy)'!BU13))</f>
        <v>+83</v>
      </c>
      <c r="BV13" s="1014" t="str">
        <f>IF(IFERROR('Blocks A'!DM13-'Pre-1.095 (Hard Copy)'!BV13, 0)=0, " ", ('Blocks A'!DM13-'Pre-1.095 (Hard Copy)'!BV13))</f>
        <v> </v>
      </c>
      <c r="BW13" s="1014" t="str">
        <f>IF(IFERROR('Blocks A'!DN13-'Pre-1.095 (Hard Copy)'!BW13, 0)=0, " ", ('Blocks A'!DN13-'Pre-1.095 (Hard Copy)'!BW13))</f>
        <v>+27</v>
      </c>
      <c r="BX13" s="1014" t="str">
        <f>IF(IFERROR('Blocks A'!DO13-'Pre-1.095 (Hard Copy)'!BX13, 0)=0, " ", ('Blocks A'!DO13-'Pre-1.095 (Hard Copy)'!BX13))</f>
        <v>-0</v>
      </c>
      <c r="BY13" s="1014" t="str">
        <f>IF(IFERROR('Blocks A'!DP13-'Pre-1.095 (Hard Copy)'!BY13, 0)=0, " ", ('Blocks A'!DP13-'Pre-1.095 (Hard Copy)'!BY13))</f>
        <v>+24,063</v>
      </c>
      <c r="BZ13" s="1014" t="str">
        <f>IF(IFERROR('Blocks A'!DQ13-'Pre-1.095 (Hard Copy)'!BZ13, 0)=0, " ", ('Blocks A'!DQ13-'Pre-1.095 (Hard Copy)'!BZ13))</f>
        <v> </v>
      </c>
      <c r="CA13" s="1014" t="str">
        <f>IF(IFERROR('Blocks A'!DR13-'Pre-1.095 (Hard Copy)'!CA13, 0)=0, " ", ('Blocks A'!DR13-'Pre-1.095 (Hard Copy)'!CA13))</f>
        <v> </v>
      </c>
      <c r="CB13" s="1014" t="str">
        <f>IF(IFERROR('Blocks A'!DS13-'Pre-1.095 (Hard Copy)'!CB13, 0)=0, " ", ('Blocks A'!DS13-'Pre-1.095 (Hard Copy)'!CB13))</f>
        <v>+27,778</v>
      </c>
      <c r="CC13" s="1014" t="str">
        <f>IF(IFERROR('Blocks A'!DT13-'Pre-1.095 (Hard Copy)'!CC13, 0)=0, " ", ('Blocks A'!DT13-'Pre-1.095 (Hard Copy)'!CC13))</f>
        <v>+20,780</v>
      </c>
      <c r="CD13" s="1014" t="str">
        <f>IF(IFERROR('Blocks A'!DU13-'Pre-1.095 (Hard Copy)'!CD13, 0)=0, " ", ('Blocks A'!DU13-'Pre-1.095 (Hard Copy)'!CD13))</f>
        <v>+53,205</v>
      </c>
      <c r="CE13" s="1014" t="str">
        <f>IF(IFERROR('Blocks A'!DX13-'Pre-1.095 (Hard Copy)'!CE13, 0)=0, " ", ('Blocks A'!DX13-'Pre-1.095 (Hard Copy)'!CE13))</f>
        <v>+10,795</v>
      </c>
      <c r="CF13" s="1014" t="str">
        <f>IF(IFERROR('Blocks A'!DY13-'Pre-1.095 (Hard Copy)'!CF13, 0)=0, " ", ('Blocks A'!DY13-'Pre-1.095 (Hard Copy)'!CF13))</f>
        <v>+1,679,241</v>
      </c>
      <c r="CG13" s="1016" t="str">
        <f>IF(IFERROR('Blocks A'!DZ13-'Pre-1.095 (Hard Copy)'!CG13, 0)=0, " ", ('Blocks A'!DZ13-'Pre-1.095 (Hard Copy)'!CG13))</f>
        <v>+1.6792</v>
      </c>
      <c r="CH13" s="1015" t="str">
        <f>IF(IFERROR('Blocks A'!DV13-'Pre-1.095 (Hard Copy)'!CH13, 0)=0, " ", ('Blocks A'!DV13-'Pre-1.095 (Hard Copy)'!CH13))</f>
        <v>+7,485.9</v>
      </c>
      <c r="CI13" s="1015" t="str">
        <f>IF(IFERROR('Blocks A'!DW13-'Pre-1.095 (Hard Copy)'!CI13, 0)=0, " ", ('Blocks A'!DW13-'Pre-1.095 (Hard Copy)'!CI13))</f>
        <v>+19,685.8</v>
      </c>
      <c r="CJ13" s="1014" t="str">
        <f>IF(IFERROR('Blocks A'!EA13-'Pre-1.095 (Hard Copy)'!CJ13, 0)=0, " ", ('Blocks A'!EA13-'Pre-1.095 (Hard Copy)'!CJ13))</f>
        <v>+11,215</v>
      </c>
      <c r="CK13" s="1017" t="str">
        <f>IF(IFERROR('Blocks A'!EB13-'Pre-1.095 (Hard Copy)'!CK13, 0)=0, " ", ('Blocks A'!EB13-'Pre-1.095 (Hard Copy)'!CK13))</f>
        <v>+186.92</v>
      </c>
      <c r="CL13" s="1017" t="str">
        <f>IF(IFERROR('Blocks A'!EC13-'Pre-1.095 (Hard Copy)'!CL13, 0)=0, " ", ('Blocks A'!EC13-'Pre-1.095 (Hard Copy)'!CL13))</f>
        <v>+3.12</v>
      </c>
      <c r="CM13" s="1017" t="str">
        <f>IF(IFERROR('Blocks A'!EH13-'Pre-1.095 (Hard Copy)'!CM13, 0)=0, " ", ('Blocks A'!EH13-'Pre-1.095 (Hard Copy)'!CM13))</f>
        <v>+0.13</v>
      </c>
      <c r="CN13" s="1014" t="str">
        <f>IF(IFERROR('Blocks A'!ED13-'Pre-1.095 (Hard Copy)'!CN13, 0)=0, " ", ('Blocks A'!ED13-'Pre-1.095 (Hard Copy)'!CN13))</f>
        <v>+1,744,574</v>
      </c>
      <c r="CO13" s="1017" t="str">
        <f>IF(IFERROR('Blocks A'!EE13-'Pre-1.095 (Hard Copy)'!CO13, 0)=0, " ", ('Blocks A'!EE13-'Pre-1.095 (Hard Copy)'!CO13))</f>
        <v>+1,744.57</v>
      </c>
      <c r="CP13" s="1017" t="str">
        <f>IF(IFERROR('Blocks A'!EF13-'Pre-1.095 (Hard Copy)'!CP13, 0)=0, " ", ('Blocks A'!EF13-'Pre-1.095 (Hard Copy)'!CP13))</f>
        <v>+1.74</v>
      </c>
      <c r="CQ13" s="1016" t="str">
        <f>IF(IFERROR('Blocks A'!EG13-'Pre-1.095 (Hard Copy)'!CQ13, 0)=0, " ", ('Blocks A'!EG13-'Pre-1.095 (Hard Copy)'!CQ13))</f>
        <v>+1.7446</v>
      </c>
      <c r="CR13" s="1018">
        <v>2102.0</v>
      </c>
    </row>
    <row r="14">
      <c r="B14" s="1013" t="s">
        <v>917</v>
      </c>
      <c r="C14" s="969" t="s">
        <v>885</v>
      </c>
      <c r="D14" s="969">
        <v>3.0</v>
      </c>
      <c r="E14" s="969">
        <v>3.0</v>
      </c>
      <c r="F14" s="969">
        <v>3.0</v>
      </c>
      <c r="G14" s="1014" t="str">
        <f>IF(IFERROR('Blocks A'!G14-'Pre-1.095 (Hard Copy)'!G14, 0)=0, " ", ('Blocks A'!G14-'Pre-1.095 (Hard Copy)'!G14))</f>
        <v> </v>
      </c>
      <c r="H14" s="1014" t="str">
        <f>IF(IFERROR('Blocks A'!H14-'Pre-1.095 (Hard Copy)'!H14, 0)=0, " ", ('Blocks A'!H14-'Pre-1.095 (Hard Copy)'!H14))</f>
        <v> </v>
      </c>
      <c r="I14" s="1014" t="str">
        <f>IF(IFERROR('Blocks A'!I14-'Pre-1.095 (Hard Copy)'!I14, 0)=0, " ", ('Blocks A'!I14-'Pre-1.095 (Hard Copy)'!I14))</f>
        <v> </v>
      </c>
      <c r="J14" s="1014" t="str">
        <f>IF(IFERROR('Blocks A'!J14-'Pre-1.095 (Hard Copy)'!J14, 0)=0, " ", ('Blocks A'!J14-'Pre-1.095 (Hard Copy)'!J14))</f>
        <v> </v>
      </c>
      <c r="K14" s="1014" t="str">
        <f>IF(IFERROR('Blocks A'!K14-'Pre-1.095 (Hard Copy)'!K14, 0)=0, " ", ('Blocks A'!K14-'Pre-1.095 (Hard Copy)'!K14))</f>
        <v> </v>
      </c>
      <c r="L14" s="1014" t="str">
        <f>IF(IFERROR('Blocks A'!L14-'Pre-1.095 (Hard Copy)'!L14, 0)=0, " ", ('Blocks A'!L14-'Pre-1.095 (Hard Copy)'!L14))</f>
        <v> </v>
      </c>
      <c r="M14" s="1014" t="str">
        <f>IF(IFERROR('Blocks A'!N14-'Pre-1.095 (Hard Copy)'!M14, 0)=0, " ", ('Blocks A'!N14-'Pre-1.095 (Hard Copy)'!M14))</f>
        <v> </v>
      </c>
      <c r="N14" s="1014" t="str">
        <f>IF(IFERROR('Blocks A'!O14-'Pre-1.095 (Hard Copy)'!N14, 0)=0, " ", ('Blocks A'!O14-'Pre-1.095 (Hard Copy)'!N14))</f>
        <v> </v>
      </c>
      <c r="O14" s="1014" t="str">
        <f>IF(IFERROR('Blocks A'!P14-'Pre-1.095 (Hard Copy)'!O14, 0)=0, " ", ('Blocks A'!P14-'Pre-1.095 (Hard Copy)'!O14))</f>
        <v>+11,250,000</v>
      </c>
      <c r="P14" s="1014" t="str">
        <f>IF(IFERROR('Blocks A'!Q14-'Pre-1.095 (Hard Copy)'!P14, 0)=0, " ", ('Blocks A'!Q14-'Pre-1.095 (Hard Copy)'!P14))</f>
        <v> </v>
      </c>
      <c r="Q14" s="1014" t="str">
        <f>IF(IFERROR('Blocks A'!R14-'Pre-1.095 (Hard Copy)'!Q14, 0)=0, " ", ('Blocks A'!R14-'Pre-1.095 (Hard Copy)'!Q14))</f>
        <v> </v>
      </c>
      <c r="R14" s="1014" t="str">
        <f>IF(IFERROR('Blocks A'!S14-'Pre-1.095 (Hard Copy)'!R14, 0)=0, " ", ('Blocks A'!S14-'Pre-1.095 (Hard Copy)'!R14))</f>
        <v> </v>
      </c>
      <c r="S14" s="1014" t="str">
        <f>IF(IFERROR('Blocks A'!T14-'Pre-1.095 (Hard Copy)'!S14, 0)=0, " ", ('Blocks A'!T14-'Pre-1.095 (Hard Copy)'!S14))</f>
        <v> </v>
      </c>
      <c r="T14" s="1014" t="str">
        <f>IF(IFERROR('Blocks A'!M14-'Pre-1.095 (Hard Copy)'!T14, 0)=0, " ", ('Blocks A'!M14-'Pre-1.095 (Hard Copy)'!T14))</f>
        <v> </v>
      </c>
      <c r="U14" s="1014" t="str">
        <f>IF(IFERROR('Blocks A'!U14-'Pre-1.095 (Hard Copy)'!U14, 0)=0, " ", ('Blocks A'!U14-'Pre-1.095 (Hard Copy)'!U14))</f>
        <v> </v>
      </c>
      <c r="V14" s="1014" t="str">
        <f>IF(IFERROR('Blocks A'!V14-'Pre-1.095 (Hard Copy)'!V14, 0)=0, " ", ('Blocks A'!V14-'Pre-1.095 (Hard Copy)'!V14))</f>
        <v> </v>
      </c>
      <c r="W14" s="1014" t="str">
        <f>IF(IFERROR('Blocks A'!W14-'Pre-1.095 (Hard Copy)'!W14, 0)=0, " ", ('Blocks A'!W14-'Pre-1.095 (Hard Copy)'!W14))</f>
        <v> </v>
      </c>
      <c r="X14" s="1014" t="str">
        <f>IF(IFERROR('Blocks A'!X14-'Pre-1.095 (Hard Copy)'!X14, 0)=0, " ", ('Blocks A'!X14-'Pre-1.095 (Hard Copy)'!X14))</f>
        <v> </v>
      </c>
      <c r="Y14" s="1014" t="str">
        <f>IF(IFERROR('Blocks A'!AC14-'Pre-1.095 (Hard Copy)'!Y14, 0)=0, " ", ('Blocks A'!AC14-'Pre-1.095 (Hard Copy)'!Y14))</f>
        <v> </v>
      </c>
      <c r="Z14" s="1014" t="str">
        <f>IF(IFERROR('Blocks A'!Y14-'Pre-1.095 (Hard Copy)'!Z14, 0)=0, " ", ('Blocks A'!Y14-'Pre-1.095 (Hard Copy)'!Z14))</f>
        <v> </v>
      </c>
      <c r="AA14" s="1014" t="str">
        <f>IF(IFERROR('Blocks A'!Z14-'Pre-1.095 (Hard Copy)'!AA14, 0)=0, " ", ('Blocks A'!Z14-'Pre-1.095 (Hard Copy)'!AA14))</f>
        <v> </v>
      </c>
      <c r="AB14" s="1014" t="str">
        <f>IF(IFERROR('Blocks A'!AA14-'Pre-1.095 (Hard Copy)'!AB14, 0)=0, " ", ('Blocks A'!AA14-'Pre-1.095 (Hard Copy)'!AB14))</f>
        <v> </v>
      </c>
      <c r="AC14" s="1014" t="str">
        <f>IF(IFERROR('Blocks A'!AB14-'Pre-1.095 (Hard Copy)'!AC14, 0)=0, " ", ('Blocks A'!AB14-'Pre-1.095 (Hard Copy)'!AC14))</f>
        <v> </v>
      </c>
      <c r="AD14" s="1014" t="str">
        <f>IF(IFERROR('Blocks A'!AY14-'Pre-1.095 (Hard Copy)'!AD14, 0)=0, " ", ('Blocks A'!AY14-'Pre-1.095 (Hard Copy)'!AD14))</f>
        <v> </v>
      </c>
      <c r="AE14" s="1014" t="str">
        <f>IF(IFERROR('Blocks A'!AZ14-'Pre-1.095 (Hard Copy)'!AE14, 0)=0, " ", ('Blocks A'!AZ14-'Pre-1.095 (Hard Copy)'!AE14))</f>
        <v> </v>
      </c>
      <c r="AF14" s="1014" t="str">
        <f>IF(IFERROR('Blocks A'!BA14-'Pre-1.095 (Hard Copy)'!AF14, 0)=0, " ", ('Blocks A'!BA14-'Pre-1.095 (Hard Copy)'!AF14))</f>
        <v> </v>
      </c>
      <c r="AG14" s="1014" t="str">
        <f>IF(IFERROR('Blocks A'!BB14-'Pre-1.095 (Hard Copy)'!AG14, 0)=0, " ", ('Blocks A'!BB14-'Pre-1.095 (Hard Copy)'!AG14))</f>
        <v> </v>
      </c>
      <c r="AH14" s="1014" t="str">
        <f>IF(IFERROR('Blocks A'!BC14-'Pre-1.095 (Hard Copy)'!AH14, 0)=0, " ", ('Blocks A'!BC14-'Pre-1.095 (Hard Copy)'!AH14))</f>
        <v> </v>
      </c>
      <c r="AI14" s="1014" t="str">
        <f>IF(IFERROR('Blocks A'!BJ14-'Pre-1.095 (Hard Copy)'!AI14, 0)=0, " ", ('Blocks A'!BJ14-'Pre-1.095 (Hard Copy)'!AI14))</f>
        <v> </v>
      </c>
      <c r="AJ14" s="1014" t="str">
        <f>IF(IFERROR('Blocks A'!BD14-'Pre-1.095 (Hard Copy)'!AJ14, 0)=0, " ", ('Blocks A'!BD14-'Pre-1.095 (Hard Copy)'!AJ14))</f>
        <v> </v>
      </c>
      <c r="AK14" s="1014" t="str">
        <f>IF(IFERROR('Blocks A'!BE14-'Pre-1.095 (Hard Copy)'!AK14, 0)=0, " ", ('Blocks A'!BE14-'Pre-1.095 (Hard Copy)'!AK14))</f>
        <v> </v>
      </c>
      <c r="AL14" s="1014" t="str">
        <f>IF(IFERROR('Blocks A'!BF14-'Pre-1.095 (Hard Copy)'!AL14, 0)=0, " ", ('Blocks A'!BF14-'Pre-1.095 (Hard Copy)'!AL14))</f>
        <v> </v>
      </c>
      <c r="AM14" s="1014" t="str">
        <f>IF(IFERROR('Blocks A'!BG14-'Pre-1.095 (Hard Copy)'!AM14, 0)=0, " ", ('Blocks A'!BG14-'Pre-1.095 (Hard Copy)'!AM14))</f>
        <v> </v>
      </c>
      <c r="AN14" s="1014" t="str">
        <f>IF(IFERROR('Blocks A'!BH14-'Pre-1.095 (Hard Copy)'!AN14, 0)=0, " ", ('Blocks A'!BH14-'Pre-1.095 (Hard Copy)'!AN14))</f>
        <v> </v>
      </c>
      <c r="AO14" s="1014" t="str">
        <f>IF(IFERROR('Blocks A'!BI14-'Pre-1.095 (Hard Copy)'!AO14, 0)=0, " ", ('Blocks A'!BI14-'Pre-1.095 (Hard Copy)'!AO14))</f>
        <v> </v>
      </c>
      <c r="AP14" s="1014" t="str">
        <f>IF(IFERROR('Blocks A'!BK14-'Pre-1.095 (Hard Copy)'!AP14, 0)=0, " ", ('Blocks A'!BK14-'Pre-1.095 (Hard Copy)'!AP14))</f>
        <v> </v>
      </c>
      <c r="AQ14" s="1014" t="str">
        <f>IF(IFERROR('Blocks A'!BL14-'Pre-1.095 (Hard Copy)'!AQ14, 0)=0, " ", ('Blocks A'!BL14-'Pre-1.095 (Hard Copy)'!AQ14))</f>
        <v>+45</v>
      </c>
      <c r="AR14" s="1014" t="str">
        <f>IF(IFERROR('Blocks A'!BM14-'Pre-1.095 (Hard Copy)'!AR14, 0)=0, " ", ('Blocks A'!BM14-'Pre-1.095 (Hard Copy)'!AR14))</f>
        <v> </v>
      </c>
      <c r="AS14" s="1014" t="str">
        <f>IF(IFERROR('Blocks A'!BO14-'Pre-1.095 (Hard Copy)'!AS14, 0)=0, " ", ('Blocks A'!BO14-'Pre-1.095 (Hard Copy)'!AS14))</f>
        <v> </v>
      </c>
      <c r="AT14" s="1014" t="str">
        <f>IF(IFERROR('Blocks A'!BP14-'Pre-1.095 (Hard Copy)'!AT14, 0)=0, " ", ('Blocks A'!BP14-'Pre-1.095 (Hard Copy)'!AT14))</f>
        <v> </v>
      </c>
      <c r="AU14" s="1014" t="str">
        <f>IF(IFERROR('Blocks A'!BQ14-'Pre-1.095 (Hard Copy)'!AU14, 0)=0, " ", ('Blocks A'!BQ14-'Pre-1.095 (Hard Copy)'!AU14))</f>
        <v> </v>
      </c>
      <c r="AV14" s="1014" t="str">
        <f>IF(IFERROR('Blocks A'!BR14-'Pre-1.095 (Hard Copy)'!AV14, 0)=0, " ", ('Blocks A'!BR14-'Pre-1.095 (Hard Copy)'!AV14))</f>
        <v> </v>
      </c>
      <c r="AW14" s="1014" t="str">
        <f>IF(IFERROR('Blocks A'!BS14-'Pre-1.095 (Hard Copy)'!AW14, 0)=0, " ", ('Blocks A'!BS14-'Pre-1.095 (Hard Copy)'!AW14))</f>
        <v> </v>
      </c>
      <c r="AX14" s="1014" t="str">
        <f>IF(IFERROR('Blocks A'!BT14-'Pre-1.095 (Hard Copy)'!AX14, 0)=0, " ", ('Blocks A'!BT14-'Pre-1.095 (Hard Copy)'!AX14))</f>
        <v>+1,125</v>
      </c>
      <c r="AY14" s="1014" t="str">
        <f>IF(IFERROR('Blocks A'!BU14-'Pre-1.095 (Hard Copy)'!AY14, 0)=0, " ", ('Blocks A'!BU14-'Pre-1.095 (Hard Copy)'!AY14))</f>
        <v>+333</v>
      </c>
      <c r="AZ14" s="1014" t="str">
        <f>IF(IFERROR('Blocks A'!BW14-'Pre-1.095 (Hard Copy)'!AZ14, 0)=0, " ", ('Blocks A'!BW14-'Pre-1.095 (Hard Copy)'!AZ14))</f>
        <v>+900</v>
      </c>
      <c r="BA14" s="1014" t="str">
        <f>IF(IFERROR('Blocks A'!BX14-'Pre-1.095 (Hard Copy)'!BA14, 0)=0, " ", ('Blocks A'!BX14-'Pre-1.095 (Hard Copy)'!BA14))</f>
        <v>-1</v>
      </c>
      <c r="BB14" s="1014" t="str">
        <f>IF(IFERROR('Blocks A'!BY14-'Pre-1.095 (Hard Copy)'!BB14, 0)=0, " ", ('Blocks A'!BY14-'Pre-1.095 (Hard Copy)'!BB14))</f>
        <v>+267</v>
      </c>
      <c r="BC14" s="1015" t="str">
        <f>IF(IFERROR('Blocks A'!BZ14-'Pre-1.095 (Hard Copy)'!BC14, 0)=0, " ", ('Blocks A'!BZ14-'Pre-1.095 (Hard Copy)'!BC14))</f>
        <v>-2.0</v>
      </c>
      <c r="BD14" s="1014" t="str">
        <f>IF(IFERROR('Blocks A'!BV14-'Pre-1.095 (Hard Copy)'!BD14, 0)=0, " ", ('Blocks A'!BV14-'Pre-1.095 (Hard Copy)'!BD14))</f>
        <v>+2,520</v>
      </c>
      <c r="BE14" s="1014" t="str">
        <f>IF(IFERROR('Blocks A'!CB14-'Pre-1.095 (Hard Copy)'!BE14, 0)=0, " ", ('Blocks A'!CB14-'Pre-1.095 (Hard Copy)'!BE14))</f>
        <v> </v>
      </c>
      <c r="BF14" s="1014" t="str">
        <f>IF(IFERROR('Blocks A'!CC14-'Pre-1.095 (Hard Copy)'!BF14, 0)=0, " ", ('Blocks A'!CC14-'Pre-1.095 (Hard Copy)'!BF14))</f>
        <v>+0</v>
      </c>
      <c r="BG14" s="1016" t="str">
        <f>IF(IFERROR('Blocks A'!CD14-'Pre-1.095 (Hard Copy)'!BG14, 0)=0, " ", ('Blocks A'!CD14-'Pre-1.095 (Hard Copy)'!BG14))</f>
        <v>+0.0000</v>
      </c>
      <c r="BH14" s="1014" t="str">
        <f>IF(IFERROR('Blocks A'!CE14-'Pre-1.095 (Hard Copy)'!BH14, 0)=0, " ", ('Blocks A'!CE14-'Pre-1.095 (Hard Copy)'!BH14))</f>
        <v>+360</v>
      </c>
      <c r="BI14" s="1014" t="str">
        <f>IF(IFERROR('Blocks A'!CZ14-'Pre-1.095 (Hard Copy)'!BI14, 0)=0, " ", ('Blocks A'!CZ14-'Pre-1.095 (Hard Copy)'!BI14))</f>
        <v>+692</v>
      </c>
      <c r="BJ14" s="1014" t="str">
        <f>IF(IFERROR('Blocks A'!DA14-'Pre-1.095 (Hard Copy)'!BJ14, 0)=0, " ", ('Blocks A'!DA14-'Pre-1.095 (Hard Copy)'!BJ14))</f>
        <v>+45</v>
      </c>
      <c r="BK14" s="1014" t="str">
        <f>IF(IFERROR('Blocks A'!DB14-'Pre-1.095 (Hard Copy)'!BK14, 0)=0, " ", ('Blocks A'!DB14-'Pre-1.095 (Hard Copy)'!BK14))</f>
        <v>+2</v>
      </c>
      <c r="BL14" s="1014" t="str">
        <f>IF(IFERROR('Blocks A'!DC14-'Pre-1.095 (Hard Copy)'!BL14, 0)=0, " ", ('Blocks A'!DC14-'Pre-1.095 (Hard Copy)'!BL14))</f>
        <v> </v>
      </c>
      <c r="BM14" s="1014" t="str">
        <f>IF(IFERROR('Blocks A'!DD14-'Pre-1.095 (Hard Copy)'!BM14, 0)=0, " ", ('Blocks A'!DD14-'Pre-1.095 (Hard Copy)'!BM14))</f>
        <v>+5</v>
      </c>
      <c r="BN14" s="1014" t="str">
        <f>IF(IFERROR('Blocks A'!DE14-'Pre-1.095 (Hard Copy)'!BN14, 0)=0, " ", ('Blocks A'!DE14-'Pre-1.095 (Hard Copy)'!BN14))</f>
        <v>+225</v>
      </c>
      <c r="BO14" s="1014" t="str">
        <f>IF(IFERROR('Blocks A'!DF14-'Pre-1.095 (Hard Copy)'!BO14, 0)=0, " ", ('Blocks A'!DF14-'Pre-1.095 (Hard Copy)'!BO14))</f>
        <v>-3</v>
      </c>
      <c r="BP14" s="1014" t="str">
        <f>IF(IFERROR('Blocks A'!DG14-'Pre-1.095 (Hard Copy)'!BP14, 0)=0, " ", ('Blocks A'!DG14-'Pre-1.095 (Hard Copy)'!BP14))</f>
        <v> </v>
      </c>
      <c r="BQ14" s="1014" t="str">
        <f>IF(IFERROR('Blocks A'!DH14-'Pre-1.095 (Hard Copy)'!BQ14, 0)=0, " ", ('Blocks A'!DH14-'Pre-1.095 (Hard Copy)'!BQ14))</f>
        <v> </v>
      </c>
      <c r="BR14" s="1014" t="str">
        <f>IF(IFERROR('Blocks A'!DI14-'Pre-1.095 (Hard Copy)'!BR14, 0)=0, " ", ('Blocks A'!DI14-'Pre-1.095 (Hard Copy)'!BR14))</f>
        <v>+1,400</v>
      </c>
      <c r="BS14" s="1014" t="str">
        <f>IF(IFERROR('Blocks A'!DJ14-'Pre-1.095 (Hard Copy)'!BS14, 0)=0, " ", ('Blocks A'!DJ14-'Pre-1.095 (Hard Copy)'!BS14))</f>
        <v>+1,235</v>
      </c>
      <c r="BT14" s="1014" t="str">
        <f>IF(IFERROR('Blocks A'!DK14-'Pre-1.095 (Hard Copy)'!BT14, 0)=0, " ", ('Blocks A'!DK14-'Pre-1.095 (Hard Copy)'!BT14))</f>
        <v>+141</v>
      </c>
      <c r="BU14" s="1014" t="str">
        <f>IF(IFERROR('Blocks A'!DL14-'Pre-1.095 (Hard Copy)'!BU14, 0)=0, " ", ('Blocks A'!DL14-'Pre-1.095 (Hard Copy)'!BU14))</f>
        <v>+8</v>
      </c>
      <c r="BV14" s="1014" t="str">
        <f>IF(IFERROR('Blocks A'!DM14-'Pre-1.095 (Hard Copy)'!BV14, 0)=0, " ", ('Blocks A'!DM14-'Pre-1.095 (Hard Copy)'!BV14))</f>
        <v> </v>
      </c>
      <c r="BW14" s="1014" t="str">
        <f>IF(IFERROR('Blocks A'!DN14-'Pre-1.095 (Hard Copy)'!BW14, 0)=0, " ", ('Blocks A'!DN14-'Pre-1.095 (Hard Copy)'!BW14))</f>
        <v>+9</v>
      </c>
      <c r="BX14" s="1014" t="str">
        <f>IF(IFERROR('Blocks A'!DO14-'Pre-1.095 (Hard Copy)'!BX14, 0)=0, " ", ('Blocks A'!DO14-'Pre-1.095 (Hard Copy)'!BX14))</f>
        <v>+2,813</v>
      </c>
      <c r="BY14" s="1014" t="str">
        <f>IF(IFERROR('Blocks A'!DP14-'Pre-1.095 (Hard Copy)'!BY14, 0)=0, " ", ('Blocks A'!DP14-'Pre-1.095 (Hard Copy)'!BY14))</f>
        <v>-313</v>
      </c>
      <c r="BZ14" s="1014" t="str">
        <f>IF(IFERROR('Blocks A'!DQ14-'Pre-1.095 (Hard Copy)'!BZ14, 0)=0, " ", ('Blocks A'!DQ14-'Pre-1.095 (Hard Copy)'!BZ14))</f>
        <v> </v>
      </c>
      <c r="CA14" s="1014" t="str">
        <f>IF(IFERROR('Blocks A'!DR14-'Pre-1.095 (Hard Copy)'!CA14, 0)=0, " ", ('Blocks A'!DR14-'Pre-1.095 (Hard Copy)'!CA14))</f>
        <v> </v>
      </c>
      <c r="CB14" s="1014" t="str">
        <f>IF(IFERROR('Blocks A'!DS14-'Pre-1.095 (Hard Copy)'!CB14, 0)=0, " ", ('Blocks A'!DS14-'Pre-1.095 (Hard Copy)'!CB14))</f>
        <v>+1,944</v>
      </c>
      <c r="CC14" s="1014" t="str">
        <f>IF(IFERROR('Blocks A'!DT14-'Pre-1.095 (Hard Copy)'!CC14, 0)=0, " ", ('Blocks A'!DT14-'Pre-1.095 (Hard Copy)'!CC14))</f>
        <v>+2,366</v>
      </c>
      <c r="CD14" s="1014" t="str">
        <f>IF(IFERROR('Blocks A'!DU14-'Pre-1.095 (Hard Copy)'!CD14, 0)=0, " ", ('Blocks A'!DU14-'Pre-1.095 (Hard Copy)'!CD14))</f>
        <v>+5,837</v>
      </c>
      <c r="CE14" s="1014" t="str">
        <f>IF(IFERROR('Blocks A'!DX14-'Pre-1.095 (Hard Copy)'!CE14, 0)=0, " ", ('Blocks A'!DX14-'Pre-1.095 (Hard Copy)'!CE14))</f>
        <v>+2,510</v>
      </c>
      <c r="CF14" s="1014" t="str">
        <f>IF(IFERROR('Blocks A'!DY14-'Pre-1.095 (Hard Copy)'!CF14, 0)=0, " ", ('Blocks A'!DY14-'Pre-1.095 (Hard Copy)'!CF14))</f>
        <v>+390,519</v>
      </c>
      <c r="CG14" s="1016" t="str">
        <f>IF(IFERROR('Blocks A'!DZ14-'Pre-1.095 (Hard Copy)'!CG14, 0)=0, " ", ('Blocks A'!DZ14-'Pre-1.095 (Hard Copy)'!CG14))</f>
        <v>+0.3905</v>
      </c>
      <c r="CH14" s="1015" t="str">
        <f>IF(IFERROR('Blocks A'!DV14-'Pre-1.095 (Hard Copy)'!CH14, 0)=0, " ", ('Blocks A'!DV14-'Pre-1.095 (Hard Copy)'!CH14))</f>
        <v>+634.5</v>
      </c>
      <c r="CI14" s="1015" t="str">
        <f>IF(IFERROR('Blocks A'!DW14-'Pre-1.095 (Hard Copy)'!CI14, 0)=0, " ", ('Blocks A'!DW14-'Pre-1.095 (Hard Copy)'!CI14))</f>
        <v>+2,159.7</v>
      </c>
      <c r="CJ14" s="1014" t="str">
        <f>IF(IFERROR('Blocks A'!EA14-'Pre-1.095 (Hard Copy)'!CJ14, 0)=0, " ", ('Blocks A'!EA14-'Pre-1.095 (Hard Copy)'!CJ14))</f>
        <v>+2,510</v>
      </c>
      <c r="CK14" s="1017" t="str">
        <f>IF(IFERROR('Blocks A'!EB14-'Pre-1.095 (Hard Copy)'!CK14, 0)=0, " ", ('Blocks A'!EB14-'Pre-1.095 (Hard Copy)'!CK14))</f>
        <v>+41.84</v>
      </c>
      <c r="CL14" s="1017" t="str">
        <f>IF(IFERROR('Blocks A'!EC14-'Pre-1.095 (Hard Copy)'!CL14, 0)=0, " ", ('Blocks A'!EC14-'Pre-1.095 (Hard Copy)'!CL14))</f>
        <v>+0.70</v>
      </c>
      <c r="CM14" s="1017" t="str">
        <f>IF(IFERROR('Blocks A'!EH14-'Pre-1.095 (Hard Copy)'!CM14, 0)=0, " ", ('Blocks A'!EH14-'Pre-1.095 (Hard Copy)'!CM14))</f>
        <v>+0.03</v>
      </c>
      <c r="CN14" s="1014" t="str">
        <f>IF(IFERROR('Blocks A'!ED14-'Pre-1.095 (Hard Copy)'!CN14, 0)=0, " ", ('Blocks A'!ED14-'Pre-1.095 (Hard Copy)'!CN14))</f>
        <v>+390,519</v>
      </c>
      <c r="CO14" s="1017" t="str">
        <f>IF(IFERROR('Blocks A'!EE14-'Pre-1.095 (Hard Copy)'!CO14, 0)=0, " ", ('Blocks A'!EE14-'Pre-1.095 (Hard Copy)'!CO14))</f>
        <v>+390.52</v>
      </c>
      <c r="CP14" s="1017" t="str">
        <f>IF(IFERROR('Blocks A'!EF14-'Pre-1.095 (Hard Copy)'!CP14, 0)=0, " ", ('Blocks A'!EF14-'Pre-1.095 (Hard Copy)'!CP14))</f>
        <v>+0.39</v>
      </c>
      <c r="CQ14" s="1016" t="str">
        <f>IF(IFERROR('Blocks A'!EG14-'Pre-1.095 (Hard Copy)'!CQ14, 0)=0, " ", ('Blocks A'!EG14-'Pre-1.095 (Hard Copy)'!CQ14))</f>
        <v>+0.3905</v>
      </c>
      <c r="CR14" s="1018" t="s">
        <v>12</v>
      </c>
    </row>
    <row r="15">
      <c r="B15" s="1013" t="s">
        <v>918</v>
      </c>
      <c r="C15" s="969" t="s">
        <v>886</v>
      </c>
      <c r="D15" s="969">
        <v>4.0</v>
      </c>
      <c r="E15" s="969">
        <v>2.0</v>
      </c>
      <c r="F15" s="969">
        <v>1.0</v>
      </c>
      <c r="G15" s="1014" t="str">
        <f>IF(IFERROR('Blocks A'!G15-'Pre-1.095 (Hard Copy)'!G15, 0)=0, " ", ('Blocks A'!G15-'Pre-1.095 (Hard Copy)'!G15))</f>
        <v> </v>
      </c>
      <c r="H15" s="1014" t="str">
        <f>IF(IFERROR('Blocks A'!H15-'Pre-1.095 (Hard Copy)'!H15, 0)=0, " ", ('Blocks A'!H15-'Pre-1.095 (Hard Copy)'!H15))</f>
        <v> </v>
      </c>
      <c r="I15" s="1014" t="str">
        <f>IF(IFERROR('Blocks A'!I15-'Pre-1.095 (Hard Copy)'!I15, 0)=0, " ", ('Blocks A'!I15-'Pre-1.095 (Hard Copy)'!I15))</f>
        <v> </v>
      </c>
      <c r="J15" s="1014" t="str">
        <f>IF(IFERROR('Blocks A'!J15-'Pre-1.095 (Hard Copy)'!J15, 0)=0, " ", ('Blocks A'!J15-'Pre-1.095 (Hard Copy)'!J15))</f>
        <v> </v>
      </c>
      <c r="K15" s="1014" t="str">
        <f>IF(IFERROR('Blocks A'!K15-'Pre-1.095 (Hard Copy)'!K15, 0)=0, " ", ('Blocks A'!K15-'Pre-1.095 (Hard Copy)'!K15))</f>
        <v> </v>
      </c>
      <c r="L15" s="1014" t="str">
        <f>IF(IFERROR('Blocks A'!L15-'Pre-1.095 (Hard Copy)'!L15, 0)=0, " ", ('Blocks A'!L15-'Pre-1.095 (Hard Copy)'!L15))</f>
        <v> </v>
      </c>
      <c r="M15" s="1014" t="str">
        <f>IF(IFERROR('Blocks A'!N15-'Pre-1.095 (Hard Copy)'!M15, 0)=0, " ", ('Blocks A'!N15-'Pre-1.095 (Hard Copy)'!M15))</f>
        <v> </v>
      </c>
      <c r="N15" s="1014" t="str">
        <f>IF(IFERROR('Blocks A'!O15-'Pre-1.095 (Hard Copy)'!N15, 0)=0, " ", ('Blocks A'!O15-'Pre-1.095 (Hard Copy)'!N15))</f>
        <v> </v>
      </c>
      <c r="O15" s="1014" t="str">
        <f>IF(IFERROR('Blocks A'!P15-'Pre-1.095 (Hard Copy)'!O15, 0)=0, " ", ('Blocks A'!P15-'Pre-1.095 (Hard Copy)'!O15))</f>
        <v> </v>
      </c>
      <c r="P15" s="1014" t="str">
        <f>IF(IFERROR('Blocks A'!Q15-'Pre-1.095 (Hard Copy)'!P15, 0)=0, " ", ('Blocks A'!Q15-'Pre-1.095 (Hard Copy)'!P15))</f>
        <v> </v>
      </c>
      <c r="Q15" s="1014" t="str">
        <f>IF(IFERROR('Blocks A'!R15-'Pre-1.095 (Hard Copy)'!Q15, 0)=0, " ", ('Blocks A'!R15-'Pre-1.095 (Hard Copy)'!Q15))</f>
        <v> </v>
      </c>
      <c r="R15" s="1014" t="str">
        <f>IF(IFERROR('Blocks A'!S15-'Pre-1.095 (Hard Copy)'!R15, 0)=0, " ", ('Blocks A'!S15-'Pre-1.095 (Hard Copy)'!R15))</f>
        <v> </v>
      </c>
      <c r="S15" s="1014" t="str">
        <f>IF(IFERROR('Blocks A'!T15-'Pre-1.095 (Hard Copy)'!S15, 0)=0, " ", ('Blocks A'!T15-'Pre-1.095 (Hard Copy)'!S15))</f>
        <v> </v>
      </c>
      <c r="T15" s="1014" t="str">
        <f>IF(IFERROR('Blocks A'!M15-'Pre-1.095 (Hard Copy)'!T15, 0)=0, " ", ('Blocks A'!M15-'Pre-1.095 (Hard Copy)'!T15))</f>
        <v> </v>
      </c>
      <c r="U15" s="1014" t="str">
        <f>IF(IFERROR('Blocks A'!U15-'Pre-1.095 (Hard Copy)'!U15, 0)=0, " ", ('Blocks A'!U15-'Pre-1.095 (Hard Copy)'!U15))</f>
        <v> </v>
      </c>
      <c r="V15" s="1014" t="str">
        <f>IF(IFERROR('Blocks A'!V15-'Pre-1.095 (Hard Copy)'!V15, 0)=0, " ", ('Blocks A'!V15-'Pre-1.095 (Hard Copy)'!V15))</f>
        <v> </v>
      </c>
      <c r="W15" s="1014" t="str">
        <f>IF(IFERROR('Blocks A'!W15-'Pre-1.095 (Hard Copy)'!W15, 0)=0, " ", ('Blocks A'!W15-'Pre-1.095 (Hard Copy)'!W15))</f>
        <v> </v>
      </c>
      <c r="X15" s="1014" t="str">
        <f>IF(IFERROR('Blocks A'!X15-'Pre-1.095 (Hard Copy)'!X15, 0)=0, " ", ('Blocks A'!X15-'Pre-1.095 (Hard Copy)'!X15))</f>
        <v> </v>
      </c>
      <c r="Y15" s="1014" t="str">
        <f>IF(IFERROR('Blocks A'!AC15-'Pre-1.095 (Hard Copy)'!Y15, 0)=0, " ", ('Blocks A'!AC15-'Pre-1.095 (Hard Copy)'!Y15))</f>
        <v> </v>
      </c>
      <c r="Z15" s="1014" t="str">
        <f>IF(IFERROR('Blocks A'!Y15-'Pre-1.095 (Hard Copy)'!Z15, 0)=0, " ", ('Blocks A'!Y15-'Pre-1.095 (Hard Copy)'!Z15))</f>
        <v> </v>
      </c>
      <c r="AA15" s="1014" t="str">
        <f>IF(IFERROR('Blocks A'!Z15-'Pre-1.095 (Hard Copy)'!AA15, 0)=0, " ", ('Blocks A'!Z15-'Pre-1.095 (Hard Copy)'!AA15))</f>
        <v> </v>
      </c>
      <c r="AB15" s="1014" t="str">
        <f>IF(IFERROR('Blocks A'!AA15-'Pre-1.095 (Hard Copy)'!AB15, 0)=0, " ", ('Blocks A'!AA15-'Pre-1.095 (Hard Copy)'!AB15))</f>
        <v> </v>
      </c>
      <c r="AC15" s="1014" t="str">
        <f>IF(IFERROR('Blocks A'!AB15-'Pre-1.095 (Hard Copy)'!AC15, 0)=0, " ", ('Blocks A'!AB15-'Pre-1.095 (Hard Copy)'!AC15))</f>
        <v> </v>
      </c>
      <c r="AD15" s="1014" t="str">
        <f>IF(IFERROR('Blocks A'!AY15-'Pre-1.095 (Hard Copy)'!AD15, 0)=0, " ", ('Blocks A'!AY15-'Pre-1.095 (Hard Copy)'!AD15))</f>
        <v> </v>
      </c>
      <c r="AE15" s="1014" t="str">
        <f>IF(IFERROR('Blocks A'!AZ15-'Pre-1.095 (Hard Copy)'!AE15, 0)=0, " ", ('Blocks A'!AZ15-'Pre-1.095 (Hard Copy)'!AE15))</f>
        <v> </v>
      </c>
      <c r="AF15" s="1014" t="str">
        <f>IF(IFERROR('Blocks A'!BA15-'Pre-1.095 (Hard Copy)'!AF15, 0)=0, " ", ('Blocks A'!BA15-'Pre-1.095 (Hard Copy)'!AF15))</f>
        <v> </v>
      </c>
      <c r="AG15" s="1014" t="str">
        <f>IF(IFERROR('Blocks A'!BB15-'Pre-1.095 (Hard Copy)'!AG15, 0)=0, " ", ('Blocks A'!BB15-'Pre-1.095 (Hard Copy)'!AG15))</f>
        <v> </v>
      </c>
      <c r="AH15" s="1014" t="str">
        <f>IF(IFERROR('Blocks A'!BC15-'Pre-1.095 (Hard Copy)'!AH15, 0)=0, " ", ('Blocks A'!BC15-'Pre-1.095 (Hard Copy)'!AH15))</f>
        <v> </v>
      </c>
      <c r="AI15" s="1014" t="str">
        <f>IF(IFERROR('Blocks A'!BJ15-'Pre-1.095 (Hard Copy)'!AI15, 0)=0, " ", ('Blocks A'!BJ15-'Pre-1.095 (Hard Copy)'!AI15))</f>
        <v>-5</v>
      </c>
      <c r="AJ15" s="1014" t="str">
        <f>IF(IFERROR('Blocks A'!BD15-'Pre-1.095 (Hard Copy)'!AJ15, 0)=0, " ", ('Blocks A'!BD15-'Pre-1.095 (Hard Copy)'!AJ15))</f>
        <v> </v>
      </c>
      <c r="AK15" s="1014" t="str">
        <f>IF(IFERROR('Blocks A'!BE15-'Pre-1.095 (Hard Copy)'!AK15, 0)=0, " ", ('Blocks A'!BE15-'Pre-1.095 (Hard Copy)'!AK15))</f>
        <v> </v>
      </c>
      <c r="AL15" s="1014" t="str">
        <f>IF(IFERROR('Blocks A'!BF15-'Pre-1.095 (Hard Copy)'!AL15, 0)=0, " ", ('Blocks A'!BF15-'Pre-1.095 (Hard Copy)'!AL15))</f>
        <v> </v>
      </c>
      <c r="AM15" s="1014" t="str">
        <f>IF(IFERROR('Blocks A'!BG15-'Pre-1.095 (Hard Copy)'!AM15, 0)=0, " ", ('Blocks A'!BG15-'Pre-1.095 (Hard Copy)'!AM15))</f>
        <v> </v>
      </c>
      <c r="AN15" s="1014" t="str">
        <f>IF(IFERROR('Blocks A'!BH15-'Pre-1.095 (Hard Copy)'!AN15, 0)=0, " ", ('Blocks A'!BH15-'Pre-1.095 (Hard Copy)'!AN15))</f>
        <v> </v>
      </c>
      <c r="AO15" s="1014" t="str">
        <f>IF(IFERROR('Blocks A'!BI15-'Pre-1.095 (Hard Copy)'!AO15, 0)=0, " ", ('Blocks A'!BI15-'Pre-1.095 (Hard Copy)'!AO15))</f>
        <v> </v>
      </c>
      <c r="AP15" s="1014" t="str">
        <f>IF(IFERROR('Blocks A'!BK15-'Pre-1.095 (Hard Copy)'!AP15, 0)=0, " ", ('Blocks A'!BK15-'Pre-1.095 (Hard Copy)'!AP15))</f>
        <v> </v>
      </c>
      <c r="AQ15" s="1014" t="str">
        <f>IF(IFERROR('Blocks A'!BL15-'Pre-1.095 (Hard Copy)'!AQ15, 0)=0, " ", ('Blocks A'!BL15-'Pre-1.095 (Hard Copy)'!AQ15))</f>
        <v> </v>
      </c>
      <c r="AR15" s="1014" t="str">
        <f>IF(IFERROR('Blocks A'!BM15-'Pre-1.095 (Hard Copy)'!AR15, 0)=0, " ", ('Blocks A'!BM15-'Pre-1.095 (Hard Copy)'!AR15))</f>
        <v> </v>
      </c>
      <c r="AS15" s="1014" t="str">
        <f>IF(IFERROR('Blocks A'!BO15-'Pre-1.095 (Hard Copy)'!AS15, 0)=0, " ", ('Blocks A'!BO15-'Pre-1.095 (Hard Copy)'!AS15))</f>
        <v> </v>
      </c>
      <c r="AT15" s="1014" t="str">
        <f>IF(IFERROR('Blocks A'!BP15-'Pre-1.095 (Hard Copy)'!AT15, 0)=0, " ", ('Blocks A'!BP15-'Pre-1.095 (Hard Copy)'!AT15))</f>
        <v> </v>
      </c>
      <c r="AU15" s="1014" t="str">
        <f>IF(IFERROR('Blocks A'!BQ15-'Pre-1.095 (Hard Copy)'!AU15, 0)=0, " ", ('Blocks A'!BQ15-'Pre-1.095 (Hard Copy)'!AU15))</f>
        <v> </v>
      </c>
      <c r="AV15" s="1014" t="str">
        <f>IF(IFERROR('Blocks A'!BR15-'Pre-1.095 (Hard Copy)'!AV15, 0)=0, " ", ('Blocks A'!BR15-'Pre-1.095 (Hard Copy)'!AV15))</f>
        <v> </v>
      </c>
      <c r="AW15" s="1014" t="str">
        <f>IF(IFERROR('Blocks A'!BS15-'Pre-1.095 (Hard Copy)'!AW15, 0)=0, " ", ('Blocks A'!BS15-'Pre-1.095 (Hard Copy)'!AW15))</f>
        <v> </v>
      </c>
      <c r="AX15" s="1014" t="str">
        <f>IF(IFERROR('Blocks A'!BT15-'Pre-1.095 (Hard Copy)'!AX15, 0)=0, " ", ('Blocks A'!BT15-'Pre-1.095 (Hard Copy)'!AX15))</f>
        <v>-30</v>
      </c>
      <c r="AY15" s="1014" t="str">
        <f>IF(IFERROR('Blocks A'!BU15-'Pre-1.095 (Hard Copy)'!AY15, 0)=0, " ", ('Blocks A'!BU15-'Pre-1.095 (Hard Copy)'!AY15))</f>
        <v>-0</v>
      </c>
      <c r="AZ15" s="1014" t="str">
        <f>IF(IFERROR('Blocks A'!BW15-'Pre-1.095 (Hard Copy)'!AZ15, 0)=0, " ", ('Blocks A'!BW15-'Pre-1.095 (Hard Copy)'!AZ15))</f>
        <v>-150</v>
      </c>
      <c r="BA15" s="1014" t="str">
        <f>IF(IFERROR('Blocks A'!BX15-'Pre-1.095 (Hard Copy)'!BA15, 0)=0, " ", ('Blocks A'!BX15-'Pre-1.095 (Hard Copy)'!BA15))</f>
        <v>-0</v>
      </c>
      <c r="BB15" s="1014" t="str">
        <f>IF(IFERROR('Blocks A'!BY15-'Pre-1.095 (Hard Copy)'!BB15, 0)=0, " ", ('Blocks A'!BY15-'Pre-1.095 (Hard Copy)'!BB15))</f>
        <v>-1</v>
      </c>
      <c r="BC15" s="1015" t="str">
        <f>IF(IFERROR('Blocks A'!BZ15-'Pre-1.095 (Hard Copy)'!BC15, 0)=0, " ", ('Blocks A'!BZ15-'Pre-1.095 (Hard Copy)'!BC15))</f>
        <v>-19.7</v>
      </c>
      <c r="BD15" s="1014" t="str">
        <f>IF(IFERROR('Blocks A'!BV15-'Pre-1.095 (Hard Copy)'!BD15, 0)=0, " ", ('Blocks A'!BV15-'Pre-1.095 (Hard Copy)'!BD15))</f>
        <v>+7</v>
      </c>
      <c r="BE15" s="1014" t="str">
        <f>IF(IFERROR('Blocks A'!CB15-'Pre-1.095 (Hard Copy)'!BE15, 0)=0, " ", ('Blocks A'!CB15-'Pre-1.095 (Hard Copy)'!BE15))</f>
        <v>-65</v>
      </c>
      <c r="BF15" s="1014" t="str">
        <f>IF(IFERROR('Blocks A'!CC15-'Pre-1.095 (Hard Copy)'!BF15, 0)=0, " ", ('Blocks A'!CC15-'Pre-1.095 (Hard Copy)'!BF15))</f>
        <v>-10,111</v>
      </c>
      <c r="BG15" s="1016" t="str">
        <f>IF(IFERROR('Blocks A'!CD15-'Pre-1.095 (Hard Copy)'!BG15, 0)=0, " ", ('Blocks A'!CD15-'Pre-1.095 (Hard Copy)'!BG15))</f>
        <v>-0.0101</v>
      </c>
      <c r="BH15" s="1014" t="str">
        <f>IF(IFERROR('Blocks A'!CE15-'Pre-1.095 (Hard Copy)'!BH15, 0)=0, " ", ('Blocks A'!CE15-'Pre-1.095 (Hard Copy)'!BH15))</f>
        <v>-75</v>
      </c>
      <c r="BI15" s="1014" t="str">
        <f>IF(IFERROR('Blocks A'!CZ15-'Pre-1.095 (Hard Copy)'!BI15, 0)=0, " ", ('Blocks A'!CZ15-'Pre-1.095 (Hard Copy)'!BI15))</f>
        <v>-28</v>
      </c>
      <c r="BJ15" s="1014" t="str">
        <f>IF(IFERROR('Blocks A'!DA15-'Pre-1.095 (Hard Copy)'!BJ15, 0)=0, " ", ('Blocks A'!DA15-'Pre-1.095 (Hard Copy)'!BJ15))</f>
        <v>+640</v>
      </c>
      <c r="BK15" s="1014" t="str">
        <f>IF(IFERROR('Blocks A'!DB15-'Pre-1.095 (Hard Copy)'!BK15, 0)=0, " ", ('Blocks A'!DB15-'Pre-1.095 (Hard Copy)'!BK15))</f>
        <v> </v>
      </c>
      <c r="BL15" s="1014" t="str">
        <f>IF(IFERROR('Blocks A'!DC15-'Pre-1.095 (Hard Copy)'!BL15, 0)=0, " ", ('Blocks A'!DC15-'Pre-1.095 (Hard Copy)'!BL15))</f>
        <v> </v>
      </c>
      <c r="BM15" s="1014" t="str">
        <f>IF(IFERROR('Blocks A'!DD15-'Pre-1.095 (Hard Copy)'!BM15, 0)=0, " ", ('Blocks A'!DD15-'Pre-1.095 (Hard Copy)'!BM15))</f>
        <v>-256</v>
      </c>
      <c r="BN15" s="1014" t="str">
        <f>IF(IFERROR('Blocks A'!DE15-'Pre-1.095 (Hard Copy)'!BN15, 0)=0, " ", ('Blocks A'!DE15-'Pre-1.095 (Hard Copy)'!BN15))</f>
        <v> </v>
      </c>
      <c r="BO15" s="1014" t="str">
        <f>IF(IFERROR('Blocks A'!DF15-'Pre-1.095 (Hard Copy)'!BO15, 0)=0, " ", ('Blocks A'!DF15-'Pre-1.095 (Hard Copy)'!BO15))</f>
        <v>-19</v>
      </c>
      <c r="BP15" s="1014" t="str">
        <f>IF(IFERROR('Blocks A'!DG15-'Pre-1.095 (Hard Copy)'!BP15, 0)=0, " ", ('Blocks A'!DG15-'Pre-1.095 (Hard Copy)'!BP15))</f>
        <v>-3</v>
      </c>
      <c r="BQ15" s="1014" t="str">
        <f>IF(IFERROR('Blocks A'!DH15-'Pre-1.095 (Hard Copy)'!BQ15, 0)=0, " ", ('Blocks A'!DH15-'Pre-1.095 (Hard Copy)'!BQ15))</f>
        <v> </v>
      </c>
      <c r="BR15" s="1014" t="str">
        <f>IF(IFERROR('Blocks A'!DI15-'Pre-1.095 (Hard Copy)'!BR15, 0)=0, " ", ('Blocks A'!DI15-'Pre-1.095 (Hard Copy)'!BR15))</f>
        <v> </v>
      </c>
      <c r="BS15" s="1014" t="str">
        <f>IF(IFERROR('Blocks A'!DJ15-'Pre-1.095 (Hard Copy)'!BS15, 0)=0, " ", ('Blocks A'!DJ15-'Pre-1.095 (Hard Copy)'!BS15))</f>
        <v>-51</v>
      </c>
      <c r="BT15" s="1014" t="str">
        <f>IF(IFERROR('Blocks A'!DK15-'Pre-1.095 (Hard Copy)'!BT15, 0)=0, " ", ('Blocks A'!DK15-'Pre-1.095 (Hard Copy)'!BT15))</f>
        <v>+2,000</v>
      </c>
      <c r="BU15" s="1014" t="str">
        <f>IF(IFERROR('Blocks A'!DL15-'Pre-1.095 (Hard Copy)'!BU15, 0)=0, " ", ('Blocks A'!DL15-'Pre-1.095 (Hard Copy)'!BU15))</f>
        <v> </v>
      </c>
      <c r="BV15" s="1014" t="str">
        <f>IF(IFERROR('Blocks A'!DM15-'Pre-1.095 (Hard Copy)'!BV15, 0)=0, " ", ('Blocks A'!DM15-'Pre-1.095 (Hard Copy)'!BV15))</f>
        <v> </v>
      </c>
      <c r="BW15" s="1014" t="str">
        <f>IF(IFERROR('Blocks A'!DN15-'Pre-1.095 (Hard Copy)'!BW15, 0)=0, " ", ('Blocks A'!DN15-'Pre-1.095 (Hard Copy)'!BW15))</f>
        <v>-456</v>
      </c>
      <c r="BX15" s="1014" t="str">
        <f>IF(IFERROR('Blocks A'!DO15-'Pre-1.095 (Hard Copy)'!BX15, 0)=0, " ", ('Blocks A'!DO15-'Pre-1.095 (Hard Copy)'!BX15))</f>
        <v> </v>
      </c>
      <c r="BY15" s="1014" t="str">
        <f>IF(IFERROR('Blocks A'!DP15-'Pre-1.095 (Hard Copy)'!BY15, 0)=0, " ", ('Blocks A'!DP15-'Pre-1.095 (Hard Copy)'!BY15))</f>
        <v>-2,425</v>
      </c>
      <c r="BZ15" s="1014" t="str">
        <f>IF(IFERROR('Blocks A'!DQ15-'Pre-1.095 (Hard Copy)'!BZ15, 0)=0, " ", ('Blocks A'!DQ15-'Pre-1.095 (Hard Copy)'!BZ15))</f>
        <v>-800</v>
      </c>
      <c r="CA15" s="1014" t="str">
        <f>IF(IFERROR('Blocks A'!DR15-'Pre-1.095 (Hard Copy)'!CA15, 0)=0, " ", ('Blocks A'!DR15-'Pre-1.095 (Hard Copy)'!CA15))</f>
        <v> </v>
      </c>
      <c r="CB15" s="1014" t="str">
        <f>IF(IFERROR('Blocks A'!DS15-'Pre-1.095 (Hard Copy)'!CB15, 0)=0, " ", ('Blocks A'!DS15-'Pre-1.095 (Hard Copy)'!CB15))</f>
        <v> </v>
      </c>
      <c r="CC15" s="1014" t="str">
        <f>IF(IFERROR('Blocks A'!DT15-'Pre-1.095 (Hard Copy)'!CC15, 0)=0, " ", ('Blocks A'!DT15-'Pre-1.095 (Hard Copy)'!CC15))</f>
        <v>+333</v>
      </c>
      <c r="CD15" s="1014" t="str">
        <f>IF(IFERROR('Blocks A'!DU15-'Pre-1.095 (Hard Copy)'!CD15, 0)=0, " ", ('Blocks A'!DU15-'Pre-1.095 (Hard Copy)'!CD15))</f>
        <v>-1,732</v>
      </c>
      <c r="CE15" s="1014" t="str">
        <f>IF(IFERROR('Blocks A'!DX15-'Pre-1.095 (Hard Copy)'!CE15, 0)=0, " ", ('Blocks A'!DX15-'Pre-1.095 (Hard Copy)'!CE15))</f>
        <v>-343</v>
      </c>
      <c r="CF15" s="1014" t="str">
        <f>IF(IFERROR('Blocks A'!DY15-'Pre-1.095 (Hard Copy)'!CF15, 0)=0, " ", ('Blocks A'!DY15-'Pre-1.095 (Hard Copy)'!CF15))</f>
        <v>-53,415</v>
      </c>
      <c r="CG15" s="1016" t="str">
        <f>IF(IFERROR('Blocks A'!DZ15-'Pre-1.095 (Hard Copy)'!CG15, 0)=0, " ", ('Blocks A'!DZ15-'Pre-1.095 (Hard Copy)'!CG15))</f>
        <v>-0.0534</v>
      </c>
      <c r="CH15" s="1015" t="str">
        <f>IF(IFERROR('Blocks A'!DV15-'Pre-1.095 (Hard Copy)'!CH15, 0)=0, " ", ('Blocks A'!DV15-'Pre-1.095 (Hard Copy)'!CH15))</f>
        <v>-42.7</v>
      </c>
      <c r="CI15" s="1015" t="str">
        <f>IF(IFERROR('Blocks A'!DW15-'Pre-1.095 (Hard Copy)'!CI15, 0)=0, " ", ('Blocks A'!DW15-'Pre-1.095 (Hard Copy)'!CI15))</f>
        <v>-640.9</v>
      </c>
      <c r="CJ15" s="1014" t="str">
        <f>IF(IFERROR('Blocks A'!EA15-'Pre-1.095 (Hard Copy)'!CJ15, 0)=0, " ", ('Blocks A'!EA15-'Pre-1.095 (Hard Copy)'!CJ15))</f>
        <v>-408</v>
      </c>
      <c r="CK15" s="1017" t="str">
        <f>IF(IFERROR('Blocks A'!EB15-'Pre-1.095 (Hard Copy)'!CK15, 0)=0, " ", ('Blocks A'!EB15-'Pre-1.095 (Hard Copy)'!CK15))</f>
        <v>-6.81</v>
      </c>
      <c r="CL15" s="1017" t="str">
        <f>IF(IFERROR('Blocks A'!EC15-'Pre-1.095 (Hard Copy)'!CL15, 0)=0, " ", ('Blocks A'!EC15-'Pre-1.095 (Hard Copy)'!CL15))</f>
        <v>-0.11</v>
      </c>
      <c r="CM15" s="1017" t="str">
        <f>IF(IFERROR('Blocks A'!EH15-'Pre-1.095 (Hard Copy)'!CM15, 0)=0, " ", ('Blocks A'!EH15-'Pre-1.095 (Hard Copy)'!CM15))</f>
        <v>-0.00</v>
      </c>
      <c r="CN15" s="1014" t="str">
        <f>IF(IFERROR('Blocks A'!ED15-'Pre-1.095 (Hard Copy)'!CN15, 0)=0, " ", ('Blocks A'!ED15-'Pre-1.095 (Hard Copy)'!CN15))</f>
        <v>-63,526</v>
      </c>
      <c r="CO15" s="1017" t="str">
        <f>IF(IFERROR('Blocks A'!EE15-'Pre-1.095 (Hard Copy)'!CO15, 0)=0, " ", ('Blocks A'!EE15-'Pre-1.095 (Hard Copy)'!CO15))</f>
        <v>-63.53</v>
      </c>
      <c r="CP15" s="1017" t="str">
        <f>IF(IFERROR('Blocks A'!EF15-'Pre-1.095 (Hard Copy)'!CP15, 0)=0, " ", ('Blocks A'!EF15-'Pre-1.095 (Hard Copy)'!CP15))</f>
        <v>-0.06</v>
      </c>
      <c r="CQ15" s="1016" t="str">
        <f>IF(IFERROR('Blocks A'!EG15-'Pre-1.095 (Hard Copy)'!CQ15, 0)=0, " ", ('Blocks A'!EG15-'Pre-1.095 (Hard Copy)'!CQ15))</f>
        <v>-0.0635</v>
      </c>
      <c r="CR15" s="1018">
        <v>146.0</v>
      </c>
    </row>
    <row r="16">
      <c r="B16" s="1013" t="s">
        <v>918</v>
      </c>
      <c r="C16" s="969" t="s">
        <v>885</v>
      </c>
      <c r="D16" s="969">
        <v>10.0</v>
      </c>
      <c r="E16" s="969">
        <v>5.0</v>
      </c>
      <c r="F16" s="969">
        <v>1.0</v>
      </c>
      <c r="G16" s="1014" t="str">
        <f>IF(IFERROR('Blocks A'!G16-'Pre-1.095 (Hard Copy)'!G16, 0)=0, " ", ('Blocks A'!G16-'Pre-1.095 (Hard Copy)'!G16))</f>
        <v> </v>
      </c>
      <c r="H16" s="1014" t="str">
        <f>IF(IFERROR('Blocks A'!H16-'Pre-1.095 (Hard Copy)'!H16, 0)=0, " ", ('Blocks A'!H16-'Pre-1.095 (Hard Copy)'!H16))</f>
        <v> </v>
      </c>
      <c r="I16" s="1014" t="str">
        <f>IF(IFERROR('Blocks A'!I16-'Pre-1.095 (Hard Copy)'!I16, 0)=0, " ", ('Blocks A'!I16-'Pre-1.095 (Hard Copy)'!I16))</f>
        <v> </v>
      </c>
      <c r="J16" s="1014" t="str">
        <f>IF(IFERROR('Blocks A'!J16-'Pre-1.095 (Hard Copy)'!J16, 0)=0, " ", ('Blocks A'!J16-'Pre-1.095 (Hard Copy)'!J16))</f>
        <v> </v>
      </c>
      <c r="K16" s="1014" t="str">
        <f>IF(IFERROR('Blocks A'!K16-'Pre-1.095 (Hard Copy)'!K16, 0)=0, " ", ('Blocks A'!K16-'Pre-1.095 (Hard Copy)'!K16))</f>
        <v> </v>
      </c>
      <c r="L16" s="1014" t="str">
        <f>IF(IFERROR('Blocks A'!L16-'Pre-1.095 (Hard Copy)'!L16, 0)=0, " ", ('Blocks A'!L16-'Pre-1.095 (Hard Copy)'!L16))</f>
        <v> </v>
      </c>
      <c r="M16" s="1014" t="str">
        <f>IF(IFERROR('Blocks A'!N16-'Pre-1.095 (Hard Copy)'!M16, 0)=0, " ", ('Blocks A'!N16-'Pre-1.095 (Hard Copy)'!M16))</f>
        <v> </v>
      </c>
      <c r="N16" s="1014" t="str">
        <f>IF(IFERROR('Blocks A'!O16-'Pre-1.095 (Hard Copy)'!N16, 0)=0, " ", ('Blocks A'!O16-'Pre-1.095 (Hard Copy)'!N16))</f>
        <v> </v>
      </c>
      <c r="O16" s="1014" t="str">
        <f>IF(IFERROR('Blocks A'!P16-'Pre-1.095 (Hard Copy)'!O16, 0)=0, " ", ('Blocks A'!P16-'Pre-1.095 (Hard Copy)'!O16))</f>
        <v> </v>
      </c>
      <c r="P16" s="1014" t="str">
        <f>IF(IFERROR('Blocks A'!Q16-'Pre-1.095 (Hard Copy)'!P16, 0)=0, " ", ('Blocks A'!Q16-'Pre-1.095 (Hard Copy)'!P16))</f>
        <v> </v>
      </c>
      <c r="Q16" s="1014" t="str">
        <f>IF(IFERROR('Blocks A'!R16-'Pre-1.095 (Hard Copy)'!Q16, 0)=0, " ", ('Blocks A'!R16-'Pre-1.095 (Hard Copy)'!Q16))</f>
        <v> </v>
      </c>
      <c r="R16" s="1014" t="str">
        <f>IF(IFERROR('Blocks A'!S16-'Pre-1.095 (Hard Copy)'!R16, 0)=0, " ", ('Blocks A'!S16-'Pre-1.095 (Hard Copy)'!R16))</f>
        <v> </v>
      </c>
      <c r="S16" s="1014" t="str">
        <f>IF(IFERROR('Blocks A'!T16-'Pre-1.095 (Hard Copy)'!S16, 0)=0, " ", ('Blocks A'!T16-'Pre-1.095 (Hard Copy)'!S16))</f>
        <v> </v>
      </c>
      <c r="T16" s="1014" t="str">
        <f>IF(IFERROR('Blocks A'!M16-'Pre-1.095 (Hard Copy)'!T16, 0)=0, " ", ('Blocks A'!M16-'Pre-1.095 (Hard Copy)'!T16))</f>
        <v> </v>
      </c>
      <c r="U16" s="1014" t="str">
        <f>IF(IFERROR('Blocks A'!U16-'Pre-1.095 (Hard Copy)'!U16, 0)=0, " ", ('Blocks A'!U16-'Pre-1.095 (Hard Copy)'!U16))</f>
        <v> </v>
      </c>
      <c r="V16" s="1014" t="str">
        <f>IF(IFERROR('Blocks A'!V16-'Pre-1.095 (Hard Copy)'!V16, 0)=0, " ", ('Blocks A'!V16-'Pre-1.095 (Hard Copy)'!V16))</f>
        <v> </v>
      </c>
      <c r="W16" s="1014" t="str">
        <f>IF(IFERROR('Blocks A'!W16-'Pre-1.095 (Hard Copy)'!W16, 0)=0, " ", ('Blocks A'!W16-'Pre-1.095 (Hard Copy)'!W16))</f>
        <v> </v>
      </c>
      <c r="X16" s="1014" t="str">
        <f>IF(IFERROR('Blocks A'!X16-'Pre-1.095 (Hard Copy)'!X16, 0)=0, " ", ('Blocks A'!X16-'Pre-1.095 (Hard Copy)'!X16))</f>
        <v> </v>
      </c>
      <c r="Y16" s="1014" t="str">
        <f>IF(IFERROR('Blocks A'!AC16-'Pre-1.095 (Hard Copy)'!Y16, 0)=0, " ", ('Blocks A'!AC16-'Pre-1.095 (Hard Copy)'!Y16))</f>
        <v> </v>
      </c>
      <c r="Z16" s="1014" t="str">
        <f>IF(IFERROR('Blocks A'!Y16-'Pre-1.095 (Hard Copy)'!Z16, 0)=0, " ", ('Blocks A'!Y16-'Pre-1.095 (Hard Copy)'!Z16))</f>
        <v> </v>
      </c>
      <c r="AA16" s="1014" t="str">
        <f>IF(IFERROR('Blocks A'!Z16-'Pre-1.095 (Hard Copy)'!AA16, 0)=0, " ", ('Blocks A'!Z16-'Pre-1.095 (Hard Copy)'!AA16))</f>
        <v> </v>
      </c>
      <c r="AB16" s="1014" t="str">
        <f>IF(IFERROR('Blocks A'!AA16-'Pre-1.095 (Hard Copy)'!AB16, 0)=0, " ", ('Blocks A'!AA16-'Pre-1.095 (Hard Copy)'!AB16))</f>
        <v> </v>
      </c>
      <c r="AC16" s="1014" t="str">
        <f>IF(IFERROR('Blocks A'!AB16-'Pre-1.095 (Hard Copy)'!AC16, 0)=0, " ", ('Blocks A'!AB16-'Pre-1.095 (Hard Copy)'!AC16))</f>
        <v> </v>
      </c>
      <c r="AD16" s="1014" t="str">
        <f>IF(IFERROR('Blocks A'!AY16-'Pre-1.095 (Hard Copy)'!AD16, 0)=0, " ", ('Blocks A'!AY16-'Pre-1.095 (Hard Copy)'!AD16))</f>
        <v>+1</v>
      </c>
      <c r="AE16" s="1014" t="str">
        <f>IF(IFERROR('Blocks A'!AZ16-'Pre-1.095 (Hard Copy)'!AE16, 0)=0, " ", ('Blocks A'!AZ16-'Pre-1.095 (Hard Copy)'!AE16))</f>
        <v> </v>
      </c>
      <c r="AF16" s="1014" t="str">
        <f>IF(IFERROR('Blocks A'!BA16-'Pre-1.095 (Hard Copy)'!AF16, 0)=0, " ", ('Blocks A'!BA16-'Pre-1.095 (Hard Copy)'!AF16))</f>
        <v>-1</v>
      </c>
      <c r="AG16" s="1014" t="str">
        <f>IF(IFERROR('Blocks A'!BB16-'Pre-1.095 (Hard Copy)'!AG16, 0)=0, " ", ('Blocks A'!BB16-'Pre-1.095 (Hard Copy)'!AG16))</f>
        <v> </v>
      </c>
      <c r="AH16" s="1014" t="str">
        <f>IF(IFERROR('Blocks A'!BC16-'Pre-1.095 (Hard Copy)'!AH16, 0)=0, " ", ('Blocks A'!BC16-'Pre-1.095 (Hard Copy)'!AH16))</f>
        <v> </v>
      </c>
      <c r="AI16" s="1014" t="str">
        <f>IF(IFERROR('Blocks A'!BJ16-'Pre-1.095 (Hard Copy)'!AI16, 0)=0, " ", ('Blocks A'!BJ16-'Pre-1.095 (Hard Copy)'!AI16))</f>
        <v>-2</v>
      </c>
      <c r="AJ16" s="1014" t="str">
        <f>IF(IFERROR('Blocks A'!BD16-'Pre-1.095 (Hard Copy)'!AJ16, 0)=0, " ", ('Blocks A'!BD16-'Pre-1.095 (Hard Copy)'!AJ16))</f>
        <v>+4</v>
      </c>
      <c r="AK16" s="1014" t="str">
        <f>IF(IFERROR('Blocks A'!BE16-'Pre-1.095 (Hard Copy)'!AK16, 0)=0, " ", ('Blocks A'!BE16-'Pre-1.095 (Hard Copy)'!AK16))</f>
        <v> </v>
      </c>
      <c r="AL16" s="1014" t="str">
        <f>IF(IFERROR('Blocks A'!BF16-'Pre-1.095 (Hard Copy)'!AL16, 0)=0, " ", ('Blocks A'!BF16-'Pre-1.095 (Hard Copy)'!AL16))</f>
        <v> </v>
      </c>
      <c r="AM16" s="1014" t="str">
        <f>IF(IFERROR('Blocks A'!BG16-'Pre-1.095 (Hard Copy)'!AM16, 0)=0, " ", ('Blocks A'!BG16-'Pre-1.095 (Hard Copy)'!AM16))</f>
        <v> </v>
      </c>
      <c r="AN16" s="1014" t="str">
        <f>IF(IFERROR('Blocks A'!BH16-'Pre-1.095 (Hard Copy)'!AN16, 0)=0, " ", ('Blocks A'!BH16-'Pre-1.095 (Hard Copy)'!AN16))</f>
        <v> </v>
      </c>
      <c r="AO16" s="1014" t="str">
        <f>IF(IFERROR('Blocks A'!BI16-'Pre-1.095 (Hard Copy)'!AO16, 0)=0, " ", ('Blocks A'!BI16-'Pre-1.095 (Hard Copy)'!AO16))</f>
        <v> </v>
      </c>
      <c r="AP16" s="1014" t="str">
        <f>IF(IFERROR('Blocks A'!BK16-'Pre-1.095 (Hard Copy)'!AP16, 0)=0, " ", ('Blocks A'!BK16-'Pre-1.095 (Hard Copy)'!AP16))</f>
        <v>+1</v>
      </c>
      <c r="AQ16" s="1014" t="str">
        <f>IF(IFERROR('Blocks A'!BL16-'Pre-1.095 (Hard Copy)'!AQ16, 0)=0, " ", ('Blocks A'!BL16-'Pre-1.095 (Hard Copy)'!AQ16))</f>
        <v> </v>
      </c>
      <c r="AR16" s="1014" t="str">
        <f>IF(IFERROR('Blocks A'!BM16-'Pre-1.095 (Hard Copy)'!AR16, 0)=0, " ", ('Blocks A'!BM16-'Pre-1.095 (Hard Copy)'!AR16))</f>
        <v> </v>
      </c>
      <c r="AS16" s="1014" t="str">
        <f>IF(IFERROR('Blocks A'!BO16-'Pre-1.095 (Hard Copy)'!AS16, 0)=0, " ", ('Blocks A'!BO16-'Pre-1.095 (Hard Copy)'!AS16))</f>
        <v> </v>
      </c>
      <c r="AT16" s="1014" t="str">
        <f>IF(IFERROR('Blocks A'!BP16-'Pre-1.095 (Hard Copy)'!AT16, 0)=0, " ", ('Blocks A'!BP16-'Pre-1.095 (Hard Copy)'!AT16))</f>
        <v> </v>
      </c>
      <c r="AU16" s="1014" t="str">
        <f>IF(IFERROR('Blocks A'!BQ16-'Pre-1.095 (Hard Copy)'!AU16, 0)=0, " ", ('Blocks A'!BQ16-'Pre-1.095 (Hard Copy)'!AU16))</f>
        <v> </v>
      </c>
      <c r="AV16" s="1014" t="str">
        <f>IF(IFERROR('Blocks A'!BR16-'Pre-1.095 (Hard Copy)'!AV16, 0)=0, " ", ('Blocks A'!BR16-'Pre-1.095 (Hard Copy)'!AV16))</f>
        <v> </v>
      </c>
      <c r="AW16" s="1014" t="str">
        <f>IF(IFERROR('Blocks A'!BS16-'Pre-1.095 (Hard Copy)'!AW16, 0)=0, " ", ('Blocks A'!BS16-'Pre-1.095 (Hard Copy)'!AW16))</f>
        <v> </v>
      </c>
      <c r="AX16" s="1014" t="str">
        <f>IF(IFERROR('Blocks A'!BT16-'Pre-1.095 (Hard Copy)'!AX16, 0)=0, " ", ('Blocks A'!BT16-'Pre-1.095 (Hard Copy)'!AX16))</f>
        <v>+43</v>
      </c>
      <c r="AY16" s="1014" t="str">
        <f>IF(IFERROR('Blocks A'!BU16-'Pre-1.095 (Hard Copy)'!AY16, 0)=0, " ", ('Blocks A'!BU16-'Pre-1.095 (Hard Copy)'!AY16))</f>
        <v>+7</v>
      </c>
      <c r="AZ16" s="1014" t="str">
        <f>IF(IFERROR('Blocks A'!BW16-'Pre-1.095 (Hard Copy)'!AZ16, 0)=0, " ", ('Blocks A'!BW16-'Pre-1.095 (Hard Copy)'!AZ16))</f>
        <v>+145</v>
      </c>
      <c r="BA16" s="1014" t="str">
        <f>IF(IFERROR('Blocks A'!BX16-'Pre-1.095 (Hard Copy)'!BA16, 0)=0, " ", ('Blocks A'!BX16-'Pre-1.095 (Hard Copy)'!BA16))</f>
        <v>+0</v>
      </c>
      <c r="BB16" s="1014" t="str">
        <f>IF(IFERROR('Blocks A'!BY16-'Pre-1.095 (Hard Copy)'!BB16, 0)=0, " ", ('Blocks A'!BY16-'Pre-1.095 (Hard Copy)'!BB16))</f>
        <v>+23</v>
      </c>
      <c r="BC16" s="1015" t="str">
        <f>IF(IFERROR('Blocks A'!BZ16-'Pre-1.095 (Hard Copy)'!BC16, 0)=0, " ", ('Blocks A'!BZ16-'Pre-1.095 (Hard Copy)'!BC16))</f>
        <v>+2.4</v>
      </c>
      <c r="BD16" s="1014" t="str">
        <f>IF(IFERROR('Blocks A'!BV16-'Pre-1.095 (Hard Copy)'!BD16, 0)=0, " ", ('Blocks A'!BV16-'Pre-1.095 (Hard Copy)'!BD16))</f>
        <v>-32</v>
      </c>
      <c r="BE16" s="1014" t="str">
        <f>IF(IFERROR('Blocks A'!CB16-'Pre-1.095 (Hard Copy)'!BE16, 0)=0, " ", ('Blocks A'!CB16-'Pre-1.095 (Hard Copy)'!BE16))</f>
        <v>-9</v>
      </c>
      <c r="BF16" s="1014" t="str">
        <f>IF(IFERROR('Blocks A'!CC16-'Pre-1.095 (Hard Copy)'!BF16, 0)=0, " ", ('Blocks A'!CC16-'Pre-1.095 (Hard Copy)'!BF16))</f>
        <v>-1,400</v>
      </c>
      <c r="BG16" s="1016" t="str">
        <f>IF(IFERROR('Blocks A'!CD16-'Pre-1.095 (Hard Copy)'!BG16, 0)=0, " ", ('Blocks A'!CD16-'Pre-1.095 (Hard Copy)'!BG16))</f>
        <v>-0.0014</v>
      </c>
      <c r="BH16" s="1014" t="str">
        <f>IF(IFERROR('Blocks A'!CE16-'Pre-1.095 (Hard Copy)'!BH16, 0)=0, " ", ('Blocks A'!CE16-'Pre-1.095 (Hard Copy)'!BH16))</f>
        <v>-13</v>
      </c>
      <c r="BI16" s="1014" t="str">
        <f>IF(IFERROR('Blocks A'!CZ16-'Pre-1.095 (Hard Copy)'!BI16, 0)=0, " ", ('Blocks A'!CZ16-'Pre-1.095 (Hard Copy)'!BI16))</f>
        <v>+31</v>
      </c>
      <c r="BJ16" s="1014" t="str">
        <f>IF(IFERROR('Blocks A'!DA16-'Pre-1.095 (Hard Copy)'!BJ16, 0)=0, " ", ('Blocks A'!DA16-'Pre-1.095 (Hard Copy)'!BJ16))</f>
        <v>+160</v>
      </c>
      <c r="BK16" s="1014" t="str">
        <f>IF(IFERROR('Blocks A'!DB16-'Pre-1.095 (Hard Copy)'!BK16, 0)=0, " ", ('Blocks A'!DB16-'Pre-1.095 (Hard Copy)'!BK16))</f>
        <v> </v>
      </c>
      <c r="BL16" s="1014" t="str">
        <f>IF(IFERROR('Blocks A'!DC16-'Pre-1.095 (Hard Copy)'!BL16, 0)=0, " ", ('Blocks A'!DC16-'Pre-1.095 (Hard Copy)'!BL16))</f>
        <v> </v>
      </c>
      <c r="BM16" s="1014" t="str">
        <f>IF(IFERROR('Blocks A'!DD16-'Pre-1.095 (Hard Copy)'!BM16, 0)=0, " ", ('Blocks A'!DD16-'Pre-1.095 (Hard Copy)'!BM16))</f>
        <v>-49</v>
      </c>
      <c r="BN16" s="1014" t="str">
        <f>IF(IFERROR('Blocks A'!DE16-'Pre-1.095 (Hard Copy)'!BN16, 0)=0, " ", ('Blocks A'!DE16-'Pre-1.095 (Hard Copy)'!BN16))</f>
        <v> </v>
      </c>
      <c r="BO16" s="1014" t="str">
        <f>IF(IFERROR('Blocks A'!DF16-'Pre-1.095 (Hard Copy)'!BO16, 0)=0, " ", ('Blocks A'!DF16-'Pre-1.095 (Hard Copy)'!BO16))</f>
        <v>-5</v>
      </c>
      <c r="BP16" s="1014" t="str">
        <f>IF(IFERROR('Blocks A'!DG16-'Pre-1.095 (Hard Copy)'!BP16, 0)=0, " ", ('Blocks A'!DG16-'Pre-1.095 (Hard Copy)'!BP16))</f>
        <v>-1</v>
      </c>
      <c r="BQ16" s="1014" t="str">
        <f>IF(IFERROR('Blocks A'!DH16-'Pre-1.095 (Hard Copy)'!BQ16, 0)=0, " ", ('Blocks A'!DH16-'Pre-1.095 (Hard Copy)'!BQ16))</f>
        <v> </v>
      </c>
      <c r="BR16" s="1014" t="str">
        <f>IF(IFERROR('Blocks A'!DI16-'Pre-1.095 (Hard Copy)'!BR16, 0)=0, " ", ('Blocks A'!DI16-'Pre-1.095 (Hard Copy)'!BR16))</f>
        <v> </v>
      </c>
      <c r="BS16" s="1014" t="str">
        <f>IF(IFERROR('Blocks A'!DJ16-'Pre-1.095 (Hard Copy)'!BS16, 0)=0, " ", ('Blocks A'!DJ16-'Pre-1.095 (Hard Copy)'!BS16))</f>
        <v>+56</v>
      </c>
      <c r="BT16" s="1014" t="str">
        <f>IF(IFERROR('Blocks A'!DK16-'Pre-1.095 (Hard Copy)'!BT16, 0)=0, " ", ('Blocks A'!DK16-'Pre-1.095 (Hard Copy)'!BT16))</f>
        <v>+500</v>
      </c>
      <c r="BU16" s="1014" t="str">
        <f>IF(IFERROR('Blocks A'!DL16-'Pre-1.095 (Hard Copy)'!BU16, 0)=0, " ", ('Blocks A'!DL16-'Pre-1.095 (Hard Copy)'!BU16))</f>
        <v> </v>
      </c>
      <c r="BV16" s="1014" t="str">
        <f>IF(IFERROR('Blocks A'!DM16-'Pre-1.095 (Hard Copy)'!BV16, 0)=0, " ", ('Blocks A'!DM16-'Pre-1.095 (Hard Copy)'!BV16))</f>
        <v> </v>
      </c>
      <c r="BW16" s="1014" t="str">
        <f>IF(IFERROR('Blocks A'!DN16-'Pre-1.095 (Hard Copy)'!BW16, 0)=0, " ", ('Blocks A'!DN16-'Pre-1.095 (Hard Copy)'!BW16))</f>
        <v>-87</v>
      </c>
      <c r="BX16" s="1014" t="str">
        <f>IF(IFERROR('Blocks A'!DO16-'Pre-1.095 (Hard Copy)'!BX16, 0)=0, " ", ('Blocks A'!DO16-'Pre-1.095 (Hard Copy)'!BX16))</f>
        <v> </v>
      </c>
      <c r="BY16" s="1014" t="str">
        <f>IF(IFERROR('Blocks A'!DP16-'Pre-1.095 (Hard Copy)'!BY16, 0)=0, " ", ('Blocks A'!DP16-'Pre-1.095 (Hard Copy)'!BY16))</f>
        <v>-613</v>
      </c>
      <c r="BZ16" s="1014" t="str">
        <f>IF(IFERROR('Blocks A'!DQ16-'Pre-1.095 (Hard Copy)'!BZ16, 0)=0, " ", ('Blocks A'!DQ16-'Pre-1.095 (Hard Copy)'!BZ16))</f>
        <v>-200</v>
      </c>
      <c r="CA16" s="1014" t="str">
        <f>IF(IFERROR('Blocks A'!DR16-'Pre-1.095 (Hard Copy)'!CA16, 0)=0, " ", ('Blocks A'!DR16-'Pre-1.095 (Hard Copy)'!CA16))</f>
        <v> </v>
      </c>
      <c r="CB16" s="1014" t="str">
        <f>IF(IFERROR('Blocks A'!DS16-'Pre-1.095 (Hard Copy)'!CB16, 0)=0, " ", ('Blocks A'!DS16-'Pre-1.095 (Hard Copy)'!CB16))</f>
        <v> </v>
      </c>
      <c r="CC16" s="1014" t="str">
        <f>IF(IFERROR('Blocks A'!DT16-'Pre-1.095 (Hard Copy)'!CC16, 0)=0, " ", ('Blocks A'!DT16-'Pre-1.095 (Hard Copy)'!CC16))</f>
        <v>+137</v>
      </c>
      <c r="CD16" s="1014" t="str">
        <f>IF(IFERROR('Blocks A'!DU16-'Pre-1.095 (Hard Copy)'!CD16, 0)=0, " ", ('Blocks A'!DU16-'Pre-1.095 (Hard Copy)'!CD16))</f>
        <v>-344</v>
      </c>
      <c r="CE16" s="1014" t="str">
        <f>IF(IFERROR('Blocks A'!DX16-'Pre-1.095 (Hard Copy)'!CE16, 0)=0, " ", ('Blocks A'!DX16-'Pre-1.095 (Hard Copy)'!CE16))</f>
        <v>-73</v>
      </c>
      <c r="CF16" s="1014" t="str">
        <f>IF(IFERROR('Blocks A'!DY16-'Pre-1.095 (Hard Copy)'!CF16, 0)=0, " ", ('Blocks A'!DY16-'Pre-1.095 (Hard Copy)'!CF16))</f>
        <v>-11,307</v>
      </c>
      <c r="CG16" s="1016" t="str">
        <f>IF(IFERROR('Blocks A'!DZ16-'Pre-1.095 (Hard Copy)'!CG16, 0)=0, " ", ('Blocks A'!DZ16-'Pre-1.095 (Hard Copy)'!CG16))</f>
        <v>-0.0113</v>
      </c>
      <c r="CH16" s="1015" t="str">
        <f>IF(IFERROR('Blocks A'!DV16-'Pre-1.095 (Hard Copy)'!CH16, 0)=0, " ", ('Blocks A'!DV16-'Pre-1.095 (Hard Copy)'!CH16))</f>
        <v>+0.7</v>
      </c>
      <c r="CI16" s="1015" t="str">
        <f>IF(IFERROR('Blocks A'!DW16-'Pre-1.095 (Hard Copy)'!CI16, 0)=0, " ", ('Blocks A'!DW16-'Pre-1.095 (Hard Copy)'!CI16))</f>
        <v>-127.2</v>
      </c>
      <c r="CJ16" s="1014" t="str">
        <f>IF(IFERROR('Blocks A'!EA16-'Pre-1.095 (Hard Copy)'!CJ16, 0)=0, " ", ('Blocks A'!EA16-'Pre-1.095 (Hard Copy)'!CJ16))</f>
        <v>-82</v>
      </c>
      <c r="CK16" s="1017" t="str">
        <f>IF(IFERROR('Blocks A'!EB16-'Pre-1.095 (Hard Copy)'!CK16, 0)=0, " ", ('Blocks A'!EB16-'Pre-1.095 (Hard Copy)'!CK16))</f>
        <v>-1.36</v>
      </c>
      <c r="CL16" s="1017" t="str">
        <f>IF(IFERROR('Blocks A'!EC16-'Pre-1.095 (Hard Copy)'!CL16, 0)=0, " ", ('Blocks A'!EC16-'Pre-1.095 (Hard Copy)'!CL16))</f>
        <v>-0.02</v>
      </c>
      <c r="CM16" s="1017" t="str">
        <f>IF(IFERROR('Blocks A'!EH16-'Pre-1.095 (Hard Copy)'!CM16, 0)=0, " ", ('Blocks A'!EH16-'Pre-1.095 (Hard Copy)'!CM16))</f>
        <v>-0.00</v>
      </c>
      <c r="CN16" s="1014" t="str">
        <f>IF(IFERROR('Blocks A'!ED16-'Pre-1.095 (Hard Copy)'!CN16, 0)=0, " ", ('Blocks A'!ED16-'Pre-1.095 (Hard Copy)'!CN16))</f>
        <v>-12,707</v>
      </c>
      <c r="CO16" s="1017" t="str">
        <f>IF(IFERROR('Blocks A'!EE16-'Pre-1.095 (Hard Copy)'!CO16, 0)=0, " ", ('Blocks A'!EE16-'Pre-1.095 (Hard Copy)'!CO16))</f>
        <v>-12.71</v>
      </c>
      <c r="CP16" s="1017" t="str">
        <f>IF(IFERROR('Blocks A'!EF16-'Pre-1.095 (Hard Copy)'!CP16, 0)=0, " ", ('Blocks A'!EF16-'Pre-1.095 (Hard Copy)'!CP16))</f>
        <v>-0.01</v>
      </c>
      <c r="CQ16" s="1016" t="str">
        <f>IF(IFERROR('Blocks A'!EG16-'Pre-1.095 (Hard Copy)'!CQ16, 0)=0, " ", ('Blocks A'!EG16-'Pre-1.095 (Hard Copy)'!CQ16))</f>
        <v>-0.0127</v>
      </c>
      <c r="CR16" s="1018" t="s">
        <v>12</v>
      </c>
    </row>
    <row r="17">
      <c r="B17" s="1013" t="s">
        <v>919</v>
      </c>
      <c r="C17" s="969" t="s">
        <v>886</v>
      </c>
      <c r="D17" s="969">
        <v>1.0</v>
      </c>
      <c r="E17" s="969">
        <v>1.0</v>
      </c>
      <c r="F17" s="969">
        <v>1.0</v>
      </c>
      <c r="G17" s="1014" t="str">
        <f>IF(IFERROR('Blocks A'!G17-'Pre-1.095 (Hard Copy)'!G17, 0)=0, " ", ('Blocks A'!G17-'Pre-1.095 (Hard Copy)'!G17))</f>
        <v> </v>
      </c>
      <c r="H17" s="1014" t="str">
        <f>IF(IFERROR('Blocks A'!H17-'Pre-1.095 (Hard Copy)'!H17, 0)=0, " ", ('Blocks A'!H17-'Pre-1.095 (Hard Copy)'!H17))</f>
        <v> </v>
      </c>
      <c r="I17" s="1014" t="str">
        <f>IF(IFERROR('Blocks A'!I17-'Pre-1.095 (Hard Copy)'!I17, 0)=0, " ", ('Blocks A'!I17-'Pre-1.095 (Hard Copy)'!I17))</f>
        <v> </v>
      </c>
      <c r="J17" s="1014" t="str">
        <f>IF(IFERROR('Blocks A'!J17-'Pre-1.095 (Hard Copy)'!J17, 0)=0, " ", ('Blocks A'!J17-'Pre-1.095 (Hard Copy)'!J17))</f>
        <v> </v>
      </c>
      <c r="K17" s="1014" t="str">
        <f>IF(IFERROR('Blocks A'!K17-'Pre-1.095 (Hard Copy)'!K17, 0)=0, " ", ('Blocks A'!K17-'Pre-1.095 (Hard Copy)'!K17))</f>
        <v> </v>
      </c>
      <c r="L17" s="1014" t="str">
        <f>IF(IFERROR('Blocks A'!L17-'Pre-1.095 (Hard Copy)'!L17, 0)=0, " ", ('Blocks A'!L17-'Pre-1.095 (Hard Copy)'!L17))</f>
        <v> </v>
      </c>
      <c r="M17" s="1014" t="str">
        <f>IF(IFERROR('Blocks A'!N17-'Pre-1.095 (Hard Copy)'!M17, 0)=0, " ", ('Blocks A'!N17-'Pre-1.095 (Hard Copy)'!M17))</f>
        <v> </v>
      </c>
      <c r="N17" s="1014" t="str">
        <f>IF(IFERROR('Blocks A'!O17-'Pre-1.095 (Hard Copy)'!N17, 0)=0, " ", ('Blocks A'!O17-'Pre-1.095 (Hard Copy)'!N17))</f>
        <v> </v>
      </c>
      <c r="O17" s="1014" t="str">
        <f>IF(IFERROR('Blocks A'!P17-'Pre-1.095 (Hard Copy)'!O17, 0)=0, " ", ('Blocks A'!P17-'Pre-1.095 (Hard Copy)'!O17))</f>
        <v>+8,000,000</v>
      </c>
      <c r="P17" s="1014" t="str">
        <f>IF(IFERROR('Blocks A'!Q17-'Pre-1.095 (Hard Copy)'!P17, 0)=0, " ", ('Blocks A'!Q17-'Pre-1.095 (Hard Copy)'!P17))</f>
        <v> </v>
      </c>
      <c r="Q17" s="1014" t="str">
        <f>IF(IFERROR('Blocks A'!R17-'Pre-1.095 (Hard Copy)'!Q17, 0)=0, " ", ('Blocks A'!R17-'Pre-1.095 (Hard Copy)'!Q17))</f>
        <v> </v>
      </c>
      <c r="R17" s="1014" t="str">
        <f>IF(IFERROR('Blocks A'!S17-'Pre-1.095 (Hard Copy)'!R17, 0)=0, " ", ('Blocks A'!S17-'Pre-1.095 (Hard Copy)'!R17))</f>
        <v> </v>
      </c>
      <c r="S17" s="1014" t="str">
        <f>IF(IFERROR('Blocks A'!T17-'Pre-1.095 (Hard Copy)'!S17, 0)=0, " ", ('Blocks A'!T17-'Pre-1.095 (Hard Copy)'!S17))</f>
        <v>+2,000,000</v>
      </c>
      <c r="T17" s="1014" t="str">
        <f>IF(IFERROR('Blocks A'!M17-'Pre-1.095 (Hard Copy)'!T17, 0)=0, " ", ('Blocks A'!M17-'Pre-1.095 (Hard Copy)'!T17))</f>
        <v> </v>
      </c>
      <c r="U17" s="1014" t="str">
        <f>IF(IFERROR('Blocks A'!U17-'Pre-1.095 (Hard Copy)'!U17, 0)=0, " ", ('Blocks A'!U17-'Pre-1.095 (Hard Copy)'!U17))</f>
        <v> </v>
      </c>
      <c r="V17" s="1014" t="str">
        <f>IF(IFERROR('Blocks A'!V17-'Pre-1.095 (Hard Copy)'!V17, 0)=0, " ", ('Blocks A'!V17-'Pre-1.095 (Hard Copy)'!V17))</f>
        <v> </v>
      </c>
      <c r="W17" s="1014" t="str">
        <f>IF(IFERROR('Blocks A'!W17-'Pre-1.095 (Hard Copy)'!W17, 0)=0, " ", ('Blocks A'!W17-'Pre-1.095 (Hard Copy)'!W17))</f>
        <v> </v>
      </c>
      <c r="X17" s="1014" t="str">
        <f>IF(IFERROR('Blocks A'!X17-'Pre-1.095 (Hard Copy)'!X17, 0)=0, " ", ('Blocks A'!X17-'Pre-1.095 (Hard Copy)'!X17))</f>
        <v> </v>
      </c>
      <c r="Y17" s="1014" t="str">
        <f>IF(IFERROR('Blocks A'!AC17-'Pre-1.095 (Hard Copy)'!Y17, 0)=0, " ", ('Blocks A'!AC17-'Pre-1.095 (Hard Copy)'!Y17))</f>
        <v> </v>
      </c>
      <c r="Z17" s="1014" t="str">
        <f>IF(IFERROR('Blocks A'!Y17-'Pre-1.095 (Hard Copy)'!Z17, 0)=0, " ", ('Blocks A'!Y17-'Pre-1.095 (Hard Copy)'!Z17))</f>
        <v> </v>
      </c>
      <c r="AA17" s="1014" t="str">
        <f>IF(IFERROR('Blocks A'!Z17-'Pre-1.095 (Hard Copy)'!AA17, 0)=0, " ", ('Blocks A'!Z17-'Pre-1.095 (Hard Copy)'!AA17))</f>
        <v> </v>
      </c>
      <c r="AB17" s="1014" t="str">
        <f>IF(IFERROR('Blocks A'!AA17-'Pre-1.095 (Hard Copy)'!AB17, 0)=0, " ", ('Blocks A'!AA17-'Pre-1.095 (Hard Copy)'!AB17))</f>
        <v> </v>
      </c>
      <c r="AC17" s="1014" t="str">
        <f>IF(IFERROR('Blocks A'!AB17-'Pre-1.095 (Hard Copy)'!AC17, 0)=0, " ", ('Blocks A'!AB17-'Pre-1.095 (Hard Copy)'!AC17))</f>
        <v> </v>
      </c>
      <c r="AD17" s="1014" t="str">
        <f>IF(IFERROR('Blocks A'!AY17-'Pre-1.095 (Hard Copy)'!AD17, 0)=0, " ", ('Blocks A'!AY17-'Pre-1.095 (Hard Copy)'!AD17))</f>
        <v> </v>
      </c>
      <c r="AE17" s="1014" t="str">
        <f>IF(IFERROR('Blocks A'!AZ17-'Pre-1.095 (Hard Copy)'!AE17, 0)=0, " ", ('Blocks A'!AZ17-'Pre-1.095 (Hard Copy)'!AE17))</f>
        <v> </v>
      </c>
      <c r="AF17" s="1014" t="str">
        <f>IF(IFERROR('Blocks A'!BA17-'Pre-1.095 (Hard Copy)'!AF17, 0)=0, " ", ('Blocks A'!BA17-'Pre-1.095 (Hard Copy)'!AF17))</f>
        <v> </v>
      </c>
      <c r="AG17" s="1014" t="str">
        <f>IF(IFERROR('Blocks A'!BB17-'Pre-1.095 (Hard Copy)'!AG17, 0)=0, " ", ('Blocks A'!BB17-'Pre-1.095 (Hard Copy)'!AG17))</f>
        <v> </v>
      </c>
      <c r="AH17" s="1014" t="str">
        <f>IF(IFERROR('Blocks A'!BC17-'Pre-1.095 (Hard Copy)'!AH17, 0)=0, " ", ('Blocks A'!BC17-'Pre-1.095 (Hard Copy)'!AH17))</f>
        <v> </v>
      </c>
      <c r="AI17" s="1014" t="str">
        <f>IF(IFERROR('Blocks A'!BJ17-'Pre-1.095 (Hard Copy)'!AI17, 0)=0, " ", ('Blocks A'!BJ17-'Pre-1.095 (Hard Copy)'!AI17))</f>
        <v>-5</v>
      </c>
      <c r="AJ17" s="1014" t="str">
        <f>IF(IFERROR('Blocks A'!BD17-'Pre-1.095 (Hard Copy)'!AJ17, 0)=0, " ", ('Blocks A'!BD17-'Pre-1.095 (Hard Copy)'!AJ17))</f>
        <v> </v>
      </c>
      <c r="AK17" s="1014" t="str">
        <f>IF(IFERROR('Blocks A'!BE17-'Pre-1.095 (Hard Copy)'!AK17, 0)=0, " ", ('Blocks A'!BE17-'Pre-1.095 (Hard Copy)'!AK17))</f>
        <v> </v>
      </c>
      <c r="AL17" s="1014" t="str">
        <f>IF(IFERROR('Blocks A'!BF17-'Pre-1.095 (Hard Copy)'!AL17, 0)=0, " ", ('Blocks A'!BF17-'Pre-1.095 (Hard Copy)'!AL17))</f>
        <v> </v>
      </c>
      <c r="AM17" s="1014" t="str">
        <f>IF(IFERROR('Blocks A'!BG17-'Pre-1.095 (Hard Copy)'!AM17, 0)=0, " ", ('Blocks A'!BG17-'Pre-1.095 (Hard Copy)'!AM17))</f>
        <v> </v>
      </c>
      <c r="AN17" s="1014" t="str">
        <f>IF(IFERROR('Blocks A'!BH17-'Pre-1.095 (Hard Copy)'!AN17, 0)=0, " ", ('Blocks A'!BH17-'Pre-1.095 (Hard Copy)'!AN17))</f>
        <v> </v>
      </c>
      <c r="AO17" s="1014" t="str">
        <f>IF(IFERROR('Blocks A'!BI17-'Pre-1.095 (Hard Copy)'!AO17, 0)=0, " ", ('Blocks A'!BI17-'Pre-1.095 (Hard Copy)'!AO17))</f>
        <v> </v>
      </c>
      <c r="AP17" s="1014" t="str">
        <f>IF(IFERROR('Blocks A'!BK17-'Pre-1.095 (Hard Copy)'!AP17, 0)=0, " ", ('Blocks A'!BK17-'Pre-1.095 (Hard Copy)'!AP17))</f>
        <v> </v>
      </c>
      <c r="AQ17" s="1014" t="str">
        <f>IF(IFERROR('Blocks A'!BL17-'Pre-1.095 (Hard Copy)'!AQ17, 0)=0, " ", ('Blocks A'!BL17-'Pre-1.095 (Hard Copy)'!AQ17))</f>
        <v> </v>
      </c>
      <c r="AR17" s="1014" t="str">
        <f>IF(IFERROR('Blocks A'!BM17-'Pre-1.095 (Hard Copy)'!AR17, 0)=0, " ", ('Blocks A'!BM17-'Pre-1.095 (Hard Copy)'!AR17))</f>
        <v> </v>
      </c>
      <c r="AS17" s="1014" t="str">
        <f>IF(IFERROR('Blocks A'!BO17-'Pre-1.095 (Hard Copy)'!AS17, 0)=0, " ", ('Blocks A'!BO17-'Pre-1.095 (Hard Copy)'!AS17))</f>
        <v> </v>
      </c>
      <c r="AT17" s="1014" t="str">
        <f>IF(IFERROR('Blocks A'!BP17-'Pre-1.095 (Hard Copy)'!AT17, 0)=0, " ", ('Blocks A'!BP17-'Pre-1.095 (Hard Copy)'!AT17))</f>
        <v> </v>
      </c>
      <c r="AU17" s="1014" t="str">
        <f>IF(IFERROR('Blocks A'!BQ17-'Pre-1.095 (Hard Copy)'!AU17, 0)=0, " ", ('Blocks A'!BQ17-'Pre-1.095 (Hard Copy)'!AU17))</f>
        <v> </v>
      </c>
      <c r="AV17" s="1014" t="str">
        <f>IF(IFERROR('Blocks A'!BR17-'Pre-1.095 (Hard Copy)'!AV17, 0)=0, " ", ('Blocks A'!BR17-'Pre-1.095 (Hard Copy)'!AV17))</f>
        <v> </v>
      </c>
      <c r="AW17" s="1014" t="str">
        <f>IF(IFERROR('Blocks A'!BS17-'Pre-1.095 (Hard Copy)'!AW17, 0)=0, " ", ('Blocks A'!BS17-'Pre-1.095 (Hard Copy)'!AW17))</f>
        <v> </v>
      </c>
      <c r="AX17" s="1014" t="str">
        <f>IF(IFERROR('Blocks A'!BT17-'Pre-1.095 (Hard Copy)'!AX17, 0)=0, " ", ('Blocks A'!BT17-'Pre-1.095 (Hard Copy)'!AX17))</f>
        <v>-30</v>
      </c>
      <c r="AY17" s="1014" t="str">
        <f>IF(IFERROR('Blocks A'!BU17-'Pre-1.095 (Hard Copy)'!AY17, 0)=0, " ", ('Blocks A'!BU17-'Pre-1.095 (Hard Copy)'!AY17))</f>
        <v>-2</v>
      </c>
      <c r="AZ17" s="1014" t="str">
        <f>IF(IFERROR('Blocks A'!BW17-'Pre-1.095 (Hard Copy)'!AZ17, 0)=0, " ", ('Blocks A'!BW17-'Pre-1.095 (Hard Copy)'!AZ17))</f>
        <v>-150</v>
      </c>
      <c r="BA17" s="1014" t="str">
        <f>IF(IFERROR('Blocks A'!BX17-'Pre-1.095 (Hard Copy)'!BA17, 0)=0, " ", ('Blocks A'!BX17-'Pre-1.095 (Hard Copy)'!BA17))</f>
        <v>-0</v>
      </c>
      <c r="BB17" s="1014" t="str">
        <f>IF(IFERROR('Blocks A'!BY17-'Pre-1.095 (Hard Copy)'!BB17, 0)=0, " ", ('Blocks A'!BY17-'Pre-1.095 (Hard Copy)'!BB17))</f>
        <v>-10</v>
      </c>
      <c r="BC17" s="1015" t="str">
        <f>IF(IFERROR('Blocks A'!BZ17-'Pre-1.095 (Hard Copy)'!BC17, 0)=0, " ", ('Blocks A'!BZ17-'Pre-1.095 (Hard Copy)'!BC17))</f>
        <v>-0.2</v>
      </c>
      <c r="BD17" s="1014" t="str">
        <f>IF(IFERROR('Blocks A'!BV17-'Pre-1.095 (Hard Copy)'!BD17, 0)=0, " ", ('Blocks A'!BV17-'Pre-1.095 (Hard Copy)'!BD17))</f>
        <v>+1,656</v>
      </c>
      <c r="BE17" s="1014" t="str">
        <f>IF(IFERROR('Blocks A'!CB17-'Pre-1.095 (Hard Copy)'!BE17, 0)=0, " ", ('Blocks A'!CB17-'Pre-1.095 (Hard Copy)'!BE17))</f>
        <v>-185</v>
      </c>
      <c r="BF17" s="1014" t="str">
        <f>IF(IFERROR('Blocks A'!CC17-'Pre-1.095 (Hard Copy)'!BF17, 0)=0, " ", ('Blocks A'!CC17-'Pre-1.095 (Hard Copy)'!BF17))</f>
        <v>-28,778</v>
      </c>
      <c r="BG17" s="1016" t="str">
        <f>IF(IFERROR('Blocks A'!CD17-'Pre-1.095 (Hard Copy)'!BG17, 0)=0, " ", ('Blocks A'!CD17-'Pre-1.095 (Hard Copy)'!BG17))</f>
        <v>-0.0288</v>
      </c>
      <c r="BH17" s="1014" t="str">
        <f>IF(IFERROR('Blocks A'!CE17-'Pre-1.095 (Hard Copy)'!BH17, 0)=0, " ", ('Blocks A'!CE17-'Pre-1.095 (Hard Copy)'!BH17))</f>
        <v>-75</v>
      </c>
      <c r="BI17" s="1014" t="str">
        <f>IF(IFERROR('Blocks A'!CZ17-'Pre-1.095 (Hard Copy)'!BI17, 0)=0, " ", ('Blocks A'!CZ17-'Pre-1.095 (Hard Copy)'!BI17))</f>
        <v>-318</v>
      </c>
      <c r="BJ17" s="1014" t="str">
        <f>IF(IFERROR('Blocks A'!DA17-'Pre-1.095 (Hard Copy)'!BJ17, 0)=0, " ", ('Blocks A'!DA17-'Pre-1.095 (Hard Copy)'!BJ17))</f>
        <v>-120</v>
      </c>
      <c r="BK17" s="1014" t="str">
        <f>IF(IFERROR('Blocks A'!DB17-'Pre-1.095 (Hard Copy)'!BK17, 0)=0, " ", ('Blocks A'!DB17-'Pre-1.095 (Hard Copy)'!BK17))</f>
        <v>-1,320</v>
      </c>
      <c r="BL17" s="1014" t="str">
        <f>IF(IFERROR('Blocks A'!DC17-'Pre-1.095 (Hard Copy)'!BL17, 0)=0, " ", ('Blocks A'!DC17-'Pre-1.095 (Hard Copy)'!BL17))</f>
        <v> </v>
      </c>
      <c r="BM17" s="1014" t="str">
        <f>IF(IFERROR('Blocks A'!DD17-'Pre-1.095 (Hard Copy)'!BM17, 0)=0, " ", ('Blocks A'!DD17-'Pre-1.095 (Hard Copy)'!BM17))</f>
        <v>+65</v>
      </c>
      <c r="BN17" s="1014" t="str">
        <f>IF(IFERROR('Blocks A'!DE17-'Pre-1.095 (Hard Copy)'!BN17, 0)=0, " ", ('Blocks A'!DE17-'Pre-1.095 (Hard Copy)'!BN17))</f>
        <v> </v>
      </c>
      <c r="BO17" s="1014" t="str">
        <f>IF(IFERROR('Blocks A'!DF17-'Pre-1.095 (Hard Copy)'!BO17, 0)=0, " ", ('Blocks A'!DF17-'Pre-1.095 (Hard Copy)'!BO17))</f>
        <v>-3</v>
      </c>
      <c r="BP17" s="1014" t="str">
        <f>IF(IFERROR('Blocks A'!DG17-'Pre-1.095 (Hard Copy)'!BP17, 0)=0, " ", ('Blocks A'!DG17-'Pre-1.095 (Hard Copy)'!BP17))</f>
        <v> </v>
      </c>
      <c r="BQ17" s="1014" t="str">
        <f>IF(IFERROR('Blocks A'!DH17-'Pre-1.095 (Hard Copy)'!BQ17, 0)=0, " ", ('Blocks A'!DH17-'Pre-1.095 (Hard Copy)'!BQ17))</f>
        <v> </v>
      </c>
      <c r="BR17" s="1014" t="str">
        <f>IF(IFERROR('Blocks A'!DI17-'Pre-1.095 (Hard Copy)'!BR17, 0)=0, " ", ('Blocks A'!DI17-'Pre-1.095 (Hard Copy)'!BR17))</f>
        <v> </v>
      </c>
      <c r="BS17" s="1014" t="str">
        <f>IF(IFERROR('Blocks A'!DJ17-'Pre-1.095 (Hard Copy)'!BS17, 0)=0, " ", ('Blocks A'!DJ17-'Pre-1.095 (Hard Copy)'!BS17))</f>
        <v>-567</v>
      </c>
      <c r="BT17" s="1014" t="str">
        <f>IF(IFERROR('Blocks A'!DK17-'Pre-1.095 (Hard Copy)'!BT17, 0)=0, " ", ('Blocks A'!DK17-'Pre-1.095 (Hard Copy)'!BT17))</f>
        <v>-375</v>
      </c>
      <c r="BU17" s="1014" t="str">
        <f>IF(IFERROR('Blocks A'!DL17-'Pre-1.095 (Hard Copy)'!BU17, 0)=0, " ", ('Blocks A'!DL17-'Pre-1.095 (Hard Copy)'!BU17))</f>
        <v>-5,500</v>
      </c>
      <c r="BV17" s="1014" t="str">
        <f>IF(IFERROR('Blocks A'!DM17-'Pre-1.095 (Hard Copy)'!BV17, 0)=0, " ", ('Blocks A'!DM17-'Pre-1.095 (Hard Copy)'!BV17))</f>
        <v> </v>
      </c>
      <c r="BW17" s="1014" t="str">
        <f>IF(IFERROR('Blocks A'!DN17-'Pre-1.095 (Hard Copy)'!BW17, 0)=0, " ", ('Blocks A'!DN17-'Pre-1.095 (Hard Copy)'!BW17))</f>
        <v>+116</v>
      </c>
      <c r="BX17" s="1014" t="str">
        <f>IF(IFERROR('Blocks A'!DO17-'Pre-1.095 (Hard Copy)'!BX17, 0)=0, " ", ('Blocks A'!DO17-'Pre-1.095 (Hard Copy)'!BX17))</f>
        <v> </v>
      </c>
      <c r="BY17" s="1014" t="str">
        <f>IF(IFERROR('Blocks A'!DP17-'Pre-1.095 (Hard Copy)'!BY17, 0)=0, " ", ('Blocks A'!DP17-'Pre-1.095 (Hard Copy)'!BY17))</f>
        <v>-313</v>
      </c>
      <c r="BZ17" s="1014" t="str">
        <f>IF(IFERROR('Blocks A'!DQ17-'Pre-1.095 (Hard Copy)'!BZ17, 0)=0, " ", ('Blocks A'!DQ17-'Pre-1.095 (Hard Copy)'!BZ17))</f>
        <v> </v>
      </c>
      <c r="CA17" s="1014" t="str">
        <f>IF(IFERROR('Blocks A'!DR17-'Pre-1.095 (Hard Copy)'!CA17, 0)=0, " ", ('Blocks A'!DR17-'Pre-1.095 (Hard Copy)'!CA17))</f>
        <v> </v>
      </c>
      <c r="CB17" s="1014" t="str">
        <f>IF(IFERROR('Blocks A'!DS17-'Pre-1.095 (Hard Copy)'!CB17, 0)=0, " ", ('Blocks A'!DS17-'Pre-1.095 (Hard Copy)'!CB17))</f>
        <v> </v>
      </c>
      <c r="CC17" s="1014" t="str">
        <f>IF(IFERROR('Blocks A'!DT17-'Pre-1.095 (Hard Copy)'!CC17, 0)=0, " ", ('Blocks A'!DT17-'Pre-1.095 (Hard Copy)'!CC17))</f>
        <v>-1,695</v>
      </c>
      <c r="CD17" s="1014" t="str">
        <f>IF(IFERROR('Blocks A'!DU17-'Pre-1.095 (Hard Copy)'!CD17, 0)=0, " ", ('Blocks A'!DU17-'Pre-1.095 (Hard Copy)'!CD17))</f>
        <v>-6,638</v>
      </c>
      <c r="CE17" s="1014" t="str">
        <f>IF(IFERROR('Blocks A'!DX17-'Pre-1.095 (Hard Copy)'!CE17, 0)=0, " ", ('Blocks A'!DX17-'Pre-1.095 (Hard Copy)'!CE17))</f>
        <v>-17,564</v>
      </c>
      <c r="CF17" s="1014" t="str">
        <f>IF(IFERROR('Blocks A'!DY17-'Pre-1.095 (Hard Copy)'!CF17, 0)=0, " ", ('Blocks A'!DY17-'Pre-1.095 (Hard Copy)'!CF17))</f>
        <v>-2,732,238</v>
      </c>
      <c r="CG17" s="1016" t="str">
        <f>IF(IFERROR('Blocks A'!DZ17-'Pre-1.095 (Hard Copy)'!CG17, 0)=0, " ", ('Blocks A'!DZ17-'Pre-1.095 (Hard Copy)'!CG17))</f>
        <v>-2.7322</v>
      </c>
      <c r="CH17" s="1015" t="str">
        <f>IF(IFERROR('Blocks A'!DV17-'Pre-1.095 (Hard Copy)'!CH17, 0)=0, " ", ('Blocks A'!DV17-'Pre-1.095 (Hard Copy)'!CH17))</f>
        <v>-173.8</v>
      </c>
      <c r="CI17" s="1015" t="str">
        <f>IF(IFERROR('Blocks A'!DW17-'Pre-1.095 (Hard Copy)'!CI17, 0)=0, " ", ('Blocks A'!DW17-'Pre-1.095 (Hard Copy)'!CI17))</f>
        <v>-2,456.2</v>
      </c>
      <c r="CJ17" s="1014" t="str">
        <f>IF(IFERROR('Blocks A'!EA17-'Pre-1.095 (Hard Copy)'!CJ17, 0)=0, " ", ('Blocks A'!EA17-'Pre-1.095 (Hard Copy)'!CJ17))</f>
        <v>-17,749</v>
      </c>
      <c r="CK17" s="1017" t="str">
        <f>IF(IFERROR('Blocks A'!EB17-'Pre-1.095 (Hard Copy)'!CK17, 0)=0, " ", ('Blocks A'!EB17-'Pre-1.095 (Hard Copy)'!CK17))</f>
        <v>-295.82</v>
      </c>
      <c r="CL17" s="1017" t="str">
        <f>IF(IFERROR('Blocks A'!EC17-'Pre-1.095 (Hard Copy)'!CL17, 0)=0, " ", ('Blocks A'!EC17-'Pre-1.095 (Hard Copy)'!CL17))</f>
        <v>-4.93</v>
      </c>
      <c r="CM17" s="1017" t="str">
        <f>IF(IFERROR('Blocks A'!EH17-'Pre-1.095 (Hard Copy)'!CM17, 0)=0, " ", ('Blocks A'!EH17-'Pre-1.095 (Hard Copy)'!CM17))</f>
        <v>-0.21</v>
      </c>
      <c r="CN17" s="1014" t="str">
        <f>IF(IFERROR('Blocks A'!ED17-'Pre-1.095 (Hard Copy)'!CN17, 0)=0, " ", ('Blocks A'!ED17-'Pre-1.095 (Hard Copy)'!CN17))</f>
        <v>-2,761,016</v>
      </c>
      <c r="CO17" s="1017" t="str">
        <f>IF(IFERROR('Blocks A'!EE17-'Pre-1.095 (Hard Copy)'!CO17, 0)=0, " ", ('Blocks A'!EE17-'Pre-1.095 (Hard Copy)'!CO17))</f>
        <v>-2,761.02</v>
      </c>
      <c r="CP17" s="1017" t="str">
        <f>IF(IFERROR('Blocks A'!EF17-'Pre-1.095 (Hard Copy)'!CP17, 0)=0, " ", ('Blocks A'!EF17-'Pre-1.095 (Hard Copy)'!CP17))</f>
        <v>-2.76</v>
      </c>
      <c r="CQ17" s="1016" t="str">
        <f>IF(IFERROR('Blocks A'!EG17-'Pre-1.095 (Hard Copy)'!CQ17, 0)=0, " ", ('Blocks A'!EG17-'Pre-1.095 (Hard Copy)'!CQ17))</f>
        <v>-2.7610</v>
      </c>
      <c r="CR17" s="1018">
        <v>212.0</v>
      </c>
    </row>
    <row r="18">
      <c r="B18" s="1013" t="s">
        <v>919</v>
      </c>
      <c r="C18" s="969" t="s">
        <v>885</v>
      </c>
      <c r="D18" s="969">
        <v>3.0</v>
      </c>
      <c r="E18" s="969">
        <v>2.0</v>
      </c>
      <c r="F18" s="969">
        <v>3.0</v>
      </c>
      <c r="G18" s="1014" t="str">
        <f>IF(IFERROR('Blocks A'!G18-'Pre-1.095 (Hard Copy)'!G18, 0)=0, " ", ('Blocks A'!G18-'Pre-1.095 (Hard Copy)'!G18))</f>
        <v> </v>
      </c>
      <c r="H18" s="1014" t="str">
        <f>IF(IFERROR('Blocks A'!H18-'Pre-1.095 (Hard Copy)'!H18, 0)=0, " ", ('Blocks A'!H18-'Pre-1.095 (Hard Copy)'!H18))</f>
        <v> </v>
      </c>
      <c r="I18" s="1014" t="str">
        <f>IF(IFERROR('Blocks A'!I18-'Pre-1.095 (Hard Copy)'!I18, 0)=0, " ", ('Blocks A'!I18-'Pre-1.095 (Hard Copy)'!I18))</f>
        <v> </v>
      </c>
      <c r="J18" s="1014" t="str">
        <f>IF(IFERROR('Blocks A'!J18-'Pre-1.095 (Hard Copy)'!J18, 0)=0, " ", ('Blocks A'!J18-'Pre-1.095 (Hard Copy)'!J18))</f>
        <v> </v>
      </c>
      <c r="K18" s="1014" t="str">
        <f>IF(IFERROR('Blocks A'!K18-'Pre-1.095 (Hard Copy)'!K18, 0)=0, " ", ('Blocks A'!K18-'Pre-1.095 (Hard Copy)'!K18))</f>
        <v> </v>
      </c>
      <c r="L18" s="1014" t="str">
        <f>IF(IFERROR('Blocks A'!L18-'Pre-1.095 (Hard Copy)'!L18, 0)=0, " ", ('Blocks A'!L18-'Pre-1.095 (Hard Copy)'!L18))</f>
        <v> </v>
      </c>
      <c r="M18" s="1014" t="str">
        <f>IF(IFERROR('Blocks A'!N18-'Pre-1.095 (Hard Copy)'!M18, 0)=0, " ", ('Blocks A'!N18-'Pre-1.095 (Hard Copy)'!M18))</f>
        <v> </v>
      </c>
      <c r="N18" s="1014" t="str">
        <f>IF(IFERROR('Blocks A'!O18-'Pre-1.095 (Hard Copy)'!N18, 0)=0, " ", ('Blocks A'!O18-'Pre-1.095 (Hard Copy)'!N18))</f>
        <v> </v>
      </c>
      <c r="O18" s="1014" t="str">
        <f>IF(IFERROR('Blocks A'!P18-'Pre-1.095 (Hard Copy)'!O18, 0)=0, " ", ('Blocks A'!P18-'Pre-1.095 (Hard Copy)'!O18))</f>
        <v>+2,880,000</v>
      </c>
      <c r="P18" s="1014" t="str">
        <f>IF(IFERROR('Blocks A'!Q18-'Pre-1.095 (Hard Copy)'!P18, 0)=0, " ", ('Blocks A'!Q18-'Pre-1.095 (Hard Copy)'!P18))</f>
        <v> </v>
      </c>
      <c r="Q18" s="1014" t="str">
        <f>IF(IFERROR('Blocks A'!R18-'Pre-1.095 (Hard Copy)'!Q18, 0)=0, " ", ('Blocks A'!R18-'Pre-1.095 (Hard Copy)'!Q18))</f>
        <v> </v>
      </c>
      <c r="R18" s="1014" t="str">
        <f>IF(IFERROR('Blocks A'!S18-'Pre-1.095 (Hard Copy)'!R18, 0)=0, " ", ('Blocks A'!S18-'Pre-1.095 (Hard Copy)'!R18))</f>
        <v> </v>
      </c>
      <c r="S18" s="1014" t="str">
        <f>IF(IFERROR('Blocks A'!T18-'Pre-1.095 (Hard Copy)'!S18, 0)=0, " ", ('Blocks A'!T18-'Pre-1.095 (Hard Copy)'!S18))</f>
        <v>+720,000</v>
      </c>
      <c r="T18" s="1014" t="str">
        <f>IF(IFERROR('Blocks A'!M18-'Pre-1.095 (Hard Copy)'!T18, 0)=0, " ", ('Blocks A'!M18-'Pre-1.095 (Hard Copy)'!T18))</f>
        <v> </v>
      </c>
      <c r="U18" s="1014" t="str">
        <f>IF(IFERROR('Blocks A'!U18-'Pre-1.095 (Hard Copy)'!U18, 0)=0, " ", ('Blocks A'!U18-'Pre-1.095 (Hard Copy)'!U18))</f>
        <v> </v>
      </c>
      <c r="V18" s="1014" t="str">
        <f>IF(IFERROR('Blocks A'!V18-'Pre-1.095 (Hard Copy)'!V18, 0)=0, " ", ('Blocks A'!V18-'Pre-1.095 (Hard Copy)'!V18))</f>
        <v> </v>
      </c>
      <c r="W18" s="1014" t="str">
        <f>IF(IFERROR('Blocks A'!W18-'Pre-1.095 (Hard Copy)'!W18, 0)=0, " ", ('Blocks A'!W18-'Pre-1.095 (Hard Copy)'!W18))</f>
        <v> </v>
      </c>
      <c r="X18" s="1014" t="str">
        <f>IF(IFERROR('Blocks A'!X18-'Pre-1.095 (Hard Copy)'!X18, 0)=0, " ", ('Blocks A'!X18-'Pre-1.095 (Hard Copy)'!X18))</f>
        <v> </v>
      </c>
      <c r="Y18" s="1014" t="str">
        <f>IF(IFERROR('Blocks A'!AC18-'Pre-1.095 (Hard Copy)'!Y18, 0)=0, " ", ('Blocks A'!AC18-'Pre-1.095 (Hard Copy)'!Y18))</f>
        <v> </v>
      </c>
      <c r="Z18" s="1014" t="str">
        <f>IF(IFERROR('Blocks A'!Y18-'Pre-1.095 (Hard Copy)'!Z18, 0)=0, " ", ('Blocks A'!Y18-'Pre-1.095 (Hard Copy)'!Z18))</f>
        <v> </v>
      </c>
      <c r="AA18" s="1014" t="str">
        <f>IF(IFERROR('Blocks A'!Z18-'Pre-1.095 (Hard Copy)'!AA18, 0)=0, " ", ('Blocks A'!Z18-'Pre-1.095 (Hard Copy)'!AA18))</f>
        <v> </v>
      </c>
      <c r="AB18" s="1014" t="str">
        <f>IF(IFERROR('Blocks A'!AA18-'Pre-1.095 (Hard Copy)'!AB18, 0)=0, " ", ('Blocks A'!AA18-'Pre-1.095 (Hard Copy)'!AB18))</f>
        <v> </v>
      </c>
      <c r="AC18" s="1014" t="str">
        <f>IF(IFERROR('Blocks A'!AB18-'Pre-1.095 (Hard Copy)'!AC18, 0)=0, " ", ('Blocks A'!AB18-'Pre-1.095 (Hard Copy)'!AC18))</f>
        <v> </v>
      </c>
      <c r="AD18" s="1014" t="str">
        <f>IF(IFERROR('Blocks A'!AY18-'Pre-1.095 (Hard Copy)'!AD18, 0)=0, " ", ('Blocks A'!AY18-'Pre-1.095 (Hard Copy)'!AD18))</f>
        <v> </v>
      </c>
      <c r="AE18" s="1014" t="str">
        <f>IF(IFERROR('Blocks A'!AZ18-'Pre-1.095 (Hard Copy)'!AE18, 0)=0, " ", ('Blocks A'!AZ18-'Pre-1.095 (Hard Copy)'!AE18))</f>
        <v> </v>
      </c>
      <c r="AF18" s="1014" t="str">
        <f>IF(IFERROR('Blocks A'!BA18-'Pre-1.095 (Hard Copy)'!AF18, 0)=0, " ", ('Blocks A'!BA18-'Pre-1.095 (Hard Copy)'!AF18))</f>
        <v> </v>
      </c>
      <c r="AG18" s="1014" t="str">
        <f>IF(IFERROR('Blocks A'!BB18-'Pre-1.095 (Hard Copy)'!AG18, 0)=0, " ", ('Blocks A'!BB18-'Pre-1.095 (Hard Copy)'!AG18))</f>
        <v> </v>
      </c>
      <c r="AH18" s="1014" t="str">
        <f>IF(IFERROR('Blocks A'!BC18-'Pre-1.095 (Hard Copy)'!AH18, 0)=0, " ", ('Blocks A'!BC18-'Pre-1.095 (Hard Copy)'!AH18))</f>
        <v> </v>
      </c>
      <c r="AI18" s="1014" t="str">
        <f>IF(IFERROR('Blocks A'!BJ18-'Pre-1.095 (Hard Copy)'!AI18, 0)=0, " ", ('Blocks A'!BJ18-'Pre-1.095 (Hard Copy)'!AI18))</f>
        <v>-2</v>
      </c>
      <c r="AJ18" s="1014" t="str">
        <f>IF(IFERROR('Blocks A'!BD18-'Pre-1.095 (Hard Copy)'!AJ18, 0)=0, " ", ('Blocks A'!BD18-'Pre-1.095 (Hard Copy)'!AJ18))</f>
        <v> </v>
      </c>
      <c r="AK18" s="1014" t="str">
        <f>IF(IFERROR('Blocks A'!BE18-'Pre-1.095 (Hard Copy)'!AK18, 0)=0, " ", ('Blocks A'!BE18-'Pre-1.095 (Hard Copy)'!AK18))</f>
        <v> </v>
      </c>
      <c r="AL18" s="1014" t="str">
        <f>IF(IFERROR('Blocks A'!BF18-'Pre-1.095 (Hard Copy)'!AL18, 0)=0, " ", ('Blocks A'!BF18-'Pre-1.095 (Hard Copy)'!AL18))</f>
        <v>-8</v>
      </c>
      <c r="AM18" s="1014" t="str">
        <f>IF(IFERROR('Blocks A'!BG18-'Pre-1.095 (Hard Copy)'!AM18, 0)=0, " ", ('Blocks A'!BG18-'Pre-1.095 (Hard Copy)'!AM18))</f>
        <v> </v>
      </c>
      <c r="AN18" s="1014" t="str">
        <f>IF(IFERROR('Blocks A'!BH18-'Pre-1.095 (Hard Copy)'!AN18, 0)=0, " ", ('Blocks A'!BH18-'Pre-1.095 (Hard Copy)'!AN18))</f>
        <v> </v>
      </c>
      <c r="AO18" s="1014" t="str">
        <f>IF(IFERROR('Blocks A'!BI18-'Pre-1.095 (Hard Copy)'!AO18, 0)=0, " ", ('Blocks A'!BI18-'Pre-1.095 (Hard Copy)'!AO18))</f>
        <v> </v>
      </c>
      <c r="AP18" s="1014" t="str">
        <f>IF(IFERROR('Blocks A'!BK18-'Pre-1.095 (Hard Copy)'!AP18, 0)=0, " ", ('Blocks A'!BK18-'Pre-1.095 (Hard Copy)'!AP18))</f>
        <v> </v>
      </c>
      <c r="AQ18" s="1014" t="str">
        <f>IF(IFERROR('Blocks A'!BL18-'Pre-1.095 (Hard Copy)'!AQ18, 0)=0, " ", ('Blocks A'!BL18-'Pre-1.095 (Hard Copy)'!AQ18))</f>
        <v> </v>
      </c>
      <c r="AR18" s="1014" t="str">
        <f>IF(IFERROR('Blocks A'!BM18-'Pre-1.095 (Hard Copy)'!AR18, 0)=0, " ", ('Blocks A'!BM18-'Pre-1.095 (Hard Copy)'!AR18))</f>
        <v> </v>
      </c>
      <c r="AS18" s="1014" t="str">
        <f>IF(IFERROR('Blocks A'!BO18-'Pre-1.095 (Hard Copy)'!AS18, 0)=0, " ", ('Blocks A'!BO18-'Pre-1.095 (Hard Copy)'!AS18))</f>
        <v> </v>
      </c>
      <c r="AT18" s="1014" t="str">
        <f>IF(IFERROR('Blocks A'!BP18-'Pre-1.095 (Hard Copy)'!AT18, 0)=0, " ", ('Blocks A'!BP18-'Pre-1.095 (Hard Copy)'!AT18))</f>
        <v> </v>
      </c>
      <c r="AU18" s="1014" t="str">
        <f>IF(IFERROR('Blocks A'!BQ18-'Pre-1.095 (Hard Copy)'!AU18, 0)=0, " ", ('Blocks A'!BQ18-'Pre-1.095 (Hard Copy)'!AU18))</f>
        <v> </v>
      </c>
      <c r="AV18" s="1014" t="str">
        <f>IF(IFERROR('Blocks A'!BR18-'Pre-1.095 (Hard Copy)'!AV18, 0)=0, " ", ('Blocks A'!BR18-'Pre-1.095 (Hard Copy)'!AV18))</f>
        <v> </v>
      </c>
      <c r="AW18" s="1014" t="str">
        <f>IF(IFERROR('Blocks A'!BS18-'Pre-1.095 (Hard Copy)'!AW18, 0)=0, " ", ('Blocks A'!BS18-'Pre-1.095 (Hard Copy)'!AW18))</f>
        <v> </v>
      </c>
      <c r="AX18" s="1014" t="str">
        <f>IF(IFERROR('Blocks A'!BT18-'Pre-1.095 (Hard Copy)'!AX18, 0)=0, " ", ('Blocks A'!BT18-'Pre-1.095 (Hard Copy)'!AX18))</f>
        <v>-14</v>
      </c>
      <c r="AY18" s="1014" t="str">
        <f>IF(IFERROR('Blocks A'!BU18-'Pre-1.095 (Hard Copy)'!AY18, 0)=0, " ", ('Blocks A'!BU18-'Pre-1.095 (Hard Copy)'!AY18))</f>
        <v>-6</v>
      </c>
      <c r="AZ18" s="1014" t="str">
        <f>IF(IFERROR('Blocks A'!BW18-'Pre-1.095 (Hard Copy)'!AZ18, 0)=0, " ", ('Blocks A'!BW18-'Pre-1.095 (Hard Copy)'!AZ18))</f>
        <v>-68</v>
      </c>
      <c r="BA18" s="1014" t="str">
        <f>IF(IFERROR('Blocks A'!BX18-'Pre-1.095 (Hard Copy)'!BA18, 0)=0, " ", ('Blocks A'!BX18-'Pre-1.095 (Hard Copy)'!BA18))</f>
        <v>-0</v>
      </c>
      <c r="BB18" s="1014" t="str">
        <f>IF(IFERROR('Blocks A'!BY18-'Pre-1.095 (Hard Copy)'!BB18, 0)=0, " ", ('Blocks A'!BY18-'Pre-1.095 (Hard Copy)'!BB18))</f>
        <v>-30</v>
      </c>
      <c r="BC18" s="1015" t="str">
        <f>IF(IFERROR('Blocks A'!BZ18-'Pre-1.095 (Hard Copy)'!BC18, 0)=0, " ", ('Blocks A'!BZ18-'Pre-1.095 (Hard Copy)'!BC18))</f>
        <v>-0.0</v>
      </c>
      <c r="BD18" s="1014" t="str">
        <f>IF(IFERROR('Blocks A'!BV18-'Pre-1.095 (Hard Copy)'!BD18, 0)=0, " ", ('Blocks A'!BV18-'Pre-1.095 (Hard Copy)'!BD18))</f>
        <v>+2,786</v>
      </c>
      <c r="BE18" s="1014" t="str">
        <f>IF(IFERROR('Blocks A'!CB18-'Pre-1.095 (Hard Copy)'!BE18, 0)=0, " ", ('Blocks A'!CB18-'Pre-1.095 (Hard Copy)'!BE18))</f>
        <v>-40</v>
      </c>
      <c r="BF18" s="1014" t="str">
        <f>IF(IFERROR('Blocks A'!CC18-'Pre-1.095 (Hard Copy)'!BF18, 0)=0, " ", ('Blocks A'!CC18-'Pre-1.095 (Hard Copy)'!BF18))</f>
        <v>-6,222</v>
      </c>
      <c r="BG18" s="1016" t="str">
        <f>IF(IFERROR('Blocks A'!CD18-'Pre-1.095 (Hard Copy)'!BG18, 0)=0, " ", ('Blocks A'!CD18-'Pre-1.095 (Hard Copy)'!BG18))</f>
        <v>-0.0062</v>
      </c>
      <c r="BH18" s="1014" t="str">
        <f>IF(IFERROR('Blocks A'!CE18-'Pre-1.095 (Hard Copy)'!BH18, 0)=0, " ", ('Blocks A'!CE18-'Pre-1.095 (Hard Copy)'!BH18))</f>
        <v>-38</v>
      </c>
      <c r="BI18" s="1014" t="str">
        <f>IF(IFERROR('Blocks A'!CZ18-'Pre-1.095 (Hard Copy)'!BI18, 0)=0, " ", ('Blocks A'!CZ18-'Pre-1.095 (Hard Copy)'!BI18))</f>
        <v>-75</v>
      </c>
      <c r="BJ18" s="1014" t="str">
        <f>IF(IFERROR('Blocks A'!DA18-'Pre-1.095 (Hard Copy)'!BJ18, 0)=0, " ", ('Blocks A'!DA18-'Pre-1.095 (Hard Copy)'!BJ18))</f>
        <v>-20</v>
      </c>
      <c r="BK18" s="1014" t="str">
        <f>IF(IFERROR('Blocks A'!DB18-'Pre-1.095 (Hard Copy)'!BK18, 0)=0, " ", ('Blocks A'!DB18-'Pre-1.095 (Hard Copy)'!BK18))</f>
        <v>-220</v>
      </c>
      <c r="BL18" s="1014" t="str">
        <f>IF(IFERROR('Blocks A'!DC18-'Pre-1.095 (Hard Copy)'!BL18, 0)=0, " ", ('Blocks A'!DC18-'Pre-1.095 (Hard Copy)'!BL18))</f>
        <v> </v>
      </c>
      <c r="BM18" s="1014" t="str">
        <f>IF(IFERROR('Blocks A'!DD18-'Pre-1.095 (Hard Copy)'!BM18, 0)=0, " ", ('Blocks A'!DD18-'Pre-1.095 (Hard Copy)'!BM18))</f>
        <v>+10</v>
      </c>
      <c r="BN18" s="1014" t="str">
        <f>IF(IFERROR('Blocks A'!DE18-'Pre-1.095 (Hard Copy)'!BN18, 0)=0, " ", ('Blocks A'!DE18-'Pre-1.095 (Hard Copy)'!BN18))</f>
        <v> </v>
      </c>
      <c r="BO18" s="1014" t="str">
        <f>IF(IFERROR('Blocks A'!DF18-'Pre-1.095 (Hard Copy)'!BO18, 0)=0, " ", ('Blocks A'!DF18-'Pre-1.095 (Hard Copy)'!BO18))</f>
        <v>-1</v>
      </c>
      <c r="BP18" s="1014" t="str">
        <f>IF(IFERROR('Blocks A'!DG18-'Pre-1.095 (Hard Copy)'!BP18, 0)=0, " ", ('Blocks A'!DG18-'Pre-1.095 (Hard Copy)'!BP18))</f>
        <v> </v>
      </c>
      <c r="BQ18" s="1014" t="str">
        <f>IF(IFERROR('Blocks A'!DH18-'Pre-1.095 (Hard Copy)'!BQ18, 0)=0, " ", ('Blocks A'!DH18-'Pre-1.095 (Hard Copy)'!BQ18))</f>
        <v> </v>
      </c>
      <c r="BR18" s="1014" t="str">
        <f>IF(IFERROR('Blocks A'!DI18-'Pre-1.095 (Hard Copy)'!BR18, 0)=0, " ", ('Blocks A'!DI18-'Pre-1.095 (Hard Copy)'!BR18))</f>
        <v> </v>
      </c>
      <c r="BS18" s="1014" t="str">
        <f>IF(IFERROR('Blocks A'!DJ18-'Pre-1.095 (Hard Copy)'!BS18, 0)=0, " ", ('Blocks A'!DJ18-'Pre-1.095 (Hard Copy)'!BS18))</f>
        <v>-134</v>
      </c>
      <c r="BT18" s="1014" t="str">
        <f>IF(IFERROR('Blocks A'!DK18-'Pre-1.095 (Hard Copy)'!BT18, 0)=0, " ", ('Blocks A'!DK18-'Pre-1.095 (Hard Copy)'!BT18))</f>
        <v>-63</v>
      </c>
      <c r="BU18" s="1014" t="str">
        <f>IF(IFERROR('Blocks A'!DL18-'Pre-1.095 (Hard Copy)'!BU18, 0)=0, " ", ('Blocks A'!DL18-'Pre-1.095 (Hard Copy)'!BU18))</f>
        <v>-917</v>
      </c>
      <c r="BV18" s="1014" t="str">
        <f>IF(IFERROR('Blocks A'!DM18-'Pre-1.095 (Hard Copy)'!BV18, 0)=0, " ", ('Blocks A'!DM18-'Pre-1.095 (Hard Copy)'!BV18))</f>
        <v> </v>
      </c>
      <c r="BW18" s="1014" t="str">
        <f>IF(IFERROR('Blocks A'!DN18-'Pre-1.095 (Hard Copy)'!BW18, 0)=0, " ", ('Blocks A'!DN18-'Pre-1.095 (Hard Copy)'!BW18))</f>
        <v>+19</v>
      </c>
      <c r="BX18" s="1014" t="str">
        <f>IF(IFERROR('Blocks A'!DO18-'Pre-1.095 (Hard Copy)'!BX18, 0)=0, " ", ('Blocks A'!DO18-'Pre-1.095 (Hard Copy)'!BX18))</f>
        <v> </v>
      </c>
      <c r="BY18" s="1014" t="str">
        <f>IF(IFERROR('Blocks A'!DP18-'Pre-1.095 (Hard Copy)'!BY18, 0)=0, " ", ('Blocks A'!DP18-'Pre-1.095 (Hard Copy)'!BY18))</f>
        <v>-125</v>
      </c>
      <c r="BZ18" s="1014" t="str">
        <f>IF(IFERROR('Blocks A'!DQ18-'Pre-1.095 (Hard Copy)'!BZ18, 0)=0, " ", ('Blocks A'!DQ18-'Pre-1.095 (Hard Copy)'!BZ18))</f>
        <v> </v>
      </c>
      <c r="CA18" s="1014" t="str">
        <f>IF(IFERROR('Blocks A'!DR18-'Pre-1.095 (Hard Copy)'!CA18, 0)=0, " ", ('Blocks A'!DR18-'Pre-1.095 (Hard Copy)'!CA18))</f>
        <v> </v>
      </c>
      <c r="CB18" s="1014" t="str">
        <f>IF(IFERROR('Blocks A'!DS18-'Pre-1.095 (Hard Copy)'!CB18, 0)=0, " ", ('Blocks A'!DS18-'Pre-1.095 (Hard Copy)'!CB18))</f>
        <v> </v>
      </c>
      <c r="CC18" s="1014" t="str">
        <f>IF(IFERROR('Blocks A'!DT18-'Pre-1.095 (Hard Copy)'!CC18, 0)=0, " ", ('Blocks A'!DT18-'Pre-1.095 (Hard Copy)'!CC18))</f>
        <v>-306</v>
      </c>
      <c r="CD18" s="1014" t="str">
        <f>IF(IFERROR('Blocks A'!DU18-'Pre-1.095 (Hard Copy)'!CD18, 0)=0, " ", ('Blocks A'!DU18-'Pre-1.095 (Hard Copy)'!CD18))</f>
        <v>-1,220</v>
      </c>
      <c r="CE18" s="1014" t="str">
        <f>IF(IFERROR('Blocks A'!DX18-'Pre-1.095 (Hard Copy)'!CE18, 0)=0, " ", ('Blocks A'!DX18-'Pre-1.095 (Hard Copy)'!CE18))</f>
        <v>-2,952</v>
      </c>
      <c r="CF18" s="1014" t="str">
        <f>IF(IFERROR('Blocks A'!DY18-'Pre-1.095 (Hard Copy)'!CF18, 0)=0, " ", ('Blocks A'!DY18-'Pre-1.095 (Hard Copy)'!CF18))</f>
        <v>-459,155</v>
      </c>
      <c r="CG18" s="1016" t="str">
        <f>IF(IFERROR('Blocks A'!DZ18-'Pre-1.095 (Hard Copy)'!CG18, 0)=0, " ", ('Blocks A'!DZ18-'Pre-1.095 (Hard Copy)'!CG18))</f>
        <v>-0.4592</v>
      </c>
      <c r="CH18" s="1015" t="str">
        <f>IF(IFERROR('Blocks A'!DV18-'Pre-1.095 (Hard Copy)'!CH18, 0)=0, " ", ('Blocks A'!DV18-'Pre-1.095 (Hard Copy)'!CH18))</f>
        <v>-32.0</v>
      </c>
      <c r="CI18" s="1015" t="str">
        <f>IF(IFERROR('Blocks A'!DW18-'Pre-1.095 (Hard Copy)'!CI18, 0)=0, " ", ('Blocks A'!DW18-'Pre-1.095 (Hard Copy)'!CI18))</f>
        <v>-451.2</v>
      </c>
      <c r="CJ18" s="1014" t="str">
        <f>IF(IFERROR('Blocks A'!EA18-'Pre-1.095 (Hard Copy)'!CJ18, 0)=0, " ", ('Blocks A'!EA18-'Pre-1.095 (Hard Copy)'!CJ18))</f>
        <v>-2,992</v>
      </c>
      <c r="CK18" s="1017" t="str">
        <f>IF(IFERROR('Blocks A'!EB18-'Pre-1.095 (Hard Copy)'!CK18, 0)=0, " ", ('Blocks A'!EB18-'Pre-1.095 (Hard Copy)'!CK18))</f>
        <v>-49.86</v>
      </c>
      <c r="CL18" s="1017" t="str">
        <f>IF(IFERROR('Blocks A'!EC18-'Pre-1.095 (Hard Copy)'!CL18, 0)=0, " ", ('Blocks A'!EC18-'Pre-1.095 (Hard Copy)'!CL18))</f>
        <v>-0.83</v>
      </c>
      <c r="CM18" s="1017" t="str">
        <f>IF(IFERROR('Blocks A'!EH18-'Pre-1.095 (Hard Copy)'!CM18, 0)=0, " ", ('Blocks A'!EH18-'Pre-1.095 (Hard Copy)'!CM18))</f>
        <v>-0.03</v>
      </c>
      <c r="CN18" s="1014" t="str">
        <f>IF(IFERROR('Blocks A'!ED18-'Pre-1.095 (Hard Copy)'!CN18, 0)=0, " ", ('Blocks A'!ED18-'Pre-1.095 (Hard Copy)'!CN18))</f>
        <v>-465,377</v>
      </c>
      <c r="CO18" s="1017" t="str">
        <f>IF(IFERROR('Blocks A'!EE18-'Pre-1.095 (Hard Copy)'!CO18, 0)=0, " ", ('Blocks A'!EE18-'Pre-1.095 (Hard Copy)'!CO18))</f>
        <v>-465.38</v>
      </c>
      <c r="CP18" s="1017" t="str">
        <f>IF(IFERROR('Blocks A'!EF18-'Pre-1.095 (Hard Copy)'!CP18, 0)=0, " ", ('Blocks A'!EF18-'Pre-1.095 (Hard Copy)'!CP18))</f>
        <v>-0.47</v>
      </c>
      <c r="CQ18" s="1016" t="str">
        <f>IF(IFERROR('Blocks A'!EG18-'Pre-1.095 (Hard Copy)'!CQ18, 0)=0, " ", ('Blocks A'!EG18-'Pre-1.095 (Hard Copy)'!CQ18))</f>
        <v>-0.4654</v>
      </c>
      <c r="CR18" s="1018" t="s">
        <v>12</v>
      </c>
    </row>
    <row r="19">
      <c r="A19" s="997" t="s">
        <v>895</v>
      </c>
      <c r="B19" s="1013" t="s">
        <v>921</v>
      </c>
      <c r="C19" s="969" t="s">
        <v>886</v>
      </c>
      <c r="D19" s="969">
        <v>1.0</v>
      </c>
      <c r="E19" s="969">
        <v>1.0</v>
      </c>
      <c r="F19" s="969">
        <v>2.0</v>
      </c>
      <c r="G19" s="1014" t="str">
        <f>IF(IFERROR('Blocks A'!G19-'Pre-1.095 (Hard Copy)'!G19, 0)=0, " ", ('Blocks A'!G19-'Pre-1.095 (Hard Copy)'!G19))</f>
        <v> </v>
      </c>
      <c r="H19" s="1014" t="str">
        <f>IF(IFERROR('Blocks A'!H19-'Pre-1.095 (Hard Copy)'!H19, 0)=0, " ", ('Blocks A'!H19-'Pre-1.095 (Hard Copy)'!H19))</f>
        <v> </v>
      </c>
      <c r="I19" s="1014" t="str">
        <f>IF(IFERROR('Blocks A'!I19-'Pre-1.095 (Hard Copy)'!I19, 0)=0, " ", ('Blocks A'!I19-'Pre-1.095 (Hard Copy)'!I19))</f>
        <v> </v>
      </c>
      <c r="J19" s="1014" t="str">
        <f>IF(IFERROR('Blocks A'!J19-'Pre-1.095 (Hard Copy)'!J19, 0)=0, " ", ('Blocks A'!J19-'Pre-1.095 (Hard Copy)'!J19))</f>
        <v> </v>
      </c>
      <c r="K19" s="1014" t="str">
        <f>IF(IFERROR('Blocks A'!K19-'Pre-1.095 (Hard Copy)'!K19, 0)=0, " ", ('Blocks A'!K19-'Pre-1.095 (Hard Copy)'!K19))</f>
        <v> </v>
      </c>
      <c r="L19" s="1014" t="str">
        <f>IF(IFERROR('Blocks A'!L19-'Pre-1.095 (Hard Copy)'!L19, 0)=0, " ", ('Blocks A'!L19-'Pre-1.095 (Hard Copy)'!L19))</f>
        <v> </v>
      </c>
      <c r="M19" s="1014" t="str">
        <f>IF(IFERROR('Blocks A'!N19-'Pre-1.095 (Hard Copy)'!M19, 0)=0, " ", ('Blocks A'!N19-'Pre-1.095 (Hard Copy)'!M19))</f>
        <v> </v>
      </c>
      <c r="N19" s="1014" t="str">
        <f>IF(IFERROR('Blocks A'!O19-'Pre-1.095 (Hard Copy)'!N19, 0)=0, " ", ('Blocks A'!O19-'Pre-1.095 (Hard Copy)'!N19))</f>
        <v>+2,800,000</v>
      </c>
      <c r="O19" s="1014" t="str">
        <f>IF(IFERROR('Blocks A'!P19-'Pre-1.095 (Hard Copy)'!O19, 0)=0, " ", ('Blocks A'!P19-'Pre-1.095 (Hard Copy)'!O19))</f>
        <v> </v>
      </c>
      <c r="P19" s="1014" t="str">
        <f>IF(IFERROR('Blocks A'!Q19-'Pre-1.095 (Hard Copy)'!P19, 0)=0, " ", ('Blocks A'!Q19-'Pre-1.095 (Hard Copy)'!P19))</f>
        <v> </v>
      </c>
      <c r="Q19" s="1014" t="str">
        <f>IF(IFERROR('Blocks A'!R19-'Pre-1.095 (Hard Copy)'!Q19, 0)=0, " ", ('Blocks A'!R19-'Pre-1.095 (Hard Copy)'!Q19))</f>
        <v> </v>
      </c>
      <c r="R19" s="1014" t="str">
        <f>IF(IFERROR('Blocks A'!S19-'Pre-1.095 (Hard Copy)'!R19, 0)=0, " ", ('Blocks A'!S19-'Pre-1.095 (Hard Copy)'!R19))</f>
        <v> </v>
      </c>
      <c r="S19" s="1014" t="str">
        <f>IF(IFERROR('Blocks A'!T19-'Pre-1.095 (Hard Copy)'!S19, 0)=0, " ", ('Blocks A'!T19-'Pre-1.095 (Hard Copy)'!S19))</f>
        <v> </v>
      </c>
      <c r="T19" s="1014" t="str">
        <f>IF(IFERROR('Blocks A'!M19-'Pre-1.095 (Hard Copy)'!T19, 0)=0, " ", ('Blocks A'!M19-'Pre-1.095 (Hard Copy)'!T19))</f>
        <v> </v>
      </c>
      <c r="U19" s="1014" t="str">
        <f>IF(IFERROR('Blocks A'!U19-'Pre-1.095 (Hard Copy)'!U19, 0)=0, " ", ('Blocks A'!U19-'Pre-1.095 (Hard Copy)'!U19))</f>
        <v>+188,000</v>
      </c>
      <c r="V19" s="1014" t="str">
        <f>IF(IFERROR('Blocks A'!V19-'Pre-1.095 (Hard Copy)'!V19, 0)=0, " ", ('Blocks A'!V19-'Pre-1.095 (Hard Copy)'!V19))</f>
        <v> </v>
      </c>
      <c r="W19" s="1014" t="str">
        <f>IF(IFERROR('Blocks A'!W19-'Pre-1.095 (Hard Copy)'!W19, 0)=0, " ", ('Blocks A'!W19-'Pre-1.095 (Hard Copy)'!W19))</f>
        <v> </v>
      </c>
      <c r="X19" s="1014" t="str">
        <f>IF(IFERROR('Blocks A'!X19-'Pre-1.095 (Hard Copy)'!X19, 0)=0, " ", ('Blocks A'!X19-'Pre-1.095 (Hard Copy)'!X19))</f>
        <v> </v>
      </c>
      <c r="Y19" s="1014" t="str">
        <f>IF(IFERROR('Blocks A'!AC19-'Pre-1.095 (Hard Copy)'!Y19, 0)=0, " ", ('Blocks A'!AC19-'Pre-1.095 (Hard Copy)'!Y19))</f>
        <v> </v>
      </c>
      <c r="Z19" s="1014" t="str">
        <f>IF(IFERROR('Blocks A'!Y19-'Pre-1.095 (Hard Copy)'!Z19, 0)=0, " ", ('Blocks A'!Y19-'Pre-1.095 (Hard Copy)'!Z19))</f>
        <v> </v>
      </c>
      <c r="AA19" s="1014" t="str">
        <f>IF(IFERROR('Blocks A'!Z19-'Pre-1.095 (Hard Copy)'!AA19, 0)=0, " ", ('Blocks A'!Z19-'Pre-1.095 (Hard Copy)'!AA19))</f>
        <v> </v>
      </c>
      <c r="AB19" s="1014" t="str">
        <f>IF(IFERROR('Blocks A'!AA19-'Pre-1.095 (Hard Copy)'!AB19, 0)=0, " ", ('Blocks A'!AA19-'Pre-1.095 (Hard Copy)'!AB19))</f>
        <v> </v>
      </c>
      <c r="AC19" s="1014" t="str">
        <f>IF(IFERROR('Blocks A'!AB19-'Pre-1.095 (Hard Copy)'!AC19, 0)=0, " ", ('Blocks A'!AB19-'Pre-1.095 (Hard Copy)'!AC19))</f>
        <v> </v>
      </c>
      <c r="AD19" s="1014" t="str">
        <f>IF(IFERROR('Blocks A'!AY19-'Pre-1.095 (Hard Copy)'!AD19, 0)=0, " ", ('Blocks A'!AY19-'Pre-1.095 (Hard Copy)'!AD19))</f>
        <v> </v>
      </c>
      <c r="AE19" s="1014" t="str">
        <f>IF(IFERROR('Blocks A'!AZ19-'Pre-1.095 (Hard Copy)'!AE19, 0)=0, " ", ('Blocks A'!AZ19-'Pre-1.095 (Hard Copy)'!AE19))</f>
        <v> </v>
      </c>
      <c r="AF19" s="1014" t="str">
        <f>IF(IFERROR('Blocks A'!BA19-'Pre-1.095 (Hard Copy)'!AF19, 0)=0, " ", ('Blocks A'!BA19-'Pre-1.095 (Hard Copy)'!AF19))</f>
        <v> </v>
      </c>
      <c r="AG19" s="1014" t="str">
        <f>IF(IFERROR('Blocks A'!BB19-'Pre-1.095 (Hard Copy)'!AG19, 0)=0, " ", ('Blocks A'!BB19-'Pre-1.095 (Hard Copy)'!AG19))</f>
        <v> </v>
      </c>
      <c r="AH19" s="1014" t="str">
        <f>IF(IFERROR('Blocks A'!BC19-'Pre-1.095 (Hard Copy)'!AH19, 0)=0, " ", ('Blocks A'!BC19-'Pre-1.095 (Hard Copy)'!AH19))</f>
        <v> </v>
      </c>
      <c r="AI19" s="1014" t="str">
        <f>IF(IFERROR('Blocks A'!BJ19-'Pre-1.095 (Hard Copy)'!AI19, 0)=0, " ", ('Blocks A'!BJ19-'Pre-1.095 (Hard Copy)'!AI19))</f>
        <v> </v>
      </c>
      <c r="AJ19" s="1014" t="str">
        <f>IF(IFERROR('Blocks A'!BD19-'Pre-1.095 (Hard Copy)'!AJ19, 0)=0, " ", ('Blocks A'!BD19-'Pre-1.095 (Hard Copy)'!AJ19))</f>
        <v> </v>
      </c>
      <c r="AK19" s="1014" t="str">
        <f>IF(IFERROR('Blocks A'!BE19-'Pre-1.095 (Hard Copy)'!AK19, 0)=0, " ", ('Blocks A'!BE19-'Pre-1.095 (Hard Copy)'!AK19))</f>
        <v> </v>
      </c>
      <c r="AL19" s="1014" t="str">
        <f>IF(IFERROR('Blocks A'!BF19-'Pre-1.095 (Hard Copy)'!AL19, 0)=0, " ", ('Blocks A'!BF19-'Pre-1.095 (Hard Copy)'!AL19))</f>
        <v> </v>
      </c>
      <c r="AM19" s="1014" t="str">
        <f>IF(IFERROR('Blocks A'!BG19-'Pre-1.095 (Hard Copy)'!AM19, 0)=0, " ", ('Blocks A'!BG19-'Pre-1.095 (Hard Copy)'!AM19))</f>
        <v> </v>
      </c>
      <c r="AN19" s="1014" t="str">
        <f>IF(IFERROR('Blocks A'!BH19-'Pre-1.095 (Hard Copy)'!AN19, 0)=0, " ", ('Blocks A'!BH19-'Pre-1.095 (Hard Copy)'!AN19))</f>
        <v> </v>
      </c>
      <c r="AO19" s="1014" t="str">
        <f>IF(IFERROR('Blocks A'!BI19-'Pre-1.095 (Hard Copy)'!AO19, 0)=0, " ", ('Blocks A'!BI19-'Pre-1.095 (Hard Copy)'!AO19))</f>
        <v> </v>
      </c>
      <c r="AP19" s="1014" t="str">
        <f>IF(IFERROR('Blocks A'!BK19-'Pre-1.095 (Hard Copy)'!AP19, 0)=0, " ", ('Blocks A'!BK19-'Pre-1.095 (Hard Copy)'!AP19))</f>
        <v> </v>
      </c>
      <c r="AQ19" s="1014" t="str">
        <f>IF(IFERROR('Blocks A'!BL19-'Pre-1.095 (Hard Copy)'!AQ19, 0)=0, " ", ('Blocks A'!BL19-'Pre-1.095 (Hard Copy)'!AQ19))</f>
        <v> </v>
      </c>
      <c r="AR19" s="1014" t="str">
        <f>IF(IFERROR('Blocks A'!BM19-'Pre-1.095 (Hard Copy)'!AR19, 0)=0, " ", ('Blocks A'!BM19-'Pre-1.095 (Hard Copy)'!AR19))</f>
        <v> </v>
      </c>
      <c r="AS19" s="1014" t="str">
        <f>IF(IFERROR('Blocks A'!BO19-'Pre-1.095 (Hard Copy)'!AS19, 0)=0, " ", ('Blocks A'!BO19-'Pre-1.095 (Hard Copy)'!AS19))</f>
        <v> </v>
      </c>
      <c r="AT19" s="1014" t="str">
        <f>IF(IFERROR('Blocks A'!BP19-'Pre-1.095 (Hard Copy)'!AT19, 0)=0, " ", ('Blocks A'!BP19-'Pre-1.095 (Hard Copy)'!AT19))</f>
        <v> </v>
      </c>
      <c r="AU19" s="1014" t="str">
        <f>IF(IFERROR('Blocks A'!BQ19-'Pre-1.095 (Hard Copy)'!AU19, 0)=0, " ", ('Blocks A'!BQ19-'Pre-1.095 (Hard Copy)'!AU19))</f>
        <v> </v>
      </c>
      <c r="AV19" s="1014" t="str">
        <f>IF(IFERROR('Blocks A'!BR19-'Pre-1.095 (Hard Copy)'!AV19, 0)=0, " ", ('Blocks A'!BR19-'Pre-1.095 (Hard Copy)'!AV19))</f>
        <v> </v>
      </c>
      <c r="AW19" s="1014" t="str">
        <f>IF(IFERROR('Blocks A'!BS19-'Pre-1.095 (Hard Copy)'!AW19, 0)=0, " ", ('Blocks A'!BS19-'Pre-1.095 (Hard Copy)'!AW19))</f>
        <v> </v>
      </c>
      <c r="AX19" s="1014" t="str">
        <f>IF(IFERROR('Blocks A'!BT19-'Pre-1.095 (Hard Copy)'!AX19, 0)=0, " ", ('Blocks A'!BT19-'Pre-1.095 (Hard Copy)'!AX19))</f>
        <v> </v>
      </c>
      <c r="AY19" s="1014" t="str">
        <f>IF(IFERROR('Blocks A'!BU19-'Pre-1.095 (Hard Copy)'!AY19, 0)=0, " ", ('Blocks A'!BU19-'Pre-1.095 (Hard Copy)'!AY19))</f>
        <v> </v>
      </c>
      <c r="AZ19" s="1014" t="str">
        <f>IF(IFERROR('Blocks A'!BW19-'Pre-1.095 (Hard Copy)'!AZ19, 0)=0, " ", ('Blocks A'!BW19-'Pre-1.095 (Hard Copy)'!AZ19))</f>
        <v> </v>
      </c>
      <c r="BA19" s="1014" t="str">
        <f>IF(IFERROR('Blocks A'!BX19-'Pre-1.095 (Hard Copy)'!BA19, 0)=0, " ", ('Blocks A'!BX19-'Pre-1.095 (Hard Copy)'!BA19))</f>
        <v>+0</v>
      </c>
      <c r="BB19" s="1014" t="str">
        <f>IF(IFERROR('Blocks A'!BY19-'Pre-1.095 (Hard Copy)'!BB19, 0)=0, " ", ('Blocks A'!BY19-'Pre-1.095 (Hard Copy)'!BB19))</f>
        <v> </v>
      </c>
      <c r="BC19" s="1015" t="str">
        <f>IF(IFERROR('Blocks A'!BZ19-'Pre-1.095 (Hard Copy)'!BC19, 0)=0, " ", ('Blocks A'!BZ19-'Pre-1.095 (Hard Copy)'!BC19))</f>
        <v>-0.0</v>
      </c>
      <c r="BD19" s="1014" t="str">
        <f>IF(IFERROR('Blocks A'!BV19-'Pre-1.095 (Hard Copy)'!BD19, 0)=0, " ", ('Blocks A'!BV19-'Pre-1.095 (Hard Copy)'!BD19))</f>
        <v>+43</v>
      </c>
      <c r="BE19" s="1014" t="str">
        <f>IF(IFERROR('Blocks A'!CB19-'Pre-1.095 (Hard Copy)'!BE19, 0)=0, " ", ('Blocks A'!CB19-'Pre-1.095 (Hard Copy)'!BE19))</f>
        <v>-360</v>
      </c>
      <c r="BF19" s="1014" t="str">
        <f>IF(IFERROR('Blocks A'!CC19-'Pre-1.095 (Hard Copy)'!BF19, 0)=0, " ", ('Blocks A'!CC19-'Pre-1.095 (Hard Copy)'!BF19))</f>
        <v>-56,000</v>
      </c>
      <c r="BG19" s="1016" t="str">
        <f>IF(IFERROR('Blocks A'!CD19-'Pre-1.095 (Hard Copy)'!BG19, 0)=0, " ", ('Blocks A'!CD19-'Pre-1.095 (Hard Copy)'!BG19))</f>
        <v>-0.0560</v>
      </c>
      <c r="BH19" s="1014" t="str">
        <f>IF(IFERROR('Blocks A'!CE19-'Pre-1.095 (Hard Copy)'!BH19, 0)=0, " ", ('Blocks A'!CE19-'Pre-1.095 (Hard Copy)'!BH19))</f>
        <v> </v>
      </c>
      <c r="BI19" s="1014" t="str">
        <f>IF(IFERROR('Blocks A'!CZ19-'Pre-1.095 (Hard Copy)'!BI19, 0)=0, " ", ('Blocks A'!CZ19-'Pre-1.095 (Hard Copy)'!BI19))</f>
        <v>+35</v>
      </c>
      <c r="BJ19" s="1014" t="str">
        <f>IF(IFERROR('Blocks A'!DA19-'Pre-1.095 (Hard Copy)'!BJ19, 0)=0, " ", ('Blocks A'!DA19-'Pre-1.095 (Hard Copy)'!BJ19))</f>
        <v> </v>
      </c>
      <c r="BK19" s="1014" t="str">
        <f>IF(IFERROR('Blocks A'!DB19-'Pre-1.095 (Hard Copy)'!BK19, 0)=0, " ", ('Blocks A'!DB19-'Pre-1.095 (Hard Copy)'!BK19))</f>
        <v> </v>
      </c>
      <c r="BL19" s="1014" t="str">
        <f>IF(IFERROR('Blocks A'!DC19-'Pre-1.095 (Hard Copy)'!BL19, 0)=0, " ", ('Blocks A'!DC19-'Pre-1.095 (Hard Copy)'!BL19))</f>
        <v> </v>
      </c>
      <c r="BM19" s="1014" t="str">
        <f>IF(IFERROR('Blocks A'!DD19-'Pre-1.095 (Hard Copy)'!BM19, 0)=0, " ", ('Blocks A'!DD19-'Pre-1.095 (Hard Copy)'!BM19))</f>
        <v> </v>
      </c>
      <c r="BN19" s="1014" t="str">
        <f>IF(IFERROR('Blocks A'!DE19-'Pre-1.095 (Hard Copy)'!BN19, 0)=0, " ", ('Blocks A'!DE19-'Pre-1.095 (Hard Copy)'!BN19))</f>
        <v> </v>
      </c>
      <c r="BO19" s="1014" t="str">
        <f>IF(IFERROR('Blocks A'!DF19-'Pre-1.095 (Hard Copy)'!BO19, 0)=0, " ", ('Blocks A'!DF19-'Pre-1.095 (Hard Copy)'!BO19))</f>
        <v> </v>
      </c>
      <c r="BP19" s="1014" t="str">
        <f>IF(IFERROR('Blocks A'!DG19-'Pre-1.095 (Hard Copy)'!BP19, 0)=0, " ", ('Blocks A'!DG19-'Pre-1.095 (Hard Copy)'!BP19))</f>
        <v> </v>
      </c>
      <c r="BQ19" s="1014" t="str">
        <f>IF(IFERROR('Blocks A'!DH19-'Pre-1.095 (Hard Copy)'!BQ19, 0)=0, " ", ('Blocks A'!DH19-'Pre-1.095 (Hard Copy)'!BQ19))</f>
        <v> </v>
      </c>
      <c r="BR19" s="1014" t="str">
        <f>IF(IFERROR('Blocks A'!DI19-'Pre-1.095 (Hard Copy)'!BR19, 0)=0, " ", ('Blocks A'!DI19-'Pre-1.095 (Hard Copy)'!BR19))</f>
        <v> </v>
      </c>
      <c r="BS19" s="1014" t="str">
        <f>IF(IFERROR('Blocks A'!DJ19-'Pre-1.095 (Hard Copy)'!BS19, 0)=0, " ", ('Blocks A'!DJ19-'Pre-1.095 (Hard Copy)'!BS19))</f>
        <v>+62</v>
      </c>
      <c r="BT19" s="1014" t="str">
        <f>IF(IFERROR('Blocks A'!DK19-'Pre-1.095 (Hard Copy)'!BT19, 0)=0, " ", ('Blocks A'!DK19-'Pre-1.095 (Hard Copy)'!BT19))</f>
        <v> </v>
      </c>
      <c r="BU19" s="1014" t="str">
        <f>IF(IFERROR('Blocks A'!DL19-'Pre-1.095 (Hard Copy)'!BU19, 0)=0, " ", ('Blocks A'!DL19-'Pre-1.095 (Hard Copy)'!BU19))</f>
        <v>+0</v>
      </c>
      <c r="BV19" s="1014" t="str">
        <f>IF(IFERROR('Blocks A'!DM19-'Pre-1.095 (Hard Copy)'!BV19, 0)=0, " ", ('Blocks A'!DM19-'Pre-1.095 (Hard Copy)'!BV19))</f>
        <v> </v>
      </c>
      <c r="BW19" s="1014" t="str">
        <f>IF(IFERROR('Blocks A'!DN19-'Pre-1.095 (Hard Copy)'!BW19, 0)=0, " ", ('Blocks A'!DN19-'Pre-1.095 (Hard Copy)'!BW19))</f>
        <v> </v>
      </c>
      <c r="BX19" s="1014" t="str">
        <f>IF(IFERROR('Blocks A'!DO19-'Pre-1.095 (Hard Copy)'!BX19, 0)=0, " ", ('Blocks A'!DO19-'Pre-1.095 (Hard Copy)'!BX19))</f>
        <v> </v>
      </c>
      <c r="BY19" s="1014" t="str">
        <f>IF(IFERROR('Blocks A'!DP19-'Pre-1.095 (Hard Copy)'!BY19, 0)=0, " ", ('Blocks A'!DP19-'Pre-1.095 (Hard Copy)'!BY19))</f>
        <v> </v>
      </c>
      <c r="BZ19" s="1014" t="str">
        <f>IF(IFERROR('Blocks A'!DQ19-'Pre-1.095 (Hard Copy)'!BZ19, 0)=0, " ", ('Blocks A'!DQ19-'Pre-1.095 (Hard Copy)'!BZ19))</f>
        <v> </v>
      </c>
      <c r="CA19" s="1014" t="str">
        <f>IF(IFERROR('Blocks A'!DR19-'Pre-1.095 (Hard Copy)'!CA19, 0)=0, " ", ('Blocks A'!DR19-'Pre-1.095 (Hard Copy)'!CA19))</f>
        <v> </v>
      </c>
      <c r="CB19" s="1014" t="str">
        <f>IF(IFERROR('Blocks A'!DS19-'Pre-1.095 (Hard Copy)'!CB19, 0)=0, " ", ('Blocks A'!DS19-'Pre-1.095 (Hard Copy)'!CB19))</f>
        <v> </v>
      </c>
      <c r="CC19" s="1014" t="str">
        <f>IF(IFERROR('Blocks A'!DT19-'Pre-1.095 (Hard Copy)'!CC19, 0)=0, " ", ('Blocks A'!DT19-'Pre-1.095 (Hard Copy)'!CC19))</f>
        <v>+35</v>
      </c>
      <c r="CD19" s="1014" t="str">
        <f>IF(IFERROR('Blocks A'!DU19-'Pre-1.095 (Hard Copy)'!CD19, 0)=0, " ", ('Blocks A'!DU19-'Pre-1.095 (Hard Copy)'!CD19))</f>
        <v>+62</v>
      </c>
      <c r="CE19" s="1014" t="str">
        <f>IF(IFERROR('Blocks A'!DX19-'Pre-1.095 (Hard Copy)'!CE19, 0)=0, " ", ('Blocks A'!DX19-'Pre-1.095 (Hard Copy)'!CE19))</f>
        <v>+2</v>
      </c>
      <c r="CF19" s="1014" t="str">
        <f>IF(IFERROR('Blocks A'!DY19-'Pre-1.095 (Hard Copy)'!CF19, 0)=0, " ", ('Blocks A'!DY19-'Pre-1.095 (Hard Copy)'!CF19))</f>
        <v>+374</v>
      </c>
      <c r="CG19" s="1016" t="str">
        <f>IF(IFERROR('Blocks A'!DZ19-'Pre-1.095 (Hard Copy)'!CG19, 0)=0, " ", ('Blocks A'!DZ19-'Pre-1.095 (Hard Copy)'!CG19))</f>
        <v>+0.0004</v>
      </c>
      <c r="CH19" s="1015" t="str">
        <f>IF(IFERROR('Blocks A'!DV19-'Pre-1.095 (Hard Copy)'!CH19, 0)=0, " ", ('Blocks A'!DV19-'Pre-1.095 (Hard Copy)'!CH19))</f>
        <v>+4.4</v>
      </c>
      <c r="CI19" s="1015" t="str">
        <f>IF(IFERROR('Blocks A'!DW19-'Pre-1.095 (Hard Copy)'!CI19, 0)=0, " ", ('Blocks A'!DW19-'Pre-1.095 (Hard Copy)'!CI19))</f>
        <v>+23.1</v>
      </c>
      <c r="CJ19" s="1014" t="str">
        <f>IF(IFERROR('Blocks A'!EA19-'Pre-1.095 (Hard Copy)'!CJ19, 0)=0, " ", ('Blocks A'!EA19-'Pre-1.095 (Hard Copy)'!CJ19))</f>
        <v>-358</v>
      </c>
      <c r="CK19" s="1017" t="str">
        <f>IF(IFERROR('Blocks A'!EB19-'Pre-1.095 (Hard Copy)'!CK19, 0)=0, " ", ('Blocks A'!EB19-'Pre-1.095 (Hard Copy)'!CK19))</f>
        <v>-5.96</v>
      </c>
      <c r="CL19" s="1017" t="str">
        <f>IF(IFERROR('Blocks A'!EC19-'Pre-1.095 (Hard Copy)'!CL19, 0)=0, " ", ('Blocks A'!EC19-'Pre-1.095 (Hard Copy)'!CL19))</f>
        <v>-0.10</v>
      </c>
      <c r="CM19" s="1017" t="str">
        <f>IF(IFERROR('Blocks A'!EH19-'Pre-1.095 (Hard Copy)'!CM19, 0)=0, " ", ('Blocks A'!EH19-'Pre-1.095 (Hard Copy)'!CM19))</f>
        <v>-0.00</v>
      </c>
      <c r="CN19" s="1014" t="str">
        <f>IF(IFERROR('Blocks A'!ED19-'Pre-1.095 (Hard Copy)'!CN19, 0)=0, " ", ('Blocks A'!ED19-'Pre-1.095 (Hard Copy)'!CN19))</f>
        <v>-55,626</v>
      </c>
      <c r="CO19" s="1017" t="str">
        <f>IF(IFERROR('Blocks A'!EE19-'Pre-1.095 (Hard Copy)'!CO19, 0)=0, " ", ('Blocks A'!EE19-'Pre-1.095 (Hard Copy)'!CO19))</f>
        <v>-55.63</v>
      </c>
      <c r="CP19" s="1017" t="str">
        <f>IF(IFERROR('Blocks A'!EF19-'Pre-1.095 (Hard Copy)'!CP19, 0)=0, " ", ('Blocks A'!EF19-'Pre-1.095 (Hard Copy)'!CP19))</f>
        <v>-0.06</v>
      </c>
      <c r="CQ19" s="1016" t="str">
        <f>IF(IFERROR('Blocks A'!EG19-'Pre-1.095 (Hard Copy)'!CQ19, 0)=0, " ", ('Blocks A'!EG19-'Pre-1.095 (Hard Copy)'!CQ19))</f>
        <v>-0.0556</v>
      </c>
      <c r="CR19" s="1018">
        <v>1064.0</v>
      </c>
    </row>
    <row r="20">
      <c r="B20" s="1013" t="s">
        <v>921</v>
      </c>
      <c r="C20" s="969" t="s">
        <v>885</v>
      </c>
      <c r="D20" s="969">
        <v>1.0</v>
      </c>
      <c r="E20" s="969">
        <v>1.0</v>
      </c>
      <c r="F20" s="969">
        <v>2.0</v>
      </c>
      <c r="G20" s="1014" t="str">
        <f>IF(IFERROR('Blocks A'!G20-'Pre-1.095 (Hard Copy)'!G20, 0)=0, " ", ('Blocks A'!G20-'Pre-1.095 (Hard Copy)'!G20))</f>
        <v> </v>
      </c>
      <c r="H20" s="1014" t="str">
        <f>IF(IFERROR('Blocks A'!H20-'Pre-1.095 (Hard Copy)'!H20, 0)=0, " ", ('Blocks A'!H20-'Pre-1.095 (Hard Copy)'!H20))</f>
        <v> </v>
      </c>
      <c r="I20" s="1014" t="str">
        <f>IF(IFERROR('Blocks A'!I20-'Pre-1.095 (Hard Copy)'!I20, 0)=0, " ", ('Blocks A'!I20-'Pre-1.095 (Hard Copy)'!I20))</f>
        <v> </v>
      </c>
      <c r="J20" s="1014" t="str">
        <f>IF(IFERROR('Blocks A'!J20-'Pre-1.095 (Hard Copy)'!J20, 0)=0, " ", ('Blocks A'!J20-'Pre-1.095 (Hard Copy)'!J20))</f>
        <v> </v>
      </c>
      <c r="K20" s="1014" t="str">
        <f>IF(IFERROR('Blocks A'!K20-'Pre-1.095 (Hard Copy)'!K20, 0)=0, " ", ('Blocks A'!K20-'Pre-1.095 (Hard Copy)'!K20))</f>
        <v> </v>
      </c>
      <c r="L20" s="1014" t="str">
        <f>IF(IFERROR('Blocks A'!L20-'Pre-1.095 (Hard Copy)'!L20, 0)=0, " ", ('Blocks A'!L20-'Pre-1.095 (Hard Copy)'!L20))</f>
        <v> </v>
      </c>
      <c r="M20" s="1014" t="str">
        <f>IF(IFERROR('Blocks A'!N20-'Pre-1.095 (Hard Copy)'!M20, 0)=0, " ", ('Blocks A'!N20-'Pre-1.095 (Hard Copy)'!M20))</f>
        <v> </v>
      </c>
      <c r="N20" s="1014" t="str">
        <f>IF(IFERROR('Blocks A'!O20-'Pre-1.095 (Hard Copy)'!N20, 0)=0, " ", ('Blocks A'!O20-'Pre-1.095 (Hard Copy)'!N20))</f>
        <v>+167,400</v>
      </c>
      <c r="O20" s="1014" t="str">
        <f>IF(IFERROR('Blocks A'!P20-'Pre-1.095 (Hard Copy)'!O20, 0)=0, " ", ('Blocks A'!P20-'Pre-1.095 (Hard Copy)'!O20))</f>
        <v> </v>
      </c>
      <c r="P20" s="1014" t="str">
        <f>IF(IFERROR('Blocks A'!Q20-'Pre-1.095 (Hard Copy)'!P20, 0)=0, " ", ('Blocks A'!Q20-'Pre-1.095 (Hard Copy)'!P20))</f>
        <v> </v>
      </c>
      <c r="Q20" s="1014" t="str">
        <f>IF(IFERROR('Blocks A'!R20-'Pre-1.095 (Hard Copy)'!Q20, 0)=0, " ", ('Blocks A'!R20-'Pre-1.095 (Hard Copy)'!Q20))</f>
        <v> </v>
      </c>
      <c r="R20" s="1014" t="str">
        <f>IF(IFERROR('Blocks A'!S20-'Pre-1.095 (Hard Copy)'!R20, 0)=0, " ", ('Blocks A'!S20-'Pre-1.095 (Hard Copy)'!R20))</f>
        <v> </v>
      </c>
      <c r="S20" s="1014" t="str">
        <f>IF(IFERROR('Blocks A'!T20-'Pre-1.095 (Hard Copy)'!S20, 0)=0, " ", ('Blocks A'!T20-'Pre-1.095 (Hard Copy)'!S20))</f>
        <v> </v>
      </c>
      <c r="T20" s="1014" t="str">
        <f>IF(IFERROR('Blocks A'!M20-'Pre-1.095 (Hard Copy)'!T20, 0)=0, " ", ('Blocks A'!M20-'Pre-1.095 (Hard Copy)'!T20))</f>
        <v> </v>
      </c>
      <c r="U20" s="1014" t="str">
        <f>IF(IFERROR('Blocks A'!U20-'Pre-1.095 (Hard Copy)'!U20, 0)=0, " ", ('Blocks A'!U20-'Pre-1.095 (Hard Copy)'!U20))</f>
        <v> </v>
      </c>
      <c r="V20" s="1014" t="str">
        <f>IF(IFERROR('Blocks A'!V20-'Pre-1.095 (Hard Copy)'!V20, 0)=0, " ", ('Blocks A'!V20-'Pre-1.095 (Hard Copy)'!V20))</f>
        <v> </v>
      </c>
      <c r="W20" s="1014" t="str">
        <f>IF(IFERROR('Blocks A'!W20-'Pre-1.095 (Hard Copy)'!W20, 0)=0, " ", ('Blocks A'!W20-'Pre-1.095 (Hard Copy)'!W20))</f>
        <v> </v>
      </c>
      <c r="X20" s="1014" t="str">
        <f>IF(IFERROR('Blocks A'!X20-'Pre-1.095 (Hard Copy)'!X20, 0)=0, " ", ('Blocks A'!X20-'Pre-1.095 (Hard Copy)'!X20))</f>
        <v> </v>
      </c>
      <c r="Y20" s="1014" t="str">
        <f>IF(IFERROR('Blocks A'!AC20-'Pre-1.095 (Hard Copy)'!Y20, 0)=0, " ", ('Blocks A'!AC20-'Pre-1.095 (Hard Copy)'!Y20))</f>
        <v> </v>
      </c>
      <c r="Z20" s="1014" t="str">
        <f>IF(IFERROR('Blocks A'!Y20-'Pre-1.095 (Hard Copy)'!Z20, 0)=0, " ", ('Blocks A'!Y20-'Pre-1.095 (Hard Copy)'!Z20))</f>
        <v> </v>
      </c>
      <c r="AA20" s="1014" t="str">
        <f>IF(IFERROR('Blocks A'!Z20-'Pre-1.095 (Hard Copy)'!AA20, 0)=0, " ", ('Blocks A'!Z20-'Pre-1.095 (Hard Copy)'!AA20))</f>
        <v> </v>
      </c>
      <c r="AB20" s="1014" t="str">
        <f>IF(IFERROR('Blocks A'!AA20-'Pre-1.095 (Hard Copy)'!AB20, 0)=0, " ", ('Blocks A'!AA20-'Pre-1.095 (Hard Copy)'!AB20))</f>
        <v> </v>
      </c>
      <c r="AC20" s="1014" t="str">
        <f>IF(IFERROR('Blocks A'!AB20-'Pre-1.095 (Hard Copy)'!AC20, 0)=0, " ", ('Blocks A'!AB20-'Pre-1.095 (Hard Copy)'!AC20))</f>
        <v> </v>
      </c>
      <c r="AD20" s="1014" t="str">
        <f>IF(IFERROR('Blocks A'!AY20-'Pre-1.095 (Hard Copy)'!AD20, 0)=0, " ", ('Blocks A'!AY20-'Pre-1.095 (Hard Copy)'!AD20))</f>
        <v> </v>
      </c>
      <c r="AE20" s="1014" t="str">
        <f>IF(IFERROR('Blocks A'!AZ20-'Pre-1.095 (Hard Copy)'!AE20, 0)=0, " ", ('Blocks A'!AZ20-'Pre-1.095 (Hard Copy)'!AE20))</f>
        <v> </v>
      </c>
      <c r="AF20" s="1014" t="str">
        <f>IF(IFERROR('Blocks A'!BA20-'Pre-1.095 (Hard Copy)'!AF20, 0)=0, " ", ('Blocks A'!BA20-'Pre-1.095 (Hard Copy)'!AF20))</f>
        <v> </v>
      </c>
      <c r="AG20" s="1014" t="str">
        <f>IF(IFERROR('Blocks A'!BB20-'Pre-1.095 (Hard Copy)'!AG20, 0)=0, " ", ('Blocks A'!BB20-'Pre-1.095 (Hard Copy)'!AG20))</f>
        <v> </v>
      </c>
      <c r="AH20" s="1014" t="str">
        <f>IF(IFERROR('Blocks A'!BC20-'Pre-1.095 (Hard Copy)'!AH20, 0)=0, " ", ('Blocks A'!BC20-'Pre-1.095 (Hard Copy)'!AH20))</f>
        <v> </v>
      </c>
      <c r="AI20" s="1014" t="str">
        <f>IF(IFERROR('Blocks A'!BJ20-'Pre-1.095 (Hard Copy)'!AI20, 0)=0, " ", ('Blocks A'!BJ20-'Pre-1.095 (Hard Copy)'!AI20))</f>
        <v> </v>
      </c>
      <c r="AJ20" s="1014" t="str">
        <f>IF(IFERROR('Blocks A'!BD20-'Pre-1.095 (Hard Copy)'!AJ20, 0)=0, " ", ('Blocks A'!BD20-'Pre-1.095 (Hard Copy)'!AJ20))</f>
        <v> </v>
      </c>
      <c r="AK20" s="1014" t="str">
        <f>IF(IFERROR('Blocks A'!BE20-'Pre-1.095 (Hard Copy)'!AK20, 0)=0, " ", ('Blocks A'!BE20-'Pre-1.095 (Hard Copy)'!AK20))</f>
        <v> </v>
      </c>
      <c r="AL20" s="1014" t="str">
        <f>IF(IFERROR('Blocks A'!BF20-'Pre-1.095 (Hard Copy)'!AL20, 0)=0, " ", ('Blocks A'!BF20-'Pre-1.095 (Hard Copy)'!AL20))</f>
        <v> </v>
      </c>
      <c r="AM20" s="1014" t="str">
        <f>IF(IFERROR('Blocks A'!BG20-'Pre-1.095 (Hard Copy)'!AM20, 0)=0, " ", ('Blocks A'!BG20-'Pre-1.095 (Hard Copy)'!AM20))</f>
        <v> </v>
      </c>
      <c r="AN20" s="1014" t="str">
        <f>IF(IFERROR('Blocks A'!BH20-'Pre-1.095 (Hard Copy)'!AN20, 0)=0, " ", ('Blocks A'!BH20-'Pre-1.095 (Hard Copy)'!AN20))</f>
        <v> </v>
      </c>
      <c r="AO20" s="1014" t="str">
        <f>IF(IFERROR('Blocks A'!BI20-'Pre-1.095 (Hard Copy)'!AO20, 0)=0, " ", ('Blocks A'!BI20-'Pre-1.095 (Hard Copy)'!AO20))</f>
        <v> </v>
      </c>
      <c r="AP20" s="1014" t="str">
        <f>IF(IFERROR('Blocks A'!BK20-'Pre-1.095 (Hard Copy)'!AP20, 0)=0, " ", ('Blocks A'!BK20-'Pre-1.095 (Hard Copy)'!AP20))</f>
        <v> </v>
      </c>
      <c r="AQ20" s="1014" t="str">
        <f>IF(IFERROR('Blocks A'!BL20-'Pre-1.095 (Hard Copy)'!AQ20, 0)=0, " ", ('Blocks A'!BL20-'Pre-1.095 (Hard Copy)'!AQ20))</f>
        <v> </v>
      </c>
      <c r="AR20" s="1014" t="str">
        <f>IF(IFERROR('Blocks A'!BM20-'Pre-1.095 (Hard Copy)'!AR20, 0)=0, " ", ('Blocks A'!BM20-'Pre-1.095 (Hard Copy)'!AR20))</f>
        <v> </v>
      </c>
      <c r="AS20" s="1014" t="str">
        <f>IF(IFERROR('Blocks A'!BO20-'Pre-1.095 (Hard Copy)'!AS20, 0)=0, " ", ('Blocks A'!BO20-'Pre-1.095 (Hard Copy)'!AS20))</f>
        <v> </v>
      </c>
      <c r="AT20" s="1014" t="str">
        <f>IF(IFERROR('Blocks A'!BP20-'Pre-1.095 (Hard Copy)'!AT20, 0)=0, " ", ('Blocks A'!BP20-'Pre-1.095 (Hard Copy)'!AT20))</f>
        <v> </v>
      </c>
      <c r="AU20" s="1014" t="str">
        <f>IF(IFERROR('Blocks A'!BQ20-'Pre-1.095 (Hard Copy)'!AU20, 0)=0, " ", ('Blocks A'!BQ20-'Pre-1.095 (Hard Copy)'!AU20))</f>
        <v> </v>
      </c>
      <c r="AV20" s="1014" t="str">
        <f>IF(IFERROR('Blocks A'!BR20-'Pre-1.095 (Hard Copy)'!AV20, 0)=0, " ", ('Blocks A'!BR20-'Pre-1.095 (Hard Copy)'!AV20))</f>
        <v> </v>
      </c>
      <c r="AW20" s="1014" t="str">
        <f>IF(IFERROR('Blocks A'!BS20-'Pre-1.095 (Hard Copy)'!AW20, 0)=0, " ", ('Blocks A'!BS20-'Pre-1.095 (Hard Copy)'!AW20))</f>
        <v> </v>
      </c>
      <c r="AX20" s="1014" t="str">
        <f>IF(IFERROR('Blocks A'!BT20-'Pre-1.095 (Hard Copy)'!AX20, 0)=0, " ", ('Blocks A'!BT20-'Pre-1.095 (Hard Copy)'!AX20))</f>
        <v> </v>
      </c>
      <c r="AY20" s="1014" t="str">
        <f>IF(IFERROR('Blocks A'!BU20-'Pre-1.095 (Hard Copy)'!AY20, 0)=0, " ", ('Blocks A'!BU20-'Pre-1.095 (Hard Copy)'!AY20))</f>
        <v> </v>
      </c>
      <c r="AZ20" s="1014" t="str">
        <f>IF(IFERROR('Blocks A'!BW20-'Pre-1.095 (Hard Copy)'!AZ20, 0)=0, " ", ('Blocks A'!BW20-'Pre-1.095 (Hard Copy)'!AZ20))</f>
        <v> </v>
      </c>
      <c r="BA20" s="1014" t="str">
        <f>IF(IFERROR('Blocks A'!BX20-'Pre-1.095 (Hard Copy)'!BA20, 0)=0, " ", ('Blocks A'!BX20-'Pre-1.095 (Hard Copy)'!BA20))</f>
        <v>-0</v>
      </c>
      <c r="BB20" s="1014" t="str">
        <f>IF(IFERROR('Blocks A'!BY20-'Pre-1.095 (Hard Copy)'!BB20, 0)=0, " ", ('Blocks A'!BY20-'Pre-1.095 (Hard Copy)'!BB20))</f>
        <v> </v>
      </c>
      <c r="BC20" s="1015" t="str">
        <f>IF(IFERROR('Blocks A'!BZ20-'Pre-1.095 (Hard Copy)'!BC20, 0)=0, " ", ('Blocks A'!BZ20-'Pre-1.095 (Hard Copy)'!BC20))</f>
        <v>-0.0</v>
      </c>
      <c r="BD20" s="1014" t="str">
        <f>IF(IFERROR('Blocks A'!BV20-'Pre-1.095 (Hard Copy)'!BD20, 0)=0, " ", ('Blocks A'!BV20-'Pre-1.095 (Hard Copy)'!BD20))</f>
        <v>-0</v>
      </c>
      <c r="BE20" s="1014" t="str">
        <f>IF(IFERROR('Blocks A'!CB20-'Pre-1.095 (Hard Copy)'!BE20, 0)=0, " ", ('Blocks A'!CB20-'Pre-1.095 (Hard Copy)'!BE20))</f>
        <v>-6</v>
      </c>
      <c r="BF20" s="1014" t="str">
        <f>IF(IFERROR('Blocks A'!CC20-'Pre-1.095 (Hard Copy)'!BF20, 0)=0, " ", ('Blocks A'!CC20-'Pre-1.095 (Hard Copy)'!BF20))</f>
        <v>-933</v>
      </c>
      <c r="BG20" s="1016" t="str">
        <f>IF(IFERROR('Blocks A'!CD20-'Pre-1.095 (Hard Copy)'!BG20, 0)=0, " ", ('Blocks A'!CD20-'Pre-1.095 (Hard Copy)'!BG20))</f>
        <v>-0.0009</v>
      </c>
      <c r="BH20" s="1014" t="str">
        <f>IF(IFERROR('Blocks A'!CE20-'Pre-1.095 (Hard Copy)'!BH20, 0)=0, " ", ('Blocks A'!CE20-'Pre-1.095 (Hard Copy)'!BH20))</f>
        <v> </v>
      </c>
      <c r="BI20" s="1014" t="str">
        <f>IF(IFERROR('Blocks A'!CZ20-'Pre-1.095 (Hard Copy)'!BI20, 0)=0, " ", ('Blocks A'!CZ20-'Pre-1.095 (Hard Copy)'!BI20))</f>
        <v> </v>
      </c>
      <c r="BJ20" s="1014" t="str">
        <f>IF(IFERROR('Blocks A'!DA20-'Pre-1.095 (Hard Copy)'!BJ20, 0)=0, " ", ('Blocks A'!DA20-'Pre-1.095 (Hard Copy)'!BJ20))</f>
        <v> </v>
      </c>
      <c r="BK20" s="1014" t="str">
        <f>IF(IFERROR('Blocks A'!DB20-'Pre-1.095 (Hard Copy)'!BK20, 0)=0, " ", ('Blocks A'!DB20-'Pre-1.095 (Hard Copy)'!BK20))</f>
        <v> </v>
      </c>
      <c r="BL20" s="1014" t="str">
        <f>IF(IFERROR('Blocks A'!DC20-'Pre-1.095 (Hard Copy)'!BL20, 0)=0, " ", ('Blocks A'!DC20-'Pre-1.095 (Hard Copy)'!BL20))</f>
        <v> </v>
      </c>
      <c r="BM20" s="1014" t="str">
        <f>IF(IFERROR('Blocks A'!DD20-'Pre-1.095 (Hard Copy)'!BM20, 0)=0, " ", ('Blocks A'!DD20-'Pre-1.095 (Hard Copy)'!BM20))</f>
        <v> </v>
      </c>
      <c r="BN20" s="1014" t="str">
        <f>IF(IFERROR('Blocks A'!DE20-'Pre-1.095 (Hard Copy)'!BN20, 0)=0, " ", ('Blocks A'!DE20-'Pre-1.095 (Hard Copy)'!BN20))</f>
        <v> </v>
      </c>
      <c r="BO20" s="1014" t="str">
        <f>IF(IFERROR('Blocks A'!DF20-'Pre-1.095 (Hard Copy)'!BO20, 0)=0, " ", ('Blocks A'!DF20-'Pre-1.095 (Hard Copy)'!BO20))</f>
        <v> </v>
      </c>
      <c r="BP20" s="1014" t="str">
        <f>IF(IFERROR('Blocks A'!DG20-'Pre-1.095 (Hard Copy)'!BP20, 0)=0, " ", ('Blocks A'!DG20-'Pre-1.095 (Hard Copy)'!BP20))</f>
        <v> </v>
      </c>
      <c r="BQ20" s="1014" t="str">
        <f>IF(IFERROR('Blocks A'!DH20-'Pre-1.095 (Hard Copy)'!BQ20, 0)=0, " ", ('Blocks A'!DH20-'Pre-1.095 (Hard Copy)'!BQ20))</f>
        <v> </v>
      </c>
      <c r="BR20" s="1014" t="str">
        <f>IF(IFERROR('Blocks A'!DI20-'Pre-1.095 (Hard Copy)'!BR20, 0)=0, " ", ('Blocks A'!DI20-'Pre-1.095 (Hard Copy)'!BR20))</f>
        <v> </v>
      </c>
      <c r="BS20" s="1014" t="str">
        <f>IF(IFERROR('Blocks A'!DJ20-'Pre-1.095 (Hard Copy)'!BS20, 0)=0, " ", ('Blocks A'!DJ20-'Pre-1.095 (Hard Copy)'!BS20))</f>
        <v> </v>
      </c>
      <c r="BT20" s="1014" t="str">
        <f>IF(IFERROR('Blocks A'!DK20-'Pre-1.095 (Hard Copy)'!BT20, 0)=0, " ", ('Blocks A'!DK20-'Pre-1.095 (Hard Copy)'!BT20))</f>
        <v> </v>
      </c>
      <c r="BU20" s="1014" t="str">
        <f>IF(IFERROR('Blocks A'!DL20-'Pre-1.095 (Hard Copy)'!BU20, 0)=0, " ", ('Blocks A'!DL20-'Pre-1.095 (Hard Copy)'!BU20))</f>
        <v>-0</v>
      </c>
      <c r="BV20" s="1014" t="str">
        <f>IF(IFERROR('Blocks A'!DM20-'Pre-1.095 (Hard Copy)'!BV20, 0)=0, " ", ('Blocks A'!DM20-'Pre-1.095 (Hard Copy)'!BV20))</f>
        <v> </v>
      </c>
      <c r="BW20" s="1014" t="str">
        <f>IF(IFERROR('Blocks A'!DN20-'Pre-1.095 (Hard Copy)'!BW20, 0)=0, " ", ('Blocks A'!DN20-'Pre-1.095 (Hard Copy)'!BW20))</f>
        <v> </v>
      </c>
      <c r="BX20" s="1014" t="str">
        <f>IF(IFERROR('Blocks A'!DO20-'Pre-1.095 (Hard Copy)'!BX20, 0)=0, " ", ('Blocks A'!DO20-'Pre-1.095 (Hard Copy)'!BX20))</f>
        <v> </v>
      </c>
      <c r="BY20" s="1014" t="str">
        <f>IF(IFERROR('Blocks A'!DP20-'Pre-1.095 (Hard Copy)'!BY20, 0)=0, " ", ('Blocks A'!DP20-'Pre-1.095 (Hard Copy)'!BY20))</f>
        <v> </v>
      </c>
      <c r="BZ20" s="1014" t="str">
        <f>IF(IFERROR('Blocks A'!DQ20-'Pre-1.095 (Hard Copy)'!BZ20, 0)=0, " ", ('Blocks A'!DQ20-'Pre-1.095 (Hard Copy)'!BZ20))</f>
        <v> </v>
      </c>
      <c r="CA20" s="1014" t="str">
        <f>IF(IFERROR('Blocks A'!DR20-'Pre-1.095 (Hard Copy)'!CA20, 0)=0, " ", ('Blocks A'!DR20-'Pre-1.095 (Hard Copy)'!CA20))</f>
        <v> </v>
      </c>
      <c r="CB20" s="1014" t="str">
        <f>IF(IFERROR('Blocks A'!DS20-'Pre-1.095 (Hard Copy)'!CB20, 0)=0, " ", ('Blocks A'!DS20-'Pre-1.095 (Hard Copy)'!CB20))</f>
        <v> </v>
      </c>
      <c r="CC20" s="1014" t="str">
        <f>IF(IFERROR('Blocks A'!DT20-'Pre-1.095 (Hard Copy)'!CC20, 0)=0, " ", ('Blocks A'!DT20-'Pre-1.095 (Hard Copy)'!CC20))</f>
        <v> </v>
      </c>
      <c r="CD20" s="1014" t="str">
        <f>IF(IFERROR('Blocks A'!DU20-'Pre-1.095 (Hard Copy)'!CD20, 0)=0, " ", ('Blocks A'!DU20-'Pre-1.095 (Hard Copy)'!CD20))</f>
        <v>-0</v>
      </c>
      <c r="CE20" s="1014" t="str">
        <f>IF(IFERROR('Blocks A'!DX20-'Pre-1.095 (Hard Copy)'!CE20, 0)=0, " ", ('Blocks A'!DX20-'Pre-1.095 (Hard Copy)'!CE20))</f>
        <v>-0</v>
      </c>
      <c r="CF20" s="1014" t="str">
        <f>IF(IFERROR('Blocks A'!DY20-'Pre-1.095 (Hard Copy)'!CF20, 0)=0, " ", ('Blocks A'!DY20-'Pre-1.095 (Hard Copy)'!CF20))</f>
        <v>+0</v>
      </c>
      <c r="CG20" s="1016" t="str">
        <f>IF(IFERROR('Blocks A'!DZ20-'Pre-1.095 (Hard Copy)'!CG20, 0)=0, " ", ('Blocks A'!DZ20-'Pre-1.095 (Hard Copy)'!CG20))</f>
        <v>+0.0000</v>
      </c>
      <c r="CH20" s="1015" t="str">
        <f>IF(IFERROR('Blocks A'!DV20-'Pre-1.095 (Hard Copy)'!CH20, 0)=0, " ", ('Blocks A'!DV20-'Pre-1.095 (Hard Copy)'!CH20))</f>
        <v> </v>
      </c>
      <c r="CI20" s="1015" t="str">
        <f>IF(IFERROR('Blocks A'!DW20-'Pre-1.095 (Hard Copy)'!CI20, 0)=0, " ", ('Blocks A'!DW20-'Pre-1.095 (Hard Copy)'!CI20))</f>
        <v>-0.0</v>
      </c>
      <c r="CJ20" s="1014" t="str">
        <f>IF(IFERROR('Blocks A'!EA20-'Pre-1.095 (Hard Copy)'!CJ20, 0)=0, " ", ('Blocks A'!EA20-'Pre-1.095 (Hard Copy)'!CJ20))</f>
        <v>-6</v>
      </c>
      <c r="CK20" s="1017" t="str">
        <f>IF(IFERROR('Blocks A'!EB20-'Pre-1.095 (Hard Copy)'!CK20, 0)=0, " ", ('Blocks A'!EB20-'Pre-1.095 (Hard Copy)'!CK20))</f>
        <v>-0.10</v>
      </c>
      <c r="CL20" s="1017" t="str">
        <f>IF(IFERROR('Blocks A'!EC20-'Pre-1.095 (Hard Copy)'!CL20, 0)=0, " ", ('Blocks A'!EC20-'Pre-1.095 (Hard Copy)'!CL20))</f>
        <v>-0.00</v>
      </c>
      <c r="CM20" s="1017" t="str">
        <f>IF(IFERROR('Blocks A'!EH20-'Pre-1.095 (Hard Copy)'!CM20, 0)=0, " ", ('Blocks A'!EH20-'Pre-1.095 (Hard Copy)'!CM20))</f>
        <v>-0.00</v>
      </c>
      <c r="CN20" s="1014" t="str">
        <f>IF(IFERROR('Blocks A'!ED20-'Pre-1.095 (Hard Copy)'!CN20, 0)=0, " ", ('Blocks A'!ED20-'Pre-1.095 (Hard Copy)'!CN20))</f>
        <v>-933</v>
      </c>
      <c r="CO20" s="1017" t="str">
        <f>IF(IFERROR('Blocks A'!EE20-'Pre-1.095 (Hard Copy)'!CO20, 0)=0, " ", ('Blocks A'!EE20-'Pre-1.095 (Hard Copy)'!CO20))</f>
        <v>-0.93</v>
      </c>
      <c r="CP20" s="1017" t="str">
        <f>IF(IFERROR('Blocks A'!EF20-'Pre-1.095 (Hard Copy)'!CP20, 0)=0, " ", ('Blocks A'!EF20-'Pre-1.095 (Hard Copy)'!CP20))</f>
        <v>-0.00</v>
      </c>
      <c r="CQ20" s="1016" t="str">
        <f>IF(IFERROR('Blocks A'!EG20-'Pre-1.095 (Hard Copy)'!CQ20, 0)=0, " ", ('Blocks A'!EG20-'Pre-1.095 (Hard Copy)'!CQ20))</f>
        <v>-0.0009</v>
      </c>
      <c r="CR20" s="1018" t="s">
        <v>12</v>
      </c>
    </row>
    <row r="21">
      <c r="B21" s="1013" t="s">
        <v>922</v>
      </c>
      <c r="C21" s="969" t="s">
        <v>886</v>
      </c>
      <c r="D21" s="969">
        <v>3.0</v>
      </c>
      <c r="E21" s="969">
        <v>2.0</v>
      </c>
      <c r="F21" s="969">
        <v>4.0</v>
      </c>
      <c r="G21" s="1014" t="str">
        <f>IF(IFERROR('Blocks A'!G21-'Pre-1.095 (Hard Copy)'!G21, 0)=0, " ", ('Blocks A'!G21-'Pre-1.095 (Hard Copy)'!G21))</f>
        <v> </v>
      </c>
      <c r="H21" s="1014" t="str">
        <f>IF(IFERROR('Blocks A'!H21-'Pre-1.095 (Hard Copy)'!H21, 0)=0, " ", ('Blocks A'!H21-'Pre-1.095 (Hard Copy)'!H21))</f>
        <v> </v>
      </c>
      <c r="I21" s="1014" t="str">
        <f>IF(IFERROR('Blocks A'!I21-'Pre-1.095 (Hard Copy)'!I21, 0)=0, " ", ('Blocks A'!I21-'Pre-1.095 (Hard Copy)'!I21))</f>
        <v> </v>
      </c>
      <c r="J21" s="1014" t="str">
        <f>IF(IFERROR('Blocks A'!J21-'Pre-1.095 (Hard Copy)'!J21, 0)=0, " ", ('Blocks A'!J21-'Pre-1.095 (Hard Copy)'!J21))</f>
        <v> </v>
      </c>
      <c r="K21" s="1014" t="str">
        <f>IF(IFERROR('Blocks A'!K21-'Pre-1.095 (Hard Copy)'!K21, 0)=0, " ", ('Blocks A'!K21-'Pre-1.095 (Hard Copy)'!K21))</f>
        <v> </v>
      </c>
      <c r="L21" s="1014" t="str">
        <f>IF(IFERROR('Blocks A'!L21-'Pre-1.095 (Hard Copy)'!L21, 0)=0, " ", ('Blocks A'!L21-'Pre-1.095 (Hard Copy)'!L21))</f>
        <v> </v>
      </c>
      <c r="M21" s="1014" t="str">
        <f>IF(IFERROR('Blocks A'!N21-'Pre-1.095 (Hard Copy)'!M21, 0)=0, " ", ('Blocks A'!N21-'Pre-1.095 (Hard Copy)'!M21))</f>
        <v> </v>
      </c>
      <c r="N21" s="1014" t="str">
        <f>IF(IFERROR('Blocks A'!O21-'Pre-1.095 (Hard Copy)'!N21, 0)=0, " ", ('Blocks A'!O21-'Pre-1.095 (Hard Copy)'!N21))</f>
        <v>+26,880,000</v>
      </c>
      <c r="O21" s="1014" t="str">
        <f>IF(IFERROR('Blocks A'!P21-'Pre-1.095 (Hard Copy)'!O21, 0)=0, " ", ('Blocks A'!P21-'Pre-1.095 (Hard Copy)'!O21))</f>
        <v> </v>
      </c>
      <c r="P21" s="1014" t="str">
        <f>IF(IFERROR('Blocks A'!Q21-'Pre-1.095 (Hard Copy)'!P21, 0)=0, " ", ('Blocks A'!Q21-'Pre-1.095 (Hard Copy)'!P21))</f>
        <v> </v>
      </c>
      <c r="Q21" s="1014" t="str">
        <f>IF(IFERROR('Blocks A'!R21-'Pre-1.095 (Hard Copy)'!Q21, 0)=0, " ", ('Blocks A'!R21-'Pre-1.095 (Hard Copy)'!Q21))</f>
        <v> </v>
      </c>
      <c r="R21" s="1014" t="str">
        <f>IF(IFERROR('Blocks A'!S21-'Pre-1.095 (Hard Copy)'!R21, 0)=0, " ", ('Blocks A'!S21-'Pre-1.095 (Hard Copy)'!R21))</f>
        <v> </v>
      </c>
      <c r="S21" s="1014" t="str">
        <f>IF(IFERROR('Blocks A'!T21-'Pre-1.095 (Hard Copy)'!S21, 0)=0, " ", ('Blocks A'!T21-'Pre-1.095 (Hard Copy)'!S21))</f>
        <v> </v>
      </c>
      <c r="T21" s="1014" t="str">
        <f>IF(IFERROR('Blocks A'!M21-'Pre-1.095 (Hard Copy)'!T21, 0)=0, " ", ('Blocks A'!M21-'Pre-1.095 (Hard Copy)'!T21))</f>
        <v> </v>
      </c>
      <c r="U21" s="1014" t="str">
        <f>IF(IFERROR('Blocks A'!U21-'Pre-1.095 (Hard Copy)'!U21, 0)=0, " ", ('Blocks A'!U21-'Pre-1.095 (Hard Copy)'!U21))</f>
        <v>+2,400,000</v>
      </c>
      <c r="V21" s="1014" t="str">
        <f>IF(IFERROR('Blocks A'!V21-'Pre-1.095 (Hard Copy)'!V21, 0)=0, " ", ('Blocks A'!V21-'Pre-1.095 (Hard Copy)'!V21))</f>
        <v> </v>
      </c>
      <c r="W21" s="1014" t="str">
        <f>IF(IFERROR('Blocks A'!W21-'Pre-1.095 (Hard Copy)'!W21, 0)=0, " ", ('Blocks A'!W21-'Pre-1.095 (Hard Copy)'!W21))</f>
        <v> </v>
      </c>
      <c r="X21" s="1014" t="str">
        <f>IF(IFERROR('Blocks A'!X21-'Pre-1.095 (Hard Copy)'!X21, 0)=0, " ", ('Blocks A'!X21-'Pre-1.095 (Hard Copy)'!X21))</f>
        <v> </v>
      </c>
      <c r="Y21" s="1014" t="str">
        <f>IF(IFERROR('Blocks A'!AC21-'Pre-1.095 (Hard Copy)'!Y21, 0)=0, " ", ('Blocks A'!AC21-'Pre-1.095 (Hard Copy)'!Y21))</f>
        <v> </v>
      </c>
      <c r="Z21" s="1014" t="str">
        <f>IF(IFERROR('Blocks A'!Y21-'Pre-1.095 (Hard Copy)'!Z21, 0)=0, " ", ('Blocks A'!Y21-'Pre-1.095 (Hard Copy)'!Z21))</f>
        <v> </v>
      </c>
      <c r="AA21" s="1014" t="str">
        <f>IF(IFERROR('Blocks A'!Z21-'Pre-1.095 (Hard Copy)'!AA21, 0)=0, " ", ('Blocks A'!Z21-'Pre-1.095 (Hard Copy)'!AA21))</f>
        <v> </v>
      </c>
      <c r="AB21" s="1014" t="str">
        <f>IF(IFERROR('Blocks A'!AA21-'Pre-1.095 (Hard Copy)'!AB21, 0)=0, " ", ('Blocks A'!AA21-'Pre-1.095 (Hard Copy)'!AB21))</f>
        <v> </v>
      </c>
      <c r="AC21" s="1014" t="str">
        <f>IF(IFERROR('Blocks A'!AB21-'Pre-1.095 (Hard Copy)'!AC21, 0)=0, " ", ('Blocks A'!AB21-'Pre-1.095 (Hard Copy)'!AC21))</f>
        <v> </v>
      </c>
      <c r="AD21" s="1014" t="str">
        <f>IF(IFERROR('Blocks A'!AY21-'Pre-1.095 (Hard Copy)'!AD21, 0)=0, " ", ('Blocks A'!AY21-'Pre-1.095 (Hard Copy)'!AD21))</f>
        <v> </v>
      </c>
      <c r="AE21" s="1014" t="str">
        <f>IF(IFERROR('Blocks A'!AZ21-'Pre-1.095 (Hard Copy)'!AE21, 0)=0, " ", ('Blocks A'!AZ21-'Pre-1.095 (Hard Copy)'!AE21))</f>
        <v> </v>
      </c>
      <c r="AF21" s="1014" t="str">
        <f>IF(IFERROR('Blocks A'!BA21-'Pre-1.095 (Hard Copy)'!AF21, 0)=0, " ", ('Blocks A'!BA21-'Pre-1.095 (Hard Copy)'!AF21))</f>
        <v> </v>
      </c>
      <c r="AG21" s="1014" t="str">
        <f>IF(IFERROR('Blocks A'!BB21-'Pre-1.095 (Hard Copy)'!AG21, 0)=0, " ", ('Blocks A'!BB21-'Pre-1.095 (Hard Copy)'!AG21))</f>
        <v> </v>
      </c>
      <c r="AH21" s="1014" t="str">
        <f>IF(IFERROR('Blocks A'!BC21-'Pre-1.095 (Hard Copy)'!AH21, 0)=0, " ", ('Blocks A'!BC21-'Pre-1.095 (Hard Copy)'!AH21))</f>
        <v> </v>
      </c>
      <c r="AI21" s="1014" t="str">
        <f>IF(IFERROR('Blocks A'!BJ21-'Pre-1.095 (Hard Copy)'!AI21, 0)=0, " ", ('Blocks A'!BJ21-'Pre-1.095 (Hard Copy)'!AI21))</f>
        <v> </v>
      </c>
      <c r="AJ21" s="1014" t="str">
        <f>IF(IFERROR('Blocks A'!BD21-'Pre-1.095 (Hard Copy)'!AJ21, 0)=0, " ", ('Blocks A'!BD21-'Pre-1.095 (Hard Copy)'!AJ21))</f>
        <v> </v>
      </c>
      <c r="AK21" s="1014" t="str">
        <f>IF(IFERROR('Blocks A'!BE21-'Pre-1.095 (Hard Copy)'!AK21, 0)=0, " ", ('Blocks A'!BE21-'Pre-1.095 (Hard Copy)'!AK21))</f>
        <v> </v>
      </c>
      <c r="AL21" s="1014" t="str">
        <f>IF(IFERROR('Blocks A'!BF21-'Pre-1.095 (Hard Copy)'!AL21, 0)=0, " ", ('Blocks A'!BF21-'Pre-1.095 (Hard Copy)'!AL21))</f>
        <v> </v>
      </c>
      <c r="AM21" s="1014" t="str">
        <f>IF(IFERROR('Blocks A'!BG21-'Pre-1.095 (Hard Copy)'!AM21, 0)=0, " ", ('Blocks A'!BG21-'Pre-1.095 (Hard Copy)'!AM21))</f>
        <v> </v>
      </c>
      <c r="AN21" s="1014" t="str">
        <f>IF(IFERROR('Blocks A'!BH21-'Pre-1.095 (Hard Copy)'!AN21, 0)=0, " ", ('Blocks A'!BH21-'Pre-1.095 (Hard Copy)'!AN21))</f>
        <v> </v>
      </c>
      <c r="AO21" s="1014" t="str">
        <f>IF(IFERROR('Blocks A'!BI21-'Pre-1.095 (Hard Copy)'!AO21, 0)=0, " ", ('Blocks A'!BI21-'Pre-1.095 (Hard Copy)'!AO21))</f>
        <v> </v>
      </c>
      <c r="AP21" s="1014" t="str">
        <f>IF(IFERROR('Blocks A'!BK21-'Pre-1.095 (Hard Copy)'!AP21, 0)=0, " ", ('Blocks A'!BK21-'Pre-1.095 (Hard Copy)'!AP21))</f>
        <v> </v>
      </c>
      <c r="AQ21" s="1014" t="str">
        <f>IF(IFERROR('Blocks A'!BL21-'Pre-1.095 (Hard Copy)'!AQ21, 0)=0, " ", ('Blocks A'!BL21-'Pre-1.095 (Hard Copy)'!AQ21))</f>
        <v> </v>
      </c>
      <c r="AR21" s="1014" t="str">
        <f>IF(IFERROR('Blocks A'!BM21-'Pre-1.095 (Hard Copy)'!AR21, 0)=0, " ", ('Blocks A'!BM21-'Pre-1.095 (Hard Copy)'!AR21))</f>
        <v> </v>
      </c>
      <c r="AS21" s="1014" t="str">
        <f>IF(IFERROR('Blocks A'!BO21-'Pre-1.095 (Hard Copy)'!AS21, 0)=0, " ", ('Blocks A'!BO21-'Pre-1.095 (Hard Copy)'!AS21))</f>
        <v> </v>
      </c>
      <c r="AT21" s="1014" t="str">
        <f>IF(IFERROR('Blocks A'!BP21-'Pre-1.095 (Hard Copy)'!AT21, 0)=0, " ", ('Blocks A'!BP21-'Pre-1.095 (Hard Copy)'!AT21))</f>
        <v> </v>
      </c>
      <c r="AU21" s="1014" t="str">
        <f>IF(IFERROR('Blocks A'!BQ21-'Pre-1.095 (Hard Copy)'!AU21, 0)=0, " ", ('Blocks A'!BQ21-'Pre-1.095 (Hard Copy)'!AU21))</f>
        <v> </v>
      </c>
      <c r="AV21" s="1014" t="str">
        <f>IF(IFERROR('Blocks A'!BR21-'Pre-1.095 (Hard Copy)'!AV21, 0)=0, " ", ('Blocks A'!BR21-'Pre-1.095 (Hard Copy)'!AV21))</f>
        <v> </v>
      </c>
      <c r="AW21" s="1014" t="str">
        <f>IF(IFERROR('Blocks A'!BS21-'Pre-1.095 (Hard Copy)'!AW21, 0)=0, " ", ('Blocks A'!BS21-'Pre-1.095 (Hard Copy)'!AW21))</f>
        <v> </v>
      </c>
      <c r="AX21" s="1014" t="str">
        <f>IF(IFERROR('Blocks A'!BT21-'Pre-1.095 (Hard Copy)'!AX21, 0)=0, " ", ('Blocks A'!BT21-'Pre-1.095 (Hard Copy)'!AX21))</f>
        <v> </v>
      </c>
      <c r="AY21" s="1014" t="str">
        <f>IF(IFERROR('Blocks A'!BU21-'Pre-1.095 (Hard Copy)'!AY21, 0)=0, " ", ('Blocks A'!BU21-'Pre-1.095 (Hard Copy)'!AY21))</f>
        <v> </v>
      </c>
      <c r="AZ21" s="1014" t="str">
        <f>IF(IFERROR('Blocks A'!BW21-'Pre-1.095 (Hard Copy)'!AZ21, 0)=0, " ", ('Blocks A'!BW21-'Pre-1.095 (Hard Copy)'!AZ21))</f>
        <v> </v>
      </c>
      <c r="BA21" s="1014" t="str">
        <f>IF(IFERROR('Blocks A'!BX21-'Pre-1.095 (Hard Copy)'!BA21, 0)=0, " ", ('Blocks A'!BX21-'Pre-1.095 (Hard Copy)'!BA21))</f>
        <v>-0</v>
      </c>
      <c r="BB21" s="1014" t="str">
        <f>IF(IFERROR('Blocks A'!BY21-'Pre-1.095 (Hard Copy)'!BB21, 0)=0, " ", ('Blocks A'!BY21-'Pre-1.095 (Hard Copy)'!BB21))</f>
        <v> </v>
      </c>
      <c r="BC21" s="1015" t="str">
        <f>IF(IFERROR('Blocks A'!BZ21-'Pre-1.095 (Hard Copy)'!BC21, 0)=0, " ", ('Blocks A'!BZ21-'Pre-1.095 (Hard Copy)'!BC21))</f>
        <v>+0.0</v>
      </c>
      <c r="BD21" s="1014" t="str">
        <f>IF(IFERROR('Blocks A'!BV21-'Pre-1.095 (Hard Copy)'!BD21, 0)=0, " ", ('Blocks A'!BV21-'Pre-1.095 (Hard Copy)'!BD21))</f>
        <v>+56</v>
      </c>
      <c r="BE21" s="1014" t="str">
        <f>IF(IFERROR('Blocks A'!CB21-'Pre-1.095 (Hard Copy)'!BE21, 0)=0, " ", ('Blocks A'!CB21-'Pre-1.095 (Hard Copy)'!BE21))</f>
        <v>-600</v>
      </c>
      <c r="BF21" s="1014" t="str">
        <f>IF(IFERROR('Blocks A'!CC21-'Pre-1.095 (Hard Copy)'!BF21, 0)=0, " ", ('Blocks A'!CC21-'Pre-1.095 (Hard Copy)'!BF21))</f>
        <v>-93,333</v>
      </c>
      <c r="BG21" s="1016" t="str">
        <f>IF(IFERROR('Blocks A'!CD21-'Pre-1.095 (Hard Copy)'!BG21, 0)=0, " ", ('Blocks A'!CD21-'Pre-1.095 (Hard Copy)'!BG21))</f>
        <v>-0.0933</v>
      </c>
      <c r="BH21" s="1014" t="str">
        <f>IF(IFERROR('Blocks A'!CE21-'Pre-1.095 (Hard Copy)'!BH21, 0)=0, " ", ('Blocks A'!CE21-'Pre-1.095 (Hard Copy)'!BH21))</f>
        <v> </v>
      </c>
      <c r="BI21" s="1014" t="str">
        <f>IF(IFERROR('Blocks A'!CZ21-'Pre-1.095 (Hard Copy)'!BI21, 0)=0, " ", ('Blocks A'!CZ21-'Pre-1.095 (Hard Copy)'!BI21))</f>
        <v>-50</v>
      </c>
      <c r="BJ21" s="1014" t="str">
        <f>IF(IFERROR('Blocks A'!DA21-'Pre-1.095 (Hard Copy)'!BJ21, 0)=0, " ", ('Blocks A'!DA21-'Pre-1.095 (Hard Copy)'!BJ21))</f>
        <v> </v>
      </c>
      <c r="BK21" s="1014" t="str">
        <f>IF(IFERROR('Blocks A'!DB21-'Pre-1.095 (Hard Copy)'!BK21, 0)=0, " ", ('Blocks A'!DB21-'Pre-1.095 (Hard Copy)'!BK21))</f>
        <v> </v>
      </c>
      <c r="BL21" s="1014" t="str">
        <f>IF(IFERROR('Blocks A'!DC21-'Pre-1.095 (Hard Copy)'!BL21, 0)=0, " ", ('Blocks A'!DC21-'Pre-1.095 (Hard Copy)'!BL21))</f>
        <v> </v>
      </c>
      <c r="BM21" s="1014" t="str">
        <f>IF(IFERROR('Blocks A'!DD21-'Pre-1.095 (Hard Copy)'!BM21, 0)=0, " ", ('Blocks A'!DD21-'Pre-1.095 (Hard Copy)'!BM21))</f>
        <v> </v>
      </c>
      <c r="BN21" s="1014" t="str">
        <f>IF(IFERROR('Blocks A'!DE21-'Pre-1.095 (Hard Copy)'!BN21, 0)=0, " ", ('Blocks A'!DE21-'Pre-1.095 (Hard Copy)'!BN21))</f>
        <v> </v>
      </c>
      <c r="BO21" s="1014" t="str">
        <f>IF(IFERROR('Blocks A'!DF21-'Pre-1.095 (Hard Copy)'!BO21, 0)=0, " ", ('Blocks A'!DF21-'Pre-1.095 (Hard Copy)'!BO21))</f>
        <v> </v>
      </c>
      <c r="BP21" s="1014" t="str">
        <f>IF(IFERROR('Blocks A'!DG21-'Pre-1.095 (Hard Copy)'!BP21, 0)=0, " ", ('Blocks A'!DG21-'Pre-1.095 (Hard Copy)'!BP21))</f>
        <v> </v>
      </c>
      <c r="BQ21" s="1014" t="str">
        <f>IF(IFERROR('Blocks A'!DH21-'Pre-1.095 (Hard Copy)'!BQ21, 0)=0, " ", ('Blocks A'!DH21-'Pre-1.095 (Hard Copy)'!BQ21))</f>
        <v> </v>
      </c>
      <c r="BR21" s="1014" t="str">
        <f>IF(IFERROR('Blocks A'!DI21-'Pre-1.095 (Hard Copy)'!BR21, 0)=0, " ", ('Blocks A'!DI21-'Pre-1.095 (Hard Copy)'!BR21))</f>
        <v> </v>
      </c>
      <c r="BS21" s="1014" t="str">
        <f>IF(IFERROR('Blocks A'!DJ21-'Pre-1.095 (Hard Copy)'!BS21, 0)=0, " ", ('Blocks A'!DJ21-'Pre-1.095 (Hard Copy)'!BS21))</f>
        <v>-89</v>
      </c>
      <c r="BT21" s="1014" t="str">
        <f>IF(IFERROR('Blocks A'!DK21-'Pre-1.095 (Hard Copy)'!BT21, 0)=0, " ", ('Blocks A'!DK21-'Pre-1.095 (Hard Copy)'!BT21))</f>
        <v> </v>
      </c>
      <c r="BU21" s="1014" t="str">
        <f>IF(IFERROR('Blocks A'!DL21-'Pre-1.095 (Hard Copy)'!BU21, 0)=0, " ", ('Blocks A'!DL21-'Pre-1.095 (Hard Copy)'!BU21))</f>
        <v> </v>
      </c>
      <c r="BV21" s="1014" t="str">
        <f>IF(IFERROR('Blocks A'!DM21-'Pre-1.095 (Hard Copy)'!BV21, 0)=0, " ", ('Blocks A'!DM21-'Pre-1.095 (Hard Copy)'!BV21))</f>
        <v> </v>
      </c>
      <c r="BW21" s="1014" t="str">
        <f>IF(IFERROR('Blocks A'!DN21-'Pre-1.095 (Hard Copy)'!BW21, 0)=0, " ", ('Blocks A'!DN21-'Pre-1.095 (Hard Copy)'!BW21))</f>
        <v> </v>
      </c>
      <c r="BX21" s="1014" t="str">
        <f>IF(IFERROR('Blocks A'!DO21-'Pre-1.095 (Hard Copy)'!BX21, 0)=0, " ", ('Blocks A'!DO21-'Pre-1.095 (Hard Copy)'!BX21))</f>
        <v> </v>
      </c>
      <c r="BY21" s="1014" t="str">
        <f>IF(IFERROR('Blocks A'!DP21-'Pre-1.095 (Hard Copy)'!BY21, 0)=0, " ", ('Blocks A'!DP21-'Pre-1.095 (Hard Copy)'!BY21))</f>
        <v> </v>
      </c>
      <c r="BZ21" s="1014" t="str">
        <f>IF(IFERROR('Blocks A'!DQ21-'Pre-1.095 (Hard Copy)'!BZ21, 0)=0, " ", ('Blocks A'!DQ21-'Pre-1.095 (Hard Copy)'!BZ21))</f>
        <v> </v>
      </c>
      <c r="CA21" s="1014" t="str">
        <f>IF(IFERROR('Blocks A'!DR21-'Pre-1.095 (Hard Copy)'!CA21, 0)=0, " ", ('Blocks A'!DR21-'Pre-1.095 (Hard Copy)'!CA21))</f>
        <v> </v>
      </c>
      <c r="CB21" s="1014" t="str">
        <f>IF(IFERROR('Blocks A'!DS21-'Pre-1.095 (Hard Copy)'!CB21, 0)=0, " ", ('Blocks A'!DS21-'Pre-1.095 (Hard Copy)'!CB21))</f>
        <v> </v>
      </c>
      <c r="CC21" s="1014" t="str">
        <f>IF(IFERROR('Blocks A'!DT21-'Pre-1.095 (Hard Copy)'!CC21, 0)=0, " ", ('Blocks A'!DT21-'Pre-1.095 (Hard Copy)'!CC21))</f>
        <v>-50</v>
      </c>
      <c r="CD21" s="1014" t="str">
        <f>IF(IFERROR('Blocks A'!DU21-'Pre-1.095 (Hard Copy)'!CD21, 0)=0, " ", ('Blocks A'!DU21-'Pre-1.095 (Hard Copy)'!CD21))</f>
        <v>-89</v>
      </c>
      <c r="CE21" s="1014" t="str">
        <f>IF(IFERROR('Blocks A'!DX21-'Pre-1.095 (Hard Copy)'!CE21, 0)=0, " ", ('Blocks A'!DX21-'Pre-1.095 (Hard Copy)'!CE21))</f>
        <v>-3</v>
      </c>
      <c r="CF21" s="1014" t="str">
        <f>IF(IFERROR('Blocks A'!DY21-'Pre-1.095 (Hard Copy)'!CF21, 0)=0, " ", ('Blocks A'!DY21-'Pre-1.095 (Hard Copy)'!CF21))</f>
        <v>-534</v>
      </c>
      <c r="CG21" s="1016" t="str">
        <f>IF(IFERROR('Blocks A'!DZ21-'Pre-1.095 (Hard Copy)'!CG21, 0)=0, " ", ('Blocks A'!DZ21-'Pre-1.095 (Hard Copy)'!CG21))</f>
        <v>-0.0005</v>
      </c>
      <c r="CH21" s="1015" t="str">
        <f>IF(IFERROR('Blocks A'!DV21-'Pre-1.095 (Hard Copy)'!CH21, 0)=0, " ", ('Blocks A'!DV21-'Pre-1.095 (Hard Copy)'!CH21))</f>
        <v>-6.4</v>
      </c>
      <c r="CI21" s="1015" t="str">
        <f>IF(IFERROR('Blocks A'!DW21-'Pre-1.095 (Hard Copy)'!CI21, 0)=0, " ", ('Blocks A'!DW21-'Pre-1.095 (Hard Copy)'!CI21))</f>
        <v>-33.0</v>
      </c>
      <c r="CJ21" s="1014" t="str">
        <f>IF(IFERROR('Blocks A'!EA21-'Pre-1.095 (Hard Copy)'!CJ21, 0)=0, " ", ('Blocks A'!EA21-'Pre-1.095 (Hard Copy)'!CJ21))</f>
        <v>-603</v>
      </c>
      <c r="CK21" s="1017" t="str">
        <f>IF(IFERROR('Blocks A'!EB21-'Pre-1.095 (Hard Copy)'!CK21, 0)=0, " ", ('Blocks A'!EB21-'Pre-1.095 (Hard Copy)'!CK21))</f>
        <v>-10.06</v>
      </c>
      <c r="CL21" s="1017" t="str">
        <f>IF(IFERROR('Blocks A'!EC21-'Pre-1.095 (Hard Copy)'!CL21, 0)=0, " ", ('Blocks A'!EC21-'Pre-1.095 (Hard Copy)'!CL21))</f>
        <v>-0.17</v>
      </c>
      <c r="CM21" s="1017" t="str">
        <f>IF(IFERROR('Blocks A'!EH21-'Pre-1.095 (Hard Copy)'!CM21, 0)=0, " ", ('Blocks A'!EH21-'Pre-1.095 (Hard Copy)'!CM21))</f>
        <v>-0.01</v>
      </c>
      <c r="CN21" s="1014" t="str">
        <f>IF(IFERROR('Blocks A'!ED21-'Pre-1.095 (Hard Copy)'!CN21, 0)=0, " ", ('Blocks A'!ED21-'Pre-1.095 (Hard Copy)'!CN21))</f>
        <v>-93,868</v>
      </c>
      <c r="CO21" s="1017" t="str">
        <f>IF(IFERROR('Blocks A'!EE21-'Pre-1.095 (Hard Copy)'!CO21, 0)=0, " ", ('Blocks A'!EE21-'Pre-1.095 (Hard Copy)'!CO21))</f>
        <v>-93.87</v>
      </c>
      <c r="CP21" s="1017" t="str">
        <f>IF(IFERROR('Blocks A'!EF21-'Pre-1.095 (Hard Copy)'!CP21, 0)=0, " ", ('Blocks A'!EF21-'Pre-1.095 (Hard Copy)'!CP21))</f>
        <v>-0.09</v>
      </c>
      <c r="CQ21" s="1016" t="str">
        <f>IF(IFERROR('Blocks A'!EG21-'Pre-1.095 (Hard Copy)'!CQ21, 0)=0, " ", ('Blocks A'!EG21-'Pre-1.095 (Hard Copy)'!CQ21))</f>
        <v>-0.0939</v>
      </c>
      <c r="CR21" s="1018">
        <v>1072.0</v>
      </c>
    </row>
    <row r="22">
      <c r="B22" s="1013" t="s">
        <v>922</v>
      </c>
      <c r="C22" s="969" t="s">
        <v>885</v>
      </c>
      <c r="D22" s="969">
        <v>3.0</v>
      </c>
      <c r="E22" s="969">
        <v>2.0</v>
      </c>
      <c r="F22" s="969">
        <v>4.0</v>
      </c>
      <c r="G22" s="1014" t="str">
        <f>IF(IFERROR('Blocks A'!G22-'Pre-1.095 (Hard Copy)'!G22, 0)=0, " ", ('Blocks A'!G22-'Pre-1.095 (Hard Copy)'!G22))</f>
        <v> </v>
      </c>
      <c r="H22" s="1014" t="str">
        <f>IF(IFERROR('Blocks A'!H22-'Pre-1.095 (Hard Copy)'!H22, 0)=0, " ", ('Blocks A'!H22-'Pre-1.095 (Hard Copy)'!H22))</f>
        <v> </v>
      </c>
      <c r="I22" s="1014" t="str">
        <f>IF(IFERROR('Blocks A'!I22-'Pre-1.095 (Hard Copy)'!I22, 0)=0, " ", ('Blocks A'!I22-'Pre-1.095 (Hard Copy)'!I22))</f>
        <v> </v>
      </c>
      <c r="J22" s="1014" t="str">
        <f>IF(IFERROR('Blocks A'!J22-'Pre-1.095 (Hard Copy)'!J22, 0)=0, " ", ('Blocks A'!J22-'Pre-1.095 (Hard Copy)'!J22))</f>
        <v> </v>
      </c>
      <c r="K22" s="1014" t="str">
        <f>IF(IFERROR('Blocks A'!K22-'Pre-1.095 (Hard Copy)'!K22, 0)=0, " ", ('Blocks A'!K22-'Pre-1.095 (Hard Copy)'!K22))</f>
        <v> </v>
      </c>
      <c r="L22" s="1014" t="str">
        <f>IF(IFERROR('Blocks A'!L22-'Pre-1.095 (Hard Copy)'!L22, 0)=0, " ", ('Blocks A'!L22-'Pre-1.095 (Hard Copy)'!L22))</f>
        <v> </v>
      </c>
      <c r="M22" s="1014" t="str">
        <f>IF(IFERROR('Blocks A'!N22-'Pre-1.095 (Hard Copy)'!M22, 0)=0, " ", ('Blocks A'!N22-'Pre-1.095 (Hard Copy)'!M22))</f>
        <v> </v>
      </c>
      <c r="N22" s="1014" t="str">
        <f>IF(IFERROR('Blocks A'!O22-'Pre-1.095 (Hard Copy)'!N22, 0)=0, " ", ('Blocks A'!O22-'Pre-1.095 (Hard Copy)'!N22))</f>
        <v>+2,000,000</v>
      </c>
      <c r="O22" s="1014" t="str">
        <f>IF(IFERROR('Blocks A'!P22-'Pre-1.095 (Hard Copy)'!O22, 0)=0, " ", ('Blocks A'!P22-'Pre-1.095 (Hard Copy)'!O22))</f>
        <v> </v>
      </c>
      <c r="P22" s="1014" t="str">
        <f>IF(IFERROR('Blocks A'!Q22-'Pre-1.095 (Hard Copy)'!P22, 0)=0, " ", ('Blocks A'!Q22-'Pre-1.095 (Hard Copy)'!P22))</f>
        <v> </v>
      </c>
      <c r="Q22" s="1014" t="str">
        <f>IF(IFERROR('Blocks A'!R22-'Pre-1.095 (Hard Copy)'!Q22, 0)=0, " ", ('Blocks A'!R22-'Pre-1.095 (Hard Copy)'!Q22))</f>
        <v> </v>
      </c>
      <c r="R22" s="1014" t="str">
        <f>IF(IFERROR('Blocks A'!S22-'Pre-1.095 (Hard Copy)'!R22, 0)=0, " ", ('Blocks A'!S22-'Pre-1.095 (Hard Copy)'!R22))</f>
        <v> </v>
      </c>
      <c r="S22" s="1014" t="str">
        <f>IF(IFERROR('Blocks A'!T22-'Pre-1.095 (Hard Copy)'!S22, 0)=0, " ", ('Blocks A'!T22-'Pre-1.095 (Hard Copy)'!S22))</f>
        <v> </v>
      </c>
      <c r="T22" s="1014" t="str">
        <f>IF(IFERROR('Blocks A'!M22-'Pre-1.095 (Hard Copy)'!T22, 0)=0, " ", ('Blocks A'!M22-'Pre-1.095 (Hard Copy)'!T22))</f>
        <v> </v>
      </c>
      <c r="U22" s="1014" t="str">
        <f>IF(IFERROR('Blocks A'!U22-'Pre-1.095 (Hard Copy)'!U22, 0)=0, " ", ('Blocks A'!U22-'Pre-1.095 (Hard Copy)'!U22))</f>
        <v> </v>
      </c>
      <c r="V22" s="1014" t="str">
        <f>IF(IFERROR('Blocks A'!V22-'Pre-1.095 (Hard Copy)'!V22, 0)=0, " ", ('Blocks A'!V22-'Pre-1.095 (Hard Copy)'!V22))</f>
        <v> </v>
      </c>
      <c r="W22" s="1014" t="str">
        <f>IF(IFERROR('Blocks A'!W22-'Pre-1.095 (Hard Copy)'!W22, 0)=0, " ", ('Blocks A'!W22-'Pre-1.095 (Hard Copy)'!W22))</f>
        <v> </v>
      </c>
      <c r="X22" s="1014" t="str">
        <f>IF(IFERROR('Blocks A'!X22-'Pre-1.095 (Hard Copy)'!X22, 0)=0, " ", ('Blocks A'!X22-'Pre-1.095 (Hard Copy)'!X22))</f>
        <v> </v>
      </c>
      <c r="Y22" s="1014" t="str">
        <f>IF(IFERROR('Blocks A'!AC22-'Pre-1.095 (Hard Copy)'!Y22, 0)=0, " ", ('Blocks A'!AC22-'Pre-1.095 (Hard Copy)'!Y22))</f>
        <v> </v>
      </c>
      <c r="Z22" s="1014" t="str">
        <f>IF(IFERROR('Blocks A'!Y22-'Pre-1.095 (Hard Copy)'!Z22, 0)=0, " ", ('Blocks A'!Y22-'Pre-1.095 (Hard Copy)'!Z22))</f>
        <v> </v>
      </c>
      <c r="AA22" s="1014" t="str">
        <f>IF(IFERROR('Blocks A'!Z22-'Pre-1.095 (Hard Copy)'!AA22, 0)=0, " ", ('Blocks A'!Z22-'Pre-1.095 (Hard Copy)'!AA22))</f>
        <v> </v>
      </c>
      <c r="AB22" s="1014" t="str">
        <f>IF(IFERROR('Blocks A'!AA22-'Pre-1.095 (Hard Copy)'!AB22, 0)=0, " ", ('Blocks A'!AA22-'Pre-1.095 (Hard Copy)'!AB22))</f>
        <v> </v>
      </c>
      <c r="AC22" s="1014" t="str">
        <f>IF(IFERROR('Blocks A'!AB22-'Pre-1.095 (Hard Copy)'!AC22, 0)=0, " ", ('Blocks A'!AB22-'Pre-1.095 (Hard Copy)'!AC22))</f>
        <v> </v>
      </c>
      <c r="AD22" s="1014" t="str">
        <f>IF(IFERROR('Blocks A'!AY22-'Pre-1.095 (Hard Copy)'!AD22, 0)=0, " ", ('Blocks A'!AY22-'Pre-1.095 (Hard Copy)'!AD22))</f>
        <v> </v>
      </c>
      <c r="AE22" s="1014" t="str">
        <f>IF(IFERROR('Blocks A'!AZ22-'Pre-1.095 (Hard Copy)'!AE22, 0)=0, " ", ('Blocks A'!AZ22-'Pre-1.095 (Hard Copy)'!AE22))</f>
        <v> </v>
      </c>
      <c r="AF22" s="1014" t="str">
        <f>IF(IFERROR('Blocks A'!BA22-'Pre-1.095 (Hard Copy)'!AF22, 0)=0, " ", ('Blocks A'!BA22-'Pre-1.095 (Hard Copy)'!AF22))</f>
        <v> </v>
      </c>
      <c r="AG22" s="1014" t="str">
        <f>IF(IFERROR('Blocks A'!BB22-'Pre-1.095 (Hard Copy)'!AG22, 0)=0, " ", ('Blocks A'!BB22-'Pre-1.095 (Hard Copy)'!AG22))</f>
        <v> </v>
      </c>
      <c r="AH22" s="1014" t="str">
        <f>IF(IFERROR('Blocks A'!BC22-'Pre-1.095 (Hard Copy)'!AH22, 0)=0, " ", ('Blocks A'!BC22-'Pre-1.095 (Hard Copy)'!AH22))</f>
        <v> </v>
      </c>
      <c r="AI22" s="1014" t="str">
        <f>IF(IFERROR('Blocks A'!BJ22-'Pre-1.095 (Hard Copy)'!AI22, 0)=0, " ", ('Blocks A'!BJ22-'Pre-1.095 (Hard Copy)'!AI22))</f>
        <v> </v>
      </c>
      <c r="AJ22" s="1014" t="str">
        <f>IF(IFERROR('Blocks A'!BD22-'Pre-1.095 (Hard Copy)'!AJ22, 0)=0, " ", ('Blocks A'!BD22-'Pre-1.095 (Hard Copy)'!AJ22))</f>
        <v> </v>
      </c>
      <c r="AK22" s="1014" t="str">
        <f>IF(IFERROR('Blocks A'!BE22-'Pre-1.095 (Hard Copy)'!AK22, 0)=0, " ", ('Blocks A'!BE22-'Pre-1.095 (Hard Copy)'!AK22))</f>
        <v> </v>
      </c>
      <c r="AL22" s="1014" t="str">
        <f>IF(IFERROR('Blocks A'!BF22-'Pre-1.095 (Hard Copy)'!AL22, 0)=0, " ", ('Blocks A'!BF22-'Pre-1.095 (Hard Copy)'!AL22))</f>
        <v> </v>
      </c>
      <c r="AM22" s="1014" t="str">
        <f>IF(IFERROR('Blocks A'!BG22-'Pre-1.095 (Hard Copy)'!AM22, 0)=0, " ", ('Blocks A'!BG22-'Pre-1.095 (Hard Copy)'!AM22))</f>
        <v> </v>
      </c>
      <c r="AN22" s="1014" t="str">
        <f>IF(IFERROR('Blocks A'!BH22-'Pre-1.095 (Hard Copy)'!AN22, 0)=0, " ", ('Blocks A'!BH22-'Pre-1.095 (Hard Copy)'!AN22))</f>
        <v> </v>
      </c>
      <c r="AO22" s="1014" t="str">
        <f>IF(IFERROR('Blocks A'!BI22-'Pre-1.095 (Hard Copy)'!AO22, 0)=0, " ", ('Blocks A'!BI22-'Pre-1.095 (Hard Copy)'!AO22))</f>
        <v> </v>
      </c>
      <c r="AP22" s="1014" t="str">
        <f>IF(IFERROR('Blocks A'!BK22-'Pre-1.095 (Hard Copy)'!AP22, 0)=0, " ", ('Blocks A'!BK22-'Pre-1.095 (Hard Copy)'!AP22))</f>
        <v> </v>
      </c>
      <c r="AQ22" s="1014" t="str">
        <f>IF(IFERROR('Blocks A'!BL22-'Pre-1.095 (Hard Copy)'!AQ22, 0)=0, " ", ('Blocks A'!BL22-'Pre-1.095 (Hard Copy)'!AQ22))</f>
        <v> </v>
      </c>
      <c r="AR22" s="1014" t="str">
        <f>IF(IFERROR('Blocks A'!BM22-'Pre-1.095 (Hard Copy)'!AR22, 0)=0, " ", ('Blocks A'!BM22-'Pre-1.095 (Hard Copy)'!AR22))</f>
        <v> </v>
      </c>
      <c r="AS22" s="1014" t="str">
        <f>IF(IFERROR('Blocks A'!BO22-'Pre-1.095 (Hard Copy)'!AS22, 0)=0, " ", ('Blocks A'!BO22-'Pre-1.095 (Hard Copy)'!AS22))</f>
        <v> </v>
      </c>
      <c r="AT22" s="1014" t="str">
        <f>IF(IFERROR('Blocks A'!BP22-'Pre-1.095 (Hard Copy)'!AT22, 0)=0, " ", ('Blocks A'!BP22-'Pre-1.095 (Hard Copy)'!AT22))</f>
        <v> </v>
      </c>
      <c r="AU22" s="1014" t="str">
        <f>IF(IFERROR('Blocks A'!BQ22-'Pre-1.095 (Hard Copy)'!AU22, 0)=0, " ", ('Blocks A'!BQ22-'Pre-1.095 (Hard Copy)'!AU22))</f>
        <v> </v>
      </c>
      <c r="AV22" s="1014" t="str">
        <f>IF(IFERROR('Blocks A'!BR22-'Pre-1.095 (Hard Copy)'!AV22, 0)=0, " ", ('Blocks A'!BR22-'Pre-1.095 (Hard Copy)'!AV22))</f>
        <v> </v>
      </c>
      <c r="AW22" s="1014" t="str">
        <f>IF(IFERROR('Blocks A'!BS22-'Pre-1.095 (Hard Copy)'!AW22, 0)=0, " ", ('Blocks A'!BS22-'Pre-1.095 (Hard Copy)'!AW22))</f>
        <v> </v>
      </c>
      <c r="AX22" s="1014" t="str">
        <f>IF(IFERROR('Blocks A'!BT22-'Pre-1.095 (Hard Copy)'!AX22, 0)=0, " ", ('Blocks A'!BT22-'Pre-1.095 (Hard Copy)'!AX22))</f>
        <v> </v>
      </c>
      <c r="AY22" s="1014" t="str">
        <f>IF(IFERROR('Blocks A'!BU22-'Pre-1.095 (Hard Copy)'!AY22, 0)=0, " ", ('Blocks A'!BU22-'Pre-1.095 (Hard Copy)'!AY22))</f>
        <v>+0</v>
      </c>
      <c r="AZ22" s="1014" t="str">
        <f>IF(IFERROR('Blocks A'!BW22-'Pre-1.095 (Hard Copy)'!AZ22, 0)=0, " ", ('Blocks A'!BW22-'Pre-1.095 (Hard Copy)'!AZ22))</f>
        <v> </v>
      </c>
      <c r="BA22" s="1014" t="str">
        <f>IF(IFERROR('Blocks A'!BX22-'Pre-1.095 (Hard Copy)'!BA22, 0)=0, " ", ('Blocks A'!BX22-'Pre-1.095 (Hard Copy)'!BA22))</f>
        <v>+0</v>
      </c>
      <c r="BB22" s="1014" t="str">
        <f>IF(IFERROR('Blocks A'!BY22-'Pre-1.095 (Hard Copy)'!BB22, 0)=0, " ", ('Blocks A'!BY22-'Pre-1.095 (Hard Copy)'!BB22))</f>
        <v>-0</v>
      </c>
      <c r="BC22" s="1015" t="str">
        <f>IF(IFERROR('Blocks A'!BZ22-'Pre-1.095 (Hard Copy)'!BC22, 0)=0, " ", ('Blocks A'!BZ22-'Pre-1.095 (Hard Copy)'!BC22))</f>
        <v>+0.0</v>
      </c>
      <c r="BD22" s="1014" t="str">
        <f>IF(IFERROR('Blocks A'!BV22-'Pre-1.095 (Hard Copy)'!BD22, 0)=0, " ", ('Blocks A'!BV22-'Pre-1.095 (Hard Copy)'!BD22))</f>
        <v>-0</v>
      </c>
      <c r="BE22" s="1014" t="str">
        <f>IF(IFERROR('Blocks A'!CB22-'Pre-1.095 (Hard Copy)'!BE22, 0)=0, " ", ('Blocks A'!CB22-'Pre-1.095 (Hard Copy)'!BE22))</f>
        <v>-12</v>
      </c>
      <c r="BF22" s="1014" t="str">
        <f>IF(IFERROR('Blocks A'!CC22-'Pre-1.095 (Hard Copy)'!BF22, 0)=0, " ", ('Blocks A'!CC22-'Pre-1.095 (Hard Copy)'!BF22))</f>
        <v>-1,867</v>
      </c>
      <c r="BG22" s="1016" t="str">
        <f>IF(IFERROR('Blocks A'!CD22-'Pre-1.095 (Hard Copy)'!BG22, 0)=0, " ", ('Blocks A'!CD22-'Pre-1.095 (Hard Copy)'!BG22))</f>
        <v>-0.0019</v>
      </c>
      <c r="BH22" s="1014" t="str">
        <f>IF(IFERROR('Blocks A'!CE22-'Pre-1.095 (Hard Copy)'!BH22, 0)=0, " ", ('Blocks A'!CE22-'Pre-1.095 (Hard Copy)'!BH22))</f>
        <v> </v>
      </c>
      <c r="BI22" s="1014" t="str">
        <f>IF(IFERROR('Blocks A'!CZ22-'Pre-1.095 (Hard Copy)'!BI22, 0)=0, " ", ('Blocks A'!CZ22-'Pre-1.095 (Hard Copy)'!BI22))</f>
        <v>-3</v>
      </c>
      <c r="BJ22" s="1014" t="str">
        <f>IF(IFERROR('Blocks A'!DA22-'Pre-1.095 (Hard Copy)'!BJ22, 0)=0, " ", ('Blocks A'!DA22-'Pre-1.095 (Hard Copy)'!BJ22))</f>
        <v> </v>
      </c>
      <c r="BK22" s="1014" t="str">
        <f>IF(IFERROR('Blocks A'!DB22-'Pre-1.095 (Hard Copy)'!BK22, 0)=0, " ", ('Blocks A'!DB22-'Pre-1.095 (Hard Copy)'!BK22))</f>
        <v> </v>
      </c>
      <c r="BL22" s="1014" t="str">
        <f>IF(IFERROR('Blocks A'!DC22-'Pre-1.095 (Hard Copy)'!BL22, 0)=0, " ", ('Blocks A'!DC22-'Pre-1.095 (Hard Copy)'!BL22))</f>
        <v> </v>
      </c>
      <c r="BM22" s="1014" t="str">
        <f>IF(IFERROR('Blocks A'!DD22-'Pre-1.095 (Hard Copy)'!BM22, 0)=0, " ", ('Blocks A'!DD22-'Pre-1.095 (Hard Copy)'!BM22))</f>
        <v> </v>
      </c>
      <c r="BN22" s="1014" t="str">
        <f>IF(IFERROR('Blocks A'!DE22-'Pre-1.095 (Hard Copy)'!BN22, 0)=0, " ", ('Blocks A'!DE22-'Pre-1.095 (Hard Copy)'!BN22))</f>
        <v> </v>
      </c>
      <c r="BO22" s="1014" t="str">
        <f>IF(IFERROR('Blocks A'!DF22-'Pre-1.095 (Hard Copy)'!BO22, 0)=0, " ", ('Blocks A'!DF22-'Pre-1.095 (Hard Copy)'!BO22))</f>
        <v> </v>
      </c>
      <c r="BP22" s="1014" t="str">
        <f>IF(IFERROR('Blocks A'!DG22-'Pre-1.095 (Hard Copy)'!BP22, 0)=0, " ", ('Blocks A'!DG22-'Pre-1.095 (Hard Copy)'!BP22))</f>
        <v>+0</v>
      </c>
      <c r="BQ22" s="1014" t="str">
        <f>IF(IFERROR('Blocks A'!DH22-'Pre-1.095 (Hard Copy)'!BQ22, 0)=0, " ", ('Blocks A'!DH22-'Pre-1.095 (Hard Copy)'!BQ22))</f>
        <v> </v>
      </c>
      <c r="BR22" s="1014" t="str">
        <f>IF(IFERROR('Blocks A'!DI22-'Pre-1.095 (Hard Copy)'!BR22, 0)=0, " ", ('Blocks A'!DI22-'Pre-1.095 (Hard Copy)'!BR22))</f>
        <v> </v>
      </c>
      <c r="BS22" s="1014" t="str">
        <f>IF(IFERROR('Blocks A'!DJ22-'Pre-1.095 (Hard Copy)'!BS22, 0)=0, " ", ('Blocks A'!DJ22-'Pre-1.095 (Hard Copy)'!BS22))</f>
        <v>-5</v>
      </c>
      <c r="BT22" s="1014" t="str">
        <f>IF(IFERROR('Blocks A'!DK22-'Pre-1.095 (Hard Copy)'!BT22, 0)=0, " ", ('Blocks A'!DK22-'Pre-1.095 (Hard Copy)'!BT22))</f>
        <v> </v>
      </c>
      <c r="BU22" s="1014" t="str">
        <f>IF(IFERROR('Blocks A'!DL22-'Pre-1.095 (Hard Copy)'!BU22, 0)=0, " ", ('Blocks A'!DL22-'Pre-1.095 (Hard Copy)'!BU22))</f>
        <v>+0</v>
      </c>
      <c r="BV22" s="1014" t="str">
        <f>IF(IFERROR('Blocks A'!DM22-'Pre-1.095 (Hard Copy)'!BV22, 0)=0, " ", ('Blocks A'!DM22-'Pre-1.095 (Hard Copy)'!BV22))</f>
        <v> </v>
      </c>
      <c r="BW22" s="1014" t="str">
        <f>IF(IFERROR('Blocks A'!DN22-'Pre-1.095 (Hard Copy)'!BW22, 0)=0, " ", ('Blocks A'!DN22-'Pre-1.095 (Hard Copy)'!BW22))</f>
        <v> </v>
      </c>
      <c r="BX22" s="1014" t="str">
        <f>IF(IFERROR('Blocks A'!DO22-'Pre-1.095 (Hard Copy)'!BX22, 0)=0, " ", ('Blocks A'!DO22-'Pre-1.095 (Hard Copy)'!BX22))</f>
        <v> </v>
      </c>
      <c r="BY22" s="1014" t="str">
        <f>IF(IFERROR('Blocks A'!DP22-'Pre-1.095 (Hard Copy)'!BY22, 0)=0, " ", ('Blocks A'!DP22-'Pre-1.095 (Hard Copy)'!BY22))</f>
        <v> </v>
      </c>
      <c r="BZ22" s="1014" t="str">
        <f>IF(IFERROR('Blocks A'!DQ22-'Pre-1.095 (Hard Copy)'!BZ22, 0)=0, " ", ('Blocks A'!DQ22-'Pre-1.095 (Hard Copy)'!BZ22))</f>
        <v>+0</v>
      </c>
      <c r="CA22" s="1014" t="str">
        <f>IF(IFERROR('Blocks A'!DR22-'Pre-1.095 (Hard Copy)'!CA22, 0)=0, " ", ('Blocks A'!DR22-'Pre-1.095 (Hard Copy)'!CA22))</f>
        <v> </v>
      </c>
      <c r="CB22" s="1014" t="str">
        <f>IF(IFERROR('Blocks A'!DS22-'Pre-1.095 (Hard Copy)'!CB22, 0)=0, " ", ('Blocks A'!DS22-'Pre-1.095 (Hard Copy)'!CB22))</f>
        <v> </v>
      </c>
      <c r="CC22" s="1014" t="str">
        <f>IF(IFERROR('Blocks A'!DT22-'Pre-1.095 (Hard Copy)'!CC22, 0)=0, " ", ('Blocks A'!DT22-'Pre-1.095 (Hard Copy)'!CC22))</f>
        <v>-3</v>
      </c>
      <c r="CD22" s="1014" t="str">
        <f>IF(IFERROR('Blocks A'!DU22-'Pre-1.095 (Hard Copy)'!CD22, 0)=0, " ", ('Blocks A'!DU22-'Pre-1.095 (Hard Copy)'!CD22))</f>
        <v>-5</v>
      </c>
      <c r="CE22" s="1014" t="str">
        <f>IF(IFERROR('Blocks A'!DX22-'Pre-1.095 (Hard Copy)'!CE22, 0)=0, " ", ('Blocks A'!DX22-'Pre-1.095 (Hard Copy)'!CE22))</f>
        <v>-0</v>
      </c>
      <c r="CF22" s="1014" t="str">
        <f>IF(IFERROR('Blocks A'!DY22-'Pre-1.095 (Hard Copy)'!CF22, 0)=0, " ", ('Blocks A'!DY22-'Pre-1.095 (Hard Copy)'!CF22))</f>
        <v>-32</v>
      </c>
      <c r="CG22" s="1016" t="str">
        <f>IF(IFERROR('Blocks A'!DZ22-'Pre-1.095 (Hard Copy)'!CG22, 0)=0, " ", ('Blocks A'!DZ22-'Pre-1.095 (Hard Copy)'!CG22))</f>
        <v>-0.0000</v>
      </c>
      <c r="CH22" s="1015" t="str">
        <f>IF(IFERROR('Blocks A'!DV22-'Pre-1.095 (Hard Copy)'!CH22, 0)=0, " ", ('Blocks A'!DV22-'Pre-1.095 (Hard Copy)'!CH22))</f>
        <v>-0.4</v>
      </c>
      <c r="CI22" s="1015" t="str">
        <f>IF(IFERROR('Blocks A'!DW22-'Pre-1.095 (Hard Copy)'!CI22, 0)=0, " ", ('Blocks A'!DW22-'Pre-1.095 (Hard Copy)'!CI22))</f>
        <v>-2.0</v>
      </c>
      <c r="CJ22" s="1014" t="str">
        <f>IF(IFERROR('Blocks A'!EA22-'Pre-1.095 (Hard Copy)'!CJ22, 0)=0, " ", ('Blocks A'!EA22-'Pre-1.095 (Hard Copy)'!CJ22))</f>
        <v>-12</v>
      </c>
      <c r="CK22" s="1017" t="str">
        <f>IF(IFERROR('Blocks A'!EB22-'Pre-1.095 (Hard Copy)'!CK22, 0)=0, " ", ('Blocks A'!EB22-'Pre-1.095 (Hard Copy)'!CK22))</f>
        <v>-0.20</v>
      </c>
      <c r="CL22" s="1017" t="str">
        <f>IF(IFERROR('Blocks A'!EC22-'Pre-1.095 (Hard Copy)'!CL22, 0)=0, " ", ('Blocks A'!EC22-'Pre-1.095 (Hard Copy)'!CL22))</f>
        <v>-0.00</v>
      </c>
      <c r="CM22" s="1017" t="str">
        <f>IF(IFERROR('Blocks A'!EH22-'Pre-1.095 (Hard Copy)'!CM22, 0)=0, " ", ('Blocks A'!EH22-'Pre-1.095 (Hard Copy)'!CM22))</f>
        <v>-0.00</v>
      </c>
      <c r="CN22" s="1014" t="str">
        <f>IF(IFERROR('Blocks A'!ED22-'Pre-1.095 (Hard Copy)'!CN22, 0)=0, " ", ('Blocks A'!ED22-'Pre-1.095 (Hard Copy)'!CN22))</f>
        <v>-1,899</v>
      </c>
      <c r="CO22" s="1017" t="str">
        <f>IF(IFERROR('Blocks A'!EE22-'Pre-1.095 (Hard Copy)'!CO22, 0)=0, " ", ('Blocks A'!EE22-'Pre-1.095 (Hard Copy)'!CO22))</f>
        <v>-1.90</v>
      </c>
      <c r="CP22" s="1017" t="str">
        <f>IF(IFERROR('Blocks A'!EF22-'Pre-1.095 (Hard Copy)'!CP22, 0)=0, " ", ('Blocks A'!EF22-'Pre-1.095 (Hard Copy)'!CP22))</f>
        <v>-0.00</v>
      </c>
      <c r="CQ22" s="1016" t="str">
        <f>IF(IFERROR('Blocks A'!EG22-'Pre-1.095 (Hard Copy)'!CQ22, 0)=0, " ", ('Blocks A'!EG22-'Pre-1.095 (Hard Copy)'!CQ22))</f>
        <v>-0.0019</v>
      </c>
      <c r="CR22" s="1018" t="s">
        <v>12</v>
      </c>
    </row>
    <row r="23">
      <c r="A23" s="1020" t="s">
        <v>927</v>
      </c>
      <c r="B23" s="1013" t="s">
        <v>928</v>
      </c>
      <c r="C23" s="969" t="s">
        <v>886</v>
      </c>
      <c r="D23" s="969">
        <v>3.0</v>
      </c>
      <c r="E23" s="969">
        <v>3.0</v>
      </c>
      <c r="F23" s="969">
        <v>3.0</v>
      </c>
      <c r="G23" s="1014" t="str">
        <f>IF(IFERROR('Blocks A'!G31-'Pre-1.095 (Hard Copy)'!G23, 0)=0, " ", ('Blocks A'!G31-'Pre-1.095 (Hard Copy)'!G23))</f>
        <v> </v>
      </c>
      <c r="H23" s="1014" t="str">
        <f>IF(IFERROR('Blocks A'!H31-'Pre-1.095 (Hard Copy)'!H23, 0)=0, " ", ('Blocks A'!H31-'Pre-1.095 (Hard Copy)'!H23))</f>
        <v> </v>
      </c>
      <c r="I23" s="1014" t="str">
        <f>IF(IFERROR('Blocks A'!I31-'Pre-1.095 (Hard Copy)'!I23, 0)=0, " ", ('Blocks A'!I31-'Pre-1.095 (Hard Copy)'!I23))</f>
        <v> </v>
      </c>
      <c r="J23" s="1014" t="str">
        <f>IF(IFERROR('Blocks A'!J31-'Pre-1.095 (Hard Copy)'!J23, 0)=0, " ", ('Blocks A'!J31-'Pre-1.095 (Hard Copy)'!J23))</f>
        <v> </v>
      </c>
      <c r="K23" s="1014" t="str">
        <f>IF(IFERROR('Blocks A'!K31-'Pre-1.095 (Hard Copy)'!K23, 0)=0, " ", ('Blocks A'!K31-'Pre-1.095 (Hard Copy)'!K23))</f>
        <v> </v>
      </c>
      <c r="L23" s="1014" t="str">
        <f>IF(IFERROR('Blocks A'!L31-'Pre-1.095 (Hard Copy)'!L23, 0)=0, " ", ('Blocks A'!L31-'Pre-1.095 (Hard Copy)'!L23))</f>
        <v> </v>
      </c>
      <c r="M23" s="1014" t="str">
        <f>IF(IFERROR('Blocks A'!N31-'Pre-1.095 (Hard Copy)'!M23, 0)=0, " ", ('Blocks A'!N31-'Pre-1.095 (Hard Copy)'!M23))</f>
        <v> </v>
      </c>
      <c r="N23" s="1014" t="str">
        <f>IF(IFERROR('Blocks A'!O31-'Pre-1.095 (Hard Copy)'!N23, 0)=0, " ", ('Blocks A'!O31-'Pre-1.095 (Hard Copy)'!N23))</f>
        <v> </v>
      </c>
      <c r="O23" s="1014" t="str">
        <f>IF(IFERROR('Blocks A'!P31-'Pre-1.095 (Hard Copy)'!O23, 0)=0, " ", ('Blocks A'!P31-'Pre-1.095 (Hard Copy)'!O23))</f>
        <v> </v>
      </c>
      <c r="P23" s="1014" t="str">
        <f>IF(IFERROR('Blocks A'!Q31-'Pre-1.095 (Hard Copy)'!P23, 0)=0, " ", ('Blocks A'!Q31-'Pre-1.095 (Hard Copy)'!P23))</f>
        <v> </v>
      </c>
      <c r="Q23" s="1014" t="str">
        <f>IF(IFERROR('Blocks A'!R31-'Pre-1.095 (Hard Copy)'!Q23, 0)=0, " ", ('Blocks A'!R31-'Pre-1.095 (Hard Copy)'!Q23))</f>
        <v> </v>
      </c>
      <c r="R23" s="1014" t="str">
        <f>IF(IFERROR('Blocks A'!S31-'Pre-1.095 (Hard Copy)'!R23, 0)=0, " ", ('Blocks A'!S31-'Pre-1.095 (Hard Copy)'!R23))</f>
        <v> </v>
      </c>
      <c r="S23" s="1014" t="str">
        <f>IF(IFERROR('Blocks A'!T31-'Pre-1.095 (Hard Copy)'!S23, 0)=0, " ", ('Blocks A'!T31-'Pre-1.095 (Hard Copy)'!S23))</f>
        <v> </v>
      </c>
      <c r="T23" s="1014" t="str">
        <f>IF(IFERROR('Blocks A'!M31-'Pre-1.095 (Hard Copy)'!T23, 0)=0, " ", ('Blocks A'!M31-'Pre-1.095 (Hard Copy)'!T23))</f>
        <v> </v>
      </c>
      <c r="U23" s="1014" t="str">
        <f>IF(IFERROR('Blocks A'!U31-'Pre-1.095 (Hard Copy)'!U23, 0)=0, " ", ('Blocks A'!U31-'Pre-1.095 (Hard Copy)'!U23))</f>
        <v> </v>
      </c>
      <c r="V23" s="1014" t="str">
        <f>IF(IFERROR('Blocks A'!V31-'Pre-1.095 (Hard Copy)'!V23, 0)=0, " ", ('Blocks A'!V31-'Pre-1.095 (Hard Copy)'!V23))</f>
        <v> </v>
      </c>
      <c r="W23" s="1014" t="str">
        <f>IF(IFERROR('Blocks A'!W31-'Pre-1.095 (Hard Copy)'!W23, 0)=0, " ", ('Blocks A'!W31-'Pre-1.095 (Hard Copy)'!W23))</f>
        <v> </v>
      </c>
      <c r="X23" s="1014" t="str">
        <f>IF(IFERROR('Blocks A'!X31-'Pre-1.095 (Hard Copy)'!X23, 0)=0, " ", ('Blocks A'!X31-'Pre-1.095 (Hard Copy)'!X23))</f>
        <v> </v>
      </c>
      <c r="Y23" s="1014" t="str">
        <f>IF(IFERROR('Blocks A'!AC31-'Pre-1.095 (Hard Copy)'!Y23, 0)=0, " ", ('Blocks A'!AC31-'Pre-1.095 (Hard Copy)'!Y23))</f>
        <v> </v>
      </c>
      <c r="Z23" s="1014" t="str">
        <f>IF(IFERROR('Blocks A'!Y31-'Pre-1.095 (Hard Copy)'!Z23, 0)=0, " ", ('Blocks A'!Y31-'Pre-1.095 (Hard Copy)'!Z23))</f>
        <v> </v>
      </c>
      <c r="AA23" s="1014" t="str">
        <f>IF(IFERROR('Blocks A'!Z31-'Pre-1.095 (Hard Copy)'!AA23, 0)=0, " ", ('Blocks A'!Z31-'Pre-1.095 (Hard Copy)'!AA23))</f>
        <v> </v>
      </c>
      <c r="AB23" s="1014" t="str">
        <f>IF(IFERROR('Blocks A'!AA31-'Pre-1.095 (Hard Copy)'!AB23, 0)=0, " ", ('Blocks A'!AA31-'Pre-1.095 (Hard Copy)'!AB23))</f>
        <v> </v>
      </c>
      <c r="AC23" s="1014" t="str">
        <f>IF(IFERROR('Blocks A'!AB31-'Pre-1.095 (Hard Copy)'!AC23, 0)=0, " ", ('Blocks A'!AB31-'Pre-1.095 (Hard Copy)'!AC23))</f>
        <v> </v>
      </c>
      <c r="AD23" s="1014" t="str">
        <f>IF(IFERROR('Blocks A'!AY31-'Pre-1.095 (Hard Copy)'!AD23, 0)=0, " ", ('Blocks A'!AY31-'Pre-1.095 (Hard Copy)'!AD23))</f>
        <v> </v>
      </c>
      <c r="AE23" s="1014" t="str">
        <f>IF(IFERROR('Blocks A'!AZ31-'Pre-1.095 (Hard Copy)'!AE23, 0)=0, " ", ('Blocks A'!AZ31-'Pre-1.095 (Hard Copy)'!AE23))</f>
        <v> </v>
      </c>
      <c r="AF23" s="1014" t="str">
        <f>IF(IFERROR('Blocks A'!BA31-'Pre-1.095 (Hard Copy)'!AF23, 0)=0, " ", ('Blocks A'!BA31-'Pre-1.095 (Hard Copy)'!AF23))</f>
        <v>-6</v>
      </c>
      <c r="AG23" s="1014" t="str">
        <f>IF(IFERROR('Blocks A'!BB31-'Pre-1.095 (Hard Copy)'!AG23, 0)=0, " ", ('Blocks A'!BB31-'Pre-1.095 (Hard Copy)'!AG23))</f>
        <v> </v>
      </c>
      <c r="AH23" s="1014" t="str">
        <f>IF(IFERROR('Blocks A'!BC31-'Pre-1.095 (Hard Copy)'!AH23, 0)=0, " ", ('Blocks A'!BC31-'Pre-1.095 (Hard Copy)'!AH23))</f>
        <v> </v>
      </c>
      <c r="AI23" s="1014" t="str">
        <f>IF(IFERROR('Blocks A'!BJ31-'Pre-1.095 (Hard Copy)'!AI23, 0)=0, " ", ('Blocks A'!BJ31-'Pre-1.095 (Hard Copy)'!AI23))</f>
        <v>+15</v>
      </c>
      <c r="AJ23" s="1014" t="str">
        <f>IF(IFERROR('Blocks A'!BD31-'Pre-1.095 (Hard Copy)'!AJ23, 0)=0, " ", ('Blocks A'!BD31-'Pre-1.095 (Hard Copy)'!AJ23))</f>
        <v> </v>
      </c>
      <c r="AK23" s="1014" t="str">
        <f>IF(IFERROR('Blocks A'!BE31-'Pre-1.095 (Hard Copy)'!AK23, 0)=0, " ", ('Blocks A'!BE31-'Pre-1.095 (Hard Copy)'!AK23))</f>
        <v> </v>
      </c>
      <c r="AL23" s="1014" t="str">
        <f>IF(IFERROR('Blocks A'!BF31-'Pre-1.095 (Hard Copy)'!AL23, 0)=0, " ", ('Blocks A'!BF31-'Pre-1.095 (Hard Copy)'!AL23))</f>
        <v> </v>
      </c>
      <c r="AM23" s="1014" t="str">
        <f>IF(IFERROR('Blocks A'!BG31-'Pre-1.095 (Hard Copy)'!AM23, 0)=0, " ", ('Blocks A'!BG31-'Pre-1.095 (Hard Copy)'!AM23))</f>
        <v> </v>
      </c>
      <c r="AN23" s="1014" t="str">
        <f>IF(IFERROR('Blocks A'!BH31-'Pre-1.095 (Hard Copy)'!AN23, 0)=0, " ", ('Blocks A'!BH31-'Pre-1.095 (Hard Copy)'!AN23))</f>
        <v> </v>
      </c>
      <c r="AO23" s="1014" t="str">
        <f>IF(IFERROR('Blocks A'!BI31-'Pre-1.095 (Hard Copy)'!AO23, 0)=0, " ", ('Blocks A'!BI31-'Pre-1.095 (Hard Copy)'!AO23))</f>
        <v> </v>
      </c>
      <c r="AP23" s="1014" t="str">
        <f>IF(IFERROR('Blocks A'!BK31-'Pre-1.095 (Hard Copy)'!AP23, 0)=0, " ", ('Blocks A'!BK31-'Pre-1.095 (Hard Copy)'!AP23))</f>
        <v> </v>
      </c>
      <c r="AQ23" s="1014" t="str">
        <f>IF(IFERROR('Blocks A'!BL31-'Pre-1.095 (Hard Copy)'!AQ23, 0)=0, " ", ('Blocks A'!BL31-'Pre-1.095 (Hard Copy)'!AQ23))</f>
        <v> </v>
      </c>
      <c r="AR23" s="1014" t="str">
        <f>IF(IFERROR('Blocks A'!BM31-'Pre-1.095 (Hard Copy)'!AR23, 0)=0, " ", ('Blocks A'!BM31-'Pre-1.095 (Hard Copy)'!AR23))</f>
        <v> </v>
      </c>
      <c r="AS23" s="1014" t="str">
        <f>IF(IFERROR('Blocks A'!BO31-'Pre-1.095 (Hard Copy)'!AS23, 0)=0, " ", ('Blocks A'!BO31-'Pre-1.095 (Hard Copy)'!AS23))</f>
        <v> </v>
      </c>
      <c r="AT23" s="1014" t="str">
        <f>IF(IFERROR('Blocks A'!BP31-'Pre-1.095 (Hard Copy)'!AT23, 0)=0, " ", ('Blocks A'!BP31-'Pre-1.095 (Hard Copy)'!AT23))</f>
        <v> </v>
      </c>
      <c r="AU23" s="1014" t="str">
        <f>IF(IFERROR('Blocks A'!BQ31-'Pre-1.095 (Hard Copy)'!AU23, 0)=0, " ", ('Blocks A'!BQ31-'Pre-1.095 (Hard Copy)'!AU23))</f>
        <v> </v>
      </c>
      <c r="AV23" s="1014" t="str">
        <f>IF(IFERROR('Blocks A'!BR31-'Pre-1.095 (Hard Copy)'!AV23, 0)=0, " ", ('Blocks A'!BR31-'Pre-1.095 (Hard Copy)'!AV23))</f>
        <v> </v>
      </c>
      <c r="AW23" s="1014" t="str">
        <f>IF(IFERROR('Blocks A'!BS31-'Pre-1.095 (Hard Copy)'!AW23, 0)=0, " ", ('Blocks A'!BS31-'Pre-1.095 (Hard Copy)'!AW23))</f>
        <v> </v>
      </c>
      <c r="AX23" s="1014" t="str">
        <f>IF(IFERROR('Blocks A'!BT31-'Pre-1.095 (Hard Copy)'!AX23, 0)=0, " ", ('Blocks A'!BT31-'Pre-1.095 (Hard Copy)'!AX23))</f>
        <v>+66</v>
      </c>
      <c r="AY23" s="1014" t="str">
        <f>IF(IFERROR('Blocks A'!BU31-'Pre-1.095 (Hard Copy)'!AY23, 0)=0, " ", ('Blocks A'!BU31-'Pre-1.095 (Hard Copy)'!AY23))</f>
        <v>+0</v>
      </c>
      <c r="AZ23" s="1014" t="str">
        <f>IF(IFERROR('Blocks A'!BW31-'Pre-1.095 (Hard Copy)'!AZ23, 0)=0, " ", ('Blocks A'!BW31-'Pre-1.095 (Hard Copy)'!AZ23))</f>
        <v>+360</v>
      </c>
      <c r="BA23" s="1014" t="str">
        <f>IF(IFERROR('Blocks A'!BX31-'Pre-1.095 (Hard Copy)'!BA23, 0)=0, " ", ('Blocks A'!BX31-'Pre-1.095 (Hard Copy)'!BA23))</f>
        <v>+0</v>
      </c>
      <c r="BB23" s="1014" t="str">
        <f>IF(IFERROR('Blocks A'!BY31-'Pre-1.095 (Hard Copy)'!BB23, 0)=0, " ", ('Blocks A'!BY31-'Pre-1.095 (Hard Copy)'!BB23))</f>
        <v>+1</v>
      </c>
      <c r="BC23" s="1015" t="str">
        <f>IF(IFERROR('Blocks A'!BZ31-'Pre-1.095 (Hard Copy)'!BC23, 0)=0, " ", ('Blocks A'!BZ31-'Pre-1.095 (Hard Copy)'!BC23))</f>
        <v>+47.7</v>
      </c>
      <c r="BD23" s="1014" t="str">
        <f>IF(IFERROR('Blocks A'!BV31-'Pre-1.095 (Hard Copy)'!BD23, 0)=0, " ", ('Blocks A'!BV31-'Pre-1.095 (Hard Copy)'!BD23))</f>
        <v> </v>
      </c>
      <c r="BE23" s="1014" t="str">
        <f>IF(IFERROR('Blocks A'!CB31-'Pre-1.095 (Hard Copy)'!BE23, 0)=0, " ", ('Blocks A'!CB31-'Pre-1.095 (Hard Copy)'!BE23))</f>
        <v>-156</v>
      </c>
      <c r="BF23" s="1014" t="str">
        <f>IF(IFERROR('Blocks A'!CC31-'Pre-1.095 (Hard Copy)'!BF23, 0)=0, " ", ('Blocks A'!CC31-'Pre-1.095 (Hard Copy)'!BF23))</f>
        <v>-24,267</v>
      </c>
      <c r="BG23" s="1016" t="str">
        <f>IF(IFERROR('Blocks A'!CD31-'Pre-1.095 (Hard Copy)'!BG23, 0)=0, " ", ('Blocks A'!CD31-'Pre-1.095 (Hard Copy)'!BG23))</f>
        <v>-0.0243</v>
      </c>
      <c r="BH23" s="1014" t="str">
        <f>IF(IFERROR('Blocks A'!CE31-'Pre-1.095 (Hard Copy)'!BH23, 0)=0, " ", ('Blocks A'!CE31-'Pre-1.095 (Hard Copy)'!BH23))</f>
        <v>+213</v>
      </c>
      <c r="BI23" s="1014" t="str">
        <f>IF(IFERROR('Blocks A'!CZ31-'Pre-1.095 (Hard Copy)'!BI23, 0)=0, " ", ('Blocks A'!CZ31-'Pre-1.095 (Hard Copy)'!BI23))</f>
        <v>+187</v>
      </c>
      <c r="BJ23" s="1014" t="str">
        <f>IF(IFERROR('Blocks A'!DA31-'Pre-1.095 (Hard Copy)'!BJ23, 0)=0, " ", ('Blocks A'!DA31-'Pre-1.095 (Hard Copy)'!BJ23))</f>
        <v>+75</v>
      </c>
      <c r="BK23" s="1014" t="str">
        <f>IF(IFERROR('Blocks A'!DB31-'Pre-1.095 (Hard Copy)'!BK23, 0)=0, " ", ('Blocks A'!DB31-'Pre-1.095 (Hard Copy)'!BK23))</f>
        <v>+5</v>
      </c>
      <c r="BL23" s="1014" t="str">
        <f>IF(IFERROR('Blocks A'!DC31-'Pre-1.095 (Hard Copy)'!BL23, 0)=0, " ", ('Blocks A'!DC31-'Pre-1.095 (Hard Copy)'!BL23))</f>
        <v> </v>
      </c>
      <c r="BM23" s="1014" t="str">
        <f>IF(IFERROR('Blocks A'!DD31-'Pre-1.095 (Hard Copy)'!BM23, 0)=0, " ", ('Blocks A'!DD31-'Pre-1.095 (Hard Copy)'!BM23))</f>
        <v>+2</v>
      </c>
      <c r="BN23" s="1014" t="str">
        <f>IF(IFERROR('Blocks A'!DE31-'Pre-1.095 (Hard Copy)'!BN23, 0)=0, " ", ('Blocks A'!DE31-'Pre-1.095 (Hard Copy)'!BN23))</f>
        <v> </v>
      </c>
      <c r="BO23" s="1014" t="str">
        <f>IF(IFERROR('Blocks A'!DF31-'Pre-1.095 (Hard Copy)'!BO23, 0)=0, " ", ('Blocks A'!DF31-'Pre-1.095 (Hard Copy)'!BO23))</f>
        <v>-1</v>
      </c>
      <c r="BP23" s="1014" t="str">
        <f>IF(IFERROR('Blocks A'!DG31-'Pre-1.095 (Hard Copy)'!BP23, 0)=0, " ", ('Blocks A'!DG31-'Pre-1.095 (Hard Copy)'!BP23))</f>
        <v> </v>
      </c>
      <c r="BQ23" s="1014" t="str">
        <f>IF(IFERROR('Blocks A'!DH31-'Pre-1.095 (Hard Copy)'!BQ23, 0)=0, " ", ('Blocks A'!DH31-'Pre-1.095 (Hard Copy)'!BQ23))</f>
        <v> </v>
      </c>
      <c r="BR23" s="1014" t="str">
        <f>IF(IFERROR('Blocks A'!DI31-'Pre-1.095 (Hard Copy)'!BR23, 0)=0, " ", ('Blocks A'!DI31-'Pre-1.095 (Hard Copy)'!BR23))</f>
        <v> </v>
      </c>
      <c r="BS23" s="1014" t="str">
        <f>IF(IFERROR('Blocks A'!DJ31-'Pre-1.095 (Hard Copy)'!BS23, 0)=0, " ", ('Blocks A'!DJ31-'Pre-1.095 (Hard Copy)'!BS23))</f>
        <v>+334</v>
      </c>
      <c r="BT23" s="1014" t="str">
        <f>IF(IFERROR('Blocks A'!DK31-'Pre-1.095 (Hard Copy)'!BT23, 0)=0, " ", ('Blocks A'!DK31-'Pre-1.095 (Hard Copy)'!BT23))</f>
        <v>+234</v>
      </c>
      <c r="BU23" s="1014" t="str">
        <f>IF(IFERROR('Blocks A'!DL31-'Pre-1.095 (Hard Copy)'!BU23, 0)=0, " ", ('Blocks A'!DL31-'Pre-1.095 (Hard Copy)'!BU23))</f>
        <v>+21</v>
      </c>
      <c r="BV23" s="1014" t="str">
        <f>IF(IFERROR('Blocks A'!DM31-'Pre-1.095 (Hard Copy)'!BV23, 0)=0, " ", ('Blocks A'!DM31-'Pre-1.095 (Hard Copy)'!BV23))</f>
        <v> </v>
      </c>
      <c r="BW23" s="1014" t="str">
        <f>IF(IFERROR('Blocks A'!DN31-'Pre-1.095 (Hard Copy)'!BW23, 0)=0, " ", ('Blocks A'!DN31-'Pre-1.095 (Hard Copy)'!BW23))</f>
        <v>+4</v>
      </c>
      <c r="BX23" s="1014" t="str">
        <f>IF(IFERROR('Blocks A'!DO31-'Pre-1.095 (Hard Copy)'!BX23, 0)=0, " ", ('Blocks A'!DO31-'Pre-1.095 (Hard Copy)'!BX23))</f>
        <v> </v>
      </c>
      <c r="BY23" s="1014" t="str">
        <f>IF(IFERROR('Blocks A'!DP31-'Pre-1.095 (Hard Copy)'!BY23, 0)=0, " ", ('Blocks A'!DP31-'Pre-1.095 (Hard Copy)'!BY23))</f>
        <v>-125</v>
      </c>
      <c r="BZ23" s="1014" t="str">
        <f>IF(IFERROR('Blocks A'!DQ31-'Pre-1.095 (Hard Copy)'!BZ23, 0)=0, " ", ('Blocks A'!DQ31-'Pre-1.095 (Hard Copy)'!BZ23))</f>
        <v> </v>
      </c>
      <c r="CA23" s="1014" t="str">
        <f>IF(IFERROR('Blocks A'!DR31-'Pre-1.095 (Hard Copy)'!CA23, 0)=0, " ", ('Blocks A'!DR31-'Pre-1.095 (Hard Copy)'!CA23))</f>
        <v> </v>
      </c>
      <c r="CB23" s="1014" t="str">
        <f>IF(IFERROR('Blocks A'!DS31-'Pre-1.095 (Hard Copy)'!CB23, 0)=0, " ", ('Blocks A'!DS31-'Pre-1.095 (Hard Copy)'!CB23))</f>
        <v> </v>
      </c>
      <c r="CC23" s="1014" t="str">
        <f>IF(IFERROR('Blocks A'!DT31-'Pre-1.095 (Hard Copy)'!CC23, 0)=0, " ", ('Blocks A'!DT31-'Pre-1.095 (Hard Copy)'!CC23))</f>
        <v>+268</v>
      </c>
      <c r="CD23" s="1014" t="str">
        <f>IF(IFERROR('Blocks A'!DU31-'Pre-1.095 (Hard Copy)'!CD23, 0)=0, " ", ('Blocks A'!DU31-'Pre-1.095 (Hard Copy)'!CD23))</f>
        <v>+468</v>
      </c>
      <c r="CE23" s="1014" t="str">
        <f>IF(IFERROR('Blocks A'!DX31-'Pre-1.095 (Hard Copy)'!CE23, 0)=0, " ", ('Blocks A'!DX31-'Pre-1.095 (Hard Copy)'!CE23))</f>
        <v>+401</v>
      </c>
      <c r="CF23" s="1014" t="str">
        <f>IF(IFERROR('Blocks A'!DY31-'Pre-1.095 (Hard Copy)'!CF23, 0)=0, " ", ('Blocks A'!DY31-'Pre-1.095 (Hard Copy)'!CF23))</f>
        <v>+62,333</v>
      </c>
      <c r="CG23" s="1016" t="str">
        <f>IF(IFERROR('Blocks A'!DZ31-'Pre-1.095 (Hard Copy)'!CG23, 0)=0, " ", ('Blocks A'!DZ31-'Pre-1.095 (Hard Copy)'!CG23))</f>
        <v>+0.0623</v>
      </c>
      <c r="CH23" s="1015" t="str">
        <f>IF(IFERROR('Blocks A'!DV31-'Pre-1.095 (Hard Copy)'!CH23, 0)=0, " ", ('Blocks A'!DV31-'Pre-1.095 (Hard Copy)'!CH23))</f>
        <v>+33.5</v>
      </c>
      <c r="CI23" s="1015" t="str">
        <f>IF(IFERROR('Blocks A'!DW31-'Pre-1.095 (Hard Copy)'!CI23, 0)=0, " ", ('Blocks A'!DW31-'Pre-1.095 (Hard Copy)'!CI23))</f>
        <v>+173.1</v>
      </c>
      <c r="CJ23" s="1014" t="str">
        <f>IF(IFERROR('Blocks A'!EA31-'Pre-1.095 (Hard Copy)'!CJ23, 0)=0, " ", ('Blocks A'!EA31-'Pre-1.095 (Hard Copy)'!CJ23))</f>
        <v>+245</v>
      </c>
      <c r="CK23" s="1017" t="str">
        <f>IF(IFERROR('Blocks A'!EB31-'Pre-1.095 (Hard Copy)'!CK23, 0)=0, " ", ('Blocks A'!EB31-'Pre-1.095 (Hard Copy)'!CK23))</f>
        <v>+4.08</v>
      </c>
      <c r="CL23" s="1017" t="str">
        <f>IF(IFERROR('Blocks A'!EC31-'Pre-1.095 (Hard Copy)'!CL23, 0)=0, " ", ('Blocks A'!EC31-'Pre-1.095 (Hard Copy)'!CL23))</f>
        <v>+0.07</v>
      </c>
      <c r="CM23" s="1017" t="str">
        <f>IF(IFERROR('Blocks A'!EH31-'Pre-1.095 (Hard Copy)'!CM23, 0)=0, " ", ('Blocks A'!EH31-'Pre-1.095 (Hard Copy)'!CM23))</f>
        <v>+0.00</v>
      </c>
      <c r="CN23" s="1014" t="str">
        <f>IF(IFERROR('Blocks A'!ED31-'Pre-1.095 (Hard Copy)'!CN23, 0)=0, " ", ('Blocks A'!ED31-'Pre-1.095 (Hard Copy)'!CN23))</f>
        <v>+38,066</v>
      </c>
      <c r="CO23" s="1017" t="str">
        <f>IF(IFERROR('Blocks A'!EE31-'Pre-1.095 (Hard Copy)'!CO23, 0)=0, " ", ('Blocks A'!EE31-'Pre-1.095 (Hard Copy)'!CO23))</f>
        <v>+38.07</v>
      </c>
      <c r="CP23" s="1017" t="str">
        <f>IF(IFERROR('Blocks A'!EF31-'Pre-1.095 (Hard Copy)'!CP23, 0)=0, " ", ('Blocks A'!EF31-'Pre-1.095 (Hard Copy)'!CP23))</f>
        <v>+0.04</v>
      </c>
      <c r="CQ23" s="1016" t="str">
        <f>IF(IFERROR('Blocks A'!EG31-'Pre-1.095 (Hard Copy)'!CQ23, 0)=0, " ", ('Blocks A'!EG31-'Pre-1.095 (Hard Copy)'!CQ23))</f>
        <v>+0.0381</v>
      </c>
      <c r="CR23" s="1018">
        <v>601.0</v>
      </c>
    </row>
    <row r="24">
      <c r="B24" s="1013" t="s">
        <v>929</v>
      </c>
      <c r="C24" s="969" t="s">
        <v>886</v>
      </c>
      <c r="D24" s="969">
        <v>1.0</v>
      </c>
      <c r="E24" s="969">
        <v>1.0</v>
      </c>
      <c r="F24" s="969">
        <v>1.0</v>
      </c>
      <c r="G24" s="1014" t="str">
        <f>IF(IFERROR('Blocks A'!G33-'Pre-1.095 (Hard Copy)'!G24, 0)=0, " ", ('Blocks A'!G33-'Pre-1.095 (Hard Copy)'!G24))</f>
        <v> </v>
      </c>
      <c r="H24" s="1014" t="str">
        <f>IF(IFERROR('Blocks A'!H33-'Pre-1.095 (Hard Copy)'!H24, 0)=0, " ", ('Blocks A'!H33-'Pre-1.095 (Hard Copy)'!H24))</f>
        <v> </v>
      </c>
      <c r="I24" s="1014" t="str">
        <f>IF(IFERROR('Blocks A'!I33-'Pre-1.095 (Hard Copy)'!I24, 0)=0, " ", ('Blocks A'!I33-'Pre-1.095 (Hard Copy)'!I24))</f>
        <v> </v>
      </c>
      <c r="J24" s="1014" t="str">
        <f>IF(IFERROR('Blocks A'!J33-'Pre-1.095 (Hard Copy)'!J24, 0)=0, " ", ('Blocks A'!J33-'Pre-1.095 (Hard Copy)'!J24))</f>
        <v> </v>
      </c>
      <c r="K24" s="1014" t="str">
        <f>IF(IFERROR('Blocks A'!K33-'Pre-1.095 (Hard Copy)'!K24, 0)=0, " ", ('Blocks A'!K33-'Pre-1.095 (Hard Copy)'!K24))</f>
        <v> </v>
      </c>
      <c r="L24" s="1014" t="str">
        <f>IF(IFERROR('Blocks A'!L33-'Pre-1.095 (Hard Copy)'!L24, 0)=0, " ", ('Blocks A'!L33-'Pre-1.095 (Hard Copy)'!L24))</f>
        <v> </v>
      </c>
      <c r="M24" s="1014" t="str">
        <f>IF(IFERROR('Blocks A'!N33-'Pre-1.095 (Hard Copy)'!M24, 0)=0, " ", ('Blocks A'!N33-'Pre-1.095 (Hard Copy)'!M24))</f>
        <v> </v>
      </c>
      <c r="N24" s="1014" t="str">
        <f>IF(IFERROR('Blocks A'!O33-'Pre-1.095 (Hard Copy)'!N24, 0)=0, " ", ('Blocks A'!O33-'Pre-1.095 (Hard Copy)'!N24))</f>
        <v> </v>
      </c>
      <c r="O24" s="1014" t="str">
        <f>IF(IFERROR('Blocks A'!P33-'Pre-1.095 (Hard Copy)'!O24, 0)=0, " ", ('Blocks A'!P33-'Pre-1.095 (Hard Copy)'!O24))</f>
        <v> </v>
      </c>
      <c r="P24" s="1014" t="str">
        <f>IF(IFERROR('Blocks A'!Q33-'Pre-1.095 (Hard Copy)'!P24, 0)=0, " ", ('Blocks A'!Q33-'Pre-1.095 (Hard Copy)'!P24))</f>
        <v> </v>
      </c>
      <c r="Q24" s="1014" t="str">
        <f>IF(IFERROR('Blocks A'!R33-'Pre-1.095 (Hard Copy)'!Q24, 0)=0, " ", ('Blocks A'!R33-'Pre-1.095 (Hard Copy)'!Q24))</f>
        <v> </v>
      </c>
      <c r="R24" s="1014" t="str">
        <f>IF(IFERROR('Blocks A'!S33-'Pre-1.095 (Hard Copy)'!R24, 0)=0, " ", ('Blocks A'!S33-'Pre-1.095 (Hard Copy)'!R24))</f>
        <v> </v>
      </c>
      <c r="S24" s="1014" t="str">
        <f>IF(IFERROR('Blocks A'!T33-'Pre-1.095 (Hard Copy)'!S24, 0)=0, " ", ('Blocks A'!T33-'Pre-1.095 (Hard Copy)'!S24))</f>
        <v> </v>
      </c>
      <c r="T24" s="1014" t="str">
        <f>IF(IFERROR('Blocks A'!M33-'Pre-1.095 (Hard Copy)'!T24, 0)=0, " ", ('Blocks A'!M33-'Pre-1.095 (Hard Copy)'!T24))</f>
        <v> </v>
      </c>
      <c r="U24" s="1014" t="str">
        <f>IF(IFERROR('Blocks A'!U33-'Pre-1.095 (Hard Copy)'!U24, 0)=0, " ", ('Blocks A'!U33-'Pre-1.095 (Hard Copy)'!U24))</f>
        <v> </v>
      </c>
      <c r="V24" s="1014" t="str">
        <f>IF(IFERROR('Blocks A'!V33-'Pre-1.095 (Hard Copy)'!V24, 0)=0, " ", ('Blocks A'!V33-'Pre-1.095 (Hard Copy)'!V24))</f>
        <v> </v>
      </c>
      <c r="W24" s="1014" t="str">
        <f>IF(IFERROR('Blocks A'!W33-'Pre-1.095 (Hard Copy)'!W24, 0)=0, " ", ('Blocks A'!W33-'Pre-1.095 (Hard Copy)'!W24))</f>
        <v> </v>
      </c>
      <c r="X24" s="1014" t="str">
        <f>IF(IFERROR('Blocks A'!X33-'Pre-1.095 (Hard Copy)'!X24, 0)=0, " ", ('Blocks A'!X33-'Pre-1.095 (Hard Copy)'!X24))</f>
        <v> </v>
      </c>
      <c r="Y24" s="1014" t="str">
        <f>IF(IFERROR('Blocks A'!AC33-'Pre-1.095 (Hard Copy)'!Y24, 0)=0, " ", ('Blocks A'!AC33-'Pre-1.095 (Hard Copy)'!Y24))</f>
        <v> </v>
      </c>
      <c r="Z24" s="1014" t="str">
        <f>IF(IFERROR('Blocks A'!Y33-'Pre-1.095 (Hard Copy)'!Z24, 0)=0, " ", ('Blocks A'!Y33-'Pre-1.095 (Hard Copy)'!Z24))</f>
        <v> </v>
      </c>
      <c r="AA24" s="1014" t="str">
        <f>IF(IFERROR('Blocks A'!Z33-'Pre-1.095 (Hard Copy)'!AA24, 0)=0, " ", ('Blocks A'!Z33-'Pre-1.095 (Hard Copy)'!AA24))</f>
        <v> </v>
      </c>
      <c r="AB24" s="1014" t="str">
        <f>IF(IFERROR('Blocks A'!AA33-'Pre-1.095 (Hard Copy)'!AB24, 0)=0, " ", ('Blocks A'!AA33-'Pre-1.095 (Hard Copy)'!AB24))</f>
        <v> </v>
      </c>
      <c r="AC24" s="1014" t="str">
        <f>IF(IFERROR('Blocks A'!AB33-'Pre-1.095 (Hard Copy)'!AC24, 0)=0, " ", ('Blocks A'!AB33-'Pre-1.095 (Hard Copy)'!AC24))</f>
        <v> </v>
      </c>
      <c r="AD24" s="1014" t="str">
        <f>IF(IFERROR('Blocks A'!AY33-'Pre-1.095 (Hard Copy)'!AD24, 0)=0, " ", ('Blocks A'!AY33-'Pre-1.095 (Hard Copy)'!AD24))</f>
        <v> </v>
      </c>
      <c r="AE24" s="1014" t="str">
        <f>IF(IFERROR('Blocks A'!AZ33-'Pre-1.095 (Hard Copy)'!AE24, 0)=0, " ", ('Blocks A'!AZ33-'Pre-1.095 (Hard Copy)'!AE24))</f>
        <v> </v>
      </c>
      <c r="AF24" s="1014" t="str">
        <f>IF(IFERROR('Blocks A'!BA33-'Pre-1.095 (Hard Copy)'!AF24, 0)=0, " ", ('Blocks A'!BA33-'Pre-1.095 (Hard Copy)'!AF24))</f>
        <v> </v>
      </c>
      <c r="AG24" s="1014" t="str">
        <f>IF(IFERROR('Blocks A'!BB33-'Pre-1.095 (Hard Copy)'!AG24, 0)=0, " ", ('Blocks A'!BB33-'Pre-1.095 (Hard Copy)'!AG24))</f>
        <v> </v>
      </c>
      <c r="AH24" s="1014" t="str">
        <f>IF(IFERROR('Blocks A'!BC33-'Pre-1.095 (Hard Copy)'!AH24, 0)=0, " ", ('Blocks A'!BC33-'Pre-1.095 (Hard Copy)'!AH24))</f>
        <v> </v>
      </c>
      <c r="AI24" s="1014" t="str">
        <f>IF(IFERROR('Blocks A'!BJ33-'Pre-1.095 (Hard Copy)'!AI24, 0)=0, " ", ('Blocks A'!BJ33-'Pre-1.095 (Hard Copy)'!AI24))</f>
        <v> </v>
      </c>
      <c r="AJ24" s="1014" t="str">
        <f>IF(IFERROR('Blocks A'!BD33-'Pre-1.095 (Hard Copy)'!AJ24, 0)=0, " ", ('Blocks A'!BD33-'Pre-1.095 (Hard Copy)'!AJ24))</f>
        <v> </v>
      </c>
      <c r="AK24" s="1014" t="str">
        <f>IF(IFERROR('Blocks A'!BE33-'Pre-1.095 (Hard Copy)'!AK24, 0)=0, " ", ('Blocks A'!BE33-'Pre-1.095 (Hard Copy)'!AK24))</f>
        <v> </v>
      </c>
      <c r="AL24" s="1014" t="str">
        <f>IF(IFERROR('Blocks A'!BF33-'Pre-1.095 (Hard Copy)'!AL24, 0)=0, " ", ('Blocks A'!BF33-'Pre-1.095 (Hard Copy)'!AL24))</f>
        <v> </v>
      </c>
      <c r="AM24" s="1014" t="str">
        <f>IF(IFERROR('Blocks A'!BG33-'Pre-1.095 (Hard Copy)'!AM24, 0)=0, " ", ('Blocks A'!BG33-'Pre-1.095 (Hard Copy)'!AM24))</f>
        <v> </v>
      </c>
      <c r="AN24" s="1014" t="str">
        <f>IF(IFERROR('Blocks A'!BH33-'Pre-1.095 (Hard Copy)'!AN24, 0)=0, " ", ('Blocks A'!BH33-'Pre-1.095 (Hard Copy)'!AN24))</f>
        <v> </v>
      </c>
      <c r="AO24" s="1014" t="str">
        <f>IF(IFERROR('Blocks A'!BI33-'Pre-1.095 (Hard Copy)'!AO24, 0)=0, " ", ('Blocks A'!BI33-'Pre-1.095 (Hard Copy)'!AO24))</f>
        <v> </v>
      </c>
      <c r="AP24" s="1014" t="str">
        <f>IF(IFERROR('Blocks A'!BK33-'Pre-1.095 (Hard Copy)'!AP24, 0)=0, " ", ('Blocks A'!BK33-'Pre-1.095 (Hard Copy)'!AP24))</f>
        <v> </v>
      </c>
      <c r="AQ24" s="1014" t="str">
        <f>IF(IFERROR('Blocks A'!BL33-'Pre-1.095 (Hard Copy)'!AQ24, 0)=0, " ", ('Blocks A'!BL33-'Pre-1.095 (Hard Copy)'!AQ24))</f>
        <v> </v>
      </c>
      <c r="AR24" s="1014" t="str">
        <f>IF(IFERROR('Blocks A'!BM33-'Pre-1.095 (Hard Copy)'!AR24, 0)=0, " ", ('Blocks A'!BM33-'Pre-1.095 (Hard Copy)'!AR24))</f>
        <v> </v>
      </c>
      <c r="AS24" s="1014" t="str">
        <f>IF(IFERROR('Blocks A'!BO33-'Pre-1.095 (Hard Copy)'!AS24, 0)=0, " ", ('Blocks A'!BO33-'Pre-1.095 (Hard Copy)'!AS24))</f>
        <v> </v>
      </c>
      <c r="AT24" s="1014" t="str">
        <f>IF(IFERROR('Blocks A'!BP33-'Pre-1.095 (Hard Copy)'!AT24, 0)=0, " ", ('Blocks A'!BP33-'Pre-1.095 (Hard Copy)'!AT24))</f>
        <v> </v>
      </c>
      <c r="AU24" s="1014" t="str">
        <f>IF(IFERROR('Blocks A'!BQ33-'Pre-1.095 (Hard Copy)'!AU24, 0)=0, " ", ('Blocks A'!BQ33-'Pre-1.095 (Hard Copy)'!AU24))</f>
        <v> </v>
      </c>
      <c r="AV24" s="1014" t="str">
        <f>IF(IFERROR('Blocks A'!BR33-'Pre-1.095 (Hard Copy)'!AV24, 0)=0, " ", ('Blocks A'!BR33-'Pre-1.095 (Hard Copy)'!AV24))</f>
        <v> </v>
      </c>
      <c r="AW24" s="1014" t="str">
        <f>IF(IFERROR('Blocks A'!BS33-'Pre-1.095 (Hard Copy)'!AW24, 0)=0, " ", ('Blocks A'!BS33-'Pre-1.095 (Hard Copy)'!AW24))</f>
        <v> </v>
      </c>
      <c r="AX24" s="1014" t="str">
        <f>IF(IFERROR('Blocks A'!BT33-'Pre-1.095 (Hard Copy)'!AX24, 0)=0, " ", ('Blocks A'!BT33-'Pre-1.095 (Hard Copy)'!AX24))</f>
        <v> </v>
      </c>
      <c r="AY24" s="1014" t="str">
        <f>IF(IFERROR('Blocks A'!BU33-'Pre-1.095 (Hard Copy)'!AY24, 0)=0, " ", ('Blocks A'!BU33-'Pre-1.095 (Hard Copy)'!AY24))</f>
        <v> </v>
      </c>
      <c r="AZ24" s="1014" t="str">
        <f>IF(IFERROR('Blocks A'!BW33-'Pre-1.095 (Hard Copy)'!AZ24, 0)=0, " ", ('Blocks A'!BW33-'Pre-1.095 (Hard Copy)'!AZ24))</f>
        <v> </v>
      </c>
      <c r="BA24" s="1014" t="str">
        <f>IF(IFERROR('Blocks A'!BX33-'Pre-1.095 (Hard Copy)'!BA24, 0)=0, " ", ('Blocks A'!BX33-'Pre-1.095 (Hard Copy)'!BA24))</f>
        <v>+0</v>
      </c>
      <c r="BB24" s="1014" t="str">
        <f>IF(IFERROR('Blocks A'!BY33-'Pre-1.095 (Hard Copy)'!BB24, 0)=0, " ", ('Blocks A'!BY33-'Pre-1.095 (Hard Copy)'!BB24))</f>
        <v> </v>
      </c>
      <c r="BC24" s="1015" t="str">
        <f>IF(IFERROR('Blocks A'!BZ33-'Pre-1.095 (Hard Copy)'!BC24, 0)=0, " ", ('Blocks A'!BZ33-'Pre-1.095 (Hard Copy)'!BC24))</f>
        <v>-0.0</v>
      </c>
      <c r="BD24" s="1014" t="str">
        <f>IF(IFERROR('Blocks A'!BV33-'Pre-1.095 (Hard Copy)'!BD24, 0)=0, " ", ('Blocks A'!BV33-'Pre-1.095 (Hard Copy)'!BD24))</f>
        <v> </v>
      </c>
      <c r="BE24" s="1014" t="str">
        <f>IF(IFERROR('Blocks A'!CB33-'Pre-1.095 (Hard Copy)'!BE24, 0)=0, " ", ('Blocks A'!CB33-'Pre-1.095 (Hard Copy)'!BE24))</f>
        <v>-120</v>
      </c>
      <c r="BF24" s="1014" t="str">
        <f>IF(IFERROR('Blocks A'!CC33-'Pre-1.095 (Hard Copy)'!BF24, 0)=0, " ", ('Blocks A'!CC33-'Pre-1.095 (Hard Copy)'!BF24))</f>
        <v>-18,667</v>
      </c>
      <c r="BG24" s="1016" t="str">
        <f>IF(IFERROR('Blocks A'!CD33-'Pre-1.095 (Hard Copy)'!BG24, 0)=0, " ", ('Blocks A'!CD33-'Pre-1.095 (Hard Copy)'!BG24))</f>
        <v>-0.0187</v>
      </c>
      <c r="BH24" s="1014" t="str">
        <f>IF(IFERROR('Blocks A'!CE33-'Pre-1.095 (Hard Copy)'!BH24, 0)=0, " ", ('Blocks A'!CE33-'Pre-1.095 (Hard Copy)'!BH24))</f>
        <v> </v>
      </c>
      <c r="BI24" s="1014" t="str">
        <f>IF(IFERROR('Blocks A'!CZ33-'Pre-1.095 (Hard Copy)'!BI24, 0)=0, " ", ('Blocks A'!CZ33-'Pre-1.095 (Hard Copy)'!BI24))</f>
        <v>+24</v>
      </c>
      <c r="BJ24" s="1014" t="str">
        <f>IF(IFERROR('Blocks A'!DA33-'Pre-1.095 (Hard Copy)'!BJ24, 0)=0, " ", ('Blocks A'!DA33-'Pre-1.095 (Hard Copy)'!BJ24))</f>
        <v> </v>
      </c>
      <c r="BK24" s="1014" t="str">
        <f>IF(IFERROR('Blocks A'!DB33-'Pre-1.095 (Hard Copy)'!BK24, 0)=0, " ", ('Blocks A'!DB33-'Pre-1.095 (Hard Copy)'!BK24))</f>
        <v>-10</v>
      </c>
      <c r="BL24" s="1014" t="str">
        <f>IF(IFERROR('Blocks A'!DC33-'Pre-1.095 (Hard Copy)'!BL24, 0)=0, " ", ('Blocks A'!DC33-'Pre-1.095 (Hard Copy)'!BL24))</f>
        <v> </v>
      </c>
      <c r="BM24" s="1014" t="str">
        <f>IF(IFERROR('Blocks A'!DD33-'Pre-1.095 (Hard Copy)'!BM24, 0)=0, " ", ('Blocks A'!DD33-'Pre-1.095 (Hard Copy)'!BM24))</f>
        <v>+1</v>
      </c>
      <c r="BN24" s="1014" t="str">
        <f>IF(IFERROR('Blocks A'!DE33-'Pre-1.095 (Hard Copy)'!BN24, 0)=0, " ", ('Blocks A'!DE33-'Pre-1.095 (Hard Copy)'!BN24))</f>
        <v> </v>
      </c>
      <c r="BO24" s="1014" t="str">
        <f>IF(IFERROR('Blocks A'!DF33-'Pre-1.095 (Hard Copy)'!BO24, 0)=0, " ", ('Blocks A'!DF33-'Pre-1.095 (Hard Copy)'!BO24))</f>
        <v>-1</v>
      </c>
      <c r="BP24" s="1014" t="str">
        <f>IF(IFERROR('Blocks A'!DG33-'Pre-1.095 (Hard Copy)'!BP24, 0)=0, " ", ('Blocks A'!DG33-'Pre-1.095 (Hard Copy)'!BP24))</f>
        <v> </v>
      </c>
      <c r="BQ24" s="1014" t="str">
        <f>IF(IFERROR('Blocks A'!DH33-'Pre-1.095 (Hard Copy)'!BQ24, 0)=0, " ", ('Blocks A'!DH33-'Pre-1.095 (Hard Copy)'!BQ24))</f>
        <v> </v>
      </c>
      <c r="BR24" s="1014" t="str">
        <f>IF(IFERROR('Blocks A'!DI33-'Pre-1.095 (Hard Copy)'!BR24, 0)=0, " ", ('Blocks A'!DI33-'Pre-1.095 (Hard Copy)'!BR24))</f>
        <v> </v>
      </c>
      <c r="BS24" s="1014" t="str">
        <f>IF(IFERROR('Blocks A'!DJ33-'Pre-1.095 (Hard Copy)'!BS24, 0)=0, " ", ('Blocks A'!DJ33-'Pre-1.095 (Hard Copy)'!BS24))</f>
        <v>+42</v>
      </c>
      <c r="BT24" s="1014" t="str">
        <f>IF(IFERROR('Blocks A'!DK33-'Pre-1.095 (Hard Copy)'!BT24, 0)=0, " ", ('Blocks A'!DK33-'Pre-1.095 (Hard Copy)'!BT24))</f>
        <v>-0</v>
      </c>
      <c r="BU24" s="1014" t="str">
        <f>IF(IFERROR('Blocks A'!DL33-'Pre-1.095 (Hard Copy)'!BU24, 0)=0, " ", ('Blocks A'!DL33-'Pre-1.095 (Hard Copy)'!BU24))</f>
        <v>-42</v>
      </c>
      <c r="BV24" s="1014" t="str">
        <f>IF(IFERROR('Blocks A'!DM33-'Pre-1.095 (Hard Copy)'!BV24, 0)=0, " ", ('Blocks A'!DM33-'Pre-1.095 (Hard Copy)'!BV24))</f>
        <v> </v>
      </c>
      <c r="BW24" s="1014" t="str">
        <f>IF(IFERROR('Blocks A'!DN33-'Pre-1.095 (Hard Copy)'!BW24, 0)=0, " ", ('Blocks A'!DN33-'Pre-1.095 (Hard Copy)'!BW24))</f>
        <v>+2</v>
      </c>
      <c r="BX24" s="1014" t="str">
        <f>IF(IFERROR('Blocks A'!DO33-'Pre-1.095 (Hard Copy)'!BX24, 0)=0, " ", ('Blocks A'!DO33-'Pre-1.095 (Hard Copy)'!BX24))</f>
        <v> </v>
      </c>
      <c r="BY24" s="1014" t="str">
        <f>IF(IFERROR('Blocks A'!DP33-'Pre-1.095 (Hard Copy)'!BY24, 0)=0, " ", ('Blocks A'!DP33-'Pre-1.095 (Hard Copy)'!BY24))</f>
        <v>-63</v>
      </c>
      <c r="BZ24" s="1014" t="str">
        <f>IF(IFERROR('Blocks A'!DQ33-'Pre-1.095 (Hard Copy)'!BZ24, 0)=0, " ", ('Blocks A'!DQ33-'Pre-1.095 (Hard Copy)'!BZ24))</f>
        <v> </v>
      </c>
      <c r="CA24" s="1014" t="str">
        <f>IF(IFERROR('Blocks A'!DR33-'Pre-1.095 (Hard Copy)'!CA24, 0)=0, " ", ('Blocks A'!DR33-'Pre-1.095 (Hard Copy)'!CA24))</f>
        <v> </v>
      </c>
      <c r="CB24" s="1014" t="str">
        <f>IF(IFERROR('Blocks A'!DS33-'Pre-1.095 (Hard Copy)'!CB24, 0)=0, " ", ('Blocks A'!DS33-'Pre-1.095 (Hard Copy)'!CB24))</f>
        <v> </v>
      </c>
      <c r="CC24" s="1014" t="str">
        <f>IF(IFERROR('Blocks A'!DT33-'Pre-1.095 (Hard Copy)'!CC24, 0)=0, " ", ('Blocks A'!DT33-'Pre-1.095 (Hard Copy)'!CC24))</f>
        <v>+14</v>
      </c>
      <c r="CD24" s="1014" t="str">
        <f>IF(IFERROR('Blocks A'!DU33-'Pre-1.095 (Hard Copy)'!CD24, 0)=0, " ", ('Blocks A'!DU33-'Pre-1.095 (Hard Copy)'!CD24))</f>
        <v>-60</v>
      </c>
      <c r="CE24" s="1014" t="str">
        <f>IF(IFERROR('Blocks A'!DX33-'Pre-1.095 (Hard Copy)'!CE24, 0)=0, " ", ('Blocks A'!DX33-'Pre-1.095 (Hard Copy)'!CE24))</f>
        <v>-145</v>
      </c>
      <c r="CF24" s="1014" t="str">
        <f>IF(IFERROR('Blocks A'!DY33-'Pre-1.095 (Hard Copy)'!CF24, 0)=0, " ", ('Blocks A'!DY33-'Pre-1.095 (Hard Copy)'!CF24))</f>
        <v>-22,555</v>
      </c>
      <c r="CG24" s="1016" t="str">
        <f>IF(IFERROR('Blocks A'!DZ33-'Pre-1.095 (Hard Copy)'!CG24, 0)=0, " ", ('Blocks A'!DZ33-'Pre-1.095 (Hard Copy)'!CG24))</f>
        <v>-0.0226</v>
      </c>
      <c r="CH24" s="1015" t="str">
        <f>IF(IFERROR('Blocks A'!DV33-'Pre-1.095 (Hard Copy)'!CH24, 0)=0, " ", ('Blocks A'!DV33-'Pre-1.095 (Hard Copy)'!CH24))</f>
        <v>+2.3</v>
      </c>
      <c r="CI24" s="1015" t="str">
        <f>IF(IFERROR('Blocks A'!DW33-'Pre-1.095 (Hard Copy)'!CI24, 0)=0, " ", ('Blocks A'!DW33-'Pre-1.095 (Hard Copy)'!CI24))</f>
        <v>-22.4</v>
      </c>
      <c r="CJ24" s="1014" t="str">
        <f>IF(IFERROR('Blocks A'!EA33-'Pre-1.095 (Hard Copy)'!CJ24, 0)=0, " ", ('Blocks A'!EA33-'Pre-1.095 (Hard Copy)'!CJ24))</f>
        <v>-265</v>
      </c>
      <c r="CK24" s="1017" t="str">
        <f>IF(IFERROR('Blocks A'!EB33-'Pre-1.095 (Hard Copy)'!CK24, 0)=0, " ", ('Blocks A'!EB33-'Pre-1.095 (Hard Copy)'!CK24))</f>
        <v>-4.42</v>
      </c>
      <c r="CL24" s="1017" t="str">
        <f>IF(IFERROR('Blocks A'!EC33-'Pre-1.095 (Hard Copy)'!CL24, 0)=0, " ", ('Blocks A'!EC33-'Pre-1.095 (Hard Copy)'!CL24))</f>
        <v>-0.07</v>
      </c>
      <c r="CM24" s="1017" t="str">
        <f>IF(IFERROR('Blocks A'!EH33-'Pre-1.095 (Hard Copy)'!CM24, 0)=0, " ", ('Blocks A'!EH33-'Pre-1.095 (Hard Copy)'!CM24))</f>
        <v>-0.00</v>
      </c>
      <c r="CN24" s="1014" t="str">
        <f>IF(IFERROR('Blocks A'!ED33-'Pre-1.095 (Hard Copy)'!CN24, 0)=0, " ", ('Blocks A'!ED33-'Pre-1.095 (Hard Copy)'!CN24))</f>
        <v>-41,222</v>
      </c>
      <c r="CO24" s="1017" t="str">
        <f>IF(IFERROR('Blocks A'!EE33-'Pre-1.095 (Hard Copy)'!CO24, 0)=0, " ", ('Blocks A'!EE33-'Pre-1.095 (Hard Copy)'!CO24))</f>
        <v>-41.22</v>
      </c>
      <c r="CP24" s="1017" t="str">
        <f>IF(IFERROR('Blocks A'!EF33-'Pre-1.095 (Hard Copy)'!CP24, 0)=0, " ", ('Blocks A'!EF33-'Pre-1.095 (Hard Copy)'!CP24))</f>
        <v>-0.04</v>
      </c>
      <c r="CQ24" s="1016" t="str">
        <f>IF(IFERROR('Blocks A'!EG33-'Pre-1.095 (Hard Copy)'!CQ24, 0)=0, " ", ('Blocks A'!EG33-'Pre-1.095 (Hard Copy)'!CQ24))</f>
        <v>-0.0412</v>
      </c>
      <c r="CR24" s="1018">
        <v>586.0</v>
      </c>
    </row>
    <row r="25">
      <c r="B25" s="1013" t="s">
        <v>930</v>
      </c>
      <c r="C25" s="969" t="s">
        <v>886</v>
      </c>
      <c r="D25" s="969">
        <v>3.0</v>
      </c>
      <c r="E25" s="969">
        <v>3.0</v>
      </c>
      <c r="F25" s="969">
        <v>3.0</v>
      </c>
      <c r="G25" s="1014" t="str">
        <f>IF(IFERROR('Blocks A'!G34-'Pre-1.095 (Hard Copy)'!G25, 0)=0, " ", ('Blocks A'!G34-'Pre-1.095 (Hard Copy)'!G25))</f>
        <v> </v>
      </c>
      <c r="H25" s="1014" t="str">
        <f>IF(IFERROR('Blocks A'!H34-'Pre-1.095 (Hard Copy)'!H25, 0)=0, " ", ('Blocks A'!H34-'Pre-1.095 (Hard Copy)'!H25))</f>
        <v> </v>
      </c>
      <c r="I25" s="1014" t="str">
        <f>IF(IFERROR('Blocks A'!I34-'Pre-1.095 (Hard Copy)'!I25, 0)=0, " ", ('Blocks A'!I34-'Pre-1.095 (Hard Copy)'!I25))</f>
        <v> </v>
      </c>
      <c r="J25" s="1014" t="str">
        <f>IF(IFERROR('Blocks A'!J34-'Pre-1.095 (Hard Copy)'!J25, 0)=0, " ", ('Blocks A'!J34-'Pre-1.095 (Hard Copy)'!J25))</f>
        <v> </v>
      </c>
      <c r="K25" s="1014" t="str">
        <f>IF(IFERROR('Blocks A'!K34-'Pre-1.095 (Hard Copy)'!K25, 0)=0, " ", ('Blocks A'!K34-'Pre-1.095 (Hard Copy)'!K25))</f>
        <v> </v>
      </c>
      <c r="L25" s="1014" t="str">
        <f>IF(IFERROR('Blocks A'!L34-'Pre-1.095 (Hard Copy)'!L25, 0)=0, " ", ('Blocks A'!L34-'Pre-1.095 (Hard Copy)'!L25))</f>
        <v> </v>
      </c>
      <c r="M25" s="1014" t="str">
        <f>IF(IFERROR('Blocks A'!N34-'Pre-1.095 (Hard Copy)'!M25, 0)=0, " ", ('Blocks A'!N34-'Pre-1.095 (Hard Copy)'!M25))</f>
        <v> </v>
      </c>
      <c r="N25" s="1014" t="str">
        <f>IF(IFERROR('Blocks A'!O34-'Pre-1.095 (Hard Copy)'!N25, 0)=0, " ", ('Blocks A'!O34-'Pre-1.095 (Hard Copy)'!N25))</f>
        <v> </v>
      </c>
      <c r="O25" s="1014" t="str">
        <f>IF(IFERROR('Blocks A'!P34-'Pre-1.095 (Hard Copy)'!O25, 0)=0, " ", ('Blocks A'!P34-'Pre-1.095 (Hard Copy)'!O25))</f>
        <v> </v>
      </c>
      <c r="P25" s="1014" t="str">
        <f>IF(IFERROR('Blocks A'!Q34-'Pre-1.095 (Hard Copy)'!P25, 0)=0, " ", ('Blocks A'!Q34-'Pre-1.095 (Hard Copy)'!P25))</f>
        <v> </v>
      </c>
      <c r="Q25" s="1014" t="str">
        <f>IF(IFERROR('Blocks A'!R34-'Pre-1.095 (Hard Copy)'!Q25, 0)=0, " ", ('Blocks A'!R34-'Pre-1.095 (Hard Copy)'!Q25))</f>
        <v> </v>
      </c>
      <c r="R25" s="1014" t="str">
        <f>IF(IFERROR('Blocks A'!S34-'Pre-1.095 (Hard Copy)'!R25, 0)=0, " ", ('Blocks A'!S34-'Pre-1.095 (Hard Copy)'!R25))</f>
        <v> </v>
      </c>
      <c r="S25" s="1014" t="str">
        <f>IF(IFERROR('Blocks A'!T34-'Pre-1.095 (Hard Copy)'!S25, 0)=0, " ", ('Blocks A'!T34-'Pre-1.095 (Hard Copy)'!S25))</f>
        <v> </v>
      </c>
      <c r="T25" s="1014" t="str">
        <f>IF(IFERROR('Blocks A'!M34-'Pre-1.095 (Hard Copy)'!T25, 0)=0, " ", ('Blocks A'!M34-'Pre-1.095 (Hard Copy)'!T25))</f>
        <v> </v>
      </c>
      <c r="U25" s="1014" t="str">
        <f>IF(IFERROR('Blocks A'!U34-'Pre-1.095 (Hard Copy)'!U25, 0)=0, " ", ('Blocks A'!U34-'Pre-1.095 (Hard Copy)'!U25))</f>
        <v> </v>
      </c>
      <c r="V25" s="1014" t="str">
        <f>IF(IFERROR('Blocks A'!V34-'Pre-1.095 (Hard Copy)'!V25, 0)=0, " ", ('Blocks A'!V34-'Pre-1.095 (Hard Copy)'!V25))</f>
        <v> </v>
      </c>
      <c r="W25" s="1014" t="str">
        <f>IF(IFERROR('Blocks A'!W34-'Pre-1.095 (Hard Copy)'!W25, 0)=0, " ", ('Blocks A'!W34-'Pre-1.095 (Hard Copy)'!W25))</f>
        <v> </v>
      </c>
      <c r="X25" s="1014" t="str">
        <f>IF(IFERROR('Blocks A'!X34-'Pre-1.095 (Hard Copy)'!X25, 0)=0, " ", ('Blocks A'!X34-'Pre-1.095 (Hard Copy)'!X25))</f>
        <v> </v>
      </c>
      <c r="Y25" s="1014" t="str">
        <f>IF(IFERROR('Blocks A'!AC34-'Pre-1.095 (Hard Copy)'!Y25, 0)=0, " ", ('Blocks A'!AC34-'Pre-1.095 (Hard Copy)'!Y25))</f>
        <v> </v>
      </c>
      <c r="Z25" s="1014" t="str">
        <f>IF(IFERROR('Blocks A'!Y34-'Pre-1.095 (Hard Copy)'!Z25, 0)=0, " ", ('Blocks A'!Y34-'Pre-1.095 (Hard Copy)'!Z25))</f>
        <v> </v>
      </c>
      <c r="AA25" s="1014" t="str">
        <f>IF(IFERROR('Blocks A'!Z34-'Pre-1.095 (Hard Copy)'!AA25, 0)=0, " ", ('Blocks A'!Z34-'Pre-1.095 (Hard Copy)'!AA25))</f>
        <v> </v>
      </c>
      <c r="AB25" s="1014" t="str">
        <f>IF(IFERROR('Blocks A'!AA34-'Pre-1.095 (Hard Copy)'!AB25, 0)=0, " ", ('Blocks A'!AA34-'Pre-1.095 (Hard Copy)'!AB25))</f>
        <v> </v>
      </c>
      <c r="AC25" s="1014" t="str">
        <f>IF(IFERROR('Blocks A'!AB34-'Pre-1.095 (Hard Copy)'!AC25, 0)=0, " ", ('Blocks A'!AB34-'Pre-1.095 (Hard Copy)'!AC25))</f>
        <v> </v>
      </c>
      <c r="AD25" s="1014" t="str">
        <f>IF(IFERROR('Blocks A'!AY34-'Pre-1.095 (Hard Copy)'!AD25, 0)=0, " ", ('Blocks A'!AY34-'Pre-1.095 (Hard Copy)'!AD25))</f>
        <v> </v>
      </c>
      <c r="AE25" s="1014" t="str">
        <f>IF(IFERROR('Blocks A'!AZ34-'Pre-1.095 (Hard Copy)'!AE25, 0)=0, " ", ('Blocks A'!AZ34-'Pre-1.095 (Hard Copy)'!AE25))</f>
        <v> </v>
      </c>
      <c r="AF25" s="1014" t="str">
        <f>IF(IFERROR('Blocks A'!BA34-'Pre-1.095 (Hard Copy)'!AF25, 0)=0, " ", ('Blocks A'!BA34-'Pre-1.095 (Hard Copy)'!AF25))</f>
        <v> </v>
      </c>
      <c r="AG25" s="1014" t="str">
        <f>IF(IFERROR('Blocks A'!BB34-'Pre-1.095 (Hard Copy)'!AG25, 0)=0, " ", ('Blocks A'!BB34-'Pre-1.095 (Hard Copy)'!AG25))</f>
        <v> </v>
      </c>
      <c r="AH25" s="1014" t="str">
        <f>IF(IFERROR('Blocks A'!BC34-'Pre-1.095 (Hard Copy)'!AH25, 0)=0, " ", ('Blocks A'!BC34-'Pre-1.095 (Hard Copy)'!AH25))</f>
        <v> </v>
      </c>
      <c r="AI25" s="1014" t="str">
        <f>IF(IFERROR('Blocks A'!BJ34-'Pre-1.095 (Hard Copy)'!AI25, 0)=0, " ", ('Blocks A'!BJ34-'Pre-1.095 (Hard Copy)'!AI25))</f>
        <v>+5</v>
      </c>
      <c r="AJ25" s="1014" t="str">
        <f>IF(IFERROR('Blocks A'!BD34-'Pre-1.095 (Hard Copy)'!AJ25, 0)=0, " ", ('Blocks A'!BD34-'Pre-1.095 (Hard Copy)'!AJ25))</f>
        <v> </v>
      </c>
      <c r="AK25" s="1014" t="str">
        <f>IF(IFERROR('Blocks A'!BE34-'Pre-1.095 (Hard Copy)'!AK25, 0)=0, " ", ('Blocks A'!BE34-'Pre-1.095 (Hard Copy)'!AK25))</f>
        <v> </v>
      </c>
      <c r="AL25" s="1014" t="str">
        <f>IF(IFERROR('Blocks A'!BF34-'Pre-1.095 (Hard Copy)'!AL25, 0)=0, " ", ('Blocks A'!BF34-'Pre-1.095 (Hard Copy)'!AL25))</f>
        <v> </v>
      </c>
      <c r="AM25" s="1014" t="str">
        <f>IF(IFERROR('Blocks A'!BG34-'Pre-1.095 (Hard Copy)'!AM25, 0)=0, " ", ('Blocks A'!BG34-'Pre-1.095 (Hard Copy)'!AM25))</f>
        <v> </v>
      </c>
      <c r="AN25" s="1014" t="str">
        <f>IF(IFERROR('Blocks A'!BH34-'Pre-1.095 (Hard Copy)'!AN25, 0)=0, " ", ('Blocks A'!BH34-'Pre-1.095 (Hard Copy)'!AN25))</f>
        <v> </v>
      </c>
      <c r="AO25" s="1014" t="str">
        <f>IF(IFERROR('Blocks A'!BI34-'Pre-1.095 (Hard Copy)'!AO25, 0)=0, " ", ('Blocks A'!BI34-'Pre-1.095 (Hard Copy)'!AO25))</f>
        <v> </v>
      </c>
      <c r="AP25" s="1014" t="str">
        <f>IF(IFERROR('Blocks A'!BK34-'Pre-1.095 (Hard Copy)'!AP25, 0)=0, " ", ('Blocks A'!BK34-'Pre-1.095 (Hard Copy)'!AP25))</f>
        <v> </v>
      </c>
      <c r="AQ25" s="1014" t="str">
        <f>IF(IFERROR('Blocks A'!BL34-'Pre-1.095 (Hard Copy)'!AQ25, 0)=0, " ", ('Blocks A'!BL34-'Pre-1.095 (Hard Copy)'!AQ25))</f>
        <v> </v>
      </c>
      <c r="AR25" s="1014" t="str">
        <f>IF(IFERROR('Blocks A'!BM34-'Pre-1.095 (Hard Copy)'!AR25, 0)=0, " ", ('Blocks A'!BM34-'Pre-1.095 (Hard Copy)'!AR25))</f>
        <v> </v>
      </c>
      <c r="AS25" s="1014" t="str">
        <f>IF(IFERROR('Blocks A'!BO34-'Pre-1.095 (Hard Copy)'!AS25, 0)=0, " ", ('Blocks A'!BO34-'Pre-1.095 (Hard Copy)'!AS25))</f>
        <v> </v>
      </c>
      <c r="AT25" s="1014" t="str">
        <f>IF(IFERROR('Blocks A'!BP34-'Pre-1.095 (Hard Copy)'!AT25, 0)=0, " ", ('Blocks A'!BP34-'Pre-1.095 (Hard Copy)'!AT25))</f>
        <v> </v>
      </c>
      <c r="AU25" s="1014" t="str">
        <f>IF(IFERROR('Blocks A'!BQ34-'Pre-1.095 (Hard Copy)'!AU25, 0)=0, " ", ('Blocks A'!BQ34-'Pre-1.095 (Hard Copy)'!AU25))</f>
        <v> </v>
      </c>
      <c r="AV25" s="1014" t="str">
        <f>IF(IFERROR('Blocks A'!BR34-'Pre-1.095 (Hard Copy)'!AV25, 0)=0, " ", ('Blocks A'!BR34-'Pre-1.095 (Hard Copy)'!AV25))</f>
        <v> </v>
      </c>
      <c r="AW25" s="1014" t="str">
        <f>IF(IFERROR('Blocks A'!BS34-'Pre-1.095 (Hard Copy)'!AW25, 0)=0, " ", ('Blocks A'!BS34-'Pre-1.095 (Hard Copy)'!AW25))</f>
        <v> </v>
      </c>
      <c r="AX25" s="1014" t="str">
        <f>IF(IFERROR('Blocks A'!BT34-'Pre-1.095 (Hard Copy)'!AX25, 0)=0, " ", ('Blocks A'!BT34-'Pre-1.095 (Hard Copy)'!AX25))</f>
        <v>+30</v>
      </c>
      <c r="AY25" s="1014" t="str">
        <f>IF(IFERROR('Blocks A'!BU34-'Pre-1.095 (Hard Copy)'!AY25, 0)=0, " ", ('Blocks A'!BU34-'Pre-1.095 (Hard Copy)'!AY25))</f>
        <v>+0</v>
      </c>
      <c r="AZ25" s="1014" t="str">
        <f>IF(IFERROR('Blocks A'!BW34-'Pre-1.095 (Hard Copy)'!AZ25, 0)=0, " ", ('Blocks A'!BW34-'Pre-1.095 (Hard Copy)'!AZ25))</f>
        <v>+150</v>
      </c>
      <c r="BA25" s="1014" t="str">
        <f>IF(IFERROR('Blocks A'!BX34-'Pre-1.095 (Hard Copy)'!BA25, 0)=0, " ", ('Blocks A'!BX34-'Pre-1.095 (Hard Copy)'!BA25))</f>
        <v>+0</v>
      </c>
      <c r="BB25" s="1014" t="str">
        <f>IF(IFERROR('Blocks A'!BY34-'Pre-1.095 (Hard Copy)'!BB25, 0)=0, " ", ('Blocks A'!BY34-'Pre-1.095 (Hard Copy)'!BB25))</f>
        <v>+0</v>
      </c>
      <c r="BC25" s="1015" t="str">
        <f>IF(IFERROR('Blocks A'!BZ34-'Pre-1.095 (Hard Copy)'!BC25, 0)=0, " ", ('Blocks A'!BZ34-'Pre-1.095 (Hard Copy)'!BC25))</f>
        <v>+16.5</v>
      </c>
      <c r="BD25" s="1014" t="str">
        <f>IF(IFERROR('Blocks A'!BV34-'Pre-1.095 (Hard Copy)'!BD25, 0)=0, " ", ('Blocks A'!BV34-'Pre-1.095 (Hard Copy)'!BD25))</f>
        <v> </v>
      </c>
      <c r="BE25" s="1014" t="str">
        <f>IF(IFERROR('Blocks A'!CB34-'Pre-1.095 (Hard Copy)'!BE25, 0)=0, " ", ('Blocks A'!CB34-'Pre-1.095 (Hard Copy)'!BE25))</f>
        <v>-230</v>
      </c>
      <c r="BF25" s="1014" t="str">
        <f>IF(IFERROR('Blocks A'!CC34-'Pre-1.095 (Hard Copy)'!BF25, 0)=0, " ", ('Blocks A'!CC34-'Pre-1.095 (Hard Copy)'!BF25))</f>
        <v>-35,778</v>
      </c>
      <c r="BG25" s="1016" t="str">
        <f>IF(IFERROR('Blocks A'!CD34-'Pre-1.095 (Hard Copy)'!BG25, 0)=0, " ", ('Blocks A'!CD34-'Pre-1.095 (Hard Copy)'!BG25))</f>
        <v>-0.0358</v>
      </c>
      <c r="BH25" s="1014" t="str">
        <f>IF(IFERROR('Blocks A'!CE34-'Pre-1.095 (Hard Copy)'!BH25, 0)=0, " ", ('Blocks A'!CE34-'Pre-1.095 (Hard Copy)'!BH25))</f>
        <v>+75</v>
      </c>
      <c r="BI25" s="1014" t="str">
        <f>IF(IFERROR('Blocks A'!CZ34-'Pre-1.095 (Hard Copy)'!BI25, 0)=0, " ", ('Blocks A'!CZ34-'Pre-1.095 (Hard Copy)'!BI25))</f>
        <v>+132</v>
      </c>
      <c r="BJ25" s="1014" t="str">
        <f>IF(IFERROR('Blocks A'!DA34-'Pre-1.095 (Hard Copy)'!BJ25, 0)=0, " ", ('Blocks A'!DA34-'Pre-1.095 (Hard Copy)'!BJ25))</f>
        <v>+25</v>
      </c>
      <c r="BK25" s="1014" t="str">
        <f>IF(IFERROR('Blocks A'!DB34-'Pre-1.095 (Hard Copy)'!BK25, 0)=0, " ", ('Blocks A'!DB34-'Pre-1.095 (Hard Copy)'!BK25))</f>
        <v>-65</v>
      </c>
      <c r="BL25" s="1014" t="str">
        <f>IF(IFERROR('Blocks A'!DC34-'Pre-1.095 (Hard Copy)'!BL25, 0)=0, " ", ('Blocks A'!DC34-'Pre-1.095 (Hard Copy)'!BL25))</f>
        <v> </v>
      </c>
      <c r="BM25" s="1014" t="str">
        <f>IF(IFERROR('Blocks A'!DD34-'Pre-1.095 (Hard Copy)'!BM25, 0)=0, " ", ('Blocks A'!DD34-'Pre-1.095 (Hard Copy)'!BM25))</f>
        <v>+2</v>
      </c>
      <c r="BN25" s="1014" t="str">
        <f>IF(IFERROR('Blocks A'!DE34-'Pre-1.095 (Hard Copy)'!BN25, 0)=0, " ", ('Blocks A'!DE34-'Pre-1.095 (Hard Copy)'!BN25))</f>
        <v> </v>
      </c>
      <c r="BO25" s="1014" t="str">
        <f>IF(IFERROR('Blocks A'!DF34-'Pre-1.095 (Hard Copy)'!BO25, 0)=0, " ", ('Blocks A'!DF34-'Pre-1.095 (Hard Copy)'!BO25))</f>
        <v>-1</v>
      </c>
      <c r="BP25" s="1014" t="str">
        <f>IF(IFERROR('Blocks A'!DG34-'Pre-1.095 (Hard Copy)'!BP25, 0)=0, " ", ('Blocks A'!DG34-'Pre-1.095 (Hard Copy)'!BP25))</f>
        <v> </v>
      </c>
      <c r="BQ25" s="1014" t="str">
        <f>IF(IFERROR('Blocks A'!DH34-'Pre-1.095 (Hard Copy)'!BQ25, 0)=0, " ", ('Blocks A'!DH34-'Pre-1.095 (Hard Copy)'!BQ25))</f>
        <v> </v>
      </c>
      <c r="BR25" s="1014" t="str">
        <f>IF(IFERROR('Blocks A'!DI34-'Pre-1.095 (Hard Copy)'!BR25, 0)=0, " ", ('Blocks A'!DI34-'Pre-1.095 (Hard Copy)'!BR25))</f>
        <v> </v>
      </c>
      <c r="BS25" s="1014" t="str">
        <f>IF(IFERROR('Blocks A'!DJ34-'Pre-1.095 (Hard Copy)'!BS25, 0)=0, " ", ('Blocks A'!DJ34-'Pre-1.095 (Hard Copy)'!BS25))</f>
        <v>+235</v>
      </c>
      <c r="BT25" s="1014" t="str">
        <f>IF(IFERROR('Blocks A'!DK34-'Pre-1.095 (Hard Copy)'!BT25, 0)=0, " ", ('Blocks A'!DK34-'Pre-1.095 (Hard Copy)'!BT25))</f>
        <v>+78</v>
      </c>
      <c r="BU25" s="1014" t="str">
        <f>IF(IFERROR('Blocks A'!DL34-'Pre-1.095 (Hard Copy)'!BU25, 0)=0, " ", ('Blocks A'!DL34-'Pre-1.095 (Hard Copy)'!BU25))</f>
        <v>-271</v>
      </c>
      <c r="BV25" s="1014" t="str">
        <f>IF(IFERROR('Blocks A'!DM34-'Pre-1.095 (Hard Copy)'!BV25, 0)=0, " ", ('Blocks A'!DM34-'Pre-1.095 (Hard Copy)'!BV25))</f>
        <v> </v>
      </c>
      <c r="BW25" s="1014" t="str">
        <f>IF(IFERROR('Blocks A'!DN34-'Pre-1.095 (Hard Copy)'!BW25, 0)=0, " ", ('Blocks A'!DN34-'Pre-1.095 (Hard Copy)'!BW25))</f>
        <v>+4</v>
      </c>
      <c r="BX25" s="1014" t="str">
        <f>IF(IFERROR('Blocks A'!DO34-'Pre-1.095 (Hard Copy)'!BX25, 0)=0, " ", ('Blocks A'!DO34-'Pre-1.095 (Hard Copy)'!BX25))</f>
        <v> </v>
      </c>
      <c r="BY25" s="1014" t="str">
        <f>IF(IFERROR('Blocks A'!DP34-'Pre-1.095 (Hard Copy)'!BY25, 0)=0, " ", ('Blocks A'!DP34-'Pre-1.095 (Hard Copy)'!BY25))</f>
        <v>-150</v>
      </c>
      <c r="BZ25" s="1014" t="str">
        <f>IF(IFERROR('Blocks A'!DQ34-'Pre-1.095 (Hard Copy)'!BZ25, 0)=0, " ", ('Blocks A'!DQ34-'Pre-1.095 (Hard Copy)'!BZ25))</f>
        <v> </v>
      </c>
      <c r="CA25" s="1014" t="str">
        <f>IF(IFERROR('Blocks A'!DR34-'Pre-1.095 (Hard Copy)'!CA25, 0)=0, " ", ('Blocks A'!DR34-'Pre-1.095 (Hard Copy)'!CA25))</f>
        <v> </v>
      </c>
      <c r="CB25" s="1014" t="str">
        <f>IF(IFERROR('Blocks A'!DS34-'Pre-1.095 (Hard Copy)'!CB25, 0)=0, " ", ('Blocks A'!DS34-'Pre-1.095 (Hard Copy)'!CB25))</f>
        <v> </v>
      </c>
      <c r="CC25" s="1014" t="str">
        <f>IF(IFERROR('Blocks A'!DT34-'Pre-1.095 (Hard Copy)'!CC25, 0)=0, " ", ('Blocks A'!DT34-'Pre-1.095 (Hard Copy)'!CC25))</f>
        <v>+93</v>
      </c>
      <c r="CD25" s="1014" t="str">
        <f>IF(IFERROR('Blocks A'!DU34-'Pre-1.095 (Hard Copy)'!CD25, 0)=0, " ", ('Blocks A'!DU34-'Pre-1.095 (Hard Copy)'!CD25))</f>
        <v>-103</v>
      </c>
      <c r="CE25" s="1014" t="str">
        <f>IF(IFERROR('Blocks A'!DX34-'Pre-1.095 (Hard Copy)'!CE25, 0)=0, " ", ('Blocks A'!DX34-'Pre-1.095 (Hard Copy)'!CE25))</f>
        <v>-748</v>
      </c>
      <c r="CF25" s="1014" t="str">
        <f>IF(IFERROR('Blocks A'!DY34-'Pre-1.095 (Hard Copy)'!CF25, 0)=0, " ", ('Blocks A'!DY34-'Pre-1.095 (Hard Copy)'!CF25))</f>
        <v>-116,399</v>
      </c>
      <c r="CG25" s="1016" t="str">
        <f>IF(IFERROR('Blocks A'!DZ34-'Pre-1.095 (Hard Copy)'!CG25, 0)=0, " ", ('Blocks A'!DZ34-'Pre-1.095 (Hard Copy)'!CG25))</f>
        <v>-0.1164</v>
      </c>
      <c r="CH25" s="1015" t="str">
        <f>IF(IFERROR('Blocks A'!DV34-'Pre-1.095 (Hard Copy)'!CH25, 0)=0, " ", ('Blocks A'!DV34-'Pre-1.095 (Hard Copy)'!CH25))</f>
        <v>+13.2</v>
      </c>
      <c r="CI25" s="1015" t="str">
        <f>IF(IFERROR('Blocks A'!DW34-'Pre-1.095 (Hard Copy)'!CI25, 0)=0, " ", ('Blocks A'!DW34-'Pre-1.095 (Hard Copy)'!CI25))</f>
        <v>-38.3</v>
      </c>
      <c r="CJ25" s="1014" t="str">
        <f>IF(IFERROR('Blocks A'!EA34-'Pre-1.095 (Hard Copy)'!CJ25, 0)=0, " ", ('Blocks A'!EA34-'Pre-1.095 (Hard Copy)'!CJ25))</f>
        <v>-978</v>
      </c>
      <c r="CK25" s="1017" t="str">
        <f>IF(IFERROR('Blocks A'!EB34-'Pre-1.095 (Hard Copy)'!CK25, 0)=0, " ", ('Blocks A'!EB34-'Pre-1.095 (Hard Copy)'!CK25))</f>
        <v>-16.30</v>
      </c>
      <c r="CL25" s="1017" t="str">
        <f>IF(IFERROR('Blocks A'!EC34-'Pre-1.095 (Hard Copy)'!CL25, 0)=0, " ", ('Blocks A'!EC34-'Pre-1.095 (Hard Copy)'!CL25))</f>
        <v>-0.27</v>
      </c>
      <c r="CM25" s="1017" t="str">
        <f>IF(IFERROR('Blocks A'!EH34-'Pre-1.095 (Hard Copy)'!CM25, 0)=0, " ", ('Blocks A'!EH34-'Pre-1.095 (Hard Copy)'!CM25))</f>
        <v>-0.01</v>
      </c>
      <c r="CN25" s="1014" t="str">
        <f>IF(IFERROR('Blocks A'!ED34-'Pre-1.095 (Hard Copy)'!CN25, 0)=0, " ", ('Blocks A'!ED34-'Pre-1.095 (Hard Copy)'!CN25))</f>
        <v>-152,177</v>
      </c>
      <c r="CO25" s="1017" t="str">
        <f>IF(IFERROR('Blocks A'!EE34-'Pre-1.095 (Hard Copy)'!CO25, 0)=0, " ", ('Blocks A'!EE34-'Pre-1.095 (Hard Copy)'!CO25))</f>
        <v>-152.18</v>
      </c>
      <c r="CP25" s="1017" t="str">
        <f>IF(IFERROR('Blocks A'!EF34-'Pre-1.095 (Hard Copy)'!CP25, 0)=0, " ", ('Blocks A'!EF34-'Pre-1.095 (Hard Copy)'!CP25))</f>
        <v>-0.15</v>
      </c>
      <c r="CQ25" s="1016" t="str">
        <f>IF(IFERROR('Blocks A'!EG34-'Pre-1.095 (Hard Copy)'!CQ25, 0)=0, " ", ('Blocks A'!EG34-'Pre-1.095 (Hard Copy)'!CQ25))</f>
        <v>-0.1522</v>
      </c>
      <c r="CR25" s="1018">
        <v>601.0</v>
      </c>
    </row>
    <row r="26">
      <c r="B26" s="1013" t="s">
        <v>931</v>
      </c>
      <c r="C26" s="969" t="s">
        <v>885</v>
      </c>
      <c r="D26" s="969">
        <v>1.0</v>
      </c>
      <c r="E26" s="969">
        <v>1.0</v>
      </c>
      <c r="F26" s="969">
        <v>4.0</v>
      </c>
      <c r="G26" s="1014" t="str">
        <f>IF(IFERROR('Blocks A'!G36-'Pre-1.095 (Hard Copy)'!G26, 0)=0, " ", ('Blocks A'!G36-'Pre-1.095 (Hard Copy)'!G26))</f>
        <v> </v>
      </c>
      <c r="H26" s="1014" t="str">
        <f>IF(IFERROR('Blocks A'!H36-'Pre-1.095 (Hard Copy)'!H26, 0)=0, " ", ('Blocks A'!H36-'Pre-1.095 (Hard Copy)'!H26))</f>
        <v> </v>
      </c>
      <c r="I26" s="1014" t="str">
        <f>IF(IFERROR('Blocks A'!I36-'Pre-1.095 (Hard Copy)'!I26, 0)=0, " ", ('Blocks A'!I36-'Pre-1.095 (Hard Copy)'!I26))</f>
        <v> </v>
      </c>
      <c r="J26" s="1014" t="str">
        <f>IF(IFERROR('Blocks A'!J36-'Pre-1.095 (Hard Copy)'!J26, 0)=0, " ", ('Blocks A'!J36-'Pre-1.095 (Hard Copy)'!J26))</f>
        <v> </v>
      </c>
      <c r="K26" s="1014" t="str">
        <f>IF(IFERROR('Blocks A'!K36-'Pre-1.095 (Hard Copy)'!K26, 0)=0, " ", ('Blocks A'!K36-'Pre-1.095 (Hard Copy)'!K26))</f>
        <v> </v>
      </c>
      <c r="L26" s="1014" t="str">
        <f>IF(IFERROR('Blocks A'!L36-'Pre-1.095 (Hard Copy)'!L26, 0)=0, " ", ('Blocks A'!L36-'Pre-1.095 (Hard Copy)'!L26))</f>
        <v> </v>
      </c>
      <c r="M26" s="1014" t="str">
        <f>IF(IFERROR('Blocks A'!N36-'Pre-1.095 (Hard Copy)'!M26, 0)=0, " ", ('Blocks A'!N36-'Pre-1.095 (Hard Copy)'!M26))</f>
        <v> </v>
      </c>
      <c r="N26" s="1014" t="str">
        <f>IF(IFERROR('Blocks A'!O36-'Pre-1.095 (Hard Copy)'!N26, 0)=0, " ", ('Blocks A'!O36-'Pre-1.095 (Hard Copy)'!N26))</f>
        <v> </v>
      </c>
      <c r="O26" s="1014" t="str">
        <f>IF(IFERROR('Blocks A'!P36-'Pre-1.095 (Hard Copy)'!O26, 0)=0, " ", ('Blocks A'!P36-'Pre-1.095 (Hard Copy)'!O26))</f>
        <v> </v>
      </c>
      <c r="P26" s="1014" t="str">
        <f>IF(IFERROR('Blocks A'!Q36-'Pre-1.095 (Hard Copy)'!P26, 0)=0, " ", ('Blocks A'!Q36-'Pre-1.095 (Hard Copy)'!P26))</f>
        <v> </v>
      </c>
      <c r="Q26" s="1014" t="str">
        <f>IF(IFERROR('Blocks A'!R36-'Pre-1.095 (Hard Copy)'!Q26, 0)=0, " ", ('Blocks A'!R36-'Pre-1.095 (Hard Copy)'!Q26))</f>
        <v> </v>
      </c>
      <c r="R26" s="1014" t="str">
        <f>IF(IFERROR('Blocks A'!S36-'Pre-1.095 (Hard Copy)'!R26, 0)=0, " ", ('Blocks A'!S36-'Pre-1.095 (Hard Copy)'!R26))</f>
        <v> </v>
      </c>
      <c r="S26" s="1014" t="str">
        <f>IF(IFERROR('Blocks A'!T36-'Pre-1.095 (Hard Copy)'!S26, 0)=0, " ", ('Blocks A'!T36-'Pre-1.095 (Hard Copy)'!S26))</f>
        <v> </v>
      </c>
      <c r="T26" s="1014" t="str">
        <f>IF(IFERROR('Blocks A'!M36-'Pre-1.095 (Hard Copy)'!T26, 0)=0, " ", ('Blocks A'!M36-'Pre-1.095 (Hard Copy)'!T26))</f>
        <v> </v>
      </c>
      <c r="U26" s="1014" t="str">
        <f>IF(IFERROR('Blocks A'!U36-'Pre-1.095 (Hard Copy)'!U26, 0)=0, " ", ('Blocks A'!U36-'Pre-1.095 (Hard Copy)'!U26))</f>
        <v> </v>
      </c>
      <c r="V26" s="1014" t="str">
        <f>IF(IFERROR('Blocks A'!V36-'Pre-1.095 (Hard Copy)'!V26, 0)=0, " ", ('Blocks A'!V36-'Pre-1.095 (Hard Copy)'!V26))</f>
        <v> </v>
      </c>
      <c r="W26" s="1014" t="str">
        <f>IF(IFERROR('Blocks A'!W36-'Pre-1.095 (Hard Copy)'!W26, 0)=0, " ", ('Blocks A'!W36-'Pre-1.095 (Hard Copy)'!W26))</f>
        <v> </v>
      </c>
      <c r="X26" s="1014" t="str">
        <f>IF(IFERROR('Blocks A'!X36-'Pre-1.095 (Hard Copy)'!X26, 0)=0, " ", ('Blocks A'!X36-'Pre-1.095 (Hard Copy)'!X26))</f>
        <v> </v>
      </c>
      <c r="Y26" s="1014" t="str">
        <f>IF(IFERROR('Blocks A'!AC36-'Pre-1.095 (Hard Copy)'!Y26, 0)=0, " ", ('Blocks A'!AC36-'Pre-1.095 (Hard Copy)'!Y26))</f>
        <v> </v>
      </c>
      <c r="Z26" s="1014" t="str">
        <f>IF(IFERROR('Blocks A'!Y36-'Pre-1.095 (Hard Copy)'!Z26, 0)=0, " ", ('Blocks A'!Y36-'Pre-1.095 (Hard Copy)'!Z26))</f>
        <v> </v>
      </c>
      <c r="AA26" s="1014" t="str">
        <f>IF(IFERROR('Blocks A'!Z36-'Pre-1.095 (Hard Copy)'!AA26, 0)=0, " ", ('Blocks A'!Z36-'Pre-1.095 (Hard Copy)'!AA26))</f>
        <v> </v>
      </c>
      <c r="AB26" s="1014" t="str">
        <f>IF(IFERROR('Blocks A'!AA36-'Pre-1.095 (Hard Copy)'!AB26, 0)=0, " ", ('Blocks A'!AA36-'Pre-1.095 (Hard Copy)'!AB26))</f>
        <v> </v>
      </c>
      <c r="AC26" s="1014" t="str">
        <f>IF(IFERROR('Blocks A'!AB36-'Pre-1.095 (Hard Copy)'!AC26, 0)=0, " ", ('Blocks A'!AB36-'Pre-1.095 (Hard Copy)'!AC26))</f>
        <v> </v>
      </c>
      <c r="AD26" s="1014" t="str">
        <f>IF(IFERROR('Blocks A'!AY36-'Pre-1.095 (Hard Copy)'!AD26, 0)=0, " ", ('Blocks A'!AY36-'Pre-1.095 (Hard Copy)'!AD26))</f>
        <v> </v>
      </c>
      <c r="AE26" s="1014" t="str">
        <f>IF(IFERROR('Blocks A'!AZ36-'Pre-1.095 (Hard Copy)'!AE26, 0)=0, " ", ('Blocks A'!AZ36-'Pre-1.095 (Hard Copy)'!AE26))</f>
        <v> </v>
      </c>
      <c r="AF26" s="1014" t="str">
        <f>IF(IFERROR('Blocks A'!BA36-'Pre-1.095 (Hard Copy)'!AF26, 0)=0, " ", ('Blocks A'!BA36-'Pre-1.095 (Hard Copy)'!AF26))</f>
        <v> </v>
      </c>
      <c r="AG26" s="1014" t="str">
        <f>IF(IFERROR('Blocks A'!BB36-'Pre-1.095 (Hard Copy)'!AG26, 0)=0, " ", ('Blocks A'!BB36-'Pre-1.095 (Hard Copy)'!AG26))</f>
        <v> </v>
      </c>
      <c r="AH26" s="1014" t="str">
        <f>IF(IFERROR('Blocks A'!BC36-'Pre-1.095 (Hard Copy)'!AH26, 0)=0, " ", ('Blocks A'!BC36-'Pre-1.095 (Hard Copy)'!AH26))</f>
        <v> </v>
      </c>
      <c r="AI26" s="1014" t="str">
        <f>IF(IFERROR('Blocks A'!BJ36-'Pre-1.095 (Hard Copy)'!AI26, 0)=0, " ", ('Blocks A'!BJ36-'Pre-1.095 (Hard Copy)'!AI26))</f>
        <v>+2</v>
      </c>
      <c r="AJ26" s="1014" t="str">
        <f>IF(IFERROR('Blocks A'!BD36-'Pre-1.095 (Hard Copy)'!AJ26, 0)=0, " ", ('Blocks A'!BD36-'Pre-1.095 (Hard Copy)'!AJ26))</f>
        <v> </v>
      </c>
      <c r="AK26" s="1014" t="str">
        <f>IF(IFERROR('Blocks A'!BE36-'Pre-1.095 (Hard Copy)'!AK26, 0)=0, " ", ('Blocks A'!BE36-'Pre-1.095 (Hard Copy)'!AK26))</f>
        <v> </v>
      </c>
      <c r="AL26" s="1014" t="str">
        <f>IF(IFERROR('Blocks A'!BF36-'Pre-1.095 (Hard Copy)'!AL26, 0)=0, " ", ('Blocks A'!BF36-'Pre-1.095 (Hard Copy)'!AL26))</f>
        <v> </v>
      </c>
      <c r="AM26" s="1014" t="str">
        <f>IF(IFERROR('Blocks A'!BG36-'Pre-1.095 (Hard Copy)'!AM26, 0)=0, " ", ('Blocks A'!BG36-'Pre-1.095 (Hard Copy)'!AM26))</f>
        <v> </v>
      </c>
      <c r="AN26" s="1014" t="str">
        <f>IF(IFERROR('Blocks A'!BH36-'Pre-1.095 (Hard Copy)'!AN26, 0)=0, " ", ('Blocks A'!BH36-'Pre-1.095 (Hard Copy)'!AN26))</f>
        <v> </v>
      </c>
      <c r="AO26" s="1014" t="str">
        <f>IF(IFERROR('Blocks A'!BI36-'Pre-1.095 (Hard Copy)'!AO26, 0)=0, " ", ('Blocks A'!BI36-'Pre-1.095 (Hard Copy)'!AO26))</f>
        <v> </v>
      </c>
      <c r="AP26" s="1014" t="str">
        <f>IF(IFERROR('Blocks A'!BK36-'Pre-1.095 (Hard Copy)'!AP26, 0)=0, " ", ('Blocks A'!BK36-'Pre-1.095 (Hard Copy)'!AP26))</f>
        <v> </v>
      </c>
      <c r="AQ26" s="1014" t="str">
        <f>IF(IFERROR('Blocks A'!BL36-'Pre-1.095 (Hard Copy)'!AQ26, 0)=0, " ", ('Blocks A'!BL36-'Pre-1.095 (Hard Copy)'!AQ26))</f>
        <v> </v>
      </c>
      <c r="AR26" s="1014" t="str">
        <f>IF(IFERROR('Blocks A'!BM36-'Pre-1.095 (Hard Copy)'!AR26, 0)=0, " ", ('Blocks A'!BM36-'Pre-1.095 (Hard Copy)'!AR26))</f>
        <v> </v>
      </c>
      <c r="AS26" s="1014" t="str">
        <f>IF(IFERROR('Blocks A'!BO36-'Pre-1.095 (Hard Copy)'!AS26, 0)=0, " ", ('Blocks A'!BO36-'Pre-1.095 (Hard Copy)'!AS26))</f>
        <v> </v>
      </c>
      <c r="AT26" s="1014" t="str">
        <f>IF(IFERROR('Blocks A'!BP36-'Pre-1.095 (Hard Copy)'!AT26, 0)=0, " ", ('Blocks A'!BP36-'Pre-1.095 (Hard Copy)'!AT26))</f>
        <v> </v>
      </c>
      <c r="AU26" s="1014" t="str">
        <f>IF(IFERROR('Blocks A'!BQ36-'Pre-1.095 (Hard Copy)'!AU26, 0)=0, " ", ('Blocks A'!BQ36-'Pre-1.095 (Hard Copy)'!AU26))</f>
        <v> </v>
      </c>
      <c r="AV26" s="1014" t="str">
        <f>IF(IFERROR('Blocks A'!BR36-'Pre-1.095 (Hard Copy)'!AV26, 0)=0, " ", ('Blocks A'!BR36-'Pre-1.095 (Hard Copy)'!AV26))</f>
        <v> </v>
      </c>
      <c r="AW26" s="1014" t="str">
        <f>IF(IFERROR('Blocks A'!BS36-'Pre-1.095 (Hard Copy)'!AW26, 0)=0, " ", ('Blocks A'!BS36-'Pre-1.095 (Hard Copy)'!AW26))</f>
        <v> </v>
      </c>
      <c r="AX26" s="1014" t="str">
        <f>IF(IFERROR('Blocks A'!BT36-'Pre-1.095 (Hard Copy)'!AX26, 0)=0, " ", ('Blocks A'!BT36-'Pre-1.095 (Hard Copy)'!AX26))</f>
        <v>+12</v>
      </c>
      <c r="AY26" s="1014" t="str">
        <f>IF(IFERROR('Blocks A'!BU36-'Pre-1.095 (Hard Copy)'!AY26, 0)=0, " ", ('Blocks A'!BU36-'Pre-1.095 (Hard Copy)'!AY26))</f>
        <v>+24</v>
      </c>
      <c r="AZ26" s="1014" t="str">
        <f>IF(IFERROR('Blocks A'!BW36-'Pre-1.095 (Hard Copy)'!AZ26, 0)=0, " ", ('Blocks A'!BW36-'Pre-1.095 (Hard Copy)'!AZ26))</f>
        <v>+60</v>
      </c>
      <c r="BA26" s="1014" t="str">
        <f>IF(IFERROR('Blocks A'!BX36-'Pre-1.095 (Hard Copy)'!BA26, 0)=0, " ", ('Blocks A'!BX36-'Pre-1.095 (Hard Copy)'!BA26))</f>
        <v>+0</v>
      </c>
      <c r="BB26" s="1014" t="str">
        <f>IF(IFERROR('Blocks A'!BY36-'Pre-1.095 (Hard Copy)'!BB26, 0)=0, " ", ('Blocks A'!BY36-'Pre-1.095 (Hard Copy)'!BB26))</f>
        <v>+120</v>
      </c>
      <c r="BC26" s="1015" t="str">
        <f>IF(IFERROR('Blocks A'!BZ36-'Pre-1.095 (Hard Copy)'!BC26, 0)=0, " ", ('Blocks A'!BZ36-'Pre-1.095 (Hard Copy)'!BC26))</f>
        <v>+0.0</v>
      </c>
      <c r="BD26" s="1014" t="str">
        <f>IF(IFERROR('Blocks A'!BV36-'Pre-1.095 (Hard Copy)'!BD26, 0)=0, " ", ('Blocks A'!BV36-'Pre-1.095 (Hard Copy)'!BD26))</f>
        <v> </v>
      </c>
      <c r="BE26" s="1014" t="str">
        <f>IF(IFERROR('Blocks A'!CB36-'Pre-1.095 (Hard Copy)'!BE26, 0)=0, " ", ('Blocks A'!CB36-'Pre-1.095 (Hard Copy)'!BE26))</f>
        <v>-2</v>
      </c>
      <c r="BF26" s="1014" t="str">
        <f>IF(IFERROR('Blocks A'!CC36-'Pre-1.095 (Hard Copy)'!BF26, 0)=0, " ", ('Blocks A'!CC36-'Pre-1.095 (Hard Copy)'!BF26))</f>
        <v>-311</v>
      </c>
      <c r="BG26" s="1016" t="str">
        <f>IF(IFERROR('Blocks A'!CD36-'Pre-1.095 (Hard Copy)'!BG26, 0)=0, " ", ('Blocks A'!CD36-'Pre-1.095 (Hard Copy)'!BG26))</f>
        <v>-0.0003</v>
      </c>
      <c r="BH26" s="1014" t="str">
        <f>IF(IFERROR('Blocks A'!CE36-'Pre-1.095 (Hard Copy)'!BH26, 0)=0, " ", ('Blocks A'!CE36-'Pre-1.095 (Hard Copy)'!BH26))</f>
        <v>+30</v>
      </c>
      <c r="BI26" s="1014" t="str">
        <f>IF(IFERROR('Blocks A'!CZ36-'Pre-1.095 (Hard Copy)'!BI26, 0)=0, " ", ('Blocks A'!CZ36-'Pre-1.095 (Hard Copy)'!BI26))</f>
        <v>+24</v>
      </c>
      <c r="BJ26" s="1014" t="str">
        <f>IF(IFERROR('Blocks A'!DA36-'Pre-1.095 (Hard Copy)'!BJ26, 0)=0, " ", ('Blocks A'!DA36-'Pre-1.095 (Hard Copy)'!BJ26))</f>
        <v>+10</v>
      </c>
      <c r="BK26" s="1014" t="str">
        <f>IF(IFERROR('Blocks A'!DB36-'Pre-1.095 (Hard Copy)'!BK26, 0)=0, " ", ('Blocks A'!DB36-'Pre-1.095 (Hard Copy)'!BK26))</f>
        <v>+1</v>
      </c>
      <c r="BL26" s="1014" t="str">
        <f>IF(IFERROR('Blocks A'!DC36-'Pre-1.095 (Hard Copy)'!BL26, 0)=0, " ", ('Blocks A'!DC36-'Pre-1.095 (Hard Copy)'!BL26))</f>
        <v> </v>
      </c>
      <c r="BM26" s="1014" t="str">
        <f>IF(IFERROR('Blocks A'!DD36-'Pre-1.095 (Hard Copy)'!BM26, 0)=0, " ", ('Blocks A'!DD36-'Pre-1.095 (Hard Copy)'!BM26))</f>
        <v>+0</v>
      </c>
      <c r="BN26" s="1014" t="str">
        <f>IF(IFERROR('Blocks A'!DE36-'Pre-1.095 (Hard Copy)'!BN26, 0)=0, " ", ('Blocks A'!DE36-'Pre-1.095 (Hard Copy)'!BN26))</f>
        <v> </v>
      </c>
      <c r="BO26" s="1014" t="str">
        <f>IF(IFERROR('Blocks A'!DF36-'Pre-1.095 (Hard Copy)'!BO26, 0)=0, " ", ('Blocks A'!DF36-'Pre-1.095 (Hard Copy)'!BO26))</f>
        <v>-0</v>
      </c>
      <c r="BP26" s="1014" t="str">
        <f>IF(IFERROR('Blocks A'!DG36-'Pre-1.095 (Hard Copy)'!BP26, 0)=0, " ", ('Blocks A'!DG36-'Pre-1.095 (Hard Copy)'!BP26))</f>
        <v> </v>
      </c>
      <c r="BQ26" s="1014" t="str">
        <f>IF(IFERROR('Blocks A'!DH36-'Pre-1.095 (Hard Copy)'!BQ26, 0)=0, " ", ('Blocks A'!DH36-'Pre-1.095 (Hard Copy)'!BQ26))</f>
        <v> </v>
      </c>
      <c r="BR26" s="1014" t="str">
        <f>IF(IFERROR('Blocks A'!DI36-'Pre-1.095 (Hard Copy)'!BR26, 0)=0, " ", ('Blocks A'!DI36-'Pre-1.095 (Hard Copy)'!BR26))</f>
        <v> </v>
      </c>
      <c r="BS26" s="1014" t="str">
        <f>IF(IFERROR('Blocks A'!DJ36-'Pre-1.095 (Hard Copy)'!BS26, 0)=0, " ", ('Blocks A'!DJ36-'Pre-1.095 (Hard Copy)'!BS26))</f>
        <v>+43</v>
      </c>
      <c r="BT26" s="1014" t="str">
        <f>IF(IFERROR('Blocks A'!DK36-'Pre-1.095 (Hard Copy)'!BT26, 0)=0, " ", ('Blocks A'!DK36-'Pre-1.095 (Hard Copy)'!BT26))</f>
        <v>+31</v>
      </c>
      <c r="BU26" s="1014" t="str">
        <f>IF(IFERROR('Blocks A'!DL36-'Pre-1.095 (Hard Copy)'!BU26, 0)=0, " ", ('Blocks A'!DL36-'Pre-1.095 (Hard Copy)'!BU26))</f>
        <v>+4</v>
      </c>
      <c r="BV26" s="1014" t="str">
        <f>IF(IFERROR('Blocks A'!DM36-'Pre-1.095 (Hard Copy)'!BV26, 0)=0, " ", ('Blocks A'!DM36-'Pre-1.095 (Hard Copy)'!BV26))</f>
        <v> </v>
      </c>
      <c r="BW26" s="1014" t="str">
        <f>IF(IFERROR('Blocks A'!DN36-'Pre-1.095 (Hard Copy)'!BW26, 0)=0, " ", ('Blocks A'!DN36-'Pre-1.095 (Hard Copy)'!BW26))</f>
        <v>+0</v>
      </c>
      <c r="BX26" s="1014" t="str">
        <f>IF(IFERROR('Blocks A'!DO36-'Pre-1.095 (Hard Copy)'!BX26, 0)=0, " ", ('Blocks A'!DO36-'Pre-1.095 (Hard Copy)'!BX26))</f>
        <v> </v>
      </c>
      <c r="BY26" s="1014" t="str">
        <f>IF(IFERROR('Blocks A'!DP36-'Pre-1.095 (Hard Copy)'!BY26, 0)=0, " ", ('Blocks A'!DP36-'Pre-1.095 (Hard Copy)'!BY26))</f>
        <v>-13</v>
      </c>
      <c r="BZ26" s="1014" t="str">
        <f>IF(IFERROR('Blocks A'!DQ36-'Pre-1.095 (Hard Copy)'!BZ26, 0)=0, " ", ('Blocks A'!DQ36-'Pre-1.095 (Hard Copy)'!BZ26))</f>
        <v> </v>
      </c>
      <c r="CA26" s="1014" t="str">
        <f>IF(IFERROR('Blocks A'!DR36-'Pre-1.095 (Hard Copy)'!CA26, 0)=0, " ", ('Blocks A'!DR36-'Pre-1.095 (Hard Copy)'!CA26))</f>
        <v> </v>
      </c>
      <c r="CB26" s="1014" t="str">
        <f>IF(IFERROR('Blocks A'!DS36-'Pre-1.095 (Hard Copy)'!CB26, 0)=0, " ", ('Blocks A'!DS36-'Pre-1.095 (Hard Copy)'!CB26))</f>
        <v> </v>
      </c>
      <c r="CC26" s="1014" t="str">
        <f>IF(IFERROR('Blocks A'!DT36-'Pre-1.095 (Hard Copy)'!CC26, 0)=0, " ", ('Blocks A'!DT36-'Pre-1.095 (Hard Copy)'!CC26))</f>
        <v>+35</v>
      </c>
      <c r="CD26" s="1014" t="str">
        <f>IF(IFERROR('Blocks A'!DU36-'Pre-1.095 (Hard Copy)'!CD26, 0)=0, " ", ('Blocks A'!DU36-'Pre-1.095 (Hard Copy)'!CD26))</f>
        <v>+67</v>
      </c>
      <c r="CE26" s="1014" t="str">
        <f>IF(IFERROR('Blocks A'!DX36-'Pre-1.095 (Hard Copy)'!CE26, 0)=0, " ", ('Blocks A'!DX36-'Pre-1.095 (Hard Copy)'!CE26))</f>
        <v>+59</v>
      </c>
      <c r="CF26" s="1014" t="str">
        <f>IF(IFERROR('Blocks A'!DY36-'Pre-1.095 (Hard Copy)'!CF26, 0)=0, " ", ('Blocks A'!DY36-'Pre-1.095 (Hard Copy)'!CF26))</f>
        <v>+9,160</v>
      </c>
      <c r="CG26" s="1016" t="str">
        <f>IF(IFERROR('Blocks A'!DZ36-'Pre-1.095 (Hard Copy)'!CG26, 0)=0, " ", ('Blocks A'!DZ36-'Pre-1.095 (Hard Copy)'!CG26))</f>
        <v>+0.0092</v>
      </c>
      <c r="CH26" s="1015" t="str">
        <f>IF(IFERROR('Blocks A'!DV36-'Pre-1.095 (Hard Copy)'!CH26, 0)=0, " ", ('Blocks A'!DV36-'Pre-1.095 (Hard Copy)'!CH26))</f>
        <v>+4.4</v>
      </c>
      <c r="CI26" s="1015" t="str">
        <f>IF(IFERROR('Blocks A'!DW36-'Pre-1.095 (Hard Copy)'!CI26, 0)=0, " ", ('Blocks A'!DW36-'Pre-1.095 (Hard Copy)'!CI26))</f>
        <v>+24.7</v>
      </c>
      <c r="CJ26" s="1014" t="str">
        <f>IF(IFERROR('Blocks A'!EA36-'Pre-1.095 (Hard Copy)'!CJ26, 0)=0, " ", ('Blocks A'!EA36-'Pre-1.095 (Hard Copy)'!CJ26))</f>
        <v>+57</v>
      </c>
      <c r="CK26" s="1017" t="str">
        <f>IF(IFERROR('Blocks A'!EB36-'Pre-1.095 (Hard Copy)'!CK26, 0)=0, " ", ('Blocks A'!EB36-'Pre-1.095 (Hard Copy)'!CK26))</f>
        <v>+0.95</v>
      </c>
      <c r="CL26" s="1017" t="str">
        <f>IF(IFERROR('Blocks A'!EC36-'Pre-1.095 (Hard Copy)'!CL26, 0)=0, " ", ('Blocks A'!EC36-'Pre-1.095 (Hard Copy)'!CL26))</f>
        <v>+0.02</v>
      </c>
      <c r="CM26" s="1017" t="str">
        <f>IF(IFERROR('Blocks A'!EH36-'Pre-1.095 (Hard Copy)'!CM26, 0)=0, " ", ('Blocks A'!EH36-'Pre-1.095 (Hard Copy)'!CM26))</f>
        <v>+0.00</v>
      </c>
      <c r="CN26" s="1014" t="str">
        <f>IF(IFERROR('Blocks A'!ED36-'Pre-1.095 (Hard Copy)'!CN26, 0)=0, " ", ('Blocks A'!ED36-'Pre-1.095 (Hard Copy)'!CN26))</f>
        <v>+8,849</v>
      </c>
      <c r="CO26" s="1017" t="str">
        <f>IF(IFERROR('Blocks A'!EE36-'Pre-1.095 (Hard Copy)'!CO26, 0)=0, " ", ('Blocks A'!EE36-'Pre-1.095 (Hard Copy)'!CO26))</f>
        <v>+8.85</v>
      </c>
      <c r="CP26" s="1017" t="str">
        <f>IF(IFERROR('Blocks A'!EF36-'Pre-1.095 (Hard Copy)'!CP26, 0)=0, " ", ('Blocks A'!EF36-'Pre-1.095 (Hard Copy)'!CP26))</f>
        <v>+0.01</v>
      </c>
      <c r="CQ26" s="1016" t="str">
        <f>IF(IFERROR('Blocks A'!EG36-'Pre-1.095 (Hard Copy)'!CQ26, 0)=0, " ", ('Blocks A'!EG36-'Pre-1.095 (Hard Copy)'!CQ26))</f>
        <v>+0.0088</v>
      </c>
      <c r="CR26" s="1018" t="s">
        <v>12</v>
      </c>
    </row>
    <row r="27">
      <c r="B27" s="1013" t="s">
        <v>932</v>
      </c>
      <c r="C27" s="969" t="s">
        <v>886</v>
      </c>
      <c r="D27" s="969">
        <v>1.0</v>
      </c>
      <c r="E27" s="969">
        <v>1.0</v>
      </c>
      <c r="F27" s="969">
        <v>2.0</v>
      </c>
      <c r="G27" s="1014" t="str">
        <f>IF(IFERROR('Blocks A'!G37-'Pre-1.095 (Hard Copy)'!G27, 0)=0, " ", ('Blocks A'!G37-'Pre-1.095 (Hard Copy)'!G27))</f>
        <v> </v>
      </c>
      <c r="H27" s="1014" t="str">
        <f>IF(IFERROR('Blocks A'!H37-'Pre-1.095 (Hard Copy)'!H27, 0)=0, " ", ('Blocks A'!H37-'Pre-1.095 (Hard Copy)'!H27))</f>
        <v> </v>
      </c>
      <c r="I27" s="1014" t="str">
        <f>IF(IFERROR('Blocks A'!I37-'Pre-1.095 (Hard Copy)'!I27, 0)=0, " ", ('Blocks A'!I37-'Pre-1.095 (Hard Copy)'!I27))</f>
        <v> </v>
      </c>
      <c r="J27" s="1014" t="str">
        <f>IF(IFERROR('Blocks A'!J37-'Pre-1.095 (Hard Copy)'!J27, 0)=0, " ", ('Blocks A'!J37-'Pre-1.095 (Hard Copy)'!J27))</f>
        <v> </v>
      </c>
      <c r="K27" s="1014" t="str">
        <f>IF(IFERROR('Blocks A'!K37-'Pre-1.095 (Hard Copy)'!K27, 0)=0, " ", ('Blocks A'!K37-'Pre-1.095 (Hard Copy)'!K27))</f>
        <v> </v>
      </c>
      <c r="L27" s="1014" t="str">
        <f>IF(IFERROR('Blocks A'!L37-'Pre-1.095 (Hard Copy)'!L27, 0)=0, " ", ('Blocks A'!L37-'Pre-1.095 (Hard Copy)'!L27))</f>
        <v> </v>
      </c>
      <c r="M27" s="1014" t="str">
        <f>IF(IFERROR('Blocks A'!N37-'Pre-1.095 (Hard Copy)'!M27, 0)=0, " ", ('Blocks A'!N37-'Pre-1.095 (Hard Copy)'!M27))</f>
        <v> </v>
      </c>
      <c r="N27" s="1014" t="str">
        <f>IF(IFERROR('Blocks A'!O37-'Pre-1.095 (Hard Copy)'!N27, 0)=0, " ", ('Blocks A'!O37-'Pre-1.095 (Hard Copy)'!N27))</f>
        <v> </v>
      </c>
      <c r="O27" s="1014" t="str">
        <f>IF(IFERROR('Blocks A'!P37-'Pre-1.095 (Hard Copy)'!O27, 0)=0, " ", ('Blocks A'!P37-'Pre-1.095 (Hard Copy)'!O27))</f>
        <v> </v>
      </c>
      <c r="P27" s="1014" t="str">
        <f>IF(IFERROR('Blocks A'!Q37-'Pre-1.095 (Hard Copy)'!P27, 0)=0, " ", ('Blocks A'!Q37-'Pre-1.095 (Hard Copy)'!P27))</f>
        <v> </v>
      </c>
      <c r="Q27" s="1014" t="str">
        <f>IF(IFERROR('Blocks A'!R37-'Pre-1.095 (Hard Copy)'!Q27, 0)=0, " ", ('Blocks A'!R37-'Pre-1.095 (Hard Copy)'!Q27))</f>
        <v> </v>
      </c>
      <c r="R27" s="1014" t="str">
        <f>IF(IFERROR('Blocks A'!S37-'Pre-1.095 (Hard Copy)'!R27, 0)=0, " ", ('Blocks A'!S37-'Pre-1.095 (Hard Copy)'!R27))</f>
        <v> </v>
      </c>
      <c r="S27" s="1014" t="str">
        <f>IF(IFERROR('Blocks A'!T37-'Pre-1.095 (Hard Copy)'!S27, 0)=0, " ", ('Blocks A'!T37-'Pre-1.095 (Hard Copy)'!S27))</f>
        <v> </v>
      </c>
      <c r="T27" s="1014" t="str">
        <f>IF(IFERROR('Blocks A'!M37-'Pre-1.095 (Hard Copy)'!T27, 0)=0, " ", ('Blocks A'!M37-'Pre-1.095 (Hard Copy)'!T27))</f>
        <v> </v>
      </c>
      <c r="U27" s="1014" t="str">
        <f>IF(IFERROR('Blocks A'!U37-'Pre-1.095 (Hard Copy)'!U27, 0)=0, " ", ('Blocks A'!U37-'Pre-1.095 (Hard Copy)'!U27))</f>
        <v> </v>
      </c>
      <c r="V27" s="1014" t="str">
        <f>IF(IFERROR('Blocks A'!V37-'Pre-1.095 (Hard Copy)'!V27, 0)=0, " ", ('Blocks A'!V37-'Pre-1.095 (Hard Copy)'!V27))</f>
        <v> </v>
      </c>
      <c r="W27" s="1014" t="str">
        <f>IF(IFERROR('Blocks A'!W37-'Pre-1.095 (Hard Copy)'!W27, 0)=0, " ", ('Blocks A'!W37-'Pre-1.095 (Hard Copy)'!W27))</f>
        <v> </v>
      </c>
      <c r="X27" s="1014" t="str">
        <f>IF(IFERROR('Blocks A'!X37-'Pre-1.095 (Hard Copy)'!X27, 0)=0, " ", ('Blocks A'!X37-'Pre-1.095 (Hard Copy)'!X27))</f>
        <v> </v>
      </c>
      <c r="Y27" s="1014" t="str">
        <f>IF(IFERROR('Blocks A'!AC37-'Pre-1.095 (Hard Copy)'!Y27, 0)=0, " ", ('Blocks A'!AC37-'Pre-1.095 (Hard Copy)'!Y27))</f>
        <v> </v>
      </c>
      <c r="Z27" s="1014" t="str">
        <f>IF(IFERROR('Blocks A'!Y37-'Pre-1.095 (Hard Copy)'!Z27, 0)=0, " ", ('Blocks A'!Y37-'Pre-1.095 (Hard Copy)'!Z27))</f>
        <v> </v>
      </c>
      <c r="AA27" s="1014" t="str">
        <f>IF(IFERROR('Blocks A'!Z37-'Pre-1.095 (Hard Copy)'!AA27, 0)=0, " ", ('Blocks A'!Z37-'Pre-1.095 (Hard Copy)'!AA27))</f>
        <v> </v>
      </c>
      <c r="AB27" s="1014" t="str">
        <f>IF(IFERROR('Blocks A'!AA37-'Pre-1.095 (Hard Copy)'!AB27, 0)=0, " ", ('Blocks A'!AA37-'Pre-1.095 (Hard Copy)'!AB27))</f>
        <v> </v>
      </c>
      <c r="AC27" s="1014" t="str">
        <f>IF(IFERROR('Blocks A'!AB37-'Pre-1.095 (Hard Copy)'!AC27, 0)=0, " ", ('Blocks A'!AB37-'Pre-1.095 (Hard Copy)'!AC27))</f>
        <v> </v>
      </c>
      <c r="AD27" s="1014" t="str">
        <f>IF(IFERROR('Blocks A'!AY37-'Pre-1.095 (Hard Copy)'!AD27, 0)=0, " ", ('Blocks A'!AY37-'Pre-1.095 (Hard Copy)'!AD27))</f>
        <v> </v>
      </c>
      <c r="AE27" s="1014" t="str">
        <f>IF(IFERROR('Blocks A'!AZ37-'Pre-1.095 (Hard Copy)'!AE27, 0)=0, " ", ('Blocks A'!AZ37-'Pre-1.095 (Hard Copy)'!AE27))</f>
        <v> </v>
      </c>
      <c r="AF27" s="1014" t="str">
        <f>IF(IFERROR('Blocks A'!BA37-'Pre-1.095 (Hard Copy)'!AF27, 0)=0, " ", ('Blocks A'!BA37-'Pre-1.095 (Hard Copy)'!AF27))</f>
        <v> </v>
      </c>
      <c r="AG27" s="1014" t="str">
        <f>IF(IFERROR('Blocks A'!BB37-'Pre-1.095 (Hard Copy)'!AG27, 0)=0, " ", ('Blocks A'!BB37-'Pre-1.095 (Hard Copy)'!AG27))</f>
        <v> </v>
      </c>
      <c r="AH27" s="1014" t="str">
        <f>IF(IFERROR('Blocks A'!BC37-'Pre-1.095 (Hard Copy)'!AH27, 0)=0, " ", ('Blocks A'!BC37-'Pre-1.095 (Hard Copy)'!AH27))</f>
        <v> </v>
      </c>
      <c r="AI27" s="1014" t="str">
        <f>IF(IFERROR('Blocks A'!BJ37-'Pre-1.095 (Hard Copy)'!AI27, 0)=0, " ", ('Blocks A'!BJ37-'Pre-1.095 (Hard Copy)'!AI27))</f>
        <v>+30</v>
      </c>
      <c r="AJ27" s="1014" t="str">
        <f>IF(IFERROR('Blocks A'!BD37-'Pre-1.095 (Hard Copy)'!AJ27, 0)=0, " ", ('Blocks A'!BD37-'Pre-1.095 (Hard Copy)'!AJ27))</f>
        <v> </v>
      </c>
      <c r="AK27" s="1014" t="str">
        <f>IF(IFERROR('Blocks A'!BE37-'Pre-1.095 (Hard Copy)'!AK27, 0)=0, " ", ('Blocks A'!BE37-'Pre-1.095 (Hard Copy)'!AK27))</f>
        <v> </v>
      </c>
      <c r="AL27" s="1014" t="str">
        <f>IF(IFERROR('Blocks A'!BF37-'Pre-1.095 (Hard Copy)'!AL27, 0)=0, " ", ('Blocks A'!BF37-'Pre-1.095 (Hard Copy)'!AL27))</f>
        <v> </v>
      </c>
      <c r="AM27" s="1014" t="str">
        <f>IF(IFERROR('Blocks A'!BG37-'Pre-1.095 (Hard Copy)'!AM27, 0)=0, " ", ('Blocks A'!BG37-'Pre-1.095 (Hard Copy)'!AM27))</f>
        <v> </v>
      </c>
      <c r="AN27" s="1014" t="str">
        <f>IF(IFERROR('Blocks A'!BH37-'Pre-1.095 (Hard Copy)'!AN27, 0)=0, " ", ('Blocks A'!BH37-'Pre-1.095 (Hard Copy)'!AN27))</f>
        <v> </v>
      </c>
      <c r="AO27" s="1014" t="str">
        <f>IF(IFERROR('Blocks A'!BI37-'Pre-1.095 (Hard Copy)'!AO27, 0)=0, " ", ('Blocks A'!BI37-'Pre-1.095 (Hard Copy)'!AO27))</f>
        <v> </v>
      </c>
      <c r="AP27" s="1014" t="str">
        <f>IF(IFERROR('Blocks A'!BK37-'Pre-1.095 (Hard Copy)'!AP27, 0)=0, " ", ('Blocks A'!BK37-'Pre-1.095 (Hard Copy)'!AP27))</f>
        <v> </v>
      </c>
      <c r="AQ27" s="1014" t="str">
        <f>IF(IFERROR('Blocks A'!BL37-'Pre-1.095 (Hard Copy)'!AQ27, 0)=0, " ", ('Blocks A'!BL37-'Pre-1.095 (Hard Copy)'!AQ27))</f>
        <v> </v>
      </c>
      <c r="AR27" s="1014" t="str">
        <f>IF(IFERROR('Blocks A'!BM37-'Pre-1.095 (Hard Copy)'!AR27, 0)=0, " ", ('Blocks A'!BM37-'Pre-1.095 (Hard Copy)'!AR27))</f>
        <v> </v>
      </c>
      <c r="AS27" s="1014" t="str">
        <f>IF(IFERROR('Blocks A'!BO37-'Pre-1.095 (Hard Copy)'!AS27, 0)=0, " ", ('Blocks A'!BO37-'Pre-1.095 (Hard Copy)'!AS27))</f>
        <v> </v>
      </c>
      <c r="AT27" s="1014" t="str">
        <f>IF(IFERROR('Blocks A'!BP37-'Pre-1.095 (Hard Copy)'!AT27, 0)=0, " ", ('Blocks A'!BP37-'Pre-1.095 (Hard Copy)'!AT27))</f>
        <v> </v>
      </c>
      <c r="AU27" s="1014" t="str">
        <f>IF(IFERROR('Blocks A'!BQ37-'Pre-1.095 (Hard Copy)'!AU27, 0)=0, " ", ('Blocks A'!BQ37-'Pre-1.095 (Hard Copy)'!AU27))</f>
        <v> </v>
      </c>
      <c r="AV27" s="1014" t="str">
        <f>IF(IFERROR('Blocks A'!BR37-'Pre-1.095 (Hard Copy)'!AV27, 0)=0, " ", ('Blocks A'!BR37-'Pre-1.095 (Hard Copy)'!AV27))</f>
        <v> </v>
      </c>
      <c r="AW27" s="1014" t="str">
        <f>IF(IFERROR('Blocks A'!BS37-'Pre-1.095 (Hard Copy)'!AW27, 0)=0, " ", ('Blocks A'!BS37-'Pre-1.095 (Hard Copy)'!AW27))</f>
        <v> </v>
      </c>
      <c r="AX27" s="1014" t="str">
        <f>IF(IFERROR('Blocks A'!BT37-'Pre-1.095 (Hard Copy)'!AX27, 0)=0, " ", ('Blocks A'!BT37-'Pre-1.095 (Hard Copy)'!AX27))</f>
        <v>+180</v>
      </c>
      <c r="AY27" s="1014" t="str">
        <f>IF(IFERROR('Blocks A'!BU37-'Pre-1.095 (Hard Copy)'!AY27, 0)=0, " ", ('Blocks A'!BU37-'Pre-1.095 (Hard Copy)'!AY27))</f>
        <v>+6</v>
      </c>
      <c r="AZ27" s="1014" t="str">
        <f>IF(IFERROR('Blocks A'!BW37-'Pre-1.095 (Hard Copy)'!AZ27, 0)=0, " ", ('Blocks A'!BW37-'Pre-1.095 (Hard Copy)'!AZ27))</f>
        <v>+900</v>
      </c>
      <c r="BA27" s="1014" t="str">
        <f>IF(IFERROR('Blocks A'!BX37-'Pre-1.095 (Hard Copy)'!BA27, 0)=0, " ", ('Blocks A'!BX37-'Pre-1.095 (Hard Copy)'!BA27))</f>
        <v>+0</v>
      </c>
      <c r="BB27" s="1014" t="str">
        <f>IF(IFERROR('Blocks A'!BY37-'Pre-1.095 (Hard Copy)'!BB27, 0)=0, " ", ('Blocks A'!BY37-'Pre-1.095 (Hard Copy)'!BB27))</f>
        <v>+29</v>
      </c>
      <c r="BC27" s="1015" t="str">
        <f>IF(IFERROR('Blocks A'!BZ37-'Pre-1.095 (Hard Copy)'!BC27, 0)=0, " ", ('Blocks A'!BZ37-'Pre-1.095 (Hard Copy)'!BC27))</f>
        <v>+4.7</v>
      </c>
      <c r="BD27" s="1014" t="str">
        <f>IF(IFERROR('Blocks A'!BV37-'Pre-1.095 (Hard Copy)'!BD27, 0)=0, " ", ('Blocks A'!BV37-'Pre-1.095 (Hard Copy)'!BD27))</f>
        <v> </v>
      </c>
      <c r="BE27" s="1014" t="str">
        <f>IF(IFERROR('Blocks A'!CB37-'Pre-1.095 (Hard Copy)'!BE27, 0)=0, " ", ('Blocks A'!CB37-'Pre-1.095 (Hard Copy)'!BE27))</f>
        <v>+12</v>
      </c>
      <c r="BF27" s="1014" t="str">
        <f>IF(IFERROR('Blocks A'!CC37-'Pre-1.095 (Hard Copy)'!BF27, 0)=0, " ", ('Blocks A'!CC37-'Pre-1.095 (Hard Copy)'!BF27))</f>
        <v>+1,867</v>
      </c>
      <c r="BG27" s="1016" t="str">
        <f>IF(IFERROR('Blocks A'!CD37-'Pre-1.095 (Hard Copy)'!BG27, 0)=0, " ", ('Blocks A'!CD37-'Pre-1.095 (Hard Copy)'!BG27))</f>
        <v>+0.0019</v>
      </c>
      <c r="BH27" s="1014" t="str">
        <f>IF(IFERROR('Blocks A'!CE37-'Pre-1.095 (Hard Copy)'!BH27, 0)=0, " ", ('Blocks A'!CE37-'Pre-1.095 (Hard Copy)'!BH27))</f>
        <v>+450</v>
      </c>
      <c r="BI27" s="1014" t="str">
        <f>IF(IFERROR('Blocks A'!CZ37-'Pre-1.095 (Hard Copy)'!BI27, 0)=0, " ", ('Blocks A'!CZ37-'Pre-1.095 (Hard Copy)'!BI27))</f>
        <v>+352</v>
      </c>
      <c r="BJ27" s="1014" t="str">
        <f>IF(IFERROR('Blocks A'!DA37-'Pre-1.095 (Hard Copy)'!BJ27, 0)=0, " ", ('Blocks A'!DA37-'Pre-1.095 (Hard Copy)'!BJ27))</f>
        <v>+150</v>
      </c>
      <c r="BK27" s="1014" t="str">
        <f>IF(IFERROR('Blocks A'!DB37-'Pre-1.095 (Hard Copy)'!BK27, 0)=0, " ", ('Blocks A'!DB37-'Pre-1.095 (Hard Copy)'!BK27))</f>
        <v>+60</v>
      </c>
      <c r="BL27" s="1014" t="str">
        <f>IF(IFERROR('Blocks A'!DC37-'Pre-1.095 (Hard Copy)'!BL27, 0)=0, " ", ('Blocks A'!DC37-'Pre-1.095 (Hard Copy)'!BL27))</f>
        <v> </v>
      </c>
      <c r="BM27" s="1014" t="str">
        <f>IF(IFERROR('Blocks A'!DD37-'Pre-1.095 (Hard Copy)'!BM27, 0)=0, " ", ('Blocks A'!DD37-'Pre-1.095 (Hard Copy)'!BM27))</f>
        <v>+1</v>
      </c>
      <c r="BN27" s="1014" t="str">
        <f>IF(IFERROR('Blocks A'!DE37-'Pre-1.095 (Hard Copy)'!BN27, 0)=0, " ", ('Blocks A'!DE37-'Pre-1.095 (Hard Copy)'!BN27))</f>
        <v> </v>
      </c>
      <c r="BO27" s="1014" t="str">
        <f>IF(IFERROR('Blocks A'!DF37-'Pre-1.095 (Hard Copy)'!BO27, 0)=0, " ", ('Blocks A'!DF37-'Pre-1.095 (Hard Copy)'!BO27))</f>
        <v>-0</v>
      </c>
      <c r="BP27" s="1014" t="str">
        <f>IF(IFERROR('Blocks A'!DG37-'Pre-1.095 (Hard Copy)'!BP27, 0)=0, " ", ('Blocks A'!DG37-'Pre-1.095 (Hard Copy)'!BP27))</f>
        <v> </v>
      </c>
      <c r="BQ27" s="1014" t="str">
        <f>IF(IFERROR('Blocks A'!DH37-'Pre-1.095 (Hard Copy)'!BQ27, 0)=0, " ", ('Blocks A'!DH37-'Pre-1.095 (Hard Copy)'!BQ27))</f>
        <v> </v>
      </c>
      <c r="BR27" s="1014" t="str">
        <f>IF(IFERROR('Blocks A'!DI37-'Pre-1.095 (Hard Copy)'!BR27, 0)=0, " ", ('Blocks A'!DI37-'Pre-1.095 (Hard Copy)'!BR27))</f>
        <v> </v>
      </c>
      <c r="BS27" s="1014" t="str">
        <f>IF(IFERROR('Blocks A'!DJ37-'Pre-1.095 (Hard Copy)'!BS27, 0)=0, " ", ('Blocks A'!DJ37-'Pre-1.095 (Hard Copy)'!BS27))</f>
        <v>+629</v>
      </c>
      <c r="BT27" s="1014" t="str">
        <f>IF(IFERROR('Blocks A'!DK37-'Pre-1.095 (Hard Copy)'!BT27, 0)=0, " ", ('Blocks A'!DK37-'Pre-1.095 (Hard Copy)'!BT27))</f>
        <v>+469</v>
      </c>
      <c r="BU27" s="1014" t="str">
        <f>IF(IFERROR('Blocks A'!DL37-'Pre-1.095 (Hard Copy)'!BU27, 0)=0, " ", ('Blocks A'!DL37-'Pre-1.095 (Hard Copy)'!BU27))</f>
        <v>+250</v>
      </c>
      <c r="BV27" s="1014" t="str">
        <f>IF(IFERROR('Blocks A'!DM37-'Pre-1.095 (Hard Copy)'!BV27, 0)=0, " ", ('Blocks A'!DM37-'Pre-1.095 (Hard Copy)'!BV27))</f>
        <v> </v>
      </c>
      <c r="BW27" s="1014" t="str">
        <f>IF(IFERROR('Blocks A'!DN37-'Pre-1.095 (Hard Copy)'!BW27, 0)=0, " ", ('Blocks A'!DN37-'Pre-1.095 (Hard Copy)'!BW27))</f>
        <v>+1</v>
      </c>
      <c r="BX27" s="1014" t="str">
        <f>IF(IFERROR('Blocks A'!DO37-'Pre-1.095 (Hard Copy)'!BX27, 0)=0, " ", ('Blocks A'!DO37-'Pre-1.095 (Hard Copy)'!BX27))</f>
        <v> </v>
      </c>
      <c r="BY27" s="1014" t="str">
        <f>IF(IFERROR('Blocks A'!DP37-'Pre-1.095 (Hard Copy)'!BY27, 0)=0, " ", ('Blocks A'!DP37-'Pre-1.095 (Hard Copy)'!BY27))</f>
        <v>-50</v>
      </c>
      <c r="BZ27" s="1014" t="str">
        <f>IF(IFERROR('Blocks A'!DQ37-'Pre-1.095 (Hard Copy)'!BZ27, 0)=0, " ", ('Blocks A'!DQ37-'Pre-1.095 (Hard Copy)'!BZ27))</f>
        <v> </v>
      </c>
      <c r="CA27" s="1014" t="str">
        <f>IF(IFERROR('Blocks A'!DR37-'Pre-1.095 (Hard Copy)'!CA27, 0)=0, " ", ('Blocks A'!DR37-'Pre-1.095 (Hard Copy)'!CA27))</f>
        <v> </v>
      </c>
      <c r="CB27" s="1014" t="str">
        <f>IF(IFERROR('Blocks A'!DS37-'Pre-1.095 (Hard Copy)'!CB27, 0)=0, " ", ('Blocks A'!DS37-'Pre-1.095 (Hard Copy)'!CB27))</f>
        <v> </v>
      </c>
      <c r="CC27" s="1014" t="str">
        <f>IF(IFERROR('Blocks A'!DT37-'Pre-1.095 (Hard Copy)'!CC27, 0)=0, " ", ('Blocks A'!DT37-'Pre-1.095 (Hard Copy)'!CC27))</f>
        <v>+563</v>
      </c>
      <c r="CD27" s="1014" t="str">
        <f>IF(IFERROR('Blocks A'!DU37-'Pre-1.095 (Hard Copy)'!CD27, 0)=0, " ", ('Blocks A'!DU37-'Pre-1.095 (Hard Copy)'!CD27))</f>
        <v>+1,299</v>
      </c>
      <c r="CE27" s="1014" t="str">
        <f>IF(IFERROR('Blocks A'!DX37-'Pre-1.095 (Hard Copy)'!CE27, 0)=0, " ", ('Blocks A'!DX37-'Pre-1.095 (Hard Copy)'!CE27))</f>
        <v>+1,500</v>
      </c>
      <c r="CF27" s="1014" t="str">
        <f>IF(IFERROR('Blocks A'!DY37-'Pre-1.095 (Hard Copy)'!CF27, 0)=0, " ", ('Blocks A'!DY37-'Pre-1.095 (Hard Copy)'!CF27))</f>
        <v>+233,310</v>
      </c>
      <c r="CG27" s="1016" t="str">
        <f>IF(IFERROR('Blocks A'!DZ37-'Pre-1.095 (Hard Copy)'!CG27, 0)=0, " ", ('Blocks A'!DZ37-'Pre-1.095 (Hard Copy)'!CG27))</f>
        <v>+0.2333</v>
      </c>
      <c r="CH27" s="1015" t="str">
        <f>IF(IFERROR('Blocks A'!DV37-'Pre-1.095 (Hard Copy)'!CH27, 0)=0, " ", ('Blocks A'!DV37-'Pre-1.095 (Hard Copy)'!CH27))</f>
        <v>+68.6</v>
      </c>
      <c r="CI27" s="1015" t="str">
        <f>IF(IFERROR('Blocks A'!DW37-'Pre-1.095 (Hard Copy)'!CI27, 0)=0, " ", ('Blocks A'!DW37-'Pre-1.095 (Hard Copy)'!CI27))</f>
        <v>+480.7</v>
      </c>
      <c r="CJ27" s="1014" t="str">
        <f>IF(IFERROR('Blocks A'!EA37-'Pre-1.095 (Hard Copy)'!CJ27, 0)=0, " ", ('Blocks A'!EA37-'Pre-1.095 (Hard Copy)'!CJ27))</f>
        <v>+1,512</v>
      </c>
      <c r="CK27" s="1017" t="str">
        <f>IF(IFERROR('Blocks A'!EB37-'Pre-1.095 (Hard Copy)'!CK27, 0)=0, " ", ('Blocks A'!EB37-'Pre-1.095 (Hard Copy)'!CK27))</f>
        <v>+25.20</v>
      </c>
      <c r="CL27" s="1017" t="str">
        <f>IF(IFERROR('Blocks A'!EC37-'Pre-1.095 (Hard Copy)'!CL27, 0)=0, " ", ('Blocks A'!EC37-'Pre-1.095 (Hard Copy)'!CL27))</f>
        <v>+0.42</v>
      </c>
      <c r="CM27" s="1017" t="str">
        <f>IF(IFERROR('Blocks A'!EH37-'Pre-1.095 (Hard Copy)'!CM27, 0)=0, " ", ('Blocks A'!EH37-'Pre-1.095 (Hard Copy)'!CM27))</f>
        <v>+0.02</v>
      </c>
      <c r="CN27" s="1014" t="str">
        <f>IF(IFERROR('Blocks A'!ED37-'Pre-1.095 (Hard Copy)'!CN27, 0)=0, " ", ('Blocks A'!ED37-'Pre-1.095 (Hard Copy)'!CN27))</f>
        <v>+235,176</v>
      </c>
      <c r="CO27" s="1017" t="str">
        <f>IF(IFERROR('Blocks A'!EE37-'Pre-1.095 (Hard Copy)'!CO27, 0)=0, " ", ('Blocks A'!EE37-'Pre-1.095 (Hard Copy)'!CO27))</f>
        <v>+235.18</v>
      </c>
      <c r="CP27" s="1017" t="str">
        <f>IF(IFERROR('Blocks A'!EF37-'Pre-1.095 (Hard Copy)'!CP27, 0)=0, " ", ('Blocks A'!EF37-'Pre-1.095 (Hard Copy)'!CP27))</f>
        <v>+0.24</v>
      </c>
      <c r="CQ27" s="1016" t="str">
        <f>IF(IFERROR('Blocks A'!EG37-'Pre-1.095 (Hard Copy)'!CQ27, 0)=0, " ", ('Blocks A'!EG37-'Pre-1.095 (Hard Copy)'!CQ27))</f>
        <v>+0.2352</v>
      </c>
      <c r="CR27" s="1018">
        <v>1496.0</v>
      </c>
    </row>
    <row r="28">
      <c r="B28" s="1013" t="s">
        <v>932</v>
      </c>
      <c r="C28" s="969" t="s">
        <v>885</v>
      </c>
      <c r="D28" s="969">
        <v>1.0</v>
      </c>
      <c r="E28" s="969">
        <v>1.0</v>
      </c>
      <c r="F28" s="969">
        <v>4.0</v>
      </c>
      <c r="G28" s="1014" t="str">
        <f>IF(IFERROR('Blocks A'!G38-'Pre-1.095 (Hard Copy)'!G28, 0)=0, " ", ('Blocks A'!G38-'Pre-1.095 (Hard Copy)'!G28))</f>
        <v> </v>
      </c>
      <c r="H28" s="1014" t="str">
        <f>IF(IFERROR('Blocks A'!H38-'Pre-1.095 (Hard Copy)'!H28, 0)=0, " ", ('Blocks A'!H38-'Pre-1.095 (Hard Copy)'!H28))</f>
        <v> </v>
      </c>
      <c r="I28" s="1014" t="str">
        <f>IF(IFERROR('Blocks A'!I38-'Pre-1.095 (Hard Copy)'!I28, 0)=0, " ", ('Blocks A'!I38-'Pre-1.095 (Hard Copy)'!I28))</f>
        <v> </v>
      </c>
      <c r="J28" s="1014" t="str">
        <f>IF(IFERROR('Blocks A'!J38-'Pre-1.095 (Hard Copy)'!J28, 0)=0, " ", ('Blocks A'!J38-'Pre-1.095 (Hard Copy)'!J28))</f>
        <v> </v>
      </c>
      <c r="K28" s="1014" t="str">
        <f>IF(IFERROR('Blocks A'!K38-'Pre-1.095 (Hard Copy)'!K28, 0)=0, " ", ('Blocks A'!K38-'Pre-1.095 (Hard Copy)'!K28))</f>
        <v> </v>
      </c>
      <c r="L28" s="1014" t="str">
        <f>IF(IFERROR('Blocks A'!L38-'Pre-1.095 (Hard Copy)'!L28, 0)=0, " ", ('Blocks A'!L38-'Pre-1.095 (Hard Copy)'!L28))</f>
        <v> </v>
      </c>
      <c r="M28" s="1014" t="str">
        <f>IF(IFERROR('Blocks A'!N38-'Pre-1.095 (Hard Copy)'!M28, 0)=0, " ", ('Blocks A'!N38-'Pre-1.095 (Hard Copy)'!M28))</f>
        <v> </v>
      </c>
      <c r="N28" s="1014" t="str">
        <f>IF(IFERROR('Blocks A'!O38-'Pre-1.095 (Hard Copy)'!N28, 0)=0, " ", ('Blocks A'!O38-'Pre-1.095 (Hard Copy)'!N28))</f>
        <v> </v>
      </c>
      <c r="O28" s="1014" t="str">
        <f>IF(IFERROR('Blocks A'!P38-'Pre-1.095 (Hard Copy)'!O28, 0)=0, " ", ('Blocks A'!P38-'Pre-1.095 (Hard Copy)'!O28))</f>
        <v> </v>
      </c>
      <c r="P28" s="1014" t="str">
        <f>IF(IFERROR('Blocks A'!Q38-'Pre-1.095 (Hard Copy)'!P28, 0)=0, " ", ('Blocks A'!Q38-'Pre-1.095 (Hard Copy)'!P28))</f>
        <v> </v>
      </c>
      <c r="Q28" s="1014" t="str">
        <f>IF(IFERROR('Blocks A'!R38-'Pre-1.095 (Hard Copy)'!Q28, 0)=0, " ", ('Blocks A'!R38-'Pre-1.095 (Hard Copy)'!Q28))</f>
        <v> </v>
      </c>
      <c r="R28" s="1014" t="str">
        <f>IF(IFERROR('Blocks A'!S38-'Pre-1.095 (Hard Copy)'!R28, 0)=0, " ", ('Blocks A'!S38-'Pre-1.095 (Hard Copy)'!R28))</f>
        <v> </v>
      </c>
      <c r="S28" s="1014" t="str">
        <f>IF(IFERROR('Blocks A'!T38-'Pre-1.095 (Hard Copy)'!S28, 0)=0, " ", ('Blocks A'!T38-'Pre-1.095 (Hard Copy)'!S28))</f>
        <v> </v>
      </c>
      <c r="T28" s="1014" t="str">
        <f>IF(IFERROR('Blocks A'!M38-'Pre-1.095 (Hard Copy)'!T28, 0)=0, " ", ('Blocks A'!M38-'Pre-1.095 (Hard Copy)'!T28))</f>
        <v> </v>
      </c>
      <c r="U28" s="1014" t="str">
        <f>IF(IFERROR('Blocks A'!U38-'Pre-1.095 (Hard Copy)'!U28, 0)=0, " ", ('Blocks A'!U38-'Pre-1.095 (Hard Copy)'!U28))</f>
        <v> </v>
      </c>
      <c r="V28" s="1014" t="str">
        <f>IF(IFERROR('Blocks A'!V38-'Pre-1.095 (Hard Copy)'!V28, 0)=0, " ", ('Blocks A'!V38-'Pre-1.095 (Hard Copy)'!V28))</f>
        <v> </v>
      </c>
      <c r="W28" s="1014" t="str">
        <f>IF(IFERROR('Blocks A'!W38-'Pre-1.095 (Hard Copy)'!W28, 0)=0, " ", ('Blocks A'!W38-'Pre-1.095 (Hard Copy)'!W28))</f>
        <v> </v>
      </c>
      <c r="X28" s="1014" t="str">
        <f>IF(IFERROR('Blocks A'!X38-'Pre-1.095 (Hard Copy)'!X28, 0)=0, " ", ('Blocks A'!X38-'Pre-1.095 (Hard Copy)'!X28))</f>
        <v> </v>
      </c>
      <c r="Y28" s="1014" t="str">
        <f>IF(IFERROR('Blocks A'!AC38-'Pre-1.095 (Hard Copy)'!Y28, 0)=0, " ", ('Blocks A'!AC38-'Pre-1.095 (Hard Copy)'!Y28))</f>
        <v> </v>
      </c>
      <c r="Z28" s="1014" t="str">
        <f>IF(IFERROR('Blocks A'!Y38-'Pre-1.095 (Hard Copy)'!Z28, 0)=0, " ", ('Blocks A'!Y38-'Pre-1.095 (Hard Copy)'!Z28))</f>
        <v> </v>
      </c>
      <c r="AA28" s="1014" t="str">
        <f>IF(IFERROR('Blocks A'!Z38-'Pre-1.095 (Hard Copy)'!AA28, 0)=0, " ", ('Blocks A'!Z38-'Pre-1.095 (Hard Copy)'!AA28))</f>
        <v> </v>
      </c>
      <c r="AB28" s="1014" t="str">
        <f>IF(IFERROR('Blocks A'!AA38-'Pre-1.095 (Hard Copy)'!AB28, 0)=0, " ", ('Blocks A'!AA38-'Pre-1.095 (Hard Copy)'!AB28))</f>
        <v> </v>
      </c>
      <c r="AC28" s="1014" t="str">
        <f>IF(IFERROR('Blocks A'!AB38-'Pre-1.095 (Hard Copy)'!AC28, 0)=0, " ", ('Blocks A'!AB38-'Pre-1.095 (Hard Copy)'!AC28))</f>
        <v> </v>
      </c>
      <c r="AD28" s="1014" t="str">
        <f>IF(IFERROR('Blocks A'!AY38-'Pre-1.095 (Hard Copy)'!AD28, 0)=0, " ", ('Blocks A'!AY38-'Pre-1.095 (Hard Copy)'!AD28))</f>
        <v> </v>
      </c>
      <c r="AE28" s="1014" t="str">
        <f>IF(IFERROR('Blocks A'!AZ38-'Pre-1.095 (Hard Copy)'!AE28, 0)=0, " ", ('Blocks A'!AZ38-'Pre-1.095 (Hard Copy)'!AE28))</f>
        <v> </v>
      </c>
      <c r="AF28" s="1014" t="str">
        <f>IF(IFERROR('Blocks A'!BA38-'Pre-1.095 (Hard Copy)'!AF28, 0)=0, " ", ('Blocks A'!BA38-'Pre-1.095 (Hard Copy)'!AF28))</f>
        <v> </v>
      </c>
      <c r="AG28" s="1014" t="str">
        <f>IF(IFERROR('Blocks A'!BB38-'Pre-1.095 (Hard Copy)'!AG28, 0)=0, " ", ('Blocks A'!BB38-'Pre-1.095 (Hard Copy)'!AG28))</f>
        <v> </v>
      </c>
      <c r="AH28" s="1014" t="str">
        <f>IF(IFERROR('Blocks A'!BC38-'Pre-1.095 (Hard Copy)'!AH28, 0)=0, " ", ('Blocks A'!BC38-'Pre-1.095 (Hard Copy)'!AH28))</f>
        <v> </v>
      </c>
      <c r="AI28" s="1014" t="str">
        <f>IF(IFERROR('Blocks A'!BJ38-'Pre-1.095 (Hard Copy)'!AI28, 0)=0, " ", ('Blocks A'!BJ38-'Pre-1.095 (Hard Copy)'!AI28))</f>
        <v>+1</v>
      </c>
      <c r="AJ28" s="1014" t="str">
        <f>IF(IFERROR('Blocks A'!BD38-'Pre-1.095 (Hard Copy)'!AJ28, 0)=0, " ", ('Blocks A'!BD38-'Pre-1.095 (Hard Copy)'!AJ28))</f>
        <v> </v>
      </c>
      <c r="AK28" s="1014" t="str">
        <f>IF(IFERROR('Blocks A'!BE38-'Pre-1.095 (Hard Copy)'!AK28, 0)=0, " ", ('Blocks A'!BE38-'Pre-1.095 (Hard Copy)'!AK28))</f>
        <v> </v>
      </c>
      <c r="AL28" s="1014" t="str">
        <f>IF(IFERROR('Blocks A'!BF38-'Pre-1.095 (Hard Copy)'!AL28, 0)=0, " ", ('Blocks A'!BF38-'Pre-1.095 (Hard Copy)'!AL28))</f>
        <v> </v>
      </c>
      <c r="AM28" s="1014" t="str">
        <f>IF(IFERROR('Blocks A'!BG38-'Pre-1.095 (Hard Copy)'!AM28, 0)=0, " ", ('Blocks A'!BG38-'Pre-1.095 (Hard Copy)'!AM28))</f>
        <v> </v>
      </c>
      <c r="AN28" s="1014" t="str">
        <f>IF(IFERROR('Blocks A'!BH38-'Pre-1.095 (Hard Copy)'!AN28, 0)=0, " ", ('Blocks A'!BH38-'Pre-1.095 (Hard Copy)'!AN28))</f>
        <v> </v>
      </c>
      <c r="AO28" s="1014" t="str">
        <f>IF(IFERROR('Blocks A'!BI38-'Pre-1.095 (Hard Copy)'!AO28, 0)=0, " ", ('Blocks A'!BI38-'Pre-1.095 (Hard Copy)'!AO28))</f>
        <v> </v>
      </c>
      <c r="AP28" s="1014" t="str">
        <f>IF(IFERROR('Blocks A'!BK38-'Pre-1.095 (Hard Copy)'!AP28, 0)=0, " ", ('Blocks A'!BK38-'Pre-1.095 (Hard Copy)'!AP28))</f>
        <v> </v>
      </c>
      <c r="AQ28" s="1014" t="str">
        <f>IF(IFERROR('Blocks A'!BL38-'Pre-1.095 (Hard Copy)'!AQ28, 0)=0, " ", ('Blocks A'!BL38-'Pre-1.095 (Hard Copy)'!AQ28))</f>
        <v> </v>
      </c>
      <c r="AR28" s="1014" t="str">
        <f>IF(IFERROR('Blocks A'!BM38-'Pre-1.095 (Hard Copy)'!AR28, 0)=0, " ", ('Blocks A'!BM38-'Pre-1.095 (Hard Copy)'!AR28))</f>
        <v> </v>
      </c>
      <c r="AS28" s="1014" t="str">
        <f>IF(IFERROR('Blocks A'!BO38-'Pre-1.095 (Hard Copy)'!AS28, 0)=0, " ", ('Blocks A'!BO38-'Pre-1.095 (Hard Copy)'!AS28))</f>
        <v> </v>
      </c>
      <c r="AT28" s="1014" t="str">
        <f>IF(IFERROR('Blocks A'!BP38-'Pre-1.095 (Hard Copy)'!AT28, 0)=0, " ", ('Blocks A'!BP38-'Pre-1.095 (Hard Copy)'!AT28))</f>
        <v> </v>
      </c>
      <c r="AU28" s="1014" t="str">
        <f>IF(IFERROR('Blocks A'!BQ38-'Pre-1.095 (Hard Copy)'!AU28, 0)=0, " ", ('Blocks A'!BQ38-'Pre-1.095 (Hard Copy)'!AU28))</f>
        <v> </v>
      </c>
      <c r="AV28" s="1014" t="str">
        <f>IF(IFERROR('Blocks A'!BR38-'Pre-1.095 (Hard Copy)'!AV28, 0)=0, " ", ('Blocks A'!BR38-'Pre-1.095 (Hard Copy)'!AV28))</f>
        <v> </v>
      </c>
      <c r="AW28" s="1014" t="str">
        <f>IF(IFERROR('Blocks A'!BS38-'Pre-1.095 (Hard Copy)'!AW28, 0)=0, " ", ('Blocks A'!BS38-'Pre-1.095 (Hard Copy)'!AW28))</f>
        <v> </v>
      </c>
      <c r="AX28" s="1014" t="str">
        <f>IF(IFERROR('Blocks A'!BT38-'Pre-1.095 (Hard Copy)'!AX28, 0)=0, " ", ('Blocks A'!BT38-'Pre-1.095 (Hard Copy)'!AX28))</f>
        <v>+6</v>
      </c>
      <c r="AY28" s="1014" t="str">
        <f>IF(IFERROR('Blocks A'!BU38-'Pre-1.095 (Hard Copy)'!AY28, 0)=0, " ", ('Blocks A'!BU38-'Pre-1.095 (Hard Copy)'!AY28))</f>
        <v>+12</v>
      </c>
      <c r="AZ28" s="1014" t="str">
        <f>IF(IFERROR('Blocks A'!BW38-'Pre-1.095 (Hard Copy)'!AZ28, 0)=0, " ", ('Blocks A'!BW38-'Pre-1.095 (Hard Copy)'!AZ28))</f>
        <v>+30</v>
      </c>
      <c r="BA28" s="1014" t="str">
        <f>IF(IFERROR('Blocks A'!BX38-'Pre-1.095 (Hard Copy)'!BA28, 0)=0, " ", ('Blocks A'!BX38-'Pre-1.095 (Hard Copy)'!BA28))</f>
        <v>+0</v>
      </c>
      <c r="BB28" s="1014" t="str">
        <f>IF(IFERROR('Blocks A'!BY38-'Pre-1.095 (Hard Copy)'!BB28, 0)=0, " ", ('Blocks A'!BY38-'Pre-1.095 (Hard Copy)'!BB28))</f>
        <v>+60</v>
      </c>
      <c r="BC28" s="1015" t="str">
        <f>IF(IFERROR('Blocks A'!BZ38-'Pre-1.095 (Hard Copy)'!BC28, 0)=0, " ", ('Blocks A'!BZ38-'Pre-1.095 (Hard Copy)'!BC28))</f>
        <v>+0.0</v>
      </c>
      <c r="BD28" s="1014" t="str">
        <f>IF(IFERROR('Blocks A'!BV38-'Pre-1.095 (Hard Copy)'!BD28, 0)=0, " ", ('Blocks A'!BV38-'Pre-1.095 (Hard Copy)'!BD28))</f>
        <v> </v>
      </c>
      <c r="BE28" s="1014" t="str">
        <f>IF(IFERROR('Blocks A'!CB38-'Pre-1.095 (Hard Copy)'!BE28, 0)=0, " ", ('Blocks A'!CB38-'Pre-1.095 (Hard Copy)'!BE28))</f>
        <v>-10</v>
      </c>
      <c r="BF28" s="1014" t="str">
        <f>IF(IFERROR('Blocks A'!CC38-'Pre-1.095 (Hard Copy)'!BF28, 0)=0, " ", ('Blocks A'!CC38-'Pre-1.095 (Hard Copy)'!BF28))</f>
        <v>-1,556</v>
      </c>
      <c r="BG28" s="1016" t="str">
        <f>IF(IFERROR('Blocks A'!CD38-'Pre-1.095 (Hard Copy)'!BG28, 0)=0, " ", ('Blocks A'!CD38-'Pre-1.095 (Hard Copy)'!BG28))</f>
        <v>-0.0016</v>
      </c>
      <c r="BH28" s="1014" t="str">
        <f>IF(IFERROR('Blocks A'!CE38-'Pre-1.095 (Hard Copy)'!BH28, 0)=0, " ", ('Blocks A'!CE38-'Pre-1.095 (Hard Copy)'!BH28))</f>
        <v>+15</v>
      </c>
      <c r="BI28" s="1014" t="str">
        <f>IF(IFERROR('Blocks A'!CZ38-'Pre-1.095 (Hard Copy)'!BI28, 0)=0, " ", ('Blocks A'!CZ38-'Pre-1.095 (Hard Copy)'!BI28))</f>
        <v>+13</v>
      </c>
      <c r="BJ28" s="1014" t="str">
        <f>IF(IFERROR('Blocks A'!DA38-'Pre-1.095 (Hard Copy)'!BJ28, 0)=0, " ", ('Blocks A'!DA38-'Pre-1.095 (Hard Copy)'!BJ28))</f>
        <v>+5</v>
      </c>
      <c r="BK28" s="1014" t="str">
        <f>IF(IFERROR('Blocks A'!DB38-'Pre-1.095 (Hard Copy)'!BK28, 0)=0, " ", ('Blocks A'!DB38-'Pre-1.095 (Hard Copy)'!BK28))</f>
        <v>-2</v>
      </c>
      <c r="BL28" s="1014" t="str">
        <f>IF(IFERROR('Blocks A'!DC38-'Pre-1.095 (Hard Copy)'!BL28, 0)=0, " ", ('Blocks A'!DC38-'Pre-1.095 (Hard Copy)'!BL28))</f>
        <v> </v>
      </c>
      <c r="BM28" s="1014" t="str">
        <f>IF(IFERROR('Blocks A'!DD38-'Pre-1.095 (Hard Copy)'!BM28, 0)=0, " ", ('Blocks A'!DD38-'Pre-1.095 (Hard Copy)'!BM28))</f>
        <v>+0</v>
      </c>
      <c r="BN28" s="1014" t="str">
        <f>IF(IFERROR('Blocks A'!DE38-'Pre-1.095 (Hard Copy)'!BN28, 0)=0, " ", ('Blocks A'!DE38-'Pre-1.095 (Hard Copy)'!BN28))</f>
        <v> </v>
      </c>
      <c r="BO28" s="1014" t="str">
        <f>IF(IFERROR('Blocks A'!DF38-'Pre-1.095 (Hard Copy)'!BO28, 0)=0, " ", ('Blocks A'!DF38-'Pre-1.095 (Hard Copy)'!BO28))</f>
        <v>-0</v>
      </c>
      <c r="BP28" s="1014" t="str">
        <f>IF(IFERROR('Blocks A'!DG38-'Pre-1.095 (Hard Copy)'!BP28, 0)=0, " ", ('Blocks A'!DG38-'Pre-1.095 (Hard Copy)'!BP28))</f>
        <v> </v>
      </c>
      <c r="BQ28" s="1014" t="str">
        <f>IF(IFERROR('Blocks A'!DH38-'Pre-1.095 (Hard Copy)'!BQ28, 0)=0, " ", ('Blocks A'!DH38-'Pre-1.095 (Hard Copy)'!BQ28))</f>
        <v> </v>
      </c>
      <c r="BR28" s="1014" t="str">
        <f>IF(IFERROR('Blocks A'!DI38-'Pre-1.095 (Hard Copy)'!BR28, 0)=0, " ", ('Blocks A'!DI38-'Pre-1.095 (Hard Copy)'!BR28))</f>
        <v> </v>
      </c>
      <c r="BS28" s="1014" t="str">
        <f>IF(IFERROR('Blocks A'!DJ38-'Pre-1.095 (Hard Copy)'!BS28, 0)=0, " ", ('Blocks A'!DJ38-'Pre-1.095 (Hard Copy)'!BS28))</f>
        <v>+24</v>
      </c>
      <c r="BT28" s="1014" t="str">
        <f>IF(IFERROR('Blocks A'!DK38-'Pre-1.095 (Hard Copy)'!BT28, 0)=0, " ", ('Blocks A'!DK38-'Pre-1.095 (Hard Copy)'!BT28))</f>
        <v>+16</v>
      </c>
      <c r="BU28" s="1014" t="str">
        <f>IF(IFERROR('Blocks A'!DL38-'Pre-1.095 (Hard Copy)'!BU28, 0)=0, " ", ('Blocks A'!DL38-'Pre-1.095 (Hard Copy)'!BU28))</f>
        <v>-8</v>
      </c>
      <c r="BV28" s="1014" t="str">
        <f>IF(IFERROR('Blocks A'!DM38-'Pre-1.095 (Hard Copy)'!BV28, 0)=0, " ", ('Blocks A'!DM38-'Pre-1.095 (Hard Copy)'!BV28))</f>
        <v> </v>
      </c>
      <c r="BW28" s="1014" t="str">
        <f>IF(IFERROR('Blocks A'!DN38-'Pre-1.095 (Hard Copy)'!BW28, 0)=0, " ", ('Blocks A'!DN38-'Pre-1.095 (Hard Copy)'!BW28))</f>
        <v>+0</v>
      </c>
      <c r="BX28" s="1014" t="str">
        <f>IF(IFERROR('Blocks A'!DO38-'Pre-1.095 (Hard Copy)'!BX28, 0)=0, " ", ('Blocks A'!DO38-'Pre-1.095 (Hard Copy)'!BX28))</f>
        <v> </v>
      </c>
      <c r="BY28" s="1014" t="str">
        <f>IF(IFERROR('Blocks A'!DP38-'Pre-1.095 (Hard Copy)'!BY28, 0)=0, " ", ('Blocks A'!DP38-'Pre-1.095 (Hard Copy)'!BY28))</f>
        <v>-13</v>
      </c>
      <c r="BZ28" s="1014" t="str">
        <f>IF(IFERROR('Blocks A'!DQ38-'Pre-1.095 (Hard Copy)'!BZ28, 0)=0, " ", ('Blocks A'!DQ38-'Pre-1.095 (Hard Copy)'!BZ28))</f>
        <v> </v>
      </c>
      <c r="CA28" s="1014" t="str">
        <f>IF(IFERROR('Blocks A'!DR38-'Pre-1.095 (Hard Copy)'!CA28, 0)=0, " ", ('Blocks A'!DR38-'Pre-1.095 (Hard Copy)'!CA28))</f>
        <v> </v>
      </c>
      <c r="CB28" s="1014" t="str">
        <f>IF(IFERROR('Blocks A'!DS38-'Pre-1.095 (Hard Copy)'!CB28, 0)=0, " ", ('Blocks A'!DS38-'Pre-1.095 (Hard Copy)'!CB28))</f>
        <v> </v>
      </c>
      <c r="CC28" s="1014" t="str">
        <f>IF(IFERROR('Blocks A'!DT38-'Pre-1.095 (Hard Copy)'!CC28, 0)=0, " ", ('Blocks A'!DT38-'Pre-1.095 (Hard Copy)'!CC28))</f>
        <v>+16</v>
      </c>
      <c r="CD28" s="1014" t="str">
        <f>IF(IFERROR('Blocks A'!DU38-'Pre-1.095 (Hard Copy)'!CD28, 0)=0, " ", ('Blocks A'!DU38-'Pre-1.095 (Hard Copy)'!CD28))</f>
        <v>+19</v>
      </c>
      <c r="CE28" s="1014" t="str">
        <f>IF(IFERROR('Blocks A'!DX38-'Pre-1.095 (Hard Copy)'!CE28, 0)=0, " ", ('Blocks A'!DX38-'Pre-1.095 (Hard Copy)'!CE28))</f>
        <v>-4</v>
      </c>
      <c r="CF28" s="1014" t="str">
        <f>IF(IFERROR('Blocks A'!DY38-'Pre-1.095 (Hard Copy)'!CF28, 0)=0, " ", ('Blocks A'!DY38-'Pre-1.095 (Hard Copy)'!CF28))</f>
        <v>-680</v>
      </c>
      <c r="CG28" s="1016" t="str">
        <f>IF(IFERROR('Blocks A'!DZ38-'Pre-1.095 (Hard Copy)'!CG28, 0)=0, " ", ('Blocks A'!DZ38-'Pre-1.095 (Hard Copy)'!CG28))</f>
        <v>-0.0007</v>
      </c>
      <c r="CH28" s="1015" t="str">
        <f>IF(IFERROR('Blocks A'!DV38-'Pre-1.095 (Hard Copy)'!CH28, 0)=0, " ", ('Blocks A'!DV38-'Pre-1.095 (Hard Copy)'!CH28))</f>
        <v>+2.1</v>
      </c>
      <c r="CI28" s="1015" t="str">
        <f>IF(IFERROR('Blocks A'!DW38-'Pre-1.095 (Hard Copy)'!CI28, 0)=0, " ", ('Blocks A'!DW38-'Pre-1.095 (Hard Copy)'!CI28))</f>
        <v>+7.0</v>
      </c>
      <c r="CJ28" s="1014" t="str">
        <f>IF(IFERROR('Blocks A'!EA38-'Pre-1.095 (Hard Copy)'!CJ28, 0)=0, " ", ('Blocks A'!EA38-'Pre-1.095 (Hard Copy)'!CJ28))</f>
        <v>-14</v>
      </c>
      <c r="CK28" s="1017" t="str">
        <f>IF(IFERROR('Blocks A'!EB38-'Pre-1.095 (Hard Copy)'!CK28, 0)=0, " ", ('Blocks A'!EB38-'Pre-1.095 (Hard Copy)'!CK28))</f>
        <v>-0.24</v>
      </c>
      <c r="CL28" s="1017" t="str">
        <f>IF(IFERROR('Blocks A'!EC38-'Pre-1.095 (Hard Copy)'!CL28, 0)=0, " ", ('Blocks A'!EC38-'Pre-1.095 (Hard Copy)'!CL28))</f>
        <v>-0.00</v>
      </c>
      <c r="CM28" s="1017" t="str">
        <f>IF(IFERROR('Blocks A'!EH38-'Pre-1.095 (Hard Copy)'!CM28, 0)=0, " ", ('Blocks A'!EH38-'Pre-1.095 (Hard Copy)'!CM28))</f>
        <v>-0.00</v>
      </c>
      <c r="CN28" s="1014" t="str">
        <f>IF(IFERROR('Blocks A'!ED38-'Pre-1.095 (Hard Copy)'!CN28, 0)=0, " ", ('Blocks A'!ED38-'Pre-1.095 (Hard Copy)'!CN28))</f>
        <v>-2,235</v>
      </c>
      <c r="CO28" s="1017" t="str">
        <f>IF(IFERROR('Blocks A'!EE38-'Pre-1.095 (Hard Copy)'!CO28, 0)=0, " ", ('Blocks A'!EE38-'Pre-1.095 (Hard Copy)'!CO28))</f>
        <v>-2.24</v>
      </c>
      <c r="CP28" s="1017" t="str">
        <f>IF(IFERROR('Blocks A'!EF38-'Pre-1.095 (Hard Copy)'!CP28, 0)=0, " ", ('Blocks A'!EF38-'Pre-1.095 (Hard Copy)'!CP28))</f>
        <v>-0.00</v>
      </c>
      <c r="CQ28" s="1016" t="str">
        <f>IF(IFERROR('Blocks A'!EG38-'Pre-1.095 (Hard Copy)'!CQ28, 0)=0, " ", ('Blocks A'!EG38-'Pre-1.095 (Hard Copy)'!CQ28))</f>
        <v>-0.0022</v>
      </c>
      <c r="CR28" s="1018" t="s">
        <v>12</v>
      </c>
    </row>
    <row r="29">
      <c r="B29" s="1013" t="s">
        <v>933</v>
      </c>
      <c r="C29" s="969" t="s">
        <v>885</v>
      </c>
      <c r="D29" s="969">
        <v>1.0</v>
      </c>
      <c r="E29" s="969">
        <v>3.0</v>
      </c>
      <c r="F29" s="969">
        <v>3.0</v>
      </c>
      <c r="G29" s="1014" t="str">
        <f>IF(IFERROR('Blocks A'!G39-'Pre-1.095 (Hard Copy)'!G29, 0)=0, " ", ('Blocks A'!G39-'Pre-1.095 (Hard Copy)'!G29))</f>
        <v> </v>
      </c>
      <c r="H29" s="1014" t="str">
        <f>IF(IFERROR('Blocks A'!H39-'Pre-1.095 (Hard Copy)'!H29, 0)=0, " ", ('Blocks A'!H39-'Pre-1.095 (Hard Copy)'!H29))</f>
        <v> </v>
      </c>
      <c r="I29" s="1014" t="str">
        <f>IF(IFERROR('Blocks A'!I39-'Pre-1.095 (Hard Copy)'!I29, 0)=0, " ", ('Blocks A'!I39-'Pre-1.095 (Hard Copy)'!I29))</f>
        <v> </v>
      </c>
      <c r="J29" s="1014" t="str">
        <f>IF(IFERROR('Blocks A'!J39-'Pre-1.095 (Hard Copy)'!J29, 0)=0, " ", ('Blocks A'!J39-'Pre-1.095 (Hard Copy)'!J29))</f>
        <v> </v>
      </c>
      <c r="K29" s="1014" t="str">
        <f>IF(IFERROR('Blocks A'!K39-'Pre-1.095 (Hard Copy)'!K29, 0)=0, " ", ('Blocks A'!K39-'Pre-1.095 (Hard Copy)'!K29))</f>
        <v> </v>
      </c>
      <c r="L29" s="1014" t="str">
        <f>IF(IFERROR('Blocks A'!L39-'Pre-1.095 (Hard Copy)'!L29, 0)=0, " ", ('Blocks A'!L39-'Pre-1.095 (Hard Copy)'!L29))</f>
        <v> </v>
      </c>
      <c r="M29" s="1014" t="str">
        <f>IF(IFERROR('Blocks A'!N39-'Pre-1.095 (Hard Copy)'!M29, 0)=0, " ", ('Blocks A'!N39-'Pre-1.095 (Hard Copy)'!M29))</f>
        <v> </v>
      </c>
      <c r="N29" s="1014" t="str">
        <f>IF(IFERROR('Blocks A'!O39-'Pre-1.095 (Hard Copy)'!N29, 0)=0, " ", ('Blocks A'!O39-'Pre-1.095 (Hard Copy)'!N29))</f>
        <v> </v>
      </c>
      <c r="O29" s="1014" t="str">
        <f>IF(IFERROR('Blocks A'!P39-'Pre-1.095 (Hard Copy)'!O29, 0)=0, " ", ('Blocks A'!P39-'Pre-1.095 (Hard Copy)'!O29))</f>
        <v> </v>
      </c>
      <c r="P29" s="1014" t="str">
        <f>IF(IFERROR('Blocks A'!Q39-'Pre-1.095 (Hard Copy)'!P29, 0)=0, " ", ('Blocks A'!Q39-'Pre-1.095 (Hard Copy)'!P29))</f>
        <v> </v>
      </c>
      <c r="Q29" s="1014" t="str">
        <f>IF(IFERROR('Blocks A'!R39-'Pre-1.095 (Hard Copy)'!Q29, 0)=0, " ", ('Blocks A'!R39-'Pre-1.095 (Hard Copy)'!Q29))</f>
        <v> </v>
      </c>
      <c r="R29" s="1014" t="str">
        <f>IF(IFERROR('Blocks A'!S39-'Pre-1.095 (Hard Copy)'!R29, 0)=0, " ", ('Blocks A'!S39-'Pre-1.095 (Hard Copy)'!R29))</f>
        <v> </v>
      </c>
      <c r="S29" s="1014" t="str">
        <f>IF(IFERROR('Blocks A'!T39-'Pre-1.095 (Hard Copy)'!S29, 0)=0, " ", ('Blocks A'!T39-'Pre-1.095 (Hard Copy)'!S29))</f>
        <v> </v>
      </c>
      <c r="T29" s="1014" t="str">
        <f>IF(IFERROR('Blocks A'!M39-'Pre-1.095 (Hard Copy)'!T29, 0)=0, " ", ('Blocks A'!M39-'Pre-1.095 (Hard Copy)'!T29))</f>
        <v> </v>
      </c>
      <c r="U29" s="1014" t="str">
        <f>IF(IFERROR('Blocks A'!U39-'Pre-1.095 (Hard Copy)'!U29, 0)=0, " ", ('Blocks A'!U39-'Pre-1.095 (Hard Copy)'!U29))</f>
        <v> </v>
      </c>
      <c r="V29" s="1014" t="str">
        <f>IF(IFERROR('Blocks A'!V39-'Pre-1.095 (Hard Copy)'!V29, 0)=0, " ", ('Blocks A'!V39-'Pre-1.095 (Hard Copy)'!V29))</f>
        <v> </v>
      </c>
      <c r="W29" s="1014" t="str">
        <f>IF(IFERROR('Blocks A'!W39-'Pre-1.095 (Hard Copy)'!W29, 0)=0, " ", ('Blocks A'!W39-'Pre-1.095 (Hard Copy)'!W29))</f>
        <v> </v>
      </c>
      <c r="X29" s="1014" t="str">
        <f>IF(IFERROR('Blocks A'!X39-'Pre-1.095 (Hard Copy)'!X29, 0)=0, " ", ('Blocks A'!X39-'Pre-1.095 (Hard Copy)'!X29))</f>
        <v> </v>
      </c>
      <c r="Y29" s="1014" t="str">
        <f>IF(IFERROR('Blocks A'!AC39-'Pre-1.095 (Hard Copy)'!Y29, 0)=0, " ", ('Blocks A'!AC39-'Pre-1.095 (Hard Copy)'!Y29))</f>
        <v> </v>
      </c>
      <c r="Z29" s="1014" t="str">
        <f>IF(IFERROR('Blocks A'!Y39-'Pre-1.095 (Hard Copy)'!Z29, 0)=0, " ", ('Blocks A'!Y39-'Pre-1.095 (Hard Copy)'!Z29))</f>
        <v> </v>
      </c>
      <c r="AA29" s="1014" t="str">
        <f>IF(IFERROR('Blocks A'!Z39-'Pre-1.095 (Hard Copy)'!AA29, 0)=0, " ", ('Blocks A'!Z39-'Pre-1.095 (Hard Copy)'!AA29))</f>
        <v> </v>
      </c>
      <c r="AB29" s="1014" t="str">
        <f>IF(IFERROR('Blocks A'!AA39-'Pre-1.095 (Hard Copy)'!AB29, 0)=0, " ", ('Blocks A'!AA39-'Pre-1.095 (Hard Copy)'!AB29))</f>
        <v> </v>
      </c>
      <c r="AC29" s="1014" t="str">
        <f>IF(IFERROR('Blocks A'!AB39-'Pre-1.095 (Hard Copy)'!AC29, 0)=0, " ", ('Blocks A'!AB39-'Pre-1.095 (Hard Copy)'!AC29))</f>
        <v> </v>
      </c>
      <c r="AD29" s="1014" t="str">
        <f>IF(IFERROR('Blocks A'!AY39-'Pre-1.095 (Hard Copy)'!AD29, 0)=0, " ", ('Blocks A'!AY39-'Pre-1.095 (Hard Copy)'!AD29))</f>
        <v> </v>
      </c>
      <c r="AE29" s="1014" t="str">
        <f>IF(IFERROR('Blocks A'!AZ39-'Pre-1.095 (Hard Copy)'!AE29, 0)=0, " ", ('Blocks A'!AZ39-'Pre-1.095 (Hard Copy)'!AE29))</f>
        <v> </v>
      </c>
      <c r="AF29" s="1014" t="str">
        <f>IF(IFERROR('Blocks A'!BA39-'Pre-1.095 (Hard Copy)'!AF29, 0)=0, " ", ('Blocks A'!BA39-'Pre-1.095 (Hard Copy)'!AF29))</f>
        <v> </v>
      </c>
      <c r="AG29" s="1014" t="str">
        <f>IF(IFERROR('Blocks A'!BB39-'Pre-1.095 (Hard Copy)'!AG29, 0)=0, " ", ('Blocks A'!BB39-'Pre-1.095 (Hard Copy)'!AG29))</f>
        <v> </v>
      </c>
      <c r="AH29" s="1014" t="str">
        <f>IF(IFERROR('Blocks A'!BC39-'Pre-1.095 (Hard Copy)'!AH29, 0)=0, " ", ('Blocks A'!BC39-'Pre-1.095 (Hard Copy)'!AH29))</f>
        <v> </v>
      </c>
      <c r="AI29" s="1014" t="str">
        <f>IF(IFERROR('Blocks A'!BJ39-'Pre-1.095 (Hard Copy)'!AI29, 0)=0, " ", ('Blocks A'!BJ39-'Pre-1.095 (Hard Copy)'!AI29))</f>
        <v>+10</v>
      </c>
      <c r="AJ29" s="1014" t="str">
        <f>IF(IFERROR('Blocks A'!BD39-'Pre-1.095 (Hard Copy)'!AJ29, 0)=0, " ", ('Blocks A'!BD39-'Pre-1.095 (Hard Copy)'!AJ29))</f>
        <v> </v>
      </c>
      <c r="AK29" s="1014" t="str">
        <f>IF(IFERROR('Blocks A'!BE39-'Pre-1.095 (Hard Copy)'!AK29, 0)=0, " ", ('Blocks A'!BE39-'Pre-1.095 (Hard Copy)'!AK29))</f>
        <v> </v>
      </c>
      <c r="AL29" s="1014" t="str">
        <f>IF(IFERROR('Blocks A'!BF39-'Pre-1.095 (Hard Copy)'!AL29, 0)=0, " ", ('Blocks A'!BF39-'Pre-1.095 (Hard Copy)'!AL29))</f>
        <v> </v>
      </c>
      <c r="AM29" s="1014" t="str">
        <f>IF(IFERROR('Blocks A'!BG39-'Pre-1.095 (Hard Copy)'!AM29, 0)=0, " ", ('Blocks A'!BG39-'Pre-1.095 (Hard Copy)'!AM29))</f>
        <v> </v>
      </c>
      <c r="AN29" s="1014" t="str">
        <f>IF(IFERROR('Blocks A'!BH39-'Pre-1.095 (Hard Copy)'!AN29, 0)=0, " ", ('Blocks A'!BH39-'Pre-1.095 (Hard Copy)'!AN29))</f>
        <v> </v>
      </c>
      <c r="AO29" s="1014" t="str">
        <f>IF(IFERROR('Blocks A'!BI39-'Pre-1.095 (Hard Copy)'!AO29, 0)=0, " ", ('Blocks A'!BI39-'Pre-1.095 (Hard Copy)'!AO29))</f>
        <v> </v>
      </c>
      <c r="AP29" s="1014" t="str">
        <f>IF(IFERROR('Blocks A'!BK39-'Pre-1.095 (Hard Copy)'!AP29, 0)=0, " ", ('Blocks A'!BK39-'Pre-1.095 (Hard Copy)'!AP29))</f>
        <v> </v>
      </c>
      <c r="AQ29" s="1014" t="str">
        <f>IF(IFERROR('Blocks A'!BL39-'Pre-1.095 (Hard Copy)'!AQ29, 0)=0, " ", ('Blocks A'!BL39-'Pre-1.095 (Hard Copy)'!AQ29))</f>
        <v> </v>
      </c>
      <c r="AR29" s="1014" t="str">
        <f>IF(IFERROR('Blocks A'!BM39-'Pre-1.095 (Hard Copy)'!AR29, 0)=0, " ", ('Blocks A'!BM39-'Pre-1.095 (Hard Copy)'!AR29))</f>
        <v> </v>
      </c>
      <c r="AS29" s="1014" t="str">
        <f>IF(IFERROR('Blocks A'!BO39-'Pre-1.095 (Hard Copy)'!AS29, 0)=0, " ", ('Blocks A'!BO39-'Pre-1.095 (Hard Copy)'!AS29))</f>
        <v> </v>
      </c>
      <c r="AT29" s="1014" t="str">
        <f>IF(IFERROR('Blocks A'!BP39-'Pre-1.095 (Hard Copy)'!AT29, 0)=0, " ", ('Blocks A'!BP39-'Pre-1.095 (Hard Copy)'!AT29))</f>
        <v> </v>
      </c>
      <c r="AU29" s="1014" t="str">
        <f>IF(IFERROR('Blocks A'!BQ39-'Pre-1.095 (Hard Copy)'!AU29, 0)=0, " ", ('Blocks A'!BQ39-'Pre-1.095 (Hard Copy)'!AU29))</f>
        <v> </v>
      </c>
      <c r="AV29" s="1014" t="str">
        <f>IF(IFERROR('Blocks A'!BR39-'Pre-1.095 (Hard Copy)'!AV29, 0)=0, " ", ('Blocks A'!BR39-'Pre-1.095 (Hard Copy)'!AV29))</f>
        <v> </v>
      </c>
      <c r="AW29" s="1014" t="str">
        <f>IF(IFERROR('Blocks A'!BS39-'Pre-1.095 (Hard Copy)'!AW29, 0)=0, " ", ('Blocks A'!BS39-'Pre-1.095 (Hard Copy)'!AW29))</f>
        <v> </v>
      </c>
      <c r="AX29" s="1014" t="str">
        <f>IF(IFERROR('Blocks A'!BT39-'Pre-1.095 (Hard Copy)'!AX29, 0)=0, " ", ('Blocks A'!BT39-'Pre-1.095 (Hard Copy)'!AX29))</f>
        <v>+60</v>
      </c>
      <c r="AY29" s="1014" t="str">
        <f>IF(IFERROR('Blocks A'!BU39-'Pre-1.095 (Hard Copy)'!AY29, 0)=0, " ", ('Blocks A'!BU39-'Pre-1.095 (Hard Copy)'!AY29))</f>
        <v>+53</v>
      </c>
      <c r="AZ29" s="1014" t="str">
        <f>IF(IFERROR('Blocks A'!BW39-'Pre-1.095 (Hard Copy)'!AZ29, 0)=0, " ", ('Blocks A'!BW39-'Pre-1.095 (Hard Copy)'!AZ29))</f>
        <v>+300</v>
      </c>
      <c r="BA29" s="1014" t="str">
        <f>IF(IFERROR('Blocks A'!BX39-'Pre-1.095 (Hard Copy)'!BA29, 0)=0, " ", ('Blocks A'!BX39-'Pre-1.095 (Hard Copy)'!BA29))</f>
        <v>+0</v>
      </c>
      <c r="BB29" s="1014" t="str">
        <f>IF(IFERROR('Blocks A'!BY39-'Pre-1.095 (Hard Copy)'!BB29, 0)=0, " ", ('Blocks A'!BY39-'Pre-1.095 (Hard Copy)'!BB29))</f>
        <v>+267</v>
      </c>
      <c r="BC29" s="1015" t="str">
        <f>IF(IFERROR('Blocks A'!BZ39-'Pre-1.095 (Hard Copy)'!BC29, 0)=0, " ", ('Blocks A'!BZ39-'Pre-1.095 (Hard Copy)'!BC29))</f>
        <v>+0.1</v>
      </c>
      <c r="BD29" s="1014" t="str">
        <f>IF(IFERROR('Blocks A'!BV39-'Pre-1.095 (Hard Copy)'!BD29, 0)=0, " ", ('Blocks A'!BV39-'Pre-1.095 (Hard Copy)'!BD29))</f>
        <v> </v>
      </c>
      <c r="BE29" s="1014" t="str">
        <f>IF(IFERROR('Blocks A'!CB39-'Pre-1.095 (Hard Copy)'!BE29, 0)=0, " ", ('Blocks A'!CB39-'Pre-1.095 (Hard Copy)'!BE29))</f>
        <v>-124</v>
      </c>
      <c r="BF29" s="1014" t="str">
        <f>IF(IFERROR('Blocks A'!CC39-'Pre-1.095 (Hard Copy)'!BF29, 0)=0, " ", ('Blocks A'!CC39-'Pre-1.095 (Hard Copy)'!BF29))</f>
        <v>-19,289</v>
      </c>
      <c r="BG29" s="1016" t="str">
        <f>IF(IFERROR('Blocks A'!CD39-'Pre-1.095 (Hard Copy)'!BG29, 0)=0, " ", ('Blocks A'!CD39-'Pre-1.095 (Hard Copy)'!BG29))</f>
        <v>-0.0193</v>
      </c>
      <c r="BH29" s="1014" t="str">
        <f>IF(IFERROR('Blocks A'!CE39-'Pre-1.095 (Hard Copy)'!BH29, 0)=0, " ", ('Blocks A'!CE39-'Pre-1.095 (Hard Copy)'!BH29))</f>
        <v>+150</v>
      </c>
      <c r="BI29" s="1014" t="str">
        <f>IF(IFERROR('Blocks A'!CZ39-'Pre-1.095 (Hard Copy)'!BI29, 0)=0, " ", ('Blocks A'!CZ39-'Pre-1.095 (Hard Copy)'!BI29))</f>
        <v>+149</v>
      </c>
      <c r="BJ29" s="1014" t="str">
        <f>IF(IFERROR('Blocks A'!DA39-'Pre-1.095 (Hard Copy)'!BJ29, 0)=0, " ", ('Blocks A'!DA39-'Pre-1.095 (Hard Copy)'!BJ29))</f>
        <v>+50</v>
      </c>
      <c r="BK29" s="1014" t="str">
        <f>IF(IFERROR('Blocks A'!DB39-'Pre-1.095 (Hard Copy)'!BK29, 0)=0, " ", ('Blocks A'!DB39-'Pre-1.095 (Hard Copy)'!BK29))</f>
        <v>+10</v>
      </c>
      <c r="BL29" s="1014" t="str">
        <f>IF(IFERROR('Blocks A'!DC39-'Pre-1.095 (Hard Copy)'!BL29, 0)=0, " ", ('Blocks A'!DC39-'Pre-1.095 (Hard Copy)'!BL29))</f>
        <v> </v>
      </c>
      <c r="BM29" s="1014" t="str">
        <f>IF(IFERROR('Blocks A'!DD39-'Pre-1.095 (Hard Copy)'!BM29, 0)=0, " ", ('Blocks A'!DD39-'Pre-1.095 (Hard Copy)'!BM29))</f>
        <v>+0</v>
      </c>
      <c r="BN29" s="1014" t="str">
        <f>IF(IFERROR('Blocks A'!DE39-'Pre-1.095 (Hard Copy)'!BN29, 0)=0, " ", ('Blocks A'!DE39-'Pre-1.095 (Hard Copy)'!BN29))</f>
        <v> </v>
      </c>
      <c r="BO29" s="1014" t="str">
        <f>IF(IFERROR('Blocks A'!DF39-'Pre-1.095 (Hard Copy)'!BO29, 0)=0, " ", ('Blocks A'!DF39-'Pre-1.095 (Hard Copy)'!BO29))</f>
        <v>-0</v>
      </c>
      <c r="BP29" s="1014" t="str">
        <f>IF(IFERROR('Blocks A'!DG39-'Pre-1.095 (Hard Copy)'!BP29, 0)=0, " ", ('Blocks A'!DG39-'Pre-1.095 (Hard Copy)'!BP29))</f>
        <v> </v>
      </c>
      <c r="BQ29" s="1014" t="str">
        <f>IF(IFERROR('Blocks A'!DH39-'Pre-1.095 (Hard Copy)'!BQ29, 0)=0, " ", ('Blocks A'!DH39-'Pre-1.095 (Hard Copy)'!BQ29))</f>
        <v> </v>
      </c>
      <c r="BR29" s="1014" t="str">
        <f>IF(IFERROR('Blocks A'!DI39-'Pre-1.095 (Hard Copy)'!BR29, 0)=0, " ", ('Blocks A'!DI39-'Pre-1.095 (Hard Copy)'!BR29))</f>
        <v> </v>
      </c>
      <c r="BS29" s="1014" t="str">
        <f>IF(IFERROR('Blocks A'!DJ39-'Pre-1.095 (Hard Copy)'!BS29, 0)=0, " ", ('Blocks A'!DJ39-'Pre-1.095 (Hard Copy)'!BS29))</f>
        <v>+265</v>
      </c>
      <c r="BT29" s="1014" t="str">
        <f>IF(IFERROR('Blocks A'!DK39-'Pre-1.095 (Hard Copy)'!BT29, 0)=0, " ", ('Blocks A'!DK39-'Pre-1.095 (Hard Copy)'!BT29))</f>
        <v>+156</v>
      </c>
      <c r="BU29" s="1014" t="str">
        <f>IF(IFERROR('Blocks A'!DL39-'Pre-1.095 (Hard Copy)'!BU29, 0)=0, " ", ('Blocks A'!DL39-'Pre-1.095 (Hard Copy)'!BU29))</f>
        <v>+42</v>
      </c>
      <c r="BV29" s="1014" t="str">
        <f>IF(IFERROR('Blocks A'!DM39-'Pre-1.095 (Hard Copy)'!BV29, 0)=0, " ", ('Blocks A'!DM39-'Pre-1.095 (Hard Copy)'!BV29))</f>
        <v> </v>
      </c>
      <c r="BW29" s="1014" t="str">
        <f>IF(IFERROR('Blocks A'!DN39-'Pre-1.095 (Hard Copy)'!BW29, 0)=0, " ", ('Blocks A'!DN39-'Pre-1.095 (Hard Copy)'!BW29))</f>
        <v>+1</v>
      </c>
      <c r="BX29" s="1014" t="str">
        <f>IF(IFERROR('Blocks A'!DO39-'Pre-1.095 (Hard Copy)'!BX29, 0)=0, " ", ('Blocks A'!DO39-'Pre-1.095 (Hard Copy)'!BX29))</f>
        <v> </v>
      </c>
      <c r="BY29" s="1014" t="str">
        <f>IF(IFERROR('Blocks A'!DP39-'Pre-1.095 (Hard Copy)'!BY29, 0)=0, " ", ('Blocks A'!DP39-'Pre-1.095 (Hard Copy)'!BY29))</f>
        <v>-25</v>
      </c>
      <c r="BZ29" s="1014" t="str">
        <f>IF(IFERROR('Blocks A'!DQ39-'Pre-1.095 (Hard Copy)'!BZ29, 0)=0, " ", ('Blocks A'!DQ39-'Pre-1.095 (Hard Copy)'!BZ29))</f>
        <v> </v>
      </c>
      <c r="CA29" s="1014" t="str">
        <f>IF(IFERROR('Blocks A'!DR39-'Pre-1.095 (Hard Copy)'!CA29, 0)=0, " ", ('Blocks A'!DR39-'Pre-1.095 (Hard Copy)'!CA29))</f>
        <v> </v>
      </c>
      <c r="CB29" s="1014" t="str">
        <f>IF(IFERROR('Blocks A'!DS39-'Pre-1.095 (Hard Copy)'!CB29, 0)=0, " ", ('Blocks A'!DS39-'Pre-1.095 (Hard Copy)'!CB29))</f>
        <v> </v>
      </c>
      <c r="CC29" s="1014" t="str">
        <f>IF(IFERROR('Blocks A'!DT39-'Pre-1.095 (Hard Copy)'!CC29, 0)=0, " ", ('Blocks A'!DT39-'Pre-1.095 (Hard Copy)'!CC29))</f>
        <v>+209</v>
      </c>
      <c r="CD29" s="1014" t="str">
        <f>IF(IFERROR('Blocks A'!DU39-'Pre-1.095 (Hard Copy)'!CD29, 0)=0, " ", ('Blocks A'!DU39-'Pre-1.095 (Hard Copy)'!CD29))</f>
        <v>+439</v>
      </c>
      <c r="CE29" s="1014" t="str">
        <f>IF(IFERROR('Blocks A'!DX39-'Pre-1.095 (Hard Copy)'!CE29, 0)=0, " ", ('Blocks A'!DX39-'Pre-1.095 (Hard Copy)'!CE29))</f>
        <v>+371</v>
      </c>
      <c r="CF29" s="1014" t="str">
        <f>IF(IFERROR('Blocks A'!DY39-'Pre-1.095 (Hard Copy)'!CF29, 0)=0, " ", ('Blocks A'!DY39-'Pre-1.095 (Hard Copy)'!CF29))</f>
        <v>+57,778</v>
      </c>
      <c r="CG29" s="1016" t="str">
        <f>IF(IFERROR('Blocks A'!DZ39-'Pre-1.095 (Hard Copy)'!CG29, 0)=0, " ", ('Blocks A'!DZ39-'Pre-1.095 (Hard Copy)'!CG29))</f>
        <v>+0.0578</v>
      </c>
      <c r="CH29" s="1015" t="str">
        <f>IF(IFERROR('Blocks A'!DV39-'Pre-1.095 (Hard Copy)'!CH29, 0)=0, " ", ('Blocks A'!DV39-'Pre-1.095 (Hard Copy)'!CH29))</f>
        <v>+25.8</v>
      </c>
      <c r="CI29" s="1015" t="str">
        <f>IF(IFERROR('Blocks A'!DW39-'Pre-1.095 (Hard Copy)'!CI29, 0)=0, " ", ('Blocks A'!DW39-'Pre-1.095 (Hard Copy)'!CI29))</f>
        <v>+162.4</v>
      </c>
      <c r="CJ29" s="1014" t="str">
        <f>IF(IFERROR('Blocks A'!EA39-'Pre-1.095 (Hard Copy)'!CJ29, 0)=0, " ", ('Blocks A'!EA39-'Pre-1.095 (Hard Copy)'!CJ29))</f>
        <v>+247</v>
      </c>
      <c r="CK29" s="1017" t="str">
        <f>IF(IFERROR('Blocks A'!EB39-'Pre-1.095 (Hard Copy)'!CK29, 0)=0, " ", ('Blocks A'!EB39-'Pre-1.095 (Hard Copy)'!CK29))</f>
        <v>+4.12</v>
      </c>
      <c r="CL29" s="1017" t="str">
        <f>IF(IFERROR('Blocks A'!EC39-'Pre-1.095 (Hard Copy)'!CL29, 0)=0, " ", ('Blocks A'!EC39-'Pre-1.095 (Hard Copy)'!CL29))</f>
        <v>+0.07</v>
      </c>
      <c r="CM29" s="1017" t="str">
        <f>IF(IFERROR('Blocks A'!EH39-'Pre-1.095 (Hard Copy)'!CM29, 0)=0, " ", ('Blocks A'!EH39-'Pre-1.095 (Hard Copy)'!CM29))</f>
        <v>+0.00</v>
      </c>
      <c r="CN29" s="1014" t="str">
        <f>IF(IFERROR('Blocks A'!ED39-'Pre-1.095 (Hard Copy)'!CN29, 0)=0, " ", ('Blocks A'!ED39-'Pre-1.095 (Hard Copy)'!CN29))</f>
        <v>+38,490</v>
      </c>
      <c r="CO29" s="1017" t="str">
        <f>IF(IFERROR('Blocks A'!EE39-'Pre-1.095 (Hard Copy)'!CO29, 0)=0, " ", ('Blocks A'!EE39-'Pre-1.095 (Hard Copy)'!CO29))</f>
        <v>+38.49</v>
      </c>
      <c r="CP29" s="1017" t="str">
        <f>IF(IFERROR('Blocks A'!EF39-'Pre-1.095 (Hard Copy)'!CP29, 0)=0, " ", ('Blocks A'!EF39-'Pre-1.095 (Hard Copy)'!CP29))</f>
        <v>+0.04</v>
      </c>
      <c r="CQ29" s="1016" t="str">
        <f>IF(IFERROR('Blocks A'!EG39-'Pre-1.095 (Hard Copy)'!CQ29, 0)=0, " ", ('Blocks A'!EG39-'Pre-1.095 (Hard Copy)'!CQ29))</f>
        <v>+0.0385</v>
      </c>
      <c r="CR29" s="1018" t="s">
        <v>12</v>
      </c>
    </row>
    <row r="30">
      <c r="B30" s="1013" t="s">
        <v>934</v>
      </c>
      <c r="C30" s="969" t="s">
        <v>886</v>
      </c>
      <c r="D30" s="969">
        <v>1.0</v>
      </c>
      <c r="E30" s="969">
        <v>1.0</v>
      </c>
      <c r="F30" s="969">
        <v>1.0</v>
      </c>
      <c r="G30" s="1014" t="str">
        <f>IF(IFERROR('Blocks A'!G40-'Pre-1.095 (Hard Copy)'!G30, 0)=0, " ", ('Blocks A'!G40-'Pre-1.095 (Hard Copy)'!G30))</f>
        <v> </v>
      </c>
      <c r="H30" s="1014" t="str">
        <f>IF(IFERROR('Blocks A'!H40-'Pre-1.095 (Hard Copy)'!H30, 0)=0, " ", ('Blocks A'!H40-'Pre-1.095 (Hard Copy)'!H30))</f>
        <v> </v>
      </c>
      <c r="I30" s="1014" t="str">
        <f>IF(IFERROR('Blocks A'!I40-'Pre-1.095 (Hard Copy)'!I30, 0)=0, " ", ('Blocks A'!I40-'Pre-1.095 (Hard Copy)'!I30))</f>
        <v> </v>
      </c>
      <c r="J30" s="1014" t="str">
        <f>IF(IFERROR('Blocks A'!J40-'Pre-1.095 (Hard Copy)'!J30, 0)=0, " ", ('Blocks A'!J40-'Pre-1.095 (Hard Copy)'!J30))</f>
        <v> </v>
      </c>
      <c r="K30" s="1014" t="str">
        <f>IF(IFERROR('Blocks A'!K40-'Pre-1.095 (Hard Copy)'!K30, 0)=0, " ", ('Blocks A'!K40-'Pre-1.095 (Hard Copy)'!K30))</f>
        <v> </v>
      </c>
      <c r="L30" s="1014" t="str">
        <f>IF(IFERROR('Blocks A'!L40-'Pre-1.095 (Hard Copy)'!L30, 0)=0, " ", ('Blocks A'!L40-'Pre-1.095 (Hard Copy)'!L30))</f>
        <v> </v>
      </c>
      <c r="M30" s="1014" t="str">
        <f>IF(IFERROR('Blocks A'!N40-'Pre-1.095 (Hard Copy)'!M30, 0)=0, " ", ('Blocks A'!N40-'Pre-1.095 (Hard Copy)'!M30))</f>
        <v> </v>
      </c>
      <c r="N30" s="1014" t="str">
        <f>IF(IFERROR('Blocks A'!O40-'Pre-1.095 (Hard Copy)'!N30, 0)=0, " ", ('Blocks A'!O40-'Pre-1.095 (Hard Copy)'!N30))</f>
        <v> </v>
      </c>
      <c r="O30" s="1014" t="str">
        <f>IF(IFERROR('Blocks A'!P40-'Pre-1.095 (Hard Copy)'!O30, 0)=0, " ", ('Blocks A'!P40-'Pre-1.095 (Hard Copy)'!O30))</f>
        <v> </v>
      </c>
      <c r="P30" s="1014" t="str">
        <f>IF(IFERROR('Blocks A'!Q40-'Pre-1.095 (Hard Copy)'!P30, 0)=0, " ", ('Blocks A'!Q40-'Pre-1.095 (Hard Copy)'!P30))</f>
        <v> </v>
      </c>
      <c r="Q30" s="1014" t="str">
        <f>IF(IFERROR('Blocks A'!R40-'Pre-1.095 (Hard Copy)'!Q30, 0)=0, " ", ('Blocks A'!R40-'Pre-1.095 (Hard Copy)'!Q30))</f>
        <v> </v>
      </c>
      <c r="R30" s="1014" t="str">
        <f>IF(IFERROR('Blocks A'!S40-'Pre-1.095 (Hard Copy)'!R30, 0)=0, " ", ('Blocks A'!S40-'Pre-1.095 (Hard Copy)'!R30))</f>
        <v> </v>
      </c>
      <c r="S30" s="1014" t="str">
        <f>IF(IFERROR('Blocks A'!T40-'Pre-1.095 (Hard Copy)'!S30, 0)=0, " ", ('Blocks A'!T40-'Pre-1.095 (Hard Copy)'!S30))</f>
        <v> </v>
      </c>
      <c r="T30" s="1014" t="str">
        <f>IF(IFERROR('Blocks A'!M40-'Pre-1.095 (Hard Copy)'!T30, 0)=0, " ", ('Blocks A'!M40-'Pre-1.095 (Hard Copy)'!T30))</f>
        <v> </v>
      </c>
      <c r="U30" s="1014" t="str">
        <f>IF(IFERROR('Blocks A'!U40-'Pre-1.095 (Hard Copy)'!U30, 0)=0, " ", ('Blocks A'!U40-'Pre-1.095 (Hard Copy)'!U30))</f>
        <v> </v>
      </c>
      <c r="V30" s="1014" t="str">
        <f>IF(IFERROR('Blocks A'!V40-'Pre-1.095 (Hard Copy)'!V30, 0)=0, " ", ('Blocks A'!V40-'Pre-1.095 (Hard Copy)'!V30))</f>
        <v> </v>
      </c>
      <c r="W30" s="1014" t="str">
        <f>IF(IFERROR('Blocks A'!W40-'Pre-1.095 (Hard Copy)'!W30, 0)=0, " ", ('Blocks A'!W40-'Pre-1.095 (Hard Copy)'!W30))</f>
        <v> </v>
      </c>
      <c r="X30" s="1014" t="str">
        <f>IF(IFERROR('Blocks A'!X40-'Pre-1.095 (Hard Copy)'!X30, 0)=0, " ", ('Blocks A'!X40-'Pre-1.095 (Hard Copy)'!X30))</f>
        <v> </v>
      </c>
      <c r="Y30" s="1014" t="str">
        <f>IF(IFERROR('Blocks A'!AC40-'Pre-1.095 (Hard Copy)'!Y30, 0)=0, " ", ('Blocks A'!AC40-'Pre-1.095 (Hard Copy)'!Y30))</f>
        <v> </v>
      </c>
      <c r="Z30" s="1014" t="str">
        <f>IF(IFERROR('Blocks A'!Y40-'Pre-1.095 (Hard Copy)'!Z30, 0)=0, " ", ('Blocks A'!Y40-'Pre-1.095 (Hard Copy)'!Z30))</f>
        <v> </v>
      </c>
      <c r="AA30" s="1014" t="str">
        <f>IF(IFERROR('Blocks A'!Z40-'Pre-1.095 (Hard Copy)'!AA30, 0)=0, " ", ('Blocks A'!Z40-'Pre-1.095 (Hard Copy)'!AA30))</f>
        <v> </v>
      </c>
      <c r="AB30" s="1014" t="str">
        <f>IF(IFERROR('Blocks A'!AA40-'Pre-1.095 (Hard Copy)'!AB30, 0)=0, " ", ('Blocks A'!AA40-'Pre-1.095 (Hard Copy)'!AB30))</f>
        <v> </v>
      </c>
      <c r="AC30" s="1014" t="str">
        <f>IF(IFERROR('Blocks A'!AB40-'Pre-1.095 (Hard Copy)'!AC30, 0)=0, " ", ('Blocks A'!AB40-'Pre-1.095 (Hard Copy)'!AC30))</f>
        <v> </v>
      </c>
      <c r="AD30" s="1014" t="str">
        <f>IF(IFERROR('Blocks A'!AY40-'Pre-1.095 (Hard Copy)'!AD30, 0)=0, " ", ('Blocks A'!AY40-'Pre-1.095 (Hard Copy)'!AD30))</f>
        <v> </v>
      </c>
      <c r="AE30" s="1014" t="str">
        <f>IF(IFERROR('Blocks A'!AZ40-'Pre-1.095 (Hard Copy)'!AE30, 0)=0, " ", ('Blocks A'!AZ40-'Pre-1.095 (Hard Copy)'!AE30))</f>
        <v> </v>
      </c>
      <c r="AF30" s="1014" t="str">
        <f>IF(IFERROR('Blocks A'!BA40-'Pre-1.095 (Hard Copy)'!AF30, 0)=0, " ", ('Blocks A'!BA40-'Pre-1.095 (Hard Copy)'!AF30))</f>
        <v> </v>
      </c>
      <c r="AG30" s="1014" t="str">
        <f>IF(IFERROR('Blocks A'!BB40-'Pre-1.095 (Hard Copy)'!AG30, 0)=0, " ", ('Blocks A'!BB40-'Pre-1.095 (Hard Copy)'!AG30))</f>
        <v> </v>
      </c>
      <c r="AH30" s="1014" t="str">
        <f>IF(IFERROR('Blocks A'!BC40-'Pre-1.095 (Hard Copy)'!AH30, 0)=0, " ", ('Blocks A'!BC40-'Pre-1.095 (Hard Copy)'!AH30))</f>
        <v> </v>
      </c>
      <c r="AI30" s="1014" t="str">
        <f>IF(IFERROR('Blocks A'!BJ40-'Pre-1.095 (Hard Copy)'!AI30, 0)=0, " ", ('Blocks A'!BJ40-'Pre-1.095 (Hard Copy)'!AI30))</f>
        <v> </v>
      </c>
      <c r="AJ30" s="1014" t="str">
        <f>IF(IFERROR('Blocks A'!BD40-'Pre-1.095 (Hard Copy)'!AJ30, 0)=0, " ", ('Blocks A'!BD40-'Pre-1.095 (Hard Copy)'!AJ30))</f>
        <v> </v>
      </c>
      <c r="AK30" s="1014" t="str">
        <f>IF(IFERROR('Blocks A'!BE40-'Pre-1.095 (Hard Copy)'!AK30, 0)=0, " ", ('Blocks A'!BE40-'Pre-1.095 (Hard Copy)'!AK30))</f>
        <v> </v>
      </c>
      <c r="AL30" s="1014" t="str">
        <f>IF(IFERROR('Blocks A'!BF40-'Pre-1.095 (Hard Copy)'!AL30, 0)=0, " ", ('Blocks A'!BF40-'Pre-1.095 (Hard Copy)'!AL30))</f>
        <v> </v>
      </c>
      <c r="AM30" s="1014" t="str">
        <f>IF(IFERROR('Blocks A'!BG40-'Pre-1.095 (Hard Copy)'!AM30, 0)=0, " ", ('Blocks A'!BG40-'Pre-1.095 (Hard Copy)'!AM30))</f>
        <v> </v>
      </c>
      <c r="AN30" s="1014" t="str">
        <f>IF(IFERROR('Blocks A'!BH40-'Pre-1.095 (Hard Copy)'!AN30, 0)=0, " ", ('Blocks A'!BH40-'Pre-1.095 (Hard Copy)'!AN30))</f>
        <v> </v>
      </c>
      <c r="AO30" s="1014" t="str">
        <f>IF(IFERROR('Blocks A'!BI40-'Pre-1.095 (Hard Copy)'!AO30, 0)=0, " ", ('Blocks A'!BI40-'Pre-1.095 (Hard Copy)'!AO30))</f>
        <v> </v>
      </c>
      <c r="AP30" s="1014" t="str">
        <f>IF(IFERROR('Blocks A'!BK40-'Pre-1.095 (Hard Copy)'!AP30, 0)=0, " ", ('Blocks A'!BK40-'Pre-1.095 (Hard Copy)'!AP30))</f>
        <v> </v>
      </c>
      <c r="AQ30" s="1014" t="str">
        <f>IF(IFERROR('Blocks A'!BL40-'Pre-1.095 (Hard Copy)'!AQ30, 0)=0, " ", ('Blocks A'!BL40-'Pre-1.095 (Hard Copy)'!AQ30))</f>
        <v> </v>
      </c>
      <c r="AR30" s="1014" t="str">
        <f>IF(IFERROR('Blocks A'!BM40-'Pre-1.095 (Hard Copy)'!AR30, 0)=0, " ", ('Blocks A'!BM40-'Pre-1.095 (Hard Copy)'!AR30))</f>
        <v> </v>
      </c>
      <c r="AS30" s="1014" t="str">
        <f>IF(IFERROR('Blocks A'!BO40-'Pre-1.095 (Hard Copy)'!AS30, 0)=0, " ", ('Blocks A'!BO40-'Pre-1.095 (Hard Copy)'!AS30))</f>
        <v> </v>
      </c>
      <c r="AT30" s="1014" t="str">
        <f>IF(IFERROR('Blocks A'!BP40-'Pre-1.095 (Hard Copy)'!AT30, 0)=0, " ", ('Blocks A'!BP40-'Pre-1.095 (Hard Copy)'!AT30))</f>
        <v> </v>
      </c>
      <c r="AU30" s="1014" t="str">
        <f>IF(IFERROR('Blocks A'!BQ40-'Pre-1.095 (Hard Copy)'!AU30, 0)=0, " ", ('Blocks A'!BQ40-'Pre-1.095 (Hard Copy)'!AU30))</f>
        <v> </v>
      </c>
      <c r="AV30" s="1014" t="str">
        <f>IF(IFERROR('Blocks A'!BR40-'Pre-1.095 (Hard Copy)'!AV30, 0)=0, " ", ('Blocks A'!BR40-'Pre-1.095 (Hard Copy)'!AV30))</f>
        <v> </v>
      </c>
      <c r="AW30" s="1014" t="str">
        <f>IF(IFERROR('Blocks A'!BS40-'Pre-1.095 (Hard Copy)'!AW30, 0)=0, " ", ('Blocks A'!BS40-'Pre-1.095 (Hard Copy)'!AW30))</f>
        <v> </v>
      </c>
      <c r="AX30" s="1014" t="str">
        <f>IF(IFERROR('Blocks A'!BT40-'Pre-1.095 (Hard Copy)'!AX30, 0)=0, " ", ('Blocks A'!BT40-'Pre-1.095 (Hard Copy)'!AX30))</f>
        <v> </v>
      </c>
      <c r="AY30" s="1014" t="str">
        <f>IF(IFERROR('Blocks A'!BU40-'Pre-1.095 (Hard Copy)'!AY30, 0)=0, " ", ('Blocks A'!BU40-'Pre-1.095 (Hard Copy)'!AY30))</f>
        <v> </v>
      </c>
      <c r="AZ30" s="1014" t="str">
        <f>IF(IFERROR('Blocks A'!BW40-'Pre-1.095 (Hard Copy)'!AZ30, 0)=0, " ", ('Blocks A'!BW40-'Pre-1.095 (Hard Copy)'!AZ30))</f>
        <v> </v>
      </c>
      <c r="BA30" s="1014" t="str">
        <f>IF(IFERROR('Blocks A'!BX40-'Pre-1.095 (Hard Copy)'!BA30, 0)=0, " ", ('Blocks A'!BX40-'Pre-1.095 (Hard Copy)'!BA30))</f>
        <v>-0</v>
      </c>
      <c r="BB30" s="1014" t="str">
        <f>IF(IFERROR('Blocks A'!BY40-'Pre-1.095 (Hard Copy)'!BB30, 0)=0, " ", ('Blocks A'!BY40-'Pre-1.095 (Hard Copy)'!BB30))</f>
        <v> </v>
      </c>
      <c r="BC30" s="1015" t="str">
        <f>IF(IFERROR('Blocks A'!BZ40-'Pre-1.095 (Hard Copy)'!BC30, 0)=0, " ", ('Blocks A'!BZ40-'Pre-1.095 (Hard Copy)'!BC30))</f>
        <v>-0.0</v>
      </c>
      <c r="BD30" s="1014" t="str">
        <f>IF(IFERROR('Blocks A'!BV40-'Pre-1.095 (Hard Copy)'!BD30, 0)=0, " ", ('Blocks A'!BV40-'Pre-1.095 (Hard Copy)'!BD30))</f>
        <v> </v>
      </c>
      <c r="BE30" s="1014" t="str">
        <f>IF(IFERROR('Blocks A'!CB40-'Pre-1.095 (Hard Copy)'!BE30, 0)=0, " ", ('Blocks A'!CB40-'Pre-1.095 (Hard Copy)'!BE30))</f>
        <v>-72</v>
      </c>
      <c r="BF30" s="1014" t="str">
        <f>IF(IFERROR('Blocks A'!CC40-'Pre-1.095 (Hard Copy)'!BF30, 0)=0, " ", ('Blocks A'!CC40-'Pre-1.095 (Hard Copy)'!BF30))</f>
        <v>-11,200</v>
      </c>
      <c r="BG30" s="1016" t="str">
        <f>IF(IFERROR('Blocks A'!CD40-'Pre-1.095 (Hard Copy)'!BG30, 0)=0, " ", ('Blocks A'!CD40-'Pre-1.095 (Hard Copy)'!BG30))</f>
        <v>-0.0112</v>
      </c>
      <c r="BH30" s="1014" t="str">
        <f>IF(IFERROR('Blocks A'!CE40-'Pre-1.095 (Hard Copy)'!BH30, 0)=0, " ", ('Blocks A'!CE40-'Pre-1.095 (Hard Copy)'!BH30))</f>
        <v> </v>
      </c>
      <c r="BI30" s="1014" t="str">
        <f>IF(IFERROR('Blocks A'!CZ40-'Pre-1.095 (Hard Copy)'!BI30, 0)=0, " ", ('Blocks A'!CZ40-'Pre-1.095 (Hard Copy)'!BI30))</f>
        <v>+3</v>
      </c>
      <c r="BJ30" s="1014" t="str">
        <f>IF(IFERROR('Blocks A'!DA40-'Pre-1.095 (Hard Copy)'!BJ30, 0)=0, " ", ('Blocks A'!DA40-'Pre-1.095 (Hard Copy)'!BJ30))</f>
        <v> </v>
      </c>
      <c r="BK30" s="1014" t="str">
        <f>IF(IFERROR('Blocks A'!DB40-'Pre-1.095 (Hard Copy)'!BK30, 0)=0, " ", ('Blocks A'!DB40-'Pre-1.095 (Hard Copy)'!BK30))</f>
        <v> </v>
      </c>
      <c r="BL30" s="1014" t="str">
        <f>IF(IFERROR('Blocks A'!DC40-'Pre-1.095 (Hard Copy)'!BL30, 0)=0, " ", ('Blocks A'!DC40-'Pre-1.095 (Hard Copy)'!BL30))</f>
        <v> </v>
      </c>
      <c r="BM30" s="1014" t="str">
        <f>IF(IFERROR('Blocks A'!DD40-'Pre-1.095 (Hard Copy)'!BM30, 0)=0, " ", ('Blocks A'!DD40-'Pre-1.095 (Hard Copy)'!BM30))</f>
        <v>+0</v>
      </c>
      <c r="BN30" s="1014" t="str">
        <f>IF(IFERROR('Blocks A'!DE40-'Pre-1.095 (Hard Copy)'!BN30, 0)=0, " ", ('Blocks A'!DE40-'Pre-1.095 (Hard Copy)'!BN30))</f>
        <v> </v>
      </c>
      <c r="BO30" s="1014" t="str">
        <f>IF(IFERROR('Blocks A'!DF40-'Pre-1.095 (Hard Copy)'!BO30, 0)=0, " ", ('Blocks A'!DF40-'Pre-1.095 (Hard Copy)'!BO30))</f>
        <v>-0</v>
      </c>
      <c r="BP30" s="1014" t="str">
        <f>IF(IFERROR('Blocks A'!DG40-'Pre-1.095 (Hard Copy)'!BP30, 0)=0, " ", ('Blocks A'!DG40-'Pre-1.095 (Hard Copy)'!BP30))</f>
        <v> </v>
      </c>
      <c r="BQ30" s="1014" t="str">
        <f>IF(IFERROR('Blocks A'!DH40-'Pre-1.095 (Hard Copy)'!BQ30, 0)=0, " ", ('Blocks A'!DH40-'Pre-1.095 (Hard Copy)'!BQ30))</f>
        <v> </v>
      </c>
      <c r="BR30" s="1014" t="str">
        <f>IF(IFERROR('Blocks A'!DI40-'Pre-1.095 (Hard Copy)'!BR30, 0)=0, " ", ('Blocks A'!DI40-'Pre-1.095 (Hard Copy)'!BR30))</f>
        <v> </v>
      </c>
      <c r="BS30" s="1014" t="str">
        <f>IF(IFERROR('Blocks A'!DJ40-'Pre-1.095 (Hard Copy)'!BS30, 0)=0, " ", ('Blocks A'!DJ40-'Pre-1.095 (Hard Copy)'!BS30))</f>
        <v>+5</v>
      </c>
      <c r="BT30" s="1014" t="str">
        <f>IF(IFERROR('Blocks A'!DK40-'Pre-1.095 (Hard Copy)'!BT30, 0)=0, " ", ('Blocks A'!DK40-'Pre-1.095 (Hard Copy)'!BT30))</f>
        <v> </v>
      </c>
      <c r="BU30" s="1014" t="str">
        <f>IF(IFERROR('Blocks A'!DL40-'Pre-1.095 (Hard Copy)'!BU30, 0)=0, " ", ('Blocks A'!DL40-'Pre-1.095 (Hard Copy)'!BU30))</f>
        <v> </v>
      </c>
      <c r="BV30" s="1014" t="str">
        <f>IF(IFERROR('Blocks A'!DM40-'Pre-1.095 (Hard Copy)'!BV30, 0)=0, " ", ('Blocks A'!DM40-'Pre-1.095 (Hard Copy)'!BV30))</f>
        <v>-0</v>
      </c>
      <c r="BW30" s="1014" t="str">
        <f>IF(IFERROR('Blocks A'!DN40-'Pre-1.095 (Hard Copy)'!BW30, 0)=0, " ", ('Blocks A'!DN40-'Pre-1.095 (Hard Copy)'!BW30))</f>
        <v>+1</v>
      </c>
      <c r="BX30" s="1014" t="str">
        <f>IF(IFERROR('Blocks A'!DO40-'Pre-1.095 (Hard Copy)'!BX30, 0)=0, " ", ('Blocks A'!DO40-'Pre-1.095 (Hard Copy)'!BX30))</f>
        <v> </v>
      </c>
      <c r="BY30" s="1014" t="str">
        <f>IF(IFERROR('Blocks A'!DP40-'Pre-1.095 (Hard Copy)'!BY30, 0)=0, " ", ('Blocks A'!DP40-'Pre-1.095 (Hard Copy)'!BY30))</f>
        <v>-25</v>
      </c>
      <c r="BZ30" s="1014" t="str">
        <f>IF(IFERROR('Blocks A'!DQ40-'Pre-1.095 (Hard Copy)'!BZ30, 0)=0, " ", ('Blocks A'!DQ40-'Pre-1.095 (Hard Copy)'!BZ30))</f>
        <v> </v>
      </c>
      <c r="CA30" s="1014" t="str">
        <f>IF(IFERROR('Blocks A'!DR40-'Pre-1.095 (Hard Copy)'!CA30, 0)=0, " ", ('Blocks A'!DR40-'Pre-1.095 (Hard Copy)'!CA30))</f>
        <v> </v>
      </c>
      <c r="CB30" s="1014" t="str">
        <f>IF(IFERROR('Blocks A'!DS40-'Pre-1.095 (Hard Copy)'!CB30, 0)=0, " ", ('Blocks A'!DS40-'Pre-1.095 (Hard Copy)'!CB30))</f>
        <v> </v>
      </c>
      <c r="CC30" s="1014" t="str">
        <f>IF(IFERROR('Blocks A'!DT40-'Pre-1.095 (Hard Copy)'!CC30, 0)=0, " ", ('Blocks A'!DT40-'Pre-1.095 (Hard Copy)'!CC30))</f>
        <v>+3</v>
      </c>
      <c r="CD30" s="1014" t="str">
        <f>IF(IFERROR('Blocks A'!DU40-'Pre-1.095 (Hard Copy)'!CD30, 0)=0, " ", ('Blocks A'!DU40-'Pre-1.095 (Hard Copy)'!CD30))</f>
        <v>-20</v>
      </c>
      <c r="CE30" s="1014" t="str">
        <f>IF(IFERROR('Blocks A'!DX40-'Pre-1.095 (Hard Copy)'!CE30, 0)=0, " ", ('Blocks A'!DX40-'Pre-1.095 (Hard Copy)'!CE30))</f>
        <v>-7</v>
      </c>
      <c r="CF30" s="1014" t="str">
        <f>IF(IFERROR('Blocks A'!DY40-'Pre-1.095 (Hard Copy)'!CF30, 0)=0, " ", ('Blocks A'!DY40-'Pre-1.095 (Hard Copy)'!CF30))</f>
        <v>-1,118</v>
      </c>
      <c r="CG30" s="1016" t="str">
        <f>IF(IFERROR('Blocks A'!DZ40-'Pre-1.095 (Hard Copy)'!CG30, 0)=0, " ", ('Blocks A'!DZ40-'Pre-1.095 (Hard Copy)'!CG30))</f>
        <v>-0.0011</v>
      </c>
      <c r="CH30" s="1015" t="str">
        <f>IF(IFERROR('Blocks A'!DV40-'Pre-1.095 (Hard Copy)'!CH30, 0)=0, " ", ('Blocks A'!DV40-'Pre-1.095 (Hard Copy)'!CH30))</f>
        <v>+0.5</v>
      </c>
      <c r="CI30" s="1015" t="str">
        <f>IF(IFERROR('Blocks A'!DW40-'Pre-1.095 (Hard Copy)'!CI30, 0)=0, " ", ('Blocks A'!DW40-'Pre-1.095 (Hard Copy)'!CI30))</f>
        <v>-7.3</v>
      </c>
      <c r="CJ30" s="1014" t="str">
        <f>IF(IFERROR('Blocks A'!EA40-'Pre-1.095 (Hard Copy)'!CJ30, 0)=0, " ", ('Blocks A'!EA40-'Pre-1.095 (Hard Copy)'!CJ30))</f>
        <v>-79</v>
      </c>
      <c r="CK30" s="1017" t="str">
        <f>IF(IFERROR('Blocks A'!EB40-'Pre-1.095 (Hard Copy)'!CK30, 0)=0, " ", ('Blocks A'!EB40-'Pre-1.095 (Hard Copy)'!CK30))</f>
        <v>-1.32</v>
      </c>
      <c r="CL30" s="1017" t="str">
        <f>IF(IFERROR('Blocks A'!EC40-'Pre-1.095 (Hard Copy)'!CL30, 0)=0, " ", ('Blocks A'!EC40-'Pre-1.095 (Hard Copy)'!CL30))</f>
        <v>-0.02</v>
      </c>
      <c r="CM30" s="1017" t="str">
        <f>IF(IFERROR('Blocks A'!EH40-'Pre-1.095 (Hard Copy)'!CM30, 0)=0, " ", ('Blocks A'!EH40-'Pre-1.095 (Hard Copy)'!CM30))</f>
        <v>-0.00</v>
      </c>
      <c r="CN30" s="1014" t="str">
        <f>IF(IFERROR('Blocks A'!ED40-'Pre-1.095 (Hard Copy)'!CN30, 0)=0, " ", ('Blocks A'!ED40-'Pre-1.095 (Hard Copy)'!CN30))</f>
        <v>-12,318</v>
      </c>
      <c r="CO30" s="1017" t="str">
        <f>IF(IFERROR('Blocks A'!EE40-'Pre-1.095 (Hard Copy)'!CO30, 0)=0, " ", ('Blocks A'!EE40-'Pre-1.095 (Hard Copy)'!CO30))</f>
        <v>-12.32</v>
      </c>
      <c r="CP30" s="1017" t="str">
        <f>IF(IFERROR('Blocks A'!EF40-'Pre-1.095 (Hard Copy)'!CP30, 0)=0, " ", ('Blocks A'!EF40-'Pre-1.095 (Hard Copy)'!CP30))</f>
        <v>-0.01</v>
      </c>
      <c r="CQ30" s="1016" t="str">
        <f>IF(IFERROR('Blocks A'!EG40-'Pre-1.095 (Hard Copy)'!CQ30, 0)=0, " ", ('Blocks A'!EG40-'Pre-1.095 (Hard Copy)'!CQ30))</f>
        <v>-0.0123</v>
      </c>
      <c r="CR30" s="1018">
        <v>1428.0</v>
      </c>
    </row>
    <row r="31">
      <c r="B31" s="1013" t="s">
        <v>934</v>
      </c>
      <c r="C31" s="969" t="s">
        <v>885</v>
      </c>
      <c r="D31" s="969">
        <v>1.0</v>
      </c>
      <c r="E31" s="969">
        <v>1.0</v>
      </c>
      <c r="F31" s="969">
        <v>1.0</v>
      </c>
      <c r="G31" s="1014" t="str">
        <f>IF(IFERROR('Blocks A'!G41-'Pre-1.095 (Hard Copy)'!G31, 0)=0, " ", ('Blocks A'!G41-'Pre-1.095 (Hard Copy)'!G31))</f>
        <v> </v>
      </c>
      <c r="H31" s="1014" t="str">
        <f>IF(IFERROR('Blocks A'!H41-'Pre-1.095 (Hard Copy)'!H31, 0)=0, " ", ('Blocks A'!H41-'Pre-1.095 (Hard Copy)'!H31))</f>
        <v> </v>
      </c>
      <c r="I31" s="1014" t="str">
        <f>IF(IFERROR('Blocks A'!I41-'Pre-1.095 (Hard Copy)'!I31, 0)=0, " ", ('Blocks A'!I41-'Pre-1.095 (Hard Copy)'!I31))</f>
        <v> </v>
      </c>
      <c r="J31" s="1014" t="str">
        <f>IF(IFERROR('Blocks A'!J41-'Pre-1.095 (Hard Copy)'!J31, 0)=0, " ", ('Blocks A'!J41-'Pre-1.095 (Hard Copy)'!J31))</f>
        <v> </v>
      </c>
      <c r="K31" s="1014" t="str">
        <f>IF(IFERROR('Blocks A'!K41-'Pre-1.095 (Hard Copy)'!K31, 0)=0, " ", ('Blocks A'!K41-'Pre-1.095 (Hard Copy)'!K31))</f>
        <v> </v>
      </c>
      <c r="L31" s="1014" t="str">
        <f>IF(IFERROR('Blocks A'!L41-'Pre-1.095 (Hard Copy)'!L31, 0)=0, " ", ('Blocks A'!L41-'Pre-1.095 (Hard Copy)'!L31))</f>
        <v> </v>
      </c>
      <c r="M31" s="1014" t="str">
        <f>IF(IFERROR('Blocks A'!N41-'Pre-1.095 (Hard Copy)'!M31, 0)=0, " ", ('Blocks A'!N41-'Pre-1.095 (Hard Copy)'!M31))</f>
        <v> </v>
      </c>
      <c r="N31" s="1014" t="str">
        <f>IF(IFERROR('Blocks A'!O41-'Pre-1.095 (Hard Copy)'!N31, 0)=0, " ", ('Blocks A'!O41-'Pre-1.095 (Hard Copy)'!N31))</f>
        <v> </v>
      </c>
      <c r="O31" s="1014" t="str">
        <f>IF(IFERROR('Blocks A'!P41-'Pre-1.095 (Hard Copy)'!O31, 0)=0, " ", ('Blocks A'!P41-'Pre-1.095 (Hard Copy)'!O31))</f>
        <v> </v>
      </c>
      <c r="P31" s="1014" t="str">
        <f>IF(IFERROR('Blocks A'!Q41-'Pre-1.095 (Hard Copy)'!P31, 0)=0, " ", ('Blocks A'!Q41-'Pre-1.095 (Hard Copy)'!P31))</f>
        <v> </v>
      </c>
      <c r="Q31" s="1014" t="str">
        <f>IF(IFERROR('Blocks A'!R41-'Pre-1.095 (Hard Copy)'!Q31, 0)=0, " ", ('Blocks A'!R41-'Pre-1.095 (Hard Copy)'!Q31))</f>
        <v> </v>
      </c>
      <c r="R31" s="1014" t="str">
        <f>IF(IFERROR('Blocks A'!S41-'Pre-1.095 (Hard Copy)'!R31, 0)=0, " ", ('Blocks A'!S41-'Pre-1.095 (Hard Copy)'!R31))</f>
        <v> </v>
      </c>
      <c r="S31" s="1014" t="str">
        <f>IF(IFERROR('Blocks A'!T41-'Pre-1.095 (Hard Copy)'!S31, 0)=0, " ", ('Blocks A'!T41-'Pre-1.095 (Hard Copy)'!S31))</f>
        <v> </v>
      </c>
      <c r="T31" s="1014" t="str">
        <f>IF(IFERROR('Blocks A'!M41-'Pre-1.095 (Hard Copy)'!T31, 0)=0, " ", ('Blocks A'!M41-'Pre-1.095 (Hard Copy)'!T31))</f>
        <v> </v>
      </c>
      <c r="U31" s="1014" t="str">
        <f>IF(IFERROR('Blocks A'!U41-'Pre-1.095 (Hard Copy)'!U31, 0)=0, " ", ('Blocks A'!U41-'Pre-1.095 (Hard Copy)'!U31))</f>
        <v> </v>
      </c>
      <c r="V31" s="1014" t="str">
        <f>IF(IFERROR('Blocks A'!V41-'Pre-1.095 (Hard Copy)'!V31, 0)=0, " ", ('Blocks A'!V41-'Pre-1.095 (Hard Copy)'!V31))</f>
        <v> </v>
      </c>
      <c r="W31" s="1014" t="str">
        <f>IF(IFERROR('Blocks A'!W41-'Pre-1.095 (Hard Copy)'!W31, 0)=0, " ", ('Blocks A'!W41-'Pre-1.095 (Hard Copy)'!W31))</f>
        <v> </v>
      </c>
      <c r="X31" s="1014" t="str">
        <f>IF(IFERROR('Blocks A'!X41-'Pre-1.095 (Hard Copy)'!X31, 0)=0, " ", ('Blocks A'!X41-'Pre-1.095 (Hard Copy)'!X31))</f>
        <v> </v>
      </c>
      <c r="Y31" s="1014" t="str">
        <f>IF(IFERROR('Blocks A'!AC41-'Pre-1.095 (Hard Copy)'!Y31, 0)=0, " ", ('Blocks A'!AC41-'Pre-1.095 (Hard Copy)'!Y31))</f>
        <v> </v>
      </c>
      <c r="Z31" s="1014" t="str">
        <f>IF(IFERROR('Blocks A'!Y41-'Pre-1.095 (Hard Copy)'!Z31, 0)=0, " ", ('Blocks A'!Y41-'Pre-1.095 (Hard Copy)'!Z31))</f>
        <v> </v>
      </c>
      <c r="AA31" s="1014" t="str">
        <f>IF(IFERROR('Blocks A'!Z41-'Pre-1.095 (Hard Copy)'!AA31, 0)=0, " ", ('Blocks A'!Z41-'Pre-1.095 (Hard Copy)'!AA31))</f>
        <v> </v>
      </c>
      <c r="AB31" s="1014" t="str">
        <f>IF(IFERROR('Blocks A'!AA41-'Pre-1.095 (Hard Copy)'!AB31, 0)=0, " ", ('Blocks A'!AA41-'Pre-1.095 (Hard Copy)'!AB31))</f>
        <v> </v>
      </c>
      <c r="AC31" s="1014" t="str">
        <f>IF(IFERROR('Blocks A'!AB41-'Pre-1.095 (Hard Copy)'!AC31, 0)=0, " ", ('Blocks A'!AB41-'Pre-1.095 (Hard Copy)'!AC31))</f>
        <v> </v>
      </c>
      <c r="AD31" s="1014" t="str">
        <f>IF(IFERROR('Blocks A'!AY41-'Pre-1.095 (Hard Copy)'!AD31, 0)=0, " ", ('Blocks A'!AY41-'Pre-1.095 (Hard Copy)'!AD31))</f>
        <v> </v>
      </c>
      <c r="AE31" s="1014" t="str">
        <f>IF(IFERROR('Blocks A'!AZ41-'Pre-1.095 (Hard Copy)'!AE31, 0)=0, " ", ('Blocks A'!AZ41-'Pre-1.095 (Hard Copy)'!AE31))</f>
        <v> </v>
      </c>
      <c r="AF31" s="1014" t="str">
        <f>IF(IFERROR('Blocks A'!BA41-'Pre-1.095 (Hard Copy)'!AF31, 0)=0, " ", ('Blocks A'!BA41-'Pre-1.095 (Hard Copy)'!AF31))</f>
        <v> </v>
      </c>
      <c r="AG31" s="1014" t="str">
        <f>IF(IFERROR('Blocks A'!BB41-'Pre-1.095 (Hard Copy)'!AG31, 0)=0, " ", ('Blocks A'!BB41-'Pre-1.095 (Hard Copy)'!AG31))</f>
        <v> </v>
      </c>
      <c r="AH31" s="1014" t="str">
        <f>IF(IFERROR('Blocks A'!BC41-'Pre-1.095 (Hard Copy)'!AH31, 0)=0, " ", ('Blocks A'!BC41-'Pre-1.095 (Hard Copy)'!AH31))</f>
        <v> </v>
      </c>
      <c r="AI31" s="1014" t="str">
        <f>IF(IFERROR('Blocks A'!BJ41-'Pre-1.095 (Hard Copy)'!AI31, 0)=0, " ", ('Blocks A'!BJ41-'Pre-1.095 (Hard Copy)'!AI31))</f>
        <v> </v>
      </c>
      <c r="AJ31" s="1014" t="str">
        <f>IF(IFERROR('Blocks A'!BD41-'Pre-1.095 (Hard Copy)'!AJ31, 0)=0, " ", ('Blocks A'!BD41-'Pre-1.095 (Hard Copy)'!AJ31))</f>
        <v> </v>
      </c>
      <c r="AK31" s="1014" t="str">
        <f>IF(IFERROR('Blocks A'!BE41-'Pre-1.095 (Hard Copy)'!AK31, 0)=0, " ", ('Blocks A'!BE41-'Pre-1.095 (Hard Copy)'!AK31))</f>
        <v> </v>
      </c>
      <c r="AL31" s="1014" t="str">
        <f>IF(IFERROR('Blocks A'!BF41-'Pre-1.095 (Hard Copy)'!AL31, 0)=0, " ", ('Blocks A'!BF41-'Pre-1.095 (Hard Copy)'!AL31))</f>
        <v> </v>
      </c>
      <c r="AM31" s="1014" t="str">
        <f>IF(IFERROR('Blocks A'!BG41-'Pre-1.095 (Hard Copy)'!AM31, 0)=0, " ", ('Blocks A'!BG41-'Pre-1.095 (Hard Copy)'!AM31))</f>
        <v> </v>
      </c>
      <c r="AN31" s="1014" t="str">
        <f>IF(IFERROR('Blocks A'!BH41-'Pre-1.095 (Hard Copy)'!AN31, 0)=0, " ", ('Blocks A'!BH41-'Pre-1.095 (Hard Copy)'!AN31))</f>
        <v> </v>
      </c>
      <c r="AO31" s="1014" t="str">
        <f>IF(IFERROR('Blocks A'!BI41-'Pre-1.095 (Hard Copy)'!AO31, 0)=0, " ", ('Blocks A'!BI41-'Pre-1.095 (Hard Copy)'!AO31))</f>
        <v> </v>
      </c>
      <c r="AP31" s="1014" t="str">
        <f>IF(IFERROR('Blocks A'!BK41-'Pre-1.095 (Hard Copy)'!AP31, 0)=0, " ", ('Blocks A'!BK41-'Pre-1.095 (Hard Copy)'!AP31))</f>
        <v> </v>
      </c>
      <c r="AQ31" s="1014" t="str">
        <f>IF(IFERROR('Blocks A'!BL41-'Pre-1.095 (Hard Copy)'!AQ31, 0)=0, " ", ('Blocks A'!BL41-'Pre-1.095 (Hard Copy)'!AQ31))</f>
        <v> </v>
      </c>
      <c r="AR31" s="1014" t="str">
        <f>IF(IFERROR('Blocks A'!BM41-'Pre-1.095 (Hard Copy)'!AR31, 0)=0, " ", ('Blocks A'!BM41-'Pre-1.095 (Hard Copy)'!AR31))</f>
        <v> </v>
      </c>
      <c r="AS31" s="1014" t="str">
        <f>IF(IFERROR('Blocks A'!BO41-'Pre-1.095 (Hard Copy)'!AS31, 0)=0, " ", ('Blocks A'!BO41-'Pre-1.095 (Hard Copy)'!AS31))</f>
        <v> </v>
      </c>
      <c r="AT31" s="1014" t="str">
        <f>IF(IFERROR('Blocks A'!BP41-'Pre-1.095 (Hard Copy)'!AT31, 0)=0, " ", ('Blocks A'!BP41-'Pre-1.095 (Hard Copy)'!AT31))</f>
        <v> </v>
      </c>
      <c r="AU31" s="1014" t="str">
        <f>IF(IFERROR('Blocks A'!BQ41-'Pre-1.095 (Hard Copy)'!AU31, 0)=0, " ", ('Blocks A'!BQ41-'Pre-1.095 (Hard Copy)'!AU31))</f>
        <v> </v>
      </c>
      <c r="AV31" s="1014" t="str">
        <f>IF(IFERROR('Blocks A'!BR41-'Pre-1.095 (Hard Copy)'!AV31, 0)=0, " ", ('Blocks A'!BR41-'Pre-1.095 (Hard Copy)'!AV31))</f>
        <v> </v>
      </c>
      <c r="AW31" s="1014" t="str">
        <f>IF(IFERROR('Blocks A'!BS41-'Pre-1.095 (Hard Copy)'!AW31, 0)=0, " ", ('Blocks A'!BS41-'Pre-1.095 (Hard Copy)'!AW31))</f>
        <v> </v>
      </c>
      <c r="AX31" s="1014" t="str">
        <f>IF(IFERROR('Blocks A'!BT41-'Pre-1.095 (Hard Copy)'!AX31, 0)=0, " ", ('Blocks A'!BT41-'Pre-1.095 (Hard Copy)'!AX31))</f>
        <v> </v>
      </c>
      <c r="AY31" s="1014" t="str">
        <f>IF(IFERROR('Blocks A'!BU41-'Pre-1.095 (Hard Copy)'!AY31, 0)=0, " ", ('Blocks A'!BU41-'Pre-1.095 (Hard Copy)'!AY31))</f>
        <v> </v>
      </c>
      <c r="AZ31" s="1014" t="str">
        <f>IF(IFERROR('Blocks A'!BW41-'Pre-1.095 (Hard Copy)'!AZ31, 0)=0, " ", ('Blocks A'!BW41-'Pre-1.095 (Hard Copy)'!AZ31))</f>
        <v> </v>
      </c>
      <c r="BA31" s="1014" t="str">
        <f>IF(IFERROR('Blocks A'!BX41-'Pre-1.095 (Hard Copy)'!BA31, 0)=0, " ", ('Blocks A'!BX41-'Pre-1.095 (Hard Copy)'!BA31))</f>
        <v>-0</v>
      </c>
      <c r="BB31" s="1014" t="str">
        <f>IF(IFERROR('Blocks A'!BY41-'Pre-1.095 (Hard Copy)'!BB31, 0)=0, " ", ('Blocks A'!BY41-'Pre-1.095 (Hard Copy)'!BB31))</f>
        <v> </v>
      </c>
      <c r="BC31" s="1015" t="str">
        <f>IF(IFERROR('Blocks A'!BZ41-'Pre-1.095 (Hard Copy)'!BC31, 0)=0, " ", ('Blocks A'!BZ41-'Pre-1.095 (Hard Copy)'!BC31))</f>
        <v>-0.0</v>
      </c>
      <c r="BD31" s="1014" t="str">
        <f>IF(IFERROR('Blocks A'!BV41-'Pre-1.095 (Hard Copy)'!BD31, 0)=0, " ", ('Blocks A'!BV41-'Pre-1.095 (Hard Copy)'!BD31))</f>
        <v> </v>
      </c>
      <c r="BE31" s="1014" t="str">
        <f>IF(IFERROR('Blocks A'!CB41-'Pre-1.095 (Hard Copy)'!BE31, 0)=0, " ", ('Blocks A'!CB41-'Pre-1.095 (Hard Copy)'!BE31))</f>
        <v>-6</v>
      </c>
      <c r="BF31" s="1014" t="str">
        <f>IF(IFERROR('Blocks A'!CC41-'Pre-1.095 (Hard Copy)'!BF31, 0)=0, " ", ('Blocks A'!CC41-'Pre-1.095 (Hard Copy)'!BF31))</f>
        <v>-933</v>
      </c>
      <c r="BG31" s="1016" t="str">
        <f>IF(IFERROR('Blocks A'!CD41-'Pre-1.095 (Hard Copy)'!BG31, 0)=0, " ", ('Blocks A'!CD41-'Pre-1.095 (Hard Copy)'!BG31))</f>
        <v>-0.0009</v>
      </c>
      <c r="BH31" s="1014" t="str">
        <f>IF(IFERROR('Blocks A'!CE41-'Pre-1.095 (Hard Copy)'!BH31, 0)=0, " ", ('Blocks A'!CE41-'Pre-1.095 (Hard Copy)'!BH31))</f>
        <v> </v>
      </c>
      <c r="BI31" s="1014" t="str">
        <f>IF(IFERROR('Blocks A'!CZ41-'Pre-1.095 (Hard Copy)'!BI31, 0)=0, " ", ('Blocks A'!CZ41-'Pre-1.095 (Hard Copy)'!BI31))</f>
        <v>+1</v>
      </c>
      <c r="BJ31" s="1014" t="str">
        <f>IF(IFERROR('Blocks A'!DA41-'Pre-1.095 (Hard Copy)'!BJ31, 0)=0, " ", ('Blocks A'!DA41-'Pre-1.095 (Hard Copy)'!BJ31))</f>
        <v> </v>
      </c>
      <c r="BK31" s="1014" t="str">
        <f>IF(IFERROR('Blocks A'!DB41-'Pre-1.095 (Hard Copy)'!BK31, 0)=0, " ", ('Blocks A'!DB41-'Pre-1.095 (Hard Copy)'!BK31))</f>
        <v> </v>
      </c>
      <c r="BL31" s="1014" t="str">
        <f>IF(IFERROR('Blocks A'!DC41-'Pre-1.095 (Hard Copy)'!BL31, 0)=0, " ", ('Blocks A'!DC41-'Pre-1.095 (Hard Copy)'!BL31))</f>
        <v> </v>
      </c>
      <c r="BM31" s="1014" t="str">
        <f>IF(IFERROR('Blocks A'!DD41-'Pre-1.095 (Hard Copy)'!BM31, 0)=0, " ", ('Blocks A'!DD41-'Pre-1.095 (Hard Copy)'!BM31))</f>
        <v>+0</v>
      </c>
      <c r="BN31" s="1014" t="str">
        <f>IF(IFERROR('Blocks A'!DE41-'Pre-1.095 (Hard Copy)'!BN31, 0)=0, " ", ('Blocks A'!DE41-'Pre-1.095 (Hard Copy)'!BN31))</f>
        <v> </v>
      </c>
      <c r="BO31" s="1014" t="str">
        <f>IF(IFERROR('Blocks A'!DF41-'Pre-1.095 (Hard Copy)'!BO31, 0)=0, " ", ('Blocks A'!DF41-'Pre-1.095 (Hard Copy)'!BO31))</f>
        <v>-0</v>
      </c>
      <c r="BP31" s="1014" t="str">
        <f>IF(IFERROR('Blocks A'!DG41-'Pre-1.095 (Hard Copy)'!BP31, 0)=0, " ", ('Blocks A'!DG41-'Pre-1.095 (Hard Copy)'!BP31))</f>
        <v> </v>
      </c>
      <c r="BQ31" s="1014" t="str">
        <f>IF(IFERROR('Blocks A'!DH41-'Pre-1.095 (Hard Copy)'!BQ31, 0)=0, " ", ('Blocks A'!DH41-'Pre-1.095 (Hard Copy)'!BQ31))</f>
        <v> </v>
      </c>
      <c r="BR31" s="1014" t="str">
        <f>IF(IFERROR('Blocks A'!DI41-'Pre-1.095 (Hard Copy)'!BR31, 0)=0, " ", ('Blocks A'!DI41-'Pre-1.095 (Hard Copy)'!BR31))</f>
        <v> </v>
      </c>
      <c r="BS31" s="1014" t="str">
        <f>IF(IFERROR('Blocks A'!DJ41-'Pre-1.095 (Hard Copy)'!BS31, 0)=0, " ", ('Blocks A'!DJ41-'Pre-1.095 (Hard Copy)'!BS31))</f>
        <v>+2</v>
      </c>
      <c r="BT31" s="1014" t="str">
        <f>IF(IFERROR('Blocks A'!DK41-'Pre-1.095 (Hard Copy)'!BT31, 0)=0, " ", ('Blocks A'!DK41-'Pre-1.095 (Hard Copy)'!BT31))</f>
        <v> </v>
      </c>
      <c r="BU31" s="1014" t="str">
        <f>IF(IFERROR('Blocks A'!DL41-'Pre-1.095 (Hard Copy)'!BU31, 0)=0, " ", ('Blocks A'!DL41-'Pre-1.095 (Hard Copy)'!BU31))</f>
        <v> </v>
      </c>
      <c r="BV31" s="1014" t="str">
        <f>IF(IFERROR('Blocks A'!DM41-'Pre-1.095 (Hard Copy)'!BV31, 0)=0, " ", ('Blocks A'!DM41-'Pre-1.095 (Hard Copy)'!BV31))</f>
        <v>+0</v>
      </c>
      <c r="BW31" s="1014" t="str">
        <f>IF(IFERROR('Blocks A'!DN41-'Pre-1.095 (Hard Copy)'!BW31, 0)=0, " ", ('Blocks A'!DN41-'Pre-1.095 (Hard Copy)'!BW31))</f>
        <v>+0</v>
      </c>
      <c r="BX31" s="1014" t="str">
        <f>IF(IFERROR('Blocks A'!DO41-'Pre-1.095 (Hard Copy)'!BX31, 0)=0, " ", ('Blocks A'!DO41-'Pre-1.095 (Hard Copy)'!BX31))</f>
        <v> </v>
      </c>
      <c r="BY31" s="1014" t="str">
        <f>IF(IFERROR('Blocks A'!DP41-'Pre-1.095 (Hard Copy)'!BY31, 0)=0, " ", ('Blocks A'!DP41-'Pre-1.095 (Hard Copy)'!BY31))</f>
        <v>-13</v>
      </c>
      <c r="BZ31" s="1014" t="str">
        <f>IF(IFERROR('Blocks A'!DQ41-'Pre-1.095 (Hard Copy)'!BZ31, 0)=0, " ", ('Blocks A'!DQ41-'Pre-1.095 (Hard Copy)'!BZ31))</f>
        <v> </v>
      </c>
      <c r="CA31" s="1014" t="str">
        <f>IF(IFERROR('Blocks A'!DR41-'Pre-1.095 (Hard Copy)'!CA31, 0)=0, " ", ('Blocks A'!DR41-'Pre-1.095 (Hard Copy)'!CA31))</f>
        <v> </v>
      </c>
      <c r="CB31" s="1014" t="str">
        <f>IF(IFERROR('Blocks A'!DS41-'Pre-1.095 (Hard Copy)'!CB31, 0)=0, " ", ('Blocks A'!DS41-'Pre-1.095 (Hard Copy)'!CB31))</f>
        <v> </v>
      </c>
      <c r="CC31" s="1014" t="str">
        <f>IF(IFERROR('Blocks A'!DT41-'Pre-1.095 (Hard Copy)'!CC31, 0)=0, " ", ('Blocks A'!DT41-'Pre-1.095 (Hard Copy)'!CC31))</f>
        <v>+1</v>
      </c>
      <c r="CD31" s="1014" t="str">
        <f>IF(IFERROR('Blocks A'!DU41-'Pre-1.095 (Hard Copy)'!CD31, 0)=0, " ", ('Blocks A'!DU41-'Pre-1.095 (Hard Copy)'!CD31))</f>
        <v>-10</v>
      </c>
      <c r="CE31" s="1014" t="str">
        <f>IF(IFERROR('Blocks A'!DX41-'Pre-1.095 (Hard Copy)'!CE31, 0)=0, " ", ('Blocks A'!DX41-'Pre-1.095 (Hard Copy)'!CE31))</f>
        <v>-4</v>
      </c>
      <c r="CF31" s="1014" t="str">
        <f>IF(IFERROR('Blocks A'!DY41-'Pre-1.095 (Hard Copy)'!CF31, 0)=0, " ", ('Blocks A'!DY41-'Pre-1.095 (Hard Copy)'!CF31))</f>
        <v>-559</v>
      </c>
      <c r="CG31" s="1016" t="str">
        <f>IF(IFERROR('Blocks A'!DZ41-'Pre-1.095 (Hard Copy)'!CG31, 0)=0, " ", ('Blocks A'!DZ41-'Pre-1.095 (Hard Copy)'!CG31))</f>
        <v>-0.0006</v>
      </c>
      <c r="CH31" s="1015" t="str">
        <f>IF(IFERROR('Blocks A'!DV41-'Pre-1.095 (Hard Copy)'!CH31, 0)=0, " ", ('Blocks A'!DV41-'Pre-1.095 (Hard Copy)'!CH31))</f>
        <v>+0.2</v>
      </c>
      <c r="CI31" s="1015" t="str">
        <f>IF(IFERROR('Blocks A'!DW41-'Pre-1.095 (Hard Copy)'!CI31, 0)=0, " ", ('Blocks A'!DW41-'Pre-1.095 (Hard Copy)'!CI31))</f>
        <v>-3.6</v>
      </c>
      <c r="CJ31" s="1014" t="str">
        <f>IF(IFERROR('Blocks A'!EA41-'Pre-1.095 (Hard Copy)'!CJ31, 0)=0, " ", ('Blocks A'!EA41-'Pre-1.095 (Hard Copy)'!CJ31))</f>
        <v>-10</v>
      </c>
      <c r="CK31" s="1017" t="str">
        <f>IF(IFERROR('Blocks A'!EB41-'Pre-1.095 (Hard Copy)'!CK31, 0)=0, " ", ('Blocks A'!EB41-'Pre-1.095 (Hard Copy)'!CK31))</f>
        <v>-0.16</v>
      </c>
      <c r="CL31" s="1017" t="str">
        <f>IF(IFERROR('Blocks A'!EC41-'Pre-1.095 (Hard Copy)'!CL31, 0)=0, " ", ('Blocks A'!EC41-'Pre-1.095 (Hard Copy)'!CL31))</f>
        <v>-0.00</v>
      </c>
      <c r="CM31" s="1017" t="str">
        <f>IF(IFERROR('Blocks A'!EH41-'Pre-1.095 (Hard Copy)'!CM31, 0)=0, " ", ('Blocks A'!EH41-'Pre-1.095 (Hard Copy)'!CM31))</f>
        <v>-0.00</v>
      </c>
      <c r="CN31" s="1014" t="str">
        <f>IF(IFERROR('Blocks A'!ED41-'Pre-1.095 (Hard Copy)'!CN31, 0)=0, " ", ('Blocks A'!ED41-'Pre-1.095 (Hard Copy)'!CN31))</f>
        <v>-1,492</v>
      </c>
      <c r="CO31" s="1017" t="str">
        <f>IF(IFERROR('Blocks A'!EE41-'Pre-1.095 (Hard Copy)'!CO31, 0)=0, " ", ('Blocks A'!EE41-'Pre-1.095 (Hard Copy)'!CO31))</f>
        <v>-1.49</v>
      </c>
      <c r="CP31" s="1017" t="str">
        <f>IF(IFERROR('Blocks A'!EF41-'Pre-1.095 (Hard Copy)'!CP31, 0)=0, " ", ('Blocks A'!EF41-'Pre-1.095 (Hard Copy)'!CP31))</f>
        <v>-0.00</v>
      </c>
      <c r="CQ31" s="1016" t="str">
        <f>IF(IFERROR('Blocks A'!EG41-'Pre-1.095 (Hard Copy)'!CQ31, 0)=0, " ", ('Blocks A'!EG41-'Pre-1.095 (Hard Copy)'!CQ31))</f>
        <v>-0.0015</v>
      </c>
      <c r="CR31" s="1018" t="s">
        <v>12</v>
      </c>
    </row>
    <row r="32">
      <c r="B32" s="1013" t="s">
        <v>935</v>
      </c>
      <c r="C32" s="969" t="s">
        <v>886</v>
      </c>
      <c r="D32" s="969">
        <v>1.0</v>
      </c>
      <c r="E32" s="969">
        <v>1.0</v>
      </c>
      <c r="F32" s="969">
        <v>1.0</v>
      </c>
      <c r="G32" s="1014" t="str">
        <f>IF(IFERROR('Blocks A'!G42-'Pre-1.095 (Hard Copy)'!G32, 0)=0, " ", ('Blocks A'!G42-'Pre-1.095 (Hard Copy)'!G32))</f>
        <v> </v>
      </c>
      <c r="H32" s="1014" t="str">
        <f>IF(IFERROR('Blocks A'!H42-'Pre-1.095 (Hard Copy)'!H32, 0)=0, " ", ('Blocks A'!H42-'Pre-1.095 (Hard Copy)'!H32))</f>
        <v> </v>
      </c>
      <c r="I32" s="1014" t="str">
        <f>IF(IFERROR('Blocks A'!I42-'Pre-1.095 (Hard Copy)'!I32, 0)=0, " ", ('Blocks A'!I42-'Pre-1.095 (Hard Copy)'!I32))</f>
        <v> </v>
      </c>
      <c r="J32" s="1014" t="str">
        <f>IF(IFERROR('Blocks A'!J42-'Pre-1.095 (Hard Copy)'!J32, 0)=0, " ", ('Blocks A'!J42-'Pre-1.095 (Hard Copy)'!J32))</f>
        <v> </v>
      </c>
      <c r="K32" s="1014" t="str">
        <f>IF(IFERROR('Blocks A'!K42-'Pre-1.095 (Hard Copy)'!K32, 0)=0, " ", ('Blocks A'!K42-'Pre-1.095 (Hard Copy)'!K32))</f>
        <v> </v>
      </c>
      <c r="L32" s="1014" t="str">
        <f>IF(IFERROR('Blocks A'!L42-'Pre-1.095 (Hard Copy)'!L32, 0)=0, " ", ('Blocks A'!L42-'Pre-1.095 (Hard Copy)'!L32))</f>
        <v> </v>
      </c>
      <c r="M32" s="1014" t="str">
        <f>IF(IFERROR('Blocks A'!N42-'Pre-1.095 (Hard Copy)'!M32, 0)=0, " ", ('Blocks A'!N42-'Pre-1.095 (Hard Copy)'!M32))</f>
        <v> </v>
      </c>
      <c r="N32" s="1014" t="str">
        <f>IF(IFERROR('Blocks A'!O42-'Pre-1.095 (Hard Copy)'!N32, 0)=0, " ", ('Blocks A'!O42-'Pre-1.095 (Hard Copy)'!N32))</f>
        <v> </v>
      </c>
      <c r="O32" s="1014" t="str">
        <f>IF(IFERROR('Blocks A'!P42-'Pre-1.095 (Hard Copy)'!O32, 0)=0, " ", ('Blocks A'!P42-'Pre-1.095 (Hard Copy)'!O32))</f>
        <v> </v>
      </c>
      <c r="P32" s="1014" t="str">
        <f>IF(IFERROR('Blocks A'!Q42-'Pre-1.095 (Hard Copy)'!P32, 0)=0, " ", ('Blocks A'!Q42-'Pre-1.095 (Hard Copy)'!P32))</f>
        <v> </v>
      </c>
      <c r="Q32" s="1014" t="str">
        <f>IF(IFERROR('Blocks A'!R42-'Pre-1.095 (Hard Copy)'!Q32, 0)=0, " ", ('Blocks A'!R42-'Pre-1.095 (Hard Copy)'!Q32))</f>
        <v> </v>
      </c>
      <c r="R32" s="1014" t="str">
        <f>IF(IFERROR('Blocks A'!S42-'Pre-1.095 (Hard Copy)'!R32, 0)=0, " ", ('Blocks A'!S42-'Pre-1.095 (Hard Copy)'!R32))</f>
        <v> </v>
      </c>
      <c r="S32" s="1014" t="str">
        <f>IF(IFERROR('Blocks A'!T42-'Pre-1.095 (Hard Copy)'!S32, 0)=0, " ", ('Blocks A'!T42-'Pre-1.095 (Hard Copy)'!S32))</f>
        <v> </v>
      </c>
      <c r="T32" s="1014" t="str">
        <f>IF(IFERROR('Blocks A'!M42-'Pre-1.095 (Hard Copy)'!T32, 0)=0, " ", ('Blocks A'!M42-'Pre-1.095 (Hard Copy)'!T32))</f>
        <v> </v>
      </c>
      <c r="U32" s="1014" t="str">
        <f>IF(IFERROR('Blocks A'!U42-'Pre-1.095 (Hard Copy)'!U32, 0)=0, " ", ('Blocks A'!U42-'Pre-1.095 (Hard Copy)'!U32))</f>
        <v> </v>
      </c>
      <c r="V32" s="1014" t="str">
        <f>IF(IFERROR('Blocks A'!V42-'Pre-1.095 (Hard Copy)'!V32, 0)=0, " ", ('Blocks A'!V42-'Pre-1.095 (Hard Copy)'!V32))</f>
        <v> </v>
      </c>
      <c r="W32" s="1014" t="str">
        <f>IF(IFERROR('Blocks A'!W42-'Pre-1.095 (Hard Copy)'!W32, 0)=0, " ", ('Blocks A'!W42-'Pre-1.095 (Hard Copy)'!W32))</f>
        <v> </v>
      </c>
      <c r="X32" s="1014" t="str">
        <f>IF(IFERROR('Blocks A'!X42-'Pre-1.095 (Hard Copy)'!X32, 0)=0, " ", ('Blocks A'!X42-'Pre-1.095 (Hard Copy)'!X32))</f>
        <v> </v>
      </c>
      <c r="Y32" s="1014" t="str">
        <f>IF(IFERROR('Blocks A'!AC42-'Pre-1.095 (Hard Copy)'!Y32, 0)=0, " ", ('Blocks A'!AC42-'Pre-1.095 (Hard Copy)'!Y32))</f>
        <v> </v>
      </c>
      <c r="Z32" s="1014" t="str">
        <f>IF(IFERROR('Blocks A'!Y42-'Pre-1.095 (Hard Copy)'!Z32, 0)=0, " ", ('Blocks A'!Y42-'Pre-1.095 (Hard Copy)'!Z32))</f>
        <v> </v>
      </c>
      <c r="AA32" s="1014" t="str">
        <f>IF(IFERROR('Blocks A'!Z42-'Pre-1.095 (Hard Copy)'!AA32, 0)=0, " ", ('Blocks A'!Z42-'Pre-1.095 (Hard Copy)'!AA32))</f>
        <v> </v>
      </c>
      <c r="AB32" s="1014" t="str">
        <f>IF(IFERROR('Blocks A'!AA42-'Pre-1.095 (Hard Copy)'!AB32, 0)=0, " ", ('Blocks A'!AA42-'Pre-1.095 (Hard Copy)'!AB32))</f>
        <v> </v>
      </c>
      <c r="AC32" s="1014" t="str">
        <f>IF(IFERROR('Blocks A'!AB42-'Pre-1.095 (Hard Copy)'!AC32, 0)=0, " ", ('Blocks A'!AB42-'Pre-1.095 (Hard Copy)'!AC32))</f>
        <v> </v>
      </c>
      <c r="AD32" s="1014" t="str">
        <f>IF(IFERROR('Blocks A'!AY42-'Pre-1.095 (Hard Copy)'!AD32, 0)=0, " ", ('Blocks A'!AY42-'Pre-1.095 (Hard Copy)'!AD32))</f>
        <v> </v>
      </c>
      <c r="AE32" s="1014" t="str">
        <f>IF(IFERROR('Blocks A'!AZ42-'Pre-1.095 (Hard Copy)'!AE32, 0)=0, " ", ('Blocks A'!AZ42-'Pre-1.095 (Hard Copy)'!AE32))</f>
        <v> </v>
      </c>
      <c r="AF32" s="1014" t="str">
        <f>IF(IFERROR('Blocks A'!BA42-'Pre-1.095 (Hard Copy)'!AF32, 0)=0, " ", ('Blocks A'!BA42-'Pre-1.095 (Hard Copy)'!AF32))</f>
        <v> </v>
      </c>
      <c r="AG32" s="1014" t="str">
        <f>IF(IFERROR('Blocks A'!BB42-'Pre-1.095 (Hard Copy)'!AG32, 0)=0, " ", ('Blocks A'!BB42-'Pre-1.095 (Hard Copy)'!AG32))</f>
        <v> </v>
      </c>
      <c r="AH32" s="1014" t="str">
        <f>IF(IFERROR('Blocks A'!BC42-'Pre-1.095 (Hard Copy)'!AH32, 0)=0, " ", ('Blocks A'!BC42-'Pre-1.095 (Hard Copy)'!AH32))</f>
        <v> </v>
      </c>
      <c r="AI32" s="1014" t="str">
        <f>IF(IFERROR('Blocks A'!BJ42-'Pre-1.095 (Hard Copy)'!AI32, 0)=0, " ", ('Blocks A'!BJ42-'Pre-1.095 (Hard Copy)'!AI32))</f>
        <v> </v>
      </c>
      <c r="AJ32" s="1014" t="str">
        <f>IF(IFERROR('Blocks A'!BD42-'Pre-1.095 (Hard Copy)'!AJ32, 0)=0, " ", ('Blocks A'!BD42-'Pre-1.095 (Hard Copy)'!AJ32))</f>
        <v> </v>
      </c>
      <c r="AK32" s="1014" t="str">
        <f>IF(IFERROR('Blocks A'!BE42-'Pre-1.095 (Hard Copy)'!AK32, 0)=0, " ", ('Blocks A'!BE42-'Pre-1.095 (Hard Copy)'!AK32))</f>
        <v> </v>
      </c>
      <c r="AL32" s="1014" t="str">
        <f>IF(IFERROR('Blocks A'!BF42-'Pre-1.095 (Hard Copy)'!AL32, 0)=0, " ", ('Blocks A'!BF42-'Pre-1.095 (Hard Copy)'!AL32))</f>
        <v> </v>
      </c>
      <c r="AM32" s="1014" t="str">
        <f>IF(IFERROR('Blocks A'!BG42-'Pre-1.095 (Hard Copy)'!AM32, 0)=0, " ", ('Blocks A'!BG42-'Pre-1.095 (Hard Copy)'!AM32))</f>
        <v> </v>
      </c>
      <c r="AN32" s="1014" t="str">
        <f>IF(IFERROR('Blocks A'!BH42-'Pre-1.095 (Hard Copy)'!AN32, 0)=0, " ", ('Blocks A'!BH42-'Pre-1.095 (Hard Copy)'!AN32))</f>
        <v> </v>
      </c>
      <c r="AO32" s="1014" t="str">
        <f>IF(IFERROR('Blocks A'!BI42-'Pre-1.095 (Hard Copy)'!AO32, 0)=0, " ", ('Blocks A'!BI42-'Pre-1.095 (Hard Copy)'!AO32))</f>
        <v> </v>
      </c>
      <c r="AP32" s="1014" t="str">
        <f>IF(IFERROR('Blocks A'!BK42-'Pre-1.095 (Hard Copy)'!AP32, 0)=0, " ", ('Blocks A'!BK42-'Pre-1.095 (Hard Copy)'!AP32))</f>
        <v> </v>
      </c>
      <c r="AQ32" s="1014" t="str">
        <f>IF(IFERROR('Blocks A'!BL42-'Pre-1.095 (Hard Copy)'!AQ32, 0)=0, " ", ('Blocks A'!BL42-'Pre-1.095 (Hard Copy)'!AQ32))</f>
        <v> </v>
      </c>
      <c r="AR32" s="1014" t="str">
        <f>IF(IFERROR('Blocks A'!BM42-'Pre-1.095 (Hard Copy)'!AR32, 0)=0, " ", ('Blocks A'!BM42-'Pre-1.095 (Hard Copy)'!AR32))</f>
        <v> </v>
      </c>
      <c r="AS32" s="1014" t="str">
        <f>IF(IFERROR('Blocks A'!BO42-'Pre-1.095 (Hard Copy)'!AS32, 0)=0, " ", ('Blocks A'!BO42-'Pre-1.095 (Hard Copy)'!AS32))</f>
        <v> </v>
      </c>
      <c r="AT32" s="1014" t="str">
        <f>IF(IFERROR('Blocks A'!BP42-'Pre-1.095 (Hard Copy)'!AT32, 0)=0, " ", ('Blocks A'!BP42-'Pre-1.095 (Hard Copy)'!AT32))</f>
        <v> </v>
      </c>
      <c r="AU32" s="1014" t="str">
        <f>IF(IFERROR('Blocks A'!BQ42-'Pre-1.095 (Hard Copy)'!AU32, 0)=0, " ", ('Blocks A'!BQ42-'Pre-1.095 (Hard Copy)'!AU32))</f>
        <v> </v>
      </c>
      <c r="AV32" s="1014" t="str">
        <f>IF(IFERROR('Blocks A'!BR42-'Pre-1.095 (Hard Copy)'!AV32, 0)=0, " ", ('Blocks A'!BR42-'Pre-1.095 (Hard Copy)'!AV32))</f>
        <v> </v>
      </c>
      <c r="AW32" s="1014" t="str">
        <f>IF(IFERROR('Blocks A'!BS42-'Pre-1.095 (Hard Copy)'!AW32, 0)=0, " ", ('Blocks A'!BS42-'Pre-1.095 (Hard Copy)'!AW32))</f>
        <v> </v>
      </c>
      <c r="AX32" s="1014" t="str">
        <f>IF(IFERROR('Blocks A'!BT42-'Pre-1.095 (Hard Copy)'!AX32, 0)=0, " ", ('Blocks A'!BT42-'Pre-1.095 (Hard Copy)'!AX32))</f>
        <v> </v>
      </c>
      <c r="AY32" s="1014" t="str">
        <f>IF(IFERROR('Blocks A'!BU42-'Pre-1.095 (Hard Copy)'!AY32, 0)=0, " ", ('Blocks A'!BU42-'Pre-1.095 (Hard Copy)'!AY32))</f>
        <v>+0</v>
      </c>
      <c r="AZ32" s="1014" t="str">
        <f>IF(IFERROR('Blocks A'!BW42-'Pre-1.095 (Hard Copy)'!AZ32, 0)=0, " ", ('Blocks A'!BW42-'Pre-1.095 (Hard Copy)'!AZ32))</f>
        <v> </v>
      </c>
      <c r="BA32" s="1014" t="str">
        <f>IF(IFERROR('Blocks A'!BX42-'Pre-1.095 (Hard Copy)'!BA32, 0)=0, " ", ('Blocks A'!BX42-'Pre-1.095 (Hard Copy)'!BA32))</f>
        <v>+0</v>
      </c>
      <c r="BB32" s="1014" t="str">
        <f>IF(IFERROR('Blocks A'!BY42-'Pre-1.095 (Hard Copy)'!BB32, 0)=0, " ", ('Blocks A'!BY42-'Pre-1.095 (Hard Copy)'!BB32))</f>
        <v> </v>
      </c>
      <c r="BC32" s="1015" t="str">
        <f>IF(IFERROR('Blocks A'!BZ42-'Pre-1.095 (Hard Copy)'!BC32, 0)=0, " ", ('Blocks A'!BZ42-'Pre-1.095 (Hard Copy)'!BC32))</f>
        <v>-0.0</v>
      </c>
      <c r="BD32" s="1014" t="str">
        <f>IF(IFERROR('Blocks A'!BV42-'Pre-1.095 (Hard Copy)'!BD32, 0)=0, " ", ('Blocks A'!BV42-'Pre-1.095 (Hard Copy)'!BD32))</f>
        <v> </v>
      </c>
      <c r="BE32" s="1014" t="str">
        <f>IF(IFERROR('Blocks A'!CB42-'Pre-1.095 (Hard Copy)'!BE32, 0)=0, " ", ('Blocks A'!CB42-'Pre-1.095 (Hard Copy)'!BE32))</f>
        <v>-6</v>
      </c>
      <c r="BF32" s="1014" t="str">
        <f>IF(IFERROR('Blocks A'!CC42-'Pre-1.095 (Hard Copy)'!BF32, 0)=0, " ", ('Blocks A'!CC42-'Pre-1.095 (Hard Copy)'!BF32))</f>
        <v>-933</v>
      </c>
      <c r="BG32" s="1016" t="str">
        <f>IF(IFERROR('Blocks A'!CD42-'Pre-1.095 (Hard Copy)'!BG32, 0)=0, " ", ('Blocks A'!CD42-'Pre-1.095 (Hard Copy)'!BG32))</f>
        <v>-0.0009</v>
      </c>
      <c r="BH32" s="1014" t="str">
        <f>IF(IFERROR('Blocks A'!CE42-'Pre-1.095 (Hard Copy)'!BH32, 0)=0, " ", ('Blocks A'!CE42-'Pre-1.095 (Hard Copy)'!BH32))</f>
        <v>-70</v>
      </c>
      <c r="BI32" s="1014" t="str">
        <f>IF(IFERROR('Blocks A'!CZ42-'Pre-1.095 (Hard Copy)'!BI32, 0)=0, " ", ('Blocks A'!CZ42-'Pre-1.095 (Hard Copy)'!BI32))</f>
        <v>-0</v>
      </c>
      <c r="BJ32" s="1014" t="str">
        <f>IF(IFERROR('Blocks A'!DA42-'Pre-1.095 (Hard Copy)'!BJ32, 0)=0, " ", ('Blocks A'!DA42-'Pre-1.095 (Hard Copy)'!BJ32))</f>
        <v> </v>
      </c>
      <c r="BK32" s="1014" t="str">
        <f>IF(IFERROR('Blocks A'!DB42-'Pre-1.095 (Hard Copy)'!BK32, 0)=0, " ", ('Blocks A'!DB42-'Pre-1.095 (Hard Copy)'!BK32))</f>
        <v> </v>
      </c>
      <c r="BL32" s="1014" t="str">
        <f>IF(IFERROR('Blocks A'!DC42-'Pre-1.095 (Hard Copy)'!BL32, 0)=0, " ", ('Blocks A'!DC42-'Pre-1.095 (Hard Copy)'!BL32))</f>
        <v> </v>
      </c>
      <c r="BM32" s="1014" t="str">
        <f>IF(IFERROR('Blocks A'!DD42-'Pre-1.095 (Hard Copy)'!BM32, 0)=0, " ", ('Blocks A'!DD42-'Pre-1.095 (Hard Copy)'!BM32))</f>
        <v>+1</v>
      </c>
      <c r="BN32" s="1014" t="str">
        <f>IF(IFERROR('Blocks A'!DE42-'Pre-1.095 (Hard Copy)'!BN32, 0)=0, " ", ('Blocks A'!DE42-'Pre-1.095 (Hard Copy)'!BN32))</f>
        <v> </v>
      </c>
      <c r="BO32" s="1014" t="str">
        <f>IF(IFERROR('Blocks A'!DF42-'Pre-1.095 (Hard Copy)'!BO32, 0)=0, " ", ('Blocks A'!DF42-'Pre-1.095 (Hard Copy)'!BO32))</f>
        <v>-0</v>
      </c>
      <c r="BP32" s="1014" t="str">
        <f>IF(IFERROR('Blocks A'!DG42-'Pre-1.095 (Hard Copy)'!BP32, 0)=0, " ", ('Blocks A'!DG42-'Pre-1.095 (Hard Copy)'!BP32))</f>
        <v> </v>
      </c>
      <c r="BQ32" s="1014" t="str">
        <f>IF(IFERROR('Blocks A'!DH42-'Pre-1.095 (Hard Copy)'!BQ32, 0)=0, " ", ('Blocks A'!DH42-'Pre-1.095 (Hard Copy)'!BQ32))</f>
        <v> </v>
      </c>
      <c r="BR32" s="1014" t="str">
        <f>IF(IFERROR('Blocks A'!DI42-'Pre-1.095 (Hard Copy)'!BR32, 0)=0, " ", ('Blocks A'!DI42-'Pre-1.095 (Hard Copy)'!BR32))</f>
        <v> </v>
      </c>
      <c r="BS32" s="1014" t="str">
        <f>IF(IFERROR('Blocks A'!DJ42-'Pre-1.095 (Hard Copy)'!BS32, 0)=0, " ", ('Blocks A'!DJ42-'Pre-1.095 (Hard Copy)'!BS32))</f>
        <v>-1</v>
      </c>
      <c r="BT32" s="1014" t="str">
        <f>IF(IFERROR('Blocks A'!DK42-'Pre-1.095 (Hard Copy)'!BT32, 0)=0, " ", ('Blocks A'!DK42-'Pre-1.095 (Hard Copy)'!BT32))</f>
        <v> </v>
      </c>
      <c r="BU32" s="1014" t="str">
        <f>IF(IFERROR('Blocks A'!DL42-'Pre-1.095 (Hard Copy)'!BU32, 0)=0, " ", ('Blocks A'!DL42-'Pre-1.095 (Hard Copy)'!BU32))</f>
        <v> </v>
      </c>
      <c r="BV32" s="1014" t="str">
        <f>IF(IFERROR('Blocks A'!DM42-'Pre-1.095 (Hard Copy)'!BV32, 0)=0, " ", ('Blocks A'!DM42-'Pre-1.095 (Hard Copy)'!BV32))</f>
        <v> </v>
      </c>
      <c r="BW32" s="1014" t="str">
        <f>IF(IFERROR('Blocks A'!DN42-'Pre-1.095 (Hard Copy)'!BW32, 0)=0, " ", ('Blocks A'!DN42-'Pre-1.095 (Hard Copy)'!BW32))</f>
        <v>+2</v>
      </c>
      <c r="BX32" s="1014" t="str">
        <f>IF(IFERROR('Blocks A'!DO42-'Pre-1.095 (Hard Copy)'!BX32, 0)=0, " ", ('Blocks A'!DO42-'Pre-1.095 (Hard Copy)'!BX32))</f>
        <v> </v>
      </c>
      <c r="BY32" s="1014" t="str">
        <f>IF(IFERROR('Blocks A'!DP42-'Pre-1.095 (Hard Copy)'!BY32, 0)=0, " ", ('Blocks A'!DP42-'Pre-1.095 (Hard Copy)'!BY32))</f>
        <v>-25</v>
      </c>
      <c r="BZ32" s="1014" t="str">
        <f>IF(IFERROR('Blocks A'!DQ42-'Pre-1.095 (Hard Copy)'!BZ32, 0)=0, " ", ('Blocks A'!DQ42-'Pre-1.095 (Hard Copy)'!BZ32))</f>
        <v> </v>
      </c>
      <c r="CA32" s="1014" t="str">
        <f>IF(IFERROR('Blocks A'!DR42-'Pre-1.095 (Hard Copy)'!CA32, 0)=0, " ", ('Blocks A'!DR42-'Pre-1.095 (Hard Copy)'!CA32))</f>
        <v> </v>
      </c>
      <c r="CB32" s="1014" t="str">
        <f>IF(IFERROR('Blocks A'!DS42-'Pre-1.095 (Hard Copy)'!CB32, 0)=0, " ", ('Blocks A'!DS42-'Pre-1.095 (Hard Copy)'!CB32))</f>
        <v> </v>
      </c>
      <c r="CC32" s="1014" t="str">
        <f>IF(IFERROR('Blocks A'!DT42-'Pre-1.095 (Hard Copy)'!CC32, 0)=0, " ", ('Blocks A'!DT42-'Pre-1.095 (Hard Copy)'!CC32))</f>
        <v>+0</v>
      </c>
      <c r="CD32" s="1014" t="str">
        <f>IF(IFERROR('Blocks A'!DU42-'Pre-1.095 (Hard Copy)'!CD32, 0)=0, " ", ('Blocks A'!DU42-'Pre-1.095 (Hard Copy)'!CD32))</f>
        <v>-24</v>
      </c>
      <c r="CE32" s="1014" t="str">
        <f>IF(IFERROR('Blocks A'!DX42-'Pre-1.095 (Hard Copy)'!CE32, 0)=0, " ", ('Blocks A'!DX42-'Pre-1.095 (Hard Copy)'!CE32))</f>
        <v>-7</v>
      </c>
      <c r="CF32" s="1014" t="str">
        <f>IF(IFERROR('Blocks A'!DY42-'Pre-1.095 (Hard Copy)'!CF32, 0)=0, " ", ('Blocks A'!DY42-'Pre-1.095 (Hard Copy)'!CF32))</f>
        <v>-1,085</v>
      </c>
      <c r="CG32" s="1016" t="str">
        <f>IF(IFERROR('Blocks A'!DZ42-'Pre-1.095 (Hard Copy)'!CG32, 0)=0, " ", ('Blocks A'!DZ42-'Pre-1.095 (Hard Copy)'!CG32))</f>
        <v>-0.0011</v>
      </c>
      <c r="CH32" s="1015" t="str">
        <f>IF(IFERROR('Blocks A'!DV42-'Pre-1.095 (Hard Copy)'!CH32, 0)=0, " ", ('Blocks A'!DV42-'Pre-1.095 (Hard Copy)'!CH32))</f>
        <v>+0.3</v>
      </c>
      <c r="CI32" s="1015" t="str">
        <f>IF(IFERROR('Blocks A'!DW42-'Pre-1.095 (Hard Copy)'!CI32, 0)=0, " ", ('Blocks A'!DW42-'Pre-1.095 (Hard Copy)'!CI32))</f>
        <v>-8.9</v>
      </c>
      <c r="CJ32" s="1014" t="str">
        <f>IF(IFERROR('Blocks A'!EA42-'Pre-1.095 (Hard Copy)'!CJ32, 0)=0, " ", ('Blocks A'!EA42-'Pre-1.095 (Hard Copy)'!CJ32))</f>
        <v>-13</v>
      </c>
      <c r="CK32" s="1017" t="str">
        <f>IF(IFERROR('Blocks A'!EB42-'Pre-1.095 (Hard Copy)'!CK32, 0)=0, " ", ('Blocks A'!EB42-'Pre-1.095 (Hard Copy)'!CK32))</f>
        <v>-0.22</v>
      </c>
      <c r="CL32" s="1017" t="str">
        <f>IF(IFERROR('Blocks A'!EC42-'Pre-1.095 (Hard Copy)'!CL32, 0)=0, " ", ('Blocks A'!EC42-'Pre-1.095 (Hard Copy)'!CL32))</f>
        <v>-0.00</v>
      </c>
      <c r="CM32" s="1017" t="str">
        <f>IF(IFERROR('Blocks A'!EH42-'Pre-1.095 (Hard Copy)'!CM32, 0)=0, " ", ('Blocks A'!EH42-'Pre-1.095 (Hard Copy)'!CM32))</f>
        <v>-0.00</v>
      </c>
      <c r="CN32" s="1014" t="str">
        <f>IF(IFERROR('Blocks A'!ED42-'Pre-1.095 (Hard Copy)'!CN32, 0)=0, " ", ('Blocks A'!ED42-'Pre-1.095 (Hard Copy)'!CN32))</f>
        <v>-2,019</v>
      </c>
      <c r="CO32" s="1017" t="str">
        <f>IF(IFERROR('Blocks A'!EE42-'Pre-1.095 (Hard Copy)'!CO32, 0)=0, " ", ('Blocks A'!EE42-'Pre-1.095 (Hard Copy)'!CO32))</f>
        <v>-2.02</v>
      </c>
      <c r="CP32" s="1017" t="str">
        <f>IF(IFERROR('Blocks A'!EF42-'Pre-1.095 (Hard Copy)'!CP32, 0)=0, " ", ('Blocks A'!EF42-'Pre-1.095 (Hard Copy)'!CP32))</f>
        <v>-0.00</v>
      </c>
      <c r="CQ32" s="1016" t="str">
        <f>IF(IFERROR('Blocks A'!EG42-'Pre-1.095 (Hard Copy)'!CQ32, 0)=0, " ", ('Blocks A'!EG42-'Pre-1.095 (Hard Copy)'!CQ32))</f>
        <v>-0.0020</v>
      </c>
      <c r="CR32" s="1018">
        <v>188.0</v>
      </c>
    </row>
    <row r="33">
      <c r="B33" s="1013" t="s">
        <v>935</v>
      </c>
      <c r="C33" s="969" t="s">
        <v>885</v>
      </c>
      <c r="D33" s="969">
        <v>1.0</v>
      </c>
      <c r="E33" s="969">
        <v>1.0</v>
      </c>
      <c r="F33" s="969">
        <v>1.0</v>
      </c>
      <c r="G33" s="1014" t="str">
        <f>IF(IFERROR('Blocks A'!G43-'Pre-1.095 (Hard Copy)'!G33, 0)=0, " ", ('Blocks A'!G43-'Pre-1.095 (Hard Copy)'!G33))</f>
        <v> </v>
      </c>
      <c r="H33" s="1014" t="str">
        <f>IF(IFERROR('Blocks A'!H43-'Pre-1.095 (Hard Copy)'!H33, 0)=0, " ", ('Blocks A'!H43-'Pre-1.095 (Hard Copy)'!H33))</f>
        <v> </v>
      </c>
      <c r="I33" s="1014" t="str">
        <f>IF(IFERROR('Blocks A'!I43-'Pre-1.095 (Hard Copy)'!I33, 0)=0, " ", ('Blocks A'!I43-'Pre-1.095 (Hard Copy)'!I33))</f>
        <v> </v>
      </c>
      <c r="J33" s="1014" t="str">
        <f>IF(IFERROR('Blocks A'!J43-'Pre-1.095 (Hard Copy)'!J33, 0)=0, " ", ('Blocks A'!J43-'Pre-1.095 (Hard Copy)'!J33))</f>
        <v> </v>
      </c>
      <c r="K33" s="1014" t="str">
        <f>IF(IFERROR('Blocks A'!K43-'Pre-1.095 (Hard Copy)'!K33, 0)=0, " ", ('Blocks A'!K43-'Pre-1.095 (Hard Copy)'!K33))</f>
        <v> </v>
      </c>
      <c r="L33" s="1014" t="str">
        <f>IF(IFERROR('Blocks A'!L43-'Pre-1.095 (Hard Copy)'!L33, 0)=0, " ", ('Blocks A'!L43-'Pre-1.095 (Hard Copy)'!L33))</f>
        <v> </v>
      </c>
      <c r="M33" s="1014" t="str">
        <f>IF(IFERROR('Blocks A'!N43-'Pre-1.095 (Hard Copy)'!M33, 0)=0, " ", ('Blocks A'!N43-'Pre-1.095 (Hard Copy)'!M33))</f>
        <v> </v>
      </c>
      <c r="N33" s="1014" t="str">
        <f>IF(IFERROR('Blocks A'!O43-'Pre-1.095 (Hard Copy)'!N33, 0)=0, " ", ('Blocks A'!O43-'Pre-1.095 (Hard Copy)'!N33))</f>
        <v> </v>
      </c>
      <c r="O33" s="1014" t="str">
        <f>IF(IFERROR('Blocks A'!P43-'Pre-1.095 (Hard Copy)'!O33, 0)=0, " ", ('Blocks A'!P43-'Pre-1.095 (Hard Copy)'!O33))</f>
        <v> </v>
      </c>
      <c r="P33" s="1014" t="str">
        <f>IF(IFERROR('Blocks A'!Q43-'Pre-1.095 (Hard Copy)'!P33, 0)=0, " ", ('Blocks A'!Q43-'Pre-1.095 (Hard Copy)'!P33))</f>
        <v> </v>
      </c>
      <c r="Q33" s="1014" t="str">
        <f>IF(IFERROR('Blocks A'!R43-'Pre-1.095 (Hard Copy)'!Q33, 0)=0, " ", ('Blocks A'!R43-'Pre-1.095 (Hard Copy)'!Q33))</f>
        <v> </v>
      </c>
      <c r="R33" s="1014" t="str">
        <f>IF(IFERROR('Blocks A'!S43-'Pre-1.095 (Hard Copy)'!R33, 0)=0, " ", ('Blocks A'!S43-'Pre-1.095 (Hard Copy)'!R33))</f>
        <v> </v>
      </c>
      <c r="S33" s="1014" t="str">
        <f>IF(IFERROR('Blocks A'!T43-'Pre-1.095 (Hard Copy)'!S33, 0)=0, " ", ('Blocks A'!T43-'Pre-1.095 (Hard Copy)'!S33))</f>
        <v> </v>
      </c>
      <c r="T33" s="1014" t="str">
        <f>IF(IFERROR('Blocks A'!M43-'Pre-1.095 (Hard Copy)'!T33, 0)=0, " ", ('Blocks A'!M43-'Pre-1.095 (Hard Copy)'!T33))</f>
        <v> </v>
      </c>
      <c r="U33" s="1014" t="str">
        <f>IF(IFERROR('Blocks A'!U43-'Pre-1.095 (Hard Copy)'!U33, 0)=0, " ", ('Blocks A'!U43-'Pre-1.095 (Hard Copy)'!U33))</f>
        <v> </v>
      </c>
      <c r="V33" s="1014" t="str">
        <f>IF(IFERROR('Blocks A'!V43-'Pre-1.095 (Hard Copy)'!V33, 0)=0, " ", ('Blocks A'!V43-'Pre-1.095 (Hard Copy)'!V33))</f>
        <v> </v>
      </c>
      <c r="W33" s="1014" t="str">
        <f>IF(IFERROR('Blocks A'!W43-'Pre-1.095 (Hard Copy)'!W33, 0)=0, " ", ('Blocks A'!W43-'Pre-1.095 (Hard Copy)'!W33))</f>
        <v> </v>
      </c>
      <c r="X33" s="1014" t="str">
        <f>IF(IFERROR('Blocks A'!X43-'Pre-1.095 (Hard Copy)'!X33, 0)=0, " ", ('Blocks A'!X43-'Pre-1.095 (Hard Copy)'!X33))</f>
        <v> </v>
      </c>
      <c r="Y33" s="1014" t="str">
        <f>IF(IFERROR('Blocks A'!AC43-'Pre-1.095 (Hard Copy)'!Y33, 0)=0, " ", ('Blocks A'!AC43-'Pre-1.095 (Hard Copy)'!Y33))</f>
        <v> </v>
      </c>
      <c r="Z33" s="1014" t="str">
        <f>IF(IFERROR('Blocks A'!Y43-'Pre-1.095 (Hard Copy)'!Z33, 0)=0, " ", ('Blocks A'!Y43-'Pre-1.095 (Hard Copy)'!Z33))</f>
        <v> </v>
      </c>
      <c r="AA33" s="1014" t="str">
        <f>IF(IFERROR('Blocks A'!Z43-'Pre-1.095 (Hard Copy)'!AA33, 0)=0, " ", ('Blocks A'!Z43-'Pre-1.095 (Hard Copy)'!AA33))</f>
        <v> </v>
      </c>
      <c r="AB33" s="1014" t="str">
        <f>IF(IFERROR('Blocks A'!AA43-'Pre-1.095 (Hard Copy)'!AB33, 0)=0, " ", ('Blocks A'!AA43-'Pre-1.095 (Hard Copy)'!AB33))</f>
        <v> </v>
      </c>
      <c r="AC33" s="1014" t="str">
        <f>IF(IFERROR('Blocks A'!AB43-'Pre-1.095 (Hard Copy)'!AC33, 0)=0, " ", ('Blocks A'!AB43-'Pre-1.095 (Hard Copy)'!AC33))</f>
        <v> </v>
      </c>
      <c r="AD33" s="1014" t="str">
        <f>IF(IFERROR('Blocks A'!AY43-'Pre-1.095 (Hard Copy)'!AD33, 0)=0, " ", ('Blocks A'!AY43-'Pre-1.095 (Hard Copy)'!AD33))</f>
        <v> </v>
      </c>
      <c r="AE33" s="1014" t="str">
        <f>IF(IFERROR('Blocks A'!AZ43-'Pre-1.095 (Hard Copy)'!AE33, 0)=0, " ", ('Blocks A'!AZ43-'Pre-1.095 (Hard Copy)'!AE33))</f>
        <v> </v>
      </c>
      <c r="AF33" s="1014" t="str">
        <f>IF(IFERROR('Blocks A'!BA43-'Pre-1.095 (Hard Copy)'!AF33, 0)=0, " ", ('Blocks A'!BA43-'Pre-1.095 (Hard Copy)'!AF33))</f>
        <v> </v>
      </c>
      <c r="AG33" s="1014" t="str">
        <f>IF(IFERROR('Blocks A'!BB43-'Pre-1.095 (Hard Copy)'!AG33, 0)=0, " ", ('Blocks A'!BB43-'Pre-1.095 (Hard Copy)'!AG33))</f>
        <v> </v>
      </c>
      <c r="AH33" s="1014" t="str">
        <f>IF(IFERROR('Blocks A'!BC43-'Pre-1.095 (Hard Copy)'!AH33, 0)=0, " ", ('Blocks A'!BC43-'Pre-1.095 (Hard Copy)'!AH33))</f>
        <v> </v>
      </c>
      <c r="AI33" s="1014" t="str">
        <f>IF(IFERROR('Blocks A'!BJ43-'Pre-1.095 (Hard Copy)'!AI33, 0)=0, " ", ('Blocks A'!BJ43-'Pre-1.095 (Hard Copy)'!AI33))</f>
        <v> </v>
      </c>
      <c r="AJ33" s="1014" t="str">
        <f>IF(IFERROR('Blocks A'!BD43-'Pre-1.095 (Hard Copy)'!AJ33, 0)=0, " ", ('Blocks A'!BD43-'Pre-1.095 (Hard Copy)'!AJ33))</f>
        <v> </v>
      </c>
      <c r="AK33" s="1014" t="str">
        <f>IF(IFERROR('Blocks A'!BE43-'Pre-1.095 (Hard Copy)'!AK33, 0)=0, " ", ('Blocks A'!BE43-'Pre-1.095 (Hard Copy)'!AK33))</f>
        <v> </v>
      </c>
      <c r="AL33" s="1014" t="str">
        <f>IF(IFERROR('Blocks A'!BF43-'Pre-1.095 (Hard Copy)'!AL33, 0)=0, " ", ('Blocks A'!BF43-'Pre-1.095 (Hard Copy)'!AL33))</f>
        <v> </v>
      </c>
      <c r="AM33" s="1014" t="str">
        <f>IF(IFERROR('Blocks A'!BG43-'Pre-1.095 (Hard Copy)'!AM33, 0)=0, " ", ('Blocks A'!BG43-'Pre-1.095 (Hard Copy)'!AM33))</f>
        <v> </v>
      </c>
      <c r="AN33" s="1014" t="str">
        <f>IF(IFERROR('Blocks A'!BH43-'Pre-1.095 (Hard Copy)'!AN33, 0)=0, " ", ('Blocks A'!BH43-'Pre-1.095 (Hard Copy)'!AN33))</f>
        <v> </v>
      </c>
      <c r="AO33" s="1014" t="str">
        <f>IF(IFERROR('Blocks A'!BI43-'Pre-1.095 (Hard Copy)'!AO33, 0)=0, " ", ('Blocks A'!BI43-'Pre-1.095 (Hard Copy)'!AO33))</f>
        <v> </v>
      </c>
      <c r="AP33" s="1014" t="str">
        <f>IF(IFERROR('Blocks A'!BK43-'Pre-1.095 (Hard Copy)'!AP33, 0)=0, " ", ('Blocks A'!BK43-'Pre-1.095 (Hard Copy)'!AP33))</f>
        <v> </v>
      </c>
      <c r="AQ33" s="1014" t="str">
        <f>IF(IFERROR('Blocks A'!BL43-'Pre-1.095 (Hard Copy)'!AQ33, 0)=0, " ", ('Blocks A'!BL43-'Pre-1.095 (Hard Copy)'!AQ33))</f>
        <v> </v>
      </c>
      <c r="AR33" s="1014" t="str">
        <f>IF(IFERROR('Blocks A'!BM43-'Pre-1.095 (Hard Copy)'!AR33, 0)=0, " ", ('Blocks A'!BM43-'Pre-1.095 (Hard Copy)'!AR33))</f>
        <v> </v>
      </c>
      <c r="AS33" s="1014" t="str">
        <f>IF(IFERROR('Blocks A'!BO43-'Pre-1.095 (Hard Copy)'!AS33, 0)=0, " ", ('Blocks A'!BO43-'Pre-1.095 (Hard Copy)'!AS33))</f>
        <v> </v>
      </c>
      <c r="AT33" s="1014" t="str">
        <f>IF(IFERROR('Blocks A'!BP43-'Pre-1.095 (Hard Copy)'!AT33, 0)=0, " ", ('Blocks A'!BP43-'Pre-1.095 (Hard Copy)'!AT33))</f>
        <v> </v>
      </c>
      <c r="AU33" s="1014" t="str">
        <f>IF(IFERROR('Blocks A'!BQ43-'Pre-1.095 (Hard Copy)'!AU33, 0)=0, " ", ('Blocks A'!BQ43-'Pre-1.095 (Hard Copy)'!AU33))</f>
        <v> </v>
      </c>
      <c r="AV33" s="1014" t="str">
        <f>IF(IFERROR('Blocks A'!BR43-'Pre-1.095 (Hard Copy)'!AV33, 0)=0, " ", ('Blocks A'!BR43-'Pre-1.095 (Hard Copy)'!AV33))</f>
        <v> </v>
      </c>
      <c r="AW33" s="1014" t="str">
        <f>IF(IFERROR('Blocks A'!BS43-'Pre-1.095 (Hard Copy)'!AW33, 0)=0, " ", ('Blocks A'!BS43-'Pre-1.095 (Hard Copy)'!AW33))</f>
        <v> </v>
      </c>
      <c r="AX33" s="1014" t="str">
        <f>IF(IFERROR('Blocks A'!BT43-'Pre-1.095 (Hard Copy)'!AX33, 0)=0, " ", ('Blocks A'!BT43-'Pre-1.095 (Hard Copy)'!AX33))</f>
        <v> </v>
      </c>
      <c r="AY33" s="1014" t="str">
        <f>IF(IFERROR('Blocks A'!BU43-'Pre-1.095 (Hard Copy)'!AY33, 0)=0, " ", ('Blocks A'!BU43-'Pre-1.095 (Hard Copy)'!AY33))</f>
        <v> </v>
      </c>
      <c r="AZ33" s="1014" t="str">
        <f>IF(IFERROR('Blocks A'!BW43-'Pre-1.095 (Hard Copy)'!AZ33, 0)=0, " ", ('Blocks A'!BW43-'Pre-1.095 (Hard Copy)'!AZ33))</f>
        <v> </v>
      </c>
      <c r="BA33" s="1014" t="str">
        <f>IF(IFERROR('Blocks A'!BX43-'Pre-1.095 (Hard Copy)'!BA33, 0)=0, " ", ('Blocks A'!BX43-'Pre-1.095 (Hard Copy)'!BA33))</f>
        <v>-0</v>
      </c>
      <c r="BB33" s="1014" t="str">
        <f>IF(IFERROR('Blocks A'!BY43-'Pre-1.095 (Hard Copy)'!BB33, 0)=0, " ", ('Blocks A'!BY43-'Pre-1.095 (Hard Copy)'!BB33))</f>
        <v> </v>
      </c>
      <c r="BC33" s="1015" t="str">
        <f>IF(IFERROR('Blocks A'!BZ43-'Pre-1.095 (Hard Copy)'!BC33, 0)=0, " ", ('Blocks A'!BZ43-'Pre-1.095 (Hard Copy)'!BC33))</f>
        <v>+0.0</v>
      </c>
      <c r="BD33" s="1014" t="str">
        <f>IF(IFERROR('Blocks A'!BV43-'Pre-1.095 (Hard Copy)'!BD33, 0)=0, " ", ('Blocks A'!BV43-'Pre-1.095 (Hard Copy)'!BD33))</f>
        <v> </v>
      </c>
      <c r="BE33" s="1014" t="str">
        <f>IF(IFERROR('Blocks A'!CB43-'Pre-1.095 (Hard Copy)'!BE33, 0)=0, " ", ('Blocks A'!CB43-'Pre-1.095 (Hard Copy)'!BE33))</f>
        <v>-6</v>
      </c>
      <c r="BF33" s="1014" t="str">
        <f>IF(IFERROR('Blocks A'!CC43-'Pre-1.095 (Hard Copy)'!BF33, 0)=0, " ", ('Blocks A'!CC43-'Pre-1.095 (Hard Copy)'!BF33))</f>
        <v>-933</v>
      </c>
      <c r="BG33" s="1016" t="str">
        <f>IF(IFERROR('Blocks A'!CD43-'Pre-1.095 (Hard Copy)'!BG33, 0)=0, " ", ('Blocks A'!CD43-'Pre-1.095 (Hard Copy)'!BG33))</f>
        <v>-0.0009</v>
      </c>
      <c r="BH33" s="1014" t="str">
        <f>IF(IFERROR('Blocks A'!CE43-'Pre-1.095 (Hard Copy)'!BH33, 0)=0, " ", ('Blocks A'!CE43-'Pre-1.095 (Hard Copy)'!BH33))</f>
        <v>-70</v>
      </c>
      <c r="BI33" s="1014" t="str">
        <f>IF(IFERROR('Blocks A'!CZ43-'Pre-1.095 (Hard Copy)'!BI33, 0)=0, " ", ('Blocks A'!CZ43-'Pre-1.095 (Hard Copy)'!BI33))</f>
        <v>+1</v>
      </c>
      <c r="BJ33" s="1014" t="str">
        <f>IF(IFERROR('Blocks A'!DA43-'Pre-1.095 (Hard Copy)'!BJ33, 0)=0, " ", ('Blocks A'!DA43-'Pre-1.095 (Hard Copy)'!BJ33))</f>
        <v> </v>
      </c>
      <c r="BK33" s="1014" t="str">
        <f>IF(IFERROR('Blocks A'!DB43-'Pre-1.095 (Hard Copy)'!BK33, 0)=0, " ", ('Blocks A'!DB43-'Pre-1.095 (Hard Copy)'!BK33))</f>
        <v> </v>
      </c>
      <c r="BL33" s="1014" t="str">
        <f>IF(IFERROR('Blocks A'!DC43-'Pre-1.095 (Hard Copy)'!BL33, 0)=0, " ", ('Blocks A'!DC43-'Pre-1.095 (Hard Copy)'!BL33))</f>
        <v> </v>
      </c>
      <c r="BM33" s="1014" t="str">
        <f>IF(IFERROR('Blocks A'!DD43-'Pre-1.095 (Hard Copy)'!BM33, 0)=0, " ", ('Blocks A'!DD43-'Pre-1.095 (Hard Copy)'!BM33))</f>
        <v>+1</v>
      </c>
      <c r="BN33" s="1014" t="str">
        <f>IF(IFERROR('Blocks A'!DE43-'Pre-1.095 (Hard Copy)'!BN33, 0)=0, " ", ('Blocks A'!DE43-'Pre-1.095 (Hard Copy)'!BN33))</f>
        <v> </v>
      </c>
      <c r="BO33" s="1014" t="str">
        <f>IF(IFERROR('Blocks A'!DF43-'Pre-1.095 (Hard Copy)'!BO33, 0)=0, " ", ('Blocks A'!DF43-'Pre-1.095 (Hard Copy)'!BO33))</f>
        <v>-0</v>
      </c>
      <c r="BP33" s="1014" t="str">
        <f>IF(IFERROR('Blocks A'!DG43-'Pre-1.095 (Hard Copy)'!BP33, 0)=0, " ", ('Blocks A'!DG43-'Pre-1.095 (Hard Copy)'!BP33))</f>
        <v> </v>
      </c>
      <c r="BQ33" s="1014" t="str">
        <f>IF(IFERROR('Blocks A'!DH43-'Pre-1.095 (Hard Copy)'!BQ33, 0)=0, " ", ('Blocks A'!DH43-'Pre-1.095 (Hard Copy)'!BQ33))</f>
        <v> </v>
      </c>
      <c r="BR33" s="1014" t="str">
        <f>IF(IFERROR('Blocks A'!DI43-'Pre-1.095 (Hard Copy)'!BR33, 0)=0, " ", ('Blocks A'!DI43-'Pre-1.095 (Hard Copy)'!BR33))</f>
        <v> </v>
      </c>
      <c r="BS33" s="1014" t="str">
        <f>IF(IFERROR('Blocks A'!DJ43-'Pre-1.095 (Hard Copy)'!BS33, 0)=0, " ", ('Blocks A'!DJ43-'Pre-1.095 (Hard Copy)'!BS33))</f>
        <v>+2</v>
      </c>
      <c r="BT33" s="1014" t="str">
        <f>IF(IFERROR('Blocks A'!DK43-'Pre-1.095 (Hard Copy)'!BT33, 0)=0, " ", ('Blocks A'!DK43-'Pre-1.095 (Hard Copy)'!BT33))</f>
        <v> </v>
      </c>
      <c r="BU33" s="1014" t="str">
        <f>IF(IFERROR('Blocks A'!DL43-'Pre-1.095 (Hard Copy)'!BU33, 0)=0, " ", ('Blocks A'!DL43-'Pre-1.095 (Hard Copy)'!BU33))</f>
        <v> </v>
      </c>
      <c r="BV33" s="1014" t="str">
        <f>IF(IFERROR('Blocks A'!DM43-'Pre-1.095 (Hard Copy)'!BV33, 0)=0, " ", ('Blocks A'!DM43-'Pre-1.095 (Hard Copy)'!BV33))</f>
        <v> </v>
      </c>
      <c r="BW33" s="1014" t="str">
        <f>IF(IFERROR('Blocks A'!DN43-'Pre-1.095 (Hard Copy)'!BW33, 0)=0, " ", ('Blocks A'!DN43-'Pre-1.095 (Hard Copy)'!BW33))</f>
        <v>+1</v>
      </c>
      <c r="BX33" s="1014" t="str">
        <f>IF(IFERROR('Blocks A'!DO43-'Pre-1.095 (Hard Copy)'!BX33, 0)=0, " ", ('Blocks A'!DO43-'Pre-1.095 (Hard Copy)'!BX33))</f>
        <v> </v>
      </c>
      <c r="BY33" s="1014" t="str">
        <f>IF(IFERROR('Blocks A'!DP43-'Pre-1.095 (Hard Copy)'!BY33, 0)=0, " ", ('Blocks A'!DP43-'Pre-1.095 (Hard Copy)'!BY33))</f>
        <v>-13</v>
      </c>
      <c r="BZ33" s="1014" t="str">
        <f>IF(IFERROR('Blocks A'!DQ43-'Pre-1.095 (Hard Copy)'!BZ33, 0)=0, " ", ('Blocks A'!DQ43-'Pre-1.095 (Hard Copy)'!BZ33))</f>
        <v> </v>
      </c>
      <c r="CA33" s="1014" t="str">
        <f>IF(IFERROR('Blocks A'!DR43-'Pre-1.095 (Hard Copy)'!CA33, 0)=0, " ", ('Blocks A'!DR43-'Pre-1.095 (Hard Copy)'!CA33))</f>
        <v> </v>
      </c>
      <c r="CB33" s="1014" t="str">
        <f>IF(IFERROR('Blocks A'!DS43-'Pre-1.095 (Hard Copy)'!CB33, 0)=0, " ", ('Blocks A'!DS43-'Pre-1.095 (Hard Copy)'!CB33))</f>
        <v> </v>
      </c>
      <c r="CC33" s="1014" t="str">
        <f>IF(IFERROR('Blocks A'!DT43-'Pre-1.095 (Hard Copy)'!CC33, 0)=0, " ", ('Blocks A'!DT43-'Pre-1.095 (Hard Copy)'!CC33))</f>
        <v>+2</v>
      </c>
      <c r="CD33" s="1014" t="str">
        <f>IF(IFERROR('Blocks A'!DU43-'Pre-1.095 (Hard Copy)'!CD33, 0)=0, " ", ('Blocks A'!DU43-'Pre-1.095 (Hard Copy)'!CD33))</f>
        <v>-9</v>
      </c>
      <c r="CE33" s="1014" t="str">
        <f>IF(IFERROR('Blocks A'!DX43-'Pre-1.095 (Hard Copy)'!CE33, 0)=0, " ", ('Blocks A'!DX43-'Pre-1.095 (Hard Copy)'!CE33))</f>
        <v>-3</v>
      </c>
      <c r="CF33" s="1014" t="str">
        <f>IF(IFERROR('Blocks A'!DY43-'Pre-1.095 (Hard Copy)'!CF33, 0)=0, " ", ('Blocks A'!DY43-'Pre-1.095 (Hard Copy)'!CF33))</f>
        <v>-495</v>
      </c>
      <c r="CG33" s="1016" t="str">
        <f>IF(IFERROR('Blocks A'!DZ43-'Pre-1.095 (Hard Copy)'!CG33, 0)=0, " ", ('Blocks A'!DZ43-'Pre-1.095 (Hard Copy)'!CG33))</f>
        <v>-0.0005</v>
      </c>
      <c r="CH33" s="1015" t="str">
        <f>IF(IFERROR('Blocks A'!DV43-'Pre-1.095 (Hard Copy)'!CH33, 0)=0, " ", ('Blocks A'!DV43-'Pre-1.095 (Hard Copy)'!CH33))</f>
        <v>+0.5</v>
      </c>
      <c r="CI33" s="1015" t="str">
        <f>IF(IFERROR('Blocks A'!DW43-'Pre-1.095 (Hard Copy)'!CI33, 0)=0, " ", ('Blocks A'!DW43-'Pre-1.095 (Hard Copy)'!CI33))</f>
        <v>-3.3</v>
      </c>
      <c r="CJ33" s="1014" t="str">
        <f>IF(IFERROR('Blocks A'!EA43-'Pre-1.095 (Hard Copy)'!CJ33, 0)=0, " ", ('Blocks A'!EA43-'Pre-1.095 (Hard Copy)'!CJ33))</f>
        <v>-9</v>
      </c>
      <c r="CK33" s="1017" t="str">
        <f>IF(IFERROR('Blocks A'!EB43-'Pre-1.095 (Hard Copy)'!CK33, 0)=0, " ", ('Blocks A'!EB43-'Pre-1.095 (Hard Copy)'!CK33))</f>
        <v>-0.15</v>
      </c>
      <c r="CL33" s="1017" t="str">
        <f>IF(IFERROR('Blocks A'!EC43-'Pre-1.095 (Hard Copy)'!CL33, 0)=0, " ", ('Blocks A'!EC43-'Pre-1.095 (Hard Copy)'!CL33))</f>
        <v>-0.00</v>
      </c>
      <c r="CM33" s="1017" t="str">
        <f>IF(IFERROR('Blocks A'!EH43-'Pre-1.095 (Hard Copy)'!CM33, 0)=0, " ", ('Blocks A'!EH43-'Pre-1.095 (Hard Copy)'!CM33))</f>
        <v>-0.00</v>
      </c>
      <c r="CN33" s="1014" t="str">
        <f>IF(IFERROR('Blocks A'!ED43-'Pre-1.095 (Hard Copy)'!CN33, 0)=0, " ", ('Blocks A'!ED43-'Pre-1.095 (Hard Copy)'!CN33))</f>
        <v>-1,428</v>
      </c>
      <c r="CO33" s="1017" t="str">
        <f>IF(IFERROR('Blocks A'!EE43-'Pre-1.095 (Hard Copy)'!CO33, 0)=0, " ", ('Blocks A'!EE43-'Pre-1.095 (Hard Copy)'!CO33))</f>
        <v>-1.43</v>
      </c>
      <c r="CP33" s="1017" t="str">
        <f>IF(IFERROR('Blocks A'!EF43-'Pre-1.095 (Hard Copy)'!CP33, 0)=0, " ", ('Blocks A'!EF43-'Pre-1.095 (Hard Copy)'!CP33))</f>
        <v>-0.00</v>
      </c>
      <c r="CQ33" s="1016" t="str">
        <f>IF(IFERROR('Blocks A'!EG43-'Pre-1.095 (Hard Copy)'!CQ33, 0)=0, " ", ('Blocks A'!EG43-'Pre-1.095 (Hard Copy)'!CQ33))</f>
        <v>-0.0014</v>
      </c>
      <c r="CR33" s="1018" t="s">
        <v>12</v>
      </c>
    </row>
    <row r="34">
      <c r="A34" s="988" t="s">
        <v>936</v>
      </c>
      <c r="B34" s="1013" t="s">
        <v>937</v>
      </c>
      <c r="C34" s="969" t="s">
        <v>886</v>
      </c>
      <c r="D34" s="969">
        <v>2.0</v>
      </c>
      <c r="E34" s="969">
        <v>4.0</v>
      </c>
      <c r="F34" s="969">
        <v>2.0</v>
      </c>
      <c r="G34" s="1014" t="str">
        <f>IF(IFERROR('Blocks A'!G44-'Pre-1.095 (Hard Copy)'!G34, 0)=0, " ", ('Blocks A'!G44-'Pre-1.095 (Hard Copy)'!G34))</f>
        <v> </v>
      </c>
      <c r="H34" s="1014" t="str">
        <f>IF(IFERROR('Blocks A'!H44-'Pre-1.095 (Hard Copy)'!H34, 0)=0, " ", ('Blocks A'!H44-'Pre-1.095 (Hard Copy)'!H34))</f>
        <v> </v>
      </c>
      <c r="I34" s="1014" t="str">
        <f>IF(IFERROR('Blocks A'!I44-'Pre-1.095 (Hard Copy)'!I34, 0)=0, " ", ('Blocks A'!I44-'Pre-1.095 (Hard Copy)'!I34))</f>
        <v> </v>
      </c>
      <c r="J34" s="1014" t="str">
        <f>IF(IFERROR('Blocks A'!J44-'Pre-1.095 (Hard Copy)'!J34, 0)=0, " ", ('Blocks A'!J44-'Pre-1.095 (Hard Copy)'!J34))</f>
        <v> </v>
      </c>
      <c r="K34" s="1014" t="str">
        <f>IF(IFERROR('Blocks A'!K44-'Pre-1.095 (Hard Copy)'!K34, 0)=0, " ", ('Blocks A'!K44-'Pre-1.095 (Hard Copy)'!K34))</f>
        <v> </v>
      </c>
      <c r="L34" s="1014" t="str">
        <f>IF(IFERROR('Blocks A'!L44-'Pre-1.095 (Hard Copy)'!L34, 0)=0, " ", ('Blocks A'!L44-'Pre-1.095 (Hard Copy)'!L34))</f>
        <v> </v>
      </c>
      <c r="M34" s="1014" t="str">
        <f>IF(IFERROR('Blocks A'!N44-'Pre-1.095 (Hard Copy)'!M34, 0)=0, " ", ('Blocks A'!N44-'Pre-1.095 (Hard Copy)'!M34))</f>
        <v> </v>
      </c>
      <c r="N34" s="1014" t="str">
        <f>IF(IFERROR('Blocks A'!O44-'Pre-1.095 (Hard Copy)'!N34, 0)=0, " ", ('Blocks A'!O44-'Pre-1.095 (Hard Copy)'!N34))</f>
        <v> </v>
      </c>
      <c r="O34" s="1014" t="str">
        <f>IF(IFERROR('Blocks A'!P44-'Pre-1.095 (Hard Copy)'!O34, 0)=0, " ", ('Blocks A'!P44-'Pre-1.095 (Hard Copy)'!O34))</f>
        <v> </v>
      </c>
      <c r="P34" s="1014" t="str">
        <f>IF(IFERROR('Blocks A'!Q44-'Pre-1.095 (Hard Copy)'!P34, 0)=0, " ", ('Blocks A'!Q44-'Pre-1.095 (Hard Copy)'!P34))</f>
        <v> </v>
      </c>
      <c r="Q34" s="1014" t="str">
        <f>IF(IFERROR('Blocks A'!R44-'Pre-1.095 (Hard Copy)'!Q34, 0)=0, " ", ('Blocks A'!R44-'Pre-1.095 (Hard Copy)'!Q34))</f>
        <v> </v>
      </c>
      <c r="R34" s="1014" t="str">
        <f>IF(IFERROR('Blocks A'!S44-'Pre-1.095 (Hard Copy)'!R34, 0)=0, " ", ('Blocks A'!S44-'Pre-1.095 (Hard Copy)'!R34))</f>
        <v> </v>
      </c>
      <c r="S34" s="1014" t="str">
        <f>IF(IFERROR('Blocks A'!T44-'Pre-1.095 (Hard Copy)'!S34, 0)=0, " ", ('Blocks A'!T44-'Pre-1.095 (Hard Copy)'!S34))</f>
        <v> </v>
      </c>
      <c r="T34" s="1014" t="str">
        <f>IF(IFERROR('Blocks A'!M44-'Pre-1.095 (Hard Copy)'!T34, 0)=0, " ", ('Blocks A'!M44-'Pre-1.095 (Hard Copy)'!T34))</f>
        <v> </v>
      </c>
      <c r="U34" s="1014" t="str">
        <f>IF(IFERROR('Blocks A'!U44-'Pre-1.095 (Hard Copy)'!U34, 0)=0, " ", ('Blocks A'!U44-'Pre-1.095 (Hard Copy)'!U34))</f>
        <v> </v>
      </c>
      <c r="V34" s="1014" t="str">
        <f>IF(IFERROR('Blocks A'!V44-'Pre-1.095 (Hard Copy)'!V34, 0)=0, " ", ('Blocks A'!V44-'Pre-1.095 (Hard Copy)'!V34))</f>
        <v> </v>
      </c>
      <c r="W34" s="1014" t="str">
        <f>IF(IFERROR('Blocks A'!W44-'Pre-1.095 (Hard Copy)'!W34, 0)=0, " ", ('Blocks A'!W44-'Pre-1.095 (Hard Copy)'!W34))</f>
        <v> </v>
      </c>
      <c r="X34" s="1014" t="str">
        <f>IF(IFERROR('Blocks A'!X44-'Pre-1.095 (Hard Copy)'!X34, 0)=0, " ", ('Blocks A'!X44-'Pre-1.095 (Hard Copy)'!X34))</f>
        <v> </v>
      </c>
      <c r="Y34" s="1014" t="str">
        <f>IF(IFERROR('Blocks A'!AC44-'Pre-1.095 (Hard Copy)'!Y34, 0)=0, " ", ('Blocks A'!AC44-'Pre-1.095 (Hard Copy)'!Y34))</f>
        <v> </v>
      </c>
      <c r="Z34" s="1014" t="str">
        <f>IF(IFERROR('Blocks A'!Y44-'Pre-1.095 (Hard Copy)'!Z34, 0)=0, " ", ('Blocks A'!Y44-'Pre-1.095 (Hard Copy)'!Z34))</f>
        <v> </v>
      </c>
      <c r="AA34" s="1014" t="str">
        <f>IF(IFERROR('Blocks A'!Z44-'Pre-1.095 (Hard Copy)'!AA34, 0)=0, " ", ('Blocks A'!Z44-'Pre-1.095 (Hard Copy)'!AA34))</f>
        <v> </v>
      </c>
      <c r="AB34" s="1014" t="str">
        <f>IF(IFERROR('Blocks A'!AA44-'Pre-1.095 (Hard Copy)'!AB34, 0)=0, " ", ('Blocks A'!AA44-'Pre-1.095 (Hard Copy)'!AB34))</f>
        <v> </v>
      </c>
      <c r="AC34" s="1014" t="str">
        <f>IF(IFERROR('Blocks A'!AB44-'Pre-1.095 (Hard Copy)'!AC34, 0)=0, " ", ('Blocks A'!AB44-'Pre-1.095 (Hard Copy)'!AC34))</f>
        <v> </v>
      </c>
      <c r="AD34" s="1014" t="str">
        <f>IF(IFERROR('Blocks A'!AY44-'Pre-1.095 (Hard Copy)'!AD34, 0)=0, " ", ('Blocks A'!AY44-'Pre-1.095 (Hard Copy)'!AD34))</f>
        <v> </v>
      </c>
      <c r="AE34" s="1014" t="str">
        <f>IF(IFERROR('Blocks A'!AZ44-'Pre-1.095 (Hard Copy)'!AE34, 0)=0, " ", ('Blocks A'!AZ44-'Pre-1.095 (Hard Copy)'!AE34))</f>
        <v> </v>
      </c>
      <c r="AF34" s="1014" t="str">
        <f>IF(IFERROR('Blocks A'!BA44-'Pre-1.095 (Hard Copy)'!AF34, 0)=0, " ", ('Blocks A'!BA44-'Pre-1.095 (Hard Copy)'!AF34))</f>
        <v> </v>
      </c>
      <c r="AG34" s="1014" t="str">
        <f>IF(IFERROR('Blocks A'!BB44-'Pre-1.095 (Hard Copy)'!AG34, 0)=0, " ", ('Blocks A'!BB44-'Pre-1.095 (Hard Copy)'!AG34))</f>
        <v> </v>
      </c>
      <c r="AH34" s="1014" t="str">
        <f>IF(IFERROR('Blocks A'!BC44-'Pre-1.095 (Hard Copy)'!AH34, 0)=0, " ", ('Blocks A'!BC44-'Pre-1.095 (Hard Copy)'!AH34))</f>
        <v> </v>
      </c>
      <c r="AI34" s="1014" t="str">
        <f>IF(IFERROR('Blocks A'!BJ44-'Pre-1.095 (Hard Copy)'!AI34, 0)=0, " ", ('Blocks A'!BJ44-'Pre-1.095 (Hard Copy)'!AI34))</f>
        <v> </v>
      </c>
      <c r="AJ34" s="1014" t="str">
        <f>IF(IFERROR('Blocks A'!BD44-'Pre-1.095 (Hard Copy)'!AJ34, 0)=0, " ", ('Blocks A'!BD44-'Pre-1.095 (Hard Copy)'!AJ34))</f>
        <v> </v>
      </c>
      <c r="AK34" s="1014" t="str">
        <f>IF(IFERROR('Blocks A'!BE44-'Pre-1.095 (Hard Copy)'!AK34, 0)=0, " ", ('Blocks A'!BE44-'Pre-1.095 (Hard Copy)'!AK34))</f>
        <v>+4</v>
      </c>
      <c r="AL34" s="1014" t="str">
        <f>IF(IFERROR('Blocks A'!BF44-'Pre-1.095 (Hard Copy)'!AL34, 0)=0, " ", ('Blocks A'!BF44-'Pre-1.095 (Hard Copy)'!AL34))</f>
        <v> </v>
      </c>
      <c r="AM34" s="1014" t="str">
        <f>IF(IFERROR('Blocks A'!BG44-'Pre-1.095 (Hard Copy)'!AM34, 0)=0, " ", ('Blocks A'!BG44-'Pre-1.095 (Hard Copy)'!AM34))</f>
        <v> </v>
      </c>
      <c r="AN34" s="1014" t="str">
        <f>IF(IFERROR('Blocks A'!BH44-'Pre-1.095 (Hard Copy)'!AN34, 0)=0, " ", ('Blocks A'!BH44-'Pre-1.095 (Hard Copy)'!AN34))</f>
        <v> </v>
      </c>
      <c r="AO34" s="1014" t="str">
        <f>IF(IFERROR('Blocks A'!BI44-'Pre-1.095 (Hard Copy)'!AO34, 0)=0, " ", ('Blocks A'!BI44-'Pre-1.095 (Hard Copy)'!AO34))</f>
        <v> </v>
      </c>
      <c r="AP34" s="1014" t="str">
        <f>IF(IFERROR('Blocks A'!BK44-'Pre-1.095 (Hard Copy)'!AP34, 0)=0, " ", ('Blocks A'!BK44-'Pre-1.095 (Hard Copy)'!AP34))</f>
        <v> </v>
      </c>
      <c r="AQ34" s="1014" t="str">
        <f>IF(IFERROR('Blocks A'!BL44-'Pre-1.095 (Hard Copy)'!AQ34, 0)=0, " ", ('Blocks A'!BL44-'Pre-1.095 (Hard Copy)'!AQ34))</f>
        <v> </v>
      </c>
      <c r="AR34" s="1014" t="str">
        <f>IF(IFERROR('Blocks A'!BM44-'Pre-1.095 (Hard Copy)'!AR34, 0)=0, " ", ('Blocks A'!BM44-'Pre-1.095 (Hard Copy)'!AR34))</f>
        <v> </v>
      </c>
      <c r="AS34" s="1014" t="str">
        <f>IF(IFERROR('Blocks A'!BO44-'Pre-1.095 (Hard Copy)'!AS34, 0)=0, " ", ('Blocks A'!BO44-'Pre-1.095 (Hard Copy)'!AS34))</f>
        <v> </v>
      </c>
      <c r="AT34" s="1014" t="str">
        <f>IF(IFERROR('Blocks A'!BP44-'Pre-1.095 (Hard Copy)'!AT34, 0)=0, " ", ('Blocks A'!BP44-'Pre-1.095 (Hard Copy)'!AT34))</f>
        <v> </v>
      </c>
      <c r="AU34" s="1014" t="str">
        <f>IF(IFERROR('Blocks A'!BQ44-'Pre-1.095 (Hard Copy)'!AU34, 0)=0, " ", ('Blocks A'!BQ44-'Pre-1.095 (Hard Copy)'!AU34))</f>
        <v> </v>
      </c>
      <c r="AV34" s="1014" t="str">
        <f>IF(IFERROR('Blocks A'!BR44-'Pre-1.095 (Hard Copy)'!AV34, 0)=0, " ", ('Blocks A'!BR44-'Pre-1.095 (Hard Copy)'!AV34))</f>
        <v> </v>
      </c>
      <c r="AW34" s="1014" t="str">
        <f>IF(IFERROR('Blocks A'!BS44-'Pre-1.095 (Hard Copy)'!AW34, 0)=0, " ", ('Blocks A'!BS44-'Pre-1.095 (Hard Copy)'!AW34))</f>
        <v> </v>
      </c>
      <c r="AX34" s="1014" t="str">
        <f>IF(IFERROR('Blocks A'!BT44-'Pre-1.095 (Hard Copy)'!AX34, 0)=0, " ", ('Blocks A'!BT44-'Pre-1.095 (Hard Copy)'!AX34))</f>
        <v>+96</v>
      </c>
      <c r="AY34" s="1014" t="str">
        <f>IF(IFERROR('Blocks A'!BU44-'Pre-1.095 (Hard Copy)'!AY34, 0)=0, " ", ('Blocks A'!BU44-'Pre-1.095 (Hard Copy)'!AY34))</f>
        <v>+0</v>
      </c>
      <c r="AZ34" s="1014" t="str">
        <f>IF(IFERROR('Blocks A'!BW44-'Pre-1.095 (Hard Copy)'!AZ34, 0)=0, " ", ('Blocks A'!BW44-'Pre-1.095 (Hard Copy)'!AZ34))</f>
        <v>+160</v>
      </c>
      <c r="BA34" s="1014" t="str">
        <f>IF(IFERROR('Blocks A'!BX44-'Pre-1.095 (Hard Copy)'!BA34, 0)=0, " ", ('Blocks A'!BX44-'Pre-1.095 (Hard Copy)'!BA34))</f>
        <v>-0</v>
      </c>
      <c r="BB34" s="1014" t="str">
        <f>IF(IFERROR('Blocks A'!BY44-'Pre-1.095 (Hard Copy)'!BB34, 0)=0, " ", ('Blocks A'!BY44-'Pre-1.095 (Hard Copy)'!BB34))</f>
        <v>+1</v>
      </c>
      <c r="BC34" s="1015" t="str">
        <f>IF(IFERROR('Blocks A'!BZ44-'Pre-1.095 (Hard Copy)'!BC34, 0)=0, " ", ('Blocks A'!BZ44-'Pre-1.095 (Hard Copy)'!BC34))</f>
        <v>-3.1</v>
      </c>
      <c r="BD34" s="1014" t="str">
        <f>IF(IFERROR('Blocks A'!BV44-'Pre-1.095 (Hard Copy)'!BD34, 0)=0, " ", ('Blocks A'!BV44-'Pre-1.095 (Hard Copy)'!BD34))</f>
        <v> </v>
      </c>
      <c r="BE34" s="1014" t="str">
        <f>IF(IFERROR('Blocks A'!CB44-'Pre-1.095 (Hard Copy)'!BE34, 0)=0, " ", ('Blocks A'!CB44-'Pre-1.095 (Hard Copy)'!BE34))</f>
        <v>-236</v>
      </c>
      <c r="BF34" s="1014" t="str">
        <f>IF(IFERROR('Blocks A'!CC44-'Pre-1.095 (Hard Copy)'!BF34, 0)=0, " ", ('Blocks A'!CC44-'Pre-1.095 (Hard Copy)'!BF34))</f>
        <v>-36,711</v>
      </c>
      <c r="BG34" s="1016" t="str">
        <f>IF(IFERROR('Blocks A'!CD44-'Pre-1.095 (Hard Copy)'!BG34, 0)=0, " ", ('Blocks A'!CD44-'Pre-1.095 (Hard Copy)'!BG34))</f>
        <v>-0.0367</v>
      </c>
      <c r="BH34" s="1014" t="str">
        <f>IF(IFERROR('Blocks A'!CE44-'Pre-1.095 (Hard Copy)'!BH34, 0)=0, " ", ('Blocks A'!CE44-'Pre-1.095 (Hard Copy)'!BH34))</f>
        <v>+32</v>
      </c>
      <c r="BI34" s="1014" t="str">
        <f>IF(IFERROR('Blocks A'!CZ44-'Pre-1.095 (Hard Copy)'!BI34, 0)=0, " ", ('Blocks A'!CZ44-'Pre-1.095 (Hard Copy)'!BI34))</f>
        <v>-1,038</v>
      </c>
      <c r="BJ34" s="1014" t="str">
        <f>IF(IFERROR('Blocks A'!DA44-'Pre-1.095 (Hard Copy)'!BJ34, 0)=0, " ", ('Blocks A'!DA44-'Pre-1.095 (Hard Copy)'!BJ34))</f>
        <v>+20</v>
      </c>
      <c r="BK34" s="1014" t="str">
        <f>IF(IFERROR('Blocks A'!DB44-'Pre-1.095 (Hard Copy)'!BK34, 0)=0, " ", ('Blocks A'!DB44-'Pre-1.095 (Hard Copy)'!BK34))</f>
        <v>-60</v>
      </c>
      <c r="BL34" s="1014" t="str">
        <f>IF(IFERROR('Blocks A'!DC44-'Pre-1.095 (Hard Copy)'!BL34, 0)=0, " ", ('Blocks A'!DC44-'Pre-1.095 (Hard Copy)'!BL34))</f>
        <v> </v>
      </c>
      <c r="BM34" s="1014" t="str">
        <f>IF(IFERROR('Blocks A'!DD44-'Pre-1.095 (Hard Copy)'!BM34, 0)=0, " ", ('Blocks A'!DD44-'Pre-1.095 (Hard Copy)'!BM34))</f>
        <v>+4</v>
      </c>
      <c r="BN34" s="1014" t="str">
        <f>IF(IFERROR('Blocks A'!DE44-'Pre-1.095 (Hard Copy)'!BN34, 0)=0, " ", ('Blocks A'!DE44-'Pre-1.095 (Hard Copy)'!BN34))</f>
        <v> </v>
      </c>
      <c r="BO34" s="1014" t="str">
        <f>IF(IFERROR('Blocks A'!DF44-'Pre-1.095 (Hard Copy)'!BO34, 0)=0, " ", ('Blocks A'!DF44-'Pre-1.095 (Hard Copy)'!BO34))</f>
        <v>-2</v>
      </c>
      <c r="BP34" s="1014" t="str">
        <f>IF(IFERROR('Blocks A'!DG44-'Pre-1.095 (Hard Copy)'!BP34, 0)=0, " ", ('Blocks A'!DG44-'Pre-1.095 (Hard Copy)'!BP34))</f>
        <v> </v>
      </c>
      <c r="BQ34" s="1014" t="str">
        <f>IF(IFERROR('Blocks A'!DH44-'Pre-1.095 (Hard Copy)'!BQ34, 0)=0, " ", ('Blocks A'!DH44-'Pre-1.095 (Hard Copy)'!BQ34))</f>
        <v> </v>
      </c>
      <c r="BR34" s="1014" t="str">
        <f>IF(IFERROR('Blocks A'!DI44-'Pre-1.095 (Hard Copy)'!BR34, 0)=0, " ", ('Blocks A'!DI44-'Pre-1.095 (Hard Copy)'!BR34))</f>
        <v> </v>
      </c>
      <c r="BS34" s="1014" t="str">
        <f>IF(IFERROR('Blocks A'!DJ44-'Pre-1.095 (Hard Copy)'!BS34, 0)=0, " ", ('Blocks A'!DJ44-'Pre-1.095 (Hard Copy)'!BS34))</f>
        <v>-1,854</v>
      </c>
      <c r="BT34" s="1014" t="str">
        <f>IF(IFERROR('Blocks A'!DK44-'Pre-1.095 (Hard Copy)'!BT34, 0)=0, " ", ('Blocks A'!DK44-'Pre-1.095 (Hard Copy)'!BT34))</f>
        <v>+63</v>
      </c>
      <c r="BU34" s="1014" t="str">
        <f>IF(IFERROR('Blocks A'!DL44-'Pre-1.095 (Hard Copy)'!BU34, 0)=0, " ", ('Blocks A'!DL44-'Pre-1.095 (Hard Copy)'!BU34))</f>
        <v>-250</v>
      </c>
      <c r="BV34" s="1014" t="str">
        <f>IF(IFERROR('Blocks A'!DM44-'Pre-1.095 (Hard Copy)'!BV34, 0)=0, " ", ('Blocks A'!DM44-'Pre-1.095 (Hard Copy)'!BV34))</f>
        <v> </v>
      </c>
      <c r="BW34" s="1014" t="str">
        <f>IF(IFERROR('Blocks A'!DN44-'Pre-1.095 (Hard Copy)'!BW34, 0)=0, " ", ('Blocks A'!DN44-'Pre-1.095 (Hard Copy)'!BW34))</f>
        <v>+7</v>
      </c>
      <c r="BX34" s="1014" t="str">
        <f>IF(IFERROR('Blocks A'!DO44-'Pre-1.095 (Hard Copy)'!BX34, 0)=0, " ", ('Blocks A'!DO44-'Pre-1.095 (Hard Copy)'!BX34))</f>
        <v> </v>
      </c>
      <c r="BY34" s="1014" t="str">
        <f>IF(IFERROR('Blocks A'!DP44-'Pre-1.095 (Hard Copy)'!BY34, 0)=0, " ", ('Blocks A'!DP44-'Pre-1.095 (Hard Copy)'!BY34))</f>
        <v>-250</v>
      </c>
      <c r="BZ34" s="1014" t="str">
        <f>IF(IFERROR('Blocks A'!DQ44-'Pre-1.095 (Hard Copy)'!BZ34, 0)=0, " ", ('Blocks A'!DQ44-'Pre-1.095 (Hard Copy)'!BZ34))</f>
        <v> </v>
      </c>
      <c r="CA34" s="1014" t="str">
        <f>IF(IFERROR('Blocks A'!DR44-'Pre-1.095 (Hard Copy)'!CA34, 0)=0, " ", ('Blocks A'!DR44-'Pre-1.095 (Hard Copy)'!CA34))</f>
        <v> </v>
      </c>
      <c r="CB34" s="1014" t="str">
        <f>IF(IFERROR('Blocks A'!DS44-'Pre-1.095 (Hard Copy)'!CB34, 0)=0, " ", ('Blocks A'!DS44-'Pre-1.095 (Hard Copy)'!CB34))</f>
        <v> </v>
      </c>
      <c r="CC34" s="1014" t="str">
        <f>IF(IFERROR('Blocks A'!DT44-'Pre-1.095 (Hard Copy)'!CC34, 0)=0, " ", ('Blocks A'!DT44-'Pre-1.095 (Hard Copy)'!CC34))</f>
        <v>-1,076</v>
      </c>
      <c r="CD34" s="1014" t="str">
        <f>IF(IFERROR('Blocks A'!DU44-'Pre-1.095 (Hard Copy)'!CD34, 0)=0, " ", ('Blocks A'!DU44-'Pre-1.095 (Hard Copy)'!CD34))</f>
        <v>-2,284</v>
      </c>
      <c r="CE34" s="1014" t="str">
        <f>IF(IFERROR('Blocks A'!DX44-'Pre-1.095 (Hard Copy)'!CE34, 0)=0, " ", ('Blocks A'!DX44-'Pre-1.095 (Hard Copy)'!CE34))</f>
        <v>-818</v>
      </c>
      <c r="CF34" s="1014" t="str">
        <f>IF(IFERROR('Blocks A'!DY44-'Pre-1.095 (Hard Copy)'!CF34, 0)=0, " ", ('Blocks A'!DY44-'Pre-1.095 (Hard Copy)'!CF34))</f>
        <v>-127,244</v>
      </c>
      <c r="CG34" s="1016" t="str">
        <f>IF(IFERROR('Blocks A'!DZ44-'Pre-1.095 (Hard Copy)'!CG34, 0)=0, " ", ('Blocks A'!DZ44-'Pre-1.095 (Hard Copy)'!CG34))</f>
        <v>-0.1272</v>
      </c>
      <c r="CH34" s="1015" t="str">
        <f>IF(IFERROR('Blocks A'!DV44-'Pre-1.095 (Hard Copy)'!CH34, 0)=0, " ", ('Blocks A'!DV44-'Pre-1.095 (Hard Copy)'!CH34))</f>
        <v>-134.7</v>
      </c>
      <c r="CI34" s="1015" t="str">
        <f>IF(IFERROR('Blocks A'!DW44-'Pre-1.095 (Hard Copy)'!CI34, 0)=0, " ", ('Blocks A'!DW44-'Pre-1.095 (Hard Copy)'!CI34))</f>
        <v>-845.1</v>
      </c>
      <c r="CJ34" s="1014" t="str">
        <f>IF(IFERROR('Blocks A'!EA44-'Pre-1.095 (Hard Copy)'!CJ34, 0)=0, " ", ('Blocks A'!EA44-'Pre-1.095 (Hard Copy)'!CJ34))</f>
        <v>-1,054</v>
      </c>
      <c r="CK34" s="1017" t="str">
        <f>IF(IFERROR('Blocks A'!EB44-'Pre-1.095 (Hard Copy)'!CK34, 0)=0, " ", ('Blocks A'!EB44-'Pre-1.095 (Hard Copy)'!CK34))</f>
        <v>-17.57</v>
      </c>
      <c r="CL34" s="1017" t="str">
        <f>IF(IFERROR('Blocks A'!EC44-'Pre-1.095 (Hard Copy)'!CL34, 0)=0, " ", ('Blocks A'!EC44-'Pre-1.095 (Hard Copy)'!CL34))</f>
        <v>-0.29</v>
      </c>
      <c r="CM34" s="1017" t="str">
        <f>IF(IFERROR('Blocks A'!EH44-'Pre-1.095 (Hard Copy)'!CM34, 0)=0, " ", ('Blocks A'!EH44-'Pre-1.095 (Hard Copy)'!CM34))</f>
        <v>-0.01</v>
      </c>
      <c r="CN34" s="1014" t="str">
        <f>IF(IFERROR('Blocks A'!ED44-'Pre-1.095 (Hard Copy)'!CN34, 0)=0, " ", ('Blocks A'!ED44-'Pre-1.095 (Hard Copy)'!CN34))</f>
        <v>-163,955</v>
      </c>
      <c r="CO34" s="1017" t="str">
        <f>IF(IFERROR('Blocks A'!EE44-'Pre-1.095 (Hard Copy)'!CO34, 0)=0, " ", ('Blocks A'!EE44-'Pre-1.095 (Hard Copy)'!CO34))</f>
        <v>-163.95</v>
      </c>
      <c r="CP34" s="1017" t="str">
        <f>IF(IFERROR('Blocks A'!EF44-'Pre-1.095 (Hard Copy)'!CP34, 0)=0, " ", ('Blocks A'!EF44-'Pre-1.095 (Hard Copy)'!CP34))</f>
        <v>-0.16</v>
      </c>
      <c r="CQ34" s="1016" t="str">
        <f>IF(IFERROR('Blocks A'!EG44-'Pre-1.095 (Hard Copy)'!CQ34, 0)=0, " ", ('Blocks A'!EG44-'Pre-1.095 (Hard Copy)'!CQ34))</f>
        <v>-0.1640</v>
      </c>
      <c r="CR34" s="1018">
        <v>3489.0</v>
      </c>
    </row>
    <row r="35">
      <c r="B35" s="1013" t="s">
        <v>938</v>
      </c>
      <c r="C35" s="969" t="s">
        <v>886</v>
      </c>
      <c r="D35" s="969">
        <v>1.0</v>
      </c>
      <c r="E35" s="969">
        <v>2.0</v>
      </c>
      <c r="F35" s="969">
        <v>1.0</v>
      </c>
      <c r="G35" s="1014" t="str">
        <f>IF(IFERROR('Blocks A'!G45-'Pre-1.095 (Hard Copy)'!G35, 0)=0, " ", ('Blocks A'!G45-'Pre-1.095 (Hard Copy)'!G35))</f>
        <v> </v>
      </c>
      <c r="H35" s="1014" t="str">
        <f>IF(IFERROR('Blocks A'!H45-'Pre-1.095 (Hard Copy)'!H35, 0)=0, " ", ('Blocks A'!H45-'Pre-1.095 (Hard Copy)'!H35))</f>
        <v> </v>
      </c>
      <c r="I35" s="1014" t="str">
        <f>IF(IFERROR('Blocks A'!I45-'Pre-1.095 (Hard Copy)'!I35, 0)=0, " ", ('Blocks A'!I45-'Pre-1.095 (Hard Copy)'!I35))</f>
        <v> </v>
      </c>
      <c r="J35" s="1014" t="str">
        <f>IF(IFERROR('Blocks A'!J45-'Pre-1.095 (Hard Copy)'!J35, 0)=0, " ", ('Blocks A'!J45-'Pre-1.095 (Hard Copy)'!J35))</f>
        <v> </v>
      </c>
      <c r="K35" s="1014" t="str">
        <f>IF(IFERROR('Blocks A'!K45-'Pre-1.095 (Hard Copy)'!K35, 0)=0, " ", ('Blocks A'!K45-'Pre-1.095 (Hard Copy)'!K35))</f>
        <v> </v>
      </c>
      <c r="L35" s="1014" t="str">
        <f>IF(IFERROR('Blocks A'!L45-'Pre-1.095 (Hard Copy)'!L35, 0)=0, " ", ('Blocks A'!L45-'Pre-1.095 (Hard Copy)'!L35))</f>
        <v> </v>
      </c>
      <c r="M35" s="1014" t="str">
        <f>IF(IFERROR('Blocks A'!N45-'Pre-1.095 (Hard Copy)'!M35, 0)=0, " ", ('Blocks A'!N45-'Pre-1.095 (Hard Copy)'!M35))</f>
        <v> </v>
      </c>
      <c r="N35" s="1014" t="str">
        <f>IF(IFERROR('Blocks A'!O45-'Pre-1.095 (Hard Copy)'!N35, 0)=0, " ", ('Blocks A'!O45-'Pre-1.095 (Hard Copy)'!N35))</f>
        <v> </v>
      </c>
      <c r="O35" s="1014" t="str">
        <f>IF(IFERROR('Blocks A'!P45-'Pre-1.095 (Hard Copy)'!O35, 0)=0, " ", ('Blocks A'!P45-'Pre-1.095 (Hard Copy)'!O35))</f>
        <v> </v>
      </c>
      <c r="P35" s="1014" t="str">
        <f>IF(IFERROR('Blocks A'!Q45-'Pre-1.095 (Hard Copy)'!P35, 0)=0, " ", ('Blocks A'!Q45-'Pre-1.095 (Hard Copy)'!P35))</f>
        <v> </v>
      </c>
      <c r="Q35" s="1014" t="str">
        <f>IF(IFERROR('Blocks A'!R45-'Pre-1.095 (Hard Copy)'!Q35, 0)=0, " ", ('Blocks A'!R45-'Pre-1.095 (Hard Copy)'!Q35))</f>
        <v> </v>
      </c>
      <c r="R35" s="1014" t="str">
        <f>IF(IFERROR('Blocks A'!S45-'Pre-1.095 (Hard Copy)'!R35, 0)=0, " ", ('Blocks A'!S45-'Pre-1.095 (Hard Copy)'!R35))</f>
        <v> </v>
      </c>
      <c r="S35" s="1014" t="str">
        <f>IF(IFERROR('Blocks A'!T45-'Pre-1.095 (Hard Copy)'!S35, 0)=0, " ", ('Blocks A'!T45-'Pre-1.095 (Hard Copy)'!S35))</f>
        <v> </v>
      </c>
      <c r="T35" s="1014" t="str">
        <f>IF(IFERROR('Blocks A'!M45-'Pre-1.095 (Hard Copy)'!T35, 0)=0, " ", ('Blocks A'!M45-'Pre-1.095 (Hard Copy)'!T35))</f>
        <v> </v>
      </c>
      <c r="U35" s="1014" t="str">
        <f>IF(IFERROR('Blocks A'!U45-'Pre-1.095 (Hard Copy)'!U35, 0)=0, " ", ('Blocks A'!U45-'Pre-1.095 (Hard Copy)'!U35))</f>
        <v> </v>
      </c>
      <c r="V35" s="1014" t="str">
        <f>IF(IFERROR('Blocks A'!V45-'Pre-1.095 (Hard Copy)'!V35, 0)=0, " ", ('Blocks A'!V45-'Pre-1.095 (Hard Copy)'!V35))</f>
        <v> </v>
      </c>
      <c r="W35" s="1014" t="str">
        <f>IF(IFERROR('Blocks A'!W45-'Pre-1.095 (Hard Copy)'!W35, 0)=0, " ", ('Blocks A'!W45-'Pre-1.095 (Hard Copy)'!W35))</f>
        <v> </v>
      </c>
      <c r="X35" s="1014" t="str">
        <f>IF(IFERROR('Blocks A'!X45-'Pre-1.095 (Hard Copy)'!X35, 0)=0, " ", ('Blocks A'!X45-'Pre-1.095 (Hard Copy)'!X35))</f>
        <v> </v>
      </c>
      <c r="Y35" s="1014" t="str">
        <f>IF(IFERROR('Blocks A'!AC45-'Pre-1.095 (Hard Copy)'!Y35, 0)=0, " ", ('Blocks A'!AC45-'Pre-1.095 (Hard Copy)'!Y35))</f>
        <v> </v>
      </c>
      <c r="Z35" s="1014" t="str">
        <f>IF(IFERROR('Blocks A'!Y45-'Pre-1.095 (Hard Copy)'!Z35, 0)=0, " ", ('Blocks A'!Y45-'Pre-1.095 (Hard Copy)'!Z35))</f>
        <v> </v>
      </c>
      <c r="AA35" s="1014" t="str">
        <f>IF(IFERROR('Blocks A'!Z45-'Pre-1.095 (Hard Copy)'!AA35, 0)=0, " ", ('Blocks A'!Z45-'Pre-1.095 (Hard Copy)'!AA35))</f>
        <v> </v>
      </c>
      <c r="AB35" s="1014" t="str">
        <f>IF(IFERROR('Blocks A'!AA45-'Pre-1.095 (Hard Copy)'!AB35, 0)=0, " ", ('Blocks A'!AA45-'Pre-1.095 (Hard Copy)'!AB35))</f>
        <v> </v>
      </c>
      <c r="AC35" s="1014" t="str">
        <f>IF(IFERROR('Blocks A'!AB45-'Pre-1.095 (Hard Copy)'!AC35, 0)=0, " ", ('Blocks A'!AB45-'Pre-1.095 (Hard Copy)'!AC35))</f>
        <v> </v>
      </c>
      <c r="AD35" s="1014" t="str">
        <f>IF(IFERROR('Blocks A'!AY45-'Pre-1.095 (Hard Copy)'!AD35, 0)=0, " ", ('Blocks A'!AY45-'Pre-1.095 (Hard Copy)'!AD35))</f>
        <v> </v>
      </c>
      <c r="AE35" s="1014" t="str">
        <f>IF(IFERROR('Blocks A'!AZ45-'Pre-1.095 (Hard Copy)'!AE35, 0)=0, " ", ('Blocks A'!AZ45-'Pre-1.095 (Hard Copy)'!AE35))</f>
        <v> </v>
      </c>
      <c r="AF35" s="1014" t="str">
        <f>IF(IFERROR('Blocks A'!BA45-'Pre-1.095 (Hard Copy)'!AF35, 0)=0, " ", ('Blocks A'!BA45-'Pre-1.095 (Hard Copy)'!AF35))</f>
        <v> </v>
      </c>
      <c r="AG35" s="1014" t="str">
        <f>IF(IFERROR('Blocks A'!BB45-'Pre-1.095 (Hard Copy)'!AG35, 0)=0, " ", ('Blocks A'!BB45-'Pre-1.095 (Hard Copy)'!AG35))</f>
        <v> </v>
      </c>
      <c r="AH35" s="1014" t="str">
        <f>IF(IFERROR('Blocks A'!BC45-'Pre-1.095 (Hard Copy)'!AH35, 0)=0, " ", ('Blocks A'!BC45-'Pre-1.095 (Hard Copy)'!AH35))</f>
        <v> </v>
      </c>
      <c r="AI35" s="1014" t="str">
        <f>IF(IFERROR('Blocks A'!BJ45-'Pre-1.095 (Hard Copy)'!AI35, 0)=0, " ", ('Blocks A'!BJ45-'Pre-1.095 (Hard Copy)'!AI35))</f>
        <v> </v>
      </c>
      <c r="AJ35" s="1014" t="str">
        <f>IF(IFERROR('Blocks A'!BD45-'Pre-1.095 (Hard Copy)'!AJ35, 0)=0, " ", ('Blocks A'!BD45-'Pre-1.095 (Hard Copy)'!AJ35))</f>
        <v> </v>
      </c>
      <c r="AK35" s="1014" t="str">
        <f>IF(IFERROR('Blocks A'!BE45-'Pre-1.095 (Hard Copy)'!AK35, 0)=0, " ", ('Blocks A'!BE45-'Pre-1.095 (Hard Copy)'!AK35))</f>
        <v> </v>
      </c>
      <c r="AL35" s="1014" t="str">
        <f>IF(IFERROR('Blocks A'!BF45-'Pre-1.095 (Hard Copy)'!AL35, 0)=0, " ", ('Blocks A'!BF45-'Pre-1.095 (Hard Copy)'!AL35))</f>
        <v> </v>
      </c>
      <c r="AM35" s="1014" t="str">
        <f>IF(IFERROR('Blocks A'!BG45-'Pre-1.095 (Hard Copy)'!AM35, 0)=0, " ", ('Blocks A'!BG45-'Pre-1.095 (Hard Copy)'!AM35))</f>
        <v> </v>
      </c>
      <c r="AN35" s="1014" t="str">
        <f>IF(IFERROR('Blocks A'!BH45-'Pre-1.095 (Hard Copy)'!AN35, 0)=0, " ", ('Blocks A'!BH45-'Pre-1.095 (Hard Copy)'!AN35))</f>
        <v> </v>
      </c>
      <c r="AO35" s="1014" t="str">
        <f>IF(IFERROR('Blocks A'!BI45-'Pre-1.095 (Hard Copy)'!AO35, 0)=0, " ", ('Blocks A'!BI45-'Pre-1.095 (Hard Copy)'!AO35))</f>
        <v> </v>
      </c>
      <c r="AP35" s="1014" t="str">
        <f>IF(IFERROR('Blocks A'!BK45-'Pre-1.095 (Hard Copy)'!AP35, 0)=0, " ", ('Blocks A'!BK45-'Pre-1.095 (Hard Copy)'!AP35))</f>
        <v> </v>
      </c>
      <c r="AQ35" s="1014" t="str">
        <f>IF(IFERROR('Blocks A'!BL45-'Pre-1.095 (Hard Copy)'!AQ35, 0)=0, " ", ('Blocks A'!BL45-'Pre-1.095 (Hard Copy)'!AQ35))</f>
        <v> </v>
      </c>
      <c r="AR35" s="1014" t="str">
        <f>IF(IFERROR('Blocks A'!BM45-'Pre-1.095 (Hard Copy)'!AR35, 0)=0, " ", ('Blocks A'!BM45-'Pre-1.095 (Hard Copy)'!AR35))</f>
        <v> </v>
      </c>
      <c r="AS35" s="1014" t="str">
        <f>IF(IFERROR('Blocks A'!BO45-'Pre-1.095 (Hard Copy)'!AS35, 0)=0, " ", ('Blocks A'!BO45-'Pre-1.095 (Hard Copy)'!AS35))</f>
        <v> </v>
      </c>
      <c r="AT35" s="1014" t="str">
        <f>IF(IFERROR('Blocks A'!BP45-'Pre-1.095 (Hard Copy)'!AT35, 0)=0, " ", ('Blocks A'!BP45-'Pre-1.095 (Hard Copy)'!AT35))</f>
        <v> </v>
      </c>
      <c r="AU35" s="1014" t="str">
        <f>IF(IFERROR('Blocks A'!BQ45-'Pre-1.095 (Hard Copy)'!AU35, 0)=0, " ", ('Blocks A'!BQ45-'Pre-1.095 (Hard Copy)'!AU35))</f>
        <v> </v>
      </c>
      <c r="AV35" s="1014" t="str">
        <f>IF(IFERROR('Blocks A'!BR45-'Pre-1.095 (Hard Copy)'!AV35, 0)=0, " ", ('Blocks A'!BR45-'Pre-1.095 (Hard Copy)'!AV35))</f>
        <v> </v>
      </c>
      <c r="AW35" s="1014" t="str">
        <f>IF(IFERROR('Blocks A'!BS45-'Pre-1.095 (Hard Copy)'!AW35, 0)=0, " ", ('Blocks A'!BS45-'Pre-1.095 (Hard Copy)'!AW35))</f>
        <v> </v>
      </c>
      <c r="AX35" s="1014" t="str">
        <f>IF(IFERROR('Blocks A'!BT45-'Pre-1.095 (Hard Copy)'!AX35, 0)=0, " ", ('Blocks A'!BT45-'Pre-1.095 (Hard Copy)'!AX35))</f>
        <v> </v>
      </c>
      <c r="AY35" s="1014" t="str">
        <f>IF(IFERROR('Blocks A'!BU45-'Pre-1.095 (Hard Copy)'!AY35, 0)=0, " ", ('Blocks A'!BU45-'Pre-1.095 (Hard Copy)'!AY35))</f>
        <v> </v>
      </c>
      <c r="AZ35" s="1014" t="str">
        <f>IF(IFERROR('Blocks A'!BW45-'Pre-1.095 (Hard Copy)'!AZ35, 0)=0, " ", ('Blocks A'!BW45-'Pre-1.095 (Hard Copy)'!AZ35))</f>
        <v> </v>
      </c>
      <c r="BA35" s="1014" t="str">
        <f>IF(IFERROR('Blocks A'!BX45-'Pre-1.095 (Hard Copy)'!BA35, 0)=0, " ", ('Blocks A'!BX45-'Pre-1.095 (Hard Copy)'!BA35))</f>
        <v>+0</v>
      </c>
      <c r="BB35" s="1014" t="str">
        <f>IF(IFERROR('Blocks A'!BY45-'Pre-1.095 (Hard Copy)'!BB35, 0)=0, " ", ('Blocks A'!BY45-'Pre-1.095 (Hard Copy)'!BB35))</f>
        <v> </v>
      </c>
      <c r="BC35" s="1015" t="str">
        <f>IF(IFERROR('Blocks A'!BZ45-'Pre-1.095 (Hard Copy)'!BC35, 0)=0, " ", ('Blocks A'!BZ45-'Pre-1.095 (Hard Copy)'!BC35))</f>
        <v>+0.0</v>
      </c>
      <c r="BD35" s="1014" t="str">
        <f>IF(IFERROR('Blocks A'!BV45-'Pre-1.095 (Hard Copy)'!BD35, 0)=0, " ", ('Blocks A'!BV45-'Pre-1.095 (Hard Copy)'!BD35))</f>
        <v> </v>
      </c>
      <c r="BE35" s="1014" t="str">
        <f>IF(IFERROR('Blocks A'!CB45-'Pre-1.095 (Hard Copy)'!BE35, 0)=0, " ", ('Blocks A'!CB45-'Pre-1.095 (Hard Copy)'!BE35))</f>
        <v>-30</v>
      </c>
      <c r="BF35" s="1014" t="str">
        <f>IF(IFERROR('Blocks A'!CC45-'Pre-1.095 (Hard Copy)'!BF35, 0)=0, " ", ('Blocks A'!CC45-'Pre-1.095 (Hard Copy)'!BF35))</f>
        <v>-4,667</v>
      </c>
      <c r="BG35" s="1016" t="str">
        <f>IF(IFERROR('Blocks A'!CD45-'Pre-1.095 (Hard Copy)'!BG35, 0)=0, " ", ('Blocks A'!CD45-'Pre-1.095 (Hard Copy)'!BG35))</f>
        <v>-0.0047</v>
      </c>
      <c r="BH35" s="1014" t="str">
        <f>IF(IFERROR('Blocks A'!CE45-'Pre-1.095 (Hard Copy)'!BH35, 0)=0, " ", ('Blocks A'!CE45-'Pre-1.095 (Hard Copy)'!BH35))</f>
        <v> </v>
      </c>
      <c r="BI35" s="1014" t="str">
        <f>IF(IFERROR('Blocks A'!CZ45-'Pre-1.095 (Hard Copy)'!BI35, 0)=0, " ", ('Blocks A'!CZ45-'Pre-1.095 (Hard Copy)'!BI35))</f>
        <v>-102</v>
      </c>
      <c r="BJ35" s="1014" t="str">
        <f>IF(IFERROR('Blocks A'!DA45-'Pre-1.095 (Hard Copy)'!BJ35, 0)=0, " ", ('Blocks A'!DA45-'Pre-1.095 (Hard Copy)'!BJ35))</f>
        <v> </v>
      </c>
      <c r="BK35" s="1014" t="str">
        <f>IF(IFERROR('Blocks A'!DB45-'Pre-1.095 (Hard Copy)'!BK35, 0)=0, " ", ('Blocks A'!DB45-'Pre-1.095 (Hard Copy)'!BK35))</f>
        <v>-20</v>
      </c>
      <c r="BL35" s="1014" t="str">
        <f>IF(IFERROR('Blocks A'!DC45-'Pre-1.095 (Hard Copy)'!BL35, 0)=0, " ", ('Blocks A'!DC45-'Pre-1.095 (Hard Copy)'!BL35))</f>
        <v> </v>
      </c>
      <c r="BM35" s="1014" t="str">
        <f>IF(IFERROR('Blocks A'!DD45-'Pre-1.095 (Hard Copy)'!BM35, 0)=0, " ", ('Blocks A'!DD45-'Pre-1.095 (Hard Copy)'!BM35))</f>
        <v>+1</v>
      </c>
      <c r="BN35" s="1014" t="str">
        <f>IF(IFERROR('Blocks A'!DE45-'Pre-1.095 (Hard Copy)'!BN35, 0)=0, " ", ('Blocks A'!DE45-'Pre-1.095 (Hard Copy)'!BN35))</f>
        <v> </v>
      </c>
      <c r="BO35" s="1014" t="str">
        <f>IF(IFERROR('Blocks A'!DF45-'Pre-1.095 (Hard Copy)'!BO35, 0)=0, " ", ('Blocks A'!DF45-'Pre-1.095 (Hard Copy)'!BO35))</f>
        <v>-1</v>
      </c>
      <c r="BP35" s="1014" t="str">
        <f>IF(IFERROR('Blocks A'!DG45-'Pre-1.095 (Hard Copy)'!BP35, 0)=0, " ", ('Blocks A'!DG45-'Pre-1.095 (Hard Copy)'!BP35))</f>
        <v> </v>
      </c>
      <c r="BQ35" s="1014" t="str">
        <f>IF(IFERROR('Blocks A'!DH45-'Pre-1.095 (Hard Copy)'!BQ35, 0)=0, " ", ('Blocks A'!DH45-'Pre-1.095 (Hard Copy)'!BQ35))</f>
        <v> </v>
      </c>
      <c r="BR35" s="1014" t="str">
        <f>IF(IFERROR('Blocks A'!DI45-'Pre-1.095 (Hard Copy)'!BR35, 0)=0, " ", ('Blocks A'!DI45-'Pre-1.095 (Hard Copy)'!BR35))</f>
        <v> </v>
      </c>
      <c r="BS35" s="1014" t="str">
        <f>IF(IFERROR('Blocks A'!DJ45-'Pre-1.095 (Hard Copy)'!BS35, 0)=0, " ", ('Blocks A'!DJ45-'Pre-1.095 (Hard Copy)'!BS35))</f>
        <v>-181</v>
      </c>
      <c r="BT35" s="1014" t="str">
        <f>IF(IFERROR('Blocks A'!DK45-'Pre-1.095 (Hard Copy)'!BT35, 0)=0, " ", ('Blocks A'!DK45-'Pre-1.095 (Hard Copy)'!BT35))</f>
        <v>-0</v>
      </c>
      <c r="BU35" s="1014" t="str">
        <f>IF(IFERROR('Blocks A'!DL45-'Pre-1.095 (Hard Copy)'!BU35, 0)=0, " ", ('Blocks A'!DL45-'Pre-1.095 (Hard Copy)'!BU35))</f>
        <v>-83</v>
      </c>
      <c r="BV35" s="1014" t="str">
        <f>IF(IFERROR('Blocks A'!DM45-'Pre-1.095 (Hard Copy)'!BV35, 0)=0, " ", ('Blocks A'!DM45-'Pre-1.095 (Hard Copy)'!BV35))</f>
        <v> </v>
      </c>
      <c r="BW35" s="1014" t="str">
        <f>IF(IFERROR('Blocks A'!DN45-'Pre-1.095 (Hard Copy)'!BW35, 0)=0, " ", ('Blocks A'!DN45-'Pre-1.095 (Hard Copy)'!BW35))</f>
        <v>+2</v>
      </c>
      <c r="BX35" s="1014" t="str">
        <f>IF(IFERROR('Blocks A'!DO45-'Pre-1.095 (Hard Copy)'!BX35, 0)=0, " ", ('Blocks A'!DO45-'Pre-1.095 (Hard Copy)'!BX35))</f>
        <v> </v>
      </c>
      <c r="BY35" s="1014" t="str">
        <f>IF(IFERROR('Blocks A'!DP45-'Pre-1.095 (Hard Copy)'!BY35, 0)=0, " ", ('Blocks A'!DP45-'Pre-1.095 (Hard Copy)'!BY35))</f>
        <v>-63</v>
      </c>
      <c r="BZ35" s="1014" t="str">
        <f>IF(IFERROR('Blocks A'!DQ45-'Pre-1.095 (Hard Copy)'!BZ35, 0)=0, " ", ('Blocks A'!DQ45-'Pre-1.095 (Hard Copy)'!BZ35))</f>
        <v> </v>
      </c>
      <c r="CA35" s="1014" t="str">
        <f>IF(IFERROR('Blocks A'!DR45-'Pre-1.095 (Hard Copy)'!CA35, 0)=0, " ", ('Blocks A'!DR45-'Pre-1.095 (Hard Copy)'!CA35))</f>
        <v> </v>
      </c>
      <c r="CB35" s="1014" t="str">
        <f>IF(IFERROR('Blocks A'!DS45-'Pre-1.095 (Hard Copy)'!CB35, 0)=0, " ", ('Blocks A'!DS45-'Pre-1.095 (Hard Copy)'!CB35))</f>
        <v> </v>
      </c>
      <c r="CC35" s="1014" t="str">
        <f>IF(IFERROR('Blocks A'!DT45-'Pre-1.095 (Hard Copy)'!CC35, 0)=0, " ", ('Blocks A'!DT45-'Pre-1.095 (Hard Copy)'!CC35))</f>
        <v>-121</v>
      </c>
      <c r="CD35" s="1014" t="str">
        <f>IF(IFERROR('Blocks A'!DU45-'Pre-1.095 (Hard Copy)'!CD35, 0)=0, " ", ('Blocks A'!DU45-'Pre-1.095 (Hard Copy)'!CD35))</f>
        <v>-325</v>
      </c>
      <c r="CE35" s="1014" t="str">
        <f>IF(IFERROR('Blocks A'!DX45-'Pre-1.095 (Hard Copy)'!CE35, 0)=0, " ", ('Blocks A'!DX45-'Pre-1.095 (Hard Copy)'!CE35))</f>
        <v>-282</v>
      </c>
      <c r="CF35" s="1014" t="str">
        <f>IF(IFERROR('Blocks A'!DY45-'Pre-1.095 (Hard Copy)'!CF35, 0)=0, " ", ('Blocks A'!DY45-'Pre-1.095 (Hard Copy)'!CF35))</f>
        <v>-43,834</v>
      </c>
      <c r="CG35" s="1016" t="str">
        <f>IF(IFERROR('Blocks A'!DZ45-'Pre-1.095 (Hard Copy)'!CG35, 0)=0, " ", ('Blocks A'!DZ45-'Pre-1.095 (Hard Copy)'!CG35))</f>
        <v>-0.0438</v>
      </c>
      <c r="CH35" s="1015" t="str">
        <f>IF(IFERROR('Blocks A'!DV45-'Pre-1.095 (Hard Copy)'!CH35, 0)=0, " ", ('Blocks A'!DV45-'Pre-1.095 (Hard Copy)'!CH35))</f>
        <v>-14.7</v>
      </c>
      <c r="CI35" s="1015" t="str">
        <f>IF(IFERROR('Blocks A'!DW45-'Pre-1.095 (Hard Copy)'!CI35, 0)=0, " ", ('Blocks A'!DW45-'Pre-1.095 (Hard Copy)'!CI35))</f>
        <v>-120.4</v>
      </c>
      <c r="CJ35" s="1014" t="str">
        <f>IF(IFERROR('Blocks A'!EA45-'Pre-1.095 (Hard Copy)'!CJ35, 0)=0, " ", ('Blocks A'!EA45-'Pre-1.095 (Hard Copy)'!CJ35))</f>
        <v>-312</v>
      </c>
      <c r="CK35" s="1017" t="str">
        <f>IF(IFERROR('Blocks A'!EB45-'Pre-1.095 (Hard Copy)'!CK35, 0)=0, " ", ('Blocks A'!EB45-'Pre-1.095 (Hard Copy)'!CK35))</f>
        <v>-5.20</v>
      </c>
      <c r="CL35" s="1017" t="str">
        <f>IF(IFERROR('Blocks A'!EC45-'Pre-1.095 (Hard Copy)'!CL35, 0)=0, " ", ('Blocks A'!EC45-'Pre-1.095 (Hard Copy)'!CL35))</f>
        <v>-0.09</v>
      </c>
      <c r="CM35" s="1017" t="str">
        <f>IF(IFERROR('Blocks A'!EH45-'Pre-1.095 (Hard Copy)'!CM35, 0)=0, " ", ('Blocks A'!EH45-'Pre-1.095 (Hard Copy)'!CM35))</f>
        <v>-0.00</v>
      </c>
      <c r="CN35" s="1014" t="str">
        <f>IF(IFERROR('Blocks A'!ED45-'Pre-1.095 (Hard Copy)'!CN35, 0)=0, " ", ('Blocks A'!ED45-'Pre-1.095 (Hard Copy)'!CN35))</f>
        <v>-48,500</v>
      </c>
      <c r="CO35" s="1017" t="str">
        <f>IF(IFERROR('Blocks A'!EE45-'Pre-1.095 (Hard Copy)'!CO35, 0)=0, " ", ('Blocks A'!EE45-'Pre-1.095 (Hard Copy)'!CO35))</f>
        <v>-48.50</v>
      </c>
      <c r="CP35" s="1017" t="str">
        <f>IF(IFERROR('Blocks A'!EF45-'Pre-1.095 (Hard Copy)'!CP35, 0)=0, " ", ('Blocks A'!EF45-'Pre-1.095 (Hard Copy)'!CP35))</f>
        <v>-0.05</v>
      </c>
      <c r="CQ35" s="1016" t="str">
        <f>IF(IFERROR('Blocks A'!EG45-'Pre-1.095 (Hard Copy)'!CQ35, 0)=0, " ", ('Blocks A'!EG45-'Pre-1.095 (Hard Copy)'!CQ35))</f>
        <v>-0.0485</v>
      </c>
      <c r="CR35" s="1018">
        <v>1602.0</v>
      </c>
    </row>
    <row r="36">
      <c r="B36" s="1013" t="s">
        <v>939</v>
      </c>
      <c r="C36" s="969" t="s">
        <v>886</v>
      </c>
      <c r="D36" s="969">
        <v>1.0</v>
      </c>
      <c r="E36" s="969">
        <v>1.0</v>
      </c>
      <c r="F36" s="969">
        <v>2.0</v>
      </c>
      <c r="G36" s="1014" t="str">
        <f>IF(IFERROR('Blocks A'!G46-'Pre-1.095 (Hard Copy)'!G36, 0)=0, " ", ('Blocks A'!G46-'Pre-1.095 (Hard Copy)'!G36))</f>
        <v> </v>
      </c>
      <c r="H36" s="1014" t="str">
        <f>IF(IFERROR('Blocks A'!H46-'Pre-1.095 (Hard Copy)'!H36, 0)=0, " ", ('Blocks A'!H46-'Pre-1.095 (Hard Copy)'!H36))</f>
        <v> </v>
      </c>
      <c r="I36" s="1014" t="str">
        <f>IF(IFERROR('Blocks A'!I46-'Pre-1.095 (Hard Copy)'!I36, 0)=0, " ", ('Blocks A'!I46-'Pre-1.095 (Hard Copy)'!I36))</f>
        <v> </v>
      </c>
      <c r="J36" s="1014" t="str">
        <f>IF(IFERROR('Blocks A'!J46-'Pre-1.095 (Hard Copy)'!J36, 0)=0, " ", ('Blocks A'!J46-'Pre-1.095 (Hard Copy)'!J36))</f>
        <v> </v>
      </c>
      <c r="K36" s="1014" t="str">
        <f>IF(IFERROR('Blocks A'!K46-'Pre-1.095 (Hard Copy)'!K36, 0)=0, " ", ('Blocks A'!K46-'Pre-1.095 (Hard Copy)'!K36))</f>
        <v> </v>
      </c>
      <c r="L36" s="1014" t="str">
        <f>IF(IFERROR('Blocks A'!L46-'Pre-1.095 (Hard Copy)'!L36, 0)=0, " ", ('Blocks A'!L46-'Pre-1.095 (Hard Copy)'!L36))</f>
        <v> </v>
      </c>
      <c r="M36" s="1014" t="str">
        <f>IF(IFERROR('Blocks A'!N46-'Pre-1.095 (Hard Copy)'!M36, 0)=0, " ", ('Blocks A'!N46-'Pre-1.095 (Hard Copy)'!M36))</f>
        <v> </v>
      </c>
      <c r="N36" s="1014" t="str">
        <f>IF(IFERROR('Blocks A'!O46-'Pre-1.095 (Hard Copy)'!N36, 0)=0, " ", ('Blocks A'!O46-'Pre-1.095 (Hard Copy)'!N36))</f>
        <v> </v>
      </c>
      <c r="O36" s="1014" t="str">
        <f>IF(IFERROR('Blocks A'!P46-'Pre-1.095 (Hard Copy)'!O36, 0)=0, " ", ('Blocks A'!P46-'Pre-1.095 (Hard Copy)'!O36))</f>
        <v> </v>
      </c>
      <c r="P36" s="1014" t="str">
        <f>IF(IFERROR('Blocks A'!Q46-'Pre-1.095 (Hard Copy)'!P36, 0)=0, " ", ('Blocks A'!Q46-'Pre-1.095 (Hard Copy)'!P36))</f>
        <v> </v>
      </c>
      <c r="Q36" s="1014" t="str">
        <f>IF(IFERROR('Blocks A'!R46-'Pre-1.095 (Hard Copy)'!Q36, 0)=0, " ", ('Blocks A'!R46-'Pre-1.095 (Hard Copy)'!Q36))</f>
        <v> </v>
      </c>
      <c r="R36" s="1014" t="str">
        <f>IF(IFERROR('Blocks A'!S46-'Pre-1.095 (Hard Copy)'!R36, 0)=0, " ", ('Blocks A'!S46-'Pre-1.095 (Hard Copy)'!R36))</f>
        <v> </v>
      </c>
      <c r="S36" s="1014" t="str">
        <f>IF(IFERROR('Blocks A'!T46-'Pre-1.095 (Hard Copy)'!S36, 0)=0, " ", ('Blocks A'!T46-'Pre-1.095 (Hard Copy)'!S36))</f>
        <v> </v>
      </c>
      <c r="T36" s="1014" t="str">
        <f>IF(IFERROR('Blocks A'!M46-'Pre-1.095 (Hard Copy)'!T36, 0)=0, " ", ('Blocks A'!M46-'Pre-1.095 (Hard Copy)'!T36))</f>
        <v> </v>
      </c>
      <c r="U36" s="1014" t="str">
        <f>IF(IFERROR('Blocks A'!U46-'Pre-1.095 (Hard Copy)'!U36, 0)=0, " ", ('Blocks A'!U46-'Pre-1.095 (Hard Copy)'!U36))</f>
        <v> </v>
      </c>
      <c r="V36" s="1014" t="str">
        <f>IF(IFERROR('Blocks A'!V46-'Pre-1.095 (Hard Copy)'!V36, 0)=0, " ", ('Blocks A'!V46-'Pre-1.095 (Hard Copy)'!V36))</f>
        <v> </v>
      </c>
      <c r="W36" s="1014" t="str">
        <f>IF(IFERROR('Blocks A'!W46-'Pre-1.095 (Hard Copy)'!W36, 0)=0, " ", ('Blocks A'!W46-'Pre-1.095 (Hard Copy)'!W36))</f>
        <v> </v>
      </c>
      <c r="X36" s="1014" t="str">
        <f>IF(IFERROR('Blocks A'!X46-'Pre-1.095 (Hard Copy)'!X36, 0)=0, " ", ('Blocks A'!X46-'Pre-1.095 (Hard Copy)'!X36))</f>
        <v> </v>
      </c>
      <c r="Y36" s="1014" t="str">
        <f>IF(IFERROR('Blocks A'!AC46-'Pre-1.095 (Hard Copy)'!Y36, 0)=0, " ", ('Blocks A'!AC46-'Pre-1.095 (Hard Copy)'!Y36))</f>
        <v> </v>
      </c>
      <c r="Z36" s="1014" t="str">
        <f>IF(IFERROR('Blocks A'!Y46-'Pre-1.095 (Hard Copy)'!Z36, 0)=0, " ", ('Blocks A'!Y46-'Pre-1.095 (Hard Copy)'!Z36))</f>
        <v> </v>
      </c>
      <c r="AA36" s="1014" t="str">
        <f>IF(IFERROR('Blocks A'!Z46-'Pre-1.095 (Hard Copy)'!AA36, 0)=0, " ", ('Blocks A'!Z46-'Pre-1.095 (Hard Copy)'!AA36))</f>
        <v> </v>
      </c>
      <c r="AB36" s="1014" t="str">
        <f>IF(IFERROR('Blocks A'!AA46-'Pre-1.095 (Hard Copy)'!AB36, 0)=0, " ", ('Blocks A'!AA46-'Pre-1.095 (Hard Copy)'!AB36))</f>
        <v> </v>
      </c>
      <c r="AC36" s="1014" t="str">
        <f>IF(IFERROR('Blocks A'!AB46-'Pre-1.095 (Hard Copy)'!AC36, 0)=0, " ", ('Blocks A'!AB46-'Pre-1.095 (Hard Copy)'!AC36))</f>
        <v> </v>
      </c>
      <c r="AD36" s="1014" t="str">
        <f>IF(IFERROR('Blocks A'!AY46-'Pre-1.095 (Hard Copy)'!AD36, 0)=0, " ", ('Blocks A'!AY46-'Pre-1.095 (Hard Copy)'!AD36))</f>
        <v> </v>
      </c>
      <c r="AE36" s="1014" t="str">
        <f>IF(IFERROR('Blocks A'!AZ46-'Pre-1.095 (Hard Copy)'!AE36, 0)=0, " ", ('Blocks A'!AZ46-'Pre-1.095 (Hard Copy)'!AE36))</f>
        <v> </v>
      </c>
      <c r="AF36" s="1014" t="str">
        <f>IF(IFERROR('Blocks A'!BA46-'Pre-1.095 (Hard Copy)'!AF36, 0)=0, " ", ('Blocks A'!BA46-'Pre-1.095 (Hard Copy)'!AF36))</f>
        <v>-12</v>
      </c>
      <c r="AG36" s="1014" t="str">
        <f>IF(IFERROR('Blocks A'!BB46-'Pre-1.095 (Hard Copy)'!AG36, 0)=0, " ", ('Blocks A'!BB46-'Pre-1.095 (Hard Copy)'!AG36))</f>
        <v> </v>
      </c>
      <c r="AH36" s="1014" t="str">
        <f>IF(IFERROR('Blocks A'!BC46-'Pre-1.095 (Hard Copy)'!AH36, 0)=0, " ", ('Blocks A'!BC46-'Pre-1.095 (Hard Copy)'!AH36))</f>
        <v> </v>
      </c>
      <c r="AI36" s="1014" t="str">
        <f>IF(IFERROR('Blocks A'!BJ46-'Pre-1.095 (Hard Copy)'!AI36, 0)=0, " ", ('Blocks A'!BJ46-'Pre-1.095 (Hard Copy)'!AI36))</f>
        <v> </v>
      </c>
      <c r="AJ36" s="1014" t="str">
        <f>IF(IFERROR('Blocks A'!BD46-'Pre-1.095 (Hard Copy)'!AJ36, 0)=0, " ", ('Blocks A'!BD46-'Pre-1.095 (Hard Copy)'!AJ36))</f>
        <v> </v>
      </c>
      <c r="AK36" s="1014" t="str">
        <f>IF(IFERROR('Blocks A'!BE46-'Pre-1.095 (Hard Copy)'!AK36, 0)=0, " ", ('Blocks A'!BE46-'Pre-1.095 (Hard Copy)'!AK36))</f>
        <v> </v>
      </c>
      <c r="AL36" s="1014" t="str">
        <f>IF(IFERROR('Blocks A'!BF46-'Pre-1.095 (Hard Copy)'!AL36, 0)=0, " ", ('Blocks A'!BF46-'Pre-1.095 (Hard Copy)'!AL36))</f>
        <v> </v>
      </c>
      <c r="AM36" s="1014" t="str">
        <f>IF(IFERROR('Blocks A'!BG46-'Pre-1.095 (Hard Copy)'!AM36, 0)=0, " ", ('Blocks A'!BG46-'Pre-1.095 (Hard Copy)'!AM36))</f>
        <v> </v>
      </c>
      <c r="AN36" s="1014" t="str">
        <f>IF(IFERROR('Blocks A'!BH46-'Pre-1.095 (Hard Copy)'!AN36, 0)=0, " ", ('Blocks A'!BH46-'Pre-1.095 (Hard Copy)'!AN36))</f>
        <v> </v>
      </c>
      <c r="AO36" s="1014" t="str">
        <f>IF(IFERROR('Blocks A'!BI46-'Pre-1.095 (Hard Copy)'!AO36, 0)=0, " ", ('Blocks A'!BI46-'Pre-1.095 (Hard Copy)'!AO36))</f>
        <v> </v>
      </c>
      <c r="AP36" s="1014" t="str">
        <f>IF(IFERROR('Blocks A'!BK46-'Pre-1.095 (Hard Copy)'!AP36, 0)=0, " ", ('Blocks A'!BK46-'Pre-1.095 (Hard Copy)'!AP36))</f>
        <v> </v>
      </c>
      <c r="AQ36" s="1014" t="str">
        <f>IF(IFERROR('Blocks A'!BL46-'Pre-1.095 (Hard Copy)'!AQ36, 0)=0, " ", ('Blocks A'!BL46-'Pre-1.095 (Hard Copy)'!AQ36))</f>
        <v> </v>
      </c>
      <c r="AR36" s="1014" t="str">
        <f>IF(IFERROR('Blocks A'!BM46-'Pre-1.095 (Hard Copy)'!AR36, 0)=0, " ", ('Blocks A'!BM46-'Pre-1.095 (Hard Copy)'!AR36))</f>
        <v> </v>
      </c>
      <c r="AS36" s="1014" t="str">
        <f>IF(IFERROR('Blocks A'!BO46-'Pre-1.095 (Hard Copy)'!AS36, 0)=0, " ", ('Blocks A'!BO46-'Pre-1.095 (Hard Copy)'!AS36))</f>
        <v> </v>
      </c>
      <c r="AT36" s="1014" t="str">
        <f>IF(IFERROR('Blocks A'!BP46-'Pre-1.095 (Hard Copy)'!AT36, 0)=0, " ", ('Blocks A'!BP46-'Pre-1.095 (Hard Copy)'!AT36))</f>
        <v> </v>
      </c>
      <c r="AU36" s="1014" t="str">
        <f>IF(IFERROR('Blocks A'!BQ46-'Pre-1.095 (Hard Copy)'!AU36, 0)=0, " ", ('Blocks A'!BQ46-'Pre-1.095 (Hard Copy)'!AU36))</f>
        <v> </v>
      </c>
      <c r="AV36" s="1014" t="str">
        <f>IF(IFERROR('Blocks A'!BR46-'Pre-1.095 (Hard Copy)'!AV36, 0)=0, " ", ('Blocks A'!BR46-'Pre-1.095 (Hard Copy)'!AV36))</f>
        <v> </v>
      </c>
      <c r="AW36" s="1014" t="str">
        <f>IF(IFERROR('Blocks A'!BS46-'Pre-1.095 (Hard Copy)'!AW36, 0)=0, " ", ('Blocks A'!BS46-'Pre-1.095 (Hard Copy)'!AW36))</f>
        <v> </v>
      </c>
      <c r="AX36" s="1014" t="str">
        <f>IF(IFERROR('Blocks A'!BT46-'Pre-1.095 (Hard Copy)'!AX36, 0)=0, " ", ('Blocks A'!BT46-'Pre-1.095 (Hard Copy)'!AX36))</f>
        <v>-48</v>
      </c>
      <c r="AY36" s="1014" t="str">
        <f>IF(IFERROR('Blocks A'!BU46-'Pre-1.095 (Hard Copy)'!AY36, 0)=0, " ", ('Blocks A'!BU46-'Pre-1.095 (Hard Copy)'!AY36))</f>
        <v>-2</v>
      </c>
      <c r="AZ36" s="1014" t="str">
        <f>IF(IFERROR('Blocks A'!BW46-'Pre-1.095 (Hard Copy)'!AZ36, 0)=0, " ", ('Blocks A'!BW46-'Pre-1.095 (Hard Copy)'!AZ36))</f>
        <v>-180</v>
      </c>
      <c r="BA36" s="1014" t="str">
        <f>IF(IFERROR('Blocks A'!BX46-'Pre-1.095 (Hard Copy)'!BA36, 0)=0, " ", ('Blocks A'!BX46-'Pre-1.095 (Hard Copy)'!BA36))</f>
        <v>+0</v>
      </c>
      <c r="BB36" s="1014" t="str">
        <f>IF(IFERROR('Blocks A'!BY46-'Pre-1.095 (Hard Copy)'!BB36, 0)=0, " ", ('Blocks A'!BY46-'Pre-1.095 (Hard Copy)'!BB36))</f>
        <v>-6</v>
      </c>
      <c r="BC36" s="1015" t="str">
        <f>IF(IFERROR('Blocks A'!BZ46-'Pre-1.095 (Hard Copy)'!BC36, 0)=0, " ", ('Blocks A'!BZ46-'Pre-1.095 (Hard Copy)'!BC36))</f>
        <v>+0.4</v>
      </c>
      <c r="BD36" s="1014" t="str">
        <f>IF(IFERROR('Blocks A'!BV46-'Pre-1.095 (Hard Copy)'!BD36, 0)=0, " ", ('Blocks A'!BV46-'Pre-1.095 (Hard Copy)'!BD36))</f>
        <v> </v>
      </c>
      <c r="BE36" s="1014" t="str">
        <f>IF(IFERROR('Blocks A'!CB46-'Pre-1.095 (Hard Copy)'!BE36, 0)=0, " ", ('Blocks A'!CB46-'Pre-1.095 (Hard Copy)'!BE36))</f>
        <v>-252</v>
      </c>
      <c r="BF36" s="1014" t="str">
        <f>IF(IFERROR('Blocks A'!CC46-'Pre-1.095 (Hard Copy)'!BF36, 0)=0, " ", ('Blocks A'!CC46-'Pre-1.095 (Hard Copy)'!BF36))</f>
        <v>-39,200</v>
      </c>
      <c r="BG36" s="1016" t="str">
        <f>IF(IFERROR('Blocks A'!CD46-'Pre-1.095 (Hard Copy)'!BG36, 0)=0, " ", ('Blocks A'!CD46-'Pre-1.095 (Hard Copy)'!BG36))</f>
        <v>-0.0392</v>
      </c>
      <c r="BH36" s="1014" t="str">
        <f>IF(IFERROR('Blocks A'!CE46-'Pre-1.095 (Hard Copy)'!BH36, 0)=0, " ", ('Blocks A'!CE46-'Pre-1.095 (Hard Copy)'!BH36))</f>
        <v>-24</v>
      </c>
      <c r="BI36" s="1014" t="str">
        <f>IF(IFERROR('Blocks A'!CZ46-'Pre-1.095 (Hard Copy)'!BI36, 0)=0, " ", ('Blocks A'!CZ46-'Pre-1.095 (Hard Copy)'!BI36))</f>
        <v>-130</v>
      </c>
      <c r="BJ36" s="1014" t="str">
        <f>IF(IFERROR('Blocks A'!DA46-'Pre-1.095 (Hard Copy)'!BJ36, 0)=0, " ", ('Blocks A'!DA46-'Pre-1.095 (Hard Copy)'!BJ36))</f>
        <v> </v>
      </c>
      <c r="BK36" s="1014" t="str">
        <f>IF(IFERROR('Blocks A'!DB46-'Pre-1.095 (Hard Copy)'!BK36, 0)=0, " ", ('Blocks A'!DB46-'Pre-1.095 (Hard Copy)'!BK36))</f>
        <v>-40</v>
      </c>
      <c r="BL36" s="1014" t="str">
        <f>IF(IFERROR('Blocks A'!DC46-'Pre-1.095 (Hard Copy)'!BL36, 0)=0, " ", ('Blocks A'!DC46-'Pre-1.095 (Hard Copy)'!BL36))</f>
        <v> </v>
      </c>
      <c r="BM36" s="1014" t="str">
        <f>IF(IFERROR('Blocks A'!DD46-'Pre-1.095 (Hard Copy)'!BM36, 0)=0, " ", ('Blocks A'!DD46-'Pre-1.095 (Hard Copy)'!BM36))</f>
        <v>+24</v>
      </c>
      <c r="BN36" s="1014" t="str">
        <f>IF(IFERROR('Blocks A'!DE46-'Pre-1.095 (Hard Copy)'!BN36, 0)=0, " ", ('Blocks A'!DE46-'Pre-1.095 (Hard Copy)'!BN36))</f>
        <v> </v>
      </c>
      <c r="BO36" s="1014" t="str">
        <f>IF(IFERROR('Blocks A'!DF46-'Pre-1.095 (Hard Copy)'!BO36, 0)=0, " ", ('Blocks A'!DF46-'Pre-1.095 (Hard Copy)'!BO36))</f>
        <v>-9</v>
      </c>
      <c r="BP36" s="1014" t="str">
        <f>IF(IFERROR('Blocks A'!DG46-'Pre-1.095 (Hard Copy)'!BP36, 0)=0, " ", ('Blocks A'!DG46-'Pre-1.095 (Hard Copy)'!BP36))</f>
        <v> </v>
      </c>
      <c r="BQ36" s="1014" t="str">
        <f>IF(IFERROR('Blocks A'!DH46-'Pre-1.095 (Hard Copy)'!BQ36, 0)=0, " ", ('Blocks A'!DH46-'Pre-1.095 (Hard Copy)'!BQ36))</f>
        <v> </v>
      </c>
      <c r="BR36" s="1014" t="str">
        <f>IF(IFERROR('Blocks A'!DI46-'Pre-1.095 (Hard Copy)'!BR36, 0)=0, " ", ('Blocks A'!DI46-'Pre-1.095 (Hard Copy)'!BR36))</f>
        <v> </v>
      </c>
      <c r="BS36" s="1014" t="str">
        <f>IF(IFERROR('Blocks A'!DJ46-'Pre-1.095 (Hard Copy)'!BS36, 0)=0, " ", ('Blocks A'!DJ46-'Pre-1.095 (Hard Copy)'!BS36))</f>
        <v>-232</v>
      </c>
      <c r="BT36" s="1014" t="str">
        <f>IF(IFERROR('Blocks A'!DK46-'Pre-1.095 (Hard Copy)'!BT36, 0)=0, " ", ('Blocks A'!DK46-'Pre-1.095 (Hard Copy)'!BT36))</f>
        <v>-0</v>
      </c>
      <c r="BU36" s="1014" t="str">
        <f>IF(IFERROR('Blocks A'!DL46-'Pre-1.095 (Hard Copy)'!BU36, 0)=0, " ", ('Blocks A'!DL46-'Pre-1.095 (Hard Copy)'!BU36))</f>
        <v>-167</v>
      </c>
      <c r="BV36" s="1014" t="str">
        <f>IF(IFERROR('Blocks A'!DM46-'Pre-1.095 (Hard Copy)'!BV36, 0)=0, " ", ('Blocks A'!DM46-'Pre-1.095 (Hard Copy)'!BV36))</f>
        <v> </v>
      </c>
      <c r="BW36" s="1014" t="str">
        <f>IF(IFERROR('Blocks A'!DN46-'Pre-1.095 (Hard Copy)'!BW36, 0)=0, " ", ('Blocks A'!DN46-'Pre-1.095 (Hard Copy)'!BW36))</f>
        <v>+43</v>
      </c>
      <c r="BX36" s="1014" t="str">
        <f>IF(IFERROR('Blocks A'!DO46-'Pre-1.095 (Hard Copy)'!BX36, 0)=0, " ", ('Blocks A'!DO46-'Pre-1.095 (Hard Copy)'!BX36))</f>
        <v> </v>
      </c>
      <c r="BY36" s="1014" t="str">
        <f>IF(IFERROR('Blocks A'!DP46-'Pre-1.095 (Hard Copy)'!BY36, 0)=0, " ", ('Blocks A'!DP46-'Pre-1.095 (Hard Copy)'!BY36))</f>
        <v>-1,100</v>
      </c>
      <c r="BZ36" s="1014" t="str">
        <f>IF(IFERROR('Blocks A'!DQ46-'Pre-1.095 (Hard Copy)'!BZ36, 0)=0, " ", ('Blocks A'!DQ46-'Pre-1.095 (Hard Copy)'!BZ36))</f>
        <v> </v>
      </c>
      <c r="CA36" s="1014" t="str">
        <f>IF(IFERROR('Blocks A'!DR46-'Pre-1.095 (Hard Copy)'!CA36, 0)=0, " ", ('Blocks A'!DR46-'Pre-1.095 (Hard Copy)'!CA36))</f>
        <v> </v>
      </c>
      <c r="CB36" s="1014" t="str">
        <f>IF(IFERROR('Blocks A'!DS46-'Pre-1.095 (Hard Copy)'!CB36, 0)=0, " ", ('Blocks A'!DS46-'Pre-1.095 (Hard Copy)'!CB36))</f>
        <v> </v>
      </c>
      <c r="CC36" s="1014" t="str">
        <f>IF(IFERROR('Blocks A'!DT46-'Pre-1.095 (Hard Copy)'!CC36, 0)=0, " ", ('Blocks A'!DT46-'Pre-1.095 (Hard Copy)'!CC36))</f>
        <v>-155</v>
      </c>
      <c r="CD36" s="1014" t="str">
        <f>IF(IFERROR('Blocks A'!DU46-'Pre-1.095 (Hard Copy)'!CD36, 0)=0, " ", ('Blocks A'!DU46-'Pre-1.095 (Hard Copy)'!CD36))</f>
        <v>-1,456</v>
      </c>
      <c r="CE36" s="1014" t="str">
        <f>IF(IFERROR('Blocks A'!DX46-'Pre-1.095 (Hard Copy)'!CE36, 0)=0, " ", ('Blocks A'!DX46-'Pre-1.095 (Hard Copy)'!CE36))</f>
        <v>-840</v>
      </c>
      <c r="CF36" s="1014" t="str">
        <f>IF(IFERROR('Blocks A'!DY46-'Pre-1.095 (Hard Copy)'!CF36, 0)=0, " ", ('Blocks A'!DY46-'Pre-1.095 (Hard Copy)'!CF36))</f>
        <v>-130,734</v>
      </c>
      <c r="CG36" s="1016" t="str">
        <f>IF(IFERROR('Blocks A'!DZ46-'Pre-1.095 (Hard Copy)'!CG36, 0)=0, " ", ('Blocks A'!DZ46-'Pre-1.095 (Hard Copy)'!CG36))</f>
        <v>-0.1307</v>
      </c>
      <c r="CH36" s="1015" t="str">
        <f>IF(IFERROR('Blocks A'!DV46-'Pre-1.095 (Hard Copy)'!CH36, 0)=0, " ", ('Blocks A'!DV46-'Pre-1.095 (Hard Copy)'!CH36))</f>
        <v>-11.2</v>
      </c>
      <c r="CI36" s="1015" t="str">
        <f>IF(IFERROR('Blocks A'!DW46-'Pre-1.095 (Hard Copy)'!CI36, 0)=0, " ", ('Blocks A'!DW46-'Pre-1.095 (Hard Copy)'!CI36))</f>
        <v>-538.7</v>
      </c>
      <c r="CJ36" s="1014" t="str">
        <f>IF(IFERROR('Blocks A'!EA46-'Pre-1.095 (Hard Copy)'!CJ36, 0)=0, " ", ('Blocks A'!EA46-'Pre-1.095 (Hard Copy)'!CJ36))</f>
        <v>-1,092</v>
      </c>
      <c r="CK36" s="1017" t="str">
        <f>IF(IFERROR('Blocks A'!EB46-'Pre-1.095 (Hard Copy)'!CK36, 0)=0, " ", ('Blocks A'!EB46-'Pre-1.095 (Hard Copy)'!CK36))</f>
        <v>-18.21</v>
      </c>
      <c r="CL36" s="1017" t="str">
        <f>IF(IFERROR('Blocks A'!EC46-'Pre-1.095 (Hard Copy)'!CL36, 0)=0, " ", ('Blocks A'!EC46-'Pre-1.095 (Hard Copy)'!CL36))</f>
        <v>-0.30</v>
      </c>
      <c r="CM36" s="1017" t="str">
        <f>IF(IFERROR('Blocks A'!EH46-'Pre-1.095 (Hard Copy)'!CM36, 0)=0, " ", ('Blocks A'!EH46-'Pre-1.095 (Hard Copy)'!CM36))</f>
        <v>-0.01</v>
      </c>
      <c r="CN36" s="1014" t="str">
        <f>IF(IFERROR('Blocks A'!ED46-'Pre-1.095 (Hard Copy)'!CN36, 0)=0, " ", ('Blocks A'!ED46-'Pre-1.095 (Hard Copy)'!CN36))</f>
        <v>-169,934</v>
      </c>
      <c r="CO36" s="1017" t="str">
        <f>IF(IFERROR('Blocks A'!EE46-'Pre-1.095 (Hard Copy)'!CO36, 0)=0, " ", ('Blocks A'!EE46-'Pre-1.095 (Hard Copy)'!CO36))</f>
        <v>-169.93</v>
      </c>
      <c r="CP36" s="1017" t="str">
        <f>IF(IFERROR('Blocks A'!EF46-'Pre-1.095 (Hard Copy)'!CP36, 0)=0, " ", ('Blocks A'!EF46-'Pre-1.095 (Hard Copy)'!CP36))</f>
        <v>-0.17</v>
      </c>
      <c r="CQ36" s="1016" t="str">
        <f>IF(IFERROR('Blocks A'!EG46-'Pre-1.095 (Hard Copy)'!CQ36, 0)=0, " ", ('Blocks A'!EG46-'Pre-1.095 (Hard Copy)'!CQ36))</f>
        <v>-0.1699</v>
      </c>
      <c r="CR36" s="1018">
        <v>4202.0</v>
      </c>
    </row>
    <row r="37">
      <c r="B37" s="1013" t="s">
        <v>940</v>
      </c>
      <c r="C37" s="969" t="s">
        <v>886</v>
      </c>
      <c r="D37" s="969">
        <v>1.0</v>
      </c>
      <c r="E37" s="969">
        <v>1.0</v>
      </c>
      <c r="F37" s="969">
        <v>3.0</v>
      </c>
      <c r="G37" s="1014" t="str">
        <f>IF(IFERROR('Blocks A'!G47-'Pre-1.095 (Hard Copy)'!G37, 0)=0, " ", ('Blocks A'!G47-'Pre-1.095 (Hard Copy)'!G37))</f>
        <v> </v>
      </c>
      <c r="H37" s="1014" t="str">
        <f>IF(IFERROR('Blocks A'!H47-'Pre-1.095 (Hard Copy)'!H37, 0)=0, " ", ('Blocks A'!H47-'Pre-1.095 (Hard Copy)'!H37))</f>
        <v> </v>
      </c>
      <c r="I37" s="1014" t="str">
        <f>IF(IFERROR('Blocks A'!I47-'Pre-1.095 (Hard Copy)'!I37, 0)=0, " ", ('Blocks A'!I47-'Pre-1.095 (Hard Copy)'!I37))</f>
        <v> </v>
      </c>
      <c r="J37" s="1014" t="str">
        <f>IF(IFERROR('Blocks A'!J47-'Pre-1.095 (Hard Copy)'!J37, 0)=0, " ", ('Blocks A'!J47-'Pre-1.095 (Hard Copy)'!J37))</f>
        <v> </v>
      </c>
      <c r="K37" s="1014" t="str">
        <f>IF(IFERROR('Blocks A'!K47-'Pre-1.095 (Hard Copy)'!K37, 0)=0, " ", ('Blocks A'!K47-'Pre-1.095 (Hard Copy)'!K37))</f>
        <v> </v>
      </c>
      <c r="L37" s="1014" t="str">
        <f>IF(IFERROR('Blocks A'!L47-'Pre-1.095 (Hard Copy)'!L37, 0)=0, " ", ('Blocks A'!L47-'Pre-1.095 (Hard Copy)'!L37))</f>
        <v> </v>
      </c>
      <c r="M37" s="1014" t="str">
        <f>IF(IFERROR('Blocks A'!N47-'Pre-1.095 (Hard Copy)'!M37, 0)=0, " ", ('Blocks A'!N47-'Pre-1.095 (Hard Copy)'!M37))</f>
        <v> </v>
      </c>
      <c r="N37" s="1014" t="str">
        <f>IF(IFERROR('Blocks A'!O47-'Pre-1.095 (Hard Copy)'!N37, 0)=0, " ", ('Blocks A'!O47-'Pre-1.095 (Hard Copy)'!N37))</f>
        <v> </v>
      </c>
      <c r="O37" s="1014" t="str">
        <f>IF(IFERROR('Blocks A'!P47-'Pre-1.095 (Hard Copy)'!O37, 0)=0, " ", ('Blocks A'!P47-'Pre-1.095 (Hard Copy)'!O37))</f>
        <v> </v>
      </c>
      <c r="P37" s="1014" t="str">
        <f>IF(IFERROR('Blocks A'!Q47-'Pre-1.095 (Hard Copy)'!P37, 0)=0, " ", ('Blocks A'!Q47-'Pre-1.095 (Hard Copy)'!P37))</f>
        <v> </v>
      </c>
      <c r="Q37" s="1014" t="str">
        <f>IF(IFERROR('Blocks A'!R47-'Pre-1.095 (Hard Copy)'!Q37, 0)=0, " ", ('Blocks A'!R47-'Pre-1.095 (Hard Copy)'!Q37))</f>
        <v> </v>
      </c>
      <c r="R37" s="1014" t="str">
        <f>IF(IFERROR('Blocks A'!S47-'Pre-1.095 (Hard Copy)'!R37, 0)=0, " ", ('Blocks A'!S47-'Pre-1.095 (Hard Copy)'!R37))</f>
        <v> </v>
      </c>
      <c r="S37" s="1014" t="str">
        <f>IF(IFERROR('Blocks A'!T47-'Pre-1.095 (Hard Copy)'!S37, 0)=0, " ", ('Blocks A'!T47-'Pre-1.095 (Hard Copy)'!S37))</f>
        <v> </v>
      </c>
      <c r="T37" s="1014" t="str">
        <f>IF(IFERROR('Blocks A'!M47-'Pre-1.095 (Hard Copy)'!T37, 0)=0, " ", ('Blocks A'!M47-'Pre-1.095 (Hard Copy)'!T37))</f>
        <v> </v>
      </c>
      <c r="U37" s="1014" t="str">
        <f>IF(IFERROR('Blocks A'!U47-'Pre-1.095 (Hard Copy)'!U37, 0)=0, " ", ('Blocks A'!U47-'Pre-1.095 (Hard Copy)'!U37))</f>
        <v> </v>
      </c>
      <c r="V37" s="1014" t="str">
        <f>IF(IFERROR('Blocks A'!V47-'Pre-1.095 (Hard Copy)'!V37, 0)=0, " ", ('Blocks A'!V47-'Pre-1.095 (Hard Copy)'!V37))</f>
        <v> </v>
      </c>
      <c r="W37" s="1014" t="str">
        <f>IF(IFERROR('Blocks A'!W47-'Pre-1.095 (Hard Copy)'!W37, 0)=0, " ", ('Blocks A'!W47-'Pre-1.095 (Hard Copy)'!W37))</f>
        <v> </v>
      </c>
      <c r="X37" s="1014" t="str">
        <f>IF(IFERROR('Blocks A'!X47-'Pre-1.095 (Hard Copy)'!X37, 0)=0, " ", ('Blocks A'!X47-'Pre-1.095 (Hard Copy)'!X37))</f>
        <v> </v>
      </c>
      <c r="Y37" s="1014" t="str">
        <f>IF(IFERROR('Blocks A'!AC47-'Pre-1.095 (Hard Copy)'!Y37, 0)=0, " ", ('Blocks A'!AC47-'Pre-1.095 (Hard Copy)'!Y37))</f>
        <v> </v>
      </c>
      <c r="Z37" s="1014" t="str">
        <f>IF(IFERROR('Blocks A'!Y47-'Pre-1.095 (Hard Copy)'!Z37, 0)=0, " ", ('Blocks A'!Y47-'Pre-1.095 (Hard Copy)'!Z37))</f>
        <v> </v>
      </c>
      <c r="AA37" s="1014" t="str">
        <f>IF(IFERROR('Blocks A'!Z47-'Pre-1.095 (Hard Copy)'!AA37, 0)=0, " ", ('Blocks A'!Z47-'Pre-1.095 (Hard Copy)'!AA37))</f>
        <v> </v>
      </c>
      <c r="AB37" s="1014" t="str">
        <f>IF(IFERROR('Blocks A'!AA47-'Pre-1.095 (Hard Copy)'!AB37, 0)=0, " ", ('Blocks A'!AA47-'Pre-1.095 (Hard Copy)'!AB37))</f>
        <v> </v>
      </c>
      <c r="AC37" s="1014" t="str">
        <f>IF(IFERROR('Blocks A'!AB47-'Pre-1.095 (Hard Copy)'!AC37, 0)=0, " ", ('Blocks A'!AB47-'Pre-1.095 (Hard Copy)'!AC37))</f>
        <v> </v>
      </c>
      <c r="AD37" s="1014" t="str">
        <f>IF(IFERROR('Blocks A'!AY47-'Pre-1.095 (Hard Copy)'!AD37, 0)=0, " ", ('Blocks A'!AY47-'Pre-1.095 (Hard Copy)'!AD37))</f>
        <v> </v>
      </c>
      <c r="AE37" s="1014" t="str">
        <f>IF(IFERROR('Blocks A'!AZ47-'Pre-1.095 (Hard Copy)'!AE37, 0)=0, " ", ('Blocks A'!AZ47-'Pre-1.095 (Hard Copy)'!AE37))</f>
        <v> </v>
      </c>
      <c r="AF37" s="1014" t="str">
        <f>IF(IFERROR('Blocks A'!BA47-'Pre-1.095 (Hard Copy)'!AF37, 0)=0, " ", ('Blocks A'!BA47-'Pre-1.095 (Hard Copy)'!AF37))</f>
        <v> </v>
      </c>
      <c r="AG37" s="1014" t="str">
        <f>IF(IFERROR('Blocks A'!BB47-'Pre-1.095 (Hard Copy)'!AG37, 0)=0, " ", ('Blocks A'!BB47-'Pre-1.095 (Hard Copy)'!AG37))</f>
        <v> </v>
      </c>
      <c r="AH37" s="1014" t="str">
        <f>IF(IFERROR('Blocks A'!BC47-'Pre-1.095 (Hard Copy)'!AH37, 0)=0, " ", ('Blocks A'!BC47-'Pre-1.095 (Hard Copy)'!AH37))</f>
        <v> </v>
      </c>
      <c r="AI37" s="1014" t="str">
        <f>IF(IFERROR('Blocks A'!BJ47-'Pre-1.095 (Hard Copy)'!AI37, 0)=0, " ", ('Blocks A'!BJ47-'Pre-1.095 (Hard Copy)'!AI37))</f>
        <v> </v>
      </c>
      <c r="AJ37" s="1014" t="str">
        <f>IF(IFERROR('Blocks A'!BD47-'Pre-1.095 (Hard Copy)'!AJ37, 0)=0, " ", ('Blocks A'!BD47-'Pre-1.095 (Hard Copy)'!AJ37))</f>
        <v> </v>
      </c>
      <c r="AK37" s="1014" t="str">
        <f>IF(IFERROR('Blocks A'!BE47-'Pre-1.095 (Hard Copy)'!AK37, 0)=0, " ", ('Blocks A'!BE47-'Pre-1.095 (Hard Copy)'!AK37))</f>
        <v> </v>
      </c>
      <c r="AL37" s="1014" t="str">
        <f>IF(IFERROR('Blocks A'!BF47-'Pre-1.095 (Hard Copy)'!AL37, 0)=0, " ", ('Blocks A'!BF47-'Pre-1.095 (Hard Copy)'!AL37))</f>
        <v> </v>
      </c>
      <c r="AM37" s="1014" t="str">
        <f>IF(IFERROR('Blocks A'!BG47-'Pre-1.095 (Hard Copy)'!AM37, 0)=0, " ", ('Blocks A'!BG47-'Pre-1.095 (Hard Copy)'!AM37))</f>
        <v> </v>
      </c>
      <c r="AN37" s="1014" t="str">
        <f>IF(IFERROR('Blocks A'!BH47-'Pre-1.095 (Hard Copy)'!AN37, 0)=0, " ", ('Blocks A'!BH47-'Pre-1.095 (Hard Copy)'!AN37))</f>
        <v> </v>
      </c>
      <c r="AO37" s="1014" t="str">
        <f>IF(IFERROR('Blocks A'!BI47-'Pre-1.095 (Hard Copy)'!AO37, 0)=0, " ", ('Blocks A'!BI47-'Pre-1.095 (Hard Copy)'!AO37))</f>
        <v> </v>
      </c>
      <c r="AP37" s="1014" t="str">
        <f>IF(IFERROR('Blocks A'!BK47-'Pre-1.095 (Hard Copy)'!AP37, 0)=0, " ", ('Blocks A'!BK47-'Pre-1.095 (Hard Copy)'!AP37))</f>
        <v> </v>
      </c>
      <c r="AQ37" s="1014" t="str">
        <f>IF(IFERROR('Blocks A'!BL47-'Pre-1.095 (Hard Copy)'!AQ37, 0)=0, " ", ('Blocks A'!BL47-'Pre-1.095 (Hard Copy)'!AQ37))</f>
        <v> </v>
      </c>
      <c r="AR37" s="1014" t="str">
        <f>IF(IFERROR('Blocks A'!BM47-'Pre-1.095 (Hard Copy)'!AR37, 0)=0, " ", ('Blocks A'!BM47-'Pre-1.095 (Hard Copy)'!AR37))</f>
        <v> </v>
      </c>
      <c r="AS37" s="1014" t="str">
        <f>IF(IFERROR('Blocks A'!BO47-'Pre-1.095 (Hard Copy)'!AS37, 0)=0, " ", ('Blocks A'!BO47-'Pre-1.095 (Hard Copy)'!AS37))</f>
        <v> </v>
      </c>
      <c r="AT37" s="1014" t="str">
        <f>IF(IFERROR('Blocks A'!BP47-'Pre-1.095 (Hard Copy)'!AT37, 0)=0, " ", ('Blocks A'!BP47-'Pre-1.095 (Hard Copy)'!AT37))</f>
        <v> </v>
      </c>
      <c r="AU37" s="1014" t="str">
        <f>IF(IFERROR('Blocks A'!BQ47-'Pre-1.095 (Hard Copy)'!AU37, 0)=0, " ", ('Blocks A'!BQ47-'Pre-1.095 (Hard Copy)'!AU37))</f>
        <v> </v>
      </c>
      <c r="AV37" s="1014" t="str">
        <f>IF(IFERROR('Blocks A'!BR47-'Pre-1.095 (Hard Copy)'!AV37, 0)=0, " ", ('Blocks A'!BR47-'Pre-1.095 (Hard Copy)'!AV37))</f>
        <v> </v>
      </c>
      <c r="AW37" s="1014" t="str">
        <f>IF(IFERROR('Blocks A'!BS47-'Pre-1.095 (Hard Copy)'!AW37, 0)=0, " ", ('Blocks A'!BS47-'Pre-1.095 (Hard Copy)'!AW37))</f>
        <v> </v>
      </c>
      <c r="AX37" s="1014" t="str">
        <f>IF(IFERROR('Blocks A'!BT47-'Pre-1.095 (Hard Copy)'!AX37, 0)=0, " ", ('Blocks A'!BT47-'Pre-1.095 (Hard Copy)'!AX37))</f>
        <v> </v>
      </c>
      <c r="AY37" s="1014" t="str">
        <f>IF(IFERROR('Blocks A'!BU47-'Pre-1.095 (Hard Copy)'!AY37, 0)=0, " ", ('Blocks A'!BU47-'Pre-1.095 (Hard Copy)'!AY37))</f>
        <v> </v>
      </c>
      <c r="AZ37" s="1014" t="str">
        <f>IF(IFERROR('Blocks A'!BW47-'Pre-1.095 (Hard Copy)'!AZ37, 0)=0, " ", ('Blocks A'!BW47-'Pre-1.095 (Hard Copy)'!AZ37))</f>
        <v> </v>
      </c>
      <c r="BA37" s="1014" t="str">
        <f>IF(IFERROR('Blocks A'!BX47-'Pre-1.095 (Hard Copy)'!BA37, 0)=0, " ", ('Blocks A'!BX47-'Pre-1.095 (Hard Copy)'!BA37))</f>
        <v>-0</v>
      </c>
      <c r="BB37" s="1014" t="str">
        <f>IF(IFERROR('Blocks A'!BY47-'Pre-1.095 (Hard Copy)'!BB37, 0)=0, " ", ('Blocks A'!BY47-'Pre-1.095 (Hard Copy)'!BB37))</f>
        <v>+0</v>
      </c>
      <c r="BC37" s="1015" t="str">
        <f>IF(IFERROR('Blocks A'!BZ47-'Pre-1.095 (Hard Copy)'!BC37, 0)=0, " ", ('Blocks A'!BZ47-'Pre-1.095 (Hard Copy)'!BC37))</f>
        <v>+0.0</v>
      </c>
      <c r="BD37" s="1014" t="str">
        <f>IF(IFERROR('Blocks A'!BV47-'Pre-1.095 (Hard Copy)'!BD37, 0)=0, " ", ('Blocks A'!BV47-'Pre-1.095 (Hard Copy)'!BD37))</f>
        <v> </v>
      </c>
      <c r="BE37" s="1014" t="str">
        <f>IF(IFERROR('Blocks A'!CB47-'Pre-1.095 (Hard Copy)'!BE37, 0)=0, " ", ('Blocks A'!CB47-'Pre-1.095 (Hard Copy)'!BE37))</f>
        <v>-240</v>
      </c>
      <c r="BF37" s="1014" t="str">
        <f>IF(IFERROR('Blocks A'!CC47-'Pre-1.095 (Hard Copy)'!BF37, 0)=0, " ", ('Blocks A'!CC47-'Pre-1.095 (Hard Copy)'!BF37))</f>
        <v>-37,333</v>
      </c>
      <c r="BG37" s="1016" t="str">
        <f>IF(IFERROR('Blocks A'!CD47-'Pre-1.095 (Hard Copy)'!BG37, 0)=0, " ", ('Blocks A'!CD47-'Pre-1.095 (Hard Copy)'!BG37))</f>
        <v>-0.0373</v>
      </c>
      <c r="BH37" s="1014" t="str">
        <f>IF(IFERROR('Blocks A'!CE47-'Pre-1.095 (Hard Copy)'!BH37, 0)=0, " ", ('Blocks A'!CE47-'Pre-1.095 (Hard Copy)'!BH37))</f>
        <v> </v>
      </c>
      <c r="BI37" s="1014" t="str">
        <f>IF(IFERROR('Blocks A'!CZ47-'Pre-1.095 (Hard Copy)'!BI37, 0)=0, " ", ('Blocks A'!CZ47-'Pre-1.095 (Hard Copy)'!BI37))</f>
        <v>-244</v>
      </c>
      <c r="BJ37" s="1014" t="str">
        <f>IF(IFERROR('Blocks A'!DA47-'Pre-1.095 (Hard Copy)'!BJ37, 0)=0, " ", ('Blocks A'!DA47-'Pre-1.095 (Hard Copy)'!BJ37))</f>
        <v> </v>
      </c>
      <c r="BK37" s="1014" t="str">
        <f>IF(IFERROR('Blocks A'!DB47-'Pre-1.095 (Hard Copy)'!BK37, 0)=0, " ", ('Blocks A'!DB47-'Pre-1.095 (Hard Copy)'!BK37))</f>
        <v>-25</v>
      </c>
      <c r="BL37" s="1014" t="str">
        <f>IF(IFERROR('Blocks A'!DC47-'Pre-1.095 (Hard Copy)'!BL37, 0)=0, " ", ('Blocks A'!DC47-'Pre-1.095 (Hard Copy)'!BL37))</f>
        <v> </v>
      </c>
      <c r="BM37" s="1014" t="str">
        <f>IF(IFERROR('Blocks A'!DD47-'Pre-1.095 (Hard Copy)'!BM37, 0)=0, " ", ('Blocks A'!DD47-'Pre-1.095 (Hard Copy)'!BM37))</f>
        <v>+1</v>
      </c>
      <c r="BN37" s="1014" t="str">
        <f>IF(IFERROR('Blocks A'!DE47-'Pre-1.095 (Hard Copy)'!BN37, 0)=0, " ", ('Blocks A'!DE47-'Pre-1.095 (Hard Copy)'!BN37))</f>
        <v> </v>
      </c>
      <c r="BO37" s="1014" t="str">
        <f>IF(IFERROR('Blocks A'!DF47-'Pre-1.095 (Hard Copy)'!BO37, 0)=0, " ", ('Blocks A'!DF47-'Pre-1.095 (Hard Copy)'!BO37))</f>
        <v>-1</v>
      </c>
      <c r="BP37" s="1014" t="str">
        <f>IF(IFERROR('Blocks A'!DG47-'Pre-1.095 (Hard Copy)'!BP37, 0)=0, " ", ('Blocks A'!DG47-'Pre-1.095 (Hard Copy)'!BP37))</f>
        <v> </v>
      </c>
      <c r="BQ37" s="1014" t="str">
        <f>IF(IFERROR('Blocks A'!DH47-'Pre-1.095 (Hard Copy)'!BQ37, 0)=0, " ", ('Blocks A'!DH47-'Pre-1.095 (Hard Copy)'!BQ37))</f>
        <v> </v>
      </c>
      <c r="BR37" s="1014" t="str">
        <f>IF(IFERROR('Blocks A'!DI47-'Pre-1.095 (Hard Copy)'!BR37, 0)=0, " ", ('Blocks A'!DI47-'Pre-1.095 (Hard Copy)'!BR37))</f>
        <v> </v>
      </c>
      <c r="BS37" s="1014" t="str">
        <f>IF(IFERROR('Blocks A'!DJ47-'Pre-1.095 (Hard Copy)'!BS37, 0)=0, " ", ('Blocks A'!DJ47-'Pre-1.095 (Hard Copy)'!BS37))</f>
        <v>-435</v>
      </c>
      <c r="BT37" s="1014" t="str">
        <f>IF(IFERROR('Blocks A'!DK47-'Pre-1.095 (Hard Copy)'!BT37, 0)=0, " ", ('Blocks A'!DK47-'Pre-1.095 (Hard Copy)'!BT37))</f>
        <v>-0</v>
      </c>
      <c r="BU37" s="1014" t="str">
        <f>IF(IFERROR('Blocks A'!DL47-'Pre-1.095 (Hard Copy)'!BU37, 0)=0, " ", ('Blocks A'!DL47-'Pre-1.095 (Hard Copy)'!BU37))</f>
        <v>-104</v>
      </c>
      <c r="BV37" s="1014" t="str">
        <f>IF(IFERROR('Blocks A'!DM47-'Pre-1.095 (Hard Copy)'!BV37, 0)=0, " ", ('Blocks A'!DM47-'Pre-1.095 (Hard Copy)'!BV37))</f>
        <v> </v>
      </c>
      <c r="BW37" s="1014" t="str">
        <f>IF(IFERROR('Blocks A'!DN47-'Pre-1.095 (Hard Copy)'!BW37, 0)=0, " ", ('Blocks A'!DN47-'Pre-1.095 (Hard Copy)'!BW37))</f>
        <v>+2</v>
      </c>
      <c r="BX37" s="1014" t="str">
        <f>IF(IFERROR('Blocks A'!DO47-'Pre-1.095 (Hard Copy)'!BX37, 0)=0, " ", ('Blocks A'!DO47-'Pre-1.095 (Hard Copy)'!BX37))</f>
        <v> </v>
      </c>
      <c r="BY37" s="1014" t="str">
        <f>IF(IFERROR('Blocks A'!DP47-'Pre-1.095 (Hard Copy)'!BY37, 0)=0, " ", ('Blocks A'!DP47-'Pre-1.095 (Hard Copy)'!BY37))</f>
        <v>-63</v>
      </c>
      <c r="BZ37" s="1014" t="str">
        <f>IF(IFERROR('Blocks A'!DQ47-'Pre-1.095 (Hard Copy)'!BZ37, 0)=0, " ", ('Blocks A'!DQ47-'Pre-1.095 (Hard Copy)'!BZ37))</f>
        <v> </v>
      </c>
      <c r="CA37" s="1014" t="str">
        <f>IF(IFERROR('Blocks A'!DR47-'Pre-1.095 (Hard Copy)'!CA37, 0)=0, " ", ('Blocks A'!DR47-'Pre-1.095 (Hard Copy)'!CA37))</f>
        <v> </v>
      </c>
      <c r="CB37" s="1014" t="str">
        <f>IF(IFERROR('Blocks A'!DS47-'Pre-1.095 (Hard Copy)'!CB37, 0)=0, " ", ('Blocks A'!DS47-'Pre-1.095 (Hard Copy)'!CB37))</f>
        <v> </v>
      </c>
      <c r="CC37" s="1014" t="str">
        <f>IF(IFERROR('Blocks A'!DT47-'Pre-1.095 (Hard Copy)'!CC37, 0)=0, " ", ('Blocks A'!DT47-'Pre-1.095 (Hard Copy)'!CC37))</f>
        <v>-268</v>
      </c>
      <c r="CD37" s="1014" t="str">
        <f>IF(IFERROR('Blocks A'!DU47-'Pre-1.095 (Hard Copy)'!CD37, 0)=0, " ", ('Blocks A'!DU47-'Pre-1.095 (Hard Copy)'!CD37))</f>
        <v>-600</v>
      </c>
      <c r="CE37" s="1014" t="str">
        <f>IF(IFERROR('Blocks A'!DX47-'Pre-1.095 (Hard Copy)'!CE37, 0)=0, " ", ('Blocks A'!DX47-'Pre-1.095 (Hard Copy)'!CE37))</f>
        <v>-356</v>
      </c>
      <c r="CF37" s="1014" t="str">
        <f>IF(IFERROR('Blocks A'!DY47-'Pre-1.095 (Hard Copy)'!CF37, 0)=0, " ", ('Blocks A'!DY47-'Pre-1.095 (Hard Copy)'!CF37))</f>
        <v>-55,322</v>
      </c>
      <c r="CG37" s="1016" t="str">
        <f>IF(IFERROR('Blocks A'!DZ47-'Pre-1.095 (Hard Copy)'!CG37, 0)=0, " ", ('Blocks A'!DZ47-'Pre-1.095 (Hard Copy)'!CG37))</f>
        <v>-0.0553</v>
      </c>
      <c r="CH37" s="1015" t="str">
        <f>IF(IFERROR('Blocks A'!DV47-'Pre-1.095 (Hard Copy)'!CH37, 0)=0, " ", ('Blocks A'!DV47-'Pre-1.095 (Hard Copy)'!CH37))</f>
        <v>-33.3</v>
      </c>
      <c r="CI37" s="1015" t="str">
        <f>IF(IFERROR('Blocks A'!DW47-'Pre-1.095 (Hard Copy)'!CI37, 0)=0, " ", ('Blocks A'!DW47-'Pre-1.095 (Hard Copy)'!CI37))</f>
        <v>-221.9</v>
      </c>
      <c r="CJ37" s="1014" t="str">
        <f>IF(IFERROR('Blocks A'!EA47-'Pre-1.095 (Hard Copy)'!CJ37, 0)=0, " ", ('Blocks A'!EA47-'Pre-1.095 (Hard Copy)'!CJ37))</f>
        <v>-596</v>
      </c>
      <c r="CK37" s="1017" t="str">
        <f>IF(IFERROR('Blocks A'!EB47-'Pre-1.095 (Hard Copy)'!CK37, 0)=0, " ", ('Blocks A'!EB47-'Pre-1.095 (Hard Copy)'!CK37))</f>
        <v>-9.93</v>
      </c>
      <c r="CL37" s="1017" t="str">
        <f>IF(IFERROR('Blocks A'!EC47-'Pre-1.095 (Hard Copy)'!CL37, 0)=0, " ", ('Blocks A'!EC47-'Pre-1.095 (Hard Copy)'!CL37))</f>
        <v>-0.17</v>
      </c>
      <c r="CM37" s="1017" t="str">
        <f>IF(IFERROR('Blocks A'!EH47-'Pre-1.095 (Hard Copy)'!CM37, 0)=0, " ", ('Blocks A'!EH47-'Pre-1.095 (Hard Copy)'!CM37))</f>
        <v>-0.01</v>
      </c>
      <c r="CN37" s="1014" t="str">
        <f>IF(IFERROR('Blocks A'!ED47-'Pre-1.095 (Hard Copy)'!CN37, 0)=0, " ", ('Blocks A'!ED47-'Pre-1.095 (Hard Copy)'!CN37))</f>
        <v>-92,656</v>
      </c>
      <c r="CO37" s="1017" t="str">
        <f>IF(IFERROR('Blocks A'!EE47-'Pre-1.095 (Hard Copy)'!CO37, 0)=0, " ", ('Blocks A'!EE47-'Pre-1.095 (Hard Copy)'!CO37))</f>
        <v>-92.66</v>
      </c>
      <c r="CP37" s="1017" t="str">
        <f>IF(IFERROR('Blocks A'!EF47-'Pre-1.095 (Hard Copy)'!CP37, 0)=0, " ", ('Blocks A'!EF47-'Pre-1.095 (Hard Copy)'!CP37))</f>
        <v>-0.09</v>
      </c>
      <c r="CQ37" s="1016" t="str">
        <f>IF(IFERROR('Blocks A'!EG47-'Pre-1.095 (Hard Copy)'!CQ37, 0)=0, " ", ('Blocks A'!EG47-'Pre-1.095 (Hard Copy)'!CQ37))</f>
        <v>-0.0927</v>
      </c>
      <c r="CR37" s="1018">
        <v>630.0</v>
      </c>
    </row>
    <row r="38">
      <c r="B38" s="1013" t="s">
        <v>940</v>
      </c>
      <c r="C38" s="969" t="s">
        <v>885</v>
      </c>
      <c r="D38" s="969">
        <v>3.0</v>
      </c>
      <c r="E38" s="969">
        <v>3.0</v>
      </c>
      <c r="F38" s="969">
        <v>6.0</v>
      </c>
      <c r="G38" s="1014" t="str">
        <f>IF(IFERROR('Blocks A'!G48-'Pre-1.095 (Hard Copy)'!G38, 0)=0, " ", ('Blocks A'!G48-'Pre-1.095 (Hard Copy)'!G38))</f>
        <v> </v>
      </c>
      <c r="H38" s="1014" t="str">
        <f>IF(IFERROR('Blocks A'!H48-'Pre-1.095 (Hard Copy)'!H38, 0)=0, " ", ('Blocks A'!H48-'Pre-1.095 (Hard Copy)'!H38))</f>
        <v> </v>
      </c>
      <c r="I38" s="1014" t="str">
        <f>IF(IFERROR('Blocks A'!I48-'Pre-1.095 (Hard Copy)'!I38, 0)=0, " ", ('Blocks A'!I48-'Pre-1.095 (Hard Copy)'!I38))</f>
        <v> </v>
      </c>
      <c r="J38" s="1014" t="str">
        <f>IF(IFERROR('Blocks A'!J48-'Pre-1.095 (Hard Copy)'!J38, 0)=0, " ", ('Blocks A'!J48-'Pre-1.095 (Hard Copy)'!J38))</f>
        <v> </v>
      </c>
      <c r="K38" s="1014" t="str">
        <f>IF(IFERROR('Blocks A'!K48-'Pre-1.095 (Hard Copy)'!K38, 0)=0, " ", ('Blocks A'!K48-'Pre-1.095 (Hard Copy)'!K38))</f>
        <v> </v>
      </c>
      <c r="L38" s="1014" t="str">
        <f>IF(IFERROR('Blocks A'!L48-'Pre-1.095 (Hard Copy)'!L38, 0)=0, " ", ('Blocks A'!L48-'Pre-1.095 (Hard Copy)'!L38))</f>
        <v> </v>
      </c>
      <c r="M38" s="1014" t="str">
        <f>IF(IFERROR('Blocks A'!N48-'Pre-1.095 (Hard Copy)'!M38, 0)=0, " ", ('Blocks A'!N48-'Pre-1.095 (Hard Copy)'!M38))</f>
        <v> </v>
      </c>
      <c r="N38" s="1014" t="str">
        <f>IF(IFERROR('Blocks A'!O48-'Pre-1.095 (Hard Copy)'!N38, 0)=0, " ", ('Blocks A'!O48-'Pre-1.095 (Hard Copy)'!N38))</f>
        <v> </v>
      </c>
      <c r="O38" s="1014" t="str">
        <f>IF(IFERROR('Blocks A'!P48-'Pre-1.095 (Hard Copy)'!O38, 0)=0, " ", ('Blocks A'!P48-'Pre-1.095 (Hard Copy)'!O38))</f>
        <v> </v>
      </c>
      <c r="P38" s="1014" t="str">
        <f>IF(IFERROR('Blocks A'!Q48-'Pre-1.095 (Hard Copy)'!P38, 0)=0, " ", ('Blocks A'!Q48-'Pre-1.095 (Hard Copy)'!P38))</f>
        <v> </v>
      </c>
      <c r="Q38" s="1014" t="str">
        <f>IF(IFERROR('Blocks A'!R48-'Pre-1.095 (Hard Copy)'!Q38, 0)=0, " ", ('Blocks A'!R48-'Pre-1.095 (Hard Copy)'!Q38))</f>
        <v> </v>
      </c>
      <c r="R38" s="1014" t="str">
        <f>IF(IFERROR('Blocks A'!S48-'Pre-1.095 (Hard Copy)'!R38, 0)=0, " ", ('Blocks A'!S48-'Pre-1.095 (Hard Copy)'!R38))</f>
        <v> </v>
      </c>
      <c r="S38" s="1014" t="str">
        <f>IF(IFERROR('Blocks A'!T48-'Pre-1.095 (Hard Copy)'!S38, 0)=0, " ", ('Blocks A'!T48-'Pre-1.095 (Hard Copy)'!S38))</f>
        <v> </v>
      </c>
      <c r="T38" s="1014" t="str">
        <f>IF(IFERROR('Blocks A'!M48-'Pre-1.095 (Hard Copy)'!T38, 0)=0, " ", ('Blocks A'!M48-'Pre-1.095 (Hard Copy)'!T38))</f>
        <v> </v>
      </c>
      <c r="U38" s="1014" t="str">
        <f>IF(IFERROR('Blocks A'!U48-'Pre-1.095 (Hard Copy)'!U38, 0)=0, " ", ('Blocks A'!U48-'Pre-1.095 (Hard Copy)'!U38))</f>
        <v> </v>
      </c>
      <c r="V38" s="1014" t="str">
        <f>IF(IFERROR('Blocks A'!V48-'Pre-1.095 (Hard Copy)'!V38, 0)=0, " ", ('Blocks A'!V48-'Pre-1.095 (Hard Copy)'!V38))</f>
        <v> </v>
      </c>
      <c r="W38" s="1014" t="str">
        <f>IF(IFERROR('Blocks A'!W48-'Pre-1.095 (Hard Copy)'!W38, 0)=0, " ", ('Blocks A'!W48-'Pre-1.095 (Hard Copy)'!W38))</f>
        <v> </v>
      </c>
      <c r="X38" s="1014" t="str">
        <f>IF(IFERROR('Blocks A'!X48-'Pre-1.095 (Hard Copy)'!X38, 0)=0, " ", ('Blocks A'!X48-'Pre-1.095 (Hard Copy)'!X38))</f>
        <v> </v>
      </c>
      <c r="Y38" s="1014" t="str">
        <f>IF(IFERROR('Blocks A'!AC48-'Pre-1.095 (Hard Copy)'!Y38, 0)=0, " ", ('Blocks A'!AC48-'Pre-1.095 (Hard Copy)'!Y38))</f>
        <v> </v>
      </c>
      <c r="Z38" s="1014" t="str">
        <f>IF(IFERROR('Blocks A'!Y48-'Pre-1.095 (Hard Copy)'!Z38, 0)=0, " ", ('Blocks A'!Y48-'Pre-1.095 (Hard Copy)'!Z38))</f>
        <v> </v>
      </c>
      <c r="AA38" s="1014" t="str">
        <f>IF(IFERROR('Blocks A'!Z48-'Pre-1.095 (Hard Copy)'!AA38, 0)=0, " ", ('Blocks A'!Z48-'Pre-1.095 (Hard Copy)'!AA38))</f>
        <v> </v>
      </c>
      <c r="AB38" s="1014" t="str">
        <f>IF(IFERROR('Blocks A'!AA48-'Pre-1.095 (Hard Copy)'!AB38, 0)=0, " ", ('Blocks A'!AA48-'Pre-1.095 (Hard Copy)'!AB38))</f>
        <v> </v>
      </c>
      <c r="AC38" s="1014" t="str">
        <f>IF(IFERROR('Blocks A'!AB48-'Pre-1.095 (Hard Copy)'!AC38, 0)=0, " ", ('Blocks A'!AB48-'Pre-1.095 (Hard Copy)'!AC38))</f>
        <v> </v>
      </c>
      <c r="AD38" s="1014" t="str">
        <f>IF(IFERROR('Blocks A'!AY48-'Pre-1.095 (Hard Copy)'!AD38, 0)=0, " ", ('Blocks A'!AY48-'Pre-1.095 (Hard Copy)'!AD38))</f>
        <v> </v>
      </c>
      <c r="AE38" s="1014" t="str">
        <f>IF(IFERROR('Blocks A'!AZ48-'Pre-1.095 (Hard Copy)'!AE38, 0)=0, " ", ('Blocks A'!AZ48-'Pre-1.095 (Hard Copy)'!AE38))</f>
        <v> </v>
      </c>
      <c r="AF38" s="1014" t="str">
        <f>IF(IFERROR('Blocks A'!BA48-'Pre-1.095 (Hard Copy)'!AF38, 0)=0, " ", ('Blocks A'!BA48-'Pre-1.095 (Hard Copy)'!AF38))</f>
        <v>-8</v>
      </c>
      <c r="AG38" s="1014" t="str">
        <f>IF(IFERROR('Blocks A'!BB48-'Pre-1.095 (Hard Copy)'!AG38, 0)=0, " ", ('Blocks A'!BB48-'Pre-1.095 (Hard Copy)'!AG38))</f>
        <v> </v>
      </c>
      <c r="AH38" s="1014" t="str">
        <f>IF(IFERROR('Blocks A'!BC48-'Pre-1.095 (Hard Copy)'!AH38, 0)=0, " ", ('Blocks A'!BC48-'Pre-1.095 (Hard Copy)'!AH38))</f>
        <v>+22</v>
      </c>
      <c r="AI38" s="1014" t="str">
        <f>IF(IFERROR('Blocks A'!BJ48-'Pre-1.095 (Hard Copy)'!AI38, 0)=0, " ", ('Blocks A'!BJ48-'Pre-1.095 (Hard Copy)'!AI38))</f>
        <v> </v>
      </c>
      <c r="AJ38" s="1014" t="str">
        <f>IF(IFERROR('Blocks A'!BD48-'Pre-1.095 (Hard Copy)'!AJ38, 0)=0, " ", ('Blocks A'!BD48-'Pre-1.095 (Hard Copy)'!AJ38))</f>
        <v> </v>
      </c>
      <c r="AK38" s="1014" t="str">
        <f>IF(IFERROR('Blocks A'!BE48-'Pre-1.095 (Hard Copy)'!AK38, 0)=0, " ", ('Blocks A'!BE48-'Pre-1.095 (Hard Copy)'!AK38))</f>
        <v> </v>
      </c>
      <c r="AL38" s="1014" t="str">
        <f>IF(IFERROR('Blocks A'!BF48-'Pre-1.095 (Hard Copy)'!AL38, 0)=0, " ", ('Blocks A'!BF48-'Pre-1.095 (Hard Copy)'!AL38))</f>
        <v> </v>
      </c>
      <c r="AM38" s="1014" t="str">
        <f>IF(IFERROR('Blocks A'!BG48-'Pre-1.095 (Hard Copy)'!AM38, 0)=0, " ", ('Blocks A'!BG48-'Pre-1.095 (Hard Copy)'!AM38))</f>
        <v> </v>
      </c>
      <c r="AN38" s="1014" t="str">
        <f>IF(IFERROR('Blocks A'!BH48-'Pre-1.095 (Hard Copy)'!AN38, 0)=0, " ", ('Blocks A'!BH48-'Pre-1.095 (Hard Copy)'!AN38))</f>
        <v> </v>
      </c>
      <c r="AO38" s="1014" t="str">
        <f>IF(IFERROR('Blocks A'!BI48-'Pre-1.095 (Hard Copy)'!AO38, 0)=0, " ", ('Blocks A'!BI48-'Pre-1.095 (Hard Copy)'!AO38))</f>
        <v> </v>
      </c>
      <c r="AP38" s="1014" t="str">
        <f>IF(IFERROR('Blocks A'!BK48-'Pre-1.095 (Hard Copy)'!AP38, 0)=0, " ", ('Blocks A'!BK48-'Pre-1.095 (Hard Copy)'!AP38))</f>
        <v> </v>
      </c>
      <c r="AQ38" s="1014" t="str">
        <f>IF(IFERROR('Blocks A'!BL48-'Pre-1.095 (Hard Copy)'!AQ38, 0)=0, " ", ('Blocks A'!BL48-'Pre-1.095 (Hard Copy)'!AQ38))</f>
        <v> </v>
      </c>
      <c r="AR38" s="1014" t="str">
        <f>IF(IFERROR('Blocks A'!BM48-'Pre-1.095 (Hard Copy)'!AR38, 0)=0, " ", ('Blocks A'!BM48-'Pre-1.095 (Hard Copy)'!AR38))</f>
        <v> </v>
      </c>
      <c r="AS38" s="1014" t="str">
        <f>IF(IFERROR('Blocks A'!BO48-'Pre-1.095 (Hard Copy)'!AS38, 0)=0, " ", ('Blocks A'!BO48-'Pre-1.095 (Hard Copy)'!AS38))</f>
        <v> </v>
      </c>
      <c r="AT38" s="1014" t="str">
        <f>IF(IFERROR('Blocks A'!BP48-'Pre-1.095 (Hard Copy)'!AT38, 0)=0, " ", ('Blocks A'!BP48-'Pre-1.095 (Hard Copy)'!AT38))</f>
        <v> </v>
      </c>
      <c r="AU38" s="1014" t="str">
        <f>IF(IFERROR('Blocks A'!BQ48-'Pre-1.095 (Hard Copy)'!AU38, 0)=0, " ", ('Blocks A'!BQ48-'Pre-1.095 (Hard Copy)'!AU38))</f>
        <v> </v>
      </c>
      <c r="AV38" s="1014" t="str">
        <f>IF(IFERROR('Blocks A'!BR48-'Pre-1.095 (Hard Copy)'!AV38, 0)=0, " ", ('Blocks A'!BR48-'Pre-1.095 (Hard Copy)'!AV38))</f>
        <v> </v>
      </c>
      <c r="AW38" s="1014" t="str">
        <f>IF(IFERROR('Blocks A'!BS48-'Pre-1.095 (Hard Copy)'!AW38, 0)=0, " ", ('Blocks A'!BS48-'Pre-1.095 (Hard Copy)'!AW38))</f>
        <v> </v>
      </c>
      <c r="AX38" s="1014" t="str">
        <f>IF(IFERROR('Blocks A'!BT48-'Pre-1.095 (Hard Copy)'!AX38, 0)=0, " ", ('Blocks A'!BT48-'Pre-1.095 (Hard Copy)'!AX38))</f>
        <v>+144</v>
      </c>
      <c r="AY38" s="1014" t="str">
        <f>IF(IFERROR('Blocks A'!BU48-'Pre-1.095 (Hard Copy)'!AY38, 0)=0, " ", ('Blocks A'!BU48-'Pre-1.095 (Hard Copy)'!AY38))</f>
        <v>+21</v>
      </c>
      <c r="AZ38" s="1014" t="str">
        <f>IF(IFERROR('Blocks A'!BW48-'Pre-1.095 (Hard Copy)'!AZ38, 0)=0, " ", ('Blocks A'!BW48-'Pre-1.095 (Hard Copy)'!AZ38))</f>
        <v>+540</v>
      </c>
      <c r="BA38" s="1014" t="str">
        <f>IF(IFERROR('Blocks A'!BX48-'Pre-1.095 (Hard Copy)'!BA38, 0)=0, " ", ('Blocks A'!BX48-'Pre-1.095 (Hard Copy)'!BA38))</f>
        <v>-0</v>
      </c>
      <c r="BB38" s="1014" t="str">
        <f>IF(IFERROR('Blocks A'!BY48-'Pre-1.095 (Hard Copy)'!BB38, 0)=0, " ", ('Blocks A'!BY48-'Pre-1.095 (Hard Copy)'!BB38))</f>
        <v>+80</v>
      </c>
      <c r="BC38" s="1015" t="str">
        <f>IF(IFERROR('Blocks A'!BZ48-'Pre-1.095 (Hard Copy)'!BC38, 0)=0, " ", ('Blocks A'!BZ48-'Pre-1.095 (Hard Copy)'!BC38))</f>
        <v>-0.7</v>
      </c>
      <c r="BD38" s="1014" t="str">
        <f>IF(IFERROR('Blocks A'!BV48-'Pre-1.095 (Hard Copy)'!BD38, 0)=0, " ", ('Blocks A'!BV48-'Pre-1.095 (Hard Copy)'!BD38))</f>
        <v> </v>
      </c>
      <c r="BE38" s="1014" t="str">
        <f>IF(IFERROR('Blocks A'!CB48-'Pre-1.095 (Hard Copy)'!BE38, 0)=0, " ", ('Blocks A'!CB48-'Pre-1.095 (Hard Copy)'!BE38))</f>
        <v>+32</v>
      </c>
      <c r="BF38" s="1014" t="str">
        <f>IF(IFERROR('Blocks A'!CC48-'Pre-1.095 (Hard Copy)'!BF38, 0)=0, " ", ('Blocks A'!CC48-'Pre-1.095 (Hard Copy)'!BF38))</f>
        <v>+4,978</v>
      </c>
      <c r="BG38" s="1016" t="str">
        <f>IF(IFERROR('Blocks A'!CD48-'Pre-1.095 (Hard Copy)'!BG38, 0)=0, " ", ('Blocks A'!CD48-'Pre-1.095 (Hard Copy)'!BG38))</f>
        <v>+0.0050</v>
      </c>
      <c r="BH38" s="1014" t="str">
        <f>IF(IFERROR('Blocks A'!CE48-'Pre-1.095 (Hard Copy)'!BH38, 0)=0, " ", ('Blocks A'!CE48-'Pre-1.095 (Hard Copy)'!BH38))</f>
        <v>+28</v>
      </c>
      <c r="BI38" s="1014" t="str">
        <f>IF(IFERROR('Blocks A'!CZ48-'Pre-1.095 (Hard Copy)'!BI38, 0)=0, " ", ('Blocks A'!CZ48-'Pre-1.095 (Hard Copy)'!BI38))</f>
        <v>+169</v>
      </c>
      <c r="BJ38" s="1014" t="str">
        <f>IF(IFERROR('Blocks A'!DA48-'Pre-1.095 (Hard Copy)'!BJ38, 0)=0, " ", ('Blocks A'!DA48-'Pre-1.095 (Hard Copy)'!BJ38))</f>
        <v> </v>
      </c>
      <c r="BK38" s="1014" t="str">
        <f>IF(IFERROR('Blocks A'!DB48-'Pre-1.095 (Hard Copy)'!BK38, 0)=0, " ", ('Blocks A'!DB48-'Pre-1.095 (Hard Copy)'!BK38))</f>
        <v>-5</v>
      </c>
      <c r="BL38" s="1014" t="str">
        <f>IF(IFERROR('Blocks A'!DC48-'Pre-1.095 (Hard Copy)'!BL38, 0)=0, " ", ('Blocks A'!DC48-'Pre-1.095 (Hard Copy)'!BL38))</f>
        <v> </v>
      </c>
      <c r="BM38" s="1014" t="str">
        <f>IF(IFERROR('Blocks A'!DD48-'Pre-1.095 (Hard Copy)'!BM38, 0)=0, " ", ('Blocks A'!DD48-'Pre-1.095 (Hard Copy)'!BM38))</f>
        <v>+0</v>
      </c>
      <c r="BN38" s="1014" t="str">
        <f>IF(IFERROR('Blocks A'!DE48-'Pre-1.095 (Hard Copy)'!BN38, 0)=0, " ", ('Blocks A'!DE48-'Pre-1.095 (Hard Copy)'!BN38))</f>
        <v> </v>
      </c>
      <c r="BO38" s="1014" t="str">
        <f>IF(IFERROR('Blocks A'!DF48-'Pre-1.095 (Hard Copy)'!BO38, 0)=0, " ", ('Blocks A'!DF48-'Pre-1.095 (Hard Copy)'!BO38))</f>
        <v>-0</v>
      </c>
      <c r="BP38" s="1014" t="str">
        <f>IF(IFERROR('Blocks A'!DG48-'Pre-1.095 (Hard Copy)'!BP38, 0)=0, " ", ('Blocks A'!DG48-'Pre-1.095 (Hard Copy)'!BP38))</f>
        <v> </v>
      </c>
      <c r="BQ38" s="1014" t="str">
        <f>IF(IFERROR('Blocks A'!DH48-'Pre-1.095 (Hard Copy)'!BQ38, 0)=0, " ", ('Blocks A'!DH48-'Pre-1.095 (Hard Copy)'!BQ38))</f>
        <v> </v>
      </c>
      <c r="BR38" s="1014" t="str">
        <f>IF(IFERROR('Blocks A'!DI48-'Pre-1.095 (Hard Copy)'!BR38, 0)=0, " ", ('Blocks A'!DI48-'Pre-1.095 (Hard Copy)'!BR38))</f>
        <v> </v>
      </c>
      <c r="BS38" s="1014" t="str">
        <f>IF(IFERROR('Blocks A'!DJ48-'Pre-1.095 (Hard Copy)'!BS38, 0)=0, " ", ('Blocks A'!DJ48-'Pre-1.095 (Hard Copy)'!BS38))</f>
        <v>+302</v>
      </c>
      <c r="BT38" s="1014" t="str">
        <f>IF(IFERROR('Blocks A'!DK48-'Pre-1.095 (Hard Copy)'!BT38, 0)=0, " ", ('Blocks A'!DK48-'Pre-1.095 (Hard Copy)'!BT38))</f>
        <v>-0</v>
      </c>
      <c r="BU38" s="1014" t="str">
        <f>IF(IFERROR('Blocks A'!DL48-'Pre-1.095 (Hard Copy)'!BU38, 0)=0, " ", ('Blocks A'!DL48-'Pre-1.095 (Hard Copy)'!BU38))</f>
        <v>-21</v>
      </c>
      <c r="BV38" s="1014" t="str">
        <f>IF(IFERROR('Blocks A'!DM48-'Pre-1.095 (Hard Copy)'!BV38, 0)=0, " ", ('Blocks A'!DM48-'Pre-1.095 (Hard Copy)'!BV38))</f>
        <v> </v>
      </c>
      <c r="BW38" s="1014" t="str">
        <f>IF(IFERROR('Blocks A'!DN48-'Pre-1.095 (Hard Copy)'!BW38, 0)=0, " ", ('Blocks A'!DN48-'Pre-1.095 (Hard Copy)'!BW38))</f>
        <v>+0</v>
      </c>
      <c r="BX38" s="1014" t="str">
        <f>IF(IFERROR('Blocks A'!DO48-'Pre-1.095 (Hard Copy)'!BX38, 0)=0, " ", ('Blocks A'!DO48-'Pre-1.095 (Hard Copy)'!BX38))</f>
        <v> </v>
      </c>
      <c r="BY38" s="1014" t="str">
        <f>IF(IFERROR('Blocks A'!DP48-'Pre-1.095 (Hard Copy)'!BY38, 0)=0, " ", ('Blocks A'!DP48-'Pre-1.095 (Hard Copy)'!BY38))</f>
        <v>-13</v>
      </c>
      <c r="BZ38" s="1014" t="str">
        <f>IF(IFERROR('Blocks A'!DQ48-'Pre-1.095 (Hard Copy)'!BZ38, 0)=0, " ", ('Blocks A'!DQ48-'Pre-1.095 (Hard Copy)'!BZ38))</f>
        <v> </v>
      </c>
      <c r="CA38" s="1014" t="str">
        <f>IF(IFERROR('Blocks A'!DR48-'Pre-1.095 (Hard Copy)'!CA38, 0)=0, " ", ('Blocks A'!DR48-'Pre-1.095 (Hard Copy)'!CA38))</f>
        <v> </v>
      </c>
      <c r="CB38" s="1014" t="str">
        <f>IF(IFERROR('Blocks A'!DS48-'Pre-1.095 (Hard Copy)'!CB38, 0)=0, " ", ('Blocks A'!DS48-'Pre-1.095 (Hard Copy)'!CB38))</f>
        <v> </v>
      </c>
      <c r="CC38" s="1014" t="str">
        <f>IF(IFERROR('Blocks A'!DT48-'Pre-1.095 (Hard Copy)'!CC38, 0)=0, " ", ('Blocks A'!DT48-'Pre-1.095 (Hard Copy)'!CC38))</f>
        <v>+164</v>
      </c>
      <c r="CD38" s="1014" t="str">
        <f>IF(IFERROR('Blocks A'!DU48-'Pre-1.095 (Hard Copy)'!CD38, 0)=0, " ", ('Blocks A'!DU48-'Pre-1.095 (Hard Copy)'!CD38))</f>
        <v>+269</v>
      </c>
      <c r="CE38" s="1014" t="str">
        <f>IF(IFERROR('Blocks A'!DX48-'Pre-1.095 (Hard Copy)'!CE38, 0)=0, " ", ('Blocks A'!DX48-'Pre-1.095 (Hard Copy)'!CE38))</f>
        <v>-56</v>
      </c>
      <c r="CF38" s="1014" t="str">
        <f>IF(IFERROR('Blocks A'!DY48-'Pre-1.095 (Hard Copy)'!CF38, 0)=0, " ", ('Blocks A'!DY48-'Pre-1.095 (Hard Copy)'!CF38))</f>
        <v>-8,735</v>
      </c>
      <c r="CG38" s="1016" t="str">
        <f>IF(IFERROR('Blocks A'!DZ48-'Pre-1.095 (Hard Copy)'!CG38, 0)=0, " ", ('Blocks A'!DZ48-'Pre-1.095 (Hard Copy)'!CG38))</f>
        <v>-0.0087</v>
      </c>
      <c r="CH38" s="1015" t="str">
        <f>IF(IFERROR('Blocks A'!DV48-'Pre-1.095 (Hard Copy)'!CH38, 0)=0, " ", ('Blocks A'!DV48-'Pre-1.095 (Hard Copy)'!CH38))</f>
        <v>+21.0</v>
      </c>
      <c r="CI38" s="1015" t="str">
        <f>IF(IFERROR('Blocks A'!DW48-'Pre-1.095 (Hard Copy)'!CI38, 0)=0, " ", ('Blocks A'!DW48-'Pre-1.095 (Hard Copy)'!CI38))</f>
        <v>+99.7</v>
      </c>
      <c r="CJ38" s="1014" t="str">
        <f>IF(IFERROR('Blocks A'!EA48-'Pre-1.095 (Hard Copy)'!CJ38, 0)=0, " ", ('Blocks A'!EA48-'Pre-1.095 (Hard Copy)'!CJ38))</f>
        <v>-24</v>
      </c>
      <c r="CK38" s="1017" t="str">
        <f>IF(IFERROR('Blocks A'!EB48-'Pre-1.095 (Hard Copy)'!CK38, 0)=0, " ", ('Blocks A'!EB48-'Pre-1.095 (Hard Copy)'!CK38))</f>
        <v>-0.40</v>
      </c>
      <c r="CL38" s="1017" t="str">
        <f>IF(IFERROR('Blocks A'!EC48-'Pre-1.095 (Hard Copy)'!CL38, 0)=0, " ", ('Blocks A'!EC48-'Pre-1.095 (Hard Copy)'!CL38))</f>
        <v>-0.01</v>
      </c>
      <c r="CM38" s="1017" t="str">
        <f>IF(IFERROR('Blocks A'!EH48-'Pre-1.095 (Hard Copy)'!CM38, 0)=0, " ", ('Blocks A'!EH48-'Pre-1.095 (Hard Copy)'!CM38))</f>
        <v>-0.00</v>
      </c>
      <c r="CN38" s="1014" t="str">
        <f>IF(IFERROR('Blocks A'!ED48-'Pre-1.095 (Hard Copy)'!CN38, 0)=0, " ", ('Blocks A'!ED48-'Pre-1.095 (Hard Copy)'!CN38))</f>
        <v>-3,758</v>
      </c>
      <c r="CO38" s="1017" t="str">
        <f>IF(IFERROR('Blocks A'!EE48-'Pre-1.095 (Hard Copy)'!CO38, 0)=0, " ", ('Blocks A'!EE48-'Pre-1.095 (Hard Copy)'!CO38))</f>
        <v>-3.76</v>
      </c>
      <c r="CP38" s="1017" t="str">
        <f>IF(IFERROR('Blocks A'!EF48-'Pre-1.095 (Hard Copy)'!CP38, 0)=0, " ", ('Blocks A'!EF48-'Pre-1.095 (Hard Copy)'!CP38))</f>
        <v>-0.00</v>
      </c>
      <c r="CQ38" s="1016" t="str">
        <f>IF(IFERROR('Blocks A'!EG48-'Pre-1.095 (Hard Copy)'!CQ38, 0)=0, " ", ('Blocks A'!EG48-'Pre-1.095 (Hard Copy)'!CQ38))</f>
        <v>-0.0038</v>
      </c>
      <c r="CR38" s="1018" t="s">
        <v>12</v>
      </c>
    </row>
    <row r="39">
      <c r="B39" s="1013" t="s">
        <v>941</v>
      </c>
      <c r="C39" s="969" t="s">
        <v>886</v>
      </c>
      <c r="D39" s="969">
        <v>1.0</v>
      </c>
      <c r="E39" s="969">
        <v>1.0</v>
      </c>
      <c r="F39" s="969">
        <v>2.0</v>
      </c>
      <c r="G39" s="1014" t="str">
        <f>IF(IFERROR('Blocks A'!G49-'Pre-1.095 (Hard Copy)'!G39, 0)=0, " ", ('Blocks A'!G49-'Pre-1.095 (Hard Copy)'!G39))</f>
        <v> </v>
      </c>
      <c r="H39" s="1014" t="str">
        <f>IF(IFERROR('Blocks A'!H49-'Pre-1.095 (Hard Copy)'!H39, 0)=0, " ", ('Blocks A'!H49-'Pre-1.095 (Hard Copy)'!H39))</f>
        <v> </v>
      </c>
      <c r="I39" s="1014" t="str">
        <f>IF(IFERROR('Blocks A'!I49-'Pre-1.095 (Hard Copy)'!I39, 0)=0, " ", ('Blocks A'!I49-'Pre-1.095 (Hard Copy)'!I39))</f>
        <v> </v>
      </c>
      <c r="J39" s="1014" t="str">
        <f>IF(IFERROR('Blocks A'!J49-'Pre-1.095 (Hard Copy)'!J39, 0)=0, " ", ('Blocks A'!J49-'Pre-1.095 (Hard Copy)'!J39))</f>
        <v> </v>
      </c>
      <c r="K39" s="1014" t="str">
        <f>IF(IFERROR('Blocks A'!K49-'Pre-1.095 (Hard Copy)'!K39, 0)=0, " ", ('Blocks A'!K49-'Pre-1.095 (Hard Copy)'!K39))</f>
        <v> </v>
      </c>
      <c r="L39" s="1014" t="str">
        <f>IF(IFERROR('Blocks A'!L49-'Pre-1.095 (Hard Copy)'!L39, 0)=0, " ", ('Blocks A'!L49-'Pre-1.095 (Hard Copy)'!L39))</f>
        <v> </v>
      </c>
      <c r="M39" s="1014" t="str">
        <f>IF(IFERROR('Blocks A'!N49-'Pre-1.095 (Hard Copy)'!M39, 0)=0, " ", ('Blocks A'!N49-'Pre-1.095 (Hard Copy)'!M39))</f>
        <v> </v>
      </c>
      <c r="N39" s="1014" t="str">
        <f>IF(IFERROR('Blocks A'!O49-'Pre-1.095 (Hard Copy)'!N39, 0)=0, " ", ('Blocks A'!O49-'Pre-1.095 (Hard Copy)'!N39))</f>
        <v> </v>
      </c>
      <c r="O39" s="1014" t="str">
        <f>IF(IFERROR('Blocks A'!P49-'Pre-1.095 (Hard Copy)'!O39, 0)=0, " ", ('Blocks A'!P49-'Pre-1.095 (Hard Copy)'!O39))</f>
        <v> </v>
      </c>
      <c r="P39" s="1014" t="str">
        <f>IF(IFERROR('Blocks A'!Q49-'Pre-1.095 (Hard Copy)'!P39, 0)=0, " ", ('Blocks A'!Q49-'Pre-1.095 (Hard Copy)'!P39))</f>
        <v> </v>
      </c>
      <c r="Q39" s="1014" t="str">
        <f>IF(IFERROR('Blocks A'!R49-'Pre-1.095 (Hard Copy)'!Q39, 0)=0, " ", ('Blocks A'!R49-'Pre-1.095 (Hard Copy)'!Q39))</f>
        <v> </v>
      </c>
      <c r="R39" s="1014" t="str">
        <f>IF(IFERROR('Blocks A'!S49-'Pre-1.095 (Hard Copy)'!R39, 0)=0, " ", ('Blocks A'!S49-'Pre-1.095 (Hard Copy)'!R39))</f>
        <v> </v>
      </c>
      <c r="S39" s="1014" t="str">
        <f>IF(IFERROR('Blocks A'!T49-'Pre-1.095 (Hard Copy)'!S39, 0)=0, " ", ('Blocks A'!T49-'Pre-1.095 (Hard Copy)'!S39))</f>
        <v> </v>
      </c>
      <c r="T39" s="1014" t="str">
        <f>IF(IFERROR('Blocks A'!M49-'Pre-1.095 (Hard Copy)'!T39, 0)=0, " ", ('Blocks A'!M49-'Pre-1.095 (Hard Copy)'!T39))</f>
        <v> </v>
      </c>
      <c r="U39" s="1014" t="str">
        <f>IF(IFERROR('Blocks A'!U49-'Pre-1.095 (Hard Copy)'!U39, 0)=0, " ", ('Blocks A'!U49-'Pre-1.095 (Hard Copy)'!U39))</f>
        <v> </v>
      </c>
      <c r="V39" s="1014" t="str">
        <f>IF(IFERROR('Blocks A'!V49-'Pre-1.095 (Hard Copy)'!V39, 0)=0, " ", ('Blocks A'!V49-'Pre-1.095 (Hard Copy)'!V39))</f>
        <v> </v>
      </c>
      <c r="W39" s="1014" t="str">
        <f>IF(IFERROR('Blocks A'!W49-'Pre-1.095 (Hard Copy)'!W39, 0)=0, " ", ('Blocks A'!W49-'Pre-1.095 (Hard Copy)'!W39))</f>
        <v> </v>
      </c>
      <c r="X39" s="1014" t="str">
        <f>IF(IFERROR('Blocks A'!X49-'Pre-1.095 (Hard Copy)'!X39, 0)=0, " ", ('Blocks A'!X49-'Pre-1.095 (Hard Copy)'!X39))</f>
        <v> </v>
      </c>
      <c r="Y39" s="1014" t="str">
        <f>IF(IFERROR('Blocks A'!AC49-'Pre-1.095 (Hard Copy)'!Y39, 0)=0, " ", ('Blocks A'!AC49-'Pre-1.095 (Hard Copy)'!Y39))</f>
        <v> </v>
      </c>
      <c r="Z39" s="1014" t="str">
        <f>IF(IFERROR('Blocks A'!Y49-'Pre-1.095 (Hard Copy)'!Z39, 0)=0, " ", ('Blocks A'!Y49-'Pre-1.095 (Hard Copy)'!Z39))</f>
        <v> </v>
      </c>
      <c r="AA39" s="1014" t="str">
        <f>IF(IFERROR('Blocks A'!Z49-'Pre-1.095 (Hard Copy)'!AA39, 0)=0, " ", ('Blocks A'!Z49-'Pre-1.095 (Hard Copy)'!AA39))</f>
        <v> </v>
      </c>
      <c r="AB39" s="1014" t="str">
        <f>IF(IFERROR('Blocks A'!AA49-'Pre-1.095 (Hard Copy)'!AB39, 0)=0, " ", ('Blocks A'!AA49-'Pre-1.095 (Hard Copy)'!AB39))</f>
        <v> </v>
      </c>
      <c r="AC39" s="1014" t="str">
        <f>IF(IFERROR('Blocks A'!AB49-'Pre-1.095 (Hard Copy)'!AC39, 0)=0, " ", ('Blocks A'!AB49-'Pre-1.095 (Hard Copy)'!AC39))</f>
        <v> </v>
      </c>
      <c r="AD39" s="1014" t="str">
        <f>IF(IFERROR('Blocks A'!AY49-'Pre-1.095 (Hard Copy)'!AD39, 0)=0, " ", ('Blocks A'!AY49-'Pre-1.095 (Hard Copy)'!AD39))</f>
        <v> </v>
      </c>
      <c r="AE39" s="1014" t="str">
        <f>IF(IFERROR('Blocks A'!AZ49-'Pre-1.095 (Hard Copy)'!AE39, 0)=0, " ", ('Blocks A'!AZ49-'Pre-1.095 (Hard Copy)'!AE39))</f>
        <v> </v>
      </c>
      <c r="AF39" s="1014" t="str">
        <f>IF(IFERROR('Blocks A'!BA49-'Pre-1.095 (Hard Copy)'!AF39, 0)=0, " ", ('Blocks A'!BA49-'Pre-1.095 (Hard Copy)'!AF39))</f>
        <v>-4</v>
      </c>
      <c r="AG39" s="1014" t="str">
        <f>IF(IFERROR('Blocks A'!BB49-'Pre-1.095 (Hard Copy)'!AG39, 0)=0, " ", ('Blocks A'!BB49-'Pre-1.095 (Hard Copy)'!AG39))</f>
        <v> </v>
      </c>
      <c r="AH39" s="1014" t="str">
        <f>IF(IFERROR('Blocks A'!BC49-'Pre-1.095 (Hard Copy)'!AH39, 0)=0, " ", ('Blocks A'!BC49-'Pre-1.095 (Hard Copy)'!AH39))</f>
        <v> </v>
      </c>
      <c r="AI39" s="1014" t="str">
        <f>IF(IFERROR('Blocks A'!BJ49-'Pre-1.095 (Hard Copy)'!AI39, 0)=0, " ", ('Blocks A'!BJ49-'Pre-1.095 (Hard Copy)'!AI39))</f>
        <v> </v>
      </c>
      <c r="AJ39" s="1014" t="str">
        <f>IF(IFERROR('Blocks A'!BD49-'Pre-1.095 (Hard Copy)'!AJ39, 0)=0, " ", ('Blocks A'!BD49-'Pre-1.095 (Hard Copy)'!AJ39))</f>
        <v> </v>
      </c>
      <c r="AK39" s="1014" t="str">
        <f>IF(IFERROR('Blocks A'!BE49-'Pre-1.095 (Hard Copy)'!AK39, 0)=0, " ", ('Blocks A'!BE49-'Pre-1.095 (Hard Copy)'!AK39))</f>
        <v> </v>
      </c>
      <c r="AL39" s="1014" t="str">
        <f>IF(IFERROR('Blocks A'!BF49-'Pre-1.095 (Hard Copy)'!AL39, 0)=0, " ", ('Blocks A'!BF49-'Pre-1.095 (Hard Copy)'!AL39))</f>
        <v> </v>
      </c>
      <c r="AM39" s="1014" t="str">
        <f>IF(IFERROR('Blocks A'!BG49-'Pre-1.095 (Hard Copy)'!AM39, 0)=0, " ", ('Blocks A'!BG49-'Pre-1.095 (Hard Copy)'!AM39))</f>
        <v> </v>
      </c>
      <c r="AN39" s="1014" t="str">
        <f>IF(IFERROR('Blocks A'!BH49-'Pre-1.095 (Hard Copy)'!AN39, 0)=0, " ", ('Blocks A'!BH49-'Pre-1.095 (Hard Copy)'!AN39))</f>
        <v> </v>
      </c>
      <c r="AO39" s="1014" t="str">
        <f>IF(IFERROR('Blocks A'!BI49-'Pre-1.095 (Hard Copy)'!AO39, 0)=0, " ", ('Blocks A'!BI49-'Pre-1.095 (Hard Copy)'!AO39))</f>
        <v> </v>
      </c>
      <c r="AP39" s="1014" t="str">
        <f>IF(IFERROR('Blocks A'!BK49-'Pre-1.095 (Hard Copy)'!AP39, 0)=0, " ", ('Blocks A'!BK49-'Pre-1.095 (Hard Copy)'!AP39))</f>
        <v> </v>
      </c>
      <c r="AQ39" s="1014" t="str">
        <f>IF(IFERROR('Blocks A'!BL49-'Pre-1.095 (Hard Copy)'!AQ39, 0)=0, " ", ('Blocks A'!BL49-'Pre-1.095 (Hard Copy)'!AQ39))</f>
        <v> </v>
      </c>
      <c r="AR39" s="1014" t="str">
        <f>IF(IFERROR('Blocks A'!BM49-'Pre-1.095 (Hard Copy)'!AR39, 0)=0, " ", ('Blocks A'!BM49-'Pre-1.095 (Hard Copy)'!AR39))</f>
        <v> </v>
      </c>
      <c r="AS39" s="1014" t="str">
        <f>IF(IFERROR('Blocks A'!BO49-'Pre-1.095 (Hard Copy)'!AS39, 0)=0, " ", ('Blocks A'!BO49-'Pre-1.095 (Hard Copy)'!AS39))</f>
        <v> </v>
      </c>
      <c r="AT39" s="1014" t="str">
        <f>IF(IFERROR('Blocks A'!BP49-'Pre-1.095 (Hard Copy)'!AT39, 0)=0, " ", ('Blocks A'!BP49-'Pre-1.095 (Hard Copy)'!AT39))</f>
        <v> </v>
      </c>
      <c r="AU39" s="1014" t="str">
        <f>IF(IFERROR('Blocks A'!BQ49-'Pre-1.095 (Hard Copy)'!AU39, 0)=0, " ", ('Blocks A'!BQ49-'Pre-1.095 (Hard Copy)'!AU39))</f>
        <v> </v>
      </c>
      <c r="AV39" s="1014" t="str">
        <f>IF(IFERROR('Blocks A'!BR49-'Pre-1.095 (Hard Copy)'!AV39, 0)=0, " ", ('Blocks A'!BR49-'Pre-1.095 (Hard Copy)'!AV39))</f>
        <v> </v>
      </c>
      <c r="AW39" s="1014" t="str">
        <f>IF(IFERROR('Blocks A'!BS49-'Pre-1.095 (Hard Copy)'!AW39, 0)=0, " ", ('Blocks A'!BS49-'Pre-1.095 (Hard Copy)'!AW39))</f>
        <v> </v>
      </c>
      <c r="AX39" s="1014" t="str">
        <f>IF(IFERROR('Blocks A'!BT49-'Pre-1.095 (Hard Copy)'!AX39, 0)=0, " ", ('Blocks A'!BT49-'Pre-1.095 (Hard Copy)'!AX39))</f>
        <v>-16</v>
      </c>
      <c r="AY39" s="1014" t="str">
        <f>IF(IFERROR('Blocks A'!BU49-'Pre-1.095 (Hard Copy)'!AY39, 0)=0, " ", ('Blocks A'!BU49-'Pre-1.095 (Hard Copy)'!AY39))</f>
        <v>-1</v>
      </c>
      <c r="AZ39" s="1014" t="str">
        <f>IF(IFERROR('Blocks A'!BW49-'Pre-1.095 (Hard Copy)'!AZ39, 0)=0, " ", ('Blocks A'!BW49-'Pre-1.095 (Hard Copy)'!AZ39))</f>
        <v>-60</v>
      </c>
      <c r="BA39" s="1014" t="str">
        <f>IF(IFERROR('Blocks A'!BX49-'Pre-1.095 (Hard Copy)'!BA39, 0)=0, " ", ('Blocks A'!BX49-'Pre-1.095 (Hard Copy)'!BA39))</f>
        <v>+0</v>
      </c>
      <c r="BB39" s="1014" t="str">
        <f>IF(IFERROR('Blocks A'!BY49-'Pre-1.095 (Hard Copy)'!BB39, 0)=0, " ", ('Blocks A'!BY49-'Pre-1.095 (Hard Copy)'!BB39))</f>
        <v>-2</v>
      </c>
      <c r="BC39" s="1015" t="str">
        <f>IF(IFERROR('Blocks A'!BZ49-'Pre-1.095 (Hard Copy)'!BC39, 0)=0, " ", ('Blocks A'!BZ49-'Pre-1.095 (Hard Copy)'!BC39))</f>
        <v>+0.2</v>
      </c>
      <c r="BD39" s="1014" t="str">
        <f>IF(IFERROR('Blocks A'!BV49-'Pre-1.095 (Hard Copy)'!BD39, 0)=0, " ", ('Blocks A'!BV49-'Pre-1.095 (Hard Copy)'!BD39))</f>
        <v> </v>
      </c>
      <c r="BE39" s="1014" t="str">
        <f>IF(IFERROR('Blocks A'!CB49-'Pre-1.095 (Hard Copy)'!BE39, 0)=0, " ", ('Blocks A'!CB49-'Pre-1.095 (Hard Copy)'!BE39))</f>
        <v>-184</v>
      </c>
      <c r="BF39" s="1014" t="str">
        <f>IF(IFERROR('Blocks A'!CC49-'Pre-1.095 (Hard Copy)'!BF39, 0)=0, " ", ('Blocks A'!CC49-'Pre-1.095 (Hard Copy)'!BF39))</f>
        <v>-28,622</v>
      </c>
      <c r="BG39" s="1016" t="str">
        <f>IF(IFERROR('Blocks A'!CD49-'Pre-1.095 (Hard Copy)'!BG39, 0)=0, " ", ('Blocks A'!CD49-'Pre-1.095 (Hard Copy)'!BG39))</f>
        <v>-0.0286</v>
      </c>
      <c r="BH39" s="1014" t="str">
        <f>IF(IFERROR('Blocks A'!CE49-'Pre-1.095 (Hard Copy)'!BH39, 0)=0, " ", ('Blocks A'!CE49-'Pre-1.095 (Hard Copy)'!BH39))</f>
        <v>-8</v>
      </c>
      <c r="BI39" s="1014" t="str">
        <f>IF(IFERROR('Blocks A'!CZ49-'Pre-1.095 (Hard Copy)'!BI39, 0)=0, " ", ('Blocks A'!CZ49-'Pre-1.095 (Hard Copy)'!BI39))</f>
        <v>+3</v>
      </c>
      <c r="BJ39" s="1014" t="str">
        <f>IF(IFERROR('Blocks A'!DA49-'Pre-1.095 (Hard Copy)'!BJ39, 0)=0, " ", ('Blocks A'!DA49-'Pre-1.095 (Hard Copy)'!BJ39))</f>
        <v> </v>
      </c>
      <c r="BK39" s="1014" t="str">
        <f>IF(IFERROR('Blocks A'!DB49-'Pre-1.095 (Hard Copy)'!BK39, 0)=0, " ", ('Blocks A'!DB49-'Pre-1.095 (Hard Copy)'!BK39))</f>
        <v>-20</v>
      </c>
      <c r="BL39" s="1014" t="str">
        <f>IF(IFERROR('Blocks A'!DC49-'Pre-1.095 (Hard Copy)'!BL39, 0)=0, " ", ('Blocks A'!DC49-'Pre-1.095 (Hard Copy)'!BL39))</f>
        <v> </v>
      </c>
      <c r="BM39" s="1014" t="str">
        <f>IF(IFERROR('Blocks A'!DD49-'Pre-1.095 (Hard Copy)'!BM39, 0)=0, " ", ('Blocks A'!DD49-'Pre-1.095 (Hard Copy)'!BM39))</f>
        <v>+0</v>
      </c>
      <c r="BN39" s="1014" t="str">
        <f>IF(IFERROR('Blocks A'!DE49-'Pre-1.095 (Hard Copy)'!BN39, 0)=0, " ", ('Blocks A'!DE49-'Pre-1.095 (Hard Copy)'!BN39))</f>
        <v> </v>
      </c>
      <c r="BO39" s="1014" t="str">
        <f>IF(IFERROR('Blocks A'!DF49-'Pre-1.095 (Hard Copy)'!BO39, 0)=0, " ", ('Blocks A'!DF49-'Pre-1.095 (Hard Copy)'!BO39))</f>
        <v>-0</v>
      </c>
      <c r="BP39" s="1014" t="str">
        <f>IF(IFERROR('Blocks A'!DG49-'Pre-1.095 (Hard Copy)'!BP39, 0)=0, " ", ('Blocks A'!DG49-'Pre-1.095 (Hard Copy)'!BP39))</f>
        <v> </v>
      </c>
      <c r="BQ39" s="1014" t="str">
        <f>IF(IFERROR('Blocks A'!DH49-'Pre-1.095 (Hard Copy)'!BQ39, 0)=0, " ", ('Blocks A'!DH49-'Pre-1.095 (Hard Copy)'!BQ39))</f>
        <v> </v>
      </c>
      <c r="BR39" s="1014" t="str">
        <f>IF(IFERROR('Blocks A'!DI49-'Pre-1.095 (Hard Copy)'!BR39, 0)=0, " ", ('Blocks A'!DI49-'Pre-1.095 (Hard Copy)'!BR39))</f>
        <v> </v>
      </c>
      <c r="BS39" s="1014" t="str">
        <f>IF(IFERROR('Blocks A'!DJ49-'Pre-1.095 (Hard Copy)'!BS39, 0)=0, " ", ('Blocks A'!DJ49-'Pre-1.095 (Hard Copy)'!BS39))</f>
        <v>+5</v>
      </c>
      <c r="BT39" s="1014" t="str">
        <f>IF(IFERROR('Blocks A'!DK49-'Pre-1.095 (Hard Copy)'!BT39, 0)=0, " ", ('Blocks A'!DK49-'Pre-1.095 (Hard Copy)'!BT39))</f>
        <v>-0</v>
      </c>
      <c r="BU39" s="1014" t="str">
        <f>IF(IFERROR('Blocks A'!DL49-'Pre-1.095 (Hard Copy)'!BU39, 0)=0, " ", ('Blocks A'!DL49-'Pre-1.095 (Hard Copy)'!BU39))</f>
        <v>-83</v>
      </c>
      <c r="BV39" s="1014" t="str">
        <f>IF(IFERROR('Blocks A'!DM49-'Pre-1.095 (Hard Copy)'!BV39, 0)=0, " ", ('Blocks A'!DM49-'Pre-1.095 (Hard Copy)'!BV39))</f>
        <v> </v>
      </c>
      <c r="BW39" s="1014" t="str">
        <f>IF(IFERROR('Blocks A'!DN49-'Pre-1.095 (Hard Copy)'!BW39, 0)=0, " ", ('Blocks A'!DN49-'Pre-1.095 (Hard Copy)'!BW39))</f>
        <v>+1</v>
      </c>
      <c r="BX39" s="1014" t="str">
        <f>IF(IFERROR('Blocks A'!DO49-'Pre-1.095 (Hard Copy)'!BX39, 0)=0, " ", ('Blocks A'!DO49-'Pre-1.095 (Hard Copy)'!BX39))</f>
        <v> </v>
      </c>
      <c r="BY39" s="1014" t="str">
        <f>IF(IFERROR('Blocks A'!DP49-'Pre-1.095 (Hard Copy)'!BY39, 0)=0, " ", ('Blocks A'!DP49-'Pre-1.095 (Hard Copy)'!BY39))</f>
        <v>-25</v>
      </c>
      <c r="BZ39" s="1014" t="str">
        <f>IF(IFERROR('Blocks A'!DQ49-'Pre-1.095 (Hard Copy)'!BZ39, 0)=0, " ", ('Blocks A'!DQ49-'Pre-1.095 (Hard Copy)'!BZ39))</f>
        <v> </v>
      </c>
      <c r="CA39" s="1014" t="str">
        <f>IF(IFERROR('Blocks A'!DR49-'Pre-1.095 (Hard Copy)'!CA39, 0)=0, " ", ('Blocks A'!DR49-'Pre-1.095 (Hard Copy)'!CA39))</f>
        <v> </v>
      </c>
      <c r="CB39" s="1014" t="str">
        <f>IF(IFERROR('Blocks A'!DS49-'Pre-1.095 (Hard Copy)'!CB39, 0)=0, " ", ('Blocks A'!DS49-'Pre-1.095 (Hard Copy)'!CB39))</f>
        <v> </v>
      </c>
      <c r="CC39" s="1014" t="str">
        <f>IF(IFERROR('Blocks A'!DT49-'Pre-1.095 (Hard Copy)'!CC39, 0)=0, " ", ('Blocks A'!DT49-'Pre-1.095 (Hard Copy)'!CC39))</f>
        <v>-17</v>
      </c>
      <c r="CD39" s="1014" t="str">
        <f>IF(IFERROR('Blocks A'!DU49-'Pre-1.095 (Hard Copy)'!CD39, 0)=0, " ", ('Blocks A'!DU49-'Pre-1.095 (Hard Copy)'!CD39))</f>
        <v>-103</v>
      </c>
      <c r="CE39" s="1014" t="str">
        <f>IF(IFERROR('Blocks A'!DX49-'Pre-1.095 (Hard Copy)'!CE39, 0)=0, " ", ('Blocks A'!DX49-'Pre-1.095 (Hard Copy)'!CE39))</f>
        <v>-264</v>
      </c>
      <c r="CF39" s="1014" t="str">
        <f>IF(IFERROR('Blocks A'!DY49-'Pre-1.095 (Hard Copy)'!CF39, 0)=0, " ", ('Blocks A'!DY49-'Pre-1.095 (Hard Copy)'!CF39))</f>
        <v>-41,004</v>
      </c>
      <c r="CG39" s="1016" t="str">
        <f>IF(IFERROR('Blocks A'!DZ49-'Pre-1.095 (Hard Copy)'!CG39, 0)=0, " ", ('Blocks A'!DZ49-'Pre-1.095 (Hard Copy)'!CG39))</f>
        <v>-0.0410</v>
      </c>
      <c r="CH39" s="1015" t="str">
        <f>IF(IFERROR('Blocks A'!DV49-'Pre-1.095 (Hard Copy)'!CH39, 0)=0, " ", ('Blocks A'!DV49-'Pre-1.095 (Hard Copy)'!CH39))</f>
        <v>-1.7</v>
      </c>
      <c r="CI39" s="1015" t="str">
        <f>IF(IFERROR('Blocks A'!DW49-'Pre-1.095 (Hard Copy)'!CI39, 0)=0, " ", ('Blocks A'!DW49-'Pre-1.095 (Hard Copy)'!CI39))</f>
        <v>-38.1</v>
      </c>
      <c r="CJ39" s="1014" t="str">
        <f>IF(IFERROR('Blocks A'!EA49-'Pre-1.095 (Hard Copy)'!CJ39, 0)=0, " ", ('Blocks A'!EA49-'Pre-1.095 (Hard Copy)'!CJ39))</f>
        <v>-448</v>
      </c>
      <c r="CK39" s="1017" t="str">
        <f>IF(IFERROR('Blocks A'!EB49-'Pre-1.095 (Hard Copy)'!CK39, 0)=0, " ", ('Blocks A'!EB49-'Pre-1.095 (Hard Copy)'!CK39))</f>
        <v>-7.46</v>
      </c>
      <c r="CL39" s="1017" t="str">
        <f>IF(IFERROR('Blocks A'!EC49-'Pre-1.095 (Hard Copy)'!CL39, 0)=0, " ", ('Blocks A'!EC49-'Pre-1.095 (Hard Copy)'!CL39))</f>
        <v>-0.12</v>
      </c>
      <c r="CM39" s="1017" t="str">
        <f>IF(IFERROR('Blocks A'!EH49-'Pre-1.095 (Hard Copy)'!CM39, 0)=0, " ", ('Blocks A'!EH49-'Pre-1.095 (Hard Copy)'!CM39))</f>
        <v>-0.01</v>
      </c>
      <c r="CN39" s="1014" t="str">
        <f>IF(IFERROR('Blocks A'!ED49-'Pre-1.095 (Hard Copy)'!CN39, 0)=0, " ", ('Blocks A'!ED49-'Pre-1.095 (Hard Copy)'!CN39))</f>
        <v>-69,626</v>
      </c>
      <c r="CO39" s="1017" t="str">
        <f>IF(IFERROR('Blocks A'!EE49-'Pre-1.095 (Hard Copy)'!CO39, 0)=0, " ", ('Blocks A'!EE49-'Pre-1.095 (Hard Copy)'!CO39))</f>
        <v>-69.63</v>
      </c>
      <c r="CP39" s="1017" t="str">
        <f>IF(IFERROR('Blocks A'!EF49-'Pre-1.095 (Hard Copy)'!CP39, 0)=0, " ", ('Blocks A'!EF49-'Pre-1.095 (Hard Copy)'!CP39))</f>
        <v>-0.07</v>
      </c>
      <c r="CQ39" s="1016" t="str">
        <f>IF(IFERROR('Blocks A'!EG49-'Pre-1.095 (Hard Copy)'!CQ39, 0)=0, " ", ('Blocks A'!EG49-'Pre-1.095 (Hard Copy)'!CQ39))</f>
        <v>-0.0696</v>
      </c>
      <c r="CR39" s="1018">
        <v>1051.0</v>
      </c>
    </row>
    <row r="40">
      <c r="B40" s="1013" t="s">
        <v>941</v>
      </c>
      <c r="C40" s="969" t="s">
        <v>885</v>
      </c>
      <c r="D40" s="969">
        <v>3.0</v>
      </c>
      <c r="E40" s="969">
        <v>3.0</v>
      </c>
      <c r="F40" s="969">
        <v>6.0</v>
      </c>
      <c r="G40" s="1014" t="str">
        <f>IF(IFERROR('Blocks A'!G50-'Pre-1.095 (Hard Copy)'!G40, 0)=0, " ", ('Blocks A'!G50-'Pre-1.095 (Hard Copy)'!G40))</f>
        <v> </v>
      </c>
      <c r="H40" s="1014" t="str">
        <f>IF(IFERROR('Blocks A'!H50-'Pre-1.095 (Hard Copy)'!H40, 0)=0, " ", ('Blocks A'!H50-'Pre-1.095 (Hard Copy)'!H40))</f>
        <v> </v>
      </c>
      <c r="I40" s="1014" t="str">
        <f>IF(IFERROR('Blocks A'!I50-'Pre-1.095 (Hard Copy)'!I40, 0)=0, " ", ('Blocks A'!I50-'Pre-1.095 (Hard Copy)'!I40))</f>
        <v> </v>
      </c>
      <c r="J40" s="1014" t="str">
        <f>IF(IFERROR('Blocks A'!J50-'Pre-1.095 (Hard Copy)'!J40, 0)=0, " ", ('Blocks A'!J50-'Pre-1.095 (Hard Copy)'!J40))</f>
        <v> </v>
      </c>
      <c r="K40" s="1014" t="str">
        <f>IF(IFERROR('Blocks A'!K50-'Pre-1.095 (Hard Copy)'!K40, 0)=0, " ", ('Blocks A'!K50-'Pre-1.095 (Hard Copy)'!K40))</f>
        <v> </v>
      </c>
      <c r="L40" s="1014" t="str">
        <f>IF(IFERROR('Blocks A'!L50-'Pre-1.095 (Hard Copy)'!L40, 0)=0, " ", ('Blocks A'!L50-'Pre-1.095 (Hard Copy)'!L40))</f>
        <v> </v>
      </c>
      <c r="M40" s="1014" t="str">
        <f>IF(IFERROR('Blocks A'!N50-'Pre-1.095 (Hard Copy)'!M40, 0)=0, " ", ('Blocks A'!N50-'Pre-1.095 (Hard Copy)'!M40))</f>
        <v> </v>
      </c>
      <c r="N40" s="1014" t="str">
        <f>IF(IFERROR('Blocks A'!O50-'Pre-1.095 (Hard Copy)'!N40, 0)=0, " ", ('Blocks A'!O50-'Pre-1.095 (Hard Copy)'!N40))</f>
        <v> </v>
      </c>
      <c r="O40" s="1014" t="str">
        <f>IF(IFERROR('Blocks A'!P50-'Pre-1.095 (Hard Copy)'!O40, 0)=0, " ", ('Blocks A'!P50-'Pre-1.095 (Hard Copy)'!O40))</f>
        <v> </v>
      </c>
      <c r="P40" s="1014" t="str">
        <f>IF(IFERROR('Blocks A'!Q50-'Pre-1.095 (Hard Copy)'!P40, 0)=0, " ", ('Blocks A'!Q50-'Pre-1.095 (Hard Copy)'!P40))</f>
        <v> </v>
      </c>
      <c r="Q40" s="1014" t="str">
        <f>IF(IFERROR('Blocks A'!R50-'Pre-1.095 (Hard Copy)'!Q40, 0)=0, " ", ('Blocks A'!R50-'Pre-1.095 (Hard Copy)'!Q40))</f>
        <v> </v>
      </c>
      <c r="R40" s="1014" t="str">
        <f>IF(IFERROR('Blocks A'!S50-'Pre-1.095 (Hard Copy)'!R40, 0)=0, " ", ('Blocks A'!S50-'Pre-1.095 (Hard Copy)'!R40))</f>
        <v> </v>
      </c>
      <c r="S40" s="1014" t="str">
        <f>IF(IFERROR('Blocks A'!T50-'Pre-1.095 (Hard Copy)'!S40, 0)=0, " ", ('Blocks A'!T50-'Pre-1.095 (Hard Copy)'!S40))</f>
        <v> </v>
      </c>
      <c r="T40" s="1014" t="str">
        <f>IF(IFERROR('Blocks A'!M50-'Pre-1.095 (Hard Copy)'!T40, 0)=0, " ", ('Blocks A'!M50-'Pre-1.095 (Hard Copy)'!T40))</f>
        <v> </v>
      </c>
      <c r="U40" s="1014" t="str">
        <f>IF(IFERROR('Blocks A'!U50-'Pre-1.095 (Hard Copy)'!U40, 0)=0, " ", ('Blocks A'!U50-'Pre-1.095 (Hard Copy)'!U40))</f>
        <v> </v>
      </c>
      <c r="V40" s="1014" t="str">
        <f>IF(IFERROR('Blocks A'!V50-'Pre-1.095 (Hard Copy)'!V40, 0)=0, " ", ('Blocks A'!V50-'Pre-1.095 (Hard Copy)'!V40))</f>
        <v> </v>
      </c>
      <c r="W40" s="1014" t="str">
        <f>IF(IFERROR('Blocks A'!W50-'Pre-1.095 (Hard Copy)'!W40, 0)=0, " ", ('Blocks A'!W50-'Pre-1.095 (Hard Copy)'!W40))</f>
        <v> </v>
      </c>
      <c r="X40" s="1014" t="str">
        <f>IF(IFERROR('Blocks A'!X50-'Pre-1.095 (Hard Copy)'!X40, 0)=0, " ", ('Blocks A'!X50-'Pre-1.095 (Hard Copy)'!X40))</f>
        <v> </v>
      </c>
      <c r="Y40" s="1014" t="str">
        <f>IF(IFERROR('Blocks A'!AC50-'Pre-1.095 (Hard Copy)'!Y40, 0)=0, " ", ('Blocks A'!AC50-'Pre-1.095 (Hard Copy)'!Y40))</f>
        <v> </v>
      </c>
      <c r="Z40" s="1014" t="str">
        <f>IF(IFERROR('Blocks A'!Y50-'Pre-1.095 (Hard Copy)'!Z40, 0)=0, " ", ('Blocks A'!Y50-'Pre-1.095 (Hard Copy)'!Z40))</f>
        <v> </v>
      </c>
      <c r="AA40" s="1014" t="str">
        <f>IF(IFERROR('Blocks A'!Z50-'Pre-1.095 (Hard Copy)'!AA40, 0)=0, " ", ('Blocks A'!Z50-'Pre-1.095 (Hard Copy)'!AA40))</f>
        <v> </v>
      </c>
      <c r="AB40" s="1014" t="str">
        <f>IF(IFERROR('Blocks A'!AA50-'Pre-1.095 (Hard Copy)'!AB40, 0)=0, " ", ('Blocks A'!AA50-'Pre-1.095 (Hard Copy)'!AB40))</f>
        <v> </v>
      </c>
      <c r="AC40" s="1014" t="str">
        <f>IF(IFERROR('Blocks A'!AB50-'Pre-1.095 (Hard Copy)'!AC40, 0)=0, " ", ('Blocks A'!AB50-'Pre-1.095 (Hard Copy)'!AC40))</f>
        <v> </v>
      </c>
      <c r="AD40" s="1014" t="str">
        <f>IF(IFERROR('Blocks A'!AY50-'Pre-1.095 (Hard Copy)'!AD40, 0)=0, " ", ('Blocks A'!AY50-'Pre-1.095 (Hard Copy)'!AD40))</f>
        <v> </v>
      </c>
      <c r="AE40" s="1014" t="str">
        <f>IF(IFERROR('Blocks A'!AZ50-'Pre-1.095 (Hard Copy)'!AE40, 0)=0, " ", ('Blocks A'!AZ50-'Pre-1.095 (Hard Copy)'!AE40))</f>
        <v> </v>
      </c>
      <c r="AF40" s="1014" t="str">
        <f>IF(IFERROR('Blocks A'!BA50-'Pre-1.095 (Hard Copy)'!AF40, 0)=0, " ", ('Blocks A'!BA50-'Pre-1.095 (Hard Copy)'!AF40))</f>
        <v> </v>
      </c>
      <c r="AG40" s="1014" t="str">
        <f>IF(IFERROR('Blocks A'!BB50-'Pre-1.095 (Hard Copy)'!AG40, 0)=0, " ", ('Blocks A'!BB50-'Pre-1.095 (Hard Copy)'!AG40))</f>
        <v> </v>
      </c>
      <c r="AH40" s="1014" t="str">
        <f>IF(IFERROR('Blocks A'!BC50-'Pre-1.095 (Hard Copy)'!AH40, 0)=0, " ", ('Blocks A'!BC50-'Pre-1.095 (Hard Copy)'!AH40))</f>
        <v> </v>
      </c>
      <c r="AI40" s="1014" t="str">
        <f>IF(IFERROR('Blocks A'!BJ50-'Pre-1.095 (Hard Copy)'!AI40, 0)=0, " ", ('Blocks A'!BJ50-'Pre-1.095 (Hard Copy)'!AI40))</f>
        <v> </v>
      </c>
      <c r="AJ40" s="1014" t="str">
        <f>IF(IFERROR('Blocks A'!BD50-'Pre-1.095 (Hard Copy)'!AJ40, 0)=0, " ", ('Blocks A'!BD50-'Pre-1.095 (Hard Copy)'!AJ40))</f>
        <v> </v>
      </c>
      <c r="AK40" s="1014" t="str">
        <f>IF(IFERROR('Blocks A'!BE50-'Pre-1.095 (Hard Copy)'!AK40, 0)=0, " ", ('Blocks A'!BE50-'Pre-1.095 (Hard Copy)'!AK40))</f>
        <v> </v>
      </c>
      <c r="AL40" s="1014" t="str">
        <f>IF(IFERROR('Blocks A'!BF50-'Pre-1.095 (Hard Copy)'!AL40, 0)=0, " ", ('Blocks A'!BF50-'Pre-1.095 (Hard Copy)'!AL40))</f>
        <v> </v>
      </c>
      <c r="AM40" s="1014" t="str">
        <f>IF(IFERROR('Blocks A'!BG50-'Pre-1.095 (Hard Copy)'!AM40, 0)=0, " ", ('Blocks A'!BG50-'Pre-1.095 (Hard Copy)'!AM40))</f>
        <v> </v>
      </c>
      <c r="AN40" s="1014" t="str">
        <f>IF(IFERROR('Blocks A'!BH50-'Pre-1.095 (Hard Copy)'!AN40, 0)=0, " ", ('Blocks A'!BH50-'Pre-1.095 (Hard Copy)'!AN40))</f>
        <v> </v>
      </c>
      <c r="AO40" s="1014" t="str">
        <f>IF(IFERROR('Blocks A'!BI50-'Pre-1.095 (Hard Copy)'!AO40, 0)=0, " ", ('Blocks A'!BI50-'Pre-1.095 (Hard Copy)'!AO40))</f>
        <v> </v>
      </c>
      <c r="AP40" s="1014" t="str">
        <f>IF(IFERROR('Blocks A'!BK50-'Pre-1.095 (Hard Copy)'!AP40, 0)=0, " ", ('Blocks A'!BK50-'Pre-1.095 (Hard Copy)'!AP40))</f>
        <v> </v>
      </c>
      <c r="AQ40" s="1014" t="str">
        <f>IF(IFERROR('Blocks A'!BL50-'Pre-1.095 (Hard Copy)'!AQ40, 0)=0, " ", ('Blocks A'!BL50-'Pre-1.095 (Hard Copy)'!AQ40))</f>
        <v> </v>
      </c>
      <c r="AR40" s="1014" t="str">
        <f>IF(IFERROR('Blocks A'!BM50-'Pre-1.095 (Hard Copy)'!AR40, 0)=0, " ", ('Blocks A'!BM50-'Pre-1.095 (Hard Copy)'!AR40))</f>
        <v> </v>
      </c>
      <c r="AS40" s="1014" t="str">
        <f>IF(IFERROR('Blocks A'!BO50-'Pre-1.095 (Hard Copy)'!AS40, 0)=0, " ", ('Blocks A'!BO50-'Pre-1.095 (Hard Copy)'!AS40))</f>
        <v> </v>
      </c>
      <c r="AT40" s="1014" t="str">
        <f>IF(IFERROR('Blocks A'!BP50-'Pre-1.095 (Hard Copy)'!AT40, 0)=0, " ", ('Blocks A'!BP50-'Pre-1.095 (Hard Copy)'!AT40))</f>
        <v> </v>
      </c>
      <c r="AU40" s="1014" t="str">
        <f>IF(IFERROR('Blocks A'!BQ50-'Pre-1.095 (Hard Copy)'!AU40, 0)=0, " ", ('Blocks A'!BQ50-'Pre-1.095 (Hard Copy)'!AU40))</f>
        <v> </v>
      </c>
      <c r="AV40" s="1014" t="str">
        <f>IF(IFERROR('Blocks A'!BR50-'Pre-1.095 (Hard Copy)'!AV40, 0)=0, " ", ('Blocks A'!BR50-'Pre-1.095 (Hard Copy)'!AV40))</f>
        <v> </v>
      </c>
      <c r="AW40" s="1014" t="str">
        <f>IF(IFERROR('Blocks A'!BS50-'Pre-1.095 (Hard Copy)'!AW40, 0)=0, " ", ('Blocks A'!BS50-'Pre-1.095 (Hard Copy)'!AW40))</f>
        <v> </v>
      </c>
      <c r="AX40" s="1014" t="str">
        <f>IF(IFERROR('Blocks A'!BT50-'Pre-1.095 (Hard Copy)'!AX40, 0)=0, " ", ('Blocks A'!BT50-'Pre-1.095 (Hard Copy)'!AX40))</f>
        <v> </v>
      </c>
      <c r="AY40" s="1014" t="str">
        <f>IF(IFERROR('Blocks A'!BU50-'Pre-1.095 (Hard Copy)'!AY40, 0)=0, " ", ('Blocks A'!BU50-'Pre-1.095 (Hard Copy)'!AY40))</f>
        <v>-0</v>
      </c>
      <c r="AZ40" s="1014" t="str">
        <f>IF(IFERROR('Blocks A'!BW50-'Pre-1.095 (Hard Copy)'!AZ40, 0)=0, " ", ('Blocks A'!BW50-'Pre-1.095 (Hard Copy)'!AZ40))</f>
        <v> </v>
      </c>
      <c r="BA40" s="1014" t="str">
        <f>IF(IFERROR('Blocks A'!BX50-'Pre-1.095 (Hard Copy)'!BA40, 0)=0, " ", ('Blocks A'!BX50-'Pre-1.095 (Hard Copy)'!BA40))</f>
        <v>+0</v>
      </c>
      <c r="BB40" s="1014" t="str">
        <f>IF(IFERROR('Blocks A'!BY50-'Pre-1.095 (Hard Copy)'!BB40, 0)=0, " ", ('Blocks A'!BY50-'Pre-1.095 (Hard Copy)'!BB40))</f>
        <v>+0</v>
      </c>
      <c r="BC40" s="1015" t="str">
        <f>IF(IFERROR('Blocks A'!BZ50-'Pre-1.095 (Hard Copy)'!BC40, 0)=0, " ", ('Blocks A'!BZ50-'Pre-1.095 (Hard Copy)'!BC40))</f>
        <v>+0.0</v>
      </c>
      <c r="BD40" s="1014" t="str">
        <f>IF(IFERROR('Blocks A'!BV50-'Pre-1.095 (Hard Copy)'!BD40, 0)=0, " ", ('Blocks A'!BV50-'Pre-1.095 (Hard Copy)'!BD40))</f>
        <v> </v>
      </c>
      <c r="BE40" s="1014" t="str">
        <f>IF(IFERROR('Blocks A'!CB50-'Pre-1.095 (Hard Copy)'!BE40, 0)=0, " ", ('Blocks A'!CB50-'Pre-1.095 (Hard Copy)'!BE40))</f>
        <v>-102</v>
      </c>
      <c r="BF40" s="1014" t="str">
        <f>IF(IFERROR('Blocks A'!CC50-'Pre-1.095 (Hard Copy)'!BF40, 0)=0, " ", ('Blocks A'!CC50-'Pre-1.095 (Hard Copy)'!BF40))</f>
        <v>-15,867</v>
      </c>
      <c r="BG40" s="1016" t="str">
        <f>IF(IFERROR('Blocks A'!CD50-'Pre-1.095 (Hard Copy)'!BG40, 0)=0, " ", ('Blocks A'!CD50-'Pre-1.095 (Hard Copy)'!BG40))</f>
        <v>-0.0159</v>
      </c>
      <c r="BH40" s="1014" t="str">
        <f>IF(IFERROR('Blocks A'!CE50-'Pre-1.095 (Hard Copy)'!BH40, 0)=0, " ", ('Blocks A'!CE50-'Pre-1.095 (Hard Copy)'!BH40))</f>
        <v> </v>
      </c>
      <c r="BI40" s="1014" t="str">
        <f>IF(IFERROR('Blocks A'!CZ50-'Pre-1.095 (Hard Copy)'!BI40, 0)=0, " ", ('Blocks A'!CZ50-'Pre-1.095 (Hard Copy)'!BI40))</f>
        <v>+18</v>
      </c>
      <c r="BJ40" s="1014" t="str">
        <f>IF(IFERROR('Blocks A'!DA50-'Pre-1.095 (Hard Copy)'!BJ40, 0)=0, " ", ('Blocks A'!DA50-'Pre-1.095 (Hard Copy)'!BJ40))</f>
        <v> </v>
      </c>
      <c r="BK40" s="1014" t="str">
        <f>IF(IFERROR('Blocks A'!DB50-'Pre-1.095 (Hard Copy)'!BK40, 0)=0, " ", ('Blocks A'!DB50-'Pre-1.095 (Hard Copy)'!BK40))</f>
        <v>-20</v>
      </c>
      <c r="BL40" s="1014" t="str">
        <f>IF(IFERROR('Blocks A'!DC50-'Pre-1.095 (Hard Copy)'!BL40, 0)=0, " ", ('Blocks A'!DC50-'Pre-1.095 (Hard Copy)'!BL40))</f>
        <v> </v>
      </c>
      <c r="BM40" s="1014" t="str">
        <f>IF(IFERROR('Blocks A'!DD50-'Pre-1.095 (Hard Copy)'!BM40, 0)=0, " ", ('Blocks A'!DD50-'Pre-1.095 (Hard Copy)'!BM40))</f>
        <v>+0</v>
      </c>
      <c r="BN40" s="1014" t="str">
        <f>IF(IFERROR('Blocks A'!DE50-'Pre-1.095 (Hard Copy)'!BN40, 0)=0, " ", ('Blocks A'!DE50-'Pre-1.095 (Hard Copy)'!BN40))</f>
        <v> </v>
      </c>
      <c r="BO40" s="1014" t="str">
        <f>IF(IFERROR('Blocks A'!DF50-'Pre-1.095 (Hard Copy)'!BO40, 0)=0, " ", ('Blocks A'!DF50-'Pre-1.095 (Hard Copy)'!BO40))</f>
        <v>-0</v>
      </c>
      <c r="BP40" s="1014" t="str">
        <f>IF(IFERROR('Blocks A'!DG50-'Pre-1.095 (Hard Copy)'!BP40, 0)=0, " ", ('Blocks A'!DG50-'Pre-1.095 (Hard Copy)'!BP40))</f>
        <v> </v>
      </c>
      <c r="BQ40" s="1014" t="str">
        <f>IF(IFERROR('Blocks A'!DH50-'Pre-1.095 (Hard Copy)'!BQ40, 0)=0, " ", ('Blocks A'!DH50-'Pre-1.095 (Hard Copy)'!BQ40))</f>
        <v> </v>
      </c>
      <c r="BR40" s="1014" t="str">
        <f>IF(IFERROR('Blocks A'!DI50-'Pre-1.095 (Hard Copy)'!BR40, 0)=0, " ", ('Blocks A'!DI50-'Pre-1.095 (Hard Copy)'!BR40))</f>
        <v> </v>
      </c>
      <c r="BS40" s="1014" t="str">
        <f>IF(IFERROR('Blocks A'!DJ50-'Pre-1.095 (Hard Copy)'!BS40, 0)=0, " ", ('Blocks A'!DJ50-'Pre-1.095 (Hard Copy)'!BS40))</f>
        <v>+31</v>
      </c>
      <c r="BT40" s="1014" t="str">
        <f>IF(IFERROR('Blocks A'!DK50-'Pre-1.095 (Hard Copy)'!BT40, 0)=0, " ", ('Blocks A'!DK50-'Pre-1.095 (Hard Copy)'!BT40))</f>
        <v>-0</v>
      </c>
      <c r="BU40" s="1014" t="str">
        <f>IF(IFERROR('Blocks A'!DL50-'Pre-1.095 (Hard Copy)'!BU40, 0)=0, " ", ('Blocks A'!DL50-'Pre-1.095 (Hard Copy)'!BU40))</f>
        <v>-83</v>
      </c>
      <c r="BV40" s="1014" t="str">
        <f>IF(IFERROR('Blocks A'!DM50-'Pre-1.095 (Hard Copy)'!BV40, 0)=0, " ", ('Blocks A'!DM50-'Pre-1.095 (Hard Copy)'!BV40))</f>
        <v> </v>
      </c>
      <c r="BW40" s="1014" t="str">
        <f>IF(IFERROR('Blocks A'!DN50-'Pre-1.095 (Hard Copy)'!BW40, 0)=0, " ", ('Blocks A'!DN50-'Pre-1.095 (Hard Copy)'!BW40))</f>
        <v>+1</v>
      </c>
      <c r="BX40" s="1014" t="str">
        <f>IF(IFERROR('Blocks A'!DO50-'Pre-1.095 (Hard Copy)'!BX40, 0)=0, " ", ('Blocks A'!DO50-'Pre-1.095 (Hard Copy)'!BX40))</f>
        <v> </v>
      </c>
      <c r="BY40" s="1014" t="str">
        <f>IF(IFERROR('Blocks A'!DP50-'Pre-1.095 (Hard Copy)'!BY40, 0)=0, " ", ('Blocks A'!DP50-'Pre-1.095 (Hard Copy)'!BY40))</f>
        <v>-25</v>
      </c>
      <c r="BZ40" s="1014" t="str">
        <f>IF(IFERROR('Blocks A'!DQ50-'Pre-1.095 (Hard Copy)'!BZ40, 0)=0, " ", ('Blocks A'!DQ50-'Pre-1.095 (Hard Copy)'!BZ40))</f>
        <v> </v>
      </c>
      <c r="CA40" s="1014" t="str">
        <f>IF(IFERROR('Blocks A'!DR50-'Pre-1.095 (Hard Copy)'!CA40, 0)=0, " ", ('Blocks A'!DR50-'Pre-1.095 (Hard Copy)'!CA40))</f>
        <v> </v>
      </c>
      <c r="CB40" s="1014" t="str">
        <f>IF(IFERROR('Blocks A'!DS50-'Pre-1.095 (Hard Copy)'!CB40, 0)=0, " ", ('Blocks A'!DS50-'Pre-1.095 (Hard Copy)'!CB40))</f>
        <v> </v>
      </c>
      <c r="CC40" s="1014" t="str">
        <f>IF(IFERROR('Blocks A'!DT50-'Pre-1.095 (Hard Copy)'!CC40, 0)=0, " ", ('Blocks A'!DT50-'Pre-1.095 (Hard Copy)'!CC40))</f>
        <v>-2</v>
      </c>
      <c r="CD40" s="1014" t="str">
        <f>IF(IFERROR('Blocks A'!DU50-'Pre-1.095 (Hard Copy)'!CD40, 0)=0, " ", ('Blocks A'!DU50-'Pre-1.095 (Hard Copy)'!CD40))</f>
        <v>-76</v>
      </c>
      <c r="CE40" s="1014" t="str">
        <f>IF(IFERROR('Blocks A'!DX50-'Pre-1.095 (Hard Copy)'!CE40, 0)=0, " ", ('Blocks A'!DX50-'Pre-1.095 (Hard Copy)'!CE40))</f>
        <v>-263</v>
      </c>
      <c r="CF40" s="1014" t="str">
        <f>IF(IFERROR('Blocks A'!DY50-'Pre-1.095 (Hard Copy)'!CF40, 0)=0, " ", ('Blocks A'!DY50-'Pre-1.095 (Hard Copy)'!CF40))</f>
        <v>-40,843</v>
      </c>
      <c r="CG40" s="1016" t="str">
        <f>IF(IFERROR('Blocks A'!DZ50-'Pre-1.095 (Hard Copy)'!CG40, 0)=0, " ", ('Blocks A'!DZ50-'Pre-1.095 (Hard Copy)'!CG40))</f>
        <v>-0.0408</v>
      </c>
      <c r="CH40" s="1015" t="str">
        <f>IF(IFERROR('Blocks A'!DV50-'Pre-1.095 (Hard Copy)'!CH40, 0)=0, " ", ('Blocks A'!DV50-'Pre-1.095 (Hard Copy)'!CH40))</f>
        <v>+0.2</v>
      </c>
      <c r="CI40" s="1015" t="str">
        <f>IF(IFERROR('Blocks A'!DW50-'Pre-1.095 (Hard Copy)'!CI40, 0)=0, " ", ('Blocks A'!DW50-'Pre-1.095 (Hard Copy)'!CI40))</f>
        <v>-28.2</v>
      </c>
      <c r="CJ40" s="1014" t="str">
        <f>IF(IFERROR('Blocks A'!EA50-'Pre-1.095 (Hard Copy)'!CJ40, 0)=0, " ", ('Blocks A'!EA50-'Pre-1.095 (Hard Copy)'!CJ40))</f>
        <v>-365</v>
      </c>
      <c r="CK40" s="1017" t="str">
        <f>IF(IFERROR('Blocks A'!EB50-'Pre-1.095 (Hard Copy)'!CK40, 0)=0, " ", ('Blocks A'!EB50-'Pre-1.095 (Hard Copy)'!CK40))</f>
        <v>-6.08</v>
      </c>
      <c r="CL40" s="1017" t="str">
        <f>IF(IFERROR('Blocks A'!EC50-'Pre-1.095 (Hard Copy)'!CL40, 0)=0, " ", ('Blocks A'!EC50-'Pre-1.095 (Hard Copy)'!CL40))</f>
        <v>-0.10</v>
      </c>
      <c r="CM40" s="1017" t="str">
        <f>IF(IFERROR('Blocks A'!EH50-'Pre-1.095 (Hard Copy)'!CM40, 0)=0, " ", ('Blocks A'!EH50-'Pre-1.095 (Hard Copy)'!CM40))</f>
        <v>-0.00</v>
      </c>
      <c r="CN40" s="1014" t="str">
        <f>IF(IFERROR('Blocks A'!ED50-'Pre-1.095 (Hard Copy)'!CN40, 0)=0, " ", ('Blocks A'!ED50-'Pre-1.095 (Hard Copy)'!CN40))</f>
        <v>-56,710</v>
      </c>
      <c r="CO40" s="1017" t="str">
        <f>IF(IFERROR('Blocks A'!EE50-'Pre-1.095 (Hard Copy)'!CO40, 0)=0, " ", ('Blocks A'!EE50-'Pre-1.095 (Hard Copy)'!CO40))</f>
        <v>-56.71</v>
      </c>
      <c r="CP40" s="1017" t="str">
        <f>IF(IFERROR('Blocks A'!EF50-'Pre-1.095 (Hard Copy)'!CP40, 0)=0, " ", ('Blocks A'!EF50-'Pre-1.095 (Hard Copy)'!CP40))</f>
        <v>-0.06</v>
      </c>
      <c r="CQ40" s="1016" t="str">
        <f>IF(IFERROR('Blocks A'!EG50-'Pre-1.095 (Hard Copy)'!CQ40, 0)=0, " ", ('Blocks A'!EG50-'Pre-1.095 (Hard Copy)'!CQ40))</f>
        <v>-0.0567</v>
      </c>
      <c r="CR40" s="1018" t="s">
        <v>12</v>
      </c>
    </row>
    <row r="41">
      <c r="B41" s="1013" t="s">
        <v>942</v>
      </c>
      <c r="C41" s="969" t="s">
        <v>886</v>
      </c>
      <c r="D41" s="969">
        <v>1.0</v>
      </c>
      <c r="E41" s="969">
        <v>1.0</v>
      </c>
      <c r="F41" s="969">
        <v>2.0</v>
      </c>
      <c r="G41" s="1014" t="str">
        <f>IF(IFERROR('Blocks A'!G51-'Pre-1.095 (Hard Copy)'!G41, 0)=0, " ", ('Blocks A'!G51-'Pre-1.095 (Hard Copy)'!G41))</f>
        <v> </v>
      </c>
      <c r="H41" s="1014" t="str">
        <f>IF(IFERROR('Blocks A'!H51-'Pre-1.095 (Hard Copy)'!H41, 0)=0, " ", ('Blocks A'!H51-'Pre-1.095 (Hard Copy)'!H41))</f>
        <v> </v>
      </c>
      <c r="I41" s="1014" t="str">
        <f>IF(IFERROR('Blocks A'!I51-'Pre-1.095 (Hard Copy)'!I41, 0)=0, " ", ('Blocks A'!I51-'Pre-1.095 (Hard Copy)'!I41))</f>
        <v> </v>
      </c>
      <c r="J41" s="1014" t="str">
        <f>IF(IFERROR('Blocks A'!J51-'Pre-1.095 (Hard Copy)'!J41, 0)=0, " ", ('Blocks A'!J51-'Pre-1.095 (Hard Copy)'!J41))</f>
        <v> </v>
      </c>
      <c r="K41" s="1014" t="str">
        <f>IF(IFERROR('Blocks A'!K51-'Pre-1.095 (Hard Copy)'!K41, 0)=0, " ", ('Blocks A'!K51-'Pre-1.095 (Hard Copy)'!K41))</f>
        <v> </v>
      </c>
      <c r="L41" s="1014" t="str">
        <f>IF(IFERROR('Blocks A'!L51-'Pre-1.095 (Hard Copy)'!L41, 0)=0, " ", ('Blocks A'!L51-'Pre-1.095 (Hard Copy)'!L41))</f>
        <v> </v>
      </c>
      <c r="M41" s="1014" t="str">
        <f>IF(IFERROR('Blocks A'!N51-'Pre-1.095 (Hard Copy)'!M41, 0)=0, " ", ('Blocks A'!N51-'Pre-1.095 (Hard Copy)'!M41))</f>
        <v> </v>
      </c>
      <c r="N41" s="1014" t="str">
        <f>IF(IFERROR('Blocks A'!O51-'Pre-1.095 (Hard Copy)'!N41, 0)=0, " ", ('Blocks A'!O51-'Pre-1.095 (Hard Copy)'!N41))</f>
        <v> </v>
      </c>
      <c r="O41" s="1014" t="str">
        <f>IF(IFERROR('Blocks A'!P51-'Pre-1.095 (Hard Copy)'!O41, 0)=0, " ", ('Blocks A'!P51-'Pre-1.095 (Hard Copy)'!O41))</f>
        <v> </v>
      </c>
      <c r="P41" s="1014" t="str">
        <f>IF(IFERROR('Blocks A'!Q51-'Pre-1.095 (Hard Copy)'!P41, 0)=0, " ", ('Blocks A'!Q51-'Pre-1.095 (Hard Copy)'!P41))</f>
        <v> </v>
      </c>
      <c r="Q41" s="1014" t="str">
        <f>IF(IFERROR('Blocks A'!R51-'Pre-1.095 (Hard Copy)'!Q41, 0)=0, " ", ('Blocks A'!R51-'Pre-1.095 (Hard Copy)'!Q41))</f>
        <v> </v>
      </c>
      <c r="R41" s="1014" t="str">
        <f>IF(IFERROR('Blocks A'!S51-'Pre-1.095 (Hard Copy)'!R41, 0)=0, " ", ('Blocks A'!S51-'Pre-1.095 (Hard Copy)'!R41))</f>
        <v> </v>
      </c>
      <c r="S41" s="1014" t="str">
        <f>IF(IFERROR('Blocks A'!T51-'Pre-1.095 (Hard Copy)'!S41, 0)=0, " ", ('Blocks A'!T51-'Pre-1.095 (Hard Copy)'!S41))</f>
        <v> </v>
      </c>
      <c r="T41" s="1014" t="str">
        <f>IF(IFERROR('Blocks A'!M51-'Pre-1.095 (Hard Copy)'!T41, 0)=0, " ", ('Blocks A'!M51-'Pre-1.095 (Hard Copy)'!T41))</f>
        <v> </v>
      </c>
      <c r="U41" s="1014" t="str">
        <f>IF(IFERROR('Blocks A'!U51-'Pre-1.095 (Hard Copy)'!U41, 0)=0, " ", ('Blocks A'!U51-'Pre-1.095 (Hard Copy)'!U41))</f>
        <v> </v>
      </c>
      <c r="V41" s="1014" t="str">
        <f>IF(IFERROR('Blocks A'!V51-'Pre-1.095 (Hard Copy)'!V41, 0)=0, " ", ('Blocks A'!V51-'Pre-1.095 (Hard Copy)'!V41))</f>
        <v> </v>
      </c>
      <c r="W41" s="1014" t="str">
        <f>IF(IFERROR('Blocks A'!W51-'Pre-1.095 (Hard Copy)'!W41, 0)=0, " ", ('Blocks A'!W51-'Pre-1.095 (Hard Copy)'!W41))</f>
        <v> </v>
      </c>
      <c r="X41" s="1014" t="str">
        <f>IF(IFERROR('Blocks A'!X51-'Pre-1.095 (Hard Copy)'!X41, 0)=0, " ", ('Blocks A'!X51-'Pre-1.095 (Hard Copy)'!X41))</f>
        <v> </v>
      </c>
      <c r="Y41" s="1014" t="str">
        <f>IF(IFERROR('Blocks A'!AC51-'Pre-1.095 (Hard Copy)'!Y41, 0)=0, " ", ('Blocks A'!AC51-'Pre-1.095 (Hard Copy)'!Y41))</f>
        <v> </v>
      </c>
      <c r="Z41" s="1014" t="str">
        <f>IF(IFERROR('Blocks A'!Y51-'Pre-1.095 (Hard Copy)'!Z41, 0)=0, " ", ('Blocks A'!Y51-'Pre-1.095 (Hard Copy)'!Z41))</f>
        <v> </v>
      </c>
      <c r="AA41" s="1014" t="str">
        <f>IF(IFERROR('Blocks A'!Z51-'Pre-1.095 (Hard Copy)'!AA41, 0)=0, " ", ('Blocks A'!Z51-'Pre-1.095 (Hard Copy)'!AA41))</f>
        <v> </v>
      </c>
      <c r="AB41" s="1014" t="str">
        <f>IF(IFERROR('Blocks A'!AA51-'Pre-1.095 (Hard Copy)'!AB41, 0)=0, " ", ('Blocks A'!AA51-'Pre-1.095 (Hard Copy)'!AB41))</f>
        <v> </v>
      </c>
      <c r="AC41" s="1014" t="str">
        <f>IF(IFERROR('Blocks A'!AB51-'Pre-1.095 (Hard Copy)'!AC41, 0)=0, " ", ('Blocks A'!AB51-'Pre-1.095 (Hard Copy)'!AC41))</f>
        <v> </v>
      </c>
      <c r="AD41" s="1014" t="str">
        <f>IF(IFERROR('Blocks A'!AY51-'Pre-1.095 (Hard Copy)'!AD41, 0)=0, " ", ('Blocks A'!AY51-'Pre-1.095 (Hard Copy)'!AD41))</f>
        <v> </v>
      </c>
      <c r="AE41" s="1014" t="str">
        <f>IF(IFERROR('Blocks A'!AZ51-'Pre-1.095 (Hard Copy)'!AE41, 0)=0, " ", ('Blocks A'!AZ51-'Pre-1.095 (Hard Copy)'!AE41))</f>
        <v> </v>
      </c>
      <c r="AF41" s="1014" t="str">
        <f>IF(IFERROR('Blocks A'!BA51-'Pre-1.095 (Hard Copy)'!AF41, 0)=0, " ", ('Blocks A'!BA51-'Pre-1.095 (Hard Copy)'!AF41))</f>
        <v>-8</v>
      </c>
      <c r="AG41" s="1014" t="str">
        <f>IF(IFERROR('Blocks A'!BB51-'Pre-1.095 (Hard Copy)'!AG41, 0)=0, " ", ('Blocks A'!BB51-'Pre-1.095 (Hard Copy)'!AG41))</f>
        <v> </v>
      </c>
      <c r="AH41" s="1014" t="str">
        <f>IF(IFERROR('Blocks A'!BC51-'Pre-1.095 (Hard Copy)'!AH41, 0)=0, " ", ('Blocks A'!BC51-'Pre-1.095 (Hard Copy)'!AH41))</f>
        <v> </v>
      </c>
      <c r="AI41" s="1014" t="str">
        <f>IF(IFERROR('Blocks A'!BJ51-'Pre-1.095 (Hard Copy)'!AI41, 0)=0, " ", ('Blocks A'!BJ51-'Pre-1.095 (Hard Copy)'!AI41))</f>
        <v> </v>
      </c>
      <c r="AJ41" s="1014" t="str">
        <f>IF(IFERROR('Blocks A'!BD51-'Pre-1.095 (Hard Copy)'!AJ41, 0)=0, " ", ('Blocks A'!BD51-'Pre-1.095 (Hard Copy)'!AJ41))</f>
        <v> </v>
      </c>
      <c r="AK41" s="1014" t="str">
        <f>IF(IFERROR('Blocks A'!BE51-'Pre-1.095 (Hard Copy)'!AK41, 0)=0, " ", ('Blocks A'!BE51-'Pre-1.095 (Hard Copy)'!AK41))</f>
        <v> </v>
      </c>
      <c r="AL41" s="1014" t="str">
        <f>IF(IFERROR('Blocks A'!BF51-'Pre-1.095 (Hard Copy)'!AL41, 0)=0, " ", ('Blocks A'!BF51-'Pre-1.095 (Hard Copy)'!AL41))</f>
        <v> </v>
      </c>
      <c r="AM41" s="1014" t="str">
        <f>IF(IFERROR('Blocks A'!BG51-'Pre-1.095 (Hard Copy)'!AM41, 0)=0, " ", ('Blocks A'!BG51-'Pre-1.095 (Hard Copy)'!AM41))</f>
        <v> </v>
      </c>
      <c r="AN41" s="1014" t="str">
        <f>IF(IFERROR('Blocks A'!BH51-'Pre-1.095 (Hard Copy)'!AN41, 0)=0, " ", ('Blocks A'!BH51-'Pre-1.095 (Hard Copy)'!AN41))</f>
        <v> </v>
      </c>
      <c r="AO41" s="1014" t="str">
        <f>IF(IFERROR('Blocks A'!BI51-'Pre-1.095 (Hard Copy)'!AO41, 0)=0, " ", ('Blocks A'!BI51-'Pre-1.095 (Hard Copy)'!AO41))</f>
        <v> </v>
      </c>
      <c r="AP41" s="1014" t="str">
        <f>IF(IFERROR('Blocks A'!BK51-'Pre-1.095 (Hard Copy)'!AP41, 0)=0, " ", ('Blocks A'!BK51-'Pre-1.095 (Hard Copy)'!AP41))</f>
        <v> </v>
      </c>
      <c r="AQ41" s="1014" t="str">
        <f>IF(IFERROR('Blocks A'!BL51-'Pre-1.095 (Hard Copy)'!AQ41, 0)=0, " ", ('Blocks A'!BL51-'Pre-1.095 (Hard Copy)'!AQ41))</f>
        <v> </v>
      </c>
      <c r="AR41" s="1014" t="str">
        <f>IF(IFERROR('Blocks A'!BM51-'Pre-1.095 (Hard Copy)'!AR41, 0)=0, " ", ('Blocks A'!BM51-'Pre-1.095 (Hard Copy)'!AR41))</f>
        <v> </v>
      </c>
      <c r="AS41" s="1014" t="str">
        <f>IF(IFERROR('Blocks A'!BO51-'Pre-1.095 (Hard Copy)'!AS41, 0)=0, " ", ('Blocks A'!BO51-'Pre-1.095 (Hard Copy)'!AS41))</f>
        <v> </v>
      </c>
      <c r="AT41" s="1014" t="str">
        <f>IF(IFERROR('Blocks A'!BP51-'Pre-1.095 (Hard Copy)'!AT41, 0)=0, " ", ('Blocks A'!BP51-'Pre-1.095 (Hard Copy)'!AT41))</f>
        <v> </v>
      </c>
      <c r="AU41" s="1014" t="str">
        <f>IF(IFERROR('Blocks A'!BQ51-'Pre-1.095 (Hard Copy)'!AU41, 0)=0, " ", ('Blocks A'!BQ51-'Pre-1.095 (Hard Copy)'!AU41))</f>
        <v> </v>
      </c>
      <c r="AV41" s="1014" t="str">
        <f>IF(IFERROR('Blocks A'!BR51-'Pre-1.095 (Hard Copy)'!AV41, 0)=0, " ", ('Blocks A'!BR51-'Pre-1.095 (Hard Copy)'!AV41))</f>
        <v> </v>
      </c>
      <c r="AW41" s="1014" t="str">
        <f>IF(IFERROR('Blocks A'!BS51-'Pre-1.095 (Hard Copy)'!AW41, 0)=0, " ", ('Blocks A'!BS51-'Pre-1.095 (Hard Copy)'!AW41))</f>
        <v> </v>
      </c>
      <c r="AX41" s="1014" t="str">
        <f>IF(IFERROR('Blocks A'!BT51-'Pre-1.095 (Hard Copy)'!AX41, 0)=0, " ", ('Blocks A'!BT51-'Pre-1.095 (Hard Copy)'!AX41))</f>
        <v>-32</v>
      </c>
      <c r="AY41" s="1014" t="str">
        <f>IF(IFERROR('Blocks A'!BU51-'Pre-1.095 (Hard Copy)'!AY41, 0)=0, " ", ('Blocks A'!BU51-'Pre-1.095 (Hard Copy)'!AY41))</f>
        <v>-1</v>
      </c>
      <c r="AZ41" s="1014" t="str">
        <f>IF(IFERROR('Blocks A'!BW51-'Pre-1.095 (Hard Copy)'!AZ41, 0)=0, " ", ('Blocks A'!BW51-'Pre-1.095 (Hard Copy)'!AZ41))</f>
        <v>-120</v>
      </c>
      <c r="BA41" s="1014" t="str">
        <f>IF(IFERROR('Blocks A'!BX51-'Pre-1.095 (Hard Copy)'!BA41, 0)=0, " ", ('Blocks A'!BX51-'Pre-1.095 (Hard Copy)'!BA41))</f>
        <v>+0</v>
      </c>
      <c r="BB41" s="1014" t="str">
        <f>IF(IFERROR('Blocks A'!BY51-'Pre-1.095 (Hard Copy)'!BB41, 0)=0, " ", ('Blocks A'!BY51-'Pre-1.095 (Hard Copy)'!BB41))</f>
        <v>-4</v>
      </c>
      <c r="BC41" s="1015" t="str">
        <f>IF(IFERROR('Blocks A'!BZ51-'Pre-1.095 (Hard Copy)'!BC41, 0)=0, " ", ('Blocks A'!BZ51-'Pre-1.095 (Hard Copy)'!BC41))</f>
        <v>+0.7</v>
      </c>
      <c r="BD41" s="1014" t="str">
        <f>IF(IFERROR('Blocks A'!BV51-'Pre-1.095 (Hard Copy)'!BD41, 0)=0, " ", ('Blocks A'!BV51-'Pre-1.095 (Hard Copy)'!BD41))</f>
        <v> </v>
      </c>
      <c r="BE41" s="1014" t="str">
        <f>IF(IFERROR('Blocks A'!CB51-'Pre-1.095 (Hard Copy)'!BE41, 0)=0, " ", ('Blocks A'!CB51-'Pre-1.095 (Hard Copy)'!BE41))</f>
        <v>-188</v>
      </c>
      <c r="BF41" s="1014" t="str">
        <f>IF(IFERROR('Blocks A'!CC51-'Pre-1.095 (Hard Copy)'!BF41, 0)=0, " ", ('Blocks A'!CC51-'Pre-1.095 (Hard Copy)'!BF41))</f>
        <v>-29,244</v>
      </c>
      <c r="BG41" s="1016" t="str">
        <f>IF(IFERROR('Blocks A'!CD51-'Pre-1.095 (Hard Copy)'!BG41, 0)=0, " ", ('Blocks A'!CD51-'Pre-1.095 (Hard Copy)'!BG41))</f>
        <v>-0.0292</v>
      </c>
      <c r="BH41" s="1014" t="str">
        <f>IF(IFERROR('Blocks A'!CE51-'Pre-1.095 (Hard Copy)'!BH41, 0)=0, " ", ('Blocks A'!CE51-'Pre-1.095 (Hard Copy)'!BH41))</f>
        <v>-16</v>
      </c>
      <c r="BI41" s="1014" t="str">
        <f>IF(IFERROR('Blocks A'!CZ51-'Pre-1.095 (Hard Copy)'!BI41, 0)=0, " ", ('Blocks A'!CZ51-'Pre-1.095 (Hard Copy)'!BI41))</f>
        <v>-23</v>
      </c>
      <c r="BJ41" s="1014" t="str">
        <f>IF(IFERROR('Blocks A'!DA51-'Pre-1.095 (Hard Copy)'!BJ41, 0)=0, " ", ('Blocks A'!DA51-'Pre-1.095 (Hard Copy)'!BJ41))</f>
        <v> </v>
      </c>
      <c r="BK41" s="1014" t="str">
        <f>IF(IFERROR('Blocks A'!DB51-'Pre-1.095 (Hard Copy)'!BK41, 0)=0, " ", ('Blocks A'!DB51-'Pre-1.095 (Hard Copy)'!BK41))</f>
        <v>-10</v>
      </c>
      <c r="BL41" s="1014" t="str">
        <f>IF(IFERROR('Blocks A'!DC51-'Pre-1.095 (Hard Copy)'!BL41, 0)=0, " ", ('Blocks A'!DC51-'Pre-1.095 (Hard Copy)'!BL41))</f>
        <v> </v>
      </c>
      <c r="BM41" s="1014" t="str">
        <f>IF(IFERROR('Blocks A'!DD51-'Pre-1.095 (Hard Copy)'!BM41, 0)=0, " ", ('Blocks A'!DD51-'Pre-1.095 (Hard Copy)'!BM41))</f>
        <v>+0</v>
      </c>
      <c r="BN41" s="1014" t="str">
        <f>IF(IFERROR('Blocks A'!DE51-'Pre-1.095 (Hard Copy)'!BN41, 0)=0, " ", ('Blocks A'!DE51-'Pre-1.095 (Hard Copy)'!BN41))</f>
        <v> </v>
      </c>
      <c r="BO41" s="1014" t="str">
        <f>IF(IFERROR('Blocks A'!DF51-'Pre-1.095 (Hard Copy)'!BO41, 0)=0, " ", ('Blocks A'!DF51-'Pre-1.095 (Hard Copy)'!BO41))</f>
        <v>-0</v>
      </c>
      <c r="BP41" s="1014" t="str">
        <f>IF(IFERROR('Blocks A'!DG51-'Pre-1.095 (Hard Copy)'!BP41, 0)=0, " ", ('Blocks A'!DG51-'Pre-1.095 (Hard Copy)'!BP41))</f>
        <v> </v>
      </c>
      <c r="BQ41" s="1014" t="str">
        <f>IF(IFERROR('Blocks A'!DH51-'Pre-1.095 (Hard Copy)'!BQ41, 0)=0, " ", ('Blocks A'!DH51-'Pre-1.095 (Hard Copy)'!BQ41))</f>
        <v> </v>
      </c>
      <c r="BR41" s="1014" t="str">
        <f>IF(IFERROR('Blocks A'!DI51-'Pre-1.095 (Hard Copy)'!BR41, 0)=0, " ", ('Blocks A'!DI51-'Pre-1.095 (Hard Copy)'!BR41))</f>
        <v> </v>
      </c>
      <c r="BS41" s="1014" t="str">
        <f>IF(IFERROR('Blocks A'!DJ51-'Pre-1.095 (Hard Copy)'!BS41, 0)=0, " ", ('Blocks A'!DJ51-'Pre-1.095 (Hard Copy)'!BS41))</f>
        <v>-42</v>
      </c>
      <c r="BT41" s="1014" t="str">
        <f>IF(IFERROR('Blocks A'!DK51-'Pre-1.095 (Hard Copy)'!BT41, 0)=0, " ", ('Blocks A'!DK51-'Pre-1.095 (Hard Copy)'!BT41))</f>
        <v>-0</v>
      </c>
      <c r="BU41" s="1014" t="str">
        <f>IF(IFERROR('Blocks A'!DL51-'Pre-1.095 (Hard Copy)'!BU41, 0)=0, " ", ('Blocks A'!DL51-'Pre-1.095 (Hard Copy)'!BU41))</f>
        <v>-42</v>
      </c>
      <c r="BV41" s="1014" t="str">
        <f>IF(IFERROR('Blocks A'!DM51-'Pre-1.095 (Hard Copy)'!BV41, 0)=0, " ", ('Blocks A'!DM51-'Pre-1.095 (Hard Copy)'!BV41))</f>
        <v> </v>
      </c>
      <c r="BW41" s="1014" t="str">
        <f>IF(IFERROR('Blocks A'!DN51-'Pre-1.095 (Hard Copy)'!BW41, 0)=0, " ", ('Blocks A'!DN51-'Pre-1.095 (Hard Copy)'!BW41))</f>
        <v>+1</v>
      </c>
      <c r="BX41" s="1014" t="str">
        <f>IF(IFERROR('Blocks A'!DO51-'Pre-1.095 (Hard Copy)'!BX41, 0)=0, " ", ('Blocks A'!DO51-'Pre-1.095 (Hard Copy)'!BX41))</f>
        <v> </v>
      </c>
      <c r="BY41" s="1014" t="str">
        <f>IF(IFERROR('Blocks A'!DP51-'Pre-1.095 (Hard Copy)'!BY41, 0)=0, " ", ('Blocks A'!DP51-'Pre-1.095 (Hard Copy)'!BY41))</f>
        <v>-25</v>
      </c>
      <c r="BZ41" s="1014" t="str">
        <f>IF(IFERROR('Blocks A'!DQ51-'Pre-1.095 (Hard Copy)'!BZ41, 0)=0, " ", ('Blocks A'!DQ51-'Pre-1.095 (Hard Copy)'!BZ41))</f>
        <v> </v>
      </c>
      <c r="CA41" s="1014" t="str">
        <f>IF(IFERROR('Blocks A'!DR51-'Pre-1.095 (Hard Copy)'!CA41, 0)=0, " ", ('Blocks A'!DR51-'Pre-1.095 (Hard Copy)'!CA41))</f>
        <v> </v>
      </c>
      <c r="CB41" s="1014" t="str">
        <f>IF(IFERROR('Blocks A'!DS51-'Pre-1.095 (Hard Copy)'!CB41, 0)=0, " ", ('Blocks A'!DS51-'Pre-1.095 (Hard Copy)'!CB41))</f>
        <v> </v>
      </c>
      <c r="CC41" s="1014" t="str">
        <f>IF(IFERROR('Blocks A'!DT51-'Pre-1.095 (Hard Copy)'!CC41, 0)=0, " ", ('Blocks A'!DT51-'Pre-1.095 (Hard Copy)'!CC41))</f>
        <v>-33</v>
      </c>
      <c r="CD41" s="1014" t="str">
        <f>IF(IFERROR('Blocks A'!DU51-'Pre-1.095 (Hard Copy)'!CD41, 0)=0, " ", ('Blocks A'!DU51-'Pre-1.095 (Hard Copy)'!CD41))</f>
        <v>-108</v>
      </c>
      <c r="CE41" s="1014" t="str">
        <f>IF(IFERROR('Blocks A'!DX51-'Pre-1.095 (Hard Copy)'!CE41, 0)=0, " ", ('Blocks A'!DX51-'Pre-1.095 (Hard Copy)'!CE41))</f>
        <v>-137</v>
      </c>
      <c r="CF41" s="1014" t="str">
        <f>IF(IFERROR('Blocks A'!DY51-'Pre-1.095 (Hard Copy)'!CF41, 0)=0, " ", ('Blocks A'!DY51-'Pre-1.095 (Hard Copy)'!CF41))</f>
        <v>-21,338</v>
      </c>
      <c r="CG41" s="1016" t="str">
        <f>IF(IFERROR('Blocks A'!DZ51-'Pre-1.095 (Hard Copy)'!CG41, 0)=0, " ", ('Blocks A'!DZ51-'Pre-1.095 (Hard Copy)'!CG41))</f>
        <v>-0.0213</v>
      </c>
      <c r="CH41" s="1015" t="str">
        <f>IF(IFERROR('Blocks A'!DV51-'Pre-1.095 (Hard Copy)'!CH41, 0)=0, " ", ('Blocks A'!DV51-'Pre-1.095 (Hard Copy)'!CH41))</f>
        <v>-3.9</v>
      </c>
      <c r="CI41" s="1015" t="str">
        <f>IF(IFERROR('Blocks A'!DW51-'Pre-1.095 (Hard Copy)'!CI41, 0)=0, " ", ('Blocks A'!DW51-'Pre-1.095 (Hard Copy)'!CI41))</f>
        <v>-39.9</v>
      </c>
      <c r="CJ41" s="1014" t="str">
        <f>IF(IFERROR('Blocks A'!EA51-'Pre-1.095 (Hard Copy)'!CJ41, 0)=0, " ", ('Blocks A'!EA51-'Pre-1.095 (Hard Copy)'!CJ41))</f>
        <v>-325</v>
      </c>
      <c r="CK41" s="1017" t="str">
        <f>IF(IFERROR('Blocks A'!EB51-'Pre-1.095 (Hard Copy)'!CK41, 0)=0, " ", ('Blocks A'!EB51-'Pre-1.095 (Hard Copy)'!CK41))</f>
        <v>-5.42</v>
      </c>
      <c r="CL41" s="1017" t="str">
        <f>IF(IFERROR('Blocks A'!EC51-'Pre-1.095 (Hard Copy)'!CL41, 0)=0, " ", ('Blocks A'!EC51-'Pre-1.095 (Hard Copy)'!CL41))</f>
        <v>-0.09</v>
      </c>
      <c r="CM41" s="1017" t="str">
        <f>IF(IFERROR('Blocks A'!EH51-'Pre-1.095 (Hard Copy)'!CM41, 0)=0, " ", ('Blocks A'!EH51-'Pre-1.095 (Hard Copy)'!CM41))</f>
        <v>-0.00</v>
      </c>
      <c r="CN41" s="1014" t="str">
        <f>IF(IFERROR('Blocks A'!ED51-'Pre-1.095 (Hard Copy)'!CN41, 0)=0, " ", ('Blocks A'!ED51-'Pre-1.095 (Hard Copy)'!CN41))</f>
        <v>-50,583</v>
      </c>
      <c r="CO41" s="1017" t="str">
        <f>IF(IFERROR('Blocks A'!EE51-'Pre-1.095 (Hard Copy)'!CO41, 0)=0, " ", ('Blocks A'!EE51-'Pre-1.095 (Hard Copy)'!CO41))</f>
        <v>-50.58</v>
      </c>
      <c r="CP41" s="1017" t="str">
        <f>IF(IFERROR('Blocks A'!EF51-'Pre-1.095 (Hard Copy)'!CP41, 0)=0, " ", ('Blocks A'!EF51-'Pre-1.095 (Hard Copy)'!CP41))</f>
        <v>-0.05</v>
      </c>
      <c r="CQ41" s="1016" t="str">
        <f>IF(IFERROR('Blocks A'!EG51-'Pre-1.095 (Hard Copy)'!CQ41, 0)=0, " ", ('Blocks A'!EG51-'Pre-1.095 (Hard Copy)'!CQ41))</f>
        <v>-0.0506</v>
      </c>
      <c r="CR41" s="1018">
        <v>1295.0</v>
      </c>
    </row>
    <row r="42">
      <c r="B42" s="1013" t="s">
        <v>942</v>
      </c>
      <c r="C42" s="969" t="s">
        <v>885</v>
      </c>
      <c r="D42" s="969">
        <v>3.0</v>
      </c>
      <c r="E42" s="969">
        <v>3.0</v>
      </c>
      <c r="F42" s="969">
        <v>6.0</v>
      </c>
      <c r="G42" s="1014" t="str">
        <f>IF(IFERROR('Blocks A'!G52-'Pre-1.095 (Hard Copy)'!G42, 0)=0, " ", ('Blocks A'!G52-'Pre-1.095 (Hard Copy)'!G42))</f>
        <v> </v>
      </c>
      <c r="H42" s="1014" t="str">
        <f>IF(IFERROR('Blocks A'!H52-'Pre-1.095 (Hard Copy)'!H42, 0)=0, " ", ('Blocks A'!H52-'Pre-1.095 (Hard Copy)'!H42))</f>
        <v> </v>
      </c>
      <c r="I42" s="1014" t="str">
        <f>IF(IFERROR('Blocks A'!I52-'Pre-1.095 (Hard Copy)'!I42, 0)=0, " ", ('Blocks A'!I52-'Pre-1.095 (Hard Copy)'!I42))</f>
        <v> </v>
      </c>
      <c r="J42" s="1014" t="str">
        <f>IF(IFERROR('Blocks A'!J52-'Pre-1.095 (Hard Copy)'!J42, 0)=0, " ", ('Blocks A'!J52-'Pre-1.095 (Hard Copy)'!J42))</f>
        <v> </v>
      </c>
      <c r="K42" s="1014" t="str">
        <f>IF(IFERROR('Blocks A'!K52-'Pre-1.095 (Hard Copy)'!K42, 0)=0, " ", ('Blocks A'!K52-'Pre-1.095 (Hard Copy)'!K42))</f>
        <v> </v>
      </c>
      <c r="L42" s="1014" t="str">
        <f>IF(IFERROR('Blocks A'!L52-'Pre-1.095 (Hard Copy)'!L42, 0)=0, " ", ('Blocks A'!L52-'Pre-1.095 (Hard Copy)'!L42))</f>
        <v> </v>
      </c>
      <c r="M42" s="1014" t="str">
        <f>IF(IFERROR('Blocks A'!N52-'Pre-1.095 (Hard Copy)'!M42, 0)=0, " ", ('Blocks A'!N52-'Pre-1.095 (Hard Copy)'!M42))</f>
        <v> </v>
      </c>
      <c r="N42" s="1014" t="str">
        <f>IF(IFERROR('Blocks A'!O52-'Pre-1.095 (Hard Copy)'!N42, 0)=0, " ", ('Blocks A'!O52-'Pre-1.095 (Hard Copy)'!N42))</f>
        <v> </v>
      </c>
      <c r="O42" s="1014" t="str">
        <f>IF(IFERROR('Blocks A'!P52-'Pre-1.095 (Hard Copy)'!O42, 0)=0, " ", ('Blocks A'!P52-'Pre-1.095 (Hard Copy)'!O42))</f>
        <v> </v>
      </c>
      <c r="P42" s="1014" t="str">
        <f>IF(IFERROR('Blocks A'!Q52-'Pre-1.095 (Hard Copy)'!P42, 0)=0, " ", ('Blocks A'!Q52-'Pre-1.095 (Hard Copy)'!P42))</f>
        <v> </v>
      </c>
      <c r="Q42" s="1014" t="str">
        <f>IF(IFERROR('Blocks A'!R52-'Pre-1.095 (Hard Copy)'!Q42, 0)=0, " ", ('Blocks A'!R52-'Pre-1.095 (Hard Copy)'!Q42))</f>
        <v> </v>
      </c>
      <c r="R42" s="1014" t="str">
        <f>IF(IFERROR('Blocks A'!S52-'Pre-1.095 (Hard Copy)'!R42, 0)=0, " ", ('Blocks A'!S52-'Pre-1.095 (Hard Copy)'!R42))</f>
        <v> </v>
      </c>
      <c r="S42" s="1014" t="str">
        <f>IF(IFERROR('Blocks A'!T52-'Pre-1.095 (Hard Copy)'!S42, 0)=0, " ", ('Blocks A'!T52-'Pre-1.095 (Hard Copy)'!S42))</f>
        <v> </v>
      </c>
      <c r="T42" s="1014" t="str">
        <f>IF(IFERROR('Blocks A'!M52-'Pre-1.095 (Hard Copy)'!T42, 0)=0, " ", ('Blocks A'!M52-'Pre-1.095 (Hard Copy)'!T42))</f>
        <v> </v>
      </c>
      <c r="U42" s="1014" t="str">
        <f>IF(IFERROR('Blocks A'!U52-'Pre-1.095 (Hard Copy)'!U42, 0)=0, " ", ('Blocks A'!U52-'Pre-1.095 (Hard Copy)'!U42))</f>
        <v> </v>
      </c>
      <c r="V42" s="1014" t="str">
        <f>IF(IFERROR('Blocks A'!V52-'Pre-1.095 (Hard Copy)'!V42, 0)=0, " ", ('Blocks A'!V52-'Pre-1.095 (Hard Copy)'!V42))</f>
        <v> </v>
      </c>
      <c r="W42" s="1014" t="str">
        <f>IF(IFERROR('Blocks A'!W52-'Pre-1.095 (Hard Copy)'!W42, 0)=0, " ", ('Blocks A'!W52-'Pre-1.095 (Hard Copy)'!W42))</f>
        <v> </v>
      </c>
      <c r="X42" s="1014" t="str">
        <f>IF(IFERROR('Blocks A'!X52-'Pre-1.095 (Hard Copy)'!X42, 0)=0, " ", ('Blocks A'!X52-'Pre-1.095 (Hard Copy)'!X42))</f>
        <v> </v>
      </c>
      <c r="Y42" s="1014" t="str">
        <f>IF(IFERROR('Blocks A'!AC52-'Pre-1.095 (Hard Copy)'!Y42, 0)=0, " ", ('Blocks A'!AC52-'Pre-1.095 (Hard Copy)'!Y42))</f>
        <v> </v>
      </c>
      <c r="Z42" s="1014" t="str">
        <f>IF(IFERROR('Blocks A'!Y52-'Pre-1.095 (Hard Copy)'!Z42, 0)=0, " ", ('Blocks A'!Y52-'Pre-1.095 (Hard Copy)'!Z42))</f>
        <v> </v>
      </c>
      <c r="AA42" s="1014" t="str">
        <f>IF(IFERROR('Blocks A'!Z52-'Pre-1.095 (Hard Copy)'!AA42, 0)=0, " ", ('Blocks A'!Z52-'Pre-1.095 (Hard Copy)'!AA42))</f>
        <v> </v>
      </c>
      <c r="AB42" s="1014" t="str">
        <f>IF(IFERROR('Blocks A'!AA52-'Pre-1.095 (Hard Copy)'!AB42, 0)=0, " ", ('Blocks A'!AA52-'Pre-1.095 (Hard Copy)'!AB42))</f>
        <v> </v>
      </c>
      <c r="AC42" s="1014" t="str">
        <f>IF(IFERROR('Blocks A'!AB52-'Pre-1.095 (Hard Copy)'!AC42, 0)=0, " ", ('Blocks A'!AB52-'Pre-1.095 (Hard Copy)'!AC42))</f>
        <v> </v>
      </c>
      <c r="AD42" s="1014" t="str">
        <f>IF(IFERROR('Blocks A'!AY52-'Pre-1.095 (Hard Copy)'!AD42, 0)=0, " ", ('Blocks A'!AY52-'Pre-1.095 (Hard Copy)'!AD42))</f>
        <v> </v>
      </c>
      <c r="AE42" s="1014" t="str">
        <f>IF(IFERROR('Blocks A'!AZ52-'Pre-1.095 (Hard Copy)'!AE42, 0)=0, " ", ('Blocks A'!AZ52-'Pre-1.095 (Hard Copy)'!AE42))</f>
        <v> </v>
      </c>
      <c r="AF42" s="1014" t="str">
        <f>IF(IFERROR('Blocks A'!BA52-'Pre-1.095 (Hard Copy)'!AF42, 0)=0, " ", ('Blocks A'!BA52-'Pre-1.095 (Hard Copy)'!AF42))</f>
        <v> </v>
      </c>
      <c r="AG42" s="1014" t="str">
        <f>IF(IFERROR('Blocks A'!BB52-'Pre-1.095 (Hard Copy)'!AG42, 0)=0, " ", ('Blocks A'!BB52-'Pre-1.095 (Hard Copy)'!AG42))</f>
        <v> </v>
      </c>
      <c r="AH42" s="1014" t="str">
        <f>IF(IFERROR('Blocks A'!BC52-'Pre-1.095 (Hard Copy)'!AH42, 0)=0, " ", ('Blocks A'!BC52-'Pre-1.095 (Hard Copy)'!AH42))</f>
        <v> </v>
      </c>
      <c r="AI42" s="1014" t="str">
        <f>IF(IFERROR('Blocks A'!BJ52-'Pre-1.095 (Hard Copy)'!AI42, 0)=0, " ", ('Blocks A'!BJ52-'Pre-1.095 (Hard Copy)'!AI42))</f>
        <v> </v>
      </c>
      <c r="AJ42" s="1014" t="str">
        <f>IF(IFERROR('Blocks A'!BD52-'Pre-1.095 (Hard Copy)'!AJ42, 0)=0, " ", ('Blocks A'!BD52-'Pre-1.095 (Hard Copy)'!AJ42))</f>
        <v> </v>
      </c>
      <c r="AK42" s="1014" t="str">
        <f>IF(IFERROR('Blocks A'!BE52-'Pre-1.095 (Hard Copy)'!AK42, 0)=0, " ", ('Blocks A'!BE52-'Pre-1.095 (Hard Copy)'!AK42))</f>
        <v> </v>
      </c>
      <c r="AL42" s="1014" t="str">
        <f>IF(IFERROR('Blocks A'!BF52-'Pre-1.095 (Hard Copy)'!AL42, 0)=0, " ", ('Blocks A'!BF52-'Pre-1.095 (Hard Copy)'!AL42))</f>
        <v> </v>
      </c>
      <c r="AM42" s="1014" t="str">
        <f>IF(IFERROR('Blocks A'!BG52-'Pre-1.095 (Hard Copy)'!AM42, 0)=0, " ", ('Blocks A'!BG52-'Pre-1.095 (Hard Copy)'!AM42))</f>
        <v> </v>
      </c>
      <c r="AN42" s="1014" t="str">
        <f>IF(IFERROR('Blocks A'!BH52-'Pre-1.095 (Hard Copy)'!AN42, 0)=0, " ", ('Blocks A'!BH52-'Pre-1.095 (Hard Copy)'!AN42))</f>
        <v> </v>
      </c>
      <c r="AO42" s="1014" t="str">
        <f>IF(IFERROR('Blocks A'!BI52-'Pre-1.095 (Hard Copy)'!AO42, 0)=0, " ", ('Blocks A'!BI52-'Pre-1.095 (Hard Copy)'!AO42))</f>
        <v> </v>
      </c>
      <c r="AP42" s="1014" t="str">
        <f>IF(IFERROR('Blocks A'!BK52-'Pre-1.095 (Hard Copy)'!AP42, 0)=0, " ", ('Blocks A'!BK52-'Pre-1.095 (Hard Copy)'!AP42))</f>
        <v> </v>
      </c>
      <c r="AQ42" s="1014" t="str">
        <f>IF(IFERROR('Blocks A'!BL52-'Pre-1.095 (Hard Copy)'!AQ42, 0)=0, " ", ('Blocks A'!BL52-'Pre-1.095 (Hard Copy)'!AQ42))</f>
        <v> </v>
      </c>
      <c r="AR42" s="1014" t="str">
        <f>IF(IFERROR('Blocks A'!BM52-'Pre-1.095 (Hard Copy)'!AR42, 0)=0, " ", ('Blocks A'!BM52-'Pre-1.095 (Hard Copy)'!AR42))</f>
        <v> </v>
      </c>
      <c r="AS42" s="1014" t="str">
        <f>IF(IFERROR('Blocks A'!BO52-'Pre-1.095 (Hard Copy)'!AS42, 0)=0, " ", ('Blocks A'!BO52-'Pre-1.095 (Hard Copy)'!AS42))</f>
        <v> </v>
      </c>
      <c r="AT42" s="1014" t="str">
        <f>IF(IFERROR('Blocks A'!BP52-'Pre-1.095 (Hard Copy)'!AT42, 0)=0, " ", ('Blocks A'!BP52-'Pre-1.095 (Hard Copy)'!AT42))</f>
        <v> </v>
      </c>
      <c r="AU42" s="1014" t="str">
        <f>IF(IFERROR('Blocks A'!BQ52-'Pre-1.095 (Hard Copy)'!AU42, 0)=0, " ", ('Blocks A'!BQ52-'Pre-1.095 (Hard Copy)'!AU42))</f>
        <v> </v>
      </c>
      <c r="AV42" s="1014" t="str">
        <f>IF(IFERROR('Blocks A'!BR52-'Pre-1.095 (Hard Copy)'!AV42, 0)=0, " ", ('Blocks A'!BR52-'Pre-1.095 (Hard Copy)'!AV42))</f>
        <v> </v>
      </c>
      <c r="AW42" s="1014" t="str">
        <f>IF(IFERROR('Blocks A'!BS52-'Pre-1.095 (Hard Copy)'!AW42, 0)=0, " ", ('Blocks A'!BS52-'Pre-1.095 (Hard Copy)'!AW42))</f>
        <v> </v>
      </c>
      <c r="AX42" s="1014" t="str">
        <f>IF(IFERROR('Blocks A'!BT52-'Pre-1.095 (Hard Copy)'!AX42, 0)=0, " ", ('Blocks A'!BT52-'Pre-1.095 (Hard Copy)'!AX42))</f>
        <v> </v>
      </c>
      <c r="AY42" s="1014" t="str">
        <f>IF(IFERROR('Blocks A'!BU52-'Pre-1.095 (Hard Copy)'!AY42, 0)=0, " ", ('Blocks A'!BU52-'Pre-1.095 (Hard Copy)'!AY42))</f>
        <v>+0</v>
      </c>
      <c r="AZ42" s="1014" t="str">
        <f>IF(IFERROR('Blocks A'!BW52-'Pre-1.095 (Hard Copy)'!AZ42, 0)=0, " ", ('Blocks A'!BW52-'Pre-1.095 (Hard Copy)'!AZ42))</f>
        <v> </v>
      </c>
      <c r="BA42" s="1014" t="str">
        <f>IF(IFERROR('Blocks A'!BX52-'Pre-1.095 (Hard Copy)'!BA42, 0)=0, " ", ('Blocks A'!BX52-'Pre-1.095 (Hard Copy)'!BA42))</f>
        <v>+0</v>
      </c>
      <c r="BB42" s="1014" t="str">
        <f>IF(IFERROR('Blocks A'!BY52-'Pre-1.095 (Hard Copy)'!BB42, 0)=0, " ", ('Blocks A'!BY52-'Pre-1.095 (Hard Copy)'!BB42))</f>
        <v>+0</v>
      </c>
      <c r="BC42" s="1015" t="str">
        <f>IF(IFERROR('Blocks A'!BZ52-'Pre-1.095 (Hard Copy)'!BC42, 0)=0, " ", ('Blocks A'!BZ52-'Pre-1.095 (Hard Copy)'!BC42))</f>
        <v>-0.0</v>
      </c>
      <c r="BD42" s="1014" t="str">
        <f>IF(IFERROR('Blocks A'!BV52-'Pre-1.095 (Hard Copy)'!BD42, 0)=0, " ", ('Blocks A'!BV52-'Pre-1.095 (Hard Copy)'!BD42))</f>
        <v> </v>
      </c>
      <c r="BE42" s="1014" t="str">
        <f>IF(IFERROR('Blocks A'!CB52-'Pre-1.095 (Hard Copy)'!BE42, 0)=0, " ", ('Blocks A'!CB52-'Pre-1.095 (Hard Copy)'!BE42))</f>
        <v>-102</v>
      </c>
      <c r="BF42" s="1014" t="str">
        <f>IF(IFERROR('Blocks A'!CC52-'Pre-1.095 (Hard Copy)'!BF42, 0)=0, " ", ('Blocks A'!CC52-'Pre-1.095 (Hard Copy)'!BF42))</f>
        <v>-15,867</v>
      </c>
      <c r="BG42" s="1016" t="str">
        <f>IF(IFERROR('Blocks A'!CD52-'Pre-1.095 (Hard Copy)'!BG42, 0)=0, " ", ('Blocks A'!CD52-'Pre-1.095 (Hard Copy)'!BG42))</f>
        <v>-0.0159</v>
      </c>
      <c r="BH42" s="1014" t="str">
        <f>IF(IFERROR('Blocks A'!CE52-'Pre-1.095 (Hard Copy)'!BH42, 0)=0, " ", ('Blocks A'!CE52-'Pre-1.095 (Hard Copy)'!BH42))</f>
        <v> </v>
      </c>
      <c r="BI42" s="1014" t="str">
        <f>IF(IFERROR('Blocks A'!CZ52-'Pre-1.095 (Hard Copy)'!BI42, 0)=0, " ", ('Blocks A'!CZ52-'Pre-1.095 (Hard Copy)'!BI42))</f>
        <v>+12</v>
      </c>
      <c r="BJ42" s="1014" t="str">
        <f>IF(IFERROR('Blocks A'!DA52-'Pre-1.095 (Hard Copy)'!BJ42, 0)=0, " ", ('Blocks A'!DA52-'Pre-1.095 (Hard Copy)'!BJ42))</f>
        <v> </v>
      </c>
      <c r="BK42" s="1014" t="str">
        <f>IF(IFERROR('Blocks A'!DB52-'Pre-1.095 (Hard Copy)'!BK42, 0)=0, " ", ('Blocks A'!DB52-'Pre-1.095 (Hard Copy)'!BK42))</f>
        <v>-10</v>
      </c>
      <c r="BL42" s="1014" t="str">
        <f>IF(IFERROR('Blocks A'!DC52-'Pre-1.095 (Hard Copy)'!BL42, 0)=0, " ", ('Blocks A'!DC52-'Pre-1.095 (Hard Copy)'!BL42))</f>
        <v> </v>
      </c>
      <c r="BM42" s="1014" t="str">
        <f>IF(IFERROR('Blocks A'!DD52-'Pre-1.095 (Hard Copy)'!BM42, 0)=0, " ", ('Blocks A'!DD52-'Pre-1.095 (Hard Copy)'!BM42))</f>
        <v>+0</v>
      </c>
      <c r="BN42" s="1014" t="str">
        <f>IF(IFERROR('Blocks A'!DE52-'Pre-1.095 (Hard Copy)'!BN42, 0)=0, " ", ('Blocks A'!DE52-'Pre-1.095 (Hard Copy)'!BN42))</f>
        <v> </v>
      </c>
      <c r="BO42" s="1014" t="str">
        <f>IF(IFERROR('Blocks A'!DF52-'Pre-1.095 (Hard Copy)'!BO42, 0)=0, " ", ('Blocks A'!DF52-'Pre-1.095 (Hard Copy)'!BO42))</f>
        <v>-0</v>
      </c>
      <c r="BP42" s="1014" t="str">
        <f>IF(IFERROR('Blocks A'!DG52-'Pre-1.095 (Hard Copy)'!BP42, 0)=0, " ", ('Blocks A'!DG52-'Pre-1.095 (Hard Copy)'!BP42))</f>
        <v> </v>
      </c>
      <c r="BQ42" s="1014" t="str">
        <f>IF(IFERROR('Blocks A'!DH52-'Pre-1.095 (Hard Copy)'!BQ42, 0)=0, " ", ('Blocks A'!DH52-'Pre-1.095 (Hard Copy)'!BQ42))</f>
        <v> </v>
      </c>
      <c r="BR42" s="1014" t="str">
        <f>IF(IFERROR('Blocks A'!DI52-'Pre-1.095 (Hard Copy)'!BR42, 0)=0, " ", ('Blocks A'!DI52-'Pre-1.095 (Hard Copy)'!BR42))</f>
        <v> </v>
      </c>
      <c r="BS42" s="1014" t="str">
        <f>IF(IFERROR('Blocks A'!DJ52-'Pre-1.095 (Hard Copy)'!BS42, 0)=0, " ", ('Blocks A'!DJ52-'Pre-1.095 (Hard Copy)'!BS42))</f>
        <v>+21</v>
      </c>
      <c r="BT42" s="1014" t="str">
        <f>IF(IFERROR('Blocks A'!DK52-'Pre-1.095 (Hard Copy)'!BT42, 0)=0, " ", ('Blocks A'!DK52-'Pre-1.095 (Hard Copy)'!BT42))</f>
        <v>-0</v>
      </c>
      <c r="BU42" s="1014" t="str">
        <f>IF(IFERROR('Blocks A'!DL52-'Pre-1.095 (Hard Copy)'!BU42, 0)=0, " ", ('Blocks A'!DL52-'Pre-1.095 (Hard Copy)'!BU42))</f>
        <v>-42</v>
      </c>
      <c r="BV42" s="1014" t="str">
        <f>IF(IFERROR('Blocks A'!DM52-'Pre-1.095 (Hard Copy)'!BV42, 0)=0, " ", ('Blocks A'!DM52-'Pre-1.095 (Hard Copy)'!BV42))</f>
        <v> </v>
      </c>
      <c r="BW42" s="1014" t="str">
        <f>IF(IFERROR('Blocks A'!DN52-'Pre-1.095 (Hard Copy)'!BW42, 0)=0, " ", ('Blocks A'!DN52-'Pre-1.095 (Hard Copy)'!BW42))</f>
        <v>+1</v>
      </c>
      <c r="BX42" s="1014" t="str">
        <f>IF(IFERROR('Blocks A'!DO52-'Pre-1.095 (Hard Copy)'!BX42, 0)=0, " ", ('Blocks A'!DO52-'Pre-1.095 (Hard Copy)'!BX42))</f>
        <v> </v>
      </c>
      <c r="BY42" s="1014" t="str">
        <f>IF(IFERROR('Blocks A'!DP52-'Pre-1.095 (Hard Copy)'!BY42, 0)=0, " ", ('Blocks A'!DP52-'Pre-1.095 (Hard Copy)'!BY42))</f>
        <v>-25</v>
      </c>
      <c r="BZ42" s="1014" t="str">
        <f>IF(IFERROR('Blocks A'!DQ52-'Pre-1.095 (Hard Copy)'!BZ42, 0)=0, " ", ('Blocks A'!DQ52-'Pre-1.095 (Hard Copy)'!BZ42))</f>
        <v> </v>
      </c>
      <c r="CA42" s="1014" t="str">
        <f>IF(IFERROR('Blocks A'!DR52-'Pre-1.095 (Hard Copy)'!CA42, 0)=0, " ", ('Blocks A'!DR52-'Pre-1.095 (Hard Copy)'!CA42))</f>
        <v> </v>
      </c>
      <c r="CB42" s="1014" t="str">
        <f>IF(IFERROR('Blocks A'!DS52-'Pre-1.095 (Hard Copy)'!CB42, 0)=0, " ", ('Blocks A'!DS52-'Pre-1.095 (Hard Copy)'!CB42))</f>
        <v> </v>
      </c>
      <c r="CC42" s="1014" t="str">
        <f>IF(IFERROR('Blocks A'!DT52-'Pre-1.095 (Hard Copy)'!CC42, 0)=0, " ", ('Blocks A'!DT52-'Pre-1.095 (Hard Copy)'!CC42))</f>
        <v>+2</v>
      </c>
      <c r="CD42" s="1014" t="str">
        <f>IF(IFERROR('Blocks A'!DU52-'Pre-1.095 (Hard Copy)'!CD42, 0)=0, " ", ('Blocks A'!DU52-'Pre-1.095 (Hard Copy)'!CD42))</f>
        <v>-45</v>
      </c>
      <c r="CE42" s="1014" t="str">
        <f>IF(IFERROR('Blocks A'!DX52-'Pre-1.095 (Hard Copy)'!CE42, 0)=0, " ", ('Blocks A'!DX52-'Pre-1.095 (Hard Copy)'!CE42))</f>
        <v>-135</v>
      </c>
      <c r="CF42" s="1014" t="str">
        <f>IF(IFERROR('Blocks A'!DY52-'Pre-1.095 (Hard Copy)'!CF42, 0)=0, " ", ('Blocks A'!DY52-'Pre-1.095 (Hard Copy)'!CF42))</f>
        <v>-20,964</v>
      </c>
      <c r="CG42" s="1016" t="str">
        <f>IF(IFERROR('Blocks A'!DZ52-'Pre-1.095 (Hard Copy)'!CG42, 0)=0, " ", ('Blocks A'!DZ52-'Pre-1.095 (Hard Copy)'!CG42))</f>
        <v>-0.0210</v>
      </c>
      <c r="CH42" s="1015" t="str">
        <f>IF(IFERROR('Blocks A'!DV52-'Pre-1.095 (Hard Copy)'!CH42, 0)=0, " ", ('Blocks A'!DV52-'Pre-1.095 (Hard Copy)'!CH42))</f>
        <v>+0.5</v>
      </c>
      <c r="CI42" s="1015" t="str">
        <f>IF(IFERROR('Blocks A'!DW52-'Pre-1.095 (Hard Copy)'!CI42, 0)=0, " ", ('Blocks A'!DW52-'Pre-1.095 (Hard Copy)'!CI42))</f>
        <v>-16.7</v>
      </c>
      <c r="CJ42" s="1014" t="str">
        <f>IF(IFERROR('Blocks A'!EA52-'Pre-1.095 (Hard Copy)'!CJ42, 0)=0, " ", ('Blocks A'!EA52-'Pre-1.095 (Hard Copy)'!CJ42))</f>
        <v>-237</v>
      </c>
      <c r="CK42" s="1017" t="str">
        <f>IF(IFERROR('Blocks A'!EB52-'Pre-1.095 (Hard Copy)'!CK42, 0)=0, " ", ('Blocks A'!EB52-'Pre-1.095 (Hard Copy)'!CK42))</f>
        <v>-3.95</v>
      </c>
      <c r="CL42" s="1017" t="str">
        <f>IF(IFERROR('Blocks A'!EC52-'Pre-1.095 (Hard Copy)'!CL42, 0)=0, " ", ('Blocks A'!EC52-'Pre-1.095 (Hard Copy)'!CL42))</f>
        <v>-0.07</v>
      </c>
      <c r="CM42" s="1017" t="str">
        <f>IF(IFERROR('Blocks A'!EH52-'Pre-1.095 (Hard Copy)'!CM42, 0)=0, " ", ('Blocks A'!EH52-'Pre-1.095 (Hard Copy)'!CM42))</f>
        <v>-0.00</v>
      </c>
      <c r="CN42" s="1014" t="str">
        <f>IF(IFERROR('Blocks A'!ED52-'Pre-1.095 (Hard Copy)'!CN42, 0)=0, " ", ('Blocks A'!ED52-'Pre-1.095 (Hard Copy)'!CN42))</f>
        <v>-36,831</v>
      </c>
      <c r="CO42" s="1017" t="str">
        <f>IF(IFERROR('Blocks A'!EE52-'Pre-1.095 (Hard Copy)'!CO42, 0)=0, " ", ('Blocks A'!EE52-'Pre-1.095 (Hard Copy)'!CO42))</f>
        <v>-36.83</v>
      </c>
      <c r="CP42" s="1017" t="str">
        <f>IF(IFERROR('Blocks A'!EF52-'Pre-1.095 (Hard Copy)'!CP42, 0)=0, " ", ('Blocks A'!EF52-'Pre-1.095 (Hard Copy)'!CP42))</f>
        <v>-0.04</v>
      </c>
      <c r="CQ42" s="1016" t="str">
        <f>IF(IFERROR('Blocks A'!EG52-'Pre-1.095 (Hard Copy)'!CQ42, 0)=0, " ", ('Blocks A'!EG52-'Pre-1.095 (Hard Copy)'!CQ42))</f>
        <v>-0.0368</v>
      </c>
      <c r="CR42" s="1018" t="s">
        <v>12</v>
      </c>
    </row>
    <row r="43">
      <c r="B43" s="1013" t="s">
        <v>943</v>
      </c>
      <c r="C43" s="969" t="s">
        <v>886</v>
      </c>
      <c r="D43" s="969">
        <v>1.0</v>
      </c>
      <c r="E43" s="969">
        <v>1.0</v>
      </c>
      <c r="F43" s="969">
        <v>2.0</v>
      </c>
      <c r="G43" s="1014" t="str">
        <f>IF(IFERROR('Blocks A'!G53-'Pre-1.095 (Hard Copy)'!G43, 0)=0, " ", ('Blocks A'!G53-'Pre-1.095 (Hard Copy)'!G43))</f>
        <v> </v>
      </c>
      <c r="H43" s="1014" t="str">
        <f>IF(IFERROR('Blocks A'!H53-'Pre-1.095 (Hard Copy)'!H43, 0)=0, " ", ('Blocks A'!H53-'Pre-1.095 (Hard Copy)'!H43))</f>
        <v> </v>
      </c>
      <c r="I43" s="1014" t="str">
        <f>IF(IFERROR('Blocks A'!I53-'Pre-1.095 (Hard Copy)'!I43, 0)=0, " ", ('Blocks A'!I53-'Pre-1.095 (Hard Copy)'!I43))</f>
        <v> </v>
      </c>
      <c r="J43" s="1014" t="str">
        <f>IF(IFERROR('Blocks A'!J53-'Pre-1.095 (Hard Copy)'!J43, 0)=0, " ", ('Blocks A'!J53-'Pre-1.095 (Hard Copy)'!J43))</f>
        <v> </v>
      </c>
      <c r="K43" s="1014" t="str">
        <f>IF(IFERROR('Blocks A'!K53-'Pre-1.095 (Hard Copy)'!K43, 0)=0, " ", ('Blocks A'!K53-'Pre-1.095 (Hard Copy)'!K43))</f>
        <v> </v>
      </c>
      <c r="L43" s="1014" t="str">
        <f>IF(IFERROR('Blocks A'!L53-'Pre-1.095 (Hard Copy)'!L43, 0)=0, " ", ('Blocks A'!L53-'Pre-1.095 (Hard Copy)'!L43))</f>
        <v> </v>
      </c>
      <c r="M43" s="1014" t="str">
        <f>IF(IFERROR('Blocks A'!N53-'Pre-1.095 (Hard Copy)'!M43, 0)=0, " ", ('Blocks A'!N53-'Pre-1.095 (Hard Copy)'!M43))</f>
        <v> </v>
      </c>
      <c r="N43" s="1014" t="str">
        <f>IF(IFERROR('Blocks A'!O53-'Pre-1.095 (Hard Copy)'!N43, 0)=0, " ", ('Blocks A'!O53-'Pre-1.095 (Hard Copy)'!N43))</f>
        <v> </v>
      </c>
      <c r="O43" s="1014" t="str">
        <f>IF(IFERROR('Blocks A'!P53-'Pre-1.095 (Hard Copy)'!O43, 0)=0, " ", ('Blocks A'!P53-'Pre-1.095 (Hard Copy)'!O43))</f>
        <v> </v>
      </c>
      <c r="P43" s="1014" t="str">
        <f>IF(IFERROR('Blocks A'!Q53-'Pre-1.095 (Hard Copy)'!P43, 0)=0, " ", ('Blocks A'!Q53-'Pre-1.095 (Hard Copy)'!P43))</f>
        <v> </v>
      </c>
      <c r="Q43" s="1014" t="str">
        <f>IF(IFERROR('Blocks A'!R53-'Pre-1.095 (Hard Copy)'!Q43, 0)=0, " ", ('Blocks A'!R53-'Pre-1.095 (Hard Copy)'!Q43))</f>
        <v> </v>
      </c>
      <c r="R43" s="1014" t="str">
        <f>IF(IFERROR('Blocks A'!S53-'Pre-1.095 (Hard Copy)'!R43, 0)=0, " ", ('Blocks A'!S53-'Pre-1.095 (Hard Copy)'!R43))</f>
        <v> </v>
      </c>
      <c r="S43" s="1014" t="str">
        <f>IF(IFERROR('Blocks A'!T53-'Pre-1.095 (Hard Copy)'!S43, 0)=0, " ", ('Blocks A'!T53-'Pre-1.095 (Hard Copy)'!S43))</f>
        <v> </v>
      </c>
      <c r="T43" s="1014" t="str">
        <f>IF(IFERROR('Blocks A'!M53-'Pre-1.095 (Hard Copy)'!T43, 0)=0, " ", ('Blocks A'!M53-'Pre-1.095 (Hard Copy)'!T43))</f>
        <v> </v>
      </c>
      <c r="U43" s="1014" t="str">
        <f>IF(IFERROR('Blocks A'!U53-'Pre-1.095 (Hard Copy)'!U43, 0)=0, " ", ('Blocks A'!U53-'Pre-1.095 (Hard Copy)'!U43))</f>
        <v> </v>
      </c>
      <c r="V43" s="1014" t="str">
        <f>IF(IFERROR('Blocks A'!V53-'Pre-1.095 (Hard Copy)'!V43, 0)=0, " ", ('Blocks A'!V53-'Pre-1.095 (Hard Copy)'!V43))</f>
        <v> </v>
      </c>
      <c r="W43" s="1014" t="str">
        <f>IF(IFERROR('Blocks A'!W53-'Pre-1.095 (Hard Copy)'!W43, 0)=0, " ", ('Blocks A'!W53-'Pre-1.095 (Hard Copy)'!W43))</f>
        <v> </v>
      </c>
      <c r="X43" s="1014" t="str">
        <f>IF(IFERROR('Blocks A'!X53-'Pre-1.095 (Hard Copy)'!X43, 0)=0, " ", ('Blocks A'!X53-'Pre-1.095 (Hard Copy)'!X43))</f>
        <v> </v>
      </c>
      <c r="Y43" s="1014" t="str">
        <f>IF(IFERROR('Blocks A'!AC53-'Pre-1.095 (Hard Copy)'!Y43, 0)=0, " ", ('Blocks A'!AC53-'Pre-1.095 (Hard Copy)'!Y43))</f>
        <v> </v>
      </c>
      <c r="Z43" s="1014" t="str">
        <f>IF(IFERROR('Blocks A'!Y53-'Pre-1.095 (Hard Copy)'!Z43, 0)=0, " ", ('Blocks A'!Y53-'Pre-1.095 (Hard Copy)'!Z43))</f>
        <v> </v>
      </c>
      <c r="AA43" s="1014" t="str">
        <f>IF(IFERROR('Blocks A'!Z53-'Pre-1.095 (Hard Copy)'!AA43, 0)=0, " ", ('Blocks A'!Z53-'Pre-1.095 (Hard Copy)'!AA43))</f>
        <v> </v>
      </c>
      <c r="AB43" s="1014" t="str">
        <f>IF(IFERROR('Blocks A'!AA53-'Pre-1.095 (Hard Copy)'!AB43, 0)=0, " ", ('Blocks A'!AA53-'Pre-1.095 (Hard Copy)'!AB43))</f>
        <v> </v>
      </c>
      <c r="AC43" s="1014" t="str">
        <f>IF(IFERROR('Blocks A'!AB53-'Pre-1.095 (Hard Copy)'!AC43, 0)=0, " ", ('Blocks A'!AB53-'Pre-1.095 (Hard Copy)'!AC43))</f>
        <v> </v>
      </c>
      <c r="AD43" s="1014" t="str">
        <f>IF(IFERROR('Blocks A'!AY53-'Pre-1.095 (Hard Copy)'!AD43, 0)=0, " ", ('Blocks A'!AY53-'Pre-1.095 (Hard Copy)'!AD43))</f>
        <v> </v>
      </c>
      <c r="AE43" s="1014" t="str">
        <f>IF(IFERROR('Blocks A'!AZ53-'Pre-1.095 (Hard Copy)'!AE43, 0)=0, " ", ('Blocks A'!AZ53-'Pre-1.095 (Hard Copy)'!AE43))</f>
        <v> </v>
      </c>
      <c r="AF43" s="1014" t="str">
        <f>IF(IFERROR('Blocks A'!BA53-'Pre-1.095 (Hard Copy)'!AF43, 0)=0, " ", ('Blocks A'!BA53-'Pre-1.095 (Hard Copy)'!AF43))</f>
        <v> </v>
      </c>
      <c r="AG43" s="1014" t="str">
        <f>IF(IFERROR('Blocks A'!BB53-'Pre-1.095 (Hard Copy)'!AG43, 0)=0, " ", ('Blocks A'!BB53-'Pre-1.095 (Hard Copy)'!AG43))</f>
        <v> </v>
      </c>
      <c r="AH43" s="1014" t="str">
        <f>IF(IFERROR('Blocks A'!BC53-'Pre-1.095 (Hard Copy)'!AH43, 0)=0, " ", ('Blocks A'!BC53-'Pre-1.095 (Hard Copy)'!AH43))</f>
        <v> </v>
      </c>
      <c r="AI43" s="1014" t="str">
        <f>IF(IFERROR('Blocks A'!BJ53-'Pre-1.095 (Hard Copy)'!AI43, 0)=0, " ", ('Blocks A'!BJ53-'Pre-1.095 (Hard Copy)'!AI43))</f>
        <v> </v>
      </c>
      <c r="AJ43" s="1014" t="str">
        <f>IF(IFERROR('Blocks A'!BD53-'Pre-1.095 (Hard Copy)'!AJ43, 0)=0, " ", ('Blocks A'!BD53-'Pre-1.095 (Hard Copy)'!AJ43))</f>
        <v> </v>
      </c>
      <c r="AK43" s="1014" t="str">
        <f>IF(IFERROR('Blocks A'!BE53-'Pre-1.095 (Hard Copy)'!AK43, 0)=0, " ", ('Blocks A'!BE53-'Pre-1.095 (Hard Copy)'!AK43))</f>
        <v> </v>
      </c>
      <c r="AL43" s="1014" t="str">
        <f>IF(IFERROR('Blocks A'!BF53-'Pre-1.095 (Hard Copy)'!AL43, 0)=0, " ", ('Blocks A'!BF53-'Pre-1.095 (Hard Copy)'!AL43))</f>
        <v> </v>
      </c>
      <c r="AM43" s="1014" t="str">
        <f>IF(IFERROR('Blocks A'!BG53-'Pre-1.095 (Hard Copy)'!AM43, 0)=0, " ", ('Blocks A'!BG53-'Pre-1.095 (Hard Copy)'!AM43))</f>
        <v> </v>
      </c>
      <c r="AN43" s="1014" t="str">
        <f>IF(IFERROR('Blocks A'!BH53-'Pre-1.095 (Hard Copy)'!AN43, 0)=0, " ", ('Blocks A'!BH53-'Pre-1.095 (Hard Copy)'!AN43))</f>
        <v> </v>
      </c>
      <c r="AO43" s="1014" t="str">
        <f>IF(IFERROR('Blocks A'!BI53-'Pre-1.095 (Hard Copy)'!AO43, 0)=0, " ", ('Blocks A'!BI53-'Pre-1.095 (Hard Copy)'!AO43))</f>
        <v> </v>
      </c>
      <c r="AP43" s="1014" t="str">
        <f>IF(IFERROR('Blocks A'!BK53-'Pre-1.095 (Hard Copy)'!AP43, 0)=0, " ", ('Blocks A'!BK53-'Pre-1.095 (Hard Copy)'!AP43))</f>
        <v> </v>
      </c>
      <c r="AQ43" s="1014" t="str">
        <f>IF(IFERROR('Blocks A'!BL53-'Pre-1.095 (Hard Copy)'!AQ43, 0)=0, " ", ('Blocks A'!BL53-'Pre-1.095 (Hard Copy)'!AQ43))</f>
        <v> </v>
      </c>
      <c r="AR43" s="1014" t="str">
        <f>IF(IFERROR('Blocks A'!BM53-'Pre-1.095 (Hard Copy)'!AR43, 0)=0, " ", ('Blocks A'!BM53-'Pre-1.095 (Hard Copy)'!AR43))</f>
        <v> </v>
      </c>
      <c r="AS43" s="1014" t="str">
        <f>IF(IFERROR('Blocks A'!BO53-'Pre-1.095 (Hard Copy)'!AS43, 0)=0, " ", ('Blocks A'!BO53-'Pre-1.095 (Hard Copy)'!AS43))</f>
        <v> </v>
      </c>
      <c r="AT43" s="1014" t="str">
        <f>IF(IFERROR('Blocks A'!BP53-'Pre-1.095 (Hard Copy)'!AT43, 0)=0, " ", ('Blocks A'!BP53-'Pre-1.095 (Hard Copy)'!AT43))</f>
        <v> </v>
      </c>
      <c r="AU43" s="1014" t="str">
        <f>IF(IFERROR('Blocks A'!BQ53-'Pre-1.095 (Hard Copy)'!AU43, 0)=0, " ", ('Blocks A'!BQ53-'Pre-1.095 (Hard Copy)'!AU43))</f>
        <v> </v>
      </c>
      <c r="AV43" s="1014" t="str">
        <f>IF(IFERROR('Blocks A'!BR53-'Pre-1.095 (Hard Copy)'!AV43, 0)=0, " ", ('Blocks A'!BR53-'Pre-1.095 (Hard Copy)'!AV43))</f>
        <v> </v>
      </c>
      <c r="AW43" s="1014" t="str">
        <f>IF(IFERROR('Blocks A'!BS53-'Pre-1.095 (Hard Copy)'!AW43, 0)=0, " ", ('Blocks A'!BS53-'Pre-1.095 (Hard Copy)'!AW43))</f>
        <v> </v>
      </c>
      <c r="AX43" s="1014" t="str">
        <f>IF(IFERROR('Blocks A'!BT53-'Pre-1.095 (Hard Copy)'!AX43, 0)=0, " ", ('Blocks A'!BT53-'Pre-1.095 (Hard Copy)'!AX43))</f>
        <v> </v>
      </c>
      <c r="AY43" s="1014" t="str">
        <f>IF(IFERROR('Blocks A'!BU53-'Pre-1.095 (Hard Copy)'!AY43, 0)=0, " ", ('Blocks A'!BU53-'Pre-1.095 (Hard Copy)'!AY43))</f>
        <v> </v>
      </c>
      <c r="AZ43" s="1014" t="str">
        <f>IF(IFERROR('Blocks A'!BW53-'Pre-1.095 (Hard Copy)'!AZ43, 0)=0, " ", ('Blocks A'!BW53-'Pre-1.095 (Hard Copy)'!AZ43))</f>
        <v> </v>
      </c>
      <c r="BA43" s="1014" t="str">
        <f>IF(IFERROR('Blocks A'!BX53-'Pre-1.095 (Hard Copy)'!BA43, 0)=0, " ", ('Blocks A'!BX53-'Pre-1.095 (Hard Copy)'!BA43))</f>
        <v>-0</v>
      </c>
      <c r="BB43" s="1014" t="str">
        <f>IF(IFERROR('Blocks A'!BY53-'Pre-1.095 (Hard Copy)'!BB43, 0)=0, " ", ('Blocks A'!BY53-'Pre-1.095 (Hard Copy)'!BB43))</f>
        <v> </v>
      </c>
      <c r="BC43" s="1015" t="str">
        <f>IF(IFERROR('Blocks A'!BZ53-'Pre-1.095 (Hard Copy)'!BC43, 0)=0, " ", ('Blocks A'!BZ53-'Pre-1.095 (Hard Copy)'!BC43))</f>
        <v>-0.0</v>
      </c>
      <c r="BD43" s="1014" t="str">
        <f>IF(IFERROR('Blocks A'!BV53-'Pre-1.095 (Hard Copy)'!BD43, 0)=0, " ", ('Blocks A'!BV53-'Pre-1.095 (Hard Copy)'!BD43))</f>
        <v> </v>
      </c>
      <c r="BE43" s="1014" t="str">
        <f>IF(IFERROR('Blocks A'!CB53-'Pre-1.095 (Hard Copy)'!BE43, 0)=0, " ", ('Blocks A'!CB53-'Pre-1.095 (Hard Copy)'!BE43))</f>
        <v>-240</v>
      </c>
      <c r="BF43" s="1014" t="str">
        <f>IF(IFERROR('Blocks A'!CC53-'Pre-1.095 (Hard Copy)'!BF43, 0)=0, " ", ('Blocks A'!CC53-'Pre-1.095 (Hard Copy)'!BF43))</f>
        <v>-37,333</v>
      </c>
      <c r="BG43" s="1016" t="str">
        <f>IF(IFERROR('Blocks A'!CD53-'Pre-1.095 (Hard Copy)'!BG43, 0)=0, " ", ('Blocks A'!CD53-'Pre-1.095 (Hard Copy)'!BG43))</f>
        <v>-0.0373</v>
      </c>
      <c r="BH43" s="1014" t="str">
        <f>IF(IFERROR('Blocks A'!CE53-'Pre-1.095 (Hard Copy)'!BH43, 0)=0, " ", ('Blocks A'!CE53-'Pre-1.095 (Hard Copy)'!BH43))</f>
        <v> </v>
      </c>
      <c r="BI43" s="1014" t="str">
        <f>IF(IFERROR('Blocks A'!CZ53-'Pre-1.095 (Hard Copy)'!BI43, 0)=0, " ", ('Blocks A'!CZ53-'Pre-1.095 (Hard Copy)'!BI43))</f>
        <v>-54</v>
      </c>
      <c r="BJ43" s="1014" t="str">
        <f>IF(IFERROR('Blocks A'!DA53-'Pre-1.095 (Hard Copy)'!BJ43, 0)=0, " ", ('Blocks A'!DA53-'Pre-1.095 (Hard Copy)'!BJ43))</f>
        <v> </v>
      </c>
      <c r="BK43" s="1014" t="str">
        <f>IF(IFERROR('Blocks A'!DB53-'Pre-1.095 (Hard Copy)'!BK43, 0)=0, " ", ('Blocks A'!DB53-'Pre-1.095 (Hard Copy)'!BK43))</f>
        <v>-10</v>
      </c>
      <c r="BL43" s="1014" t="str">
        <f>IF(IFERROR('Blocks A'!DC53-'Pre-1.095 (Hard Copy)'!BL43, 0)=0, " ", ('Blocks A'!DC53-'Pre-1.095 (Hard Copy)'!BL43))</f>
        <v> </v>
      </c>
      <c r="BM43" s="1014" t="str">
        <f>IF(IFERROR('Blocks A'!DD53-'Pre-1.095 (Hard Copy)'!BM43, 0)=0, " ", ('Blocks A'!DD53-'Pre-1.095 (Hard Copy)'!BM43))</f>
        <v> </v>
      </c>
      <c r="BN43" s="1014" t="str">
        <f>IF(IFERROR('Blocks A'!DE53-'Pre-1.095 (Hard Copy)'!BN43, 0)=0, " ", ('Blocks A'!DE53-'Pre-1.095 (Hard Copy)'!BN43))</f>
        <v> </v>
      </c>
      <c r="BO43" s="1014" t="str">
        <f>IF(IFERROR('Blocks A'!DF53-'Pre-1.095 (Hard Copy)'!BO43, 0)=0, " ", ('Blocks A'!DF53-'Pre-1.095 (Hard Copy)'!BO43))</f>
        <v> </v>
      </c>
      <c r="BP43" s="1014" t="str">
        <f>IF(IFERROR('Blocks A'!DG53-'Pre-1.095 (Hard Copy)'!BP43, 0)=0, " ", ('Blocks A'!DG53-'Pre-1.095 (Hard Copy)'!BP43))</f>
        <v> </v>
      </c>
      <c r="BQ43" s="1014" t="str">
        <f>IF(IFERROR('Blocks A'!DH53-'Pre-1.095 (Hard Copy)'!BQ43, 0)=0, " ", ('Blocks A'!DH53-'Pre-1.095 (Hard Copy)'!BQ43))</f>
        <v> </v>
      </c>
      <c r="BR43" s="1014" t="str">
        <f>IF(IFERROR('Blocks A'!DI53-'Pre-1.095 (Hard Copy)'!BR43, 0)=0, " ", ('Blocks A'!DI53-'Pre-1.095 (Hard Copy)'!BR43))</f>
        <v> </v>
      </c>
      <c r="BS43" s="1014" t="str">
        <f>IF(IFERROR('Blocks A'!DJ53-'Pre-1.095 (Hard Copy)'!BS43, 0)=0, " ", ('Blocks A'!DJ53-'Pre-1.095 (Hard Copy)'!BS43))</f>
        <v>-96</v>
      </c>
      <c r="BT43" s="1014" t="str">
        <f>IF(IFERROR('Blocks A'!DK53-'Pre-1.095 (Hard Copy)'!BT43, 0)=0, " ", ('Blocks A'!DK53-'Pre-1.095 (Hard Copy)'!BT43))</f>
        <v>-0</v>
      </c>
      <c r="BU43" s="1014" t="str">
        <f>IF(IFERROR('Blocks A'!DL53-'Pre-1.095 (Hard Copy)'!BU43, 0)=0, " ", ('Blocks A'!DL53-'Pre-1.095 (Hard Copy)'!BU43))</f>
        <v>-42</v>
      </c>
      <c r="BV43" s="1014" t="str">
        <f>IF(IFERROR('Blocks A'!DM53-'Pre-1.095 (Hard Copy)'!BV43, 0)=0, " ", ('Blocks A'!DM53-'Pre-1.095 (Hard Copy)'!BV43))</f>
        <v> </v>
      </c>
      <c r="BW43" s="1014" t="str">
        <f>IF(IFERROR('Blocks A'!DN53-'Pre-1.095 (Hard Copy)'!BW43, 0)=0, " ", ('Blocks A'!DN53-'Pre-1.095 (Hard Copy)'!BW43))</f>
        <v> </v>
      </c>
      <c r="BX43" s="1014" t="str">
        <f>IF(IFERROR('Blocks A'!DO53-'Pre-1.095 (Hard Copy)'!BX43, 0)=0, " ", ('Blocks A'!DO53-'Pre-1.095 (Hard Copy)'!BX43))</f>
        <v> </v>
      </c>
      <c r="BY43" s="1014" t="str">
        <f>IF(IFERROR('Blocks A'!DP53-'Pre-1.095 (Hard Copy)'!BY43, 0)=0, " ", ('Blocks A'!DP53-'Pre-1.095 (Hard Copy)'!BY43))</f>
        <v> </v>
      </c>
      <c r="BZ43" s="1014" t="str">
        <f>IF(IFERROR('Blocks A'!DQ53-'Pre-1.095 (Hard Copy)'!BZ43, 0)=0, " ", ('Blocks A'!DQ53-'Pre-1.095 (Hard Copy)'!BZ43))</f>
        <v> </v>
      </c>
      <c r="CA43" s="1014" t="str">
        <f>IF(IFERROR('Blocks A'!DR53-'Pre-1.095 (Hard Copy)'!CA43, 0)=0, " ", ('Blocks A'!DR53-'Pre-1.095 (Hard Copy)'!CA43))</f>
        <v> </v>
      </c>
      <c r="CB43" s="1014" t="str">
        <f>IF(IFERROR('Blocks A'!DS53-'Pre-1.095 (Hard Copy)'!CB43, 0)=0, " ", ('Blocks A'!DS53-'Pre-1.095 (Hard Copy)'!CB43))</f>
        <v> </v>
      </c>
      <c r="CC43" s="1014" t="str">
        <f>IF(IFERROR('Blocks A'!DT53-'Pre-1.095 (Hard Copy)'!CC43, 0)=0, " ", ('Blocks A'!DT53-'Pre-1.095 (Hard Copy)'!CC43))</f>
        <v>-64</v>
      </c>
      <c r="CD43" s="1014" t="str">
        <f>IF(IFERROR('Blocks A'!DU53-'Pre-1.095 (Hard Copy)'!CD43, 0)=0, " ", ('Blocks A'!DU53-'Pre-1.095 (Hard Copy)'!CD43))</f>
        <v>-138</v>
      </c>
      <c r="CE43" s="1014" t="str">
        <f>IF(IFERROR('Blocks A'!DX53-'Pre-1.095 (Hard Copy)'!CE43, 0)=0, " ", ('Blocks A'!DX53-'Pre-1.095 (Hard Copy)'!CE43))</f>
        <v>-132</v>
      </c>
      <c r="CF43" s="1014" t="str">
        <f>IF(IFERROR('Blocks A'!DY53-'Pre-1.095 (Hard Copy)'!CF43, 0)=0, " ", ('Blocks A'!DY53-'Pre-1.095 (Hard Copy)'!CF43))</f>
        <v>-20,520</v>
      </c>
      <c r="CG43" s="1016" t="str">
        <f>IF(IFERROR('Blocks A'!DZ53-'Pre-1.095 (Hard Copy)'!CG43, 0)=0, " ", ('Blocks A'!DZ53-'Pre-1.095 (Hard Copy)'!CG43))</f>
        <v>-0.0205</v>
      </c>
      <c r="CH43" s="1015" t="str">
        <f>IF(IFERROR('Blocks A'!DV53-'Pre-1.095 (Hard Copy)'!CH43, 0)=0, " ", ('Blocks A'!DV53-'Pre-1.095 (Hard Copy)'!CH43))</f>
        <v>-8.0</v>
      </c>
      <c r="CI43" s="1015" t="str">
        <f>IF(IFERROR('Blocks A'!DW53-'Pre-1.095 (Hard Copy)'!CI43, 0)=0, " ", ('Blocks A'!DW53-'Pre-1.095 (Hard Copy)'!CI43))</f>
        <v>-51.1</v>
      </c>
      <c r="CJ43" s="1014" t="str">
        <f>IF(IFERROR('Blocks A'!EA53-'Pre-1.095 (Hard Copy)'!CJ43, 0)=0, " ", ('Blocks A'!EA53-'Pre-1.095 (Hard Copy)'!CJ43))</f>
        <v>-372</v>
      </c>
      <c r="CK43" s="1017" t="str">
        <f>IF(IFERROR('Blocks A'!EB53-'Pre-1.095 (Hard Copy)'!CK43, 0)=0, " ", ('Blocks A'!EB53-'Pre-1.095 (Hard Copy)'!CK43))</f>
        <v>-6.20</v>
      </c>
      <c r="CL43" s="1017" t="str">
        <f>IF(IFERROR('Blocks A'!EC53-'Pre-1.095 (Hard Copy)'!CL43, 0)=0, " ", ('Blocks A'!EC53-'Pre-1.095 (Hard Copy)'!CL43))</f>
        <v>-0.10</v>
      </c>
      <c r="CM43" s="1017" t="str">
        <f>IF(IFERROR('Blocks A'!EH53-'Pre-1.095 (Hard Copy)'!CM43, 0)=0, " ", ('Blocks A'!EH53-'Pre-1.095 (Hard Copy)'!CM43))</f>
        <v>-0.00</v>
      </c>
      <c r="CN43" s="1014" t="str">
        <f>IF(IFERROR('Blocks A'!ED53-'Pre-1.095 (Hard Copy)'!CN43, 0)=0, " ", ('Blocks A'!ED53-'Pre-1.095 (Hard Copy)'!CN43))</f>
        <v>-57,853</v>
      </c>
      <c r="CO43" s="1017" t="str">
        <f>IF(IFERROR('Blocks A'!EE53-'Pre-1.095 (Hard Copy)'!CO43, 0)=0, " ", ('Blocks A'!EE53-'Pre-1.095 (Hard Copy)'!CO43))</f>
        <v>-57.85</v>
      </c>
      <c r="CP43" s="1017" t="str">
        <f>IF(IFERROR('Blocks A'!EF53-'Pre-1.095 (Hard Copy)'!CP43, 0)=0, " ", ('Blocks A'!EF53-'Pre-1.095 (Hard Copy)'!CP43))</f>
        <v>-0.06</v>
      </c>
      <c r="CQ43" s="1016" t="str">
        <f>IF(IFERROR('Blocks A'!EG53-'Pre-1.095 (Hard Copy)'!CQ43, 0)=0, " ", ('Blocks A'!EG53-'Pre-1.095 (Hard Copy)'!CQ43))</f>
        <v>-0.0579</v>
      </c>
      <c r="CR43" s="1018" t="s">
        <v>12</v>
      </c>
    </row>
    <row r="44">
      <c r="B44" s="1013" t="s">
        <v>945</v>
      </c>
      <c r="C44" s="969" t="s">
        <v>886</v>
      </c>
      <c r="D44" s="969">
        <v>1.0</v>
      </c>
      <c r="E44" s="969">
        <v>1.0</v>
      </c>
      <c r="F44" s="969">
        <v>2.0</v>
      </c>
      <c r="G44" s="1014" t="str">
        <f>IF(IFERROR('Blocks A'!G54-'Pre-1.095 (Hard Copy)'!G44, 0)=0, " ", ('Blocks A'!G54-'Pre-1.095 (Hard Copy)'!G44))</f>
        <v> </v>
      </c>
      <c r="H44" s="1014" t="str">
        <f>IF(IFERROR('Blocks A'!H54-'Pre-1.095 (Hard Copy)'!H44, 0)=0, " ", ('Blocks A'!H54-'Pre-1.095 (Hard Copy)'!H44))</f>
        <v> </v>
      </c>
      <c r="I44" s="1014" t="str">
        <f>IF(IFERROR('Blocks A'!I54-'Pre-1.095 (Hard Copy)'!I44, 0)=0, " ", ('Blocks A'!I54-'Pre-1.095 (Hard Copy)'!I44))</f>
        <v> </v>
      </c>
      <c r="J44" s="1014" t="str">
        <f>IF(IFERROR('Blocks A'!J54-'Pre-1.095 (Hard Copy)'!J44, 0)=0, " ", ('Blocks A'!J54-'Pre-1.095 (Hard Copy)'!J44))</f>
        <v> </v>
      </c>
      <c r="K44" s="1014" t="str">
        <f>IF(IFERROR('Blocks A'!K54-'Pre-1.095 (Hard Copy)'!K44, 0)=0, " ", ('Blocks A'!K54-'Pre-1.095 (Hard Copy)'!K44))</f>
        <v> </v>
      </c>
      <c r="L44" s="1014" t="str">
        <f>IF(IFERROR('Blocks A'!L54-'Pre-1.095 (Hard Copy)'!L44, 0)=0, " ", ('Blocks A'!L54-'Pre-1.095 (Hard Copy)'!L44))</f>
        <v> </v>
      </c>
      <c r="M44" s="1014" t="str">
        <f>IF(IFERROR('Blocks A'!N54-'Pre-1.095 (Hard Copy)'!M44, 0)=0, " ", ('Blocks A'!N54-'Pre-1.095 (Hard Copy)'!M44))</f>
        <v> </v>
      </c>
      <c r="N44" s="1014" t="str">
        <f>IF(IFERROR('Blocks A'!O54-'Pre-1.095 (Hard Copy)'!N44, 0)=0, " ", ('Blocks A'!O54-'Pre-1.095 (Hard Copy)'!N44))</f>
        <v> </v>
      </c>
      <c r="O44" s="1014" t="str">
        <f>IF(IFERROR('Blocks A'!P54-'Pre-1.095 (Hard Copy)'!O44, 0)=0, " ", ('Blocks A'!P54-'Pre-1.095 (Hard Copy)'!O44))</f>
        <v> </v>
      </c>
      <c r="P44" s="1014" t="str">
        <f>IF(IFERROR('Blocks A'!Q54-'Pre-1.095 (Hard Copy)'!P44, 0)=0, " ", ('Blocks A'!Q54-'Pre-1.095 (Hard Copy)'!P44))</f>
        <v> </v>
      </c>
      <c r="Q44" s="1014" t="str">
        <f>IF(IFERROR('Blocks A'!R54-'Pre-1.095 (Hard Copy)'!Q44, 0)=0, " ", ('Blocks A'!R54-'Pre-1.095 (Hard Copy)'!Q44))</f>
        <v> </v>
      </c>
      <c r="R44" s="1014" t="str">
        <f>IF(IFERROR('Blocks A'!S54-'Pre-1.095 (Hard Copy)'!R44, 0)=0, " ", ('Blocks A'!S54-'Pre-1.095 (Hard Copy)'!R44))</f>
        <v> </v>
      </c>
      <c r="S44" s="1014" t="str">
        <f>IF(IFERROR('Blocks A'!T54-'Pre-1.095 (Hard Copy)'!S44, 0)=0, " ", ('Blocks A'!T54-'Pre-1.095 (Hard Copy)'!S44))</f>
        <v> </v>
      </c>
      <c r="T44" s="1014" t="str">
        <f>IF(IFERROR('Blocks A'!M54-'Pre-1.095 (Hard Copy)'!T44, 0)=0, " ", ('Blocks A'!M54-'Pre-1.095 (Hard Copy)'!T44))</f>
        <v> </v>
      </c>
      <c r="U44" s="1014" t="str">
        <f>IF(IFERROR('Blocks A'!U54-'Pre-1.095 (Hard Copy)'!U44, 0)=0, " ", ('Blocks A'!U54-'Pre-1.095 (Hard Copy)'!U44))</f>
        <v> </v>
      </c>
      <c r="V44" s="1014" t="str">
        <f>IF(IFERROR('Blocks A'!V54-'Pre-1.095 (Hard Copy)'!V44, 0)=0, " ", ('Blocks A'!V54-'Pre-1.095 (Hard Copy)'!V44))</f>
        <v> </v>
      </c>
      <c r="W44" s="1014" t="str">
        <f>IF(IFERROR('Blocks A'!W54-'Pre-1.095 (Hard Copy)'!W44, 0)=0, " ", ('Blocks A'!W54-'Pre-1.095 (Hard Copy)'!W44))</f>
        <v> </v>
      </c>
      <c r="X44" s="1014" t="str">
        <f>IF(IFERROR('Blocks A'!X54-'Pre-1.095 (Hard Copy)'!X44, 0)=0, " ", ('Blocks A'!X54-'Pre-1.095 (Hard Copy)'!X44))</f>
        <v> </v>
      </c>
      <c r="Y44" s="1014" t="str">
        <f>IF(IFERROR('Blocks A'!AC54-'Pre-1.095 (Hard Copy)'!Y44, 0)=0, " ", ('Blocks A'!AC54-'Pre-1.095 (Hard Copy)'!Y44))</f>
        <v> </v>
      </c>
      <c r="Z44" s="1014" t="str">
        <f>IF(IFERROR('Blocks A'!Y54-'Pre-1.095 (Hard Copy)'!Z44, 0)=0, " ", ('Blocks A'!Y54-'Pre-1.095 (Hard Copy)'!Z44))</f>
        <v> </v>
      </c>
      <c r="AA44" s="1014" t="str">
        <f>IF(IFERROR('Blocks A'!Z54-'Pre-1.095 (Hard Copy)'!AA44, 0)=0, " ", ('Blocks A'!Z54-'Pre-1.095 (Hard Copy)'!AA44))</f>
        <v> </v>
      </c>
      <c r="AB44" s="1014" t="str">
        <f>IF(IFERROR('Blocks A'!AA54-'Pre-1.095 (Hard Copy)'!AB44, 0)=0, " ", ('Blocks A'!AA54-'Pre-1.095 (Hard Copy)'!AB44))</f>
        <v> </v>
      </c>
      <c r="AC44" s="1014" t="str">
        <f>IF(IFERROR('Blocks A'!AB54-'Pre-1.095 (Hard Copy)'!AC44, 0)=0, " ", ('Blocks A'!AB54-'Pre-1.095 (Hard Copy)'!AC44))</f>
        <v> </v>
      </c>
      <c r="AD44" s="1014" t="str">
        <f>IF(IFERROR('Blocks A'!AY54-'Pre-1.095 (Hard Copy)'!AD44, 0)=0, " ", ('Blocks A'!AY54-'Pre-1.095 (Hard Copy)'!AD44))</f>
        <v> </v>
      </c>
      <c r="AE44" s="1014" t="str">
        <f>IF(IFERROR('Blocks A'!AZ54-'Pre-1.095 (Hard Copy)'!AE44, 0)=0, " ", ('Blocks A'!AZ54-'Pre-1.095 (Hard Copy)'!AE44))</f>
        <v> </v>
      </c>
      <c r="AF44" s="1014" t="str">
        <f>IF(IFERROR('Blocks A'!BA54-'Pre-1.095 (Hard Copy)'!AF44, 0)=0, " ", ('Blocks A'!BA54-'Pre-1.095 (Hard Copy)'!AF44))</f>
        <v> </v>
      </c>
      <c r="AG44" s="1014" t="str">
        <f>IF(IFERROR('Blocks A'!BB54-'Pre-1.095 (Hard Copy)'!AG44, 0)=0, " ", ('Blocks A'!BB54-'Pre-1.095 (Hard Copy)'!AG44))</f>
        <v> </v>
      </c>
      <c r="AH44" s="1014" t="str">
        <f>IF(IFERROR('Blocks A'!BC54-'Pre-1.095 (Hard Copy)'!AH44, 0)=0, " ", ('Blocks A'!BC54-'Pre-1.095 (Hard Copy)'!AH44))</f>
        <v> </v>
      </c>
      <c r="AI44" s="1014" t="str">
        <f>IF(IFERROR('Blocks A'!BJ54-'Pre-1.095 (Hard Copy)'!AI44, 0)=0, " ", ('Blocks A'!BJ54-'Pre-1.095 (Hard Copy)'!AI44))</f>
        <v> </v>
      </c>
      <c r="AJ44" s="1014" t="str">
        <f>IF(IFERROR('Blocks A'!BD54-'Pre-1.095 (Hard Copy)'!AJ44, 0)=0, " ", ('Blocks A'!BD54-'Pre-1.095 (Hard Copy)'!AJ44))</f>
        <v> </v>
      </c>
      <c r="AK44" s="1014" t="str">
        <f>IF(IFERROR('Blocks A'!BE54-'Pre-1.095 (Hard Copy)'!AK44, 0)=0, " ", ('Blocks A'!BE54-'Pre-1.095 (Hard Copy)'!AK44))</f>
        <v> </v>
      </c>
      <c r="AL44" s="1014" t="str">
        <f>IF(IFERROR('Blocks A'!BF54-'Pre-1.095 (Hard Copy)'!AL44, 0)=0, " ", ('Blocks A'!BF54-'Pre-1.095 (Hard Copy)'!AL44))</f>
        <v> </v>
      </c>
      <c r="AM44" s="1014" t="str">
        <f>IF(IFERROR('Blocks A'!BG54-'Pre-1.095 (Hard Copy)'!AM44, 0)=0, " ", ('Blocks A'!BG54-'Pre-1.095 (Hard Copy)'!AM44))</f>
        <v> </v>
      </c>
      <c r="AN44" s="1014" t="str">
        <f>IF(IFERROR('Blocks A'!BH54-'Pre-1.095 (Hard Copy)'!AN44, 0)=0, " ", ('Blocks A'!BH54-'Pre-1.095 (Hard Copy)'!AN44))</f>
        <v> </v>
      </c>
      <c r="AO44" s="1014" t="str">
        <f>IF(IFERROR('Blocks A'!BI54-'Pre-1.095 (Hard Copy)'!AO44, 0)=0, " ", ('Blocks A'!BI54-'Pre-1.095 (Hard Copy)'!AO44))</f>
        <v> </v>
      </c>
      <c r="AP44" s="1014" t="str">
        <f>IF(IFERROR('Blocks A'!BK54-'Pre-1.095 (Hard Copy)'!AP44, 0)=0, " ", ('Blocks A'!BK54-'Pre-1.095 (Hard Copy)'!AP44))</f>
        <v> </v>
      </c>
      <c r="AQ44" s="1014" t="str">
        <f>IF(IFERROR('Blocks A'!BL54-'Pre-1.095 (Hard Copy)'!AQ44, 0)=0, " ", ('Blocks A'!BL54-'Pre-1.095 (Hard Copy)'!AQ44))</f>
        <v> </v>
      </c>
      <c r="AR44" s="1014" t="str">
        <f>IF(IFERROR('Blocks A'!BM54-'Pre-1.095 (Hard Copy)'!AR44, 0)=0, " ", ('Blocks A'!BM54-'Pre-1.095 (Hard Copy)'!AR44))</f>
        <v> </v>
      </c>
      <c r="AS44" s="1014" t="str">
        <f>IF(IFERROR('Blocks A'!BO54-'Pre-1.095 (Hard Copy)'!AS44, 0)=0, " ", ('Blocks A'!BO54-'Pre-1.095 (Hard Copy)'!AS44))</f>
        <v> </v>
      </c>
      <c r="AT44" s="1014" t="str">
        <f>IF(IFERROR('Blocks A'!BP54-'Pre-1.095 (Hard Copy)'!AT44, 0)=0, " ", ('Blocks A'!BP54-'Pre-1.095 (Hard Copy)'!AT44))</f>
        <v> </v>
      </c>
      <c r="AU44" s="1014" t="str">
        <f>IF(IFERROR('Blocks A'!BQ54-'Pre-1.095 (Hard Copy)'!AU44, 0)=0, " ", ('Blocks A'!BQ54-'Pre-1.095 (Hard Copy)'!AU44))</f>
        <v> </v>
      </c>
      <c r="AV44" s="1014" t="str">
        <f>IF(IFERROR('Blocks A'!BR54-'Pre-1.095 (Hard Copy)'!AV44, 0)=0, " ", ('Blocks A'!BR54-'Pre-1.095 (Hard Copy)'!AV44))</f>
        <v> </v>
      </c>
      <c r="AW44" s="1014" t="str">
        <f>IF(IFERROR('Blocks A'!BS54-'Pre-1.095 (Hard Copy)'!AW44, 0)=0, " ", ('Blocks A'!BS54-'Pre-1.095 (Hard Copy)'!AW44))</f>
        <v> </v>
      </c>
      <c r="AX44" s="1014" t="str">
        <f>IF(IFERROR('Blocks A'!BT54-'Pre-1.095 (Hard Copy)'!AX44, 0)=0, " ", ('Blocks A'!BT54-'Pre-1.095 (Hard Copy)'!AX44))</f>
        <v> </v>
      </c>
      <c r="AY44" s="1014" t="str">
        <f>IF(IFERROR('Blocks A'!BU54-'Pre-1.095 (Hard Copy)'!AY44, 0)=0, " ", ('Blocks A'!BU54-'Pre-1.095 (Hard Copy)'!AY44))</f>
        <v> </v>
      </c>
      <c r="AZ44" s="1014" t="str">
        <f>IF(IFERROR('Blocks A'!BW54-'Pre-1.095 (Hard Copy)'!AZ44, 0)=0, " ", ('Blocks A'!BW54-'Pre-1.095 (Hard Copy)'!AZ44))</f>
        <v> </v>
      </c>
      <c r="BA44" s="1014" t="str">
        <f>IF(IFERROR('Blocks A'!BX54-'Pre-1.095 (Hard Copy)'!BA44, 0)=0, " ", ('Blocks A'!BX54-'Pre-1.095 (Hard Copy)'!BA44))</f>
        <v>+0</v>
      </c>
      <c r="BB44" s="1014" t="str">
        <f>IF(IFERROR('Blocks A'!BY54-'Pre-1.095 (Hard Copy)'!BB44, 0)=0, " ", ('Blocks A'!BY54-'Pre-1.095 (Hard Copy)'!BB44))</f>
        <v> </v>
      </c>
      <c r="BC44" s="1015" t="str">
        <f>IF(IFERROR('Blocks A'!BZ54-'Pre-1.095 (Hard Copy)'!BC44, 0)=0, " ", ('Blocks A'!BZ54-'Pre-1.095 (Hard Copy)'!BC44))</f>
        <v>+0.0</v>
      </c>
      <c r="BD44" s="1014" t="str">
        <f>IF(IFERROR('Blocks A'!BV54-'Pre-1.095 (Hard Copy)'!BD44, 0)=0, " ", ('Blocks A'!BV54-'Pre-1.095 (Hard Copy)'!BD44))</f>
        <v> </v>
      </c>
      <c r="BE44" s="1014" t="str">
        <f>IF(IFERROR('Blocks A'!CB54-'Pre-1.095 (Hard Copy)'!BE44, 0)=0, " ", ('Blocks A'!CB54-'Pre-1.095 (Hard Copy)'!BE44))</f>
        <v>-300</v>
      </c>
      <c r="BF44" s="1014" t="str">
        <f>IF(IFERROR('Blocks A'!CC54-'Pre-1.095 (Hard Copy)'!BF44, 0)=0, " ", ('Blocks A'!CC54-'Pre-1.095 (Hard Copy)'!BF44))</f>
        <v>-46,667</v>
      </c>
      <c r="BG44" s="1016" t="str">
        <f>IF(IFERROR('Blocks A'!CD54-'Pre-1.095 (Hard Copy)'!BG44, 0)=0, " ", ('Blocks A'!CD54-'Pre-1.095 (Hard Copy)'!BG44))</f>
        <v>-0.0467</v>
      </c>
      <c r="BH44" s="1014" t="str">
        <f>IF(IFERROR('Blocks A'!CE54-'Pre-1.095 (Hard Copy)'!BH44, 0)=0, " ", ('Blocks A'!CE54-'Pre-1.095 (Hard Copy)'!BH44))</f>
        <v> </v>
      </c>
      <c r="BI44" s="1014" t="str">
        <f>IF(IFERROR('Blocks A'!CZ54-'Pre-1.095 (Hard Copy)'!BI44, 0)=0, " ", ('Blocks A'!CZ54-'Pre-1.095 (Hard Copy)'!BI44))</f>
        <v>-35</v>
      </c>
      <c r="BJ44" s="1014" t="str">
        <f>IF(IFERROR('Blocks A'!DA54-'Pre-1.095 (Hard Copy)'!BJ44, 0)=0, " ", ('Blocks A'!DA54-'Pre-1.095 (Hard Copy)'!BJ44))</f>
        <v> </v>
      </c>
      <c r="BK44" s="1014" t="str">
        <f>IF(IFERROR('Blocks A'!DB54-'Pre-1.095 (Hard Copy)'!BK44, 0)=0, " ", ('Blocks A'!DB54-'Pre-1.095 (Hard Copy)'!BK44))</f>
        <v>-25</v>
      </c>
      <c r="BL44" s="1014" t="str">
        <f>IF(IFERROR('Blocks A'!DC54-'Pre-1.095 (Hard Copy)'!BL44, 0)=0, " ", ('Blocks A'!DC54-'Pre-1.095 (Hard Copy)'!BL44))</f>
        <v> </v>
      </c>
      <c r="BM44" s="1014" t="str">
        <f>IF(IFERROR('Blocks A'!DD54-'Pre-1.095 (Hard Copy)'!BM44, 0)=0, " ", ('Blocks A'!DD54-'Pre-1.095 (Hard Copy)'!BM44))</f>
        <v> </v>
      </c>
      <c r="BN44" s="1014" t="str">
        <f>IF(IFERROR('Blocks A'!DE54-'Pre-1.095 (Hard Copy)'!BN44, 0)=0, " ", ('Blocks A'!DE54-'Pre-1.095 (Hard Copy)'!BN44))</f>
        <v> </v>
      </c>
      <c r="BO44" s="1014" t="str">
        <f>IF(IFERROR('Blocks A'!DF54-'Pre-1.095 (Hard Copy)'!BO44, 0)=0, " ", ('Blocks A'!DF54-'Pre-1.095 (Hard Copy)'!BO44))</f>
        <v> </v>
      </c>
      <c r="BP44" s="1014" t="str">
        <f>IF(IFERROR('Blocks A'!DG54-'Pre-1.095 (Hard Copy)'!BP44, 0)=0, " ", ('Blocks A'!DG54-'Pre-1.095 (Hard Copy)'!BP44))</f>
        <v> </v>
      </c>
      <c r="BQ44" s="1014" t="str">
        <f>IF(IFERROR('Blocks A'!DH54-'Pre-1.095 (Hard Copy)'!BQ44, 0)=0, " ", ('Blocks A'!DH54-'Pre-1.095 (Hard Copy)'!BQ44))</f>
        <v> </v>
      </c>
      <c r="BR44" s="1014" t="str">
        <f>IF(IFERROR('Blocks A'!DI54-'Pre-1.095 (Hard Copy)'!BR44, 0)=0, " ", ('Blocks A'!DI54-'Pre-1.095 (Hard Copy)'!BR44))</f>
        <v> </v>
      </c>
      <c r="BS44" s="1014" t="str">
        <f>IF(IFERROR('Blocks A'!DJ54-'Pre-1.095 (Hard Copy)'!BS44, 0)=0, " ", ('Blocks A'!DJ54-'Pre-1.095 (Hard Copy)'!BS44))</f>
        <v>-63</v>
      </c>
      <c r="BT44" s="1014" t="str">
        <f>IF(IFERROR('Blocks A'!DK54-'Pre-1.095 (Hard Copy)'!BT44, 0)=0, " ", ('Blocks A'!DK54-'Pre-1.095 (Hard Copy)'!BT44))</f>
        <v>-0</v>
      </c>
      <c r="BU44" s="1014" t="str">
        <f>IF(IFERROR('Blocks A'!DL54-'Pre-1.095 (Hard Copy)'!BU44, 0)=0, " ", ('Blocks A'!DL54-'Pre-1.095 (Hard Copy)'!BU44))</f>
        <v>-104</v>
      </c>
      <c r="BV44" s="1014" t="str">
        <f>IF(IFERROR('Blocks A'!DM54-'Pre-1.095 (Hard Copy)'!BV44, 0)=0, " ", ('Blocks A'!DM54-'Pre-1.095 (Hard Copy)'!BV44))</f>
        <v> </v>
      </c>
      <c r="BW44" s="1014" t="str">
        <f>IF(IFERROR('Blocks A'!DN54-'Pre-1.095 (Hard Copy)'!BW44, 0)=0, " ", ('Blocks A'!DN54-'Pre-1.095 (Hard Copy)'!BW44))</f>
        <v> </v>
      </c>
      <c r="BX44" s="1014" t="str">
        <f>IF(IFERROR('Blocks A'!DO54-'Pre-1.095 (Hard Copy)'!BX44, 0)=0, " ", ('Blocks A'!DO54-'Pre-1.095 (Hard Copy)'!BX44))</f>
        <v> </v>
      </c>
      <c r="BY44" s="1014" t="str">
        <f>IF(IFERROR('Blocks A'!DP54-'Pre-1.095 (Hard Copy)'!BY44, 0)=0, " ", ('Blocks A'!DP54-'Pre-1.095 (Hard Copy)'!BY44))</f>
        <v> </v>
      </c>
      <c r="BZ44" s="1014" t="str">
        <f>IF(IFERROR('Blocks A'!DQ54-'Pre-1.095 (Hard Copy)'!BZ44, 0)=0, " ", ('Blocks A'!DQ54-'Pre-1.095 (Hard Copy)'!BZ44))</f>
        <v> </v>
      </c>
      <c r="CA44" s="1014" t="str">
        <f>IF(IFERROR('Blocks A'!DR54-'Pre-1.095 (Hard Copy)'!CA44, 0)=0, " ", ('Blocks A'!DR54-'Pre-1.095 (Hard Copy)'!CA44))</f>
        <v> </v>
      </c>
      <c r="CB44" s="1014" t="str">
        <f>IF(IFERROR('Blocks A'!DS54-'Pre-1.095 (Hard Copy)'!CB44, 0)=0, " ", ('Blocks A'!DS54-'Pre-1.095 (Hard Copy)'!CB44))</f>
        <v> </v>
      </c>
      <c r="CC44" s="1014" t="str">
        <f>IF(IFERROR('Blocks A'!DT54-'Pre-1.095 (Hard Copy)'!CC44, 0)=0, " ", ('Blocks A'!DT54-'Pre-1.095 (Hard Copy)'!CC44))</f>
        <v>-60</v>
      </c>
      <c r="CD44" s="1014" t="str">
        <f>IF(IFERROR('Blocks A'!DU54-'Pre-1.095 (Hard Copy)'!CD44, 0)=0, " ", ('Blocks A'!DU54-'Pre-1.095 (Hard Copy)'!CD44))</f>
        <v>-167</v>
      </c>
      <c r="CE44" s="1014" t="str">
        <f>IF(IFERROR('Blocks A'!DX54-'Pre-1.095 (Hard Copy)'!CE44, 0)=0, " ", ('Blocks A'!DX54-'Pre-1.095 (Hard Copy)'!CE44))</f>
        <v>-323</v>
      </c>
      <c r="CF44" s="1014" t="str">
        <f>IF(IFERROR('Blocks A'!DY54-'Pre-1.095 (Hard Copy)'!CF44, 0)=0, " ", ('Blocks A'!DY54-'Pre-1.095 (Hard Copy)'!CF44))</f>
        <v>-50,231</v>
      </c>
      <c r="CG44" s="1016" t="str">
        <f>IF(IFERROR('Blocks A'!DZ54-'Pre-1.095 (Hard Copy)'!CG44, 0)=0, " ", ('Blocks A'!DZ54-'Pre-1.095 (Hard Copy)'!CG44))</f>
        <v>-0.0502</v>
      </c>
      <c r="CH44" s="1015" t="str">
        <f>IF(IFERROR('Blocks A'!DV54-'Pre-1.095 (Hard Copy)'!CH44, 0)=0, " ", ('Blocks A'!DV54-'Pre-1.095 (Hard Copy)'!CH44))</f>
        <v>-7.2</v>
      </c>
      <c r="CI44" s="1015" t="str">
        <f>IF(IFERROR('Blocks A'!DW54-'Pre-1.095 (Hard Copy)'!CI44, 0)=0, " ", ('Blocks A'!DW54-'Pre-1.095 (Hard Copy)'!CI44))</f>
        <v>-61.7</v>
      </c>
      <c r="CJ44" s="1014" t="str">
        <f>IF(IFERROR('Blocks A'!EA54-'Pre-1.095 (Hard Copy)'!CJ44, 0)=0, " ", ('Blocks A'!EA54-'Pre-1.095 (Hard Copy)'!CJ44))</f>
        <v>-623</v>
      </c>
      <c r="CK44" s="1017" t="str">
        <f>IF(IFERROR('Blocks A'!EB54-'Pre-1.095 (Hard Copy)'!CK44, 0)=0, " ", ('Blocks A'!EB54-'Pre-1.095 (Hard Copy)'!CK44))</f>
        <v>-10.38</v>
      </c>
      <c r="CL44" s="1017" t="str">
        <f>IF(IFERROR('Blocks A'!EC54-'Pre-1.095 (Hard Copy)'!CL44, 0)=0, " ", ('Blocks A'!EC54-'Pre-1.095 (Hard Copy)'!CL44))</f>
        <v>-0.17</v>
      </c>
      <c r="CM44" s="1017" t="str">
        <f>IF(IFERROR('Blocks A'!EH54-'Pre-1.095 (Hard Copy)'!CM44, 0)=0, " ", ('Blocks A'!EH54-'Pre-1.095 (Hard Copy)'!CM44))</f>
        <v>-0.01</v>
      </c>
      <c r="CN44" s="1014" t="str">
        <f>IF(IFERROR('Blocks A'!ED54-'Pre-1.095 (Hard Copy)'!CN44, 0)=0, " ", ('Blocks A'!ED54-'Pre-1.095 (Hard Copy)'!CN44))</f>
        <v>-96,898</v>
      </c>
      <c r="CO44" s="1017" t="str">
        <f>IF(IFERROR('Blocks A'!EE54-'Pre-1.095 (Hard Copy)'!CO44, 0)=0, " ", ('Blocks A'!EE54-'Pre-1.095 (Hard Copy)'!CO44))</f>
        <v>-96.90</v>
      </c>
      <c r="CP44" s="1017" t="str">
        <f>IF(IFERROR('Blocks A'!EF54-'Pre-1.095 (Hard Copy)'!CP44, 0)=0, " ", ('Blocks A'!EF54-'Pre-1.095 (Hard Copy)'!CP44))</f>
        <v>-0.10</v>
      </c>
      <c r="CQ44" s="1016" t="str">
        <f>IF(IFERROR('Blocks A'!EG54-'Pre-1.095 (Hard Copy)'!CQ44, 0)=0, " ", ('Blocks A'!EG54-'Pre-1.095 (Hard Copy)'!CQ44))</f>
        <v>-0.0969</v>
      </c>
      <c r="CR44" s="1018" t="s">
        <v>12</v>
      </c>
    </row>
    <row r="45">
      <c r="B45" s="1013" t="s">
        <v>947</v>
      </c>
      <c r="C45" s="969" t="s">
        <v>886</v>
      </c>
      <c r="D45" s="969">
        <v>1.0</v>
      </c>
      <c r="E45" s="969">
        <v>1.0</v>
      </c>
      <c r="F45" s="969">
        <v>2.0</v>
      </c>
      <c r="G45" s="1014" t="str">
        <f>IF(IFERROR('Blocks A'!G55-'Pre-1.095 (Hard Copy)'!G45, 0)=0, " ", ('Blocks A'!G55-'Pre-1.095 (Hard Copy)'!G45))</f>
        <v> </v>
      </c>
      <c r="H45" s="1014" t="str">
        <f>IF(IFERROR('Blocks A'!H55-'Pre-1.095 (Hard Copy)'!H45, 0)=0, " ", ('Blocks A'!H55-'Pre-1.095 (Hard Copy)'!H45))</f>
        <v> </v>
      </c>
      <c r="I45" s="1014" t="str">
        <f>IF(IFERROR('Blocks A'!I55-'Pre-1.095 (Hard Copy)'!I45, 0)=0, " ", ('Blocks A'!I55-'Pre-1.095 (Hard Copy)'!I45))</f>
        <v> </v>
      </c>
      <c r="J45" s="1014" t="str">
        <f>IF(IFERROR('Blocks A'!J55-'Pre-1.095 (Hard Copy)'!J45, 0)=0, " ", ('Blocks A'!J55-'Pre-1.095 (Hard Copy)'!J45))</f>
        <v> </v>
      </c>
      <c r="K45" s="1014" t="str">
        <f>IF(IFERROR('Blocks A'!K55-'Pre-1.095 (Hard Copy)'!K45, 0)=0, " ", ('Blocks A'!K55-'Pre-1.095 (Hard Copy)'!K45))</f>
        <v> </v>
      </c>
      <c r="L45" s="1014" t="str">
        <f>IF(IFERROR('Blocks A'!L55-'Pre-1.095 (Hard Copy)'!L45, 0)=0, " ", ('Blocks A'!L55-'Pre-1.095 (Hard Copy)'!L45))</f>
        <v> </v>
      </c>
      <c r="M45" s="1014" t="str">
        <f>IF(IFERROR('Blocks A'!N55-'Pre-1.095 (Hard Copy)'!M45, 0)=0, " ", ('Blocks A'!N55-'Pre-1.095 (Hard Copy)'!M45))</f>
        <v> </v>
      </c>
      <c r="N45" s="1014" t="str">
        <f>IF(IFERROR('Blocks A'!O55-'Pre-1.095 (Hard Copy)'!N45, 0)=0, " ", ('Blocks A'!O55-'Pre-1.095 (Hard Copy)'!N45))</f>
        <v> </v>
      </c>
      <c r="O45" s="1014" t="str">
        <f>IF(IFERROR('Blocks A'!P55-'Pre-1.095 (Hard Copy)'!O45, 0)=0, " ", ('Blocks A'!P55-'Pre-1.095 (Hard Copy)'!O45))</f>
        <v> </v>
      </c>
      <c r="P45" s="1014" t="str">
        <f>IF(IFERROR('Blocks A'!Q55-'Pre-1.095 (Hard Copy)'!P45, 0)=0, " ", ('Blocks A'!Q55-'Pre-1.095 (Hard Copy)'!P45))</f>
        <v> </v>
      </c>
      <c r="Q45" s="1014" t="str">
        <f>IF(IFERROR('Blocks A'!R55-'Pre-1.095 (Hard Copy)'!Q45, 0)=0, " ", ('Blocks A'!R55-'Pre-1.095 (Hard Copy)'!Q45))</f>
        <v> </v>
      </c>
      <c r="R45" s="1014" t="str">
        <f>IF(IFERROR('Blocks A'!S55-'Pre-1.095 (Hard Copy)'!R45, 0)=0, " ", ('Blocks A'!S55-'Pre-1.095 (Hard Copy)'!R45))</f>
        <v> </v>
      </c>
      <c r="S45" s="1014" t="str">
        <f>IF(IFERROR('Blocks A'!T55-'Pre-1.095 (Hard Copy)'!S45, 0)=0, " ", ('Blocks A'!T55-'Pre-1.095 (Hard Copy)'!S45))</f>
        <v> </v>
      </c>
      <c r="T45" s="1014" t="str">
        <f>IF(IFERROR('Blocks A'!M55-'Pre-1.095 (Hard Copy)'!T45, 0)=0, " ", ('Blocks A'!M55-'Pre-1.095 (Hard Copy)'!T45))</f>
        <v> </v>
      </c>
      <c r="U45" s="1014" t="str">
        <f>IF(IFERROR('Blocks A'!U55-'Pre-1.095 (Hard Copy)'!U45, 0)=0, " ", ('Blocks A'!U55-'Pre-1.095 (Hard Copy)'!U45))</f>
        <v> </v>
      </c>
      <c r="V45" s="1014" t="str">
        <f>IF(IFERROR('Blocks A'!V55-'Pre-1.095 (Hard Copy)'!V45, 0)=0, " ", ('Blocks A'!V55-'Pre-1.095 (Hard Copy)'!V45))</f>
        <v> </v>
      </c>
      <c r="W45" s="1014" t="str">
        <f>IF(IFERROR('Blocks A'!W55-'Pre-1.095 (Hard Copy)'!W45, 0)=0, " ", ('Blocks A'!W55-'Pre-1.095 (Hard Copy)'!W45))</f>
        <v> </v>
      </c>
      <c r="X45" s="1014" t="str">
        <f>IF(IFERROR('Blocks A'!X55-'Pre-1.095 (Hard Copy)'!X45, 0)=0, " ", ('Blocks A'!X55-'Pre-1.095 (Hard Copy)'!X45))</f>
        <v> </v>
      </c>
      <c r="Y45" s="1014" t="str">
        <f>IF(IFERROR('Blocks A'!AC55-'Pre-1.095 (Hard Copy)'!Y45, 0)=0, " ", ('Blocks A'!AC55-'Pre-1.095 (Hard Copy)'!Y45))</f>
        <v> </v>
      </c>
      <c r="Z45" s="1014" t="str">
        <f>IF(IFERROR('Blocks A'!Y55-'Pre-1.095 (Hard Copy)'!Z45, 0)=0, " ", ('Blocks A'!Y55-'Pre-1.095 (Hard Copy)'!Z45))</f>
        <v> </v>
      </c>
      <c r="AA45" s="1014" t="str">
        <f>IF(IFERROR('Blocks A'!Z55-'Pre-1.095 (Hard Copy)'!AA45, 0)=0, " ", ('Blocks A'!Z55-'Pre-1.095 (Hard Copy)'!AA45))</f>
        <v> </v>
      </c>
      <c r="AB45" s="1014" t="str">
        <f>IF(IFERROR('Blocks A'!AA55-'Pre-1.095 (Hard Copy)'!AB45, 0)=0, " ", ('Blocks A'!AA55-'Pre-1.095 (Hard Copy)'!AB45))</f>
        <v> </v>
      </c>
      <c r="AC45" s="1014" t="str">
        <f>IF(IFERROR('Blocks A'!AB55-'Pre-1.095 (Hard Copy)'!AC45, 0)=0, " ", ('Blocks A'!AB55-'Pre-1.095 (Hard Copy)'!AC45))</f>
        <v> </v>
      </c>
      <c r="AD45" s="1014" t="str">
        <f>IF(IFERROR('Blocks A'!AY55-'Pre-1.095 (Hard Copy)'!AD45, 0)=0, " ", ('Blocks A'!AY55-'Pre-1.095 (Hard Copy)'!AD45))</f>
        <v> </v>
      </c>
      <c r="AE45" s="1014" t="str">
        <f>IF(IFERROR('Blocks A'!AZ55-'Pre-1.095 (Hard Copy)'!AE45, 0)=0, " ", ('Blocks A'!AZ55-'Pre-1.095 (Hard Copy)'!AE45))</f>
        <v> </v>
      </c>
      <c r="AF45" s="1014" t="str">
        <f>IF(IFERROR('Blocks A'!BA55-'Pre-1.095 (Hard Copy)'!AF45, 0)=0, " ", ('Blocks A'!BA55-'Pre-1.095 (Hard Copy)'!AF45))</f>
        <v> </v>
      </c>
      <c r="AG45" s="1014" t="str">
        <f>IF(IFERROR('Blocks A'!BB55-'Pre-1.095 (Hard Copy)'!AG45, 0)=0, " ", ('Blocks A'!BB55-'Pre-1.095 (Hard Copy)'!AG45))</f>
        <v> </v>
      </c>
      <c r="AH45" s="1014" t="str">
        <f>IF(IFERROR('Blocks A'!BC55-'Pre-1.095 (Hard Copy)'!AH45, 0)=0, " ", ('Blocks A'!BC55-'Pre-1.095 (Hard Copy)'!AH45))</f>
        <v> </v>
      </c>
      <c r="AI45" s="1014" t="str">
        <f>IF(IFERROR('Blocks A'!BJ55-'Pre-1.095 (Hard Copy)'!AI45, 0)=0, " ", ('Blocks A'!BJ55-'Pre-1.095 (Hard Copy)'!AI45))</f>
        <v> </v>
      </c>
      <c r="AJ45" s="1014" t="str">
        <f>IF(IFERROR('Blocks A'!BD55-'Pre-1.095 (Hard Copy)'!AJ45, 0)=0, " ", ('Blocks A'!BD55-'Pre-1.095 (Hard Copy)'!AJ45))</f>
        <v> </v>
      </c>
      <c r="AK45" s="1014" t="str">
        <f>IF(IFERROR('Blocks A'!BE55-'Pre-1.095 (Hard Copy)'!AK45, 0)=0, " ", ('Blocks A'!BE55-'Pre-1.095 (Hard Copy)'!AK45))</f>
        <v> </v>
      </c>
      <c r="AL45" s="1014" t="str">
        <f>IF(IFERROR('Blocks A'!BF55-'Pre-1.095 (Hard Copy)'!AL45, 0)=0, " ", ('Blocks A'!BF55-'Pre-1.095 (Hard Copy)'!AL45))</f>
        <v> </v>
      </c>
      <c r="AM45" s="1014" t="str">
        <f>IF(IFERROR('Blocks A'!BG55-'Pre-1.095 (Hard Copy)'!AM45, 0)=0, " ", ('Blocks A'!BG55-'Pre-1.095 (Hard Copy)'!AM45))</f>
        <v> </v>
      </c>
      <c r="AN45" s="1014" t="str">
        <f>IF(IFERROR('Blocks A'!BH55-'Pre-1.095 (Hard Copy)'!AN45, 0)=0, " ", ('Blocks A'!BH55-'Pre-1.095 (Hard Copy)'!AN45))</f>
        <v> </v>
      </c>
      <c r="AO45" s="1014" t="str">
        <f>IF(IFERROR('Blocks A'!BI55-'Pre-1.095 (Hard Copy)'!AO45, 0)=0, " ", ('Blocks A'!BI55-'Pre-1.095 (Hard Copy)'!AO45))</f>
        <v> </v>
      </c>
      <c r="AP45" s="1014" t="str">
        <f>IF(IFERROR('Blocks A'!BK55-'Pre-1.095 (Hard Copy)'!AP45, 0)=0, " ", ('Blocks A'!BK55-'Pre-1.095 (Hard Copy)'!AP45))</f>
        <v> </v>
      </c>
      <c r="AQ45" s="1014" t="str">
        <f>IF(IFERROR('Blocks A'!BL55-'Pre-1.095 (Hard Copy)'!AQ45, 0)=0, " ", ('Blocks A'!BL55-'Pre-1.095 (Hard Copy)'!AQ45))</f>
        <v> </v>
      </c>
      <c r="AR45" s="1014" t="str">
        <f>IF(IFERROR('Blocks A'!BM55-'Pre-1.095 (Hard Copy)'!AR45, 0)=0, " ", ('Blocks A'!BM55-'Pre-1.095 (Hard Copy)'!AR45))</f>
        <v> </v>
      </c>
      <c r="AS45" s="1014" t="str">
        <f>IF(IFERROR('Blocks A'!BO55-'Pre-1.095 (Hard Copy)'!AS45, 0)=0, " ", ('Blocks A'!BO55-'Pre-1.095 (Hard Copy)'!AS45))</f>
        <v> </v>
      </c>
      <c r="AT45" s="1014" t="str">
        <f>IF(IFERROR('Blocks A'!BP55-'Pre-1.095 (Hard Copy)'!AT45, 0)=0, " ", ('Blocks A'!BP55-'Pre-1.095 (Hard Copy)'!AT45))</f>
        <v> </v>
      </c>
      <c r="AU45" s="1014" t="str">
        <f>IF(IFERROR('Blocks A'!BQ55-'Pre-1.095 (Hard Copy)'!AU45, 0)=0, " ", ('Blocks A'!BQ55-'Pre-1.095 (Hard Copy)'!AU45))</f>
        <v> </v>
      </c>
      <c r="AV45" s="1014" t="str">
        <f>IF(IFERROR('Blocks A'!BR55-'Pre-1.095 (Hard Copy)'!AV45, 0)=0, " ", ('Blocks A'!BR55-'Pre-1.095 (Hard Copy)'!AV45))</f>
        <v> </v>
      </c>
      <c r="AW45" s="1014" t="str">
        <f>IF(IFERROR('Blocks A'!BS55-'Pre-1.095 (Hard Copy)'!AW45, 0)=0, " ", ('Blocks A'!BS55-'Pre-1.095 (Hard Copy)'!AW45))</f>
        <v> </v>
      </c>
      <c r="AX45" s="1014" t="str">
        <f>IF(IFERROR('Blocks A'!BT55-'Pre-1.095 (Hard Copy)'!AX45, 0)=0, " ", ('Blocks A'!BT55-'Pre-1.095 (Hard Copy)'!AX45))</f>
        <v> </v>
      </c>
      <c r="AY45" s="1014" t="str">
        <f>IF(IFERROR('Blocks A'!BU55-'Pre-1.095 (Hard Copy)'!AY45, 0)=0, " ", ('Blocks A'!BU55-'Pre-1.095 (Hard Copy)'!AY45))</f>
        <v> </v>
      </c>
      <c r="AZ45" s="1014" t="str">
        <f>IF(IFERROR('Blocks A'!BW55-'Pre-1.095 (Hard Copy)'!AZ45, 0)=0, " ", ('Blocks A'!BW55-'Pre-1.095 (Hard Copy)'!AZ45))</f>
        <v> </v>
      </c>
      <c r="BA45" s="1014" t="str">
        <f>IF(IFERROR('Blocks A'!BX55-'Pre-1.095 (Hard Copy)'!BA45, 0)=0, " ", ('Blocks A'!BX55-'Pre-1.095 (Hard Copy)'!BA45))</f>
        <v>-0</v>
      </c>
      <c r="BB45" s="1014" t="str">
        <f>IF(IFERROR('Blocks A'!BY55-'Pre-1.095 (Hard Copy)'!BB45, 0)=0, " ", ('Blocks A'!BY55-'Pre-1.095 (Hard Copy)'!BB45))</f>
        <v> </v>
      </c>
      <c r="BC45" s="1015" t="str">
        <f>IF(IFERROR('Blocks A'!BZ55-'Pre-1.095 (Hard Copy)'!BC45, 0)=0, " ", ('Blocks A'!BZ55-'Pre-1.095 (Hard Copy)'!BC45))</f>
        <v>-0.0</v>
      </c>
      <c r="BD45" s="1014" t="str">
        <f>IF(IFERROR('Blocks A'!BV55-'Pre-1.095 (Hard Copy)'!BD45, 0)=0, " ", ('Blocks A'!BV55-'Pre-1.095 (Hard Copy)'!BD45))</f>
        <v> </v>
      </c>
      <c r="BE45" s="1014" t="str">
        <f>IF(IFERROR('Blocks A'!CB55-'Pre-1.095 (Hard Copy)'!BE45, 0)=0, " ", ('Blocks A'!CB55-'Pre-1.095 (Hard Copy)'!BE45))</f>
        <v>-240</v>
      </c>
      <c r="BF45" s="1014" t="str">
        <f>IF(IFERROR('Blocks A'!CC55-'Pre-1.095 (Hard Copy)'!BF45, 0)=0, " ", ('Blocks A'!CC55-'Pre-1.095 (Hard Copy)'!BF45))</f>
        <v>-37,333</v>
      </c>
      <c r="BG45" s="1016" t="str">
        <f>IF(IFERROR('Blocks A'!CD55-'Pre-1.095 (Hard Copy)'!BG45, 0)=0, " ", ('Blocks A'!CD55-'Pre-1.095 (Hard Copy)'!BG45))</f>
        <v>-0.0373</v>
      </c>
      <c r="BH45" s="1014" t="str">
        <f>IF(IFERROR('Blocks A'!CE55-'Pre-1.095 (Hard Copy)'!BH45, 0)=0, " ", ('Blocks A'!CE55-'Pre-1.095 (Hard Copy)'!BH45))</f>
        <v> </v>
      </c>
      <c r="BI45" s="1014" t="str">
        <f>IF(IFERROR('Blocks A'!CZ55-'Pre-1.095 (Hard Copy)'!BI45, 0)=0, " ", ('Blocks A'!CZ55-'Pre-1.095 (Hard Copy)'!BI45))</f>
        <v>-54</v>
      </c>
      <c r="BJ45" s="1014" t="str">
        <f>IF(IFERROR('Blocks A'!DA55-'Pre-1.095 (Hard Copy)'!BJ45, 0)=0, " ", ('Blocks A'!DA55-'Pre-1.095 (Hard Copy)'!BJ45))</f>
        <v> </v>
      </c>
      <c r="BK45" s="1014" t="str">
        <f>IF(IFERROR('Blocks A'!DB55-'Pre-1.095 (Hard Copy)'!BK45, 0)=0, " ", ('Blocks A'!DB55-'Pre-1.095 (Hard Copy)'!BK45))</f>
        <v>-10</v>
      </c>
      <c r="BL45" s="1014" t="str">
        <f>IF(IFERROR('Blocks A'!DC55-'Pre-1.095 (Hard Copy)'!BL45, 0)=0, " ", ('Blocks A'!DC55-'Pre-1.095 (Hard Copy)'!BL45))</f>
        <v> </v>
      </c>
      <c r="BM45" s="1014" t="str">
        <f>IF(IFERROR('Blocks A'!DD55-'Pre-1.095 (Hard Copy)'!BM45, 0)=0, " ", ('Blocks A'!DD55-'Pre-1.095 (Hard Copy)'!BM45))</f>
        <v> </v>
      </c>
      <c r="BN45" s="1014" t="str">
        <f>IF(IFERROR('Blocks A'!DE55-'Pre-1.095 (Hard Copy)'!BN45, 0)=0, " ", ('Blocks A'!DE55-'Pre-1.095 (Hard Copy)'!BN45))</f>
        <v> </v>
      </c>
      <c r="BO45" s="1014" t="str">
        <f>IF(IFERROR('Blocks A'!DF55-'Pre-1.095 (Hard Copy)'!BO45, 0)=0, " ", ('Blocks A'!DF55-'Pre-1.095 (Hard Copy)'!BO45))</f>
        <v> </v>
      </c>
      <c r="BP45" s="1014" t="str">
        <f>IF(IFERROR('Blocks A'!DG55-'Pre-1.095 (Hard Copy)'!BP45, 0)=0, " ", ('Blocks A'!DG55-'Pre-1.095 (Hard Copy)'!BP45))</f>
        <v> </v>
      </c>
      <c r="BQ45" s="1014" t="str">
        <f>IF(IFERROR('Blocks A'!DH55-'Pre-1.095 (Hard Copy)'!BQ45, 0)=0, " ", ('Blocks A'!DH55-'Pre-1.095 (Hard Copy)'!BQ45))</f>
        <v> </v>
      </c>
      <c r="BR45" s="1014" t="str">
        <f>IF(IFERROR('Blocks A'!DI55-'Pre-1.095 (Hard Copy)'!BR45, 0)=0, " ", ('Blocks A'!DI55-'Pre-1.095 (Hard Copy)'!BR45))</f>
        <v> </v>
      </c>
      <c r="BS45" s="1014" t="str">
        <f>IF(IFERROR('Blocks A'!DJ55-'Pre-1.095 (Hard Copy)'!BS45, 0)=0, " ", ('Blocks A'!DJ55-'Pre-1.095 (Hard Copy)'!BS45))</f>
        <v>-96</v>
      </c>
      <c r="BT45" s="1014" t="str">
        <f>IF(IFERROR('Blocks A'!DK55-'Pre-1.095 (Hard Copy)'!BT45, 0)=0, " ", ('Blocks A'!DK55-'Pre-1.095 (Hard Copy)'!BT45))</f>
        <v>-0</v>
      </c>
      <c r="BU45" s="1014" t="str">
        <f>IF(IFERROR('Blocks A'!DL55-'Pre-1.095 (Hard Copy)'!BU45, 0)=0, " ", ('Blocks A'!DL55-'Pre-1.095 (Hard Copy)'!BU45))</f>
        <v>-42</v>
      </c>
      <c r="BV45" s="1014" t="str">
        <f>IF(IFERROR('Blocks A'!DM55-'Pre-1.095 (Hard Copy)'!BV45, 0)=0, " ", ('Blocks A'!DM55-'Pre-1.095 (Hard Copy)'!BV45))</f>
        <v> </v>
      </c>
      <c r="BW45" s="1014" t="str">
        <f>IF(IFERROR('Blocks A'!DN55-'Pre-1.095 (Hard Copy)'!BW45, 0)=0, " ", ('Blocks A'!DN55-'Pre-1.095 (Hard Copy)'!BW45))</f>
        <v> </v>
      </c>
      <c r="BX45" s="1014" t="str">
        <f>IF(IFERROR('Blocks A'!DO55-'Pre-1.095 (Hard Copy)'!BX45, 0)=0, " ", ('Blocks A'!DO55-'Pre-1.095 (Hard Copy)'!BX45))</f>
        <v> </v>
      </c>
      <c r="BY45" s="1014" t="str">
        <f>IF(IFERROR('Blocks A'!DP55-'Pre-1.095 (Hard Copy)'!BY45, 0)=0, " ", ('Blocks A'!DP55-'Pre-1.095 (Hard Copy)'!BY45))</f>
        <v> </v>
      </c>
      <c r="BZ45" s="1014" t="str">
        <f>IF(IFERROR('Blocks A'!DQ55-'Pre-1.095 (Hard Copy)'!BZ45, 0)=0, " ", ('Blocks A'!DQ55-'Pre-1.095 (Hard Copy)'!BZ45))</f>
        <v> </v>
      </c>
      <c r="CA45" s="1014" t="str">
        <f>IF(IFERROR('Blocks A'!DR55-'Pre-1.095 (Hard Copy)'!CA45, 0)=0, " ", ('Blocks A'!DR55-'Pre-1.095 (Hard Copy)'!CA45))</f>
        <v> </v>
      </c>
      <c r="CB45" s="1014" t="str">
        <f>IF(IFERROR('Blocks A'!DS55-'Pre-1.095 (Hard Copy)'!CB45, 0)=0, " ", ('Blocks A'!DS55-'Pre-1.095 (Hard Copy)'!CB45))</f>
        <v> </v>
      </c>
      <c r="CC45" s="1014" t="str">
        <f>IF(IFERROR('Blocks A'!DT55-'Pre-1.095 (Hard Copy)'!CC45, 0)=0, " ", ('Blocks A'!DT55-'Pre-1.095 (Hard Copy)'!CC45))</f>
        <v>-64</v>
      </c>
      <c r="CD45" s="1014" t="str">
        <f>IF(IFERROR('Blocks A'!DU55-'Pre-1.095 (Hard Copy)'!CD45, 0)=0, " ", ('Blocks A'!DU55-'Pre-1.095 (Hard Copy)'!CD45))</f>
        <v>-138</v>
      </c>
      <c r="CE45" s="1014" t="str">
        <f>IF(IFERROR('Blocks A'!DX55-'Pre-1.095 (Hard Copy)'!CE45, 0)=0, " ", ('Blocks A'!DX55-'Pre-1.095 (Hard Copy)'!CE45))</f>
        <v>-132</v>
      </c>
      <c r="CF45" s="1014" t="str">
        <f>IF(IFERROR('Blocks A'!DY55-'Pre-1.095 (Hard Copy)'!CF45, 0)=0, " ", ('Blocks A'!DY55-'Pre-1.095 (Hard Copy)'!CF45))</f>
        <v>-20,520</v>
      </c>
      <c r="CG45" s="1016" t="str">
        <f>IF(IFERROR('Blocks A'!DZ55-'Pre-1.095 (Hard Copy)'!CG45, 0)=0, " ", ('Blocks A'!DZ55-'Pre-1.095 (Hard Copy)'!CG45))</f>
        <v>-0.0205</v>
      </c>
      <c r="CH45" s="1015" t="str">
        <f>IF(IFERROR('Blocks A'!DV55-'Pre-1.095 (Hard Copy)'!CH45, 0)=0, " ", ('Blocks A'!DV55-'Pre-1.095 (Hard Copy)'!CH45))</f>
        <v>-8.0</v>
      </c>
      <c r="CI45" s="1015" t="str">
        <f>IF(IFERROR('Blocks A'!DW55-'Pre-1.095 (Hard Copy)'!CI45, 0)=0, " ", ('Blocks A'!DW55-'Pre-1.095 (Hard Copy)'!CI45))</f>
        <v>-51.1</v>
      </c>
      <c r="CJ45" s="1014" t="str">
        <f>IF(IFERROR('Blocks A'!EA55-'Pre-1.095 (Hard Copy)'!CJ45, 0)=0, " ", ('Blocks A'!EA55-'Pre-1.095 (Hard Copy)'!CJ45))</f>
        <v>-372</v>
      </c>
      <c r="CK45" s="1017" t="str">
        <f>IF(IFERROR('Blocks A'!EB55-'Pre-1.095 (Hard Copy)'!CK45, 0)=0, " ", ('Blocks A'!EB55-'Pre-1.095 (Hard Copy)'!CK45))</f>
        <v>-6.20</v>
      </c>
      <c r="CL45" s="1017" t="str">
        <f>IF(IFERROR('Blocks A'!EC55-'Pre-1.095 (Hard Copy)'!CL45, 0)=0, " ", ('Blocks A'!EC55-'Pre-1.095 (Hard Copy)'!CL45))</f>
        <v>-0.10</v>
      </c>
      <c r="CM45" s="1017" t="str">
        <f>IF(IFERROR('Blocks A'!EH55-'Pre-1.095 (Hard Copy)'!CM45, 0)=0, " ", ('Blocks A'!EH55-'Pre-1.095 (Hard Copy)'!CM45))</f>
        <v>-0.00</v>
      </c>
      <c r="CN45" s="1014" t="str">
        <f>IF(IFERROR('Blocks A'!ED55-'Pre-1.095 (Hard Copy)'!CN45, 0)=0, " ", ('Blocks A'!ED55-'Pre-1.095 (Hard Copy)'!CN45))</f>
        <v>-57,853</v>
      </c>
      <c r="CO45" s="1017" t="str">
        <f>IF(IFERROR('Blocks A'!EE55-'Pre-1.095 (Hard Copy)'!CO45, 0)=0, " ", ('Blocks A'!EE55-'Pre-1.095 (Hard Copy)'!CO45))</f>
        <v>-57.85</v>
      </c>
      <c r="CP45" s="1017" t="str">
        <f>IF(IFERROR('Blocks A'!EF55-'Pre-1.095 (Hard Copy)'!CP45, 0)=0, " ", ('Blocks A'!EF55-'Pre-1.095 (Hard Copy)'!CP45))</f>
        <v>-0.06</v>
      </c>
      <c r="CQ45" s="1016" t="str">
        <f>IF(IFERROR('Blocks A'!EG55-'Pre-1.095 (Hard Copy)'!CQ45, 0)=0, " ", ('Blocks A'!EG55-'Pre-1.095 (Hard Copy)'!CQ45))</f>
        <v>-0.0579</v>
      </c>
      <c r="CR45" s="1018" t="s">
        <v>12</v>
      </c>
    </row>
    <row r="46">
      <c r="B46" s="1013" t="s">
        <v>949</v>
      </c>
      <c r="C46" s="969" t="s">
        <v>886</v>
      </c>
      <c r="D46" s="969">
        <v>1.0</v>
      </c>
      <c r="E46" s="969">
        <v>1.0</v>
      </c>
      <c r="F46" s="969">
        <v>2.0</v>
      </c>
      <c r="G46" s="1014" t="str">
        <f>IF(IFERROR('Blocks A'!G56-'Pre-1.095 (Hard Copy)'!G46, 0)=0, " ", ('Blocks A'!G56-'Pre-1.095 (Hard Copy)'!G46))</f>
        <v> </v>
      </c>
      <c r="H46" s="1014" t="str">
        <f>IF(IFERROR('Blocks A'!H56-'Pre-1.095 (Hard Copy)'!H46, 0)=0, " ", ('Blocks A'!H56-'Pre-1.095 (Hard Copy)'!H46))</f>
        <v> </v>
      </c>
      <c r="I46" s="1014" t="str">
        <f>IF(IFERROR('Blocks A'!I56-'Pre-1.095 (Hard Copy)'!I46, 0)=0, " ", ('Blocks A'!I56-'Pre-1.095 (Hard Copy)'!I46))</f>
        <v> </v>
      </c>
      <c r="J46" s="1014" t="str">
        <f>IF(IFERROR('Blocks A'!J56-'Pre-1.095 (Hard Copy)'!J46, 0)=0, " ", ('Blocks A'!J56-'Pre-1.095 (Hard Copy)'!J46))</f>
        <v> </v>
      </c>
      <c r="K46" s="1014" t="str">
        <f>IF(IFERROR('Blocks A'!K56-'Pre-1.095 (Hard Copy)'!K46, 0)=0, " ", ('Blocks A'!K56-'Pre-1.095 (Hard Copy)'!K46))</f>
        <v> </v>
      </c>
      <c r="L46" s="1014" t="str">
        <f>IF(IFERROR('Blocks A'!L56-'Pre-1.095 (Hard Copy)'!L46, 0)=0, " ", ('Blocks A'!L56-'Pre-1.095 (Hard Copy)'!L46))</f>
        <v> </v>
      </c>
      <c r="M46" s="1014" t="str">
        <f>IF(IFERROR('Blocks A'!N56-'Pre-1.095 (Hard Copy)'!M46, 0)=0, " ", ('Blocks A'!N56-'Pre-1.095 (Hard Copy)'!M46))</f>
        <v> </v>
      </c>
      <c r="N46" s="1014" t="str">
        <f>IF(IFERROR('Blocks A'!O56-'Pre-1.095 (Hard Copy)'!N46, 0)=0, " ", ('Blocks A'!O56-'Pre-1.095 (Hard Copy)'!N46))</f>
        <v> </v>
      </c>
      <c r="O46" s="1014" t="str">
        <f>IF(IFERROR('Blocks A'!P56-'Pre-1.095 (Hard Copy)'!O46, 0)=0, " ", ('Blocks A'!P56-'Pre-1.095 (Hard Copy)'!O46))</f>
        <v> </v>
      </c>
      <c r="P46" s="1014" t="str">
        <f>IF(IFERROR('Blocks A'!Q56-'Pre-1.095 (Hard Copy)'!P46, 0)=0, " ", ('Blocks A'!Q56-'Pre-1.095 (Hard Copy)'!P46))</f>
        <v> </v>
      </c>
      <c r="Q46" s="1014" t="str">
        <f>IF(IFERROR('Blocks A'!R56-'Pre-1.095 (Hard Copy)'!Q46, 0)=0, " ", ('Blocks A'!R56-'Pre-1.095 (Hard Copy)'!Q46))</f>
        <v> </v>
      </c>
      <c r="R46" s="1014" t="str">
        <f>IF(IFERROR('Blocks A'!S56-'Pre-1.095 (Hard Copy)'!R46, 0)=0, " ", ('Blocks A'!S56-'Pre-1.095 (Hard Copy)'!R46))</f>
        <v> </v>
      </c>
      <c r="S46" s="1014" t="str">
        <f>IF(IFERROR('Blocks A'!T56-'Pre-1.095 (Hard Copy)'!S46, 0)=0, " ", ('Blocks A'!T56-'Pre-1.095 (Hard Copy)'!S46))</f>
        <v> </v>
      </c>
      <c r="T46" s="1014" t="str">
        <f>IF(IFERROR('Blocks A'!M56-'Pre-1.095 (Hard Copy)'!T46, 0)=0, " ", ('Blocks A'!M56-'Pre-1.095 (Hard Copy)'!T46))</f>
        <v> </v>
      </c>
      <c r="U46" s="1014" t="str">
        <f>IF(IFERROR('Blocks A'!U56-'Pre-1.095 (Hard Copy)'!U46, 0)=0, " ", ('Blocks A'!U56-'Pre-1.095 (Hard Copy)'!U46))</f>
        <v> </v>
      </c>
      <c r="V46" s="1014" t="str">
        <f>IF(IFERROR('Blocks A'!V56-'Pre-1.095 (Hard Copy)'!V46, 0)=0, " ", ('Blocks A'!V56-'Pre-1.095 (Hard Copy)'!V46))</f>
        <v> </v>
      </c>
      <c r="W46" s="1014" t="str">
        <f>IF(IFERROR('Blocks A'!W56-'Pre-1.095 (Hard Copy)'!W46, 0)=0, " ", ('Blocks A'!W56-'Pre-1.095 (Hard Copy)'!W46))</f>
        <v> </v>
      </c>
      <c r="X46" s="1014" t="str">
        <f>IF(IFERROR('Blocks A'!X56-'Pre-1.095 (Hard Copy)'!X46, 0)=0, " ", ('Blocks A'!X56-'Pre-1.095 (Hard Copy)'!X46))</f>
        <v> </v>
      </c>
      <c r="Y46" s="1014" t="str">
        <f>IF(IFERROR('Blocks A'!AC56-'Pre-1.095 (Hard Copy)'!Y46, 0)=0, " ", ('Blocks A'!AC56-'Pre-1.095 (Hard Copy)'!Y46))</f>
        <v> </v>
      </c>
      <c r="Z46" s="1014" t="str">
        <f>IF(IFERROR('Blocks A'!Y56-'Pre-1.095 (Hard Copy)'!Z46, 0)=0, " ", ('Blocks A'!Y56-'Pre-1.095 (Hard Copy)'!Z46))</f>
        <v> </v>
      </c>
      <c r="AA46" s="1014" t="str">
        <f>IF(IFERROR('Blocks A'!Z56-'Pre-1.095 (Hard Copy)'!AA46, 0)=0, " ", ('Blocks A'!Z56-'Pre-1.095 (Hard Copy)'!AA46))</f>
        <v> </v>
      </c>
      <c r="AB46" s="1014" t="str">
        <f>IF(IFERROR('Blocks A'!AA56-'Pre-1.095 (Hard Copy)'!AB46, 0)=0, " ", ('Blocks A'!AA56-'Pre-1.095 (Hard Copy)'!AB46))</f>
        <v> </v>
      </c>
      <c r="AC46" s="1014" t="str">
        <f>IF(IFERROR('Blocks A'!AB56-'Pre-1.095 (Hard Copy)'!AC46, 0)=0, " ", ('Blocks A'!AB56-'Pre-1.095 (Hard Copy)'!AC46))</f>
        <v> </v>
      </c>
      <c r="AD46" s="1014" t="str">
        <f>IF(IFERROR('Blocks A'!AY56-'Pre-1.095 (Hard Copy)'!AD46, 0)=0, " ", ('Blocks A'!AY56-'Pre-1.095 (Hard Copy)'!AD46))</f>
        <v> </v>
      </c>
      <c r="AE46" s="1014" t="str">
        <f>IF(IFERROR('Blocks A'!AZ56-'Pre-1.095 (Hard Copy)'!AE46, 0)=0, " ", ('Blocks A'!AZ56-'Pre-1.095 (Hard Copy)'!AE46))</f>
        <v> </v>
      </c>
      <c r="AF46" s="1014" t="str">
        <f>IF(IFERROR('Blocks A'!BA56-'Pre-1.095 (Hard Copy)'!AF46, 0)=0, " ", ('Blocks A'!BA56-'Pre-1.095 (Hard Copy)'!AF46))</f>
        <v> </v>
      </c>
      <c r="AG46" s="1014" t="str">
        <f>IF(IFERROR('Blocks A'!BB56-'Pre-1.095 (Hard Copy)'!AG46, 0)=0, " ", ('Blocks A'!BB56-'Pre-1.095 (Hard Copy)'!AG46))</f>
        <v> </v>
      </c>
      <c r="AH46" s="1014" t="str">
        <f>IF(IFERROR('Blocks A'!BC56-'Pre-1.095 (Hard Copy)'!AH46, 0)=0, " ", ('Blocks A'!BC56-'Pre-1.095 (Hard Copy)'!AH46))</f>
        <v> </v>
      </c>
      <c r="AI46" s="1014" t="str">
        <f>IF(IFERROR('Blocks A'!BJ56-'Pre-1.095 (Hard Copy)'!AI46, 0)=0, " ", ('Blocks A'!BJ56-'Pre-1.095 (Hard Copy)'!AI46))</f>
        <v> </v>
      </c>
      <c r="AJ46" s="1014" t="str">
        <f>IF(IFERROR('Blocks A'!BD56-'Pre-1.095 (Hard Copy)'!AJ46, 0)=0, " ", ('Blocks A'!BD56-'Pre-1.095 (Hard Copy)'!AJ46))</f>
        <v> </v>
      </c>
      <c r="AK46" s="1014" t="str">
        <f>IF(IFERROR('Blocks A'!BE56-'Pre-1.095 (Hard Copy)'!AK46, 0)=0, " ", ('Blocks A'!BE56-'Pre-1.095 (Hard Copy)'!AK46))</f>
        <v> </v>
      </c>
      <c r="AL46" s="1014" t="str">
        <f>IF(IFERROR('Blocks A'!BF56-'Pre-1.095 (Hard Copy)'!AL46, 0)=0, " ", ('Blocks A'!BF56-'Pre-1.095 (Hard Copy)'!AL46))</f>
        <v> </v>
      </c>
      <c r="AM46" s="1014" t="str">
        <f>IF(IFERROR('Blocks A'!BG56-'Pre-1.095 (Hard Copy)'!AM46, 0)=0, " ", ('Blocks A'!BG56-'Pre-1.095 (Hard Copy)'!AM46))</f>
        <v> </v>
      </c>
      <c r="AN46" s="1014" t="str">
        <f>IF(IFERROR('Blocks A'!BH56-'Pre-1.095 (Hard Copy)'!AN46, 0)=0, " ", ('Blocks A'!BH56-'Pre-1.095 (Hard Copy)'!AN46))</f>
        <v> </v>
      </c>
      <c r="AO46" s="1014" t="str">
        <f>IF(IFERROR('Blocks A'!BI56-'Pre-1.095 (Hard Copy)'!AO46, 0)=0, " ", ('Blocks A'!BI56-'Pre-1.095 (Hard Copy)'!AO46))</f>
        <v> </v>
      </c>
      <c r="AP46" s="1014" t="str">
        <f>IF(IFERROR('Blocks A'!BK56-'Pre-1.095 (Hard Copy)'!AP46, 0)=0, " ", ('Blocks A'!BK56-'Pre-1.095 (Hard Copy)'!AP46))</f>
        <v> </v>
      </c>
      <c r="AQ46" s="1014" t="str">
        <f>IF(IFERROR('Blocks A'!BL56-'Pre-1.095 (Hard Copy)'!AQ46, 0)=0, " ", ('Blocks A'!BL56-'Pre-1.095 (Hard Copy)'!AQ46))</f>
        <v> </v>
      </c>
      <c r="AR46" s="1014" t="str">
        <f>IF(IFERROR('Blocks A'!BM56-'Pre-1.095 (Hard Copy)'!AR46, 0)=0, " ", ('Blocks A'!BM56-'Pre-1.095 (Hard Copy)'!AR46))</f>
        <v> </v>
      </c>
      <c r="AS46" s="1014" t="str">
        <f>IF(IFERROR('Blocks A'!BO56-'Pre-1.095 (Hard Copy)'!AS46, 0)=0, " ", ('Blocks A'!BO56-'Pre-1.095 (Hard Copy)'!AS46))</f>
        <v> </v>
      </c>
      <c r="AT46" s="1014" t="str">
        <f>IF(IFERROR('Blocks A'!BP56-'Pre-1.095 (Hard Copy)'!AT46, 0)=0, " ", ('Blocks A'!BP56-'Pre-1.095 (Hard Copy)'!AT46))</f>
        <v> </v>
      </c>
      <c r="AU46" s="1014" t="str">
        <f>IF(IFERROR('Blocks A'!BQ56-'Pre-1.095 (Hard Copy)'!AU46, 0)=0, " ", ('Blocks A'!BQ56-'Pre-1.095 (Hard Copy)'!AU46))</f>
        <v> </v>
      </c>
      <c r="AV46" s="1014" t="str">
        <f>IF(IFERROR('Blocks A'!BR56-'Pre-1.095 (Hard Copy)'!AV46, 0)=0, " ", ('Blocks A'!BR56-'Pre-1.095 (Hard Copy)'!AV46))</f>
        <v> </v>
      </c>
      <c r="AW46" s="1014" t="str">
        <f>IF(IFERROR('Blocks A'!BS56-'Pre-1.095 (Hard Copy)'!AW46, 0)=0, " ", ('Blocks A'!BS56-'Pre-1.095 (Hard Copy)'!AW46))</f>
        <v> </v>
      </c>
      <c r="AX46" s="1014" t="str">
        <f>IF(IFERROR('Blocks A'!BT56-'Pre-1.095 (Hard Copy)'!AX46, 0)=0, " ", ('Blocks A'!BT56-'Pre-1.095 (Hard Copy)'!AX46))</f>
        <v> </v>
      </c>
      <c r="AY46" s="1014" t="str">
        <f>IF(IFERROR('Blocks A'!BU56-'Pre-1.095 (Hard Copy)'!AY46, 0)=0, " ", ('Blocks A'!BU56-'Pre-1.095 (Hard Copy)'!AY46))</f>
        <v> </v>
      </c>
      <c r="AZ46" s="1014" t="str">
        <f>IF(IFERROR('Blocks A'!BW56-'Pre-1.095 (Hard Copy)'!AZ46, 0)=0, " ", ('Blocks A'!BW56-'Pre-1.095 (Hard Copy)'!AZ46))</f>
        <v> </v>
      </c>
      <c r="BA46" s="1014" t="str">
        <f>IF(IFERROR('Blocks A'!BX56-'Pre-1.095 (Hard Copy)'!BA46, 0)=0, " ", ('Blocks A'!BX56-'Pre-1.095 (Hard Copy)'!BA46))</f>
        <v>+0</v>
      </c>
      <c r="BB46" s="1014" t="str">
        <f>IF(IFERROR('Blocks A'!BY56-'Pre-1.095 (Hard Copy)'!BB46, 0)=0, " ", ('Blocks A'!BY56-'Pre-1.095 (Hard Copy)'!BB46))</f>
        <v> </v>
      </c>
      <c r="BC46" s="1015" t="str">
        <f>IF(IFERROR('Blocks A'!BZ56-'Pre-1.095 (Hard Copy)'!BC46, 0)=0, " ", ('Blocks A'!BZ56-'Pre-1.095 (Hard Copy)'!BC46))</f>
        <v>-0.0</v>
      </c>
      <c r="BD46" s="1014" t="str">
        <f>IF(IFERROR('Blocks A'!BV56-'Pre-1.095 (Hard Copy)'!BD46, 0)=0, " ", ('Blocks A'!BV56-'Pre-1.095 (Hard Copy)'!BD46))</f>
        <v> </v>
      </c>
      <c r="BE46" s="1014" t="str">
        <f>IF(IFERROR('Blocks A'!CB56-'Pre-1.095 (Hard Copy)'!BE46, 0)=0, " ", ('Blocks A'!CB56-'Pre-1.095 (Hard Copy)'!BE46))</f>
        <v>-240</v>
      </c>
      <c r="BF46" s="1014" t="str">
        <f>IF(IFERROR('Blocks A'!CC56-'Pre-1.095 (Hard Copy)'!BF46, 0)=0, " ", ('Blocks A'!CC56-'Pre-1.095 (Hard Copy)'!BF46))</f>
        <v>-37,333</v>
      </c>
      <c r="BG46" s="1016" t="str">
        <f>IF(IFERROR('Blocks A'!CD56-'Pre-1.095 (Hard Copy)'!BG46, 0)=0, " ", ('Blocks A'!CD56-'Pre-1.095 (Hard Copy)'!BG46))</f>
        <v>-0.0373</v>
      </c>
      <c r="BH46" s="1014" t="str">
        <f>IF(IFERROR('Blocks A'!CE56-'Pre-1.095 (Hard Copy)'!BH46, 0)=0, " ", ('Blocks A'!CE56-'Pre-1.095 (Hard Copy)'!BH46))</f>
        <v> </v>
      </c>
      <c r="BI46" s="1014" t="str">
        <f>IF(IFERROR('Blocks A'!CZ56-'Pre-1.095 (Hard Copy)'!BI46, 0)=0, " ", ('Blocks A'!CZ56-'Pre-1.095 (Hard Copy)'!BI46))</f>
        <v>+13</v>
      </c>
      <c r="BJ46" s="1014" t="str">
        <f>IF(IFERROR('Blocks A'!DA56-'Pre-1.095 (Hard Copy)'!BJ46, 0)=0, " ", ('Blocks A'!DA56-'Pre-1.095 (Hard Copy)'!BJ46))</f>
        <v>+375</v>
      </c>
      <c r="BK46" s="1014" t="str">
        <f>IF(IFERROR('Blocks A'!DB56-'Pre-1.095 (Hard Copy)'!BK46, 0)=0, " ", ('Blocks A'!DB56-'Pre-1.095 (Hard Copy)'!BK46))</f>
        <v>-25</v>
      </c>
      <c r="BL46" s="1014" t="str">
        <f>IF(IFERROR('Blocks A'!DC56-'Pre-1.095 (Hard Copy)'!BL46, 0)=0, " ", ('Blocks A'!DC56-'Pre-1.095 (Hard Copy)'!BL46))</f>
        <v> </v>
      </c>
      <c r="BM46" s="1014" t="str">
        <f>IF(IFERROR('Blocks A'!DD56-'Pre-1.095 (Hard Copy)'!BM46, 0)=0, " ", ('Blocks A'!DD56-'Pre-1.095 (Hard Copy)'!BM46))</f>
        <v>+5</v>
      </c>
      <c r="BN46" s="1014" t="str">
        <f>IF(IFERROR('Blocks A'!DE56-'Pre-1.095 (Hard Copy)'!BN46, 0)=0, " ", ('Blocks A'!DE56-'Pre-1.095 (Hard Copy)'!BN46))</f>
        <v> </v>
      </c>
      <c r="BO46" s="1014" t="str">
        <f>IF(IFERROR('Blocks A'!DF56-'Pre-1.095 (Hard Copy)'!BO46, 0)=0, " ", ('Blocks A'!DF56-'Pre-1.095 (Hard Copy)'!BO46))</f>
        <v>-3</v>
      </c>
      <c r="BP46" s="1014" t="str">
        <f>IF(IFERROR('Blocks A'!DG56-'Pre-1.095 (Hard Copy)'!BP46, 0)=0, " ", ('Blocks A'!DG56-'Pre-1.095 (Hard Copy)'!BP46))</f>
        <v>-5</v>
      </c>
      <c r="BQ46" s="1014" t="str">
        <f>IF(IFERROR('Blocks A'!DH56-'Pre-1.095 (Hard Copy)'!BQ46, 0)=0, " ", ('Blocks A'!DH56-'Pre-1.095 (Hard Copy)'!BQ46))</f>
        <v> </v>
      </c>
      <c r="BR46" s="1014" t="str">
        <f>IF(IFERROR('Blocks A'!DI56-'Pre-1.095 (Hard Copy)'!BR46, 0)=0, " ", ('Blocks A'!DI56-'Pre-1.095 (Hard Copy)'!BR46))</f>
        <v> </v>
      </c>
      <c r="BS46" s="1014" t="str">
        <f>IF(IFERROR('Blocks A'!DJ56-'Pre-1.095 (Hard Copy)'!BS46, 0)=0, " ", ('Blocks A'!DJ56-'Pre-1.095 (Hard Copy)'!BS46))</f>
        <v>+22</v>
      </c>
      <c r="BT46" s="1014" t="str">
        <f>IF(IFERROR('Blocks A'!DK56-'Pre-1.095 (Hard Copy)'!BT46, 0)=0, " ", ('Blocks A'!DK56-'Pre-1.095 (Hard Copy)'!BT46))</f>
        <v>+1,172</v>
      </c>
      <c r="BU46" s="1014" t="str">
        <f>IF(IFERROR('Blocks A'!DL56-'Pre-1.095 (Hard Copy)'!BU46, 0)=0, " ", ('Blocks A'!DL56-'Pre-1.095 (Hard Copy)'!BU46))</f>
        <v>-104</v>
      </c>
      <c r="BV46" s="1014" t="str">
        <f>IF(IFERROR('Blocks A'!DM56-'Pre-1.095 (Hard Copy)'!BV46, 0)=0, " ", ('Blocks A'!DM56-'Pre-1.095 (Hard Copy)'!BV46))</f>
        <v> </v>
      </c>
      <c r="BW46" s="1014" t="str">
        <f>IF(IFERROR('Blocks A'!DN56-'Pre-1.095 (Hard Copy)'!BW46, 0)=0, " ", ('Blocks A'!DN56-'Pre-1.095 (Hard Copy)'!BW46))</f>
        <v>+9</v>
      </c>
      <c r="BX46" s="1014" t="str">
        <f>IF(IFERROR('Blocks A'!DO56-'Pre-1.095 (Hard Copy)'!BX46, 0)=0, " ", ('Blocks A'!DO56-'Pre-1.095 (Hard Copy)'!BX46))</f>
        <v> </v>
      </c>
      <c r="BY46" s="1014" t="str">
        <f>IF(IFERROR('Blocks A'!DP56-'Pre-1.095 (Hard Copy)'!BY46, 0)=0, " ", ('Blocks A'!DP56-'Pre-1.095 (Hard Copy)'!BY46))</f>
        <v>-313</v>
      </c>
      <c r="BZ46" s="1014" t="str">
        <f>IF(IFERROR('Blocks A'!DQ56-'Pre-1.095 (Hard Copy)'!BZ46, 0)=0, " ", ('Blocks A'!DQ56-'Pre-1.095 (Hard Copy)'!BZ46))</f>
        <v>-1,250</v>
      </c>
      <c r="CA46" s="1014" t="str">
        <f>IF(IFERROR('Blocks A'!DR56-'Pre-1.095 (Hard Copy)'!CA46, 0)=0, " ", ('Blocks A'!DR56-'Pre-1.095 (Hard Copy)'!CA46))</f>
        <v> </v>
      </c>
      <c r="CB46" s="1014" t="str">
        <f>IF(IFERROR('Blocks A'!DS56-'Pre-1.095 (Hard Copy)'!CB46, 0)=0, " ", ('Blocks A'!DS56-'Pre-1.095 (Hard Copy)'!CB46))</f>
        <v> </v>
      </c>
      <c r="CC46" s="1014" t="str">
        <f>IF(IFERROR('Blocks A'!DT56-'Pre-1.095 (Hard Copy)'!CC46, 0)=0, " ", ('Blocks A'!DT56-'Pre-1.095 (Hard Copy)'!CC46))</f>
        <v>+360</v>
      </c>
      <c r="CD46" s="1014" t="str">
        <f>IF(IFERROR('Blocks A'!DU56-'Pre-1.095 (Hard Copy)'!CD46, 0)=0, " ", ('Blocks A'!DU56-'Pre-1.095 (Hard Copy)'!CD46))</f>
        <v>-464</v>
      </c>
      <c r="CE46" s="1014" t="str">
        <f>IF(IFERROR('Blocks A'!DX56-'Pre-1.095 (Hard Copy)'!CE46, 0)=0, " ", ('Blocks A'!DX56-'Pre-1.095 (Hard Copy)'!CE46))</f>
        <v>-2,455</v>
      </c>
      <c r="CF46" s="1014" t="str">
        <f>IF(IFERROR('Blocks A'!DY56-'Pre-1.095 (Hard Copy)'!CF46, 0)=0, " ", ('Blocks A'!DY56-'Pre-1.095 (Hard Copy)'!CF46))</f>
        <v>-381,882</v>
      </c>
      <c r="CG46" s="1016" t="str">
        <f>IF(IFERROR('Blocks A'!DZ56-'Pre-1.095 (Hard Copy)'!CG46, 0)=0, " ", ('Blocks A'!DZ56-'Pre-1.095 (Hard Copy)'!CG46))</f>
        <v>-0.3819</v>
      </c>
      <c r="CH46" s="1015" t="str">
        <f>IF(IFERROR('Blocks A'!DV56-'Pre-1.095 (Hard Copy)'!CH46, 0)=0, " ", ('Blocks A'!DV56-'Pre-1.095 (Hard Copy)'!CH46))</f>
        <v>+42.6</v>
      </c>
      <c r="CI46" s="1015" t="str">
        <f>IF(IFERROR('Blocks A'!DW56-'Pre-1.095 (Hard Copy)'!CI46, 0)=0, " ", ('Blocks A'!DW56-'Pre-1.095 (Hard Copy)'!CI46))</f>
        <v>-171.5</v>
      </c>
      <c r="CJ46" s="1014" t="str">
        <f>IF(IFERROR('Blocks A'!EA56-'Pre-1.095 (Hard Copy)'!CJ46, 0)=0, " ", ('Blocks A'!EA56-'Pre-1.095 (Hard Copy)'!CJ46))</f>
        <v>-2,695</v>
      </c>
      <c r="CK46" s="1017" t="str">
        <f>IF(IFERROR('Blocks A'!EB56-'Pre-1.095 (Hard Copy)'!CK46, 0)=0, " ", ('Blocks A'!EB56-'Pre-1.095 (Hard Copy)'!CK46))</f>
        <v>-44.92</v>
      </c>
      <c r="CL46" s="1017" t="str">
        <f>IF(IFERROR('Blocks A'!EC56-'Pre-1.095 (Hard Copy)'!CL46, 0)=0, " ", ('Blocks A'!EC56-'Pre-1.095 (Hard Copy)'!CL46))</f>
        <v>-0.75</v>
      </c>
      <c r="CM46" s="1017" t="str">
        <f>IF(IFERROR('Blocks A'!EH56-'Pre-1.095 (Hard Copy)'!CM46, 0)=0, " ", ('Blocks A'!EH56-'Pre-1.095 (Hard Copy)'!CM46))</f>
        <v>-0.03</v>
      </c>
      <c r="CN46" s="1014" t="str">
        <f>IF(IFERROR('Blocks A'!ED56-'Pre-1.095 (Hard Copy)'!CN46, 0)=0, " ", ('Blocks A'!ED56-'Pre-1.095 (Hard Copy)'!CN46))</f>
        <v>-419,215</v>
      </c>
      <c r="CO46" s="1017" t="str">
        <f>IF(IFERROR('Blocks A'!EE56-'Pre-1.095 (Hard Copy)'!CO46, 0)=0, " ", ('Blocks A'!EE56-'Pre-1.095 (Hard Copy)'!CO46))</f>
        <v>-419.22</v>
      </c>
      <c r="CP46" s="1017" t="str">
        <f>IF(IFERROR('Blocks A'!EF56-'Pre-1.095 (Hard Copy)'!CP46, 0)=0, " ", ('Blocks A'!EF56-'Pre-1.095 (Hard Copy)'!CP46))</f>
        <v>-0.42</v>
      </c>
      <c r="CQ46" s="1016" t="str">
        <f>IF(IFERROR('Blocks A'!EG56-'Pre-1.095 (Hard Copy)'!CQ46, 0)=0, " ", ('Blocks A'!EG56-'Pre-1.095 (Hard Copy)'!CQ46))</f>
        <v>-0.4192</v>
      </c>
      <c r="CR46" s="1018">
        <v>298.0</v>
      </c>
    </row>
    <row r="47">
      <c r="B47" s="1013" t="s">
        <v>949</v>
      </c>
      <c r="C47" s="969" t="s">
        <v>885</v>
      </c>
      <c r="D47" s="969">
        <v>1.0</v>
      </c>
      <c r="E47" s="969">
        <v>1.0</v>
      </c>
      <c r="F47" s="969">
        <v>2.0</v>
      </c>
      <c r="G47" s="1014" t="str">
        <f>IF(IFERROR('Blocks A'!G57-'Pre-1.095 (Hard Copy)'!G47, 0)=0, " ", ('Blocks A'!G57-'Pre-1.095 (Hard Copy)'!G47))</f>
        <v> </v>
      </c>
      <c r="H47" s="1014" t="str">
        <f>IF(IFERROR('Blocks A'!H57-'Pre-1.095 (Hard Copy)'!H47, 0)=0, " ", ('Blocks A'!H57-'Pre-1.095 (Hard Copy)'!H47))</f>
        <v> </v>
      </c>
      <c r="I47" s="1014" t="str">
        <f>IF(IFERROR('Blocks A'!I57-'Pre-1.095 (Hard Copy)'!I47, 0)=0, " ", ('Blocks A'!I57-'Pre-1.095 (Hard Copy)'!I47))</f>
        <v> </v>
      </c>
      <c r="J47" s="1014" t="str">
        <f>IF(IFERROR('Blocks A'!J57-'Pre-1.095 (Hard Copy)'!J47, 0)=0, " ", ('Blocks A'!J57-'Pre-1.095 (Hard Copy)'!J47))</f>
        <v> </v>
      </c>
      <c r="K47" s="1014" t="str">
        <f>IF(IFERROR('Blocks A'!K57-'Pre-1.095 (Hard Copy)'!K47, 0)=0, " ", ('Blocks A'!K57-'Pre-1.095 (Hard Copy)'!K47))</f>
        <v> </v>
      </c>
      <c r="L47" s="1014" t="str">
        <f>IF(IFERROR('Blocks A'!L57-'Pre-1.095 (Hard Copy)'!L47, 0)=0, " ", ('Blocks A'!L57-'Pre-1.095 (Hard Copy)'!L47))</f>
        <v> </v>
      </c>
      <c r="M47" s="1014" t="str">
        <f>IF(IFERROR('Blocks A'!N57-'Pre-1.095 (Hard Copy)'!M47, 0)=0, " ", ('Blocks A'!N57-'Pre-1.095 (Hard Copy)'!M47))</f>
        <v> </v>
      </c>
      <c r="N47" s="1014" t="str">
        <f>IF(IFERROR('Blocks A'!O57-'Pre-1.095 (Hard Copy)'!N47, 0)=0, " ", ('Blocks A'!O57-'Pre-1.095 (Hard Copy)'!N47))</f>
        <v> </v>
      </c>
      <c r="O47" s="1014" t="str">
        <f>IF(IFERROR('Blocks A'!P57-'Pre-1.095 (Hard Copy)'!O47, 0)=0, " ", ('Blocks A'!P57-'Pre-1.095 (Hard Copy)'!O47))</f>
        <v> </v>
      </c>
      <c r="P47" s="1014" t="str">
        <f>IF(IFERROR('Blocks A'!Q57-'Pre-1.095 (Hard Copy)'!P47, 0)=0, " ", ('Blocks A'!Q57-'Pre-1.095 (Hard Copy)'!P47))</f>
        <v> </v>
      </c>
      <c r="Q47" s="1014" t="str">
        <f>IF(IFERROR('Blocks A'!R57-'Pre-1.095 (Hard Copy)'!Q47, 0)=0, " ", ('Blocks A'!R57-'Pre-1.095 (Hard Copy)'!Q47))</f>
        <v> </v>
      </c>
      <c r="R47" s="1014" t="str">
        <f>IF(IFERROR('Blocks A'!S57-'Pre-1.095 (Hard Copy)'!R47, 0)=0, " ", ('Blocks A'!S57-'Pre-1.095 (Hard Copy)'!R47))</f>
        <v> </v>
      </c>
      <c r="S47" s="1014" t="str">
        <f>IF(IFERROR('Blocks A'!T57-'Pre-1.095 (Hard Copy)'!S47, 0)=0, " ", ('Blocks A'!T57-'Pre-1.095 (Hard Copy)'!S47))</f>
        <v> </v>
      </c>
      <c r="T47" s="1014" t="str">
        <f>IF(IFERROR('Blocks A'!M57-'Pre-1.095 (Hard Copy)'!T47, 0)=0, " ", ('Blocks A'!M57-'Pre-1.095 (Hard Copy)'!T47))</f>
        <v> </v>
      </c>
      <c r="U47" s="1014" t="str">
        <f>IF(IFERROR('Blocks A'!U57-'Pre-1.095 (Hard Copy)'!U47, 0)=0, " ", ('Blocks A'!U57-'Pre-1.095 (Hard Copy)'!U47))</f>
        <v> </v>
      </c>
      <c r="V47" s="1014" t="str">
        <f>IF(IFERROR('Blocks A'!V57-'Pre-1.095 (Hard Copy)'!V47, 0)=0, " ", ('Blocks A'!V57-'Pre-1.095 (Hard Copy)'!V47))</f>
        <v> </v>
      </c>
      <c r="W47" s="1014" t="str">
        <f>IF(IFERROR('Blocks A'!W57-'Pre-1.095 (Hard Copy)'!W47, 0)=0, " ", ('Blocks A'!W57-'Pre-1.095 (Hard Copy)'!W47))</f>
        <v> </v>
      </c>
      <c r="X47" s="1014" t="str">
        <f>IF(IFERROR('Blocks A'!X57-'Pre-1.095 (Hard Copy)'!X47, 0)=0, " ", ('Blocks A'!X57-'Pre-1.095 (Hard Copy)'!X47))</f>
        <v> </v>
      </c>
      <c r="Y47" s="1014" t="str">
        <f>IF(IFERROR('Blocks A'!AC57-'Pre-1.095 (Hard Copy)'!Y47, 0)=0, " ", ('Blocks A'!AC57-'Pre-1.095 (Hard Copy)'!Y47))</f>
        <v> </v>
      </c>
      <c r="Z47" s="1014" t="str">
        <f>IF(IFERROR('Blocks A'!Y57-'Pre-1.095 (Hard Copy)'!Z47, 0)=0, " ", ('Blocks A'!Y57-'Pre-1.095 (Hard Copy)'!Z47))</f>
        <v> </v>
      </c>
      <c r="AA47" s="1014" t="str">
        <f>IF(IFERROR('Blocks A'!Z57-'Pre-1.095 (Hard Copy)'!AA47, 0)=0, " ", ('Blocks A'!Z57-'Pre-1.095 (Hard Copy)'!AA47))</f>
        <v> </v>
      </c>
      <c r="AB47" s="1014" t="str">
        <f>IF(IFERROR('Blocks A'!AA57-'Pre-1.095 (Hard Copy)'!AB47, 0)=0, " ", ('Blocks A'!AA57-'Pre-1.095 (Hard Copy)'!AB47))</f>
        <v> </v>
      </c>
      <c r="AC47" s="1014" t="str">
        <f>IF(IFERROR('Blocks A'!AB57-'Pre-1.095 (Hard Copy)'!AC47, 0)=0, " ", ('Blocks A'!AB57-'Pre-1.095 (Hard Copy)'!AC47))</f>
        <v> </v>
      </c>
      <c r="AD47" s="1014" t="str">
        <f>IF(IFERROR('Blocks A'!AY57-'Pre-1.095 (Hard Copy)'!AD47, 0)=0, " ", ('Blocks A'!AY57-'Pre-1.095 (Hard Copy)'!AD47))</f>
        <v> </v>
      </c>
      <c r="AE47" s="1014" t="str">
        <f>IF(IFERROR('Blocks A'!AZ57-'Pre-1.095 (Hard Copy)'!AE47, 0)=0, " ", ('Blocks A'!AZ57-'Pre-1.095 (Hard Copy)'!AE47))</f>
        <v> </v>
      </c>
      <c r="AF47" s="1014" t="str">
        <f>IF(IFERROR('Blocks A'!BA57-'Pre-1.095 (Hard Copy)'!AF47, 0)=0, " ", ('Blocks A'!BA57-'Pre-1.095 (Hard Copy)'!AF47))</f>
        <v> </v>
      </c>
      <c r="AG47" s="1014" t="str">
        <f>IF(IFERROR('Blocks A'!BB57-'Pre-1.095 (Hard Copy)'!AG47, 0)=0, " ", ('Blocks A'!BB57-'Pre-1.095 (Hard Copy)'!AG47))</f>
        <v> </v>
      </c>
      <c r="AH47" s="1014" t="str">
        <f>IF(IFERROR('Blocks A'!BC57-'Pre-1.095 (Hard Copy)'!AH47, 0)=0, " ", ('Blocks A'!BC57-'Pre-1.095 (Hard Copy)'!AH47))</f>
        <v> </v>
      </c>
      <c r="AI47" s="1014" t="str">
        <f>IF(IFERROR('Blocks A'!BJ57-'Pre-1.095 (Hard Copy)'!AI47, 0)=0, " ", ('Blocks A'!BJ57-'Pre-1.095 (Hard Copy)'!AI47))</f>
        <v> </v>
      </c>
      <c r="AJ47" s="1014" t="str">
        <f>IF(IFERROR('Blocks A'!BD57-'Pre-1.095 (Hard Copy)'!AJ47, 0)=0, " ", ('Blocks A'!BD57-'Pre-1.095 (Hard Copy)'!AJ47))</f>
        <v> </v>
      </c>
      <c r="AK47" s="1014" t="str">
        <f>IF(IFERROR('Blocks A'!BE57-'Pre-1.095 (Hard Copy)'!AK47, 0)=0, " ", ('Blocks A'!BE57-'Pre-1.095 (Hard Copy)'!AK47))</f>
        <v> </v>
      </c>
      <c r="AL47" s="1014" t="str">
        <f>IF(IFERROR('Blocks A'!BF57-'Pre-1.095 (Hard Copy)'!AL47, 0)=0, " ", ('Blocks A'!BF57-'Pre-1.095 (Hard Copy)'!AL47))</f>
        <v> </v>
      </c>
      <c r="AM47" s="1014" t="str">
        <f>IF(IFERROR('Blocks A'!BG57-'Pre-1.095 (Hard Copy)'!AM47, 0)=0, " ", ('Blocks A'!BG57-'Pre-1.095 (Hard Copy)'!AM47))</f>
        <v> </v>
      </c>
      <c r="AN47" s="1014" t="str">
        <f>IF(IFERROR('Blocks A'!BH57-'Pre-1.095 (Hard Copy)'!AN47, 0)=0, " ", ('Blocks A'!BH57-'Pre-1.095 (Hard Copy)'!AN47))</f>
        <v> </v>
      </c>
      <c r="AO47" s="1014" t="str">
        <f>IF(IFERROR('Blocks A'!BI57-'Pre-1.095 (Hard Copy)'!AO47, 0)=0, " ", ('Blocks A'!BI57-'Pre-1.095 (Hard Copy)'!AO47))</f>
        <v> </v>
      </c>
      <c r="AP47" s="1014" t="str">
        <f>IF(IFERROR('Blocks A'!BK57-'Pre-1.095 (Hard Copy)'!AP47, 0)=0, " ", ('Blocks A'!BK57-'Pre-1.095 (Hard Copy)'!AP47))</f>
        <v> </v>
      </c>
      <c r="AQ47" s="1014" t="str">
        <f>IF(IFERROR('Blocks A'!BL57-'Pre-1.095 (Hard Copy)'!AQ47, 0)=0, " ", ('Blocks A'!BL57-'Pre-1.095 (Hard Copy)'!AQ47))</f>
        <v> </v>
      </c>
      <c r="AR47" s="1014" t="str">
        <f>IF(IFERROR('Blocks A'!BM57-'Pre-1.095 (Hard Copy)'!AR47, 0)=0, " ", ('Blocks A'!BM57-'Pre-1.095 (Hard Copy)'!AR47))</f>
        <v> </v>
      </c>
      <c r="AS47" s="1014" t="str">
        <f>IF(IFERROR('Blocks A'!BO57-'Pre-1.095 (Hard Copy)'!AS47, 0)=0, " ", ('Blocks A'!BO57-'Pre-1.095 (Hard Copy)'!AS47))</f>
        <v> </v>
      </c>
      <c r="AT47" s="1014" t="str">
        <f>IF(IFERROR('Blocks A'!BP57-'Pre-1.095 (Hard Copy)'!AT47, 0)=0, " ", ('Blocks A'!BP57-'Pre-1.095 (Hard Copy)'!AT47))</f>
        <v> </v>
      </c>
      <c r="AU47" s="1014" t="str">
        <f>IF(IFERROR('Blocks A'!BQ57-'Pre-1.095 (Hard Copy)'!AU47, 0)=0, " ", ('Blocks A'!BQ57-'Pre-1.095 (Hard Copy)'!AU47))</f>
        <v> </v>
      </c>
      <c r="AV47" s="1014" t="str">
        <f>IF(IFERROR('Blocks A'!BR57-'Pre-1.095 (Hard Copy)'!AV47, 0)=0, " ", ('Blocks A'!BR57-'Pre-1.095 (Hard Copy)'!AV47))</f>
        <v> </v>
      </c>
      <c r="AW47" s="1014" t="str">
        <f>IF(IFERROR('Blocks A'!BS57-'Pre-1.095 (Hard Copy)'!AW47, 0)=0, " ", ('Blocks A'!BS57-'Pre-1.095 (Hard Copy)'!AW47))</f>
        <v> </v>
      </c>
      <c r="AX47" s="1014" t="str">
        <f>IF(IFERROR('Blocks A'!BT57-'Pre-1.095 (Hard Copy)'!AX47, 0)=0, " ", ('Blocks A'!BT57-'Pre-1.095 (Hard Copy)'!AX47))</f>
        <v> </v>
      </c>
      <c r="AY47" s="1014" t="str">
        <f>IF(IFERROR('Blocks A'!BU57-'Pre-1.095 (Hard Copy)'!AY47, 0)=0, " ", ('Blocks A'!BU57-'Pre-1.095 (Hard Copy)'!AY47))</f>
        <v> </v>
      </c>
      <c r="AZ47" s="1014" t="str">
        <f>IF(IFERROR('Blocks A'!BW57-'Pre-1.095 (Hard Copy)'!AZ47, 0)=0, " ", ('Blocks A'!BW57-'Pre-1.095 (Hard Copy)'!AZ47))</f>
        <v> </v>
      </c>
      <c r="BA47" s="1014" t="str">
        <f>IF(IFERROR('Blocks A'!BX57-'Pre-1.095 (Hard Copy)'!BA47, 0)=0, " ", ('Blocks A'!BX57-'Pre-1.095 (Hard Copy)'!BA47))</f>
        <v>-0</v>
      </c>
      <c r="BB47" s="1014" t="str">
        <f>IF(IFERROR('Blocks A'!BY57-'Pre-1.095 (Hard Copy)'!BB47, 0)=0, " ", ('Blocks A'!BY57-'Pre-1.095 (Hard Copy)'!BB47))</f>
        <v> </v>
      </c>
      <c r="BC47" s="1015" t="str">
        <f>IF(IFERROR('Blocks A'!BZ57-'Pre-1.095 (Hard Copy)'!BC47, 0)=0, " ", ('Blocks A'!BZ57-'Pre-1.095 (Hard Copy)'!BC47))</f>
        <v>+0.0</v>
      </c>
      <c r="BD47" s="1014" t="str">
        <f>IF(IFERROR('Blocks A'!BV57-'Pre-1.095 (Hard Copy)'!BD47, 0)=0, " ", ('Blocks A'!BV57-'Pre-1.095 (Hard Copy)'!BD47))</f>
        <v> </v>
      </c>
      <c r="BE47" s="1014" t="str">
        <f>IF(IFERROR('Blocks A'!CB57-'Pre-1.095 (Hard Copy)'!BE47, 0)=0, " ", ('Blocks A'!CB57-'Pre-1.095 (Hard Copy)'!BE47))</f>
        <v>-12</v>
      </c>
      <c r="BF47" s="1014" t="str">
        <f>IF(IFERROR('Blocks A'!CC57-'Pre-1.095 (Hard Copy)'!BF47, 0)=0, " ", ('Blocks A'!CC57-'Pre-1.095 (Hard Copy)'!BF47))</f>
        <v>-1,867</v>
      </c>
      <c r="BG47" s="1016" t="str">
        <f>IF(IFERROR('Blocks A'!CD57-'Pre-1.095 (Hard Copy)'!BG47, 0)=0, " ", ('Blocks A'!CD57-'Pre-1.095 (Hard Copy)'!BG47))</f>
        <v>-0.0019</v>
      </c>
      <c r="BH47" s="1014" t="str">
        <f>IF(IFERROR('Blocks A'!CE57-'Pre-1.095 (Hard Copy)'!BH47, 0)=0, " ", ('Blocks A'!CE57-'Pre-1.095 (Hard Copy)'!BH47))</f>
        <v> </v>
      </c>
      <c r="BI47" s="1014" t="str">
        <f>IF(IFERROR('Blocks A'!CZ57-'Pre-1.095 (Hard Copy)'!BI47, 0)=0, " ", ('Blocks A'!CZ57-'Pre-1.095 (Hard Copy)'!BI47))</f>
        <v>+3</v>
      </c>
      <c r="BJ47" s="1014" t="str">
        <f>IF(IFERROR('Blocks A'!DA57-'Pre-1.095 (Hard Copy)'!BJ47, 0)=0, " ", ('Blocks A'!DA57-'Pre-1.095 (Hard Copy)'!BJ47))</f>
        <v>+15</v>
      </c>
      <c r="BK47" s="1014" t="str">
        <f>IF(IFERROR('Blocks A'!DB57-'Pre-1.095 (Hard Copy)'!BK47, 0)=0, " ", ('Blocks A'!DB57-'Pre-1.095 (Hard Copy)'!BK47))</f>
        <v>-5</v>
      </c>
      <c r="BL47" s="1014" t="str">
        <f>IF(IFERROR('Blocks A'!DC57-'Pre-1.095 (Hard Copy)'!BL47, 0)=0, " ", ('Blocks A'!DC57-'Pre-1.095 (Hard Copy)'!BL47))</f>
        <v> </v>
      </c>
      <c r="BM47" s="1014" t="str">
        <f>IF(IFERROR('Blocks A'!DD57-'Pre-1.095 (Hard Copy)'!BM47, 0)=0, " ", ('Blocks A'!DD57-'Pre-1.095 (Hard Copy)'!BM47))</f>
        <v>+0</v>
      </c>
      <c r="BN47" s="1014" t="str">
        <f>IF(IFERROR('Blocks A'!DE57-'Pre-1.095 (Hard Copy)'!BN47, 0)=0, " ", ('Blocks A'!DE57-'Pre-1.095 (Hard Copy)'!BN47))</f>
        <v> </v>
      </c>
      <c r="BO47" s="1014" t="str">
        <f>IF(IFERROR('Blocks A'!DF57-'Pre-1.095 (Hard Copy)'!BO47, 0)=0, " ", ('Blocks A'!DF57-'Pre-1.095 (Hard Copy)'!BO47))</f>
        <v>-0</v>
      </c>
      <c r="BP47" s="1014" t="str">
        <f>IF(IFERROR('Blocks A'!DG57-'Pre-1.095 (Hard Copy)'!BP47, 0)=0, " ", ('Blocks A'!DG57-'Pre-1.095 (Hard Copy)'!BP47))</f>
        <v>-0</v>
      </c>
      <c r="BQ47" s="1014" t="str">
        <f>IF(IFERROR('Blocks A'!DH57-'Pre-1.095 (Hard Copy)'!BQ47, 0)=0, " ", ('Blocks A'!DH57-'Pre-1.095 (Hard Copy)'!BQ47))</f>
        <v> </v>
      </c>
      <c r="BR47" s="1014" t="str">
        <f>IF(IFERROR('Blocks A'!DI57-'Pre-1.095 (Hard Copy)'!BR47, 0)=0, " ", ('Blocks A'!DI57-'Pre-1.095 (Hard Copy)'!BR47))</f>
        <v> </v>
      </c>
      <c r="BS47" s="1014" t="str">
        <f>IF(IFERROR('Blocks A'!DJ57-'Pre-1.095 (Hard Copy)'!BS47, 0)=0, " ", ('Blocks A'!DJ57-'Pre-1.095 (Hard Copy)'!BS47))</f>
        <v>+6</v>
      </c>
      <c r="BT47" s="1014" t="str">
        <f>IF(IFERROR('Blocks A'!DK57-'Pre-1.095 (Hard Copy)'!BT47, 0)=0, " ", ('Blocks A'!DK57-'Pre-1.095 (Hard Copy)'!BT47))</f>
        <v>+47</v>
      </c>
      <c r="BU47" s="1014" t="str">
        <f>IF(IFERROR('Blocks A'!DL57-'Pre-1.095 (Hard Copy)'!BU47, 0)=0, " ", ('Blocks A'!DL57-'Pre-1.095 (Hard Copy)'!BU47))</f>
        <v>-21</v>
      </c>
      <c r="BV47" s="1014" t="str">
        <f>IF(IFERROR('Blocks A'!DM57-'Pre-1.095 (Hard Copy)'!BV47, 0)=0, " ", ('Blocks A'!DM57-'Pre-1.095 (Hard Copy)'!BV47))</f>
        <v> </v>
      </c>
      <c r="BW47" s="1014" t="str">
        <f>IF(IFERROR('Blocks A'!DN57-'Pre-1.095 (Hard Copy)'!BW47, 0)=0, " ", ('Blocks A'!DN57-'Pre-1.095 (Hard Copy)'!BW47))</f>
        <v>+0</v>
      </c>
      <c r="BX47" s="1014" t="str">
        <f>IF(IFERROR('Blocks A'!DO57-'Pre-1.095 (Hard Copy)'!BX47, 0)=0, " ", ('Blocks A'!DO57-'Pre-1.095 (Hard Copy)'!BX47))</f>
        <v> </v>
      </c>
      <c r="BY47" s="1014" t="str">
        <f>IF(IFERROR('Blocks A'!DP57-'Pre-1.095 (Hard Copy)'!BY47, 0)=0, " ", ('Blocks A'!DP57-'Pre-1.095 (Hard Copy)'!BY47))</f>
        <v>-13</v>
      </c>
      <c r="BZ47" s="1014" t="str">
        <f>IF(IFERROR('Blocks A'!DQ57-'Pre-1.095 (Hard Copy)'!BZ47, 0)=0, " ", ('Blocks A'!DQ57-'Pre-1.095 (Hard Copy)'!BZ47))</f>
        <v>-50</v>
      </c>
      <c r="CA47" s="1014" t="str">
        <f>IF(IFERROR('Blocks A'!DR57-'Pre-1.095 (Hard Copy)'!CA47, 0)=0, " ", ('Blocks A'!DR57-'Pre-1.095 (Hard Copy)'!CA47))</f>
        <v> </v>
      </c>
      <c r="CB47" s="1014" t="str">
        <f>IF(IFERROR('Blocks A'!DS57-'Pre-1.095 (Hard Copy)'!CB47, 0)=0, " ", ('Blocks A'!DS57-'Pre-1.095 (Hard Copy)'!CB47))</f>
        <v> </v>
      </c>
      <c r="CC47" s="1014" t="str">
        <f>IF(IFERROR('Blocks A'!DT57-'Pre-1.095 (Hard Copy)'!CC47, 0)=0, " ", ('Blocks A'!DT57-'Pre-1.095 (Hard Copy)'!CC47))</f>
        <v>+13</v>
      </c>
      <c r="CD47" s="1014" t="str">
        <f>IF(IFERROR('Blocks A'!DU57-'Pre-1.095 (Hard Copy)'!CD47, 0)=0, " ", ('Blocks A'!DU57-'Pre-1.095 (Hard Copy)'!CD47))</f>
        <v>-30</v>
      </c>
      <c r="CE47" s="1014" t="str">
        <f>IF(IFERROR('Blocks A'!DX57-'Pre-1.095 (Hard Copy)'!CE47, 0)=0, " ", ('Blocks A'!DX57-'Pre-1.095 (Hard Copy)'!CE47))</f>
        <v>-149</v>
      </c>
      <c r="CF47" s="1014" t="str">
        <f>IF(IFERROR('Blocks A'!DY57-'Pre-1.095 (Hard Copy)'!CF47, 0)=0, " ", ('Blocks A'!DY57-'Pre-1.095 (Hard Copy)'!CF47))</f>
        <v>-23,223</v>
      </c>
      <c r="CG47" s="1016" t="str">
        <f>IF(IFERROR('Blocks A'!DZ57-'Pre-1.095 (Hard Copy)'!CG47, 0)=0, " ", ('Blocks A'!DZ57-'Pre-1.095 (Hard Copy)'!CG47))</f>
        <v>-0.0232</v>
      </c>
      <c r="CH47" s="1015" t="str">
        <f>IF(IFERROR('Blocks A'!DV57-'Pre-1.095 (Hard Copy)'!CH47, 0)=0, " ", ('Blocks A'!DV57-'Pre-1.095 (Hard Copy)'!CH47))</f>
        <v>+1.6</v>
      </c>
      <c r="CI47" s="1015" t="str">
        <f>IF(IFERROR('Blocks A'!DW57-'Pre-1.095 (Hard Copy)'!CI47, 0)=0, " ", ('Blocks A'!DW57-'Pre-1.095 (Hard Copy)'!CI47))</f>
        <v>-11.2</v>
      </c>
      <c r="CJ47" s="1014" t="str">
        <f>IF(IFERROR('Blocks A'!EA57-'Pre-1.095 (Hard Copy)'!CJ47, 0)=0, " ", ('Blocks A'!EA57-'Pre-1.095 (Hard Copy)'!CJ47))</f>
        <v>-161</v>
      </c>
      <c r="CK47" s="1017" t="str">
        <f>IF(IFERROR('Blocks A'!EB57-'Pre-1.095 (Hard Copy)'!CK47, 0)=0, " ", ('Blocks A'!EB57-'Pre-1.095 (Hard Copy)'!CK47))</f>
        <v>-2.69</v>
      </c>
      <c r="CL47" s="1017" t="str">
        <f>IF(IFERROR('Blocks A'!EC57-'Pre-1.095 (Hard Copy)'!CL47, 0)=0, " ", ('Blocks A'!EC57-'Pre-1.095 (Hard Copy)'!CL47))</f>
        <v>-0.04</v>
      </c>
      <c r="CM47" s="1017" t="str">
        <f>IF(IFERROR('Blocks A'!EH57-'Pre-1.095 (Hard Copy)'!CM47, 0)=0, " ", ('Blocks A'!EH57-'Pre-1.095 (Hard Copy)'!CM47))</f>
        <v>-0.00</v>
      </c>
      <c r="CN47" s="1014" t="str">
        <f>IF(IFERROR('Blocks A'!ED57-'Pre-1.095 (Hard Copy)'!CN47, 0)=0, " ", ('Blocks A'!ED57-'Pre-1.095 (Hard Copy)'!CN47))</f>
        <v>-25,089</v>
      </c>
      <c r="CO47" s="1017" t="str">
        <f>IF(IFERROR('Blocks A'!EE57-'Pre-1.095 (Hard Copy)'!CO47, 0)=0, " ", ('Blocks A'!EE57-'Pre-1.095 (Hard Copy)'!CO47))</f>
        <v>-25.09</v>
      </c>
      <c r="CP47" s="1017" t="str">
        <f>IF(IFERROR('Blocks A'!EF57-'Pre-1.095 (Hard Copy)'!CP47, 0)=0, " ", ('Blocks A'!EF57-'Pre-1.095 (Hard Copy)'!CP47))</f>
        <v>-0.03</v>
      </c>
      <c r="CQ47" s="1016" t="str">
        <f>IF(IFERROR('Blocks A'!EG57-'Pre-1.095 (Hard Copy)'!CQ47, 0)=0, " ", ('Blocks A'!EG57-'Pre-1.095 (Hard Copy)'!CQ47))</f>
        <v>-0.0251</v>
      </c>
      <c r="CR47" s="1018" t="s">
        <v>12</v>
      </c>
    </row>
    <row r="48">
      <c r="B48" s="1019" t="s">
        <v>950</v>
      </c>
      <c r="C48" s="969" t="s">
        <v>886</v>
      </c>
      <c r="D48" s="969">
        <v>1.0</v>
      </c>
      <c r="E48" s="969">
        <v>1.0</v>
      </c>
      <c r="F48" s="969">
        <v>1.0</v>
      </c>
      <c r="G48" s="1014" t="str">
        <f>IF(IFERROR('Blocks A'!G58-'Pre-1.095 (Hard Copy)'!G48, 0)=0, " ", ('Blocks A'!G58-'Pre-1.095 (Hard Copy)'!G48))</f>
        <v> </v>
      </c>
      <c r="H48" s="1014" t="str">
        <f>IF(IFERROR('Blocks A'!H58-'Pre-1.095 (Hard Copy)'!H48, 0)=0, " ", ('Blocks A'!H58-'Pre-1.095 (Hard Copy)'!H48))</f>
        <v> </v>
      </c>
      <c r="I48" s="1014" t="str">
        <f>IF(IFERROR('Blocks A'!I58-'Pre-1.095 (Hard Copy)'!I48, 0)=0, " ", ('Blocks A'!I58-'Pre-1.095 (Hard Copy)'!I48))</f>
        <v> </v>
      </c>
      <c r="J48" s="1014" t="str">
        <f>IF(IFERROR('Blocks A'!J58-'Pre-1.095 (Hard Copy)'!J48, 0)=0, " ", ('Blocks A'!J58-'Pre-1.095 (Hard Copy)'!J48))</f>
        <v> </v>
      </c>
      <c r="K48" s="1014" t="str">
        <f>IF(IFERROR('Blocks A'!K58-'Pre-1.095 (Hard Copy)'!K48, 0)=0, " ", ('Blocks A'!K58-'Pre-1.095 (Hard Copy)'!K48))</f>
        <v> </v>
      </c>
      <c r="L48" s="1014" t="str">
        <f>IF(IFERROR('Blocks A'!L58-'Pre-1.095 (Hard Copy)'!L48, 0)=0, " ", ('Blocks A'!L58-'Pre-1.095 (Hard Copy)'!L48))</f>
        <v> </v>
      </c>
      <c r="M48" s="1014" t="str">
        <f>IF(IFERROR('Blocks A'!N58-'Pre-1.095 (Hard Copy)'!M48, 0)=0, " ", ('Blocks A'!N58-'Pre-1.095 (Hard Copy)'!M48))</f>
        <v> </v>
      </c>
      <c r="N48" s="1014" t="str">
        <f>IF(IFERROR('Blocks A'!O58-'Pre-1.095 (Hard Copy)'!N48, 0)=0, " ", ('Blocks A'!O58-'Pre-1.095 (Hard Copy)'!N48))</f>
        <v> </v>
      </c>
      <c r="O48" s="1014" t="str">
        <f>IF(IFERROR('Blocks A'!P58-'Pre-1.095 (Hard Copy)'!O48, 0)=0, " ", ('Blocks A'!P58-'Pre-1.095 (Hard Copy)'!O48))</f>
        <v> </v>
      </c>
      <c r="P48" s="1014" t="str">
        <f>IF(IFERROR('Blocks A'!Q58-'Pre-1.095 (Hard Copy)'!P48, 0)=0, " ", ('Blocks A'!Q58-'Pre-1.095 (Hard Copy)'!P48))</f>
        <v> </v>
      </c>
      <c r="Q48" s="1014" t="str">
        <f>IF(IFERROR('Blocks A'!R58-'Pre-1.095 (Hard Copy)'!Q48, 0)=0, " ", ('Blocks A'!R58-'Pre-1.095 (Hard Copy)'!Q48))</f>
        <v> </v>
      </c>
      <c r="R48" s="1014" t="str">
        <f>IF(IFERROR('Blocks A'!S58-'Pre-1.095 (Hard Copy)'!R48, 0)=0, " ", ('Blocks A'!S58-'Pre-1.095 (Hard Copy)'!R48))</f>
        <v> </v>
      </c>
      <c r="S48" s="1014" t="str">
        <f>IF(IFERROR('Blocks A'!T58-'Pre-1.095 (Hard Copy)'!S48, 0)=0, " ", ('Blocks A'!T58-'Pre-1.095 (Hard Copy)'!S48))</f>
        <v> </v>
      </c>
      <c r="T48" s="1014" t="str">
        <f>IF(IFERROR('Blocks A'!M58-'Pre-1.095 (Hard Copy)'!T48, 0)=0, " ", ('Blocks A'!M58-'Pre-1.095 (Hard Copy)'!T48))</f>
        <v> </v>
      </c>
      <c r="U48" s="1014" t="str">
        <f>IF(IFERROR('Blocks A'!U58-'Pre-1.095 (Hard Copy)'!U48, 0)=0, " ", ('Blocks A'!U58-'Pre-1.095 (Hard Copy)'!U48))</f>
        <v> </v>
      </c>
      <c r="V48" s="1014" t="str">
        <f>IF(IFERROR('Blocks A'!V58-'Pre-1.095 (Hard Copy)'!V48, 0)=0, " ", ('Blocks A'!V58-'Pre-1.095 (Hard Copy)'!V48))</f>
        <v> </v>
      </c>
      <c r="W48" s="1014" t="str">
        <f>IF(IFERROR('Blocks A'!W58-'Pre-1.095 (Hard Copy)'!W48, 0)=0, " ", ('Blocks A'!W58-'Pre-1.095 (Hard Copy)'!W48))</f>
        <v> </v>
      </c>
      <c r="X48" s="1014" t="str">
        <f>IF(IFERROR('Blocks A'!X58-'Pre-1.095 (Hard Copy)'!X48, 0)=0, " ", ('Blocks A'!X58-'Pre-1.095 (Hard Copy)'!X48))</f>
        <v> </v>
      </c>
      <c r="Y48" s="1014" t="str">
        <f>IF(IFERROR('Blocks A'!AC58-'Pre-1.095 (Hard Copy)'!Y48, 0)=0, " ", ('Blocks A'!AC58-'Pre-1.095 (Hard Copy)'!Y48))</f>
        <v> </v>
      </c>
      <c r="Z48" s="1014" t="str">
        <f>IF(IFERROR('Blocks A'!Y58-'Pre-1.095 (Hard Copy)'!Z48, 0)=0, " ", ('Blocks A'!Y58-'Pre-1.095 (Hard Copy)'!Z48))</f>
        <v> </v>
      </c>
      <c r="AA48" s="1014" t="str">
        <f>IF(IFERROR('Blocks A'!Z58-'Pre-1.095 (Hard Copy)'!AA48, 0)=0, " ", ('Blocks A'!Z58-'Pre-1.095 (Hard Copy)'!AA48))</f>
        <v> </v>
      </c>
      <c r="AB48" s="1014" t="str">
        <f>IF(IFERROR('Blocks A'!AA58-'Pre-1.095 (Hard Copy)'!AB48, 0)=0, " ", ('Blocks A'!AA58-'Pre-1.095 (Hard Copy)'!AB48))</f>
        <v> </v>
      </c>
      <c r="AC48" s="1014" t="str">
        <f>IF(IFERROR('Blocks A'!AB58-'Pre-1.095 (Hard Copy)'!AC48, 0)=0, " ", ('Blocks A'!AB58-'Pre-1.095 (Hard Copy)'!AC48))</f>
        <v> </v>
      </c>
      <c r="AD48" s="1014" t="str">
        <f>IF(IFERROR('Blocks A'!AY58-'Pre-1.095 (Hard Copy)'!AD48, 0)=0, " ", ('Blocks A'!AY58-'Pre-1.095 (Hard Copy)'!AD48))</f>
        <v> </v>
      </c>
      <c r="AE48" s="1014" t="str">
        <f>IF(IFERROR('Blocks A'!AZ58-'Pre-1.095 (Hard Copy)'!AE48, 0)=0, " ", ('Blocks A'!AZ58-'Pre-1.095 (Hard Copy)'!AE48))</f>
        <v> </v>
      </c>
      <c r="AF48" s="1014" t="str">
        <f>IF(IFERROR('Blocks A'!BA58-'Pre-1.095 (Hard Copy)'!AF48, 0)=0, " ", ('Blocks A'!BA58-'Pre-1.095 (Hard Copy)'!AF48))</f>
        <v> </v>
      </c>
      <c r="AG48" s="1014" t="str">
        <f>IF(IFERROR('Blocks A'!BB58-'Pre-1.095 (Hard Copy)'!AG48, 0)=0, " ", ('Blocks A'!BB58-'Pre-1.095 (Hard Copy)'!AG48))</f>
        <v> </v>
      </c>
      <c r="AH48" s="1014" t="str">
        <f>IF(IFERROR('Blocks A'!BC58-'Pre-1.095 (Hard Copy)'!AH48, 0)=0, " ", ('Blocks A'!BC58-'Pre-1.095 (Hard Copy)'!AH48))</f>
        <v> </v>
      </c>
      <c r="AI48" s="1014" t="str">
        <f>IF(IFERROR('Blocks A'!BJ58-'Pre-1.095 (Hard Copy)'!AI48, 0)=0, " ", ('Blocks A'!BJ58-'Pre-1.095 (Hard Copy)'!AI48))</f>
        <v> </v>
      </c>
      <c r="AJ48" s="1014" t="str">
        <f>IF(IFERROR('Blocks A'!BD58-'Pre-1.095 (Hard Copy)'!AJ48, 0)=0, " ", ('Blocks A'!BD58-'Pre-1.095 (Hard Copy)'!AJ48))</f>
        <v> </v>
      </c>
      <c r="AK48" s="1014" t="str">
        <f>IF(IFERROR('Blocks A'!BE58-'Pre-1.095 (Hard Copy)'!AK48, 0)=0, " ", ('Blocks A'!BE58-'Pre-1.095 (Hard Copy)'!AK48))</f>
        <v> </v>
      </c>
      <c r="AL48" s="1014" t="str">
        <f>IF(IFERROR('Blocks A'!BF58-'Pre-1.095 (Hard Copy)'!AL48, 0)=0, " ", ('Blocks A'!BF58-'Pre-1.095 (Hard Copy)'!AL48))</f>
        <v> </v>
      </c>
      <c r="AM48" s="1014" t="str">
        <f>IF(IFERROR('Blocks A'!BG58-'Pre-1.095 (Hard Copy)'!AM48, 0)=0, " ", ('Blocks A'!BG58-'Pre-1.095 (Hard Copy)'!AM48))</f>
        <v> </v>
      </c>
      <c r="AN48" s="1014" t="str">
        <f>IF(IFERROR('Blocks A'!BH58-'Pre-1.095 (Hard Copy)'!AN48, 0)=0, " ", ('Blocks A'!BH58-'Pre-1.095 (Hard Copy)'!AN48))</f>
        <v> </v>
      </c>
      <c r="AO48" s="1014" t="str">
        <f>IF(IFERROR('Blocks A'!BI58-'Pre-1.095 (Hard Copy)'!AO48, 0)=0, " ", ('Blocks A'!BI58-'Pre-1.095 (Hard Copy)'!AO48))</f>
        <v> </v>
      </c>
      <c r="AP48" s="1014" t="str">
        <f>IF(IFERROR('Blocks A'!BK58-'Pre-1.095 (Hard Copy)'!AP48, 0)=0, " ", ('Blocks A'!BK58-'Pre-1.095 (Hard Copy)'!AP48))</f>
        <v> </v>
      </c>
      <c r="AQ48" s="1014" t="str">
        <f>IF(IFERROR('Blocks A'!BL58-'Pre-1.095 (Hard Copy)'!AQ48, 0)=0, " ", ('Blocks A'!BL58-'Pre-1.095 (Hard Copy)'!AQ48))</f>
        <v> </v>
      </c>
      <c r="AR48" s="1014" t="str">
        <f>IF(IFERROR('Blocks A'!BM58-'Pre-1.095 (Hard Copy)'!AR48, 0)=0, " ", ('Blocks A'!BM58-'Pre-1.095 (Hard Copy)'!AR48))</f>
        <v> </v>
      </c>
      <c r="AS48" s="1014" t="str">
        <f>IF(IFERROR('Blocks A'!BO58-'Pre-1.095 (Hard Copy)'!AS48, 0)=0, " ", ('Blocks A'!BO58-'Pre-1.095 (Hard Copy)'!AS48))</f>
        <v> </v>
      </c>
      <c r="AT48" s="1014" t="str">
        <f>IF(IFERROR('Blocks A'!BP58-'Pre-1.095 (Hard Copy)'!AT48, 0)=0, " ", ('Blocks A'!BP58-'Pre-1.095 (Hard Copy)'!AT48))</f>
        <v> </v>
      </c>
      <c r="AU48" s="1014" t="str">
        <f>IF(IFERROR('Blocks A'!BQ58-'Pre-1.095 (Hard Copy)'!AU48, 0)=0, " ", ('Blocks A'!BQ58-'Pre-1.095 (Hard Copy)'!AU48))</f>
        <v> </v>
      </c>
      <c r="AV48" s="1014" t="str">
        <f>IF(IFERROR('Blocks A'!BR58-'Pre-1.095 (Hard Copy)'!AV48, 0)=0, " ", ('Blocks A'!BR58-'Pre-1.095 (Hard Copy)'!AV48))</f>
        <v> </v>
      </c>
      <c r="AW48" s="1014" t="str">
        <f>IF(IFERROR('Blocks A'!BS58-'Pre-1.095 (Hard Copy)'!AW48, 0)=0, " ", ('Blocks A'!BS58-'Pre-1.095 (Hard Copy)'!AW48))</f>
        <v> </v>
      </c>
      <c r="AX48" s="1014" t="str">
        <f>IF(IFERROR('Blocks A'!BT58-'Pre-1.095 (Hard Copy)'!AX48, 0)=0, " ", ('Blocks A'!BT58-'Pre-1.095 (Hard Copy)'!AX48))</f>
        <v> </v>
      </c>
      <c r="AY48" s="1014" t="str">
        <f>IF(IFERROR('Blocks A'!BU58-'Pre-1.095 (Hard Copy)'!AY48, 0)=0, " ", ('Blocks A'!BU58-'Pre-1.095 (Hard Copy)'!AY48))</f>
        <v> </v>
      </c>
      <c r="AZ48" s="1014" t="str">
        <f>IF(IFERROR('Blocks A'!BW58-'Pre-1.095 (Hard Copy)'!AZ48, 0)=0, " ", ('Blocks A'!BW58-'Pre-1.095 (Hard Copy)'!AZ48))</f>
        <v> </v>
      </c>
      <c r="BA48" s="1014" t="str">
        <f>IF(IFERROR('Blocks A'!BX58-'Pre-1.095 (Hard Copy)'!BA48, 0)=0, " ", ('Blocks A'!BX58-'Pre-1.095 (Hard Copy)'!BA48))</f>
        <v>-0</v>
      </c>
      <c r="BB48" s="1014" t="str">
        <f>IF(IFERROR('Blocks A'!BY58-'Pre-1.095 (Hard Copy)'!BB48, 0)=0, " ", ('Blocks A'!BY58-'Pre-1.095 (Hard Copy)'!BB48))</f>
        <v> </v>
      </c>
      <c r="BC48" s="1015" t="str">
        <f>IF(IFERROR('Blocks A'!BZ58-'Pre-1.095 (Hard Copy)'!BC48, 0)=0, " ", ('Blocks A'!BZ58-'Pre-1.095 (Hard Copy)'!BC48))</f>
        <v>+0.0</v>
      </c>
      <c r="BD48" s="1014" t="str">
        <f>IF(IFERROR('Blocks A'!BV58-'Pre-1.095 (Hard Copy)'!BD48, 0)=0, " ", ('Blocks A'!BV58-'Pre-1.095 (Hard Copy)'!BD48))</f>
        <v> </v>
      </c>
      <c r="BE48" s="1014" t="str">
        <f>IF(IFERROR('Blocks A'!CB58-'Pre-1.095 (Hard Copy)'!BE48, 0)=0, " ", ('Blocks A'!CB58-'Pre-1.095 (Hard Copy)'!BE48))</f>
        <v>-24</v>
      </c>
      <c r="BF48" s="1014" t="str">
        <f>IF(IFERROR('Blocks A'!CC58-'Pre-1.095 (Hard Copy)'!BF48, 0)=0, " ", ('Blocks A'!CC58-'Pre-1.095 (Hard Copy)'!BF48))</f>
        <v>-3,733</v>
      </c>
      <c r="BG48" s="1016" t="str">
        <f>IF(IFERROR('Blocks A'!CD58-'Pre-1.095 (Hard Copy)'!BG48, 0)=0, " ", ('Blocks A'!CD58-'Pre-1.095 (Hard Copy)'!BG48))</f>
        <v>-0.0037</v>
      </c>
      <c r="BH48" s="1014" t="str">
        <f>IF(IFERROR('Blocks A'!CE58-'Pre-1.095 (Hard Copy)'!BH48, 0)=0, " ", ('Blocks A'!CE58-'Pre-1.095 (Hard Copy)'!BH48))</f>
        <v> </v>
      </c>
      <c r="BI48" s="1014" t="str">
        <f>IF(IFERROR('Blocks A'!CZ58-'Pre-1.095 (Hard Copy)'!BI48, 0)=0, " ", ('Blocks A'!CZ58-'Pre-1.095 (Hard Copy)'!BI48))</f>
        <v>-13</v>
      </c>
      <c r="BJ48" s="1014" t="str">
        <f>IF(IFERROR('Blocks A'!DA58-'Pre-1.095 (Hard Copy)'!BJ48, 0)=0, " ", ('Blocks A'!DA58-'Pre-1.095 (Hard Copy)'!BJ48))</f>
        <v> </v>
      </c>
      <c r="BK48" s="1014" t="str">
        <f>IF(IFERROR('Blocks A'!DB58-'Pre-1.095 (Hard Copy)'!BK48, 0)=0, " ", ('Blocks A'!DB58-'Pre-1.095 (Hard Copy)'!BK48))</f>
        <v>-5</v>
      </c>
      <c r="BL48" s="1014" t="str">
        <f>IF(IFERROR('Blocks A'!DC58-'Pre-1.095 (Hard Copy)'!BL48, 0)=0, " ", ('Blocks A'!DC58-'Pre-1.095 (Hard Copy)'!BL48))</f>
        <v> </v>
      </c>
      <c r="BM48" s="1014" t="str">
        <f>IF(IFERROR('Blocks A'!DD58-'Pre-1.095 (Hard Copy)'!BM48, 0)=0, " ", ('Blocks A'!DD58-'Pre-1.095 (Hard Copy)'!BM48))</f>
        <v>+0</v>
      </c>
      <c r="BN48" s="1014" t="str">
        <f>IF(IFERROR('Blocks A'!DE58-'Pre-1.095 (Hard Copy)'!BN48, 0)=0, " ", ('Blocks A'!DE58-'Pre-1.095 (Hard Copy)'!BN48))</f>
        <v> </v>
      </c>
      <c r="BO48" s="1014" t="str">
        <f>IF(IFERROR('Blocks A'!DF58-'Pre-1.095 (Hard Copy)'!BO48, 0)=0, " ", ('Blocks A'!DF58-'Pre-1.095 (Hard Copy)'!BO48))</f>
        <v>-0</v>
      </c>
      <c r="BP48" s="1014" t="str">
        <f>IF(IFERROR('Blocks A'!DG58-'Pre-1.095 (Hard Copy)'!BP48, 0)=0, " ", ('Blocks A'!DG58-'Pre-1.095 (Hard Copy)'!BP48))</f>
        <v> </v>
      </c>
      <c r="BQ48" s="1014" t="str">
        <f>IF(IFERROR('Blocks A'!DH58-'Pre-1.095 (Hard Copy)'!BQ48, 0)=0, " ", ('Blocks A'!DH58-'Pre-1.095 (Hard Copy)'!BQ48))</f>
        <v> </v>
      </c>
      <c r="BR48" s="1014" t="str">
        <f>IF(IFERROR('Blocks A'!DI58-'Pre-1.095 (Hard Copy)'!BR48, 0)=0, " ", ('Blocks A'!DI58-'Pre-1.095 (Hard Copy)'!BR48))</f>
        <v> </v>
      </c>
      <c r="BS48" s="1014" t="str">
        <f>IF(IFERROR('Blocks A'!DJ58-'Pre-1.095 (Hard Copy)'!BS48, 0)=0, " ", ('Blocks A'!DJ58-'Pre-1.095 (Hard Copy)'!BS48))</f>
        <v>-24</v>
      </c>
      <c r="BT48" s="1014" t="str">
        <f>IF(IFERROR('Blocks A'!DK58-'Pre-1.095 (Hard Copy)'!BT48, 0)=0, " ", ('Blocks A'!DK58-'Pre-1.095 (Hard Copy)'!BT48))</f>
        <v>-0</v>
      </c>
      <c r="BU48" s="1014" t="str">
        <f>IF(IFERROR('Blocks A'!DL58-'Pre-1.095 (Hard Copy)'!BU48, 0)=0, " ", ('Blocks A'!DL58-'Pre-1.095 (Hard Copy)'!BU48))</f>
        <v>-21</v>
      </c>
      <c r="BV48" s="1014" t="str">
        <f>IF(IFERROR('Blocks A'!DM58-'Pre-1.095 (Hard Copy)'!BV48, 0)=0, " ", ('Blocks A'!DM58-'Pre-1.095 (Hard Copy)'!BV48))</f>
        <v> </v>
      </c>
      <c r="BW48" s="1014" t="str">
        <f>IF(IFERROR('Blocks A'!DN58-'Pre-1.095 (Hard Copy)'!BW48, 0)=0, " ", ('Blocks A'!DN58-'Pre-1.095 (Hard Copy)'!BW48))</f>
        <v>+1</v>
      </c>
      <c r="BX48" s="1014" t="str">
        <f>IF(IFERROR('Blocks A'!DO58-'Pre-1.095 (Hard Copy)'!BX48, 0)=0, " ", ('Blocks A'!DO58-'Pre-1.095 (Hard Copy)'!BX48))</f>
        <v> </v>
      </c>
      <c r="BY48" s="1014" t="str">
        <f>IF(IFERROR('Blocks A'!DP58-'Pre-1.095 (Hard Copy)'!BY48, 0)=0, " ", ('Blocks A'!DP58-'Pre-1.095 (Hard Copy)'!BY48))</f>
        <v>-25</v>
      </c>
      <c r="BZ48" s="1014" t="str">
        <f>IF(IFERROR('Blocks A'!DQ58-'Pre-1.095 (Hard Copy)'!BZ48, 0)=0, " ", ('Blocks A'!DQ58-'Pre-1.095 (Hard Copy)'!BZ48))</f>
        <v> </v>
      </c>
      <c r="CA48" s="1014" t="str">
        <f>IF(IFERROR('Blocks A'!DR58-'Pre-1.095 (Hard Copy)'!CA48, 0)=0, " ", ('Blocks A'!DR58-'Pre-1.095 (Hard Copy)'!CA48))</f>
        <v> </v>
      </c>
      <c r="CB48" s="1014" t="str">
        <f>IF(IFERROR('Blocks A'!DS58-'Pre-1.095 (Hard Copy)'!CB48, 0)=0, " ", ('Blocks A'!DS58-'Pre-1.095 (Hard Copy)'!CB48))</f>
        <v> </v>
      </c>
      <c r="CC48" s="1014" t="str">
        <f>IF(IFERROR('Blocks A'!DT58-'Pre-1.095 (Hard Copy)'!CC48, 0)=0, " ", ('Blocks A'!DT58-'Pre-1.095 (Hard Copy)'!CC48))</f>
        <v>-18</v>
      </c>
      <c r="CD48" s="1014" t="str">
        <f>IF(IFERROR('Blocks A'!DU58-'Pre-1.095 (Hard Copy)'!CD48, 0)=0, " ", ('Blocks A'!DU58-'Pre-1.095 (Hard Copy)'!CD48))</f>
        <v>-69</v>
      </c>
      <c r="CE48" s="1014" t="str">
        <f>IF(IFERROR('Blocks A'!DX58-'Pre-1.095 (Hard Copy)'!CE48, 0)=0, " ", ('Blocks A'!DX58-'Pre-1.095 (Hard Copy)'!CE48))</f>
        <v>-72</v>
      </c>
      <c r="CF48" s="1014" t="str">
        <f>IF(IFERROR('Blocks A'!DY58-'Pre-1.095 (Hard Copy)'!CF48, 0)=0, " ", ('Blocks A'!DY58-'Pre-1.095 (Hard Copy)'!CF48))</f>
        <v>-11,260</v>
      </c>
      <c r="CG48" s="1016" t="str">
        <f>IF(IFERROR('Blocks A'!DZ58-'Pre-1.095 (Hard Copy)'!CG48, 0)=0, " ", ('Blocks A'!DZ58-'Pre-1.095 (Hard Copy)'!CG48))</f>
        <v>-0.0113</v>
      </c>
      <c r="CH48" s="1015" t="str">
        <f>IF(IFERROR('Blocks A'!DV58-'Pre-1.095 (Hard Copy)'!CH48, 0)=0, " ", ('Blocks A'!DV58-'Pre-1.095 (Hard Copy)'!CH48))</f>
        <v>-2.1</v>
      </c>
      <c r="CI48" s="1015" t="str">
        <f>IF(IFERROR('Blocks A'!DW58-'Pre-1.095 (Hard Copy)'!CI48, 0)=0, " ", ('Blocks A'!DW58-'Pre-1.095 (Hard Copy)'!CI48))</f>
        <v>-25.5</v>
      </c>
      <c r="CJ48" s="1014" t="str">
        <f>IF(IFERROR('Blocks A'!EA58-'Pre-1.095 (Hard Copy)'!CJ48, 0)=0, " ", ('Blocks A'!EA58-'Pre-1.095 (Hard Copy)'!CJ48))</f>
        <v>-96</v>
      </c>
      <c r="CK48" s="1017" t="str">
        <f>IF(IFERROR('Blocks A'!EB58-'Pre-1.095 (Hard Copy)'!CK48, 0)=0, " ", ('Blocks A'!EB58-'Pre-1.095 (Hard Copy)'!CK48))</f>
        <v>-1.61</v>
      </c>
      <c r="CL48" s="1017" t="str">
        <f>IF(IFERROR('Blocks A'!EC58-'Pre-1.095 (Hard Copy)'!CL48, 0)=0, " ", ('Blocks A'!EC58-'Pre-1.095 (Hard Copy)'!CL48))</f>
        <v>-0.03</v>
      </c>
      <c r="CM48" s="1017" t="str">
        <f>IF(IFERROR('Blocks A'!EH58-'Pre-1.095 (Hard Copy)'!CM48, 0)=0, " ", ('Blocks A'!EH58-'Pre-1.095 (Hard Copy)'!CM48))</f>
        <v>-0.00</v>
      </c>
      <c r="CN48" s="1014" t="str">
        <f>IF(IFERROR('Blocks A'!ED58-'Pre-1.095 (Hard Copy)'!CN48, 0)=0, " ", ('Blocks A'!ED58-'Pre-1.095 (Hard Copy)'!CN48))</f>
        <v>-14,993</v>
      </c>
      <c r="CO48" s="1017" t="str">
        <f>IF(IFERROR('Blocks A'!EE58-'Pre-1.095 (Hard Copy)'!CO48, 0)=0, " ", ('Blocks A'!EE58-'Pre-1.095 (Hard Copy)'!CO48))</f>
        <v>-14.99</v>
      </c>
      <c r="CP48" s="1017" t="str">
        <f>IF(IFERROR('Blocks A'!EF58-'Pre-1.095 (Hard Copy)'!CP48, 0)=0, " ", ('Blocks A'!EF58-'Pre-1.095 (Hard Copy)'!CP48))</f>
        <v>-0.01</v>
      </c>
      <c r="CQ48" s="1016" t="str">
        <f>IF(IFERROR('Blocks A'!EG58-'Pre-1.095 (Hard Copy)'!CQ48, 0)=0, " ", ('Blocks A'!EG58-'Pre-1.095 (Hard Copy)'!CQ48))</f>
        <v>-0.0150</v>
      </c>
      <c r="CR48" s="1018">
        <v>1796.0</v>
      </c>
    </row>
    <row r="49">
      <c r="B49" s="1013" t="s">
        <v>950</v>
      </c>
      <c r="C49" s="969" t="s">
        <v>885</v>
      </c>
      <c r="D49" s="969">
        <v>1.0</v>
      </c>
      <c r="E49" s="969">
        <v>1.0</v>
      </c>
      <c r="F49" s="969">
        <v>1.0</v>
      </c>
      <c r="G49" s="1014" t="str">
        <f>IF(IFERROR('Blocks A'!G59-'Pre-1.095 (Hard Copy)'!G49, 0)=0, " ", ('Blocks A'!G59-'Pre-1.095 (Hard Copy)'!G49))</f>
        <v> </v>
      </c>
      <c r="H49" s="1014" t="str">
        <f>IF(IFERROR('Blocks A'!H59-'Pre-1.095 (Hard Copy)'!H49, 0)=0, " ", ('Blocks A'!H59-'Pre-1.095 (Hard Copy)'!H49))</f>
        <v> </v>
      </c>
      <c r="I49" s="1014" t="str">
        <f>IF(IFERROR('Blocks A'!I59-'Pre-1.095 (Hard Copy)'!I49, 0)=0, " ", ('Blocks A'!I59-'Pre-1.095 (Hard Copy)'!I49))</f>
        <v> </v>
      </c>
      <c r="J49" s="1014" t="str">
        <f>IF(IFERROR('Blocks A'!J59-'Pre-1.095 (Hard Copy)'!J49, 0)=0, " ", ('Blocks A'!J59-'Pre-1.095 (Hard Copy)'!J49))</f>
        <v> </v>
      </c>
      <c r="K49" s="1014" t="str">
        <f>IF(IFERROR('Blocks A'!K59-'Pre-1.095 (Hard Copy)'!K49, 0)=0, " ", ('Blocks A'!K59-'Pre-1.095 (Hard Copy)'!K49))</f>
        <v> </v>
      </c>
      <c r="L49" s="1014" t="str">
        <f>IF(IFERROR('Blocks A'!L59-'Pre-1.095 (Hard Copy)'!L49, 0)=0, " ", ('Blocks A'!L59-'Pre-1.095 (Hard Copy)'!L49))</f>
        <v> </v>
      </c>
      <c r="M49" s="1014" t="str">
        <f>IF(IFERROR('Blocks A'!N59-'Pre-1.095 (Hard Copy)'!M49, 0)=0, " ", ('Blocks A'!N59-'Pre-1.095 (Hard Copy)'!M49))</f>
        <v> </v>
      </c>
      <c r="N49" s="1014" t="str">
        <f>IF(IFERROR('Blocks A'!O59-'Pre-1.095 (Hard Copy)'!N49, 0)=0, " ", ('Blocks A'!O59-'Pre-1.095 (Hard Copy)'!N49))</f>
        <v> </v>
      </c>
      <c r="O49" s="1014" t="str">
        <f>IF(IFERROR('Blocks A'!P59-'Pre-1.095 (Hard Copy)'!O49, 0)=0, " ", ('Blocks A'!P59-'Pre-1.095 (Hard Copy)'!O49))</f>
        <v> </v>
      </c>
      <c r="P49" s="1014" t="str">
        <f>IF(IFERROR('Blocks A'!Q59-'Pre-1.095 (Hard Copy)'!P49, 0)=0, " ", ('Blocks A'!Q59-'Pre-1.095 (Hard Copy)'!P49))</f>
        <v> </v>
      </c>
      <c r="Q49" s="1014" t="str">
        <f>IF(IFERROR('Blocks A'!R59-'Pre-1.095 (Hard Copy)'!Q49, 0)=0, " ", ('Blocks A'!R59-'Pre-1.095 (Hard Copy)'!Q49))</f>
        <v> </v>
      </c>
      <c r="R49" s="1014" t="str">
        <f>IF(IFERROR('Blocks A'!S59-'Pre-1.095 (Hard Copy)'!R49, 0)=0, " ", ('Blocks A'!S59-'Pre-1.095 (Hard Copy)'!R49))</f>
        <v> </v>
      </c>
      <c r="S49" s="1014" t="str">
        <f>IF(IFERROR('Blocks A'!T59-'Pre-1.095 (Hard Copy)'!S49, 0)=0, " ", ('Blocks A'!T59-'Pre-1.095 (Hard Copy)'!S49))</f>
        <v> </v>
      </c>
      <c r="T49" s="1014" t="str">
        <f>IF(IFERROR('Blocks A'!M59-'Pre-1.095 (Hard Copy)'!T49, 0)=0, " ", ('Blocks A'!M59-'Pre-1.095 (Hard Copy)'!T49))</f>
        <v> </v>
      </c>
      <c r="U49" s="1014" t="str">
        <f>IF(IFERROR('Blocks A'!U59-'Pre-1.095 (Hard Copy)'!U49, 0)=0, " ", ('Blocks A'!U59-'Pre-1.095 (Hard Copy)'!U49))</f>
        <v> </v>
      </c>
      <c r="V49" s="1014" t="str">
        <f>IF(IFERROR('Blocks A'!V59-'Pre-1.095 (Hard Copy)'!V49, 0)=0, " ", ('Blocks A'!V59-'Pre-1.095 (Hard Copy)'!V49))</f>
        <v> </v>
      </c>
      <c r="W49" s="1014" t="str">
        <f>IF(IFERROR('Blocks A'!W59-'Pre-1.095 (Hard Copy)'!W49, 0)=0, " ", ('Blocks A'!W59-'Pre-1.095 (Hard Copy)'!W49))</f>
        <v> </v>
      </c>
      <c r="X49" s="1014" t="str">
        <f>IF(IFERROR('Blocks A'!X59-'Pre-1.095 (Hard Copy)'!X49, 0)=0, " ", ('Blocks A'!X59-'Pre-1.095 (Hard Copy)'!X49))</f>
        <v> </v>
      </c>
      <c r="Y49" s="1014" t="str">
        <f>IF(IFERROR('Blocks A'!AC59-'Pre-1.095 (Hard Copy)'!Y49, 0)=0, " ", ('Blocks A'!AC59-'Pre-1.095 (Hard Copy)'!Y49))</f>
        <v> </v>
      </c>
      <c r="Z49" s="1014" t="str">
        <f>IF(IFERROR('Blocks A'!Y59-'Pre-1.095 (Hard Copy)'!Z49, 0)=0, " ", ('Blocks A'!Y59-'Pre-1.095 (Hard Copy)'!Z49))</f>
        <v> </v>
      </c>
      <c r="AA49" s="1014" t="str">
        <f>IF(IFERROR('Blocks A'!Z59-'Pre-1.095 (Hard Copy)'!AA49, 0)=0, " ", ('Blocks A'!Z59-'Pre-1.095 (Hard Copy)'!AA49))</f>
        <v> </v>
      </c>
      <c r="AB49" s="1014" t="str">
        <f>IF(IFERROR('Blocks A'!AA59-'Pre-1.095 (Hard Copy)'!AB49, 0)=0, " ", ('Blocks A'!AA59-'Pre-1.095 (Hard Copy)'!AB49))</f>
        <v> </v>
      </c>
      <c r="AC49" s="1014" t="str">
        <f>IF(IFERROR('Blocks A'!AB59-'Pre-1.095 (Hard Copy)'!AC49, 0)=0, " ", ('Blocks A'!AB59-'Pre-1.095 (Hard Copy)'!AC49))</f>
        <v> </v>
      </c>
      <c r="AD49" s="1014" t="str">
        <f>IF(IFERROR('Blocks A'!AY59-'Pre-1.095 (Hard Copy)'!AD49, 0)=0, " ", ('Blocks A'!AY59-'Pre-1.095 (Hard Copy)'!AD49))</f>
        <v> </v>
      </c>
      <c r="AE49" s="1014" t="str">
        <f>IF(IFERROR('Blocks A'!AZ59-'Pre-1.095 (Hard Copy)'!AE49, 0)=0, " ", ('Blocks A'!AZ59-'Pre-1.095 (Hard Copy)'!AE49))</f>
        <v> </v>
      </c>
      <c r="AF49" s="1014" t="str">
        <f>IF(IFERROR('Blocks A'!BA59-'Pre-1.095 (Hard Copy)'!AF49, 0)=0, " ", ('Blocks A'!BA59-'Pre-1.095 (Hard Copy)'!AF49))</f>
        <v> </v>
      </c>
      <c r="AG49" s="1014" t="str">
        <f>IF(IFERROR('Blocks A'!BB59-'Pre-1.095 (Hard Copy)'!AG49, 0)=0, " ", ('Blocks A'!BB59-'Pre-1.095 (Hard Copy)'!AG49))</f>
        <v> </v>
      </c>
      <c r="AH49" s="1014" t="str">
        <f>IF(IFERROR('Blocks A'!BC59-'Pre-1.095 (Hard Copy)'!AH49, 0)=0, " ", ('Blocks A'!BC59-'Pre-1.095 (Hard Copy)'!AH49))</f>
        <v> </v>
      </c>
      <c r="AI49" s="1014" t="str">
        <f>IF(IFERROR('Blocks A'!BJ59-'Pre-1.095 (Hard Copy)'!AI49, 0)=0, " ", ('Blocks A'!BJ59-'Pre-1.095 (Hard Copy)'!AI49))</f>
        <v> </v>
      </c>
      <c r="AJ49" s="1014" t="str">
        <f>IF(IFERROR('Blocks A'!BD59-'Pre-1.095 (Hard Copy)'!AJ49, 0)=0, " ", ('Blocks A'!BD59-'Pre-1.095 (Hard Copy)'!AJ49))</f>
        <v> </v>
      </c>
      <c r="AK49" s="1014" t="str">
        <f>IF(IFERROR('Blocks A'!BE59-'Pre-1.095 (Hard Copy)'!AK49, 0)=0, " ", ('Blocks A'!BE59-'Pre-1.095 (Hard Copy)'!AK49))</f>
        <v> </v>
      </c>
      <c r="AL49" s="1014" t="str">
        <f>IF(IFERROR('Blocks A'!BF59-'Pre-1.095 (Hard Copy)'!AL49, 0)=0, " ", ('Blocks A'!BF59-'Pre-1.095 (Hard Copy)'!AL49))</f>
        <v> </v>
      </c>
      <c r="AM49" s="1014" t="str">
        <f>IF(IFERROR('Blocks A'!BG59-'Pre-1.095 (Hard Copy)'!AM49, 0)=0, " ", ('Blocks A'!BG59-'Pre-1.095 (Hard Copy)'!AM49))</f>
        <v> </v>
      </c>
      <c r="AN49" s="1014" t="str">
        <f>IF(IFERROR('Blocks A'!BH59-'Pre-1.095 (Hard Copy)'!AN49, 0)=0, " ", ('Blocks A'!BH59-'Pre-1.095 (Hard Copy)'!AN49))</f>
        <v> </v>
      </c>
      <c r="AO49" s="1014" t="str">
        <f>IF(IFERROR('Blocks A'!BI59-'Pre-1.095 (Hard Copy)'!AO49, 0)=0, " ", ('Blocks A'!BI59-'Pre-1.095 (Hard Copy)'!AO49))</f>
        <v> </v>
      </c>
      <c r="AP49" s="1014" t="str">
        <f>IF(IFERROR('Blocks A'!BK59-'Pre-1.095 (Hard Copy)'!AP49, 0)=0, " ", ('Blocks A'!BK59-'Pre-1.095 (Hard Copy)'!AP49))</f>
        <v> </v>
      </c>
      <c r="AQ49" s="1014" t="str">
        <f>IF(IFERROR('Blocks A'!BL59-'Pre-1.095 (Hard Copy)'!AQ49, 0)=0, " ", ('Blocks A'!BL59-'Pre-1.095 (Hard Copy)'!AQ49))</f>
        <v> </v>
      </c>
      <c r="AR49" s="1014" t="str">
        <f>IF(IFERROR('Blocks A'!BM59-'Pre-1.095 (Hard Copy)'!AR49, 0)=0, " ", ('Blocks A'!BM59-'Pre-1.095 (Hard Copy)'!AR49))</f>
        <v> </v>
      </c>
      <c r="AS49" s="1014" t="str">
        <f>IF(IFERROR('Blocks A'!BO59-'Pre-1.095 (Hard Copy)'!AS49, 0)=0, " ", ('Blocks A'!BO59-'Pre-1.095 (Hard Copy)'!AS49))</f>
        <v> </v>
      </c>
      <c r="AT49" s="1014" t="str">
        <f>IF(IFERROR('Blocks A'!BP59-'Pre-1.095 (Hard Copy)'!AT49, 0)=0, " ", ('Blocks A'!BP59-'Pre-1.095 (Hard Copy)'!AT49))</f>
        <v> </v>
      </c>
      <c r="AU49" s="1014" t="str">
        <f>IF(IFERROR('Blocks A'!BQ59-'Pre-1.095 (Hard Copy)'!AU49, 0)=0, " ", ('Blocks A'!BQ59-'Pre-1.095 (Hard Copy)'!AU49))</f>
        <v> </v>
      </c>
      <c r="AV49" s="1014" t="str">
        <f>IF(IFERROR('Blocks A'!BR59-'Pre-1.095 (Hard Copy)'!AV49, 0)=0, " ", ('Blocks A'!BR59-'Pre-1.095 (Hard Copy)'!AV49))</f>
        <v> </v>
      </c>
      <c r="AW49" s="1014" t="str">
        <f>IF(IFERROR('Blocks A'!BS59-'Pre-1.095 (Hard Copy)'!AW49, 0)=0, " ", ('Blocks A'!BS59-'Pre-1.095 (Hard Copy)'!AW49))</f>
        <v> </v>
      </c>
      <c r="AX49" s="1014" t="str">
        <f>IF(IFERROR('Blocks A'!BT59-'Pre-1.095 (Hard Copy)'!AX49, 0)=0, " ", ('Blocks A'!BT59-'Pre-1.095 (Hard Copy)'!AX49))</f>
        <v> </v>
      </c>
      <c r="AY49" s="1014" t="str">
        <f>IF(IFERROR('Blocks A'!BU59-'Pre-1.095 (Hard Copy)'!AY49, 0)=0, " ", ('Blocks A'!BU59-'Pre-1.095 (Hard Copy)'!AY49))</f>
        <v> </v>
      </c>
      <c r="AZ49" s="1014" t="str">
        <f>IF(IFERROR('Blocks A'!BW59-'Pre-1.095 (Hard Copy)'!AZ49, 0)=0, " ", ('Blocks A'!BW59-'Pre-1.095 (Hard Copy)'!AZ49))</f>
        <v> </v>
      </c>
      <c r="BA49" s="1014" t="str">
        <f>IF(IFERROR('Blocks A'!BX59-'Pre-1.095 (Hard Copy)'!BA49, 0)=0, " ", ('Blocks A'!BX59-'Pre-1.095 (Hard Copy)'!BA49))</f>
        <v>+0</v>
      </c>
      <c r="BB49" s="1014" t="str">
        <f>IF(IFERROR('Blocks A'!BY59-'Pre-1.095 (Hard Copy)'!BB49, 0)=0, " ", ('Blocks A'!BY59-'Pre-1.095 (Hard Copy)'!BB49))</f>
        <v> </v>
      </c>
      <c r="BC49" s="1015" t="str">
        <f>IF(IFERROR('Blocks A'!BZ59-'Pre-1.095 (Hard Copy)'!BC49, 0)=0, " ", ('Blocks A'!BZ59-'Pre-1.095 (Hard Copy)'!BC49))</f>
        <v>-0.0</v>
      </c>
      <c r="BD49" s="1014" t="str">
        <f>IF(IFERROR('Blocks A'!BV59-'Pre-1.095 (Hard Copy)'!BD49, 0)=0, " ", ('Blocks A'!BV59-'Pre-1.095 (Hard Copy)'!BD49))</f>
        <v> </v>
      </c>
      <c r="BE49" s="1014" t="str">
        <f>IF(IFERROR('Blocks A'!CB59-'Pre-1.095 (Hard Copy)'!BE49, 0)=0, " ", ('Blocks A'!CB59-'Pre-1.095 (Hard Copy)'!BE49))</f>
        <v>-12</v>
      </c>
      <c r="BF49" s="1014" t="str">
        <f>IF(IFERROR('Blocks A'!CC59-'Pre-1.095 (Hard Copy)'!BF49, 0)=0, " ", ('Blocks A'!CC59-'Pre-1.095 (Hard Copy)'!BF49))</f>
        <v>-1,867</v>
      </c>
      <c r="BG49" s="1016" t="str">
        <f>IF(IFERROR('Blocks A'!CD59-'Pre-1.095 (Hard Copy)'!BG49, 0)=0, " ", ('Blocks A'!CD59-'Pre-1.095 (Hard Copy)'!BG49))</f>
        <v>-0.0019</v>
      </c>
      <c r="BH49" s="1014" t="str">
        <f>IF(IFERROR('Blocks A'!CE59-'Pre-1.095 (Hard Copy)'!BH49, 0)=0, " ", ('Blocks A'!CE59-'Pre-1.095 (Hard Copy)'!BH49))</f>
        <v> </v>
      </c>
      <c r="BI49" s="1014" t="str">
        <f>IF(IFERROR('Blocks A'!CZ59-'Pre-1.095 (Hard Copy)'!BI49, 0)=0, " ", ('Blocks A'!CZ59-'Pre-1.095 (Hard Copy)'!BI49))</f>
        <v>+4</v>
      </c>
      <c r="BJ49" s="1014" t="str">
        <f>IF(IFERROR('Blocks A'!DA59-'Pre-1.095 (Hard Copy)'!BJ49, 0)=0, " ", ('Blocks A'!DA59-'Pre-1.095 (Hard Copy)'!BJ49))</f>
        <v> </v>
      </c>
      <c r="BK49" s="1014" t="str">
        <f>IF(IFERROR('Blocks A'!DB59-'Pre-1.095 (Hard Copy)'!BK49, 0)=0, " ", ('Blocks A'!DB59-'Pre-1.095 (Hard Copy)'!BK49))</f>
        <v>-5</v>
      </c>
      <c r="BL49" s="1014" t="str">
        <f>IF(IFERROR('Blocks A'!DC59-'Pre-1.095 (Hard Copy)'!BL49, 0)=0, " ", ('Blocks A'!DC59-'Pre-1.095 (Hard Copy)'!BL49))</f>
        <v> </v>
      </c>
      <c r="BM49" s="1014" t="str">
        <f>IF(IFERROR('Blocks A'!DD59-'Pre-1.095 (Hard Copy)'!BM49, 0)=0, " ", ('Blocks A'!DD59-'Pre-1.095 (Hard Copy)'!BM49))</f>
        <v>+0</v>
      </c>
      <c r="BN49" s="1014" t="str">
        <f>IF(IFERROR('Blocks A'!DE59-'Pre-1.095 (Hard Copy)'!BN49, 0)=0, " ", ('Blocks A'!DE59-'Pre-1.095 (Hard Copy)'!BN49))</f>
        <v> </v>
      </c>
      <c r="BO49" s="1014" t="str">
        <f>IF(IFERROR('Blocks A'!DF59-'Pre-1.095 (Hard Copy)'!BO49, 0)=0, " ", ('Blocks A'!DF59-'Pre-1.095 (Hard Copy)'!BO49))</f>
        <v>-0</v>
      </c>
      <c r="BP49" s="1014" t="str">
        <f>IF(IFERROR('Blocks A'!DG59-'Pre-1.095 (Hard Copy)'!BP49, 0)=0, " ", ('Blocks A'!DG59-'Pre-1.095 (Hard Copy)'!BP49))</f>
        <v> </v>
      </c>
      <c r="BQ49" s="1014" t="str">
        <f>IF(IFERROR('Blocks A'!DH59-'Pre-1.095 (Hard Copy)'!BQ49, 0)=0, " ", ('Blocks A'!DH59-'Pre-1.095 (Hard Copy)'!BQ49))</f>
        <v> </v>
      </c>
      <c r="BR49" s="1014" t="str">
        <f>IF(IFERROR('Blocks A'!DI59-'Pre-1.095 (Hard Copy)'!BR49, 0)=0, " ", ('Blocks A'!DI59-'Pre-1.095 (Hard Copy)'!BR49))</f>
        <v> </v>
      </c>
      <c r="BS49" s="1014" t="str">
        <f>IF(IFERROR('Blocks A'!DJ59-'Pre-1.095 (Hard Copy)'!BS49, 0)=0, " ", ('Blocks A'!DJ59-'Pre-1.095 (Hard Copy)'!BS49))</f>
        <v>+6</v>
      </c>
      <c r="BT49" s="1014" t="str">
        <f>IF(IFERROR('Blocks A'!DK59-'Pre-1.095 (Hard Copy)'!BT49, 0)=0, " ", ('Blocks A'!DK59-'Pre-1.095 (Hard Copy)'!BT49))</f>
        <v>-0</v>
      </c>
      <c r="BU49" s="1014" t="str">
        <f>IF(IFERROR('Blocks A'!DL59-'Pre-1.095 (Hard Copy)'!BU49, 0)=0, " ", ('Blocks A'!DL59-'Pre-1.095 (Hard Copy)'!BU49))</f>
        <v>-21</v>
      </c>
      <c r="BV49" s="1014" t="str">
        <f>IF(IFERROR('Blocks A'!DM59-'Pre-1.095 (Hard Copy)'!BV49, 0)=0, " ", ('Blocks A'!DM59-'Pre-1.095 (Hard Copy)'!BV49))</f>
        <v> </v>
      </c>
      <c r="BW49" s="1014" t="str">
        <f>IF(IFERROR('Blocks A'!DN59-'Pre-1.095 (Hard Copy)'!BW49, 0)=0, " ", ('Blocks A'!DN59-'Pre-1.095 (Hard Copy)'!BW49))</f>
        <v>+1</v>
      </c>
      <c r="BX49" s="1014" t="str">
        <f>IF(IFERROR('Blocks A'!DO59-'Pre-1.095 (Hard Copy)'!BX49, 0)=0, " ", ('Blocks A'!DO59-'Pre-1.095 (Hard Copy)'!BX49))</f>
        <v> </v>
      </c>
      <c r="BY49" s="1014" t="str">
        <f>IF(IFERROR('Blocks A'!DP59-'Pre-1.095 (Hard Copy)'!BY49, 0)=0, " ", ('Blocks A'!DP59-'Pre-1.095 (Hard Copy)'!BY49))</f>
        <v>-25</v>
      </c>
      <c r="BZ49" s="1014" t="str">
        <f>IF(IFERROR('Blocks A'!DQ59-'Pre-1.095 (Hard Copy)'!BZ49, 0)=0, " ", ('Blocks A'!DQ59-'Pre-1.095 (Hard Copy)'!BZ49))</f>
        <v> </v>
      </c>
      <c r="CA49" s="1014" t="str">
        <f>IF(IFERROR('Blocks A'!DR59-'Pre-1.095 (Hard Copy)'!CA49, 0)=0, " ", ('Blocks A'!DR59-'Pre-1.095 (Hard Copy)'!CA49))</f>
        <v> </v>
      </c>
      <c r="CB49" s="1014" t="str">
        <f>IF(IFERROR('Blocks A'!DS59-'Pre-1.095 (Hard Copy)'!CB49, 0)=0, " ", ('Blocks A'!DS59-'Pre-1.095 (Hard Copy)'!CB49))</f>
        <v> </v>
      </c>
      <c r="CC49" s="1014" t="str">
        <f>IF(IFERROR('Blocks A'!DT59-'Pre-1.095 (Hard Copy)'!CC49, 0)=0, " ", ('Blocks A'!DT59-'Pre-1.095 (Hard Copy)'!CC49))</f>
        <v>-1</v>
      </c>
      <c r="CD49" s="1014" t="str">
        <f>IF(IFERROR('Blocks A'!DU59-'Pre-1.095 (Hard Copy)'!CD49, 0)=0, " ", ('Blocks A'!DU59-'Pre-1.095 (Hard Copy)'!CD49))</f>
        <v>-39</v>
      </c>
      <c r="CE49" s="1014" t="str">
        <f>IF(IFERROR('Blocks A'!DX59-'Pre-1.095 (Hard Copy)'!CE49, 0)=0, " ", ('Blocks A'!DX59-'Pre-1.095 (Hard Copy)'!CE49))</f>
        <v>-71</v>
      </c>
      <c r="CF49" s="1014" t="str">
        <f>IF(IFERROR('Blocks A'!DY59-'Pre-1.095 (Hard Copy)'!CF49, 0)=0, " ", ('Blocks A'!DY59-'Pre-1.095 (Hard Copy)'!CF49))</f>
        <v>-11,078</v>
      </c>
      <c r="CG49" s="1016" t="str">
        <f>IF(IFERROR('Blocks A'!DZ59-'Pre-1.095 (Hard Copy)'!CG49, 0)=0, " ", ('Blocks A'!DZ59-'Pre-1.095 (Hard Copy)'!CG49))</f>
        <v>-0.0111</v>
      </c>
      <c r="CH49" s="1015" t="str">
        <f>IF(IFERROR('Blocks A'!DV59-'Pre-1.095 (Hard Copy)'!CH49, 0)=0, " ", ('Blocks A'!DV59-'Pre-1.095 (Hard Copy)'!CH49))</f>
        <v>+0.1</v>
      </c>
      <c r="CI49" s="1015" t="str">
        <f>IF(IFERROR('Blocks A'!DW59-'Pre-1.095 (Hard Copy)'!CI49, 0)=0, " ", ('Blocks A'!DW59-'Pre-1.095 (Hard Copy)'!CI49))</f>
        <v>-14.3</v>
      </c>
      <c r="CJ49" s="1014" t="str">
        <f>IF(IFERROR('Blocks A'!EA59-'Pre-1.095 (Hard Copy)'!CJ49, 0)=0, " ", ('Blocks A'!EA59-'Pre-1.095 (Hard Copy)'!CJ49))</f>
        <v>-83</v>
      </c>
      <c r="CK49" s="1017" t="str">
        <f>IF(IFERROR('Blocks A'!EB59-'Pre-1.095 (Hard Copy)'!CK49, 0)=0, " ", ('Blocks A'!EB59-'Pre-1.095 (Hard Copy)'!CK49))</f>
        <v>-1.39</v>
      </c>
      <c r="CL49" s="1017" t="str">
        <f>IF(IFERROR('Blocks A'!EC59-'Pre-1.095 (Hard Copy)'!CL49, 0)=0, " ", ('Blocks A'!EC59-'Pre-1.095 (Hard Copy)'!CL49))</f>
        <v>-0.02</v>
      </c>
      <c r="CM49" s="1017" t="str">
        <f>IF(IFERROR('Blocks A'!EH59-'Pre-1.095 (Hard Copy)'!CM49, 0)=0, " ", ('Blocks A'!EH59-'Pre-1.095 (Hard Copy)'!CM49))</f>
        <v>-0.00</v>
      </c>
      <c r="CN49" s="1014" t="str">
        <f>IF(IFERROR('Blocks A'!ED59-'Pre-1.095 (Hard Copy)'!CN49, 0)=0, " ", ('Blocks A'!ED59-'Pre-1.095 (Hard Copy)'!CN49))</f>
        <v>-12,945</v>
      </c>
      <c r="CO49" s="1017" t="str">
        <f>IF(IFERROR('Blocks A'!EE59-'Pre-1.095 (Hard Copy)'!CO49, 0)=0, " ", ('Blocks A'!EE59-'Pre-1.095 (Hard Copy)'!CO49))</f>
        <v>-12.95</v>
      </c>
      <c r="CP49" s="1017" t="str">
        <f>IF(IFERROR('Blocks A'!EF59-'Pre-1.095 (Hard Copy)'!CP49, 0)=0, " ", ('Blocks A'!EF59-'Pre-1.095 (Hard Copy)'!CP49))</f>
        <v>-0.01</v>
      </c>
      <c r="CQ49" s="1016" t="str">
        <f>IF(IFERROR('Blocks A'!EG59-'Pre-1.095 (Hard Copy)'!CQ49, 0)=0, " ", ('Blocks A'!EG59-'Pre-1.095 (Hard Copy)'!CQ49))</f>
        <v>-0.0129</v>
      </c>
      <c r="CR49" s="1018" t="s">
        <v>12</v>
      </c>
    </row>
    <row r="50">
      <c r="A50" s="984" t="s">
        <v>884</v>
      </c>
      <c r="B50" s="1013" t="s">
        <v>951</v>
      </c>
      <c r="C50" s="969" t="s">
        <v>886</v>
      </c>
      <c r="D50" s="969">
        <v>1.0</v>
      </c>
      <c r="E50" s="969">
        <v>1.0</v>
      </c>
      <c r="F50" s="969">
        <v>1.0</v>
      </c>
      <c r="G50" s="1014" t="str">
        <f>IF(IFERROR('Blocks A'!G60-'Pre-1.095 (Hard Copy)'!G50, 0)=0, " ", ('Blocks A'!G60-'Pre-1.095 (Hard Copy)'!G50))</f>
        <v> </v>
      </c>
      <c r="H50" s="1014" t="str">
        <f>IF(IFERROR('Blocks A'!H60-'Pre-1.095 (Hard Copy)'!H50, 0)=0, " ", ('Blocks A'!H60-'Pre-1.095 (Hard Copy)'!H50))</f>
        <v> </v>
      </c>
      <c r="I50" s="1014" t="str">
        <f>IF(IFERROR('Blocks A'!I60-'Pre-1.095 (Hard Copy)'!I50, 0)=0, " ", ('Blocks A'!I60-'Pre-1.095 (Hard Copy)'!I50))</f>
        <v> </v>
      </c>
      <c r="J50" s="1014" t="str">
        <f>IF(IFERROR('Blocks A'!J60-'Pre-1.095 (Hard Copy)'!J50, 0)=0, " ", ('Blocks A'!J60-'Pre-1.095 (Hard Copy)'!J50))</f>
        <v> </v>
      </c>
      <c r="K50" s="1014" t="str">
        <f>IF(IFERROR('Blocks A'!K60-'Pre-1.095 (Hard Copy)'!K50, 0)=0, " ", ('Blocks A'!K60-'Pre-1.095 (Hard Copy)'!K50))</f>
        <v> </v>
      </c>
      <c r="L50" s="1014" t="str">
        <f>IF(IFERROR('Blocks A'!L60-'Pre-1.095 (Hard Copy)'!L50, 0)=0, " ", ('Blocks A'!L60-'Pre-1.095 (Hard Copy)'!L50))</f>
        <v> </v>
      </c>
      <c r="M50" s="1014" t="str">
        <f>IF(IFERROR('Blocks A'!N60-'Pre-1.095 (Hard Copy)'!M50, 0)=0, " ", ('Blocks A'!N60-'Pre-1.095 (Hard Copy)'!M50))</f>
        <v> </v>
      </c>
      <c r="N50" s="1014" t="str">
        <f>IF(IFERROR('Blocks A'!O60-'Pre-1.095 (Hard Copy)'!N50, 0)=0, " ", ('Blocks A'!O60-'Pre-1.095 (Hard Copy)'!N50))</f>
        <v> </v>
      </c>
      <c r="O50" s="1014" t="str">
        <f>IF(IFERROR('Blocks A'!P60-'Pre-1.095 (Hard Copy)'!O50, 0)=0, " ", ('Blocks A'!P60-'Pre-1.095 (Hard Copy)'!O50))</f>
        <v> </v>
      </c>
      <c r="P50" s="1014" t="str">
        <f>IF(IFERROR('Blocks A'!Q60-'Pre-1.095 (Hard Copy)'!P50, 0)=0, " ", ('Blocks A'!Q60-'Pre-1.095 (Hard Copy)'!P50))</f>
        <v> </v>
      </c>
      <c r="Q50" s="1014" t="str">
        <f>IF(IFERROR('Blocks A'!R60-'Pre-1.095 (Hard Copy)'!Q50, 0)=0, " ", ('Blocks A'!R60-'Pre-1.095 (Hard Copy)'!Q50))</f>
        <v> </v>
      </c>
      <c r="R50" s="1014" t="str">
        <f>IF(IFERROR('Blocks A'!S60-'Pre-1.095 (Hard Copy)'!R50, 0)=0, " ", ('Blocks A'!S60-'Pre-1.095 (Hard Copy)'!R50))</f>
        <v> </v>
      </c>
      <c r="S50" s="1014" t="str">
        <f>IF(IFERROR('Blocks A'!T60-'Pre-1.095 (Hard Copy)'!S50, 0)=0, " ", ('Blocks A'!T60-'Pre-1.095 (Hard Copy)'!S50))</f>
        <v> </v>
      </c>
      <c r="T50" s="1014" t="str">
        <f>IF(IFERROR('Blocks A'!M60-'Pre-1.095 (Hard Copy)'!T50, 0)=0, " ", ('Blocks A'!M60-'Pre-1.095 (Hard Copy)'!T50))</f>
        <v> </v>
      </c>
      <c r="U50" s="1014" t="str">
        <f>IF(IFERROR('Blocks A'!U60-'Pre-1.095 (Hard Copy)'!U50, 0)=0, " ", ('Blocks A'!U60-'Pre-1.095 (Hard Copy)'!U50))</f>
        <v> </v>
      </c>
      <c r="V50" s="1014" t="str">
        <f>IF(IFERROR('Blocks A'!V60-'Pre-1.095 (Hard Copy)'!V50, 0)=0, " ", ('Blocks A'!V60-'Pre-1.095 (Hard Copy)'!V50))</f>
        <v> </v>
      </c>
      <c r="W50" s="1014" t="str">
        <f>IF(IFERROR('Blocks A'!W60-'Pre-1.095 (Hard Copy)'!W50, 0)=0, " ", ('Blocks A'!W60-'Pre-1.095 (Hard Copy)'!W50))</f>
        <v> </v>
      </c>
      <c r="X50" s="1014" t="str">
        <f>IF(IFERROR('Blocks A'!X60-'Pre-1.095 (Hard Copy)'!X50, 0)=0, " ", ('Blocks A'!X60-'Pre-1.095 (Hard Copy)'!X50))</f>
        <v> </v>
      </c>
      <c r="Y50" s="1014" t="str">
        <f>IF(IFERROR('Blocks A'!AC60-'Pre-1.095 (Hard Copy)'!Y50, 0)=0, " ", ('Blocks A'!AC60-'Pre-1.095 (Hard Copy)'!Y50))</f>
        <v> </v>
      </c>
      <c r="Z50" s="1014" t="str">
        <f>IF(IFERROR('Blocks A'!Y60-'Pre-1.095 (Hard Copy)'!Z50, 0)=0, " ", ('Blocks A'!Y60-'Pre-1.095 (Hard Copy)'!Z50))</f>
        <v> </v>
      </c>
      <c r="AA50" s="1014" t="str">
        <f>IF(IFERROR('Blocks A'!Z60-'Pre-1.095 (Hard Copy)'!AA50, 0)=0, " ", ('Blocks A'!Z60-'Pre-1.095 (Hard Copy)'!AA50))</f>
        <v> </v>
      </c>
      <c r="AB50" s="1014" t="str">
        <f>IF(IFERROR('Blocks A'!AA60-'Pre-1.095 (Hard Copy)'!AB50, 0)=0, " ", ('Blocks A'!AA60-'Pre-1.095 (Hard Copy)'!AB50))</f>
        <v> </v>
      </c>
      <c r="AC50" s="1014" t="str">
        <f>IF(IFERROR('Blocks A'!AB60-'Pre-1.095 (Hard Copy)'!AC50, 0)=0, " ", ('Blocks A'!AB60-'Pre-1.095 (Hard Copy)'!AC50))</f>
        <v> </v>
      </c>
      <c r="AD50" s="1014" t="str">
        <f>IF(IFERROR('Blocks A'!AY60-'Pre-1.095 (Hard Copy)'!AD50, 0)=0, " ", ('Blocks A'!AY60-'Pre-1.095 (Hard Copy)'!AD50))</f>
        <v> </v>
      </c>
      <c r="AE50" s="1014" t="str">
        <f>IF(IFERROR('Blocks A'!AZ60-'Pre-1.095 (Hard Copy)'!AE50, 0)=0, " ", ('Blocks A'!AZ60-'Pre-1.095 (Hard Copy)'!AE50))</f>
        <v> </v>
      </c>
      <c r="AF50" s="1014" t="str">
        <f>IF(IFERROR('Blocks A'!BA60-'Pre-1.095 (Hard Copy)'!AF50, 0)=0, " ", ('Blocks A'!BA60-'Pre-1.095 (Hard Copy)'!AF50))</f>
        <v> </v>
      </c>
      <c r="AG50" s="1014" t="str">
        <f>IF(IFERROR('Blocks A'!BB60-'Pre-1.095 (Hard Copy)'!AG50, 0)=0, " ", ('Blocks A'!BB60-'Pre-1.095 (Hard Copy)'!AG50))</f>
        <v> </v>
      </c>
      <c r="AH50" s="1014" t="str">
        <f>IF(IFERROR('Blocks A'!BC60-'Pre-1.095 (Hard Copy)'!AH50, 0)=0, " ", ('Blocks A'!BC60-'Pre-1.095 (Hard Copy)'!AH50))</f>
        <v> </v>
      </c>
      <c r="AI50" s="1014" t="str">
        <f>IF(IFERROR('Blocks A'!BJ60-'Pre-1.095 (Hard Copy)'!AI50, 0)=0, " ", ('Blocks A'!BJ60-'Pre-1.095 (Hard Copy)'!AI50))</f>
        <v> </v>
      </c>
      <c r="AJ50" s="1014" t="str">
        <f>IF(IFERROR('Blocks A'!BD60-'Pre-1.095 (Hard Copy)'!AJ50, 0)=0, " ", ('Blocks A'!BD60-'Pre-1.095 (Hard Copy)'!AJ50))</f>
        <v> </v>
      </c>
      <c r="AK50" s="1014" t="str">
        <f>IF(IFERROR('Blocks A'!BE60-'Pre-1.095 (Hard Copy)'!AK50, 0)=0, " ", ('Blocks A'!BE60-'Pre-1.095 (Hard Copy)'!AK50))</f>
        <v> </v>
      </c>
      <c r="AL50" s="1014" t="str">
        <f>IF(IFERROR('Blocks A'!BF60-'Pre-1.095 (Hard Copy)'!AL50, 0)=0, " ", ('Blocks A'!BF60-'Pre-1.095 (Hard Copy)'!AL50))</f>
        <v> </v>
      </c>
      <c r="AM50" s="1014" t="str">
        <f>IF(IFERROR('Blocks A'!BG60-'Pre-1.095 (Hard Copy)'!AM50, 0)=0, " ", ('Blocks A'!BG60-'Pre-1.095 (Hard Copy)'!AM50))</f>
        <v> </v>
      </c>
      <c r="AN50" s="1014" t="str">
        <f>IF(IFERROR('Blocks A'!BH60-'Pre-1.095 (Hard Copy)'!AN50, 0)=0, " ", ('Blocks A'!BH60-'Pre-1.095 (Hard Copy)'!AN50))</f>
        <v> </v>
      </c>
      <c r="AO50" s="1014" t="str">
        <f>IF(IFERROR('Blocks A'!BI60-'Pre-1.095 (Hard Copy)'!AO50, 0)=0, " ", ('Blocks A'!BI60-'Pre-1.095 (Hard Copy)'!AO50))</f>
        <v> </v>
      </c>
      <c r="AP50" s="1014" t="str">
        <f>IF(IFERROR('Blocks A'!BK60-'Pre-1.095 (Hard Copy)'!AP50, 0)=0, " ", ('Blocks A'!BK60-'Pre-1.095 (Hard Copy)'!AP50))</f>
        <v> </v>
      </c>
      <c r="AQ50" s="1014" t="str">
        <f>IF(IFERROR('Blocks A'!BL60-'Pre-1.095 (Hard Copy)'!AQ50, 0)=0, " ", ('Blocks A'!BL60-'Pre-1.095 (Hard Copy)'!AQ50))</f>
        <v> </v>
      </c>
      <c r="AR50" s="1014" t="str">
        <f>IF(IFERROR('Blocks A'!BM60-'Pre-1.095 (Hard Copy)'!AR50, 0)=0, " ", ('Blocks A'!BM60-'Pre-1.095 (Hard Copy)'!AR50))</f>
        <v> </v>
      </c>
      <c r="AS50" s="1014" t="str">
        <f>IF(IFERROR('Blocks A'!BO60-'Pre-1.095 (Hard Copy)'!AS50, 0)=0, " ", ('Blocks A'!BO60-'Pre-1.095 (Hard Copy)'!AS50))</f>
        <v> </v>
      </c>
      <c r="AT50" s="1014" t="str">
        <f>IF(IFERROR('Blocks A'!BP60-'Pre-1.095 (Hard Copy)'!AT50, 0)=0, " ", ('Blocks A'!BP60-'Pre-1.095 (Hard Copy)'!AT50))</f>
        <v> </v>
      </c>
      <c r="AU50" s="1014" t="str">
        <f>IF(IFERROR('Blocks A'!BQ60-'Pre-1.095 (Hard Copy)'!AU50, 0)=0, " ", ('Blocks A'!BQ60-'Pre-1.095 (Hard Copy)'!AU50))</f>
        <v> </v>
      </c>
      <c r="AV50" s="1014" t="str">
        <f>IF(IFERROR('Blocks A'!BR60-'Pre-1.095 (Hard Copy)'!AV50, 0)=0, " ", ('Blocks A'!BR60-'Pre-1.095 (Hard Copy)'!AV50))</f>
        <v> </v>
      </c>
      <c r="AW50" s="1014" t="str">
        <f>IF(IFERROR('Blocks A'!BS60-'Pre-1.095 (Hard Copy)'!AW50, 0)=0, " ", ('Blocks A'!BS60-'Pre-1.095 (Hard Copy)'!AW50))</f>
        <v> </v>
      </c>
      <c r="AX50" s="1014" t="str">
        <f>IF(IFERROR('Blocks A'!BT60-'Pre-1.095 (Hard Copy)'!AX50, 0)=0, " ", ('Blocks A'!BT60-'Pre-1.095 (Hard Copy)'!AX50))</f>
        <v> </v>
      </c>
      <c r="AY50" s="1014" t="str">
        <f>IF(IFERROR('Blocks A'!BU60-'Pre-1.095 (Hard Copy)'!AY50, 0)=0, " ", ('Blocks A'!BU60-'Pre-1.095 (Hard Copy)'!AY50))</f>
        <v> </v>
      </c>
      <c r="AZ50" s="1014" t="str">
        <f>IF(IFERROR('Blocks A'!BW60-'Pre-1.095 (Hard Copy)'!AZ50, 0)=0, " ", ('Blocks A'!BW60-'Pre-1.095 (Hard Copy)'!AZ50))</f>
        <v> </v>
      </c>
      <c r="BA50" s="1014" t="str">
        <f>IF(IFERROR('Blocks A'!BX60-'Pre-1.095 (Hard Copy)'!BA50, 0)=0, " ", ('Blocks A'!BX60-'Pre-1.095 (Hard Copy)'!BA50))</f>
        <v>-0</v>
      </c>
      <c r="BB50" s="1014" t="str">
        <f>IF(IFERROR('Blocks A'!BY60-'Pre-1.095 (Hard Copy)'!BB50, 0)=0, " ", ('Blocks A'!BY60-'Pre-1.095 (Hard Copy)'!BB50))</f>
        <v> </v>
      </c>
      <c r="BC50" s="1015" t="str">
        <f>IF(IFERROR('Blocks A'!BZ60-'Pre-1.095 (Hard Copy)'!BC50, 0)=0, " ", ('Blocks A'!BZ60-'Pre-1.095 (Hard Copy)'!BC50))</f>
        <v>-0.0</v>
      </c>
      <c r="BD50" s="1014" t="str">
        <f>IF(IFERROR('Blocks A'!BV60-'Pre-1.095 (Hard Copy)'!BD50, 0)=0, " ", ('Blocks A'!BV60-'Pre-1.095 (Hard Copy)'!BD50))</f>
        <v> </v>
      </c>
      <c r="BE50" s="1014" t="str">
        <f>IF(IFERROR('Blocks A'!CB60-'Pre-1.095 (Hard Copy)'!BE50, 0)=0, " ", ('Blocks A'!CB60-'Pre-1.095 (Hard Copy)'!BE50))</f>
        <v>-60</v>
      </c>
      <c r="BF50" s="1014" t="str">
        <f>IF(IFERROR('Blocks A'!CC60-'Pre-1.095 (Hard Copy)'!BF50, 0)=0, " ", ('Blocks A'!CC60-'Pre-1.095 (Hard Copy)'!BF50))</f>
        <v>-9,333</v>
      </c>
      <c r="BG50" s="1016" t="str">
        <f>IF(IFERROR('Blocks A'!CD60-'Pre-1.095 (Hard Copy)'!BG50, 0)=0, " ", ('Blocks A'!CD60-'Pre-1.095 (Hard Copy)'!BG50))</f>
        <v>-0.0093</v>
      </c>
      <c r="BH50" s="1014" t="str">
        <f>IF(IFERROR('Blocks A'!CE60-'Pre-1.095 (Hard Copy)'!BH50, 0)=0, " ", ('Blocks A'!CE60-'Pre-1.095 (Hard Copy)'!BH50))</f>
        <v> </v>
      </c>
      <c r="BI50" s="1014" t="str">
        <f>IF(IFERROR('Blocks A'!CZ60-'Pre-1.095 (Hard Copy)'!BI50, 0)=0, " ", ('Blocks A'!CZ60-'Pre-1.095 (Hard Copy)'!BI50))</f>
        <v>+10</v>
      </c>
      <c r="BJ50" s="1014" t="str">
        <f>IF(IFERROR('Blocks A'!DA60-'Pre-1.095 (Hard Copy)'!BJ50, 0)=0, " ", ('Blocks A'!DA60-'Pre-1.095 (Hard Copy)'!BJ50))</f>
        <v> </v>
      </c>
      <c r="BK50" s="1014" t="str">
        <f>IF(IFERROR('Blocks A'!DB60-'Pre-1.095 (Hard Copy)'!BK50, 0)=0, " ", ('Blocks A'!DB60-'Pre-1.095 (Hard Copy)'!BK50))</f>
        <v> </v>
      </c>
      <c r="BL50" s="1014" t="str">
        <f>IF(IFERROR('Blocks A'!DC60-'Pre-1.095 (Hard Copy)'!BL50, 0)=0, " ", ('Blocks A'!DC60-'Pre-1.095 (Hard Copy)'!BL50))</f>
        <v> </v>
      </c>
      <c r="BM50" s="1014" t="str">
        <f>IF(IFERROR('Blocks A'!DD60-'Pre-1.095 (Hard Copy)'!BM50, 0)=0, " ", ('Blocks A'!DD60-'Pre-1.095 (Hard Copy)'!BM50))</f>
        <v> </v>
      </c>
      <c r="BN50" s="1014" t="str">
        <f>IF(IFERROR('Blocks A'!DE60-'Pre-1.095 (Hard Copy)'!BN50, 0)=0, " ", ('Blocks A'!DE60-'Pre-1.095 (Hard Copy)'!BN50))</f>
        <v> </v>
      </c>
      <c r="BO50" s="1014" t="str">
        <f>IF(IFERROR('Blocks A'!DF60-'Pre-1.095 (Hard Copy)'!BO50, 0)=0, " ", ('Blocks A'!DF60-'Pre-1.095 (Hard Copy)'!BO50))</f>
        <v> </v>
      </c>
      <c r="BP50" s="1014" t="str">
        <f>IF(IFERROR('Blocks A'!DG60-'Pre-1.095 (Hard Copy)'!BP50, 0)=0, " ", ('Blocks A'!DG60-'Pre-1.095 (Hard Copy)'!BP50))</f>
        <v> </v>
      </c>
      <c r="BQ50" s="1014" t="str">
        <f>IF(IFERROR('Blocks A'!DH60-'Pre-1.095 (Hard Copy)'!BQ50, 0)=0, " ", ('Blocks A'!DH60-'Pre-1.095 (Hard Copy)'!BQ50))</f>
        <v> </v>
      </c>
      <c r="BR50" s="1014" t="str">
        <f>IF(IFERROR('Blocks A'!DI60-'Pre-1.095 (Hard Copy)'!BR50, 0)=0, " ", ('Blocks A'!DI60-'Pre-1.095 (Hard Copy)'!BR50))</f>
        <v> </v>
      </c>
      <c r="BS50" s="1014" t="str">
        <f>IF(IFERROR('Blocks A'!DJ60-'Pre-1.095 (Hard Copy)'!BS50, 0)=0, " ", ('Blocks A'!DJ60-'Pre-1.095 (Hard Copy)'!BS50))</f>
        <v>+18</v>
      </c>
      <c r="BT50" s="1014" t="str">
        <f>IF(IFERROR('Blocks A'!DK60-'Pre-1.095 (Hard Copy)'!BT50, 0)=0, " ", ('Blocks A'!DK60-'Pre-1.095 (Hard Copy)'!BT50))</f>
        <v> </v>
      </c>
      <c r="BU50" s="1014" t="str">
        <f>IF(IFERROR('Blocks A'!DL60-'Pre-1.095 (Hard Copy)'!BU50, 0)=0, " ", ('Blocks A'!DL60-'Pre-1.095 (Hard Copy)'!BU50))</f>
        <v> </v>
      </c>
      <c r="BV50" s="1014" t="str">
        <f>IF(IFERROR('Blocks A'!DM60-'Pre-1.095 (Hard Copy)'!BV50, 0)=0, " ", ('Blocks A'!DM60-'Pre-1.095 (Hard Copy)'!BV50))</f>
        <v> </v>
      </c>
      <c r="BW50" s="1014" t="str">
        <f>IF(IFERROR('Blocks A'!DN60-'Pre-1.095 (Hard Copy)'!BW50, 0)=0, " ", ('Blocks A'!DN60-'Pre-1.095 (Hard Copy)'!BW50))</f>
        <v> </v>
      </c>
      <c r="BX50" s="1014" t="str">
        <f>IF(IFERROR('Blocks A'!DO60-'Pre-1.095 (Hard Copy)'!BX50, 0)=0, " ", ('Blocks A'!DO60-'Pre-1.095 (Hard Copy)'!BX50))</f>
        <v> </v>
      </c>
      <c r="BY50" s="1014" t="str">
        <f>IF(IFERROR('Blocks A'!DP60-'Pre-1.095 (Hard Copy)'!BY50, 0)=0, " ", ('Blocks A'!DP60-'Pre-1.095 (Hard Copy)'!BY50))</f>
        <v> </v>
      </c>
      <c r="BZ50" s="1014" t="str">
        <f>IF(IFERROR('Blocks A'!DQ60-'Pre-1.095 (Hard Copy)'!BZ50, 0)=0, " ", ('Blocks A'!DQ60-'Pre-1.095 (Hard Copy)'!BZ50))</f>
        <v> </v>
      </c>
      <c r="CA50" s="1014" t="str">
        <f>IF(IFERROR('Blocks A'!DR60-'Pre-1.095 (Hard Copy)'!CA50, 0)=0, " ", ('Blocks A'!DR60-'Pre-1.095 (Hard Copy)'!CA50))</f>
        <v> </v>
      </c>
      <c r="CB50" s="1014" t="str">
        <f>IF(IFERROR('Blocks A'!DS60-'Pre-1.095 (Hard Copy)'!CB50, 0)=0, " ", ('Blocks A'!DS60-'Pre-1.095 (Hard Copy)'!CB50))</f>
        <v> </v>
      </c>
      <c r="CC50" s="1014" t="str">
        <f>IF(IFERROR('Blocks A'!DT60-'Pre-1.095 (Hard Copy)'!CC50, 0)=0, " ", ('Blocks A'!DT60-'Pre-1.095 (Hard Copy)'!CC50))</f>
        <v>+10</v>
      </c>
      <c r="CD50" s="1014" t="str">
        <f>IF(IFERROR('Blocks A'!DU60-'Pre-1.095 (Hard Copy)'!CD50, 0)=0, " ", ('Blocks A'!DU60-'Pre-1.095 (Hard Copy)'!CD50))</f>
        <v>+18</v>
      </c>
      <c r="CE50" s="1014" t="str">
        <f>IF(IFERROR('Blocks A'!DX60-'Pre-1.095 (Hard Copy)'!CE50, 0)=0, " ", ('Blocks A'!DX60-'Pre-1.095 (Hard Copy)'!CE50))</f>
        <v>+1</v>
      </c>
      <c r="CF50" s="1014" t="str">
        <f>IF(IFERROR('Blocks A'!DY60-'Pre-1.095 (Hard Copy)'!CF50, 0)=0, " ", ('Blocks A'!DY60-'Pre-1.095 (Hard Copy)'!CF50))</f>
        <v>+107</v>
      </c>
      <c r="CG50" s="1016" t="str">
        <f>IF(IFERROR('Blocks A'!DZ60-'Pre-1.095 (Hard Copy)'!CG50, 0)=0, " ", ('Blocks A'!DZ60-'Pre-1.095 (Hard Copy)'!CG50))</f>
        <v>+0.0001</v>
      </c>
      <c r="CH50" s="1015" t="str">
        <f>IF(IFERROR('Blocks A'!DV60-'Pre-1.095 (Hard Copy)'!CH50, 0)=0, " ", ('Blocks A'!DV60-'Pre-1.095 (Hard Copy)'!CH50))</f>
        <v>+1.3</v>
      </c>
      <c r="CI50" s="1015" t="str">
        <f>IF(IFERROR('Blocks A'!DW60-'Pre-1.095 (Hard Copy)'!CI50, 0)=0, " ", ('Blocks A'!DW60-'Pre-1.095 (Hard Copy)'!CI50))</f>
        <v>+6.6</v>
      </c>
      <c r="CJ50" s="1014" t="str">
        <f>IF(IFERROR('Blocks A'!EA60-'Pre-1.095 (Hard Copy)'!CJ50, 0)=0, " ", ('Blocks A'!EA60-'Pre-1.095 (Hard Copy)'!CJ50))</f>
        <v>-59</v>
      </c>
      <c r="CK50" s="1017" t="str">
        <f>IF(IFERROR('Blocks A'!EB60-'Pre-1.095 (Hard Copy)'!CK50, 0)=0, " ", ('Blocks A'!EB60-'Pre-1.095 (Hard Copy)'!CK50))</f>
        <v>-0.99</v>
      </c>
      <c r="CL50" s="1017" t="str">
        <f>IF(IFERROR('Blocks A'!EC60-'Pre-1.095 (Hard Copy)'!CL50, 0)=0, " ", ('Blocks A'!EC60-'Pre-1.095 (Hard Copy)'!CL50))</f>
        <v>-0.02</v>
      </c>
      <c r="CM50" s="1017" t="str">
        <f>IF(IFERROR('Blocks A'!EH60-'Pre-1.095 (Hard Copy)'!CM50, 0)=0, " ", ('Blocks A'!EH60-'Pre-1.095 (Hard Copy)'!CM50))</f>
        <v>-0.00</v>
      </c>
      <c r="CN50" s="1014" t="str">
        <f>IF(IFERROR('Blocks A'!ED60-'Pre-1.095 (Hard Copy)'!CN50, 0)=0, " ", ('Blocks A'!ED60-'Pre-1.095 (Hard Copy)'!CN50))</f>
        <v>-9,226</v>
      </c>
      <c r="CO50" s="1017" t="str">
        <f>IF(IFERROR('Blocks A'!EE60-'Pre-1.095 (Hard Copy)'!CO50, 0)=0, " ", ('Blocks A'!EE60-'Pre-1.095 (Hard Copy)'!CO50))</f>
        <v>-9.23</v>
      </c>
      <c r="CP50" s="1017" t="str">
        <f>IF(IFERROR('Blocks A'!EF60-'Pre-1.095 (Hard Copy)'!CP50, 0)=0, " ", ('Blocks A'!EF60-'Pre-1.095 (Hard Copy)'!CP50))</f>
        <v>-0.01</v>
      </c>
      <c r="CQ50" s="1016" t="str">
        <f>IF(IFERROR('Blocks A'!EG60-'Pre-1.095 (Hard Copy)'!CQ50, 0)=0, " ", ('Blocks A'!EG60-'Pre-1.095 (Hard Copy)'!CQ50))</f>
        <v>-0.0092</v>
      </c>
      <c r="CR50" s="1018">
        <v>2624.0</v>
      </c>
    </row>
    <row r="51">
      <c r="B51" s="1013" t="s">
        <v>952</v>
      </c>
      <c r="C51" s="969" t="s">
        <v>886</v>
      </c>
      <c r="D51" s="969">
        <v>1.0</v>
      </c>
      <c r="E51" s="969">
        <v>1.0</v>
      </c>
      <c r="F51" s="969">
        <v>1.0</v>
      </c>
      <c r="G51" s="1014" t="str">
        <f>IF(IFERROR('Blocks A'!G61-'Pre-1.095 (Hard Copy)'!G51, 0)=0, " ", ('Blocks A'!G61-'Pre-1.095 (Hard Copy)'!G51))</f>
        <v> </v>
      </c>
      <c r="H51" s="1014" t="str">
        <f>IF(IFERROR('Blocks A'!H61-'Pre-1.095 (Hard Copy)'!H51, 0)=0, " ", ('Blocks A'!H61-'Pre-1.095 (Hard Copy)'!H51))</f>
        <v> </v>
      </c>
      <c r="I51" s="1014" t="str">
        <f>IF(IFERROR('Blocks A'!I61-'Pre-1.095 (Hard Copy)'!I51, 0)=0, " ", ('Blocks A'!I61-'Pre-1.095 (Hard Copy)'!I51))</f>
        <v> </v>
      </c>
      <c r="J51" s="1014" t="str">
        <f>IF(IFERROR('Blocks A'!J61-'Pre-1.095 (Hard Copy)'!J51, 0)=0, " ", ('Blocks A'!J61-'Pre-1.095 (Hard Copy)'!J51))</f>
        <v> </v>
      </c>
      <c r="K51" s="1014" t="str">
        <f>IF(IFERROR('Blocks A'!K61-'Pre-1.095 (Hard Copy)'!K51, 0)=0, " ", ('Blocks A'!K61-'Pre-1.095 (Hard Copy)'!K51))</f>
        <v> </v>
      </c>
      <c r="L51" s="1014" t="str">
        <f>IF(IFERROR('Blocks A'!L61-'Pre-1.095 (Hard Copy)'!L51, 0)=0, " ", ('Blocks A'!L61-'Pre-1.095 (Hard Copy)'!L51))</f>
        <v> </v>
      </c>
      <c r="M51" s="1014" t="str">
        <f>IF(IFERROR('Blocks A'!N61-'Pre-1.095 (Hard Copy)'!M51, 0)=0, " ", ('Blocks A'!N61-'Pre-1.095 (Hard Copy)'!M51))</f>
        <v> </v>
      </c>
      <c r="N51" s="1014" t="str">
        <f>IF(IFERROR('Blocks A'!O61-'Pre-1.095 (Hard Copy)'!N51, 0)=0, " ", ('Blocks A'!O61-'Pre-1.095 (Hard Copy)'!N51))</f>
        <v> </v>
      </c>
      <c r="O51" s="1014" t="str">
        <f>IF(IFERROR('Blocks A'!P61-'Pre-1.095 (Hard Copy)'!O51, 0)=0, " ", ('Blocks A'!P61-'Pre-1.095 (Hard Copy)'!O51))</f>
        <v> </v>
      </c>
      <c r="P51" s="1014" t="str">
        <f>IF(IFERROR('Blocks A'!Q61-'Pre-1.095 (Hard Copy)'!P51, 0)=0, " ", ('Blocks A'!Q61-'Pre-1.095 (Hard Copy)'!P51))</f>
        <v> </v>
      </c>
      <c r="Q51" s="1014" t="str">
        <f>IF(IFERROR('Blocks A'!R61-'Pre-1.095 (Hard Copy)'!Q51, 0)=0, " ", ('Blocks A'!R61-'Pre-1.095 (Hard Copy)'!Q51))</f>
        <v> </v>
      </c>
      <c r="R51" s="1014" t="str">
        <f>IF(IFERROR('Blocks A'!S61-'Pre-1.095 (Hard Copy)'!R51, 0)=0, " ", ('Blocks A'!S61-'Pre-1.095 (Hard Copy)'!R51))</f>
        <v> </v>
      </c>
      <c r="S51" s="1014" t="str">
        <f>IF(IFERROR('Blocks A'!T61-'Pre-1.095 (Hard Copy)'!S51, 0)=0, " ", ('Blocks A'!T61-'Pre-1.095 (Hard Copy)'!S51))</f>
        <v> </v>
      </c>
      <c r="T51" s="1014" t="str">
        <f>IF(IFERROR('Blocks A'!M61-'Pre-1.095 (Hard Copy)'!T51, 0)=0, " ", ('Blocks A'!M61-'Pre-1.095 (Hard Copy)'!T51))</f>
        <v> </v>
      </c>
      <c r="U51" s="1014" t="str">
        <f>IF(IFERROR('Blocks A'!U61-'Pre-1.095 (Hard Copy)'!U51, 0)=0, " ", ('Blocks A'!U61-'Pre-1.095 (Hard Copy)'!U51))</f>
        <v> </v>
      </c>
      <c r="V51" s="1014" t="str">
        <f>IF(IFERROR('Blocks A'!V61-'Pre-1.095 (Hard Copy)'!V51, 0)=0, " ", ('Blocks A'!V61-'Pre-1.095 (Hard Copy)'!V51))</f>
        <v> </v>
      </c>
      <c r="W51" s="1014" t="str">
        <f>IF(IFERROR('Blocks A'!W61-'Pre-1.095 (Hard Copy)'!W51, 0)=0, " ", ('Blocks A'!W61-'Pre-1.095 (Hard Copy)'!W51))</f>
        <v> </v>
      </c>
      <c r="X51" s="1014" t="str">
        <f>IF(IFERROR('Blocks A'!X61-'Pre-1.095 (Hard Copy)'!X51, 0)=0, " ", ('Blocks A'!X61-'Pre-1.095 (Hard Copy)'!X51))</f>
        <v> </v>
      </c>
      <c r="Y51" s="1014" t="str">
        <f>IF(IFERROR('Blocks A'!AC61-'Pre-1.095 (Hard Copy)'!Y51, 0)=0, " ", ('Blocks A'!AC61-'Pre-1.095 (Hard Copy)'!Y51))</f>
        <v> </v>
      </c>
      <c r="Z51" s="1014" t="str">
        <f>IF(IFERROR('Blocks A'!Y61-'Pre-1.095 (Hard Copy)'!Z51, 0)=0, " ", ('Blocks A'!Y61-'Pre-1.095 (Hard Copy)'!Z51))</f>
        <v> </v>
      </c>
      <c r="AA51" s="1014" t="str">
        <f>IF(IFERROR('Blocks A'!Z61-'Pre-1.095 (Hard Copy)'!AA51, 0)=0, " ", ('Blocks A'!Z61-'Pre-1.095 (Hard Copy)'!AA51))</f>
        <v> </v>
      </c>
      <c r="AB51" s="1014" t="str">
        <f>IF(IFERROR('Blocks A'!AA61-'Pre-1.095 (Hard Copy)'!AB51, 0)=0, " ", ('Blocks A'!AA61-'Pre-1.095 (Hard Copy)'!AB51))</f>
        <v> </v>
      </c>
      <c r="AC51" s="1014" t="str">
        <f>IF(IFERROR('Blocks A'!AB61-'Pre-1.095 (Hard Copy)'!AC51, 0)=0, " ", ('Blocks A'!AB61-'Pre-1.095 (Hard Copy)'!AC51))</f>
        <v> </v>
      </c>
      <c r="AD51" s="1014" t="str">
        <f>IF(IFERROR('Blocks A'!AY61-'Pre-1.095 (Hard Copy)'!AD51, 0)=0, " ", ('Blocks A'!AY61-'Pre-1.095 (Hard Copy)'!AD51))</f>
        <v> </v>
      </c>
      <c r="AE51" s="1014" t="str">
        <f>IF(IFERROR('Blocks A'!AZ61-'Pre-1.095 (Hard Copy)'!AE51, 0)=0, " ", ('Blocks A'!AZ61-'Pre-1.095 (Hard Copy)'!AE51))</f>
        <v> </v>
      </c>
      <c r="AF51" s="1014" t="str">
        <f>IF(IFERROR('Blocks A'!BA61-'Pre-1.095 (Hard Copy)'!AF51, 0)=0, " ", ('Blocks A'!BA61-'Pre-1.095 (Hard Copy)'!AF51))</f>
        <v> </v>
      </c>
      <c r="AG51" s="1014" t="str">
        <f>IF(IFERROR('Blocks A'!BB61-'Pre-1.095 (Hard Copy)'!AG51, 0)=0, " ", ('Blocks A'!BB61-'Pre-1.095 (Hard Copy)'!AG51))</f>
        <v> </v>
      </c>
      <c r="AH51" s="1014" t="str">
        <f>IF(IFERROR('Blocks A'!BC61-'Pre-1.095 (Hard Copy)'!AH51, 0)=0, " ", ('Blocks A'!BC61-'Pre-1.095 (Hard Copy)'!AH51))</f>
        <v> </v>
      </c>
      <c r="AI51" s="1014" t="str">
        <f>IF(IFERROR('Blocks A'!BJ61-'Pre-1.095 (Hard Copy)'!AI51, 0)=0, " ", ('Blocks A'!BJ61-'Pre-1.095 (Hard Copy)'!AI51))</f>
        <v> </v>
      </c>
      <c r="AJ51" s="1014" t="str">
        <f>IF(IFERROR('Blocks A'!BD61-'Pre-1.095 (Hard Copy)'!AJ51, 0)=0, " ", ('Blocks A'!BD61-'Pre-1.095 (Hard Copy)'!AJ51))</f>
        <v> </v>
      </c>
      <c r="AK51" s="1014" t="str">
        <f>IF(IFERROR('Blocks A'!BE61-'Pre-1.095 (Hard Copy)'!AK51, 0)=0, " ", ('Blocks A'!BE61-'Pre-1.095 (Hard Copy)'!AK51))</f>
        <v> </v>
      </c>
      <c r="AL51" s="1014" t="str">
        <f>IF(IFERROR('Blocks A'!BF61-'Pre-1.095 (Hard Copy)'!AL51, 0)=0, " ", ('Blocks A'!BF61-'Pre-1.095 (Hard Copy)'!AL51))</f>
        <v> </v>
      </c>
      <c r="AM51" s="1014" t="str">
        <f>IF(IFERROR('Blocks A'!BG61-'Pre-1.095 (Hard Copy)'!AM51, 0)=0, " ", ('Blocks A'!BG61-'Pre-1.095 (Hard Copy)'!AM51))</f>
        <v> </v>
      </c>
      <c r="AN51" s="1014" t="str">
        <f>IF(IFERROR('Blocks A'!BH61-'Pre-1.095 (Hard Copy)'!AN51, 0)=0, " ", ('Blocks A'!BH61-'Pre-1.095 (Hard Copy)'!AN51))</f>
        <v> </v>
      </c>
      <c r="AO51" s="1014" t="str">
        <f>IF(IFERROR('Blocks A'!BI61-'Pre-1.095 (Hard Copy)'!AO51, 0)=0, " ", ('Blocks A'!BI61-'Pre-1.095 (Hard Copy)'!AO51))</f>
        <v> </v>
      </c>
      <c r="AP51" s="1014" t="str">
        <f>IF(IFERROR('Blocks A'!BK61-'Pre-1.095 (Hard Copy)'!AP51, 0)=0, " ", ('Blocks A'!BK61-'Pre-1.095 (Hard Copy)'!AP51))</f>
        <v> </v>
      </c>
      <c r="AQ51" s="1014" t="str">
        <f>IF(IFERROR('Blocks A'!BL61-'Pre-1.095 (Hard Copy)'!AQ51, 0)=0, " ", ('Blocks A'!BL61-'Pre-1.095 (Hard Copy)'!AQ51))</f>
        <v> </v>
      </c>
      <c r="AR51" s="1014" t="str">
        <f>IF(IFERROR('Blocks A'!BM61-'Pre-1.095 (Hard Copy)'!AR51, 0)=0, " ", ('Blocks A'!BM61-'Pre-1.095 (Hard Copy)'!AR51))</f>
        <v> </v>
      </c>
      <c r="AS51" s="1014" t="str">
        <f>IF(IFERROR('Blocks A'!BO61-'Pre-1.095 (Hard Copy)'!AS51, 0)=0, " ", ('Blocks A'!BO61-'Pre-1.095 (Hard Copy)'!AS51))</f>
        <v> </v>
      </c>
      <c r="AT51" s="1014" t="str">
        <f>IF(IFERROR('Blocks A'!BP61-'Pre-1.095 (Hard Copy)'!AT51, 0)=0, " ", ('Blocks A'!BP61-'Pre-1.095 (Hard Copy)'!AT51))</f>
        <v> </v>
      </c>
      <c r="AU51" s="1014" t="str">
        <f>IF(IFERROR('Blocks A'!BQ61-'Pre-1.095 (Hard Copy)'!AU51, 0)=0, " ", ('Blocks A'!BQ61-'Pre-1.095 (Hard Copy)'!AU51))</f>
        <v> </v>
      </c>
      <c r="AV51" s="1014" t="str">
        <f>IF(IFERROR('Blocks A'!BR61-'Pre-1.095 (Hard Copy)'!AV51, 0)=0, " ", ('Blocks A'!BR61-'Pre-1.095 (Hard Copy)'!AV51))</f>
        <v> </v>
      </c>
      <c r="AW51" s="1014" t="str">
        <f>IF(IFERROR('Blocks A'!BS61-'Pre-1.095 (Hard Copy)'!AW51, 0)=0, " ", ('Blocks A'!BS61-'Pre-1.095 (Hard Copy)'!AW51))</f>
        <v> </v>
      </c>
      <c r="AX51" s="1014" t="str">
        <f>IF(IFERROR('Blocks A'!BT61-'Pre-1.095 (Hard Copy)'!AX51, 0)=0, " ", ('Blocks A'!BT61-'Pre-1.095 (Hard Copy)'!AX51))</f>
        <v> </v>
      </c>
      <c r="AY51" s="1014" t="str">
        <f>IF(IFERROR('Blocks A'!BU61-'Pre-1.095 (Hard Copy)'!AY51, 0)=0, " ", ('Blocks A'!BU61-'Pre-1.095 (Hard Copy)'!AY51))</f>
        <v> </v>
      </c>
      <c r="AZ51" s="1014" t="str">
        <f>IF(IFERROR('Blocks A'!BW61-'Pre-1.095 (Hard Copy)'!AZ51, 0)=0, " ", ('Blocks A'!BW61-'Pre-1.095 (Hard Copy)'!AZ51))</f>
        <v> </v>
      </c>
      <c r="BA51" s="1014" t="str">
        <f>IF(IFERROR('Blocks A'!BX61-'Pre-1.095 (Hard Copy)'!BA51, 0)=0, " ", ('Blocks A'!BX61-'Pre-1.095 (Hard Copy)'!BA51))</f>
        <v> </v>
      </c>
      <c r="BB51" s="1014" t="str">
        <f>IF(IFERROR('Blocks A'!BY61-'Pre-1.095 (Hard Copy)'!BB51, 0)=0, " ", ('Blocks A'!BY61-'Pre-1.095 (Hard Copy)'!BB51))</f>
        <v> </v>
      </c>
      <c r="BC51" s="1015" t="str">
        <f>IF(IFERROR('Blocks A'!BZ61-'Pre-1.095 (Hard Copy)'!BC51, 0)=0, " ", ('Blocks A'!BZ61-'Pre-1.095 (Hard Copy)'!BC51))</f>
        <v> </v>
      </c>
      <c r="BD51" s="1014" t="str">
        <f>IF(IFERROR('Blocks A'!BV61-'Pre-1.095 (Hard Copy)'!BD51, 0)=0, " ", ('Blocks A'!BV61-'Pre-1.095 (Hard Copy)'!BD51))</f>
        <v> </v>
      </c>
      <c r="BE51" s="1014" t="str">
        <f>IF(IFERROR('Blocks A'!CB61-'Pre-1.095 (Hard Copy)'!BE51, 0)=0, " ", ('Blocks A'!CB61-'Pre-1.095 (Hard Copy)'!BE51))</f>
        <v>-6</v>
      </c>
      <c r="BF51" s="1014" t="str">
        <f>IF(IFERROR('Blocks A'!CC61-'Pre-1.095 (Hard Copy)'!BF51, 0)=0, " ", ('Blocks A'!CC61-'Pre-1.095 (Hard Copy)'!BF51))</f>
        <v>-933</v>
      </c>
      <c r="BG51" s="1016" t="str">
        <f>IF(IFERROR('Blocks A'!CD61-'Pre-1.095 (Hard Copy)'!BG51, 0)=0, " ", ('Blocks A'!CD61-'Pre-1.095 (Hard Copy)'!BG51))</f>
        <v>-0.0009</v>
      </c>
      <c r="BH51" s="1014" t="str">
        <f>IF(IFERROR('Blocks A'!CE61-'Pre-1.095 (Hard Copy)'!BH51, 0)=0, " ", ('Blocks A'!CE61-'Pre-1.095 (Hard Copy)'!BH51))</f>
        <v> </v>
      </c>
      <c r="BI51" s="1014" t="str">
        <f>IF(IFERROR('Blocks A'!CZ61-'Pre-1.095 (Hard Copy)'!BI51, 0)=0, " ", ('Blocks A'!CZ61-'Pre-1.095 (Hard Copy)'!BI51))</f>
        <v>+1</v>
      </c>
      <c r="BJ51" s="1014" t="str">
        <f>IF(IFERROR('Blocks A'!DA61-'Pre-1.095 (Hard Copy)'!BJ51, 0)=0, " ", ('Blocks A'!DA61-'Pre-1.095 (Hard Copy)'!BJ51))</f>
        <v> </v>
      </c>
      <c r="BK51" s="1014" t="str">
        <f>IF(IFERROR('Blocks A'!DB61-'Pre-1.095 (Hard Copy)'!BK51, 0)=0, " ", ('Blocks A'!DB61-'Pre-1.095 (Hard Copy)'!BK51))</f>
        <v> </v>
      </c>
      <c r="BL51" s="1014" t="str">
        <f>IF(IFERROR('Blocks A'!DC61-'Pre-1.095 (Hard Copy)'!BL51, 0)=0, " ", ('Blocks A'!DC61-'Pre-1.095 (Hard Copy)'!BL51))</f>
        <v> </v>
      </c>
      <c r="BM51" s="1014" t="str">
        <f>IF(IFERROR('Blocks A'!DD61-'Pre-1.095 (Hard Copy)'!BM51, 0)=0, " ", ('Blocks A'!DD61-'Pre-1.095 (Hard Copy)'!BM51))</f>
        <v> </v>
      </c>
      <c r="BN51" s="1014" t="str">
        <f>IF(IFERROR('Blocks A'!DE61-'Pre-1.095 (Hard Copy)'!BN51, 0)=0, " ", ('Blocks A'!DE61-'Pre-1.095 (Hard Copy)'!BN51))</f>
        <v> </v>
      </c>
      <c r="BO51" s="1014" t="str">
        <f>IF(IFERROR('Blocks A'!DF61-'Pre-1.095 (Hard Copy)'!BO51, 0)=0, " ", ('Blocks A'!DF61-'Pre-1.095 (Hard Copy)'!BO51))</f>
        <v> </v>
      </c>
      <c r="BP51" s="1014" t="str">
        <f>IF(IFERROR('Blocks A'!DG61-'Pre-1.095 (Hard Copy)'!BP51, 0)=0, " ", ('Blocks A'!DG61-'Pre-1.095 (Hard Copy)'!BP51))</f>
        <v> </v>
      </c>
      <c r="BQ51" s="1014" t="str">
        <f>IF(IFERROR('Blocks A'!DH61-'Pre-1.095 (Hard Copy)'!BQ51, 0)=0, " ", ('Blocks A'!DH61-'Pre-1.095 (Hard Copy)'!BQ51))</f>
        <v> </v>
      </c>
      <c r="BR51" s="1014" t="str">
        <f>IF(IFERROR('Blocks A'!DI61-'Pre-1.095 (Hard Copy)'!BR51, 0)=0, " ", ('Blocks A'!DI61-'Pre-1.095 (Hard Copy)'!BR51))</f>
        <v> </v>
      </c>
      <c r="BS51" s="1014" t="str">
        <f>IF(IFERROR('Blocks A'!DJ61-'Pre-1.095 (Hard Copy)'!BS51, 0)=0, " ", ('Blocks A'!DJ61-'Pre-1.095 (Hard Copy)'!BS51))</f>
        <v>+2</v>
      </c>
      <c r="BT51" s="1014" t="str">
        <f>IF(IFERROR('Blocks A'!DK61-'Pre-1.095 (Hard Copy)'!BT51, 0)=0, " ", ('Blocks A'!DK61-'Pre-1.095 (Hard Copy)'!BT51))</f>
        <v> </v>
      </c>
      <c r="BU51" s="1014" t="str">
        <f>IF(IFERROR('Blocks A'!DL61-'Pre-1.095 (Hard Copy)'!BU51, 0)=0, " ", ('Blocks A'!DL61-'Pre-1.095 (Hard Copy)'!BU51))</f>
        <v> </v>
      </c>
      <c r="BV51" s="1014" t="str">
        <f>IF(IFERROR('Blocks A'!DM61-'Pre-1.095 (Hard Copy)'!BV51, 0)=0, " ", ('Blocks A'!DM61-'Pre-1.095 (Hard Copy)'!BV51))</f>
        <v> </v>
      </c>
      <c r="BW51" s="1014" t="str">
        <f>IF(IFERROR('Blocks A'!DN61-'Pre-1.095 (Hard Copy)'!BW51, 0)=0, " ", ('Blocks A'!DN61-'Pre-1.095 (Hard Copy)'!BW51))</f>
        <v> </v>
      </c>
      <c r="BX51" s="1014" t="str">
        <f>IF(IFERROR('Blocks A'!DO61-'Pre-1.095 (Hard Copy)'!BX51, 0)=0, " ", ('Blocks A'!DO61-'Pre-1.095 (Hard Copy)'!BX51))</f>
        <v> </v>
      </c>
      <c r="BY51" s="1014" t="str">
        <f>IF(IFERROR('Blocks A'!DP61-'Pre-1.095 (Hard Copy)'!BY51, 0)=0, " ", ('Blocks A'!DP61-'Pre-1.095 (Hard Copy)'!BY51))</f>
        <v> </v>
      </c>
      <c r="BZ51" s="1014" t="str">
        <f>IF(IFERROR('Blocks A'!DQ61-'Pre-1.095 (Hard Copy)'!BZ51, 0)=0, " ", ('Blocks A'!DQ61-'Pre-1.095 (Hard Copy)'!BZ51))</f>
        <v> </v>
      </c>
      <c r="CA51" s="1014" t="str">
        <f>IF(IFERROR('Blocks A'!DR61-'Pre-1.095 (Hard Copy)'!CA51, 0)=0, " ", ('Blocks A'!DR61-'Pre-1.095 (Hard Copy)'!CA51))</f>
        <v> </v>
      </c>
      <c r="CB51" s="1014" t="str">
        <f>IF(IFERROR('Blocks A'!DS61-'Pre-1.095 (Hard Copy)'!CB51, 0)=0, " ", ('Blocks A'!DS61-'Pre-1.095 (Hard Copy)'!CB51))</f>
        <v> </v>
      </c>
      <c r="CC51" s="1014" t="str">
        <f>IF(IFERROR('Blocks A'!DT61-'Pre-1.095 (Hard Copy)'!CC51, 0)=0, " ", ('Blocks A'!DT61-'Pre-1.095 (Hard Copy)'!CC51))</f>
        <v>+1</v>
      </c>
      <c r="CD51" s="1014" t="str">
        <f>IF(IFERROR('Blocks A'!DU61-'Pre-1.095 (Hard Copy)'!CD51, 0)=0, " ", ('Blocks A'!DU61-'Pre-1.095 (Hard Copy)'!CD51))</f>
        <v>+2</v>
      </c>
      <c r="CE51" s="1014" t="str">
        <f>IF(IFERROR('Blocks A'!DX61-'Pre-1.095 (Hard Copy)'!CE51, 0)=0, " ", ('Blocks A'!DX61-'Pre-1.095 (Hard Copy)'!CE51))</f>
        <v>+0</v>
      </c>
      <c r="CF51" s="1014" t="str">
        <f>IF(IFERROR('Blocks A'!DY61-'Pre-1.095 (Hard Copy)'!CF51, 0)=0, " ", ('Blocks A'!DY61-'Pre-1.095 (Hard Copy)'!CF51))</f>
        <v>+11</v>
      </c>
      <c r="CG51" s="1016" t="str">
        <f>IF(IFERROR('Blocks A'!DZ61-'Pre-1.095 (Hard Copy)'!CG51, 0)=0, " ", ('Blocks A'!DZ61-'Pre-1.095 (Hard Copy)'!CG51))</f>
        <v>+0.0000</v>
      </c>
      <c r="CH51" s="1015" t="str">
        <f>IF(IFERROR('Blocks A'!DV61-'Pre-1.095 (Hard Copy)'!CH51, 0)=0, " ", ('Blocks A'!DV61-'Pre-1.095 (Hard Copy)'!CH51))</f>
        <v>+0.1</v>
      </c>
      <c r="CI51" s="1015" t="str">
        <f>IF(IFERROR('Blocks A'!DW61-'Pre-1.095 (Hard Copy)'!CI51, 0)=0, " ", ('Blocks A'!DW61-'Pre-1.095 (Hard Copy)'!CI51))</f>
        <v>+0.7</v>
      </c>
      <c r="CJ51" s="1014" t="str">
        <f>IF(IFERROR('Blocks A'!EA61-'Pre-1.095 (Hard Copy)'!CJ51, 0)=0, " ", ('Blocks A'!EA61-'Pre-1.095 (Hard Copy)'!CJ51))</f>
        <v>-6</v>
      </c>
      <c r="CK51" s="1017" t="str">
        <f>IF(IFERROR('Blocks A'!EB61-'Pre-1.095 (Hard Copy)'!CK51, 0)=0, " ", ('Blocks A'!EB61-'Pre-1.095 (Hard Copy)'!CK51))</f>
        <v>-0.10</v>
      </c>
      <c r="CL51" s="1017" t="str">
        <f>IF(IFERROR('Blocks A'!EC61-'Pre-1.095 (Hard Copy)'!CL51, 0)=0, " ", ('Blocks A'!EC61-'Pre-1.095 (Hard Copy)'!CL51))</f>
        <v>-0.00</v>
      </c>
      <c r="CM51" s="1017" t="str">
        <f>IF(IFERROR('Blocks A'!EH61-'Pre-1.095 (Hard Copy)'!CM51, 0)=0, " ", ('Blocks A'!EH61-'Pre-1.095 (Hard Copy)'!CM51))</f>
        <v>-0.00</v>
      </c>
      <c r="CN51" s="1014" t="str">
        <f>IF(IFERROR('Blocks A'!ED61-'Pre-1.095 (Hard Copy)'!CN51, 0)=0, " ", ('Blocks A'!ED61-'Pre-1.095 (Hard Copy)'!CN51))</f>
        <v>-923</v>
      </c>
      <c r="CO51" s="1017" t="str">
        <f>IF(IFERROR('Blocks A'!EE61-'Pre-1.095 (Hard Copy)'!CO51, 0)=0, " ", ('Blocks A'!EE61-'Pre-1.095 (Hard Copy)'!CO51))</f>
        <v>-0.92</v>
      </c>
      <c r="CP51" s="1017" t="str">
        <f>IF(IFERROR('Blocks A'!EF61-'Pre-1.095 (Hard Copy)'!CP51, 0)=0, " ", ('Blocks A'!EF61-'Pre-1.095 (Hard Copy)'!CP51))</f>
        <v>-0.00</v>
      </c>
      <c r="CQ51" s="1016" t="str">
        <f>IF(IFERROR('Blocks A'!EG61-'Pre-1.095 (Hard Copy)'!CQ51, 0)=0, " ", ('Blocks A'!EG61-'Pre-1.095 (Hard Copy)'!CQ51))</f>
        <v>-0.0009</v>
      </c>
      <c r="CR51" s="1018">
        <v>324.0</v>
      </c>
    </row>
    <row r="52">
      <c r="B52" s="1013" t="s">
        <v>953</v>
      </c>
      <c r="C52" s="969" t="s">
        <v>886</v>
      </c>
      <c r="D52" s="969">
        <v>1.0</v>
      </c>
      <c r="E52" s="969">
        <v>1.0</v>
      </c>
      <c r="F52" s="969">
        <v>1.0</v>
      </c>
      <c r="G52" s="1014" t="str">
        <f>IF(IFERROR('Blocks A'!G62-'Pre-1.095 (Hard Copy)'!G52, 0)=0, " ", ('Blocks A'!G62-'Pre-1.095 (Hard Copy)'!G52))</f>
        <v> </v>
      </c>
      <c r="H52" s="1014" t="str">
        <f>IF(IFERROR('Blocks A'!H62-'Pre-1.095 (Hard Copy)'!H52, 0)=0, " ", ('Blocks A'!H62-'Pre-1.095 (Hard Copy)'!H52))</f>
        <v> </v>
      </c>
      <c r="I52" s="1014" t="str">
        <f>IF(IFERROR('Blocks A'!I62-'Pre-1.095 (Hard Copy)'!I52, 0)=0, " ", ('Blocks A'!I62-'Pre-1.095 (Hard Copy)'!I52))</f>
        <v> </v>
      </c>
      <c r="J52" s="1014" t="str">
        <f>IF(IFERROR('Blocks A'!J62-'Pre-1.095 (Hard Copy)'!J52, 0)=0, " ", ('Blocks A'!J62-'Pre-1.095 (Hard Copy)'!J52))</f>
        <v> </v>
      </c>
      <c r="K52" s="1014" t="str">
        <f>IF(IFERROR('Blocks A'!K62-'Pre-1.095 (Hard Copy)'!K52, 0)=0, " ", ('Blocks A'!K62-'Pre-1.095 (Hard Copy)'!K52))</f>
        <v> </v>
      </c>
      <c r="L52" s="1014" t="str">
        <f>IF(IFERROR('Blocks A'!L62-'Pre-1.095 (Hard Copy)'!L52, 0)=0, " ", ('Blocks A'!L62-'Pre-1.095 (Hard Copy)'!L52))</f>
        <v> </v>
      </c>
      <c r="M52" s="1014" t="str">
        <f>IF(IFERROR('Blocks A'!N62-'Pre-1.095 (Hard Copy)'!M52, 0)=0, " ", ('Blocks A'!N62-'Pre-1.095 (Hard Copy)'!M52))</f>
        <v> </v>
      </c>
      <c r="N52" s="1014" t="str">
        <f>IF(IFERROR('Blocks A'!O62-'Pre-1.095 (Hard Copy)'!N52, 0)=0, " ", ('Blocks A'!O62-'Pre-1.095 (Hard Copy)'!N52))</f>
        <v> </v>
      </c>
      <c r="O52" s="1014" t="str">
        <f>IF(IFERROR('Blocks A'!P62-'Pre-1.095 (Hard Copy)'!O52, 0)=0, " ", ('Blocks A'!P62-'Pre-1.095 (Hard Copy)'!O52))</f>
        <v> </v>
      </c>
      <c r="P52" s="1014" t="str">
        <f>IF(IFERROR('Blocks A'!Q62-'Pre-1.095 (Hard Copy)'!P52, 0)=0, " ", ('Blocks A'!Q62-'Pre-1.095 (Hard Copy)'!P52))</f>
        <v> </v>
      </c>
      <c r="Q52" s="1014" t="str">
        <f>IF(IFERROR('Blocks A'!R62-'Pre-1.095 (Hard Copy)'!Q52, 0)=0, " ", ('Blocks A'!R62-'Pre-1.095 (Hard Copy)'!Q52))</f>
        <v> </v>
      </c>
      <c r="R52" s="1014" t="str">
        <f>IF(IFERROR('Blocks A'!S62-'Pre-1.095 (Hard Copy)'!R52, 0)=0, " ", ('Blocks A'!S62-'Pre-1.095 (Hard Copy)'!R52))</f>
        <v> </v>
      </c>
      <c r="S52" s="1014" t="str">
        <f>IF(IFERROR('Blocks A'!T62-'Pre-1.095 (Hard Copy)'!S52, 0)=0, " ", ('Blocks A'!T62-'Pre-1.095 (Hard Copy)'!S52))</f>
        <v> </v>
      </c>
      <c r="T52" s="1014" t="str">
        <f>IF(IFERROR('Blocks A'!M62-'Pre-1.095 (Hard Copy)'!T52, 0)=0, " ", ('Blocks A'!M62-'Pre-1.095 (Hard Copy)'!T52))</f>
        <v> </v>
      </c>
      <c r="U52" s="1014" t="str">
        <f>IF(IFERROR('Blocks A'!U62-'Pre-1.095 (Hard Copy)'!U52, 0)=0, " ", ('Blocks A'!U62-'Pre-1.095 (Hard Copy)'!U52))</f>
        <v> </v>
      </c>
      <c r="V52" s="1014" t="str">
        <f>IF(IFERROR('Blocks A'!V62-'Pre-1.095 (Hard Copy)'!V52, 0)=0, " ", ('Blocks A'!V62-'Pre-1.095 (Hard Copy)'!V52))</f>
        <v> </v>
      </c>
      <c r="W52" s="1014" t="str">
        <f>IF(IFERROR('Blocks A'!W62-'Pre-1.095 (Hard Copy)'!W52, 0)=0, " ", ('Blocks A'!W62-'Pre-1.095 (Hard Copy)'!W52))</f>
        <v> </v>
      </c>
      <c r="X52" s="1014" t="str">
        <f>IF(IFERROR('Blocks A'!X62-'Pre-1.095 (Hard Copy)'!X52, 0)=0, " ", ('Blocks A'!X62-'Pre-1.095 (Hard Copy)'!X52))</f>
        <v> </v>
      </c>
      <c r="Y52" s="1014" t="str">
        <f>IF(IFERROR('Blocks A'!AC62-'Pre-1.095 (Hard Copy)'!Y52, 0)=0, " ", ('Blocks A'!AC62-'Pre-1.095 (Hard Copy)'!Y52))</f>
        <v> </v>
      </c>
      <c r="Z52" s="1014" t="str">
        <f>IF(IFERROR('Blocks A'!Y62-'Pre-1.095 (Hard Copy)'!Z52, 0)=0, " ", ('Blocks A'!Y62-'Pre-1.095 (Hard Copy)'!Z52))</f>
        <v> </v>
      </c>
      <c r="AA52" s="1014" t="str">
        <f>IF(IFERROR('Blocks A'!Z62-'Pre-1.095 (Hard Copy)'!AA52, 0)=0, " ", ('Blocks A'!Z62-'Pre-1.095 (Hard Copy)'!AA52))</f>
        <v> </v>
      </c>
      <c r="AB52" s="1014" t="str">
        <f>IF(IFERROR('Blocks A'!AA62-'Pre-1.095 (Hard Copy)'!AB52, 0)=0, " ", ('Blocks A'!AA62-'Pre-1.095 (Hard Copy)'!AB52))</f>
        <v> </v>
      </c>
      <c r="AC52" s="1014" t="str">
        <f>IF(IFERROR('Blocks A'!AB62-'Pre-1.095 (Hard Copy)'!AC52, 0)=0, " ", ('Blocks A'!AB62-'Pre-1.095 (Hard Copy)'!AC52))</f>
        <v> </v>
      </c>
      <c r="AD52" s="1014" t="str">
        <f>IF(IFERROR('Blocks A'!AY62-'Pre-1.095 (Hard Copy)'!AD52, 0)=0, " ", ('Blocks A'!AY62-'Pre-1.095 (Hard Copy)'!AD52))</f>
        <v> </v>
      </c>
      <c r="AE52" s="1014" t="str">
        <f>IF(IFERROR('Blocks A'!AZ62-'Pre-1.095 (Hard Copy)'!AE52, 0)=0, " ", ('Blocks A'!AZ62-'Pre-1.095 (Hard Copy)'!AE52))</f>
        <v>+5</v>
      </c>
      <c r="AF52" s="1014" t="str">
        <f>IF(IFERROR('Blocks A'!BA62-'Pre-1.095 (Hard Copy)'!AF52, 0)=0, " ", ('Blocks A'!BA62-'Pre-1.095 (Hard Copy)'!AF52))</f>
        <v> </v>
      </c>
      <c r="AG52" s="1014" t="str">
        <f>IF(IFERROR('Blocks A'!BB62-'Pre-1.095 (Hard Copy)'!AG52, 0)=0, " ", ('Blocks A'!BB62-'Pre-1.095 (Hard Copy)'!AG52))</f>
        <v> </v>
      </c>
      <c r="AH52" s="1014" t="str">
        <f>IF(IFERROR('Blocks A'!BC62-'Pre-1.095 (Hard Copy)'!AH52, 0)=0, " ", ('Blocks A'!BC62-'Pre-1.095 (Hard Copy)'!AH52))</f>
        <v>+4</v>
      </c>
      <c r="AI52" s="1014" t="str">
        <f>IF(IFERROR('Blocks A'!BJ62-'Pre-1.095 (Hard Copy)'!AI52, 0)=0, " ", ('Blocks A'!BJ62-'Pre-1.095 (Hard Copy)'!AI52))</f>
        <v>-6</v>
      </c>
      <c r="AJ52" s="1014" t="str">
        <f>IF(IFERROR('Blocks A'!BD62-'Pre-1.095 (Hard Copy)'!AJ52, 0)=0, " ", ('Blocks A'!BD62-'Pre-1.095 (Hard Copy)'!AJ52))</f>
        <v> </v>
      </c>
      <c r="AK52" s="1014" t="str">
        <f>IF(IFERROR('Blocks A'!BE62-'Pre-1.095 (Hard Copy)'!AK52, 0)=0, " ", ('Blocks A'!BE62-'Pre-1.095 (Hard Copy)'!AK52))</f>
        <v> </v>
      </c>
      <c r="AL52" s="1014" t="str">
        <f>IF(IFERROR('Blocks A'!BF62-'Pre-1.095 (Hard Copy)'!AL52, 0)=0, " ", ('Blocks A'!BF62-'Pre-1.095 (Hard Copy)'!AL52))</f>
        <v> </v>
      </c>
      <c r="AM52" s="1014" t="str">
        <f>IF(IFERROR('Blocks A'!BG62-'Pre-1.095 (Hard Copy)'!AM52, 0)=0, " ", ('Blocks A'!BG62-'Pre-1.095 (Hard Copy)'!AM52))</f>
        <v> </v>
      </c>
      <c r="AN52" s="1014" t="str">
        <f>IF(IFERROR('Blocks A'!BH62-'Pre-1.095 (Hard Copy)'!AN52, 0)=0, " ", ('Blocks A'!BH62-'Pre-1.095 (Hard Copy)'!AN52))</f>
        <v> </v>
      </c>
      <c r="AO52" s="1014" t="str">
        <f>IF(IFERROR('Blocks A'!BI62-'Pre-1.095 (Hard Copy)'!AO52, 0)=0, " ", ('Blocks A'!BI62-'Pre-1.095 (Hard Copy)'!AO52))</f>
        <v> </v>
      </c>
      <c r="AP52" s="1014" t="str">
        <f>IF(IFERROR('Blocks A'!BK62-'Pre-1.095 (Hard Copy)'!AP52, 0)=0, " ", ('Blocks A'!BK62-'Pre-1.095 (Hard Copy)'!AP52))</f>
        <v> </v>
      </c>
      <c r="AQ52" s="1014" t="str">
        <f>IF(IFERROR('Blocks A'!BL62-'Pre-1.095 (Hard Copy)'!AQ52, 0)=0, " ", ('Blocks A'!BL62-'Pre-1.095 (Hard Copy)'!AQ52))</f>
        <v> </v>
      </c>
      <c r="AR52" s="1014" t="str">
        <f>IF(IFERROR('Blocks A'!BM62-'Pre-1.095 (Hard Copy)'!AR52, 0)=0, " ", ('Blocks A'!BM62-'Pre-1.095 (Hard Copy)'!AR52))</f>
        <v> </v>
      </c>
      <c r="AS52" s="1014" t="str">
        <f>IF(IFERROR('Blocks A'!BO62-'Pre-1.095 (Hard Copy)'!AS52, 0)=0, " ", ('Blocks A'!BO62-'Pre-1.095 (Hard Copy)'!AS52))</f>
        <v> </v>
      </c>
      <c r="AT52" s="1014" t="str">
        <f>IF(IFERROR('Blocks A'!BP62-'Pre-1.095 (Hard Copy)'!AT52, 0)=0, " ", ('Blocks A'!BP62-'Pre-1.095 (Hard Copy)'!AT52))</f>
        <v> </v>
      </c>
      <c r="AU52" s="1014" t="str">
        <f>IF(IFERROR('Blocks A'!BQ62-'Pre-1.095 (Hard Copy)'!AU52, 0)=0, " ", ('Blocks A'!BQ62-'Pre-1.095 (Hard Copy)'!AU52))</f>
        <v> </v>
      </c>
      <c r="AV52" s="1014" t="str">
        <f>IF(IFERROR('Blocks A'!BR62-'Pre-1.095 (Hard Copy)'!AV52, 0)=0, " ", ('Blocks A'!BR62-'Pre-1.095 (Hard Copy)'!AV52))</f>
        <v> </v>
      </c>
      <c r="AW52" s="1014" t="str">
        <f>IF(IFERROR('Blocks A'!BS62-'Pre-1.095 (Hard Copy)'!AW52, 0)=0, " ", ('Blocks A'!BS62-'Pre-1.095 (Hard Copy)'!AW52))</f>
        <v> </v>
      </c>
      <c r="AX52" s="1014" t="str">
        <f>IF(IFERROR('Blocks A'!BT62-'Pre-1.095 (Hard Copy)'!AX52, 0)=0, " ", ('Blocks A'!BT62-'Pre-1.095 (Hard Copy)'!AX52))</f>
        <v>+11</v>
      </c>
      <c r="AY52" s="1014" t="str">
        <f>IF(IFERROR('Blocks A'!BU62-'Pre-1.095 (Hard Copy)'!AY52, 0)=0, " ", ('Blocks A'!BU62-'Pre-1.095 (Hard Copy)'!AY52))</f>
        <v>+1</v>
      </c>
      <c r="AZ52" s="1014" t="str">
        <f>IF(IFERROR('Blocks A'!BW62-'Pre-1.095 (Hard Copy)'!AZ52, 0)=0, " ", ('Blocks A'!BW62-'Pre-1.095 (Hard Copy)'!AZ52))</f>
        <v>+15</v>
      </c>
      <c r="BA52" s="1014" t="str">
        <f>IF(IFERROR('Blocks A'!BX62-'Pre-1.095 (Hard Copy)'!BA52, 0)=0, " ", ('Blocks A'!BX62-'Pre-1.095 (Hard Copy)'!BA52))</f>
        <v>-0</v>
      </c>
      <c r="BB52" s="1014" t="str">
        <f>IF(IFERROR('Blocks A'!BY62-'Pre-1.095 (Hard Copy)'!BB52, 0)=0, " ", ('Blocks A'!BY62-'Pre-1.095 (Hard Copy)'!BB52))</f>
        <v>+1</v>
      </c>
      <c r="BC52" s="1015" t="str">
        <f>IF(IFERROR('Blocks A'!BZ62-'Pre-1.095 (Hard Copy)'!BC52, 0)=0, " ", ('Blocks A'!BZ62-'Pre-1.095 (Hard Copy)'!BC52))</f>
        <v>-3.2</v>
      </c>
      <c r="BD52" s="1014" t="str">
        <f>IF(IFERROR('Blocks A'!BV62-'Pre-1.095 (Hard Copy)'!BD52, 0)=0, " ", ('Blocks A'!BV62-'Pre-1.095 (Hard Copy)'!BD52))</f>
        <v> </v>
      </c>
      <c r="BE52" s="1014" t="str">
        <f>IF(IFERROR('Blocks A'!CB62-'Pre-1.095 (Hard Copy)'!BE52, 0)=0, " ", ('Blocks A'!CB62-'Pre-1.095 (Hard Copy)'!BE52))</f>
        <v>-21</v>
      </c>
      <c r="BF52" s="1014" t="str">
        <f>IF(IFERROR('Blocks A'!CC62-'Pre-1.095 (Hard Copy)'!BF52, 0)=0, " ", ('Blocks A'!CC62-'Pre-1.095 (Hard Copy)'!BF52))</f>
        <v>-3,267</v>
      </c>
      <c r="BG52" s="1016" t="str">
        <f>IF(IFERROR('Blocks A'!CD62-'Pre-1.095 (Hard Copy)'!BG52, 0)=0, " ", ('Blocks A'!CD62-'Pre-1.095 (Hard Copy)'!BG52))</f>
        <v>-0.0033</v>
      </c>
      <c r="BH52" s="1014" t="str">
        <f>IF(IFERROR('Blocks A'!CE62-'Pre-1.095 (Hard Copy)'!BH52, 0)=0, " ", ('Blocks A'!CE62-'Pre-1.095 (Hard Copy)'!BH52))</f>
        <v>-57</v>
      </c>
      <c r="BI52" s="1014" t="str">
        <f>IF(IFERROR('Blocks A'!CZ62-'Pre-1.095 (Hard Copy)'!BI52, 0)=0, " ", ('Blocks A'!CZ62-'Pre-1.095 (Hard Copy)'!BI52))</f>
        <v>+22</v>
      </c>
      <c r="BJ52" s="1014" t="str">
        <f>IF(IFERROR('Blocks A'!DA62-'Pre-1.095 (Hard Copy)'!BJ52, 0)=0, " ", ('Blocks A'!DA62-'Pre-1.095 (Hard Copy)'!BJ52))</f>
        <v> </v>
      </c>
      <c r="BK52" s="1014" t="str">
        <f>IF(IFERROR('Blocks A'!DB62-'Pre-1.095 (Hard Copy)'!BK52, 0)=0, " ", ('Blocks A'!DB62-'Pre-1.095 (Hard Copy)'!BK52))</f>
        <v> </v>
      </c>
      <c r="BL52" s="1014" t="str">
        <f>IF(IFERROR('Blocks A'!DC62-'Pre-1.095 (Hard Copy)'!BL52, 0)=0, " ", ('Blocks A'!DC62-'Pre-1.095 (Hard Copy)'!BL52))</f>
        <v> </v>
      </c>
      <c r="BM52" s="1014" t="str">
        <f>IF(IFERROR('Blocks A'!DD62-'Pre-1.095 (Hard Copy)'!BM52, 0)=0, " ", ('Blocks A'!DD62-'Pre-1.095 (Hard Copy)'!BM52))</f>
        <v> </v>
      </c>
      <c r="BN52" s="1014" t="str">
        <f>IF(IFERROR('Blocks A'!DE62-'Pre-1.095 (Hard Copy)'!BN52, 0)=0, " ", ('Blocks A'!DE62-'Pre-1.095 (Hard Copy)'!BN52))</f>
        <v> </v>
      </c>
      <c r="BO52" s="1014" t="str">
        <f>IF(IFERROR('Blocks A'!DF62-'Pre-1.095 (Hard Copy)'!BO52, 0)=0, " ", ('Blocks A'!DF62-'Pre-1.095 (Hard Copy)'!BO52))</f>
        <v> </v>
      </c>
      <c r="BP52" s="1014" t="str">
        <f>IF(IFERROR('Blocks A'!DG62-'Pre-1.095 (Hard Copy)'!BP52, 0)=0, " ", ('Blocks A'!DG62-'Pre-1.095 (Hard Copy)'!BP52))</f>
        <v> </v>
      </c>
      <c r="BQ52" s="1014" t="str">
        <f>IF(IFERROR('Blocks A'!DH62-'Pre-1.095 (Hard Copy)'!BQ52, 0)=0, " ", ('Blocks A'!DH62-'Pre-1.095 (Hard Copy)'!BQ52))</f>
        <v> </v>
      </c>
      <c r="BR52" s="1014" t="str">
        <f>IF(IFERROR('Blocks A'!DI62-'Pre-1.095 (Hard Copy)'!BR52, 0)=0, " ", ('Blocks A'!DI62-'Pre-1.095 (Hard Copy)'!BR52))</f>
        <v> </v>
      </c>
      <c r="BS52" s="1014" t="str">
        <f>IF(IFERROR('Blocks A'!DJ62-'Pre-1.095 (Hard Copy)'!BS52, 0)=0, " ", ('Blocks A'!DJ62-'Pre-1.095 (Hard Copy)'!BS52))</f>
        <v>+38</v>
      </c>
      <c r="BT52" s="1014" t="str">
        <f>IF(IFERROR('Blocks A'!DK62-'Pre-1.095 (Hard Copy)'!BT52, 0)=0, " ", ('Blocks A'!DK62-'Pre-1.095 (Hard Copy)'!BT52))</f>
        <v> </v>
      </c>
      <c r="BU52" s="1014" t="str">
        <f>IF(IFERROR('Blocks A'!DL62-'Pre-1.095 (Hard Copy)'!BU52, 0)=0, " ", ('Blocks A'!DL62-'Pre-1.095 (Hard Copy)'!BU52))</f>
        <v> </v>
      </c>
      <c r="BV52" s="1014" t="str">
        <f>IF(IFERROR('Blocks A'!DM62-'Pre-1.095 (Hard Copy)'!BV52, 0)=0, " ", ('Blocks A'!DM62-'Pre-1.095 (Hard Copy)'!BV52))</f>
        <v> </v>
      </c>
      <c r="BW52" s="1014" t="str">
        <f>IF(IFERROR('Blocks A'!DN62-'Pre-1.095 (Hard Copy)'!BW52, 0)=0, " ", ('Blocks A'!DN62-'Pre-1.095 (Hard Copy)'!BW52))</f>
        <v> </v>
      </c>
      <c r="BX52" s="1014" t="str">
        <f>IF(IFERROR('Blocks A'!DO62-'Pre-1.095 (Hard Copy)'!BX52, 0)=0, " ", ('Blocks A'!DO62-'Pre-1.095 (Hard Copy)'!BX52))</f>
        <v> </v>
      </c>
      <c r="BY52" s="1014" t="str">
        <f>IF(IFERROR('Blocks A'!DP62-'Pre-1.095 (Hard Copy)'!BY52, 0)=0, " ", ('Blocks A'!DP62-'Pre-1.095 (Hard Copy)'!BY52))</f>
        <v> </v>
      </c>
      <c r="BZ52" s="1014" t="str">
        <f>IF(IFERROR('Blocks A'!DQ62-'Pre-1.095 (Hard Copy)'!BZ52, 0)=0, " ", ('Blocks A'!DQ62-'Pre-1.095 (Hard Copy)'!BZ52))</f>
        <v> </v>
      </c>
      <c r="CA52" s="1014" t="str">
        <f>IF(IFERROR('Blocks A'!DR62-'Pre-1.095 (Hard Copy)'!CA52, 0)=0, " ", ('Blocks A'!DR62-'Pre-1.095 (Hard Copy)'!CA52))</f>
        <v> </v>
      </c>
      <c r="CB52" s="1014" t="str">
        <f>IF(IFERROR('Blocks A'!DS62-'Pre-1.095 (Hard Copy)'!CB52, 0)=0, " ", ('Blocks A'!DS62-'Pre-1.095 (Hard Copy)'!CB52))</f>
        <v> </v>
      </c>
      <c r="CC52" s="1014" t="str">
        <f>IF(IFERROR('Blocks A'!DT62-'Pre-1.095 (Hard Copy)'!CC52, 0)=0, " ", ('Blocks A'!DT62-'Pre-1.095 (Hard Copy)'!CC52))</f>
        <v>+22</v>
      </c>
      <c r="CD52" s="1014" t="str">
        <f>IF(IFERROR('Blocks A'!DU62-'Pre-1.095 (Hard Copy)'!CD52, 0)=0, " ", ('Blocks A'!DU62-'Pre-1.095 (Hard Copy)'!CD52))</f>
        <v>+38</v>
      </c>
      <c r="CE52" s="1014" t="str">
        <f>IF(IFERROR('Blocks A'!DX62-'Pre-1.095 (Hard Copy)'!CE52, 0)=0, " ", ('Blocks A'!DX62-'Pre-1.095 (Hard Copy)'!CE52))</f>
        <v>+1</v>
      </c>
      <c r="CF52" s="1014" t="str">
        <f>IF(IFERROR('Blocks A'!DY62-'Pre-1.095 (Hard Copy)'!CF52, 0)=0, " ", ('Blocks A'!DY62-'Pre-1.095 (Hard Copy)'!CF52))</f>
        <v>+230</v>
      </c>
      <c r="CG52" s="1016" t="str">
        <f>IF(IFERROR('Blocks A'!DZ62-'Pre-1.095 (Hard Copy)'!CG52, 0)=0, " ", ('Blocks A'!DZ62-'Pre-1.095 (Hard Copy)'!CG52))</f>
        <v>+0.0002</v>
      </c>
      <c r="CH52" s="1015" t="str">
        <f>IF(IFERROR('Blocks A'!DV62-'Pre-1.095 (Hard Copy)'!CH52, 0)=0, " ", ('Blocks A'!DV62-'Pre-1.095 (Hard Copy)'!CH52))</f>
        <v>+2.7</v>
      </c>
      <c r="CI52" s="1015" t="str">
        <f>IF(IFERROR('Blocks A'!DW62-'Pre-1.095 (Hard Copy)'!CI52, 0)=0, " ", ('Blocks A'!DW62-'Pre-1.095 (Hard Copy)'!CI52))</f>
        <v>+14.2</v>
      </c>
      <c r="CJ52" s="1014" t="str">
        <f>IF(IFERROR('Blocks A'!EA62-'Pre-1.095 (Hard Copy)'!CJ52, 0)=0, " ", ('Blocks A'!EA62-'Pre-1.095 (Hard Copy)'!CJ52))</f>
        <v>-20</v>
      </c>
      <c r="CK52" s="1017" t="str">
        <f>IF(IFERROR('Blocks A'!EB62-'Pre-1.095 (Hard Copy)'!CK52, 0)=0, " ", ('Blocks A'!EB62-'Pre-1.095 (Hard Copy)'!CK52))</f>
        <v>-0.33</v>
      </c>
      <c r="CL52" s="1017" t="str">
        <f>IF(IFERROR('Blocks A'!EC62-'Pre-1.095 (Hard Copy)'!CL52, 0)=0, " ", ('Blocks A'!EC62-'Pre-1.095 (Hard Copy)'!CL52))</f>
        <v>-0.01</v>
      </c>
      <c r="CM52" s="1017" t="str">
        <f>IF(IFERROR('Blocks A'!EH62-'Pre-1.095 (Hard Copy)'!CM52, 0)=0, " ", ('Blocks A'!EH62-'Pre-1.095 (Hard Copy)'!CM52))</f>
        <v>-0.00</v>
      </c>
      <c r="CN52" s="1014" t="str">
        <f>IF(IFERROR('Blocks A'!ED62-'Pre-1.095 (Hard Copy)'!CN52, 0)=0, " ", ('Blocks A'!ED62-'Pre-1.095 (Hard Copy)'!CN52))</f>
        <v>-3,037</v>
      </c>
      <c r="CO52" s="1017" t="str">
        <f>IF(IFERROR('Blocks A'!EE62-'Pre-1.095 (Hard Copy)'!CO52, 0)=0, " ", ('Blocks A'!EE62-'Pre-1.095 (Hard Copy)'!CO52))</f>
        <v>-3.04</v>
      </c>
      <c r="CP52" s="1017" t="str">
        <f>IF(IFERROR('Blocks A'!EF62-'Pre-1.095 (Hard Copy)'!CP52, 0)=0, " ", ('Blocks A'!EF62-'Pre-1.095 (Hard Copy)'!CP52))</f>
        <v>-0.00</v>
      </c>
      <c r="CQ52" s="1016" t="str">
        <f>IF(IFERROR('Blocks A'!EG62-'Pre-1.095 (Hard Copy)'!CQ52, 0)=0, " ", ('Blocks A'!EG62-'Pre-1.095 (Hard Copy)'!CQ52))</f>
        <v>-0.0030</v>
      </c>
      <c r="CR52" s="1018">
        <v>52.0</v>
      </c>
    </row>
    <row r="53">
      <c r="B53" s="1013" t="s">
        <v>954</v>
      </c>
      <c r="C53" s="969" t="s">
        <v>886</v>
      </c>
      <c r="D53" s="969">
        <v>1.0</v>
      </c>
      <c r="E53" s="969">
        <v>1.0</v>
      </c>
      <c r="F53" s="969">
        <v>1.0</v>
      </c>
      <c r="G53" s="1014" t="str">
        <f>IF(IFERROR('Blocks A'!G63-'Pre-1.095 (Hard Copy)'!G53, 0)=0, " ", ('Blocks A'!G63-'Pre-1.095 (Hard Copy)'!G53))</f>
        <v> </v>
      </c>
      <c r="H53" s="1014" t="str">
        <f>IF(IFERROR('Blocks A'!H63-'Pre-1.095 (Hard Copy)'!H53, 0)=0, " ", ('Blocks A'!H63-'Pre-1.095 (Hard Copy)'!H53))</f>
        <v> </v>
      </c>
      <c r="I53" s="1014" t="str">
        <f>IF(IFERROR('Blocks A'!I63-'Pre-1.095 (Hard Copy)'!I53, 0)=0, " ", ('Blocks A'!I63-'Pre-1.095 (Hard Copy)'!I53))</f>
        <v> </v>
      </c>
      <c r="J53" s="1014" t="str">
        <f>IF(IFERROR('Blocks A'!J63-'Pre-1.095 (Hard Copy)'!J53, 0)=0, " ", ('Blocks A'!J63-'Pre-1.095 (Hard Copy)'!J53))</f>
        <v> </v>
      </c>
      <c r="K53" s="1014" t="str">
        <f>IF(IFERROR('Blocks A'!K63-'Pre-1.095 (Hard Copy)'!K53, 0)=0, " ", ('Blocks A'!K63-'Pre-1.095 (Hard Copy)'!K53))</f>
        <v> </v>
      </c>
      <c r="L53" s="1014" t="str">
        <f>IF(IFERROR('Blocks A'!L63-'Pre-1.095 (Hard Copy)'!L53, 0)=0, " ", ('Blocks A'!L63-'Pre-1.095 (Hard Copy)'!L53))</f>
        <v> </v>
      </c>
      <c r="M53" s="1014" t="str">
        <f>IF(IFERROR('Blocks A'!N63-'Pre-1.095 (Hard Copy)'!M53, 0)=0, " ", ('Blocks A'!N63-'Pre-1.095 (Hard Copy)'!M53))</f>
        <v> </v>
      </c>
      <c r="N53" s="1014" t="str">
        <f>IF(IFERROR('Blocks A'!O63-'Pre-1.095 (Hard Copy)'!N53, 0)=0, " ", ('Blocks A'!O63-'Pre-1.095 (Hard Copy)'!N53))</f>
        <v> </v>
      </c>
      <c r="O53" s="1014" t="str">
        <f>IF(IFERROR('Blocks A'!P63-'Pre-1.095 (Hard Copy)'!O53, 0)=0, " ", ('Blocks A'!P63-'Pre-1.095 (Hard Copy)'!O53))</f>
        <v> </v>
      </c>
      <c r="P53" s="1014" t="str">
        <f>IF(IFERROR('Blocks A'!Q63-'Pre-1.095 (Hard Copy)'!P53, 0)=0, " ", ('Blocks A'!Q63-'Pre-1.095 (Hard Copy)'!P53))</f>
        <v> </v>
      </c>
      <c r="Q53" s="1014" t="str">
        <f>IF(IFERROR('Blocks A'!R63-'Pre-1.095 (Hard Copy)'!Q53, 0)=0, " ", ('Blocks A'!R63-'Pre-1.095 (Hard Copy)'!Q53))</f>
        <v> </v>
      </c>
      <c r="R53" s="1014" t="str">
        <f>IF(IFERROR('Blocks A'!S63-'Pre-1.095 (Hard Copy)'!R53, 0)=0, " ", ('Blocks A'!S63-'Pre-1.095 (Hard Copy)'!R53))</f>
        <v> </v>
      </c>
      <c r="S53" s="1014" t="str">
        <f>IF(IFERROR('Blocks A'!T63-'Pre-1.095 (Hard Copy)'!S53, 0)=0, " ", ('Blocks A'!T63-'Pre-1.095 (Hard Copy)'!S53))</f>
        <v> </v>
      </c>
      <c r="T53" s="1014" t="str">
        <f>IF(IFERROR('Blocks A'!M63-'Pre-1.095 (Hard Copy)'!T53, 0)=0, " ", ('Blocks A'!M63-'Pre-1.095 (Hard Copy)'!T53))</f>
        <v> </v>
      </c>
      <c r="U53" s="1014" t="str">
        <f>IF(IFERROR('Blocks A'!U63-'Pre-1.095 (Hard Copy)'!U53, 0)=0, " ", ('Blocks A'!U63-'Pre-1.095 (Hard Copy)'!U53))</f>
        <v> </v>
      </c>
      <c r="V53" s="1014" t="str">
        <f>IF(IFERROR('Blocks A'!V63-'Pre-1.095 (Hard Copy)'!V53, 0)=0, " ", ('Blocks A'!V63-'Pre-1.095 (Hard Copy)'!V53))</f>
        <v> </v>
      </c>
      <c r="W53" s="1014" t="str">
        <f>IF(IFERROR('Blocks A'!W63-'Pre-1.095 (Hard Copy)'!W53, 0)=0, " ", ('Blocks A'!W63-'Pre-1.095 (Hard Copy)'!W53))</f>
        <v> </v>
      </c>
      <c r="X53" s="1014" t="str">
        <f>IF(IFERROR('Blocks A'!X63-'Pre-1.095 (Hard Copy)'!X53, 0)=0, " ", ('Blocks A'!X63-'Pre-1.095 (Hard Copy)'!X53))</f>
        <v> </v>
      </c>
      <c r="Y53" s="1014" t="str">
        <f>IF(IFERROR('Blocks A'!AC63-'Pre-1.095 (Hard Copy)'!Y53, 0)=0, " ", ('Blocks A'!AC63-'Pre-1.095 (Hard Copy)'!Y53))</f>
        <v> </v>
      </c>
      <c r="Z53" s="1014" t="str">
        <f>IF(IFERROR('Blocks A'!Y63-'Pre-1.095 (Hard Copy)'!Z53, 0)=0, " ", ('Blocks A'!Y63-'Pre-1.095 (Hard Copy)'!Z53))</f>
        <v> </v>
      </c>
      <c r="AA53" s="1014" t="str">
        <f>IF(IFERROR('Blocks A'!Z63-'Pre-1.095 (Hard Copy)'!AA53, 0)=0, " ", ('Blocks A'!Z63-'Pre-1.095 (Hard Copy)'!AA53))</f>
        <v> </v>
      </c>
      <c r="AB53" s="1014" t="str">
        <f>IF(IFERROR('Blocks A'!AA63-'Pre-1.095 (Hard Copy)'!AB53, 0)=0, " ", ('Blocks A'!AA63-'Pre-1.095 (Hard Copy)'!AB53))</f>
        <v> </v>
      </c>
      <c r="AC53" s="1014" t="str">
        <f>IF(IFERROR('Blocks A'!AB63-'Pre-1.095 (Hard Copy)'!AC53, 0)=0, " ", ('Blocks A'!AB63-'Pre-1.095 (Hard Copy)'!AC53))</f>
        <v> </v>
      </c>
      <c r="AD53" s="1014" t="str">
        <f>IF(IFERROR('Blocks A'!AY63-'Pre-1.095 (Hard Copy)'!AD53, 0)=0, " ", ('Blocks A'!AY63-'Pre-1.095 (Hard Copy)'!AD53))</f>
        <v> </v>
      </c>
      <c r="AE53" s="1014" t="str">
        <f>IF(IFERROR('Blocks A'!AZ63-'Pre-1.095 (Hard Copy)'!AE53, 0)=0, " ", ('Blocks A'!AZ63-'Pre-1.095 (Hard Copy)'!AE53))</f>
        <v> </v>
      </c>
      <c r="AF53" s="1014" t="str">
        <f>IF(IFERROR('Blocks A'!BA63-'Pre-1.095 (Hard Copy)'!AF53, 0)=0, " ", ('Blocks A'!BA63-'Pre-1.095 (Hard Copy)'!AF53))</f>
        <v> </v>
      </c>
      <c r="AG53" s="1014" t="str">
        <f>IF(IFERROR('Blocks A'!BB63-'Pre-1.095 (Hard Copy)'!AG53, 0)=0, " ", ('Blocks A'!BB63-'Pre-1.095 (Hard Copy)'!AG53))</f>
        <v> </v>
      </c>
      <c r="AH53" s="1014" t="str">
        <f>IF(IFERROR('Blocks A'!BC63-'Pre-1.095 (Hard Copy)'!AH53, 0)=0, " ", ('Blocks A'!BC63-'Pre-1.095 (Hard Copy)'!AH53))</f>
        <v> </v>
      </c>
      <c r="AI53" s="1014" t="str">
        <f>IF(IFERROR('Blocks A'!BJ63-'Pre-1.095 (Hard Copy)'!AI53, 0)=0, " ", ('Blocks A'!BJ63-'Pre-1.095 (Hard Copy)'!AI53))</f>
        <v>-4</v>
      </c>
      <c r="AJ53" s="1014" t="str">
        <f>IF(IFERROR('Blocks A'!BD63-'Pre-1.095 (Hard Copy)'!AJ53, 0)=0, " ", ('Blocks A'!BD63-'Pre-1.095 (Hard Copy)'!AJ53))</f>
        <v> </v>
      </c>
      <c r="AK53" s="1014" t="str">
        <f>IF(IFERROR('Blocks A'!BE63-'Pre-1.095 (Hard Copy)'!AK53, 0)=0, " ", ('Blocks A'!BE63-'Pre-1.095 (Hard Copy)'!AK53))</f>
        <v> </v>
      </c>
      <c r="AL53" s="1014" t="str">
        <f>IF(IFERROR('Blocks A'!BF63-'Pre-1.095 (Hard Copy)'!AL53, 0)=0, " ", ('Blocks A'!BF63-'Pre-1.095 (Hard Copy)'!AL53))</f>
        <v> </v>
      </c>
      <c r="AM53" s="1014" t="str">
        <f>IF(IFERROR('Blocks A'!BG63-'Pre-1.095 (Hard Copy)'!AM53, 0)=0, " ", ('Blocks A'!BG63-'Pre-1.095 (Hard Copy)'!AM53))</f>
        <v> </v>
      </c>
      <c r="AN53" s="1014" t="str">
        <f>IF(IFERROR('Blocks A'!BH63-'Pre-1.095 (Hard Copy)'!AN53, 0)=0, " ", ('Blocks A'!BH63-'Pre-1.095 (Hard Copy)'!AN53))</f>
        <v> </v>
      </c>
      <c r="AO53" s="1014" t="str">
        <f>IF(IFERROR('Blocks A'!BI63-'Pre-1.095 (Hard Copy)'!AO53, 0)=0, " ", ('Blocks A'!BI63-'Pre-1.095 (Hard Copy)'!AO53))</f>
        <v> </v>
      </c>
      <c r="AP53" s="1014" t="str">
        <f>IF(IFERROR('Blocks A'!BK63-'Pre-1.095 (Hard Copy)'!AP53, 0)=0, " ", ('Blocks A'!BK63-'Pre-1.095 (Hard Copy)'!AP53))</f>
        <v> </v>
      </c>
      <c r="AQ53" s="1014" t="str">
        <f>IF(IFERROR('Blocks A'!BL63-'Pre-1.095 (Hard Copy)'!AQ53, 0)=0, " ", ('Blocks A'!BL63-'Pre-1.095 (Hard Copy)'!AQ53))</f>
        <v> </v>
      </c>
      <c r="AR53" s="1014" t="str">
        <f>IF(IFERROR('Blocks A'!BM63-'Pre-1.095 (Hard Copy)'!AR53, 0)=0, " ", ('Blocks A'!BM63-'Pre-1.095 (Hard Copy)'!AR53))</f>
        <v> </v>
      </c>
      <c r="AS53" s="1014" t="str">
        <f>IF(IFERROR('Blocks A'!BO63-'Pre-1.095 (Hard Copy)'!AS53, 0)=0, " ", ('Blocks A'!BO63-'Pre-1.095 (Hard Copy)'!AS53))</f>
        <v> </v>
      </c>
      <c r="AT53" s="1014" t="str">
        <f>IF(IFERROR('Blocks A'!BP63-'Pre-1.095 (Hard Copy)'!AT53, 0)=0, " ", ('Blocks A'!BP63-'Pre-1.095 (Hard Copy)'!AT53))</f>
        <v> </v>
      </c>
      <c r="AU53" s="1014" t="str">
        <f>IF(IFERROR('Blocks A'!BQ63-'Pre-1.095 (Hard Copy)'!AU53, 0)=0, " ", ('Blocks A'!BQ63-'Pre-1.095 (Hard Copy)'!AU53))</f>
        <v> </v>
      </c>
      <c r="AV53" s="1014" t="str">
        <f>IF(IFERROR('Blocks A'!BR63-'Pre-1.095 (Hard Copy)'!AV53, 0)=0, " ", ('Blocks A'!BR63-'Pre-1.095 (Hard Copy)'!AV53))</f>
        <v> </v>
      </c>
      <c r="AW53" s="1014" t="str">
        <f>IF(IFERROR('Blocks A'!BS63-'Pre-1.095 (Hard Copy)'!AW53, 0)=0, " ", ('Blocks A'!BS63-'Pre-1.095 (Hard Copy)'!AW53))</f>
        <v> </v>
      </c>
      <c r="AX53" s="1014" t="str">
        <f>IF(IFERROR('Blocks A'!BT63-'Pre-1.095 (Hard Copy)'!AX53, 0)=0, " ", ('Blocks A'!BT63-'Pre-1.095 (Hard Copy)'!AX53))</f>
        <v>-24</v>
      </c>
      <c r="AY53" s="1014" t="str">
        <f>IF(IFERROR('Blocks A'!BU63-'Pre-1.095 (Hard Copy)'!AY53, 0)=0, " ", ('Blocks A'!BU63-'Pre-1.095 (Hard Copy)'!AY53))</f>
        <v>-2</v>
      </c>
      <c r="AZ53" s="1014" t="str">
        <f>IF(IFERROR('Blocks A'!BW63-'Pre-1.095 (Hard Copy)'!AZ53, 0)=0, " ", ('Blocks A'!BW63-'Pre-1.095 (Hard Copy)'!AZ53))</f>
        <v>-120</v>
      </c>
      <c r="BA53" s="1014" t="str">
        <f>IF(IFERROR('Blocks A'!BX63-'Pre-1.095 (Hard Copy)'!BA53, 0)=0, " ", ('Blocks A'!BX63-'Pre-1.095 (Hard Copy)'!BA53))</f>
        <v>-0</v>
      </c>
      <c r="BB53" s="1014" t="str">
        <f>IF(IFERROR('Blocks A'!BY63-'Pre-1.095 (Hard Copy)'!BB53, 0)=0, " ", ('Blocks A'!BY63-'Pre-1.095 (Hard Copy)'!BB53))</f>
        <v>-8</v>
      </c>
      <c r="BC53" s="1015" t="str">
        <f>IF(IFERROR('Blocks A'!BZ63-'Pre-1.095 (Hard Copy)'!BC53, 0)=0, " ", ('Blocks A'!BZ63-'Pre-1.095 (Hard Copy)'!BC53))</f>
        <v>-0.7</v>
      </c>
      <c r="BD53" s="1014" t="str">
        <f>IF(IFERROR('Blocks A'!BV63-'Pre-1.095 (Hard Copy)'!BD53, 0)=0, " ", ('Blocks A'!BV63-'Pre-1.095 (Hard Copy)'!BD53))</f>
        <v> </v>
      </c>
      <c r="BE53" s="1014" t="str">
        <f>IF(IFERROR('Blocks A'!CB63-'Pre-1.095 (Hard Copy)'!BE53, 0)=0, " ", ('Blocks A'!CB63-'Pre-1.095 (Hard Copy)'!BE53))</f>
        <v>-244</v>
      </c>
      <c r="BF53" s="1014" t="str">
        <f>IF(IFERROR('Blocks A'!CC63-'Pre-1.095 (Hard Copy)'!BF53, 0)=0, " ", ('Blocks A'!CC63-'Pre-1.095 (Hard Copy)'!BF53))</f>
        <v>-37,956</v>
      </c>
      <c r="BG53" s="1016" t="str">
        <f>IF(IFERROR('Blocks A'!CD63-'Pre-1.095 (Hard Copy)'!BG53, 0)=0, " ", ('Blocks A'!CD63-'Pre-1.095 (Hard Copy)'!BG53))</f>
        <v>-0.0380</v>
      </c>
      <c r="BH53" s="1014" t="str">
        <f>IF(IFERROR('Blocks A'!CE63-'Pre-1.095 (Hard Copy)'!BH53, 0)=0, " ", ('Blocks A'!CE63-'Pre-1.095 (Hard Copy)'!BH53))</f>
        <v>-60</v>
      </c>
      <c r="BI53" s="1014" t="str">
        <f>IF(IFERROR('Blocks A'!CZ63-'Pre-1.095 (Hard Copy)'!BI53, 0)=0, " ", ('Blocks A'!CZ63-'Pre-1.095 (Hard Copy)'!BI53))</f>
        <v>+9</v>
      </c>
      <c r="BJ53" s="1014" t="str">
        <f>IF(IFERROR('Blocks A'!DA63-'Pre-1.095 (Hard Copy)'!BJ53, 0)=0, " ", ('Blocks A'!DA63-'Pre-1.095 (Hard Copy)'!BJ53))</f>
        <v> </v>
      </c>
      <c r="BK53" s="1014" t="str">
        <f>IF(IFERROR('Blocks A'!DB63-'Pre-1.095 (Hard Copy)'!BK53, 0)=0, " ", ('Blocks A'!DB63-'Pre-1.095 (Hard Copy)'!BK53))</f>
        <v>-10</v>
      </c>
      <c r="BL53" s="1014" t="str">
        <f>IF(IFERROR('Blocks A'!DC63-'Pre-1.095 (Hard Copy)'!BL53, 0)=0, " ", ('Blocks A'!DC63-'Pre-1.095 (Hard Copy)'!BL53))</f>
        <v> </v>
      </c>
      <c r="BM53" s="1014" t="str">
        <f>IF(IFERROR('Blocks A'!DD63-'Pre-1.095 (Hard Copy)'!BM53, 0)=0, " ", ('Blocks A'!DD63-'Pre-1.095 (Hard Copy)'!BM53))</f>
        <v>+2</v>
      </c>
      <c r="BN53" s="1014" t="str">
        <f>IF(IFERROR('Blocks A'!DE63-'Pre-1.095 (Hard Copy)'!BN53, 0)=0, " ", ('Blocks A'!DE63-'Pre-1.095 (Hard Copy)'!BN53))</f>
        <v> </v>
      </c>
      <c r="BO53" s="1014" t="str">
        <f>IF(IFERROR('Blocks A'!DF63-'Pre-1.095 (Hard Copy)'!BO53, 0)=0, " ", ('Blocks A'!DF63-'Pre-1.095 (Hard Copy)'!BO53))</f>
        <v>-0</v>
      </c>
      <c r="BP53" s="1014" t="str">
        <f>IF(IFERROR('Blocks A'!DG63-'Pre-1.095 (Hard Copy)'!BP53, 0)=0, " ", ('Blocks A'!DG63-'Pre-1.095 (Hard Copy)'!BP53))</f>
        <v> </v>
      </c>
      <c r="BQ53" s="1014" t="str">
        <f>IF(IFERROR('Blocks A'!DH63-'Pre-1.095 (Hard Copy)'!BQ53, 0)=0, " ", ('Blocks A'!DH63-'Pre-1.095 (Hard Copy)'!BQ53))</f>
        <v> </v>
      </c>
      <c r="BR53" s="1014" t="str">
        <f>IF(IFERROR('Blocks A'!DI63-'Pre-1.095 (Hard Copy)'!BR53, 0)=0, " ", ('Blocks A'!DI63-'Pre-1.095 (Hard Copy)'!BR53))</f>
        <v> </v>
      </c>
      <c r="BS53" s="1014" t="str">
        <f>IF(IFERROR('Blocks A'!DJ63-'Pre-1.095 (Hard Copy)'!BS53, 0)=0, " ", ('Blocks A'!DJ63-'Pre-1.095 (Hard Copy)'!BS53))</f>
        <v>+15</v>
      </c>
      <c r="BT53" s="1014" t="str">
        <f>IF(IFERROR('Blocks A'!DK63-'Pre-1.095 (Hard Copy)'!BT53, 0)=0, " ", ('Blocks A'!DK63-'Pre-1.095 (Hard Copy)'!BT53))</f>
        <v>-0</v>
      </c>
      <c r="BU53" s="1014" t="str">
        <f>IF(IFERROR('Blocks A'!DL63-'Pre-1.095 (Hard Copy)'!BU53, 0)=0, " ", ('Blocks A'!DL63-'Pre-1.095 (Hard Copy)'!BU53))</f>
        <v>-42</v>
      </c>
      <c r="BV53" s="1014" t="str">
        <f>IF(IFERROR('Blocks A'!DM63-'Pre-1.095 (Hard Copy)'!BV53, 0)=0, " ", ('Blocks A'!DM63-'Pre-1.095 (Hard Copy)'!BV53))</f>
        <v> </v>
      </c>
      <c r="BW53" s="1014" t="str">
        <f>IF(IFERROR('Blocks A'!DN63-'Pre-1.095 (Hard Copy)'!BW53, 0)=0, " ", ('Blocks A'!DN63-'Pre-1.095 (Hard Copy)'!BW53))</f>
        <v>+4</v>
      </c>
      <c r="BX53" s="1014" t="str">
        <f>IF(IFERROR('Blocks A'!DO63-'Pre-1.095 (Hard Copy)'!BX53, 0)=0, " ", ('Blocks A'!DO63-'Pre-1.095 (Hard Copy)'!BX53))</f>
        <v> </v>
      </c>
      <c r="BY53" s="1014" t="str">
        <f>IF(IFERROR('Blocks A'!DP63-'Pre-1.095 (Hard Copy)'!BY53, 0)=0, " ", ('Blocks A'!DP63-'Pre-1.095 (Hard Copy)'!BY53))</f>
        <v>-50</v>
      </c>
      <c r="BZ53" s="1014" t="str">
        <f>IF(IFERROR('Blocks A'!DQ63-'Pre-1.095 (Hard Copy)'!BZ53, 0)=0, " ", ('Blocks A'!DQ63-'Pre-1.095 (Hard Copy)'!BZ53))</f>
        <v> </v>
      </c>
      <c r="CA53" s="1014" t="str">
        <f>IF(IFERROR('Blocks A'!DR63-'Pre-1.095 (Hard Copy)'!CA53, 0)=0, " ", ('Blocks A'!DR63-'Pre-1.095 (Hard Copy)'!CA53))</f>
        <v> </v>
      </c>
      <c r="CB53" s="1014" t="str">
        <f>IF(IFERROR('Blocks A'!DS63-'Pre-1.095 (Hard Copy)'!CB53, 0)=0, " ", ('Blocks A'!DS63-'Pre-1.095 (Hard Copy)'!CB53))</f>
        <v> </v>
      </c>
      <c r="CC53" s="1014" t="str">
        <f>IF(IFERROR('Blocks A'!DT63-'Pre-1.095 (Hard Copy)'!CC53, 0)=0, " ", ('Blocks A'!DT63-'Pre-1.095 (Hard Copy)'!CC53))</f>
        <v>+1</v>
      </c>
      <c r="CD53" s="1014" t="str">
        <f>IF(IFERROR('Blocks A'!DU63-'Pre-1.095 (Hard Copy)'!CD53, 0)=0, " ", ('Blocks A'!DU63-'Pre-1.095 (Hard Copy)'!CD53))</f>
        <v>-72</v>
      </c>
      <c r="CE53" s="1014" t="str">
        <f>IF(IFERROR('Blocks A'!DX63-'Pre-1.095 (Hard Copy)'!CE53, 0)=0, " ", ('Blocks A'!DX63-'Pre-1.095 (Hard Copy)'!CE53))</f>
        <v>-141</v>
      </c>
      <c r="CF53" s="1014" t="str">
        <f>IF(IFERROR('Blocks A'!DY63-'Pre-1.095 (Hard Copy)'!CF53, 0)=0, " ", ('Blocks A'!DY63-'Pre-1.095 (Hard Copy)'!CF53))</f>
        <v>-21,937</v>
      </c>
      <c r="CG53" s="1016" t="str">
        <f>IF(IFERROR('Blocks A'!DZ63-'Pre-1.095 (Hard Copy)'!CG53, 0)=0, " ", ('Blocks A'!DZ63-'Pre-1.095 (Hard Copy)'!CG53))</f>
        <v>-0.0219</v>
      </c>
      <c r="CH53" s="1015" t="str">
        <f>IF(IFERROR('Blocks A'!DV63-'Pre-1.095 (Hard Copy)'!CH53, 0)=0, " ", ('Blocks A'!DV63-'Pre-1.095 (Hard Copy)'!CH53))</f>
        <v>+1.0</v>
      </c>
      <c r="CI53" s="1015" t="str">
        <f>IF(IFERROR('Blocks A'!DW63-'Pre-1.095 (Hard Copy)'!CI53, 0)=0, " ", ('Blocks A'!DW63-'Pre-1.095 (Hard Copy)'!CI53))</f>
        <v>-26.6</v>
      </c>
      <c r="CJ53" s="1014" t="str">
        <f>IF(IFERROR('Blocks A'!EA63-'Pre-1.095 (Hard Copy)'!CJ53, 0)=0, " ", ('Blocks A'!EA63-'Pre-1.095 (Hard Copy)'!CJ53))</f>
        <v>-385</v>
      </c>
      <c r="CK53" s="1017" t="str">
        <f>IF(IFERROR('Blocks A'!EB63-'Pre-1.095 (Hard Copy)'!CK53, 0)=0, " ", ('Blocks A'!EB63-'Pre-1.095 (Hard Copy)'!CK53))</f>
        <v>-6.42</v>
      </c>
      <c r="CL53" s="1017" t="str">
        <f>IF(IFERROR('Blocks A'!EC63-'Pre-1.095 (Hard Copy)'!CL53, 0)=0, " ", ('Blocks A'!EC63-'Pre-1.095 (Hard Copy)'!CL53))</f>
        <v>-0.11</v>
      </c>
      <c r="CM53" s="1017" t="str">
        <f>IF(IFERROR('Blocks A'!EH63-'Pre-1.095 (Hard Copy)'!CM53, 0)=0, " ", ('Blocks A'!EH63-'Pre-1.095 (Hard Copy)'!CM53))</f>
        <v>-0.00</v>
      </c>
      <c r="CN53" s="1014" t="str">
        <f>IF(IFERROR('Blocks A'!ED63-'Pre-1.095 (Hard Copy)'!CN53, 0)=0, " ", ('Blocks A'!ED63-'Pre-1.095 (Hard Copy)'!CN53))</f>
        <v>-59,892</v>
      </c>
      <c r="CO53" s="1017" t="str">
        <f>IF(IFERROR('Blocks A'!EE63-'Pre-1.095 (Hard Copy)'!CO53, 0)=0, " ", ('Blocks A'!EE63-'Pre-1.095 (Hard Copy)'!CO53))</f>
        <v>-59.89</v>
      </c>
      <c r="CP53" s="1017" t="str">
        <f>IF(IFERROR('Blocks A'!EF63-'Pre-1.095 (Hard Copy)'!CP53, 0)=0, " ", ('Blocks A'!EF63-'Pre-1.095 (Hard Copy)'!CP53))</f>
        <v>-0.06</v>
      </c>
      <c r="CQ53" s="1016" t="str">
        <f>IF(IFERROR('Blocks A'!EG63-'Pre-1.095 (Hard Copy)'!CQ53, 0)=0, " ", ('Blocks A'!EG63-'Pre-1.095 (Hard Copy)'!CQ53))</f>
        <v>-0.0599</v>
      </c>
      <c r="CR53" s="1018">
        <v>520.0</v>
      </c>
    </row>
    <row r="54">
      <c r="B54" s="1013" t="s">
        <v>955</v>
      </c>
      <c r="C54" s="969" t="s">
        <v>886</v>
      </c>
      <c r="D54" s="969">
        <v>1.0</v>
      </c>
      <c r="E54" s="969">
        <v>1.0</v>
      </c>
      <c r="F54" s="969">
        <v>1.0</v>
      </c>
      <c r="G54" s="1014" t="str">
        <f>IF(IFERROR('Blocks A'!G64-'Pre-1.095 (Hard Copy)'!G54, 0)=0, " ", ('Blocks A'!G64-'Pre-1.095 (Hard Copy)'!G54))</f>
        <v> </v>
      </c>
      <c r="H54" s="1014" t="str">
        <f>IF(IFERROR('Blocks A'!H64-'Pre-1.095 (Hard Copy)'!H54, 0)=0, " ", ('Blocks A'!H64-'Pre-1.095 (Hard Copy)'!H54))</f>
        <v> </v>
      </c>
      <c r="I54" s="1014" t="str">
        <f>IF(IFERROR('Blocks A'!I64-'Pre-1.095 (Hard Copy)'!I54, 0)=0, " ", ('Blocks A'!I64-'Pre-1.095 (Hard Copy)'!I54))</f>
        <v> </v>
      </c>
      <c r="J54" s="1014" t="str">
        <f>IF(IFERROR('Blocks A'!J64-'Pre-1.095 (Hard Copy)'!J54, 0)=0, " ", ('Blocks A'!J64-'Pre-1.095 (Hard Copy)'!J54))</f>
        <v> </v>
      </c>
      <c r="K54" s="1014" t="str">
        <f>IF(IFERROR('Blocks A'!K64-'Pre-1.095 (Hard Copy)'!K54, 0)=0, " ", ('Blocks A'!K64-'Pre-1.095 (Hard Copy)'!K54))</f>
        <v> </v>
      </c>
      <c r="L54" s="1014" t="str">
        <f>IF(IFERROR('Blocks A'!L64-'Pre-1.095 (Hard Copy)'!L54, 0)=0, " ", ('Blocks A'!L64-'Pre-1.095 (Hard Copy)'!L54))</f>
        <v> </v>
      </c>
      <c r="M54" s="1014" t="str">
        <f>IF(IFERROR('Blocks A'!N64-'Pre-1.095 (Hard Copy)'!M54, 0)=0, " ", ('Blocks A'!N64-'Pre-1.095 (Hard Copy)'!M54))</f>
        <v> </v>
      </c>
      <c r="N54" s="1014" t="str">
        <f>IF(IFERROR('Blocks A'!O64-'Pre-1.095 (Hard Copy)'!N54, 0)=0, " ", ('Blocks A'!O64-'Pre-1.095 (Hard Copy)'!N54))</f>
        <v> </v>
      </c>
      <c r="O54" s="1014" t="str">
        <f>IF(IFERROR('Blocks A'!P64-'Pre-1.095 (Hard Copy)'!O54, 0)=0, " ", ('Blocks A'!P64-'Pre-1.095 (Hard Copy)'!O54))</f>
        <v> </v>
      </c>
      <c r="P54" s="1014" t="str">
        <f>IF(IFERROR('Blocks A'!Q64-'Pre-1.095 (Hard Copy)'!P54, 0)=0, " ", ('Blocks A'!Q64-'Pre-1.095 (Hard Copy)'!P54))</f>
        <v> </v>
      </c>
      <c r="Q54" s="1014" t="str">
        <f>IF(IFERROR('Blocks A'!R64-'Pre-1.095 (Hard Copy)'!Q54, 0)=0, " ", ('Blocks A'!R64-'Pre-1.095 (Hard Copy)'!Q54))</f>
        <v> </v>
      </c>
      <c r="R54" s="1014" t="str">
        <f>IF(IFERROR('Blocks A'!S64-'Pre-1.095 (Hard Copy)'!R54, 0)=0, " ", ('Blocks A'!S64-'Pre-1.095 (Hard Copy)'!R54))</f>
        <v> </v>
      </c>
      <c r="S54" s="1014" t="str">
        <f>IF(IFERROR('Blocks A'!T64-'Pre-1.095 (Hard Copy)'!S54, 0)=0, " ", ('Blocks A'!T64-'Pre-1.095 (Hard Copy)'!S54))</f>
        <v> </v>
      </c>
      <c r="T54" s="1014" t="str">
        <f>IF(IFERROR('Blocks A'!M64-'Pre-1.095 (Hard Copy)'!T54, 0)=0, " ", ('Blocks A'!M64-'Pre-1.095 (Hard Copy)'!T54))</f>
        <v> </v>
      </c>
      <c r="U54" s="1014" t="str">
        <f>IF(IFERROR('Blocks A'!U64-'Pre-1.095 (Hard Copy)'!U54, 0)=0, " ", ('Blocks A'!U64-'Pre-1.095 (Hard Copy)'!U54))</f>
        <v> </v>
      </c>
      <c r="V54" s="1014" t="str">
        <f>IF(IFERROR('Blocks A'!V64-'Pre-1.095 (Hard Copy)'!V54, 0)=0, " ", ('Blocks A'!V64-'Pre-1.095 (Hard Copy)'!V54))</f>
        <v> </v>
      </c>
      <c r="W54" s="1014" t="str">
        <f>IF(IFERROR('Blocks A'!W64-'Pre-1.095 (Hard Copy)'!W54, 0)=0, " ", ('Blocks A'!W64-'Pre-1.095 (Hard Copy)'!W54))</f>
        <v> </v>
      </c>
      <c r="X54" s="1014" t="str">
        <f>IF(IFERROR('Blocks A'!X64-'Pre-1.095 (Hard Copy)'!X54, 0)=0, " ", ('Blocks A'!X64-'Pre-1.095 (Hard Copy)'!X54))</f>
        <v> </v>
      </c>
      <c r="Y54" s="1014" t="str">
        <f>IF(IFERROR('Blocks A'!AC64-'Pre-1.095 (Hard Copy)'!Y54, 0)=0, " ", ('Blocks A'!AC64-'Pre-1.095 (Hard Copy)'!Y54))</f>
        <v> </v>
      </c>
      <c r="Z54" s="1014" t="str">
        <f>IF(IFERROR('Blocks A'!Y64-'Pre-1.095 (Hard Copy)'!Z54, 0)=0, " ", ('Blocks A'!Y64-'Pre-1.095 (Hard Copy)'!Z54))</f>
        <v> </v>
      </c>
      <c r="AA54" s="1014" t="str">
        <f>IF(IFERROR('Blocks A'!Z64-'Pre-1.095 (Hard Copy)'!AA54, 0)=0, " ", ('Blocks A'!Z64-'Pre-1.095 (Hard Copy)'!AA54))</f>
        <v> </v>
      </c>
      <c r="AB54" s="1014" t="str">
        <f>IF(IFERROR('Blocks A'!AA64-'Pre-1.095 (Hard Copy)'!AB54, 0)=0, " ", ('Blocks A'!AA64-'Pre-1.095 (Hard Copy)'!AB54))</f>
        <v> </v>
      </c>
      <c r="AC54" s="1014" t="str">
        <f>IF(IFERROR('Blocks A'!AB64-'Pre-1.095 (Hard Copy)'!AC54, 0)=0, " ", ('Blocks A'!AB64-'Pre-1.095 (Hard Copy)'!AC54))</f>
        <v> </v>
      </c>
      <c r="AD54" s="1014" t="str">
        <f>IF(IFERROR('Blocks A'!AY64-'Pre-1.095 (Hard Copy)'!AD54, 0)=0, " ", ('Blocks A'!AY64-'Pre-1.095 (Hard Copy)'!AD54))</f>
        <v> </v>
      </c>
      <c r="AE54" s="1014" t="str">
        <f>IF(IFERROR('Blocks A'!AZ64-'Pre-1.095 (Hard Copy)'!AE54, 0)=0, " ", ('Blocks A'!AZ64-'Pre-1.095 (Hard Copy)'!AE54))</f>
        <v> </v>
      </c>
      <c r="AF54" s="1014" t="str">
        <f>IF(IFERROR('Blocks A'!BA64-'Pre-1.095 (Hard Copy)'!AF54, 0)=0, " ", ('Blocks A'!BA64-'Pre-1.095 (Hard Copy)'!AF54))</f>
        <v> </v>
      </c>
      <c r="AG54" s="1014" t="str">
        <f>IF(IFERROR('Blocks A'!BB64-'Pre-1.095 (Hard Copy)'!AG54, 0)=0, " ", ('Blocks A'!BB64-'Pre-1.095 (Hard Copy)'!AG54))</f>
        <v> </v>
      </c>
      <c r="AH54" s="1014" t="str">
        <f>IF(IFERROR('Blocks A'!BC64-'Pre-1.095 (Hard Copy)'!AH54, 0)=0, " ", ('Blocks A'!BC64-'Pre-1.095 (Hard Copy)'!AH54))</f>
        <v> </v>
      </c>
      <c r="AI54" s="1014" t="str">
        <f>IF(IFERROR('Blocks A'!BJ64-'Pre-1.095 (Hard Copy)'!AI54, 0)=0, " ", ('Blocks A'!BJ64-'Pre-1.095 (Hard Copy)'!AI54))</f>
        <v>-18</v>
      </c>
      <c r="AJ54" s="1014" t="str">
        <f>IF(IFERROR('Blocks A'!BD64-'Pre-1.095 (Hard Copy)'!AJ54, 0)=0, " ", ('Blocks A'!BD64-'Pre-1.095 (Hard Copy)'!AJ54))</f>
        <v> </v>
      </c>
      <c r="AK54" s="1014" t="str">
        <f>IF(IFERROR('Blocks A'!BE64-'Pre-1.095 (Hard Copy)'!AK54, 0)=0, " ", ('Blocks A'!BE64-'Pre-1.095 (Hard Copy)'!AK54))</f>
        <v> </v>
      </c>
      <c r="AL54" s="1014" t="str">
        <f>IF(IFERROR('Blocks A'!BF64-'Pre-1.095 (Hard Copy)'!AL54, 0)=0, " ", ('Blocks A'!BF64-'Pre-1.095 (Hard Copy)'!AL54))</f>
        <v> </v>
      </c>
      <c r="AM54" s="1014" t="str">
        <f>IF(IFERROR('Blocks A'!BG64-'Pre-1.095 (Hard Copy)'!AM54, 0)=0, " ", ('Blocks A'!BG64-'Pre-1.095 (Hard Copy)'!AM54))</f>
        <v> </v>
      </c>
      <c r="AN54" s="1014" t="str">
        <f>IF(IFERROR('Blocks A'!BH64-'Pre-1.095 (Hard Copy)'!AN54, 0)=0, " ", ('Blocks A'!BH64-'Pre-1.095 (Hard Copy)'!AN54))</f>
        <v> </v>
      </c>
      <c r="AO54" s="1014" t="str">
        <f>IF(IFERROR('Blocks A'!BI64-'Pre-1.095 (Hard Copy)'!AO54, 0)=0, " ", ('Blocks A'!BI64-'Pre-1.095 (Hard Copy)'!AO54))</f>
        <v> </v>
      </c>
      <c r="AP54" s="1014" t="str">
        <f>IF(IFERROR('Blocks A'!BK64-'Pre-1.095 (Hard Copy)'!AP54, 0)=0, " ", ('Blocks A'!BK64-'Pre-1.095 (Hard Copy)'!AP54))</f>
        <v> </v>
      </c>
      <c r="AQ54" s="1014" t="str">
        <f>IF(IFERROR('Blocks A'!BL64-'Pre-1.095 (Hard Copy)'!AQ54, 0)=0, " ", ('Blocks A'!BL64-'Pre-1.095 (Hard Copy)'!AQ54))</f>
        <v> </v>
      </c>
      <c r="AR54" s="1014" t="str">
        <f>IF(IFERROR('Blocks A'!BM64-'Pre-1.095 (Hard Copy)'!AR54, 0)=0, " ", ('Blocks A'!BM64-'Pre-1.095 (Hard Copy)'!AR54))</f>
        <v> </v>
      </c>
      <c r="AS54" s="1014" t="str">
        <f>IF(IFERROR('Blocks A'!BO64-'Pre-1.095 (Hard Copy)'!AS54, 0)=0, " ", ('Blocks A'!BO64-'Pre-1.095 (Hard Copy)'!AS54))</f>
        <v> </v>
      </c>
      <c r="AT54" s="1014" t="str">
        <f>IF(IFERROR('Blocks A'!BP64-'Pre-1.095 (Hard Copy)'!AT54, 0)=0, " ", ('Blocks A'!BP64-'Pre-1.095 (Hard Copy)'!AT54))</f>
        <v> </v>
      </c>
      <c r="AU54" s="1014" t="str">
        <f>IF(IFERROR('Blocks A'!BQ64-'Pre-1.095 (Hard Copy)'!AU54, 0)=0, " ", ('Blocks A'!BQ64-'Pre-1.095 (Hard Copy)'!AU54))</f>
        <v> </v>
      </c>
      <c r="AV54" s="1014" t="str">
        <f>IF(IFERROR('Blocks A'!BR64-'Pre-1.095 (Hard Copy)'!AV54, 0)=0, " ", ('Blocks A'!BR64-'Pre-1.095 (Hard Copy)'!AV54))</f>
        <v> </v>
      </c>
      <c r="AW54" s="1014" t="str">
        <f>IF(IFERROR('Blocks A'!BS64-'Pre-1.095 (Hard Copy)'!AW54, 0)=0, " ", ('Blocks A'!BS64-'Pre-1.095 (Hard Copy)'!AW54))</f>
        <v> </v>
      </c>
      <c r="AX54" s="1014" t="str">
        <f>IF(IFERROR('Blocks A'!BT64-'Pre-1.095 (Hard Copy)'!AX54, 0)=0, " ", ('Blocks A'!BT64-'Pre-1.095 (Hard Copy)'!AX54))</f>
        <v>-108</v>
      </c>
      <c r="AY54" s="1014" t="str">
        <f>IF(IFERROR('Blocks A'!BU64-'Pre-1.095 (Hard Copy)'!AY54, 0)=0, " ", ('Blocks A'!BU64-'Pre-1.095 (Hard Copy)'!AY54))</f>
        <v>-7</v>
      </c>
      <c r="AZ54" s="1014" t="str">
        <f>IF(IFERROR('Blocks A'!BW64-'Pre-1.095 (Hard Copy)'!AZ54, 0)=0, " ", ('Blocks A'!BW64-'Pre-1.095 (Hard Copy)'!AZ54))</f>
        <v>-540</v>
      </c>
      <c r="BA54" s="1014" t="str">
        <f>IF(IFERROR('Blocks A'!BX64-'Pre-1.095 (Hard Copy)'!BA54, 0)=0, " ", ('Blocks A'!BX64-'Pre-1.095 (Hard Copy)'!BA54))</f>
        <v>-0</v>
      </c>
      <c r="BB54" s="1014" t="str">
        <f>IF(IFERROR('Blocks A'!BY64-'Pre-1.095 (Hard Copy)'!BB54, 0)=0, " ", ('Blocks A'!BY64-'Pre-1.095 (Hard Copy)'!BB54))</f>
        <v>-35</v>
      </c>
      <c r="BC54" s="1015" t="str">
        <f>IF(IFERROR('Blocks A'!BZ64-'Pre-1.095 (Hard Copy)'!BC54, 0)=0, " ", ('Blocks A'!BZ64-'Pre-1.095 (Hard Copy)'!BC54))</f>
        <v>-1.9</v>
      </c>
      <c r="BD54" s="1014" t="str">
        <f>IF(IFERROR('Blocks A'!BV64-'Pre-1.095 (Hard Copy)'!BD54, 0)=0, " ", ('Blocks A'!BV64-'Pre-1.095 (Hard Copy)'!BD54))</f>
        <v> </v>
      </c>
      <c r="BE54" s="1014" t="str">
        <f>IF(IFERROR('Blocks A'!CB64-'Pre-1.095 (Hard Copy)'!BE54, 0)=0, " ", ('Blocks A'!CB64-'Pre-1.095 (Hard Copy)'!BE54))</f>
        <v>-138</v>
      </c>
      <c r="BF54" s="1014" t="str">
        <f>IF(IFERROR('Blocks A'!CC64-'Pre-1.095 (Hard Copy)'!BF54, 0)=0, " ", ('Blocks A'!CC64-'Pre-1.095 (Hard Copy)'!BF54))</f>
        <v>-21,467</v>
      </c>
      <c r="BG54" s="1016" t="str">
        <f>IF(IFERROR('Blocks A'!CD64-'Pre-1.095 (Hard Copy)'!BG54, 0)=0, " ", ('Blocks A'!CD64-'Pre-1.095 (Hard Copy)'!BG54))</f>
        <v>-0.0215</v>
      </c>
      <c r="BH54" s="1014" t="str">
        <f>IF(IFERROR('Blocks A'!CE64-'Pre-1.095 (Hard Copy)'!BH54, 0)=0, " ", ('Blocks A'!CE64-'Pre-1.095 (Hard Copy)'!BH54))</f>
        <v>-270</v>
      </c>
      <c r="BI54" s="1014" t="str">
        <f>IF(IFERROR('Blocks A'!CZ64-'Pre-1.095 (Hard Copy)'!BI54, 0)=0, " ", ('Blocks A'!CZ64-'Pre-1.095 (Hard Copy)'!BI54))</f>
        <v>-106</v>
      </c>
      <c r="BJ54" s="1014" t="str">
        <f>IF(IFERROR('Blocks A'!DA64-'Pre-1.095 (Hard Copy)'!BJ54, 0)=0, " ", ('Blocks A'!DA64-'Pre-1.095 (Hard Copy)'!BJ54))</f>
        <v> </v>
      </c>
      <c r="BK54" s="1014" t="str">
        <f>IF(IFERROR('Blocks A'!DB64-'Pre-1.095 (Hard Copy)'!BK54, 0)=0, " ", ('Blocks A'!DB64-'Pre-1.095 (Hard Copy)'!BK54))</f>
        <v> </v>
      </c>
      <c r="BL54" s="1014" t="str">
        <f>IF(IFERROR('Blocks A'!DC64-'Pre-1.095 (Hard Copy)'!BL54, 0)=0, " ", ('Blocks A'!DC64-'Pre-1.095 (Hard Copy)'!BL54))</f>
        <v> </v>
      </c>
      <c r="BM54" s="1014" t="str">
        <f>IF(IFERROR('Blocks A'!DD64-'Pre-1.095 (Hard Copy)'!BM54, 0)=0, " ", ('Blocks A'!DD64-'Pre-1.095 (Hard Copy)'!BM54))</f>
        <v> </v>
      </c>
      <c r="BN54" s="1014" t="str">
        <f>IF(IFERROR('Blocks A'!DE64-'Pre-1.095 (Hard Copy)'!BN54, 0)=0, " ", ('Blocks A'!DE64-'Pre-1.095 (Hard Copy)'!BN54))</f>
        <v> </v>
      </c>
      <c r="BO54" s="1014" t="str">
        <f>IF(IFERROR('Blocks A'!DF64-'Pre-1.095 (Hard Copy)'!BO54, 0)=0, " ", ('Blocks A'!DF64-'Pre-1.095 (Hard Copy)'!BO54))</f>
        <v> </v>
      </c>
      <c r="BP54" s="1014" t="str">
        <f>IF(IFERROR('Blocks A'!DG64-'Pre-1.095 (Hard Copy)'!BP54, 0)=0, " ", ('Blocks A'!DG64-'Pre-1.095 (Hard Copy)'!BP54))</f>
        <v> </v>
      </c>
      <c r="BQ54" s="1014" t="str">
        <f>IF(IFERROR('Blocks A'!DH64-'Pre-1.095 (Hard Copy)'!BQ54, 0)=0, " ", ('Blocks A'!DH64-'Pre-1.095 (Hard Copy)'!BQ54))</f>
        <v> </v>
      </c>
      <c r="BR54" s="1014" t="str">
        <f>IF(IFERROR('Blocks A'!DI64-'Pre-1.095 (Hard Copy)'!BR54, 0)=0, " ", ('Blocks A'!DI64-'Pre-1.095 (Hard Copy)'!BR54))</f>
        <v> </v>
      </c>
      <c r="BS54" s="1014" t="str">
        <f>IF(IFERROR('Blocks A'!DJ64-'Pre-1.095 (Hard Copy)'!BS54, 0)=0, " ", ('Blocks A'!DJ64-'Pre-1.095 (Hard Copy)'!BS54))</f>
        <v>-189</v>
      </c>
      <c r="BT54" s="1014" t="str">
        <f>IF(IFERROR('Blocks A'!DK64-'Pre-1.095 (Hard Copy)'!BT54, 0)=0, " ", ('Blocks A'!DK64-'Pre-1.095 (Hard Copy)'!BT54))</f>
        <v> </v>
      </c>
      <c r="BU54" s="1014" t="str">
        <f>IF(IFERROR('Blocks A'!DL64-'Pre-1.095 (Hard Copy)'!BU54, 0)=0, " ", ('Blocks A'!DL64-'Pre-1.095 (Hard Copy)'!BU54))</f>
        <v> </v>
      </c>
      <c r="BV54" s="1014" t="str">
        <f>IF(IFERROR('Blocks A'!DM64-'Pre-1.095 (Hard Copy)'!BV54, 0)=0, " ", ('Blocks A'!DM64-'Pre-1.095 (Hard Copy)'!BV54))</f>
        <v> </v>
      </c>
      <c r="BW54" s="1014" t="str">
        <f>IF(IFERROR('Blocks A'!DN64-'Pre-1.095 (Hard Copy)'!BW54, 0)=0, " ", ('Blocks A'!DN64-'Pre-1.095 (Hard Copy)'!BW54))</f>
        <v> </v>
      </c>
      <c r="BX54" s="1014" t="str">
        <f>IF(IFERROR('Blocks A'!DO64-'Pre-1.095 (Hard Copy)'!BX54, 0)=0, " ", ('Blocks A'!DO64-'Pre-1.095 (Hard Copy)'!BX54))</f>
        <v> </v>
      </c>
      <c r="BY54" s="1014" t="str">
        <f>IF(IFERROR('Blocks A'!DP64-'Pre-1.095 (Hard Copy)'!BY54, 0)=0, " ", ('Blocks A'!DP64-'Pre-1.095 (Hard Copy)'!BY54))</f>
        <v> </v>
      </c>
      <c r="BZ54" s="1014" t="str">
        <f>IF(IFERROR('Blocks A'!DQ64-'Pre-1.095 (Hard Copy)'!BZ54, 0)=0, " ", ('Blocks A'!DQ64-'Pre-1.095 (Hard Copy)'!BZ54))</f>
        <v> </v>
      </c>
      <c r="CA54" s="1014" t="str">
        <f>IF(IFERROR('Blocks A'!DR64-'Pre-1.095 (Hard Copy)'!CA54, 0)=0, " ", ('Blocks A'!DR64-'Pre-1.095 (Hard Copy)'!CA54))</f>
        <v> </v>
      </c>
      <c r="CB54" s="1014" t="str">
        <f>IF(IFERROR('Blocks A'!DS64-'Pre-1.095 (Hard Copy)'!CB54, 0)=0, " ", ('Blocks A'!DS64-'Pre-1.095 (Hard Copy)'!CB54))</f>
        <v> </v>
      </c>
      <c r="CC54" s="1014" t="str">
        <f>IF(IFERROR('Blocks A'!DT64-'Pre-1.095 (Hard Copy)'!CC54, 0)=0, " ", ('Blocks A'!DT64-'Pre-1.095 (Hard Copy)'!CC54))</f>
        <v>-106</v>
      </c>
      <c r="CD54" s="1014" t="str">
        <f>IF(IFERROR('Blocks A'!DU64-'Pre-1.095 (Hard Copy)'!CD54, 0)=0, " ", ('Blocks A'!DU64-'Pre-1.095 (Hard Copy)'!CD54))</f>
        <v>-189</v>
      </c>
      <c r="CE54" s="1014" t="str">
        <f>IF(IFERROR('Blocks A'!DX64-'Pre-1.095 (Hard Copy)'!CE54, 0)=0, " ", ('Blocks A'!DX64-'Pre-1.095 (Hard Copy)'!CE54))</f>
        <v>-7</v>
      </c>
      <c r="CF54" s="1014" t="str">
        <f>IF(IFERROR('Blocks A'!DY64-'Pre-1.095 (Hard Copy)'!CF54, 0)=0, " ", ('Blocks A'!DY64-'Pre-1.095 (Hard Copy)'!CF54))</f>
        <v>-1,132</v>
      </c>
      <c r="CG54" s="1016" t="str">
        <f>IF(IFERROR('Blocks A'!DZ64-'Pre-1.095 (Hard Copy)'!CG54, 0)=0, " ", ('Blocks A'!DZ64-'Pre-1.095 (Hard Copy)'!CG54))</f>
        <v>-0.0011</v>
      </c>
      <c r="CH54" s="1015" t="str">
        <f>IF(IFERROR('Blocks A'!DV64-'Pre-1.095 (Hard Copy)'!CH54, 0)=0, " ", ('Blocks A'!DV64-'Pre-1.095 (Hard Copy)'!CH54))</f>
        <v>-13.5</v>
      </c>
      <c r="CI54" s="1015" t="str">
        <f>IF(IFERROR('Blocks A'!DW64-'Pre-1.095 (Hard Copy)'!CI54, 0)=0, " ", ('Blocks A'!DW64-'Pre-1.095 (Hard Copy)'!CI54))</f>
        <v>-70.0</v>
      </c>
      <c r="CJ54" s="1014" t="str">
        <f>IF(IFERROR('Blocks A'!EA64-'Pre-1.095 (Hard Copy)'!CJ54, 0)=0, " ", ('Blocks A'!EA64-'Pre-1.095 (Hard Copy)'!CJ54))</f>
        <v>-145</v>
      </c>
      <c r="CK54" s="1017" t="str">
        <f>IF(IFERROR('Blocks A'!EB64-'Pre-1.095 (Hard Copy)'!CK54, 0)=0, " ", ('Blocks A'!EB64-'Pre-1.095 (Hard Copy)'!CK54))</f>
        <v>-2.42</v>
      </c>
      <c r="CL54" s="1017" t="str">
        <f>IF(IFERROR('Blocks A'!EC64-'Pre-1.095 (Hard Copy)'!CL54, 0)=0, " ", ('Blocks A'!EC64-'Pre-1.095 (Hard Copy)'!CL54))</f>
        <v>-0.04</v>
      </c>
      <c r="CM54" s="1017" t="str">
        <f>IF(IFERROR('Blocks A'!EH64-'Pre-1.095 (Hard Copy)'!CM54, 0)=0, " ", ('Blocks A'!EH64-'Pre-1.095 (Hard Copy)'!CM54))</f>
        <v>-0.00</v>
      </c>
      <c r="CN54" s="1014" t="str">
        <f>IF(IFERROR('Blocks A'!ED64-'Pre-1.095 (Hard Copy)'!CN54, 0)=0, " ", ('Blocks A'!ED64-'Pre-1.095 (Hard Copy)'!CN54))</f>
        <v>-22,599</v>
      </c>
      <c r="CO54" s="1017" t="str">
        <f>IF(IFERROR('Blocks A'!EE64-'Pre-1.095 (Hard Copy)'!CO54, 0)=0, " ", ('Blocks A'!EE64-'Pre-1.095 (Hard Copy)'!CO54))</f>
        <v>-22.60</v>
      </c>
      <c r="CP54" s="1017" t="str">
        <f>IF(IFERROR('Blocks A'!EF64-'Pre-1.095 (Hard Copy)'!CP54, 0)=0, " ", ('Blocks A'!EF64-'Pre-1.095 (Hard Copy)'!CP54))</f>
        <v>-0.02</v>
      </c>
      <c r="CQ54" s="1016" t="str">
        <f>IF(IFERROR('Blocks A'!EG64-'Pre-1.095 (Hard Copy)'!CQ54, 0)=0, " ", ('Blocks A'!EG64-'Pre-1.095 (Hard Copy)'!CQ54))</f>
        <v>-0.0226</v>
      </c>
      <c r="CR54" s="1018">
        <v>724.0</v>
      </c>
    </row>
    <row r="55">
      <c r="B55" s="1013" t="s">
        <v>956</v>
      </c>
      <c r="C55" s="969" t="s">
        <v>886</v>
      </c>
      <c r="D55" s="969">
        <v>1.0</v>
      </c>
      <c r="E55" s="969">
        <v>1.0</v>
      </c>
      <c r="F55" s="969">
        <v>2.0</v>
      </c>
      <c r="G55" s="1014" t="str">
        <f>IF(IFERROR('Blocks A'!G65-'Pre-1.095 (Hard Copy)'!G55, 0)=0, " ", ('Blocks A'!G65-'Pre-1.095 (Hard Copy)'!G55))</f>
        <v> </v>
      </c>
      <c r="H55" s="1014" t="str">
        <f>IF(IFERROR('Blocks A'!H65-'Pre-1.095 (Hard Copy)'!H55, 0)=0, " ", ('Blocks A'!H65-'Pre-1.095 (Hard Copy)'!H55))</f>
        <v> </v>
      </c>
      <c r="I55" s="1014" t="str">
        <f>IF(IFERROR('Blocks A'!I65-'Pre-1.095 (Hard Copy)'!I55, 0)=0, " ", ('Blocks A'!I65-'Pre-1.095 (Hard Copy)'!I55))</f>
        <v> </v>
      </c>
      <c r="J55" s="1014" t="str">
        <f>IF(IFERROR('Blocks A'!J65-'Pre-1.095 (Hard Copy)'!J55, 0)=0, " ", ('Blocks A'!J65-'Pre-1.095 (Hard Copy)'!J55))</f>
        <v> </v>
      </c>
      <c r="K55" s="1014" t="str">
        <f>IF(IFERROR('Blocks A'!K65-'Pre-1.095 (Hard Copy)'!K55, 0)=0, " ", ('Blocks A'!K65-'Pre-1.095 (Hard Copy)'!K55))</f>
        <v> </v>
      </c>
      <c r="L55" s="1014" t="str">
        <f>IF(IFERROR('Blocks A'!L65-'Pre-1.095 (Hard Copy)'!L55, 0)=0, " ", ('Blocks A'!L65-'Pre-1.095 (Hard Copy)'!L55))</f>
        <v> </v>
      </c>
      <c r="M55" s="1014" t="str">
        <f>IF(IFERROR('Blocks A'!N65-'Pre-1.095 (Hard Copy)'!M55, 0)=0, " ", ('Blocks A'!N65-'Pre-1.095 (Hard Copy)'!M55))</f>
        <v> </v>
      </c>
      <c r="N55" s="1014" t="str">
        <f>IF(IFERROR('Blocks A'!O65-'Pre-1.095 (Hard Copy)'!N55, 0)=0, " ", ('Blocks A'!O65-'Pre-1.095 (Hard Copy)'!N55))</f>
        <v> </v>
      </c>
      <c r="O55" s="1014" t="str">
        <f>IF(IFERROR('Blocks A'!P65-'Pre-1.095 (Hard Copy)'!O55, 0)=0, " ", ('Blocks A'!P65-'Pre-1.095 (Hard Copy)'!O55))</f>
        <v> </v>
      </c>
      <c r="P55" s="1014" t="str">
        <f>IF(IFERROR('Blocks A'!Q65-'Pre-1.095 (Hard Copy)'!P55, 0)=0, " ", ('Blocks A'!Q65-'Pre-1.095 (Hard Copy)'!P55))</f>
        <v> </v>
      </c>
      <c r="Q55" s="1014" t="str">
        <f>IF(IFERROR('Blocks A'!R65-'Pre-1.095 (Hard Copy)'!Q55, 0)=0, " ", ('Blocks A'!R65-'Pre-1.095 (Hard Copy)'!Q55))</f>
        <v> </v>
      </c>
      <c r="R55" s="1014" t="str">
        <f>IF(IFERROR('Blocks A'!S65-'Pre-1.095 (Hard Copy)'!R55, 0)=0, " ", ('Blocks A'!S65-'Pre-1.095 (Hard Copy)'!R55))</f>
        <v> </v>
      </c>
      <c r="S55" s="1014" t="str">
        <f>IF(IFERROR('Blocks A'!T65-'Pre-1.095 (Hard Copy)'!S55, 0)=0, " ", ('Blocks A'!T65-'Pre-1.095 (Hard Copy)'!S55))</f>
        <v> </v>
      </c>
      <c r="T55" s="1014" t="str">
        <f>IF(IFERROR('Blocks A'!M65-'Pre-1.095 (Hard Copy)'!T55, 0)=0, " ", ('Blocks A'!M65-'Pre-1.095 (Hard Copy)'!T55))</f>
        <v> </v>
      </c>
      <c r="U55" s="1014" t="str">
        <f>IF(IFERROR('Blocks A'!U65-'Pre-1.095 (Hard Copy)'!U55, 0)=0, " ", ('Blocks A'!U65-'Pre-1.095 (Hard Copy)'!U55))</f>
        <v> </v>
      </c>
      <c r="V55" s="1014" t="str">
        <f>IF(IFERROR('Blocks A'!V65-'Pre-1.095 (Hard Copy)'!V55, 0)=0, " ", ('Blocks A'!V65-'Pre-1.095 (Hard Copy)'!V55))</f>
        <v> </v>
      </c>
      <c r="W55" s="1014" t="str">
        <f>IF(IFERROR('Blocks A'!W65-'Pre-1.095 (Hard Copy)'!W55, 0)=0, " ", ('Blocks A'!W65-'Pre-1.095 (Hard Copy)'!W55))</f>
        <v> </v>
      </c>
      <c r="X55" s="1014" t="str">
        <f>IF(IFERROR('Blocks A'!X65-'Pre-1.095 (Hard Copy)'!X55, 0)=0, " ", ('Blocks A'!X65-'Pre-1.095 (Hard Copy)'!X55))</f>
        <v> </v>
      </c>
      <c r="Y55" s="1014" t="str">
        <f>IF(IFERROR('Blocks A'!AC65-'Pre-1.095 (Hard Copy)'!Y55, 0)=0, " ", ('Blocks A'!AC65-'Pre-1.095 (Hard Copy)'!Y55))</f>
        <v> </v>
      </c>
      <c r="Z55" s="1014" t="str">
        <f>IF(IFERROR('Blocks A'!Y65-'Pre-1.095 (Hard Copy)'!Z55, 0)=0, " ", ('Blocks A'!Y65-'Pre-1.095 (Hard Copy)'!Z55))</f>
        <v> </v>
      </c>
      <c r="AA55" s="1014" t="str">
        <f>IF(IFERROR('Blocks A'!Z65-'Pre-1.095 (Hard Copy)'!AA55, 0)=0, " ", ('Blocks A'!Z65-'Pre-1.095 (Hard Copy)'!AA55))</f>
        <v> </v>
      </c>
      <c r="AB55" s="1014" t="str">
        <f>IF(IFERROR('Blocks A'!AA65-'Pre-1.095 (Hard Copy)'!AB55, 0)=0, " ", ('Blocks A'!AA65-'Pre-1.095 (Hard Copy)'!AB55))</f>
        <v> </v>
      </c>
      <c r="AC55" s="1014" t="str">
        <f>IF(IFERROR('Blocks A'!AB65-'Pre-1.095 (Hard Copy)'!AC55, 0)=0, " ", ('Blocks A'!AB65-'Pre-1.095 (Hard Copy)'!AC55))</f>
        <v> </v>
      </c>
      <c r="AD55" s="1014" t="str">
        <f>IF(IFERROR('Blocks A'!AY65-'Pre-1.095 (Hard Copy)'!AD55, 0)=0, " ", ('Blocks A'!AY65-'Pre-1.095 (Hard Copy)'!AD55))</f>
        <v> </v>
      </c>
      <c r="AE55" s="1014" t="str">
        <f>IF(IFERROR('Blocks A'!AZ65-'Pre-1.095 (Hard Copy)'!AE55, 0)=0, " ", ('Blocks A'!AZ65-'Pre-1.095 (Hard Copy)'!AE55))</f>
        <v> </v>
      </c>
      <c r="AF55" s="1014" t="str">
        <f>IF(IFERROR('Blocks A'!BA65-'Pre-1.095 (Hard Copy)'!AF55, 0)=0, " ", ('Blocks A'!BA65-'Pre-1.095 (Hard Copy)'!AF55))</f>
        <v>-32</v>
      </c>
      <c r="AG55" s="1014" t="str">
        <f>IF(IFERROR('Blocks A'!BB65-'Pre-1.095 (Hard Copy)'!AG55, 0)=0, " ", ('Blocks A'!BB65-'Pre-1.095 (Hard Copy)'!AG55))</f>
        <v> </v>
      </c>
      <c r="AH55" s="1014" t="str">
        <f>IF(IFERROR('Blocks A'!BC65-'Pre-1.095 (Hard Copy)'!AH55, 0)=0, " ", ('Blocks A'!BC65-'Pre-1.095 (Hard Copy)'!AH55))</f>
        <v>+10</v>
      </c>
      <c r="AI55" s="1014" t="str">
        <f>IF(IFERROR('Blocks A'!BJ65-'Pre-1.095 (Hard Copy)'!AI55, 0)=0, " ", ('Blocks A'!BJ65-'Pre-1.095 (Hard Copy)'!AI55))</f>
        <v>-52</v>
      </c>
      <c r="AJ55" s="1014" t="str">
        <f>IF(IFERROR('Blocks A'!BD65-'Pre-1.095 (Hard Copy)'!AJ55, 0)=0, " ", ('Blocks A'!BD65-'Pre-1.095 (Hard Copy)'!AJ55))</f>
        <v> </v>
      </c>
      <c r="AK55" s="1014" t="str">
        <f>IF(IFERROR('Blocks A'!BE65-'Pre-1.095 (Hard Copy)'!AK55, 0)=0, " ", ('Blocks A'!BE65-'Pre-1.095 (Hard Copy)'!AK55))</f>
        <v> </v>
      </c>
      <c r="AL55" s="1014" t="str">
        <f>IF(IFERROR('Blocks A'!BF65-'Pre-1.095 (Hard Copy)'!AL55, 0)=0, " ", ('Blocks A'!BF65-'Pre-1.095 (Hard Copy)'!AL55))</f>
        <v> </v>
      </c>
      <c r="AM55" s="1014" t="str">
        <f>IF(IFERROR('Blocks A'!BG65-'Pre-1.095 (Hard Copy)'!AM55, 0)=0, " ", ('Blocks A'!BG65-'Pre-1.095 (Hard Copy)'!AM55))</f>
        <v> </v>
      </c>
      <c r="AN55" s="1014" t="str">
        <f>IF(IFERROR('Blocks A'!BH65-'Pre-1.095 (Hard Copy)'!AN55, 0)=0, " ", ('Blocks A'!BH65-'Pre-1.095 (Hard Copy)'!AN55))</f>
        <v> </v>
      </c>
      <c r="AO55" s="1014" t="str">
        <f>IF(IFERROR('Blocks A'!BI65-'Pre-1.095 (Hard Copy)'!AO55, 0)=0, " ", ('Blocks A'!BI65-'Pre-1.095 (Hard Copy)'!AO55))</f>
        <v> </v>
      </c>
      <c r="AP55" s="1014" t="str">
        <f>IF(IFERROR('Blocks A'!BK65-'Pre-1.095 (Hard Copy)'!AP55, 0)=0, " ", ('Blocks A'!BK65-'Pre-1.095 (Hard Copy)'!AP55))</f>
        <v> </v>
      </c>
      <c r="AQ55" s="1014" t="str">
        <f>IF(IFERROR('Blocks A'!BL65-'Pre-1.095 (Hard Copy)'!AQ55, 0)=0, " ", ('Blocks A'!BL65-'Pre-1.095 (Hard Copy)'!AQ55))</f>
        <v> </v>
      </c>
      <c r="AR55" s="1014" t="str">
        <f>IF(IFERROR('Blocks A'!BM65-'Pre-1.095 (Hard Copy)'!AR55, 0)=0, " ", ('Blocks A'!BM65-'Pre-1.095 (Hard Copy)'!AR55))</f>
        <v> </v>
      </c>
      <c r="AS55" s="1014" t="str">
        <f>IF(IFERROR('Blocks A'!BO65-'Pre-1.095 (Hard Copy)'!AS55, 0)=0, " ", ('Blocks A'!BO65-'Pre-1.095 (Hard Copy)'!AS55))</f>
        <v> </v>
      </c>
      <c r="AT55" s="1014" t="str">
        <f>IF(IFERROR('Blocks A'!BP65-'Pre-1.095 (Hard Copy)'!AT55, 0)=0, " ", ('Blocks A'!BP65-'Pre-1.095 (Hard Copy)'!AT55))</f>
        <v> </v>
      </c>
      <c r="AU55" s="1014" t="str">
        <f>IF(IFERROR('Blocks A'!BQ65-'Pre-1.095 (Hard Copy)'!AU55, 0)=0, " ", ('Blocks A'!BQ65-'Pre-1.095 (Hard Copy)'!AU55))</f>
        <v> </v>
      </c>
      <c r="AV55" s="1014" t="str">
        <f>IF(IFERROR('Blocks A'!BR65-'Pre-1.095 (Hard Copy)'!AV55, 0)=0, " ", ('Blocks A'!BR65-'Pre-1.095 (Hard Copy)'!AV55))</f>
        <v> </v>
      </c>
      <c r="AW55" s="1014" t="str">
        <f>IF(IFERROR('Blocks A'!BS65-'Pre-1.095 (Hard Copy)'!AW55, 0)=0, " ", ('Blocks A'!BS65-'Pre-1.095 (Hard Copy)'!AW55))</f>
        <v> </v>
      </c>
      <c r="AX55" s="1014" t="str">
        <f>IF(IFERROR('Blocks A'!BT65-'Pre-1.095 (Hard Copy)'!AX55, 0)=0, " ", ('Blocks A'!BT65-'Pre-1.095 (Hard Copy)'!AX55))</f>
        <v>-360</v>
      </c>
      <c r="AY55" s="1014" t="str">
        <f>IF(IFERROR('Blocks A'!BU65-'Pre-1.095 (Hard Copy)'!AY55, 0)=0, " ", ('Blocks A'!BU65-'Pre-1.095 (Hard Copy)'!AY55))</f>
        <v>-12</v>
      </c>
      <c r="AZ55" s="1014" t="str">
        <f>IF(IFERROR('Blocks A'!BW65-'Pre-1.095 (Hard Copy)'!AZ55, 0)=0, " ", ('Blocks A'!BW65-'Pre-1.095 (Hard Copy)'!AZ55))</f>
        <v>-1,740</v>
      </c>
      <c r="BA55" s="1014" t="str">
        <f>IF(IFERROR('Blocks A'!BX65-'Pre-1.095 (Hard Copy)'!BA55, 0)=0, " ", ('Blocks A'!BX65-'Pre-1.095 (Hard Copy)'!BA55))</f>
        <v>-0</v>
      </c>
      <c r="BB55" s="1014" t="str">
        <f>IF(IFERROR('Blocks A'!BY65-'Pre-1.095 (Hard Copy)'!BB55, 0)=0, " ", ('Blocks A'!BY65-'Pre-1.095 (Hard Copy)'!BB55))</f>
        <v>-56</v>
      </c>
      <c r="BC55" s="1015" t="str">
        <f>IF(IFERROR('Blocks A'!BZ65-'Pre-1.095 (Hard Copy)'!BC55, 0)=0, " ", ('Blocks A'!BZ65-'Pre-1.095 (Hard Copy)'!BC55))</f>
        <v>-9.0</v>
      </c>
      <c r="BD55" s="1014" t="str">
        <f>IF(IFERROR('Blocks A'!BV65-'Pre-1.095 (Hard Copy)'!BD55, 0)=0, " ", ('Blocks A'!BV65-'Pre-1.095 (Hard Copy)'!BD55))</f>
        <v> </v>
      </c>
      <c r="BE55" s="1014" t="str">
        <f>IF(IFERROR('Blocks A'!CB65-'Pre-1.095 (Hard Copy)'!BE55, 0)=0, " ", ('Blocks A'!CB65-'Pre-1.095 (Hard Copy)'!BE55))</f>
        <v>-164</v>
      </c>
      <c r="BF55" s="1014" t="str">
        <f>IF(IFERROR('Blocks A'!CC65-'Pre-1.095 (Hard Copy)'!BF55, 0)=0, " ", ('Blocks A'!CC65-'Pre-1.095 (Hard Copy)'!BF55))</f>
        <v>-25,511</v>
      </c>
      <c r="BG55" s="1016" t="str">
        <f>IF(IFERROR('Blocks A'!CD65-'Pre-1.095 (Hard Copy)'!BG55, 0)=0, " ", ('Blocks A'!CD65-'Pre-1.095 (Hard Copy)'!BG55))</f>
        <v>-0.0255</v>
      </c>
      <c r="BH55" s="1014" t="str">
        <f>IF(IFERROR('Blocks A'!CE65-'Pre-1.095 (Hard Copy)'!BH55, 0)=0, " ", ('Blocks A'!CE65-'Pre-1.095 (Hard Copy)'!BH55))</f>
        <v>-824</v>
      </c>
      <c r="BI55" s="1014" t="str">
        <f>IF(IFERROR('Blocks A'!CZ65-'Pre-1.095 (Hard Copy)'!BI55, 0)=0, " ", ('Blocks A'!CZ65-'Pre-1.095 (Hard Copy)'!BI55))</f>
        <v>-404</v>
      </c>
      <c r="BJ55" s="1014" t="str">
        <f>IF(IFERROR('Blocks A'!DA65-'Pre-1.095 (Hard Copy)'!BJ55, 0)=0, " ", ('Blocks A'!DA65-'Pre-1.095 (Hard Copy)'!BJ55))</f>
        <v> </v>
      </c>
      <c r="BK55" s="1014" t="str">
        <f>IF(IFERROR('Blocks A'!DB65-'Pre-1.095 (Hard Copy)'!BK55, 0)=0, " ", ('Blocks A'!DB65-'Pre-1.095 (Hard Copy)'!BK55))</f>
        <v> </v>
      </c>
      <c r="BL55" s="1014" t="str">
        <f>IF(IFERROR('Blocks A'!DC65-'Pre-1.095 (Hard Copy)'!BL55, 0)=0, " ", ('Blocks A'!DC65-'Pre-1.095 (Hard Copy)'!BL55))</f>
        <v> </v>
      </c>
      <c r="BM55" s="1014" t="str">
        <f>IF(IFERROR('Blocks A'!DD65-'Pre-1.095 (Hard Copy)'!BM55, 0)=0, " ", ('Blocks A'!DD65-'Pre-1.095 (Hard Copy)'!BM55))</f>
        <v> </v>
      </c>
      <c r="BN55" s="1014" t="str">
        <f>IF(IFERROR('Blocks A'!DE65-'Pre-1.095 (Hard Copy)'!BN55, 0)=0, " ", ('Blocks A'!DE65-'Pre-1.095 (Hard Copy)'!BN55))</f>
        <v> </v>
      </c>
      <c r="BO55" s="1014" t="str">
        <f>IF(IFERROR('Blocks A'!DF65-'Pre-1.095 (Hard Copy)'!BO55, 0)=0, " ", ('Blocks A'!DF65-'Pre-1.095 (Hard Copy)'!BO55))</f>
        <v> </v>
      </c>
      <c r="BP55" s="1014" t="str">
        <f>IF(IFERROR('Blocks A'!DG65-'Pre-1.095 (Hard Copy)'!BP55, 0)=0, " ", ('Blocks A'!DG65-'Pre-1.095 (Hard Copy)'!BP55))</f>
        <v> </v>
      </c>
      <c r="BQ55" s="1014" t="str">
        <f>IF(IFERROR('Blocks A'!DH65-'Pre-1.095 (Hard Copy)'!BQ55, 0)=0, " ", ('Blocks A'!DH65-'Pre-1.095 (Hard Copy)'!BQ55))</f>
        <v> </v>
      </c>
      <c r="BR55" s="1014" t="str">
        <f>IF(IFERROR('Blocks A'!DI65-'Pre-1.095 (Hard Copy)'!BR55, 0)=0, " ", ('Blocks A'!DI65-'Pre-1.095 (Hard Copy)'!BR55))</f>
        <v> </v>
      </c>
      <c r="BS55" s="1014" t="str">
        <f>IF(IFERROR('Blocks A'!DJ65-'Pre-1.095 (Hard Copy)'!BS55, 0)=0, " ", ('Blocks A'!DJ65-'Pre-1.095 (Hard Copy)'!BS55))</f>
        <v>-721</v>
      </c>
      <c r="BT55" s="1014" t="str">
        <f>IF(IFERROR('Blocks A'!DK65-'Pre-1.095 (Hard Copy)'!BT55, 0)=0, " ", ('Blocks A'!DK65-'Pre-1.095 (Hard Copy)'!BT55))</f>
        <v> </v>
      </c>
      <c r="BU55" s="1014" t="str">
        <f>IF(IFERROR('Blocks A'!DL65-'Pre-1.095 (Hard Copy)'!BU55, 0)=0, " ", ('Blocks A'!DL65-'Pre-1.095 (Hard Copy)'!BU55))</f>
        <v> </v>
      </c>
      <c r="BV55" s="1014" t="str">
        <f>IF(IFERROR('Blocks A'!DM65-'Pre-1.095 (Hard Copy)'!BV55, 0)=0, " ", ('Blocks A'!DM65-'Pre-1.095 (Hard Copy)'!BV55))</f>
        <v> </v>
      </c>
      <c r="BW55" s="1014" t="str">
        <f>IF(IFERROR('Blocks A'!DN65-'Pre-1.095 (Hard Copy)'!BW55, 0)=0, " ", ('Blocks A'!DN65-'Pre-1.095 (Hard Copy)'!BW55))</f>
        <v> </v>
      </c>
      <c r="BX55" s="1014" t="str">
        <f>IF(IFERROR('Blocks A'!DO65-'Pre-1.095 (Hard Copy)'!BX55, 0)=0, " ", ('Blocks A'!DO65-'Pre-1.095 (Hard Copy)'!BX55))</f>
        <v> </v>
      </c>
      <c r="BY55" s="1014" t="str">
        <f>IF(IFERROR('Blocks A'!DP65-'Pre-1.095 (Hard Copy)'!BY55, 0)=0, " ", ('Blocks A'!DP65-'Pre-1.095 (Hard Copy)'!BY55))</f>
        <v> </v>
      </c>
      <c r="BZ55" s="1014" t="str">
        <f>IF(IFERROR('Blocks A'!DQ65-'Pre-1.095 (Hard Copy)'!BZ55, 0)=0, " ", ('Blocks A'!DQ65-'Pre-1.095 (Hard Copy)'!BZ55))</f>
        <v> </v>
      </c>
      <c r="CA55" s="1014" t="str">
        <f>IF(IFERROR('Blocks A'!DR65-'Pre-1.095 (Hard Copy)'!CA55, 0)=0, " ", ('Blocks A'!DR65-'Pre-1.095 (Hard Copy)'!CA55))</f>
        <v> </v>
      </c>
      <c r="CB55" s="1014" t="str">
        <f>IF(IFERROR('Blocks A'!DS65-'Pre-1.095 (Hard Copy)'!CB55, 0)=0, " ", ('Blocks A'!DS65-'Pre-1.095 (Hard Copy)'!CB55))</f>
        <v> </v>
      </c>
      <c r="CC55" s="1014" t="str">
        <f>IF(IFERROR('Blocks A'!DT65-'Pre-1.095 (Hard Copy)'!CC55, 0)=0, " ", ('Blocks A'!DT65-'Pre-1.095 (Hard Copy)'!CC55))</f>
        <v>-404</v>
      </c>
      <c r="CD55" s="1014" t="str">
        <f>IF(IFERROR('Blocks A'!DU65-'Pre-1.095 (Hard Copy)'!CD55, 0)=0, " ", ('Blocks A'!DU65-'Pre-1.095 (Hard Copy)'!CD55))</f>
        <v>-721</v>
      </c>
      <c r="CE55" s="1014" t="str">
        <f>IF(IFERROR('Blocks A'!DX65-'Pre-1.095 (Hard Copy)'!CE55, 0)=0, " ", ('Blocks A'!DX65-'Pre-1.095 (Hard Copy)'!CE55))</f>
        <v>-28</v>
      </c>
      <c r="CF55" s="1014" t="str">
        <f>IF(IFERROR('Blocks A'!DY65-'Pre-1.095 (Hard Copy)'!CF55, 0)=0, " ", ('Blocks A'!DY65-'Pre-1.095 (Hard Copy)'!CF55))</f>
        <v>-4,316</v>
      </c>
      <c r="CG55" s="1016" t="str">
        <f>IF(IFERROR('Blocks A'!DZ65-'Pre-1.095 (Hard Copy)'!CG55, 0)=0, " ", ('Blocks A'!DZ65-'Pre-1.095 (Hard Copy)'!CG55))</f>
        <v>-0.0043</v>
      </c>
      <c r="CH55" s="1015" t="str">
        <f>IF(IFERROR('Blocks A'!DV65-'Pre-1.095 (Hard Copy)'!CH55, 0)=0, " ", ('Blocks A'!DV65-'Pre-1.095 (Hard Copy)'!CH55))</f>
        <v>-51.3</v>
      </c>
      <c r="CI55" s="1015" t="str">
        <f>IF(IFERROR('Blocks A'!DW65-'Pre-1.095 (Hard Copy)'!CI55, 0)=0, " ", ('Blocks A'!DW65-'Pre-1.095 (Hard Copy)'!CI55))</f>
        <v>-266.9</v>
      </c>
      <c r="CJ55" s="1014" t="str">
        <f>IF(IFERROR('Blocks A'!EA65-'Pre-1.095 (Hard Copy)'!CJ55, 0)=0, " ", ('Blocks A'!EA65-'Pre-1.095 (Hard Copy)'!CJ55))</f>
        <v>-192</v>
      </c>
      <c r="CK55" s="1017" t="str">
        <f>IF(IFERROR('Blocks A'!EB65-'Pre-1.095 (Hard Copy)'!CK55, 0)=0, " ", ('Blocks A'!EB65-'Pre-1.095 (Hard Copy)'!CK55))</f>
        <v>-3.20</v>
      </c>
      <c r="CL55" s="1017" t="str">
        <f>IF(IFERROR('Blocks A'!EC65-'Pre-1.095 (Hard Copy)'!CL55, 0)=0, " ", ('Blocks A'!EC65-'Pre-1.095 (Hard Copy)'!CL55))</f>
        <v>-0.05</v>
      </c>
      <c r="CM55" s="1017" t="str">
        <f>IF(IFERROR('Blocks A'!EH65-'Pre-1.095 (Hard Copy)'!CM55, 0)=0, " ", ('Blocks A'!EH65-'Pre-1.095 (Hard Copy)'!CM55))</f>
        <v>-0.00</v>
      </c>
      <c r="CN55" s="1014" t="str">
        <f>IF(IFERROR('Blocks A'!ED65-'Pre-1.095 (Hard Copy)'!CN55, 0)=0, " ", ('Blocks A'!ED65-'Pre-1.095 (Hard Copy)'!CN55))</f>
        <v>-29,827</v>
      </c>
      <c r="CO55" s="1017" t="str">
        <f>IF(IFERROR('Blocks A'!EE65-'Pre-1.095 (Hard Copy)'!CO55, 0)=0, " ", ('Blocks A'!EE65-'Pre-1.095 (Hard Copy)'!CO55))</f>
        <v>-29.83</v>
      </c>
      <c r="CP55" s="1017" t="str">
        <f>IF(IFERROR('Blocks A'!EF65-'Pre-1.095 (Hard Copy)'!CP55, 0)=0, " ", ('Blocks A'!EF65-'Pre-1.095 (Hard Copy)'!CP55))</f>
        <v>-0.03</v>
      </c>
      <c r="CQ55" s="1016" t="str">
        <f>IF(IFERROR('Blocks A'!EG65-'Pre-1.095 (Hard Copy)'!CQ55, 0)=0, " ", ('Blocks A'!EG65-'Pre-1.095 (Hard Copy)'!CQ55))</f>
        <v>-0.0298</v>
      </c>
      <c r="CR55" s="1018">
        <v>618.0</v>
      </c>
    </row>
    <row r="56">
      <c r="B56" s="1013" t="s">
        <v>957</v>
      </c>
      <c r="C56" s="969" t="s">
        <v>886</v>
      </c>
      <c r="D56" s="969">
        <v>1.0</v>
      </c>
      <c r="E56" s="969">
        <v>1.0</v>
      </c>
      <c r="F56" s="969">
        <v>2.0</v>
      </c>
      <c r="G56" s="1014" t="str">
        <f>IF(IFERROR('Blocks A'!G66-'Pre-1.095 (Hard Copy)'!G56, 0)=0, " ", ('Blocks A'!G66-'Pre-1.095 (Hard Copy)'!G56))</f>
        <v> </v>
      </c>
      <c r="H56" s="1014" t="str">
        <f>IF(IFERROR('Blocks A'!H66-'Pre-1.095 (Hard Copy)'!H56, 0)=0, " ", ('Blocks A'!H66-'Pre-1.095 (Hard Copy)'!H56))</f>
        <v> </v>
      </c>
      <c r="I56" s="1014" t="str">
        <f>IF(IFERROR('Blocks A'!I66-'Pre-1.095 (Hard Copy)'!I56, 0)=0, " ", ('Blocks A'!I66-'Pre-1.095 (Hard Copy)'!I56))</f>
        <v> </v>
      </c>
      <c r="J56" s="1014" t="str">
        <f>IF(IFERROR('Blocks A'!J66-'Pre-1.095 (Hard Copy)'!J56, 0)=0, " ", ('Blocks A'!J66-'Pre-1.095 (Hard Copy)'!J56))</f>
        <v> </v>
      </c>
      <c r="K56" s="1014" t="str">
        <f>IF(IFERROR('Blocks A'!K66-'Pre-1.095 (Hard Copy)'!K56, 0)=0, " ", ('Blocks A'!K66-'Pre-1.095 (Hard Copy)'!K56))</f>
        <v> </v>
      </c>
      <c r="L56" s="1014" t="str">
        <f>IF(IFERROR('Blocks A'!L66-'Pre-1.095 (Hard Copy)'!L56, 0)=0, " ", ('Blocks A'!L66-'Pre-1.095 (Hard Copy)'!L56))</f>
        <v> </v>
      </c>
      <c r="M56" s="1014" t="str">
        <f>IF(IFERROR('Blocks A'!N66-'Pre-1.095 (Hard Copy)'!M56, 0)=0, " ", ('Blocks A'!N66-'Pre-1.095 (Hard Copy)'!M56))</f>
        <v> </v>
      </c>
      <c r="N56" s="1014" t="str">
        <f>IF(IFERROR('Blocks A'!O66-'Pre-1.095 (Hard Copy)'!N56, 0)=0, " ", ('Blocks A'!O66-'Pre-1.095 (Hard Copy)'!N56))</f>
        <v> </v>
      </c>
      <c r="O56" s="1014" t="str">
        <f>IF(IFERROR('Blocks A'!P66-'Pre-1.095 (Hard Copy)'!O56, 0)=0, " ", ('Blocks A'!P66-'Pre-1.095 (Hard Copy)'!O56))</f>
        <v> </v>
      </c>
      <c r="P56" s="1014" t="str">
        <f>IF(IFERROR('Blocks A'!Q66-'Pre-1.095 (Hard Copy)'!P56, 0)=0, " ", ('Blocks A'!Q66-'Pre-1.095 (Hard Copy)'!P56))</f>
        <v> </v>
      </c>
      <c r="Q56" s="1014" t="str">
        <f>IF(IFERROR('Blocks A'!R66-'Pre-1.095 (Hard Copy)'!Q56, 0)=0, " ", ('Blocks A'!R66-'Pre-1.095 (Hard Copy)'!Q56))</f>
        <v> </v>
      </c>
      <c r="R56" s="1014" t="str">
        <f>IF(IFERROR('Blocks A'!S66-'Pre-1.095 (Hard Copy)'!R56, 0)=0, " ", ('Blocks A'!S66-'Pre-1.095 (Hard Copy)'!R56))</f>
        <v> </v>
      </c>
      <c r="S56" s="1014" t="str">
        <f>IF(IFERROR('Blocks A'!T66-'Pre-1.095 (Hard Copy)'!S56, 0)=0, " ", ('Blocks A'!T66-'Pre-1.095 (Hard Copy)'!S56))</f>
        <v> </v>
      </c>
      <c r="T56" s="1014" t="str">
        <f>IF(IFERROR('Blocks A'!M66-'Pre-1.095 (Hard Copy)'!T56, 0)=0, " ", ('Blocks A'!M66-'Pre-1.095 (Hard Copy)'!T56))</f>
        <v> </v>
      </c>
      <c r="U56" s="1014" t="str">
        <f>IF(IFERROR('Blocks A'!U66-'Pre-1.095 (Hard Copy)'!U56, 0)=0, " ", ('Blocks A'!U66-'Pre-1.095 (Hard Copy)'!U56))</f>
        <v> </v>
      </c>
      <c r="V56" s="1014" t="str">
        <f>IF(IFERROR('Blocks A'!V66-'Pre-1.095 (Hard Copy)'!V56, 0)=0, " ", ('Blocks A'!V66-'Pre-1.095 (Hard Copy)'!V56))</f>
        <v> </v>
      </c>
      <c r="W56" s="1014" t="str">
        <f>IF(IFERROR('Blocks A'!W66-'Pre-1.095 (Hard Copy)'!W56, 0)=0, " ", ('Blocks A'!W66-'Pre-1.095 (Hard Copy)'!W56))</f>
        <v> </v>
      </c>
      <c r="X56" s="1014" t="str">
        <f>IF(IFERROR('Blocks A'!X66-'Pre-1.095 (Hard Copy)'!X56, 0)=0, " ", ('Blocks A'!X66-'Pre-1.095 (Hard Copy)'!X56))</f>
        <v> </v>
      </c>
      <c r="Y56" s="1014" t="str">
        <f>IF(IFERROR('Blocks A'!AC66-'Pre-1.095 (Hard Copy)'!Y56, 0)=0, " ", ('Blocks A'!AC66-'Pre-1.095 (Hard Copy)'!Y56))</f>
        <v> </v>
      </c>
      <c r="Z56" s="1014" t="str">
        <f>IF(IFERROR('Blocks A'!Y66-'Pre-1.095 (Hard Copy)'!Z56, 0)=0, " ", ('Blocks A'!Y66-'Pre-1.095 (Hard Copy)'!Z56))</f>
        <v> </v>
      </c>
      <c r="AA56" s="1014" t="str">
        <f>IF(IFERROR('Blocks A'!Z66-'Pre-1.095 (Hard Copy)'!AA56, 0)=0, " ", ('Blocks A'!Z66-'Pre-1.095 (Hard Copy)'!AA56))</f>
        <v> </v>
      </c>
      <c r="AB56" s="1014" t="str">
        <f>IF(IFERROR('Blocks A'!AA66-'Pre-1.095 (Hard Copy)'!AB56, 0)=0, " ", ('Blocks A'!AA66-'Pre-1.095 (Hard Copy)'!AB56))</f>
        <v> </v>
      </c>
      <c r="AC56" s="1014" t="str">
        <f>IF(IFERROR('Blocks A'!AB66-'Pre-1.095 (Hard Copy)'!AC56, 0)=0, " ", ('Blocks A'!AB66-'Pre-1.095 (Hard Copy)'!AC56))</f>
        <v> </v>
      </c>
      <c r="AD56" s="1014" t="str">
        <f>IF(IFERROR('Blocks A'!AY66-'Pre-1.095 (Hard Copy)'!AD56, 0)=0, " ", ('Blocks A'!AY66-'Pre-1.095 (Hard Copy)'!AD56))</f>
        <v> </v>
      </c>
      <c r="AE56" s="1014" t="str">
        <f>IF(IFERROR('Blocks A'!AZ66-'Pre-1.095 (Hard Copy)'!AE56, 0)=0, " ", ('Blocks A'!AZ66-'Pre-1.095 (Hard Copy)'!AE56))</f>
        <v>+20</v>
      </c>
      <c r="AF56" s="1014" t="str">
        <f>IF(IFERROR('Blocks A'!BA66-'Pre-1.095 (Hard Copy)'!AF56, 0)=0, " ", ('Blocks A'!BA66-'Pre-1.095 (Hard Copy)'!AF56))</f>
        <v>-23</v>
      </c>
      <c r="AG56" s="1014" t="str">
        <f>IF(IFERROR('Blocks A'!BB66-'Pre-1.095 (Hard Copy)'!AG56, 0)=0, " ", ('Blocks A'!BB66-'Pre-1.095 (Hard Copy)'!AG56))</f>
        <v> </v>
      </c>
      <c r="AH56" s="1014" t="str">
        <f>IF(IFERROR('Blocks A'!BC66-'Pre-1.095 (Hard Copy)'!AH56, 0)=0, " ", ('Blocks A'!BC66-'Pre-1.095 (Hard Copy)'!AH56))</f>
        <v> </v>
      </c>
      <c r="AI56" s="1014" t="str">
        <f>IF(IFERROR('Blocks A'!BJ66-'Pre-1.095 (Hard Copy)'!AI56, 0)=0, " ", ('Blocks A'!BJ66-'Pre-1.095 (Hard Copy)'!AI56))</f>
        <v>-24</v>
      </c>
      <c r="AJ56" s="1014" t="str">
        <f>IF(IFERROR('Blocks A'!BD66-'Pre-1.095 (Hard Copy)'!AJ56, 0)=0, " ", ('Blocks A'!BD66-'Pre-1.095 (Hard Copy)'!AJ56))</f>
        <v> </v>
      </c>
      <c r="AK56" s="1014" t="str">
        <f>IF(IFERROR('Blocks A'!BE66-'Pre-1.095 (Hard Copy)'!AK56, 0)=0, " ", ('Blocks A'!BE66-'Pre-1.095 (Hard Copy)'!AK56))</f>
        <v> </v>
      </c>
      <c r="AL56" s="1014" t="str">
        <f>IF(IFERROR('Blocks A'!BF66-'Pre-1.095 (Hard Copy)'!AL56, 0)=0, " ", ('Blocks A'!BF66-'Pre-1.095 (Hard Copy)'!AL56))</f>
        <v> </v>
      </c>
      <c r="AM56" s="1014" t="str">
        <f>IF(IFERROR('Blocks A'!BG66-'Pre-1.095 (Hard Copy)'!AM56, 0)=0, " ", ('Blocks A'!BG66-'Pre-1.095 (Hard Copy)'!AM56))</f>
        <v> </v>
      </c>
      <c r="AN56" s="1014" t="str">
        <f>IF(IFERROR('Blocks A'!BH66-'Pre-1.095 (Hard Copy)'!AN56, 0)=0, " ", ('Blocks A'!BH66-'Pre-1.095 (Hard Copy)'!AN56))</f>
        <v> </v>
      </c>
      <c r="AO56" s="1014" t="str">
        <f>IF(IFERROR('Blocks A'!BI66-'Pre-1.095 (Hard Copy)'!AO56, 0)=0, " ", ('Blocks A'!BI66-'Pre-1.095 (Hard Copy)'!AO56))</f>
        <v> </v>
      </c>
      <c r="AP56" s="1014" t="str">
        <f>IF(IFERROR('Blocks A'!BK66-'Pre-1.095 (Hard Copy)'!AP56, 0)=0, " ", ('Blocks A'!BK66-'Pre-1.095 (Hard Copy)'!AP56))</f>
        <v> </v>
      </c>
      <c r="AQ56" s="1014" t="str">
        <f>IF(IFERROR('Blocks A'!BL66-'Pre-1.095 (Hard Copy)'!AQ56, 0)=0, " ", ('Blocks A'!BL66-'Pre-1.095 (Hard Copy)'!AQ56))</f>
        <v> </v>
      </c>
      <c r="AR56" s="1014" t="str">
        <f>IF(IFERROR('Blocks A'!BM66-'Pre-1.095 (Hard Copy)'!AR56, 0)=0, " ", ('Blocks A'!BM66-'Pre-1.095 (Hard Copy)'!AR56))</f>
        <v> </v>
      </c>
      <c r="AS56" s="1014" t="str">
        <f>IF(IFERROR('Blocks A'!BO66-'Pre-1.095 (Hard Copy)'!AS56, 0)=0, " ", ('Blocks A'!BO66-'Pre-1.095 (Hard Copy)'!AS56))</f>
        <v> </v>
      </c>
      <c r="AT56" s="1014" t="str">
        <f>IF(IFERROR('Blocks A'!BP66-'Pre-1.095 (Hard Copy)'!AT56, 0)=0, " ", ('Blocks A'!BP66-'Pre-1.095 (Hard Copy)'!AT56))</f>
        <v> </v>
      </c>
      <c r="AU56" s="1014" t="str">
        <f>IF(IFERROR('Blocks A'!BQ66-'Pre-1.095 (Hard Copy)'!AU56, 0)=0, " ", ('Blocks A'!BQ66-'Pre-1.095 (Hard Copy)'!AU56))</f>
        <v> </v>
      </c>
      <c r="AV56" s="1014" t="str">
        <f>IF(IFERROR('Blocks A'!BR66-'Pre-1.095 (Hard Copy)'!AV56, 0)=0, " ", ('Blocks A'!BR66-'Pre-1.095 (Hard Copy)'!AV56))</f>
        <v> </v>
      </c>
      <c r="AW56" s="1014" t="str">
        <f>IF(IFERROR('Blocks A'!BS66-'Pre-1.095 (Hard Copy)'!AW56, 0)=0, " ", ('Blocks A'!BS66-'Pre-1.095 (Hard Copy)'!AW56))</f>
        <v> </v>
      </c>
      <c r="AX56" s="1014" t="str">
        <f>IF(IFERROR('Blocks A'!BT66-'Pre-1.095 (Hard Copy)'!AX56, 0)=0, " ", ('Blocks A'!BT66-'Pre-1.095 (Hard Copy)'!AX56))</f>
        <v>-176</v>
      </c>
      <c r="AY56" s="1014" t="str">
        <f>IF(IFERROR('Blocks A'!BU66-'Pre-1.095 (Hard Copy)'!AY56, 0)=0, " ", ('Blocks A'!BU66-'Pre-1.095 (Hard Copy)'!AY56))</f>
        <v>-6</v>
      </c>
      <c r="AZ56" s="1014" t="str">
        <f>IF(IFERROR('Blocks A'!BW66-'Pre-1.095 (Hard Copy)'!AZ56, 0)=0, " ", ('Blocks A'!BW66-'Pre-1.095 (Hard Copy)'!AZ56))</f>
        <v>-765</v>
      </c>
      <c r="BA56" s="1014" t="str">
        <f>IF(IFERROR('Blocks A'!BX66-'Pre-1.095 (Hard Copy)'!BA56, 0)=0, " ", ('Blocks A'!BX66-'Pre-1.095 (Hard Copy)'!BA56))</f>
        <v>+0</v>
      </c>
      <c r="BB56" s="1014" t="str">
        <f>IF(IFERROR('Blocks A'!BY66-'Pre-1.095 (Hard Copy)'!BB56, 0)=0, " ", ('Blocks A'!BY66-'Pre-1.095 (Hard Copy)'!BB56))</f>
        <v>-24</v>
      </c>
      <c r="BC56" s="1015" t="str">
        <f>IF(IFERROR('Blocks A'!BZ66-'Pre-1.095 (Hard Copy)'!BC56, 0)=0, " ", ('Blocks A'!BZ66-'Pre-1.095 (Hard Copy)'!BC56))</f>
        <v>+1.9</v>
      </c>
      <c r="BD56" s="1014" t="str">
        <f>IF(IFERROR('Blocks A'!BV66-'Pre-1.095 (Hard Copy)'!BD56, 0)=0, " ", ('Blocks A'!BV66-'Pre-1.095 (Hard Copy)'!BD56))</f>
        <v> </v>
      </c>
      <c r="BE56" s="1014" t="str">
        <f>IF(IFERROR('Blocks A'!CB66-'Pre-1.095 (Hard Copy)'!BE56, 0)=0, " ", ('Blocks A'!CB66-'Pre-1.095 (Hard Copy)'!BE56))</f>
        <v>-123</v>
      </c>
      <c r="BF56" s="1014" t="str">
        <f>IF(IFERROR('Blocks A'!CC66-'Pre-1.095 (Hard Copy)'!BF56, 0)=0, " ", ('Blocks A'!CC66-'Pre-1.095 (Hard Copy)'!BF56))</f>
        <v>-19,133</v>
      </c>
      <c r="BG56" s="1016" t="str">
        <f>IF(IFERROR('Blocks A'!CD66-'Pre-1.095 (Hard Copy)'!BG56, 0)=0, " ", ('Blocks A'!CD66-'Pre-1.095 (Hard Copy)'!BG56))</f>
        <v>-0.0191</v>
      </c>
      <c r="BH56" s="1014" t="str">
        <f>IF(IFERROR('Blocks A'!CE66-'Pre-1.095 (Hard Copy)'!BH56, 0)=0, " ", ('Blocks A'!CE66-'Pre-1.095 (Hard Copy)'!BH56))</f>
        <v>-306</v>
      </c>
      <c r="BI56" s="1014" t="str">
        <f>IF(IFERROR('Blocks A'!CZ66-'Pre-1.095 (Hard Copy)'!BI56, 0)=0, " ", ('Blocks A'!CZ66-'Pre-1.095 (Hard Copy)'!BI56))</f>
        <v>-197</v>
      </c>
      <c r="BJ56" s="1014" t="str">
        <f>IF(IFERROR('Blocks A'!DA66-'Pre-1.095 (Hard Copy)'!BJ56, 0)=0, " ", ('Blocks A'!DA66-'Pre-1.095 (Hard Copy)'!BJ56))</f>
        <v> </v>
      </c>
      <c r="BK56" s="1014" t="str">
        <f>IF(IFERROR('Blocks A'!DB66-'Pre-1.095 (Hard Copy)'!BK56, 0)=0, " ", ('Blocks A'!DB66-'Pre-1.095 (Hard Copy)'!BK56))</f>
        <v> </v>
      </c>
      <c r="BL56" s="1014" t="str">
        <f>IF(IFERROR('Blocks A'!DC66-'Pre-1.095 (Hard Copy)'!BL56, 0)=0, " ", ('Blocks A'!DC66-'Pre-1.095 (Hard Copy)'!BL56))</f>
        <v> </v>
      </c>
      <c r="BM56" s="1014" t="str">
        <f>IF(IFERROR('Blocks A'!DD66-'Pre-1.095 (Hard Copy)'!BM56, 0)=0, " ", ('Blocks A'!DD66-'Pre-1.095 (Hard Copy)'!BM56))</f>
        <v> </v>
      </c>
      <c r="BN56" s="1014" t="str">
        <f>IF(IFERROR('Blocks A'!DE66-'Pre-1.095 (Hard Copy)'!BN56, 0)=0, " ", ('Blocks A'!DE66-'Pre-1.095 (Hard Copy)'!BN56))</f>
        <v> </v>
      </c>
      <c r="BO56" s="1014" t="str">
        <f>IF(IFERROR('Blocks A'!DF66-'Pre-1.095 (Hard Copy)'!BO56, 0)=0, " ", ('Blocks A'!DF66-'Pre-1.095 (Hard Copy)'!BO56))</f>
        <v> </v>
      </c>
      <c r="BP56" s="1014" t="str">
        <f>IF(IFERROR('Blocks A'!DG66-'Pre-1.095 (Hard Copy)'!BP56, 0)=0, " ", ('Blocks A'!DG66-'Pre-1.095 (Hard Copy)'!BP56))</f>
        <v> </v>
      </c>
      <c r="BQ56" s="1014" t="str">
        <f>IF(IFERROR('Blocks A'!DH66-'Pre-1.095 (Hard Copy)'!BQ56, 0)=0, " ", ('Blocks A'!DH66-'Pre-1.095 (Hard Copy)'!BQ56))</f>
        <v> </v>
      </c>
      <c r="BR56" s="1014" t="str">
        <f>IF(IFERROR('Blocks A'!DI66-'Pre-1.095 (Hard Copy)'!BR56, 0)=0, " ", ('Blocks A'!DI66-'Pre-1.095 (Hard Copy)'!BR56))</f>
        <v> </v>
      </c>
      <c r="BS56" s="1014" t="str">
        <f>IF(IFERROR('Blocks A'!DJ66-'Pre-1.095 (Hard Copy)'!BS56, 0)=0, " ", ('Blocks A'!DJ66-'Pre-1.095 (Hard Copy)'!BS56))</f>
        <v>-352</v>
      </c>
      <c r="BT56" s="1014" t="str">
        <f>IF(IFERROR('Blocks A'!DK66-'Pre-1.095 (Hard Copy)'!BT56, 0)=0, " ", ('Blocks A'!DK66-'Pre-1.095 (Hard Copy)'!BT56))</f>
        <v> </v>
      </c>
      <c r="BU56" s="1014" t="str">
        <f>IF(IFERROR('Blocks A'!DL66-'Pre-1.095 (Hard Copy)'!BU56, 0)=0, " ", ('Blocks A'!DL66-'Pre-1.095 (Hard Copy)'!BU56))</f>
        <v> </v>
      </c>
      <c r="BV56" s="1014" t="str">
        <f>IF(IFERROR('Blocks A'!DM66-'Pre-1.095 (Hard Copy)'!BV56, 0)=0, " ", ('Blocks A'!DM66-'Pre-1.095 (Hard Copy)'!BV56))</f>
        <v> </v>
      </c>
      <c r="BW56" s="1014" t="str">
        <f>IF(IFERROR('Blocks A'!DN66-'Pre-1.095 (Hard Copy)'!BW56, 0)=0, " ", ('Blocks A'!DN66-'Pre-1.095 (Hard Copy)'!BW56))</f>
        <v> </v>
      </c>
      <c r="BX56" s="1014" t="str">
        <f>IF(IFERROR('Blocks A'!DO66-'Pre-1.095 (Hard Copy)'!BX56, 0)=0, " ", ('Blocks A'!DO66-'Pre-1.095 (Hard Copy)'!BX56))</f>
        <v> </v>
      </c>
      <c r="BY56" s="1014" t="str">
        <f>IF(IFERROR('Blocks A'!DP66-'Pre-1.095 (Hard Copy)'!BY56, 0)=0, " ", ('Blocks A'!DP66-'Pre-1.095 (Hard Copy)'!BY56))</f>
        <v> </v>
      </c>
      <c r="BZ56" s="1014" t="str">
        <f>IF(IFERROR('Blocks A'!DQ66-'Pre-1.095 (Hard Copy)'!BZ56, 0)=0, " ", ('Blocks A'!DQ66-'Pre-1.095 (Hard Copy)'!BZ56))</f>
        <v> </v>
      </c>
      <c r="CA56" s="1014" t="str">
        <f>IF(IFERROR('Blocks A'!DR66-'Pre-1.095 (Hard Copy)'!CA56, 0)=0, " ", ('Blocks A'!DR66-'Pre-1.095 (Hard Copy)'!CA56))</f>
        <v> </v>
      </c>
      <c r="CB56" s="1014" t="str">
        <f>IF(IFERROR('Blocks A'!DS66-'Pre-1.095 (Hard Copy)'!CB56, 0)=0, " ", ('Blocks A'!DS66-'Pre-1.095 (Hard Copy)'!CB56))</f>
        <v> </v>
      </c>
      <c r="CC56" s="1014" t="str">
        <f>IF(IFERROR('Blocks A'!DT66-'Pre-1.095 (Hard Copy)'!CC56, 0)=0, " ", ('Blocks A'!DT66-'Pre-1.095 (Hard Copy)'!CC56))</f>
        <v>-197</v>
      </c>
      <c r="CD56" s="1014" t="str">
        <f>IF(IFERROR('Blocks A'!DU66-'Pre-1.095 (Hard Copy)'!CD56, 0)=0, " ", ('Blocks A'!DU66-'Pre-1.095 (Hard Copy)'!CD56))</f>
        <v>-352</v>
      </c>
      <c r="CE56" s="1014" t="str">
        <f>IF(IFERROR('Blocks A'!DX66-'Pre-1.095 (Hard Copy)'!CE56, 0)=0, " ", ('Blocks A'!DX66-'Pre-1.095 (Hard Copy)'!CE56))</f>
        <v>-14</v>
      </c>
      <c r="CF56" s="1014" t="str">
        <f>IF(IFERROR('Blocks A'!DY66-'Pre-1.095 (Hard Copy)'!CF56, 0)=0, " ", ('Blocks A'!DY66-'Pre-1.095 (Hard Copy)'!CF56))</f>
        <v>-2,105</v>
      </c>
      <c r="CG56" s="1016" t="str">
        <f>IF(IFERROR('Blocks A'!DZ66-'Pre-1.095 (Hard Copy)'!CG56, 0)=0, " ", ('Blocks A'!DZ66-'Pre-1.095 (Hard Copy)'!CG56))</f>
        <v>-0.0021</v>
      </c>
      <c r="CH56" s="1015" t="str">
        <f>IF(IFERROR('Blocks A'!DV66-'Pre-1.095 (Hard Copy)'!CH56, 0)=0, " ", ('Blocks A'!DV66-'Pre-1.095 (Hard Copy)'!CH56))</f>
        <v>-25.0</v>
      </c>
      <c r="CI56" s="1015" t="str">
        <f>IF(IFERROR('Blocks A'!DW66-'Pre-1.095 (Hard Copy)'!CI56, 0)=0, " ", ('Blocks A'!DW66-'Pre-1.095 (Hard Copy)'!CI56))</f>
        <v>-130.2</v>
      </c>
      <c r="CJ56" s="1014" t="str">
        <f>IF(IFERROR('Blocks A'!EA66-'Pre-1.095 (Hard Copy)'!CJ56, 0)=0, " ", ('Blocks A'!EA66-'Pre-1.095 (Hard Copy)'!CJ56))</f>
        <v>-137</v>
      </c>
      <c r="CK56" s="1017" t="str">
        <f>IF(IFERROR('Blocks A'!EB66-'Pre-1.095 (Hard Copy)'!CK56, 0)=0, " ", ('Blocks A'!EB66-'Pre-1.095 (Hard Copy)'!CK56))</f>
        <v>-2.28</v>
      </c>
      <c r="CL56" s="1017" t="str">
        <f>IF(IFERROR('Blocks A'!EC66-'Pre-1.095 (Hard Copy)'!CL56, 0)=0, " ", ('Blocks A'!EC66-'Pre-1.095 (Hard Copy)'!CL56))</f>
        <v>-0.04</v>
      </c>
      <c r="CM56" s="1017" t="str">
        <f>IF(IFERROR('Blocks A'!EH66-'Pre-1.095 (Hard Copy)'!CM56, 0)=0, " ", ('Blocks A'!EH66-'Pre-1.095 (Hard Copy)'!CM56))</f>
        <v>-0.00</v>
      </c>
      <c r="CN56" s="1014" t="str">
        <f>IF(IFERROR('Blocks A'!ED66-'Pre-1.095 (Hard Copy)'!CN56, 0)=0, " ", ('Blocks A'!ED66-'Pre-1.095 (Hard Copy)'!CN56))</f>
        <v>-21,238</v>
      </c>
      <c r="CO56" s="1017" t="str">
        <f>IF(IFERROR('Blocks A'!EE66-'Pre-1.095 (Hard Copy)'!CO56, 0)=0, " ", ('Blocks A'!EE66-'Pre-1.095 (Hard Copy)'!CO56))</f>
        <v>-21.24</v>
      </c>
      <c r="CP56" s="1017" t="str">
        <f>IF(IFERROR('Blocks A'!EF66-'Pre-1.095 (Hard Copy)'!CP56, 0)=0, " ", ('Blocks A'!EF66-'Pre-1.095 (Hard Copy)'!CP56))</f>
        <v>-0.02</v>
      </c>
      <c r="CQ56" s="1016" t="str">
        <f>IF(IFERROR('Blocks A'!EG66-'Pre-1.095 (Hard Copy)'!CQ56, 0)=0, " ", ('Blocks A'!EG66-'Pre-1.095 (Hard Copy)'!CQ56))</f>
        <v>-0.0212</v>
      </c>
      <c r="CR56" s="1018">
        <v>340.0</v>
      </c>
    </row>
    <row r="57">
      <c r="A57" s="985" t="s">
        <v>958</v>
      </c>
      <c r="B57" s="1013" t="s">
        <v>960</v>
      </c>
      <c r="C57" s="969" t="s">
        <v>886</v>
      </c>
      <c r="D57" s="969">
        <v>1.0</v>
      </c>
      <c r="E57" s="969">
        <v>1.0</v>
      </c>
      <c r="F57" s="969">
        <v>1.0</v>
      </c>
      <c r="G57" s="1014" t="str">
        <f>IF(IFERROR('Blocks A'!G68-'Pre-1.095 (Hard Copy)'!G57, 0)=0, " ", ('Blocks A'!G68-'Pre-1.095 (Hard Copy)'!G57))</f>
        <v> </v>
      </c>
      <c r="H57" s="1014" t="str">
        <f>IF(IFERROR('Blocks A'!H68-'Pre-1.095 (Hard Copy)'!H57, 0)=0, " ", ('Blocks A'!H68-'Pre-1.095 (Hard Copy)'!H57))</f>
        <v> </v>
      </c>
      <c r="I57" s="1014" t="str">
        <f>IF(IFERROR('Blocks A'!I68-'Pre-1.095 (Hard Copy)'!I57, 0)=0, " ", ('Blocks A'!I68-'Pre-1.095 (Hard Copy)'!I57))</f>
        <v> </v>
      </c>
      <c r="J57" s="1014" t="str">
        <f>IF(IFERROR('Blocks A'!J68-'Pre-1.095 (Hard Copy)'!J57, 0)=0, " ", ('Blocks A'!J68-'Pre-1.095 (Hard Copy)'!J57))</f>
        <v> </v>
      </c>
      <c r="K57" s="1014" t="str">
        <f>IF(IFERROR('Blocks A'!K68-'Pre-1.095 (Hard Copy)'!K57, 0)=0, " ", ('Blocks A'!K68-'Pre-1.095 (Hard Copy)'!K57))</f>
        <v> </v>
      </c>
      <c r="L57" s="1014" t="str">
        <f>IF(IFERROR('Blocks A'!L68-'Pre-1.095 (Hard Copy)'!L57, 0)=0, " ", ('Blocks A'!L68-'Pre-1.095 (Hard Copy)'!L57))</f>
        <v> </v>
      </c>
      <c r="M57" s="1014" t="str">
        <f>IF(IFERROR('Blocks A'!N68-'Pre-1.095 (Hard Copy)'!M57, 0)=0, " ", ('Blocks A'!N68-'Pre-1.095 (Hard Copy)'!M57))</f>
        <v> </v>
      </c>
      <c r="N57" s="1014" t="str">
        <f>IF(IFERROR('Blocks A'!O68-'Pre-1.095 (Hard Copy)'!N57, 0)=0, " ", ('Blocks A'!O68-'Pre-1.095 (Hard Copy)'!N57))</f>
        <v> </v>
      </c>
      <c r="O57" s="1014" t="str">
        <f>IF(IFERROR('Blocks A'!P68-'Pre-1.095 (Hard Copy)'!O57, 0)=0, " ", ('Blocks A'!P68-'Pre-1.095 (Hard Copy)'!O57))</f>
        <v> </v>
      </c>
      <c r="P57" s="1014" t="str">
        <f>IF(IFERROR('Blocks A'!Q68-'Pre-1.095 (Hard Copy)'!P57, 0)=0, " ", ('Blocks A'!Q68-'Pre-1.095 (Hard Copy)'!P57))</f>
        <v> </v>
      </c>
      <c r="Q57" s="1014" t="str">
        <f>IF(IFERROR('Blocks A'!R68-'Pre-1.095 (Hard Copy)'!Q57, 0)=0, " ", ('Blocks A'!R68-'Pre-1.095 (Hard Copy)'!Q57))</f>
        <v> </v>
      </c>
      <c r="R57" s="1014" t="str">
        <f>IF(IFERROR('Blocks A'!S68-'Pre-1.095 (Hard Copy)'!R57, 0)=0, " ", ('Blocks A'!S68-'Pre-1.095 (Hard Copy)'!R57))</f>
        <v> </v>
      </c>
      <c r="S57" s="1014" t="str">
        <f>IF(IFERROR('Blocks A'!T68-'Pre-1.095 (Hard Copy)'!S57, 0)=0, " ", ('Blocks A'!T68-'Pre-1.095 (Hard Copy)'!S57))</f>
        <v> </v>
      </c>
      <c r="T57" s="1014" t="str">
        <f>IF(IFERROR('Blocks A'!M68-'Pre-1.095 (Hard Copy)'!T57, 0)=0, " ", ('Blocks A'!M68-'Pre-1.095 (Hard Copy)'!T57))</f>
        <v> </v>
      </c>
      <c r="U57" s="1014" t="str">
        <f>IF(IFERROR('Blocks A'!U68-'Pre-1.095 (Hard Copy)'!U57, 0)=0, " ", ('Blocks A'!U68-'Pre-1.095 (Hard Copy)'!U57))</f>
        <v> </v>
      </c>
      <c r="V57" s="1014" t="str">
        <f>IF(IFERROR('Blocks A'!V68-'Pre-1.095 (Hard Copy)'!V57, 0)=0, " ", ('Blocks A'!V68-'Pre-1.095 (Hard Copy)'!V57))</f>
        <v> </v>
      </c>
      <c r="W57" s="1014" t="str">
        <f>IF(IFERROR('Blocks A'!W68-'Pre-1.095 (Hard Copy)'!W57, 0)=0, " ", ('Blocks A'!W68-'Pre-1.095 (Hard Copy)'!W57))</f>
        <v> </v>
      </c>
      <c r="X57" s="1014" t="str">
        <f>IF(IFERROR('Blocks A'!X68-'Pre-1.095 (Hard Copy)'!X57, 0)=0, " ", ('Blocks A'!X68-'Pre-1.095 (Hard Copy)'!X57))</f>
        <v> </v>
      </c>
      <c r="Y57" s="1014" t="str">
        <f>IF(IFERROR('Blocks A'!AC68-'Pre-1.095 (Hard Copy)'!Y57, 0)=0, " ", ('Blocks A'!AC68-'Pre-1.095 (Hard Copy)'!Y57))</f>
        <v> </v>
      </c>
      <c r="Z57" s="1014" t="str">
        <f>IF(IFERROR('Blocks A'!Y68-'Pre-1.095 (Hard Copy)'!Z57, 0)=0, " ", ('Blocks A'!Y68-'Pre-1.095 (Hard Copy)'!Z57))</f>
        <v> </v>
      </c>
      <c r="AA57" s="1014" t="str">
        <f>IF(IFERROR('Blocks A'!Z68-'Pre-1.095 (Hard Copy)'!AA57, 0)=0, " ", ('Blocks A'!Z68-'Pre-1.095 (Hard Copy)'!AA57))</f>
        <v> </v>
      </c>
      <c r="AB57" s="1014" t="str">
        <f>IF(IFERROR('Blocks A'!AA68-'Pre-1.095 (Hard Copy)'!AB57, 0)=0, " ", ('Blocks A'!AA68-'Pre-1.095 (Hard Copy)'!AB57))</f>
        <v> </v>
      </c>
      <c r="AC57" s="1014" t="str">
        <f>IF(IFERROR('Blocks A'!AB68-'Pre-1.095 (Hard Copy)'!AC57, 0)=0, " ", ('Blocks A'!AB68-'Pre-1.095 (Hard Copy)'!AC57))</f>
        <v> </v>
      </c>
      <c r="AD57" s="1014" t="str">
        <f>IF(IFERROR('Blocks A'!AY68-'Pre-1.095 (Hard Copy)'!AD57, 0)=0, " ", ('Blocks A'!AY68-'Pre-1.095 (Hard Copy)'!AD57))</f>
        <v> </v>
      </c>
      <c r="AE57" s="1014" t="str">
        <f>IF(IFERROR('Blocks A'!AZ68-'Pre-1.095 (Hard Copy)'!AE57, 0)=0, " ", ('Blocks A'!AZ68-'Pre-1.095 (Hard Copy)'!AE57))</f>
        <v> </v>
      </c>
      <c r="AF57" s="1014" t="str">
        <f>IF(IFERROR('Blocks A'!BA68-'Pre-1.095 (Hard Copy)'!AF57, 0)=0, " ", ('Blocks A'!BA68-'Pre-1.095 (Hard Copy)'!AF57))</f>
        <v> </v>
      </c>
      <c r="AG57" s="1014" t="str">
        <f>IF(IFERROR('Blocks A'!BB68-'Pre-1.095 (Hard Copy)'!AG57, 0)=0, " ", ('Blocks A'!BB68-'Pre-1.095 (Hard Copy)'!AG57))</f>
        <v> </v>
      </c>
      <c r="AH57" s="1014" t="str">
        <f>IF(IFERROR('Blocks A'!BC68-'Pre-1.095 (Hard Copy)'!AH57, 0)=0, " ", ('Blocks A'!BC68-'Pre-1.095 (Hard Copy)'!AH57))</f>
        <v> </v>
      </c>
      <c r="AI57" s="1014" t="str">
        <f>IF(IFERROR('Blocks A'!BJ68-'Pre-1.095 (Hard Copy)'!AI57, 0)=0, " ", ('Blocks A'!BJ68-'Pre-1.095 (Hard Copy)'!AI57))</f>
        <v> </v>
      </c>
      <c r="AJ57" s="1014" t="str">
        <f>IF(IFERROR('Blocks A'!BD68-'Pre-1.095 (Hard Copy)'!AJ57, 0)=0, " ", ('Blocks A'!BD68-'Pre-1.095 (Hard Copy)'!AJ57))</f>
        <v> </v>
      </c>
      <c r="AK57" s="1014" t="str">
        <f>IF(IFERROR('Blocks A'!BE68-'Pre-1.095 (Hard Copy)'!AK57, 0)=0, " ", ('Blocks A'!BE68-'Pre-1.095 (Hard Copy)'!AK57))</f>
        <v> </v>
      </c>
      <c r="AL57" s="1014" t="str">
        <f>IF(IFERROR('Blocks A'!BF68-'Pre-1.095 (Hard Copy)'!AL57, 0)=0, " ", ('Blocks A'!BF68-'Pre-1.095 (Hard Copy)'!AL57))</f>
        <v> </v>
      </c>
      <c r="AM57" s="1014" t="str">
        <f>IF(IFERROR('Blocks A'!BG68-'Pre-1.095 (Hard Copy)'!AM57, 0)=0, " ", ('Blocks A'!BG68-'Pre-1.095 (Hard Copy)'!AM57))</f>
        <v> </v>
      </c>
      <c r="AN57" s="1014" t="str">
        <f>IF(IFERROR('Blocks A'!BH68-'Pre-1.095 (Hard Copy)'!AN57, 0)=0, " ", ('Blocks A'!BH68-'Pre-1.095 (Hard Copy)'!AN57))</f>
        <v> </v>
      </c>
      <c r="AO57" s="1014" t="str">
        <f>IF(IFERROR('Blocks A'!BI68-'Pre-1.095 (Hard Copy)'!AO57, 0)=0, " ", ('Blocks A'!BI68-'Pre-1.095 (Hard Copy)'!AO57))</f>
        <v> </v>
      </c>
      <c r="AP57" s="1014" t="str">
        <f>IF(IFERROR('Blocks A'!BK68-'Pre-1.095 (Hard Copy)'!AP57, 0)=0, " ", ('Blocks A'!BK68-'Pre-1.095 (Hard Copy)'!AP57))</f>
        <v> </v>
      </c>
      <c r="AQ57" s="1014" t="str">
        <f>IF(IFERROR('Blocks A'!BL68-'Pre-1.095 (Hard Copy)'!AQ57, 0)=0, " ", ('Blocks A'!BL68-'Pre-1.095 (Hard Copy)'!AQ57))</f>
        <v> </v>
      </c>
      <c r="AR57" s="1014" t="str">
        <f>IF(IFERROR('Blocks A'!BM68-'Pre-1.095 (Hard Copy)'!AR57, 0)=0, " ", ('Blocks A'!BM68-'Pre-1.095 (Hard Copy)'!AR57))</f>
        <v> </v>
      </c>
      <c r="AS57" s="1014" t="str">
        <f>IF(IFERROR('Blocks A'!BO68-'Pre-1.095 (Hard Copy)'!AS57, 0)=0, " ", ('Blocks A'!BO68-'Pre-1.095 (Hard Copy)'!AS57))</f>
        <v> </v>
      </c>
      <c r="AT57" s="1014" t="str">
        <f>IF(IFERROR('Blocks A'!BP68-'Pre-1.095 (Hard Copy)'!AT57, 0)=0, " ", ('Blocks A'!BP68-'Pre-1.095 (Hard Copy)'!AT57))</f>
        <v> </v>
      </c>
      <c r="AU57" s="1014" t="str">
        <f>IF(IFERROR('Blocks A'!BQ68-'Pre-1.095 (Hard Copy)'!AU57, 0)=0, " ", ('Blocks A'!BQ68-'Pre-1.095 (Hard Copy)'!AU57))</f>
        <v> </v>
      </c>
      <c r="AV57" s="1014" t="str">
        <f>IF(IFERROR('Blocks A'!BR68-'Pre-1.095 (Hard Copy)'!AV57, 0)=0, " ", ('Blocks A'!BR68-'Pre-1.095 (Hard Copy)'!AV57))</f>
        <v> </v>
      </c>
      <c r="AW57" s="1014" t="str">
        <f>IF(IFERROR('Blocks A'!BS68-'Pre-1.095 (Hard Copy)'!AW57, 0)=0, " ", ('Blocks A'!BS68-'Pre-1.095 (Hard Copy)'!AW57))</f>
        <v> </v>
      </c>
      <c r="AX57" s="1014" t="str">
        <f>IF(IFERROR('Blocks A'!BT68-'Pre-1.095 (Hard Copy)'!AX57, 0)=0, " ", ('Blocks A'!BT68-'Pre-1.095 (Hard Copy)'!AX57))</f>
        <v> </v>
      </c>
      <c r="AY57" s="1014" t="str">
        <f>IF(IFERROR('Blocks A'!BU68-'Pre-1.095 (Hard Copy)'!AY57, 0)=0, " ", ('Blocks A'!BU68-'Pre-1.095 (Hard Copy)'!AY57))</f>
        <v> </v>
      </c>
      <c r="AZ57" s="1014" t="str">
        <f>IF(IFERROR('Blocks A'!BW68-'Pre-1.095 (Hard Copy)'!AZ57, 0)=0, " ", ('Blocks A'!BW68-'Pre-1.095 (Hard Copy)'!AZ57))</f>
        <v> </v>
      </c>
      <c r="BA57" s="1014" t="str">
        <f>IF(IFERROR('Blocks A'!BX68-'Pre-1.095 (Hard Copy)'!BA57, 0)=0, " ", ('Blocks A'!BX68-'Pre-1.095 (Hard Copy)'!BA57))</f>
        <v>+0</v>
      </c>
      <c r="BB57" s="1014" t="str">
        <f>IF(IFERROR('Blocks A'!BY68-'Pre-1.095 (Hard Copy)'!BB57, 0)=0, " ", ('Blocks A'!BY68-'Pre-1.095 (Hard Copy)'!BB57))</f>
        <v> </v>
      </c>
      <c r="BC57" s="1015" t="str">
        <f>IF(IFERROR('Blocks A'!BZ68-'Pre-1.095 (Hard Copy)'!BC57, 0)=0, " ", ('Blocks A'!BZ68-'Pre-1.095 (Hard Copy)'!BC57))</f>
        <v>+0.0</v>
      </c>
      <c r="BD57" s="1014" t="str">
        <f>IF(IFERROR('Blocks A'!BV68-'Pre-1.095 (Hard Copy)'!BD57, 0)=0, " ", ('Blocks A'!BV68-'Pre-1.095 (Hard Copy)'!BD57))</f>
        <v> </v>
      </c>
      <c r="BE57" s="1014" t="str">
        <f>IF(IFERROR('Blocks A'!CB68-'Pre-1.095 (Hard Copy)'!BE57, 0)=0, " ", ('Blocks A'!CB68-'Pre-1.095 (Hard Copy)'!BE57))</f>
        <v>-120</v>
      </c>
      <c r="BF57" s="1014" t="str">
        <f>IF(IFERROR('Blocks A'!CC68-'Pre-1.095 (Hard Copy)'!BF57, 0)=0, " ", ('Blocks A'!CC68-'Pre-1.095 (Hard Copy)'!BF57))</f>
        <v>-18,667</v>
      </c>
      <c r="BG57" s="1016" t="str">
        <f>IF(IFERROR('Blocks A'!CD68-'Pre-1.095 (Hard Copy)'!BG57, 0)=0, " ", ('Blocks A'!CD68-'Pre-1.095 (Hard Copy)'!BG57))</f>
        <v>-0.0187</v>
      </c>
      <c r="BH57" s="1014" t="str">
        <f>IF(IFERROR('Blocks A'!CE68-'Pre-1.095 (Hard Copy)'!BH57, 0)=0, " ", ('Blocks A'!CE68-'Pre-1.095 (Hard Copy)'!BH57))</f>
        <v> </v>
      </c>
      <c r="BI57" s="1014" t="str">
        <f>IF(IFERROR('Blocks A'!CZ68-'Pre-1.095 (Hard Copy)'!BI57, 0)=0, " ", ('Blocks A'!CZ68-'Pre-1.095 (Hard Copy)'!BI57))</f>
        <v>+12</v>
      </c>
      <c r="BJ57" s="1014" t="str">
        <f>IF(IFERROR('Blocks A'!DA68-'Pre-1.095 (Hard Copy)'!BJ57, 0)=0, " ", ('Blocks A'!DA68-'Pre-1.095 (Hard Copy)'!BJ57))</f>
        <v> </v>
      </c>
      <c r="BK57" s="1014" t="str">
        <f>IF(IFERROR('Blocks A'!DB68-'Pre-1.095 (Hard Copy)'!BK57, 0)=0, " ", ('Blocks A'!DB68-'Pre-1.095 (Hard Copy)'!BK57))</f>
        <v> </v>
      </c>
      <c r="BL57" s="1014" t="str">
        <f>IF(IFERROR('Blocks A'!DC68-'Pre-1.095 (Hard Copy)'!BL57, 0)=0, " ", ('Blocks A'!DC68-'Pre-1.095 (Hard Copy)'!BL57))</f>
        <v> </v>
      </c>
      <c r="BM57" s="1014" t="str">
        <f>IF(IFERROR('Blocks A'!DD68-'Pre-1.095 (Hard Copy)'!BM57, 0)=0, " ", ('Blocks A'!DD68-'Pre-1.095 (Hard Copy)'!BM57))</f>
        <v> </v>
      </c>
      <c r="BN57" s="1014" t="str">
        <f>IF(IFERROR('Blocks A'!DE68-'Pre-1.095 (Hard Copy)'!BN57, 0)=0, " ", ('Blocks A'!DE68-'Pre-1.095 (Hard Copy)'!BN57))</f>
        <v> </v>
      </c>
      <c r="BO57" s="1014" t="str">
        <f>IF(IFERROR('Blocks A'!DF68-'Pre-1.095 (Hard Copy)'!BO57, 0)=0, " ", ('Blocks A'!DF68-'Pre-1.095 (Hard Copy)'!BO57))</f>
        <v> </v>
      </c>
      <c r="BP57" s="1014" t="str">
        <f>IF(IFERROR('Blocks A'!DG68-'Pre-1.095 (Hard Copy)'!BP57, 0)=0, " ", ('Blocks A'!DG68-'Pre-1.095 (Hard Copy)'!BP57))</f>
        <v> </v>
      </c>
      <c r="BQ57" s="1014" t="str">
        <f>IF(IFERROR('Blocks A'!DH68-'Pre-1.095 (Hard Copy)'!BQ57, 0)=0, " ", ('Blocks A'!DH68-'Pre-1.095 (Hard Copy)'!BQ57))</f>
        <v> </v>
      </c>
      <c r="BR57" s="1014" t="str">
        <f>IF(IFERROR('Blocks A'!DI68-'Pre-1.095 (Hard Copy)'!BR57, 0)=0, " ", ('Blocks A'!DI68-'Pre-1.095 (Hard Copy)'!BR57))</f>
        <v> </v>
      </c>
      <c r="BS57" s="1014" t="str">
        <f>IF(IFERROR('Blocks A'!DJ68-'Pre-1.095 (Hard Copy)'!BS57, 0)=0, " ", ('Blocks A'!DJ68-'Pre-1.095 (Hard Copy)'!BS57))</f>
        <v>+21</v>
      </c>
      <c r="BT57" s="1014" t="str">
        <f>IF(IFERROR('Blocks A'!DK68-'Pre-1.095 (Hard Copy)'!BT57, 0)=0, " ", ('Blocks A'!DK68-'Pre-1.095 (Hard Copy)'!BT57))</f>
        <v> </v>
      </c>
      <c r="BU57" s="1014" t="str">
        <f>IF(IFERROR('Blocks A'!DL68-'Pre-1.095 (Hard Copy)'!BU57, 0)=0, " ", ('Blocks A'!DL68-'Pre-1.095 (Hard Copy)'!BU57))</f>
        <v> </v>
      </c>
      <c r="BV57" s="1014" t="str">
        <f>IF(IFERROR('Blocks A'!DM68-'Pre-1.095 (Hard Copy)'!BV57, 0)=0, " ", ('Blocks A'!DM68-'Pre-1.095 (Hard Copy)'!BV57))</f>
        <v> </v>
      </c>
      <c r="BW57" s="1014" t="str">
        <f>IF(IFERROR('Blocks A'!DN68-'Pre-1.095 (Hard Copy)'!BW57, 0)=0, " ", ('Blocks A'!DN68-'Pre-1.095 (Hard Copy)'!BW57))</f>
        <v>+0</v>
      </c>
      <c r="BX57" s="1014" t="str">
        <f>IF(IFERROR('Blocks A'!DO68-'Pre-1.095 (Hard Copy)'!BX57, 0)=0, " ", ('Blocks A'!DO68-'Pre-1.095 (Hard Copy)'!BX57))</f>
        <v> </v>
      </c>
      <c r="BY57" s="1014" t="str">
        <f>IF(IFERROR('Blocks A'!DP68-'Pre-1.095 (Hard Copy)'!BY57, 0)=0, " ", ('Blocks A'!DP68-'Pre-1.095 (Hard Copy)'!BY57))</f>
        <v> </v>
      </c>
      <c r="BZ57" s="1014" t="str">
        <f>IF(IFERROR('Blocks A'!DQ68-'Pre-1.095 (Hard Copy)'!BZ57, 0)=0, " ", ('Blocks A'!DQ68-'Pre-1.095 (Hard Copy)'!BZ57))</f>
        <v> </v>
      </c>
      <c r="CA57" s="1014" t="str">
        <f>IF(IFERROR('Blocks A'!DR68-'Pre-1.095 (Hard Copy)'!CA57, 0)=0, " ", ('Blocks A'!DR68-'Pre-1.095 (Hard Copy)'!CA57))</f>
        <v> </v>
      </c>
      <c r="CB57" s="1014" t="str">
        <f>IF(IFERROR('Blocks A'!DS68-'Pre-1.095 (Hard Copy)'!CB57, 0)=0, " ", ('Blocks A'!DS68-'Pre-1.095 (Hard Copy)'!CB57))</f>
        <v> </v>
      </c>
      <c r="CC57" s="1014" t="str">
        <f>IF(IFERROR('Blocks A'!DT68-'Pre-1.095 (Hard Copy)'!CC57, 0)=0, " ", ('Blocks A'!DT68-'Pre-1.095 (Hard Copy)'!CC57))</f>
        <v>+12</v>
      </c>
      <c r="CD57" s="1014" t="str">
        <f>IF(IFERROR('Blocks A'!DU68-'Pre-1.095 (Hard Copy)'!CD57, 0)=0, " ", ('Blocks A'!DU68-'Pre-1.095 (Hard Copy)'!CD57))</f>
        <v>+21</v>
      </c>
      <c r="CE57" s="1014" t="str">
        <f>IF(IFERROR('Blocks A'!DX68-'Pre-1.095 (Hard Copy)'!CE57, 0)=0, " ", ('Blocks A'!DX68-'Pre-1.095 (Hard Copy)'!CE57))</f>
        <v>+1</v>
      </c>
      <c r="CF57" s="1014" t="str">
        <f>IF(IFERROR('Blocks A'!DY68-'Pre-1.095 (Hard Copy)'!CF57, 0)=0, " ", ('Blocks A'!DY68-'Pre-1.095 (Hard Copy)'!CF57))</f>
        <v>+128</v>
      </c>
      <c r="CG57" s="1016" t="str">
        <f>IF(IFERROR('Blocks A'!DZ68-'Pre-1.095 (Hard Copy)'!CG57, 0)=0, " ", ('Blocks A'!DZ68-'Pre-1.095 (Hard Copy)'!CG57))</f>
        <v>+0.0001</v>
      </c>
      <c r="CH57" s="1015" t="str">
        <f>IF(IFERROR('Blocks A'!DV68-'Pre-1.095 (Hard Copy)'!CH57, 0)=0, " ", ('Blocks A'!DV68-'Pre-1.095 (Hard Copy)'!CH57))</f>
        <v>+1.5</v>
      </c>
      <c r="CI57" s="1015" t="str">
        <f>IF(IFERROR('Blocks A'!DW68-'Pre-1.095 (Hard Copy)'!CI57, 0)=0, " ", ('Blocks A'!DW68-'Pre-1.095 (Hard Copy)'!CI57))</f>
        <v>+7.9</v>
      </c>
      <c r="CJ57" s="1014" t="str">
        <f>IF(IFERROR('Blocks A'!EA68-'Pre-1.095 (Hard Copy)'!CJ57, 0)=0, " ", ('Blocks A'!EA68-'Pre-1.095 (Hard Copy)'!CJ57))</f>
        <v>-119</v>
      </c>
      <c r="CK57" s="1017" t="str">
        <f>IF(IFERROR('Blocks A'!EB68-'Pre-1.095 (Hard Copy)'!CK57, 0)=0, " ", ('Blocks A'!EB68-'Pre-1.095 (Hard Copy)'!CK57))</f>
        <v>-1.99</v>
      </c>
      <c r="CL57" s="1017" t="str">
        <f>IF(IFERROR('Blocks A'!EC68-'Pre-1.095 (Hard Copy)'!CL57, 0)=0, " ", ('Blocks A'!EC68-'Pre-1.095 (Hard Copy)'!CL57))</f>
        <v>-0.03</v>
      </c>
      <c r="CM57" s="1017" t="str">
        <f>IF(IFERROR('Blocks A'!EH68-'Pre-1.095 (Hard Copy)'!CM57, 0)=0, " ", ('Blocks A'!EH68-'Pre-1.095 (Hard Copy)'!CM57))</f>
        <v>-0.00</v>
      </c>
      <c r="CN57" s="1014" t="str">
        <f>IF(IFERROR('Blocks A'!ED68-'Pre-1.095 (Hard Copy)'!CN57, 0)=0, " ", ('Blocks A'!ED68-'Pre-1.095 (Hard Copy)'!CN57))</f>
        <v>-18,538</v>
      </c>
      <c r="CO57" s="1017" t="str">
        <f>IF(IFERROR('Blocks A'!EE68-'Pre-1.095 (Hard Copy)'!CO57, 0)=0, " ", ('Blocks A'!EE68-'Pre-1.095 (Hard Copy)'!CO57))</f>
        <v>-18.54</v>
      </c>
      <c r="CP57" s="1017" t="str">
        <f>IF(IFERROR('Blocks A'!EF68-'Pre-1.095 (Hard Copy)'!CP57, 0)=0, " ", ('Blocks A'!EF68-'Pre-1.095 (Hard Copy)'!CP57))</f>
        <v>-0.02</v>
      </c>
      <c r="CQ57" s="1016" t="str">
        <f>IF(IFERROR('Blocks A'!EG68-'Pre-1.095 (Hard Copy)'!CQ57, 0)=0, " ", ('Blocks A'!EG68-'Pre-1.095 (Hard Copy)'!CQ57))</f>
        <v>-0.0185</v>
      </c>
      <c r="CR57" s="1018">
        <v>509.0</v>
      </c>
    </row>
    <row r="58">
      <c r="B58" s="1013" t="s">
        <v>960</v>
      </c>
      <c r="C58" s="969" t="s">
        <v>885</v>
      </c>
      <c r="D58" s="969">
        <v>1.0</v>
      </c>
      <c r="E58" s="969">
        <v>1.0</v>
      </c>
      <c r="F58" s="969">
        <v>1.0</v>
      </c>
      <c r="G58" s="1014" t="str">
        <f>IF(IFERROR('Blocks A'!G69-'Pre-1.095 (Hard Copy)'!G58, 0)=0, " ", ('Blocks A'!G69-'Pre-1.095 (Hard Copy)'!G58))</f>
        <v> </v>
      </c>
      <c r="H58" s="1014" t="str">
        <f>IF(IFERROR('Blocks A'!H69-'Pre-1.095 (Hard Copy)'!H58, 0)=0, " ", ('Blocks A'!H69-'Pre-1.095 (Hard Copy)'!H58))</f>
        <v> </v>
      </c>
      <c r="I58" s="1014" t="str">
        <f>IF(IFERROR('Blocks A'!I69-'Pre-1.095 (Hard Copy)'!I58, 0)=0, " ", ('Blocks A'!I69-'Pre-1.095 (Hard Copy)'!I58))</f>
        <v> </v>
      </c>
      <c r="J58" s="1014" t="str">
        <f>IF(IFERROR('Blocks A'!J69-'Pre-1.095 (Hard Copy)'!J58, 0)=0, " ", ('Blocks A'!J69-'Pre-1.095 (Hard Copy)'!J58))</f>
        <v> </v>
      </c>
      <c r="K58" s="1014" t="str">
        <f>IF(IFERROR('Blocks A'!K69-'Pre-1.095 (Hard Copy)'!K58, 0)=0, " ", ('Blocks A'!K69-'Pre-1.095 (Hard Copy)'!K58))</f>
        <v> </v>
      </c>
      <c r="L58" s="1014" t="str">
        <f>IF(IFERROR('Blocks A'!L69-'Pre-1.095 (Hard Copy)'!L58, 0)=0, " ", ('Blocks A'!L69-'Pre-1.095 (Hard Copy)'!L58))</f>
        <v> </v>
      </c>
      <c r="M58" s="1014" t="str">
        <f>IF(IFERROR('Blocks A'!N69-'Pre-1.095 (Hard Copy)'!M58, 0)=0, " ", ('Blocks A'!N69-'Pre-1.095 (Hard Copy)'!M58))</f>
        <v> </v>
      </c>
      <c r="N58" s="1014" t="str">
        <f>IF(IFERROR('Blocks A'!O69-'Pre-1.095 (Hard Copy)'!N58, 0)=0, " ", ('Blocks A'!O69-'Pre-1.095 (Hard Copy)'!N58))</f>
        <v> </v>
      </c>
      <c r="O58" s="1014" t="str">
        <f>IF(IFERROR('Blocks A'!P69-'Pre-1.095 (Hard Copy)'!O58, 0)=0, " ", ('Blocks A'!P69-'Pre-1.095 (Hard Copy)'!O58))</f>
        <v> </v>
      </c>
      <c r="P58" s="1014" t="str">
        <f>IF(IFERROR('Blocks A'!Q69-'Pre-1.095 (Hard Copy)'!P58, 0)=0, " ", ('Blocks A'!Q69-'Pre-1.095 (Hard Copy)'!P58))</f>
        <v> </v>
      </c>
      <c r="Q58" s="1014" t="str">
        <f>IF(IFERROR('Blocks A'!R69-'Pre-1.095 (Hard Copy)'!Q58, 0)=0, " ", ('Blocks A'!R69-'Pre-1.095 (Hard Copy)'!Q58))</f>
        <v> </v>
      </c>
      <c r="R58" s="1014" t="str">
        <f>IF(IFERROR('Blocks A'!S69-'Pre-1.095 (Hard Copy)'!R58, 0)=0, " ", ('Blocks A'!S69-'Pre-1.095 (Hard Copy)'!R58))</f>
        <v> </v>
      </c>
      <c r="S58" s="1014" t="str">
        <f>IF(IFERROR('Blocks A'!T69-'Pre-1.095 (Hard Copy)'!S58, 0)=0, " ", ('Blocks A'!T69-'Pre-1.095 (Hard Copy)'!S58))</f>
        <v> </v>
      </c>
      <c r="T58" s="1014" t="str">
        <f>IF(IFERROR('Blocks A'!M69-'Pre-1.095 (Hard Copy)'!T58, 0)=0, " ", ('Blocks A'!M69-'Pre-1.095 (Hard Copy)'!T58))</f>
        <v> </v>
      </c>
      <c r="U58" s="1014" t="str">
        <f>IF(IFERROR('Blocks A'!U69-'Pre-1.095 (Hard Copy)'!U58, 0)=0, " ", ('Blocks A'!U69-'Pre-1.095 (Hard Copy)'!U58))</f>
        <v> </v>
      </c>
      <c r="V58" s="1014" t="str">
        <f>IF(IFERROR('Blocks A'!V69-'Pre-1.095 (Hard Copy)'!V58, 0)=0, " ", ('Blocks A'!V69-'Pre-1.095 (Hard Copy)'!V58))</f>
        <v> </v>
      </c>
      <c r="W58" s="1014" t="str">
        <f>IF(IFERROR('Blocks A'!W69-'Pre-1.095 (Hard Copy)'!W58, 0)=0, " ", ('Blocks A'!W69-'Pre-1.095 (Hard Copy)'!W58))</f>
        <v> </v>
      </c>
      <c r="X58" s="1014" t="str">
        <f>IF(IFERROR('Blocks A'!X69-'Pre-1.095 (Hard Copy)'!X58, 0)=0, " ", ('Blocks A'!X69-'Pre-1.095 (Hard Copy)'!X58))</f>
        <v> </v>
      </c>
      <c r="Y58" s="1014" t="str">
        <f>IF(IFERROR('Blocks A'!AC69-'Pre-1.095 (Hard Copy)'!Y58, 0)=0, " ", ('Blocks A'!AC69-'Pre-1.095 (Hard Copy)'!Y58))</f>
        <v> </v>
      </c>
      <c r="Z58" s="1014" t="str">
        <f>IF(IFERROR('Blocks A'!Y69-'Pre-1.095 (Hard Copy)'!Z58, 0)=0, " ", ('Blocks A'!Y69-'Pre-1.095 (Hard Copy)'!Z58))</f>
        <v> </v>
      </c>
      <c r="AA58" s="1014" t="str">
        <f>IF(IFERROR('Blocks A'!Z69-'Pre-1.095 (Hard Copy)'!AA58, 0)=0, " ", ('Blocks A'!Z69-'Pre-1.095 (Hard Copy)'!AA58))</f>
        <v> </v>
      </c>
      <c r="AB58" s="1014" t="str">
        <f>IF(IFERROR('Blocks A'!AA69-'Pre-1.095 (Hard Copy)'!AB58, 0)=0, " ", ('Blocks A'!AA69-'Pre-1.095 (Hard Copy)'!AB58))</f>
        <v> </v>
      </c>
      <c r="AC58" s="1014" t="str">
        <f>IF(IFERROR('Blocks A'!AB69-'Pre-1.095 (Hard Copy)'!AC58, 0)=0, " ", ('Blocks A'!AB69-'Pre-1.095 (Hard Copy)'!AC58))</f>
        <v> </v>
      </c>
      <c r="AD58" s="1014" t="str">
        <f>IF(IFERROR('Blocks A'!AY69-'Pre-1.095 (Hard Copy)'!AD58, 0)=0, " ", ('Blocks A'!AY69-'Pre-1.095 (Hard Copy)'!AD58))</f>
        <v> </v>
      </c>
      <c r="AE58" s="1014" t="str">
        <f>IF(IFERROR('Blocks A'!AZ69-'Pre-1.095 (Hard Copy)'!AE58, 0)=0, " ", ('Blocks A'!AZ69-'Pre-1.095 (Hard Copy)'!AE58))</f>
        <v> </v>
      </c>
      <c r="AF58" s="1014" t="str">
        <f>IF(IFERROR('Blocks A'!BA69-'Pre-1.095 (Hard Copy)'!AF58, 0)=0, " ", ('Blocks A'!BA69-'Pre-1.095 (Hard Copy)'!AF58))</f>
        <v> </v>
      </c>
      <c r="AG58" s="1014" t="str">
        <f>IF(IFERROR('Blocks A'!BB69-'Pre-1.095 (Hard Copy)'!AG58, 0)=0, " ", ('Blocks A'!BB69-'Pre-1.095 (Hard Copy)'!AG58))</f>
        <v> </v>
      </c>
      <c r="AH58" s="1014" t="str">
        <f>IF(IFERROR('Blocks A'!BC69-'Pre-1.095 (Hard Copy)'!AH58, 0)=0, " ", ('Blocks A'!BC69-'Pre-1.095 (Hard Copy)'!AH58))</f>
        <v> </v>
      </c>
      <c r="AI58" s="1014" t="str">
        <f>IF(IFERROR('Blocks A'!BJ69-'Pre-1.095 (Hard Copy)'!AI58, 0)=0, " ", ('Blocks A'!BJ69-'Pre-1.095 (Hard Copy)'!AI58))</f>
        <v> </v>
      </c>
      <c r="AJ58" s="1014" t="str">
        <f>IF(IFERROR('Blocks A'!BD69-'Pre-1.095 (Hard Copy)'!AJ58, 0)=0, " ", ('Blocks A'!BD69-'Pre-1.095 (Hard Copy)'!AJ58))</f>
        <v> </v>
      </c>
      <c r="AK58" s="1014" t="str">
        <f>IF(IFERROR('Blocks A'!BE69-'Pre-1.095 (Hard Copy)'!AK58, 0)=0, " ", ('Blocks A'!BE69-'Pre-1.095 (Hard Copy)'!AK58))</f>
        <v> </v>
      </c>
      <c r="AL58" s="1014" t="str">
        <f>IF(IFERROR('Blocks A'!BF69-'Pre-1.095 (Hard Copy)'!AL58, 0)=0, " ", ('Blocks A'!BF69-'Pre-1.095 (Hard Copy)'!AL58))</f>
        <v> </v>
      </c>
      <c r="AM58" s="1014" t="str">
        <f>IF(IFERROR('Blocks A'!BG69-'Pre-1.095 (Hard Copy)'!AM58, 0)=0, " ", ('Blocks A'!BG69-'Pre-1.095 (Hard Copy)'!AM58))</f>
        <v> </v>
      </c>
      <c r="AN58" s="1014" t="str">
        <f>IF(IFERROR('Blocks A'!BH69-'Pre-1.095 (Hard Copy)'!AN58, 0)=0, " ", ('Blocks A'!BH69-'Pre-1.095 (Hard Copy)'!AN58))</f>
        <v> </v>
      </c>
      <c r="AO58" s="1014" t="str">
        <f>IF(IFERROR('Blocks A'!BI69-'Pre-1.095 (Hard Copy)'!AO58, 0)=0, " ", ('Blocks A'!BI69-'Pre-1.095 (Hard Copy)'!AO58))</f>
        <v> </v>
      </c>
      <c r="AP58" s="1014" t="str">
        <f>IF(IFERROR('Blocks A'!BK69-'Pre-1.095 (Hard Copy)'!AP58, 0)=0, " ", ('Blocks A'!BK69-'Pre-1.095 (Hard Copy)'!AP58))</f>
        <v> </v>
      </c>
      <c r="AQ58" s="1014" t="str">
        <f>IF(IFERROR('Blocks A'!BL69-'Pre-1.095 (Hard Copy)'!AQ58, 0)=0, " ", ('Blocks A'!BL69-'Pre-1.095 (Hard Copy)'!AQ58))</f>
        <v> </v>
      </c>
      <c r="AR58" s="1014" t="str">
        <f>IF(IFERROR('Blocks A'!BM69-'Pre-1.095 (Hard Copy)'!AR58, 0)=0, " ", ('Blocks A'!BM69-'Pre-1.095 (Hard Copy)'!AR58))</f>
        <v> </v>
      </c>
      <c r="AS58" s="1014" t="str">
        <f>IF(IFERROR('Blocks A'!BO69-'Pre-1.095 (Hard Copy)'!AS58, 0)=0, " ", ('Blocks A'!BO69-'Pre-1.095 (Hard Copy)'!AS58))</f>
        <v> </v>
      </c>
      <c r="AT58" s="1014" t="str">
        <f>IF(IFERROR('Blocks A'!BP69-'Pre-1.095 (Hard Copy)'!AT58, 0)=0, " ", ('Blocks A'!BP69-'Pre-1.095 (Hard Copy)'!AT58))</f>
        <v> </v>
      </c>
      <c r="AU58" s="1014" t="str">
        <f>IF(IFERROR('Blocks A'!BQ69-'Pre-1.095 (Hard Copy)'!AU58, 0)=0, " ", ('Blocks A'!BQ69-'Pre-1.095 (Hard Copy)'!AU58))</f>
        <v> </v>
      </c>
      <c r="AV58" s="1014" t="str">
        <f>IF(IFERROR('Blocks A'!BR69-'Pre-1.095 (Hard Copy)'!AV58, 0)=0, " ", ('Blocks A'!BR69-'Pre-1.095 (Hard Copy)'!AV58))</f>
        <v> </v>
      </c>
      <c r="AW58" s="1014" t="str">
        <f>IF(IFERROR('Blocks A'!BS69-'Pre-1.095 (Hard Copy)'!AW58, 0)=0, " ", ('Blocks A'!BS69-'Pre-1.095 (Hard Copy)'!AW58))</f>
        <v> </v>
      </c>
      <c r="AX58" s="1014" t="str">
        <f>IF(IFERROR('Blocks A'!BT69-'Pre-1.095 (Hard Copy)'!AX58, 0)=0, " ", ('Blocks A'!BT69-'Pre-1.095 (Hard Copy)'!AX58))</f>
        <v> </v>
      </c>
      <c r="AY58" s="1014" t="str">
        <f>IF(IFERROR('Blocks A'!BU69-'Pre-1.095 (Hard Copy)'!AY58, 0)=0, " ", ('Blocks A'!BU69-'Pre-1.095 (Hard Copy)'!AY58))</f>
        <v> </v>
      </c>
      <c r="AZ58" s="1014" t="str">
        <f>IF(IFERROR('Blocks A'!BW69-'Pre-1.095 (Hard Copy)'!AZ58, 0)=0, " ", ('Blocks A'!BW69-'Pre-1.095 (Hard Copy)'!AZ58))</f>
        <v> </v>
      </c>
      <c r="BA58" s="1014" t="str">
        <f>IF(IFERROR('Blocks A'!BX69-'Pre-1.095 (Hard Copy)'!BA58, 0)=0, " ", ('Blocks A'!BX69-'Pre-1.095 (Hard Copy)'!BA58))</f>
        <v>-0</v>
      </c>
      <c r="BB58" s="1014" t="str">
        <f>IF(IFERROR('Blocks A'!BY69-'Pre-1.095 (Hard Copy)'!BB58, 0)=0, " ", ('Blocks A'!BY69-'Pre-1.095 (Hard Copy)'!BB58))</f>
        <v> </v>
      </c>
      <c r="BC58" s="1015" t="str">
        <f>IF(IFERROR('Blocks A'!BZ69-'Pre-1.095 (Hard Copy)'!BC58, 0)=0, " ", ('Blocks A'!BZ69-'Pre-1.095 (Hard Copy)'!BC58))</f>
        <v>-0.0</v>
      </c>
      <c r="BD58" s="1014" t="str">
        <f>IF(IFERROR('Blocks A'!BV69-'Pre-1.095 (Hard Copy)'!BD58, 0)=0, " ", ('Blocks A'!BV69-'Pre-1.095 (Hard Copy)'!BD58))</f>
        <v> </v>
      </c>
      <c r="BE58" s="1014" t="str">
        <f>IF(IFERROR('Blocks A'!CB69-'Pre-1.095 (Hard Copy)'!BE58, 0)=0, " ", ('Blocks A'!CB69-'Pre-1.095 (Hard Copy)'!BE58))</f>
        <v>-6</v>
      </c>
      <c r="BF58" s="1014" t="str">
        <f>IF(IFERROR('Blocks A'!CC69-'Pre-1.095 (Hard Copy)'!BF58, 0)=0, " ", ('Blocks A'!CC69-'Pre-1.095 (Hard Copy)'!BF58))</f>
        <v>-933</v>
      </c>
      <c r="BG58" s="1016" t="str">
        <f>IF(IFERROR('Blocks A'!CD69-'Pre-1.095 (Hard Copy)'!BG58, 0)=0, " ", ('Blocks A'!CD69-'Pre-1.095 (Hard Copy)'!BG58))</f>
        <v>-0.0009</v>
      </c>
      <c r="BH58" s="1014" t="str">
        <f>IF(IFERROR('Blocks A'!CE69-'Pre-1.095 (Hard Copy)'!BH58, 0)=0, " ", ('Blocks A'!CE69-'Pre-1.095 (Hard Copy)'!BH58))</f>
        <v> </v>
      </c>
      <c r="BI58" s="1014" t="str">
        <f>IF(IFERROR('Blocks A'!CZ69-'Pre-1.095 (Hard Copy)'!BI58, 0)=0, " ", ('Blocks A'!CZ69-'Pre-1.095 (Hard Copy)'!BI58))</f>
        <v> </v>
      </c>
      <c r="BJ58" s="1014" t="str">
        <f>IF(IFERROR('Blocks A'!DA69-'Pre-1.095 (Hard Copy)'!BJ58, 0)=0, " ", ('Blocks A'!DA69-'Pre-1.095 (Hard Copy)'!BJ58))</f>
        <v> </v>
      </c>
      <c r="BK58" s="1014" t="str">
        <f>IF(IFERROR('Blocks A'!DB69-'Pre-1.095 (Hard Copy)'!BK58, 0)=0, " ", ('Blocks A'!DB69-'Pre-1.095 (Hard Copy)'!BK58))</f>
        <v> </v>
      </c>
      <c r="BL58" s="1014" t="str">
        <f>IF(IFERROR('Blocks A'!DC69-'Pre-1.095 (Hard Copy)'!BL58, 0)=0, " ", ('Blocks A'!DC69-'Pre-1.095 (Hard Copy)'!BL58))</f>
        <v> </v>
      </c>
      <c r="BM58" s="1014" t="str">
        <f>IF(IFERROR('Blocks A'!DD69-'Pre-1.095 (Hard Copy)'!BM58, 0)=0, " ", ('Blocks A'!DD69-'Pre-1.095 (Hard Copy)'!BM58))</f>
        <v> </v>
      </c>
      <c r="BN58" s="1014" t="str">
        <f>IF(IFERROR('Blocks A'!DE69-'Pre-1.095 (Hard Copy)'!BN58, 0)=0, " ", ('Blocks A'!DE69-'Pre-1.095 (Hard Copy)'!BN58))</f>
        <v> </v>
      </c>
      <c r="BO58" s="1014" t="str">
        <f>IF(IFERROR('Blocks A'!DF69-'Pre-1.095 (Hard Copy)'!BO58, 0)=0, " ", ('Blocks A'!DF69-'Pre-1.095 (Hard Copy)'!BO58))</f>
        <v> </v>
      </c>
      <c r="BP58" s="1014" t="str">
        <f>IF(IFERROR('Blocks A'!DG69-'Pre-1.095 (Hard Copy)'!BP58, 0)=0, " ", ('Blocks A'!DG69-'Pre-1.095 (Hard Copy)'!BP58))</f>
        <v> </v>
      </c>
      <c r="BQ58" s="1014" t="str">
        <f>IF(IFERROR('Blocks A'!DH69-'Pre-1.095 (Hard Copy)'!BQ58, 0)=0, " ", ('Blocks A'!DH69-'Pre-1.095 (Hard Copy)'!BQ58))</f>
        <v> </v>
      </c>
      <c r="BR58" s="1014" t="str">
        <f>IF(IFERROR('Blocks A'!DI69-'Pre-1.095 (Hard Copy)'!BR58, 0)=0, " ", ('Blocks A'!DI69-'Pre-1.095 (Hard Copy)'!BR58))</f>
        <v> </v>
      </c>
      <c r="BS58" s="1014" t="str">
        <f>IF(IFERROR('Blocks A'!DJ69-'Pre-1.095 (Hard Copy)'!BS58, 0)=0, " ", ('Blocks A'!DJ69-'Pre-1.095 (Hard Copy)'!BS58))</f>
        <v>-0</v>
      </c>
      <c r="BT58" s="1014" t="str">
        <f>IF(IFERROR('Blocks A'!DK69-'Pre-1.095 (Hard Copy)'!BT58, 0)=0, " ", ('Blocks A'!DK69-'Pre-1.095 (Hard Copy)'!BT58))</f>
        <v> </v>
      </c>
      <c r="BU58" s="1014" t="str">
        <f>IF(IFERROR('Blocks A'!DL69-'Pre-1.095 (Hard Copy)'!BU58, 0)=0, " ", ('Blocks A'!DL69-'Pre-1.095 (Hard Copy)'!BU58))</f>
        <v> </v>
      </c>
      <c r="BV58" s="1014" t="str">
        <f>IF(IFERROR('Blocks A'!DM69-'Pre-1.095 (Hard Copy)'!BV58, 0)=0, " ", ('Blocks A'!DM69-'Pre-1.095 (Hard Copy)'!BV58))</f>
        <v> </v>
      </c>
      <c r="BW58" s="1014" t="str">
        <f>IF(IFERROR('Blocks A'!DN69-'Pre-1.095 (Hard Copy)'!BW58, 0)=0, " ", ('Blocks A'!DN69-'Pre-1.095 (Hard Copy)'!BW58))</f>
        <v> </v>
      </c>
      <c r="BX58" s="1014" t="str">
        <f>IF(IFERROR('Blocks A'!DO69-'Pre-1.095 (Hard Copy)'!BX58, 0)=0, " ", ('Blocks A'!DO69-'Pre-1.095 (Hard Copy)'!BX58))</f>
        <v> </v>
      </c>
      <c r="BY58" s="1014" t="str">
        <f>IF(IFERROR('Blocks A'!DP69-'Pre-1.095 (Hard Copy)'!BY58, 0)=0, " ", ('Blocks A'!DP69-'Pre-1.095 (Hard Copy)'!BY58))</f>
        <v> </v>
      </c>
      <c r="BZ58" s="1014" t="str">
        <f>IF(IFERROR('Blocks A'!DQ69-'Pre-1.095 (Hard Copy)'!BZ58, 0)=0, " ", ('Blocks A'!DQ69-'Pre-1.095 (Hard Copy)'!BZ58))</f>
        <v> </v>
      </c>
      <c r="CA58" s="1014" t="str">
        <f>IF(IFERROR('Blocks A'!DR69-'Pre-1.095 (Hard Copy)'!CA58, 0)=0, " ", ('Blocks A'!DR69-'Pre-1.095 (Hard Copy)'!CA58))</f>
        <v> </v>
      </c>
      <c r="CB58" s="1014" t="str">
        <f>IF(IFERROR('Blocks A'!DS69-'Pre-1.095 (Hard Copy)'!CB58, 0)=0, " ", ('Blocks A'!DS69-'Pre-1.095 (Hard Copy)'!CB58))</f>
        <v> </v>
      </c>
      <c r="CC58" s="1014" t="str">
        <f>IF(IFERROR('Blocks A'!DT69-'Pre-1.095 (Hard Copy)'!CC58, 0)=0, " ", ('Blocks A'!DT69-'Pre-1.095 (Hard Copy)'!CC58))</f>
        <v> </v>
      </c>
      <c r="CD58" s="1014" t="str">
        <f>IF(IFERROR('Blocks A'!DU69-'Pre-1.095 (Hard Copy)'!CD58, 0)=0, " ", ('Blocks A'!DU69-'Pre-1.095 (Hard Copy)'!CD58))</f>
        <v>-0</v>
      </c>
      <c r="CE58" s="1014" t="str">
        <f>IF(IFERROR('Blocks A'!DX69-'Pre-1.095 (Hard Copy)'!CE58, 0)=0, " ", ('Blocks A'!DX69-'Pre-1.095 (Hard Copy)'!CE58))</f>
        <v>-0</v>
      </c>
      <c r="CF58" s="1014" t="str">
        <f>IF(IFERROR('Blocks A'!DY69-'Pre-1.095 (Hard Copy)'!CF58, 0)=0, " ", ('Blocks A'!DY69-'Pre-1.095 (Hard Copy)'!CF58))</f>
        <v>-0</v>
      </c>
      <c r="CG58" s="1016" t="str">
        <f>IF(IFERROR('Blocks A'!DZ69-'Pre-1.095 (Hard Copy)'!CG58, 0)=0, " ", ('Blocks A'!DZ69-'Pre-1.095 (Hard Copy)'!CG58))</f>
        <v>-0.0000</v>
      </c>
      <c r="CH58" s="1015" t="str">
        <f>IF(IFERROR('Blocks A'!DV69-'Pre-1.095 (Hard Copy)'!CH58, 0)=0, " ", ('Blocks A'!DV69-'Pre-1.095 (Hard Copy)'!CH58))</f>
        <v> </v>
      </c>
      <c r="CI58" s="1015" t="str">
        <f>IF(IFERROR('Blocks A'!DW69-'Pre-1.095 (Hard Copy)'!CI58, 0)=0, " ", ('Blocks A'!DW69-'Pre-1.095 (Hard Copy)'!CI58))</f>
        <v>-0.0</v>
      </c>
      <c r="CJ58" s="1014" t="str">
        <f>IF(IFERROR('Blocks A'!EA69-'Pre-1.095 (Hard Copy)'!CJ58, 0)=0, " ", ('Blocks A'!EA69-'Pre-1.095 (Hard Copy)'!CJ58))</f>
        <v>-6</v>
      </c>
      <c r="CK58" s="1017" t="str">
        <f>IF(IFERROR('Blocks A'!EB69-'Pre-1.095 (Hard Copy)'!CK58, 0)=0, " ", ('Blocks A'!EB69-'Pre-1.095 (Hard Copy)'!CK58))</f>
        <v>-0.10</v>
      </c>
      <c r="CL58" s="1017" t="str">
        <f>IF(IFERROR('Blocks A'!EC69-'Pre-1.095 (Hard Copy)'!CL58, 0)=0, " ", ('Blocks A'!EC69-'Pre-1.095 (Hard Copy)'!CL58))</f>
        <v>-0.00</v>
      </c>
      <c r="CM58" s="1017" t="str">
        <f>IF(IFERROR('Blocks A'!EH69-'Pre-1.095 (Hard Copy)'!CM58, 0)=0, " ", ('Blocks A'!EH69-'Pre-1.095 (Hard Copy)'!CM58))</f>
        <v>-0.00</v>
      </c>
      <c r="CN58" s="1014" t="str">
        <f>IF(IFERROR('Blocks A'!ED69-'Pre-1.095 (Hard Copy)'!CN58, 0)=0, " ", ('Blocks A'!ED69-'Pre-1.095 (Hard Copy)'!CN58))</f>
        <v>-933</v>
      </c>
      <c r="CO58" s="1017" t="str">
        <f>IF(IFERROR('Blocks A'!EE69-'Pre-1.095 (Hard Copy)'!CO58, 0)=0, " ", ('Blocks A'!EE69-'Pre-1.095 (Hard Copy)'!CO58))</f>
        <v>-0.93</v>
      </c>
      <c r="CP58" s="1017" t="str">
        <f>IF(IFERROR('Blocks A'!EF69-'Pre-1.095 (Hard Copy)'!CP58, 0)=0, " ", ('Blocks A'!EF69-'Pre-1.095 (Hard Copy)'!CP58))</f>
        <v>-0.00</v>
      </c>
      <c r="CQ58" s="1016" t="str">
        <f>IF(IFERROR('Blocks A'!EG69-'Pre-1.095 (Hard Copy)'!CQ58, 0)=0, " ", ('Blocks A'!EG69-'Pre-1.095 (Hard Copy)'!CQ58))</f>
        <v>-0.0009</v>
      </c>
      <c r="CR58" s="1018" t="s">
        <v>12</v>
      </c>
    </row>
    <row r="59">
      <c r="B59" s="1013" t="s">
        <v>961</v>
      </c>
      <c r="C59" s="969" t="s">
        <v>886</v>
      </c>
      <c r="D59" s="969">
        <v>1.0</v>
      </c>
      <c r="E59" s="969">
        <v>1.0</v>
      </c>
      <c r="F59" s="969">
        <v>1.0</v>
      </c>
      <c r="G59" s="1014" t="str">
        <f>IF(IFERROR('Blocks A'!G70-'Pre-1.095 (Hard Copy)'!G59, 0)=0, " ", ('Blocks A'!G70-'Pre-1.095 (Hard Copy)'!G59))</f>
        <v> </v>
      </c>
      <c r="H59" s="1014" t="str">
        <f>IF(IFERROR('Blocks A'!H70-'Pre-1.095 (Hard Copy)'!H59, 0)=0, " ", ('Blocks A'!H70-'Pre-1.095 (Hard Copy)'!H59))</f>
        <v> </v>
      </c>
      <c r="I59" s="1014" t="str">
        <f>IF(IFERROR('Blocks A'!I70-'Pre-1.095 (Hard Copy)'!I59, 0)=0, " ", ('Blocks A'!I70-'Pre-1.095 (Hard Copy)'!I59))</f>
        <v> </v>
      </c>
      <c r="J59" s="1014" t="str">
        <f>IF(IFERROR('Blocks A'!J70-'Pre-1.095 (Hard Copy)'!J59, 0)=0, " ", ('Blocks A'!J70-'Pre-1.095 (Hard Copy)'!J59))</f>
        <v> </v>
      </c>
      <c r="K59" s="1014" t="str">
        <f>IF(IFERROR('Blocks A'!K70-'Pre-1.095 (Hard Copy)'!K59, 0)=0, " ", ('Blocks A'!K70-'Pre-1.095 (Hard Copy)'!K59))</f>
        <v> </v>
      </c>
      <c r="L59" s="1014" t="str">
        <f>IF(IFERROR('Blocks A'!L70-'Pre-1.095 (Hard Copy)'!L59, 0)=0, " ", ('Blocks A'!L70-'Pre-1.095 (Hard Copy)'!L59))</f>
        <v> </v>
      </c>
      <c r="M59" s="1014" t="str">
        <f>IF(IFERROR('Blocks A'!N70-'Pre-1.095 (Hard Copy)'!M59, 0)=0, " ", ('Blocks A'!N70-'Pre-1.095 (Hard Copy)'!M59))</f>
        <v> </v>
      </c>
      <c r="N59" s="1014" t="str">
        <f>IF(IFERROR('Blocks A'!O70-'Pre-1.095 (Hard Copy)'!N59, 0)=0, " ", ('Blocks A'!O70-'Pre-1.095 (Hard Copy)'!N59))</f>
        <v> </v>
      </c>
      <c r="O59" s="1014" t="str">
        <f>IF(IFERROR('Blocks A'!P70-'Pre-1.095 (Hard Copy)'!O59, 0)=0, " ", ('Blocks A'!P70-'Pre-1.095 (Hard Copy)'!O59))</f>
        <v> </v>
      </c>
      <c r="P59" s="1014" t="str">
        <f>IF(IFERROR('Blocks A'!Q70-'Pre-1.095 (Hard Copy)'!P59, 0)=0, " ", ('Blocks A'!Q70-'Pre-1.095 (Hard Copy)'!P59))</f>
        <v> </v>
      </c>
      <c r="Q59" s="1014" t="str">
        <f>IF(IFERROR('Blocks A'!R70-'Pre-1.095 (Hard Copy)'!Q59, 0)=0, " ", ('Blocks A'!R70-'Pre-1.095 (Hard Copy)'!Q59))</f>
        <v> </v>
      </c>
      <c r="R59" s="1014" t="str">
        <f>IF(IFERROR('Blocks A'!S70-'Pre-1.095 (Hard Copy)'!R59, 0)=0, " ", ('Blocks A'!S70-'Pre-1.095 (Hard Copy)'!R59))</f>
        <v> </v>
      </c>
      <c r="S59" s="1014" t="str">
        <f>IF(IFERROR('Blocks A'!T70-'Pre-1.095 (Hard Copy)'!S59, 0)=0, " ", ('Blocks A'!T70-'Pre-1.095 (Hard Copy)'!S59))</f>
        <v> </v>
      </c>
      <c r="T59" s="1014" t="str">
        <f>IF(IFERROR('Blocks A'!M70-'Pre-1.095 (Hard Copy)'!T59, 0)=0, " ", ('Blocks A'!M70-'Pre-1.095 (Hard Copy)'!T59))</f>
        <v> </v>
      </c>
      <c r="U59" s="1014" t="str">
        <f>IF(IFERROR('Blocks A'!U70-'Pre-1.095 (Hard Copy)'!U59, 0)=0, " ", ('Blocks A'!U70-'Pre-1.095 (Hard Copy)'!U59))</f>
        <v> </v>
      </c>
      <c r="V59" s="1014" t="str">
        <f>IF(IFERROR('Blocks A'!V70-'Pre-1.095 (Hard Copy)'!V59, 0)=0, " ", ('Blocks A'!V70-'Pre-1.095 (Hard Copy)'!V59))</f>
        <v> </v>
      </c>
      <c r="W59" s="1014" t="str">
        <f>IF(IFERROR('Blocks A'!W70-'Pre-1.095 (Hard Copy)'!W59, 0)=0, " ", ('Blocks A'!W70-'Pre-1.095 (Hard Copy)'!W59))</f>
        <v> </v>
      </c>
      <c r="X59" s="1014" t="str">
        <f>IF(IFERROR('Blocks A'!X70-'Pre-1.095 (Hard Copy)'!X59, 0)=0, " ", ('Blocks A'!X70-'Pre-1.095 (Hard Copy)'!X59))</f>
        <v> </v>
      </c>
      <c r="Y59" s="1014" t="str">
        <f>IF(IFERROR('Blocks A'!AC70-'Pre-1.095 (Hard Copy)'!Y59, 0)=0, " ", ('Blocks A'!AC70-'Pre-1.095 (Hard Copy)'!Y59))</f>
        <v> </v>
      </c>
      <c r="Z59" s="1014" t="str">
        <f>IF(IFERROR('Blocks A'!Y70-'Pre-1.095 (Hard Copy)'!Z59, 0)=0, " ", ('Blocks A'!Y70-'Pre-1.095 (Hard Copy)'!Z59))</f>
        <v> </v>
      </c>
      <c r="AA59" s="1014" t="str">
        <f>IF(IFERROR('Blocks A'!Z70-'Pre-1.095 (Hard Copy)'!AA59, 0)=0, " ", ('Blocks A'!Z70-'Pre-1.095 (Hard Copy)'!AA59))</f>
        <v> </v>
      </c>
      <c r="AB59" s="1014" t="str">
        <f>IF(IFERROR('Blocks A'!AA70-'Pre-1.095 (Hard Copy)'!AB59, 0)=0, " ", ('Blocks A'!AA70-'Pre-1.095 (Hard Copy)'!AB59))</f>
        <v> </v>
      </c>
      <c r="AC59" s="1014" t="str">
        <f>IF(IFERROR('Blocks A'!AB70-'Pre-1.095 (Hard Copy)'!AC59, 0)=0, " ", ('Blocks A'!AB70-'Pre-1.095 (Hard Copy)'!AC59))</f>
        <v> </v>
      </c>
      <c r="AD59" s="1014" t="str">
        <f>IF(IFERROR('Blocks A'!AY70-'Pre-1.095 (Hard Copy)'!AD59, 0)=0, " ", ('Blocks A'!AY70-'Pre-1.095 (Hard Copy)'!AD59))</f>
        <v> </v>
      </c>
      <c r="AE59" s="1014" t="str">
        <f>IF(IFERROR('Blocks A'!AZ70-'Pre-1.095 (Hard Copy)'!AE59, 0)=0, " ", ('Blocks A'!AZ70-'Pre-1.095 (Hard Copy)'!AE59))</f>
        <v>+25</v>
      </c>
      <c r="AF59" s="1014" t="str">
        <f>IF(IFERROR('Blocks A'!BA70-'Pre-1.095 (Hard Copy)'!AF59, 0)=0, " ", ('Blocks A'!BA70-'Pre-1.095 (Hard Copy)'!AF59))</f>
        <v> </v>
      </c>
      <c r="AG59" s="1014" t="str">
        <f>IF(IFERROR('Blocks A'!BB70-'Pre-1.095 (Hard Copy)'!AG59, 0)=0, " ", ('Blocks A'!BB70-'Pre-1.095 (Hard Copy)'!AG59))</f>
        <v> </v>
      </c>
      <c r="AH59" s="1014" t="str">
        <f>IF(IFERROR('Blocks A'!BC70-'Pre-1.095 (Hard Copy)'!AH59, 0)=0, " ", ('Blocks A'!BC70-'Pre-1.095 (Hard Copy)'!AH59))</f>
        <v> </v>
      </c>
      <c r="AI59" s="1014" t="str">
        <f>IF(IFERROR('Blocks A'!BJ70-'Pre-1.095 (Hard Copy)'!AI59, 0)=0, " ", ('Blocks A'!BJ70-'Pre-1.095 (Hard Copy)'!AI59))</f>
        <v>-25</v>
      </c>
      <c r="AJ59" s="1014" t="str">
        <f>IF(IFERROR('Blocks A'!BD70-'Pre-1.095 (Hard Copy)'!AJ59, 0)=0, " ", ('Blocks A'!BD70-'Pre-1.095 (Hard Copy)'!AJ59))</f>
        <v> </v>
      </c>
      <c r="AK59" s="1014" t="str">
        <f>IF(IFERROR('Blocks A'!BE70-'Pre-1.095 (Hard Copy)'!AK59, 0)=0, " ", ('Blocks A'!BE70-'Pre-1.095 (Hard Copy)'!AK59))</f>
        <v> </v>
      </c>
      <c r="AL59" s="1014" t="str">
        <f>IF(IFERROR('Blocks A'!BF70-'Pre-1.095 (Hard Copy)'!AL59, 0)=0, " ", ('Blocks A'!BF70-'Pre-1.095 (Hard Copy)'!AL59))</f>
        <v> </v>
      </c>
      <c r="AM59" s="1014" t="str">
        <f>IF(IFERROR('Blocks A'!BG70-'Pre-1.095 (Hard Copy)'!AM59, 0)=0, " ", ('Blocks A'!BG70-'Pre-1.095 (Hard Copy)'!AM59))</f>
        <v> </v>
      </c>
      <c r="AN59" s="1014" t="str">
        <f>IF(IFERROR('Blocks A'!BH70-'Pre-1.095 (Hard Copy)'!AN59, 0)=0, " ", ('Blocks A'!BH70-'Pre-1.095 (Hard Copy)'!AN59))</f>
        <v> </v>
      </c>
      <c r="AO59" s="1014" t="str">
        <f>IF(IFERROR('Blocks A'!BI70-'Pre-1.095 (Hard Copy)'!AO59, 0)=0, " ", ('Blocks A'!BI70-'Pre-1.095 (Hard Copy)'!AO59))</f>
        <v> </v>
      </c>
      <c r="AP59" s="1014" t="str">
        <f>IF(IFERROR('Blocks A'!BK70-'Pre-1.095 (Hard Copy)'!AP59, 0)=0, " ", ('Blocks A'!BK70-'Pre-1.095 (Hard Copy)'!AP59))</f>
        <v> </v>
      </c>
      <c r="AQ59" s="1014" t="str">
        <f>IF(IFERROR('Blocks A'!BL70-'Pre-1.095 (Hard Copy)'!AQ59, 0)=0, " ", ('Blocks A'!BL70-'Pre-1.095 (Hard Copy)'!AQ59))</f>
        <v> </v>
      </c>
      <c r="AR59" s="1014" t="str">
        <f>IF(IFERROR('Blocks A'!BM70-'Pre-1.095 (Hard Copy)'!AR59, 0)=0, " ", ('Blocks A'!BM70-'Pre-1.095 (Hard Copy)'!AR59))</f>
        <v> </v>
      </c>
      <c r="AS59" s="1014" t="str">
        <f>IF(IFERROR('Blocks A'!BO70-'Pre-1.095 (Hard Copy)'!AS59, 0)=0, " ", ('Blocks A'!BO70-'Pre-1.095 (Hard Copy)'!AS59))</f>
        <v> </v>
      </c>
      <c r="AT59" s="1014" t="str">
        <f>IF(IFERROR('Blocks A'!BP70-'Pre-1.095 (Hard Copy)'!AT59, 0)=0, " ", ('Blocks A'!BP70-'Pre-1.095 (Hard Copy)'!AT59))</f>
        <v> </v>
      </c>
      <c r="AU59" s="1014" t="str">
        <f>IF(IFERROR('Blocks A'!BQ70-'Pre-1.095 (Hard Copy)'!AU59, 0)=0, " ", ('Blocks A'!BQ70-'Pre-1.095 (Hard Copy)'!AU59))</f>
        <v> </v>
      </c>
      <c r="AV59" s="1014" t="str">
        <f>IF(IFERROR('Blocks A'!BR70-'Pre-1.095 (Hard Copy)'!AV59, 0)=0, " ", ('Blocks A'!BR70-'Pre-1.095 (Hard Copy)'!AV59))</f>
        <v> </v>
      </c>
      <c r="AW59" s="1014" t="str">
        <f>IF(IFERROR('Blocks A'!BS70-'Pre-1.095 (Hard Copy)'!AW59, 0)=0, " ", ('Blocks A'!BS70-'Pre-1.095 (Hard Copy)'!AW59))</f>
        <v> </v>
      </c>
      <c r="AX59" s="1014" t="str">
        <f>IF(IFERROR('Blocks A'!BT70-'Pre-1.095 (Hard Copy)'!AX59, 0)=0, " ", ('Blocks A'!BT70-'Pre-1.095 (Hard Copy)'!AX59))</f>
        <v>-75</v>
      </c>
      <c r="AY59" s="1014" t="str">
        <f>IF(IFERROR('Blocks A'!BU70-'Pre-1.095 (Hard Copy)'!AY59, 0)=0, " ", ('Blocks A'!BU70-'Pre-1.095 (Hard Copy)'!AY59))</f>
        <v>-5</v>
      </c>
      <c r="AZ59" s="1014" t="str">
        <f>IF(IFERROR('Blocks A'!BW70-'Pre-1.095 (Hard Copy)'!AZ59, 0)=0, " ", ('Blocks A'!BW70-'Pre-1.095 (Hard Copy)'!AZ59))</f>
        <v>-375</v>
      </c>
      <c r="BA59" s="1014" t="str">
        <f>IF(IFERROR('Blocks A'!BX70-'Pre-1.095 (Hard Copy)'!BA59, 0)=0, " ", ('Blocks A'!BX70-'Pre-1.095 (Hard Copy)'!BA59))</f>
        <v>-0</v>
      </c>
      <c r="BB59" s="1014" t="str">
        <f>IF(IFERROR('Blocks A'!BY70-'Pre-1.095 (Hard Copy)'!BB59, 0)=0, " ", ('Blocks A'!BY70-'Pre-1.095 (Hard Copy)'!BB59))</f>
        <v>-24</v>
      </c>
      <c r="BC59" s="1015" t="str">
        <f>IF(IFERROR('Blocks A'!BZ70-'Pre-1.095 (Hard Copy)'!BC59, 0)=0, " ", ('Blocks A'!BZ70-'Pre-1.095 (Hard Copy)'!BC59))</f>
        <v>-3.2</v>
      </c>
      <c r="BD59" s="1014" t="str">
        <f>IF(IFERROR('Blocks A'!BV70-'Pre-1.095 (Hard Copy)'!BD59, 0)=0, " ", ('Blocks A'!BV70-'Pre-1.095 (Hard Copy)'!BD59))</f>
        <v> </v>
      </c>
      <c r="BE59" s="1014" t="str">
        <f>IF(IFERROR('Blocks A'!CB70-'Pre-1.095 (Hard Copy)'!BE59, 0)=0, " ", ('Blocks A'!CB70-'Pre-1.095 (Hard Copy)'!BE59))</f>
        <v>-30</v>
      </c>
      <c r="BF59" s="1014" t="str">
        <f>IF(IFERROR('Blocks A'!CC70-'Pre-1.095 (Hard Copy)'!BF59, 0)=0, " ", ('Blocks A'!CC70-'Pre-1.095 (Hard Copy)'!BF59))</f>
        <v>-4,667</v>
      </c>
      <c r="BG59" s="1016" t="str">
        <f>IF(IFERROR('Blocks A'!CD70-'Pre-1.095 (Hard Copy)'!BG59, 0)=0, " ", ('Blocks A'!CD70-'Pre-1.095 (Hard Copy)'!BG59))</f>
        <v>-0.0047</v>
      </c>
      <c r="BH59" s="1014" t="str">
        <f>IF(IFERROR('Blocks A'!CE70-'Pre-1.095 (Hard Copy)'!BH59, 0)=0, " ", ('Blocks A'!CE70-'Pre-1.095 (Hard Copy)'!BH59))</f>
        <v>-250</v>
      </c>
      <c r="BI59" s="1014" t="str">
        <f>IF(IFERROR('Blocks A'!CZ70-'Pre-1.095 (Hard Copy)'!BI59, 0)=0, " ", ('Blocks A'!CZ70-'Pre-1.095 (Hard Copy)'!BI59))</f>
        <v>-83</v>
      </c>
      <c r="BJ59" s="1014" t="str">
        <f>IF(IFERROR('Blocks A'!DA70-'Pre-1.095 (Hard Copy)'!BJ59, 0)=0, " ", ('Blocks A'!DA70-'Pre-1.095 (Hard Copy)'!BJ59))</f>
        <v> </v>
      </c>
      <c r="BK59" s="1014" t="str">
        <f>IF(IFERROR('Blocks A'!DB70-'Pre-1.095 (Hard Copy)'!BK59, 0)=0, " ", ('Blocks A'!DB70-'Pre-1.095 (Hard Copy)'!BK59))</f>
        <v> </v>
      </c>
      <c r="BL59" s="1014" t="str">
        <f>IF(IFERROR('Blocks A'!DC70-'Pre-1.095 (Hard Copy)'!BL59, 0)=0, " ", ('Blocks A'!DC70-'Pre-1.095 (Hard Copy)'!BL59))</f>
        <v> </v>
      </c>
      <c r="BM59" s="1014" t="str">
        <f>IF(IFERROR('Blocks A'!DD70-'Pre-1.095 (Hard Copy)'!BM59, 0)=0, " ", ('Blocks A'!DD70-'Pre-1.095 (Hard Copy)'!BM59))</f>
        <v> </v>
      </c>
      <c r="BN59" s="1014" t="str">
        <f>IF(IFERROR('Blocks A'!DE70-'Pre-1.095 (Hard Copy)'!BN59, 0)=0, " ", ('Blocks A'!DE70-'Pre-1.095 (Hard Copy)'!BN59))</f>
        <v> </v>
      </c>
      <c r="BO59" s="1014" t="str">
        <f>IF(IFERROR('Blocks A'!DF70-'Pre-1.095 (Hard Copy)'!BO59, 0)=0, " ", ('Blocks A'!DF70-'Pre-1.095 (Hard Copy)'!BO59))</f>
        <v> </v>
      </c>
      <c r="BP59" s="1014" t="str">
        <f>IF(IFERROR('Blocks A'!DG70-'Pre-1.095 (Hard Copy)'!BP59, 0)=0, " ", ('Blocks A'!DG70-'Pre-1.095 (Hard Copy)'!BP59))</f>
        <v> </v>
      </c>
      <c r="BQ59" s="1014" t="str">
        <f>IF(IFERROR('Blocks A'!DH70-'Pre-1.095 (Hard Copy)'!BQ59, 0)=0, " ", ('Blocks A'!DH70-'Pre-1.095 (Hard Copy)'!BQ59))</f>
        <v> </v>
      </c>
      <c r="BR59" s="1014" t="str">
        <f>IF(IFERROR('Blocks A'!DI70-'Pre-1.095 (Hard Copy)'!BR59, 0)=0, " ", ('Blocks A'!DI70-'Pre-1.095 (Hard Copy)'!BR59))</f>
        <v> </v>
      </c>
      <c r="BS59" s="1014" t="str">
        <f>IF(IFERROR('Blocks A'!DJ70-'Pre-1.095 (Hard Copy)'!BS59, 0)=0, " ", ('Blocks A'!DJ70-'Pre-1.095 (Hard Copy)'!BS59))</f>
        <v>-147</v>
      </c>
      <c r="BT59" s="1014" t="str">
        <f>IF(IFERROR('Blocks A'!DK70-'Pre-1.095 (Hard Copy)'!BT59, 0)=0, " ", ('Blocks A'!DK70-'Pre-1.095 (Hard Copy)'!BT59))</f>
        <v> </v>
      </c>
      <c r="BU59" s="1014" t="str">
        <f>IF(IFERROR('Blocks A'!DL70-'Pre-1.095 (Hard Copy)'!BU59, 0)=0, " ", ('Blocks A'!DL70-'Pre-1.095 (Hard Copy)'!BU59))</f>
        <v> </v>
      </c>
      <c r="BV59" s="1014" t="str">
        <f>IF(IFERROR('Blocks A'!DM70-'Pre-1.095 (Hard Copy)'!BV59, 0)=0, " ", ('Blocks A'!DM70-'Pre-1.095 (Hard Copy)'!BV59))</f>
        <v> </v>
      </c>
      <c r="BW59" s="1014" t="str">
        <f>IF(IFERROR('Blocks A'!DN70-'Pre-1.095 (Hard Copy)'!BW59, 0)=0, " ", ('Blocks A'!DN70-'Pre-1.095 (Hard Copy)'!BW59))</f>
        <v> </v>
      </c>
      <c r="BX59" s="1014" t="str">
        <f>IF(IFERROR('Blocks A'!DO70-'Pre-1.095 (Hard Copy)'!BX59, 0)=0, " ", ('Blocks A'!DO70-'Pre-1.095 (Hard Copy)'!BX59))</f>
        <v> </v>
      </c>
      <c r="BY59" s="1014" t="str">
        <f>IF(IFERROR('Blocks A'!DP70-'Pre-1.095 (Hard Copy)'!BY59, 0)=0, " ", ('Blocks A'!DP70-'Pre-1.095 (Hard Copy)'!BY59))</f>
        <v> </v>
      </c>
      <c r="BZ59" s="1014" t="str">
        <f>IF(IFERROR('Blocks A'!DQ70-'Pre-1.095 (Hard Copy)'!BZ59, 0)=0, " ", ('Blocks A'!DQ70-'Pre-1.095 (Hard Copy)'!BZ59))</f>
        <v> </v>
      </c>
      <c r="CA59" s="1014" t="str">
        <f>IF(IFERROR('Blocks A'!DR70-'Pre-1.095 (Hard Copy)'!CA59, 0)=0, " ", ('Blocks A'!DR70-'Pre-1.095 (Hard Copy)'!CA59))</f>
        <v> </v>
      </c>
      <c r="CB59" s="1014" t="str">
        <f>IF(IFERROR('Blocks A'!DS70-'Pre-1.095 (Hard Copy)'!CB59, 0)=0, " ", ('Blocks A'!DS70-'Pre-1.095 (Hard Copy)'!CB59))</f>
        <v> </v>
      </c>
      <c r="CC59" s="1014" t="str">
        <f>IF(IFERROR('Blocks A'!DT70-'Pre-1.095 (Hard Copy)'!CC59, 0)=0, " ", ('Blocks A'!DT70-'Pre-1.095 (Hard Copy)'!CC59))</f>
        <v>-83</v>
      </c>
      <c r="CD59" s="1014" t="str">
        <f>IF(IFERROR('Blocks A'!DU70-'Pre-1.095 (Hard Copy)'!CD59, 0)=0, " ", ('Blocks A'!DU70-'Pre-1.095 (Hard Copy)'!CD59))</f>
        <v>-147</v>
      </c>
      <c r="CE59" s="1014" t="str">
        <f>IF(IFERROR('Blocks A'!DX70-'Pre-1.095 (Hard Copy)'!CE59, 0)=0, " ", ('Blocks A'!DX70-'Pre-1.095 (Hard Copy)'!CE59))</f>
        <v>-6</v>
      </c>
      <c r="CF59" s="1014" t="str">
        <f>IF(IFERROR('Blocks A'!DY70-'Pre-1.095 (Hard Copy)'!CF59, 0)=0, " ", ('Blocks A'!DY70-'Pre-1.095 (Hard Copy)'!CF59))</f>
        <v>-881</v>
      </c>
      <c r="CG59" s="1016" t="str">
        <f>IF(IFERROR('Blocks A'!DZ70-'Pre-1.095 (Hard Copy)'!CG59, 0)=0, " ", ('Blocks A'!DZ70-'Pre-1.095 (Hard Copy)'!CG59))</f>
        <v>-0.0009</v>
      </c>
      <c r="CH59" s="1015" t="str">
        <f>IF(IFERROR('Blocks A'!DV70-'Pre-1.095 (Hard Copy)'!CH59, 0)=0, " ", ('Blocks A'!DV70-'Pre-1.095 (Hard Copy)'!CH59))</f>
        <v>-10.5</v>
      </c>
      <c r="CI59" s="1015" t="str">
        <f>IF(IFERROR('Blocks A'!DW70-'Pre-1.095 (Hard Copy)'!CI59, 0)=0, " ", ('Blocks A'!DW70-'Pre-1.095 (Hard Copy)'!CI59))</f>
        <v>-54.5</v>
      </c>
      <c r="CJ59" s="1014" t="str">
        <f>IF(IFERROR('Blocks A'!EA70-'Pre-1.095 (Hard Copy)'!CJ59, 0)=0, " ", ('Blocks A'!EA70-'Pre-1.095 (Hard Copy)'!CJ59))</f>
        <v>-36</v>
      </c>
      <c r="CK59" s="1017" t="str">
        <f>IF(IFERROR('Blocks A'!EB70-'Pre-1.095 (Hard Copy)'!CK59, 0)=0, " ", ('Blocks A'!EB70-'Pre-1.095 (Hard Copy)'!CK59))</f>
        <v>-0.59</v>
      </c>
      <c r="CL59" s="1017" t="str">
        <f>IF(IFERROR('Blocks A'!EC70-'Pre-1.095 (Hard Copy)'!CL59, 0)=0, " ", ('Blocks A'!EC70-'Pre-1.095 (Hard Copy)'!CL59))</f>
        <v>-0.01</v>
      </c>
      <c r="CM59" s="1017" t="str">
        <f>IF(IFERROR('Blocks A'!EH70-'Pre-1.095 (Hard Copy)'!CM59, 0)=0, " ", ('Blocks A'!EH70-'Pre-1.095 (Hard Copy)'!CM59))</f>
        <v>-0.00</v>
      </c>
      <c r="CN59" s="1014" t="str">
        <f>IF(IFERROR('Blocks A'!ED70-'Pre-1.095 (Hard Copy)'!CN59, 0)=0, " ", ('Blocks A'!ED70-'Pre-1.095 (Hard Copy)'!CN59))</f>
        <v>-5,548</v>
      </c>
      <c r="CO59" s="1017" t="str">
        <f>IF(IFERROR('Blocks A'!EE70-'Pre-1.095 (Hard Copy)'!CO59, 0)=0, " ", ('Blocks A'!EE70-'Pre-1.095 (Hard Copy)'!CO59))</f>
        <v>-5.55</v>
      </c>
      <c r="CP59" s="1017" t="str">
        <f>IF(IFERROR('Blocks A'!EF70-'Pre-1.095 (Hard Copy)'!CP59, 0)=0, " ", ('Blocks A'!EF70-'Pre-1.095 (Hard Copy)'!CP59))</f>
        <v>-0.01</v>
      </c>
      <c r="CQ59" s="1016" t="str">
        <f>IF(IFERROR('Blocks A'!EG70-'Pre-1.095 (Hard Copy)'!CQ59, 0)=0, " ", ('Blocks A'!EG70-'Pre-1.095 (Hard Copy)'!CQ59))</f>
        <v>-0.0055</v>
      </c>
      <c r="CR59" s="1018">
        <v>282.0</v>
      </c>
    </row>
    <row r="60">
      <c r="B60" s="1013" t="s">
        <v>962</v>
      </c>
      <c r="C60" s="969" t="s">
        <v>886</v>
      </c>
      <c r="D60" s="969">
        <v>1.0</v>
      </c>
      <c r="E60" s="969">
        <v>1.0</v>
      </c>
      <c r="F60" s="969">
        <v>1.0</v>
      </c>
      <c r="G60" s="1014" t="str">
        <f>IF(IFERROR('Blocks A'!G71-'Pre-1.095 (Hard Copy)'!G60, 0)=0, " ", ('Blocks A'!G71-'Pre-1.095 (Hard Copy)'!G60))</f>
        <v> </v>
      </c>
      <c r="H60" s="1014" t="str">
        <f>IF(IFERROR('Blocks A'!H71-'Pre-1.095 (Hard Copy)'!H60, 0)=0, " ", ('Blocks A'!H71-'Pre-1.095 (Hard Copy)'!H60))</f>
        <v> </v>
      </c>
      <c r="I60" s="1014" t="str">
        <f>IF(IFERROR('Blocks A'!I71-'Pre-1.095 (Hard Copy)'!I60, 0)=0, " ", ('Blocks A'!I71-'Pre-1.095 (Hard Copy)'!I60))</f>
        <v> </v>
      </c>
      <c r="J60" s="1014" t="str">
        <f>IF(IFERROR('Blocks A'!J71-'Pre-1.095 (Hard Copy)'!J60, 0)=0, " ", ('Blocks A'!J71-'Pre-1.095 (Hard Copy)'!J60))</f>
        <v> </v>
      </c>
      <c r="K60" s="1014" t="str">
        <f>IF(IFERROR('Blocks A'!K71-'Pre-1.095 (Hard Copy)'!K60, 0)=0, " ", ('Blocks A'!K71-'Pre-1.095 (Hard Copy)'!K60))</f>
        <v> </v>
      </c>
      <c r="L60" s="1014" t="str">
        <f>IF(IFERROR('Blocks A'!L71-'Pre-1.095 (Hard Copy)'!L60, 0)=0, " ", ('Blocks A'!L71-'Pre-1.095 (Hard Copy)'!L60))</f>
        <v> </v>
      </c>
      <c r="M60" s="1014" t="str">
        <f>IF(IFERROR('Blocks A'!N71-'Pre-1.095 (Hard Copy)'!M60, 0)=0, " ", ('Blocks A'!N71-'Pre-1.095 (Hard Copy)'!M60))</f>
        <v> </v>
      </c>
      <c r="N60" s="1014" t="str">
        <f>IF(IFERROR('Blocks A'!O71-'Pre-1.095 (Hard Copy)'!N60, 0)=0, " ", ('Blocks A'!O71-'Pre-1.095 (Hard Copy)'!N60))</f>
        <v> </v>
      </c>
      <c r="O60" s="1014" t="str">
        <f>IF(IFERROR('Blocks A'!P71-'Pre-1.095 (Hard Copy)'!O60, 0)=0, " ", ('Blocks A'!P71-'Pre-1.095 (Hard Copy)'!O60))</f>
        <v> </v>
      </c>
      <c r="P60" s="1014" t="str">
        <f>IF(IFERROR('Blocks A'!Q71-'Pre-1.095 (Hard Copy)'!P60, 0)=0, " ", ('Blocks A'!Q71-'Pre-1.095 (Hard Copy)'!P60))</f>
        <v> </v>
      </c>
      <c r="Q60" s="1014" t="str">
        <f>IF(IFERROR('Blocks A'!R71-'Pre-1.095 (Hard Copy)'!Q60, 0)=0, " ", ('Blocks A'!R71-'Pre-1.095 (Hard Copy)'!Q60))</f>
        <v> </v>
      </c>
      <c r="R60" s="1014" t="str">
        <f>IF(IFERROR('Blocks A'!S71-'Pre-1.095 (Hard Copy)'!R60, 0)=0, " ", ('Blocks A'!S71-'Pre-1.095 (Hard Copy)'!R60))</f>
        <v> </v>
      </c>
      <c r="S60" s="1014" t="str">
        <f>IF(IFERROR('Blocks A'!T71-'Pre-1.095 (Hard Copy)'!S60, 0)=0, " ", ('Blocks A'!T71-'Pre-1.095 (Hard Copy)'!S60))</f>
        <v> </v>
      </c>
      <c r="T60" s="1014" t="str">
        <f>IF(IFERROR('Blocks A'!M71-'Pre-1.095 (Hard Copy)'!T60, 0)=0, " ", ('Blocks A'!M71-'Pre-1.095 (Hard Copy)'!T60))</f>
        <v> </v>
      </c>
      <c r="U60" s="1014" t="str">
        <f>IF(IFERROR('Blocks A'!U71-'Pre-1.095 (Hard Copy)'!U60, 0)=0, " ", ('Blocks A'!U71-'Pre-1.095 (Hard Copy)'!U60))</f>
        <v> </v>
      </c>
      <c r="V60" s="1014" t="str">
        <f>IF(IFERROR('Blocks A'!V71-'Pre-1.095 (Hard Copy)'!V60, 0)=0, " ", ('Blocks A'!V71-'Pre-1.095 (Hard Copy)'!V60))</f>
        <v> </v>
      </c>
      <c r="W60" s="1014" t="str">
        <f>IF(IFERROR('Blocks A'!W71-'Pre-1.095 (Hard Copy)'!W60, 0)=0, " ", ('Blocks A'!W71-'Pre-1.095 (Hard Copy)'!W60))</f>
        <v> </v>
      </c>
      <c r="X60" s="1014" t="str">
        <f>IF(IFERROR('Blocks A'!X71-'Pre-1.095 (Hard Copy)'!X60, 0)=0, " ", ('Blocks A'!X71-'Pre-1.095 (Hard Copy)'!X60))</f>
        <v> </v>
      </c>
      <c r="Y60" s="1014" t="str">
        <f>IF(IFERROR('Blocks A'!AC71-'Pre-1.095 (Hard Copy)'!Y60, 0)=0, " ", ('Blocks A'!AC71-'Pre-1.095 (Hard Copy)'!Y60))</f>
        <v> </v>
      </c>
      <c r="Z60" s="1014" t="str">
        <f>IF(IFERROR('Blocks A'!Y71-'Pre-1.095 (Hard Copy)'!Z60, 0)=0, " ", ('Blocks A'!Y71-'Pre-1.095 (Hard Copy)'!Z60))</f>
        <v> </v>
      </c>
      <c r="AA60" s="1014" t="str">
        <f>IF(IFERROR('Blocks A'!Z71-'Pre-1.095 (Hard Copy)'!AA60, 0)=0, " ", ('Blocks A'!Z71-'Pre-1.095 (Hard Copy)'!AA60))</f>
        <v> </v>
      </c>
      <c r="AB60" s="1014" t="str">
        <f>IF(IFERROR('Blocks A'!AA71-'Pre-1.095 (Hard Copy)'!AB60, 0)=0, " ", ('Blocks A'!AA71-'Pre-1.095 (Hard Copy)'!AB60))</f>
        <v> </v>
      </c>
      <c r="AC60" s="1014" t="str">
        <f>IF(IFERROR('Blocks A'!AB71-'Pre-1.095 (Hard Copy)'!AC60, 0)=0, " ", ('Blocks A'!AB71-'Pre-1.095 (Hard Copy)'!AC60))</f>
        <v> </v>
      </c>
      <c r="AD60" s="1014" t="str">
        <f>IF(IFERROR('Blocks A'!AY71-'Pre-1.095 (Hard Copy)'!AD60, 0)=0, " ", ('Blocks A'!AY71-'Pre-1.095 (Hard Copy)'!AD60))</f>
        <v> </v>
      </c>
      <c r="AE60" s="1014" t="str">
        <f>IF(IFERROR('Blocks A'!AZ71-'Pre-1.095 (Hard Copy)'!AE60, 0)=0, " ", ('Blocks A'!AZ71-'Pre-1.095 (Hard Copy)'!AE60))</f>
        <v>+30</v>
      </c>
      <c r="AF60" s="1014" t="str">
        <f>IF(IFERROR('Blocks A'!BA71-'Pre-1.095 (Hard Copy)'!AF60, 0)=0, " ", ('Blocks A'!BA71-'Pre-1.095 (Hard Copy)'!AF60))</f>
        <v> </v>
      </c>
      <c r="AG60" s="1014" t="str">
        <f>IF(IFERROR('Blocks A'!BB71-'Pre-1.095 (Hard Copy)'!AG60, 0)=0, " ", ('Blocks A'!BB71-'Pre-1.095 (Hard Copy)'!AG60))</f>
        <v> </v>
      </c>
      <c r="AH60" s="1014" t="str">
        <f>IF(IFERROR('Blocks A'!BC71-'Pre-1.095 (Hard Copy)'!AH60, 0)=0, " ", ('Blocks A'!BC71-'Pre-1.095 (Hard Copy)'!AH60))</f>
        <v> </v>
      </c>
      <c r="AI60" s="1014" t="str">
        <f>IF(IFERROR('Blocks A'!BJ71-'Pre-1.095 (Hard Copy)'!AI60, 0)=0, " ", ('Blocks A'!BJ71-'Pre-1.095 (Hard Copy)'!AI60))</f>
        <v>-30</v>
      </c>
      <c r="AJ60" s="1014" t="str">
        <f>IF(IFERROR('Blocks A'!BD71-'Pre-1.095 (Hard Copy)'!AJ60, 0)=0, " ", ('Blocks A'!BD71-'Pre-1.095 (Hard Copy)'!AJ60))</f>
        <v> </v>
      </c>
      <c r="AK60" s="1014" t="str">
        <f>IF(IFERROR('Blocks A'!BE71-'Pre-1.095 (Hard Copy)'!AK60, 0)=0, " ", ('Blocks A'!BE71-'Pre-1.095 (Hard Copy)'!AK60))</f>
        <v> </v>
      </c>
      <c r="AL60" s="1014" t="str">
        <f>IF(IFERROR('Blocks A'!BF71-'Pre-1.095 (Hard Copy)'!AL60, 0)=0, " ", ('Blocks A'!BF71-'Pre-1.095 (Hard Copy)'!AL60))</f>
        <v> </v>
      </c>
      <c r="AM60" s="1014" t="str">
        <f>IF(IFERROR('Blocks A'!BG71-'Pre-1.095 (Hard Copy)'!AM60, 0)=0, " ", ('Blocks A'!BG71-'Pre-1.095 (Hard Copy)'!AM60))</f>
        <v> </v>
      </c>
      <c r="AN60" s="1014" t="str">
        <f>IF(IFERROR('Blocks A'!BH71-'Pre-1.095 (Hard Copy)'!AN60, 0)=0, " ", ('Blocks A'!BH71-'Pre-1.095 (Hard Copy)'!AN60))</f>
        <v> </v>
      </c>
      <c r="AO60" s="1014" t="str">
        <f>IF(IFERROR('Blocks A'!BI71-'Pre-1.095 (Hard Copy)'!AO60, 0)=0, " ", ('Blocks A'!BI71-'Pre-1.095 (Hard Copy)'!AO60))</f>
        <v> </v>
      </c>
      <c r="AP60" s="1014" t="str">
        <f>IF(IFERROR('Blocks A'!BK71-'Pre-1.095 (Hard Copy)'!AP60, 0)=0, " ", ('Blocks A'!BK71-'Pre-1.095 (Hard Copy)'!AP60))</f>
        <v> </v>
      </c>
      <c r="AQ60" s="1014" t="str">
        <f>IF(IFERROR('Blocks A'!BL71-'Pre-1.095 (Hard Copy)'!AQ60, 0)=0, " ", ('Blocks A'!BL71-'Pre-1.095 (Hard Copy)'!AQ60))</f>
        <v> </v>
      </c>
      <c r="AR60" s="1014" t="str">
        <f>IF(IFERROR('Blocks A'!BM71-'Pre-1.095 (Hard Copy)'!AR60, 0)=0, " ", ('Blocks A'!BM71-'Pre-1.095 (Hard Copy)'!AR60))</f>
        <v> </v>
      </c>
      <c r="AS60" s="1014" t="str">
        <f>IF(IFERROR('Blocks A'!BO71-'Pre-1.095 (Hard Copy)'!AS60, 0)=0, " ", ('Blocks A'!BO71-'Pre-1.095 (Hard Copy)'!AS60))</f>
        <v> </v>
      </c>
      <c r="AT60" s="1014" t="str">
        <f>IF(IFERROR('Blocks A'!BP71-'Pre-1.095 (Hard Copy)'!AT60, 0)=0, " ", ('Blocks A'!BP71-'Pre-1.095 (Hard Copy)'!AT60))</f>
        <v> </v>
      </c>
      <c r="AU60" s="1014" t="str">
        <f>IF(IFERROR('Blocks A'!BQ71-'Pre-1.095 (Hard Copy)'!AU60, 0)=0, " ", ('Blocks A'!BQ71-'Pre-1.095 (Hard Copy)'!AU60))</f>
        <v> </v>
      </c>
      <c r="AV60" s="1014" t="str">
        <f>IF(IFERROR('Blocks A'!BR71-'Pre-1.095 (Hard Copy)'!AV60, 0)=0, " ", ('Blocks A'!BR71-'Pre-1.095 (Hard Copy)'!AV60))</f>
        <v> </v>
      </c>
      <c r="AW60" s="1014" t="str">
        <f>IF(IFERROR('Blocks A'!BS71-'Pre-1.095 (Hard Copy)'!AW60, 0)=0, " ", ('Blocks A'!BS71-'Pre-1.095 (Hard Copy)'!AW60))</f>
        <v> </v>
      </c>
      <c r="AX60" s="1014" t="str">
        <f>IF(IFERROR('Blocks A'!BT71-'Pre-1.095 (Hard Copy)'!AX60, 0)=0, " ", ('Blocks A'!BT71-'Pre-1.095 (Hard Copy)'!AX60))</f>
        <v>-90</v>
      </c>
      <c r="AY60" s="1014" t="str">
        <f>IF(IFERROR('Blocks A'!BU71-'Pre-1.095 (Hard Copy)'!AY60, 0)=0, " ", ('Blocks A'!BU71-'Pre-1.095 (Hard Copy)'!AY60))</f>
        <v>-6</v>
      </c>
      <c r="AZ60" s="1014" t="str">
        <f>IF(IFERROR('Blocks A'!BW71-'Pre-1.095 (Hard Copy)'!AZ60, 0)=0, " ", ('Blocks A'!BW71-'Pre-1.095 (Hard Copy)'!AZ60))</f>
        <v>-450</v>
      </c>
      <c r="BA60" s="1014" t="str">
        <f>IF(IFERROR('Blocks A'!BX71-'Pre-1.095 (Hard Copy)'!BA60, 0)=0, " ", ('Blocks A'!BX71-'Pre-1.095 (Hard Copy)'!BA60))</f>
        <v>-0</v>
      </c>
      <c r="BB60" s="1014" t="str">
        <f>IF(IFERROR('Blocks A'!BY71-'Pre-1.095 (Hard Copy)'!BB60, 0)=0, " ", ('Blocks A'!BY71-'Pre-1.095 (Hard Copy)'!BB60))</f>
        <v>-29</v>
      </c>
      <c r="BC60" s="1015" t="str">
        <f>IF(IFERROR('Blocks A'!BZ71-'Pre-1.095 (Hard Copy)'!BC60, 0)=0, " ", ('Blocks A'!BZ71-'Pre-1.095 (Hard Copy)'!BC60))</f>
        <v>-3.2</v>
      </c>
      <c r="BD60" s="1014" t="str">
        <f>IF(IFERROR('Blocks A'!BV71-'Pre-1.095 (Hard Copy)'!BD60, 0)=0, " ", ('Blocks A'!BV71-'Pre-1.095 (Hard Copy)'!BD60))</f>
        <v> </v>
      </c>
      <c r="BE60" s="1014" t="str">
        <f>IF(IFERROR('Blocks A'!CB71-'Pre-1.095 (Hard Copy)'!BE60, 0)=0, " ", ('Blocks A'!CB71-'Pre-1.095 (Hard Copy)'!BE60))</f>
        <v>-42</v>
      </c>
      <c r="BF60" s="1014" t="str">
        <f>IF(IFERROR('Blocks A'!CC71-'Pre-1.095 (Hard Copy)'!BF60, 0)=0, " ", ('Blocks A'!CC71-'Pre-1.095 (Hard Copy)'!BF60))</f>
        <v>-6,533</v>
      </c>
      <c r="BG60" s="1016" t="str">
        <f>IF(IFERROR('Blocks A'!CD71-'Pre-1.095 (Hard Copy)'!BG60, 0)=0, " ", ('Blocks A'!CD71-'Pre-1.095 (Hard Copy)'!BG60))</f>
        <v>-0.0065</v>
      </c>
      <c r="BH60" s="1014" t="str">
        <f>IF(IFERROR('Blocks A'!CE71-'Pre-1.095 (Hard Copy)'!BH60, 0)=0, " ", ('Blocks A'!CE71-'Pre-1.095 (Hard Copy)'!BH60))</f>
        <v>-300</v>
      </c>
      <c r="BI60" s="1014" t="str">
        <f>IF(IFERROR('Blocks A'!CZ71-'Pre-1.095 (Hard Copy)'!BI60, 0)=0, " ", ('Blocks A'!CZ71-'Pre-1.095 (Hard Copy)'!BI60))</f>
        <v>-98</v>
      </c>
      <c r="BJ60" s="1014" t="str">
        <f>IF(IFERROR('Blocks A'!DA71-'Pre-1.095 (Hard Copy)'!BJ60, 0)=0, " ", ('Blocks A'!DA71-'Pre-1.095 (Hard Copy)'!BJ60))</f>
        <v> </v>
      </c>
      <c r="BK60" s="1014" t="str">
        <f>IF(IFERROR('Blocks A'!DB71-'Pre-1.095 (Hard Copy)'!BK60, 0)=0, " ", ('Blocks A'!DB71-'Pre-1.095 (Hard Copy)'!BK60))</f>
        <v> </v>
      </c>
      <c r="BL60" s="1014" t="str">
        <f>IF(IFERROR('Blocks A'!DC71-'Pre-1.095 (Hard Copy)'!BL60, 0)=0, " ", ('Blocks A'!DC71-'Pre-1.095 (Hard Copy)'!BL60))</f>
        <v> </v>
      </c>
      <c r="BM60" s="1014" t="str">
        <f>IF(IFERROR('Blocks A'!DD71-'Pre-1.095 (Hard Copy)'!BM60, 0)=0, " ", ('Blocks A'!DD71-'Pre-1.095 (Hard Copy)'!BM60))</f>
        <v> </v>
      </c>
      <c r="BN60" s="1014" t="str">
        <f>IF(IFERROR('Blocks A'!DE71-'Pre-1.095 (Hard Copy)'!BN60, 0)=0, " ", ('Blocks A'!DE71-'Pre-1.095 (Hard Copy)'!BN60))</f>
        <v> </v>
      </c>
      <c r="BO60" s="1014" t="str">
        <f>IF(IFERROR('Blocks A'!DF71-'Pre-1.095 (Hard Copy)'!BO60, 0)=0, " ", ('Blocks A'!DF71-'Pre-1.095 (Hard Copy)'!BO60))</f>
        <v> </v>
      </c>
      <c r="BP60" s="1014" t="str">
        <f>IF(IFERROR('Blocks A'!DG71-'Pre-1.095 (Hard Copy)'!BP60, 0)=0, " ", ('Blocks A'!DG71-'Pre-1.095 (Hard Copy)'!BP60))</f>
        <v> </v>
      </c>
      <c r="BQ60" s="1014" t="str">
        <f>IF(IFERROR('Blocks A'!DH71-'Pre-1.095 (Hard Copy)'!BQ60, 0)=0, " ", ('Blocks A'!DH71-'Pre-1.095 (Hard Copy)'!BQ60))</f>
        <v> </v>
      </c>
      <c r="BR60" s="1014" t="str">
        <f>IF(IFERROR('Blocks A'!DI71-'Pre-1.095 (Hard Copy)'!BR60, 0)=0, " ", ('Blocks A'!DI71-'Pre-1.095 (Hard Copy)'!BR60))</f>
        <v> </v>
      </c>
      <c r="BS60" s="1014" t="str">
        <f>IF(IFERROR('Blocks A'!DJ71-'Pre-1.095 (Hard Copy)'!BS60, 0)=0, " ", ('Blocks A'!DJ71-'Pre-1.095 (Hard Copy)'!BS60))</f>
        <v>-175</v>
      </c>
      <c r="BT60" s="1014" t="str">
        <f>IF(IFERROR('Blocks A'!DK71-'Pre-1.095 (Hard Copy)'!BT60, 0)=0, " ", ('Blocks A'!DK71-'Pre-1.095 (Hard Copy)'!BT60))</f>
        <v> </v>
      </c>
      <c r="BU60" s="1014" t="str">
        <f>IF(IFERROR('Blocks A'!DL71-'Pre-1.095 (Hard Copy)'!BU60, 0)=0, " ", ('Blocks A'!DL71-'Pre-1.095 (Hard Copy)'!BU60))</f>
        <v> </v>
      </c>
      <c r="BV60" s="1014" t="str">
        <f>IF(IFERROR('Blocks A'!DM71-'Pre-1.095 (Hard Copy)'!BV60, 0)=0, " ", ('Blocks A'!DM71-'Pre-1.095 (Hard Copy)'!BV60))</f>
        <v> </v>
      </c>
      <c r="BW60" s="1014" t="str">
        <f>IF(IFERROR('Blocks A'!DN71-'Pre-1.095 (Hard Copy)'!BW60, 0)=0, " ", ('Blocks A'!DN71-'Pre-1.095 (Hard Copy)'!BW60))</f>
        <v> </v>
      </c>
      <c r="BX60" s="1014" t="str">
        <f>IF(IFERROR('Blocks A'!DO71-'Pre-1.095 (Hard Copy)'!BX60, 0)=0, " ", ('Blocks A'!DO71-'Pre-1.095 (Hard Copy)'!BX60))</f>
        <v> </v>
      </c>
      <c r="BY60" s="1014" t="str">
        <f>IF(IFERROR('Blocks A'!DP71-'Pre-1.095 (Hard Copy)'!BY60, 0)=0, " ", ('Blocks A'!DP71-'Pre-1.095 (Hard Copy)'!BY60))</f>
        <v> </v>
      </c>
      <c r="BZ60" s="1014" t="str">
        <f>IF(IFERROR('Blocks A'!DQ71-'Pre-1.095 (Hard Copy)'!BZ60, 0)=0, " ", ('Blocks A'!DQ71-'Pre-1.095 (Hard Copy)'!BZ60))</f>
        <v> </v>
      </c>
      <c r="CA60" s="1014" t="str">
        <f>IF(IFERROR('Blocks A'!DR71-'Pre-1.095 (Hard Copy)'!CA60, 0)=0, " ", ('Blocks A'!DR71-'Pre-1.095 (Hard Copy)'!CA60))</f>
        <v> </v>
      </c>
      <c r="CB60" s="1014" t="str">
        <f>IF(IFERROR('Blocks A'!DS71-'Pre-1.095 (Hard Copy)'!CB60, 0)=0, " ", ('Blocks A'!DS71-'Pre-1.095 (Hard Copy)'!CB60))</f>
        <v> </v>
      </c>
      <c r="CC60" s="1014" t="str">
        <f>IF(IFERROR('Blocks A'!DT71-'Pre-1.095 (Hard Copy)'!CC60, 0)=0, " ", ('Blocks A'!DT71-'Pre-1.095 (Hard Copy)'!CC60))</f>
        <v>-98</v>
      </c>
      <c r="CD60" s="1014" t="str">
        <f>IF(IFERROR('Blocks A'!DU71-'Pre-1.095 (Hard Copy)'!CD60, 0)=0, " ", ('Blocks A'!DU71-'Pre-1.095 (Hard Copy)'!CD60))</f>
        <v>-175</v>
      </c>
      <c r="CE60" s="1014" t="str">
        <f>IF(IFERROR('Blocks A'!DX71-'Pre-1.095 (Hard Copy)'!CE60, 0)=0, " ", ('Blocks A'!DX71-'Pre-1.095 (Hard Copy)'!CE60))</f>
        <v>-7</v>
      </c>
      <c r="CF60" s="1014" t="str">
        <f>IF(IFERROR('Blocks A'!DY71-'Pre-1.095 (Hard Copy)'!CF60, 0)=0, " ", ('Blocks A'!DY71-'Pre-1.095 (Hard Copy)'!CF60))</f>
        <v>-1,047</v>
      </c>
      <c r="CG60" s="1016" t="str">
        <f>IF(IFERROR('Blocks A'!DZ71-'Pre-1.095 (Hard Copy)'!CG60, 0)=0, " ", ('Blocks A'!DZ71-'Pre-1.095 (Hard Copy)'!CG60))</f>
        <v>-0.0010</v>
      </c>
      <c r="CH60" s="1015" t="str">
        <f>IF(IFERROR('Blocks A'!DV71-'Pre-1.095 (Hard Copy)'!CH60, 0)=0, " ", ('Blocks A'!DV71-'Pre-1.095 (Hard Copy)'!CH60))</f>
        <v>-12.4</v>
      </c>
      <c r="CI60" s="1015" t="str">
        <f>IF(IFERROR('Blocks A'!DW71-'Pre-1.095 (Hard Copy)'!CI60, 0)=0, " ", ('Blocks A'!DW71-'Pre-1.095 (Hard Copy)'!CI60))</f>
        <v>-64.7</v>
      </c>
      <c r="CJ60" s="1014" t="str">
        <f>IF(IFERROR('Blocks A'!EA71-'Pre-1.095 (Hard Copy)'!CJ60, 0)=0, " ", ('Blocks A'!EA71-'Pre-1.095 (Hard Copy)'!CJ60))</f>
        <v>-49</v>
      </c>
      <c r="CK60" s="1017" t="str">
        <f>IF(IFERROR('Blocks A'!EB71-'Pre-1.095 (Hard Copy)'!CK60, 0)=0, " ", ('Blocks A'!EB71-'Pre-1.095 (Hard Copy)'!CK60))</f>
        <v>-0.81</v>
      </c>
      <c r="CL60" s="1017" t="str">
        <f>IF(IFERROR('Blocks A'!EC71-'Pre-1.095 (Hard Copy)'!CL60, 0)=0, " ", ('Blocks A'!EC71-'Pre-1.095 (Hard Copy)'!CL60))</f>
        <v>-0.01</v>
      </c>
      <c r="CM60" s="1017" t="str">
        <f>IF(IFERROR('Blocks A'!EH71-'Pre-1.095 (Hard Copy)'!CM60, 0)=0, " ", ('Blocks A'!EH71-'Pre-1.095 (Hard Copy)'!CM60))</f>
        <v>-0.00</v>
      </c>
      <c r="CN60" s="1014" t="str">
        <f>IF(IFERROR('Blocks A'!ED71-'Pre-1.095 (Hard Copy)'!CN60, 0)=0, " ", ('Blocks A'!ED71-'Pre-1.095 (Hard Copy)'!CN60))</f>
        <v>-7,580</v>
      </c>
      <c r="CO60" s="1017" t="str">
        <f>IF(IFERROR('Blocks A'!EE71-'Pre-1.095 (Hard Copy)'!CO60, 0)=0, " ", ('Blocks A'!EE71-'Pre-1.095 (Hard Copy)'!CO60))</f>
        <v>-7.58</v>
      </c>
      <c r="CP60" s="1017" t="str">
        <f>IF(IFERROR('Blocks A'!EF71-'Pre-1.095 (Hard Copy)'!CP60, 0)=0, " ", ('Blocks A'!EF71-'Pre-1.095 (Hard Copy)'!CP60))</f>
        <v>-0.01</v>
      </c>
      <c r="CQ60" s="1016" t="str">
        <f>IF(IFERROR('Blocks A'!EG71-'Pre-1.095 (Hard Copy)'!CQ60, 0)=0, " ", ('Blocks A'!EG71-'Pre-1.095 (Hard Copy)'!CQ60))</f>
        <v>-0.0076</v>
      </c>
      <c r="CR60" s="1018">
        <v>452.0</v>
      </c>
    </row>
    <row r="61">
      <c r="B61" s="1013" t="s">
        <v>963</v>
      </c>
      <c r="C61" s="969" t="s">
        <v>886</v>
      </c>
      <c r="D61" s="969">
        <v>1.0</v>
      </c>
      <c r="E61" s="969">
        <v>1.0</v>
      </c>
      <c r="F61" s="969">
        <v>1.0</v>
      </c>
      <c r="G61" s="1014" t="str">
        <f>IF(IFERROR('Blocks A'!G72-'Pre-1.095 (Hard Copy)'!G61, 0)=0, " ", ('Blocks A'!G72-'Pre-1.095 (Hard Copy)'!G61))</f>
        <v> </v>
      </c>
      <c r="H61" s="1014" t="str">
        <f>IF(IFERROR('Blocks A'!H72-'Pre-1.095 (Hard Copy)'!H61, 0)=0, " ", ('Blocks A'!H72-'Pre-1.095 (Hard Copy)'!H61))</f>
        <v> </v>
      </c>
      <c r="I61" s="1014" t="str">
        <f>IF(IFERROR('Blocks A'!I72-'Pre-1.095 (Hard Copy)'!I61, 0)=0, " ", ('Blocks A'!I72-'Pre-1.095 (Hard Copy)'!I61))</f>
        <v> </v>
      </c>
      <c r="J61" s="1014" t="str">
        <f>IF(IFERROR('Blocks A'!J72-'Pre-1.095 (Hard Copy)'!J61, 0)=0, " ", ('Blocks A'!J72-'Pre-1.095 (Hard Copy)'!J61))</f>
        <v> </v>
      </c>
      <c r="K61" s="1014" t="str">
        <f>IF(IFERROR('Blocks A'!K72-'Pre-1.095 (Hard Copy)'!K61, 0)=0, " ", ('Blocks A'!K72-'Pre-1.095 (Hard Copy)'!K61))</f>
        <v> </v>
      </c>
      <c r="L61" s="1014" t="str">
        <f>IF(IFERROR('Blocks A'!L72-'Pre-1.095 (Hard Copy)'!L61, 0)=0, " ", ('Blocks A'!L72-'Pre-1.095 (Hard Copy)'!L61))</f>
        <v> </v>
      </c>
      <c r="M61" s="1014" t="str">
        <f>IF(IFERROR('Blocks A'!N72-'Pre-1.095 (Hard Copy)'!M61, 0)=0, " ", ('Blocks A'!N72-'Pre-1.095 (Hard Copy)'!M61))</f>
        <v> </v>
      </c>
      <c r="N61" s="1014" t="str">
        <f>IF(IFERROR('Blocks A'!O72-'Pre-1.095 (Hard Copy)'!N61, 0)=0, " ", ('Blocks A'!O72-'Pre-1.095 (Hard Copy)'!N61))</f>
        <v> </v>
      </c>
      <c r="O61" s="1014" t="str">
        <f>IF(IFERROR('Blocks A'!P72-'Pre-1.095 (Hard Copy)'!O61, 0)=0, " ", ('Blocks A'!P72-'Pre-1.095 (Hard Copy)'!O61))</f>
        <v> </v>
      </c>
      <c r="P61" s="1014" t="str">
        <f>IF(IFERROR('Blocks A'!Q72-'Pre-1.095 (Hard Copy)'!P61, 0)=0, " ", ('Blocks A'!Q72-'Pre-1.095 (Hard Copy)'!P61))</f>
        <v> </v>
      </c>
      <c r="Q61" s="1014" t="str">
        <f>IF(IFERROR('Blocks A'!R72-'Pre-1.095 (Hard Copy)'!Q61, 0)=0, " ", ('Blocks A'!R72-'Pre-1.095 (Hard Copy)'!Q61))</f>
        <v> </v>
      </c>
      <c r="R61" s="1014" t="str">
        <f>IF(IFERROR('Blocks A'!S72-'Pre-1.095 (Hard Copy)'!R61, 0)=0, " ", ('Blocks A'!S72-'Pre-1.095 (Hard Copy)'!R61))</f>
        <v> </v>
      </c>
      <c r="S61" s="1014" t="str">
        <f>IF(IFERROR('Blocks A'!T72-'Pre-1.095 (Hard Copy)'!S61, 0)=0, " ", ('Blocks A'!T72-'Pre-1.095 (Hard Copy)'!S61))</f>
        <v> </v>
      </c>
      <c r="T61" s="1014" t="str">
        <f>IF(IFERROR('Blocks A'!M72-'Pre-1.095 (Hard Copy)'!T61, 0)=0, " ", ('Blocks A'!M72-'Pre-1.095 (Hard Copy)'!T61))</f>
        <v> </v>
      </c>
      <c r="U61" s="1014" t="str">
        <f>IF(IFERROR('Blocks A'!U72-'Pre-1.095 (Hard Copy)'!U61, 0)=0, " ", ('Blocks A'!U72-'Pre-1.095 (Hard Copy)'!U61))</f>
        <v> </v>
      </c>
      <c r="V61" s="1014" t="str">
        <f>IF(IFERROR('Blocks A'!V72-'Pre-1.095 (Hard Copy)'!V61, 0)=0, " ", ('Blocks A'!V72-'Pre-1.095 (Hard Copy)'!V61))</f>
        <v> </v>
      </c>
      <c r="W61" s="1014" t="str">
        <f>IF(IFERROR('Blocks A'!W72-'Pre-1.095 (Hard Copy)'!W61, 0)=0, " ", ('Blocks A'!W72-'Pre-1.095 (Hard Copy)'!W61))</f>
        <v> </v>
      </c>
      <c r="X61" s="1014" t="str">
        <f>IF(IFERROR('Blocks A'!X72-'Pre-1.095 (Hard Copy)'!X61, 0)=0, " ", ('Blocks A'!X72-'Pre-1.095 (Hard Copy)'!X61))</f>
        <v> </v>
      </c>
      <c r="Y61" s="1014" t="str">
        <f>IF(IFERROR('Blocks A'!AC72-'Pre-1.095 (Hard Copy)'!Y61, 0)=0, " ", ('Blocks A'!AC72-'Pre-1.095 (Hard Copy)'!Y61))</f>
        <v> </v>
      </c>
      <c r="Z61" s="1014" t="str">
        <f>IF(IFERROR('Blocks A'!Y72-'Pre-1.095 (Hard Copy)'!Z61, 0)=0, " ", ('Blocks A'!Y72-'Pre-1.095 (Hard Copy)'!Z61))</f>
        <v> </v>
      </c>
      <c r="AA61" s="1014" t="str">
        <f>IF(IFERROR('Blocks A'!Z72-'Pre-1.095 (Hard Copy)'!AA61, 0)=0, " ", ('Blocks A'!Z72-'Pre-1.095 (Hard Copy)'!AA61))</f>
        <v> </v>
      </c>
      <c r="AB61" s="1014" t="str">
        <f>IF(IFERROR('Blocks A'!AA72-'Pre-1.095 (Hard Copy)'!AB61, 0)=0, " ", ('Blocks A'!AA72-'Pre-1.095 (Hard Copy)'!AB61))</f>
        <v> </v>
      </c>
      <c r="AC61" s="1014" t="str">
        <f>IF(IFERROR('Blocks A'!AB72-'Pre-1.095 (Hard Copy)'!AC61, 0)=0, " ", ('Blocks A'!AB72-'Pre-1.095 (Hard Copy)'!AC61))</f>
        <v> </v>
      </c>
      <c r="AD61" s="1014" t="str">
        <f>IF(IFERROR('Blocks A'!AY72-'Pre-1.095 (Hard Copy)'!AD61, 0)=0, " ", ('Blocks A'!AY72-'Pre-1.095 (Hard Copy)'!AD61))</f>
        <v> </v>
      </c>
      <c r="AE61" s="1014" t="str">
        <f>IF(IFERROR('Blocks A'!AZ72-'Pre-1.095 (Hard Copy)'!AE61, 0)=0, " ", ('Blocks A'!AZ72-'Pre-1.095 (Hard Copy)'!AE61))</f>
        <v>+30</v>
      </c>
      <c r="AF61" s="1014" t="str">
        <f>IF(IFERROR('Blocks A'!BA72-'Pre-1.095 (Hard Copy)'!AF61, 0)=0, " ", ('Blocks A'!BA72-'Pre-1.095 (Hard Copy)'!AF61))</f>
        <v> </v>
      </c>
      <c r="AG61" s="1014" t="str">
        <f>IF(IFERROR('Blocks A'!BB72-'Pre-1.095 (Hard Copy)'!AG61, 0)=0, " ", ('Blocks A'!BB72-'Pre-1.095 (Hard Copy)'!AG61))</f>
        <v> </v>
      </c>
      <c r="AH61" s="1014" t="str">
        <f>IF(IFERROR('Blocks A'!BC72-'Pre-1.095 (Hard Copy)'!AH61, 0)=0, " ", ('Blocks A'!BC72-'Pre-1.095 (Hard Copy)'!AH61))</f>
        <v> </v>
      </c>
      <c r="AI61" s="1014" t="str">
        <f>IF(IFERROR('Blocks A'!BJ72-'Pre-1.095 (Hard Copy)'!AI61, 0)=0, " ", ('Blocks A'!BJ72-'Pre-1.095 (Hard Copy)'!AI61))</f>
        <v>-30</v>
      </c>
      <c r="AJ61" s="1014" t="str">
        <f>IF(IFERROR('Blocks A'!BD72-'Pre-1.095 (Hard Copy)'!AJ61, 0)=0, " ", ('Blocks A'!BD72-'Pre-1.095 (Hard Copy)'!AJ61))</f>
        <v> </v>
      </c>
      <c r="AK61" s="1014" t="str">
        <f>IF(IFERROR('Blocks A'!BE72-'Pre-1.095 (Hard Copy)'!AK61, 0)=0, " ", ('Blocks A'!BE72-'Pre-1.095 (Hard Copy)'!AK61))</f>
        <v> </v>
      </c>
      <c r="AL61" s="1014" t="str">
        <f>IF(IFERROR('Blocks A'!BF72-'Pre-1.095 (Hard Copy)'!AL61, 0)=0, " ", ('Blocks A'!BF72-'Pre-1.095 (Hard Copy)'!AL61))</f>
        <v> </v>
      </c>
      <c r="AM61" s="1014" t="str">
        <f>IF(IFERROR('Blocks A'!BG72-'Pre-1.095 (Hard Copy)'!AM61, 0)=0, " ", ('Blocks A'!BG72-'Pre-1.095 (Hard Copy)'!AM61))</f>
        <v> </v>
      </c>
      <c r="AN61" s="1014" t="str">
        <f>IF(IFERROR('Blocks A'!BH72-'Pre-1.095 (Hard Copy)'!AN61, 0)=0, " ", ('Blocks A'!BH72-'Pre-1.095 (Hard Copy)'!AN61))</f>
        <v> </v>
      </c>
      <c r="AO61" s="1014" t="str">
        <f>IF(IFERROR('Blocks A'!BI72-'Pre-1.095 (Hard Copy)'!AO61, 0)=0, " ", ('Blocks A'!BI72-'Pre-1.095 (Hard Copy)'!AO61))</f>
        <v> </v>
      </c>
      <c r="AP61" s="1014" t="str">
        <f>IF(IFERROR('Blocks A'!BK72-'Pre-1.095 (Hard Copy)'!AP61, 0)=0, " ", ('Blocks A'!BK72-'Pre-1.095 (Hard Copy)'!AP61))</f>
        <v> </v>
      </c>
      <c r="AQ61" s="1014" t="str">
        <f>IF(IFERROR('Blocks A'!BL72-'Pre-1.095 (Hard Copy)'!AQ61, 0)=0, " ", ('Blocks A'!BL72-'Pre-1.095 (Hard Copy)'!AQ61))</f>
        <v> </v>
      </c>
      <c r="AR61" s="1014" t="str">
        <f>IF(IFERROR('Blocks A'!BM72-'Pre-1.095 (Hard Copy)'!AR61, 0)=0, " ", ('Blocks A'!BM72-'Pre-1.095 (Hard Copy)'!AR61))</f>
        <v> </v>
      </c>
      <c r="AS61" s="1014" t="str">
        <f>IF(IFERROR('Blocks A'!BO72-'Pre-1.095 (Hard Copy)'!AS61, 0)=0, " ", ('Blocks A'!BO72-'Pre-1.095 (Hard Copy)'!AS61))</f>
        <v> </v>
      </c>
      <c r="AT61" s="1014" t="str">
        <f>IF(IFERROR('Blocks A'!BP72-'Pre-1.095 (Hard Copy)'!AT61, 0)=0, " ", ('Blocks A'!BP72-'Pre-1.095 (Hard Copy)'!AT61))</f>
        <v> </v>
      </c>
      <c r="AU61" s="1014" t="str">
        <f>IF(IFERROR('Blocks A'!BQ72-'Pre-1.095 (Hard Copy)'!AU61, 0)=0, " ", ('Blocks A'!BQ72-'Pre-1.095 (Hard Copy)'!AU61))</f>
        <v> </v>
      </c>
      <c r="AV61" s="1014" t="str">
        <f>IF(IFERROR('Blocks A'!BR72-'Pre-1.095 (Hard Copy)'!AV61, 0)=0, " ", ('Blocks A'!BR72-'Pre-1.095 (Hard Copy)'!AV61))</f>
        <v> </v>
      </c>
      <c r="AW61" s="1014" t="str">
        <f>IF(IFERROR('Blocks A'!BS72-'Pre-1.095 (Hard Copy)'!AW61, 0)=0, " ", ('Blocks A'!BS72-'Pre-1.095 (Hard Copy)'!AW61))</f>
        <v> </v>
      </c>
      <c r="AX61" s="1014" t="str">
        <f>IF(IFERROR('Blocks A'!BT72-'Pre-1.095 (Hard Copy)'!AX61, 0)=0, " ", ('Blocks A'!BT72-'Pre-1.095 (Hard Copy)'!AX61))</f>
        <v>-90</v>
      </c>
      <c r="AY61" s="1014" t="str">
        <f>IF(IFERROR('Blocks A'!BU72-'Pre-1.095 (Hard Copy)'!AY61, 0)=0, " ", ('Blocks A'!BU72-'Pre-1.095 (Hard Copy)'!AY61))</f>
        <v>-6</v>
      </c>
      <c r="AZ61" s="1014" t="str">
        <f>IF(IFERROR('Blocks A'!BW72-'Pre-1.095 (Hard Copy)'!AZ61, 0)=0, " ", ('Blocks A'!BW72-'Pre-1.095 (Hard Copy)'!AZ61))</f>
        <v>-450</v>
      </c>
      <c r="BA61" s="1014" t="str">
        <f>IF(IFERROR('Blocks A'!BX72-'Pre-1.095 (Hard Copy)'!BA61, 0)=0, " ", ('Blocks A'!BX72-'Pre-1.095 (Hard Copy)'!BA61))</f>
        <v>-0</v>
      </c>
      <c r="BB61" s="1014" t="str">
        <f>IF(IFERROR('Blocks A'!BY72-'Pre-1.095 (Hard Copy)'!BB61, 0)=0, " ", ('Blocks A'!BY72-'Pre-1.095 (Hard Copy)'!BB61))</f>
        <v>-29</v>
      </c>
      <c r="BC61" s="1015" t="str">
        <f>IF(IFERROR('Blocks A'!BZ72-'Pre-1.095 (Hard Copy)'!BC61, 0)=0, " ", ('Blocks A'!BZ72-'Pre-1.095 (Hard Copy)'!BC61))</f>
        <v>-3.2</v>
      </c>
      <c r="BD61" s="1014" t="str">
        <f>IF(IFERROR('Blocks A'!BV72-'Pre-1.095 (Hard Copy)'!BD61, 0)=0, " ", ('Blocks A'!BV72-'Pre-1.095 (Hard Copy)'!BD61))</f>
        <v> </v>
      </c>
      <c r="BE61" s="1014" t="str">
        <f>IF(IFERROR('Blocks A'!CB72-'Pre-1.095 (Hard Copy)'!BE61, 0)=0, " ", ('Blocks A'!CB72-'Pre-1.095 (Hard Copy)'!BE61))</f>
        <v>-42</v>
      </c>
      <c r="BF61" s="1014" t="str">
        <f>IF(IFERROR('Blocks A'!CC72-'Pre-1.095 (Hard Copy)'!BF61, 0)=0, " ", ('Blocks A'!CC72-'Pre-1.095 (Hard Copy)'!BF61))</f>
        <v>-6,533</v>
      </c>
      <c r="BG61" s="1016" t="str">
        <f>IF(IFERROR('Blocks A'!CD72-'Pre-1.095 (Hard Copy)'!BG61, 0)=0, " ", ('Blocks A'!CD72-'Pre-1.095 (Hard Copy)'!BG61))</f>
        <v>-0.0065</v>
      </c>
      <c r="BH61" s="1014" t="str">
        <f>IF(IFERROR('Blocks A'!CE72-'Pre-1.095 (Hard Copy)'!BH61, 0)=0, " ", ('Blocks A'!CE72-'Pre-1.095 (Hard Copy)'!BH61))</f>
        <v>-300</v>
      </c>
      <c r="BI61" s="1014" t="str">
        <f>IF(IFERROR('Blocks A'!CZ72-'Pre-1.095 (Hard Copy)'!BI61, 0)=0, " ", ('Blocks A'!CZ72-'Pre-1.095 (Hard Copy)'!BI61))</f>
        <v>-98</v>
      </c>
      <c r="BJ61" s="1014" t="str">
        <f>IF(IFERROR('Blocks A'!DA72-'Pre-1.095 (Hard Copy)'!BJ61, 0)=0, " ", ('Blocks A'!DA72-'Pre-1.095 (Hard Copy)'!BJ61))</f>
        <v> </v>
      </c>
      <c r="BK61" s="1014" t="str">
        <f>IF(IFERROR('Blocks A'!DB72-'Pre-1.095 (Hard Copy)'!BK61, 0)=0, " ", ('Blocks A'!DB72-'Pre-1.095 (Hard Copy)'!BK61))</f>
        <v> </v>
      </c>
      <c r="BL61" s="1014" t="str">
        <f>IF(IFERROR('Blocks A'!DC72-'Pre-1.095 (Hard Copy)'!BL61, 0)=0, " ", ('Blocks A'!DC72-'Pre-1.095 (Hard Copy)'!BL61))</f>
        <v> </v>
      </c>
      <c r="BM61" s="1014" t="str">
        <f>IF(IFERROR('Blocks A'!DD72-'Pre-1.095 (Hard Copy)'!BM61, 0)=0, " ", ('Blocks A'!DD72-'Pre-1.095 (Hard Copy)'!BM61))</f>
        <v> </v>
      </c>
      <c r="BN61" s="1014" t="str">
        <f>IF(IFERROR('Blocks A'!DE72-'Pre-1.095 (Hard Copy)'!BN61, 0)=0, " ", ('Blocks A'!DE72-'Pre-1.095 (Hard Copy)'!BN61))</f>
        <v> </v>
      </c>
      <c r="BO61" s="1014" t="str">
        <f>IF(IFERROR('Blocks A'!DF72-'Pre-1.095 (Hard Copy)'!BO61, 0)=0, " ", ('Blocks A'!DF72-'Pre-1.095 (Hard Copy)'!BO61))</f>
        <v> </v>
      </c>
      <c r="BP61" s="1014" t="str">
        <f>IF(IFERROR('Blocks A'!DG72-'Pre-1.095 (Hard Copy)'!BP61, 0)=0, " ", ('Blocks A'!DG72-'Pre-1.095 (Hard Copy)'!BP61))</f>
        <v> </v>
      </c>
      <c r="BQ61" s="1014" t="str">
        <f>IF(IFERROR('Blocks A'!DH72-'Pre-1.095 (Hard Copy)'!BQ61, 0)=0, " ", ('Blocks A'!DH72-'Pre-1.095 (Hard Copy)'!BQ61))</f>
        <v> </v>
      </c>
      <c r="BR61" s="1014" t="str">
        <f>IF(IFERROR('Blocks A'!DI72-'Pre-1.095 (Hard Copy)'!BR61, 0)=0, " ", ('Blocks A'!DI72-'Pre-1.095 (Hard Copy)'!BR61))</f>
        <v> </v>
      </c>
      <c r="BS61" s="1014" t="str">
        <f>IF(IFERROR('Blocks A'!DJ72-'Pre-1.095 (Hard Copy)'!BS61, 0)=0, " ", ('Blocks A'!DJ72-'Pre-1.095 (Hard Copy)'!BS61))</f>
        <v>-175</v>
      </c>
      <c r="BT61" s="1014" t="str">
        <f>IF(IFERROR('Blocks A'!DK72-'Pre-1.095 (Hard Copy)'!BT61, 0)=0, " ", ('Blocks A'!DK72-'Pre-1.095 (Hard Copy)'!BT61))</f>
        <v> </v>
      </c>
      <c r="BU61" s="1014" t="str">
        <f>IF(IFERROR('Blocks A'!DL72-'Pre-1.095 (Hard Copy)'!BU61, 0)=0, " ", ('Blocks A'!DL72-'Pre-1.095 (Hard Copy)'!BU61))</f>
        <v> </v>
      </c>
      <c r="BV61" s="1014" t="str">
        <f>IF(IFERROR('Blocks A'!DM72-'Pre-1.095 (Hard Copy)'!BV61, 0)=0, " ", ('Blocks A'!DM72-'Pre-1.095 (Hard Copy)'!BV61))</f>
        <v> </v>
      </c>
      <c r="BW61" s="1014" t="str">
        <f>IF(IFERROR('Blocks A'!DN72-'Pre-1.095 (Hard Copy)'!BW61, 0)=0, " ", ('Blocks A'!DN72-'Pre-1.095 (Hard Copy)'!BW61))</f>
        <v> </v>
      </c>
      <c r="BX61" s="1014" t="str">
        <f>IF(IFERROR('Blocks A'!DO72-'Pre-1.095 (Hard Copy)'!BX61, 0)=0, " ", ('Blocks A'!DO72-'Pre-1.095 (Hard Copy)'!BX61))</f>
        <v> </v>
      </c>
      <c r="BY61" s="1014" t="str">
        <f>IF(IFERROR('Blocks A'!DP72-'Pre-1.095 (Hard Copy)'!BY61, 0)=0, " ", ('Blocks A'!DP72-'Pre-1.095 (Hard Copy)'!BY61))</f>
        <v> </v>
      </c>
      <c r="BZ61" s="1014" t="str">
        <f>IF(IFERROR('Blocks A'!DQ72-'Pre-1.095 (Hard Copy)'!BZ61, 0)=0, " ", ('Blocks A'!DQ72-'Pre-1.095 (Hard Copy)'!BZ61))</f>
        <v> </v>
      </c>
      <c r="CA61" s="1014" t="str">
        <f>IF(IFERROR('Blocks A'!DR72-'Pre-1.095 (Hard Copy)'!CA61, 0)=0, " ", ('Blocks A'!DR72-'Pre-1.095 (Hard Copy)'!CA61))</f>
        <v> </v>
      </c>
      <c r="CB61" s="1014" t="str">
        <f>IF(IFERROR('Blocks A'!DS72-'Pre-1.095 (Hard Copy)'!CB61, 0)=0, " ", ('Blocks A'!DS72-'Pre-1.095 (Hard Copy)'!CB61))</f>
        <v> </v>
      </c>
      <c r="CC61" s="1014" t="str">
        <f>IF(IFERROR('Blocks A'!DT72-'Pre-1.095 (Hard Copy)'!CC61, 0)=0, " ", ('Blocks A'!DT72-'Pre-1.095 (Hard Copy)'!CC61))</f>
        <v>-98</v>
      </c>
      <c r="CD61" s="1014" t="str">
        <f>IF(IFERROR('Blocks A'!DU72-'Pre-1.095 (Hard Copy)'!CD61, 0)=0, " ", ('Blocks A'!DU72-'Pre-1.095 (Hard Copy)'!CD61))</f>
        <v>-175</v>
      </c>
      <c r="CE61" s="1014" t="str">
        <f>IF(IFERROR('Blocks A'!DX72-'Pre-1.095 (Hard Copy)'!CE61, 0)=0, " ", ('Blocks A'!DX72-'Pre-1.095 (Hard Copy)'!CE61))</f>
        <v>-7</v>
      </c>
      <c r="CF61" s="1014" t="str">
        <f>IF(IFERROR('Blocks A'!DY72-'Pre-1.095 (Hard Copy)'!CF61, 0)=0, " ", ('Blocks A'!DY72-'Pre-1.095 (Hard Copy)'!CF61))</f>
        <v>-1,047</v>
      </c>
      <c r="CG61" s="1016" t="str">
        <f>IF(IFERROR('Blocks A'!DZ72-'Pre-1.095 (Hard Copy)'!CG61, 0)=0, " ", ('Blocks A'!DZ72-'Pre-1.095 (Hard Copy)'!CG61))</f>
        <v>-0.0010</v>
      </c>
      <c r="CH61" s="1015" t="str">
        <f>IF(IFERROR('Blocks A'!DV72-'Pre-1.095 (Hard Copy)'!CH61, 0)=0, " ", ('Blocks A'!DV72-'Pre-1.095 (Hard Copy)'!CH61))</f>
        <v>-12.4</v>
      </c>
      <c r="CI61" s="1015" t="str">
        <f>IF(IFERROR('Blocks A'!DW72-'Pre-1.095 (Hard Copy)'!CI61, 0)=0, " ", ('Blocks A'!DW72-'Pre-1.095 (Hard Copy)'!CI61))</f>
        <v>-64.7</v>
      </c>
      <c r="CJ61" s="1014" t="str">
        <f>IF(IFERROR('Blocks A'!EA72-'Pre-1.095 (Hard Copy)'!CJ61, 0)=0, " ", ('Blocks A'!EA72-'Pre-1.095 (Hard Copy)'!CJ61))</f>
        <v>-49</v>
      </c>
      <c r="CK61" s="1017" t="str">
        <f>IF(IFERROR('Blocks A'!EB72-'Pre-1.095 (Hard Copy)'!CK61, 0)=0, " ", ('Blocks A'!EB72-'Pre-1.095 (Hard Copy)'!CK61))</f>
        <v>-0.81</v>
      </c>
      <c r="CL61" s="1017" t="str">
        <f>IF(IFERROR('Blocks A'!EC72-'Pre-1.095 (Hard Copy)'!CL61, 0)=0, " ", ('Blocks A'!EC72-'Pre-1.095 (Hard Copy)'!CL61))</f>
        <v>-0.01</v>
      </c>
      <c r="CM61" s="1017" t="str">
        <f>IF(IFERROR('Blocks A'!EH72-'Pre-1.095 (Hard Copy)'!CM61, 0)=0, " ", ('Blocks A'!EH72-'Pre-1.095 (Hard Copy)'!CM61))</f>
        <v>-0.00</v>
      </c>
      <c r="CN61" s="1014" t="str">
        <f>IF(IFERROR('Blocks A'!ED72-'Pre-1.095 (Hard Copy)'!CN61, 0)=0, " ", ('Blocks A'!ED72-'Pre-1.095 (Hard Copy)'!CN61))</f>
        <v>-7,580</v>
      </c>
      <c r="CO61" s="1017" t="str">
        <f>IF(IFERROR('Blocks A'!EE72-'Pre-1.095 (Hard Copy)'!CO61, 0)=0, " ", ('Blocks A'!EE72-'Pre-1.095 (Hard Copy)'!CO61))</f>
        <v>-7.58</v>
      </c>
      <c r="CP61" s="1017" t="str">
        <f>IF(IFERROR('Blocks A'!EF72-'Pre-1.095 (Hard Copy)'!CP61, 0)=0, " ", ('Blocks A'!EF72-'Pre-1.095 (Hard Copy)'!CP61))</f>
        <v>-0.01</v>
      </c>
      <c r="CQ61" s="1016" t="str">
        <f>IF(IFERROR('Blocks A'!EG72-'Pre-1.095 (Hard Copy)'!CQ61, 0)=0, " ", ('Blocks A'!EG72-'Pre-1.095 (Hard Copy)'!CQ61))</f>
        <v>-0.0076</v>
      </c>
      <c r="CR61" s="1018">
        <v>452.0</v>
      </c>
    </row>
    <row r="62">
      <c r="B62" s="1013" t="s">
        <v>964</v>
      </c>
      <c r="C62" s="969" t="s">
        <v>886</v>
      </c>
      <c r="D62" s="969">
        <v>1.0</v>
      </c>
      <c r="E62" s="969">
        <v>1.0</v>
      </c>
      <c r="F62" s="969">
        <v>1.0</v>
      </c>
      <c r="G62" s="1014" t="str">
        <f>IF(IFERROR('Blocks A'!G73-'Pre-1.095 (Hard Copy)'!G62, 0)=0, " ", ('Blocks A'!G73-'Pre-1.095 (Hard Copy)'!G62))</f>
        <v> </v>
      </c>
      <c r="H62" s="1014" t="str">
        <f>IF(IFERROR('Blocks A'!H73-'Pre-1.095 (Hard Copy)'!H62, 0)=0, " ", ('Blocks A'!H73-'Pre-1.095 (Hard Copy)'!H62))</f>
        <v> </v>
      </c>
      <c r="I62" s="1014" t="str">
        <f>IF(IFERROR('Blocks A'!I73-'Pre-1.095 (Hard Copy)'!I62, 0)=0, " ", ('Blocks A'!I73-'Pre-1.095 (Hard Copy)'!I62))</f>
        <v> </v>
      </c>
      <c r="J62" s="1014" t="str">
        <f>IF(IFERROR('Blocks A'!J73-'Pre-1.095 (Hard Copy)'!J62, 0)=0, " ", ('Blocks A'!J73-'Pre-1.095 (Hard Copy)'!J62))</f>
        <v> </v>
      </c>
      <c r="K62" s="1014" t="str">
        <f>IF(IFERROR('Blocks A'!K73-'Pre-1.095 (Hard Copy)'!K62, 0)=0, " ", ('Blocks A'!K73-'Pre-1.095 (Hard Copy)'!K62))</f>
        <v> </v>
      </c>
      <c r="L62" s="1014" t="str">
        <f>IF(IFERROR('Blocks A'!L73-'Pre-1.095 (Hard Copy)'!L62, 0)=0, " ", ('Blocks A'!L73-'Pre-1.095 (Hard Copy)'!L62))</f>
        <v> </v>
      </c>
      <c r="M62" s="1014" t="str">
        <f>IF(IFERROR('Blocks A'!N73-'Pre-1.095 (Hard Copy)'!M62, 0)=0, " ", ('Blocks A'!N73-'Pre-1.095 (Hard Copy)'!M62))</f>
        <v> </v>
      </c>
      <c r="N62" s="1014" t="str">
        <f>IF(IFERROR('Blocks A'!O73-'Pre-1.095 (Hard Copy)'!N62, 0)=0, " ", ('Blocks A'!O73-'Pre-1.095 (Hard Copy)'!N62))</f>
        <v> </v>
      </c>
      <c r="O62" s="1014" t="str">
        <f>IF(IFERROR('Blocks A'!P73-'Pre-1.095 (Hard Copy)'!O62, 0)=0, " ", ('Blocks A'!P73-'Pre-1.095 (Hard Copy)'!O62))</f>
        <v> </v>
      </c>
      <c r="P62" s="1014" t="str">
        <f>IF(IFERROR('Blocks A'!Q73-'Pre-1.095 (Hard Copy)'!P62, 0)=0, " ", ('Blocks A'!Q73-'Pre-1.095 (Hard Copy)'!P62))</f>
        <v> </v>
      </c>
      <c r="Q62" s="1014" t="str">
        <f>IF(IFERROR('Blocks A'!R73-'Pre-1.095 (Hard Copy)'!Q62, 0)=0, " ", ('Blocks A'!R73-'Pre-1.095 (Hard Copy)'!Q62))</f>
        <v> </v>
      </c>
      <c r="R62" s="1014" t="str">
        <f>IF(IFERROR('Blocks A'!S73-'Pre-1.095 (Hard Copy)'!R62, 0)=0, " ", ('Blocks A'!S73-'Pre-1.095 (Hard Copy)'!R62))</f>
        <v> </v>
      </c>
      <c r="S62" s="1014" t="str">
        <f>IF(IFERROR('Blocks A'!T73-'Pre-1.095 (Hard Copy)'!S62, 0)=0, " ", ('Blocks A'!T73-'Pre-1.095 (Hard Copy)'!S62))</f>
        <v> </v>
      </c>
      <c r="T62" s="1014" t="str">
        <f>IF(IFERROR('Blocks A'!M73-'Pre-1.095 (Hard Copy)'!T62, 0)=0, " ", ('Blocks A'!M73-'Pre-1.095 (Hard Copy)'!T62))</f>
        <v> </v>
      </c>
      <c r="U62" s="1014" t="str">
        <f>IF(IFERROR('Blocks A'!U73-'Pre-1.095 (Hard Copy)'!U62, 0)=0, " ", ('Blocks A'!U73-'Pre-1.095 (Hard Copy)'!U62))</f>
        <v> </v>
      </c>
      <c r="V62" s="1014" t="str">
        <f>IF(IFERROR('Blocks A'!V73-'Pre-1.095 (Hard Copy)'!V62, 0)=0, " ", ('Blocks A'!V73-'Pre-1.095 (Hard Copy)'!V62))</f>
        <v> </v>
      </c>
      <c r="W62" s="1014" t="str">
        <f>IF(IFERROR('Blocks A'!W73-'Pre-1.095 (Hard Copy)'!W62, 0)=0, " ", ('Blocks A'!W73-'Pre-1.095 (Hard Copy)'!W62))</f>
        <v> </v>
      </c>
      <c r="X62" s="1014" t="str">
        <f>IF(IFERROR('Blocks A'!X73-'Pre-1.095 (Hard Copy)'!X62, 0)=0, " ", ('Blocks A'!X73-'Pre-1.095 (Hard Copy)'!X62))</f>
        <v> </v>
      </c>
      <c r="Y62" s="1014" t="str">
        <f>IF(IFERROR('Blocks A'!AC73-'Pre-1.095 (Hard Copy)'!Y62, 0)=0, " ", ('Blocks A'!AC73-'Pre-1.095 (Hard Copy)'!Y62))</f>
        <v> </v>
      </c>
      <c r="Z62" s="1014" t="str">
        <f>IF(IFERROR('Blocks A'!Y73-'Pre-1.095 (Hard Copy)'!Z62, 0)=0, " ", ('Blocks A'!Y73-'Pre-1.095 (Hard Copy)'!Z62))</f>
        <v> </v>
      </c>
      <c r="AA62" s="1014" t="str">
        <f>IF(IFERROR('Blocks A'!Z73-'Pre-1.095 (Hard Copy)'!AA62, 0)=0, " ", ('Blocks A'!Z73-'Pre-1.095 (Hard Copy)'!AA62))</f>
        <v> </v>
      </c>
      <c r="AB62" s="1014" t="str">
        <f>IF(IFERROR('Blocks A'!AA73-'Pre-1.095 (Hard Copy)'!AB62, 0)=0, " ", ('Blocks A'!AA73-'Pre-1.095 (Hard Copy)'!AB62))</f>
        <v> </v>
      </c>
      <c r="AC62" s="1014" t="str">
        <f>IF(IFERROR('Blocks A'!AB73-'Pre-1.095 (Hard Copy)'!AC62, 0)=0, " ", ('Blocks A'!AB73-'Pre-1.095 (Hard Copy)'!AC62))</f>
        <v> </v>
      </c>
      <c r="AD62" s="1014" t="str">
        <f>IF(IFERROR('Blocks A'!AY73-'Pre-1.095 (Hard Copy)'!AD62, 0)=0, " ", ('Blocks A'!AY73-'Pre-1.095 (Hard Copy)'!AD62))</f>
        <v> </v>
      </c>
      <c r="AE62" s="1014" t="str">
        <f>IF(IFERROR('Blocks A'!AZ73-'Pre-1.095 (Hard Copy)'!AE62, 0)=0, " ", ('Blocks A'!AZ73-'Pre-1.095 (Hard Copy)'!AE62))</f>
        <v>+21</v>
      </c>
      <c r="AF62" s="1014" t="str">
        <f>IF(IFERROR('Blocks A'!BA73-'Pre-1.095 (Hard Copy)'!AF62, 0)=0, " ", ('Blocks A'!BA73-'Pre-1.095 (Hard Copy)'!AF62))</f>
        <v>-8</v>
      </c>
      <c r="AG62" s="1014" t="str">
        <f>IF(IFERROR('Blocks A'!BB73-'Pre-1.095 (Hard Copy)'!AG62, 0)=0, " ", ('Blocks A'!BB73-'Pre-1.095 (Hard Copy)'!AG62))</f>
        <v> </v>
      </c>
      <c r="AH62" s="1014" t="str">
        <f>IF(IFERROR('Blocks A'!BC73-'Pre-1.095 (Hard Copy)'!AH62, 0)=0, " ", ('Blocks A'!BC73-'Pre-1.095 (Hard Copy)'!AH62))</f>
        <v> </v>
      </c>
      <c r="AI62" s="1014" t="str">
        <f>IF(IFERROR('Blocks A'!BJ73-'Pre-1.095 (Hard Copy)'!AI62, 0)=0, " ", ('Blocks A'!BJ73-'Pre-1.095 (Hard Copy)'!AI62))</f>
        <v>-30</v>
      </c>
      <c r="AJ62" s="1014" t="str">
        <f>IF(IFERROR('Blocks A'!BD73-'Pre-1.095 (Hard Copy)'!AJ62, 0)=0, " ", ('Blocks A'!BD73-'Pre-1.095 (Hard Copy)'!AJ62))</f>
        <v> </v>
      </c>
      <c r="AK62" s="1014" t="str">
        <f>IF(IFERROR('Blocks A'!BE73-'Pre-1.095 (Hard Copy)'!AK62, 0)=0, " ", ('Blocks A'!BE73-'Pre-1.095 (Hard Copy)'!AK62))</f>
        <v> </v>
      </c>
      <c r="AL62" s="1014" t="str">
        <f>IF(IFERROR('Blocks A'!BF73-'Pre-1.095 (Hard Copy)'!AL62, 0)=0, " ", ('Blocks A'!BF73-'Pre-1.095 (Hard Copy)'!AL62))</f>
        <v> </v>
      </c>
      <c r="AM62" s="1014" t="str">
        <f>IF(IFERROR('Blocks A'!BG73-'Pre-1.095 (Hard Copy)'!AM62, 0)=0, " ", ('Blocks A'!BG73-'Pre-1.095 (Hard Copy)'!AM62))</f>
        <v> </v>
      </c>
      <c r="AN62" s="1014" t="str">
        <f>IF(IFERROR('Blocks A'!BH73-'Pre-1.095 (Hard Copy)'!AN62, 0)=0, " ", ('Blocks A'!BH73-'Pre-1.095 (Hard Copy)'!AN62))</f>
        <v> </v>
      </c>
      <c r="AO62" s="1014" t="str">
        <f>IF(IFERROR('Blocks A'!BI73-'Pre-1.095 (Hard Copy)'!AO62, 0)=0, " ", ('Blocks A'!BI73-'Pre-1.095 (Hard Copy)'!AO62))</f>
        <v> </v>
      </c>
      <c r="AP62" s="1014" t="str">
        <f>IF(IFERROR('Blocks A'!BK73-'Pre-1.095 (Hard Copy)'!AP62, 0)=0, " ", ('Blocks A'!BK73-'Pre-1.095 (Hard Copy)'!AP62))</f>
        <v> </v>
      </c>
      <c r="AQ62" s="1014" t="str">
        <f>IF(IFERROR('Blocks A'!BL73-'Pre-1.095 (Hard Copy)'!AQ62, 0)=0, " ", ('Blocks A'!BL73-'Pre-1.095 (Hard Copy)'!AQ62))</f>
        <v> </v>
      </c>
      <c r="AR62" s="1014" t="str">
        <f>IF(IFERROR('Blocks A'!BM73-'Pre-1.095 (Hard Copy)'!AR62, 0)=0, " ", ('Blocks A'!BM73-'Pre-1.095 (Hard Copy)'!AR62))</f>
        <v> </v>
      </c>
      <c r="AS62" s="1014" t="str">
        <f>IF(IFERROR('Blocks A'!BO73-'Pre-1.095 (Hard Copy)'!AS62, 0)=0, " ", ('Blocks A'!BO73-'Pre-1.095 (Hard Copy)'!AS62))</f>
        <v> </v>
      </c>
      <c r="AT62" s="1014" t="str">
        <f>IF(IFERROR('Blocks A'!BP73-'Pre-1.095 (Hard Copy)'!AT62, 0)=0, " ", ('Blocks A'!BP73-'Pre-1.095 (Hard Copy)'!AT62))</f>
        <v> </v>
      </c>
      <c r="AU62" s="1014" t="str">
        <f>IF(IFERROR('Blocks A'!BQ73-'Pre-1.095 (Hard Copy)'!AU62, 0)=0, " ", ('Blocks A'!BQ73-'Pre-1.095 (Hard Copy)'!AU62))</f>
        <v> </v>
      </c>
      <c r="AV62" s="1014" t="str">
        <f>IF(IFERROR('Blocks A'!BR73-'Pre-1.095 (Hard Copy)'!AV62, 0)=0, " ", ('Blocks A'!BR73-'Pre-1.095 (Hard Copy)'!AV62))</f>
        <v> </v>
      </c>
      <c r="AW62" s="1014" t="str">
        <f>IF(IFERROR('Blocks A'!BS73-'Pre-1.095 (Hard Copy)'!AW62, 0)=0, " ", ('Blocks A'!BS73-'Pre-1.095 (Hard Copy)'!AW62))</f>
        <v> </v>
      </c>
      <c r="AX62" s="1014" t="str">
        <f>IF(IFERROR('Blocks A'!BT73-'Pre-1.095 (Hard Copy)'!AX62, 0)=0, " ", ('Blocks A'!BT73-'Pre-1.095 (Hard Copy)'!AX62))</f>
        <v>-149</v>
      </c>
      <c r="AY62" s="1014" t="str">
        <f>IF(IFERROR('Blocks A'!BU73-'Pre-1.095 (Hard Copy)'!AY62, 0)=0, " ", ('Blocks A'!BU73-'Pre-1.095 (Hard Copy)'!AY62))</f>
        <v>-10</v>
      </c>
      <c r="AZ62" s="1014" t="str">
        <f>IF(IFERROR('Blocks A'!BW73-'Pre-1.095 (Hard Copy)'!AZ62, 0)=0, " ", ('Blocks A'!BW73-'Pre-1.095 (Hard Copy)'!AZ62))</f>
        <v>-705</v>
      </c>
      <c r="BA62" s="1014" t="str">
        <f>IF(IFERROR('Blocks A'!BX73-'Pre-1.095 (Hard Copy)'!BA62, 0)=0, " ", ('Blocks A'!BX73-'Pre-1.095 (Hard Copy)'!BA62))</f>
        <v>-0</v>
      </c>
      <c r="BB62" s="1014" t="str">
        <f>IF(IFERROR('Blocks A'!BY73-'Pre-1.095 (Hard Copy)'!BB62, 0)=0, " ", ('Blocks A'!BY73-'Pre-1.095 (Hard Copy)'!BB62))</f>
        <v>-45</v>
      </c>
      <c r="BC62" s="1015" t="str">
        <f>IF(IFERROR('Blocks A'!BZ73-'Pre-1.095 (Hard Copy)'!BC62, 0)=0, " ", ('Blocks A'!BZ73-'Pre-1.095 (Hard Copy)'!BC62))</f>
        <v>-3.6</v>
      </c>
      <c r="BD62" s="1014" t="str">
        <f>IF(IFERROR('Blocks A'!BV73-'Pre-1.095 (Hard Copy)'!BD62, 0)=0, " ", ('Blocks A'!BV73-'Pre-1.095 (Hard Copy)'!BD62))</f>
        <v> </v>
      </c>
      <c r="BE62" s="1014" t="str">
        <f>IF(IFERROR('Blocks A'!CB73-'Pre-1.095 (Hard Copy)'!BE62, 0)=0, " ", ('Blocks A'!CB73-'Pre-1.095 (Hard Copy)'!BE62))</f>
        <v>-59</v>
      </c>
      <c r="BF62" s="1014" t="str">
        <f>IF(IFERROR('Blocks A'!CC73-'Pre-1.095 (Hard Copy)'!BF62, 0)=0, " ", ('Blocks A'!CC73-'Pre-1.095 (Hard Copy)'!BF62))</f>
        <v>-9,178</v>
      </c>
      <c r="BG62" s="1016" t="str">
        <f>IF(IFERROR('Blocks A'!CD73-'Pre-1.095 (Hard Copy)'!BG62, 0)=0, " ", ('Blocks A'!CD73-'Pre-1.095 (Hard Copy)'!BG62))</f>
        <v>-0.0092</v>
      </c>
      <c r="BH62" s="1014" t="str">
        <f>IF(IFERROR('Blocks A'!CE73-'Pre-1.095 (Hard Copy)'!BH62, 0)=0, " ", ('Blocks A'!CE73-'Pre-1.095 (Hard Copy)'!BH62))</f>
        <v>-361</v>
      </c>
      <c r="BI62" s="1014" t="str">
        <f>IF(IFERROR('Blocks A'!CZ73-'Pre-1.095 (Hard Copy)'!BI62, 0)=0, " ", ('Blocks A'!CZ73-'Pre-1.095 (Hard Copy)'!BI62))</f>
        <v>-170</v>
      </c>
      <c r="BJ62" s="1014" t="str">
        <f>IF(IFERROR('Blocks A'!DA73-'Pre-1.095 (Hard Copy)'!BJ62, 0)=0, " ", ('Blocks A'!DA73-'Pre-1.095 (Hard Copy)'!BJ62))</f>
        <v> </v>
      </c>
      <c r="BK62" s="1014" t="str">
        <f>IF(IFERROR('Blocks A'!DB73-'Pre-1.095 (Hard Copy)'!BK62, 0)=0, " ", ('Blocks A'!DB73-'Pre-1.095 (Hard Copy)'!BK62))</f>
        <v> </v>
      </c>
      <c r="BL62" s="1014" t="str">
        <f>IF(IFERROR('Blocks A'!DC73-'Pre-1.095 (Hard Copy)'!BL62, 0)=0, " ", ('Blocks A'!DC73-'Pre-1.095 (Hard Copy)'!BL62))</f>
        <v> </v>
      </c>
      <c r="BM62" s="1014" t="str">
        <f>IF(IFERROR('Blocks A'!DD73-'Pre-1.095 (Hard Copy)'!BM62, 0)=0, " ", ('Blocks A'!DD73-'Pre-1.095 (Hard Copy)'!BM62))</f>
        <v> </v>
      </c>
      <c r="BN62" s="1014" t="str">
        <f>IF(IFERROR('Blocks A'!DE73-'Pre-1.095 (Hard Copy)'!BN62, 0)=0, " ", ('Blocks A'!DE73-'Pre-1.095 (Hard Copy)'!BN62))</f>
        <v> </v>
      </c>
      <c r="BO62" s="1014" t="str">
        <f>IF(IFERROR('Blocks A'!DF73-'Pre-1.095 (Hard Copy)'!BO62, 0)=0, " ", ('Blocks A'!DF73-'Pre-1.095 (Hard Copy)'!BO62))</f>
        <v> </v>
      </c>
      <c r="BP62" s="1014" t="str">
        <f>IF(IFERROR('Blocks A'!DG73-'Pre-1.095 (Hard Copy)'!BP62, 0)=0, " ", ('Blocks A'!DG73-'Pre-1.095 (Hard Copy)'!BP62))</f>
        <v> </v>
      </c>
      <c r="BQ62" s="1014" t="str">
        <f>IF(IFERROR('Blocks A'!DH73-'Pre-1.095 (Hard Copy)'!BQ62, 0)=0, " ", ('Blocks A'!DH73-'Pre-1.095 (Hard Copy)'!BQ62))</f>
        <v> </v>
      </c>
      <c r="BR62" s="1014" t="str">
        <f>IF(IFERROR('Blocks A'!DI73-'Pre-1.095 (Hard Copy)'!BR62, 0)=0, " ", ('Blocks A'!DI73-'Pre-1.095 (Hard Copy)'!BR62))</f>
        <v> </v>
      </c>
      <c r="BS62" s="1014" t="str">
        <f>IF(IFERROR('Blocks A'!DJ73-'Pre-1.095 (Hard Copy)'!BS62, 0)=0, " ", ('Blocks A'!DJ73-'Pre-1.095 (Hard Copy)'!BS62))</f>
        <v>-303</v>
      </c>
      <c r="BT62" s="1014" t="str">
        <f>IF(IFERROR('Blocks A'!DK73-'Pre-1.095 (Hard Copy)'!BT62, 0)=0, " ", ('Blocks A'!DK73-'Pre-1.095 (Hard Copy)'!BT62))</f>
        <v> </v>
      </c>
      <c r="BU62" s="1014" t="str">
        <f>IF(IFERROR('Blocks A'!DL73-'Pre-1.095 (Hard Copy)'!BU62, 0)=0, " ", ('Blocks A'!DL73-'Pre-1.095 (Hard Copy)'!BU62))</f>
        <v> </v>
      </c>
      <c r="BV62" s="1014" t="str">
        <f>IF(IFERROR('Blocks A'!DM73-'Pre-1.095 (Hard Copy)'!BV62, 0)=0, " ", ('Blocks A'!DM73-'Pre-1.095 (Hard Copy)'!BV62))</f>
        <v> </v>
      </c>
      <c r="BW62" s="1014" t="str">
        <f>IF(IFERROR('Blocks A'!DN73-'Pre-1.095 (Hard Copy)'!BW62, 0)=0, " ", ('Blocks A'!DN73-'Pre-1.095 (Hard Copy)'!BW62))</f>
        <v> </v>
      </c>
      <c r="BX62" s="1014" t="str">
        <f>IF(IFERROR('Blocks A'!DO73-'Pre-1.095 (Hard Copy)'!BX62, 0)=0, " ", ('Blocks A'!DO73-'Pre-1.095 (Hard Copy)'!BX62))</f>
        <v> </v>
      </c>
      <c r="BY62" s="1014" t="str">
        <f>IF(IFERROR('Blocks A'!DP73-'Pre-1.095 (Hard Copy)'!BY62, 0)=0, " ", ('Blocks A'!DP73-'Pre-1.095 (Hard Copy)'!BY62))</f>
        <v> </v>
      </c>
      <c r="BZ62" s="1014" t="str">
        <f>IF(IFERROR('Blocks A'!DQ73-'Pre-1.095 (Hard Copy)'!BZ62, 0)=0, " ", ('Blocks A'!DQ73-'Pre-1.095 (Hard Copy)'!BZ62))</f>
        <v> </v>
      </c>
      <c r="CA62" s="1014" t="str">
        <f>IF(IFERROR('Blocks A'!DR73-'Pre-1.095 (Hard Copy)'!CA62, 0)=0, " ", ('Blocks A'!DR73-'Pre-1.095 (Hard Copy)'!CA62))</f>
        <v> </v>
      </c>
      <c r="CB62" s="1014" t="str">
        <f>IF(IFERROR('Blocks A'!DS73-'Pre-1.095 (Hard Copy)'!CB62, 0)=0, " ", ('Blocks A'!DS73-'Pre-1.095 (Hard Copy)'!CB62))</f>
        <v> </v>
      </c>
      <c r="CC62" s="1014" t="str">
        <f>IF(IFERROR('Blocks A'!DT73-'Pre-1.095 (Hard Copy)'!CC62, 0)=0, " ", ('Blocks A'!DT73-'Pre-1.095 (Hard Copy)'!CC62))</f>
        <v>-170</v>
      </c>
      <c r="CD62" s="1014" t="str">
        <f>IF(IFERROR('Blocks A'!DU73-'Pre-1.095 (Hard Copy)'!CD62, 0)=0, " ", ('Blocks A'!DU73-'Pre-1.095 (Hard Copy)'!CD62))</f>
        <v>-303</v>
      </c>
      <c r="CE62" s="1014" t="str">
        <f>IF(IFERROR('Blocks A'!DX73-'Pre-1.095 (Hard Copy)'!CE62, 0)=0, " ", ('Blocks A'!DX73-'Pre-1.095 (Hard Copy)'!CE62))</f>
        <v>-12</v>
      </c>
      <c r="CF62" s="1014" t="str">
        <f>IF(IFERROR('Blocks A'!DY73-'Pre-1.095 (Hard Copy)'!CF62, 0)=0, " ", ('Blocks A'!DY73-'Pre-1.095 (Hard Copy)'!CF62))</f>
        <v>-1,811</v>
      </c>
      <c r="CG62" s="1016" t="str">
        <f>IF(IFERROR('Blocks A'!DZ73-'Pre-1.095 (Hard Copy)'!CG62, 0)=0, " ", ('Blocks A'!DZ73-'Pre-1.095 (Hard Copy)'!CG62))</f>
        <v>-0.0018</v>
      </c>
      <c r="CH62" s="1015" t="str">
        <f>IF(IFERROR('Blocks A'!DV73-'Pre-1.095 (Hard Copy)'!CH62, 0)=0, " ", ('Blocks A'!DV73-'Pre-1.095 (Hard Copy)'!CH62))</f>
        <v>-21.5</v>
      </c>
      <c r="CI62" s="1015" t="str">
        <f>IF(IFERROR('Blocks A'!DW73-'Pre-1.095 (Hard Copy)'!CI62, 0)=0, " ", ('Blocks A'!DW73-'Pre-1.095 (Hard Copy)'!CI62))</f>
        <v>-112.0</v>
      </c>
      <c r="CJ62" s="1014" t="str">
        <f>IF(IFERROR('Blocks A'!EA73-'Pre-1.095 (Hard Copy)'!CJ62, 0)=0, " ", ('Blocks A'!EA73-'Pre-1.095 (Hard Copy)'!CJ62))</f>
        <v>-71</v>
      </c>
      <c r="CK62" s="1017" t="str">
        <f>IF(IFERROR('Blocks A'!EB73-'Pre-1.095 (Hard Copy)'!CK62, 0)=0, " ", ('Blocks A'!EB73-'Pre-1.095 (Hard Copy)'!CK62))</f>
        <v>-1.18</v>
      </c>
      <c r="CL62" s="1017" t="str">
        <f>IF(IFERROR('Blocks A'!EC73-'Pre-1.095 (Hard Copy)'!CL62, 0)=0, " ", ('Blocks A'!EC73-'Pre-1.095 (Hard Copy)'!CL62))</f>
        <v>-0.02</v>
      </c>
      <c r="CM62" s="1017" t="str">
        <f>IF(IFERROR('Blocks A'!EH73-'Pre-1.095 (Hard Copy)'!CM62, 0)=0, " ", ('Blocks A'!EH73-'Pre-1.095 (Hard Copy)'!CM62))</f>
        <v>-0.00</v>
      </c>
      <c r="CN62" s="1014" t="str">
        <f>IF(IFERROR('Blocks A'!ED73-'Pre-1.095 (Hard Copy)'!CN62, 0)=0, " ", ('Blocks A'!ED73-'Pre-1.095 (Hard Copy)'!CN62))</f>
        <v>-10,989</v>
      </c>
      <c r="CO62" s="1017" t="str">
        <f>IF(IFERROR('Blocks A'!EE73-'Pre-1.095 (Hard Copy)'!CO62, 0)=0, " ", ('Blocks A'!EE73-'Pre-1.095 (Hard Copy)'!CO62))</f>
        <v>-10.99</v>
      </c>
      <c r="CP62" s="1017" t="str">
        <f>IF(IFERROR('Blocks A'!EF73-'Pre-1.095 (Hard Copy)'!CP62, 0)=0, " ", ('Blocks A'!EF73-'Pre-1.095 (Hard Copy)'!CP62))</f>
        <v>-0.01</v>
      </c>
      <c r="CQ62" s="1016" t="str">
        <f>IF(IFERROR('Blocks A'!EG73-'Pre-1.095 (Hard Copy)'!CQ62, 0)=0, " ", ('Blocks A'!EG73-'Pre-1.095 (Hard Copy)'!CQ62))</f>
        <v>-0.0110</v>
      </c>
      <c r="CR62" s="1018">
        <v>132.0</v>
      </c>
    </row>
    <row r="63">
      <c r="B63" s="1013" t="s">
        <v>965</v>
      </c>
      <c r="C63" s="969" t="s">
        <v>886</v>
      </c>
      <c r="D63" s="969">
        <v>1.0</v>
      </c>
      <c r="E63" s="969">
        <v>1.0</v>
      </c>
      <c r="F63" s="969">
        <v>1.0</v>
      </c>
      <c r="G63" s="1014" t="str">
        <f>IF(IFERROR('Blocks A'!G74-'Pre-1.095 (Hard Copy)'!G63, 0)=0, " ", ('Blocks A'!G74-'Pre-1.095 (Hard Copy)'!G63))</f>
        <v> </v>
      </c>
      <c r="H63" s="1014" t="str">
        <f>IF(IFERROR('Blocks A'!H74-'Pre-1.095 (Hard Copy)'!H63, 0)=0, " ", ('Blocks A'!H74-'Pre-1.095 (Hard Copy)'!H63))</f>
        <v> </v>
      </c>
      <c r="I63" s="1014" t="str">
        <f>IF(IFERROR('Blocks A'!I74-'Pre-1.095 (Hard Copy)'!I63, 0)=0, " ", ('Blocks A'!I74-'Pre-1.095 (Hard Copy)'!I63))</f>
        <v> </v>
      </c>
      <c r="J63" s="1014" t="str">
        <f>IF(IFERROR('Blocks A'!J74-'Pre-1.095 (Hard Copy)'!J63, 0)=0, " ", ('Blocks A'!J74-'Pre-1.095 (Hard Copy)'!J63))</f>
        <v> </v>
      </c>
      <c r="K63" s="1014" t="str">
        <f>IF(IFERROR('Blocks A'!K74-'Pre-1.095 (Hard Copy)'!K63, 0)=0, " ", ('Blocks A'!K74-'Pre-1.095 (Hard Copy)'!K63))</f>
        <v> </v>
      </c>
      <c r="L63" s="1014" t="str">
        <f>IF(IFERROR('Blocks A'!L74-'Pre-1.095 (Hard Copy)'!L63, 0)=0, " ", ('Blocks A'!L74-'Pre-1.095 (Hard Copy)'!L63))</f>
        <v> </v>
      </c>
      <c r="M63" s="1014" t="str">
        <f>IF(IFERROR('Blocks A'!N74-'Pre-1.095 (Hard Copy)'!M63, 0)=0, " ", ('Blocks A'!N74-'Pre-1.095 (Hard Copy)'!M63))</f>
        <v> </v>
      </c>
      <c r="N63" s="1014" t="str">
        <f>IF(IFERROR('Blocks A'!O74-'Pre-1.095 (Hard Copy)'!N63, 0)=0, " ", ('Blocks A'!O74-'Pre-1.095 (Hard Copy)'!N63))</f>
        <v> </v>
      </c>
      <c r="O63" s="1014" t="str">
        <f>IF(IFERROR('Blocks A'!P74-'Pre-1.095 (Hard Copy)'!O63, 0)=0, " ", ('Blocks A'!P74-'Pre-1.095 (Hard Copy)'!O63))</f>
        <v> </v>
      </c>
      <c r="P63" s="1014" t="str">
        <f>IF(IFERROR('Blocks A'!Q74-'Pre-1.095 (Hard Copy)'!P63, 0)=0, " ", ('Blocks A'!Q74-'Pre-1.095 (Hard Copy)'!P63))</f>
        <v> </v>
      </c>
      <c r="Q63" s="1014" t="str">
        <f>IF(IFERROR('Blocks A'!R74-'Pre-1.095 (Hard Copy)'!Q63, 0)=0, " ", ('Blocks A'!R74-'Pre-1.095 (Hard Copy)'!Q63))</f>
        <v> </v>
      </c>
      <c r="R63" s="1014" t="str">
        <f>IF(IFERROR('Blocks A'!S74-'Pre-1.095 (Hard Copy)'!R63, 0)=0, " ", ('Blocks A'!S74-'Pre-1.095 (Hard Copy)'!R63))</f>
        <v> </v>
      </c>
      <c r="S63" s="1014" t="str">
        <f>IF(IFERROR('Blocks A'!T74-'Pre-1.095 (Hard Copy)'!S63, 0)=0, " ", ('Blocks A'!T74-'Pre-1.095 (Hard Copy)'!S63))</f>
        <v> </v>
      </c>
      <c r="T63" s="1014" t="str">
        <f>IF(IFERROR('Blocks A'!M74-'Pre-1.095 (Hard Copy)'!T63, 0)=0, " ", ('Blocks A'!M74-'Pre-1.095 (Hard Copy)'!T63))</f>
        <v> </v>
      </c>
      <c r="U63" s="1014" t="str">
        <f>IF(IFERROR('Blocks A'!U74-'Pre-1.095 (Hard Copy)'!U63, 0)=0, " ", ('Blocks A'!U74-'Pre-1.095 (Hard Copy)'!U63))</f>
        <v> </v>
      </c>
      <c r="V63" s="1014" t="str">
        <f>IF(IFERROR('Blocks A'!V74-'Pre-1.095 (Hard Copy)'!V63, 0)=0, " ", ('Blocks A'!V74-'Pre-1.095 (Hard Copy)'!V63))</f>
        <v> </v>
      </c>
      <c r="W63" s="1014" t="str">
        <f>IF(IFERROR('Blocks A'!W74-'Pre-1.095 (Hard Copy)'!W63, 0)=0, " ", ('Blocks A'!W74-'Pre-1.095 (Hard Copy)'!W63))</f>
        <v> </v>
      </c>
      <c r="X63" s="1014" t="str">
        <f>IF(IFERROR('Blocks A'!X74-'Pre-1.095 (Hard Copy)'!X63, 0)=0, " ", ('Blocks A'!X74-'Pre-1.095 (Hard Copy)'!X63))</f>
        <v> </v>
      </c>
      <c r="Y63" s="1014" t="str">
        <f>IF(IFERROR('Blocks A'!AC74-'Pre-1.095 (Hard Copy)'!Y63, 0)=0, " ", ('Blocks A'!AC74-'Pre-1.095 (Hard Copy)'!Y63))</f>
        <v> </v>
      </c>
      <c r="Z63" s="1014" t="str">
        <f>IF(IFERROR('Blocks A'!Y74-'Pre-1.095 (Hard Copy)'!Z63, 0)=0, " ", ('Blocks A'!Y74-'Pre-1.095 (Hard Copy)'!Z63))</f>
        <v> </v>
      </c>
      <c r="AA63" s="1014" t="str">
        <f>IF(IFERROR('Blocks A'!Z74-'Pre-1.095 (Hard Copy)'!AA63, 0)=0, " ", ('Blocks A'!Z74-'Pre-1.095 (Hard Copy)'!AA63))</f>
        <v> </v>
      </c>
      <c r="AB63" s="1014" t="str">
        <f>IF(IFERROR('Blocks A'!AA74-'Pre-1.095 (Hard Copy)'!AB63, 0)=0, " ", ('Blocks A'!AA74-'Pre-1.095 (Hard Copy)'!AB63))</f>
        <v> </v>
      </c>
      <c r="AC63" s="1014" t="str">
        <f>IF(IFERROR('Blocks A'!AB74-'Pre-1.095 (Hard Copy)'!AC63, 0)=0, " ", ('Blocks A'!AB74-'Pre-1.095 (Hard Copy)'!AC63))</f>
        <v> </v>
      </c>
      <c r="AD63" s="1014" t="str">
        <f>IF(IFERROR('Blocks A'!AY74-'Pre-1.095 (Hard Copy)'!AD63, 0)=0, " ", ('Blocks A'!AY74-'Pre-1.095 (Hard Copy)'!AD63))</f>
        <v> </v>
      </c>
      <c r="AE63" s="1014" t="str">
        <f>IF(IFERROR('Blocks A'!AZ74-'Pre-1.095 (Hard Copy)'!AE63, 0)=0, " ", ('Blocks A'!AZ74-'Pre-1.095 (Hard Copy)'!AE63))</f>
        <v> </v>
      </c>
      <c r="AF63" s="1014" t="str">
        <f>IF(IFERROR('Blocks A'!BA74-'Pre-1.095 (Hard Copy)'!AF63, 0)=0, " ", ('Blocks A'!BA74-'Pre-1.095 (Hard Copy)'!AF63))</f>
        <v> </v>
      </c>
      <c r="AG63" s="1014" t="str">
        <f>IF(IFERROR('Blocks A'!BB74-'Pre-1.095 (Hard Copy)'!AG63, 0)=0, " ", ('Blocks A'!BB74-'Pre-1.095 (Hard Copy)'!AG63))</f>
        <v> </v>
      </c>
      <c r="AH63" s="1014" t="str">
        <f>IF(IFERROR('Blocks A'!BC74-'Pre-1.095 (Hard Copy)'!AH63, 0)=0, " ", ('Blocks A'!BC74-'Pre-1.095 (Hard Copy)'!AH63))</f>
        <v> </v>
      </c>
      <c r="AI63" s="1014" t="str">
        <f>IF(IFERROR('Blocks A'!BJ74-'Pre-1.095 (Hard Copy)'!AI63, 0)=0, " ", ('Blocks A'!BJ74-'Pre-1.095 (Hard Copy)'!AI63))</f>
        <v> </v>
      </c>
      <c r="AJ63" s="1014" t="str">
        <f>IF(IFERROR('Blocks A'!BD74-'Pre-1.095 (Hard Copy)'!AJ63, 0)=0, " ", ('Blocks A'!BD74-'Pre-1.095 (Hard Copy)'!AJ63))</f>
        <v> </v>
      </c>
      <c r="AK63" s="1014" t="str">
        <f>IF(IFERROR('Blocks A'!BE74-'Pre-1.095 (Hard Copy)'!AK63, 0)=0, " ", ('Blocks A'!BE74-'Pre-1.095 (Hard Copy)'!AK63))</f>
        <v> </v>
      </c>
      <c r="AL63" s="1014" t="str">
        <f>IF(IFERROR('Blocks A'!BF74-'Pre-1.095 (Hard Copy)'!AL63, 0)=0, " ", ('Blocks A'!BF74-'Pre-1.095 (Hard Copy)'!AL63))</f>
        <v> </v>
      </c>
      <c r="AM63" s="1014" t="str">
        <f>IF(IFERROR('Blocks A'!BG74-'Pre-1.095 (Hard Copy)'!AM63, 0)=0, " ", ('Blocks A'!BG74-'Pre-1.095 (Hard Copy)'!AM63))</f>
        <v> </v>
      </c>
      <c r="AN63" s="1014" t="str">
        <f>IF(IFERROR('Blocks A'!BH74-'Pre-1.095 (Hard Copy)'!AN63, 0)=0, " ", ('Blocks A'!BH74-'Pre-1.095 (Hard Copy)'!AN63))</f>
        <v> </v>
      </c>
      <c r="AO63" s="1014" t="str">
        <f>IF(IFERROR('Blocks A'!BI74-'Pre-1.095 (Hard Copy)'!AO63, 0)=0, " ", ('Blocks A'!BI74-'Pre-1.095 (Hard Copy)'!AO63))</f>
        <v> </v>
      </c>
      <c r="AP63" s="1014" t="str">
        <f>IF(IFERROR('Blocks A'!BK74-'Pre-1.095 (Hard Copy)'!AP63, 0)=0, " ", ('Blocks A'!BK74-'Pre-1.095 (Hard Copy)'!AP63))</f>
        <v> </v>
      </c>
      <c r="AQ63" s="1014" t="str">
        <f>IF(IFERROR('Blocks A'!BL74-'Pre-1.095 (Hard Copy)'!AQ63, 0)=0, " ", ('Blocks A'!BL74-'Pre-1.095 (Hard Copy)'!AQ63))</f>
        <v> </v>
      </c>
      <c r="AR63" s="1014" t="str">
        <f>IF(IFERROR('Blocks A'!BM74-'Pre-1.095 (Hard Copy)'!AR63, 0)=0, " ", ('Blocks A'!BM74-'Pre-1.095 (Hard Copy)'!AR63))</f>
        <v> </v>
      </c>
      <c r="AS63" s="1014" t="str">
        <f>IF(IFERROR('Blocks A'!BO74-'Pre-1.095 (Hard Copy)'!AS63, 0)=0, " ", ('Blocks A'!BO74-'Pre-1.095 (Hard Copy)'!AS63))</f>
        <v> </v>
      </c>
      <c r="AT63" s="1014" t="str">
        <f>IF(IFERROR('Blocks A'!BP74-'Pre-1.095 (Hard Copy)'!AT63, 0)=0, " ", ('Blocks A'!BP74-'Pre-1.095 (Hard Copy)'!AT63))</f>
        <v> </v>
      </c>
      <c r="AU63" s="1014" t="str">
        <f>IF(IFERROR('Blocks A'!BQ74-'Pre-1.095 (Hard Copy)'!AU63, 0)=0, " ", ('Blocks A'!BQ74-'Pre-1.095 (Hard Copy)'!AU63))</f>
        <v> </v>
      </c>
      <c r="AV63" s="1014" t="str">
        <f>IF(IFERROR('Blocks A'!BR74-'Pre-1.095 (Hard Copy)'!AV63, 0)=0, " ", ('Blocks A'!BR74-'Pre-1.095 (Hard Copy)'!AV63))</f>
        <v> </v>
      </c>
      <c r="AW63" s="1014" t="str">
        <f>IF(IFERROR('Blocks A'!BS74-'Pre-1.095 (Hard Copy)'!AW63, 0)=0, " ", ('Blocks A'!BS74-'Pre-1.095 (Hard Copy)'!AW63))</f>
        <v> </v>
      </c>
      <c r="AX63" s="1014" t="str">
        <f>IF(IFERROR('Blocks A'!BT74-'Pre-1.095 (Hard Copy)'!AX63, 0)=0, " ", ('Blocks A'!BT74-'Pre-1.095 (Hard Copy)'!AX63))</f>
        <v> </v>
      </c>
      <c r="AY63" s="1014" t="str">
        <f>IF(IFERROR('Blocks A'!BU74-'Pre-1.095 (Hard Copy)'!AY63, 0)=0, " ", ('Blocks A'!BU74-'Pre-1.095 (Hard Copy)'!AY63))</f>
        <v> </v>
      </c>
      <c r="AZ63" s="1014" t="str">
        <f>IF(IFERROR('Blocks A'!BW74-'Pre-1.095 (Hard Copy)'!AZ63, 0)=0, " ", ('Blocks A'!BW74-'Pre-1.095 (Hard Copy)'!AZ63))</f>
        <v> </v>
      </c>
      <c r="BA63" s="1014" t="str">
        <f>IF(IFERROR('Blocks A'!BX74-'Pre-1.095 (Hard Copy)'!BA63, 0)=0, " ", ('Blocks A'!BX74-'Pre-1.095 (Hard Copy)'!BA63))</f>
        <v> </v>
      </c>
      <c r="BB63" s="1014" t="str">
        <f>IF(IFERROR('Blocks A'!BY74-'Pre-1.095 (Hard Copy)'!BB63, 0)=0, " ", ('Blocks A'!BY74-'Pre-1.095 (Hard Copy)'!BB63))</f>
        <v> </v>
      </c>
      <c r="BC63" s="1015" t="str">
        <f>IF(IFERROR('Blocks A'!BZ74-'Pre-1.095 (Hard Copy)'!BC63, 0)=0, " ", ('Blocks A'!BZ74-'Pre-1.095 (Hard Copy)'!BC63))</f>
        <v> </v>
      </c>
      <c r="BD63" s="1014" t="str">
        <f>IF(IFERROR('Blocks A'!BV74-'Pre-1.095 (Hard Copy)'!BD63, 0)=0, " ", ('Blocks A'!BV74-'Pre-1.095 (Hard Copy)'!BD63))</f>
        <v> </v>
      </c>
      <c r="BE63" s="1014" t="str">
        <f>IF(IFERROR('Blocks A'!CB74-'Pre-1.095 (Hard Copy)'!BE63, 0)=0, " ", ('Blocks A'!CB74-'Pre-1.095 (Hard Copy)'!BE63))</f>
        <v>-60</v>
      </c>
      <c r="BF63" s="1014" t="str">
        <f>IF(IFERROR('Blocks A'!CC74-'Pre-1.095 (Hard Copy)'!BF63, 0)=0, " ", ('Blocks A'!CC74-'Pre-1.095 (Hard Copy)'!BF63))</f>
        <v>-9,333</v>
      </c>
      <c r="BG63" s="1016" t="str">
        <f>IF(IFERROR('Blocks A'!CD74-'Pre-1.095 (Hard Copy)'!BG63, 0)=0, " ", ('Blocks A'!CD74-'Pre-1.095 (Hard Copy)'!BG63))</f>
        <v>-0.0093</v>
      </c>
      <c r="BH63" s="1014" t="str">
        <f>IF(IFERROR('Blocks A'!CE74-'Pre-1.095 (Hard Copy)'!BH63, 0)=0, " ", ('Blocks A'!CE74-'Pre-1.095 (Hard Copy)'!BH63))</f>
        <v> </v>
      </c>
      <c r="BI63" s="1014" t="str">
        <f>IF(IFERROR('Blocks A'!CZ74-'Pre-1.095 (Hard Copy)'!BI63, 0)=0, " ", ('Blocks A'!CZ74-'Pre-1.095 (Hard Copy)'!BI63))</f>
        <v>+6</v>
      </c>
      <c r="BJ63" s="1014" t="str">
        <f>IF(IFERROR('Blocks A'!DA74-'Pre-1.095 (Hard Copy)'!BJ63, 0)=0, " ", ('Blocks A'!DA74-'Pre-1.095 (Hard Copy)'!BJ63))</f>
        <v> </v>
      </c>
      <c r="BK63" s="1014" t="str">
        <f>IF(IFERROR('Blocks A'!DB74-'Pre-1.095 (Hard Copy)'!BK63, 0)=0, " ", ('Blocks A'!DB74-'Pre-1.095 (Hard Copy)'!BK63))</f>
        <v> </v>
      </c>
      <c r="BL63" s="1014" t="str">
        <f>IF(IFERROR('Blocks A'!DC74-'Pre-1.095 (Hard Copy)'!BL63, 0)=0, " ", ('Blocks A'!DC74-'Pre-1.095 (Hard Copy)'!BL63))</f>
        <v> </v>
      </c>
      <c r="BM63" s="1014" t="str">
        <f>IF(IFERROR('Blocks A'!DD74-'Pre-1.095 (Hard Copy)'!BM63, 0)=0, " ", ('Blocks A'!DD74-'Pre-1.095 (Hard Copy)'!BM63))</f>
        <v> </v>
      </c>
      <c r="BN63" s="1014" t="str">
        <f>IF(IFERROR('Blocks A'!DE74-'Pre-1.095 (Hard Copy)'!BN63, 0)=0, " ", ('Blocks A'!DE74-'Pre-1.095 (Hard Copy)'!BN63))</f>
        <v> </v>
      </c>
      <c r="BO63" s="1014" t="str">
        <f>IF(IFERROR('Blocks A'!DF74-'Pre-1.095 (Hard Copy)'!BO63, 0)=0, " ", ('Blocks A'!DF74-'Pre-1.095 (Hard Copy)'!BO63))</f>
        <v> </v>
      </c>
      <c r="BP63" s="1014" t="str">
        <f>IF(IFERROR('Blocks A'!DG74-'Pre-1.095 (Hard Copy)'!BP63, 0)=0, " ", ('Blocks A'!DG74-'Pre-1.095 (Hard Copy)'!BP63))</f>
        <v> </v>
      </c>
      <c r="BQ63" s="1014" t="str">
        <f>IF(IFERROR('Blocks A'!DH74-'Pre-1.095 (Hard Copy)'!BQ63, 0)=0, " ", ('Blocks A'!DH74-'Pre-1.095 (Hard Copy)'!BQ63))</f>
        <v> </v>
      </c>
      <c r="BR63" s="1014" t="str">
        <f>IF(IFERROR('Blocks A'!DI74-'Pre-1.095 (Hard Copy)'!BR63, 0)=0, " ", ('Blocks A'!DI74-'Pre-1.095 (Hard Copy)'!BR63))</f>
        <v> </v>
      </c>
      <c r="BS63" s="1014" t="str">
        <f>IF(IFERROR('Blocks A'!DJ74-'Pre-1.095 (Hard Copy)'!BS63, 0)=0, " ", ('Blocks A'!DJ74-'Pre-1.095 (Hard Copy)'!BS63))</f>
        <v>+11</v>
      </c>
      <c r="BT63" s="1014" t="str">
        <f>IF(IFERROR('Blocks A'!DK74-'Pre-1.095 (Hard Copy)'!BT63, 0)=0, " ", ('Blocks A'!DK74-'Pre-1.095 (Hard Copy)'!BT63))</f>
        <v> </v>
      </c>
      <c r="BU63" s="1014" t="str">
        <f>IF(IFERROR('Blocks A'!DL74-'Pre-1.095 (Hard Copy)'!BU63, 0)=0, " ", ('Blocks A'!DL74-'Pre-1.095 (Hard Copy)'!BU63))</f>
        <v> </v>
      </c>
      <c r="BV63" s="1014" t="str">
        <f>IF(IFERROR('Blocks A'!DM74-'Pre-1.095 (Hard Copy)'!BV63, 0)=0, " ", ('Blocks A'!DM74-'Pre-1.095 (Hard Copy)'!BV63))</f>
        <v> </v>
      </c>
      <c r="BW63" s="1014" t="str">
        <f>IF(IFERROR('Blocks A'!DN74-'Pre-1.095 (Hard Copy)'!BW63, 0)=0, " ", ('Blocks A'!DN74-'Pre-1.095 (Hard Copy)'!BW63))</f>
        <v> </v>
      </c>
      <c r="BX63" s="1014" t="str">
        <f>IF(IFERROR('Blocks A'!DO74-'Pre-1.095 (Hard Copy)'!BX63, 0)=0, " ", ('Blocks A'!DO74-'Pre-1.095 (Hard Copy)'!BX63))</f>
        <v> </v>
      </c>
      <c r="BY63" s="1014" t="str">
        <f>IF(IFERROR('Blocks A'!DP74-'Pre-1.095 (Hard Copy)'!BY63, 0)=0, " ", ('Blocks A'!DP74-'Pre-1.095 (Hard Copy)'!BY63))</f>
        <v> </v>
      </c>
      <c r="BZ63" s="1014" t="str">
        <f>IF(IFERROR('Blocks A'!DQ74-'Pre-1.095 (Hard Copy)'!BZ63, 0)=0, " ", ('Blocks A'!DQ74-'Pre-1.095 (Hard Copy)'!BZ63))</f>
        <v> </v>
      </c>
      <c r="CA63" s="1014" t="str">
        <f>IF(IFERROR('Blocks A'!DR74-'Pre-1.095 (Hard Copy)'!CA63, 0)=0, " ", ('Blocks A'!DR74-'Pre-1.095 (Hard Copy)'!CA63))</f>
        <v> </v>
      </c>
      <c r="CB63" s="1014" t="str">
        <f>IF(IFERROR('Blocks A'!DS74-'Pre-1.095 (Hard Copy)'!CB63, 0)=0, " ", ('Blocks A'!DS74-'Pre-1.095 (Hard Copy)'!CB63))</f>
        <v> </v>
      </c>
      <c r="CC63" s="1014" t="str">
        <f>IF(IFERROR('Blocks A'!DT74-'Pre-1.095 (Hard Copy)'!CC63, 0)=0, " ", ('Blocks A'!DT74-'Pre-1.095 (Hard Copy)'!CC63))</f>
        <v>+6</v>
      </c>
      <c r="CD63" s="1014" t="str">
        <f>IF(IFERROR('Blocks A'!DU74-'Pre-1.095 (Hard Copy)'!CD63, 0)=0, " ", ('Blocks A'!DU74-'Pre-1.095 (Hard Copy)'!CD63))</f>
        <v>+11</v>
      </c>
      <c r="CE63" s="1014" t="str">
        <f>IF(IFERROR('Blocks A'!DX74-'Pre-1.095 (Hard Copy)'!CE63, 0)=0, " ", ('Blocks A'!DX74-'Pre-1.095 (Hard Copy)'!CE63))</f>
        <v>+0</v>
      </c>
      <c r="CF63" s="1014" t="str">
        <f>IF(IFERROR('Blocks A'!DY74-'Pre-1.095 (Hard Copy)'!CF63, 0)=0, " ", ('Blocks A'!DY74-'Pre-1.095 (Hard Copy)'!CF63))</f>
        <v>+64</v>
      </c>
      <c r="CG63" s="1016" t="str">
        <f>IF(IFERROR('Blocks A'!DZ74-'Pre-1.095 (Hard Copy)'!CG63, 0)=0, " ", ('Blocks A'!DZ74-'Pre-1.095 (Hard Copy)'!CG63))</f>
        <v>+0.0001</v>
      </c>
      <c r="CH63" s="1015" t="str">
        <f>IF(IFERROR('Blocks A'!DV74-'Pre-1.095 (Hard Copy)'!CH63, 0)=0, " ", ('Blocks A'!DV74-'Pre-1.095 (Hard Copy)'!CH63))</f>
        <v>+0.8</v>
      </c>
      <c r="CI63" s="1015" t="str">
        <f>IF(IFERROR('Blocks A'!DW74-'Pre-1.095 (Hard Copy)'!CI63, 0)=0, " ", ('Blocks A'!DW74-'Pre-1.095 (Hard Copy)'!CI63))</f>
        <v>+4.0</v>
      </c>
      <c r="CJ63" s="1014" t="str">
        <f>IF(IFERROR('Blocks A'!EA74-'Pre-1.095 (Hard Copy)'!CJ63, 0)=0, " ", ('Blocks A'!EA74-'Pre-1.095 (Hard Copy)'!CJ63))</f>
        <v>-60</v>
      </c>
      <c r="CK63" s="1017" t="str">
        <f>IF(IFERROR('Blocks A'!EB74-'Pre-1.095 (Hard Copy)'!CK63, 0)=0, " ", ('Blocks A'!EB74-'Pre-1.095 (Hard Copy)'!CK63))</f>
        <v>-0.99</v>
      </c>
      <c r="CL63" s="1017" t="str">
        <f>IF(IFERROR('Blocks A'!EC74-'Pre-1.095 (Hard Copy)'!CL63, 0)=0, " ", ('Blocks A'!EC74-'Pre-1.095 (Hard Copy)'!CL63))</f>
        <v>-0.02</v>
      </c>
      <c r="CM63" s="1017" t="str">
        <f>IF(IFERROR('Blocks A'!EH74-'Pre-1.095 (Hard Copy)'!CM63, 0)=0, " ", ('Blocks A'!EH74-'Pre-1.095 (Hard Copy)'!CM63))</f>
        <v>-0.00</v>
      </c>
      <c r="CN63" s="1014" t="str">
        <f>IF(IFERROR('Blocks A'!ED74-'Pre-1.095 (Hard Copy)'!CN63, 0)=0, " ", ('Blocks A'!ED74-'Pre-1.095 (Hard Copy)'!CN63))</f>
        <v>-9,269</v>
      </c>
      <c r="CO63" s="1017" t="str">
        <f>IF(IFERROR('Blocks A'!EE74-'Pre-1.095 (Hard Copy)'!CO63, 0)=0, " ", ('Blocks A'!EE74-'Pre-1.095 (Hard Copy)'!CO63))</f>
        <v>-9.27</v>
      </c>
      <c r="CP63" s="1017" t="str">
        <f>IF(IFERROR('Blocks A'!EF74-'Pre-1.095 (Hard Copy)'!CP63, 0)=0, " ", ('Blocks A'!EF74-'Pre-1.095 (Hard Copy)'!CP63))</f>
        <v>-0.01</v>
      </c>
      <c r="CQ63" s="1016" t="str">
        <f>IF(IFERROR('Blocks A'!EG74-'Pre-1.095 (Hard Copy)'!CQ63, 0)=0, " ", ('Blocks A'!EG74-'Pre-1.095 (Hard Copy)'!CQ63))</f>
        <v>-0.0093</v>
      </c>
      <c r="CR63" s="1018">
        <v>1450.0</v>
      </c>
    </row>
    <row r="64">
      <c r="B64" s="1013" t="s">
        <v>966</v>
      </c>
      <c r="C64" s="969" t="s">
        <v>886</v>
      </c>
      <c r="D64" s="969">
        <v>1.0</v>
      </c>
      <c r="E64" s="969">
        <v>1.0</v>
      </c>
      <c r="F64" s="969">
        <v>1.0</v>
      </c>
      <c r="G64" s="1014" t="str">
        <f>IF(IFERROR('Blocks A'!G75-'Pre-1.095 (Hard Copy)'!G64, 0)=0, " ", ('Blocks A'!G75-'Pre-1.095 (Hard Copy)'!G64))</f>
        <v> </v>
      </c>
      <c r="H64" s="1014" t="str">
        <f>IF(IFERROR('Blocks A'!H75-'Pre-1.095 (Hard Copy)'!H64, 0)=0, " ", ('Blocks A'!H75-'Pre-1.095 (Hard Copy)'!H64))</f>
        <v> </v>
      </c>
      <c r="I64" s="1014" t="str">
        <f>IF(IFERROR('Blocks A'!I75-'Pre-1.095 (Hard Copy)'!I64, 0)=0, " ", ('Blocks A'!I75-'Pre-1.095 (Hard Copy)'!I64))</f>
        <v> </v>
      </c>
      <c r="J64" s="1014" t="str">
        <f>IF(IFERROR('Blocks A'!J75-'Pre-1.095 (Hard Copy)'!J64, 0)=0, " ", ('Blocks A'!J75-'Pre-1.095 (Hard Copy)'!J64))</f>
        <v> </v>
      </c>
      <c r="K64" s="1014" t="str">
        <f>IF(IFERROR('Blocks A'!K75-'Pre-1.095 (Hard Copy)'!K64, 0)=0, " ", ('Blocks A'!K75-'Pre-1.095 (Hard Copy)'!K64))</f>
        <v> </v>
      </c>
      <c r="L64" s="1014" t="str">
        <f>IF(IFERROR('Blocks A'!L75-'Pre-1.095 (Hard Copy)'!L64, 0)=0, " ", ('Blocks A'!L75-'Pre-1.095 (Hard Copy)'!L64))</f>
        <v> </v>
      </c>
      <c r="M64" s="1014" t="str">
        <f>IF(IFERROR('Blocks A'!N75-'Pre-1.095 (Hard Copy)'!M64, 0)=0, " ", ('Blocks A'!N75-'Pre-1.095 (Hard Copy)'!M64))</f>
        <v> </v>
      </c>
      <c r="N64" s="1014" t="str">
        <f>IF(IFERROR('Blocks A'!O75-'Pre-1.095 (Hard Copy)'!N64, 0)=0, " ", ('Blocks A'!O75-'Pre-1.095 (Hard Copy)'!N64))</f>
        <v> </v>
      </c>
      <c r="O64" s="1014" t="str">
        <f>IF(IFERROR('Blocks A'!P75-'Pre-1.095 (Hard Copy)'!O64, 0)=0, " ", ('Blocks A'!P75-'Pre-1.095 (Hard Copy)'!O64))</f>
        <v> </v>
      </c>
      <c r="P64" s="1014" t="str">
        <f>IF(IFERROR('Blocks A'!Q75-'Pre-1.095 (Hard Copy)'!P64, 0)=0, " ", ('Blocks A'!Q75-'Pre-1.095 (Hard Copy)'!P64))</f>
        <v> </v>
      </c>
      <c r="Q64" s="1014" t="str">
        <f>IF(IFERROR('Blocks A'!R75-'Pre-1.095 (Hard Copy)'!Q64, 0)=0, " ", ('Blocks A'!R75-'Pre-1.095 (Hard Copy)'!Q64))</f>
        <v> </v>
      </c>
      <c r="R64" s="1014" t="str">
        <f>IF(IFERROR('Blocks A'!S75-'Pre-1.095 (Hard Copy)'!R64, 0)=0, " ", ('Blocks A'!S75-'Pre-1.095 (Hard Copy)'!R64))</f>
        <v> </v>
      </c>
      <c r="S64" s="1014" t="str">
        <f>IF(IFERROR('Blocks A'!T75-'Pre-1.095 (Hard Copy)'!S64, 0)=0, " ", ('Blocks A'!T75-'Pre-1.095 (Hard Copy)'!S64))</f>
        <v> </v>
      </c>
      <c r="T64" s="1014" t="str">
        <f>IF(IFERROR('Blocks A'!M75-'Pre-1.095 (Hard Copy)'!T64, 0)=0, " ", ('Blocks A'!M75-'Pre-1.095 (Hard Copy)'!T64))</f>
        <v> </v>
      </c>
      <c r="U64" s="1014" t="str">
        <f>IF(IFERROR('Blocks A'!U75-'Pre-1.095 (Hard Copy)'!U64, 0)=0, " ", ('Blocks A'!U75-'Pre-1.095 (Hard Copy)'!U64))</f>
        <v> </v>
      </c>
      <c r="V64" s="1014" t="str">
        <f>IF(IFERROR('Blocks A'!V75-'Pre-1.095 (Hard Copy)'!V64, 0)=0, " ", ('Blocks A'!V75-'Pre-1.095 (Hard Copy)'!V64))</f>
        <v> </v>
      </c>
      <c r="W64" s="1014" t="str">
        <f>IF(IFERROR('Blocks A'!W75-'Pre-1.095 (Hard Copy)'!W64, 0)=0, " ", ('Blocks A'!W75-'Pre-1.095 (Hard Copy)'!W64))</f>
        <v> </v>
      </c>
      <c r="X64" s="1014" t="str">
        <f>IF(IFERROR('Blocks A'!X75-'Pre-1.095 (Hard Copy)'!X64, 0)=0, " ", ('Blocks A'!X75-'Pre-1.095 (Hard Copy)'!X64))</f>
        <v> </v>
      </c>
      <c r="Y64" s="1014" t="str">
        <f>IF(IFERROR('Blocks A'!AC75-'Pre-1.095 (Hard Copy)'!Y64, 0)=0, " ", ('Blocks A'!AC75-'Pre-1.095 (Hard Copy)'!Y64))</f>
        <v> </v>
      </c>
      <c r="Z64" s="1014" t="str">
        <f>IF(IFERROR('Blocks A'!Y75-'Pre-1.095 (Hard Copy)'!Z64, 0)=0, " ", ('Blocks A'!Y75-'Pre-1.095 (Hard Copy)'!Z64))</f>
        <v> </v>
      </c>
      <c r="AA64" s="1014" t="str">
        <f>IF(IFERROR('Blocks A'!Z75-'Pre-1.095 (Hard Copy)'!AA64, 0)=0, " ", ('Blocks A'!Z75-'Pre-1.095 (Hard Copy)'!AA64))</f>
        <v> </v>
      </c>
      <c r="AB64" s="1014" t="str">
        <f>IF(IFERROR('Blocks A'!AA75-'Pre-1.095 (Hard Copy)'!AB64, 0)=0, " ", ('Blocks A'!AA75-'Pre-1.095 (Hard Copy)'!AB64))</f>
        <v> </v>
      </c>
      <c r="AC64" s="1014" t="str">
        <f>IF(IFERROR('Blocks A'!AB75-'Pre-1.095 (Hard Copy)'!AC64, 0)=0, " ", ('Blocks A'!AB75-'Pre-1.095 (Hard Copy)'!AC64))</f>
        <v> </v>
      </c>
      <c r="AD64" s="1014" t="str">
        <f>IF(IFERROR('Blocks A'!AY75-'Pre-1.095 (Hard Copy)'!AD64, 0)=0, " ", ('Blocks A'!AY75-'Pre-1.095 (Hard Copy)'!AD64))</f>
        <v> </v>
      </c>
      <c r="AE64" s="1014" t="str">
        <f>IF(IFERROR('Blocks A'!AZ75-'Pre-1.095 (Hard Copy)'!AE64, 0)=0, " ", ('Blocks A'!AZ75-'Pre-1.095 (Hard Copy)'!AE64))</f>
        <v> </v>
      </c>
      <c r="AF64" s="1014" t="str">
        <f>IF(IFERROR('Blocks A'!BA75-'Pre-1.095 (Hard Copy)'!AF64, 0)=0, " ", ('Blocks A'!BA75-'Pre-1.095 (Hard Copy)'!AF64))</f>
        <v> </v>
      </c>
      <c r="AG64" s="1014" t="str">
        <f>IF(IFERROR('Blocks A'!BB75-'Pre-1.095 (Hard Copy)'!AG64, 0)=0, " ", ('Blocks A'!BB75-'Pre-1.095 (Hard Copy)'!AG64))</f>
        <v> </v>
      </c>
      <c r="AH64" s="1014" t="str">
        <f>IF(IFERROR('Blocks A'!BC75-'Pre-1.095 (Hard Copy)'!AH64, 0)=0, " ", ('Blocks A'!BC75-'Pre-1.095 (Hard Copy)'!AH64))</f>
        <v> </v>
      </c>
      <c r="AI64" s="1014" t="str">
        <f>IF(IFERROR('Blocks A'!BJ75-'Pre-1.095 (Hard Copy)'!AI64, 0)=0, " ", ('Blocks A'!BJ75-'Pre-1.095 (Hard Copy)'!AI64))</f>
        <v> </v>
      </c>
      <c r="AJ64" s="1014" t="str">
        <f>IF(IFERROR('Blocks A'!BD75-'Pre-1.095 (Hard Copy)'!AJ64, 0)=0, " ", ('Blocks A'!BD75-'Pre-1.095 (Hard Copy)'!AJ64))</f>
        <v> </v>
      </c>
      <c r="AK64" s="1014" t="str">
        <f>IF(IFERROR('Blocks A'!BE75-'Pre-1.095 (Hard Copy)'!AK64, 0)=0, " ", ('Blocks A'!BE75-'Pre-1.095 (Hard Copy)'!AK64))</f>
        <v> </v>
      </c>
      <c r="AL64" s="1014" t="str">
        <f>IF(IFERROR('Blocks A'!BF75-'Pre-1.095 (Hard Copy)'!AL64, 0)=0, " ", ('Blocks A'!BF75-'Pre-1.095 (Hard Copy)'!AL64))</f>
        <v> </v>
      </c>
      <c r="AM64" s="1014" t="str">
        <f>IF(IFERROR('Blocks A'!BG75-'Pre-1.095 (Hard Copy)'!AM64, 0)=0, " ", ('Blocks A'!BG75-'Pre-1.095 (Hard Copy)'!AM64))</f>
        <v> </v>
      </c>
      <c r="AN64" s="1014" t="str">
        <f>IF(IFERROR('Blocks A'!BH75-'Pre-1.095 (Hard Copy)'!AN64, 0)=0, " ", ('Blocks A'!BH75-'Pre-1.095 (Hard Copy)'!AN64))</f>
        <v> </v>
      </c>
      <c r="AO64" s="1014" t="str">
        <f>IF(IFERROR('Blocks A'!BI75-'Pre-1.095 (Hard Copy)'!AO64, 0)=0, " ", ('Blocks A'!BI75-'Pre-1.095 (Hard Copy)'!AO64))</f>
        <v> </v>
      </c>
      <c r="AP64" s="1014" t="str">
        <f>IF(IFERROR('Blocks A'!BK75-'Pre-1.095 (Hard Copy)'!AP64, 0)=0, " ", ('Blocks A'!BK75-'Pre-1.095 (Hard Copy)'!AP64))</f>
        <v> </v>
      </c>
      <c r="AQ64" s="1014" t="str">
        <f>IF(IFERROR('Blocks A'!BL75-'Pre-1.095 (Hard Copy)'!AQ64, 0)=0, " ", ('Blocks A'!BL75-'Pre-1.095 (Hard Copy)'!AQ64))</f>
        <v> </v>
      </c>
      <c r="AR64" s="1014" t="str">
        <f>IF(IFERROR('Blocks A'!BM75-'Pre-1.095 (Hard Copy)'!AR64, 0)=0, " ", ('Blocks A'!BM75-'Pre-1.095 (Hard Copy)'!AR64))</f>
        <v> </v>
      </c>
      <c r="AS64" s="1014" t="str">
        <f>IF(IFERROR('Blocks A'!BO75-'Pre-1.095 (Hard Copy)'!AS64, 0)=0, " ", ('Blocks A'!BO75-'Pre-1.095 (Hard Copy)'!AS64))</f>
        <v> </v>
      </c>
      <c r="AT64" s="1014" t="str">
        <f>IF(IFERROR('Blocks A'!BP75-'Pre-1.095 (Hard Copy)'!AT64, 0)=0, " ", ('Blocks A'!BP75-'Pre-1.095 (Hard Copy)'!AT64))</f>
        <v> </v>
      </c>
      <c r="AU64" s="1014" t="str">
        <f>IF(IFERROR('Blocks A'!BQ75-'Pre-1.095 (Hard Copy)'!AU64, 0)=0, " ", ('Blocks A'!BQ75-'Pre-1.095 (Hard Copy)'!AU64))</f>
        <v> </v>
      </c>
      <c r="AV64" s="1014" t="str">
        <f>IF(IFERROR('Blocks A'!BR75-'Pre-1.095 (Hard Copy)'!AV64, 0)=0, " ", ('Blocks A'!BR75-'Pre-1.095 (Hard Copy)'!AV64))</f>
        <v> </v>
      </c>
      <c r="AW64" s="1014" t="str">
        <f>IF(IFERROR('Blocks A'!BS75-'Pre-1.095 (Hard Copy)'!AW64, 0)=0, " ", ('Blocks A'!BS75-'Pre-1.095 (Hard Copy)'!AW64))</f>
        <v> </v>
      </c>
      <c r="AX64" s="1014" t="str">
        <f>IF(IFERROR('Blocks A'!BT75-'Pre-1.095 (Hard Copy)'!AX64, 0)=0, " ", ('Blocks A'!BT75-'Pre-1.095 (Hard Copy)'!AX64))</f>
        <v> </v>
      </c>
      <c r="AY64" s="1014" t="str">
        <f>IF(IFERROR('Blocks A'!BU75-'Pre-1.095 (Hard Copy)'!AY64, 0)=0, " ", ('Blocks A'!BU75-'Pre-1.095 (Hard Copy)'!AY64))</f>
        <v> </v>
      </c>
      <c r="AZ64" s="1014" t="str">
        <f>IF(IFERROR('Blocks A'!BW75-'Pre-1.095 (Hard Copy)'!AZ64, 0)=0, " ", ('Blocks A'!BW75-'Pre-1.095 (Hard Copy)'!AZ64))</f>
        <v> </v>
      </c>
      <c r="BA64" s="1014" t="str">
        <f>IF(IFERROR('Blocks A'!BX75-'Pre-1.095 (Hard Copy)'!BA64, 0)=0, " ", ('Blocks A'!BX75-'Pre-1.095 (Hard Copy)'!BA64))</f>
        <v>+0</v>
      </c>
      <c r="BB64" s="1014" t="str">
        <f>IF(IFERROR('Blocks A'!BY75-'Pre-1.095 (Hard Copy)'!BB64, 0)=0, " ", ('Blocks A'!BY75-'Pre-1.095 (Hard Copy)'!BB64))</f>
        <v> </v>
      </c>
      <c r="BC64" s="1015" t="str">
        <f>IF(IFERROR('Blocks A'!BZ75-'Pre-1.095 (Hard Copy)'!BC64, 0)=0, " ", ('Blocks A'!BZ75-'Pre-1.095 (Hard Copy)'!BC64))</f>
        <v>-0.0</v>
      </c>
      <c r="BD64" s="1014" t="str">
        <f>IF(IFERROR('Blocks A'!BV75-'Pre-1.095 (Hard Copy)'!BD64, 0)=0, " ", ('Blocks A'!BV75-'Pre-1.095 (Hard Copy)'!BD64))</f>
        <v> </v>
      </c>
      <c r="BE64" s="1014" t="str">
        <f>IF(IFERROR('Blocks A'!CB75-'Pre-1.095 (Hard Copy)'!BE64, 0)=0, " ", ('Blocks A'!CB75-'Pre-1.095 (Hard Copy)'!BE64))</f>
        <v>-36</v>
      </c>
      <c r="BF64" s="1014" t="str">
        <f>IF(IFERROR('Blocks A'!CC75-'Pre-1.095 (Hard Copy)'!BF64, 0)=0, " ", ('Blocks A'!CC75-'Pre-1.095 (Hard Copy)'!BF64))</f>
        <v>-5,600</v>
      </c>
      <c r="BG64" s="1016" t="str">
        <f>IF(IFERROR('Blocks A'!CD75-'Pre-1.095 (Hard Copy)'!BG64, 0)=0, " ", ('Blocks A'!CD75-'Pre-1.095 (Hard Copy)'!BG64))</f>
        <v>-0.0056</v>
      </c>
      <c r="BH64" s="1014" t="str">
        <f>IF(IFERROR('Blocks A'!CE75-'Pre-1.095 (Hard Copy)'!BH64, 0)=0, " ", ('Blocks A'!CE75-'Pre-1.095 (Hard Copy)'!BH64))</f>
        <v> </v>
      </c>
      <c r="BI64" s="1014" t="str">
        <f>IF(IFERROR('Blocks A'!CZ75-'Pre-1.095 (Hard Copy)'!BI64, 0)=0, " ", ('Blocks A'!CZ75-'Pre-1.095 (Hard Copy)'!BI64))</f>
        <v>+4</v>
      </c>
      <c r="BJ64" s="1014" t="str">
        <f>IF(IFERROR('Blocks A'!DA75-'Pre-1.095 (Hard Copy)'!BJ64, 0)=0, " ", ('Blocks A'!DA75-'Pre-1.095 (Hard Copy)'!BJ64))</f>
        <v> </v>
      </c>
      <c r="BK64" s="1014" t="str">
        <f>IF(IFERROR('Blocks A'!DB75-'Pre-1.095 (Hard Copy)'!BK64, 0)=0, " ", ('Blocks A'!DB75-'Pre-1.095 (Hard Copy)'!BK64))</f>
        <v> </v>
      </c>
      <c r="BL64" s="1014" t="str">
        <f>IF(IFERROR('Blocks A'!DC75-'Pre-1.095 (Hard Copy)'!BL64, 0)=0, " ", ('Blocks A'!DC75-'Pre-1.095 (Hard Copy)'!BL64))</f>
        <v> </v>
      </c>
      <c r="BM64" s="1014" t="str">
        <f>IF(IFERROR('Blocks A'!DD75-'Pre-1.095 (Hard Copy)'!BM64, 0)=0, " ", ('Blocks A'!DD75-'Pre-1.095 (Hard Copy)'!BM64))</f>
        <v> </v>
      </c>
      <c r="BN64" s="1014" t="str">
        <f>IF(IFERROR('Blocks A'!DE75-'Pre-1.095 (Hard Copy)'!BN64, 0)=0, " ", ('Blocks A'!DE75-'Pre-1.095 (Hard Copy)'!BN64))</f>
        <v> </v>
      </c>
      <c r="BO64" s="1014" t="str">
        <f>IF(IFERROR('Blocks A'!DF75-'Pre-1.095 (Hard Copy)'!BO64, 0)=0, " ", ('Blocks A'!DF75-'Pre-1.095 (Hard Copy)'!BO64))</f>
        <v> </v>
      </c>
      <c r="BP64" s="1014" t="str">
        <f>IF(IFERROR('Blocks A'!DG75-'Pre-1.095 (Hard Copy)'!BP64, 0)=0, " ", ('Blocks A'!DG75-'Pre-1.095 (Hard Copy)'!BP64))</f>
        <v> </v>
      </c>
      <c r="BQ64" s="1014" t="str">
        <f>IF(IFERROR('Blocks A'!DH75-'Pre-1.095 (Hard Copy)'!BQ64, 0)=0, " ", ('Blocks A'!DH75-'Pre-1.095 (Hard Copy)'!BQ64))</f>
        <v> </v>
      </c>
      <c r="BR64" s="1014" t="str">
        <f>IF(IFERROR('Blocks A'!DI75-'Pre-1.095 (Hard Copy)'!BR64, 0)=0, " ", ('Blocks A'!DI75-'Pre-1.095 (Hard Copy)'!BR64))</f>
        <v> </v>
      </c>
      <c r="BS64" s="1014" t="str">
        <f>IF(IFERROR('Blocks A'!DJ75-'Pre-1.095 (Hard Copy)'!BS64, 0)=0, " ", ('Blocks A'!DJ75-'Pre-1.095 (Hard Copy)'!BS64))</f>
        <v>+7</v>
      </c>
      <c r="BT64" s="1014" t="str">
        <f>IF(IFERROR('Blocks A'!DK75-'Pre-1.095 (Hard Copy)'!BT64, 0)=0, " ", ('Blocks A'!DK75-'Pre-1.095 (Hard Copy)'!BT64))</f>
        <v> </v>
      </c>
      <c r="BU64" s="1014" t="str">
        <f>IF(IFERROR('Blocks A'!DL75-'Pre-1.095 (Hard Copy)'!BU64, 0)=0, " ", ('Blocks A'!DL75-'Pre-1.095 (Hard Copy)'!BU64))</f>
        <v> </v>
      </c>
      <c r="BV64" s="1014" t="str">
        <f>IF(IFERROR('Blocks A'!DM75-'Pre-1.095 (Hard Copy)'!BV64, 0)=0, " ", ('Blocks A'!DM75-'Pre-1.095 (Hard Copy)'!BV64))</f>
        <v> </v>
      </c>
      <c r="BW64" s="1014" t="str">
        <f>IF(IFERROR('Blocks A'!DN75-'Pre-1.095 (Hard Copy)'!BW64, 0)=0, " ", ('Blocks A'!DN75-'Pre-1.095 (Hard Copy)'!BW64))</f>
        <v> </v>
      </c>
      <c r="BX64" s="1014" t="str">
        <f>IF(IFERROR('Blocks A'!DO75-'Pre-1.095 (Hard Copy)'!BX64, 0)=0, " ", ('Blocks A'!DO75-'Pre-1.095 (Hard Copy)'!BX64))</f>
        <v> </v>
      </c>
      <c r="BY64" s="1014" t="str">
        <f>IF(IFERROR('Blocks A'!DP75-'Pre-1.095 (Hard Copy)'!BY64, 0)=0, " ", ('Blocks A'!DP75-'Pre-1.095 (Hard Copy)'!BY64))</f>
        <v> </v>
      </c>
      <c r="BZ64" s="1014" t="str">
        <f>IF(IFERROR('Blocks A'!DQ75-'Pre-1.095 (Hard Copy)'!BZ64, 0)=0, " ", ('Blocks A'!DQ75-'Pre-1.095 (Hard Copy)'!BZ64))</f>
        <v> </v>
      </c>
      <c r="CA64" s="1014" t="str">
        <f>IF(IFERROR('Blocks A'!DR75-'Pre-1.095 (Hard Copy)'!CA64, 0)=0, " ", ('Blocks A'!DR75-'Pre-1.095 (Hard Copy)'!CA64))</f>
        <v> </v>
      </c>
      <c r="CB64" s="1014" t="str">
        <f>IF(IFERROR('Blocks A'!DS75-'Pre-1.095 (Hard Copy)'!CB64, 0)=0, " ", ('Blocks A'!DS75-'Pre-1.095 (Hard Copy)'!CB64))</f>
        <v> </v>
      </c>
      <c r="CC64" s="1014" t="str">
        <f>IF(IFERROR('Blocks A'!DT75-'Pre-1.095 (Hard Copy)'!CC64, 0)=0, " ", ('Blocks A'!DT75-'Pre-1.095 (Hard Copy)'!CC64))</f>
        <v>+4</v>
      </c>
      <c r="CD64" s="1014" t="str">
        <f>IF(IFERROR('Blocks A'!DU75-'Pre-1.095 (Hard Copy)'!CD64, 0)=0, " ", ('Blocks A'!DU75-'Pre-1.095 (Hard Copy)'!CD64))</f>
        <v>+7</v>
      </c>
      <c r="CE64" s="1014" t="str">
        <f>IF(IFERROR('Blocks A'!DX75-'Pre-1.095 (Hard Copy)'!CE64, 0)=0, " ", ('Blocks A'!DX75-'Pre-1.095 (Hard Copy)'!CE64))</f>
        <v>+0</v>
      </c>
      <c r="CF64" s="1014" t="str">
        <f>IF(IFERROR('Blocks A'!DY75-'Pre-1.095 (Hard Copy)'!CF64, 0)=0, " ", ('Blocks A'!DY75-'Pre-1.095 (Hard Copy)'!CF64))</f>
        <v>+43</v>
      </c>
      <c r="CG64" s="1016" t="str">
        <f>IF(IFERROR('Blocks A'!DZ75-'Pre-1.095 (Hard Copy)'!CG64, 0)=0, " ", ('Blocks A'!DZ75-'Pre-1.095 (Hard Copy)'!CG64))</f>
        <v>+0.0000</v>
      </c>
      <c r="CH64" s="1015" t="str">
        <f>IF(IFERROR('Blocks A'!DV75-'Pre-1.095 (Hard Copy)'!CH64, 0)=0, " ", ('Blocks A'!DV75-'Pre-1.095 (Hard Copy)'!CH64))</f>
        <v>+0.5</v>
      </c>
      <c r="CI64" s="1015" t="str">
        <f>IF(IFERROR('Blocks A'!DW75-'Pre-1.095 (Hard Copy)'!CI64, 0)=0, " ", ('Blocks A'!DW75-'Pre-1.095 (Hard Copy)'!CI64))</f>
        <v>+2.6</v>
      </c>
      <c r="CJ64" s="1014" t="str">
        <f>IF(IFERROR('Blocks A'!EA75-'Pre-1.095 (Hard Copy)'!CJ64, 0)=0, " ", ('Blocks A'!EA75-'Pre-1.095 (Hard Copy)'!CJ64))</f>
        <v>-36</v>
      </c>
      <c r="CK64" s="1017" t="str">
        <f>IF(IFERROR('Blocks A'!EB75-'Pre-1.095 (Hard Copy)'!CK64, 0)=0, " ", ('Blocks A'!EB75-'Pre-1.095 (Hard Copy)'!CK64))</f>
        <v>-0.60</v>
      </c>
      <c r="CL64" s="1017" t="str">
        <f>IF(IFERROR('Blocks A'!EC75-'Pre-1.095 (Hard Copy)'!CL64, 0)=0, " ", ('Blocks A'!EC75-'Pre-1.095 (Hard Copy)'!CL64))</f>
        <v>-0.01</v>
      </c>
      <c r="CM64" s="1017" t="str">
        <f>IF(IFERROR('Blocks A'!EH75-'Pre-1.095 (Hard Copy)'!CM64, 0)=0, " ", ('Blocks A'!EH75-'Pre-1.095 (Hard Copy)'!CM64))</f>
        <v>-0.00</v>
      </c>
      <c r="CN64" s="1014" t="str">
        <f>IF(IFERROR('Blocks A'!ED75-'Pre-1.095 (Hard Copy)'!CN64, 0)=0, " ", ('Blocks A'!ED75-'Pre-1.095 (Hard Copy)'!CN64))</f>
        <v>-5,557</v>
      </c>
      <c r="CO64" s="1017" t="str">
        <f>IF(IFERROR('Blocks A'!EE75-'Pre-1.095 (Hard Copy)'!CO64, 0)=0, " ", ('Blocks A'!EE75-'Pre-1.095 (Hard Copy)'!CO64))</f>
        <v>-5.56</v>
      </c>
      <c r="CP64" s="1017" t="str">
        <f>IF(IFERROR('Blocks A'!EF75-'Pre-1.095 (Hard Copy)'!CP64, 0)=0, " ", ('Blocks A'!EF75-'Pre-1.095 (Hard Copy)'!CP64))</f>
        <v>-0.01</v>
      </c>
      <c r="CQ64" s="1016" t="str">
        <f>IF(IFERROR('Blocks A'!EG75-'Pre-1.095 (Hard Copy)'!CQ64, 0)=0, " ", ('Blocks A'!EG75-'Pre-1.095 (Hard Copy)'!CQ64))</f>
        <v>-0.0056</v>
      </c>
      <c r="CR64" s="1018">
        <v>742.0</v>
      </c>
    </row>
    <row r="65">
      <c r="B65" s="1013" t="s">
        <v>967</v>
      </c>
      <c r="C65" s="969" t="s">
        <v>886</v>
      </c>
      <c r="D65" s="969">
        <v>1.0</v>
      </c>
      <c r="E65" s="969">
        <v>1.0</v>
      </c>
      <c r="F65" s="969">
        <v>1.0</v>
      </c>
      <c r="G65" s="1014" t="str">
        <f>IF(IFERROR('Blocks A'!G76-'Pre-1.095 (Hard Copy)'!G65, 0)=0, " ", ('Blocks A'!G76-'Pre-1.095 (Hard Copy)'!G65))</f>
        <v> </v>
      </c>
      <c r="H65" s="1014" t="str">
        <f>IF(IFERROR('Blocks A'!H76-'Pre-1.095 (Hard Copy)'!H65, 0)=0, " ", ('Blocks A'!H76-'Pre-1.095 (Hard Copy)'!H65))</f>
        <v> </v>
      </c>
      <c r="I65" s="1014" t="str">
        <f>IF(IFERROR('Blocks A'!I76-'Pre-1.095 (Hard Copy)'!I65, 0)=0, " ", ('Blocks A'!I76-'Pre-1.095 (Hard Copy)'!I65))</f>
        <v> </v>
      </c>
      <c r="J65" s="1014" t="str">
        <f>IF(IFERROR('Blocks A'!J76-'Pre-1.095 (Hard Copy)'!J65, 0)=0, " ", ('Blocks A'!J76-'Pre-1.095 (Hard Copy)'!J65))</f>
        <v> </v>
      </c>
      <c r="K65" s="1014" t="str">
        <f>IF(IFERROR('Blocks A'!K76-'Pre-1.095 (Hard Copy)'!K65, 0)=0, " ", ('Blocks A'!K76-'Pre-1.095 (Hard Copy)'!K65))</f>
        <v> </v>
      </c>
      <c r="L65" s="1014" t="str">
        <f>IF(IFERROR('Blocks A'!L76-'Pre-1.095 (Hard Copy)'!L65, 0)=0, " ", ('Blocks A'!L76-'Pre-1.095 (Hard Copy)'!L65))</f>
        <v> </v>
      </c>
      <c r="M65" s="1014" t="str">
        <f>IF(IFERROR('Blocks A'!N76-'Pre-1.095 (Hard Copy)'!M65, 0)=0, " ", ('Blocks A'!N76-'Pre-1.095 (Hard Copy)'!M65))</f>
        <v> </v>
      </c>
      <c r="N65" s="1014" t="str">
        <f>IF(IFERROR('Blocks A'!O76-'Pre-1.095 (Hard Copy)'!N65, 0)=0, " ", ('Blocks A'!O76-'Pre-1.095 (Hard Copy)'!N65))</f>
        <v> </v>
      </c>
      <c r="O65" s="1014" t="str">
        <f>IF(IFERROR('Blocks A'!P76-'Pre-1.095 (Hard Copy)'!O65, 0)=0, " ", ('Blocks A'!P76-'Pre-1.095 (Hard Copy)'!O65))</f>
        <v> </v>
      </c>
      <c r="P65" s="1014" t="str">
        <f>IF(IFERROR('Blocks A'!Q76-'Pre-1.095 (Hard Copy)'!P65, 0)=0, " ", ('Blocks A'!Q76-'Pre-1.095 (Hard Copy)'!P65))</f>
        <v> </v>
      </c>
      <c r="Q65" s="1014" t="str">
        <f>IF(IFERROR('Blocks A'!R76-'Pre-1.095 (Hard Copy)'!Q65, 0)=0, " ", ('Blocks A'!R76-'Pre-1.095 (Hard Copy)'!Q65))</f>
        <v> </v>
      </c>
      <c r="R65" s="1014" t="str">
        <f>IF(IFERROR('Blocks A'!S76-'Pre-1.095 (Hard Copy)'!R65, 0)=0, " ", ('Blocks A'!S76-'Pre-1.095 (Hard Copy)'!R65))</f>
        <v> </v>
      </c>
      <c r="S65" s="1014" t="str">
        <f>IF(IFERROR('Blocks A'!T76-'Pre-1.095 (Hard Copy)'!S65, 0)=0, " ", ('Blocks A'!T76-'Pre-1.095 (Hard Copy)'!S65))</f>
        <v> </v>
      </c>
      <c r="T65" s="1014" t="str">
        <f>IF(IFERROR('Blocks A'!M76-'Pre-1.095 (Hard Copy)'!T65, 0)=0, " ", ('Blocks A'!M76-'Pre-1.095 (Hard Copy)'!T65))</f>
        <v> </v>
      </c>
      <c r="U65" s="1014" t="str">
        <f>IF(IFERROR('Blocks A'!U76-'Pre-1.095 (Hard Copy)'!U65, 0)=0, " ", ('Blocks A'!U76-'Pre-1.095 (Hard Copy)'!U65))</f>
        <v> </v>
      </c>
      <c r="V65" s="1014" t="str">
        <f>IF(IFERROR('Blocks A'!V76-'Pre-1.095 (Hard Copy)'!V65, 0)=0, " ", ('Blocks A'!V76-'Pre-1.095 (Hard Copy)'!V65))</f>
        <v> </v>
      </c>
      <c r="W65" s="1014" t="str">
        <f>IF(IFERROR('Blocks A'!W76-'Pre-1.095 (Hard Copy)'!W65, 0)=0, " ", ('Blocks A'!W76-'Pre-1.095 (Hard Copy)'!W65))</f>
        <v> </v>
      </c>
      <c r="X65" s="1014" t="str">
        <f>IF(IFERROR('Blocks A'!X76-'Pre-1.095 (Hard Copy)'!X65, 0)=0, " ", ('Blocks A'!X76-'Pre-1.095 (Hard Copy)'!X65))</f>
        <v> </v>
      </c>
      <c r="Y65" s="1014" t="str">
        <f>IF(IFERROR('Blocks A'!AC76-'Pre-1.095 (Hard Copy)'!Y65, 0)=0, " ", ('Blocks A'!AC76-'Pre-1.095 (Hard Copy)'!Y65))</f>
        <v> </v>
      </c>
      <c r="Z65" s="1014" t="str">
        <f>IF(IFERROR('Blocks A'!Y76-'Pre-1.095 (Hard Copy)'!Z65, 0)=0, " ", ('Blocks A'!Y76-'Pre-1.095 (Hard Copy)'!Z65))</f>
        <v> </v>
      </c>
      <c r="AA65" s="1014" t="str">
        <f>IF(IFERROR('Blocks A'!Z76-'Pre-1.095 (Hard Copy)'!AA65, 0)=0, " ", ('Blocks A'!Z76-'Pre-1.095 (Hard Copy)'!AA65))</f>
        <v> </v>
      </c>
      <c r="AB65" s="1014" t="str">
        <f>IF(IFERROR('Blocks A'!AA76-'Pre-1.095 (Hard Copy)'!AB65, 0)=0, " ", ('Blocks A'!AA76-'Pre-1.095 (Hard Copy)'!AB65))</f>
        <v> </v>
      </c>
      <c r="AC65" s="1014" t="str">
        <f>IF(IFERROR('Blocks A'!AB76-'Pre-1.095 (Hard Copy)'!AC65, 0)=0, " ", ('Blocks A'!AB76-'Pre-1.095 (Hard Copy)'!AC65))</f>
        <v> </v>
      </c>
      <c r="AD65" s="1014" t="str">
        <f>IF(IFERROR('Blocks A'!AY76-'Pre-1.095 (Hard Copy)'!AD65, 0)=0, " ", ('Blocks A'!AY76-'Pre-1.095 (Hard Copy)'!AD65))</f>
        <v> </v>
      </c>
      <c r="AE65" s="1014" t="str">
        <f>IF(IFERROR('Blocks A'!AZ76-'Pre-1.095 (Hard Copy)'!AE65, 0)=0, " ", ('Blocks A'!AZ76-'Pre-1.095 (Hard Copy)'!AE65))</f>
        <v> </v>
      </c>
      <c r="AF65" s="1014" t="str">
        <f>IF(IFERROR('Blocks A'!BA76-'Pre-1.095 (Hard Copy)'!AF65, 0)=0, " ", ('Blocks A'!BA76-'Pre-1.095 (Hard Copy)'!AF65))</f>
        <v> </v>
      </c>
      <c r="AG65" s="1014" t="str">
        <f>IF(IFERROR('Blocks A'!BB76-'Pre-1.095 (Hard Copy)'!AG65, 0)=0, " ", ('Blocks A'!BB76-'Pre-1.095 (Hard Copy)'!AG65))</f>
        <v> </v>
      </c>
      <c r="AH65" s="1014" t="str">
        <f>IF(IFERROR('Blocks A'!BC76-'Pre-1.095 (Hard Copy)'!AH65, 0)=0, " ", ('Blocks A'!BC76-'Pre-1.095 (Hard Copy)'!AH65))</f>
        <v> </v>
      </c>
      <c r="AI65" s="1014" t="str">
        <f>IF(IFERROR('Blocks A'!BJ76-'Pre-1.095 (Hard Copy)'!AI65, 0)=0, " ", ('Blocks A'!BJ76-'Pre-1.095 (Hard Copy)'!AI65))</f>
        <v> </v>
      </c>
      <c r="AJ65" s="1014" t="str">
        <f>IF(IFERROR('Blocks A'!BD76-'Pre-1.095 (Hard Copy)'!AJ65, 0)=0, " ", ('Blocks A'!BD76-'Pre-1.095 (Hard Copy)'!AJ65))</f>
        <v> </v>
      </c>
      <c r="AK65" s="1014" t="str">
        <f>IF(IFERROR('Blocks A'!BE76-'Pre-1.095 (Hard Copy)'!AK65, 0)=0, " ", ('Blocks A'!BE76-'Pre-1.095 (Hard Copy)'!AK65))</f>
        <v> </v>
      </c>
      <c r="AL65" s="1014" t="str">
        <f>IF(IFERROR('Blocks A'!BF76-'Pre-1.095 (Hard Copy)'!AL65, 0)=0, " ", ('Blocks A'!BF76-'Pre-1.095 (Hard Copy)'!AL65))</f>
        <v> </v>
      </c>
      <c r="AM65" s="1014" t="str">
        <f>IF(IFERROR('Blocks A'!BG76-'Pre-1.095 (Hard Copy)'!AM65, 0)=0, " ", ('Blocks A'!BG76-'Pre-1.095 (Hard Copy)'!AM65))</f>
        <v> </v>
      </c>
      <c r="AN65" s="1014" t="str">
        <f>IF(IFERROR('Blocks A'!BH76-'Pre-1.095 (Hard Copy)'!AN65, 0)=0, " ", ('Blocks A'!BH76-'Pre-1.095 (Hard Copy)'!AN65))</f>
        <v> </v>
      </c>
      <c r="AO65" s="1014" t="str">
        <f>IF(IFERROR('Blocks A'!BI76-'Pre-1.095 (Hard Copy)'!AO65, 0)=0, " ", ('Blocks A'!BI76-'Pre-1.095 (Hard Copy)'!AO65))</f>
        <v> </v>
      </c>
      <c r="AP65" s="1014" t="str">
        <f>IF(IFERROR('Blocks A'!BK76-'Pre-1.095 (Hard Copy)'!AP65, 0)=0, " ", ('Blocks A'!BK76-'Pre-1.095 (Hard Copy)'!AP65))</f>
        <v> </v>
      </c>
      <c r="AQ65" s="1014" t="str">
        <f>IF(IFERROR('Blocks A'!BL76-'Pre-1.095 (Hard Copy)'!AQ65, 0)=0, " ", ('Blocks A'!BL76-'Pre-1.095 (Hard Copy)'!AQ65))</f>
        <v> </v>
      </c>
      <c r="AR65" s="1014" t="str">
        <f>IF(IFERROR('Blocks A'!BM76-'Pre-1.095 (Hard Copy)'!AR65, 0)=0, " ", ('Blocks A'!BM76-'Pre-1.095 (Hard Copy)'!AR65))</f>
        <v> </v>
      </c>
      <c r="AS65" s="1014" t="str">
        <f>IF(IFERROR('Blocks A'!BO76-'Pre-1.095 (Hard Copy)'!AS65, 0)=0, " ", ('Blocks A'!BO76-'Pre-1.095 (Hard Copy)'!AS65))</f>
        <v> </v>
      </c>
      <c r="AT65" s="1014" t="str">
        <f>IF(IFERROR('Blocks A'!BP76-'Pre-1.095 (Hard Copy)'!AT65, 0)=0, " ", ('Blocks A'!BP76-'Pre-1.095 (Hard Copy)'!AT65))</f>
        <v> </v>
      </c>
      <c r="AU65" s="1014" t="str">
        <f>IF(IFERROR('Blocks A'!BQ76-'Pre-1.095 (Hard Copy)'!AU65, 0)=0, " ", ('Blocks A'!BQ76-'Pre-1.095 (Hard Copy)'!AU65))</f>
        <v> </v>
      </c>
      <c r="AV65" s="1014" t="str">
        <f>IF(IFERROR('Blocks A'!BR76-'Pre-1.095 (Hard Copy)'!AV65, 0)=0, " ", ('Blocks A'!BR76-'Pre-1.095 (Hard Copy)'!AV65))</f>
        <v> </v>
      </c>
      <c r="AW65" s="1014" t="str">
        <f>IF(IFERROR('Blocks A'!BS76-'Pre-1.095 (Hard Copy)'!AW65, 0)=0, " ", ('Blocks A'!BS76-'Pre-1.095 (Hard Copy)'!AW65))</f>
        <v> </v>
      </c>
      <c r="AX65" s="1014" t="str">
        <f>IF(IFERROR('Blocks A'!BT76-'Pre-1.095 (Hard Copy)'!AX65, 0)=0, " ", ('Blocks A'!BT76-'Pre-1.095 (Hard Copy)'!AX65))</f>
        <v> </v>
      </c>
      <c r="AY65" s="1014" t="str">
        <f>IF(IFERROR('Blocks A'!BU76-'Pre-1.095 (Hard Copy)'!AY65, 0)=0, " ", ('Blocks A'!BU76-'Pre-1.095 (Hard Copy)'!AY65))</f>
        <v> </v>
      </c>
      <c r="AZ65" s="1014" t="str">
        <f>IF(IFERROR('Blocks A'!BW76-'Pre-1.095 (Hard Copy)'!AZ65, 0)=0, " ", ('Blocks A'!BW76-'Pre-1.095 (Hard Copy)'!AZ65))</f>
        <v> </v>
      </c>
      <c r="BA65" s="1014" t="str">
        <f>IF(IFERROR('Blocks A'!BX76-'Pre-1.095 (Hard Copy)'!BA65, 0)=0, " ", ('Blocks A'!BX76-'Pre-1.095 (Hard Copy)'!BA65))</f>
        <v>+0</v>
      </c>
      <c r="BB65" s="1014" t="str">
        <f>IF(IFERROR('Blocks A'!BY76-'Pre-1.095 (Hard Copy)'!BB65, 0)=0, " ", ('Blocks A'!BY76-'Pre-1.095 (Hard Copy)'!BB65))</f>
        <v> </v>
      </c>
      <c r="BC65" s="1015" t="str">
        <f>IF(IFERROR('Blocks A'!BZ76-'Pre-1.095 (Hard Copy)'!BC65, 0)=0, " ", ('Blocks A'!BZ76-'Pre-1.095 (Hard Copy)'!BC65))</f>
        <v>+0.0</v>
      </c>
      <c r="BD65" s="1014" t="str">
        <f>IF(IFERROR('Blocks A'!BV76-'Pre-1.095 (Hard Copy)'!BD65, 0)=0, " ", ('Blocks A'!BV76-'Pre-1.095 (Hard Copy)'!BD65))</f>
        <v> </v>
      </c>
      <c r="BE65" s="1014" t="str">
        <f>IF(IFERROR('Blocks A'!CB76-'Pre-1.095 (Hard Copy)'!BE65, 0)=0, " ", ('Blocks A'!CB76-'Pre-1.095 (Hard Copy)'!BE65))</f>
        <v>-48</v>
      </c>
      <c r="BF65" s="1014" t="str">
        <f>IF(IFERROR('Blocks A'!CC76-'Pre-1.095 (Hard Copy)'!BF65, 0)=0, " ", ('Blocks A'!CC76-'Pre-1.095 (Hard Copy)'!BF65))</f>
        <v>-7,467</v>
      </c>
      <c r="BG65" s="1016" t="str">
        <f>IF(IFERROR('Blocks A'!CD76-'Pre-1.095 (Hard Copy)'!BG65, 0)=0, " ", ('Blocks A'!CD76-'Pre-1.095 (Hard Copy)'!BG65))</f>
        <v>-0.0075</v>
      </c>
      <c r="BH65" s="1014" t="str">
        <f>IF(IFERROR('Blocks A'!CE76-'Pre-1.095 (Hard Copy)'!BH65, 0)=0, " ", ('Blocks A'!CE76-'Pre-1.095 (Hard Copy)'!BH65))</f>
        <v> </v>
      </c>
      <c r="BI65" s="1014" t="str">
        <f>IF(IFERROR('Blocks A'!CZ76-'Pre-1.095 (Hard Copy)'!BI65, 0)=0, " ", ('Blocks A'!CZ76-'Pre-1.095 (Hard Copy)'!BI65))</f>
        <v>+8</v>
      </c>
      <c r="BJ65" s="1014" t="str">
        <f>IF(IFERROR('Blocks A'!DA76-'Pre-1.095 (Hard Copy)'!BJ65, 0)=0, " ", ('Blocks A'!DA76-'Pre-1.095 (Hard Copy)'!BJ65))</f>
        <v> </v>
      </c>
      <c r="BK65" s="1014" t="str">
        <f>IF(IFERROR('Blocks A'!DB76-'Pre-1.095 (Hard Copy)'!BK65, 0)=0, " ", ('Blocks A'!DB76-'Pre-1.095 (Hard Copy)'!BK65))</f>
        <v> </v>
      </c>
      <c r="BL65" s="1014" t="str">
        <f>IF(IFERROR('Blocks A'!DC76-'Pre-1.095 (Hard Copy)'!BL65, 0)=0, " ", ('Blocks A'!DC76-'Pre-1.095 (Hard Copy)'!BL65))</f>
        <v> </v>
      </c>
      <c r="BM65" s="1014" t="str">
        <f>IF(IFERROR('Blocks A'!DD76-'Pre-1.095 (Hard Copy)'!BM65, 0)=0, " ", ('Blocks A'!DD76-'Pre-1.095 (Hard Copy)'!BM65))</f>
        <v> </v>
      </c>
      <c r="BN65" s="1014" t="str">
        <f>IF(IFERROR('Blocks A'!DE76-'Pre-1.095 (Hard Copy)'!BN65, 0)=0, " ", ('Blocks A'!DE76-'Pre-1.095 (Hard Copy)'!BN65))</f>
        <v> </v>
      </c>
      <c r="BO65" s="1014" t="str">
        <f>IF(IFERROR('Blocks A'!DF76-'Pre-1.095 (Hard Copy)'!BO65, 0)=0, " ", ('Blocks A'!DF76-'Pre-1.095 (Hard Copy)'!BO65))</f>
        <v> </v>
      </c>
      <c r="BP65" s="1014" t="str">
        <f>IF(IFERROR('Blocks A'!DG76-'Pre-1.095 (Hard Copy)'!BP65, 0)=0, " ", ('Blocks A'!DG76-'Pre-1.095 (Hard Copy)'!BP65))</f>
        <v> </v>
      </c>
      <c r="BQ65" s="1014" t="str">
        <f>IF(IFERROR('Blocks A'!DH76-'Pre-1.095 (Hard Copy)'!BQ65, 0)=0, " ", ('Blocks A'!DH76-'Pre-1.095 (Hard Copy)'!BQ65))</f>
        <v> </v>
      </c>
      <c r="BR65" s="1014" t="str">
        <f>IF(IFERROR('Blocks A'!DI76-'Pre-1.095 (Hard Copy)'!BR65, 0)=0, " ", ('Blocks A'!DI76-'Pre-1.095 (Hard Copy)'!BR65))</f>
        <v> </v>
      </c>
      <c r="BS65" s="1014" t="str">
        <f>IF(IFERROR('Blocks A'!DJ76-'Pre-1.095 (Hard Copy)'!BS65, 0)=0, " ", ('Blocks A'!DJ76-'Pre-1.095 (Hard Copy)'!BS65))</f>
        <v>+14</v>
      </c>
      <c r="BT65" s="1014" t="str">
        <f>IF(IFERROR('Blocks A'!DK76-'Pre-1.095 (Hard Copy)'!BT65, 0)=0, " ", ('Blocks A'!DK76-'Pre-1.095 (Hard Copy)'!BT65))</f>
        <v> </v>
      </c>
      <c r="BU65" s="1014" t="str">
        <f>IF(IFERROR('Blocks A'!DL76-'Pre-1.095 (Hard Copy)'!BU65, 0)=0, " ", ('Blocks A'!DL76-'Pre-1.095 (Hard Copy)'!BU65))</f>
        <v> </v>
      </c>
      <c r="BV65" s="1014" t="str">
        <f>IF(IFERROR('Blocks A'!DM76-'Pre-1.095 (Hard Copy)'!BV65, 0)=0, " ", ('Blocks A'!DM76-'Pre-1.095 (Hard Copy)'!BV65))</f>
        <v> </v>
      </c>
      <c r="BW65" s="1014" t="str">
        <f>IF(IFERROR('Blocks A'!DN76-'Pre-1.095 (Hard Copy)'!BW65, 0)=0, " ", ('Blocks A'!DN76-'Pre-1.095 (Hard Copy)'!BW65))</f>
        <v> </v>
      </c>
      <c r="BX65" s="1014" t="str">
        <f>IF(IFERROR('Blocks A'!DO76-'Pre-1.095 (Hard Copy)'!BX65, 0)=0, " ", ('Blocks A'!DO76-'Pre-1.095 (Hard Copy)'!BX65))</f>
        <v> </v>
      </c>
      <c r="BY65" s="1014" t="str">
        <f>IF(IFERROR('Blocks A'!DP76-'Pre-1.095 (Hard Copy)'!BY65, 0)=0, " ", ('Blocks A'!DP76-'Pre-1.095 (Hard Copy)'!BY65))</f>
        <v> </v>
      </c>
      <c r="BZ65" s="1014" t="str">
        <f>IF(IFERROR('Blocks A'!DQ76-'Pre-1.095 (Hard Copy)'!BZ65, 0)=0, " ", ('Blocks A'!DQ76-'Pre-1.095 (Hard Copy)'!BZ65))</f>
        <v> </v>
      </c>
      <c r="CA65" s="1014" t="str">
        <f>IF(IFERROR('Blocks A'!DR76-'Pre-1.095 (Hard Copy)'!CA65, 0)=0, " ", ('Blocks A'!DR76-'Pre-1.095 (Hard Copy)'!CA65))</f>
        <v> </v>
      </c>
      <c r="CB65" s="1014" t="str">
        <f>IF(IFERROR('Blocks A'!DS76-'Pre-1.095 (Hard Copy)'!CB65, 0)=0, " ", ('Blocks A'!DS76-'Pre-1.095 (Hard Copy)'!CB65))</f>
        <v> </v>
      </c>
      <c r="CC65" s="1014" t="str">
        <f>IF(IFERROR('Blocks A'!DT76-'Pre-1.095 (Hard Copy)'!CC65, 0)=0, " ", ('Blocks A'!DT76-'Pre-1.095 (Hard Copy)'!CC65))</f>
        <v>+8</v>
      </c>
      <c r="CD65" s="1014" t="str">
        <f>IF(IFERROR('Blocks A'!DU76-'Pre-1.095 (Hard Copy)'!CD65, 0)=0, " ", ('Blocks A'!DU76-'Pre-1.095 (Hard Copy)'!CD65))</f>
        <v>+14</v>
      </c>
      <c r="CE65" s="1014" t="str">
        <f>IF(IFERROR('Blocks A'!DX76-'Pre-1.095 (Hard Copy)'!CE65, 0)=0, " ", ('Blocks A'!DX76-'Pre-1.095 (Hard Copy)'!CE65))</f>
        <v>+1</v>
      </c>
      <c r="CF65" s="1014" t="str">
        <f>IF(IFERROR('Blocks A'!DY76-'Pre-1.095 (Hard Copy)'!CF65, 0)=0, " ", ('Blocks A'!DY76-'Pre-1.095 (Hard Copy)'!CF65))</f>
        <v>+85</v>
      </c>
      <c r="CG65" s="1016" t="str">
        <f>IF(IFERROR('Blocks A'!DZ76-'Pre-1.095 (Hard Copy)'!CG65, 0)=0, " ", ('Blocks A'!DZ76-'Pre-1.095 (Hard Copy)'!CG65))</f>
        <v>+0.0001</v>
      </c>
      <c r="CH65" s="1015" t="str">
        <f>IF(IFERROR('Blocks A'!DV76-'Pre-1.095 (Hard Copy)'!CH65, 0)=0, " ", ('Blocks A'!DV76-'Pre-1.095 (Hard Copy)'!CH65))</f>
        <v>+1.0</v>
      </c>
      <c r="CI65" s="1015" t="str">
        <f>IF(IFERROR('Blocks A'!DW76-'Pre-1.095 (Hard Copy)'!CI65, 0)=0, " ", ('Blocks A'!DW76-'Pre-1.095 (Hard Copy)'!CI65))</f>
        <v>+5.3</v>
      </c>
      <c r="CJ65" s="1014" t="str">
        <f>IF(IFERROR('Blocks A'!EA76-'Pre-1.095 (Hard Copy)'!CJ65, 0)=0, " ", ('Blocks A'!EA76-'Pre-1.095 (Hard Copy)'!CJ65))</f>
        <v>-47</v>
      </c>
      <c r="CK65" s="1017" t="str">
        <f>IF(IFERROR('Blocks A'!EB76-'Pre-1.095 (Hard Copy)'!CK65, 0)=0, " ", ('Blocks A'!EB76-'Pre-1.095 (Hard Copy)'!CK65))</f>
        <v>-0.79</v>
      </c>
      <c r="CL65" s="1017" t="str">
        <f>IF(IFERROR('Blocks A'!EC76-'Pre-1.095 (Hard Copy)'!CL65, 0)=0, " ", ('Blocks A'!EC76-'Pre-1.095 (Hard Copy)'!CL65))</f>
        <v>-0.01</v>
      </c>
      <c r="CM65" s="1017" t="str">
        <f>IF(IFERROR('Blocks A'!EH76-'Pre-1.095 (Hard Copy)'!CM65, 0)=0, " ", ('Blocks A'!EH76-'Pre-1.095 (Hard Copy)'!CM65))</f>
        <v>-0.00</v>
      </c>
      <c r="CN65" s="1014" t="str">
        <f>IF(IFERROR('Blocks A'!ED76-'Pre-1.095 (Hard Copy)'!CN65, 0)=0, " ", ('Blocks A'!ED76-'Pre-1.095 (Hard Copy)'!CN65))</f>
        <v>-7,381</v>
      </c>
      <c r="CO65" s="1017" t="str">
        <f>IF(IFERROR('Blocks A'!EE76-'Pre-1.095 (Hard Copy)'!CO65, 0)=0, " ", ('Blocks A'!EE76-'Pre-1.095 (Hard Copy)'!CO65))</f>
        <v>-7.38</v>
      </c>
      <c r="CP65" s="1017" t="str">
        <f>IF(IFERROR('Blocks A'!EF76-'Pre-1.095 (Hard Copy)'!CP65, 0)=0, " ", ('Blocks A'!EF76-'Pre-1.095 (Hard Copy)'!CP65))</f>
        <v>-0.01</v>
      </c>
      <c r="CQ65" s="1016" t="str">
        <f>IF(IFERROR('Blocks A'!EG76-'Pre-1.095 (Hard Copy)'!CQ65, 0)=0, " ", ('Blocks A'!EG76-'Pre-1.095 (Hard Copy)'!CQ65))</f>
        <v>-0.0074</v>
      </c>
      <c r="CR65" s="1018">
        <v>236.0</v>
      </c>
    </row>
    <row r="66">
      <c r="B66" s="1013" t="s">
        <v>968</v>
      </c>
      <c r="C66" s="969" t="s">
        <v>886</v>
      </c>
      <c r="D66" s="969">
        <v>1.0</v>
      </c>
      <c r="E66" s="969">
        <v>1.0</v>
      </c>
      <c r="F66" s="969">
        <v>1.0</v>
      </c>
      <c r="G66" s="1014" t="str">
        <f>IF(IFERROR('Blocks A'!G77-'Pre-1.095 (Hard Copy)'!G66, 0)=0, " ", ('Blocks A'!G77-'Pre-1.095 (Hard Copy)'!G66))</f>
        <v> </v>
      </c>
      <c r="H66" s="1014" t="str">
        <f>IF(IFERROR('Blocks A'!H77-'Pre-1.095 (Hard Copy)'!H66, 0)=0, " ", ('Blocks A'!H77-'Pre-1.095 (Hard Copy)'!H66))</f>
        <v> </v>
      </c>
      <c r="I66" s="1014" t="str">
        <f>IF(IFERROR('Blocks A'!I77-'Pre-1.095 (Hard Copy)'!I66, 0)=0, " ", ('Blocks A'!I77-'Pre-1.095 (Hard Copy)'!I66))</f>
        <v> </v>
      </c>
      <c r="J66" s="1014" t="str">
        <f>IF(IFERROR('Blocks A'!J77-'Pre-1.095 (Hard Copy)'!J66, 0)=0, " ", ('Blocks A'!J77-'Pre-1.095 (Hard Copy)'!J66))</f>
        <v> </v>
      </c>
      <c r="K66" s="1014" t="str">
        <f>IF(IFERROR('Blocks A'!K77-'Pre-1.095 (Hard Copy)'!K66, 0)=0, " ", ('Blocks A'!K77-'Pre-1.095 (Hard Copy)'!K66))</f>
        <v> </v>
      </c>
      <c r="L66" s="1014" t="str">
        <f>IF(IFERROR('Blocks A'!L77-'Pre-1.095 (Hard Copy)'!L66, 0)=0, " ", ('Blocks A'!L77-'Pre-1.095 (Hard Copy)'!L66))</f>
        <v> </v>
      </c>
      <c r="M66" s="1014" t="str">
        <f>IF(IFERROR('Blocks A'!N77-'Pre-1.095 (Hard Copy)'!M66, 0)=0, " ", ('Blocks A'!N77-'Pre-1.095 (Hard Copy)'!M66))</f>
        <v> </v>
      </c>
      <c r="N66" s="1014" t="str">
        <f>IF(IFERROR('Blocks A'!O77-'Pre-1.095 (Hard Copy)'!N66, 0)=0, " ", ('Blocks A'!O77-'Pre-1.095 (Hard Copy)'!N66))</f>
        <v> </v>
      </c>
      <c r="O66" s="1014" t="str">
        <f>IF(IFERROR('Blocks A'!P77-'Pre-1.095 (Hard Copy)'!O66, 0)=0, " ", ('Blocks A'!P77-'Pre-1.095 (Hard Copy)'!O66))</f>
        <v> </v>
      </c>
      <c r="P66" s="1014" t="str">
        <f>IF(IFERROR('Blocks A'!Q77-'Pre-1.095 (Hard Copy)'!P66, 0)=0, " ", ('Blocks A'!Q77-'Pre-1.095 (Hard Copy)'!P66))</f>
        <v> </v>
      </c>
      <c r="Q66" s="1014" t="str">
        <f>IF(IFERROR('Blocks A'!R77-'Pre-1.095 (Hard Copy)'!Q66, 0)=0, " ", ('Blocks A'!R77-'Pre-1.095 (Hard Copy)'!Q66))</f>
        <v> </v>
      </c>
      <c r="R66" s="1014" t="str">
        <f>IF(IFERROR('Blocks A'!S77-'Pre-1.095 (Hard Copy)'!R66, 0)=0, " ", ('Blocks A'!S77-'Pre-1.095 (Hard Copy)'!R66))</f>
        <v> </v>
      </c>
      <c r="S66" s="1014" t="str">
        <f>IF(IFERROR('Blocks A'!T77-'Pre-1.095 (Hard Copy)'!S66, 0)=0, " ", ('Blocks A'!T77-'Pre-1.095 (Hard Copy)'!S66))</f>
        <v> </v>
      </c>
      <c r="T66" s="1014" t="str">
        <f>IF(IFERROR('Blocks A'!M77-'Pre-1.095 (Hard Copy)'!T66, 0)=0, " ", ('Blocks A'!M77-'Pre-1.095 (Hard Copy)'!T66))</f>
        <v> </v>
      </c>
      <c r="U66" s="1014" t="str">
        <f>IF(IFERROR('Blocks A'!U77-'Pre-1.095 (Hard Copy)'!U66, 0)=0, " ", ('Blocks A'!U77-'Pre-1.095 (Hard Copy)'!U66))</f>
        <v> </v>
      </c>
      <c r="V66" s="1014" t="str">
        <f>IF(IFERROR('Blocks A'!V77-'Pre-1.095 (Hard Copy)'!V66, 0)=0, " ", ('Blocks A'!V77-'Pre-1.095 (Hard Copy)'!V66))</f>
        <v> </v>
      </c>
      <c r="W66" s="1014" t="str">
        <f>IF(IFERROR('Blocks A'!W77-'Pre-1.095 (Hard Copy)'!W66, 0)=0, " ", ('Blocks A'!W77-'Pre-1.095 (Hard Copy)'!W66))</f>
        <v> </v>
      </c>
      <c r="X66" s="1014" t="str">
        <f>IF(IFERROR('Blocks A'!X77-'Pre-1.095 (Hard Copy)'!X66, 0)=0, " ", ('Blocks A'!X77-'Pre-1.095 (Hard Copy)'!X66))</f>
        <v> </v>
      </c>
      <c r="Y66" s="1014" t="str">
        <f>IF(IFERROR('Blocks A'!AC77-'Pre-1.095 (Hard Copy)'!Y66, 0)=0, " ", ('Blocks A'!AC77-'Pre-1.095 (Hard Copy)'!Y66))</f>
        <v> </v>
      </c>
      <c r="Z66" s="1014" t="str">
        <f>IF(IFERROR('Blocks A'!Y77-'Pre-1.095 (Hard Copy)'!Z66, 0)=0, " ", ('Blocks A'!Y77-'Pre-1.095 (Hard Copy)'!Z66))</f>
        <v> </v>
      </c>
      <c r="AA66" s="1014" t="str">
        <f>IF(IFERROR('Blocks A'!Z77-'Pre-1.095 (Hard Copy)'!AA66, 0)=0, " ", ('Blocks A'!Z77-'Pre-1.095 (Hard Copy)'!AA66))</f>
        <v> </v>
      </c>
      <c r="AB66" s="1014" t="str">
        <f>IF(IFERROR('Blocks A'!AA77-'Pre-1.095 (Hard Copy)'!AB66, 0)=0, " ", ('Blocks A'!AA77-'Pre-1.095 (Hard Copy)'!AB66))</f>
        <v> </v>
      </c>
      <c r="AC66" s="1014" t="str">
        <f>IF(IFERROR('Blocks A'!AB77-'Pre-1.095 (Hard Copy)'!AC66, 0)=0, " ", ('Blocks A'!AB77-'Pre-1.095 (Hard Copy)'!AC66))</f>
        <v> </v>
      </c>
      <c r="AD66" s="1014" t="str">
        <f>IF(IFERROR('Blocks A'!AY77-'Pre-1.095 (Hard Copy)'!AD66, 0)=0, " ", ('Blocks A'!AY77-'Pre-1.095 (Hard Copy)'!AD66))</f>
        <v> </v>
      </c>
      <c r="AE66" s="1014" t="str">
        <f>IF(IFERROR('Blocks A'!AZ77-'Pre-1.095 (Hard Copy)'!AE66, 0)=0, " ", ('Blocks A'!AZ77-'Pre-1.095 (Hard Copy)'!AE66))</f>
        <v> </v>
      </c>
      <c r="AF66" s="1014" t="str">
        <f>IF(IFERROR('Blocks A'!BA77-'Pre-1.095 (Hard Copy)'!AF66, 0)=0, " ", ('Blocks A'!BA77-'Pre-1.095 (Hard Copy)'!AF66))</f>
        <v> </v>
      </c>
      <c r="AG66" s="1014" t="str">
        <f>IF(IFERROR('Blocks A'!BB77-'Pre-1.095 (Hard Copy)'!AG66, 0)=0, " ", ('Blocks A'!BB77-'Pre-1.095 (Hard Copy)'!AG66))</f>
        <v> </v>
      </c>
      <c r="AH66" s="1014" t="str">
        <f>IF(IFERROR('Blocks A'!BC77-'Pre-1.095 (Hard Copy)'!AH66, 0)=0, " ", ('Blocks A'!BC77-'Pre-1.095 (Hard Copy)'!AH66))</f>
        <v> </v>
      </c>
      <c r="AI66" s="1014" t="str">
        <f>IF(IFERROR('Blocks A'!BJ77-'Pre-1.095 (Hard Copy)'!AI66, 0)=0, " ", ('Blocks A'!BJ77-'Pre-1.095 (Hard Copy)'!AI66))</f>
        <v> </v>
      </c>
      <c r="AJ66" s="1014" t="str">
        <f>IF(IFERROR('Blocks A'!BD77-'Pre-1.095 (Hard Copy)'!AJ66, 0)=0, " ", ('Blocks A'!BD77-'Pre-1.095 (Hard Copy)'!AJ66))</f>
        <v> </v>
      </c>
      <c r="AK66" s="1014" t="str">
        <f>IF(IFERROR('Blocks A'!BE77-'Pre-1.095 (Hard Copy)'!AK66, 0)=0, " ", ('Blocks A'!BE77-'Pre-1.095 (Hard Copy)'!AK66))</f>
        <v> </v>
      </c>
      <c r="AL66" s="1014" t="str">
        <f>IF(IFERROR('Blocks A'!BF77-'Pre-1.095 (Hard Copy)'!AL66, 0)=0, " ", ('Blocks A'!BF77-'Pre-1.095 (Hard Copy)'!AL66))</f>
        <v> </v>
      </c>
      <c r="AM66" s="1014" t="str">
        <f>IF(IFERROR('Blocks A'!BG77-'Pre-1.095 (Hard Copy)'!AM66, 0)=0, " ", ('Blocks A'!BG77-'Pre-1.095 (Hard Copy)'!AM66))</f>
        <v> </v>
      </c>
      <c r="AN66" s="1014" t="str">
        <f>IF(IFERROR('Blocks A'!BH77-'Pre-1.095 (Hard Copy)'!AN66, 0)=0, " ", ('Blocks A'!BH77-'Pre-1.095 (Hard Copy)'!AN66))</f>
        <v> </v>
      </c>
      <c r="AO66" s="1014" t="str">
        <f>IF(IFERROR('Blocks A'!BI77-'Pre-1.095 (Hard Copy)'!AO66, 0)=0, " ", ('Blocks A'!BI77-'Pre-1.095 (Hard Copy)'!AO66))</f>
        <v> </v>
      </c>
      <c r="AP66" s="1014" t="str">
        <f>IF(IFERROR('Blocks A'!BK77-'Pre-1.095 (Hard Copy)'!AP66, 0)=0, " ", ('Blocks A'!BK77-'Pre-1.095 (Hard Copy)'!AP66))</f>
        <v> </v>
      </c>
      <c r="AQ66" s="1014" t="str">
        <f>IF(IFERROR('Blocks A'!BL77-'Pre-1.095 (Hard Copy)'!AQ66, 0)=0, " ", ('Blocks A'!BL77-'Pre-1.095 (Hard Copy)'!AQ66))</f>
        <v> </v>
      </c>
      <c r="AR66" s="1014" t="str">
        <f>IF(IFERROR('Blocks A'!BM77-'Pre-1.095 (Hard Copy)'!AR66, 0)=0, " ", ('Blocks A'!BM77-'Pre-1.095 (Hard Copy)'!AR66))</f>
        <v> </v>
      </c>
      <c r="AS66" s="1014" t="str">
        <f>IF(IFERROR('Blocks A'!BO77-'Pre-1.095 (Hard Copy)'!AS66, 0)=0, " ", ('Blocks A'!BO77-'Pre-1.095 (Hard Copy)'!AS66))</f>
        <v> </v>
      </c>
      <c r="AT66" s="1014" t="str">
        <f>IF(IFERROR('Blocks A'!BP77-'Pre-1.095 (Hard Copy)'!AT66, 0)=0, " ", ('Blocks A'!BP77-'Pre-1.095 (Hard Copy)'!AT66))</f>
        <v> </v>
      </c>
      <c r="AU66" s="1014" t="str">
        <f>IF(IFERROR('Blocks A'!BQ77-'Pre-1.095 (Hard Copy)'!AU66, 0)=0, " ", ('Blocks A'!BQ77-'Pre-1.095 (Hard Copy)'!AU66))</f>
        <v> </v>
      </c>
      <c r="AV66" s="1014" t="str">
        <f>IF(IFERROR('Blocks A'!BR77-'Pre-1.095 (Hard Copy)'!AV66, 0)=0, " ", ('Blocks A'!BR77-'Pre-1.095 (Hard Copy)'!AV66))</f>
        <v> </v>
      </c>
      <c r="AW66" s="1014" t="str">
        <f>IF(IFERROR('Blocks A'!BS77-'Pre-1.095 (Hard Copy)'!AW66, 0)=0, " ", ('Blocks A'!BS77-'Pre-1.095 (Hard Copy)'!AW66))</f>
        <v> </v>
      </c>
      <c r="AX66" s="1014" t="str">
        <f>IF(IFERROR('Blocks A'!BT77-'Pre-1.095 (Hard Copy)'!AX66, 0)=0, " ", ('Blocks A'!BT77-'Pre-1.095 (Hard Copy)'!AX66))</f>
        <v> </v>
      </c>
      <c r="AY66" s="1014" t="str">
        <f>IF(IFERROR('Blocks A'!BU77-'Pre-1.095 (Hard Copy)'!AY66, 0)=0, " ", ('Blocks A'!BU77-'Pre-1.095 (Hard Copy)'!AY66))</f>
        <v> </v>
      </c>
      <c r="AZ66" s="1014" t="str">
        <f>IF(IFERROR('Blocks A'!BW77-'Pre-1.095 (Hard Copy)'!AZ66, 0)=0, " ", ('Blocks A'!BW77-'Pre-1.095 (Hard Copy)'!AZ66))</f>
        <v> </v>
      </c>
      <c r="BA66" s="1014" t="str">
        <f>IF(IFERROR('Blocks A'!BX77-'Pre-1.095 (Hard Copy)'!BA66, 0)=0, " ", ('Blocks A'!BX77-'Pre-1.095 (Hard Copy)'!BA66))</f>
        <v>+0</v>
      </c>
      <c r="BB66" s="1014" t="str">
        <f>IF(IFERROR('Blocks A'!BY77-'Pre-1.095 (Hard Copy)'!BB66, 0)=0, " ", ('Blocks A'!BY77-'Pre-1.095 (Hard Copy)'!BB66))</f>
        <v> </v>
      </c>
      <c r="BC66" s="1015" t="str">
        <f>IF(IFERROR('Blocks A'!BZ77-'Pre-1.095 (Hard Copy)'!BC66, 0)=0, " ", ('Blocks A'!BZ77-'Pre-1.095 (Hard Copy)'!BC66))</f>
        <v>+0.0</v>
      </c>
      <c r="BD66" s="1014" t="str">
        <f>IF(IFERROR('Blocks A'!BV77-'Pre-1.095 (Hard Copy)'!BD66, 0)=0, " ", ('Blocks A'!BV77-'Pre-1.095 (Hard Copy)'!BD66))</f>
        <v> </v>
      </c>
      <c r="BE66" s="1014" t="str">
        <f>IF(IFERROR('Blocks A'!CB77-'Pre-1.095 (Hard Copy)'!BE66, 0)=0, " ", ('Blocks A'!CB77-'Pre-1.095 (Hard Copy)'!BE66))</f>
        <v>-72</v>
      </c>
      <c r="BF66" s="1014" t="str">
        <f>IF(IFERROR('Blocks A'!CC77-'Pre-1.095 (Hard Copy)'!BF66, 0)=0, " ", ('Blocks A'!CC77-'Pre-1.095 (Hard Copy)'!BF66))</f>
        <v>-11,200</v>
      </c>
      <c r="BG66" s="1016" t="str">
        <f>IF(IFERROR('Blocks A'!CD77-'Pre-1.095 (Hard Copy)'!BG66, 0)=0, " ", ('Blocks A'!CD77-'Pre-1.095 (Hard Copy)'!BG66))</f>
        <v>-0.0112</v>
      </c>
      <c r="BH66" s="1014" t="str">
        <f>IF(IFERROR('Blocks A'!CE77-'Pre-1.095 (Hard Copy)'!BH66, 0)=0, " ", ('Blocks A'!CE77-'Pre-1.095 (Hard Copy)'!BH66))</f>
        <v> </v>
      </c>
      <c r="BI66" s="1014" t="str">
        <f>IF(IFERROR('Blocks A'!CZ77-'Pre-1.095 (Hard Copy)'!BI66, 0)=0, " ", ('Blocks A'!CZ77-'Pre-1.095 (Hard Copy)'!BI66))</f>
        <v>+12</v>
      </c>
      <c r="BJ66" s="1014" t="str">
        <f>IF(IFERROR('Blocks A'!DA77-'Pre-1.095 (Hard Copy)'!BJ66, 0)=0, " ", ('Blocks A'!DA77-'Pre-1.095 (Hard Copy)'!BJ66))</f>
        <v> </v>
      </c>
      <c r="BK66" s="1014" t="str">
        <f>IF(IFERROR('Blocks A'!DB77-'Pre-1.095 (Hard Copy)'!BK66, 0)=0, " ", ('Blocks A'!DB77-'Pre-1.095 (Hard Copy)'!BK66))</f>
        <v> </v>
      </c>
      <c r="BL66" s="1014" t="str">
        <f>IF(IFERROR('Blocks A'!DC77-'Pre-1.095 (Hard Copy)'!BL66, 0)=0, " ", ('Blocks A'!DC77-'Pre-1.095 (Hard Copy)'!BL66))</f>
        <v> </v>
      </c>
      <c r="BM66" s="1014" t="str">
        <f>IF(IFERROR('Blocks A'!DD77-'Pre-1.095 (Hard Copy)'!BM66, 0)=0, " ", ('Blocks A'!DD77-'Pre-1.095 (Hard Copy)'!BM66))</f>
        <v> </v>
      </c>
      <c r="BN66" s="1014" t="str">
        <f>IF(IFERROR('Blocks A'!DE77-'Pre-1.095 (Hard Copy)'!BN66, 0)=0, " ", ('Blocks A'!DE77-'Pre-1.095 (Hard Copy)'!BN66))</f>
        <v> </v>
      </c>
      <c r="BO66" s="1014" t="str">
        <f>IF(IFERROR('Blocks A'!DF77-'Pre-1.095 (Hard Copy)'!BO66, 0)=0, " ", ('Blocks A'!DF77-'Pre-1.095 (Hard Copy)'!BO66))</f>
        <v> </v>
      </c>
      <c r="BP66" s="1014" t="str">
        <f>IF(IFERROR('Blocks A'!DG77-'Pre-1.095 (Hard Copy)'!BP66, 0)=0, " ", ('Blocks A'!DG77-'Pre-1.095 (Hard Copy)'!BP66))</f>
        <v> </v>
      </c>
      <c r="BQ66" s="1014" t="str">
        <f>IF(IFERROR('Blocks A'!DH77-'Pre-1.095 (Hard Copy)'!BQ66, 0)=0, " ", ('Blocks A'!DH77-'Pre-1.095 (Hard Copy)'!BQ66))</f>
        <v> </v>
      </c>
      <c r="BR66" s="1014" t="str">
        <f>IF(IFERROR('Blocks A'!DI77-'Pre-1.095 (Hard Copy)'!BR66, 0)=0, " ", ('Blocks A'!DI77-'Pre-1.095 (Hard Copy)'!BR66))</f>
        <v> </v>
      </c>
      <c r="BS66" s="1014" t="str">
        <f>IF(IFERROR('Blocks A'!DJ77-'Pre-1.095 (Hard Copy)'!BS66, 0)=0, " ", ('Blocks A'!DJ77-'Pre-1.095 (Hard Copy)'!BS66))</f>
        <v>+21</v>
      </c>
      <c r="BT66" s="1014" t="str">
        <f>IF(IFERROR('Blocks A'!DK77-'Pre-1.095 (Hard Copy)'!BT66, 0)=0, " ", ('Blocks A'!DK77-'Pre-1.095 (Hard Copy)'!BT66))</f>
        <v> </v>
      </c>
      <c r="BU66" s="1014" t="str">
        <f>IF(IFERROR('Blocks A'!DL77-'Pre-1.095 (Hard Copy)'!BU66, 0)=0, " ", ('Blocks A'!DL77-'Pre-1.095 (Hard Copy)'!BU66))</f>
        <v> </v>
      </c>
      <c r="BV66" s="1014" t="str">
        <f>IF(IFERROR('Blocks A'!DM77-'Pre-1.095 (Hard Copy)'!BV66, 0)=0, " ", ('Blocks A'!DM77-'Pre-1.095 (Hard Copy)'!BV66))</f>
        <v> </v>
      </c>
      <c r="BW66" s="1014" t="str">
        <f>IF(IFERROR('Blocks A'!DN77-'Pre-1.095 (Hard Copy)'!BW66, 0)=0, " ", ('Blocks A'!DN77-'Pre-1.095 (Hard Copy)'!BW66))</f>
        <v> </v>
      </c>
      <c r="BX66" s="1014" t="str">
        <f>IF(IFERROR('Blocks A'!DO77-'Pre-1.095 (Hard Copy)'!BX66, 0)=0, " ", ('Blocks A'!DO77-'Pre-1.095 (Hard Copy)'!BX66))</f>
        <v> </v>
      </c>
      <c r="BY66" s="1014" t="str">
        <f>IF(IFERROR('Blocks A'!DP77-'Pre-1.095 (Hard Copy)'!BY66, 0)=0, " ", ('Blocks A'!DP77-'Pre-1.095 (Hard Copy)'!BY66))</f>
        <v> </v>
      </c>
      <c r="BZ66" s="1014" t="str">
        <f>IF(IFERROR('Blocks A'!DQ77-'Pre-1.095 (Hard Copy)'!BZ66, 0)=0, " ", ('Blocks A'!DQ77-'Pre-1.095 (Hard Copy)'!BZ66))</f>
        <v> </v>
      </c>
      <c r="CA66" s="1014" t="str">
        <f>IF(IFERROR('Blocks A'!DR77-'Pre-1.095 (Hard Copy)'!CA66, 0)=0, " ", ('Blocks A'!DR77-'Pre-1.095 (Hard Copy)'!CA66))</f>
        <v> </v>
      </c>
      <c r="CB66" s="1014" t="str">
        <f>IF(IFERROR('Blocks A'!DS77-'Pre-1.095 (Hard Copy)'!CB66, 0)=0, " ", ('Blocks A'!DS77-'Pre-1.095 (Hard Copy)'!CB66))</f>
        <v> </v>
      </c>
      <c r="CC66" s="1014" t="str">
        <f>IF(IFERROR('Blocks A'!DT77-'Pre-1.095 (Hard Copy)'!CC66, 0)=0, " ", ('Blocks A'!DT77-'Pre-1.095 (Hard Copy)'!CC66))</f>
        <v>+12</v>
      </c>
      <c r="CD66" s="1014" t="str">
        <f>IF(IFERROR('Blocks A'!DU77-'Pre-1.095 (Hard Copy)'!CD66, 0)=0, " ", ('Blocks A'!DU77-'Pre-1.095 (Hard Copy)'!CD66))</f>
        <v>+21</v>
      </c>
      <c r="CE66" s="1014" t="str">
        <f>IF(IFERROR('Blocks A'!DX77-'Pre-1.095 (Hard Copy)'!CE66, 0)=0, " ", ('Blocks A'!DX77-'Pre-1.095 (Hard Copy)'!CE66))</f>
        <v>+1</v>
      </c>
      <c r="CF66" s="1014" t="str">
        <f>IF(IFERROR('Blocks A'!DY77-'Pre-1.095 (Hard Copy)'!CF66, 0)=0, " ", ('Blocks A'!DY77-'Pre-1.095 (Hard Copy)'!CF66))</f>
        <v>+128</v>
      </c>
      <c r="CG66" s="1016" t="str">
        <f>IF(IFERROR('Blocks A'!DZ77-'Pre-1.095 (Hard Copy)'!CG66, 0)=0, " ", ('Blocks A'!DZ77-'Pre-1.095 (Hard Copy)'!CG66))</f>
        <v>+0.0001</v>
      </c>
      <c r="CH66" s="1015" t="str">
        <f>IF(IFERROR('Blocks A'!DV77-'Pre-1.095 (Hard Copy)'!CH66, 0)=0, " ", ('Blocks A'!DV77-'Pre-1.095 (Hard Copy)'!CH66))</f>
        <v>+1.5</v>
      </c>
      <c r="CI66" s="1015" t="str">
        <f>IF(IFERROR('Blocks A'!DW77-'Pre-1.095 (Hard Copy)'!CI66, 0)=0, " ", ('Blocks A'!DW77-'Pre-1.095 (Hard Copy)'!CI66))</f>
        <v>+7.9</v>
      </c>
      <c r="CJ66" s="1014" t="str">
        <f>IF(IFERROR('Blocks A'!EA77-'Pre-1.095 (Hard Copy)'!CJ66, 0)=0, " ", ('Blocks A'!EA77-'Pre-1.095 (Hard Copy)'!CJ66))</f>
        <v>-71</v>
      </c>
      <c r="CK66" s="1017" t="str">
        <f>IF(IFERROR('Blocks A'!EB77-'Pre-1.095 (Hard Copy)'!CK66, 0)=0, " ", ('Blocks A'!EB77-'Pre-1.095 (Hard Copy)'!CK66))</f>
        <v>-1.19</v>
      </c>
      <c r="CL66" s="1017" t="str">
        <f>IF(IFERROR('Blocks A'!EC77-'Pre-1.095 (Hard Copy)'!CL66, 0)=0, " ", ('Blocks A'!EC77-'Pre-1.095 (Hard Copy)'!CL66))</f>
        <v>-0.02</v>
      </c>
      <c r="CM66" s="1017" t="str">
        <f>IF(IFERROR('Blocks A'!EH77-'Pre-1.095 (Hard Copy)'!CM66, 0)=0, " ", ('Blocks A'!EH77-'Pre-1.095 (Hard Copy)'!CM66))</f>
        <v>-0.00</v>
      </c>
      <c r="CN66" s="1014" t="str">
        <f>IF(IFERROR('Blocks A'!ED77-'Pre-1.095 (Hard Copy)'!CN66, 0)=0, " ", ('Blocks A'!ED77-'Pre-1.095 (Hard Copy)'!CN66))</f>
        <v>-11,072</v>
      </c>
      <c r="CO66" s="1017" t="str">
        <f>IF(IFERROR('Blocks A'!EE77-'Pre-1.095 (Hard Copy)'!CO66, 0)=0, " ", ('Blocks A'!EE77-'Pre-1.095 (Hard Copy)'!CO66))</f>
        <v>-11.07</v>
      </c>
      <c r="CP66" s="1017" t="str">
        <f>IF(IFERROR('Blocks A'!EF77-'Pre-1.095 (Hard Copy)'!CP66, 0)=0, " ", ('Blocks A'!EF77-'Pre-1.095 (Hard Copy)'!CP66))</f>
        <v>-0.01</v>
      </c>
      <c r="CQ66" s="1016" t="str">
        <f>IF(IFERROR('Blocks A'!EG77-'Pre-1.095 (Hard Copy)'!CQ66, 0)=0, " ", ('Blocks A'!EG77-'Pre-1.095 (Hard Copy)'!CQ66))</f>
        <v>-0.0111</v>
      </c>
      <c r="CR66" s="1018">
        <v>312.0</v>
      </c>
    </row>
    <row r="67">
      <c r="A67" s="984" t="s">
        <v>969</v>
      </c>
      <c r="B67" s="1013" t="s">
        <v>970</v>
      </c>
      <c r="C67" s="969" t="s">
        <v>886</v>
      </c>
      <c r="D67" s="969">
        <v>1.0</v>
      </c>
      <c r="E67" s="969">
        <v>1.0</v>
      </c>
      <c r="F67" s="969">
        <v>1.0</v>
      </c>
      <c r="G67" s="1014" t="str">
        <f>IF(IFERROR('Blocks A'!G78-'Pre-1.095 (Hard Copy)'!G67, 0)=0, " ", ('Blocks A'!G78-'Pre-1.095 (Hard Copy)'!G67))</f>
        <v> </v>
      </c>
      <c r="H67" s="1014" t="str">
        <f>IF(IFERROR('Blocks A'!H78-'Pre-1.095 (Hard Copy)'!H67, 0)=0, " ", ('Blocks A'!H78-'Pre-1.095 (Hard Copy)'!H67))</f>
        <v> </v>
      </c>
      <c r="I67" s="1014" t="str">
        <f>IF(IFERROR('Blocks A'!I78-'Pre-1.095 (Hard Copy)'!I67, 0)=0, " ", ('Blocks A'!I78-'Pre-1.095 (Hard Copy)'!I67))</f>
        <v> </v>
      </c>
      <c r="J67" s="1014" t="str">
        <f>IF(IFERROR('Blocks A'!J78-'Pre-1.095 (Hard Copy)'!J67, 0)=0, " ", ('Blocks A'!J78-'Pre-1.095 (Hard Copy)'!J67))</f>
        <v> </v>
      </c>
      <c r="K67" s="1014" t="str">
        <f>IF(IFERROR('Blocks A'!K78-'Pre-1.095 (Hard Copy)'!K67, 0)=0, " ", ('Blocks A'!K78-'Pre-1.095 (Hard Copy)'!K67))</f>
        <v> </v>
      </c>
      <c r="L67" s="1014" t="str">
        <f>IF(IFERROR('Blocks A'!L78-'Pre-1.095 (Hard Copy)'!L67, 0)=0, " ", ('Blocks A'!L78-'Pre-1.095 (Hard Copy)'!L67))</f>
        <v> </v>
      </c>
      <c r="M67" s="1014" t="str">
        <f>IF(IFERROR('Blocks A'!N78-'Pre-1.095 (Hard Copy)'!M67, 0)=0, " ", ('Blocks A'!N78-'Pre-1.095 (Hard Copy)'!M67))</f>
        <v> </v>
      </c>
      <c r="N67" s="1014" t="str">
        <f>IF(IFERROR('Blocks A'!O78-'Pre-1.095 (Hard Copy)'!N67, 0)=0, " ", ('Blocks A'!O78-'Pre-1.095 (Hard Copy)'!N67))</f>
        <v> </v>
      </c>
      <c r="O67" s="1014" t="str">
        <f>IF(IFERROR('Blocks A'!P78-'Pre-1.095 (Hard Copy)'!O67, 0)=0, " ", ('Blocks A'!P78-'Pre-1.095 (Hard Copy)'!O67))</f>
        <v> </v>
      </c>
      <c r="P67" s="1014" t="str">
        <f>IF(IFERROR('Blocks A'!Q78-'Pre-1.095 (Hard Copy)'!P67, 0)=0, " ", ('Blocks A'!Q78-'Pre-1.095 (Hard Copy)'!P67))</f>
        <v> </v>
      </c>
      <c r="Q67" s="1014" t="str">
        <f>IF(IFERROR('Blocks A'!R78-'Pre-1.095 (Hard Copy)'!Q67, 0)=0, " ", ('Blocks A'!R78-'Pre-1.095 (Hard Copy)'!Q67))</f>
        <v> </v>
      </c>
      <c r="R67" s="1014" t="str">
        <f>IF(IFERROR('Blocks A'!S78-'Pre-1.095 (Hard Copy)'!R67, 0)=0, " ", ('Blocks A'!S78-'Pre-1.095 (Hard Copy)'!R67))</f>
        <v> </v>
      </c>
      <c r="S67" s="1014" t="str">
        <f>IF(IFERROR('Blocks A'!T78-'Pre-1.095 (Hard Copy)'!S67, 0)=0, " ", ('Blocks A'!T78-'Pre-1.095 (Hard Copy)'!S67))</f>
        <v> </v>
      </c>
      <c r="T67" s="1014" t="str">
        <f>IF(IFERROR('Blocks A'!M78-'Pre-1.095 (Hard Copy)'!T67, 0)=0, " ", ('Blocks A'!M78-'Pre-1.095 (Hard Copy)'!T67))</f>
        <v> </v>
      </c>
      <c r="U67" s="1014" t="str">
        <f>IF(IFERROR('Blocks A'!U78-'Pre-1.095 (Hard Copy)'!U67, 0)=0, " ", ('Blocks A'!U78-'Pre-1.095 (Hard Copy)'!U67))</f>
        <v> </v>
      </c>
      <c r="V67" s="1014" t="str">
        <f>IF(IFERROR('Blocks A'!V78-'Pre-1.095 (Hard Copy)'!V67, 0)=0, " ", ('Blocks A'!V78-'Pre-1.095 (Hard Copy)'!V67))</f>
        <v> </v>
      </c>
      <c r="W67" s="1014" t="str">
        <f>IF(IFERROR('Blocks A'!W78-'Pre-1.095 (Hard Copy)'!W67, 0)=0, " ", ('Blocks A'!W78-'Pre-1.095 (Hard Copy)'!W67))</f>
        <v> </v>
      </c>
      <c r="X67" s="1014" t="str">
        <f>IF(IFERROR('Blocks A'!X78-'Pre-1.095 (Hard Copy)'!X67, 0)=0, " ", ('Blocks A'!X78-'Pre-1.095 (Hard Copy)'!X67))</f>
        <v> </v>
      </c>
      <c r="Y67" s="1014" t="str">
        <f>IF(IFERROR('Blocks A'!AC78-'Pre-1.095 (Hard Copy)'!Y67, 0)=0, " ", ('Blocks A'!AC78-'Pre-1.095 (Hard Copy)'!Y67))</f>
        <v> </v>
      </c>
      <c r="Z67" s="1014" t="str">
        <f>IF(IFERROR('Blocks A'!Y78-'Pre-1.095 (Hard Copy)'!Z67, 0)=0, " ", ('Blocks A'!Y78-'Pre-1.095 (Hard Copy)'!Z67))</f>
        <v> </v>
      </c>
      <c r="AA67" s="1014" t="str">
        <f>IF(IFERROR('Blocks A'!Z78-'Pre-1.095 (Hard Copy)'!AA67, 0)=0, " ", ('Blocks A'!Z78-'Pre-1.095 (Hard Copy)'!AA67))</f>
        <v> </v>
      </c>
      <c r="AB67" s="1014" t="str">
        <f>IF(IFERROR('Blocks A'!AA78-'Pre-1.095 (Hard Copy)'!AB67, 0)=0, " ", ('Blocks A'!AA78-'Pre-1.095 (Hard Copy)'!AB67))</f>
        <v> </v>
      </c>
      <c r="AC67" s="1014" t="str">
        <f>IF(IFERROR('Blocks A'!AB78-'Pre-1.095 (Hard Copy)'!AC67, 0)=0, " ", ('Blocks A'!AB78-'Pre-1.095 (Hard Copy)'!AC67))</f>
        <v> </v>
      </c>
      <c r="AD67" s="1014" t="str">
        <f>IF(IFERROR('Blocks A'!AY78-'Pre-1.095 (Hard Copy)'!AD67, 0)=0, " ", ('Blocks A'!AY78-'Pre-1.095 (Hard Copy)'!AD67))</f>
        <v> </v>
      </c>
      <c r="AE67" s="1014" t="str">
        <f>IF(IFERROR('Blocks A'!AZ78-'Pre-1.095 (Hard Copy)'!AE67, 0)=0, " ", ('Blocks A'!AZ78-'Pre-1.095 (Hard Copy)'!AE67))</f>
        <v> </v>
      </c>
      <c r="AF67" s="1014" t="str">
        <f>IF(IFERROR('Blocks A'!BA78-'Pre-1.095 (Hard Copy)'!AF67, 0)=0, " ", ('Blocks A'!BA78-'Pre-1.095 (Hard Copy)'!AF67))</f>
        <v> </v>
      </c>
      <c r="AG67" s="1014" t="str">
        <f>IF(IFERROR('Blocks A'!BB78-'Pre-1.095 (Hard Copy)'!AG67, 0)=0, " ", ('Blocks A'!BB78-'Pre-1.095 (Hard Copy)'!AG67))</f>
        <v> </v>
      </c>
      <c r="AH67" s="1014" t="str">
        <f>IF(IFERROR('Blocks A'!BC78-'Pre-1.095 (Hard Copy)'!AH67, 0)=0, " ", ('Blocks A'!BC78-'Pre-1.095 (Hard Copy)'!AH67))</f>
        <v> </v>
      </c>
      <c r="AI67" s="1014" t="str">
        <f>IF(IFERROR('Blocks A'!BJ78-'Pre-1.095 (Hard Copy)'!AI67, 0)=0, " ", ('Blocks A'!BJ78-'Pre-1.095 (Hard Copy)'!AI67))</f>
        <v> </v>
      </c>
      <c r="AJ67" s="1014" t="str">
        <f>IF(IFERROR('Blocks A'!BD78-'Pre-1.095 (Hard Copy)'!AJ67, 0)=0, " ", ('Blocks A'!BD78-'Pre-1.095 (Hard Copy)'!AJ67))</f>
        <v> </v>
      </c>
      <c r="AK67" s="1014" t="str">
        <f>IF(IFERROR('Blocks A'!BE78-'Pre-1.095 (Hard Copy)'!AK67, 0)=0, " ", ('Blocks A'!BE78-'Pre-1.095 (Hard Copy)'!AK67))</f>
        <v> </v>
      </c>
      <c r="AL67" s="1014" t="str">
        <f>IF(IFERROR('Blocks A'!BF78-'Pre-1.095 (Hard Copy)'!AL67, 0)=0, " ", ('Blocks A'!BF78-'Pre-1.095 (Hard Copy)'!AL67))</f>
        <v> </v>
      </c>
      <c r="AM67" s="1014" t="str">
        <f>IF(IFERROR('Blocks A'!BG78-'Pre-1.095 (Hard Copy)'!AM67, 0)=0, " ", ('Blocks A'!BG78-'Pre-1.095 (Hard Copy)'!AM67))</f>
        <v> </v>
      </c>
      <c r="AN67" s="1014" t="str">
        <f>IF(IFERROR('Blocks A'!BH78-'Pre-1.095 (Hard Copy)'!AN67, 0)=0, " ", ('Blocks A'!BH78-'Pre-1.095 (Hard Copy)'!AN67))</f>
        <v> </v>
      </c>
      <c r="AO67" s="1014" t="str">
        <f>IF(IFERROR('Blocks A'!BI78-'Pre-1.095 (Hard Copy)'!AO67, 0)=0, " ", ('Blocks A'!BI78-'Pre-1.095 (Hard Copy)'!AO67))</f>
        <v> </v>
      </c>
      <c r="AP67" s="1014" t="str">
        <f>IF(IFERROR('Blocks A'!BK78-'Pre-1.095 (Hard Copy)'!AP67, 0)=0, " ", ('Blocks A'!BK78-'Pre-1.095 (Hard Copy)'!AP67))</f>
        <v> </v>
      </c>
      <c r="AQ67" s="1014" t="str">
        <f>IF(IFERROR('Blocks A'!BL78-'Pre-1.095 (Hard Copy)'!AQ67, 0)=0, " ", ('Blocks A'!BL78-'Pre-1.095 (Hard Copy)'!AQ67))</f>
        <v> </v>
      </c>
      <c r="AR67" s="1014" t="str">
        <f>IF(IFERROR('Blocks A'!BM78-'Pre-1.095 (Hard Copy)'!AR67, 0)=0, " ", ('Blocks A'!BM78-'Pre-1.095 (Hard Copy)'!AR67))</f>
        <v> </v>
      </c>
      <c r="AS67" s="1014" t="str">
        <f>IF(IFERROR('Blocks A'!BO78-'Pre-1.095 (Hard Copy)'!AS67, 0)=0, " ", ('Blocks A'!BO78-'Pre-1.095 (Hard Copy)'!AS67))</f>
        <v> </v>
      </c>
      <c r="AT67" s="1014" t="str">
        <f>IF(IFERROR('Blocks A'!BP78-'Pre-1.095 (Hard Copy)'!AT67, 0)=0, " ", ('Blocks A'!BP78-'Pre-1.095 (Hard Copy)'!AT67))</f>
        <v> </v>
      </c>
      <c r="AU67" s="1014" t="str">
        <f>IF(IFERROR('Blocks A'!BQ78-'Pre-1.095 (Hard Copy)'!AU67, 0)=0, " ", ('Blocks A'!BQ78-'Pre-1.095 (Hard Copy)'!AU67))</f>
        <v> </v>
      </c>
      <c r="AV67" s="1014" t="str">
        <f>IF(IFERROR('Blocks A'!BR78-'Pre-1.095 (Hard Copy)'!AV67, 0)=0, " ", ('Blocks A'!BR78-'Pre-1.095 (Hard Copy)'!AV67))</f>
        <v> </v>
      </c>
      <c r="AW67" s="1014" t="str">
        <f>IF(IFERROR('Blocks A'!BS78-'Pre-1.095 (Hard Copy)'!AW67, 0)=0, " ", ('Blocks A'!BS78-'Pre-1.095 (Hard Copy)'!AW67))</f>
        <v> </v>
      </c>
      <c r="AX67" s="1014" t="str">
        <f>IF(IFERROR('Blocks A'!BT78-'Pre-1.095 (Hard Copy)'!AX67, 0)=0, " ", ('Blocks A'!BT78-'Pre-1.095 (Hard Copy)'!AX67))</f>
        <v> </v>
      </c>
      <c r="AY67" s="1014" t="str">
        <f>IF(IFERROR('Blocks A'!BU78-'Pre-1.095 (Hard Copy)'!AY67, 0)=0, " ", ('Blocks A'!BU78-'Pre-1.095 (Hard Copy)'!AY67))</f>
        <v>-0</v>
      </c>
      <c r="AZ67" s="1014" t="str">
        <f>IF(IFERROR('Blocks A'!BW78-'Pre-1.095 (Hard Copy)'!AZ67, 0)=0, " ", ('Blocks A'!BW78-'Pre-1.095 (Hard Copy)'!AZ67))</f>
        <v> </v>
      </c>
      <c r="BA67" s="1014" t="str">
        <f>IF(IFERROR('Blocks A'!BX78-'Pre-1.095 (Hard Copy)'!BA67, 0)=0, " ", ('Blocks A'!BX78-'Pre-1.095 (Hard Copy)'!BA67))</f>
        <v>-0</v>
      </c>
      <c r="BB67" s="1014" t="str">
        <f>IF(IFERROR('Blocks A'!BY78-'Pre-1.095 (Hard Copy)'!BB67, 0)=0, " ", ('Blocks A'!BY78-'Pre-1.095 (Hard Copy)'!BB67))</f>
        <v> </v>
      </c>
      <c r="BC67" s="1015" t="str">
        <f>IF(IFERROR('Blocks A'!BZ78-'Pre-1.095 (Hard Copy)'!BC67, 0)=0, " ", ('Blocks A'!BZ78-'Pre-1.095 (Hard Copy)'!BC67))</f>
        <v>+0.0</v>
      </c>
      <c r="BD67" s="1014" t="str">
        <f>IF(IFERROR('Blocks A'!BV78-'Pre-1.095 (Hard Copy)'!BD67, 0)=0, " ", ('Blocks A'!BV78-'Pre-1.095 (Hard Copy)'!BD67))</f>
        <v> </v>
      </c>
      <c r="BE67" s="1014" t="str">
        <f>IF(IFERROR('Blocks A'!CB78-'Pre-1.095 (Hard Copy)'!BE67, 0)=0, " ", ('Blocks A'!CB78-'Pre-1.095 (Hard Copy)'!BE67))</f>
        <v>-36</v>
      </c>
      <c r="BF67" s="1014" t="str">
        <f>IF(IFERROR('Blocks A'!CC78-'Pre-1.095 (Hard Copy)'!BF67, 0)=0, " ", ('Blocks A'!CC78-'Pre-1.095 (Hard Copy)'!BF67))</f>
        <v>-5,600</v>
      </c>
      <c r="BG67" s="1016" t="str">
        <f>IF(IFERROR('Blocks A'!CD78-'Pre-1.095 (Hard Copy)'!BG67, 0)=0, " ", ('Blocks A'!CD78-'Pre-1.095 (Hard Copy)'!BG67))</f>
        <v>-0.0056</v>
      </c>
      <c r="BH67" s="1014" t="str">
        <f>IF(IFERROR('Blocks A'!CE78-'Pre-1.095 (Hard Copy)'!BH67, 0)=0, " ", ('Blocks A'!CE78-'Pre-1.095 (Hard Copy)'!BH67))</f>
        <v> </v>
      </c>
      <c r="BI67" s="1014" t="str">
        <f>IF(IFERROR('Blocks A'!CZ78-'Pre-1.095 (Hard Copy)'!BI67, 0)=0, " ", ('Blocks A'!CZ78-'Pre-1.095 (Hard Copy)'!BI67))</f>
        <v>-12</v>
      </c>
      <c r="BJ67" s="1014" t="str">
        <f>IF(IFERROR('Blocks A'!DA78-'Pre-1.095 (Hard Copy)'!BJ67, 0)=0, " ", ('Blocks A'!DA78-'Pre-1.095 (Hard Copy)'!BJ67))</f>
        <v> </v>
      </c>
      <c r="BK67" s="1014" t="str">
        <f>IF(IFERROR('Blocks A'!DB78-'Pre-1.095 (Hard Copy)'!BK67, 0)=0, " ", ('Blocks A'!DB78-'Pre-1.095 (Hard Copy)'!BK67))</f>
        <v> </v>
      </c>
      <c r="BL67" s="1014" t="str">
        <f>IF(IFERROR('Blocks A'!DC78-'Pre-1.095 (Hard Copy)'!BL67, 0)=0, " ", ('Blocks A'!DC78-'Pre-1.095 (Hard Copy)'!BL67))</f>
        <v> </v>
      </c>
      <c r="BM67" s="1014" t="str">
        <f>IF(IFERROR('Blocks A'!DD78-'Pre-1.095 (Hard Copy)'!BM67, 0)=0, " ", ('Blocks A'!DD78-'Pre-1.095 (Hard Copy)'!BM67))</f>
        <v>+21</v>
      </c>
      <c r="BN67" s="1014" t="str">
        <f>IF(IFERROR('Blocks A'!DE78-'Pre-1.095 (Hard Copy)'!BN67, 0)=0, " ", ('Blocks A'!DE78-'Pre-1.095 (Hard Copy)'!BN67))</f>
        <v> </v>
      </c>
      <c r="BO67" s="1014" t="str">
        <f>IF(IFERROR('Blocks A'!DF78-'Pre-1.095 (Hard Copy)'!BO67, 0)=0, " ", ('Blocks A'!DF78-'Pre-1.095 (Hard Copy)'!BO67))</f>
        <v>-3</v>
      </c>
      <c r="BP67" s="1014" t="str">
        <f>IF(IFERROR('Blocks A'!DG78-'Pre-1.095 (Hard Copy)'!BP67, 0)=0, " ", ('Blocks A'!DG78-'Pre-1.095 (Hard Copy)'!BP67))</f>
        <v> </v>
      </c>
      <c r="BQ67" s="1014" t="str">
        <f>IF(IFERROR('Blocks A'!DH78-'Pre-1.095 (Hard Copy)'!BQ67, 0)=0, " ", ('Blocks A'!DH78-'Pre-1.095 (Hard Copy)'!BQ67))</f>
        <v> </v>
      </c>
      <c r="BR67" s="1014" t="str">
        <f>IF(IFERROR('Blocks A'!DI78-'Pre-1.095 (Hard Copy)'!BR67, 0)=0, " ", ('Blocks A'!DI78-'Pre-1.095 (Hard Copy)'!BR67))</f>
        <v> </v>
      </c>
      <c r="BS67" s="1014" t="str">
        <f>IF(IFERROR('Blocks A'!DJ78-'Pre-1.095 (Hard Copy)'!BS67, 0)=0, " ", ('Blocks A'!DJ78-'Pre-1.095 (Hard Copy)'!BS67))</f>
        <v>-22</v>
      </c>
      <c r="BT67" s="1014" t="str">
        <f>IF(IFERROR('Blocks A'!DK78-'Pre-1.095 (Hard Copy)'!BT67, 0)=0, " ", ('Blocks A'!DK78-'Pre-1.095 (Hard Copy)'!BT67))</f>
        <v> </v>
      </c>
      <c r="BU67" s="1014" t="str">
        <f>IF(IFERROR('Blocks A'!DL78-'Pre-1.095 (Hard Copy)'!BU67, 0)=0, " ", ('Blocks A'!DL78-'Pre-1.095 (Hard Copy)'!BU67))</f>
        <v> </v>
      </c>
      <c r="BV67" s="1014" t="str">
        <f>IF(IFERROR('Blocks A'!DM78-'Pre-1.095 (Hard Copy)'!BV67, 0)=0, " ", ('Blocks A'!DM78-'Pre-1.095 (Hard Copy)'!BV67))</f>
        <v> </v>
      </c>
      <c r="BW67" s="1014" t="str">
        <f>IF(IFERROR('Blocks A'!DN78-'Pre-1.095 (Hard Copy)'!BW67, 0)=0, " ", ('Blocks A'!DN78-'Pre-1.095 (Hard Copy)'!BW67))</f>
        <v>+38</v>
      </c>
      <c r="BX67" s="1014" t="str">
        <f>IF(IFERROR('Blocks A'!DO78-'Pre-1.095 (Hard Copy)'!BX67, 0)=0, " ", ('Blocks A'!DO78-'Pre-1.095 (Hard Copy)'!BX67))</f>
        <v> </v>
      </c>
      <c r="BY67" s="1014" t="str">
        <f>IF(IFERROR('Blocks A'!DP78-'Pre-1.095 (Hard Copy)'!BY67, 0)=0, " ", ('Blocks A'!DP78-'Pre-1.095 (Hard Copy)'!BY67))</f>
        <v>-325</v>
      </c>
      <c r="BZ67" s="1014" t="str">
        <f>IF(IFERROR('Blocks A'!DQ78-'Pre-1.095 (Hard Copy)'!BZ67, 0)=0, " ", ('Blocks A'!DQ78-'Pre-1.095 (Hard Copy)'!BZ67))</f>
        <v> </v>
      </c>
      <c r="CA67" s="1014" t="str">
        <f>IF(IFERROR('Blocks A'!DR78-'Pre-1.095 (Hard Copy)'!CA67, 0)=0, " ", ('Blocks A'!DR78-'Pre-1.095 (Hard Copy)'!CA67))</f>
        <v> </v>
      </c>
      <c r="CB67" s="1014" t="str">
        <f>IF(IFERROR('Blocks A'!DS78-'Pre-1.095 (Hard Copy)'!CB67, 0)=0, " ", ('Blocks A'!DS78-'Pre-1.095 (Hard Copy)'!CB67))</f>
        <v> </v>
      </c>
      <c r="CC67" s="1014" t="str">
        <f>IF(IFERROR('Blocks A'!DT78-'Pre-1.095 (Hard Copy)'!CC67, 0)=0, " ", ('Blocks A'!DT78-'Pre-1.095 (Hard Copy)'!CC67))</f>
        <v>+6</v>
      </c>
      <c r="CD67" s="1014" t="str">
        <f>IF(IFERROR('Blocks A'!DU78-'Pre-1.095 (Hard Copy)'!CD67, 0)=0, " ", ('Blocks A'!DU78-'Pre-1.095 (Hard Copy)'!CD67))</f>
        <v>-309</v>
      </c>
      <c r="CE67" s="1014" t="str">
        <f>IF(IFERROR('Blocks A'!DX78-'Pre-1.095 (Hard Copy)'!CE67, 0)=0, " ", ('Blocks A'!DX78-'Pre-1.095 (Hard Copy)'!CE67))</f>
        <v>-83</v>
      </c>
      <c r="CF67" s="1014" t="str">
        <f>IF(IFERROR('Blocks A'!DY78-'Pre-1.095 (Hard Copy)'!CF67, 0)=0, " ", ('Blocks A'!DY78-'Pre-1.095 (Hard Copy)'!CF67))</f>
        <v>-12,968</v>
      </c>
      <c r="CG67" s="1016" t="str">
        <f>IF(IFERROR('Blocks A'!DZ78-'Pre-1.095 (Hard Copy)'!CG67, 0)=0, " ", ('Blocks A'!DZ78-'Pre-1.095 (Hard Copy)'!CG67))</f>
        <v>-0.0130</v>
      </c>
      <c r="CH67" s="1015" t="str">
        <f>IF(IFERROR('Blocks A'!DV78-'Pre-1.095 (Hard Copy)'!CH67, 0)=0, " ", ('Blocks A'!DV78-'Pre-1.095 (Hard Copy)'!CH67))</f>
        <v>+7.4</v>
      </c>
      <c r="CI67" s="1015" t="str">
        <f>IF(IFERROR('Blocks A'!DW78-'Pre-1.095 (Hard Copy)'!CI67, 0)=0, " ", ('Blocks A'!DW78-'Pre-1.095 (Hard Copy)'!CI67))</f>
        <v>-114.3</v>
      </c>
      <c r="CJ67" s="1014" t="str">
        <f>IF(IFERROR('Blocks A'!EA78-'Pre-1.095 (Hard Copy)'!CJ67, 0)=0, " ", ('Blocks A'!EA78-'Pre-1.095 (Hard Copy)'!CJ67))</f>
        <v>-119</v>
      </c>
      <c r="CK67" s="1017" t="str">
        <f>IF(IFERROR('Blocks A'!EB78-'Pre-1.095 (Hard Copy)'!CK67, 0)=0, " ", ('Blocks A'!EB78-'Pre-1.095 (Hard Copy)'!CK67))</f>
        <v>-1.99</v>
      </c>
      <c r="CL67" s="1017" t="str">
        <f>IF(IFERROR('Blocks A'!EC78-'Pre-1.095 (Hard Copy)'!CL67, 0)=0, " ", ('Blocks A'!EC78-'Pre-1.095 (Hard Copy)'!CL67))</f>
        <v>-0.03</v>
      </c>
      <c r="CM67" s="1017" t="str">
        <f>IF(IFERROR('Blocks A'!EH78-'Pre-1.095 (Hard Copy)'!CM67, 0)=0, " ", ('Blocks A'!EH78-'Pre-1.095 (Hard Copy)'!CM67))</f>
        <v>-0.00</v>
      </c>
      <c r="CN67" s="1014" t="str">
        <f>IF(IFERROR('Blocks A'!ED78-'Pre-1.095 (Hard Copy)'!CN67, 0)=0, " ", ('Blocks A'!ED78-'Pre-1.095 (Hard Copy)'!CN67))</f>
        <v>-18,568</v>
      </c>
      <c r="CO67" s="1017" t="str">
        <f>IF(IFERROR('Blocks A'!EE78-'Pre-1.095 (Hard Copy)'!CO67, 0)=0, " ", ('Blocks A'!EE78-'Pre-1.095 (Hard Copy)'!CO67))</f>
        <v>-18.57</v>
      </c>
      <c r="CP67" s="1017" t="str">
        <f>IF(IFERROR('Blocks A'!EF78-'Pre-1.095 (Hard Copy)'!CP67, 0)=0, " ", ('Blocks A'!EF78-'Pre-1.095 (Hard Copy)'!CP67))</f>
        <v>-0.02</v>
      </c>
      <c r="CQ67" s="1016" t="str">
        <f>IF(IFERROR('Blocks A'!EG78-'Pre-1.095 (Hard Copy)'!CQ67, 0)=0, " ", ('Blocks A'!EG78-'Pre-1.095 (Hard Copy)'!CQ67))</f>
        <v>-0.0186</v>
      </c>
      <c r="CR67" s="1018">
        <v>232.0</v>
      </c>
    </row>
    <row r="68">
      <c r="B68" s="1013" t="s">
        <v>970</v>
      </c>
      <c r="C68" s="969" t="s">
        <v>885</v>
      </c>
      <c r="D68" s="969">
        <v>1.0</v>
      </c>
      <c r="E68" s="969">
        <v>1.0</v>
      </c>
      <c r="F68" s="969">
        <v>1.0</v>
      </c>
      <c r="G68" s="1014" t="str">
        <f>IF(IFERROR('Blocks A'!G79-'Pre-1.095 (Hard Copy)'!G68, 0)=0, " ", ('Blocks A'!G79-'Pre-1.095 (Hard Copy)'!G68))</f>
        <v> </v>
      </c>
      <c r="H68" s="1014" t="str">
        <f>IF(IFERROR('Blocks A'!H79-'Pre-1.095 (Hard Copy)'!H68, 0)=0, " ", ('Blocks A'!H79-'Pre-1.095 (Hard Copy)'!H68))</f>
        <v> </v>
      </c>
      <c r="I68" s="1014" t="str">
        <f>IF(IFERROR('Blocks A'!I79-'Pre-1.095 (Hard Copy)'!I68, 0)=0, " ", ('Blocks A'!I79-'Pre-1.095 (Hard Copy)'!I68))</f>
        <v> </v>
      </c>
      <c r="J68" s="1014" t="str">
        <f>IF(IFERROR('Blocks A'!J79-'Pre-1.095 (Hard Copy)'!J68, 0)=0, " ", ('Blocks A'!J79-'Pre-1.095 (Hard Copy)'!J68))</f>
        <v> </v>
      </c>
      <c r="K68" s="1014" t="str">
        <f>IF(IFERROR('Blocks A'!K79-'Pre-1.095 (Hard Copy)'!K68, 0)=0, " ", ('Blocks A'!K79-'Pre-1.095 (Hard Copy)'!K68))</f>
        <v> </v>
      </c>
      <c r="L68" s="1014" t="str">
        <f>IF(IFERROR('Blocks A'!L79-'Pre-1.095 (Hard Copy)'!L68, 0)=0, " ", ('Blocks A'!L79-'Pre-1.095 (Hard Copy)'!L68))</f>
        <v> </v>
      </c>
      <c r="M68" s="1014" t="str">
        <f>IF(IFERROR('Blocks A'!N79-'Pre-1.095 (Hard Copy)'!M68, 0)=0, " ", ('Blocks A'!N79-'Pre-1.095 (Hard Copy)'!M68))</f>
        <v> </v>
      </c>
      <c r="N68" s="1014" t="str">
        <f>IF(IFERROR('Blocks A'!O79-'Pre-1.095 (Hard Copy)'!N68, 0)=0, " ", ('Blocks A'!O79-'Pre-1.095 (Hard Copy)'!N68))</f>
        <v> </v>
      </c>
      <c r="O68" s="1014" t="str">
        <f>IF(IFERROR('Blocks A'!P79-'Pre-1.095 (Hard Copy)'!O68, 0)=0, " ", ('Blocks A'!P79-'Pre-1.095 (Hard Copy)'!O68))</f>
        <v> </v>
      </c>
      <c r="P68" s="1014" t="str">
        <f>IF(IFERROR('Blocks A'!Q79-'Pre-1.095 (Hard Copy)'!P68, 0)=0, " ", ('Blocks A'!Q79-'Pre-1.095 (Hard Copy)'!P68))</f>
        <v> </v>
      </c>
      <c r="Q68" s="1014" t="str">
        <f>IF(IFERROR('Blocks A'!R79-'Pre-1.095 (Hard Copy)'!Q68, 0)=0, " ", ('Blocks A'!R79-'Pre-1.095 (Hard Copy)'!Q68))</f>
        <v> </v>
      </c>
      <c r="R68" s="1014" t="str">
        <f>IF(IFERROR('Blocks A'!S79-'Pre-1.095 (Hard Copy)'!R68, 0)=0, " ", ('Blocks A'!S79-'Pre-1.095 (Hard Copy)'!R68))</f>
        <v> </v>
      </c>
      <c r="S68" s="1014" t="str">
        <f>IF(IFERROR('Blocks A'!T79-'Pre-1.095 (Hard Copy)'!S68, 0)=0, " ", ('Blocks A'!T79-'Pre-1.095 (Hard Copy)'!S68))</f>
        <v> </v>
      </c>
      <c r="T68" s="1014" t="str">
        <f>IF(IFERROR('Blocks A'!M79-'Pre-1.095 (Hard Copy)'!T68, 0)=0, " ", ('Blocks A'!M79-'Pre-1.095 (Hard Copy)'!T68))</f>
        <v> </v>
      </c>
      <c r="U68" s="1014" t="str">
        <f>IF(IFERROR('Blocks A'!U79-'Pre-1.095 (Hard Copy)'!U68, 0)=0, " ", ('Blocks A'!U79-'Pre-1.095 (Hard Copy)'!U68))</f>
        <v> </v>
      </c>
      <c r="V68" s="1014" t="str">
        <f>IF(IFERROR('Blocks A'!V79-'Pre-1.095 (Hard Copy)'!V68, 0)=0, " ", ('Blocks A'!V79-'Pre-1.095 (Hard Copy)'!V68))</f>
        <v> </v>
      </c>
      <c r="W68" s="1014" t="str">
        <f>IF(IFERROR('Blocks A'!W79-'Pre-1.095 (Hard Copy)'!W68, 0)=0, " ", ('Blocks A'!W79-'Pre-1.095 (Hard Copy)'!W68))</f>
        <v> </v>
      </c>
      <c r="X68" s="1014" t="str">
        <f>IF(IFERROR('Blocks A'!X79-'Pre-1.095 (Hard Copy)'!X68, 0)=0, " ", ('Blocks A'!X79-'Pre-1.095 (Hard Copy)'!X68))</f>
        <v> </v>
      </c>
      <c r="Y68" s="1014" t="str">
        <f>IF(IFERROR('Blocks A'!AC79-'Pre-1.095 (Hard Copy)'!Y68, 0)=0, " ", ('Blocks A'!AC79-'Pre-1.095 (Hard Copy)'!Y68))</f>
        <v> </v>
      </c>
      <c r="Z68" s="1014" t="str">
        <f>IF(IFERROR('Blocks A'!Y79-'Pre-1.095 (Hard Copy)'!Z68, 0)=0, " ", ('Blocks A'!Y79-'Pre-1.095 (Hard Copy)'!Z68))</f>
        <v> </v>
      </c>
      <c r="AA68" s="1014" t="str">
        <f>IF(IFERROR('Blocks A'!Z79-'Pre-1.095 (Hard Copy)'!AA68, 0)=0, " ", ('Blocks A'!Z79-'Pre-1.095 (Hard Copy)'!AA68))</f>
        <v> </v>
      </c>
      <c r="AB68" s="1014" t="str">
        <f>IF(IFERROR('Blocks A'!AA79-'Pre-1.095 (Hard Copy)'!AB68, 0)=0, " ", ('Blocks A'!AA79-'Pre-1.095 (Hard Copy)'!AB68))</f>
        <v> </v>
      </c>
      <c r="AC68" s="1014" t="str">
        <f>IF(IFERROR('Blocks A'!AB79-'Pre-1.095 (Hard Copy)'!AC68, 0)=0, " ", ('Blocks A'!AB79-'Pre-1.095 (Hard Copy)'!AC68))</f>
        <v> </v>
      </c>
      <c r="AD68" s="1014" t="str">
        <f>IF(IFERROR('Blocks A'!AY79-'Pre-1.095 (Hard Copy)'!AD68, 0)=0, " ", ('Blocks A'!AY79-'Pre-1.095 (Hard Copy)'!AD68))</f>
        <v> </v>
      </c>
      <c r="AE68" s="1014" t="str">
        <f>IF(IFERROR('Blocks A'!AZ79-'Pre-1.095 (Hard Copy)'!AE68, 0)=0, " ", ('Blocks A'!AZ79-'Pre-1.095 (Hard Copy)'!AE68))</f>
        <v> </v>
      </c>
      <c r="AF68" s="1014" t="str">
        <f>IF(IFERROR('Blocks A'!BA79-'Pre-1.095 (Hard Copy)'!AF68, 0)=0, " ", ('Blocks A'!BA79-'Pre-1.095 (Hard Copy)'!AF68))</f>
        <v> </v>
      </c>
      <c r="AG68" s="1014" t="str">
        <f>IF(IFERROR('Blocks A'!BB79-'Pre-1.095 (Hard Copy)'!AG68, 0)=0, " ", ('Blocks A'!BB79-'Pre-1.095 (Hard Copy)'!AG68))</f>
        <v> </v>
      </c>
      <c r="AH68" s="1014" t="str">
        <f>IF(IFERROR('Blocks A'!BC79-'Pre-1.095 (Hard Copy)'!AH68, 0)=0, " ", ('Blocks A'!BC79-'Pre-1.095 (Hard Copy)'!AH68))</f>
        <v> </v>
      </c>
      <c r="AI68" s="1014" t="str">
        <f>IF(IFERROR('Blocks A'!BJ79-'Pre-1.095 (Hard Copy)'!AI68, 0)=0, " ", ('Blocks A'!BJ79-'Pre-1.095 (Hard Copy)'!AI68))</f>
        <v> </v>
      </c>
      <c r="AJ68" s="1014" t="str">
        <f>IF(IFERROR('Blocks A'!BD79-'Pre-1.095 (Hard Copy)'!AJ68, 0)=0, " ", ('Blocks A'!BD79-'Pre-1.095 (Hard Copy)'!AJ68))</f>
        <v> </v>
      </c>
      <c r="AK68" s="1014" t="str">
        <f>IF(IFERROR('Blocks A'!BE79-'Pre-1.095 (Hard Copy)'!AK68, 0)=0, " ", ('Blocks A'!BE79-'Pre-1.095 (Hard Copy)'!AK68))</f>
        <v> </v>
      </c>
      <c r="AL68" s="1014" t="str">
        <f>IF(IFERROR('Blocks A'!BF79-'Pre-1.095 (Hard Copy)'!AL68, 0)=0, " ", ('Blocks A'!BF79-'Pre-1.095 (Hard Copy)'!AL68))</f>
        <v> </v>
      </c>
      <c r="AM68" s="1014" t="str">
        <f>IF(IFERROR('Blocks A'!BG79-'Pre-1.095 (Hard Copy)'!AM68, 0)=0, " ", ('Blocks A'!BG79-'Pre-1.095 (Hard Copy)'!AM68))</f>
        <v> </v>
      </c>
      <c r="AN68" s="1014" t="str">
        <f>IF(IFERROR('Blocks A'!BH79-'Pre-1.095 (Hard Copy)'!AN68, 0)=0, " ", ('Blocks A'!BH79-'Pre-1.095 (Hard Copy)'!AN68))</f>
        <v> </v>
      </c>
      <c r="AO68" s="1014" t="str">
        <f>IF(IFERROR('Blocks A'!BI79-'Pre-1.095 (Hard Copy)'!AO68, 0)=0, " ", ('Blocks A'!BI79-'Pre-1.095 (Hard Copy)'!AO68))</f>
        <v> </v>
      </c>
      <c r="AP68" s="1014" t="str">
        <f>IF(IFERROR('Blocks A'!BK79-'Pre-1.095 (Hard Copy)'!AP68, 0)=0, " ", ('Blocks A'!BK79-'Pre-1.095 (Hard Copy)'!AP68))</f>
        <v> </v>
      </c>
      <c r="AQ68" s="1014" t="str">
        <f>IF(IFERROR('Blocks A'!BL79-'Pre-1.095 (Hard Copy)'!AQ68, 0)=0, " ", ('Blocks A'!BL79-'Pre-1.095 (Hard Copy)'!AQ68))</f>
        <v> </v>
      </c>
      <c r="AR68" s="1014" t="str">
        <f>IF(IFERROR('Blocks A'!BM79-'Pre-1.095 (Hard Copy)'!AR68, 0)=0, " ", ('Blocks A'!BM79-'Pre-1.095 (Hard Copy)'!AR68))</f>
        <v> </v>
      </c>
      <c r="AS68" s="1014" t="str">
        <f>IF(IFERROR('Blocks A'!BO79-'Pre-1.095 (Hard Copy)'!AS68, 0)=0, " ", ('Blocks A'!BO79-'Pre-1.095 (Hard Copy)'!AS68))</f>
        <v> </v>
      </c>
      <c r="AT68" s="1014" t="str">
        <f>IF(IFERROR('Blocks A'!BP79-'Pre-1.095 (Hard Copy)'!AT68, 0)=0, " ", ('Blocks A'!BP79-'Pre-1.095 (Hard Copy)'!AT68))</f>
        <v> </v>
      </c>
      <c r="AU68" s="1014" t="str">
        <f>IF(IFERROR('Blocks A'!BQ79-'Pre-1.095 (Hard Copy)'!AU68, 0)=0, " ", ('Blocks A'!BQ79-'Pre-1.095 (Hard Copy)'!AU68))</f>
        <v> </v>
      </c>
      <c r="AV68" s="1014" t="str">
        <f>IF(IFERROR('Blocks A'!BR79-'Pre-1.095 (Hard Copy)'!AV68, 0)=0, " ", ('Blocks A'!BR79-'Pre-1.095 (Hard Copy)'!AV68))</f>
        <v> </v>
      </c>
      <c r="AW68" s="1014" t="str">
        <f>IF(IFERROR('Blocks A'!BS79-'Pre-1.095 (Hard Copy)'!AW68, 0)=0, " ", ('Blocks A'!BS79-'Pre-1.095 (Hard Copy)'!AW68))</f>
        <v> </v>
      </c>
      <c r="AX68" s="1014" t="str">
        <f>IF(IFERROR('Blocks A'!BT79-'Pre-1.095 (Hard Copy)'!AX68, 0)=0, " ", ('Blocks A'!BT79-'Pre-1.095 (Hard Copy)'!AX68))</f>
        <v> </v>
      </c>
      <c r="AY68" s="1014" t="str">
        <f>IF(IFERROR('Blocks A'!BU79-'Pre-1.095 (Hard Copy)'!AY68, 0)=0, " ", ('Blocks A'!BU79-'Pre-1.095 (Hard Copy)'!AY68))</f>
        <v> </v>
      </c>
      <c r="AZ68" s="1014" t="str">
        <f>IF(IFERROR('Blocks A'!BW79-'Pre-1.095 (Hard Copy)'!AZ68, 0)=0, " ", ('Blocks A'!BW79-'Pre-1.095 (Hard Copy)'!AZ68))</f>
        <v> </v>
      </c>
      <c r="BA68" s="1014" t="str">
        <f>IF(IFERROR('Blocks A'!BX79-'Pre-1.095 (Hard Copy)'!BA68, 0)=0, " ", ('Blocks A'!BX79-'Pre-1.095 (Hard Copy)'!BA68))</f>
        <v>-0</v>
      </c>
      <c r="BB68" s="1014" t="str">
        <f>IF(IFERROR('Blocks A'!BY79-'Pre-1.095 (Hard Copy)'!BB68, 0)=0, " ", ('Blocks A'!BY79-'Pre-1.095 (Hard Copy)'!BB68))</f>
        <v> </v>
      </c>
      <c r="BC68" s="1015" t="str">
        <f>IF(IFERROR('Blocks A'!BZ79-'Pre-1.095 (Hard Copy)'!BC68, 0)=0, " ", ('Blocks A'!BZ79-'Pre-1.095 (Hard Copy)'!BC68))</f>
        <v>+0.0</v>
      </c>
      <c r="BD68" s="1014" t="str">
        <f>IF(IFERROR('Blocks A'!BV79-'Pre-1.095 (Hard Copy)'!BD68, 0)=0, " ", ('Blocks A'!BV79-'Pre-1.095 (Hard Copy)'!BD68))</f>
        <v> </v>
      </c>
      <c r="BE68" s="1014" t="str">
        <f>IF(IFERROR('Blocks A'!CB79-'Pre-1.095 (Hard Copy)'!BE68, 0)=0, " ", ('Blocks A'!CB79-'Pre-1.095 (Hard Copy)'!BE68))</f>
        <v>-24</v>
      </c>
      <c r="BF68" s="1014" t="str">
        <f>IF(IFERROR('Blocks A'!CC79-'Pre-1.095 (Hard Copy)'!BF68, 0)=0, " ", ('Blocks A'!CC79-'Pre-1.095 (Hard Copy)'!BF68))</f>
        <v>-3,733</v>
      </c>
      <c r="BG68" s="1016" t="str">
        <f>IF(IFERROR('Blocks A'!CD79-'Pre-1.095 (Hard Copy)'!BG68, 0)=0, " ", ('Blocks A'!CD79-'Pre-1.095 (Hard Copy)'!BG68))</f>
        <v>-0.0037</v>
      </c>
      <c r="BH68" s="1014" t="str">
        <f>IF(IFERROR('Blocks A'!CE79-'Pre-1.095 (Hard Copy)'!BH68, 0)=0, " ", ('Blocks A'!CE79-'Pre-1.095 (Hard Copy)'!BH68))</f>
        <v> </v>
      </c>
      <c r="BI68" s="1014" t="str">
        <f>IF(IFERROR('Blocks A'!CZ79-'Pre-1.095 (Hard Copy)'!BI68, 0)=0, " ", ('Blocks A'!CZ79-'Pre-1.095 (Hard Copy)'!BI68))</f>
        <v>-1</v>
      </c>
      <c r="BJ68" s="1014" t="str">
        <f>IF(IFERROR('Blocks A'!DA79-'Pre-1.095 (Hard Copy)'!BJ68, 0)=0, " ", ('Blocks A'!DA79-'Pre-1.095 (Hard Copy)'!BJ68))</f>
        <v> </v>
      </c>
      <c r="BK68" s="1014" t="str">
        <f>IF(IFERROR('Blocks A'!DB79-'Pre-1.095 (Hard Copy)'!BK68, 0)=0, " ", ('Blocks A'!DB79-'Pre-1.095 (Hard Copy)'!BK68))</f>
        <v> </v>
      </c>
      <c r="BL68" s="1014" t="str">
        <f>IF(IFERROR('Blocks A'!DC79-'Pre-1.095 (Hard Copy)'!BL68, 0)=0, " ", ('Blocks A'!DC79-'Pre-1.095 (Hard Copy)'!BL68))</f>
        <v> </v>
      </c>
      <c r="BM68" s="1014" t="str">
        <f>IF(IFERROR('Blocks A'!DD79-'Pre-1.095 (Hard Copy)'!BM68, 0)=0, " ", ('Blocks A'!DD79-'Pre-1.095 (Hard Copy)'!BM68))</f>
        <v>+7</v>
      </c>
      <c r="BN68" s="1014" t="str">
        <f>IF(IFERROR('Blocks A'!DE79-'Pre-1.095 (Hard Copy)'!BN68, 0)=0, " ", ('Blocks A'!DE79-'Pre-1.095 (Hard Copy)'!BN68))</f>
        <v> </v>
      </c>
      <c r="BO68" s="1014" t="str">
        <f>IF(IFERROR('Blocks A'!DF79-'Pre-1.095 (Hard Copy)'!BO68, 0)=0, " ", ('Blocks A'!DF79-'Pre-1.095 (Hard Copy)'!BO68))</f>
        <v>-1</v>
      </c>
      <c r="BP68" s="1014" t="str">
        <f>IF(IFERROR('Blocks A'!DG79-'Pre-1.095 (Hard Copy)'!BP68, 0)=0, " ", ('Blocks A'!DG79-'Pre-1.095 (Hard Copy)'!BP68))</f>
        <v> </v>
      </c>
      <c r="BQ68" s="1014" t="str">
        <f>IF(IFERROR('Blocks A'!DH79-'Pre-1.095 (Hard Copy)'!BQ68, 0)=0, " ", ('Blocks A'!DH79-'Pre-1.095 (Hard Copy)'!BQ68))</f>
        <v> </v>
      </c>
      <c r="BR68" s="1014" t="str">
        <f>IF(IFERROR('Blocks A'!DI79-'Pre-1.095 (Hard Copy)'!BR68, 0)=0, " ", ('Blocks A'!DI79-'Pre-1.095 (Hard Copy)'!BR68))</f>
        <v> </v>
      </c>
      <c r="BS68" s="1014" t="str">
        <f>IF(IFERROR('Blocks A'!DJ79-'Pre-1.095 (Hard Copy)'!BS68, 0)=0, " ", ('Blocks A'!DJ79-'Pre-1.095 (Hard Copy)'!BS68))</f>
        <v>-1</v>
      </c>
      <c r="BT68" s="1014" t="str">
        <f>IF(IFERROR('Blocks A'!DK79-'Pre-1.095 (Hard Copy)'!BT68, 0)=0, " ", ('Blocks A'!DK79-'Pre-1.095 (Hard Copy)'!BT68))</f>
        <v> </v>
      </c>
      <c r="BU68" s="1014" t="str">
        <f>IF(IFERROR('Blocks A'!DL79-'Pre-1.095 (Hard Copy)'!BU68, 0)=0, " ", ('Blocks A'!DL79-'Pre-1.095 (Hard Copy)'!BU68))</f>
        <v> </v>
      </c>
      <c r="BV68" s="1014" t="str">
        <f>IF(IFERROR('Blocks A'!DM79-'Pre-1.095 (Hard Copy)'!BV68, 0)=0, " ", ('Blocks A'!DM79-'Pre-1.095 (Hard Copy)'!BV68))</f>
        <v> </v>
      </c>
      <c r="BW68" s="1014" t="str">
        <f>IF(IFERROR('Blocks A'!DN79-'Pre-1.095 (Hard Copy)'!BW68, 0)=0, " ", ('Blocks A'!DN79-'Pre-1.095 (Hard Copy)'!BW68))</f>
        <v>+12</v>
      </c>
      <c r="BX68" s="1014" t="str">
        <f>IF(IFERROR('Blocks A'!DO79-'Pre-1.095 (Hard Copy)'!BX68, 0)=0, " ", ('Blocks A'!DO79-'Pre-1.095 (Hard Copy)'!BX68))</f>
        <v> </v>
      </c>
      <c r="BY68" s="1014" t="str">
        <f>IF(IFERROR('Blocks A'!DP79-'Pre-1.095 (Hard Copy)'!BY68, 0)=0, " ", ('Blocks A'!DP79-'Pre-1.095 (Hard Copy)'!BY68))</f>
        <v>-125</v>
      </c>
      <c r="BZ68" s="1014" t="str">
        <f>IF(IFERROR('Blocks A'!DQ79-'Pre-1.095 (Hard Copy)'!BZ68, 0)=0, " ", ('Blocks A'!DQ79-'Pre-1.095 (Hard Copy)'!BZ68))</f>
        <v> </v>
      </c>
      <c r="CA68" s="1014" t="str">
        <f>IF(IFERROR('Blocks A'!DR79-'Pre-1.095 (Hard Copy)'!CA68, 0)=0, " ", ('Blocks A'!DR79-'Pre-1.095 (Hard Copy)'!CA68))</f>
        <v> </v>
      </c>
      <c r="CB68" s="1014" t="str">
        <f>IF(IFERROR('Blocks A'!DS79-'Pre-1.095 (Hard Copy)'!CB68, 0)=0, " ", ('Blocks A'!DS79-'Pre-1.095 (Hard Copy)'!CB68))</f>
        <v> </v>
      </c>
      <c r="CC68" s="1014" t="str">
        <f>IF(IFERROR('Blocks A'!DT79-'Pre-1.095 (Hard Copy)'!CC68, 0)=0, " ", ('Blocks A'!DT79-'Pre-1.095 (Hard Copy)'!CC68))</f>
        <v>+5</v>
      </c>
      <c r="CD68" s="1014" t="str">
        <f>IF(IFERROR('Blocks A'!DU79-'Pre-1.095 (Hard Copy)'!CD68, 0)=0, " ", ('Blocks A'!DU79-'Pre-1.095 (Hard Copy)'!CD68))</f>
        <v>-114</v>
      </c>
      <c r="CE68" s="1014" t="str">
        <f>IF(IFERROR('Blocks A'!DX79-'Pre-1.095 (Hard Copy)'!CE68, 0)=0, " ", ('Blocks A'!DX79-'Pre-1.095 (Hard Copy)'!CE68))</f>
        <v>-33</v>
      </c>
      <c r="CF68" s="1014" t="str">
        <f>IF(IFERROR('Blocks A'!DY79-'Pre-1.095 (Hard Copy)'!CF68, 0)=0, " ", ('Blocks A'!DY79-'Pre-1.095 (Hard Copy)'!CF68))</f>
        <v>-5,120</v>
      </c>
      <c r="CG68" s="1016" t="str">
        <f>IF(IFERROR('Blocks A'!DZ79-'Pre-1.095 (Hard Copy)'!CG68, 0)=0, " ", ('Blocks A'!DZ79-'Pre-1.095 (Hard Copy)'!CG68))</f>
        <v>-0.0051</v>
      </c>
      <c r="CH68" s="1015" t="str">
        <f>IF(IFERROR('Blocks A'!DV79-'Pre-1.095 (Hard Copy)'!CH68, 0)=0, " ", ('Blocks A'!DV79-'Pre-1.095 (Hard Copy)'!CH68))</f>
        <v>+2.8</v>
      </c>
      <c r="CI68" s="1015" t="str">
        <f>IF(IFERROR('Blocks A'!DW79-'Pre-1.095 (Hard Copy)'!CI68, 0)=0, " ", ('Blocks A'!DW79-'Pre-1.095 (Hard Copy)'!CI68))</f>
        <v>-42.3</v>
      </c>
      <c r="CJ68" s="1014" t="str">
        <f>IF(IFERROR('Blocks A'!EA79-'Pre-1.095 (Hard Copy)'!CJ68, 0)=0, " ", ('Blocks A'!EA79-'Pre-1.095 (Hard Copy)'!CJ68))</f>
        <v>-57</v>
      </c>
      <c r="CK68" s="1017" t="str">
        <f>IF(IFERROR('Blocks A'!EB79-'Pre-1.095 (Hard Copy)'!CK68, 0)=0, " ", ('Blocks A'!EB79-'Pre-1.095 (Hard Copy)'!CK68))</f>
        <v>-0.95</v>
      </c>
      <c r="CL68" s="1017" t="str">
        <f>IF(IFERROR('Blocks A'!EC79-'Pre-1.095 (Hard Copy)'!CL68, 0)=0, " ", ('Blocks A'!EC79-'Pre-1.095 (Hard Copy)'!CL68))</f>
        <v>-0.02</v>
      </c>
      <c r="CM68" s="1017" t="str">
        <f>IF(IFERROR('Blocks A'!EH79-'Pre-1.095 (Hard Copy)'!CM68, 0)=0, " ", ('Blocks A'!EH79-'Pre-1.095 (Hard Copy)'!CM68))</f>
        <v>-0.00</v>
      </c>
      <c r="CN68" s="1014" t="str">
        <f>IF(IFERROR('Blocks A'!ED79-'Pre-1.095 (Hard Copy)'!CN68, 0)=0, " ", ('Blocks A'!ED79-'Pre-1.095 (Hard Copy)'!CN68))</f>
        <v>-8,853</v>
      </c>
      <c r="CO68" s="1017" t="str">
        <f>IF(IFERROR('Blocks A'!EE79-'Pre-1.095 (Hard Copy)'!CO68, 0)=0, " ", ('Blocks A'!EE79-'Pre-1.095 (Hard Copy)'!CO68))</f>
        <v>-8.85</v>
      </c>
      <c r="CP68" s="1017" t="str">
        <f>IF(IFERROR('Blocks A'!EF79-'Pre-1.095 (Hard Copy)'!CP68, 0)=0, " ", ('Blocks A'!EF79-'Pre-1.095 (Hard Copy)'!CP68))</f>
        <v>-0.01</v>
      </c>
      <c r="CQ68" s="1016" t="str">
        <f>IF(IFERROR('Blocks A'!EG79-'Pre-1.095 (Hard Copy)'!CQ68, 0)=0, " ", ('Blocks A'!EG79-'Pre-1.095 (Hard Copy)'!CQ68))</f>
        <v>-0.0089</v>
      </c>
      <c r="CR68" s="1018" t="s">
        <v>12</v>
      </c>
    </row>
    <row r="69">
      <c r="B69" s="1013" t="s">
        <v>971</v>
      </c>
      <c r="C69" s="969" t="s">
        <v>886</v>
      </c>
      <c r="D69" s="969">
        <v>1.0</v>
      </c>
      <c r="E69" s="969">
        <v>1.0</v>
      </c>
      <c r="F69" s="969">
        <v>1.0</v>
      </c>
      <c r="G69" s="1014" t="str">
        <f>IF(IFERROR('Blocks A'!G80-'Pre-1.095 (Hard Copy)'!G69, 0)=0, " ", ('Blocks A'!G80-'Pre-1.095 (Hard Copy)'!G69))</f>
        <v> </v>
      </c>
      <c r="H69" s="1014" t="str">
        <f>IF(IFERROR('Blocks A'!H80-'Pre-1.095 (Hard Copy)'!H69, 0)=0, " ", ('Blocks A'!H80-'Pre-1.095 (Hard Copy)'!H69))</f>
        <v> </v>
      </c>
      <c r="I69" s="1014" t="str">
        <f>IF(IFERROR('Blocks A'!I80-'Pre-1.095 (Hard Copy)'!I69, 0)=0, " ", ('Blocks A'!I80-'Pre-1.095 (Hard Copy)'!I69))</f>
        <v> </v>
      </c>
      <c r="J69" s="1014" t="str">
        <f>IF(IFERROR('Blocks A'!J80-'Pre-1.095 (Hard Copy)'!J69, 0)=0, " ", ('Blocks A'!J80-'Pre-1.095 (Hard Copy)'!J69))</f>
        <v> </v>
      </c>
      <c r="K69" s="1014" t="str">
        <f>IF(IFERROR('Blocks A'!K80-'Pre-1.095 (Hard Copy)'!K69, 0)=0, " ", ('Blocks A'!K80-'Pre-1.095 (Hard Copy)'!K69))</f>
        <v> </v>
      </c>
      <c r="L69" s="1014" t="str">
        <f>IF(IFERROR('Blocks A'!L80-'Pre-1.095 (Hard Copy)'!L69, 0)=0, " ", ('Blocks A'!L80-'Pre-1.095 (Hard Copy)'!L69))</f>
        <v> </v>
      </c>
      <c r="M69" s="1014" t="str">
        <f>IF(IFERROR('Blocks A'!N80-'Pre-1.095 (Hard Copy)'!M69, 0)=0, " ", ('Blocks A'!N80-'Pre-1.095 (Hard Copy)'!M69))</f>
        <v> </v>
      </c>
      <c r="N69" s="1014" t="str">
        <f>IF(IFERROR('Blocks A'!O80-'Pre-1.095 (Hard Copy)'!N69, 0)=0, " ", ('Blocks A'!O80-'Pre-1.095 (Hard Copy)'!N69))</f>
        <v> </v>
      </c>
      <c r="O69" s="1014" t="str">
        <f>IF(IFERROR('Blocks A'!P80-'Pre-1.095 (Hard Copy)'!O69, 0)=0, " ", ('Blocks A'!P80-'Pre-1.095 (Hard Copy)'!O69))</f>
        <v> </v>
      </c>
      <c r="P69" s="1014" t="str">
        <f>IF(IFERROR('Blocks A'!Q80-'Pre-1.095 (Hard Copy)'!P69, 0)=0, " ", ('Blocks A'!Q80-'Pre-1.095 (Hard Copy)'!P69))</f>
        <v> </v>
      </c>
      <c r="Q69" s="1014" t="str">
        <f>IF(IFERROR('Blocks A'!R80-'Pre-1.095 (Hard Copy)'!Q69, 0)=0, " ", ('Blocks A'!R80-'Pre-1.095 (Hard Copy)'!Q69))</f>
        <v> </v>
      </c>
      <c r="R69" s="1014" t="str">
        <f>IF(IFERROR('Blocks A'!S80-'Pre-1.095 (Hard Copy)'!R69, 0)=0, " ", ('Blocks A'!S80-'Pre-1.095 (Hard Copy)'!R69))</f>
        <v> </v>
      </c>
      <c r="S69" s="1014" t="str">
        <f>IF(IFERROR('Blocks A'!T80-'Pre-1.095 (Hard Copy)'!S69, 0)=0, " ", ('Blocks A'!T80-'Pre-1.095 (Hard Copy)'!S69))</f>
        <v> </v>
      </c>
      <c r="T69" s="1014" t="str">
        <f>IF(IFERROR('Blocks A'!M80-'Pre-1.095 (Hard Copy)'!T69, 0)=0, " ", ('Blocks A'!M80-'Pre-1.095 (Hard Copy)'!T69))</f>
        <v> </v>
      </c>
      <c r="U69" s="1014" t="str">
        <f>IF(IFERROR('Blocks A'!U80-'Pre-1.095 (Hard Copy)'!U69, 0)=0, " ", ('Blocks A'!U80-'Pre-1.095 (Hard Copy)'!U69))</f>
        <v> </v>
      </c>
      <c r="V69" s="1014" t="str">
        <f>IF(IFERROR('Blocks A'!V80-'Pre-1.095 (Hard Copy)'!V69, 0)=0, " ", ('Blocks A'!V80-'Pre-1.095 (Hard Copy)'!V69))</f>
        <v> </v>
      </c>
      <c r="W69" s="1014" t="str">
        <f>IF(IFERROR('Blocks A'!W80-'Pre-1.095 (Hard Copy)'!W69, 0)=0, " ", ('Blocks A'!W80-'Pre-1.095 (Hard Copy)'!W69))</f>
        <v> </v>
      </c>
      <c r="X69" s="1014" t="str">
        <f>IF(IFERROR('Blocks A'!X80-'Pre-1.095 (Hard Copy)'!X69, 0)=0, " ", ('Blocks A'!X80-'Pre-1.095 (Hard Copy)'!X69))</f>
        <v> </v>
      </c>
      <c r="Y69" s="1014" t="str">
        <f>IF(IFERROR('Blocks A'!AC80-'Pre-1.095 (Hard Copy)'!Y69, 0)=0, " ", ('Blocks A'!AC80-'Pre-1.095 (Hard Copy)'!Y69))</f>
        <v> </v>
      </c>
      <c r="Z69" s="1014" t="str">
        <f>IF(IFERROR('Blocks A'!Y80-'Pre-1.095 (Hard Copy)'!Z69, 0)=0, " ", ('Blocks A'!Y80-'Pre-1.095 (Hard Copy)'!Z69))</f>
        <v> </v>
      </c>
      <c r="AA69" s="1014" t="str">
        <f>IF(IFERROR('Blocks A'!Z80-'Pre-1.095 (Hard Copy)'!AA69, 0)=0, " ", ('Blocks A'!Z80-'Pre-1.095 (Hard Copy)'!AA69))</f>
        <v> </v>
      </c>
      <c r="AB69" s="1014" t="str">
        <f>IF(IFERROR('Blocks A'!AA80-'Pre-1.095 (Hard Copy)'!AB69, 0)=0, " ", ('Blocks A'!AA80-'Pre-1.095 (Hard Copy)'!AB69))</f>
        <v> </v>
      </c>
      <c r="AC69" s="1014" t="str">
        <f>IF(IFERROR('Blocks A'!AB80-'Pre-1.095 (Hard Copy)'!AC69, 0)=0, " ", ('Blocks A'!AB80-'Pre-1.095 (Hard Copy)'!AC69))</f>
        <v> </v>
      </c>
      <c r="AD69" s="1014" t="str">
        <f>IF(IFERROR('Blocks A'!AY80-'Pre-1.095 (Hard Copy)'!AD69, 0)=0, " ", ('Blocks A'!AY80-'Pre-1.095 (Hard Copy)'!AD69))</f>
        <v> </v>
      </c>
      <c r="AE69" s="1014" t="str">
        <f>IF(IFERROR('Blocks A'!AZ80-'Pre-1.095 (Hard Copy)'!AE69, 0)=0, " ", ('Blocks A'!AZ80-'Pre-1.095 (Hard Copy)'!AE69))</f>
        <v> </v>
      </c>
      <c r="AF69" s="1014" t="str">
        <f>IF(IFERROR('Blocks A'!BA80-'Pre-1.095 (Hard Copy)'!AF69, 0)=0, " ", ('Blocks A'!BA80-'Pre-1.095 (Hard Copy)'!AF69))</f>
        <v> </v>
      </c>
      <c r="AG69" s="1014" t="str">
        <f>IF(IFERROR('Blocks A'!BB80-'Pre-1.095 (Hard Copy)'!AG69, 0)=0, " ", ('Blocks A'!BB80-'Pre-1.095 (Hard Copy)'!AG69))</f>
        <v> </v>
      </c>
      <c r="AH69" s="1014" t="str">
        <f>IF(IFERROR('Blocks A'!BC80-'Pre-1.095 (Hard Copy)'!AH69, 0)=0, " ", ('Blocks A'!BC80-'Pre-1.095 (Hard Copy)'!AH69))</f>
        <v> </v>
      </c>
      <c r="AI69" s="1014" t="str">
        <f>IF(IFERROR('Blocks A'!BJ80-'Pre-1.095 (Hard Copy)'!AI69, 0)=0, " ", ('Blocks A'!BJ80-'Pre-1.095 (Hard Copy)'!AI69))</f>
        <v> </v>
      </c>
      <c r="AJ69" s="1014" t="str">
        <f>IF(IFERROR('Blocks A'!BD80-'Pre-1.095 (Hard Copy)'!AJ69, 0)=0, " ", ('Blocks A'!BD80-'Pre-1.095 (Hard Copy)'!AJ69))</f>
        <v> </v>
      </c>
      <c r="AK69" s="1014" t="str">
        <f>IF(IFERROR('Blocks A'!BE80-'Pre-1.095 (Hard Copy)'!AK69, 0)=0, " ", ('Blocks A'!BE80-'Pre-1.095 (Hard Copy)'!AK69))</f>
        <v> </v>
      </c>
      <c r="AL69" s="1014" t="str">
        <f>IF(IFERROR('Blocks A'!BF80-'Pre-1.095 (Hard Copy)'!AL69, 0)=0, " ", ('Blocks A'!BF80-'Pre-1.095 (Hard Copy)'!AL69))</f>
        <v> </v>
      </c>
      <c r="AM69" s="1014" t="str">
        <f>IF(IFERROR('Blocks A'!BG80-'Pre-1.095 (Hard Copy)'!AM69, 0)=0, " ", ('Blocks A'!BG80-'Pre-1.095 (Hard Copy)'!AM69))</f>
        <v> </v>
      </c>
      <c r="AN69" s="1014" t="str">
        <f>IF(IFERROR('Blocks A'!BH80-'Pre-1.095 (Hard Copy)'!AN69, 0)=0, " ", ('Blocks A'!BH80-'Pre-1.095 (Hard Copy)'!AN69))</f>
        <v> </v>
      </c>
      <c r="AO69" s="1014" t="str">
        <f>IF(IFERROR('Blocks A'!BI80-'Pre-1.095 (Hard Copy)'!AO69, 0)=0, " ", ('Blocks A'!BI80-'Pre-1.095 (Hard Copy)'!AO69))</f>
        <v> </v>
      </c>
      <c r="AP69" s="1014" t="str">
        <f>IF(IFERROR('Blocks A'!BK80-'Pre-1.095 (Hard Copy)'!AP69, 0)=0, " ", ('Blocks A'!BK80-'Pre-1.095 (Hard Copy)'!AP69))</f>
        <v>+6</v>
      </c>
      <c r="AQ69" s="1014" t="str">
        <f>IF(IFERROR('Blocks A'!BL80-'Pre-1.095 (Hard Copy)'!AQ69, 0)=0, " ", ('Blocks A'!BL80-'Pre-1.095 (Hard Copy)'!AQ69))</f>
        <v> </v>
      </c>
      <c r="AR69" s="1014" t="str">
        <f>IF(IFERROR('Blocks A'!BM80-'Pre-1.095 (Hard Copy)'!AR69, 0)=0, " ", ('Blocks A'!BM80-'Pre-1.095 (Hard Copy)'!AR69))</f>
        <v> </v>
      </c>
      <c r="AS69" s="1014" t="str">
        <f>IF(IFERROR('Blocks A'!BO80-'Pre-1.095 (Hard Copy)'!AS69, 0)=0, " ", ('Blocks A'!BO80-'Pre-1.095 (Hard Copy)'!AS69))</f>
        <v> </v>
      </c>
      <c r="AT69" s="1014" t="str">
        <f>IF(IFERROR('Blocks A'!BP80-'Pre-1.095 (Hard Copy)'!AT69, 0)=0, " ", ('Blocks A'!BP80-'Pre-1.095 (Hard Copy)'!AT69))</f>
        <v> </v>
      </c>
      <c r="AU69" s="1014" t="str">
        <f>IF(IFERROR('Blocks A'!BQ80-'Pre-1.095 (Hard Copy)'!AU69, 0)=0, " ", ('Blocks A'!BQ80-'Pre-1.095 (Hard Copy)'!AU69))</f>
        <v> </v>
      </c>
      <c r="AV69" s="1014" t="str">
        <f>IF(IFERROR('Blocks A'!BR80-'Pre-1.095 (Hard Copy)'!AV69, 0)=0, " ", ('Blocks A'!BR80-'Pre-1.095 (Hard Copy)'!AV69))</f>
        <v> </v>
      </c>
      <c r="AW69" s="1014" t="str">
        <f>IF(IFERROR('Blocks A'!BS80-'Pre-1.095 (Hard Copy)'!AW69, 0)=0, " ", ('Blocks A'!BS80-'Pre-1.095 (Hard Copy)'!AW69))</f>
        <v> </v>
      </c>
      <c r="AX69" s="1014" t="str">
        <f>IF(IFERROR('Blocks A'!BT80-'Pre-1.095 (Hard Copy)'!AX69, 0)=0, " ", ('Blocks A'!BT80-'Pre-1.095 (Hard Copy)'!AX69))</f>
        <v>+90</v>
      </c>
      <c r="AY69" s="1014" t="str">
        <f>IF(IFERROR('Blocks A'!BU80-'Pre-1.095 (Hard Copy)'!AY69, 0)=0, " ", ('Blocks A'!BU80-'Pre-1.095 (Hard Copy)'!AY69))</f>
        <v>+6</v>
      </c>
      <c r="AZ69" s="1014" t="str">
        <f>IF(IFERROR('Blocks A'!BW80-'Pre-1.095 (Hard Copy)'!AZ69, 0)=0, " ", ('Blocks A'!BW80-'Pre-1.095 (Hard Copy)'!AZ69))</f>
        <v>+360</v>
      </c>
      <c r="BA69" s="1014" t="str">
        <f>IF(IFERROR('Blocks A'!BX80-'Pre-1.095 (Hard Copy)'!BA69, 0)=0, " ", ('Blocks A'!BX80-'Pre-1.095 (Hard Copy)'!BA69))</f>
        <v>+1</v>
      </c>
      <c r="BB69" s="1014" t="str">
        <f>IF(IFERROR('Blocks A'!BY80-'Pre-1.095 (Hard Copy)'!BB69, 0)=0, " ", ('Blocks A'!BY80-'Pre-1.095 (Hard Copy)'!BB69))</f>
        <v>+23</v>
      </c>
      <c r="BC69" s="1015" t="str">
        <f>IF(IFERROR('Blocks A'!BZ80-'Pre-1.095 (Hard Copy)'!BC69, 0)=0, " ", ('Blocks A'!BZ80-'Pre-1.095 (Hard Copy)'!BC69))</f>
        <v>+13.9</v>
      </c>
      <c r="BD69" s="1014" t="str">
        <f>IF(IFERROR('Blocks A'!BV80-'Pre-1.095 (Hard Copy)'!BD69, 0)=0, " ", ('Blocks A'!BV80-'Pre-1.095 (Hard Copy)'!BD69))</f>
        <v> </v>
      </c>
      <c r="BE69" s="1014" t="str">
        <f>IF(IFERROR('Blocks A'!CB80-'Pre-1.095 (Hard Copy)'!BE69, 0)=0, " ", ('Blocks A'!CB80-'Pre-1.095 (Hard Copy)'!BE69))</f>
        <v>-30</v>
      </c>
      <c r="BF69" s="1014" t="str">
        <f>IF(IFERROR('Blocks A'!CC80-'Pre-1.095 (Hard Copy)'!BF69, 0)=0, " ", ('Blocks A'!CC80-'Pre-1.095 (Hard Copy)'!BF69))</f>
        <v>-4,667</v>
      </c>
      <c r="BG69" s="1016" t="str">
        <f>IF(IFERROR('Blocks A'!CD80-'Pre-1.095 (Hard Copy)'!BG69, 0)=0, " ", ('Blocks A'!CD80-'Pre-1.095 (Hard Copy)'!BG69))</f>
        <v>-0.0047</v>
      </c>
      <c r="BH69" s="1014" t="str">
        <f>IF(IFERROR('Blocks A'!CE80-'Pre-1.095 (Hard Copy)'!BH69, 0)=0, " ", ('Blocks A'!CE80-'Pre-1.095 (Hard Copy)'!BH69))</f>
        <v>+48</v>
      </c>
      <c r="BI69" s="1014" t="str">
        <f>IF(IFERROR('Blocks A'!CZ80-'Pre-1.095 (Hard Copy)'!BI69, 0)=0, " ", ('Blocks A'!CZ80-'Pre-1.095 (Hard Copy)'!BI69))</f>
        <v>-12</v>
      </c>
      <c r="BJ69" s="1014" t="str">
        <f>IF(IFERROR('Blocks A'!DA80-'Pre-1.095 (Hard Copy)'!BJ69, 0)=0, " ", ('Blocks A'!DA80-'Pre-1.095 (Hard Copy)'!BJ69))</f>
        <v> </v>
      </c>
      <c r="BK69" s="1014" t="str">
        <f>IF(IFERROR('Blocks A'!DB80-'Pre-1.095 (Hard Copy)'!BK69, 0)=0, " ", ('Blocks A'!DB80-'Pre-1.095 (Hard Copy)'!BK69))</f>
        <v> </v>
      </c>
      <c r="BL69" s="1014" t="str">
        <f>IF(IFERROR('Blocks A'!DC80-'Pre-1.095 (Hard Copy)'!BL69, 0)=0, " ", ('Blocks A'!DC80-'Pre-1.095 (Hard Copy)'!BL69))</f>
        <v> </v>
      </c>
      <c r="BM69" s="1014" t="str">
        <f>IF(IFERROR('Blocks A'!DD80-'Pre-1.095 (Hard Copy)'!BM69, 0)=0, " ", ('Blocks A'!DD80-'Pre-1.095 (Hard Copy)'!BM69))</f>
        <v>+111</v>
      </c>
      <c r="BN69" s="1014" t="str">
        <f>IF(IFERROR('Blocks A'!DE80-'Pre-1.095 (Hard Copy)'!BN69, 0)=0, " ", ('Blocks A'!DE80-'Pre-1.095 (Hard Copy)'!BN69))</f>
        <v> </v>
      </c>
      <c r="BO69" s="1014" t="str">
        <f>IF(IFERROR('Blocks A'!DF80-'Pre-1.095 (Hard Copy)'!BO69, 0)=0, " ", ('Blocks A'!DF80-'Pre-1.095 (Hard Copy)'!BO69))</f>
        <v>-3</v>
      </c>
      <c r="BP69" s="1014" t="str">
        <f>IF(IFERROR('Blocks A'!DG80-'Pre-1.095 (Hard Copy)'!BP69, 0)=0, " ", ('Blocks A'!DG80-'Pre-1.095 (Hard Copy)'!BP69))</f>
        <v> </v>
      </c>
      <c r="BQ69" s="1014" t="str">
        <f>IF(IFERROR('Blocks A'!DH80-'Pre-1.095 (Hard Copy)'!BQ69, 0)=0, " ", ('Blocks A'!DH80-'Pre-1.095 (Hard Copy)'!BQ69))</f>
        <v> </v>
      </c>
      <c r="BR69" s="1014" t="str">
        <f>IF(IFERROR('Blocks A'!DI80-'Pre-1.095 (Hard Copy)'!BR69, 0)=0, " ", ('Blocks A'!DI80-'Pre-1.095 (Hard Copy)'!BR69))</f>
        <v> </v>
      </c>
      <c r="BS69" s="1014" t="str">
        <f>IF(IFERROR('Blocks A'!DJ80-'Pre-1.095 (Hard Copy)'!BS69, 0)=0, " ", ('Blocks A'!DJ80-'Pre-1.095 (Hard Copy)'!BS69))</f>
        <v>-22</v>
      </c>
      <c r="BT69" s="1014" t="str">
        <f>IF(IFERROR('Blocks A'!DK80-'Pre-1.095 (Hard Copy)'!BT69, 0)=0, " ", ('Blocks A'!DK80-'Pre-1.095 (Hard Copy)'!BT69))</f>
        <v> </v>
      </c>
      <c r="BU69" s="1014" t="str">
        <f>IF(IFERROR('Blocks A'!DL80-'Pre-1.095 (Hard Copy)'!BU69, 0)=0, " ", ('Blocks A'!DL80-'Pre-1.095 (Hard Copy)'!BU69))</f>
        <v> </v>
      </c>
      <c r="BV69" s="1014" t="str">
        <f>IF(IFERROR('Blocks A'!DM80-'Pre-1.095 (Hard Copy)'!BV69, 0)=0, " ", ('Blocks A'!DM80-'Pre-1.095 (Hard Copy)'!BV69))</f>
        <v> </v>
      </c>
      <c r="BW69" s="1014" t="str">
        <f>IF(IFERROR('Blocks A'!DN80-'Pre-1.095 (Hard Copy)'!BW69, 0)=0, " ", ('Blocks A'!DN80-'Pre-1.095 (Hard Copy)'!BW69))</f>
        <v>+199</v>
      </c>
      <c r="BX69" s="1014" t="str">
        <f>IF(IFERROR('Blocks A'!DO80-'Pre-1.095 (Hard Copy)'!BX69, 0)=0, " ", ('Blocks A'!DO80-'Pre-1.095 (Hard Copy)'!BX69))</f>
        <v> </v>
      </c>
      <c r="BY69" s="1014" t="str">
        <f>IF(IFERROR('Blocks A'!DP80-'Pre-1.095 (Hard Copy)'!BY69, 0)=0, " ", ('Blocks A'!DP80-'Pre-1.095 (Hard Copy)'!BY69))</f>
        <v>-325</v>
      </c>
      <c r="BZ69" s="1014" t="str">
        <f>IF(IFERROR('Blocks A'!DQ80-'Pre-1.095 (Hard Copy)'!BZ69, 0)=0, " ", ('Blocks A'!DQ80-'Pre-1.095 (Hard Copy)'!BZ69))</f>
        <v> </v>
      </c>
      <c r="CA69" s="1014" t="str">
        <f>IF(IFERROR('Blocks A'!DR80-'Pre-1.095 (Hard Copy)'!CA69, 0)=0, " ", ('Blocks A'!DR80-'Pre-1.095 (Hard Copy)'!CA69))</f>
        <v> </v>
      </c>
      <c r="CB69" s="1014" t="str">
        <f>IF(IFERROR('Blocks A'!DS80-'Pre-1.095 (Hard Copy)'!CB69, 0)=0, " ", ('Blocks A'!DS80-'Pre-1.095 (Hard Copy)'!CB69))</f>
        <v> </v>
      </c>
      <c r="CC69" s="1014" t="str">
        <f>IF(IFERROR('Blocks A'!DT80-'Pre-1.095 (Hard Copy)'!CC69, 0)=0, " ", ('Blocks A'!DT80-'Pre-1.095 (Hard Copy)'!CC69))</f>
        <v>+96</v>
      </c>
      <c r="CD69" s="1014" t="str">
        <f>IF(IFERROR('Blocks A'!DU80-'Pre-1.095 (Hard Copy)'!CD69, 0)=0, " ", ('Blocks A'!DU80-'Pre-1.095 (Hard Copy)'!CD69))</f>
        <v>-148</v>
      </c>
      <c r="CE69" s="1014" t="str">
        <f>IF(IFERROR('Blocks A'!DX80-'Pre-1.095 (Hard Copy)'!CE69, 0)=0, " ", ('Blocks A'!DX80-'Pre-1.095 (Hard Copy)'!CE69))</f>
        <v>-9</v>
      </c>
      <c r="CF69" s="1014" t="str">
        <f>IF(IFERROR('Blocks A'!DY80-'Pre-1.095 (Hard Copy)'!CF69, 0)=0, " ", ('Blocks A'!DY80-'Pre-1.095 (Hard Copy)'!CF69))</f>
        <v>-1,429</v>
      </c>
      <c r="CG69" s="1016" t="str">
        <f>IF(IFERROR('Blocks A'!DZ80-'Pre-1.095 (Hard Copy)'!CG69, 0)=0, " ", ('Blocks A'!DZ80-'Pre-1.095 (Hard Copy)'!CG69))</f>
        <v>-0.0014</v>
      </c>
      <c r="CH69" s="1015" t="str">
        <f>IF(IFERROR('Blocks A'!DV80-'Pre-1.095 (Hard Copy)'!CH69, 0)=0, " ", ('Blocks A'!DV80-'Pre-1.095 (Hard Copy)'!CH69))</f>
        <v>+46.0</v>
      </c>
      <c r="CI69" s="1015" t="str">
        <f>IF(IFERROR('Blocks A'!DW80-'Pre-1.095 (Hard Copy)'!CI69, 0)=0, " ", ('Blocks A'!DW80-'Pre-1.095 (Hard Copy)'!CI69))</f>
        <v>-54.8</v>
      </c>
      <c r="CJ69" s="1014" t="str">
        <f>IF(IFERROR('Blocks A'!EA80-'Pre-1.095 (Hard Copy)'!CJ69, 0)=0, " ", ('Blocks A'!EA80-'Pre-1.095 (Hard Copy)'!CJ69))</f>
        <v>-39</v>
      </c>
      <c r="CK69" s="1017" t="str">
        <f>IF(IFERROR('Blocks A'!EB80-'Pre-1.095 (Hard Copy)'!CK69, 0)=0, " ", ('Blocks A'!EB80-'Pre-1.095 (Hard Copy)'!CK69))</f>
        <v>-0.65</v>
      </c>
      <c r="CL69" s="1017" t="str">
        <f>IF(IFERROR('Blocks A'!EC80-'Pre-1.095 (Hard Copy)'!CL69, 0)=0, " ", ('Blocks A'!EC80-'Pre-1.095 (Hard Copy)'!CL69))</f>
        <v>-0.01</v>
      </c>
      <c r="CM69" s="1017" t="str">
        <f>IF(IFERROR('Blocks A'!EH80-'Pre-1.095 (Hard Copy)'!CM69, 0)=0, " ", ('Blocks A'!EH80-'Pre-1.095 (Hard Copy)'!CM69))</f>
        <v>-0.00</v>
      </c>
      <c r="CN69" s="1014" t="str">
        <f>IF(IFERROR('Blocks A'!ED80-'Pre-1.095 (Hard Copy)'!CN69, 0)=0, " ", ('Blocks A'!ED80-'Pre-1.095 (Hard Copy)'!CN69))</f>
        <v>-6,096</v>
      </c>
      <c r="CO69" s="1017" t="str">
        <f>IF(IFERROR('Blocks A'!EE80-'Pre-1.095 (Hard Copy)'!CO69, 0)=0, " ", ('Blocks A'!EE80-'Pre-1.095 (Hard Copy)'!CO69))</f>
        <v>-6.10</v>
      </c>
      <c r="CP69" s="1017" t="str">
        <f>IF(IFERROR('Blocks A'!EF80-'Pre-1.095 (Hard Copy)'!CP69, 0)=0, " ", ('Blocks A'!EF80-'Pre-1.095 (Hard Copy)'!CP69))</f>
        <v>-0.01</v>
      </c>
      <c r="CQ69" s="1016" t="str">
        <f>IF(IFERROR('Blocks A'!EG80-'Pre-1.095 (Hard Copy)'!CQ69, 0)=0, " ", ('Blocks A'!EG80-'Pre-1.095 (Hard Copy)'!CQ69))</f>
        <v>-0.0061</v>
      </c>
      <c r="CR69" s="1018">
        <v>160.0</v>
      </c>
    </row>
    <row r="70">
      <c r="B70" s="1013" t="s">
        <v>971</v>
      </c>
      <c r="C70" s="969" t="s">
        <v>885</v>
      </c>
      <c r="D70" s="969">
        <v>3.0</v>
      </c>
      <c r="E70" s="969">
        <v>3.0</v>
      </c>
      <c r="F70" s="969">
        <v>1.0</v>
      </c>
      <c r="G70" s="1014" t="str">
        <f>IF(IFERROR('Blocks A'!G81-'Pre-1.095 (Hard Copy)'!G70, 0)=0, " ", ('Blocks A'!G81-'Pre-1.095 (Hard Copy)'!G70))</f>
        <v> </v>
      </c>
      <c r="H70" s="1014" t="str">
        <f>IF(IFERROR('Blocks A'!H81-'Pre-1.095 (Hard Copy)'!H70, 0)=0, " ", ('Blocks A'!H81-'Pre-1.095 (Hard Copy)'!H70))</f>
        <v> </v>
      </c>
      <c r="I70" s="1014" t="str">
        <f>IF(IFERROR('Blocks A'!I81-'Pre-1.095 (Hard Copy)'!I70, 0)=0, " ", ('Blocks A'!I81-'Pre-1.095 (Hard Copy)'!I70))</f>
        <v> </v>
      </c>
      <c r="J70" s="1014" t="str">
        <f>IF(IFERROR('Blocks A'!J81-'Pre-1.095 (Hard Copy)'!J70, 0)=0, " ", ('Blocks A'!J81-'Pre-1.095 (Hard Copy)'!J70))</f>
        <v> </v>
      </c>
      <c r="K70" s="1014" t="str">
        <f>IF(IFERROR('Blocks A'!K81-'Pre-1.095 (Hard Copy)'!K70, 0)=0, " ", ('Blocks A'!K81-'Pre-1.095 (Hard Copy)'!K70))</f>
        <v> </v>
      </c>
      <c r="L70" s="1014" t="str">
        <f>IF(IFERROR('Blocks A'!L81-'Pre-1.095 (Hard Copy)'!L70, 0)=0, " ", ('Blocks A'!L81-'Pre-1.095 (Hard Copy)'!L70))</f>
        <v> </v>
      </c>
      <c r="M70" s="1014" t="str">
        <f>IF(IFERROR('Blocks A'!N81-'Pre-1.095 (Hard Copy)'!M70, 0)=0, " ", ('Blocks A'!N81-'Pre-1.095 (Hard Copy)'!M70))</f>
        <v> </v>
      </c>
      <c r="N70" s="1014" t="str">
        <f>IF(IFERROR('Blocks A'!O81-'Pre-1.095 (Hard Copy)'!N70, 0)=0, " ", ('Blocks A'!O81-'Pre-1.095 (Hard Copy)'!N70))</f>
        <v> </v>
      </c>
      <c r="O70" s="1014" t="str">
        <f>IF(IFERROR('Blocks A'!P81-'Pre-1.095 (Hard Copy)'!O70, 0)=0, " ", ('Blocks A'!P81-'Pre-1.095 (Hard Copy)'!O70))</f>
        <v> </v>
      </c>
      <c r="P70" s="1014" t="str">
        <f>IF(IFERROR('Blocks A'!Q81-'Pre-1.095 (Hard Copy)'!P70, 0)=0, " ", ('Blocks A'!Q81-'Pre-1.095 (Hard Copy)'!P70))</f>
        <v> </v>
      </c>
      <c r="Q70" s="1014" t="str">
        <f>IF(IFERROR('Blocks A'!R81-'Pre-1.095 (Hard Copy)'!Q70, 0)=0, " ", ('Blocks A'!R81-'Pre-1.095 (Hard Copy)'!Q70))</f>
        <v> </v>
      </c>
      <c r="R70" s="1014" t="str">
        <f>IF(IFERROR('Blocks A'!S81-'Pre-1.095 (Hard Copy)'!R70, 0)=0, " ", ('Blocks A'!S81-'Pre-1.095 (Hard Copy)'!R70))</f>
        <v> </v>
      </c>
      <c r="S70" s="1014" t="str">
        <f>IF(IFERROR('Blocks A'!T81-'Pre-1.095 (Hard Copy)'!S70, 0)=0, " ", ('Blocks A'!T81-'Pre-1.095 (Hard Copy)'!S70))</f>
        <v> </v>
      </c>
      <c r="T70" s="1014" t="str">
        <f>IF(IFERROR('Blocks A'!M81-'Pre-1.095 (Hard Copy)'!T70, 0)=0, " ", ('Blocks A'!M81-'Pre-1.095 (Hard Copy)'!T70))</f>
        <v> </v>
      </c>
      <c r="U70" s="1014" t="str">
        <f>IF(IFERROR('Blocks A'!U81-'Pre-1.095 (Hard Copy)'!U70, 0)=0, " ", ('Blocks A'!U81-'Pre-1.095 (Hard Copy)'!U70))</f>
        <v> </v>
      </c>
      <c r="V70" s="1014" t="str">
        <f>IF(IFERROR('Blocks A'!V81-'Pre-1.095 (Hard Copy)'!V70, 0)=0, " ", ('Blocks A'!V81-'Pre-1.095 (Hard Copy)'!V70))</f>
        <v> </v>
      </c>
      <c r="W70" s="1014" t="str">
        <f>IF(IFERROR('Blocks A'!W81-'Pre-1.095 (Hard Copy)'!W70, 0)=0, " ", ('Blocks A'!W81-'Pre-1.095 (Hard Copy)'!W70))</f>
        <v> </v>
      </c>
      <c r="X70" s="1014" t="str">
        <f>IF(IFERROR('Blocks A'!X81-'Pre-1.095 (Hard Copy)'!X70, 0)=0, " ", ('Blocks A'!X81-'Pre-1.095 (Hard Copy)'!X70))</f>
        <v> </v>
      </c>
      <c r="Y70" s="1014" t="str">
        <f>IF(IFERROR('Blocks A'!AC81-'Pre-1.095 (Hard Copy)'!Y70, 0)=0, " ", ('Blocks A'!AC81-'Pre-1.095 (Hard Copy)'!Y70))</f>
        <v> </v>
      </c>
      <c r="Z70" s="1014" t="str">
        <f>IF(IFERROR('Blocks A'!Y81-'Pre-1.095 (Hard Copy)'!Z70, 0)=0, " ", ('Blocks A'!Y81-'Pre-1.095 (Hard Copy)'!Z70))</f>
        <v> </v>
      </c>
      <c r="AA70" s="1014" t="str">
        <f>IF(IFERROR('Blocks A'!Z81-'Pre-1.095 (Hard Copy)'!AA70, 0)=0, " ", ('Blocks A'!Z81-'Pre-1.095 (Hard Copy)'!AA70))</f>
        <v> </v>
      </c>
      <c r="AB70" s="1014" t="str">
        <f>IF(IFERROR('Blocks A'!AA81-'Pre-1.095 (Hard Copy)'!AB70, 0)=0, " ", ('Blocks A'!AA81-'Pre-1.095 (Hard Copy)'!AB70))</f>
        <v> </v>
      </c>
      <c r="AC70" s="1014" t="str">
        <f>IF(IFERROR('Blocks A'!AB81-'Pre-1.095 (Hard Copy)'!AC70, 0)=0, " ", ('Blocks A'!AB81-'Pre-1.095 (Hard Copy)'!AC70))</f>
        <v> </v>
      </c>
      <c r="AD70" s="1014" t="str">
        <f>IF(IFERROR('Blocks A'!AY81-'Pre-1.095 (Hard Copy)'!AD70, 0)=0, " ", ('Blocks A'!AY81-'Pre-1.095 (Hard Copy)'!AD70))</f>
        <v> </v>
      </c>
      <c r="AE70" s="1014" t="str">
        <f>IF(IFERROR('Blocks A'!AZ81-'Pre-1.095 (Hard Copy)'!AE70, 0)=0, " ", ('Blocks A'!AZ81-'Pre-1.095 (Hard Copy)'!AE70))</f>
        <v> </v>
      </c>
      <c r="AF70" s="1014" t="str">
        <f>IF(IFERROR('Blocks A'!BA81-'Pre-1.095 (Hard Copy)'!AF70, 0)=0, " ", ('Blocks A'!BA81-'Pre-1.095 (Hard Copy)'!AF70))</f>
        <v> </v>
      </c>
      <c r="AG70" s="1014" t="str">
        <f>IF(IFERROR('Blocks A'!BB81-'Pre-1.095 (Hard Copy)'!AG70, 0)=0, " ", ('Blocks A'!BB81-'Pre-1.095 (Hard Copy)'!AG70))</f>
        <v> </v>
      </c>
      <c r="AH70" s="1014" t="str">
        <f>IF(IFERROR('Blocks A'!BC81-'Pre-1.095 (Hard Copy)'!AH70, 0)=0, " ", ('Blocks A'!BC81-'Pre-1.095 (Hard Copy)'!AH70))</f>
        <v> </v>
      </c>
      <c r="AI70" s="1014" t="str">
        <f>IF(IFERROR('Blocks A'!BJ81-'Pre-1.095 (Hard Copy)'!AI70, 0)=0, " ", ('Blocks A'!BJ81-'Pre-1.095 (Hard Copy)'!AI70))</f>
        <v> </v>
      </c>
      <c r="AJ70" s="1014" t="str">
        <f>IF(IFERROR('Blocks A'!BD81-'Pre-1.095 (Hard Copy)'!AJ70, 0)=0, " ", ('Blocks A'!BD81-'Pre-1.095 (Hard Copy)'!AJ70))</f>
        <v> </v>
      </c>
      <c r="AK70" s="1014" t="str">
        <f>IF(IFERROR('Blocks A'!BE81-'Pre-1.095 (Hard Copy)'!AK70, 0)=0, " ", ('Blocks A'!BE81-'Pre-1.095 (Hard Copy)'!AK70))</f>
        <v> </v>
      </c>
      <c r="AL70" s="1014" t="str">
        <f>IF(IFERROR('Blocks A'!BF81-'Pre-1.095 (Hard Copy)'!AL70, 0)=0, " ", ('Blocks A'!BF81-'Pre-1.095 (Hard Copy)'!AL70))</f>
        <v> </v>
      </c>
      <c r="AM70" s="1014" t="str">
        <f>IF(IFERROR('Blocks A'!BG81-'Pre-1.095 (Hard Copy)'!AM70, 0)=0, " ", ('Blocks A'!BG81-'Pre-1.095 (Hard Copy)'!AM70))</f>
        <v> </v>
      </c>
      <c r="AN70" s="1014" t="str">
        <f>IF(IFERROR('Blocks A'!BH81-'Pre-1.095 (Hard Copy)'!AN70, 0)=0, " ", ('Blocks A'!BH81-'Pre-1.095 (Hard Copy)'!AN70))</f>
        <v> </v>
      </c>
      <c r="AO70" s="1014" t="str">
        <f>IF(IFERROR('Blocks A'!BI81-'Pre-1.095 (Hard Copy)'!AO70, 0)=0, " ", ('Blocks A'!BI81-'Pre-1.095 (Hard Copy)'!AO70))</f>
        <v> </v>
      </c>
      <c r="AP70" s="1014" t="str">
        <f>IF(IFERROR('Blocks A'!BK81-'Pre-1.095 (Hard Copy)'!AP70, 0)=0, " ", ('Blocks A'!BK81-'Pre-1.095 (Hard Copy)'!AP70))</f>
        <v> </v>
      </c>
      <c r="AQ70" s="1014" t="str">
        <f>IF(IFERROR('Blocks A'!BL81-'Pre-1.095 (Hard Copy)'!AQ70, 0)=0, " ", ('Blocks A'!BL81-'Pre-1.095 (Hard Copy)'!AQ70))</f>
        <v> </v>
      </c>
      <c r="AR70" s="1014" t="str">
        <f>IF(IFERROR('Blocks A'!BM81-'Pre-1.095 (Hard Copy)'!AR70, 0)=0, " ", ('Blocks A'!BM81-'Pre-1.095 (Hard Copy)'!AR70))</f>
        <v> </v>
      </c>
      <c r="AS70" s="1014" t="str">
        <f>IF(IFERROR('Blocks A'!BO81-'Pre-1.095 (Hard Copy)'!AS70, 0)=0, " ", ('Blocks A'!BO81-'Pre-1.095 (Hard Copy)'!AS70))</f>
        <v> </v>
      </c>
      <c r="AT70" s="1014" t="str">
        <f>IF(IFERROR('Blocks A'!BP81-'Pre-1.095 (Hard Copy)'!AT70, 0)=0, " ", ('Blocks A'!BP81-'Pre-1.095 (Hard Copy)'!AT70))</f>
        <v> </v>
      </c>
      <c r="AU70" s="1014" t="str">
        <f>IF(IFERROR('Blocks A'!BQ81-'Pre-1.095 (Hard Copy)'!AU70, 0)=0, " ", ('Blocks A'!BQ81-'Pre-1.095 (Hard Copy)'!AU70))</f>
        <v> </v>
      </c>
      <c r="AV70" s="1014" t="str">
        <f>IF(IFERROR('Blocks A'!BR81-'Pre-1.095 (Hard Copy)'!AV70, 0)=0, " ", ('Blocks A'!BR81-'Pre-1.095 (Hard Copy)'!AV70))</f>
        <v> </v>
      </c>
      <c r="AW70" s="1014" t="str">
        <f>IF(IFERROR('Blocks A'!BS81-'Pre-1.095 (Hard Copy)'!AW70, 0)=0, " ", ('Blocks A'!BS81-'Pre-1.095 (Hard Copy)'!AW70))</f>
        <v> </v>
      </c>
      <c r="AX70" s="1014" t="str">
        <f>IF(IFERROR('Blocks A'!BT81-'Pre-1.095 (Hard Copy)'!AX70, 0)=0, " ", ('Blocks A'!BT81-'Pre-1.095 (Hard Copy)'!AX70))</f>
        <v> </v>
      </c>
      <c r="AY70" s="1014" t="str">
        <f>IF(IFERROR('Blocks A'!BU81-'Pre-1.095 (Hard Copy)'!AY70, 0)=0, " ", ('Blocks A'!BU81-'Pre-1.095 (Hard Copy)'!AY70))</f>
        <v>-0</v>
      </c>
      <c r="AZ70" s="1014" t="str">
        <f>IF(IFERROR('Blocks A'!BW81-'Pre-1.095 (Hard Copy)'!AZ70, 0)=0, " ", ('Blocks A'!BW81-'Pre-1.095 (Hard Copy)'!AZ70))</f>
        <v> </v>
      </c>
      <c r="BA70" s="1014" t="str">
        <f>IF(IFERROR('Blocks A'!BX81-'Pre-1.095 (Hard Copy)'!BA70, 0)=0, " ", ('Blocks A'!BX81-'Pre-1.095 (Hard Copy)'!BA70))</f>
        <v>-0</v>
      </c>
      <c r="BB70" s="1014" t="str">
        <f>IF(IFERROR('Blocks A'!BY81-'Pre-1.095 (Hard Copy)'!BB70, 0)=0, " ", ('Blocks A'!BY81-'Pre-1.095 (Hard Copy)'!BB70))</f>
        <v>-0</v>
      </c>
      <c r="BC70" s="1015" t="str">
        <f>IF(IFERROR('Blocks A'!BZ81-'Pre-1.095 (Hard Copy)'!BC70, 0)=0, " ", ('Blocks A'!BZ81-'Pre-1.095 (Hard Copy)'!BC70))</f>
        <v>-0.0</v>
      </c>
      <c r="BD70" s="1014" t="str">
        <f>IF(IFERROR('Blocks A'!BV81-'Pre-1.095 (Hard Copy)'!BD70, 0)=0, " ", ('Blocks A'!BV81-'Pre-1.095 (Hard Copy)'!BD70))</f>
        <v> </v>
      </c>
      <c r="BE70" s="1014" t="str">
        <f>IF(IFERROR('Blocks A'!CB81-'Pre-1.095 (Hard Copy)'!BE70, 0)=0, " ", ('Blocks A'!CB81-'Pre-1.095 (Hard Copy)'!BE70))</f>
        <v>-24</v>
      </c>
      <c r="BF70" s="1014" t="str">
        <f>IF(IFERROR('Blocks A'!CC81-'Pre-1.095 (Hard Copy)'!BF70, 0)=0, " ", ('Blocks A'!CC81-'Pre-1.095 (Hard Copy)'!BF70))</f>
        <v>-3,733</v>
      </c>
      <c r="BG70" s="1016" t="str">
        <f>IF(IFERROR('Blocks A'!CD81-'Pre-1.095 (Hard Copy)'!BG70, 0)=0, " ", ('Blocks A'!CD81-'Pre-1.095 (Hard Copy)'!BG70))</f>
        <v>-0.0037</v>
      </c>
      <c r="BH70" s="1014" t="str">
        <f>IF(IFERROR('Blocks A'!CE81-'Pre-1.095 (Hard Copy)'!BH70, 0)=0, " ", ('Blocks A'!CE81-'Pre-1.095 (Hard Copy)'!BH70))</f>
        <v> </v>
      </c>
      <c r="BI70" s="1014" t="str">
        <f>IF(IFERROR('Blocks A'!CZ81-'Pre-1.095 (Hard Copy)'!BI70, 0)=0, " ", ('Blocks A'!CZ81-'Pre-1.095 (Hard Copy)'!BI70))</f>
        <v>-1</v>
      </c>
      <c r="BJ70" s="1014" t="str">
        <f>IF(IFERROR('Blocks A'!DA81-'Pre-1.095 (Hard Copy)'!BJ70, 0)=0, " ", ('Blocks A'!DA81-'Pre-1.095 (Hard Copy)'!BJ70))</f>
        <v> </v>
      </c>
      <c r="BK70" s="1014" t="str">
        <f>IF(IFERROR('Blocks A'!DB81-'Pre-1.095 (Hard Copy)'!BK70, 0)=0, " ", ('Blocks A'!DB81-'Pre-1.095 (Hard Copy)'!BK70))</f>
        <v> </v>
      </c>
      <c r="BL70" s="1014" t="str">
        <f>IF(IFERROR('Blocks A'!DC81-'Pre-1.095 (Hard Copy)'!BL70, 0)=0, " ", ('Blocks A'!DC81-'Pre-1.095 (Hard Copy)'!BL70))</f>
        <v> </v>
      </c>
      <c r="BM70" s="1014" t="str">
        <f>IF(IFERROR('Blocks A'!DD81-'Pre-1.095 (Hard Copy)'!BM70, 0)=0, " ", ('Blocks A'!DD81-'Pre-1.095 (Hard Copy)'!BM70))</f>
        <v>+7</v>
      </c>
      <c r="BN70" s="1014" t="str">
        <f>IF(IFERROR('Blocks A'!DE81-'Pre-1.095 (Hard Copy)'!BN70, 0)=0, " ", ('Blocks A'!DE81-'Pre-1.095 (Hard Copy)'!BN70))</f>
        <v> </v>
      </c>
      <c r="BO70" s="1014" t="str">
        <f>IF(IFERROR('Blocks A'!DF81-'Pre-1.095 (Hard Copy)'!BO70, 0)=0, " ", ('Blocks A'!DF81-'Pre-1.095 (Hard Copy)'!BO70))</f>
        <v>-1</v>
      </c>
      <c r="BP70" s="1014" t="str">
        <f>IF(IFERROR('Blocks A'!DG81-'Pre-1.095 (Hard Copy)'!BP70, 0)=0, " ", ('Blocks A'!DG81-'Pre-1.095 (Hard Copy)'!BP70))</f>
        <v> </v>
      </c>
      <c r="BQ70" s="1014" t="str">
        <f>IF(IFERROR('Blocks A'!DH81-'Pre-1.095 (Hard Copy)'!BQ70, 0)=0, " ", ('Blocks A'!DH81-'Pre-1.095 (Hard Copy)'!BQ70))</f>
        <v> </v>
      </c>
      <c r="BR70" s="1014" t="str">
        <f>IF(IFERROR('Blocks A'!DI81-'Pre-1.095 (Hard Copy)'!BR70, 0)=0, " ", ('Blocks A'!DI81-'Pre-1.095 (Hard Copy)'!BR70))</f>
        <v> </v>
      </c>
      <c r="BS70" s="1014" t="str">
        <f>IF(IFERROR('Blocks A'!DJ81-'Pre-1.095 (Hard Copy)'!BS70, 0)=0, " ", ('Blocks A'!DJ81-'Pre-1.095 (Hard Copy)'!BS70))</f>
        <v>-1</v>
      </c>
      <c r="BT70" s="1014" t="str">
        <f>IF(IFERROR('Blocks A'!DK81-'Pre-1.095 (Hard Copy)'!BT70, 0)=0, " ", ('Blocks A'!DK81-'Pre-1.095 (Hard Copy)'!BT70))</f>
        <v> </v>
      </c>
      <c r="BU70" s="1014" t="str">
        <f>IF(IFERROR('Blocks A'!DL81-'Pre-1.095 (Hard Copy)'!BU70, 0)=0, " ", ('Blocks A'!DL81-'Pre-1.095 (Hard Copy)'!BU70))</f>
        <v> </v>
      </c>
      <c r="BV70" s="1014" t="str">
        <f>IF(IFERROR('Blocks A'!DM81-'Pre-1.095 (Hard Copy)'!BV70, 0)=0, " ", ('Blocks A'!DM81-'Pre-1.095 (Hard Copy)'!BV70))</f>
        <v> </v>
      </c>
      <c r="BW70" s="1014" t="str">
        <f>IF(IFERROR('Blocks A'!DN81-'Pre-1.095 (Hard Copy)'!BW70, 0)=0, " ", ('Blocks A'!DN81-'Pre-1.095 (Hard Copy)'!BW70))</f>
        <v>+12</v>
      </c>
      <c r="BX70" s="1014" t="str">
        <f>IF(IFERROR('Blocks A'!DO81-'Pre-1.095 (Hard Copy)'!BX70, 0)=0, " ", ('Blocks A'!DO81-'Pre-1.095 (Hard Copy)'!BX70))</f>
        <v> </v>
      </c>
      <c r="BY70" s="1014" t="str">
        <f>IF(IFERROR('Blocks A'!DP81-'Pre-1.095 (Hard Copy)'!BY70, 0)=0, " ", ('Blocks A'!DP81-'Pre-1.095 (Hard Copy)'!BY70))</f>
        <v>-125</v>
      </c>
      <c r="BZ70" s="1014" t="str">
        <f>IF(IFERROR('Blocks A'!DQ81-'Pre-1.095 (Hard Copy)'!BZ70, 0)=0, " ", ('Blocks A'!DQ81-'Pre-1.095 (Hard Copy)'!BZ70))</f>
        <v> </v>
      </c>
      <c r="CA70" s="1014" t="str">
        <f>IF(IFERROR('Blocks A'!DR81-'Pre-1.095 (Hard Copy)'!CA70, 0)=0, " ", ('Blocks A'!DR81-'Pre-1.095 (Hard Copy)'!CA70))</f>
        <v> </v>
      </c>
      <c r="CB70" s="1014" t="str">
        <f>IF(IFERROR('Blocks A'!DS81-'Pre-1.095 (Hard Copy)'!CB70, 0)=0, " ", ('Blocks A'!DS81-'Pre-1.095 (Hard Copy)'!CB70))</f>
        <v> </v>
      </c>
      <c r="CC70" s="1014" t="str">
        <f>IF(IFERROR('Blocks A'!DT81-'Pre-1.095 (Hard Copy)'!CC70, 0)=0, " ", ('Blocks A'!DT81-'Pre-1.095 (Hard Copy)'!CC70))</f>
        <v>+5</v>
      </c>
      <c r="CD70" s="1014" t="str">
        <f>IF(IFERROR('Blocks A'!DU81-'Pre-1.095 (Hard Copy)'!CD70, 0)=0, " ", ('Blocks A'!DU81-'Pre-1.095 (Hard Copy)'!CD70))</f>
        <v>-114</v>
      </c>
      <c r="CE70" s="1014" t="str">
        <f>IF(IFERROR('Blocks A'!DX81-'Pre-1.095 (Hard Copy)'!CE70, 0)=0, " ", ('Blocks A'!DX81-'Pre-1.095 (Hard Copy)'!CE70))</f>
        <v>-33</v>
      </c>
      <c r="CF70" s="1014" t="str">
        <f>IF(IFERROR('Blocks A'!DY81-'Pre-1.095 (Hard Copy)'!CF70, 0)=0, " ", ('Blocks A'!DY81-'Pre-1.095 (Hard Copy)'!CF70))</f>
        <v>-5,120</v>
      </c>
      <c r="CG70" s="1016" t="str">
        <f>IF(IFERROR('Blocks A'!DZ81-'Pre-1.095 (Hard Copy)'!CG70, 0)=0, " ", ('Blocks A'!DZ81-'Pre-1.095 (Hard Copy)'!CG70))</f>
        <v>-0.0051</v>
      </c>
      <c r="CH70" s="1015" t="str">
        <f>IF(IFERROR('Blocks A'!DV81-'Pre-1.095 (Hard Copy)'!CH70, 0)=0, " ", ('Blocks A'!DV81-'Pre-1.095 (Hard Copy)'!CH70))</f>
        <v>+2.8</v>
      </c>
      <c r="CI70" s="1015" t="str">
        <f>IF(IFERROR('Blocks A'!DW81-'Pre-1.095 (Hard Copy)'!CI70, 0)=0, " ", ('Blocks A'!DW81-'Pre-1.095 (Hard Copy)'!CI70))</f>
        <v>-42.3</v>
      </c>
      <c r="CJ70" s="1014" t="str">
        <f>IF(IFERROR('Blocks A'!EA81-'Pre-1.095 (Hard Copy)'!CJ70, 0)=0, " ", ('Blocks A'!EA81-'Pre-1.095 (Hard Copy)'!CJ70))</f>
        <v>-57</v>
      </c>
      <c r="CK70" s="1017" t="str">
        <f>IF(IFERROR('Blocks A'!EB81-'Pre-1.095 (Hard Copy)'!CK70, 0)=0, " ", ('Blocks A'!EB81-'Pre-1.095 (Hard Copy)'!CK70))</f>
        <v>-0.95</v>
      </c>
      <c r="CL70" s="1017" t="str">
        <f>IF(IFERROR('Blocks A'!EC81-'Pre-1.095 (Hard Copy)'!CL70, 0)=0, " ", ('Blocks A'!EC81-'Pre-1.095 (Hard Copy)'!CL70))</f>
        <v>-0.02</v>
      </c>
      <c r="CM70" s="1017" t="str">
        <f>IF(IFERROR('Blocks A'!EH81-'Pre-1.095 (Hard Copy)'!CM70, 0)=0, " ", ('Blocks A'!EH81-'Pre-1.095 (Hard Copy)'!CM70))</f>
        <v>-0.00</v>
      </c>
      <c r="CN70" s="1014" t="str">
        <f>IF(IFERROR('Blocks A'!ED81-'Pre-1.095 (Hard Copy)'!CN70, 0)=0, " ", ('Blocks A'!ED81-'Pre-1.095 (Hard Copy)'!CN70))</f>
        <v>-8,853</v>
      </c>
      <c r="CO70" s="1017" t="str">
        <f>IF(IFERROR('Blocks A'!EE81-'Pre-1.095 (Hard Copy)'!CO70, 0)=0, " ", ('Blocks A'!EE81-'Pre-1.095 (Hard Copy)'!CO70))</f>
        <v>-8.85</v>
      </c>
      <c r="CP70" s="1017" t="str">
        <f>IF(IFERROR('Blocks A'!EF81-'Pre-1.095 (Hard Copy)'!CP70, 0)=0, " ", ('Blocks A'!EF81-'Pre-1.095 (Hard Copy)'!CP70))</f>
        <v>-0.01</v>
      </c>
      <c r="CQ70" s="1016" t="str">
        <f>IF(IFERROR('Blocks A'!EG81-'Pre-1.095 (Hard Copy)'!CQ70, 0)=0, " ", ('Blocks A'!EG81-'Pre-1.095 (Hard Copy)'!CQ70))</f>
        <v>-0.0089</v>
      </c>
      <c r="CR70" s="1018" t="s">
        <v>12</v>
      </c>
    </row>
    <row r="71">
      <c r="B71" s="1013" t="s">
        <v>972</v>
      </c>
      <c r="C71" s="969" t="s">
        <v>886</v>
      </c>
      <c r="D71" s="969">
        <v>2.0</v>
      </c>
      <c r="E71" s="969">
        <v>1.0</v>
      </c>
      <c r="F71" s="969">
        <v>1.0</v>
      </c>
      <c r="G71" s="1014" t="str">
        <f>IF(IFERROR('Blocks A'!G82-'Pre-1.095 (Hard Copy)'!G71, 0)=0, " ", ('Blocks A'!G82-'Pre-1.095 (Hard Copy)'!G71))</f>
        <v> </v>
      </c>
      <c r="H71" s="1014" t="str">
        <f>IF(IFERROR('Blocks A'!H82-'Pre-1.095 (Hard Copy)'!H71, 0)=0, " ", ('Blocks A'!H82-'Pre-1.095 (Hard Copy)'!H71))</f>
        <v> </v>
      </c>
      <c r="I71" s="1014" t="str">
        <f>IF(IFERROR('Blocks A'!I82-'Pre-1.095 (Hard Copy)'!I71, 0)=0, " ", ('Blocks A'!I82-'Pre-1.095 (Hard Copy)'!I71))</f>
        <v> </v>
      </c>
      <c r="J71" s="1014" t="str">
        <f>IF(IFERROR('Blocks A'!J82-'Pre-1.095 (Hard Copy)'!J71, 0)=0, " ", ('Blocks A'!J82-'Pre-1.095 (Hard Copy)'!J71))</f>
        <v> </v>
      </c>
      <c r="K71" s="1014" t="str">
        <f>IF(IFERROR('Blocks A'!K82-'Pre-1.095 (Hard Copy)'!K71, 0)=0, " ", ('Blocks A'!K82-'Pre-1.095 (Hard Copy)'!K71))</f>
        <v> </v>
      </c>
      <c r="L71" s="1014" t="str">
        <f>IF(IFERROR('Blocks A'!L82-'Pre-1.095 (Hard Copy)'!L71, 0)=0, " ", ('Blocks A'!L82-'Pre-1.095 (Hard Copy)'!L71))</f>
        <v> </v>
      </c>
      <c r="M71" s="1014" t="str">
        <f>IF(IFERROR('Blocks A'!N82-'Pre-1.095 (Hard Copy)'!M71, 0)=0, " ", ('Blocks A'!N82-'Pre-1.095 (Hard Copy)'!M71))</f>
        <v> </v>
      </c>
      <c r="N71" s="1014" t="str">
        <f>IF(IFERROR('Blocks A'!O82-'Pre-1.095 (Hard Copy)'!N71, 0)=0, " ", ('Blocks A'!O82-'Pre-1.095 (Hard Copy)'!N71))</f>
        <v> </v>
      </c>
      <c r="O71" s="1014" t="str">
        <f>IF(IFERROR('Blocks A'!P82-'Pre-1.095 (Hard Copy)'!O71, 0)=0, " ", ('Blocks A'!P82-'Pre-1.095 (Hard Copy)'!O71))</f>
        <v> </v>
      </c>
      <c r="P71" s="1014" t="str">
        <f>IF(IFERROR('Blocks A'!Q82-'Pre-1.095 (Hard Copy)'!P71, 0)=0, " ", ('Blocks A'!Q82-'Pre-1.095 (Hard Copy)'!P71))</f>
        <v> </v>
      </c>
      <c r="Q71" s="1014" t="str">
        <f>IF(IFERROR('Blocks A'!R82-'Pre-1.095 (Hard Copy)'!Q71, 0)=0, " ", ('Blocks A'!R82-'Pre-1.095 (Hard Copy)'!Q71))</f>
        <v> </v>
      </c>
      <c r="R71" s="1014" t="str">
        <f>IF(IFERROR('Blocks A'!S82-'Pre-1.095 (Hard Copy)'!R71, 0)=0, " ", ('Blocks A'!S82-'Pre-1.095 (Hard Copy)'!R71))</f>
        <v> </v>
      </c>
      <c r="S71" s="1014" t="str">
        <f>IF(IFERROR('Blocks A'!T82-'Pre-1.095 (Hard Copy)'!S71, 0)=0, " ", ('Blocks A'!T82-'Pre-1.095 (Hard Copy)'!S71))</f>
        <v> </v>
      </c>
      <c r="T71" s="1014" t="str">
        <f>IF(IFERROR('Blocks A'!M82-'Pre-1.095 (Hard Copy)'!T71, 0)=0, " ", ('Blocks A'!M82-'Pre-1.095 (Hard Copy)'!T71))</f>
        <v> </v>
      </c>
      <c r="U71" s="1014" t="str">
        <f>IF(IFERROR('Blocks A'!U82-'Pre-1.095 (Hard Copy)'!U71, 0)=0, " ", ('Blocks A'!U82-'Pre-1.095 (Hard Copy)'!U71))</f>
        <v> </v>
      </c>
      <c r="V71" s="1014" t="str">
        <f>IF(IFERROR('Blocks A'!V82-'Pre-1.095 (Hard Copy)'!V71, 0)=0, " ", ('Blocks A'!V82-'Pre-1.095 (Hard Copy)'!V71))</f>
        <v> </v>
      </c>
      <c r="W71" s="1014" t="str">
        <f>IF(IFERROR('Blocks A'!W82-'Pre-1.095 (Hard Copy)'!W71, 0)=0, " ", ('Blocks A'!W82-'Pre-1.095 (Hard Copy)'!W71))</f>
        <v> </v>
      </c>
      <c r="X71" s="1014" t="str">
        <f>IF(IFERROR('Blocks A'!X82-'Pre-1.095 (Hard Copy)'!X71, 0)=0, " ", ('Blocks A'!X82-'Pre-1.095 (Hard Copy)'!X71))</f>
        <v> </v>
      </c>
      <c r="Y71" s="1014" t="str">
        <f>IF(IFERROR('Blocks A'!AC82-'Pre-1.095 (Hard Copy)'!Y71, 0)=0, " ", ('Blocks A'!AC82-'Pre-1.095 (Hard Copy)'!Y71))</f>
        <v> </v>
      </c>
      <c r="Z71" s="1014" t="str">
        <f>IF(IFERROR('Blocks A'!Y82-'Pre-1.095 (Hard Copy)'!Z71, 0)=0, " ", ('Blocks A'!Y82-'Pre-1.095 (Hard Copy)'!Z71))</f>
        <v> </v>
      </c>
      <c r="AA71" s="1014" t="str">
        <f>IF(IFERROR('Blocks A'!Z82-'Pre-1.095 (Hard Copy)'!AA71, 0)=0, " ", ('Blocks A'!Z82-'Pre-1.095 (Hard Copy)'!AA71))</f>
        <v> </v>
      </c>
      <c r="AB71" s="1014" t="str">
        <f>IF(IFERROR('Blocks A'!AA82-'Pre-1.095 (Hard Copy)'!AB71, 0)=0, " ", ('Blocks A'!AA82-'Pre-1.095 (Hard Copy)'!AB71))</f>
        <v> </v>
      </c>
      <c r="AC71" s="1014" t="str">
        <f>IF(IFERROR('Blocks A'!AB82-'Pre-1.095 (Hard Copy)'!AC71, 0)=0, " ", ('Blocks A'!AB82-'Pre-1.095 (Hard Copy)'!AC71))</f>
        <v> </v>
      </c>
      <c r="AD71" s="1014" t="str">
        <f>IF(IFERROR('Blocks A'!AY82-'Pre-1.095 (Hard Copy)'!AD71, 0)=0, " ", ('Blocks A'!AY82-'Pre-1.095 (Hard Copy)'!AD71))</f>
        <v> </v>
      </c>
      <c r="AE71" s="1014" t="str">
        <f>IF(IFERROR('Blocks A'!AZ82-'Pre-1.095 (Hard Copy)'!AE71, 0)=0, " ", ('Blocks A'!AZ82-'Pre-1.095 (Hard Copy)'!AE71))</f>
        <v> </v>
      </c>
      <c r="AF71" s="1014" t="str">
        <f>IF(IFERROR('Blocks A'!BA82-'Pre-1.095 (Hard Copy)'!AF71, 0)=0, " ", ('Blocks A'!BA82-'Pre-1.095 (Hard Copy)'!AF71))</f>
        <v> </v>
      </c>
      <c r="AG71" s="1014" t="str">
        <f>IF(IFERROR('Blocks A'!BB82-'Pre-1.095 (Hard Copy)'!AG71, 0)=0, " ", ('Blocks A'!BB82-'Pre-1.095 (Hard Copy)'!AG71))</f>
        <v> </v>
      </c>
      <c r="AH71" s="1014" t="str">
        <f>IF(IFERROR('Blocks A'!BC82-'Pre-1.095 (Hard Copy)'!AH71, 0)=0, " ", ('Blocks A'!BC82-'Pre-1.095 (Hard Copy)'!AH71))</f>
        <v> </v>
      </c>
      <c r="AI71" s="1014" t="str">
        <f>IF(IFERROR('Blocks A'!BJ82-'Pre-1.095 (Hard Copy)'!AI71, 0)=0, " ", ('Blocks A'!BJ82-'Pre-1.095 (Hard Copy)'!AI71))</f>
        <v> </v>
      </c>
      <c r="AJ71" s="1014" t="str">
        <f>IF(IFERROR('Blocks A'!BD82-'Pre-1.095 (Hard Copy)'!AJ71, 0)=0, " ", ('Blocks A'!BD82-'Pre-1.095 (Hard Copy)'!AJ71))</f>
        <v> </v>
      </c>
      <c r="AK71" s="1014" t="str">
        <f>IF(IFERROR('Blocks A'!BE82-'Pre-1.095 (Hard Copy)'!AK71, 0)=0, " ", ('Blocks A'!BE82-'Pre-1.095 (Hard Copy)'!AK71))</f>
        <v> </v>
      </c>
      <c r="AL71" s="1014" t="str">
        <f>IF(IFERROR('Blocks A'!BF82-'Pre-1.095 (Hard Copy)'!AL71, 0)=0, " ", ('Blocks A'!BF82-'Pre-1.095 (Hard Copy)'!AL71))</f>
        <v> </v>
      </c>
      <c r="AM71" s="1014" t="str">
        <f>IF(IFERROR('Blocks A'!BG82-'Pre-1.095 (Hard Copy)'!AM71, 0)=0, " ", ('Blocks A'!BG82-'Pre-1.095 (Hard Copy)'!AM71))</f>
        <v> </v>
      </c>
      <c r="AN71" s="1014" t="str">
        <f>IF(IFERROR('Blocks A'!BH82-'Pre-1.095 (Hard Copy)'!AN71, 0)=0, " ", ('Blocks A'!BH82-'Pre-1.095 (Hard Copy)'!AN71))</f>
        <v> </v>
      </c>
      <c r="AO71" s="1014" t="str">
        <f>IF(IFERROR('Blocks A'!BI82-'Pre-1.095 (Hard Copy)'!AO71, 0)=0, " ", ('Blocks A'!BI82-'Pre-1.095 (Hard Copy)'!AO71))</f>
        <v> </v>
      </c>
      <c r="AP71" s="1014" t="str">
        <f>IF(IFERROR('Blocks A'!BK82-'Pre-1.095 (Hard Copy)'!AP71, 0)=0, " ", ('Blocks A'!BK82-'Pre-1.095 (Hard Copy)'!AP71))</f>
        <v>+12</v>
      </c>
      <c r="AQ71" s="1014" t="str">
        <f>IF(IFERROR('Blocks A'!BL82-'Pre-1.095 (Hard Copy)'!AQ71, 0)=0, " ", ('Blocks A'!BL82-'Pre-1.095 (Hard Copy)'!AQ71))</f>
        <v> </v>
      </c>
      <c r="AR71" s="1014" t="str">
        <f>IF(IFERROR('Blocks A'!BM82-'Pre-1.095 (Hard Copy)'!AR71, 0)=0, " ", ('Blocks A'!BM82-'Pre-1.095 (Hard Copy)'!AR71))</f>
        <v> </v>
      </c>
      <c r="AS71" s="1014" t="str">
        <f>IF(IFERROR('Blocks A'!BO82-'Pre-1.095 (Hard Copy)'!AS71, 0)=0, " ", ('Blocks A'!BO82-'Pre-1.095 (Hard Copy)'!AS71))</f>
        <v> </v>
      </c>
      <c r="AT71" s="1014" t="str">
        <f>IF(IFERROR('Blocks A'!BP82-'Pre-1.095 (Hard Copy)'!AT71, 0)=0, " ", ('Blocks A'!BP82-'Pre-1.095 (Hard Copy)'!AT71))</f>
        <v> </v>
      </c>
      <c r="AU71" s="1014" t="str">
        <f>IF(IFERROR('Blocks A'!BQ82-'Pre-1.095 (Hard Copy)'!AU71, 0)=0, " ", ('Blocks A'!BQ82-'Pre-1.095 (Hard Copy)'!AU71))</f>
        <v> </v>
      </c>
      <c r="AV71" s="1014" t="str">
        <f>IF(IFERROR('Blocks A'!BR82-'Pre-1.095 (Hard Copy)'!AV71, 0)=0, " ", ('Blocks A'!BR82-'Pre-1.095 (Hard Copy)'!AV71))</f>
        <v> </v>
      </c>
      <c r="AW71" s="1014" t="str">
        <f>IF(IFERROR('Blocks A'!BS82-'Pre-1.095 (Hard Copy)'!AW71, 0)=0, " ", ('Blocks A'!BS82-'Pre-1.095 (Hard Copy)'!AW71))</f>
        <v> </v>
      </c>
      <c r="AX71" s="1014" t="str">
        <f>IF(IFERROR('Blocks A'!BT82-'Pre-1.095 (Hard Copy)'!AX71, 0)=0, " ", ('Blocks A'!BT82-'Pre-1.095 (Hard Copy)'!AX71))</f>
        <v>+180</v>
      </c>
      <c r="AY71" s="1014" t="str">
        <f>IF(IFERROR('Blocks A'!BU82-'Pre-1.095 (Hard Copy)'!AY71, 0)=0, " ", ('Blocks A'!BU82-'Pre-1.095 (Hard Copy)'!AY71))</f>
        <v>+6</v>
      </c>
      <c r="AZ71" s="1014" t="str">
        <f>IF(IFERROR('Blocks A'!BW82-'Pre-1.095 (Hard Copy)'!AZ71, 0)=0, " ", ('Blocks A'!BW82-'Pre-1.095 (Hard Copy)'!AZ71))</f>
        <v>+720</v>
      </c>
      <c r="BA71" s="1014" t="str">
        <f>IF(IFERROR('Blocks A'!BX82-'Pre-1.095 (Hard Copy)'!BA71, 0)=0, " ", ('Blocks A'!BX82-'Pre-1.095 (Hard Copy)'!BA71))</f>
        <v>+1</v>
      </c>
      <c r="BB71" s="1014" t="str">
        <f>IF(IFERROR('Blocks A'!BY82-'Pre-1.095 (Hard Copy)'!BB71, 0)=0, " ", ('Blocks A'!BY82-'Pre-1.095 (Hard Copy)'!BB71))</f>
        <v>+23</v>
      </c>
      <c r="BC71" s="1015" t="str">
        <f>IF(IFERROR('Blocks A'!BZ82-'Pre-1.095 (Hard Copy)'!BC71, 0)=0, " ", ('Blocks A'!BZ82-'Pre-1.095 (Hard Copy)'!BC71))</f>
        <v>+27.9</v>
      </c>
      <c r="BD71" s="1014" t="str">
        <f>IF(IFERROR('Blocks A'!BV82-'Pre-1.095 (Hard Copy)'!BD71, 0)=0, " ", ('Blocks A'!BV82-'Pre-1.095 (Hard Copy)'!BD71))</f>
        <v> </v>
      </c>
      <c r="BE71" s="1014" t="str">
        <f>IF(IFERROR('Blocks A'!CB82-'Pre-1.095 (Hard Copy)'!BE71, 0)=0, " ", ('Blocks A'!CB82-'Pre-1.095 (Hard Copy)'!BE71))</f>
        <v>-60</v>
      </c>
      <c r="BF71" s="1014" t="str">
        <f>IF(IFERROR('Blocks A'!CC82-'Pre-1.095 (Hard Copy)'!BF71, 0)=0, " ", ('Blocks A'!CC82-'Pre-1.095 (Hard Copy)'!BF71))</f>
        <v>-9,333</v>
      </c>
      <c r="BG71" s="1016" t="str">
        <f>IF(IFERROR('Blocks A'!CD82-'Pre-1.095 (Hard Copy)'!BG71, 0)=0, " ", ('Blocks A'!CD82-'Pre-1.095 (Hard Copy)'!BG71))</f>
        <v>-0.0093</v>
      </c>
      <c r="BH71" s="1014" t="str">
        <f>IF(IFERROR('Blocks A'!CE82-'Pre-1.095 (Hard Copy)'!BH71, 0)=0, " ", ('Blocks A'!CE82-'Pre-1.095 (Hard Copy)'!BH71))</f>
        <v>+96</v>
      </c>
      <c r="BI71" s="1014" t="str">
        <f>IF(IFERROR('Blocks A'!CZ82-'Pre-1.095 (Hard Copy)'!BI71, 0)=0, " ", ('Blocks A'!CZ82-'Pre-1.095 (Hard Copy)'!BI71))</f>
        <v>-24</v>
      </c>
      <c r="BJ71" s="1014" t="str">
        <f>IF(IFERROR('Blocks A'!DA82-'Pre-1.095 (Hard Copy)'!BJ71, 0)=0, " ", ('Blocks A'!DA82-'Pre-1.095 (Hard Copy)'!BJ71))</f>
        <v> </v>
      </c>
      <c r="BK71" s="1014" t="str">
        <f>IF(IFERROR('Blocks A'!DB82-'Pre-1.095 (Hard Copy)'!BK71, 0)=0, " ", ('Blocks A'!DB82-'Pre-1.095 (Hard Copy)'!BK71))</f>
        <v> </v>
      </c>
      <c r="BL71" s="1014" t="str">
        <f>IF(IFERROR('Blocks A'!DC82-'Pre-1.095 (Hard Copy)'!BL71, 0)=0, " ", ('Blocks A'!DC82-'Pre-1.095 (Hard Copy)'!BL71))</f>
        <v> </v>
      </c>
      <c r="BM71" s="1014" t="str">
        <f>IF(IFERROR('Blocks A'!DD82-'Pre-1.095 (Hard Copy)'!BM71, 0)=0, " ", ('Blocks A'!DD82-'Pre-1.095 (Hard Copy)'!BM71))</f>
        <v>+222</v>
      </c>
      <c r="BN71" s="1014" t="str">
        <f>IF(IFERROR('Blocks A'!DE82-'Pre-1.095 (Hard Copy)'!BN71, 0)=0, " ", ('Blocks A'!DE82-'Pre-1.095 (Hard Copy)'!BN71))</f>
        <v> </v>
      </c>
      <c r="BO71" s="1014" t="str">
        <f>IF(IFERROR('Blocks A'!DF82-'Pre-1.095 (Hard Copy)'!BO71, 0)=0, " ", ('Blocks A'!DF82-'Pre-1.095 (Hard Copy)'!BO71))</f>
        <v>-5</v>
      </c>
      <c r="BP71" s="1014" t="str">
        <f>IF(IFERROR('Blocks A'!DG82-'Pre-1.095 (Hard Copy)'!BP71, 0)=0, " ", ('Blocks A'!DG82-'Pre-1.095 (Hard Copy)'!BP71))</f>
        <v> </v>
      </c>
      <c r="BQ71" s="1014" t="str">
        <f>IF(IFERROR('Blocks A'!DH82-'Pre-1.095 (Hard Copy)'!BQ71, 0)=0, " ", ('Blocks A'!DH82-'Pre-1.095 (Hard Copy)'!BQ71))</f>
        <v> </v>
      </c>
      <c r="BR71" s="1014" t="str">
        <f>IF(IFERROR('Blocks A'!DI82-'Pre-1.095 (Hard Copy)'!BR71, 0)=0, " ", ('Blocks A'!DI82-'Pre-1.095 (Hard Copy)'!BR71))</f>
        <v> </v>
      </c>
      <c r="BS71" s="1014" t="str">
        <f>IF(IFERROR('Blocks A'!DJ82-'Pre-1.095 (Hard Copy)'!BS71, 0)=0, " ", ('Blocks A'!DJ82-'Pre-1.095 (Hard Copy)'!BS71))</f>
        <v>-44</v>
      </c>
      <c r="BT71" s="1014" t="str">
        <f>IF(IFERROR('Blocks A'!DK82-'Pre-1.095 (Hard Copy)'!BT71, 0)=0, " ", ('Blocks A'!DK82-'Pre-1.095 (Hard Copy)'!BT71))</f>
        <v> </v>
      </c>
      <c r="BU71" s="1014" t="str">
        <f>IF(IFERROR('Blocks A'!DL82-'Pre-1.095 (Hard Copy)'!BU71, 0)=0, " ", ('Blocks A'!DL82-'Pre-1.095 (Hard Copy)'!BU71))</f>
        <v> </v>
      </c>
      <c r="BV71" s="1014" t="str">
        <f>IF(IFERROR('Blocks A'!DM82-'Pre-1.095 (Hard Copy)'!BV71, 0)=0, " ", ('Blocks A'!DM82-'Pre-1.095 (Hard Copy)'!BV71))</f>
        <v> </v>
      </c>
      <c r="BW71" s="1014" t="str">
        <f>IF(IFERROR('Blocks A'!DN82-'Pre-1.095 (Hard Copy)'!BW71, 0)=0, " ", ('Blocks A'!DN82-'Pre-1.095 (Hard Copy)'!BW71))</f>
        <v>+397</v>
      </c>
      <c r="BX71" s="1014" t="str">
        <f>IF(IFERROR('Blocks A'!DO82-'Pre-1.095 (Hard Copy)'!BX71, 0)=0, " ", ('Blocks A'!DO82-'Pre-1.095 (Hard Copy)'!BX71))</f>
        <v> </v>
      </c>
      <c r="BY71" s="1014" t="str">
        <f>IF(IFERROR('Blocks A'!DP82-'Pre-1.095 (Hard Copy)'!BY71, 0)=0, " ", ('Blocks A'!DP82-'Pre-1.095 (Hard Copy)'!BY71))</f>
        <v>-650</v>
      </c>
      <c r="BZ71" s="1014" t="str">
        <f>IF(IFERROR('Blocks A'!DQ82-'Pre-1.095 (Hard Copy)'!BZ71, 0)=0, " ", ('Blocks A'!DQ82-'Pre-1.095 (Hard Copy)'!BZ71))</f>
        <v> </v>
      </c>
      <c r="CA71" s="1014" t="str">
        <f>IF(IFERROR('Blocks A'!DR82-'Pre-1.095 (Hard Copy)'!CA71, 0)=0, " ", ('Blocks A'!DR82-'Pre-1.095 (Hard Copy)'!CA71))</f>
        <v> </v>
      </c>
      <c r="CB71" s="1014" t="str">
        <f>IF(IFERROR('Blocks A'!DS82-'Pre-1.095 (Hard Copy)'!CB71, 0)=0, " ", ('Blocks A'!DS82-'Pre-1.095 (Hard Copy)'!CB71))</f>
        <v> </v>
      </c>
      <c r="CC71" s="1014" t="str">
        <f>IF(IFERROR('Blocks A'!DT82-'Pre-1.095 (Hard Copy)'!CC71, 0)=0, " ", ('Blocks A'!DT82-'Pre-1.095 (Hard Copy)'!CC71))</f>
        <v>+193</v>
      </c>
      <c r="CD71" s="1014" t="str">
        <f>IF(IFERROR('Blocks A'!DU82-'Pre-1.095 (Hard Copy)'!CD71, 0)=0, " ", ('Blocks A'!DU82-'Pre-1.095 (Hard Copy)'!CD71))</f>
        <v>-296</v>
      </c>
      <c r="CE71" s="1014" t="str">
        <f>IF(IFERROR('Blocks A'!DX82-'Pre-1.095 (Hard Copy)'!CE71, 0)=0, " ", ('Blocks A'!DX82-'Pre-1.095 (Hard Copy)'!CE71))</f>
        <v>-18</v>
      </c>
      <c r="CF71" s="1014" t="str">
        <f>IF(IFERROR('Blocks A'!DY82-'Pre-1.095 (Hard Copy)'!CF71, 0)=0, " ", ('Blocks A'!DY82-'Pre-1.095 (Hard Copy)'!CF71))</f>
        <v>-2,859</v>
      </c>
      <c r="CG71" s="1016" t="str">
        <f>IF(IFERROR('Blocks A'!DZ82-'Pre-1.095 (Hard Copy)'!CG71, 0)=0, " ", ('Blocks A'!DZ82-'Pre-1.095 (Hard Copy)'!CG71))</f>
        <v>-0.0029</v>
      </c>
      <c r="CH71" s="1015" t="str">
        <f>IF(IFERROR('Blocks A'!DV82-'Pre-1.095 (Hard Copy)'!CH71, 0)=0, " ", ('Blocks A'!DV82-'Pre-1.095 (Hard Copy)'!CH71))</f>
        <v>+92.0</v>
      </c>
      <c r="CI71" s="1015" t="str">
        <f>IF(IFERROR('Blocks A'!DW82-'Pre-1.095 (Hard Copy)'!CI71, 0)=0, " ", ('Blocks A'!DW82-'Pre-1.095 (Hard Copy)'!CI71))</f>
        <v>-109.7</v>
      </c>
      <c r="CJ71" s="1014" t="str">
        <f>IF(IFERROR('Blocks A'!EA82-'Pre-1.095 (Hard Copy)'!CJ71, 0)=0, " ", ('Blocks A'!EA82-'Pre-1.095 (Hard Copy)'!CJ71))</f>
        <v>-78</v>
      </c>
      <c r="CK71" s="1017" t="str">
        <f>IF(IFERROR('Blocks A'!EB82-'Pre-1.095 (Hard Copy)'!CK71, 0)=0, " ", ('Blocks A'!EB82-'Pre-1.095 (Hard Copy)'!CK71))</f>
        <v>-1.31</v>
      </c>
      <c r="CL71" s="1017" t="str">
        <f>IF(IFERROR('Blocks A'!EC82-'Pre-1.095 (Hard Copy)'!CL71, 0)=0, " ", ('Blocks A'!EC82-'Pre-1.095 (Hard Copy)'!CL71))</f>
        <v>-0.02</v>
      </c>
      <c r="CM71" s="1017" t="str">
        <f>IF(IFERROR('Blocks A'!EH82-'Pre-1.095 (Hard Copy)'!CM71, 0)=0, " ", ('Blocks A'!EH82-'Pre-1.095 (Hard Copy)'!CM71))</f>
        <v>-0.00</v>
      </c>
      <c r="CN71" s="1014" t="str">
        <f>IF(IFERROR('Blocks A'!ED82-'Pre-1.095 (Hard Copy)'!CN71, 0)=0, " ", ('Blocks A'!ED82-'Pre-1.095 (Hard Copy)'!CN71))</f>
        <v>-12,192</v>
      </c>
      <c r="CO71" s="1017" t="str">
        <f>IF(IFERROR('Blocks A'!EE82-'Pre-1.095 (Hard Copy)'!CO71, 0)=0, " ", ('Blocks A'!EE82-'Pre-1.095 (Hard Copy)'!CO71))</f>
        <v>-12.19</v>
      </c>
      <c r="CP71" s="1017" t="str">
        <f>IF(IFERROR('Blocks A'!EF82-'Pre-1.095 (Hard Copy)'!CP71, 0)=0, " ", ('Blocks A'!EF82-'Pre-1.095 (Hard Copy)'!CP71))</f>
        <v>-0.01</v>
      </c>
      <c r="CQ71" s="1016" t="str">
        <f>IF(IFERROR('Blocks A'!EG82-'Pre-1.095 (Hard Copy)'!CQ71, 0)=0, " ", ('Blocks A'!EG82-'Pre-1.095 (Hard Copy)'!CQ71))</f>
        <v>-0.0122</v>
      </c>
      <c r="CR71" s="1018">
        <v>240.0</v>
      </c>
    </row>
    <row r="72">
      <c r="B72" s="1013" t="s">
        <v>972</v>
      </c>
      <c r="C72" s="969" t="s">
        <v>885</v>
      </c>
      <c r="D72" s="969">
        <v>6.0</v>
      </c>
      <c r="E72" s="969">
        <v>3.0</v>
      </c>
      <c r="F72" s="969">
        <v>1.0</v>
      </c>
      <c r="G72" s="1014" t="str">
        <f>IF(IFERROR('Blocks A'!G83-'Pre-1.095 (Hard Copy)'!G72, 0)=0, " ", ('Blocks A'!G83-'Pre-1.095 (Hard Copy)'!G72))</f>
        <v> </v>
      </c>
      <c r="H72" s="1014" t="str">
        <f>IF(IFERROR('Blocks A'!H83-'Pre-1.095 (Hard Copy)'!H72, 0)=0, " ", ('Blocks A'!H83-'Pre-1.095 (Hard Copy)'!H72))</f>
        <v> </v>
      </c>
      <c r="I72" s="1014" t="str">
        <f>IF(IFERROR('Blocks A'!I83-'Pre-1.095 (Hard Copy)'!I72, 0)=0, " ", ('Blocks A'!I83-'Pre-1.095 (Hard Copy)'!I72))</f>
        <v> </v>
      </c>
      <c r="J72" s="1014" t="str">
        <f>IF(IFERROR('Blocks A'!J83-'Pre-1.095 (Hard Copy)'!J72, 0)=0, " ", ('Blocks A'!J83-'Pre-1.095 (Hard Copy)'!J72))</f>
        <v> </v>
      </c>
      <c r="K72" s="1014" t="str">
        <f>IF(IFERROR('Blocks A'!K83-'Pre-1.095 (Hard Copy)'!K72, 0)=0, " ", ('Blocks A'!K83-'Pre-1.095 (Hard Copy)'!K72))</f>
        <v> </v>
      </c>
      <c r="L72" s="1014" t="str">
        <f>IF(IFERROR('Blocks A'!L83-'Pre-1.095 (Hard Copy)'!L72, 0)=0, " ", ('Blocks A'!L83-'Pre-1.095 (Hard Copy)'!L72))</f>
        <v> </v>
      </c>
      <c r="M72" s="1014" t="str">
        <f>IF(IFERROR('Blocks A'!N83-'Pre-1.095 (Hard Copy)'!M72, 0)=0, " ", ('Blocks A'!N83-'Pre-1.095 (Hard Copy)'!M72))</f>
        <v> </v>
      </c>
      <c r="N72" s="1014" t="str">
        <f>IF(IFERROR('Blocks A'!O83-'Pre-1.095 (Hard Copy)'!N72, 0)=0, " ", ('Blocks A'!O83-'Pre-1.095 (Hard Copy)'!N72))</f>
        <v> </v>
      </c>
      <c r="O72" s="1014" t="str">
        <f>IF(IFERROR('Blocks A'!P83-'Pre-1.095 (Hard Copy)'!O72, 0)=0, " ", ('Blocks A'!P83-'Pre-1.095 (Hard Copy)'!O72))</f>
        <v> </v>
      </c>
      <c r="P72" s="1014" t="str">
        <f>IF(IFERROR('Blocks A'!Q83-'Pre-1.095 (Hard Copy)'!P72, 0)=0, " ", ('Blocks A'!Q83-'Pre-1.095 (Hard Copy)'!P72))</f>
        <v> </v>
      </c>
      <c r="Q72" s="1014" t="str">
        <f>IF(IFERROR('Blocks A'!R83-'Pre-1.095 (Hard Copy)'!Q72, 0)=0, " ", ('Blocks A'!R83-'Pre-1.095 (Hard Copy)'!Q72))</f>
        <v> </v>
      </c>
      <c r="R72" s="1014" t="str">
        <f>IF(IFERROR('Blocks A'!S83-'Pre-1.095 (Hard Copy)'!R72, 0)=0, " ", ('Blocks A'!S83-'Pre-1.095 (Hard Copy)'!R72))</f>
        <v> </v>
      </c>
      <c r="S72" s="1014" t="str">
        <f>IF(IFERROR('Blocks A'!T83-'Pre-1.095 (Hard Copy)'!S72, 0)=0, " ", ('Blocks A'!T83-'Pre-1.095 (Hard Copy)'!S72))</f>
        <v> </v>
      </c>
      <c r="T72" s="1014" t="str">
        <f>IF(IFERROR('Blocks A'!M83-'Pre-1.095 (Hard Copy)'!T72, 0)=0, " ", ('Blocks A'!M83-'Pre-1.095 (Hard Copy)'!T72))</f>
        <v> </v>
      </c>
      <c r="U72" s="1014" t="str">
        <f>IF(IFERROR('Blocks A'!U83-'Pre-1.095 (Hard Copy)'!U72, 0)=0, " ", ('Blocks A'!U83-'Pre-1.095 (Hard Copy)'!U72))</f>
        <v> </v>
      </c>
      <c r="V72" s="1014" t="str">
        <f>IF(IFERROR('Blocks A'!V83-'Pre-1.095 (Hard Copy)'!V72, 0)=0, " ", ('Blocks A'!V83-'Pre-1.095 (Hard Copy)'!V72))</f>
        <v> </v>
      </c>
      <c r="W72" s="1014" t="str">
        <f>IF(IFERROR('Blocks A'!W83-'Pre-1.095 (Hard Copy)'!W72, 0)=0, " ", ('Blocks A'!W83-'Pre-1.095 (Hard Copy)'!W72))</f>
        <v> </v>
      </c>
      <c r="X72" s="1014" t="str">
        <f>IF(IFERROR('Blocks A'!X83-'Pre-1.095 (Hard Copy)'!X72, 0)=0, " ", ('Blocks A'!X83-'Pre-1.095 (Hard Copy)'!X72))</f>
        <v> </v>
      </c>
      <c r="Y72" s="1014" t="str">
        <f>IF(IFERROR('Blocks A'!AC83-'Pre-1.095 (Hard Copy)'!Y72, 0)=0, " ", ('Blocks A'!AC83-'Pre-1.095 (Hard Copy)'!Y72))</f>
        <v> </v>
      </c>
      <c r="Z72" s="1014" t="str">
        <f>IF(IFERROR('Blocks A'!Y83-'Pre-1.095 (Hard Copy)'!Z72, 0)=0, " ", ('Blocks A'!Y83-'Pre-1.095 (Hard Copy)'!Z72))</f>
        <v> </v>
      </c>
      <c r="AA72" s="1014" t="str">
        <f>IF(IFERROR('Blocks A'!Z83-'Pre-1.095 (Hard Copy)'!AA72, 0)=0, " ", ('Blocks A'!Z83-'Pre-1.095 (Hard Copy)'!AA72))</f>
        <v> </v>
      </c>
      <c r="AB72" s="1014" t="str">
        <f>IF(IFERROR('Blocks A'!AA83-'Pre-1.095 (Hard Copy)'!AB72, 0)=0, " ", ('Blocks A'!AA83-'Pre-1.095 (Hard Copy)'!AB72))</f>
        <v> </v>
      </c>
      <c r="AC72" s="1014" t="str">
        <f>IF(IFERROR('Blocks A'!AB83-'Pre-1.095 (Hard Copy)'!AC72, 0)=0, " ", ('Blocks A'!AB83-'Pre-1.095 (Hard Copy)'!AC72))</f>
        <v> </v>
      </c>
      <c r="AD72" s="1014" t="str">
        <f>IF(IFERROR('Blocks A'!AY83-'Pre-1.095 (Hard Copy)'!AD72, 0)=0, " ", ('Blocks A'!AY83-'Pre-1.095 (Hard Copy)'!AD72))</f>
        <v> </v>
      </c>
      <c r="AE72" s="1014" t="str">
        <f>IF(IFERROR('Blocks A'!AZ83-'Pre-1.095 (Hard Copy)'!AE72, 0)=0, " ", ('Blocks A'!AZ83-'Pre-1.095 (Hard Copy)'!AE72))</f>
        <v> </v>
      </c>
      <c r="AF72" s="1014" t="str">
        <f>IF(IFERROR('Blocks A'!BA83-'Pre-1.095 (Hard Copy)'!AF72, 0)=0, " ", ('Blocks A'!BA83-'Pre-1.095 (Hard Copy)'!AF72))</f>
        <v> </v>
      </c>
      <c r="AG72" s="1014" t="str">
        <f>IF(IFERROR('Blocks A'!BB83-'Pre-1.095 (Hard Copy)'!AG72, 0)=0, " ", ('Blocks A'!BB83-'Pre-1.095 (Hard Copy)'!AG72))</f>
        <v> </v>
      </c>
      <c r="AH72" s="1014" t="str">
        <f>IF(IFERROR('Blocks A'!BC83-'Pre-1.095 (Hard Copy)'!AH72, 0)=0, " ", ('Blocks A'!BC83-'Pre-1.095 (Hard Copy)'!AH72))</f>
        <v> </v>
      </c>
      <c r="AI72" s="1014" t="str">
        <f>IF(IFERROR('Blocks A'!BJ83-'Pre-1.095 (Hard Copy)'!AI72, 0)=0, " ", ('Blocks A'!BJ83-'Pre-1.095 (Hard Copy)'!AI72))</f>
        <v> </v>
      </c>
      <c r="AJ72" s="1014" t="str">
        <f>IF(IFERROR('Blocks A'!BD83-'Pre-1.095 (Hard Copy)'!AJ72, 0)=0, " ", ('Blocks A'!BD83-'Pre-1.095 (Hard Copy)'!AJ72))</f>
        <v> </v>
      </c>
      <c r="AK72" s="1014" t="str">
        <f>IF(IFERROR('Blocks A'!BE83-'Pre-1.095 (Hard Copy)'!AK72, 0)=0, " ", ('Blocks A'!BE83-'Pre-1.095 (Hard Copy)'!AK72))</f>
        <v> </v>
      </c>
      <c r="AL72" s="1014" t="str">
        <f>IF(IFERROR('Blocks A'!BF83-'Pre-1.095 (Hard Copy)'!AL72, 0)=0, " ", ('Blocks A'!BF83-'Pre-1.095 (Hard Copy)'!AL72))</f>
        <v> </v>
      </c>
      <c r="AM72" s="1014" t="str">
        <f>IF(IFERROR('Blocks A'!BG83-'Pre-1.095 (Hard Copy)'!AM72, 0)=0, " ", ('Blocks A'!BG83-'Pre-1.095 (Hard Copy)'!AM72))</f>
        <v> </v>
      </c>
      <c r="AN72" s="1014" t="str">
        <f>IF(IFERROR('Blocks A'!BH83-'Pre-1.095 (Hard Copy)'!AN72, 0)=0, " ", ('Blocks A'!BH83-'Pre-1.095 (Hard Copy)'!AN72))</f>
        <v> </v>
      </c>
      <c r="AO72" s="1014" t="str">
        <f>IF(IFERROR('Blocks A'!BI83-'Pre-1.095 (Hard Copy)'!AO72, 0)=0, " ", ('Blocks A'!BI83-'Pre-1.095 (Hard Copy)'!AO72))</f>
        <v> </v>
      </c>
      <c r="AP72" s="1014" t="str">
        <f>IF(IFERROR('Blocks A'!BK83-'Pre-1.095 (Hard Copy)'!AP72, 0)=0, " ", ('Blocks A'!BK83-'Pre-1.095 (Hard Copy)'!AP72))</f>
        <v>+2</v>
      </c>
      <c r="AQ72" s="1014" t="str">
        <f>IF(IFERROR('Blocks A'!BL83-'Pre-1.095 (Hard Copy)'!AQ72, 0)=0, " ", ('Blocks A'!BL83-'Pre-1.095 (Hard Copy)'!AQ72))</f>
        <v> </v>
      </c>
      <c r="AR72" s="1014" t="str">
        <f>IF(IFERROR('Blocks A'!BM83-'Pre-1.095 (Hard Copy)'!AR72, 0)=0, " ", ('Blocks A'!BM83-'Pre-1.095 (Hard Copy)'!AR72))</f>
        <v> </v>
      </c>
      <c r="AS72" s="1014" t="str">
        <f>IF(IFERROR('Blocks A'!BO83-'Pre-1.095 (Hard Copy)'!AS72, 0)=0, " ", ('Blocks A'!BO83-'Pre-1.095 (Hard Copy)'!AS72))</f>
        <v> </v>
      </c>
      <c r="AT72" s="1014" t="str">
        <f>IF(IFERROR('Blocks A'!BP83-'Pre-1.095 (Hard Copy)'!AT72, 0)=0, " ", ('Blocks A'!BP83-'Pre-1.095 (Hard Copy)'!AT72))</f>
        <v> </v>
      </c>
      <c r="AU72" s="1014" t="str">
        <f>IF(IFERROR('Blocks A'!BQ83-'Pre-1.095 (Hard Copy)'!AU72, 0)=0, " ", ('Blocks A'!BQ83-'Pre-1.095 (Hard Copy)'!AU72))</f>
        <v> </v>
      </c>
      <c r="AV72" s="1014" t="str">
        <f>IF(IFERROR('Blocks A'!BR83-'Pre-1.095 (Hard Copy)'!AV72, 0)=0, " ", ('Blocks A'!BR83-'Pre-1.095 (Hard Copy)'!AV72))</f>
        <v> </v>
      </c>
      <c r="AW72" s="1014" t="str">
        <f>IF(IFERROR('Blocks A'!BS83-'Pre-1.095 (Hard Copy)'!AW72, 0)=0, " ", ('Blocks A'!BS83-'Pre-1.095 (Hard Copy)'!AW72))</f>
        <v> </v>
      </c>
      <c r="AX72" s="1014" t="str">
        <f>IF(IFERROR('Blocks A'!BT83-'Pre-1.095 (Hard Copy)'!AX72, 0)=0, " ", ('Blocks A'!BT83-'Pre-1.095 (Hard Copy)'!AX72))</f>
        <v>+30</v>
      </c>
      <c r="AY72" s="1014" t="str">
        <f>IF(IFERROR('Blocks A'!BU83-'Pre-1.095 (Hard Copy)'!AY72, 0)=0, " ", ('Blocks A'!BU83-'Pre-1.095 (Hard Copy)'!AY72))</f>
        <v>+13</v>
      </c>
      <c r="AZ72" s="1014" t="str">
        <f>IF(IFERROR('Blocks A'!BW83-'Pre-1.095 (Hard Copy)'!AZ72, 0)=0, " ", ('Blocks A'!BW83-'Pre-1.095 (Hard Copy)'!AZ72))</f>
        <v>+120</v>
      </c>
      <c r="BA72" s="1014" t="str">
        <f>IF(IFERROR('Blocks A'!BX83-'Pre-1.095 (Hard Copy)'!BA72, 0)=0, " ", ('Blocks A'!BX83-'Pre-1.095 (Hard Copy)'!BA72))</f>
        <v>+0</v>
      </c>
      <c r="BB72" s="1014" t="str">
        <f>IF(IFERROR('Blocks A'!BY83-'Pre-1.095 (Hard Copy)'!BB72, 0)=0, " ", ('Blocks A'!BY83-'Pre-1.095 (Hard Copy)'!BB72))</f>
        <v>+53</v>
      </c>
      <c r="BC72" s="1015" t="str">
        <f>IF(IFERROR('Blocks A'!BZ83-'Pre-1.095 (Hard Copy)'!BC72, 0)=0, " ", ('Blocks A'!BZ83-'Pre-1.095 (Hard Copy)'!BC72))</f>
        <v>+0.7</v>
      </c>
      <c r="BD72" s="1014" t="str">
        <f>IF(IFERROR('Blocks A'!BV83-'Pre-1.095 (Hard Copy)'!BD72, 0)=0, " ", ('Blocks A'!BV83-'Pre-1.095 (Hard Copy)'!BD72))</f>
        <v> </v>
      </c>
      <c r="BE72" s="1014" t="str">
        <f>IF(IFERROR('Blocks A'!CB83-'Pre-1.095 (Hard Copy)'!BE72, 0)=0, " ", ('Blocks A'!CB83-'Pre-1.095 (Hard Copy)'!BE72))</f>
        <v>-46</v>
      </c>
      <c r="BF72" s="1014" t="str">
        <f>IF(IFERROR('Blocks A'!CC83-'Pre-1.095 (Hard Copy)'!BF72, 0)=0, " ", ('Blocks A'!CC83-'Pre-1.095 (Hard Copy)'!BF72))</f>
        <v>-7,156</v>
      </c>
      <c r="BG72" s="1016" t="str">
        <f>IF(IFERROR('Blocks A'!CD83-'Pre-1.095 (Hard Copy)'!BG72, 0)=0, " ", ('Blocks A'!CD83-'Pre-1.095 (Hard Copy)'!BG72))</f>
        <v>-0.0072</v>
      </c>
      <c r="BH72" s="1014" t="str">
        <f>IF(IFERROR('Blocks A'!CE83-'Pre-1.095 (Hard Copy)'!BH72, 0)=0, " ", ('Blocks A'!CE83-'Pre-1.095 (Hard Copy)'!BH72))</f>
        <v>+16</v>
      </c>
      <c r="BI72" s="1014" t="str">
        <f>IF(IFERROR('Blocks A'!CZ83-'Pre-1.095 (Hard Copy)'!BI72, 0)=0, " ", ('Blocks A'!CZ83-'Pre-1.095 (Hard Copy)'!BI72))</f>
        <v>-2</v>
      </c>
      <c r="BJ72" s="1014" t="str">
        <f>IF(IFERROR('Blocks A'!DA83-'Pre-1.095 (Hard Copy)'!BJ72, 0)=0, " ", ('Blocks A'!DA83-'Pre-1.095 (Hard Copy)'!BJ72))</f>
        <v> </v>
      </c>
      <c r="BK72" s="1014" t="str">
        <f>IF(IFERROR('Blocks A'!DB83-'Pre-1.095 (Hard Copy)'!BK72, 0)=0, " ", ('Blocks A'!DB83-'Pre-1.095 (Hard Copy)'!BK72))</f>
        <v> </v>
      </c>
      <c r="BL72" s="1014" t="str">
        <f>IF(IFERROR('Blocks A'!DC83-'Pre-1.095 (Hard Copy)'!BL72, 0)=0, " ", ('Blocks A'!DC83-'Pre-1.095 (Hard Copy)'!BL72))</f>
        <v> </v>
      </c>
      <c r="BM72" s="1014" t="str">
        <f>IF(IFERROR('Blocks A'!DD83-'Pre-1.095 (Hard Copy)'!BM72, 0)=0, " ", ('Blocks A'!DD83-'Pre-1.095 (Hard Copy)'!BM72))</f>
        <v>+44</v>
      </c>
      <c r="BN72" s="1014" t="str">
        <f>IF(IFERROR('Blocks A'!DE83-'Pre-1.095 (Hard Copy)'!BN72, 0)=0, " ", ('Blocks A'!DE83-'Pre-1.095 (Hard Copy)'!BN72))</f>
        <v> </v>
      </c>
      <c r="BO72" s="1014" t="str">
        <f>IF(IFERROR('Blocks A'!DF83-'Pre-1.095 (Hard Copy)'!BO72, 0)=0, " ", ('Blocks A'!DF83-'Pre-1.095 (Hard Copy)'!BO72))</f>
        <v>-2</v>
      </c>
      <c r="BP72" s="1014" t="str">
        <f>IF(IFERROR('Blocks A'!DG83-'Pre-1.095 (Hard Copy)'!BP72, 0)=0, " ", ('Blocks A'!DG83-'Pre-1.095 (Hard Copy)'!BP72))</f>
        <v> </v>
      </c>
      <c r="BQ72" s="1014" t="str">
        <f>IF(IFERROR('Blocks A'!DH83-'Pre-1.095 (Hard Copy)'!BQ72, 0)=0, " ", ('Blocks A'!DH83-'Pre-1.095 (Hard Copy)'!BQ72))</f>
        <v> </v>
      </c>
      <c r="BR72" s="1014" t="str">
        <f>IF(IFERROR('Blocks A'!DI83-'Pre-1.095 (Hard Copy)'!BR72, 0)=0, " ", ('Blocks A'!DI83-'Pre-1.095 (Hard Copy)'!BR72))</f>
        <v> </v>
      </c>
      <c r="BS72" s="1014" t="str">
        <f>IF(IFERROR('Blocks A'!DJ83-'Pre-1.095 (Hard Copy)'!BS72, 0)=0, " ", ('Blocks A'!DJ83-'Pre-1.095 (Hard Copy)'!BS72))</f>
        <v>-3</v>
      </c>
      <c r="BT72" s="1014" t="str">
        <f>IF(IFERROR('Blocks A'!DK83-'Pre-1.095 (Hard Copy)'!BT72, 0)=0, " ", ('Blocks A'!DK83-'Pre-1.095 (Hard Copy)'!BT72))</f>
        <v> </v>
      </c>
      <c r="BU72" s="1014" t="str">
        <f>IF(IFERROR('Blocks A'!DL83-'Pre-1.095 (Hard Copy)'!BU72, 0)=0, " ", ('Blocks A'!DL83-'Pre-1.095 (Hard Copy)'!BU72))</f>
        <v> </v>
      </c>
      <c r="BV72" s="1014" t="str">
        <f>IF(IFERROR('Blocks A'!DM83-'Pre-1.095 (Hard Copy)'!BV72, 0)=0, " ", ('Blocks A'!DM83-'Pre-1.095 (Hard Copy)'!BV72))</f>
        <v> </v>
      </c>
      <c r="BW72" s="1014" t="str">
        <f>IF(IFERROR('Blocks A'!DN83-'Pre-1.095 (Hard Copy)'!BW72, 0)=0, " ", ('Blocks A'!DN83-'Pre-1.095 (Hard Copy)'!BW72))</f>
        <v>+78</v>
      </c>
      <c r="BX72" s="1014" t="str">
        <f>IF(IFERROR('Blocks A'!DO83-'Pre-1.095 (Hard Copy)'!BX72, 0)=0, " ", ('Blocks A'!DO83-'Pre-1.095 (Hard Copy)'!BX72))</f>
        <v> </v>
      </c>
      <c r="BY72" s="1014" t="str">
        <f>IF(IFERROR('Blocks A'!DP83-'Pre-1.095 (Hard Copy)'!BY72, 0)=0, " ", ('Blocks A'!DP83-'Pre-1.095 (Hard Copy)'!BY72))</f>
        <v>-250</v>
      </c>
      <c r="BZ72" s="1014" t="str">
        <f>IF(IFERROR('Blocks A'!DQ83-'Pre-1.095 (Hard Copy)'!BZ72, 0)=0, " ", ('Blocks A'!DQ83-'Pre-1.095 (Hard Copy)'!BZ72))</f>
        <v> </v>
      </c>
      <c r="CA72" s="1014" t="str">
        <f>IF(IFERROR('Blocks A'!DR83-'Pre-1.095 (Hard Copy)'!CA72, 0)=0, " ", ('Blocks A'!DR83-'Pre-1.095 (Hard Copy)'!CA72))</f>
        <v> </v>
      </c>
      <c r="CB72" s="1014" t="str">
        <f>IF(IFERROR('Blocks A'!DS83-'Pre-1.095 (Hard Copy)'!CB72, 0)=0, " ", ('Blocks A'!DS83-'Pre-1.095 (Hard Copy)'!CB72))</f>
        <v> </v>
      </c>
      <c r="CC72" s="1014" t="str">
        <f>IF(IFERROR('Blocks A'!DT83-'Pre-1.095 (Hard Copy)'!CC72, 0)=0, " ", ('Blocks A'!DT83-'Pre-1.095 (Hard Copy)'!CC72))</f>
        <v>+40</v>
      </c>
      <c r="CD72" s="1014" t="str">
        <f>IF(IFERROR('Blocks A'!DU83-'Pre-1.095 (Hard Copy)'!CD72, 0)=0, " ", ('Blocks A'!DU83-'Pre-1.095 (Hard Copy)'!CD72))</f>
        <v>-175</v>
      </c>
      <c r="CE72" s="1014" t="str">
        <f>IF(IFERROR('Blocks A'!DX83-'Pre-1.095 (Hard Copy)'!CE72, 0)=0, " ", ('Blocks A'!DX83-'Pre-1.095 (Hard Copy)'!CE72))</f>
        <v>-41</v>
      </c>
      <c r="CF72" s="1014" t="str">
        <f>IF(IFERROR('Blocks A'!DY83-'Pre-1.095 (Hard Copy)'!CF72, 0)=0, " ", ('Blocks A'!DY83-'Pre-1.095 (Hard Copy)'!CF72))</f>
        <v>-6,393</v>
      </c>
      <c r="CG72" s="1016" t="str">
        <f>IF(IFERROR('Blocks A'!DZ83-'Pre-1.095 (Hard Copy)'!CG72, 0)=0, " ", ('Blocks A'!DZ83-'Pre-1.095 (Hard Copy)'!CG72))</f>
        <v>-0.0064</v>
      </c>
      <c r="CH72" s="1015" t="str">
        <f>IF(IFERROR('Blocks A'!DV83-'Pre-1.095 (Hard Copy)'!CH72, 0)=0, " ", ('Blocks A'!DV83-'Pre-1.095 (Hard Copy)'!CH72))</f>
        <v>+18.4</v>
      </c>
      <c r="CI72" s="1015" t="str">
        <f>IF(IFERROR('Blocks A'!DW83-'Pre-1.095 (Hard Copy)'!CI72, 0)=0, " ", ('Blocks A'!DW83-'Pre-1.095 (Hard Copy)'!CI72))</f>
        <v>-64.7</v>
      </c>
      <c r="CJ72" s="1014" t="str">
        <f>IF(IFERROR('Blocks A'!EA83-'Pre-1.095 (Hard Copy)'!CJ72, 0)=0, " ", ('Blocks A'!EA83-'Pre-1.095 (Hard Copy)'!CJ72))</f>
        <v>-87</v>
      </c>
      <c r="CK72" s="1017" t="str">
        <f>IF(IFERROR('Blocks A'!EB83-'Pre-1.095 (Hard Copy)'!CK72, 0)=0, " ", ('Blocks A'!EB83-'Pre-1.095 (Hard Copy)'!CK72))</f>
        <v>-1.45</v>
      </c>
      <c r="CL72" s="1017" t="str">
        <f>IF(IFERROR('Blocks A'!EC83-'Pre-1.095 (Hard Copy)'!CL72, 0)=0, " ", ('Blocks A'!EC83-'Pre-1.095 (Hard Copy)'!CL72))</f>
        <v>-0.02</v>
      </c>
      <c r="CM72" s="1017" t="str">
        <f>IF(IFERROR('Blocks A'!EH83-'Pre-1.095 (Hard Copy)'!CM72, 0)=0, " ", ('Blocks A'!EH83-'Pre-1.095 (Hard Copy)'!CM72))</f>
        <v>-0.00</v>
      </c>
      <c r="CN72" s="1014" t="str">
        <f>IF(IFERROR('Blocks A'!ED83-'Pre-1.095 (Hard Copy)'!CN72, 0)=0, " ", ('Blocks A'!ED83-'Pre-1.095 (Hard Copy)'!CN72))</f>
        <v>-13,549</v>
      </c>
      <c r="CO72" s="1017" t="str">
        <f>IF(IFERROR('Blocks A'!EE83-'Pre-1.095 (Hard Copy)'!CO72, 0)=0, " ", ('Blocks A'!EE83-'Pre-1.095 (Hard Copy)'!CO72))</f>
        <v>-13.55</v>
      </c>
      <c r="CP72" s="1017" t="str">
        <f>IF(IFERROR('Blocks A'!EF83-'Pre-1.095 (Hard Copy)'!CP72, 0)=0, " ", ('Blocks A'!EF83-'Pre-1.095 (Hard Copy)'!CP72))</f>
        <v>-0.01</v>
      </c>
      <c r="CQ72" s="1016" t="str">
        <f>IF(IFERROR('Blocks A'!EG83-'Pre-1.095 (Hard Copy)'!CQ72, 0)=0, " ", ('Blocks A'!EG83-'Pre-1.095 (Hard Copy)'!CQ72))</f>
        <v>-0.0135</v>
      </c>
      <c r="CR72" s="1018" t="s">
        <v>12</v>
      </c>
    </row>
    <row r="73">
      <c r="A73" s="983" t="s">
        <v>973</v>
      </c>
      <c r="B73" s="1013" t="s">
        <v>974</v>
      </c>
      <c r="C73" s="969" t="s">
        <v>886</v>
      </c>
      <c r="D73" s="969">
        <v>1.0</v>
      </c>
      <c r="E73" s="969">
        <v>1.0</v>
      </c>
      <c r="F73" s="969">
        <v>1.0</v>
      </c>
      <c r="G73" s="1014" t="str">
        <f>IF(IFERROR('Blocks A'!G84-'Pre-1.095 (Hard Copy)'!G73, 0)=0, " ", ('Blocks A'!G84-'Pre-1.095 (Hard Copy)'!G73))</f>
        <v> </v>
      </c>
      <c r="H73" s="1014" t="str">
        <f>IF(IFERROR('Blocks A'!H84-'Pre-1.095 (Hard Copy)'!H73, 0)=0, " ", ('Blocks A'!H84-'Pre-1.095 (Hard Copy)'!H73))</f>
        <v> </v>
      </c>
      <c r="I73" s="1014" t="str">
        <f>IF(IFERROR('Blocks A'!I84-'Pre-1.095 (Hard Copy)'!I73, 0)=0, " ", ('Blocks A'!I84-'Pre-1.095 (Hard Copy)'!I73))</f>
        <v> </v>
      </c>
      <c r="J73" s="1014" t="str">
        <f>IF(IFERROR('Blocks A'!J84-'Pre-1.095 (Hard Copy)'!J73, 0)=0, " ", ('Blocks A'!J84-'Pre-1.095 (Hard Copy)'!J73))</f>
        <v> </v>
      </c>
      <c r="K73" s="1014" t="str">
        <f>IF(IFERROR('Blocks A'!K84-'Pre-1.095 (Hard Copy)'!K73, 0)=0, " ", ('Blocks A'!K84-'Pre-1.095 (Hard Copy)'!K73))</f>
        <v> </v>
      </c>
      <c r="L73" s="1014" t="str">
        <f>IF(IFERROR('Blocks A'!L84-'Pre-1.095 (Hard Copy)'!L73, 0)=0, " ", ('Blocks A'!L84-'Pre-1.095 (Hard Copy)'!L73))</f>
        <v> </v>
      </c>
      <c r="M73" s="1014" t="str">
        <f>IF(IFERROR('Blocks A'!N84-'Pre-1.095 (Hard Copy)'!M73, 0)=0, " ", ('Blocks A'!N84-'Pre-1.095 (Hard Copy)'!M73))</f>
        <v> </v>
      </c>
      <c r="N73" s="1014" t="str">
        <f>IF(IFERROR('Blocks A'!O84-'Pre-1.095 (Hard Copy)'!N73, 0)=0, " ", ('Blocks A'!O84-'Pre-1.095 (Hard Copy)'!N73))</f>
        <v> </v>
      </c>
      <c r="O73" s="1014" t="str">
        <f>IF(IFERROR('Blocks A'!P84-'Pre-1.095 (Hard Copy)'!O73, 0)=0, " ", ('Blocks A'!P84-'Pre-1.095 (Hard Copy)'!O73))</f>
        <v> </v>
      </c>
      <c r="P73" s="1014" t="str">
        <f>IF(IFERROR('Blocks A'!Q84-'Pre-1.095 (Hard Copy)'!P73, 0)=0, " ", ('Blocks A'!Q84-'Pre-1.095 (Hard Copy)'!P73))</f>
        <v> </v>
      </c>
      <c r="Q73" s="1014" t="str">
        <f>IF(IFERROR('Blocks A'!R84-'Pre-1.095 (Hard Copy)'!Q73, 0)=0, " ", ('Blocks A'!R84-'Pre-1.095 (Hard Copy)'!Q73))</f>
        <v> </v>
      </c>
      <c r="R73" s="1014" t="str">
        <f>IF(IFERROR('Blocks A'!S84-'Pre-1.095 (Hard Copy)'!R73, 0)=0, " ", ('Blocks A'!S84-'Pre-1.095 (Hard Copy)'!R73))</f>
        <v> </v>
      </c>
      <c r="S73" s="1014" t="str">
        <f>IF(IFERROR('Blocks A'!T84-'Pre-1.095 (Hard Copy)'!S73, 0)=0, " ", ('Blocks A'!T84-'Pre-1.095 (Hard Copy)'!S73))</f>
        <v> </v>
      </c>
      <c r="T73" s="1014" t="str">
        <f>IF(IFERROR('Blocks A'!M84-'Pre-1.095 (Hard Copy)'!T73, 0)=0, " ", ('Blocks A'!M84-'Pre-1.095 (Hard Copy)'!T73))</f>
        <v> </v>
      </c>
      <c r="U73" s="1014" t="str">
        <f>IF(IFERROR('Blocks A'!U84-'Pre-1.095 (Hard Copy)'!U73, 0)=0, " ", ('Blocks A'!U84-'Pre-1.095 (Hard Copy)'!U73))</f>
        <v> </v>
      </c>
      <c r="V73" s="1014" t="str">
        <f>IF(IFERROR('Blocks A'!V84-'Pre-1.095 (Hard Copy)'!V73, 0)=0, " ", ('Blocks A'!V84-'Pre-1.095 (Hard Copy)'!V73))</f>
        <v> </v>
      </c>
      <c r="W73" s="1014" t="str">
        <f>IF(IFERROR('Blocks A'!W84-'Pre-1.095 (Hard Copy)'!W73, 0)=0, " ", ('Blocks A'!W84-'Pre-1.095 (Hard Copy)'!W73))</f>
        <v> </v>
      </c>
      <c r="X73" s="1014" t="str">
        <f>IF(IFERROR('Blocks A'!X84-'Pre-1.095 (Hard Copy)'!X73, 0)=0, " ", ('Blocks A'!X84-'Pre-1.095 (Hard Copy)'!X73))</f>
        <v> </v>
      </c>
      <c r="Y73" s="1014" t="str">
        <f>IF(IFERROR('Blocks A'!AC84-'Pre-1.095 (Hard Copy)'!Y73, 0)=0, " ", ('Blocks A'!AC84-'Pre-1.095 (Hard Copy)'!Y73))</f>
        <v> </v>
      </c>
      <c r="Z73" s="1014" t="str">
        <f>IF(IFERROR('Blocks A'!Y84-'Pre-1.095 (Hard Copy)'!Z73, 0)=0, " ", ('Blocks A'!Y84-'Pre-1.095 (Hard Copy)'!Z73))</f>
        <v> </v>
      </c>
      <c r="AA73" s="1014" t="str">
        <f>IF(IFERROR('Blocks A'!Z84-'Pre-1.095 (Hard Copy)'!AA73, 0)=0, " ", ('Blocks A'!Z84-'Pre-1.095 (Hard Copy)'!AA73))</f>
        <v> </v>
      </c>
      <c r="AB73" s="1014" t="str">
        <f>IF(IFERROR('Blocks A'!AA84-'Pre-1.095 (Hard Copy)'!AB73, 0)=0, " ", ('Blocks A'!AA84-'Pre-1.095 (Hard Copy)'!AB73))</f>
        <v> </v>
      </c>
      <c r="AC73" s="1014" t="str">
        <f>IF(IFERROR('Blocks A'!AB84-'Pre-1.095 (Hard Copy)'!AC73, 0)=0, " ", ('Blocks A'!AB84-'Pre-1.095 (Hard Copy)'!AC73))</f>
        <v> </v>
      </c>
      <c r="AD73" s="1014" t="str">
        <f>IF(IFERROR('Blocks A'!AY84-'Pre-1.095 (Hard Copy)'!AD73, 0)=0, " ", ('Blocks A'!AY84-'Pre-1.095 (Hard Copy)'!AD73))</f>
        <v> </v>
      </c>
      <c r="AE73" s="1014" t="str">
        <f>IF(IFERROR('Blocks A'!AZ84-'Pre-1.095 (Hard Copy)'!AE73, 0)=0, " ", ('Blocks A'!AZ84-'Pre-1.095 (Hard Copy)'!AE73))</f>
        <v> </v>
      </c>
      <c r="AF73" s="1014" t="str">
        <f>IF(IFERROR('Blocks A'!BA84-'Pre-1.095 (Hard Copy)'!AF73, 0)=0, " ", ('Blocks A'!BA84-'Pre-1.095 (Hard Copy)'!AF73))</f>
        <v> </v>
      </c>
      <c r="AG73" s="1014" t="str">
        <f>IF(IFERROR('Blocks A'!BB84-'Pre-1.095 (Hard Copy)'!AG73, 0)=0, " ", ('Blocks A'!BB84-'Pre-1.095 (Hard Copy)'!AG73))</f>
        <v> </v>
      </c>
      <c r="AH73" s="1014" t="str">
        <f>IF(IFERROR('Blocks A'!BC84-'Pre-1.095 (Hard Copy)'!AH73, 0)=0, " ", ('Blocks A'!BC84-'Pre-1.095 (Hard Copy)'!AH73))</f>
        <v> </v>
      </c>
      <c r="AI73" s="1014" t="str">
        <f>IF(IFERROR('Blocks A'!BJ84-'Pre-1.095 (Hard Copy)'!AI73, 0)=0, " ", ('Blocks A'!BJ84-'Pre-1.095 (Hard Copy)'!AI73))</f>
        <v> </v>
      </c>
      <c r="AJ73" s="1014" t="str">
        <f>IF(IFERROR('Blocks A'!BD84-'Pre-1.095 (Hard Copy)'!AJ73, 0)=0, " ", ('Blocks A'!BD84-'Pre-1.095 (Hard Copy)'!AJ73))</f>
        <v> </v>
      </c>
      <c r="AK73" s="1014" t="str">
        <f>IF(IFERROR('Blocks A'!BE84-'Pre-1.095 (Hard Copy)'!AK73, 0)=0, " ", ('Blocks A'!BE84-'Pre-1.095 (Hard Copy)'!AK73))</f>
        <v> </v>
      </c>
      <c r="AL73" s="1014" t="str">
        <f>IF(IFERROR('Blocks A'!BF84-'Pre-1.095 (Hard Copy)'!AL73, 0)=0, " ", ('Blocks A'!BF84-'Pre-1.095 (Hard Copy)'!AL73))</f>
        <v> </v>
      </c>
      <c r="AM73" s="1014" t="str">
        <f>IF(IFERROR('Blocks A'!BG84-'Pre-1.095 (Hard Copy)'!AM73, 0)=0, " ", ('Blocks A'!BG84-'Pre-1.095 (Hard Copy)'!AM73))</f>
        <v> </v>
      </c>
      <c r="AN73" s="1014" t="str">
        <f>IF(IFERROR('Blocks A'!BH84-'Pre-1.095 (Hard Copy)'!AN73, 0)=0, " ", ('Blocks A'!BH84-'Pre-1.095 (Hard Copy)'!AN73))</f>
        <v> </v>
      </c>
      <c r="AO73" s="1014" t="str">
        <f>IF(IFERROR('Blocks A'!BI84-'Pre-1.095 (Hard Copy)'!AO73, 0)=0, " ", ('Blocks A'!BI84-'Pre-1.095 (Hard Copy)'!AO73))</f>
        <v> </v>
      </c>
      <c r="AP73" s="1014" t="str">
        <f>IF(IFERROR('Blocks A'!BK84-'Pre-1.095 (Hard Copy)'!AP73, 0)=0, " ", ('Blocks A'!BK84-'Pre-1.095 (Hard Copy)'!AP73))</f>
        <v>+10</v>
      </c>
      <c r="AQ73" s="1014" t="str">
        <f>IF(IFERROR('Blocks A'!BL84-'Pre-1.095 (Hard Copy)'!AQ73, 0)=0, " ", ('Blocks A'!BL84-'Pre-1.095 (Hard Copy)'!AQ73))</f>
        <v> </v>
      </c>
      <c r="AR73" s="1014" t="str">
        <f>IF(IFERROR('Blocks A'!BM84-'Pre-1.095 (Hard Copy)'!AR73, 0)=0, " ", ('Blocks A'!BM84-'Pre-1.095 (Hard Copy)'!AR73))</f>
        <v> </v>
      </c>
      <c r="AS73" s="1014" t="str">
        <f>IF(IFERROR('Blocks A'!BO84-'Pre-1.095 (Hard Copy)'!AS73, 0)=0, " ", ('Blocks A'!BO84-'Pre-1.095 (Hard Copy)'!AS73))</f>
        <v> </v>
      </c>
      <c r="AT73" s="1014" t="str">
        <f>IF(IFERROR('Blocks A'!BP84-'Pre-1.095 (Hard Copy)'!AT73, 0)=0, " ", ('Blocks A'!BP84-'Pre-1.095 (Hard Copy)'!AT73))</f>
        <v> </v>
      </c>
      <c r="AU73" s="1014" t="str">
        <f>IF(IFERROR('Blocks A'!BQ84-'Pre-1.095 (Hard Copy)'!AU73, 0)=0, " ", ('Blocks A'!BQ84-'Pre-1.095 (Hard Copy)'!AU73))</f>
        <v> </v>
      </c>
      <c r="AV73" s="1014" t="str">
        <f>IF(IFERROR('Blocks A'!BR84-'Pre-1.095 (Hard Copy)'!AV73, 0)=0, " ", ('Blocks A'!BR84-'Pre-1.095 (Hard Copy)'!AV73))</f>
        <v> </v>
      </c>
      <c r="AW73" s="1014" t="str">
        <f>IF(IFERROR('Blocks A'!BS84-'Pre-1.095 (Hard Copy)'!AW73, 0)=0, " ", ('Blocks A'!BS84-'Pre-1.095 (Hard Copy)'!AW73))</f>
        <v> </v>
      </c>
      <c r="AX73" s="1014" t="str">
        <f>IF(IFERROR('Blocks A'!BT84-'Pre-1.095 (Hard Copy)'!AX73, 0)=0, " ", ('Blocks A'!BT84-'Pre-1.095 (Hard Copy)'!AX73))</f>
        <v>+150</v>
      </c>
      <c r="AY73" s="1014" t="str">
        <f>IF(IFERROR('Blocks A'!BU84-'Pre-1.095 (Hard Copy)'!AY73, 0)=0, " ", ('Blocks A'!BU84-'Pre-1.095 (Hard Copy)'!AY73))</f>
        <v>+10</v>
      </c>
      <c r="AZ73" s="1014" t="str">
        <f>IF(IFERROR('Blocks A'!BW84-'Pre-1.095 (Hard Copy)'!AZ73, 0)=0, " ", ('Blocks A'!BW84-'Pre-1.095 (Hard Copy)'!AZ73))</f>
        <v>+600</v>
      </c>
      <c r="BA73" s="1014" t="str">
        <f>IF(IFERROR('Blocks A'!BX84-'Pre-1.095 (Hard Copy)'!BA73, 0)=0, " ", ('Blocks A'!BX84-'Pre-1.095 (Hard Copy)'!BA73))</f>
        <v>+0</v>
      </c>
      <c r="BB73" s="1014" t="str">
        <f>IF(IFERROR('Blocks A'!BY84-'Pre-1.095 (Hard Copy)'!BB73, 0)=0, " ", ('Blocks A'!BY84-'Pre-1.095 (Hard Copy)'!BB73))</f>
        <v>+38</v>
      </c>
      <c r="BC73" s="1015" t="str">
        <f>IF(IFERROR('Blocks A'!BZ84-'Pre-1.095 (Hard Copy)'!BC73, 0)=0, " ", ('Blocks A'!BZ84-'Pre-1.095 (Hard Copy)'!BC73))</f>
        <v>+4.2</v>
      </c>
      <c r="BD73" s="1014" t="str">
        <f>IF(IFERROR('Blocks A'!BV84-'Pre-1.095 (Hard Copy)'!BD73, 0)=0, " ", ('Blocks A'!BV84-'Pre-1.095 (Hard Copy)'!BD73))</f>
        <v> </v>
      </c>
      <c r="BE73" s="1014" t="str">
        <f>IF(IFERROR('Blocks A'!CB84-'Pre-1.095 (Hard Copy)'!BE73, 0)=0, " ", ('Blocks A'!CB84-'Pre-1.095 (Hard Copy)'!BE73))</f>
        <v>-110</v>
      </c>
      <c r="BF73" s="1014" t="str">
        <f>IF(IFERROR('Blocks A'!CC84-'Pre-1.095 (Hard Copy)'!BF73, 0)=0, " ", ('Blocks A'!CC84-'Pre-1.095 (Hard Copy)'!BF73))</f>
        <v>-17,111</v>
      </c>
      <c r="BG73" s="1016" t="str">
        <f>IF(IFERROR('Blocks A'!CD84-'Pre-1.095 (Hard Copy)'!BG73, 0)=0, " ", ('Blocks A'!CD84-'Pre-1.095 (Hard Copy)'!BG73))</f>
        <v>-0.0171</v>
      </c>
      <c r="BH73" s="1014" t="str">
        <f>IF(IFERROR('Blocks A'!CE84-'Pre-1.095 (Hard Copy)'!BH73, 0)=0, " ", ('Blocks A'!CE84-'Pre-1.095 (Hard Copy)'!BH73))</f>
        <v>+80</v>
      </c>
      <c r="BI73" s="1014" t="str">
        <f>IF(IFERROR('Blocks A'!CZ84-'Pre-1.095 (Hard Copy)'!BI73, 0)=0, " ", ('Blocks A'!CZ84-'Pre-1.095 (Hard Copy)'!BI73))</f>
        <v>+36</v>
      </c>
      <c r="BJ73" s="1014" t="str">
        <f>IF(IFERROR('Blocks A'!DA84-'Pre-1.095 (Hard Copy)'!BJ73, 0)=0, " ", ('Blocks A'!DA84-'Pre-1.095 (Hard Copy)'!BJ73))</f>
        <v> </v>
      </c>
      <c r="BK73" s="1014" t="str">
        <f>IF(IFERROR('Blocks A'!DB84-'Pre-1.095 (Hard Copy)'!BK73, 0)=0, " ", ('Blocks A'!DB84-'Pre-1.095 (Hard Copy)'!BK73))</f>
        <v>-10</v>
      </c>
      <c r="BL73" s="1014" t="str">
        <f>IF(IFERROR('Blocks A'!DC84-'Pre-1.095 (Hard Copy)'!BL73, 0)=0, " ", ('Blocks A'!DC84-'Pre-1.095 (Hard Copy)'!BL73))</f>
        <v> </v>
      </c>
      <c r="BM73" s="1014" t="str">
        <f>IF(IFERROR('Blocks A'!DD84-'Pre-1.095 (Hard Copy)'!BM73, 0)=0, " ", ('Blocks A'!DD84-'Pre-1.095 (Hard Copy)'!BM73))</f>
        <v>+190</v>
      </c>
      <c r="BN73" s="1014" t="str">
        <f>IF(IFERROR('Blocks A'!DE84-'Pre-1.095 (Hard Copy)'!BN73, 0)=0, " ", ('Blocks A'!DE84-'Pre-1.095 (Hard Copy)'!BN73))</f>
        <v> </v>
      </c>
      <c r="BO73" s="1014" t="str">
        <f>IF(IFERROR('Blocks A'!DF84-'Pre-1.095 (Hard Copy)'!BO73, 0)=0, " ", ('Blocks A'!DF84-'Pre-1.095 (Hard Copy)'!BO73))</f>
        <v>-12</v>
      </c>
      <c r="BP73" s="1014" t="str">
        <f>IF(IFERROR('Blocks A'!DG84-'Pre-1.095 (Hard Copy)'!BP73, 0)=0, " ", ('Blocks A'!DG84-'Pre-1.095 (Hard Copy)'!BP73))</f>
        <v> </v>
      </c>
      <c r="BQ73" s="1014" t="str">
        <f>IF(IFERROR('Blocks A'!DH84-'Pre-1.095 (Hard Copy)'!BQ73, 0)=0, " ", ('Blocks A'!DH84-'Pre-1.095 (Hard Copy)'!BQ73))</f>
        <v> </v>
      </c>
      <c r="BR73" s="1014" t="str">
        <f>IF(IFERROR('Blocks A'!DI84-'Pre-1.095 (Hard Copy)'!BR73, 0)=0, " ", ('Blocks A'!DI84-'Pre-1.095 (Hard Copy)'!BR73))</f>
        <v> </v>
      </c>
      <c r="BS73" s="1014" t="str">
        <f>IF(IFERROR('Blocks A'!DJ84-'Pre-1.095 (Hard Copy)'!BS73, 0)=0, " ", ('Blocks A'!DJ84-'Pre-1.095 (Hard Copy)'!BS73))</f>
        <v>+64</v>
      </c>
      <c r="BT73" s="1014" t="str">
        <f>IF(IFERROR('Blocks A'!DK84-'Pre-1.095 (Hard Copy)'!BT73, 0)=0, " ", ('Blocks A'!DK84-'Pre-1.095 (Hard Copy)'!BT73))</f>
        <v>-0</v>
      </c>
      <c r="BU73" s="1014" t="str">
        <f>IF(IFERROR('Blocks A'!DL84-'Pre-1.095 (Hard Copy)'!BU73, 0)=0, " ", ('Blocks A'!DL84-'Pre-1.095 (Hard Copy)'!BU73))</f>
        <v>-42</v>
      </c>
      <c r="BV73" s="1014" t="str">
        <f>IF(IFERROR('Blocks A'!DM84-'Pre-1.095 (Hard Copy)'!BV73, 0)=0, " ", ('Blocks A'!DM84-'Pre-1.095 (Hard Copy)'!BV73))</f>
        <v> </v>
      </c>
      <c r="BW73" s="1014" t="str">
        <f>IF(IFERROR('Blocks A'!DN84-'Pre-1.095 (Hard Copy)'!BW73, 0)=0, " ", ('Blocks A'!DN84-'Pre-1.095 (Hard Copy)'!BW73))</f>
        <v>+339</v>
      </c>
      <c r="BX73" s="1014" t="str">
        <f>IF(IFERROR('Blocks A'!DO84-'Pre-1.095 (Hard Copy)'!BX73, 0)=0, " ", ('Blocks A'!DO84-'Pre-1.095 (Hard Copy)'!BX73))</f>
        <v> </v>
      </c>
      <c r="BY73" s="1014" t="str">
        <f>IF(IFERROR('Blocks A'!DP84-'Pre-1.095 (Hard Copy)'!BY73, 0)=0, " ", ('Blocks A'!DP84-'Pre-1.095 (Hard Copy)'!BY73))</f>
        <v>-1,500</v>
      </c>
      <c r="BZ73" s="1014" t="str">
        <f>IF(IFERROR('Blocks A'!DQ84-'Pre-1.095 (Hard Copy)'!BZ73, 0)=0, " ", ('Blocks A'!DQ84-'Pre-1.095 (Hard Copy)'!BZ73))</f>
        <v> </v>
      </c>
      <c r="CA73" s="1014" t="str">
        <f>IF(IFERROR('Blocks A'!DR84-'Pre-1.095 (Hard Copy)'!CA73, 0)=0, " ", ('Blocks A'!DR84-'Pre-1.095 (Hard Copy)'!CA73))</f>
        <v> </v>
      </c>
      <c r="CB73" s="1014" t="str">
        <f>IF(IFERROR('Blocks A'!DS84-'Pre-1.095 (Hard Copy)'!CB73, 0)=0, " ", ('Blocks A'!DS84-'Pre-1.095 (Hard Copy)'!CB73))</f>
        <v> </v>
      </c>
      <c r="CC73" s="1014" t="str">
        <f>IF(IFERROR('Blocks A'!DT84-'Pre-1.095 (Hard Copy)'!CC73, 0)=0, " ", ('Blocks A'!DT84-'Pre-1.095 (Hard Copy)'!CC73))</f>
        <v>+204</v>
      </c>
      <c r="CD73" s="1014" t="str">
        <f>IF(IFERROR('Blocks A'!DU84-'Pre-1.095 (Hard Copy)'!CD73, 0)=0, " ", ('Blocks A'!DU84-'Pre-1.095 (Hard Copy)'!CD73))</f>
        <v>-1,138</v>
      </c>
      <c r="CE73" s="1014" t="str">
        <f>IF(IFERROR('Blocks A'!DX84-'Pre-1.095 (Hard Copy)'!CE73, 0)=0, " ", ('Blocks A'!DX84-'Pre-1.095 (Hard Copy)'!CE73))</f>
        <v>-431</v>
      </c>
      <c r="CF73" s="1014" t="str">
        <f>IF(IFERROR('Blocks A'!DY84-'Pre-1.095 (Hard Copy)'!CF73, 0)=0, " ", ('Blocks A'!DY84-'Pre-1.095 (Hard Copy)'!CF73))</f>
        <v>-66,994</v>
      </c>
      <c r="CG73" s="1016" t="str">
        <f>IF(IFERROR('Blocks A'!DZ84-'Pre-1.095 (Hard Copy)'!CG73, 0)=0, " ", ('Blocks A'!DZ84-'Pre-1.095 (Hard Copy)'!CG73))</f>
        <v>-0.0670</v>
      </c>
      <c r="CH73" s="1015" t="str">
        <f>IF(IFERROR('Blocks A'!DV84-'Pre-1.095 (Hard Copy)'!CH73, 0)=0, " ", ('Blocks A'!DV84-'Pre-1.095 (Hard Copy)'!CH73))</f>
        <v>+84.3</v>
      </c>
      <c r="CI73" s="1015" t="str">
        <f>IF(IFERROR('Blocks A'!DW84-'Pre-1.095 (Hard Copy)'!CI73, 0)=0, " ", ('Blocks A'!DW84-'Pre-1.095 (Hard Copy)'!CI73))</f>
        <v>-421.1</v>
      </c>
      <c r="CJ73" s="1014" t="str">
        <f>IF(IFERROR('Blocks A'!EA84-'Pre-1.095 (Hard Copy)'!CJ73, 0)=0, " ", ('Blocks A'!EA84-'Pre-1.095 (Hard Copy)'!CJ73))</f>
        <v>-541</v>
      </c>
      <c r="CK73" s="1017" t="str">
        <f>IF(IFERROR('Blocks A'!EB84-'Pre-1.095 (Hard Copy)'!CK73, 0)=0, " ", ('Blocks A'!EB84-'Pre-1.095 (Hard Copy)'!CK73))</f>
        <v>-9.01</v>
      </c>
      <c r="CL73" s="1017" t="str">
        <f>IF(IFERROR('Blocks A'!EC84-'Pre-1.095 (Hard Copy)'!CL73, 0)=0, " ", ('Blocks A'!EC84-'Pre-1.095 (Hard Copy)'!CL73))</f>
        <v>-0.15</v>
      </c>
      <c r="CM73" s="1017" t="str">
        <f>IF(IFERROR('Blocks A'!EH84-'Pre-1.095 (Hard Copy)'!CM73, 0)=0, " ", ('Blocks A'!EH84-'Pre-1.095 (Hard Copy)'!CM73))</f>
        <v>-0.01</v>
      </c>
      <c r="CN73" s="1014" t="str">
        <f>IF(IFERROR('Blocks A'!ED84-'Pre-1.095 (Hard Copy)'!CN73, 0)=0, " ", ('Blocks A'!ED84-'Pre-1.095 (Hard Copy)'!CN73))</f>
        <v>-84,105</v>
      </c>
      <c r="CO73" s="1017" t="str">
        <f>IF(IFERROR('Blocks A'!EE84-'Pre-1.095 (Hard Copy)'!CO73, 0)=0, " ", ('Blocks A'!EE84-'Pre-1.095 (Hard Copy)'!CO73))</f>
        <v>-84.11</v>
      </c>
      <c r="CP73" s="1017" t="str">
        <f>IF(IFERROR('Blocks A'!EF84-'Pre-1.095 (Hard Copy)'!CP73, 0)=0, " ", ('Blocks A'!EF84-'Pre-1.095 (Hard Copy)'!CP73))</f>
        <v>-0.08</v>
      </c>
      <c r="CQ73" s="1016" t="str">
        <f>IF(IFERROR('Blocks A'!EG84-'Pre-1.095 (Hard Copy)'!CQ73, 0)=0, " ", ('Blocks A'!EG84-'Pre-1.095 (Hard Copy)'!CQ73))</f>
        <v>-0.0841</v>
      </c>
      <c r="CR73" s="1018">
        <v>617.0</v>
      </c>
    </row>
    <row r="74">
      <c r="B74" s="1013" t="s">
        <v>975</v>
      </c>
      <c r="C74" s="969" t="s">
        <v>886</v>
      </c>
      <c r="D74" s="969">
        <v>1.0</v>
      </c>
      <c r="E74" s="969">
        <v>1.0</v>
      </c>
      <c r="F74" s="969">
        <v>1.0</v>
      </c>
      <c r="G74" s="1014" t="str">
        <f>IF(IFERROR('Blocks A'!G85-'Pre-1.095 (Hard Copy)'!G74, 0)=0, " ", ('Blocks A'!G85-'Pre-1.095 (Hard Copy)'!G74))</f>
        <v> </v>
      </c>
      <c r="H74" s="1014" t="str">
        <f>IF(IFERROR('Blocks A'!H85-'Pre-1.095 (Hard Copy)'!H74, 0)=0, " ", ('Blocks A'!H85-'Pre-1.095 (Hard Copy)'!H74))</f>
        <v> </v>
      </c>
      <c r="I74" s="1014" t="str">
        <f>IF(IFERROR('Blocks A'!I85-'Pre-1.095 (Hard Copy)'!I74, 0)=0, " ", ('Blocks A'!I85-'Pre-1.095 (Hard Copy)'!I74))</f>
        <v> </v>
      </c>
      <c r="J74" s="1014" t="str">
        <f>IF(IFERROR('Blocks A'!J85-'Pre-1.095 (Hard Copy)'!J74, 0)=0, " ", ('Blocks A'!J85-'Pre-1.095 (Hard Copy)'!J74))</f>
        <v> </v>
      </c>
      <c r="K74" s="1014" t="str">
        <f>IF(IFERROR('Blocks A'!K85-'Pre-1.095 (Hard Copy)'!K74, 0)=0, " ", ('Blocks A'!K85-'Pre-1.095 (Hard Copy)'!K74))</f>
        <v> </v>
      </c>
      <c r="L74" s="1014" t="str">
        <f>IF(IFERROR('Blocks A'!L85-'Pre-1.095 (Hard Copy)'!L74, 0)=0, " ", ('Blocks A'!L85-'Pre-1.095 (Hard Copy)'!L74))</f>
        <v> </v>
      </c>
      <c r="M74" s="1014" t="str">
        <f>IF(IFERROR('Blocks A'!N85-'Pre-1.095 (Hard Copy)'!M74, 0)=0, " ", ('Blocks A'!N85-'Pre-1.095 (Hard Copy)'!M74))</f>
        <v> </v>
      </c>
      <c r="N74" s="1014" t="str">
        <f>IF(IFERROR('Blocks A'!O85-'Pre-1.095 (Hard Copy)'!N74, 0)=0, " ", ('Blocks A'!O85-'Pre-1.095 (Hard Copy)'!N74))</f>
        <v> </v>
      </c>
      <c r="O74" s="1014" t="str">
        <f>IF(IFERROR('Blocks A'!P85-'Pre-1.095 (Hard Copy)'!O74, 0)=0, " ", ('Blocks A'!P85-'Pre-1.095 (Hard Copy)'!O74))</f>
        <v> </v>
      </c>
      <c r="P74" s="1014" t="str">
        <f>IF(IFERROR('Blocks A'!Q85-'Pre-1.095 (Hard Copy)'!P74, 0)=0, " ", ('Blocks A'!Q85-'Pre-1.095 (Hard Copy)'!P74))</f>
        <v> </v>
      </c>
      <c r="Q74" s="1014" t="str">
        <f>IF(IFERROR('Blocks A'!R85-'Pre-1.095 (Hard Copy)'!Q74, 0)=0, " ", ('Blocks A'!R85-'Pre-1.095 (Hard Copy)'!Q74))</f>
        <v> </v>
      </c>
      <c r="R74" s="1014" t="str">
        <f>IF(IFERROR('Blocks A'!S85-'Pre-1.095 (Hard Copy)'!R74, 0)=0, " ", ('Blocks A'!S85-'Pre-1.095 (Hard Copy)'!R74))</f>
        <v> </v>
      </c>
      <c r="S74" s="1014" t="str">
        <f>IF(IFERROR('Blocks A'!T85-'Pre-1.095 (Hard Copy)'!S74, 0)=0, " ", ('Blocks A'!T85-'Pre-1.095 (Hard Copy)'!S74))</f>
        <v> </v>
      </c>
      <c r="T74" s="1014" t="str">
        <f>IF(IFERROR('Blocks A'!M85-'Pre-1.095 (Hard Copy)'!T74, 0)=0, " ", ('Blocks A'!M85-'Pre-1.095 (Hard Copy)'!T74))</f>
        <v> </v>
      </c>
      <c r="U74" s="1014" t="str">
        <f>IF(IFERROR('Blocks A'!U85-'Pre-1.095 (Hard Copy)'!U74, 0)=0, " ", ('Blocks A'!U85-'Pre-1.095 (Hard Copy)'!U74))</f>
        <v> </v>
      </c>
      <c r="V74" s="1014" t="str">
        <f>IF(IFERROR('Blocks A'!V85-'Pre-1.095 (Hard Copy)'!V74, 0)=0, " ", ('Blocks A'!V85-'Pre-1.095 (Hard Copy)'!V74))</f>
        <v> </v>
      </c>
      <c r="W74" s="1014" t="str">
        <f>IF(IFERROR('Blocks A'!W85-'Pre-1.095 (Hard Copy)'!W74, 0)=0, " ", ('Blocks A'!W85-'Pre-1.095 (Hard Copy)'!W74))</f>
        <v> </v>
      </c>
      <c r="X74" s="1014" t="str">
        <f>IF(IFERROR('Blocks A'!X85-'Pre-1.095 (Hard Copy)'!X74, 0)=0, " ", ('Blocks A'!X85-'Pre-1.095 (Hard Copy)'!X74))</f>
        <v> </v>
      </c>
      <c r="Y74" s="1014" t="str">
        <f>IF(IFERROR('Blocks A'!AC85-'Pre-1.095 (Hard Copy)'!Y74, 0)=0, " ", ('Blocks A'!AC85-'Pre-1.095 (Hard Copy)'!Y74))</f>
        <v> </v>
      </c>
      <c r="Z74" s="1014" t="str">
        <f>IF(IFERROR('Blocks A'!Y85-'Pre-1.095 (Hard Copy)'!Z74, 0)=0, " ", ('Blocks A'!Y85-'Pre-1.095 (Hard Copy)'!Z74))</f>
        <v> </v>
      </c>
      <c r="AA74" s="1014" t="str">
        <f>IF(IFERROR('Blocks A'!Z85-'Pre-1.095 (Hard Copy)'!AA74, 0)=0, " ", ('Blocks A'!Z85-'Pre-1.095 (Hard Copy)'!AA74))</f>
        <v> </v>
      </c>
      <c r="AB74" s="1014" t="str">
        <f>IF(IFERROR('Blocks A'!AA85-'Pre-1.095 (Hard Copy)'!AB74, 0)=0, " ", ('Blocks A'!AA85-'Pre-1.095 (Hard Copy)'!AB74))</f>
        <v> </v>
      </c>
      <c r="AC74" s="1014" t="str">
        <f>IF(IFERROR('Blocks A'!AB85-'Pre-1.095 (Hard Copy)'!AC74, 0)=0, " ", ('Blocks A'!AB85-'Pre-1.095 (Hard Copy)'!AC74))</f>
        <v> </v>
      </c>
      <c r="AD74" s="1014" t="str">
        <f>IF(IFERROR('Blocks A'!AY85-'Pre-1.095 (Hard Copy)'!AD74, 0)=0, " ", ('Blocks A'!AY85-'Pre-1.095 (Hard Copy)'!AD74))</f>
        <v> </v>
      </c>
      <c r="AE74" s="1014" t="str">
        <f>IF(IFERROR('Blocks A'!AZ85-'Pre-1.095 (Hard Copy)'!AE74, 0)=0, " ", ('Blocks A'!AZ85-'Pre-1.095 (Hard Copy)'!AE74))</f>
        <v> </v>
      </c>
      <c r="AF74" s="1014" t="str">
        <f>IF(IFERROR('Blocks A'!BA85-'Pre-1.095 (Hard Copy)'!AF74, 0)=0, " ", ('Blocks A'!BA85-'Pre-1.095 (Hard Copy)'!AF74))</f>
        <v> </v>
      </c>
      <c r="AG74" s="1014" t="str">
        <f>IF(IFERROR('Blocks A'!BB85-'Pre-1.095 (Hard Copy)'!AG74, 0)=0, " ", ('Blocks A'!BB85-'Pre-1.095 (Hard Copy)'!AG74))</f>
        <v> </v>
      </c>
      <c r="AH74" s="1014" t="str">
        <f>IF(IFERROR('Blocks A'!BC85-'Pre-1.095 (Hard Copy)'!AH74, 0)=0, " ", ('Blocks A'!BC85-'Pre-1.095 (Hard Copy)'!AH74))</f>
        <v> </v>
      </c>
      <c r="AI74" s="1014" t="str">
        <f>IF(IFERROR('Blocks A'!BJ85-'Pre-1.095 (Hard Copy)'!AI74, 0)=0, " ", ('Blocks A'!BJ85-'Pre-1.095 (Hard Copy)'!AI74))</f>
        <v> </v>
      </c>
      <c r="AJ74" s="1014" t="str">
        <f>IF(IFERROR('Blocks A'!BD85-'Pre-1.095 (Hard Copy)'!AJ74, 0)=0, " ", ('Blocks A'!BD85-'Pre-1.095 (Hard Copy)'!AJ74))</f>
        <v> </v>
      </c>
      <c r="AK74" s="1014" t="str">
        <f>IF(IFERROR('Blocks A'!BE85-'Pre-1.095 (Hard Copy)'!AK74, 0)=0, " ", ('Blocks A'!BE85-'Pre-1.095 (Hard Copy)'!AK74))</f>
        <v> </v>
      </c>
      <c r="AL74" s="1014" t="str">
        <f>IF(IFERROR('Blocks A'!BF85-'Pre-1.095 (Hard Copy)'!AL74, 0)=0, " ", ('Blocks A'!BF85-'Pre-1.095 (Hard Copy)'!AL74))</f>
        <v> </v>
      </c>
      <c r="AM74" s="1014" t="str">
        <f>IF(IFERROR('Blocks A'!BG85-'Pre-1.095 (Hard Copy)'!AM74, 0)=0, " ", ('Blocks A'!BG85-'Pre-1.095 (Hard Copy)'!AM74))</f>
        <v> </v>
      </c>
      <c r="AN74" s="1014" t="str">
        <f>IF(IFERROR('Blocks A'!BH85-'Pre-1.095 (Hard Copy)'!AN74, 0)=0, " ", ('Blocks A'!BH85-'Pre-1.095 (Hard Copy)'!AN74))</f>
        <v> </v>
      </c>
      <c r="AO74" s="1014" t="str">
        <f>IF(IFERROR('Blocks A'!BI85-'Pre-1.095 (Hard Copy)'!AO74, 0)=0, " ", ('Blocks A'!BI85-'Pre-1.095 (Hard Copy)'!AO74))</f>
        <v> </v>
      </c>
      <c r="AP74" s="1014" t="str">
        <f>IF(IFERROR('Blocks A'!BK85-'Pre-1.095 (Hard Copy)'!AP74, 0)=0, " ", ('Blocks A'!BK85-'Pre-1.095 (Hard Copy)'!AP74))</f>
        <v>+50</v>
      </c>
      <c r="AQ74" s="1014" t="str">
        <f>IF(IFERROR('Blocks A'!BL85-'Pre-1.095 (Hard Copy)'!AQ74, 0)=0, " ", ('Blocks A'!BL85-'Pre-1.095 (Hard Copy)'!AQ74))</f>
        <v> </v>
      </c>
      <c r="AR74" s="1014" t="str">
        <f>IF(IFERROR('Blocks A'!BM85-'Pre-1.095 (Hard Copy)'!AR74, 0)=0, " ", ('Blocks A'!BM85-'Pre-1.095 (Hard Copy)'!AR74))</f>
        <v> </v>
      </c>
      <c r="AS74" s="1014" t="str">
        <f>IF(IFERROR('Blocks A'!BO85-'Pre-1.095 (Hard Copy)'!AS74, 0)=0, " ", ('Blocks A'!BO85-'Pre-1.095 (Hard Copy)'!AS74))</f>
        <v> </v>
      </c>
      <c r="AT74" s="1014" t="str">
        <f>IF(IFERROR('Blocks A'!BP85-'Pre-1.095 (Hard Copy)'!AT74, 0)=0, " ", ('Blocks A'!BP85-'Pre-1.095 (Hard Copy)'!AT74))</f>
        <v> </v>
      </c>
      <c r="AU74" s="1014" t="str">
        <f>IF(IFERROR('Blocks A'!BQ85-'Pre-1.095 (Hard Copy)'!AU74, 0)=0, " ", ('Blocks A'!BQ85-'Pre-1.095 (Hard Copy)'!AU74))</f>
        <v> </v>
      </c>
      <c r="AV74" s="1014" t="str">
        <f>IF(IFERROR('Blocks A'!BR85-'Pre-1.095 (Hard Copy)'!AV74, 0)=0, " ", ('Blocks A'!BR85-'Pre-1.095 (Hard Copy)'!AV74))</f>
        <v> </v>
      </c>
      <c r="AW74" s="1014" t="str">
        <f>IF(IFERROR('Blocks A'!BS85-'Pre-1.095 (Hard Copy)'!AW74, 0)=0, " ", ('Blocks A'!BS85-'Pre-1.095 (Hard Copy)'!AW74))</f>
        <v> </v>
      </c>
      <c r="AX74" s="1014" t="str">
        <f>IF(IFERROR('Blocks A'!BT85-'Pre-1.095 (Hard Copy)'!AX74, 0)=0, " ", ('Blocks A'!BT85-'Pre-1.095 (Hard Copy)'!AX74))</f>
        <v>+750</v>
      </c>
      <c r="AY74" s="1014" t="str">
        <f>IF(IFERROR('Blocks A'!BU85-'Pre-1.095 (Hard Copy)'!AY74, 0)=0, " ", ('Blocks A'!BU85-'Pre-1.095 (Hard Copy)'!AY74))</f>
        <v>+48</v>
      </c>
      <c r="AZ74" s="1014" t="str">
        <f>IF(IFERROR('Blocks A'!BW85-'Pre-1.095 (Hard Copy)'!AZ74, 0)=0, " ", ('Blocks A'!BW85-'Pre-1.095 (Hard Copy)'!AZ74))</f>
        <v>+3,000</v>
      </c>
      <c r="BA74" s="1014" t="str">
        <f>IF(IFERROR('Blocks A'!BX85-'Pre-1.095 (Hard Copy)'!BA74, 0)=0, " ", ('Blocks A'!BX85-'Pre-1.095 (Hard Copy)'!BA74))</f>
        <v>+0</v>
      </c>
      <c r="BB74" s="1014" t="str">
        <f>IF(IFERROR('Blocks A'!BY85-'Pre-1.095 (Hard Copy)'!BB74, 0)=0, " ", ('Blocks A'!BY85-'Pre-1.095 (Hard Copy)'!BB74))</f>
        <v>+192</v>
      </c>
      <c r="BC74" s="1015" t="str">
        <f>IF(IFERROR('Blocks A'!BZ85-'Pre-1.095 (Hard Copy)'!BC74, 0)=0, " ", ('Blocks A'!BZ85-'Pre-1.095 (Hard Copy)'!BC74))</f>
        <v>+3.7</v>
      </c>
      <c r="BD74" s="1014" t="str">
        <f>IF(IFERROR('Blocks A'!BV85-'Pre-1.095 (Hard Copy)'!BD74, 0)=0, " ", ('Blocks A'!BV85-'Pre-1.095 (Hard Copy)'!BD74))</f>
        <v> </v>
      </c>
      <c r="BE74" s="1014" t="str">
        <f>IF(IFERROR('Blocks A'!CB85-'Pre-1.095 (Hard Copy)'!BE74, 0)=0, " ", ('Blocks A'!CB85-'Pre-1.095 (Hard Copy)'!BE74))</f>
        <v>-70</v>
      </c>
      <c r="BF74" s="1014" t="str">
        <f>IF(IFERROR('Blocks A'!CC85-'Pre-1.095 (Hard Copy)'!BF74, 0)=0, " ", ('Blocks A'!CC85-'Pre-1.095 (Hard Copy)'!BF74))</f>
        <v>-10,889</v>
      </c>
      <c r="BG74" s="1016" t="str">
        <f>IF(IFERROR('Blocks A'!CD85-'Pre-1.095 (Hard Copy)'!BG74, 0)=0, " ", ('Blocks A'!CD85-'Pre-1.095 (Hard Copy)'!BG74))</f>
        <v>-0.0109</v>
      </c>
      <c r="BH74" s="1014" t="str">
        <f>IF(IFERROR('Blocks A'!CE85-'Pre-1.095 (Hard Copy)'!BH74, 0)=0, " ", ('Blocks A'!CE85-'Pre-1.095 (Hard Copy)'!BH74))</f>
        <v>+400</v>
      </c>
      <c r="BI74" s="1014" t="str">
        <f>IF(IFERROR('Blocks A'!CZ85-'Pre-1.095 (Hard Copy)'!BI74, 0)=0, " ", ('Blocks A'!CZ85-'Pre-1.095 (Hard Copy)'!BI74))</f>
        <v>+37</v>
      </c>
      <c r="BJ74" s="1014" t="str">
        <f>IF(IFERROR('Blocks A'!DA85-'Pre-1.095 (Hard Copy)'!BJ74, 0)=0, " ", ('Blocks A'!DA85-'Pre-1.095 (Hard Copy)'!BJ74))</f>
        <v> </v>
      </c>
      <c r="BK74" s="1014" t="str">
        <f>IF(IFERROR('Blocks A'!DB85-'Pre-1.095 (Hard Copy)'!BK74, 0)=0, " ", ('Blocks A'!DB85-'Pre-1.095 (Hard Copy)'!BK74))</f>
        <v>-5</v>
      </c>
      <c r="BL74" s="1014" t="str">
        <f>IF(IFERROR('Blocks A'!DC85-'Pre-1.095 (Hard Copy)'!BL74, 0)=0, " ", ('Blocks A'!DC85-'Pre-1.095 (Hard Copy)'!BL74))</f>
        <v> </v>
      </c>
      <c r="BM74" s="1014" t="str">
        <f>IF(IFERROR('Blocks A'!DD85-'Pre-1.095 (Hard Copy)'!BM74, 0)=0, " ", ('Blocks A'!DD85-'Pre-1.095 (Hard Copy)'!BM74))</f>
        <v>+786</v>
      </c>
      <c r="BN74" s="1014" t="str">
        <f>IF(IFERROR('Blocks A'!DE85-'Pre-1.095 (Hard Copy)'!BN74, 0)=0, " ", ('Blocks A'!DE85-'Pre-1.095 (Hard Copy)'!BN74))</f>
        <v> </v>
      </c>
      <c r="BO74" s="1014" t="str">
        <f>IF(IFERROR('Blocks A'!DF85-'Pre-1.095 (Hard Copy)'!BO74, 0)=0, " ", ('Blocks A'!DF85-'Pre-1.095 (Hard Copy)'!BO74))</f>
        <v>-12</v>
      </c>
      <c r="BP74" s="1014" t="str">
        <f>IF(IFERROR('Blocks A'!DG85-'Pre-1.095 (Hard Copy)'!BP74, 0)=0, " ", ('Blocks A'!DG85-'Pre-1.095 (Hard Copy)'!BP74))</f>
        <v> </v>
      </c>
      <c r="BQ74" s="1014" t="str">
        <f>IF(IFERROR('Blocks A'!DH85-'Pre-1.095 (Hard Copy)'!BQ74, 0)=0, " ", ('Blocks A'!DH85-'Pre-1.095 (Hard Copy)'!BQ74))</f>
        <v> </v>
      </c>
      <c r="BR74" s="1014" t="str">
        <f>IF(IFERROR('Blocks A'!DI85-'Pre-1.095 (Hard Copy)'!BR74, 0)=0, " ", ('Blocks A'!DI85-'Pre-1.095 (Hard Copy)'!BR74))</f>
        <v> </v>
      </c>
      <c r="BS74" s="1014" t="str">
        <f>IF(IFERROR('Blocks A'!DJ85-'Pre-1.095 (Hard Copy)'!BS74, 0)=0, " ", ('Blocks A'!DJ85-'Pre-1.095 (Hard Copy)'!BS74))</f>
        <v>+66</v>
      </c>
      <c r="BT74" s="1014" t="str">
        <f>IF(IFERROR('Blocks A'!DK85-'Pre-1.095 (Hard Copy)'!BT74, 0)=0, " ", ('Blocks A'!DK85-'Pre-1.095 (Hard Copy)'!BT74))</f>
        <v>-0</v>
      </c>
      <c r="BU74" s="1014" t="str">
        <f>IF(IFERROR('Blocks A'!DL85-'Pre-1.095 (Hard Copy)'!BU74, 0)=0, " ", ('Blocks A'!DL85-'Pre-1.095 (Hard Copy)'!BU74))</f>
        <v>-21</v>
      </c>
      <c r="BV74" s="1014" t="str">
        <f>IF(IFERROR('Blocks A'!DM85-'Pre-1.095 (Hard Copy)'!BV74, 0)=0, " ", ('Blocks A'!DM85-'Pre-1.095 (Hard Copy)'!BV74))</f>
        <v> </v>
      </c>
      <c r="BW74" s="1014" t="str">
        <f>IF(IFERROR('Blocks A'!DN85-'Pre-1.095 (Hard Copy)'!BW74, 0)=0, " ", ('Blocks A'!DN85-'Pre-1.095 (Hard Copy)'!BW74))</f>
        <v>+1,404</v>
      </c>
      <c r="BX74" s="1014" t="str">
        <f>IF(IFERROR('Blocks A'!DO85-'Pre-1.095 (Hard Copy)'!BX74, 0)=0, " ", ('Blocks A'!DO85-'Pre-1.095 (Hard Copy)'!BX74))</f>
        <v> </v>
      </c>
      <c r="BY74" s="1014" t="str">
        <f>IF(IFERROR('Blocks A'!DP85-'Pre-1.095 (Hard Copy)'!BY74, 0)=0, " ", ('Blocks A'!DP85-'Pre-1.095 (Hard Copy)'!BY74))</f>
        <v>-1,450</v>
      </c>
      <c r="BZ74" s="1014" t="str">
        <f>IF(IFERROR('Blocks A'!DQ85-'Pre-1.095 (Hard Copy)'!BZ74, 0)=0, " ", ('Blocks A'!DQ85-'Pre-1.095 (Hard Copy)'!BZ74))</f>
        <v> </v>
      </c>
      <c r="CA74" s="1014" t="str">
        <f>IF(IFERROR('Blocks A'!DR85-'Pre-1.095 (Hard Copy)'!CA74, 0)=0, " ", ('Blocks A'!DR85-'Pre-1.095 (Hard Copy)'!CA74))</f>
        <v> </v>
      </c>
      <c r="CB74" s="1014" t="str">
        <f>IF(IFERROR('Blocks A'!DS85-'Pre-1.095 (Hard Copy)'!CB74, 0)=0, " ", ('Blocks A'!DS85-'Pre-1.095 (Hard Copy)'!CB74))</f>
        <v> </v>
      </c>
      <c r="CC74" s="1014" t="str">
        <f>IF(IFERROR('Blocks A'!DT85-'Pre-1.095 (Hard Copy)'!CC74, 0)=0, " ", ('Blocks A'!DT85-'Pre-1.095 (Hard Copy)'!CC74))</f>
        <v>+806</v>
      </c>
      <c r="CD74" s="1014" t="str">
        <f>IF(IFERROR('Blocks A'!DU85-'Pre-1.095 (Hard Copy)'!CD74, 0)=0, " ", ('Blocks A'!DU85-'Pre-1.095 (Hard Copy)'!CD74))</f>
        <v>-1</v>
      </c>
      <c r="CE74" s="1014" t="str">
        <f>IF(IFERROR('Blocks A'!DX85-'Pre-1.095 (Hard Copy)'!CE74, 0)=0, " ", ('Blocks A'!DX85-'Pre-1.095 (Hard Copy)'!CE74))</f>
        <v>+140</v>
      </c>
      <c r="CF74" s="1014" t="str">
        <f>IF(IFERROR('Blocks A'!DY85-'Pre-1.095 (Hard Copy)'!CF74, 0)=0, " ", ('Blocks A'!DY85-'Pre-1.095 (Hard Copy)'!CF74))</f>
        <v>+21,791</v>
      </c>
      <c r="CG74" s="1016" t="str">
        <f>IF(IFERROR('Blocks A'!DZ85-'Pre-1.095 (Hard Copy)'!CG74, 0)=0, " ", ('Blocks A'!DZ85-'Pre-1.095 (Hard Copy)'!CG74))</f>
        <v>+0.0218</v>
      </c>
      <c r="CH74" s="1015" t="str">
        <f>IF(IFERROR('Blocks A'!DV85-'Pre-1.095 (Hard Copy)'!CH74, 0)=0, " ", ('Blocks A'!DV85-'Pre-1.095 (Hard Copy)'!CH74))</f>
        <v>+340.7</v>
      </c>
      <c r="CI74" s="1015" t="str">
        <f>IF(IFERROR('Blocks A'!DW85-'Pre-1.095 (Hard Copy)'!CI74, 0)=0, " ", ('Blocks A'!DW85-'Pre-1.095 (Hard Copy)'!CI74))</f>
        <v>-0.4</v>
      </c>
      <c r="CJ74" s="1014" t="str">
        <f>IF(IFERROR('Blocks A'!EA85-'Pre-1.095 (Hard Copy)'!CJ74, 0)=0, " ", ('Blocks A'!EA85-'Pre-1.095 (Hard Copy)'!CJ74))</f>
        <v>+70</v>
      </c>
      <c r="CK74" s="1017" t="str">
        <f>IF(IFERROR('Blocks A'!EB85-'Pre-1.095 (Hard Copy)'!CK74, 0)=0, " ", ('Blocks A'!EB85-'Pre-1.095 (Hard Copy)'!CK74))</f>
        <v>+1.17</v>
      </c>
      <c r="CL74" s="1017" t="str">
        <f>IF(IFERROR('Blocks A'!EC85-'Pre-1.095 (Hard Copy)'!CL74, 0)=0, " ", ('Blocks A'!EC85-'Pre-1.095 (Hard Copy)'!CL74))</f>
        <v>+0.02</v>
      </c>
      <c r="CM74" s="1017" t="str">
        <f>IF(IFERROR('Blocks A'!EH85-'Pre-1.095 (Hard Copy)'!CM74, 0)=0, " ", ('Blocks A'!EH85-'Pre-1.095 (Hard Copy)'!CM74))</f>
        <v>+0.00</v>
      </c>
      <c r="CN74" s="1014" t="str">
        <f>IF(IFERROR('Blocks A'!ED85-'Pre-1.095 (Hard Copy)'!CN74, 0)=0, " ", ('Blocks A'!ED85-'Pre-1.095 (Hard Copy)'!CN74))</f>
        <v>+10,902</v>
      </c>
      <c r="CO74" s="1017" t="str">
        <f>IF(IFERROR('Blocks A'!EE85-'Pre-1.095 (Hard Copy)'!CO74, 0)=0, " ", ('Blocks A'!EE85-'Pre-1.095 (Hard Copy)'!CO74))</f>
        <v>+10.90</v>
      </c>
      <c r="CP74" s="1017" t="str">
        <f>IF(IFERROR('Blocks A'!EF85-'Pre-1.095 (Hard Copy)'!CP74, 0)=0, " ", ('Blocks A'!EF85-'Pre-1.095 (Hard Copy)'!CP74))</f>
        <v>+0.01</v>
      </c>
      <c r="CQ74" s="1016" t="str">
        <f>IF(IFERROR('Blocks A'!EG85-'Pre-1.095 (Hard Copy)'!CQ74, 0)=0, " ", ('Blocks A'!EG85-'Pre-1.095 (Hard Copy)'!CQ74))</f>
        <v>+0.0109</v>
      </c>
      <c r="CR74" s="1018">
        <v>4531.0</v>
      </c>
    </row>
    <row r="75">
      <c r="B75" s="1013" t="s">
        <v>976</v>
      </c>
      <c r="C75" s="969" t="s">
        <v>886</v>
      </c>
      <c r="D75" s="969">
        <v>1.0</v>
      </c>
      <c r="E75" s="969">
        <v>1.0</v>
      </c>
      <c r="F75" s="969">
        <v>1.0</v>
      </c>
      <c r="G75" s="1014" t="str">
        <f>IF(IFERROR('Blocks A'!G86-'Pre-1.095 (Hard Copy)'!G75, 0)=0, " ", ('Blocks A'!G86-'Pre-1.095 (Hard Copy)'!G75))</f>
        <v> </v>
      </c>
      <c r="H75" s="1014" t="str">
        <f>IF(IFERROR('Blocks A'!H86-'Pre-1.095 (Hard Copy)'!H75, 0)=0, " ", ('Blocks A'!H86-'Pre-1.095 (Hard Copy)'!H75))</f>
        <v> </v>
      </c>
      <c r="I75" s="1014" t="str">
        <f>IF(IFERROR('Blocks A'!I86-'Pre-1.095 (Hard Copy)'!I75, 0)=0, " ", ('Blocks A'!I86-'Pre-1.095 (Hard Copy)'!I75))</f>
        <v> </v>
      </c>
      <c r="J75" s="1014" t="str">
        <f>IF(IFERROR('Blocks A'!J86-'Pre-1.095 (Hard Copy)'!J75, 0)=0, " ", ('Blocks A'!J86-'Pre-1.095 (Hard Copy)'!J75))</f>
        <v> </v>
      </c>
      <c r="K75" s="1014" t="str">
        <f>IF(IFERROR('Blocks A'!K86-'Pre-1.095 (Hard Copy)'!K75, 0)=0, " ", ('Blocks A'!K86-'Pre-1.095 (Hard Copy)'!K75))</f>
        <v> </v>
      </c>
      <c r="L75" s="1014" t="str">
        <f>IF(IFERROR('Blocks A'!L86-'Pre-1.095 (Hard Copy)'!L75, 0)=0, " ", ('Blocks A'!L86-'Pre-1.095 (Hard Copy)'!L75))</f>
        <v> </v>
      </c>
      <c r="M75" s="1014" t="str">
        <f>IF(IFERROR('Blocks A'!N86-'Pre-1.095 (Hard Copy)'!M75, 0)=0, " ", ('Blocks A'!N86-'Pre-1.095 (Hard Copy)'!M75))</f>
        <v> </v>
      </c>
      <c r="N75" s="1014" t="str">
        <f>IF(IFERROR('Blocks A'!O86-'Pre-1.095 (Hard Copy)'!N75, 0)=0, " ", ('Blocks A'!O86-'Pre-1.095 (Hard Copy)'!N75))</f>
        <v> </v>
      </c>
      <c r="O75" s="1014" t="str">
        <f>IF(IFERROR('Blocks A'!P86-'Pre-1.095 (Hard Copy)'!O75, 0)=0, " ", ('Blocks A'!P86-'Pre-1.095 (Hard Copy)'!O75))</f>
        <v> </v>
      </c>
      <c r="P75" s="1014" t="str">
        <f>IF(IFERROR('Blocks A'!Q86-'Pre-1.095 (Hard Copy)'!P75, 0)=0, " ", ('Blocks A'!Q86-'Pre-1.095 (Hard Copy)'!P75))</f>
        <v> </v>
      </c>
      <c r="Q75" s="1014" t="str">
        <f>IF(IFERROR('Blocks A'!R86-'Pre-1.095 (Hard Copy)'!Q75, 0)=0, " ", ('Blocks A'!R86-'Pre-1.095 (Hard Copy)'!Q75))</f>
        <v> </v>
      </c>
      <c r="R75" s="1014" t="str">
        <f>IF(IFERROR('Blocks A'!S86-'Pre-1.095 (Hard Copy)'!R75, 0)=0, " ", ('Blocks A'!S86-'Pre-1.095 (Hard Copy)'!R75))</f>
        <v> </v>
      </c>
      <c r="S75" s="1014" t="str">
        <f>IF(IFERROR('Blocks A'!T86-'Pre-1.095 (Hard Copy)'!S75, 0)=0, " ", ('Blocks A'!T86-'Pre-1.095 (Hard Copy)'!S75))</f>
        <v> </v>
      </c>
      <c r="T75" s="1014" t="str">
        <f>IF(IFERROR('Blocks A'!M86-'Pre-1.095 (Hard Copy)'!T75, 0)=0, " ", ('Blocks A'!M86-'Pre-1.095 (Hard Copy)'!T75))</f>
        <v> </v>
      </c>
      <c r="U75" s="1014" t="str">
        <f>IF(IFERROR('Blocks A'!U86-'Pre-1.095 (Hard Copy)'!U75, 0)=0, " ", ('Blocks A'!U86-'Pre-1.095 (Hard Copy)'!U75))</f>
        <v> </v>
      </c>
      <c r="V75" s="1014" t="str">
        <f>IF(IFERROR('Blocks A'!V86-'Pre-1.095 (Hard Copy)'!V75, 0)=0, " ", ('Blocks A'!V86-'Pre-1.095 (Hard Copy)'!V75))</f>
        <v> </v>
      </c>
      <c r="W75" s="1014" t="str">
        <f>IF(IFERROR('Blocks A'!W86-'Pre-1.095 (Hard Copy)'!W75, 0)=0, " ", ('Blocks A'!W86-'Pre-1.095 (Hard Copy)'!W75))</f>
        <v> </v>
      </c>
      <c r="X75" s="1014" t="str">
        <f>IF(IFERROR('Blocks A'!X86-'Pre-1.095 (Hard Copy)'!X75, 0)=0, " ", ('Blocks A'!X86-'Pre-1.095 (Hard Copy)'!X75))</f>
        <v> </v>
      </c>
      <c r="Y75" s="1014" t="str">
        <f>IF(IFERROR('Blocks A'!AC86-'Pre-1.095 (Hard Copy)'!Y75, 0)=0, " ", ('Blocks A'!AC86-'Pre-1.095 (Hard Copy)'!Y75))</f>
        <v> </v>
      </c>
      <c r="Z75" s="1014" t="str">
        <f>IF(IFERROR('Blocks A'!Y86-'Pre-1.095 (Hard Copy)'!Z75, 0)=0, " ", ('Blocks A'!Y86-'Pre-1.095 (Hard Copy)'!Z75))</f>
        <v> </v>
      </c>
      <c r="AA75" s="1014" t="str">
        <f>IF(IFERROR('Blocks A'!Z86-'Pre-1.095 (Hard Copy)'!AA75, 0)=0, " ", ('Blocks A'!Z86-'Pre-1.095 (Hard Copy)'!AA75))</f>
        <v> </v>
      </c>
      <c r="AB75" s="1014" t="str">
        <f>IF(IFERROR('Blocks A'!AA86-'Pre-1.095 (Hard Copy)'!AB75, 0)=0, " ", ('Blocks A'!AA86-'Pre-1.095 (Hard Copy)'!AB75))</f>
        <v> </v>
      </c>
      <c r="AC75" s="1014" t="str">
        <f>IF(IFERROR('Blocks A'!AB86-'Pre-1.095 (Hard Copy)'!AC75, 0)=0, " ", ('Blocks A'!AB86-'Pre-1.095 (Hard Copy)'!AC75))</f>
        <v> </v>
      </c>
      <c r="AD75" s="1014" t="str">
        <f>IF(IFERROR('Blocks A'!AY86-'Pre-1.095 (Hard Copy)'!AD75, 0)=0, " ", ('Blocks A'!AY86-'Pre-1.095 (Hard Copy)'!AD75))</f>
        <v> </v>
      </c>
      <c r="AE75" s="1014" t="str">
        <f>IF(IFERROR('Blocks A'!AZ86-'Pre-1.095 (Hard Copy)'!AE75, 0)=0, " ", ('Blocks A'!AZ86-'Pre-1.095 (Hard Copy)'!AE75))</f>
        <v> </v>
      </c>
      <c r="AF75" s="1014" t="str">
        <f>IF(IFERROR('Blocks A'!BA86-'Pre-1.095 (Hard Copy)'!AF75, 0)=0, " ", ('Blocks A'!BA86-'Pre-1.095 (Hard Copy)'!AF75))</f>
        <v> </v>
      </c>
      <c r="AG75" s="1014" t="str">
        <f>IF(IFERROR('Blocks A'!BB86-'Pre-1.095 (Hard Copy)'!AG75, 0)=0, " ", ('Blocks A'!BB86-'Pre-1.095 (Hard Copy)'!AG75))</f>
        <v> </v>
      </c>
      <c r="AH75" s="1014" t="str">
        <f>IF(IFERROR('Blocks A'!BC86-'Pre-1.095 (Hard Copy)'!AH75, 0)=0, " ", ('Blocks A'!BC86-'Pre-1.095 (Hard Copy)'!AH75))</f>
        <v> </v>
      </c>
      <c r="AI75" s="1014" t="str">
        <f>IF(IFERROR('Blocks A'!BJ86-'Pre-1.095 (Hard Copy)'!AI75, 0)=0, " ", ('Blocks A'!BJ86-'Pre-1.095 (Hard Copy)'!AI75))</f>
        <v> </v>
      </c>
      <c r="AJ75" s="1014" t="str">
        <f>IF(IFERROR('Blocks A'!BD86-'Pre-1.095 (Hard Copy)'!AJ75, 0)=0, " ", ('Blocks A'!BD86-'Pre-1.095 (Hard Copy)'!AJ75))</f>
        <v> </v>
      </c>
      <c r="AK75" s="1014" t="str">
        <f>IF(IFERROR('Blocks A'!BE86-'Pre-1.095 (Hard Copy)'!AK75, 0)=0, " ", ('Blocks A'!BE86-'Pre-1.095 (Hard Copy)'!AK75))</f>
        <v> </v>
      </c>
      <c r="AL75" s="1014" t="str">
        <f>IF(IFERROR('Blocks A'!BF86-'Pre-1.095 (Hard Copy)'!AL75, 0)=0, " ", ('Blocks A'!BF86-'Pre-1.095 (Hard Copy)'!AL75))</f>
        <v> </v>
      </c>
      <c r="AM75" s="1014" t="str">
        <f>IF(IFERROR('Blocks A'!BG86-'Pre-1.095 (Hard Copy)'!AM75, 0)=0, " ", ('Blocks A'!BG86-'Pre-1.095 (Hard Copy)'!AM75))</f>
        <v> </v>
      </c>
      <c r="AN75" s="1014" t="str">
        <f>IF(IFERROR('Blocks A'!BH86-'Pre-1.095 (Hard Copy)'!AN75, 0)=0, " ", ('Blocks A'!BH86-'Pre-1.095 (Hard Copy)'!AN75))</f>
        <v> </v>
      </c>
      <c r="AO75" s="1014" t="str">
        <f>IF(IFERROR('Blocks A'!BI86-'Pre-1.095 (Hard Copy)'!AO75, 0)=0, " ", ('Blocks A'!BI86-'Pre-1.095 (Hard Copy)'!AO75))</f>
        <v> </v>
      </c>
      <c r="AP75" s="1014" t="str">
        <f>IF(IFERROR('Blocks A'!BK86-'Pre-1.095 (Hard Copy)'!AP75, 0)=0, " ", ('Blocks A'!BK86-'Pre-1.095 (Hard Copy)'!AP75))</f>
        <v> </v>
      </c>
      <c r="AQ75" s="1014" t="str">
        <f>IF(IFERROR('Blocks A'!BL86-'Pre-1.095 (Hard Copy)'!AQ75, 0)=0, " ", ('Blocks A'!BL86-'Pre-1.095 (Hard Copy)'!AQ75))</f>
        <v> </v>
      </c>
      <c r="AR75" s="1014" t="str">
        <f>IF(IFERROR('Blocks A'!BM86-'Pre-1.095 (Hard Copy)'!AR75, 0)=0, " ", ('Blocks A'!BM86-'Pre-1.095 (Hard Copy)'!AR75))</f>
        <v> </v>
      </c>
      <c r="AS75" s="1014" t="str">
        <f>IF(IFERROR('Blocks A'!BO86-'Pre-1.095 (Hard Copy)'!AS75, 0)=0, " ", ('Blocks A'!BO86-'Pre-1.095 (Hard Copy)'!AS75))</f>
        <v> </v>
      </c>
      <c r="AT75" s="1014" t="str">
        <f>IF(IFERROR('Blocks A'!BP86-'Pre-1.095 (Hard Copy)'!AT75, 0)=0, " ", ('Blocks A'!BP86-'Pre-1.095 (Hard Copy)'!AT75))</f>
        <v> </v>
      </c>
      <c r="AU75" s="1014" t="str">
        <f>IF(IFERROR('Blocks A'!BQ86-'Pre-1.095 (Hard Copy)'!AU75, 0)=0, " ", ('Blocks A'!BQ86-'Pre-1.095 (Hard Copy)'!AU75))</f>
        <v> </v>
      </c>
      <c r="AV75" s="1014" t="str">
        <f>IF(IFERROR('Blocks A'!BR86-'Pre-1.095 (Hard Copy)'!AV75, 0)=0, " ", ('Blocks A'!BR86-'Pre-1.095 (Hard Copy)'!AV75))</f>
        <v> </v>
      </c>
      <c r="AW75" s="1014" t="str">
        <f>IF(IFERROR('Blocks A'!BS86-'Pre-1.095 (Hard Copy)'!AW75, 0)=0, " ", ('Blocks A'!BS86-'Pre-1.095 (Hard Copy)'!AW75))</f>
        <v> </v>
      </c>
      <c r="AX75" s="1014" t="str">
        <f>IF(IFERROR('Blocks A'!BT86-'Pre-1.095 (Hard Copy)'!AX75, 0)=0, " ", ('Blocks A'!BT86-'Pre-1.095 (Hard Copy)'!AX75))</f>
        <v> </v>
      </c>
      <c r="AY75" s="1014" t="str">
        <f>IF(IFERROR('Blocks A'!BU86-'Pre-1.095 (Hard Copy)'!AY75, 0)=0, " ", ('Blocks A'!BU86-'Pre-1.095 (Hard Copy)'!AY75))</f>
        <v> </v>
      </c>
      <c r="AZ75" s="1014" t="str">
        <f>IF(IFERROR('Blocks A'!BW86-'Pre-1.095 (Hard Copy)'!AZ75, 0)=0, " ", ('Blocks A'!BW86-'Pre-1.095 (Hard Copy)'!AZ75))</f>
        <v> </v>
      </c>
      <c r="BA75" s="1014" t="str">
        <f>IF(IFERROR('Blocks A'!BX86-'Pre-1.095 (Hard Copy)'!BA75, 0)=0, " ", ('Blocks A'!BX86-'Pre-1.095 (Hard Copy)'!BA75))</f>
        <v> </v>
      </c>
      <c r="BB75" s="1014" t="str">
        <f>IF(IFERROR('Blocks A'!BY86-'Pre-1.095 (Hard Copy)'!BB75, 0)=0, " ", ('Blocks A'!BY86-'Pre-1.095 (Hard Copy)'!BB75))</f>
        <v> </v>
      </c>
      <c r="BC75" s="1015" t="str">
        <f>IF(IFERROR('Blocks A'!BZ86-'Pre-1.095 (Hard Copy)'!BC75, 0)=0, " ", ('Blocks A'!BZ86-'Pre-1.095 (Hard Copy)'!BC75))</f>
        <v> </v>
      </c>
      <c r="BD75" s="1014" t="str">
        <f>IF(IFERROR('Blocks A'!BV86-'Pre-1.095 (Hard Copy)'!BD75, 0)=0, " ", ('Blocks A'!BV86-'Pre-1.095 (Hard Copy)'!BD75))</f>
        <v> </v>
      </c>
      <c r="BE75" s="1014" t="str">
        <f>IF(IFERROR('Blocks A'!CB86-'Pre-1.095 (Hard Copy)'!BE75, 0)=0, " ", ('Blocks A'!CB86-'Pre-1.095 (Hard Copy)'!BE75))</f>
        <v>-120</v>
      </c>
      <c r="BF75" s="1014" t="str">
        <f>IF(IFERROR('Blocks A'!CC86-'Pre-1.095 (Hard Copy)'!BF75, 0)=0, " ", ('Blocks A'!CC86-'Pre-1.095 (Hard Copy)'!BF75))</f>
        <v>-18,667</v>
      </c>
      <c r="BG75" s="1016" t="str">
        <f>IF(IFERROR('Blocks A'!CD86-'Pre-1.095 (Hard Copy)'!BG75, 0)=0, " ", ('Blocks A'!CD86-'Pre-1.095 (Hard Copy)'!BG75))</f>
        <v>-0.0187</v>
      </c>
      <c r="BH75" s="1014" t="str">
        <f>IF(IFERROR('Blocks A'!CE86-'Pre-1.095 (Hard Copy)'!BH75, 0)=0, " ", ('Blocks A'!CE86-'Pre-1.095 (Hard Copy)'!BH75))</f>
        <v> </v>
      </c>
      <c r="BI75" s="1014" t="str">
        <f>IF(IFERROR('Blocks A'!CZ86-'Pre-1.095 (Hard Copy)'!BI75, 0)=0, " ", ('Blocks A'!CZ86-'Pre-1.095 (Hard Copy)'!BI75))</f>
        <v>+48</v>
      </c>
      <c r="BJ75" s="1014" t="str">
        <f>IF(IFERROR('Blocks A'!DA86-'Pre-1.095 (Hard Copy)'!BJ75, 0)=0, " ", ('Blocks A'!DA86-'Pre-1.095 (Hard Copy)'!BJ75))</f>
        <v> </v>
      </c>
      <c r="BK75" s="1014" t="str">
        <f>IF(IFERROR('Blocks A'!DB86-'Pre-1.095 (Hard Copy)'!BK75, 0)=0, " ", ('Blocks A'!DB86-'Pre-1.095 (Hard Copy)'!BK75))</f>
        <v>-10</v>
      </c>
      <c r="BL75" s="1014" t="str">
        <f>IF(IFERROR('Blocks A'!DC86-'Pre-1.095 (Hard Copy)'!BL75, 0)=0, " ", ('Blocks A'!DC86-'Pre-1.095 (Hard Copy)'!BL75))</f>
        <v> </v>
      </c>
      <c r="BM75" s="1014" t="str">
        <f>IF(IFERROR('Blocks A'!DD86-'Pre-1.095 (Hard Copy)'!BM75, 0)=0, " ", ('Blocks A'!DD86-'Pre-1.095 (Hard Copy)'!BM75))</f>
        <v>+28</v>
      </c>
      <c r="BN75" s="1014" t="str">
        <f>IF(IFERROR('Blocks A'!DE86-'Pre-1.095 (Hard Copy)'!BN75, 0)=0, " ", ('Blocks A'!DE86-'Pre-1.095 (Hard Copy)'!BN75))</f>
        <v> </v>
      </c>
      <c r="BO75" s="1014" t="str">
        <f>IF(IFERROR('Blocks A'!DF86-'Pre-1.095 (Hard Copy)'!BO75, 0)=0, " ", ('Blocks A'!DF86-'Pre-1.095 (Hard Copy)'!BO75))</f>
        <v>-11</v>
      </c>
      <c r="BP75" s="1014" t="str">
        <f>IF(IFERROR('Blocks A'!DG86-'Pre-1.095 (Hard Copy)'!BP75, 0)=0, " ", ('Blocks A'!DG86-'Pre-1.095 (Hard Copy)'!BP75))</f>
        <v> </v>
      </c>
      <c r="BQ75" s="1014" t="str">
        <f>IF(IFERROR('Blocks A'!DH86-'Pre-1.095 (Hard Copy)'!BQ75, 0)=0, " ", ('Blocks A'!DH86-'Pre-1.095 (Hard Copy)'!BQ75))</f>
        <v> </v>
      </c>
      <c r="BR75" s="1014" t="str">
        <f>IF(IFERROR('Blocks A'!DI86-'Pre-1.095 (Hard Copy)'!BR75, 0)=0, " ", ('Blocks A'!DI86-'Pre-1.095 (Hard Copy)'!BR75))</f>
        <v> </v>
      </c>
      <c r="BS75" s="1014" t="str">
        <f>IF(IFERROR('Blocks A'!DJ86-'Pre-1.095 (Hard Copy)'!BS75, 0)=0, " ", ('Blocks A'!DJ86-'Pre-1.095 (Hard Copy)'!BS75))</f>
        <v>+86</v>
      </c>
      <c r="BT75" s="1014" t="str">
        <f>IF(IFERROR('Blocks A'!DK86-'Pre-1.095 (Hard Copy)'!BT75, 0)=0, " ", ('Blocks A'!DK86-'Pre-1.095 (Hard Copy)'!BT75))</f>
        <v>-0</v>
      </c>
      <c r="BU75" s="1014" t="str">
        <f>IF(IFERROR('Blocks A'!DL86-'Pre-1.095 (Hard Copy)'!BU75, 0)=0, " ", ('Blocks A'!DL86-'Pre-1.095 (Hard Copy)'!BU75))</f>
        <v>-42</v>
      </c>
      <c r="BV75" s="1014" t="str">
        <f>IF(IFERROR('Blocks A'!DM86-'Pre-1.095 (Hard Copy)'!BV75, 0)=0, " ", ('Blocks A'!DM86-'Pre-1.095 (Hard Copy)'!BV75))</f>
        <v> </v>
      </c>
      <c r="BW75" s="1014" t="str">
        <f>IF(IFERROR('Blocks A'!DN86-'Pre-1.095 (Hard Copy)'!BW75, 0)=0, " ", ('Blocks A'!DN86-'Pre-1.095 (Hard Copy)'!BW75))</f>
        <v>+50</v>
      </c>
      <c r="BX75" s="1014" t="str">
        <f>IF(IFERROR('Blocks A'!DO86-'Pre-1.095 (Hard Copy)'!BX75, 0)=0, " ", ('Blocks A'!DO86-'Pre-1.095 (Hard Copy)'!BX75))</f>
        <v> </v>
      </c>
      <c r="BY75" s="1014" t="str">
        <f>IF(IFERROR('Blocks A'!DP86-'Pre-1.095 (Hard Copy)'!BY75, 0)=0, " ", ('Blocks A'!DP86-'Pre-1.095 (Hard Copy)'!BY75))</f>
        <v>-1,350</v>
      </c>
      <c r="BZ75" s="1014" t="str">
        <f>IF(IFERROR('Blocks A'!DQ86-'Pre-1.095 (Hard Copy)'!BZ75, 0)=0, " ", ('Blocks A'!DQ86-'Pre-1.095 (Hard Copy)'!BZ75))</f>
        <v> </v>
      </c>
      <c r="CA75" s="1014" t="str">
        <f>IF(IFERROR('Blocks A'!DR86-'Pre-1.095 (Hard Copy)'!CA75, 0)=0, " ", ('Blocks A'!DR86-'Pre-1.095 (Hard Copy)'!CA75))</f>
        <v> </v>
      </c>
      <c r="CB75" s="1014" t="str">
        <f>IF(IFERROR('Blocks A'!DS86-'Pre-1.095 (Hard Copy)'!CB75, 0)=0, " ", ('Blocks A'!DS86-'Pre-1.095 (Hard Copy)'!CB75))</f>
        <v> </v>
      </c>
      <c r="CC75" s="1014" t="str">
        <f>IF(IFERROR('Blocks A'!DT86-'Pre-1.095 (Hard Copy)'!CC75, 0)=0, " ", ('Blocks A'!DT86-'Pre-1.095 (Hard Copy)'!CC75))</f>
        <v>+55</v>
      </c>
      <c r="CD75" s="1014" t="str">
        <f>IF(IFERROR('Blocks A'!DU86-'Pre-1.095 (Hard Copy)'!CD75, 0)=0, " ", ('Blocks A'!DU86-'Pre-1.095 (Hard Copy)'!CD75))</f>
        <v>-1,256</v>
      </c>
      <c r="CE75" s="1014" t="str">
        <f>IF(IFERROR('Blocks A'!DX86-'Pre-1.095 (Hard Copy)'!CE75, 0)=0, " ", ('Blocks A'!DX86-'Pre-1.095 (Hard Copy)'!CE75))</f>
        <v>-517</v>
      </c>
      <c r="CF75" s="1014" t="str">
        <f>IF(IFERROR('Blocks A'!DY86-'Pre-1.095 (Hard Copy)'!CF75, 0)=0, " ", ('Blocks A'!DY86-'Pre-1.095 (Hard Copy)'!CF75))</f>
        <v>-80,456</v>
      </c>
      <c r="CG75" s="1016" t="str">
        <f>IF(IFERROR('Blocks A'!DZ86-'Pre-1.095 (Hard Copy)'!CG75, 0)=0, " ", ('Blocks A'!DZ86-'Pre-1.095 (Hard Copy)'!CG75))</f>
        <v>-0.0805</v>
      </c>
      <c r="CH75" s="1015" t="str">
        <f>IF(IFERROR('Blocks A'!DV86-'Pre-1.095 (Hard Copy)'!CH75, 0)=0, " ", ('Blocks A'!DV86-'Pre-1.095 (Hard Copy)'!CH75))</f>
        <v>+16.4</v>
      </c>
      <c r="CI75" s="1015" t="str">
        <f>IF(IFERROR('Blocks A'!DW86-'Pre-1.095 (Hard Copy)'!CI75, 0)=0, " ", ('Blocks A'!DW86-'Pre-1.095 (Hard Copy)'!CI75))</f>
        <v>-464.7</v>
      </c>
      <c r="CJ75" s="1014" t="str">
        <f>IF(IFERROR('Blocks A'!EA86-'Pre-1.095 (Hard Copy)'!CJ75, 0)=0, " ", ('Blocks A'!EA86-'Pre-1.095 (Hard Copy)'!CJ75))</f>
        <v>-637</v>
      </c>
      <c r="CK75" s="1017" t="str">
        <f>IF(IFERROR('Blocks A'!EB86-'Pre-1.095 (Hard Copy)'!CK75, 0)=0, " ", ('Blocks A'!EB86-'Pre-1.095 (Hard Copy)'!CK75))</f>
        <v>-10.62</v>
      </c>
      <c r="CL75" s="1017" t="str">
        <f>IF(IFERROR('Blocks A'!EC86-'Pre-1.095 (Hard Copy)'!CL75, 0)=0, " ", ('Blocks A'!EC86-'Pre-1.095 (Hard Copy)'!CL75))</f>
        <v>-0.18</v>
      </c>
      <c r="CM75" s="1017" t="str">
        <f>IF(IFERROR('Blocks A'!EH86-'Pre-1.095 (Hard Copy)'!CM75, 0)=0, " ", ('Blocks A'!EH86-'Pre-1.095 (Hard Copy)'!CM75))</f>
        <v>-0.01</v>
      </c>
      <c r="CN75" s="1014" t="str">
        <f>IF(IFERROR('Blocks A'!ED86-'Pre-1.095 (Hard Copy)'!CN75, 0)=0, " ", ('Blocks A'!ED86-'Pre-1.095 (Hard Copy)'!CN75))</f>
        <v>-99,123</v>
      </c>
      <c r="CO75" s="1017" t="str">
        <f>IF(IFERROR('Blocks A'!EE86-'Pre-1.095 (Hard Copy)'!CO75, 0)=0, " ", ('Blocks A'!EE86-'Pre-1.095 (Hard Copy)'!CO75))</f>
        <v>-99.12</v>
      </c>
      <c r="CP75" s="1017" t="str">
        <f>IF(IFERROR('Blocks A'!EF86-'Pre-1.095 (Hard Copy)'!CP75, 0)=0, " ", ('Blocks A'!EF86-'Pre-1.095 (Hard Copy)'!CP75))</f>
        <v>-0.10</v>
      </c>
      <c r="CQ75" s="1016" t="str">
        <f>IF(IFERROR('Blocks A'!EG86-'Pre-1.095 (Hard Copy)'!CQ75, 0)=0, " ", ('Blocks A'!EG86-'Pre-1.095 (Hard Copy)'!CQ75))</f>
        <v>-0.0991</v>
      </c>
      <c r="CR75" s="1018">
        <v>496.0</v>
      </c>
    </row>
    <row r="76">
      <c r="B76" s="1013" t="s">
        <v>975</v>
      </c>
      <c r="C76" s="969" t="s">
        <v>885</v>
      </c>
      <c r="D76" s="969">
        <v>3.0</v>
      </c>
      <c r="E76" s="969">
        <v>3.0</v>
      </c>
      <c r="F76" s="969">
        <v>3.0</v>
      </c>
      <c r="G76" s="1014" t="str">
        <f>IF(IFERROR('Blocks A'!G87-'Pre-1.095 (Hard Copy)'!G76, 0)=0, " ", ('Blocks A'!G87-'Pre-1.095 (Hard Copy)'!G76))</f>
        <v> </v>
      </c>
      <c r="H76" s="1014" t="str">
        <f>IF(IFERROR('Blocks A'!H87-'Pre-1.095 (Hard Copy)'!H76, 0)=0, " ", ('Blocks A'!H87-'Pre-1.095 (Hard Copy)'!H76))</f>
        <v> </v>
      </c>
      <c r="I76" s="1014" t="str">
        <f>IF(IFERROR('Blocks A'!I87-'Pre-1.095 (Hard Copy)'!I76, 0)=0, " ", ('Blocks A'!I87-'Pre-1.095 (Hard Copy)'!I76))</f>
        <v> </v>
      </c>
      <c r="J76" s="1014" t="str">
        <f>IF(IFERROR('Blocks A'!J87-'Pre-1.095 (Hard Copy)'!J76, 0)=0, " ", ('Blocks A'!J87-'Pre-1.095 (Hard Copy)'!J76))</f>
        <v> </v>
      </c>
      <c r="K76" s="1014" t="str">
        <f>IF(IFERROR('Blocks A'!K87-'Pre-1.095 (Hard Copy)'!K76, 0)=0, " ", ('Blocks A'!K87-'Pre-1.095 (Hard Copy)'!K76))</f>
        <v> </v>
      </c>
      <c r="L76" s="1014" t="str">
        <f>IF(IFERROR('Blocks A'!L87-'Pre-1.095 (Hard Copy)'!L76, 0)=0, " ", ('Blocks A'!L87-'Pre-1.095 (Hard Copy)'!L76))</f>
        <v> </v>
      </c>
      <c r="M76" s="1014" t="str">
        <f>IF(IFERROR('Blocks A'!N87-'Pre-1.095 (Hard Copy)'!M76, 0)=0, " ", ('Blocks A'!N87-'Pre-1.095 (Hard Copy)'!M76))</f>
        <v> </v>
      </c>
      <c r="N76" s="1014" t="str">
        <f>IF(IFERROR('Blocks A'!O87-'Pre-1.095 (Hard Copy)'!N76, 0)=0, " ", ('Blocks A'!O87-'Pre-1.095 (Hard Copy)'!N76))</f>
        <v> </v>
      </c>
      <c r="O76" s="1014" t="str">
        <f>IF(IFERROR('Blocks A'!P87-'Pre-1.095 (Hard Copy)'!O76, 0)=0, " ", ('Blocks A'!P87-'Pre-1.095 (Hard Copy)'!O76))</f>
        <v> </v>
      </c>
      <c r="P76" s="1014" t="str">
        <f>IF(IFERROR('Blocks A'!Q87-'Pre-1.095 (Hard Copy)'!P76, 0)=0, " ", ('Blocks A'!Q87-'Pre-1.095 (Hard Copy)'!P76))</f>
        <v> </v>
      </c>
      <c r="Q76" s="1014" t="str">
        <f>IF(IFERROR('Blocks A'!R87-'Pre-1.095 (Hard Copy)'!Q76, 0)=0, " ", ('Blocks A'!R87-'Pre-1.095 (Hard Copy)'!Q76))</f>
        <v> </v>
      </c>
      <c r="R76" s="1014" t="str">
        <f>IF(IFERROR('Blocks A'!S87-'Pre-1.095 (Hard Copy)'!R76, 0)=0, " ", ('Blocks A'!S87-'Pre-1.095 (Hard Copy)'!R76))</f>
        <v> </v>
      </c>
      <c r="S76" s="1014" t="str">
        <f>IF(IFERROR('Blocks A'!T87-'Pre-1.095 (Hard Copy)'!S76, 0)=0, " ", ('Blocks A'!T87-'Pre-1.095 (Hard Copy)'!S76))</f>
        <v> </v>
      </c>
      <c r="T76" s="1014" t="str">
        <f>IF(IFERROR('Blocks A'!M87-'Pre-1.095 (Hard Copy)'!T76, 0)=0, " ", ('Blocks A'!M87-'Pre-1.095 (Hard Copy)'!T76))</f>
        <v> </v>
      </c>
      <c r="U76" s="1014" t="str">
        <f>IF(IFERROR('Blocks A'!U87-'Pre-1.095 (Hard Copy)'!U76, 0)=0, " ", ('Blocks A'!U87-'Pre-1.095 (Hard Copy)'!U76))</f>
        <v> </v>
      </c>
      <c r="V76" s="1014" t="str">
        <f>IF(IFERROR('Blocks A'!V87-'Pre-1.095 (Hard Copy)'!V76, 0)=0, " ", ('Blocks A'!V87-'Pre-1.095 (Hard Copy)'!V76))</f>
        <v> </v>
      </c>
      <c r="W76" s="1014" t="str">
        <f>IF(IFERROR('Blocks A'!W87-'Pre-1.095 (Hard Copy)'!W76, 0)=0, " ", ('Blocks A'!W87-'Pre-1.095 (Hard Copy)'!W76))</f>
        <v> </v>
      </c>
      <c r="X76" s="1014" t="str">
        <f>IF(IFERROR('Blocks A'!X87-'Pre-1.095 (Hard Copy)'!X76, 0)=0, " ", ('Blocks A'!X87-'Pre-1.095 (Hard Copy)'!X76))</f>
        <v> </v>
      </c>
      <c r="Y76" s="1014" t="str">
        <f>IF(IFERROR('Blocks A'!AC87-'Pre-1.095 (Hard Copy)'!Y76, 0)=0, " ", ('Blocks A'!AC87-'Pre-1.095 (Hard Copy)'!Y76))</f>
        <v> </v>
      </c>
      <c r="Z76" s="1014" t="str">
        <f>IF(IFERROR('Blocks A'!Y87-'Pre-1.095 (Hard Copy)'!Z76, 0)=0, " ", ('Blocks A'!Y87-'Pre-1.095 (Hard Copy)'!Z76))</f>
        <v> </v>
      </c>
      <c r="AA76" s="1014" t="str">
        <f>IF(IFERROR('Blocks A'!Z87-'Pre-1.095 (Hard Copy)'!AA76, 0)=0, " ", ('Blocks A'!Z87-'Pre-1.095 (Hard Copy)'!AA76))</f>
        <v> </v>
      </c>
      <c r="AB76" s="1014" t="str">
        <f>IF(IFERROR('Blocks A'!AA87-'Pre-1.095 (Hard Copy)'!AB76, 0)=0, " ", ('Blocks A'!AA87-'Pre-1.095 (Hard Copy)'!AB76))</f>
        <v> </v>
      </c>
      <c r="AC76" s="1014" t="str">
        <f>IF(IFERROR('Blocks A'!AB87-'Pre-1.095 (Hard Copy)'!AC76, 0)=0, " ", ('Blocks A'!AB87-'Pre-1.095 (Hard Copy)'!AC76))</f>
        <v> </v>
      </c>
      <c r="AD76" s="1014" t="str">
        <f>IF(IFERROR('Blocks A'!AY87-'Pre-1.095 (Hard Copy)'!AD76, 0)=0, " ", ('Blocks A'!AY87-'Pre-1.095 (Hard Copy)'!AD76))</f>
        <v> </v>
      </c>
      <c r="AE76" s="1014" t="str">
        <f>IF(IFERROR('Blocks A'!AZ87-'Pre-1.095 (Hard Copy)'!AE76, 0)=0, " ", ('Blocks A'!AZ87-'Pre-1.095 (Hard Copy)'!AE76))</f>
        <v> </v>
      </c>
      <c r="AF76" s="1014" t="str">
        <f>IF(IFERROR('Blocks A'!BA87-'Pre-1.095 (Hard Copy)'!AF76, 0)=0, " ", ('Blocks A'!BA87-'Pre-1.095 (Hard Copy)'!AF76))</f>
        <v> </v>
      </c>
      <c r="AG76" s="1014" t="str">
        <f>IF(IFERROR('Blocks A'!BB87-'Pre-1.095 (Hard Copy)'!AG76, 0)=0, " ", ('Blocks A'!BB87-'Pre-1.095 (Hard Copy)'!AG76))</f>
        <v> </v>
      </c>
      <c r="AH76" s="1014" t="str">
        <f>IF(IFERROR('Blocks A'!BC87-'Pre-1.095 (Hard Copy)'!AH76, 0)=0, " ", ('Blocks A'!BC87-'Pre-1.095 (Hard Copy)'!AH76))</f>
        <v> </v>
      </c>
      <c r="AI76" s="1014" t="str">
        <f>IF(IFERROR('Blocks A'!BJ87-'Pre-1.095 (Hard Copy)'!AI76, 0)=0, " ", ('Blocks A'!BJ87-'Pre-1.095 (Hard Copy)'!AI76))</f>
        <v> </v>
      </c>
      <c r="AJ76" s="1014" t="str">
        <f>IF(IFERROR('Blocks A'!BD87-'Pre-1.095 (Hard Copy)'!AJ76, 0)=0, " ", ('Blocks A'!BD87-'Pre-1.095 (Hard Copy)'!AJ76))</f>
        <v> </v>
      </c>
      <c r="AK76" s="1014" t="str">
        <f>IF(IFERROR('Blocks A'!BE87-'Pre-1.095 (Hard Copy)'!AK76, 0)=0, " ", ('Blocks A'!BE87-'Pre-1.095 (Hard Copy)'!AK76))</f>
        <v> </v>
      </c>
      <c r="AL76" s="1014" t="str">
        <f>IF(IFERROR('Blocks A'!BF87-'Pre-1.095 (Hard Copy)'!AL76, 0)=0, " ", ('Blocks A'!BF87-'Pre-1.095 (Hard Copy)'!AL76))</f>
        <v> </v>
      </c>
      <c r="AM76" s="1014" t="str">
        <f>IF(IFERROR('Blocks A'!BG87-'Pre-1.095 (Hard Copy)'!AM76, 0)=0, " ", ('Blocks A'!BG87-'Pre-1.095 (Hard Copy)'!AM76))</f>
        <v> </v>
      </c>
      <c r="AN76" s="1014" t="str">
        <f>IF(IFERROR('Blocks A'!BH87-'Pre-1.095 (Hard Copy)'!AN76, 0)=0, " ", ('Blocks A'!BH87-'Pre-1.095 (Hard Copy)'!AN76))</f>
        <v> </v>
      </c>
      <c r="AO76" s="1014" t="str">
        <f>IF(IFERROR('Blocks A'!BI87-'Pre-1.095 (Hard Copy)'!AO76, 0)=0, " ", ('Blocks A'!BI87-'Pre-1.095 (Hard Copy)'!AO76))</f>
        <v> </v>
      </c>
      <c r="AP76" s="1014" t="str">
        <f>IF(IFERROR('Blocks A'!BK87-'Pre-1.095 (Hard Copy)'!AP76, 0)=0, " ", ('Blocks A'!BK87-'Pre-1.095 (Hard Copy)'!AP76))</f>
        <v> </v>
      </c>
      <c r="AQ76" s="1014" t="str">
        <f>IF(IFERROR('Blocks A'!BL87-'Pre-1.095 (Hard Copy)'!AQ76, 0)=0, " ", ('Blocks A'!BL87-'Pre-1.095 (Hard Copy)'!AQ76))</f>
        <v> </v>
      </c>
      <c r="AR76" s="1014" t="str">
        <f>IF(IFERROR('Blocks A'!BM87-'Pre-1.095 (Hard Copy)'!AR76, 0)=0, " ", ('Blocks A'!BM87-'Pre-1.095 (Hard Copy)'!AR76))</f>
        <v> </v>
      </c>
      <c r="AS76" s="1014" t="str">
        <f>IF(IFERROR('Blocks A'!BO87-'Pre-1.095 (Hard Copy)'!AS76, 0)=0, " ", ('Blocks A'!BO87-'Pre-1.095 (Hard Copy)'!AS76))</f>
        <v> </v>
      </c>
      <c r="AT76" s="1014" t="str">
        <f>IF(IFERROR('Blocks A'!BP87-'Pre-1.095 (Hard Copy)'!AT76, 0)=0, " ", ('Blocks A'!BP87-'Pre-1.095 (Hard Copy)'!AT76))</f>
        <v> </v>
      </c>
      <c r="AU76" s="1014" t="str">
        <f>IF(IFERROR('Blocks A'!BQ87-'Pre-1.095 (Hard Copy)'!AU76, 0)=0, " ", ('Blocks A'!BQ87-'Pre-1.095 (Hard Copy)'!AU76))</f>
        <v> </v>
      </c>
      <c r="AV76" s="1014" t="str">
        <f>IF(IFERROR('Blocks A'!BR87-'Pre-1.095 (Hard Copy)'!AV76, 0)=0, " ", ('Blocks A'!BR87-'Pre-1.095 (Hard Copy)'!AV76))</f>
        <v> </v>
      </c>
      <c r="AW76" s="1014" t="str">
        <f>IF(IFERROR('Blocks A'!BS87-'Pre-1.095 (Hard Copy)'!AW76, 0)=0, " ", ('Blocks A'!BS87-'Pre-1.095 (Hard Copy)'!AW76))</f>
        <v> </v>
      </c>
      <c r="AX76" s="1014" t="str">
        <f>IF(IFERROR('Blocks A'!BT87-'Pre-1.095 (Hard Copy)'!AX76, 0)=0, " ", ('Blocks A'!BT87-'Pre-1.095 (Hard Copy)'!AX76))</f>
        <v> </v>
      </c>
      <c r="AY76" s="1014" t="str">
        <f>IF(IFERROR('Blocks A'!BU87-'Pre-1.095 (Hard Copy)'!AY76, 0)=0, " ", ('Blocks A'!BU87-'Pre-1.095 (Hard Copy)'!AY76))</f>
        <v>-0</v>
      </c>
      <c r="AZ76" s="1014" t="str">
        <f>IF(IFERROR('Blocks A'!BW87-'Pre-1.095 (Hard Copy)'!AZ76, 0)=0, " ", ('Blocks A'!BW87-'Pre-1.095 (Hard Copy)'!AZ76))</f>
        <v> </v>
      </c>
      <c r="BA76" s="1014" t="str">
        <f>IF(IFERROR('Blocks A'!BX87-'Pre-1.095 (Hard Copy)'!BA76, 0)=0, " ", ('Blocks A'!BX87-'Pre-1.095 (Hard Copy)'!BA76))</f>
        <v>-0</v>
      </c>
      <c r="BB76" s="1014" t="str">
        <f>IF(IFERROR('Blocks A'!BY87-'Pre-1.095 (Hard Copy)'!BB76, 0)=0, " ", ('Blocks A'!BY87-'Pre-1.095 (Hard Copy)'!BB76))</f>
        <v>-0</v>
      </c>
      <c r="BC76" s="1015" t="str">
        <f>IF(IFERROR('Blocks A'!BZ87-'Pre-1.095 (Hard Copy)'!BC76, 0)=0, " ", ('Blocks A'!BZ87-'Pre-1.095 (Hard Copy)'!BC76))</f>
        <v>-0.0</v>
      </c>
      <c r="BD76" s="1014" t="str">
        <f>IF(IFERROR('Blocks A'!BV87-'Pre-1.095 (Hard Copy)'!BD76, 0)=0, " ", ('Blocks A'!BV87-'Pre-1.095 (Hard Copy)'!BD76))</f>
        <v> </v>
      </c>
      <c r="BE76" s="1014" t="str">
        <f>IF(IFERROR('Blocks A'!CB87-'Pre-1.095 (Hard Copy)'!BE76, 0)=0, " ", ('Blocks A'!CB87-'Pre-1.095 (Hard Copy)'!BE76))</f>
        <v>-60</v>
      </c>
      <c r="BF76" s="1014" t="str">
        <f>IF(IFERROR('Blocks A'!CC87-'Pre-1.095 (Hard Copy)'!BF76, 0)=0, " ", ('Blocks A'!CC87-'Pre-1.095 (Hard Copy)'!BF76))</f>
        <v>-9,333</v>
      </c>
      <c r="BG76" s="1016" t="str">
        <f>IF(IFERROR('Blocks A'!CD87-'Pre-1.095 (Hard Copy)'!BG76, 0)=0, " ", ('Blocks A'!CD87-'Pre-1.095 (Hard Copy)'!BG76))</f>
        <v>-0.0093</v>
      </c>
      <c r="BH76" s="1014" t="str">
        <f>IF(IFERROR('Blocks A'!CE87-'Pre-1.095 (Hard Copy)'!BH76, 0)=0, " ", ('Blocks A'!CE87-'Pre-1.095 (Hard Copy)'!BH76))</f>
        <v> </v>
      </c>
      <c r="BI76" s="1014" t="str">
        <f>IF(IFERROR('Blocks A'!CZ87-'Pre-1.095 (Hard Copy)'!BI76, 0)=0, " ", ('Blocks A'!CZ87-'Pre-1.095 (Hard Copy)'!BI76))</f>
        <v>+8</v>
      </c>
      <c r="BJ76" s="1014" t="str">
        <f>IF(IFERROR('Blocks A'!DA87-'Pre-1.095 (Hard Copy)'!BJ76, 0)=0, " ", ('Blocks A'!DA87-'Pre-1.095 (Hard Copy)'!BJ76))</f>
        <v> </v>
      </c>
      <c r="BK76" s="1014" t="str">
        <f>IF(IFERROR('Blocks A'!DB87-'Pre-1.095 (Hard Copy)'!BK76, 0)=0, " ", ('Blocks A'!DB87-'Pre-1.095 (Hard Copy)'!BK76))</f>
        <v>-5</v>
      </c>
      <c r="BL76" s="1014" t="str">
        <f>IF(IFERROR('Blocks A'!DC87-'Pre-1.095 (Hard Copy)'!BL76, 0)=0, " ", ('Blocks A'!DC87-'Pre-1.095 (Hard Copy)'!BL76))</f>
        <v> </v>
      </c>
      <c r="BM76" s="1014" t="str">
        <f>IF(IFERROR('Blocks A'!DD87-'Pre-1.095 (Hard Copy)'!BM76, 0)=0, " ", ('Blocks A'!DD87-'Pre-1.095 (Hard Copy)'!BM76))</f>
        <v>+13</v>
      </c>
      <c r="BN76" s="1014" t="str">
        <f>IF(IFERROR('Blocks A'!DE87-'Pre-1.095 (Hard Copy)'!BN76, 0)=0, " ", ('Blocks A'!DE87-'Pre-1.095 (Hard Copy)'!BN76))</f>
        <v> </v>
      </c>
      <c r="BO76" s="1014" t="str">
        <f>IF(IFERROR('Blocks A'!DF87-'Pre-1.095 (Hard Copy)'!BO76, 0)=0, " ", ('Blocks A'!DF87-'Pre-1.095 (Hard Copy)'!BO76))</f>
        <v>-3</v>
      </c>
      <c r="BP76" s="1014" t="str">
        <f>IF(IFERROR('Blocks A'!DG87-'Pre-1.095 (Hard Copy)'!BP76, 0)=0, " ", ('Blocks A'!DG87-'Pre-1.095 (Hard Copy)'!BP76))</f>
        <v> </v>
      </c>
      <c r="BQ76" s="1014" t="str">
        <f>IF(IFERROR('Blocks A'!DH87-'Pre-1.095 (Hard Copy)'!BQ76, 0)=0, " ", ('Blocks A'!DH87-'Pre-1.095 (Hard Copy)'!BQ76))</f>
        <v> </v>
      </c>
      <c r="BR76" s="1014" t="str">
        <f>IF(IFERROR('Blocks A'!DI87-'Pre-1.095 (Hard Copy)'!BR76, 0)=0, " ", ('Blocks A'!DI87-'Pre-1.095 (Hard Copy)'!BR76))</f>
        <v> </v>
      </c>
      <c r="BS76" s="1014" t="str">
        <f>IF(IFERROR('Blocks A'!DJ87-'Pre-1.095 (Hard Copy)'!BS76, 0)=0, " ", ('Blocks A'!DJ87-'Pre-1.095 (Hard Copy)'!BS76))</f>
        <v>+13</v>
      </c>
      <c r="BT76" s="1014" t="str">
        <f>IF(IFERROR('Blocks A'!DK87-'Pre-1.095 (Hard Copy)'!BT76, 0)=0, " ", ('Blocks A'!DK87-'Pre-1.095 (Hard Copy)'!BT76))</f>
        <v>-0</v>
      </c>
      <c r="BU76" s="1014" t="str">
        <f>IF(IFERROR('Blocks A'!DL87-'Pre-1.095 (Hard Copy)'!BU76, 0)=0, " ", ('Blocks A'!DL87-'Pre-1.095 (Hard Copy)'!BU76))</f>
        <v>-21</v>
      </c>
      <c r="BV76" s="1014" t="str">
        <f>IF(IFERROR('Blocks A'!DM87-'Pre-1.095 (Hard Copy)'!BV76, 0)=0, " ", ('Blocks A'!DM87-'Pre-1.095 (Hard Copy)'!BV76))</f>
        <v> </v>
      </c>
      <c r="BW76" s="1014" t="str">
        <f>IF(IFERROR('Blocks A'!DN87-'Pre-1.095 (Hard Copy)'!BW76, 0)=0, " ", ('Blocks A'!DN87-'Pre-1.095 (Hard Copy)'!BW76))</f>
        <v>+23</v>
      </c>
      <c r="BX76" s="1014" t="str">
        <f>IF(IFERROR('Blocks A'!DO87-'Pre-1.095 (Hard Copy)'!BX76, 0)=0, " ", ('Blocks A'!DO87-'Pre-1.095 (Hard Copy)'!BX76))</f>
        <v> </v>
      </c>
      <c r="BY76" s="1014" t="str">
        <f>IF(IFERROR('Blocks A'!DP87-'Pre-1.095 (Hard Copy)'!BY76, 0)=0, " ", ('Blocks A'!DP87-'Pre-1.095 (Hard Copy)'!BY76))</f>
        <v>-313</v>
      </c>
      <c r="BZ76" s="1014" t="str">
        <f>IF(IFERROR('Blocks A'!DQ87-'Pre-1.095 (Hard Copy)'!BZ76, 0)=0, " ", ('Blocks A'!DQ87-'Pre-1.095 (Hard Copy)'!BZ76))</f>
        <v> </v>
      </c>
      <c r="CA76" s="1014" t="str">
        <f>IF(IFERROR('Blocks A'!DR87-'Pre-1.095 (Hard Copy)'!CA76, 0)=0, " ", ('Blocks A'!DR87-'Pre-1.095 (Hard Copy)'!CA76))</f>
        <v> </v>
      </c>
      <c r="CB76" s="1014" t="str">
        <f>IF(IFERROR('Blocks A'!DS87-'Pre-1.095 (Hard Copy)'!CB76, 0)=0, " ", ('Blocks A'!DS87-'Pre-1.095 (Hard Copy)'!CB76))</f>
        <v> </v>
      </c>
      <c r="CC76" s="1014" t="str">
        <f>IF(IFERROR('Blocks A'!DT87-'Pre-1.095 (Hard Copy)'!CC76, 0)=0, " ", ('Blocks A'!DT87-'Pre-1.095 (Hard Copy)'!CC76))</f>
        <v>+13</v>
      </c>
      <c r="CD76" s="1014" t="str">
        <f>IF(IFERROR('Blocks A'!DU87-'Pre-1.095 (Hard Copy)'!CD76, 0)=0, " ", ('Blocks A'!DU87-'Pre-1.095 (Hard Copy)'!CD76))</f>
        <v>-297</v>
      </c>
      <c r="CE76" s="1014" t="str">
        <f>IF(IFERROR('Blocks A'!DX87-'Pre-1.095 (Hard Copy)'!CE76, 0)=0, " ", ('Blocks A'!DX87-'Pre-1.095 (Hard Copy)'!CE76))</f>
        <v>-149</v>
      </c>
      <c r="CF76" s="1014" t="str">
        <f>IF(IFERROR('Blocks A'!DY87-'Pre-1.095 (Hard Copy)'!CF76, 0)=0, " ", ('Blocks A'!DY87-'Pre-1.095 (Hard Copy)'!CF76))</f>
        <v>-23,182</v>
      </c>
      <c r="CG76" s="1016" t="str">
        <f>IF(IFERROR('Blocks A'!DZ87-'Pre-1.095 (Hard Copy)'!CG76, 0)=0, " ", ('Blocks A'!DZ87-'Pre-1.095 (Hard Copy)'!CG76))</f>
        <v>-0.0232</v>
      </c>
      <c r="CH76" s="1015" t="str">
        <f>IF(IFERROR('Blocks A'!DV87-'Pre-1.095 (Hard Copy)'!CH76, 0)=0, " ", ('Blocks A'!DV87-'Pre-1.095 (Hard Copy)'!CH76))</f>
        <v>+5.8</v>
      </c>
      <c r="CI76" s="1015" t="str">
        <f>IF(IFERROR('Blocks A'!DW87-'Pre-1.095 (Hard Copy)'!CI76, 0)=0, " ", ('Blocks A'!DW87-'Pre-1.095 (Hard Copy)'!CI76))</f>
        <v>-109.8</v>
      </c>
      <c r="CJ76" s="1014" t="str">
        <f>IF(IFERROR('Blocks A'!EA87-'Pre-1.095 (Hard Copy)'!CJ76, 0)=0, " ", ('Blocks A'!EA87-'Pre-1.095 (Hard Copy)'!CJ76))</f>
        <v>-209</v>
      </c>
      <c r="CK76" s="1017" t="str">
        <f>IF(IFERROR('Blocks A'!EB87-'Pre-1.095 (Hard Copy)'!CK76, 0)=0, " ", ('Blocks A'!EB87-'Pre-1.095 (Hard Copy)'!CK76))</f>
        <v>-3.48</v>
      </c>
      <c r="CL76" s="1017" t="str">
        <f>IF(IFERROR('Blocks A'!EC87-'Pre-1.095 (Hard Copy)'!CL76, 0)=0, " ", ('Blocks A'!EC87-'Pre-1.095 (Hard Copy)'!CL76))</f>
        <v>-0.06</v>
      </c>
      <c r="CM76" s="1017" t="str">
        <f>IF(IFERROR('Blocks A'!EH87-'Pre-1.095 (Hard Copy)'!CM76, 0)=0, " ", ('Blocks A'!EH87-'Pre-1.095 (Hard Copy)'!CM76))</f>
        <v>-0.00</v>
      </c>
      <c r="CN76" s="1014" t="str">
        <f>IF(IFERROR('Blocks A'!ED87-'Pre-1.095 (Hard Copy)'!CN76, 0)=0, " ", ('Blocks A'!ED87-'Pre-1.095 (Hard Copy)'!CN76))</f>
        <v>-32,515</v>
      </c>
      <c r="CO76" s="1017" t="str">
        <f>IF(IFERROR('Blocks A'!EE87-'Pre-1.095 (Hard Copy)'!CO76, 0)=0, " ", ('Blocks A'!EE87-'Pre-1.095 (Hard Copy)'!CO76))</f>
        <v>-32.52</v>
      </c>
      <c r="CP76" s="1017" t="str">
        <f>IF(IFERROR('Blocks A'!EF87-'Pre-1.095 (Hard Copy)'!CP76, 0)=0, " ", ('Blocks A'!EF87-'Pre-1.095 (Hard Copy)'!CP76))</f>
        <v>-0.03</v>
      </c>
      <c r="CQ76" s="1016" t="str">
        <f>IF(IFERROR('Blocks A'!EG87-'Pre-1.095 (Hard Copy)'!CQ76, 0)=0, " ", ('Blocks A'!EG87-'Pre-1.095 (Hard Copy)'!CQ76))</f>
        <v>-0.0325</v>
      </c>
      <c r="CR76" s="1018" t="s">
        <v>12</v>
      </c>
    </row>
    <row r="77">
      <c r="B77" s="1013" t="s">
        <v>977</v>
      </c>
      <c r="C77" s="969" t="s">
        <v>885</v>
      </c>
      <c r="D77" s="969">
        <v>3.0</v>
      </c>
      <c r="E77" s="969">
        <v>4.0</v>
      </c>
      <c r="F77" s="969">
        <v>6.0</v>
      </c>
      <c r="G77" s="1014" t="str">
        <f>IF(IFERROR('Blocks A'!G88-'Pre-1.095 (Hard Copy)'!G77, 0)=0, " ", ('Blocks A'!G88-'Pre-1.095 (Hard Copy)'!G77))</f>
        <v> </v>
      </c>
      <c r="H77" s="1014" t="str">
        <f>IF(IFERROR('Blocks A'!H88-'Pre-1.095 (Hard Copy)'!H77, 0)=0, " ", ('Blocks A'!H88-'Pre-1.095 (Hard Copy)'!H77))</f>
        <v> </v>
      </c>
      <c r="I77" s="1014" t="str">
        <f>IF(IFERROR('Blocks A'!I88-'Pre-1.095 (Hard Copy)'!I77, 0)=0, " ", ('Blocks A'!I88-'Pre-1.095 (Hard Copy)'!I77))</f>
        <v> </v>
      </c>
      <c r="J77" s="1014" t="str">
        <f>IF(IFERROR('Blocks A'!J88-'Pre-1.095 (Hard Copy)'!J77, 0)=0, " ", ('Blocks A'!J88-'Pre-1.095 (Hard Copy)'!J77))</f>
        <v> </v>
      </c>
      <c r="K77" s="1014" t="str">
        <f>IF(IFERROR('Blocks A'!K88-'Pre-1.095 (Hard Copy)'!K77, 0)=0, " ", ('Blocks A'!K88-'Pre-1.095 (Hard Copy)'!K77))</f>
        <v> </v>
      </c>
      <c r="L77" s="1014" t="str">
        <f>IF(IFERROR('Blocks A'!L88-'Pre-1.095 (Hard Copy)'!L77, 0)=0, " ", ('Blocks A'!L88-'Pre-1.095 (Hard Copy)'!L77))</f>
        <v> </v>
      </c>
      <c r="M77" s="1014" t="str">
        <f>IF(IFERROR('Blocks A'!N88-'Pre-1.095 (Hard Copy)'!M77, 0)=0, " ", ('Blocks A'!N88-'Pre-1.095 (Hard Copy)'!M77))</f>
        <v> </v>
      </c>
      <c r="N77" s="1014" t="str">
        <f>IF(IFERROR('Blocks A'!O88-'Pre-1.095 (Hard Copy)'!N77, 0)=0, " ", ('Blocks A'!O88-'Pre-1.095 (Hard Copy)'!N77))</f>
        <v> </v>
      </c>
      <c r="O77" s="1014" t="str">
        <f>IF(IFERROR('Blocks A'!P88-'Pre-1.095 (Hard Copy)'!O77, 0)=0, " ", ('Blocks A'!P88-'Pre-1.095 (Hard Copy)'!O77))</f>
        <v> </v>
      </c>
      <c r="P77" s="1014" t="str">
        <f>IF(IFERROR('Blocks A'!Q88-'Pre-1.095 (Hard Copy)'!P77, 0)=0, " ", ('Blocks A'!Q88-'Pre-1.095 (Hard Copy)'!P77))</f>
        <v> </v>
      </c>
      <c r="Q77" s="1014" t="str">
        <f>IF(IFERROR('Blocks A'!R88-'Pre-1.095 (Hard Copy)'!Q77, 0)=0, " ", ('Blocks A'!R88-'Pre-1.095 (Hard Copy)'!Q77))</f>
        <v> </v>
      </c>
      <c r="R77" s="1014" t="str">
        <f>IF(IFERROR('Blocks A'!S88-'Pre-1.095 (Hard Copy)'!R77, 0)=0, " ", ('Blocks A'!S88-'Pre-1.095 (Hard Copy)'!R77))</f>
        <v> </v>
      </c>
      <c r="S77" s="1014" t="str">
        <f>IF(IFERROR('Blocks A'!T88-'Pre-1.095 (Hard Copy)'!S77, 0)=0, " ", ('Blocks A'!T88-'Pre-1.095 (Hard Copy)'!S77))</f>
        <v> </v>
      </c>
      <c r="T77" s="1014" t="str">
        <f>IF(IFERROR('Blocks A'!M88-'Pre-1.095 (Hard Copy)'!T77, 0)=0, " ", ('Blocks A'!M88-'Pre-1.095 (Hard Copy)'!T77))</f>
        <v> </v>
      </c>
      <c r="U77" s="1014" t="str">
        <f>IF(IFERROR('Blocks A'!U88-'Pre-1.095 (Hard Copy)'!U77, 0)=0, " ", ('Blocks A'!U88-'Pre-1.095 (Hard Copy)'!U77))</f>
        <v> </v>
      </c>
      <c r="V77" s="1014" t="str">
        <f>IF(IFERROR('Blocks A'!V88-'Pre-1.095 (Hard Copy)'!V77, 0)=0, " ", ('Blocks A'!V88-'Pre-1.095 (Hard Copy)'!V77))</f>
        <v> </v>
      </c>
      <c r="W77" s="1014" t="str">
        <f>IF(IFERROR('Blocks A'!W88-'Pre-1.095 (Hard Copy)'!W77, 0)=0, " ", ('Blocks A'!W88-'Pre-1.095 (Hard Copy)'!W77))</f>
        <v> </v>
      </c>
      <c r="X77" s="1014" t="str">
        <f>IF(IFERROR('Blocks A'!X88-'Pre-1.095 (Hard Copy)'!X77, 0)=0, " ", ('Blocks A'!X88-'Pre-1.095 (Hard Copy)'!X77))</f>
        <v> </v>
      </c>
      <c r="Y77" s="1014" t="str">
        <f>IF(IFERROR('Blocks A'!AC88-'Pre-1.095 (Hard Copy)'!Y77, 0)=0, " ", ('Blocks A'!AC88-'Pre-1.095 (Hard Copy)'!Y77))</f>
        <v> </v>
      </c>
      <c r="Z77" s="1014" t="str">
        <f>IF(IFERROR('Blocks A'!Y88-'Pre-1.095 (Hard Copy)'!Z77, 0)=0, " ", ('Blocks A'!Y88-'Pre-1.095 (Hard Copy)'!Z77))</f>
        <v> </v>
      </c>
      <c r="AA77" s="1014" t="str">
        <f>IF(IFERROR('Blocks A'!Z88-'Pre-1.095 (Hard Copy)'!AA77, 0)=0, " ", ('Blocks A'!Z88-'Pre-1.095 (Hard Copy)'!AA77))</f>
        <v> </v>
      </c>
      <c r="AB77" s="1014" t="str">
        <f>IF(IFERROR('Blocks A'!AA88-'Pre-1.095 (Hard Copy)'!AB77, 0)=0, " ", ('Blocks A'!AA88-'Pre-1.095 (Hard Copy)'!AB77))</f>
        <v> </v>
      </c>
      <c r="AC77" s="1014" t="str">
        <f>IF(IFERROR('Blocks A'!AB88-'Pre-1.095 (Hard Copy)'!AC77, 0)=0, " ", ('Blocks A'!AB88-'Pre-1.095 (Hard Copy)'!AC77))</f>
        <v> </v>
      </c>
      <c r="AD77" s="1014" t="str">
        <f>IF(IFERROR('Blocks A'!AY88-'Pre-1.095 (Hard Copy)'!AD77, 0)=0, " ", ('Blocks A'!AY88-'Pre-1.095 (Hard Copy)'!AD77))</f>
        <v> </v>
      </c>
      <c r="AE77" s="1014" t="str">
        <f>IF(IFERROR('Blocks A'!AZ88-'Pre-1.095 (Hard Copy)'!AE77, 0)=0, " ", ('Blocks A'!AZ88-'Pre-1.095 (Hard Copy)'!AE77))</f>
        <v> </v>
      </c>
      <c r="AF77" s="1014" t="str">
        <f>IF(IFERROR('Blocks A'!BA88-'Pre-1.095 (Hard Copy)'!AF77, 0)=0, " ", ('Blocks A'!BA88-'Pre-1.095 (Hard Copy)'!AF77))</f>
        <v> </v>
      </c>
      <c r="AG77" s="1014" t="str">
        <f>IF(IFERROR('Blocks A'!BB88-'Pre-1.095 (Hard Copy)'!AG77, 0)=0, " ", ('Blocks A'!BB88-'Pre-1.095 (Hard Copy)'!AG77))</f>
        <v> </v>
      </c>
      <c r="AH77" s="1014" t="str">
        <f>IF(IFERROR('Blocks A'!BC88-'Pre-1.095 (Hard Copy)'!AH77, 0)=0, " ", ('Blocks A'!BC88-'Pre-1.095 (Hard Copy)'!AH77))</f>
        <v> </v>
      </c>
      <c r="AI77" s="1014" t="str">
        <f>IF(IFERROR('Blocks A'!BJ88-'Pre-1.095 (Hard Copy)'!AI77, 0)=0, " ", ('Blocks A'!BJ88-'Pre-1.095 (Hard Copy)'!AI77))</f>
        <v>+10</v>
      </c>
      <c r="AJ77" s="1014" t="str">
        <f>IF(IFERROR('Blocks A'!BD88-'Pre-1.095 (Hard Copy)'!AJ77, 0)=0, " ", ('Blocks A'!BD88-'Pre-1.095 (Hard Copy)'!AJ77))</f>
        <v> </v>
      </c>
      <c r="AK77" s="1014" t="str">
        <f>IF(IFERROR('Blocks A'!BE88-'Pre-1.095 (Hard Copy)'!AK77, 0)=0, " ", ('Blocks A'!BE88-'Pre-1.095 (Hard Copy)'!AK77))</f>
        <v> </v>
      </c>
      <c r="AL77" s="1014" t="str">
        <f>IF(IFERROR('Blocks A'!BF88-'Pre-1.095 (Hard Copy)'!AL77, 0)=0, " ", ('Blocks A'!BF88-'Pre-1.095 (Hard Copy)'!AL77))</f>
        <v> </v>
      </c>
      <c r="AM77" s="1014" t="str">
        <f>IF(IFERROR('Blocks A'!BG88-'Pre-1.095 (Hard Copy)'!AM77, 0)=0, " ", ('Blocks A'!BG88-'Pre-1.095 (Hard Copy)'!AM77))</f>
        <v> </v>
      </c>
      <c r="AN77" s="1014" t="str">
        <f>IF(IFERROR('Blocks A'!BH88-'Pre-1.095 (Hard Copy)'!AN77, 0)=0, " ", ('Blocks A'!BH88-'Pre-1.095 (Hard Copy)'!AN77))</f>
        <v> </v>
      </c>
      <c r="AO77" s="1014" t="str">
        <f>IF(IFERROR('Blocks A'!BI88-'Pre-1.095 (Hard Copy)'!AO77, 0)=0, " ", ('Blocks A'!BI88-'Pre-1.095 (Hard Copy)'!AO77))</f>
        <v> </v>
      </c>
      <c r="AP77" s="1014" t="str">
        <f>IF(IFERROR('Blocks A'!BK88-'Pre-1.095 (Hard Copy)'!AP77, 0)=0, " ", ('Blocks A'!BK88-'Pre-1.095 (Hard Copy)'!AP77))</f>
        <v> </v>
      </c>
      <c r="AQ77" s="1014" t="str">
        <f>IF(IFERROR('Blocks A'!BL88-'Pre-1.095 (Hard Copy)'!AQ77, 0)=0, " ", ('Blocks A'!BL88-'Pre-1.095 (Hard Copy)'!AQ77))</f>
        <v> </v>
      </c>
      <c r="AR77" s="1014" t="str">
        <f>IF(IFERROR('Blocks A'!BM88-'Pre-1.095 (Hard Copy)'!AR77, 0)=0, " ", ('Blocks A'!BM88-'Pre-1.095 (Hard Copy)'!AR77))</f>
        <v> </v>
      </c>
      <c r="AS77" s="1014" t="str">
        <f>IF(IFERROR('Blocks A'!BO88-'Pre-1.095 (Hard Copy)'!AS77, 0)=0, " ", ('Blocks A'!BO88-'Pre-1.095 (Hard Copy)'!AS77))</f>
        <v> </v>
      </c>
      <c r="AT77" s="1014" t="str">
        <f>IF(IFERROR('Blocks A'!BP88-'Pre-1.095 (Hard Copy)'!AT77, 0)=0, " ", ('Blocks A'!BP88-'Pre-1.095 (Hard Copy)'!AT77))</f>
        <v> </v>
      </c>
      <c r="AU77" s="1014" t="str">
        <f>IF(IFERROR('Blocks A'!BQ88-'Pre-1.095 (Hard Copy)'!AU77, 0)=0, " ", ('Blocks A'!BQ88-'Pre-1.095 (Hard Copy)'!AU77))</f>
        <v> </v>
      </c>
      <c r="AV77" s="1014" t="str">
        <f>IF(IFERROR('Blocks A'!BR88-'Pre-1.095 (Hard Copy)'!AV77, 0)=0, " ", ('Blocks A'!BR88-'Pre-1.095 (Hard Copy)'!AV77))</f>
        <v> </v>
      </c>
      <c r="AW77" s="1014" t="str">
        <f>IF(IFERROR('Blocks A'!BS88-'Pre-1.095 (Hard Copy)'!AW77, 0)=0, " ", ('Blocks A'!BS88-'Pre-1.095 (Hard Copy)'!AW77))</f>
        <v> </v>
      </c>
      <c r="AX77" s="1014" t="str">
        <f>IF(IFERROR('Blocks A'!BT88-'Pre-1.095 (Hard Copy)'!AX77, 0)=0, " ", ('Blocks A'!BT88-'Pre-1.095 (Hard Copy)'!AX77))</f>
        <v>+60</v>
      </c>
      <c r="AY77" s="1014" t="str">
        <f>IF(IFERROR('Blocks A'!BU88-'Pre-1.095 (Hard Copy)'!AY77, 0)=0, " ", ('Blocks A'!BU88-'Pre-1.095 (Hard Copy)'!AY77))</f>
        <v>+7</v>
      </c>
      <c r="AZ77" s="1014" t="str">
        <f>IF(IFERROR('Blocks A'!BW88-'Pre-1.095 (Hard Copy)'!AZ77, 0)=0, " ", ('Blocks A'!BW88-'Pre-1.095 (Hard Copy)'!AZ77))</f>
        <v>+300</v>
      </c>
      <c r="BA77" s="1014" t="str">
        <f>IF(IFERROR('Blocks A'!BX88-'Pre-1.095 (Hard Copy)'!BA77, 0)=0, " ", ('Blocks A'!BX88-'Pre-1.095 (Hard Copy)'!BA77))</f>
        <v>+0</v>
      </c>
      <c r="BB77" s="1014" t="str">
        <f>IF(IFERROR('Blocks A'!BY88-'Pre-1.095 (Hard Copy)'!BB77, 0)=0, " ", ('Blocks A'!BY88-'Pre-1.095 (Hard Copy)'!BB77))</f>
        <v>+33</v>
      </c>
      <c r="BC77" s="1015" t="str">
        <f>IF(IFERROR('Blocks A'!BZ88-'Pre-1.095 (Hard Copy)'!BC77, 0)=0, " ", ('Blocks A'!BZ88-'Pre-1.095 (Hard Copy)'!BC77))</f>
        <v>+0.3</v>
      </c>
      <c r="BD77" s="1014" t="str">
        <f>IF(IFERROR('Blocks A'!BV88-'Pre-1.095 (Hard Copy)'!BD77, 0)=0, " ", ('Blocks A'!BV88-'Pre-1.095 (Hard Copy)'!BD77))</f>
        <v> </v>
      </c>
      <c r="BE77" s="1014" t="str">
        <f>IF(IFERROR('Blocks A'!CB88-'Pre-1.095 (Hard Copy)'!BE77, 0)=0, " ", ('Blocks A'!CB88-'Pre-1.095 (Hard Copy)'!BE77))</f>
        <v>-100</v>
      </c>
      <c r="BF77" s="1014" t="str">
        <f>IF(IFERROR('Blocks A'!CC88-'Pre-1.095 (Hard Copy)'!BF77, 0)=0, " ", ('Blocks A'!CC88-'Pre-1.095 (Hard Copy)'!BF77))</f>
        <v>-15,556</v>
      </c>
      <c r="BG77" s="1016" t="str">
        <f>IF(IFERROR('Blocks A'!CD88-'Pre-1.095 (Hard Copy)'!BG77, 0)=0, " ", ('Blocks A'!CD88-'Pre-1.095 (Hard Copy)'!BG77))</f>
        <v>-0.0156</v>
      </c>
      <c r="BH77" s="1014" t="str">
        <f>IF(IFERROR('Blocks A'!CE88-'Pre-1.095 (Hard Copy)'!BH77, 0)=0, " ", ('Blocks A'!CE88-'Pre-1.095 (Hard Copy)'!BH77))</f>
        <v>+150</v>
      </c>
      <c r="BI77" s="1014" t="str">
        <f>IF(IFERROR('Blocks A'!CZ88-'Pre-1.095 (Hard Copy)'!BI77, 0)=0, " ", ('Blocks A'!CZ88-'Pre-1.095 (Hard Copy)'!BI77))</f>
        <v>+123</v>
      </c>
      <c r="BJ77" s="1014" t="str">
        <f>IF(IFERROR('Blocks A'!DA88-'Pre-1.095 (Hard Copy)'!BJ77, 0)=0, " ", ('Blocks A'!DA88-'Pre-1.095 (Hard Copy)'!BJ77))</f>
        <v>+50</v>
      </c>
      <c r="BK77" s="1014" t="str">
        <f>IF(IFERROR('Blocks A'!DB88-'Pre-1.095 (Hard Copy)'!BK77, 0)=0, " ", ('Blocks A'!DB88-'Pre-1.095 (Hard Copy)'!BK77))</f>
        <v>+25</v>
      </c>
      <c r="BL77" s="1014" t="str">
        <f>IF(IFERROR('Blocks A'!DC88-'Pre-1.095 (Hard Copy)'!BL77, 0)=0, " ", ('Blocks A'!DC88-'Pre-1.095 (Hard Copy)'!BL77))</f>
        <v> </v>
      </c>
      <c r="BM77" s="1014" t="str">
        <f>IF(IFERROR('Blocks A'!DD88-'Pre-1.095 (Hard Copy)'!BM77, 0)=0, " ", ('Blocks A'!DD88-'Pre-1.095 (Hard Copy)'!BM77))</f>
        <v>+12</v>
      </c>
      <c r="BN77" s="1014" t="str">
        <f>IF(IFERROR('Blocks A'!DE88-'Pre-1.095 (Hard Copy)'!BN77, 0)=0, " ", ('Blocks A'!DE88-'Pre-1.095 (Hard Copy)'!BN77))</f>
        <v> </v>
      </c>
      <c r="BO77" s="1014" t="str">
        <f>IF(IFERROR('Blocks A'!DF88-'Pre-1.095 (Hard Copy)'!BO77, 0)=0, " ", ('Blocks A'!DF88-'Pre-1.095 (Hard Copy)'!BO77))</f>
        <v>-3</v>
      </c>
      <c r="BP77" s="1014" t="str">
        <f>IF(IFERROR('Blocks A'!DG88-'Pre-1.095 (Hard Copy)'!BP77, 0)=0, " ", ('Blocks A'!DG88-'Pre-1.095 (Hard Copy)'!BP77))</f>
        <v> </v>
      </c>
      <c r="BQ77" s="1014" t="str">
        <f>IF(IFERROR('Blocks A'!DH88-'Pre-1.095 (Hard Copy)'!BQ77, 0)=0, " ", ('Blocks A'!DH88-'Pre-1.095 (Hard Copy)'!BQ77))</f>
        <v> </v>
      </c>
      <c r="BR77" s="1014" t="str">
        <f>IF(IFERROR('Blocks A'!DI88-'Pre-1.095 (Hard Copy)'!BR77, 0)=0, " ", ('Blocks A'!DI88-'Pre-1.095 (Hard Copy)'!BR77))</f>
        <v> </v>
      </c>
      <c r="BS77" s="1014" t="str">
        <f>IF(IFERROR('Blocks A'!DJ88-'Pre-1.095 (Hard Copy)'!BS77, 0)=0, " ", ('Blocks A'!DJ88-'Pre-1.095 (Hard Copy)'!BS77))</f>
        <v>+220</v>
      </c>
      <c r="BT77" s="1014" t="str">
        <f>IF(IFERROR('Blocks A'!DK88-'Pre-1.095 (Hard Copy)'!BT77, 0)=0, " ", ('Blocks A'!DK88-'Pre-1.095 (Hard Copy)'!BT77))</f>
        <v>+156</v>
      </c>
      <c r="BU77" s="1014" t="str">
        <f>IF(IFERROR('Blocks A'!DL88-'Pre-1.095 (Hard Copy)'!BU77, 0)=0, " ", ('Blocks A'!DL88-'Pre-1.095 (Hard Copy)'!BU77))</f>
        <v>+104</v>
      </c>
      <c r="BV77" s="1014" t="str">
        <f>IF(IFERROR('Blocks A'!DM88-'Pre-1.095 (Hard Copy)'!BV77, 0)=0, " ", ('Blocks A'!DM88-'Pre-1.095 (Hard Copy)'!BV77))</f>
        <v> </v>
      </c>
      <c r="BW77" s="1014" t="str">
        <f>IF(IFERROR('Blocks A'!DN88-'Pre-1.095 (Hard Copy)'!BW77, 0)=0, " ", ('Blocks A'!DN88-'Pre-1.095 (Hard Copy)'!BW77))</f>
        <v>+21</v>
      </c>
      <c r="BX77" s="1014" t="str">
        <f>IF(IFERROR('Blocks A'!DO88-'Pre-1.095 (Hard Copy)'!BX77, 0)=0, " ", ('Blocks A'!DO88-'Pre-1.095 (Hard Copy)'!BX77))</f>
        <v> </v>
      </c>
      <c r="BY77" s="1014" t="str">
        <f>IF(IFERROR('Blocks A'!DP88-'Pre-1.095 (Hard Copy)'!BY77, 0)=0, " ", ('Blocks A'!DP88-'Pre-1.095 (Hard Copy)'!BY77))</f>
        <v>-350</v>
      </c>
      <c r="BZ77" s="1014" t="str">
        <f>IF(IFERROR('Blocks A'!DQ88-'Pre-1.095 (Hard Copy)'!BZ77, 0)=0, " ", ('Blocks A'!DQ88-'Pre-1.095 (Hard Copy)'!BZ77))</f>
        <v> </v>
      </c>
      <c r="CA77" s="1014" t="str">
        <f>IF(IFERROR('Blocks A'!DR88-'Pre-1.095 (Hard Copy)'!CA77, 0)=0, " ", ('Blocks A'!DR88-'Pre-1.095 (Hard Copy)'!CA77))</f>
        <v> </v>
      </c>
      <c r="CB77" s="1014" t="str">
        <f>IF(IFERROR('Blocks A'!DS88-'Pre-1.095 (Hard Copy)'!CB77, 0)=0, " ", ('Blocks A'!DS88-'Pre-1.095 (Hard Copy)'!CB77))</f>
        <v> </v>
      </c>
      <c r="CC77" s="1014" t="str">
        <f>IF(IFERROR('Blocks A'!DT88-'Pre-1.095 (Hard Copy)'!CC77, 0)=0, " ", ('Blocks A'!DT88-'Pre-1.095 (Hard Copy)'!CC77))</f>
        <v>+207</v>
      </c>
      <c r="CD77" s="1014" t="str">
        <f>IF(IFERROR('Blocks A'!DU88-'Pre-1.095 (Hard Copy)'!CD77, 0)=0, " ", ('Blocks A'!DU88-'Pre-1.095 (Hard Copy)'!CD77))</f>
        <v>+151</v>
      </c>
      <c r="CE77" s="1014" t="str">
        <f>IF(IFERROR('Blocks A'!DX88-'Pre-1.095 (Hard Copy)'!CE77, 0)=0, " ", ('Blocks A'!DX88-'Pre-1.095 (Hard Copy)'!CE77))</f>
        <v>+472</v>
      </c>
      <c r="CF77" s="1014" t="str">
        <f>IF(IFERROR('Blocks A'!DY88-'Pre-1.095 (Hard Copy)'!CF77, 0)=0, " ", ('Blocks A'!DY88-'Pre-1.095 (Hard Copy)'!CF77))</f>
        <v>+73,351</v>
      </c>
      <c r="CG77" s="1016" t="str">
        <f>IF(IFERROR('Blocks A'!DZ88-'Pre-1.095 (Hard Copy)'!CG77, 0)=0, " ", ('Blocks A'!DZ88-'Pre-1.095 (Hard Copy)'!CG77))</f>
        <v>+0.0734</v>
      </c>
      <c r="CH77" s="1015" t="str">
        <f>IF(IFERROR('Blocks A'!DV88-'Pre-1.095 (Hard Copy)'!CH77, 0)=0, " ", ('Blocks A'!DV88-'Pre-1.095 (Hard Copy)'!CH77))</f>
        <v>+29.0</v>
      </c>
      <c r="CI77" s="1015" t="str">
        <f>IF(IFERROR('Blocks A'!DW88-'Pre-1.095 (Hard Copy)'!CI77, 0)=0, " ", ('Blocks A'!DW88-'Pre-1.095 (Hard Copy)'!CI77))</f>
        <v>+56.1</v>
      </c>
      <c r="CJ77" s="1014" t="str">
        <f>IF(IFERROR('Blocks A'!EA88-'Pre-1.095 (Hard Copy)'!CJ77, 0)=0, " ", ('Blocks A'!EA88-'Pre-1.095 (Hard Copy)'!CJ77))</f>
        <v>+372</v>
      </c>
      <c r="CK77" s="1017" t="str">
        <f>IF(IFERROR('Blocks A'!EB88-'Pre-1.095 (Hard Copy)'!CK77, 0)=0, " ", ('Blocks A'!EB88-'Pre-1.095 (Hard Copy)'!CK77))</f>
        <v>+6.19</v>
      </c>
      <c r="CL77" s="1017" t="str">
        <f>IF(IFERROR('Blocks A'!EC88-'Pre-1.095 (Hard Copy)'!CL77, 0)=0, " ", ('Blocks A'!EC88-'Pre-1.095 (Hard Copy)'!CL77))</f>
        <v>+0.10</v>
      </c>
      <c r="CM77" s="1017" t="str">
        <f>IF(IFERROR('Blocks A'!EH88-'Pre-1.095 (Hard Copy)'!CM77, 0)=0, " ", ('Blocks A'!EH88-'Pre-1.095 (Hard Copy)'!CM77))</f>
        <v>+0.00</v>
      </c>
      <c r="CN77" s="1014" t="str">
        <f>IF(IFERROR('Blocks A'!ED88-'Pre-1.095 (Hard Copy)'!CN77, 0)=0, " ", ('Blocks A'!ED88-'Pre-1.095 (Hard Copy)'!CN77))</f>
        <v>+57,796</v>
      </c>
      <c r="CO77" s="1017" t="str">
        <f>IF(IFERROR('Blocks A'!EE88-'Pre-1.095 (Hard Copy)'!CO77, 0)=0, " ", ('Blocks A'!EE88-'Pre-1.095 (Hard Copy)'!CO77))</f>
        <v>+57.80</v>
      </c>
      <c r="CP77" s="1017" t="str">
        <f>IF(IFERROR('Blocks A'!EF88-'Pre-1.095 (Hard Copy)'!CP77, 0)=0, " ", ('Blocks A'!EF88-'Pre-1.095 (Hard Copy)'!CP77))</f>
        <v>+0.06</v>
      </c>
      <c r="CQ77" s="1016" t="str">
        <f>IF(IFERROR('Blocks A'!EG88-'Pre-1.095 (Hard Copy)'!CQ77, 0)=0, " ", ('Blocks A'!EG88-'Pre-1.095 (Hard Copy)'!CQ77))</f>
        <v>+0.0578</v>
      </c>
      <c r="CR77" s="1018" t="s">
        <v>12</v>
      </c>
    </row>
    <row r="78">
      <c r="B78" s="1013" t="s">
        <v>978</v>
      </c>
      <c r="C78" s="969" t="s">
        <v>886</v>
      </c>
      <c r="D78" s="969">
        <v>1.0</v>
      </c>
      <c r="E78" s="969">
        <v>1.0</v>
      </c>
      <c r="F78" s="969">
        <v>1.0</v>
      </c>
      <c r="G78" s="1014" t="str">
        <f>IF(IFERROR('Blocks A'!G89-'Pre-1.095 (Hard Copy)'!G78, 0)=0, " ", ('Blocks A'!G89-'Pre-1.095 (Hard Copy)'!G78))</f>
        <v> </v>
      </c>
      <c r="H78" s="1014" t="str">
        <f>IF(IFERROR('Blocks A'!H89-'Pre-1.095 (Hard Copy)'!H78, 0)=0, " ", ('Blocks A'!H89-'Pre-1.095 (Hard Copy)'!H78))</f>
        <v> </v>
      </c>
      <c r="I78" s="1014" t="str">
        <f>IF(IFERROR('Blocks A'!I89-'Pre-1.095 (Hard Copy)'!I78, 0)=0, " ", ('Blocks A'!I89-'Pre-1.095 (Hard Copy)'!I78))</f>
        <v> </v>
      </c>
      <c r="J78" s="1014" t="str">
        <f>IF(IFERROR('Blocks A'!J89-'Pre-1.095 (Hard Copy)'!J78, 0)=0, " ", ('Blocks A'!J89-'Pre-1.095 (Hard Copy)'!J78))</f>
        <v> </v>
      </c>
      <c r="K78" s="1014" t="str">
        <f>IF(IFERROR('Blocks A'!K89-'Pre-1.095 (Hard Copy)'!K78, 0)=0, " ", ('Blocks A'!K89-'Pre-1.095 (Hard Copy)'!K78))</f>
        <v> </v>
      </c>
      <c r="L78" s="1014" t="str">
        <f>IF(IFERROR('Blocks A'!L89-'Pre-1.095 (Hard Copy)'!L78, 0)=0, " ", ('Blocks A'!L89-'Pre-1.095 (Hard Copy)'!L78))</f>
        <v> </v>
      </c>
      <c r="M78" s="1014" t="str">
        <f>IF(IFERROR('Blocks A'!N89-'Pre-1.095 (Hard Copy)'!M78, 0)=0, " ", ('Blocks A'!N89-'Pre-1.095 (Hard Copy)'!M78))</f>
        <v> </v>
      </c>
      <c r="N78" s="1014" t="str">
        <f>IF(IFERROR('Blocks A'!O89-'Pre-1.095 (Hard Copy)'!N78, 0)=0, " ", ('Blocks A'!O89-'Pre-1.095 (Hard Copy)'!N78))</f>
        <v> </v>
      </c>
      <c r="O78" s="1014" t="str">
        <f>IF(IFERROR('Blocks A'!P89-'Pre-1.095 (Hard Copy)'!O78, 0)=0, " ", ('Blocks A'!P89-'Pre-1.095 (Hard Copy)'!O78))</f>
        <v> </v>
      </c>
      <c r="P78" s="1014" t="str">
        <f>IF(IFERROR('Blocks A'!Q89-'Pre-1.095 (Hard Copy)'!P78, 0)=0, " ", ('Blocks A'!Q89-'Pre-1.095 (Hard Copy)'!P78))</f>
        <v> </v>
      </c>
      <c r="Q78" s="1014" t="str">
        <f>IF(IFERROR('Blocks A'!R89-'Pre-1.095 (Hard Copy)'!Q78, 0)=0, " ", ('Blocks A'!R89-'Pre-1.095 (Hard Copy)'!Q78))</f>
        <v> </v>
      </c>
      <c r="R78" s="1014" t="str">
        <f>IF(IFERROR('Blocks A'!S89-'Pre-1.095 (Hard Copy)'!R78, 0)=0, " ", ('Blocks A'!S89-'Pre-1.095 (Hard Copy)'!R78))</f>
        <v> </v>
      </c>
      <c r="S78" s="1014" t="str">
        <f>IF(IFERROR('Blocks A'!T89-'Pre-1.095 (Hard Copy)'!S78, 0)=0, " ", ('Blocks A'!T89-'Pre-1.095 (Hard Copy)'!S78))</f>
        <v> </v>
      </c>
      <c r="T78" s="1014" t="str">
        <f>IF(IFERROR('Blocks A'!M89-'Pre-1.095 (Hard Copy)'!T78, 0)=0, " ", ('Blocks A'!M89-'Pre-1.095 (Hard Copy)'!T78))</f>
        <v> </v>
      </c>
      <c r="U78" s="1014" t="str">
        <f>IF(IFERROR('Blocks A'!U89-'Pre-1.095 (Hard Copy)'!U78, 0)=0, " ", ('Blocks A'!U89-'Pre-1.095 (Hard Copy)'!U78))</f>
        <v> </v>
      </c>
      <c r="V78" s="1014" t="str">
        <f>IF(IFERROR('Blocks A'!V89-'Pre-1.095 (Hard Copy)'!V78, 0)=0, " ", ('Blocks A'!V89-'Pre-1.095 (Hard Copy)'!V78))</f>
        <v> </v>
      </c>
      <c r="W78" s="1014" t="str">
        <f>IF(IFERROR('Blocks A'!W89-'Pre-1.095 (Hard Copy)'!W78, 0)=0, " ", ('Blocks A'!W89-'Pre-1.095 (Hard Copy)'!W78))</f>
        <v> </v>
      </c>
      <c r="X78" s="1014" t="str">
        <f>IF(IFERROR('Blocks A'!X89-'Pre-1.095 (Hard Copy)'!X78, 0)=0, " ", ('Blocks A'!X89-'Pre-1.095 (Hard Copy)'!X78))</f>
        <v> </v>
      </c>
      <c r="Y78" s="1014" t="str">
        <f>IF(IFERROR('Blocks A'!AC89-'Pre-1.095 (Hard Copy)'!Y78, 0)=0, " ", ('Blocks A'!AC89-'Pre-1.095 (Hard Copy)'!Y78))</f>
        <v> </v>
      </c>
      <c r="Z78" s="1014" t="str">
        <f>IF(IFERROR('Blocks A'!Y89-'Pre-1.095 (Hard Copy)'!Z78, 0)=0, " ", ('Blocks A'!Y89-'Pre-1.095 (Hard Copy)'!Z78))</f>
        <v> </v>
      </c>
      <c r="AA78" s="1014" t="str">
        <f>IF(IFERROR('Blocks A'!Z89-'Pre-1.095 (Hard Copy)'!AA78, 0)=0, " ", ('Blocks A'!Z89-'Pre-1.095 (Hard Copy)'!AA78))</f>
        <v> </v>
      </c>
      <c r="AB78" s="1014" t="str">
        <f>IF(IFERROR('Blocks A'!AA89-'Pre-1.095 (Hard Copy)'!AB78, 0)=0, " ", ('Blocks A'!AA89-'Pre-1.095 (Hard Copy)'!AB78))</f>
        <v> </v>
      </c>
      <c r="AC78" s="1014" t="str">
        <f>IF(IFERROR('Blocks A'!AB89-'Pre-1.095 (Hard Copy)'!AC78, 0)=0, " ", ('Blocks A'!AB89-'Pre-1.095 (Hard Copy)'!AC78))</f>
        <v> </v>
      </c>
      <c r="AD78" s="1014" t="str">
        <f>IF(IFERROR('Blocks A'!AY89-'Pre-1.095 (Hard Copy)'!AD78, 0)=0, " ", ('Blocks A'!AY89-'Pre-1.095 (Hard Copy)'!AD78))</f>
        <v> </v>
      </c>
      <c r="AE78" s="1014" t="str">
        <f>IF(IFERROR('Blocks A'!AZ89-'Pre-1.095 (Hard Copy)'!AE78, 0)=0, " ", ('Blocks A'!AZ89-'Pre-1.095 (Hard Copy)'!AE78))</f>
        <v> </v>
      </c>
      <c r="AF78" s="1014" t="str">
        <f>IF(IFERROR('Blocks A'!BA89-'Pre-1.095 (Hard Copy)'!AF78, 0)=0, " ", ('Blocks A'!BA89-'Pre-1.095 (Hard Copy)'!AF78))</f>
        <v> </v>
      </c>
      <c r="AG78" s="1014" t="str">
        <f>IF(IFERROR('Blocks A'!BB89-'Pre-1.095 (Hard Copy)'!AG78, 0)=0, " ", ('Blocks A'!BB89-'Pre-1.095 (Hard Copy)'!AG78))</f>
        <v> </v>
      </c>
      <c r="AH78" s="1014" t="str">
        <f>IF(IFERROR('Blocks A'!BC89-'Pre-1.095 (Hard Copy)'!AH78, 0)=0, " ", ('Blocks A'!BC89-'Pre-1.095 (Hard Copy)'!AH78))</f>
        <v> </v>
      </c>
      <c r="AI78" s="1014" t="str">
        <f>IF(IFERROR('Blocks A'!BJ89-'Pre-1.095 (Hard Copy)'!AI78, 0)=0, " ", ('Blocks A'!BJ89-'Pre-1.095 (Hard Copy)'!AI78))</f>
        <v> </v>
      </c>
      <c r="AJ78" s="1014" t="str">
        <f>IF(IFERROR('Blocks A'!BD89-'Pre-1.095 (Hard Copy)'!AJ78, 0)=0, " ", ('Blocks A'!BD89-'Pre-1.095 (Hard Copy)'!AJ78))</f>
        <v> </v>
      </c>
      <c r="AK78" s="1014" t="str">
        <f>IF(IFERROR('Blocks A'!BE89-'Pre-1.095 (Hard Copy)'!AK78, 0)=0, " ", ('Blocks A'!BE89-'Pre-1.095 (Hard Copy)'!AK78))</f>
        <v> </v>
      </c>
      <c r="AL78" s="1014" t="str">
        <f>IF(IFERROR('Blocks A'!BF89-'Pre-1.095 (Hard Copy)'!AL78, 0)=0, " ", ('Blocks A'!BF89-'Pre-1.095 (Hard Copy)'!AL78))</f>
        <v> </v>
      </c>
      <c r="AM78" s="1014" t="str">
        <f>IF(IFERROR('Blocks A'!BG89-'Pre-1.095 (Hard Copy)'!AM78, 0)=0, " ", ('Blocks A'!BG89-'Pre-1.095 (Hard Copy)'!AM78))</f>
        <v> </v>
      </c>
      <c r="AN78" s="1014" t="str">
        <f>IF(IFERROR('Blocks A'!BH89-'Pre-1.095 (Hard Copy)'!AN78, 0)=0, " ", ('Blocks A'!BH89-'Pre-1.095 (Hard Copy)'!AN78))</f>
        <v> </v>
      </c>
      <c r="AO78" s="1014" t="str">
        <f>IF(IFERROR('Blocks A'!BI89-'Pre-1.095 (Hard Copy)'!AO78, 0)=0, " ", ('Blocks A'!BI89-'Pre-1.095 (Hard Copy)'!AO78))</f>
        <v> </v>
      </c>
      <c r="AP78" s="1014" t="str">
        <f>IF(IFERROR('Blocks A'!BK89-'Pre-1.095 (Hard Copy)'!AP78, 0)=0, " ", ('Blocks A'!BK89-'Pre-1.095 (Hard Copy)'!AP78))</f>
        <v> </v>
      </c>
      <c r="AQ78" s="1014" t="str">
        <f>IF(IFERROR('Blocks A'!BL89-'Pre-1.095 (Hard Copy)'!AQ78, 0)=0, " ", ('Blocks A'!BL89-'Pre-1.095 (Hard Copy)'!AQ78))</f>
        <v> </v>
      </c>
      <c r="AR78" s="1014" t="str">
        <f>IF(IFERROR('Blocks A'!BM89-'Pre-1.095 (Hard Copy)'!AR78, 0)=0, " ", ('Blocks A'!BM89-'Pre-1.095 (Hard Copy)'!AR78))</f>
        <v> </v>
      </c>
      <c r="AS78" s="1014" t="str">
        <f>IF(IFERROR('Blocks A'!BO89-'Pre-1.095 (Hard Copy)'!AS78, 0)=0, " ", ('Blocks A'!BO89-'Pre-1.095 (Hard Copy)'!AS78))</f>
        <v> </v>
      </c>
      <c r="AT78" s="1014" t="str">
        <f>IF(IFERROR('Blocks A'!BP89-'Pre-1.095 (Hard Copy)'!AT78, 0)=0, " ", ('Blocks A'!BP89-'Pre-1.095 (Hard Copy)'!AT78))</f>
        <v> </v>
      </c>
      <c r="AU78" s="1014" t="str">
        <f>IF(IFERROR('Blocks A'!BQ89-'Pre-1.095 (Hard Copy)'!AU78, 0)=0, " ", ('Blocks A'!BQ89-'Pre-1.095 (Hard Copy)'!AU78))</f>
        <v> </v>
      </c>
      <c r="AV78" s="1014" t="str">
        <f>IF(IFERROR('Blocks A'!BR89-'Pre-1.095 (Hard Copy)'!AV78, 0)=0, " ", ('Blocks A'!BR89-'Pre-1.095 (Hard Copy)'!AV78))</f>
        <v> </v>
      </c>
      <c r="AW78" s="1014" t="str">
        <f>IF(IFERROR('Blocks A'!BS89-'Pre-1.095 (Hard Copy)'!AW78, 0)=0, " ", ('Blocks A'!BS89-'Pre-1.095 (Hard Copy)'!AW78))</f>
        <v> </v>
      </c>
      <c r="AX78" s="1014" t="str">
        <f>IF(IFERROR('Blocks A'!BT89-'Pre-1.095 (Hard Copy)'!AX78, 0)=0, " ", ('Blocks A'!BT89-'Pre-1.095 (Hard Copy)'!AX78))</f>
        <v> </v>
      </c>
      <c r="AY78" s="1014" t="str">
        <f>IF(IFERROR('Blocks A'!BU89-'Pre-1.095 (Hard Copy)'!AY78, 0)=0, " ", ('Blocks A'!BU89-'Pre-1.095 (Hard Copy)'!AY78))</f>
        <v> </v>
      </c>
      <c r="AZ78" s="1014" t="str">
        <f>IF(IFERROR('Blocks A'!BW89-'Pre-1.095 (Hard Copy)'!AZ78, 0)=0, " ", ('Blocks A'!BW89-'Pre-1.095 (Hard Copy)'!AZ78))</f>
        <v> </v>
      </c>
      <c r="BA78" s="1014" t="str">
        <f>IF(IFERROR('Blocks A'!BX89-'Pre-1.095 (Hard Copy)'!BA78, 0)=0, " ", ('Blocks A'!BX89-'Pre-1.095 (Hard Copy)'!BA78))</f>
        <v>+0</v>
      </c>
      <c r="BB78" s="1014" t="str">
        <f>IF(IFERROR('Blocks A'!BY89-'Pre-1.095 (Hard Copy)'!BB78, 0)=0, " ", ('Blocks A'!BY89-'Pre-1.095 (Hard Copy)'!BB78))</f>
        <v> </v>
      </c>
      <c r="BC78" s="1015" t="str">
        <f>IF(IFERROR('Blocks A'!BZ89-'Pre-1.095 (Hard Copy)'!BC78, 0)=0, " ", ('Blocks A'!BZ89-'Pre-1.095 (Hard Copy)'!BC78))</f>
        <v>+0.0</v>
      </c>
      <c r="BD78" s="1014" t="str">
        <f>IF(IFERROR('Blocks A'!BV89-'Pre-1.095 (Hard Copy)'!BD78, 0)=0, " ", ('Blocks A'!BV89-'Pre-1.095 (Hard Copy)'!BD78))</f>
        <v> </v>
      </c>
      <c r="BE78" s="1014" t="str">
        <f>IF(IFERROR('Blocks A'!CB89-'Pre-1.095 (Hard Copy)'!BE78, 0)=0, " ", ('Blocks A'!CB89-'Pre-1.095 (Hard Copy)'!BE78))</f>
        <v>-6</v>
      </c>
      <c r="BF78" s="1014" t="str">
        <f>IF(IFERROR('Blocks A'!CC89-'Pre-1.095 (Hard Copy)'!BF78, 0)=0, " ", ('Blocks A'!CC89-'Pre-1.095 (Hard Copy)'!BF78))</f>
        <v>-933</v>
      </c>
      <c r="BG78" s="1016" t="str">
        <f>IF(IFERROR('Blocks A'!CD89-'Pre-1.095 (Hard Copy)'!BG78, 0)=0, " ", ('Blocks A'!CD89-'Pre-1.095 (Hard Copy)'!BG78))</f>
        <v>-0.0009</v>
      </c>
      <c r="BH78" s="1014" t="str">
        <f>IF(IFERROR('Blocks A'!CE89-'Pre-1.095 (Hard Copy)'!BH78, 0)=0, " ", ('Blocks A'!CE89-'Pre-1.095 (Hard Copy)'!BH78))</f>
        <v> </v>
      </c>
      <c r="BI78" s="1014" t="str">
        <f>IF(IFERROR('Blocks A'!CZ89-'Pre-1.095 (Hard Copy)'!BI78, 0)=0, " ", ('Blocks A'!CZ89-'Pre-1.095 (Hard Copy)'!BI78))</f>
        <v>-1</v>
      </c>
      <c r="BJ78" s="1014" t="str">
        <f>IF(IFERROR('Blocks A'!DA89-'Pre-1.095 (Hard Copy)'!BJ78, 0)=0, " ", ('Blocks A'!DA89-'Pre-1.095 (Hard Copy)'!BJ78))</f>
        <v> </v>
      </c>
      <c r="BK78" s="1014" t="str">
        <f>IF(IFERROR('Blocks A'!DB89-'Pre-1.095 (Hard Copy)'!BK78, 0)=0, " ", ('Blocks A'!DB89-'Pre-1.095 (Hard Copy)'!BK78))</f>
        <v> </v>
      </c>
      <c r="BL78" s="1014" t="str">
        <f>IF(IFERROR('Blocks A'!DC89-'Pre-1.095 (Hard Copy)'!BL78, 0)=0, " ", ('Blocks A'!DC89-'Pre-1.095 (Hard Copy)'!BL78))</f>
        <v> </v>
      </c>
      <c r="BM78" s="1014" t="str">
        <f>IF(IFERROR('Blocks A'!DD89-'Pre-1.095 (Hard Copy)'!BM78, 0)=0, " ", ('Blocks A'!DD89-'Pre-1.095 (Hard Copy)'!BM78))</f>
        <v>+2</v>
      </c>
      <c r="BN78" s="1014" t="str">
        <f>IF(IFERROR('Blocks A'!DE89-'Pre-1.095 (Hard Copy)'!BN78, 0)=0, " ", ('Blocks A'!DE89-'Pre-1.095 (Hard Copy)'!BN78))</f>
        <v> </v>
      </c>
      <c r="BO78" s="1014" t="str">
        <f>IF(IFERROR('Blocks A'!DF89-'Pre-1.095 (Hard Copy)'!BO78, 0)=0, " ", ('Blocks A'!DF89-'Pre-1.095 (Hard Copy)'!BO78))</f>
        <v>-0</v>
      </c>
      <c r="BP78" s="1014" t="str">
        <f>IF(IFERROR('Blocks A'!DG89-'Pre-1.095 (Hard Copy)'!BP78, 0)=0, " ", ('Blocks A'!DG89-'Pre-1.095 (Hard Copy)'!BP78))</f>
        <v> </v>
      </c>
      <c r="BQ78" s="1014" t="str">
        <f>IF(IFERROR('Blocks A'!DH89-'Pre-1.095 (Hard Copy)'!BQ78, 0)=0, " ", ('Blocks A'!DH89-'Pre-1.095 (Hard Copy)'!BQ78))</f>
        <v> </v>
      </c>
      <c r="BR78" s="1014" t="str">
        <f>IF(IFERROR('Blocks A'!DI89-'Pre-1.095 (Hard Copy)'!BR78, 0)=0, " ", ('Blocks A'!DI89-'Pre-1.095 (Hard Copy)'!BR78))</f>
        <v> </v>
      </c>
      <c r="BS78" s="1014" t="str">
        <f>IF(IFERROR('Blocks A'!DJ89-'Pre-1.095 (Hard Copy)'!BS78, 0)=0, " ", ('Blocks A'!DJ89-'Pre-1.095 (Hard Copy)'!BS78))</f>
        <v>-1</v>
      </c>
      <c r="BT78" s="1014" t="str">
        <f>IF(IFERROR('Blocks A'!DK89-'Pre-1.095 (Hard Copy)'!BT78, 0)=0, " ", ('Blocks A'!DK89-'Pre-1.095 (Hard Copy)'!BT78))</f>
        <v> </v>
      </c>
      <c r="BU78" s="1014" t="str">
        <f>IF(IFERROR('Blocks A'!DL89-'Pre-1.095 (Hard Copy)'!BU78, 0)=0, " ", ('Blocks A'!DL89-'Pre-1.095 (Hard Copy)'!BU78))</f>
        <v> </v>
      </c>
      <c r="BV78" s="1014" t="str">
        <f>IF(IFERROR('Blocks A'!DM89-'Pre-1.095 (Hard Copy)'!BV78, 0)=0, " ", ('Blocks A'!DM89-'Pre-1.095 (Hard Copy)'!BV78))</f>
        <v> </v>
      </c>
      <c r="BW78" s="1014" t="str">
        <f>IF(IFERROR('Blocks A'!DN89-'Pre-1.095 (Hard Copy)'!BW78, 0)=0, " ", ('Blocks A'!DN89-'Pre-1.095 (Hard Copy)'!BW78))</f>
        <v>+4</v>
      </c>
      <c r="BX78" s="1014" t="str">
        <f>IF(IFERROR('Blocks A'!DO89-'Pre-1.095 (Hard Copy)'!BX78, 0)=0, " ", ('Blocks A'!DO89-'Pre-1.095 (Hard Copy)'!BX78))</f>
        <v> </v>
      </c>
      <c r="BY78" s="1014" t="str">
        <f>IF(IFERROR('Blocks A'!DP89-'Pre-1.095 (Hard Copy)'!BY78, 0)=0, " ", ('Blocks A'!DP89-'Pre-1.095 (Hard Copy)'!BY78))</f>
        <v>-38</v>
      </c>
      <c r="BZ78" s="1014" t="str">
        <f>IF(IFERROR('Blocks A'!DQ89-'Pre-1.095 (Hard Copy)'!BZ78, 0)=0, " ", ('Blocks A'!DQ89-'Pre-1.095 (Hard Copy)'!BZ78))</f>
        <v> </v>
      </c>
      <c r="CA78" s="1014" t="str">
        <f>IF(IFERROR('Blocks A'!DR89-'Pre-1.095 (Hard Copy)'!CA78, 0)=0, " ", ('Blocks A'!DR89-'Pre-1.095 (Hard Copy)'!CA78))</f>
        <v> </v>
      </c>
      <c r="CB78" s="1014" t="str">
        <f>IF(IFERROR('Blocks A'!DS89-'Pre-1.095 (Hard Copy)'!CB78, 0)=0, " ", ('Blocks A'!DS89-'Pre-1.095 (Hard Copy)'!CB78))</f>
        <v> </v>
      </c>
      <c r="CC78" s="1014" t="str">
        <f>IF(IFERROR('Blocks A'!DT89-'Pre-1.095 (Hard Copy)'!CC78, 0)=0, " ", ('Blocks A'!DT89-'Pre-1.095 (Hard Copy)'!CC78))</f>
        <v>+1</v>
      </c>
      <c r="CD78" s="1014" t="str">
        <f>IF(IFERROR('Blocks A'!DU89-'Pre-1.095 (Hard Copy)'!CD78, 0)=0, " ", ('Blocks A'!DU89-'Pre-1.095 (Hard Copy)'!CD78))</f>
        <v>-35</v>
      </c>
      <c r="CE78" s="1014" t="str">
        <f>IF(IFERROR('Blocks A'!DX89-'Pre-1.095 (Hard Copy)'!CE78, 0)=0, " ", ('Blocks A'!DX89-'Pre-1.095 (Hard Copy)'!CE78))</f>
        <v>-10</v>
      </c>
      <c r="CF78" s="1014" t="str">
        <f>IF(IFERROR('Blocks A'!DY89-'Pre-1.095 (Hard Copy)'!CF78, 0)=0, " ", ('Blocks A'!DY89-'Pre-1.095 (Hard Copy)'!CF78))</f>
        <v>-1,520</v>
      </c>
      <c r="CG78" s="1016" t="str">
        <f>IF(IFERROR('Blocks A'!DZ89-'Pre-1.095 (Hard Copy)'!CG78, 0)=0, " ", ('Blocks A'!DZ89-'Pre-1.095 (Hard Copy)'!CG78))</f>
        <v>-0.0015</v>
      </c>
      <c r="CH78" s="1015" t="str">
        <f>IF(IFERROR('Blocks A'!DV89-'Pre-1.095 (Hard Copy)'!CH78, 0)=0, " ", ('Blocks A'!DV89-'Pre-1.095 (Hard Copy)'!CH78))</f>
        <v>+0.8</v>
      </c>
      <c r="CI78" s="1015" t="str">
        <f>IF(IFERROR('Blocks A'!DW89-'Pre-1.095 (Hard Copy)'!CI78, 0)=0, " ", ('Blocks A'!DW89-'Pre-1.095 (Hard Copy)'!CI78))</f>
        <v>-12.9</v>
      </c>
      <c r="CJ78" s="1014" t="str">
        <f>IF(IFERROR('Blocks A'!EA89-'Pre-1.095 (Hard Copy)'!CJ78, 0)=0, " ", ('Blocks A'!EA89-'Pre-1.095 (Hard Copy)'!CJ78))</f>
        <v>-16</v>
      </c>
      <c r="CK78" s="1017" t="str">
        <f>IF(IFERROR('Blocks A'!EB89-'Pre-1.095 (Hard Copy)'!CK78, 0)=0, " ", ('Blocks A'!EB89-'Pre-1.095 (Hard Copy)'!CK78))</f>
        <v>-0.26</v>
      </c>
      <c r="CL78" s="1017" t="str">
        <f>IF(IFERROR('Blocks A'!EC89-'Pre-1.095 (Hard Copy)'!CL78, 0)=0, " ", ('Blocks A'!EC89-'Pre-1.095 (Hard Copy)'!CL78))</f>
        <v>-0.00</v>
      </c>
      <c r="CM78" s="1017" t="str">
        <f>IF(IFERROR('Blocks A'!EH89-'Pre-1.095 (Hard Copy)'!CM78, 0)=0, " ", ('Blocks A'!EH89-'Pre-1.095 (Hard Copy)'!CM78))</f>
        <v>-0.00</v>
      </c>
      <c r="CN78" s="1014" t="str">
        <f>IF(IFERROR('Blocks A'!ED89-'Pre-1.095 (Hard Copy)'!CN78, 0)=0, " ", ('Blocks A'!ED89-'Pre-1.095 (Hard Copy)'!CN78))</f>
        <v>-2,454</v>
      </c>
      <c r="CO78" s="1017" t="str">
        <f>IF(IFERROR('Blocks A'!EE89-'Pre-1.095 (Hard Copy)'!CO78, 0)=0, " ", ('Blocks A'!EE89-'Pre-1.095 (Hard Copy)'!CO78))</f>
        <v>-2.45</v>
      </c>
      <c r="CP78" s="1017" t="str">
        <f>IF(IFERROR('Blocks A'!EF89-'Pre-1.095 (Hard Copy)'!CP78, 0)=0, " ", ('Blocks A'!EF89-'Pre-1.095 (Hard Copy)'!CP78))</f>
        <v>-0.00</v>
      </c>
      <c r="CQ78" s="1016" t="str">
        <f>IF(IFERROR('Blocks A'!EG89-'Pre-1.095 (Hard Copy)'!CQ78, 0)=0, " ", ('Blocks A'!EG89-'Pre-1.095 (Hard Copy)'!CQ78))</f>
        <v>-0.0025</v>
      </c>
      <c r="CR78" s="1018">
        <v>284.0</v>
      </c>
    </row>
    <row r="79">
      <c r="B79" s="1013" t="s">
        <v>978</v>
      </c>
      <c r="C79" s="969" t="s">
        <v>885</v>
      </c>
      <c r="D79" s="969">
        <v>1.0</v>
      </c>
      <c r="E79" s="969">
        <v>1.0</v>
      </c>
      <c r="F79" s="969">
        <v>1.0</v>
      </c>
      <c r="G79" s="1014" t="str">
        <f>IF(IFERROR('Blocks A'!G90-'Pre-1.095 (Hard Copy)'!G79, 0)=0, " ", ('Blocks A'!G90-'Pre-1.095 (Hard Copy)'!G79))</f>
        <v> </v>
      </c>
      <c r="H79" s="1014" t="str">
        <f>IF(IFERROR('Blocks A'!H90-'Pre-1.095 (Hard Copy)'!H79, 0)=0, " ", ('Blocks A'!H90-'Pre-1.095 (Hard Copy)'!H79))</f>
        <v> </v>
      </c>
      <c r="I79" s="1014" t="str">
        <f>IF(IFERROR('Blocks A'!I90-'Pre-1.095 (Hard Copy)'!I79, 0)=0, " ", ('Blocks A'!I90-'Pre-1.095 (Hard Copy)'!I79))</f>
        <v> </v>
      </c>
      <c r="J79" s="1014" t="str">
        <f>IF(IFERROR('Blocks A'!J90-'Pre-1.095 (Hard Copy)'!J79, 0)=0, " ", ('Blocks A'!J90-'Pre-1.095 (Hard Copy)'!J79))</f>
        <v> </v>
      </c>
      <c r="K79" s="1014" t="str">
        <f>IF(IFERROR('Blocks A'!K90-'Pre-1.095 (Hard Copy)'!K79, 0)=0, " ", ('Blocks A'!K90-'Pre-1.095 (Hard Copy)'!K79))</f>
        <v> </v>
      </c>
      <c r="L79" s="1014" t="str">
        <f>IF(IFERROR('Blocks A'!L90-'Pre-1.095 (Hard Copy)'!L79, 0)=0, " ", ('Blocks A'!L90-'Pre-1.095 (Hard Copy)'!L79))</f>
        <v> </v>
      </c>
      <c r="M79" s="1014" t="str">
        <f>IF(IFERROR('Blocks A'!N90-'Pre-1.095 (Hard Copy)'!M79, 0)=0, " ", ('Blocks A'!N90-'Pre-1.095 (Hard Copy)'!M79))</f>
        <v> </v>
      </c>
      <c r="N79" s="1014" t="str">
        <f>IF(IFERROR('Blocks A'!O90-'Pre-1.095 (Hard Copy)'!N79, 0)=0, " ", ('Blocks A'!O90-'Pre-1.095 (Hard Copy)'!N79))</f>
        <v> </v>
      </c>
      <c r="O79" s="1014" t="str">
        <f>IF(IFERROR('Blocks A'!P90-'Pre-1.095 (Hard Copy)'!O79, 0)=0, " ", ('Blocks A'!P90-'Pre-1.095 (Hard Copy)'!O79))</f>
        <v> </v>
      </c>
      <c r="P79" s="1014" t="str">
        <f>IF(IFERROR('Blocks A'!Q90-'Pre-1.095 (Hard Copy)'!P79, 0)=0, " ", ('Blocks A'!Q90-'Pre-1.095 (Hard Copy)'!P79))</f>
        <v> </v>
      </c>
      <c r="Q79" s="1014" t="str">
        <f>IF(IFERROR('Blocks A'!R90-'Pre-1.095 (Hard Copy)'!Q79, 0)=0, " ", ('Blocks A'!R90-'Pre-1.095 (Hard Copy)'!Q79))</f>
        <v> </v>
      </c>
      <c r="R79" s="1014" t="str">
        <f>IF(IFERROR('Blocks A'!S90-'Pre-1.095 (Hard Copy)'!R79, 0)=0, " ", ('Blocks A'!S90-'Pre-1.095 (Hard Copy)'!R79))</f>
        <v> </v>
      </c>
      <c r="S79" s="1014" t="str">
        <f>IF(IFERROR('Blocks A'!T90-'Pre-1.095 (Hard Copy)'!S79, 0)=0, " ", ('Blocks A'!T90-'Pre-1.095 (Hard Copy)'!S79))</f>
        <v> </v>
      </c>
      <c r="T79" s="1014" t="str">
        <f>IF(IFERROR('Blocks A'!M90-'Pre-1.095 (Hard Copy)'!T79, 0)=0, " ", ('Blocks A'!M90-'Pre-1.095 (Hard Copy)'!T79))</f>
        <v> </v>
      </c>
      <c r="U79" s="1014" t="str">
        <f>IF(IFERROR('Blocks A'!U90-'Pre-1.095 (Hard Copy)'!U79, 0)=0, " ", ('Blocks A'!U90-'Pre-1.095 (Hard Copy)'!U79))</f>
        <v> </v>
      </c>
      <c r="V79" s="1014" t="str">
        <f>IF(IFERROR('Blocks A'!V90-'Pre-1.095 (Hard Copy)'!V79, 0)=0, " ", ('Blocks A'!V90-'Pre-1.095 (Hard Copy)'!V79))</f>
        <v> </v>
      </c>
      <c r="W79" s="1014" t="str">
        <f>IF(IFERROR('Blocks A'!W90-'Pre-1.095 (Hard Copy)'!W79, 0)=0, " ", ('Blocks A'!W90-'Pre-1.095 (Hard Copy)'!W79))</f>
        <v> </v>
      </c>
      <c r="X79" s="1014" t="str">
        <f>IF(IFERROR('Blocks A'!X90-'Pre-1.095 (Hard Copy)'!X79, 0)=0, " ", ('Blocks A'!X90-'Pre-1.095 (Hard Copy)'!X79))</f>
        <v> </v>
      </c>
      <c r="Y79" s="1014" t="str">
        <f>IF(IFERROR('Blocks A'!AC90-'Pre-1.095 (Hard Copy)'!Y79, 0)=0, " ", ('Blocks A'!AC90-'Pre-1.095 (Hard Copy)'!Y79))</f>
        <v> </v>
      </c>
      <c r="Z79" s="1014" t="str">
        <f>IF(IFERROR('Blocks A'!Y90-'Pre-1.095 (Hard Copy)'!Z79, 0)=0, " ", ('Blocks A'!Y90-'Pre-1.095 (Hard Copy)'!Z79))</f>
        <v> </v>
      </c>
      <c r="AA79" s="1014" t="str">
        <f>IF(IFERROR('Blocks A'!Z90-'Pre-1.095 (Hard Copy)'!AA79, 0)=0, " ", ('Blocks A'!Z90-'Pre-1.095 (Hard Copy)'!AA79))</f>
        <v> </v>
      </c>
      <c r="AB79" s="1014" t="str">
        <f>IF(IFERROR('Blocks A'!AA90-'Pre-1.095 (Hard Copy)'!AB79, 0)=0, " ", ('Blocks A'!AA90-'Pre-1.095 (Hard Copy)'!AB79))</f>
        <v> </v>
      </c>
      <c r="AC79" s="1014" t="str">
        <f>IF(IFERROR('Blocks A'!AB90-'Pre-1.095 (Hard Copy)'!AC79, 0)=0, " ", ('Blocks A'!AB90-'Pre-1.095 (Hard Copy)'!AC79))</f>
        <v> </v>
      </c>
      <c r="AD79" s="1014" t="str">
        <f>IF(IFERROR('Blocks A'!AY90-'Pre-1.095 (Hard Copy)'!AD79, 0)=0, " ", ('Blocks A'!AY90-'Pre-1.095 (Hard Copy)'!AD79))</f>
        <v> </v>
      </c>
      <c r="AE79" s="1014" t="str">
        <f>IF(IFERROR('Blocks A'!AZ90-'Pre-1.095 (Hard Copy)'!AE79, 0)=0, " ", ('Blocks A'!AZ90-'Pre-1.095 (Hard Copy)'!AE79))</f>
        <v> </v>
      </c>
      <c r="AF79" s="1014" t="str">
        <f>IF(IFERROR('Blocks A'!BA90-'Pre-1.095 (Hard Copy)'!AF79, 0)=0, " ", ('Blocks A'!BA90-'Pre-1.095 (Hard Copy)'!AF79))</f>
        <v> </v>
      </c>
      <c r="AG79" s="1014" t="str">
        <f>IF(IFERROR('Blocks A'!BB90-'Pre-1.095 (Hard Copy)'!AG79, 0)=0, " ", ('Blocks A'!BB90-'Pre-1.095 (Hard Copy)'!AG79))</f>
        <v> </v>
      </c>
      <c r="AH79" s="1014" t="str">
        <f>IF(IFERROR('Blocks A'!BC90-'Pre-1.095 (Hard Copy)'!AH79, 0)=0, " ", ('Blocks A'!BC90-'Pre-1.095 (Hard Copy)'!AH79))</f>
        <v> </v>
      </c>
      <c r="AI79" s="1014" t="str">
        <f>IF(IFERROR('Blocks A'!BJ90-'Pre-1.095 (Hard Copy)'!AI79, 0)=0, " ", ('Blocks A'!BJ90-'Pre-1.095 (Hard Copy)'!AI79))</f>
        <v> </v>
      </c>
      <c r="AJ79" s="1014" t="str">
        <f>IF(IFERROR('Blocks A'!BD90-'Pre-1.095 (Hard Copy)'!AJ79, 0)=0, " ", ('Blocks A'!BD90-'Pre-1.095 (Hard Copy)'!AJ79))</f>
        <v> </v>
      </c>
      <c r="AK79" s="1014" t="str">
        <f>IF(IFERROR('Blocks A'!BE90-'Pre-1.095 (Hard Copy)'!AK79, 0)=0, " ", ('Blocks A'!BE90-'Pre-1.095 (Hard Copy)'!AK79))</f>
        <v> </v>
      </c>
      <c r="AL79" s="1014" t="str">
        <f>IF(IFERROR('Blocks A'!BF90-'Pre-1.095 (Hard Copy)'!AL79, 0)=0, " ", ('Blocks A'!BF90-'Pre-1.095 (Hard Copy)'!AL79))</f>
        <v> </v>
      </c>
      <c r="AM79" s="1014" t="str">
        <f>IF(IFERROR('Blocks A'!BG90-'Pre-1.095 (Hard Copy)'!AM79, 0)=0, " ", ('Blocks A'!BG90-'Pre-1.095 (Hard Copy)'!AM79))</f>
        <v> </v>
      </c>
      <c r="AN79" s="1014" t="str">
        <f>IF(IFERROR('Blocks A'!BH90-'Pre-1.095 (Hard Copy)'!AN79, 0)=0, " ", ('Blocks A'!BH90-'Pre-1.095 (Hard Copy)'!AN79))</f>
        <v> </v>
      </c>
      <c r="AO79" s="1014" t="str">
        <f>IF(IFERROR('Blocks A'!BI90-'Pre-1.095 (Hard Copy)'!AO79, 0)=0, " ", ('Blocks A'!BI90-'Pre-1.095 (Hard Copy)'!AO79))</f>
        <v> </v>
      </c>
      <c r="AP79" s="1014" t="str">
        <f>IF(IFERROR('Blocks A'!BK90-'Pre-1.095 (Hard Copy)'!AP79, 0)=0, " ", ('Blocks A'!BK90-'Pre-1.095 (Hard Copy)'!AP79))</f>
        <v> </v>
      </c>
      <c r="AQ79" s="1014" t="str">
        <f>IF(IFERROR('Blocks A'!BL90-'Pre-1.095 (Hard Copy)'!AQ79, 0)=0, " ", ('Blocks A'!BL90-'Pre-1.095 (Hard Copy)'!AQ79))</f>
        <v> </v>
      </c>
      <c r="AR79" s="1014" t="str">
        <f>IF(IFERROR('Blocks A'!BM90-'Pre-1.095 (Hard Copy)'!AR79, 0)=0, " ", ('Blocks A'!BM90-'Pre-1.095 (Hard Copy)'!AR79))</f>
        <v> </v>
      </c>
      <c r="AS79" s="1014" t="str">
        <f>IF(IFERROR('Blocks A'!BO90-'Pre-1.095 (Hard Copy)'!AS79, 0)=0, " ", ('Blocks A'!BO90-'Pre-1.095 (Hard Copy)'!AS79))</f>
        <v> </v>
      </c>
      <c r="AT79" s="1014" t="str">
        <f>IF(IFERROR('Blocks A'!BP90-'Pre-1.095 (Hard Copy)'!AT79, 0)=0, " ", ('Blocks A'!BP90-'Pre-1.095 (Hard Copy)'!AT79))</f>
        <v> </v>
      </c>
      <c r="AU79" s="1014" t="str">
        <f>IF(IFERROR('Blocks A'!BQ90-'Pre-1.095 (Hard Copy)'!AU79, 0)=0, " ", ('Blocks A'!BQ90-'Pre-1.095 (Hard Copy)'!AU79))</f>
        <v> </v>
      </c>
      <c r="AV79" s="1014" t="str">
        <f>IF(IFERROR('Blocks A'!BR90-'Pre-1.095 (Hard Copy)'!AV79, 0)=0, " ", ('Blocks A'!BR90-'Pre-1.095 (Hard Copy)'!AV79))</f>
        <v> </v>
      </c>
      <c r="AW79" s="1014" t="str">
        <f>IF(IFERROR('Blocks A'!BS90-'Pre-1.095 (Hard Copy)'!AW79, 0)=0, " ", ('Blocks A'!BS90-'Pre-1.095 (Hard Copy)'!AW79))</f>
        <v> </v>
      </c>
      <c r="AX79" s="1014" t="str">
        <f>IF(IFERROR('Blocks A'!BT90-'Pre-1.095 (Hard Copy)'!AX79, 0)=0, " ", ('Blocks A'!BT90-'Pre-1.095 (Hard Copy)'!AX79))</f>
        <v> </v>
      </c>
      <c r="AY79" s="1014" t="str">
        <f>IF(IFERROR('Blocks A'!BU90-'Pre-1.095 (Hard Copy)'!AY79, 0)=0, " ", ('Blocks A'!BU90-'Pre-1.095 (Hard Copy)'!AY79))</f>
        <v> </v>
      </c>
      <c r="AZ79" s="1014" t="str">
        <f>IF(IFERROR('Blocks A'!BW90-'Pre-1.095 (Hard Copy)'!AZ79, 0)=0, " ", ('Blocks A'!BW90-'Pre-1.095 (Hard Copy)'!AZ79))</f>
        <v> </v>
      </c>
      <c r="BA79" s="1014" t="str">
        <f>IF(IFERROR('Blocks A'!BX90-'Pre-1.095 (Hard Copy)'!BA79, 0)=0, " ", ('Blocks A'!BX90-'Pre-1.095 (Hard Copy)'!BA79))</f>
        <v>+0</v>
      </c>
      <c r="BB79" s="1014" t="str">
        <f>IF(IFERROR('Blocks A'!BY90-'Pre-1.095 (Hard Copy)'!BB79, 0)=0, " ", ('Blocks A'!BY90-'Pre-1.095 (Hard Copy)'!BB79))</f>
        <v> </v>
      </c>
      <c r="BC79" s="1015" t="str">
        <f>IF(IFERROR('Blocks A'!BZ90-'Pre-1.095 (Hard Copy)'!BC79, 0)=0, " ", ('Blocks A'!BZ90-'Pre-1.095 (Hard Copy)'!BC79))</f>
        <v>-0.0</v>
      </c>
      <c r="BD79" s="1014" t="str">
        <f>IF(IFERROR('Blocks A'!BV90-'Pre-1.095 (Hard Copy)'!BD79, 0)=0, " ", ('Blocks A'!BV90-'Pre-1.095 (Hard Copy)'!BD79))</f>
        <v> </v>
      </c>
      <c r="BE79" s="1014" t="str">
        <f>IF(IFERROR('Blocks A'!CB90-'Pre-1.095 (Hard Copy)'!BE79, 0)=0, " ", ('Blocks A'!CB90-'Pre-1.095 (Hard Copy)'!BE79))</f>
        <v>-6</v>
      </c>
      <c r="BF79" s="1014" t="str">
        <f>IF(IFERROR('Blocks A'!CC90-'Pre-1.095 (Hard Copy)'!BF79, 0)=0, " ", ('Blocks A'!CC90-'Pre-1.095 (Hard Copy)'!BF79))</f>
        <v>-933</v>
      </c>
      <c r="BG79" s="1016" t="str">
        <f>IF(IFERROR('Blocks A'!CD90-'Pre-1.095 (Hard Copy)'!BG79, 0)=0, " ", ('Blocks A'!CD90-'Pre-1.095 (Hard Copy)'!BG79))</f>
        <v>-0.0009</v>
      </c>
      <c r="BH79" s="1014" t="str">
        <f>IF(IFERROR('Blocks A'!CE90-'Pre-1.095 (Hard Copy)'!BH79, 0)=0, " ", ('Blocks A'!CE90-'Pre-1.095 (Hard Copy)'!BH79))</f>
        <v> </v>
      </c>
      <c r="BI79" s="1014" t="str">
        <f>IF(IFERROR('Blocks A'!CZ90-'Pre-1.095 (Hard Copy)'!BI79, 0)=0, " ", ('Blocks A'!CZ90-'Pre-1.095 (Hard Copy)'!BI79))</f>
        <v>-1</v>
      </c>
      <c r="BJ79" s="1014" t="str">
        <f>IF(IFERROR('Blocks A'!DA90-'Pre-1.095 (Hard Copy)'!BJ79, 0)=0, " ", ('Blocks A'!DA90-'Pre-1.095 (Hard Copy)'!BJ79))</f>
        <v> </v>
      </c>
      <c r="BK79" s="1014" t="str">
        <f>IF(IFERROR('Blocks A'!DB90-'Pre-1.095 (Hard Copy)'!BK79, 0)=0, " ", ('Blocks A'!DB90-'Pre-1.095 (Hard Copy)'!BK79))</f>
        <v> </v>
      </c>
      <c r="BL79" s="1014" t="str">
        <f>IF(IFERROR('Blocks A'!DC90-'Pre-1.095 (Hard Copy)'!BL79, 0)=0, " ", ('Blocks A'!DC90-'Pre-1.095 (Hard Copy)'!BL79))</f>
        <v> </v>
      </c>
      <c r="BM79" s="1014" t="str">
        <f>IF(IFERROR('Blocks A'!DD90-'Pre-1.095 (Hard Copy)'!BM79, 0)=0, " ", ('Blocks A'!DD90-'Pre-1.095 (Hard Copy)'!BM79))</f>
        <v>+2</v>
      </c>
      <c r="BN79" s="1014" t="str">
        <f>IF(IFERROR('Blocks A'!DE90-'Pre-1.095 (Hard Copy)'!BN79, 0)=0, " ", ('Blocks A'!DE90-'Pre-1.095 (Hard Copy)'!BN79))</f>
        <v> </v>
      </c>
      <c r="BO79" s="1014" t="str">
        <f>IF(IFERROR('Blocks A'!DF90-'Pre-1.095 (Hard Copy)'!BO79, 0)=0, " ", ('Blocks A'!DF90-'Pre-1.095 (Hard Copy)'!BO79))</f>
        <v>-0</v>
      </c>
      <c r="BP79" s="1014" t="str">
        <f>IF(IFERROR('Blocks A'!DG90-'Pre-1.095 (Hard Copy)'!BP79, 0)=0, " ", ('Blocks A'!DG90-'Pre-1.095 (Hard Copy)'!BP79))</f>
        <v> </v>
      </c>
      <c r="BQ79" s="1014" t="str">
        <f>IF(IFERROR('Blocks A'!DH90-'Pre-1.095 (Hard Copy)'!BQ79, 0)=0, " ", ('Blocks A'!DH90-'Pre-1.095 (Hard Copy)'!BQ79))</f>
        <v> </v>
      </c>
      <c r="BR79" s="1014" t="str">
        <f>IF(IFERROR('Blocks A'!DI90-'Pre-1.095 (Hard Copy)'!BR79, 0)=0, " ", ('Blocks A'!DI90-'Pre-1.095 (Hard Copy)'!BR79))</f>
        <v> </v>
      </c>
      <c r="BS79" s="1014" t="str">
        <f>IF(IFERROR('Blocks A'!DJ90-'Pre-1.095 (Hard Copy)'!BS79, 0)=0, " ", ('Blocks A'!DJ90-'Pre-1.095 (Hard Copy)'!BS79))</f>
        <v>-1</v>
      </c>
      <c r="BT79" s="1014" t="str">
        <f>IF(IFERROR('Blocks A'!DK90-'Pre-1.095 (Hard Copy)'!BT79, 0)=0, " ", ('Blocks A'!DK90-'Pre-1.095 (Hard Copy)'!BT79))</f>
        <v> </v>
      </c>
      <c r="BU79" s="1014" t="str">
        <f>IF(IFERROR('Blocks A'!DL90-'Pre-1.095 (Hard Copy)'!BU79, 0)=0, " ", ('Blocks A'!DL90-'Pre-1.095 (Hard Copy)'!BU79))</f>
        <v> </v>
      </c>
      <c r="BV79" s="1014" t="str">
        <f>IF(IFERROR('Blocks A'!DM90-'Pre-1.095 (Hard Copy)'!BV79, 0)=0, " ", ('Blocks A'!DM90-'Pre-1.095 (Hard Copy)'!BV79))</f>
        <v> </v>
      </c>
      <c r="BW79" s="1014" t="str">
        <f>IF(IFERROR('Blocks A'!DN90-'Pre-1.095 (Hard Copy)'!BW79, 0)=0, " ", ('Blocks A'!DN90-'Pre-1.095 (Hard Copy)'!BW79))</f>
        <v>+4</v>
      </c>
      <c r="BX79" s="1014" t="str">
        <f>IF(IFERROR('Blocks A'!DO90-'Pre-1.095 (Hard Copy)'!BX79, 0)=0, " ", ('Blocks A'!DO90-'Pre-1.095 (Hard Copy)'!BX79))</f>
        <v> </v>
      </c>
      <c r="BY79" s="1014" t="str">
        <f>IF(IFERROR('Blocks A'!DP90-'Pre-1.095 (Hard Copy)'!BY79, 0)=0, " ", ('Blocks A'!DP90-'Pre-1.095 (Hard Copy)'!BY79))</f>
        <v>-38</v>
      </c>
      <c r="BZ79" s="1014" t="str">
        <f>IF(IFERROR('Blocks A'!DQ90-'Pre-1.095 (Hard Copy)'!BZ79, 0)=0, " ", ('Blocks A'!DQ90-'Pre-1.095 (Hard Copy)'!BZ79))</f>
        <v> </v>
      </c>
      <c r="CA79" s="1014" t="str">
        <f>IF(IFERROR('Blocks A'!DR90-'Pre-1.095 (Hard Copy)'!CA79, 0)=0, " ", ('Blocks A'!DR90-'Pre-1.095 (Hard Copy)'!CA79))</f>
        <v> </v>
      </c>
      <c r="CB79" s="1014" t="str">
        <f>IF(IFERROR('Blocks A'!DS90-'Pre-1.095 (Hard Copy)'!CB79, 0)=0, " ", ('Blocks A'!DS90-'Pre-1.095 (Hard Copy)'!CB79))</f>
        <v> </v>
      </c>
      <c r="CC79" s="1014" t="str">
        <f>IF(IFERROR('Blocks A'!DT90-'Pre-1.095 (Hard Copy)'!CC79, 0)=0, " ", ('Blocks A'!DT90-'Pre-1.095 (Hard Copy)'!CC79))</f>
        <v>+1</v>
      </c>
      <c r="CD79" s="1014" t="str">
        <f>IF(IFERROR('Blocks A'!DU90-'Pre-1.095 (Hard Copy)'!CD79, 0)=0, " ", ('Blocks A'!DU90-'Pre-1.095 (Hard Copy)'!CD79))</f>
        <v>-35</v>
      </c>
      <c r="CE79" s="1014" t="str">
        <f>IF(IFERROR('Blocks A'!DX90-'Pre-1.095 (Hard Copy)'!CE79, 0)=0, " ", ('Blocks A'!DX90-'Pre-1.095 (Hard Copy)'!CE79))</f>
        <v>-10</v>
      </c>
      <c r="CF79" s="1014" t="str">
        <f>IF(IFERROR('Blocks A'!DY90-'Pre-1.095 (Hard Copy)'!CF79, 0)=0, " ", ('Blocks A'!DY90-'Pre-1.095 (Hard Copy)'!CF79))</f>
        <v>-1,520</v>
      </c>
      <c r="CG79" s="1016" t="str">
        <f>IF(IFERROR('Blocks A'!DZ90-'Pre-1.095 (Hard Copy)'!CG79, 0)=0, " ", ('Blocks A'!DZ90-'Pre-1.095 (Hard Copy)'!CG79))</f>
        <v>-0.0015</v>
      </c>
      <c r="CH79" s="1015" t="str">
        <f>IF(IFERROR('Blocks A'!DV90-'Pre-1.095 (Hard Copy)'!CH79, 0)=0, " ", ('Blocks A'!DV90-'Pre-1.095 (Hard Copy)'!CH79))</f>
        <v>+0.8</v>
      </c>
      <c r="CI79" s="1015" t="str">
        <f>IF(IFERROR('Blocks A'!DW90-'Pre-1.095 (Hard Copy)'!CI79, 0)=0, " ", ('Blocks A'!DW90-'Pre-1.095 (Hard Copy)'!CI79))</f>
        <v>-12.9</v>
      </c>
      <c r="CJ79" s="1014" t="str">
        <f>IF(IFERROR('Blocks A'!EA90-'Pre-1.095 (Hard Copy)'!CJ79, 0)=0, " ", ('Blocks A'!EA90-'Pre-1.095 (Hard Copy)'!CJ79))</f>
        <v>-16</v>
      </c>
      <c r="CK79" s="1017" t="str">
        <f>IF(IFERROR('Blocks A'!EB90-'Pre-1.095 (Hard Copy)'!CK79, 0)=0, " ", ('Blocks A'!EB90-'Pre-1.095 (Hard Copy)'!CK79))</f>
        <v>-0.26</v>
      </c>
      <c r="CL79" s="1017" t="str">
        <f>IF(IFERROR('Blocks A'!EC90-'Pre-1.095 (Hard Copy)'!CL79, 0)=0, " ", ('Blocks A'!EC90-'Pre-1.095 (Hard Copy)'!CL79))</f>
        <v>-0.00</v>
      </c>
      <c r="CM79" s="1017" t="str">
        <f>IF(IFERROR('Blocks A'!EH90-'Pre-1.095 (Hard Copy)'!CM79, 0)=0, " ", ('Blocks A'!EH90-'Pre-1.095 (Hard Copy)'!CM79))</f>
        <v>-0.00</v>
      </c>
      <c r="CN79" s="1014" t="str">
        <f>IF(IFERROR('Blocks A'!ED90-'Pre-1.095 (Hard Copy)'!CN79, 0)=0, " ", ('Blocks A'!ED90-'Pre-1.095 (Hard Copy)'!CN79))</f>
        <v>-2,454</v>
      </c>
      <c r="CO79" s="1017" t="str">
        <f>IF(IFERROR('Blocks A'!EE90-'Pre-1.095 (Hard Copy)'!CO79, 0)=0, " ", ('Blocks A'!EE90-'Pre-1.095 (Hard Copy)'!CO79))</f>
        <v>-2.45</v>
      </c>
      <c r="CP79" s="1017" t="str">
        <f>IF(IFERROR('Blocks A'!EF90-'Pre-1.095 (Hard Copy)'!CP79, 0)=0, " ", ('Blocks A'!EF90-'Pre-1.095 (Hard Copy)'!CP79))</f>
        <v>-0.00</v>
      </c>
      <c r="CQ79" s="1016" t="str">
        <f>IF(IFERROR('Blocks A'!EG90-'Pre-1.095 (Hard Copy)'!CQ79, 0)=0, " ", ('Blocks A'!EG90-'Pre-1.095 (Hard Copy)'!CQ79))</f>
        <v>-0.0025</v>
      </c>
      <c r="CR79" s="1018" t="s">
        <v>12</v>
      </c>
    </row>
    <row r="80">
      <c r="A80" s="989" t="s">
        <v>979</v>
      </c>
      <c r="B80" s="1013" t="s">
        <v>980</v>
      </c>
      <c r="C80" s="969" t="s">
        <v>886</v>
      </c>
      <c r="D80" s="969">
        <v>1.0</v>
      </c>
      <c r="E80" s="969">
        <v>1.0</v>
      </c>
      <c r="F80" s="969">
        <v>1.0</v>
      </c>
      <c r="G80" s="1014" t="str">
        <f>IF(IFERROR('Blocks A'!G91-'Pre-1.095 (Hard Copy)'!G80, 0)=0, " ", ('Blocks A'!G91-'Pre-1.095 (Hard Copy)'!G80))</f>
        <v> </v>
      </c>
      <c r="H80" s="1014" t="str">
        <f>IF(IFERROR('Blocks A'!H91-'Pre-1.095 (Hard Copy)'!H80, 0)=0, " ", ('Blocks A'!H91-'Pre-1.095 (Hard Copy)'!H80))</f>
        <v> </v>
      </c>
      <c r="I80" s="1014" t="str">
        <f>IF(IFERROR('Blocks A'!I91-'Pre-1.095 (Hard Copy)'!I80, 0)=0, " ", ('Blocks A'!I91-'Pre-1.095 (Hard Copy)'!I80))</f>
        <v> </v>
      </c>
      <c r="J80" s="1014" t="str">
        <f>IF(IFERROR('Blocks A'!J91-'Pre-1.095 (Hard Copy)'!J80, 0)=0, " ", ('Blocks A'!J91-'Pre-1.095 (Hard Copy)'!J80))</f>
        <v> </v>
      </c>
      <c r="K80" s="1014" t="str">
        <f>IF(IFERROR('Blocks A'!K91-'Pre-1.095 (Hard Copy)'!K80, 0)=0, " ", ('Blocks A'!K91-'Pre-1.095 (Hard Copy)'!K80))</f>
        <v> </v>
      </c>
      <c r="L80" s="1014" t="str">
        <f>IF(IFERROR('Blocks A'!L91-'Pre-1.095 (Hard Copy)'!L80, 0)=0, " ", ('Blocks A'!L91-'Pre-1.095 (Hard Copy)'!L80))</f>
        <v> </v>
      </c>
      <c r="M80" s="1014" t="str">
        <f>IF(IFERROR('Blocks A'!N91-'Pre-1.095 (Hard Copy)'!M80, 0)=0, " ", ('Blocks A'!N91-'Pre-1.095 (Hard Copy)'!M80))</f>
        <v> </v>
      </c>
      <c r="N80" s="1014" t="str">
        <f>IF(IFERROR('Blocks A'!O91-'Pre-1.095 (Hard Copy)'!N80, 0)=0, " ", ('Blocks A'!O91-'Pre-1.095 (Hard Copy)'!N80))</f>
        <v> </v>
      </c>
      <c r="O80" s="1014" t="str">
        <f>IF(IFERROR('Blocks A'!P91-'Pre-1.095 (Hard Copy)'!O80, 0)=0, " ", ('Blocks A'!P91-'Pre-1.095 (Hard Copy)'!O80))</f>
        <v> </v>
      </c>
      <c r="P80" s="1014" t="str">
        <f>IF(IFERROR('Blocks A'!Q91-'Pre-1.095 (Hard Copy)'!P80, 0)=0, " ", ('Blocks A'!Q91-'Pre-1.095 (Hard Copy)'!P80))</f>
        <v> </v>
      </c>
      <c r="Q80" s="1014" t="str">
        <f>IF(IFERROR('Blocks A'!R91-'Pre-1.095 (Hard Copy)'!Q80, 0)=0, " ", ('Blocks A'!R91-'Pre-1.095 (Hard Copy)'!Q80))</f>
        <v> </v>
      </c>
      <c r="R80" s="1014" t="str">
        <f>IF(IFERROR('Blocks A'!S91-'Pre-1.095 (Hard Copy)'!R80, 0)=0, " ", ('Blocks A'!S91-'Pre-1.095 (Hard Copy)'!R80))</f>
        <v> </v>
      </c>
      <c r="S80" s="1014" t="str">
        <f>IF(IFERROR('Blocks A'!T91-'Pre-1.095 (Hard Copy)'!S80, 0)=0, " ", ('Blocks A'!T91-'Pre-1.095 (Hard Copy)'!S80))</f>
        <v> </v>
      </c>
      <c r="T80" s="1014" t="str">
        <f>IF(IFERROR('Blocks A'!M91-'Pre-1.095 (Hard Copy)'!T80, 0)=0, " ", ('Blocks A'!M91-'Pre-1.095 (Hard Copy)'!T80))</f>
        <v> </v>
      </c>
      <c r="U80" s="1014" t="str">
        <f>IF(IFERROR('Blocks A'!U91-'Pre-1.095 (Hard Copy)'!U80, 0)=0, " ", ('Blocks A'!U91-'Pre-1.095 (Hard Copy)'!U80))</f>
        <v> </v>
      </c>
      <c r="V80" s="1014" t="str">
        <f>IF(IFERROR('Blocks A'!V91-'Pre-1.095 (Hard Copy)'!V80, 0)=0, " ", ('Blocks A'!V91-'Pre-1.095 (Hard Copy)'!V80))</f>
        <v> </v>
      </c>
      <c r="W80" s="1014" t="str">
        <f>IF(IFERROR('Blocks A'!W91-'Pre-1.095 (Hard Copy)'!W80, 0)=0, " ", ('Blocks A'!W91-'Pre-1.095 (Hard Copy)'!W80))</f>
        <v> </v>
      </c>
      <c r="X80" s="1014" t="str">
        <f>IF(IFERROR('Blocks A'!X91-'Pre-1.095 (Hard Copy)'!X80, 0)=0, " ", ('Blocks A'!X91-'Pre-1.095 (Hard Copy)'!X80))</f>
        <v> </v>
      </c>
      <c r="Y80" s="1014" t="str">
        <f>IF(IFERROR('Blocks A'!AC91-'Pre-1.095 (Hard Copy)'!Y80, 0)=0, " ", ('Blocks A'!AC91-'Pre-1.095 (Hard Copy)'!Y80))</f>
        <v> </v>
      </c>
      <c r="Z80" s="1014" t="str">
        <f>IF(IFERROR('Blocks A'!Y91-'Pre-1.095 (Hard Copy)'!Z80, 0)=0, " ", ('Blocks A'!Y91-'Pre-1.095 (Hard Copy)'!Z80))</f>
        <v> </v>
      </c>
      <c r="AA80" s="1014" t="str">
        <f>IF(IFERROR('Blocks A'!Z91-'Pre-1.095 (Hard Copy)'!AA80, 0)=0, " ", ('Blocks A'!Z91-'Pre-1.095 (Hard Copy)'!AA80))</f>
        <v> </v>
      </c>
      <c r="AB80" s="1014" t="str">
        <f>IF(IFERROR('Blocks A'!AA91-'Pre-1.095 (Hard Copy)'!AB80, 0)=0, " ", ('Blocks A'!AA91-'Pre-1.095 (Hard Copy)'!AB80))</f>
        <v> </v>
      </c>
      <c r="AC80" s="1014" t="str">
        <f>IF(IFERROR('Blocks A'!AB91-'Pre-1.095 (Hard Copy)'!AC80, 0)=0, " ", ('Blocks A'!AB91-'Pre-1.095 (Hard Copy)'!AC80))</f>
        <v> </v>
      </c>
      <c r="AD80" s="1014" t="str">
        <f>IF(IFERROR('Blocks A'!AY91-'Pre-1.095 (Hard Copy)'!AD80, 0)=0, " ", ('Blocks A'!AY91-'Pre-1.095 (Hard Copy)'!AD80))</f>
        <v>-300</v>
      </c>
      <c r="AE80" s="1014" t="str">
        <f>IF(IFERROR('Blocks A'!AZ91-'Pre-1.095 (Hard Copy)'!AE80, 0)=0, " ", ('Blocks A'!AZ91-'Pre-1.095 (Hard Copy)'!AE80))</f>
        <v> </v>
      </c>
      <c r="AF80" s="1014" t="str">
        <f>IF(IFERROR('Blocks A'!BA91-'Pre-1.095 (Hard Copy)'!AF80, 0)=0, " ", ('Blocks A'!BA91-'Pre-1.095 (Hard Copy)'!AF80))</f>
        <v> </v>
      </c>
      <c r="AG80" s="1014" t="str">
        <f>IF(IFERROR('Blocks A'!BB91-'Pre-1.095 (Hard Copy)'!AG80, 0)=0, " ", ('Blocks A'!BB91-'Pre-1.095 (Hard Copy)'!AG80))</f>
        <v> </v>
      </c>
      <c r="AH80" s="1014" t="str">
        <f>IF(IFERROR('Blocks A'!BC91-'Pre-1.095 (Hard Copy)'!AH80, 0)=0, " ", ('Blocks A'!BC91-'Pre-1.095 (Hard Copy)'!AH80))</f>
        <v> </v>
      </c>
      <c r="AI80" s="1014" t="str">
        <f>IF(IFERROR('Blocks A'!BJ91-'Pre-1.095 (Hard Copy)'!AI80, 0)=0, " ", ('Blocks A'!BJ91-'Pre-1.095 (Hard Copy)'!AI80))</f>
        <v>+50</v>
      </c>
      <c r="AJ80" s="1014" t="str">
        <f>IF(IFERROR('Blocks A'!BD91-'Pre-1.095 (Hard Copy)'!AJ80, 0)=0, " ", ('Blocks A'!BD91-'Pre-1.095 (Hard Copy)'!AJ80))</f>
        <v> </v>
      </c>
      <c r="AK80" s="1014" t="str">
        <f>IF(IFERROR('Blocks A'!BE91-'Pre-1.095 (Hard Copy)'!AK80, 0)=0, " ", ('Blocks A'!BE91-'Pre-1.095 (Hard Copy)'!AK80))</f>
        <v>+2</v>
      </c>
      <c r="AL80" s="1014" t="str">
        <f>IF(IFERROR('Blocks A'!BF91-'Pre-1.095 (Hard Copy)'!AL80, 0)=0, " ", ('Blocks A'!BF91-'Pre-1.095 (Hard Copy)'!AL80))</f>
        <v> </v>
      </c>
      <c r="AM80" s="1014" t="str">
        <f>IF(IFERROR('Blocks A'!BG91-'Pre-1.095 (Hard Copy)'!AM80, 0)=0, " ", ('Blocks A'!BG91-'Pre-1.095 (Hard Copy)'!AM80))</f>
        <v> </v>
      </c>
      <c r="AN80" s="1014" t="str">
        <f>IF(IFERROR('Blocks A'!BH91-'Pre-1.095 (Hard Copy)'!AN80, 0)=0, " ", ('Blocks A'!BH91-'Pre-1.095 (Hard Copy)'!AN80))</f>
        <v> </v>
      </c>
      <c r="AO80" s="1014" t="str">
        <f>IF(IFERROR('Blocks A'!BI91-'Pre-1.095 (Hard Copy)'!AO80, 0)=0, " ", ('Blocks A'!BI91-'Pre-1.095 (Hard Copy)'!AO80))</f>
        <v> </v>
      </c>
      <c r="AP80" s="1014" t="str">
        <f>IF(IFERROR('Blocks A'!BK91-'Pre-1.095 (Hard Copy)'!AP80, 0)=0, " ", ('Blocks A'!BK91-'Pre-1.095 (Hard Copy)'!AP80))</f>
        <v> </v>
      </c>
      <c r="AQ80" s="1014" t="str">
        <f>IF(IFERROR('Blocks A'!BL91-'Pre-1.095 (Hard Copy)'!AQ80, 0)=0, " ", ('Blocks A'!BL91-'Pre-1.095 (Hard Copy)'!AQ80))</f>
        <v> </v>
      </c>
      <c r="AR80" s="1014" t="str">
        <f>IF(IFERROR('Blocks A'!BM91-'Pre-1.095 (Hard Copy)'!AR80, 0)=0, " ", ('Blocks A'!BM91-'Pre-1.095 (Hard Copy)'!AR80))</f>
        <v> </v>
      </c>
      <c r="AS80" s="1014" t="str">
        <f>IF(IFERROR('Blocks A'!BO91-'Pre-1.095 (Hard Copy)'!AS80, 0)=0, " ", ('Blocks A'!BO91-'Pre-1.095 (Hard Copy)'!AS80))</f>
        <v> </v>
      </c>
      <c r="AT80" s="1014" t="str">
        <f>IF(IFERROR('Blocks A'!BP91-'Pre-1.095 (Hard Copy)'!AT80, 0)=0, " ", ('Blocks A'!BP91-'Pre-1.095 (Hard Copy)'!AT80))</f>
        <v> </v>
      </c>
      <c r="AU80" s="1014" t="str">
        <f>IF(IFERROR('Blocks A'!BQ91-'Pre-1.095 (Hard Copy)'!AU80, 0)=0, " ", ('Blocks A'!BQ91-'Pre-1.095 (Hard Copy)'!AU80))</f>
        <v> </v>
      </c>
      <c r="AV80" s="1014" t="str">
        <f>IF(IFERROR('Blocks A'!BR91-'Pre-1.095 (Hard Copy)'!AV80, 0)=0, " ", ('Blocks A'!BR91-'Pre-1.095 (Hard Copy)'!AV80))</f>
        <v> </v>
      </c>
      <c r="AW80" s="1014" t="str">
        <f>IF(IFERROR('Blocks A'!BS91-'Pre-1.095 (Hard Copy)'!AW80, 0)=0, " ", ('Blocks A'!BS91-'Pre-1.095 (Hard Copy)'!AW80))</f>
        <v> </v>
      </c>
      <c r="AX80" s="1014" t="str">
        <f>IF(IFERROR('Blocks A'!BT91-'Pre-1.095 (Hard Copy)'!AX80, 0)=0, " ", ('Blocks A'!BT91-'Pre-1.095 (Hard Copy)'!AX80))</f>
        <v>-5,652</v>
      </c>
      <c r="AY80" s="1014" t="str">
        <f>IF(IFERROR('Blocks A'!BU91-'Pre-1.095 (Hard Copy)'!AY80, 0)=0, " ", ('Blocks A'!BU91-'Pre-1.095 (Hard Copy)'!AY80))</f>
        <v>-362</v>
      </c>
      <c r="AZ80" s="1014" t="str">
        <f>IF(IFERROR('Blocks A'!BW91-'Pre-1.095 (Hard Copy)'!AZ80, 0)=0, " ", ('Blocks A'!BW91-'Pre-1.095 (Hard Copy)'!AZ80))</f>
        <v>-28,420</v>
      </c>
      <c r="BA80" s="1014" t="str">
        <f>IF(IFERROR('Blocks A'!BX91-'Pre-1.095 (Hard Copy)'!BA80, 0)=0, " ", ('Blocks A'!BX91-'Pre-1.095 (Hard Copy)'!BA80))</f>
        <v>-0</v>
      </c>
      <c r="BB80" s="1014" t="str">
        <f>IF(IFERROR('Blocks A'!BY91-'Pre-1.095 (Hard Copy)'!BB80, 0)=0, " ", ('Blocks A'!BY91-'Pre-1.095 (Hard Copy)'!BB80))</f>
        <v>-1,819</v>
      </c>
      <c r="BC80" s="1015" t="str">
        <f>IF(IFERROR('Blocks A'!BZ91-'Pre-1.095 (Hard Copy)'!BC80, 0)=0, " ", ('Blocks A'!BZ91-'Pre-1.095 (Hard Copy)'!BC80))</f>
        <v>-0.5</v>
      </c>
      <c r="BD80" s="1014" t="str">
        <f>IF(IFERROR('Blocks A'!BV91-'Pre-1.095 (Hard Copy)'!BD80, 0)=0, " ", ('Blocks A'!BV91-'Pre-1.095 (Hard Copy)'!BD80))</f>
        <v>+802</v>
      </c>
      <c r="BE80" s="1014" t="str">
        <f>IF(IFERROR('Blocks A'!CB91-'Pre-1.095 (Hard Copy)'!BE80, 0)=0, " ", ('Blocks A'!CB91-'Pre-1.095 (Hard Copy)'!BE80))</f>
        <v>-438</v>
      </c>
      <c r="BF80" s="1014" t="str">
        <f>IF(IFERROR('Blocks A'!CC91-'Pre-1.095 (Hard Copy)'!BF80, 0)=0, " ", ('Blocks A'!CC91-'Pre-1.095 (Hard Copy)'!BF80))</f>
        <v>-68,133</v>
      </c>
      <c r="BG80" s="1016" t="str">
        <f>IF(IFERROR('Blocks A'!CD91-'Pre-1.095 (Hard Copy)'!BG80, 0)=0, " ", ('Blocks A'!CD91-'Pre-1.095 (Hard Copy)'!BG80))</f>
        <v>-0.0681</v>
      </c>
      <c r="BH80" s="1014" t="str">
        <f>IF(IFERROR('Blocks A'!CE91-'Pre-1.095 (Hard Copy)'!BH80, 0)=0, " ", ('Blocks A'!CE91-'Pre-1.095 (Hard Copy)'!BH80))</f>
        <v>-134</v>
      </c>
      <c r="BI80" s="1014" t="str">
        <f>IF(IFERROR('Blocks A'!CZ91-'Pre-1.095 (Hard Copy)'!BI80, 0)=0, " ", ('Blocks A'!CZ91-'Pre-1.095 (Hard Copy)'!BI80))</f>
        <v>-6,513</v>
      </c>
      <c r="BJ80" s="1014" t="str">
        <f>IF(IFERROR('Blocks A'!DA91-'Pre-1.095 (Hard Copy)'!BJ80, 0)=0, " ", ('Blocks A'!DA91-'Pre-1.095 (Hard Copy)'!BJ80))</f>
        <v>+260</v>
      </c>
      <c r="BK80" s="1014" t="str">
        <f>IF(IFERROR('Blocks A'!DB91-'Pre-1.095 (Hard Copy)'!BK80, 0)=0, " ", ('Blocks A'!DB91-'Pre-1.095 (Hard Copy)'!BK80))</f>
        <v>+140</v>
      </c>
      <c r="BL80" s="1014" t="str">
        <f>IF(IFERROR('Blocks A'!DC91-'Pre-1.095 (Hard Copy)'!BL80, 0)=0, " ", ('Blocks A'!DC91-'Pre-1.095 (Hard Copy)'!BL80))</f>
        <v> </v>
      </c>
      <c r="BM80" s="1014" t="str">
        <f>IF(IFERROR('Blocks A'!DD91-'Pre-1.095 (Hard Copy)'!BM80, 0)=0, " ", ('Blocks A'!DD91-'Pre-1.095 (Hard Copy)'!BM80))</f>
        <v>+1</v>
      </c>
      <c r="BN80" s="1014" t="str">
        <f>IF(IFERROR('Blocks A'!DE91-'Pre-1.095 (Hard Copy)'!BN80, 0)=0, " ", ('Blocks A'!DE91-'Pre-1.095 (Hard Copy)'!BN80))</f>
        <v> </v>
      </c>
      <c r="BO80" s="1014" t="str">
        <f>IF(IFERROR('Blocks A'!DF91-'Pre-1.095 (Hard Copy)'!BO80, 0)=0, " ", ('Blocks A'!DF91-'Pre-1.095 (Hard Copy)'!BO80))</f>
        <v>-1</v>
      </c>
      <c r="BP80" s="1014" t="str">
        <f>IF(IFERROR('Blocks A'!DG91-'Pre-1.095 (Hard Copy)'!BP80, 0)=0, " ", ('Blocks A'!DG91-'Pre-1.095 (Hard Copy)'!BP80))</f>
        <v> </v>
      </c>
      <c r="BQ80" s="1014" t="str">
        <f>IF(IFERROR('Blocks A'!DH91-'Pre-1.095 (Hard Copy)'!BQ80, 0)=0, " ", ('Blocks A'!DH91-'Pre-1.095 (Hard Copy)'!BQ80))</f>
        <v> </v>
      </c>
      <c r="BR80" s="1014" t="str">
        <f>IF(IFERROR('Blocks A'!DI91-'Pre-1.095 (Hard Copy)'!BR80, 0)=0, " ", ('Blocks A'!DI91-'Pre-1.095 (Hard Copy)'!BR80))</f>
        <v> </v>
      </c>
      <c r="BS80" s="1014" t="str">
        <f>IF(IFERROR('Blocks A'!DJ91-'Pre-1.095 (Hard Copy)'!BS80, 0)=0, " ", ('Blocks A'!DJ91-'Pre-1.095 (Hard Copy)'!BS80))</f>
        <v>-11,629</v>
      </c>
      <c r="BT80" s="1014" t="str">
        <f>IF(IFERROR('Blocks A'!DK91-'Pre-1.095 (Hard Copy)'!BT80, 0)=0, " ", ('Blocks A'!DK91-'Pre-1.095 (Hard Copy)'!BT80))</f>
        <v>+813</v>
      </c>
      <c r="BU80" s="1014" t="str">
        <f>IF(IFERROR('Blocks A'!DL91-'Pre-1.095 (Hard Copy)'!BU80, 0)=0, " ", ('Blocks A'!DL91-'Pre-1.095 (Hard Copy)'!BU80))</f>
        <v>+583</v>
      </c>
      <c r="BV80" s="1014" t="str">
        <f>IF(IFERROR('Blocks A'!DM91-'Pre-1.095 (Hard Copy)'!BV80, 0)=0, " ", ('Blocks A'!DM91-'Pre-1.095 (Hard Copy)'!BV80))</f>
        <v> </v>
      </c>
      <c r="BW80" s="1014" t="str">
        <f>IF(IFERROR('Blocks A'!DN91-'Pre-1.095 (Hard Copy)'!BW80, 0)=0, " ", ('Blocks A'!DN91-'Pre-1.095 (Hard Copy)'!BW80))</f>
        <v>+2</v>
      </c>
      <c r="BX80" s="1014" t="str">
        <f>IF(IFERROR('Blocks A'!DO91-'Pre-1.095 (Hard Copy)'!BX80, 0)=0, " ", ('Blocks A'!DO91-'Pre-1.095 (Hard Copy)'!BX80))</f>
        <v> </v>
      </c>
      <c r="BY80" s="1014" t="str">
        <f>IF(IFERROR('Blocks A'!DP91-'Pre-1.095 (Hard Copy)'!BY80, 0)=0, " ", ('Blocks A'!DP91-'Pre-1.095 (Hard Copy)'!BY80))</f>
        <v>-63</v>
      </c>
      <c r="BZ80" s="1014" t="str">
        <f>IF(IFERROR('Blocks A'!DQ91-'Pre-1.095 (Hard Copy)'!BZ80, 0)=0, " ", ('Blocks A'!DQ91-'Pre-1.095 (Hard Copy)'!BZ80))</f>
        <v> </v>
      </c>
      <c r="CA80" s="1014" t="str">
        <f>IF(IFERROR('Blocks A'!DR91-'Pre-1.095 (Hard Copy)'!CA80, 0)=0, " ", ('Blocks A'!DR91-'Pre-1.095 (Hard Copy)'!CA80))</f>
        <v> </v>
      </c>
      <c r="CB80" s="1014" t="str">
        <f>IF(IFERROR('Blocks A'!DS91-'Pre-1.095 (Hard Copy)'!CB80, 0)=0, " ", ('Blocks A'!DS91-'Pre-1.095 (Hard Copy)'!CB80))</f>
        <v> </v>
      </c>
      <c r="CC80" s="1014" t="str">
        <f>IF(IFERROR('Blocks A'!DT91-'Pre-1.095 (Hard Copy)'!CC80, 0)=0, " ", ('Blocks A'!DT91-'Pre-1.095 (Hard Copy)'!CC80))</f>
        <v>-6,112</v>
      </c>
      <c r="CD80" s="1014" t="str">
        <f>IF(IFERROR('Blocks A'!DU91-'Pre-1.095 (Hard Copy)'!CD80, 0)=0, " ", ('Blocks A'!DU91-'Pre-1.095 (Hard Copy)'!CD80))</f>
        <v>-10,294</v>
      </c>
      <c r="CE80" s="1014" t="str">
        <f>IF(IFERROR('Blocks A'!DX91-'Pre-1.095 (Hard Copy)'!CE80, 0)=0, " ", ('Blocks A'!DX91-'Pre-1.095 (Hard Copy)'!CE80))</f>
        <v>+2,579</v>
      </c>
      <c r="CF80" s="1014" t="str">
        <f>IF(IFERROR('Blocks A'!DY91-'Pre-1.095 (Hard Copy)'!CF80, 0)=0, " ", ('Blocks A'!DY91-'Pre-1.095 (Hard Copy)'!CF80))</f>
        <v>+401,205</v>
      </c>
      <c r="CG80" s="1016" t="str">
        <f>IF(IFERROR('Blocks A'!DZ91-'Pre-1.095 (Hard Copy)'!CG80, 0)=0, " ", ('Blocks A'!DZ91-'Pre-1.095 (Hard Copy)'!CG80))</f>
        <v>+0.4012</v>
      </c>
      <c r="CH80" s="1015" t="str">
        <f>IF(IFERROR('Blocks A'!DV91-'Pre-1.095 (Hard Copy)'!CH80, 0)=0, " ", ('Blocks A'!DV91-'Pre-1.095 (Hard Copy)'!CH80))</f>
        <v>-781.9</v>
      </c>
      <c r="CI80" s="1015" t="str">
        <f>IF(IFERROR('Blocks A'!DW91-'Pre-1.095 (Hard Copy)'!CI80, 0)=0, " ", ('Blocks A'!DW91-'Pre-1.095 (Hard Copy)'!CI80))</f>
        <v>-3,808.9</v>
      </c>
      <c r="CJ80" s="1014" t="str">
        <f>IF(IFERROR('Blocks A'!EA91-'Pre-1.095 (Hard Copy)'!CJ80, 0)=0, " ", ('Blocks A'!EA91-'Pre-1.095 (Hard Copy)'!CJ80))</f>
        <v>+2,141</v>
      </c>
      <c r="CK80" s="1017" t="str">
        <f>IF(IFERROR('Blocks A'!EB91-'Pre-1.095 (Hard Copy)'!CK80, 0)=0, " ", ('Blocks A'!EB91-'Pre-1.095 (Hard Copy)'!CK80))</f>
        <v>+35.69</v>
      </c>
      <c r="CL80" s="1017" t="str">
        <f>IF(IFERROR('Blocks A'!EC91-'Pre-1.095 (Hard Copy)'!CL80, 0)=0, " ", ('Blocks A'!EC91-'Pre-1.095 (Hard Copy)'!CL80))</f>
        <v>+0.59</v>
      </c>
      <c r="CM80" s="1017" t="str">
        <f>IF(IFERROR('Blocks A'!EH91-'Pre-1.095 (Hard Copy)'!CM80, 0)=0, " ", ('Blocks A'!EH91-'Pre-1.095 (Hard Copy)'!CM80))</f>
        <v>+0.02</v>
      </c>
      <c r="CN80" s="1014" t="str">
        <f>IF(IFERROR('Blocks A'!ED91-'Pre-1.095 (Hard Copy)'!CN80, 0)=0, " ", ('Blocks A'!ED91-'Pre-1.095 (Hard Copy)'!CN80))</f>
        <v>+333,072</v>
      </c>
      <c r="CO80" s="1017" t="str">
        <f>IF(IFERROR('Blocks A'!EE91-'Pre-1.095 (Hard Copy)'!CO80, 0)=0, " ", ('Blocks A'!EE91-'Pre-1.095 (Hard Copy)'!CO80))</f>
        <v>+333.07</v>
      </c>
      <c r="CP80" s="1017" t="str">
        <f>IF(IFERROR('Blocks A'!EF91-'Pre-1.095 (Hard Copy)'!CP80, 0)=0, " ", ('Blocks A'!EF91-'Pre-1.095 (Hard Copy)'!CP80))</f>
        <v>+0.33</v>
      </c>
      <c r="CQ80" s="1016" t="str">
        <f>IF(IFERROR('Blocks A'!EG91-'Pre-1.095 (Hard Copy)'!CQ80, 0)=0, " ", ('Blocks A'!EG91-'Pre-1.095 (Hard Copy)'!CQ80))</f>
        <v>+0.3331</v>
      </c>
      <c r="CR80" s="1018">
        <v>1048.0</v>
      </c>
    </row>
    <row r="81">
      <c r="B81" s="1013" t="s">
        <v>980</v>
      </c>
      <c r="C81" s="969" t="s">
        <v>885</v>
      </c>
      <c r="D81" s="969">
        <v>1.0</v>
      </c>
      <c r="E81" s="969">
        <v>1.0</v>
      </c>
      <c r="F81" s="969">
        <v>1.0</v>
      </c>
      <c r="G81" s="1014" t="str">
        <f>IF(IFERROR('Blocks A'!G92-'Pre-1.095 (Hard Copy)'!G81, 0)=0, " ", ('Blocks A'!G92-'Pre-1.095 (Hard Copy)'!G81))</f>
        <v> </v>
      </c>
      <c r="H81" s="1014" t="str">
        <f>IF(IFERROR('Blocks A'!H92-'Pre-1.095 (Hard Copy)'!H81, 0)=0, " ", ('Blocks A'!H92-'Pre-1.095 (Hard Copy)'!H81))</f>
        <v> </v>
      </c>
      <c r="I81" s="1014" t="str">
        <f>IF(IFERROR('Blocks A'!I92-'Pre-1.095 (Hard Copy)'!I81, 0)=0, " ", ('Blocks A'!I92-'Pre-1.095 (Hard Copy)'!I81))</f>
        <v> </v>
      </c>
      <c r="J81" s="1014" t="str">
        <f>IF(IFERROR('Blocks A'!J92-'Pre-1.095 (Hard Copy)'!J81, 0)=0, " ", ('Blocks A'!J92-'Pre-1.095 (Hard Copy)'!J81))</f>
        <v> </v>
      </c>
      <c r="K81" s="1014" t="str">
        <f>IF(IFERROR('Blocks A'!K92-'Pre-1.095 (Hard Copy)'!K81, 0)=0, " ", ('Blocks A'!K92-'Pre-1.095 (Hard Copy)'!K81))</f>
        <v> </v>
      </c>
      <c r="L81" s="1014" t="str">
        <f>IF(IFERROR('Blocks A'!L92-'Pre-1.095 (Hard Copy)'!L81, 0)=0, " ", ('Blocks A'!L92-'Pre-1.095 (Hard Copy)'!L81))</f>
        <v> </v>
      </c>
      <c r="M81" s="1014" t="str">
        <f>IF(IFERROR('Blocks A'!N92-'Pre-1.095 (Hard Copy)'!M81, 0)=0, " ", ('Blocks A'!N92-'Pre-1.095 (Hard Copy)'!M81))</f>
        <v> </v>
      </c>
      <c r="N81" s="1014" t="str">
        <f>IF(IFERROR('Blocks A'!O92-'Pre-1.095 (Hard Copy)'!N81, 0)=0, " ", ('Blocks A'!O92-'Pre-1.095 (Hard Copy)'!N81))</f>
        <v> </v>
      </c>
      <c r="O81" s="1014" t="str">
        <f>IF(IFERROR('Blocks A'!P92-'Pre-1.095 (Hard Copy)'!O81, 0)=0, " ", ('Blocks A'!P92-'Pre-1.095 (Hard Copy)'!O81))</f>
        <v> </v>
      </c>
      <c r="P81" s="1014" t="str">
        <f>IF(IFERROR('Blocks A'!Q92-'Pre-1.095 (Hard Copy)'!P81, 0)=0, " ", ('Blocks A'!Q92-'Pre-1.095 (Hard Copy)'!P81))</f>
        <v> </v>
      </c>
      <c r="Q81" s="1014" t="str">
        <f>IF(IFERROR('Blocks A'!R92-'Pre-1.095 (Hard Copy)'!Q81, 0)=0, " ", ('Blocks A'!R92-'Pre-1.095 (Hard Copy)'!Q81))</f>
        <v> </v>
      </c>
      <c r="R81" s="1014" t="str">
        <f>IF(IFERROR('Blocks A'!S92-'Pre-1.095 (Hard Copy)'!R81, 0)=0, " ", ('Blocks A'!S92-'Pre-1.095 (Hard Copy)'!R81))</f>
        <v> </v>
      </c>
      <c r="S81" s="1014" t="str">
        <f>IF(IFERROR('Blocks A'!T92-'Pre-1.095 (Hard Copy)'!S81, 0)=0, " ", ('Blocks A'!T92-'Pre-1.095 (Hard Copy)'!S81))</f>
        <v> </v>
      </c>
      <c r="T81" s="1014" t="str">
        <f>IF(IFERROR('Blocks A'!M92-'Pre-1.095 (Hard Copy)'!T81, 0)=0, " ", ('Blocks A'!M92-'Pre-1.095 (Hard Copy)'!T81))</f>
        <v> </v>
      </c>
      <c r="U81" s="1014" t="str">
        <f>IF(IFERROR('Blocks A'!U92-'Pre-1.095 (Hard Copy)'!U81, 0)=0, " ", ('Blocks A'!U92-'Pre-1.095 (Hard Copy)'!U81))</f>
        <v> </v>
      </c>
      <c r="V81" s="1014" t="str">
        <f>IF(IFERROR('Blocks A'!V92-'Pre-1.095 (Hard Copy)'!V81, 0)=0, " ", ('Blocks A'!V92-'Pre-1.095 (Hard Copy)'!V81))</f>
        <v> </v>
      </c>
      <c r="W81" s="1014" t="str">
        <f>IF(IFERROR('Blocks A'!W92-'Pre-1.095 (Hard Copy)'!W81, 0)=0, " ", ('Blocks A'!W92-'Pre-1.095 (Hard Copy)'!W81))</f>
        <v> </v>
      </c>
      <c r="X81" s="1014" t="str">
        <f>IF(IFERROR('Blocks A'!X92-'Pre-1.095 (Hard Copy)'!X81, 0)=0, " ", ('Blocks A'!X92-'Pre-1.095 (Hard Copy)'!X81))</f>
        <v> </v>
      </c>
      <c r="Y81" s="1014" t="str">
        <f>IF(IFERROR('Blocks A'!AC92-'Pre-1.095 (Hard Copy)'!Y81, 0)=0, " ", ('Blocks A'!AC92-'Pre-1.095 (Hard Copy)'!Y81))</f>
        <v> </v>
      </c>
      <c r="Z81" s="1014" t="str">
        <f>IF(IFERROR('Blocks A'!Y92-'Pre-1.095 (Hard Copy)'!Z81, 0)=0, " ", ('Blocks A'!Y92-'Pre-1.095 (Hard Copy)'!Z81))</f>
        <v> </v>
      </c>
      <c r="AA81" s="1014" t="str">
        <f>IF(IFERROR('Blocks A'!Z92-'Pre-1.095 (Hard Copy)'!AA81, 0)=0, " ", ('Blocks A'!Z92-'Pre-1.095 (Hard Copy)'!AA81))</f>
        <v> </v>
      </c>
      <c r="AB81" s="1014" t="str">
        <f>IF(IFERROR('Blocks A'!AA92-'Pre-1.095 (Hard Copy)'!AB81, 0)=0, " ", ('Blocks A'!AA92-'Pre-1.095 (Hard Copy)'!AB81))</f>
        <v> </v>
      </c>
      <c r="AC81" s="1014" t="str">
        <f>IF(IFERROR('Blocks A'!AB92-'Pre-1.095 (Hard Copy)'!AC81, 0)=0, " ", ('Blocks A'!AB92-'Pre-1.095 (Hard Copy)'!AC81))</f>
        <v> </v>
      </c>
      <c r="AD81" s="1014" t="str">
        <f>IF(IFERROR('Blocks A'!AY92-'Pre-1.095 (Hard Copy)'!AD81, 0)=0, " ", ('Blocks A'!AY92-'Pre-1.095 (Hard Copy)'!AD81))</f>
        <v> </v>
      </c>
      <c r="AE81" s="1014" t="str">
        <f>IF(IFERROR('Blocks A'!AZ92-'Pre-1.095 (Hard Copy)'!AE81, 0)=0, " ", ('Blocks A'!AZ92-'Pre-1.095 (Hard Copy)'!AE81))</f>
        <v> </v>
      </c>
      <c r="AF81" s="1014" t="str">
        <f>IF(IFERROR('Blocks A'!BA92-'Pre-1.095 (Hard Copy)'!AF81, 0)=0, " ", ('Blocks A'!BA92-'Pre-1.095 (Hard Copy)'!AF81))</f>
        <v> </v>
      </c>
      <c r="AG81" s="1014" t="str">
        <f>IF(IFERROR('Blocks A'!BB92-'Pre-1.095 (Hard Copy)'!AG81, 0)=0, " ", ('Blocks A'!BB92-'Pre-1.095 (Hard Copy)'!AG81))</f>
        <v> </v>
      </c>
      <c r="AH81" s="1014" t="str">
        <f>IF(IFERROR('Blocks A'!BC92-'Pre-1.095 (Hard Copy)'!AH81, 0)=0, " ", ('Blocks A'!BC92-'Pre-1.095 (Hard Copy)'!AH81))</f>
        <v> </v>
      </c>
      <c r="AI81" s="1014" t="str">
        <f>IF(IFERROR('Blocks A'!BJ92-'Pre-1.095 (Hard Copy)'!AI81, 0)=0, " ", ('Blocks A'!BJ92-'Pre-1.095 (Hard Copy)'!AI81))</f>
        <v> </v>
      </c>
      <c r="AJ81" s="1014" t="str">
        <f>IF(IFERROR('Blocks A'!BD92-'Pre-1.095 (Hard Copy)'!AJ81, 0)=0, " ", ('Blocks A'!BD92-'Pre-1.095 (Hard Copy)'!AJ81))</f>
        <v> </v>
      </c>
      <c r="AK81" s="1014" t="str">
        <f>IF(IFERROR('Blocks A'!BE92-'Pre-1.095 (Hard Copy)'!AK81, 0)=0, " ", ('Blocks A'!BE92-'Pre-1.095 (Hard Copy)'!AK81))</f>
        <v> </v>
      </c>
      <c r="AL81" s="1014" t="str">
        <f>IF(IFERROR('Blocks A'!BF92-'Pre-1.095 (Hard Copy)'!AL81, 0)=0, " ", ('Blocks A'!BF92-'Pre-1.095 (Hard Copy)'!AL81))</f>
        <v> </v>
      </c>
      <c r="AM81" s="1014" t="str">
        <f>IF(IFERROR('Blocks A'!BG92-'Pre-1.095 (Hard Copy)'!AM81, 0)=0, " ", ('Blocks A'!BG92-'Pre-1.095 (Hard Copy)'!AM81))</f>
        <v> </v>
      </c>
      <c r="AN81" s="1014" t="str">
        <f>IF(IFERROR('Blocks A'!BH92-'Pre-1.095 (Hard Copy)'!AN81, 0)=0, " ", ('Blocks A'!BH92-'Pre-1.095 (Hard Copy)'!AN81))</f>
        <v> </v>
      </c>
      <c r="AO81" s="1014" t="str">
        <f>IF(IFERROR('Blocks A'!BI92-'Pre-1.095 (Hard Copy)'!AO81, 0)=0, " ", ('Blocks A'!BI92-'Pre-1.095 (Hard Copy)'!AO81))</f>
        <v> </v>
      </c>
      <c r="AP81" s="1014" t="str">
        <f>IF(IFERROR('Blocks A'!BK92-'Pre-1.095 (Hard Copy)'!AP81, 0)=0, " ", ('Blocks A'!BK92-'Pre-1.095 (Hard Copy)'!AP81))</f>
        <v> </v>
      </c>
      <c r="AQ81" s="1014" t="str">
        <f>IF(IFERROR('Blocks A'!BL92-'Pre-1.095 (Hard Copy)'!AQ81, 0)=0, " ", ('Blocks A'!BL92-'Pre-1.095 (Hard Copy)'!AQ81))</f>
        <v> </v>
      </c>
      <c r="AR81" s="1014" t="str">
        <f>IF(IFERROR('Blocks A'!BM92-'Pre-1.095 (Hard Copy)'!AR81, 0)=0, " ", ('Blocks A'!BM92-'Pre-1.095 (Hard Copy)'!AR81))</f>
        <v> </v>
      </c>
      <c r="AS81" s="1014" t="str">
        <f>IF(IFERROR('Blocks A'!BO92-'Pre-1.095 (Hard Copy)'!AS81, 0)=0, " ", ('Blocks A'!BO92-'Pre-1.095 (Hard Copy)'!AS81))</f>
        <v> </v>
      </c>
      <c r="AT81" s="1014" t="str">
        <f>IF(IFERROR('Blocks A'!BP92-'Pre-1.095 (Hard Copy)'!AT81, 0)=0, " ", ('Blocks A'!BP92-'Pre-1.095 (Hard Copy)'!AT81))</f>
        <v> </v>
      </c>
      <c r="AU81" s="1014" t="str">
        <f>IF(IFERROR('Blocks A'!BQ92-'Pre-1.095 (Hard Copy)'!AU81, 0)=0, " ", ('Blocks A'!BQ92-'Pre-1.095 (Hard Copy)'!AU81))</f>
        <v> </v>
      </c>
      <c r="AV81" s="1014" t="str">
        <f>IF(IFERROR('Blocks A'!BR92-'Pre-1.095 (Hard Copy)'!AV81, 0)=0, " ", ('Blocks A'!BR92-'Pre-1.095 (Hard Copy)'!AV81))</f>
        <v> </v>
      </c>
      <c r="AW81" s="1014" t="str">
        <f>IF(IFERROR('Blocks A'!BS92-'Pre-1.095 (Hard Copy)'!AW81, 0)=0, " ", ('Blocks A'!BS92-'Pre-1.095 (Hard Copy)'!AW81))</f>
        <v> </v>
      </c>
      <c r="AX81" s="1014" t="str">
        <f>IF(IFERROR('Blocks A'!BT92-'Pre-1.095 (Hard Copy)'!AX81, 0)=0, " ", ('Blocks A'!BT92-'Pre-1.095 (Hard Copy)'!AX81))</f>
        <v> </v>
      </c>
      <c r="AY81" s="1014" t="str">
        <f>IF(IFERROR('Blocks A'!BU92-'Pre-1.095 (Hard Copy)'!AY81, 0)=0, " ", ('Blocks A'!BU92-'Pre-1.095 (Hard Copy)'!AY81))</f>
        <v> </v>
      </c>
      <c r="AZ81" s="1014" t="str">
        <f>IF(IFERROR('Blocks A'!BW92-'Pre-1.095 (Hard Copy)'!AZ81, 0)=0, " ", ('Blocks A'!BW92-'Pre-1.095 (Hard Copy)'!AZ81))</f>
        <v> </v>
      </c>
      <c r="BA81" s="1014" t="str">
        <f>IF(IFERROR('Blocks A'!BX92-'Pre-1.095 (Hard Copy)'!BA81, 0)=0, " ", ('Blocks A'!BX92-'Pre-1.095 (Hard Copy)'!BA81))</f>
        <v>+0</v>
      </c>
      <c r="BB81" s="1014" t="str">
        <f>IF(IFERROR('Blocks A'!BY92-'Pre-1.095 (Hard Copy)'!BB81, 0)=0, " ", ('Blocks A'!BY92-'Pre-1.095 (Hard Copy)'!BB81))</f>
        <v> </v>
      </c>
      <c r="BC81" s="1015" t="str">
        <f>IF(IFERROR('Blocks A'!BZ92-'Pre-1.095 (Hard Copy)'!BC81, 0)=0, " ", ('Blocks A'!BZ92-'Pre-1.095 (Hard Copy)'!BC81))</f>
        <v>-0.0</v>
      </c>
      <c r="BD81" s="1014" t="str">
        <f>IF(IFERROR('Blocks A'!BV92-'Pre-1.095 (Hard Copy)'!BD81, 0)=0, " ", ('Blocks A'!BV92-'Pre-1.095 (Hard Copy)'!BD81))</f>
        <v>-0</v>
      </c>
      <c r="BE81" s="1014" t="str">
        <f>IF(IFERROR('Blocks A'!CB92-'Pre-1.095 (Hard Copy)'!BE81, 0)=0, " ", ('Blocks A'!CB92-'Pre-1.095 (Hard Copy)'!BE81))</f>
        <v>-30</v>
      </c>
      <c r="BF81" s="1014" t="str">
        <f>IF(IFERROR('Blocks A'!CC92-'Pre-1.095 (Hard Copy)'!BF81, 0)=0, " ", ('Blocks A'!CC92-'Pre-1.095 (Hard Copy)'!BF81))</f>
        <v>-4,667</v>
      </c>
      <c r="BG81" s="1016" t="str">
        <f>IF(IFERROR('Blocks A'!CD92-'Pre-1.095 (Hard Copy)'!BG81, 0)=0, " ", ('Blocks A'!CD92-'Pre-1.095 (Hard Copy)'!BG81))</f>
        <v>-0.0047</v>
      </c>
      <c r="BH81" s="1014" t="str">
        <f>IF(IFERROR('Blocks A'!CE92-'Pre-1.095 (Hard Copy)'!BH81, 0)=0, " ", ('Blocks A'!CE92-'Pre-1.095 (Hard Copy)'!BH81))</f>
        <v> </v>
      </c>
      <c r="BI81" s="1014" t="str">
        <f>IF(IFERROR('Blocks A'!CZ92-'Pre-1.095 (Hard Copy)'!BI81, 0)=0, " ", ('Blocks A'!CZ92-'Pre-1.095 (Hard Copy)'!BI81))</f>
        <v>-13</v>
      </c>
      <c r="BJ81" s="1014" t="str">
        <f>IF(IFERROR('Blocks A'!DA92-'Pre-1.095 (Hard Copy)'!BJ81, 0)=0, " ", ('Blocks A'!DA92-'Pre-1.095 (Hard Copy)'!BJ81))</f>
        <v> </v>
      </c>
      <c r="BK81" s="1014" t="str">
        <f>IF(IFERROR('Blocks A'!DB92-'Pre-1.095 (Hard Copy)'!BK81, 0)=0, " ", ('Blocks A'!DB92-'Pre-1.095 (Hard Copy)'!BK81))</f>
        <v>-10</v>
      </c>
      <c r="BL81" s="1014" t="str">
        <f>IF(IFERROR('Blocks A'!DC92-'Pre-1.095 (Hard Copy)'!BL81, 0)=0, " ", ('Blocks A'!DC92-'Pre-1.095 (Hard Copy)'!BL81))</f>
        <v> </v>
      </c>
      <c r="BM81" s="1014" t="str">
        <f>IF(IFERROR('Blocks A'!DD92-'Pre-1.095 (Hard Copy)'!BM81, 0)=0, " ", ('Blocks A'!DD92-'Pre-1.095 (Hard Copy)'!BM81))</f>
        <v>+1</v>
      </c>
      <c r="BN81" s="1014" t="str">
        <f>IF(IFERROR('Blocks A'!DE92-'Pre-1.095 (Hard Copy)'!BN81, 0)=0, " ", ('Blocks A'!DE92-'Pre-1.095 (Hard Copy)'!BN81))</f>
        <v> </v>
      </c>
      <c r="BO81" s="1014" t="str">
        <f>IF(IFERROR('Blocks A'!DF92-'Pre-1.095 (Hard Copy)'!BO81, 0)=0, " ", ('Blocks A'!DF92-'Pre-1.095 (Hard Copy)'!BO81))</f>
        <v>-0</v>
      </c>
      <c r="BP81" s="1014" t="str">
        <f>IF(IFERROR('Blocks A'!DG92-'Pre-1.095 (Hard Copy)'!BP81, 0)=0, " ", ('Blocks A'!DG92-'Pre-1.095 (Hard Copy)'!BP81))</f>
        <v> </v>
      </c>
      <c r="BQ81" s="1014" t="str">
        <f>IF(IFERROR('Blocks A'!DH92-'Pre-1.095 (Hard Copy)'!BQ81, 0)=0, " ", ('Blocks A'!DH92-'Pre-1.095 (Hard Copy)'!BQ81))</f>
        <v> </v>
      </c>
      <c r="BR81" s="1014" t="str">
        <f>IF(IFERROR('Blocks A'!DI92-'Pre-1.095 (Hard Copy)'!BR81, 0)=0, " ", ('Blocks A'!DI92-'Pre-1.095 (Hard Copy)'!BR81))</f>
        <v> </v>
      </c>
      <c r="BS81" s="1014" t="str">
        <f>IF(IFERROR('Blocks A'!DJ92-'Pre-1.095 (Hard Copy)'!BS81, 0)=0, " ", ('Blocks A'!DJ92-'Pre-1.095 (Hard Copy)'!BS81))</f>
        <v>-23</v>
      </c>
      <c r="BT81" s="1014" t="str">
        <f>IF(IFERROR('Blocks A'!DK92-'Pre-1.095 (Hard Copy)'!BT81, 0)=0, " ", ('Blocks A'!DK92-'Pre-1.095 (Hard Copy)'!BT81))</f>
        <v>-0</v>
      </c>
      <c r="BU81" s="1014" t="str">
        <f>IF(IFERROR('Blocks A'!DL92-'Pre-1.095 (Hard Copy)'!BU81, 0)=0, " ", ('Blocks A'!DL92-'Pre-1.095 (Hard Copy)'!BU81))</f>
        <v>-42</v>
      </c>
      <c r="BV81" s="1014" t="str">
        <f>IF(IFERROR('Blocks A'!DM92-'Pre-1.095 (Hard Copy)'!BV81, 0)=0, " ", ('Blocks A'!DM92-'Pre-1.095 (Hard Copy)'!BV81))</f>
        <v> </v>
      </c>
      <c r="BW81" s="1014" t="str">
        <f>IF(IFERROR('Blocks A'!DN92-'Pre-1.095 (Hard Copy)'!BW81, 0)=0, " ", ('Blocks A'!DN92-'Pre-1.095 (Hard Copy)'!BW81))</f>
        <v>+1</v>
      </c>
      <c r="BX81" s="1014" t="str">
        <f>IF(IFERROR('Blocks A'!DO92-'Pre-1.095 (Hard Copy)'!BX81, 0)=0, " ", ('Blocks A'!DO92-'Pre-1.095 (Hard Copy)'!BX81))</f>
        <v> </v>
      </c>
      <c r="BY81" s="1014" t="str">
        <f>IF(IFERROR('Blocks A'!DP92-'Pre-1.095 (Hard Copy)'!BY81, 0)=0, " ", ('Blocks A'!DP92-'Pre-1.095 (Hard Copy)'!BY81))</f>
        <v>-38</v>
      </c>
      <c r="BZ81" s="1014" t="str">
        <f>IF(IFERROR('Blocks A'!DQ92-'Pre-1.095 (Hard Copy)'!BZ81, 0)=0, " ", ('Blocks A'!DQ92-'Pre-1.095 (Hard Copy)'!BZ81))</f>
        <v> </v>
      </c>
      <c r="CA81" s="1014" t="str">
        <f>IF(IFERROR('Blocks A'!DR92-'Pre-1.095 (Hard Copy)'!CA81, 0)=0, " ", ('Blocks A'!DR92-'Pre-1.095 (Hard Copy)'!CA81))</f>
        <v> </v>
      </c>
      <c r="CB81" s="1014" t="str">
        <f>IF(IFERROR('Blocks A'!DS92-'Pre-1.095 (Hard Copy)'!CB81, 0)=0, " ", ('Blocks A'!DS92-'Pre-1.095 (Hard Copy)'!CB81))</f>
        <v> </v>
      </c>
      <c r="CC81" s="1014" t="str">
        <f>IF(IFERROR('Blocks A'!DT92-'Pre-1.095 (Hard Copy)'!CC81, 0)=0, " ", ('Blocks A'!DT92-'Pre-1.095 (Hard Copy)'!CC81))</f>
        <v>-23</v>
      </c>
      <c r="CD81" s="1014" t="str">
        <f>IF(IFERROR('Blocks A'!DU92-'Pre-1.095 (Hard Copy)'!CD81, 0)=0, " ", ('Blocks A'!DU92-'Pre-1.095 (Hard Copy)'!CD81))</f>
        <v>-101</v>
      </c>
      <c r="CE81" s="1014" t="str">
        <f>IF(IFERROR('Blocks A'!DX92-'Pre-1.095 (Hard Copy)'!CE81, 0)=0, " ", ('Blocks A'!DX92-'Pre-1.095 (Hard Copy)'!CE81))</f>
        <v>-140</v>
      </c>
      <c r="CF81" s="1014" t="str">
        <f>IF(IFERROR('Blocks A'!DY92-'Pre-1.095 (Hard Copy)'!CF81, 0)=0, " ", ('Blocks A'!DY92-'Pre-1.095 (Hard Copy)'!CF81))</f>
        <v>-21,801</v>
      </c>
      <c r="CG81" s="1016" t="str">
        <f>IF(IFERROR('Blocks A'!DZ92-'Pre-1.095 (Hard Copy)'!CG81, 0)=0, " ", ('Blocks A'!DZ92-'Pre-1.095 (Hard Copy)'!CG81))</f>
        <v>-0.0218</v>
      </c>
      <c r="CH81" s="1015" t="str">
        <f>IF(IFERROR('Blocks A'!DV92-'Pre-1.095 (Hard Copy)'!CH81, 0)=0, " ", ('Blocks A'!DV92-'Pre-1.095 (Hard Copy)'!CH81))</f>
        <v>-2.5</v>
      </c>
      <c r="CI81" s="1015" t="str">
        <f>IF(IFERROR('Blocks A'!DW92-'Pre-1.095 (Hard Copy)'!CI81, 0)=0, " ", ('Blocks A'!DW92-'Pre-1.095 (Hard Copy)'!CI81))</f>
        <v>-37.6</v>
      </c>
      <c r="CJ81" s="1014" t="str">
        <f>IF(IFERROR('Blocks A'!EA92-'Pre-1.095 (Hard Copy)'!CJ81, 0)=0, " ", ('Blocks A'!EA92-'Pre-1.095 (Hard Copy)'!CJ81))</f>
        <v>-170</v>
      </c>
      <c r="CK81" s="1017" t="str">
        <f>IF(IFERROR('Blocks A'!EB92-'Pre-1.095 (Hard Copy)'!CK81, 0)=0, " ", ('Blocks A'!EB92-'Pre-1.095 (Hard Copy)'!CK81))</f>
        <v>-2.84</v>
      </c>
      <c r="CL81" s="1017" t="str">
        <f>IF(IFERROR('Blocks A'!EC92-'Pre-1.095 (Hard Copy)'!CL81, 0)=0, " ", ('Blocks A'!EC92-'Pre-1.095 (Hard Copy)'!CL81))</f>
        <v>-0.05</v>
      </c>
      <c r="CM81" s="1017" t="str">
        <f>IF(IFERROR('Blocks A'!EH92-'Pre-1.095 (Hard Copy)'!CM81, 0)=0, " ", ('Blocks A'!EH92-'Pre-1.095 (Hard Copy)'!CM81))</f>
        <v>-0.00</v>
      </c>
      <c r="CN81" s="1014" t="str">
        <f>IF(IFERROR('Blocks A'!ED92-'Pre-1.095 (Hard Copy)'!CN81, 0)=0, " ", ('Blocks A'!ED92-'Pre-1.095 (Hard Copy)'!CN81))</f>
        <v>-26,468</v>
      </c>
      <c r="CO81" s="1017" t="str">
        <f>IF(IFERROR('Blocks A'!EE92-'Pre-1.095 (Hard Copy)'!CO81, 0)=0, " ", ('Blocks A'!EE92-'Pre-1.095 (Hard Copy)'!CO81))</f>
        <v>-26.47</v>
      </c>
      <c r="CP81" s="1017" t="str">
        <f>IF(IFERROR('Blocks A'!EF92-'Pre-1.095 (Hard Copy)'!CP81, 0)=0, " ", ('Blocks A'!EF92-'Pre-1.095 (Hard Copy)'!CP81))</f>
        <v>-0.03</v>
      </c>
      <c r="CQ81" s="1016" t="str">
        <f>IF(IFERROR('Blocks A'!EG92-'Pre-1.095 (Hard Copy)'!CQ81, 0)=0, " ", ('Blocks A'!EG92-'Pre-1.095 (Hard Copy)'!CQ81))</f>
        <v>-0.0265</v>
      </c>
      <c r="CR81" s="1018" t="s">
        <v>12</v>
      </c>
    </row>
    <row r="82">
      <c r="B82" s="1013" t="s">
        <v>981</v>
      </c>
      <c r="C82" s="969" t="s">
        <v>886</v>
      </c>
      <c r="D82" s="969">
        <v>1.0</v>
      </c>
      <c r="E82" s="969">
        <v>2.0</v>
      </c>
      <c r="F82" s="969">
        <v>3.0</v>
      </c>
      <c r="G82" s="1014" t="str">
        <f>IF(IFERROR('Blocks A'!G93-'Pre-1.095 (Hard Copy)'!G82, 0)=0, " ", ('Blocks A'!G93-'Pre-1.095 (Hard Copy)'!G82))</f>
        <v> </v>
      </c>
      <c r="H82" s="1014" t="str">
        <f>IF(IFERROR('Blocks A'!H93-'Pre-1.095 (Hard Copy)'!H82, 0)=0, " ", ('Blocks A'!H93-'Pre-1.095 (Hard Copy)'!H82))</f>
        <v> </v>
      </c>
      <c r="I82" s="1014" t="str">
        <f>IF(IFERROR('Blocks A'!I93-'Pre-1.095 (Hard Copy)'!I82, 0)=0, " ", ('Blocks A'!I93-'Pre-1.095 (Hard Copy)'!I82))</f>
        <v> </v>
      </c>
      <c r="J82" s="1014" t="str">
        <f>IF(IFERROR('Blocks A'!J93-'Pre-1.095 (Hard Copy)'!J82, 0)=0, " ", ('Blocks A'!J93-'Pre-1.095 (Hard Copy)'!J82))</f>
        <v> </v>
      </c>
      <c r="K82" s="1014" t="str">
        <f>IF(IFERROR('Blocks A'!K93-'Pre-1.095 (Hard Copy)'!K82, 0)=0, " ", ('Blocks A'!K93-'Pre-1.095 (Hard Copy)'!K82))</f>
        <v> </v>
      </c>
      <c r="L82" s="1014" t="str">
        <f>IF(IFERROR('Blocks A'!L93-'Pre-1.095 (Hard Copy)'!L82, 0)=0, " ", ('Blocks A'!L93-'Pre-1.095 (Hard Copy)'!L82))</f>
        <v> </v>
      </c>
      <c r="M82" s="1014" t="str">
        <f>IF(IFERROR('Blocks A'!N93-'Pre-1.095 (Hard Copy)'!M82, 0)=0, " ", ('Blocks A'!N93-'Pre-1.095 (Hard Copy)'!M82))</f>
        <v> </v>
      </c>
      <c r="N82" s="1014" t="str">
        <f>IF(IFERROR('Blocks A'!O93-'Pre-1.095 (Hard Copy)'!N82, 0)=0, " ", ('Blocks A'!O93-'Pre-1.095 (Hard Copy)'!N82))</f>
        <v> </v>
      </c>
      <c r="O82" s="1014" t="str">
        <f>IF(IFERROR('Blocks A'!P93-'Pre-1.095 (Hard Copy)'!O82, 0)=0, " ", ('Blocks A'!P93-'Pre-1.095 (Hard Copy)'!O82))</f>
        <v> </v>
      </c>
      <c r="P82" s="1014" t="str">
        <f>IF(IFERROR('Blocks A'!Q93-'Pre-1.095 (Hard Copy)'!P82, 0)=0, " ", ('Blocks A'!Q93-'Pre-1.095 (Hard Copy)'!P82))</f>
        <v> </v>
      </c>
      <c r="Q82" s="1014" t="str">
        <f>IF(IFERROR('Blocks A'!R93-'Pre-1.095 (Hard Copy)'!Q82, 0)=0, " ", ('Blocks A'!R93-'Pre-1.095 (Hard Copy)'!Q82))</f>
        <v> </v>
      </c>
      <c r="R82" s="1014" t="str">
        <f>IF(IFERROR('Blocks A'!S93-'Pre-1.095 (Hard Copy)'!R82, 0)=0, " ", ('Blocks A'!S93-'Pre-1.095 (Hard Copy)'!R82))</f>
        <v> </v>
      </c>
      <c r="S82" s="1014" t="str">
        <f>IF(IFERROR('Blocks A'!T93-'Pre-1.095 (Hard Copy)'!S82, 0)=0, " ", ('Blocks A'!T93-'Pre-1.095 (Hard Copy)'!S82))</f>
        <v> </v>
      </c>
      <c r="T82" s="1014" t="str">
        <f>IF(IFERROR('Blocks A'!M93-'Pre-1.095 (Hard Copy)'!T82, 0)=0, " ", ('Blocks A'!M93-'Pre-1.095 (Hard Copy)'!T82))</f>
        <v> </v>
      </c>
      <c r="U82" s="1014" t="str">
        <f>IF(IFERROR('Blocks A'!U93-'Pre-1.095 (Hard Copy)'!U82, 0)=0, " ", ('Blocks A'!U93-'Pre-1.095 (Hard Copy)'!U82))</f>
        <v> </v>
      </c>
      <c r="V82" s="1014" t="str">
        <f>IF(IFERROR('Blocks A'!V93-'Pre-1.095 (Hard Copy)'!V82, 0)=0, " ", ('Blocks A'!V93-'Pre-1.095 (Hard Copy)'!V82))</f>
        <v> </v>
      </c>
      <c r="W82" s="1014" t="str">
        <f>IF(IFERROR('Blocks A'!W93-'Pre-1.095 (Hard Copy)'!W82, 0)=0, " ", ('Blocks A'!W93-'Pre-1.095 (Hard Copy)'!W82))</f>
        <v> </v>
      </c>
      <c r="X82" s="1014" t="str">
        <f>IF(IFERROR('Blocks A'!X93-'Pre-1.095 (Hard Copy)'!X82, 0)=0, " ", ('Blocks A'!X93-'Pre-1.095 (Hard Copy)'!X82))</f>
        <v> </v>
      </c>
      <c r="Y82" s="1014" t="str">
        <f>IF(IFERROR('Blocks A'!AC93-'Pre-1.095 (Hard Copy)'!Y82, 0)=0, " ", ('Blocks A'!AC93-'Pre-1.095 (Hard Copy)'!Y82))</f>
        <v> </v>
      </c>
      <c r="Z82" s="1014" t="str">
        <f>IF(IFERROR('Blocks A'!Y93-'Pre-1.095 (Hard Copy)'!Z82, 0)=0, " ", ('Blocks A'!Y93-'Pre-1.095 (Hard Copy)'!Z82))</f>
        <v> </v>
      </c>
      <c r="AA82" s="1014" t="str">
        <f>IF(IFERROR('Blocks A'!Z93-'Pre-1.095 (Hard Copy)'!AA82, 0)=0, " ", ('Blocks A'!Z93-'Pre-1.095 (Hard Copy)'!AA82))</f>
        <v> </v>
      </c>
      <c r="AB82" s="1014" t="str">
        <f>IF(IFERROR('Blocks A'!AA93-'Pre-1.095 (Hard Copy)'!AB82, 0)=0, " ", ('Blocks A'!AA93-'Pre-1.095 (Hard Copy)'!AB82))</f>
        <v> </v>
      </c>
      <c r="AC82" s="1014" t="str">
        <f>IF(IFERROR('Blocks A'!AB93-'Pre-1.095 (Hard Copy)'!AC82, 0)=0, " ", ('Blocks A'!AB93-'Pre-1.095 (Hard Copy)'!AC82))</f>
        <v> </v>
      </c>
      <c r="AD82" s="1014" t="str">
        <f>IF(IFERROR('Blocks A'!AY93-'Pre-1.095 (Hard Copy)'!AD82, 0)=0, " ", ('Blocks A'!AY93-'Pre-1.095 (Hard Copy)'!AD82))</f>
        <v> </v>
      </c>
      <c r="AE82" s="1014" t="str">
        <f>IF(IFERROR('Blocks A'!AZ93-'Pre-1.095 (Hard Copy)'!AE82, 0)=0, " ", ('Blocks A'!AZ93-'Pre-1.095 (Hard Copy)'!AE82))</f>
        <v> </v>
      </c>
      <c r="AF82" s="1014" t="str">
        <f>IF(IFERROR('Blocks A'!BA93-'Pre-1.095 (Hard Copy)'!AF82, 0)=0, " ", ('Blocks A'!BA93-'Pre-1.095 (Hard Copy)'!AF82))</f>
        <v> </v>
      </c>
      <c r="AG82" s="1014" t="str">
        <f>IF(IFERROR('Blocks A'!BB93-'Pre-1.095 (Hard Copy)'!AG82, 0)=0, " ", ('Blocks A'!BB93-'Pre-1.095 (Hard Copy)'!AG82))</f>
        <v> </v>
      </c>
      <c r="AH82" s="1014" t="str">
        <f>IF(IFERROR('Blocks A'!BC93-'Pre-1.095 (Hard Copy)'!AH82, 0)=0, " ", ('Blocks A'!BC93-'Pre-1.095 (Hard Copy)'!AH82))</f>
        <v> </v>
      </c>
      <c r="AI82" s="1014" t="str">
        <f>IF(IFERROR('Blocks A'!BJ93-'Pre-1.095 (Hard Copy)'!AI82, 0)=0, " ", ('Blocks A'!BJ93-'Pre-1.095 (Hard Copy)'!AI82))</f>
        <v> </v>
      </c>
      <c r="AJ82" s="1014" t="str">
        <f>IF(IFERROR('Blocks A'!BD93-'Pre-1.095 (Hard Copy)'!AJ82, 0)=0, " ", ('Blocks A'!BD93-'Pre-1.095 (Hard Copy)'!AJ82))</f>
        <v> </v>
      </c>
      <c r="AK82" s="1014" t="str">
        <f>IF(IFERROR('Blocks A'!BE93-'Pre-1.095 (Hard Copy)'!AK82, 0)=0, " ", ('Blocks A'!BE93-'Pre-1.095 (Hard Copy)'!AK82))</f>
        <v> </v>
      </c>
      <c r="AL82" s="1014" t="str">
        <f>IF(IFERROR('Blocks A'!BF93-'Pre-1.095 (Hard Copy)'!AL82, 0)=0, " ", ('Blocks A'!BF93-'Pre-1.095 (Hard Copy)'!AL82))</f>
        <v> </v>
      </c>
      <c r="AM82" s="1014" t="str">
        <f>IF(IFERROR('Blocks A'!BG93-'Pre-1.095 (Hard Copy)'!AM82, 0)=0, " ", ('Blocks A'!BG93-'Pre-1.095 (Hard Copy)'!AM82))</f>
        <v> </v>
      </c>
      <c r="AN82" s="1014" t="str">
        <f>IF(IFERROR('Blocks A'!BH93-'Pre-1.095 (Hard Copy)'!AN82, 0)=0, " ", ('Blocks A'!BH93-'Pre-1.095 (Hard Copy)'!AN82))</f>
        <v> </v>
      </c>
      <c r="AO82" s="1014" t="str">
        <f>IF(IFERROR('Blocks A'!BI93-'Pre-1.095 (Hard Copy)'!AO82, 0)=0, " ", ('Blocks A'!BI93-'Pre-1.095 (Hard Copy)'!AO82))</f>
        <v> </v>
      </c>
      <c r="AP82" s="1014" t="str">
        <f>IF(IFERROR('Blocks A'!BK93-'Pre-1.095 (Hard Copy)'!AP82, 0)=0, " ", ('Blocks A'!BK93-'Pre-1.095 (Hard Copy)'!AP82))</f>
        <v> </v>
      </c>
      <c r="AQ82" s="1014" t="str">
        <f>IF(IFERROR('Blocks A'!BL93-'Pre-1.095 (Hard Copy)'!AQ82, 0)=0, " ", ('Blocks A'!BL93-'Pre-1.095 (Hard Copy)'!AQ82))</f>
        <v> </v>
      </c>
      <c r="AR82" s="1014" t="str">
        <f>IF(IFERROR('Blocks A'!BM93-'Pre-1.095 (Hard Copy)'!AR82, 0)=0, " ", ('Blocks A'!BM93-'Pre-1.095 (Hard Copy)'!AR82))</f>
        <v> </v>
      </c>
      <c r="AS82" s="1014" t="str">
        <f>IF(IFERROR('Blocks A'!BO93-'Pre-1.095 (Hard Copy)'!AS82, 0)=0, " ", ('Blocks A'!BO93-'Pre-1.095 (Hard Copy)'!AS82))</f>
        <v> </v>
      </c>
      <c r="AT82" s="1014" t="str">
        <f>IF(IFERROR('Blocks A'!BP93-'Pre-1.095 (Hard Copy)'!AT82, 0)=0, " ", ('Blocks A'!BP93-'Pre-1.095 (Hard Copy)'!AT82))</f>
        <v> </v>
      </c>
      <c r="AU82" s="1014" t="str">
        <f>IF(IFERROR('Blocks A'!BQ93-'Pre-1.095 (Hard Copy)'!AU82, 0)=0, " ", ('Blocks A'!BQ93-'Pre-1.095 (Hard Copy)'!AU82))</f>
        <v> </v>
      </c>
      <c r="AV82" s="1014" t="str">
        <f>IF(IFERROR('Blocks A'!BR93-'Pre-1.095 (Hard Copy)'!AV82, 0)=0, " ", ('Blocks A'!BR93-'Pre-1.095 (Hard Copy)'!AV82))</f>
        <v> </v>
      </c>
      <c r="AW82" s="1014" t="str">
        <f>IF(IFERROR('Blocks A'!BS93-'Pre-1.095 (Hard Copy)'!AW82, 0)=0, " ", ('Blocks A'!BS93-'Pre-1.095 (Hard Copy)'!AW82))</f>
        <v> </v>
      </c>
      <c r="AX82" s="1014" t="str">
        <f>IF(IFERROR('Blocks A'!BT93-'Pre-1.095 (Hard Copy)'!AX82, 0)=0, " ", ('Blocks A'!BT93-'Pre-1.095 (Hard Copy)'!AX82))</f>
        <v> </v>
      </c>
      <c r="AY82" s="1014" t="str">
        <f>IF(IFERROR('Blocks A'!BU93-'Pre-1.095 (Hard Copy)'!AY82, 0)=0, " ", ('Blocks A'!BU93-'Pre-1.095 (Hard Copy)'!AY82))</f>
        <v> </v>
      </c>
      <c r="AZ82" s="1014" t="str">
        <f>IF(IFERROR('Blocks A'!BW93-'Pre-1.095 (Hard Copy)'!AZ82, 0)=0, " ", ('Blocks A'!BW93-'Pre-1.095 (Hard Copy)'!AZ82))</f>
        <v> </v>
      </c>
      <c r="BA82" s="1014" t="str">
        <f>IF(IFERROR('Blocks A'!BX93-'Pre-1.095 (Hard Copy)'!BA82, 0)=0, " ", ('Blocks A'!BX93-'Pre-1.095 (Hard Copy)'!BA82))</f>
        <v>-0</v>
      </c>
      <c r="BB82" s="1014" t="str">
        <f>IF(IFERROR('Blocks A'!BY93-'Pre-1.095 (Hard Copy)'!BB82, 0)=0, " ", ('Blocks A'!BY93-'Pre-1.095 (Hard Copy)'!BB82))</f>
        <v> </v>
      </c>
      <c r="BC82" s="1015" t="str">
        <f>IF(IFERROR('Blocks A'!BZ93-'Pre-1.095 (Hard Copy)'!BC82, 0)=0, " ", ('Blocks A'!BZ93-'Pre-1.095 (Hard Copy)'!BC82))</f>
        <v>-0.0</v>
      </c>
      <c r="BD82" s="1014" t="str">
        <f>IF(IFERROR('Blocks A'!BV93-'Pre-1.095 (Hard Copy)'!BD82, 0)=0, " ", ('Blocks A'!BV93-'Pre-1.095 (Hard Copy)'!BD82))</f>
        <v> </v>
      </c>
      <c r="BE82" s="1014" t="str">
        <f>IF(IFERROR('Blocks A'!CB93-'Pre-1.095 (Hard Copy)'!BE82, 0)=0, " ", ('Blocks A'!CB93-'Pre-1.095 (Hard Copy)'!BE82))</f>
        <v>-60</v>
      </c>
      <c r="BF82" s="1014" t="str">
        <f>IF(IFERROR('Blocks A'!CC93-'Pre-1.095 (Hard Copy)'!BF82, 0)=0, " ", ('Blocks A'!CC93-'Pre-1.095 (Hard Copy)'!BF82))</f>
        <v>-9,333</v>
      </c>
      <c r="BG82" s="1016" t="str">
        <f>IF(IFERROR('Blocks A'!CD93-'Pre-1.095 (Hard Copy)'!BG82, 0)=0, " ", ('Blocks A'!CD93-'Pre-1.095 (Hard Copy)'!BG82))</f>
        <v>-0.0093</v>
      </c>
      <c r="BH82" s="1014" t="str">
        <f>IF(IFERROR('Blocks A'!CE93-'Pre-1.095 (Hard Copy)'!BH82, 0)=0, " ", ('Blocks A'!CE93-'Pre-1.095 (Hard Copy)'!BH82))</f>
        <v> </v>
      </c>
      <c r="BI82" s="1014" t="str">
        <f>IF(IFERROR('Blocks A'!CZ93-'Pre-1.095 (Hard Copy)'!BI82, 0)=0, " ", ('Blocks A'!CZ93-'Pre-1.095 (Hard Copy)'!BI82))</f>
        <v>-122</v>
      </c>
      <c r="BJ82" s="1014" t="str">
        <f>IF(IFERROR('Blocks A'!DA93-'Pre-1.095 (Hard Copy)'!BJ82, 0)=0, " ", ('Blocks A'!DA93-'Pre-1.095 (Hard Copy)'!BJ82))</f>
        <v> </v>
      </c>
      <c r="BK82" s="1014" t="str">
        <f>IF(IFERROR('Blocks A'!DB93-'Pre-1.095 (Hard Copy)'!BK82, 0)=0, " ", ('Blocks A'!DB93-'Pre-1.095 (Hard Copy)'!BK82))</f>
        <v>-30</v>
      </c>
      <c r="BL82" s="1014" t="str">
        <f>IF(IFERROR('Blocks A'!DC93-'Pre-1.095 (Hard Copy)'!BL82, 0)=0, " ", ('Blocks A'!DC93-'Pre-1.095 (Hard Copy)'!BL82))</f>
        <v> </v>
      </c>
      <c r="BM82" s="1014" t="str">
        <f>IF(IFERROR('Blocks A'!DD93-'Pre-1.095 (Hard Copy)'!BM82, 0)=0, " ", ('Blocks A'!DD93-'Pre-1.095 (Hard Copy)'!BM82))</f>
        <v> </v>
      </c>
      <c r="BN82" s="1014" t="str">
        <f>IF(IFERROR('Blocks A'!DE93-'Pre-1.095 (Hard Copy)'!BN82, 0)=0, " ", ('Blocks A'!DE93-'Pre-1.095 (Hard Copy)'!BN82))</f>
        <v> </v>
      </c>
      <c r="BO82" s="1014" t="str">
        <f>IF(IFERROR('Blocks A'!DF93-'Pre-1.095 (Hard Copy)'!BO82, 0)=0, " ", ('Blocks A'!DF93-'Pre-1.095 (Hard Copy)'!BO82))</f>
        <v> </v>
      </c>
      <c r="BP82" s="1014" t="str">
        <f>IF(IFERROR('Blocks A'!DG93-'Pre-1.095 (Hard Copy)'!BP82, 0)=0, " ", ('Blocks A'!DG93-'Pre-1.095 (Hard Copy)'!BP82))</f>
        <v> </v>
      </c>
      <c r="BQ82" s="1014" t="str">
        <f>IF(IFERROR('Blocks A'!DH93-'Pre-1.095 (Hard Copy)'!BQ82, 0)=0, " ", ('Blocks A'!DH93-'Pre-1.095 (Hard Copy)'!BQ82))</f>
        <v> </v>
      </c>
      <c r="BR82" s="1014" t="str">
        <f>IF(IFERROR('Blocks A'!DI93-'Pre-1.095 (Hard Copy)'!BR82, 0)=0, " ", ('Blocks A'!DI93-'Pre-1.095 (Hard Copy)'!BR82))</f>
        <v> </v>
      </c>
      <c r="BS82" s="1014" t="str">
        <f>IF(IFERROR('Blocks A'!DJ93-'Pre-1.095 (Hard Copy)'!BS82, 0)=0, " ", ('Blocks A'!DJ93-'Pre-1.095 (Hard Copy)'!BS82))</f>
        <v>-218</v>
      </c>
      <c r="BT82" s="1014" t="str">
        <f>IF(IFERROR('Blocks A'!DK93-'Pre-1.095 (Hard Copy)'!BT82, 0)=0, " ", ('Blocks A'!DK93-'Pre-1.095 (Hard Copy)'!BT82))</f>
        <v>-0</v>
      </c>
      <c r="BU82" s="1014" t="str">
        <f>IF(IFERROR('Blocks A'!DL93-'Pre-1.095 (Hard Copy)'!BU82, 0)=0, " ", ('Blocks A'!DL93-'Pre-1.095 (Hard Copy)'!BU82))</f>
        <v>-125</v>
      </c>
      <c r="BV82" s="1014" t="str">
        <f>IF(IFERROR('Blocks A'!DM93-'Pre-1.095 (Hard Copy)'!BV82, 0)=0, " ", ('Blocks A'!DM93-'Pre-1.095 (Hard Copy)'!BV82))</f>
        <v> </v>
      </c>
      <c r="BW82" s="1014" t="str">
        <f>IF(IFERROR('Blocks A'!DN93-'Pre-1.095 (Hard Copy)'!BW82, 0)=0, " ", ('Blocks A'!DN93-'Pre-1.095 (Hard Copy)'!BW82))</f>
        <v> </v>
      </c>
      <c r="BX82" s="1014" t="str">
        <f>IF(IFERROR('Blocks A'!DO93-'Pre-1.095 (Hard Copy)'!BX82, 0)=0, " ", ('Blocks A'!DO93-'Pre-1.095 (Hard Copy)'!BX82))</f>
        <v> </v>
      </c>
      <c r="BY82" s="1014" t="str">
        <f>IF(IFERROR('Blocks A'!DP93-'Pre-1.095 (Hard Copy)'!BY82, 0)=0, " ", ('Blocks A'!DP93-'Pre-1.095 (Hard Copy)'!BY82))</f>
        <v> </v>
      </c>
      <c r="BZ82" s="1014" t="str">
        <f>IF(IFERROR('Blocks A'!DQ93-'Pre-1.095 (Hard Copy)'!BZ82, 0)=0, " ", ('Blocks A'!DQ93-'Pre-1.095 (Hard Copy)'!BZ82))</f>
        <v> </v>
      </c>
      <c r="CA82" s="1014" t="str">
        <f>IF(IFERROR('Blocks A'!DR93-'Pre-1.095 (Hard Copy)'!CA82, 0)=0, " ", ('Blocks A'!DR93-'Pre-1.095 (Hard Copy)'!CA82))</f>
        <v> </v>
      </c>
      <c r="CB82" s="1014" t="str">
        <f>IF(IFERROR('Blocks A'!DS93-'Pre-1.095 (Hard Copy)'!CB82, 0)=0, " ", ('Blocks A'!DS93-'Pre-1.095 (Hard Copy)'!CB82))</f>
        <v> </v>
      </c>
      <c r="CC82" s="1014" t="str">
        <f>IF(IFERROR('Blocks A'!DT93-'Pre-1.095 (Hard Copy)'!CC82, 0)=0, " ", ('Blocks A'!DT93-'Pre-1.095 (Hard Copy)'!CC82))</f>
        <v>-152</v>
      </c>
      <c r="CD82" s="1014" t="str">
        <f>IF(IFERROR('Blocks A'!DU93-'Pre-1.095 (Hard Copy)'!CD82, 0)=0, " ", ('Blocks A'!DU93-'Pre-1.095 (Hard Copy)'!CD82))</f>
        <v>-343</v>
      </c>
      <c r="CE82" s="1014" t="str">
        <f>IF(IFERROR('Blocks A'!DX93-'Pre-1.095 (Hard Copy)'!CE82, 0)=0, " ", ('Blocks A'!DX93-'Pre-1.095 (Hard Copy)'!CE82))</f>
        <v>-393</v>
      </c>
      <c r="CF82" s="1014" t="str">
        <f>IF(IFERROR('Blocks A'!DY93-'Pre-1.095 (Hard Copy)'!CF82, 0)=0, " ", ('Blocks A'!DY93-'Pre-1.095 (Hard Copy)'!CF82))</f>
        <v>-61,132</v>
      </c>
      <c r="CG82" s="1016" t="str">
        <f>IF(IFERROR('Blocks A'!DZ93-'Pre-1.095 (Hard Copy)'!CG82, 0)=0, " ", ('Blocks A'!DZ93-'Pre-1.095 (Hard Copy)'!CG82))</f>
        <v>-0.0611</v>
      </c>
      <c r="CH82" s="1015" t="str">
        <f>IF(IFERROR('Blocks A'!DV93-'Pre-1.095 (Hard Copy)'!CH82, 0)=0, " ", ('Blocks A'!DV93-'Pre-1.095 (Hard Copy)'!CH82))</f>
        <v>-18.9</v>
      </c>
      <c r="CI82" s="1015" t="str">
        <f>IF(IFERROR('Blocks A'!DW93-'Pre-1.095 (Hard Copy)'!CI82, 0)=0, " ", ('Blocks A'!DW93-'Pre-1.095 (Hard Copy)'!CI82))</f>
        <v>-126.9</v>
      </c>
      <c r="CJ82" s="1014" t="str">
        <f>IF(IFERROR('Blocks A'!EA93-'Pre-1.095 (Hard Copy)'!CJ82, 0)=0, " ", ('Blocks A'!EA93-'Pre-1.095 (Hard Copy)'!CJ82))</f>
        <v>-453</v>
      </c>
      <c r="CK82" s="1017" t="str">
        <f>IF(IFERROR('Blocks A'!EB93-'Pre-1.095 (Hard Copy)'!CK82, 0)=0, " ", ('Blocks A'!EB93-'Pre-1.095 (Hard Copy)'!CK82))</f>
        <v>-7.55</v>
      </c>
      <c r="CL82" s="1017" t="str">
        <f>IF(IFERROR('Blocks A'!EC93-'Pre-1.095 (Hard Copy)'!CL82, 0)=0, " ", ('Blocks A'!EC93-'Pre-1.095 (Hard Copy)'!CL82))</f>
        <v>-0.13</v>
      </c>
      <c r="CM82" s="1017" t="str">
        <f>IF(IFERROR('Blocks A'!EH93-'Pre-1.095 (Hard Copy)'!CM82, 0)=0, " ", ('Blocks A'!EH93-'Pre-1.095 (Hard Copy)'!CM82))</f>
        <v>-0.01</v>
      </c>
      <c r="CN82" s="1014" t="str">
        <f>IF(IFERROR('Blocks A'!ED93-'Pre-1.095 (Hard Copy)'!CN82, 0)=0, " ", ('Blocks A'!ED93-'Pre-1.095 (Hard Copy)'!CN82))</f>
        <v>-70,466</v>
      </c>
      <c r="CO82" s="1017" t="str">
        <f>IF(IFERROR('Blocks A'!EE93-'Pre-1.095 (Hard Copy)'!CO82, 0)=0, " ", ('Blocks A'!EE93-'Pre-1.095 (Hard Copy)'!CO82))</f>
        <v>-70.47</v>
      </c>
      <c r="CP82" s="1017" t="str">
        <f>IF(IFERROR('Blocks A'!EF93-'Pre-1.095 (Hard Copy)'!CP82, 0)=0, " ", ('Blocks A'!EF93-'Pre-1.095 (Hard Copy)'!CP82))</f>
        <v>-0.07</v>
      </c>
      <c r="CQ82" s="1016" t="str">
        <f>IF(IFERROR('Blocks A'!EG93-'Pre-1.095 (Hard Copy)'!CQ82, 0)=0, " ", ('Blocks A'!EG93-'Pre-1.095 (Hard Copy)'!CQ82))</f>
        <v>-0.0705</v>
      </c>
      <c r="CR82" s="1018">
        <v>488.0</v>
      </c>
    </row>
    <row r="83">
      <c r="B83" s="1013" t="s">
        <v>981</v>
      </c>
      <c r="C83" s="969" t="s">
        <v>885</v>
      </c>
      <c r="D83" s="969">
        <v>1.0</v>
      </c>
      <c r="E83" s="969">
        <v>2.0</v>
      </c>
      <c r="F83" s="969">
        <v>3.0</v>
      </c>
      <c r="G83" s="1014" t="str">
        <f>IF(IFERROR('Blocks A'!G94-'Pre-1.095 (Hard Copy)'!G83, 0)=0, " ", ('Blocks A'!G94-'Pre-1.095 (Hard Copy)'!G83))</f>
        <v> </v>
      </c>
      <c r="H83" s="1014" t="str">
        <f>IF(IFERROR('Blocks A'!H94-'Pre-1.095 (Hard Copy)'!H83, 0)=0, " ", ('Blocks A'!H94-'Pre-1.095 (Hard Copy)'!H83))</f>
        <v> </v>
      </c>
      <c r="I83" s="1014" t="str">
        <f>IF(IFERROR('Blocks A'!I94-'Pre-1.095 (Hard Copy)'!I83, 0)=0, " ", ('Blocks A'!I94-'Pre-1.095 (Hard Copy)'!I83))</f>
        <v> </v>
      </c>
      <c r="J83" s="1014" t="str">
        <f>IF(IFERROR('Blocks A'!J94-'Pre-1.095 (Hard Copy)'!J83, 0)=0, " ", ('Blocks A'!J94-'Pre-1.095 (Hard Copy)'!J83))</f>
        <v> </v>
      </c>
      <c r="K83" s="1014" t="str">
        <f>IF(IFERROR('Blocks A'!K94-'Pre-1.095 (Hard Copy)'!K83, 0)=0, " ", ('Blocks A'!K94-'Pre-1.095 (Hard Copy)'!K83))</f>
        <v> </v>
      </c>
      <c r="L83" s="1014" t="str">
        <f>IF(IFERROR('Blocks A'!L94-'Pre-1.095 (Hard Copy)'!L83, 0)=0, " ", ('Blocks A'!L94-'Pre-1.095 (Hard Copy)'!L83))</f>
        <v> </v>
      </c>
      <c r="M83" s="1014" t="str">
        <f>IF(IFERROR('Blocks A'!N94-'Pre-1.095 (Hard Copy)'!M83, 0)=0, " ", ('Blocks A'!N94-'Pre-1.095 (Hard Copy)'!M83))</f>
        <v> </v>
      </c>
      <c r="N83" s="1014" t="str">
        <f>IF(IFERROR('Blocks A'!O94-'Pre-1.095 (Hard Copy)'!N83, 0)=0, " ", ('Blocks A'!O94-'Pre-1.095 (Hard Copy)'!N83))</f>
        <v> </v>
      </c>
      <c r="O83" s="1014" t="str">
        <f>IF(IFERROR('Blocks A'!P94-'Pre-1.095 (Hard Copy)'!O83, 0)=0, " ", ('Blocks A'!P94-'Pre-1.095 (Hard Copy)'!O83))</f>
        <v> </v>
      </c>
      <c r="P83" s="1014" t="str">
        <f>IF(IFERROR('Blocks A'!Q94-'Pre-1.095 (Hard Copy)'!P83, 0)=0, " ", ('Blocks A'!Q94-'Pre-1.095 (Hard Copy)'!P83))</f>
        <v> </v>
      </c>
      <c r="Q83" s="1014" t="str">
        <f>IF(IFERROR('Blocks A'!R94-'Pre-1.095 (Hard Copy)'!Q83, 0)=0, " ", ('Blocks A'!R94-'Pre-1.095 (Hard Copy)'!Q83))</f>
        <v> </v>
      </c>
      <c r="R83" s="1014" t="str">
        <f>IF(IFERROR('Blocks A'!S94-'Pre-1.095 (Hard Copy)'!R83, 0)=0, " ", ('Blocks A'!S94-'Pre-1.095 (Hard Copy)'!R83))</f>
        <v> </v>
      </c>
      <c r="S83" s="1014" t="str">
        <f>IF(IFERROR('Blocks A'!T94-'Pre-1.095 (Hard Copy)'!S83, 0)=0, " ", ('Blocks A'!T94-'Pre-1.095 (Hard Copy)'!S83))</f>
        <v> </v>
      </c>
      <c r="T83" s="1014" t="str">
        <f>IF(IFERROR('Blocks A'!M94-'Pre-1.095 (Hard Copy)'!T83, 0)=0, " ", ('Blocks A'!M94-'Pre-1.095 (Hard Copy)'!T83))</f>
        <v> </v>
      </c>
      <c r="U83" s="1014" t="str">
        <f>IF(IFERROR('Blocks A'!U94-'Pre-1.095 (Hard Copy)'!U83, 0)=0, " ", ('Blocks A'!U94-'Pre-1.095 (Hard Copy)'!U83))</f>
        <v> </v>
      </c>
      <c r="V83" s="1014" t="str">
        <f>IF(IFERROR('Blocks A'!V94-'Pre-1.095 (Hard Copy)'!V83, 0)=0, " ", ('Blocks A'!V94-'Pre-1.095 (Hard Copy)'!V83))</f>
        <v> </v>
      </c>
      <c r="W83" s="1014" t="str">
        <f>IF(IFERROR('Blocks A'!W94-'Pre-1.095 (Hard Copy)'!W83, 0)=0, " ", ('Blocks A'!W94-'Pre-1.095 (Hard Copy)'!W83))</f>
        <v> </v>
      </c>
      <c r="X83" s="1014" t="str">
        <f>IF(IFERROR('Blocks A'!X94-'Pre-1.095 (Hard Copy)'!X83, 0)=0, " ", ('Blocks A'!X94-'Pre-1.095 (Hard Copy)'!X83))</f>
        <v> </v>
      </c>
      <c r="Y83" s="1014" t="str">
        <f>IF(IFERROR('Blocks A'!AC94-'Pre-1.095 (Hard Copy)'!Y83, 0)=0, " ", ('Blocks A'!AC94-'Pre-1.095 (Hard Copy)'!Y83))</f>
        <v> </v>
      </c>
      <c r="Z83" s="1014" t="str">
        <f>IF(IFERROR('Blocks A'!Y94-'Pre-1.095 (Hard Copy)'!Z83, 0)=0, " ", ('Blocks A'!Y94-'Pre-1.095 (Hard Copy)'!Z83))</f>
        <v> </v>
      </c>
      <c r="AA83" s="1014" t="str">
        <f>IF(IFERROR('Blocks A'!Z94-'Pre-1.095 (Hard Copy)'!AA83, 0)=0, " ", ('Blocks A'!Z94-'Pre-1.095 (Hard Copy)'!AA83))</f>
        <v> </v>
      </c>
      <c r="AB83" s="1014" t="str">
        <f>IF(IFERROR('Blocks A'!AA94-'Pre-1.095 (Hard Copy)'!AB83, 0)=0, " ", ('Blocks A'!AA94-'Pre-1.095 (Hard Copy)'!AB83))</f>
        <v> </v>
      </c>
      <c r="AC83" s="1014" t="str">
        <f>IF(IFERROR('Blocks A'!AB94-'Pre-1.095 (Hard Copy)'!AC83, 0)=0, " ", ('Blocks A'!AB94-'Pre-1.095 (Hard Copy)'!AC83))</f>
        <v> </v>
      </c>
      <c r="AD83" s="1014" t="str">
        <f>IF(IFERROR('Blocks A'!AY94-'Pre-1.095 (Hard Copy)'!AD83, 0)=0, " ", ('Blocks A'!AY94-'Pre-1.095 (Hard Copy)'!AD83))</f>
        <v> </v>
      </c>
      <c r="AE83" s="1014" t="str">
        <f>IF(IFERROR('Blocks A'!AZ94-'Pre-1.095 (Hard Copy)'!AE83, 0)=0, " ", ('Blocks A'!AZ94-'Pre-1.095 (Hard Copy)'!AE83))</f>
        <v> </v>
      </c>
      <c r="AF83" s="1014" t="str">
        <f>IF(IFERROR('Blocks A'!BA94-'Pre-1.095 (Hard Copy)'!AF83, 0)=0, " ", ('Blocks A'!BA94-'Pre-1.095 (Hard Copy)'!AF83))</f>
        <v> </v>
      </c>
      <c r="AG83" s="1014" t="str">
        <f>IF(IFERROR('Blocks A'!BB94-'Pre-1.095 (Hard Copy)'!AG83, 0)=0, " ", ('Blocks A'!BB94-'Pre-1.095 (Hard Copy)'!AG83))</f>
        <v> </v>
      </c>
      <c r="AH83" s="1014" t="str">
        <f>IF(IFERROR('Blocks A'!BC94-'Pre-1.095 (Hard Copy)'!AH83, 0)=0, " ", ('Blocks A'!BC94-'Pre-1.095 (Hard Copy)'!AH83))</f>
        <v> </v>
      </c>
      <c r="AI83" s="1014" t="str">
        <f>IF(IFERROR('Blocks A'!BJ94-'Pre-1.095 (Hard Copy)'!AI83, 0)=0, " ", ('Blocks A'!BJ94-'Pre-1.095 (Hard Copy)'!AI83))</f>
        <v> </v>
      </c>
      <c r="AJ83" s="1014" t="str">
        <f>IF(IFERROR('Blocks A'!BD94-'Pre-1.095 (Hard Copy)'!AJ83, 0)=0, " ", ('Blocks A'!BD94-'Pre-1.095 (Hard Copy)'!AJ83))</f>
        <v> </v>
      </c>
      <c r="AK83" s="1014" t="str">
        <f>IF(IFERROR('Blocks A'!BE94-'Pre-1.095 (Hard Copy)'!AK83, 0)=0, " ", ('Blocks A'!BE94-'Pre-1.095 (Hard Copy)'!AK83))</f>
        <v> </v>
      </c>
      <c r="AL83" s="1014" t="str">
        <f>IF(IFERROR('Blocks A'!BF94-'Pre-1.095 (Hard Copy)'!AL83, 0)=0, " ", ('Blocks A'!BF94-'Pre-1.095 (Hard Copy)'!AL83))</f>
        <v> </v>
      </c>
      <c r="AM83" s="1014" t="str">
        <f>IF(IFERROR('Blocks A'!BG94-'Pre-1.095 (Hard Copy)'!AM83, 0)=0, " ", ('Blocks A'!BG94-'Pre-1.095 (Hard Copy)'!AM83))</f>
        <v> </v>
      </c>
      <c r="AN83" s="1014" t="str">
        <f>IF(IFERROR('Blocks A'!BH94-'Pre-1.095 (Hard Copy)'!AN83, 0)=0, " ", ('Blocks A'!BH94-'Pre-1.095 (Hard Copy)'!AN83))</f>
        <v> </v>
      </c>
      <c r="AO83" s="1014" t="str">
        <f>IF(IFERROR('Blocks A'!BI94-'Pre-1.095 (Hard Copy)'!AO83, 0)=0, " ", ('Blocks A'!BI94-'Pre-1.095 (Hard Copy)'!AO83))</f>
        <v> </v>
      </c>
      <c r="AP83" s="1014" t="str">
        <f>IF(IFERROR('Blocks A'!BK94-'Pre-1.095 (Hard Copy)'!AP83, 0)=0, " ", ('Blocks A'!BK94-'Pre-1.095 (Hard Copy)'!AP83))</f>
        <v> </v>
      </c>
      <c r="AQ83" s="1014" t="str">
        <f>IF(IFERROR('Blocks A'!BL94-'Pre-1.095 (Hard Copy)'!AQ83, 0)=0, " ", ('Blocks A'!BL94-'Pre-1.095 (Hard Copy)'!AQ83))</f>
        <v> </v>
      </c>
      <c r="AR83" s="1014" t="str">
        <f>IF(IFERROR('Blocks A'!BM94-'Pre-1.095 (Hard Copy)'!AR83, 0)=0, " ", ('Blocks A'!BM94-'Pre-1.095 (Hard Copy)'!AR83))</f>
        <v> </v>
      </c>
      <c r="AS83" s="1014" t="str">
        <f>IF(IFERROR('Blocks A'!BO94-'Pre-1.095 (Hard Copy)'!AS83, 0)=0, " ", ('Blocks A'!BO94-'Pre-1.095 (Hard Copy)'!AS83))</f>
        <v> </v>
      </c>
      <c r="AT83" s="1014" t="str">
        <f>IF(IFERROR('Blocks A'!BP94-'Pre-1.095 (Hard Copy)'!AT83, 0)=0, " ", ('Blocks A'!BP94-'Pre-1.095 (Hard Copy)'!AT83))</f>
        <v> </v>
      </c>
      <c r="AU83" s="1014" t="str">
        <f>IF(IFERROR('Blocks A'!BQ94-'Pre-1.095 (Hard Copy)'!AU83, 0)=0, " ", ('Blocks A'!BQ94-'Pre-1.095 (Hard Copy)'!AU83))</f>
        <v> </v>
      </c>
      <c r="AV83" s="1014" t="str">
        <f>IF(IFERROR('Blocks A'!BR94-'Pre-1.095 (Hard Copy)'!AV83, 0)=0, " ", ('Blocks A'!BR94-'Pre-1.095 (Hard Copy)'!AV83))</f>
        <v> </v>
      </c>
      <c r="AW83" s="1014" t="str">
        <f>IF(IFERROR('Blocks A'!BS94-'Pre-1.095 (Hard Copy)'!AW83, 0)=0, " ", ('Blocks A'!BS94-'Pre-1.095 (Hard Copy)'!AW83))</f>
        <v> </v>
      </c>
      <c r="AX83" s="1014" t="str">
        <f>IF(IFERROR('Blocks A'!BT94-'Pre-1.095 (Hard Copy)'!AX83, 0)=0, " ", ('Blocks A'!BT94-'Pre-1.095 (Hard Copy)'!AX83))</f>
        <v> </v>
      </c>
      <c r="AY83" s="1014" t="str">
        <f>IF(IFERROR('Blocks A'!BU94-'Pre-1.095 (Hard Copy)'!AY83, 0)=0, " ", ('Blocks A'!BU94-'Pre-1.095 (Hard Copy)'!AY83))</f>
        <v>-0</v>
      </c>
      <c r="AZ83" s="1014" t="str">
        <f>IF(IFERROR('Blocks A'!BW94-'Pre-1.095 (Hard Copy)'!AZ83, 0)=0, " ", ('Blocks A'!BW94-'Pre-1.095 (Hard Copy)'!AZ83))</f>
        <v> </v>
      </c>
      <c r="BA83" s="1014" t="str">
        <f>IF(IFERROR('Blocks A'!BX94-'Pre-1.095 (Hard Copy)'!BA83, 0)=0, " ", ('Blocks A'!BX94-'Pre-1.095 (Hard Copy)'!BA83))</f>
        <v>+0</v>
      </c>
      <c r="BB83" s="1014" t="str">
        <f>IF(IFERROR('Blocks A'!BY94-'Pre-1.095 (Hard Copy)'!BB83, 0)=0, " ", ('Blocks A'!BY94-'Pre-1.095 (Hard Copy)'!BB83))</f>
        <v>-0</v>
      </c>
      <c r="BC83" s="1015" t="str">
        <f>IF(IFERROR('Blocks A'!BZ94-'Pre-1.095 (Hard Copy)'!BC83, 0)=0, " ", ('Blocks A'!BZ94-'Pre-1.095 (Hard Copy)'!BC83))</f>
        <v>+0.0</v>
      </c>
      <c r="BD83" s="1014" t="str">
        <f>IF(IFERROR('Blocks A'!BV94-'Pre-1.095 (Hard Copy)'!BD83, 0)=0, " ", ('Blocks A'!BV94-'Pre-1.095 (Hard Copy)'!BD83))</f>
        <v> </v>
      </c>
      <c r="BE83" s="1014" t="str">
        <f>IF(IFERROR('Blocks A'!CB94-'Pre-1.095 (Hard Copy)'!BE83, 0)=0, " ", ('Blocks A'!CB94-'Pre-1.095 (Hard Copy)'!BE83))</f>
        <v>-6</v>
      </c>
      <c r="BF83" s="1014" t="str">
        <f>IF(IFERROR('Blocks A'!CC94-'Pre-1.095 (Hard Copy)'!BF83, 0)=0, " ", ('Blocks A'!CC94-'Pre-1.095 (Hard Copy)'!BF83))</f>
        <v>-933</v>
      </c>
      <c r="BG83" s="1016" t="str">
        <f>IF(IFERROR('Blocks A'!CD94-'Pre-1.095 (Hard Copy)'!BG83, 0)=0, " ", ('Blocks A'!CD94-'Pre-1.095 (Hard Copy)'!BG83))</f>
        <v>-0.0009</v>
      </c>
      <c r="BH83" s="1014" t="str">
        <f>IF(IFERROR('Blocks A'!CE94-'Pre-1.095 (Hard Copy)'!BH83, 0)=0, " ", ('Blocks A'!CE94-'Pre-1.095 (Hard Copy)'!BH83))</f>
        <v> </v>
      </c>
      <c r="BI83" s="1014" t="str">
        <f>IF(IFERROR('Blocks A'!CZ94-'Pre-1.095 (Hard Copy)'!BI83, 0)=0, " ", ('Blocks A'!CZ94-'Pre-1.095 (Hard Copy)'!BI83))</f>
        <v>+3</v>
      </c>
      <c r="BJ83" s="1014" t="str">
        <f>IF(IFERROR('Blocks A'!DA94-'Pre-1.095 (Hard Copy)'!BJ83, 0)=0, " ", ('Blocks A'!DA94-'Pre-1.095 (Hard Copy)'!BJ83))</f>
        <v> </v>
      </c>
      <c r="BK83" s="1014" t="str">
        <f>IF(IFERROR('Blocks A'!DB94-'Pre-1.095 (Hard Copy)'!BK83, 0)=0, " ", ('Blocks A'!DB94-'Pre-1.095 (Hard Copy)'!BK83))</f>
        <v>-5</v>
      </c>
      <c r="BL83" s="1014" t="str">
        <f>IF(IFERROR('Blocks A'!DC94-'Pre-1.095 (Hard Copy)'!BL83, 0)=0, " ", ('Blocks A'!DC94-'Pre-1.095 (Hard Copy)'!BL83))</f>
        <v> </v>
      </c>
      <c r="BM83" s="1014" t="str">
        <f>IF(IFERROR('Blocks A'!DD94-'Pre-1.095 (Hard Copy)'!BM83, 0)=0, " ", ('Blocks A'!DD94-'Pre-1.095 (Hard Copy)'!BM83))</f>
        <v> </v>
      </c>
      <c r="BN83" s="1014" t="str">
        <f>IF(IFERROR('Blocks A'!DE94-'Pre-1.095 (Hard Copy)'!BN83, 0)=0, " ", ('Blocks A'!DE94-'Pre-1.095 (Hard Copy)'!BN83))</f>
        <v> </v>
      </c>
      <c r="BO83" s="1014" t="str">
        <f>IF(IFERROR('Blocks A'!DF94-'Pre-1.095 (Hard Copy)'!BO83, 0)=0, " ", ('Blocks A'!DF94-'Pre-1.095 (Hard Copy)'!BO83))</f>
        <v> </v>
      </c>
      <c r="BP83" s="1014" t="str">
        <f>IF(IFERROR('Blocks A'!DG94-'Pre-1.095 (Hard Copy)'!BP83, 0)=0, " ", ('Blocks A'!DG94-'Pre-1.095 (Hard Copy)'!BP83))</f>
        <v> </v>
      </c>
      <c r="BQ83" s="1014" t="str">
        <f>IF(IFERROR('Blocks A'!DH94-'Pre-1.095 (Hard Copy)'!BQ83, 0)=0, " ", ('Blocks A'!DH94-'Pre-1.095 (Hard Copy)'!BQ83))</f>
        <v> </v>
      </c>
      <c r="BR83" s="1014" t="str">
        <f>IF(IFERROR('Blocks A'!DI94-'Pre-1.095 (Hard Copy)'!BR83, 0)=0, " ", ('Blocks A'!DI94-'Pre-1.095 (Hard Copy)'!BR83))</f>
        <v> </v>
      </c>
      <c r="BS83" s="1014" t="str">
        <f>IF(IFERROR('Blocks A'!DJ94-'Pre-1.095 (Hard Copy)'!BS83, 0)=0, " ", ('Blocks A'!DJ94-'Pre-1.095 (Hard Copy)'!BS83))</f>
        <v>+5</v>
      </c>
      <c r="BT83" s="1014" t="str">
        <f>IF(IFERROR('Blocks A'!DK94-'Pre-1.095 (Hard Copy)'!BT83, 0)=0, " ", ('Blocks A'!DK94-'Pre-1.095 (Hard Copy)'!BT83))</f>
        <v>-0</v>
      </c>
      <c r="BU83" s="1014" t="str">
        <f>IF(IFERROR('Blocks A'!DL94-'Pre-1.095 (Hard Copy)'!BU83, 0)=0, " ", ('Blocks A'!DL94-'Pre-1.095 (Hard Copy)'!BU83))</f>
        <v>-21</v>
      </c>
      <c r="BV83" s="1014" t="str">
        <f>IF(IFERROR('Blocks A'!DM94-'Pre-1.095 (Hard Copy)'!BV83, 0)=0, " ", ('Blocks A'!DM94-'Pre-1.095 (Hard Copy)'!BV83))</f>
        <v> </v>
      </c>
      <c r="BW83" s="1014" t="str">
        <f>IF(IFERROR('Blocks A'!DN94-'Pre-1.095 (Hard Copy)'!BW83, 0)=0, " ", ('Blocks A'!DN94-'Pre-1.095 (Hard Copy)'!BW83))</f>
        <v> </v>
      </c>
      <c r="BX83" s="1014" t="str">
        <f>IF(IFERROR('Blocks A'!DO94-'Pre-1.095 (Hard Copy)'!BX83, 0)=0, " ", ('Blocks A'!DO94-'Pre-1.095 (Hard Copy)'!BX83))</f>
        <v> </v>
      </c>
      <c r="BY83" s="1014" t="str">
        <f>IF(IFERROR('Blocks A'!DP94-'Pre-1.095 (Hard Copy)'!BY83, 0)=0, " ", ('Blocks A'!DP94-'Pre-1.095 (Hard Copy)'!BY83))</f>
        <v> </v>
      </c>
      <c r="BZ83" s="1014" t="str">
        <f>IF(IFERROR('Blocks A'!DQ94-'Pre-1.095 (Hard Copy)'!BZ83, 0)=0, " ", ('Blocks A'!DQ94-'Pre-1.095 (Hard Copy)'!BZ83))</f>
        <v> </v>
      </c>
      <c r="CA83" s="1014" t="str">
        <f>IF(IFERROR('Blocks A'!DR94-'Pre-1.095 (Hard Copy)'!CA83, 0)=0, " ", ('Blocks A'!DR94-'Pre-1.095 (Hard Copy)'!CA83))</f>
        <v> </v>
      </c>
      <c r="CB83" s="1014" t="str">
        <f>IF(IFERROR('Blocks A'!DS94-'Pre-1.095 (Hard Copy)'!CB83, 0)=0, " ", ('Blocks A'!DS94-'Pre-1.095 (Hard Copy)'!CB83))</f>
        <v> </v>
      </c>
      <c r="CC83" s="1014" t="str">
        <f>IF(IFERROR('Blocks A'!DT94-'Pre-1.095 (Hard Copy)'!CC83, 0)=0, " ", ('Blocks A'!DT94-'Pre-1.095 (Hard Copy)'!CC83))</f>
        <v>-2</v>
      </c>
      <c r="CD83" s="1014" t="str">
        <f>IF(IFERROR('Blocks A'!DU94-'Pre-1.095 (Hard Copy)'!CD83, 0)=0, " ", ('Blocks A'!DU94-'Pre-1.095 (Hard Copy)'!CD83))</f>
        <v>-15</v>
      </c>
      <c r="CE83" s="1014" t="str">
        <f>IF(IFERROR('Blocks A'!DX94-'Pre-1.095 (Hard Copy)'!CE83, 0)=0, " ", ('Blocks A'!DX94-'Pre-1.095 (Hard Copy)'!CE83))</f>
        <v>-64</v>
      </c>
      <c r="CF83" s="1014" t="str">
        <f>IF(IFERROR('Blocks A'!DY94-'Pre-1.095 (Hard Copy)'!CF83, 0)=0, " ", ('Blocks A'!DY94-'Pre-1.095 (Hard Copy)'!CF83))</f>
        <v>-9,939</v>
      </c>
      <c r="CG83" s="1016" t="str">
        <f>IF(IFERROR('Blocks A'!DZ94-'Pre-1.095 (Hard Copy)'!CG83, 0)=0, " ", ('Blocks A'!DZ94-'Pre-1.095 (Hard Copy)'!CG83))</f>
        <v>-0.0099</v>
      </c>
      <c r="CH83" s="1015" t="str">
        <f>IF(IFERROR('Blocks A'!DV94-'Pre-1.095 (Hard Copy)'!CH83, 0)=0, " ", ('Blocks A'!DV94-'Pre-1.095 (Hard Copy)'!CH83))</f>
        <v>-0.2</v>
      </c>
      <c r="CI83" s="1015" t="str">
        <f>IF(IFERROR('Blocks A'!DW94-'Pre-1.095 (Hard Copy)'!CI83, 0)=0, " ", ('Blocks A'!DW94-'Pre-1.095 (Hard Copy)'!CI83))</f>
        <v>-5.7</v>
      </c>
      <c r="CJ83" s="1014" t="str">
        <f>IF(IFERROR('Blocks A'!EA94-'Pre-1.095 (Hard Copy)'!CJ83, 0)=0, " ", ('Blocks A'!EA94-'Pre-1.095 (Hard Copy)'!CJ83))</f>
        <v>-70</v>
      </c>
      <c r="CK83" s="1017" t="str">
        <f>IF(IFERROR('Blocks A'!EB94-'Pre-1.095 (Hard Copy)'!CK83, 0)=0, " ", ('Blocks A'!EB94-'Pre-1.095 (Hard Copy)'!CK83))</f>
        <v>-1.16</v>
      </c>
      <c r="CL83" s="1017" t="str">
        <f>IF(IFERROR('Blocks A'!EC94-'Pre-1.095 (Hard Copy)'!CL83, 0)=0, " ", ('Blocks A'!EC94-'Pre-1.095 (Hard Copy)'!CL83))</f>
        <v>-0.02</v>
      </c>
      <c r="CM83" s="1017" t="str">
        <f>IF(IFERROR('Blocks A'!EH94-'Pre-1.095 (Hard Copy)'!CM83, 0)=0, " ", ('Blocks A'!EH94-'Pre-1.095 (Hard Copy)'!CM83))</f>
        <v>-0.00</v>
      </c>
      <c r="CN83" s="1014" t="str">
        <f>IF(IFERROR('Blocks A'!ED94-'Pre-1.095 (Hard Copy)'!CN83, 0)=0, " ", ('Blocks A'!ED94-'Pre-1.095 (Hard Copy)'!CN83))</f>
        <v>-10,873</v>
      </c>
      <c r="CO83" s="1017" t="str">
        <f>IF(IFERROR('Blocks A'!EE94-'Pre-1.095 (Hard Copy)'!CO83, 0)=0, " ", ('Blocks A'!EE94-'Pre-1.095 (Hard Copy)'!CO83))</f>
        <v>-10.87</v>
      </c>
      <c r="CP83" s="1017" t="str">
        <f>IF(IFERROR('Blocks A'!EF94-'Pre-1.095 (Hard Copy)'!CP83, 0)=0, " ", ('Blocks A'!EF94-'Pre-1.095 (Hard Copy)'!CP83))</f>
        <v>-0.01</v>
      </c>
      <c r="CQ83" s="1016" t="str">
        <f>IF(IFERROR('Blocks A'!EG94-'Pre-1.095 (Hard Copy)'!CQ83, 0)=0, " ", ('Blocks A'!EG94-'Pre-1.095 (Hard Copy)'!CQ83))</f>
        <v>-0.0109</v>
      </c>
      <c r="CR83" s="1018" t="s">
        <v>12</v>
      </c>
    </row>
    <row r="84">
      <c r="B84" s="1013" t="s">
        <v>982</v>
      </c>
      <c r="C84" s="969" t="s">
        <v>886</v>
      </c>
      <c r="D84" s="969">
        <v>1.0</v>
      </c>
      <c r="E84" s="969">
        <v>1.0</v>
      </c>
      <c r="F84" s="969">
        <v>1.0</v>
      </c>
      <c r="G84" s="1014" t="str">
        <f>IF(IFERROR('Blocks A'!G95-'Pre-1.095 (Hard Copy)'!G84, 0)=0, " ", ('Blocks A'!G95-'Pre-1.095 (Hard Copy)'!G84))</f>
        <v> </v>
      </c>
      <c r="H84" s="1014" t="str">
        <f>IF(IFERROR('Blocks A'!H95-'Pre-1.095 (Hard Copy)'!H84, 0)=0, " ", ('Blocks A'!H95-'Pre-1.095 (Hard Copy)'!H84))</f>
        <v> </v>
      </c>
      <c r="I84" s="1014" t="str">
        <f>IF(IFERROR('Blocks A'!I95-'Pre-1.095 (Hard Copy)'!I84, 0)=0, " ", ('Blocks A'!I95-'Pre-1.095 (Hard Copy)'!I84))</f>
        <v> </v>
      </c>
      <c r="J84" s="1014" t="str">
        <f>IF(IFERROR('Blocks A'!J95-'Pre-1.095 (Hard Copy)'!J84, 0)=0, " ", ('Blocks A'!J95-'Pre-1.095 (Hard Copy)'!J84))</f>
        <v> </v>
      </c>
      <c r="K84" s="1014" t="str">
        <f>IF(IFERROR('Blocks A'!K95-'Pre-1.095 (Hard Copy)'!K84, 0)=0, " ", ('Blocks A'!K95-'Pre-1.095 (Hard Copy)'!K84))</f>
        <v> </v>
      </c>
      <c r="L84" s="1014" t="str">
        <f>IF(IFERROR('Blocks A'!L95-'Pre-1.095 (Hard Copy)'!L84, 0)=0, " ", ('Blocks A'!L95-'Pre-1.095 (Hard Copy)'!L84))</f>
        <v> </v>
      </c>
      <c r="M84" s="1014" t="str">
        <f>IF(IFERROR('Blocks A'!N95-'Pre-1.095 (Hard Copy)'!M84, 0)=0, " ", ('Blocks A'!N95-'Pre-1.095 (Hard Copy)'!M84))</f>
        <v> </v>
      </c>
      <c r="N84" s="1014" t="str">
        <f>IF(IFERROR('Blocks A'!O95-'Pre-1.095 (Hard Copy)'!N84, 0)=0, " ", ('Blocks A'!O95-'Pre-1.095 (Hard Copy)'!N84))</f>
        <v> </v>
      </c>
      <c r="O84" s="1014" t="str">
        <f>IF(IFERROR('Blocks A'!P95-'Pre-1.095 (Hard Copy)'!O84, 0)=0, " ", ('Blocks A'!P95-'Pre-1.095 (Hard Copy)'!O84))</f>
        <v> </v>
      </c>
      <c r="P84" s="1014" t="str">
        <f>IF(IFERROR('Blocks A'!Q95-'Pre-1.095 (Hard Copy)'!P84, 0)=0, " ", ('Blocks A'!Q95-'Pre-1.095 (Hard Copy)'!P84))</f>
        <v> </v>
      </c>
      <c r="Q84" s="1014" t="str">
        <f>IF(IFERROR('Blocks A'!R95-'Pre-1.095 (Hard Copy)'!Q84, 0)=0, " ", ('Blocks A'!R95-'Pre-1.095 (Hard Copy)'!Q84))</f>
        <v> </v>
      </c>
      <c r="R84" s="1014" t="str">
        <f>IF(IFERROR('Blocks A'!S95-'Pre-1.095 (Hard Copy)'!R84, 0)=0, " ", ('Blocks A'!S95-'Pre-1.095 (Hard Copy)'!R84))</f>
        <v> </v>
      </c>
      <c r="S84" s="1014" t="str">
        <f>IF(IFERROR('Blocks A'!T95-'Pre-1.095 (Hard Copy)'!S84, 0)=0, " ", ('Blocks A'!T95-'Pre-1.095 (Hard Copy)'!S84))</f>
        <v> </v>
      </c>
      <c r="T84" s="1014" t="str">
        <f>IF(IFERROR('Blocks A'!M95-'Pre-1.095 (Hard Copy)'!T84, 0)=0, " ", ('Blocks A'!M95-'Pre-1.095 (Hard Copy)'!T84))</f>
        <v> </v>
      </c>
      <c r="U84" s="1014" t="str">
        <f>IF(IFERROR('Blocks A'!U95-'Pre-1.095 (Hard Copy)'!U84, 0)=0, " ", ('Blocks A'!U95-'Pre-1.095 (Hard Copy)'!U84))</f>
        <v> </v>
      </c>
      <c r="V84" s="1014" t="str">
        <f>IF(IFERROR('Blocks A'!V95-'Pre-1.095 (Hard Copy)'!V84, 0)=0, " ", ('Blocks A'!V95-'Pre-1.095 (Hard Copy)'!V84))</f>
        <v> </v>
      </c>
      <c r="W84" s="1014" t="str">
        <f>IF(IFERROR('Blocks A'!W95-'Pre-1.095 (Hard Copy)'!W84, 0)=0, " ", ('Blocks A'!W95-'Pre-1.095 (Hard Copy)'!W84))</f>
        <v> </v>
      </c>
      <c r="X84" s="1014" t="str">
        <f>IF(IFERROR('Blocks A'!X95-'Pre-1.095 (Hard Copy)'!X84, 0)=0, " ", ('Blocks A'!X95-'Pre-1.095 (Hard Copy)'!X84))</f>
        <v> </v>
      </c>
      <c r="Y84" s="1014" t="str">
        <f>IF(IFERROR('Blocks A'!AC95-'Pre-1.095 (Hard Copy)'!Y84, 0)=0, " ", ('Blocks A'!AC95-'Pre-1.095 (Hard Copy)'!Y84))</f>
        <v> </v>
      </c>
      <c r="Z84" s="1014" t="str">
        <f>IF(IFERROR('Blocks A'!Y95-'Pre-1.095 (Hard Copy)'!Z84, 0)=0, " ", ('Blocks A'!Y95-'Pre-1.095 (Hard Copy)'!Z84))</f>
        <v> </v>
      </c>
      <c r="AA84" s="1014" t="str">
        <f>IF(IFERROR('Blocks A'!Z95-'Pre-1.095 (Hard Copy)'!AA84, 0)=0, " ", ('Blocks A'!Z95-'Pre-1.095 (Hard Copy)'!AA84))</f>
        <v> </v>
      </c>
      <c r="AB84" s="1014" t="str">
        <f>IF(IFERROR('Blocks A'!AA95-'Pre-1.095 (Hard Copy)'!AB84, 0)=0, " ", ('Blocks A'!AA95-'Pre-1.095 (Hard Copy)'!AB84))</f>
        <v> </v>
      </c>
      <c r="AC84" s="1014" t="str">
        <f>IF(IFERROR('Blocks A'!AB95-'Pre-1.095 (Hard Copy)'!AC84, 0)=0, " ", ('Blocks A'!AB95-'Pre-1.095 (Hard Copy)'!AC84))</f>
        <v> </v>
      </c>
      <c r="AD84" s="1014" t="str">
        <f>IF(IFERROR('Blocks A'!AY95-'Pre-1.095 (Hard Copy)'!AD84, 0)=0, " ", ('Blocks A'!AY95-'Pre-1.095 (Hard Copy)'!AD84))</f>
        <v> </v>
      </c>
      <c r="AE84" s="1014" t="str">
        <f>IF(IFERROR('Blocks A'!AZ95-'Pre-1.095 (Hard Copy)'!AE84, 0)=0, " ", ('Blocks A'!AZ95-'Pre-1.095 (Hard Copy)'!AE84))</f>
        <v> </v>
      </c>
      <c r="AF84" s="1014" t="str">
        <f>IF(IFERROR('Blocks A'!BA95-'Pre-1.095 (Hard Copy)'!AF84, 0)=0, " ", ('Blocks A'!BA95-'Pre-1.095 (Hard Copy)'!AF84))</f>
        <v> </v>
      </c>
      <c r="AG84" s="1014" t="str">
        <f>IF(IFERROR('Blocks A'!BB95-'Pre-1.095 (Hard Copy)'!AG84, 0)=0, " ", ('Blocks A'!BB95-'Pre-1.095 (Hard Copy)'!AG84))</f>
        <v> </v>
      </c>
      <c r="AH84" s="1014" t="str">
        <f>IF(IFERROR('Blocks A'!BC95-'Pre-1.095 (Hard Copy)'!AH84, 0)=0, " ", ('Blocks A'!BC95-'Pre-1.095 (Hard Copy)'!AH84))</f>
        <v> </v>
      </c>
      <c r="AI84" s="1014" t="str">
        <f>IF(IFERROR('Blocks A'!BJ95-'Pre-1.095 (Hard Copy)'!AI84, 0)=0, " ", ('Blocks A'!BJ95-'Pre-1.095 (Hard Copy)'!AI84))</f>
        <v> </v>
      </c>
      <c r="AJ84" s="1014" t="str">
        <f>IF(IFERROR('Blocks A'!BD95-'Pre-1.095 (Hard Copy)'!AJ84, 0)=0, " ", ('Blocks A'!BD95-'Pre-1.095 (Hard Copy)'!AJ84))</f>
        <v> </v>
      </c>
      <c r="AK84" s="1014" t="str">
        <f>IF(IFERROR('Blocks A'!BE95-'Pre-1.095 (Hard Copy)'!AK84, 0)=0, " ", ('Blocks A'!BE95-'Pre-1.095 (Hard Copy)'!AK84))</f>
        <v> </v>
      </c>
      <c r="AL84" s="1014" t="str">
        <f>IF(IFERROR('Blocks A'!BF95-'Pre-1.095 (Hard Copy)'!AL84, 0)=0, " ", ('Blocks A'!BF95-'Pre-1.095 (Hard Copy)'!AL84))</f>
        <v> </v>
      </c>
      <c r="AM84" s="1014" t="str">
        <f>IF(IFERROR('Blocks A'!BG95-'Pre-1.095 (Hard Copy)'!AM84, 0)=0, " ", ('Blocks A'!BG95-'Pre-1.095 (Hard Copy)'!AM84))</f>
        <v> </v>
      </c>
      <c r="AN84" s="1014" t="str">
        <f>IF(IFERROR('Blocks A'!BH95-'Pre-1.095 (Hard Copy)'!AN84, 0)=0, " ", ('Blocks A'!BH95-'Pre-1.095 (Hard Copy)'!AN84))</f>
        <v> </v>
      </c>
      <c r="AO84" s="1014" t="str">
        <f>IF(IFERROR('Blocks A'!BI95-'Pre-1.095 (Hard Copy)'!AO84, 0)=0, " ", ('Blocks A'!BI95-'Pre-1.095 (Hard Copy)'!AO84))</f>
        <v> </v>
      </c>
      <c r="AP84" s="1014" t="str">
        <f>IF(IFERROR('Blocks A'!BK95-'Pre-1.095 (Hard Copy)'!AP84, 0)=0, " ", ('Blocks A'!BK95-'Pre-1.095 (Hard Copy)'!AP84))</f>
        <v> </v>
      </c>
      <c r="AQ84" s="1014" t="str">
        <f>IF(IFERROR('Blocks A'!BL95-'Pre-1.095 (Hard Copy)'!AQ84, 0)=0, " ", ('Blocks A'!BL95-'Pre-1.095 (Hard Copy)'!AQ84))</f>
        <v> </v>
      </c>
      <c r="AR84" s="1014" t="str">
        <f>IF(IFERROR('Blocks A'!BM95-'Pre-1.095 (Hard Copy)'!AR84, 0)=0, " ", ('Blocks A'!BM95-'Pre-1.095 (Hard Copy)'!AR84))</f>
        <v> </v>
      </c>
      <c r="AS84" s="1014" t="str">
        <f>IF(IFERROR('Blocks A'!BO95-'Pre-1.095 (Hard Copy)'!AS84, 0)=0, " ", ('Blocks A'!BO95-'Pre-1.095 (Hard Copy)'!AS84))</f>
        <v>+6</v>
      </c>
      <c r="AT84" s="1014" t="str">
        <f>IF(IFERROR('Blocks A'!BP95-'Pre-1.095 (Hard Copy)'!AT84, 0)=0, " ", ('Blocks A'!BP95-'Pre-1.095 (Hard Copy)'!AT84))</f>
        <v> </v>
      </c>
      <c r="AU84" s="1014" t="str">
        <f>IF(IFERROR('Blocks A'!BQ95-'Pre-1.095 (Hard Copy)'!AU84, 0)=0, " ", ('Blocks A'!BQ95-'Pre-1.095 (Hard Copy)'!AU84))</f>
        <v> </v>
      </c>
      <c r="AV84" s="1014" t="str">
        <f>IF(IFERROR('Blocks A'!BR95-'Pre-1.095 (Hard Copy)'!AV84, 0)=0, " ", ('Blocks A'!BR95-'Pre-1.095 (Hard Copy)'!AV84))</f>
        <v> </v>
      </c>
      <c r="AW84" s="1014" t="str">
        <f>IF(IFERROR('Blocks A'!BS95-'Pre-1.095 (Hard Copy)'!AW84, 0)=0, " ", ('Blocks A'!BS95-'Pre-1.095 (Hard Copy)'!AW84))</f>
        <v> </v>
      </c>
      <c r="AX84" s="1014" t="str">
        <f>IF(IFERROR('Blocks A'!BT95-'Pre-1.095 (Hard Copy)'!AX84, 0)=0, " ", ('Blocks A'!BT95-'Pre-1.095 (Hard Copy)'!AX84))</f>
        <v>+5,100</v>
      </c>
      <c r="AY84" s="1014" t="str">
        <f>IF(IFERROR('Blocks A'!BU95-'Pre-1.095 (Hard Copy)'!AY84, 0)=0, " ", ('Blocks A'!BU95-'Pre-1.095 (Hard Copy)'!AY84))</f>
        <v>+326</v>
      </c>
      <c r="AZ84" s="1014" t="str">
        <f>IF(IFERROR('Blocks A'!BW95-'Pre-1.095 (Hard Copy)'!AZ84, 0)=0, " ", ('Blocks A'!BW95-'Pre-1.095 (Hard Copy)'!AZ84))</f>
        <v>+3,100</v>
      </c>
      <c r="BA84" s="1014" t="str">
        <f>IF(IFERROR('Blocks A'!BX95-'Pre-1.095 (Hard Copy)'!BA84, 0)=0, " ", ('Blocks A'!BX95-'Pre-1.095 (Hard Copy)'!BA84))</f>
        <v>-1</v>
      </c>
      <c r="BB84" s="1014" t="str">
        <f>IF(IFERROR('Blocks A'!BY95-'Pre-1.095 (Hard Copy)'!BB84, 0)=0, " ", ('Blocks A'!BY95-'Pre-1.095 (Hard Copy)'!BB84))</f>
        <v>+198</v>
      </c>
      <c r="BC84" s="1015" t="str">
        <f>IF(IFERROR('Blocks A'!BZ95-'Pre-1.095 (Hard Copy)'!BC84, 0)=0, " ", ('Blocks A'!BZ95-'Pre-1.095 (Hard Copy)'!BC84))</f>
        <v>-16.4</v>
      </c>
      <c r="BD84" s="1014" t="str">
        <f>IF(IFERROR('Blocks A'!BV95-'Pre-1.095 (Hard Copy)'!BD84, 0)=0, " ", ('Blocks A'!BV95-'Pre-1.095 (Hard Copy)'!BD84))</f>
        <v> </v>
      </c>
      <c r="BE84" s="1014" t="str">
        <f>IF(IFERROR('Blocks A'!CB95-'Pre-1.095 (Hard Copy)'!BE84, 0)=0, " ", ('Blocks A'!CB95-'Pre-1.095 (Hard Copy)'!BE84))</f>
        <v>-14</v>
      </c>
      <c r="BF84" s="1014" t="str">
        <f>IF(IFERROR('Blocks A'!CC95-'Pre-1.095 (Hard Copy)'!BF84, 0)=0, " ", ('Blocks A'!CC95-'Pre-1.095 (Hard Copy)'!BF84))</f>
        <v>-2,178</v>
      </c>
      <c r="BG84" s="1016" t="str">
        <f>IF(IFERROR('Blocks A'!CD95-'Pre-1.095 (Hard Copy)'!BG84, 0)=0, " ", ('Blocks A'!CD95-'Pre-1.095 (Hard Copy)'!BG84))</f>
        <v>-0.0022</v>
      </c>
      <c r="BH84" s="1014" t="str">
        <f>IF(IFERROR('Blocks A'!CE95-'Pre-1.095 (Hard Copy)'!BH84, 0)=0, " ", ('Blocks A'!CE95-'Pre-1.095 (Hard Copy)'!BH84))</f>
        <v>+1,360</v>
      </c>
      <c r="BI84" s="1014" t="str">
        <f>IF(IFERROR('Blocks A'!CZ95-'Pre-1.095 (Hard Copy)'!BI84, 0)=0, " ", ('Blocks A'!CZ95-'Pre-1.095 (Hard Copy)'!BI84))</f>
        <v>+3,746</v>
      </c>
      <c r="BJ84" s="1014" t="str">
        <f>IF(IFERROR('Blocks A'!DA95-'Pre-1.095 (Hard Copy)'!BJ84, 0)=0, " ", ('Blocks A'!DA95-'Pre-1.095 (Hard Copy)'!BJ84))</f>
        <v> </v>
      </c>
      <c r="BK84" s="1014" t="str">
        <f>IF(IFERROR('Blocks A'!DB95-'Pre-1.095 (Hard Copy)'!BK84, 0)=0, " ", ('Blocks A'!DB95-'Pre-1.095 (Hard Copy)'!BK84))</f>
        <v>+1,320</v>
      </c>
      <c r="BL84" s="1014" t="str">
        <f>IF(IFERROR('Blocks A'!DC95-'Pre-1.095 (Hard Copy)'!BL84, 0)=0, " ", ('Blocks A'!DC95-'Pre-1.095 (Hard Copy)'!BL84))</f>
        <v> </v>
      </c>
      <c r="BM84" s="1014" t="str">
        <f>IF(IFERROR('Blocks A'!DD95-'Pre-1.095 (Hard Copy)'!BM84, 0)=0, " ", ('Blocks A'!DD95-'Pre-1.095 (Hard Copy)'!BM84))</f>
        <v>+4</v>
      </c>
      <c r="BN84" s="1014" t="str">
        <f>IF(IFERROR('Blocks A'!DE95-'Pre-1.095 (Hard Copy)'!BN84, 0)=0, " ", ('Blocks A'!DE95-'Pre-1.095 (Hard Copy)'!BN84))</f>
        <v>+45</v>
      </c>
      <c r="BO84" s="1014" t="str">
        <f>IF(IFERROR('Blocks A'!DF95-'Pre-1.095 (Hard Copy)'!BO84, 0)=0, " ", ('Blocks A'!DF95-'Pre-1.095 (Hard Copy)'!BO84))</f>
        <v>+122</v>
      </c>
      <c r="BP84" s="1014" t="str">
        <f>IF(IFERROR('Blocks A'!DG95-'Pre-1.095 (Hard Copy)'!BP84, 0)=0, " ", ('Blocks A'!DG95-'Pre-1.095 (Hard Copy)'!BP84))</f>
        <v> </v>
      </c>
      <c r="BQ84" s="1014" t="str">
        <f>IF(IFERROR('Blocks A'!DH95-'Pre-1.095 (Hard Copy)'!BQ84, 0)=0, " ", ('Blocks A'!DH95-'Pre-1.095 (Hard Copy)'!BQ84))</f>
        <v> </v>
      </c>
      <c r="BR84" s="1014" t="str">
        <f>IF(IFERROR('Blocks A'!DI95-'Pre-1.095 (Hard Copy)'!BR84, 0)=0, " ", ('Blocks A'!DI95-'Pre-1.095 (Hard Copy)'!BR84))</f>
        <v> </v>
      </c>
      <c r="BS84" s="1014" t="str">
        <f>IF(IFERROR('Blocks A'!DJ95-'Pre-1.095 (Hard Copy)'!BS84, 0)=0, " ", ('Blocks A'!DJ95-'Pre-1.095 (Hard Copy)'!BS84))</f>
        <v>+6,689</v>
      </c>
      <c r="BT84" s="1014" t="str">
        <f>IF(IFERROR('Blocks A'!DK95-'Pre-1.095 (Hard Copy)'!BT84, 0)=0, " ", ('Blocks A'!DK95-'Pre-1.095 (Hard Copy)'!BT84))</f>
        <v> </v>
      </c>
      <c r="BU84" s="1014" t="str">
        <f>IF(IFERROR('Blocks A'!DL95-'Pre-1.095 (Hard Copy)'!BU84, 0)=0, " ", ('Blocks A'!DL95-'Pre-1.095 (Hard Copy)'!BU84))</f>
        <v>+5,500</v>
      </c>
      <c r="BV84" s="1014" t="str">
        <f>IF(IFERROR('Blocks A'!DM95-'Pre-1.095 (Hard Copy)'!BV84, 0)=0, " ", ('Blocks A'!DM95-'Pre-1.095 (Hard Copy)'!BV84))</f>
        <v> </v>
      </c>
      <c r="BW84" s="1014" t="str">
        <f>IF(IFERROR('Blocks A'!DN95-'Pre-1.095 (Hard Copy)'!BW84, 0)=0, " ", ('Blocks A'!DN95-'Pre-1.095 (Hard Copy)'!BW84))</f>
        <v>+7</v>
      </c>
      <c r="BX84" s="1014" t="str">
        <f>IF(IFERROR('Blocks A'!DO95-'Pre-1.095 (Hard Copy)'!BX84, 0)=0, " ", ('Blocks A'!DO95-'Pre-1.095 (Hard Copy)'!BX84))</f>
        <v>+563</v>
      </c>
      <c r="BY84" s="1014" t="str">
        <f>IF(IFERROR('Blocks A'!DP95-'Pre-1.095 (Hard Copy)'!BY84, 0)=0, " ", ('Blocks A'!DP95-'Pre-1.095 (Hard Copy)'!BY84))</f>
        <v>+15,250</v>
      </c>
      <c r="BZ84" s="1014" t="str">
        <f>IF(IFERROR('Blocks A'!DQ95-'Pre-1.095 (Hard Copy)'!BZ84, 0)=0, " ", ('Blocks A'!DQ95-'Pre-1.095 (Hard Copy)'!BZ84))</f>
        <v> </v>
      </c>
      <c r="CA84" s="1014" t="str">
        <f>IF(IFERROR('Blocks A'!DR95-'Pre-1.095 (Hard Copy)'!CA84, 0)=0, " ", ('Blocks A'!DR95-'Pre-1.095 (Hard Copy)'!CA84))</f>
        <v> </v>
      </c>
      <c r="CB84" s="1014" t="str">
        <f>IF(IFERROR('Blocks A'!DS95-'Pre-1.095 (Hard Copy)'!CB84, 0)=0, " ", ('Blocks A'!DS95-'Pre-1.095 (Hard Copy)'!CB84))</f>
        <v> </v>
      </c>
      <c r="CC84" s="1014" t="str">
        <f>IF(IFERROR('Blocks A'!DT95-'Pre-1.095 (Hard Copy)'!CC84, 0)=0, " ", ('Blocks A'!DT95-'Pre-1.095 (Hard Copy)'!CC84))</f>
        <v>+5,237</v>
      </c>
      <c r="CD84" s="1014" t="str">
        <f>IF(IFERROR('Blocks A'!DU95-'Pre-1.095 (Hard Copy)'!CD84, 0)=0, " ", ('Blocks A'!DU95-'Pre-1.095 (Hard Copy)'!CD84))</f>
        <v>+28,009</v>
      </c>
      <c r="CE84" s="1014" t="str">
        <f>IF(IFERROR('Blocks A'!DX95-'Pre-1.095 (Hard Copy)'!CE84, 0)=0, " ", ('Blocks A'!DX95-'Pre-1.095 (Hard Copy)'!CE84))</f>
        <v>+22,309</v>
      </c>
      <c r="CF84" s="1014" t="str">
        <f>IF(IFERROR('Blocks A'!DY95-'Pre-1.095 (Hard Copy)'!CF84, 0)=0, " ", ('Blocks A'!DY95-'Pre-1.095 (Hard Copy)'!CF84))</f>
        <v>+3,470,235</v>
      </c>
      <c r="CG84" s="1016" t="str">
        <f>IF(IFERROR('Blocks A'!DZ95-'Pre-1.095 (Hard Copy)'!CG84, 0)=0, " ", ('Blocks A'!DZ95-'Pre-1.095 (Hard Copy)'!CG84))</f>
        <v>+3.4702</v>
      </c>
      <c r="CH84" s="1015" t="str">
        <f>IF(IFERROR('Blocks A'!DV95-'Pre-1.095 (Hard Copy)'!CH84, 0)=0, " ", ('Blocks A'!DV95-'Pre-1.095 (Hard Copy)'!CH84))</f>
        <v>+635.9</v>
      </c>
      <c r="CI84" s="1015" t="str">
        <f>IF(IFERROR('Blocks A'!DW95-'Pre-1.095 (Hard Copy)'!CI84, 0)=0, " ", ('Blocks A'!DW95-'Pre-1.095 (Hard Copy)'!CI84))</f>
        <v>+10,363.3</v>
      </c>
      <c r="CJ84" s="1014" t="str">
        <f>IF(IFERROR('Blocks A'!EA95-'Pre-1.095 (Hard Copy)'!CJ84, 0)=0, " ", ('Blocks A'!EA95-'Pre-1.095 (Hard Copy)'!CJ84))</f>
        <v>+22,295</v>
      </c>
      <c r="CK84" s="1017" t="str">
        <f>IF(IFERROR('Blocks A'!EB95-'Pre-1.095 (Hard Copy)'!CK84, 0)=0, " ", ('Blocks A'!EB95-'Pre-1.095 (Hard Copy)'!CK84))</f>
        <v>+371.58</v>
      </c>
      <c r="CL84" s="1017" t="str">
        <f>IF(IFERROR('Blocks A'!EC95-'Pre-1.095 (Hard Copy)'!CL84, 0)=0, " ", ('Blocks A'!EC95-'Pre-1.095 (Hard Copy)'!CL84))</f>
        <v>+6.19</v>
      </c>
      <c r="CM84" s="1017" t="str">
        <f>IF(IFERROR('Blocks A'!EH95-'Pre-1.095 (Hard Copy)'!CM84, 0)=0, " ", ('Blocks A'!EH95-'Pre-1.095 (Hard Copy)'!CM84))</f>
        <v>+0.26</v>
      </c>
      <c r="CN84" s="1014" t="str">
        <f>IF(IFERROR('Blocks A'!ED95-'Pre-1.095 (Hard Copy)'!CN84, 0)=0, " ", ('Blocks A'!ED95-'Pre-1.095 (Hard Copy)'!CN84))</f>
        <v>+3,468,057</v>
      </c>
      <c r="CO84" s="1017" t="str">
        <f>IF(IFERROR('Blocks A'!EE95-'Pre-1.095 (Hard Copy)'!CO84, 0)=0, " ", ('Blocks A'!EE95-'Pre-1.095 (Hard Copy)'!CO84))</f>
        <v>+3,468.06</v>
      </c>
      <c r="CP84" s="1017" t="str">
        <f>IF(IFERROR('Blocks A'!EF95-'Pre-1.095 (Hard Copy)'!CP84, 0)=0, " ", ('Blocks A'!EF95-'Pre-1.095 (Hard Copy)'!CP84))</f>
        <v>+3.47</v>
      </c>
      <c r="CQ84" s="1016" t="str">
        <f>IF(IFERROR('Blocks A'!EG95-'Pre-1.095 (Hard Copy)'!CQ84, 0)=0, " ", ('Blocks A'!EG95-'Pre-1.095 (Hard Copy)'!CQ84))</f>
        <v>+3.4681</v>
      </c>
      <c r="CR84" s="1018" t="s">
        <v>12</v>
      </c>
    </row>
    <row r="85">
      <c r="B85" s="1013" t="s">
        <v>982</v>
      </c>
      <c r="C85" s="969" t="s">
        <v>885</v>
      </c>
      <c r="D85" s="969">
        <v>1.0</v>
      </c>
      <c r="E85" s="969">
        <v>1.0</v>
      </c>
      <c r="F85" s="969">
        <v>1.0</v>
      </c>
      <c r="G85" s="1014" t="str">
        <f>IF(IFERROR('Blocks A'!G96-'Pre-1.095 (Hard Copy)'!G85, 0)=0, " ", ('Blocks A'!G96-'Pre-1.095 (Hard Copy)'!G85))</f>
        <v> </v>
      </c>
      <c r="H85" s="1014" t="str">
        <f>IF(IFERROR('Blocks A'!H96-'Pre-1.095 (Hard Copy)'!H85, 0)=0, " ", ('Blocks A'!H96-'Pre-1.095 (Hard Copy)'!H85))</f>
        <v> </v>
      </c>
      <c r="I85" s="1014" t="str">
        <f>IF(IFERROR('Blocks A'!I96-'Pre-1.095 (Hard Copy)'!I85, 0)=0, " ", ('Blocks A'!I96-'Pre-1.095 (Hard Copy)'!I85))</f>
        <v> </v>
      </c>
      <c r="J85" s="1014" t="str">
        <f>IF(IFERROR('Blocks A'!J96-'Pre-1.095 (Hard Copy)'!J85, 0)=0, " ", ('Blocks A'!J96-'Pre-1.095 (Hard Copy)'!J85))</f>
        <v> </v>
      </c>
      <c r="K85" s="1014" t="str">
        <f>IF(IFERROR('Blocks A'!K96-'Pre-1.095 (Hard Copy)'!K85, 0)=0, " ", ('Blocks A'!K96-'Pre-1.095 (Hard Copy)'!K85))</f>
        <v> </v>
      </c>
      <c r="L85" s="1014" t="str">
        <f>IF(IFERROR('Blocks A'!L96-'Pre-1.095 (Hard Copy)'!L85, 0)=0, " ", ('Blocks A'!L96-'Pre-1.095 (Hard Copy)'!L85))</f>
        <v> </v>
      </c>
      <c r="M85" s="1014" t="str">
        <f>IF(IFERROR('Blocks A'!N96-'Pre-1.095 (Hard Copy)'!M85, 0)=0, " ", ('Blocks A'!N96-'Pre-1.095 (Hard Copy)'!M85))</f>
        <v> </v>
      </c>
      <c r="N85" s="1014" t="str">
        <f>IF(IFERROR('Blocks A'!O96-'Pre-1.095 (Hard Copy)'!N85, 0)=0, " ", ('Blocks A'!O96-'Pre-1.095 (Hard Copy)'!N85))</f>
        <v> </v>
      </c>
      <c r="O85" s="1014" t="str">
        <f>IF(IFERROR('Blocks A'!P96-'Pre-1.095 (Hard Copy)'!O85, 0)=0, " ", ('Blocks A'!P96-'Pre-1.095 (Hard Copy)'!O85))</f>
        <v> </v>
      </c>
      <c r="P85" s="1014" t="str">
        <f>IF(IFERROR('Blocks A'!Q96-'Pre-1.095 (Hard Copy)'!P85, 0)=0, " ", ('Blocks A'!Q96-'Pre-1.095 (Hard Copy)'!P85))</f>
        <v> </v>
      </c>
      <c r="Q85" s="1014" t="str">
        <f>IF(IFERROR('Blocks A'!R96-'Pre-1.095 (Hard Copy)'!Q85, 0)=0, " ", ('Blocks A'!R96-'Pre-1.095 (Hard Copy)'!Q85))</f>
        <v> </v>
      </c>
      <c r="R85" s="1014" t="str">
        <f>IF(IFERROR('Blocks A'!S96-'Pre-1.095 (Hard Copy)'!R85, 0)=0, " ", ('Blocks A'!S96-'Pre-1.095 (Hard Copy)'!R85))</f>
        <v> </v>
      </c>
      <c r="S85" s="1014" t="str">
        <f>IF(IFERROR('Blocks A'!T96-'Pre-1.095 (Hard Copy)'!S85, 0)=0, " ", ('Blocks A'!T96-'Pre-1.095 (Hard Copy)'!S85))</f>
        <v> </v>
      </c>
      <c r="T85" s="1014" t="str">
        <f>IF(IFERROR('Blocks A'!M96-'Pre-1.095 (Hard Copy)'!T85, 0)=0, " ", ('Blocks A'!M96-'Pre-1.095 (Hard Copy)'!T85))</f>
        <v> </v>
      </c>
      <c r="U85" s="1014" t="str">
        <f>IF(IFERROR('Blocks A'!U96-'Pre-1.095 (Hard Copy)'!U85, 0)=0, " ", ('Blocks A'!U96-'Pre-1.095 (Hard Copy)'!U85))</f>
        <v> </v>
      </c>
      <c r="V85" s="1014" t="str">
        <f>IF(IFERROR('Blocks A'!V96-'Pre-1.095 (Hard Copy)'!V85, 0)=0, " ", ('Blocks A'!V96-'Pre-1.095 (Hard Copy)'!V85))</f>
        <v> </v>
      </c>
      <c r="W85" s="1014" t="str">
        <f>IF(IFERROR('Blocks A'!W96-'Pre-1.095 (Hard Copy)'!W85, 0)=0, " ", ('Blocks A'!W96-'Pre-1.095 (Hard Copy)'!W85))</f>
        <v> </v>
      </c>
      <c r="X85" s="1014" t="str">
        <f>IF(IFERROR('Blocks A'!X96-'Pre-1.095 (Hard Copy)'!X85, 0)=0, " ", ('Blocks A'!X96-'Pre-1.095 (Hard Copy)'!X85))</f>
        <v> </v>
      </c>
      <c r="Y85" s="1014" t="str">
        <f>IF(IFERROR('Blocks A'!AC96-'Pre-1.095 (Hard Copy)'!Y85, 0)=0, " ", ('Blocks A'!AC96-'Pre-1.095 (Hard Copy)'!Y85))</f>
        <v> </v>
      </c>
      <c r="Z85" s="1014" t="str">
        <f>IF(IFERROR('Blocks A'!Y96-'Pre-1.095 (Hard Copy)'!Z85, 0)=0, " ", ('Blocks A'!Y96-'Pre-1.095 (Hard Copy)'!Z85))</f>
        <v> </v>
      </c>
      <c r="AA85" s="1014" t="str">
        <f>IF(IFERROR('Blocks A'!Z96-'Pre-1.095 (Hard Copy)'!AA85, 0)=0, " ", ('Blocks A'!Z96-'Pre-1.095 (Hard Copy)'!AA85))</f>
        <v> </v>
      </c>
      <c r="AB85" s="1014" t="str">
        <f>IF(IFERROR('Blocks A'!AA96-'Pre-1.095 (Hard Copy)'!AB85, 0)=0, " ", ('Blocks A'!AA96-'Pre-1.095 (Hard Copy)'!AB85))</f>
        <v> </v>
      </c>
      <c r="AC85" s="1014" t="str">
        <f>IF(IFERROR('Blocks A'!AB96-'Pre-1.095 (Hard Copy)'!AC85, 0)=0, " ", ('Blocks A'!AB96-'Pre-1.095 (Hard Copy)'!AC85))</f>
        <v> </v>
      </c>
      <c r="AD85" s="1014" t="str">
        <f>IF(IFERROR('Blocks A'!AY96-'Pre-1.095 (Hard Copy)'!AD85, 0)=0, " ", ('Blocks A'!AY96-'Pre-1.095 (Hard Copy)'!AD85))</f>
        <v> </v>
      </c>
      <c r="AE85" s="1014" t="str">
        <f>IF(IFERROR('Blocks A'!AZ96-'Pre-1.095 (Hard Copy)'!AE85, 0)=0, " ", ('Blocks A'!AZ96-'Pre-1.095 (Hard Copy)'!AE85))</f>
        <v> </v>
      </c>
      <c r="AF85" s="1014" t="str">
        <f>IF(IFERROR('Blocks A'!BA96-'Pre-1.095 (Hard Copy)'!AF85, 0)=0, " ", ('Blocks A'!BA96-'Pre-1.095 (Hard Copy)'!AF85))</f>
        <v> </v>
      </c>
      <c r="AG85" s="1014" t="str">
        <f>IF(IFERROR('Blocks A'!BB96-'Pre-1.095 (Hard Copy)'!AG85, 0)=0, " ", ('Blocks A'!BB96-'Pre-1.095 (Hard Copy)'!AG85))</f>
        <v> </v>
      </c>
      <c r="AH85" s="1014" t="str">
        <f>IF(IFERROR('Blocks A'!BC96-'Pre-1.095 (Hard Copy)'!AH85, 0)=0, " ", ('Blocks A'!BC96-'Pre-1.095 (Hard Copy)'!AH85))</f>
        <v> </v>
      </c>
      <c r="AI85" s="1014" t="str">
        <f>IF(IFERROR('Blocks A'!BJ96-'Pre-1.095 (Hard Copy)'!AI85, 0)=0, " ", ('Blocks A'!BJ96-'Pre-1.095 (Hard Copy)'!AI85))</f>
        <v> </v>
      </c>
      <c r="AJ85" s="1014" t="str">
        <f>IF(IFERROR('Blocks A'!BD96-'Pre-1.095 (Hard Copy)'!AJ85, 0)=0, " ", ('Blocks A'!BD96-'Pre-1.095 (Hard Copy)'!AJ85))</f>
        <v> </v>
      </c>
      <c r="AK85" s="1014" t="str">
        <f>IF(IFERROR('Blocks A'!BE96-'Pre-1.095 (Hard Copy)'!AK85, 0)=0, " ", ('Blocks A'!BE96-'Pre-1.095 (Hard Copy)'!AK85))</f>
        <v> </v>
      </c>
      <c r="AL85" s="1014" t="str">
        <f>IF(IFERROR('Blocks A'!BF96-'Pre-1.095 (Hard Copy)'!AL85, 0)=0, " ", ('Blocks A'!BF96-'Pre-1.095 (Hard Copy)'!AL85))</f>
        <v> </v>
      </c>
      <c r="AM85" s="1014" t="str">
        <f>IF(IFERROR('Blocks A'!BG96-'Pre-1.095 (Hard Copy)'!AM85, 0)=0, " ", ('Blocks A'!BG96-'Pre-1.095 (Hard Copy)'!AM85))</f>
        <v> </v>
      </c>
      <c r="AN85" s="1014" t="str">
        <f>IF(IFERROR('Blocks A'!BH96-'Pre-1.095 (Hard Copy)'!AN85, 0)=0, " ", ('Blocks A'!BH96-'Pre-1.095 (Hard Copy)'!AN85))</f>
        <v> </v>
      </c>
      <c r="AO85" s="1014" t="str">
        <f>IF(IFERROR('Blocks A'!BI96-'Pre-1.095 (Hard Copy)'!AO85, 0)=0, " ", ('Blocks A'!BI96-'Pre-1.095 (Hard Copy)'!AO85))</f>
        <v> </v>
      </c>
      <c r="AP85" s="1014" t="str">
        <f>IF(IFERROR('Blocks A'!BK96-'Pre-1.095 (Hard Copy)'!AP85, 0)=0, " ", ('Blocks A'!BK96-'Pre-1.095 (Hard Copy)'!AP85))</f>
        <v> </v>
      </c>
      <c r="AQ85" s="1014" t="str">
        <f>IF(IFERROR('Blocks A'!BL96-'Pre-1.095 (Hard Copy)'!AQ85, 0)=0, " ", ('Blocks A'!BL96-'Pre-1.095 (Hard Copy)'!AQ85))</f>
        <v> </v>
      </c>
      <c r="AR85" s="1014" t="str">
        <f>IF(IFERROR('Blocks A'!BM96-'Pre-1.095 (Hard Copy)'!AR85, 0)=0, " ", ('Blocks A'!BM96-'Pre-1.095 (Hard Copy)'!AR85))</f>
        <v> </v>
      </c>
      <c r="AS85" s="1014" t="str">
        <f>IF(IFERROR('Blocks A'!BO96-'Pre-1.095 (Hard Copy)'!AS85, 0)=0, " ", ('Blocks A'!BO96-'Pre-1.095 (Hard Copy)'!AS85))</f>
        <v> </v>
      </c>
      <c r="AT85" s="1014" t="str">
        <f>IF(IFERROR('Blocks A'!BP96-'Pre-1.095 (Hard Copy)'!AT85, 0)=0, " ", ('Blocks A'!BP96-'Pre-1.095 (Hard Copy)'!AT85))</f>
        <v> </v>
      </c>
      <c r="AU85" s="1014" t="str">
        <f>IF(IFERROR('Blocks A'!BQ96-'Pre-1.095 (Hard Copy)'!AU85, 0)=0, " ", ('Blocks A'!BQ96-'Pre-1.095 (Hard Copy)'!AU85))</f>
        <v> </v>
      </c>
      <c r="AV85" s="1014" t="str">
        <f>IF(IFERROR('Blocks A'!BR96-'Pre-1.095 (Hard Copy)'!AV85, 0)=0, " ", ('Blocks A'!BR96-'Pre-1.095 (Hard Copy)'!AV85))</f>
        <v> </v>
      </c>
      <c r="AW85" s="1014" t="str">
        <f>IF(IFERROR('Blocks A'!BS96-'Pre-1.095 (Hard Copy)'!AW85, 0)=0, " ", ('Blocks A'!BS96-'Pre-1.095 (Hard Copy)'!AW85))</f>
        <v> </v>
      </c>
      <c r="AX85" s="1014" t="str">
        <f>IF(IFERROR('Blocks A'!BT96-'Pre-1.095 (Hard Copy)'!AX85, 0)=0, " ", ('Blocks A'!BT96-'Pre-1.095 (Hard Copy)'!AX85))</f>
        <v>+30</v>
      </c>
      <c r="AY85" s="1014" t="str">
        <f>IF(IFERROR('Blocks A'!BU96-'Pre-1.095 (Hard Copy)'!AY85, 0)=0, " ", ('Blocks A'!BU96-'Pre-1.095 (Hard Copy)'!AY85))</f>
        <v>+240</v>
      </c>
      <c r="AZ85" s="1014" t="str">
        <f>IF(IFERROR('Blocks A'!BW96-'Pre-1.095 (Hard Copy)'!AZ85, 0)=0, " ", ('Blocks A'!BW96-'Pre-1.095 (Hard Copy)'!AZ85))</f>
        <v>+10</v>
      </c>
      <c r="BA85" s="1014" t="str">
        <f>IF(IFERROR('Blocks A'!BX96-'Pre-1.095 (Hard Copy)'!BA85, 0)=0, " ", ('Blocks A'!BX96-'Pre-1.095 (Hard Copy)'!BA85))</f>
        <v>-0</v>
      </c>
      <c r="BB85" s="1014" t="str">
        <f>IF(IFERROR('Blocks A'!BY96-'Pre-1.095 (Hard Copy)'!BB85, 0)=0, " ", ('Blocks A'!BY96-'Pre-1.095 (Hard Copy)'!BB85))</f>
        <v>+80</v>
      </c>
      <c r="BC85" s="1015" t="str">
        <f>IF(IFERROR('Blocks A'!BZ96-'Pre-1.095 (Hard Copy)'!BC85, 0)=0, " ", ('Blocks A'!BZ96-'Pre-1.095 (Hard Copy)'!BC85))</f>
        <v>-0.0</v>
      </c>
      <c r="BD85" s="1014" t="str">
        <f>IF(IFERROR('Blocks A'!BV96-'Pre-1.095 (Hard Copy)'!BD85, 0)=0, " ", ('Blocks A'!BV96-'Pre-1.095 (Hard Copy)'!BD85))</f>
        <v> </v>
      </c>
      <c r="BE85" s="1014" t="str">
        <f>IF(IFERROR('Blocks A'!CB96-'Pre-1.095 (Hard Copy)'!BE85, 0)=0, " ", ('Blocks A'!CB96-'Pre-1.095 (Hard Copy)'!BE85))</f>
        <v>+4</v>
      </c>
      <c r="BF85" s="1014" t="str">
        <f>IF(IFERROR('Blocks A'!CC96-'Pre-1.095 (Hard Copy)'!BF85, 0)=0, " ", ('Blocks A'!CC96-'Pre-1.095 (Hard Copy)'!BF85))</f>
        <v>+622</v>
      </c>
      <c r="BG85" s="1016" t="str">
        <f>IF(IFERROR('Blocks A'!CD96-'Pre-1.095 (Hard Copy)'!BG85, 0)=0, " ", ('Blocks A'!CD96-'Pre-1.095 (Hard Copy)'!BG85))</f>
        <v>+0.0006</v>
      </c>
      <c r="BH85" s="1014" t="str">
        <f>IF(IFERROR('Blocks A'!CE96-'Pre-1.095 (Hard Copy)'!BH85, 0)=0, " ", ('Blocks A'!CE96-'Pre-1.095 (Hard Copy)'!BH85))</f>
        <v>+16</v>
      </c>
      <c r="BI85" s="1014" t="str">
        <f>IF(IFERROR('Blocks A'!CZ96-'Pre-1.095 (Hard Copy)'!BI85, 0)=0, " ", ('Blocks A'!CZ96-'Pre-1.095 (Hard Copy)'!BI85))</f>
        <v>+20</v>
      </c>
      <c r="BJ85" s="1014" t="str">
        <f>IF(IFERROR('Blocks A'!DA96-'Pre-1.095 (Hard Copy)'!BJ85, 0)=0, " ", ('Blocks A'!DA96-'Pre-1.095 (Hard Copy)'!BJ85))</f>
        <v> </v>
      </c>
      <c r="BK85" s="1014" t="str">
        <f>IF(IFERROR('Blocks A'!DB96-'Pre-1.095 (Hard Copy)'!BK85, 0)=0, " ", ('Blocks A'!DB96-'Pre-1.095 (Hard Copy)'!BK85))</f>
        <v> </v>
      </c>
      <c r="BL85" s="1014" t="str">
        <f>IF(IFERROR('Blocks A'!DC96-'Pre-1.095 (Hard Copy)'!BL85, 0)=0, " ", ('Blocks A'!DC96-'Pre-1.095 (Hard Copy)'!BL85))</f>
        <v> </v>
      </c>
      <c r="BM85" s="1014" t="str">
        <f>IF(IFERROR('Blocks A'!DD96-'Pre-1.095 (Hard Copy)'!BM85, 0)=0, " ", ('Blocks A'!DD96-'Pre-1.095 (Hard Copy)'!BM85))</f>
        <v>+0</v>
      </c>
      <c r="BN85" s="1014" t="str">
        <f>IF(IFERROR('Blocks A'!DE96-'Pre-1.095 (Hard Copy)'!BN85, 0)=0, " ", ('Blocks A'!DE96-'Pre-1.095 (Hard Copy)'!BN85))</f>
        <v>+5</v>
      </c>
      <c r="BO85" s="1014" t="str">
        <f>IF(IFERROR('Blocks A'!DF96-'Pre-1.095 (Hard Copy)'!BO85, 0)=0, " ", ('Blocks A'!DF96-'Pre-1.095 (Hard Copy)'!BO85))</f>
        <v>+12</v>
      </c>
      <c r="BP85" s="1014" t="str">
        <f>IF(IFERROR('Blocks A'!DG96-'Pre-1.095 (Hard Copy)'!BP85, 0)=0, " ", ('Blocks A'!DG96-'Pre-1.095 (Hard Copy)'!BP85))</f>
        <v> </v>
      </c>
      <c r="BQ85" s="1014" t="str">
        <f>IF(IFERROR('Blocks A'!DH96-'Pre-1.095 (Hard Copy)'!BQ85, 0)=0, " ", ('Blocks A'!DH96-'Pre-1.095 (Hard Copy)'!BQ85))</f>
        <v> </v>
      </c>
      <c r="BR85" s="1014" t="str">
        <f>IF(IFERROR('Blocks A'!DI96-'Pre-1.095 (Hard Copy)'!BR85, 0)=0, " ", ('Blocks A'!DI96-'Pre-1.095 (Hard Copy)'!BR85))</f>
        <v> </v>
      </c>
      <c r="BS85" s="1014" t="str">
        <f>IF(IFERROR('Blocks A'!DJ96-'Pre-1.095 (Hard Copy)'!BS85, 0)=0, " ", ('Blocks A'!DJ96-'Pre-1.095 (Hard Copy)'!BS85))</f>
        <v>+35</v>
      </c>
      <c r="BT85" s="1014" t="str">
        <f>IF(IFERROR('Blocks A'!DK96-'Pre-1.095 (Hard Copy)'!BT85, 0)=0, " ", ('Blocks A'!DK96-'Pre-1.095 (Hard Copy)'!BT85))</f>
        <v> </v>
      </c>
      <c r="BU85" s="1014" t="str">
        <f>IF(IFERROR('Blocks A'!DL96-'Pre-1.095 (Hard Copy)'!BU85, 0)=0, " ", ('Blocks A'!DL96-'Pre-1.095 (Hard Copy)'!BU85))</f>
        <v>-0</v>
      </c>
      <c r="BV85" s="1014" t="str">
        <f>IF(IFERROR('Blocks A'!DM96-'Pre-1.095 (Hard Copy)'!BV85, 0)=0, " ", ('Blocks A'!DM96-'Pre-1.095 (Hard Copy)'!BV85))</f>
        <v> </v>
      </c>
      <c r="BW85" s="1014" t="str">
        <f>IF(IFERROR('Blocks A'!DN96-'Pre-1.095 (Hard Copy)'!BW85, 0)=0, " ", ('Blocks A'!DN96-'Pre-1.095 (Hard Copy)'!BW85))</f>
        <v>+1</v>
      </c>
      <c r="BX85" s="1014" t="str">
        <f>IF(IFERROR('Blocks A'!DO96-'Pre-1.095 (Hard Copy)'!BX85, 0)=0, " ", ('Blocks A'!DO96-'Pre-1.095 (Hard Copy)'!BX85))</f>
        <v>+63</v>
      </c>
      <c r="BY85" s="1014" t="str">
        <f>IF(IFERROR('Blocks A'!DP96-'Pre-1.095 (Hard Copy)'!BY85, 0)=0, " ", ('Blocks A'!DP96-'Pre-1.095 (Hard Copy)'!BY85))</f>
        <v>+1,475</v>
      </c>
      <c r="BZ85" s="1014" t="str">
        <f>IF(IFERROR('Blocks A'!DQ96-'Pre-1.095 (Hard Copy)'!BZ85, 0)=0, " ", ('Blocks A'!DQ96-'Pre-1.095 (Hard Copy)'!BZ85))</f>
        <v> </v>
      </c>
      <c r="CA85" s="1014" t="str">
        <f>IF(IFERROR('Blocks A'!DR96-'Pre-1.095 (Hard Copy)'!CA85, 0)=0, " ", ('Blocks A'!DR96-'Pre-1.095 (Hard Copy)'!CA85))</f>
        <v> </v>
      </c>
      <c r="CB85" s="1014" t="str">
        <f>IF(IFERROR('Blocks A'!DS96-'Pre-1.095 (Hard Copy)'!CB85, 0)=0, " ", ('Blocks A'!DS96-'Pre-1.095 (Hard Copy)'!CB85))</f>
        <v> </v>
      </c>
      <c r="CC85" s="1014" t="str">
        <f>IF(IFERROR('Blocks A'!DT96-'Pre-1.095 (Hard Copy)'!CC85, 0)=0, " ", ('Blocks A'!DT96-'Pre-1.095 (Hard Copy)'!CC85))</f>
        <v>+37</v>
      </c>
      <c r="CD85" s="1014" t="str">
        <f>IF(IFERROR('Blocks A'!DU96-'Pre-1.095 (Hard Copy)'!CD85, 0)=0, " ", ('Blocks A'!DU96-'Pre-1.095 (Hard Copy)'!CD85))</f>
        <v>+1,573</v>
      </c>
      <c r="CE85" s="1014" t="str">
        <f>IF(IFERROR('Blocks A'!DX96-'Pre-1.095 (Hard Copy)'!CE85, 0)=0, " ", ('Blocks A'!DX96-'Pre-1.095 (Hard Copy)'!CE85))</f>
        <v>+504</v>
      </c>
      <c r="CF85" s="1014" t="str">
        <f>IF(IFERROR('Blocks A'!DY96-'Pre-1.095 (Hard Copy)'!CF85, 0)=0, " ", ('Blocks A'!DY96-'Pre-1.095 (Hard Copy)'!CF85))</f>
        <v>+78,338</v>
      </c>
      <c r="CG85" s="1016" t="str">
        <f>IF(IFERROR('Blocks A'!DZ96-'Pre-1.095 (Hard Copy)'!CG85, 0)=0, " ", ('Blocks A'!DZ96-'Pre-1.095 (Hard Copy)'!CG85))</f>
        <v>+0.0783</v>
      </c>
      <c r="CH85" s="1015" t="str">
        <f>IF(IFERROR('Blocks A'!DV96-'Pre-1.095 (Hard Copy)'!CH85, 0)=0, " ", ('Blocks A'!DV96-'Pre-1.095 (Hard Copy)'!CH85))</f>
        <v>+3.7</v>
      </c>
      <c r="CI85" s="1015" t="str">
        <f>IF(IFERROR('Blocks A'!DW96-'Pre-1.095 (Hard Copy)'!CI85, 0)=0, " ", ('Blocks A'!DW96-'Pre-1.095 (Hard Copy)'!CI85))</f>
        <v>+582.1</v>
      </c>
      <c r="CJ85" s="1014" t="str">
        <f>IF(IFERROR('Blocks A'!EA96-'Pre-1.095 (Hard Copy)'!CJ85, 0)=0, " ", ('Blocks A'!EA96-'Pre-1.095 (Hard Copy)'!CJ85))</f>
        <v>+508</v>
      </c>
      <c r="CK85" s="1017" t="str">
        <f>IF(IFERROR('Blocks A'!EB96-'Pre-1.095 (Hard Copy)'!CK85, 0)=0, " ", ('Blocks A'!EB96-'Pre-1.095 (Hard Copy)'!CK85))</f>
        <v>+8.46</v>
      </c>
      <c r="CL85" s="1017" t="str">
        <f>IF(IFERROR('Blocks A'!EC96-'Pre-1.095 (Hard Copy)'!CL85, 0)=0, " ", ('Blocks A'!EC96-'Pre-1.095 (Hard Copy)'!CL85))</f>
        <v>+0.14</v>
      </c>
      <c r="CM85" s="1017" t="str">
        <f>IF(IFERROR('Blocks A'!EH96-'Pre-1.095 (Hard Copy)'!CM85, 0)=0, " ", ('Blocks A'!EH96-'Pre-1.095 (Hard Copy)'!CM85))</f>
        <v>+0.01</v>
      </c>
      <c r="CN85" s="1014" t="str">
        <f>IF(IFERROR('Blocks A'!ED96-'Pre-1.095 (Hard Copy)'!CN85, 0)=0, " ", ('Blocks A'!ED96-'Pre-1.095 (Hard Copy)'!CN85))</f>
        <v>+78,960</v>
      </c>
      <c r="CO85" s="1017" t="str">
        <f>IF(IFERROR('Blocks A'!EE96-'Pre-1.095 (Hard Copy)'!CO85, 0)=0, " ", ('Blocks A'!EE96-'Pre-1.095 (Hard Copy)'!CO85))</f>
        <v>+78.96</v>
      </c>
      <c r="CP85" s="1017" t="str">
        <f>IF(IFERROR('Blocks A'!EF96-'Pre-1.095 (Hard Copy)'!CP85, 0)=0, " ", ('Blocks A'!EF96-'Pre-1.095 (Hard Copy)'!CP85))</f>
        <v>+0.08</v>
      </c>
      <c r="CQ85" s="1016" t="str">
        <f>IF(IFERROR('Blocks A'!EG96-'Pre-1.095 (Hard Copy)'!CQ85, 0)=0, " ", ('Blocks A'!EG96-'Pre-1.095 (Hard Copy)'!CQ85))</f>
        <v>+0.0790</v>
      </c>
      <c r="CR85" s="1018" t="s">
        <v>12</v>
      </c>
    </row>
    <row r="86">
      <c r="B86" s="1013" t="s">
        <v>983</v>
      </c>
      <c r="C86" s="969" t="s">
        <v>886</v>
      </c>
      <c r="D86" s="969">
        <v>3.0</v>
      </c>
      <c r="E86" s="969">
        <v>3.0</v>
      </c>
      <c r="F86" s="969">
        <v>2.0</v>
      </c>
      <c r="G86" s="1014" t="str">
        <f>IF(IFERROR('Blocks A'!G97-'Pre-1.095 (Hard Copy)'!G86, 0)=0, " ", ('Blocks A'!G97-'Pre-1.095 (Hard Copy)'!G86))</f>
        <v> </v>
      </c>
      <c r="H86" s="1014" t="str">
        <f>IF(IFERROR('Blocks A'!H97-'Pre-1.095 (Hard Copy)'!H86, 0)=0, " ", ('Blocks A'!H97-'Pre-1.095 (Hard Copy)'!H86))</f>
        <v> </v>
      </c>
      <c r="I86" s="1014" t="str">
        <f>IF(IFERROR('Blocks A'!I97-'Pre-1.095 (Hard Copy)'!I86, 0)=0, " ", ('Blocks A'!I97-'Pre-1.095 (Hard Copy)'!I86))</f>
        <v> </v>
      </c>
      <c r="J86" s="1014" t="str">
        <f>IF(IFERROR('Blocks A'!J97-'Pre-1.095 (Hard Copy)'!J86, 0)=0, " ", ('Blocks A'!J97-'Pre-1.095 (Hard Copy)'!J86))</f>
        <v> </v>
      </c>
      <c r="K86" s="1014" t="str">
        <f>IF(IFERROR('Blocks A'!K97-'Pre-1.095 (Hard Copy)'!K86, 0)=0, " ", ('Blocks A'!K97-'Pre-1.095 (Hard Copy)'!K86))</f>
        <v> </v>
      </c>
      <c r="L86" s="1014" t="str">
        <f>IF(IFERROR('Blocks A'!L97-'Pre-1.095 (Hard Copy)'!L86, 0)=0, " ", ('Blocks A'!L97-'Pre-1.095 (Hard Copy)'!L86))</f>
        <v> </v>
      </c>
      <c r="M86" s="1014" t="str">
        <f>IF(IFERROR('Blocks A'!N97-'Pre-1.095 (Hard Copy)'!M86, 0)=0, " ", ('Blocks A'!N97-'Pre-1.095 (Hard Copy)'!M86))</f>
        <v> </v>
      </c>
      <c r="N86" s="1014" t="str">
        <f>IF(IFERROR('Blocks A'!O97-'Pre-1.095 (Hard Copy)'!N86, 0)=0, " ", ('Blocks A'!O97-'Pre-1.095 (Hard Copy)'!N86))</f>
        <v> </v>
      </c>
      <c r="O86" s="1014" t="str">
        <f>IF(IFERROR('Blocks A'!P97-'Pre-1.095 (Hard Copy)'!O86, 0)=0, " ", ('Blocks A'!P97-'Pre-1.095 (Hard Copy)'!O86))</f>
        <v> </v>
      </c>
      <c r="P86" s="1014" t="str">
        <f>IF(IFERROR('Blocks A'!Q97-'Pre-1.095 (Hard Copy)'!P86, 0)=0, " ", ('Blocks A'!Q97-'Pre-1.095 (Hard Copy)'!P86))</f>
        <v> </v>
      </c>
      <c r="Q86" s="1014" t="str">
        <f>IF(IFERROR('Blocks A'!R97-'Pre-1.095 (Hard Copy)'!Q86, 0)=0, " ", ('Blocks A'!R97-'Pre-1.095 (Hard Copy)'!Q86))</f>
        <v> </v>
      </c>
      <c r="R86" s="1014" t="str">
        <f>IF(IFERROR('Blocks A'!S97-'Pre-1.095 (Hard Copy)'!R86, 0)=0, " ", ('Blocks A'!S97-'Pre-1.095 (Hard Copy)'!R86))</f>
        <v> </v>
      </c>
      <c r="S86" s="1014" t="str">
        <f>IF(IFERROR('Blocks A'!T97-'Pre-1.095 (Hard Copy)'!S86, 0)=0, " ", ('Blocks A'!T97-'Pre-1.095 (Hard Copy)'!S86))</f>
        <v> </v>
      </c>
      <c r="T86" s="1014" t="str">
        <f>IF(IFERROR('Blocks A'!M97-'Pre-1.095 (Hard Copy)'!T86, 0)=0, " ", ('Blocks A'!M97-'Pre-1.095 (Hard Copy)'!T86))</f>
        <v> </v>
      </c>
      <c r="U86" s="1014" t="str">
        <f>IF(IFERROR('Blocks A'!U97-'Pre-1.095 (Hard Copy)'!U86, 0)=0, " ", ('Blocks A'!U97-'Pre-1.095 (Hard Copy)'!U86))</f>
        <v> </v>
      </c>
      <c r="V86" s="1014" t="str">
        <f>IF(IFERROR('Blocks A'!V97-'Pre-1.095 (Hard Copy)'!V86, 0)=0, " ", ('Blocks A'!V97-'Pre-1.095 (Hard Copy)'!V86))</f>
        <v> </v>
      </c>
      <c r="W86" s="1014" t="str">
        <f>IF(IFERROR('Blocks A'!W97-'Pre-1.095 (Hard Copy)'!W86, 0)=0, " ", ('Blocks A'!W97-'Pre-1.095 (Hard Copy)'!W86))</f>
        <v> </v>
      </c>
      <c r="X86" s="1014" t="str">
        <f>IF(IFERROR('Blocks A'!X97-'Pre-1.095 (Hard Copy)'!X86, 0)=0, " ", ('Blocks A'!X97-'Pre-1.095 (Hard Copy)'!X86))</f>
        <v> </v>
      </c>
      <c r="Y86" s="1014" t="str">
        <f>IF(IFERROR('Blocks A'!AC97-'Pre-1.095 (Hard Copy)'!Y86, 0)=0, " ", ('Blocks A'!AC97-'Pre-1.095 (Hard Copy)'!Y86))</f>
        <v> </v>
      </c>
      <c r="Z86" s="1014" t="str">
        <f>IF(IFERROR('Blocks A'!Y97-'Pre-1.095 (Hard Copy)'!Z86, 0)=0, " ", ('Blocks A'!Y97-'Pre-1.095 (Hard Copy)'!Z86))</f>
        <v> </v>
      </c>
      <c r="AA86" s="1014" t="str">
        <f>IF(IFERROR('Blocks A'!Z97-'Pre-1.095 (Hard Copy)'!AA86, 0)=0, " ", ('Blocks A'!Z97-'Pre-1.095 (Hard Copy)'!AA86))</f>
        <v> </v>
      </c>
      <c r="AB86" s="1014" t="str">
        <f>IF(IFERROR('Blocks A'!AA97-'Pre-1.095 (Hard Copy)'!AB86, 0)=0, " ", ('Blocks A'!AA97-'Pre-1.095 (Hard Copy)'!AB86))</f>
        <v> </v>
      </c>
      <c r="AC86" s="1014" t="str">
        <f>IF(IFERROR('Blocks A'!AB97-'Pre-1.095 (Hard Copy)'!AC86, 0)=0, " ", ('Blocks A'!AB97-'Pre-1.095 (Hard Copy)'!AC86))</f>
        <v> </v>
      </c>
      <c r="AD86" s="1014" t="str">
        <f>IF(IFERROR('Blocks A'!AY97-'Pre-1.095 (Hard Copy)'!AD86, 0)=0, " ", ('Blocks A'!AY97-'Pre-1.095 (Hard Copy)'!AD86))</f>
        <v>-40</v>
      </c>
      <c r="AE86" s="1014" t="str">
        <f>IF(IFERROR('Blocks A'!AZ97-'Pre-1.095 (Hard Copy)'!AE86, 0)=0, " ", ('Blocks A'!AZ97-'Pre-1.095 (Hard Copy)'!AE86))</f>
        <v> </v>
      </c>
      <c r="AF86" s="1014" t="str">
        <f>IF(IFERROR('Blocks A'!BA97-'Pre-1.095 (Hard Copy)'!AF86, 0)=0, " ", ('Blocks A'!BA97-'Pre-1.095 (Hard Copy)'!AF86))</f>
        <v>-60</v>
      </c>
      <c r="AG86" s="1014" t="str">
        <f>IF(IFERROR('Blocks A'!BB97-'Pre-1.095 (Hard Copy)'!AG86, 0)=0, " ", ('Blocks A'!BB97-'Pre-1.095 (Hard Copy)'!AG86))</f>
        <v> </v>
      </c>
      <c r="AH86" s="1014" t="str">
        <f>IF(IFERROR('Blocks A'!BC97-'Pre-1.095 (Hard Copy)'!AH86, 0)=0, " ", ('Blocks A'!BC97-'Pre-1.095 (Hard Copy)'!AH86))</f>
        <v> </v>
      </c>
      <c r="AI86" s="1014" t="str">
        <f>IF(IFERROR('Blocks A'!BJ97-'Pre-1.095 (Hard Copy)'!AI86, 0)=0, " ", ('Blocks A'!BJ97-'Pre-1.095 (Hard Copy)'!AI86))</f>
        <v>+50</v>
      </c>
      <c r="AJ86" s="1014" t="str">
        <f>IF(IFERROR('Blocks A'!BD97-'Pre-1.095 (Hard Copy)'!AJ86, 0)=0, " ", ('Blocks A'!BD97-'Pre-1.095 (Hard Copy)'!AJ86))</f>
        <v> </v>
      </c>
      <c r="AK86" s="1014" t="str">
        <f>IF(IFERROR('Blocks A'!BE97-'Pre-1.095 (Hard Copy)'!AK86, 0)=0, " ", ('Blocks A'!BE97-'Pre-1.095 (Hard Copy)'!AK86))</f>
        <v> </v>
      </c>
      <c r="AL86" s="1014" t="str">
        <f>IF(IFERROR('Blocks A'!BF97-'Pre-1.095 (Hard Copy)'!AL86, 0)=0, " ", ('Blocks A'!BF97-'Pre-1.095 (Hard Copy)'!AL86))</f>
        <v>+292</v>
      </c>
      <c r="AM86" s="1014" t="str">
        <f>IF(IFERROR('Blocks A'!BG97-'Pre-1.095 (Hard Copy)'!AM86, 0)=0, " ", ('Blocks A'!BG97-'Pre-1.095 (Hard Copy)'!AM86))</f>
        <v> </v>
      </c>
      <c r="AN86" s="1014" t="str">
        <f>IF(IFERROR('Blocks A'!BH97-'Pre-1.095 (Hard Copy)'!AN86, 0)=0, " ", ('Blocks A'!BH97-'Pre-1.095 (Hard Copy)'!AN86))</f>
        <v> </v>
      </c>
      <c r="AO86" s="1014" t="str">
        <f>IF(IFERROR('Blocks A'!BI97-'Pre-1.095 (Hard Copy)'!AO86, 0)=0, " ", ('Blocks A'!BI97-'Pre-1.095 (Hard Copy)'!AO86))</f>
        <v>+120</v>
      </c>
      <c r="AP86" s="1014" t="str">
        <f>IF(IFERROR('Blocks A'!BK97-'Pre-1.095 (Hard Copy)'!AP86, 0)=0, " ", ('Blocks A'!BK97-'Pre-1.095 (Hard Copy)'!AP86))</f>
        <v> </v>
      </c>
      <c r="AQ86" s="1014" t="str">
        <f>IF(IFERROR('Blocks A'!BL97-'Pre-1.095 (Hard Copy)'!AQ86, 0)=0, " ", ('Blocks A'!BL97-'Pre-1.095 (Hard Copy)'!AQ86))</f>
        <v> </v>
      </c>
      <c r="AR86" s="1014" t="str">
        <f>IF(IFERROR('Blocks A'!BM97-'Pre-1.095 (Hard Copy)'!AR86, 0)=0, " ", ('Blocks A'!BM97-'Pre-1.095 (Hard Copy)'!AR86))</f>
        <v> </v>
      </c>
      <c r="AS86" s="1014" t="str">
        <f>IF(IFERROR('Blocks A'!BO97-'Pre-1.095 (Hard Copy)'!AS86, 0)=0, " ", ('Blocks A'!BO97-'Pre-1.095 (Hard Copy)'!AS86))</f>
        <v> </v>
      </c>
      <c r="AT86" s="1014" t="str">
        <f>IF(IFERROR('Blocks A'!BP97-'Pre-1.095 (Hard Copy)'!AT86, 0)=0, " ", ('Blocks A'!BP97-'Pre-1.095 (Hard Copy)'!AT86))</f>
        <v> </v>
      </c>
      <c r="AU86" s="1014" t="str">
        <f>IF(IFERROR('Blocks A'!BQ97-'Pre-1.095 (Hard Copy)'!AU86, 0)=0, " ", ('Blocks A'!BQ97-'Pre-1.095 (Hard Copy)'!AU86))</f>
        <v> </v>
      </c>
      <c r="AV86" s="1014" t="str">
        <f>IF(IFERROR('Blocks A'!BR97-'Pre-1.095 (Hard Copy)'!AV86, 0)=0, " ", ('Blocks A'!BR97-'Pre-1.095 (Hard Copy)'!AV86))</f>
        <v> </v>
      </c>
      <c r="AW86" s="1014" t="str">
        <f>IF(IFERROR('Blocks A'!BS97-'Pre-1.095 (Hard Copy)'!AW86, 0)=0, " ", ('Blocks A'!BS97-'Pre-1.095 (Hard Copy)'!AW86))</f>
        <v> </v>
      </c>
      <c r="AX86" s="1014" t="str">
        <f>IF(IFERROR('Blocks A'!BT97-'Pre-1.095 (Hard Copy)'!AX86, 0)=0, " ", ('Blocks A'!BT97-'Pre-1.095 (Hard Copy)'!AX86))</f>
        <v>+17,318</v>
      </c>
      <c r="AY86" s="1014" t="str">
        <f>IF(IFERROR('Blocks A'!BU97-'Pre-1.095 (Hard Copy)'!AY86, 0)=0, " ", ('Blocks A'!BU97-'Pre-1.095 (Hard Copy)'!AY86))</f>
        <v>+62</v>
      </c>
      <c r="AZ86" s="1014" t="str">
        <f>IF(IFERROR('Blocks A'!BW97-'Pre-1.095 (Hard Copy)'!AZ86, 0)=0, " ", ('Blocks A'!BW97-'Pre-1.095 (Hard Copy)'!AZ86))</f>
        <v>+7,892</v>
      </c>
      <c r="BA86" s="1014" t="str">
        <f>IF(IFERROR('Blocks A'!BX97-'Pre-1.095 (Hard Copy)'!BA86, 0)=0, " ", ('Blocks A'!BX97-'Pre-1.095 (Hard Copy)'!BA86))</f>
        <v>-0</v>
      </c>
      <c r="BB86" s="1014" t="str">
        <f>IF(IFERROR('Blocks A'!BY97-'Pre-1.095 (Hard Copy)'!BB86, 0)=0, " ", ('Blocks A'!BY97-'Pre-1.095 (Hard Copy)'!BB86))</f>
        <v>+28</v>
      </c>
      <c r="BC86" s="1015" t="str">
        <f>IF(IFERROR('Blocks A'!BZ97-'Pre-1.095 (Hard Copy)'!BC86, 0)=0, " ", ('Blocks A'!BZ97-'Pre-1.095 (Hard Copy)'!BC86))</f>
        <v>-95.5</v>
      </c>
      <c r="BD86" s="1014" t="str">
        <f>IF(IFERROR('Blocks A'!BV97-'Pre-1.095 (Hard Copy)'!BD86, 0)=0, " ", ('Blocks A'!BV97-'Pre-1.095 (Hard Copy)'!BD86))</f>
        <v> </v>
      </c>
      <c r="BE86" s="1014" t="str">
        <f>IF(IFERROR('Blocks A'!CB97-'Pre-1.095 (Hard Copy)'!BE86, 0)=0, " ", ('Blocks A'!CB97-'Pre-1.095 (Hard Copy)'!BE86))</f>
        <v>+8,532</v>
      </c>
      <c r="BF86" s="1014" t="str">
        <f>IF(IFERROR('Blocks A'!CC97-'Pre-1.095 (Hard Copy)'!BF86, 0)=0, " ", ('Blocks A'!CC97-'Pre-1.095 (Hard Copy)'!BF86))</f>
        <v>+1,327,200</v>
      </c>
      <c r="BG86" s="1016" t="str">
        <f>IF(IFERROR('Blocks A'!CD97-'Pre-1.095 (Hard Copy)'!BG86, 0)=0, " ", ('Blocks A'!CD97-'Pre-1.095 (Hard Copy)'!BG86))</f>
        <v>+1.3272</v>
      </c>
      <c r="BH86" s="1014" t="str">
        <f>IF(IFERROR('Blocks A'!CE97-'Pre-1.095 (Hard Copy)'!BH86, 0)=0, " ", ('Blocks A'!CE97-'Pre-1.095 (Hard Copy)'!BH86))</f>
        <v>+14,202</v>
      </c>
      <c r="BI86" s="1014" t="str">
        <f>IF(IFERROR('Blocks A'!CZ97-'Pre-1.095 (Hard Copy)'!BI86, 0)=0, " ", ('Blocks A'!CZ97-'Pre-1.095 (Hard Copy)'!BI86))</f>
        <v>+10,768</v>
      </c>
      <c r="BJ86" s="1014" t="str">
        <f>IF(IFERROR('Blocks A'!DA97-'Pre-1.095 (Hard Copy)'!BJ86, 0)=0, " ", ('Blocks A'!DA97-'Pre-1.095 (Hard Copy)'!BJ86))</f>
        <v>+790</v>
      </c>
      <c r="BK86" s="1014" t="str">
        <f>IF(IFERROR('Blocks A'!DB97-'Pre-1.095 (Hard Copy)'!BK86, 0)=0, " ", ('Blocks A'!DB97-'Pre-1.095 (Hard Copy)'!BK86))</f>
        <v>+150</v>
      </c>
      <c r="BL86" s="1014" t="str">
        <f>IF(IFERROR('Blocks A'!DC97-'Pre-1.095 (Hard Copy)'!BL86, 0)=0, " ", ('Blocks A'!DC97-'Pre-1.095 (Hard Copy)'!BL86))</f>
        <v> </v>
      </c>
      <c r="BM86" s="1014" t="str">
        <f>IF(IFERROR('Blocks A'!DD97-'Pre-1.095 (Hard Copy)'!BM86, 0)=0, " ", ('Blocks A'!DD97-'Pre-1.095 (Hard Copy)'!BM86))</f>
        <v>+180</v>
      </c>
      <c r="BN86" s="1014" t="str">
        <f>IF(IFERROR('Blocks A'!DE97-'Pre-1.095 (Hard Copy)'!BN86, 0)=0, " ", ('Blocks A'!DE97-'Pre-1.095 (Hard Copy)'!BN86))</f>
        <v>+100</v>
      </c>
      <c r="BO86" s="1014" t="str">
        <f>IF(IFERROR('Blocks A'!DF97-'Pre-1.095 (Hard Copy)'!BO86, 0)=0, " ", ('Blocks A'!DF97-'Pre-1.095 (Hard Copy)'!BO86))</f>
        <v>+2,159</v>
      </c>
      <c r="BP86" s="1014" t="str">
        <f>IF(IFERROR('Blocks A'!DG97-'Pre-1.095 (Hard Copy)'!BP86, 0)=0, " ", ('Blocks A'!DG97-'Pre-1.095 (Hard Copy)'!BP86))</f>
        <v>-4</v>
      </c>
      <c r="BQ86" s="1014" t="str">
        <f>IF(IFERROR('Blocks A'!DH97-'Pre-1.095 (Hard Copy)'!BQ86, 0)=0, " ", ('Blocks A'!DH97-'Pre-1.095 (Hard Copy)'!BQ86))</f>
        <v> </v>
      </c>
      <c r="BR86" s="1014" t="str">
        <f>IF(IFERROR('Blocks A'!DI97-'Pre-1.095 (Hard Copy)'!BR86, 0)=0, " ", ('Blocks A'!DI97-'Pre-1.095 (Hard Copy)'!BR86))</f>
        <v> </v>
      </c>
      <c r="BS86" s="1014" t="str">
        <f>IF(IFERROR('Blocks A'!DJ97-'Pre-1.095 (Hard Copy)'!BS86, 0)=0, " ", ('Blocks A'!DJ97-'Pre-1.095 (Hard Copy)'!BS86))</f>
        <v>+19,229</v>
      </c>
      <c r="BT86" s="1014" t="str">
        <f>IF(IFERROR('Blocks A'!DK97-'Pre-1.095 (Hard Copy)'!BT86, 0)=0, " ", ('Blocks A'!DK97-'Pre-1.095 (Hard Copy)'!BT86))</f>
        <v>+2,469</v>
      </c>
      <c r="BU86" s="1014" t="str">
        <f>IF(IFERROR('Blocks A'!DL97-'Pre-1.095 (Hard Copy)'!BU86, 0)=0, " ", ('Blocks A'!DL97-'Pre-1.095 (Hard Copy)'!BU86))</f>
        <v>+625</v>
      </c>
      <c r="BV86" s="1014" t="str">
        <f>IF(IFERROR('Blocks A'!DM97-'Pre-1.095 (Hard Copy)'!BV86, 0)=0, " ", ('Blocks A'!DM97-'Pre-1.095 (Hard Copy)'!BV86))</f>
        <v> </v>
      </c>
      <c r="BW86" s="1014" t="str">
        <f>IF(IFERROR('Blocks A'!DN97-'Pre-1.095 (Hard Copy)'!BW86, 0)=0, " ", ('Blocks A'!DN97-'Pre-1.095 (Hard Copy)'!BW86))</f>
        <v>+321</v>
      </c>
      <c r="BX86" s="1014" t="str">
        <f>IF(IFERROR('Blocks A'!DO97-'Pre-1.095 (Hard Copy)'!BX86, 0)=0, " ", ('Blocks A'!DO97-'Pre-1.095 (Hard Copy)'!BX86))</f>
        <v>+1,250</v>
      </c>
      <c r="BY86" s="1014" t="str">
        <f>IF(IFERROR('Blocks A'!DP97-'Pre-1.095 (Hard Copy)'!BY86, 0)=0, " ", ('Blocks A'!DP97-'Pre-1.095 (Hard Copy)'!BY86))</f>
        <v>+269,900</v>
      </c>
      <c r="BZ86" s="1014" t="str">
        <f>IF(IFERROR('Blocks A'!DQ97-'Pre-1.095 (Hard Copy)'!BZ86, 0)=0, " ", ('Blocks A'!DQ97-'Pre-1.095 (Hard Copy)'!BZ86))</f>
        <v>-1,000</v>
      </c>
      <c r="CA86" s="1014" t="str">
        <f>IF(IFERROR('Blocks A'!DR97-'Pre-1.095 (Hard Copy)'!CA86, 0)=0, " ", ('Blocks A'!DR97-'Pre-1.095 (Hard Copy)'!CA86))</f>
        <v> </v>
      </c>
      <c r="CB86" s="1014" t="str">
        <f>IF(IFERROR('Blocks A'!DS97-'Pre-1.095 (Hard Copy)'!CB86, 0)=0, " ", ('Blocks A'!DS97-'Pre-1.095 (Hard Copy)'!CB86))</f>
        <v> </v>
      </c>
      <c r="CC86" s="1014" t="str">
        <f>IF(IFERROR('Blocks A'!DT97-'Pre-1.095 (Hard Copy)'!CC86, 0)=0, " ", ('Blocks A'!DT97-'Pre-1.095 (Hard Copy)'!CC86))</f>
        <v>+14,144</v>
      </c>
      <c r="CD86" s="1014" t="str">
        <f>IF(IFERROR('Blocks A'!DU97-'Pre-1.095 (Hard Copy)'!CD86, 0)=0, " ", ('Blocks A'!DU97-'Pre-1.095 (Hard Copy)'!CD86))</f>
        <v>+292,794</v>
      </c>
      <c r="CE86" s="1014" t="str">
        <f>IF(IFERROR('Blocks A'!DX97-'Pre-1.095 (Hard Copy)'!CE86, 0)=0, " ", ('Blocks A'!DX97-'Pre-1.095 (Hard Copy)'!CE86))</f>
        <v>+87,540</v>
      </c>
      <c r="CF86" s="1014" t="str">
        <f>IF(IFERROR('Blocks A'!DY97-'Pre-1.095 (Hard Copy)'!CF86, 0)=0, " ", ('Blocks A'!DY97-'Pre-1.095 (Hard Copy)'!CF86))</f>
        <v>+13,617,312</v>
      </c>
      <c r="CG86" s="1016" t="str">
        <f>IF(IFERROR('Blocks A'!DZ97-'Pre-1.095 (Hard Copy)'!CG86, 0)=0, " ", ('Blocks A'!DZ97-'Pre-1.095 (Hard Copy)'!CG86))</f>
        <v>+13.6173</v>
      </c>
      <c r="CH86" s="1015" t="str">
        <f>IF(IFERROR('Blocks A'!DV97-'Pre-1.095 (Hard Copy)'!CH86, 0)=0, " ", ('Blocks A'!DV97-'Pre-1.095 (Hard Copy)'!CH86))</f>
        <v>+1,671.7</v>
      </c>
      <c r="CI86" s="1015" t="str">
        <f>IF(IFERROR('Blocks A'!DW97-'Pre-1.095 (Hard Copy)'!CI86, 0)=0, " ", ('Blocks A'!DW97-'Pre-1.095 (Hard Copy)'!CI86))</f>
        <v>+108,334.0</v>
      </c>
      <c r="CJ86" s="1014" t="str">
        <f>IF(IFERROR('Blocks A'!EA97-'Pre-1.095 (Hard Copy)'!CJ86, 0)=0, " ", ('Blocks A'!EA97-'Pre-1.095 (Hard Copy)'!CJ86))</f>
        <v>+96,072</v>
      </c>
      <c r="CK86" s="1017" t="str">
        <f>IF(IFERROR('Blocks A'!EB97-'Pre-1.095 (Hard Copy)'!CK86, 0)=0, " ", ('Blocks A'!EB97-'Pre-1.095 (Hard Copy)'!CK86))</f>
        <v>+1,601.20</v>
      </c>
      <c r="CL86" s="1017" t="str">
        <f>IF(IFERROR('Blocks A'!EC97-'Pre-1.095 (Hard Copy)'!CL86, 0)=0, " ", ('Blocks A'!EC97-'Pre-1.095 (Hard Copy)'!CL86))</f>
        <v>+26.69</v>
      </c>
      <c r="CM86" s="1017" t="str">
        <f>IF(IFERROR('Blocks A'!EH97-'Pre-1.095 (Hard Copy)'!CM86, 0)=0, " ", ('Blocks A'!EH97-'Pre-1.095 (Hard Copy)'!CM86))</f>
        <v>+1.11</v>
      </c>
      <c r="CN86" s="1014" t="str">
        <f>IF(IFERROR('Blocks A'!ED97-'Pre-1.095 (Hard Copy)'!CN86, 0)=0, " ", ('Blocks A'!ED97-'Pre-1.095 (Hard Copy)'!CN86))</f>
        <v>+14,944,512</v>
      </c>
      <c r="CO86" s="1017" t="str">
        <f>IF(IFERROR('Blocks A'!EE97-'Pre-1.095 (Hard Copy)'!CO86, 0)=0, " ", ('Blocks A'!EE97-'Pre-1.095 (Hard Copy)'!CO86))</f>
        <v>+14,944.51</v>
      </c>
      <c r="CP86" s="1017" t="str">
        <f>IF(IFERROR('Blocks A'!EF97-'Pre-1.095 (Hard Copy)'!CP86, 0)=0, " ", ('Blocks A'!EF97-'Pre-1.095 (Hard Copy)'!CP86))</f>
        <v>+14.94</v>
      </c>
      <c r="CQ86" s="1016" t="str">
        <f>IF(IFERROR('Blocks A'!EG97-'Pre-1.095 (Hard Copy)'!CQ86, 0)=0, " ", ('Blocks A'!EG97-'Pre-1.095 (Hard Copy)'!CQ86))</f>
        <v>+14.9445</v>
      </c>
      <c r="CR86" s="1018" t="s">
        <v>12</v>
      </c>
    </row>
    <row r="87">
      <c r="A87" s="990" t="s">
        <v>984</v>
      </c>
      <c r="B87" s="1013" t="s">
        <v>985</v>
      </c>
      <c r="C87" s="969" t="s">
        <v>886</v>
      </c>
      <c r="D87" s="969">
        <v>1.0</v>
      </c>
      <c r="E87" s="969">
        <v>1.0</v>
      </c>
      <c r="F87" s="969">
        <v>1.0</v>
      </c>
      <c r="G87" s="1014" t="str">
        <f>IF(IFERROR('Blocks A'!G98-'Pre-1.095 (Hard Copy)'!G87, 0)=0, " ", ('Blocks A'!G98-'Pre-1.095 (Hard Copy)'!G87))</f>
        <v> </v>
      </c>
      <c r="H87" s="1014" t="str">
        <f>IF(IFERROR('Blocks A'!H98-'Pre-1.095 (Hard Copy)'!H87, 0)=0, " ", ('Blocks A'!H98-'Pre-1.095 (Hard Copy)'!H87))</f>
        <v> </v>
      </c>
      <c r="I87" s="1014" t="str">
        <f>IF(IFERROR('Blocks A'!I98-'Pre-1.095 (Hard Copy)'!I87, 0)=0, " ", ('Blocks A'!I98-'Pre-1.095 (Hard Copy)'!I87))</f>
        <v> </v>
      </c>
      <c r="J87" s="1014" t="str">
        <f>IF(IFERROR('Blocks A'!J98-'Pre-1.095 (Hard Copy)'!J87, 0)=0, " ", ('Blocks A'!J98-'Pre-1.095 (Hard Copy)'!J87))</f>
        <v> </v>
      </c>
      <c r="K87" s="1014" t="str">
        <f>IF(IFERROR('Blocks A'!K98-'Pre-1.095 (Hard Copy)'!K87, 0)=0, " ", ('Blocks A'!K98-'Pre-1.095 (Hard Copy)'!K87))</f>
        <v> </v>
      </c>
      <c r="L87" s="1014" t="str">
        <f>IF(IFERROR('Blocks A'!L98-'Pre-1.095 (Hard Copy)'!L87, 0)=0, " ", ('Blocks A'!L98-'Pre-1.095 (Hard Copy)'!L87))</f>
        <v> </v>
      </c>
      <c r="M87" s="1014" t="str">
        <f>IF(IFERROR('Blocks A'!N98-'Pre-1.095 (Hard Copy)'!M87, 0)=0, " ", ('Blocks A'!N98-'Pre-1.095 (Hard Copy)'!M87))</f>
        <v> </v>
      </c>
      <c r="N87" s="1014" t="str">
        <f>IF(IFERROR('Blocks A'!O98-'Pre-1.095 (Hard Copy)'!N87, 0)=0, " ", ('Blocks A'!O98-'Pre-1.095 (Hard Copy)'!N87))</f>
        <v> </v>
      </c>
      <c r="O87" s="1014" t="str">
        <f>IF(IFERROR('Blocks A'!P98-'Pre-1.095 (Hard Copy)'!O87, 0)=0, " ", ('Blocks A'!P98-'Pre-1.095 (Hard Copy)'!O87))</f>
        <v> </v>
      </c>
      <c r="P87" s="1014" t="str">
        <f>IF(IFERROR('Blocks A'!Q98-'Pre-1.095 (Hard Copy)'!P87, 0)=0, " ", ('Blocks A'!Q98-'Pre-1.095 (Hard Copy)'!P87))</f>
        <v> </v>
      </c>
      <c r="Q87" s="1014" t="str">
        <f>IF(IFERROR('Blocks A'!R98-'Pre-1.095 (Hard Copy)'!Q87, 0)=0, " ", ('Blocks A'!R98-'Pre-1.095 (Hard Copy)'!Q87))</f>
        <v> </v>
      </c>
      <c r="R87" s="1014" t="str">
        <f>IF(IFERROR('Blocks A'!S98-'Pre-1.095 (Hard Copy)'!R87, 0)=0, " ", ('Blocks A'!S98-'Pre-1.095 (Hard Copy)'!R87))</f>
        <v> </v>
      </c>
      <c r="S87" s="1014" t="str">
        <f>IF(IFERROR('Blocks A'!T98-'Pre-1.095 (Hard Copy)'!S87, 0)=0, " ", ('Blocks A'!T98-'Pre-1.095 (Hard Copy)'!S87))</f>
        <v> </v>
      </c>
      <c r="T87" s="1014" t="str">
        <f>IF(IFERROR('Blocks A'!M98-'Pre-1.095 (Hard Copy)'!T87, 0)=0, " ", ('Blocks A'!M98-'Pre-1.095 (Hard Copy)'!T87))</f>
        <v> </v>
      </c>
      <c r="U87" s="1014" t="str">
        <f>IF(IFERROR('Blocks A'!U98-'Pre-1.095 (Hard Copy)'!U87, 0)=0, " ", ('Blocks A'!U98-'Pre-1.095 (Hard Copy)'!U87))</f>
        <v> </v>
      </c>
      <c r="V87" s="1014" t="str">
        <f>IF(IFERROR('Blocks A'!V98-'Pre-1.095 (Hard Copy)'!V87, 0)=0, " ", ('Blocks A'!V98-'Pre-1.095 (Hard Copy)'!V87))</f>
        <v> </v>
      </c>
      <c r="W87" s="1014" t="str">
        <f>IF(IFERROR('Blocks A'!W98-'Pre-1.095 (Hard Copy)'!W87, 0)=0, " ", ('Blocks A'!W98-'Pre-1.095 (Hard Copy)'!W87))</f>
        <v> </v>
      </c>
      <c r="X87" s="1014" t="str">
        <f>IF(IFERROR('Blocks A'!X98-'Pre-1.095 (Hard Copy)'!X87, 0)=0, " ", ('Blocks A'!X98-'Pre-1.095 (Hard Copy)'!X87))</f>
        <v> </v>
      </c>
      <c r="Y87" s="1014" t="str">
        <f>IF(IFERROR('Blocks A'!AC98-'Pre-1.095 (Hard Copy)'!Y87, 0)=0, " ", ('Blocks A'!AC98-'Pre-1.095 (Hard Copy)'!Y87))</f>
        <v> </v>
      </c>
      <c r="Z87" s="1014" t="str">
        <f>IF(IFERROR('Blocks A'!Y98-'Pre-1.095 (Hard Copy)'!Z87, 0)=0, " ", ('Blocks A'!Y98-'Pre-1.095 (Hard Copy)'!Z87))</f>
        <v> </v>
      </c>
      <c r="AA87" s="1014" t="str">
        <f>IF(IFERROR('Blocks A'!Z98-'Pre-1.095 (Hard Copy)'!AA87, 0)=0, " ", ('Blocks A'!Z98-'Pre-1.095 (Hard Copy)'!AA87))</f>
        <v> </v>
      </c>
      <c r="AB87" s="1014" t="str">
        <f>IF(IFERROR('Blocks A'!AA98-'Pre-1.095 (Hard Copy)'!AB87, 0)=0, " ", ('Blocks A'!AA98-'Pre-1.095 (Hard Copy)'!AB87))</f>
        <v> </v>
      </c>
      <c r="AC87" s="1014" t="str">
        <f>IF(IFERROR('Blocks A'!AB98-'Pre-1.095 (Hard Copy)'!AC87, 0)=0, " ", ('Blocks A'!AB98-'Pre-1.095 (Hard Copy)'!AC87))</f>
        <v> </v>
      </c>
      <c r="AD87" s="1014" t="str">
        <f>IF(IFERROR('Blocks A'!AY98-'Pre-1.095 (Hard Copy)'!AD87, 0)=0, " ", ('Blocks A'!AY98-'Pre-1.095 (Hard Copy)'!AD87))</f>
        <v> </v>
      </c>
      <c r="AE87" s="1014" t="str">
        <f>IF(IFERROR('Blocks A'!AZ98-'Pre-1.095 (Hard Copy)'!AE87, 0)=0, " ", ('Blocks A'!AZ98-'Pre-1.095 (Hard Copy)'!AE87))</f>
        <v> </v>
      </c>
      <c r="AF87" s="1014" t="str">
        <f>IF(IFERROR('Blocks A'!BA98-'Pre-1.095 (Hard Copy)'!AF87, 0)=0, " ", ('Blocks A'!BA98-'Pre-1.095 (Hard Copy)'!AF87))</f>
        <v> </v>
      </c>
      <c r="AG87" s="1014" t="str">
        <f>IF(IFERROR('Blocks A'!BB98-'Pre-1.095 (Hard Copy)'!AG87, 0)=0, " ", ('Blocks A'!BB98-'Pre-1.095 (Hard Copy)'!AG87))</f>
        <v> </v>
      </c>
      <c r="AH87" s="1014" t="str">
        <f>IF(IFERROR('Blocks A'!BC98-'Pre-1.095 (Hard Copy)'!AH87, 0)=0, " ", ('Blocks A'!BC98-'Pre-1.095 (Hard Copy)'!AH87))</f>
        <v> </v>
      </c>
      <c r="AI87" s="1014" t="str">
        <f>IF(IFERROR('Blocks A'!BJ98-'Pre-1.095 (Hard Copy)'!AI87, 0)=0, " ", ('Blocks A'!BJ98-'Pre-1.095 (Hard Copy)'!AI87))</f>
        <v>+4</v>
      </c>
      <c r="AJ87" s="1014" t="str">
        <f>IF(IFERROR('Blocks A'!BD98-'Pre-1.095 (Hard Copy)'!AJ87, 0)=0, " ", ('Blocks A'!BD98-'Pre-1.095 (Hard Copy)'!AJ87))</f>
        <v> </v>
      </c>
      <c r="AK87" s="1014" t="str">
        <f>IF(IFERROR('Blocks A'!BE98-'Pre-1.095 (Hard Copy)'!AK87, 0)=0, " ", ('Blocks A'!BE98-'Pre-1.095 (Hard Copy)'!AK87))</f>
        <v>+2</v>
      </c>
      <c r="AL87" s="1014" t="str">
        <f>IF(IFERROR('Blocks A'!BF98-'Pre-1.095 (Hard Copy)'!AL87, 0)=0, " ", ('Blocks A'!BF98-'Pre-1.095 (Hard Copy)'!AL87))</f>
        <v> </v>
      </c>
      <c r="AM87" s="1014" t="str">
        <f>IF(IFERROR('Blocks A'!BG98-'Pre-1.095 (Hard Copy)'!AM87, 0)=0, " ", ('Blocks A'!BG98-'Pre-1.095 (Hard Copy)'!AM87))</f>
        <v> </v>
      </c>
      <c r="AN87" s="1014" t="str">
        <f>IF(IFERROR('Blocks A'!BH98-'Pre-1.095 (Hard Copy)'!AN87, 0)=0, " ", ('Blocks A'!BH98-'Pre-1.095 (Hard Copy)'!AN87))</f>
        <v> </v>
      </c>
      <c r="AO87" s="1014" t="str">
        <f>IF(IFERROR('Blocks A'!BI98-'Pre-1.095 (Hard Copy)'!AO87, 0)=0, " ", ('Blocks A'!BI98-'Pre-1.095 (Hard Copy)'!AO87))</f>
        <v> </v>
      </c>
      <c r="AP87" s="1014" t="str">
        <f>IF(IFERROR('Blocks A'!BK98-'Pre-1.095 (Hard Copy)'!AP87, 0)=0, " ", ('Blocks A'!BK98-'Pre-1.095 (Hard Copy)'!AP87))</f>
        <v> </v>
      </c>
      <c r="AQ87" s="1014" t="str">
        <f>IF(IFERROR('Blocks A'!BL98-'Pre-1.095 (Hard Copy)'!AQ87, 0)=0, " ", ('Blocks A'!BL98-'Pre-1.095 (Hard Copy)'!AQ87))</f>
        <v> </v>
      </c>
      <c r="AR87" s="1014" t="str">
        <f>IF(IFERROR('Blocks A'!BM98-'Pre-1.095 (Hard Copy)'!AR87, 0)=0, " ", ('Blocks A'!BM98-'Pre-1.095 (Hard Copy)'!AR87))</f>
        <v> </v>
      </c>
      <c r="AS87" s="1014" t="str">
        <f>IF(IFERROR('Blocks A'!BO98-'Pre-1.095 (Hard Copy)'!AS87, 0)=0, " ", ('Blocks A'!BO98-'Pre-1.095 (Hard Copy)'!AS87))</f>
        <v> </v>
      </c>
      <c r="AT87" s="1014" t="str">
        <f>IF(IFERROR('Blocks A'!BP98-'Pre-1.095 (Hard Copy)'!AT87, 0)=0, " ", ('Blocks A'!BP98-'Pre-1.095 (Hard Copy)'!AT87))</f>
        <v> </v>
      </c>
      <c r="AU87" s="1014" t="str">
        <f>IF(IFERROR('Blocks A'!BQ98-'Pre-1.095 (Hard Copy)'!AU87, 0)=0, " ", ('Blocks A'!BQ98-'Pre-1.095 (Hard Copy)'!AU87))</f>
        <v> </v>
      </c>
      <c r="AV87" s="1014" t="str">
        <f>IF(IFERROR('Blocks A'!BR98-'Pre-1.095 (Hard Copy)'!AV87, 0)=0, " ", ('Blocks A'!BR98-'Pre-1.095 (Hard Copy)'!AV87))</f>
        <v> </v>
      </c>
      <c r="AW87" s="1014" t="str">
        <f>IF(IFERROR('Blocks A'!BS98-'Pre-1.095 (Hard Copy)'!AW87, 0)=0, " ", ('Blocks A'!BS98-'Pre-1.095 (Hard Copy)'!AW87))</f>
        <v> </v>
      </c>
      <c r="AX87" s="1014" t="str">
        <f>IF(IFERROR('Blocks A'!BT98-'Pre-1.095 (Hard Copy)'!AX87, 0)=0, " ", ('Blocks A'!BT98-'Pre-1.095 (Hard Copy)'!AX87))</f>
        <v>+72</v>
      </c>
      <c r="AY87" s="1014" t="str">
        <f>IF(IFERROR('Blocks A'!BU98-'Pre-1.095 (Hard Copy)'!AY87, 0)=0, " ", ('Blocks A'!BU98-'Pre-1.095 (Hard Copy)'!AY87))</f>
        <v>+5</v>
      </c>
      <c r="AZ87" s="1014" t="str">
        <f>IF(IFERROR('Blocks A'!BW98-'Pre-1.095 (Hard Copy)'!AZ87, 0)=0, " ", ('Blocks A'!BW98-'Pre-1.095 (Hard Copy)'!AZ87))</f>
        <v>+200</v>
      </c>
      <c r="BA87" s="1014" t="str">
        <f>IF(IFERROR('Blocks A'!BX98-'Pre-1.095 (Hard Copy)'!BA87, 0)=0, " ", ('Blocks A'!BX98-'Pre-1.095 (Hard Copy)'!BA87))</f>
        <v>-0</v>
      </c>
      <c r="BB87" s="1014" t="str">
        <f>IF(IFERROR('Blocks A'!BY98-'Pre-1.095 (Hard Copy)'!BB87, 0)=0, " ", ('Blocks A'!BY98-'Pre-1.095 (Hard Copy)'!BB87))</f>
        <v>+13</v>
      </c>
      <c r="BC87" s="1015" t="str">
        <f>IF(IFERROR('Blocks A'!BZ98-'Pre-1.095 (Hard Copy)'!BC87, 0)=0, " ", ('Blocks A'!BZ98-'Pre-1.095 (Hard Copy)'!BC87))</f>
        <v>-1.8</v>
      </c>
      <c r="BD87" s="1014" t="str">
        <f>IF(IFERROR('Blocks A'!BV98-'Pre-1.095 (Hard Copy)'!BD87, 0)=0, " ", ('Blocks A'!BV98-'Pre-1.095 (Hard Copy)'!BD87))</f>
        <v>-3</v>
      </c>
      <c r="BE87" s="1014" t="str">
        <f>IF(IFERROR('Blocks A'!CB98-'Pre-1.095 (Hard Copy)'!BE87, 0)=0, " ", ('Blocks A'!CB98-'Pre-1.095 (Hard Copy)'!BE87))</f>
        <v>-230</v>
      </c>
      <c r="BF87" s="1014" t="str">
        <f>IF(IFERROR('Blocks A'!CC98-'Pre-1.095 (Hard Copy)'!BF87, 0)=0, " ", ('Blocks A'!CC98-'Pre-1.095 (Hard Copy)'!BF87))</f>
        <v>-35,778</v>
      </c>
      <c r="BG87" s="1016" t="str">
        <f>IF(IFERROR('Blocks A'!CD98-'Pre-1.095 (Hard Copy)'!BG87, 0)=0, " ", ('Blocks A'!CD98-'Pre-1.095 (Hard Copy)'!BG87))</f>
        <v>-0.0358</v>
      </c>
      <c r="BH87" s="1014" t="str">
        <f>IF(IFERROR('Blocks A'!CE98-'Pre-1.095 (Hard Copy)'!BH87, 0)=0, " ", ('Blocks A'!CE98-'Pre-1.095 (Hard Copy)'!BH87))</f>
        <v>+76</v>
      </c>
      <c r="BI87" s="1014" t="str">
        <f>IF(IFERROR('Blocks A'!CZ98-'Pre-1.095 (Hard Copy)'!BI87, 0)=0, " ", ('Blocks A'!CZ98-'Pre-1.095 (Hard Copy)'!BI87))</f>
        <v>+133</v>
      </c>
      <c r="BJ87" s="1014" t="str">
        <f>IF(IFERROR('Blocks A'!DA98-'Pre-1.095 (Hard Copy)'!BJ87, 0)=0, " ", ('Blocks A'!DA98-'Pre-1.095 (Hard Copy)'!BJ87))</f>
        <v>+30</v>
      </c>
      <c r="BK87" s="1014" t="str">
        <f>IF(IFERROR('Blocks A'!DB98-'Pre-1.095 (Hard Copy)'!BK87, 0)=0, " ", ('Blocks A'!DB98-'Pre-1.095 (Hard Copy)'!BK87))</f>
        <v>+2</v>
      </c>
      <c r="BL87" s="1014" t="str">
        <f>IF(IFERROR('Blocks A'!DC98-'Pre-1.095 (Hard Copy)'!BL87, 0)=0, " ", ('Blocks A'!DC98-'Pre-1.095 (Hard Copy)'!BL87))</f>
        <v> </v>
      </c>
      <c r="BM87" s="1014" t="str">
        <f>IF(IFERROR('Blocks A'!DD98-'Pre-1.095 (Hard Copy)'!BM87, 0)=0, " ", ('Blocks A'!DD98-'Pre-1.095 (Hard Copy)'!BM87))</f>
        <v>+2</v>
      </c>
      <c r="BN87" s="1014" t="str">
        <f>IF(IFERROR('Blocks A'!DE98-'Pre-1.095 (Hard Copy)'!BN87, 0)=0, " ", ('Blocks A'!DE98-'Pre-1.095 (Hard Copy)'!BN87))</f>
        <v> </v>
      </c>
      <c r="BO87" s="1014" t="str">
        <f>IF(IFERROR('Blocks A'!DF98-'Pre-1.095 (Hard Copy)'!BO87, 0)=0, " ", ('Blocks A'!DF98-'Pre-1.095 (Hard Copy)'!BO87))</f>
        <v>-0</v>
      </c>
      <c r="BP87" s="1014" t="str">
        <f>IF(IFERROR('Blocks A'!DG98-'Pre-1.095 (Hard Copy)'!BP87, 0)=0, " ", ('Blocks A'!DG98-'Pre-1.095 (Hard Copy)'!BP87))</f>
        <v> </v>
      </c>
      <c r="BQ87" s="1014" t="str">
        <f>IF(IFERROR('Blocks A'!DH98-'Pre-1.095 (Hard Copy)'!BQ87, 0)=0, " ", ('Blocks A'!DH98-'Pre-1.095 (Hard Copy)'!BQ87))</f>
        <v> </v>
      </c>
      <c r="BR87" s="1014" t="str">
        <f>IF(IFERROR('Blocks A'!DI98-'Pre-1.095 (Hard Copy)'!BR87, 0)=0, " ", ('Blocks A'!DI98-'Pre-1.095 (Hard Copy)'!BR87))</f>
        <v> </v>
      </c>
      <c r="BS87" s="1014" t="str">
        <f>IF(IFERROR('Blocks A'!DJ98-'Pre-1.095 (Hard Copy)'!BS87, 0)=0, " ", ('Blocks A'!DJ98-'Pre-1.095 (Hard Copy)'!BS87))</f>
        <v>+237</v>
      </c>
      <c r="BT87" s="1014" t="str">
        <f>IF(IFERROR('Blocks A'!DK98-'Pre-1.095 (Hard Copy)'!BT87, 0)=0, " ", ('Blocks A'!DK98-'Pre-1.095 (Hard Copy)'!BT87))</f>
        <v>+94</v>
      </c>
      <c r="BU87" s="1014" t="str">
        <f>IF(IFERROR('Blocks A'!DL98-'Pre-1.095 (Hard Copy)'!BU87, 0)=0, " ", ('Blocks A'!DL98-'Pre-1.095 (Hard Copy)'!BU87))</f>
        <v>+8</v>
      </c>
      <c r="BV87" s="1014" t="str">
        <f>IF(IFERROR('Blocks A'!DM98-'Pre-1.095 (Hard Copy)'!BV87, 0)=0, " ", ('Blocks A'!DM98-'Pre-1.095 (Hard Copy)'!BV87))</f>
        <v> </v>
      </c>
      <c r="BW87" s="1014" t="str">
        <f>IF(IFERROR('Blocks A'!DN98-'Pre-1.095 (Hard Copy)'!BW87, 0)=0, " ", ('Blocks A'!DN98-'Pre-1.095 (Hard Copy)'!BW87))</f>
        <v>+4</v>
      </c>
      <c r="BX87" s="1014" t="str">
        <f>IF(IFERROR('Blocks A'!DO98-'Pre-1.095 (Hard Copy)'!BX87, 0)=0, " ", ('Blocks A'!DO98-'Pre-1.095 (Hard Copy)'!BX87))</f>
        <v> </v>
      </c>
      <c r="BY87" s="1014" t="str">
        <f>IF(IFERROR('Blocks A'!DP98-'Pre-1.095 (Hard Copy)'!BY87, 0)=0, " ", ('Blocks A'!DP98-'Pre-1.095 (Hard Copy)'!BY87))</f>
        <v>-50</v>
      </c>
      <c r="BZ87" s="1014" t="str">
        <f>IF(IFERROR('Blocks A'!DQ98-'Pre-1.095 (Hard Copy)'!BZ87, 0)=0, " ", ('Blocks A'!DQ98-'Pre-1.095 (Hard Copy)'!BZ87))</f>
        <v> </v>
      </c>
      <c r="CA87" s="1014" t="str">
        <f>IF(IFERROR('Blocks A'!DR98-'Pre-1.095 (Hard Copy)'!CA87, 0)=0, " ", ('Blocks A'!DR98-'Pre-1.095 (Hard Copy)'!CA87))</f>
        <v> </v>
      </c>
      <c r="CB87" s="1014" t="str">
        <f>IF(IFERROR('Blocks A'!DS98-'Pre-1.095 (Hard Copy)'!CB87, 0)=0, " ", ('Blocks A'!DS98-'Pre-1.095 (Hard Copy)'!CB87))</f>
        <v> </v>
      </c>
      <c r="CC87" s="1014" t="str">
        <f>IF(IFERROR('Blocks A'!DT98-'Pre-1.095 (Hard Copy)'!CC87, 0)=0, " ", ('Blocks A'!DT98-'Pre-1.095 (Hard Copy)'!CC87))</f>
        <v>+167</v>
      </c>
      <c r="CD87" s="1014" t="str">
        <f>IF(IFERROR('Blocks A'!DU98-'Pre-1.095 (Hard Copy)'!CD87, 0)=0, " ", ('Blocks A'!DU98-'Pre-1.095 (Hard Copy)'!CD87))</f>
        <v>+293</v>
      </c>
      <c r="CE87" s="1014" t="str">
        <f>IF(IFERROR('Blocks A'!DX98-'Pre-1.095 (Hard Copy)'!CE87, 0)=0, " ", ('Blocks A'!DX98-'Pre-1.095 (Hard Copy)'!CE87))</f>
        <v>+166</v>
      </c>
      <c r="CF87" s="1014" t="str">
        <f>IF(IFERROR('Blocks A'!DY98-'Pre-1.095 (Hard Copy)'!CF87, 0)=0, " ", ('Blocks A'!DY98-'Pre-1.095 (Hard Copy)'!CF87))</f>
        <v>+25,756</v>
      </c>
      <c r="CG87" s="1016" t="str">
        <f>IF(IFERROR('Blocks A'!DZ98-'Pre-1.095 (Hard Copy)'!CG87, 0)=0, " ", ('Blocks A'!DZ98-'Pre-1.095 (Hard Copy)'!CG87))</f>
        <v>+0.0258</v>
      </c>
      <c r="CH87" s="1015" t="str">
        <f>IF(IFERROR('Blocks A'!DV98-'Pre-1.095 (Hard Copy)'!CH87, 0)=0, " ", ('Blocks A'!DV98-'Pre-1.095 (Hard Copy)'!CH87))</f>
        <v>+21.4</v>
      </c>
      <c r="CI87" s="1015" t="str">
        <f>IF(IFERROR('Blocks A'!DW98-'Pre-1.095 (Hard Copy)'!CI87, 0)=0, " ", ('Blocks A'!DW98-'Pre-1.095 (Hard Copy)'!CI87))</f>
        <v>+108.5</v>
      </c>
      <c r="CJ87" s="1014" t="str">
        <f>IF(IFERROR('Blocks A'!EA98-'Pre-1.095 (Hard Copy)'!CJ87, 0)=0, " ", ('Blocks A'!EA98-'Pre-1.095 (Hard Copy)'!CJ87))</f>
        <v>-64</v>
      </c>
      <c r="CK87" s="1017" t="str">
        <f>IF(IFERROR('Blocks A'!EB98-'Pre-1.095 (Hard Copy)'!CK87, 0)=0, " ", ('Blocks A'!EB98-'Pre-1.095 (Hard Copy)'!CK87))</f>
        <v>-1.07</v>
      </c>
      <c r="CL87" s="1017" t="str">
        <f>IF(IFERROR('Blocks A'!EC98-'Pre-1.095 (Hard Copy)'!CL87, 0)=0, " ", ('Blocks A'!EC98-'Pre-1.095 (Hard Copy)'!CL87))</f>
        <v>-0.02</v>
      </c>
      <c r="CM87" s="1017" t="str">
        <f>IF(IFERROR('Blocks A'!EH98-'Pre-1.095 (Hard Copy)'!CM87, 0)=0, " ", ('Blocks A'!EH98-'Pre-1.095 (Hard Copy)'!CM87))</f>
        <v>-0.00</v>
      </c>
      <c r="CN87" s="1014" t="str">
        <f>IF(IFERROR('Blocks A'!ED98-'Pre-1.095 (Hard Copy)'!CN87, 0)=0, " ", ('Blocks A'!ED98-'Pre-1.095 (Hard Copy)'!CN87))</f>
        <v>-10,022</v>
      </c>
      <c r="CO87" s="1017" t="str">
        <f>IF(IFERROR('Blocks A'!EE98-'Pre-1.095 (Hard Copy)'!CO87, 0)=0, " ", ('Blocks A'!EE98-'Pre-1.095 (Hard Copy)'!CO87))</f>
        <v>-10.02</v>
      </c>
      <c r="CP87" s="1017" t="str">
        <f>IF(IFERROR('Blocks A'!EF98-'Pre-1.095 (Hard Copy)'!CP87, 0)=0, " ", ('Blocks A'!EF98-'Pre-1.095 (Hard Copy)'!CP87))</f>
        <v>-0.01</v>
      </c>
      <c r="CQ87" s="1016" t="str">
        <f>IF(IFERROR('Blocks A'!EG98-'Pre-1.095 (Hard Copy)'!CQ87, 0)=0, " ", ('Blocks A'!EG98-'Pre-1.095 (Hard Copy)'!CQ87))</f>
        <v>-0.0100</v>
      </c>
      <c r="CR87" s="1018">
        <v>997.0</v>
      </c>
    </row>
    <row r="88">
      <c r="B88" s="1013" t="s">
        <v>985</v>
      </c>
      <c r="C88" s="969" t="s">
        <v>885</v>
      </c>
      <c r="D88" s="969">
        <v>1.0</v>
      </c>
      <c r="E88" s="969">
        <v>1.0</v>
      </c>
      <c r="F88" s="969">
        <v>1.0</v>
      </c>
      <c r="G88" s="1014" t="str">
        <f>IF(IFERROR('Blocks A'!G99-'Pre-1.095 (Hard Copy)'!G88, 0)=0, " ", ('Blocks A'!G99-'Pre-1.095 (Hard Copy)'!G88))</f>
        <v> </v>
      </c>
      <c r="H88" s="1014" t="str">
        <f>IF(IFERROR('Blocks A'!H99-'Pre-1.095 (Hard Copy)'!H88, 0)=0, " ", ('Blocks A'!H99-'Pre-1.095 (Hard Copy)'!H88))</f>
        <v> </v>
      </c>
      <c r="I88" s="1014" t="str">
        <f>IF(IFERROR('Blocks A'!I99-'Pre-1.095 (Hard Copy)'!I88, 0)=0, " ", ('Blocks A'!I99-'Pre-1.095 (Hard Copy)'!I88))</f>
        <v> </v>
      </c>
      <c r="J88" s="1014" t="str">
        <f>IF(IFERROR('Blocks A'!J99-'Pre-1.095 (Hard Copy)'!J88, 0)=0, " ", ('Blocks A'!J99-'Pre-1.095 (Hard Copy)'!J88))</f>
        <v> </v>
      </c>
      <c r="K88" s="1014" t="str">
        <f>IF(IFERROR('Blocks A'!K99-'Pre-1.095 (Hard Copy)'!K88, 0)=0, " ", ('Blocks A'!K99-'Pre-1.095 (Hard Copy)'!K88))</f>
        <v> </v>
      </c>
      <c r="L88" s="1014" t="str">
        <f>IF(IFERROR('Blocks A'!L99-'Pre-1.095 (Hard Copy)'!L88, 0)=0, " ", ('Blocks A'!L99-'Pre-1.095 (Hard Copy)'!L88))</f>
        <v> </v>
      </c>
      <c r="M88" s="1014" t="str">
        <f>IF(IFERROR('Blocks A'!N99-'Pre-1.095 (Hard Copy)'!M88, 0)=0, " ", ('Blocks A'!N99-'Pre-1.095 (Hard Copy)'!M88))</f>
        <v> </v>
      </c>
      <c r="N88" s="1014" t="str">
        <f>IF(IFERROR('Blocks A'!O99-'Pre-1.095 (Hard Copy)'!N88, 0)=0, " ", ('Blocks A'!O99-'Pre-1.095 (Hard Copy)'!N88))</f>
        <v> </v>
      </c>
      <c r="O88" s="1014" t="str">
        <f>IF(IFERROR('Blocks A'!P99-'Pre-1.095 (Hard Copy)'!O88, 0)=0, " ", ('Blocks A'!P99-'Pre-1.095 (Hard Copy)'!O88))</f>
        <v> </v>
      </c>
      <c r="P88" s="1014" t="str">
        <f>IF(IFERROR('Blocks A'!Q99-'Pre-1.095 (Hard Copy)'!P88, 0)=0, " ", ('Blocks A'!Q99-'Pre-1.095 (Hard Copy)'!P88))</f>
        <v> </v>
      </c>
      <c r="Q88" s="1014" t="str">
        <f>IF(IFERROR('Blocks A'!R99-'Pre-1.095 (Hard Copy)'!Q88, 0)=0, " ", ('Blocks A'!R99-'Pre-1.095 (Hard Copy)'!Q88))</f>
        <v> </v>
      </c>
      <c r="R88" s="1014" t="str">
        <f>IF(IFERROR('Blocks A'!S99-'Pre-1.095 (Hard Copy)'!R88, 0)=0, " ", ('Blocks A'!S99-'Pre-1.095 (Hard Copy)'!R88))</f>
        <v> </v>
      </c>
      <c r="S88" s="1014" t="str">
        <f>IF(IFERROR('Blocks A'!T99-'Pre-1.095 (Hard Copy)'!S88, 0)=0, " ", ('Blocks A'!T99-'Pre-1.095 (Hard Copy)'!S88))</f>
        <v> </v>
      </c>
      <c r="T88" s="1014" t="str">
        <f>IF(IFERROR('Blocks A'!M99-'Pre-1.095 (Hard Copy)'!T88, 0)=0, " ", ('Blocks A'!M99-'Pre-1.095 (Hard Copy)'!T88))</f>
        <v> </v>
      </c>
      <c r="U88" s="1014" t="str">
        <f>IF(IFERROR('Blocks A'!U99-'Pre-1.095 (Hard Copy)'!U88, 0)=0, " ", ('Blocks A'!U99-'Pre-1.095 (Hard Copy)'!U88))</f>
        <v> </v>
      </c>
      <c r="V88" s="1014" t="str">
        <f>IF(IFERROR('Blocks A'!V99-'Pre-1.095 (Hard Copy)'!V88, 0)=0, " ", ('Blocks A'!V99-'Pre-1.095 (Hard Copy)'!V88))</f>
        <v> </v>
      </c>
      <c r="W88" s="1014" t="str">
        <f>IF(IFERROR('Blocks A'!W99-'Pre-1.095 (Hard Copy)'!W88, 0)=0, " ", ('Blocks A'!W99-'Pre-1.095 (Hard Copy)'!W88))</f>
        <v> </v>
      </c>
      <c r="X88" s="1014" t="str">
        <f>IF(IFERROR('Blocks A'!X99-'Pre-1.095 (Hard Copy)'!X88, 0)=0, " ", ('Blocks A'!X99-'Pre-1.095 (Hard Copy)'!X88))</f>
        <v> </v>
      </c>
      <c r="Y88" s="1014" t="str">
        <f>IF(IFERROR('Blocks A'!AC99-'Pre-1.095 (Hard Copy)'!Y88, 0)=0, " ", ('Blocks A'!AC99-'Pre-1.095 (Hard Copy)'!Y88))</f>
        <v> </v>
      </c>
      <c r="Z88" s="1014" t="str">
        <f>IF(IFERROR('Blocks A'!Y99-'Pre-1.095 (Hard Copy)'!Z88, 0)=0, " ", ('Blocks A'!Y99-'Pre-1.095 (Hard Copy)'!Z88))</f>
        <v> </v>
      </c>
      <c r="AA88" s="1014" t="str">
        <f>IF(IFERROR('Blocks A'!Z99-'Pre-1.095 (Hard Copy)'!AA88, 0)=0, " ", ('Blocks A'!Z99-'Pre-1.095 (Hard Copy)'!AA88))</f>
        <v> </v>
      </c>
      <c r="AB88" s="1014" t="str">
        <f>IF(IFERROR('Blocks A'!AA99-'Pre-1.095 (Hard Copy)'!AB88, 0)=0, " ", ('Blocks A'!AA99-'Pre-1.095 (Hard Copy)'!AB88))</f>
        <v> </v>
      </c>
      <c r="AC88" s="1014" t="str">
        <f>IF(IFERROR('Blocks A'!AB99-'Pre-1.095 (Hard Copy)'!AC88, 0)=0, " ", ('Blocks A'!AB99-'Pre-1.095 (Hard Copy)'!AC88))</f>
        <v> </v>
      </c>
      <c r="AD88" s="1014" t="str">
        <f>IF(IFERROR('Blocks A'!AY99-'Pre-1.095 (Hard Copy)'!AD88, 0)=0, " ", ('Blocks A'!AY99-'Pre-1.095 (Hard Copy)'!AD88))</f>
        <v> </v>
      </c>
      <c r="AE88" s="1014" t="str">
        <f>IF(IFERROR('Blocks A'!AZ99-'Pre-1.095 (Hard Copy)'!AE88, 0)=0, " ", ('Blocks A'!AZ99-'Pre-1.095 (Hard Copy)'!AE88))</f>
        <v> </v>
      </c>
      <c r="AF88" s="1014" t="str">
        <f>IF(IFERROR('Blocks A'!BA99-'Pre-1.095 (Hard Copy)'!AF88, 0)=0, " ", ('Blocks A'!BA99-'Pre-1.095 (Hard Copy)'!AF88))</f>
        <v> </v>
      </c>
      <c r="AG88" s="1014" t="str">
        <f>IF(IFERROR('Blocks A'!BB99-'Pre-1.095 (Hard Copy)'!AG88, 0)=0, " ", ('Blocks A'!BB99-'Pre-1.095 (Hard Copy)'!AG88))</f>
        <v> </v>
      </c>
      <c r="AH88" s="1014" t="str">
        <f>IF(IFERROR('Blocks A'!BC99-'Pre-1.095 (Hard Copy)'!AH88, 0)=0, " ", ('Blocks A'!BC99-'Pre-1.095 (Hard Copy)'!AH88))</f>
        <v> </v>
      </c>
      <c r="AI88" s="1014" t="str">
        <f>IF(IFERROR('Blocks A'!BJ99-'Pre-1.095 (Hard Copy)'!AI88, 0)=0, " ", ('Blocks A'!BJ99-'Pre-1.095 (Hard Copy)'!AI88))</f>
        <v> </v>
      </c>
      <c r="AJ88" s="1014" t="str">
        <f>IF(IFERROR('Blocks A'!BD99-'Pre-1.095 (Hard Copy)'!AJ88, 0)=0, " ", ('Blocks A'!BD99-'Pre-1.095 (Hard Copy)'!AJ88))</f>
        <v> </v>
      </c>
      <c r="AK88" s="1014" t="str">
        <f>IF(IFERROR('Blocks A'!BE99-'Pre-1.095 (Hard Copy)'!AK88, 0)=0, " ", ('Blocks A'!BE99-'Pre-1.095 (Hard Copy)'!AK88))</f>
        <v>-1</v>
      </c>
      <c r="AL88" s="1014" t="str">
        <f>IF(IFERROR('Blocks A'!BF99-'Pre-1.095 (Hard Copy)'!AL88, 0)=0, " ", ('Blocks A'!BF99-'Pre-1.095 (Hard Copy)'!AL88))</f>
        <v>-1</v>
      </c>
      <c r="AM88" s="1014" t="str">
        <f>IF(IFERROR('Blocks A'!BG99-'Pre-1.095 (Hard Copy)'!AM88, 0)=0, " ", ('Blocks A'!BG99-'Pre-1.095 (Hard Copy)'!AM88))</f>
        <v> </v>
      </c>
      <c r="AN88" s="1014" t="str">
        <f>IF(IFERROR('Blocks A'!BH99-'Pre-1.095 (Hard Copy)'!AN88, 0)=0, " ", ('Blocks A'!BH99-'Pre-1.095 (Hard Copy)'!AN88))</f>
        <v> </v>
      </c>
      <c r="AO88" s="1014" t="str">
        <f>IF(IFERROR('Blocks A'!BI99-'Pre-1.095 (Hard Copy)'!AO88, 0)=0, " ", ('Blocks A'!BI99-'Pre-1.095 (Hard Copy)'!AO88))</f>
        <v> </v>
      </c>
      <c r="AP88" s="1014" t="str">
        <f>IF(IFERROR('Blocks A'!BK99-'Pre-1.095 (Hard Copy)'!AP88, 0)=0, " ", ('Blocks A'!BK99-'Pre-1.095 (Hard Copy)'!AP88))</f>
        <v> </v>
      </c>
      <c r="AQ88" s="1014" t="str">
        <f>IF(IFERROR('Blocks A'!BL99-'Pre-1.095 (Hard Copy)'!AQ88, 0)=0, " ", ('Blocks A'!BL99-'Pre-1.095 (Hard Copy)'!AQ88))</f>
        <v> </v>
      </c>
      <c r="AR88" s="1014" t="str">
        <f>IF(IFERROR('Blocks A'!BM99-'Pre-1.095 (Hard Copy)'!AR88, 0)=0, " ", ('Blocks A'!BM99-'Pre-1.095 (Hard Copy)'!AR88))</f>
        <v> </v>
      </c>
      <c r="AS88" s="1014" t="str">
        <f>IF(IFERROR('Blocks A'!BO99-'Pre-1.095 (Hard Copy)'!AS88, 0)=0, " ", ('Blocks A'!BO99-'Pre-1.095 (Hard Copy)'!AS88))</f>
        <v> </v>
      </c>
      <c r="AT88" s="1014" t="str">
        <f>IF(IFERROR('Blocks A'!BP99-'Pre-1.095 (Hard Copy)'!AT88, 0)=0, " ", ('Blocks A'!BP99-'Pre-1.095 (Hard Copy)'!AT88))</f>
        <v> </v>
      </c>
      <c r="AU88" s="1014" t="str">
        <f>IF(IFERROR('Blocks A'!BQ99-'Pre-1.095 (Hard Copy)'!AU88, 0)=0, " ", ('Blocks A'!BQ99-'Pre-1.095 (Hard Copy)'!AU88))</f>
        <v> </v>
      </c>
      <c r="AV88" s="1014" t="str">
        <f>IF(IFERROR('Blocks A'!BR99-'Pre-1.095 (Hard Copy)'!AV88, 0)=0, " ", ('Blocks A'!BR99-'Pre-1.095 (Hard Copy)'!AV88))</f>
        <v> </v>
      </c>
      <c r="AW88" s="1014" t="str">
        <f>IF(IFERROR('Blocks A'!BS99-'Pre-1.095 (Hard Copy)'!AW88, 0)=0, " ", ('Blocks A'!BS99-'Pre-1.095 (Hard Copy)'!AW88))</f>
        <v> </v>
      </c>
      <c r="AX88" s="1014" t="str">
        <f>IF(IFERROR('Blocks A'!BT99-'Pre-1.095 (Hard Copy)'!AX88, 0)=0, " ", ('Blocks A'!BT99-'Pre-1.095 (Hard Copy)'!AX88))</f>
        <v>-24</v>
      </c>
      <c r="AY88" s="1014" t="str">
        <f>IF(IFERROR('Blocks A'!BU99-'Pre-1.095 (Hard Copy)'!AY88, 0)=0, " ", ('Blocks A'!BU99-'Pre-1.095 (Hard Copy)'!AY88))</f>
        <v>-194</v>
      </c>
      <c r="AZ88" s="1014" t="str">
        <f>IF(IFERROR('Blocks A'!BW99-'Pre-1.095 (Hard Copy)'!AZ88, 0)=0, " ", ('Blocks A'!BW99-'Pre-1.095 (Hard Copy)'!AZ88))</f>
        <v>-41</v>
      </c>
      <c r="BA88" s="1014" t="str">
        <f>IF(IFERROR('Blocks A'!BX99-'Pre-1.095 (Hard Copy)'!BA88, 0)=0, " ", ('Blocks A'!BX99-'Pre-1.095 (Hard Copy)'!BA88))</f>
        <v>+0</v>
      </c>
      <c r="BB88" s="1014" t="str">
        <f>IF(IFERROR('Blocks A'!BY99-'Pre-1.095 (Hard Copy)'!BB88, 0)=0, " ", ('Blocks A'!BY99-'Pre-1.095 (Hard Copy)'!BB88))</f>
        <v>-328</v>
      </c>
      <c r="BC88" s="1015" t="str">
        <f>IF(IFERROR('Blocks A'!BZ99-'Pre-1.095 (Hard Copy)'!BC88, 0)=0, " ", ('Blocks A'!BZ99-'Pre-1.095 (Hard Copy)'!BC88))</f>
        <v>+0.0</v>
      </c>
      <c r="BD88" s="1014" t="str">
        <f>IF(IFERROR('Blocks A'!BV99-'Pre-1.095 (Hard Copy)'!BD88, 0)=0, " ", ('Blocks A'!BV99-'Pre-1.095 (Hard Copy)'!BD88))</f>
        <v>+1</v>
      </c>
      <c r="BE88" s="1014" t="str">
        <f>IF(IFERROR('Blocks A'!CB99-'Pre-1.095 (Hard Copy)'!BE88, 0)=0, " ", ('Blocks A'!CB99-'Pre-1.095 (Hard Copy)'!BE88))</f>
        <v>-8</v>
      </c>
      <c r="BF88" s="1014" t="str">
        <f>IF(IFERROR('Blocks A'!CC99-'Pre-1.095 (Hard Copy)'!BF88, 0)=0, " ", ('Blocks A'!CC99-'Pre-1.095 (Hard Copy)'!BF88))</f>
        <v>-1,244</v>
      </c>
      <c r="BG88" s="1016" t="str">
        <f>IF(IFERROR('Blocks A'!CD99-'Pre-1.095 (Hard Copy)'!BG88, 0)=0, " ", ('Blocks A'!CD99-'Pre-1.095 (Hard Copy)'!BG88))</f>
        <v>-0.0012</v>
      </c>
      <c r="BH88" s="1014" t="str">
        <f>IF(IFERROR('Blocks A'!CE99-'Pre-1.095 (Hard Copy)'!BH88, 0)=0, " ", ('Blocks A'!CE99-'Pre-1.095 (Hard Copy)'!BH88))</f>
        <v>-9</v>
      </c>
      <c r="BI88" s="1014" t="str">
        <f>IF(IFERROR('Blocks A'!CZ99-'Pre-1.095 (Hard Copy)'!BI88, 0)=0, " ", ('Blocks A'!CZ99-'Pre-1.095 (Hard Copy)'!BI88))</f>
        <v>-15</v>
      </c>
      <c r="BJ88" s="1014" t="str">
        <f>IF(IFERROR('Blocks A'!DA99-'Pre-1.095 (Hard Copy)'!BJ88, 0)=0, " ", ('Blocks A'!DA99-'Pre-1.095 (Hard Copy)'!BJ88))</f>
        <v>-5</v>
      </c>
      <c r="BK88" s="1014" t="str">
        <f>IF(IFERROR('Blocks A'!DB99-'Pre-1.095 (Hard Copy)'!BK88, 0)=0, " ", ('Blocks A'!DB99-'Pre-1.095 (Hard Copy)'!BK88))</f>
        <v>-10</v>
      </c>
      <c r="BL88" s="1014" t="str">
        <f>IF(IFERROR('Blocks A'!DC99-'Pre-1.095 (Hard Copy)'!BL88, 0)=0, " ", ('Blocks A'!DC99-'Pre-1.095 (Hard Copy)'!BL88))</f>
        <v> </v>
      </c>
      <c r="BM88" s="1014" t="str">
        <f>IF(IFERROR('Blocks A'!DD99-'Pre-1.095 (Hard Copy)'!BM88, 0)=0, " ", ('Blocks A'!DD99-'Pre-1.095 (Hard Copy)'!BM88))</f>
        <v>+2</v>
      </c>
      <c r="BN88" s="1014" t="str">
        <f>IF(IFERROR('Blocks A'!DE99-'Pre-1.095 (Hard Copy)'!BN88, 0)=0, " ", ('Blocks A'!DE99-'Pre-1.095 (Hard Copy)'!BN88))</f>
        <v> </v>
      </c>
      <c r="BO88" s="1014" t="str">
        <f>IF(IFERROR('Blocks A'!DF99-'Pre-1.095 (Hard Copy)'!BO88, 0)=0, " ", ('Blocks A'!DF99-'Pre-1.095 (Hard Copy)'!BO88))</f>
        <v>-0</v>
      </c>
      <c r="BP88" s="1014" t="str">
        <f>IF(IFERROR('Blocks A'!DG99-'Pre-1.095 (Hard Copy)'!BP88, 0)=0, " ", ('Blocks A'!DG99-'Pre-1.095 (Hard Copy)'!BP88))</f>
        <v> </v>
      </c>
      <c r="BQ88" s="1014" t="str">
        <f>IF(IFERROR('Blocks A'!DH99-'Pre-1.095 (Hard Copy)'!BQ88, 0)=0, " ", ('Blocks A'!DH99-'Pre-1.095 (Hard Copy)'!BQ88))</f>
        <v> </v>
      </c>
      <c r="BR88" s="1014" t="str">
        <f>IF(IFERROR('Blocks A'!DI99-'Pre-1.095 (Hard Copy)'!BR88, 0)=0, " ", ('Blocks A'!DI99-'Pre-1.095 (Hard Copy)'!BR88))</f>
        <v> </v>
      </c>
      <c r="BS88" s="1014" t="str">
        <f>IF(IFERROR('Blocks A'!DJ99-'Pre-1.095 (Hard Copy)'!BS88, 0)=0, " ", ('Blocks A'!DJ99-'Pre-1.095 (Hard Copy)'!BS88))</f>
        <v>-27</v>
      </c>
      <c r="BT88" s="1014" t="str">
        <f>IF(IFERROR('Blocks A'!DK99-'Pre-1.095 (Hard Copy)'!BT88, 0)=0, " ", ('Blocks A'!DK99-'Pre-1.095 (Hard Copy)'!BT88))</f>
        <v>-16</v>
      </c>
      <c r="BU88" s="1014" t="str">
        <f>IF(IFERROR('Blocks A'!DL99-'Pre-1.095 (Hard Copy)'!BU88, 0)=0, " ", ('Blocks A'!DL99-'Pre-1.095 (Hard Copy)'!BU88))</f>
        <v>-42</v>
      </c>
      <c r="BV88" s="1014" t="str">
        <f>IF(IFERROR('Blocks A'!DM99-'Pre-1.095 (Hard Copy)'!BV88, 0)=0, " ", ('Blocks A'!DM99-'Pre-1.095 (Hard Copy)'!BV88))</f>
        <v> </v>
      </c>
      <c r="BW88" s="1014" t="str">
        <f>IF(IFERROR('Blocks A'!DN99-'Pre-1.095 (Hard Copy)'!BW88, 0)=0, " ", ('Blocks A'!DN99-'Pre-1.095 (Hard Copy)'!BW88))</f>
        <v>+4</v>
      </c>
      <c r="BX88" s="1014" t="str">
        <f>IF(IFERROR('Blocks A'!DO99-'Pre-1.095 (Hard Copy)'!BX88, 0)=0, " ", ('Blocks A'!DO99-'Pre-1.095 (Hard Copy)'!BX88))</f>
        <v> </v>
      </c>
      <c r="BY88" s="1014" t="str">
        <f>IF(IFERROR('Blocks A'!DP99-'Pre-1.095 (Hard Copy)'!BY88, 0)=0, " ", ('Blocks A'!DP99-'Pre-1.095 (Hard Copy)'!BY88))</f>
        <v>-50</v>
      </c>
      <c r="BZ88" s="1014" t="str">
        <f>IF(IFERROR('Blocks A'!DQ99-'Pre-1.095 (Hard Copy)'!BZ88, 0)=0, " ", ('Blocks A'!DQ99-'Pre-1.095 (Hard Copy)'!BZ88))</f>
        <v> </v>
      </c>
      <c r="CA88" s="1014" t="str">
        <f>IF(IFERROR('Blocks A'!DR99-'Pre-1.095 (Hard Copy)'!CA88, 0)=0, " ", ('Blocks A'!DR99-'Pre-1.095 (Hard Copy)'!CA88))</f>
        <v> </v>
      </c>
      <c r="CB88" s="1014" t="str">
        <f>IF(IFERROR('Blocks A'!DS99-'Pre-1.095 (Hard Copy)'!CB88, 0)=0, " ", ('Blocks A'!DS99-'Pre-1.095 (Hard Copy)'!CB88))</f>
        <v> </v>
      </c>
      <c r="CC88" s="1014" t="str">
        <f>IF(IFERROR('Blocks A'!DT99-'Pre-1.095 (Hard Copy)'!CC88, 0)=0, " ", ('Blocks A'!DT99-'Pre-1.095 (Hard Copy)'!CC88))</f>
        <v>-28</v>
      </c>
      <c r="CD88" s="1014" t="str">
        <f>IF(IFERROR('Blocks A'!DU99-'Pre-1.095 (Hard Copy)'!CD88, 0)=0, " ", ('Blocks A'!DU99-'Pre-1.095 (Hard Copy)'!CD88))</f>
        <v>-130</v>
      </c>
      <c r="CE88" s="1014" t="str">
        <f>IF(IFERROR('Blocks A'!DX99-'Pre-1.095 (Hard Copy)'!CE88, 0)=0, " ", ('Blocks A'!DX99-'Pre-1.095 (Hard Copy)'!CE88))</f>
        <v>-167</v>
      </c>
      <c r="CF88" s="1014" t="str">
        <f>IF(IFERROR('Blocks A'!DY99-'Pre-1.095 (Hard Copy)'!CF88, 0)=0, " ", ('Blocks A'!DY99-'Pre-1.095 (Hard Copy)'!CF88))</f>
        <v>-25,953</v>
      </c>
      <c r="CG88" s="1016" t="str">
        <f>IF(IFERROR('Blocks A'!DZ99-'Pre-1.095 (Hard Copy)'!CG88, 0)=0, " ", ('Blocks A'!DZ99-'Pre-1.095 (Hard Copy)'!CG88))</f>
        <v>-0.0260</v>
      </c>
      <c r="CH88" s="1015" t="str">
        <f>IF(IFERROR('Blocks A'!DV99-'Pre-1.095 (Hard Copy)'!CH88, 0)=0, " ", ('Blocks A'!DV99-'Pre-1.095 (Hard Copy)'!CH88))</f>
        <v>-2.6</v>
      </c>
      <c r="CI88" s="1015" t="str">
        <f>IF(IFERROR('Blocks A'!DW99-'Pre-1.095 (Hard Copy)'!CI88, 0)=0, " ", ('Blocks A'!DW99-'Pre-1.095 (Hard Copy)'!CI88))</f>
        <v>-48.1</v>
      </c>
      <c r="CJ88" s="1014" t="str">
        <f>IF(IFERROR('Blocks A'!EA99-'Pre-1.095 (Hard Copy)'!CJ88, 0)=0, " ", ('Blocks A'!EA99-'Pre-1.095 (Hard Copy)'!CJ88))</f>
        <v>-175</v>
      </c>
      <c r="CK88" s="1017" t="str">
        <f>IF(IFERROR('Blocks A'!EB99-'Pre-1.095 (Hard Copy)'!CK88, 0)=0, " ", ('Blocks A'!EB99-'Pre-1.095 (Hard Copy)'!CK88))</f>
        <v>-2.91</v>
      </c>
      <c r="CL88" s="1017" t="str">
        <f>IF(IFERROR('Blocks A'!EC99-'Pre-1.095 (Hard Copy)'!CL88, 0)=0, " ", ('Blocks A'!EC99-'Pre-1.095 (Hard Copy)'!CL88))</f>
        <v>-0.05</v>
      </c>
      <c r="CM88" s="1017" t="str">
        <f>IF(IFERROR('Blocks A'!EH99-'Pre-1.095 (Hard Copy)'!CM88, 0)=0, " ", ('Blocks A'!EH99-'Pre-1.095 (Hard Copy)'!CM88))</f>
        <v>-0.00</v>
      </c>
      <c r="CN88" s="1014" t="str">
        <f>IF(IFERROR('Blocks A'!ED99-'Pre-1.095 (Hard Copy)'!CN88, 0)=0, " ", ('Blocks A'!ED99-'Pre-1.095 (Hard Copy)'!CN88))</f>
        <v>-27,197</v>
      </c>
      <c r="CO88" s="1017" t="str">
        <f>IF(IFERROR('Blocks A'!EE99-'Pre-1.095 (Hard Copy)'!CO88, 0)=0, " ", ('Blocks A'!EE99-'Pre-1.095 (Hard Copy)'!CO88))</f>
        <v>-27.20</v>
      </c>
      <c r="CP88" s="1017" t="str">
        <f>IF(IFERROR('Blocks A'!EF99-'Pre-1.095 (Hard Copy)'!CP88, 0)=0, " ", ('Blocks A'!EF99-'Pre-1.095 (Hard Copy)'!CP88))</f>
        <v>-0.03</v>
      </c>
      <c r="CQ88" s="1016" t="str">
        <f>IF(IFERROR('Blocks A'!EG99-'Pre-1.095 (Hard Copy)'!CQ88, 0)=0, " ", ('Blocks A'!EG99-'Pre-1.095 (Hard Copy)'!CQ88))</f>
        <v>-0.0272</v>
      </c>
      <c r="CR88" s="1018" t="s">
        <v>12</v>
      </c>
    </row>
    <row r="89">
      <c r="B89" s="1013" t="s">
        <v>986</v>
      </c>
      <c r="C89" s="969" t="s">
        <v>885</v>
      </c>
      <c r="D89" s="969">
        <v>3.0</v>
      </c>
      <c r="E89" s="969">
        <v>3.0</v>
      </c>
      <c r="F89" s="969">
        <v>3.0</v>
      </c>
      <c r="G89" s="1014" t="str">
        <f>IF(IFERROR('Blocks A'!G100-'Pre-1.095 (Hard Copy)'!G89, 0)=0, " ", ('Blocks A'!G100-'Pre-1.095 (Hard Copy)'!G89))</f>
        <v> </v>
      </c>
      <c r="H89" s="1014" t="str">
        <f>IF(IFERROR('Blocks A'!H100-'Pre-1.095 (Hard Copy)'!H89, 0)=0, " ", ('Blocks A'!H100-'Pre-1.095 (Hard Copy)'!H89))</f>
        <v> </v>
      </c>
      <c r="I89" s="1014" t="str">
        <f>IF(IFERROR('Blocks A'!I100-'Pre-1.095 (Hard Copy)'!I89, 0)=0, " ", ('Blocks A'!I100-'Pre-1.095 (Hard Copy)'!I89))</f>
        <v> </v>
      </c>
      <c r="J89" s="1014" t="str">
        <f>IF(IFERROR('Blocks A'!J100-'Pre-1.095 (Hard Copy)'!J89, 0)=0, " ", ('Blocks A'!J100-'Pre-1.095 (Hard Copy)'!J89))</f>
        <v> </v>
      </c>
      <c r="K89" s="1014" t="str">
        <f>IF(IFERROR('Blocks A'!K100-'Pre-1.095 (Hard Copy)'!K89, 0)=0, " ", ('Blocks A'!K100-'Pre-1.095 (Hard Copy)'!K89))</f>
        <v> </v>
      </c>
      <c r="L89" s="1014" t="str">
        <f>IF(IFERROR('Blocks A'!L100-'Pre-1.095 (Hard Copy)'!L89, 0)=0, " ", ('Blocks A'!L100-'Pre-1.095 (Hard Copy)'!L89))</f>
        <v> </v>
      </c>
      <c r="M89" s="1014" t="str">
        <f>IF(IFERROR('Blocks A'!N100-'Pre-1.095 (Hard Copy)'!M89, 0)=0, " ", ('Blocks A'!N100-'Pre-1.095 (Hard Copy)'!M89))</f>
        <v> </v>
      </c>
      <c r="N89" s="1014" t="str">
        <f>IF(IFERROR('Blocks A'!O100-'Pre-1.095 (Hard Copy)'!N89, 0)=0, " ", ('Blocks A'!O100-'Pre-1.095 (Hard Copy)'!N89))</f>
        <v> </v>
      </c>
      <c r="O89" s="1014" t="str">
        <f>IF(IFERROR('Blocks A'!P100-'Pre-1.095 (Hard Copy)'!O89, 0)=0, " ", ('Blocks A'!P100-'Pre-1.095 (Hard Copy)'!O89))</f>
        <v> </v>
      </c>
      <c r="P89" s="1014" t="str">
        <f>IF(IFERROR('Blocks A'!Q100-'Pre-1.095 (Hard Copy)'!P89, 0)=0, " ", ('Blocks A'!Q100-'Pre-1.095 (Hard Copy)'!P89))</f>
        <v> </v>
      </c>
      <c r="Q89" s="1014" t="str">
        <f>IF(IFERROR('Blocks A'!R100-'Pre-1.095 (Hard Copy)'!Q89, 0)=0, " ", ('Blocks A'!R100-'Pre-1.095 (Hard Copy)'!Q89))</f>
        <v> </v>
      </c>
      <c r="R89" s="1014" t="str">
        <f>IF(IFERROR('Blocks A'!S100-'Pre-1.095 (Hard Copy)'!R89, 0)=0, " ", ('Blocks A'!S100-'Pre-1.095 (Hard Copy)'!R89))</f>
        <v> </v>
      </c>
      <c r="S89" s="1014" t="str">
        <f>IF(IFERROR('Blocks A'!T100-'Pre-1.095 (Hard Copy)'!S89, 0)=0, " ", ('Blocks A'!T100-'Pre-1.095 (Hard Copy)'!S89))</f>
        <v> </v>
      </c>
      <c r="T89" s="1014" t="str">
        <f>IF(IFERROR('Blocks A'!M100-'Pre-1.095 (Hard Copy)'!T89, 0)=0, " ", ('Blocks A'!M100-'Pre-1.095 (Hard Copy)'!T89))</f>
        <v> </v>
      </c>
      <c r="U89" s="1014" t="str">
        <f>IF(IFERROR('Blocks A'!U100-'Pre-1.095 (Hard Copy)'!U89, 0)=0, " ", ('Blocks A'!U100-'Pre-1.095 (Hard Copy)'!U89))</f>
        <v> </v>
      </c>
      <c r="V89" s="1014" t="str">
        <f>IF(IFERROR('Blocks A'!V100-'Pre-1.095 (Hard Copy)'!V89, 0)=0, " ", ('Blocks A'!V100-'Pre-1.095 (Hard Copy)'!V89))</f>
        <v> </v>
      </c>
      <c r="W89" s="1014" t="str">
        <f>IF(IFERROR('Blocks A'!W100-'Pre-1.095 (Hard Copy)'!W89, 0)=0, " ", ('Blocks A'!W100-'Pre-1.095 (Hard Copy)'!W89))</f>
        <v> </v>
      </c>
      <c r="X89" s="1014" t="str">
        <f>IF(IFERROR('Blocks A'!X100-'Pre-1.095 (Hard Copy)'!X89, 0)=0, " ", ('Blocks A'!X100-'Pre-1.095 (Hard Copy)'!X89))</f>
        <v> </v>
      </c>
      <c r="Y89" s="1014" t="str">
        <f>IF(IFERROR('Blocks A'!AC100-'Pre-1.095 (Hard Copy)'!Y89, 0)=0, " ", ('Blocks A'!AC100-'Pre-1.095 (Hard Copy)'!Y89))</f>
        <v> </v>
      </c>
      <c r="Z89" s="1014" t="str">
        <f>IF(IFERROR('Blocks A'!Y100-'Pre-1.095 (Hard Copy)'!Z89, 0)=0, " ", ('Blocks A'!Y100-'Pre-1.095 (Hard Copy)'!Z89))</f>
        <v> </v>
      </c>
      <c r="AA89" s="1014" t="str">
        <f>IF(IFERROR('Blocks A'!Z100-'Pre-1.095 (Hard Copy)'!AA89, 0)=0, " ", ('Blocks A'!Z100-'Pre-1.095 (Hard Copy)'!AA89))</f>
        <v> </v>
      </c>
      <c r="AB89" s="1014" t="str">
        <f>IF(IFERROR('Blocks A'!AA100-'Pre-1.095 (Hard Copy)'!AB89, 0)=0, " ", ('Blocks A'!AA100-'Pre-1.095 (Hard Copy)'!AB89))</f>
        <v> </v>
      </c>
      <c r="AC89" s="1014" t="str">
        <f>IF(IFERROR('Blocks A'!AB100-'Pre-1.095 (Hard Copy)'!AC89, 0)=0, " ", ('Blocks A'!AB100-'Pre-1.095 (Hard Copy)'!AC89))</f>
        <v> </v>
      </c>
      <c r="AD89" s="1014" t="str">
        <f>IF(IFERROR('Blocks A'!AY100-'Pre-1.095 (Hard Copy)'!AD89, 0)=0, " ", ('Blocks A'!AY100-'Pre-1.095 (Hard Copy)'!AD89))</f>
        <v> </v>
      </c>
      <c r="AE89" s="1014" t="str">
        <f>IF(IFERROR('Blocks A'!AZ100-'Pre-1.095 (Hard Copy)'!AE89, 0)=0, " ", ('Blocks A'!AZ100-'Pre-1.095 (Hard Copy)'!AE89))</f>
        <v> </v>
      </c>
      <c r="AF89" s="1014" t="str">
        <f>IF(IFERROR('Blocks A'!BA100-'Pre-1.095 (Hard Copy)'!AF89, 0)=0, " ", ('Blocks A'!BA100-'Pre-1.095 (Hard Copy)'!AF89))</f>
        <v> </v>
      </c>
      <c r="AG89" s="1014" t="str">
        <f>IF(IFERROR('Blocks A'!BB100-'Pre-1.095 (Hard Copy)'!AG89, 0)=0, " ", ('Blocks A'!BB100-'Pre-1.095 (Hard Copy)'!AG89))</f>
        <v> </v>
      </c>
      <c r="AH89" s="1014" t="str">
        <f>IF(IFERROR('Blocks A'!BC100-'Pre-1.095 (Hard Copy)'!AH89, 0)=0, " ", ('Blocks A'!BC100-'Pre-1.095 (Hard Copy)'!AH89))</f>
        <v> </v>
      </c>
      <c r="AI89" s="1014" t="str">
        <f>IF(IFERROR('Blocks A'!BJ100-'Pre-1.095 (Hard Copy)'!AI89, 0)=0, " ", ('Blocks A'!BJ100-'Pre-1.095 (Hard Copy)'!AI89))</f>
        <v> </v>
      </c>
      <c r="AJ89" s="1014" t="str">
        <f>IF(IFERROR('Blocks A'!BD100-'Pre-1.095 (Hard Copy)'!AJ89, 0)=0, " ", ('Blocks A'!BD100-'Pre-1.095 (Hard Copy)'!AJ89))</f>
        <v> </v>
      </c>
      <c r="AK89" s="1014" t="str">
        <f>IF(IFERROR('Blocks A'!BE100-'Pre-1.095 (Hard Copy)'!AK89, 0)=0, " ", ('Blocks A'!BE100-'Pre-1.095 (Hard Copy)'!AK89))</f>
        <v>-2</v>
      </c>
      <c r="AL89" s="1014" t="str">
        <f>IF(IFERROR('Blocks A'!BF100-'Pre-1.095 (Hard Copy)'!AL89, 0)=0, " ", ('Blocks A'!BF100-'Pre-1.095 (Hard Copy)'!AL89))</f>
        <v> </v>
      </c>
      <c r="AM89" s="1014" t="str">
        <f>IF(IFERROR('Blocks A'!BG100-'Pre-1.095 (Hard Copy)'!AM89, 0)=0, " ", ('Blocks A'!BG100-'Pre-1.095 (Hard Copy)'!AM89))</f>
        <v> </v>
      </c>
      <c r="AN89" s="1014" t="str">
        <f>IF(IFERROR('Blocks A'!BH100-'Pre-1.095 (Hard Copy)'!AN89, 0)=0, " ", ('Blocks A'!BH100-'Pre-1.095 (Hard Copy)'!AN89))</f>
        <v> </v>
      </c>
      <c r="AO89" s="1014" t="str">
        <f>IF(IFERROR('Blocks A'!BI100-'Pre-1.095 (Hard Copy)'!AO89, 0)=0, " ", ('Blocks A'!BI100-'Pre-1.095 (Hard Copy)'!AO89))</f>
        <v> </v>
      </c>
      <c r="AP89" s="1014" t="str">
        <f>IF(IFERROR('Blocks A'!BK100-'Pre-1.095 (Hard Copy)'!AP89, 0)=0, " ", ('Blocks A'!BK100-'Pre-1.095 (Hard Copy)'!AP89))</f>
        <v> </v>
      </c>
      <c r="AQ89" s="1014" t="str">
        <f>IF(IFERROR('Blocks A'!BL100-'Pre-1.095 (Hard Copy)'!AQ89, 0)=0, " ", ('Blocks A'!BL100-'Pre-1.095 (Hard Copy)'!AQ89))</f>
        <v> </v>
      </c>
      <c r="AR89" s="1014" t="str">
        <f>IF(IFERROR('Blocks A'!BM100-'Pre-1.095 (Hard Copy)'!AR89, 0)=0, " ", ('Blocks A'!BM100-'Pre-1.095 (Hard Copy)'!AR89))</f>
        <v> </v>
      </c>
      <c r="AS89" s="1014" t="str">
        <f>IF(IFERROR('Blocks A'!BO100-'Pre-1.095 (Hard Copy)'!AS89, 0)=0, " ", ('Blocks A'!BO100-'Pre-1.095 (Hard Copy)'!AS89))</f>
        <v> </v>
      </c>
      <c r="AT89" s="1014" t="str">
        <f>IF(IFERROR('Blocks A'!BP100-'Pre-1.095 (Hard Copy)'!AT89, 0)=0, " ", ('Blocks A'!BP100-'Pre-1.095 (Hard Copy)'!AT89))</f>
        <v> </v>
      </c>
      <c r="AU89" s="1014" t="str">
        <f>IF(IFERROR('Blocks A'!BQ100-'Pre-1.095 (Hard Copy)'!AU89, 0)=0, " ", ('Blocks A'!BQ100-'Pre-1.095 (Hard Copy)'!AU89))</f>
        <v> </v>
      </c>
      <c r="AV89" s="1014" t="str">
        <f>IF(IFERROR('Blocks A'!BR100-'Pre-1.095 (Hard Copy)'!AV89, 0)=0, " ", ('Blocks A'!BR100-'Pre-1.095 (Hard Copy)'!AV89))</f>
        <v> </v>
      </c>
      <c r="AW89" s="1014" t="str">
        <f>IF(IFERROR('Blocks A'!BS100-'Pre-1.095 (Hard Copy)'!AW89, 0)=0, " ", ('Blocks A'!BS100-'Pre-1.095 (Hard Copy)'!AW89))</f>
        <v> </v>
      </c>
      <c r="AX89" s="1014" t="str">
        <f>IF(IFERROR('Blocks A'!BT100-'Pre-1.095 (Hard Copy)'!AX89, 0)=0, " ", ('Blocks A'!BT100-'Pre-1.095 (Hard Copy)'!AX89))</f>
        <v>-48</v>
      </c>
      <c r="AY89" s="1014" t="str">
        <f>IF(IFERROR('Blocks A'!BU100-'Pre-1.095 (Hard Copy)'!AY89, 0)=0, " ", ('Blocks A'!BU100-'Pre-1.095 (Hard Copy)'!AY89))</f>
        <v>-14</v>
      </c>
      <c r="AZ89" s="1014" t="str">
        <f>IF(IFERROR('Blocks A'!BW100-'Pre-1.095 (Hard Copy)'!AZ89, 0)=0, " ", ('Blocks A'!BW100-'Pre-1.095 (Hard Copy)'!AZ89))</f>
        <v>-80</v>
      </c>
      <c r="BA89" s="1014" t="str">
        <f>IF(IFERROR('Blocks A'!BX100-'Pre-1.095 (Hard Copy)'!BA89, 0)=0, " ", ('Blocks A'!BX100-'Pre-1.095 (Hard Copy)'!BA89))</f>
        <v>+0</v>
      </c>
      <c r="BB89" s="1014" t="str">
        <f>IF(IFERROR('Blocks A'!BY100-'Pre-1.095 (Hard Copy)'!BB89, 0)=0, " ", ('Blocks A'!BY100-'Pre-1.095 (Hard Copy)'!BB89))</f>
        <v>-24</v>
      </c>
      <c r="BC89" s="1015" t="str">
        <f>IF(IFERROR('Blocks A'!BZ100-'Pre-1.095 (Hard Copy)'!BC89, 0)=0, " ", ('Blocks A'!BZ100-'Pre-1.095 (Hard Copy)'!BC89))</f>
        <v>+0.8</v>
      </c>
      <c r="BD89" s="1014" t="str">
        <f>IF(IFERROR('Blocks A'!BV100-'Pre-1.095 (Hard Copy)'!BD89, 0)=0, " ", ('Blocks A'!BV100-'Pre-1.095 (Hard Copy)'!BD89))</f>
        <v>+2</v>
      </c>
      <c r="BE89" s="1014" t="str">
        <f>IF(IFERROR('Blocks A'!CB100-'Pre-1.095 (Hard Copy)'!BE89, 0)=0, " ", ('Blocks A'!CB100-'Pre-1.095 (Hard Copy)'!BE89))</f>
        <v>-62</v>
      </c>
      <c r="BF89" s="1014" t="str">
        <f>IF(IFERROR('Blocks A'!CC100-'Pre-1.095 (Hard Copy)'!BF89, 0)=0, " ", ('Blocks A'!CC100-'Pre-1.095 (Hard Copy)'!BF89))</f>
        <v>-9,644</v>
      </c>
      <c r="BG89" s="1016" t="str">
        <f>IF(IFERROR('Blocks A'!CD100-'Pre-1.095 (Hard Copy)'!BG89, 0)=0, " ", ('Blocks A'!CD100-'Pre-1.095 (Hard Copy)'!BG89))</f>
        <v>-0.0096</v>
      </c>
      <c r="BH89" s="1014" t="str">
        <f>IF(IFERROR('Blocks A'!CE100-'Pre-1.095 (Hard Copy)'!BH89, 0)=0, " ", ('Blocks A'!CE100-'Pre-1.095 (Hard Copy)'!BH89))</f>
        <v>-16</v>
      </c>
      <c r="BI89" s="1014" t="str">
        <f>IF(IFERROR('Blocks A'!CZ100-'Pre-1.095 (Hard Copy)'!BI89, 0)=0, " ", ('Blocks A'!CZ100-'Pre-1.095 (Hard Copy)'!BI89))</f>
        <v>-13</v>
      </c>
      <c r="BJ89" s="1014" t="str">
        <f>IF(IFERROR('Blocks A'!DA100-'Pre-1.095 (Hard Copy)'!BJ89, 0)=0, " ", ('Blocks A'!DA100-'Pre-1.095 (Hard Copy)'!BJ89))</f>
        <v>-10</v>
      </c>
      <c r="BK89" s="1014" t="str">
        <f>IF(IFERROR('Blocks A'!DB100-'Pre-1.095 (Hard Copy)'!BK89, 0)=0, " ", ('Blocks A'!DB100-'Pre-1.095 (Hard Copy)'!BK89))</f>
        <v>-30</v>
      </c>
      <c r="BL89" s="1014" t="str">
        <f>IF(IFERROR('Blocks A'!DC100-'Pre-1.095 (Hard Copy)'!BL89, 0)=0, " ", ('Blocks A'!DC100-'Pre-1.095 (Hard Copy)'!BL89))</f>
        <v> </v>
      </c>
      <c r="BM89" s="1014" t="str">
        <f>IF(IFERROR('Blocks A'!DD100-'Pre-1.095 (Hard Copy)'!BM89, 0)=0, " ", ('Blocks A'!DD100-'Pre-1.095 (Hard Copy)'!BM89))</f>
        <v>+3</v>
      </c>
      <c r="BN89" s="1014" t="str">
        <f>IF(IFERROR('Blocks A'!DE100-'Pre-1.095 (Hard Copy)'!BN89, 0)=0, " ", ('Blocks A'!DE100-'Pre-1.095 (Hard Copy)'!BN89))</f>
        <v> </v>
      </c>
      <c r="BO89" s="1014" t="str">
        <f>IF(IFERROR('Blocks A'!DF100-'Pre-1.095 (Hard Copy)'!BO89, 0)=0, " ", ('Blocks A'!DF100-'Pre-1.095 (Hard Copy)'!BO89))</f>
        <v>-1</v>
      </c>
      <c r="BP89" s="1014" t="str">
        <f>IF(IFERROR('Blocks A'!DG100-'Pre-1.095 (Hard Copy)'!BP89, 0)=0, " ", ('Blocks A'!DG100-'Pre-1.095 (Hard Copy)'!BP89))</f>
        <v> </v>
      </c>
      <c r="BQ89" s="1014" t="str">
        <f>IF(IFERROR('Blocks A'!DH100-'Pre-1.095 (Hard Copy)'!BQ89, 0)=0, " ", ('Blocks A'!DH100-'Pre-1.095 (Hard Copy)'!BQ89))</f>
        <v> </v>
      </c>
      <c r="BR89" s="1014" t="str">
        <f>IF(IFERROR('Blocks A'!DI100-'Pre-1.095 (Hard Copy)'!BR89, 0)=0, " ", ('Blocks A'!DI100-'Pre-1.095 (Hard Copy)'!BR89))</f>
        <v> </v>
      </c>
      <c r="BS89" s="1014" t="str">
        <f>IF(IFERROR('Blocks A'!DJ100-'Pre-1.095 (Hard Copy)'!BS89, 0)=0, " ", ('Blocks A'!DJ100-'Pre-1.095 (Hard Copy)'!BS89))</f>
        <v>-23</v>
      </c>
      <c r="BT89" s="1014" t="str">
        <f>IF(IFERROR('Blocks A'!DK100-'Pre-1.095 (Hard Copy)'!BT89, 0)=0, " ", ('Blocks A'!DK100-'Pre-1.095 (Hard Copy)'!BT89))</f>
        <v>-31</v>
      </c>
      <c r="BU89" s="1014" t="str">
        <f>IF(IFERROR('Blocks A'!DL100-'Pre-1.095 (Hard Copy)'!BU89, 0)=0, " ", ('Blocks A'!DL100-'Pre-1.095 (Hard Copy)'!BU89))</f>
        <v>-125</v>
      </c>
      <c r="BV89" s="1014" t="str">
        <f>IF(IFERROR('Blocks A'!DM100-'Pre-1.095 (Hard Copy)'!BV89, 0)=0, " ", ('Blocks A'!DM100-'Pre-1.095 (Hard Copy)'!BV89))</f>
        <v> </v>
      </c>
      <c r="BW89" s="1014" t="str">
        <f>IF(IFERROR('Blocks A'!DN100-'Pre-1.095 (Hard Copy)'!BW89, 0)=0, " ", ('Blocks A'!DN100-'Pre-1.095 (Hard Copy)'!BW89))</f>
        <v>+5</v>
      </c>
      <c r="BX89" s="1014" t="str">
        <f>IF(IFERROR('Blocks A'!DO100-'Pre-1.095 (Hard Copy)'!BX89, 0)=0, " ", ('Blocks A'!DO100-'Pre-1.095 (Hard Copy)'!BX89))</f>
        <v> </v>
      </c>
      <c r="BY89" s="1014" t="str">
        <f>IF(IFERROR('Blocks A'!DP100-'Pre-1.095 (Hard Copy)'!BY89, 0)=0, " ", ('Blocks A'!DP100-'Pre-1.095 (Hard Copy)'!BY89))</f>
        <v>-75</v>
      </c>
      <c r="BZ89" s="1014" t="str">
        <f>IF(IFERROR('Blocks A'!DQ100-'Pre-1.095 (Hard Copy)'!BZ89, 0)=0, " ", ('Blocks A'!DQ100-'Pre-1.095 (Hard Copy)'!BZ89))</f>
        <v> </v>
      </c>
      <c r="CA89" s="1014" t="str">
        <f>IF(IFERROR('Blocks A'!DR100-'Pre-1.095 (Hard Copy)'!CA89, 0)=0, " ", ('Blocks A'!DR100-'Pre-1.095 (Hard Copy)'!CA89))</f>
        <v> </v>
      </c>
      <c r="CB89" s="1014" t="str">
        <f>IF(IFERROR('Blocks A'!DS100-'Pre-1.095 (Hard Copy)'!CB89, 0)=0, " ", ('Blocks A'!DS100-'Pre-1.095 (Hard Copy)'!CB89))</f>
        <v> </v>
      </c>
      <c r="CC89" s="1014" t="str">
        <f>IF(IFERROR('Blocks A'!DT100-'Pre-1.095 (Hard Copy)'!CC89, 0)=0, " ", ('Blocks A'!DT100-'Pre-1.095 (Hard Copy)'!CC89))</f>
        <v>-51</v>
      </c>
      <c r="CD89" s="1014" t="str">
        <f>IF(IFERROR('Blocks A'!DU100-'Pre-1.095 (Hard Copy)'!CD89, 0)=0, " ", ('Blocks A'!DU100-'Pre-1.095 (Hard Copy)'!CD89))</f>
        <v>-249</v>
      </c>
      <c r="CE89" s="1014" t="str">
        <f>IF(IFERROR('Blocks A'!DX100-'Pre-1.095 (Hard Copy)'!CE89, 0)=0, " ", ('Blocks A'!DX100-'Pre-1.095 (Hard Copy)'!CE89))</f>
        <v>-454</v>
      </c>
      <c r="CF89" s="1014" t="str">
        <f>IF(IFERROR('Blocks A'!DY100-'Pre-1.095 (Hard Copy)'!CF89, 0)=0, " ", ('Blocks A'!DY100-'Pre-1.095 (Hard Copy)'!CF89))</f>
        <v>-70,675</v>
      </c>
      <c r="CG89" s="1016" t="str">
        <f>IF(IFERROR('Blocks A'!DZ100-'Pre-1.095 (Hard Copy)'!CG89, 0)=0, " ", ('Blocks A'!DZ100-'Pre-1.095 (Hard Copy)'!CG89))</f>
        <v>-0.0707</v>
      </c>
      <c r="CH89" s="1015" t="str">
        <f>IF(IFERROR('Blocks A'!DV100-'Pre-1.095 (Hard Copy)'!CH89, 0)=0, " ", ('Blocks A'!DV100-'Pre-1.095 (Hard Copy)'!CH89))</f>
        <v>-4.9</v>
      </c>
      <c r="CI89" s="1015" t="str">
        <f>IF(IFERROR('Blocks A'!DW100-'Pre-1.095 (Hard Copy)'!CI89, 0)=0, " ", ('Blocks A'!DW100-'Pre-1.095 (Hard Copy)'!CI89))</f>
        <v>-92.2</v>
      </c>
      <c r="CJ89" s="1014" t="str">
        <f>IF(IFERROR('Blocks A'!EA100-'Pre-1.095 (Hard Copy)'!CJ89, 0)=0, " ", ('Blocks A'!EA100-'Pre-1.095 (Hard Copy)'!CJ89))</f>
        <v>-516</v>
      </c>
      <c r="CK89" s="1017" t="str">
        <f>IF(IFERROR('Blocks A'!EB100-'Pre-1.095 (Hard Copy)'!CK89, 0)=0, " ", ('Blocks A'!EB100-'Pre-1.095 (Hard Copy)'!CK89))</f>
        <v>-8.61</v>
      </c>
      <c r="CL89" s="1017" t="str">
        <f>IF(IFERROR('Blocks A'!EC100-'Pre-1.095 (Hard Copy)'!CL89, 0)=0, " ", ('Blocks A'!EC100-'Pre-1.095 (Hard Copy)'!CL89))</f>
        <v>-0.14</v>
      </c>
      <c r="CM89" s="1017" t="str">
        <f>IF(IFERROR('Blocks A'!EH100-'Pre-1.095 (Hard Copy)'!CM89, 0)=0, " ", ('Blocks A'!EH100-'Pre-1.095 (Hard Copy)'!CM89))</f>
        <v>-0.01</v>
      </c>
      <c r="CN89" s="1014" t="str">
        <f>IF(IFERROR('Blocks A'!ED100-'Pre-1.095 (Hard Copy)'!CN89, 0)=0, " ", ('Blocks A'!ED100-'Pre-1.095 (Hard Copy)'!CN89))</f>
        <v>-80,320</v>
      </c>
      <c r="CO89" s="1017" t="str">
        <f>IF(IFERROR('Blocks A'!EE100-'Pre-1.095 (Hard Copy)'!CO89, 0)=0, " ", ('Blocks A'!EE100-'Pre-1.095 (Hard Copy)'!CO89))</f>
        <v>-80.32</v>
      </c>
      <c r="CP89" s="1017" t="str">
        <f>IF(IFERROR('Blocks A'!EF100-'Pre-1.095 (Hard Copy)'!CP89, 0)=0, " ", ('Blocks A'!EF100-'Pre-1.095 (Hard Copy)'!CP89))</f>
        <v>-0.08</v>
      </c>
      <c r="CQ89" s="1016" t="str">
        <f>IF(IFERROR('Blocks A'!EG100-'Pre-1.095 (Hard Copy)'!CQ89, 0)=0, " ", ('Blocks A'!EG100-'Pre-1.095 (Hard Copy)'!CQ89))</f>
        <v>-0.0803</v>
      </c>
      <c r="CR89" s="1018" t="s">
        <v>12</v>
      </c>
    </row>
    <row r="90">
      <c r="B90" s="1013" t="s">
        <v>987</v>
      </c>
      <c r="C90" s="969" t="s">
        <v>886</v>
      </c>
      <c r="D90" s="969">
        <v>3.0</v>
      </c>
      <c r="E90" s="969">
        <v>3.0</v>
      </c>
      <c r="F90" s="969">
        <v>3.0</v>
      </c>
      <c r="G90" s="1014" t="str">
        <f>IF(IFERROR('Blocks A'!G101-'Pre-1.095 (Hard Copy)'!G90, 0)=0, " ", ('Blocks A'!G101-'Pre-1.095 (Hard Copy)'!G90))</f>
        <v> </v>
      </c>
      <c r="H90" s="1014" t="str">
        <f>IF(IFERROR('Blocks A'!H101-'Pre-1.095 (Hard Copy)'!H90, 0)=0, " ", ('Blocks A'!H101-'Pre-1.095 (Hard Copy)'!H90))</f>
        <v> </v>
      </c>
      <c r="I90" s="1014" t="str">
        <f>IF(IFERROR('Blocks A'!I101-'Pre-1.095 (Hard Copy)'!I90, 0)=0, " ", ('Blocks A'!I101-'Pre-1.095 (Hard Copy)'!I90))</f>
        <v> </v>
      </c>
      <c r="J90" s="1014" t="str">
        <f>IF(IFERROR('Blocks A'!J101-'Pre-1.095 (Hard Copy)'!J90, 0)=0, " ", ('Blocks A'!J101-'Pre-1.095 (Hard Copy)'!J90))</f>
        <v> </v>
      </c>
      <c r="K90" s="1014" t="str">
        <f>IF(IFERROR('Blocks A'!K101-'Pre-1.095 (Hard Copy)'!K90, 0)=0, " ", ('Blocks A'!K101-'Pre-1.095 (Hard Copy)'!K90))</f>
        <v> </v>
      </c>
      <c r="L90" s="1014" t="str">
        <f>IF(IFERROR('Blocks A'!L101-'Pre-1.095 (Hard Copy)'!L90, 0)=0, " ", ('Blocks A'!L101-'Pre-1.095 (Hard Copy)'!L90))</f>
        <v> </v>
      </c>
      <c r="M90" s="1014" t="str">
        <f>IF(IFERROR('Blocks A'!N101-'Pre-1.095 (Hard Copy)'!M90, 0)=0, " ", ('Blocks A'!N101-'Pre-1.095 (Hard Copy)'!M90))</f>
        <v> </v>
      </c>
      <c r="N90" s="1014" t="str">
        <f>IF(IFERROR('Blocks A'!O101-'Pre-1.095 (Hard Copy)'!N90, 0)=0, " ", ('Blocks A'!O101-'Pre-1.095 (Hard Copy)'!N90))</f>
        <v> </v>
      </c>
      <c r="O90" s="1014" t="str">
        <f>IF(IFERROR('Blocks A'!P101-'Pre-1.095 (Hard Copy)'!O90, 0)=0, " ", ('Blocks A'!P101-'Pre-1.095 (Hard Copy)'!O90))</f>
        <v> </v>
      </c>
      <c r="P90" s="1014" t="str">
        <f>IF(IFERROR('Blocks A'!Q101-'Pre-1.095 (Hard Copy)'!P90, 0)=0, " ", ('Blocks A'!Q101-'Pre-1.095 (Hard Copy)'!P90))</f>
        <v> </v>
      </c>
      <c r="Q90" s="1014" t="str">
        <f>IF(IFERROR('Blocks A'!R101-'Pre-1.095 (Hard Copy)'!Q90, 0)=0, " ", ('Blocks A'!R101-'Pre-1.095 (Hard Copy)'!Q90))</f>
        <v> </v>
      </c>
      <c r="R90" s="1014" t="str">
        <f>IF(IFERROR('Blocks A'!S101-'Pre-1.095 (Hard Copy)'!R90, 0)=0, " ", ('Blocks A'!S101-'Pre-1.095 (Hard Copy)'!R90))</f>
        <v> </v>
      </c>
      <c r="S90" s="1014" t="str">
        <f>IF(IFERROR('Blocks A'!T101-'Pre-1.095 (Hard Copy)'!S90, 0)=0, " ", ('Blocks A'!T101-'Pre-1.095 (Hard Copy)'!S90))</f>
        <v> </v>
      </c>
      <c r="T90" s="1014" t="str">
        <f>IF(IFERROR('Blocks A'!M101-'Pre-1.095 (Hard Copy)'!T90, 0)=0, " ", ('Blocks A'!M101-'Pre-1.095 (Hard Copy)'!T90))</f>
        <v> </v>
      </c>
      <c r="U90" s="1014" t="str">
        <f>IF(IFERROR('Blocks A'!U101-'Pre-1.095 (Hard Copy)'!U90, 0)=0, " ", ('Blocks A'!U101-'Pre-1.095 (Hard Copy)'!U90))</f>
        <v> </v>
      </c>
      <c r="V90" s="1014" t="str">
        <f>IF(IFERROR('Blocks A'!V101-'Pre-1.095 (Hard Copy)'!V90, 0)=0, " ", ('Blocks A'!V101-'Pre-1.095 (Hard Copy)'!V90))</f>
        <v> </v>
      </c>
      <c r="W90" s="1014" t="str">
        <f>IF(IFERROR('Blocks A'!W101-'Pre-1.095 (Hard Copy)'!W90, 0)=0, " ", ('Blocks A'!W101-'Pre-1.095 (Hard Copy)'!W90))</f>
        <v> </v>
      </c>
      <c r="X90" s="1014" t="str">
        <f>IF(IFERROR('Blocks A'!X101-'Pre-1.095 (Hard Copy)'!X90, 0)=0, " ", ('Blocks A'!X101-'Pre-1.095 (Hard Copy)'!X90))</f>
        <v> </v>
      </c>
      <c r="Y90" s="1014" t="str">
        <f>IF(IFERROR('Blocks A'!AC101-'Pre-1.095 (Hard Copy)'!Y90, 0)=0, " ", ('Blocks A'!AC101-'Pre-1.095 (Hard Copy)'!Y90))</f>
        <v> </v>
      </c>
      <c r="Z90" s="1014" t="str">
        <f>IF(IFERROR('Blocks A'!Y101-'Pre-1.095 (Hard Copy)'!Z90, 0)=0, " ", ('Blocks A'!Y101-'Pre-1.095 (Hard Copy)'!Z90))</f>
        <v> </v>
      </c>
      <c r="AA90" s="1014" t="str">
        <f>IF(IFERROR('Blocks A'!Z101-'Pre-1.095 (Hard Copy)'!AA90, 0)=0, " ", ('Blocks A'!Z101-'Pre-1.095 (Hard Copy)'!AA90))</f>
        <v> </v>
      </c>
      <c r="AB90" s="1014" t="str">
        <f>IF(IFERROR('Blocks A'!AA101-'Pre-1.095 (Hard Copy)'!AB90, 0)=0, " ", ('Blocks A'!AA101-'Pre-1.095 (Hard Copy)'!AB90))</f>
        <v> </v>
      </c>
      <c r="AC90" s="1014" t="str">
        <f>IF(IFERROR('Blocks A'!AB101-'Pre-1.095 (Hard Copy)'!AC90, 0)=0, " ", ('Blocks A'!AB101-'Pre-1.095 (Hard Copy)'!AC90))</f>
        <v> </v>
      </c>
      <c r="AD90" s="1014" t="str">
        <f>IF(IFERROR('Blocks A'!AY101-'Pre-1.095 (Hard Copy)'!AD90, 0)=0, " ", ('Blocks A'!AY101-'Pre-1.095 (Hard Copy)'!AD90))</f>
        <v> </v>
      </c>
      <c r="AE90" s="1014" t="str">
        <f>IF(IFERROR('Blocks A'!AZ101-'Pre-1.095 (Hard Copy)'!AE90, 0)=0, " ", ('Blocks A'!AZ101-'Pre-1.095 (Hard Copy)'!AE90))</f>
        <v> </v>
      </c>
      <c r="AF90" s="1014" t="str">
        <f>IF(IFERROR('Blocks A'!BA101-'Pre-1.095 (Hard Copy)'!AF90, 0)=0, " ", ('Blocks A'!BA101-'Pre-1.095 (Hard Copy)'!AF90))</f>
        <v> </v>
      </c>
      <c r="AG90" s="1014" t="str">
        <f>IF(IFERROR('Blocks A'!BB101-'Pre-1.095 (Hard Copy)'!AG90, 0)=0, " ", ('Blocks A'!BB101-'Pre-1.095 (Hard Copy)'!AG90))</f>
        <v> </v>
      </c>
      <c r="AH90" s="1014" t="str">
        <f>IF(IFERROR('Blocks A'!BC101-'Pre-1.095 (Hard Copy)'!AH90, 0)=0, " ", ('Blocks A'!BC101-'Pre-1.095 (Hard Copy)'!AH90))</f>
        <v> </v>
      </c>
      <c r="AI90" s="1014" t="str">
        <f>IF(IFERROR('Blocks A'!BJ101-'Pre-1.095 (Hard Copy)'!AI90, 0)=0, " ", ('Blocks A'!BJ101-'Pre-1.095 (Hard Copy)'!AI90))</f>
        <v>+24</v>
      </c>
      <c r="AJ90" s="1014" t="str">
        <f>IF(IFERROR('Blocks A'!BD101-'Pre-1.095 (Hard Copy)'!AJ90, 0)=0, " ", ('Blocks A'!BD101-'Pre-1.095 (Hard Copy)'!AJ90))</f>
        <v> </v>
      </c>
      <c r="AK90" s="1014" t="str">
        <f>IF(IFERROR('Blocks A'!BE101-'Pre-1.095 (Hard Copy)'!AK90, 0)=0, " ", ('Blocks A'!BE101-'Pre-1.095 (Hard Copy)'!AK90))</f>
        <v> </v>
      </c>
      <c r="AL90" s="1014" t="str">
        <f>IF(IFERROR('Blocks A'!BF101-'Pre-1.095 (Hard Copy)'!AL90, 0)=0, " ", ('Blocks A'!BF101-'Pre-1.095 (Hard Copy)'!AL90))</f>
        <v> </v>
      </c>
      <c r="AM90" s="1014" t="str">
        <f>IF(IFERROR('Blocks A'!BG101-'Pre-1.095 (Hard Copy)'!AM90, 0)=0, " ", ('Blocks A'!BG101-'Pre-1.095 (Hard Copy)'!AM90))</f>
        <v> </v>
      </c>
      <c r="AN90" s="1014" t="str">
        <f>IF(IFERROR('Blocks A'!BH101-'Pre-1.095 (Hard Copy)'!AN90, 0)=0, " ", ('Blocks A'!BH101-'Pre-1.095 (Hard Copy)'!AN90))</f>
        <v> </v>
      </c>
      <c r="AO90" s="1014" t="str">
        <f>IF(IFERROR('Blocks A'!BI101-'Pre-1.095 (Hard Copy)'!AO90, 0)=0, " ", ('Blocks A'!BI101-'Pre-1.095 (Hard Copy)'!AO90))</f>
        <v> </v>
      </c>
      <c r="AP90" s="1014" t="str">
        <f>IF(IFERROR('Blocks A'!BK101-'Pre-1.095 (Hard Copy)'!AP90, 0)=0, " ", ('Blocks A'!BK101-'Pre-1.095 (Hard Copy)'!AP90))</f>
        <v> </v>
      </c>
      <c r="AQ90" s="1014" t="str">
        <f>IF(IFERROR('Blocks A'!BL101-'Pre-1.095 (Hard Copy)'!AQ90, 0)=0, " ", ('Blocks A'!BL101-'Pre-1.095 (Hard Copy)'!AQ90))</f>
        <v> </v>
      </c>
      <c r="AR90" s="1014" t="str">
        <f>IF(IFERROR('Blocks A'!BM101-'Pre-1.095 (Hard Copy)'!AR90, 0)=0, " ", ('Blocks A'!BM101-'Pre-1.095 (Hard Copy)'!AR90))</f>
        <v> </v>
      </c>
      <c r="AS90" s="1014" t="str">
        <f>IF(IFERROR('Blocks A'!BO101-'Pre-1.095 (Hard Copy)'!AS90, 0)=0, " ", ('Blocks A'!BO101-'Pre-1.095 (Hard Copy)'!AS90))</f>
        <v> </v>
      </c>
      <c r="AT90" s="1014" t="str">
        <f>IF(IFERROR('Blocks A'!BP101-'Pre-1.095 (Hard Copy)'!AT90, 0)=0, " ", ('Blocks A'!BP101-'Pre-1.095 (Hard Copy)'!AT90))</f>
        <v> </v>
      </c>
      <c r="AU90" s="1014" t="str">
        <f>IF(IFERROR('Blocks A'!BQ101-'Pre-1.095 (Hard Copy)'!AU90, 0)=0, " ", ('Blocks A'!BQ101-'Pre-1.095 (Hard Copy)'!AU90))</f>
        <v> </v>
      </c>
      <c r="AV90" s="1014" t="str">
        <f>IF(IFERROR('Blocks A'!BR101-'Pre-1.095 (Hard Copy)'!AV90, 0)=0, " ", ('Blocks A'!BR101-'Pre-1.095 (Hard Copy)'!AV90))</f>
        <v> </v>
      </c>
      <c r="AW90" s="1014" t="str">
        <f>IF(IFERROR('Blocks A'!BS101-'Pre-1.095 (Hard Copy)'!AW90, 0)=0, " ", ('Blocks A'!BS101-'Pre-1.095 (Hard Copy)'!AW90))</f>
        <v> </v>
      </c>
      <c r="AX90" s="1014" t="str">
        <f>IF(IFERROR('Blocks A'!BT101-'Pre-1.095 (Hard Copy)'!AX90, 0)=0, " ", ('Blocks A'!BT101-'Pre-1.095 (Hard Copy)'!AX90))</f>
        <v>+144</v>
      </c>
      <c r="AY90" s="1014" t="str">
        <f>IF(IFERROR('Blocks A'!BU101-'Pre-1.095 (Hard Copy)'!AY90, 0)=0, " ", ('Blocks A'!BU101-'Pre-1.095 (Hard Copy)'!AY90))</f>
        <v>+0</v>
      </c>
      <c r="AZ90" s="1014" t="str">
        <f>IF(IFERROR('Blocks A'!BW101-'Pre-1.095 (Hard Copy)'!AZ90, 0)=0, " ", ('Blocks A'!BW101-'Pre-1.095 (Hard Copy)'!AZ90))</f>
        <v>+720</v>
      </c>
      <c r="BA90" s="1014" t="str">
        <f>IF(IFERROR('Blocks A'!BX101-'Pre-1.095 (Hard Copy)'!BA90, 0)=0, " ", ('Blocks A'!BX101-'Pre-1.095 (Hard Copy)'!BA90))</f>
        <v>+0</v>
      </c>
      <c r="BB90" s="1014" t="str">
        <f>IF(IFERROR('Blocks A'!BY101-'Pre-1.095 (Hard Copy)'!BB90, 0)=0, " ", ('Blocks A'!BY101-'Pre-1.095 (Hard Copy)'!BB90))</f>
        <v>+2</v>
      </c>
      <c r="BC90" s="1015" t="str">
        <f>IF(IFERROR('Blocks A'!BZ101-'Pre-1.095 (Hard Copy)'!BC90, 0)=0, " ", ('Blocks A'!BZ101-'Pre-1.095 (Hard Copy)'!BC90))</f>
        <v>+26.2</v>
      </c>
      <c r="BD90" s="1014" t="str">
        <f>IF(IFERROR('Blocks A'!BV101-'Pre-1.095 (Hard Copy)'!BD90, 0)=0, " ", ('Blocks A'!BV101-'Pre-1.095 (Hard Copy)'!BD90))</f>
        <v>-10</v>
      </c>
      <c r="BE90" s="1014" t="str">
        <f>IF(IFERROR('Blocks A'!CB101-'Pre-1.095 (Hard Copy)'!BE90, 0)=0, " ", ('Blocks A'!CB101-'Pre-1.095 (Hard Copy)'!BE90))</f>
        <v>-432</v>
      </c>
      <c r="BF90" s="1014" t="str">
        <f>IF(IFERROR('Blocks A'!CC101-'Pre-1.095 (Hard Copy)'!BF90, 0)=0, " ", ('Blocks A'!CC101-'Pre-1.095 (Hard Copy)'!BF90))</f>
        <v>-67,200</v>
      </c>
      <c r="BG90" s="1016" t="str">
        <f>IF(IFERROR('Blocks A'!CD101-'Pre-1.095 (Hard Copy)'!BG90, 0)=0, " ", ('Blocks A'!CD101-'Pre-1.095 (Hard Copy)'!BG90))</f>
        <v>-0.0672</v>
      </c>
      <c r="BH90" s="1014" t="str">
        <f>IF(IFERROR('Blocks A'!CE101-'Pre-1.095 (Hard Copy)'!BH90, 0)=0, " ", ('Blocks A'!CE101-'Pre-1.095 (Hard Copy)'!BH90))</f>
        <v>+360</v>
      </c>
      <c r="BI90" s="1014" t="str">
        <f>IF(IFERROR('Blocks A'!CZ101-'Pre-1.095 (Hard Copy)'!BI90, 0)=0, " ", ('Blocks A'!CZ101-'Pre-1.095 (Hard Copy)'!BI90))</f>
        <v>+428</v>
      </c>
      <c r="BJ90" s="1014" t="str">
        <f>IF(IFERROR('Blocks A'!DA101-'Pre-1.095 (Hard Copy)'!BJ90, 0)=0, " ", ('Blocks A'!DA101-'Pre-1.095 (Hard Copy)'!BJ90))</f>
        <v>+120</v>
      </c>
      <c r="BK90" s="1014" t="str">
        <f>IF(IFERROR('Blocks A'!DB101-'Pre-1.095 (Hard Copy)'!BK90, 0)=0, " ", ('Blocks A'!DB101-'Pre-1.095 (Hard Copy)'!BK90))</f>
        <v>-28</v>
      </c>
      <c r="BL90" s="1014" t="str">
        <f>IF(IFERROR('Blocks A'!DC101-'Pre-1.095 (Hard Copy)'!BL90, 0)=0, " ", ('Blocks A'!DC101-'Pre-1.095 (Hard Copy)'!BL90))</f>
        <v> </v>
      </c>
      <c r="BM90" s="1014" t="str">
        <f>IF(IFERROR('Blocks A'!DD101-'Pre-1.095 (Hard Copy)'!BM90, 0)=0, " ", ('Blocks A'!DD101-'Pre-1.095 (Hard Copy)'!BM90))</f>
        <v>+4</v>
      </c>
      <c r="BN90" s="1014" t="str">
        <f>IF(IFERROR('Blocks A'!DE101-'Pre-1.095 (Hard Copy)'!BN90, 0)=0, " ", ('Blocks A'!DE101-'Pre-1.095 (Hard Copy)'!BN90))</f>
        <v> </v>
      </c>
      <c r="BO90" s="1014" t="str">
        <f>IF(IFERROR('Blocks A'!DF101-'Pre-1.095 (Hard Copy)'!BO90, 0)=0, " ", ('Blocks A'!DF101-'Pre-1.095 (Hard Copy)'!BO90))</f>
        <v>-1</v>
      </c>
      <c r="BP90" s="1014" t="str">
        <f>IF(IFERROR('Blocks A'!DG101-'Pre-1.095 (Hard Copy)'!BP90, 0)=0, " ", ('Blocks A'!DG101-'Pre-1.095 (Hard Copy)'!BP90))</f>
        <v> </v>
      </c>
      <c r="BQ90" s="1014" t="str">
        <f>IF(IFERROR('Blocks A'!DH101-'Pre-1.095 (Hard Copy)'!BQ90, 0)=0, " ", ('Blocks A'!DH101-'Pre-1.095 (Hard Copy)'!BQ90))</f>
        <v> </v>
      </c>
      <c r="BR90" s="1014" t="str">
        <f>IF(IFERROR('Blocks A'!DI101-'Pre-1.095 (Hard Copy)'!BR90, 0)=0, " ", ('Blocks A'!DI101-'Pre-1.095 (Hard Copy)'!BR90))</f>
        <v> </v>
      </c>
      <c r="BS90" s="1014" t="str">
        <f>IF(IFERROR('Blocks A'!DJ101-'Pre-1.095 (Hard Copy)'!BS90, 0)=0, " ", ('Blocks A'!DJ101-'Pre-1.095 (Hard Copy)'!BS90))</f>
        <v>+765</v>
      </c>
      <c r="BT90" s="1014" t="str">
        <f>IF(IFERROR('Blocks A'!DK101-'Pre-1.095 (Hard Copy)'!BT90, 0)=0, " ", ('Blocks A'!DK101-'Pre-1.095 (Hard Copy)'!BT90))</f>
        <v>+375</v>
      </c>
      <c r="BU90" s="1014" t="str">
        <f>IF(IFERROR('Blocks A'!DL101-'Pre-1.095 (Hard Copy)'!BU90, 0)=0, " ", ('Blocks A'!DL101-'Pre-1.095 (Hard Copy)'!BU90))</f>
        <v>-117</v>
      </c>
      <c r="BV90" s="1014" t="str">
        <f>IF(IFERROR('Blocks A'!DM101-'Pre-1.095 (Hard Copy)'!BV90, 0)=0, " ", ('Blocks A'!DM101-'Pre-1.095 (Hard Copy)'!BV90))</f>
        <v> </v>
      </c>
      <c r="BW90" s="1014" t="str">
        <f>IF(IFERROR('Blocks A'!DN101-'Pre-1.095 (Hard Copy)'!BW90, 0)=0, " ", ('Blocks A'!DN101-'Pre-1.095 (Hard Copy)'!BW90))</f>
        <v>+6</v>
      </c>
      <c r="BX90" s="1014" t="str">
        <f>IF(IFERROR('Blocks A'!DO101-'Pre-1.095 (Hard Copy)'!BX90, 0)=0, " ", ('Blocks A'!DO101-'Pre-1.095 (Hard Copy)'!BX90))</f>
        <v> </v>
      </c>
      <c r="BY90" s="1014" t="str">
        <f>IF(IFERROR('Blocks A'!DP101-'Pre-1.095 (Hard Copy)'!BY90, 0)=0, " ", ('Blocks A'!DP101-'Pre-1.095 (Hard Copy)'!BY90))</f>
        <v>-125</v>
      </c>
      <c r="BZ90" s="1014" t="str">
        <f>IF(IFERROR('Blocks A'!DQ101-'Pre-1.095 (Hard Copy)'!BZ90, 0)=0, " ", ('Blocks A'!DQ101-'Pre-1.095 (Hard Copy)'!BZ90))</f>
        <v> </v>
      </c>
      <c r="CA90" s="1014" t="str">
        <f>IF(IFERROR('Blocks A'!DR101-'Pre-1.095 (Hard Copy)'!CA90, 0)=0, " ", ('Blocks A'!DR101-'Pre-1.095 (Hard Copy)'!CA90))</f>
        <v> </v>
      </c>
      <c r="CB90" s="1014" t="str">
        <f>IF(IFERROR('Blocks A'!DS101-'Pre-1.095 (Hard Copy)'!CB90, 0)=0, " ", ('Blocks A'!DS101-'Pre-1.095 (Hard Copy)'!CB90))</f>
        <v> </v>
      </c>
      <c r="CC90" s="1014" t="str">
        <f>IF(IFERROR('Blocks A'!DT101-'Pre-1.095 (Hard Copy)'!CC90, 0)=0, " ", ('Blocks A'!DT101-'Pre-1.095 (Hard Copy)'!CC90))</f>
        <v>+523</v>
      </c>
      <c r="CD90" s="1014" t="str">
        <f>IF(IFERROR('Blocks A'!DU101-'Pre-1.095 (Hard Copy)'!CD90, 0)=0, " ", ('Blocks A'!DU101-'Pre-1.095 (Hard Copy)'!CD90))</f>
        <v>+905</v>
      </c>
      <c r="CE90" s="1014" t="str">
        <f>IF(IFERROR('Blocks A'!DX101-'Pre-1.095 (Hard Copy)'!CE90, 0)=0, " ", ('Blocks A'!DX101-'Pre-1.095 (Hard Copy)'!CE90))</f>
        <v>+212</v>
      </c>
      <c r="CF90" s="1014" t="str">
        <f>IF(IFERROR('Blocks A'!DY101-'Pre-1.095 (Hard Copy)'!CF90, 0)=0, " ", ('Blocks A'!DY101-'Pre-1.095 (Hard Copy)'!CF90))</f>
        <v>+32,959</v>
      </c>
      <c r="CG90" s="1016" t="str">
        <f>IF(IFERROR('Blocks A'!DZ101-'Pre-1.095 (Hard Copy)'!CG90, 0)=0, " ", ('Blocks A'!DZ101-'Pre-1.095 (Hard Copy)'!CG90))</f>
        <v>+0.0330</v>
      </c>
      <c r="CH90" s="1015" t="str">
        <f>IF(IFERROR('Blocks A'!DV101-'Pre-1.095 (Hard Copy)'!CH90, 0)=0, " ", ('Blocks A'!DV101-'Pre-1.095 (Hard Copy)'!CH90))</f>
        <v>+66.2</v>
      </c>
      <c r="CI90" s="1015" t="str">
        <f>IF(IFERROR('Blocks A'!DW101-'Pre-1.095 (Hard Copy)'!CI90, 0)=0, " ", ('Blocks A'!DW101-'Pre-1.095 (Hard Copy)'!CI90))</f>
        <v>+334.8</v>
      </c>
      <c r="CJ90" s="1014" t="str">
        <f>IF(IFERROR('Blocks A'!EA101-'Pre-1.095 (Hard Copy)'!CJ90, 0)=0, " ", ('Blocks A'!EA101-'Pre-1.095 (Hard Copy)'!CJ90))</f>
        <v>-220</v>
      </c>
      <c r="CK90" s="1017" t="str">
        <f>IF(IFERROR('Blocks A'!EB101-'Pre-1.095 (Hard Copy)'!CK90, 0)=0, " ", ('Blocks A'!EB101-'Pre-1.095 (Hard Copy)'!CK90))</f>
        <v>-3.67</v>
      </c>
      <c r="CL90" s="1017" t="str">
        <f>IF(IFERROR('Blocks A'!EC101-'Pre-1.095 (Hard Copy)'!CL90, 0)=0, " ", ('Blocks A'!EC101-'Pre-1.095 (Hard Copy)'!CL90))</f>
        <v>-0.06</v>
      </c>
      <c r="CM90" s="1017" t="str">
        <f>IF(IFERROR('Blocks A'!EH101-'Pre-1.095 (Hard Copy)'!CM90, 0)=0, " ", ('Blocks A'!EH101-'Pre-1.095 (Hard Copy)'!CM90))</f>
        <v>-0.00</v>
      </c>
      <c r="CN90" s="1014" t="str">
        <f>IF(IFERROR('Blocks A'!ED101-'Pre-1.095 (Hard Copy)'!CN90, 0)=0, " ", ('Blocks A'!ED101-'Pre-1.095 (Hard Copy)'!CN90))</f>
        <v>-34,241</v>
      </c>
      <c r="CO90" s="1017" t="str">
        <f>IF(IFERROR('Blocks A'!EE101-'Pre-1.095 (Hard Copy)'!CO90, 0)=0, " ", ('Blocks A'!EE101-'Pre-1.095 (Hard Copy)'!CO90))</f>
        <v>-34.24</v>
      </c>
      <c r="CP90" s="1017" t="str">
        <f>IF(IFERROR('Blocks A'!EF101-'Pre-1.095 (Hard Copy)'!CP90, 0)=0, " ", ('Blocks A'!EF101-'Pre-1.095 (Hard Copy)'!CP90))</f>
        <v>-0.03</v>
      </c>
      <c r="CQ90" s="1016" t="str">
        <f>IF(IFERROR('Blocks A'!EG101-'Pre-1.095 (Hard Copy)'!CQ90, 0)=0, " ", ('Blocks A'!EG101-'Pre-1.095 (Hard Copy)'!CQ90))</f>
        <v>-0.0342</v>
      </c>
      <c r="CR90" s="1018">
        <v>1422.0</v>
      </c>
    </row>
    <row r="91">
      <c r="B91" s="1013" t="s">
        <v>987</v>
      </c>
      <c r="C91" s="969" t="s">
        <v>885</v>
      </c>
      <c r="D91" s="969">
        <v>5.0</v>
      </c>
      <c r="E91" s="969">
        <v>5.0</v>
      </c>
      <c r="F91" s="969">
        <v>5.0</v>
      </c>
      <c r="G91" s="1014" t="str">
        <f>IF(IFERROR('Blocks A'!G102-'Pre-1.095 (Hard Copy)'!G91, 0)=0, " ", ('Blocks A'!G102-'Pre-1.095 (Hard Copy)'!G91))</f>
        <v> </v>
      </c>
      <c r="H91" s="1014" t="str">
        <f>IF(IFERROR('Blocks A'!H102-'Pre-1.095 (Hard Copy)'!H91, 0)=0, " ", ('Blocks A'!H102-'Pre-1.095 (Hard Copy)'!H91))</f>
        <v> </v>
      </c>
      <c r="I91" s="1014" t="str">
        <f>IF(IFERROR('Blocks A'!I102-'Pre-1.095 (Hard Copy)'!I91, 0)=0, " ", ('Blocks A'!I102-'Pre-1.095 (Hard Copy)'!I91))</f>
        <v> </v>
      </c>
      <c r="J91" s="1014" t="str">
        <f>IF(IFERROR('Blocks A'!J102-'Pre-1.095 (Hard Copy)'!J91, 0)=0, " ", ('Blocks A'!J102-'Pre-1.095 (Hard Copy)'!J91))</f>
        <v> </v>
      </c>
      <c r="K91" s="1014" t="str">
        <f>IF(IFERROR('Blocks A'!K102-'Pre-1.095 (Hard Copy)'!K91, 0)=0, " ", ('Blocks A'!K102-'Pre-1.095 (Hard Copy)'!K91))</f>
        <v> </v>
      </c>
      <c r="L91" s="1014" t="str">
        <f>IF(IFERROR('Blocks A'!L102-'Pre-1.095 (Hard Copy)'!L91, 0)=0, " ", ('Blocks A'!L102-'Pre-1.095 (Hard Copy)'!L91))</f>
        <v> </v>
      </c>
      <c r="M91" s="1014" t="str">
        <f>IF(IFERROR('Blocks A'!N102-'Pre-1.095 (Hard Copy)'!M91, 0)=0, " ", ('Blocks A'!N102-'Pre-1.095 (Hard Copy)'!M91))</f>
        <v> </v>
      </c>
      <c r="N91" s="1014" t="str">
        <f>IF(IFERROR('Blocks A'!O102-'Pre-1.095 (Hard Copy)'!N91, 0)=0, " ", ('Blocks A'!O102-'Pre-1.095 (Hard Copy)'!N91))</f>
        <v> </v>
      </c>
      <c r="O91" s="1014" t="str">
        <f>IF(IFERROR('Blocks A'!P102-'Pre-1.095 (Hard Copy)'!O91, 0)=0, " ", ('Blocks A'!P102-'Pre-1.095 (Hard Copy)'!O91))</f>
        <v> </v>
      </c>
      <c r="P91" s="1014" t="str">
        <f>IF(IFERROR('Blocks A'!Q102-'Pre-1.095 (Hard Copy)'!P91, 0)=0, " ", ('Blocks A'!Q102-'Pre-1.095 (Hard Copy)'!P91))</f>
        <v> </v>
      </c>
      <c r="Q91" s="1014" t="str">
        <f>IF(IFERROR('Blocks A'!R102-'Pre-1.095 (Hard Copy)'!Q91, 0)=0, " ", ('Blocks A'!R102-'Pre-1.095 (Hard Copy)'!Q91))</f>
        <v> </v>
      </c>
      <c r="R91" s="1014" t="str">
        <f>IF(IFERROR('Blocks A'!S102-'Pre-1.095 (Hard Copy)'!R91, 0)=0, " ", ('Blocks A'!S102-'Pre-1.095 (Hard Copy)'!R91))</f>
        <v> </v>
      </c>
      <c r="S91" s="1014" t="str">
        <f>IF(IFERROR('Blocks A'!T102-'Pre-1.095 (Hard Copy)'!S91, 0)=0, " ", ('Blocks A'!T102-'Pre-1.095 (Hard Copy)'!S91))</f>
        <v> </v>
      </c>
      <c r="T91" s="1014" t="str">
        <f>IF(IFERROR('Blocks A'!M102-'Pre-1.095 (Hard Copy)'!T91, 0)=0, " ", ('Blocks A'!M102-'Pre-1.095 (Hard Copy)'!T91))</f>
        <v> </v>
      </c>
      <c r="U91" s="1014" t="str">
        <f>IF(IFERROR('Blocks A'!U102-'Pre-1.095 (Hard Copy)'!U91, 0)=0, " ", ('Blocks A'!U102-'Pre-1.095 (Hard Copy)'!U91))</f>
        <v> </v>
      </c>
      <c r="V91" s="1014" t="str">
        <f>IF(IFERROR('Blocks A'!V102-'Pre-1.095 (Hard Copy)'!V91, 0)=0, " ", ('Blocks A'!V102-'Pre-1.095 (Hard Copy)'!V91))</f>
        <v> </v>
      </c>
      <c r="W91" s="1014" t="str">
        <f>IF(IFERROR('Blocks A'!W102-'Pre-1.095 (Hard Copy)'!W91, 0)=0, " ", ('Blocks A'!W102-'Pre-1.095 (Hard Copy)'!W91))</f>
        <v> </v>
      </c>
      <c r="X91" s="1014" t="str">
        <f>IF(IFERROR('Blocks A'!X102-'Pre-1.095 (Hard Copy)'!X91, 0)=0, " ", ('Blocks A'!X102-'Pre-1.095 (Hard Copy)'!X91))</f>
        <v> </v>
      </c>
      <c r="Y91" s="1014" t="str">
        <f>IF(IFERROR('Blocks A'!AC102-'Pre-1.095 (Hard Copy)'!Y91, 0)=0, " ", ('Blocks A'!AC102-'Pre-1.095 (Hard Copy)'!Y91))</f>
        <v> </v>
      </c>
      <c r="Z91" s="1014" t="str">
        <f>IF(IFERROR('Blocks A'!Y102-'Pre-1.095 (Hard Copy)'!Z91, 0)=0, " ", ('Blocks A'!Y102-'Pre-1.095 (Hard Copy)'!Z91))</f>
        <v> </v>
      </c>
      <c r="AA91" s="1014" t="str">
        <f>IF(IFERROR('Blocks A'!Z102-'Pre-1.095 (Hard Copy)'!AA91, 0)=0, " ", ('Blocks A'!Z102-'Pre-1.095 (Hard Copy)'!AA91))</f>
        <v> </v>
      </c>
      <c r="AB91" s="1014" t="str">
        <f>IF(IFERROR('Blocks A'!AA102-'Pre-1.095 (Hard Copy)'!AB91, 0)=0, " ", ('Blocks A'!AA102-'Pre-1.095 (Hard Copy)'!AB91))</f>
        <v> </v>
      </c>
      <c r="AC91" s="1014" t="str">
        <f>IF(IFERROR('Blocks A'!AB102-'Pre-1.095 (Hard Copy)'!AC91, 0)=0, " ", ('Blocks A'!AB102-'Pre-1.095 (Hard Copy)'!AC91))</f>
        <v> </v>
      </c>
      <c r="AD91" s="1014" t="str">
        <f>IF(IFERROR('Blocks A'!AY102-'Pre-1.095 (Hard Copy)'!AD91, 0)=0, " ", ('Blocks A'!AY102-'Pre-1.095 (Hard Copy)'!AD91))</f>
        <v> </v>
      </c>
      <c r="AE91" s="1014" t="str">
        <f>IF(IFERROR('Blocks A'!AZ102-'Pre-1.095 (Hard Copy)'!AE91, 0)=0, " ", ('Blocks A'!AZ102-'Pre-1.095 (Hard Copy)'!AE91))</f>
        <v> </v>
      </c>
      <c r="AF91" s="1014" t="str">
        <f>IF(IFERROR('Blocks A'!BA102-'Pre-1.095 (Hard Copy)'!AF91, 0)=0, " ", ('Blocks A'!BA102-'Pre-1.095 (Hard Copy)'!AF91))</f>
        <v> </v>
      </c>
      <c r="AG91" s="1014" t="str">
        <f>IF(IFERROR('Blocks A'!BB102-'Pre-1.095 (Hard Copy)'!AG91, 0)=0, " ", ('Blocks A'!BB102-'Pre-1.095 (Hard Copy)'!AG91))</f>
        <v> </v>
      </c>
      <c r="AH91" s="1014" t="str">
        <f>IF(IFERROR('Blocks A'!BC102-'Pre-1.095 (Hard Copy)'!AH91, 0)=0, " ", ('Blocks A'!BC102-'Pre-1.095 (Hard Copy)'!AH91))</f>
        <v> </v>
      </c>
      <c r="AI91" s="1014" t="str">
        <f>IF(IFERROR('Blocks A'!BJ102-'Pre-1.095 (Hard Copy)'!AI91, 0)=0, " ", ('Blocks A'!BJ102-'Pre-1.095 (Hard Copy)'!AI91))</f>
        <v> </v>
      </c>
      <c r="AJ91" s="1014" t="str">
        <f>IF(IFERROR('Blocks A'!BD102-'Pre-1.095 (Hard Copy)'!AJ91, 0)=0, " ", ('Blocks A'!BD102-'Pre-1.095 (Hard Copy)'!AJ91))</f>
        <v> </v>
      </c>
      <c r="AK91" s="1014" t="str">
        <f>IF(IFERROR('Blocks A'!BE102-'Pre-1.095 (Hard Copy)'!AK91, 0)=0, " ", ('Blocks A'!BE102-'Pre-1.095 (Hard Copy)'!AK91))</f>
        <v> </v>
      </c>
      <c r="AL91" s="1014" t="str">
        <f>IF(IFERROR('Blocks A'!BF102-'Pre-1.095 (Hard Copy)'!AL91, 0)=0, " ", ('Blocks A'!BF102-'Pre-1.095 (Hard Copy)'!AL91))</f>
        <v> </v>
      </c>
      <c r="AM91" s="1014" t="str">
        <f>IF(IFERROR('Blocks A'!BG102-'Pre-1.095 (Hard Copy)'!AM91, 0)=0, " ", ('Blocks A'!BG102-'Pre-1.095 (Hard Copy)'!AM91))</f>
        <v> </v>
      </c>
      <c r="AN91" s="1014" t="str">
        <f>IF(IFERROR('Blocks A'!BH102-'Pre-1.095 (Hard Copy)'!AN91, 0)=0, " ", ('Blocks A'!BH102-'Pre-1.095 (Hard Copy)'!AN91))</f>
        <v> </v>
      </c>
      <c r="AO91" s="1014" t="str">
        <f>IF(IFERROR('Blocks A'!BI102-'Pre-1.095 (Hard Copy)'!AO91, 0)=0, " ", ('Blocks A'!BI102-'Pre-1.095 (Hard Copy)'!AO91))</f>
        <v> </v>
      </c>
      <c r="AP91" s="1014" t="str">
        <f>IF(IFERROR('Blocks A'!BK102-'Pre-1.095 (Hard Copy)'!AP91, 0)=0, " ", ('Blocks A'!BK102-'Pre-1.095 (Hard Copy)'!AP91))</f>
        <v> </v>
      </c>
      <c r="AQ91" s="1014" t="str">
        <f>IF(IFERROR('Blocks A'!BL102-'Pre-1.095 (Hard Copy)'!AQ91, 0)=0, " ", ('Blocks A'!BL102-'Pre-1.095 (Hard Copy)'!AQ91))</f>
        <v> </v>
      </c>
      <c r="AR91" s="1014" t="str">
        <f>IF(IFERROR('Blocks A'!BM102-'Pre-1.095 (Hard Copy)'!AR91, 0)=0, " ", ('Blocks A'!BM102-'Pre-1.095 (Hard Copy)'!AR91))</f>
        <v> </v>
      </c>
      <c r="AS91" s="1014" t="str">
        <f>IF(IFERROR('Blocks A'!BO102-'Pre-1.095 (Hard Copy)'!AS91, 0)=0, " ", ('Blocks A'!BO102-'Pre-1.095 (Hard Copy)'!AS91))</f>
        <v> </v>
      </c>
      <c r="AT91" s="1014" t="str">
        <f>IF(IFERROR('Blocks A'!BP102-'Pre-1.095 (Hard Copy)'!AT91, 0)=0, " ", ('Blocks A'!BP102-'Pre-1.095 (Hard Copy)'!AT91))</f>
        <v> </v>
      </c>
      <c r="AU91" s="1014" t="str">
        <f>IF(IFERROR('Blocks A'!BQ102-'Pre-1.095 (Hard Copy)'!AU91, 0)=0, " ", ('Blocks A'!BQ102-'Pre-1.095 (Hard Copy)'!AU91))</f>
        <v> </v>
      </c>
      <c r="AV91" s="1014" t="str">
        <f>IF(IFERROR('Blocks A'!BR102-'Pre-1.095 (Hard Copy)'!AV91, 0)=0, " ", ('Blocks A'!BR102-'Pre-1.095 (Hard Copy)'!AV91))</f>
        <v> </v>
      </c>
      <c r="AW91" s="1014" t="str">
        <f>IF(IFERROR('Blocks A'!BS102-'Pre-1.095 (Hard Copy)'!AW91, 0)=0, " ", ('Blocks A'!BS102-'Pre-1.095 (Hard Copy)'!AW91))</f>
        <v> </v>
      </c>
      <c r="AX91" s="1014" t="str">
        <f>IF(IFERROR('Blocks A'!BT102-'Pre-1.095 (Hard Copy)'!AX91, 0)=0, " ", ('Blocks A'!BT102-'Pre-1.095 (Hard Copy)'!AX91))</f>
        <v> </v>
      </c>
      <c r="AY91" s="1014" t="str">
        <f>IF(IFERROR('Blocks A'!BU102-'Pre-1.095 (Hard Copy)'!AY91, 0)=0, " ", ('Blocks A'!BU102-'Pre-1.095 (Hard Copy)'!AY91))</f>
        <v>+0</v>
      </c>
      <c r="AZ91" s="1014" t="str">
        <f>IF(IFERROR('Blocks A'!BW102-'Pre-1.095 (Hard Copy)'!AZ91, 0)=0, " ", ('Blocks A'!BW102-'Pre-1.095 (Hard Copy)'!AZ91))</f>
        <v> </v>
      </c>
      <c r="BA91" s="1014" t="str">
        <f>IF(IFERROR('Blocks A'!BX102-'Pre-1.095 (Hard Copy)'!BA91, 0)=0, " ", ('Blocks A'!BX102-'Pre-1.095 (Hard Copy)'!BA91))</f>
        <v>-0</v>
      </c>
      <c r="BB91" s="1014" t="str">
        <f>IF(IFERROR('Blocks A'!BY102-'Pre-1.095 (Hard Copy)'!BB91, 0)=0, " ", ('Blocks A'!BY102-'Pre-1.095 (Hard Copy)'!BB91))</f>
        <v> </v>
      </c>
      <c r="BC91" s="1015" t="str">
        <f>IF(IFERROR('Blocks A'!BZ102-'Pre-1.095 (Hard Copy)'!BC91, 0)=0, " ", ('Blocks A'!BZ102-'Pre-1.095 (Hard Copy)'!BC91))</f>
        <v>-0.0</v>
      </c>
      <c r="BD91" s="1014" t="str">
        <f>IF(IFERROR('Blocks A'!BV102-'Pre-1.095 (Hard Copy)'!BD91, 0)=0, " ", ('Blocks A'!BV102-'Pre-1.095 (Hard Copy)'!BD91))</f>
        <v>+0</v>
      </c>
      <c r="BE91" s="1014" t="str">
        <f>IF(IFERROR('Blocks A'!CB102-'Pre-1.095 (Hard Copy)'!BE91, 0)=0, " ", ('Blocks A'!CB102-'Pre-1.095 (Hard Copy)'!BE91))</f>
        <v>-150</v>
      </c>
      <c r="BF91" s="1014" t="str">
        <f>IF(IFERROR('Blocks A'!CC102-'Pre-1.095 (Hard Copy)'!BF91, 0)=0, " ", ('Blocks A'!CC102-'Pre-1.095 (Hard Copy)'!BF91))</f>
        <v>-23,333</v>
      </c>
      <c r="BG91" s="1016" t="str">
        <f>IF(IFERROR('Blocks A'!CD102-'Pre-1.095 (Hard Copy)'!BG91, 0)=0, " ", ('Blocks A'!CD102-'Pre-1.095 (Hard Copy)'!BG91))</f>
        <v>-0.0233</v>
      </c>
      <c r="BH91" s="1014" t="str">
        <f>IF(IFERROR('Blocks A'!CE102-'Pre-1.095 (Hard Copy)'!BH91, 0)=0, " ", ('Blocks A'!CE102-'Pre-1.095 (Hard Copy)'!BH91))</f>
        <v> </v>
      </c>
      <c r="BI91" s="1014" t="str">
        <f>IF(IFERROR('Blocks A'!CZ102-'Pre-1.095 (Hard Copy)'!BI91, 0)=0, " ", ('Blocks A'!CZ102-'Pre-1.095 (Hard Copy)'!BI91))</f>
        <v>+49</v>
      </c>
      <c r="BJ91" s="1014" t="str">
        <f>IF(IFERROR('Blocks A'!DA102-'Pre-1.095 (Hard Copy)'!BJ91, 0)=0, " ", ('Blocks A'!DA102-'Pre-1.095 (Hard Copy)'!BJ91))</f>
        <v> </v>
      </c>
      <c r="BK91" s="1014" t="str">
        <f>IF(IFERROR('Blocks A'!DB102-'Pre-1.095 (Hard Copy)'!BK91, 0)=0, " ", ('Blocks A'!DB102-'Pre-1.095 (Hard Copy)'!BK91))</f>
        <v>-40</v>
      </c>
      <c r="BL91" s="1014" t="str">
        <f>IF(IFERROR('Blocks A'!DC102-'Pre-1.095 (Hard Copy)'!BL91, 0)=0, " ", ('Blocks A'!DC102-'Pre-1.095 (Hard Copy)'!BL91))</f>
        <v> </v>
      </c>
      <c r="BM91" s="1014" t="str">
        <f>IF(IFERROR('Blocks A'!DD102-'Pre-1.095 (Hard Copy)'!BM91, 0)=0, " ", ('Blocks A'!DD102-'Pre-1.095 (Hard Copy)'!BM91))</f>
        <v>+3</v>
      </c>
      <c r="BN91" s="1014" t="str">
        <f>IF(IFERROR('Blocks A'!DE102-'Pre-1.095 (Hard Copy)'!BN91, 0)=0, " ", ('Blocks A'!DE102-'Pre-1.095 (Hard Copy)'!BN91))</f>
        <v> </v>
      </c>
      <c r="BO91" s="1014" t="str">
        <f>IF(IFERROR('Blocks A'!DF102-'Pre-1.095 (Hard Copy)'!BO91, 0)=0, " ", ('Blocks A'!DF102-'Pre-1.095 (Hard Copy)'!BO91))</f>
        <v>-1</v>
      </c>
      <c r="BP91" s="1014" t="str">
        <f>IF(IFERROR('Blocks A'!DG102-'Pre-1.095 (Hard Copy)'!BP91, 0)=0, " ", ('Blocks A'!DG102-'Pre-1.095 (Hard Copy)'!BP91))</f>
        <v> </v>
      </c>
      <c r="BQ91" s="1014" t="str">
        <f>IF(IFERROR('Blocks A'!DH102-'Pre-1.095 (Hard Copy)'!BQ91, 0)=0, " ", ('Blocks A'!DH102-'Pre-1.095 (Hard Copy)'!BQ91))</f>
        <v> </v>
      </c>
      <c r="BR91" s="1014" t="str">
        <f>IF(IFERROR('Blocks A'!DI102-'Pre-1.095 (Hard Copy)'!BR91, 0)=0, " ", ('Blocks A'!DI102-'Pre-1.095 (Hard Copy)'!BR91))</f>
        <v> </v>
      </c>
      <c r="BS91" s="1014" t="str">
        <f>IF(IFERROR('Blocks A'!DJ102-'Pre-1.095 (Hard Copy)'!BS91, 0)=0, " ", ('Blocks A'!DJ102-'Pre-1.095 (Hard Copy)'!BS91))</f>
        <v>+87</v>
      </c>
      <c r="BT91" s="1014" t="str">
        <f>IF(IFERROR('Blocks A'!DK102-'Pre-1.095 (Hard Copy)'!BT91, 0)=0, " ", ('Blocks A'!DK102-'Pre-1.095 (Hard Copy)'!BT91))</f>
        <v>-0</v>
      </c>
      <c r="BU91" s="1014" t="str">
        <f>IF(IFERROR('Blocks A'!DL102-'Pre-1.095 (Hard Copy)'!BU91, 0)=0, " ", ('Blocks A'!DL102-'Pre-1.095 (Hard Copy)'!BU91))</f>
        <v>-167</v>
      </c>
      <c r="BV91" s="1014" t="str">
        <f>IF(IFERROR('Blocks A'!DM102-'Pre-1.095 (Hard Copy)'!BV91, 0)=0, " ", ('Blocks A'!DM102-'Pre-1.095 (Hard Copy)'!BV91))</f>
        <v> </v>
      </c>
      <c r="BW91" s="1014" t="str">
        <f>IF(IFERROR('Blocks A'!DN102-'Pre-1.095 (Hard Copy)'!BW91, 0)=0, " ", ('Blocks A'!DN102-'Pre-1.095 (Hard Copy)'!BW91))</f>
        <v>+6</v>
      </c>
      <c r="BX91" s="1014" t="str">
        <f>IF(IFERROR('Blocks A'!DO102-'Pre-1.095 (Hard Copy)'!BX91, 0)=0, " ", ('Blocks A'!DO102-'Pre-1.095 (Hard Copy)'!BX91))</f>
        <v> </v>
      </c>
      <c r="BY91" s="1014" t="str">
        <f>IF(IFERROR('Blocks A'!DP102-'Pre-1.095 (Hard Copy)'!BY91, 0)=0, " ", ('Blocks A'!DP102-'Pre-1.095 (Hard Copy)'!BY91))</f>
        <v>-100</v>
      </c>
      <c r="BZ91" s="1014" t="str">
        <f>IF(IFERROR('Blocks A'!DQ102-'Pre-1.095 (Hard Copy)'!BZ91, 0)=0, " ", ('Blocks A'!DQ102-'Pre-1.095 (Hard Copy)'!BZ91))</f>
        <v> </v>
      </c>
      <c r="CA91" s="1014" t="str">
        <f>IF(IFERROR('Blocks A'!DR102-'Pre-1.095 (Hard Copy)'!CA91, 0)=0, " ", ('Blocks A'!DR102-'Pre-1.095 (Hard Copy)'!CA91))</f>
        <v> </v>
      </c>
      <c r="CB91" s="1014" t="str">
        <f>IF(IFERROR('Blocks A'!DS102-'Pre-1.095 (Hard Copy)'!CB91, 0)=0, " ", ('Blocks A'!DS102-'Pre-1.095 (Hard Copy)'!CB91))</f>
        <v> </v>
      </c>
      <c r="CC91" s="1014" t="str">
        <f>IF(IFERROR('Blocks A'!DT102-'Pre-1.095 (Hard Copy)'!CC91, 0)=0, " ", ('Blocks A'!DT102-'Pre-1.095 (Hard Copy)'!CC91))</f>
        <v>+11</v>
      </c>
      <c r="CD91" s="1014" t="str">
        <f>IF(IFERROR('Blocks A'!DU102-'Pre-1.095 (Hard Copy)'!CD91, 0)=0, " ", ('Blocks A'!DU102-'Pre-1.095 (Hard Copy)'!CD91))</f>
        <v>-174</v>
      </c>
      <c r="CE91" s="1014" t="str">
        <f>IF(IFERROR('Blocks A'!DX102-'Pre-1.095 (Hard Copy)'!CE91, 0)=0, " ", ('Blocks A'!DX102-'Pre-1.095 (Hard Copy)'!CE91))</f>
        <v>-538</v>
      </c>
      <c r="CF91" s="1014" t="str">
        <f>IF(IFERROR('Blocks A'!DY102-'Pre-1.095 (Hard Copy)'!CF91, 0)=0, " ", ('Blocks A'!DY102-'Pre-1.095 (Hard Copy)'!CF91))</f>
        <v>-83,627</v>
      </c>
      <c r="CG91" s="1016" t="str">
        <f>IF(IFERROR('Blocks A'!DZ102-'Pre-1.095 (Hard Copy)'!CG91, 0)=0, " ", ('Blocks A'!DZ102-'Pre-1.095 (Hard Copy)'!CG91))</f>
        <v>-0.0836</v>
      </c>
      <c r="CH91" s="1015" t="str">
        <f>IF(IFERROR('Blocks A'!DV102-'Pre-1.095 (Hard Copy)'!CH91, 0)=0, " ", ('Blocks A'!DV102-'Pre-1.095 (Hard Copy)'!CH91))</f>
        <v>+3.0</v>
      </c>
      <c r="CI91" s="1015" t="str">
        <f>IF(IFERROR('Blocks A'!DW102-'Pre-1.095 (Hard Copy)'!CI91, 0)=0, " ", ('Blocks A'!DW102-'Pre-1.095 (Hard Copy)'!CI91))</f>
        <v>-64.3</v>
      </c>
      <c r="CJ91" s="1014" t="str">
        <f>IF(IFERROR('Blocks A'!EA102-'Pre-1.095 (Hard Copy)'!CJ91, 0)=0, " ", ('Blocks A'!EA102-'Pre-1.095 (Hard Copy)'!CJ91))</f>
        <v>-688</v>
      </c>
      <c r="CK91" s="1017" t="str">
        <f>IF(IFERROR('Blocks A'!EB102-'Pre-1.095 (Hard Copy)'!CK91, 0)=0, " ", ('Blocks A'!EB102-'Pre-1.095 (Hard Copy)'!CK91))</f>
        <v>-11.46</v>
      </c>
      <c r="CL91" s="1017" t="str">
        <f>IF(IFERROR('Blocks A'!EC102-'Pre-1.095 (Hard Copy)'!CL91, 0)=0, " ", ('Blocks A'!EC102-'Pre-1.095 (Hard Copy)'!CL91))</f>
        <v>-0.19</v>
      </c>
      <c r="CM91" s="1017" t="str">
        <f>IF(IFERROR('Blocks A'!EH102-'Pre-1.095 (Hard Copy)'!CM91, 0)=0, " ", ('Blocks A'!EH102-'Pre-1.095 (Hard Copy)'!CM91))</f>
        <v>-0.01</v>
      </c>
      <c r="CN91" s="1014" t="str">
        <f>IF(IFERROR('Blocks A'!ED102-'Pre-1.095 (Hard Copy)'!CN91, 0)=0, " ", ('Blocks A'!ED102-'Pre-1.095 (Hard Copy)'!CN91))</f>
        <v>-106,960</v>
      </c>
      <c r="CO91" s="1017" t="str">
        <f>IF(IFERROR('Blocks A'!EE102-'Pre-1.095 (Hard Copy)'!CO91, 0)=0, " ", ('Blocks A'!EE102-'Pre-1.095 (Hard Copy)'!CO91))</f>
        <v>-106.96</v>
      </c>
      <c r="CP91" s="1017" t="str">
        <f>IF(IFERROR('Blocks A'!EF102-'Pre-1.095 (Hard Copy)'!CP91, 0)=0, " ", ('Blocks A'!EF102-'Pre-1.095 (Hard Copy)'!CP91))</f>
        <v>-0.11</v>
      </c>
      <c r="CQ91" s="1016" t="str">
        <f>IF(IFERROR('Blocks A'!EG102-'Pre-1.095 (Hard Copy)'!CQ91, 0)=0, " ", ('Blocks A'!EG102-'Pre-1.095 (Hard Copy)'!CQ91))</f>
        <v>-0.1070</v>
      </c>
      <c r="CR91" s="1018" t="s">
        <v>12</v>
      </c>
    </row>
    <row r="92">
      <c r="A92" s="997" t="s">
        <v>3653</v>
      </c>
      <c r="B92" s="1013" t="s">
        <v>989</v>
      </c>
      <c r="C92" s="969" t="s">
        <v>886</v>
      </c>
      <c r="D92" s="969">
        <v>1.0</v>
      </c>
      <c r="E92" s="969">
        <v>2.0</v>
      </c>
      <c r="F92" s="969">
        <v>1.0</v>
      </c>
      <c r="G92" s="1014" t="str">
        <f>IF(IFERROR('Blocks A'!G103-'Pre-1.095 (Hard Copy)'!G92, 0)=0, " ", ('Blocks A'!G103-'Pre-1.095 (Hard Copy)'!G92))</f>
        <v> </v>
      </c>
      <c r="H92" s="1014" t="str">
        <f>IF(IFERROR('Blocks A'!H103-'Pre-1.095 (Hard Copy)'!H92, 0)=0, " ", ('Blocks A'!H103-'Pre-1.095 (Hard Copy)'!H92))</f>
        <v> </v>
      </c>
      <c r="I92" s="1014" t="str">
        <f>IF(IFERROR('Blocks A'!I103-'Pre-1.095 (Hard Copy)'!I92, 0)=0, " ", ('Blocks A'!I103-'Pre-1.095 (Hard Copy)'!I92))</f>
        <v> </v>
      </c>
      <c r="J92" s="1014" t="str">
        <f>IF(IFERROR('Blocks A'!J103-'Pre-1.095 (Hard Copy)'!J92, 0)=0, " ", ('Blocks A'!J103-'Pre-1.095 (Hard Copy)'!J92))</f>
        <v> </v>
      </c>
      <c r="K92" s="1014" t="str">
        <f>IF(IFERROR('Blocks A'!K103-'Pre-1.095 (Hard Copy)'!K92, 0)=0, " ", ('Blocks A'!K103-'Pre-1.095 (Hard Copy)'!K92))</f>
        <v> </v>
      </c>
      <c r="L92" s="1014" t="str">
        <f>IF(IFERROR('Blocks A'!L103-'Pre-1.095 (Hard Copy)'!L92, 0)=0, " ", ('Blocks A'!L103-'Pre-1.095 (Hard Copy)'!L92))</f>
        <v> </v>
      </c>
      <c r="M92" s="1014" t="str">
        <f>IF(IFERROR('Blocks A'!N103-'Pre-1.095 (Hard Copy)'!M92, 0)=0, " ", ('Blocks A'!N103-'Pre-1.095 (Hard Copy)'!M92))</f>
        <v> </v>
      </c>
      <c r="N92" s="1014" t="str">
        <f>IF(IFERROR('Blocks A'!O103-'Pre-1.095 (Hard Copy)'!N92, 0)=0, " ", ('Blocks A'!O103-'Pre-1.095 (Hard Copy)'!N92))</f>
        <v> </v>
      </c>
      <c r="O92" s="1014" t="str">
        <f>IF(IFERROR('Blocks A'!P103-'Pre-1.095 (Hard Copy)'!O92, 0)=0, " ", ('Blocks A'!P103-'Pre-1.095 (Hard Copy)'!O92))</f>
        <v> </v>
      </c>
      <c r="P92" s="1014" t="str">
        <f>IF(IFERROR('Blocks A'!Q103-'Pre-1.095 (Hard Copy)'!P92, 0)=0, " ", ('Blocks A'!Q103-'Pre-1.095 (Hard Copy)'!P92))</f>
        <v> </v>
      </c>
      <c r="Q92" s="1014" t="str">
        <f>IF(IFERROR('Blocks A'!R103-'Pre-1.095 (Hard Copy)'!Q92, 0)=0, " ", ('Blocks A'!R103-'Pre-1.095 (Hard Copy)'!Q92))</f>
        <v> </v>
      </c>
      <c r="R92" s="1014" t="str">
        <f>IF(IFERROR('Blocks A'!S103-'Pre-1.095 (Hard Copy)'!R92, 0)=0, " ", ('Blocks A'!S103-'Pre-1.095 (Hard Copy)'!R92))</f>
        <v> </v>
      </c>
      <c r="S92" s="1014" t="str">
        <f>IF(IFERROR('Blocks A'!T103-'Pre-1.095 (Hard Copy)'!S92, 0)=0, " ", ('Blocks A'!T103-'Pre-1.095 (Hard Copy)'!S92))</f>
        <v> </v>
      </c>
      <c r="T92" s="1014" t="str">
        <f>IF(IFERROR('Blocks A'!M103-'Pre-1.095 (Hard Copy)'!T92, 0)=0, " ", ('Blocks A'!M103-'Pre-1.095 (Hard Copy)'!T92))</f>
        <v> </v>
      </c>
      <c r="U92" s="1014" t="str">
        <f>IF(IFERROR('Blocks A'!U103-'Pre-1.095 (Hard Copy)'!U92, 0)=0, " ", ('Blocks A'!U103-'Pre-1.095 (Hard Copy)'!U92))</f>
        <v> </v>
      </c>
      <c r="V92" s="1014" t="str">
        <f>IF(IFERROR('Blocks A'!V103-'Pre-1.095 (Hard Copy)'!V92, 0)=0, " ", ('Blocks A'!V103-'Pre-1.095 (Hard Copy)'!V92))</f>
        <v> </v>
      </c>
      <c r="W92" s="1014" t="str">
        <f>IF(IFERROR('Blocks A'!W103-'Pre-1.095 (Hard Copy)'!W92, 0)=0, " ", ('Blocks A'!W103-'Pre-1.095 (Hard Copy)'!W92))</f>
        <v> </v>
      </c>
      <c r="X92" s="1014" t="str">
        <f>IF(IFERROR('Blocks A'!X103-'Pre-1.095 (Hard Copy)'!X92, 0)=0, " ", ('Blocks A'!X103-'Pre-1.095 (Hard Copy)'!X92))</f>
        <v> </v>
      </c>
      <c r="Y92" s="1014" t="str">
        <f>IF(IFERROR('Blocks A'!AC103-'Pre-1.095 (Hard Copy)'!Y92, 0)=0, " ", ('Blocks A'!AC103-'Pre-1.095 (Hard Copy)'!Y92))</f>
        <v> </v>
      </c>
      <c r="Z92" s="1014" t="str">
        <f>IF(IFERROR('Blocks A'!Y103-'Pre-1.095 (Hard Copy)'!Z92, 0)=0, " ", ('Blocks A'!Y103-'Pre-1.095 (Hard Copy)'!Z92))</f>
        <v> </v>
      </c>
      <c r="AA92" s="1014" t="str">
        <f>IF(IFERROR('Blocks A'!Z103-'Pre-1.095 (Hard Copy)'!AA92, 0)=0, " ", ('Blocks A'!Z103-'Pre-1.095 (Hard Copy)'!AA92))</f>
        <v> </v>
      </c>
      <c r="AB92" s="1014" t="str">
        <f>IF(IFERROR('Blocks A'!AA103-'Pre-1.095 (Hard Copy)'!AB92, 0)=0, " ", ('Blocks A'!AA103-'Pre-1.095 (Hard Copy)'!AB92))</f>
        <v> </v>
      </c>
      <c r="AC92" s="1014" t="str">
        <f>IF(IFERROR('Blocks A'!AB103-'Pre-1.095 (Hard Copy)'!AC92, 0)=0, " ", ('Blocks A'!AB103-'Pre-1.095 (Hard Copy)'!AC92))</f>
        <v> </v>
      </c>
      <c r="AD92" s="1014" t="str">
        <f>IF(IFERROR('Blocks A'!AY103-'Pre-1.095 (Hard Copy)'!AD92, 0)=0, " ", ('Blocks A'!AY103-'Pre-1.095 (Hard Copy)'!AD92))</f>
        <v> </v>
      </c>
      <c r="AE92" s="1014" t="str">
        <f>IF(IFERROR('Blocks A'!AZ103-'Pre-1.095 (Hard Copy)'!AE92, 0)=0, " ", ('Blocks A'!AZ103-'Pre-1.095 (Hard Copy)'!AE92))</f>
        <v> </v>
      </c>
      <c r="AF92" s="1014" t="str">
        <f>IF(IFERROR('Blocks A'!BA103-'Pre-1.095 (Hard Copy)'!AF92, 0)=0, " ", ('Blocks A'!BA103-'Pre-1.095 (Hard Copy)'!AF92))</f>
        <v> </v>
      </c>
      <c r="AG92" s="1014" t="str">
        <f>IF(IFERROR('Blocks A'!BB103-'Pre-1.095 (Hard Copy)'!AG92, 0)=0, " ", ('Blocks A'!BB103-'Pre-1.095 (Hard Copy)'!AG92))</f>
        <v> </v>
      </c>
      <c r="AH92" s="1014" t="str">
        <f>IF(IFERROR('Blocks A'!BC103-'Pre-1.095 (Hard Copy)'!AH92, 0)=0, " ", ('Blocks A'!BC103-'Pre-1.095 (Hard Copy)'!AH92))</f>
        <v> </v>
      </c>
      <c r="AI92" s="1014" t="str">
        <f>IF(IFERROR('Blocks A'!BJ103-'Pre-1.095 (Hard Copy)'!AI92, 0)=0, " ", ('Blocks A'!BJ103-'Pre-1.095 (Hard Copy)'!AI92))</f>
        <v> </v>
      </c>
      <c r="AJ92" s="1014" t="str">
        <f>IF(IFERROR('Blocks A'!BD103-'Pre-1.095 (Hard Copy)'!AJ92, 0)=0, " ", ('Blocks A'!BD103-'Pre-1.095 (Hard Copy)'!AJ92))</f>
        <v> </v>
      </c>
      <c r="AK92" s="1014" t="str">
        <f>IF(IFERROR('Blocks A'!BE103-'Pre-1.095 (Hard Copy)'!AK92, 0)=0, " ", ('Blocks A'!BE103-'Pre-1.095 (Hard Copy)'!AK92))</f>
        <v> </v>
      </c>
      <c r="AL92" s="1014" t="str">
        <f>IF(IFERROR('Blocks A'!BF103-'Pre-1.095 (Hard Copy)'!AL92, 0)=0, " ", ('Blocks A'!BF103-'Pre-1.095 (Hard Copy)'!AL92))</f>
        <v> </v>
      </c>
      <c r="AM92" s="1014" t="str">
        <f>IF(IFERROR('Blocks A'!BG103-'Pre-1.095 (Hard Copy)'!AM92, 0)=0, " ", ('Blocks A'!BG103-'Pre-1.095 (Hard Copy)'!AM92))</f>
        <v> </v>
      </c>
      <c r="AN92" s="1014" t="str">
        <f>IF(IFERROR('Blocks A'!BH103-'Pre-1.095 (Hard Copy)'!AN92, 0)=0, " ", ('Blocks A'!BH103-'Pre-1.095 (Hard Copy)'!AN92))</f>
        <v> </v>
      </c>
      <c r="AO92" s="1014" t="str">
        <f>IF(IFERROR('Blocks A'!BI103-'Pre-1.095 (Hard Copy)'!AO92, 0)=0, " ", ('Blocks A'!BI103-'Pre-1.095 (Hard Copy)'!AO92))</f>
        <v> </v>
      </c>
      <c r="AP92" s="1014" t="str">
        <f>IF(IFERROR('Blocks A'!BK103-'Pre-1.095 (Hard Copy)'!AP92, 0)=0, " ", ('Blocks A'!BK103-'Pre-1.095 (Hard Copy)'!AP92))</f>
        <v> </v>
      </c>
      <c r="AQ92" s="1014" t="str">
        <f>IF(IFERROR('Blocks A'!BL103-'Pre-1.095 (Hard Copy)'!AQ92, 0)=0, " ", ('Blocks A'!BL103-'Pre-1.095 (Hard Copy)'!AQ92))</f>
        <v> </v>
      </c>
      <c r="AR92" s="1014" t="str">
        <f>IF(IFERROR('Blocks A'!BM103-'Pre-1.095 (Hard Copy)'!AR92, 0)=0, " ", ('Blocks A'!BM103-'Pre-1.095 (Hard Copy)'!AR92))</f>
        <v> </v>
      </c>
      <c r="AS92" s="1014" t="str">
        <f>IF(IFERROR('Blocks A'!BO103-'Pre-1.095 (Hard Copy)'!AS92, 0)=0, " ", ('Blocks A'!BO103-'Pre-1.095 (Hard Copy)'!AS92))</f>
        <v> </v>
      </c>
      <c r="AT92" s="1014" t="str">
        <f>IF(IFERROR('Blocks A'!BP103-'Pre-1.095 (Hard Copy)'!AT92, 0)=0, " ", ('Blocks A'!BP103-'Pre-1.095 (Hard Copy)'!AT92))</f>
        <v> </v>
      </c>
      <c r="AU92" s="1014" t="str">
        <f>IF(IFERROR('Blocks A'!BQ103-'Pre-1.095 (Hard Copy)'!AU92, 0)=0, " ", ('Blocks A'!BQ103-'Pre-1.095 (Hard Copy)'!AU92))</f>
        <v> </v>
      </c>
      <c r="AV92" s="1014" t="str">
        <f>IF(IFERROR('Blocks A'!BR103-'Pre-1.095 (Hard Copy)'!AV92, 0)=0, " ", ('Blocks A'!BR103-'Pre-1.095 (Hard Copy)'!AV92))</f>
        <v> </v>
      </c>
      <c r="AW92" s="1014" t="str">
        <f>IF(IFERROR('Blocks A'!BS103-'Pre-1.095 (Hard Copy)'!AW92, 0)=0, " ", ('Blocks A'!BS103-'Pre-1.095 (Hard Copy)'!AW92))</f>
        <v> </v>
      </c>
      <c r="AX92" s="1014" t="str">
        <f>IF(IFERROR('Blocks A'!BT103-'Pre-1.095 (Hard Copy)'!AX92, 0)=0, " ", ('Blocks A'!BT103-'Pre-1.095 (Hard Copy)'!AX92))</f>
        <v> </v>
      </c>
      <c r="AY92" s="1014" t="str">
        <f>IF(IFERROR('Blocks A'!BU103-'Pre-1.095 (Hard Copy)'!AY92, 0)=0, " ", ('Blocks A'!BU103-'Pre-1.095 (Hard Copy)'!AY92))</f>
        <v> </v>
      </c>
      <c r="AZ92" s="1014" t="str">
        <f>IF(IFERROR('Blocks A'!BW103-'Pre-1.095 (Hard Copy)'!AZ92, 0)=0, " ", ('Blocks A'!BW103-'Pre-1.095 (Hard Copy)'!AZ92))</f>
        <v> </v>
      </c>
      <c r="BA92" s="1014" t="str">
        <f>IF(IFERROR('Blocks A'!BX103-'Pre-1.095 (Hard Copy)'!BA92, 0)=0, " ", ('Blocks A'!BX103-'Pre-1.095 (Hard Copy)'!BA92))</f>
        <v>+0</v>
      </c>
      <c r="BB92" s="1014" t="str">
        <f>IF(IFERROR('Blocks A'!BY103-'Pre-1.095 (Hard Copy)'!BB92, 0)=0, " ", ('Blocks A'!BY103-'Pre-1.095 (Hard Copy)'!BB92))</f>
        <v> </v>
      </c>
      <c r="BC92" s="1015" t="str">
        <f>IF(IFERROR('Blocks A'!BZ103-'Pre-1.095 (Hard Copy)'!BC92, 0)=0, " ", ('Blocks A'!BZ103-'Pre-1.095 (Hard Copy)'!BC92))</f>
        <v>+0.0</v>
      </c>
      <c r="BD92" s="1014" t="str">
        <f>IF(IFERROR('Blocks A'!BV103-'Pre-1.095 (Hard Copy)'!BD92, 0)=0, " ", ('Blocks A'!BV103-'Pre-1.095 (Hard Copy)'!BD92))</f>
        <v> </v>
      </c>
      <c r="BE92" s="1014" t="str">
        <f>IF(IFERROR('Blocks A'!CB103-'Pre-1.095 (Hard Copy)'!BE92, 0)=0, " ", ('Blocks A'!CB103-'Pre-1.095 (Hard Copy)'!BE92))</f>
        <v>-30</v>
      </c>
      <c r="BF92" s="1014" t="str">
        <f>IF(IFERROR('Blocks A'!CC103-'Pre-1.095 (Hard Copy)'!BF92, 0)=0, " ", ('Blocks A'!CC103-'Pre-1.095 (Hard Copy)'!BF92))</f>
        <v>-4,667</v>
      </c>
      <c r="BG92" s="1016" t="str">
        <f>IF(IFERROR('Blocks A'!CD103-'Pre-1.095 (Hard Copy)'!BG92, 0)=0, " ", ('Blocks A'!CD103-'Pre-1.095 (Hard Copy)'!BG92))</f>
        <v>-0.0047</v>
      </c>
      <c r="BH92" s="1014" t="str">
        <f>IF(IFERROR('Blocks A'!CE103-'Pre-1.095 (Hard Copy)'!BH92, 0)=0, " ", ('Blocks A'!CE103-'Pre-1.095 (Hard Copy)'!BH92))</f>
        <v> </v>
      </c>
      <c r="BI92" s="1014" t="str">
        <f>IF(IFERROR('Blocks A'!CZ103-'Pre-1.095 (Hard Copy)'!BI92, 0)=0, " ", ('Blocks A'!CZ103-'Pre-1.095 (Hard Copy)'!BI92))</f>
        <v>-102</v>
      </c>
      <c r="BJ92" s="1014" t="str">
        <f>IF(IFERROR('Blocks A'!DA103-'Pre-1.095 (Hard Copy)'!BJ92, 0)=0, " ", ('Blocks A'!DA103-'Pre-1.095 (Hard Copy)'!BJ92))</f>
        <v> </v>
      </c>
      <c r="BK92" s="1014" t="str">
        <f>IF(IFERROR('Blocks A'!DB103-'Pre-1.095 (Hard Copy)'!BK92, 0)=0, " ", ('Blocks A'!DB103-'Pre-1.095 (Hard Copy)'!BK92))</f>
        <v>-20</v>
      </c>
      <c r="BL92" s="1014" t="str">
        <f>IF(IFERROR('Blocks A'!DC103-'Pre-1.095 (Hard Copy)'!BL92, 0)=0, " ", ('Blocks A'!DC103-'Pre-1.095 (Hard Copy)'!BL92))</f>
        <v> </v>
      </c>
      <c r="BM92" s="1014" t="str">
        <f>IF(IFERROR('Blocks A'!DD103-'Pre-1.095 (Hard Copy)'!BM92, 0)=0, " ", ('Blocks A'!DD103-'Pre-1.095 (Hard Copy)'!BM92))</f>
        <v>+1</v>
      </c>
      <c r="BN92" s="1014" t="str">
        <f>IF(IFERROR('Blocks A'!DE103-'Pre-1.095 (Hard Copy)'!BN92, 0)=0, " ", ('Blocks A'!DE103-'Pre-1.095 (Hard Copy)'!BN92))</f>
        <v> </v>
      </c>
      <c r="BO92" s="1014" t="str">
        <f>IF(IFERROR('Blocks A'!DF103-'Pre-1.095 (Hard Copy)'!BO92, 0)=0, " ", ('Blocks A'!DF103-'Pre-1.095 (Hard Copy)'!BO92))</f>
        <v>-1</v>
      </c>
      <c r="BP92" s="1014" t="str">
        <f>IF(IFERROR('Blocks A'!DG103-'Pre-1.095 (Hard Copy)'!BP92, 0)=0, " ", ('Blocks A'!DG103-'Pre-1.095 (Hard Copy)'!BP92))</f>
        <v> </v>
      </c>
      <c r="BQ92" s="1014" t="str">
        <f>IF(IFERROR('Blocks A'!DH103-'Pre-1.095 (Hard Copy)'!BQ92, 0)=0, " ", ('Blocks A'!DH103-'Pre-1.095 (Hard Copy)'!BQ92))</f>
        <v> </v>
      </c>
      <c r="BR92" s="1014" t="str">
        <f>IF(IFERROR('Blocks A'!DI103-'Pre-1.095 (Hard Copy)'!BR92, 0)=0, " ", ('Blocks A'!DI103-'Pre-1.095 (Hard Copy)'!BR92))</f>
        <v> </v>
      </c>
      <c r="BS92" s="1014" t="str">
        <f>IF(IFERROR('Blocks A'!DJ103-'Pre-1.095 (Hard Copy)'!BS92, 0)=0, " ", ('Blocks A'!DJ103-'Pre-1.095 (Hard Copy)'!BS92))</f>
        <v>-181</v>
      </c>
      <c r="BT92" s="1014" t="str">
        <f>IF(IFERROR('Blocks A'!DK103-'Pre-1.095 (Hard Copy)'!BT92, 0)=0, " ", ('Blocks A'!DK103-'Pre-1.095 (Hard Copy)'!BT92))</f>
        <v>-0</v>
      </c>
      <c r="BU92" s="1014" t="str">
        <f>IF(IFERROR('Blocks A'!DL103-'Pre-1.095 (Hard Copy)'!BU92, 0)=0, " ", ('Blocks A'!DL103-'Pre-1.095 (Hard Copy)'!BU92))</f>
        <v>-83</v>
      </c>
      <c r="BV92" s="1014" t="str">
        <f>IF(IFERROR('Blocks A'!DM103-'Pre-1.095 (Hard Copy)'!BV92, 0)=0, " ", ('Blocks A'!DM103-'Pre-1.095 (Hard Copy)'!BV92))</f>
        <v> </v>
      </c>
      <c r="BW92" s="1014" t="str">
        <f>IF(IFERROR('Blocks A'!DN103-'Pre-1.095 (Hard Copy)'!BW92, 0)=0, " ", ('Blocks A'!DN103-'Pre-1.095 (Hard Copy)'!BW92))</f>
        <v>+2</v>
      </c>
      <c r="BX92" s="1014" t="str">
        <f>IF(IFERROR('Blocks A'!DO103-'Pre-1.095 (Hard Copy)'!BX92, 0)=0, " ", ('Blocks A'!DO103-'Pre-1.095 (Hard Copy)'!BX92))</f>
        <v> </v>
      </c>
      <c r="BY92" s="1014" t="str">
        <f>IF(IFERROR('Blocks A'!DP103-'Pre-1.095 (Hard Copy)'!BY92, 0)=0, " ", ('Blocks A'!DP103-'Pre-1.095 (Hard Copy)'!BY92))</f>
        <v>-63</v>
      </c>
      <c r="BZ92" s="1014" t="str">
        <f>IF(IFERROR('Blocks A'!DQ103-'Pre-1.095 (Hard Copy)'!BZ92, 0)=0, " ", ('Blocks A'!DQ103-'Pre-1.095 (Hard Copy)'!BZ92))</f>
        <v> </v>
      </c>
      <c r="CA92" s="1014" t="str">
        <f>IF(IFERROR('Blocks A'!DR103-'Pre-1.095 (Hard Copy)'!CA92, 0)=0, " ", ('Blocks A'!DR103-'Pre-1.095 (Hard Copy)'!CA92))</f>
        <v> </v>
      </c>
      <c r="CB92" s="1014" t="str">
        <f>IF(IFERROR('Blocks A'!DS103-'Pre-1.095 (Hard Copy)'!CB92, 0)=0, " ", ('Blocks A'!DS103-'Pre-1.095 (Hard Copy)'!CB92))</f>
        <v> </v>
      </c>
      <c r="CC92" s="1014" t="str">
        <f>IF(IFERROR('Blocks A'!DT103-'Pre-1.095 (Hard Copy)'!CC92, 0)=0, " ", ('Blocks A'!DT103-'Pre-1.095 (Hard Copy)'!CC92))</f>
        <v>-121</v>
      </c>
      <c r="CD92" s="1014" t="str">
        <f>IF(IFERROR('Blocks A'!DU103-'Pre-1.095 (Hard Copy)'!CD92, 0)=0, " ", ('Blocks A'!DU103-'Pre-1.095 (Hard Copy)'!CD92))</f>
        <v>-325</v>
      </c>
      <c r="CE92" s="1014" t="str">
        <f>IF(IFERROR('Blocks A'!DX103-'Pre-1.095 (Hard Copy)'!CE92, 0)=0, " ", ('Blocks A'!DX103-'Pre-1.095 (Hard Copy)'!CE92))</f>
        <v>-282</v>
      </c>
      <c r="CF92" s="1014" t="str">
        <f>IF(IFERROR('Blocks A'!DY103-'Pre-1.095 (Hard Copy)'!CF92, 0)=0, " ", ('Blocks A'!DY103-'Pre-1.095 (Hard Copy)'!CF92))</f>
        <v>-43,834</v>
      </c>
      <c r="CG92" s="1016" t="str">
        <f>IF(IFERROR('Blocks A'!DZ103-'Pre-1.095 (Hard Copy)'!CG92, 0)=0, " ", ('Blocks A'!DZ103-'Pre-1.095 (Hard Copy)'!CG92))</f>
        <v>-0.0438</v>
      </c>
      <c r="CH92" s="1015" t="str">
        <f>IF(IFERROR('Blocks A'!DV103-'Pre-1.095 (Hard Copy)'!CH92, 0)=0, " ", ('Blocks A'!DV103-'Pre-1.095 (Hard Copy)'!CH92))</f>
        <v>-14.7</v>
      </c>
      <c r="CI92" s="1015" t="str">
        <f>IF(IFERROR('Blocks A'!DW103-'Pre-1.095 (Hard Copy)'!CI92, 0)=0, " ", ('Blocks A'!DW103-'Pre-1.095 (Hard Copy)'!CI92))</f>
        <v>-120.4</v>
      </c>
      <c r="CJ92" s="1014" t="str">
        <f>IF(IFERROR('Blocks A'!EA103-'Pre-1.095 (Hard Copy)'!CJ92, 0)=0, " ", ('Blocks A'!EA103-'Pre-1.095 (Hard Copy)'!CJ92))</f>
        <v>-312</v>
      </c>
      <c r="CK92" s="1017" t="str">
        <f>IF(IFERROR('Blocks A'!EB103-'Pre-1.095 (Hard Copy)'!CK92, 0)=0, " ", ('Blocks A'!EB103-'Pre-1.095 (Hard Copy)'!CK92))</f>
        <v>-5.20</v>
      </c>
      <c r="CL92" s="1017" t="str">
        <f>IF(IFERROR('Blocks A'!EC103-'Pre-1.095 (Hard Copy)'!CL92, 0)=0, " ", ('Blocks A'!EC103-'Pre-1.095 (Hard Copy)'!CL92))</f>
        <v>-0.09</v>
      </c>
      <c r="CM92" s="1017" t="str">
        <f>IF(IFERROR('Blocks A'!EH103-'Pre-1.095 (Hard Copy)'!CM92, 0)=0, " ", ('Blocks A'!EH103-'Pre-1.095 (Hard Copy)'!CM92))</f>
        <v>-0.00</v>
      </c>
      <c r="CN92" s="1014" t="str">
        <f>IF(IFERROR('Blocks A'!ED103-'Pre-1.095 (Hard Copy)'!CN92, 0)=0, " ", ('Blocks A'!ED103-'Pre-1.095 (Hard Copy)'!CN92))</f>
        <v>-48,500</v>
      </c>
      <c r="CO92" s="1017" t="str">
        <f>IF(IFERROR('Blocks A'!EE103-'Pre-1.095 (Hard Copy)'!CO92, 0)=0, " ", ('Blocks A'!EE103-'Pre-1.095 (Hard Copy)'!CO92))</f>
        <v>-48.50</v>
      </c>
      <c r="CP92" s="1017" t="str">
        <f>IF(IFERROR('Blocks A'!EF103-'Pre-1.095 (Hard Copy)'!CP92, 0)=0, " ", ('Blocks A'!EF103-'Pre-1.095 (Hard Copy)'!CP92))</f>
        <v>-0.05</v>
      </c>
      <c r="CQ92" s="1016" t="str">
        <f>IF(IFERROR('Blocks A'!EG103-'Pre-1.095 (Hard Copy)'!CQ92, 0)=0, " ", ('Blocks A'!EG103-'Pre-1.095 (Hard Copy)'!CQ92))</f>
        <v>-0.0485</v>
      </c>
      <c r="CR92" s="1018">
        <v>1470.0</v>
      </c>
    </row>
    <row r="93">
      <c r="B93" s="1013" t="s">
        <v>989</v>
      </c>
      <c r="C93" s="969" t="s">
        <v>885</v>
      </c>
      <c r="D93" s="969">
        <v>3.0</v>
      </c>
      <c r="E93" s="969">
        <v>3.0</v>
      </c>
      <c r="F93" s="969">
        <v>2.0</v>
      </c>
      <c r="G93" s="1014" t="str">
        <f>IF(IFERROR('Blocks A'!G104-'Pre-1.095 (Hard Copy)'!G93, 0)=0, " ", ('Blocks A'!G104-'Pre-1.095 (Hard Copy)'!G93))</f>
        <v> </v>
      </c>
      <c r="H93" s="1014" t="str">
        <f>IF(IFERROR('Blocks A'!H104-'Pre-1.095 (Hard Copy)'!H93, 0)=0, " ", ('Blocks A'!H104-'Pre-1.095 (Hard Copy)'!H93))</f>
        <v> </v>
      </c>
      <c r="I93" s="1014" t="str">
        <f>IF(IFERROR('Blocks A'!I104-'Pre-1.095 (Hard Copy)'!I93, 0)=0, " ", ('Blocks A'!I104-'Pre-1.095 (Hard Copy)'!I93))</f>
        <v> </v>
      </c>
      <c r="J93" s="1014" t="str">
        <f>IF(IFERROR('Blocks A'!J104-'Pre-1.095 (Hard Copy)'!J93, 0)=0, " ", ('Blocks A'!J104-'Pre-1.095 (Hard Copy)'!J93))</f>
        <v> </v>
      </c>
      <c r="K93" s="1014" t="str">
        <f>IF(IFERROR('Blocks A'!K104-'Pre-1.095 (Hard Copy)'!K93, 0)=0, " ", ('Blocks A'!K104-'Pre-1.095 (Hard Copy)'!K93))</f>
        <v> </v>
      </c>
      <c r="L93" s="1014" t="str">
        <f>IF(IFERROR('Blocks A'!L104-'Pre-1.095 (Hard Copy)'!L93, 0)=0, " ", ('Blocks A'!L104-'Pre-1.095 (Hard Copy)'!L93))</f>
        <v> </v>
      </c>
      <c r="M93" s="1014" t="str">
        <f>IF(IFERROR('Blocks A'!N104-'Pre-1.095 (Hard Copy)'!M93, 0)=0, " ", ('Blocks A'!N104-'Pre-1.095 (Hard Copy)'!M93))</f>
        <v> </v>
      </c>
      <c r="N93" s="1014" t="str">
        <f>IF(IFERROR('Blocks A'!O104-'Pre-1.095 (Hard Copy)'!N93, 0)=0, " ", ('Blocks A'!O104-'Pre-1.095 (Hard Copy)'!N93))</f>
        <v> </v>
      </c>
      <c r="O93" s="1014" t="str">
        <f>IF(IFERROR('Blocks A'!P104-'Pre-1.095 (Hard Copy)'!O93, 0)=0, " ", ('Blocks A'!P104-'Pre-1.095 (Hard Copy)'!O93))</f>
        <v> </v>
      </c>
      <c r="P93" s="1014" t="str">
        <f>IF(IFERROR('Blocks A'!Q104-'Pre-1.095 (Hard Copy)'!P93, 0)=0, " ", ('Blocks A'!Q104-'Pre-1.095 (Hard Copy)'!P93))</f>
        <v> </v>
      </c>
      <c r="Q93" s="1014" t="str">
        <f>IF(IFERROR('Blocks A'!R104-'Pre-1.095 (Hard Copy)'!Q93, 0)=0, " ", ('Blocks A'!R104-'Pre-1.095 (Hard Copy)'!Q93))</f>
        <v> </v>
      </c>
      <c r="R93" s="1014" t="str">
        <f>IF(IFERROR('Blocks A'!S104-'Pre-1.095 (Hard Copy)'!R93, 0)=0, " ", ('Blocks A'!S104-'Pre-1.095 (Hard Copy)'!R93))</f>
        <v> </v>
      </c>
      <c r="S93" s="1014" t="str">
        <f>IF(IFERROR('Blocks A'!T104-'Pre-1.095 (Hard Copy)'!S93, 0)=0, " ", ('Blocks A'!T104-'Pre-1.095 (Hard Copy)'!S93))</f>
        <v> </v>
      </c>
      <c r="T93" s="1014" t="str">
        <f>IF(IFERROR('Blocks A'!M104-'Pre-1.095 (Hard Copy)'!T93, 0)=0, " ", ('Blocks A'!M104-'Pre-1.095 (Hard Copy)'!T93))</f>
        <v> </v>
      </c>
      <c r="U93" s="1014" t="str">
        <f>IF(IFERROR('Blocks A'!U104-'Pre-1.095 (Hard Copy)'!U93, 0)=0, " ", ('Blocks A'!U104-'Pre-1.095 (Hard Copy)'!U93))</f>
        <v> </v>
      </c>
      <c r="V93" s="1014" t="str">
        <f>IF(IFERROR('Blocks A'!V104-'Pre-1.095 (Hard Copy)'!V93, 0)=0, " ", ('Blocks A'!V104-'Pre-1.095 (Hard Copy)'!V93))</f>
        <v> </v>
      </c>
      <c r="W93" s="1014" t="str">
        <f>IF(IFERROR('Blocks A'!W104-'Pre-1.095 (Hard Copy)'!W93, 0)=0, " ", ('Blocks A'!W104-'Pre-1.095 (Hard Copy)'!W93))</f>
        <v> </v>
      </c>
      <c r="X93" s="1014" t="str">
        <f>IF(IFERROR('Blocks A'!X104-'Pre-1.095 (Hard Copy)'!X93, 0)=0, " ", ('Blocks A'!X104-'Pre-1.095 (Hard Copy)'!X93))</f>
        <v> </v>
      </c>
      <c r="Y93" s="1014" t="str">
        <f>IF(IFERROR('Blocks A'!AC104-'Pre-1.095 (Hard Copy)'!Y93, 0)=0, " ", ('Blocks A'!AC104-'Pre-1.095 (Hard Copy)'!Y93))</f>
        <v> </v>
      </c>
      <c r="Z93" s="1014" t="str">
        <f>IF(IFERROR('Blocks A'!Y104-'Pre-1.095 (Hard Copy)'!Z93, 0)=0, " ", ('Blocks A'!Y104-'Pre-1.095 (Hard Copy)'!Z93))</f>
        <v> </v>
      </c>
      <c r="AA93" s="1014" t="str">
        <f>IF(IFERROR('Blocks A'!Z104-'Pre-1.095 (Hard Copy)'!AA93, 0)=0, " ", ('Blocks A'!Z104-'Pre-1.095 (Hard Copy)'!AA93))</f>
        <v> </v>
      </c>
      <c r="AB93" s="1014" t="str">
        <f>IF(IFERROR('Blocks A'!AA104-'Pre-1.095 (Hard Copy)'!AB93, 0)=0, " ", ('Blocks A'!AA104-'Pre-1.095 (Hard Copy)'!AB93))</f>
        <v> </v>
      </c>
      <c r="AC93" s="1014" t="str">
        <f>IF(IFERROR('Blocks A'!AB104-'Pre-1.095 (Hard Copy)'!AC93, 0)=0, " ", ('Blocks A'!AB104-'Pre-1.095 (Hard Copy)'!AC93))</f>
        <v> </v>
      </c>
      <c r="AD93" s="1014" t="str">
        <f>IF(IFERROR('Blocks A'!AY104-'Pre-1.095 (Hard Copy)'!AD93, 0)=0, " ", ('Blocks A'!AY104-'Pre-1.095 (Hard Copy)'!AD93))</f>
        <v> </v>
      </c>
      <c r="AE93" s="1014" t="str">
        <f>IF(IFERROR('Blocks A'!AZ104-'Pre-1.095 (Hard Copy)'!AE93, 0)=0, " ", ('Blocks A'!AZ104-'Pre-1.095 (Hard Copy)'!AE93))</f>
        <v> </v>
      </c>
      <c r="AF93" s="1014" t="str">
        <f>IF(IFERROR('Blocks A'!BA104-'Pre-1.095 (Hard Copy)'!AF93, 0)=0, " ", ('Blocks A'!BA104-'Pre-1.095 (Hard Copy)'!AF93))</f>
        <v> </v>
      </c>
      <c r="AG93" s="1014" t="str">
        <f>IF(IFERROR('Blocks A'!BB104-'Pre-1.095 (Hard Copy)'!AG93, 0)=0, " ", ('Blocks A'!BB104-'Pre-1.095 (Hard Copy)'!AG93))</f>
        <v> </v>
      </c>
      <c r="AH93" s="1014" t="str">
        <f>IF(IFERROR('Blocks A'!BC104-'Pre-1.095 (Hard Copy)'!AH93, 0)=0, " ", ('Blocks A'!BC104-'Pre-1.095 (Hard Copy)'!AH93))</f>
        <v> </v>
      </c>
      <c r="AI93" s="1014" t="str">
        <f>IF(IFERROR('Blocks A'!BJ104-'Pre-1.095 (Hard Copy)'!AI93, 0)=0, " ", ('Blocks A'!BJ104-'Pre-1.095 (Hard Copy)'!AI93))</f>
        <v> </v>
      </c>
      <c r="AJ93" s="1014" t="str">
        <f>IF(IFERROR('Blocks A'!BD104-'Pre-1.095 (Hard Copy)'!AJ93, 0)=0, " ", ('Blocks A'!BD104-'Pre-1.095 (Hard Copy)'!AJ93))</f>
        <v> </v>
      </c>
      <c r="AK93" s="1014" t="str">
        <f>IF(IFERROR('Blocks A'!BE104-'Pre-1.095 (Hard Copy)'!AK93, 0)=0, " ", ('Blocks A'!BE104-'Pre-1.095 (Hard Copy)'!AK93))</f>
        <v> </v>
      </c>
      <c r="AL93" s="1014" t="str">
        <f>IF(IFERROR('Blocks A'!BF104-'Pre-1.095 (Hard Copy)'!AL93, 0)=0, " ", ('Blocks A'!BF104-'Pre-1.095 (Hard Copy)'!AL93))</f>
        <v> </v>
      </c>
      <c r="AM93" s="1014" t="str">
        <f>IF(IFERROR('Blocks A'!BG104-'Pre-1.095 (Hard Copy)'!AM93, 0)=0, " ", ('Blocks A'!BG104-'Pre-1.095 (Hard Copy)'!AM93))</f>
        <v> </v>
      </c>
      <c r="AN93" s="1014" t="str">
        <f>IF(IFERROR('Blocks A'!BH104-'Pre-1.095 (Hard Copy)'!AN93, 0)=0, " ", ('Blocks A'!BH104-'Pre-1.095 (Hard Copy)'!AN93))</f>
        <v> </v>
      </c>
      <c r="AO93" s="1014" t="str">
        <f>IF(IFERROR('Blocks A'!BI104-'Pre-1.095 (Hard Copy)'!AO93, 0)=0, " ", ('Blocks A'!BI104-'Pre-1.095 (Hard Copy)'!AO93))</f>
        <v> </v>
      </c>
      <c r="AP93" s="1014" t="str">
        <f>IF(IFERROR('Blocks A'!BK104-'Pre-1.095 (Hard Copy)'!AP93, 0)=0, " ", ('Blocks A'!BK104-'Pre-1.095 (Hard Copy)'!AP93))</f>
        <v> </v>
      </c>
      <c r="AQ93" s="1014" t="str">
        <f>IF(IFERROR('Blocks A'!BL104-'Pre-1.095 (Hard Copy)'!AQ93, 0)=0, " ", ('Blocks A'!BL104-'Pre-1.095 (Hard Copy)'!AQ93))</f>
        <v> </v>
      </c>
      <c r="AR93" s="1014" t="str">
        <f>IF(IFERROR('Blocks A'!BM104-'Pre-1.095 (Hard Copy)'!AR93, 0)=0, " ", ('Blocks A'!BM104-'Pre-1.095 (Hard Copy)'!AR93))</f>
        <v> </v>
      </c>
      <c r="AS93" s="1014" t="str">
        <f>IF(IFERROR('Blocks A'!BO104-'Pre-1.095 (Hard Copy)'!AS93, 0)=0, " ", ('Blocks A'!BO104-'Pre-1.095 (Hard Copy)'!AS93))</f>
        <v> </v>
      </c>
      <c r="AT93" s="1014" t="str">
        <f>IF(IFERROR('Blocks A'!BP104-'Pre-1.095 (Hard Copy)'!AT93, 0)=0, " ", ('Blocks A'!BP104-'Pre-1.095 (Hard Copy)'!AT93))</f>
        <v> </v>
      </c>
      <c r="AU93" s="1014" t="str">
        <f>IF(IFERROR('Blocks A'!BQ104-'Pre-1.095 (Hard Copy)'!AU93, 0)=0, " ", ('Blocks A'!BQ104-'Pre-1.095 (Hard Copy)'!AU93))</f>
        <v> </v>
      </c>
      <c r="AV93" s="1014" t="str">
        <f>IF(IFERROR('Blocks A'!BR104-'Pre-1.095 (Hard Copy)'!AV93, 0)=0, " ", ('Blocks A'!BR104-'Pre-1.095 (Hard Copy)'!AV93))</f>
        <v> </v>
      </c>
      <c r="AW93" s="1014" t="str">
        <f>IF(IFERROR('Blocks A'!BS104-'Pre-1.095 (Hard Copy)'!AW93, 0)=0, " ", ('Blocks A'!BS104-'Pre-1.095 (Hard Copy)'!AW93))</f>
        <v> </v>
      </c>
      <c r="AX93" s="1014" t="str">
        <f>IF(IFERROR('Blocks A'!BT104-'Pre-1.095 (Hard Copy)'!AX93, 0)=0, " ", ('Blocks A'!BT104-'Pre-1.095 (Hard Copy)'!AX93))</f>
        <v> </v>
      </c>
      <c r="AY93" s="1014" t="str">
        <f>IF(IFERROR('Blocks A'!BU104-'Pre-1.095 (Hard Copy)'!AY93, 0)=0, " ", ('Blocks A'!BU104-'Pre-1.095 (Hard Copy)'!AY93))</f>
        <v>+0</v>
      </c>
      <c r="AZ93" s="1014" t="str">
        <f>IF(IFERROR('Blocks A'!BW104-'Pre-1.095 (Hard Copy)'!AZ93, 0)=0, " ", ('Blocks A'!BW104-'Pre-1.095 (Hard Copy)'!AZ93))</f>
        <v> </v>
      </c>
      <c r="BA93" s="1014" t="str">
        <f>IF(IFERROR('Blocks A'!BX104-'Pre-1.095 (Hard Copy)'!BA93, 0)=0, " ", ('Blocks A'!BX104-'Pre-1.095 (Hard Copy)'!BA93))</f>
        <v>-0</v>
      </c>
      <c r="BB93" s="1014" t="str">
        <f>IF(IFERROR('Blocks A'!BY104-'Pre-1.095 (Hard Copy)'!BB93, 0)=0, " ", ('Blocks A'!BY104-'Pre-1.095 (Hard Copy)'!BB93))</f>
        <v>-0</v>
      </c>
      <c r="BC93" s="1015" t="str">
        <f>IF(IFERROR('Blocks A'!BZ104-'Pre-1.095 (Hard Copy)'!BC93, 0)=0, " ", ('Blocks A'!BZ104-'Pre-1.095 (Hard Copy)'!BC93))</f>
        <v>+0.0</v>
      </c>
      <c r="BD93" s="1014" t="str">
        <f>IF(IFERROR('Blocks A'!BV104-'Pre-1.095 (Hard Copy)'!BD93, 0)=0, " ", ('Blocks A'!BV104-'Pre-1.095 (Hard Copy)'!BD93))</f>
        <v> </v>
      </c>
      <c r="BE93" s="1014" t="str">
        <f>IF(IFERROR('Blocks A'!CB104-'Pre-1.095 (Hard Copy)'!BE93, 0)=0, " ", ('Blocks A'!CB104-'Pre-1.095 (Hard Copy)'!BE93))</f>
        <v>-48</v>
      </c>
      <c r="BF93" s="1014" t="str">
        <f>IF(IFERROR('Blocks A'!CC104-'Pre-1.095 (Hard Copy)'!BF93, 0)=0, " ", ('Blocks A'!CC104-'Pre-1.095 (Hard Copy)'!BF93))</f>
        <v>-7,467</v>
      </c>
      <c r="BG93" s="1016" t="str">
        <f>IF(IFERROR('Blocks A'!CD104-'Pre-1.095 (Hard Copy)'!BG93, 0)=0, " ", ('Blocks A'!CD104-'Pre-1.095 (Hard Copy)'!BG93))</f>
        <v>-0.0075</v>
      </c>
      <c r="BH93" s="1014" t="str">
        <f>IF(IFERROR('Blocks A'!CE104-'Pre-1.095 (Hard Copy)'!BH93, 0)=0, " ", ('Blocks A'!CE104-'Pre-1.095 (Hard Copy)'!BH93))</f>
        <v> </v>
      </c>
      <c r="BI93" s="1014" t="str">
        <f>IF(IFERROR('Blocks A'!CZ104-'Pre-1.095 (Hard Copy)'!BI93, 0)=0, " ", ('Blocks A'!CZ104-'Pre-1.095 (Hard Copy)'!BI93))</f>
        <v>+4</v>
      </c>
      <c r="BJ93" s="1014" t="str">
        <f>IF(IFERROR('Blocks A'!DA104-'Pre-1.095 (Hard Copy)'!BJ93, 0)=0, " ", ('Blocks A'!DA104-'Pre-1.095 (Hard Copy)'!BJ93))</f>
        <v> </v>
      </c>
      <c r="BK93" s="1014" t="str">
        <f>IF(IFERROR('Blocks A'!DB104-'Pre-1.095 (Hard Copy)'!BK93, 0)=0, " ", ('Blocks A'!DB104-'Pre-1.095 (Hard Copy)'!BK93))</f>
        <v>-5</v>
      </c>
      <c r="BL93" s="1014" t="str">
        <f>IF(IFERROR('Blocks A'!DC104-'Pre-1.095 (Hard Copy)'!BL93, 0)=0, " ", ('Blocks A'!DC104-'Pre-1.095 (Hard Copy)'!BL93))</f>
        <v> </v>
      </c>
      <c r="BM93" s="1014" t="str">
        <f>IF(IFERROR('Blocks A'!DD104-'Pre-1.095 (Hard Copy)'!BM93, 0)=0, " ", ('Blocks A'!DD104-'Pre-1.095 (Hard Copy)'!BM93))</f>
        <v>+1</v>
      </c>
      <c r="BN93" s="1014" t="str">
        <f>IF(IFERROR('Blocks A'!DE104-'Pre-1.095 (Hard Copy)'!BN93, 0)=0, " ", ('Blocks A'!DE104-'Pre-1.095 (Hard Copy)'!BN93))</f>
        <v> </v>
      </c>
      <c r="BO93" s="1014" t="str">
        <f>IF(IFERROR('Blocks A'!DF104-'Pre-1.095 (Hard Copy)'!BO93, 0)=0, " ", ('Blocks A'!DF104-'Pre-1.095 (Hard Copy)'!BO93))</f>
        <v>-0</v>
      </c>
      <c r="BP93" s="1014" t="str">
        <f>IF(IFERROR('Blocks A'!DG104-'Pre-1.095 (Hard Copy)'!BP93, 0)=0, " ", ('Blocks A'!DG104-'Pre-1.095 (Hard Copy)'!BP93))</f>
        <v> </v>
      </c>
      <c r="BQ93" s="1014" t="str">
        <f>IF(IFERROR('Blocks A'!DH104-'Pre-1.095 (Hard Copy)'!BQ93, 0)=0, " ", ('Blocks A'!DH104-'Pre-1.095 (Hard Copy)'!BQ93))</f>
        <v> </v>
      </c>
      <c r="BR93" s="1014" t="str">
        <f>IF(IFERROR('Blocks A'!DI104-'Pre-1.095 (Hard Copy)'!BR93, 0)=0, " ", ('Blocks A'!DI104-'Pre-1.095 (Hard Copy)'!BR93))</f>
        <v> </v>
      </c>
      <c r="BS93" s="1014" t="str">
        <f>IF(IFERROR('Blocks A'!DJ104-'Pre-1.095 (Hard Copy)'!BS93, 0)=0, " ", ('Blocks A'!DJ104-'Pre-1.095 (Hard Copy)'!BS93))</f>
        <v>+7</v>
      </c>
      <c r="BT93" s="1014" t="str">
        <f>IF(IFERROR('Blocks A'!DK104-'Pre-1.095 (Hard Copy)'!BT93, 0)=0, " ", ('Blocks A'!DK104-'Pre-1.095 (Hard Copy)'!BT93))</f>
        <v>-0</v>
      </c>
      <c r="BU93" s="1014" t="str">
        <f>IF(IFERROR('Blocks A'!DL104-'Pre-1.095 (Hard Copy)'!BU93, 0)=0, " ", ('Blocks A'!DL104-'Pre-1.095 (Hard Copy)'!BU93))</f>
        <v>-21</v>
      </c>
      <c r="BV93" s="1014" t="str">
        <f>IF(IFERROR('Blocks A'!DM104-'Pre-1.095 (Hard Copy)'!BV93, 0)=0, " ", ('Blocks A'!DM104-'Pre-1.095 (Hard Copy)'!BV93))</f>
        <v> </v>
      </c>
      <c r="BW93" s="1014" t="str">
        <f>IF(IFERROR('Blocks A'!DN104-'Pre-1.095 (Hard Copy)'!BW93, 0)=0, " ", ('Blocks A'!DN104-'Pre-1.095 (Hard Copy)'!BW93))</f>
        <v>+1</v>
      </c>
      <c r="BX93" s="1014" t="str">
        <f>IF(IFERROR('Blocks A'!DO104-'Pre-1.095 (Hard Copy)'!BX93, 0)=0, " ", ('Blocks A'!DO104-'Pre-1.095 (Hard Copy)'!BX93))</f>
        <v> </v>
      </c>
      <c r="BY93" s="1014" t="str">
        <f>IF(IFERROR('Blocks A'!DP104-'Pre-1.095 (Hard Copy)'!BY93, 0)=0, " ", ('Blocks A'!DP104-'Pre-1.095 (Hard Copy)'!BY93))</f>
        <v>-38</v>
      </c>
      <c r="BZ93" s="1014" t="str">
        <f>IF(IFERROR('Blocks A'!DQ104-'Pre-1.095 (Hard Copy)'!BZ93, 0)=0, " ", ('Blocks A'!DQ104-'Pre-1.095 (Hard Copy)'!BZ93))</f>
        <v> </v>
      </c>
      <c r="CA93" s="1014" t="str">
        <f>IF(IFERROR('Blocks A'!DR104-'Pre-1.095 (Hard Copy)'!CA93, 0)=0, " ", ('Blocks A'!DR104-'Pre-1.095 (Hard Copy)'!CA93))</f>
        <v> </v>
      </c>
      <c r="CB93" s="1014" t="str">
        <f>IF(IFERROR('Blocks A'!DS104-'Pre-1.095 (Hard Copy)'!CB93, 0)=0, " ", ('Blocks A'!DS104-'Pre-1.095 (Hard Copy)'!CB93))</f>
        <v> </v>
      </c>
      <c r="CC93" s="1014" t="str">
        <f>IF(IFERROR('Blocks A'!DT104-'Pre-1.095 (Hard Copy)'!CC93, 0)=0, " ", ('Blocks A'!DT104-'Pre-1.095 (Hard Copy)'!CC93))</f>
        <v>-1</v>
      </c>
      <c r="CD93" s="1014" t="str">
        <f>IF(IFERROR('Blocks A'!DU104-'Pre-1.095 (Hard Copy)'!CD93, 0)=0, " ", ('Blocks A'!DU104-'Pre-1.095 (Hard Copy)'!CD93))</f>
        <v>-50</v>
      </c>
      <c r="CE93" s="1014" t="str">
        <f>IF(IFERROR('Blocks A'!DX104-'Pre-1.095 (Hard Copy)'!CE93, 0)=0, " ", ('Blocks A'!DX104-'Pre-1.095 (Hard Copy)'!CE93))</f>
        <v>-75</v>
      </c>
      <c r="CF93" s="1014" t="str">
        <f>IF(IFERROR('Blocks A'!DY104-'Pre-1.095 (Hard Copy)'!CF93, 0)=0, " ", ('Blocks A'!DY104-'Pre-1.095 (Hard Copy)'!CF93))</f>
        <v>-11,648</v>
      </c>
      <c r="CG93" s="1016" t="str">
        <f>IF(IFERROR('Blocks A'!DZ104-'Pre-1.095 (Hard Copy)'!CG93, 0)=0, " ", ('Blocks A'!DZ104-'Pre-1.095 (Hard Copy)'!CG93))</f>
        <v>-0.0116</v>
      </c>
      <c r="CH93" s="1015" t="str">
        <f>IF(IFERROR('Blocks A'!DV104-'Pre-1.095 (Hard Copy)'!CH93, 0)=0, " ", ('Blocks A'!DV104-'Pre-1.095 (Hard Copy)'!CH93))</f>
        <v>+0.2</v>
      </c>
      <c r="CI93" s="1015" t="str">
        <f>IF(IFERROR('Blocks A'!DW104-'Pre-1.095 (Hard Copy)'!CI93, 0)=0, " ", ('Blocks A'!DW104-'Pre-1.095 (Hard Copy)'!CI93))</f>
        <v>-18.6</v>
      </c>
      <c r="CJ93" s="1014" t="str">
        <f>IF(IFERROR('Blocks A'!EA104-'Pre-1.095 (Hard Copy)'!CJ93, 0)=0, " ", ('Blocks A'!EA104-'Pre-1.095 (Hard Copy)'!CJ93))</f>
        <v>-123</v>
      </c>
      <c r="CK93" s="1017" t="str">
        <f>IF(IFERROR('Blocks A'!EB104-'Pre-1.095 (Hard Copy)'!CK93, 0)=0, " ", ('Blocks A'!EB104-'Pre-1.095 (Hard Copy)'!CK93))</f>
        <v>-2.05</v>
      </c>
      <c r="CL93" s="1017" t="str">
        <f>IF(IFERROR('Blocks A'!EC104-'Pre-1.095 (Hard Copy)'!CL93, 0)=0, " ", ('Blocks A'!EC104-'Pre-1.095 (Hard Copy)'!CL93))</f>
        <v>-0.03</v>
      </c>
      <c r="CM93" s="1017" t="str">
        <f>IF(IFERROR('Blocks A'!EH104-'Pre-1.095 (Hard Copy)'!CM93, 0)=0, " ", ('Blocks A'!EH104-'Pre-1.095 (Hard Copy)'!CM93))</f>
        <v>-0.00</v>
      </c>
      <c r="CN93" s="1014" t="str">
        <f>IF(IFERROR('Blocks A'!ED104-'Pre-1.095 (Hard Copy)'!CN93, 0)=0, " ", ('Blocks A'!ED104-'Pre-1.095 (Hard Copy)'!CN93))</f>
        <v>-19,114</v>
      </c>
      <c r="CO93" s="1017" t="str">
        <f>IF(IFERROR('Blocks A'!EE104-'Pre-1.095 (Hard Copy)'!CO93, 0)=0, " ", ('Blocks A'!EE104-'Pre-1.095 (Hard Copy)'!CO93))</f>
        <v>-19.11</v>
      </c>
      <c r="CP93" s="1017" t="str">
        <f>IF(IFERROR('Blocks A'!EF104-'Pre-1.095 (Hard Copy)'!CP93, 0)=0, " ", ('Blocks A'!EF104-'Pre-1.095 (Hard Copy)'!CP93))</f>
        <v>-0.02</v>
      </c>
      <c r="CQ93" s="1016" t="str">
        <f>IF(IFERROR('Blocks A'!EG104-'Pre-1.095 (Hard Copy)'!CQ93, 0)=0, " ", ('Blocks A'!EG104-'Pre-1.095 (Hard Copy)'!CQ93))</f>
        <v>-0.0191</v>
      </c>
      <c r="CR93" s="1018" t="s">
        <v>12</v>
      </c>
    </row>
    <row r="94">
      <c r="B94" s="1013" t="s">
        <v>990</v>
      </c>
      <c r="C94" s="969" t="s">
        <v>886</v>
      </c>
      <c r="D94" s="969">
        <v>1.0</v>
      </c>
      <c r="E94" s="969">
        <v>2.0</v>
      </c>
      <c r="F94" s="969">
        <v>1.0</v>
      </c>
      <c r="G94" s="1014" t="str">
        <f>IF(IFERROR('Blocks A'!G105-'Pre-1.095 (Hard Copy)'!G94, 0)=0, " ", ('Blocks A'!G105-'Pre-1.095 (Hard Copy)'!G94))</f>
        <v> </v>
      </c>
      <c r="H94" s="1014" t="str">
        <f>IF(IFERROR('Blocks A'!H105-'Pre-1.095 (Hard Copy)'!H94, 0)=0, " ", ('Blocks A'!H105-'Pre-1.095 (Hard Copy)'!H94))</f>
        <v> </v>
      </c>
      <c r="I94" s="1014" t="str">
        <f>IF(IFERROR('Blocks A'!I105-'Pre-1.095 (Hard Copy)'!I94, 0)=0, " ", ('Blocks A'!I105-'Pre-1.095 (Hard Copy)'!I94))</f>
        <v> </v>
      </c>
      <c r="J94" s="1014" t="str">
        <f>IF(IFERROR('Blocks A'!J105-'Pre-1.095 (Hard Copy)'!J94, 0)=0, " ", ('Blocks A'!J105-'Pre-1.095 (Hard Copy)'!J94))</f>
        <v> </v>
      </c>
      <c r="K94" s="1014" t="str">
        <f>IF(IFERROR('Blocks A'!K105-'Pre-1.095 (Hard Copy)'!K94, 0)=0, " ", ('Blocks A'!K105-'Pre-1.095 (Hard Copy)'!K94))</f>
        <v> </v>
      </c>
      <c r="L94" s="1014" t="str">
        <f>IF(IFERROR('Blocks A'!L105-'Pre-1.095 (Hard Copy)'!L94, 0)=0, " ", ('Blocks A'!L105-'Pre-1.095 (Hard Copy)'!L94))</f>
        <v> </v>
      </c>
      <c r="M94" s="1014" t="str">
        <f>IF(IFERROR('Blocks A'!N105-'Pre-1.095 (Hard Copy)'!M94, 0)=0, " ", ('Blocks A'!N105-'Pre-1.095 (Hard Copy)'!M94))</f>
        <v>-999</v>
      </c>
      <c r="N94" s="1014" t="str">
        <f>IF(IFERROR('Blocks A'!O105-'Pre-1.095 (Hard Copy)'!N94, 0)=0, " ", ('Blocks A'!O105-'Pre-1.095 (Hard Copy)'!N94))</f>
        <v> </v>
      </c>
      <c r="O94" s="1014" t="str">
        <f>IF(IFERROR('Blocks A'!P105-'Pre-1.095 (Hard Copy)'!O94, 0)=0, " ", ('Blocks A'!P105-'Pre-1.095 (Hard Copy)'!O94))</f>
        <v> </v>
      </c>
      <c r="P94" s="1014" t="str">
        <f>IF(IFERROR('Blocks A'!Q105-'Pre-1.095 (Hard Copy)'!P94, 0)=0, " ", ('Blocks A'!Q105-'Pre-1.095 (Hard Copy)'!P94))</f>
        <v> </v>
      </c>
      <c r="Q94" s="1014" t="str">
        <f>IF(IFERROR('Blocks A'!R105-'Pre-1.095 (Hard Copy)'!Q94, 0)=0, " ", ('Blocks A'!R105-'Pre-1.095 (Hard Copy)'!Q94))</f>
        <v> </v>
      </c>
      <c r="R94" s="1014" t="str">
        <f>IF(IFERROR('Blocks A'!S105-'Pre-1.095 (Hard Copy)'!R94, 0)=0, " ", ('Blocks A'!S105-'Pre-1.095 (Hard Copy)'!R94))</f>
        <v> </v>
      </c>
      <c r="S94" s="1014" t="str">
        <f>IF(IFERROR('Blocks A'!T105-'Pre-1.095 (Hard Copy)'!S94, 0)=0, " ", ('Blocks A'!T105-'Pre-1.095 (Hard Copy)'!S94))</f>
        <v> </v>
      </c>
      <c r="T94" s="1014" t="str">
        <f>IF(IFERROR('Blocks A'!M105-'Pre-1.095 (Hard Copy)'!T94, 0)=0, " ", ('Blocks A'!M105-'Pre-1.095 (Hard Copy)'!T94))</f>
        <v> </v>
      </c>
      <c r="U94" s="1014" t="str">
        <f>IF(IFERROR('Blocks A'!U105-'Pre-1.095 (Hard Copy)'!U94, 0)=0, " ", ('Blocks A'!U105-'Pre-1.095 (Hard Copy)'!U94))</f>
        <v> </v>
      </c>
      <c r="V94" s="1014" t="str">
        <f>IF(IFERROR('Blocks A'!V105-'Pre-1.095 (Hard Copy)'!V94, 0)=0, " ", ('Blocks A'!V105-'Pre-1.095 (Hard Copy)'!V94))</f>
        <v> </v>
      </c>
      <c r="W94" s="1014" t="str">
        <f>IF(IFERROR('Blocks A'!W105-'Pre-1.095 (Hard Copy)'!W94, 0)=0, " ", ('Blocks A'!W105-'Pre-1.095 (Hard Copy)'!W94))</f>
        <v> </v>
      </c>
      <c r="X94" s="1014" t="str">
        <f>IF(IFERROR('Blocks A'!X105-'Pre-1.095 (Hard Copy)'!X94, 0)=0, " ", ('Blocks A'!X105-'Pre-1.095 (Hard Copy)'!X94))</f>
        <v> </v>
      </c>
      <c r="Y94" s="1014" t="str">
        <f>IF(IFERROR('Blocks A'!AC105-'Pre-1.095 (Hard Copy)'!Y94, 0)=0, " ", ('Blocks A'!AC105-'Pre-1.095 (Hard Copy)'!Y94))</f>
        <v> </v>
      </c>
      <c r="Z94" s="1014" t="str">
        <f>IF(IFERROR('Blocks A'!Y105-'Pre-1.095 (Hard Copy)'!Z94, 0)=0, " ", ('Blocks A'!Y105-'Pre-1.095 (Hard Copy)'!Z94))</f>
        <v> </v>
      </c>
      <c r="AA94" s="1014" t="str">
        <f>IF(IFERROR('Blocks A'!Z105-'Pre-1.095 (Hard Copy)'!AA94, 0)=0, " ", ('Blocks A'!Z105-'Pre-1.095 (Hard Copy)'!AA94))</f>
        <v> </v>
      </c>
      <c r="AB94" s="1014" t="str">
        <f>IF(IFERROR('Blocks A'!AA105-'Pre-1.095 (Hard Copy)'!AB94, 0)=0, " ", ('Blocks A'!AA105-'Pre-1.095 (Hard Copy)'!AB94))</f>
        <v> </v>
      </c>
      <c r="AC94" s="1014" t="str">
        <f>IF(IFERROR('Blocks A'!AB105-'Pre-1.095 (Hard Copy)'!AC94, 0)=0, " ", ('Blocks A'!AB105-'Pre-1.095 (Hard Copy)'!AC94))</f>
        <v> </v>
      </c>
      <c r="AD94" s="1014" t="str">
        <f>IF(IFERROR('Blocks A'!AY105-'Pre-1.095 (Hard Copy)'!AD94, 0)=0, " ", ('Blocks A'!AY105-'Pre-1.095 (Hard Copy)'!AD94))</f>
        <v> </v>
      </c>
      <c r="AE94" s="1014" t="str">
        <f>IF(IFERROR('Blocks A'!AZ105-'Pre-1.095 (Hard Copy)'!AE94, 0)=0, " ", ('Blocks A'!AZ105-'Pre-1.095 (Hard Copy)'!AE94))</f>
        <v> </v>
      </c>
      <c r="AF94" s="1014" t="str">
        <f>IF(IFERROR('Blocks A'!BA105-'Pre-1.095 (Hard Copy)'!AF94, 0)=0, " ", ('Blocks A'!BA105-'Pre-1.095 (Hard Copy)'!AF94))</f>
        <v> </v>
      </c>
      <c r="AG94" s="1014" t="str">
        <f>IF(IFERROR('Blocks A'!BB105-'Pre-1.095 (Hard Copy)'!AG94, 0)=0, " ", ('Blocks A'!BB105-'Pre-1.095 (Hard Copy)'!AG94))</f>
        <v> </v>
      </c>
      <c r="AH94" s="1014" t="str">
        <f>IF(IFERROR('Blocks A'!BC105-'Pre-1.095 (Hard Copy)'!AH94, 0)=0, " ", ('Blocks A'!BC105-'Pre-1.095 (Hard Copy)'!AH94))</f>
        <v> </v>
      </c>
      <c r="AI94" s="1014" t="str">
        <f>IF(IFERROR('Blocks A'!BJ105-'Pre-1.095 (Hard Copy)'!AI94, 0)=0, " ", ('Blocks A'!BJ105-'Pre-1.095 (Hard Copy)'!AI94))</f>
        <v> </v>
      </c>
      <c r="AJ94" s="1014" t="str">
        <f>IF(IFERROR('Blocks A'!BD105-'Pre-1.095 (Hard Copy)'!AJ94, 0)=0, " ", ('Blocks A'!BD105-'Pre-1.095 (Hard Copy)'!AJ94))</f>
        <v> </v>
      </c>
      <c r="AK94" s="1014" t="str">
        <f>IF(IFERROR('Blocks A'!BE105-'Pre-1.095 (Hard Copy)'!AK94, 0)=0, " ", ('Blocks A'!BE105-'Pre-1.095 (Hard Copy)'!AK94))</f>
        <v> </v>
      </c>
      <c r="AL94" s="1014" t="str">
        <f>IF(IFERROR('Blocks A'!BF105-'Pre-1.095 (Hard Copy)'!AL94, 0)=0, " ", ('Blocks A'!BF105-'Pre-1.095 (Hard Copy)'!AL94))</f>
        <v> </v>
      </c>
      <c r="AM94" s="1014" t="str">
        <f>IF(IFERROR('Blocks A'!BG105-'Pre-1.095 (Hard Copy)'!AM94, 0)=0, " ", ('Blocks A'!BG105-'Pre-1.095 (Hard Copy)'!AM94))</f>
        <v> </v>
      </c>
      <c r="AN94" s="1014" t="str">
        <f>IF(IFERROR('Blocks A'!BH105-'Pre-1.095 (Hard Copy)'!AN94, 0)=0, " ", ('Blocks A'!BH105-'Pre-1.095 (Hard Copy)'!AN94))</f>
        <v> </v>
      </c>
      <c r="AO94" s="1014" t="str">
        <f>IF(IFERROR('Blocks A'!BI105-'Pre-1.095 (Hard Copy)'!AO94, 0)=0, " ", ('Blocks A'!BI105-'Pre-1.095 (Hard Copy)'!AO94))</f>
        <v> </v>
      </c>
      <c r="AP94" s="1014" t="str">
        <f>IF(IFERROR('Blocks A'!BK105-'Pre-1.095 (Hard Copy)'!AP94, 0)=0, " ", ('Blocks A'!BK105-'Pre-1.095 (Hard Copy)'!AP94))</f>
        <v> </v>
      </c>
      <c r="AQ94" s="1014" t="str">
        <f>IF(IFERROR('Blocks A'!BL105-'Pre-1.095 (Hard Copy)'!AQ94, 0)=0, " ", ('Blocks A'!BL105-'Pre-1.095 (Hard Copy)'!AQ94))</f>
        <v> </v>
      </c>
      <c r="AR94" s="1014" t="str">
        <f>IF(IFERROR('Blocks A'!BM105-'Pre-1.095 (Hard Copy)'!AR94, 0)=0, " ", ('Blocks A'!BM105-'Pre-1.095 (Hard Copy)'!AR94))</f>
        <v> </v>
      </c>
      <c r="AS94" s="1014" t="str">
        <f>IF(IFERROR('Blocks A'!BO105-'Pre-1.095 (Hard Copy)'!AS94, 0)=0, " ", ('Blocks A'!BO105-'Pre-1.095 (Hard Copy)'!AS94))</f>
        <v> </v>
      </c>
      <c r="AT94" s="1014" t="str">
        <f>IF(IFERROR('Blocks A'!BP105-'Pre-1.095 (Hard Copy)'!AT94, 0)=0, " ", ('Blocks A'!BP105-'Pre-1.095 (Hard Copy)'!AT94))</f>
        <v> </v>
      </c>
      <c r="AU94" s="1014" t="str">
        <f>IF(IFERROR('Blocks A'!BQ105-'Pre-1.095 (Hard Copy)'!AU94, 0)=0, " ", ('Blocks A'!BQ105-'Pre-1.095 (Hard Copy)'!AU94))</f>
        <v> </v>
      </c>
      <c r="AV94" s="1014" t="str">
        <f>IF(IFERROR('Blocks A'!BR105-'Pre-1.095 (Hard Copy)'!AV94, 0)=0, " ", ('Blocks A'!BR105-'Pre-1.095 (Hard Copy)'!AV94))</f>
        <v> </v>
      </c>
      <c r="AW94" s="1014" t="str">
        <f>IF(IFERROR('Blocks A'!BS105-'Pre-1.095 (Hard Copy)'!AW94, 0)=0, " ", ('Blocks A'!BS105-'Pre-1.095 (Hard Copy)'!AW94))</f>
        <v> </v>
      </c>
      <c r="AX94" s="1014" t="str">
        <f>IF(IFERROR('Blocks A'!BT105-'Pre-1.095 (Hard Copy)'!AX94, 0)=0, " ", ('Blocks A'!BT105-'Pre-1.095 (Hard Copy)'!AX94))</f>
        <v> </v>
      </c>
      <c r="AY94" s="1014" t="str">
        <f>IF(IFERROR('Blocks A'!BU105-'Pre-1.095 (Hard Copy)'!AY94, 0)=0, " ", ('Blocks A'!BU105-'Pre-1.095 (Hard Copy)'!AY94))</f>
        <v> </v>
      </c>
      <c r="AZ94" s="1014" t="str">
        <f>IF(IFERROR('Blocks A'!BW105-'Pre-1.095 (Hard Copy)'!AZ94, 0)=0, " ", ('Blocks A'!BW105-'Pre-1.095 (Hard Copy)'!AZ94))</f>
        <v> </v>
      </c>
      <c r="BA94" s="1014" t="str">
        <f>IF(IFERROR('Blocks A'!BX105-'Pre-1.095 (Hard Copy)'!BA94, 0)=0, " ", ('Blocks A'!BX105-'Pre-1.095 (Hard Copy)'!BA94))</f>
        <v>+0</v>
      </c>
      <c r="BB94" s="1014" t="str">
        <f>IF(IFERROR('Blocks A'!BY105-'Pre-1.095 (Hard Copy)'!BB94, 0)=0, " ", ('Blocks A'!BY105-'Pre-1.095 (Hard Copy)'!BB94))</f>
        <v> </v>
      </c>
      <c r="BC94" s="1015" t="str">
        <f>IF(IFERROR('Blocks A'!BZ105-'Pre-1.095 (Hard Copy)'!BC94, 0)=0, " ", ('Blocks A'!BZ105-'Pre-1.095 (Hard Copy)'!BC94))</f>
        <v>-0.0</v>
      </c>
      <c r="BD94" s="1014" t="str">
        <f>IF(IFERROR('Blocks A'!BV105-'Pre-1.095 (Hard Copy)'!BD94, 0)=0, " ", ('Blocks A'!BV105-'Pre-1.095 (Hard Copy)'!BD94))</f>
        <v> </v>
      </c>
      <c r="BE94" s="1014" t="str">
        <f>IF(IFERROR('Blocks A'!CB105-'Pre-1.095 (Hard Copy)'!BE94, 0)=0, " ", ('Blocks A'!CB105-'Pre-1.095 (Hard Copy)'!BE94))</f>
        <v>-240</v>
      </c>
      <c r="BF94" s="1014" t="str">
        <f>IF(IFERROR('Blocks A'!CC105-'Pre-1.095 (Hard Copy)'!BF94, 0)=0, " ", ('Blocks A'!CC105-'Pre-1.095 (Hard Copy)'!BF94))</f>
        <v>-37,333</v>
      </c>
      <c r="BG94" s="1016" t="str">
        <f>IF(IFERROR('Blocks A'!CD105-'Pre-1.095 (Hard Copy)'!BG94, 0)=0, " ", ('Blocks A'!CD105-'Pre-1.095 (Hard Copy)'!BG94))</f>
        <v>-0.0373</v>
      </c>
      <c r="BH94" s="1014" t="str">
        <f>IF(IFERROR('Blocks A'!CE105-'Pre-1.095 (Hard Copy)'!BH94, 0)=0, " ", ('Blocks A'!CE105-'Pre-1.095 (Hard Copy)'!BH94))</f>
        <v> </v>
      </c>
      <c r="BI94" s="1014" t="str">
        <f>IF(IFERROR('Blocks A'!CZ105-'Pre-1.095 (Hard Copy)'!BI94, 0)=0, " ", ('Blocks A'!CZ105-'Pre-1.095 (Hard Copy)'!BI94))</f>
        <v>-38</v>
      </c>
      <c r="BJ94" s="1014" t="str">
        <f>IF(IFERROR('Blocks A'!DA105-'Pre-1.095 (Hard Copy)'!BJ94, 0)=0, " ", ('Blocks A'!DA105-'Pre-1.095 (Hard Copy)'!BJ94))</f>
        <v> </v>
      </c>
      <c r="BK94" s="1014" t="str">
        <f>IF(IFERROR('Blocks A'!DB105-'Pre-1.095 (Hard Copy)'!BK94, 0)=0, " ", ('Blocks A'!DB105-'Pre-1.095 (Hard Copy)'!BK94))</f>
        <v> </v>
      </c>
      <c r="BL94" s="1014" t="str">
        <f>IF(IFERROR('Blocks A'!DC105-'Pre-1.095 (Hard Copy)'!BL94, 0)=0, " ", ('Blocks A'!DC105-'Pre-1.095 (Hard Copy)'!BL94))</f>
        <v> </v>
      </c>
      <c r="BM94" s="1014" t="str">
        <f>IF(IFERROR('Blocks A'!DD105-'Pre-1.095 (Hard Copy)'!BM94, 0)=0, " ", ('Blocks A'!DD105-'Pre-1.095 (Hard Copy)'!BM94))</f>
        <v>+2</v>
      </c>
      <c r="BN94" s="1014" t="str">
        <f>IF(IFERROR('Blocks A'!DE105-'Pre-1.095 (Hard Copy)'!BN94, 0)=0, " ", ('Blocks A'!DE105-'Pre-1.095 (Hard Copy)'!BN94))</f>
        <v> </v>
      </c>
      <c r="BO94" s="1014" t="str">
        <f>IF(IFERROR('Blocks A'!DF105-'Pre-1.095 (Hard Copy)'!BO94, 0)=0, " ", ('Blocks A'!DF105-'Pre-1.095 (Hard Copy)'!BO94))</f>
        <v>-1</v>
      </c>
      <c r="BP94" s="1014" t="str">
        <f>IF(IFERROR('Blocks A'!DG105-'Pre-1.095 (Hard Copy)'!BP94, 0)=0, " ", ('Blocks A'!DG105-'Pre-1.095 (Hard Copy)'!BP94))</f>
        <v> </v>
      </c>
      <c r="BQ94" s="1014" t="str">
        <f>IF(IFERROR('Blocks A'!DH105-'Pre-1.095 (Hard Copy)'!BQ94, 0)=0, " ", ('Blocks A'!DH105-'Pre-1.095 (Hard Copy)'!BQ94))</f>
        <v> </v>
      </c>
      <c r="BR94" s="1014" t="str">
        <f>IF(IFERROR('Blocks A'!DI105-'Pre-1.095 (Hard Copy)'!BR94, 0)=0, " ", ('Blocks A'!DI105-'Pre-1.095 (Hard Copy)'!BR94))</f>
        <v> </v>
      </c>
      <c r="BS94" s="1014" t="str">
        <f>IF(IFERROR('Blocks A'!DJ105-'Pre-1.095 (Hard Copy)'!BS94, 0)=0, " ", ('Blocks A'!DJ105-'Pre-1.095 (Hard Copy)'!BS94))</f>
        <v>-67</v>
      </c>
      <c r="BT94" s="1014" t="str">
        <f>IF(IFERROR('Blocks A'!DK105-'Pre-1.095 (Hard Copy)'!BT94, 0)=0, " ", ('Blocks A'!DK105-'Pre-1.095 (Hard Copy)'!BT94))</f>
        <v> </v>
      </c>
      <c r="BU94" s="1014" t="str">
        <f>IF(IFERROR('Blocks A'!DL105-'Pre-1.095 (Hard Copy)'!BU94, 0)=0, " ", ('Blocks A'!DL105-'Pre-1.095 (Hard Copy)'!BU94))</f>
        <v> </v>
      </c>
      <c r="BV94" s="1014" t="str">
        <f>IF(IFERROR('Blocks A'!DM105-'Pre-1.095 (Hard Copy)'!BV94, 0)=0, " ", ('Blocks A'!DM105-'Pre-1.095 (Hard Copy)'!BV94))</f>
        <v> </v>
      </c>
      <c r="BW94" s="1014" t="str">
        <f>IF(IFERROR('Blocks A'!DN105-'Pre-1.095 (Hard Copy)'!BW94, 0)=0, " ", ('Blocks A'!DN105-'Pre-1.095 (Hard Copy)'!BW94))</f>
        <v>+3</v>
      </c>
      <c r="BX94" s="1014" t="str">
        <f>IF(IFERROR('Blocks A'!DO105-'Pre-1.095 (Hard Copy)'!BX94, 0)=0, " ", ('Blocks A'!DO105-'Pre-1.095 (Hard Copy)'!BX94))</f>
        <v> </v>
      </c>
      <c r="BY94" s="1014" t="str">
        <f>IF(IFERROR('Blocks A'!DP105-'Pre-1.095 (Hard Copy)'!BY94, 0)=0, " ", ('Blocks A'!DP105-'Pre-1.095 (Hard Copy)'!BY94))</f>
        <v>-100</v>
      </c>
      <c r="BZ94" s="1014" t="str">
        <f>IF(IFERROR('Blocks A'!DQ105-'Pre-1.095 (Hard Copy)'!BZ94, 0)=0, " ", ('Blocks A'!DQ105-'Pre-1.095 (Hard Copy)'!BZ94))</f>
        <v> </v>
      </c>
      <c r="CA94" s="1014" t="str">
        <f>IF(IFERROR('Blocks A'!DR105-'Pre-1.095 (Hard Copy)'!CA94, 0)=0, " ", ('Blocks A'!DR105-'Pre-1.095 (Hard Copy)'!CA94))</f>
        <v> </v>
      </c>
      <c r="CB94" s="1014" t="str">
        <f>IF(IFERROR('Blocks A'!DS105-'Pre-1.095 (Hard Copy)'!CB94, 0)=0, " ", ('Blocks A'!DS105-'Pre-1.095 (Hard Copy)'!CB94))</f>
        <v> </v>
      </c>
      <c r="CC94" s="1014" t="str">
        <f>IF(IFERROR('Blocks A'!DT105-'Pre-1.095 (Hard Copy)'!CC94, 0)=0, " ", ('Blocks A'!DT105-'Pre-1.095 (Hard Copy)'!CC94))</f>
        <v>-37</v>
      </c>
      <c r="CD94" s="1014" t="str">
        <f>IF(IFERROR('Blocks A'!DU105-'Pre-1.095 (Hard Copy)'!CD94, 0)=0, " ", ('Blocks A'!DU105-'Pre-1.095 (Hard Copy)'!CD94))</f>
        <v>-164</v>
      </c>
      <c r="CE94" s="1014" t="str">
        <f>IF(IFERROR('Blocks A'!DX105-'Pre-1.095 (Hard Copy)'!CE94, 0)=0, " ", ('Blocks A'!DX105-'Pre-1.095 (Hard Copy)'!CE94))</f>
        <v>-32</v>
      </c>
      <c r="CF94" s="1014" t="str">
        <f>IF(IFERROR('Blocks A'!DY105-'Pre-1.095 (Hard Copy)'!CF94, 0)=0, " ", ('Blocks A'!DY105-'Pre-1.095 (Hard Copy)'!CF94))</f>
        <v>-4,983</v>
      </c>
      <c r="CG94" s="1016" t="str">
        <f>IF(IFERROR('Blocks A'!DZ105-'Pre-1.095 (Hard Copy)'!CG94, 0)=0, " ", ('Blocks A'!DZ105-'Pre-1.095 (Hard Copy)'!CG94))</f>
        <v>-0.0050</v>
      </c>
      <c r="CH94" s="1015" t="str">
        <f>IF(IFERROR('Blocks A'!DV105-'Pre-1.095 (Hard Copy)'!CH94, 0)=0, " ", ('Blocks A'!DV105-'Pre-1.095 (Hard Copy)'!CH94))</f>
        <v>-4.1</v>
      </c>
      <c r="CI94" s="1015" t="str">
        <f>IF(IFERROR('Blocks A'!DW105-'Pre-1.095 (Hard Copy)'!CI94, 0)=0, " ", ('Blocks A'!DW105-'Pre-1.095 (Hard Copy)'!CI94))</f>
        <v>-60.8</v>
      </c>
      <c r="CJ94" s="1014" t="str">
        <f>IF(IFERROR('Blocks A'!EA105-'Pre-1.095 (Hard Copy)'!CJ94, 0)=0, " ", ('Blocks A'!EA105-'Pre-1.095 (Hard Copy)'!CJ94))</f>
        <v>-272</v>
      </c>
      <c r="CK94" s="1017" t="str">
        <f>IF(IFERROR('Blocks A'!EB105-'Pre-1.095 (Hard Copy)'!CK94, 0)=0, " ", ('Blocks A'!EB105-'Pre-1.095 (Hard Copy)'!CK94))</f>
        <v>-4.53</v>
      </c>
      <c r="CL94" s="1017" t="str">
        <f>IF(IFERROR('Blocks A'!EC105-'Pre-1.095 (Hard Copy)'!CL94, 0)=0, " ", ('Blocks A'!EC105-'Pre-1.095 (Hard Copy)'!CL94))</f>
        <v>-0.08</v>
      </c>
      <c r="CM94" s="1017" t="str">
        <f>IF(IFERROR('Blocks A'!EH105-'Pre-1.095 (Hard Copy)'!CM94, 0)=0, " ", ('Blocks A'!EH105-'Pre-1.095 (Hard Copy)'!CM94))</f>
        <v>-0.00</v>
      </c>
      <c r="CN94" s="1014" t="str">
        <f>IF(IFERROR('Blocks A'!ED105-'Pre-1.095 (Hard Copy)'!CN94, 0)=0, " ", ('Blocks A'!ED105-'Pre-1.095 (Hard Copy)'!CN94))</f>
        <v>-42,316</v>
      </c>
      <c r="CO94" s="1017" t="str">
        <f>IF(IFERROR('Blocks A'!EE105-'Pre-1.095 (Hard Copy)'!CO94, 0)=0, " ", ('Blocks A'!EE105-'Pre-1.095 (Hard Copy)'!CO94))</f>
        <v>-42.32</v>
      </c>
      <c r="CP94" s="1017" t="str">
        <f>IF(IFERROR('Blocks A'!EF105-'Pre-1.095 (Hard Copy)'!CP94, 0)=0, " ", ('Blocks A'!EF105-'Pre-1.095 (Hard Copy)'!CP94))</f>
        <v>-0.04</v>
      </c>
      <c r="CQ94" s="1016" t="str">
        <f>IF(IFERROR('Blocks A'!EG105-'Pre-1.095 (Hard Copy)'!CQ94, 0)=0, " ", ('Blocks A'!EG105-'Pre-1.095 (Hard Copy)'!CQ94))</f>
        <v>-0.0423</v>
      </c>
      <c r="CR94" s="1018">
        <v>974.0</v>
      </c>
    </row>
    <row r="95">
      <c r="B95" s="1013" t="s">
        <v>990</v>
      </c>
      <c r="C95" s="969" t="s">
        <v>885</v>
      </c>
      <c r="D95" s="969">
        <v>3.0</v>
      </c>
      <c r="E95" s="969">
        <v>3.0</v>
      </c>
      <c r="F95" s="969">
        <v>3.0</v>
      </c>
      <c r="G95" s="1014" t="str">
        <f>IF(IFERROR('Blocks A'!G106-'Pre-1.095 (Hard Copy)'!G95, 0)=0, " ", ('Blocks A'!G106-'Pre-1.095 (Hard Copy)'!G95))</f>
        <v> </v>
      </c>
      <c r="H95" s="1014" t="str">
        <f>IF(IFERROR('Blocks A'!H106-'Pre-1.095 (Hard Copy)'!H95, 0)=0, " ", ('Blocks A'!H106-'Pre-1.095 (Hard Copy)'!H95))</f>
        <v> </v>
      </c>
      <c r="I95" s="1014" t="str">
        <f>IF(IFERROR('Blocks A'!I106-'Pre-1.095 (Hard Copy)'!I95, 0)=0, " ", ('Blocks A'!I106-'Pre-1.095 (Hard Copy)'!I95))</f>
        <v> </v>
      </c>
      <c r="J95" s="1014" t="str">
        <f>IF(IFERROR('Blocks A'!J106-'Pre-1.095 (Hard Copy)'!J95, 0)=0, " ", ('Blocks A'!J106-'Pre-1.095 (Hard Copy)'!J95))</f>
        <v> </v>
      </c>
      <c r="K95" s="1014" t="str">
        <f>IF(IFERROR('Blocks A'!K106-'Pre-1.095 (Hard Copy)'!K95, 0)=0, " ", ('Blocks A'!K106-'Pre-1.095 (Hard Copy)'!K95))</f>
        <v> </v>
      </c>
      <c r="L95" s="1014" t="str">
        <f>IF(IFERROR('Blocks A'!L106-'Pre-1.095 (Hard Copy)'!L95, 0)=0, " ", ('Blocks A'!L106-'Pre-1.095 (Hard Copy)'!L95))</f>
        <v> </v>
      </c>
      <c r="M95" s="1014" t="str">
        <f>IF(IFERROR('Blocks A'!N106-'Pre-1.095 (Hard Copy)'!M95, 0)=0, " ", ('Blocks A'!N106-'Pre-1.095 (Hard Copy)'!M95))</f>
        <v>-999</v>
      </c>
      <c r="N95" s="1014" t="str">
        <f>IF(IFERROR('Blocks A'!O106-'Pre-1.095 (Hard Copy)'!N95, 0)=0, " ", ('Blocks A'!O106-'Pre-1.095 (Hard Copy)'!N95))</f>
        <v> </v>
      </c>
      <c r="O95" s="1014" t="str">
        <f>IF(IFERROR('Blocks A'!P106-'Pre-1.095 (Hard Copy)'!O95, 0)=0, " ", ('Blocks A'!P106-'Pre-1.095 (Hard Copy)'!O95))</f>
        <v> </v>
      </c>
      <c r="P95" s="1014" t="str">
        <f>IF(IFERROR('Blocks A'!Q106-'Pre-1.095 (Hard Copy)'!P95, 0)=0, " ", ('Blocks A'!Q106-'Pre-1.095 (Hard Copy)'!P95))</f>
        <v>-3,000</v>
      </c>
      <c r="Q95" s="1014" t="str">
        <f>IF(IFERROR('Blocks A'!R106-'Pre-1.095 (Hard Copy)'!Q95, 0)=0, " ", ('Blocks A'!R106-'Pre-1.095 (Hard Copy)'!Q95))</f>
        <v>-3,000</v>
      </c>
      <c r="R95" s="1014" t="str">
        <f>IF(IFERROR('Blocks A'!S106-'Pre-1.095 (Hard Copy)'!R95, 0)=0, " ", ('Blocks A'!S106-'Pre-1.095 (Hard Copy)'!R95))</f>
        <v> </v>
      </c>
      <c r="S95" s="1014" t="str">
        <f>IF(IFERROR('Blocks A'!T106-'Pre-1.095 (Hard Copy)'!S95, 0)=0, " ", ('Blocks A'!T106-'Pre-1.095 (Hard Copy)'!S95))</f>
        <v> </v>
      </c>
      <c r="T95" s="1014" t="str">
        <f>IF(IFERROR('Blocks A'!M106-'Pre-1.095 (Hard Copy)'!T95, 0)=0, " ", ('Blocks A'!M106-'Pre-1.095 (Hard Copy)'!T95))</f>
        <v> </v>
      </c>
      <c r="U95" s="1014" t="str">
        <f>IF(IFERROR('Blocks A'!U106-'Pre-1.095 (Hard Copy)'!U95, 0)=0, " ", ('Blocks A'!U106-'Pre-1.095 (Hard Copy)'!U95))</f>
        <v> </v>
      </c>
      <c r="V95" s="1014" t="str">
        <f>IF(IFERROR('Blocks A'!V106-'Pre-1.095 (Hard Copy)'!V95, 0)=0, " ", ('Blocks A'!V106-'Pre-1.095 (Hard Copy)'!V95))</f>
        <v> </v>
      </c>
      <c r="W95" s="1014" t="str">
        <f>IF(IFERROR('Blocks A'!W106-'Pre-1.095 (Hard Copy)'!W95, 0)=0, " ", ('Blocks A'!W106-'Pre-1.095 (Hard Copy)'!W95))</f>
        <v> </v>
      </c>
      <c r="X95" s="1014" t="str">
        <f>IF(IFERROR('Blocks A'!X106-'Pre-1.095 (Hard Copy)'!X95, 0)=0, " ", ('Blocks A'!X106-'Pre-1.095 (Hard Copy)'!X95))</f>
        <v> </v>
      </c>
      <c r="Y95" s="1014" t="str">
        <f>IF(IFERROR('Blocks A'!AC106-'Pre-1.095 (Hard Copy)'!Y95, 0)=0, " ", ('Blocks A'!AC106-'Pre-1.095 (Hard Copy)'!Y95))</f>
        <v> </v>
      </c>
      <c r="Z95" s="1014" t="str">
        <f>IF(IFERROR('Blocks A'!Y106-'Pre-1.095 (Hard Copy)'!Z95, 0)=0, " ", ('Blocks A'!Y106-'Pre-1.095 (Hard Copy)'!Z95))</f>
        <v> </v>
      </c>
      <c r="AA95" s="1014" t="str">
        <f>IF(IFERROR('Blocks A'!Z106-'Pre-1.095 (Hard Copy)'!AA95, 0)=0, " ", ('Blocks A'!Z106-'Pre-1.095 (Hard Copy)'!AA95))</f>
        <v> </v>
      </c>
      <c r="AB95" s="1014" t="str">
        <f>IF(IFERROR('Blocks A'!AA106-'Pre-1.095 (Hard Copy)'!AB95, 0)=0, " ", ('Blocks A'!AA106-'Pre-1.095 (Hard Copy)'!AB95))</f>
        <v> </v>
      </c>
      <c r="AC95" s="1014" t="str">
        <f>IF(IFERROR('Blocks A'!AB106-'Pre-1.095 (Hard Copy)'!AC95, 0)=0, " ", ('Blocks A'!AB106-'Pre-1.095 (Hard Copy)'!AC95))</f>
        <v> </v>
      </c>
      <c r="AD95" s="1014" t="str">
        <f>IF(IFERROR('Blocks A'!AY106-'Pre-1.095 (Hard Copy)'!AD95, 0)=0, " ", ('Blocks A'!AY106-'Pre-1.095 (Hard Copy)'!AD95))</f>
        <v> </v>
      </c>
      <c r="AE95" s="1014" t="str">
        <f>IF(IFERROR('Blocks A'!AZ106-'Pre-1.095 (Hard Copy)'!AE95, 0)=0, " ", ('Blocks A'!AZ106-'Pre-1.095 (Hard Copy)'!AE95))</f>
        <v> </v>
      </c>
      <c r="AF95" s="1014" t="str">
        <f>IF(IFERROR('Blocks A'!BA106-'Pre-1.095 (Hard Copy)'!AF95, 0)=0, " ", ('Blocks A'!BA106-'Pre-1.095 (Hard Copy)'!AF95))</f>
        <v> </v>
      </c>
      <c r="AG95" s="1014" t="str">
        <f>IF(IFERROR('Blocks A'!BB106-'Pre-1.095 (Hard Copy)'!AG95, 0)=0, " ", ('Blocks A'!BB106-'Pre-1.095 (Hard Copy)'!AG95))</f>
        <v> </v>
      </c>
      <c r="AH95" s="1014" t="str">
        <f>IF(IFERROR('Blocks A'!BC106-'Pre-1.095 (Hard Copy)'!AH95, 0)=0, " ", ('Blocks A'!BC106-'Pre-1.095 (Hard Copy)'!AH95))</f>
        <v> </v>
      </c>
      <c r="AI95" s="1014" t="str">
        <f>IF(IFERROR('Blocks A'!BJ106-'Pre-1.095 (Hard Copy)'!AI95, 0)=0, " ", ('Blocks A'!BJ106-'Pre-1.095 (Hard Copy)'!AI95))</f>
        <v> </v>
      </c>
      <c r="AJ95" s="1014" t="str">
        <f>IF(IFERROR('Blocks A'!BD106-'Pre-1.095 (Hard Copy)'!AJ95, 0)=0, " ", ('Blocks A'!BD106-'Pre-1.095 (Hard Copy)'!AJ95))</f>
        <v> </v>
      </c>
      <c r="AK95" s="1014" t="str">
        <f>IF(IFERROR('Blocks A'!BE106-'Pre-1.095 (Hard Copy)'!AK95, 0)=0, " ", ('Blocks A'!BE106-'Pre-1.095 (Hard Copy)'!AK95))</f>
        <v> </v>
      </c>
      <c r="AL95" s="1014" t="str">
        <f>IF(IFERROR('Blocks A'!BF106-'Pre-1.095 (Hard Copy)'!AL95, 0)=0, " ", ('Blocks A'!BF106-'Pre-1.095 (Hard Copy)'!AL95))</f>
        <v> </v>
      </c>
      <c r="AM95" s="1014" t="str">
        <f>IF(IFERROR('Blocks A'!BG106-'Pre-1.095 (Hard Copy)'!AM95, 0)=0, " ", ('Blocks A'!BG106-'Pre-1.095 (Hard Copy)'!AM95))</f>
        <v> </v>
      </c>
      <c r="AN95" s="1014" t="str">
        <f>IF(IFERROR('Blocks A'!BH106-'Pre-1.095 (Hard Copy)'!AN95, 0)=0, " ", ('Blocks A'!BH106-'Pre-1.095 (Hard Copy)'!AN95))</f>
        <v> </v>
      </c>
      <c r="AO95" s="1014" t="str">
        <f>IF(IFERROR('Blocks A'!BI106-'Pre-1.095 (Hard Copy)'!AO95, 0)=0, " ", ('Blocks A'!BI106-'Pre-1.095 (Hard Copy)'!AO95))</f>
        <v> </v>
      </c>
      <c r="AP95" s="1014" t="str">
        <f>IF(IFERROR('Blocks A'!BK106-'Pre-1.095 (Hard Copy)'!AP95, 0)=0, " ", ('Blocks A'!BK106-'Pre-1.095 (Hard Copy)'!AP95))</f>
        <v> </v>
      </c>
      <c r="AQ95" s="1014" t="str">
        <f>IF(IFERROR('Blocks A'!BL106-'Pre-1.095 (Hard Copy)'!AQ95, 0)=0, " ", ('Blocks A'!BL106-'Pre-1.095 (Hard Copy)'!AQ95))</f>
        <v> </v>
      </c>
      <c r="AR95" s="1014" t="str">
        <f>IF(IFERROR('Blocks A'!BM106-'Pre-1.095 (Hard Copy)'!AR95, 0)=0, " ", ('Blocks A'!BM106-'Pre-1.095 (Hard Copy)'!AR95))</f>
        <v> </v>
      </c>
      <c r="AS95" s="1014" t="str">
        <f>IF(IFERROR('Blocks A'!BO106-'Pre-1.095 (Hard Copy)'!AS95, 0)=0, " ", ('Blocks A'!BO106-'Pre-1.095 (Hard Copy)'!AS95))</f>
        <v> </v>
      </c>
      <c r="AT95" s="1014" t="str">
        <f>IF(IFERROR('Blocks A'!BP106-'Pre-1.095 (Hard Copy)'!AT95, 0)=0, " ", ('Blocks A'!BP106-'Pre-1.095 (Hard Copy)'!AT95))</f>
        <v> </v>
      </c>
      <c r="AU95" s="1014" t="str">
        <f>IF(IFERROR('Blocks A'!BQ106-'Pre-1.095 (Hard Copy)'!AU95, 0)=0, " ", ('Blocks A'!BQ106-'Pre-1.095 (Hard Copy)'!AU95))</f>
        <v> </v>
      </c>
      <c r="AV95" s="1014" t="str">
        <f>IF(IFERROR('Blocks A'!BR106-'Pre-1.095 (Hard Copy)'!AV95, 0)=0, " ", ('Blocks A'!BR106-'Pre-1.095 (Hard Copy)'!AV95))</f>
        <v> </v>
      </c>
      <c r="AW95" s="1014" t="str">
        <f>IF(IFERROR('Blocks A'!BS106-'Pre-1.095 (Hard Copy)'!AW95, 0)=0, " ", ('Blocks A'!BS106-'Pre-1.095 (Hard Copy)'!AW95))</f>
        <v> </v>
      </c>
      <c r="AX95" s="1014" t="str">
        <f>IF(IFERROR('Blocks A'!BT106-'Pre-1.095 (Hard Copy)'!AX95, 0)=0, " ", ('Blocks A'!BT106-'Pre-1.095 (Hard Copy)'!AX95))</f>
        <v> </v>
      </c>
      <c r="AY95" s="1014" t="str">
        <f>IF(IFERROR('Blocks A'!BU106-'Pre-1.095 (Hard Copy)'!AY95, 0)=0, " ", ('Blocks A'!BU106-'Pre-1.095 (Hard Copy)'!AY95))</f>
        <v>+0</v>
      </c>
      <c r="AZ95" s="1014" t="str">
        <f>IF(IFERROR('Blocks A'!BW106-'Pre-1.095 (Hard Copy)'!AZ95, 0)=0, " ", ('Blocks A'!BW106-'Pre-1.095 (Hard Copy)'!AZ95))</f>
        <v> </v>
      </c>
      <c r="BA95" s="1014" t="str">
        <f>IF(IFERROR('Blocks A'!BX106-'Pre-1.095 (Hard Copy)'!BA95, 0)=0, " ", ('Blocks A'!BX106-'Pre-1.095 (Hard Copy)'!BA95))</f>
        <v>-0</v>
      </c>
      <c r="BB95" s="1014" t="str">
        <f>IF(IFERROR('Blocks A'!BY106-'Pre-1.095 (Hard Copy)'!BB95, 0)=0, " ", ('Blocks A'!BY106-'Pre-1.095 (Hard Copy)'!BB95))</f>
        <v>-0</v>
      </c>
      <c r="BC95" s="1015" t="str">
        <f>IF(IFERROR('Blocks A'!BZ106-'Pre-1.095 (Hard Copy)'!BC95, 0)=0, " ", ('Blocks A'!BZ106-'Pre-1.095 (Hard Copy)'!BC95))</f>
        <v>+0.0</v>
      </c>
      <c r="BD95" s="1014" t="str">
        <f>IF(IFERROR('Blocks A'!BV106-'Pre-1.095 (Hard Copy)'!BD95, 0)=0, " ", ('Blocks A'!BV106-'Pre-1.095 (Hard Copy)'!BD95))</f>
        <v> </v>
      </c>
      <c r="BE95" s="1014" t="str">
        <f>IF(IFERROR('Blocks A'!CB106-'Pre-1.095 (Hard Copy)'!BE95, 0)=0, " ", ('Blocks A'!CB106-'Pre-1.095 (Hard Copy)'!BE95))</f>
        <v>-60</v>
      </c>
      <c r="BF95" s="1014" t="str">
        <f>IF(IFERROR('Blocks A'!CC106-'Pre-1.095 (Hard Copy)'!BF95, 0)=0, " ", ('Blocks A'!CC106-'Pre-1.095 (Hard Copy)'!BF95))</f>
        <v>-9,333</v>
      </c>
      <c r="BG95" s="1016" t="str">
        <f>IF(IFERROR('Blocks A'!CD106-'Pre-1.095 (Hard Copy)'!BG95, 0)=0, " ", ('Blocks A'!CD106-'Pre-1.095 (Hard Copy)'!BG95))</f>
        <v>-0.0093</v>
      </c>
      <c r="BH95" s="1014" t="str">
        <f>IF(IFERROR('Blocks A'!CE106-'Pre-1.095 (Hard Copy)'!BH95, 0)=0, " ", ('Blocks A'!CE106-'Pre-1.095 (Hard Copy)'!BH95))</f>
        <v> </v>
      </c>
      <c r="BI95" s="1014" t="str">
        <f>IF(IFERROR('Blocks A'!CZ106-'Pre-1.095 (Hard Copy)'!BI95, 0)=0, " ", ('Blocks A'!CZ106-'Pre-1.095 (Hard Copy)'!BI95))</f>
        <v>-3</v>
      </c>
      <c r="BJ95" s="1014" t="str">
        <f>IF(IFERROR('Blocks A'!DA106-'Pre-1.095 (Hard Copy)'!BJ95, 0)=0, " ", ('Blocks A'!DA106-'Pre-1.095 (Hard Copy)'!BJ95))</f>
        <v> </v>
      </c>
      <c r="BK95" s="1014" t="str">
        <f>IF(IFERROR('Blocks A'!DB106-'Pre-1.095 (Hard Copy)'!BK95, 0)=0, " ", ('Blocks A'!DB106-'Pre-1.095 (Hard Copy)'!BK95))</f>
        <v> </v>
      </c>
      <c r="BL95" s="1014" t="str">
        <f>IF(IFERROR('Blocks A'!DC106-'Pre-1.095 (Hard Copy)'!BL95, 0)=0, " ", ('Blocks A'!DC106-'Pre-1.095 (Hard Copy)'!BL95))</f>
        <v> </v>
      </c>
      <c r="BM95" s="1014" t="str">
        <f>IF(IFERROR('Blocks A'!DD106-'Pre-1.095 (Hard Copy)'!BM95, 0)=0, " ", ('Blocks A'!DD106-'Pre-1.095 (Hard Copy)'!BM95))</f>
        <v>+1</v>
      </c>
      <c r="BN95" s="1014" t="str">
        <f>IF(IFERROR('Blocks A'!DE106-'Pre-1.095 (Hard Copy)'!BN95, 0)=0, " ", ('Blocks A'!DE106-'Pre-1.095 (Hard Copy)'!BN95))</f>
        <v> </v>
      </c>
      <c r="BO95" s="1014" t="str">
        <f>IF(IFERROR('Blocks A'!DF106-'Pre-1.095 (Hard Copy)'!BO95, 0)=0, " ", ('Blocks A'!DF106-'Pre-1.095 (Hard Copy)'!BO95))</f>
        <v>-0</v>
      </c>
      <c r="BP95" s="1014" t="str">
        <f>IF(IFERROR('Blocks A'!DG106-'Pre-1.095 (Hard Copy)'!BP95, 0)=0, " ", ('Blocks A'!DG106-'Pre-1.095 (Hard Copy)'!BP95))</f>
        <v> </v>
      </c>
      <c r="BQ95" s="1014" t="str">
        <f>IF(IFERROR('Blocks A'!DH106-'Pre-1.095 (Hard Copy)'!BQ95, 0)=0, " ", ('Blocks A'!DH106-'Pre-1.095 (Hard Copy)'!BQ95))</f>
        <v> </v>
      </c>
      <c r="BR95" s="1014" t="str">
        <f>IF(IFERROR('Blocks A'!DI106-'Pre-1.095 (Hard Copy)'!BR95, 0)=0, " ", ('Blocks A'!DI106-'Pre-1.095 (Hard Copy)'!BR95))</f>
        <v> </v>
      </c>
      <c r="BS95" s="1014" t="str">
        <f>IF(IFERROR('Blocks A'!DJ106-'Pre-1.095 (Hard Copy)'!BS95, 0)=0, " ", ('Blocks A'!DJ106-'Pre-1.095 (Hard Copy)'!BS95))</f>
        <v>-6</v>
      </c>
      <c r="BT95" s="1014" t="str">
        <f>IF(IFERROR('Blocks A'!DK106-'Pre-1.095 (Hard Copy)'!BT95, 0)=0, " ", ('Blocks A'!DK106-'Pre-1.095 (Hard Copy)'!BT95))</f>
        <v> </v>
      </c>
      <c r="BU95" s="1014" t="str">
        <f>IF(IFERROR('Blocks A'!DL106-'Pre-1.095 (Hard Copy)'!BU95, 0)=0, " ", ('Blocks A'!DL106-'Pre-1.095 (Hard Copy)'!BU95))</f>
        <v> </v>
      </c>
      <c r="BV95" s="1014" t="str">
        <f>IF(IFERROR('Blocks A'!DM106-'Pre-1.095 (Hard Copy)'!BV95, 0)=0, " ", ('Blocks A'!DM106-'Pre-1.095 (Hard Copy)'!BV95))</f>
        <v> </v>
      </c>
      <c r="BW95" s="1014" t="str">
        <f>IF(IFERROR('Blocks A'!DN106-'Pre-1.095 (Hard Copy)'!BW95, 0)=0, " ", ('Blocks A'!DN106-'Pre-1.095 (Hard Copy)'!BW95))</f>
        <v>+1</v>
      </c>
      <c r="BX95" s="1014" t="str">
        <f>IF(IFERROR('Blocks A'!DO106-'Pre-1.095 (Hard Copy)'!BX95, 0)=0, " ", ('Blocks A'!DO106-'Pre-1.095 (Hard Copy)'!BX95))</f>
        <v> </v>
      </c>
      <c r="BY95" s="1014" t="str">
        <f>IF(IFERROR('Blocks A'!DP106-'Pre-1.095 (Hard Copy)'!BY95, 0)=0, " ", ('Blocks A'!DP106-'Pre-1.095 (Hard Copy)'!BY95))</f>
        <v>-38</v>
      </c>
      <c r="BZ95" s="1014" t="str">
        <f>IF(IFERROR('Blocks A'!DQ106-'Pre-1.095 (Hard Copy)'!BZ95, 0)=0, " ", ('Blocks A'!DQ106-'Pre-1.095 (Hard Copy)'!BZ95))</f>
        <v> </v>
      </c>
      <c r="CA95" s="1014" t="str">
        <f>IF(IFERROR('Blocks A'!DR106-'Pre-1.095 (Hard Copy)'!CA95, 0)=0, " ", ('Blocks A'!DR106-'Pre-1.095 (Hard Copy)'!CA95))</f>
        <v> </v>
      </c>
      <c r="CB95" s="1014" t="str">
        <f>IF(IFERROR('Blocks A'!DS106-'Pre-1.095 (Hard Copy)'!CB95, 0)=0, " ", ('Blocks A'!DS106-'Pre-1.095 (Hard Copy)'!CB95))</f>
        <v> </v>
      </c>
      <c r="CC95" s="1014" t="str">
        <f>IF(IFERROR('Blocks A'!DT106-'Pre-1.095 (Hard Copy)'!CC95, 0)=0, " ", ('Blocks A'!DT106-'Pre-1.095 (Hard Copy)'!CC95))</f>
        <v>-3</v>
      </c>
      <c r="CD95" s="1014" t="str">
        <f>IF(IFERROR('Blocks A'!DU106-'Pre-1.095 (Hard Copy)'!CD95, 0)=0, " ", ('Blocks A'!DU106-'Pre-1.095 (Hard Copy)'!CD95))</f>
        <v>-42</v>
      </c>
      <c r="CE95" s="1014" t="str">
        <f>IF(IFERROR('Blocks A'!DX106-'Pre-1.095 (Hard Copy)'!CE95, 0)=0, " ", ('Blocks A'!DX106-'Pre-1.095 (Hard Copy)'!CE95))</f>
        <v>-11</v>
      </c>
      <c r="CF95" s="1014" t="str">
        <f>IF(IFERROR('Blocks A'!DY106-'Pre-1.095 (Hard Copy)'!CF95, 0)=0, " ", ('Blocks A'!DY106-'Pre-1.095 (Hard Copy)'!CF95))</f>
        <v>-1,751</v>
      </c>
      <c r="CG95" s="1016" t="str">
        <f>IF(IFERROR('Blocks A'!DZ106-'Pre-1.095 (Hard Copy)'!CG95, 0)=0, " ", ('Blocks A'!DZ106-'Pre-1.095 (Hard Copy)'!CG95))</f>
        <v>-0.0018</v>
      </c>
      <c r="CH95" s="1015" t="str">
        <f>IF(IFERROR('Blocks A'!DV106-'Pre-1.095 (Hard Copy)'!CH95, 0)=0, " ", ('Blocks A'!DV106-'Pre-1.095 (Hard Copy)'!CH95))</f>
        <v>-0.2</v>
      </c>
      <c r="CI95" s="1015" t="str">
        <f>IF(IFERROR('Blocks A'!DW106-'Pre-1.095 (Hard Copy)'!CI95, 0)=0, " ", ('Blocks A'!DW106-'Pre-1.095 (Hard Copy)'!CI95))</f>
        <v>-15.5</v>
      </c>
      <c r="CJ95" s="1014" t="str">
        <f>IF(IFERROR('Blocks A'!EA106-'Pre-1.095 (Hard Copy)'!CJ95, 0)=0, " ", ('Blocks A'!EA106-'Pre-1.095 (Hard Copy)'!CJ95))</f>
        <v>-71</v>
      </c>
      <c r="CK95" s="1017" t="str">
        <f>IF(IFERROR('Blocks A'!EB106-'Pre-1.095 (Hard Copy)'!CK95, 0)=0, " ", ('Blocks A'!EB106-'Pre-1.095 (Hard Copy)'!CK95))</f>
        <v>-1.19</v>
      </c>
      <c r="CL95" s="1017" t="str">
        <f>IF(IFERROR('Blocks A'!EC106-'Pre-1.095 (Hard Copy)'!CL95, 0)=0, " ", ('Blocks A'!EC106-'Pre-1.095 (Hard Copy)'!CL95))</f>
        <v>-0.02</v>
      </c>
      <c r="CM95" s="1017" t="str">
        <f>IF(IFERROR('Blocks A'!EH106-'Pre-1.095 (Hard Copy)'!CM95, 0)=0, " ", ('Blocks A'!EH106-'Pre-1.095 (Hard Copy)'!CM95))</f>
        <v>-0.00</v>
      </c>
      <c r="CN95" s="1014" t="str">
        <f>IF(IFERROR('Blocks A'!ED106-'Pre-1.095 (Hard Copy)'!CN95, 0)=0, " ", ('Blocks A'!ED106-'Pre-1.095 (Hard Copy)'!CN95))</f>
        <v>-11,084</v>
      </c>
      <c r="CO95" s="1017" t="str">
        <f>IF(IFERROR('Blocks A'!EE106-'Pre-1.095 (Hard Copy)'!CO95, 0)=0, " ", ('Blocks A'!EE106-'Pre-1.095 (Hard Copy)'!CO95))</f>
        <v>-11.08</v>
      </c>
      <c r="CP95" s="1017" t="str">
        <f>IF(IFERROR('Blocks A'!EF106-'Pre-1.095 (Hard Copy)'!CP95, 0)=0, " ", ('Blocks A'!EF106-'Pre-1.095 (Hard Copy)'!CP95))</f>
        <v>-0.01</v>
      </c>
      <c r="CQ95" s="1016" t="str">
        <f>IF(IFERROR('Blocks A'!EG106-'Pre-1.095 (Hard Copy)'!CQ95, 0)=0, " ", ('Blocks A'!EG106-'Pre-1.095 (Hard Copy)'!CQ95))</f>
        <v>-0.0111</v>
      </c>
      <c r="CR95" s="1018" t="s">
        <v>12</v>
      </c>
    </row>
    <row r="96">
      <c r="B96" s="1013" t="s">
        <v>992</v>
      </c>
      <c r="C96" s="969" t="s">
        <v>886</v>
      </c>
      <c r="D96" s="969">
        <v>3.0</v>
      </c>
      <c r="E96" s="969">
        <v>1.0</v>
      </c>
      <c r="F96" s="969">
        <v>1.0</v>
      </c>
      <c r="G96" s="1014" t="str">
        <f>IF(IFERROR('Blocks A'!G109-'Pre-1.095 (Hard Copy)'!G96, 0)=0, " ", ('Blocks A'!G109-'Pre-1.095 (Hard Copy)'!G96))</f>
        <v> </v>
      </c>
      <c r="H96" s="1014" t="str">
        <f>IF(IFERROR('Blocks A'!H109-'Pre-1.095 (Hard Copy)'!H96, 0)=0, " ", ('Blocks A'!H109-'Pre-1.095 (Hard Copy)'!H96))</f>
        <v> </v>
      </c>
      <c r="I96" s="1014" t="str">
        <f>IF(IFERROR('Blocks A'!I109-'Pre-1.095 (Hard Copy)'!I96, 0)=0, " ", ('Blocks A'!I109-'Pre-1.095 (Hard Copy)'!I96))</f>
        <v> </v>
      </c>
      <c r="J96" s="1014" t="str">
        <f>IF(IFERROR('Blocks A'!J109-'Pre-1.095 (Hard Copy)'!J96, 0)=0, " ", ('Blocks A'!J109-'Pre-1.095 (Hard Copy)'!J96))</f>
        <v> </v>
      </c>
      <c r="K96" s="1014" t="str">
        <f>IF(IFERROR('Blocks A'!K109-'Pre-1.095 (Hard Copy)'!K96, 0)=0, " ", ('Blocks A'!K109-'Pre-1.095 (Hard Copy)'!K96))</f>
        <v> </v>
      </c>
      <c r="L96" s="1014" t="str">
        <f>IF(IFERROR('Blocks A'!L109-'Pre-1.095 (Hard Copy)'!L96, 0)=0, " ", ('Blocks A'!L109-'Pre-1.095 (Hard Copy)'!L96))</f>
        <v> </v>
      </c>
      <c r="M96" s="1014" t="str">
        <f>IF(IFERROR('Blocks A'!N109-'Pre-1.095 (Hard Copy)'!M96, 0)=0, " ", ('Blocks A'!N109-'Pre-1.095 (Hard Copy)'!M96))</f>
        <v> </v>
      </c>
      <c r="N96" s="1014" t="str">
        <f>IF(IFERROR('Blocks A'!O109-'Pre-1.095 (Hard Copy)'!N96, 0)=0, " ", ('Blocks A'!O109-'Pre-1.095 (Hard Copy)'!N96))</f>
        <v> </v>
      </c>
      <c r="O96" s="1014" t="str">
        <f>IF(IFERROR('Blocks A'!P109-'Pre-1.095 (Hard Copy)'!O96, 0)=0, " ", ('Blocks A'!P109-'Pre-1.095 (Hard Copy)'!O96))</f>
        <v> </v>
      </c>
      <c r="P96" s="1014" t="str">
        <f>IF(IFERROR('Blocks A'!Q109-'Pre-1.095 (Hard Copy)'!P96, 0)=0, " ", ('Blocks A'!Q109-'Pre-1.095 (Hard Copy)'!P96))</f>
        <v> </v>
      </c>
      <c r="Q96" s="1014" t="str">
        <f>IF(IFERROR('Blocks A'!R109-'Pre-1.095 (Hard Copy)'!Q96, 0)=0, " ", ('Blocks A'!R109-'Pre-1.095 (Hard Copy)'!Q96))</f>
        <v> </v>
      </c>
      <c r="R96" s="1014" t="str">
        <f>IF(IFERROR('Blocks A'!S109-'Pre-1.095 (Hard Copy)'!R96, 0)=0, " ", ('Blocks A'!S109-'Pre-1.095 (Hard Copy)'!R96))</f>
        <v> </v>
      </c>
      <c r="S96" s="1014" t="str">
        <f>IF(IFERROR('Blocks A'!T109-'Pre-1.095 (Hard Copy)'!S96, 0)=0, " ", ('Blocks A'!T109-'Pre-1.095 (Hard Copy)'!S96))</f>
        <v> </v>
      </c>
      <c r="T96" s="1014" t="str">
        <f>IF(IFERROR('Blocks A'!M109-'Pre-1.095 (Hard Copy)'!T96, 0)=0, " ", ('Blocks A'!M109-'Pre-1.095 (Hard Copy)'!T96))</f>
        <v> </v>
      </c>
      <c r="U96" s="1014" t="str">
        <f>IF(IFERROR('Blocks A'!U109-'Pre-1.095 (Hard Copy)'!U96, 0)=0, " ", ('Blocks A'!U109-'Pre-1.095 (Hard Copy)'!U96))</f>
        <v> </v>
      </c>
      <c r="V96" s="1014" t="str">
        <f>IF(IFERROR('Blocks A'!V109-'Pre-1.095 (Hard Copy)'!V96, 0)=0, " ", ('Blocks A'!V109-'Pre-1.095 (Hard Copy)'!V96))</f>
        <v> </v>
      </c>
      <c r="W96" s="1014" t="str">
        <f>IF(IFERROR('Blocks A'!W109-'Pre-1.095 (Hard Copy)'!W96, 0)=0, " ", ('Blocks A'!W109-'Pre-1.095 (Hard Copy)'!W96))</f>
        <v> </v>
      </c>
      <c r="X96" s="1014" t="str">
        <f>IF(IFERROR('Blocks A'!X109-'Pre-1.095 (Hard Copy)'!X96, 0)=0, " ", ('Blocks A'!X109-'Pre-1.095 (Hard Copy)'!X96))</f>
        <v> </v>
      </c>
      <c r="Y96" s="1014" t="str">
        <f>IF(IFERROR('Blocks A'!AC109-'Pre-1.095 (Hard Copy)'!Y96, 0)=0, " ", ('Blocks A'!AC109-'Pre-1.095 (Hard Copy)'!Y96))</f>
        <v> </v>
      </c>
      <c r="Z96" s="1014" t="str">
        <f>IF(IFERROR('Blocks A'!Y109-'Pre-1.095 (Hard Copy)'!Z96, 0)=0, " ", ('Blocks A'!Y109-'Pre-1.095 (Hard Copy)'!Z96))</f>
        <v> </v>
      </c>
      <c r="AA96" s="1014" t="str">
        <f>IF(IFERROR('Blocks A'!Z109-'Pre-1.095 (Hard Copy)'!AA96, 0)=0, " ", ('Blocks A'!Z109-'Pre-1.095 (Hard Copy)'!AA96))</f>
        <v> </v>
      </c>
      <c r="AB96" s="1014" t="str">
        <f>IF(IFERROR('Blocks A'!AA109-'Pre-1.095 (Hard Copy)'!AB96, 0)=0, " ", ('Blocks A'!AA109-'Pre-1.095 (Hard Copy)'!AB96))</f>
        <v> </v>
      </c>
      <c r="AC96" s="1014" t="str">
        <f>IF(IFERROR('Blocks A'!AB109-'Pre-1.095 (Hard Copy)'!AC96, 0)=0, " ", ('Blocks A'!AB109-'Pre-1.095 (Hard Copy)'!AC96))</f>
        <v> </v>
      </c>
      <c r="AD96" s="1014" t="str">
        <f>IF(IFERROR('Blocks A'!AY109-'Pre-1.095 (Hard Copy)'!AD96, 0)=0, " ", ('Blocks A'!AY109-'Pre-1.095 (Hard Copy)'!AD96))</f>
        <v> </v>
      </c>
      <c r="AE96" s="1014" t="str">
        <f>IF(IFERROR('Blocks A'!AZ109-'Pre-1.095 (Hard Copy)'!AE96, 0)=0, " ", ('Blocks A'!AZ109-'Pre-1.095 (Hard Copy)'!AE96))</f>
        <v> </v>
      </c>
      <c r="AF96" s="1014" t="str">
        <f>IF(IFERROR('Blocks A'!BA109-'Pre-1.095 (Hard Copy)'!AF96, 0)=0, " ", ('Blocks A'!BA109-'Pre-1.095 (Hard Copy)'!AF96))</f>
        <v> </v>
      </c>
      <c r="AG96" s="1014" t="str">
        <f>IF(IFERROR('Blocks A'!BB109-'Pre-1.095 (Hard Copy)'!AG96, 0)=0, " ", ('Blocks A'!BB109-'Pre-1.095 (Hard Copy)'!AG96))</f>
        <v> </v>
      </c>
      <c r="AH96" s="1014" t="str">
        <f>IF(IFERROR('Blocks A'!BC109-'Pre-1.095 (Hard Copy)'!AH96, 0)=0, " ", ('Blocks A'!BC109-'Pre-1.095 (Hard Copy)'!AH96))</f>
        <v> </v>
      </c>
      <c r="AI96" s="1014" t="str">
        <f>IF(IFERROR('Blocks A'!BJ109-'Pre-1.095 (Hard Copy)'!AI96, 0)=0, " ", ('Blocks A'!BJ109-'Pre-1.095 (Hard Copy)'!AI96))</f>
        <v> </v>
      </c>
      <c r="AJ96" s="1014" t="str">
        <f>IF(IFERROR('Blocks A'!BD109-'Pre-1.095 (Hard Copy)'!AJ96, 0)=0, " ", ('Blocks A'!BD109-'Pre-1.095 (Hard Copy)'!AJ96))</f>
        <v> </v>
      </c>
      <c r="AK96" s="1014" t="str">
        <f>IF(IFERROR('Blocks A'!BE109-'Pre-1.095 (Hard Copy)'!AK96, 0)=0, " ", ('Blocks A'!BE109-'Pre-1.095 (Hard Copy)'!AK96))</f>
        <v> </v>
      </c>
      <c r="AL96" s="1014" t="str">
        <f>IF(IFERROR('Blocks A'!BF109-'Pre-1.095 (Hard Copy)'!AL96, 0)=0, " ", ('Blocks A'!BF109-'Pre-1.095 (Hard Copy)'!AL96))</f>
        <v> </v>
      </c>
      <c r="AM96" s="1014" t="str">
        <f>IF(IFERROR('Blocks A'!BG109-'Pre-1.095 (Hard Copy)'!AM96, 0)=0, " ", ('Blocks A'!BG109-'Pre-1.095 (Hard Copy)'!AM96))</f>
        <v> </v>
      </c>
      <c r="AN96" s="1014" t="str">
        <f>IF(IFERROR('Blocks A'!BH109-'Pre-1.095 (Hard Copy)'!AN96, 0)=0, " ", ('Blocks A'!BH109-'Pre-1.095 (Hard Copy)'!AN96))</f>
        <v> </v>
      </c>
      <c r="AO96" s="1014" t="str">
        <f>IF(IFERROR('Blocks A'!BI109-'Pre-1.095 (Hard Copy)'!AO96, 0)=0, " ", ('Blocks A'!BI109-'Pre-1.095 (Hard Copy)'!AO96))</f>
        <v> </v>
      </c>
      <c r="AP96" s="1014" t="str">
        <f>IF(IFERROR('Blocks A'!BK109-'Pre-1.095 (Hard Copy)'!AP96, 0)=0, " ", ('Blocks A'!BK109-'Pre-1.095 (Hard Copy)'!AP96))</f>
        <v> </v>
      </c>
      <c r="AQ96" s="1014" t="str">
        <f>IF(IFERROR('Blocks A'!BL109-'Pre-1.095 (Hard Copy)'!AQ96, 0)=0, " ", ('Blocks A'!BL109-'Pre-1.095 (Hard Copy)'!AQ96))</f>
        <v> </v>
      </c>
      <c r="AR96" s="1014" t="str">
        <f>IF(IFERROR('Blocks A'!BM109-'Pre-1.095 (Hard Copy)'!AR96, 0)=0, " ", ('Blocks A'!BM109-'Pre-1.095 (Hard Copy)'!AR96))</f>
        <v> </v>
      </c>
      <c r="AS96" s="1014" t="str">
        <f>IF(IFERROR('Blocks A'!BO109-'Pre-1.095 (Hard Copy)'!AS96, 0)=0, " ", ('Blocks A'!BO109-'Pre-1.095 (Hard Copy)'!AS96))</f>
        <v> </v>
      </c>
      <c r="AT96" s="1014" t="str">
        <f>IF(IFERROR('Blocks A'!BP109-'Pre-1.095 (Hard Copy)'!AT96, 0)=0, " ", ('Blocks A'!BP109-'Pre-1.095 (Hard Copy)'!AT96))</f>
        <v> </v>
      </c>
      <c r="AU96" s="1014" t="str">
        <f>IF(IFERROR('Blocks A'!BQ109-'Pre-1.095 (Hard Copy)'!AU96, 0)=0, " ", ('Blocks A'!BQ109-'Pre-1.095 (Hard Copy)'!AU96))</f>
        <v> </v>
      </c>
      <c r="AV96" s="1014" t="str">
        <f>IF(IFERROR('Blocks A'!BR109-'Pre-1.095 (Hard Copy)'!AV96, 0)=0, " ", ('Blocks A'!BR109-'Pre-1.095 (Hard Copy)'!AV96))</f>
        <v> </v>
      </c>
      <c r="AW96" s="1014" t="str">
        <f>IF(IFERROR('Blocks A'!BS109-'Pre-1.095 (Hard Copy)'!AW96, 0)=0, " ", ('Blocks A'!BS109-'Pre-1.095 (Hard Copy)'!AW96))</f>
        <v> </v>
      </c>
      <c r="AX96" s="1014" t="str">
        <f>IF(IFERROR('Blocks A'!BT109-'Pre-1.095 (Hard Copy)'!AX96, 0)=0, " ", ('Blocks A'!BT109-'Pre-1.095 (Hard Copy)'!AX96))</f>
        <v> </v>
      </c>
      <c r="AY96" s="1014" t="str">
        <f>IF(IFERROR('Blocks A'!BU109-'Pre-1.095 (Hard Copy)'!AY96, 0)=0, " ", ('Blocks A'!BU109-'Pre-1.095 (Hard Copy)'!AY96))</f>
        <v> </v>
      </c>
      <c r="AZ96" s="1014" t="str">
        <f>IF(IFERROR('Blocks A'!BW109-'Pre-1.095 (Hard Copy)'!AZ96, 0)=0, " ", ('Blocks A'!BW109-'Pre-1.095 (Hard Copy)'!AZ96))</f>
        <v> </v>
      </c>
      <c r="BA96" s="1014" t="str">
        <f>IF(IFERROR('Blocks A'!BX109-'Pre-1.095 (Hard Copy)'!BA96, 0)=0, " ", ('Blocks A'!BX109-'Pre-1.095 (Hard Copy)'!BA96))</f>
        <v>-0</v>
      </c>
      <c r="BB96" s="1014" t="str">
        <f>IF(IFERROR('Blocks A'!BY109-'Pre-1.095 (Hard Copy)'!BB96, 0)=0, " ", ('Blocks A'!BY109-'Pre-1.095 (Hard Copy)'!BB96))</f>
        <v> </v>
      </c>
      <c r="BC96" s="1015" t="str">
        <f>IF(IFERROR('Blocks A'!BZ109-'Pre-1.095 (Hard Copy)'!BC96, 0)=0, " ", ('Blocks A'!BZ109-'Pre-1.095 (Hard Copy)'!BC96))</f>
        <v>+0.0</v>
      </c>
      <c r="BD96" s="1014" t="str">
        <f>IF(IFERROR('Blocks A'!BV109-'Pre-1.095 (Hard Copy)'!BD96, 0)=0, " ", ('Blocks A'!BV109-'Pre-1.095 (Hard Copy)'!BD96))</f>
        <v> </v>
      </c>
      <c r="BE96" s="1014" t="str">
        <f>IF(IFERROR('Blocks A'!CB109-'Pre-1.095 (Hard Copy)'!BE96, 0)=0, " ", ('Blocks A'!CB109-'Pre-1.095 (Hard Copy)'!BE96))</f>
        <v>-110</v>
      </c>
      <c r="BF96" s="1014" t="str">
        <f>IF(IFERROR('Blocks A'!CC109-'Pre-1.095 (Hard Copy)'!BF96, 0)=0, " ", ('Blocks A'!CC109-'Pre-1.095 (Hard Copy)'!BF96))</f>
        <v>-17,111</v>
      </c>
      <c r="BG96" s="1016" t="str">
        <f>IF(IFERROR('Blocks A'!CD109-'Pre-1.095 (Hard Copy)'!BG96, 0)=0, " ", ('Blocks A'!CD109-'Pre-1.095 (Hard Copy)'!BG96))</f>
        <v>-0.0171</v>
      </c>
      <c r="BH96" s="1014" t="str">
        <f>IF(IFERROR('Blocks A'!CE109-'Pre-1.095 (Hard Copy)'!BH96, 0)=0, " ", ('Blocks A'!CE109-'Pre-1.095 (Hard Copy)'!BH96))</f>
        <v> </v>
      </c>
      <c r="BI96" s="1014" t="str">
        <f>IF(IFERROR('Blocks A'!CZ109-'Pre-1.095 (Hard Copy)'!BI96, 0)=0, " ", ('Blocks A'!CZ109-'Pre-1.095 (Hard Copy)'!BI96))</f>
        <v>+36</v>
      </c>
      <c r="BJ96" s="1014" t="str">
        <f>IF(IFERROR('Blocks A'!DA109-'Pre-1.095 (Hard Copy)'!BJ96, 0)=0, " ", ('Blocks A'!DA109-'Pre-1.095 (Hard Copy)'!BJ96))</f>
        <v>+50</v>
      </c>
      <c r="BK96" s="1014" t="str">
        <f>IF(IFERROR('Blocks A'!DB109-'Pre-1.095 (Hard Copy)'!BK96, 0)=0, " ", ('Blocks A'!DB109-'Pre-1.095 (Hard Copy)'!BK96))</f>
        <v>+30</v>
      </c>
      <c r="BL96" s="1014" t="str">
        <f>IF(IFERROR('Blocks A'!DC109-'Pre-1.095 (Hard Copy)'!BL96, 0)=0, " ", ('Blocks A'!DC109-'Pre-1.095 (Hard Copy)'!BL96))</f>
        <v> </v>
      </c>
      <c r="BM96" s="1014" t="str">
        <f>IF(IFERROR('Blocks A'!DD109-'Pre-1.095 (Hard Copy)'!BM96, 0)=0, " ", ('Blocks A'!DD109-'Pre-1.095 (Hard Copy)'!BM96))</f>
        <v>+4</v>
      </c>
      <c r="BN96" s="1014" t="str">
        <f>IF(IFERROR('Blocks A'!DE109-'Pre-1.095 (Hard Copy)'!BN96, 0)=0, " ", ('Blocks A'!DE109-'Pre-1.095 (Hard Copy)'!BN96))</f>
        <v> </v>
      </c>
      <c r="BO96" s="1014" t="str">
        <f>IF(IFERROR('Blocks A'!DF109-'Pre-1.095 (Hard Copy)'!BO96, 0)=0, " ", ('Blocks A'!DF109-'Pre-1.095 (Hard Copy)'!BO96))</f>
        <v>-2</v>
      </c>
      <c r="BP96" s="1014" t="str">
        <f>IF(IFERROR('Blocks A'!DG109-'Pre-1.095 (Hard Copy)'!BP96, 0)=0, " ", ('Blocks A'!DG109-'Pre-1.095 (Hard Copy)'!BP96))</f>
        <v> </v>
      </c>
      <c r="BQ96" s="1014" t="str">
        <f>IF(IFERROR('Blocks A'!DH109-'Pre-1.095 (Hard Copy)'!BQ96, 0)=0, " ", ('Blocks A'!DH109-'Pre-1.095 (Hard Copy)'!BQ96))</f>
        <v> </v>
      </c>
      <c r="BR96" s="1014" t="str">
        <f>IF(IFERROR('Blocks A'!DI109-'Pre-1.095 (Hard Copy)'!BR96, 0)=0, " ", ('Blocks A'!DI109-'Pre-1.095 (Hard Copy)'!BR96))</f>
        <v> </v>
      </c>
      <c r="BS96" s="1014" t="str">
        <f>IF(IFERROR('Blocks A'!DJ109-'Pre-1.095 (Hard Copy)'!BS96, 0)=0, " ", ('Blocks A'!DJ109-'Pre-1.095 (Hard Copy)'!BS96))</f>
        <v>+64</v>
      </c>
      <c r="BT96" s="1014" t="str">
        <f>IF(IFERROR('Blocks A'!DK109-'Pre-1.095 (Hard Copy)'!BT96, 0)=0, " ", ('Blocks A'!DK109-'Pre-1.095 (Hard Copy)'!BT96))</f>
        <v>+156</v>
      </c>
      <c r="BU96" s="1014" t="str">
        <f>IF(IFERROR('Blocks A'!DL109-'Pre-1.095 (Hard Copy)'!BU96, 0)=0, " ", ('Blocks A'!DL109-'Pre-1.095 (Hard Copy)'!BU96))</f>
        <v>+125</v>
      </c>
      <c r="BV96" s="1014" t="str">
        <f>IF(IFERROR('Blocks A'!DM109-'Pre-1.095 (Hard Copy)'!BV96, 0)=0, " ", ('Blocks A'!DM109-'Pre-1.095 (Hard Copy)'!BV96))</f>
        <v> </v>
      </c>
      <c r="BW96" s="1014" t="str">
        <f>IF(IFERROR('Blocks A'!DN109-'Pre-1.095 (Hard Copy)'!BW96, 0)=0, " ", ('Blocks A'!DN109-'Pre-1.095 (Hard Copy)'!BW96))</f>
        <v>+7</v>
      </c>
      <c r="BX96" s="1014" t="str">
        <f>IF(IFERROR('Blocks A'!DO109-'Pre-1.095 (Hard Copy)'!BX96, 0)=0, " ", ('Blocks A'!DO109-'Pre-1.095 (Hard Copy)'!BX96))</f>
        <v> </v>
      </c>
      <c r="BY96" s="1014" t="str">
        <f>IF(IFERROR('Blocks A'!DP109-'Pre-1.095 (Hard Copy)'!BY96, 0)=0, " ", ('Blocks A'!DP109-'Pre-1.095 (Hard Copy)'!BY96))</f>
        <v>-250</v>
      </c>
      <c r="BZ96" s="1014" t="str">
        <f>IF(IFERROR('Blocks A'!DQ109-'Pre-1.095 (Hard Copy)'!BZ96, 0)=0, " ", ('Blocks A'!DQ109-'Pre-1.095 (Hard Copy)'!BZ96))</f>
        <v> </v>
      </c>
      <c r="CA96" s="1014" t="str">
        <f>IF(IFERROR('Blocks A'!DR109-'Pre-1.095 (Hard Copy)'!CA96, 0)=0, " ", ('Blocks A'!DR109-'Pre-1.095 (Hard Copy)'!CA96))</f>
        <v> </v>
      </c>
      <c r="CB96" s="1014" t="str">
        <f>IF(IFERROR('Blocks A'!DS109-'Pre-1.095 (Hard Copy)'!CB96, 0)=0, " ", ('Blocks A'!DS109-'Pre-1.095 (Hard Copy)'!CB96))</f>
        <v> </v>
      </c>
      <c r="CC96" s="1014" t="str">
        <f>IF(IFERROR('Blocks A'!DT109-'Pre-1.095 (Hard Copy)'!CC96, 0)=0, " ", ('Blocks A'!DT109-'Pre-1.095 (Hard Copy)'!CC96))</f>
        <v>+118</v>
      </c>
      <c r="CD96" s="1014" t="str">
        <f>IF(IFERROR('Blocks A'!DU109-'Pre-1.095 (Hard Copy)'!CD96, 0)=0, " ", ('Blocks A'!DU109-'Pre-1.095 (Hard Copy)'!CD96))</f>
        <v>+103</v>
      </c>
      <c r="CE96" s="1014" t="str">
        <f>IF(IFERROR('Blocks A'!DX109-'Pre-1.095 (Hard Copy)'!CE96, 0)=0, " ", ('Blocks A'!DX109-'Pre-1.095 (Hard Copy)'!CE96))</f>
        <v>+554</v>
      </c>
      <c r="CF96" s="1014" t="str">
        <f>IF(IFERROR('Blocks A'!DY109-'Pre-1.095 (Hard Copy)'!CF96, 0)=0, " ", ('Blocks A'!DY109-'Pre-1.095 (Hard Copy)'!CF96))</f>
        <v>+86,154</v>
      </c>
      <c r="CG96" s="1016" t="str">
        <f>IF(IFERROR('Blocks A'!DZ109-'Pre-1.095 (Hard Copy)'!CG96, 0)=0, " ", ('Blocks A'!DZ109-'Pre-1.095 (Hard Copy)'!CG96))</f>
        <v>+0.0862</v>
      </c>
      <c r="CH96" s="1015" t="str">
        <f>IF(IFERROR('Blocks A'!DV109-'Pre-1.095 (Hard Copy)'!CH96, 0)=0, " ", ('Blocks A'!DV109-'Pre-1.095 (Hard Copy)'!CH96))</f>
        <v>+15.1</v>
      </c>
      <c r="CI96" s="1015" t="str">
        <f>IF(IFERROR('Blocks A'!DW109-'Pre-1.095 (Hard Copy)'!CI96, 0)=0, " ", ('Blocks A'!DW109-'Pre-1.095 (Hard Copy)'!CI96))</f>
        <v>+38.0</v>
      </c>
      <c r="CJ96" s="1014" t="str">
        <f>IF(IFERROR('Blocks A'!EA109-'Pre-1.095 (Hard Copy)'!CJ96, 0)=0, " ", ('Blocks A'!EA109-'Pre-1.095 (Hard Copy)'!CJ96))</f>
        <v>+444</v>
      </c>
      <c r="CK96" s="1017" t="str">
        <f>IF(IFERROR('Blocks A'!EB109-'Pre-1.095 (Hard Copy)'!CK96, 0)=0, " ", ('Blocks A'!EB109-'Pre-1.095 (Hard Copy)'!CK96))</f>
        <v>+7.40</v>
      </c>
      <c r="CL96" s="1017" t="str">
        <f>IF(IFERROR('Blocks A'!EC109-'Pre-1.095 (Hard Copy)'!CL96, 0)=0, " ", ('Blocks A'!EC109-'Pre-1.095 (Hard Copy)'!CL96))</f>
        <v>+0.12</v>
      </c>
      <c r="CM96" s="1017" t="str">
        <f>IF(IFERROR('Blocks A'!EH109-'Pre-1.095 (Hard Copy)'!CM96, 0)=0, " ", ('Blocks A'!EH109-'Pre-1.095 (Hard Copy)'!CM96))</f>
        <v>+0.01</v>
      </c>
      <c r="CN96" s="1014" t="str">
        <f>IF(IFERROR('Blocks A'!ED109-'Pre-1.095 (Hard Copy)'!CN96, 0)=0, " ", ('Blocks A'!ED109-'Pre-1.095 (Hard Copy)'!CN96))</f>
        <v>+69,043</v>
      </c>
      <c r="CO96" s="1017" t="str">
        <f>IF(IFERROR('Blocks A'!EE109-'Pre-1.095 (Hard Copy)'!CO96, 0)=0, " ", ('Blocks A'!EE109-'Pre-1.095 (Hard Copy)'!CO96))</f>
        <v>+69.04</v>
      </c>
      <c r="CP96" s="1017" t="str">
        <f>IF(IFERROR('Blocks A'!EF109-'Pre-1.095 (Hard Copy)'!CP96, 0)=0, " ", ('Blocks A'!EF109-'Pre-1.095 (Hard Copy)'!CP96))</f>
        <v>+0.07</v>
      </c>
      <c r="CQ96" s="1016" t="str">
        <f>IF(IFERROR('Blocks A'!EG109-'Pre-1.095 (Hard Copy)'!CQ96, 0)=0, " ", ('Blocks A'!EG109-'Pre-1.095 (Hard Copy)'!CQ96))</f>
        <v>+0.0690</v>
      </c>
      <c r="CR96" s="1018" t="s">
        <v>12</v>
      </c>
    </row>
    <row r="97">
      <c r="B97" s="1013" t="s">
        <v>993</v>
      </c>
      <c r="C97" s="969" t="s">
        <v>886</v>
      </c>
      <c r="D97" s="969">
        <v>1.0</v>
      </c>
      <c r="E97" s="969">
        <v>1.0</v>
      </c>
      <c r="F97" s="969">
        <v>1.0</v>
      </c>
      <c r="G97" s="1014" t="str">
        <f>IF(IFERROR('Blocks A'!G110-'Pre-1.095 (Hard Copy)'!G97, 0)=0, " ", ('Blocks A'!G110-'Pre-1.095 (Hard Copy)'!G97))</f>
        <v> </v>
      </c>
      <c r="H97" s="1014" t="str">
        <f>IF(IFERROR('Blocks A'!H110-'Pre-1.095 (Hard Copy)'!H97, 0)=0, " ", ('Blocks A'!H110-'Pre-1.095 (Hard Copy)'!H97))</f>
        <v> </v>
      </c>
      <c r="I97" s="1014" t="str">
        <f>IF(IFERROR('Blocks A'!I110-'Pre-1.095 (Hard Copy)'!I97, 0)=0, " ", ('Blocks A'!I110-'Pre-1.095 (Hard Copy)'!I97))</f>
        <v> </v>
      </c>
      <c r="J97" s="1014" t="str">
        <f>IF(IFERROR('Blocks A'!J110-'Pre-1.095 (Hard Copy)'!J97, 0)=0, " ", ('Blocks A'!J110-'Pre-1.095 (Hard Copy)'!J97))</f>
        <v> </v>
      </c>
      <c r="K97" s="1014" t="str">
        <f>IF(IFERROR('Blocks A'!K110-'Pre-1.095 (Hard Copy)'!K97, 0)=0, " ", ('Blocks A'!K110-'Pre-1.095 (Hard Copy)'!K97))</f>
        <v> </v>
      </c>
      <c r="L97" s="1014" t="str">
        <f>IF(IFERROR('Blocks A'!L110-'Pre-1.095 (Hard Copy)'!L97, 0)=0, " ", ('Blocks A'!L110-'Pre-1.095 (Hard Copy)'!L97))</f>
        <v> </v>
      </c>
      <c r="M97" s="1014" t="str">
        <f>IF(IFERROR('Blocks A'!N110-'Pre-1.095 (Hard Copy)'!M97, 0)=0, " ", ('Blocks A'!N110-'Pre-1.095 (Hard Copy)'!M97))</f>
        <v> </v>
      </c>
      <c r="N97" s="1014" t="str">
        <f>IF(IFERROR('Blocks A'!O110-'Pre-1.095 (Hard Copy)'!N97, 0)=0, " ", ('Blocks A'!O110-'Pre-1.095 (Hard Copy)'!N97))</f>
        <v> </v>
      </c>
      <c r="O97" s="1014" t="str">
        <f>IF(IFERROR('Blocks A'!P110-'Pre-1.095 (Hard Copy)'!O97, 0)=0, " ", ('Blocks A'!P110-'Pre-1.095 (Hard Copy)'!O97))</f>
        <v> </v>
      </c>
      <c r="P97" s="1014" t="str">
        <f>IF(IFERROR('Blocks A'!Q110-'Pre-1.095 (Hard Copy)'!P97, 0)=0, " ", ('Blocks A'!Q110-'Pre-1.095 (Hard Copy)'!P97))</f>
        <v> </v>
      </c>
      <c r="Q97" s="1014" t="str">
        <f>IF(IFERROR('Blocks A'!R110-'Pre-1.095 (Hard Copy)'!Q97, 0)=0, " ", ('Blocks A'!R110-'Pre-1.095 (Hard Copy)'!Q97))</f>
        <v> </v>
      </c>
      <c r="R97" s="1014" t="str">
        <f>IF(IFERROR('Blocks A'!S110-'Pre-1.095 (Hard Copy)'!R97, 0)=0, " ", ('Blocks A'!S110-'Pre-1.095 (Hard Copy)'!R97))</f>
        <v> </v>
      </c>
      <c r="S97" s="1014" t="str">
        <f>IF(IFERROR('Blocks A'!T110-'Pre-1.095 (Hard Copy)'!S97, 0)=0, " ", ('Blocks A'!T110-'Pre-1.095 (Hard Copy)'!S97))</f>
        <v> </v>
      </c>
      <c r="T97" s="1014" t="str">
        <f>IF(IFERROR('Blocks A'!M110-'Pre-1.095 (Hard Copy)'!T97, 0)=0, " ", ('Blocks A'!M110-'Pre-1.095 (Hard Copy)'!T97))</f>
        <v> </v>
      </c>
      <c r="U97" s="1014" t="str">
        <f>IF(IFERROR('Blocks A'!U110-'Pre-1.095 (Hard Copy)'!U97, 0)=0, " ", ('Blocks A'!U110-'Pre-1.095 (Hard Copy)'!U97))</f>
        <v> </v>
      </c>
      <c r="V97" s="1014" t="str">
        <f>IF(IFERROR('Blocks A'!V110-'Pre-1.095 (Hard Copy)'!V97, 0)=0, " ", ('Blocks A'!V110-'Pre-1.095 (Hard Copy)'!V97))</f>
        <v> </v>
      </c>
      <c r="W97" s="1014" t="str">
        <f>IF(IFERROR('Blocks A'!W110-'Pre-1.095 (Hard Copy)'!W97, 0)=0, " ", ('Blocks A'!W110-'Pre-1.095 (Hard Copy)'!W97))</f>
        <v> </v>
      </c>
      <c r="X97" s="1014" t="str">
        <f>IF(IFERROR('Blocks A'!X110-'Pre-1.095 (Hard Copy)'!X97, 0)=0, " ", ('Blocks A'!X110-'Pre-1.095 (Hard Copy)'!X97))</f>
        <v> </v>
      </c>
      <c r="Y97" s="1014" t="str">
        <f>IF(IFERROR('Blocks A'!AC110-'Pre-1.095 (Hard Copy)'!Y97, 0)=0, " ", ('Blocks A'!AC110-'Pre-1.095 (Hard Copy)'!Y97))</f>
        <v> </v>
      </c>
      <c r="Z97" s="1014" t="str">
        <f>IF(IFERROR('Blocks A'!Y110-'Pre-1.095 (Hard Copy)'!Z97, 0)=0, " ", ('Blocks A'!Y110-'Pre-1.095 (Hard Copy)'!Z97))</f>
        <v> </v>
      </c>
      <c r="AA97" s="1014" t="str">
        <f>IF(IFERROR('Blocks A'!Z110-'Pre-1.095 (Hard Copy)'!AA97, 0)=0, " ", ('Blocks A'!Z110-'Pre-1.095 (Hard Copy)'!AA97))</f>
        <v> </v>
      </c>
      <c r="AB97" s="1014" t="str">
        <f>IF(IFERROR('Blocks A'!AA110-'Pre-1.095 (Hard Copy)'!AB97, 0)=0, " ", ('Blocks A'!AA110-'Pre-1.095 (Hard Copy)'!AB97))</f>
        <v> </v>
      </c>
      <c r="AC97" s="1014" t="str">
        <f>IF(IFERROR('Blocks A'!AB110-'Pre-1.095 (Hard Copy)'!AC97, 0)=0, " ", ('Blocks A'!AB110-'Pre-1.095 (Hard Copy)'!AC97))</f>
        <v> </v>
      </c>
      <c r="AD97" s="1014" t="str">
        <f>IF(IFERROR('Blocks A'!AY110-'Pre-1.095 (Hard Copy)'!AD97, 0)=0, " ", ('Blocks A'!AY110-'Pre-1.095 (Hard Copy)'!AD97))</f>
        <v> </v>
      </c>
      <c r="AE97" s="1014" t="str">
        <f>IF(IFERROR('Blocks A'!AZ110-'Pre-1.095 (Hard Copy)'!AE97, 0)=0, " ", ('Blocks A'!AZ110-'Pre-1.095 (Hard Copy)'!AE97))</f>
        <v> </v>
      </c>
      <c r="AF97" s="1014" t="str">
        <f>IF(IFERROR('Blocks A'!BA110-'Pre-1.095 (Hard Copy)'!AF97, 0)=0, " ", ('Blocks A'!BA110-'Pre-1.095 (Hard Copy)'!AF97))</f>
        <v> </v>
      </c>
      <c r="AG97" s="1014" t="str">
        <f>IF(IFERROR('Blocks A'!BB110-'Pre-1.095 (Hard Copy)'!AG97, 0)=0, " ", ('Blocks A'!BB110-'Pre-1.095 (Hard Copy)'!AG97))</f>
        <v> </v>
      </c>
      <c r="AH97" s="1014" t="str">
        <f>IF(IFERROR('Blocks A'!BC110-'Pre-1.095 (Hard Copy)'!AH97, 0)=0, " ", ('Blocks A'!BC110-'Pre-1.095 (Hard Copy)'!AH97))</f>
        <v> </v>
      </c>
      <c r="AI97" s="1014" t="str">
        <f>IF(IFERROR('Blocks A'!BJ110-'Pre-1.095 (Hard Copy)'!AI97, 0)=0, " ", ('Blocks A'!BJ110-'Pre-1.095 (Hard Copy)'!AI97))</f>
        <v> </v>
      </c>
      <c r="AJ97" s="1014" t="str">
        <f>IF(IFERROR('Blocks A'!BD110-'Pre-1.095 (Hard Copy)'!AJ97, 0)=0, " ", ('Blocks A'!BD110-'Pre-1.095 (Hard Copy)'!AJ97))</f>
        <v> </v>
      </c>
      <c r="AK97" s="1014" t="str">
        <f>IF(IFERROR('Blocks A'!BE110-'Pre-1.095 (Hard Copy)'!AK97, 0)=0, " ", ('Blocks A'!BE110-'Pre-1.095 (Hard Copy)'!AK97))</f>
        <v> </v>
      </c>
      <c r="AL97" s="1014" t="str">
        <f>IF(IFERROR('Blocks A'!BF110-'Pre-1.095 (Hard Copy)'!AL97, 0)=0, " ", ('Blocks A'!BF110-'Pre-1.095 (Hard Copy)'!AL97))</f>
        <v> </v>
      </c>
      <c r="AM97" s="1014" t="str">
        <f>IF(IFERROR('Blocks A'!BG110-'Pre-1.095 (Hard Copy)'!AM97, 0)=0, " ", ('Blocks A'!BG110-'Pre-1.095 (Hard Copy)'!AM97))</f>
        <v> </v>
      </c>
      <c r="AN97" s="1014" t="str">
        <f>IF(IFERROR('Blocks A'!BH110-'Pre-1.095 (Hard Copy)'!AN97, 0)=0, " ", ('Blocks A'!BH110-'Pre-1.095 (Hard Copy)'!AN97))</f>
        <v> </v>
      </c>
      <c r="AO97" s="1014" t="str">
        <f>IF(IFERROR('Blocks A'!BI110-'Pre-1.095 (Hard Copy)'!AO97, 0)=0, " ", ('Blocks A'!BI110-'Pre-1.095 (Hard Copy)'!AO97))</f>
        <v> </v>
      </c>
      <c r="AP97" s="1014" t="str">
        <f>IF(IFERROR('Blocks A'!BK110-'Pre-1.095 (Hard Copy)'!AP97, 0)=0, " ", ('Blocks A'!BK110-'Pre-1.095 (Hard Copy)'!AP97))</f>
        <v> </v>
      </c>
      <c r="AQ97" s="1014" t="str">
        <f>IF(IFERROR('Blocks A'!BL110-'Pre-1.095 (Hard Copy)'!AQ97, 0)=0, " ", ('Blocks A'!BL110-'Pre-1.095 (Hard Copy)'!AQ97))</f>
        <v> </v>
      </c>
      <c r="AR97" s="1014" t="str">
        <f>IF(IFERROR('Blocks A'!BM110-'Pre-1.095 (Hard Copy)'!AR97, 0)=0, " ", ('Blocks A'!BM110-'Pre-1.095 (Hard Copy)'!AR97))</f>
        <v> </v>
      </c>
      <c r="AS97" s="1014" t="str">
        <f>IF(IFERROR('Blocks A'!BO110-'Pre-1.095 (Hard Copy)'!AS97, 0)=0, " ", ('Blocks A'!BO110-'Pre-1.095 (Hard Copy)'!AS97))</f>
        <v> </v>
      </c>
      <c r="AT97" s="1014" t="str">
        <f>IF(IFERROR('Blocks A'!BP110-'Pre-1.095 (Hard Copy)'!AT97, 0)=0, " ", ('Blocks A'!BP110-'Pre-1.095 (Hard Copy)'!AT97))</f>
        <v> </v>
      </c>
      <c r="AU97" s="1014" t="str">
        <f>IF(IFERROR('Blocks A'!BQ110-'Pre-1.095 (Hard Copy)'!AU97, 0)=0, " ", ('Blocks A'!BQ110-'Pre-1.095 (Hard Copy)'!AU97))</f>
        <v> </v>
      </c>
      <c r="AV97" s="1014" t="str">
        <f>IF(IFERROR('Blocks A'!BR110-'Pre-1.095 (Hard Copy)'!AV97, 0)=0, " ", ('Blocks A'!BR110-'Pre-1.095 (Hard Copy)'!AV97))</f>
        <v> </v>
      </c>
      <c r="AW97" s="1014" t="str">
        <f>IF(IFERROR('Blocks A'!BS110-'Pre-1.095 (Hard Copy)'!AW97, 0)=0, " ", ('Blocks A'!BS110-'Pre-1.095 (Hard Copy)'!AW97))</f>
        <v> </v>
      </c>
      <c r="AX97" s="1014" t="str">
        <f>IF(IFERROR('Blocks A'!BT110-'Pre-1.095 (Hard Copy)'!AX97, 0)=0, " ", ('Blocks A'!BT110-'Pre-1.095 (Hard Copy)'!AX97))</f>
        <v> </v>
      </c>
      <c r="AY97" s="1014" t="str">
        <f>IF(IFERROR('Blocks A'!BU110-'Pre-1.095 (Hard Copy)'!AY97, 0)=0, " ", ('Blocks A'!BU110-'Pre-1.095 (Hard Copy)'!AY97))</f>
        <v> </v>
      </c>
      <c r="AZ97" s="1014" t="str">
        <f>IF(IFERROR('Blocks A'!BW110-'Pre-1.095 (Hard Copy)'!AZ97, 0)=0, " ", ('Blocks A'!BW110-'Pre-1.095 (Hard Copy)'!AZ97))</f>
        <v> </v>
      </c>
      <c r="BA97" s="1014" t="str">
        <f>IF(IFERROR('Blocks A'!BX110-'Pre-1.095 (Hard Copy)'!BA97, 0)=0, " ", ('Blocks A'!BX110-'Pre-1.095 (Hard Copy)'!BA97))</f>
        <v>-0</v>
      </c>
      <c r="BB97" s="1014" t="str">
        <f>IF(IFERROR('Blocks A'!BY110-'Pre-1.095 (Hard Copy)'!BB97, 0)=0, " ", ('Blocks A'!BY110-'Pre-1.095 (Hard Copy)'!BB97))</f>
        <v> </v>
      </c>
      <c r="BC97" s="1015" t="str">
        <f>IF(IFERROR('Blocks A'!BZ110-'Pre-1.095 (Hard Copy)'!BC97, 0)=0, " ", ('Blocks A'!BZ110-'Pre-1.095 (Hard Copy)'!BC97))</f>
        <v>+0.0</v>
      </c>
      <c r="BD97" s="1014" t="str">
        <f>IF(IFERROR('Blocks A'!BV110-'Pre-1.095 (Hard Copy)'!BD97, 0)=0, " ", ('Blocks A'!BV110-'Pre-1.095 (Hard Copy)'!BD97))</f>
        <v> </v>
      </c>
      <c r="BE97" s="1014" t="str">
        <f>IF(IFERROR('Blocks A'!CB110-'Pre-1.095 (Hard Copy)'!BE97, 0)=0, " ", ('Blocks A'!CB110-'Pre-1.095 (Hard Copy)'!BE97))</f>
        <v>-175</v>
      </c>
      <c r="BF97" s="1014" t="str">
        <f>IF(IFERROR('Blocks A'!CC110-'Pre-1.095 (Hard Copy)'!BF97, 0)=0, " ", ('Blocks A'!CC110-'Pre-1.095 (Hard Copy)'!BF97))</f>
        <v>-27,222</v>
      </c>
      <c r="BG97" s="1016" t="str">
        <f>IF(IFERROR('Blocks A'!CD110-'Pre-1.095 (Hard Copy)'!BG97, 0)=0, " ", ('Blocks A'!CD110-'Pre-1.095 (Hard Copy)'!BG97))</f>
        <v>-0.0272</v>
      </c>
      <c r="BH97" s="1014" t="str">
        <f>IF(IFERROR('Blocks A'!CE110-'Pre-1.095 (Hard Copy)'!BH97, 0)=0, " ", ('Blocks A'!CE110-'Pre-1.095 (Hard Copy)'!BH97))</f>
        <v> </v>
      </c>
      <c r="BI97" s="1014" t="str">
        <f>IF(IFERROR('Blocks A'!CZ110-'Pre-1.095 (Hard Copy)'!BI97, 0)=0, " ", ('Blocks A'!CZ110-'Pre-1.095 (Hard Copy)'!BI97))</f>
        <v>-24</v>
      </c>
      <c r="BJ97" s="1014" t="str">
        <f>IF(IFERROR('Blocks A'!DA110-'Pre-1.095 (Hard Copy)'!BJ97, 0)=0, " ", ('Blocks A'!DA110-'Pre-1.095 (Hard Copy)'!BJ97))</f>
        <v>+25</v>
      </c>
      <c r="BK97" s="1014" t="str">
        <f>IF(IFERROR('Blocks A'!DB110-'Pre-1.095 (Hard Copy)'!BK97, 0)=0, " ", ('Blocks A'!DB110-'Pre-1.095 (Hard Copy)'!BK97))</f>
        <v>+15</v>
      </c>
      <c r="BL97" s="1014" t="str">
        <f>IF(IFERROR('Blocks A'!DC110-'Pre-1.095 (Hard Copy)'!BL97, 0)=0, " ", ('Blocks A'!DC110-'Pre-1.095 (Hard Copy)'!BL97))</f>
        <v> </v>
      </c>
      <c r="BM97" s="1014" t="str">
        <f>IF(IFERROR('Blocks A'!DD110-'Pre-1.095 (Hard Copy)'!BM97, 0)=0, " ", ('Blocks A'!DD110-'Pre-1.095 (Hard Copy)'!BM97))</f>
        <v>+1</v>
      </c>
      <c r="BN97" s="1014" t="str">
        <f>IF(IFERROR('Blocks A'!DE110-'Pre-1.095 (Hard Copy)'!BN97, 0)=0, " ", ('Blocks A'!DE110-'Pre-1.095 (Hard Copy)'!BN97))</f>
        <v> </v>
      </c>
      <c r="BO97" s="1014" t="str">
        <f>IF(IFERROR('Blocks A'!DF110-'Pre-1.095 (Hard Copy)'!BO97, 0)=0, " ", ('Blocks A'!DF110-'Pre-1.095 (Hard Copy)'!BO97))</f>
        <v>-1</v>
      </c>
      <c r="BP97" s="1014" t="str">
        <f>IF(IFERROR('Blocks A'!DG110-'Pre-1.095 (Hard Copy)'!BP97, 0)=0, " ", ('Blocks A'!DG110-'Pre-1.095 (Hard Copy)'!BP97))</f>
        <v> </v>
      </c>
      <c r="BQ97" s="1014" t="str">
        <f>IF(IFERROR('Blocks A'!DH110-'Pre-1.095 (Hard Copy)'!BQ97, 0)=0, " ", ('Blocks A'!DH110-'Pre-1.095 (Hard Copy)'!BQ97))</f>
        <v> </v>
      </c>
      <c r="BR97" s="1014" t="str">
        <f>IF(IFERROR('Blocks A'!DI110-'Pre-1.095 (Hard Copy)'!BR97, 0)=0, " ", ('Blocks A'!DI110-'Pre-1.095 (Hard Copy)'!BR97))</f>
        <v> </v>
      </c>
      <c r="BS97" s="1014" t="str">
        <f>IF(IFERROR('Blocks A'!DJ110-'Pre-1.095 (Hard Copy)'!BS97, 0)=0, " ", ('Blocks A'!DJ110-'Pre-1.095 (Hard Copy)'!BS97))</f>
        <v>-42</v>
      </c>
      <c r="BT97" s="1014" t="str">
        <f>IF(IFERROR('Blocks A'!DK110-'Pre-1.095 (Hard Copy)'!BT97, 0)=0, " ", ('Blocks A'!DK110-'Pre-1.095 (Hard Copy)'!BT97))</f>
        <v>+78</v>
      </c>
      <c r="BU97" s="1014" t="str">
        <f>IF(IFERROR('Blocks A'!DL110-'Pre-1.095 (Hard Copy)'!BU97, 0)=0, " ", ('Blocks A'!DL110-'Pre-1.095 (Hard Copy)'!BU97))</f>
        <v>+63</v>
      </c>
      <c r="BV97" s="1014" t="str">
        <f>IF(IFERROR('Blocks A'!DM110-'Pre-1.095 (Hard Copy)'!BV97, 0)=0, " ", ('Blocks A'!DM110-'Pre-1.095 (Hard Copy)'!BV97))</f>
        <v> </v>
      </c>
      <c r="BW97" s="1014" t="str">
        <f>IF(IFERROR('Blocks A'!DN110-'Pre-1.095 (Hard Copy)'!BW97, 0)=0, " ", ('Blocks A'!DN110-'Pre-1.095 (Hard Copy)'!BW97))</f>
        <v>+2</v>
      </c>
      <c r="BX97" s="1014" t="str">
        <f>IF(IFERROR('Blocks A'!DO110-'Pre-1.095 (Hard Copy)'!BX97, 0)=0, " ", ('Blocks A'!DO110-'Pre-1.095 (Hard Copy)'!BX97))</f>
        <v> </v>
      </c>
      <c r="BY97" s="1014" t="str">
        <f>IF(IFERROR('Blocks A'!DP110-'Pre-1.095 (Hard Copy)'!BY97, 0)=0, " ", ('Blocks A'!DP110-'Pre-1.095 (Hard Copy)'!BY97))</f>
        <v>-63</v>
      </c>
      <c r="BZ97" s="1014" t="str">
        <f>IF(IFERROR('Blocks A'!DQ110-'Pre-1.095 (Hard Copy)'!BZ97, 0)=0, " ", ('Blocks A'!DQ110-'Pre-1.095 (Hard Copy)'!BZ97))</f>
        <v> </v>
      </c>
      <c r="CA97" s="1014" t="str">
        <f>IF(IFERROR('Blocks A'!DR110-'Pre-1.095 (Hard Copy)'!CA97, 0)=0, " ", ('Blocks A'!DR110-'Pre-1.095 (Hard Copy)'!CA97))</f>
        <v> </v>
      </c>
      <c r="CB97" s="1014" t="str">
        <f>IF(IFERROR('Blocks A'!DS110-'Pre-1.095 (Hard Copy)'!CB97, 0)=0, " ", ('Blocks A'!DS110-'Pre-1.095 (Hard Copy)'!CB97))</f>
        <v> </v>
      </c>
      <c r="CC97" s="1014" t="str">
        <f>IF(IFERROR('Blocks A'!DT110-'Pre-1.095 (Hard Copy)'!CC97, 0)=0, " ", ('Blocks A'!DT110-'Pre-1.095 (Hard Copy)'!CC97))</f>
        <v>+17</v>
      </c>
      <c r="CD97" s="1014" t="str">
        <f>IF(IFERROR('Blocks A'!DU110-'Pre-1.095 (Hard Copy)'!CD97, 0)=0, " ", ('Blocks A'!DU110-'Pre-1.095 (Hard Copy)'!CD97))</f>
        <v>+38</v>
      </c>
      <c r="CE97" s="1014" t="str">
        <f>IF(IFERROR('Blocks A'!DX110-'Pre-1.095 (Hard Copy)'!CE97, 0)=0, " ", ('Blocks A'!DX110-'Pre-1.095 (Hard Copy)'!CE97))</f>
        <v>+292</v>
      </c>
      <c r="CF97" s="1014" t="str">
        <f>IF(IFERROR('Blocks A'!DY110-'Pre-1.095 (Hard Copy)'!CF97, 0)=0, " ", ('Blocks A'!DY110-'Pre-1.095 (Hard Copy)'!CF97))</f>
        <v>+45,497</v>
      </c>
      <c r="CG97" s="1016" t="str">
        <f>IF(IFERROR('Blocks A'!DZ110-'Pre-1.095 (Hard Copy)'!CG97, 0)=0, " ", ('Blocks A'!DZ110-'Pre-1.095 (Hard Copy)'!CG97))</f>
        <v>+0.0455</v>
      </c>
      <c r="CH97" s="1015" t="str">
        <f>IF(IFERROR('Blocks A'!DV110-'Pre-1.095 (Hard Copy)'!CH97, 0)=0, " ", ('Blocks A'!DV110-'Pre-1.095 (Hard Copy)'!CH97))</f>
        <v>+1.9</v>
      </c>
      <c r="CI97" s="1015" t="str">
        <f>IF(IFERROR('Blocks A'!DW110-'Pre-1.095 (Hard Copy)'!CI97, 0)=0, " ", ('Blocks A'!DW110-'Pre-1.095 (Hard Copy)'!CI97))</f>
        <v>+14.0</v>
      </c>
      <c r="CJ97" s="1014" t="str">
        <f>IF(IFERROR('Blocks A'!EA110-'Pre-1.095 (Hard Copy)'!CJ97, 0)=0, " ", ('Blocks A'!EA110-'Pre-1.095 (Hard Copy)'!CJ97))</f>
        <v>+117</v>
      </c>
      <c r="CK97" s="1017" t="str">
        <f>IF(IFERROR('Blocks A'!EB110-'Pre-1.095 (Hard Copy)'!CK97, 0)=0, " ", ('Blocks A'!EB110-'Pre-1.095 (Hard Copy)'!CK97))</f>
        <v>+1.96</v>
      </c>
      <c r="CL97" s="1017" t="str">
        <f>IF(IFERROR('Blocks A'!EC110-'Pre-1.095 (Hard Copy)'!CL97, 0)=0, " ", ('Blocks A'!EC110-'Pre-1.095 (Hard Copy)'!CL97))</f>
        <v>+0.03</v>
      </c>
      <c r="CM97" s="1017" t="str">
        <f>IF(IFERROR('Blocks A'!EH110-'Pre-1.095 (Hard Copy)'!CM97, 0)=0, " ", ('Blocks A'!EH110-'Pre-1.095 (Hard Copy)'!CM97))</f>
        <v>+0.00</v>
      </c>
      <c r="CN97" s="1014" t="str">
        <f>IF(IFERROR('Blocks A'!ED110-'Pre-1.095 (Hard Copy)'!CN97, 0)=0, " ", ('Blocks A'!ED110-'Pre-1.095 (Hard Copy)'!CN97))</f>
        <v>+18,275</v>
      </c>
      <c r="CO97" s="1017" t="str">
        <f>IF(IFERROR('Blocks A'!EE110-'Pre-1.095 (Hard Copy)'!CO97, 0)=0, " ", ('Blocks A'!EE110-'Pre-1.095 (Hard Copy)'!CO97))</f>
        <v>+18.27</v>
      </c>
      <c r="CP97" s="1017" t="str">
        <f>IF(IFERROR('Blocks A'!EF110-'Pre-1.095 (Hard Copy)'!CP97, 0)=0, " ", ('Blocks A'!EF110-'Pre-1.095 (Hard Copy)'!CP97))</f>
        <v>+0.02</v>
      </c>
      <c r="CQ97" s="1016" t="str">
        <f>IF(IFERROR('Blocks A'!EG110-'Pre-1.095 (Hard Copy)'!CQ97, 0)=0, " ", ('Blocks A'!EG110-'Pre-1.095 (Hard Copy)'!CQ97))</f>
        <v>+0.0183</v>
      </c>
      <c r="CR97" s="1018">
        <v>584.0</v>
      </c>
    </row>
    <row r="98">
      <c r="A98" s="985" t="s">
        <v>994</v>
      </c>
      <c r="B98" s="1013" t="s">
        <v>995</v>
      </c>
      <c r="C98" s="969" t="s">
        <v>886</v>
      </c>
      <c r="D98" s="969">
        <v>1.0</v>
      </c>
      <c r="E98" s="969">
        <v>1.0</v>
      </c>
      <c r="F98" s="969">
        <v>1.0</v>
      </c>
      <c r="G98" s="1014" t="str">
        <f>IF(IFERROR('Blocks A'!G112-'Pre-1.095 (Hard Copy)'!G98, 0)=0, " ", ('Blocks A'!G112-'Pre-1.095 (Hard Copy)'!G98))</f>
        <v> </v>
      </c>
      <c r="H98" s="1014" t="str">
        <f>IF(IFERROR('Blocks A'!H112-'Pre-1.095 (Hard Copy)'!H98, 0)=0, " ", ('Blocks A'!H112-'Pre-1.095 (Hard Copy)'!H98))</f>
        <v> </v>
      </c>
      <c r="I98" s="1014" t="str">
        <f>IF(IFERROR('Blocks A'!I112-'Pre-1.095 (Hard Copy)'!I98, 0)=0, " ", ('Blocks A'!I112-'Pre-1.095 (Hard Copy)'!I98))</f>
        <v> </v>
      </c>
      <c r="J98" s="1014" t="str">
        <f>IF(IFERROR('Blocks A'!J112-'Pre-1.095 (Hard Copy)'!J98, 0)=0, " ", ('Blocks A'!J112-'Pre-1.095 (Hard Copy)'!J98))</f>
        <v> </v>
      </c>
      <c r="K98" s="1014" t="str">
        <f>IF(IFERROR('Blocks A'!K112-'Pre-1.095 (Hard Copy)'!K98, 0)=0, " ", ('Blocks A'!K112-'Pre-1.095 (Hard Copy)'!K98))</f>
        <v> </v>
      </c>
      <c r="L98" s="1014" t="str">
        <f>IF(IFERROR('Blocks A'!L112-'Pre-1.095 (Hard Copy)'!L98, 0)=0, " ", ('Blocks A'!L112-'Pre-1.095 (Hard Copy)'!L98))</f>
        <v> </v>
      </c>
      <c r="M98" s="1014" t="str">
        <f>IF(IFERROR('Blocks A'!N112-'Pre-1.095 (Hard Copy)'!M98, 0)=0, " ", ('Blocks A'!N112-'Pre-1.095 (Hard Copy)'!M98))</f>
        <v> </v>
      </c>
      <c r="N98" s="1014" t="str">
        <f>IF(IFERROR('Blocks A'!O112-'Pre-1.095 (Hard Copy)'!N98, 0)=0, " ", ('Blocks A'!O112-'Pre-1.095 (Hard Copy)'!N98))</f>
        <v> </v>
      </c>
      <c r="O98" s="1014" t="str">
        <f>IF(IFERROR('Blocks A'!P112-'Pre-1.095 (Hard Copy)'!O98, 0)=0, " ", ('Blocks A'!P112-'Pre-1.095 (Hard Copy)'!O98))</f>
        <v> </v>
      </c>
      <c r="P98" s="1014" t="str">
        <f>IF(IFERROR('Blocks A'!Q112-'Pre-1.095 (Hard Copy)'!P98, 0)=0, " ", ('Blocks A'!Q112-'Pre-1.095 (Hard Copy)'!P98))</f>
        <v> </v>
      </c>
      <c r="Q98" s="1014" t="str">
        <f>IF(IFERROR('Blocks A'!R112-'Pre-1.095 (Hard Copy)'!Q98, 0)=0, " ", ('Blocks A'!R112-'Pre-1.095 (Hard Copy)'!Q98))</f>
        <v> </v>
      </c>
      <c r="R98" s="1014" t="str">
        <f>IF(IFERROR('Blocks A'!S112-'Pre-1.095 (Hard Copy)'!R98, 0)=0, " ", ('Blocks A'!S112-'Pre-1.095 (Hard Copy)'!R98))</f>
        <v> </v>
      </c>
      <c r="S98" s="1014" t="str">
        <f>IF(IFERROR('Blocks A'!T112-'Pre-1.095 (Hard Copy)'!S98, 0)=0, " ", ('Blocks A'!T112-'Pre-1.095 (Hard Copy)'!S98))</f>
        <v> </v>
      </c>
      <c r="T98" s="1014" t="str">
        <f>IF(IFERROR('Blocks A'!M112-'Pre-1.095 (Hard Copy)'!T98, 0)=0, " ", ('Blocks A'!M112-'Pre-1.095 (Hard Copy)'!T98))</f>
        <v> </v>
      </c>
      <c r="U98" s="1014" t="str">
        <f>IF(IFERROR('Blocks A'!U112-'Pre-1.095 (Hard Copy)'!U98, 0)=0, " ", ('Blocks A'!U112-'Pre-1.095 (Hard Copy)'!U98))</f>
        <v> </v>
      </c>
      <c r="V98" s="1014" t="str">
        <f>IF(IFERROR('Blocks A'!V112-'Pre-1.095 (Hard Copy)'!V98, 0)=0, " ", ('Blocks A'!V112-'Pre-1.095 (Hard Copy)'!V98))</f>
        <v> </v>
      </c>
      <c r="W98" s="1014" t="str">
        <f>IF(IFERROR('Blocks A'!W112-'Pre-1.095 (Hard Copy)'!W98, 0)=0, " ", ('Blocks A'!W112-'Pre-1.095 (Hard Copy)'!W98))</f>
        <v> </v>
      </c>
      <c r="X98" s="1014" t="str">
        <f>IF(IFERROR('Blocks A'!X112-'Pre-1.095 (Hard Copy)'!X98, 0)=0, " ", ('Blocks A'!X112-'Pre-1.095 (Hard Copy)'!X98))</f>
        <v> </v>
      </c>
      <c r="Y98" s="1014" t="str">
        <f>IF(IFERROR('Blocks A'!AC112-'Pre-1.095 (Hard Copy)'!Y98, 0)=0, " ", ('Blocks A'!AC112-'Pre-1.095 (Hard Copy)'!Y98))</f>
        <v> </v>
      </c>
      <c r="Z98" s="1014" t="str">
        <f>IF(IFERROR('Blocks A'!Y112-'Pre-1.095 (Hard Copy)'!Z98, 0)=0, " ", ('Blocks A'!Y112-'Pre-1.095 (Hard Copy)'!Z98))</f>
        <v> </v>
      </c>
      <c r="AA98" s="1014" t="str">
        <f>IF(IFERROR('Blocks A'!Z112-'Pre-1.095 (Hard Copy)'!AA98, 0)=0, " ", ('Blocks A'!Z112-'Pre-1.095 (Hard Copy)'!AA98))</f>
        <v> </v>
      </c>
      <c r="AB98" s="1014" t="str">
        <f>IF(IFERROR('Blocks A'!AA112-'Pre-1.095 (Hard Copy)'!AB98, 0)=0, " ", ('Blocks A'!AA112-'Pre-1.095 (Hard Copy)'!AB98))</f>
        <v> </v>
      </c>
      <c r="AC98" s="1014" t="str">
        <f>IF(IFERROR('Blocks A'!AB112-'Pre-1.095 (Hard Copy)'!AC98, 0)=0, " ", ('Blocks A'!AB112-'Pre-1.095 (Hard Copy)'!AC98))</f>
        <v> </v>
      </c>
      <c r="AD98" s="1014" t="str">
        <f>IF(IFERROR('Blocks A'!AY112-'Pre-1.095 (Hard Copy)'!AD98, 0)=0, " ", ('Blocks A'!AY112-'Pre-1.095 (Hard Copy)'!AD98))</f>
        <v> </v>
      </c>
      <c r="AE98" s="1014" t="str">
        <f>IF(IFERROR('Blocks A'!AZ112-'Pre-1.095 (Hard Copy)'!AE98, 0)=0, " ", ('Blocks A'!AZ112-'Pre-1.095 (Hard Copy)'!AE98))</f>
        <v> </v>
      </c>
      <c r="AF98" s="1014" t="str">
        <f>IF(IFERROR('Blocks A'!BA112-'Pre-1.095 (Hard Copy)'!AF98, 0)=0, " ", ('Blocks A'!BA112-'Pre-1.095 (Hard Copy)'!AF98))</f>
        <v> </v>
      </c>
      <c r="AG98" s="1014" t="str">
        <f>IF(IFERROR('Blocks A'!BB112-'Pre-1.095 (Hard Copy)'!AG98, 0)=0, " ", ('Blocks A'!BB112-'Pre-1.095 (Hard Copy)'!AG98))</f>
        <v> </v>
      </c>
      <c r="AH98" s="1014" t="str">
        <f>IF(IFERROR('Blocks A'!BC112-'Pre-1.095 (Hard Copy)'!AH98, 0)=0, " ", ('Blocks A'!BC112-'Pre-1.095 (Hard Copy)'!AH98))</f>
        <v> </v>
      </c>
      <c r="AI98" s="1014" t="str">
        <f>IF(IFERROR('Blocks A'!BJ112-'Pre-1.095 (Hard Copy)'!AI98, 0)=0, " ", ('Blocks A'!BJ112-'Pre-1.095 (Hard Copy)'!AI98))</f>
        <v> </v>
      </c>
      <c r="AJ98" s="1014" t="str">
        <f>IF(IFERROR('Blocks A'!BD112-'Pre-1.095 (Hard Copy)'!AJ98, 0)=0, " ", ('Blocks A'!BD112-'Pre-1.095 (Hard Copy)'!AJ98))</f>
        <v> </v>
      </c>
      <c r="AK98" s="1014" t="str">
        <f>IF(IFERROR('Blocks A'!BE112-'Pre-1.095 (Hard Copy)'!AK98, 0)=0, " ", ('Blocks A'!BE112-'Pre-1.095 (Hard Copy)'!AK98))</f>
        <v> </v>
      </c>
      <c r="AL98" s="1014" t="str">
        <f>IF(IFERROR('Blocks A'!BF112-'Pre-1.095 (Hard Copy)'!AL98, 0)=0, " ", ('Blocks A'!BF112-'Pre-1.095 (Hard Copy)'!AL98))</f>
        <v> </v>
      </c>
      <c r="AM98" s="1014" t="str">
        <f>IF(IFERROR('Blocks A'!BG112-'Pre-1.095 (Hard Copy)'!AM98, 0)=0, " ", ('Blocks A'!BG112-'Pre-1.095 (Hard Copy)'!AM98))</f>
        <v> </v>
      </c>
      <c r="AN98" s="1014" t="str">
        <f>IF(IFERROR('Blocks A'!BH112-'Pre-1.095 (Hard Copy)'!AN98, 0)=0, " ", ('Blocks A'!BH112-'Pre-1.095 (Hard Copy)'!AN98))</f>
        <v> </v>
      </c>
      <c r="AO98" s="1014" t="str">
        <f>IF(IFERROR('Blocks A'!BI112-'Pre-1.095 (Hard Copy)'!AO98, 0)=0, " ", ('Blocks A'!BI112-'Pre-1.095 (Hard Copy)'!AO98))</f>
        <v> </v>
      </c>
      <c r="AP98" s="1014" t="str">
        <f>IF(IFERROR('Blocks A'!BK112-'Pre-1.095 (Hard Copy)'!AP98, 0)=0, " ", ('Blocks A'!BK112-'Pre-1.095 (Hard Copy)'!AP98))</f>
        <v> </v>
      </c>
      <c r="AQ98" s="1014" t="str">
        <f>IF(IFERROR('Blocks A'!BL112-'Pre-1.095 (Hard Copy)'!AQ98, 0)=0, " ", ('Blocks A'!BL112-'Pre-1.095 (Hard Copy)'!AQ98))</f>
        <v> </v>
      </c>
      <c r="AR98" s="1014" t="str">
        <f>IF(IFERROR('Blocks A'!BM112-'Pre-1.095 (Hard Copy)'!AR98, 0)=0, " ", ('Blocks A'!BM112-'Pre-1.095 (Hard Copy)'!AR98))</f>
        <v> </v>
      </c>
      <c r="AS98" s="1014" t="str">
        <f>IF(IFERROR('Blocks A'!BO112-'Pre-1.095 (Hard Copy)'!AS98, 0)=0, " ", ('Blocks A'!BO112-'Pre-1.095 (Hard Copy)'!AS98))</f>
        <v> </v>
      </c>
      <c r="AT98" s="1014" t="str">
        <f>IF(IFERROR('Blocks A'!BP112-'Pre-1.095 (Hard Copy)'!AT98, 0)=0, " ", ('Blocks A'!BP112-'Pre-1.095 (Hard Copy)'!AT98))</f>
        <v>-2</v>
      </c>
      <c r="AU98" s="1014" t="str">
        <f>IF(IFERROR('Blocks A'!BQ112-'Pre-1.095 (Hard Copy)'!AU98, 0)=0, " ", ('Blocks A'!BQ112-'Pre-1.095 (Hard Copy)'!AU98))</f>
        <v> </v>
      </c>
      <c r="AV98" s="1014" t="str">
        <f>IF(IFERROR('Blocks A'!BR112-'Pre-1.095 (Hard Copy)'!AV98, 0)=0, " ", ('Blocks A'!BR112-'Pre-1.095 (Hard Copy)'!AV98))</f>
        <v> </v>
      </c>
      <c r="AW98" s="1014" t="str">
        <f>IF(IFERROR('Blocks A'!BS112-'Pre-1.095 (Hard Copy)'!AW98, 0)=0, " ", ('Blocks A'!BS112-'Pre-1.095 (Hard Copy)'!AW98))</f>
        <v> </v>
      </c>
      <c r="AX98" s="1014" t="str">
        <f>IF(IFERROR('Blocks A'!BT112-'Pre-1.095 (Hard Copy)'!AX98, 0)=0, " ", ('Blocks A'!BT112-'Pre-1.095 (Hard Copy)'!AX98))</f>
        <v>-16</v>
      </c>
      <c r="AY98" s="1014" t="str">
        <f>IF(IFERROR('Blocks A'!BU112-'Pre-1.095 (Hard Copy)'!AY98, 0)=0, " ", ('Blocks A'!BU112-'Pre-1.095 (Hard Copy)'!AY98))</f>
        <v>-1</v>
      </c>
      <c r="AZ98" s="1014" t="str">
        <f>IF(IFERROR('Blocks A'!BW112-'Pre-1.095 (Hard Copy)'!AZ98, 0)=0, " ", ('Blocks A'!BW112-'Pre-1.095 (Hard Copy)'!AZ98))</f>
        <v>-30</v>
      </c>
      <c r="BA98" s="1014" t="str">
        <f>IF(IFERROR('Blocks A'!BX112-'Pre-1.095 (Hard Copy)'!BA98, 0)=0, " ", ('Blocks A'!BX112-'Pre-1.095 (Hard Copy)'!BA98))</f>
        <v>+0</v>
      </c>
      <c r="BB98" s="1014" t="str">
        <f>IF(IFERROR('Blocks A'!BY112-'Pre-1.095 (Hard Copy)'!BB98, 0)=0, " ", ('Blocks A'!BY112-'Pre-1.095 (Hard Copy)'!BB98))</f>
        <v>-2</v>
      </c>
      <c r="BC98" s="1015" t="str">
        <f>IF(IFERROR('Blocks A'!BZ112-'Pre-1.095 (Hard Copy)'!BC98, 0)=0, " ", ('Blocks A'!BZ112-'Pre-1.095 (Hard Copy)'!BC98))</f>
        <v>+2.0</v>
      </c>
      <c r="BD98" s="1014" t="str">
        <f>IF(IFERROR('Blocks A'!BV112-'Pre-1.095 (Hard Copy)'!BD98, 0)=0, " ", ('Blocks A'!BV112-'Pre-1.095 (Hard Copy)'!BD98))</f>
        <v> </v>
      </c>
      <c r="BE98" s="1014" t="str">
        <f>IF(IFERROR('Blocks A'!CB112-'Pre-1.095 (Hard Copy)'!BE98, 0)=0, " ", ('Blocks A'!CB112-'Pre-1.095 (Hard Copy)'!BE98))</f>
        <v>-32</v>
      </c>
      <c r="BF98" s="1014" t="str">
        <f>IF(IFERROR('Blocks A'!CC112-'Pre-1.095 (Hard Copy)'!BF98, 0)=0, " ", ('Blocks A'!CC112-'Pre-1.095 (Hard Copy)'!BF98))</f>
        <v>-4,978</v>
      </c>
      <c r="BG98" s="1016" t="str">
        <f>IF(IFERROR('Blocks A'!CD112-'Pre-1.095 (Hard Copy)'!BG98, 0)=0, " ", ('Blocks A'!CD112-'Pre-1.095 (Hard Copy)'!BG98))</f>
        <v>-0.0050</v>
      </c>
      <c r="BH98" s="1014" t="str">
        <f>IF(IFERROR('Blocks A'!CE112-'Pre-1.095 (Hard Copy)'!BH98, 0)=0, " ", ('Blocks A'!CE112-'Pre-1.095 (Hard Copy)'!BH98))</f>
        <v>-560</v>
      </c>
      <c r="BI98" s="1014" t="str">
        <f>IF(IFERROR('Blocks A'!CZ112-'Pre-1.095 (Hard Copy)'!BI98, 0)=0, " ", ('Blocks A'!CZ112-'Pre-1.095 (Hard Copy)'!BI98))</f>
        <v>-14</v>
      </c>
      <c r="BJ98" s="1014" t="str">
        <f>IF(IFERROR('Blocks A'!DA112-'Pre-1.095 (Hard Copy)'!BJ98, 0)=0, " ", ('Blocks A'!DA112-'Pre-1.095 (Hard Copy)'!BJ98))</f>
        <v>+90</v>
      </c>
      <c r="BK98" s="1014" t="str">
        <f>IF(IFERROR('Blocks A'!DB112-'Pre-1.095 (Hard Copy)'!BK98, 0)=0, " ", ('Blocks A'!DB112-'Pre-1.095 (Hard Copy)'!BK98))</f>
        <v> </v>
      </c>
      <c r="BL98" s="1014" t="str">
        <f>IF(IFERROR('Blocks A'!DC112-'Pre-1.095 (Hard Copy)'!BL98, 0)=0, " ", ('Blocks A'!DC112-'Pre-1.095 (Hard Copy)'!BL98))</f>
        <v> </v>
      </c>
      <c r="BM98" s="1014" t="str">
        <f>IF(IFERROR('Blocks A'!DD112-'Pre-1.095 (Hard Copy)'!BM98, 0)=0, " ", ('Blocks A'!DD112-'Pre-1.095 (Hard Copy)'!BM98))</f>
        <v>+2</v>
      </c>
      <c r="BN98" s="1014" t="str">
        <f>IF(IFERROR('Blocks A'!DE112-'Pre-1.095 (Hard Copy)'!BN98, 0)=0, " ", ('Blocks A'!DE112-'Pre-1.095 (Hard Copy)'!BN98))</f>
        <v> </v>
      </c>
      <c r="BO98" s="1014" t="str">
        <f>IF(IFERROR('Blocks A'!DF112-'Pre-1.095 (Hard Copy)'!BO98, 0)=0, " ", ('Blocks A'!DF112-'Pre-1.095 (Hard Copy)'!BO98))</f>
        <v>-1</v>
      </c>
      <c r="BP98" s="1014" t="str">
        <f>IF(IFERROR('Blocks A'!DG112-'Pre-1.095 (Hard Copy)'!BP98, 0)=0, " ", ('Blocks A'!DG112-'Pre-1.095 (Hard Copy)'!BP98))</f>
        <v>-1</v>
      </c>
      <c r="BQ98" s="1014" t="str">
        <f>IF(IFERROR('Blocks A'!DH112-'Pre-1.095 (Hard Copy)'!BQ98, 0)=0, " ", ('Blocks A'!DH112-'Pre-1.095 (Hard Copy)'!BQ98))</f>
        <v> </v>
      </c>
      <c r="BR98" s="1014" t="str">
        <f>IF(IFERROR('Blocks A'!DI112-'Pre-1.095 (Hard Copy)'!BR98, 0)=0, " ", ('Blocks A'!DI112-'Pre-1.095 (Hard Copy)'!BR98))</f>
        <v> </v>
      </c>
      <c r="BS98" s="1014" t="str">
        <f>IF(IFERROR('Blocks A'!DJ112-'Pre-1.095 (Hard Copy)'!BS98, 0)=0, " ", ('Blocks A'!DJ112-'Pre-1.095 (Hard Copy)'!BS98))</f>
        <v>-25</v>
      </c>
      <c r="BT98" s="1014" t="str">
        <f>IF(IFERROR('Blocks A'!DK112-'Pre-1.095 (Hard Copy)'!BT98, 0)=0, " ", ('Blocks A'!DK112-'Pre-1.095 (Hard Copy)'!BT98))</f>
        <v>+281</v>
      </c>
      <c r="BU98" s="1014" t="str">
        <f>IF(IFERROR('Blocks A'!DL112-'Pre-1.095 (Hard Copy)'!BU98, 0)=0, " ", ('Blocks A'!DL112-'Pre-1.095 (Hard Copy)'!BU98))</f>
        <v> </v>
      </c>
      <c r="BV98" s="1014" t="str">
        <f>IF(IFERROR('Blocks A'!DM112-'Pre-1.095 (Hard Copy)'!BV98, 0)=0, " ", ('Blocks A'!DM112-'Pre-1.095 (Hard Copy)'!BV98))</f>
        <v> </v>
      </c>
      <c r="BW98" s="1014" t="str">
        <f>IF(IFERROR('Blocks A'!DN112-'Pre-1.095 (Hard Copy)'!BW98, 0)=0, " ", ('Blocks A'!DN112-'Pre-1.095 (Hard Copy)'!BW98))</f>
        <v>+4</v>
      </c>
      <c r="BX98" s="1014" t="str">
        <f>IF(IFERROR('Blocks A'!DO112-'Pre-1.095 (Hard Copy)'!BX98, 0)=0, " ", ('Blocks A'!DO112-'Pre-1.095 (Hard Copy)'!BX98))</f>
        <v> </v>
      </c>
      <c r="BY98" s="1014" t="str">
        <f>IF(IFERROR('Blocks A'!DP112-'Pre-1.095 (Hard Copy)'!BY98, 0)=0, " ", ('Blocks A'!DP112-'Pre-1.095 (Hard Copy)'!BY98))</f>
        <v>-75</v>
      </c>
      <c r="BZ98" s="1014" t="str">
        <f>IF(IFERROR('Blocks A'!DQ112-'Pre-1.095 (Hard Copy)'!BZ98, 0)=0, " ", ('Blocks A'!DQ112-'Pre-1.095 (Hard Copy)'!BZ98))</f>
        <v>-300</v>
      </c>
      <c r="CA98" s="1014" t="str">
        <f>IF(IFERROR('Blocks A'!DR112-'Pre-1.095 (Hard Copy)'!CA98, 0)=0, " ", ('Blocks A'!DR112-'Pre-1.095 (Hard Copy)'!CA98))</f>
        <v> </v>
      </c>
      <c r="CB98" s="1014" t="str">
        <f>IF(IFERROR('Blocks A'!DS112-'Pre-1.095 (Hard Copy)'!CB98, 0)=0, " ", ('Blocks A'!DS112-'Pre-1.095 (Hard Copy)'!CB98))</f>
        <v> </v>
      </c>
      <c r="CC98" s="1014" t="str">
        <f>IF(IFERROR('Blocks A'!DT112-'Pre-1.095 (Hard Copy)'!CC98, 0)=0, " ", ('Blocks A'!DT112-'Pre-1.095 (Hard Copy)'!CC98))</f>
        <v>+76</v>
      </c>
      <c r="CD98" s="1014" t="str">
        <f>IF(IFERROR('Blocks A'!DU112-'Pre-1.095 (Hard Copy)'!CD98, 0)=0, " ", ('Blocks A'!DU112-'Pre-1.095 (Hard Copy)'!CD98))</f>
        <v>-115</v>
      </c>
      <c r="CE98" s="1014" t="str">
        <f>IF(IFERROR('Blocks A'!DX112-'Pre-1.095 (Hard Copy)'!CE98, 0)=0, " ", ('Blocks A'!DX112-'Pre-1.095 (Hard Copy)'!CE98))</f>
        <v>-513</v>
      </c>
      <c r="CF98" s="1014" t="str">
        <f>IF(IFERROR('Blocks A'!DY112-'Pre-1.095 (Hard Copy)'!CF98, 0)=0, " ", ('Blocks A'!DY112-'Pre-1.095 (Hard Copy)'!CF98))</f>
        <v>-79,741</v>
      </c>
      <c r="CG98" s="1016" t="str">
        <f>IF(IFERROR('Blocks A'!DZ112-'Pre-1.095 (Hard Copy)'!CG98, 0)=0, " ", ('Blocks A'!DZ112-'Pre-1.095 (Hard Copy)'!CG98))</f>
        <v>-0.0797</v>
      </c>
      <c r="CH98" s="1015" t="str">
        <f>IF(IFERROR('Blocks A'!DV112-'Pre-1.095 (Hard Copy)'!CH98, 0)=0, " ", ('Blocks A'!DV112-'Pre-1.095 (Hard Copy)'!CH98))</f>
        <v>+9.1</v>
      </c>
      <c r="CI98" s="1015" t="str">
        <f>IF(IFERROR('Blocks A'!DW112-'Pre-1.095 (Hard Copy)'!CI98, 0)=0, " ", ('Blocks A'!DW112-'Pre-1.095 (Hard Copy)'!CI98))</f>
        <v>-42.6</v>
      </c>
      <c r="CJ98" s="1014" t="str">
        <f>IF(IFERROR('Blocks A'!EA112-'Pre-1.095 (Hard Copy)'!CJ98, 0)=0, " ", ('Blocks A'!EA112-'Pre-1.095 (Hard Copy)'!CJ98))</f>
        <v>-545</v>
      </c>
      <c r="CK98" s="1017" t="str">
        <f>IF(IFERROR('Blocks A'!EB112-'Pre-1.095 (Hard Copy)'!CK98, 0)=0, " ", ('Blocks A'!EB112-'Pre-1.095 (Hard Copy)'!CK98))</f>
        <v>-9.08</v>
      </c>
      <c r="CL98" s="1017" t="str">
        <f>IF(IFERROR('Blocks A'!EC112-'Pre-1.095 (Hard Copy)'!CL98, 0)=0, " ", ('Blocks A'!EC112-'Pre-1.095 (Hard Copy)'!CL98))</f>
        <v>-0.15</v>
      </c>
      <c r="CM98" s="1017" t="str">
        <f>IF(IFERROR('Blocks A'!EH112-'Pre-1.095 (Hard Copy)'!CM98, 0)=0, " ", ('Blocks A'!EH112-'Pre-1.095 (Hard Copy)'!CM98))</f>
        <v>-0.01</v>
      </c>
      <c r="CN98" s="1014" t="str">
        <f>IF(IFERROR('Blocks A'!ED112-'Pre-1.095 (Hard Copy)'!CN98, 0)=0, " ", ('Blocks A'!ED112-'Pre-1.095 (Hard Copy)'!CN98))</f>
        <v>-84,719</v>
      </c>
      <c r="CO98" s="1017" t="str">
        <f>IF(IFERROR('Blocks A'!EE112-'Pre-1.095 (Hard Copy)'!CO98, 0)=0, " ", ('Blocks A'!EE112-'Pre-1.095 (Hard Copy)'!CO98))</f>
        <v>-84.72</v>
      </c>
      <c r="CP98" s="1017" t="str">
        <f>IF(IFERROR('Blocks A'!EF112-'Pre-1.095 (Hard Copy)'!CP98, 0)=0, " ", ('Blocks A'!EF112-'Pre-1.095 (Hard Copy)'!CP98))</f>
        <v>-0.08</v>
      </c>
      <c r="CQ98" s="1016" t="str">
        <f>IF(IFERROR('Blocks A'!EG112-'Pre-1.095 (Hard Copy)'!CQ98, 0)=0, " ", ('Blocks A'!EG112-'Pre-1.095 (Hard Copy)'!CQ98))</f>
        <v>-0.0847</v>
      </c>
      <c r="CR98" s="1018">
        <v>284.0</v>
      </c>
    </row>
    <row r="99">
      <c r="B99" s="1013" t="s">
        <v>995</v>
      </c>
      <c r="C99" s="969" t="s">
        <v>885</v>
      </c>
      <c r="D99" s="969">
        <v>1.0</v>
      </c>
      <c r="E99" s="969">
        <v>1.0</v>
      </c>
      <c r="F99" s="969">
        <v>1.0</v>
      </c>
      <c r="G99" s="1014" t="str">
        <f>IF(IFERROR('Blocks A'!G113-'Pre-1.095 (Hard Copy)'!G99, 0)=0, " ", ('Blocks A'!G113-'Pre-1.095 (Hard Copy)'!G99))</f>
        <v> </v>
      </c>
      <c r="H99" s="1014" t="str">
        <f>IF(IFERROR('Blocks A'!H113-'Pre-1.095 (Hard Copy)'!H99, 0)=0, " ", ('Blocks A'!H113-'Pre-1.095 (Hard Copy)'!H99))</f>
        <v> </v>
      </c>
      <c r="I99" s="1014" t="str">
        <f>IF(IFERROR('Blocks A'!I113-'Pre-1.095 (Hard Copy)'!I99, 0)=0, " ", ('Blocks A'!I113-'Pre-1.095 (Hard Copy)'!I99))</f>
        <v> </v>
      </c>
      <c r="J99" s="1014" t="str">
        <f>IF(IFERROR('Blocks A'!J113-'Pre-1.095 (Hard Copy)'!J99, 0)=0, " ", ('Blocks A'!J113-'Pre-1.095 (Hard Copy)'!J99))</f>
        <v> </v>
      </c>
      <c r="K99" s="1014" t="str">
        <f>IF(IFERROR('Blocks A'!K113-'Pre-1.095 (Hard Copy)'!K99, 0)=0, " ", ('Blocks A'!K113-'Pre-1.095 (Hard Copy)'!K99))</f>
        <v> </v>
      </c>
      <c r="L99" s="1014" t="str">
        <f>IF(IFERROR('Blocks A'!L113-'Pre-1.095 (Hard Copy)'!L99, 0)=0, " ", ('Blocks A'!L113-'Pre-1.095 (Hard Copy)'!L99))</f>
        <v> </v>
      </c>
      <c r="M99" s="1014" t="str">
        <f>IF(IFERROR('Blocks A'!N113-'Pre-1.095 (Hard Copy)'!M99, 0)=0, " ", ('Blocks A'!N113-'Pre-1.095 (Hard Copy)'!M99))</f>
        <v> </v>
      </c>
      <c r="N99" s="1014" t="str">
        <f>IF(IFERROR('Blocks A'!O113-'Pre-1.095 (Hard Copy)'!N99, 0)=0, " ", ('Blocks A'!O113-'Pre-1.095 (Hard Copy)'!N99))</f>
        <v> </v>
      </c>
      <c r="O99" s="1014" t="str">
        <f>IF(IFERROR('Blocks A'!P113-'Pre-1.095 (Hard Copy)'!O99, 0)=0, " ", ('Blocks A'!P113-'Pre-1.095 (Hard Copy)'!O99))</f>
        <v> </v>
      </c>
      <c r="P99" s="1014" t="str">
        <f>IF(IFERROR('Blocks A'!Q113-'Pre-1.095 (Hard Copy)'!P99, 0)=0, " ", ('Blocks A'!Q113-'Pre-1.095 (Hard Copy)'!P99))</f>
        <v> </v>
      </c>
      <c r="Q99" s="1014" t="str">
        <f>IF(IFERROR('Blocks A'!R113-'Pre-1.095 (Hard Copy)'!Q99, 0)=0, " ", ('Blocks A'!R113-'Pre-1.095 (Hard Copy)'!Q99))</f>
        <v> </v>
      </c>
      <c r="R99" s="1014" t="str">
        <f>IF(IFERROR('Blocks A'!S113-'Pre-1.095 (Hard Copy)'!R99, 0)=0, " ", ('Blocks A'!S113-'Pre-1.095 (Hard Copy)'!R99))</f>
        <v> </v>
      </c>
      <c r="S99" s="1014" t="str">
        <f>IF(IFERROR('Blocks A'!T113-'Pre-1.095 (Hard Copy)'!S99, 0)=0, " ", ('Blocks A'!T113-'Pre-1.095 (Hard Copy)'!S99))</f>
        <v> </v>
      </c>
      <c r="T99" s="1014" t="str">
        <f>IF(IFERROR('Blocks A'!M113-'Pre-1.095 (Hard Copy)'!T99, 0)=0, " ", ('Blocks A'!M113-'Pre-1.095 (Hard Copy)'!T99))</f>
        <v> </v>
      </c>
      <c r="U99" s="1014" t="str">
        <f>IF(IFERROR('Blocks A'!U113-'Pre-1.095 (Hard Copy)'!U99, 0)=0, " ", ('Blocks A'!U113-'Pre-1.095 (Hard Copy)'!U99))</f>
        <v> </v>
      </c>
      <c r="V99" s="1014" t="str">
        <f>IF(IFERROR('Blocks A'!V113-'Pre-1.095 (Hard Copy)'!V99, 0)=0, " ", ('Blocks A'!V113-'Pre-1.095 (Hard Copy)'!V99))</f>
        <v> </v>
      </c>
      <c r="W99" s="1014" t="str">
        <f>IF(IFERROR('Blocks A'!W113-'Pre-1.095 (Hard Copy)'!W99, 0)=0, " ", ('Blocks A'!W113-'Pre-1.095 (Hard Copy)'!W99))</f>
        <v> </v>
      </c>
      <c r="X99" s="1014" t="str">
        <f>IF(IFERROR('Blocks A'!X113-'Pre-1.095 (Hard Copy)'!X99, 0)=0, " ", ('Blocks A'!X113-'Pre-1.095 (Hard Copy)'!X99))</f>
        <v> </v>
      </c>
      <c r="Y99" s="1014" t="str">
        <f>IF(IFERROR('Blocks A'!AC113-'Pre-1.095 (Hard Copy)'!Y99, 0)=0, " ", ('Blocks A'!AC113-'Pre-1.095 (Hard Copy)'!Y99))</f>
        <v> </v>
      </c>
      <c r="Z99" s="1014" t="str">
        <f>IF(IFERROR('Blocks A'!Y113-'Pre-1.095 (Hard Copy)'!Z99, 0)=0, " ", ('Blocks A'!Y113-'Pre-1.095 (Hard Copy)'!Z99))</f>
        <v> </v>
      </c>
      <c r="AA99" s="1014" t="str">
        <f>IF(IFERROR('Blocks A'!Z113-'Pre-1.095 (Hard Copy)'!AA99, 0)=0, " ", ('Blocks A'!Z113-'Pre-1.095 (Hard Copy)'!AA99))</f>
        <v> </v>
      </c>
      <c r="AB99" s="1014" t="str">
        <f>IF(IFERROR('Blocks A'!AA113-'Pre-1.095 (Hard Copy)'!AB99, 0)=0, " ", ('Blocks A'!AA113-'Pre-1.095 (Hard Copy)'!AB99))</f>
        <v> </v>
      </c>
      <c r="AC99" s="1014" t="str">
        <f>IF(IFERROR('Blocks A'!AB113-'Pre-1.095 (Hard Copy)'!AC99, 0)=0, " ", ('Blocks A'!AB113-'Pre-1.095 (Hard Copy)'!AC99))</f>
        <v> </v>
      </c>
      <c r="AD99" s="1014" t="str">
        <f>IF(IFERROR('Blocks A'!AY113-'Pre-1.095 (Hard Copy)'!AD99, 0)=0, " ", ('Blocks A'!AY113-'Pre-1.095 (Hard Copy)'!AD99))</f>
        <v> </v>
      </c>
      <c r="AE99" s="1014" t="str">
        <f>IF(IFERROR('Blocks A'!AZ113-'Pre-1.095 (Hard Copy)'!AE99, 0)=0, " ", ('Blocks A'!AZ113-'Pre-1.095 (Hard Copy)'!AE99))</f>
        <v> </v>
      </c>
      <c r="AF99" s="1014" t="str">
        <f>IF(IFERROR('Blocks A'!BA113-'Pre-1.095 (Hard Copy)'!AF99, 0)=0, " ", ('Blocks A'!BA113-'Pre-1.095 (Hard Copy)'!AF99))</f>
        <v> </v>
      </c>
      <c r="AG99" s="1014" t="str">
        <f>IF(IFERROR('Blocks A'!BB113-'Pre-1.095 (Hard Copy)'!AG99, 0)=0, " ", ('Blocks A'!BB113-'Pre-1.095 (Hard Copy)'!AG99))</f>
        <v> </v>
      </c>
      <c r="AH99" s="1014" t="str">
        <f>IF(IFERROR('Blocks A'!BC113-'Pre-1.095 (Hard Copy)'!AH99, 0)=0, " ", ('Blocks A'!BC113-'Pre-1.095 (Hard Copy)'!AH99))</f>
        <v> </v>
      </c>
      <c r="AI99" s="1014" t="str">
        <f>IF(IFERROR('Blocks A'!BJ113-'Pre-1.095 (Hard Copy)'!AI99, 0)=0, " ", ('Blocks A'!BJ113-'Pre-1.095 (Hard Copy)'!AI99))</f>
        <v> </v>
      </c>
      <c r="AJ99" s="1014" t="str">
        <f>IF(IFERROR('Blocks A'!BD113-'Pre-1.095 (Hard Copy)'!AJ99, 0)=0, " ", ('Blocks A'!BD113-'Pre-1.095 (Hard Copy)'!AJ99))</f>
        <v> </v>
      </c>
      <c r="AK99" s="1014" t="str">
        <f>IF(IFERROR('Blocks A'!BE113-'Pre-1.095 (Hard Copy)'!AK99, 0)=0, " ", ('Blocks A'!BE113-'Pre-1.095 (Hard Copy)'!AK99))</f>
        <v> </v>
      </c>
      <c r="AL99" s="1014" t="str">
        <f>IF(IFERROR('Blocks A'!BF113-'Pre-1.095 (Hard Copy)'!AL99, 0)=0, " ", ('Blocks A'!BF113-'Pre-1.095 (Hard Copy)'!AL99))</f>
        <v> </v>
      </c>
      <c r="AM99" s="1014" t="str">
        <f>IF(IFERROR('Blocks A'!BG113-'Pre-1.095 (Hard Copy)'!AM99, 0)=0, " ", ('Blocks A'!BG113-'Pre-1.095 (Hard Copy)'!AM99))</f>
        <v> </v>
      </c>
      <c r="AN99" s="1014" t="str">
        <f>IF(IFERROR('Blocks A'!BH113-'Pre-1.095 (Hard Copy)'!AN99, 0)=0, " ", ('Blocks A'!BH113-'Pre-1.095 (Hard Copy)'!AN99))</f>
        <v> </v>
      </c>
      <c r="AO99" s="1014" t="str">
        <f>IF(IFERROR('Blocks A'!BI113-'Pre-1.095 (Hard Copy)'!AO99, 0)=0, " ", ('Blocks A'!BI113-'Pre-1.095 (Hard Copy)'!AO99))</f>
        <v> </v>
      </c>
      <c r="AP99" s="1014" t="str">
        <f>IF(IFERROR('Blocks A'!BK113-'Pre-1.095 (Hard Copy)'!AP99, 0)=0, " ", ('Blocks A'!BK113-'Pre-1.095 (Hard Copy)'!AP99))</f>
        <v> </v>
      </c>
      <c r="AQ99" s="1014" t="str">
        <f>IF(IFERROR('Blocks A'!BL113-'Pre-1.095 (Hard Copy)'!AQ99, 0)=0, " ", ('Blocks A'!BL113-'Pre-1.095 (Hard Copy)'!AQ99))</f>
        <v> </v>
      </c>
      <c r="AR99" s="1014" t="str">
        <f>IF(IFERROR('Blocks A'!BM113-'Pre-1.095 (Hard Copy)'!AR99, 0)=0, " ", ('Blocks A'!BM113-'Pre-1.095 (Hard Copy)'!AR99))</f>
        <v> </v>
      </c>
      <c r="AS99" s="1014" t="str">
        <f>IF(IFERROR('Blocks A'!BO113-'Pre-1.095 (Hard Copy)'!AS99, 0)=0, " ", ('Blocks A'!BO113-'Pre-1.095 (Hard Copy)'!AS99))</f>
        <v> </v>
      </c>
      <c r="AT99" s="1014" t="str">
        <f>IF(IFERROR('Blocks A'!BP113-'Pre-1.095 (Hard Copy)'!AT99, 0)=0, " ", ('Blocks A'!BP113-'Pre-1.095 (Hard Copy)'!AT99))</f>
        <v>-2</v>
      </c>
      <c r="AU99" s="1014" t="str">
        <f>IF(IFERROR('Blocks A'!BQ113-'Pre-1.095 (Hard Copy)'!AU99, 0)=0, " ", ('Blocks A'!BQ113-'Pre-1.095 (Hard Copy)'!AU99))</f>
        <v> </v>
      </c>
      <c r="AV99" s="1014" t="str">
        <f>IF(IFERROR('Blocks A'!BR113-'Pre-1.095 (Hard Copy)'!AV99, 0)=0, " ", ('Blocks A'!BR113-'Pre-1.095 (Hard Copy)'!AV99))</f>
        <v> </v>
      </c>
      <c r="AW99" s="1014" t="str">
        <f>IF(IFERROR('Blocks A'!BS113-'Pre-1.095 (Hard Copy)'!AW99, 0)=0, " ", ('Blocks A'!BS113-'Pre-1.095 (Hard Copy)'!AW99))</f>
        <v> </v>
      </c>
      <c r="AX99" s="1014" t="str">
        <f>IF(IFERROR('Blocks A'!BT113-'Pre-1.095 (Hard Copy)'!AX99, 0)=0, " ", ('Blocks A'!BT113-'Pre-1.095 (Hard Copy)'!AX99))</f>
        <v>-16</v>
      </c>
      <c r="AY99" s="1014" t="str">
        <f>IF(IFERROR('Blocks A'!BU113-'Pre-1.095 (Hard Copy)'!AY99, 0)=0, " ", ('Blocks A'!BU113-'Pre-1.095 (Hard Copy)'!AY99))</f>
        <v>-128</v>
      </c>
      <c r="AZ99" s="1014" t="str">
        <f>IF(IFERROR('Blocks A'!BW113-'Pre-1.095 (Hard Copy)'!AZ99, 0)=0, " ", ('Blocks A'!BW113-'Pre-1.095 (Hard Copy)'!AZ99))</f>
        <v>-30</v>
      </c>
      <c r="BA99" s="1014" t="str">
        <f>IF(IFERROR('Blocks A'!BX113-'Pre-1.095 (Hard Copy)'!BA99, 0)=0, " ", ('Blocks A'!BX113-'Pre-1.095 (Hard Copy)'!BA99))</f>
        <v>+0</v>
      </c>
      <c r="BB99" s="1014" t="str">
        <f>IF(IFERROR('Blocks A'!BY113-'Pre-1.095 (Hard Copy)'!BB99, 0)=0, " ", ('Blocks A'!BY113-'Pre-1.095 (Hard Copy)'!BB99))</f>
        <v>-240</v>
      </c>
      <c r="BC99" s="1015" t="str">
        <f>IF(IFERROR('Blocks A'!BZ113-'Pre-1.095 (Hard Copy)'!BC99, 0)=0, " ", ('Blocks A'!BZ113-'Pre-1.095 (Hard Copy)'!BC99))</f>
        <v>+0.0</v>
      </c>
      <c r="BD99" s="1014" t="str">
        <f>IF(IFERROR('Blocks A'!BV113-'Pre-1.095 (Hard Copy)'!BD99, 0)=0, " ", ('Blocks A'!BV113-'Pre-1.095 (Hard Copy)'!BD99))</f>
        <v> </v>
      </c>
      <c r="BE99" s="1014" t="str">
        <f>IF(IFERROR('Blocks A'!CB113-'Pre-1.095 (Hard Copy)'!BE99, 0)=0, " ", ('Blocks A'!CB113-'Pre-1.095 (Hard Copy)'!BE99))</f>
        <v>-32</v>
      </c>
      <c r="BF99" s="1014" t="str">
        <f>IF(IFERROR('Blocks A'!CC113-'Pre-1.095 (Hard Copy)'!BF99, 0)=0, " ", ('Blocks A'!CC113-'Pre-1.095 (Hard Copy)'!BF99))</f>
        <v>-4,978</v>
      </c>
      <c r="BG99" s="1016" t="str">
        <f>IF(IFERROR('Blocks A'!CD113-'Pre-1.095 (Hard Copy)'!BG99, 0)=0, " ", ('Blocks A'!CD113-'Pre-1.095 (Hard Copy)'!BG99))</f>
        <v>-0.0050</v>
      </c>
      <c r="BH99" s="1014" t="str">
        <f>IF(IFERROR('Blocks A'!CE113-'Pre-1.095 (Hard Copy)'!BH99, 0)=0, " ", ('Blocks A'!CE113-'Pre-1.095 (Hard Copy)'!BH99))</f>
        <v>-560</v>
      </c>
      <c r="BI99" s="1014" t="str">
        <f>IF(IFERROR('Blocks A'!CZ113-'Pre-1.095 (Hard Copy)'!BI99, 0)=0, " ", ('Blocks A'!CZ113-'Pre-1.095 (Hard Copy)'!BI99))</f>
        <v>-14</v>
      </c>
      <c r="BJ99" s="1014" t="str">
        <f>IF(IFERROR('Blocks A'!DA113-'Pre-1.095 (Hard Copy)'!BJ99, 0)=0, " ", ('Blocks A'!DA113-'Pre-1.095 (Hard Copy)'!BJ99))</f>
        <v>+90</v>
      </c>
      <c r="BK99" s="1014" t="str">
        <f>IF(IFERROR('Blocks A'!DB113-'Pre-1.095 (Hard Copy)'!BK99, 0)=0, " ", ('Blocks A'!DB113-'Pre-1.095 (Hard Copy)'!BK99))</f>
        <v> </v>
      </c>
      <c r="BL99" s="1014" t="str">
        <f>IF(IFERROR('Blocks A'!DC113-'Pre-1.095 (Hard Copy)'!BL99, 0)=0, " ", ('Blocks A'!DC113-'Pre-1.095 (Hard Copy)'!BL99))</f>
        <v> </v>
      </c>
      <c r="BM99" s="1014" t="str">
        <f>IF(IFERROR('Blocks A'!DD113-'Pre-1.095 (Hard Copy)'!BM99, 0)=0, " ", ('Blocks A'!DD113-'Pre-1.095 (Hard Copy)'!BM99))</f>
        <v>+2</v>
      </c>
      <c r="BN99" s="1014" t="str">
        <f>IF(IFERROR('Blocks A'!DE113-'Pre-1.095 (Hard Copy)'!BN99, 0)=0, " ", ('Blocks A'!DE113-'Pre-1.095 (Hard Copy)'!BN99))</f>
        <v> </v>
      </c>
      <c r="BO99" s="1014" t="str">
        <f>IF(IFERROR('Blocks A'!DF113-'Pre-1.095 (Hard Copy)'!BO99, 0)=0, " ", ('Blocks A'!DF113-'Pre-1.095 (Hard Copy)'!BO99))</f>
        <v>-1</v>
      </c>
      <c r="BP99" s="1014" t="str">
        <f>IF(IFERROR('Blocks A'!DG113-'Pre-1.095 (Hard Copy)'!BP99, 0)=0, " ", ('Blocks A'!DG113-'Pre-1.095 (Hard Copy)'!BP99))</f>
        <v>-1</v>
      </c>
      <c r="BQ99" s="1014" t="str">
        <f>IF(IFERROR('Blocks A'!DH113-'Pre-1.095 (Hard Copy)'!BQ99, 0)=0, " ", ('Blocks A'!DH113-'Pre-1.095 (Hard Copy)'!BQ99))</f>
        <v> </v>
      </c>
      <c r="BR99" s="1014" t="str">
        <f>IF(IFERROR('Blocks A'!DI113-'Pre-1.095 (Hard Copy)'!BR99, 0)=0, " ", ('Blocks A'!DI113-'Pre-1.095 (Hard Copy)'!BR99))</f>
        <v> </v>
      </c>
      <c r="BS99" s="1014" t="str">
        <f>IF(IFERROR('Blocks A'!DJ113-'Pre-1.095 (Hard Copy)'!BS99, 0)=0, " ", ('Blocks A'!DJ113-'Pre-1.095 (Hard Copy)'!BS99))</f>
        <v>-25</v>
      </c>
      <c r="BT99" s="1014" t="str">
        <f>IF(IFERROR('Blocks A'!DK113-'Pre-1.095 (Hard Copy)'!BT99, 0)=0, " ", ('Blocks A'!DK113-'Pre-1.095 (Hard Copy)'!BT99))</f>
        <v>+281</v>
      </c>
      <c r="BU99" s="1014" t="str">
        <f>IF(IFERROR('Blocks A'!DL113-'Pre-1.095 (Hard Copy)'!BU99, 0)=0, " ", ('Blocks A'!DL113-'Pre-1.095 (Hard Copy)'!BU99))</f>
        <v> </v>
      </c>
      <c r="BV99" s="1014" t="str">
        <f>IF(IFERROR('Blocks A'!DM113-'Pre-1.095 (Hard Copy)'!BV99, 0)=0, " ", ('Blocks A'!DM113-'Pre-1.095 (Hard Copy)'!BV99))</f>
        <v> </v>
      </c>
      <c r="BW99" s="1014" t="str">
        <f>IF(IFERROR('Blocks A'!DN113-'Pre-1.095 (Hard Copy)'!BW99, 0)=0, " ", ('Blocks A'!DN113-'Pre-1.095 (Hard Copy)'!BW99))</f>
        <v>+4</v>
      </c>
      <c r="BX99" s="1014" t="str">
        <f>IF(IFERROR('Blocks A'!DO113-'Pre-1.095 (Hard Copy)'!BX99, 0)=0, " ", ('Blocks A'!DO113-'Pre-1.095 (Hard Copy)'!BX99))</f>
        <v> </v>
      </c>
      <c r="BY99" s="1014" t="str">
        <f>IF(IFERROR('Blocks A'!DP113-'Pre-1.095 (Hard Copy)'!BY99, 0)=0, " ", ('Blocks A'!DP113-'Pre-1.095 (Hard Copy)'!BY99))</f>
        <v>-75</v>
      </c>
      <c r="BZ99" s="1014" t="str">
        <f>IF(IFERROR('Blocks A'!DQ113-'Pre-1.095 (Hard Copy)'!BZ99, 0)=0, " ", ('Blocks A'!DQ113-'Pre-1.095 (Hard Copy)'!BZ99))</f>
        <v>-300</v>
      </c>
      <c r="CA99" s="1014" t="str">
        <f>IF(IFERROR('Blocks A'!DR113-'Pre-1.095 (Hard Copy)'!CA99, 0)=0, " ", ('Blocks A'!DR113-'Pre-1.095 (Hard Copy)'!CA99))</f>
        <v> </v>
      </c>
      <c r="CB99" s="1014" t="str">
        <f>IF(IFERROR('Blocks A'!DS113-'Pre-1.095 (Hard Copy)'!CB99, 0)=0, " ", ('Blocks A'!DS113-'Pre-1.095 (Hard Copy)'!CB99))</f>
        <v> </v>
      </c>
      <c r="CC99" s="1014" t="str">
        <f>IF(IFERROR('Blocks A'!DT113-'Pre-1.095 (Hard Copy)'!CC99, 0)=0, " ", ('Blocks A'!DT113-'Pre-1.095 (Hard Copy)'!CC99))</f>
        <v>+76</v>
      </c>
      <c r="CD99" s="1014" t="str">
        <f>IF(IFERROR('Blocks A'!DU113-'Pre-1.095 (Hard Copy)'!CD99, 0)=0, " ", ('Blocks A'!DU113-'Pre-1.095 (Hard Copy)'!CD99))</f>
        <v>-115</v>
      </c>
      <c r="CE99" s="1014" t="str">
        <f>IF(IFERROR('Blocks A'!DX113-'Pre-1.095 (Hard Copy)'!CE99, 0)=0, " ", ('Blocks A'!DX113-'Pre-1.095 (Hard Copy)'!CE99))</f>
        <v>-513</v>
      </c>
      <c r="CF99" s="1014" t="str">
        <f>IF(IFERROR('Blocks A'!DY113-'Pre-1.095 (Hard Copy)'!CF99, 0)=0, " ", ('Blocks A'!DY113-'Pre-1.095 (Hard Copy)'!CF99))</f>
        <v>-79,741</v>
      </c>
      <c r="CG99" s="1016" t="str">
        <f>IF(IFERROR('Blocks A'!DZ113-'Pre-1.095 (Hard Copy)'!CG99, 0)=0, " ", ('Blocks A'!DZ113-'Pre-1.095 (Hard Copy)'!CG99))</f>
        <v>-0.0797</v>
      </c>
      <c r="CH99" s="1015" t="str">
        <f>IF(IFERROR('Blocks A'!DV113-'Pre-1.095 (Hard Copy)'!CH99, 0)=0, " ", ('Blocks A'!DV113-'Pre-1.095 (Hard Copy)'!CH99))</f>
        <v>+9.1</v>
      </c>
      <c r="CI99" s="1015" t="str">
        <f>IF(IFERROR('Blocks A'!DW113-'Pre-1.095 (Hard Copy)'!CI99, 0)=0, " ", ('Blocks A'!DW113-'Pre-1.095 (Hard Copy)'!CI99))</f>
        <v>-42.6</v>
      </c>
      <c r="CJ99" s="1014" t="str">
        <f>IF(IFERROR('Blocks A'!EA113-'Pre-1.095 (Hard Copy)'!CJ99, 0)=0, " ", ('Blocks A'!EA113-'Pre-1.095 (Hard Copy)'!CJ99))</f>
        <v>-545</v>
      </c>
      <c r="CK99" s="1017" t="str">
        <f>IF(IFERROR('Blocks A'!EB113-'Pre-1.095 (Hard Copy)'!CK99, 0)=0, " ", ('Blocks A'!EB113-'Pre-1.095 (Hard Copy)'!CK99))</f>
        <v>-9.08</v>
      </c>
      <c r="CL99" s="1017" t="str">
        <f>IF(IFERROR('Blocks A'!EC113-'Pre-1.095 (Hard Copy)'!CL99, 0)=0, " ", ('Blocks A'!EC113-'Pre-1.095 (Hard Copy)'!CL99))</f>
        <v>-0.15</v>
      </c>
      <c r="CM99" s="1017" t="str">
        <f>IF(IFERROR('Blocks A'!EH113-'Pre-1.095 (Hard Copy)'!CM99, 0)=0, " ", ('Blocks A'!EH113-'Pre-1.095 (Hard Copy)'!CM99))</f>
        <v>-0.01</v>
      </c>
      <c r="CN99" s="1014" t="str">
        <f>IF(IFERROR('Blocks A'!ED113-'Pre-1.095 (Hard Copy)'!CN99, 0)=0, " ", ('Blocks A'!ED113-'Pre-1.095 (Hard Copy)'!CN99))</f>
        <v>-84,719</v>
      </c>
      <c r="CO99" s="1017" t="str">
        <f>IF(IFERROR('Blocks A'!EE113-'Pre-1.095 (Hard Copy)'!CO99, 0)=0, " ", ('Blocks A'!EE113-'Pre-1.095 (Hard Copy)'!CO99))</f>
        <v>-84.72</v>
      </c>
      <c r="CP99" s="1017" t="str">
        <f>IF(IFERROR('Blocks A'!EF113-'Pre-1.095 (Hard Copy)'!CP99, 0)=0, " ", ('Blocks A'!EF113-'Pre-1.095 (Hard Copy)'!CP99))</f>
        <v>-0.08</v>
      </c>
      <c r="CQ99" s="1016" t="str">
        <f>IF(IFERROR('Blocks A'!EG113-'Pre-1.095 (Hard Copy)'!CQ99, 0)=0, " ", ('Blocks A'!EG113-'Pre-1.095 (Hard Copy)'!CQ99))</f>
        <v>-0.0847</v>
      </c>
      <c r="CR99" s="1018" t="s">
        <v>12</v>
      </c>
    </row>
    <row r="100">
      <c r="B100" s="1013" t="s">
        <v>996</v>
      </c>
      <c r="C100" s="969" t="s">
        <v>886</v>
      </c>
      <c r="D100" s="969">
        <v>1.0</v>
      </c>
      <c r="E100" s="969">
        <v>1.0</v>
      </c>
      <c r="F100" s="969">
        <v>1.0</v>
      </c>
      <c r="G100" s="1014" t="str">
        <f>IF(IFERROR('Blocks A'!G114-'Pre-1.095 (Hard Copy)'!G100, 0)=0, " ", ('Blocks A'!G114-'Pre-1.095 (Hard Copy)'!G100))</f>
        <v> </v>
      </c>
      <c r="H100" s="1014" t="str">
        <f>IF(IFERROR('Blocks A'!H114-'Pre-1.095 (Hard Copy)'!H100, 0)=0, " ", ('Blocks A'!H114-'Pre-1.095 (Hard Copy)'!H100))</f>
        <v> </v>
      </c>
      <c r="I100" s="1014" t="str">
        <f>IF(IFERROR('Blocks A'!I114-'Pre-1.095 (Hard Copy)'!I100, 0)=0, " ", ('Blocks A'!I114-'Pre-1.095 (Hard Copy)'!I100))</f>
        <v> </v>
      </c>
      <c r="J100" s="1014" t="str">
        <f>IF(IFERROR('Blocks A'!J114-'Pre-1.095 (Hard Copy)'!J100, 0)=0, " ", ('Blocks A'!J114-'Pre-1.095 (Hard Copy)'!J100))</f>
        <v> </v>
      </c>
      <c r="K100" s="1014" t="str">
        <f>IF(IFERROR('Blocks A'!K114-'Pre-1.095 (Hard Copy)'!K100, 0)=0, " ", ('Blocks A'!K114-'Pre-1.095 (Hard Copy)'!K100))</f>
        <v> </v>
      </c>
      <c r="L100" s="1014" t="str">
        <f>IF(IFERROR('Blocks A'!L114-'Pre-1.095 (Hard Copy)'!L100, 0)=0, " ", ('Blocks A'!L114-'Pre-1.095 (Hard Copy)'!L100))</f>
        <v> </v>
      </c>
      <c r="M100" s="1014" t="str">
        <f>IF(IFERROR('Blocks A'!N114-'Pre-1.095 (Hard Copy)'!M100, 0)=0, " ", ('Blocks A'!N114-'Pre-1.095 (Hard Copy)'!M100))</f>
        <v> </v>
      </c>
      <c r="N100" s="1014" t="str">
        <f>IF(IFERROR('Blocks A'!O114-'Pre-1.095 (Hard Copy)'!N100, 0)=0, " ", ('Blocks A'!O114-'Pre-1.095 (Hard Copy)'!N100))</f>
        <v> </v>
      </c>
      <c r="O100" s="1014" t="str">
        <f>IF(IFERROR('Blocks A'!P114-'Pre-1.095 (Hard Copy)'!O100, 0)=0, " ", ('Blocks A'!P114-'Pre-1.095 (Hard Copy)'!O100))</f>
        <v> </v>
      </c>
      <c r="P100" s="1014" t="str">
        <f>IF(IFERROR('Blocks A'!Q114-'Pre-1.095 (Hard Copy)'!P100, 0)=0, " ", ('Blocks A'!Q114-'Pre-1.095 (Hard Copy)'!P100))</f>
        <v> </v>
      </c>
      <c r="Q100" s="1014" t="str">
        <f>IF(IFERROR('Blocks A'!R114-'Pre-1.095 (Hard Copy)'!Q100, 0)=0, " ", ('Blocks A'!R114-'Pre-1.095 (Hard Copy)'!Q100))</f>
        <v> </v>
      </c>
      <c r="R100" s="1014" t="str">
        <f>IF(IFERROR('Blocks A'!S114-'Pre-1.095 (Hard Copy)'!R100, 0)=0, " ", ('Blocks A'!S114-'Pre-1.095 (Hard Copy)'!R100))</f>
        <v> </v>
      </c>
      <c r="S100" s="1014" t="str">
        <f>IF(IFERROR('Blocks A'!T114-'Pre-1.095 (Hard Copy)'!S100, 0)=0, " ", ('Blocks A'!T114-'Pre-1.095 (Hard Copy)'!S100))</f>
        <v> </v>
      </c>
      <c r="T100" s="1014" t="str">
        <f>IF(IFERROR('Blocks A'!M114-'Pre-1.095 (Hard Copy)'!T100, 0)=0, " ", ('Blocks A'!M114-'Pre-1.095 (Hard Copy)'!T100))</f>
        <v> </v>
      </c>
      <c r="U100" s="1014" t="str">
        <f>IF(IFERROR('Blocks A'!U114-'Pre-1.095 (Hard Copy)'!U100, 0)=0, " ", ('Blocks A'!U114-'Pre-1.095 (Hard Copy)'!U100))</f>
        <v> </v>
      </c>
      <c r="V100" s="1014" t="str">
        <f>IF(IFERROR('Blocks A'!V114-'Pre-1.095 (Hard Copy)'!V100, 0)=0, " ", ('Blocks A'!V114-'Pre-1.095 (Hard Copy)'!V100))</f>
        <v> </v>
      </c>
      <c r="W100" s="1014" t="str">
        <f>IF(IFERROR('Blocks A'!W114-'Pre-1.095 (Hard Copy)'!W100, 0)=0, " ", ('Blocks A'!W114-'Pre-1.095 (Hard Copy)'!W100))</f>
        <v> </v>
      </c>
      <c r="X100" s="1014" t="str">
        <f>IF(IFERROR('Blocks A'!X114-'Pre-1.095 (Hard Copy)'!X100, 0)=0, " ", ('Blocks A'!X114-'Pre-1.095 (Hard Copy)'!X100))</f>
        <v> </v>
      </c>
      <c r="Y100" s="1014" t="str">
        <f>IF(IFERROR('Blocks A'!AC114-'Pre-1.095 (Hard Copy)'!Y100, 0)=0, " ", ('Blocks A'!AC114-'Pre-1.095 (Hard Copy)'!Y100))</f>
        <v> </v>
      </c>
      <c r="Z100" s="1014" t="str">
        <f>IF(IFERROR('Blocks A'!Y114-'Pre-1.095 (Hard Copy)'!Z100, 0)=0, " ", ('Blocks A'!Y114-'Pre-1.095 (Hard Copy)'!Z100))</f>
        <v> </v>
      </c>
      <c r="AA100" s="1014" t="str">
        <f>IF(IFERROR('Blocks A'!Z114-'Pre-1.095 (Hard Copy)'!AA100, 0)=0, " ", ('Blocks A'!Z114-'Pre-1.095 (Hard Copy)'!AA100))</f>
        <v> </v>
      </c>
      <c r="AB100" s="1014" t="str">
        <f>IF(IFERROR('Blocks A'!AA114-'Pre-1.095 (Hard Copy)'!AB100, 0)=0, " ", ('Blocks A'!AA114-'Pre-1.095 (Hard Copy)'!AB100))</f>
        <v> </v>
      </c>
      <c r="AC100" s="1014" t="str">
        <f>IF(IFERROR('Blocks A'!AB114-'Pre-1.095 (Hard Copy)'!AC100, 0)=0, " ", ('Blocks A'!AB114-'Pre-1.095 (Hard Copy)'!AC100))</f>
        <v> </v>
      </c>
      <c r="AD100" s="1014" t="str">
        <f>IF(IFERROR('Blocks A'!AY114-'Pre-1.095 (Hard Copy)'!AD100, 0)=0, " ", ('Blocks A'!AY114-'Pre-1.095 (Hard Copy)'!AD100))</f>
        <v> </v>
      </c>
      <c r="AE100" s="1014" t="str">
        <f>IF(IFERROR('Blocks A'!AZ114-'Pre-1.095 (Hard Copy)'!AE100, 0)=0, " ", ('Blocks A'!AZ114-'Pre-1.095 (Hard Copy)'!AE100))</f>
        <v> </v>
      </c>
      <c r="AF100" s="1014" t="str">
        <f>IF(IFERROR('Blocks A'!BA114-'Pre-1.095 (Hard Copy)'!AF100, 0)=0, " ", ('Blocks A'!BA114-'Pre-1.095 (Hard Copy)'!AF100))</f>
        <v> </v>
      </c>
      <c r="AG100" s="1014" t="str">
        <f>IF(IFERROR('Blocks A'!BB114-'Pre-1.095 (Hard Copy)'!AG100, 0)=0, " ", ('Blocks A'!BB114-'Pre-1.095 (Hard Copy)'!AG100))</f>
        <v> </v>
      </c>
      <c r="AH100" s="1014" t="str">
        <f>IF(IFERROR('Blocks A'!BC114-'Pre-1.095 (Hard Copy)'!AH100, 0)=0, " ", ('Blocks A'!BC114-'Pre-1.095 (Hard Copy)'!AH100))</f>
        <v> </v>
      </c>
      <c r="AI100" s="1014" t="str">
        <f>IF(IFERROR('Blocks A'!BJ114-'Pre-1.095 (Hard Copy)'!AI100, 0)=0, " ", ('Blocks A'!BJ114-'Pre-1.095 (Hard Copy)'!AI100))</f>
        <v> </v>
      </c>
      <c r="AJ100" s="1014" t="str">
        <f>IF(IFERROR('Blocks A'!BD114-'Pre-1.095 (Hard Copy)'!AJ100, 0)=0, " ", ('Blocks A'!BD114-'Pre-1.095 (Hard Copy)'!AJ100))</f>
        <v> </v>
      </c>
      <c r="AK100" s="1014" t="str">
        <f>IF(IFERROR('Blocks A'!BE114-'Pre-1.095 (Hard Copy)'!AK100, 0)=0, " ", ('Blocks A'!BE114-'Pre-1.095 (Hard Copy)'!AK100))</f>
        <v> </v>
      </c>
      <c r="AL100" s="1014" t="str">
        <f>IF(IFERROR('Blocks A'!BF114-'Pre-1.095 (Hard Copy)'!AL100, 0)=0, " ", ('Blocks A'!BF114-'Pre-1.095 (Hard Copy)'!AL100))</f>
        <v> </v>
      </c>
      <c r="AM100" s="1014" t="str">
        <f>IF(IFERROR('Blocks A'!BG114-'Pre-1.095 (Hard Copy)'!AM100, 0)=0, " ", ('Blocks A'!BG114-'Pre-1.095 (Hard Copy)'!AM100))</f>
        <v> </v>
      </c>
      <c r="AN100" s="1014" t="str">
        <f>IF(IFERROR('Blocks A'!BH114-'Pre-1.095 (Hard Copy)'!AN100, 0)=0, " ", ('Blocks A'!BH114-'Pre-1.095 (Hard Copy)'!AN100))</f>
        <v> </v>
      </c>
      <c r="AO100" s="1014" t="str">
        <f>IF(IFERROR('Blocks A'!BI114-'Pre-1.095 (Hard Copy)'!AO100, 0)=0, " ", ('Blocks A'!BI114-'Pre-1.095 (Hard Copy)'!AO100))</f>
        <v> </v>
      </c>
      <c r="AP100" s="1014" t="str">
        <f>IF(IFERROR('Blocks A'!BK114-'Pre-1.095 (Hard Copy)'!AP100, 0)=0, " ", ('Blocks A'!BK114-'Pre-1.095 (Hard Copy)'!AP100))</f>
        <v> </v>
      </c>
      <c r="AQ100" s="1014" t="str">
        <f>IF(IFERROR('Blocks A'!BL114-'Pre-1.095 (Hard Copy)'!AQ100, 0)=0, " ", ('Blocks A'!BL114-'Pre-1.095 (Hard Copy)'!AQ100))</f>
        <v> </v>
      </c>
      <c r="AR100" s="1014" t="str">
        <f>IF(IFERROR('Blocks A'!BM114-'Pre-1.095 (Hard Copy)'!AR100, 0)=0, " ", ('Blocks A'!BM114-'Pre-1.095 (Hard Copy)'!AR100))</f>
        <v> </v>
      </c>
      <c r="AS100" s="1014" t="str">
        <f>IF(IFERROR('Blocks A'!BO114-'Pre-1.095 (Hard Copy)'!AS100, 0)=0, " ", ('Blocks A'!BO114-'Pre-1.095 (Hard Copy)'!AS100))</f>
        <v> </v>
      </c>
      <c r="AT100" s="1014" t="str">
        <f>IF(IFERROR('Blocks A'!BP114-'Pre-1.095 (Hard Copy)'!AT100, 0)=0, " ", ('Blocks A'!BP114-'Pre-1.095 (Hard Copy)'!AT100))</f>
        <v> </v>
      </c>
      <c r="AU100" s="1014" t="str">
        <f>IF(IFERROR('Blocks A'!BQ114-'Pre-1.095 (Hard Copy)'!AU100, 0)=0, " ", ('Blocks A'!BQ114-'Pre-1.095 (Hard Copy)'!AU100))</f>
        <v> </v>
      </c>
      <c r="AV100" s="1014" t="str">
        <f>IF(IFERROR('Blocks A'!BR114-'Pre-1.095 (Hard Copy)'!AV100, 0)=0, " ", ('Blocks A'!BR114-'Pre-1.095 (Hard Copy)'!AV100))</f>
        <v> </v>
      </c>
      <c r="AW100" s="1014" t="str">
        <f>IF(IFERROR('Blocks A'!BS114-'Pre-1.095 (Hard Copy)'!AW100, 0)=0, " ", ('Blocks A'!BS114-'Pre-1.095 (Hard Copy)'!AW100))</f>
        <v> </v>
      </c>
      <c r="AX100" s="1014" t="str">
        <f>IF(IFERROR('Blocks A'!BT114-'Pre-1.095 (Hard Copy)'!AX100, 0)=0, " ", ('Blocks A'!BT114-'Pre-1.095 (Hard Copy)'!AX100))</f>
        <v> </v>
      </c>
      <c r="AY100" s="1014" t="str">
        <f>IF(IFERROR('Blocks A'!BU114-'Pre-1.095 (Hard Copy)'!AY100, 0)=0, " ", ('Blocks A'!BU114-'Pre-1.095 (Hard Copy)'!AY100))</f>
        <v> </v>
      </c>
      <c r="AZ100" s="1014" t="str">
        <f>IF(IFERROR('Blocks A'!BW114-'Pre-1.095 (Hard Copy)'!AZ100, 0)=0, " ", ('Blocks A'!BW114-'Pre-1.095 (Hard Copy)'!AZ100))</f>
        <v> </v>
      </c>
      <c r="BA100" s="1014" t="str">
        <f>IF(IFERROR('Blocks A'!BX114-'Pre-1.095 (Hard Copy)'!BA100, 0)=0, " ", ('Blocks A'!BX114-'Pre-1.095 (Hard Copy)'!BA100))</f>
        <v> </v>
      </c>
      <c r="BB100" s="1014" t="str">
        <f>IF(IFERROR('Blocks A'!BY114-'Pre-1.095 (Hard Copy)'!BB100, 0)=0, " ", ('Blocks A'!BY114-'Pre-1.095 (Hard Copy)'!BB100))</f>
        <v> </v>
      </c>
      <c r="BC100" s="1015" t="str">
        <f>IF(IFERROR('Blocks A'!BZ114-'Pre-1.095 (Hard Copy)'!BC100, 0)=0, " ", ('Blocks A'!BZ114-'Pre-1.095 (Hard Copy)'!BC100))</f>
        <v> </v>
      </c>
      <c r="BD100" s="1014" t="str">
        <f>IF(IFERROR('Blocks A'!BV114-'Pre-1.095 (Hard Copy)'!BD100, 0)=0, " ", ('Blocks A'!BV114-'Pre-1.095 (Hard Copy)'!BD100))</f>
        <v> </v>
      </c>
      <c r="BE100" s="1014" t="str">
        <f>IF(IFERROR('Blocks A'!CB114-'Pre-1.095 (Hard Copy)'!BE100, 0)=0, " ", ('Blocks A'!CB114-'Pre-1.095 (Hard Copy)'!BE100))</f>
        <v>-60</v>
      </c>
      <c r="BF100" s="1014" t="str">
        <f>IF(IFERROR('Blocks A'!CC114-'Pre-1.095 (Hard Copy)'!BF100, 0)=0, " ", ('Blocks A'!CC114-'Pre-1.095 (Hard Copy)'!BF100))</f>
        <v>-9,333</v>
      </c>
      <c r="BG100" s="1016" t="str">
        <f>IF(IFERROR('Blocks A'!CD114-'Pre-1.095 (Hard Copy)'!BG100, 0)=0, " ", ('Blocks A'!CD114-'Pre-1.095 (Hard Copy)'!BG100))</f>
        <v>-0.0093</v>
      </c>
      <c r="BH100" s="1014" t="str">
        <f>IF(IFERROR('Blocks A'!CE114-'Pre-1.095 (Hard Copy)'!BH100, 0)=0, " ", ('Blocks A'!CE114-'Pre-1.095 (Hard Copy)'!BH100))</f>
        <v> </v>
      </c>
      <c r="BI100" s="1014" t="str">
        <f>IF(IFERROR('Blocks A'!CZ114-'Pre-1.095 (Hard Copy)'!BI100, 0)=0, " ", ('Blocks A'!CZ114-'Pre-1.095 (Hard Copy)'!BI100))</f>
        <v>+15</v>
      </c>
      <c r="BJ100" s="1014" t="str">
        <f>IF(IFERROR('Blocks A'!DA114-'Pre-1.095 (Hard Copy)'!BJ100, 0)=0, " ", ('Blocks A'!DA114-'Pre-1.095 (Hard Copy)'!BJ100))</f>
        <v> </v>
      </c>
      <c r="BK100" s="1014" t="str">
        <f>IF(IFERROR('Blocks A'!DB114-'Pre-1.095 (Hard Copy)'!BK100, 0)=0, " ", ('Blocks A'!DB114-'Pre-1.095 (Hard Copy)'!BK100))</f>
        <v> </v>
      </c>
      <c r="BL100" s="1014" t="str">
        <f>IF(IFERROR('Blocks A'!DC114-'Pre-1.095 (Hard Copy)'!BL100, 0)=0, " ", ('Blocks A'!DC114-'Pre-1.095 (Hard Copy)'!BL100))</f>
        <v> </v>
      </c>
      <c r="BM100" s="1014" t="str">
        <f>IF(IFERROR('Blocks A'!DD114-'Pre-1.095 (Hard Copy)'!BM100, 0)=0, " ", ('Blocks A'!DD114-'Pre-1.095 (Hard Copy)'!BM100))</f>
        <v>+3</v>
      </c>
      <c r="BN100" s="1014" t="str">
        <f>IF(IFERROR('Blocks A'!DE114-'Pre-1.095 (Hard Copy)'!BN100, 0)=0, " ", ('Blocks A'!DE114-'Pre-1.095 (Hard Copy)'!BN100))</f>
        <v> </v>
      </c>
      <c r="BO100" s="1014" t="str">
        <f>IF(IFERROR('Blocks A'!DF114-'Pre-1.095 (Hard Copy)'!BO100, 0)=0, " ", ('Blocks A'!DF114-'Pre-1.095 (Hard Copy)'!BO100))</f>
        <v>-2</v>
      </c>
      <c r="BP100" s="1014" t="str">
        <f>IF(IFERROR('Blocks A'!DG114-'Pre-1.095 (Hard Copy)'!BP100, 0)=0, " ", ('Blocks A'!DG114-'Pre-1.095 (Hard Copy)'!BP100))</f>
        <v> </v>
      </c>
      <c r="BQ100" s="1014" t="str">
        <f>IF(IFERROR('Blocks A'!DH114-'Pre-1.095 (Hard Copy)'!BQ100, 0)=0, " ", ('Blocks A'!DH114-'Pre-1.095 (Hard Copy)'!BQ100))</f>
        <v> </v>
      </c>
      <c r="BR100" s="1014" t="str">
        <f>IF(IFERROR('Blocks A'!DI114-'Pre-1.095 (Hard Copy)'!BR100, 0)=0, " ", ('Blocks A'!DI114-'Pre-1.095 (Hard Copy)'!BR100))</f>
        <v> </v>
      </c>
      <c r="BS100" s="1014" t="str">
        <f>IF(IFERROR('Blocks A'!DJ114-'Pre-1.095 (Hard Copy)'!BS100, 0)=0, " ", ('Blocks A'!DJ114-'Pre-1.095 (Hard Copy)'!BS100))</f>
        <v>+26</v>
      </c>
      <c r="BT100" s="1014" t="str">
        <f>IF(IFERROR('Blocks A'!DK114-'Pre-1.095 (Hard Copy)'!BT100, 0)=0, " ", ('Blocks A'!DK114-'Pre-1.095 (Hard Copy)'!BT100))</f>
        <v> </v>
      </c>
      <c r="BU100" s="1014" t="str">
        <f>IF(IFERROR('Blocks A'!DL114-'Pre-1.095 (Hard Copy)'!BU100, 0)=0, " ", ('Blocks A'!DL114-'Pre-1.095 (Hard Copy)'!BU100))</f>
        <v> </v>
      </c>
      <c r="BV100" s="1014" t="str">
        <f>IF(IFERROR('Blocks A'!DM114-'Pre-1.095 (Hard Copy)'!BV100, 0)=0, " ", ('Blocks A'!DM114-'Pre-1.095 (Hard Copy)'!BV100))</f>
        <v> </v>
      </c>
      <c r="BW100" s="1014" t="str">
        <f>IF(IFERROR('Blocks A'!DN114-'Pre-1.095 (Hard Copy)'!BW100, 0)=0, " ", ('Blocks A'!DN114-'Pre-1.095 (Hard Copy)'!BW100))</f>
        <v>+5</v>
      </c>
      <c r="BX100" s="1014" t="str">
        <f>IF(IFERROR('Blocks A'!DO114-'Pre-1.095 (Hard Copy)'!BX100, 0)=0, " ", ('Blocks A'!DO114-'Pre-1.095 (Hard Copy)'!BX100))</f>
        <v> </v>
      </c>
      <c r="BY100" s="1014" t="str">
        <f>IF(IFERROR('Blocks A'!DP114-'Pre-1.095 (Hard Copy)'!BY100, 0)=0, " ", ('Blocks A'!DP114-'Pre-1.095 (Hard Copy)'!BY100))</f>
        <v>-188</v>
      </c>
      <c r="BZ100" s="1014" t="str">
        <f>IF(IFERROR('Blocks A'!DQ114-'Pre-1.095 (Hard Copy)'!BZ100, 0)=0, " ", ('Blocks A'!DQ114-'Pre-1.095 (Hard Copy)'!BZ100))</f>
        <v> </v>
      </c>
      <c r="CA100" s="1014" t="str">
        <f>IF(IFERROR('Blocks A'!DR114-'Pre-1.095 (Hard Copy)'!CA100, 0)=0, " ", ('Blocks A'!DR114-'Pre-1.095 (Hard Copy)'!CA100))</f>
        <v> </v>
      </c>
      <c r="CB100" s="1014" t="str">
        <f>IF(IFERROR('Blocks A'!DS114-'Pre-1.095 (Hard Copy)'!CB100, 0)=0, " ", ('Blocks A'!DS114-'Pre-1.095 (Hard Copy)'!CB100))</f>
        <v> </v>
      </c>
      <c r="CC100" s="1014" t="str">
        <f>IF(IFERROR('Blocks A'!DT114-'Pre-1.095 (Hard Copy)'!CC100, 0)=0, " ", ('Blocks A'!DT114-'Pre-1.095 (Hard Copy)'!CC100))</f>
        <v>+16</v>
      </c>
      <c r="CD100" s="1014" t="str">
        <f>IF(IFERROR('Blocks A'!DU114-'Pre-1.095 (Hard Copy)'!CD100, 0)=0, " ", ('Blocks A'!DU114-'Pre-1.095 (Hard Copy)'!CD100))</f>
        <v>-156</v>
      </c>
      <c r="CE100" s="1014" t="str">
        <f>IF(IFERROR('Blocks A'!DX114-'Pre-1.095 (Hard Copy)'!CE100, 0)=0, " ", ('Blocks A'!DX114-'Pre-1.095 (Hard Copy)'!CE100))</f>
        <v>-54</v>
      </c>
      <c r="CF100" s="1014" t="str">
        <f>IF(IFERROR('Blocks A'!DY114-'Pre-1.095 (Hard Copy)'!CF100, 0)=0, " ", ('Blocks A'!DY114-'Pre-1.095 (Hard Copy)'!CF100))</f>
        <v>-8,435</v>
      </c>
      <c r="CG100" s="1016" t="str">
        <f>IF(IFERROR('Blocks A'!DZ114-'Pre-1.095 (Hard Copy)'!CG100, 0)=0, " ", ('Blocks A'!DZ114-'Pre-1.095 (Hard Copy)'!CG100))</f>
        <v>-0.0084</v>
      </c>
      <c r="CH100" s="1015" t="str">
        <f>IF(IFERROR('Blocks A'!DV114-'Pre-1.095 (Hard Copy)'!CH100, 0)=0, " ", ('Blocks A'!DV114-'Pre-1.095 (Hard Copy)'!CH100))</f>
        <v>+3.1</v>
      </c>
      <c r="CI100" s="1015" t="str">
        <f>IF(IFERROR('Blocks A'!DW114-'Pre-1.095 (Hard Copy)'!CI100, 0)=0, " ", ('Blocks A'!DW114-'Pre-1.095 (Hard Copy)'!CI100))</f>
        <v>-57.8</v>
      </c>
      <c r="CJ100" s="1014" t="str">
        <f>IF(IFERROR('Blocks A'!EA114-'Pre-1.095 (Hard Copy)'!CJ100, 0)=0, " ", ('Blocks A'!EA114-'Pre-1.095 (Hard Copy)'!CJ100))</f>
        <v>-114</v>
      </c>
      <c r="CK100" s="1017" t="str">
        <f>IF(IFERROR('Blocks A'!EB114-'Pre-1.095 (Hard Copy)'!CK100, 0)=0, " ", ('Blocks A'!EB114-'Pre-1.095 (Hard Copy)'!CK100))</f>
        <v>-1.90</v>
      </c>
      <c r="CL100" s="1017" t="str">
        <f>IF(IFERROR('Blocks A'!EC114-'Pre-1.095 (Hard Copy)'!CL100, 0)=0, " ", ('Blocks A'!EC114-'Pre-1.095 (Hard Copy)'!CL100))</f>
        <v>-0.03</v>
      </c>
      <c r="CM100" s="1017" t="str">
        <f>IF(IFERROR('Blocks A'!EH114-'Pre-1.095 (Hard Copy)'!CM100, 0)=0, " ", ('Blocks A'!EH114-'Pre-1.095 (Hard Copy)'!CM100))</f>
        <v>-0.00</v>
      </c>
      <c r="CN100" s="1014" t="str">
        <f>IF(IFERROR('Blocks A'!ED114-'Pre-1.095 (Hard Copy)'!CN100, 0)=0, " ", ('Blocks A'!ED114-'Pre-1.095 (Hard Copy)'!CN100))</f>
        <v>-17,768</v>
      </c>
      <c r="CO100" s="1017" t="str">
        <f>IF(IFERROR('Blocks A'!EE114-'Pre-1.095 (Hard Copy)'!CO100, 0)=0, " ", ('Blocks A'!EE114-'Pre-1.095 (Hard Copy)'!CO100))</f>
        <v>-17.77</v>
      </c>
      <c r="CP100" s="1017" t="str">
        <f>IF(IFERROR('Blocks A'!EF114-'Pre-1.095 (Hard Copy)'!CP100, 0)=0, " ", ('Blocks A'!EF114-'Pre-1.095 (Hard Copy)'!CP100))</f>
        <v>-0.02</v>
      </c>
      <c r="CQ100" s="1016" t="str">
        <f>IF(IFERROR('Blocks A'!EG114-'Pre-1.095 (Hard Copy)'!CQ100, 0)=0, " ", ('Blocks A'!EG114-'Pre-1.095 (Hard Copy)'!CQ100))</f>
        <v>-0.0178</v>
      </c>
      <c r="CR100" s="1018">
        <v>384.0</v>
      </c>
    </row>
    <row r="101">
      <c r="B101" s="1013" t="s">
        <v>996</v>
      </c>
      <c r="C101" s="969" t="s">
        <v>885</v>
      </c>
      <c r="D101" s="969">
        <v>1.0</v>
      </c>
      <c r="E101" s="969">
        <v>1.0</v>
      </c>
      <c r="F101" s="969">
        <v>1.0</v>
      </c>
      <c r="G101" s="1014" t="str">
        <f>IF(IFERROR('Blocks A'!G115-'Pre-1.095 (Hard Copy)'!G101, 0)=0, " ", ('Blocks A'!G115-'Pre-1.095 (Hard Copy)'!G101))</f>
        <v> </v>
      </c>
      <c r="H101" s="1014" t="str">
        <f>IF(IFERROR('Blocks A'!H115-'Pre-1.095 (Hard Copy)'!H101, 0)=0, " ", ('Blocks A'!H115-'Pre-1.095 (Hard Copy)'!H101))</f>
        <v> </v>
      </c>
      <c r="I101" s="1014" t="str">
        <f>IF(IFERROR('Blocks A'!I115-'Pre-1.095 (Hard Copy)'!I101, 0)=0, " ", ('Blocks A'!I115-'Pre-1.095 (Hard Copy)'!I101))</f>
        <v> </v>
      </c>
      <c r="J101" s="1014" t="str">
        <f>IF(IFERROR('Blocks A'!J115-'Pre-1.095 (Hard Copy)'!J101, 0)=0, " ", ('Blocks A'!J115-'Pre-1.095 (Hard Copy)'!J101))</f>
        <v> </v>
      </c>
      <c r="K101" s="1014" t="str">
        <f>IF(IFERROR('Blocks A'!K115-'Pre-1.095 (Hard Copy)'!K101, 0)=0, " ", ('Blocks A'!K115-'Pre-1.095 (Hard Copy)'!K101))</f>
        <v> </v>
      </c>
      <c r="L101" s="1014" t="str">
        <f>IF(IFERROR('Blocks A'!L115-'Pre-1.095 (Hard Copy)'!L101, 0)=0, " ", ('Blocks A'!L115-'Pre-1.095 (Hard Copy)'!L101))</f>
        <v> </v>
      </c>
      <c r="M101" s="1014" t="str">
        <f>IF(IFERROR('Blocks A'!N115-'Pre-1.095 (Hard Copy)'!M101, 0)=0, " ", ('Blocks A'!N115-'Pre-1.095 (Hard Copy)'!M101))</f>
        <v> </v>
      </c>
      <c r="N101" s="1014" t="str">
        <f>IF(IFERROR('Blocks A'!O115-'Pre-1.095 (Hard Copy)'!N101, 0)=0, " ", ('Blocks A'!O115-'Pre-1.095 (Hard Copy)'!N101))</f>
        <v> </v>
      </c>
      <c r="O101" s="1014" t="str">
        <f>IF(IFERROR('Blocks A'!P115-'Pre-1.095 (Hard Copy)'!O101, 0)=0, " ", ('Blocks A'!P115-'Pre-1.095 (Hard Copy)'!O101))</f>
        <v> </v>
      </c>
      <c r="P101" s="1014" t="str">
        <f>IF(IFERROR('Blocks A'!Q115-'Pre-1.095 (Hard Copy)'!P101, 0)=0, " ", ('Blocks A'!Q115-'Pre-1.095 (Hard Copy)'!P101))</f>
        <v> </v>
      </c>
      <c r="Q101" s="1014" t="str">
        <f>IF(IFERROR('Blocks A'!R115-'Pre-1.095 (Hard Copy)'!Q101, 0)=0, " ", ('Blocks A'!R115-'Pre-1.095 (Hard Copy)'!Q101))</f>
        <v> </v>
      </c>
      <c r="R101" s="1014" t="str">
        <f>IF(IFERROR('Blocks A'!S115-'Pre-1.095 (Hard Copy)'!R101, 0)=0, " ", ('Blocks A'!S115-'Pre-1.095 (Hard Copy)'!R101))</f>
        <v> </v>
      </c>
      <c r="S101" s="1014" t="str">
        <f>IF(IFERROR('Blocks A'!T115-'Pre-1.095 (Hard Copy)'!S101, 0)=0, " ", ('Blocks A'!T115-'Pre-1.095 (Hard Copy)'!S101))</f>
        <v> </v>
      </c>
      <c r="T101" s="1014" t="str">
        <f>IF(IFERROR('Blocks A'!M115-'Pre-1.095 (Hard Copy)'!T101, 0)=0, " ", ('Blocks A'!M115-'Pre-1.095 (Hard Copy)'!T101))</f>
        <v> </v>
      </c>
      <c r="U101" s="1014" t="str">
        <f>IF(IFERROR('Blocks A'!U115-'Pre-1.095 (Hard Copy)'!U101, 0)=0, " ", ('Blocks A'!U115-'Pre-1.095 (Hard Copy)'!U101))</f>
        <v> </v>
      </c>
      <c r="V101" s="1014" t="str">
        <f>IF(IFERROR('Blocks A'!V115-'Pre-1.095 (Hard Copy)'!V101, 0)=0, " ", ('Blocks A'!V115-'Pre-1.095 (Hard Copy)'!V101))</f>
        <v> </v>
      </c>
      <c r="W101" s="1014" t="str">
        <f>IF(IFERROR('Blocks A'!W115-'Pre-1.095 (Hard Copy)'!W101, 0)=0, " ", ('Blocks A'!W115-'Pre-1.095 (Hard Copy)'!W101))</f>
        <v> </v>
      </c>
      <c r="X101" s="1014" t="str">
        <f>IF(IFERROR('Blocks A'!X115-'Pre-1.095 (Hard Copy)'!X101, 0)=0, " ", ('Blocks A'!X115-'Pre-1.095 (Hard Copy)'!X101))</f>
        <v> </v>
      </c>
      <c r="Y101" s="1014" t="str">
        <f>IF(IFERROR('Blocks A'!AC115-'Pre-1.095 (Hard Copy)'!Y101, 0)=0, " ", ('Blocks A'!AC115-'Pre-1.095 (Hard Copy)'!Y101))</f>
        <v> </v>
      </c>
      <c r="Z101" s="1014" t="str">
        <f>IF(IFERROR('Blocks A'!Y115-'Pre-1.095 (Hard Copy)'!Z101, 0)=0, " ", ('Blocks A'!Y115-'Pre-1.095 (Hard Copy)'!Z101))</f>
        <v> </v>
      </c>
      <c r="AA101" s="1014" t="str">
        <f>IF(IFERROR('Blocks A'!Z115-'Pre-1.095 (Hard Copy)'!AA101, 0)=0, " ", ('Blocks A'!Z115-'Pre-1.095 (Hard Copy)'!AA101))</f>
        <v> </v>
      </c>
      <c r="AB101" s="1014" t="str">
        <f>IF(IFERROR('Blocks A'!AA115-'Pre-1.095 (Hard Copy)'!AB101, 0)=0, " ", ('Blocks A'!AA115-'Pre-1.095 (Hard Copy)'!AB101))</f>
        <v> </v>
      </c>
      <c r="AC101" s="1014" t="str">
        <f>IF(IFERROR('Blocks A'!AB115-'Pre-1.095 (Hard Copy)'!AC101, 0)=0, " ", ('Blocks A'!AB115-'Pre-1.095 (Hard Copy)'!AC101))</f>
        <v> </v>
      </c>
      <c r="AD101" s="1014" t="str">
        <f>IF(IFERROR('Blocks A'!AY115-'Pre-1.095 (Hard Copy)'!AD101, 0)=0, " ", ('Blocks A'!AY115-'Pre-1.095 (Hard Copy)'!AD101))</f>
        <v> </v>
      </c>
      <c r="AE101" s="1014" t="str">
        <f>IF(IFERROR('Blocks A'!AZ115-'Pre-1.095 (Hard Copy)'!AE101, 0)=0, " ", ('Blocks A'!AZ115-'Pre-1.095 (Hard Copy)'!AE101))</f>
        <v> </v>
      </c>
      <c r="AF101" s="1014" t="str">
        <f>IF(IFERROR('Blocks A'!BA115-'Pre-1.095 (Hard Copy)'!AF101, 0)=0, " ", ('Blocks A'!BA115-'Pre-1.095 (Hard Copy)'!AF101))</f>
        <v> </v>
      </c>
      <c r="AG101" s="1014" t="str">
        <f>IF(IFERROR('Blocks A'!BB115-'Pre-1.095 (Hard Copy)'!AG101, 0)=0, " ", ('Blocks A'!BB115-'Pre-1.095 (Hard Copy)'!AG101))</f>
        <v> </v>
      </c>
      <c r="AH101" s="1014" t="str">
        <f>IF(IFERROR('Blocks A'!BC115-'Pre-1.095 (Hard Copy)'!AH101, 0)=0, " ", ('Blocks A'!BC115-'Pre-1.095 (Hard Copy)'!AH101))</f>
        <v> </v>
      </c>
      <c r="AI101" s="1014" t="str">
        <f>IF(IFERROR('Blocks A'!BJ115-'Pre-1.095 (Hard Copy)'!AI101, 0)=0, " ", ('Blocks A'!BJ115-'Pre-1.095 (Hard Copy)'!AI101))</f>
        <v> </v>
      </c>
      <c r="AJ101" s="1014" t="str">
        <f>IF(IFERROR('Blocks A'!BD115-'Pre-1.095 (Hard Copy)'!AJ101, 0)=0, " ", ('Blocks A'!BD115-'Pre-1.095 (Hard Copy)'!AJ101))</f>
        <v> </v>
      </c>
      <c r="AK101" s="1014" t="str">
        <f>IF(IFERROR('Blocks A'!BE115-'Pre-1.095 (Hard Copy)'!AK101, 0)=0, " ", ('Blocks A'!BE115-'Pre-1.095 (Hard Copy)'!AK101))</f>
        <v> </v>
      </c>
      <c r="AL101" s="1014" t="str">
        <f>IF(IFERROR('Blocks A'!BF115-'Pre-1.095 (Hard Copy)'!AL101, 0)=0, " ", ('Blocks A'!BF115-'Pre-1.095 (Hard Copy)'!AL101))</f>
        <v> </v>
      </c>
      <c r="AM101" s="1014" t="str">
        <f>IF(IFERROR('Blocks A'!BG115-'Pre-1.095 (Hard Copy)'!AM101, 0)=0, " ", ('Blocks A'!BG115-'Pre-1.095 (Hard Copy)'!AM101))</f>
        <v> </v>
      </c>
      <c r="AN101" s="1014" t="str">
        <f>IF(IFERROR('Blocks A'!BH115-'Pre-1.095 (Hard Copy)'!AN101, 0)=0, " ", ('Blocks A'!BH115-'Pre-1.095 (Hard Copy)'!AN101))</f>
        <v> </v>
      </c>
      <c r="AO101" s="1014" t="str">
        <f>IF(IFERROR('Blocks A'!BI115-'Pre-1.095 (Hard Copy)'!AO101, 0)=0, " ", ('Blocks A'!BI115-'Pre-1.095 (Hard Copy)'!AO101))</f>
        <v> </v>
      </c>
      <c r="AP101" s="1014" t="str">
        <f>IF(IFERROR('Blocks A'!BK115-'Pre-1.095 (Hard Copy)'!AP101, 0)=0, " ", ('Blocks A'!BK115-'Pre-1.095 (Hard Copy)'!AP101))</f>
        <v> </v>
      </c>
      <c r="AQ101" s="1014" t="str">
        <f>IF(IFERROR('Blocks A'!BL115-'Pre-1.095 (Hard Copy)'!AQ101, 0)=0, " ", ('Blocks A'!BL115-'Pre-1.095 (Hard Copy)'!AQ101))</f>
        <v> </v>
      </c>
      <c r="AR101" s="1014" t="str">
        <f>IF(IFERROR('Blocks A'!BM115-'Pre-1.095 (Hard Copy)'!AR101, 0)=0, " ", ('Blocks A'!BM115-'Pre-1.095 (Hard Copy)'!AR101))</f>
        <v> </v>
      </c>
      <c r="AS101" s="1014" t="str">
        <f>IF(IFERROR('Blocks A'!BO115-'Pre-1.095 (Hard Copy)'!AS101, 0)=0, " ", ('Blocks A'!BO115-'Pre-1.095 (Hard Copy)'!AS101))</f>
        <v> </v>
      </c>
      <c r="AT101" s="1014" t="str">
        <f>IF(IFERROR('Blocks A'!BP115-'Pre-1.095 (Hard Copy)'!AT101, 0)=0, " ", ('Blocks A'!BP115-'Pre-1.095 (Hard Copy)'!AT101))</f>
        <v> </v>
      </c>
      <c r="AU101" s="1014" t="str">
        <f>IF(IFERROR('Blocks A'!BQ115-'Pre-1.095 (Hard Copy)'!AU101, 0)=0, " ", ('Blocks A'!BQ115-'Pre-1.095 (Hard Copy)'!AU101))</f>
        <v> </v>
      </c>
      <c r="AV101" s="1014" t="str">
        <f>IF(IFERROR('Blocks A'!BR115-'Pre-1.095 (Hard Copy)'!AV101, 0)=0, " ", ('Blocks A'!BR115-'Pre-1.095 (Hard Copy)'!AV101))</f>
        <v> </v>
      </c>
      <c r="AW101" s="1014" t="str">
        <f>IF(IFERROR('Blocks A'!BS115-'Pre-1.095 (Hard Copy)'!AW101, 0)=0, " ", ('Blocks A'!BS115-'Pre-1.095 (Hard Copy)'!AW101))</f>
        <v> </v>
      </c>
      <c r="AX101" s="1014" t="str">
        <f>IF(IFERROR('Blocks A'!BT115-'Pre-1.095 (Hard Copy)'!AX101, 0)=0, " ", ('Blocks A'!BT115-'Pre-1.095 (Hard Copy)'!AX101))</f>
        <v> </v>
      </c>
      <c r="AY101" s="1014" t="str">
        <f>IF(IFERROR('Blocks A'!BU115-'Pre-1.095 (Hard Copy)'!AY101, 0)=0, " ", ('Blocks A'!BU115-'Pre-1.095 (Hard Copy)'!AY101))</f>
        <v> </v>
      </c>
      <c r="AZ101" s="1014" t="str">
        <f>IF(IFERROR('Blocks A'!BW115-'Pre-1.095 (Hard Copy)'!AZ101, 0)=0, " ", ('Blocks A'!BW115-'Pre-1.095 (Hard Copy)'!AZ101))</f>
        <v> </v>
      </c>
      <c r="BA101" s="1014" t="str">
        <f>IF(IFERROR('Blocks A'!BX115-'Pre-1.095 (Hard Copy)'!BA101, 0)=0, " ", ('Blocks A'!BX115-'Pre-1.095 (Hard Copy)'!BA101))</f>
        <v>+0</v>
      </c>
      <c r="BB101" s="1014" t="str">
        <f>IF(IFERROR('Blocks A'!BY115-'Pre-1.095 (Hard Copy)'!BB101, 0)=0, " ", ('Blocks A'!BY115-'Pre-1.095 (Hard Copy)'!BB101))</f>
        <v> </v>
      </c>
      <c r="BC101" s="1015" t="str">
        <f>IF(IFERROR('Blocks A'!BZ115-'Pre-1.095 (Hard Copy)'!BC101, 0)=0, " ", ('Blocks A'!BZ115-'Pre-1.095 (Hard Copy)'!BC101))</f>
        <v>-0.0</v>
      </c>
      <c r="BD101" s="1014" t="str">
        <f>IF(IFERROR('Blocks A'!BV115-'Pre-1.095 (Hard Copy)'!BD101, 0)=0, " ", ('Blocks A'!BV115-'Pre-1.095 (Hard Copy)'!BD101))</f>
        <v> </v>
      </c>
      <c r="BE101" s="1014" t="str">
        <f>IF(IFERROR('Blocks A'!CB115-'Pre-1.095 (Hard Copy)'!BE101, 0)=0, " ", ('Blocks A'!CB115-'Pre-1.095 (Hard Copy)'!BE101))</f>
        <v>-36</v>
      </c>
      <c r="BF101" s="1014" t="str">
        <f>IF(IFERROR('Blocks A'!CC115-'Pre-1.095 (Hard Copy)'!BF101, 0)=0, " ", ('Blocks A'!CC115-'Pre-1.095 (Hard Copy)'!BF101))</f>
        <v>-5,600</v>
      </c>
      <c r="BG101" s="1016" t="str">
        <f>IF(IFERROR('Blocks A'!CD115-'Pre-1.095 (Hard Copy)'!BG101, 0)=0, " ", ('Blocks A'!CD115-'Pre-1.095 (Hard Copy)'!BG101))</f>
        <v>-0.0056</v>
      </c>
      <c r="BH101" s="1014" t="str">
        <f>IF(IFERROR('Blocks A'!CE115-'Pre-1.095 (Hard Copy)'!BH101, 0)=0, " ", ('Blocks A'!CE115-'Pre-1.095 (Hard Copy)'!BH101))</f>
        <v> </v>
      </c>
      <c r="BI101" s="1014" t="str">
        <f>IF(IFERROR('Blocks A'!CZ115-'Pre-1.095 (Hard Copy)'!BI101, 0)=0, " ", ('Blocks A'!CZ115-'Pre-1.095 (Hard Copy)'!BI101))</f>
        <v>+7</v>
      </c>
      <c r="BJ101" s="1014" t="str">
        <f>IF(IFERROR('Blocks A'!DA115-'Pre-1.095 (Hard Copy)'!BJ101, 0)=0, " ", ('Blocks A'!DA115-'Pre-1.095 (Hard Copy)'!BJ101))</f>
        <v> </v>
      </c>
      <c r="BK101" s="1014" t="str">
        <f>IF(IFERROR('Blocks A'!DB115-'Pre-1.095 (Hard Copy)'!BK101, 0)=0, " ", ('Blocks A'!DB115-'Pre-1.095 (Hard Copy)'!BK101))</f>
        <v> </v>
      </c>
      <c r="BL101" s="1014" t="str">
        <f>IF(IFERROR('Blocks A'!DC115-'Pre-1.095 (Hard Copy)'!BL101, 0)=0, " ", ('Blocks A'!DC115-'Pre-1.095 (Hard Copy)'!BL101))</f>
        <v> </v>
      </c>
      <c r="BM101" s="1014" t="str">
        <f>IF(IFERROR('Blocks A'!DD115-'Pre-1.095 (Hard Copy)'!BM101, 0)=0, " ", ('Blocks A'!DD115-'Pre-1.095 (Hard Copy)'!BM101))</f>
        <v>+1</v>
      </c>
      <c r="BN101" s="1014" t="str">
        <f>IF(IFERROR('Blocks A'!DE115-'Pre-1.095 (Hard Copy)'!BN101, 0)=0, " ", ('Blocks A'!DE115-'Pre-1.095 (Hard Copy)'!BN101))</f>
        <v> </v>
      </c>
      <c r="BO101" s="1014" t="str">
        <f>IF(IFERROR('Blocks A'!DF115-'Pre-1.095 (Hard Copy)'!BO101, 0)=0, " ", ('Blocks A'!DF115-'Pre-1.095 (Hard Copy)'!BO101))</f>
        <v>-0</v>
      </c>
      <c r="BP101" s="1014" t="str">
        <f>IF(IFERROR('Blocks A'!DG115-'Pre-1.095 (Hard Copy)'!BP101, 0)=0, " ", ('Blocks A'!DG115-'Pre-1.095 (Hard Copy)'!BP101))</f>
        <v> </v>
      </c>
      <c r="BQ101" s="1014" t="str">
        <f>IF(IFERROR('Blocks A'!DH115-'Pre-1.095 (Hard Copy)'!BQ101, 0)=0, " ", ('Blocks A'!DH115-'Pre-1.095 (Hard Copy)'!BQ101))</f>
        <v> </v>
      </c>
      <c r="BR101" s="1014" t="str">
        <f>IF(IFERROR('Blocks A'!DI115-'Pre-1.095 (Hard Copy)'!BR101, 0)=0, " ", ('Blocks A'!DI115-'Pre-1.095 (Hard Copy)'!BR101))</f>
        <v> </v>
      </c>
      <c r="BS101" s="1014" t="str">
        <f>IF(IFERROR('Blocks A'!DJ115-'Pre-1.095 (Hard Copy)'!BS101, 0)=0, " ", ('Blocks A'!DJ115-'Pre-1.095 (Hard Copy)'!BS101))</f>
        <v>+12</v>
      </c>
      <c r="BT101" s="1014" t="str">
        <f>IF(IFERROR('Blocks A'!DK115-'Pre-1.095 (Hard Copy)'!BT101, 0)=0, " ", ('Blocks A'!DK115-'Pre-1.095 (Hard Copy)'!BT101))</f>
        <v> </v>
      </c>
      <c r="BU101" s="1014" t="str">
        <f>IF(IFERROR('Blocks A'!DL115-'Pre-1.095 (Hard Copy)'!BU101, 0)=0, " ", ('Blocks A'!DL115-'Pre-1.095 (Hard Copy)'!BU101))</f>
        <v> </v>
      </c>
      <c r="BV101" s="1014" t="str">
        <f>IF(IFERROR('Blocks A'!DM115-'Pre-1.095 (Hard Copy)'!BV101, 0)=0, " ", ('Blocks A'!DM115-'Pre-1.095 (Hard Copy)'!BV101))</f>
        <v> </v>
      </c>
      <c r="BW101" s="1014" t="str">
        <f>IF(IFERROR('Blocks A'!DN115-'Pre-1.095 (Hard Copy)'!BW101, 0)=0, " ", ('Blocks A'!DN115-'Pre-1.095 (Hard Copy)'!BW101))</f>
        <v>+1</v>
      </c>
      <c r="BX101" s="1014" t="str">
        <f>IF(IFERROR('Blocks A'!DO115-'Pre-1.095 (Hard Copy)'!BX101, 0)=0, " ", ('Blocks A'!DO115-'Pre-1.095 (Hard Copy)'!BX101))</f>
        <v> </v>
      </c>
      <c r="BY101" s="1014" t="str">
        <f>IF(IFERROR('Blocks A'!DP115-'Pre-1.095 (Hard Copy)'!BY101, 0)=0, " ", ('Blocks A'!DP115-'Pre-1.095 (Hard Copy)'!BY101))</f>
        <v>-38</v>
      </c>
      <c r="BZ101" s="1014" t="str">
        <f>IF(IFERROR('Blocks A'!DQ115-'Pre-1.095 (Hard Copy)'!BZ101, 0)=0, " ", ('Blocks A'!DQ115-'Pre-1.095 (Hard Copy)'!BZ101))</f>
        <v> </v>
      </c>
      <c r="CA101" s="1014" t="str">
        <f>IF(IFERROR('Blocks A'!DR115-'Pre-1.095 (Hard Copy)'!CA101, 0)=0, " ", ('Blocks A'!DR115-'Pre-1.095 (Hard Copy)'!CA101))</f>
        <v> </v>
      </c>
      <c r="CB101" s="1014" t="str">
        <f>IF(IFERROR('Blocks A'!DS115-'Pre-1.095 (Hard Copy)'!CB101, 0)=0, " ", ('Blocks A'!DS115-'Pre-1.095 (Hard Copy)'!CB101))</f>
        <v> </v>
      </c>
      <c r="CC101" s="1014" t="str">
        <f>IF(IFERROR('Blocks A'!DT115-'Pre-1.095 (Hard Copy)'!CC101, 0)=0, " ", ('Blocks A'!DT115-'Pre-1.095 (Hard Copy)'!CC101))</f>
        <v>+7</v>
      </c>
      <c r="CD101" s="1014" t="str">
        <f>IF(IFERROR('Blocks A'!DU115-'Pre-1.095 (Hard Copy)'!CD101, 0)=0, " ", ('Blocks A'!DU115-'Pre-1.095 (Hard Copy)'!CD101))</f>
        <v>-24</v>
      </c>
      <c r="CE101" s="1014" t="str">
        <f>IF(IFERROR('Blocks A'!DX115-'Pre-1.095 (Hard Copy)'!CE101, 0)=0, " ", ('Blocks A'!DX115-'Pre-1.095 (Hard Copy)'!CE101))</f>
        <v>-11</v>
      </c>
      <c r="CF101" s="1014" t="str">
        <f>IF(IFERROR('Blocks A'!DY115-'Pre-1.095 (Hard Copy)'!CF101, 0)=0, " ", ('Blocks A'!DY115-'Pre-1.095 (Hard Copy)'!CF101))</f>
        <v>-1,644</v>
      </c>
      <c r="CG101" s="1016" t="str">
        <f>IF(IFERROR('Blocks A'!DZ115-'Pre-1.095 (Hard Copy)'!CG101, 0)=0, " ", ('Blocks A'!DZ115-'Pre-1.095 (Hard Copy)'!CG101))</f>
        <v>-0.0016</v>
      </c>
      <c r="CH101" s="1015" t="str">
        <f>IF(IFERROR('Blocks A'!DV115-'Pre-1.095 (Hard Copy)'!CH101, 0)=0, " ", ('Blocks A'!DV115-'Pre-1.095 (Hard Copy)'!CH101))</f>
        <v>+1.1</v>
      </c>
      <c r="CI101" s="1015" t="str">
        <f>IF(IFERROR('Blocks A'!DW115-'Pre-1.095 (Hard Copy)'!CI101, 0)=0, " ", ('Blocks A'!DW115-'Pre-1.095 (Hard Copy)'!CI101))</f>
        <v>-8.9</v>
      </c>
      <c r="CJ101" s="1014" t="str">
        <f>IF(IFERROR('Blocks A'!EA115-'Pre-1.095 (Hard Copy)'!CJ101, 0)=0, " ", ('Blocks A'!EA115-'Pre-1.095 (Hard Copy)'!CJ101))</f>
        <v>-47</v>
      </c>
      <c r="CK101" s="1017" t="str">
        <f>IF(IFERROR('Blocks A'!EB115-'Pre-1.095 (Hard Copy)'!CK101, 0)=0, " ", ('Blocks A'!EB115-'Pre-1.095 (Hard Copy)'!CK101))</f>
        <v>-0.78</v>
      </c>
      <c r="CL101" s="1017" t="str">
        <f>IF(IFERROR('Blocks A'!EC115-'Pre-1.095 (Hard Copy)'!CL101, 0)=0, " ", ('Blocks A'!EC115-'Pre-1.095 (Hard Copy)'!CL101))</f>
        <v>-0.01</v>
      </c>
      <c r="CM101" s="1017" t="str">
        <f>IF(IFERROR('Blocks A'!EH115-'Pre-1.095 (Hard Copy)'!CM101, 0)=0, " ", ('Blocks A'!EH115-'Pre-1.095 (Hard Copy)'!CM101))</f>
        <v>-0.00</v>
      </c>
      <c r="CN101" s="1014" t="str">
        <f>IF(IFERROR('Blocks A'!ED115-'Pre-1.095 (Hard Copy)'!CN101, 0)=0, " ", ('Blocks A'!ED115-'Pre-1.095 (Hard Copy)'!CN101))</f>
        <v>-7,244</v>
      </c>
      <c r="CO101" s="1017" t="str">
        <f>IF(IFERROR('Blocks A'!EE115-'Pre-1.095 (Hard Copy)'!CO101, 0)=0, " ", ('Blocks A'!EE115-'Pre-1.095 (Hard Copy)'!CO101))</f>
        <v>-7.24</v>
      </c>
      <c r="CP101" s="1017" t="str">
        <f>IF(IFERROR('Blocks A'!EF115-'Pre-1.095 (Hard Copy)'!CP101, 0)=0, " ", ('Blocks A'!EF115-'Pre-1.095 (Hard Copy)'!CP101))</f>
        <v>-0.01</v>
      </c>
      <c r="CQ101" s="1016" t="str">
        <f>IF(IFERROR('Blocks A'!EG115-'Pre-1.095 (Hard Copy)'!CQ101, 0)=0, " ", ('Blocks A'!EG115-'Pre-1.095 (Hard Copy)'!CQ101))</f>
        <v>-0.0072</v>
      </c>
      <c r="CR101" s="1018" t="s">
        <v>12</v>
      </c>
    </row>
    <row r="102">
      <c r="B102" s="1013" t="s">
        <v>997</v>
      </c>
      <c r="C102" s="969" t="s">
        <v>886</v>
      </c>
      <c r="D102" s="969">
        <v>1.0</v>
      </c>
      <c r="E102" s="969">
        <v>1.0</v>
      </c>
      <c r="F102" s="969">
        <v>1.0</v>
      </c>
      <c r="G102" s="1014" t="str">
        <f>IF(IFERROR('Blocks A'!G116-'Pre-1.095 (Hard Copy)'!G102, 0)=0, " ", ('Blocks A'!G116-'Pre-1.095 (Hard Copy)'!G102))</f>
        <v> </v>
      </c>
      <c r="H102" s="1014" t="str">
        <f>IF(IFERROR('Blocks A'!H116-'Pre-1.095 (Hard Copy)'!H102, 0)=0, " ", ('Blocks A'!H116-'Pre-1.095 (Hard Copy)'!H102))</f>
        <v> </v>
      </c>
      <c r="I102" s="1014" t="str">
        <f>IF(IFERROR('Blocks A'!I116-'Pre-1.095 (Hard Copy)'!I102, 0)=0, " ", ('Blocks A'!I116-'Pre-1.095 (Hard Copy)'!I102))</f>
        <v> </v>
      </c>
      <c r="J102" s="1014" t="str">
        <f>IF(IFERROR('Blocks A'!J116-'Pre-1.095 (Hard Copy)'!J102, 0)=0, " ", ('Blocks A'!J116-'Pre-1.095 (Hard Copy)'!J102))</f>
        <v> </v>
      </c>
      <c r="K102" s="1014" t="str">
        <f>IF(IFERROR('Blocks A'!K116-'Pre-1.095 (Hard Copy)'!K102, 0)=0, " ", ('Blocks A'!K116-'Pre-1.095 (Hard Copy)'!K102))</f>
        <v> </v>
      </c>
      <c r="L102" s="1014" t="str">
        <f>IF(IFERROR('Blocks A'!L116-'Pre-1.095 (Hard Copy)'!L102, 0)=0, " ", ('Blocks A'!L116-'Pre-1.095 (Hard Copy)'!L102))</f>
        <v> </v>
      </c>
      <c r="M102" s="1014" t="str">
        <f>IF(IFERROR('Blocks A'!N116-'Pre-1.095 (Hard Copy)'!M102, 0)=0, " ", ('Blocks A'!N116-'Pre-1.095 (Hard Copy)'!M102))</f>
        <v> </v>
      </c>
      <c r="N102" s="1014" t="str">
        <f>IF(IFERROR('Blocks A'!O116-'Pre-1.095 (Hard Copy)'!N102, 0)=0, " ", ('Blocks A'!O116-'Pre-1.095 (Hard Copy)'!N102))</f>
        <v> </v>
      </c>
      <c r="O102" s="1014" t="str">
        <f>IF(IFERROR('Blocks A'!P116-'Pre-1.095 (Hard Copy)'!O102, 0)=0, " ", ('Blocks A'!P116-'Pre-1.095 (Hard Copy)'!O102))</f>
        <v> </v>
      </c>
      <c r="P102" s="1014" t="str">
        <f>IF(IFERROR('Blocks A'!Q116-'Pre-1.095 (Hard Copy)'!P102, 0)=0, " ", ('Blocks A'!Q116-'Pre-1.095 (Hard Copy)'!P102))</f>
        <v> </v>
      </c>
      <c r="Q102" s="1014" t="str">
        <f>IF(IFERROR('Blocks A'!R116-'Pre-1.095 (Hard Copy)'!Q102, 0)=0, " ", ('Blocks A'!R116-'Pre-1.095 (Hard Copy)'!Q102))</f>
        <v> </v>
      </c>
      <c r="R102" s="1014" t="str">
        <f>IF(IFERROR('Blocks A'!S116-'Pre-1.095 (Hard Copy)'!R102, 0)=0, " ", ('Blocks A'!S116-'Pre-1.095 (Hard Copy)'!R102))</f>
        <v> </v>
      </c>
      <c r="S102" s="1014" t="str">
        <f>IF(IFERROR('Blocks A'!T116-'Pre-1.095 (Hard Copy)'!S102, 0)=0, " ", ('Blocks A'!T116-'Pre-1.095 (Hard Copy)'!S102))</f>
        <v> </v>
      </c>
      <c r="T102" s="1014" t="str">
        <f>IF(IFERROR('Blocks A'!M116-'Pre-1.095 (Hard Copy)'!T102, 0)=0, " ", ('Blocks A'!M116-'Pre-1.095 (Hard Copy)'!T102))</f>
        <v> </v>
      </c>
      <c r="U102" s="1014" t="str">
        <f>IF(IFERROR('Blocks A'!U116-'Pre-1.095 (Hard Copy)'!U102, 0)=0, " ", ('Blocks A'!U116-'Pre-1.095 (Hard Copy)'!U102))</f>
        <v> </v>
      </c>
      <c r="V102" s="1014" t="str">
        <f>IF(IFERROR('Blocks A'!V116-'Pre-1.095 (Hard Copy)'!V102, 0)=0, " ", ('Blocks A'!V116-'Pre-1.095 (Hard Copy)'!V102))</f>
        <v> </v>
      </c>
      <c r="W102" s="1014" t="str">
        <f>IF(IFERROR('Blocks A'!W116-'Pre-1.095 (Hard Copy)'!W102, 0)=0, " ", ('Blocks A'!W116-'Pre-1.095 (Hard Copy)'!W102))</f>
        <v> </v>
      </c>
      <c r="X102" s="1014" t="str">
        <f>IF(IFERROR('Blocks A'!X116-'Pre-1.095 (Hard Copy)'!X102, 0)=0, " ", ('Blocks A'!X116-'Pre-1.095 (Hard Copy)'!X102))</f>
        <v> </v>
      </c>
      <c r="Y102" s="1014" t="str">
        <f>IF(IFERROR('Blocks A'!AC116-'Pre-1.095 (Hard Copy)'!Y102, 0)=0, " ", ('Blocks A'!AC116-'Pre-1.095 (Hard Copy)'!Y102))</f>
        <v> </v>
      </c>
      <c r="Z102" s="1014" t="str">
        <f>IF(IFERROR('Blocks A'!Y116-'Pre-1.095 (Hard Copy)'!Z102, 0)=0, " ", ('Blocks A'!Y116-'Pre-1.095 (Hard Copy)'!Z102))</f>
        <v> </v>
      </c>
      <c r="AA102" s="1014" t="str">
        <f>IF(IFERROR('Blocks A'!Z116-'Pre-1.095 (Hard Copy)'!AA102, 0)=0, " ", ('Blocks A'!Z116-'Pre-1.095 (Hard Copy)'!AA102))</f>
        <v> </v>
      </c>
      <c r="AB102" s="1014" t="str">
        <f>IF(IFERROR('Blocks A'!AA116-'Pre-1.095 (Hard Copy)'!AB102, 0)=0, " ", ('Blocks A'!AA116-'Pre-1.095 (Hard Copy)'!AB102))</f>
        <v> </v>
      </c>
      <c r="AC102" s="1014" t="str">
        <f>IF(IFERROR('Blocks A'!AB116-'Pre-1.095 (Hard Copy)'!AC102, 0)=0, " ", ('Blocks A'!AB116-'Pre-1.095 (Hard Copy)'!AC102))</f>
        <v> </v>
      </c>
      <c r="AD102" s="1014" t="str">
        <f>IF(IFERROR('Blocks A'!AY116-'Pre-1.095 (Hard Copy)'!AD102, 0)=0, " ", ('Blocks A'!AY116-'Pre-1.095 (Hard Copy)'!AD102))</f>
        <v> </v>
      </c>
      <c r="AE102" s="1014" t="str">
        <f>IF(IFERROR('Blocks A'!AZ116-'Pre-1.095 (Hard Copy)'!AE102, 0)=0, " ", ('Blocks A'!AZ116-'Pre-1.095 (Hard Copy)'!AE102))</f>
        <v> </v>
      </c>
      <c r="AF102" s="1014" t="str">
        <f>IF(IFERROR('Blocks A'!BA116-'Pre-1.095 (Hard Copy)'!AF102, 0)=0, " ", ('Blocks A'!BA116-'Pre-1.095 (Hard Copy)'!AF102))</f>
        <v> </v>
      </c>
      <c r="AG102" s="1014" t="str">
        <f>IF(IFERROR('Blocks A'!BB116-'Pre-1.095 (Hard Copy)'!AG102, 0)=0, " ", ('Blocks A'!BB116-'Pre-1.095 (Hard Copy)'!AG102))</f>
        <v> </v>
      </c>
      <c r="AH102" s="1014" t="str">
        <f>IF(IFERROR('Blocks A'!BC116-'Pre-1.095 (Hard Copy)'!AH102, 0)=0, " ", ('Blocks A'!BC116-'Pre-1.095 (Hard Copy)'!AH102))</f>
        <v> </v>
      </c>
      <c r="AI102" s="1014" t="str">
        <f>IF(IFERROR('Blocks A'!BJ116-'Pre-1.095 (Hard Copy)'!AI102, 0)=0, " ", ('Blocks A'!BJ116-'Pre-1.095 (Hard Copy)'!AI102))</f>
        <v> </v>
      </c>
      <c r="AJ102" s="1014" t="str">
        <f>IF(IFERROR('Blocks A'!BD116-'Pre-1.095 (Hard Copy)'!AJ102, 0)=0, " ", ('Blocks A'!BD116-'Pre-1.095 (Hard Copy)'!AJ102))</f>
        <v> </v>
      </c>
      <c r="AK102" s="1014" t="str">
        <f>IF(IFERROR('Blocks A'!BE116-'Pre-1.095 (Hard Copy)'!AK102, 0)=0, " ", ('Blocks A'!BE116-'Pre-1.095 (Hard Copy)'!AK102))</f>
        <v> </v>
      </c>
      <c r="AL102" s="1014" t="str">
        <f>IF(IFERROR('Blocks A'!BF116-'Pre-1.095 (Hard Copy)'!AL102, 0)=0, " ", ('Blocks A'!BF116-'Pre-1.095 (Hard Copy)'!AL102))</f>
        <v> </v>
      </c>
      <c r="AM102" s="1014" t="str">
        <f>IF(IFERROR('Blocks A'!BG116-'Pre-1.095 (Hard Copy)'!AM102, 0)=0, " ", ('Blocks A'!BG116-'Pre-1.095 (Hard Copy)'!AM102))</f>
        <v> </v>
      </c>
      <c r="AN102" s="1014" t="str">
        <f>IF(IFERROR('Blocks A'!BH116-'Pre-1.095 (Hard Copy)'!AN102, 0)=0, " ", ('Blocks A'!BH116-'Pre-1.095 (Hard Copy)'!AN102))</f>
        <v> </v>
      </c>
      <c r="AO102" s="1014" t="str">
        <f>IF(IFERROR('Blocks A'!BI116-'Pre-1.095 (Hard Copy)'!AO102, 0)=0, " ", ('Blocks A'!BI116-'Pre-1.095 (Hard Copy)'!AO102))</f>
        <v> </v>
      </c>
      <c r="AP102" s="1014" t="str">
        <f>IF(IFERROR('Blocks A'!BK116-'Pre-1.095 (Hard Copy)'!AP102, 0)=0, " ", ('Blocks A'!BK116-'Pre-1.095 (Hard Copy)'!AP102))</f>
        <v> </v>
      </c>
      <c r="AQ102" s="1014" t="str">
        <f>IF(IFERROR('Blocks A'!BL116-'Pre-1.095 (Hard Copy)'!AQ102, 0)=0, " ", ('Blocks A'!BL116-'Pre-1.095 (Hard Copy)'!AQ102))</f>
        <v> </v>
      </c>
      <c r="AR102" s="1014" t="str">
        <f>IF(IFERROR('Blocks A'!BM116-'Pre-1.095 (Hard Copy)'!AR102, 0)=0, " ", ('Blocks A'!BM116-'Pre-1.095 (Hard Copy)'!AR102))</f>
        <v> </v>
      </c>
      <c r="AS102" s="1014" t="str">
        <f>IF(IFERROR('Blocks A'!BO116-'Pre-1.095 (Hard Copy)'!AS102, 0)=0, " ", ('Blocks A'!BO116-'Pre-1.095 (Hard Copy)'!AS102))</f>
        <v> </v>
      </c>
      <c r="AT102" s="1014" t="str">
        <f>IF(IFERROR('Blocks A'!BP116-'Pre-1.095 (Hard Copy)'!AT102, 0)=0, " ", ('Blocks A'!BP116-'Pre-1.095 (Hard Copy)'!AT102))</f>
        <v> </v>
      </c>
      <c r="AU102" s="1014" t="str">
        <f>IF(IFERROR('Blocks A'!BQ116-'Pre-1.095 (Hard Copy)'!AU102, 0)=0, " ", ('Blocks A'!BQ116-'Pre-1.095 (Hard Copy)'!AU102))</f>
        <v> </v>
      </c>
      <c r="AV102" s="1014" t="str">
        <f>IF(IFERROR('Blocks A'!BR116-'Pre-1.095 (Hard Copy)'!AV102, 0)=0, " ", ('Blocks A'!BR116-'Pre-1.095 (Hard Copy)'!AV102))</f>
        <v> </v>
      </c>
      <c r="AW102" s="1014" t="str">
        <f>IF(IFERROR('Blocks A'!BS116-'Pre-1.095 (Hard Copy)'!AW102, 0)=0, " ", ('Blocks A'!BS116-'Pre-1.095 (Hard Copy)'!AW102))</f>
        <v> </v>
      </c>
      <c r="AX102" s="1014" t="str">
        <f>IF(IFERROR('Blocks A'!BT116-'Pre-1.095 (Hard Copy)'!AX102, 0)=0, " ", ('Blocks A'!BT116-'Pre-1.095 (Hard Copy)'!AX102))</f>
        <v> </v>
      </c>
      <c r="AY102" s="1014" t="str">
        <f>IF(IFERROR('Blocks A'!BU116-'Pre-1.095 (Hard Copy)'!AY102, 0)=0, " ", ('Blocks A'!BU116-'Pre-1.095 (Hard Copy)'!AY102))</f>
        <v>+0</v>
      </c>
      <c r="AZ102" s="1014" t="str">
        <f>IF(IFERROR('Blocks A'!BW116-'Pre-1.095 (Hard Copy)'!AZ102, 0)=0, " ", ('Blocks A'!BW116-'Pre-1.095 (Hard Copy)'!AZ102))</f>
        <v> </v>
      </c>
      <c r="BA102" s="1014" t="str">
        <f>IF(IFERROR('Blocks A'!BX116-'Pre-1.095 (Hard Copy)'!BA102, 0)=0, " ", ('Blocks A'!BX116-'Pre-1.095 (Hard Copy)'!BA102))</f>
        <v> </v>
      </c>
      <c r="BB102" s="1014" t="str">
        <f>IF(IFERROR('Blocks A'!BY116-'Pre-1.095 (Hard Copy)'!BB102, 0)=0, " ", ('Blocks A'!BY116-'Pre-1.095 (Hard Copy)'!BB102))</f>
        <v> </v>
      </c>
      <c r="BC102" s="1015" t="str">
        <f>IF(IFERROR('Blocks A'!BZ116-'Pre-1.095 (Hard Copy)'!BC102, 0)=0, " ", ('Blocks A'!BZ116-'Pre-1.095 (Hard Copy)'!BC102))</f>
        <v>-0.0</v>
      </c>
      <c r="BD102" s="1014" t="str">
        <f>IF(IFERROR('Blocks A'!BV116-'Pre-1.095 (Hard Copy)'!BD102, 0)=0, " ", ('Blocks A'!BV116-'Pre-1.095 (Hard Copy)'!BD102))</f>
        <v> </v>
      </c>
      <c r="BE102" s="1014" t="str">
        <f>IF(IFERROR('Blocks A'!CB116-'Pre-1.095 (Hard Copy)'!BE102, 0)=0, " ", ('Blocks A'!CB116-'Pre-1.095 (Hard Copy)'!BE102))</f>
        <v> </v>
      </c>
      <c r="BF102" s="1014" t="str">
        <f>IF(IFERROR('Blocks A'!CC116-'Pre-1.095 (Hard Copy)'!BF102, 0)=0, " ", ('Blocks A'!CC116-'Pre-1.095 (Hard Copy)'!BF102))</f>
        <v>-0</v>
      </c>
      <c r="BG102" s="1016" t="str">
        <f>IF(IFERROR('Blocks A'!CD116-'Pre-1.095 (Hard Copy)'!BG102, 0)=0, " ", ('Blocks A'!CD116-'Pre-1.095 (Hard Copy)'!BG102))</f>
        <v>-0.0000</v>
      </c>
      <c r="BH102" s="1014" t="str">
        <f>IF(IFERROR('Blocks A'!CE116-'Pre-1.095 (Hard Copy)'!BH102, 0)=0, " ", ('Blocks A'!CE116-'Pre-1.095 (Hard Copy)'!BH102))</f>
        <v> </v>
      </c>
      <c r="BI102" s="1014" t="str">
        <f>IF(IFERROR('Blocks A'!CZ116-'Pre-1.095 (Hard Copy)'!BI102, 0)=0, " ", ('Blocks A'!CZ116-'Pre-1.095 (Hard Copy)'!BI102))</f>
        <v>-1</v>
      </c>
      <c r="BJ102" s="1014" t="str">
        <f>IF(IFERROR('Blocks A'!DA116-'Pre-1.095 (Hard Copy)'!BJ102, 0)=0, " ", ('Blocks A'!DA116-'Pre-1.095 (Hard Copy)'!BJ102))</f>
        <v> </v>
      </c>
      <c r="BK102" s="1014" t="str">
        <f>IF(IFERROR('Blocks A'!DB116-'Pre-1.095 (Hard Copy)'!BK102, 0)=0, " ", ('Blocks A'!DB116-'Pre-1.095 (Hard Copy)'!BK102))</f>
        <v> </v>
      </c>
      <c r="BL102" s="1014" t="str">
        <f>IF(IFERROR('Blocks A'!DC116-'Pre-1.095 (Hard Copy)'!BL102, 0)=0, " ", ('Blocks A'!DC116-'Pre-1.095 (Hard Copy)'!BL102))</f>
        <v> </v>
      </c>
      <c r="BM102" s="1014" t="str">
        <f>IF(IFERROR('Blocks A'!DD116-'Pre-1.095 (Hard Copy)'!BM102, 0)=0, " ", ('Blocks A'!DD116-'Pre-1.095 (Hard Copy)'!BM102))</f>
        <v>+1</v>
      </c>
      <c r="BN102" s="1014" t="str">
        <f>IF(IFERROR('Blocks A'!DE116-'Pre-1.095 (Hard Copy)'!BN102, 0)=0, " ", ('Blocks A'!DE116-'Pre-1.095 (Hard Copy)'!BN102))</f>
        <v> </v>
      </c>
      <c r="BO102" s="1014" t="str">
        <f>IF(IFERROR('Blocks A'!DF116-'Pre-1.095 (Hard Copy)'!BO102, 0)=0, " ", ('Blocks A'!DF116-'Pre-1.095 (Hard Copy)'!BO102))</f>
        <v>-0</v>
      </c>
      <c r="BP102" s="1014" t="str">
        <f>IF(IFERROR('Blocks A'!DG116-'Pre-1.095 (Hard Copy)'!BP102, 0)=0, " ", ('Blocks A'!DG116-'Pre-1.095 (Hard Copy)'!BP102))</f>
        <v> </v>
      </c>
      <c r="BQ102" s="1014" t="str">
        <f>IF(IFERROR('Blocks A'!DH116-'Pre-1.095 (Hard Copy)'!BQ102, 0)=0, " ", ('Blocks A'!DH116-'Pre-1.095 (Hard Copy)'!BQ102))</f>
        <v> </v>
      </c>
      <c r="BR102" s="1014" t="str">
        <f>IF(IFERROR('Blocks A'!DI116-'Pre-1.095 (Hard Copy)'!BR102, 0)=0, " ", ('Blocks A'!DI116-'Pre-1.095 (Hard Copy)'!BR102))</f>
        <v> </v>
      </c>
      <c r="BS102" s="1014" t="str">
        <f>IF(IFERROR('Blocks A'!DJ116-'Pre-1.095 (Hard Copy)'!BS102, 0)=0, " ", ('Blocks A'!DJ116-'Pre-1.095 (Hard Copy)'!BS102))</f>
        <v>-2</v>
      </c>
      <c r="BT102" s="1014" t="str">
        <f>IF(IFERROR('Blocks A'!DK116-'Pre-1.095 (Hard Copy)'!BT102, 0)=0, " ", ('Blocks A'!DK116-'Pre-1.095 (Hard Copy)'!BT102))</f>
        <v> </v>
      </c>
      <c r="BU102" s="1014" t="str">
        <f>IF(IFERROR('Blocks A'!DL116-'Pre-1.095 (Hard Copy)'!BU102, 0)=0, " ", ('Blocks A'!DL116-'Pre-1.095 (Hard Copy)'!BU102))</f>
        <v> </v>
      </c>
      <c r="BV102" s="1014" t="str">
        <f>IF(IFERROR('Blocks A'!DM116-'Pre-1.095 (Hard Copy)'!BV102, 0)=0, " ", ('Blocks A'!DM116-'Pre-1.095 (Hard Copy)'!BV102))</f>
        <v> </v>
      </c>
      <c r="BW102" s="1014" t="str">
        <f>IF(IFERROR('Blocks A'!DN116-'Pre-1.095 (Hard Copy)'!BW102, 0)=0, " ", ('Blocks A'!DN116-'Pre-1.095 (Hard Copy)'!BW102))</f>
        <v>+1</v>
      </c>
      <c r="BX102" s="1014" t="str">
        <f>IF(IFERROR('Blocks A'!DO116-'Pre-1.095 (Hard Copy)'!BX102, 0)=0, " ", ('Blocks A'!DO116-'Pre-1.095 (Hard Copy)'!BX102))</f>
        <v> </v>
      </c>
      <c r="BY102" s="1014" t="str">
        <f>IF(IFERROR('Blocks A'!DP116-'Pre-1.095 (Hard Copy)'!BY102, 0)=0, " ", ('Blocks A'!DP116-'Pre-1.095 (Hard Copy)'!BY102))</f>
        <v>-38</v>
      </c>
      <c r="BZ102" s="1014" t="str">
        <f>IF(IFERROR('Blocks A'!DQ116-'Pre-1.095 (Hard Copy)'!BZ102, 0)=0, " ", ('Blocks A'!DQ116-'Pre-1.095 (Hard Copy)'!BZ102))</f>
        <v> </v>
      </c>
      <c r="CA102" s="1014" t="str">
        <f>IF(IFERROR('Blocks A'!DR116-'Pre-1.095 (Hard Copy)'!CA102, 0)=0, " ", ('Blocks A'!DR116-'Pre-1.095 (Hard Copy)'!CA102))</f>
        <v> </v>
      </c>
      <c r="CB102" s="1014" t="str">
        <f>IF(IFERROR('Blocks A'!DS116-'Pre-1.095 (Hard Copy)'!CB102, 0)=0, " ", ('Blocks A'!DS116-'Pre-1.095 (Hard Copy)'!CB102))</f>
        <v> </v>
      </c>
      <c r="CC102" s="1014" t="str">
        <f>IF(IFERROR('Blocks A'!DT116-'Pre-1.095 (Hard Copy)'!CC102, 0)=0, " ", ('Blocks A'!DT116-'Pre-1.095 (Hard Copy)'!CC102))</f>
        <v>-1</v>
      </c>
      <c r="CD102" s="1014" t="str">
        <f>IF(IFERROR('Blocks A'!DU116-'Pre-1.095 (Hard Copy)'!CD102, 0)=0, " ", ('Blocks A'!DU116-'Pre-1.095 (Hard Copy)'!CD102))</f>
        <v>-38</v>
      </c>
      <c r="CE102" s="1014" t="str">
        <f>IF(IFERROR('Blocks A'!DX116-'Pre-1.095 (Hard Copy)'!CE102, 0)=0, " ", ('Blocks A'!DX116-'Pre-1.095 (Hard Copy)'!CE102))</f>
        <v>-11</v>
      </c>
      <c r="CF102" s="1014" t="str">
        <f>IF(IFERROR('Blocks A'!DY116-'Pre-1.095 (Hard Copy)'!CF102, 0)=0, " ", ('Blocks A'!DY116-'Pre-1.095 (Hard Copy)'!CF102))</f>
        <v>-1,730</v>
      </c>
      <c r="CG102" s="1016" t="str">
        <f>IF(IFERROR('Blocks A'!DZ116-'Pre-1.095 (Hard Copy)'!CG102, 0)=0, " ", ('Blocks A'!DZ116-'Pre-1.095 (Hard Copy)'!CG102))</f>
        <v>-0.0017</v>
      </c>
      <c r="CH102" s="1015" t="str">
        <f>IF(IFERROR('Blocks A'!DV116-'Pre-1.095 (Hard Copy)'!CH102, 0)=0, " ", ('Blocks A'!DV116-'Pre-1.095 (Hard Copy)'!CH102))</f>
        <v>+0.1</v>
      </c>
      <c r="CI102" s="1015" t="str">
        <f>IF(IFERROR('Blocks A'!DW116-'Pre-1.095 (Hard Copy)'!CI102, 0)=0, " ", ('Blocks A'!DW116-'Pre-1.095 (Hard Copy)'!CI102))</f>
        <v>-14.2</v>
      </c>
      <c r="CJ102" s="1014" t="str">
        <f>IF(IFERROR('Blocks A'!EA116-'Pre-1.095 (Hard Copy)'!CJ102, 0)=0, " ", ('Blocks A'!EA116-'Pre-1.095 (Hard Copy)'!CJ102))</f>
        <v>-11</v>
      </c>
      <c r="CK102" s="1017" t="str">
        <f>IF(IFERROR('Blocks A'!EB116-'Pre-1.095 (Hard Copy)'!CK102, 0)=0, " ", ('Blocks A'!EB116-'Pre-1.095 (Hard Copy)'!CK102))</f>
        <v>-0.19</v>
      </c>
      <c r="CL102" s="1017" t="str">
        <f>IF(IFERROR('Blocks A'!EC116-'Pre-1.095 (Hard Copy)'!CL102, 0)=0, " ", ('Blocks A'!EC116-'Pre-1.095 (Hard Copy)'!CL102))</f>
        <v>-0.00</v>
      </c>
      <c r="CM102" s="1017" t="str">
        <f>IF(IFERROR('Blocks A'!EH116-'Pre-1.095 (Hard Copy)'!CM102, 0)=0, " ", ('Blocks A'!EH116-'Pre-1.095 (Hard Copy)'!CM102))</f>
        <v>-0.00</v>
      </c>
      <c r="CN102" s="1014" t="str">
        <f>IF(IFERROR('Blocks A'!ED116-'Pre-1.095 (Hard Copy)'!CN102, 0)=0, " ", ('Blocks A'!ED116-'Pre-1.095 (Hard Copy)'!CN102))</f>
        <v>-1,730</v>
      </c>
      <c r="CO102" s="1017" t="str">
        <f>IF(IFERROR('Blocks A'!EE116-'Pre-1.095 (Hard Copy)'!CO102, 0)=0, " ", ('Blocks A'!EE116-'Pre-1.095 (Hard Copy)'!CO102))</f>
        <v>-1.73</v>
      </c>
      <c r="CP102" s="1017" t="str">
        <f>IF(IFERROR('Blocks A'!EF116-'Pre-1.095 (Hard Copy)'!CP102, 0)=0, " ", ('Blocks A'!EF116-'Pre-1.095 (Hard Copy)'!CP102))</f>
        <v>-0.00</v>
      </c>
      <c r="CQ102" s="1016" t="str">
        <f>IF(IFERROR('Blocks A'!EG116-'Pre-1.095 (Hard Copy)'!CQ102, 0)=0, " ", ('Blocks A'!EG116-'Pre-1.095 (Hard Copy)'!CQ102))</f>
        <v>-0.0017</v>
      </c>
      <c r="CR102" s="1018">
        <v>342.0</v>
      </c>
    </row>
    <row r="103">
      <c r="B103" s="1013" t="s">
        <v>997</v>
      </c>
      <c r="C103" s="969" t="s">
        <v>885</v>
      </c>
      <c r="D103" s="969">
        <v>1.0</v>
      </c>
      <c r="E103" s="969">
        <v>1.0</v>
      </c>
      <c r="F103" s="969">
        <v>1.0</v>
      </c>
      <c r="G103" s="1014" t="str">
        <f>IF(IFERROR('Blocks A'!G117-'Pre-1.095 (Hard Copy)'!G103, 0)=0, " ", ('Blocks A'!G117-'Pre-1.095 (Hard Copy)'!G103))</f>
        <v> </v>
      </c>
      <c r="H103" s="1014" t="str">
        <f>IF(IFERROR('Blocks A'!H117-'Pre-1.095 (Hard Copy)'!H103, 0)=0, " ", ('Blocks A'!H117-'Pre-1.095 (Hard Copy)'!H103))</f>
        <v> </v>
      </c>
      <c r="I103" s="1014" t="str">
        <f>IF(IFERROR('Blocks A'!I117-'Pre-1.095 (Hard Copy)'!I103, 0)=0, " ", ('Blocks A'!I117-'Pre-1.095 (Hard Copy)'!I103))</f>
        <v> </v>
      </c>
      <c r="J103" s="1014" t="str">
        <f>IF(IFERROR('Blocks A'!J117-'Pre-1.095 (Hard Copy)'!J103, 0)=0, " ", ('Blocks A'!J117-'Pre-1.095 (Hard Copy)'!J103))</f>
        <v> </v>
      </c>
      <c r="K103" s="1014" t="str">
        <f>IF(IFERROR('Blocks A'!K117-'Pre-1.095 (Hard Copy)'!K103, 0)=0, " ", ('Blocks A'!K117-'Pre-1.095 (Hard Copy)'!K103))</f>
        <v> </v>
      </c>
      <c r="L103" s="1014" t="str">
        <f>IF(IFERROR('Blocks A'!L117-'Pre-1.095 (Hard Copy)'!L103, 0)=0, " ", ('Blocks A'!L117-'Pre-1.095 (Hard Copy)'!L103))</f>
        <v> </v>
      </c>
      <c r="M103" s="1014" t="str">
        <f>IF(IFERROR('Blocks A'!N117-'Pre-1.095 (Hard Copy)'!M103, 0)=0, " ", ('Blocks A'!N117-'Pre-1.095 (Hard Copy)'!M103))</f>
        <v> </v>
      </c>
      <c r="N103" s="1014" t="str">
        <f>IF(IFERROR('Blocks A'!O117-'Pre-1.095 (Hard Copy)'!N103, 0)=0, " ", ('Blocks A'!O117-'Pre-1.095 (Hard Copy)'!N103))</f>
        <v> </v>
      </c>
      <c r="O103" s="1014" t="str">
        <f>IF(IFERROR('Blocks A'!P117-'Pre-1.095 (Hard Copy)'!O103, 0)=0, " ", ('Blocks A'!P117-'Pre-1.095 (Hard Copy)'!O103))</f>
        <v> </v>
      </c>
      <c r="P103" s="1014" t="str">
        <f>IF(IFERROR('Blocks A'!Q117-'Pre-1.095 (Hard Copy)'!P103, 0)=0, " ", ('Blocks A'!Q117-'Pre-1.095 (Hard Copy)'!P103))</f>
        <v> </v>
      </c>
      <c r="Q103" s="1014" t="str">
        <f>IF(IFERROR('Blocks A'!R117-'Pre-1.095 (Hard Copy)'!Q103, 0)=0, " ", ('Blocks A'!R117-'Pre-1.095 (Hard Copy)'!Q103))</f>
        <v> </v>
      </c>
      <c r="R103" s="1014" t="str">
        <f>IF(IFERROR('Blocks A'!S117-'Pre-1.095 (Hard Copy)'!R103, 0)=0, " ", ('Blocks A'!S117-'Pre-1.095 (Hard Copy)'!R103))</f>
        <v> </v>
      </c>
      <c r="S103" s="1014" t="str">
        <f>IF(IFERROR('Blocks A'!T117-'Pre-1.095 (Hard Copy)'!S103, 0)=0, " ", ('Blocks A'!T117-'Pre-1.095 (Hard Copy)'!S103))</f>
        <v> </v>
      </c>
      <c r="T103" s="1014" t="str">
        <f>IF(IFERROR('Blocks A'!M117-'Pre-1.095 (Hard Copy)'!T103, 0)=0, " ", ('Blocks A'!M117-'Pre-1.095 (Hard Copy)'!T103))</f>
        <v> </v>
      </c>
      <c r="U103" s="1014" t="str">
        <f>IF(IFERROR('Blocks A'!U117-'Pre-1.095 (Hard Copy)'!U103, 0)=0, " ", ('Blocks A'!U117-'Pre-1.095 (Hard Copy)'!U103))</f>
        <v> </v>
      </c>
      <c r="V103" s="1014" t="str">
        <f>IF(IFERROR('Blocks A'!V117-'Pre-1.095 (Hard Copy)'!V103, 0)=0, " ", ('Blocks A'!V117-'Pre-1.095 (Hard Copy)'!V103))</f>
        <v> </v>
      </c>
      <c r="W103" s="1014" t="str">
        <f>IF(IFERROR('Blocks A'!W117-'Pre-1.095 (Hard Copy)'!W103, 0)=0, " ", ('Blocks A'!W117-'Pre-1.095 (Hard Copy)'!W103))</f>
        <v> </v>
      </c>
      <c r="X103" s="1014" t="str">
        <f>IF(IFERROR('Blocks A'!X117-'Pre-1.095 (Hard Copy)'!X103, 0)=0, " ", ('Blocks A'!X117-'Pre-1.095 (Hard Copy)'!X103))</f>
        <v> </v>
      </c>
      <c r="Y103" s="1014" t="str">
        <f>IF(IFERROR('Blocks A'!AC117-'Pre-1.095 (Hard Copy)'!Y103, 0)=0, " ", ('Blocks A'!AC117-'Pre-1.095 (Hard Copy)'!Y103))</f>
        <v> </v>
      </c>
      <c r="Z103" s="1014" t="str">
        <f>IF(IFERROR('Blocks A'!Y117-'Pre-1.095 (Hard Copy)'!Z103, 0)=0, " ", ('Blocks A'!Y117-'Pre-1.095 (Hard Copy)'!Z103))</f>
        <v> </v>
      </c>
      <c r="AA103" s="1014" t="str">
        <f>IF(IFERROR('Blocks A'!Z117-'Pre-1.095 (Hard Copy)'!AA103, 0)=0, " ", ('Blocks A'!Z117-'Pre-1.095 (Hard Copy)'!AA103))</f>
        <v> </v>
      </c>
      <c r="AB103" s="1014" t="str">
        <f>IF(IFERROR('Blocks A'!AA117-'Pre-1.095 (Hard Copy)'!AB103, 0)=0, " ", ('Blocks A'!AA117-'Pre-1.095 (Hard Copy)'!AB103))</f>
        <v> </v>
      </c>
      <c r="AC103" s="1014" t="str">
        <f>IF(IFERROR('Blocks A'!AB117-'Pre-1.095 (Hard Copy)'!AC103, 0)=0, " ", ('Blocks A'!AB117-'Pre-1.095 (Hard Copy)'!AC103))</f>
        <v> </v>
      </c>
      <c r="AD103" s="1014" t="str">
        <f>IF(IFERROR('Blocks A'!AY117-'Pre-1.095 (Hard Copy)'!AD103, 0)=0, " ", ('Blocks A'!AY117-'Pre-1.095 (Hard Copy)'!AD103))</f>
        <v> </v>
      </c>
      <c r="AE103" s="1014" t="str">
        <f>IF(IFERROR('Blocks A'!AZ117-'Pre-1.095 (Hard Copy)'!AE103, 0)=0, " ", ('Blocks A'!AZ117-'Pre-1.095 (Hard Copy)'!AE103))</f>
        <v> </v>
      </c>
      <c r="AF103" s="1014" t="str">
        <f>IF(IFERROR('Blocks A'!BA117-'Pre-1.095 (Hard Copy)'!AF103, 0)=0, " ", ('Blocks A'!BA117-'Pre-1.095 (Hard Copy)'!AF103))</f>
        <v> </v>
      </c>
      <c r="AG103" s="1014" t="str">
        <f>IF(IFERROR('Blocks A'!BB117-'Pre-1.095 (Hard Copy)'!AG103, 0)=0, " ", ('Blocks A'!BB117-'Pre-1.095 (Hard Copy)'!AG103))</f>
        <v> </v>
      </c>
      <c r="AH103" s="1014" t="str">
        <f>IF(IFERROR('Blocks A'!BC117-'Pre-1.095 (Hard Copy)'!AH103, 0)=0, " ", ('Blocks A'!BC117-'Pre-1.095 (Hard Copy)'!AH103))</f>
        <v> </v>
      </c>
      <c r="AI103" s="1014" t="str">
        <f>IF(IFERROR('Blocks A'!BJ117-'Pre-1.095 (Hard Copy)'!AI103, 0)=0, " ", ('Blocks A'!BJ117-'Pre-1.095 (Hard Copy)'!AI103))</f>
        <v> </v>
      </c>
      <c r="AJ103" s="1014" t="str">
        <f>IF(IFERROR('Blocks A'!BD117-'Pre-1.095 (Hard Copy)'!AJ103, 0)=0, " ", ('Blocks A'!BD117-'Pre-1.095 (Hard Copy)'!AJ103))</f>
        <v> </v>
      </c>
      <c r="AK103" s="1014" t="str">
        <f>IF(IFERROR('Blocks A'!BE117-'Pre-1.095 (Hard Copy)'!AK103, 0)=0, " ", ('Blocks A'!BE117-'Pre-1.095 (Hard Copy)'!AK103))</f>
        <v> </v>
      </c>
      <c r="AL103" s="1014" t="str">
        <f>IF(IFERROR('Blocks A'!BF117-'Pre-1.095 (Hard Copy)'!AL103, 0)=0, " ", ('Blocks A'!BF117-'Pre-1.095 (Hard Copy)'!AL103))</f>
        <v> </v>
      </c>
      <c r="AM103" s="1014" t="str">
        <f>IF(IFERROR('Blocks A'!BG117-'Pre-1.095 (Hard Copy)'!AM103, 0)=0, " ", ('Blocks A'!BG117-'Pre-1.095 (Hard Copy)'!AM103))</f>
        <v> </v>
      </c>
      <c r="AN103" s="1014" t="str">
        <f>IF(IFERROR('Blocks A'!BH117-'Pre-1.095 (Hard Copy)'!AN103, 0)=0, " ", ('Blocks A'!BH117-'Pre-1.095 (Hard Copy)'!AN103))</f>
        <v> </v>
      </c>
      <c r="AO103" s="1014" t="str">
        <f>IF(IFERROR('Blocks A'!BI117-'Pre-1.095 (Hard Copy)'!AO103, 0)=0, " ", ('Blocks A'!BI117-'Pre-1.095 (Hard Copy)'!AO103))</f>
        <v> </v>
      </c>
      <c r="AP103" s="1014" t="str">
        <f>IF(IFERROR('Blocks A'!BK117-'Pre-1.095 (Hard Copy)'!AP103, 0)=0, " ", ('Blocks A'!BK117-'Pre-1.095 (Hard Copy)'!AP103))</f>
        <v> </v>
      </c>
      <c r="AQ103" s="1014" t="str">
        <f>IF(IFERROR('Blocks A'!BL117-'Pre-1.095 (Hard Copy)'!AQ103, 0)=0, " ", ('Blocks A'!BL117-'Pre-1.095 (Hard Copy)'!AQ103))</f>
        <v> </v>
      </c>
      <c r="AR103" s="1014" t="str">
        <f>IF(IFERROR('Blocks A'!BM117-'Pre-1.095 (Hard Copy)'!AR103, 0)=0, " ", ('Blocks A'!BM117-'Pre-1.095 (Hard Copy)'!AR103))</f>
        <v> </v>
      </c>
      <c r="AS103" s="1014" t="str">
        <f>IF(IFERROR('Blocks A'!BO117-'Pre-1.095 (Hard Copy)'!AS103, 0)=0, " ", ('Blocks A'!BO117-'Pre-1.095 (Hard Copy)'!AS103))</f>
        <v> </v>
      </c>
      <c r="AT103" s="1014" t="str">
        <f>IF(IFERROR('Blocks A'!BP117-'Pre-1.095 (Hard Copy)'!AT103, 0)=0, " ", ('Blocks A'!BP117-'Pre-1.095 (Hard Copy)'!AT103))</f>
        <v> </v>
      </c>
      <c r="AU103" s="1014" t="str">
        <f>IF(IFERROR('Blocks A'!BQ117-'Pre-1.095 (Hard Copy)'!AU103, 0)=0, " ", ('Blocks A'!BQ117-'Pre-1.095 (Hard Copy)'!AU103))</f>
        <v> </v>
      </c>
      <c r="AV103" s="1014" t="str">
        <f>IF(IFERROR('Blocks A'!BR117-'Pre-1.095 (Hard Copy)'!AV103, 0)=0, " ", ('Blocks A'!BR117-'Pre-1.095 (Hard Copy)'!AV103))</f>
        <v> </v>
      </c>
      <c r="AW103" s="1014" t="str">
        <f>IF(IFERROR('Blocks A'!BS117-'Pre-1.095 (Hard Copy)'!AW103, 0)=0, " ", ('Blocks A'!BS117-'Pre-1.095 (Hard Copy)'!AW103))</f>
        <v> </v>
      </c>
      <c r="AX103" s="1014" t="str">
        <f>IF(IFERROR('Blocks A'!BT117-'Pre-1.095 (Hard Copy)'!AX103, 0)=0, " ", ('Blocks A'!BT117-'Pre-1.095 (Hard Copy)'!AX103))</f>
        <v> </v>
      </c>
      <c r="AY103" s="1014" t="str">
        <f>IF(IFERROR('Blocks A'!BU117-'Pre-1.095 (Hard Copy)'!AY103, 0)=0, " ", ('Blocks A'!BU117-'Pre-1.095 (Hard Copy)'!AY103))</f>
        <v> </v>
      </c>
      <c r="AZ103" s="1014" t="str">
        <f>IF(IFERROR('Blocks A'!BW117-'Pre-1.095 (Hard Copy)'!AZ103, 0)=0, " ", ('Blocks A'!BW117-'Pre-1.095 (Hard Copy)'!AZ103))</f>
        <v> </v>
      </c>
      <c r="BA103" s="1014" t="str">
        <f>IF(IFERROR('Blocks A'!BX117-'Pre-1.095 (Hard Copy)'!BA103, 0)=0, " ", ('Blocks A'!BX117-'Pre-1.095 (Hard Copy)'!BA103))</f>
        <v> </v>
      </c>
      <c r="BB103" s="1014" t="str">
        <f>IF(IFERROR('Blocks A'!BY117-'Pre-1.095 (Hard Copy)'!BB103, 0)=0, " ", ('Blocks A'!BY117-'Pre-1.095 (Hard Copy)'!BB103))</f>
        <v> </v>
      </c>
      <c r="BC103" s="1015" t="str">
        <f>IF(IFERROR('Blocks A'!BZ117-'Pre-1.095 (Hard Copy)'!BC103, 0)=0, " ", ('Blocks A'!BZ117-'Pre-1.095 (Hard Copy)'!BC103))</f>
        <v> </v>
      </c>
      <c r="BD103" s="1014" t="str">
        <f>IF(IFERROR('Blocks A'!BV117-'Pre-1.095 (Hard Copy)'!BD103, 0)=0, " ", ('Blocks A'!BV117-'Pre-1.095 (Hard Copy)'!BD103))</f>
        <v> </v>
      </c>
      <c r="BE103" s="1014" t="str">
        <f>IF(IFERROR('Blocks A'!CB117-'Pre-1.095 (Hard Copy)'!BE103, 0)=0, " ", ('Blocks A'!CB117-'Pre-1.095 (Hard Copy)'!BE103))</f>
        <v> </v>
      </c>
      <c r="BF103" s="1014" t="str">
        <f>IF(IFERROR('Blocks A'!CC117-'Pre-1.095 (Hard Copy)'!BF103, 0)=0, " ", ('Blocks A'!CC117-'Pre-1.095 (Hard Copy)'!BF103))</f>
        <v>-0</v>
      </c>
      <c r="BG103" s="1016" t="str">
        <f>IF(IFERROR('Blocks A'!CD117-'Pre-1.095 (Hard Copy)'!BG103, 0)=0, " ", ('Blocks A'!CD117-'Pre-1.095 (Hard Copy)'!BG103))</f>
        <v>-0.0000</v>
      </c>
      <c r="BH103" s="1014" t="str">
        <f>IF(IFERROR('Blocks A'!CE117-'Pre-1.095 (Hard Copy)'!BH103, 0)=0, " ", ('Blocks A'!CE117-'Pre-1.095 (Hard Copy)'!BH103))</f>
        <v> </v>
      </c>
      <c r="BI103" s="1014" t="str">
        <f>IF(IFERROR('Blocks A'!CZ117-'Pre-1.095 (Hard Copy)'!BI103, 0)=0, " ", ('Blocks A'!CZ117-'Pre-1.095 (Hard Copy)'!BI103))</f>
        <v>-1</v>
      </c>
      <c r="BJ103" s="1014" t="str">
        <f>IF(IFERROR('Blocks A'!DA117-'Pre-1.095 (Hard Copy)'!BJ103, 0)=0, " ", ('Blocks A'!DA117-'Pre-1.095 (Hard Copy)'!BJ103))</f>
        <v> </v>
      </c>
      <c r="BK103" s="1014" t="str">
        <f>IF(IFERROR('Blocks A'!DB117-'Pre-1.095 (Hard Copy)'!BK103, 0)=0, " ", ('Blocks A'!DB117-'Pre-1.095 (Hard Copy)'!BK103))</f>
        <v> </v>
      </c>
      <c r="BL103" s="1014" t="str">
        <f>IF(IFERROR('Blocks A'!DC117-'Pre-1.095 (Hard Copy)'!BL103, 0)=0, " ", ('Blocks A'!DC117-'Pre-1.095 (Hard Copy)'!BL103))</f>
        <v> </v>
      </c>
      <c r="BM103" s="1014" t="str">
        <f>IF(IFERROR('Blocks A'!DD117-'Pre-1.095 (Hard Copy)'!BM103, 0)=0, " ", ('Blocks A'!DD117-'Pre-1.095 (Hard Copy)'!BM103))</f>
        <v>+1</v>
      </c>
      <c r="BN103" s="1014" t="str">
        <f>IF(IFERROR('Blocks A'!DE117-'Pre-1.095 (Hard Copy)'!BN103, 0)=0, " ", ('Blocks A'!DE117-'Pre-1.095 (Hard Copy)'!BN103))</f>
        <v> </v>
      </c>
      <c r="BO103" s="1014" t="str">
        <f>IF(IFERROR('Blocks A'!DF117-'Pre-1.095 (Hard Copy)'!BO103, 0)=0, " ", ('Blocks A'!DF117-'Pre-1.095 (Hard Copy)'!BO103))</f>
        <v>-0</v>
      </c>
      <c r="BP103" s="1014" t="str">
        <f>IF(IFERROR('Blocks A'!DG117-'Pre-1.095 (Hard Copy)'!BP103, 0)=0, " ", ('Blocks A'!DG117-'Pre-1.095 (Hard Copy)'!BP103))</f>
        <v> </v>
      </c>
      <c r="BQ103" s="1014" t="str">
        <f>IF(IFERROR('Blocks A'!DH117-'Pre-1.095 (Hard Copy)'!BQ103, 0)=0, " ", ('Blocks A'!DH117-'Pre-1.095 (Hard Copy)'!BQ103))</f>
        <v> </v>
      </c>
      <c r="BR103" s="1014" t="str">
        <f>IF(IFERROR('Blocks A'!DI117-'Pre-1.095 (Hard Copy)'!BR103, 0)=0, " ", ('Blocks A'!DI117-'Pre-1.095 (Hard Copy)'!BR103))</f>
        <v> </v>
      </c>
      <c r="BS103" s="1014" t="str">
        <f>IF(IFERROR('Blocks A'!DJ117-'Pre-1.095 (Hard Copy)'!BS103, 0)=0, " ", ('Blocks A'!DJ117-'Pre-1.095 (Hard Copy)'!BS103))</f>
        <v>-2</v>
      </c>
      <c r="BT103" s="1014" t="str">
        <f>IF(IFERROR('Blocks A'!DK117-'Pre-1.095 (Hard Copy)'!BT103, 0)=0, " ", ('Blocks A'!DK117-'Pre-1.095 (Hard Copy)'!BT103))</f>
        <v> </v>
      </c>
      <c r="BU103" s="1014" t="str">
        <f>IF(IFERROR('Blocks A'!DL117-'Pre-1.095 (Hard Copy)'!BU103, 0)=0, " ", ('Blocks A'!DL117-'Pre-1.095 (Hard Copy)'!BU103))</f>
        <v> </v>
      </c>
      <c r="BV103" s="1014" t="str">
        <f>IF(IFERROR('Blocks A'!DM117-'Pre-1.095 (Hard Copy)'!BV103, 0)=0, " ", ('Blocks A'!DM117-'Pre-1.095 (Hard Copy)'!BV103))</f>
        <v> </v>
      </c>
      <c r="BW103" s="1014" t="str">
        <f>IF(IFERROR('Blocks A'!DN117-'Pre-1.095 (Hard Copy)'!BW103, 0)=0, " ", ('Blocks A'!DN117-'Pre-1.095 (Hard Copy)'!BW103))</f>
        <v>+1</v>
      </c>
      <c r="BX103" s="1014" t="str">
        <f>IF(IFERROR('Blocks A'!DO117-'Pre-1.095 (Hard Copy)'!BX103, 0)=0, " ", ('Blocks A'!DO117-'Pre-1.095 (Hard Copy)'!BX103))</f>
        <v> </v>
      </c>
      <c r="BY103" s="1014" t="str">
        <f>IF(IFERROR('Blocks A'!DP117-'Pre-1.095 (Hard Copy)'!BY103, 0)=0, " ", ('Blocks A'!DP117-'Pre-1.095 (Hard Copy)'!BY103))</f>
        <v>-38</v>
      </c>
      <c r="BZ103" s="1014" t="str">
        <f>IF(IFERROR('Blocks A'!DQ117-'Pre-1.095 (Hard Copy)'!BZ103, 0)=0, " ", ('Blocks A'!DQ117-'Pre-1.095 (Hard Copy)'!BZ103))</f>
        <v> </v>
      </c>
      <c r="CA103" s="1014" t="str">
        <f>IF(IFERROR('Blocks A'!DR117-'Pre-1.095 (Hard Copy)'!CA103, 0)=0, " ", ('Blocks A'!DR117-'Pre-1.095 (Hard Copy)'!CA103))</f>
        <v> </v>
      </c>
      <c r="CB103" s="1014" t="str">
        <f>IF(IFERROR('Blocks A'!DS117-'Pre-1.095 (Hard Copy)'!CB103, 0)=0, " ", ('Blocks A'!DS117-'Pre-1.095 (Hard Copy)'!CB103))</f>
        <v> </v>
      </c>
      <c r="CC103" s="1014" t="str">
        <f>IF(IFERROR('Blocks A'!DT117-'Pre-1.095 (Hard Copy)'!CC103, 0)=0, " ", ('Blocks A'!DT117-'Pre-1.095 (Hard Copy)'!CC103))</f>
        <v>-1</v>
      </c>
      <c r="CD103" s="1014" t="str">
        <f>IF(IFERROR('Blocks A'!DU117-'Pre-1.095 (Hard Copy)'!CD103, 0)=0, " ", ('Blocks A'!DU117-'Pre-1.095 (Hard Copy)'!CD103))</f>
        <v>-38</v>
      </c>
      <c r="CE103" s="1014" t="str">
        <f>IF(IFERROR('Blocks A'!DX117-'Pre-1.095 (Hard Copy)'!CE103, 0)=0, " ", ('Blocks A'!DX117-'Pre-1.095 (Hard Copy)'!CE103))</f>
        <v>-11</v>
      </c>
      <c r="CF103" s="1014" t="str">
        <f>IF(IFERROR('Blocks A'!DY117-'Pre-1.095 (Hard Copy)'!CF103, 0)=0, " ", ('Blocks A'!DY117-'Pre-1.095 (Hard Copy)'!CF103))</f>
        <v>-1,730</v>
      </c>
      <c r="CG103" s="1016" t="str">
        <f>IF(IFERROR('Blocks A'!DZ117-'Pre-1.095 (Hard Copy)'!CG103, 0)=0, " ", ('Blocks A'!DZ117-'Pre-1.095 (Hard Copy)'!CG103))</f>
        <v>-0.0017</v>
      </c>
      <c r="CH103" s="1015" t="str">
        <f>IF(IFERROR('Blocks A'!DV117-'Pre-1.095 (Hard Copy)'!CH103, 0)=0, " ", ('Blocks A'!DV117-'Pre-1.095 (Hard Copy)'!CH103))</f>
        <v>+0.1</v>
      </c>
      <c r="CI103" s="1015" t="str">
        <f>IF(IFERROR('Blocks A'!DW117-'Pre-1.095 (Hard Copy)'!CI103, 0)=0, " ", ('Blocks A'!DW117-'Pre-1.095 (Hard Copy)'!CI103))</f>
        <v>-14.2</v>
      </c>
      <c r="CJ103" s="1014" t="str">
        <f>IF(IFERROR('Blocks A'!EA117-'Pre-1.095 (Hard Copy)'!CJ103, 0)=0, " ", ('Blocks A'!EA117-'Pre-1.095 (Hard Copy)'!CJ103))</f>
        <v>-11</v>
      </c>
      <c r="CK103" s="1017" t="str">
        <f>IF(IFERROR('Blocks A'!EB117-'Pre-1.095 (Hard Copy)'!CK103, 0)=0, " ", ('Blocks A'!EB117-'Pre-1.095 (Hard Copy)'!CK103))</f>
        <v>-0.19</v>
      </c>
      <c r="CL103" s="1017" t="str">
        <f>IF(IFERROR('Blocks A'!EC117-'Pre-1.095 (Hard Copy)'!CL103, 0)=0, " ", ('Blocks A'!EC117-'Pre-1.095 (Hard Copy)'!CL103))</f>
        <v>-0.00</v>
      </c>
      <c r="CM103" s="1017" t="str">
        <f>IF(IFERROR('Blocks A'!EH117-'Pre-1.095 (Hard Copy)'!CM103, 0)=0, " ", ('Blocks A'!EH117-'Pre-1.095 (Hard Copy)'!CM103))</f>
        <v>-0.00</v>
      </c>
      <c r="CN103" s="1014" t="str">
        <f>IF(IFERROR('Blocks A'!ED117-'Pre-1.095 (Hard Copy)'!CN103, 0)=0, " ", ('Blocks A'!ED117-'Pre-1.095 (Hard Copy)'!CN103))</f>
        <v>-1,730</v>
      </c>
      <c r="CO103" s="1017" t="str">
        <f>IF(IFERROR('Blocks A'!EE117-'Pre-1.095 (Hard Copy)'!CO103, 0)=0, " ", ('Blocks A'!EE117-'Pre-1.095 (Hard Copy)'!CO103))</f>
        <v>-1.73</v>
      </c>
      <c r="CP103" s="1017" t="str">
        <f>IF(IFERROR('Blocks A'!EF117-'Pre-1.095 (Hard Copy)'!CP103, 0)=0, " ", ('Blocks A'!EF117-'Pre-1.095 (Hard Copy)'!CP103))</f>
        <v>-0.00</v>
      </c>
      <c r="CQ103" s="1016" t="str">
        <f>IF(IFERROR('Blocks A'!EG117-'Pre-1.095 (Hard Copy)'!CQ103, 0)=0, " ", ('Blocks A'!EG117-'Pre-1.095 (Hard Copy)'!CQ103))</f>
        <v>-0.0017</v>
      </c>
      <c r="CR103" s="1018" t="s">
        <v>12</v>
      </c>
    </row>
    <row r="104">
      <c r="B104" s="1013" t="s">
        <v>998</v>
      </c>
      <c r="C104" s="969" t="s">
        <v>886</v>
      </c>
      <c r="D104" s="969">
        <v>1.0</v>
      </c>
      <c r="E104" s="969">
        <v>1.0</v>
      </c>
      <c r="F104" s="969">
        <v>1.0</v>
      </c>
      <c r="G104" s="1014" t="str">
        <f>IF(IFERROR('Blocks A'!G118-'Pre-1.095 (Hard Copy)'!G104, 0)=0, " ", ('Blocks A'!G118-'Pre-1.095 (Hard Copy)'!G104))</f>
        <v> </v>
      </c>
      <c r="H104" s="1014" t="str">
        <f>IF(IFERROR('Blocks A'!H118-'Pre-1.095 (Hard Copy)'!H104, 0)=0, " ", ('Blocks A'!H118-'Pre-1.095 (Hard Copy)'!H104))</f>
        <v> </v>
      </c>
      <c r="I104" s="1014" t="str">
        <f>IF(IFERROR('Blocks A'!I118-'Pre-1.095 (Hard Copy)'!I104, 0)=0, " ", ('Blocks A'!I118-'Pre-1.095 (Hard Copy)'!I104))</f>
        <v> </v>
      </c>
      <c r="J104" s="1014" t="str">
        <f>IF(IFERROR('Blocks A'!J118-'Pre-1.095 (Hard Copy)'!J104, 0)=0, " ", ('Blocks A'!J118-'Pre-1.095 (Hard Copy)'!J104))</f>
        <v> </v>
      </c>
      <c r="K104" s="1014" t="str">
        <f>IF(IFERROR('Blocks A'!K118-'Pre-1.095 (Hard Copy)'!K104, 0)=0, " ", ('Blocks A'!K118-'Pre-1.095 (Hard Copy)'!K104))</f>
        <v> </v>
      </c>
      <c r="L104" s="1014" t="str">
        <f>IF(IFERROR('Blocks A'!L118-'Pre-1.095 (Hard Copy)'!L104, 0)=0, " ", ('Blocks A'!L118-'Pre-1.095 (Hard Copy)'!L104))</f>
        <v> </v>
      </c>
      <c r="M104" s="1014" t="str">
        <f>IF(IFERROR('Blocks A'!N118-'Pre-1.095 (Hard Copy)'!M104, 0)=0, " ", ('Blocks A'!N118-'Pre-1.095 (Hard Copy)'!M104))</f>
        <v> </v>
      </c>
      <c r="N104" s="1014" t="str">
        <f>IF(IFERROR('Blocks A'!O118-'Pre-1.095 (Hard Copy)'!N104, 0)=0, " ", ('Blocks A'!O118-'Pre-1.095 (Hard Copy)'!N104))</f>
        <v> </v>
      </c>
      <c r="O104" s="1014" t="str">
        <f>IF(IFERROR('Blocks A'!P118-'Pre-1.095 (Hard Copy)'!O104, 0)=0, " ", ('Blocks A'!P118-'Pre-1.095 (Hard Copy)'!O104))</f>
        <v> </v>
      </c>
      <c r="P104" s="1014" t="str">
        <f>IF(IFERROR('Blocks A'!Q118-'Pre-1.095 (Hard Copy)'!P104, 0)=0, " ", ('Blocks A'!Q118-'Pre-1.095 (Hard Copy)'!P104))</f>
        <v> </v>
      </c>
      <c r="Q104" s="1014" t="str">
        <f>IF(IFERROR('Blocks A'!R118-'Pre-1.095 (Hard Copy)'!Q104, 0)=0, " ", ('Blocks A'!R118-'Pre-1.095 (Hard Copy)'!Q104))</f>
        <v> </v>
      </c>
      <c r="R104" s="1014" t="str">
        <f>IF(IFERROR('Blocks A'!S118-'Pre-1.095 (Hard Copy)'!R104, 0)=0, " ", ('Blocks A'!S118-'Pre-1.095 (Hard Copy)'!R104))</f>
        <v> </v>
      </c>
      <c r="S104" s="1014" t="str">
        <f>IF(IFERROR('Blocks A'!T118-'Pre-1.095 (Hard Copy)'!S104, 0)=0, " ", ('Blocks A'!T118-'Pre-1.095 (Hard Copy)'!S104))</f>
        <v> </v>
      </c>
      <c r="T104" s="1014" t="str">
        <f>IF(IFERROR('Blocks A'!M118-'Pre-1.095 (Hard Copy)'!T104, 0)=0, " ", ('Blocks A'!M118-'Pre-1.095 (Hard Copy)'!T104))</f>
        <v> </v>
      </c>
      <c r="U104" s="1014" t="str">
        <f>IF(IFERROR('Blocks A'!U118-'Pre-1.095 (Hard Copy)'!U104, 0)=0, " ", ('Blocks A'!U118-'Pre-1.095 (Hard Copy)'!U104))</f>
        <v> </v>
      </c>
      <c r="V104" s="1014" t="str">
        <f>IF(IFERROR('Blocks A'!V118-'Pre-1.095 (Hard Copy)'!V104, 0)=0, " ", ('Blocks A'!V118-'Pre-1.095 (Hard Copy)'!V104))</f>
        <v> </v>
      </c>
      <c r="W104" s="1014" t="str">
        <f>IF(IFERROR('Blocks A'!W118-'Pre-1.095 (Hard Copy)'!W104, 0)=0, " ", ('Blocks A'!W118-'Pre-1.095 (Hard Copy)'!W104))</f>
        <v> </v>
      </c>
      <c r="X104" s="1014" t="str">
        <f>IF(IFERROR('Blocks A'!X118-'Pre-1.095 (Hard Copy)'!X104, 0)=0, " ", ('Blocks A'!X118-'Pre-1.095 (Hard Copy)'!X104))</f>
        <v> </v>
      </c>
      <c r="Y104" s="1014" t="str">
        <f>IF(IFERROR('Blocks A'!AC118-'Pre-1.095 (Hard Copy)'!Y104, 0)=0, " ", ('Blocks A'!AC118-'Pre-1.095 (Hard Copy)'!Y104))</f>
        <v> </v>
      </c>
      <c r="Z104" s="1014" t="str">
        <f>IF(IFERROR('Blocks A'!Y118-'Pre-1.095 (Hard Copy)'!Z104, 0)=0, " ", ('Blocks A'!Y118-'Pre-1.095 (Hard Copy)'!Z104))</f>
        <v> </v>
      </c>
      <c r="AA104" s="1014" t="str">
        <f>IF(IFERROR('Blocks A'!Z118-'Pre-1.095 (Hard Copy)'!AA104, 0)=0, " ", ('Blocks A'!Z118-'Pre-1.095 (Hard Copy)'!AA104))</f>
        <v> </v>
      </c>
      <c r="AB104" s="1014" t="str">
        <f>IF(IFERROR('Blocks A'!AA118-'Pre-1.095 (Hard Copy)'!AB104, 0)=0, " ", ('Blocks A'!AA118-'Pre-1.095 (Hard Copy)'!AB104))</f>
        <v> </v>
      </c>
      <c r="AC104" s="1014" t="str">
        <f>IF(IFERROR('Blocks A'!AB118-'Pre-1.095 (Hard Copy)'!AC104, 0)=0, " ", ('Blocks A'!AB118-'Pre-1.095 (Hard Copy)'!AC104))</f>
        <v> </v>
      </c>
      <c r="AD104" s="1014" t="str">
        <f>IF(IFERROR('Blocks A'!AY118-'Pre-1.095 (Hard Copy)'!AD104, 0)=0, " ", ('Blocks A'!AY118-'Pre-1.095 (Hard Copy)'!AD104))</f>
        <v> </v>
      </c>
      <c r="AE104" s="1014" t="str">
        <f>IF(IFERROR('Blocks A'!AZ118-'Pre-1.095 (Hard Copy)'!AE104, 0)=0, " ", ('Blocks A'!AZ118-'Pre-1.095 (Hard Copy)'!AE104))</f>
        <v> </v>
      </c>
      <c r="AF104" s="1014" t="str">
        <f>IF(IFERROR('Blocks A'!BA118-'Pre-1.095 (Hard Copy)'!AF104, 0)=0, " ", ('Blocks A'!BA118-'Pre-1.095 (Hard Copy)'!AF104))</f>
        <v> </v>
      </c>
      <c r="AG104" s="1014" t="str">
        <f>IF(IFERROR('Blocks A'!BB118-'Pre-1.095 (Hard Copy)'!AG104, 0)=0, " ", ('Blocks A'!BB118-'Pre-1.095 (Hard Copy)'!AG104))</f>
        <v> </v>
      </c>
      <c r="AH104" s="1014" t="str">
        <f>IF(IFERROR('Blocks A'!BC118-'Pre-1.095 (Hard Copy)'!AH104, 0)=0, " ", ('Blocks A'!BC118-'Pre-1.095 (Hard Copy)'!AH104))</f>
        <v> </v>
      </c>
      <c r="AI104" s="1014" t="str">
        <f>IF(IFERROR('Blocks A'!BJ118-'Pre-1.095 (Hard Copy)'!AI104, 0)=0, " ", ('Blocks A'!BJ118-'Pre-1.095 (Hard Copy)'!AI104))</f>
        <v> </v>
      </c>
      <c r="AJ104" s="1014" t="str">
        <f>IF(IFERROR('Blocks A'!BD118-'Pre-1.095 (Hard Copy)'!AJ104, 0)=0, " ", ('Blocks A'!BD118-'Pre-1.095 (Hard Copy)'!AJ104))</f>
        <v> </v>
      </c>
      <c r="AK104" s="1014" t="str">
        <f>IF(IFERROR('Blocks A'!BE118-'Pre-1.095 (Hard Copy)'!AK104, 0)=0, " ", ('Blocks A'!BE118-'Pre-1.095 (Hard Copy)'!AK104))</f>
        <v> </v>
      </c>
      <c r="AL104" s="1014" t="str">
        <f>IF(IFERROR('Blocks A'!BF118-'Pre-1.095 (Hard Copy)'!AL104, 0)=0, " ", ('Blocks A'!BF118-'Pre-1.095 (Hard Copy)'!AL104))</f>
        <v> </v>
      </c>
      <c r="AM104" s="1014" t="str">
        <f>IF(IFERROR('Blocks A'!BG118-'Pre-1.095 (Hard Copy)'!AM104, 0)=0, " ", ('Blocks A'!BG118-'Pre-1.095 (Hard Copy)'!AM104))</f>
        <v> </v>
      </c>
      <c r="AN104" s="1014" t="str">
        <f>IF(IFERROR('Blocks A'!BH118-'Pre-1.095 (Hard Copy)'!AN104, 0)=0, " ", ('Blocks A'!BH118-'Pre-1.095 (Hard Copy)'!AN104))</f>
        <v> </v>
      </c>
      <c r="AO104" s="1014" t="str">
        <f>IF(IFERROR('Blocks A'!BI118-'Pre-1.095 (Hard Copy)'!AO104, 0)=0, " ", ('Blocks A'!BI118-'Pre-1.095 (Hard Copy)'!AO104))</f>
        <v> </v>
      </c>
      <c r="AP104" s="1014" t="str">
        <f>IF(IFERROR('Blocks A'!BK118-'Pre-1.095 (Hard Copy)'!AP104, 0)=0, " ", ('Blocks A'!BK118-'Pre-1.095 (Hard Copy)'!AP104))</f>
        <v> </v>
      </c>
      <c r="AQ104" s="1014" t="str">
        <f>IF(IFERROR('Blocks A'!BL118-'Pre-1.095 (Hard Copy)'!AQ104, 0)=0, " ", ('Blocks A'!BL118-'Pre-1.095 (Hard Copy)'!AQ104))</f>
        <v> </v>
      </c>
      <c r="AR104" s="1014" t="str">
        <f>IF(IFERROR('Blocks A'!BM118-'Pre-1.095 (Hard Copy)'!AR104, 0)=0, " ", ('Blocks A'!BM118-'Pre-1.095 (Hard Copy)'!AR104))</f>
        <v> </v>
      </c>
      <c r="AS104" s="1014" t="str">
        <f>IF(IFERROR('Blocks A'!BO118-'Pre-1.095 (Hard Copy)'!AS104, 0)=0, " ", ('Blocks A'!BO118-'Pre-1.095 (Hard Copy)'!AS104))</f>
        <v> </v>
      </c>
      <c r="AT104" s="1014" t="str">
        <f>IF(IFERROR('Blocks A'!BP118-'Pre-1.095 (Hard Copy)'!AT104, 0)=0, " ", ('Blocks A'!BP118-'Pre-1.095 (Hard Copy)'!AT104))</f>
        <v> </v>
      </c>
      <c r="AU104" s="1014" t="str">
        <f>IF(IFERROR('Blocks A'!BQ118-'Pre-1.095 (Hard Copy)'!AU104, 0)=0, " ", ('Blocks A'!BQ118-'Pre-1.095 (Hard Copy)'!AU104))</f>
        <v> </v>
      </c>
      <c r="AV104" s="1014" t="str">
        <f>IF(IFERROR('Blocks A'!BR118-'Pre-1.095 (Hard Copy)'!AV104, 0)=0, " ", ('Blocks A'!BR118-'Pre-1.095 (Hard Copy)'!AV104))</f>
        <v> </v>
      </c>
      <c r="AW104" s="1014" t="str">
        <f>IF(IFERROR('Blocks A'!BS118-'Pre-1.095 (Hard Copy)'!AW104, 0)=0, " ", ('Blocks A'!BS118-'Pre-1.095 (Hard Copy)'!AW104))</f>
        <v> </v>
      </c>
      <c r="AX104" s="1014" t="str">
        <f>IF(IFERROR('Blocks A'!BT118-'Pre-1.095 (Hard Copy)'!AX104, 0)=0, " ", ('Blocks A'!BT118-'Pre-1.095 (Hard Copy)'!AX104))</f>
        <v> </v>
      </c>
      <c r="AY104" s="1014" t="str">
        <f>IF(IFERROR('Blocks A'!BU118-'Pre-1.095 (Hard Copy)'!AY104, 0)=0, " ", ('Blocks A'!BU118-'Pre-1.095 (Hard Copy)'!AY104))</f>
        <v> </v>
      </c>
      <c r="AZ104" s="1014" t="str">
        <f>IF(IFERROR('Blocks A'!BW118-'Pre-1.095 (Hard Copy)'!AZ104, 0)=0, " ", ('Blocks A'!BW118-'Pre-1.095 (Hard Copy)'!AZ104))</f>
        <v> </v>
      </c>
      <c r="BA104" s="1014" t="str">
        <f>IF(IFERROR('Blocks A'!BX118-'Pre-1.095 (Hard Copy)'!BA104, 0)=0, " ", ('Blocks A'!BX118-'Pre-1.095 (Hard Copy)'!BA104))</f>
        <v>-0</v>
      </c>
      <c r="BB104" s="1014" t="str">
        <f>IF(IFERROR('Blocks A'!BY118-'Pre-1.095 (Hard Copy)'!BB104, 0)=0, " ", ('Blocks A'!BY118-'Pre-1.095 (Hard Copy)'!BB104))</f>
        <v> </v>
      </c>
      <c r="BC104" s="1015" t="str">
        <f>IF(IFERROR('Blocks A'!BZ118-'Pre-1.095 (Hard Copy)'!BC104, 0)=0, " ", ('Blocks A'!BZ118-'Pre-1.095 (Hard Copy)'!BC104))</f>
        <v>-0.0</v>
      </c>
      <c r="BD104" s="1014" t="str">
        <f>IF(IFERROR('Blocks A'!BV118-'Pre-1.095 (Hard Copy)'!BD104, 0)=0, " ", ('Blocks A'!BV118-'Pre-1.095 (Hard Copy)'!BD104))</f>
        <v> </v>
      </c>
      <c r="BE104" s="1014" t="str">
        <f>IF(IFERROR('Blocks A'!CB118-'Pre-1.095 (Hard Copy)'!BE104, 0)=0, " ", ('Blocks A'!CB118-'Pre-1.095 (Hard Copy)'!BE104))</f>
        <v>-120</v>
      </c>
      <c r="BF104" s="1014" t="str">
        <f>IF(IFERROR('Blocks A'!CC118-'Pre-1.095 (Hard Copy)'!BF104, 0)=0, " ", ('Blocks A'!CC118-'Pre-1.095 (Hard Copy)'!BF104))</f>
        <v>-18,667</v>
      </c>
      <c r="BG104" s="1016" t="str">
        <f>IF(IFERROR('Blocks A'!CD118-'Pre-1.095 (Hard Copy)'!BG104, 0)=0, " ", ('Blocks A'!CD118-'Pre-1.095 (Hard Copy)'!BG104))</f>
        <v>-0.0187</v>
      </c>
      <c r="BH104" s="1014" t="str">
        <f>IF(IFERROR('Blocks A'!CE118-'Pre-1.095 (Hard Copy)'!BH104, 0)=0, " ", ('Blocks A'!CE118-'Pre-1.095 (Hard Copy)'!BH104))</f>
        <v> </v>
      </c>
      <c r="BI104" s="1014" t="str">
        <f>IF(IFERROR('Blocks A'!CZ118-'Pre-1.095 (Hard Copy)'!BI104, 0)=0, " ", ('Blocks A'!CZ118-'Pre-1.095 (Hard Copy)'!BI104))</f>
        <v>+26</v>
      </c>
      <c r="BJ104" s="1014" t="str">
        <f>IF(IFERROR('Blocks A'!DA118-'Pre-1.095 (Hard Copy)'!BJ104, 0)=0, " ", ('Blocks A'!DA118-'Pre-1.095 (Hard Copy)'!BJ104))</f>
        <v> </v>
      </c>
      <c r="BK104" s="1014" t="str">
        <f>IF(IFERROR('Blocks A'!DB118-'Pre-1.095 (Hard Copy)'!BK104, 0)=0, " ", ('Blocks A'!DB118-'Pre-1.095 (Hard Copy)'!BK104))</f>
        <v> </v>
      </c>
      <c r="BL104" s="1014" t="str">
        <f>IF(IFERROR('Blocks A'!DC118-'Pre-1.095 (Hard Copy)'!BL104, 0)=0, " ", ('Blocks A'!DC118-'Pre-1.095 (Hard Copy)'!BL104))</f>
        <v> </v>
      </c>
      <c r="BM104" s="1014" t="str">
        <f>IF(IFERROR('Blocks A'!DD118-'Pre-1.095 (Hard Copy)'!BM104, 0)=0, " ", ('Blocks A'!DD118-'Pre-1.095 (Hard Copy)'!BM104))</f>
        <v>+4</v>
      </c>
      <c r="BN104" s="1014" t="str">
        <f>IF(IFERROR('Blocks A'!DE118-'Pre-1.095 (Hard Copy)'!BN104, 0)=0, " ", ('Blocks A'!DE118-'Pre-1.095 (Hard Copy)'!BN104))</f>
        <v> </v>
      </c>
      <c r="BO104" s="1014" t="str">
        <f>IF(IFERROR('Blocks A'!DF118-'Pre-1.095 (Hard Copy)'!BO104, 0)=0, " ", ('Blocks A'!DF118-'Pre-1.095 (Hard Copy)'!BO104))</f>
        <v>-2</v>
      </c>
      <c r="BP104" s="1014" t="str">
        <f>IF(IFERROR('Blocks A'!DG118-'Pre-1.095 (Hard Copy)'!BP104, 0)=0, " ", ('Blocks A'!DG118-'Pre-1.095 (Hard Copy)'!BP104))</f>
        <v> </v>
      </c>
      <c r="BQ104" s="1014" t="str">
        <f>IF(IFERROR('Blocks A'!DH118-'Pre-1.095 (Hard Copy)'!BQ104, 0)=0, " ", ('Blocks A'!DH118-'Pre-1.095 (Hard Copy)'!BQ104))</f>
        <v> </v>
      </c>
      <c r="BR104" s="1014" t="str">
        <f>IF(IFERROR('Blocks A'!DI118-'Pre-1.095 (Hard Copy)'!BR104, 0)=0, " ", ('Blocks A'!DI118-'Pre-1.095 (Hard Copy)'!BR104))</f>
        <v> </v>
      </c>
      <c r="BS104" s="1014" t="str">
        <f>IF(IFERROR('Blocks A'!DJ118-'Pre-1.095 (Hard Copy)'!BS104, 0)=0, " ", ('Blocks A'!DJ118-'Pre-1.095 (Hard Copy)'!BS104))</f>
        <v>+46</v>
      </c>
      <c r="BT104" s="1014" t="str">
        <f>IF(IFERROR('Blocks A'!DK118-'Pre-1.095 (Hard Copy)'!BT104, 0)=0, " ", ('Blocks A'!DK118-'Pre-1.095 (Hard Copy)'!BT104))</f>
        <v> </v>
      </c>
      <c r="BU104" s="1014" t="str">
        <f>IF(IFERROR('Blocks A'!DL118-'Pre-1.095 (Hard Copy)'!BU104, 0)=0, " ", ('Blocks A'!DL118-'Pre-1.095 (Hard Copy)'!BU104))</f>
        <v> </v>
      </c>
      <c r="BV104" s="1014" t="str">
        <f>IF(IFERROR('Blocks A'!DM118-'Pre-1.095 (Hard Copy)'!BV104, 0)=0, " ", ('Blocks A'!DM118-'Pre-1.095 (Hard Copy)'!BV104))</f>
        <v> </v>
      </c>
      <c r="BW104" s="1014" t="str">
        <f>IF(IFERROR('Blocks A'!DN118-'Pre-1.095 (Hard Copy)'!BW104, 0)=0, " ", ('Blocks A'!DN118-'Pre-1.095 (Hard Copy)'!BW104))</f>
        <v>+7</v>
      </c>
      <c r="BX104" s="1014" t="str">
        <f>IF(IFERROR('Blocks A'!DO118-'Pre-1.095 (Hard Copy)'!BX104, 0)=0, " ", ('Blocks A'!DO118-'Pre-1.095 (Hard Copy)'!BX104))</f>
        <v> </v>
      </c>
      <c r="BY104" s="1014" t="str">
        <f>IF(IFERROR('Blocks A'!DP118-'Pre-1.095 (Hard Copy)'!BY104, 0)=0, " ", ('Blocks A'!DP118-'Pre-1.095 (Hard Copy)'!BY104))</f>
        <v>-250</v>
      </c>
      <c r="BZ104" s="1014" t="str">
        <f>IF(IFERROR('Blocks A'!DQ118-'Pre-1.095 (Hard Copy)'!BZ104, 0)=0, " ", ('Blocks A'!DQ118-'Pre-1.095 (Hard Copy)'!BZ104))</f>
        <v> </v>
      </c>
      <c r="CA104" s="1014" t="str">
        <f>IF(IFERROR('Blocks A'!DR118-'Pre-1.095 (Hard Copy)'!CA104, 0)=0, " ", ('Blocks A'!DR118-'Pre-1.095 (Hard Copy)'!CA104))</f>
        <v> </v>
      </c>
      <c r="CB104" s="1014" t="str">
        <f>IF(IFERROR('Blocks A'!DS118-'Pre-1.095 (Hard Copy)'!CB104, 0)=0, " ", ('Blocks A'!DS118-'Pre-1.095 (Hard Copy)'!CB104))</f>
        <v> </v>
      </c>
      <c r="CC104" s="1014" t="str">
        <f>IF(IFERROR('Blocks A'!DT118-'Pre-1.095 (Hard Copy)'!CC104, 0)=0, " ", ('Blocks A'!DT118-'Pre-1.095 (Hard Copy)'!CC104))</f>
        <v>+28</v>
      </c>
      <c r="CD104" s="1014" t="str">
        <f>IF(IFERROR('Blocks A'!DU118-'Pre-1.095 (Hard Copy)'!CD104, 0)=0, " ", ('Blocks A'!DU118-'Pre-1.095 (Hard Copy)'!CD104))</f>
        <v>-196</v>
      </c>
      <c r="CE104" s="1014" t="str">
        <f>IF(IFERROR('Blocks A'!DX118-'Pre-1.095 (Hard Copy)'!CE104, 0)=0, " ", ('Blocks A'!DX118-'Pre-1.095 (Hard Copy)'!CE104))</f>
        <v>-72</v>
      </c>
      <c r="CF104" s="1014" t="str">
        <f>IF(IFERROR('Blocks A'!DY118-'Pre-1.095 (Hard Copy)'!CF104, 0)=0, " ", ('Blocks A'!DY118-'Pre-1.095 (Hard Copy)'!CF104))</f>
        <v>-11,175</v>
      </c>
      <c r="CG104" s="1016" t="str">
        <f>IF(IFERROR('Blocks A'!DZ118-'Pre-1.095 (Hard Copy)'!CG104, 0)=0, " ", ('Blocks A'!DZ118-'Pre-1.095 (Hard Copy)'!CG104))</f>
        <v>-0.0112</v>
      </c>
      <c r="CH104" s="1015" t="str">
        <f>IF(IFERROR('Blocks A'!DV118-'Pre-1.095 (Hard Copy)'!CH104, 0)=0, " ", ('Blocks A'!DV118-'Pre-1.095 (Hard Copy)'!CH104))</f>
        <v>+4.9</v>
      </c>
      <c r="CI104" s="1015" t="str">
        <f>IF(IFERROR('Blocks A'!DW118-'Pre-1.095 (Hard Copy)'!CI104, 0)=0, " ", ('Blocks A'!DW118-'Pre-1.095 (Hard Copy)'!CI104))</f>
        <v>-72.7</v>
      </c>
      <c r="CJ104" s="1014" t="str">
        <f>IF(IFERROR('Blocks A'!EA118-'Pre-1.095 (Hard Copy)'!CJ104, 0)=0, " ", ('Blocks A'!EA118-'Pre-1.095 (Hard Copy)'!CJ104))</f>
        <v>-192</v>
      </c>
      <c r="CK104" s="1017" t="str">
        <f>IF(IFERROR('Blocks A'!EB118-'Pre-1.095 (Hard Copy)'!CK104, 0)=0, " ", ('Blocks A'!EB118-'Pre-1.095 (Hard Copy)'!CK104))</f>
        <v>-3.20</v>
      </c>
      <c r="CL104" s="1017" t="str">
        <f>IF(IFERROR('Blocks A'!EC118-'Pre-1.095 (Hard Copy)'!CL104, 0)=0, " ", ('Blocks A'!EC118-'Pre-1.095 (Hard Copy)'!CL104))</f>
        <v>-0.05</v>
      </c>
      <c r="CM104" s="1017" t="str">
        <f>IF(IFERROR('Blocks A'!EH118-'Pre-1.095 (Hard Copy)'!CM104, 0)=0, " ", ('Blocks A'!EH118-'Pre-1.095 (Hard Copy)'!CM104))</f>
        <v>-0.00</v>
      </c>
      <c r="CN104" s="1014" t="str">
        <f>IF(IFERROR('Blocks A'!ED118-'Pre-1.095 (Hard Copy)'!CN104, 0)=0, " ", ('Blocks A'!ED118-'Pre-1.095 (Hard Copy)'!CN104))</f>
        <v>-29,842</v>
      </c>
      <c r="CO104" s="1017" t="str">
        <f>IF(IFERROR('Blocks A'!EE118-'Pre-1.095 (Hard Copy)'!CO104, 0)=0, " ", ('Blocks A'!EE118-'Pre-1.095 (Hard Copy)'!CO104))</f>
        <v>-29.84</v>
      </c>
      <c r="CP104" s="1017" t="str">
        <f>IF(IFERROR('Blocks A'!EF118-'Pre-1.095 (Hard Copy)'!CP104, 0)=0, " ", ('Blocks A'!EF118-'Pre-1.095 (Hard Copy)'!CP104))</f>
        <v>-0.03</v>
      </c>
      <c r="CQ104" s="1016" t="str">
        <f>IF(IFERROR('Blocks A'!EG118-'Pre-1.095 (Hard Copy)'!CQ104, 0)=0, " ", ('Blocks A'!EG118-'Pre-1.095 (Hard Copy)'!CQ104))</f>
        <v>-0.0298</v>
      </c>
      <c r="CR104" s="1018">
        <v>162.0</v>
      </c>
    </row>
    <row r="105">
      <c r="B105" s="1013" t="s">
        <v>998</v>
      </c>
      <c r="C105" s="969" t="s">
        <v>885</v>
      </c>
      <c r="D105" s="969">
        <v>1.0</v>
      </c>
      <c r="E105" s="969">
        <v>1.0</v>
      </c>
      <c r="F105" s="969">
        <v>1.0</v>
      </c>
      <c r="G105" s="1014" t="str">
        <f>IF(IFERROR('Blocks A'!G119-'Pre-1.095 (Hard Copy)'!G105, 0)=0, " ", ('Blocks A'!G119-'Pre-1.095 (Hard Copy)'!G105))</f>
        <v> </v>
      </c>
      <c r="H105" s="1014" t="str">
        <f>IF(IFERROR('Blocks A'!H119-'Pre-1.095 (Hard Copy)'!H105, 0)=0, " ", ('Blocks A'!H119-'Pre-1.095 (Hard Copy)'!H105))</f>
        <v> </v>
      </c>
      <c r="I105" s="1014" t="str">
        <f>IF(IFERROR('Blocks A'!I119-'Pre-1.095 (Hard Copy)'!I105, 0)=0, " ", ('Blocks A'!I119-'Pre-1.095 (Hard Copy)'!I105))</f>
        <v> </v>
      </c>
      <c r="J105" s="1014" t="str">
        <f>IF(IFERROR('Blocks A'!J119-'Pre-1.095 (Hard Copy)'!J105, 0)=0, " ", ('Blocks A'!J119-'Pre-1.095 (Hard Copy)'!J105))</f>
        <v> </v>
      </c>
      <c r="K105" s="1014" t="str">
        <f>IF(IFERROR('Blocks A'!K119-'Pre-1.095 (Hard Copy)'!K105, 0)=0, " ", ('Blocks A'!K119-'Pre-1.095 (Hard Copy)'!K105))</f>
        <v> </v>
      </c>
      <c r="L105" s="1014" t="str">
        <f>IF(IFERROR('Blocks A'!L119-'Pre-1.095 (Hard Copy)'!L105, 0)=0, " ", ('Blocks A'!L119-'Pre-1.095 (Hard Copy)'!L105))</f>
        <v> </v>
      </c>
      <c r="M105" s="1014" t="str">
        <f>IF(IFERROR('Blocks A'!N119-'Pre-1.095 (Hard Copy)'!M105, 0)=0, " ", ('Blocks A'!N119-'Pre-1.095 (Hard Copy)'!M105))</f>
        <v> </v>
      </c>
      <c r="N105" s="1014" t="str">
        <f>IF(IFERROR('Blocks A'!O119-'Pre-1.095 (Hard Copy)'!N105, 0)=0, " ", ('Blocks A'!O119-'Pre-1.095 (Hard Copy)'!N105))</f>
        <v> </v>
      </c>
      <c r="O105" s="1014" t="str">
        <f>IF(IFERROR('Blocks A'!P119-'Pre-1.095 (Hard Copy)'!O105, 0)=0, " ", ('Blocks A'!P119-'Pre-1.095 (Hard Copy)'!O105))</f>
        <v> </v>
      </c>
      <c r="P105" s="1014" t="str">
        <f>IF(IFERROR('Blocks A'!Q119-'Pre-1.095 (Hard Copy)'!P105, 0)=0, " ", ('Blocks A'!Q119-'Pre-1.095 (Hard Copy)'!P105))</f>
        <v> </v>
      </c>
      <c r="Q105" s="1014" t="str">
        <f>IF(IFERROR('Blocks A'!R119-'Pre-1.095 (Hard Copy)'!Q105, 0)=0, " ", ('Blocks A'!R119-'Pre-1.095 (Hard Copy)'!Q105))</f>
        <v> </v>
      </c>
      <c r="R105" s="1014" t="str">
        <f>IF(IFERROR('Blocks A'!S119-'Pre-1.095 (Hard Copy)'!R105, 0)=0, " ", ('Blocks A'!S119-'Pre-1.095 (Hard Copy)'!R105))</f>
        <v> </v>
      </c>
      <c r="S105" s="1014" t="str">
        <f>IF(IFERROR('Blocks A'!T119-'Pre-1.095 (Hard Copy)'!S105, 0)=0, " ", ('Blocks A'!T119-'Pre-1.095 (Hard Copy)'!S105))</f>
        <v> </v>
      </c>
      <c r="T105" s="1014" t="str">
        <f>IF(IFERROR('Blocks A'!M119-'Pre-1.095 (Hard Copy)'!T105, 0)=0, " ", ('Blocks A'!M119-'Pre-1.095 (Hard Copy)'!T105))</f>
        <v> </v>
      </c>
      <c r="U105" s="1014" t="str">
        <f>IF(IFERROR('Blocks A'!U119-'Pre-1.095 (Hard Copy)'!U105, 0)=0, " ", ('Blocks A'!U119-'Pre-1.095 (Hard Copy)'!U105))</f>
        <v> </v>
      </c>
      <c r="V105" s="1014" t="str">
        <f>IF(IFERROR('Blocks A'!V119-'Pre-1.095 (Hard Copy)'!V105, 0)=0, " ", ('Blocks A'!V119-'Pre-1.095 (Hard Copy)'!V105))</f>
        <v> </v>
      </c>
      <c r="W105" s="1014" t="str">
        <f>IF(IFERROR('Blocks A'!W119-'Pre-1.095 (Hard Copy)'!W105, 0)=0, " ", ('Blocks A'!W119-'Pre-1.095 (Hard Copy)'!W105))</f>
        <v> </v>
      </c>
      <c r="X105" s="1014" t="str">
        <f>IF(IFERROR('Blocks A'!X119-'Pre-1.095 (Hard Copy)'!X105, 0)=0, " ", ('Blocks A'!X119-'Pre-1.095 (Hard Copy)'!X105))</f>
        <v> </v>
      </c>
      <c r="Y105" s="1014" t="str">
        <f>IF(IFERROR('Blocks A'!AC119-'Pre-1.095 (Hard Copy)'!Y105, 0)=0, " ", ('Blocks A'!AC119-'Pre-1.095 (Hard Copy)'!Y105))</f>
        <v> </v>
      </c>
      <c r="Z105" s="1014" t="str">
        <f>IF(IFERROR('Blocks A'!Y119-'Pre-1.095 (Hard Copy)'!Z105, 0)=0, " ", ('Blocks A'!Y119-'Pre-1.095 (Hard Copy)'!Z105))</f>
        <v> </v>
      </c>
      <c r="AA105" s="1014" t="str">
        <f>IF(IFERROR('Blocks A'!Z119-'Pre-1.095 (Hard Copy)'!AA105, 0)=0, " ", ('Blocks A'!Z119-'Pre-1.095 (Hard Copy)'!AA105))</f>
        <v> </v>
      </c>
      <c r="AB105" s="1014" t="str">
        <f>IF(IFERROR('Blocks A'!AA119-'Pre-1.095 (Hard Copy)'!AB105, 0)=0, " ", ('Blocks A'!AA119-'Pre-1.095 (Hard Copy)'!AB105))</f>
        <v> </v>
      </c>
      <c r="AC105" s="1014" t="str">
        <f>IF(IFERROR('Blocks A'!AB119-'Pre-1.095 (Hard Copy)'!AC105, 0)=0, " ", ('Blocks A'!AB119-'Pre-1.095 (Hard Copy)'!AC105))</f>
        <v> </v>
      </c>
      <c r="AD105" s="1014" t="str">
        <f>IF(IFERROR('Blocks A'!AY119-'Pre-1.095 (Hard Copy)'!AD105, 0)=0, " ", ('Blocks A'!AY119-'Pre-1.095 (Hard Copy)'!AD105))</f>
        <v> </v>
      </c>
      <c r="AE105" s="1014" t="str">
        <f>IF(IFERROR('Blocks A'!AZ119-'Pre-1.095 (Hard Copy)'!AE105, 0)=0, " ", ('Blocks A'!AZ119-'Pre-1.095 (Hard Copy)'!AE105))</f>
        <v> </v>
      </c>
      <c r="AF105" s="1014" t="str">
        <f>IF(IFERROR('Blocks A'!BA119-'Pre-1.095 (Hard Copy)'!AF105, 0)=0, " ", ('Blocks A'!BA119-'Pre-1.095 (Hard Copy)'!AF105))</f>
        <v> </v>
      </c>
      <c r="AG105" s="1014" t="str">
        <f>IF(IFERROR('Blocks A'!BB119-'Pre-1.095 (Hard Copy)'!AG105, 0)=0, " ", ('Blocks A'!BB119-'Pre-1.095 (Hard Copy)'!AG105))</f>
        <v> </v>
      </c>
      <c r="AH105" s="1014" t="str">
        <f>IF(IFERROR('Blocks A'!BC119-'Pre-1.095 (Hard Copy)'!AH105, 0)=0, " ", ('Blocks A'!BC119-'Pre-1.095 (Hard Copy)'!AH105))</f>
        <v> </v>
      </c>
      <c r="AI105" s="1014" t="str">
        <f>IF(IFERROR('Blocks A'!BJ119-'Pre-1.095 (Hard Copy)'!AI105, 0)=0, " ", ('Blocks A'!BJ119-'Pre-1.095 (Hard Copy)'!AI105))</f>
        <v> </v>
      </c>
      <c r="AJ105" s="1014" t="str">
        <f>IF(IFERROR('Blocks A'!BD119-'Pre-1.095 (Hard Copy)'!AJ105, 0)=0, " ", ('Blocks A'!BD119-'Pre-1.095 (Hard Copy)'!AJ105))</f>
        <v> </v>
      </c>
      <c r="AK105" s="1014" t="str">
        <f>IF(IFERROR('Blocks A'!BE119-'Pre-1.095 (Hard Copy)'!AK105, 0)=0, " ", ('Blocks A'!BE119-'Pre-1.095 (Hard Copy)'!AK105))</f>
        <v> </v>
      </c>
      <c r="AL105" s="1014" t="str">
        <f>IF(IFERROR('Blocks A'!BF119-'Pre-1.095 (Hard Copy)'!AL105, 0)=0, " ", ('Blocks A'!BF119-'Pre-1.095 (Hard Copy)'!AL105))</f>
        <v> </v>
      </c>
      <c r="AM105" s="1014" t="str">
        <f>IF(IFERROR('Blocks A'!BG119-'Pre-1.095 (Hard Copy)'!AM105, 0)=0, " ", ('Blocks A'!BG119-'Pre-1.095 (Hard Copy)'!AM105))</f>
        <v> </v>
      </c>
      <c r="AN105" s="1014" t="str">
        <f>IF(IFERROR('Blocks A'!BH119-'Pre-1.095 (Hard Copy)'!AN105, 0)=0, " ", ('Blocks A'!BH119-'Pre-1.095 (Hard Copy)'!AN105))</f>
        <v> </v>
      </c>
      <c r="AO105" s="1014" t="str">
        <f>IF(IFERROR('Blocks A'!BI119-'Pre-1.095 (Hard Copy)'!AO105, 0)=0, " ", ('Blocks A'!BI119-'Pre-1.095 (Hard Copy)'!AO105))</f>
        <v> </v>
      </c>
      <c r="AP105" s="1014" t="str">
        <f>IF(IFERROR('Blocks A'!BK119-'Pre-1.095 (Hard Copy)'!AP105, 0)=0, " ", ('Blocks A'!BK119-'Pre-1.095 (Hard Copy)'!AP105))</f>
        <v> </v>
      </c>
      <c r="AQ105" s="1014" t="str">
        <f>IF(IFERROR('Blocks A'!BL119-'Pre-1.095 (Hard Copy)'!AQ105, 0)=0, " ", ('Blocks A'!BL119-'Pre-1.095 (Hard Copy)'!AQ105))</f>
        <v> </v>
      </c>
      <c r="AR105" s="1014" t="str">
        <f>IF(IFERROR('Blocks A'!BM119-'Pre-1.095 (Hard Copy)'!AR105, 0)=0, " ", ('Blocks A'!BM119-'Pre-1.095 (Hard Copy)'!AR105))</f>
        <v> </v>
      </c>
      <c r="AS105" s="1014" t="str">
        <f>IF(IFERROR('Blocks A'!BO119-'Pre-1.095 (Hard Copy)'!AS105, 0)=0, " ", ('Blocks A'!BO119-'Pre-1.095 (Hard Copy)'!AS105))</f>
        <v> </v>
      </c>
      <c r="AT105" s="1014" t="str">
        <f>IF(IFERROR('Blocks A'!BP119-'Pre-1.095 (Hard Copy)'!AT105, 0)=0, " ", ('Blocks A'!BP119-'Pre-1.095 (Hard Copy)'!AT105))</f>
        <v> </v>
      </c>
      <c r="AU105" s="1014" t="str">
        <f>IF(IFERROR('Blocks A'!BQ119-'Pre-1.095 (Hard Copy)'!AU105, 0)=0, " ", ('Blocks A'!BQ119-'Pre-1.095 (Hard Copy)'!AU105))</f>
        <v> </v>
      </c>
      <c r="AV105" s="1014" t="str">
        <f>IF(IFERROR('Blocks A'!BR119-'Pre-1.095 (Hard Copy)'!AV105, 0)=0, " ", ('Blocks A'!BR119-'Pre-1.095 (Hard Copy)'!AV105))</f>
        <v> </v>
      </c>
      <c r="AW105" s="1014" t="str">
        <f>IF(IFERROR('Blocks A'!BS119-'Pre-1.095 (Hard Copy)'!AW105, 0)=0, " ", ('Blocks A'!BS119-'Pre-1.095 (Hard Copy)'!AW105))</f>
        <v> </v>
      </c>
      <c r="AX105" s="1014" t="str">
        <f>IF(IFERROR('Blocks A'!BT119-'Pre-1.095 (Hard Copy)'!AX105, 0)=0, " ", ('Blocks A'!BT119-'Pre-1.095 (Hard Copy)'!AX105))</f>
        <v> </v>
      </c>
      <c r="AY105" s="1014" t="str">
        <f>IF(IFERROR('Blocks A'!BU119-'Pre-1.095 (Hard Copy)'!AY105, 0)=0, " ", ('Blocks A'!BU119-'Pre-1.095 (Hard Copy)'!AY105))</f>
        <v> </v>
      </c>
      <c r="AZ105" s="1014" t="str">
        <f>IF(IFERROR('Blocks A'!BW119-'Pre-1.095 (Hard Copy)'!AZ105, 0)=0, " ", ('Blocks A'!BW119-'Pre-1.095 (Hard Copy)'!AZ105))</f>
        <v> </v>
      </c>
      <c r="BA105" s="1014" t="str">
        <f>IF(IFERROR('Blocks A'!BX119-'Pre-1.095 (Hard Copy)'!BA105, 0)=0, " ", ('Blocks A'!BX119-'Pre-1.095 (Hard Copy)'!BA105))</f>
        <v> </v>
      </c>
      <c r="BB105" s="1014" t="str">
        <f>IF(IFERROR('Blocks A'!BY119-'Pre-1.095 (Hard Copy)'!BB105, 0)=0, " ", ('Blocks A'!BY119-'Pre-1.095 (Hard Copy)'!BB105))</f>
        <v> </v>
      </c>
      <c r="BC105" s="1015" t="str">
        <f>IF(IFERROR('Blocks A'!BZ119-'Pre-1.095 (Hard Copy)'!BC105, 0)=0, " ", ('Blocks A'!BZ119-'Pre-1.095 (Hard Copy)'!BC105))</f>
        <v> </v>
      </c>
      <c r="BD105" s="1014" t="str">
        <f>IF(IFERROR('Blocks A'!BV119-'Pre-1.095 (Hard Copy)'!BD105, 0)=0, " ", ('Blocks A'!BV119-'Pre-1.095 (Hard Copy)'!BD105))</f>
        <v> </v>
      </c>
      <c r="BE105" s="1014" t="str">
        <f>IF(IFERROR('Blocks A'!CB119-'Pre-1.095 (Hard Copy)'!BE105, 0)=0, " ", ('Blocks A'!CB119-'Pre-1.095 (Hard Copy)'!BE105))</f>
        <v> </v>
      </c>
      <c r="BF105" s="1014" t="str">
        <f>IF(IFERROR('Blocks A'!CC119-'Pre-1.095 (Hard Copy)'!BF105, 0)=0, " ", ('Blocks A'!CC119-'Pre-1.095 (Hard Copy)'!BF105))</f>
        <v>+0</v>
      </c>
      <c r="BG105" s="1016" t="str">
        <f>IF(IFERROR('Blocks A'!CD119-'Pre-1.095 (Hard Copy)'!BG105, 0)=0, " ", ('Blocks A'!CD119-'Pre-1.095 (Hard Copy)'!BG105))</f>
        <v>+0.0000</v>
      </c>
      <c r="BH105" s="1014" t="str">
        <f>IF(IFERROR('Blocks A'!CE119-'Pre-1.095 (Hard Copy)'!BH105, 0)=0, " ", ('Blocks A'!CE119-'Pre-1.095 (Hard Copy)'!BH105))</f>
        <v> </v>
      </c>
      <c r="BI105" s="1014" t="str">
        <f>IF(IFERROR('Blocks A'!CZ119-'Pre-1.095 (Hard Copy)'!BI105, 0)=0, " ", ('Blocks A'!CZ119-'Pre-1.095 (Hard Copy)'!BI105))</f>
        <v>-2</v>
      </c>
      <c r="BJ105" s="1014" t="str">
        <f>IF(IFERROR('Blocks A'!DA119-'Pre-1.095 (Hard Copy)'!BJ105, 0)=0, " ", ('Blocks A'!DA119-'Pre-1.095 (Hard Copy)'!BJ105))</f>
        <v> </v>
      </c>
      <c r="BK105" s="1014" t="str">
        <f>IF(IFERROR('Blocks A'!DB119-'Pre-1.095 (Hard Copy)'!BK105, 0)=0, " ", ('Blocks A'!DB119-'Pre-1.095 (Hard Copy)'!BK105))</f>
        <v> </v>
      </c>
      <c r="BL105" s="1014" t="str">
        <f>IF(IFERROR('Blocks A'!DC119-'Pre-1.095 (Hard Copy)'!BL105, 0)=0, " ", ('Blocks A'!DC119-'Pre-1.095 (Hard Copy)'!BL105))</f>
        <v> </v>
      </c>
      <c r="BM105" s="1014" t="str">
        <f>IF(IFERROR('Blocks A'!DD119-'Pre-1.095 (Hard Copy)'!BM105, 0)=0, " ", ('Blocks A'!DD119-'Pre-1.095 (Hard Copy)'!BM105))</f>
        <v>+0</v>
      </c>
      <c r="BN105" s="1014" t="str">
        <f>IF(IFERROR('Blocks A'!DE119-'Pre-1.095 (Hard Copy)'!BN105, 0)=0, " ", ('Blocks A'!DE119-'Pre-1.095 (Hard Copy)'!BN105))</f>
        <v> </v>
      </c>
      <c r="BO105" s="1014" t="str">
        <f>IF(IFERROR('Blocks A'!DF119-'Pre-1.095 (Hard Copy)'!BO105, 0)=0, " ", ('Blocks A'!DF119-'Pre-1.095 (Hard Copy)'!BO105))</f>
        <v>-0</v>
      </c>
      <c r="BP105" s="1014" t="str">
        <f>IF(IFERROR('Blocks A'!DG119-'Pre-1.095 (Hard Copy)'!BP105, 0)=0, " ", ('Blocks A'!DG119-'Pre-1.095 (Hard Copy)'!BP105))</f>
        <v> </v>
      </c>
      <c r="BQ105" s="1014" t="str">
        <f>IF(IFERROR('Blocks A'!DH119-'Pre-1.095 (Hard Copy)'!BQ105, 0)=0, " ", ('Blocks A'!DH119-'Pre-1.095 (Hard Copy)'!BQ105))</f>
        <v> </v>
      </c>
      <c r="BR105" s="1014" t="str">
        <f>IF(IFERROR('Blocks A'!DI119-'Pre-1.095 (Hard Copy)'!BR105, 0)=0, " ", ('Blocks A'!DI119-'Pre-1.095 (Hard Copy)'!BR105))</f>
        <v> </v>
      </c>
      <c r="BS105" s="1014" t="str">
        <f>IF(IFERROR('Blocks A'!DJ119-'Pre-1.095 (Hard Copy)'!BS105, 0)=0, " ", ('Blocks A'!DJ119-'Pre-1.095 (Hard Copy)'!BS105))</f>
        <v>-3</v>
      </c>
      <c r="BT105" s="1014" t="str">
        <f>IF(IFERROR('Blocks A'!DK119-'Pre-1.095 (Hard Copy)'!BT105, 0)=0, " ", ('Blocks A'!DK119-'Pre-1.095 (Hard Copy)'!BT105))</f>
        <v> </v>
      </c>
      <c r="BU105" s="1014" t="str">
        <f>IF(IFERROR('Blocks A'!DL119-'Pre-1.095 (Hard Copy)'!BU105, 0)=0, " ", ('Blocks A'!DL119-'Pre-1.095 (Hard Copy)'!BU105))</f>
        <v> </v>
      </c>
      <c r="BV105" s="1014" t="str">
        <f>IF(IFERROR('Blocks A'!DM119-'Pre-1.095 (Hard Copy)'!BV105, 0)=0, " ", ('Blocks A'!DM119-'Pre-1.095 (Hard Copy)'!BV105))</f>
        <v> </v>
      </c>
      <c r="BW105" s="1014" t="str">
        <f>IF(IFERROR('Blocks A'!DN119-'Pre-1.095 (Hard Copy)'!BW105, 0)=0, " ", ('Blocks A'!DN119-'Pre-1.095 (Hard Copy)'!BW105))</f>
        <v>+0</v>
      </c>
      <c r="BX105" s="1014" t="str">
        <f>IF(IFERROR('Blocks A'!DO119-'Pre-1.095 (Hard Copy)'!BX105, 0)=0, " ", ('Blocks A'!DO119-'Pre-1.095 (Hard Copy)'!BX105))</f>
        <v> </v>
      </c>
      <c r="BY105" s="1014" t="str">
        <f>IF(IFERROR('Blocks A'!DP119-'Pre-1.095 (Hard Copy)'!BY105, 0)=0, " ", ('Blocks A'!DP119-'Pre-1.095 (Hard Copy)'!BY105))</f>
        <v>-13</v>
      </c>
      <c r="BZ105" s="1014" t="str">
        <f>IF(IFERROR('Blocks A'!DQ119-'Pre-1.095 (Hard Copy)'!BZ105, 0)=0, " ", ('Blocks A'!DQ119-'Pre-1.095 (Hard Copy)'!BZ105))</f>
        <v> </v>
      </c>
      <c r="CA105" s="1014" t="str">
        <f>IF(IFERROR('Blocks A'!DR119-'Pre-1.095 (Hard Copy)'!CA105, 0)=0, " ", ('Blocks A'!DR119-'Pre-1.095 (Hard Copy)'!CA105))</f>
        <v> </v>
      </c>
      <c r="CB105" s="1014" t="str">
        <f>IF(IFERROR('Blocks A'!DS119-'Pre-1.095 (Hard Copy)'!CB105, 0)=0, " ", ('Blocks A'!DS119-'Pre-1.095 (Hard Copy)'!CB105))</f>
        <v> </v>
      </c>
      <c r="CC105" s="1014" t="str">
        <f>IF(IFERROR('Blocks A'!DT119-'Pre-1.095 (Hard Copy)'!CC105, 0)=0, " ", ('Blocks A'!DT119-'Pre-1.095 (Hard Copy)'!CC105))</f>
        <v>-2</v>
      </c>
      <c r="CD105" s="1014" t="str">
        <f>IF(IFERROR('Blocks A'!DU119-'Pre-1.095 (Hard Copy)'!CD105, 0)=0, " ", ('Blocks A'!DU119-'Pre-1.095 (Hard Copy)'!CD105))</f>
        <v>-15</v>
      </c>
      <c r="CE105" s="1014" t="str">
        <f>IF(IFERROR('Blocks A'!DX119-'Pre-1.095 (Hard Copy)'!CE105, 0)=0, " ", ('Blocks A'!DX119-'Pre-1.095 (Hard Copy)'!CE105))</f>
        <v>-4</v>
      </c>
      <c r="CF105" s="1014" t="str">
        <f>IF(IFERROR('Blocks A'!DY119-'Pre-1.095 (Hard Copy)'!CF105, 0)=0, " ", ('Blocks A'!DY119-'Pre-1.095 (Hard Copy)'!CF105))</f>
        <v>-591</v>
      </c>
      <c r="CG105" s="1016" t="str">
        <f>IF(IFERROR('Blocks A'!DZ119-'Pre-1.095 (Hard Copy)'!CG105, 0)=0, " ", ('Blocks A'!DZ119-'Pre-1.095 (Hard Copy)'!CG105))</f>
        <v>-0.0006</v>
      </c>
      <c r="CH105" s="1015" t="str">
        <f>IF(IFERROR('Blocks A'!DV119-'Pre-1.095 (Hard Copy)'!CH105, 0)=0, " ", ('Blocks A'!DV119-'Pre-1.095 (Hard Copy)'!CH105))</f>
        <v>-0.1</v>
      </c>
      <c r="CI105" s="1015" t="str">
        <f>IF(IFERROR('Blocks A'!DW119-'Pre-1.095 (Hard Copy)'!CI105, 0)=0, " ", ('Blocks A'!DW119-'Pre-1.095 (Hard Copy)'!CI105))</f>
        <v>-5.6</v>
      </c>
      <c r="CJ105" s="1014" t="str">
        <f>IF(IFERROR('Blocks A'!EA119-'Pre-1.095 (Hard Copy)'!CJ105, 0)=0, " ", ('Blocks A'!EA119-'Pre-1.095 (Hard Copy)'!CJ105))</f>
        <v>-4</v>
      </c>
      <c r="CK105" s="1017" t="str">
        <f>IF(IFERROR('Blocks A'!EB119-'Pre-1.095 (Hard Copy)'!CK105, 0)=0, " ", ('Blocks A'!EB119-'Pre-1.095 (Hard Copy)'!CK105))</f>
        <v>-0.06</v>
      </c>
      <c r="CL105" s="1017" t="str">
        <f>IF(IFERROR('Blocks A'!EC119-'Pre-1.095 (Hard Copy)'!CL105, 0)=0, " ", ('Blocks A'!EC119-'Pre-1.095 (Hard Copy)'!CL105))</f>
        <v>-0.00</v>
      </c>
      <c r="CM105" s="1017" t="str">
        <f>IF(IFERROR('Blocks A'!EH119-'Pre-1.095 (Hard Copy)'!CM105, 0)=0, " ", ('Blocks A'!EH119-'Pre-1.095 (Hard Copy)'!CM105))</f>
        <v>-0.00</v>
      </c>
      <c r="CN105" s="1014" t="str">
        <f>IF(IFERROR('Blocks A'!ED119-'Pre-1.095 (Hard Copy)'!CN105, 0)=0, " ", ('Blocks A'!ED119-'Pre-1.095 (Hard Copy)'!CN105))</f>
        <v>-591</v>
      </c>
      <c r="CO105" s="1017" t="str">
        <f>IF(IFERROR('Blocks A'!EE119-'Pre-1.095 (Hard Copy)'!CO105, 0)=0, " ", ('Blocks A'!EE119-'Pre-1.095 (Hard Copy)'!CO105))</f>
        <v>-0.59</v>
      </c>
      <c r="CP105" s="1017" t="str">
        <f>IF(IFERROR('Blocks A'!EF119-'Pre-1.095 (Hard Copy)'!CP105, 0)=0, " ", ('Blocks A'!EF119-'Pre-1.095 (Hard Copy)'!CP105))</f>
        <v>-0.00</v>
      </c>
      <c r="CQ105" s="1016" t="str">
        <f>IF(IFERROR('Blocks A'!EG119-'Pre-1.095 (Hard Copy)'!CQ105, 0)=0, " ", ('Blocks A'!EG119-'Pre-1.095 (Hard Copy)'!CQ105))</f>
        <v>-0.0006</v>
      </c>
      <c r="CR105" s="1018" t="s">
        <v>12</v>
      </c>
    </row>
    <row r="106">
      <c r="B106" s="1013" t="s">
        <v>999</v>
      </c>
      <c r="C106" s="969" t="s">
        <v>886</v>
      </c>
      <c r="D106" s="969">
        <v>1.0</v>
      </c>
      <c r="E106" s="969">
        <v>1.0</v>
      </c>
      <c r="F106" s="969">
        <v>1.0</v>
      </c>
      <c r="G106" s="1014" t="str">
        <f>IF(IFERROR('Blocks A'!G120-'Pre-1.095 (Hard Copy)'!G106, 0)=0, " ", ('Blocks A'!G120-'Pre-1.095 (Hard Copy)'!G106))</f>
        <v> </v>
      </c>
      <c r="H106" s="1014" t="str">
        <f>IF(IFERROR('Blocks A'!H120-'Pre-1.095 (Hard Copy)'!H106, 0)=0, " ", ('Blocks A'!H120-'Pre-1.095 (Hard Copy)'!H106))</f>
        <v> </v>
      </c>
      <c r="I106" s="1014" t="str">
        <f>IF(IFERROR('Blocks A'!I120-'Pre-1.095 (Hard Copy)'!I106, 0)=0, " ", ('Blocks A'!I120-'Pre-1.095 (Hard Copy)'!I106))</f>
        <v> </v>
      </c>
      <c r="J106" s="1014" t="str">
        <f>IF(IFERROR('Blocks A'!J120-'Pre-1.095 (Hard Copy)'!J106, 0)=0, " ", ('Blocks A'!J120-'Pre-1.095 (Hard Copy)'!J106))</f>
        <v> </v>
      </c>
      <c r="K106" s="1014" t="str">
        <f>IF(IFERROR('Blocks A'!K120-'Pre-1.095 (Hard Copy)'!K106, 0)=0, " ", ('Blocks A'!K120-'Pre-1.095 (Hard Copy)'!K106))</f>
        <v> </v>
      </c>
      <c r="L106" s="1014" t="str">
        <f>IF(IFERROR('Blocks A'!L120-'Pre-1.095 (Hard Copy)'!L106, 0)=0, " ", ('Blocks A'!L120-'Pre-1.095 (Hard Copy)'!L106))</f>
        <v> </v>
      </c>
      <c r="M106" s="1014" t="str">
        <f>IF(IFERROR('Blocks A'!N120-'Pre-1.095 (Hard Copy)'!M106, 0)=0, " ", ('Blocks A'!N120-'Pre-1.095 (Hard Copy)'!M106))</f>
        <v> </v>
      </c>
      <c r="N106" s="1014" t="str">
        <f>IF(IFERROR('Blocks A'!O120-'Pre-1.095 (Hard Copy)'!N106, 0)=0, " ", ('Blocks A'!O120-'Pre-1.095 (Hard Copy)'!N106))</f>
        <v> </v>
      </c>
      <c r="O106" s="1014" t="str">
        <f>IF(IFERROR('Blocks A'!P120-'Pre-1.095 (Hard Copy)'!O106, 0)=0, " ", ('Blocks A'!P120-'Pre-1.095 (Hard Copy)'!O106))</f>
        <v> </v>
      </c>
      <c r="P106" s="1014" t="str">
        <f>IF(IFERROR('Blocks A'!Q120-'Pre-1.095 (Hard Copy)'!P106, 0)=0, " ", ('Blocks A'!Q120-'Pre-1.095 (Hard Copy)'!P106))</f>
        <v> </v>
      </c>
      <c r="Q106" s="1014" t="str">
        <f>IF(IFERROR('Blocks A'!R120-'Pre-1.095 (Hard Copy)'!Q106, 0)=0, " ", ('Blocks A'!R120-'Pre-1.095 (Hard Copy)'!Q106))</f>
        <v> </v>
      </c>
      <c r="R106" s="1014" t="str">
        <f>IF(IFERROR('Blocks A'!S120-'Pre-1.095 (Hard Copy)'!R106, 0)=0, " ", ('Blocks A'!S120-'Pre-1.095 (Hard Copy)'!R106))</f>
        <v> </v>
      </c>
      <c r="S106" s="1014" t="str">
        <f>IF(IFERROR('Blocks A'!T120-'Pre-1.095 (Hard Copy)'!S106, 0)=0, " ", ('Blocks A'!T120-'Pre-1.095 (Hard Copy)'!S106))</f>
        <v> </v>
      </c>
      <c r="T106" s="1014" t="str">
        <f>IF(IFERROR('Blocks A'!M120-'Pre-1.095 (Hard Copy)'!T106, 0)=0, " ", ('Blocks A'!M120-'Pre-1.095 (Hard Copy)'!T106))</f>
        <v> </v>
      </c>
      <c r="U106" s="1014" t="str">
        <f>IF(IFERROR('Blocks A'!U120-'Pre-1.095 (Hard Copy)'!U106, 0)=0, " ", ('Blocks A'!U120-'Pre-1.095 (Hard Copy)'!U106))</f>
        <v> </v>
      </c>
      <c r="V106" s="1014" t="str">
        <f>IF(IFERROR('Blocks A'!V120-'Pre-1.095 (Hard Copy)'!V106, 0)=0, " ", ('Blocks A'!V120-'Pre-1.095 (Hard Copy)'!V106))</f>
        <v> </v>
      </c>
      <c r="W106" s="1014" t="str">
        <f>IF(IFERROR('Blocks A'!W120-'Pre-1.095 (Hard Copy)'!W106, 0)=0, " ", ('Blocks A'!W120-'Pre-1.095 (Hard Copy)'!W106))</f>
        <v> </v>
      </c>
      <c r="X106" s="1014" t="str">
        <f>IF(IFERROR('Blocks A'!X120-'Pre-1.095 (Hard Copy)'!X106, 0)=0, " ", ('Blocks A'!X120-'Pre-1.095 (Hard Copy)'!X106))</f>
        <v> </v>
      </c>
      <c r="Y106" s="1014" t="str">
        <f>IF(IFERROR('Blocks A'!AC120-'Pre-1.095 (Hard Copy)'!Y106, 0)=0, " ", ('Blocks A'!AC120-'Pre-1.095 (Hard Copy)'!Y106))</f>
        <v> </v>
      </c>
      <c r="Z106" s="1014" t="str">
        <f>IF(IFERROR('Blocks A'!Y120-'Pre-1.095 (Hard Copy)'!Z106, 0)=0, " ", ('Blocks A'!Y120-'Pre-1.095 (Hard Copy)'!Z106))</f>
        <v> </v>
      </c>
      <c r="AA106" s="1014" t="str">
        <f>IF(IFERROR('Blocks A'!Z120-'Pre-1.095 (Hard Copy)'!AA106, 0)=0, " ", ('Blocks A'!Z120-'Pre-1.095 (Hard Copy)'!AA106))</f>
        <v> </v>
      </c>
      <c r="AB106" s="1014" t="str">
        <f>IF(IFERROR('Blocks A'!AA120-'Pre-1.095 (Hard Copy)'!AB106, 0)=0, " ", ('Blocks A'!AA120-'Pre-1.095 (Hard Copy)'!AB106))</f>
        <v> </v>
      </c>
      <c r="AC106" s="1014" t="str">
        <f>IF(IFERROR('Blocks A'!AB120-'Pre-1.095 (Hard Copy)'!AC106, 0)=0, " ", ('Blocks A'!AB120-'Pre-1.095 (Hard Copy)'!AC106))</f>
        <v> </v>
      </c>
      <c r="AD106" s="1014" t="str">
        <f>IF(IFERROR('Blocks A'!AY120-'Pre-1.095 (Hard Copy)'!AD106, 0)=0, " ", ('Blocks A'!AY120-'Pre-1.095 (Hard Copy)'!AD106))</f>
        <v> </v>
      </c>
      <c r="AE106" s="1014" t="str">
        <f>IF(IFERROR('Blocks A'!AZ120-'Pre-1.095 (Hard Copy)'!AE106, 0)=0, " ", ('Blocks A'!AZ120-'Pre-1.095 (Hard Copy)'!AE106))</f>
        <v> </v>
      </c>
      <c r="AF106" s="1014" t="str">
        <f>IF(IFERROR('Blocks A'!BA120-'Pre-1.095 (Hard Copy)'!AF106, 0)=0, " ", ('Blocks A'!BA120-'Pre-1.095 (Hard Copy)'!AF106))</f>
        <v> </v>
      </c>
      <c r="AG106" s="1014" t="str">
        <f>IF(IFERROR('Blocks A'!BB120-'Pre-1.095 (Hard Copy)'!AG106, 0)=0, " ", ('Blocks A'!BB120-'Pre-1.095 (Hard Copy)'!AG106))</f>
        <v> </v>
      </c>
      <c r="AH106" s="1014" t="str">
        <f>IF(IFERROR('Blocks A'!BC120-'Pre-1.095 (Hard Copy)'!AH106, 0)=0, " ", ('Blocks A'!BC120-'Pre-1.095 (Hard Copy)'!AH106))</f>
        <v> </v>
      </c>
      <c r="AI106" s="1014" t="str">
        <f>IF(IFERROR('Blocks A'!BJ120-'Pre-1.095 (Hard Copy)'!AI106, 0)=0, " ", ('Blocks A'!BJ120-'Pre-1.095 (Hard Copy)'!AI106))</f>
        <v> </v>
      </c>
      <c r="AJ106" s="1014" t="str">
        <f>IF(IFERROR('Blocks A'!BD120-'Pre-1.095 (Hard Copy)'!AJ106, 0)=0, " ", ('Blocks A'!BD120-'Pre-1.095 (Hard Copy)'!AJ106))</f>
        <v> </v>
      </c>
      <c r="AK106" s="1014" t="str">
        <f>IF(IFERROR('Blocks A'!BE120-'Pre-1.095 (Hard Copy)'!AK106, 0)=0, " ", ('Blocks A'!BE120-'Pre-1.095 (Hard Copy)'!AK106))</f>
        <v> </v>
      </c>
      <c r="AL106" s="1014" t="str">
        <f>IF(IFERROR('Blocks A'!BF120-'Pre-1.095 (Hard Copy)'!AL106, 0)=0, " ", ('Blocks A'!BF120-'Pre-1.095 (Hard Copy)'!AL106))</f>
        <v> </v>
      </c>
      <c r="AM106" s="1014" t="str">
        <f>IF(IFERROR('Blocks A'!BG120-'Pre-1.095 (Hard Copy)'!AM106, 0)=0, " ", ('Blocks A'!BG120-'Pre-1.095 (Hard Copy)'!AM106))</f>
        <v> </v>
      </c>
      <c r="AN106" s="1014" t="str">
        <f>IF(IFERROR('Blocks A'!BH120-'Pre-1.095 (Hard Copy)'!AN106, 0)=0, " ", ('Blocks A'!BH120-'Pre-1.095 (Hard Copy)'!AN106))</f>
        <v> </v>
      </c>
      <c r="AO106" s="1014" t="str">
        <f>IF(IFERROR('Blocks A'!BI120-'Pre-1.095 (Hard Copy)'!AO106, 0)=0, " ", ('Blocks A'!BI120-'Pre-1.095 (Hard Copy)'!AO106))</f>
        <v> </v>
      </c>
      <c r="AP106" s="1014" t="str">
        <f>IF(IFERROR('Blocks A'!BK120-'Pre-1.095 (Hard Copy)'!AP106, 0)=0, " ", ('Blocks A'!BK120-'Pre-1.095 (Hard Copy)'!AP106))</f>
        <v> </v>
      </c>
      <c r="AQ106" s="1014" t="str">
        <f>IF(IFERROR('Blocks A'!BL120-'Pre-1.095 (Hard Copy)'!AQ106, 0)=0, " ", ('Blocks A'!BL120-'Pre-1.095 (Hard Copy)'!AQ106))</f>
        <v> </v>
      </c>
      <c r="AR106" s="1014" t="str">
        <f>IF(IFERROR('Blocks A'!BM120-'Pre-1.095 (Hard Copy)'!AR106, 0)=0, " ", ('Blocks A'!BM120-'Pre-1.095 (Hard Copy)'!AR106))</f>
        <v> </v>
      </c>
      <c r="AS106" s="1014" t="str">
        <f>IF(IFERROR('Blocks A'!BO120-'Pre-1.095 (Hard Copy)'!AS106, 0)=0, " ", ('Blocks A'!BO120-'Pre-1.095 (Hard Copy)'!AS106))</f>
        <v> </v>
      </c>
      <c r="AT106" s="1014" t="str">
        <f>IF(IFERROR('Blocks A'!BP120-'Pre-1.095 (Hard Copy)'!AT106, 0)=0, " ", ('Blocks A'!BP120-'Pre-1.095 (Hard Copy)'!AT106))</f>
        <v> </v>
      </c>
      <c r="AU106" s="1014" t="str">
        <f>IF(IFERROR('Blocks A'!BQ120-'Pre-1.095 (Hard Copy)'!AU106, 0)=0, " ", ('Blocks A'!BQ120-'Pre-1.095 (Hard Copy)'!AU106))</f>
        <v> </v>
      </c>
      <c r="AV106" s="1014" t="str">
        <f>IF(IFERROR('Blocks A'!BR120-'Pre-1.095 (Hard Copy)'!AV106, 0)=0, " ", ('Blocks A'!BR120-'Pre-1.095 (Hard Copy)'!AV106))</f>
        <v> </v>
      </c>
      <c r="AW106" s="1014" t="str">
        <f>IF(IFERROR('Blocks A'!BS120-'Pre-1.095 (Hard Copy)'!AW106, 0)=0, " ", ('Blocks A'!BS120-'Pre-1.095 (Hard Copy)'!AW106))</f>
        <v> </v>
      </c>
      <c r="AX106" s="1014" t="str">
        <f>IF(IFERROR('Blocks A'!BT120-'Pre-1.095 (Hard Copy)'!AX106, 0)=0, " ", ('Blocks A'!BT120-'Pre-1.095 (Hard Copy)'!AX106))</f>
        <v> </v>
      </c>
      <c r="AY106" s="1014" t="str">
        <f>IF(IFERROR('Blocks A'!BU120-'Pre-1.095 (Hard Copy)'!AY106, 0)=0, " ", ('Blocks A'!BU120-'Pre-1.095 (Hard Copy)'!AY106))</f>
        <v> </v>
      </c>
      <c r="AZ106" s="1014" t="str">
        <f>IF(IFERROR('Blocks A'!BW120-'Pre-1.095 (Hard Copy)'!AZ106, 0)=0, " ", ('Blocks A'!BW120-'Pre-1.095 (Hard Copy)'!AZ106))</f>
        <v> </v>
      </c>
      <c r="BA106" s="1014" t="str">
        <f>IF(IFERROR('Blocks A'!BX120-'Pre-1.095 (Hard Copy)'!BA106, 0)=0, " ", ('Blocks A'!BX120-'Pre-1.095 (Hard Copy)'!BA106))</f>
        <v>-0</v>
      </c>
      <c r="BB106" s="1014" t="str">
        <f>IF(IFERROR('Blocks A'!BY120-'Pre-1.095 (Hard Copy)'!BB106, 0)=0, " ", ('Blocks A'!BY120-'Pre-1.095 (Hard Copy)'!BB106))</f>
        <v> </v>
      </c>
      <c r="BC106" s="1015" t="str">
        <f>IF(IFERROR('Blocks A'!BZ120-'Pre-1.095 (Hard Copy)'!BC106, 0)=0, " ", ('Blocks A'!BZ120-'Pre-1.095 (Hard Copy)'!BC106))</f>
        <v>+0.0</v>
      </c>
      <c r="BD106" s="1014" t="str">
        <f>IF(IFERROR('Blocks A'!BV120-'Pre-1.095 (Hard Copy)'!BD106, 0)=0, " ", ('Blocks A'!BV120-'Pre-1.095 (Hard Copy)'!BD106))</f>
        <v> </v>
      </c>
      <c r="BE106" s="1014" t="str">
        <f>IF(IFERROR('Blocks A'!CB120-'Pre-1.095 (Hard Copy)'!BE106, 0)=0, " ", ('Blocks A'!CB120-'Pre-1.095 (Hard Copy)'!BE106))</f>
        <v>-180</v>
      </c>
      <c r="BF106" s="1014" t="str">
        <f>IF(IFERROR('Blocks A'!CC120-'Pre-1.095 (Hard Copy)'!BF106, 0)=0, " ", ('Blocks A'!CC120-'Pre-1.095 (Hard Copy)'!BF106))</f>
        <v>-28,000</v>
      </c>
      <c r="BG106" s="1016" t="str">
        <f>IF(IFERROR('Blocks A'!CD120-'Pre-1.095 (Hard Copy)'!BG106, 0)=0, " ", ('Blocks A'!CD120-'Pre-1.095 (Hard Copy)'!BG106))</f>
        <v>-0.0280</v>
      </c>
      <c r="BH106" s="1014" t="str">
        <f>IF(IFERROR('Blocks A'!CE120-'Pre-1.095 (Hard Copy)'!BH106, 0)=0, " ", ('Blocks A'!CE120-'Pre-1.095 (Hard Copy)'!BH106))</f>
        <v> </v>
      </c>
      <c r="BI106" s="1014" t="str">
        <f>IF(IFERROR('Blocks A'!CZ120-'Pre-1.095 (Hard Copy)'!BI106, 0)=0, " ", ('Blocks A'!CZ120-'Pre-1.095 (Hard Copy)'!BI106))</f>
        <v>+32</v>
      </c>
      <c r="BJ106" s="1014" t="str">
        <f>IF(IFERROR('Blocks A'!DA120-'Pre-1.095 (Hard Copy)'!BJ106, 0)=0, " ", ('Blocks A'!DA120-'Pre-1.095 (Hard Copy)'!BJ106))</f>
        <v> </v>
      </c>
      <c r="BK106" s="1014" t="str">
        <f>IF(IFERROR('Blocks A'!DB120-'Pre-1.095 (Hard Copy)'!BK106, 0)=0, " ", ('Blocks A'!DB120-'Pre-1.095 (Hard Copy)'!BK106))</f>
        <v> </v>
      </c>
      <c r="BL106" s="1014" t="str">
        <f>IF(IFERROR('Blocks A'!DC120-'Pre-1.095 (Hard Copy)'!BL106, 0)=0, " ", ('Blocks A'!DC120-'Pre-1.095 (Hard Copy)'!BL106))</f>
        <v> </v>
      </c>
      <c r="BM106" s="1014" t="str">
        <f>IF(IFERROR('Blocks A'!DD120-'Pre-1.095 (Hard Copy)'!BM106, 0)=0, " ", ('Blocks A'!DD120-'Pre-1.095 (Hard Copy)'!BM106))</f>
        <v>+1</v>
      </c>
      <c r="BN106" s="1014" t="str">
        <f>IF(IFERROR('Blocks A'!DE120-'Pre-1.095 (Hard Copy)'!BN106, 0)=0, " ", ('Blocks A'!DE120-'Pre-1.095 (Hard Copy)'!BN106))</f>
        <v> </v>
      </c>
      <c r="BO106" s="1014" t="str">
        <f>IF(IFERROR('Blocks A'!DF120-'Pre-1.095 (Hard Copy)'!BO106, 0)=0, " ", ('Blocks A'!DF120-'Pre-1.095 (Hard Copy)'!BO106))</f>
        <v>-1</v>
      </c>
      <c r="BP106" s="1014" t="str">
        <f>IF(IFERROR('Blocks A'!DG120-'Pre-1.095 (Hard Copy)'!BP106, 0)=0, " ", ('Blocks A'!DG120-'Pre-1.095 (Hard Copy)'!BP106))</f>
        <v> </v>
      </c>
      <c r="BQ106" s="1014" t="str">
        <f>IF(IFERROR('Blocks A'!DH120-'Pre-1.095 (Hard Copy)'!BQ106, 0)=0, " ", ('Blocks A'!DH120-'Pre-1.095 (Hard Copy)'!BQ106))</f>
        <v> </v>
      </c>
      <c r="BR106" s="1014" t="str">
        <f>IF(IFERROR('Blocks A'!DI120-'Pre-1.095 (Hard Copy)'!BR106, 0)=0, " ", ('Blocks A'!DI120-'Pre-1.095 (Hard Copy)'!BR106))</f>
        <v> </v>
      </c>
      <c r="BS106" s="1014" t="str">
        <f>IF(IFERROR('Blocks A'!DJ120-'Pre-1.095 (Hard Copy)'!BS106, 0)=0, " ", ('Blocks A'!DJ120-'Pre-1.095 (Hard Copy)'!BS106))</f>
        <v>+56</v>
      </c>
      <c r="BT106" s="1014" t="str">
        <f>IF(IFERROR('Blocks A'!DK120-'Pre-1.095 (Hard Copy)'!BT106, 0)=0, " ", ('Blocks A'!DK120-'Pre-1.095 (Hard Copy)'!BT106))</f>
        <v> </v>
      </c>
      <c r="BU106" s="1014" t="str">
        <f>IF(IFERROR('Blocks A'!DL120-'Pre-1.095 (Hard Copy)'!BU106, 0)=0, " ", ('Blocks A'!DL120-'Pre-1.095 (Hard Copy)'!BU106))</f>
        <v> </v>
      </c>
      <c r="BV106" s="1014" t="str">
        <f>IF(IFERROR('Blocks A'!DM120-'Pre-1.095 (Hard Copy)'!BV106, 0)=0, " ", ('Blocks A'!DM120-'Pre-1.095 (Hard Copy)'!BV106))</f>
        <v> </v>
      </c>
      <c r="BW106" s="1014" t="str">
        <f>IF(IFERROR('Blocks A'!DN120-'Pre-1.095 (Hard Copy)'!BW106, 0)=0, " ", ('Blocks A'!DN120-'Pre-1.095 (Hard Copy)'!BW106))</f>
        <v>+2</v>
      </c>
      <c r="BX106" s="1014" t="str">
        <f>IF(IFERROR('Blocks A'!DO120-'Pre-1.095 (Hard Copy)'!BX106, 0)=0, " ", ('Blocks A'!DO120-'Pre-1.095 (Hard Copy)'!BX106))</f>
        <v> </v>
      </c>
      <c r="BY106" s="1014" t="str">
        <f>IF(IFERROR('Blocks A'!DP120-'Pre-1.095 (Hard Copy)'!BY106, 0)=0, " ", ('Blocks A'!DP120-'Pre-1.095 (Hard Copy)'!BY106))</f>
        <v>-63</v>
      </c>
      <c r="BZ106" s="1014" t="str">
        <f>IF(IFERROR('Blocks A'!DQ120-'Pre-1.095 (Hard Copy)'!BZ106, 0)=0, " ", ('Blocks A'!DQ120-'Pre-1.095 (Hard Copy)'!BZ106))</f>
        <v> </v>
      </c>
      <c r="CA106" s="1014" t="str">
        <f>IF(IFERROR('Blocks A'!DR120-'Pre-1.095 (Hard Copy)'!CA106, 0)=0, " ", ('Blocks A'!DR120-'Pre-1.095 (Hard Copy)'!CA106))</f>
        <v> </v>
      </c>
      <c r="CB106" s="1014" t="str">
        <f>IF(IFERROR('Blocks A'!DS120-'Pre-1.095 (Hard Copy)'!CB106, 0)=0, " ", ('Blocks A'!DS120-'Pre-1.095 (Hard Copy)'!CB106))</f>
        <v> </v>
      </c>
      <c r="CC106" s="1014" t="str">
        <f>IF(IFERROR('Blocks A'!DT120-'Pre-1.095 (Hard Copy)'!CC106, 0)=0, " ", ('Blocks A'!DT120-'Pre-1.095 (Hard Copy)'!CC106))</f>
        <v>+32</v>
      </c>
      <c r="CD106" s="1014" t="str">
        <f>IF(IFERROR('Blocks A'!DU120-'Pre-1.095 (Hard Copy)'!CD106, 0)=0, " ", ('Blocks A'!DU120-'Pre-1.095 (Hard Copy)'!CD106))</f>
        <v>-4</v>
      </c>
      <c r="CE106" s="1014" t="str">
        <f>IF(IFERROR('Blocks A'!DX120-'Pre-1.095 (Hard Copy)'!CE106, 0)=0, " ", ('Blocks A'!DX120-'Pre-1.095 (Hard Copy)'!CE106))</f>
        <v>-16</v>
      </c>
      <c r="CF106" s="1014" t="str">
        <f>IF(IFERROR('Blocks A'!DY120-'Pre-1.095 (Hard Copy)'!CF106, 0)=0, " ", ('Blocks A'!DY120-'Pre-1.095 (Hard Copy)'!CF106))</f>
        <v>-2,527</v>
      </c>
      <c r="CG106" s="1016" t="str">
        <f>IF(IFERROR('Blocks A'!DZ120-'Pre-1.095 (Hard Copy)'!CG106, 0)=0, " ", ('Blocks A'!DZ120-'Pre-1.095 (Hard Copy)'!CG106))</f>
        <v>-0.0025</v>
      </c>
      <c r="CH106" s="1015" t="str">
        <f>IF(IFERROR('Blocks A'!DV120-'Pre-1.095 (Hard Copy)'!CH106, 0)=0, " ", ('Blocks A'!DV120-'Pre-1.095 (Hard Copy)'!CH106))</f>
        <v>+4.4</v>
      </c>
      <c r="CI106" s="1015" t="str">
        <f>IF(IFERROR('Blocks A'!DW120-'Pre-1.095 (Hard Copy)'!CI106, 0)=0, " ", ('Blocks A'!DW120-'Pre-1.095 (Hard Copy)'!CI106))</f>
        <v>-1.7</v>
      </c>
      <c r="CJ106" s="1014" t="str">
        <f>IF(IFERROR('Blocks A'!EA120-'Pre-1.095 (Hard Copy)'!CJ106, 0)=0, " ", ('Blocks A'!EA120-'Pre-1.095 (Hard Copy)'!CJ106))</f>
        <v>-196</v>
      </c>
      <c r="CK106" s="1017" t="str">
        <f>IF(IFERROR('Blocks A'!EB120-'Pre-1.095 (Hard Copy)'!CK106, 0)=0, " ", ('Blocks A'!EB120-'Pre-1.095 (Hard Copy)'!CK106))</f>
        <v>-3.27</v>
      </c>
      <c r="CL106" s="1017" t="str">
        <f>IF(IFERROR('Blocks A'!EC120-'Pre-1.095 (Hard Copy)'!CL106, 0)=0, " ", ('Blocks A'!EC120-'Pre-1.095 (Hard Copy)'!CL106))</f>
        <v>-0.05</v>
      </c>
      <c r="CM106" s="1017" t="str">
        <f>IF(IFERROR('Blocks A'!EH120-'Pre-1.095 (Hard Copy)'!CM106, 0)=0, " ", ('Blocks A'!EH120-'Pre-1.095 (Hard Copy)'!CM106))</f>
        <v>-0.00</v>
      </c>
      <c r="CN106" s="1014" t="str">
        <f>IF(IFERROR('Blocks A'!ED120-'Pre-1.095 (Hard Copy)'!CN106, 0)=0, " ", ('Blocks A'!ED120-'Pre-1.095 (Hard Copy)'!CN106))</f>
        <v>-30,527</v>
      </c>
      <c r="CO106" s="1017" t="str">
        <f>IF(IFERROR('Blocks A'!EE120-'Pre-1.095 (Hard Copy)'!CO106, 0)=0, " ", ('Blocks A'!EE120-'Pre-1.095 (Hard Copy)'!CO106))</f>
        <v>-30.53</v>
      </c>
      <c r="CP106" s="1017" t="str">
        <f>IF(IFERROR('Blocks A'!EF120-'Pre-1.095 (Hard Copy)'!CP106, 0)=0, " ", ('Blocks A'!EF120-'Pre-1.095 (Hard Copy)'!CP106))</f>
        <v>-0.03</v>
      </c>
      <c r="CQ106" s="1016" t="str">
        <f>IF(IFERROR('Blocks A'!EG120-'Pre-1.095 (Hard Copy)'!CQ106, 0)=0, " ", ('Blocks A'!EG120-'Pre-1.095 (Hard Copy)'!CQ106))</f>
        <v>-0.0305</v>
      </c>
      <c r="CR106" s="1018">
        <v>1454.0</v>
      </c>
    </row>
    <row r="107">
      <c r="B107" s="1013" t="s">
        <v>999</v>
      </c>
      <c r="C107" s="969" t="s">
        <v>885</v>
      </c>
      <c r="D107" s="969">
        <v>1.0</v>
      </c>
      <c r="E107" s="969">
        <v>1.0</v>
      </c>
      <c r="F107" s="969">
        <v>1.0</v>
      </c>
      <c r="G107" s="1014" t="str">
        <f>IF(IFERROR('Blocks A'!G121-'Pre-1.095 (Hard Copy)'!G107, 0)=0, " ", ('Blocks A'!G121-'Pre-1.095 (Hard Copy)'!G107))</f>
        <v> </v>
      </c>
      <c r="H107" s="1014" t="str">
        <f>IF(IFERROR('Blocks A'!H121-'Pre-1.095 (Hard Copy)'!H107, 0)=0, " ", ('Blocks A'!H121-'Pre-1.095 (Hard Copy)'!H107))</f>
        <v> </v>
      </c>
      <c r="I107" s="1014" t="str">
        <f>IF(IFERROR('Blocks A'!I121-'Pre-1.095 (Hard Copy)'!I107, 0)=0, " ", ('Blocks A'!I121-'Pre-1.095 (Hard Copy)'!I107))</f>
        <v> </v>
      </c>
      <c r="J107" s="1014" t="str">
        <f>IF(IFERROR('Blocks A'!J121-'Pre-1.095 (Hard Copy)'!J107, 0)=0, " ", ('Blocks A'!J121-'Pre-1.095 (Hard Copy)'!J107))</f>
        <v> </v>
      </c>
      <c r="K107" s="1014" t="str">
        <f>IF(IFERROR('Blocks A'!K121-'Pre-1.095 (Hard Copy)'!K107, 0)=0, " ", ('Blocks A'!K121-'Pre-1.095 (Hard Copy)'!K107))</f>
        <v> </v>
      </c>
      <c r="L107" s="1014" t="str">
        <f>IF(IFERROR('Blocks A'!L121-'Pre-1.095 (Hard Copy)'!L107, 0)=0, " ", ('Blocks A'!L121-'Pre-1.095 (Hard Copy)'!L107))</f>
        <v> </v>
      </c>
      <c r="M107" s="1014" t="str">
        <f>IF(IFERROR('Blocks A'!N121-'Pre-1.095 (Hard Copy)'!M107, 0)=0, " ", ('Blocks A'!N121-'Pre-1.095 (Hard Copy)'!M107))</f>
        <v> </v>
      </c>
      <c r="N107" s="1014" t="str">
        <f>IF(IFERROR('Blocks A'!O121-'Pre-1.095 (Hard Copy)'!N107, 0)=0, " ", ('Blocks A'!O121-'Pre-1.095 (Hard Copy)'!N107))</f>
        <v> </v>
      </c>
      <c r="O107" s="1014" t="str">
        <f>IF(IFERROR('Blocks A'!P121-'Pre-1.095 (Hard Copy)'!O107, 0)=0, " ", ('Blocks A'!P121-'Pre-1.095 (Hard Copy)'!O107))</f>
        <v> </v>
      </c>
      <c r="P107" s="1014" t="str">
        <f>IF(IFERROR('Blocks A'!Q121-'Pre-1.095 (Hard Copy)'!P107, 0)=0, " ", ('Blocks A'!Q121-'Pre-1.095 (Hard Copy)'!P107))</f>
        <v> </v>
      </c>
      <c r="Q107" s="1014" t="str">
        <f>IF(IFERROR('Blocks A'!R121-'Pre-1.095 (Hard Copy)'!Q107, 0)=0, " ", ('Blocks A'!R121-'Pre-1.095 (Hard Copy)'!Q107))</f>
        <v> </v>
      </c>
      <c r="R107" s="1014" t="str">
        <f>IF(IFERROR('Blocks A'!S121-'Pre-1.095 (Hard Copy)'!R107, 0)=0, " ", ('Blocks A'!S121-'Pre-1.095 (Hard Copy)'!R107))</f>
        <v> </v>
      </c>
      <c r="S107" s="1014" t="str">
        <f>IF(IFERROR('Blocks A'!T121-'Pre-1.095 (Hard Copy)'!S107, 0)=0, " ", ('Blocks A'!T121-'Pre-1.095 (Hard Copy)'!S107))</f>
        <v> </v>
      </c>
      <c r="T107" s="1014" t="str">
        <f>IF(IFERROR('Blocks A'!M121-'Pre-1.095 (Hard Copy)'!T107, 0)=0, " ", ('Blocks A'!M121-'Pre-1.095 (Hard Copy)'!T107))</f>
        <v> </v>
      </c>
      <c r="U107" s="1014" t="str">
        <f>IF(IFERROR('Blocks A'!U121-'Pre-1.095 (Hard Copy)'!U107, 0)=0, " ", ('Blocks A'!U121-'Pre-1.095 (Hard Copy)'!U107))</f>
        <v> </v>
      </c>
      <c r="V107" s="1014" t="str">
        <f>IF(IFERROR('Blocks A'!V121-'Pre-1.095 (Hard Copy)'!V107, 0)=0, " ", ('Blocks A'!V121-'Pre-1.095 (Hard Copy)'!V107))</f>
        <v> </v>
      </c>
      <c r="W107" s="1014" t="str">
        <f>IF(IFERROR('Blocks A'!W121-'Pre-1.095 (Hard Copy)'!W107, 0)=0, " ", ('Blocks A'!W121-'Pre-1.095 (Hard Copy)'!W107))</f>
        <v> </v>
      </c>
      <c r="X107" s="1014" t="str">
        <f>IF(IFERROR('Blocks A'!X121-'Pre-1.095 (Hard Copy)'!X107, 0)=0, " ", ('Blocks A'!X121-'Pre-1.095 (Hard Copy)'!X107))</f>
        <v> </v>
      </c>
      <c r="Y107" s="1014" t="str">
        <f>IF(IFERROR('Blocks A'!AC121-'Pre-1.095 (Hard Copy)'!Y107, 0)=0, " ", ('Blocks A'!AC121-'Pre-1.095 (Hard Copy)'!Y107))</f>
        <v> </v>
      </c>
      <c r="Z107" s="1014" t="str">
        <f>IF(IFERROR('Blocks A'!Y121-'Pre-1.095 (Hard Copy)'!Z107, 0)=0, " ", ('Blocks A'!Y121-'Pre-1.095 (Hard Copy)'!Z107))</f>
        <v> </v>
      </c>
      <c r="AA107" s="1014" t="str">
        <f>IF(IFERROR('Blocks A'!Z121-'Pre-1.095 (Hard Copy)'!AA107, 0)=0, " ", ('Blocks A'!Z121-'Pre-1.095 (Hard Copy)'!AA107))</f>
        <v> </v>
      </c>
      <c r="AB107" s="1014" t="str">
        <f>IF(IFERROR('Blocks A'!AA121-'Pre-1.095 (Hard Copy)'!AB107, 0)=0, " ", ('Blocks A'!AA121-'Pre-1.095 (Hard Copy)'!AB107))</f>
        <v> </v>
      </c>
      <c r="AC107" s="1014" t="str">
        <f>IF(IFERROR('Blocks A'!AB121-'Pre-1.095 (Hard Copy)'!AC107, 0)=0, " ", ('Blocks A'!AB121-'Pre-1.095 (Hard Copy)'!AC107))</f>
        <v> </v>
      </c>
      <c r="AD107" s="1014" t="str">
        <f>IF(IFERROR('Blocks A'!AY121-'Pre-1.095 (Hard Copy)'!AD107, 0)=0, " ", ('Blocks A'!AY121-'Pre-1.095 (Hard Copy)'!AD107))</f>
        <v> </v>
      </c>
      <c r="AE107" s="1014" t="str">
        <f>IF(IFERROR('Blocks A'!AZ121-'Pre-1.095 (Hard Copy)'!AE107, 0)=0, " ", ('Blocks A'!AZ121-'Pre-1.095 (Hard Copy)'!AE107))</f>
        <v> </v>
      </c>
      <c r="AF107" s="1014" t="str">
        <f>IF(IFERROR('Blocks A'!BA121-'Pre-1.095 (Hard Copy)'!AF107, 0)=0, " ", ('Blocks A'!BA121-'Pre-1.095 (Hard Copy)'!AF107))</f>
        <v> </v>
      </c>
      <c r="AG107" s="1014" t="str">
        <f>IF(IFERROR('Blocks A'!BB121-'Pre-1.095 (Hard Copy)'!AG107, 0)=0, " ", ('Blocks A'!BB121-'Pre-1.095 (Hard Copy)'!AG107))</f>
        <v> </v>
      </c>
      <c r="AH107" s="1014" t="str">
        <f>IF(IFERROR('Blocks A'!BC121-'Pre-1.095 (Hard Copy)'!AH107, 0)=0, " ", ('Blocks A'!BC121-'Pre-1.095 (Hard Copy)'!AH107))</f>
        <v> </v>
      </c>
      <c r="AI107" s="1014" t="str">
        <f>IF(IFERROR('Blocks A'!BJ121-'Pre-1.095 (Hard Copy)'!AI107, 0)=0, " ", ('Blocks A'!BJ121-'Pre-1.095 (Hard Copy)'!AI107))</f>
        <v> </v>
      </c>
      <c r="AJ107" s="1014" t="str">
        <f>IF(IFERROR('Blocks A'!BD121-'Pre-1.095 (Hard Copy)'!AJ107, 0)=0, " ", ('Blocks A'!BD121-'Pre-1.095 (Hard Copy)'!AJ107))</f>
        <v> </v>
      </c>
      <c r="AK107" s="1014" t="str">
        <f>IF(IFERROR('Blocks A'!BE121-'Pre-1.095 (Hard Copy)'!AK107, 0)=0, " ", ('Blocks A'!BE121-'Pre-1.095 (Hard Copy)'!AK107))</f>
        <v> </v>
      </c>
      <c r="AL107" s="1014" t="str">
        <f>IF(IFERROR('Blocks A'!BF121-'Pre-1.095 (Hard Copy)'!AL107, 0)=0, " ", ('Blocks A'!BF121-'Pre-1.095 (Hard Copy)'!AL107))</f>
        <v> </v>
      </c>
      <c r="AM107" s="1014" t="str">
        <f>IF(IFERROR('Blocks A'!BG121-'Pre-1.095 (Hard Copy)'!AM107, 0)=0, " ", ('Blocks A'!BG121-'Pre-1.095 (Hard Copy)'!AM107))</f>
        <v> </v>
      </c>
      <c r="AN107" s="1014" t="str">
        <f>IF(IFERROR('Blocks A'!BH121-'Pre-1.095 (Hard Copy)'!AN107, 0)=0, " ", ('Blocks A'!BH121-'Pre-1.095 (Hard Copy)'!AN107))</f>
        <v> </v>
      </c>
      <c r="AO107" s="1014" t="str">
        <f>IF(IFERROR('Blocks A'!BI121-'Pre-1.095 (Hard Copy)'!AO107, 0)=0, " ", ('Blocks A'!BI121-'Pre-1.095 (Hard Copy)'!AO107))</f>
        <v> </v>
      </c>
      <c r="AP107" s="1014" t="str">
        <f>IF(IFERROR('Blocks A'!BK121-'Pre-1.095 (Hard Copy)'!AP107, 0)=0, " ", ('Blocks A'!BK121-'Pre-1.095 (Hard Copy)'!AP107))</f>
        <v> </v>
      </c>
      <c r="AQ107" s="1014" t="str">
        <f>IF(IFERROR('Blocks A'!BL121-'Pre-1.095 (Hard Copy)'!AQ107, 0)=0, " ", ('Blocks A'!BL121-'Pre-1.095 (Hard Copy)'!AQ107))</f>
        <v> </v>
      </c>
      <c r="AR107" s="1014" t="str">
        <f>IF(IFERROR('Blocks A'!BM121-'Pre-1.095 (Hard Copy)'!AR107, 0)=0, " ", ('Blocks A'!BM121-'Pre-1.095 (Hard Copy)'!AR107))</f>
        <v> </v>
      </c>
      <c r="AS107" s="1014" t="str">
        <f>IF(IFERROR('Blocks A'!BO121-'Pre-1.095 (Hard Copy)'!AS107, 0)=0, " ", ('Blocks A'!BO121-'Pre-1.095 (Hard Copy)'!AS107))</f>
        <v> </v>
      </c>
      <c r="AT107" s="1014" t="str">
        <f>IF(IFERROR('Blocks A'!BP121-'Pre-1.095 (Hard Copy)'!AT107, 0)=0, " ", ('Blocks A'!BP121-'Pre-1.095 (Hard Copy)'!AT107))</f>
        <v> </v>
      </c>
      <c r="AU107" s="1014" t="str">
        <f>IF(IFERROR('Blocks A'!BQ121-'Pre-1.095 (Hard Copy)'!AU107, 0)=0, " ", ('Blocks A'!BQ121-'Pre-1.095 (Hard Copy)'!AU107))</f>
        <v> </v>
      </c>
      <c r="AV107" s="1014" t="str">
        <f>IF(IFERROR('Blocks A'!BR121-'Pre-1.095 (Hard Copy)'!AV107, 0)=0, " ", ('Blocks A'!BR121-'Pre-1.095 (Hard Copy)'!AV107))</f>
        <v> </v>
      </c>
      <c r="AW107" s="1014" t="str">
        <f>IF(IFERROR('Blocks A'!BS121-'Pre-1.095 (Hard Copy)'!AW107, 0)=0, " ", ('Blocks A'!BS121-'Pre-1.095 (Hard Copy)'!AW107))</f>
        <v> </v>
      </c>
      <c r="AX107" s="1014" t="str">
        <f>IF(IFERROR('Blocks A'!BT121-'Pre-1.095 (Hard Copy)'!AX107, 0)=0, " ", ('Blocks A'!BT121-'Pre-1.095 (Hard Copy)'!AX107))</f>
        <v> </v>
      </c>
      <c r="AY107" s="1014" t="str">
        <f>IF(IFERROR('Blocks A'!BU121-'Pre-1.095 (Hard Copy)'!AY107, 0)=0, " ", ('Blocks A'!BU121-'Pre-1.095 (Hard Copy)'!AY107))</f>
        <v> </v>
      </c>
      <c r="AZ107" s="1014" t="str">
        <f>IF(IFERROR('Blocks A'!BW121-'Pre-1.095 (Hard Copy)'!AZ107, 0)=0, " ", ('Blocks A'!BW121-'Pre-1.095 (Hard Copy)'!AZ107))</f>
        <v> </v>
      </c>
      <c r="BA107" s="1014" t="str">
        <f>IF(IFERROR('Blocks A'!BX121-'Pre-1.095 (Hard Copy)'!BA107, 0)=0, " ", ('Blocks A'!BX121-'Pre-1.095 (Hard Copy)'!BA107))</f>
        <v>-0</v>
      </c>
      <c r="BB107" s="1014" t="str">
        <f>IF(IFERROR('Blocks A'!BY121-'Pre-1.095 (Hard Copy)'!BB107, 0)=0, " ", ('Blocks A'!BY121-'Pre-1.095 (Hard Copy)'!BB107))</f>
        <v> </v>
      </c>
      <c r="BC107" s="1015" t="str">
        <f>IF(IFERROR('Blocks A'!BZ121-'Pre-1.095 (Hard Copy)'!BC107, 0)=0, " ", ('Blocks A'!BZ121-'Pre-1.095 (Hard Copy)'!BC107))</f>
        <v>-0.0</v>
      </c>
      <c r="BD107" s="1014" t="str">
        <f>IF(IFERROR('Blocks A'!BV121-'Pre-1.095 (Hard Copy)'!BD107, 0)=0, " ", ('Blocks A'!BV121-'Pre-1.095 (Hard Copy)'!BD107))</f>
        <v> </v>
      </c>
      <c r="BE107" s="1014" t="str">
        <f>IF(IFERROR('Blocks A'!CB121-'Pre-1.095 (Hard Copy)'!BE107, 0)=0, " ", ('Blocks A'!CB121-'Pre-1.095 (Hard Copy)'!BE107))</f>
        <v>-18</v>
      </c>
      <c r="BF107" s="1014" t="str">
        <f>IF(IFERROR('Blocks A'!CC121-'Pre-1.095 (Hard Copy)'!BF107, 0)=0, " ", ('Blocks A'!CC121-'Pre-1.095 (Hard Copy)'!BF107))</f>
        <v>-2,800</v>
      </c>
      <c r="BG107" s="1016" t="str">
        <f>IF(IFERROR('Blocks A'!CD121-'Pre-1.095 (Hard Copy)'!BG107, 0)=0, " ", ('Blocks A'!CD121-'Pre-1.095 (Hard Copy)'!BG107))</f>
        <v>-0.0028</v>
      </c>
      <c r="BH107" s="1014" t="str">
        <f>IF(IFERROR('Blocks A'!CE121-'Pre-1.095 (Hard Copy)'!BH107, 0)=0, " ", ('Blocks A'!CE121-'Pre-1.095 (Hard Copy)'!BH107))</f>
        <v> </v>
      </c>
      <c r="BI107" s="1014" t="str">
        <f>IF(IFERROR('Blocks A'!CZ121-'Pre-1.095 (Hard Copy)'!BI107, 0)=0, " ", ('Blocks A'!CZ121-'Pre-1.095 (Hard Copy)'!BI107))</f>
        <v>+3</v>
      </c>
      <c r="BJ107" s="1014" t="str">
        <f>IF(IFERROR('Blocks A'!DA121-'Pre-1.095 (Hard Copy)'!BJ107, 0)=0, " ", ('Blocks A'!DA121-'Pre-1.095 (Hard Copy)'!BJ107))</f>
        <v> </v>
      </c>
      <c r="BK107" s="1014" t="str">
        <f>IF(IFERROR('Blocks A'!DB121-'Pre-1.095 (Hard Copy)'!BK107, 0)=0, " ", ('Blocks A'!DB121-'Pre-1.095 (Hard Copy)'!BK107))</f>
        <v> </v>
      </c>
      <c r="BL107" s="1014" t="str">
        <f>IF(IFERROR('Blocks A'!DC121-'Pre-1.095 (Hard Copy)'!BL107, 0)=0, " ", ('Blocks A'!DC121-'Pre-1.095 (Hard Copy)'!BL107))</f>
        <v> </v>
      </c>
      <c r="BM107" s="1014" t="str">
        <f>IF(IFERROR('Blocks A'!DD121-'Pre-1.095 (Hard Copy)'!BM107, 0)=0, " ", ('Blocks A'!DD121-'Pre-1.095 (Hard Copy)'!BM107))</f>
        <v>+0</v>
      </c>
      <c r="BN107" s="1014" t="str">
        <f>IF(IFERROR('Blocks A'!DE121-'Pre-1.095 (Hard Copy)'!BN107, 0)=0, " ", ('Blocks A'!DE121-'Pre-1.095 (Hard Copy)'!BN107))</f>
        <v> </v>
      </c>
      <c r="BO107" s="1014" t="str">
        <f>IF(IFERROR('Blocks A'!DF121-'Pre-1.095 (Hard Copy)'!BO107, 0)=0, " ", ('Blocks A'!DF121-'Pre-1.095 (Hard Copy)'!BO107))</f>
        <v>-0</v>
      </c>
      <c r="BP107" s="1014" t="str">
        <f>IF(IFERROR('Blocks A'!DG121-'Pre-1.095 (Hard Copy)'!BP107, 0)=0, " ", ('Blocks A'!DG121-'Pre-1.095 (Hard Copy)'!BP107))</f>
        <v> </v>
      </c>
      <c r="BQ107" s="1014" t="str">
        <f>IF(IFERROR('Blocks A'!DH121-'Pre-1.095 (Hard Copy)'!BQ107, 0)=0, " ", ('Blocks A'!DH121-'Pre-1.095 (Hard Copy)'!BQ107))</f>
        <v> </v>
      </c>
      <c r="BR107" s="1014" t="str">
        <f>IF(IFERROR('Blocks A'!DI121-'Pre-1.095 (Hard Copy)'!BR107, 0)=0, " ", ('Blocks A'!DI121-'Pre-1.095 (Hard Copy)'!BR107))</f>
        <v> </v>
      </c>
      <c r="BS107" s="1014" t="str">
        <f>IF(IFERROR('Blocks A'!DJ121-'Pre-1.095 (Hard Copy)'!BS107, 0)=0, " ", ('Blocks A'!DJ121-'Pre-1.095 (Hard Copy)'!BS107))</f>
        <v>+6</v>
      </c>
      <c r="BT107" s="1014" t="str">
        <f>IF(IFERROR('Blocks A'!DK121-'Pre-1.095 (Hard Copy)'!BT107, 0)=0, " ", ('Blocks A'!DK121-'Pre-1.095 (Hard Copy)'!BT107))</f>
        <v> </v>
      </c>
      <c r="BU107" s="1014" t="str">
        <f>IF(IFERROR('Blocks A'!DL121-'Pre-1.095 (Hard Copy)'!BU107, 0)=0, " ", ('Blocks A'!DL121-'Pre-1.095 (Hard Copy)'!BU107))</f>
        <v> </v>
      </c>
      <c r="BV107" s="1014" t="str">
        <f>IF(IFERROR('Blocks A'!DM121-'Pre-1.095 (Hard Copy)'!BV107, 0)=0, " ", ('Blocks A'!DM121-'Pre-1.095 (Hard Copy)'!BV107))</f>
        <v> </v>
      </c>
      <c r="BW107" s="1014" t="str">
        <f>IF(IFERROR('Blocks A'!DN121-'Pre-1.095 (Hard Copy)'!BW107, 0)=0, " ", ('Blocks A'!DN121-'Pre-1.095 (Hard Copy)'!BW107))</f>
        <v>+0</v>
      </c>
      <c r="BX107" s="1014" t="str">
        <f>IF(IFERROR('Blocks A'!DO121-'Pre-1.095 (Hard Copy)'!BX107, 0)=0, " ", ('Blocks A'!DO121-'Pre-1.095 (Hard Copy)'!BX107))</f>
        <v> </v>
      </c>
      <c r="BY107" s="1014" t="str">
        <f>IF(IFERROR('Blocks A'!DP121-'Pre-1.095 (Hard Copy)'!BY107, 0)=0, " ", ('Blocks A'!DP121-'Pre-1.095 (Hard Copy)'!BY107))</f>
        <v>-13</v>
      </c>
      <c r="BZ107" s="1014" t="str">
        <f>IF(IFERROR('Blocks A'!DQ121-'Pre-1.095 (Hard Copy)'!BZ107, 0)=0, " ", ('Blocks A'!DQ121-'Pre-1.095 (Hard Copy)'!BZ107))</f>
        <v> </v>
      </c>
      <c r="CA107" s="1014" t="str">
        <f>IF(IFERROR('Blocks A'!DR121-'Pre-1.095 (Hard Copy)'!CA107, 0)=0, " ", ('Blocks A'!DR121-'Pre-1.095 (Hard Copy)'!CA107))</f>
        <v> </v>
      </c>
      <c r="CB107" s="1014" t="str">
        <f>IF(IFERROR('Blocks A'!DS121-'Pre-1.095 (Hard Copy)'!CB107, 0)=0, " ", ('Blocks A'!DS121-'Pre-1.095 (Hard Copy)'!CB107))</f>
        <v> </v>
      </c>
      <c r="CC107" s="1014" t="str">
        <f>IF(IFERROR('Blocks A'!DT121-'Pre-1.095 (Hard Copy)'!CC107, 0)=0, " ", ('Blocks A'!DT121-'Pre-1.095 (Hard Copy)'!CC107))</f>
        <v>+3</v>
      </c>
      <c r="CD107" s="1014" t="str">
        <f>IF(IFERROR('Blocks A'!DU121-'Pre-1.095 (Hard Copy)'!CD107, 0)=0, " ", ('Blocks A'!DU121-'Pre-1.095 (Hard Copy)'!CD107))</f>
        <v>-6</v>
      </c>
      <c r="CE107" s="1014" t="str">
        <f>IF(IFERROR('Blocks A'!DX121-'Pre-1.095 (Hard Copy)'!CE107, 0)=0, " ", ('Blocks A'!DX121-'Pre-1.095 (Hard Copy)'!CE107))</f>
        <v>-3</v>
      </c>
      <c r="CF107" s="1014" t="str">
        <f>IF(IFERROR('Blocks A'!DY121-'Pre-1.095 (Hard Copy)'!CF107, 0)=0, " ", ('Blocks A'!DY121-'Pre-1.095 (Hard Copy)'!CF107))</f>
        <v>-537</v>
      </c>
      <c r="CG107" s="1016" t="str">
        <f>IF(IFERROR('Blocks A'!DZ121-'Pre-1.095 (Hard Copy)'!CG107, 0)=0, " ", ('Blocks A'!DZ121-'Pre-1.095 (Hard Copy)'!CG107))</f>
        <v>-0.0005</v>
      </c>
      <c r="CH107" s="1015" t="str">
        <f>IF(IFERROR('Blocks A'!DV121-'Pre-1.095 (Hard Copy)'!CH107, 0)=0, " ", ('Blocks A'!DV121-'Pre-1.095 (Hard Copy)'!CH107))</f>
        <v>+0.5</v>
      </c>
      <c r="CI107" s="1015" t="str">
        <f>IF(IFERROR('Blocks A'!DW121-'Pre-1.095 (Hard Copy)'!CI107, 0)=0, " ", ('Blocks A'!DW121-'Pre-1.095 (Hard Copy)'!CI107))</f>
        <v>-2.3</v>
      </c>
      <c r="CJ107" s="1014" t="str">
        <f>IF(IFERROR('Blocks A'!EA121-'Pre-1.095 (Hard Copy)'!CJ107, 0)=0, " ", ('Blocks A'!EA121-'Pre-1.095 (Hard Copy)'!CJ107))</f>
        <v>-21</v>
      </c>
      <c r="CK107" s="1017" t="str">
        <f>IF(IFERROR('Blocks A'!EB121-'Pre-1.095 (Hard Copy)'!CK107, 0)=0, " ", ('Blocks A'!EB121-'Pre-1.095 (Hard Copy)'!CK107))</f>
        <v>-0.36</v>
      </c>
      <c r="CL107" s="1017" t="str">
        <f>IF(IFERROR('Blocks A'!EC121-'Pre-1.095 (Hard Copy)'!CL107, 0)=0, " ", ('Blocks A'!EC121-'Pre-1.095 (Hard Copy)'!CL107))</f>
        <v>-0.01</v>
      </c>
      <c r="CM107" s="1017" t="str">
        <f>IF(IFERROR('Blocks A'!EH121-'Pre-1.095 (Hard Copy)'!CM107, 0)=0, " ", ('Blocks A'!EH121-'Pre-1.095 (Hard Copy)'!CM107))</f>
        <v>-0.00</v>
      </c>
      <c r="CN107" s="1014" t="str">
        <f>IF(IFERROR('Blocks A'!ED121-'Pre-1.095 (Hard Copy)'!CN107, 0)=0, " ", ('Blocks A'!ED121-'Pre-1.095 (Hard Copy)'!CN107))</f>
        <v>-3,337</v>
      </c>
      <c r="CO107" s="1017" t="str">
        <f>IF(IFERROR('Blocks A'!EE121-'Pre-1.095 (Hard Copy)'!CO107, 0)=0, " ", ('Blocks A'!EE121-'Pre-1.095 (Hard Copy)'!CO107))</f>
        <v>-3.34</v>
      </c>
      <c r="CP107" s="1017" t="str">
        <f>IF(IFERROR('Blocks A'!EF121-'Pre-1.095 (Hard Copy)'!CP107, 0)=0, " ", ('Blocks A'!EF121-'Pre-1.095 (Hard Copy)'!CP107))</f>
        <v>-0.00</v>
      </c>
      <c r="CQ107" s="1016" t="str">
        <f>IF(IFERROR('Blocks A'!EG121-'Pre-1.095 (Hard Copy)'!CQ107, 0)=0, " ", ('Blocks A'!EG121-'Pre-1.095 (Hard Copy)'!CQ107))</f>
        <v>-0.0033</v>
      </c>
      <c r="CR107" s="1018" t="s">
        <v>12</v>
      </c>
    </row>
    <row r="108">
      <c r="B108" s="1013" t="s">
        <v>1000</v>
      </c>
      <c r="C108" s="969" t="s">
        <v>886</v>
      </c>
      <c r="D108" s="969">
        <v>1.0</v>
      </c>
      <c r="E108" s="969">
        <v>1.0</v>
      </c>
      <c r="F108" s="969">
        <v>1.0</v>
      </c>
      <c r="G108" s="1014" t="str">
        <f>IF(IFERROR('Blocks A'!G122-'Pre-1.095 (Hard Copy)'!G108, 0)=0, " ", ('Blocks A'!G122-'Pre-1.095 (Hard Copy)'!G108))</f>
        <v> </v>
      </c>
      <c r="H108" s="1014" t="str">
        <f>IF(IFERROR('Blocks A'!H122-'Pre-1.095 (Hard Copy)'!H108, 0)=0, " ", ('Blocks A'!H122-'Pre-1.095 (Hard Copy)'!H108))</f>
        <v> </v>
      </c>
      <c r="I108" s="1014" t="str">
        <f>IF(IFERROR('Blocks A'!I122-'Pre-1.095 (Hard Copy)'!I108, 0)=0, " ", ('Blocks A'!I122-'Pre-1.095 (Hard Copy)'!I108))</f>
        <v> </v>
      </c>
      <c r="J108" s="1014" t="str">
        <f>IF(IFERROR('Blocks A'!J122-'Pre-1.095 (Hard Copy)'!J108, 0)=0, " ", ('Blocks A'!J122-'Pre-1.095 (Hard Copy)'!J108))</f>
        <v> </v>
      </c>
      <c r="K108" s="1014" t="str">
        <f>IF(IFERROR('Blocks A'!K122-'Pre-1.095 (Hard Copy)'!K108, 0)=0, " ", ('Blocks A'!K122-'Pre-1.095 (Hard Copy)'!K108))</f>
        <v> </v>
      </c>
      <c r="L108" s="1014" t="str">
        <f>IF(IFERROR('Blocks A'!L122-'Pre-1.095 (Hard Copy)'!L108, 0)=0, " ", ('Blocks A'!L122-'Pre-1.095 (Hard Copy)'!L108))</f>
        <v> </v>
      </c>
      <c r="M108" s="1014" t="str">
        <f>IF(IFERROR('Blocks A'!N122-'Pre-1.095 (Hard Copy)'!M108, 0)=0, " ", ('Blocks A'!N122-'Pre-1.095 (Hard Copy)'!M108))</f>
        <v> </v>
      </c>
      <c r="N108" s="1014" t="str">
        <f>IF(IFERROR('Blocks A'!O122-'Pre-1.095 (Hard Copy)'!N108, 0)=0, " ", ('Blocks A'!O122-'Pre-1.095 (Hard Copy)'!N108))</f>
        <v> </v>
      </c>
      <c r="O108" s="1014" t="str">
        <f>IF(IFERROR('Blocks A'!P122-'Pre-1.095 (Hard Copy)'!O108, 0)=0, " ", ('Blocks A'!P122-'Pre-1.095 (Hard Copy)'!O108))</f>
        <v> </v>
      </c>
      <c r="P108" s="1014" t="str">
        <f>IF(IFERROR('Blocks A'!Q122-'Pre-1.095 (Hard Copy)'!P108, 0)=0, " ", ('Blocks A'!Q122-'Pre-1.095 (Hard Copy)'!P108))</f>
        <v> </v>
      </c>
      <c r="Q108" s="1014" t="str">
        <f>IF(IFERROR('Blocks A'!R122-'Pre-1.095 (Hard Copy)'!Q108, 0)=0, " ", ('Blocks A'!R122-'Pre-1.095 (Hard Copy)'!Q108))</f>
        <v> </v>
      </c>
      <c r="R108" s="1014" t="str">
        <f>IF(IFERROR('Blocks A'!S122-'Pre-1.095 (Hard Copy)'!R108, 0)=0, " ", ('Blocks A'!S122-'Pre-1.095 (Hard Copy)'!R108))</f>
        <v> </v>
      </c>
      <c r="S108" s="1014" t="str">
        <f>IF(IFERROR('Blocks A'!T122-'Pre-1.095 (Hard Copy)'!S108, 0)=0, " ", ('Blocks A'!T122-'Pre-1.095 (Hard Copy)'!S108))</f>
        <v> </v>
      </c>
      <c r="T108" s="1014" t="str">
        <f>IF(IFERROR('Blocks A'!M122-'Pre-1.095 (Hard Copy)'!T108, 0)=0, " ", ('Blocks A'!M122-'Pre-1.095 (Hard Copy)'!T108))</f>
        <v> </v>
      </c>
      <c r="U108" s="1014" t="str">
        <f>IF(IFERROR('Blocks A'!U122-'Pre-1.095 (Hard Copy)'!U108, 0)=0, " ", ('Blocks A'!U122-'Pre-1.095 (Hard Copy)'!U108))</f>
        <v> </v>
      </c>
      <c r="V108" s="1014" t="str">
        <f>IF(IFERROR('Blocks A'!V122-'Pre-1.095 (Hard Copy)'!V108, 0)=0, " ", ('Blocks A'!V122-'Pre-1.095 (Hard Copy)'!V108))</f>
        <v> </v>
      </c>
      <c r="W108" s="1014" t="str">
        <f>IF(IFERROR('Blocks A'!W122-'Pre-1.095 (Hard Copy)'!W108, 0)=0, " ", ('Blocks A'!W122-'Pre-1.095 (Hard Copy)'!W108))</f>
        <v> </v>
      </c>
      <c r="X108" s="1014" t="str">
        <f>IF(IFERROR('Blocks A'!X122-'Pre-1.095 (Hard Copy)'!X108, 0)=0, " ", ('Blocks A'!X122-'Pre-1.095 (Hard Copy)'!X108))</f>
        <v> </v>
      </c>
      <c r="Y108" s="1014" t="str">
        <f>IF(IFERROR('Blocks A'!AC122-'Pre-1.095 (Hard Copy)'!Y108, 0)=0, " ", ('Blocks A'!AC122-'Pre-1.095 (Hard Copy)'!Y108))</f>
        <v> </v>
      </c>
      <c r="Z108" s="1014" t="str">
        <f>IF(IFERROR('Blocks A'!Y122-'Pre-1.095 (Hard Copy)'!Z108, 0)=0, " ", ('Blocks A'!Y122-'Pre-1.095 (Hard Copy)'!Z108))</f>
        <v> </v>
      </c>
      <c r="AA108" s="1014" t="str">
        <f>IF(IFERROR('Blocks A'!Z122-'Pre-1.095 (Hard Copy)'!AA108, 0)=0, " ", ('Blocks A'!Z122-'Pre-1.095 (Hard Copy)'!AA108))</f>
        <v> </v>
      </c>
      <c r="AB108" s="1014" t="str">
        <f>IF(IFERROR('Blocks A'!AA122-'Pre-1.095 (Hard Copy)'!AB108, 0)=0, " ", ('Blocks A'!AA122-'Pre-1.095 (Hard Copy)'!AB108))</f>
        <v> </v>
      </c>
      <c r="AC108" s="1014" t="str">
        <f>IF(IFERROR('Blocks A'!AB122-'Pre-1.095 (Hard Copy)'!AC108, 0)=0, " ", ('Blocks A'!AB122-'Pre-1.095 (Hard Copy)'!AC108))</f>
        <v> </v>
      </c>
      <c r="AD108" s="1014" t="str">
        <f>IF(IFERROR('Blocks A'!AY122-'Pre-1.095 (Hard Copy)'!AD108, 0)=0, " ", ('Blocks A'!AY122-'Pre-1.095 (Hard Copy)'!AD108))</f>
        <v> </v>
      </c>
      <c r="AE108" s="1014" t="str">
        <f>IF(IFERROR('Blocks A'!AZ122-'Pre-1.095 (Hard Copy)'!AE108, 0)=0, " ", ('Blocks A'!AZ122-'Pre-1.095 (Hard Copy)'!AE108))</f>
        <v> </v>
      </c>
      <c r="AF108" s="1014" t="str">
        <f>IF(IFERROR('Blocks A'!BA122-'Pre-1.095 (Hard Copy)'!AF108, 0)=0, " ", ('Blocks A'!BA122-'Pre-1.095 (Hard Copy)'!AF108))</f>
        <v> </v>
      </c>
      <c r="AG108" s="1014" t="str">
        <f>IF(IFERROR('Blocks A'!BB122-'Pre-1.095 (Hard Copy)'!AG108, 0)=0, " ", ('Blocks A'!BB122-'Pre-1.095 (Hard Copy)'!AG108))</f>
        <v> </v>
      </c>
      <c r="AH108" s="1014" t="str">
        <f>IF(IFERROR('Blocks A'!BC122-'Pre-1.095 (Hard Copy)'!AH108, 0)=0, " ", ('Blocks A'!BC122-'Pre-1.095 (Hard Copy)'!AH108))</f>
        <v> </v>
      </c>
      <c r="AI108" s="1014" t="str">
        <f>IF(IFERROR('Blocks A'!BJ122-'Pre-1.095 (Hard Copy)'!AI108, 0)=0, " ", ('Blocks A'!BJ122-'Pre-1.095 (Hard Copy)'!AI108))</f>
        <v> </v>
      </c>
      <c r="AJ108" s="1014" t="str">
        <f>IF(IFERROR('Blocks A'!BD122-'Pre-1.095 (Hard Copy)'!AJ108, 0)=0, " ", ('Blocks A'!BD122-'Pre-1.095 (Hard Copy)'!AJ108))</f>
        <v> </v>
      </c>
      <c r="AK108" s="1014" t="str">
        <f>IF(IFERROR('Blocks A'!BE122-'Pre-1.095 (Hard Copy)'!AK108, 0)=0, " ", ('Blocks A'!BE122-'Pre-1.095 (Hard Copy)'!AK108))</f>
        <v> </v>
      </c>
      <c r="AL108" s="1014" t="str">
        <f>IF(IFERROR('Blocks A'!BF122-'Pre-1.095 (Hard Copy)'!AL108, 0)=0, " ", ('Blocks A'!BF122-'Pre-1.095 (Hard Copy)'!AL108))</f>
        <v> </v>
      </c>
      <c r="AM108" s="1014" t="str">
        <f>IF(IFERROR('Blocks A'!BG122-'Pre-1.095 (Hard Copy)'!AM108, 0)=0, " ", ('Blocks A'!BG122-'Pre-1.095 (Hard Copy)'!AM108))</f>
        <v> </v>
      </c>
      <c r="AN108" s="1014" t="str">
        <f>IF(IFERROR('Blocks A'!BH122-'Pre-1.095 (Hard Copy)'!AN108, 0)=0, " ", ('Blocks A'!BH122-'Pre-1.095 (Hard Copy)'!AN108))</f>
        <v> </v>
      </c>
      <c r="AO108" s="1014" t="str">
        <f>IF(IFERROR('Blocks A'!BI122-'Pre-1.095 (Hard Copy)'!AO108, 0)=0, " ", ('Blocks A'!BI122-'Pre-1.095 (Hard Copy)'!AO108))</f>
        <v> </v>
      </c>
      <c r="AP108" s="1014" t="str">
        <f>IF(IFERROR('Blocks A'!BK122-'Pre-1.095 (Hard Copy)'!AP108, 0)=0, " ", ('Blocks A'!BK122-'Pre-1.095 (Hard Copy)'!AP108))</f>
        <v> </v>
      </c>
      <c r="AQ108" s="1014" t="str">
        <f>IF(IFERROR('Blocks A'!BL122-'Pre-1.095 (Hard Copy)'!AQ108, 0)=0, " ", ('Blocks A'!BL122-'Pre-1.095 (Hard Copy)'!AQ108))</f>
        <v> </v>
      </c>
      <c r="AR108" s="1014" t="str">
        <f>IF(IFERROR('Blocks A'!BM122-'Pre-1.095 (Hard Copy)'!AR108, 0)=0, " ", ('Blocks A'!BM122-'Pre-1.095 (Hard Copy)'!AR108))</f>
        <v> </v>
      </c>
      <c r="AS108" s="1014" t="str">
        <f>IF(IFERROR('Blocks A'!BO122-'Pre-1.095 (Hard Copy)'!AS108, 0)=0, " ", ('Blocks A'!BO122-'Pre-1.095 (Hard Copy)'!AS108))</f>
        <v> </v>
      </c>
      <c r="AT108" s="1014" t="str">
        <f>IF(IFERROR('Blocks A'!BP122-'Pre-1.095 (Hard Copy)'!AT108, 0)=0, " ", ('Blocks A'!BP122-'Pre-1.095 (Hard Copy)'!AT108))</f>
        <v> </v>
      </c>
      <c r="AU108" s="1014" t="str">
        <f>IF(IFERROR('Blocks A'!BQ122-'Pre-1.095 (Hard Copy)'!AU108, 0)=0, " ", ('Blocks A'!BQ122-'Pre-1.095 (Hard Copy)'!AU108))</f>
        <v> </v>
      </c>
      <c r="AV108" s="1014" t="str">
        <f>IF(IFERROR('Blocks A'!BR122-'Pre-1.095 (Hard Copy)'!AV108, 0)=0, " ", ('Blocks A'!BR122-'Pre-1.095 (Hard Copy)'!AV108))</f>
        <v> </v>
      </c>
      <c r="AW108" s="1014" t="str">
        <f>IF(IFERROR('Blocks A'!BS122-'Pre-1.095 (Hard Copy)'!AW108, 0)=0, " ", ('Blocks A'!BS122-'Pre-1.095 (Hard Copy)'!AW108))</f>
        <v> </v>
      </c>
      <c r="AX108" s="1014" t="str">
        <f>IF(IFERROR('Blocks A'!BT122-'Pre-1.095 (Hard Copy)'!AX108, 0)=0, " ", ('Blocks A'!BT122-'Pre-1.095 (Hard Copy)'!AX108))</f>
        <v> </v>
      </c>
      <c r="AY108" s="1014" t="str">
        <f>IF(IFERROR('Blocks A'!BU122-'Pre-1.095 (Hard Copy)'!AY108, 0)=0, " ", ('Blocks A'!BU122-'Pre-1.095 (Hard Copy)'!AY108))</f>
        <v> </v>
      </c>
      <c r="AZ108" s="1014" t="str">
        <f>IF(IFERROR('Blocks A'!BW122-'Pre-1.095 (Hard Copy)'!AZ108, 0)=0, " ", ('Blocks A'!BW122-'Pre-1.095 (Hard Copy)'!AZ108))</f>
        <v> </v>
      </c>
      <c r="BA108" s="1014" t="str">
        <f>IF(IFERROR('Blocks A'!BX122-'Pre-1.095 (Hard Copy)'!BA108, 0)=0, " ", ('Blocks A'!BX122-'Pre-1.095 (Hard Copy)'!BA108))</f>
        <v>-0</v>
      </c>
      <c r="BB108" s="1014" t="str">
        <f>IF(IFERROR('Blocks A'!BY122-'Pre-1.095 (Hard Copy)'!BB108, 0)=0, " ", ('Blocks A'!BY122-'Pre-1.095 (Hard Copy)'!BB108))</f>
        <v> </v>
      </c>
      <c r="BC108" s="1015" t="str">
        <f>IF(IFERROR('Blocks A'!BZ122-'Pre-1.095 (Hard Copy)'!BC108, 0)=0, " ", ('Blocks A'!BZ122-'Pre-1.095 (Hard Copy)'!BC108))</f>
        <v>-0.0</v>
      </c>
      <c r="BD108" s="1014" t="str">
        <f>IF(IFERROR('Blocks A'!BV122-'Pre-1.095 (Hard Copy)'!BD108, 0)=0, " ", ('Blocks A'!BV122-'Pre-1.095 (Hard Copy)'!BD108))</f>
        <v> </v>
      </c>
      <c r="BE108" s="1014" t="str">
        <f>IF(IFERROR('Blocks A'!CB122-'Pre-1.095 (Hard Copy)'!BE108, 0)=0, " ", ('Blocks A'!CB122-'Pre-1.095 (Hard Copy)'!BE108))</f>
        <v>-60</v>
      </c>
      <c r="BF108" s="1014" t="str">
        <f>IF(IFERROR('Blocks A'!CC122-'Pre-1.095 (Hard Copy)'!BF108, 0)=0, " ", ('Blocks A'!CC122-'Pre-1.095 (Hard Copy)'!BF108))</f>
        <v>-9,333</v>
      </c>
      <c r="BG108" s="1016" t="str">
        <f>IF(IFERROR('Blocks A'!CD122-'Pre-1.095 (Hard Copy)'!BG108, 0)=0, " ", ('Blocks A'!CD122-'Pre-1.095 (Hard Copy)'!BG108))</f>
        <v>-0.0093</v>
      </c>
      <c r="BH108" s="1014" t="str">
        <f>IF(IFERROR('Blocks A'!CE122-'Pre-1.095 (Hard Copy)'!BH108, 0)=0, " ", ('Blocks A'!CE122-'Pre-1.095 (Hard Copy)'!BH108))</f>
        <v> </v>
      </c>
      <c r="BI108" s="1014" t="str">
        <f>IF(IFERROR('Blocks A'!CZ122-'Pre-1.095 (Hard Copy)'!BI108, 0)=0, " ", ('Blocks A'!CZ122-'Pre-1.095 (Hard Copy)'!BI108))</f>
        <v>+18</v>
      </c>
      <c r="BJ108" s="1014" t="str">
        <f>IF(IFERROR('Blocks A'!DA122-'Pre-1.095 (Hard Copy)'!BJ108, 0)=0, " ", ('Blocks A'!DA122-'Pre-1.095 (Hard Copy)'!BJ108))</f>
        <v> </v>
      </c>
      <c r="BK108" s="1014" t="str">
        <f>IF(IFERROR('Blocks A'!DB122-'Pre-1.095 (Hard Copy)'!BK108, 0)=0, " ", ('Blocks A'!DB122-'Pre-1.095 (Hard Copy)'!BK108))</f>
        <v>-5</v>
      </c>
      <c r="BL108" s="1014" t="str">
        <f>IF(IFERROR('Blocks A'!DC122-'Pre-1.095 (Hard Copy)'!BL108, 0)=0, " ", ('Blocks A'!DC122-'Pre-1.095 (Hard Copy)'!BL108))</f>
        <v> </v>
      </c>
      <c r="BM108" s="1014" t="str">
        <f>IF(IFERROR('Blocks A'!DD122-'Pre-1.095 (Hard Copy)'!BM108, 0)=0, " ", ('Blocks A'!DD122-'Pre-1.095 (Hard Copy)'!BM108))</f>
        <v>+3</v>
      </c>
      <c r="BN108" s="1014" t="str">
        <f>IF(IFERROR('Blocks A'!DE122-'Pre-1.095 (Hard Copy)'!BN108, 0)=0, " ", ('Blocks A'!DE122-'Pre-1.095 (Hard Copy)'!BN108))</f>
        <v> </v>
      </c>
      <c r="BO108" s="1014" t="str">
        <f>IF(IFERROR('Blocks A'!DF122-'Pre-1.095 (Hard Copy)'!BO108, 0)=0, " ", ('Blocks A'!DF122-'Pre-1.095 (Hard Copy)'!BO108))</f>
        <v>-2</v>
      </c>
      <c r="BP108" s="1014" t="str">
        <f>IF(IFERROR('Blocks A'!DG122-'Pre-1.095 (Hard Copy)'!BP108, 0)=0, " ", ('Blocks A'!DG122-'Pre-1.095 (Hard Copy)'!BP108))</f>
        <v> </v>
      </c>
      <c r="BQ108" s="1014" t="str">
        <f>IF(IFERROR('Blocks A'!DH122-'Pre-1.095 (Hard Copy)'!BQ108, 0)=0, " ", ('Blocks A'!DH122-'Pre-1.095 (Hard Copy)'!BQ108))</f>
        <v> </v>
      </c>
      <c r="BR108" s="1014" t="str">
        <f>IF(IFERROR('Blocks A'!DI122-'Pre-1.095 (Hard Copy)'!BR108, 0)=0, " ", ('Blocks A'!DI122-'Pre-1.095 (Hard Copy)'!BR108))</f>
        <v> </v>
      </c>
      <c r="BS108" s="1014" t="str">
        <f>IF(IFERROR('Blocks A'!DJ122-'Pre-1.095 (Hard Copy)'!BS108, 0)=0, " ", ('Blocks A'!DJ122-'Pre-1.095 (Hard Copy)'!BS108))</f>
        <v>+31</v>
      </c>
      <c r="BT108" s="1014" t="str">
        <f>IF(IFERROR('Blocks A'!DK122-'Pre-1.095 (Hard Copy)'!BT108, 0)=0, " ", ('Blocks A'!DK122-'Pre-1.095 (Hard Copy)'!BT108))</f>
        <v>-0</v>
      </c>
      <c r="BU108" s="1014" t="str">
        <f>IF(IFERROR('Blocks A'!DL122-'Pre-1.095 (Hard Copy)'!BU108, 0)=0, " ", ('Blocks A'!DL122-'Pre-1.095 (Hard Copy)'!BU108))</f>
        <v>-21</v>
      </c>
      <c r="BV108" s="1014" t="str">
        <f>IF(IFERROR('Blocks A'!DM122-'Pre-1.095 (Hard Copy)'!BV108, 0)=0, " ", ('Blocks A'!DM122-'Pre-1.095 (Hard Copy)'!BV108))</f>
        <v> </v>
      </c>
      <c r="BW108" s="1014" t="str">
        <f>IF(IFERROR('Blocks A'!DN122-'Pre-1.095 (Hard Copy)'!BW108, 0)=0, " ", ('Blocks A'!DN122-'Pre-1.095 (Hard Copy)'!BW108))</f>
        <v>+5</v>
      </c>
      <c r="BX108" s="1014" t="str">
        <f>IF(IFERROR('Blocks A'!DO122-'Pre-1.095 (Hard Copy)'!BX108, 0)=0, " ", ('Blocks A'!DO122-'Pre-1.095 (Hard Copy)'!BX108))</f>
        <v> </v>
      </c>
      <c r="BY108" s="1014" t="str">
        <f>IF(IFERROR('Blocks A'!DP122-'Pre-1.095 (Hard Copy)'!BY108, 0)=0, " ", ('Blocks A'!DP122-'Pre-1.095 (Hard Copy)'!BY108))</f>
        <v>-188</v>
      </c>
      <c r="BZ108" s="1014" t="str">
        <f>IF(IFERROR('Blocks A'!DQ122-'Pre-1.095 (Hard Copy)'!BZ108, 0)=0, " ", ('Blocks A'!DQ122-'Pre-1.095 (Hard Copy)'!BZ108))</f>
        <v> </v>
      </c>
      <c r="CA108" s="1014" t="str">
        <f>IF(IFERROR('Blocks A'!DR122-'Pre-1.095 (Hard Copy)'!CA108, 0)=0, " ", ('Blocks A'!DR122-'Pre-1.095 (Hard Copy)'!CA108))</f>
        <v> </v>
      </c>
      <c r="CB108" s="1014" t="str">
        <f>IF(IFERROR('Blocks A'!DS122-'Pre-1.095 (Hard Copy)'!CB108, 0)=0, " ", ('Blocks A'!DS122-'Pre-1.095 (Hard Copy)'!CB108))</f>
        <v> </v>
      </c>
      <c r="CC108" s="1014" t="str">
        <f>IF(IFERROR('Blocks A'!DT122-'Pre-1.095 (Hard Copy)'!CC108, 0)=0, " ", ('Blocks A'!DT122-'Pre-1.095 (Hard Copy)'!CC108))</f>
        <v>+14</v>
      </c>
      <c r="CD108" s="1014" t="str">
        <f>IF(IFERROR('Blocks A'!DU122-'Pre-1.095 (Hard Copy)'!CD108, 0)=0, " ", ('Blocks A'!DU122-'Pre-1.095 (Hard Copy)'!CD108))</f>
        <v>-172</v>
      </c>
      <c r="CE108" s="1014" t="str">
        <f>IF(IFERROR('Blocks A'!DX122-'Pre-1.095 (Hard Copy)'!CE108, 0)=0, " ", ('Blocks A'!DX122-'Pre-1.095 (Hard Copy)'!CE108))</f>
        <v>-118</v>
      </c>
      <c r="CF108" s="1014" t="str">
        <f>IF(IFERROR('Blocks A'!DY122-'Pre-1.095 (Hard Copy)'!CF108, 0)=0, " ", ('Blocks A'!DY122-'Pre-1.095 (Hard Copy)'!CF108))</f>
        <v>-18,374</v>
      </c>
      <c r="CG108" s="1016" t="str">
        <f>IF(IFERROR('Blocks A'!DZ122-'Pre-1.095 (Hard Copy)'!CG108, 0)=0, " ", ('Blocks A'!DZ122-'Pre-1.095 (Hard Copy)'!CG108))</f>
        <v>-0.0184</v>
      </c>
      <c r="CH108" s="1015" t="str">
        <f>IF(IFERROR('Blocks A'!DV122-'Pre-1.095 (Hard Copy)'!CH108, 0)=0, " ", ('Blocks A'!DV122-'Pre-1.095 (Hard Copy)'!CH108))</f>
        <v>+2.9</v>
      </c>
      <c r="CI108" s="1015" t="str">
        <f>IF(IFERROR('Blocks A'!DW122-'Pre-1.095 (Hard Copy)'!CI108, 0)=0, " ", ('Blocks A'!DW122-'Pre-1.095 (Hard Copy)'!CI108))</f>
        <v>-63.5</v>
      </c>
      <c r="CJ108" s="1014" t="str">
        <f>IF(IFERROR('Blocks A'!EA122-'Pre-1.095 (Hard Copy)'!CJ108, 0)=0, " ", ('Blocks A'!EA122-'Pre-1.095 (Hard Copy)'!CJ108))</f>
        <v>-178</v>
      </c>
      <c r="CK108" s="1017" t="str">
        <f>IF(IFERROR('Blocks A'!EB122-'Pre-1.095 (Hard Copy)'!CK108, 0)=0, " ", ('Blocks A'!EB122-'Pre-1.095 (Hard Copy)'!CK108))</f>
        <v>-2.97</v>
      </c>
      <c r="CL108" s="1017" t="str">
        <f>IF(IFERROR('Blocks A'!EC122-'Pre-1.095 (Hard Copy)'!CL108, 0)=0, " ", ('Blocks A'!EC122-'Pre-1.095 (Hard Copy)'!CL108))</f>
        <v>-0.05</v>
      </c>
      <c r="CM108" s="1017" t="str">
        <f>IF(IFERROR('Blocks A'!EH122-'Pre-1.095 (Hard Copy)'!CM108, 0)=0, " ", ('Blocks A'!EH122-'Pre-1.095 (Hard Copy)'!CM108))</f>
        <v>-0.00</v>
      </c>
      <c r="CN108" s="1014" t="str">
        <f>IF(IFERROR('Blocks A'!ED122-'Pre-1.095 (Hard Copy)'!CN108, 0)=0, " ", ('Blocks A'!ED122-'Pre-1.095 (Hard Copy)'!CN108))</f>
        <v>-27,708</v>
      </c>
      <c r="CO108" s="1017" t="str">
        <f>IF(IFERROR('Blocks A'!EE122-'Pre-1.095 (Hard Copy)'!CO108, 0)=0, " ", ('Blocks A'!EE122-'Pre-1.095 (Hard Copy)'!CO108))</f>
        <v>-27.71</v>
      </c>
      <c r="CP108" s="1017" t="str">
        <f>IF(IFERROR('Blocks A'!EF122-'Pre-1.095 (Hard Copy)'!CP108, 0)=0, " ", ('Blocks A'!EF122-'Pre-1.095 (Hard Copy)'!CP108))</f>
        <v>-0.03</v>
      </c>
      <c r="CQ108" s="1016" t="str">
        <f>IF(IFERROR('Blocks A'!EG122-'Pre-1.095 (Hard Copy)'!CQ108, 0)=0, " ", ('Blocks A'!EG122-'Pre-1.095 (Hard Copy)'!CQ108))</f>
        <v>-0.0277</v>
      </c>
      <c r="CR108" s="1018">
        <v>404.0</v>
      </c>
    </row>
    <row r="109">
      <c r="B109" s="1013" t="s">
        <v>1000</v>
      </c>
      <c r="C109" s="969" t="s">
        <v>885</v>
      </c>
      <c r="D109" s="969">
        <v>1.0</v>
      </c>
      <c r="E109" s="969">
        <v>1.0</v>
      </c>
      <c r="F109" s="969">
        <v>1.0</v>
      </c>
      <c r="G109" s="1014" t="str">
        <f>IF(IFERROR('Blocks A'!G123-'Pre-1.095 (Hard Copy)'!G109, 0)=0, " ", ('Blocks A'!G123-'Pre-1.095 (Hard Copy)'!G109))</f>
        <v> </v>
      </c>
      <c r="H109" s="1014" t="str">
        <f>IF(IFERROR('Blocks A'!H123-'Pre-1.095 (Hard Copy)'!H109, 0)=0, " ", ('Blocks A'!H123-'Pre-1.095 (Hard Copy)'!H109))</f>
        <v> </v>
      </c>
      <c r="I109" s="1014" t="str">
        <f>IF(IFERROR('Blocks A'!I123-'Pre-1.095 (Hard Copy)'!I109, 0)=0, " ", ('Blocks A'!I123-'Pre-1.095 (Hard Copy)'!I109))</f>
        <v> </v>
      </c>
      <c r="J109" s="1014" t="str">
        <f>IF(IFERROR('Blocks A'!J123-'Pre-1.095 (Hard Copy)'!J109, 0)=0, " ", ('Blocks A'!J123-'Pre-1.095 (Hard Copy)'!J109))</f>
        <v> </v>
      </c>
      <c r="K109" s="1014" t="str">
        <f>IF(IFERROR('Blocks A'!K123-'Pre-1.095 (Hard Copy)'!K109, 0)=0, " ", ('Blocks A'!K123-'Pre-1.095 (Hard Copy)'!K109))</f>
        <v> </v>
      </c>
      <c r="L109" s="1014" t="str">
        <f>IF(IFERROR('Blocks A'!L123-'Pre-1.095 (Hard Copy)'!L109, 0)=0, " ", ('Blocks A'!L123-'Pre-1.095 (Hard Copy)'!L109))</f>
        <v> </v>
      </c>
      <c r="M109" s="1014" t="str">
        <f>IF(IFERROR('Blocks A'!N123-'Pre-1.095 (Hard Copy)'!M109, 0)=0, " ", ('Blocks A'!N123-'Pre-1.095 (Hard Copy)'!M109))</f>
        <v> </v>
      </c>
      <c r="N109" s="1014" t="str">
        <f>IF(IFERROR('Blocks A'!O123-'Pre-1.095 (Hard Copy)'!N109, 0)=0, " ", ('Blocks A'!O123-'Pre-1.095 (Hard Copy)'!N109))</f>
        <v> </v>
      </c>
      <c r="O109" s="1014" t="str">
        <f>IF(IFERROR('Blocks A'!P123-'Pre-1.095 (Hard Copy)'!O109, 0)=0, " ", ('Blocks A'!P123-'Pre-1.095 (Hard Copy)'!O109))</f>
        <v> </v>
      </c>
      <c r="P109" s="1014" t="str">
        <f>IF(IFERROR('Blocks A'!Q123-'Pre-1.095 (Hard Copy)'!P109, 0)=0, " ", ('Blocks A'!Q123-'Pre-1.095 (Hard Copy)'!P109))</f>
        <v> </v>
      </c>
      <c r="Q109" s="1014" t="str">
        <f>IF(IFERROR('Blocks A'!R123-'Pre-1.095 (Hard Copy)'!Q109, 0)=0, " ", ('Blocks A'!R123-'Pre-1.095 (Hard Copy)'!Q109))</f>
        <v> </v>
      </c>
      <c r="R109" s="1014" t="str">
        <f>IF(IFERROR('Blocks A'!S123-'Pre-1.095 (Hard Copy)'!R109, 0)=0, " ", ('Blocks A'!S123-'Pre-1.095 (Hard Copy)'!R109))</f>
        <v> </v>
      </c>
      <c r="S109" s="1014" t="str">
        <f>IF(IFERROR('Blocks A'!T123-'Pre-1.095 (Hard Copy)'!S109, 0)=0, " ", ('Blocks A'!T123-'Pre-1.095 (Hard Copy)'!S109))</f>
        <v> </v>
      </c>
      <c r="T109" s="1014" t="str">
        <f>IF(IFERROR('Blocks A'!M123-'Pre-1.095 (Hard Copy)'!T109, 0)=0, " ", ('Blocks A'!M123-'Pre-1.095 (Hard Copy)'!T109))</f>
        <v> </v>
      </c>
      <c r="U109" s="1014" t="str">
        <f>IF(IFERROR('Blocks A'!U123-'Pre-1.095 (Hard Copy)'!U109, 0)=0, " ", ('Blocks A'!U123-'Pre-1.095 (Hard Copy)'!U109))</f>
        <v> </v>
      </c>
      <c r="V109" s="1014" t="str">
        <f>IF(IFERROR('Blocks A'!V123-'Pre-1.095 (Hard Copy)'!V109, 0)=0, " ", ('Blocks A'!V123-'Pre-1.095 (Hard Copy)'!V109))</f>
        <v> </v>
      </c>
      <c r="W109" s="1014" t="str">
        <f>IF(IFERROR('Blocks A'!W123-'Pre-1.095 (Hard Copy)'!W109, 0)=0, " ", ('Blocks A'!W123-'Pre-1.095 (Hard Copy)'!W109))</f>
        <v> </v>
      </c>
      <c r="X109" s="1014" t="str">
        <f>IF(IFERROR('Blocks A'!X123-'Pre-1.095 (Hard Copy)'!X109, 0)=0, " ", ('Blocks A'!X123-'Pre-1.095 (Hard Copy)'!X109))</f>
        <v> </v>
      </c>
      <c r="Y109" s="1014" t="str">
        <f>IF(IFERROR('Blocks A'!AC123-'Pre-1.095 (Hard Copy)'!Y109, 0)=0, " ", ('Blocks A'!AC123-'Pre-1.095 (Hard Copy)'!Y109))</f>
        <v> </v>
      </c>
      <c r="Z109" s="1014" t="str">
        <f>IF(IFERROR('Blocks A'!Y123-'Pre-1.095 (Hard Copy)'!Z109, 0)=0, " ", ('Blocks A'!Y123-'Pre-1.095 (Hard Copy)'!Z109))</f>
        <v> </v>
      </c>
      <c r="AA109" s="1014" t="str">
        <f>IF(IFERROR('Blocks A'!Z123-'Pre-1.095 (Hard Copy)'!AA109, 0)=0, " ", ('Blocks A'!Z123-'Pre-1.095 (Hard Copy)'!AA109))</f>
        <v> </v>
      </c>
      <c r="AB109" s="1014" t="str">
        <f>IF(IFERROR('Blocks A'!AA123-'Pre-1.095 (Hard Copy)'!AB109, 0)=0, " ", ('Blocks A'!AA123-'Pre-1.095 (Hard Copy)'!AB109))</f>
        <v> </v>
      </c>
      <c r="AC109" s="1014" t="str">
        <f>IF(IFERROR('Blocks A'!AB123-'Pre-1.095 (Hard Copy)'!AC109, 0)=0, " ", ('Blocks A'!AB123-'Pre-1.095 (Hard Copy)'!AC109))</f>
        <v> </v>
      </c>
      <c r="AD109" s="1014" t="str">
        <f>IF(IFERROR('Blocks A'!AY123-'Pre-1.095 (Hard Copy)'!AD109, 0)=0, " ", ('Blocks A'!AY123-'Pre-1.095 (Hard Copy)'!AD109))</f>
        <v> </v>
      </c>
      <c r="AE109" s="1014" t="str">
        <f>IF(IFERROR('Blocks A'!AZ123-'Pre-1.095 (Hard Copy)'!AE109, 0)=0, " ", ('Blocks A'!AZ123-'Pre-1.095 (Hard Copy)'!AE109))</f>
        <v> </v>
      </c>
      <c r="AF109" s="1014" t="str">
        <f>IF(IFERROR('Blocks A'!BA123-'Pre-1.095 (Hard Copy)'!AF109, 0)=0, " ", ('Blocks A'!BA123-'Pre-1.095 (Hard Copy)'!AF109))</f>
        <v> </v>
      </c>
      <c r="AG109" s="1014" t="str">
        <f>IF(IFERROR('Blocks A'!BB123-'Pre-1.095 (Hard Copy)'!AG109, 0)=0, " ", ('Blocks A'!BB123-'Pre-1.095 (Hard Copy)'!AG109))</f>
        <v> </v>
      </c>
      <c r="AH109" s="1014" t="str">
        <f>IF(IFERROR('Blocks A'!BC123-'Pre-1.095 (Hard Copy)'!AH109, 0)=0, " ", ('Blocks A'!BC123-'Pre-1.095 (Hard Copy)'!AH109))</f>
        <v> </v>
      </c>
      <c r="AI109" s="1014" t="str">
        <f>IF(IFERROR('Blocks A'!BJ123-'Pre-1.095 (Hard Copy)'!AI109, 0)=0, " ", ('Blocks A'!BJ123-'Pre-1.095 (Hard Copy)'!AI109))</f>
        <v> </v>
      </c>
      <c r="AJ109" s="1014" t="str">
        <f>IF(IFERROR('Blocks A'!BD123-'Pre-1.095 (Hard Copy)'!AJ109, 0)=0, " ", ('Blocks A'!BD123-'Pre-1.095 (Hard Copy)'!AJ109))</f>
        <v> </v>
      </c>
      <c r="AK109" s="1014" t="str">
        <f>IF(IFERROR('Blocks A'!BE123-'Pre-1.095 (Hard Copy)'!AK109, 0)=0, " ", ('Blocks A'!BE123-'Pre-1.095 (Hard Copy)'!AK109))</f>
        <v> </v>
      </c>
      <c r="AL109" s="1014" t="str">
        <f>IF(IFERROR('Blocks A'!BF123-'Pre-1.095 (Hard Copy)'!AL109, 0)=0, " ", ('Blocks A'!BF123-'Pre-1.095 (Hard Copy)'!AL109))</f>
        <v> </v>
      </c>
      <c r="AM109" s="1014" t="str">
        <f>IF(IFERROR('Blocks A'!BG123-'Pre-1.095 (Hard Copy)'!AM109, 0)=0, " ", ('Blocks A'!BG123-'Pre-1.095 (Hard Copy)'!AM109))</f>
        <v> </v>
      </c>
      <c r="AN109" s="1014" t="str">
        <f>IF(IFERROR('Blocks A'!BH123-'Pre-1.095 (Hard Copy)'!AN109, 0)=0, " ", ('Blocks A'!BH123-'Pre-1.095 (Hard Copy)'!AN109))</f>
        <v> </v>
      </c>
      <c r="AO109" s="1014" t="str">
        <f>IF(IFERROR('Blocks A'!BI123-'Pre-1.095 (Hard Copy)'!AO109, 0)=0, " ", ('Blocks A'!BI123-'Pre-1.095 (Hard Copy)'!AO109))</f>
        <v> </v>
      </c>
      <c r="AP109" s="1014" t="str">
        <f>IF(IFERROR('Blocks A'!BK123-'Pre-1.095 (Hard Copy)'!AP109, 0)=0, " ", ('Blocks A'!BK123-'Pre-1.095 (Hard Copy)'!AP109))</f>
        <v> </v>
      </c>
      <c r="AQ109" s="1014" t="str">
        <f>IF(IFERROR('Blocks A'!BL123-'Pre-1.095 (Hard Copy)'!AQ109, 0)=0, " ", ('Blocks A'!BL123-'Pre-1.095 (Hard Copy)'!AQ109))</f>
        <v> </v>
      </c>
      <c r="AR109" s="1014" t="str">
        <f>IF(IFERROR('Blocks A'!BM123-'Pre-1.095 (Hard Copy)'!AR109, 0)=0, " ", ('Blocks A'!BM123-'Pre-1.095 (Hard Copy)'!AR109))</f>
        <v> </v>
      </c>
      <c r="AS109" s="1014" t="str">
        <f>IF(IFERROR('Blocks A'!BO123-'Pre-1.095 (Hard Copy)'!AS109, 0)=0, " ", ('Blocks A'!BO123-'Pre-1.095 (Hard Copy)'!AS109))</f>
        <v> </v>
      </c>
      <c r="AT109" s="1014" t="str">
        <f>IF(IFERROR('Blocks A'!BP123-'Pre-1.095 (Hard Copy)'!AT109, 0)=0, " ", ('Blocks A'!BP123-'Pre-1.095 (Hard Copy)'!AT109))</f>
        <v> </v>
      </c>
      <c r="AU109" s="1014" t="str">
        <f>IF(IFERROR('Blocks A'!BQ123-'Pre-1.095 (Hard Copy)'!AU109, 0)=0, " ", ('Blocks A'!BQ123-'Pre-1.095 (Hard Copy)'!AU109))</f>
        <v> </v>
      </c>
      <c r="AV109" s="1014" t="str">
        <f>IF(IFERROR('Blocks A'!BR123-'Pre-1.095 (Hard Copy)'!AV109, 0)=0, " ", ('Blocks A'!BR123-'Pre-1.095 (Hard Copy)'!AV109))</f>
        <v> </v>
      </c>
      <c r="AW109" s="1014" t="str">
        <f>IF(IFERROR('Blocks A'!BS123-'Pre-1.095 (Hard Copy)'!AW109, 0)=0, " ", ('Blocks A'!BS123-'Pre-1.095 (Hard Copy)'!AW109))</f>
        <v> </v>
      </c>
      <c r="AX109" s="1014" t="str">
        <f>IF(IFERROR('Blocks A'!BT123-'Pre-1.095 (Hard Copy)'!AX109, 0)=0, " ", ('Blocks A'!BT123-'Pre-1.095 (Hard Copy)'!AX109))</f>
        <v> </v>
      </c>
      <c r="AY109" s="1014" t="str">
        <f>IF(IFERROR('Blocks A'!BU123-'Pre-1.095 (Hard Copy)'!AY109, 0)=0, " ", ('Blocks A'!BU123-'Pre-1.095 (Hard Copy)'!AY109))</f>
        <v> </v>
      </c>
      <c r="AZ109" s="1014" t="str">
        <f>IF(IFERROR('Blocks A'!BW123-'Pre-1.095 (Hard Copy)'!AZ109, 0)=0, " ", ('Blocks A'!BW123-'Pre-1.095 (Hard Copy)'!AZ109))</f>
        <v> </v>
      </c>
      <c r="BA109" s="1014" t="str">
        <f>IF(IFERROR('Blocks A'!BX123-'Pre-1.095 (Hard Copy)'!BA109, 0)=0, " ", ('Blocks A'!BX123-'Pre-1.095 (Hard Copy)'!BA109))</f>
        <v>-0</v>
      </c>
      <c r="BB109" s="1014" t="str">
        <f>IF(IFERROR('Blocks A'!BY123-'Pre-1.095 (Hard Copy)'!BB109, 0)=0, " ", ('Blocks A'!BY123-'Pre-1.095 (Hard Copy)'!BB109))</f>
        <v> </v>
      </c>
      <c r="BC109" s="1015" t="str">
        <f>IF(IFERROR('Blocks A'!BZ123-'Pre-1.095 (Hard Copy)'!BC109, 0)=0, " ", ('Blocks A'!BZ123-'Pre-1.095 (Hard Copy)'!BC109))</f>
        <v>-0.0</v>
      </c>
      <c r="BD109" s="1014" t="str">
        <f>IF(IFERROR('Blocks A'!BV123-'Pre-1.095 (Hard Copy)'!BD109, 0)=0, " ", ('Blocks A'!BV123-'Pre-1.095 (Hard Copy)'!BD109))</f>
        <v> </v>
      </c>
      <c r="BE109" s="1014" t="str">
        <f>IF(IFERROR('Blocks A'!CB123-'Pre-1.095 (Hard Copy)'!BE109, 0)=0, " ", ('Blocks A'!CB123-'Pre-1.095 (Hard Copy)'!BE109))</f>
        <v>-6</v>
      </c>
      <c r="BF109" s="1014" t="str">
        <f>IF(IFERROR('Blocks A'!CC123-'Pre-1.095 (Hard Copy)'!BF109, 0)=0, " ", ('Blocks A'!CC123-'Pre-1.095 (Hard Copy)'!BF109))</f>
        <v>-933</v>
      </c>
      <c r="BG109" s="1016" t="str">
        <f>IF(IFERROR('Blocks A'!CD123-'Pre-1.095 (Hard Copy)'!BG109, 0)=0, " ", ('Blocks A'!CD123-'Pre-1.095 (Hard Copy)'!BG109))</f>
        <v>-0.0009</v>
      </c>
      <c r="BH109" s="1014" t="str">
        <f>IF(IFERROR('Blocks A'!CE123-'Pre-1.095 (Hard Copy)'!BH109, 0)=0, " ", ('Blocks A'!CE123-'Pre-1.095 (Hard Copy)'!BH109))</f>
        <v> </v>
      </c>
      <c r="BI109" s="1014" t="str">
        <f>IF(IFERROR('Blocks A'!CZ123-'Pre-1.095 (Hard Copy)'!BI109, 0)=0, " ", ('Blocks A'!CZ123-'Pre-1.095 (Hard Copy)'!BI109))</f>
        <v>+4</v>
      </c>
      <c r="BJ109" s="1014" t="str">
        <f>IF(IFERROR('Blocks A'!DA123-'Pre-1.095 (Hard Copy)'!BJ109, 0)=0, " ", ('Blocks A'!DA123-'Pre-1.095 (Hard Copy)'!BJ109))</f>
        <v> </v>
      </c>
      <c r="BK109" s="1014" t="str">
        <f>IF(IFERROR('Blocks A'!DB123-'Pre-1.095 (Hard Copy)'!BK109, 0)=0, " ", ('Blocks A'!DB123-'Pre-1.095 (Hard Copy)'!BK109))</f>
        <v>-5</v>
      </c>
      <c r="BL109" s="1014" t="str">
        <f>IF(IFERROR('Blocks A'!DC123-'Pre-1.095 (Hard Copy)'!BL109, 0)=0, " ", ('Blocks A'!DC123-'Pre-1.095 (Hard Copy)'!BL109))</f>
        <v> </v>
      </c>
      <c r="BM109" s="1014" t="str">
        <f>IF(IFERROR('Blocks A'!DD123-'Pre-1.095 (Hard Copy)'!BM109, 0)=0, " ", ('Blocks A'!DD123-'Pre-1.095 (Hard Copy)'!BM109))</f>
        <v>+0</v>
      </c>
      <c r="BN109" s="1014" t="str">
        <f>IF(IFERROR('Blocks A'!DE123-'Pre-1.095 (Hard Copy)'!BN109, 0)=0, " ", ('Blocks A'!DE123-'Pre-1.095 (Hard Copy)'!BN109))</f>
        <v> </v>
      </c>
      <c r="BO109" s="1014" t="str">
        <f>IF(IFERROR('Blocks A'!DF123-'Pre-1.095 (Hard Copy)'!BO109, 0)=0, " ", ('Blocks A'!DF123-'Pre-1.095 (Hard Copy)'!BO109))</f>
        <v>-0</v>
      </c>
      <c r="BP109" s="1014" t="str">
        <f>IF(IFERROR('Blocks A'!DG123-'Pre-1.095 (Hard Copy)'!BP109, 0)=0, " ", ('Blocks A'!DG123-'Pre-1.095 (Hard Copy)'!BP109))</f>
        <v> </v>
      </c>
      <c r="BQ109" s="1014" t="str">
        <f>IF(IFERROR('Blocks A'!DH123-'Pre-1.095 (Hard Copy)'!BQ109, 0)=0, " ", ('Blocks A'!DH123-'Pre-1.095 (Hard Copy)'!BQ109))</f>
        <v> </v>
      </c>
      <c r="BR109" s="1014" t="str">
        <f>IF(IFERROR('Blocks A'!DI123-'Pre-1.095 (Hard Copy)'!BR109, 0)=0, " ", ('Blocks A'!DI123-'Pre-1.095 (Hard Copy)'!BR109))</f>
        <v> </v>
      </c>
      <c r="BS109" s="1014" t="str">
        <f>IF(IFERROR('Blocks A'!DJ123-'Pre-1.095 (Hard Copy)'!BS109, 0)=0, " ", ('Blocks A'!DJ123-'Pre-1.095 (Hard Copy)'!BS109))</f>
        <v>+8</v>
      </c>
      <c r="BT109" s="1014" t="str">
        <f>IF(IFERROR('Blocks A'!DK123-'Pre-1.095 (Hard Copy)'!BT109, 0)=0, " ", ('Blocks A'!DK123-'Pre-1.095 (Hard Copy)'!BT109))</f>
        <v>-0</v>
      </c>
      <c r="BU109" s="1014" t="str">
        <f>IF(IFERROR('Blocks A'!DL123-'Pre-1.095 (Hard Copy)'!BU109, 0)=0, " ", ('Blocks A'!DL123-'Pre-1.095 (Hard Copy)'!BU109))</f>
        <v>-21</v>
      </c>
      <c r="BV109" s="1014" t="str">
        <f>IF(IFERROR('Blocks A'!DM123-'Pre-1.095 (Hard Copy)'!BV109, 0)=0, " ", ('Blocks A'!DM123-'Pre-1.095 (Hard Copy)'!BV109))</f>
        <v> </v>
      </c>
      <c r="BW109" s="1014" t="str">
        <f>IF(IFERROR('Blocks A'!DN123-'Pre-1.095 (Hard Copy)'!BW109, 0)=0, " ", ('Blocks A'!DN123-'Pre-1.095 (Hard Copy)'!BW109))</f>
        <v>+0</v>
      </c>
      <c r="BX109" s="1014" t="str">
        <f>IF(IFERROR('Blocks A'!DO123-'Pre-1.095 (Hard Copy)'!BX109, 0)=0, " ", ('Blocks A'!DO123-'Pre-1.095 (Hard Copy)'!BX109))</f>
        <v> </v>
      </c>
      <c r="BY109" s="1014" t="str">
        <f>IF(IFERROR('Blocks A'!DP123-'Pre-1.095 (Hard Copy)'!BY109, 0)=0, " ", ('Blocks A'!DP123-'Pre-1.095 (Hard Copy)'!BY109))</f>
        <v>-13</v>
      </c>
      <c r="BZ109" s="1014" t="str">
        <f>IF(IFERROR('Blocks A'!DQ123-'Pre-1.095 (Hard Copy)'!BZ109, 0)=0, " ", ('Blocks A'!DQ123-'Pre-1.095 (Hard Copy)'!BZ109))</f>
        <v> </v>
      </c>
      <c r="CA109" s="1014" t="str">
        <f>IF(IFERROR('Blocks A'!DR123-'Pre-1.095 (Hard Copy)'!CA109, 0)=0, " ", ('Blocks A'!DR123-'Pre-1.095 (Hard Copy)'!CA109))</f>
        <v> </v>
      </c>
      <c r="CB109" s="1014" t="str">
        <f>IF(IFERROR('Blocks A'!DS123-'Pre-1.095 (Hard Copy)'!CB109, 0)=0, " ", ('Blocks A'!DS123-'Pre-1.095 (Hard Copy)'!CB109))</f>
        <v> </v>
      </c>
      <c r="CC109" s="1014" t="str">
        <f>IF(IFERROR('Blocks A'!DT123-'Pre-1.095 (Hard Copy)'!CC109, 0)=0, " ", ('Blocks A'!DT123-'Pre-1.095 (Hard Copy)'!CC109))</f>
        <v>-1</v>
      </c>
      <c r="CD109" s="1014" t="str">
        <f>IF(IFERROR('Blocks A'!DU123-'Pre-1.095 (Hard Copy)'!CD109, 0)=0, " ", ('Blocks A'!DU123-'Pre-1.095 (Hard Copy)'!CD109))</f>
        <v>-25</v>
      </c>
      <c r="CE109" s="1014" t="str">
        <f>IF(IFERROR('Blocks A'!DX123-'Pre-1.095 (Hard Copy)'!CE109, 0)=0, " ", ('Blocks A'!DX123-'Pre-1.095 (Hard Copy)'!CE109))</f>
        <v>-67</v>
      </c>
      <c r="CF109" s="1014" t="str">
        <f>IF(IFERROR('Blocks A'!DY123-'Pre-1.095 (Hard Copy)'!CF109, 0)=0, " ", ('Blocks A'!DY123-'Pre-1.095 (Hard Copy)'!CF109))</f>
        <v>-10,498</v>
      </c>
      <c r="CG109" s="1016" t="str">
        <f>IF(IFERROR('Blocks A'!DZ123-'Pre-1.095 (Hard Copy)'!CG109, 0)=0, " ", ('Blocks A'!DZ123-'Pre-1.095 (Hard Copy)'!CG109))</f>
        <v>-0.0105</v>
      </c>
      <c r="CH109" s="1015" t="str">
        <f>IF(IFERROR('Blocks A'!DV123-'Pre-1.095 (Hard Copy)'!CH109, 0)=0, " ", ('Blocks A'!DV123-'Pre-1.095 (Hard Copy)'!CH109))</f>
        <v>+0.1</v>
      </c>
      <c r="CI109" s="1015" t="str">
        <f>IF(IFERROR('Blocks A'!DW123-'Pre-1.095 (Hard Copy)'!CI109, 0)=0, " ", ('Blocks A'!DW123-'Pre-1.095 (Hard Copy)'!CI109))</f>
        <v>-9.4</v>
      </c>
      <c r="CJ109" s="1014" t="str">
        <f>IF(IFERROR('Blocks A'!EA123-'Pre-1.095 (Hard Copy)'!CJ109, 0)=0, " ", ('Blocks A'!EA123-'Pre-1.095 (Hard Copy)'!CJ109))</f>
        <v>-73</v>
      </c>
      <c r="CK109" s="1017" t="str">
        <f>IF(IFERROR('Blocks A'!EB123-'Pre-1.095 (Hard Copy)'!CK109, 0)=0, " ", ('Blocks A'!EB123-'Pre-1.095 (Hard Copy)'!CK109))</f>
        <v>-1.22</v>
      </c>
      <c r="CL109" s="1017" t="str">
        <f>IF(IFERROR('Blocks A'!EC123-'Pre-1.095 (Hard Copy)'!CL109, 0)=0, " ", ('Blocks A'!EC123-'Pre-1.095 (Hard Copy)'!CL109))</f>
        <v>-0.02</v>
      </c>
      <c r="CM109" s="1017" t="str">
        <f>IF(IFERROR('Blocks A'!EH123-'Pre-1.095 (Hard Copy)'!CM109, 0)=0, " ", ('Blocks A'!EH123-'Pre-1.095 (Hard Copy)'!CM109))</f>
        <v>-0.00</v>
      </c>
      <c r="CN109" s="1014" t="str">
        <f>IF(IFERROR('Blocks A'!ED123-'Pre-1.095 (Hard Copy)'!CN109, 0)=0, " ", ('Blocks A'!ED123-'Pre-1.095 (Hard Copy)'!CN109))</f>
        <v>-11,432</v>
      </c>
      <c r="CO109" s="1017" t="str">
        <f>IF(IFERROR('Blocks A'!EE123-'Pre-1.095 (Hard Copy)'!CO109, 0)=0, " ", ('Blocks A'!EE123-'Pre-1.095 (Hard Copy)'!CO109))</f>
        <v>-11.43</v>
      </c>
      <c r="CP109" s="1017" t="str">
        <f>IF(IFERROR('Blocks A'!EF123-'Pre-1.095 (Hard Copy)'!CP109, 0)=0, " ", ('Blocks A'!EF123-'Pre-1.095 (Hard Copy)'!CP109))</f>
        <v>-0.01</v>
      </c>
      <c r="CQ109" s="1016" t="str">
        <f>IF(IFERROR('Blocks A'!EG123-'Pre-1.095 (Hard Copy)'!CQ109, 0)=0, " ", ('Blocks A'!EG123-'Pre-1.095 (Hard Copy)'!CQ109))</f>
        <v>-0.0114</v>
      </c>
      <c r="CR109" s="1018" t="s">
        <v>12</v>
      </c>
    </row>
    <row r="110">
      <c r="B110" s="1013" t="s">
        <v>1001</v>
      </c>
      <c r="C110" s="969" t="s">
        <v>886</v>
      </c>
      <c r="D110" s="969">
        <v>1.0</v>
      </c>
      <c r="E110" s="969">
        <v>1.0</v>
      </c>
      <c r="F110" s="969">
        <v>1.0</v>
      </c>
      <c r="G110" s="1014" t="str">
        <f>IF(IFERROR('Blocks A'!G124-'Pre-1.095 (Hard Copy)'!G110, 0)=0, " ", ('Blocks A'!G124-'Pre-1.095 (Hard Copy)'!G110))</f>
        <v> </v>
      </c>
      <c r="H110" s="1014" t="str">
        <f>IF(IFERROR('Blocks A'!H124-'Pre-1.095 (Hard Copy)'!H110, 0)=0, " ", ('Blocks A'!H124-'Pre-1.095 (Hard Copy)'!H110))</f>
        <v> </v>
      </c>
      <c r="I110" s="1014" t="str">
        <f>IF(IFERROR('Blocks A'!I124-'Pre-1.095 (Hard Copy)'!I110, 0)=0, " ", ('Blocks A'!I124-'Pre-1.095 (Hard Copy)'!I110))</f>
        <v> </v>
      </c>
      <c r="J110" s="1014" t="str">
        <f>IF(IFERROR('Blocks A'!J124-'Pre-1.095 (Hard Copy)'!J110, 0)=0, " ", ('Blocks A'!J124-'Pre-1.095 (Hard Copy)'!J110))</f>
        <v> </v>
      </c>
      <c r="K110" s="1014" t="str">
        <f>IF(IFERROR('Blocks A'!K124-'Pre-1.095 (Hard Copy)'!K110, 0)=0, " ", ('Blocks A'!K124-'Pre-1.095 (Hard Copy)'!K110))</f>
        <v> </v>
      </c>
      <c r="L110" s="1014" t="str">
        <f>IF(IFERROR('Blocks A'!L124-'Pre-1.095 (Hard Copy)'!L110, 0)=0, " ", ('Blocks A'!L124-'Pre-1.095 (Hard Copy)'!L110))</f>
        <v> </v>
      </c>
      <c r="M110" s="1014" t="str">
        <f>IF(IFERROR('Blocks A'!N124-'Pre-1.095 (Hard Copy)'!M110, 0)=0, " ", ('Blocks A'!N124-'Pre-1.095 (Hard Copy)'!M110))</f>
        <v> </v>
      </c>
      <c r="N110" s="1014" t="str">
        <f>IF(IFERROR('Blocks A'!O124-'Pre-1.095 (Hard Copy)'!N110, 0)=0, " ", ('Blocks A'!O124-'Pre-1.095 (Hard Copy)'!N110))</f>
        <v> </v>
      </c>
      <c r="O110" s="1014" t="str">
        <f>IF(IFERROR('Blocks A'!P124-'Pre-1.095 (Hard Copy)'!O110, 0)=0, " ", ('Blocks A'!P124-'Pre-1.095 (Hard Copy)'!O110))</f>
        <v> </v>
      </c>
      <c r="P110" s="1014" t="str">
        <f>IF(IFERROR('Blocks A'!Q124-'Pre-1.095 (Hard Copy)'!P110, 0)=0, " ", ('Blocks A'!Q124-'Pre-1.095 (Hard Copy)'!P110))</f>
        <v> </v>
      </c>
      <c r="Q110" s="1014" t="str">
        <f>IF(IFERROR('Blocks A'!R124-'Pre-1.095 (Hard Copy)'!Q110, 0)=0, " ", ('Blocks A'!R124-'Pre-1.095 (Hard Copy)'!Q110))</f>
        <v> </v>
      </c>
      <c r="R110" s="1014" t="str">
        <f>IF(IFERROR('Blocks A'!S124-'Pre-1.095 (Hard Copy)'!R110, 0)=0, " ", ('Blocks A'!S124-'Pre-1.095 (Hard Copy)'!R110))</f>
        <v> </v>
      </c>
      <c r="S110" s="1014" t="str">
        <f>IF(IFERROR('Blocks A'!T124-'Pre-1.095 (Hard Copy)'!S110, 0)=0, " ", ('Blocks A'!T124-'Pre-1.095 (Hard Copy)'!S110))</f>
        <v> </v>
      </c>
      <c r="T110" s="1014" t="str">
        <f>IF(IFERROR('Blocks A'!M124-'Pre-1.095 (Hard Copy)'!T110, 0)=0, " ", ('Blocks A'!M124-'Pre-1.095 (Hard Copy)'!T110))</f>
        <v> </v>
      </c>
      <c r="U110" s="1014" t="str">
        <f>IF(IFERROR('Blocks A'!U124-'Pre-1.095 (Hard Copy)'!U110, 0)=0, " ", ('Blocks A'!U124-'Pre-1.095 (Hard Copy)'!U110))</f>
        <v> </v>
      </c>
      <c r="V110" s="1014" t="str">
        <f>IF(IFERROR('Blocks A'!V124-'Pre-1.095 (Hard Copy)'!V110, 0)=0, " ", ('Blocks A'!V124-'Pre-1.095 (Hard Copy)'!V110))</f>
        <v> </v>
      </c>
      <c r="W110" s="1014" t="str">
        <f>IF(IFERROR('Blocks A'!W124-'Pre-1.095 (Hard Copy)'!W110, 0)=0, " ", ('Blocks A'!W124-'Pre-1.095 (Hard Copy)'!W110))</f>
        <v> </v>
      </c>
      <c r="X110" s="1014" t="str">
        <f>IF(IFERROR('Blocks A'!X124-'Pre-1.095 (Hard Copy)'!X110, 0)=0, " ", ('Blocks A'!X124-'Pre-1.095 (Hard Copy)'!X110))</f>
        <v> </v>
      </c>
      <c r="Y110" s="1014" t="str">
        <f>IF(IFERROR('Blocks A'!AC124-'Pre-1.095 (Hard Copy)'!Y110, 0)=0, " ", ('Blocks A'!AC124-'Pre-1.095 (Hard Copy)'!Y110))</f>
        <v> </v>
      </c>
      <c r="Z110" s="1014" t="str">
        <f>IF(IFERROR('Blocks A'!Y124-'Pre-1.095 (Hard Copy)'!Z110, 0)=0, " ", ('Blocks A'!Y124-'Pre-1.095 (Hard Copy)'!Z110))</f>
        <v> </v>
      </c>
      <c r="AA110" s="1014" t="str">
        <f>IF(IFERROR('Blocks A'!Z124-'Pre-1.095 (Hard Copy)'!AA110, 0)=0, " ", ('Blocks A'!Z124-'Pre-1.095 (Hard Copy)'!AA110))</f>
        <v> </v>
      </c>
      <c r="AB110" s="1014" t="str">
        <f>IF(IFERROR('Blocks A'!AA124-'Pre-1.095 (Hard Copy)'!AB110, 0)=0, " ", ('Blocks A'!AA124-'Pre-1.095 (Hard Copy)'!AB110))</f>
        <v> </v>
      </c>
      <c r="AC110" s="1014" t="str">
        <f>IF(IFERROR('Blocks A'!AB124-'Pre-1.095 (Hard Copy)'!AC110, 0)=0, " ", ('Blocks A'!AB124-'Pre-1.095 (Hard Copy)'!AC110))</f>
        <v> </v>
      </c>
      <c r="AD110" s="1014" t="str">
        <f>IF(IFERROR('Blocks A'!AY124-'Pre-1.095 (Hard Copy)'!AD110, 0)=0, " ", ('Blocks A'!AY124-'Pre-1.095 (Hard Copy)'!AD110))</f>
        <v> </v>
      </c>
      <c r="AE110" s="1014" t="str">
        <f>IF(IFERROR('Blocks A'!AZ124-'Pre-1.095 (Hard Copy)'!AE110, 0)=0, " ", ('Blocks A'!AZ124-'Pre-1.095 (Hard Copy)'!AE110))</f>
        <v> </v>
      </c>
      <c r="AF110" s="1014" t="str">
        <f>IF(IFERROR('Blocks A'!BA124-'Pre-1.095 (Hard Copy)'!AF110, 0)=0, " ", ('Blocks A'!BA124-'Pre-1.095 (Hard Copy)'!AF110))</f>
        <v> </v>
      </c>
      <c r="AG110" s="1014" t="str">
        <f>IF(IFERROR('Blocks A'!BB124-'Pre-1.095 (Hard Copy)'!AG110, 0)=0, " ", ('Blocks A'!BB124-'Pre-1.095 (Hard Copy)'!AG110))</f>
        <v> </v>
      </c>
      <c r="AH110" s="1014" t="str">
        <f>IF(IFERROR('Blocks A'!BC124-'Pre-1.095 (Hard Copy)'!AH110, 0)=0, " ", ('Blocks A'!BC124-'Pre-1.095 (Hard Copy)'!AH110))</f>
        <v> </v>
      </c>
      <c r="AI110" s="1014" t="str">
        <f>IF(IFERROR('Blocks A'!BJ124-'Pre-1.095 (Hard Copy)'!AI110, 0)=0, " ", ('Blocks A'!BJ124-'Pre-1.095 (Hard Copy)'!AI110))</f>
        <v> </v>
      </c>
      <c r="AJ110" s="1014" t="str">
        <f>IF(IFERROR('Blocks A'!BD124-'Pre-1.095 (Hard Copy)'!AJ110, 0)=0, " ", ('Blocks A'!BD124-'Pre-1.095 (Hard Copy)'!AJ110))</f>
        <v> </v>
      </c>
      <c r="AK110" s="1014" t="str">
        <f>IF(IFERROR('Blocks A'!BE124-'Pre-1.095 (Hard Copy)'!AK110, 0)=0, " ", ('Blocks A'!BE124-'Pre-1.095 (Hard Copy)'!AK110))</f>
        <v> </v>
      </c>
      <c r="AL110" s="1014" t="str">
        <f>IF(IFERROR('Blocks A'!BF124-'Pre-1.095 (Hard Copy)'!AL110, 0)=0, " ", ('Blocks A'!BF124-'Pre-1.095 (Hard Copy)'!AL110))</f>
        <v> </v>
      </c>
      <c r="AM110" s="1014" t="str">
        <f>IF(IFERROR('Blocks A'!BG124-'Pre-1.095 (Hard Copy)'!AM110, 0)=0, " ", ('Blocks A'!BG124-'Pre-1.095 (Hard Copy)'!AM110))</f>
        <v> </v>
      </c>
      <c r="AN110" s="1014" t="str">
        <f>IF(IFERROR('Blocks A'!BH124-'Pre-1.095 (Hard Copy)'!AN110, 0)=0, " ", ('Blocks A'!BH124-'Pre-1.095 (Hard Copy)'!AN110))</f>
        <v> </v>
      </c>
      <c r="AO110" s="1014" t="str">
        <f>IF(IFERROR('Blocks A'!BI124-'Pre-1.095 (Hard Copy)'!AO110, 0)=0, " ", ('Blocks A'!BI124-'Pre-1.095 (Hard Copy)'!AO110))</f>
        <v> </v>
      </c>
      <c r="AP110" s="1014" t="str">
        <f>IF(IFERROR('Blocks A'!BK124-'Pre-1.095 (Hard Copy)'!AP110, 0)=0, " ", ('Blocks A'!BK124-'Pre-1.095 (Hard Copy)'!AP110))</f>
        <v> </v>
      </c>
      <c r="AQ110" s="1014" t="str">
        <f>IF(IFERROR('Blocks A'!BL124-'Pre-1.095 (Hard Copy)'!AQ110, 0)=0, " ", ('Blocks A'!BL124-'Pre-1.095 (Hard Copy)'!AQ110))</f>
        <v> </v>
      </c>
      <c r="AR110" s="1014" t="str">
        <f>IF(IFERROR('Blocks A'!BM124-'Pre-1.095 (Hard Copy)'!AR110, 0)=0, " ", ('Blocks A'!BM124-'Pre-1.095 (Hard Copy)'!AR110))</f>
        <v> </v>
      </c>
      <c r="AS110" s="1014" t="str">
        <f>IF(IFERROR('Blocks A'!BO124-'Pre-1.095 (Hard Copy)'!AS110, 0)=0, " ", ('Blocks A'!BO124-'Pre-1.095 (Hard Copy)'!AS110))</f>
        <v> </v>
      </c>
      <c r="AT110" s="1014" t="str">
        <f>IF(IFERROR('Blocks A'!BP124-'Pre-1.095 (Hard Copy)'!AT110, 0)=0, " ", ('Blocks A'!BP124-'Pre-1.095 (Hard Copy)'!AT110))</f>
        <v> </v>
      </c>
      <c r="AU110" s="1014" t="str">
        <f>IF(IFERROR('Blocks A'!BQ124-'Pre-1.095 (Hard Copy)'!AU110, 0)=0, " ", ('Blocks A'!BQ124-'Pre-1.095 (Hard Copy)'!AU110))</f>
        <v> </v>
      </c>
      <c r="AV110" s="1014" t="str">
        <f>IF(IFERROR('Blocks A'!BR124-'Pre-1.095 (Hard Copy)'!AV110, 0)=0, " ", ('Blocks A'!BR124-'Pre-1.095 (Hard Copy)'!AV110))</f>
        <v> </v>
      </c>
      <c r="AW110" s="1014" t="str">
        <f>IF(IFERROR('Blocks A'!BS124-'Pre-1.095 (Hard Copy)'!AW110, 0)=0, " ", ('Blocks A'!BS124-'Pre-1.095 (Hard Copy)'!AW110))</f>
        <v> </v>
      </c>
      <c r="AX110" s="1014" t="str">
        <f>IF(IFERROR('Blocks A'!BT124-'Pre-1.095 (Hard Copy)'!AX110, 0)=0, " ", ('Blocks A'!BT124-'Pre-1.095 (Hard Copy)'!AX110))</f>
        <v> </v>
      </c>
      <c r="AY110" s="1014" t="str">
        <f>IF(IFERROR('Blocks A'!BU124-'Pre-1.095 (Hard Copy)'!AY110, 0)=0, " ", ('Blocks A'!BU124-'Pre-1.095 (Hard Copy)'!AY110))</f>
        <v> </v>
      </c>
      <c r="AZ110" s="1014" t="str">
        <f>IF(IFERROR('Blocks A'!BW124-'Pre-1.095 (Hard Copy)'!AZ110, 0)=0, " ", ('Blocks A'!BW124-'Pre-1.095 (Hard Copy)'!AZ110))</f>
        <v> </v>
      </c>
      <c r="BA110" s="1014" t="str">
        <f>IF(IFERROR('Blocks A'!BX124-'Pre-1.095 (Hard Copy)'!BA110, 0)=0, " ", ('Blocks A'!BX124-'Pre-1.095 (Hard Copy)'!BA110))</f>
        <v>-0</v>
      </c>
      <c r="BB110" s="1014" t="str">
        <f>IF(IFERROR('Blocks A'!BY124-'Pre-1.095 (Hard Copy)'!BB110, 0)=0, " ", ('Blocks A'!BY124-'Pre-1.095 (Hard Copy)'!BB110))</f>
        <v> </v>
      </c>
      <c r="BC110" s="1015" t="str">
        <f>IF(IFERROR('Blocks A'!BZ124-'Pre-1.095 (Hard Copy)'!BC110, 0)=0, " ", ('Blocks A'!BZ124-'Pre-1.095 (Hard Copy)'!BC110))</f>
        <v>+0.0</v>
      </c>
      <c r="BD110" s="1014" t="str">
        <f>IF(IFERROR('Blocks A'!BV124-'Pre-1.095 (Hard Copy)'!BD110, 0)=0, " ", ('Blocks A'!BV124-'Pre-1.095 (Hard Copy)'!BD110))</f>
        <v> </v>
      </c>
      <c r="BE110" s="1014" t="str">
        <f>IF(IFERROR('Blocks A'!CB124-'Pre-1.095 (Hard Copy)'!BE110, 0)=0, " ", ('Blocks A'!CB124-'Pre-1.095 (Hard Copy)'!BE110))</f>
        <v>-24</v>
      </c>
      <c r="BF110" s="1014" t="str">
        <f>IF(IFERROR('Blocks A'!CC124-'Pre-1.095 (Hard Copy)'!BF110, 0)=0, " ", ('Blocks A'!CC124-'Pre-1.095 (Hard Copy)'!BF110))</f>
        <v>-3,733</v>
      </c>
      <c r="BG110" s="1016" t="str">
        <f>IF(IFERROR('Blocks A'!CD124-'Pre-1.095 (Hard Copy)'!BG110, 0)=0, " ", ('Blocks A'!CD124-'Pre-1.095 (Hard Copy)'!BG110))</f>
        <v>-0.0037</v>
      </c>
      <c r="BH110" s="1014" t="str">
        <f>IF(IFERROR('Blocks A'!CE124-'Pre-1.095 (Hard Copy)'!BH110, 0)=0, " ", ('Blocks A'!CE124-'Pre-1.095 (Hard Copy)'!BH110))</f>
        <v> </v>
      </c>
      <c r="BI110" s="1014" t="str">
        <f>IF(IFERROR('Blocks A'!CZ124-'Pre-1.095 (Hard Copy)'!BI110, 0)=0, " ", ('Blocks A'!CZ124-'Pre-1.095 (Hard Copy)'!BI110))</f>
        <v>-15</v>
      </c>
      <c r="BJ110" s="1014" t="str">
        <f>IF(IFERROR('Blocks A'!DA124-'Pre-1.095 (Hard Copy)'!BJ110, 0)=0, " ", ('Blocks A'!DA124-'Pre-1.095 (Hard Copy)'!BJ110))</f>
        <v> </v>
      </c>
      <c r="BK110" s="1014" t="str">
        <f>IF(IFERROR('Blocks A'!DB124-'Pre-1.095 (Hard Copy)'!BK110, 0)=0, " ", ('Blocks A'!DB124-'Pre-1.095 (Hard Copy)'!BK110))</f>
        <v>-5</v>
      </c>
      <c r="BL110" s="1014" t="str">
        <f>IF(IFERROR('Blocks A'!DC124-'Pre-1.095 (Hard Copy)'!BL110, 0)=0, " ", ('Blocks A'!DC124-'Pre-1.095 (Hard Copy)'!BL110))</f>
        <v> </v>
      </c>
      <c r="BM110" s="1014" t="str">
        <f>IF(IFERROR('Blocks A'!DD124-'Pre-1.095 (Hard Copy)'!BM110, 0)=0, " ", ('Blocks A'!DD124-'Pre-1.095 (Hard Copy)'!BM110))</f>
        <v>+2</v>
      </c>
      <c r="BN110" s="1014" t="str">
        <f>IF(IFERROR('Blocks A'!DE124-'Pre-1.095 (Hard Copy)'!BN110, 0)=0, " ", ('Blocks A'!DE124-'Pre-1.095 (Hard Copy)'!BN110))</f>
        <v> </v>
      </c>
      <c r="BO110" s="1014" t="str">
        <f>IF(IFERROR('Blocks A'!DF124-'Pre-1.095 (Hard Copy)'!BO110, 0)=0, " ", ('Blocks A'!DF124-'Pre-1.095 (Hard Copy)'!BO110))</f>
        <v>-0</v>
      </c>
      <c r="BP110" s="1014" t="str">
        <f>IF(IFERROR('Blocks A'!DG124-'Pre-1.095 (Hard Copy)'!BP110, 0)=0, " ", ('Blocks A'!DG124-'Pre-1.095 (Hard Copy)'!BP110))</f>
        <v> </v>
      </c>
      <c r="BQ110" s="1014" t="str">
        <f>IF(IFERROR('Blocks A'!DH124-'Pre-1.095 (Hard Copy)'!BQ110, 0)=0, " ", ('Blocks A'!DH124-'Pre-1.095 (Hard Copy)'!BQ110))</f>
        <v> </v>
      </c>
      <c r="BR110" s="1014" t="str">
        <f>IF(IFERROR('Blocks A'!DI124-'Pre-1.095 (Hard Copy)'!BR110, 0)=0, " ", ('Blocks A'!DI124-'Pre-1.095 (Hard Copy)'!BR110))</f>
        <v> </v>
      </c>
      <c r="BS110" s="1014" t="str">
        <f>IF(IFERROR('Blocks A'!DJ124-'Pre-1.095 (Hard Copy)'!BS110, 0)=0, " ", ('Blocks A'!DJ124-'Pre-1.095 (Hard Copy)'!BS110))</f>
        <v>-28</v>
      </c>
      <c r="BT110" s="1014" t="str">
        <f>IF(IFERROR('Blocks A'!DK124-'Pre-1.095 (Hard Copy)'!BT110, 0)=0, " ", ('Blocks A'!DK124-'Pre-1.095 (Hard Copy)'!BT110))</f>
        <v>-0</v>
      </c>
      <c r="BU110" s="1014" t="str">
        <f>IF(IFERROR('Blocks A'!DL124-'Pre-1.095 (Hard Copy)'!BU110, 0)=0, " ", ('Blocks A'!DL124-'Pre-1.095 (Hard Copy)'!BU110))</f>
        <v>-21</v>
      </c>
      <c r="BV110" s="1014" t="str">
        <f>IF(IFERROR('Blocks A'!DM124-'Pre-1.095 (Hard Copy)'!BV110, 0)=0, " ", ('Blocks A'!DM124-'Pre-1.095 (Hard Copy)'!BV110))</f>
        <v> </v>
      </c>
      <c r="BW110" s="1014" t="str">
        <f>IF(IFERROR('Blocks A'!DN124-'Pre-1.095 (Hard Copy)'!BW110, 0)=0, " ", ('Blocks A'!DN124-'Pre-1.095 (Hard Copy)'!BW110))</f>
        <v>+4</v>
      </c>
      <c r="BX110" s="1014" t="str">
        <f>IF(IFERROR('Blocks A'!DO124-'Pre-1.095 (Hard Copy)'!BX110, 0)=0, " ", ('Blocks A'!DO124-'Pre-1.095 (Hard Copy)'!BX110))</f>
        <v> </v>
      </c>
      <c r="BY110" s="1014" t="str">
        <f>IF(IFERROR('Blocks A'!DP124-'Pre-1.095 (Hard Copy)'!BY110, 0)=0, " ", ('Blocks A'!DP124-'Pre-1.095 (Hard Copy)'!BY110))</f>
        <v>-50</v>
      </c>
      <c r="BZ110" s="1014" t="str">
        <f>IF(IFERROR('Blocks A'!DQ124-'Pre-1.095 (Hard Copy)'!BZ110, 0)=0, " ", ('Blocks A'!DQ124-'Pre-1.095 (Hard Copy)'!BZ110))</f>
        <v> </v>
      </c>
      <c r="CA110" s="1014" t="str">
        <f>IF(IFERROR('Blocks A'!DR124-'Pre-1.095 (Hard Copy)'!CA110, 0)=0, " ", ('Blocks A'!DR124-'Pre-1.095 (Hard Copy)'!CA110))</f>
        <v> </v>
      </c>
      <c r="CB110" s="1014" t="str">
        <f>IF(IFERROR('Blocks A'!DS124-'Pre-1.095 (Hard Copy)'!CB110, 0)=0, " ", ('Blocks A'!DS124-'Pre-1.095 (Hard Copy)'!CB110))</f>
        <v> </v>
      </c>
      <c r="CC110" s="1014" t="str">
        <f>IF(IFERROR('Blocks A'!DT124-'Pre-1.095 (Hard Copy)'!CC110, 0)=0, " ", ('Blocks A'!DT124-'Pre-1.095 (Hard Copy)'!CC110))</f>
        <v>-18</v>
      </c>
      <c r="CD110" s="1014" t="str">
        <f>IF(IFERROR('Blocks A'!DU124-'Pre-1.095 (Hard Copy)'!CD110, 0)=0, " ", ('Blocks A'!DU124-'Pre-1.095 (Hard Copy)'!CD110))</f>
        <v>-94</v>
      </c>
      <c r="CE110" s="1014" t="str">
        <f>IF(IFERROR('Blocks A'!DX124-'Pre-1.095 (Hard Copy)'!CE110, 0)=0, " ", ('Blocks A'!DX124-'Pre-1.095 (Hard Copy)'!CE110))</f>
        <v>-79</v>
      </c>
      <c r="CF110" s="1014" t="str">
        <f>IF(IFERROR('Blocks A'!DY124-'Pre-1.095 (Hard Copy)'!CF110, 0)=0, " ", ('Blocks A'!DY124-'Pre-1.095 (Hard Copy)'!CF110))</f>
        <v>-12,222</v>
      </c>
      <c r="CG110" s="1016" t="str">
        <f>IF(IFERROR('Blocks A'!DZ124-'Pre-1.095 (Hard Copy)'!CG110, 0)=0, " ", ('Blocks A'!DZ124-'Pre-1.095 (Hard Copy)'!CG110))</f>
        <v>-0.0122</v>
      </c>
      <c r="CH110" s="1015" t="str">
        <f>IF(IFERROR('Blocks A'!DV124-'Pre-1.095 (Hard Copy)'!CH110, 0)=0, " ", ('Blocks A'!DV124-'Pre-1.095 (Hard Copy)'!CH110))</f>
        <v>-1.5</v>
      </c>
      <c r="CI110" s="1015" t="str">
        <f>IF(IFERROR('Blocks A'!DW124-'Pre-1.095 (Hard Copy)'!CI110, 0)=0, " ", ('Blocks A'!DW124-'Pre-1.095 (Hard Copy)'!CI110))</f>
        <v>-34.8</v>
      </c>
      <c r="CJ110" s="1014" t="str">
        <f>IF(IFERROR('Blocks A'!EA124-'Pre-1.095 (Hard Copy)'!CJ110, 0)=0, " ", ('Blocks A'!EA124-'Pre-1.095 (Hard Copy)'!CJ110))</f>
        <v>-103</v>
      </c>
      <c r="CK110" s="1017" t="str">
        <f>IF(IFERROR('Blocks A'!EB124-'Pre-1.095 (Hard Copy)'!CK110, 0)=0, " ", ('Blocks A'!EB124-'Pre-1.095 (Hard Copy)'!CK110))</f>
        <v>-1.71</v>
      </c>
      <c r="CL110" s="1017" t="str">
        <f>IF(IFERROR('Blocks A'!EC124-'Pre-1.095 (Hard Copy)'!CL110, 0)=0, " ", ('Blocks A'!EC124-'Pre-1.095 (Hard Copy)'!CL110))</f>
        <v>-0.03</v>
      </c>
      <c r="CM110" s="1017" t="str">
        <f>IF(IFERROR('Blocks A'!EH124-'Pre-1.095 (Hard Copy)'!CM110, 0)=0, " ", ('Blocks A'!EH124-'Pre-1.095 (Hard Copy)'!CM110))</f>
        <v>-0.00</v>
      </c>
      <c r="CN110" s="1014" t="str">
        <f>IF(IFERROR('Blocks A'!ED124-'Pre-1.095 (Hard Copy)'!CN110, 0)=0, " ", ('Blocks A'!ED124-'Pre-1.095 (Hard Copy)'!CN110))</f>
        <v>-15,955</v>
      </c>
      <c r="CO110" s="1017" t="str">
        <f>IF(IFERROR('Blocks A'!EE124-'Pre-1.095 (Hard Copy)'!CO110, 0)=0, " ", ('Blocks A'!EE124-'Pre-1.095 (Hard Copy)'!CO110))</f>
        <v>-15.95</v>
      </c>
      <c r="CP110" s="1017" t="str">
        <f>IF(IFERROR('Blocks A'!EF124-'Pre-1.095 (Hard Copy)'!CP110, 0)=0, " ", ('Blocks A'!EF124-'Pre-1.095 (Hard Copy)'!CP110))</f>
        <v>-0.02</v>
      </c>
      <c r="CQ110" s="1016" t="str">
        <f>IF(IFERROR('Blocks A'!EG124-'Pre-1.095 (Hard Copy)'!CQ110, 0)=0, " ", ('Blocks A'!EG124-'Pre-1.095 (Hard Copy)'!CQ110))</f>
        <v>-0.0160</v>
      </c>
      <c r="CR110" s="1018">
        <v>1180.0</v>
      </c>
    </row>
    <row r="111">
      <c r="B111" s="1013" t="s">
        <v>1001</v>
      </c>
      <c r="C111" s="969" t="s">
        <v>885</v>
      </c>
      <c r="D111" s="969">
        <v>1.0</v>
      </c>
      <c r="E111" s="969">
        <v>1.0</v>
      </c>
      <c r="F111" s="969">
        <v>1.0</v>
      </c>
      <c r="G111" s="1014" t="str">
        <f>IF(IFERROR('Blocks A'!G125-'Pre-1.095 (Hard Copy)'!G111, 0)=0, " ", ('Blocks A'!G125-'Pre-1.095 (Hard Copy)'!G111))</f>
        <v> </v>
      </c>
      <c r="H111" s="1014" t="str">
        <f>IF(IFERROR('Blocks A'!H125-'Pre-1.095 (Hard Copy)'!H111, 0)=0, " ", ('Blocks A'!H125-'Pre-1.095 (Hard Copy)'!H111))</f>
        <v> </v>
      </c>
      <c r="I111" s="1014" t="str">
        <f>IF(IFERROR('Blocks A'!I125-'Pre-1.095 (Hard Copy)'!I111, 0)=0, " ", ('Blocks A'!I125-'Pre-1.095 (Hard Copy)'!I111))</f>
        <v> </v>
      </c>
      <c r="J111" s="1014" t="str">
        <f>IF(IFERROR('Blocks A'!J125-'Pre-1.095 (Hard Copy)'!J111, 0)=0, " ", ('Blocks A'!J125-'Pre-1.095 (Hard Copy)'!J111))</f>
        <v> </v>
      </c>
      <c r="K111" s="1014" t="str">
        <f>IF(IFERROR('Blocks A'!K125-'Pre-1.095 (Hard Copy)'!K111, 0)=0, " ", ('Blocks A'!K125-'Pre-1.095 (Hard Copy)'!K111))</f>
        <v> </v>
      </c>
      <c r="L111" s="1014" t="str">
        <f>IF(IFERROR('Blocks A'!L125-'Pre-1.095 (Hard Copy)'!L111, 0)=0, " ", ('Blocks A'!L125-'Pre-1.095 (Hard Copy)'!L111))</f>
        <v> </v>
      </c>
      <c r="M111" s="1014" t="str">
        <f>IF(IFERROR('Blocks A'!N125-'Pre-1.095 (Hard Copy)'!M111, 0)=0, " ", ('Blocks A'!N125-'Pre-1.095 (Hard Copy)'!M111))</f>
        <v> </v>
      </c>
      <c r="N111" s="1014" t="str">
        <f>IF(IFERROR('Blocks A'!O125-'Pre-1.095 (Hard Copy)'!N111, 0)=0, " ", ('Blocks A'!O125-'Pre-1.095 (Hard Copy)'!N111))</f>
        <v> </v>
      </c>
      <c r="O111" s="1014" t="str">
        <f>IF(IFERROR('Blocks A'!P125-'Pre-1.095 (Hard Copy)'!O111, 0)=0, " ", ('Blocks A'!P125-'Pre-1.095 (Hard Copy)'!O111))</f>
        <v> </v>
      </c>
      <c r="P111" s="1014" t="str">
        <f>IF(IFERROR('Blocks A'!Q125-'Pre-1.095 (Hard Copy)'!P111, 0)=0, " ", ('Blocks A'!Q125-'Pre-1.095 (Hard Copy)'!P111))</f>
        <v> </v>
      </c>
      <c r="Q111" s="1014" t="str">
        <f>IF(IFERROR('Blocks A'!R125-'Pre-1.095 (Hard Copy)'!Q111, 0)=0, " ", ('Blocks A'!R125-'Pre-1.095 (Hard Copy)'!Q111))</f>
        <v> </v>
      </c>
      <c r="R111" s="1014" t="str">
        <f>IF(IFERROR('Blocks A'!S125-'Pre-1.095 (Hard Copy)'!R111, 0)=0, " ", ('Blocks A'!S125-'Pre-1.095 (Hard Copy)'!R111))</f>
        <v> </v>
      </c>
      <c r="S111" s="1014" t="str">
        <f>IF(IFERROR('Blocks A'!T125-'Pre-1.095 (Hard Copy)'!S111, 0)=0, " ", ('Blocks A'!T125-'Pre-1.095 (Hard Copy)'!S111))</f>
        <v> </v>
      </c>
      <c r="T111" s="1014" t="str">
        <f>IF(IFERROR('Blocks A'!M125-'Pre-1.095 (Hard Copy)'!T111, 0)=0, " ", ('Blocks A'!M125-'Pre-1.095 (Hard Copy)'!T111))</f>
        <v> </v>
      </c>
      <c r="U111" s="1014" t="str">
        <f>IF(IFERROR('Blocks A'!U125-'Pre-1.095 (Hard Copy)'!U111, 0)=0, " ", ('Blocks A'!U125-'Pre-1.095 (Hard Copy)'!U111))</f>
        <v> </v>
      </c>
      <c r="V111" s="1014" t="str">
        <f>IF(IFERROR('Blocks A'!V125-'Pre-1.095 (Hard Copy)'!V111, 0)=0, " ", ('Blocks A'!V125-'Pre-1.095 (Hard Copy)'!V111))</f>
        <v> </v>
      </c>
      <c r="W111" s="1014" t="str">
        <f>IF(IFERROR('Blocks A'!W125-'Pre-1.095 (Hard Copy)'!W111, 0)=0, " ", ('Blocks A'!W125-'Pre-1.095 (Hard Copy)'!W111))</f>
        <v> </v>
      </c>
      <c r="X111" s="1014" t="str">
        <f>IF(IFERROR('Blocks A'!X125-'Pre-1.095 (Hard Copy)'!X111, 0)=0, " ", ('Blocks A'!X125-'Pre-1.095 (Hard Copy)'!X111))</f>
        <v> </v>
      </c>
      <c r="Y111" s="1014" t="str">
        <f>IF(IFERROR('Blocks A'!AC125-'Pre-1.095 (Hard Copy)'!Y111, 0)=0, " ", ('Blocks A'!AC125-'Pre-1.095 (Hard Copy)'!Y111))</f>
        <v> </v>
      </c>
      <c r="Z111" s="1014" t="str">
        <f>IF(IFERROR('Blocks A'!Y125-'Pre-1.095 (Hard Copy)'!Z111, 0)=0, " ", ('Blocks A'!Y125-'Pre-1.095 (Hard Copy)'!Z111))</f>
        <v> </v>
      </c>
      <c r="AA111" s="1014" t="str">
        <f>IF(IFERROR('Blocks A'!Z125-'Pre-1.095 (Hard Copy)'!AA111, 0)=0, " ", ('Blocks A'!Z125-'Pre-1.095 (Hard Copy)'!AA111))</f>
        <v> </v>
      </c>
      <c r="AB111" s="1014" t="str">
        <f>IF(IFERROR('Blocks A'!AA125-'Pre-1.095 (Hard Copy)'!AB111, 0)=0, " ", ('Blocks A'!AA125-'Pre-1.095 (Hard Copy)'!AB111))</f>
        <v> </v>
      </c>
      <c r="AC111" s="1014" t="str">
        <f>IF(IFERROR('Blocks A'!AB125-'Pre-1.095 (Hard Copy)'!AC111, 0)=0, " ", ('Blocks A'!AB125-'Pre-1.095 (Hard Copy)'!AC111))</f>
        <v> </v>
      </c>
      <c r="AD111" s="1014" t="str">
        <f>IF(IFERROR('Blocks A'!AY125-'Pre-1.095 (Hard Copy)'!AD111, 0)=0, " ", ('Blocks A'!AY125-'Pre-1.095 (Hard Copy)'!AD111))</f>
        <v> </v>
      </c>
      <c r="AE111" s="1014" t="str">
        <f>IF(IFERROR('Blocks A'!AZ125-'Pre-1.095 (Hard Copy)'!AE111, 0)=0, " ", ('Blocks A'!AZ125-'Pre-1.095 (Hard Copy)'!AE111))</f>
        <v> </v>
      </c>
      <c r="AF111" s="1014" t="str">
        <f>IF(IFERROR('Blocks A'!BA125-'Pre-1.095 (Hard Copy)'!AF111, 0)=0, " ", ('Blocks A'!BA125-'Pre-1.095 (Hard Copy)'!AF111))</f>
        <v> </v>
      </c>
      <c r="AG111" s="1014" t="str">
        <f>IF(IFERROR('Blocks A'!BB125-'Pre-1.095 (Hard Copy)'!AG111, 0)=0, " ", ('Blocks A'!BB125-'Pre-1.095 (Hard Copy)'!AG111))</f>
        <v> </v>
      </c>
      <c r="AH111" s="1014" t="str">
        <f>IF(IFERROR('Blocks A'!BC125-'Pre-1.095 (Hard Copy)'!AH111, 0)=0, " ", ('Blocks A'!BC125-'Pre-1.095 (Hard Copy)'!AH111))</f>
        <v> </v>
      </c>
      <c r="AI111" s="1014" t="str">
        <f>IF(IFERROR('Blocks A'!BJ125-'Pre-1.095 (Hard Copy)'!AI111, 0)=0, " ", ('Blocks A'!BJ125-'Pre-1.095 (Hard Copy)'!AI111))</f>
        <v> </v>
      </c>
      <c r="AJ111" s="1014" t="str">
        <f>IF(IFERROR('Blocks A'!BD125-'Pre-1.095 (Hard Copy)'!AJ111, 0)=0, " ", ('Blocks A'!BD125-'Pre-1.095 (Hard Copy)'!AJ111))</f>
        <v> </v>
      </c>
      <c r="AK111" s="1014" t="str">
        <f>IF(IFERROR('Blocks A'!BE125-'Pre-1.095 (Hard Copy)'!AK111, 0)=0, " ", ('Blocks A'!BE125-'Pre-1.095 (Hard Copy)'!AK111))</f>
        <v> </v>
      </c>
      <c r="AL111" s="1014" t="str">
        <f>IF(IFERROR('Blocks A'!BF125-'Pre-1.095 (Hard Copy)'!AL111, 0)=0, " ", ('Blocks A'!BF125-'Pre-1.095 (Hard Copy)'!AL111))</f>
        <v> </v>
      </c>
      <c r="AM111" s="1014" t="str">
        <f>IF(IFERROR('Blocks A'!BG125-'Pre-1.095 (Hard Copy)'!AM111, 0)=0, " ", ('Blocks A'!BG125-'Pre-1.095 (Hard Copy)'!AM111))</f>
        <v> </v>
      </c>
      <c r="AN111" s="1014" t="str">
        <f>IF(IFERROR('Blocks A'!BH125-'Pre-1.095 (Hard Copy)'!AN111, 0)=0, " ", ('Blocks A'!BH125-'Pre-1.095 (Hard Copy)'!AN111))</f>
        <v> </v>
      </c>
      <c r="AO111" s="1014" t="str">
        <f>IF(IFERROR('Blocks A'!BI125-'Pre-1.095 (Hard Copy)'!AO111, 0)=0, " ", ('Blocks A'!BI125-'Pre-1.095 (Hard Copy)'!AO111))</f>
        <v> </v>
      </c>
      <c r="AP111" s="1014" t="str">
        <f>IF(IFERROR('Blocks A'!BK125-'Pre-1.095 (Hard Copy)'!AP111, 0)=0, " ", ('Blocks A'!BK125-'Pre-1.095 (Hard Copy)'!AP111))</f>
        <v> </v>
      </c>
      <c r="AQ111" s="1014" t="str">
        <f>IF(IFERROR('Blocks A'!BL125-'Pre-1.095 (Hard Copy)'!AQ111, 0)=0, " ", ('Blocks A'!BL125-'Pre-1.095 (Hard Copy)'!AQ111))</f>
        <v> </v>
      </c>
      <c r="AR111" s="1014" t="str">
        <f>IF(IFERROR('Blocks A'!BM125-'Pre-1.095 (Hard Copy)'!AR111, 0)=0, " ", ('Blocks A'!BM125-'Pre-1.095 (Hard Copy)'!AR111))</f>
        <v> </v>
      </c>
      <c r="AS111" s="1014" t="str">
        <f>IF(IFERROR('Blocks A'!BO125-'Pre-1.095 (Hard Copy)'!AS111, 0)=0, " ", ('Blocks A'!BO125-'Pre-1.095 (Hard Copy)'!AS111))</f>
        <v> </v>
      </c>
      <c r="AT111" s="1014" t="str">
        <f>IF(IFERROR('Blocks A'!BP125-'Pre-1.095 (Hard Copy)'!AT111, 0)=0, " ", ('Blocks A'!BP125-'Pre-1.095 (Hard Copy)'!AT111))</f>
        <v> </v>
      </c>
      <c r="AU111" s="1014" t="str">
        <f>IF(IFERROR('Blocks A'!BQ125-'Pre-1.095 (Hard Copy)'!AU111, 0)=0, " ", ('Blocks A'!BQ125-'Pre-1.095 (Hard Copy)'!AU111))</f>
        <v> </v>
      </c>
      <c r="AV111" s="1014" t="str">
        <f>IF(IFERROR('Blocks A'!BR125-'Pre-1.095 (Hard Copy)'!AV111, 0)=0, " ", ('Blocks A'!BR125-'Pre-1.095 (Hard Copy)'!AV111))</f>
        <v> </v>
      </c>
      <c r="AW111" s="1014" t="str">
        <f>IF(IFERROR('Blocks A'!BS125-'Pre-1.095 (Hard Copy)'!AW111, 0)=0, " ", ('Blocks A'!BS125-'Pre-1.095 (Hard Copy)'!AW111))</f>
        <v> </v>
      </c>
      <c r="AX111" s="1014" t="str">
        <f>IF(IFERROR('Blocks A'!BT125-'Pre-1.095 (Hard Copy)'!AX111, 0)=0, " ", ('Blocks A'!BT125-'Pre-1.095 (Hard Copy)'!AX111))</f>
        <v> </v>
      </c>
      <c r="AY111" s="1014" t="str">
        <f>IF(IFERROR('Blocks A'!BU125-'Pre-1.095 (Hard Copy)'!AY111, 0)=0, " ", ('Blocks A'!BU125-'Pre-1.095 (Hard Copy)'!AY111))</f>
        <v> </v>
      </c>
      <c r="AZ111" s="1014" t="str">
        <f>IF(IFERROR('Blocks A'!BW125-'Pre-1.095 (Hard Copy)'!AZ111, 0)=0, " ", ('Blocks A'!BW125-'Pre-1.095 (Hard Copy)'!AZ111))</f>
        <v> </v>
      </c>
      <c r="BA111" s="1014" t="str">
        <f>IF(IFERROR('Blocks A'!BX125-'Pre-1.095 (Hard Copy)'!BA111, 0)=0, " ", ('Blocks A'!BX125-'Pre-1.095 (Hard Copy)'!BA111))</f>
        <v>-0</v>
      </c>
      <c r="BB111" s="1014" t="str">
        <f>IF(IFERROR('Blocks A'!BY125-'Pre-1.095 (Hard Copy)'!BB111, 0)=0, " ", ('Blocks A'!BY125-'Pre-1.095 (Hard Copy)'!BB111))</f>
        <v> </v>
      </c>
      <c r="BC111" s="1015" t="str">
        <f>IF(IFERROR('Blocks A'!BZ125-'Pre-1.095 (Hard Copy)'!BC111, 0)=0, " ", ('Blocks A'!BZ125-'Pre-1.095 (Hard Copy)'!BC111))</f>
        <v>-0.0</v>
      </c>
      <c r="BD111" s="1014" t="str">
        <f>IF(IFERROR('Blocks A'!BV125-'Pre-1.095 (Hard Copy)'!BD111, 0)=0, " ", ('Blocks A'!BV125-'Pre-1.095 (Hard Copy)'!BD111))</f>
        <v> </v>
      </c>
      <c r="BE111" s="1014" t="str">
        <f>IF(IFERROR('Blocks A'!CB125-'Pre-1.095 (Hard Copy)'!BE111, 0)=0, " ", ('Blocks A'!CB125-'Pre-1.095 (Hard Copy)'!BE111))</f>
        <v>-6</v>
      </c>
      <c r="BF111" s="1014" t="str">
        <f>IF(IFERROR('Blocks A'!CC125-'Pre-1.095 (Hard Copy)'!BF111, 0)=0, " ", ('Blocks A'!CC125-'Pre-1.095 (Hard Copy)'!BF111))</f>
        <v>-933</v>
      </c>
      <c r="BG111" s="1016" t="str">
        <f>IF(IFERROR('Blocks A'!CD125-'Pre-1.095 (Hard Copy)'!BG111, 0)=0, " ", ('Blocks A'!CD125-'Pre-1.095 (Hard Copy)'!BG111))</f>
        <v>-0.0009</v>
      </c>
      <c r="BH111" s="1014" t="str">
        <f>IF(IFERROR('Blocks A'!CE125-'Pre-1.095 (Hard Copy)'!BH111, 0)=0, " ", ('Blocks A'!CE125-'Pre-1.095 (Hard Copy)'!BH111))</f>
        <v> </v>
      </c>
      <c r="BI111" s="1014" t="str">
        <f>IF(IFERROR('Blocks A'!CZ125-'Pre-1.095 (Hard Copy)'!BI111, 0)=0, " ", ('Blocks A'!CZ125-'Pre-1.095 (Hard Copy)'!BI111))</f>
        <v>+1</v>
      </c>
      <c r="BJ111" s="1014" t="str">
        <f>IF(IFERROR('Blocks A'!DA125-'Pre-1.095 (Hard Copy)'!BJ111, 0)=0, " ", ('Blocks A'!DA125-'Pre-1.095 (Hard Copy)'!BJ111))</f>
        <v> </v>
      </c>
      <c r="BK111" s="1014" t="str">
        <f>IF(IFERROR('Blocks A'!DB125-'Pre-1.095 (Hard Copy)'!BK111, 0)=0, " ", ('Blocks A'!DB125-'Pre-1.095 (Hard Copy)'!BK111))</f>
        <v>-5</v>
      </c>
      <c r="BL111" s="1014" t="str">
        <f>IF(IFERROR('Blocks A'!DC125-'Pre-1.095 (Hard Copy)'!BL111, 0)=0, " ", ('Blocks A'!DC125-'Pre-1.095 (Hard Copy)'!BL111))</f>
        <v> </v>
      </c>
      <c r="BM111" s="1014" t="str">
        <f>IF(IFERROR('Blocks A'!DD125-'Pre-1.095 (Hard Copy)'!BM111, 0)=0, " ", ('Blocks A'!DD125-'Pre-1.095 (Hard Copy)'!BM111))</f>
        <v>+2</v>
      </c>
      <c r="BN111" s="1014" t="str">
        <f>IF(IFERROR('Blocks A'!DE125-'Pre-1.095 (Hard Copy)'!BN111, 0)=0, " ", ('Blocks A'!DE125-'Pre-1.095 (Hard Copy)'!BN111))</f>
        <v> </v>
      </c>
      <c r="BO111" s="1014" t="str">
        <f>IF(IFERROR('Blocks A'!DF125-'Pre-1.095 (Hard Copy)'!BO111, 0)=0, " ", ('Blocks A'!DF125-'Pre-1.095 (Hard Copy)'!BO111))</f>
        <v>-0</v>
      </c>
      <c r="BP111" s="1014" t="str">
        <f>IF(IFERROR('Blocks A'!DG125-'Pre-1.095 (Hard Copy)'!BP111, 0)=0, " ", ('Blocks A'!DG125-'Pre-1.095 (Hard Copy)'!BP111))</f>
        <v> </v>
      </c>
      <c r="BQ111" s="1014" t="str">
        <f>IF(IFERROR('Blocks A'!DH125-'Pre-1.095 (Hard Copy)'!BQ111, 0)=0, " ", ('Blocks A'!DH125-'Pre-1.095 (Hard Copy)'!BQ111))</f>
        <v> </v>
      </c>
      <c r="BR111" s="1014" t="str">
        <f>IF(IFERROR('Blocks A'!DI125-'Pre-1.095 (Hard Copy)'!BR111, 0)=0, " ", ('Blocks A'!DI125-'Pre-1.095 (Hard Copy)'!BR111))</f>
        <v> </v>
      </c>
      <c r="BS111" s="1014" t="str">
        <f>IF(IFERROR('Blocks A'!DJ125-'Pre-1.095 (Hard Copy)'!BS111, 0)=0, " ", ('Blocks A'!DJ125-'Pre-1.095 (Hard Copy)'!BS111))</f>
        <v>+1</v>
      </c>
      <c r="BT111" s="1014" t="str">
        <f>IF(IFERROR('Blocks A'!DK125-'Pre-1.095 (Hard Copy)'!BT111, 0)=0, " ", ('Blocks A'!DK125-'Pre-1.095 (Hard Copy)'!BT111))</f>
        <v>-0</v>
      </c>
      <c r="BU111" s="1014" t="str">
        <f>IF(IFERROR('Blocks A'!DL125-'Pre-1.095 (Hard Copy)'!BU111, 0)=0, " ", ('Blocks A'!DL125-'Pre-1.095 (Hard Copy)'!BU111))</f>
        <v>-21</v>
      </c>
      <c r="BV111" s="1014" t="str">
        <f>IF(IFERROR('Blocks A'!DM125-'Pre-1.095 (Hard Copy)'!BV111, 0)=0, " ", ('Blocks A'!DM125-'Pre-1.095 (Hard Copy)'!BV111))</f>
        <v> </v>
      </c>
      <c r="BW111" s="1014" t="str">
        <f>IF(IFERROR('Blocks A'!DN125-'Pre-1.095 (Hard Copy)'!BW111, 0)=0, " ", ('Blocks A'!DN125-'Pre-1.095 (Hard Copy)'!BW111))</f>
        <v>+4</v>
      </c>
      <c r="BX111" s="1014" t="str">
        <f>IF(IFERROR('Blocks A'!DO125-'Pre-1.095 (Hard Copy)'!BX111, 0)=0, " ", ('Blocks A'!DO125-'Pre-1.095 (Hard Copy)'!BX111))</f>
        <v> </v>
      </c>
      <c r="BY111" s="1014" t="str">
        <f>IF(IFERROR('Blocks A'!DP125-'Pre-1.095 (Hard Copy)'!BY111, 0)=0, " ", ('Blocks A'!DP125-'Pre-1.095 (Hard Copy)'!BY111))</f>
        <v>-50</v>
      </c>
      <c r="BZ111" s="1014" t="str">
        <f>IF(IFERROR('Blocks A'!DQ125-'Pre-1.095 (Hard Copy)'!BZ111, 0)=0, " ", ('Blocks A'!DQ125-'Pre-1.095 (Hard Copy)'!BZ111))</f>
        <v> </v>
      </c>
      <c r="CA111" s="1014" t="str">
        <f>IF(IFERROR('Blocks A'!DR125-'Pre-1.095 (Hard Copy)'!CA111, 0)=0, " ", ('Blocks A'!DR125-'Pre-1.095 (Hard Copy)'!CA111))</f>
        <v> </v>
      </c>
      <c r="CB111" s="1014" t="str">
        <f>IF(IFERROR('Blocks A'!DS125-'Pre-1.095 (Hard Copy)'!CB111, 0)=0, " ", ('Blocks A'!DS125-'Pre-1.095 (Hard Copy)'!CB111))</f>
        <v> </v>
      </c>
      <c r="CC111" s="1014" t="str">
        <f>IF(IFERROR('Blocks A'!DT125-'Pre-1.095 (Hard Copy)'!CC111, 0)=0, " ", ('Blocks A'!DT125-'Pre-1.095 (Hard Copy)'!CC111))</f>
        <v>-2</v>
      </c>
      <c r="CD111" s="1014" t="str">
        <f>IF(IFERROR('Blocks A'!DU125-'Pre-1.095 (Hard Copy)'!CD111, 0)=0, " ", ('Blocks A'!DU125-'Pre-1.095 (Hard Copy)'!CD111))</f>
        <v>-65</v>
      </c>
      <c r="CE111" s="1014" t="str">
        <f>IF(IFERROR('Blocks A'!DX125-'Pre-1.095 (Hard Copy)'!CE111, 0)=0, " ", ('Blocks A'!DX125-'Pre-1.095 (Hard Copy)'!CE111))</f>
        <v>-77</v>
      </c>
      <c r="CF111" s="1014" t="str">
        <f>IF(IFERROR('Blocks A'!DY125-'Pre-1.095 (Hard Copy)'!CF111, 0)=0, " ", ('Blocks A'!DY125-'Pre-1.095 (Hard Copy)'!CF111))</f>
        <v>-12,051</v>
      </c>
      <c r="CG111" s="1016" t="str">
        <f>IF(IFERROR('Blocks A'!DZ125-'Pre-1.095 (Hard Copy)'!CG111, 0)=0, " ", ('Blocks A'!DZ125-'Pre-1.095 (Hard Copy)'!CG111))</f>
        <v>-0.0121</v>
      </c>
      <c r="CH111" s="1015" t="str">
        <f>IF(IFERROR('Blocks A'!DV125-'Pre-1.095 (Hard Copy)'!CH111, 0)=0, " ", ('Blocks A'!DV125-'Pre-1.095 (Hard Copy)'!CH111))</f>
        <v>+0.5</v>
      </c>
      <c r="CI111" s="1015" t="str">
        <f>IF(IFERROR('Blocks A'!DW125-'Pre-1.095 (Hard Copy)'!CI111, 0)=0, " ", ('Blocks A'!DW125-'Pre-1.095 (Hard Copy)'!CI111))</f>
        <v>-24.2</v>
      </c>
      <c r="CJ111" s="1014" t="str">
        <f>IF(IFERROR('Blocks A'!EA125-'Pre-1.095 (Hard Copy)'!CJ111, 0)=0, " ", ('Blocks A'!EA125-'Pre-1.095 (Hard Copy)'!CJ111))</f>
        <v>-83</v>
      </c>
      <c r="CK111" s="1017" t="str">
        <f>IF(IFERROR('Blocks A'!EB125-'Pre-1.095 (Hard Copy)'!CK111, 0)=0, " ", ('Blocks A'!EB125-'Pre-1.095 (Hard Copy)'!CK111))</f>
        <v>-1.39</v>
      </c>
      <c r="CL111" s="1017" t="str">
        <f>IF(IFERROR('Blocks A'!EC125-'Pre-1.095 (Hard Copy)'!CL111, 0)=0, " ", ('Blocks A'!EC125-'Pre-1.095 (Hard Copy)'!CL111))</f>
        <v>-0.02</v>
      </c>
      <c r="CM111" s="1017" t="str">
        <f>IF(IFERROR('Blocks A'!EH125-'Pre-1.095 (Hard Copy)'!CM111, 0)=0, " ", ('Blocks A'!EH125-'Pre-1.095 (Hard Copy)'!CM111))</f>
        <v>-0.00</v>
      </c>
      <c r="CN111" s="1014" t="str">
        <f>IF(IFERROR('Blocks A'!ED125-'Pre-1.095 (Hard Copy)'!CN111, 0)=0, " ", ('Blocks A'!ED125-'Pre-1.095 (Hard Copy)'!CN111))</f>
        <v>-12,984</v>
      </c>
      <c r="CO111" s="1017" t="str">
        <f>IF(IFERROR('Blocks A'!EE125-'Pre-1.095 (Hard Copy)'!CO111, 0)=0, " ", ('Blocks A'!EE125-'Pre-1.095 (Hard Copy)'!CO111))</f>
        <v>-12.98</v>
      </c>
      <c r="CP111" s="1017" t="str">
        <f>IF(IFERROR('Blocks A'!EF125-'Pre-1.095 (Hard Copy)'!CP111, 0)=0, " ", ('Blocks A'!EF125-'Pre-1.095 (Hard Copy)'!CP111))</f>
        <v>-0.01</v>
      </c>
      <c r="CQ111" s="1016" t="str">
        <f>IF(IFERROR('Blocks A'!EG125-'Pre-1.095 (Hard Copy)'!CQ111, 0)=0, " ", ('Blocks A'!EG125-'Pre-1.095 (Hard Copy)'!CQ111))</f>
        <v>-0.0130</v>
      </c>
      <c r="CR111" s="1018" t="s">
        <v>12</v>
      </c>
    </row>
    <row r="112">
      <c r="A112" s="977" t="s">
        <v>1002</v>
      </c>
      <c r="B112" s="1013" t="s">
        <v>1003</v>
      </c>
      <c r="C112" s="969" t="s">
        <v>886</v>
      </c>
      <c r="D112" s="969">
        <v>1.0</v>
      </c>
      <c r="E112" s="969">
        <v>1.0</v>
      </c>
      <c r="F112" s="969">
        <v>1.0</v>
      </c>
      <c r="G112" s="1014" t="str">
        <f>IF(IFERROR('Blocks A'!G126-'Pre-1.095 (Hard Copy)'!G112, 0)=0, " ", ('Blocks A'!G126-'Pre-1.095 (Hard Copy)'!G112))</f>
        <v> </v>
      </c>
      <c r="H112" s="1014" t="str">
        <f>IF(IFERROR('Blocks A'!H126-'Pre-1.095 (Hard Copy)'!H112, 0)=0, " ", ('Blocks A'!H126-'Pre-1.095 (Hard Copy)'!H112))</f>
        <v> </v>
      </c>
      <c r="I112" s="1014" t="str">
        <f>IF(IFERROR('Blocks A'!I126-'Pre-1.095 (Hard Copy)'!I112, 0)=0, " ", ('Blocks A'!I126-'Pre-1.095 (Hard Copy)'!I112))</f>
        <v> </v>
      </c>
      <c r="J112" s="1014" t="str">
        <f>IF(IFERROR('Blocks A'!J126-'Pre-1.095 (Hard Copy)'!J112, 0)=0, " ", ('Blocks A'!J126-'Pre-1.095 (Hard Copy)'!J112))</f>
        <v> </v>
      </c>
      <c r="K112" s="1014" t="str">
        <f>IF(IFERROR('Blocks A'!K126-'Pre-1.095 (Hard Copy)'!K112, 0)=0, " ", ('Blocks A'!K126-'Pre-1.095 (Hard Copy)'!K112))</f>
        <v> </v>
      </c>
      <c r="L112" s="1014" t="str">
        <f>IF(IFERROR('Blocks A'!L126-'Pre-1.095 (Hard Copy)'!L112, 0)=0, " ", ('Blocks A'!L126-'Pre-1.095 (Hard Copy)'!L112))</f>
        <v> </v>
      </c>
      <c r="M112" s="1014" t="str">
        <f>IF(IFERROR('Blocks A'!N126-'Pre-1.095 (Hard Copy)'!M112, 0)=0, " ", ('Blocks A'!N126-'Pre-1.095 (Hard Copy)'!M112))</f>
        <v> </v>
      </c>
      <c r="N112" s="1014" t="str">
        <f>IF(IFERROR('Blocks A'!O126-'Pre-1.095 (Hard Copy)'!N112, 0)=0, " ", ('Blocks A'!O126-'Pre-1.095 (Hard Copy)'!N112))</f>
        <v> </v>
      </c>
      <c r="O112" s="1014" t="str">
        <f>IF(IFERROR('Blocks A'!P126-'Pre-1.095 (Hard Copy)'!O112, 0)=0, " ", ('Blocks A'!P126-'Pre-1.095 (Hard Copy)'!O112))</f>
        <v> </v>
      </c>
      <c r="P112" s="1014" t="str">
        <f>IF(IFERROR('Blocks A'!Q126-'Pre-1.095 (Hard Copy)'!P112, 0)=0, " ", ('Blocks A'!Q126-'Pre-1.095 (Hard Copy)'!P112))</f>
        <v> </v>
      </c>
      <c r="Q112" s="1014" t="str">
        <f>IF(IFERROR('Blocks A'!R126-'Pre-1.095 (Hard Copy)'!Q112, 0)=0, " ", ('Blocks A'!R126-'Pre-1.095 (Hard Copy)'!Q112))</f>
        <v> </v>
      </c>
      <c r="R112" s="1014" t="str">
        <f>IF(IFERROR('Blocks A'!S126-'Pre-1.095 (Hard Copy)'!R112, 0)=0, " ", ('Blocks A'!S126-'Pre-1.095 (Hard Copy)'!R112))</f>
        <v> </v>
      </c>
      <c r="S112" s="1014" t="str">
        <f>IF(IFERROR('Blocks A'!T126-'Pre-1.095 (Hard Copy)'!S112, 0)=0, " ", ('Blocks A'!T126-'Pre-1.095 (Hard Copy)'!S112))</f>
        <v> </v>
      </c>
      <c r="T112" s="1014" t="str">
        <f>IF(IFERROR('Blocks A'!M126-'Pre-1.095 (Hard Copy)'!T112, 0)=0, " ", ('Blocks A'!M126-'Pre-1.095 (Hard Copy)'!T112))</f>
        <v> </v>
      </c>
      <c r="U112" s="1014" t="str">
        <f>IF(IFERROR('Blocks A'!U126-'Pre-1.095 (Hard Copy)'!U112, 0)=0, " ", ('Blocks A'!U126-'Pre-1.095 (Hard Copy)'!U112))</f>
        <v> </v>
      </c>
      <c r="V112" s="1014" t="str">
        <f>IF(IFERROR('Blocks A'!V126-'Pre-1.095 (Hard Copy)'!V112, 0)=0, " ", ('Blocks A'!V126-'Pre-1.095 (Hard Copy)'!V112))</f>
        <v> </v>
      </c>
      <c r="W112" s="1014" t="str">
        <f>IF(IFERROR('Blocks A'!W126-'Pre-1.095 (Hard Copy)'!W112, 0)=0, " ", ('Blocks A'!W126-'Pre-1.095 (Hard Copy)'!W112))</f>
        <v> </v>
      </c>
      <c r="X112" s="1014" t="str">
        <f>IF(IFERROR('Blocks A'!X126-'Pre-1.095 (Hard Copy)'!X112, 0)=0, " ", ('Blocks A'!X126-'Pre-1.095 (Hard Copy)'!X112))</f>
        <v> </v>
      </c>
      <c r="Y112" s="1014" t="str">
        <f>IF(IFERROR('Blocks A'!AC126-'Pre-1.095 (Hard Copy)'!Y112, 0)=0, " ", ('Blocks A'!AC126-'Pre-1.095 (Hard Copy)'!Y112))</f>
        <v> </v>
      </c>
      <c r="Z112" s="1014" t="str">
        <f>IF(IFERROR('Blocks A'!Y126-'Pre-1.095 (Hard Copy)'!Z112, 0)=0, " ", ('Blocks A'!Y126-'Pre-1.095 (Hard Copy)'!Z112))</f>
        <v> </v>
      </c>
      <c r="AA112" s="1014" t="str">
        <f>IF(IFERROR('Blocks A'!Z126-'Pre-1.095 (Hard Copy)'!AA112, 0)=0, " ", ('Blocks A'!Z126-'Pre-1.095 (Hard Copy)'!AA112))</f>
        <v> </v>
      </c>
      <c r="AB112" s="1014" t="str">
        <f>IF(IFERROR('Blocks A'!AA126-'Pre-1.095 (Hard Copy)'!AB112, 0)=0, " ", ('Blocks A'!AA126-'Pre-1.095 (Hard Copy)'!AB112))</f>
        <v> </v>
      </c>
      <c r="AC112" s="1014" t="str">
        <f>IF(IFERROR('Blocks A'!AB126-'Pre-1.095 (Hard Copy)'!AC112, 0)=0, " ", ('Blocks A'!AB126-'Pre-1.095 (Hard Copy)'!AC112))</f>
        <v> </v>
      </c>
      <c r="AD112" s="1014" t="str">
        <f>IF(IFERROR('Blocks A'!AY126-'Pre-1.095 (Hard Copy)'!AD112, 0)=0, " ", ('Blocks A'!AY126-'Pre-1.095 (Hard Copy)'!AD112))</f>
        <v> </v>
      </c>
      <c r="AE112" s="1014" t="str">
        <f>IF(IFERROR('Blocks A'!AZ126-'Pre-1.095 (Hard Copy)'!AE112, 0)=0, " ", ('Blocks A'!AZ126-'Pre-1.095 (Hard Copy)'!AE112))</f>
        <v>-30</v>
      </c>
      <c r="AF112" s="1014" t="str">
        <f>IF(IFERROR('Blocks A'!BA126-'Pre-1.095 (Hard Copy)'!AF112, 0)=0, " ", ('Blocks A'!BA126-'Pre-1.095 (Hard Copy)'!AF112))</f>
        <v>-30</v>
      </c>
      <c r="AG112" s="1014" t="str">
        <f>IF(IFERROR('Blocks A'!BB126-'Pre-1.095 (Hard Copy)'!AG112, 0)=0, " ", ('Blocks A'!BB126-'Pre-1.095 (Hard Copy)'!AG112))</f>
        <v> </v>
      </c>
      <c r="AH112" s="1014" t="str">
        <f>IF(IFERROR('Blocks A'!BC126-'Pre-1.095 (Hard Copy)'!AH112, 0)=0, " ", ('Blocks A'!BC126-'Pre-1.095 (Hard Copy)'!AH112))</f>
        <v>-90</v>
      </c>
      <c r="AI112" s="1014" t="str">
        <f>IF(IFERROR('Blocks A'!BJ126-'Pre-1.095 (Hard Copy)'!AI112, 0)=0, " ", ('Blocks A'!BJ126-'Pre-1.095 (Hard Copy)'!AI112))</f>
        <v> </v>
      </c>
      <c r="AJ112" s="1014" t="str">
        <f>IF(IFERROR('Blocks A'!BD126-'Pre-1.095 (Hard Copy)'!AJ112, 0)=0, " ", ('Blocks A'!BD126-'Pre-1.095 (Hard Copy)'!AJ112))</f>
        <v> </v>
      </c>
      <c r="AK112" s="1014" t="str">
        <f>IF(IFERROR('Blocks A'!BE126-'Pre-1.095 (Hard Copy)'!AK112, 0)=0, " ", ('Blocks A'!BE126-'Pre-1.095 (Hard Copy)'!AK112))</f>
        <v>+4</v>
      </c>
      <c r="AL112" s="1014" t="str">
        <f>IF(IFERROR('Blocks A'!BF126-'Pre-1.095 (Hard Copy)'!AL112, 0)=0, " ", ('Blocks A'!BF126-'Pre-1.095 (Hard Copy)'!AL112))</f>
        <v> </v>
      </c>
      <c r="AM112" s="1014" t="str">
        <f>IF(IFERROR('Blocks A'!BG126-'Pre-1.095 (Hard Copy)'!AM112, 0)=0, " ", ('Blocks A'!BG126-'Pre-1.095 (Hard Copy)'!AM112))</f>
        <v> </v>
      </c>
      <c r="AN112" s="1014" t="str">
        <f>IF(IFERROR('Blocks A'!BH126-'Pre-1.095 (Hard Copy)'!AN112, 0)=0, " ", ('Blocks A'!BH126-'Pre-1.095 (Hard Copy)'!AN112))</f>
        <v> </v>
      </c>
      <c r="AO112" s="1014" t="str">
        <f>IF(IFERROR('Blocks A'!BI126-'Pre-1.095 (Hard Copy)'!AO112, 0)=0, " ", ('Blocks A'!BI126-'Pre-1.095 (Hard Copy)'!AO112))</f>
        <v> </v>
      </c>
      <c r="AP112" s="1014" t="str">
        <f>IF(IFERROR('Blocks A'!BK126-'Pre-1.095 (Hard Copy)'!AP112, 0)=0, " ", ('Blocks A'!BK126-'Pre-1.095 (Hard Copy)'!AP112))</f>
        <v> </v>
      </c>
      <c r="AQ112" s="1014" t="str">
        <f>IF(IFERROR('Blocks A'!BL126-'Pre-1.095 (Hard Copy)'!AQ112, 0)=0, " ", ('Blocks A'!BL126-'Pre-1.095 (Hard Copy)'!AQ112))</f>
        <v> </v>
      </c>
      <c r="AR112" s="1014" t="str">
        <f>IF(IFERROR('Blocks A'!BM126-'Pre-1.095 (Hard Copy)'!AR112, 0)=0, " ", ('Blocks A'!BM126-'Pre-1.095 (Hard Copy)'!AR112))</f>
        <v> </v>
      </c>
      <c r="AS112" s="1014" t="str">
        <f>IF(IFERROR('Blocks A'!BO126-'Pre-1.095 (Hard Copy)'!AS112, 0)=0, " ", ('Blocks A'!BO126-'Pre-1.095 (Hard Copy)'!AS112))</f>
        <v> </v>
      </c>
      <c r="AT112" s="1014" t="str">
        <f>IF(IFERROR('Blocks A'!BP126-'Pre-1.095 (Hard Copy)'!AT112, 0)=0, " ", ('Blocks A'!BP126-'Pre-1.095 (Hard Copy)'!AT112))</f>
        <v> </v>
      </c>
      <c r="AU112" s="1014" t="str">
        <f>IF(IFERROR('Blocks A'!BQ126-'Pre-1.095 (Hard Copy)'!AU112, 0)=0, " ", ('Blocks A'!BQ126-'Pre-1.095 (Hard Copy)'!AU112))</f>
        <v> </v>
      </c>
      <c r="AV112" s="1014" t="str">
        <f>IF(IFERROR('Blocks A'!BR126-'Pre-1.095 (Hard Copy)'!AV112, 0)=0, " ", ('Blocks A'!BR126-'Pre-1.095 (Hard Copy)'!AV112))</f>
        <v> </v>
      </c>
      <c r="AW112" s="1014" t="str">
        <f>IF(IFERROR('Blocks A'!BS126-'Pre-1.095 (Hard Copy)'!AW112, 0)=0, " ", ('Blocks A'!BS126-'Pre-1.095 (Hard Copy)'!AW112))</f>
        <v> </v>
      </c>
      <c r="AX112" s="1014" t="str">
        <f>IF(IFERROR('Blocks A'!BT126-'Pre-1.095 (Hard Copy)'!AX112, 0)=0, " ", ('Blocks A'!BT126-'Pre-1.095 (Hard Copy)'!AX112))</f>
        <v>-834</v>
      </c>
      <c r="AY112" s="1014" t="str">
        <f>IF(IFERROR('Blocks A'!BU126-'Pre-1.095 (Hard Copy)'!AY112, 0)=0, " ", ('Blocks A'!BU126-'Pre-1.095 (Hard Copy)'!AY112))</f>
        <v>-53</v>
      </c>
      <c r="AZ112" s="1014" t="str">
        <f>IF(IFERROR('Blocks A'!BW126-'Pre-1.095 (Hard Copy)'!AZ112, 0)=0, " ", ('Blocks A'!BW126-'Pre-1.095 (Hard Copy)'!AZ112))</f>
        <v>-3,440</v>
      </c>
      <c r="BA112" s="1014" t="str">
        <f>IF(IFERROR('Blocks A'!BX126-'Pre-1.095 (Hard Copy)'!BA112, 0)=0, " ", ('Blocks A'!BX126-'Pre-1.095 (Hard Copy)'!BA112))</f>
        <v>-0</v>
      </c>
      <c r="BB112" s="1014" t="str">
        <f>IF(IFERROR('Blocks A'!BY126-'Pre-1.095 (Hard Copy)'!BB112, 0)=0, " ", ('Blocks A'!BY126-'Pre-1.095 (Hard Copy)'!BB112))</f>
        <v>-220</v>
      </c>
      <c r="BC112" s="1015" t="str">
        <f>IF(IFERROR('Blocks A'!BZ126-'Pre-1.095 (Hard Copy)'!BC112, 0)=0, " ", ('Blocks A'!BZ126-'Pre-1.095 (Hard Copy)'!BC112))</f>
        <v>-7.7</v>
      </c>
      <c r="BD112" s="1014" t="str">
        <f>IF(IFERROR('Blocks A'!BV126-'Pre-1.095 (Hard Copy)'!BD112, 0)=0, " ", ('Blocks A'!BV126-'Pre-1.095 (Hard Copy)'!BD112))</f>
        <v> </v>
      </c>
      <c r="BE112" s="1014" t="str">
        <f>IF(IFERROR('Blocks A'!CB126-'Pre-1.095 (Hard Copy)'!BE112, 0)=0, " ", ('Blocks A'!CB126-'Pre-1.095 (Hard Copy)'!BE112))</f>
        <v>-1,136</v>
      </c>
      <c r="BF112" s="1014" t="str">
        <f>IF(IFERROR('Blocks A'!CC126-'Pre-1.095 (Hard Copy)'!BF112, 0)=0, " ", ('Blocks A'!CC126-'Pre-1.095 (Hard Copy)'!BF112))</f>
        <v>-176,711</v>
      </c>
      <c r="BG112" s="1016" t="str">
        <f>IF(IFERROR('Blocks A'!CD126-'Pre-1.095 (Hard Copy)'!BG112, 0)=0, " ", ('Blocks A'!CD126-'Pre-1.095 (Hard Copy)'!BG112))</f>
        <v>-0.1767</v>
      </c>
      <c r="BH112" s="1014" t="str">
        <f>IF(IFERROR('Blocks A'!CE126-'Pre-1.095 (Hard Copy)'!BH112, 0)=0, " ", ('Blocks A'!CE126-'Pre-1.095 (Hard Copy)'!BH112))</f>
        <v>-358</v>
      </c>
      <c r="BI112" s="1014" t="str">
        <f>IF(IFERROR('Blocks A'!CZ126-'Pre-1.095 (Hard Copy)'!BI112, 0)=0, " ", ('Blocks A'!CZ126-'Pre-1.095 (Hard Copy)'!BI112))</f>
        <v>-949</v>
      </c>
      <c r="BJ112" s="1014" t="str">
        <f>IF(IFERROR('Blocks A'!DA126-'Pre-1.095 (Hard Copy)'!BJ112, 0)=0, " ", ('Blocks A'!DA126-'Pre-1.095 (Hard Copy)'!BJ112))</f>
        <v>+20</v>
      </c>
      <c r="BK112" s="1014" t="str">
        <f>IF(IFERROR('Blocks A'!DB126-'Pre-1.095 (Hard Copy)'!BK112, 0)=0, " ", ('Blocks A'!DB126-'Pre-1.095 (Hard Copy)'!BK112))</f>
        <v>-10</v>
      </c>
      <c r="BL112" s="1014" t="str">
        <f>IF(IFERROR('Blocks A'!DC126-'Pre-1.095 (Hard Copy)'!BL112, 0)=0, " ", ('Blocks A'!DC126-'Pre-1.095 (Hard Copy)'!BL112))</f>
        <v> </v>
      </c>
      <c r="BM112" s="1014" t="str">
        <f>IF(IFERROR('Blocks A'!DD126-'Pre-1.095 (Hard Copy)'!BM112, 0)=0, " ", ('Blocks A'!DD126-'Pre-1.095 (Hard Copy)'!BM112))</f>
        <v> </v>
      </c>
      <c r="BN112" s="1014" t="str">
        <f>IF(IFERROR('Blocks A'!DE126-'Pre-1.095 (Hard Copy)'!BN112, 0)=0, " ", ('Blocks A'!DE126-'Pre-1.095 (Hard Copy)'!BN112))</f>
        <v> </v>
      </c>
      <c r="BO112" s="1014" t="str">
        <f>IF(IFERROR('Blocks A'!DF126-'Pre-1.095 (Hard Copy)'!BO112, 0)=0, " ", ('Blocks A'!DF126-'Pre-1.095 (Hard Copy)'!BO112))</f>
        <v> </v>
      </c>
      <c r="BP112" s="1014" t="str">
        <f>IF(IFERROR('Blocks A'!DG126-'Pre-1.095 (Hard Copy)'!BP112, 0)=0, " ", ('Blocks A'!DG126-'Pre-1.095 (Hard Copy)'!BP112))</f>
        <v> </v>
      </c>
      <c r="BQ112" s="1014" t="str">
        <f>IF(IFERROR('Blocks A'!DH126-'Pre-1.095 (Hard Copy)'!BQ112, 0)=0, " ", ('Blocks A'!DH126-'Pre-1.095 (Hard Copy)'!BQ112))</f>
        <v> </v>
      </c>
      <c r="BR112" s="1014" t="str">
        <f>IF(IFERROR('Blocks A'!DI126-'Pre-1.095 (Hard Copy)'!BR112, 0)=0, " ", ('Blocks A'!DI126-'Pre-1.095 (Hard Copy)'!BR112))</f>
        <v> </v>
      </c>
      <c r="BS112" s="1014" t="str">
        <f>IF(IFERROR('Blocks A'!DJ126-'Pre-1.095 (Hard Copy)'!BS112, 0)=0, " ", ('Blocks A'!DJ126-'Pre-1.095 (Hard Copy)'!BS112))</f>
        <v>-1,695</v>
      </c>
      <c r="BT112" s="1014" t="str">
        <f>IF(IFERROR('Blocks A'!DK126-'Pre-1.095 (Hard Copy)'!BT112, 0)=0, " ", ('Blocks A'!DK126-'Pre-1.095 (Hard Copy)'!BT112))</f>
        <v>+63</v>
      </c>
      <c r="BU112" s="1014" t="str">
        <f>IF(IFERROR('Blocks A'!DL126-'Pre-1.095 (Hard Copy)'!BU112, 0)=0, " ", ('Blocks A'!DL126-'Pre-1.095 (Hard Copy)'!BU112))</f>
        <v>-42</v>
      </c>
      <c r="BV112" s="1014" t="str">
        <f>IF(IFERROR('Blocks A'!DM126-'Pre-1.095 (Hard Copy)'!BV112, 0)=0, " ", ('Blocks A'!DM126-'Pre-1.095 (Hard Copy)'!BV112))</f>
        <v> </v>
      </c>
      <c r="BW112" s="1014" t="str">
        <f>IF(IFERROR('Blocks A'!DN126-'Pre-1.095 (Hard Copy)'!BW112, 0)=0, " ", ('Blocks A'!DN126-'Pre-1.095 (Hard Copy)'!BW112))</f>
        <v> </v>
      </c>
      <c r="BX112" s="1014" t="str">
        <f>IF(IFERROR('Blocks A'!DO126-'Pre-1.095 (Hard Copy)'!BX112, 0)=0, " ", ('Blocks A'!DO126-'Pre-1.095 (Hard Copy)'!BX112))</f>
        <v> </v>
      </c>
      <c r="BY112" s="1014" t="str">
        <f>IF(IFERROR('Blocks A'!DP126-'Pre-1.095 (Hard Copy)'!BY112, 0)=0, " ", ('Blocks A'!DP126-'Pre-1.095 (Hard Copy)'!BY112))</f>
        <v> </v>
      </c>
      <c r="BZ112" s="1014" t="str">
        <f>IF(IFERROR('Blocks A'!DQ126-'Pre-1.095 (Hard Copy)'!BZ112, 0)=0, " ", ('Blocks A'!DQ126-'Pre-1.095 (Hard Copy)'!BZ112))</f>
        <v> </v>
      </c>
      <c r="CA112" s="1014" t="str">
        <f>IF(IFERROR('Blocks A'!DR126-'Pre-1.095 (Hard Copy)'!CA112, 0)=0, " ", ('Blocks A'!DR126-'Pre-1.095 (Hard Copy)'!CA112))</f>
        <v> </v>
      </c>
      <c r="CB112" s="1014" t="str">
        <f>IF(IFERROR('Blocks A'!DS126-'Pre-1.095 (Hard Copy)'!CB112, 0)=0, " ", ('Blocks A'!DS126-'Pre-1.095 (Hard Copy)'!CB112))</f>
        <v> </v>
      </c>
      <c r="CC112" s="1014" t="str">
        <f>IF(IFERROR('Blocks A'!DT126-'Pre-1.095 (Hard Copy)'!CC112, 0)=0, " ", ('Blocks A'!DT126-'Pre-1.095 (Hard Copy)'!CC112))</f>
        <v>-939</v>
      </c>
      <c r="CD112" s="1014" t="str">
        <f>IF(IFERROR('Blocks A'!DU126-'Pre-1.095 (Hard Copy)'!CD112, 0)=0, " ", ('Blocks A'!DU126-'Pre-1.095 (Hard Copy)'!CD112))</f>
        <v>-1,674</v>
      </c>
      <c r="CE112" s="1014" t="str">
        <f>IF(IFERROR('Blocks A'!DX126-'Pre-1.095 (Hard Copy)'!CE112, 0)=0, " ", ('Blocks A'!DX126-'Pre-1.095 (Hard Copy)'!CE112))</f>
        <v>-97</v>
      </c>
      <c r="CF112" s="1014" t="str">
        <f>IF(IFERROR('Blocks A'!DY126-'Pre-1.095 (Hard Copy)'!CF112, 0)=0, " ", ('Blocks A'!DY126-'Pre-1.095 (Hard Copy)'!CF112))</f>
        <v>-15,125</v>
      </c>
      <c r="CG112" s="1016" t="str">
        <f>IF(IFERROR('Blocks A'!DZ126-'Pre-1.095 (Hard Copy)'!CG112, 0)=0, " ", ('Blocks A'!DZ126-'Pre-1.095 (Hard Copy)'!CG112))</f>
        <v>-0.0151</v>
      </c>
      <c r="CH112" s="1015" t="str">
        <f>IF(IFERROR('Blocks A'!DV126-'Pre-1.095 (Hard Copy)'!CH112, 0)=0, " ", ('Blocks A'!DV126-'Pre-1.095 (Hard Copy)'!CH112))</f>
        <v>-119.4</v>
      </c>
      <c r="CI112" s="1015" t="str">
        <f>IF(IFERROR('Blocks A'!DW126-'Pre-1.095 (Hard Copy)'!CI112, 0)=0, " ", ('Blocks A'!DW126-'Pre-1.095 (Hard Copy)'!CI112))</f>
        <v>-619.3</v>
      </c>
      <c r="CJ112" s="1014" t="str">
        <f>IF(IFERROR('Blocks A'!EA126-'Pre-1.095 (Hard Copy)'!CJ112, 0)=0, " ", ('Blocks A'!EA126-'Pre-1.095 (Hard Copy)'!CJ112))</f>
        <v>-1,233</v>
      </c>
      <c r="CK112" s="1017" t="str">
        <f>IF(IFERROR('Blocks A'!EB126-'Pre-1.095 (Hard Copy)'!CK112, 0)=0, " ", ('Blocks A'!EB126-'Pre-1.095 (Hard Copy)'!CK112))</f>
        <v>-20.55</v>
      </c>
      <c r="CL112" s="1017" t="str">
        <f>IF(IFERROR('Blocks A'!EC126-'Pre-1.095 (Hard Copy)'!CL112, 0)=0, " ", ('Blocks A'!EC126-'Pre-1.095 (Hard Copy)'!CL112))</f>
        <v>-0.34</v>
      </c>
      <c r="CM112" s="1017" t="str">
        <f>IF(IFERROR('Blocks A'!EH126-'Pre-1.095 (Hard Copy)'!CM112, 0)=0, " ", ('Blocks A'!EH126-'Pre-1.095 (Hard Copy)'!CM112))</f>
        <v>-0.01</v>
      </c>
      <c r="CN112" s="1014" t="str">
        <f>IF(IFERROR('Blocks A'!ED126-'Pre-1.095 (Hard Copy)'!CN112, 0)=0, " ", ('Blocks A'!ED126-'Pre-1.095 (Hard Copy)'!CN112))</f>
        <v>-191,836</v>
      </c>
      <c r="CO112" s="1017" t="str">
        <f>IF(IFERROR('Blocks A'!EE126-'Pre-1.095 (Hard Copy)'!CO112, 0)=0, " ", ('Blocks A'!EE126-'Pre-1.095 (Hard Copy)'!CO112))</f>
        <v>-191.84</v>
      </c>
      <c r="CP112" s="1017" t="str">
        <f>IF(IFERROR('Blocks A'!EF126-'Pre-1.095 (Hard Copy)'!CP112, 0)=0, " ", ('Blocks A'!EF126-'Pre-1.095 (Hard Copy)'!CP112))</f>
        <v>-0.19</v>
      </c>
      <c r="CQ112" s="1016" t="str">
        <f>IF(IFERROR('Blocks A'!EG126-'Pre-1.095 (Hard Copy)'!CQ112, 0)=0, " ", ('Blocks A'!EG126-'Pre-1.095 (Hard Copy)'!CQ112))</f>
        <v>-0.1918</v>
      </c>
      <c r="CR112" s="1018">
        <v>686.0</v>
      </c>
    </row>
    <row r="113">
      <c r="B113" s="1013" t="s">
        <v>1003</v>
      </c>
      <c r="C113" s="969" t="s">
        <v>885</v>
      </c>
      <c r="D113" s="969">
        <v>3.0</v>
      </c>
      <c r="E113" s="969">
        <v>3.0</v>
      </c>
      <c r="F113" s="969">
        <v>3.0</v>
      </c>
      <c r="G113" s="1014" t="str">
        <f>IF(IFERROR('Blocks A'!G127-'Pre-1.095 (Hard Copy)'!G113, 0)=0, " ", ('Blocks A'!G127-'Pre-1.095 (Hard Copy)'!G113))</f>
        <v> </v>
      </c>
      <c r="H113" s="1014" t="str">
        <f>IF(IFERROR('Blocks A'!H127-'Pre-1.095 (Hard Copy)'!H113, 0)=0, " ", ('Blocks A'!H127-'Pre-1.095 (Hard Copy)'!H113))</f>
        <v> </v>
      </c>
      <c r="I113" s="1014" t="str">
        <f>IF(IFERROR('Blocks A'!I127-'Pre-1.095 (Hard Copy)'!I113, 0)=0, " ", ('Blocks A'!I127-'Pre-1.095 (Hard Copy)'!I113))</f>
        <v> </v>
      </c>
      <c r="J113" s="1014" t="str">
        <f>IF(IFERROR('Blocks A'!J127-'Pre-1.095 (Hard Copy)'!J113, 0)=0, " ", ('Blocks A'!J127-'Pre-1.095 (Hard Copy)'!J113))</f>
        <v> </v>
      </c>
      <c r="K113" s="1014" t="str">
        <f>IF(IFERROR('Blocks A'!K127-'Pre-1.095 (Hard Copy)'!K113, 0)=0, " ", ('Blocks A'!K127-'Pre-1.095 (Hard Copy)'!K113))</f>
        <v> </v>
      </c>
      <c r="L113" s="1014" t="str">
        <f>IF(IFERROR('Blocks A'!L127-'Pre-1.095 (Hard Copy)'!L113, 0)=0, " ", ('Blocks A'!L127-'Pre-1.095 (Hard Copy)'!L113))</f>
        <v> </v>
      </c>
      <c r="M113" s="1014" t="str">
        <f>IF(IFERROR('Blocks A'!N127-'Pre-1.095 (Hard Copy)'!M113, 0)=0, " ", ('Blocks A'!N127-'Pre-1.095 (Hard Copy)'!M113))</f>
        <v> </v>
      </c>
      <c r="N113" s="1014" t="str">
        <f>IF(IFERROR('Blocks A'!O127-'Pre-1.095 (Hard Copy)'!N113, 0)=0, " ", ('Blocks A'!O127-'Pre-1.095 (Hard Copy)'!N113))</f>
        <v> </v>
      </c>
      <c r="O113" s="1014" t="str">
        <f>IF(IFERROR('Blocks A'!P127-'Pre-1.095 (Hard Copy)'!O113, 0)=0, " ", ('Blocks A'!P127-'Pre-1.095 (Hard Copy)'!O113))</f>
        <v> </v>
      </c>
      <c r="P113" s="1014" t="str">
        <f>IF(IFERROR('Blocks A'!Q127-'Pre-1.095 (Hard Copy)'!P113, 0)=0, " ", ('Blocks A'!Q127-'Pre-1.095 (Hard Copy)'!P113))</f>
        <v> </v>
      </c>
      <c r="Q113" s="1014" t="str">
        <f>IF(IFERROR('Blocks A'!R127-'Pre-1.095 (Hard Copy)'!Q113, 0)=0, " ", ('Blocks A'!R127-'Pre-1.095 (Hard Copy)'!Q113))</f>
        <v> </v>
      </c>
      <c r="R113" s="1014" t="str">
        <f>IF(IFERROR('Blocks A'!S127-'Pre-1.095 (Hard Copy)'!R113, 0)=0, " ", ('Blocks A'!S127-'Pre-1.095 (Hard Copy)'!R113))</f>
        <v> </v>
      </c>
      <c r="S113" s="1014" t="str">
        <f>IF(IFERROR('Blocks A'!T127-'Pre-1.095 (Hard Copy)'!S113, 0)=0, " ", ('Blocks A'!T127-'Pre-1.095 (Hard Copy)'!S113))</f>
        <v> </v>
      </c>
      <c r="T113" s="1014" t="str">
        <f>IF(IFERROR('Blocks A'!M127-'Pre-1.095 (Hard Copy)'!T113, 0)=0, " ", ('Blocks A'!M127-'Pre-1.095 (Hard Copy)'!T113))</f>
        <v> </v>
      </c>
      <c r="U113" s="1014" t="str">
        <f>IF(IFERROR('Blocks A'!U127-'Pre-1.095 (Hard Copy)'!U113, 0)=0, " ", ('Blocks A'!U127-'Pre-1.095 (Hard Copy)'!U113))</f>
        <v> </v>
      </c>
      <c r="V113" s="1014" t="str">
        <f>IF(IFERROR('Blocks A'!V127-'Pre-1.095 (Hard Copy)'!V113, 0)=0, " ", ('Blocks A'!V127-'Pre-1.095 (Hard Copy)'!V113))</f>
        <v> </v>
      </c>
      <c r="W113" s="1014" t="str">
        <f>IF(IFERROR('Blocks A'!W127-'Pre-1.095 (Hard Copy)'!W113, 0)=0, " ", ('Blocks A'!W127-'Pre-1.095 (Hard Copy)'!W113))</f>
        <v> </v>
      </c>
      <c r="X113" s="1014" t="str">
        <f>IF(IFERROR('Blocks A'!X127-'Pre-1.095 (Hard Copy)'!X113, 0)=0, " ", ('Blocks A'!X127-'Pre-1.095 (Hard Copy)'!X113))</f>
        <v> </v>
      </c>
      <c r="Y113" s="1014" t="str">
        <f>IF(IFERROR('Blocks A'!AC127-'Pre-1.095 (Hard Copy)'!Y113, 0)=0, " ", ('Blocks A'!AC127-'Pre-1.095 (Hard Copy)'!Y113))</f>
        <v> </v>
      </c>
      <c r="Z113" s="1014" t="str">
        <f>IF(IFERROR('Blocks A'!Y127-'Pre-1.095 (Hard Copy)'!Z113, 0)=0, " ", ('Blocks A'!Y127-'Pre-1.095 (Hard Copy)'!Z113))</f>
        <v> </v>
      </c>
      <c r="AA113" s="1014" t="str">
        <f>IF(IFERROR('Blocks A'!Z127-'Pre-1.095 (Hard Copy)'!AA113, 0)=0, " ", ('Blocks A'!Z127-'Pre-1.095 (Hard Copy)'!AA113))</f>
        <v> </v>
      </c>
      <c r="AB113" s="1014" t="str">
        <f>IF(IFERROR('Blocks A'!AA127-'Pre-1.095 (Hard Copy)'!AB113, 0)=0, " ", ('Blocks A'!AA127-'Pre-1.095 (Hard Copy)'!AB113))</f>
        <v> </v>
      </c>
      <c r="AC113" s="1014" t="str">
        <f>IF(IFERROR('Blocks A'!AB127-'Pre-1.095 (Hard Copy)'!AC113, 0)=0, " ", ('Blocks A'!AB127-'Pre-1.095 (Hard Copy)'!AC113))</f>
        <v> </v>
      </c>
      <c r="AD113" s="1014" t="str">
        <f>IF(IFERROR('Blocks A'!AY127-'Pre-1.095 (Hard Copy)'!AD113, 0)=0, " ", ('Blocks A'!AY127-'Pre-1.095 (Hard Copy)'!AD113))</f>
        <v> </v>
      </c>
      <c r="AE113" s="1014" t="str">
        <f>IF(IFERROR('Blocks A'!AZ127-'Pre-1.095 (Hard Copy)'!AE113, 0)=0, " ", ('Blocks A'!AZ127-'Pre-1.095 (Hard Copy)'!AE113))</f>
        <v> </v>
      </c>
      <c r="AF113" s="1014" t="str">
        <f>IF(IFERROR('Blocks A'!BA127-'Pre-1.095 (Hard Copy)'!AF113, 0)=0, " ", ('Blocks A'!BA127-'Pre-1.095 (Hard Copy)'!AF113))</f>
        <v> </v>
      </c>
      <c r="AG113" s="1014" t="str">
        <f>IF(IFERROR('Blocks A'!BB127-'Pre-1.095 (Hard Copy)'!AG113, 0)=0, " ", ('Blocks A'!BB127-'Pre-1.095 (Hard Copy)'!AG113))</f>
        <v> </v>
      </c>
      <c r="AH113" s="1014" t="str">
        <f>IF(IFERROR('Blocks A'!BC127-'Pre-1.095 (Hard Copy)'!AH113, 0)=0, " ", ('Blocks A'!BC127-'Pre-1.095 (Hard Copy)'!AH113))</f>
        <v> </v>
      </c>
      <c r="AI113" s="1014" t="str">
        <f>IF(IFERROR('Blocks A'!BJ127-'Pre-1.095 (Hard Copy)'!AI113, 0)=0, " ", ('Blocks A'!BJ127-'Pre-1.095 (Hard Copy)'!AI113))</f>
        <v> </v>
      </c>
      <c r="AJ113" s="1014" t="str">
        <f>IF(IFERROR('Blocks A'!BD127-'Pre-1.095 (Hard Copy)'!AJ113, 0)=0, " ", ('Blocks A'!BD127-'Pre-1.095 (Hard Copy)'!AJ113))</f>
        <v> </v>
      </c>
      <c r="AK113" s="1014" t="str">
        <f>IF(IFERROR('Blocks A'!BE127-'Pre-1.095 (Hard Copy)'!AK113, 0)=0, " ", ('Blocks A'!BE127-'Pre-1.095 (Hard Copy)'!AK113))</f>
        <v> </v>
      </c>
      <c r="AL113" s="1014" t="str">
        <f>IF(IFERROR('Blocks A'!BF127-'Pre-1.095 (Hard Copy)'!AL113, 0)=0, " ", ('Blocks A'!BF127-'Pre-1.095 (Hard Copy)'!AL113))</f>
        <v> </v>
      </c>
      <c r="AM113" s="1014" t="str">
        <f>IF(IFERROR('Blocks A'!BG127-'Pre-1.095 (Hard Copy)'!AM113, 0)=0, " ", ('Blocks A'!BG127-'Pre-1.095 (Hard Copy)'!AM113))</f>
        <v> </v>
      </c>
      <c r="AN113" s="1014" t="str">
        <f>IF(IFERROR('Blocks A'!BH127-'Pre-1.095 (Hard Copy)'!AN113, 0)=0, " ", ('Blocks A'!BH127-'Pre-1.095 (Hard Copy)'!AN113))</f>
        <v> </v>
      </c>
      <c r="AO113" s="1014" t="str">
        <f>IF(IFERROR('Blocks A'!BI127-'Pre-1.095 (Hard Copy)'!AO113, 0)=0, " ", ('Blocks A'!BI127-'Pre-1.095 (Hard Copy)'!AO113))</f>
        <v> </v>
      </c>
      <c r="AP113" s="1014" t="str">
        <f>IF(IFERROR('Blocks A'!BK127-'Pre-1.095 (Hard Copy)'!AP113, 0)=0, " ", ('Blocks A'!BK127-'Pre-1.095 (Hard Copy)'!AP113))</f>
        <v> </v>
      </c>
      <c r="AQ113" s="1014" t="str">
        <f>IF(IFERROR('Blocks A'!BL127-'Pre-1.095 (Hard Copy)'!AQ113, 0)=0, " ", ('Blocks A'!BL127-'Pre-1.095 (Hard Copy)'!AQ113))</f>
        <v> </v>
      </c>
      <c r="AR113" s="1014" t="str">
        <f>IF(IFERROR('Blocks A'!BM127-'Pre-1.095 (Hard Copy)'!AR113, 0)=0, " ", ('Blocks A'!BM127-'Pre-1.095 (Hard Copy)'!AR113))</f>
        <v> </v>
      </c>
      <c r="AS113" s="1014" t="str">
        <f>IF(IFERROR('Blocks A'!BO127-'Pre-1.095 (Hard Copy)'!AS113, 0)=0, " ", ('Blocks A'!BO127-'Pre-1.095 (Hard Copy)'!AS113))</f>
        <v> </v>
      </c>
      <c r="AT113" s="1014" t="str">
        <f>IF(IFERROR('Blocks A'!BP127-'Pre-1.095 (Hard Copy)'!AT113, 0)=0, " ", ('Blocks A'!BP127-'Pre-1.095 (Hard Copy)'!AT113))</f>
        <v> </v>
      </c>
      <c r="AU113" s="1014" t="str">
        <f>IF(IFERROR('Blocks A'!BQ127-'Pre-1.095 (Hard Copy)'!AU113, 0)=0, " ", ('Blocks A'!BQ127-'Pre-1.095 (Hard Copy)'!AU113))</f>
        <v> </v>
      </c>
      <c r="AV113" s="1014" t="str">
        <f>IF(IFERROR('Blocks A'!BR127-'Pre-1.095 (Hard Copy)'!AV113, 0)=0, " ", ('Blocks A'!BR127-'Pre-1.095 (Hard Copy)'!AV113))</f>
        <v> </v>
      </c>
      <c r="AW113" s="1014" t="str">
        <f>IF(IFERROR('Blocks A'!BS127-'Pre-1.095 (Hard Copy)'!AW113, 0)=0, " ", ('Blocks A'!BS127-'Pre-1.095 (Hard Copy)'!AW113))</f>
        <v> </v>
      </c>
      <c r="AX113" s="1014" t="str">
        <f>IF(IFERROR('Blocks A'!BT127-'Pre-1.095 (Hard Copy)'!AX113, 0)=0, " ", ('Blocks A'!BT127-'Pre-1.095 (Hard Copy)'!AX113))</f>
        <v> </v>
      </c>
      <c r="AY113" s="1014" t="str">
        <f>IF(IFERROR('Blocks A'!BU127-'Pre-1.095 (Hard Copy)'!AY113, 0)=0, " ", ('Blocks A'!BU127-'Pre-1.095 (Hard Copy)'!AY113))</f>
        <v> </v>
      </c>
      <c r="AZ113" s="1014" t="str">
        <f>IF(IFERROR('Blocks A'!BW127-'Pre-1.095 (Hard Copy)'!AZ113, 0)=0, " ", ('Blocks A'!BW127-'Pre-1.095 (Hard Copy)'!AZ113))</f>
        <v> </v>
      </c>
      <c r="BA113" s="1014" t="str">
        <f>IF(IFERROR('Blocks A'!BX127-'Pre-1.095 (Hard Copy)'!BA113, 0)=0, " ", ('Blocks A'!BX127-'Pre-1.095 (Hard Copy)'!BA113))</f>
        <v>-0</v>
      </c>
      <c r="BB113" s="1014" t="str">
        <f>IF(IFERROR('Blocks A'!BY127-'Pre-1.095 (Hard Copy)'!BB113, 0)=0, " ", ('Blocks A'!BY127-'Pre-1.095 (Hard Copy)'!BB113))</f>
        <v>+0</v>
      </c>
      <c r="BC113" s="1015" t="str">
        <f>IF(IFERROR('Blocks A'!BZ127-'Pre-1.095 (Hard Copy)'!BC113, 0)=0, " ", ('Blocks A'!BZ127-'Pre-1.095 (Hard Copy)'!BC113))</f>
        <v>+0.0</v>
      </c>
      <c r="BD113" s="1014" t="str">
        <f>IF(IFERROR('Blocks A'!BV127-'Pre-1.095 (Hard Copy)'!BD113, 0)=0, " ", ('Blocks A'!BV127-'Pre-1.095 (Hard Copy)'!BD113))</f>
        <v> </v>
      </c>
      <c r="BE113" s="1014" t="str">
        <f>IF(IFERROR('Blocks A'!CB127-'Pre-1.095 (Hard Copy)'!BE113, 0)=0, " ", ('Blocks A'!CB127-'Pre-1.095 (Hard Copy)'!BE113))</f>
        <v>-420</v>
      </c>
      <c r="BF113" s="1014" t="str">
        <f>IF(IFERROR('Blocks A'!CC127-'Pre-1.095 (Hard Copy)'!BF113, 0)=0, " ", ('Blocks A'!CC127-'Pre-1.095 (Hard Copy)'!BF113))</f>
        <v>-65,333</v>
      </c>
      <c r="BG113" s="1016" t="str">
        <f>IF(IFERROR('Blocks A'!CD127-'Pre-1.095 (Hard Copy)'!BG113, 0)=0, " ", ('Blocks A'!CD127-'Pre-1.095 (Hard Copy)'!BG113))</f>
        <v>-0.0653</v>
      </c>
      <c r="BH113" s="1014" t="str">
        <f>IF(IFERROR('Blocks A'!CE127-'Pre-1.095 (Hard Copy)'!BH113, 0)=0, " ", ('Blocks A'!CE127-'Pre-1.095 (Hard Copy)'!BH113))</f>
        <v> </v>
      </c>
      <c r="BI113" s="1014" t="str">
        <f>IF(IFERROR('Blocks A'!CZ127-'Pre-1.095 (Hard Copy)'!BI113, 0)=0, " ", ('Blocks A'!CZ127-'Pre-1.095 (Hard Copy)'!BI113))</f>
        <v>+76</v>
      </c>
      <c r="BJ113" s="1014" t="str">
        <f>IF(IFERROR('Blocks A'!DA127-'Pre-1.095 (Hard Copy)'!BJ113, 0)=0, " ", ('Blocks A'!DA127-'Pre-1.095 (Hard Copy)'!BJ113))</f>
        <v> </v>
      </c>
      <c r="BK113" s="1014" t="str">
        <f>IF(IFERROR('Blocks A'!DB127-'Pre-1.095 (Hard Copy)'!BK113, 0)=0, " ", ('Blocks A'!DB127-'Pre-1.095 (Hard Copy)'!BK113))</f>
        <v>-10</v>
      </c>
      <c r="BL113" s="1014" t="str">
        <f>IF(IFERROR('Blocks A'!DC127-'Pre-1.095 (Hard Copy)'!BL113, 0)=0, " ", ('Blocks A'!DC127-'Pre-1.095 (Hard Copy)'!BL113))</f>
        <v> </v>
      </c>
      <c r="BM113" s="1014" t="str">
        <f>IF(IFERROR('Blocks A'!DD127-'Pre-1.095 (Hard Copy)'!BM113, 0)=0, " ", ('Blocks A'!DD127-'Pre-1.095 (Hard Copy)'!BM113))</f>
        <v> </v>
      </c>
      <c r="BN113" s="1014" t="str">
        <f>IF(IFERROR('Blocks A'!DE127-'Pre-1.095 (Hard Copy)'!BN113, 0)=0, " ", ('Blocks A'!DE127-'Pre-1.095 (Hard Copy)'!BN113))</f>
        <v> </v>
      </c>
      <c r="BO113" s="1014" t="str">
        <f>IF(IFERROR('Blocks A'!DF127-'Pre-1.095 (Hard Copy)'!BO113, 0)=0, " ", ('Blocks A'!DF127-'Pre-1.095 (Hard Copy)'!BO113))</f>
        <v> </v>
      </c>
      <c r="BP113" s="1014" t="str">
        <f>IF(IFERROR('Blocks A'!DG127-'Pre-1.095 (Hard Copy)'!BP113, 0)=0, " ", ('Blocks A'!DG127-'Pre-1.095 (Hard Copy)'!BP113))</f>
        <v> </v>
      </c>
      <c r="BQ113" s="1014" t="str">
        <f>IF(IFERROR('Blocks A'!DH127-'Pre-1.095 (Hard Copy)'!BQ113, 0)=0, " ", ('Blocks A'!DH127-'Pre-1.095 (Hard Copy)'!BQ113))</f>
        <v> </v>
      </c>
      <c r="BR113" s="1014" t="str">
        <f>IF(IFERROR('Blocks A'!DI127-'Pre-1.095 (Hard Copy)'!BR113, 0)=0, " ", ('Blocks A'!DI127-'Pre-1.095 (Hard Copy)'!BR113))</f>
        <v> </v>
      </c>
      <c r="BS113" s="1014" t="str">
        <f>IF(IFERROR('Blocks A'!DJ127-'Pre-1.095 (Hard Copy)'!BS113, 0)=0, " ", ('Blocks A'!DJ127-'Pre-1.095 (Hard Copy)'!BS113))</f>
        <v>+136</v>
      </c>
      <c r="BT113" s="1014" t="str">
        <f>IF(IFERROR('Blocks A'!DK127-'Pre-1.095 (Hard Copy)'!BT113, 0)=0, " ", ('Blocks A'!DK127-'Pre-1.095 (Hard Copy)'!BT113))</f>
        <v>-0</v>
      </c>
      <c r="BU113" s="1014" t="str">
        <f>IF(IFERROR('Blocks A'!DL127-'Pre-1.095 (Hard Copy)'!BU113, 0)=0, " ", ('Blocks A'!DL127-'Pre-1.095 (Hard Copy)'!BU113))</f>
        <v>-42</v>
      </c>
      <c r="BV113" s="1014" t="str">
        <f>IF(IFERROR('Blocks A'!DM127-'Pre-1.095 (Hard Copy)'!BV113, 0)=0, " ", ('Blocks A'!DM127-'Pre-1.095 (Hard Copy)'!BV113))</f>
        <v> </v>
      </c>
      <c r="BW113" s="1014" t="str">
        <f>IF(IFERROR('Blocks A'!DN127-'Pre-1.095 (Hard Copy)'!BW113, 0)=0, " ", ('Blocks A'!DN127-'Pre-1.095 (Hard Copy)'!BW113))</f>
        <v> </v>
      </c>
      <c r="BX113" s="1014" t="str">
        <f>IF(IFERROR('Blocks A'!DO127-'Pre-1.095 (Hard Copy)'!BX113, 0)=0, " ", ('Blocks A'!DO127-'Pre-1.095 (Hard Copy)'!BX113))</f>
        <v> </v>
      </c>
      <c r="BY113" s="1014" t="str">
        <f>IF(IFERROR('Blocks A'!DP127-'Pre-1.095 (Hard Copy)'!BY113, 0)=0, " ", ('Blocks A'!DP127-'Pre-1.095 (Hard Copy)'!BY113))</f>
        <v> </v>
      </c>
      <c r="BZ113" s="1014" t="str">
        <f>IF(IFERROR('Blocks A'!DQ127-'Pre-1.095 (Hard Copy)'!BZ113, 0)=0, " ", ('Blocks A'!DQ127-'Pre-1.095 (Hard Copy)'!BZ113))</f>
        <v> </v>
      </c>
      <c r="CA113" s="1014" t="str">
        <f>IF(IFERROR('Blocks A'!DR127-'Pre-1.095 (Hard Copy)'!CA113, 0)=0, " ", ('Blocks A'!DR127-'Pre-1.095 (Hard Copy)'!CA113))</f>
        <v> </v>
      </c>
      <c r="CB113" s="1014" t="str">
        <f>IF(IFERROR('Blocks A'!DS127-'Pre-1.095 (Hard Copy)'!CB113, 0)=0, " ", ('Blocks A'!DS127-'Pre-1.095 (Hard Copy)'!CB113))</f>
        <v> </v>
      </c>
      <c r="CC113" s="1014" t="str">
        <f>IF(IFERROR('Blocks A'!DT127-'Pre-1.095 (Hard Copy)'!CC113, 0)=0, " ", ('Blocks A'!DT127-'Pre-1.095 (Hard Copy)'!CC113))</f>
        <v>+66</v>
      </c>
      <c r="CD113" s="1014" t="str">
        <f>IF(IFERROR('Blocks A'!DU127-'Pre-1.095 (Hard Copy)'!CD113, 0)=0, " ", ('Blocks A'!DU127-'Pre-1.095 (Hard Copy)'!CD113))</f>
        <v>+94</v>
      </c>
      <c r="CE113" s="1014" t="str">
        <f>IF(IFERROR('Blocks A'!DX127-'Pre-1.095 (Hard Copy)'!CE113, 0)=0, " ", ('Blocks A'!DX127-'Pre-1.095 (Hard Copy)'!CE113))</f>
        <v>-123</v>
      </c>
      <c r="CF113" s="1014" t="str">
        <f>IF(IFERROR('Blocks A'!DY127-'Pre-1.095 (Hard Copy)'!CF113, 0)=0, " ", ('Blocks A'!DY127-'Pre-1.095 (Hard Copy)'!CF113))</f>
        <v>-19,131</v>
      </c>
      <c r="CG113" s="1016" t="str">
        <f>IF(IFERROR('Blocks A'!DZ127-'Pre-1.095 (Hard Copy)'!CG113, 0)=0, " ", ('Blocks A'!DZ127-'Pre-1.095 (Hard Copy)'!CG113))</f>
        <v>-0.0191</v>
      </c>
      <c r="CH113" s="1015" t="str">
        <f>IF(IFERROR('Blocks A'!DV127-'Pre-1.095 (Hard Copy)'!CH113, 0)=0, " ", ('Blocks A'!DV127-'Pre-1.095 (Hard Copy)'!CH113))</f>
        <v>+8.5</v>
      </c>
      <c r="CI113" s="1015" t="str">
        <f>IF(IFERROR('Blocks A'!DW127-'Pre-1.095 (Hard Copy)'!CI113, 0)=0, " ", ('Blocks A'!DW127-'Pre-1.095 (Hard Copy)'!CI113))</f>
        <v>+34.8</v>
      </c>
      <c r="CJ113" s="1014" t="str">
        <f>IF(IFERROR('Blocks A'!EA127-'Pre-1.095 (Hard Copy)'!CJ113, 0)=0, " ", ('Blocks A'!EA127-'Pre-1.095 (Hard Copy)'!CJ113))</f>
        <v>-543</v>
      </c>
      <c r="CK113" s="1017" t="str">
        <f>IF(IFERROR('Blocks A'!EB127-'Pre-1.095 (Hard Copy)'!CK113, 0)=0, " ", ('Blocks A'!EB127-'Pre-1.095 (Hard Copy)'!CK113))</f>
        <v>-9.05</v>
      </c>
      <c r="CL113" s="1017" t="str">
        <f>IF(IFERROR('Blocks A'!EC127-'Pre-1.095 (Hard Copy)'!CL113, 0)=0, " ", ('Blocks A'!EC127-'Pre-1.095 (Hard Copy)'!CL113))</f>
        <v>-0.15</v>
      </c>
      <c r="CM113" s="1017" t="str">
        <f>IF(IFERROR('Blocks A'!EH127-'Pre-1.095 (Hard Copy)'!CM113, 0)=0, " ", ('Blocks A'!EH127-'Pre-1.095 (Hard Copy)'!CM113))</f>
        <v>-0.01</v>
      </c>
      <c r="CN113" s="1014" t="str">
        <f>IF(IFERROR('Blocks A'!ED127-'Pre-1.095 (Hard Copy)'!CN113, 0)=0, " ", ('Blocks A'!ED127-'Pre-1.095 (Hard Copy)'!CN113))</f>
        <v>-84,464</v>
      </c>
      <c r="CO113" s="1017" t="str">
        <f>IF(IFERROR('Blocks A'!EE127-'Pre-1.095 (Hard Copy)'!CO113, 0)=0, " ", ('Blocks A'!EE127-'Pre-1.095 (Hard Copy)'!CO113))</f>
        <v>-84.46</v>
      </c>
      <c r="CP113" s="1017" t="str">
        <f>IF(IFERROR('Blocks A'!EF127-'Pre-1.095 (Hard Copy)'!CP113, 0)=0, " ", ('Blocks A'!EF127-'Pre-1.095 (Hard Copy)'!CP113))</f>
        <v>-0.08</v>
      </c>
      <c r="CQ113" s="1016" t="str">
        <f>IF(IFERROR('Blocks A'!EG127-'Pre-1.095 (Hard Copy)'!CQ113, 0)=0, " ", ('Blocks A'!EG127-'Pre-1.095 (Hard Copy)'!CQ113))</f>
        <v>-0.0845</v>
      </c>
      <c r="CR113" s="1018" t="s">
        <v>12</v>
      </c>
    </row>
    <row r="114">
      <c r="B114" s="1013" t="s">
        <v>1003</v>
      </c>
      <c r="C114" s="969" t="s">
        <v>885</v>
      </c>
      <c r="D114" s="969">
        <v>1.0</v>
      </c>
      <c r="E114" s="969">
        <v>1.0</v>
      </c>
      <c r="F114" s="969">
        <v>1.0</v>
      </c>
      <c r="G114" s="1014" t="str">
        <f>IF(IFERROR('Blocks A'!G128-'Pre-1.095 (Hard Copy)'!G114, 0)=0, " ", ('Blocks A'!G128-'Pre-1.095 (Hard Copy)'!G114))</f>
        <v> </v>
      </c>
      <c r="H114" s="1014" t="str">
        <f>IF(IFERROR('Blocks A'!H128-'Pre-1.095 (Hard Copy)'!H114, 0)=0, " ", ('Blocks A'!H128-'Pre-1.095 (Hard Copy)'!H114))</f>
        <v> </v>
      </c>
      <c r="I114" s="1014" t="str">
        <f>IF(IFERROR('Blocks A'!I128-'Pre-1.095 (Hard Copy)'!I114, 0)=0, " ", ('Blocks A'!I128-'Pre-1.095 (Hard Copy)'!I114))</f>
        <v> </v>
      </c>
      <c r="J114" s="1014" t="str">
        <f>IF(IFERROR('Blocks A'!J128-'Pre-1.095 (Hard Copy)'!J114, 0)=0, " ", ('Blocks A'!J128-'Pre-1.095 (Hard Copy)'!J114))</f>
        <v> </v>
      </c>
      <c r="K114" s="1014" t="str">
        <f>IF(IFERROR('Blocks A'!K128-'Pre-1.095 (Hard Copy)'!K114, 0)=0, " ", ('Blocks A'!K128-'Pre-1.095 (Hard Copy)'!K114))</f>
        <v> </v>
      </c>
      <c r="L114" s="1014" t="str">
        <f>IF(IFERROR('Blocks A'!L128-'Pre-1.095 (Hard Copy)'!L114, 0)=0, " ", ('Blocks A'!L128-'Pre-1.095 (Hard Copy)'!L114))</f>
        <v> </v>
      </c>
      <c r="M114" s="1014" t="str">
        <f>IF(IFERROR('Blocks A'!N128-'Pre-1.095 (Hard Copy)'!M114, 0)=0, " ", ('Blocks A'!N128-'Pre-1.095 (Hard Copy)'!M114))</f>
        <v> </v>
      </c>
      <c r="N114" s="1014" t="str">
        <f>IF(IFERROR('Blocks A'!O128-'Pre-1.095 (Hard Copy)'!N114, 0)=0, " ", ('Blocks A'!O128-'Pre-1.095 (Hard Copy)'!N114))</f>
        <v> </v>
      </c>
      <c r="O114" s="1014" t="str">
        <f>IF(IFERROR('Blocks A'!P128-'Pre-1.095 (Hard Copy)'!O114, 0)=0, " ", ('Blocks A'!P128-'Pre-1.095 (Hard Copy)'!O114))</f>
        <v> </v>
      </c>
      <c r="P114" s="1014" t="str">
        <f>IF(IFERROR('Blocks A'!Q128-'Pre-1.095 (Hard Copy)'!P114, 0)=0, " ", ('Blocks A'!Q128-'Pre-1.095 (Hard Copy)'!P114))</f>
        <v> </v>
      </c>
      <c r="Q114" s="1014" t="str">
        <f>IF(IFERROR('Blocks A'!R128-'Pre-1.095 (Hard Copy)'!Q114, 0)=0, " ", ('Blocks A'!R128-'Pre-1.095 (Hard Copy)'!Q114))</f>
        <v> </v>
      </c>
      <c r="R114" s="1014" t="str">
        <f>IF(IFERROR('Blocks A'!S128-'Pre-1.095 (Hard Copy)'!R114, 0)=0, " ", ('Blocks A'!S128-'Pre-1.095 (Hard Copy)'!R114))</f>
        <v> </v>
      </c>
      <c r="S114" s="1014" t="str">
        <f>IF(IFERROR('Blocks A'!T128-'Pre-1.095 (Hard Copy)'!S114, 0)=0, " ", ('Blocks A'!T128-'Pre-1.095 (Hard Copy)'!S114))</f>
        <v> </v>
      </c>
      <c r="T114" s="1014" t="str">
        <f>IF(IFERROR('Blocks A'!M128-'Pre-1.095 (Hard Copy)'!T114, 0)=0, " ", ('Blocks A'!M128-'Pre-1.095 (Hard Copy)'!T114))</f>
        <v> </v>
      </c>
      <c r="U114" s="1014" t="str">
        <f>IF(IFERROR('Blocks A'!U128-'Pre-1.095 (Hard Copy)'!U114, 0)=0, " ", ('Blocks A'!U128-'Pre-1.095 (Hard Copy)'!U114))</f>
        <v> </v>
      </c>
      <c r="V114" s="1014" t="str">
        <f>IF(IFERROR('Blocks A'!V128-'Pre-1.095 (Hard Copy)'!V114, 0)=0, " ", ('Blocks A'!V128-'Pre-1.095 (Hard Copy)'!V114))</f>
        <v> </v>
      </c>
      <c r="W114" s="1014" t="str">
        <f>IF(IFERROR('Blocks A'!W128-'Pre-1.095 (Hard Copy)'!W114, 0)=0, " ", ('Blocks A'!W128-'Pre-1.095 (Hard Copy)'!W114))</f>
        <v> </v>
      </c>
      <c r="X114" s="1014" t="str">
        <f>IF(IFERROR('Blocks A'!X128-'Pre-1.095 (Hard Copy)'!X114, 0)=0, " ", ('Blocks A'!X128-'Pre-1.095 (Hard Copy)'!X114))</f>
        <v> </v>
      </c>
      <c r="Y114" s="1014" t="str">
        <f>IF(IFERROR('Blocks A'!AC128-'Pre-1.095 (Hard Copy)'!Y114, 0)=0, " ", ('Blocks A'!AC128-'Pre-1.095 (Hard Copy)'!Y114))</f>
        <v> </v>
      </c>
      <c r="Z114" s="1014" t="str">
        <f>IF(IFERROR('Blocks A'!Y128-'Pre-1.095 (Hard Copy)'!Z114, 0)=0, " ", ('Blocks A'!Y128-'Pre-1.095 (Hard Copy)'!Z114))</f>
        <v> </v>
      </c>
      <c r="AA114" s="1014" t="str">
        <f>IF(IFERROR('Blocks A'!Z128-'Pre-1.095 (Hard Copy)'!AA114, 0)=0, " ", ('Blocks A'!Z128-'Pre-1.095 (Hard Copy)'!AA114))</f>
        <v> </v>
      </c>
      <c r="AB114" s="1014" t="str">
        <f>IF(IFERROR('Blocks A'!AA128-'Pre-1.095 (Hard Copy)'!AB114, 0)=0, " ", ('Blocks A'!AA128-'Pre-1.095 (Hard Copy)'!AB114))</f>
        <v> </v>
      </c>
      <c r="AC114" s="1014" t="str">
        <f>IF(IFERROR('Blocks A'!AB128-'Pre-1.095 (Hard Copy)'!AC114, 0)=0, " ", ('Blocks A'!AB128-'Pre-1.095 (Hard Copy)'!AC114))</f>
        <v> </v>
      </c>
      <c r="AD114" s="1014" t="str">
        <f>IF(IFERROR('Blocks A'!AY128-'Pre-1.095 (Hard Copy)'!AD114, 0)=0, " ", ('Blocks A'!AY128-'Pre-1.095 (Hard Copy)'!AD114))</f>
        <v> </v>
      </c>
      <c r="AE114" s="1014" t="str">
        <f>IF(IFERROR('Blocks A'!AZ128-'Pre-1.095 (Hard Copy)'!AE114, 0)=0, " ", ('Blocks A'!AZ128-'Pre-1.095 (Hard Copy)'!AE114))</f>
        <v> </v>
      </c>
      <c r="AF114" s="1014" t="str">
        <f>IF(IFERROR('Blocks A'!BA128-'Pre-1.095 (Hard Copy)'!AF114, 0)=0, " ", ('Blocks A'!BA128-'Pre-1.095 (Hard Copy)'!AF114))</f>
        <v> </v>
      </c>
      <c r="AG114" s="1014" t="str">
        <f>IF(IFERROR('Blocks A'!BB128-'Pre-1.095 (Hard Copy)'!AG114, 0)=0, " ", ('Blocks A'!BB128-'Pre-1.095 (Hard Copy)'!AG114))</f>
        <v> </v>
      </c>
      <c r="AH114" s="1014" t="str">
        <f>IF(IFERROR('Blocks A'!BC128-'Pre-1.095 (Hard Copy)'!AH114, 0)=0, " ", ('Blocks A'!BC128-'Pre-1.095 (Hard Copy)'!AH114))</f>
        <v> </v>
      </c>
      <c r="AI114" s="1014" t="str">
        <f>IF(IFERROR('Blocks A'!BJ128-'Pre-1.095 (Hard Copy)'!AI114, 0)=0, " ", ('Blocks A'!BJ128-'Pre-1.095 (Hard Copy)'!AI114))</f>
        <v> </v>
      </c>
      <c r="AJ114" s="1014" t="str">
        <f>IF(IFERROR('Blocks A'!BD128-'Pre-1.095 (Hard Copy)'!AJ114, 0)=0, " ", ('Blocks A'!BD128-'Pre-1.095 (Hard Copy)'!AJ114))</f>
        <v> </v>
      </c>
      <c r="AK114" s="1014" t="str">
        <f>IF(IFERROR('Blocks A'!BE128-'Pre-1.095 (Hard Copy)'!AK114, 0)=0, " ", ('Blocks A'!BE128-'Pre-1.095 (Hard Copy)'!AK114))</f>
        <v> </v>
      </c>
      <c r="AL114" s="1014" t="str">
        <f>IF(IFERROR('Blocks A'!BF128-'Pre-1.095 (Hard Copy)'!AL114, 0)=0, " ", ('Blocks A'!BF128-'Pre-1.095 (Hard Copy)'!AL114))</f>
        <v> </v>
      </c>
      <c r="AM114" s="1014" t="str">
        <f>IF(IFERROR('Blocks A'!BG128-'Pre-1.095 (Hard Copy)'!AM114, 0)=0, " ", ('Blocks A'!BG128-'Pre-1.095 (Hard Copy)'!AM114))</f>
        <v> </v>
      </c>
      <c r="AN114" s="1014" t="str">
        <f>IF(IFERROR('Blocks A'!BH128-'Pre-1.095 (Hard Copy)'!AN114, 0)=0, " ", ('Blocks A'!BH128-'Pre-1.095 (Hard Copy)'!AN114))</f>
        <v> </v>
      </c>
      <c r="AO114" s="1014" t="str">
        <f>IF(IFERROR('Blocks A'!BI128-'Pre-1.095 (Hard Copy)'!AO114, 0)=0, " ", ('Blocks A'!BI128-'Pre-1.095 (Hard Copy)'!AO114))</f>
        <v> </v>
      </c>
      <c r="AP114" s="1014" t="str">
        <f>IF(IFERROR('Blocks A'!BK128-'Pre-1.095 (Hard Copy)'!AP114, 0)=0, " ", ('Blocks A'!BK128-'Pre-1.095 (Hard Copy)'!AP114))</f>
        <v> </v>
      </c>
      <c r="AQ114" s="1014" t="str">
        <f>IF(IFERROR('Blocks A'!BL128-'Pre-1.095 (Hard Copy)'!AQ114, 0)=0, " ", ('Blocks A'!BL128-'Pre-1.095 (Hard Copy)'!AQ114))</f>
        <v> </v>
      </c>
      <c r="AR114" s="1014" t="str">
        <f>IF(IFERROR('Blocks A'!BM128-'Pre-1.095 (Hard Copy)'!AR114, 0)=0, " ", ('Blocks A'!BM128-'Pre-1.095 (Hard Copy)'!AR114))</f>
        <v> </v>
      </c>
      <c r="AS114" s="1014" t="str">
        <f>IF(IFERROR('Blocks A'!BO128-'Pre-1.095 (Hard Copy)'!AS114, 0)=0, " ", ('Blocks A'!BO128-'Pre-1.095 (Hard Copy)'!AS114))</f>
        <v> </v>
      </c>
      <c r="AT114" s="1014" t="str">
        <f>IF(IFERROR('Blocks A'!BP128-'Pre-1.095 (Hard Copy)'!AT114, 0)=0, " ", ('Blocks A'!BP128-'Pre-1.095 (Hard Copy)'!AT114))</f>
        <v> </v>
      </c>
      <c r="AU114" s="1014" t="str">
        <f>IF(IFERROR('Blocks A'!BQ128-'Pre-1.095 (Hard Copy)'!AU114, 0)=0, " ", ('Blocks A'!BQ128-'Pre-1.095 (Hard Copy)'!AU114))</f>
        <v> </v>
      </c>
      <c r="AV114" s="1014" t="str">
        <f>IF(IFERROR('Blocks A'!BR128-'Pre-1.095 (Hard Copy)'!AV114, 0)=0, " ", ('Blocks A'!BR128-'Pre-1.095 (Hard Copy)'!AV114))</f>
        <v> </v>
      </c>
      <c r="AW114" s="1014" t="str">
        <f>IF(IFERROR('Blocks A'!BS128-'Pre-1.095 (Hard Copy)'!AW114, 0)=0, " ", ('Blocks A'!BS128-'Pre-1.095 (Hard Copy)'!AW114))</f>
        <v> </v>
      </c>
      <c r="AX114" s="1014" t="str">
        <f>IF(IFERROR('Blocks A'!BT128-'Pre-1.095 (Hard Copy)'!AX114, 0)=0, " ", ('Blocks A'!BT128-'Pre-1.095 (Hard Copy)'!AX114))</f>
        <v> </v>
      </c>
      <c r="AY114" s="1014" t="str">
        <f>IF(IFERROR('Blocks A'!BU128-'Pre-1.095 (Hard Copy)'!AY114, 0)=0, " ", ('Blocks A'!BU128-'Pre-1.095 (Hard Copy)'!AY114))</f>
        <v> </v>
      </c>
      <c r="AZ114" s="1014" t="str">
        <f>IF(IFERROR('Blocks A'!BW128-'Pre-1.095 (Hard Copy)'!AZ114, 0)=0, " ", ('Blocks A'!BW128-'Pre-1.095 (Hard Copy)'!AZ114))</f>
        <v> </v>
      </c>
      <c r="BA114" s="1014" t="str">
        <f>IF(IFERROR('Blocks A'!BX128-'Pre-1.095 (Hard Copy)'!BA114, 0)=0, " ", ('Blocks A'!BX128-'Pre-1.095 (Hard Copy)'!BA114))</f>
        <v>-0</v>
      </c>
      <c r="BB114" s="1014" t="str">
        <f>IF(IFERROR('Blocks A'!BY128-'Pre-1.095 (Hard Copy)'!BB114, 0)=0, " ", ('Blocks A'!BY128-'Pre-1.095 (Hard Copy)'!BB114))</f>
        <v> </v>
      </c>
      <c r="BC114" s="1015" t="str">
        <f>IF(IFERROR('Blocks A'!BZ128-'Pre-1.095 (Hard Copy)'!BC114, 0)=0, " ", ('Blocks A'!BZ128-'Pre-1.095 (Hard Copy)'!BC114))</f>
        <v>+0.0</v>
      </c>
      <c r="BD114" s="1014" t="str">
        <f>IF(IFERROR('Blocks A'!BV128-'Pre-1.095 (Hard Copy)'!BD114, 0)=0, " ", ('Blocks A'!BV128-'Pre-1.095 (Hard Copy)'!BD114))</f>
        <v> </v>
      </c>
      <c r="BE114" s="1014" t="str">
        <f>IF(IFERROR('Blocks A'!CB128-'Pre-1.095 (Hard Copy)'!BE114, 0)=0, " ", ('Blocks A'!CB128-'Pre-1.095 (Hard Copy)'!BE114))</f>
        <v>-24</v>
      </c>
      <c r="BF114" s="1014" t="str">
        <f>IF(IFERROR('Blocks A'!CC128-'Pre-1.095 (Hard Copy)'!BF114, 0)=0, " ", ('Blocks A'!CC128-'Pre-1.095 (Hard Copy)'!BF114))</f>
        <v>-3,733</v>
      </c>
      <c r="BG114" s="1016" t="str">
        <f>IF(IFERROR('Blocks A'!CD128-'Pre-1.095 (Hard Copy)'!BG114, 0)=0, " ", ('Blocks A'!CD128-'Pre-1.095 (Hard Copy)'!BG114))</f>
        <v>-0.0037</v>
      </c>
      <c r="BH114" s="1014" t="str">
        <f>IF(IFERROR('Blocks A'!CE128-'Pre-1.095 (Hard Copy)'!BH114, 0)=0, " ", ('Blocks A'!CE128-'Pre-1.095 (Hard Copy)'!BH114))</f>
        <v> </v>
      </c>
      <c r="BI114" s="1014" t="str">
        <f>IF(IFERROR('Blocks A'!CZ128-'Pre-1.095 (Hard Copy)'!BI114, 0)=0, " ", ('Blocks A'!CZ128-'Pre-1.095 (Hard Copy)'!BI114))</f>
        <v>+7</v>
      </c>
      <c r="BJ114" s="1014" t="str">
        <f>IF(IFERROR('Blocks A'!DA128-'Pre-1.095 (Hard Copy)'!BJ114, 0)=0, " ", ('Blocks A'!DA128-'Pre-1.095 (Hard Copy)'!BJ114))</f>
        <v> </v>
      </c>
      <c r="BK114" s="1014" t="str">
        <f>IF(IFERROR('Blocks A'!DB128-'Pre-1.095 (Hard Copy)'!BK114, 0)=0, " ", ('Blocks A'!DB128-'Pre-1.095 (Hard Copy)'!BK114))</f>
        <v>-5</v>
      </c>
      <c r="BL114" s="1014" t="str">
        <f>IF(IFERROR('Blocks A'!DC128-'Pre-1.095 (Hard Copy)'!BL114, 0)=0, " ", ('Blocks A'!DC128-'Pre-1.095 (Hard Copy)'!BL114))</f>
        <v> </v>
      </c>
      <c r="BM114" s="1014" t="str">
        <f>IF(IFERROR('Blocks A'!DD128-'Pre-1.095 (Hard Copy)'!BM114, 0)=0, " ", ('Blocks A'!DD128-'Pre-1.095 (Hard Copy)'!BM114))</f>
        <v> </v>
      </c>
      <c r="BN114" s="1014" t="str">
        <f>IF(IFERROR('Blocks A'!DE128-'Pre-1.095 (Hard Copy)'!BN114, 0)=0, " ", ('Blocks A'!DE128-'Pre-1.095 (Hard Copy)'!BN114))</f>
        <v> </v>
      </c>
      <c r="BO114" s="1014" t="str">
        <f>IF(IFERROR('Blocks A'!DF128-'Pre-1.095 (Hard Copy)'!BO114, 0)=0, " ", ('Blocks A'!DF128-'Pre-1.095 (Hard Copy)'!BO114))</f>
        <v> </v>
      </c>
      <c r="BP114" s="1014" t="str">
        <f>IF(IFERROR('Blocks A'!DG128-'Pre-1.095 (Hard Copy)'!BP114, 0)=0, " ", ('Blocks A'!DG128-'Pre-1.095 (Hard Copy)'!BP114))</f>
        <v> </v>
      </c>
      <c r="BQ114" s="1014" t="str">
        <f>IF(IFERROR('Blocks A'!DH128-'Pre-1.095 (Hard Copy)'!BQ114, 0)=0, " ", ('Blocks A'!DH128-'Pre-1.095 (Hard Copy)'!BQ114))</f>
        <v> </v>
      </c>
      <c r="BR114" s="1014" t="str">
        <f>IF(IFERROR('Blocks A'!DI128-'Pre-1.095 (Hard Copy)'!BR114, 0)=0, " ", ('Blocks A'!DI128-'Pre-1.095 (Hard Copy)'!BR114))</f>
        <v> </v>
      </c>
      <c r="BS114" s="1014" t="str">
        <f>IF(IFERROR('Blocks A'!DJ128-'Pre-1.095 (Hard Copy)'!BS114, 0)=0, " ", ('Blocks A'!DJ128-'Pre-1.095 (Hard Copy)'!BS114))</f>
        <v>+13</v>
      </c>
      <c r="BT114" s="1014" t="str">
        <f>IF(IFERROR('Blocks A'!DK128-'Pre-1.095 (Hard Copy)'!BT114, 0)=0, " ", ('Blocks A'!DK128-'Pre-1.095 (Hard Copy)'!BT114))</f>
        <v>-0</v>
      </c>
      <c r="BU114" s="1014" t="str">
        <f>IF(IFERROR('Blocks A'!DL128-'Pre-1.095 (Hard Copy)'!BU114, 0)=0, " ", ('Blocks A'!DL128-'Pre-1.095 (Hard Copy)'!BU114))</f>
        <v>-21</v>
      </c>
      <c r="BV114" s="1014" t="str">
        <f>IF(IFERROR('Blocks A'!DM128-'Pre-1.095 (Hard Copy)'!BV114, 0)=0, " ", ('Blocks A'!DM128-'Pre-1.095 (Hard Copy)'!BV114))</f>
        <v> </v>
      </c>
      <c r="BW114" s="1014" t="str">
        <f>IF(IFERROR('Blocks A'!DN128-'Pre-1.095 (Hard Copy)'!BW114, 0)=0, " ", ('Blocks A'!DN128-'Pre-1.095 (Hard Copy)'!BW114))</f>
        <v> </v>
      </c>
      <c r="BX114" s="1014" t="str">
        <f>IF(IFERROR('Blocks A'!DO128-'Pre-1.095 (Hard Copy)'!BX114, 0)=0, " ", ('Blocks A'!DO128-'Pre-1.095 (Hard Copy)'!BX114))</f>
        <v> </v>
      </c>
      <c r="BY114" s="1014" t="str">
        <f>IF(IFERROR('Blocks A'!DP128-'Pre-1.095 (Hard Copy)'!BY114, 0)=0, " ", ('Blocks A'!DP128-'Pre-1.095 (Hard Copy)'!BY114))</f>
        <v> </v>
      </c>
      <c r="BZ114" s="1014" t="str">
        <f>IF(IFERROR('Blocks A'!DQ128-'Pre-1.095 (Hard Copy)'!BZ114, 0)=0, " ", ('Blocks A'!DQ128-'Pre-1.095 (Hard Copy)'!BZ114))</f>
        <v> </v>
      </c>
      <c r="CA114" s="1014" t="str">
        <f>IF(IFERROR('Blocks A'!DR128-'Pre-1.095 (Hard Copy)'!CA114, 0)=0, " ", ('Blocks A'!DR128-'Pre-1.095 (Hard Copy)'!CA114))</f>
        <v> </v>
      </c>
      <c r="CB114" s="1014" t="str">
        <f>IF(IFERROR('Blocks A'!DS128-'Pre-1.095 (Hard Copy)'!CB114, 0)=0, " ", ('Blocks A'!DS128-'Pre-1.095 (Hard Copy)'!CB114))</f>
        <v> </v>
      </c>
      <c r="CC114" s="1014" t="str">
        <f>IF(IFERROR('Blocks A'!DT128-'Pre-1.095 (Hard Copy)'!CC114, 0)=0, " ", ('Blocks A'!DT128-'Pre-1.095 (Hard Copy)'!CC114))</f>
        <v>+2</v>
      </c>
      <c r="CD114" s="1014" t="str">
        <f>IF(IFERROR('Blocks A'!DU128-'Pre-1.095 (Hard Copy)'!CD114, 0)=0, " ", ('Blocks A'!DU128-'Pre-1.095 (Hard Copy)'!CD114))</f>
        <v>-8</v>
      </c>
      <c r="CE114" s="1014" t="str">
        <f>IF(IFERROR('Blocks A'!DX128-'Pre-1.095 (Hard Copy)'!CE114, 0)=0, " ", ('Blocks A'!DX128-'Pre-1.095 (Hard Copy)'!CE114))</f>
        <v>-64</v>
      </c>
      <c r="CF114" s="1014" t="str">
        <f>IF(IFERROR('Blocks A'!DY128-'Pre-1.095 (Hard Copy)'!CF114, 0)=0, " ", ('Blocks A'!DY128-'Pre-1.095 (Hard Copy)'!CF114))</f>
        <v>-9,897</v>
      </c>
      <c r="CG114" s="1016" t="str">
        <f>IF(IFERROR('Blocks A'!DZ128-'Pre-1.095 (Hard Copy)'!CG114, 0)=0, " ", ('Blocks A'!DZ128-'Pre-1.095 (Hard Copy)'!CG114))</f>
        <v>-0.0099</v>
      </c>
      <c r="CH114" s="1015" t="str">
        <f>IF(IFERROR('Blocks A'!DV128-'Pre-1.095 (Hard Copy)'!CH114, 0)=0, " ", ('Blocks A'!DV128-'Pre-1.095 (Hard Copy)'!CH114))</f>
        <v>+0.3</v>
      </c>
      <c r="CI114" s="1015" t="str">
        <f>IF(IFERROR('Blocks A'!DW128-'Pre-1.095 (Hard Copy)'!CI114, 0)=0, " ", ('Blocks A'!DW128-'Pre-1.095 (Hard Copy)'!CI114))</f>
        <v>-3.1</v>
      </c>
      <c r="CJ114" s="1014" t="str">
        <f>IF(IFERROR('Blocks A'!EA128-'Pre-1.095 (Hard Copy)'!CJ114, 0)=0, " ", ('Blocks A'!EA128-'Pre-1.095 (Hard Copy)'!CJ114))</f>
        <v>-88</v>
      </c>
      <c r="CK114" s="1017" t="str">
        <f>IF(IFERROR('Blocks A'!EB128-'Pre-1.095 (Hard Copy)'!CK114, 0)=0, " ", ('Blocks A'!EB128-'Pre-1.095 (Hard Copy)'!CK114))</f>
        <v>-1.46</v>
      </c>
      <c r="CL114" s="1017" t="str">
        <f>IF(IFERROR('Blocks A'!EC128-'Pre-1.095 (Hard Copy)'!CL114, 0)=0, " ", ('Blocks A'!EC128-'Pre-1.095 (Hard Copy)'!CL114))</f>
        <v>-0.02</v>
      </c>
      <c r="CM114" s="1017" t="str">
        <f>IF(IFERROR('Blocks A'!EH128-'Pre-1.095 (Hard Copy)'!CM114, 0)=0, " ", ('Blocks A'!EH128-'Pre-1.095 (Hard Copy)'!CM114))</f>
        <v>-0.00</v>
      </c>
      <c r="CN114" s="1014" t="str">
        <f>IF(IFERROR('Blocks A'!ED128-'Pre-1.095 (Hard Copy)'!CN114, 0)=0, " ", ('Blocks A'!ED128-'Pre-1.095 (Hard Copy)'!CN114))</f>
        <v>-13,630</v>
      </c>
      <c r="CO114" s="1017" t="str">
        <f>IF(IFERROR('Blocks A'!EE128-'Pre-1.095 (Hard Copy)'!CO114, 0)=0, " ", ('Blocks A'!EE128-'Pre-1.095 (Hard Copy)'!CO114))</f>
        <v>-13.63</v>
      </c>
      <c r="CP114" s="1017" t="str">
        <f>IF(IFERROR('Blocks A'!EF128-'Pre-1.095 (Hard Copy)'!CP114, 0)=0, " ", ('Blocks A'!EF128-'Pre-1.095 (Hard Copy)'!CP114))</f>
        <v>-0.01</v>
      </c>
      <c r="CQ114" s="1016" t="str">
        <f>IF(IFERROR('Blocks A'!EG128-'Pre-1.095 (Hard Copy)'!CQ114, 0)=0, " ", ('Blocks A'!EG128-'Pre-1.095 (Hard Copy)'!CQ114))</f>
        <v>-0.0136</v>
      </c>
      <c r="CR114" s="1018" t="s">
        <v>12</v>
      </c>
    </row>
    <row r="115">
      <c r="B115" s="1013" t="s">
        <v>1004</v>
      </c>
      <c r="C115" s="969" t="s">
        <v>886</v>
      </c>
      <c r="D115" s="969">
        <v>1.0</v>
      </c>
      <c r="E115" s="969">
        <v>1.0</v>
      </c>
      <c r="F115" s="969">
        <v>1.0</v>
      </c>
      <c r="G115" s="1014" t="str">
        <f>IF(IFERROR('Blocks A'!G129-'Pre-1.095 (Hard Copy)'!G115, 0)=0, " ", ('Blocks A'!G129-'Pre-1.095 (Hard Copy)'!G115))</f>
        <v> </v>
      </c>
      <c r="H115" s="1014" t="str">
        <f>IF(IFERROR('Blocks A'!H129-'Pre-1.095 (Hard Copy)'!H115, 0)=0, " ", ('Blocks A'!H129-'Pre-1.095 (Hard Copy)'!H115))</f>
        <v> </v>
      </c>
      <c r="I115" s="1014" t="str">
        <f>IF(IFERROR('Blocks A'!I129-'Pre-1.095 (Hard Copy)'!I115, 0)=0, " ", ('Blocks A'!I129-'Pre-1.095 (Hard Copy)'!I115))</f>
        <v> </v>
      </c>
      <c r="J115" s="1014" t="str">
        <f>IF(IFERROR('Blocks A'!J129-'Pre-1.095 (Hard Copy)'!J115, 0)=0, " ", ('Blocks A'!J129-'Pre-1.095 (Hard Copy)'!J115))</f>
        <v> </v>
      </c>
      <c r="K115" s="1014" t="str">
        <f>IF(IFERROR('Blocks A'!K129-'Pre-1.095 (Hard Copy)'!K115, 0)=0, " ", ('Blocks A'!K129-'Pre-1.095 (Hard Copy)'!K115))</f>
        <v> </v>
      </c>
      <c r="L115" s="1014" t="str">
        <f>IF(IFERROR('Blocks A'!L129-'Pre-1.095 (Hard Copy)'!L115, 0)=0, " ", ('Blocks A'!L129-'Pre-1.095 (Hard Copy)'!L115))</f>
        <v> </v>
      </c>
      <c r="M115" s="1014" t="str">
        <f>IF(IFERROR('Blocks A'!N129-'Pre-1.095 (Hard Copy)'!M115, 0)=0, " ", ('Blocks A'!N129-'Pre-1.095 (Hard Copy)'!M115))</f>
        <v> </v>
      </c>
      <c r="N115" s="1014" t="str">
        <f>IF(IFERROR('Blocks A'!O129-'Pre-1.095 (Hard Copy)'!N115, 0)=0, " ", ('Blocks A'!O129-'Pre-1.095 (Hard Copy)'!N115))</f>
        <v> </v>
      </c>
      <c r="O115" s="1014" t="str">
        <f>IF(IFERROR('Blocks A'!P129-'Pre-1.095 (Hard Copy)'!O115, 0)=0, " ", ('Blocks A'!P129-'Pre-1.095 (Hard Copy)'!O115))</f>
        <v> </v>
      </c>
      <c r="P115" s="1014" t="str">
        <f>IF(IFERROR('Blocks A'!Q129-'Pre-1.095 (Hard Copy)'!P115, 0)=0, " ", ('Blocks A'!Q129-'Pre-1.095 (Hard Copy)'!P115))</f>
        <v> </v>
      </c>
      <c r="Q115" s="1014" t="str">
        <f>IF(IFERROR('Blocks A'!R129-'Pre-1.095 (Hard Copy)'!Q115, 0)=0, " ", ('Blocks A'!R129-'Pre-1.095 (Hard Copy)'!Q115))</f>
        <v> </v>
      </c>
      <c r="R115" s="1014" t="str">
        <f>IF(IFERROR('Blocks A'!S129-'Pre-1.095 (Hard Copy)'!R115, 0)=0, " ", ('Blocks A'!S129-'Pre-1.095 (Hard Copy)'!R115))</f>
        <v> </v>
      </c>
      <c r="S115" s="1014" t="str">
        <f>IF(IFERROR('Blocks A'!T129-'Pre-1.095 (Hard Copy)'!S115, 0)=0, " ", ('Blocks A'!T129-'Pre-1.095 (Hard Copy)'!S115))</f>
        <v> </v>
      </c>
      <c r="T115" s="1014" t="str">
        <f>IF(IFERROR('Blocks A'!M129-'Pre-1.095 (Hard Copy)'!T115, 0)=0, " ", ('Blocks A'!M129-'Pre-1.095 (Hard Copy)'!T115))</f>
        <v> </v>
      </c>
      <c r="U115" s="1014" t="str">
        <f>IF(IFERROR('Blocks A'!U129-'Pre-1.095 (Hard Copy)'!U115, 0)=0, " ", ('Blocks A'!U129-'Pre-1.095 (Hard Copy)'!U115))</f>
        <v> </v>
      </c>
      <c r="V115" s="1014" t="str">
        <f>IF(IFERROR('Blocks A'!V129-'Pre-1.095 (Hard Copy)'!V115, 0)=0, " ", ('Blocks A'!V129-'Pre-1.095 (Hard Copy)'!V115))</f>
        <v> </v>
      </c>
      <c r="W115" s="1014" t="str">
        <f>IF(IFERROR('Blocks A'!W129-'Pre-1.095 (Hard Copy)'!W115, 0)=0, " ", ('Blocks A'!W129-'Pre-1.095 (Hard Copy)'!W115))</f>
        <v> </v>
      </c>
      <c r="X115" s="1014" t="str">
        <f>IF(IFERROR('Blocks A'!X129-'Pre-1.095 (Hard Copy)'!X115, 0)=0, " ", ('Blocks A'!X129-'Pre-1.095 (Hard Copy)'!X115))</f>
        <v> </v>
      </c>
      <c r="Y115" s="1014" t="str">
        <f>IF(IFERROR('Blocks A'!AC129-'Pre-1.095 (Hard Copy)'!Y115, 0)=0, " ", ('Blocks A'!AC129-'Pre-1.095 (Hard Copy)'!Y115))</f>
        <v> </v>
      </c>
      <c r="Z115" s="1014" t="str">
        <f>IF(IFERROR('Blocks A'!Y129-'Pre-1.095 (Hard Copy)'!Z115, 0)=0, " ", ('Blocks A'!Y129-'Pre-1.095 (Hard Copy)'!Z115))</f>
        <v> </v>
      </c>
      <c r="AA115" s="1014" t="str">
        <f>IF(IFERROR('Blocks A'!Z129-'Pre-1.095 (Hard Copy)'!AA115, 0)=0, " ", ('Blocks A'!Z129-'Pre-1.095 (Hard Copy)'!AA115))</f>
        <v> </v>
      </c>
      <c r="AB115" s="1014" t="str">
        <f>IF(IFERROR('Blocks A'!AA129-'Pre-1.095 (Hard Copy)'!AB115, 0)=0, " ", ('Blocks A'!AA129-'Pre-1.095 (Hard Copy)'!AB115))</f>
        <v> </v>
      </c>
      <c r="AC115" s="1014" t="str">
        <f>IF(IFERROR('Blocks A'!AB129-'Pre-1.095 (Hard Copy)'!AC115, 0)=0, " ", ('Blocks A'!AB129-'Pre-1.095 (Hard Copy)'!AC115))</f>
        <v> </v>
      </c>
      <c r="AD115" s="1014" t="str">
        <f>IF(IFERROR('Blocks A'!AY129-'Pre-1.095 (Hard Copy)'!AD115, 0)=0, " ", ('Blocks A'!AY129-'Pre-1.095 (Hard Copy)'!AD115))</f>
        <v>+4</v>
      </c>
      <c r="AE115" s="1014" t="str">
        <f>IF(IFERROR('Blocks A'!AZ129-'Pre-1.095 (Hard Copy)'!AE115, 0)=0, " ", ('Blocks A'!AZ129-'Pre-1.095 (Hard Copy)'!AE115))</f>
        <v> </v>
      </c>
      <c r="AF115" s="1014" t="str">
        <f>IF(IFERROR('Blocks A'!BA129-'Pre-1.095 (Hard Copy)'!AF115, 0)=0, " ", ('Blocks A'!BA129-'Pre-1.095 (Hard Copy)'!AF115))</f>
        <v> </v>
      </c>
      <c r="AG115" s="1014" t="str">
        <f>IF(IFERROR('Blocks A'!BB129-'Pre-1.095 (Hard Copy)'!AG115, 0)=0, " ", ('Blocks A'!BB129-'Pre-1.095 (Hard Copy)'!AG115))</f>
        <v> </v>
      </c>
      <c r="AH115" s="1014" t="str">
        <f>IF(IFERROR('Blocks A'!BC129-'Pre-1.095 (Hard Copy)'!AH115, 0)=0, " ", ('Blocks A'!BC129-'Pre-1.095 (Hard Copy)'!AH115))</f>
        <v> </v>
      </c>
      <c r="AI115" s="1014" t="str">
        <f>IF(IFERROR('Blocks A'!BJ129-'Pre-1.095 (Hard Copy)'!AI115, 0)=0, " ", ('Blocks A'!BJ129-'Pre-1.095 (Hard Copy)'!AI115))</f>
        <v> </v>
      </c>
      <c r="AJ115" s="1014" t="str">
        <f>IF(IFERROR('Blocks A'!BD129-'Pre-1.095 (Hard Copy)'!AJ115, 0)=0, " ", ('Blocks A'!BD129-'Pre-1.095 (Hard Copy)'!AJ115))</f>
        <v> </v>
      </c>
      <c r="AK115" s="1014" t="str">
        <f>IF(IFERROR('Blocks A'!BE129-'Pre-1.095 (Hard Copy)'!AK115, 0)=0, " ", ('Blocks A'!BE129-'Pre-1.095 (Hard Copy)'!AK115))</f>
        <v>-2</v>
      </c>
      <c r="AL115" s="1014" t="str">
        <f>IF(IFERROR('Blocks A'!BF129-'Pre-1.095 (Hard Copy)'!AL115, 0)=0, " ", ('Blocks A'!BF129-'Pre-1.095 (Hard Copy)'!AL115))</f>
        <v> </v>
      </c>
      <c r="AM115" s="1014" t="str">
        <f>IF(IFERROR('Blocks A'!BG129-'Pre-1.095 (Hard Copy)'!AM115, 0)=0, " ", ('Blocks A'!BG129-'Pre-1.095 (Hard Copy)'!AM115))</f>
        <v> </v>
      </c>
      <c r="AN115" s="1014" t="str">
        <f>IF(IFERROR('Blocks A'!BH129-'Pre-1.095 (Hard Copy)'!AN115, 0)=0, " ", ('Blocks A'!BH129-'Pre-1.095 (Hard Copy)'!AN115))</f>
        <v> </v>
      </c>
      <c r="AO115" s="1014" t="str">
        <f>IF(IFERROR('Blocks A'!BI129-'Pre-1.095 (Hard Copy)'!AO115, 0)=0, " ", ('Blocks A'!BI129-'Pre-1.095 (Hard Copy)'!AO115))</f>
        <v> </v>
      </c>
      <c r="AP115" s="1014" t="str">
        <f>IF(IFERROR('Blocks A'!BK129-'Pre-1.095 (Hard Copy)'!AP115, 0)=0, " ", ('Blocks A'!BK129-'Pre-1.095 (Hard Copy)'!AP115))</f>
        <v>-4</v>
      </c>
      <c r="AQ115" s="1014" t="str">
        <f>IF(IFERROR('Blocks A'!BL129-'Pre-1.095 (Hard Copy)'!AQ115, 0)=0, " ", ('Blocks A'!BL129-'Pre-1.095 (Hard Copy)'!AQ115))</f>
        <v> </v>
      </c>
      <c r="AR115" s="1014" t="str">
        <f>IF(IFERROR('Blocks A'!BM129-'Pre-1.095 (Hard Copy)'!AR115, 0)=0, " ", ('Blocks A'!BM129-'Pre-1.095 (Hard Copy)'!AR115))</f>
        <v> </v>
      </c>
      <c r="AS115" s="1014" t="str">
        <f>IF(IFERROR('Blocks A'!BO129-'Pre-1.095 (Hard Copy)'!AS115, 0)=0, " ", ('Blocks A'!BO129-'Pre-1.095 (Hard Copy)'!AS115))</f>
        <v> </v>
      </c>
      <c r="AT115" s="1014" t="str">
        <f>IF(IFERROR('Blocks A'!BP129-'Pre-1.095 (Hard Copy)'!AT115, 0)=0, " ", ('Blocks A'!BP129-'Pre-1.095 (Hard Copy)'!AT115))</f>
        <v> </v>
      </c>
      <c r="AU115" s="1014" t="str">
        <f>IF(IFERROR('Blocks A'!BQ129-'Pre-1.095 (Hard Copy)'!AU115, 0)=0, " ", ('Blocks A'!BQ129-'Pre-1.095 (Hard Copy)'!AU115))</f>
        <v> </v>
      </c>
      <c r="AV115" s="1014" t="str">
        <f>IF(IFERROR('Blocks A'!BR129-'Pre-1.095 (Hard Copy)'!AV115, 0)=0, " ", ('Blocks A'!BR129-'Pre-1.095 (Hard Copy)'!AV115))</f>
        <v> </v>
      </c>
      <c r="AW115" s="1014" t="str">
        <f>IF(IFERROR('Blocks A'!BS129-'Pre-1.095 (Hard Copy)'!AW115, 0)=0, " ", ('Blocks A'!BS129-'Pre-1.095 (Hard Copy)'!AW115))</f>
        <v> </v>
      </c>
      <c r="AX115" s="1014" t="str">
        <f>IF(IFERROR('Blocks A'!BT129-'Pre-1.095 (Hard Copy)'!AX115, 0)=0, " ", ('Blocks A'!BT129-'Pre-1.095 (Hard Copy)'!AX115))</f>
        <v>-28</v>
      </c>
      <c r="AY115" s="1014" t="str">
        <f>IF(IFERROR('Blocks A'!BU129-'Pre-1.095 (Hard Copy)'!AY115, 0)=0, " ", ('Blocks A'!BU129-'Pre-1.095 (Hard Copy)'!AY115))</f>
        <v>-2</v>
      </c>
      <c r="AZ115" s="1014" t="str">
        <f>IF(IFERROR('Blocks A'!BW129-'Pre-1.095 (Hard Copy)'!AZ115, 0)=0, " ", ('Blocks A'!BW129-'Pre-1.095 (Hard Copy)'!AZ115))</f>
        <v>+80</v>
      </c>
      <c r="BA115" s="1014" t="str">
        <f>IF(IFERROR('Blocks A'!BX129-'Pre-1.095 (Hard Copy)'!BA115, 0)=0, " ", ('Blocks A'!BX129-'Pre-1.095 (Hard Copy)'!BA115))</f>
        <v>+0</v>
      </c>
      <c r="BB115" s="1014" t="str">
        <f>IF(IFERROR('Blocks A'!BY129-'Pre-1.095 (Hard Copy)'!BB115, 0)=0, " ", ('Blocks A'!BY129-'Pre-1.095 (Hard Copy)'!BB115))</f>
        <v>+5</v>
      </c>
      <c r="BC115" s="1015" t="str">
        <f>IF(IFERROR('Blocks A'!BZ129-'Pre-1.095 (Hard Copy)'!BC115, 0)=0, " ", ('Blocks A'!BZ129-'Pre-1.095 (Hard Copy)'!BC115))</f>
        <v>+3.6</v>
      </c>
      <c r="BD115" s="1014" t="str">
        <f>IF(IFERROR('Blocks A'!BV129-'Pre-1.095 (Hard Copy)'!BD115, 0)=0, " ", ('Blocks A'!BV129-'Pre-1.095 (Hard Copy)'!BD115))</f>
        <v> </v>
      </c>
      <c r="BE115" s="1014" t="str">
        <f>IF(IFERROR('Blocks A'!CB129-'Pre-1.095 (Hard Copy)'!BE115, 0)=0, " ", ('Blocks A'!CB129-'Pre-1.095 (Hard Copy)'!BE115))</f>
        <v>-242</v>
      </c>
      <c r="BF115" s="1014" t="str">
        <f>IF(IFERROR('Blocks A'!CC129-'Pre-1.095 (Hard Copy)'!BF115, 0)=0, " ", ('Blocks A'!CC129-'Pre-1.095 (Hard Copy)'!BF115))</f>
        <v>-37,644</v>
      </c>
      <c r="BG115" s="1016" t="str">
        <f>IF(IFERROR('Blocks A'!CD129-'Pre-1.095 (Hard Copy)'!BG115, 0)=0, " ", ('Blocks A'!CD129-'Pre-1.095 (Hard Copy)'!BG115))</f>
        <v>-0.0376</v>
      </c>
      <c r="BH115" s="1014" t="str">
        <f>IF(IFERROR('Blocks A'!CE129-'Pre-1.095 (Hard Copy)'!BH115, 0)=0, " ", ('Blocks A'!CE129-'Pre-1.095 (Hard Copy)'!BH115))</f>
        <v>-36</v>
      </c>
      <c r="BI115" s="1014" t="str">
        <f>IF(IFERROR('Blocks A'!CZ129-'Pre-1.095 (Hard Copy)'!BI115, 0)=0, " ", ('Blocks A'!CZ129-'Pre-1.095 (Hard Copy)'!BI115))</f>
        <v>+98</v>
      </c>
      <c r="BJ115" s="1014" t="str">
        <f>IF(IFERROR('Blocks A'!DA129-'Pre-1.095 (Hard Copy)'!BJ115, 0)=0, " ", ('Blocks A'!DA129-'Pre-1.095 (Hard Copy)'!BJ115))</f>
        <v>-10</v>
      </c>
      <c r="BK115" s="1014" t="str">
        <f>IF(IFERROR('Blocks A'!DB129-'Pre-1.095 (Hard Copy)'!BK115, 0)=0, " ", ('Blocks A'!DB129-'Pre-1.095 (Hard Copy)'!BK115))</f>
        <v>-40</v>
      </c>
      <c r="BL115" s="1014" t="str">
        <f>IF(IFERROR('Blocks A'!DC129-'Pre-1.095 (Hard Copy)'!BL115, 0)=0, " ", ('Blocks A'!DC129-'Pre-1.095 (Hard Copy)'!BL115))</f>
        <v> </v>
      </c>
      <c r="BM115" s="1014" t="str">
        <f>IF(IFERROR('Blocks A'!DD129-'Pre-1.095 (Hard Copy)'!BM115, 0)=0, " ", ('Blocks A'!DD129-'Pre-1.095 (Hard Copy)'!BM115))</f>
        <v>-60</v>
      </c>
      <c r="BN115" s="1014" t="str">
        <f>IF(IFERROR('Blocks A'!DE129-'Pre-1.095 (Hard Copy)'!BN115, 0)=0, " ", ('Blocks A'!DE129-'Pre-1.095 (Hard Copy)'!BN115))</f>
        <v> </v>
      </c>
      <c r="BO115" s="1014" t="str">
        <f>IF(IFERROR('Blocks A'!DF129-'Pre-1.095 (Hard Copy)'!BO115, 0)=0, " ", ('Blocks A'!DF129-'Pre-1.095 (Hard Copy)'!BO115))</f>
        <v> </v>
      </c>
      <c r="BP115" s="1014" t="str">
        <f>IF(IFERROR('Blocks A'!DG129-'Pre-1.095 (Hard Copy)'!BP115, 0)=0, " ", ('Blocks A'!DG129-'Pre-1.095 (Hard Copy)'!BP115))</f>
        <v> </v>
      </c>
      <c r="BQ115" s="1014" t="str">
        <f>IF(IFERROR('Blocks A'!DH129-'Pre-1.095 (Hard Copy)'!BQ115, 0)=0, " ", ('Blocks A'!DH129-'Pre-1.095 (Hard Copy)'!BQ115))</f>
        <v> </v>
      </c>
      <c r="BR115" s="1014" t="str">
        <f>IF(IFERROR('Blocks A'!DI129-'Pre-1.095 (Hard Copy)'!BR115, 0)=0, " ", ('Blocks A'!DI129-'Pre-1.095 (Hard Copy)'!BR115))</f>
        <v> </v>
      </c>
      <c r="BS115" s="1014" t="str">
        <f>IF(IFERROR('Blocks A'!DJ129-'Pre-1.095 (Hard Copy)'!BS115, 0)=0, " ", ('Blocks A'!DJ129-'Pre-1.095 (Hard Copy)'!BS115))</f>
        <v>+175</v>
      </c>
      <c r="BT115" s="1014" t="str">
        <f>IF(IFERROR('Blocks A'!DK129-'Pre-1.095 (Hard Copy)'!BT115, 0)=0, " ", ('Blocks A'!DK129-'Pre-1.095 (Hard Copy)'!BT115))</f>
        <v>-31</v>
      </c>
      <c r="BU115" s="1014" t="str">
        <f>IF(IFERROR('Blocks A'!DL129-'Pre-1.095 (Hard Copy)'!BU115, 0)=0, " ", ('Blocks A'!DL129-'Pre-1.095 (Hard Copy)'!BU115))</f>
        <v>-167</v>
      </c>
      <c r="BV115" s="1014" t="str">
        <f>IF(IFERROR('Blocks A'!DM129-'Pre-1.095 (Hard Copy)'!BV115, 0)=0, " ", ('Blocks A'!DM129-'Pre-1.095 (Hard Copy)'!BV115))</f>
        <v> </v>
      </c>
      <c r="BW115" s="1014" t="str">
        <f>IF(IFERROR('Blocks A'!DN129-'Pre-1.095 (Hard Copy)'!BW115, 0)=0, " ", ('Blocks A'!DN129-'Pre-1.095 (Hard Copy)'!BW115))</f>
        <v>-107</v>
      </c>
      <c r="BX115" s="1014" t="str">
        <f>IF(IFERROR('Blocks A'!DO129-'Pre-1.095 (Hard Copy)'!BX115, 0)=0, " ", ('Blocks A'!DO129-'Pre-1.095 (Hard Copy)'!BX115))</f>
        <v> </v>
      </c>
      <c r="BY115" s="1014" t="str">
        <f>IF(IFERROR('Blocks A'!DP129-'Pre-1.095 (Hard Copy)'!BY115, 0)=0, " ", ('Blocks A'!DP129-'Pre-1.095 (Hard Copy)'!BY115))</f>
        <v> </v>
      </c>
      <c r="BZ115" s="1014" t="str">
        <f>IF(IFERROR('Blocks A'!DQ129-'Pre-1.095 (Hard Copy)'!BZ115, 0)=0, " ", ('Blocks A'!DQ129-'Pre-1.095 (Hard Copy)'!BZ115))</f>
        <v> </v>
      </c>
      <c r="CA115" s="1014" t="str">
        <f>IF(IFERROR('Blocks A'!DR129-'Pre-1.095 (Hard Copy)'!CA115, 0)=0, " ", ('Blocks A'!DR129-'Pre-1.095 (Hard Copy)'!CA115))</f>
        <v> </v>
      </c>
      <c r="CB115" s="1014" t="str">
        <f>IF(IFERROR('Blocks A'!DS129-'Pre-1.095 (Hard Copy)'!CB115, 0)=0, " ", ('Blocks A'!DS129-'Pre-1.095 (Hard Copy)'!CB115))</f>
        <v> </v>
      </c>
      <c r="CC115" s="1014" t="str">
        <f>IF(IFERROR('Blocks A'!DT129-'Pre-1.095 (Hard Copy)'!CC115, 0)=0, " ", ('Blocks A'!DT129-'Pre-1.095 (Hard Copy)'!CC115))</f>
        <v>-12</v>
      </c>
      <c r="CD115" s="1014" t="str">
        <f>IF(IFERROR('Blocks A'!DU129-'Pre-1.095 (Hard Copy)'!CD115, 0)=0, " ", ('Blocks A'!DU129-'Pre-1.095 (Hard Copy)'!CD115))</f>
        <v>-130</v>
      </c>
      <c r="CE115" s="1014" t="str">
        <f>IF(IFERROR('Blocks A'!DX129-'Pre-1.095 (Hard Copy)'!CE115, 0)=0, " ", ('Blocks A'!DX129-'Pre-1.095 (Hard Copy)'!CE115))</f>
        <v>-604</v>
      </c>
      <c r="CF115" s="1014" t="str">
        <f>IF(IFERROR('Blocks A'!DY129-'Pre-1.095 (Hard Copy)'!CF115, 0)=0, " ", ('Blocks A'!DY129-'Pre-1.095 (Hard Copy)'!CF115))</f>
        <v>-93,896</v>
      </c>
      <c r="CG115" s="1016" t="str">
        <f>IF(IFERROR('Blocks A'!DZ129-'Pre-1.095 (Hard Copy)'!CG115, 0)=0, " ", ('Blocks A'!DZ129-'Pre-1.095 (Hard Copy)'!CG115))</f>
        <v>-0.0939</v>
      </c>
      <c r="CH115" s="1015" t="str">
        <f>IF(IFERROR('Blocks A'!DV129-'Pre-1.095 (Hard Copy)'!CH115, 0)=0, " ", ('Blocks A'!DV129-'Pre-1.095 (Hard Copy)'!CH115))</f>
        <v>-18.9</v>
      </c>
      <c r="CI115" s="1015" t="str">
        <f>IF(IFERROR('Blocks A'!DW129-'Pre-1.095 (Hard Copy)'!CI115, 0)=0, " ", ('Blocks A'!DW129-'Pre-1.095 (Hard Copy)'!CI115))</f>
        <v>-48.1</v>
      </c>
      <c r="CJ115" s="1014" t="str">
        <f>IF(IFERROR('Blocks A'!EA129-'Pre-1.095 (Hard Copy)'!CJ115, 0)=0, " ", ('Blocks A'!EA129-'Pre-1.095 (Hard Copy)'!CJ115))</f>
        <v>-846</v>
      </c>
      <c r="CK115" s="1017" t="str">
        <f>IF(IFERROR('Blocks A'!EB129-'Pre-1.095 (Hard Copy)'!CK115, 0)=0, " ", ('Blocks A'!EB129-'Pre-1.095 (Hard Copy)'!CK115))</f>
        <v>-14.09</v>
      </c>
      <c r="CL115" s="1017" t="str">
        <f>IF(IFERROR('Blocks A'!EC129-'Pre-1.095 (Hard Copy)'!CL115, 0)=0, " ", ('Blocks A'!EC129-'Pre-1.095 (Hard Copy)'!CL115))</f>
        <v>-0.23</v>
      </c>
      <c r="CM115" s="1017" t="str">
        <f>IF(IFERROR('Blocks A'!EH129-'Pre-1.095 (Hard Copy)'!CM115, 0)=0, " ", ('Blocks A'!EH129-'Pre-1.095 (Hard Copy)'!CM115))</f>
        <v>-0.01</v>
      </c>
      <c r="CN115" s="1014" t="str">
        <f>IF(IFERROR('Blocks A'!ED129-'Pre-1.095 (Hard Copy)'!CN115, 0)=0, " ", ('Blocks A'!ED129-'Pre-1.095 (Hard Copy)'!CN115))</f>
        <v>-131,540</v>
      </c>
      <c r="CO115" s="1017" t="str">
        <f>IF(IFERROR('Blocks A'!EE129-'Pre-1.095 (Hard Copy)'!CO115, 0)=0, " ", ('Blocks A'!EE129-'Pre-1.095 (Hard Copy)'!CO115))</f>
        <v>-131.54</v>
      </c>
      <c r="CP115" s="1017" t="str">
        <f>IF(IFERROR('Blocks A'!EF129-'Pre-1.095 (Hard Copy)'!CP115, 0)=0, " ", ('Blocks A'!EF129-'Pre-1.095 (Hard Copy)'!CP115))</f>
        <v>-0.13</v>
      </c>
      <c r="CQ115" s="1016" t="str">
        <f>IF(IFERROR('Blocks A'!EG129-'Pre-1.095 (Hard Copy)'!CQ115, 0)=0, " ", ('Blocks A'!EG129-'Pre-1.095 (Hard Copy)'!CQ115))</f>
        <v>-0.1315</v>
      </c>
      <c r="CR115" s="1018" t="s">
        <v>1005</v>
      </c>
    </row>
    <row r="116">
      <c r="B116" s="1013" t="s">
        <v>1006</v>
      </c>
      <c r="C116" s="969" t="s">
        <v>885</v>
      </c>
      <c r="D116" s="969">
        <v>3.0</v>
      </c>
      <c r="E116" s="969">
        <v>3.0</v>
      </c>
      <c r="F116" s="969">
        <v>3.0</v>
      </c>
      <c r="G116" s="1014" t="str">
        <f>IF(IFERROR('Blocks A'!G130-'Pre-1.095 (Hard Copy)'!G116, 0)=0, " ", ('Blocks A'!G130-'Pre-1.095 (Hard Copy)'!G116))</f>
        <v> </v>
      </c>
      <c r="H116" s="1014" t="str">
        <f>IF(IFERROR('Blocks A'!H130-'Pre-1.095 (Hard Copy)'!H116, 0)=0, " ", ('Blocks A'!H130-'Pre-1.095 (Hard Copy)'!H116))</f>
        <v> </v>
      </c>
      <c r="I116" s="1014" t="str">
        <f>IF(IFERROR('Blocks A'!I130-'Pre-1.095 (Hard Copy)'!I116, 0)=0, " ", ('Blocks A'!I130-'Pre-1.095 (Hard Copy)'!I116))</f>
        <v> </v>
      </c>
      <c r="J116" s="1014" t="str">
        <f>IF(IFERROR('Blocks A'!J130-'Pre-1.095 (Hard Copy)'!J116, 0)=0, " ", ('Blocks A'!J130-'Pre-1.095 (Hard Copy)'!J116))</f>
        <v> </v>
      </c>
      <c r="K116" s="1014" t="str">
        <f>IF(IFERROR('Blocks A'!K130-'Pre-1.095 (Hard Copy)'!K116, 0)=0, " ", ('Blocks A'!K130-'Pre-1.095 (Hard Copy)'!K116))</f>
        <v> </v>
      </c>
      <c r="L116" s="1014" t="str">
        <f>IF(IFERROR('Blocks A'!L130-'Pre-1.095 (Hard Copy)'!L116, 0)=0, " ", ('Blocks A'!L130-'Pre-1.095 (Hard Copy)'!L116))</f>
        <v> </v>
      </c>
      <c r="M116" s="1014" t="str">
        <f>IF(IFERROR('Blocks A'!N130-'Pre-1.095 (Hard Copy)'!M116, 0)=0, " ", ('Blocks A'!N130-'Pre-1.095 (Hard Copy)'!M116))</f>
        <v> </v>
      </c>
      <c r="N116" s="1014" t="str">
        <f>IF(IFERROR('Blocks A'!O130-'Pre-1.095 (Hard Copy)'!N116, 0)=0, " ", ('Blocks A'!O130-'Pre-1.095 (Hard Copy)'!N116))</f>
        <v> </v>
      </c>
      <c r="O116" s="1014" t="str">
        <f>IF(IFERROR('Blocks A'!P130-'Pre-1.095 (Hard Copy)'!O116, 0)=0, " ", ('Blocks A'!P130-'Pre-1.095 (Hard Copy)'!O116))</f>
        <v> </v>
      </c>
      <c r="P116" s="1014" t="str">
        <f>IF(IFERROR('Blocks A'!Q130-'Pre-1.095 (Hard Copy)'!P116, 0)=0, " ", ('Blocks A'!Q130-'Pre-1.095 (Hard Copy)'!P116))</f>
        <v> </v>
      </c>
      <c r="Q116" s="1014" t="str">
        <f>IF(IFERROR('Blocks A'!R130-'Pre-1.095 (Hard Copy)'!Q116, 0)=0, " ", ('Blocks A'!R130-'Pre-1.095 (Hard Copy)'!Q116))</f>
        <v> </v>
      </c>
      <c r="R116" s="1014" t="str">
        <f>IF(IFERROR('Blocks A'!S130-'Pre-1.095 (Hard Copy)'!R116, 0)=0, " ", ('Blocks A'!S130-'Pre-1.095 (Hard Copy)'!R116))</f>
        <v> </v>
      </c>
      <c r="S116" s="1014" t="str">
        <f>IF(IFERROR('Blocks A'!T130-'Pre-1.095 (Hard Copy)'!S116, 0)=0, " ", ('Blocks A'!T130-'Pre-1.095 (Hard Copy)'!S116))</f>
        <v> </v>
      </c>
      <c r="T116" s="1014" t="str">
        <f>IF(IFERROR('Blocks A'!M130-'Pre-1.095 (Hard Copy)'!T116, 0)=0, " ", ('Blocks A'!M130-'Pre-1.095 (Hard Copy)'!T116))</f>
        <v> </v>
      </c>
      <c r="U116" s="1014" t="str">
        <f>IF(IFERROR('Blocks A'!U130-'Pre-1.095 (Hard Copy)'!U116, 0)=0, " ", ('Blocks A'!U130-'Pre-1.095 (Hard Copy)'!U116))</f>
        <v> </v>
      </c>
      <c r="V116" s="1014" t="str">
        <f>IF(IFERROR('Blocks A'!V130-'Pre-1.095 (Hard Copy)'!V116, 0)=0, " ", ('Blocks A'!V130-'Pre-1.095 (Hard Copy)'!V116))</f>
        <v> </v>
      </c>
      <c r="W116" s="1014" t="str">
        <f>IF(IFERROR('Blocks A'!W130-'Pre-1.095 (Hard Copy)'!W116, 0)=0, " ", ('Blocks A'!W130-'Pre-1.095 (Hard Copy)'!W116))</f>
        <v> </v>
      </c>
      <c r="X116" s="1014" t="str">
        <f>IF(IFERROR('Blocks A'!X130-'Pre-1.095 (Hard Copy)'!X116, 0)=0, " ", ('Blocks A'!X130-'Pre-1.095 (Hard Copy)'!X116))</f>
        <v> </v>
      </c>
      <c r="Y116" s="1014" t="str">
        <f>IF(IFERROR('Blocks A'!AC130-'Pre-1.095 (Hard Copy)'!Y116, 0)=0, " ", ('Blocks A'!AC130-'Pre-1.095 (Hard Copy)'!Y116))</f>
        <v> </v>
      </c>
      <c r="Z116" s="1014" t="str">
        <f>IF(IFERROR('Blocks A'!Y130-'Pre-1.095 (Hard Copy)'!Z116, 0)=0, " ", ('Blocks A'!Y130-'Pre-1.095 (Hard Copy)'!Z116))</f>
        <v> </v>
      </c>
      <c r="AA116" s="1014" t="str">
        <f>IF(IFERROR('Blocks A'!Z130-'Pre-1.095 (Hard Copy)'!AA116, 0)=0, " ", ('Blocks A'!Z130-'Pre-1.095 (Hard Copy)'!AA116))</f>
        <v> </v>
      </c>
      <c r="AB116" s="1014" t="str">
        <f>IF(IFERROR('Blocks A'!AA130-'Pre-1.095 (Hard Copy)'!AB116, 0)=0, " ", ('Blocks A'!AA130-'Pre-1.095 (Hard Copy)'!AB116))</f>
        <v> </v>
      </c>
      <c r="AC116" s="1014" t="str">
        <f>IF(IFERROR('Blocks A'!AB130-'Pre-1.095 (Hard Copy)'!AC116, 0)=0, " ", ('Blocks A'!AB130-'Pre-1.095 (Hard Copy)'!AC116))</f>
        <v> </v>
      </c>
      <c r="AD116" s="1014" t="str">
        <f>IF(IFERROR('Blocks A'!AY130-'Pre-1.095 (Hard Copy)'!AD116, 0)=0, " ", ('Blocks A'!AY130-'Pre-1.095 (Hard Copy)'!AD116))</f>
        <v> </v>
      </c>
      <c r="AE116" s="1014" t="str">
        <f>IF(IFERROR('Blocks A'!AZ130-'Pre-1.095 (Hard Copy)'!AE116, 0)=0, " ", ('Blocks A'!AZ130-'Pre-1.095 (Hard Copy)'!AE116))</f>
        <v> </v>
      </c>
      <c r="AF116" s="1014" t="str">
        <f>IF(IFERROR('Blocks A'!BA130-'Pre-1.095 (Hard Copy)'!AF116, 0)=0, " ", ('Blocks A'!BA130-'Pre-1.095 (Hard Copy)'!AF116))</f>
        <v> </v>
      </c>
      <c r="AG116" s="1014" t="str">
        <f>IF(IFERROR('Blocks A'!BB130-'Pre-1.095 (Hard Copy)'!AG116, 0)=0, " ", ('Blocks A'!BB130-'Pre-1.095 (Hard Copy)'!AG116))</f>
        <v> </v>
      </c>
      <c r="AH116" s="1014" t="str">
        <f>IF(IFERROR('Blocks A'!BC130-'Pre-1.095 (Hard Copy)'!AH116, 0)=0, " ", ('Blocks A'!BC130-'Pre-1.095 (Hard Copy)'!AH116))</f>
        <v> </v>
      </c>
      <c r="AI116" s="1014" t="str">
        <f>IF(IFERROR('Blocks A'!BJ130-'Pre-1.095 (Hard Copy)'!AI116, 0)=0, " ", ('Blocks A'!BJ130-'Pre-1.095 (Hard Copy)'!AI116))</f>
        <v> </v>
      </c>
      <c r="AJ116" s="1014" t="str">
        <f>IF(IFERROR('Blocks A'!BD130-'Pre-1.095 (Hard Copy)'!AJ116, 0)=0, " ", ('Blocks A'!BD130-'Pre-1.095 (Hard Copy)'!AJ116))</f>
        <v> </v>
      </c>
      <c r="AK116" s="1014" t="str">
        <f>IF(IFERROR('Blocks A'!BE130-'Pre-1.095 (Hard Copy)'!AK116, 0)=0, " ", ('Blocks A'!BE130-'Pre-1.095 (Hard Copy)'!AK116))</f>
        <v> </v>
      </c>
      <c r="AL116" s="1014" t="str">
        <f>IF(IFERROR('Blocks A'!BF130-'Pre-1.095 (Hard Copy)'!AL116, 0)=0, " ", ('Blocks A'!BF130-'Pre-1.095 (Hard Copy)'!AL116))</f>
        <v> </v>
      </c>
      <c r="AM116" s="1014" t="str">
        <f>IF(IFERROR('Blocks A'!BG130-'Pre-1.095 (Hard Copy)'!AM116, 0)=0, " ", ('Blocks A'!BG130-'Pre-1.095 (Hard Copy)'!AM116))</f>
        <v> </v>
      </c>
      <c r="AN116" s="1014" t="str">
        <f>IF(IFERROR('Blocks A'!BH130-'Pre-1.095 (Hard Copy)'!AN116, 0)=0, " ", ('Blocks A'!BH130-'Pre-1.095 (Hard Copy)'!AN116))</f>
        <v> </v>
      </c>
      <c r="AO116" s="1014" t="str">
        <f>IF(IFERROR('Blocks A'!BI130-'Pre-1.095 (Hard Copy)'!AO116, 0)=0, " ", ('Blocks A'!BI130-'Pre-1.095 (Hard Copy)'!AO116))</f>
        <v> </v>
      </c>
      <c r="AP116" s="1014" t="str">
        <f>IF(IFERROR('Blocks A'!BK130-'Pre-1.095 (Hard Copy)'!AP116, 0)=0, " ", ('Blocks A'!BK130-'Pre-1.095 (Hard Copy)'!AP116))</f>
        <v> </v>
      </c>
      <c r="AQ116" s="1014" t="str">
        <f>IF(IFERROR('Blocks A'!BL130-'Pre-1.095 (Hard Copy)'!AQ116, 0)=0, " ", ('Blocks A'!BL130-'Pre-1.095 (Hard Copy)'!AQ116))</f>
        <v> </v>
      </c>
      <c r="AR116" s="1014" t="str">
        <f>IF(IFERROR('Blocks A'!BM130-'Pre-1.095 (Hard Copy)'!AR116, 0)=0, " ", ('Blocks A'!BM130-'Pre-1.095 (Hard Copy)'!AR116))</f>
        <v> </v>
      </c>
      <c r="AS116" s="1014" t="str">
        <f>IF(IFERROR('Blocks A'!BO130-'Pre-1.095 (Hard Copy)'!AS116, 0)=0, " ", ('Blocks A'!BO130-'Pre-1.095 (Hard Copy)'!AS116))</f>
        <v> </v>
      </c>
      <c r="AT116" s="1014" t="str">
        <f>IF(IFERROR('Blocks A'!BP130-'Pre-1.095 (Hard Copy)'!AT116, 0)=0, " ", ('Blocks A'!BP130-'Pre-1.095 (Hard Copy)'!AT116))</f>
        <v> </v>
      </c>
      <c r="AU116" s="1014" t="str">
        <f>IF(IFERROR('Blocks A'!BQ130-'Pre-1.095 (Hard Copy)'!AU116, 0)=0, " ", ('Blocks A'!BQ130-'Pre-1.095 (Hard Copy)'!AU116))</f>
        <v> </v>
      </c>
      <c r="AV116" s="1014" t="str">
        <f>IF(IFERROR('Blocks A'!BR130-'Pre-1.095 (Hard Copy)'!AV116, 0)=0, " ", ('Blocks A'!BR130-'Pre-1.095 (Hard Copy)'!AV116))</f>
        <v> </v>
      </c>
      <c r="AW116" s="1014" t="str">
        <f>IF(IFERROR('Blocks A'!BS130-'Pre-1.095 (Hard Copy)'!AW116, 0)=0, " ", ('Blocks A'!BS130-'Pre-1.095 (Hard Copy)'!AW116))</f>
        <v> </v>
      </c>
      <c r="AX116" s="1014" t="str">
        <f>IF(IFERROR('Blocks A'!BT130-'Pre-1.095 (Hard Copy)'!AX116, 0)=0, " ", ('Blocks A'!BT130-'Pre-1.095 (Hard Copy)'!AX116))</f>
        <v> </v>
      </c>
      <c r="AY116" s="1014" t="str">
        <f>IF(IFERROR('Blocks A'!BU130-'Pre-1.095 (Hard Copy)'!AY116, 0)=0, " ", ('Blocks A'!BU130-'Pre-1.095 (Hard Copy)'!AY116))</f>
        <v>+0</v>
      </c>
      <c r="AZ116" s="1014" t="str">
        <f>IF(IFERROR('Blocks A'!BW130-'Pre-1.095 (Hard Copy)'!AZ116, 0)=0, " ", ('Blocks A'!BW130-'Pre-1.095 (Hard Copy)'!AZ116))</f>
        <v> </v>
      </c>
      <c r="BA116" s="1014" t="str">
        <f>IF(IFERROR('Blocks A'!BX130-'Pre-1.095 (Hard Copy)'!BA116, 0)=0, " ", ('Blocks A'!BX130-'Pre-1.095 (Hard Copy)'!BA116))</f>
        <v>+0</v>
      </c>
      <c r="BB116" s="1014" t="str">
        <f>IF(IFERROR('Blocks A'!BY130-'Pre-1.095 (Hard Copy)'!BB116, 0)=0, " ", ('Blocks A'!BY130-'Pre-1.095 (Hard Copy)'!BB116))</f>
        <v>-0</v>
      </c>
      <c r="BC116" s="1015" t="str">
        <f>IF(IFERROR('Blocks A'!BZ130-'Pre-1.095 (Hard Copy)'!BC116, 0)=0, " ", ('Blocks A'!BZ130-'Pre-1.095 (Hard Copy)'!BC116))</f>
        <v>+0.0</v>
      </c>
      <c r="BD116" s="1014" t="str">
        <f>IF(IFERROR('Blocks A'!BV130-'Pre-1.095 (Hard Copy)'!BD116, 0)=0, " ", ('Blocks A'!BV130-'Pre-1.095 (Hard Copy)'!BD116))</f>
        <v> </v>
      </c>
      <c r="BE116" s="1014" t="str">
        <f>IF(IFERROR('Blocks A'!CB130-'Pre-1.095 (Hard Copy)'!BE116, 0)=0, " ", ('Blocks A'!CB130-'Pre-1.095 (Hard Copy)'!BE116))</f>
        <v>-180</v>
      </c>
      <c r="BF116" s="1014" t="str">
        <f>IF(IFERROR('Blocks A'!CC130-'Pre-1.095 (Hard Copy)'!BF116, 0)=0, " ", ('Blocks A'!CC130-'Pre-1.095 (Hard Copy)'!BF116))</f>
        <v>-28,000</v>
      </c>
      <c r="BG116" s="1016" t="str">
        <f>IF(IFERROR('Blocks A'!CD130-'Pre-1.095 (Hard Copy)'!BG116, 0)=0, " ", ('Blocks A'!CD130-'Pre-1.095 (Hard Copy)'!BG116))</f>
        <v>-0.0280</v>
      </c>
      <c r="BH116" s="1014" t="str">
        <f>IF(IFERROR('Blocks A'!CE130-'Pre-1.095 (Hard Copy)'!BH116, 0)=0, " ", ('Blocks A'!CE130-'Pre-1.095 (Hard Copy)'!BH116))</f>
        <v> </v>
      </c>
      <c r="BI116" s="1014" t="str">
        <f>IF(IFERROR('Blocks A'!CZ130-'Pre-1.095 (Hard Copy)'!BI116, 0)=0, " ", ('Blocks A'!CZ130-'Pre-1.095 (Hard Copy)'!BI116))</f>
        <v>+40</v>
      </c>
      <c r="BJ116" s="1014" t="str">
        <f>IF(IFERROR('Blocks A'!DA130-'Pre-1.095 (Hard Copy)'!BJ116, 0)=0, " ", ('Blocks A'!DA130-'Pre-1.095 (Hard Copy)'!BJ116))</f>
        <v> </v>
      </c>
      <c r="BK116" s="1014" t="str">
        <f>IF(IFERROR('Blocks A'!DB130-'Pre-1.095 (Hard Copy)'!BK116, 0)=0, " ", ('Blocks A'!DB130-'Pre-1.095 (Hard Copy)'!BK116))</f>
        <v>-30</v>
      </c>
      <c r="BL116" s="1014" t="str">
        <f>IF(IFERROR('Blocks A'!DC130-'Pre-1.095 (Hard Copy)'!BL116, 0)=0, " ", ('Blocks A'!DC130-'Pre-1.095 (Hard Copy)'!BL116))</f>
        <v> </v>
      </c>
      <c r="BM116" s="1014" t="str">
        <f>IF(IFERROR('Blocks A'!DD130-'Pre-1.095 (Hard Copy)'!BM116, 0)=0, " ", ('Blocks A'!DD130-'Pre-1.095 (Hard Copy)'!BM116))</f>
        <v> </v>
      </c>
      <c r="BN116" s="1014" t="str">
        <f>IF(IFERROR('Blocks A'!DE130-'Pre-1.095 (Hard Copy)'!BN116, 0)=0, " ", ('Blocks A'!DE130-'Pre-1.095 (Hard Copy)'!BN116))</f>
        <v> </v>
      </c>
      <c r="BO116" s="1014" t="str">
        <f>IF(IFERROR('Blocks A'!DF130-'Pre-1.095 (Hard Copy)'!BO116, 0)=0, " ", ('Blocks A'!DF130-'Pre-1.095 (Hard Copy)'!BO116))</f>
        <v> </v>
      </c>
      <c r="BP116" s="1014" t="str">
        <f>IF(IFERROR('Blocks A'!DG130-'Pre-1.095 (Hard Copy)'!BP116, 0)=0, " ", ('Blocks A'!DG130-'Pre-1.095 (Hard Copy)'!BP116))</f>
        <v> </v>
      </c>
      <c r="BQ116" s="1014" t="str">
        <f>IF(IFERROR('Blocks A'!DH130-'Pre-1.095 (Hard Copy)'!BQ116, 0)=0, " ", ('Blocks A'!DH130-'Pre-1.095 (Hard Copy)'!BQ116))</f>
        <v> </v>
      </c>
      <c r="BR116" s="1014" t="str">
        <f>IF(IFERROR('Blocks A'!DI130-'Pre-1.095 (Hard Copy)'!BR116, 0)=0, " ", ('Blocks A'!DI130-'Pre-1.095 (Hard Copy)'!BR116))</f>
        <v> </v>
      </c>
      <c r="BS116" s="1014" t="str">
        <f>IF(IFERROR('Blocks A'!DJ130-'Pre-1.095 (Hard Copy)'!BS116, 0)=0, " ", ('Blocks A'!DJ130-'Pre-1.095 (Hard Copy)'!BS116))</f>
        <v>+71</v>
      </c>
      <c r="BT116" s="1014" t="str">
        <f>IF(IFERROR('Blocks A'!DK130-'Pre-1.095 (Hard Copy)'!BT116, 0)=0, " ", ('Blocks A'!DK130-'Pre-1.095 (Hard Copy)'!BT116))</f>
        <v>-0</v>
      </c>
      <c r="BU116" s="1014" t="str">
        <f>IF(IFERROR('Blocks A'!DL130-'Pre-1.095 (Hard Copy)'!BU116, 0)=0, " ", ('Blocks A'!DL130-'Pre-1.095 (Hard Copy)'!BU116))</f>
        <v>-125</v>
      </c>
      <c r="BV116" s="1014" t="str">
        <f>IF(IFERROR('Blocks A'!DM130-'Pre-1.095 (Hard Copy)'!BV116, 0)=0, " ", ('Blocks A'!DM130-'Pre-1.095 (Hard Copy)'!BV116))</f>
        <v> </v>
      </c>
      <c r="BW116" s="1014" t="str">
        <f>IF(IFERROR('Blocks A'!DN130-'Pre-1.095 (Hard Copy)'!BW116, 0)=0, " ", ('Blocks A'!DN130-'Pre-1.095 (Hard Copy)'!BW116))</f>
        <v> </v>
      </c>
      <c r="BX116" s="1014" t="str">
        <f>IF(IFERROR('Blocks A'!DO130-'Pre-1.095 (Hard Copy)'!BX116, 0)=0, " ", ('Blocks A'!DO130-'Pre-1.095 (Hard Copy)'!BX116))</f>
        <v> </v>
      </c>
      <c r="BY116" s="1014" t="str">
        <f>IF(IFERROR('Blocks A'!DP130-'Pre-1.095 (Hard Copy)'!BY116, 0)=0, " ", ('Blocks A'!DP130-'Pre-1.095 (Hard Copy)'!BY116))</f>
        <v> </v>
      </c>
      <c r="BZ116" s="1014" t="str">
        <f>IF(IFERROR('Blocks A'!DQ130-'Pre-1.095 (Hard Copy)'!BZ116, 0)=0, " ", ('Blocks A'!DQ130-'Pre-1.095 (Hard Copy)'!BZ116))</f>
        <v> </v>
      </c>
      <c r="CA116" s="1014" t="str">
        <f>IF(IFERROR('Blocks A'!DR130-'Pre-1.095 (Hard Copy)'!CA116, 0)=0, " ", ('Blocks A'!DR130-'Pre-1.095 (Hard Copy)'!CA116))</f>
        <v> </v>
      </c>
      <c r="CB116" s="1014" t="str">
        <f>IF(IFERROR('Blocks A'!DS130-'Pre-1.095 (Hard Copy)'!CB116, 0)=0, " ", ('Blocks A'!DS130-'Pre-1.095 (Hard Copy)'!CB116))</f>
        <v> </v>
      </c>
      <c r="CC116" s="1014" t="str">
        <f>IF(IFERROR('Blocks A'!DT130-'Pre-1.095 (Hard Copy)'!CC116, 0)=0, " ", ('Blocks A'!DT130-'Pre-1.095 (Hard Copy)'!CC116))</f>
        <v>+10</v>
      </c>
      <c r="CD116" s="1014" t="str">
        <f>IF(IFERROR('Blocks A'!DU130-'Pre-1.095 (Hard Copy)'!CD116, 0)=0, " ", ('Blocks A'!DU130-'Pre-1.095 (Hard Copy)'!CD116))</f>
        <v>-54</v>
      </c>
      <c r="CE116" s="1014" t="str">
        <f>IF(IFERROR('Blocks A'!DX130-'Pre-1.095 (Hard Copy)'!CE116, 0)=0, " ", ('Blocks A'!DX130-'Pre-1.095 (Hard Copy)'!CE116))</f>
        <v>-382</v>
      </c>
      <c r="CF116" s="1014" t="str">
        <f>IF(IFERROR('Blocks A'!DY130-'Pre-1.095 (Hard Copy)'!CF116, 0)=0, " ", ('Blocks A'!DY130-'Pre-1.095 (Hard Copy)'!CF116))</f>
        <v>-59,402</v>
      </c>
      <c r="CG116" s="1016" t="str">
        <f>IF(IFERROR('Blocks A'!DZ130-'Pre-1.095 (Hard Copy)'!CG116, 0)=0, " ", ('Blocks A'!DZ130-'Pre-1.095 (Hard Copy)'!CG116))</f>
        <v>-0.0594</v>
      </c>
      <c r="CH116" s="1015" t="str">
        <f>IF(IFERROR('Blocks A'!DV130-'Pre-1.095 (Hard Copy)'!CH116, 0)=0, " ", ('Blocks A'!DV130-'Pre-1.095 (Hard Copy)'!CH116))</f>
        <v>+1.7</v>
      </c>
      <c r="CI116" s="1015" t="str">
        <f>IF(IFERROR('Blocks A'!DW130-'Pre-1.095 (Hard Copy)'!CI116, 0)=0, " ", ('Blocks A'!DW130-'Pre-1.095 (Hard Copy)'!CI116))</f>
        <v>-19.8</v>
      </c>
      <c r="CJ116" s="1014" t="str">
        <f>IF(IFERROR('Blocks A'!EA130-'Pre-1.095 (Hard Copy)'!CJ116, 0)=0, " ", ('Blocks A'!EA130-'Pre-1.095 (Hard Copy)'!CJ116))</f>
        <v>-562</v>
      </c>
      <c r="CK116" s="1017" t="str">
        <f>IF(IFERROR('Blocks A'!EB130-'Pre-1.095 (Hard Copy)'!CK116, 0)=0, " ", ('Blocks A'!EB130-'Pre-1.095 (Hard Copy)'!CK116))</f>
        <v>-9.36</v>
      </c>
      <c r="CL116" s="1017" t="str">
        <f>IF(IFERROR('Blocks A'!EC130-'Pre-1.095 (Hard Copy)'!CL116, 0)=0, " ", ('Blocks A'!EC130-'Pre-1.095 (Hard Copy)'!CL116))</f>
        <v>-0.16</v>
      </c>
      <c r="CM116" s="1017" t="str">
        <f>IF(IFERROR('Blocks A'!EH130-'Pre-1.095 (Hard Copy)'!CM116, 0)=0, " ", ('Blocks A'!EH130-'Pre-1.095 (Hard Copy)'!CM116))</f>
        <v>-0.01</v>
      </c>
      <c r="CN116" s="1014" t="str">
        <f>IF(IFERROR('Blocks A'!ED130-'Pre-1.095 (Hard Copy)'!CN116, 0)=0, " ", ('Blocks A'!ED130-'Pre-1.095 (Hard Copy)'!CN116))</f>
        <v>-87,402</v>
      </c>
      <c r="CO116" s="1017" t="str">
        <f>IF(IFERROR('Blocks A'!EE130-'Pre-1.095 (Hard Copy)'!CO116, 0)=0, " ", ('Blocks A'!EE130-'Pre-1.095 (Hard Copy)'!CO116))</f>
        <v>-87.40</v>
      </c>
      <c r="CP116" s="1017" t="str">
        <f>IF(IFERROR('Blocks A'!EF130-'Pre-1.095 (Hard Copy)'!CP116, 0)=0, " ", ('Blocks A'!EF130-'Pre-1.095 (Hard Copy)'!CP116))</f>
        <v>-0.09</v>
      </c>
      <c r="CQ116" s="1016" t="str">
        <f>IF(IFERROR('Blocks A'!EG130-'Pre-1.095 (Hard Copy)'!CQ116, 0)=0, " ", ('Blocks A'!EG130-'Pre-1.095 (Hard Copy)'!CQ116))</f>
        <v>-0.0874</v>
      </c>
      <c r="CR116" s="1018" t="s">
        <v>12</v>
      </c>
    </row>
    <row r="117">
      <c r="B117" s="1013" t="s">
        <v>1007</v>
      </c>
      <c r="C117" s="969" t="s">
        <v>885</v>
      </c>
      <c r="D117" s="969">
        <v>3.0</v>
      </c>
      <c r="E117" s="969">
        <v>3.0</v>
      </c>
      <c r="F117" s="969">
        <v>3.0</v>
      </c>
      <c r="G117" s="1014" t="str">
        <f>IF(IFERROR('Blocks A'!G131-'Pre-1.095 (Hard Copy)'!G117, 0)=0, " ", ('Blocks A'!G131-'Pre-1.095 (Hard Copy)'!G117))</f>
        <v> </v>
      </c>
      <c r="H117" s="1014" t="str">
        <f>IF(IFERROR('Blocks A'!H131-'Pre-1.095 (Hard Copy)'!H117, 0)=0, " ", ('Blocks A'!H131-'Pre-1.095 (Hard Copy)'!H117))</f>
        <v> </v>
      </c>
      <c r="I117" s="1014" t="str">
        <f>IF(IFERROR('Blocks A'!I131-'Pre-1.095 (Hard Copy)'!I117, 0)=0, " ", ('Blocks A'!I131-'Pre-1.095 (Hard Copy)'!I117))</f>
        <v> </v>
      </c>
      <c r="J117" s="1014" t="str">
        <f>IF(IFERROR('Blocks A'!J131-'Pre-1.095 (Hard Copy)'!J117, 0)=0, " ", ('Blocks A'!J131-'Pre-1.095 (Hard Copy)'!J117))</f>
        <v> </v>
      </c>
      <c r="K117" s="1014" t="str">
        <f>IF(IFERROR('Blocks A'!K131-'Pre-1.095 (Hard Copy)'!K117, 0)=0, " ", ('Blocks A'!K131-'Pre-1.095 (Hard Copy)'!K117))</f>
        <v> </v>
      </c>
      <c r="L117" s="1014" t="str">
        <f>IF(IFERROR('Blocks A'!L131-'Pre-1.095 (Hard Copy)'!L117, 0)=0, " ", ('Blocks A'!L131-'Pre-1.095 (Hard Copy)'!L117))</f>
        <v> </v>
      </c>
      <c r="M117" s="1014" t="str">
        <f>IF(IFERROR('Blocks A'!N131-'Pre-1.095 (Hard Copy)'!M117, 0)=0, " ", ('Blocks A'!N131-'Pre-1.095 (Hard Copy)'!M117))</f>
        <v> </v>
      </c>
      <c r="N117" s="1014" t="str">
        <f>IF(IFERROR('Blocks A'!O131-'Pre-1.095 (Hard Copy)'!N117, 0)=0, " ", ('Blocks A'!O131-'Pre-1.095 (Hard Copy)'!N117))</f>
        <v> </v>
      </c>
      <c r="O117" s="1014" t="str">
        <f>IF(IFERROR('Blocks A'!P131-'Pre-1.095 (Hard Copy)'!O117, 0)=0, " ", ('Blocks A'!P131-'Pre-1.095 (Hard Copy)'!O117))</f>
        <v> </v>
      </c>
      <c r="P117" s="1014" t="str">
        <f>IF(IFERROR('Blocks A'!Q131-'Pre-1.095 (Hard Copy)'!P117, 0)=0, " ", ('Blocks A'!Q131-'Pre-1.095 (Hard Copy)'!P117))</f>
        <v> </v>
      </c>
      <c r="Q117" s="1014" t="str">
        <f>IF(IFERROR('Blocks A'!R131-'Pre-1.095 (Hard Copy)'!Q117, 0)=0, " ", ('Blocks A'!R131-'Pre-1.095 (Hard Copy)'!Q117))</f>
        <v> </v>
      </c>
      <c r="R117" s="1014" t="str">
        <f>IF(IFERROR('Blocks A'!S131-'Pre-1.095 (Hard Copy)'!R117, 0)=0, " ", ('Blocks A'!S131-'Pre-1.095 (Hard Copy)'!R117))</f>
        <v> </v>
      </c>
      <c r="S117" s="1014" t="str">
        <f>IF(IFERROR('Blocks A'!T131-'Pre-1.095 (Hard Copy)'!S117, 0)=0, " ", ('Blocks A'!T131-'Pre-1.095 (Hard Copy)'!S117))</f>
        <v> </v>
      </c>
      <c r="T117" s="1014" t="str">
        <f>IF(IFERROR('Blocks A'!M131-'Pre-1.095 (Hard Copy)'!T117, 0)=0, " ", ('Blocks A'!M131-'Pre-1.095 (Hard Copy)'!T117))</f>
        <v> </v>
      </c>
      <c r="U117" s="1014" t="str">
        <f>IF(IFERROR('Blocks A'!U131-'Pre-1.095 (Hard Copy)'!U117, 0)=0, " ", ('Blocks A'!U131-'Pre-1.095 (Hard Copy)'!U117))</f>
        <v> </v>
      </c>
      <c r="V117" s="1014" t="str">
        <f>IF(IFERROR('Blocks A'!V131-'Pre-1.095 (Hard Copy)'!V117, 0)=0, " ", ('Blocks A'!V131-'Pre-1.095 (Hard Copy)'!V117))</f>
        <v> </v>
      </c>
      <c r="W117" s="1014" t="str">
        <f>IF(IFERROR('Blocks A'!W131-'Pre-1.095 (Hard Copy)'!W117, 0)=0, " ", ('Blocks A'!W131-'Pre-1.095 (Hard Copy)'!W117))</f>
        <v> </v>
      </c>
      <c r="X117" s="1014" t="str">
        <f>IF(IFERROR('Blocks A'!X131-'Pre-1.095 (Hard Copy)'!X117, 0)=0, " ", ('Blocks A'!X131-'Pre-1.095 (Hard Copy)'!X117))</f>
        <v> </v>
      </c>
      <c r="Y117" s="1014" t="str">
        <f>IF(IFERROR('Blocks A'!AC131-'Pre-1.095 (Hard Copy)'!Y117, 0)=0, " ", ('Blocks A'!AC131-'Pre-1.095 (Hard Copy)'!Y117))</f>
        <v> </v>
      </c>
      <c r="Z117" s="1014" t="str">
        <f>IF(IFERROR('Blocks A'!Y131-'Pre-1.095 (Hard Copy)'!Z117, 0)=0, " ", ('Blocks A'!Y131-'Pre-1.095 (Hard Copy)'!Z117))</f>
        <v> </v>
      </c>
      <c r="AA117" s="1014" t="str">
        <f>IF(IFERROR('Blocks A'!Z131-'Pre-1.095 (Hard Copy)'!AA117, 0)=0, " ", ('Blocks A'!Z131-'Pre-1.095 (Hard Copy)'!AA117))</f>
        <v> </v>
      </c>
      <c r="AB117" s="1014" t="str">
        <f>IF(IFERROR('Blocks A'!AA131-'Pre-1.095 (Hard Copy)'!AB117, 0)=0, " ", ('Blocks A'!AA131-'Pre-1.095 (Hard Copy)'!AB117))</f>
        <v> </v>
      </c>
      <c r="AC117" s="1014" t="str">
        <f>IF(IFERROR('Blocks A'!AB131-'Pre-1.095 (Hard Copy)'!AC117, 0)=0, " ", ('Blocks A'!AB131-'Pre-1.095 (Hard Copy)'!AC117))</f>
        <v> </v>
      </c>
      <c r="AD117" s="1014" t="str">
        <f>IF(IFERROR('Blocks A'!AY131-'Pre-1.095 (Hard Copy)'!AD117, 0)=0, " ", ('Blocks A'!AY131-'Pre-1.095 (Hard Copy)'!AD117))</f>
        <v> </v>
      </c>
      <c r="AE117" s="1014" t="str">
        <f>IF(IFERROR('Blocks A'!AZ131-'Pre-1.095 (Hard Copy)'!AE117, 0)=0, " ", ('Blocks A'!AZ131-'Pre-1.095 (Hard Copy)'!AE117))</f>
        <v> </v>
      </c>
      <c r="AF117" s="1014" t="str">
        <f>IF(IFERROR('Blocks A'!BA131-'Pre-1.095 (Hard Copy)'!AF117, 0)=0, " ", ('Blocks A'!BA131-'Pre-1.095 (Hard Copy)'!AF117))</f>
        <v> </v>
      </c>
      <c r="AG117" s="1014" t="str">
        <f>IF(IFERROR('Blocks A'!BB131-'Pre-1.095 (Hard Copy)'!AG117, 0)=0, " ", ('Blocks A'!BB131-'Pre-1.095 (Hard Copy)'!AG117))</f>
        <v> </v>
      </c>
      <c r="AH117" s="1014" t="str">
        <f>IF(IFERROR('Blocks A'!BC131-'Pre-1.095 (Hard Copy)'!AH117, 0)=0, " ", ('Blocks A'!BC131-'Pre-1.095 (Hard Copy)'!AH117))</f>
        <v> </v>
      </c>
      <c r="AI117" s="1014" t="str">
        <f>IF(IFERROR('Blocks A'!BJ131-'Pre-1.095 (Hard Copy)'!AI117, 0)=0, " ", ('Blocks A'!BJ131-'Pre-1.095 (Hard Copy)'!AI117))</f>
        <v> </v>
      </c>
      <c r="AJ117" s="1014" t="str">
        <f>IF(IFERROR('Blocks A'!BD131-'Pre-1.095 (Hard Copy)'!AJ117, 0)=0, " ", ('Blocks A'!BD131-'Pre-1.095 (Hard Copy)'!AJ117))</f>
        <v> </v>
      </c>
      <c r="AK117" s="1014" t="str">
        <f>IF(IFERROR('Blocks A'!BE131-'Pre-1.095 (Hard Copy)'!AK117, 0)=0, " ", ('Blocks A'!BE131-'Pre-1.095 (Hard Copy)'!AK117))</f>
        <v> </v>
      </c>
      <c r="AL117" s="1014" t="str">
        <f>IF(IFERROR('Blocks A'!BF131-'Pre-1.095 (Hard Copy)'!AL117, 0)=0, " ", ('Blocks A'!BF131-'Pre-1.095 (Hard Copy)'!AL117))</f>
        <v> </v>
      </c>
      <c r="AM117" s="1014" t="str">
        <f>IF(IFERROR('Blocks A'!BG131-'Pre-1.095 (Hard Copy)'!AM117, 0)=0, " ", ('Blocks A'!BG131-'Pre-1.095 (Hard Copy)'!AM117))</f>
        <v> </v>
      </c>
      <c r="AN117" s="1014" t="str">
        <f>IF(IFERROR('Blocks A'!BH131-'Pre-1.095 (Hard Copy)'!AN117, 0)=0, " ", ('Blocks A'!BH131-'Pre-1.095 (Hard Copy)'!AN117))</f>
        <v> </v>
      </c>
      <c r="AO117" s="1014" t="str">
        <f>IF(IFERROR('Blocks A'!BI131-'Pre-1.095 (Hard Copy)'!AO117, 0)=0, " ", ('Blocks A'!BI131-'Pre-1.095 (Hard Copy)'!AO117))</f>
        <v> </v>
      </c>
      <c r="AP117" s="1014" t="str">
        <f>IF(IFERROR('Blocks A'!BK131-'Pre-1.095 (Hard Copy)'!AP117, 0)=0, " ", ('Blocks A'!BK131-'Pre-1.095 (Hard Copy)'!AP117))</f>
        <v> </v>
      </c>
      <c r="AQ117" s="1014" t="str">
        <f>IF(IFERROR('Blocks A'!BL131-'Pre-1.095 (Hard Copy)'!AQ117, 0)=0, " ", ('Blocks A'!BL131-'Pre-1.095 (Hard Copy)'!AQ117))</f>
        <v> </v>
      </c>
      <c r="AR117" s="1014" t="str">
        <f>IF(IFERROR('Blocks A'!BM131-'Pre-1.095 (Hard Copy)'!AR117, 0)=0, " ", ('Blocks A'!BM131-'Pre-1.095 (Hard Copy)'!AR117))</f>
        <v> </v>
      </c>
      <c r="AS117" s="1014" t="str">
        <f>IF(IFERROR('Blocks A'!BO131-'Pre-1.095 (Hard Copy)'!AS117, 0)=0, " ", ('Blocks A'!BO131-'Pre-1.095 (Hard Copy)'!AS117))</f>
        <v> </v>
      </c>
      <c r="AT117" s="1014" t="str">
        <f>IF(IFERROR('Blocks A'!BP131-'Pre-1.095 (Hard Copy)'!AT117, 0)=0, " ", ('Blocks A'!BP131-'Pre-1.095 (Hard Copy)'!AT117))</f>
        <v> </v>
      </c>
      <c r="AU117" s="1014" t="str">
        <f>IF(IFERROR('Blocks A'!BQ131-'Pre-1.095 (Hard Copy)'!AU117, 0)=0, " ", ('Blocks A'!BQ131-'Pre-1.095 (Hard Copy)'!AU117))</f>
        <v> </v>
      </c>
      <c r="AV117" s="1014" t="str">
        <f>IF(IFERROR('Blocks A'!BR131-'Pre-1.095 (Hard Copy)'!AV117, 0)=0, " ", ('Blocks A'!BR131-'Pre-1.095 (Hard Copy)'!AV117))</f>
        <v> </v>
      </c>
      <c r="AW117" s="1014" t="str">
        <f>IF(IFERROR('Blocks A'!BS131-'Pre-1.095 (Hard Copy)'!AW117, 0)=0, " ", ('Blocks A'!BS131-'Pre-1.095 (Hard Copy)'!AW117))</f>
        <v> </v>
      </c>
      <c r="AX117" s="1014" t="str">
        <f>IF(IFERROR('Blocks A'!BT131-'Pre-1.095 (Hard Copy)'!AX117, 0)=0, " ", ('Blocks A'!BT131-'Pre-1.095 (Hard Copy)'!AX117))</f>
        <v> </v>
      </c>
      <c r="AY117" s="1014" t="str">
        <f>IF(IFERROR('Blocks A'!BU131-'Pre-1.095 (Hard Copy)'!AY117, 0)=0, " ", ('Blocks A'!BU131-'Pre-1.095 (Hard Copy)'!AY117))</f>
        <v>+0</v>
      </c>
      <c r="AZ117" s="1014" t="str">
        <f>IF(IFERROR('Blocks A'!BW131-'Pre-1.095 (Hard Copy)'!AZ117, 0)=0, " ", ('Blocks A'!BW131-'Pre-1.095 (Hard Copy)'!AZ117))</f>
        <v> </v>
      </c>
      <c r="BA117" s="1014" t="str">
        <f>IF(IFERROR('Blocks A'!BX131-'Pre-1.095 (Hard Copy)'!BA117, 0)=0, " ", ('Blocks A'!BX131-'Pre-1.095 (Hard Copy)'!BA117))</f>
        <v>+0</v>
      </c>
      <c r="BB117" s="1014" t="str">
        <f>IF(IFERROR('Blocks A'!BY131-'Pre-1.095 (Hard Copy)'!BB117, 0)=0, " ", ('Blocks A'!BY131-'Pre-1.095 (Hard Copy)'!BB117))</f>
        <v>+0</v>
      </c>
      <c r="BC117" s="1015" t="str">
        <f>IF(IFERROR('Blocks A'!BZ131-'Pre-1.095 (Hard Copy)'!BC117, 0)=0, " ", ('Blocks A'!BZ131-'Pre-1.095 (Hard Copy)'!BC117))</f>
        <v>+0.0</v>
      </c>
      <c r="BD117" s="1014" t="str">
        <f>IF(IFERROR('Blocks A'!BV131-'Pre-1.095 (Hard Copy)'!BD117, 0)=0, " ", ('Blocks A'!BV131-'Pre-1.095 (Hard Copy)'!BD117))</f>
        <v> </v>
      </c>
      <c r="BE117" s="1014" t="str">
        <f>IF(IFERROR('Blocks A'!CB131-'Pre-1.095 (Hard Copy)'!BE117, 0)=0, " ", ('Blocks A'!CB131-'Pre-1.095 (Hard Copy)'!BE117))</f>
        <v>-180</v>
      </c>
      <c r="BF117" s="1014" t="str">
        <f>IF(IFERROR('Blocks A'!CC131-'Pre-1.095 (Hard Copy)'!BF117, 0)=0, " ", ('Blocks A'!CC131-'Pre-1.095 (Hard Copy)'!BF117))</f>
        <v>-28,000</v>
      </c>
      <c r="BG117" s="1016" t="str">
        <f>IF(IFERROR('Blocks A'!CD131-'Pre-1.095 (Hard Copy)'!BG117, 0)=0, " ", ('Blocks A'!CD131-'Pre-1.095 (Hard Copy)'!BG117))</f>
        <v>-0.0280</v>
      </c>
      <c r="BH117" s="1014" t="str">
        <f>IF(IFERROR('Blocks A'!CE131-'Pre-1.095 (Hard Copy)'!BH117, 0)=0, " ", ('Blocks A'!CE131-'Pre-1.095 (Hard Copy)'!BH117))</f>
        <v> </v>
      </c>
      <c r="BI117" s="1014" t="str">
        <f>IF(IFERROR('Blocks A'!CZ131-'Pre-1.095 (Hard Copy)'!BI117, 0)=0, " ", ('Blocks A'!CZ131-'Pre-1.095 (Hard Copy)'!BI117))</f>
        <v>+41</v>
      </c>
      <c r="BJ117" s="1014" t="str">
        <f>IF(IFERROR('Blocks A'!DA131-'Pre-1.095 (Hard Copy)'!BJ117, 0)=0, " ", ('Blocks A'!DA131-'Pre-1.095 (Hard Copy)'!BJ117))</f>
        <v> </v>
      </c>
      <c r="BK117" s="1014" t="str">
        <f>IF(IFERROR('Blocks A'!DB131-'Pre-1.095 (Hard Copy)'!BK117, 0)=0, " ", ('Blocks A'!DB131-'Pre-1.095 (Hard Copy)'!BK117))</f>
        <v>-30</v>
      </c>
      <c r="BL117" s="1014" t="str">
        <f>IF(IFERROR('Blocks A'!DC131-'Pre-1.095 (Hard Copy)'!BL117, 0)=0, " ", ('Blocks A'!DC131-'Pre-1.095 (Hard Copy)'!BL117))</f>
        <v> </v>
      </c>
      <c r="BM117" s="1014" t="str">
        <f>IF(IFERROR('Blocks A'!DD131-'Pre-1.095 (Hard Copy)'!BM117, 0)=0, " ", ('Blocks A'!DD131-'Pre-1.095 (Hard Copy)'!BM117))</f>
        <v> </v>
      </c>
      <c r="BN117" s="1014" t="str">
        <f>IF(IFERROR('Blocks A'!DE131-'Pre-1.095 (Hard Copy)'!BN117, 0)=0, " ", ('Blocks A'!DE131-'Pre-1.095 (Hard Copy)'!BN117))</f>
        <v> </v>
      </c>
      <c r="BO117" s="1014" t="str">
        <f>IF(IFERROR('Blocks A'!DF131-'Pre-1.095 (Hard Copy)'!BO117, 0)=0, " ", ('Blocks A'!DF131-'Pre-1.095 (Hard Copy)'!BO117))</f>
        <v> </v>
      </c>
      <c r="BP117" s="1014" t="str">
        <f>IF(IFERROR('Blocks A'!DG131-'Pre-1.095 (Hard Copy)'!BP117, 0)=0, " ", ('Blocks A'!DG131-'Pre-1.095 (Hard Copy)'!BP117))</f>
        <v> </v>
      </c>
      <c r="BQ117" s="1014" t="str">
        <f>IF(IFERROR('Blocks A'!DH131-'Pre-1.095 (Hard Copy)'!BQ117, 0)=0, " ", ('Blocks A'!DH131-'Pre-1.095 (Hard Copy)'!BQ117))</f>
        <v> </v>
      </c>
      <c r="BR117" s="1014" t="str">
        <f>IF(IFERROR('Blocks A'!DI131-'Pre-1.095 (Hard Copy)'!BR117, 0)=0, " ", ('Blocks A'!DI131-'Pre-1.095 (Hard Copy)'!BR117))</f>
        <v> </v>
      </c>
      <c r="BS117" s="1014" t="str">
        <f>IF(IFERROR('Blocks A'!DJ131-'Pre-1.095 (Hard Copy)'!BS117, 0)=0, " ", ('Blocks A'!DJ131-'Pre-1.095 (Hard Copy)'!BS117))</f>
        <v>+73</v>
      </c>
      <c r="BT117" s="1014" t="str">
        <f>IF(IFERROR('Blocks A'!DK131-'Pre-1.095 (Hard Copy)'!BT117, 0)=0, " ", ('Blocks A'!DK131-'Pre-1.095 (Hard Copy)'!BT117))</f>
        <v>-0</v>
      </c>
      <c r="BU117" s="1014" t="str">
        <f>IF(IFERROR('Blocks A'!DL131-'Pre-1.095 (Hard Copy)'!BU117, 0)=0, " ", ('Blocks A'!DL131-'Pre-1.095 (Hard Copy)'!BU117))</f>
        <v>-125</v>
      </c>
      <c r="BV117" s="1014" t="str">
        <f>IF(IFERROR('Blocks A'!DM131-'Pre-1.095 (Hard Copy)'!BV117, 0)=0, " ", ('Blocks A'!DM131-'Pre-1.095 (Hard Copy)'!BV117))</f>
        <v> </v>
      </c>
      <c r="BW117" s="1014" t="str">
        <f>IF(IFERROR('Blocks A'!DN131-'Pre-1.095 (Hard Copy)'!BW117, 0)=0, " ", ('Blocks A'!DN131-'Pre-1.095 (Hard Copy)'!BW117))</f>
        <v> </v>
      </c>
      <c r="BX117" s="1014" t="str">
        <f>IF(IFERROR('Blocks A'!DO131-'Pre-1.095 (Hard Copy)'!BX117, 0)=0, " ", ('Blocks A'!DO131-'Pre-1.095 (Hard Copy)'!BX117))</f>
        <v> </v>
      </c>
      <c r="BY117" s="1014" t="str">
        <f>IF(IFERROR('Blocks A'!DP131-'Pre-1.095 (Hard Copy)'!BY117, 0)=0, " ", ('Blocks A'!DP131-'Pre-1.095 (Hard Copy)'!BY117))</f>
        <v> </v>
      </c>
      <c r="BZ117" s="1014" t="str">
        <f>IF(IFERROR('Blocks A'!DQ131-'Pre-1.095 (Hard Copy)'!BZ117, 0)=0, " ", ('Blocks A'!DQ131-'Pre-1.095 (Hard Copy)'!BZ117))</f>
        <v> </v>
      </c>
      <c r="CA117" s="1014" t="str">
        <f>IF(IFERROR('Blocks A'!DR131-'Pre-1.095 (Hard Copy)'!CA117, 0)=0, " ", ('Blocks A'!DR131-'Pre-1.095 (Hard Copy)'!CA117))</f>
        <v> </v>
      </c>
      <c r="CB117" s="1014" t="str">
        <f>IF(IFERROR('Blocks A'!DS131-'Pre-1.095 (Hard Copy)'!CB117, 0)=0, " ", ('Blocks A'!DS131-'Pre-1.095 (Hard Copy)'!CB117))</f>
        <v> </v>
      </c>
      <c r="CC117" s="1014" t="str">
        <f>IF(IFERROR('Blocks A'!DT131-'Pre-1.095 (Hard Copy)'!CC117, 0)=0, " ", ('Blocks A'!DT131-'Pre-1.095 (Hard Copy)'!CC117))</f>
        <v>+11</v>
      </c>
      <c r="CD117" s="1014" t="str">
        <f>IF(IFERROR('Blocks A'!DU131-'Pre-1.095 (Hard Copy)'!CD117, 0)=0, " ", ('Blocks A'!DU131-'Pre-1.095 (Hard Copy)'!CD117))</f>
        <v>-52</v>
      </c>
      <c r="CE117" s="1014" t="str">
        <f>IF(IFERROR('Blocks A'!DX131-'Pre-1.095 (Hard Copy)'!CE117, 0)=0, " ", ('Blocks A'!DX131-'Pre-1.095 (Hard Copy)'!CE117))</f>
        <v>-382</v>
      </c>
      <c r="CF117" s="1014" t="str">
        <f>IF(IFERROR('Blocks A'!DY131-'Pre-1.095 (Hard Copy)'!CF117, 0)=0, " ", ('Blocks A'!DY131-'Pre-1.095 (Hard Copy)'!CF117))</f>
        <v>-59,391</v>
      </c>
      <c r="CG117" s="1016" t="str">
        <f>IF(IFERROR('Blocks A'!DZ131-'Pre-1.095 (Hard Copy)'!CG117, 0)=0, " ", ('Blocks A'!DZ131-'Pre-1.095 (Hard Copy)'!CG117))</f>
        <v>-0.0594</v>
      </c>
      <c r="CH117" s="1015" t="str">
        <f>IF(IFERROR('Blocks A'!DV131-'Pre-1.095 (Hard Copy)'!CH117, 0)=0, " ", ('Blocks A'!DV131-'Pre-1.095 (Hard Copy)'!CH117))</f>
        <v>+1.8</v>
      </c>
      <c r="CI117" s="1015" t="str">
        <f>IF(IFERROR('Blocks A'!DW131-'Pre-1.095 (Hard Copy)'!CI117, 0)=0, " ", ('Blocks A'!DW131-'Pre-1.095 (Hard Copy)'!CI117))</f>
        <v>-19.2</v>
      </c>
      <c r="CJ117" s="1014" t="str">
        <f>IF(IFERROR('Blocks A'!EA131-'Pre-1.095 (Hard Copy)'!CJ117, 0)=0, " ", ('Blocks A'!EA131-'Pre-1.095 (Hard Copy)'!CJ117))</f>
        <v>-562</v>
      </c>
      <c r="CK117" s="1017" t="str">
        <f>IF(IFERROR('Blocks A'!EB131-'Pre-1.095 (Hard Copy)'!CK117, 0)=0, " ", ('Blocks A'!EB131-'Pre-1.095 (Hard Copy)'!CK117))</f>
        <v>-9.36</v>
      </c>
      <c r="CL117" s="1017" t="str">
        <f>IF(IFERROR('Blocks A'!EC131-'Pre-1.095 (Hard Copy)'!CL117, 0)=0, " ", ('Blocks A'!EC131-'Pre-1.095 (Hard Copy)'!CL117))</f>
        <v>-0.16</v>
      </c>
      <c r="CM117" s="1017" t="str">
        <f>IF(IFERROR('Blocks A'!EH131-'Pre-1.095 (Hard Copy)'!CM117, 0)=0, " ", ('Blocks A'!EH131-'Pre-1.095 (Hard Copy)'!CM117))</f>
        <v>-0.01</v>
      </c>
      <c r="CN117" s="1014" t="str">
        <f>IF(IFERROR('Blocks A'!ED131-'Pre-1.095 (Hard Copy)'!CN117, 0)=0, " ", ('Blocks A'!ED131-'Pre-1.095 (Hard Copy)'!CN117))</f>
        <v>-87,391</v>
      </c>
      <c r="CO117" s="1017" t="str">
        <f>IF(IFERROR('Blocks A'!EE131-'Pre-1.095 (Hard Copy)'!CO117, 0)=0, " ", ('Blocks A'!EE131-'Pre-1.095 (Hard Copy)'!CO117))</f>
        <v>-87.39</v>
      </c>
      <c r="CP117" s="1017" t="str">
        <f>IF(IFERROR('Blocks A'!EF131-'Pre-1.095 (Hard Copy)'!CP117, 0)=0, " ", ('Blocks A'!EF131-'Pre-1.095 (Hard Copy)'!CP117))</f>
        <v>-0.09</v>
      </c>
      <c r="CQ117" s="1016" t="str">
        <f>IF(IFERROR('Blocks A'!EG131-'Pre-1.095 (Hard Copy)'!CQ117, 0)=0, " ", ('Blocks A'!EG131-'Pre-1.095 (Hard Copy)'!CQ117))</f>
        <v>-0.0874</v>
      </c>
      <c r="CR117" s="1018" t="s">
        <v>12</v>
      </c>
    </row>
    <row r="118">
      <c r="B118" s="1013" t="s">
        <v>1004</v>
      </c>
      <c r="C118" s="969" t="s">
        <v>885</v>
      </c>
      <c r="D118" s="969">
        <v>1.0</v>
      </c>
      <c r="E118" s="969">
        <v>1.0</v>
      </c>
      <c r="F118" s="969">
        <v>1.0</v>
      </c>
      <c r="G118" s="1014" t="str">
        <f>IF(IFERROR('Blocks A'!G132-'Pre-1.095 (Hard Copy)'!G118, 0)=0, " ", ('Blocks A'!G132-'Pre-1.095 (Hard Copy)'!G118))</f>
        <v> </v>
      </c>
      <c r="H118" s="1014" t="str">
        <f>IF(IFERROR('Blocks A'!H132-'Pre-1.095 (Hard Copy)'!H118, 0)=0, " ", ('Blocks A'!H132-'Pre-1.095 (Hard Copy)'!H118))</f>
        <v> </v>
      </c>
      <c r="I118" s="1014" t="str">
        <f>IF(IFERROR('Blocks A'!I132-'Pre-1.095 (Hard Copy)'!I118, 0)=0, " ", ('Blocks A'!I132-'Pre-1.095 (Hard Copy)'!I118))</f>
        <v> </v>
      </c>
      <c r="J118" s="1014" t="str">
        <f>IF(IFERROR('Blocks A'!J132-'Pre-1.095 (Hard Copy)'!J118, 0)=0, " ", ('Blocks A'!J132-'Pre-1.095 (Hard Copy)'!J118))</f>
        <v> </v>
      </c>
      <c r="K118" s="1014" t="str">
        <f>IF(IFERROR('Blocks A'!K132-'Pre-1.095 (Hard Copy)'!K118, 0)=0, " ", ('Blocks A'!K132-'Pre-1.095 (Hard Copy)'!K118))</f>
        <v> </v>
      </c>
      <c r="L118" s="1014" t="str">
        <f>IF(IFERROR('Blocks A'!L132-'Pre-1.095 (Hard Copy)'!L118, 0)=0, " ", ('Blocks A'!L132-'Pre-1.095 (Hard Copy)'!L118))</f>
        <v> </v>
      </c>
      <c r="M118" s="1014" t="str">
        <f>IF(IFERROR('Blocks A'!N132-'Pre-1.095 (Hard Copy)'!M118, 0)=0, " ", ('Blocks A'!N132-'Pre-1.095 (Hard Copy)'!M118))</f>
        <v> </v>
      </c>
      <c r="N118" s="1014" t="str">
        <f>IF(IFERROR('Blocks A'!O132-'Pre-1.095 (Hard Copy)'!N118, 0)=0, " ", ('Blocks A'!O132-'Pre-1.095 (Hard Copy)'!N118))</f>
        <v> </v>
      </c>
      <c r="O118" s="1014" t="str">
        <f>IF(IFERROR('Blocks A'!P132-'Pre-1.095 (Hard Copy)'!O118, 0)=0, " ", ('Blocks A'!P132-'Pre-1.095 (Hard Copy)'!O118))</f>
        <v> </v>
      </c>
      <c r="P118" s="1014" t="str">
        <f>IF(IFERROR('Blocks A'!Q132-'Pre-1.095 (Hard Copy)'!P118, 0)=0, " ", ('Blocks A'!Q132-'Pre-1.095 (Hard Copy)'!P118))</f>
        <v> </v>
      </c>
      <c r="Q118" s="1014" t="str">
        <f>IF(IFERROR('Blocks A'!R132-'Pre-1.095 (Hard Copy)'!Q118, 0)=0, " ", ('Blocks A'!R132-'Pre-1.095 (Hard Copy)'!Q118))</f>
        <v> </v>
      </c>
      <c r="R118" s="1014" t="str">
        <f>IF(IFERROR('Blocks A'!S132-'Pre-1.095 (Hard Copy)'!R118, 0)=0, " ", ('Blocks A'!S132-'Pre-1.095 (Hard Copy)'!R118))</f>
        <v> </v>
      </c>
      <c r="S118" s="1014" t="str">
        <f>IF(IFERROR('Blocks A'!T132-'Pre-1.095 (Hard Copy)'!S118, 0)=0, " ", ('Blocks A'!T132-'Pre-1.095 (Hard Copy)'!S118))</f>
        <v> </v>
      </c>
      <c r="T118" s="1014" t="str">
        <f>IF(IFERROR('Blocks A'!M132-'Pre-1.095 (Hard Copy)'!T118, 0)=0, " ", ('Blocks A'!M132-'Pre-1.095 (Hard Copy)'!T118))</f>
        <v> </v>
      </c>
      <c r="U118" s="1014" t="str">
        <f>IF(IFERROR('Blocks A'!U132-'Pre-1.095 (Hard Copy)'!U118, 0)=0, " ", ('Blocks A'!U132-'Pre-1.095 (Hard Copy)'!U118))</f>
        <v> </v>
      </c>
      <c r="V118" s="1014" t="str">
        <f>IF(IFERROR('Blocks A'!V132-'Pre-1.095 (Hard Copy)'!V118, 0)=0, " ", ('Blocks A'!V132-'Pre-1.095 (Hard Copy)'!V118))</f>
        <v> </v>
      </c>
      <c r="W118" s="1014" t="str">
        <f>IF(IFERROR('Blocks A'!W132-'Pre-1.095 (Hard Copy)'!W118, 0)=0, " ", ('Blocks A'!W132-'Pre-1.095 (Hard Copy)'!W118))</f>
        <v> </v>
      </c>
      <c r="X118" s="1014" t="str">
        <f>IF(IFERROR('Blocks A'!X132-'Pre-1.095 (Hard Copy)'!X118, 0)=0, " ", ('Blocks A'!X132-'Pre-1.095 (Hard Copy)'!X118))</f>
        <v> </v>
      </c>
      <c r="Y118" s="1014" t="str">
        <f>IF(IFERROR('Blocks A'!AC132-'Pre-1.095 (Hard Copy)'!Y118, 0)=0, " ", ('Blocks A'!AC132-'Pre-1.095 (Hard Copy)'!Y118))</f>
        <v> </v>
      </c>
      <c r="Z118" s="1014" t="str">
        <f>IF(IFERROR('Blocks A'!Y132-'Pre-1.095 (Hard Copy)'!Z118, 0)=0, " ", ('Blocks A'!Y132-'Pre-1.095 (Hard Copy)'!Z118))</f>
        <v> </v>
      </c>
      <c r="AA118" s="1014" t="str">
        <f>IF(IFERROR('Blocks A'!Z132-'Pre-1.095 (Hard Copy)'!AA118, 0)=0, " ", ('Blocks A'!Z132-'Pre-1.095 (Hard Copy)'!AA118))</f>
        <v> </v>
      </c>
      <c r="AB118" s="1014" t="str">
        <f>IF(IFERROR('Blocks A'!AA132-'Pre-1.095 (Hard Copy)'!AB118, 0)=0, " ", ('Blocks A'!AA132-'Pre-1.095 (Hard Copy)'!AB118))</f>
        <v> </v>
      </c>
      <c r="AC118" s="1014" t="str">
        <f>IF(IFERROR('Blocks A'!AB132-'Pre-1.095 (Hard Copy)'!AC118, 0)=0, " ", ('Blocks A'!AB132-'Pre-1.095 (Hard Copy)'!AC118))</f>
        <v> </v>
      </c>
      <c r="AD118" s="1014" t="str">
        <f>IF(IFERROR('Blocks A'!AY132-'Pre-1.095 (Hard Copy)'!AD118, 0)=0, " ", ('Blocks A'!AY132-'Pre-1.095 (Hard Copy)'!AD118))</f>
        <v> </v>
      </c>
      <c r="AE118" s="1014" t="str">
        <f>IF(IFERROR('Blocks A'!AZ132-'Pre-1.095 (Hard Copy)'!AE118, 0)=0, " ", ('Blocks A'!AZ132-'Pre-1.095 (Hard Copy)'!AE118))</f>
        <v> </v>
      </c>
      <c r="AF118" s="1014" t="str">
        <f>IF(IFERROR('Blocks A'!BA132-'Pre-1.095 (Hard Copy)'!AF118, 0)=0, " ", ('Blocks A'!BA132-'Pre-1.095 (Hard Copy)'!AF118))</f>
        <v> </v>
      </c>
      <c r="AG118" s="1014" t="str">
        <f>IF(IFERROR('Blocks A'!BB132-'Pre-1.095 (Hard Copy)'!AG118, 0)=0, " ", ('Blocks A'!BB132-'Pre-1.095 (Hard Copy)'!AG118))</f>
        <v> </v>
      </c>
      <c r="AH118" s="1014" t="str">
        <f>IF(IFERROR('Blocks A'!BC132-'Pre-1.095 (Hard Copy)'!AH118, 0)=0, " ", ('Blocks A'!BC132-'Pre-1.095 (Hard Copy)'!AH118))</f>
        <v> </v>
      </c>
      <c r="AI118" s="1014" t="str">
        <f>IF(IFERROR('Blocks A'!BJ132-'Pre-1.095 (Hard Copy)'!AI118, 0)=0, " ", ('Blocks A'!BJ132-'Pre-1.095 (Hard Copy)'!AI118))</f>
        <v> </v>
      </c>
      <c r="AJ118" s="1014" t="str">
        <f>IF(IFERROR('Blocks A'!BD132-'Pre-1.095 (Hard Copy)'!AJ118, 0)=0, " ", ('Blocks A'!BD132-'Pre-1.095 (Hard Copy)'!AJ118))</f>
        <v> </v>
      </c>
      <c r="AK118" s="1014" t="str">
        <f>IF(IFERROR('Blocks A'!BE132-'Pre-1.095 (Hard Copy)'!AK118, 0)=0, " ", ('Blocks A'!BE132-'Pre-1.095 (Hard Copy)'!AK118))</f>
        <v> </v>
      </c>
      <c r="AL118" s="1014" t="str">
        <f>IF(IFERROR('Blocks A'!BF132-'Pre-1.095 (Hard Copy)'!AL118, 0)=0, " ", ('Blocks A'!BF132-'Pre-1.095 (Hard Copy)'!AL118))</f>
        <v> </v>
      </c>
      <c r="AM118" s="1014" t="str">
        <f>IF(IFERROR('Blocks A'!BG132-'Pre-1.095 (Hard Copy)'!AM118, 0)=0, " ", ('Blocks A'!BG132-'Pre-1.095 (Hard Copy)'!AM118))</f>
        <v> </v>
      </c>
      <c r="AN118" s="1014" t="str">
        <f>IF(IFERROR('Blocks A'!BH132-'Pre-1.095 (Hard Copy)'!AN118, 0)=0, " ", ('Blocks A'!BH132-'Pre-1.095 (Hard Copy)'!AN118))</f>
        <v> </v>
      </c>
      <c r="AO118" s="1014" t="str">
        <f>IF(IFERROR('Blocks A'!BI132-'Pre-1.095 (Hard Copy)'!AO118, 0)=0, " ", ('Blocks A'!BI132-'Pre-1.095 (Hard Copy)'!AO118))</f>
        <v> </v>
      </c>
      <c r="AP118" s="1014" t="str">
        <f>IF(IFERROR('Blocks A'!BK132-'Pre-1.095 (Hard Copy)'!AP118, 0)=0, " ", ('Blocks A'!BK132-'Pre-1.095 (Hard Copy)'!AP118))</f>
        <v> </v>
      </c>
      <c r="AQ118" s="1014" t="str">
        <f>IF(IFERROR('Blocks A'!BL132-'Pre-1.095 (Hard Copy)'!AQ118, 0)=0, " ", ('Blocks A'!BL132-'Pre-1.095 (Hard Copy)'!AQ118))</f>
        <v> </v>
      </c>
      <c r="AR118" s="1014" t="str">
        <f>IF(IFERROR('Blocks A'!BM132-'Pre-1.095 (Hard Copy)'!AR118, 0)=0, " ", ('Blocks A'!BM132-'Pre-1.095 (Hard Copy)'!AR118))</f>
        <v> </v>
      </c>
      <c r="AS118" s="1014" t="str">
        <f>IF(IFERROR('Blocks A'!BO132-'Pre-1.095 (Hard Copy)'!AS118, 0)=0, " ", ('Blocks A'!BO132-'Pre-1.095 (Hard Copy)'!AS118))</f>
        <v> </v>
      </c>
      <c r="AT118" s="1014" t="str">
        <f>IF(IFERROR('Blocks A'!BP132-'Pre-1.095 (Hard Copy)'!AT118, 0)=0, " ", ('Blocks A'!BP132-'Pre-1.095 (Hard Copy)'!AT118))</f>
        <v> </v>
      </c>
      <c r="AU118" s="1014" t="str">
        <f>IF(IFERROR('Blocks A'!BQ132-'Pre-1.095 (Hard Copy)'!AU118, 0)=0, " ", ('Blocks A'!BQ132-'Pre-1.095 (Hard Copy)'!AU118))</f>
        <v> </v>
      </c>
      <c r="AV118" s="1014" t="str">
        <f>IF(IFERROR('Blocks A'!BR132-'Pre-1.095 (Hard Copy)'!AV118, 0)=0, " ", ('Blocks A'!BR132-'Pre-1.095 (Hard Copy)'!AV118))</f>
        <v> </v>
      </c>
      <c r="AW118" s="1014" t="str">
        <f>IF(IFERROR('Blocks A'!BS132-'Pre-1.095 (Hard Copy)'!AW118, 0)=0, " ", ('Blocks A'!BS132-'Pre-1.095 (Hard Copy)'!AW118))</f>
        <v> </v>
      </c>
      <c r="AX118" s="1014" t="str">
        <f>IF(IFERROR('Blocks A'!BT132-'Pre-1.095 (Hard Copy)'!AX118, 0)=0, " ", ('Blocks A'!BT132-'Pre-1.095 (Hard Copy)'!AX118))</f>
        <v> </v>
      </c>
      <c r="AY118" s="1014" t="str">
        <f>IF(IFERROR('Blocks A'!BU132-'Pre-1.095 (Hard Copy)'!AY118, 0)=0, " ", ('Blocks A'!BU132-'Pre-1.095 (Hard Copy)'!AY118))</f>
        <v> </v>
      </c>
      <c r="AZ118" s="1014" t="str">
        <f>IF(IFERROR('Blocks A'!BW132-'Pre-1.095 (Hard Copy)'!AZ118, 0)=0, " ", ('Blocks A'!BW132-'Pre-1.095 (Hard Copy)'!AZ118))</f>
        <v> </v>
      </c>
      <c r="BA118" s="1014" t="str">
        <f>IF(IFERROR('Blocks A'!BX132-'Pre-1.095 (Hard Copy)'!BA118, 0)=0, " ", ('Blocks A'!BX132-'Pre-1.095 (Hard Copy)'!BA118))</f>
        <v>-0</v>
      </c>
      <c r="BB118" s="1014" t="str">
        <f>IF(IFERROR('Blocks A'!BY132-'Pre-1.095 (Hard Copy)'!BB118, 0)=0, " ", ('Blocks A'!BY132-'Pre-1.095 (Hard Copy)'!BB118))</f>
        <v> </v>
      </c>
      <c r="BC118" s="1015" t="str">
        <f>IF(IFERROR('Blocks A'!BZ132-'Pre-1.095 (Hard Copy)'!BC118, 0)=0, " ", ('Blocks A'!BZ132-'Pre-1.095 (Hard Copy)'!BC118))</f>
        <v>-0.0</v>
      </c>
      <c r="BD118" s="1014" t="str">
        <f>IF(IFERROR('Blocks A'!BV132-'Pre-1.095 (Hard Copy)'!BD118, 0)=0, " ", ('Blocks A'!BV132-'Pre-1.095 (Hard Copy)'!BD118))</f>
        <v> </v>
      </c>
      <c r="BE118" s="1014" t="str">
        <f>IF(IFERROR('Blocks A'!CB132-'Pre-1.095 (Hard Copy)'!BE118, 0)=0, " ", ('Blocks A'!CB132-'Pre-1.095 (Hard Copy)'!BE118))</f>
        <v>-6</v>
      </c>
      <c r="BF118" s="1014" t="str">
        <f>IF(IFERROR('Blocks A'!CC132-'Pre-1.095 (Hard Copy)'!BF118, 0)=0, " ", ('Blocks A'!CC132-'Pre-1.095 (Hard Copy)'!BF118))</f>
        <v>-933</v>
      </c>
      <c r="BG118" s="1016" t="str">
        <f>IF(IFERROR('Blocks A'!CD132-'Pre-1.095 (Hard Copy)'!BG118, 0)=0, " ", ('Blocks A'!CD132-'Pre-1.095 (Hard Copy)'!BG118))</f>
        <v>-0.0009</v>
      </c>
      <c r="BH118" s="1014" t="str">
        <f>IF(IFERROR('Blocks A'!CE132-'Pre-1.095 (Hard Copy)'!BH118, 0)=0, " ", ('Blocks A'!CE132-'Pre-1.095 (Hard Copy)'!BH118))</f>
        <v> </v>
      </c>
      <c r="BI118" s="1014" t="str">
        <f>IF(IFERROR('Blocks A'!CZ132-'Pre-1.095 (Hard Copy)'!BI118, 0)=0, " ", ('Blocks A'!CZ132-'Pre-1.095 (Hard Copy)'!BI118))</f>
        <v>+4</v>
      </c>
      <c r="BJ118" s="1014" t="str">
        <f>IF(IFERROR('Blocks A'!DA132-'Pre-1.095 (Hard Copy)'!BJ118, 0)=0, " ", ('Blocks A'!DA132-'Pre-1.095 (Hard Copy)'!BJ118))</f>
        <v> </v>
      </c>
      <c r="BK118" s="1014" t="str">
        <f>IF(IFERROR('Blocks A'!DB132-'Pre-1.095 (Hard Copy)'!BK118, 0)=0, " ", ('Blocks A'!DB132-'Pre-1.095 (Hard Copy)'!BK118))</f>
        <v>-5</v>
      </c>
      <c r="BL118" s="1014" t="str">
        <f>IF(IFERROR('Blocks A'!DC132-'Pre-1.095 (Hard Copy)'!BL118, 0)=0, " ", ('Blocks A'!DC132-'Pre-1.095 (Hard Copy)'!BL118))</f>
        <v> </v>
      </c>
      <c r="BM118" s="1014" t="str">
        <f>IF(IFERROR('Blocks A'!DD132-'Pre-1.095 (Hard Copy)'!BM118, 0)=0, " ", ('Blocks A'!DD132-'Pre-1.095 (Hard Copy)'!BM118))</f>
        <v> </v>
      </c>
      <c r="BN118" s="1014" t="str">
        <f>IF(IFERROR('Blocks A'!DE132-'Pre-1.095 (Hard Copy)'!BN118, 0)=0, " ", ('Blocks A'!DE132-'Pre-1.095 (Hard Copy)'!BN118))</f>
        <v> </v>
      </c>
      <c r="BO118" s="1014" t="str">
        <f>IF(IFERROR('Blocks A'!DF132-'Pre-1.095 (Hard Copy)'!BO118, 0)=0, " ", ('Blocks A'!DF132-'Pre-1.095 (Hard Copy)'!BO118))</f>
        <v> </v>
      </c>
      <c r="BP118" s="1014" t="str">
        <f>IF(IFERROR('Blocks A'!DG132-'Pre-1.095 (Hard Copy)'!BP118, 0)=0, " ", ('Blocks A'!DG132-'Pre-1.095 (Hard Copy)'!BP118))</f>
        <v> </v>
      </c>
      <c r="BQ118" s="1014" t="str">
        <f>IF(IFERROR('Blocks A'!DH132-'Pre-1.095 (Hard Copy)'!BQ118, 0)=0, " ", ('Blocks A'!DH132-'Pre-1.095 (Hard Copy)'!BQ118))</f>
        <v> </v>
      </c>
      <c r="BR118" s="1014" t="str">
        <f>IF(IFERROR('Blocks A'!DI132-'Pre-1.095 (Hard Copy)'!BR118, 0)=0, " ", ('Blocks A'!DI132-'Pre-1.095 (Hard Copy)'!BR118))</f>
        <v> </v>
      </c>
      <c r="BS118" s="1014" t="str">
        <f>IF(IFERROR('Blocks A'!DJ132-'Pre-1.095 (Hard Copy)'!BS118, 0)=0, " ", ('Blocks A'!DJ132-'Pre-1.095 (Hard Copy)'!BS118))</f>
        <v>+7</v>
      </c>
      <c r="BT118" s="1014" t="str">
        <f>IF(IFERROR('Blocks A'!DK132-'Pre-1.095 (Hard Copy)'!BT118, 0)=0, " ", ('Blocks A'!DK132-'Pre-1.095 (Hard Copy)'!BT118))</f>
        <v>-0</v>
      </c>
      <c r="BU118" s="1014" t="str">
        <f>IF(IFERROR('Blocks A'!DL132-'Pre-1.095 (Hard Copy)'!BU118, 0)=0, " ", ('Blocks A'!DL132-'Pre-1.095 (Hard Copy)'!BU118))</f>
        <v>-21</v>
      </c>
      <c r="BV118" s="1014" t="str">
        <f>IF(IFERROR('Blocks A'!DM132-'Pre-1.095 (Hard Copy)'!BV118, 0)=0, " ", ('Blocks A'!DM132-'Pre-1.095 (Hard Copy)'!BV118))</f>
        <v> </v>
      </c>
      <c r="BW118" s="1014" t="str">
        <f>IF(IFERROR('Blocks A'!DN132-'Pre-1.095 (Hard Copy)'!BW118, 0)=0, " ", ('Blocks A'!DN132-'Pre-1.095 (Hard Copy)'!BW118))</f>
        <v> </v>
      </c>
      <c r="BX118" s="1014" t="str">
        <f>IF(IFERROR('Blocks A'!DO132-'Pre-1.095 (Hard Copy)'!BX118, 0)=0, " ", ('Blocks A'!DO132-'Pre-1.095 (Hard Copy)'!BX118))</f>
        <v> </v>
      </c>
      <c r="BY118" s="1014" t="str">
        <f>IF(IFERROR('Blocks A'!DP132-'Pre-1.095 (Hard Copy)'!BY118, 0)=0, " ", ('Blocks A'!DP132-'Pre-1.095 (Hard Copy)'!BY118))</f>
        <v> </v>
      </c>
      <c r="BZ118" s="1014" t="str">
        <f>IF(IFERROR('Blocks A'!DQ132-'Pre-1.095 (Hard Copy)'!BZ118, 0)=0, " ", ('Blocks A'!DQ132-'Pre-1.095 (Hard Copy)'!BZ118))</f>
        <v> </v>
      </c>
      <c r="CA118" s="1014" t="str">
        <f>IF(IFERROR('Blocks A'!DR132-'Pre-1.095 (Hard Copy)'!CA118, 0)=0, " ", ('Blocks A'!DR132-'Pre-1.095 (Hard Copy)'!CA118))</f>
        <v> </v>
      </c>
      <c r="CB118" s="1014" t="str">
        <f>IF(IFERROR('Blocks A'!DS132-'Pre-1.095 (Hard Copy)'!CB118, 0)=0, " ", ('Blocks A'!DS132-'Pre-1.095 (Hard Copy)'!CB118))</f>
        <v> </v>
      </c>
      <c r="CC118" s="1014" t="str">
        <f>IF(IFERROR('Blocks A'!DT132-'Pre-1.095 (Hard Copy)'!CC118, 0)=0, " ", ('Blocks A'!DT132-'Pre-1.095 (Hard Copy)'!CC118))</f>
        <v>-1</v>
      </c>
      <c r="CD118" s="1014" t="str">
        <f>IF(IFERROR('Blocks A'!DU132-'Pre-1.095 (Hard Copy)'!CD118, 0)=0, " ", ('Blocks A'!DU132-'Pre-1.095 (Hard Copy)'!CD118))</f>
        <v>-14</v>
      </c>
      <c r="CE118" s="1014" t="str">
        <f>IF(IFERROR('Blocks A'!DX132-'Pre-1.095 (Hard Copy)'!CE118, 0)=0, " ", ('Blocks A'!DX132-'Pre-1.095 (Hard Copy)'!CE118))</f>
        <v>-64</v>
      </c>
      <c r="CF118" s="1014" t="str">
        <f>IF(IFERROR('Blocks A'!DY132-'Pre-1.095 (Hard Copy)'!CF118, 0)=0, " ", ('Blocks A'!DY132-'Pre-1.095 (Hard Copy)'!CF118))</f>
        <v>-9,929</v>
      </c>
      <c r="CG118" s="1016" t="str">
        <f>IF(IFERROR('Blocks A'!DZ132-'Pre-1.095 (Hard Copy)'!CG118, 0)=0, " ", ('Blocks A'!DZ132-'Pre-1.095 (Hard Copy)'!CG118))</f>
        <v>-0.0099</v>
      </c>
      <c r="CH118" s="1015" t="str">
        <f>IF(IFERROR('Blocks A'!DV132-'Pre-1.095 (Hard Copy)'!CH118, 0)=0, " ", ('Blocks A'!DV132-'Pre-1.095 (Hard Copy)'!CH118))</f>
        <v>-0.1</v>
      </c>
      <c r="CI118" s="1015" t="str">
        <f>IF(IFERROR('Blocks A'!DW132-'Pre-1.095 (Hard Copy)'!CI118, 0)=0, " ", ('Blocks A'!DW132-'Pre-1.095 (Hard Copy)'!CI118))</f>
        <v>-5.1</v>
      </c>
      <c r="CJ118" s="1014" t="str">
        <f>IF(IFERROR('Blocks A'!EA132-'Pre-1.095 (Hard Copy)'!CJ118, 0)=0, " ", ('Blocks A'!EA132-'Pre-1.095 (Hard Copy)'!CJ118))</f>
        <v>-70</v>
      </c>
      <c r="CK118" s="1017" t="str">
        <f>IF(IFERROR('Blocks A'!EB132-'Pre-1.095 (Hard Copy)'!CK118, 0)=0, " ", ('Blocks A'!EB132-'Pre-1.095 (Hard Copy)'!CK118))</f>
        <v>-1.16</v>
      </c>
      <c r="CL118" s="1017" t="str">
        <f>IF(IFERROR('Blocks A'!EC132-'Pre-1.095 (Hard Copy)'!CL118, 0)=0, " ", ('Blocks A'!EC132-'Pre-1.095 (Hard Copy)'!CL118))</f>
        <v>-0.02</v>
      </c>
      <c r="CM118" s="1017" t="str">
        <f>IF(IFERROR('Blocks A'!EH132-'Pre-1.095 (Hard Copy)'!CM118, 0)=0, " ", ('Blocks A'!EH132-'Pre-1.095 (Hard Copy)'!CM118))</f>
        <v>-0.00</v>
      </c>
      <c r="CN118" s="1014" t="str">
        <f>IF(IFERROR('Blocks A'!ED132-'Pre-1.095 (Hard Copy)'!CN118, 0)=0, " ", ('Blocks A'!ED132-'Pre-1.095 (Hard Copy)'!CN118))</f>
        <v>-10,862</v>
      </c>
      <c r="CO118" s="1017" t="str">
        <f>IF(IFERROR('Blocks A'!EE132-'Pre-1.095 (Hard Copy)'!CO118, 0)=0, " ", ('Blocks A'!EE132-'Pre-1.095 (Hard Copy)'!CO118))</f>
        <v>-10.86</v>
      </c>
      <c r="CP118" s="1017" t="str">
        <f>IF(IFERROR('Blocks A'!EF132-'Pre-1.095 (Hard Copy)'!CP118, 0)=0, " ", ('Blocks A'!EF132-'Pre-1.095 (Hard Copy)'!CP118))</f>
        <v>-0.01</v>
      </c>
      <c r="CQ118" s="1016" t="str">
        <f>IF(IFERROR('Blocks A'!EG132-'Pre-1.095 (Hard Copy)'!CQ118, 0)=0, " ", ('Blocks A'!EG132-'Pre-1.095 (Hard Copy)'!CQ118))</f>
        <v>-0.0109</v>
      </c>
      <c r="CR118" s="1018" t="s">
        <v>12</v>
      </c>
    </row>
    <row r="119">
      <c r="B119" s="1019" t="s">
        <v>1008</v>
      </c>
      <c r="C119" s="969" t="s">
        <v>886</v>
      </c>
      <c r="D119" s="969">
        <v>1.0</v>
      </c>
      <c r="E119" s="969">
        <v>1.0</v>
      </c>
      <c r="F119" s="969">
        <v>1.0</v>
      </c>
      <c r="G119" s="1014" t="str">
        <f>IF(IFERROR('Blocks A'!G133-'Pre-1.095 (Hard Copy)'!G119, 0)=0, " ", ('Blocks A'!G133-'Pre-1.095 (Hard Copy)'!G119))</f>
        <v> </v>
      </c>
      <c r="H119" s="1014" t="str">
        <f>IF(IFERROR('Blocks A'!H133-'Pre-1.095 (Hard Copy)'!H119, 0)=0, " ", ('Blocks A'!H133-'Pre-1.095 (Hard Copy)'!H119))</f>
        <v> </v>
      </c>
      <c r="I119" s="1014" t="str">
        <f>IF(IFERROR('Blocks A'!I133-'Pre-1.095 (Hard Copy)'!I119, 0)=0, " ", ('Blocks A'!I133-'Pre-1.095 (Hard Copy)'!I119))</f>
        <v> </v>
      </c>
      <c r="J119" s="1014" t="str">
        <f>IF(IFERROR('Blocks A'!J133-'Pre-1.095 (Hard Copy)'!J119, 0)=0, " ", ('Blocks A'!J133-'Pre-1.095 (Hard Copy)'!J119))</f>
        <v> </v>
      </c>
      <c r="K119" s="1014" t="str">
        <f>IF(IFERROR('Blocks A'!K133-'Pre-1.095 (Hard Copy)'!K119, 0)=0, " ", ('Blocks A'!K133-'Pre-1.095 (Hard Copy)'!K119))</f>
        <v> </v>
      </c>
      <c r="L119" s="1014" t="str">
        <f>IF(IFERROR('Blocks A'!L133-'Pre-1.095 (Hard Copy)'!L119, 0)=0, " ", ('Blocks A'!L133-'Pre-1.095 (Hard Copy)'!L119))</f>
        <v> </v>
      </c>
      <c r="M119" s="1014" t="str">
        <f>IF(IFERROR('Blocks A'!N133-'Pre-1.095 (Hard Copy)'!M119, 0)=0, " ", ('Blocks A'!N133-'Pre-1.095 (Hard Copy)'!M119))</f>
        <v> </v>
      </c>
      <c r="N119" s="1014" t="str">
        <f>IF(IFERROR('Blocks A'!O133-'Pre-1.095 (Hard Copy)'!N119, 0)=0, " ", ('Blocks A'!O133-'Pre-1.095 (Hard Copy)'!N119))</f>
        <v> </v>
      </c>
      <c r="O119" s="1014" t="str">
        <f>IF(IFERROR('Blocks A'!P133-'Pre-1.095 (Hard Copy)'!O119, 0)=0, " ", ('Blocks A'!P133-'Pre-1.095 (Hard Copy)'!O119))</f>
        <v> </v>
      </c>
      <c r="P119" s="1014" t="str">
        <f>IF(IFERROR('Blocks A'!Q133-'Pre-1.095 (Hard Copy)'!P119, 0)=0, " ", ('Blocks A'!Q133-'Pre-1.095 (Hard Copy)'!P119))</f>
        <v> </v>
      </c>
      <c r="Q119" s="1014" t="str">
        <f>IF(IFERROR('Blocks A'!R133-'Pre-1.095 (Hard Copy)'!Q119, 0)=0, " ", ('Blocks A'!R133-'Pre-1.095 (Hard Copy)'!Q119))</f>
        <v> </v>
      </c>
      <c r="R119" s="1014" t="str">
        <f>IF(IFERROR('Blocks A'!S133-'Pre-1.095 (Hard Copy)'!R119, 0)=0, " ", ('Blocks A'!S133-'Pre-1.095 (Hard Copy)'!R119))</f>
        <v> </v>
      </c>
      <c r="S119" s="1014" t="str">
        <f>IF(IFERROR('Blocks A'!T133-'Pre-1.095 (Hard Copy)'!S119, 0)=0, " ", ('Blocks A'!T133-'Pre-1.095 (Hard Copy)'!S119))</f>
        <v> </v>
      </c>
      <c r="T119" s="1014" t="str">
        <f>IF(IFERROR('Blocks A'!M133-'Pre-1.095 (Hard Copy)'!T119, 0)=0, " ", ('Blocks A'!M133-'Pre-1.095 (Hard Copy)'!T119))</f>
        <v> </v>
      </c>
      <c r="U119" s="1014" t="str">
        <f>IF(IFERROR('Blocks A'!U133-'Pre-1.095 (Hard Copy)'!U119, 0)=0, " ", ('Blocks A'!U133-'Pre-1.095 (Hard Copy)'!U119))</f>
        <v> </v>
      </c>
      <c r="V119" s="1014" t="str">
        <f>IF(IFERROR('Blocks A'!V133-'Pre-1.095 (Hard Copy)'!V119, 0)=0, " ", ('Blocks A'!V133-'Pre-1.095 (Hard Copy)'!V119))</f>
        <v> </v>
      </c>
      <c r="W119" s="1014" t="str">
        <f>IF(IFERROR('Blocks A'!W133-'Pre-1.095 (Hard Copy)'!W119, 0)=0, " ", ('Blocks A'!W133-'Pre-1.095 (Hard Copy)'!W119))</f>
        <v> </v>
      </c>
      <c r="X119" s="1014" t="str">
        <f>IF(IFERROR('Blocks A'!X133-'Pre-1.095 (Hard Copy)'!X119, 0)=0, " ", ('Blocks A'!X133-'Pre-1.095 (Hard Copy)'!X119))</f>
        <v> </v>
      </c>
      <c r="Y119" s="1014" t="str">
        <f>IF(IFERROR('Blocks A'!AC133-'Pre-1.095 (Hard Copy)'!Y119, 0)=0, " ", ('Blocks A'!AC133-'Pre-1.095 (Hard Copy)'!Y119))</f>
        <v> </v>
      </c>
      <c r="Z119" s="1014" t="str">
        <f>IF(IFERROR('Blocks A'!Y133-'Pre-1.095 (Hard Copy)'!Z119, 0)=0, " ", ('Blocks A'!Y133-'Pre-1.095 (Hard Copy)'!Z119))</f>
        <v> </v>
      </c>
      <c r="AA119" s="1014" t="str">
        <f>IF(IFERROR('Blocks A'!Z133-'Pre-1.095 (Hard Copy)'!AA119, 0)=0, " ", ('Blocks A'!Z133-'Pre-1.095 (Hard Copy)'!AA119))</f>
        <v> </v>
      </c>
      <c r="AB119" s="1014" t="str">
        <f>IF(IFERROR('Blocks A'!AA133-'Pre-1.095 (Hard Copy)'!AB119, 0)=0, " ", ('Blocks A'!AA133-'Pre-1.095 (Hard Copy)'!AB119))</f>
        <v> </v>
      </c>
      <c r="AC119" s="1014" t="str">
        <f>IF(IFERROR('Blocks A'!AB133-'Pre-1.095 (Hard Copy)'!AC119, 0)=0, " ", ('Blocks A'!AB133-'Pre-1.095 (Hard Copy)'!AC119))</f>
        <v> </v>
      </c>
      <c r="AD119" s="1014" t="str">
        <f>IF(IFERROR('Blocks A'!AY133-'Pre-1.095 (Hard Copy)'!AD119, 0)=0, " ", ('Blocks A'!AY133-'Pre-1.095 (Hard Copy)'!AD119))</f>
        <v> </v>
      </c>
      <c r="AE119" s="1014" t="str">
        <f>IF(IFERROR('Blocks A'!AZ133-'Pre-1.095 (Hard Copy)'!AE119, 0)=0, " ", ('Blocks A'!AZ133-'Pre-1.095 (Hard Copy)'!AE119))</f>
        <v> </v>
      </c>
      <c r="AF119" s="1014" t="str">
        <f>IF(IFERROR('Blocks A'!BA133-'Pre-1.095 (Hard Copy)'!AF119, 0)=0, " ", ('Blocks A'!BA133-'Pre-1.095 (Hard Copy)'!AF119))</f>
        <v> </v>
      </c>
      <c r="AG119" s="1014" t="str">
        <f>IF(IFERROR('Blocks A'!BB133-'Pre-1.095 (Hard Copy)'!AG119, 0)=0, " ", ('Blocks A'!BB133-'Pre-1.095 (Hard Copy)'!AG119))</f>
        <v> </v>
      </c>
      <c r="AH119" s="1014" t="str">
        <f>IF(IFERROR('Blocks A'!BC133-'Pre-1.095 (Hard Copy)'!AH119, 0)=0, " ", ('Blocks A'!BC133-'Pre-1.095 (Hard Copy)'!AH119))</f>
        <v> </v>
      </c>
      <c r="AI119" s="1014" t="str">
        <f>IF(IFERROR('Blocks A'!BJ133-'Pre-1.095 (Hard Copy)'!AI119, 0)=0, " ", ('Blocks A'!BJ133-'Pre-1.095 (Hard Copy)'!AI119))</f>
        <v> </v>
      </c>
      <c r="AJ119" s="1014" t="str">
        <f>IF(IFERROR('Blocks A'!BD133-'Pre-1.095 (Hard Copy)'!AJ119, 0)=0, " ", ('Blocks A'!BD133-'Pre-1.095 (Hard Copy)'!AJ119))</f>
        <v> </v>
      </c>
      <c r="AK119" s="1014" t="str">
        <f>IF(IFERROR('Blocks A'!BE133-'Pre-1.095 (Hard Copy)'!AK119, 0)=0, " ", ('Blocks A'!BE133-'Pre-1.095 (Hard Copy)'!AK119))</f>
        <v> </v>
      </c>
      <c r="AL119" s="1014" t="str">
        <f>IF(IFERROR('Blocks A'!BF133-'Pre-1.095 (Hard Copy)'!AL119, 0)=0, " ", ('Blocks A'!BF133-'Pre-1.095 (Hard Copy)'!AL119))</f>
        <v> </v>
      </c>
      <c r="AM119" s="1014" t="str">
        <f>IF(IFERROR('Blocks A'!BG133-'Pre-1.095 (Hard Copy)'!AM119, 0)=0, " ", ('Blocks A'!BG133-'Pre-1.095 (Hard Copy)'!AM119))</f>
        <v> </v>
      </c>
      <c r="AN119" s="1014" t="str">
        <f>IF(IFERROR('Blocks A'!BH133-'Pre-1.095 (Hard Copy)'!AN119, 0)=0, " ", ('Blocks A'!BH133-'Pre-1.095 (Hard Copy)'!AN119))</f>
        <v> </v>
      </c>
      <c r="AO119" s="1014" t="str">
        <f>IF(IFERROR('Blocks A'!BI133-'Pre-1.095 (Hard Copy)'!AO119, 0)=0, " ", ('Blocks A'!BI133-'Pre-1.095 (Hard Copy)'!AO119))</f>
        <v> </v>
      </c>
      <c r="AP119" s="1014" t="str">
        <f>IF(IFERROR('Blocks A'!BK133-'Pre-1.095 (Hard Copy)'!AP119, 0)=0, " ", ('Blocks A'!BK133-'Pre-1.095 (Hard Copy)'!AP119))</f>
        <v> </v>
      </c>
      <c r="AQ119" s="1014" t="str">
        <f>IF(IFERROR('Blocks A'!BL133-'Pre-1.095 (Hard Copy)'!AQ119, 0)=0, " ", ('Blocks A'!BL133-'Pre-1.095 (Hard Copy)'!AQ119))</f>
        <v> </v>
      </c>
      <c r="AR119" s="1014" t="str">
        <f>IF(IFERROR('Blocks A'!BM133-'Pre-1.095 (Hard Copy)'!AR119, 0)=0, " ", ('Blocks A'!BM133-'Pre-1.095 (Hard Copy)'!AR119))</f>
        <v> </v>
      </c>
      <c r="AS119" s="1014" t="str">
        <f>IF(IFERROR('Blocks A'!BO133-'Pre-1.095 (Hard Copy)'!AS119, 0)=0, " ", ('Blocks A'!BO133-'Pre-1.095 (Hard Copy)'!AS119))</f>
        <v> </v>
      </c>
      <c r="AT119" s="1014" t="str">
        <f>IF(IFERROR('Blocks A'!BP133-'Pre-1.095 (Hard Copy)'!AT119, 0)=0, " ", ('Blocks A'!BP133-'Pre-1.095 (Hard Copy)'!AT119))</f>
        <v> </v>
      </c>
      <c r="AU119" s="1014" t="str">
        <f>IF(IFERROR('Blocks A'!BQ133-'Pre-1.095 (Hard Copy)'!AU119, 0)=0, " ", ('Blocks A'!BQ133-'Pre-1.095 (Hard Copy)'!AU119))</f>
        <v> </v>
      </c>
      <c r="AV119" s="1014" t="str">
        <f>IF(IFERROR('Blocks A'!BR133-'Pre-1.095 (Hard Copy)'!AV119, 0)=0, " ", ('Blocks A'!BR133-'Pre-1.095 (Hard Copy)'!AV119))</f>
        <v> </v>
      </c>
      <c r="AW119" s="1014" t="str">
        <f>IF(IFERROR('Blocks A'!BS133-'Pre-1.095 (Hard Copy)'!AW119, 0)=0, " ", ('Blocks A'!BS133-'Pre-1.095 (Hard Copy)'!AW119))</f>
        <v> </v>
      </c>
      <c r="AX119" s="1014" t="str">
        <f>IF(IFERROR('Blocks A'!BT133-'Pre-1.095 (Hard Copy)'!AX119, 0)=0, " ", ('Blocks A'!BT133-'Pre-1.095 (Hard Copy)'!AX119))</f>
        <v> </v>
      </c>
      <c r="AY119" s="1014" t="str">
        <f>IF(IFERROR('Blocks A'!BU133-'Pre-1.095 (Hard Copy)'!AY119, 0)=0, " ", ('Blocks A'!BU133-'Pre-1.095 (Hard Copy)'!AY119))</f>
        <v> </v>
      </c>
      <c r="AZ119" s="1014" t="str">
        <f>IF(IFERROR('Blocks A'!BW133-'Pre-1.095 (Hard Copy)'!AZ119, 0)=0, " ", ('Blocks A'!BW133-'Pre-1.095 (Hard Copy)'!AZ119))</f>
        <v> </v>
      </c>
      <c r="BA119" s="1014" t="str">
        <f>IF(IFERROR('Blocks A'!BX133-'Pre-1.095 (Hard Copy)'!BA119, 0)=0, " ", ('Blocks A'!BX133-'Pre-1.095 (Hard Copy)'!BA119))</f>
        <v>-0</v>
      </c>
      <c r="BB119" s="1014" t="str">
        <f>IF(IFERROR('Blocks A'!BY133-'Pre-1.095 (Hard Copy)'!BB119, 0)=0, " ", ('Blocks A'!BY133-'Pre-1.095 (Hard Copy)'!BB119))</f>
        <v> </v>
      </c>
      <c r="BC119" s="1015" t="str">
        <f>IF(IFERROR('Blocks A'!BZ133-'Pre-1.095 (Hard Copy)'!BC119, 0)=0, " ", ('Blocks A'!BZ133-'Pre-1.095 (Hard Copy)'!BC119))</f>
        <v>+0.0</v>
      </c>
      <c r="BD119" s="1014" t="str">
        <f>IF(IFERROR('Blocks A'!BV133-'Pre-1.095 (Hard Copy)'!BD119, 0)=0, " ", ('Blocks A'!BV133-'Pre-1.095 (Hard Copy)'!BD119))</f>
        <v> </v>
      </c>
      <c r="BE119" s="1014" t="str">
        <f>IF(IFERROR('Blocks A'!CB133-'Pre-1.095 (Hard Copy)'!BE119, 0)=0, " ", ('Blocks A'!CB133-'Pre-1.095 (Hard Copy)'!BE119))</f>
        <v>-300</v>
      </c>
      <c r="BF119" s="1014" t="str">
        <f>IF(IFERROR('Blocks A'!CC133-'Pre-1.095 (Hard Copy)'!BF119, 0)=0, " ", ('Blocks A'!CC133-'Pre-1.095 (Hard Copy)'!BF119))</f>
        <v>-46,667</v>
      </c>
      <c r="BG119" s="1016" t="str">
        <f>IF(IFERROR('Blocks A'!CD133-'Pre-1.095 (Hard Copy)'!BG119, 0)=0, " ", ('Blocks A'!CD133-'Pre-1.095 (Hard Copy)'!BG119))</f>
        <v>-0.0467</v>
      </c>
      <c r="BH119" s="1014" t="str">
        <f>IF(IFERROR('Blocks A'!CE133-'Pre-1.095 (Hard Copy)'!BH119, 0)=0, " ", ('Blocks A'!CE133-'Pre-1.095 (Hard Copy)'!BH119))</f>
        <v> </v>
      </c>
      <c r="BI119" s="1014" t="str">
        <f>IF(IFERROR('Blocks A'!CZ133-'Pre-1.095 (Hard Copy)'!BI119, 0)=0, " ", ('Blocks A'!CZ133-'Pre-1.095 (Hard Copy)'!BI119))</f>
        <v>+24</v>
      </c>
      <c r="BJ119" s="1014" t="str">
        <f>IF(IFERROR('Blocks A'!DA133-'Pre-1.095 (Hard Copy)'!BJ119, 0)=0, " ", ('Blocks A'!DA133-'Pre-1.095 (Hard Copy)'!BJ119))</f>
        <v> </v>
      </c>
      <c r="BK119" s="1014" t="str">
        <f>IF(IFERROR('Blocks A'!DB133-'Pre-1.095 (Hard Copy)'!BK119, 0)=0, " ", ('Blocks A'!DB133-'Pre-1.095 (Hard Copy)'!BK119))</f>
        <v>-40</v>
      </c>
      <c r="BL119" s="1014" t="str">
        <f>IF(IFERROR('Blocks A'!DC133-'Pre-1.095 (Hard Copy)'!BL119, 0)=0, " ", ('Blocks A'!DC133-'Pre-1.095 (Hard Copy)'!BL119))</f>
        <v> </v>
      </c>
      <c r="BM119" s="1014" t="str">
        <f>IF(IFERROR('Blocks A'!DD133-'Pre-1.095 (Hard Copy)'!BM119, 0)=0, " ", ('Blocks A'!DD133-'Pre-1.095 (Hard Copy)'!BM119))</f>
        <v>+10</v>
      </c>
      <c r="BN119" s="1014" t="str">
        <f>IF(IFERROR('Blocks A'!DE133-'Pre-1.095 (Hard Copy)'!BN119, 0)=0, " ", ('Blocks A'!DE133-'Pre-1.095 (Hard Copy)'!BN119))</f>
        <v> </v>
      </c>
      <c r="BO119" s="1014" t="str">
        <f>IF(IFERROR('Blocks A'!DF133-'Pre-1.095 (Hard Copy)'!BO119, 0)=0, " ", ('Blocks A'!DF133-'Pre-1.095 (Hard Copy)'!BO119))</f>
        <v>-2</v>
      </c>
      <c r="BP119" s="1014" t="str">
        <f>IF(IFERROR('Blocks A'!DG133-'Pre-1.095 (Hard Copy)'!BP119, 0)=0, " ", ('Blocks A'!DG133-'Pre-1.095 (Hard Copy)'!BP119))</f>
        <v> </v>
      </c>
      <c r="BQ119" s="1014" t="str">
        <f>IF(IFERROR('Blocks A'!DH133-'Pre-1.095 (Hard Copy)'!BQ119, 0)=0, " ", ('Blocks A'!DH133-'Pre-1.095 (Hard Copy)'!BQ119))</f>
        <v> </v>
      </c>
      <c r="BR119" s="1014" t="str">
        <f>IF(IFERROR('Blocks A'!DI133-'Pre-1.095 (Hard Copy)'!BR119, 0)=0, " ", ('Blocks A'!DI133-'Pre-1.095 (Hard Copy)'!BR119))</f>
        <v> </v>
      </c>
      <c r="BS119" s="1014" t="str">
        <f>IF(IFERROR('Blocks A'!DJ133-'Pre-1.095 (Hard Copy)'!BS119, 0)=0, " ", ('Blocks A'!DJ133-'Pre-1.095 (Hard Copy)'!BS119))</f>
        <v>+43</v>
      </c>
      <c r="BT119" s="1014" t="str">
        <f>IF(IFERROR('Blocks A'!DK133-'Pre-1.095 (Hard Copy)'!BT119, 0)=0, " ", ('Blocks A'!DK133-'Pre-1.095 (Hard Copy)'!BT119))</f>
        <v>-0</v>
      </c>
      <c r="BU119" s="1014" t="str">
        <f>IF(IFERROR('Blocks A'!DL133-'Pre-1.095 (Hard Copy)'!BU119, 0)=0, " ", ('Blocks A'!DL133-'Pre-1.095 (Hard Copy)'!BU119))</f>
        <v>-167</v>
      </c>
      <c r="BV119" s="1014" t="str">
        <f>IF(IFERROR('Blocks A'!DM133-'Pre-1.095 (Hard Copy)'!BV119, 0)=0, " ", ('Blocks A'!DM133-'Pre-1.095 (Hard Copy)'!BV119))</f>
        <v> </v>
      </c>
      <c r="BW119" s="1014" t="str">
        <f>IF(IFERROR('Blocks A'!DN133-'Pre-1.095 (Hard Copy)'!BW119, 0)=0, " ", ('Blocks A'!DN133-'Pre-1.095 (Hard Copy)'!BW119))</f>
        <v>+18</v>
      </c>
      <c r="BX119" s="1014" t="str">
        <f>IF(IFERROR('Blocks A'!DO133-'Pre-1.095 (Hard Copy)'!BX119, 0)=0, " ", ('Blocks A'!DO133-'Pre-1.095 (Hard Copy)'!BX119))</f>
        <v> </v>
      </c>
      <c r="BY119" s="1014" t="str">
        <f>IF(IFERROR('Blocks A'!DP133-'Pre-1.095 (Hard Copy)'!BY119, 0)=0, " ", ('Blocks A'!DP133-'Pre-1.095 (Hard Copy)'!BY119))</f>
        <v>-225</v>
      </c>
      <c r="BZ119" s="1014" t="str">
        <f>IF(IFERROR('Blocks A'!DQ133-'Pre-1.095 (Hard Copy)'!BZ119, 0)=0, " ", ('Blocks A'!DQ133-'Pre-1.095 (Hard Copy)'!BZ119))</f>
        <v> </v>
      </c>
      <c r="CA119" s="1014" t="str">
        <f>IF(IFERROR('Blocks A'!DR133-'Pre-1.095 (Hard Copy)'!CA119, 0)=0, " ", ('Blocks A'!DR133-'Pre-1.095 (Hard Copy)'!CA119))</f>
        <v> </v>
      </c>
      <c r="CB119" s="1014" t="str">
        <f>IF(IFERROR('Blocks A'!DS133-'Pre-1.095 (Hard Copy)'!CB119, 0)=0, " ", ('Blocks A'!DS133-'Pre-1.095 (Hard Copy)'!CB119))</f>
        <v> </v>
      </c>
      <c r="CC119" s="1014" t="str">
        <f>IF(IFERROR('Blocks A'!DT133-'Pre-1.095 (Hard Copy)'!CC119, 0)=0, " ", ('Blocks A'!DT133-'Pre-1.095 (Hard Copy)'!CC119))</f>
        <v>-8</v>
      </c>
      <c r="CD119" s="1014" t="str">
        <f>IF(IFERROR('Blocks A'!DU133-'Pre-1.095 (Hard Copy)'!CD119, 0)=0, " ", ('Blocks A'!DU133-'Pre-1.095 (Hard Copy)'!CD119))</f>
        <v>-331</v>
      </c>
      <c r="CE119" s="1014" t="str">
        <f>IF(IFERROR('Blocks A'!DX133-'Pre-1.095 (Hard Copy)'!CE119, 0)=0, " ", ('Blocks A'!DX133-'Pre-1.095 (Hard Copy)'!CE119))</f>
        <v>-572</v>
      </c>
      <c r="CF119" s="1014" t="str">
        <f>IF(IFERROR('Blocks A'!DY133-'Pre-1.095 (Hard Copy)'!CF119, 0)=0, " ", ('Blocks A'!DY133-'Pre-1.095 (Hard Copy)'!CF119))</f>
        <v>-89,003</v>
      </c>
      <c r="CG119" s="1016" t="str">
        <f>IF(IFERROR('Blocks A'!DZ133-'Pre-1.095 (Hard Copy)'!CG119, 0)=0, " ", ('Blocks A'!DZ133-'Pre-1.095 (Hard Copy)'!CG119))</f>
        <v>-0.0890</v>
      </c>
      <c r="CH119" s="1015" t="str">
        <f>IF(IFERROR('Blocks A'!DV133-'Pre-1.095 (Hard Copy)'!CH119, 0)=0, " ", ('Blocks A'!DV133-'Pre-1.095 (Hard Copy)'!CH119))</f>
        <v>+2.8</v>
      </c>
      <c r="CI119" s="1015" t="str">
        <f>IF(IFERROR('Blocks A'!DW133-'Pre-1.095 (Hard Copy)'!CI119, 0)=0, " ", ('Blocks A'!DW133-'Pre-1.095 (Hard Copy)'!CI119))</f>
        <v>-122.5</v>
      </c>
      <c r="CJ119" s="1014" t="str">
        <f>IF(IFERROR('Blocks A'!EA133-'Pre-1.095 (Hard Copy)'!CJ119, 0)=0, " ", ('Blocks A'!EA133-'Pre-1.095 (Hard Copy)'!CJ119))</f>
        <v>-872</v>
      </c>
      <c r="CK119" s="1017" t="str">
        <f>IF(IFERROR('Blocks A'!EB133-'Pre-1.095 (Hard Copy)'!CK119, 0)=0, " ", ('Blocks A'!EB133-'Pre-1.095 (Hard Copy)'!CK119))</f>
        <v>-14.54</v>
      </c>
      <c r="CL119" s="1017" t="str">
        <f>IF(IFERROR('Blocks A'!EC133-'Pre-1.095 (Hard Copy)'!CL119, 0)=0, " ", ('Blocks A'!EC133-'Pre-1.095 (Hard Copy)'!CL119))</f>
        <v>-0.24</v>
      </c>
      <c r="CM119" s="1017" t="str">
        <f>IF(IFERROR('Blocks A'!EH133-'Pre-1.095 (Hard Copy)'!CM119, 0)=0, " ", ('Blocks A'!EH133-'Pre-1.095 (Hard Copy)'!CM119))</f>
        <v>-0.01</v>
      </c>
      <c r="CN119" s="1014" t="str">
        <f>IF(IFERROR('Blocks A'!ED133-'Pre-1.095 (Hard Copy)'!CN119, 0)=0, " ", ('Blocks A'!ED133-'Pre-1.095 (Hard Copy)'!CN119))</f>
        <v>-135,670</v>
      </c>
      <c r="CO119" s="1017" t="str">
        <f>IF(IFERROR('Blocks A'!EE133-'Pre-1.095 (Hard Copy)'!CO119, 0)=0, " ", ('Blocks A'!EE133-'Pre-1.095 (Hard Copy)'!CO119))</f>
        <v>-135.67</v>
      </c>
      <c r="CP119" s="1017" t="str">
        <f>IF(IFERROR('Blocks A'!EF133-'Pre-1.095 (Hard Copy)'!CP119, 0)=0, " ", ('Blocks A'!EF133-'Pre-1.095 (Hard Copy)'!CP119))</f>
        <v>-0.14</v>
      </c>
      <c r="CQ119" s="1016" t="str">
        <f>IF(IFERROR('Blocks A'!EG133-'Pre-1.095 (Hard Copy)'!CQ119, 0)=0, " ", ('Blocks A'!EG133-'Pre-1.095 (Hard Copy)'!CQ119))</f>
        <v>-0.1357</v>
      </c>
      <c r="CR119" s="1018">
        <v>202.0</v>
      </c>
    </row>
    <row r="120">
      <c r="B120" s="1013" t="s">
        <v>1008</v>
      </c>
      <c r="C120" s="969" t="s">
        <v>885</v>
      </c>
      <c r="D120" s="969">
        <v>3.0</v>
      </c>
      <c r="E120" s="969">
        <v>3.0</v>
      </c>
      <c r="F120" s="969">
        <v>3.0</v>
      </c>
      <c r="G120" s="1014" t="str">
        <f>IF(IFERROR('Blocks A'!G134-'Pre-1.095 (Hard Copy)'!G120, 0)=0, " ", ('Blocks A'!G134-'Pre-1.095 (Hard Copy)'!G120))</f>
        <v> </v>
      </c>
      <c r="H120" s="1014" t="str">
        <f>IF(IFERROR('Blocks A'!H134-'Pre-1.095 (Hard Copy)'!H120, 0)=0, " ", ('Blocks A'!H134-'Pre-1.095 (Hard Copy)'!H120))</f>
        <v> </v>
      </c>
      <c r="I120" s="1014" t="str">
        <f>IF(IFERROR('Blocks A'!I134-'Pre-1.095 (Hard Copy)'!I120, 0)=0, " ", ('Blocks A'!I134-'Pre-1.095 (Hard Copy)'!I120))</f>
        <v> </v>
      </c>
      <c r="J120" s="1014" t="str">
        <f>IF(IFERROR('Blocks A'!J134-'Pre-1.095 (Hard Copy)'!J120, 0)=0, " ", ('Blocks A'!J134-'Pre-1.095 (Hard Copy)'!J120))</f>
        <v> </v>
      </c>
      <c r="K120" s="1014" t="str">
        <f>IF(IFERROR('Blocks A'!K134-'Pre-1.095 (Hard Copy)'!K120, 0)=0, " ", ('Blocks A'!K134-'Pre-1.095 (Hard Copy)'!K120))</f>
        <v> </v>
      </c>
      <c r="L120" s="1014" t="str">
        <f>IF(IFERROR('Blocks A'!L134-'Pre-1.095 (Hard Copy)'!L120, 0)=0, " ", ('Blocks A'!L134-'Pre-1.095 (Hard Copy)'!L120))</f>
        <v> </v>
      </c>
      <c r="M120" s="1014" t="str">
        <f>IF(IFERROR('Blocks A'!N134-'Pre-1.095 (Hard Copy)'!M120, 0)=0, " ", ('Blocks A'!N134-'Pre-1.095 (Hard Copy)'!M120))</f>
        <v> </v>
      </c>
      <c r="N120" s="1014" t="str">
        <f>IF(IFERROR('Blocks A'!O134-'Pre-1.095 (Hard Copy)'!N120, 0)=0, " ", ('Blocks A'!O134-'Pre-1.095 (Hard Copy)'!N120))</f>
        <v> </v>
      </c>
      <c r="O120" s="1014" t="str">
        <f>IF(IFERROR('Blocks A'!P134-'Pre-1.095 (Hard Copy)'!O120, 0)=0, " ", ('Blocks A'!P134-'Pre-1.095 (Hard Copy)'!O120))</f>
        <v> </v>
      </c>
      <c r="P120" s="1014" t="str">
        <f>IF(IFERROR('Blocks A'!Q134-'Pre-1.095 (Hard Copy)'!P120, 0)=0, " ", ('Blocks A'!Q134-'Pre-1.095 (Hard Copy)'!P120))</f>
        <v> </v>
      </c>
      <c r="Q120" s="1014" t="str">
        <f>IF(IFERROR('Blocks A'!R134-'Pre-1.095 (Hard Copy)'!Q120, 0)=0, " ", ('Blocks A'!R134-'Pre-1.095 (Hard Copy)'!Q120))</f>
        <v> </v>
      </c>
      <c r="R120" s="1014" t="str">
        <f>IF(IFERROR('Blocks A'!S134-'Pre-1.095 (Hard Copy)'!R120, 0)=0, " ", ('Blocks A'!S134-'Pre-1.095 (Hard Copy)'!R120))</f>
        <v> </v>
      </c>
      <c r="S120" s="1014" t="str">
        <f>IF(IFERROR('Blocks A'!T134-'Pre-1.095 (Hard Copy)'!S120, 0)=0, " ", ('Blocks A'!T134-'Pre-1.095 (Hard Copy)'!S120))</f>
        <v> </v>
      </c>
      <c r="T120" s="1014" t="str">
        <f>IF(IFERROR('Blocks A'!M134-'Pre-1.095 (Hard Copy)'!T120, 0)=0, " ", ('Blocks A'!M134-'Pre-1.095 (Hard Copy)'!T120))</f>
        <v> </v>
      </c>
      <c r="U120" s="1014" t="str">
        <f>IF(IFERROR('Blocks A'!U134-'Pre-1.095 (Hard Copy)'!U120, 0)=0, " ", ('Blocks A'!U134-'Pre-1.095 (Hard Copy)'!U120))</f>
        <v> </v>
      </c>
      <c r="V120" s="1014" t="str">
        <f>IF(IFERROR('Blocks A'!V134-'Pre-1.095 (Hard Copy)'!V120, 0)=0, " ", ('Blocks A'!V134-'Pre-1.095 (Hard Copy)'!V120))</f>
        <v> </v>
      </c>
      <c r="W120" s="1014" t="str">
        <f>IF(IFERROR('Blocks A'!W134-'Pre-1.095 (Hard Copy)'!W120, 0)=0, " ", ('Blocks A'!W134-'Pre-1.095 (Hard Copy)'!W120))</f>
        <v> </v>
      </c>
      <c r="X120" s="1014" t="str">
        <f>IF(IFERROR('Blocks A'!X134-'Pre-1.095 (Hard Copy)'!X120, 0)=0, " ", ('Blocks A'!X134-'Pre-1.095 (Hard Copy)'!X120))</f>
        <v> </v>
      </c>
      <c r="Y120" s="1014" t="str">
        <f>IF(IFERROR('Blocks A'!AC134-'Pre-1.095 (Hard Copy)'!Y120, 0)=0, " ", ('Blocks A'!AC134-'Pre-1.095 (Hard Copy)'!Y120))</f>
        <v> </v>
      </c>
      <c r="Z120" s="1014" t="str">
        <f>IF(IFERROR('Blocks A'!Y134-'Pre-1.095 (Hard Copy)'!Z120, 0)=0, " ", ('Blocks A'!Y134-'Pre-1.095 (Hard Copy)'!Z120))</f>
        <v> </v>
      </c>
      <c r="AA120" s="1014" t="str">
        <f>IF(IFERROR('Blocks A'!Z134-'Pre-1.095 (Hard Copy)'!AA120, 0)=0, " ", ('Blocks A'!Z134-'Pre-1.095 (Hard Copy)'!AA120))</f>
        <v> </v>
      </c>
      <c r="AB120" s="1014" t="str">
        <f>IF(IFERROR('Blocks A'!AA134-'Pre-1.095 (Hard Copy)'!AB120, 0)=0, " ", ('Blocks A'!AA134-'Pre-1.095 (Hard Copy)'!AB120))</f>
        <v> </v>
      </c>
      <c r="AC120" s="1014" t="str">
        <f>IF(IFERROR('Blocks A'!AB134-'Pre-1.095 (Hard Copy)'!AC120, 0)=0, " ", ('Blocks A'!AB134-'Pre-1.095 (Hard Copy)'!AC120))</f>
        <v> </v>
      </c>
      <c r="AD120" s="1014" t="str">
        <f>IF(IFERROR('Blocks A'!AY134-'Pre-1.095 (Hard Copy)'!AD120, 0)=0, " ", ('Blocks A'!AY134-'Pre-1.095 (Hard Copy)'!AD120))</f>
        <v> </v>
      </c>
      <c r="AE120" s="1014" t="str">
        <f>IF(IFERROR('Blocks A'!AZ134-'Pre-1.095 (Hard Copy)'!AE120, 0)=0, " ", ('Blocks A'!AZ134-'Pre-1.095 (Hard Copy)'!AE120))</f>
        <v> </v>
      </c>
      <c r="AF120" s="1014" t="str">
        <f>IF(IFERROR('Blocks A'!BA134-'Pre-1.095 (Hard Copy)'!AF120, 0)=0, " ", ('Blocks A'!BA134-'Pre-1.095 (Hard Copy)'!AF120))</f>
        <v> </v>
      </c>
      <c r="AG120" s="1014" t="str">
        <f>IF(IFERROR('Blocks A'!BB134-'Pre-1.095 (Hard Copy)'!AG120, 0)=0, " ", ('Blocks A'!BB134-'Pre-1.095 (Hard Copy)'!AG120))</f>
        <v> </v>
      </c>
      <c r="AH120" s="1014" t="str">
        <f>IF(IFERROR('Blocks A'!BC134-'Pre-1.095 (Hard Copy)'!AH120, 0)=0, " ", ('Blocks A'!BC134-'Pre-1.095 (Hard Copy)'!AH120))</f>
        <v> </v>
      </c>
      <c r="AI120" s="1014" t="str">
        <f>IF(IFERROR('Blocks A'!BJ134-'Pre-1.095 (Hard Copy)'!AI120, 0)=0, " ", ('Blocks A'!BJ134-'Pre-1.095 (Hard Copy)'!AI120))</f>
        <v> </v>
      </c>
      <c r="AJ120" s="1014" t="str">
        <f>IF(IFERROR('Blocks A'!BD134-'Pre-1.095 (Hard Copy)'!AJ120, 0)=0, " ", ('Blocks A'!BD134-'Pre-1.095 (Hard Copy)'!AJ120))</f>
        <v> </v>
      </c>
      <c r="AK120" s="1014" t="str">
        <f>IF(IFERROR('Blocks A'!BE134-'Pre-1.095 (Hard Copy)'!AK120, 0)=0, " ", ('Blocks A'!BE134-'Pre-1.095 (Hard Copy)'!AK120))</f>
        <v> </v>
      </c>
      <c r="AL120" s="1014" t="str">
        <f>IF(IFERROR('Blocks A'!BF134-'Pre-1.095 (Hard Copy)'!AL120, 0)=0, " ", ('Blocks A'!BF134-'Pre-1.095 (Hard Copy)'!AL120))</f>
        <v> </v>
      </c>
      <c r="AM120" s="1014" t="str">
        <f>IF(IFERROR('Blocks A'!BG134-'Pre-1.095 (Hard Copy)'!AM120, 0)=0, " ", ('Blocks A'!BG134-'Pre-1.095 (Hard Copy)'!AM120))</f>
        <v> </v>
      </c>
      <c r="AN120" s="1014" t="str">
        <f>IF(IFERROR('Blocks A'!BH134-'Pre-1.095 (Hard Copy)'!AN120, 0)=0, " ", ('Blocks A'!BH134-'Pre-1.095 (Hard Copy)'!AN120))</f>
        <v> </v>
      </c>
      <c r="AO120" s="1014" t="str">
        <f>IF(IFERROR('Blocks A'!BI134-'Pre-1.095 (Hard Copy)'!AO120, 0)=0, " ", ('Blocks A'!BI134-'Pre-1.095 (Hard Copy)'!AO120))</f>
        <v> </v>
      </c>
      <c r="AP120" s="1014" t="str">
        <f>IF(IFERROR('Blocks A'!BK134-'Pre-1.095 (Hard Copy)'!AP120, 0)=0, " ", ('Blocks A'!BK134-'Pre-1.095 (Hard Copy)'!AP120))</f>
        <v> </v>
      </c>
      <c r="AQ120" s="1014" t="str">
        <f>IF(IFERROR('Blocks A'!BL134-'Pre-1.095 (Hard Copy)'!AQ120, 0)=0, " ", ('Blocks A'!BL134-'Pre-1.095 (Hard Copy)'!AQ120))</f>
        <v> </v>
      </c>
      <c r="AR120" s="1014" t="str">
        <f>IF(IFERROR('Blocks A'!BM134-'Pre-1.095 (Hard Copy)'!AR120, 0)=0, " ", ('Blocks A'!BM134-'Pre-1.095 (Hard Copy)'!AR120))</f>
        <v> </v>
      </c>
      <c r="AS120" s="1014" t="str">
        <f>IF(IFERROR('Blocks A'!BO134-'Pre-1.095 (Hard Copy)'!AS120, 0)=0, " ", ('Blocks A'!BO134-'Pre-1.095 (Hard Copy)'!AS120))</f>
        <v> </v>
      </c>
      <c r="AT120" s="1014" t="str">
        <f>IF(IFERROR('Blocks A'!BP134-'Pre-1.095 (Hard Copy)'!AT120, 0)=0, " ", ('Blocks A'!BP134-'Pre-1.095 (Hard Copy)'!AT120))</f>
        <v> </v>
      </c>
      <c r="AU120" s="1014" t="str">
        <f>IF(IFERROR('Blocks A'!BQ134-'Pre-1.095 (Hard Copy)'!AU120, 0)=0, " ", ('Blocks A'!BQ134-'Pre-1.095 (Hard Copy)'!AU120))</f>
        <v> </v>
      </c>
      <c r="AV120" s="1014" t="str">
        <f>IF(IFERROR('Blocks A'!BR134-'Pre-1.095 (Hard Copy)'!AV120, 0)=0, " ", ('Blocks A'!BR134-'Pre-1.095 (Hard Copy)'!AV120))</f>
        <v> </v>
      </c>
      <c r="AW120" s="1014" t="str">
        <f>IF(IFERROR('Blocks A'!BS134-'Pre-1.095 (Hard Copy)'!AW120, 0)=0, " ", ('Blocks A'!BS134-'Pre-1.095 (Hard Copy)'!AW120))</f>
        <v> </v>
      </c>
      <c r="AX120" s="1014" t="str">
        <f>IF(IFERROR('Blocks A'!BT134-'Pre-1.095 (Hard Copy)'!AX120, 0)=0, " ", ('Blocks A'!BT134-'Pre-1.095 (Hard Copy)'!AX120))</f>
        <v> </v>
      </c>
      <c r="AY120" s="1014" t="str">
        <f>IF(IFERROR('Blocks A'!BU134-'Pre-1.095 (Hard Copy)'!AY120, 0)=0, " ", ('Blocks A'!BU134-'Pre-1.095 (Hard Copy)'!AY120))</f>
        <v>-0</v>
      </c>
      <c r="AZ120" s="1014" t="str">
        <f>IF(IFERROR('Blocks A'!BW134-'Pre-1.095 (Hard Copy)'!AZ120, 0)=0, " ", ('Blocks A'!BW134-'Pre-1.095 (Hard Copy)'!AZ120))</f>
        <v> </v>
      </c>
      <c r="BA120" s="1014" t="str">
        <f>IF(IFERROR('Blocks A'!BX134-'Pre-1.095 (Hard Copy)'!BA120, 0)=0, " ", ('Blocks A'!BX134-'Pre-1.095 (Hard Copy)'!BA120))</f>
        <v>+0</v>
      </c>
      <c r="BB120" s="1014" t="str">
        <f>IF(IFERROR('Blocks A'!BY134-'Pre-1.095 (Hard Copy)'!BB120, 0)=0, " ", ('Blocks A'!BY134-'Pre-1.095 (Hard Copy)'!BB120))</f>
        <v>-0</v>
      </c>
      <c r="BC120" s="1015" t="str">
        <f>IF(IFERROR('Blocks A'!BZ134-'Pre-1.095 (Hard Copy)'!BC120, 0)=0, " ", ('Blocks A'!BZ134-'Pre-1.095 (Hard Copy)'!BC120))</f>
        <v>-0.0</v>
      </c>
      <c r="BD120" s="1014" t="str">
        <f>IF(IFERROR('Blocks A'!BV134-'Pre-1.095 (Hard Copy)'!BD120, 0)=0, " ", ('Blocks A'!BV134-'Pre-1.095 (Hard Copy)'!BD120))</f>
        <v> </v>
      </c>
      <c r="BE120" s="1014" t="str">
        <f>IF(IFERROR('Blocks A'!CB134-'Pre-1.095 (Hard Copy)'!BE120, 0)=0, " ", ('Blocks A'!CB134-'Pre-1.095 (Hard Copy)'!BE120))</f>
        <v>-210</v>
      </c>
      <c r="BF120" s="1014" t="str">
        <f>IF(IFERROR('Blocks A'!CC134-'Pre-1.095 (Hard Copy)'!BF120, 0)=0, " ", ('Blocks A'!CC134-'Pre-1.095 (Hard Copy)'!BF120))</f>
        <v>-32,667</v>
      </c>
      <c r="BG120" s="1016" t="str">
        <f>IF(IFERROR('Blocks A'!CD134-'Pre-1.095 (Hard Copy)'!BG120, 0)=0, " ", ('Blocks A'!CD134-'Pre-1.095 (Hard Copy)'!BG120))</f>
        <v>-0.0327</v>
      </c>
      <c r="BH120" s="1014" t="str">
        <f>IF(IFERROR('Blocks A'!CE134-'Pre-1.095 (Hard Copy)'!BH120, 0)=0, " ", ('Blocks A'!CE134-'Pre-1.095 (Hard Copy)'!BH120))</f>
        <v> </v>
      </c>
      <c r="BI120" s="1014" t="str">
        <f>IF(IFERROR('Blocks A'!CZ134-'Pre-1.095 (Hard Copy)'!BI120, 0)=0, " ", ('Blocks A'!CZ134-'Pre-1.095 (Hard Copy)'!BI120))</f>
        <v>+22</v>
      </c>
      <c r="BJ120" s="1014" t="str">
        <f>IF(IFERROR('Blocks A'!DA134-'Pre-1.095 (Hard Copy)'!BJ120, 0)=0, " ", ('Blocks A'!DA134-'Pre-1.095 (Hard Copy)'!BJ120))</f>
        <v> </v>
      </c>
      <c r="BK120" s="1014" t="str">
        <f>IF(IFERROR('Blocks A'!DB134-'Pre-1.095 (Hard Copy)'!BK120, 0)=0, " ", ('Blocks A'!DB134-'Pre-1.095 (Hard Copy)'!BK120))</f>
        <v>-40</v>
      </c>
      <c r="BL120" s="1014" t="str">
        <f>IF(IFERROR('Blocks A'!DC134-'Pre-1.095 (Hard Copy)'!BL120, 0)=0, " ", ('Blocks A'!DC134-'Pre-1.095 (Hard Copy)'!BL120))</f>
        <v> </v>
      </c>
      <c r="BM120" s="1014" t="str">
        <f>IF(IFERROR('Blocks A'!DD134-'Pre-1.095 (Hard Copy)'!BM120, 0)=0, " ", ('Blocks A'!DD134-'Pre-1.095 (Hard Copy)'!BM120))</f>
        <v>+6</v>
      </c>
      <c r="BN120" s="1014" t="str">
        <f>IF(IFERROR('Blocks A'!DE134-'Pre-1.095 (Hard Copy)'!BN120, 0)=0, " ", ('Blocks A'!DE134-'Pre-1.095 (Hard Copy)'!BN120))</f>
        <v> </v>
      </c>
      <c r="BO120" s="1014" t="str">
        <f>IF(IFERROR('Blocks A'!DF134-'Pre-1.095 (Hard Copy)'!BO120, 0)=0, " ", ('Blocks A'!DF134-'Pre-1.095 (Hard Copy)'!BO120))</f>
        <v>-1</v>
      </c>
      <c r="BP120" s="1014" t="str">
        <f>IF(IFERROR('Blocks A'!DG134-'Pre-1.095 (Hard Copy)'!BP120, 0)=0, " ", ('Blocks A'!DG134-'Pre-1.095 (Hard Copy)'!BP120))</f>
        <v> </v>
      </c>
      <c r="BQ120" s="1014" t="str">
        <f>IF(IFERROR('Blocks A'!DH134-'Pre-1.095 (Hard Copy)'!BQ120, 0)=0, " ", ('Blocks A'!DH134-'Pre-1.095 (Hard Copy)'!BQ120))</f>
        <v> </v>
      </c>
      <c r="BR120" s="1014" t="str">
        <f>IF(IFERROR('Blocks A'!DI134-'Pre-1.095 (Hard Copy)'!BR120, 0)=0, " ", ('Blocks A'!DI134-'Pre-1.095 (Hard Copy)'!BR120))</f>
        <v> </v>
      </c>
      <c r="BS120" s="1014" t="str">
        <f>IF(IFERROR('Blocks A'!DJ134-'Pre-1.095 (Hard Copy)'!BS120, 0)=0, " ", ('Blocks A'!DJ134-'Pre-1.095 (Hard Copy)'!BS120))</f>
        <v>+40</v>
      </c>
      <c r="BT120" s="1014" t="str">
        <f>IF(IFERROR('Blocks A'!DK134-'Pre-1.095 (Hard Copy)'!BT120, 0)=0, " ", ('Blocks A'!DK134-'Pre-1.095 (Hard Copy)'!BT120))</f>
        <v>-0</v>
      </c>
      <c r="BU120" s="1014" t="str">
        <f>IF(IFERROR('Blocks A'!DL134-'Pre-1.095 (Hard Copy)'!BU120, 0)=0, " ", ('Blocks A'!DL134-'Pre-1.095 (Hard Copy)'!BU120))</f>
        <v>-167</v>
      </c>
      <c r="BV120" s="1014" t="str">
        <f>IF(IFERROR('Blocks A'!DM134-'Pre-1.095 (Hard Copy)'!BV120, 0)=0, " ", ('Blocks A'!DM134-'Pre-1.095 (Hard Copy)'!BV120))</f>
        <v> </v>
      </c>
      <c r="BW120" s="1014" t="str">
        <f>IF(IFERROR('Blocks A'!DN134-'Pre-1.095 (Hard Copy)'!BW120, 0)=0, " ", ('Blocks A'!DN134-'Pre-1.095 (Hard Copy)'!BW120))</f>
        <v>+10</v>
      </c>
      <c r="BX120" s="1014" t="str">
        <f>IF(IFERROR('Blocks A'!DO134-'Pre-1.095 (Hard Copy)'!BX120, 0)=0, " ", ('Blocks A'!DO134-'Pre-1.095 (Hard Copy)'!BX120))</f>
        <v> </v>
      </c>
      <c r="BY120" s="1014" t="str">
        <f>IF(IFERROR('Blocks A'!DP134-'Pre-1.095 (Hard Copy)'!BY120, 0)=0, " ", ('Blocks A'!DP134-'Pre-1.095 (Hard Copy)'!BY120))</f>
        <v>-150</v>
      </c>
      <c r="BZ120" s="1014" t="str">
        <f>IF(IFERROR('Blocks A'!DQ134-'Pre-1.095 (Hard Copy)'!BZ120, 0)=0, " ", ('Blocks A'!DQ134-'Pre-1.095 (Hard Copy)'!BZ120))</f>
        <v> </v>
      </c>
      <c r="CA120" s="1014" t="str">
        <f>IF(IFERROR('Blocks A'!DR134-'Pre-1.095 (Hard Copy)'!CA120, 0)=0, " ", ('Blocks A'!DR134-'Pre-1.095 (Hard Copy)'!CA120))</f>
        <v> </v>
      </c>
      <c r="CB120" s="1014" t="str">
        <f>IF(IFERROR('Blocks A'!DS134-'Pre-1.095 (Hard Copy)'!CB120, 0)=0, " ", ('Blocks A'!DS134-'Pre-1.095 (Hard Copy)'!CB120))</f>
        <v> </v>
      </c>
      <c r="CC120" s="1014" t="str">
        <f>IF(IFERROR('Blocks A'!DT134-'Pre-1.095 (Hard Copy)'!CC120, 0)=0, " ", ('Blocks A'!DT134-'Pre-1.095 (Hard Copy)'!CC120))</f>
        <v>-13</v>
      </c>
      <c r="CD120" s="1014" t="str">
        <f>IF(IFERROR('Blocks A'!DU134-'Pre-1.095 (Hard Copy)'!CD120, 0)=0, " ", ('Blocks A'!DU134-'Pre-1.095 (Hard Copy)'!CD120))</f>
        <v>-267</v>
      </c>
      <c r="CE120" s="1014" t="str">
        <f>IF(IFERROR('Blocks A'!DX134-'Pre-1.095 (Hard Copy)'!CE120, 0)=0, " ", ('Blocks A'!DX134-'Pre-1.095 (Hard Copy)'!CE120))</f>
        <v>-553</v>
      </c>
      <c r="CF120" s="1014" t="str">
        <f>IF(IFERROR('Blocks A'!DY134-'Pre-1.095 (Hard Copy)'!CF120, 0)=0, " ", ('Blocks A'!DY134-'Pre-1.095 (Hard Copy)'!CF120))</f>
        <v>-85,994</v>
      </c>
      <c r="CG120" s="1016" t="str">
        <f>IF(IFERROR('Blocks A'!DZ134-'Pre-1.095 (Hard Copy)'!CG120, 0)=0, " ", ('Blocks A'!DZ134-'Pre-1.095 (Hard Copy)'!CG120))</f>
        <v>-0.0860</v>
      </c>
      <c r="CH120" s="1015" t="str">
        <f>IF(IFERROR('Blocks A'!DV134-'Pre-1.095 (Hard Copy)'!CH120, 0)=0, " ", ('Blocks A'!DV134-'Pre-1.095 (Hard Copy)'!CH120))</f>
        <v>+0.7</v>
      </c>
      <c r="CI120" s="1015" t="str">
        <f>IF(IFERROR('Blocks A'!DW134-'Pre-1.095 (Hard Copy)'!CI120, 0)=0, " ", ('Blocks A'!DW134-'Pre-1.095 (Hard Copy)'!CI120))</f>
        <v>-98.7</v>
      </c>
      <c r="CJ120" s="1014" t="str">
        <f>IF(IFERROR('Blocks A'!EA134-'Pre-1.095 (Hard Copy)'!CJ120, 0)=0, " ", ('Blocks A'!EA134-'Pre-1.095 (Hard Copy)'!CJ120))</f>
        <v>-763</v>
      </c>
      <c r="CK120" s="1017" t="str">
        <f>IF(IFERROR('Blocks A'!EB134-'Pre-1.095 (Hard Copy)'!CK120, 0)=0, " ", ('Blocks A'!EB134-'Pre-1.095 (Hard Copy)'!CK120))</f>
        <v>-12.71</v>
      </c>
      <c r="CL120" s="1017" t="str">
        <f>IF(IFERROR('Blocks A'!EC134-'Pre-1.095 (Hard Copy)'!CL120, 0)=0, " ", ('Blocks A'!EC134-'Pre-1.095 (Hard Copy)'!CL120))</f>
        <v>-0.21</v>
      </c>
      <c r="CM120" s="1017" t="str">
        <f>IF(IFERROR('Blocks A'!EH134-'Pre-1.095 (Hard Copy)'!CM120, 0)=0, " ", ('Blocks A'!EH134-'Pre-1.095 (Hard Copy)'!CM120))</f>
        <v>-0.01</v>
      </c>
      <c r="CN120" s="1014" t="str">
        <f>IF(IFERROR('Blocks A'!ED134-'Pre-1.095 (Hard Copy)'!CN120, 0)=0, " ", ('Blocks A'!ED134-'Pre-1.095 (Hard Copy)'!CN120))</f>
        <v>-118,661</v>
      </c>
      <c r="CO120" s="1017" t="str">
        <f>IF(IFERROR('Blocks A'!EE134-'Pre-1.095 (Hard Copy)'!CO120, 0)=0, " ", ('Blocks A'!EE134-'Pre-1.095 (Hard Copy)'!CO120))</f>
        <v>-118.66</v>
      </c>
      <c r="CP120" s="1017" t="str">
        <f>IF(IFERROR('Blocks A'!EF134-'Pre-1.095 (Hard Copy)'!CP120, 0)=0, " ", ('Blocks A'!EF134-'Pre-1.095 (Hard Copy)'!CP120))</f>
        <v>-0.12</v>
      </c>
      <c r="CQ120" s="1016" t="str">
        <f>IF(IFERROR('Blocks A'!EG134-'Pre-1.095 (Hard Copy)'!CQ120, 0)=0, " ", ('Blocks A'!EG134-'Pre-1.095 (Hard Copy)'!CQ120))</f>
        <v>-0.1187</v>
      </c>
      <c r="CR120" s="1018" t="s">
        <v>12</v>
      </c>
    </row>
    <row r="121">
      <c r="B121" s="1013" t="s">
        <v>1009</v>
      </c>
      <c r="C121" s="969" t="s">
        <v>886</v>
      </c>
      <c r="D121" s="969">
        <v>1.0</v>
      </c>
      <c r="E121" s="969">
        <v>1.0</v>
      </c>
      <c r="F121" s="969">
        <v>1.0</v>
      </c>
      <c r="G121" s="1014" t="str">
        <f>IF(IFERROR('Blocks A'!G135-'Pre-1.095 (Hard Copy)'!G121, 0)=0, " ", ('Blocks A'!G135-'Pre-1.095 (Hard Copy)'!G121))</f>
        <v> </v>
      </c>
      <c r="H121" s="1014" t="str">
        <f>IF(IFERROR('Blocks A'!H135-'Pre-1.095 (Hard Copy)'!H121, 0)=0, " ", ('Blocks A'!H135-'Pre-1.095 (Hard Copy)'!H121))</f>
        <v> </v>
      </c>
      <c r="I121" s="1014" t="str">
        <f>IF(IFERROR('Blocks A'!I135-'Pre-1.095 (Hard Copy)'!I121, 0)=0, " ", ('Blocks A'!I135-'Pre-1.095 (Hard Copy)'!I121))</f>
        <v> </v>
      </c>
      <c r="J121" s="1014" t="str">
        <f>IF(IFERROR('Blocks A'!J135-'Pre-1.095 (Hard Copy)'!J121, 0)=0, " ", ('Blocks A'!J135-'Pre-1.095 (Hard Copy)'!J121))</f>
        <v> </v>
      </c>
      <c r="K121" s="1014" t="str">
        <f>IF(IFERROR('Blocks A'!K135-'Pre-1.095 (Hard Copy)'!K121, 0)=0, " ", ('Blocks A'!K135-'Pre-1.095 (Hard Copy)'!K121))</f>
        <v> </v>
      </c>
      <c r="L121" s="1014" t="str">
        <f>IF(IFERROR('Blocks A'!L135-'Pre-1.095 (Hard Copy)'!L121, 0)=0, " ", ('Blocks A'!L135-'Pre-1.095 (Hard Copy)'!L121))</f>
        <v> </v>
      </c>
      <c r="M121" s="1014" t="str">
        <f>IF(IFERROR('Blocks A'!N135-'Pre-1.095 (Hard Copy)'!M121, 0)=0, " ", ('Blocks A'!N135-'Pre-1.095 (Hard Copy)'!M121))</f>
        <v> </v>
      </c>
      <c r="N121" s="1014" t="str">
        <f>IF(IFERROR('Blocks A'!O135-'Pre-1.095 (Hard Copy)'!N121, 0)=0, " ", ('Blocks A'!O135-'Pre-1.095 (Hard Copy)'!N121))</f>
        <v> </v>
      </c>
      <c r="O121" s="1014" t="str">
        <f>IF(IFERROR('Blocks A'!P135-'Pre-1.095 (Hard Copy)'!O121, 0)=0, " ", ('Blocks A'!P135-'Pre-1.095 (Hard Copy)'!O121))</f>
        <v> </v>
      </c>
      <c r="P121" s="1014" t="str">
        <f>IF(IFERROR('Blocks A'!Q135-'Pre-1.095 (Hard Copy)'!P121, 0)=0, " ", ('Blocks A'!Q135-'Pre-1.095 (Hard Copy)'!P121))</f>
        <v> </v>
      </c>
      <c r="Q121" s="1014" t="str">
        <f>IF(IFERROR('Blocks A'!R135-'Pre-1.095 (Hard Copy)'!Q121, 0)=0, " ", ('Blocks A'!R135-'Pre-1.095 (Hard Copy)'!Q121))</f>
        <v> </v>
      </c>
      <c r="R121" s="1014" t="str">
        <f>IF(IFERROR('Blocks A'!S135-'Pre-1.095 (Hard Copy)'!R121, 0)=0, " ", ('Blocks A'!S135-'Pre-1.095 (Hard Copy)'!R121))</f>
        <v> </v>
      </c>
      <c r="S121" s="1014" t="str">
        <f>IF(IFERROR('Blocks A'!T135-'Pre-1.095 (Hard Copy)'!S121, 0)=0, " ", ('Blocks A'!T135-'Pre-1.095 (Hard Copy)'!S121))</f>
        <v> </v>
      </c>
      <c r="T121" s="1014" t="str">
        <f>IF(IFERROR('Blocks A'!M135-'Pre-1.095 (Hard Copy)'!T121, 0)=0, " ", ('Blocks A'!M135-'Pre-1.095 (Hard Copy)'!T121))</f>
        <v> </v>
      </c>
      <c r="U121" s="1014" t="str">
        <f>IF(IFERROR('Blocks A'!U135-'Pre-1.095 (Hard Copy)'!U121, 0)=0, " ", ('Blocks A'!U135-'Pre-1.095 (Hard Copy)'!U121))</f>
        <v> </v>
      </c>
      <c r="V121" s="1014" t="str">
        <f>IF(IFERROR('Blocks A'!V135-'Pre-1.095 (Hard Copy)'!V121, 0)=0, " ", ('Blocks A'!V135-'Pre-1.095 (Hard Copy)'!V121))</f>
        <v> </v>
      </c>
      <c r="W121" s="1014" t="str">
        <f>IF(IFERROR('Blocks A'!W135-'Pre-1.095 (Hard Copy)'!W121, 0)=0, " ", ('Blocks A'!W135-'Pre-1.095 (Hard Copy)'!W121))</f>
        <v> </v>
      </c>
      <c r="X121" s="1014" t="str">
        <f>IF(IFERROR('Blocks A'!X135-'Pre-1.095 (Hard Copy)'!X121, 0)=0, " ", ('Blocks A'!X135-'Pre-1.095 (Hard Copy)'!X121))</f>
        <v> </v>
      </c>
      <c r="Y121" s="1014" t="str">
        <f>IF(IFERROR('Blocks A'!AC135-'Pre-1.095 (Hard Copy)'!Y121, 0)=0, " ", ('Blocks A'!AC135-'Pre-1.095 (Hard Copy)'!Y121))</f>
        <v> </v>
      </c>
      <c r="Z121" s="1014" t="str">
        <f>IF(IFERROR('Blocks A'!Y135-'Pre-1.095 (Hard Copy)'!Z121, 0)=0, " ", ('Blocks A'!Y135-'Pre-1.095 (Hard Copy)'!Z121))</f>
        <v> </v>
      </c>
      <c r="AA121" s="1014" t="str">
        <f>IF(IFERROR('Blocks A'!Z135-'Pre-1.095 (Hard Copy)'!AA121, 0)=0, " ", ('Blocks A'!Z135-'Pre-1.095 (Hard Copy)'!AA121))</f>
        <v> </v>
      </c>
      <c r="AB121" s="1014" t="str">
        <f>IF(IFERROR('Blocks A'!AA135-'Pre-1.095 (Hard Copy)'!AB121, 0)=0, " ", ('Blocks A'!AA135-'Pre-1.095 (Hard Copy)'!AB121))</f>
        <v> </v>
      </c>
      <c r="AC121" s="1014" t="str">
        <f>IF(IFERROR('Blocks A'!AB135-'Pre-1.095 (Hard Copy)'!AC121, 0)=0, " ", ('Blocks A'!AB135-'Pre-1.095 (Hard Copy)'!AC121))</f>
        <v> </v>
      </c>
      <c r="AD121" s="1014" t="str">
        <f>IF(IFERROR('Blocks A'!AY135-'Pre-1.095 (Hard Copy)'!AD121, 0)=0, " ", ('Blocks A'!AY135-'Pre-1.095 (Hard Copy)'!AD121))</f>
        <v> </v>
      </c>
      <c r="AE121" s="1014" t="str">
        <f>IF(IFERROR('Blocks A'!AZ135-'Pre-1.095 (Hard Copy)'!AE121, 0)=0, " ", ('Blocks A'!AZ135-'Pre-1.095 (Hard Copy)'!AE121))</f>
        <v> </v>
      </c>
      <c r="AF121" s="1014" t="str">
        <f>IF(IFERROR('Blocks A'!BA135-'Pre-1.095 (Hard Copy)'!AF121, 0)=0, " ", ('Blocks A'!BA135-'Pre-1.095 (Hard Copy)'!AF121))</f>
        <v> </v>
      </c>
      <c r="AG121" s="1014" t="str">
        <f>IF(IFERROR('Blocks A'!BB135-'Pre-1.095 (Hard Copy)'!AG121, 0)=0, " ", ('Blocks A'!BB135-'Pre-1.095 (Hard Copy)'!AG121))</f>
        <v> </v>
      </c>
      <c r="AH121" s="1014" t="str">
        <f>IF(IFERROR('Blocks A'!BC135-'Pre-1.095 (Hard Copy)'!AH121, 0)=0, " ", ('Blocks A'!BC135-'Pre-1.095 (Hard Copy)'!AH121))</f>
        <v> </v>
      </c>
      <c r="AI121" s="1014" t="str">
        <f>IF(IFERROR('Blocks A'!BJ135-'Pre-1.095 (Hard Copy)'!AI121, 0)=0, " ", ('Blocks A'!BJ135-'Pre-1.095 (Hard Copy)'!AI121))</f>
        <v> </v>
      </c>
      <c r="AJ121" s="1014" t="str">
        <f>IF(IFERROR('Blocks A'!BD135-'Pre-1.095 (Hard Copy)'!AJ121, 0)=0, " ", ('Blocks A'!BD135-'Pre-1.095 (Hard Copy)'!AJ121))</f>
        <v> </v>
      </c>
      <c r="AK121" s="1014" t="str">
        <f>IF(IFERROR('Blocks A'!BE135-'Pre-1.095 (Hard Copy)'!AK121, 0)=0, " ", ('Blocks A'!BE135-'Pre-1.095 (Hard Copy)'!AK121))</f>
        <v> </v>
      </c>
      <c r="AL121" s="1014" t="str">
        <f>IF(IFERROR('Blocks A'!BF135-'Pre-1.095 (Hard Copy)'!AL121, 0)=0, " ", ('Blocks A'!BF135-'Pre-1.095 (Hard Copy)'!AL121))</f>
        <v> </v>
      </c>
      <c r="AM121" s="1014" t="str">
        <f>IF(IFERROR('Blocks A'!BG135-'Pre-1.095 (Hard Copy)'!AM121, 0)=0, " ", ('Blocks A'!BG135-'Pre-1.095 (Hard Copy)'!AM121))</f>
        <v> </v>
      </c>
      <c r="AN121" s="1014" t="str">
        <f>IF(IFERROR('Blocks A'!BH135-'Pre-1.095 (Hard Copy)'!AN121, 0)=0, " ", ('Blocks A'!BH135-'Pre-1.095 (Hard Copy)'!AN121))</f>
        <v> </v>
      </c>
      <c r="AO121" s="1014" t="str">
        <f>IF(IFERROR('Blocks A'!BI135-'Pre-1.095 (Hard Copy)'!AO121, 0)=0, " ", ('Blocks A'!BI135-'Pre-1.095 (Hard Copy)'!AO121))</f>
        <v> </v>
      </c>
      <c r="AP121" s="1014" t="str">
        <f>IF(IFERROR('Blocks A'!BK135-'Pre-1.095 (Hard Copy)'!AP121, 0)=0, " ", ('Blocks A'!BK135-'Pre-1.095 (Hard Copy)'!AP121))</f>
        <v> </v>
      </c>
      <c r="AQ121" s="1014" t="str">
        <f>IF(IFERROR('Blocks A'!BL135-'Pre-1.095 (Hard Copy)'!AQ121, 0)=0, " ", ('Blocks A'!BL135-'Pre-1.095 (Hard Copy)'!AQ121))</f>
        <v> </v>
      </c>
      <c r="AR121" s="1014" t="str">
        <f>IF(IFERROR('Blocks A'!BM135-'Pre-1.095 (Hard Copy)'!AR121, 0)=0, " ", ('Blocks A'!BM135-'Pre-1.095 (Hard Copy)'!AR121))</f>
        <v> </v>
      </c>
      <c r="AS121" s="1014" t="str">
        <f>IF(IFERROR('Blocks A'!BO135-'Pre-1.095 (Hard Copy)'!AS121, 0)=0, " ", ('Blocks A'!BO135-'Pre-1.095 (Hard Copy)'!AS121))</f>
        <v> </v>
      </c>
      <c r="AT121" s="1014" t="str">
        <f>IF(IFERROR('Blocks A'!BP135-'Pre-1.095 (Hard Copy)'!AT121, 0)=0, " ", ('Blocks A'!BP135-'Pre-1.095 (Hard Copy)'!AT121))</f>
        <v> </v>
      </c>
      <c r="AU121" s="1014" t="str">
        <f>IF(IFERROR('Blocks A'!BQ135-'Pre-1.095 (Hard Copy)'!AU121, 0)=0, " ", ('Blocks A'!BQ135-'Pre-1.095 (Hard Copy)'!AU121))</f>
        <v> </v>
      </c>
      <c r="AV121" s="1014" t="str">
        <f>IF(IFERROR('Blocks A'!BR135-'Pre-1.095 (Hard Copy)'!AV121, 0)=0, " ", ('Blocks A'!BR135-'Pre-1.095 (Hard Copy)'!AV121))</f>
        <v> </v>
      </c>
      <c r="AW121" s="1014" t="str">
        <f>IF(IFERROR('Blocks A'!BS135-'Pre-1.095 (Hard Copy)'!AW121, 0)=0, " ", ('Blocks A'!BS135-'Pre-1.095 (Hard Copy)'!AW121))</f>
        <v> </v>
      </c>
      <c r="AX121" s="1014" t="str">
        <f>IF(IFERROR('Blocks A'!BT135-'Pre-1.095 (Hard Copy)'!AX121, 0)=0, " ", ('Blocks A'!BT135-'Pre-1.095 (Hard Copy)'!AX121))</f>
        <v> </v>
      </c>
      <c r="AY121" s="1014" t="str">
        <f>IF(IFERROR('Blocks A'!BU135-'Pre-1.095 (Hard Copy)'!AY121, 0)=0, " ", ('Blocks A'!BU135-'Pre-1.095 (Hard Copy)'!AY121))</f>
        <v> </v>
      </c>
      <c r="AZ121" s="1014" t="str">
        <f>IF(IFERROR('Blocks A'!BW135-'Pre-1.095 (Hard Copy)'!AZ121, 0)=0, " ", ('Blocks A'!BW135-'Pre-1.095 (Hard Copy)'!AZ121))</f>
        <v> </v>
      </c>
      <c r="BA121" s="1014" t="str">
        <f>IF(IFERROR('Blocks A'!BX135-'Pre-1.095 (Hard Copy)'!BA121, 0)=0, " ", ('Blocks A'!BX135-'Pre-1.095 (Hard Copy)'!BA121))</f>
        <v>-0</v>
      </c>
      <c r="BB121" s="1014" t="str">
        <f>IF(IFERROR('Blocks A'!BY135-'Pre-1.095 (Hard Copy)'!BB121, 0)=0, " ", ('Blocks A'!BY135-'Pre-1.095 (Hard Copy)'!BB121))</f>
        <v> </v>
      </c>
      <c r="BC121" s="1015" t="str">
        <f>IF(IFERROR('Blocks A'!BZ135-'Pre-1.095 (Hard Copy)'!BC121, 0)=0, " ", ('Blocks A'!BZ135-'Pre-1.095 (Hard Copy)'!BC121))</f>
        <v>-0.0</v>
      </c>
      <c r="BD121" s="1014" t="str">
        <f>IF(IFERROR('Blocks A'!BV135-'Pre-1.095 (Hard Copy)'!BD121, 0)=0, " ", ('Blocks A'!BV135-'Pre-1.095 (Hard Copy)'!BD121))</f>
        <v> </v>
      </c>
      <c r="BE121" s="1014" t="str">
        <f>IF(IFERROR('Blocks A'!CB135-'Pre-1.095 (Hard Copy)'!BE121, 0)=0, " ", ('Blocks A'!CB135-'Pre-1.095 (Hard Copy)'!BE121))</f>
        <v>-240</v>
      </c>
      <c r="BF121" s="1014" t="str">
        <f>IF(IFERROR('Blocks A'!CC135-'Pre-1.095 (Hard Copy)'!BF121, 0)=0, " ", ('Blocks A'!CC135-'Pre-1.095 (Hard Copy)'!BF121))</f>
        <v>-37,333</v>
      </c>
      <c r="BG121" s="1016" t="str">
        <f>IF(IFERROR('Blocks A'!CD135-'Pre-1.095 (Hard Copy)'!BG121, 0)=0, " ", ('Blocks A'!CD135-'Pre-1.095 (Hard Copy)'!BG121))</f>
        <v>-0.0373</v>
      </c>
      <c r="BH121" s="1014" t="str">
        <f>IF(IFERROR('Blocks A'!CE135-'Pre-1.095 (Hard Copy)'!BH121, 0)=0, " ", ('Blocks A'!CE135-'Pre-1.095 (Hard Copy)'!BH121))</f>
        <v> </v>
      </c>
      <c r="BI121" s="1014" t="str">
        <f>IF(IFERROR('Blocks A'!CZ135-'Pre-1.095 (Hard Copy)'!BI121, 0)=0, " ", ('Blocks A'!CZ135-'Pre-1.095 (Hard Copy)'!BI121))</f>
        <v>-80</v>
      </c>
      <c r="BJ121" s="1014" t="str">
        <f>IF(IFERROR('Blocks A'!DA135-'Pre-1.095 (Hard Copy)'!BJ121, 0)=0, " ", ('Blocks A'!DA135-'Pre-1.095 (Hard Copy)'!BJ121))</f>
        <v> </v>
      </c>
      <c r="BK121" s="1014" t="str">
        <f>IF(IFERROR('Blocks A'!DB135-'Pre-1.095 (Hard Copy)'!BK121, 0)=0, " ", ('Blocks A'!DB135-'Pre-1.095 (Hard Copy)'!BK121))</f>
        <v>-40</v>
      </c>
      <c r="BL121" s="1014" t="str">
        <f>IF(IFERROR('Blocks A'!DC135-'Pre-1.095 (Hard Copy)'!BL121, 0)=0, " ", ('Blocks A'!DC135-'Pre-1.095 (Hard Copy)'!BL121))</f>
        <v> </v>
      </c>
      <c r="BM121" s="1014" t="str">
        <f>IF(IFERROR('Blocks A'!DD135-'Pre-1.095 (Hard Copy)'!BM121, 0)=0, " ", ('Blocks A'!DD135-'Pre-1.095 (Hard Copy)'!BM121))</f>
        <v>+4</v>
      </c>
      <c r="BN121" s="1014" t="str">
        <f>IF(IFERROR('Blocks A'!DE135-'Pre-1.095 (Hard Copy)'!BN121, 0)=0, " ", ('Blocks A'!DE135-'Pre-1.095 (Hard Copy)'!BN121))</f>
        <v> </v>
      </c>
      <c r="BO121" s="1014" t="str">
        <f>IF(IFERROR('Blocks A'!DF135-'Pre-1.095 (Hard Copy)'!BO121, 0)=0, " ", ('Blocks A'!DF135-'Pre-1.095 (Hard Copy)'!BO121))</f>
        <v>-2</v>
      </c>
      <c r="BP121" s="1014" t="str">
        <f>IF(IFERROR('Blocks A'!DG135-'Pre-1.095 (Hard Copy)'!BP121, 0)=0, " ", ('Blocks A'!DG135-'Pre-1.095 (Hard Copy)'!BP121))</f>
        <v> </v>
      </c>
      <c r="BQ121" s="1014" t="str">
        <f>IF(IFERROR('Blocks A'!DH135-'Pre-1.095 (Hard Copy)'!BQ121, 0)=0, " ", ('Blocks A'!DH135-'Pre-1.095 (Hard Copy)'!BQ121))</f>
        <v> </v>
      </c>
      <c r="BR121" s="1014" t="str">
        <f>IF(IFERROR('Blocks A'!DI135-'Pre-1.095 (Hard Copy)'!BR121, 0)=0, " ", ('Blocks A'!DI135-'Pre-1.095 (Hard Copy)'!BR121))</f>
        <v> </v>
      </c>
      <c r="BS121" s="1014" t="str">
        <f>IF(IFERROR('Blocks A'!DJ135-'Pre-1.095 (Hard Copy)'!BS121, 0)=0, " ", ('Blocks A'!DJ135-'Pre-1.095 (Hard Copy)'!BS121))</f>
        <v>-143</v>
      </c>
      <c r="BT121" s="1014" t="str">
        <f>IF(IFERROR('Blocks A'!DK135-'Pre-1.095 (Hard Copy)'!BT121, 0)=0, " ", ('Blocks A'!DK135-'Pre-1.095 (Hard Copy)'!BT121))</f>
        <v>-0</v>
      </c>
      <c r="BU121" s="1014" t="str">
        <f>IF(IFERROR('Blocks A'!DL135-'Pre-1.095 (Hard Copy)'!BU121, 0)=0, " ", ('Blocks A'!DL135-'Pre-1.095 (Hard Copy)'!BU121))</f>
        <v>-167</v>
      </c>
      <c r="BV121" s="1014" t="str">
        <f>IF(IFERROR('Blocks A'!DM135-'Pre-1.095 (Hard Copy)'!BV121, 0)=0, " ", ('Blocks A'!DM135-'Pre-1.095 (Hard Copy)'!BV121))</f>
        <v> </v>
      </c>
      <c r="BW121" s="1014" t="str">
        <f>IF(IFERROR('Blocks A'!DN135-'Pre-1.095 (Hard Copy)'!BW121, 0)=0, " ", ('Blocks A'!DN135-'Pre-1.095 (Hard Copy)'!BW121))</f>
        <v>+7</v>
      </c>
      <c r="BX121" s="1014" t="str">
        <f>IF(IFERROR('Blocks A'!DO135-'Pre-1.095 (Hard Copy)'!BX121, 0)=0, " ", ('Blocks A'!DO135-'Pre-1.095 (Hard Copy)'!BX121))</f>
        <v> </v>
      </c>
      <c r="BY121" s="1014" t="str">
        <f>IF(IFERROR('Blocks A'!DP135-'Pre-1.095 (Hard Copy)'!BY121, 0)=0, " ", ('Blocks A'!DP135-'Pre-1.095 (Hard Copy)'!BY121))</f>
        <v>-250</v>
      </c>
      <c r="BZ121" s="1014" t="str">
        <f>IF(IFERROR('Blocks A'!DQ135-'Pre-1.095 (Hard Copy)'!BZ121, 0)=0, " ", ('Blocks A'!DQ135-'Pre-1.095 (Hard Copy)'!BZ121))</f>
        <v> </v>
      </c>
      <c r="CA121" s="1014" t="str">
        <f>IF(IFERROR('Blocks A'!DR135-'Pre-1.095 (Hard Copy)'!CA121, 0)=0, " ", ('Blocks A'!DR135-'Pre-1.095 (Hard Copy)'!CA121))</f>
        <v> </v>
      </c>
      <c r="CB121" s="1014" t="str">
        <f>IF(IFERROR('Blocks A'!DS135-'Pre-1.095 (Hard Copy)'!CB121, 0)=0, " ", ('Blocks A'!DS135-'Pre-1.095 (Hard Copy)'!CB121))</f>
        <v> </v>
      </c>
      <c r="CC121" s="1014" t="str">
        <f>IF(IFERROR('Blocks A'!DT135-'Pre-1.095 (Hard Copy)'!CC121, 0)=0, " ", ('Blocks A'!DT135-'Pre-1.095 (Hard Copy)'!CC121))</f>
        <v>-118</v>
      </c>
      <c r="CD121" s="1014" t="str">
        <f>IF(IFERROR('Blocks A'!DU135-'Pre-1.095 (Hard Copy)'!CD121, 0)=0, " ", ('Blocks A'!DU135-'Pre-1.095 (Hard Copy)'!CD121))</f>
        <v>-552</v>
      </c>
      <c r="CE121" s="1014" t="str">
        <f>IF(IFERROR('Blocks A'!DX135-'Pre-1.095 (Hard Copy)'!CE121, 0)=0, " ", ('Blocks A'!DX135-'Pre-1.095 (Hard Copy)'!CE121))</f>
        <v>-592</v>
      </c>
      <c r="CF121" s="1014" t="str">
        <f>IF(IFERROR('Blocks A'!DY135-'Pre-1.095 (Hard Copy)'!CF121, 0)=0, " ", ('Blocks A'!DY135-'Pre-1.095 (Hard Copy)'!CF121))</f>
        <v>-92,080</v>
      </c>
      <c r="CG121" s="1016" t="str">
        <f>IF(IFERROR('Blocks A'!DZ135-'Pre-1.095 (Hard Copy)'!CG121, 0)=0, " ", ('Blocks A'!DZ135-'Pre-1.095 (Hard Copy)'!CG121))</f>
        <v>-0.0921</v>
      </c>
      <c r="CH121" s="1015" t="str">
        <f>IF(IFERROR('Blocks A'!DV135-'Pre-1.095 (Hard Copy)'!CH121, 0)=0, " ", ('Blocks A'!DV135-'Pre-1.095 (Hard Copy)'!CH121))</f>
        <v>-13.0</v>
      </c>
      <c r="CI121" s="1015" t="str">
        <f>IF(IFERROR('Blocks A'!DW135-'Pre-1.095 (Hard Copy)'!CI121, 0)=0, " ", ('Blocks A'!DW135-'Pre-1.095 (Hard Copy)'!CI121))</f>
        <v>-204.4</v>
      </c>
      <c r="CJ121" s="1014" t="str">
        <f>IF(IFERROR('Blocks A'!EA135-'Pre-1.095 (Hard Copy)'!CJ121, 0)=0, " ", ('Blocks A'!EA135-'Pre-1.095 (Hard Copy)'!CJ121))</f>
        <v>-832</v>
      </c>
      <c r="CK121" s="1017" t="str">
        <f>IF(IFERROR('Blocks A'!EB135-'Pre-1.095 (Hard Copy)'!CK121, 0)=0, " ", ('Blocks A'!EB135-'Pre-1.095 (Hard Copy)'!CK121))</f>
        <v>-13.87</v>
      </c>
      <c r="CL121" s="1017" t="str">
        <f>IF(IFERROR('Blocks A'!EC135-'Pre-1.095 (Hard Copy)'!CL121, 0)=0, " ", ('Blocks A'!EC135-'Pre-1.095 (Hard Copy)'!CL121))</f>
        <v>-0.23</v>
      </c>
      <c r="CM121" s="1017" t="str">
        <f>IF(IFERROR('Blocks A'!EH135-'Pre-1.095 (Hard Copy)'!CM121, 0)=0, " ", ('Blocks A'!EH135-'Pre-1.095 (Hard Copy)'!CM121))</f>
        <v>-0.01</v>
      </c>
      <c r="CN121" s="1014" t="str">
        <f>IF(IFERROR('Blocks A'!ED135-'Pre-1.095 (Hard Copy)'!CN121, 0)=0, " ", ('Blocks A'!ED135-'Pre-1.095 (Hard Copy)'!CN121))</f>
        <v>-129,413</v>
      </c>
      <c r="CO121" s="1017" t="str">
        <f>IF(IFERROR('Blocks A'!EE135-'Pre-1.095 (Hard Copy)'!CO121, 0)=0, " ", ('Blocks A'!EE135-'Pre-1.095 (Hard Copy)'!CO121))</f>
        <v>-129.41</v>
      </c>
      <c r="CP121" s="1017" t="str">
        <f>IF(IFERROR('Blocks A'!EF135-'Pre-1.095 (Hard Copy)'!CP121, 0)=0, " ", ('Blocks A'!EF135-'Pre-1.095 (Hard Copy)'!CP121))</f>
        <v>-0.13</v>
      </c>
      <c r="CQ121" s="1016" t="str">
        <f>IF(IFERROR('Blocks A'!EG135-'Pre-1.095 (Hard Copy)'!CQ121, 0)=0, " ", ('Blocks A'!EG135-'Pre-1.095 (Hard Copy)'!CQ121))</f>
        <v>-0.1294</v>
      </c>
      <c r="CR121" s="1018">
        <v>829.0</v>
      </c>
    </row>
    <row r="122">
      <c r="B122" s="1013" t="s">
        <v>1009</v>
      </c>
      <c r="C122" s="969" t="s">
        <v>885</v>
      </c>
      <c r="D122" s="969">
        <v>3.0</v>
      </c>
      <c r="E122" s="969">
        <v>3.0</v>
      </c>
      <c r="F122" s="969">
        <v>3.0</v>
      </c>
      <c r="G122" s="1014" t="str">
        <f>IF(IFERROR('Blocks A'!G136-'Pre-1.095 (Hard Copy)'!G122, 0)=0, " ", ('Blocks A'!G136-'Pre-1.095 (Hard Copy)'!G122))</f>
        <v> </v>
      </c>
      <c r="H122" s="1014" t="str">
        <f>IF(IFERROR('Blocks A'!H136-'Pre-1.095 (Hard Copy)'!H122, 0)=0, " ", ('Blocks A'!H136-'Pre-1.095 (Hard Copy)'!H122))</f>
        <v> </v>
      </c>
      <c r="I122" s="1014" t="str">
        <f>IF(IFERROR('Blocks A'!I136-'Pre-1.095 (Hard Copy)'!I122, 0)=0, " ", ('Blocks A'!I136-'Pre-1.095 (Hard Copy)'!I122))</f>
        <v> </v>
      </c>
      <c r="J122" s="1014" t="str">
        <f>IF(IFERROR('Blocks A'!J136-'Pre-1.095 (Hard Copy)'!J122, 0)=0, " ", ('Blocks A'!J136-'Pre-1.095 (Hard Copy)'!J122))</f>
        <v> </v>
      </c>
      <c r="K122" s="1014" t="str">
        <f>IF(IFERROR('Blocks A'!K136-'Pre-1.095 (Hard Copy)'!K122, 0)=0, " ", ('Blocks A'!K136-'Pre-1.095 (Hard Copy)'!K122))</f>
        <v> </v>
      </c>
      <c r="L122" s="1014" t="str">
        <f>IF(IFERROR('Blocks A'!L136-'Pre-1.095 (Hard Copy)'!L122, 0)=0, " ", ('Blocks A'!L136-'Pre-1.095 (Hard Copy)'!L122))</f>
        <v> </v>
      </c>
      <c r="M122" s="1014" t="str">
        <f>IF(IFERROR('Blocks A'!N136-'Pre-1.095 (Hard Copy)'!M122, 0)=0, " ", ('Blocks A'!N136-'Pre-1.095 (Hard Copy)'!M122))</f>
        <v> </v>
      </c>
      <c r="N122" s="1014" t="str">
        <f>IF(IFERROR('Blocks A'!O136-'Pre-1.095 (Hard Copy)'!N122, 0)=0, " ", ('Blocks A'!O136-'Pre-1.095 (Hard Copy)'!N122))</f>
        <v> </v>
      </c>
      <c r="O122" s="1014" t="str">
        <f>IF(IFERROR('Blocks A'!P136-'Pre-1.095 (Hard Copy)'!O122, 0)=0, " ", ('Blocks A'!P136-'Pre-1.095 (Hard Copy)'!O122))</f>
        <v> </v>
      </c>
      <c r="P122" s="1014" t="str">
        <f>IF(IFERROR('Blocks A'!Q136-'Pre-1.095 (Hard Copy)'!P122, 0)=0, " ", ('Blocks A'!Q136-'Pre-1.095 (Hard Copy)'!P122))</f>
        <v> </v>
      </c>
      <c r="Q122" s="1014" t="str">
        <f>IF(IFERROR('Blocks A'!R136-'Pre-1.095 (Hard Copy)'!Q122, 0)=0, " ", ('Blocks A'!R136-'Pre-1.095 (Hard Copy)'!Q122))</f>
        <v> </v>
      </c>
      <c r="R122" s="1014" t="str">
        <f>IF(IFERROR('Blocks A'!S136-'Pre-1.095 (Hard Copy)'!R122, 0)=0, " ", ('Blocks A'!S136-'Pre-1.095 (Hard Copy)'!R122))</f>
        <v> </v>
      </c>
      <c r="S122" s="1014" t="str">
        <f>IF(IFERROR('Blocks A'!T136-'Pre-1.095 (Hard Copy)'!S122, 0)=0, " ", ('Blocks A'!T136-'Pre-1.095 (Hard Copy)'!S122))</f>
        <v> </v>
      </c>
      <c r="T122" s="1014" t="str">
        <f>IF(IFERROR('Blocks A'!M136-'Pre-1.095 (Hard Copy)'!T122, 0)=0, " ", ('Blocks A'!M136-'Pre-1.095 (Hard Copy)'!T122))</f>
        <v> </v>
      </c>
      <c r="U122" s="1014" t="str">
        <f>IF(IFERROR('Blocks A'!U136-'Pre-1.095 (Hard Copy)'!U122, 0)=0, " ", ('Blocks A'!U136-'Pre-1.095 (Hard Copy)'!U122))</f>
        <v> </v>
      </c>
      <c r="V122" s="1014" t="str">
        <f>IF(IFERROR('Blocks A'!V136-'Pre-1.095 (Hard Copy)'!V122, 0)=0, " ", ('Blocks A'!V136-'Pre-1.095 (Hard Copy)'!V122))</f>
        <v> </v>
      </c>
      <c r="W122" s="1014" t="str">
        <f>IF(IFERROR('Blocks A'!W136-'Pre-1.095 (Hard Copy)'!W122, 0)=0, " ", ('Blocks A'!W136-'Pre-1.095 (Hard Copy)'!W122))</f>
        <v> </v>
      </c>
      <c r="X122" s="1014" t="str">
        <f>IF(IFERROR('Blocks A'!X136-'Pre-1.095 (Hard Copy)'!X122, 0)=0, " ", ('Blocks A'!X136-'Pre-1.095 (Hard Copy)'!X122))</f>
        <v> </v>
      </c>
      <c r="Y122" s="1014" t="str">
        <f>IF(IFERROR('Blocks A'!AC136-'Pre-1.095 (Hard Copy)'!Y122, 0)=0, " ", ('Blocks A'!AC136-'Pre-1.095 (Hard Copy)'!Y122))</f>
        <v> </v>
      </c>
      <c r="Z122" s="1014" t="str">
        <f>IF(IFERROR('Blocks A'!Y136-'Pre-1.095 (Hard Copy)'!Z122, 0)=0, " ", ('Blocks A'!Y136-'Pre-1.095 (Hard Copy)'!Z122))</f>
        <v> </v>
      </c>
      <c r="AA122" s="1014" t="str">
        <f>IF(IFERROR('Blocks A'!Z136-'Pre-1.095 (Hard Copy)'!AA122, 0)=0, " ", ('Blocks A'!Z136-'Pre-1.095 (Hard Copy)'!AA122))</f>
        <v> </v>
      </c>
      <c r="AB122" s="1014" t="str">
        <f>IF(IFERROR('Blocks A'!AA136-'Pre-1.095 (Hard Copy)'!AB122, 0)=0, " ", ('Blocks A'!AA136-'Pre-1.095 (Hard Copy)'!AB122))</f>
        <v> </v>
      </c>
      <c r="AC122" s="1014" t="str">
        <f>IF(IFERROR('Blocks A'!AB136-'Pre-1.095 (Hard Copy)'!AC122, 0)=0, " ", ('Blocks A'!AB136-'Pre-1.095 (Hard Copy)'!AC122))</f>
        <v> </v>
      </c>
      <c r="AD122" s="1014" t="str">
        <f>IF(IFERROR('Blocks A'!AY136-'Pre-1.095 (Hard Copy)'!AD122, 0)=0, " ", ('Blocks A'!AY136-'Pre-1.095 (Hard Copy)'!AD122))</f>
        <v> </v>
      </c>
      <c r="AE122" s="1014" t="str">
        <f>IF(IFERROR('Blocks A'!AZ136-'Pre-1.095 (Hard Copy)'!AE122, 0)=0, " ", ('Blocks A'!AZ136-'Pre-1.095 (Hard Copy)'!AE122))</f>
        <v> </v>
      </c>
      <c r="AF122" s="1014" t="str">
        <f>IF(IFERROR('Blocks A'!BA136-'Pre-1.095 (Hard Copy)'!AF122, 0)=0, " ", ('Blocks A'!BA136-'Pre-1.095 (Hard Copy)'!AF122))</f>
        <v> </v>
      </c>
      <c r="AG122" s="1014" t="str">
        <f>IF(IFERROR('Blocks A'!BB136-'Pre-1.095 (Hard Copy)'!AG122, 0)=0, " ", ('Blocks A'!BB136-'Pre-1.095 (Hard Copy)'!AG122))</f>
        <v> </v>
      </c>
      <c r="AH122" s="1014" t="str">
        <f>IF(IFERROR('Blocks A'!BC136-'Pre-1.095 (Hard Copy)'!AH122, 0)=0, " ", ('Blocks A'!BC136-'Pre-1.095 (Hard Copy)'!AH122))</f>
        <v> </v>
      </c>
      <c r="AI122" s="1014" t="str">
        <f>IF(IFERROR('Blocks A'!BJ136-'Pre-1.095 (Hard Copy)'!AI122, 0)=0, " ", ('Blocks A'!BJ136-'Pre-1.095 (Hard Copy)'!AI122))</f>
        <v> </v>
      </c>
      <c r="AJ122" s="1014" t="str">
        <f>IF(IFERROR('Blocks A'!BD136-'Pre-1.095 (Hard Copy)'!AJ122, 0)=0, " ", ('Blocks A'!BD136-'Pre-1.095 (Hard Copy)'!AJ122))</f>
        <v> </v>
      </c>
      <c r="AK122" s="1014" t="str">
        <f>IF(IFERROR('Blocks A'!BE136-'Pre-1.095 (Hard Copy)'!AK122, 0)=0, " ", ('Blocks A'!BE136-'Pre-1.095 (Hard Copy)'!AK122))</f>
        <v> </v>
      </c>
      <c r="AL122" s="1014" t="str">
        <f>IF(IFERROR('Blocks A'!BF136-'Pre-1.095 (Hard Copy)'!AL122, 0)=0, " ", ('Blocks A'!BF136-'Pre-1.095 (Hard Copy)'!AL122))</f>
        <v> </v>
      </c>
      <c r="AM122" s="1014" t="str">
        <f>IF(IFERROR('Blocks A'!BG136-'Pre-1.095 (Hard Copy)'!AM122, 0)=0, " ", ('Blocks A'!BG136-'Pre-1.095 (Hard Copy)'!AM122))</f>
        <v> </v>
      </c>
      <c r="AN122" s="1014" t="str">
        <f>IF(IFERROR('Blocks A'!BH136-'Pre-1.095 (Hard Copy)'!AN122, 0)=0, " ", ('Blocks A'!BH136-'Pre-1.095 (Hard Copy)'!AN122))</f>
        <v> </v>
      </c>
      <c r="AO122" s="1014" t="str">
        <f>IF(IFERROR('Blocks A'!BI136-'Pre-1.095 (Hard Copy)'!AO122, 0)=0, " ", ('Blocks A'!BI136-'Pre-1.095 (Hard Copy)'!AO122))</f>
        <v> </v>
      </c>
      <c r="AP122" s="1014" t="str">
        <f>IF(IFERROR('Blocks A'!BK136-'Pre-1.095 (Hard Copy)'!AP122, 0)=0, " ", ('Blocks A'!BK136-'Pre-1.095 (Hard Copy)'!AP122))</f>
        <v> </v>
      </c>
      <c r="AQ122" s="1014" t="str">
        <f>IF(IFERROR('Blocks A'!BL136-'Pre-1.095 (Hard Copy)'!AQ122, 0)=0, " ", ('Blocks A'!BL136-'Pre-1.095 (Hard Copy)'!AQ122))</f>
        <v> </v>
      </c>
      <c r="AR122" s="1014" t="str">
        <f>IF(IFERROR('Blocks A'!BM136-'Pre-1.095 (Hard Copy)'!AR122, 0)=0, " ", ('Blocks A'!BM136-'Pre-1.095 (Hard Copy)'!AR122))</f>
        <v> </v>
      </c>
      <c r="AS122" s="1014" t="str">
        <f>IF(IFERROR('Blocks A'!BO136-'Pre-1.095 (Hard Copy)'!AS122, 0)=0, " ", ('Blocks A'!BO136-'Pre-1.095 (Hard Copy)'!AS122))</f>
        <v> </v>
      </c>
      <c r="AT122" s="1014" t="str">
        <f>IF(IFERROR('Blocks A'!BP136-'Pre-1.095 (Hard Copy)'!AT122, 0)=0, " ", ('Blocks A'!BP136-'Pre-1.095 (Hard Copy)'!AT122))</f>
        <v> </v>
      </c>
      <c r="AU122" s="1014" t="str">
        <f>IF(IFERROR('Blocks A'!BQ136-'Pre-1.095 (Hard Copy)'!AU122, 0)=0, " ", ('Blocks A'!BQ136-'Pre-1.095 (Hard Copy)'!AU122))</f>
        <v> </v>
      </c>
      <c r="AV122" s="1014" t="str">
        <f>IF(IFERROR('Blocks A'!BR136-'Pre-1.095 (Hard Copy)'!AV122, 0)=0, " ", ('Blocks A'!BR136-'Pre-1.095 (Hard Copy)'!AV122))</f>
        <v> </v>
      </c>
      <c r="AW122" s="1014" t="str">
        <f>IF(IFERROR('Blocks A'!BS136-'Pre-1.095 (Hard Copy)'!AW122, 0)=0, " ", ('Blocks A'!BS136-'Pre-1.095 (Hard Copy)'!AW122))</f>
        <v> </v>
      </c>
      <c r="AX122" s="1014" t="str">
        <f>IF(IFERROR('Blocks A'!BT136-'Pre-1.095 (Hard Copy)'!AX122, 0)=0, " ", ('Blocks A'!BT136-'Pre-1.095 (Hard Copy)'!AX122))</f>
        <v> </v>
      </c>
      <c r="AY122" s="1014" t="str">
        <f>IF(IFERROR('Blocks A'!BU136-'Pre-1.095 (Hard Copy)'!AY122, 0)=0, " ", ('Blocks A'!BU136-'Pre-1.095 (Hard Copy)'!AY122))</f>
        <v>+0</v>
      </c>
      <c r="AZ122" s="1014" t="str">
        <f>IF(IFERROR('Blocks A'!BW136-'Pre-1.095 (Hard Copy)'!AZ122, 0)=0, " ", ('Blocks A'!BW136-'Pre-1.095 (Hard Copy)'!AZ122))</f>
        <v> </v>
      </c>
      <c r="BA122" s="1014" t="str">
        <f>IF(IFERROR('Blocks A'!BX136-'Pre-1.095 (Hard Copy)'!BA122, 0)=0, " ", ('Blocks A'!BX136-'Pre-1.095 (Hard Copy)'!BA122))</f>
        <v>+0</v>
      </c>
      <c r="BB122" s="1014" t="str">
        <f>IF(IFERROR('Blocks A'!BY136-'Pre-1.095 (Hard Copy)'!BB122, 0)=0, " ", ('Blocks A'!BY136-'Pre-1.095 (Hard Copy)'!BB122))</f>
        <v>+0</v>
      </c>
      <c r="BC122" s="1015" t="str">
        <f>IF(IFERROR('Blocks A'!BZ136-'Pre-1.095 (Hard Copy)'!BC122, 0)=0, " ", ('Blocks A'!BZ136-'Pre-1.095 (Hard Copy)'!BC122))</f>
        <v>-0.0</v>
      </c>
      <c r="BD122" s="1014" t="str">
        <f>IF(IFERROR('Blocks A'!BV136-'Pre-1.095 (Hard Copy)'!BD122, 0)=0, " ", ('Blocks A'!BV136-'Pre-1.095 (Hard Copy)'!BD122))</f>
        <v> </v>
      </c>
      <c r="BE122" s="1014" t="str">
        <f>IF(IFERROR('Blocks A'!CB136-'Pre-1.095 (Hard Copy)'!BE122, 0)=0, " ", ('Blocks A'!CB136-'Pre-1.095 (Hard Copy)'!BE122))</f>
        <v>-72</v>
      </c>
      <c r="BF122" s="1014" t="str">
        <f>IF(IFERROR('Blocks A'!CC136-'Pre-1.095 (Hard Copy)'!BF122, 0)=0, " ", ('Blocks A'!CC136-'Pre-1.095 (Hard Copy)'!BF122))</f>
        <v>-11,200</v>
      </c>
      <c r="BG122" s="1016" t="str">
        <f>IF(IFERROR('Blocks A'!CD136-'Pre-1.095 (Hard Copy)'!BG122, 0)=0, " ", ('Blocks A'!CD136-'Pre-1.095 (Hard Copy)'!BG122))</f>
        <v>-0.0112</v>
      </c>
      <c r="BH122" s="1014" t="str">
        <f>IF(IFERROR('Blocks A'!CE136-'Pre-1.095 (Hard Copy)'!BH122, 0)=0, " ", ('Blocks A'!CE136-'Pre-1.095 (Hard Copy)'!BH122))</f>
        <v> </v>
      </c>
      <c r="BI122" s="1014" t="str">
        <f>IF(IFERROR('Blocks A'!CZ136-'Pre-1.095 (Hard Copy)'!BI122, 0)=0, " ", ('Blocks A'!CZ136-'Pre-1.095 (Hard Copy)'!BI122))</f>
        <v>+11</v>
      </c>
      <c r="BJ122" s="1014" t="str">
        <f>IF(IFERROR('Blocks A'!DA136-'Pre-1.095 (Hard Copy)'!BJ122, 0)=0, " ", ('Blocks A'!DA136-'Pre-1.095 (Hard Copy)'!BJ122))</f>
        <v> </v>
      </c>
      <c r="BK122" s="1014" t="str">
        <f>IF(IFERROR('Blocks A'!DB136-'Pre-1.095 (Hard Copy)'!BK122, 0)=0, " ", ('Blocks A'!DB136-'Pre-1.095 (Hard Copy)'!BK122))</f>
        <v>-30</v>
      </c>
      <c r="BL122" s="1014" t="str">
        <f>IF(IFERROR('Blocks A'!DC136-'Pre-1.095 (Hard Copy)'!BL122, 0)=0, " ", ('Blocks A'!DC136-'Pre-1.095 (Hard Copy)'!BL122))</f>
        <v> </v>
      </c>
      <c r="BM122" s="1014" t="str">
        <f>IF(IFERROR('Blocks A'!DD136-'Pre-1.095 (Hard Copy)'!BM122, 0)=0, " ", ('Blocks A'!DD136-'Pre-1.095 (Hard Copy)'!BM122))</f>
        <v>+1</v>
      </c>
      <c r="BN122" s="1014" t="str">
        <f>IF(IFERROR('Blocks A'!DE136-'Pre-1.095 (Hard Copy)'!BN122, 0)=0, " ", ('Blocks A'!DE136-'Pre-1.095 (Hard Copy)'!BN122))</f>
        <v> </v>
      </c>
      <c r="BO122" s="1014" t="str">
        <f>IF(IFERROR('Blocks A'!DF136-'Pre-1.095 (Hard Copy)'!BO122, 0)=0, " ", ('Blocks A'!DF136-'Pre-1.095 (Hard Copy)'!BO122))</f>
        <v>-1</v>
      </c>
      <c r="BP122" s="1014" t="str">
        <f>IF(IFERROR('Blocks A'!DG136-'Pre-1.095 (Hard Copy)'!BP122, 0)=0, " ", ('Blocks A'!DG136-'Pre-1.095 (Hard Copy)'!BP122))</f>
        <v> </v>
      </c>
      <c r="BQ122" s="1014" t="str">
        <f>IF(IFERROR('Blocks A'!DH136-'Pre-1.095 (Hard Copy)'!BQ122, 0)=0, " ", ('Blocks A'!DH136-'Pre-1.095 (Hard Copy)'!BQ122))</f>
        <v> </v>
      </c>
      <c r="BR122" s="1014" t="str">
        <f>IF(IFERROR('Blocks A'!DI136-'Pre-1.095 (Hard Copy)'!BR122, 0)=0, " ", ('Blocks A'!DI136-'Pre-1.095 (Hard Copy)'!BR122))</f>
        <v> </v>
      </c>
      <c r="BS122" s="1014" t="str">
        <f>IF(IFERROR('Blocks A'!DJ136-'Pre-1.095 (Hard Copy)'!BS122, 0)=0, " ", ('Blocks A'!DJ136-'Pre-1.095 (Hard Copy)'!BS122))</f>
        <v>+19</v>
      </c>
      <c r="BT122" s="1014" t="str">
        <f>IF(IFERROR('Blocks A'!DK136-'Pre-1.095 (Hard Copy)'!BT122, 0)=0, " ", ('Blocks A'!DK136-'Pre-1.095 (Hard Copy)'!BT122))</f>
        <v>-0</v>
      </c>
      <c r="BU122" s="1014" t="str">
        <f>IF(IFERROR('Blocks A'!DL136-'Pre-1.095 (Hard Copy)'!BU122, 0)=0, " ", ('Blocks A'!DL136-'Pre-1.095 (Hard Copy)'!BU122))</f>
        <v>-125</v>
      </c>
      <c r="BV122" s="1014" t="str">
        <f>IF(IFERROR('Blocks A'!DM136-'Pre-1.095 (Hard Copy)'!BV122, 0)=0, " ", ('Blocks A'!DM136-'Pre-1.095 (Hard Copy)'!BV122))</f>
        <v> </v>
      </c>
      <c r="BW122" s="1014" t="str">
        <f>IF(IFERROR('Blocks A'!DN136-'Pre-1.095 (Hard Copy)'!BW122, 0)=0, " ", ('Blocks A'!DN136-'Pre-1.095 (Hard Copy)'!BW122))</f>
        <v>+2</v>
      </c>
      <c r="BX122" s="1014" t="str">
        <f>IF(IFERROR('Blocks A'!DO136-'Pre-1.095 (Hard Copy)'!BX122, 0)=0, " ", ('Blocks A'!DO136-'Pre-1.095 (Hard Copy)'!BX122))</f>
        <v> </v>
      </c>
      <c r="BY122" s="1014" t="str">
        <f>IF(IFERROR('Blocks A'!DP136-'Pre-1.095 (Hard Copy)'!BY122, 0)=0, " ", ('Blocks A'!DP136-'Pre-1.095 (Hard Copy)'!BY122))</f>
        <v>-75</v>
      </c>
      <c r="BZ122" s="1014" t="str">
        <f>IF(IFERROR('Blocks A'!DQ136-'Pre-1.095 (Hard Copy)'!BZ122, 0)=0, " ", ('Blocks A'!DQ136-'Pre-1.095 (Hard Copy)'!BZ122))</f>
        <v> </v>
      </c>
      <c r="CA122" s="1014" t="str">
        <f>IF(IFERROR('Blocks A'!DR136-'Pre-1.095 (Hard Copy)'!CA122, 0)=0, " ", ('Blocks A'!DR136-'Pre-1.095 (Hard Copy)'!CA122))</f>
        <v> </v>
      </c>
      <c r="CB122" s="1014" t="str">
        <f>IF(IFERROR('Blocks A'!DS136-'Pre-1.095 (Hard Copy)'!CB122, 0)=0, " ", ('Blocks A'!DS136-'Pre-1.095 (Hard Copy)'!CB122))</f>
        <v> </v>
      </c>
      <c r="CC122" s="1014" t="str">
        <f>IF(IFERROR('Blocks A'!DT136-'Pre-1.095 (Hard Copy)'!CC122, 0)=0, " ", ('Blocks A'!DT136-'Pre-1.095 (Hard Copy)'!CC122))</f>
        <v>-19</v>
      </c>
      <c r="CD122" s="1014" t="str">
        <f>IF(IFERROR('Blocks A'!DU136-'Pre-1.095 (Hard Copy)'!CD122, 0)=0, " ", ('Blocks A'!DU136-'Pre-1.095 (Hard Copy)'!CD122))</f>
        <v>-179</v>
      </c>
      <c r="CE122" s="1014" t="str">
        <f>IF(IFERROR('Blocks A'!DX136-'Pre-1.095 (Hard Copy)'!CE122, 0)=0, " ", ('Blocks A'!DX136-'Pre-1.095 (Hard Copy)'!CE122))</f>
        <v>-406</v>
      </c>
      <c r="CF122" s="1014" t="str">
        <f>IF(IFERROR('Blocks A'!DY136-'Pre-1.095 (Hard Copy)'!CF122, 0)=0, " ", ('Blocks A'!DY136-'Pre-1.095 (Hard Copy)'!CF122))</f>
        <v>-63,150</v>
      </c>
      <c r="CG122" s="1016" t="str">
        <f>IF(IFERROR('Blocks A'!DZ136-'Pre-1.095 (Hard Copy)'!CG122, 0)=0, " ", ('Blocks A'!DZ136-'Pre-1.095 (Hard Copy)'!CG122))</f>
        <v>-0.0631</v>
      </c>
      <c r="CH122" s="1015" t="str">
        <f>IF(IFERROR('Blocks A'!DV136-'Pre-1.095 (Hard Copy)'!CH122, 0)=0, " ", ('Blocks A'!DV136-'Pre-1.095 (Hard Copy)'!CH122))</f>
        <v>-1.5</v>
      </c>
      <c r="CI122" s="1015" t="str">
        <f>IF(IFERROR('Blocks A'!DW136-'Pre-1.095 (Hard Copy)'!CI122, 0)=0, " ", ('Blocks A'!DW136-'Pre-1.095 (Hard Copy)'!CI122))</f>
        <v>-66.1</v>
      </c>
      <c r="CJ122" s="1014" t="str">
        <f>IF(IFERROR('Blocks A'!EA136-'Pre-1.095 (Hard Copy)'!CJ122, 0)=0, " ", ('Blocks A'!EA136-'Pre-1.095 (Hard Copy)'!CJ122))</f>
        <v>-478</v>
      </c>
      <c r="CK122" s="1017" t="str">
        <f>IF(IFERROR('Blocks A'!EB136-'Pre-1.095 (Hard Copy)'!CK122, 0)=0, " ", ('Blocks A'!EB136-'Pre-1.095 (Hard Copy)'!CK122))</f>
        <v>-7.97</v>
      </c>
      <c r="CL122" s="1017" t="str">
        <f>IF(IFERROR('Blocks A'!EC136-'Pre-1.095 (Hard Copy)'!CL122, 0)=0, " ", ('Blocks A'!EC136-'Pre-1.095 (Hard Copy)'!CL122))</f>
        <v>-0.13</v>
      </c>
      <c r="CM122" s="1017" t="str">
        <f>IF(IFERROR('Blocks A'!EH136-'Pre-1.095 (Hard Copy)'!CM122, 0)=0, " ", ('Blocks A'!EH136-'Pre-1.095 (Hard Copy)'!CM122))</f>
        <v>-0.01</v>
      </c>
      <c r="CN122" s="1014" t="str">
        <f>IF(IFERROR('Blocks A'!ED136-'Pre-1.095 (Hard Copy)'!CN122, 0)=0, " ", ('Blocks A'!ED136-'Pre-1.095 (Hard Copy)'!CN122))</f>
        <v>-74,350</v>
      </c>
      <c r="CO122" s="1017" t="str">
        <f>IF(IFERROR('Blocks A'!EE136-'Pre-1.095 (Hard Copy)'!CO122, 0)=0, " ", ('Blocks A'!EE136-'Pre-1.095 (Hard Copy)'!CO122))</f>
        <v>-74.35</v>
      </c>
      <c r="CP122" s="1017" t="str">
        <f>IF(IFERROR('Blocks A'!EF136-'Pre-1.095 (Hard Copy)'!CP122, 0)=0, " ", ('Blocks A'!EF136-'Pre-1.095 (Hard Copy)'!CP122))</f>
        <v>-0.07</v>
      </c>
      <c r="CQ122" s="1016" t="str">
        <f>IF(IFERROR('Blocks A'!EG136-'Pre-1.095 (Hard Copy)'!CQ122, 0)=0, " ", ('Blocks A'!EG136-'Pre-1.095 (Hard Copy)'!CQ122))</f>
        <v>-0.0743</v>
      </c>
      <c r="CR122" s="1018" t="s">
        <v>12</v>
      </c>
    </row>
    <row r="123">
      <c r="B123" s="1013" t="s">
        <v>1010</v>
      </c>
      <c r="C123" s="969" t="s">
        <v>885</v>
      </c>
      <c r="D123" s="969">
        <v>1.0</v>
      </c>
      <c r="E123" s="969">
        <v>1.0</v>
      </c>
      <c r="F123" s="969">
        <v>1.0</v>
      </c>
      <c r="G123" s="1014" t="str">
        <f>IF(IFERROR('Blocks A'!G137-'Pre-1.095 (Hard Copy)'!G123, 0)=0, " ", ('Blocks A'!G137-'Pre-1.095 (Hard Copy)'!G123))</f>
        <v> </v>
      </c>
      <c r="H123" s="1014" t="str">
        <f>IF(IFERROR('Blocks A'!H137-'Pre-1.095 (Hard Copy)'!H123, 0)=0, " ", ('Blocks A'!H137-'Pre-1.095 (Hard Copy)'!H123))</f>
        <v> </v>
      </c>
      <c r="I123" s="1014" t="str">
        <f>IF(IFERROR('Blocks A'!I137-'Pre-1.095 (Hard Copy)'!I123, 0)=0, " ", ('Blocks A'!I137-'Pre-1.095 (Hard Copy)'!I123))</f>
        <v> </v>
      </c>
      <c r="J123" s="1014" t="str">
        <f>IF(IFERROR('Blocks A'!J137-'Pre-1.095 (Hard Copy)'!J123, 0)=0, " ", ('Blocks A'!J137-'Pre-1.095 (Hard Copy)'!J123))</f>
        <v> </v>
      </c>
      <c r="K123" s="1014" t="str">
        <f>IF(IFERROR('Blocks A'!K137-'Pre-1.095 (Hard Copy)'!K123, 0)=0, " ", ('Blocks A'!K137-'Pre-1.095 (Hard Copy)'!K123))</f>
        <v> </v>
      </c>
      <c r="L123" s="1014" t="str">
        <f>IF(IFERROR('Blocks A'!L137-'Pre-1.095 (Hard Copy)'!L123, 0)=0, " ", ('Blocks A'!L137-'Pre-1.095 (Hard Copy)'!L123))</f>
        <v> </v>
      </c>
      <c r="M123" s="1014" t="str">
        <f>IF(IFERROR('Blocks A'!N137-'Pre-1.095 (Hard Copy)'!M123, 0)=0, " ", ('Blocks A'!N137-'Pre-1.095 (Hard Copy)'!M123))</f>
        <v> </v>
      </c>
      <c r="N123" s="1014" t="str">
        <f>IF(IFERROR('Blocks A'!O137-'Pre-1.095 (Hard Copy)'!N123, 0)=0, " ", ('Blocks A'!O137-'Pre-1.095 (Hard Copy)'!N123))</f>
        <v> </v>
      </c>
      <c r="O123" s="1014" t="str">
        <f>IF(IFERROR('Blocks A'!P137-'Pre-1.095 (Hard Copy)'!O123, 0)=0, " ", ('Blocks A'!P137-'Pre-1.095 (Hard Copy)'!O123))</f>
        <v> </v>
      </c>
      <c r="P123" s="1014" t="str">
        <f>IF(IFERROR('Blocks A'!Q137-'Pre-1.095 (Hard Copy)'!P123, 0)=0, " ", ('Blocks A'!Q137-'Pre-1.095 (Hard Copy)'!P123))</f>
        <v> </v>
      </c>
      <c r="Q123" s="1014" t="str">
        <f>IF(IFERROR('Blocks A'!R137-'Pre-1.095 (Hard Copy)'!Q123, 0)=0, " ", ('Blocks A'!R137-'Pre-1.095 (Hard Copy)'!Q123))</f>
        <v> </v>
      </c>
      <c r="R123" s="1014" t="str">
        <f>IF(IFERROR('Blocks A'!S137-'Pre-1.095 (Hard Copy)'!R123, 0)=0, " ", ('Blocks A'!S137-'Pre-1.095 (Hard Copy)'!R123))</f>
        <v> </v>
      </c>
      <c r="S123" s="1014" t="str">
        <f>IF(IFERROR('Blocks A'!T137-'Pre-1.095 (Hard Copy)'!S123, 0)=0, " ", ('Blocks A'!T137-'Pre-1.095 (Hard Copy)'!S123))</f>
        <v> </v>
      </c>
      <c r="T123" s="1014" t="str">
        <f>IF(IFERROR('Blocks A'!M137-'Pre-1.095 (Hard Copy)'!T123, 0)=0, " ", ('Blocks A'!M137-'Pre-1.095 (Hard Copy)'!T123))</f>
        <v> </v>
      </c>
      <c r="U123" s="1014" t="str">
        <f>IF(IFERROR('Blocks A'!U137-'Pre-1.095 (Hard Copy)'!U123, 0)=0, " ", ('Blocks A'!U137-'Pre-1.095 (Hard Copy)'!U123))</f>
        <v> </v>
      </c>
      <c r="V123" s="1014" t="str">
        <f>IF(IFERROR('Blocks A'!V137-'Pre-1.095 (Hard Copy)'!V123, 0)=0, " ", ('Blocks A'!V137-'Pre-1.095 (Hard Copy)'!V123))</f>
        <v> </v>
      </c>
      <c r="W123" s="1014" t="str">
        <f>IF(IFERROR('Blocks A'!W137-'Pre-1.095 (Hard Copy)'!W123, 0)=0, " ", ('Blocks A'!W137-'Pre-1.095 (Hard Copy)'!W123))</f>
        <v> </v>
      </c>
      <c r="X123" s="1014" t="str">
        <f>IF(IFERROR('Blocks A'!X137-'Pre-1.095 (Hard Copy)'!X123, 0)=0, " ", ('Blocks A'!X137-'Pre-1.095 (Hard Copy)'!X123))</f>
        <v> </v>
      </c>
      <c r="Y123" s="1014" t="str">
        <f>IF(IFERROR('Blocks A'!AC137-'Pre-1.095 (Hard Copy)'!Y123, 0)=0, " ", ('Blocks A'!AC137-'Pre-1.095 (Hard Copy)'!Y123))</f>
        <v> </v>
      </c>
      <c r="Z123" s="1014" t="str">
        <f>IF(IFERROR('Blocks A'!Y137-'Pre-1.095 (Hard Copy)'!Z123, 0)=0, " ", ('Blocks A'!Y137-'Pre-1.095 (Hard Copy)'!Z123))</f>
        <v> </v>
      </c>
      <c r="AA123" s="1014" t="str">
        <f>IF(IFERROR('Blocks A'!Z137-'Pre-1.095 (Hard Copy)'!AA123, 0)=0, " ", ('Blocks A'!Z137-'Pre-1.095 (Hard Copy)'!AA123))</f>
        <v> </v>
      </c>
      <c r="AB123" s="1014" t="str">
        <f>IF(IFERROR('Blocks A'!AA137-'Pre-1.095 (Hard Copy)'!AB123, 0)=0, " ", ('Blocks A'!AA137-'Pre-1.095 (Hard Copy)'!AB123))</f>
        <v> </v>
      </c>
      <c r="AC123" s="1014" t="str">
        <f>IF(IFERROR('Blocks A'!AB137-'Pre-1.095 (Hard Copy)'!AC123, 0)=0, " ", ('Blocks A'!AB137-'Pre-1.095 (Hard Copy)'!AC123))</f>
        <v> </v>
      </c>
      <c r="AD123" s="1014" t="str">
        <f>IF(IFERROR('Blocks A'!AY137-'Pre-1.095 (Hard Copy)'!AD123, 0)=0, " ", ('Blocks A'!AY137-'Pre-1.095 (Hard Copy)'!AD123))</f>
        <v> </v>
      </c>
      <c r="AE123" s="1014" t="str">
        <f>IF(IFERROR('Blocks A'!AZ137-'Pre-1.095 (Hard Copy)'!AE123, 0)=0, " ", ('Blocks A'!AZ137-'Pre-1.095 (Hard Copy)'!AE123))</f>
        <v> </v>
      </c>
      <c r="AF123" s="1014" t="str">
        <f>IF(IFERROR('Blocks A'!BA137-'Pre-1.095 (Hard Copy)'!AF123, 0)=0, " ", ('Blocks A'!BA137-'Pre-1.095 (Hard Copy)'!AF123))</f>
        <v> </v>
      </c>
      <c r="AG123" s="1014" t="str">
        <f>IF(IFERROR('Blocks A'!BB137-'Pre-1.095 (Hard Copy)'!AG123, 0)=0, " ", ('Blocks A'!BB137-'Pre-1.095 (Hard Copy)'!AG123))</f>
        <v> </v>
      </c>
      <c r="AH123" s="1014" t="str">
        <f>IF(IFERROR('Blocks A'!BC137-'Pre-1.095 (Hard Copy)'!AH123, 0)=0, " ", ('Blocks A'!BC137-'Pre-1.095 (Hard Copy)'!AH123))</f>
        <v> </v>
      </c>
      <c r="AI123" s="1014" t="str">
        <f>IF(IFERROR('Blocks A'!BJ137-'Pre-1.095 (Hard Copy)'!AI123, 0)=0, " ", ('Blocks A'!BJ137-'Pre-1.095 (Hard Copy)'!AI123))</f>
        <v> </v>
      </c>
      <c r="AJ123" s="1014" t="str">
        <f>IF(IFERROR('Blocks A'!BD137-'Pre-1.095 (Hard Copy)'!AJ123, 0)=0, " ", ('Blocks A'!BD137-'Pre-1.095 (Hard Copy)'!AJ123))</f>
        <v> </v>
      </c>
      <c r="AK123" s="1014" t="str">
        <f>IF(IFERROR('Blocks A'!BE137-'Pre-1.095 (Hard Copy)'!AK123, 0)=0, " ", ('Blocks A'!BE137-'Pre-1.095 (Hard Copy)'!AK123))</f>
        <v> </v>
      </c>
      <c r="AL123" s="1014" t="str">
        <f>IF(IFERROR('Blocks A'!BF137-'Pre-1.095 (Hard Copy)'!AL123, 0)=0, " ", ('Blocks A'!BF137-'Pre-1.095 (Hard Copy)'!AL123))</f>
        <v> </v>
      </c>
      <c r="AM123" s="1014" t="str">
        <f>IF(IFERROR('Blocks A'!BG137-'Pre-1.095 (Hard Copy)'!AM123, 0)=0, " ", ('Blocks A'!BG137-'Pre-1.095 (Hard Copy)'!AM123))</f>
        <v> </v>
      </c>
      <c r="AN123" s="1014" t="str">
        <f>IF(IFERROR('Blocks A'!BH137-'Pre-1.095 (Hard Copy)'!AN123, 0)=0, " ", ('Blocks A'!BH137-'Pre-1.095 (Hard Copy)'!AN123))</f>
        <v> </v>
      </c>
      <c r="AO123" s="1014" t="str">
        <f>IF(IFERROR('Blocks A'!BI137-'Pre-1.095 (Hard Copy)'!AO123, 0)=0, " ", ('Blocks A'!BI137-'Pre-1.095 (Hard Copy)'!AO123))</f>
        <v> </v>
      </c>
      <c r="AP123" s="1014" t="str">
        <f>IF(IFERROR('Blocks A'!BK137-'Pre-1.095 (Hard Copy)'!AP123, 0)=0, " ", ('Blocks A'!BK137-'Pre-1.095 (Hard Copy)'!AP123))</f>
        <v> </v>
      </c>
      <c r="AQ123" s="1014" t="str">
        <f>IF(IFERROR('Blocks A'!BL137-'Pre-1.095 (Hard Copy)'!AQ123, 0)=0, " ", ('Blocks A'!BL137-'Pre-1.095 (Hard Copy)'!AQ123))</f>
        <v> </v>
      </c>
      <c r="AR123" s="1014" t="str">
        <f>IF(IFERROR('Blocks A'!BM137-'Pre-1.095 (Hard Copy)'!AR123, 0)=0, " ", ('Blocks A'!BM137-'Pre-1.095 (Hard Copy)'!AR123))</f>
        <v> </v>
      </c>
      <c r="AS123" s="1014" t="str">
        <f>IF(IFERROR('Blocks A'!BO137-'Pre-1.095 (Hard Copy)'!AS123, 0)=0, " ", ('Blocks A'!BO137-'Pre-1.095 (Hard Copy)'!AS123))</f>
        <v> </v>
      </c>
      <c r="AT123" s="1014" t="str">
        <f>IF(IFERROR('Blocks A'!BP137-'Pre-1.095 (Hard Copy)'!AT123, 0)=0, " ", ('Blocks A'!BP137-'Pre-1.095 (Hard Copy)'!AT123))</f>
        <v> </v>
      </c>
      <c r="AU123" s="1014" t="str">
        <f>IF(IFERROR('Blocks A'!BQ137-'Pre-1.095 (Hard Copy)'!AU123, 0)=0, " ", ('Blocks A'!BQ137-'Pre-1.095 (Hard Copy)'!AU123))</f>
        <v> </v>
      </c>
      <c r="AV123" s="1014" t="str">
        <f>IF(IFERROR('Blocks A'!BR137-'Pre-1.095 (Hard Copy)'!AV123, 0)=0, " ", ('Blocks A'!BR137-'Pre-1.095 (Hard Copy)'!AV123))</f>
        <v> </v>
      </c>
      <c r="AW123" s="1014" t="str">
        <f>IF(IFERROR('Blocks A'!BS137-'Pre-1.095 (Hard Copy)'!AW123, 0)=0, " ", ('Blocks A'!BS137-'Pre-1.095 (Hard Copy)'!AW123))</f>
        <v> </v>
      </c>
      <c r="AX123" s="1014" t="str">
        <f>IF(IFERROR('Blocks A'!BT137-'Pre-1.095 (Hard Copy)'!AX123, 0)=0, " ", ('Blocks A'!BT137-'Pre-1.095 (Hard Copy)'!AX123))</f>
        <v> </v>
      </c>
      <c r="AY123" s="1014" t="str">
        <f>IF(IFERROR('Blocks A'!BU137-'Pre-1.095 (Hard Copy)'!AY123, 0)=0, " ", ('Blocks A'!BU137-'Pre-1.095 (Hard Copy)'!AY123))</f>
        <v> </v>
      </c>
      <c r="AZ123" s="1014" t="str">
        <f>IF(IFERROR('Blocks A'!BW137-'Pre-1.095 (Hard Copy)'!AZ123, 0)=0, " ", ('Blocks A'!BW137-'Pre-1.095 (Hard Copy)'!AZ123))</f>
        <v> </v>
      </c>
      <c r="BA123" s="1014" t="str">
        <f>IF(IFERROR('Blocks A'!BX137-'Pre-1.095 (Hard Copy)'!BA123, 0)=0, " ", ('Blocks A'!BX137-'Pre-1.095 (Hard Copy)'!BA123))</f>
        <v> </v>
      </c>
      <c r="BB123" s="1014" t="str">
        <f>IF(IFERROR('Blocks A'!BY137-'Pre-1.095 (Hard Copy)'!BB123, 0)=0, " ", ('Blocks A'!BY137-'Pre-1.095 (Hard Copy)'!BB123))</f>
        <v> </v>
      </c>
      <c r="BC123" s="1015" t="str">
        <f>IF(IFERROR('Blocks A'!BZ137-'Pre-1.095 (Hard Copy)'!BC123, 0)=0, " ", ('Blocks A'!BZ137-'Pre-1.095 (Hard Copy)'!BC123))</f>
        <v>-0.0</v>
      </c>
      <c r="BD123" s="1014" t="str">
        <f>IF(IFERROR('Blocks A'!BV137-'Pre-1.095 (Hard Copy)'!BD123, 0)=0, " ", ('Blocks A'!BV137-'Pre-1.095 (Hard Copy)'!BD123))</f>
        <v> </v>
      </c>
      <c r="BE123" s="1014" t="str">
        <f>IF(IFERROR('Blocks A'!CB137-'Pre-1.095 (Hard Copy)'!BE123, 0)=0, " ", ('Blocks A'!CB137-'Pre-1.095 (Hard Copy)'!BE123))</f>
        <v>-24</v>
      </c>
      <c r="BF123" s="1014" t="str">
        <f>IF(IFERROR('Blocks A'!CC137-'Pre-1.095 (Hard Copy)'!BF123, 0)=0, " ", ('Blocks A'!CC137-'Pre-1.095 (Hard Copy)'!BF123))</f>
        <v>-3,733</v>
      </c>
      <c r="BG123" s="1016" t="str">
        <f>IF(IFERROR('Blocks A'!CD137-'Pre-1.095 (Hard Copy)'!BG123, 0)=0, " ", ('Blocks A'!CD137-'Pre-1.095 (Hard Copy)'!BG123))</f>
        <v>-0.0037</v>
      </c>
      <c r="BH123" s="1014" t="str">
        <f>IF(IFERROR('Blocks A'!CE137-'Pre-1.095 (Hard Copy)'!BH123, 0)=0, " ", ('Blocks A'!CE137-'Pre-1.095 (Hard Copy)'!BH123))</f>
        <v> </v>
      </c>
      <c r="BI123" s="1014" t="str">
        <f>IF(IFERROR('Blocks A'!CZ137-'Pre-1.095 (Hard Copy)'!BI123, 0)=0, " ", ('Blocks A'!CZ137-'Pre-1.095 (Hard Copy)'!BI123))</f>
        <v>+1</v>
      </c>
      <c r="BJ123" s="1014" t="str">
        <f>IF(IFERROR('Blocks A'!DA137-'Pre-1.095 (Hard Copy)'!BJ123, 0)=0, " ", ('Blocks A'!DA137-'Pre-1.095 (Hard Copy)'!BJ123))</f>
        <v> </v>
      </c>
      <c r="BK123" s="1014" t="str">
        <f>IF(IFERROR('Blocks A'!DB137-'Pre-1.095 (Hard Copy)'!BK123, 0)=0, " ", ('Blocks A'!DB137-'Pre-1.095 (Hard Copy)'!BK123))</f>
        <v>-5</v>
      </c>
      <c r="BL123" s="1014" t="str">
        <f>IF(IFERROR('Blocks A'!DC137-'Pre-1.095 (Hard Copy)'!BL123, 0)=0, " ", ('Blocks A'!DC137-'Pre-1.095 (Hard Copy)'!BL123))</f>
        <v> </v>
      </c>
      <c r="BM123" s="1014" t="str">
        <f>IF(IFERROR('Blocks A'!DD137-'Pre-1.095 (Hard Copy)'!BM123, 0)=0, " ", ('Blocks A'!DD137-'Pre-1.095 (Hard Copy)'!BM123))</f>
        <v>+1</v>
      </c>
      <c r="BN123" s="1014" t="str">
        <f>IF(IFERROR('Blocks A'!DE137-'Pre-1.095 (Hard Copy)'!BN123, 0)=0, " ", ('Blocks A'!DE137-'Pre-1.095 (Hard Copy)'!BN123))</f>
        <v> </v>
      </c>
      <c r="BO123" s="1014" t="str">
        <f>IF(IFERROR('Blocks A'!DF137-'Pre-1.095 (Hard Copy)'!BO123, 0)=0, " ", ('Blocks A'!DF137-'Pre-1.095 (Hard Copy)'!BO123))</f>
        <v>-0</v>
      </c>
      <c r="BP123" s="1014" t="str">
        <f>IF(IFERROR('Blocks A'!DG137-'Pre-1.095 (Hard Copy)'!BP123, 0)=0, " ", ('Blocks A'!DG137-'Pre-1.095 (Hard Copy)'!BP123))</f>
        <v> </v>
      </c>
      <c r="BQ123" s="1014" t="str">
        <f>IF(IFERROR('Blocks A'!DH137-'Pre-1.095 (Hard Copy)'!BQ123, 0)=0, " ", ('Blocks A'!DH137-'Pre-1.095 (Hard Copy)'!BQ123))</f>
        <v> </v>
      </c>
      <c r="BR123" s="1014" t="str">
        <f>IF(IFERROR('Blocks A'!DI137-'Pre-1.095 (Hard Copy)'!BR123, 0)=0, " ", ('Blocks A'!DI137-'Pre-1.095 (Hard Copy)'!BR123))</f>
        <v> </v>
      </c>
      <c r="BS123" s="1014" t="str">
        <f>IF(IFERROR('Blocks A'!DJ137-'Pre-1.095 (Hard Copy)'!BS123, 0)=0, " ", ('Blocks A'!DJ137-'Pre-1.095 (Hard Copy)'!BS123))</f>
        <v>+2</v>
      </c>
      <c r="BT123" s="1014" t="str">
        <f>IF(IFERROR('Blocks A'!DK137-'Pre-1.095 (Hard Copy)'!BT123, 0)=0, " ", ('Blocks A'!DK137-'Pre-1.095 (Hard Copy)'!BT123))</f>
        <v>-0</v>
      </c>
      <c r="BU123" s="1014" t="str">
        <f>IF(IFERROR('Blocks A'!DL137-'Pre-1.095 (Hard Copy)'!BU123, 0)=0, " ", ('Blocks A'!DL137-'Pre-1.095 (Hard Copy)'!BU123))</f>
        <v>-21</v>
      </c>
      <c r="BV123" s="1014" t="str">
        <f>IF(IFERROR('Blocks A'!DM137-'Pre-1.095 (Hard Copy)'!BV123, 0)=0, " ", ('Blocks A'!DM137-'Pre-1.095 (Hard Copy)'!BV123))</f>
        <v> </v>
      </c>
      <c r="BW123" s="1014" t="str">
        <f>IF(IFERROR('Blocks A'!DN137-'Pre-1.095 (Hard Copy)'!BW123, 0)=0, " ", ('Blocks A'!DN137-'Pre-1.095 (Hard Copy)'!BW123))</f>
        <v>+1</v>
      </c>
      <c r="BX123" s="1014" t="str">
        <f>IF(IFERROR('Blocks A'!DO137-'Pre-1.095 (Hard Copy)'!BX123, 0)=0, " ", ('Blocks A'!DO137-'Pre-1.095 (Hard Copy)'!BX123))</f>
        <v> </v>
      </c>
      <c r="BY123" s="1014" t="str">
        <f>IF(IFERROR('Blocks A'!DP137-'Pre-1.095 (Hard Copy)'!BY123, 0)=0, " ", ('Blocks A'!DP137-'Pre-1.095 (Hard Copy)'!BY123))</f>
        <v>-50</v>
      </c>
      <c r="BZ123" s="1014" t="str">
        <f>IF(IFERROR('Blocks A'!DQ137-'Pre-1.095 (Hard Copy)'!BZ123, 0)=0, " ", ('Blocks A'!DQ137-'Pre-1.095 (Hard Copy)'!BZ123))</f>
        <v> </v>
      </c>
      <c r="CA123" s="1014" t="str">
        <f>IF(IFERROR('Blocks A'!DR137-'Pre-1.095 (Hard Copy)'!CA123, 0)=0, " ", ('Blocks A'!DR137-'Pre-1.095 (Hard Copy)'!CA123))</f>
        <v> </v>
      </c>
      <c r="CB123" s="1014" t="str">
        <f>IF(IFERROR('Blocks A'!DS137-'Pre-1.095 (Hard Copy)'!CB123, 0)=0, " ", ('Blocks A'!DS137-'Pre-1.095 (Hard Copy)'!CB123))</f>
        <v> </v>
      </c>
      <c r="CC123" s="1014" t="str">
        <f>IF(IFERROR('Blocks A'!DT137-'Pre-1.095 (Hard Copy)'!CC123, 0)=0, " ", ('Blocks A'!DT137-'Pre-1.095 (Hard Copy)'!CC123))</f>
        <v>-3</v>
      </c>
      <c r="CD123" s="1014" t="str">
        <f>IF(IFERROR('Blocks A'!DU137-'Pre-1.095 (Hard Copy)'!CD123, 0)=0, " ", ('Blocks A'!DU137-'Pre-1.095 (Hard Copy)'!CD123))</f>
        <v>-67</v>
      </c>
      <c r="CE123" s="1014" t="str">
        <f>IF(IFERROR('Blocks A'!DX137-'Pre-1.095 (Hard Copy)'!CE123, 0)=0, " ", ('Blocks A'!DX137-'Pre-1.095 (Hard Copy)'!CE123))</f>
        <v>-79</v>
      </c>
      <c r="CF123" s="1014" t="str">
        <f>IF(IFERROR('Blocks A'!DY137-'Pre-1.095 (Hard Copy)'!CF123, 0)=0, " ", ('Blocks A'!DY137-'Pre-1.095 (Hard Copy)'!CF123))</f>
        <v>-12,249</v>
      </c>
      <c r="CG123" s="1016" t="str">
        <f>IF(IFERROR('Blocks A'!DZ137-'Pre-1.095 (Hard Copy)'!CG123, 0)=0, " ", ('Blocks A'!DZ137-'Pre-1.095 (Hard Copy)'!CG123))</f>
        <v>-0.0122</v>
      </c>
      <c r="CH123" s="1015" t="str">
        <f>IF(IFERROR('Blocks A'!DV137-'Pre-1.095 (Hard Copy)'!CH123, 0)=0, " ", ('Blocks A'!DV137-'Pre-1.095 (Hard Copy)'!CH123))</f>
        <v>-0.1</v>
      </c>
      <c r="CI123" s="1015" t="str">
        <f>IF(IFERROR('Blocks A'!DW137-'Pre-1.095 (Hard Copy)'!CI123, 0)=0, " ", ('Blocks A'!DW137-'Pre-1.095 (Hard Copy)'!CI123))</f>
        <v>-24.9</v>
      </c>
      <c r="CJ123" s="1014" t="str">
        <f>IF(IFERROR('Blocks A'!EA137-'Pre-1.095 (Hard Copy)'!CJ123, 0)=0, " ", ('Blocks A'!EA137-'Pre-1.095 (Hard Copy)'!CJ123))</f>
        <v>-103</v>
      </c>
      <c r="CK123" s="1017" t="str">
        <f>IF(IFERROR('Blocks A'!EB137-'Pre-1.095 (Hard Copy)'!CK123, 0)=0, " ", ('Blocks A'!EB137-'Pre-1.095 (Hard Copy)'!CK123))</f>
        <v>-1.71</v>
      </c>
      <c r="CL123" s="1017" t="str">
        <f>IF(IFERROR('Blocks A'!EC137-'Pre-1.095 (Hard Copy)'!CL123, 0)=0, " ", ('Blocks A'!EC137-'Pre-1.095 (Hard Copy)'!CL123))</f>
        <v>-0.03</v>
      </c>
      <c r="CM123" s="1017" t="str">
        <f>IF(IFERROR('Blocks A'!EH137-'Pre-1.095 (Hard Copy)'!CM123, 0)=0, " ", ('Blocks A'!EH137-'Pre-1.095 (Hard Copy)'!CM123))</f>
        <v>-0.00</v>
      </c>
      <c r="CN123" s="1014" t="str">
        <f>IF(IFERROR('Blocks A'!ED137-'Pre-1.095 (Hard Copy)'!CN123, 0)=0, " ", ('Blocks A'!ED137-'Pre-1.095 (Hard Copy)'!CN123))</f>
        <v>-15,983</v>
      </c>
      <c r="CO123" s="1017" t="str">
        <f>IF(IFERROR('Blocks A'!EE137-'Pre-1.095 (Hard Copy)'!CO123, 0)=0, " ", ('Blocks A'!EE137-'Pre-1.095 (Hard Copy)'!CO123))</f>
        <v>-15.98</v>
      </c>
      <c r="CP123" s="1017" t="str">
        <f>IF(IFERROR('Blocks A'!EF137-'Pre-1.095 (Hard Copy)'!CP123, 0)=0, " ", ('Blocks A'!EF137-'Pre-1.095 (Hard Copy)'!CP123))</f>
        <v>-0.02</v>
      </c>
      <c r="CQ123" s="1016" t="str">
        <f>IF(IFERROR('Blocks A'!EG137-'Pre-1.095 (Hard Copy)'!CQ123, 0)=0, " ", ('Blocks A'!EG137-'Pre-1.095 (Hard Copy)'!CQ123))</f>
        <v>-0.0160</v>
      </c>
      <c r="CR123" s="1018" t="s">
        <v>12</v>
      </c>
    </row>
    <row r="124">
      <c r="B124" s="1013" t="s">
        <v>1011</v>
      </c>
      <c r="C124" s="969" t="s">
        <v>885</v>
      </c>
      <c r="D124" s="969">
        <v>1.0</v>
      </c>
      <c r="E124" s="969">
        <v>3.0</v>
      </c>
      <c r="F124" s="969">
        <v>3.0</v>
      </c>
      <c r="G124" s="1014" t="str">
        <f>IF(IFERROR('Blocks A'!G138-'Pre-1.095 (Hard Copy)'!G124, 0)=0, " ", ('Blocks A'!G138-'Pre-1.095 (Hard Copy)'!G124))</f>
        <v> </v>
      </c>
      <c r="H124" s="1014" t="str">
        <f>IF(IFERROR('Blocks A'!H138-'Pre-1.095 (Hard Copy)'!H124, 0)=0, " ", ('Blocks A'!H138-'Pre-1.095 (Hard Copy)'!H124))</f>
        <v> </v>
      </c>
      <c r="I124" s="1014" t="str">
        <f>IF(IFERROR('Blocks A'!I138-'Pre-1.095 (Hard Copy)'!I124, 0)=0, " ", ('Blocks A'!I138-'Pre-1.095 (Hard Copy)'!I124))</f>
        <v> </v>
      </c>
      <c r="J124" s="1014" t="str">
        <f>IF(IFERROR('Blocks A'!J138-'Pre-1.095 (Hard Copy)'!J124, 0)=0, " ", ('Blocks A'!J138-'Pre-1.095 (Hard Copy)'!J124))</f>
        <v> </v>
      </c>
      <c r="K124" s="1014" t="str">
        <f>IF(IFERROR('Blocks A'!K138-'Pre-1.095 (Hard Copy)'!K124, 0)=0, " ", ('Blocks A'!K138-'Pre-1.095 (Hard Copy)'!K124))</f>
        <v> </v>
      </c>
      <c r="L124" s="1014" t="str">
        <f>IF(IFERROR('Blocks A'!L138-'Pre-1.095 (Hard Copy)'!L124, 0)=0, " ", ('Blocks A'!L138-'Pre-1.095 (Hard Copy)'!L124))</f>
        <v> </v>
      </c>
      <c r="M124" s="1014" t="str">
        <f>IF(IFERROR('Blocks A'!N138-'Pre-1.095 (Hard Copy)'!M124, 0)=0, " ", ('Blocks A'!N138-'Pre-1.095 (Hard Copy)'!M124))</f>
        <v> </v>
      </c>
      <c r="N124" s="1014" t="str">
        <f>IF(IFERROR('Blocks A'!O138-'Pre-1.095 (Hard Copy)'!N124, 0)=0, " ", ('Blocks A'!O138-'Pre-1.095 (Hard Copy)'!N124))</f>
        <v> </v>
      </c>
      <c r="O124" s="1014" t="str">
        <f>IF(IFERROR('Blocks A'!P138-'Pre-1.095 (Hard Copy)'!O124, 0)=0, " ", ('Blocks A'!P138-'Pre-1.095 (Hard Copy)'!O124))</f>
        <v> </v>
      </c>
      <c r="P124" s="1014" t="str">
        <f>IF(IFERROR('Blocks A'!Q138-'Pre-1.095 (Hard Copy)'!P124, 0)=0, " ", ('Blocks A'!Q138-'Pre-1.095 (Hard Copy)'!P124))</f>
        <v> </v>
      </c>
      <c r="Q124" s="1014" t="str">
        <f>IF(IFERROR('Blocks A'!R138-'Pre-1.095 (Hard Copy)'!Q124, 0)=0, " ", ('Blocks A'!R138-'Pre-1.095 (Hard Copy)'!Q124))</f>
        <v> </v>
      </c>
      <c r="R124" s="1014" t="str">
        <f>IF(IFERROR('Blocks A'!S138-'Pre-1.095 (Hard Copy)'!R124, 0)=0, " ", ('Blocks A'!S138-'Pre-1.095 (Hard Copy)'!R124))</f>
        <v> </v>
      </c>
      <c r="S124" s="1014" t="str">
        <f>IF(IFERROR('Blocks A'!T138-'Pre-1.095 (Hard Copy)'!S124, 0)=0, " ", ('Blocks A'!T138-'Pre-1.095 (Hard Copy)'!S124))</f>
        <v> </v>
      </c>
      <c r="T124" s="1014" t="str">
        <f>IF(IFERROR('Blocks A'!M138-'Pre-1.095 (Hard Copy)'!T124, 0)=0, " ", ('Blocks A'!M138-'Pre-1.095 (Hard Copy)'!T124))</f>
        <v> </v>
      </c>
      <c r="U124" s="1014" t="str">
        <f>IF(IFERROR('Blocks A'!U138-'Pre-1.095 (Hard Copy)'!U124, 0)=0, " ", ('Blocks A'!U138-'Pre-1.095 (Hard Copy)'!U124))</f>
        <v> </v>
      </c>
      <c r="V124" s="1014" t="str">
        <f>IF(IFERROR('Blocks A'!V138-'Pre-1.095 (Hard Copy)'!V124, 0)=0, " ", ('Blocks A'!V138-'Pre-1.095 (Hard Copy)'!V124))</f>
        <v> </v>
      </c>
      <c r="W124" s="1014" t="str">
        <f>IF(IFERROR('Blocks A'!W138-'Pre-1.095 (Hard Copy)'!W124, 0)=0, " ", ('Blocks A'!W138-'Pre-1.095 (Hard Copy)'!W124))</f>
        <v> </v>
      </c>
      <c r="X124" s="1014" t="str">
        <f>IF(IFERROR('Blocks A'!X138-'Pre-1.095 (Hard Copy)'!X124, 0)=0, " ", ('Blocks A'!X138-'Pre-1.095 (Hard Copy)'!X124))</f>
        <v> </v>
      </c>
      <c r="Y124" s="1014" t="str">
        <f>IF(IFERROR('Blocks A'!AC138-'Pre-1.095 (Hard Copy)'!Y124, 0)=0, " ", ('Blocks A'!AC138-'Pre-1.095 (Hard Copy)'!Y124))</f>
        <v> </v>
      </c>
      <c r="Z124" s="1014" t="str">
        <f>IF(IFERROR('Blocks A'!Y138-'Pre-1.095 (Hard Copy)'!Z124, 0)=0, " ", ('Blocks A'!Y138-'Pre-1.095 (Hard Copy)'!Z124))</f>
        <v> </v>
      </c>
      <c r="AA124" s="1014" t="str">
        <f>IF(IFERROR('Blocks A'!Z138-'Pre-1.095 (Hard Copy)'!AA124, 0)=0, " ", ('Blocks A'!Z138-'Pre-1.095 (Hard Copy)'!AA124))</f>
        <v> </v>
      </c>
      <c r="AB124" s="1014" t="str">
        <f>IF(IFERROR('Blocks A'!AA138-'Pre-1.095 (Hard Copy)'!AB124, 0)=0, " ", ('Blocks A'!AA138-'Pre-1.095 (Hard Copy)'!AB124))</f>
        <v> </v>
      </c>
      <c r="AC124" s="1014" t="str">
        <f>IF(IFERROR('Blocks A'!AB138-'Pre-1.095 (Hard Copy)'!AC124, 0)=0, " ", ('Blocks A'!AB138-'Pre-1.095 (Hard Copy)'!AC124))</f>
        <v> </v>
      </c>
      <c r="AD124" s="1014" t="str">
        <f>IF(IFERROR('Blocks A'!AY138-'Pre-1.095 (Hard Copy)'!AD124, 0)=0, " ", ('Blocks A'!AY138-'Pre-1.095 (Hard Copy)'!AD124))</f>
        <v> </v>
      </c>
      <c r="AE124" s="1014" t="str">
        <f>IF(IFERROR('Blocks A'!AZ138-'Pre-1.095 (Hard Copy)'!AE124, 0)=0, " ", ('Blocks A'!AZ138-'Pre-1.095 (Hard Copy)'!AE124))</f>
        <v> </v>
      </c>
      <c r="AF124" s="1014" t="str">
        <f>IF(IFERROR('Blocks A'!BA138-'Pre-1.095 (Hard Copy)'!AF124, 0)=0, " ", ('Blocks A'!BA138-'Pre-1.095 (Hard Copy)'!AF124))</f>
        <v> </v>
      </c>
      <c r="AG124" s="1014" t="str">
        <f>IF(IFERROR('Blocks A'!BB138-'Pre-1.095 (Hard Copy)'!AG124, 0)=0, " ", ('Blocks A'!BB138-'Pre-1.095 (Hard Copy)'!AG124))</f>
        <v> </v>
      </c>
      <c r="AH124" s="1014" t="str">
        <f>IF(IFERROR('Blocks A'!BC138-'Pre-1.095 (Hard Copy)'!AH124, 0)=0, " ", ('Blocks A'!BC138-'Pre-1.095 (Hard Copy)'!AH124))</f>
        <v> </v>
      </c>
      <c r="AI124" s="1014" t="str">
        <f>IF(IFERROR('Blocks A'!BJ138-'Pre-1.095 (Hard Copy)'!AI124, 0)=0, " ", ('Blocks A'!BJ138-'Pre-1.095 (Hard Copy)'!AI124))</f>
        <v> </v>
      </c>
      <c r="AJ124" s="1014" t="str">
        <f>IF(IFERROR('Blocks A'!BD138-'Pre-1.095 (Hard Copy)'!AJ124, 0)=0, " ", ('Blocks A'!BD138-'Pre-1.095 (Hard Copy)'!AJ124))</f>
        <v> </v>
      </c>
      <c r="AK124" s="1014" t="str">
        <f>IF(IFERROR('Blocks A'!BE138-'Pre-1.095 (Hard Copy)'!AK124, 0)=0, " ", ('Blocks A'!BE138-'Pre-1.095 (Hard Copy)'!AK124))</f>
        <v> </v>
      </c>
      <c r="AL124" s="1014" t="str">
        <f>IF(IFERROR('Blocks A'!BF138-'Pre-1.095 (Hard Copy)'!AL124, 0)=0, " ", ('Blocks A'!BF138-'Pre-1.095 (Hard Copy)'!AL124))</f>
        <v> </v>
      </c>
      <c r="AM124" s="1014" t="str">
        <f>IF(IFERROR('Blocks A'!BG138-'Pre-1.095 (Hard Copy)'!AM124, 0)=0, " ", ('Blocks A'!BG138-'Pre-1.095 (Hard Copy)'!AM124))</f>
        <v> </v>
      </c>
      <c r="AN124" s="1014" t="str">
        <f>IF(IFERROR('Blocks A'!BH138-'Pre-1.095 (Hard Copy)'!AN124, 0)=0, " ", ('Blocks A'!BH138-'Pre-1.095 (Hard Copy)'!AN124))</f>
        <v> </v>
      </c>
      <c r="AO124" s="1014" t="str">
        <f>IF(IFERROR('Blocks A'!BI138-'Pre-1.095 (Hard Copy)'!AO124, 0)=0, " ", ('Blocks A'!BI138-'Pre-1.095 (Hard Copy)'!AO124))</f>
        <v> </v>
      </c>
      <c r="AP124" s="1014" t="str">
        <f>IF(IFERROR('Blocks A'!BK138-'Pre-1.095 (Hard Copy)'!AP124, 0)=0, " ", ('Blocks A'!BK138-'Pre-1.095 (Hard Copy)'!AP124))</f>
        <v> </v>
      </c>
      <c r="AQ124" s="1014" t="str">
        <f>IF(IFERROR('Blocks A'!BL138-'Pre-1.095 (Hard Copy)'!AQ124, 0)=0, " ", ('Blocks A'!BL138-'Pre-1.095 (Hard Copy)'!AQ124))</f>
        <v> </v>
      </c>
      <c r="AR124" s="1014" t="str">
        <f>IF(IFERROR('Blocks A'!BM138-'Pre-1.095 (Hard Copy)'!AR124, 0)=0, " ", ('Blocks A'!BM138-'Pre-1.095 (Hard Copy)'!AR124))</f>
        <v> </v>
      </c>
      <c r="AS124" s="1014" t="str">
        <f>IF(IFERROR('Blocks A'!BO138-'Pre-1.095 (Hard Copy)'!AS124, 0)=0, " ", ('Blocks A'!BO138-'Pre-1.095 (Hard Copy)'!AS124))</f>
        <v> </v>
      </c>
      <c r="AT124" s="1014" t="str">
        <f>IF(IFERROR('Blocks A'!BP138-'Pre-1.095 (Hard Copy)'!AT124, 0)=0, " ", ('Blocks A'!BP138-'Pre-1.095 (Hard Copy)'!AT124))</f>
        <v> </v>
      </c>
      <c r="AU124" s="1014" t="str">
        <f>IF(IFERROR('Blocks A'!BQ138-'Pre-1.095 (Hard Copy)'!AU124, 0)=0, " ", ('Blocks A'!BQ138-'Pre-1.095 (Hard Copy)'!AU124))</f>
        <v> </v>
      </c>
      <c r="AV124" s="1014" t="str">
        <f>IF(IFERROR('Blocks A'!BR138-'Pre-1.095 (Hard Copy)'!AV124, 0)=0, " ", ('Blocks A'!BR138-'Pre-1.095 (Hard Copy)'!AV124))</f>
        <v> </v>
      </c>
      <c r="AW124" s="1014" t="str">
        <f>IF(IFERROR('Blocks A'!BS138-'Pre-1.095 (Hard Copy)'!AW124, 0)=0, " ", ('Blocks A'!BS138-'Pre-1.095 (Hard Copy)'!AW124))</f>
        <v> </v>
      </c>
      <c r="AX124" s="1014" t="str">
        <f>IF(IFERROR('Blocks A'!BT138-'Pre-1.095 (Hard Copy)'!AX124, 0)=0, " ", ('Blocks A'!BT138-'Pre-1.095 (Hard Copy)'!AX124))</f>
        <v> </v>
      </c>
      <c r="AY124" s="1014" t="str">
        <f>IF(IFERROR('Blocks A'!BU138-'Pre-1.095 (Hard Copy)'!AY124, 0)=0, " ", ('Blocks A'!BU138-'Pre-1.095 (Hard Copy)'!AY124))</f>
        <v>-0</v>
      </c>
      <c r="AZ124" s="1014" t="str">
        <f>IF(IFERROR('Blocks A'!BW138-'Pre-1.095 (Hard Copy)'!AZ124, 0)=0, " ", ('Blocks A'!BW138-'Pre-1.095 (Hard Copy)'!AZ124))</f>
        <v> </v>
      </c>
      <c r="BA124" s="1014" t="str">
        <f>IF(IFERROR('Blocks A'!BX138-'Pre-1.095 (Hard Copy)'!BA124, 0)=0, " ", ('Blocks A'!BX138-'Pre-1.095 (Hard Copy)'!BA124))</f>
        <v> </v>
      </c>
      <c r="BB124" s="1014" t="str">
        <f>IF(IFERROR('Blocks A'!BY138-'Pre-1.095 (Hard Copy)'!BB124, 0)=0, " ", ('Blocks A'!BY138-'Pre-1.095 (Hard Copy)'!BB124))</f>
        <v>+0</v>
      </c>
      <c r="BC124" s="1015" t="str">
        <f>IF(IFERROR('Blocks A'!BZ138-'Pre-1.095 (Hard Copy)'!BC124, 0)=0, " ", ('Blocks A'!BZ138-'Pre-1.095 (Hard Copy)'!BC124))</f>
        <v> </v>
      </c>
      <c r="BD124" s="1014" t="str">
        <f>IF(IFERROR('Blocks A'!BV138-'Pre-1.095 (Hard Copy)'!BD124, 0)=0, " ", ('Blocks A'!BV138-'Pre-1.095 (Hard Copy)'!BD124))</f>
        <v> </v>
      </c>
      <c r="BE124" s="1014" t="str">
        <f>IF(IFERROR('Blocks A'!CB138-'Pre-1.095 (Hard Copy)'!BE124, 0)=0, " ", ('Blocks A'!CB138-'Pre-1.095 (Hard Copy)'!BE124))</f>
        <v>-72</v>
      </c>
      <c r="BF124" s="1014" t="str">
        <f>IF(IFERROR('Blocks A'!CC138-'Pre-1.095 (Hard Copy)'!BF124, 0)=0, " ", ('Blocks A'!CC138-'Pre-1.095 (Hard Copy)'!BF124))</f>
        <v>-11,200</v>
      </c>
      <c r="BG124" s="1016" t="str">
        <f>IF(IFERROR('Blocks A'!CD138-'Pre-1.095 (Hard Copy)'!BG124, 0)=0, " ", ('Blocks A'!CD138-'Pre-1.095 (Hard Copy)'!BG124))</f>
        <v>-0.0112</v>
      </c>
      <c r="BH124" s="1014" t="str">
        <f>IF(IFERROR('Blocks A'!CE138-'Pre-1.095 (Hard Copy)'!BH124, 0)=0, " ", ('Blocks A'!CE138-'Pre-1.095 (Hard Copy)'!BH124))</f>
        <v> </v>
      </c>
      <c r="BI124" s="1014" t="str">
        <f>IF(IFERROR('Blocks A'!CZ138-'Pre-1.095 (Hard Copy)'!BI124, 0)=0, " ", ('Blocks A'!CZ138-'Pre-1.095 (Hard Copy)'!BI124))</f>
        <v>+14</v>
      </c>
      <c r="BJ124" s="1014" t="str">
        <f>IF(IFERROR('Blocks A'!DA138-'Pre-1.095 (Hard Copy)'!BJ124, 0)=0, " ", ('Blocks A'!DA138-'Pre-1.095 (Hard Copy)'!BJ124))</f>
        <v> </v>
      </c>
      <c r="BK124" s="1014" t="str">
        <f>IF(IFERROR('Blocks A'!DB138-'Pre-1.095 (Hard Copy)'!BK124, 0)=0, " ", ('Blocks A'!DB138-'Pre-1.095 (Hard Copy)'!BK124))</f>
        <v>-10</v>
      </c>
      <c r="BL124" s="1014" t="str">
        <f>IF(IFERROR('Blocks A'!DC138-'Pre-1.095 (Hard Copy)'!BL124, 0)=0, " ", ('Blocks A'!DC138-'Pre-1.095 (Hard Copy)'!BL124))</f>
        <v> </v>
      </c>
      <c r="BM124" s="1014" t="str">
        <f>IF(IFERROR('Blocks A'!DD138-'Pre-1.095 (Hard Copy)'!BM124, 0)=0, " ", ('Blocks A'!DD138-'Pre-1.095 (Hard Copy)'!BM124))</f>
        <v> </v>
      </c>
      <c r="BN124" s="1014" t="str">
        <f>IF(IFERROR('Blocks A'!DE138-'Pre-1.095 (Hard Copy)'!BN124, 0)=0, " ", ('Blocks A'!DE138-'Pre-1.095 (Hard Copy)'!BN124))</f>
        <v> </v>
      </c>
      <c r="BO124" s="1014" t="str">
        <f>IF(IFERROR('Blocks A'!DF138-'Pre-1.095 (Hard Copy)'!BO124, 0)=0, " ", ('Blocks A'!DF138-'Pre-1.095 (Hard Copy)'!BO124))</f>
        <v> </v>
      </c>
      <c r="BP124" s="1014" t="str">
        <f>IF(IFERROR('Blocks A'!DG138-'Pre-1.095 (Hard Copy)'!BP124, 0)=0, " ", ('Blocks A'!DG138-'Pre-1.095 (Hard Copy)'!BP124))</f>
        <v> </v>
      </c>
      <c r="BQ124" s="1014" t="str">
        <f>IF(IFERROR('Blocks A'!DH138-'Pre-1.095 (Hard Copy)'!BQ124, 0)=0, " ", ('Blocks A'!DH138-'Pre-1.095 (Hard Copy)'!BQ124))</f>
        <v> </v>
      </c>
      <c r="BR124" s="1014" t="str">
        <f>IF(IFERROR('Blocks A'!DI138-'Pre-1.095 (Hard Copy)'!BR124, 0)=0, " ", ('Blocks A'!DI138-'Pre-1.095 (Hard Copy)'!BR124))</f>
        <v> </v>
      </c>
      <c r="BS124" s="1014" t="str">
        <f>IF(IFERROR('Blocks A'!DJ138-'Pre-1.095 (Hard Copy)'!BS124, 0)=0, " ", ('Blocks A'!DJ138-'Pre-1.095 (Hard Copy)'!BS124))</f>
        <v>+25</v>
      </c>
      <c r="BT124" s="1014" t="str">
        <f>IF(IFERROR('Blocks A'!DK138-'Pre-1.095 (Hard Copy)'!BT124, 0)=0, " ", ('Blocks A'!DK138-'Pre-1.095 (Hard Copy)'!BT124))</f>
        <v>-0</v>
      </c>
      <c r="BU124" s="1014" t="str">
        <f>IF(IFERROR('Blocks A'!DL138-'Pre-1.095 (Hard Copy)'!BU124, 0)=0, " ", ('Blocks A'!DL138-'Pre-1.095 (Hard Copy)'!BU124))</f>
        <v>-42</v>
      </c>
      <c r="BV124" s="1014" t="str">
        <f>IF(IFERROR('Blocks A'!DM138-'Pre-1.095 (Hard Copy)'!BV124, 0)=0, " ", ('Blocks A'!DM138-'Pre-1.095 (Hard Copy)'!BV124))</f>
        <v> </v>
      </c>
      <c r="BW124" s="1014" t="str">
        <f>IF(IFERROR('Blocks A'!DN138-'Pre-1.095 (Hard Copy)'!BW124, 0)=0, " ", ('Blocks A'!DN138-'Pre-1.095 (Hard Copy)'!BW124))</f>
        <v> </v>
      </c>
      <c r="BX124" s="1014" t="str">
        <f>IF(IFERROR('Blocks A'!DO138-'Pre-1.095 (Hard Copy)'!BX124, 0)=0, " ", ('Blocks A'!DO138-'Pre-1.095 (Hard Copy)'!BX124))</f>
        <v> </v>
      </c>
      <c r="BY124" s="1014" t="str">
        <f>IF(IFERROR('Blocks A'!DP138-'Pre-1.095 (Hard Copy)'!BY124, 0)=0, " ", ('Blocks A'!DP138-'Pre-1.095 (Hard Copy)'!BY124))</f>
        <v> </v>
      </c>
      <c r="BZ124" s="1014" t="str">
        <f>IF(IFERROR('Blocks A'!DQ138-'Pre-1.095 (Hard Copy)'!BZ124, 0)=0, " ", ('Blocks A'!DQ138-'Pre-1.095 (Hard Copy)'!BZ124))</f>
        <v> </v>
      </c>
      <c r="CA124" s="1014" t="str">
        <f>IF(IFERROR('Blocks A'!DR138-'Pre-1.095 (Hard Copy)'!CA124, 0)=0, " ", ('Blocks A'!DR138-'Pre-1.095 (Hard Copy)'!CA124))</f>
        <v> </v>
      </c>
      <c r="CB124" s="1014" t="str">
        <f>IF(IFERROR('Blocks A'!DS138-'Pre-1.095 (Hard Copy)'!CB124, 0)=0, " ", ('Blocks A'!DS138-'Pre-1.095 (Hard Copy)'!CB124))</f>
        <v> </v>
      </c>
      <c r="CC124" s="1014" t="str">
        <f>IF(IFERROR('Blocks A'!DT138-'Pre-1.095 (Hard Copy)'!CC124, 0)=0, " ", ('Blocks A'!DT138-'Pre-1.095 (Hard Copy)'!CC124))</f>
        <v>+4</v>
      </c>
      <c r="CD124" s="1014" t="str">
        <f>IF(IFERROR('Blocks A'!DU138-'Pre-1.095 (Hard Copy)'!CD124, 0)=0, " ", ('Blocks A'!DU138-'Pre-1.095 (Hard Copy)'!CD124))</f>
        <v>-17</v>
      </c>
      <c r="CE124" s="1014" t="str">
        <f>IF(IFERROR('Blocks A'!DX138-'Pre-1.095 (Hard Copy)'!CE124, 0)=0, " ", ('Blocks A'!DX138-'Pre-1.095 (Hard Copy)'!CE124))</f>
        <v>-127</v>
      </c>
      <c r="CF124" s="1014" t="str">
        <f>IF(IFERROR('Blocks A'!DY138-'Pre-1.095 (Hard Copy)'!CF124, 0)=0, " ", ('Blocks A'!DY138-'Pre-1.095 (Hard Copy)'!CF124))</f>
        <v>-19,793</v>
      </c>
      <c r="CG124" s="1016" t="str">
        <f>IF(IFERROR('Blocks A'!DZ138-'Pre-1.095 (Hard Copy)'!CG124, 0)=0, " ", ('Blocks A'!DZ138-'Pre-1.095 (Hard Copy)'!CG124))</f>
        <v>-0.0198</v>
      </c>
      <c r="CH124" s="1015" t="str">
        <f>IF(IFERROR('Blocks A'!DV138-'Pre-1.095 (Hard Copy)'!CH124, 0)=0, " ", ('Blocks A'!DV138-'Pre-1.095 (Hard Copy)'!CH124))</f>
        <v>+0.7</v>
      </c>
      <c r="CI124" s="1015" t="str">
        <f>IF(IFERROR('Blocks A'!DW138-'Pre-1.095 (Hard Copy)'!CI124, 0)=0, " ", ('Blocks A'!DW138-'Pre-1.095 (Hard Copy)'!CI124))</f>
        <v>-6.2</v>
      </c>
      <c r="CJ124" s="1014" t="str">
        <f>IF(IFERROR('Blocks A'!EA138-'Pre-1.095 (Hard Copy)'!CJ124, 0)=0, " ", ('Blocks A'!EA138-'Pre-1.095 (Hard Copy)'!CJ124))</f>
        <v>-199</v>
      </c>
      <c r="CK124" s="1017" t="str">
        <f>IF(IFERROR('Blocks A'!EB138-'Pre-1.095 (Hard Copy)'!CK124, 0)=0, " ", ('Blocks A'!EB138-'Pre-1.095 (Hard Copy)'!CK124))</f>
        <v>-3.32</v>
      </c>
      <c r="CL124" s="1017" t="str">
        <f>IF(IFERROR('Blocks A'!EC138-'Pre-1.095 (Hard Copy)'!CL124, 0)=0, " ", ('Blocks A'!EC138-'Pre-1.095 (Hard Copy)'!CL124))</f>
        <v>-0.06</v>
      </c>
      <c r="CM124" s="1017" t="str">
        <f>IF(IFERROR('Blocks A'!EH138-'Pre-1.095 (Hard Copy)'!CM124, 0)=0, " ", ('Blocks A'!EH138-'Pre-1.095 (Hard Copy)'!CM124))</f>
        <v>-0.00</v>
      </c>
      <c r="CN124" s="1014" t="str">
        <f>IF(IFERROR('Blocks A'!ED138-'Pre-1.095 (Hard Copy)'!CN124, 0)=0, " ", ('Blocks A'!ED138-'Pre-1.095 (Hard Copy)'!CN124))</f>
        <v>-30,993</v>
      </c>
      <c r="CO124" s="1017" t="str">
        <f>IF(IFERROR('Blocks A'!EE138-'Pre-1.095 (Hard Copy)'!CO124, 0)=0, " ", ('Blocks A'!EE138-'Pre-1.095 (Hard Copy)'!CO124))</f>
        <v>-30.99</v>
      </c>
      <c r="CP124" s="1017" t="str">
        <f>IF(IFERROR('Blocks A'!EF138-'Pre-1.095 (Hard Copy)'!CP124, 0)=0, " ", ('Blocks A'!EF138-'Pre-1.095 (Hard Copy)'!CP124))</f>
        <v>-0.03</v>
      </c>
      <c r="CQ124" s="1016" t="str">
        <f>IF(IFERROR('Blocks A'!EG138-'Pre-1.095 (Hard Copy)'!CQ124, 0)=0, " ", ('Blocks A'!EG138-'Pre-1.095 (Hard Copy)'!CQ124))</f>
        <v>-0.0310</v>
      </c>
      <c r="CR124" s="1018" t="s">
        <v>12</v>
      </c>
    </row>
    <row r="125">
      <c r="B125" s="1013" t="s">
        <v>1012</v>
      </c>
      <c r="C125" s="969" t="s">
        <v>886</v>
      </c>
      <c r="D125" s="969">
        <v>1.0</v>
      </c>
      <c r="E125" s="969">
        <v>1.0</v>
      </c>
      <c r="F125" s="969">
        <v>1.0</v>
      </c>
      <c r="G125" s="1014" t="str">
        <f>IF(IFERROR('Blocks A'!G139-'Pre-1.095 (Hard Copy)'!G125, 0)=0, " ", ('Blocks A'!G139-'Pre-1.095 (Hard Copy)'!G125))</f>
        <v> </v>
      </c>
      <c r="H125" s="1014" t="str">
        <f>IF(IFERROR('Blocks A'!H139-'Pre-1.095 (Hard Copy)'!H125, 0)=0, " ", ('Blocks A'!H139-'Pre-1.095 (Hard Copy)'!H125))</f>
        <v> </v>
      </c>
      <c r="I125" s="1014" t="str">
        <f>IF(IFERROR('Blocks A'!I139-'Pre-1.095 (Hard Copy)'!I125, 0)=0, " ", ('Blocks A'!I139-'Pre-1.095 (Hard Copy)'!I125))</f>
        <v> </v>
      </c>
      <c r="J125" s="1014" t="str">
        <f>IF(IFERROR('Blocks A'!J139-'Pre-1.095 (Hard Copy)'!J125, 0)=0, " ", ('Blocks A'!J139-'Pre-1.095 (Hard Copy)'!J125))</f>
        <v> </v>
      </c>
      <c r="K125" s="1014" t="str">
        <f>IF(IFERROR('Blocks A'!K139-'Pre-1.095 (Hard Copy)'!K125, 0)=0, " ", ('Blocks A'!K139-'Pre-1.095 (Hard Copy)'!K125))</f>
        <v> </v>
      </c>
      <c r="L125" s="1014" t="str">
        <f>IF(IFERROR('Blocks A'!L139-'Pre-1.095 (Hard Copy)'!L125, 0)=0, " ", ('Blocks A'!L139-'Pre-1.095 (Hard Copy)'!L125))</f>
        <v> </v>
      </c>
      <c r="M125" s="1014" t="str">
        <f>IF(IFERROR('Blocks A'!N139-'Pre-1.095 (Hard Copy)'!M125, 0)=0, " ", ('Blocks A'!N139-'Pre-1.095 (Hard Copy)'!M125))</f>
        <v> </v>
      </c>
      <c r="N125" s="1014" t="str">
        <f>IF(IFERROR('Blocks A'!O139-'Pre-1.095 (Hard Copy)'!N125, 0)=0, " ", ('Blocks A'!O139-'Pre-1.095 (Hard Copy)'!N125))</f>
        <v> </v>
      </c>
      <c r="O125" s="1014" t="str">
        <f>IF(IFERROR('Blocks A'!P139-'Pre-1.095 (Hard Copy)'!O125, 0)=0, " ", ('Blocks A'!P139-'Pre-1.095 (Hard Copy)'!O125))</f>
        <v> </v>
      </c>
      <c r="P125" s="1014" t="str">
        <f>IF(IFERROR('Blocks A'!Q139-'Pre-1.095 (Hard Copy)'!P125, 0)=0, " ", ('Blocks A'!Q139-'Pre-1.095 (Hard Copy)'!P125))</f>
        <v> </v>
      </c>
      <c r="Q125" s="1014" t="str">
        <f>IF(IFERROR('Blocks A'!R139-'Pre-1.095 (Hard Copy)'!Q125, 0)=0, " ", ('Blocks A'!R139-'Pre-1.095 (Hard Copy)'!Q125))</f>
        <v> </v>
      </c>
      <c r="R125" s="1014" t="str">
        <f>IF(IFERROR('Blocks A'!S139-'Pre-1.095 (Hard Copy)'!R125, 0)=0, " ", ('Blocks A'!S139-'Pre-1.095 (Hard Copy)'!R125))</f>
        <v> </v>
      </c>
      <c r="S125" s="1014" t="str">
        <f>IF(IFERROR('Blocks A'!T139-'Pre-1.095 (Hard Copy)'!S125, 0)=0, " ", ('Blocks A'!T139-'Pre-1.095 (Hard Copy)'!S125))</f>
        <v> </v>
      </c>
      <c r="T125" s="1014" t="str">
        <f>IF(IFERROR('Blocks A'!M139-'Pre-1.095 (Hard Copy)'!T125, 0)=0, " ", ('Blocks A'!M139-'Pre-1.095 (Hard Copy)'!T125))</f>
        <v> </v>
      </c>
      <c r="U125" s="1014" t="str">
        <f>IF(IFERROR('Blocks A'!U139-'Pre-1.095 (Hard Copy)'!U125, 0)=0, " ", ('Blocks A'!U139-'Pre-1.095 (Hard Copy)'!U125))</f>
        <v> </v>
      </c>
      <c r="V125" s="1014" t="str">
        <f>IF(IFERROR('Blocks A'!V139-'Pre-1.095 (Hard Copy)'!V125, 0)=0, " ", ('Blocks A'!V139-'Pre-1.095 (Hard Copy)'!V125))</f>
        <v> </v>
      </c>
      <c r="W125" s="1014" t="str">
        <f>IF(IFERROR('Blocks A'!W139-'Pre-1.095 (Hard Copy)'!W125, 0)=0, " ", ('Blocks A'!W139-'Pre-1.095 (Hard Copy)'!W125))</f>
        <v> </v>
      </c>
      <c r="X125" s="1014" t="str">
        <f>IF(IFERROR('Blocks A'!X139-'Pre-1.095 (Hard Copy)'!X125, 0)=0, " ", ('Blocks A'!X139-'Pre-1.095 (Hard Copy)'!X125))</f>
        <v> </v>
      </c>
      <c r="Y125" s="1014" t="str">
        <f>IF(IFERROR('Blocks A'!AC139-'Pre-1.095 (Hard Copy)'!Y125, 0)=0, " ", ('Blocks A'!AC139-'Pre-1.095 (Hard Copy)'!Y125))</f>
        <v> </v>
      </c>
      <c r="Z125" s="1014" t="str">
        <f>IF(IFERROR('Blocks A'!Y139-'Pre-1.095 (Hard Copy)'!Z125, 0)=0, " ", ('Blocks A'!Y139-'Pre-1.095 (Hard Copy)'!Z125))</f>
        <v> </v>
      </c>
      <c r="AA125" s="1014" t="str">
        <f>IF(IFERROR('Blocks A'!Z139-'Pre-1.095 (Hard Copy)'!AA125, 0)=0, " ", ('Blocks A'!Z139-'Pre-1.095 (Hard Copy)'!AA125))</f>
        <v> </v>
      </c>
      <c r="AB125" s="1014" t="str">
        <f>IF(IFERROR('Blocks A'!AA139-'Pre-1.095 (Hard Copy)'!AB125, 0)=0, " ", ('Blocks A'!AA139-'Pre-1.095 (Hard Copy)'!AB125))</f>
        <v> </v>
      </c>
      <c r="AC125" s="1014" t="str">
        <f>IF(IFERROR('Blocks A'!AB139-'Pre-1.095 (Hard Copy)'!AC125, 0)=0, " ", ('Blocks A'!AB139-'Pre-1.095 (Hard Copy)'!AC125))</f>
        <v> </v>
      </c>
      <c r="AD125" s="1014" t="str">
        <f>IF(IFERROR('Blocks A'!AY139-'Pre-1.095 (Hard Copy)'!AD125, 0)=0, " ", ('Blocks A'!AY139-'Pre-1.095 (Hard Copy)'!AD125))</f>
        <v> </v>
      </c>
      <c r="AE125" s="1014" t="str">
        <f>IF(IFERROR('Blocks A'!AZ139-'Pre-1.095 (Hard Copy)'!AE125, 0)=0, " ", ('Blocks A'!AZ139-'Pre-1.095 (Hard Copy)'!AE125))</f>
        <v> </v>
      </c>
      <c r="AF125" s="1014" t="str">
        <f>IF(IFERROR('Blocks A'!BA139-'Pre-1.095 (Hard Copy)'!AF125, 0)=0, " ", ('Blocks A'!BA139-'Pre-1.095 (Hard Copy)'!AF125))</f>
        <v> </v>
      </c>
      <c r="AG125" s="1014" t="str">
        <f>IF(IFERROR('Blocks A'!BB139-'Pre-1.095 (Hard Copy)'!AG125, 0)=0, " ", ('Blocks A'!BB139-'Pre-1.095 (Hard Copy)'!AG125))</f>
        <v> </v>
      </c>
      <c r="AH125" s="1014" t="str">
        <f>IF(IFERROR('Blocks A'!BC139-'Pre-1.095 (Hard Copy)'!AH125, 0)=0, " ", ('Blocks A'!BC139-'Pre-1.095 (Hard Copy)'!AH125))</f>
        <v> </v>
      </c>
      <c r="AI125" s="1014" t="str">
        <f>IF(IFERROR('Blocks A'!BJ139-'Pre-1.095 (Hard Copy)'!AI125, 0)=0, " ", ('Blocks A'!BJ139-'Pre-1.095 (Hard Copy)'!AI125))</f>
        <v> </v>
      </c>
      <c r="AJ125" s="1014" t="str">
        <f>IF(IFERROR('Blocks A'!BD139-'Pre-1.095 (Hard Copy)'!AJ125, 0)=0, " ", ('Blocks A'!BD139-'Pre-1.095 (Hard Copy)'!AJ125))</f>
        <v> </v>
      </c>
      <c r="AK125" s="1014" t="str">
        <f>IF(IFERROR('Blocks A'!BE139-'Pre-1.095 (Hard Copy)'!AK125, 0)=0, " ", ('Blocks A'!BE139-'Pre-1.095 (Hard Copy)'!AK125))</f>
        <v> </v>
      </c>
      <c r="AL125" s="1014" t="str">
        <f>IF(IFERROR('Blocks A'!BF139-'Pre-1.095 (Hard Copy)'!AL125, 0)=0, " ", ('Blocks A'!BF139-'Pre-1.095 (Hard Copy)'!AL125))</f>
        <v> </v>
      </c>
      <c r="AM125" s="1014" t="str">
        <f>IF(IFERROR('Blocks A'!BG139-'Pre-1.095 (Hard Copy)'!AM125, 0)=0, " ", ('Blocks A'!BG139-'Pre-1.095 (Hard Copy)'!AM125))</f>
        <v> </v>
      </c>
      <c r="AN125" s="1014" t="str">
        <f>IF(IFERROR('Blocks A'!BH139-'Pre-1.095 (Hard Copy)'!AN125, 0)=0, " ", ('Blocks A'!BH139-'Pre-1.095 (Hard Copy)'!AN125))</f>
        <v> </v>
      </c>
      <c r="AO125" s="1014" t="str">
        <f>IF(IFERROR('Blocks A'!BI139-'Pre-1.095 (Hard Copy)'!AO125, 0)=0, " ", ('Blocks A'!BI139-'Pre-1.095 (Hard Copy)'!AO125))</f>
        <v> </v>
      </c>
      <c r="AP125" s="1014" t="str">
        <f>IF(IFERROR('Blocks A'!BK139-'Pre-1.095 (Hard Copy)'!AP125, 0)=0, " ", ('Blocks A'!BK139-'Pre-1.095 (Hard Copy)'!AP125))</f>
        <v> </v>
      </c>
      <c r="AQ125" s="1014" t="str">
        <f>IF(IFERROR('Blocks A'!BL139-'Pre-1.095 (Hard Copy)'!AQ125, 0)=0, " ", ('Blocks A'!BL139-'Pre-1.095 (Hard Copy)'!AQ125))</f>
        <v> </v>
      </c>
      <c r="AR125" s="1014" t="str">
        <f>IF(IFERROR('Blocks A'!BM139-'Pre-1.095 (Hard Copy)'!AR125, 0)=0, " ", ('Blocks A'!BM139-'Pre-1.095 (Hard Copy)'!AR125))</f>
        <v> </v>
      </c>
      <c r="AS125" s="1014" t="str">
        <f>IF(IFERROR('Blocks A'!BO139-'Pre-1.095 (Hard Copy)'!AS125, 0)=0, " ", ('Blocks A'!BO139-'Pre-1.095 (Hard Copy)'!AS125))</f>
        <v> </v>
      </c>
      <c r="AT125" s="1014" t="str">
        <f>IF(IFERROR('Blocks A'!BP139-'Pre-1.095 (Hard Copy)'!AT125, 0)=0, " ", ('Blocks A'!BP139-'Pre-1.095 (Hard Copy)'!AT125))</f>
        <v> </v>
      </c>
      <c r="AU125" s="1014" t="str">
        <f>IF(IFERROR('Blocks A'!BQ139-'Pre-1.095 (Hard Copy)'!AU125, 0)=0, " ", ('Blocks A'!BQ139-'Pre-1.095 (Hard Copy)'!AU125))</f>
        <v> </v>
      </c>
      <c r="AV125" s="1014" t="str">
        <f>IF(IFERROR('Blocks A'!BR139-'Pre-1.095 (Hard Copy)'!AV125, 0)=0, " ", ('Blocks A'!BR139-'Pre-1.095 (Hard Copy)'!AV125))</f>
        <v> </v>
      </c>
      <c r="AW125" s="1014" t="str">
        <f>IF(IFERROR('Blocks A'!BS139-'Pre-1.095 (Hard Copy)'!AW125, 0)=0, " ", ('Blocks A'!BS139-'Pre-1.095 (Hard Copy)'!AW125))</f>
        <v> </v>
      </c>
      <c r="AX125" s="1014" t="str">
        <f>IF(IFERROR('Blocks A'!BT139-'Pre-1.095 (Hard Copy)'!AX125, 0)=0, " ", ('Blocks A'!BT139-'Pre-1.095 (Hard Copy)'!AX125))</f>
        <v> </v>
      </c>
      <c r="AY125" s="1014" t="str">
        <f>IF(IFERROR('Blocks A'!BU139-'Pre-1.095 (Hard Copy)'!AY125, 0)=0, " ", ('Blocks A'!BU139-'Pre-1.095 (Hard Copy)'!AY125))</f>
        <v> </v>
      </c>
      <c r="AZ125" s="1014" t="str">
        <f>IF(IFERROR('Blocks A'!BW139-'Pre-1.095 (Hard Copy)'!AZ125, 0)=0, " ", ('Blocks A'!BW139-'Pre-1.095 (Hard Copy)'!AZ125))</f>
        <v> </v>
      </c>
      <c r="BA125" s="1014" t="str">
        <f>IF(IFERROR('Blocks A'!BX139-'Pre-1.095 (Hard Copy)'!BA125, 0)=0, " ", ('Blocks A'!BX139-'Pre-1.095 (Hard Copy)'!BA125))</f>
        <v>+0</v>
      </c>
      <c r="BB125" s="1014" t="str">
        <f>IF(IFERROR('Blocks A'!BY139-'Pre-1.095 (Hard Copy)'!BB125, 0)=0, " ", ('Blocks A'!BY139-'Pre-1.095 (Hard Copy)'!BB125))</f>
        <v> </v>
      </c>
      <c r="BC125" s="1015" t="str">
        <f>IF(IFERROR('Blocks A'!BZ139-'Pre-1.095 (Hard Copy)'!BC125, 0)=0, " ", ('Blocks A'!BZ139-'Pre-1.095 (Hard Copy)'!BC125))</f>
        <v>-0.0</v>
      </c>
      <c r="BD125" s="1014" t="str">
        <f>IF(IFERROR('Blocks A'!BV139-'Pre-1.095 (Hard Copy)'!BD125, 0)=0, " ", ('Blocks A'!BV139-'Pre-1.095 (Hard Copy)'!BD125))</f>
        <v> </v>
      </c>
      <c r="BE125" s="1014" t="str">
        <f>IF(IFERROR('Blocks A'!CB139-'Pre-1.095 (Hard Copy)'!BE125, 0)=0, " ", ('Blocks A'!CB139-'Pre-1.095 (Hard Copy)'!BE125))</f>
        <v>-720</v>
      </c>
      <c r="BF125" s="1014" t="str">
        <f>IF(IFERROR('Blocks A'!CC139-'Pre-1.095 (Hard Copy)'!BF125, 0)=0, " ", ('Blocks A'!CC139-'Pre-1.095 (Hard Copy)'!BF125))</f>
        <v>-112,000</v>
      </c>
      <c r="BG125" s="1016" t="str">
        <f>IF(IFERROR('Blocks A'!CD139-'Pre-1.095 (Hard Copy)'!BG125, 0)=0, " ", ('Blocks A'!CD139-'Pre-1.095 (Hard Copy)'!BG125))</f>
        <v>-0.1120</v>
      </c>
      <c r="BH125" s="1014" t="str">
        <f>IF(IFERROR('Blocks A'!CE139-'Pre-1.095 (Hard Copy)'!BH125, 0)=0, " ", ('Blocks A'!CE139-'Pre-1.095 (Hard Copy)'!BH125))</f>
        <v> </v>
      </c>
      <c r="BI125" s="1014" t="str">
        <f>IF(IFERROR('Blocks A'!CZ139-'Pre-1.095 (Hard Copy)'!BI125, 0)=0, " ", ('Blocks A'!CZ139-'Pre-1.095 (Hard Copy)'!BI125))</f>
        <v>+132</v>
      </c>
      <c r="BJ125" s="1014" t="str">
        <f>IF(IFERROR('Blocks A'!DA139-'Pre-1.095 (Hard Copy)'!BJ125, 0)=0, " ", ('Blocks A'!DA139-'Pre-1.095 (Hard Copy)'!BJ125))</f>
        <v> </v>
      </c>
      <c r="BK125" s="1014" t="str">
        <f>IF(IFERROR('Blocks A'!DB139-'Pre-1.095 (Hard Copy)'!BK125, 0)=0, " ", ('Blocks A'!DB139-'Pre-1.095 (Hard Copy)'!BK125))</f>
        <v>-10</v>
      </c>
      <c r="BL125" s="1014" t="str">
        <f>IF(IFERROR('Blocks A'!DC139-'Pre-1.095 (Hard Copy)'!BL125, 0)=0, " ", ('Blocks A'!DC139-'Pre-1.095 (Hard Copy)'!BL125))</f>
        <v> </v>
      </c>
      <c r="BM125" s="1014" t="str">
        <f>IF(IFERROR('Blocks A'!DD139-'Pre-1.095 (Hard Copy)'!BM125, 0)=0, " ", ('Blocks A'!DD139-'Pre-1.095 (Hard Copy)'!BM125))</f>
        <v>+4</v>
      </c>
      <c r="BN125" s="1014" t="str">
        <f>IF(IFERROR('Blocks A'!DE139-'Pre-1.095 (Hard Copy)'!BN125, 0)=0, " ", ('Blocks A'!DE139-'Pre-1.095 (Hard Copy)'!BN125))</f>
        <v> </v>
      </c>
      <c r="BO125" s="1014" t="str">
        <f>IF(IFERROR('Blocks A'!DF139-'Pre-1.095 (Hard Copy)'!BO125, 0)=0, " ", ('Blocks A'!DF139-'Pre-1.095 (Hard Copy)'!BO125))</f>
        <v>-2</v>
      </c>
      <c r="BP125" s="1014" t="str">
        <f>IF(IFERROR('Blocks A'!DG139-'Pre-1.095 (Hard Copy)'!BP125, 0)=0, " ", ('Blocks A'!DG139-'Pre-1.095 (Hard Copy)'!BP125))</f>
        <v> </v>
      </c>
      <c r="BQ125" s="1014" t="str">
        <f>IF(IFERROR('Blocks A'!DH139-'Pre-1.095 (Hard Copy)'!BQ125, 0)=0, " ", ('Blocks A'!DH139-'Pre-1.095 (Hard Copy)'!BQ125))</f>
        <v> </v>
      </c>
      <c r="BR125" s="1014" t="str">
        <f>IF(IFERROR('Blocks A'!DI139-'Pre-1.095 (Hard Copy)'!BR125, 0)=0, " ", ('Blocks A'!DI139-'Pre-1.095 (Hard Copy)'!BR125))</f>
        <v> </v>
      </c>
      <c r="BS125" s="1014" t="str">
        <f>IF(IFERROR('Blocks A'!DJ139-'Pre-1.095 (Hard Copy)'!BS125, 0)=0, " ", ('Blocks A'!DJ139-'Pre-1.095 (Hard Copy)'!BS125))</f>
        <v>+236</v>
      </c>
      <c r="BT125" s="1014" t="str">
        <f>IF(IFERROR('Blocks A'!DK139-'Pre-1.095 (Hard Copy)'!BT125, 0)=0, " ", ('Blocks A'!DK139-'Pre-1.095 (Hard Copy)'!BT125))</f>
        <v>-0</v>
      </c>
      <c r="BU125" s="1014" t="str">
        <f>IF(IFERROR('Blocks A'!DL139-'Pre-1.095 (Hard Copy)'!BU125, 0)=0, " ", ('Blocks A'!DL139-'Pre-1.095 (Hard Copy)'!BU125))</f>
        <v>-42</v>
      </c>
      <c r="BV125" s="1014" t="str">
        <f>IF(IFERROR('Blocks A'!DM139-'Pre-1.095 (Hard Copy)'!BV125, 0)=0, " ", ('Blocks A'!DM139-'Pre-1.095 (Hard Copy)'!BV125))</f>
        <v> </v>
      </c>
      <c r="BW125" s="1014" t="str">
        <f>IF(IFERROR('Blocks A'!DN139-'Pre-1.095 (Hard Copy)'!BW125, 0)=0, " ", ('Blocks A'!DN139-'Pre-1.095 (Hard Copy)'!BW125))</f>
        <v>+7</v>
      </c>
      <c r="BX125" s="1014" t="str">
        <f>IF(IFERROR('Blocks A'!DO139-'Pre-1.095 (Hard Copy)'!BX125, 0)=0, " ", ('Blocks A'!DO139-'Pre-1.095 (Hard Copy)'!BX125))</f>
        <v> </v>
      </c>
      <c r="BY125" s="1014" t="str">
        <f>IF(IFERROR('Blocks A'!DP139-'Pre-1.095 (Hard Copy)'!BY125, 0)=0, " ", ('Blocks A'!DP139-'Pre-1.095 (Hard Copy)'!BY125))</f>
        <v>-250</v>
      </c>
      <c r="BZ125" s="1014" t="str">
        <f>IF(IFERROR('Blocks A'!DQ139-'Pre-1.095 (Hard Copy)'!BZ125, 0)=0, " ", ('Blocks A'!DQ139-'Pre-1.095 (Hard Copy)'!BZ125))</f>
        <v> </v>
      </c>
      <c r="CA125" s="1014" t="str">
        <f>IF(IFERROR('Blocks A'!DR139-'Pre-1.095 (Hard Copy)'!CA125, 0)=0, " ", ('Blocks A'!DR139-'Pre-1.095 (Hard Copy)'!CA125))</f>
        <v> </v>
      </c>
      <c r="CB125" s="1014" t="str">
        <f>IF(IFERROR('Blocks A'!DS139-'Pre-1.095 (Hard Copy)'!CB125, 0)=0, " ", ('Blocks A'!DS139-'Pre-1.095 (Hard Copy)'!CB125))</f>
        <v> </v>
      </c>
      <c r="CC125" s="1014" t="str">
        <f>IF(IFERROR('Blocks A'!DT139-'Pre-1.095 (Hard Copy)'!CC125, 0)=0, " ", ('Blocks A'!DT139-'Pre-1.095 (Hard Copy)'!CC125))</f>
        <v>+124</v>
      </c>
      <c r="CD125" s="1014" t="str">
        <f>IF(IFERROR('Blocks A'!DU139-'Pre-1.095 (Hard Copy)'!CD125, 0)=0, " ", ('Blocks A'!DU139-'Pre-1.095 (Hard Copy)'!CD125))</f>
        <v>-49</v>
      </c>
      <c r="CE125" s="1014" t="str">
        <f>IF(IFERROR('Blocks A'!DX139-'Pre-1.095 (Hard Copy)'!CE125, 0)=0, " ", ('Blocks A'!DX139-'Pre-1.095 (Hard Copy)'!CE125))</f>
        <v>-193</v>
      </c>
      <c r="CF125" s="1014" t="str">
        <f>IF(IFERROR('Blocks A'!DY139-'Pre-1.095 (Hard Copy)'!CF125, 0)=0, " ", ('Blocks A'!DY139-'Pre-1.095 (Hard Copy)'!CF125))</f>
        <v>-29,986</v>
      </c>
      <c r="CG125" s="1016" t="str">
        <f>IF(IFERROR('Blocks A'!DZ139-'Pre-1.095 (Hard Copy)'!CG125, 0)=0, " ", ('Blocks A'!DZ139-'Pre-1.095 (Hard Copy)'!CG125))</f>
        <v>-0.0300</v>
      </c>
      <c r="CH125" s="1015" t="str">
        <f>IF(IFERROR('Blocks A'!DV139-'Pre-1.095 (Hard Copy)'!CH125, 0)=0, " ", ('Blocks A'!DV139-'Pre-1.095 (Hard Copy)'!CH125))</f>
        <v>+17.3</v>
      </c>
      <c r="CI125" s="1015" t="str">
        <f>IF(IFERROR('Blocks A'!DW139-'Pre-1.095 (Hard Copy)'!CI125, 0)=0, " ", ('Blocks A'!DW139-'Pre-1.095 (Hard Copy)'!CI125))</f>
        <v>-18.1</v>
      </c>
      <c r="CJ125" s="1014" t="str">
        <f>IF(IFERROR('Blocks A'!EA139-'Pre-1.095 (Hard Copy)'!CJ125, 0)=0, " ", ('Blocks A'!EA139-'Pre-1.095 (Hard Copy)'!CJ125))</f>
        <v>-913</v>
      </c>
      <c r="CK125" s="1017" t="str">
        <f>IF(IFERROR('Blocks A'!EB139-'Pre-1.095 (Hard Copy)'!CK125, 0)=0, " ", ('Blocks A'!EB139-'Pre-1.095 (Hard Copy)'!CK125))</f>
        <v>-15.21</v>
      </c>
      <c r="CL125" s="1017" t="str">
        <f>IF(IFERROR('Blocks A'!EC139-'Pre-1.095 (Hard Copy)'!CL125, 0)=0, " ", ('Blocks A'!EC139-'Pre-1.095 (Hard Copy)'!CL125))</f>
        <v>-0.25</v>
      </c>
      <c r="CM125" s="1017" t="str">
        <f>IF(IFERROR('Blocks A'!EH139-'Pre-1.095 (Hard Copy)'!CM125, 0)=0, " ", ('Blocks A'!EH139-'Pre-1.095 (Hard Copy)'!CM125))</f>
        <v>-0.01</v>
      </c>
      <c r="CN125" s="1014" t="str">
        <f>IF(IFERROR('Blocks A'!ED139-'Pre-1.095 (Hard Copy)'!CN125, 0)=0, " ", ('Blocks A'!ED139-'Pre-1.095 (Hard Copy)'!CN125))</f>
        <v>-141,986</v>
      </c>
      <c r="CO125" s="1017" t="str">
        <f>IF(IFERROR('Blocks A'!EE139-'Pre-1.095 (Hard Copy)'!CO125, 0)=0, " ", ('Blocks A'!EE139-'Pre-1.095 (Hard Copy)'!CO125))</f>
        <v>-141.99</v>
      </c>
      <c r="CP125" s="1017" t="str">
        <f>IF(IFERROR('Blocks A'!EF139-'Pre-1.095 (Hard Copy)'!CP125, 0)=0, " ", ('Blocks A'!EF139-'Pre-1.095 (Hard Copy)'!CP125))</f>
        <v>-0.14</v>
      </c>
      <c r="CQ125" s="1016" t="str">
        <f>IF(IFERROR('Blocks A'!EG139-'Pre-1.095 (Hard Copy)'!CQ125, 0)=0, " ", ('Blocks A'!EG139-'Pre-1.095 (Hard Copy)'!CQ125))</f>
        <v>-0.1420</v>
      </c>
      <c r="CR125" s="1018">
        <v>534.0</v>
      </c>
    </row>
    <row r="126">
      <c r="B126" s="1013" t="s">
        <v>1012</v>
      </c>
      <c r="C126" s="969" t="s">
        <v>885</v>
      </c>
      <c r="D126" s="969">
        <v>3.0</v>
      </c>
      <c r="E126" s="969">
        <v>3.0</v>
      </c>
      <c r="F126" s="969">
        <v>1.0</v>
      </c>
      <c r="G126" s="1014" t="str">
        <f>IF(IFERROR('Blocks A'!G140-'Pre-1.095 (Hard Copy)'!G126, 0)=0, " ", ('Blocks A'!G140-'Pre-1.095 (Hard Copy)'!G126))</f>
        <v> </v>
      </c>
      <c r="H126" s="1014" t="str">
        <f>IF(IFERROR('Blocks A'!H140-'Pre-1.095 (Hard Copy)'!H126, 0)=0, " ", ('Blocks A'!H140-'Pre-1.095 (Hard Copy)'!H126))</f>
        <v> </v>
      </c>
      <c r="I126" s="1014" t="str">
        <f>IF(IFERROR('Blocks A'!I140-'Pre-1.095 (Hard Copy)'!I126, 0)=0, " ", ('Blocks A'!I140-'Pre-1.095 (Hard Copy)'!I126))</f>
        <v> </v>
      </c>
      <c r="J126" s="1014" t="str">
        <f>IF(IFERROR('Blocks A'!J140-'Pre-1.095 (Hard Copy)'!J126, 0)=0, " ", ('Blocks A'!J140-'Pre-1.095 (Hard Copy)'!J126))</f>
        <v> </v>
      </c>
      <c r="K126" s="1014" t="str">
        <f>IF(IFERROR('Blocks A'!K140-'Pre-1.095 (Hard Copy)'!K126, 0)=0, " ", ('Blocks A'!K140-'Pre-1.095 (Hard Copy)'!K126))</f>
        <v> </v>
      </c>
      <c r="L126" s="1014" t="str">
        <f>IF(IFERROR('Blocks A'!L140-'Pre-1.095 (Hard Copy)'!L126, 0)=0, " ", ('Blocks A'!L140-'Pre-1.095 (Hard Copy)'!L126))</f>
        <v> </v>
      </c>
      <c r="M126" s="1014" t="str">
        <f>IF(IFERROR('Blocks A'!N140-'Pre-1.095 (Hard Copy)'!M126, 0)=0, " ", ('Blocks A'!N140-'Pre-1.095 (Hard Copy)'!M126))</f>
        <v> </v>
      </c>
      <c r="N126" s="1014" t="str">
        <f>IF(IFERROR('Blocks A'!O140-'Pre-1.095 (Hard Copy)'!N126, 0)=0, " ", ('Blocks A'!O140-'Pre-1.095 (Hard Copy)'!N126))</f>
        <v> </v>
      </c>
      <c r="O126" s="1014" t="str">
        <f>IF(IFERROR('Blocks A'!P140-'Pre-1.095 (Hard Copy)'!O126, 0)=0, " ", ('Blocks A'!P140-'Pre-1.095 (Hard Copy)'!O126))</f>
        <v> </v>
      </c>
      <c r="P126" s="1014" t="str">
        <f>IF(IFERROR('Blocks A'!Q140-'Pre-1.095 (Hard Copy)'!P126, 0)=0, " ", ('Blocks A'!Q140-'Pre-1.095 (Hard Copy)'!P126))</f>
        <v> </v>
      </c>
      <c r="Q126" s="1014" t="str">
        <f>IF(IFERROR('Blocks A'!R140-'Pre-1.095 (Hard Copy)'!Q126, 0)=0, " ", ('Blocks A'!R140-'Pre-1.095 (Hard Copy)'!Q126))</f>
        <v> </v>
      </c>
      <c r="R126" s="1014" t="str">
        <f>IF(IFERROR('Blocks A'!S140-'Pre-1.095 (Hard Copy)'!R126, 0)=0, " ", ('Blocks A'!S140-'Pre-1.095 (Hard Copy)'!R126))</f>
        <v> </v>
      </c>
      <c r="S126" s="1014" t="str">
        <f>IF(IFERROR('Blocks A'!T140-'Pre-1.095 (Hard Copy)'!S126, 0)=0, " ", ('Blocks A'!T140-'Pre-1.095 (Hard Copy)'!S126))</f>
        <v> </v>
      </c>
      <c r="T126" s="1014" t="str">
        <f>IF(IFERROR('Blocks A'!M140-'Pre-1.095 (Hard Copy)'!T126, 0)=0, " ", ('Blocks A'!M140-'Pre-1.095 (Hard Copy)'!T126))</f>
        <v> </v>
      </c>
      <c r="U126" s="1014" t="str">
        <f>IF(IFERROR('Blocks A'!U140-'Pre-1.095 (Hard Copy)'!U126, 0)=0, " ", ('Blocks A'!U140-'Pre-1.095 (Hard Copy)'!U126))</f>
        <v> </v>
      </c>
      <c r="V126" s="1014" t="str">
        <f>IF(IFERROR('Blocks A'!V140-'Pre-1.095 (Hard Copy)'!V126, 0)=0, " ", ('Blocks A'!V140-'Pre-1.095 (Hard Copy)'!V126))</f>
        <v> </v>
      </c>
      <c r="W126" s="1014" t="str">
        <f>IF(IFERROR('Blocks A'!W140-'Pre-1.095 (Hard Copy)'!W126, 0)=0, " ", ('Blocks A'!W140-'Pre-1.095 (Hard Copy)'!W126))</f>
        <v> </v>
      </c>
      <c r="X126" s="1014" t="str">
        <f>IF(IFERROR('Blocks A'!X140-'Pre-1.095 (Hard Copy)'!X126, 0)=0, " ", ('Blocks A'!X140-'Pre-1.095 (Hard Copy)'!X126))</f>
        <v> </v>
      </c>
      <c r="Y126" s="1014" t="str">
        <f>IF(IFERROR('Blocks A'!AC140-'Pre-1.095 (Hard Copy)'!Y126, 0)=0, " ", ('Blocks A'!AC140-'Pre-1.095 (Hard Copy)'!Y126))</f>
        <v> </v>
      </c>
      <c r="Z126" s="1014" t="str">
        <f>IF(IFERROR('Blocks A'!Y140-'Pre-1.095 (Hard Copy)'!Z126, 0)=0, " ", ('Blocks A'!Y140-'Pre-1.095 (Hard Copy)'!Z126))</f>
        <v> </v>
      </c>
      <c r="AA126" s="1014" t="str">
        <f>IF(IFERROR('Blocks A'!Z140-'Pre-1.095 (Hard Copy)'!AA126, 0)=0, " ", ('Blocks A'!Z140-'Pre-1.095 (Hard Copy)'!AA126))</f>
        <v> </v>
      </c>
      <c r="AB126" s="1014" t="str">
        <f>IF(IFERROR('Blocks A'!AA140-'Pre-1.095 (Hard Copy)'!AB126, 0)=0, " ", ('Blocks A'!AA140-'Pre-1.095 (Hard Copy)'!AB126))</f>
        <v> </v>
      </c>
      <c r="AC126" s="1014" t="str">
        <f>IF(IFERROR('Blocks A'!AB140-'Pre-1.095 (Hard Copy)'!AC126, 0)=0, " ", ('Blocks A'!AB140-'Pre-1.095 (Hard Copy)'!AC126))</f>
        <v> </v>
      </c>
      <c r="AD126" s="1014" t="str">
        <f>IF(IFERROR('Blocks A'!AY140-'Pre-1.095 (Hard Copy)'!AD126, 0)=0, " ", ('Blocks A'!AY140-'Pre-1.095 (Hard Copy)'!AD126))</f>
        <v> </v>
      </c>
      <c r="AE126" s="1014" t="str">
        <f>IF(IFERROR('Blocks A'!AZ140-'Pre-1.095 (Hard Copy)'!AE126, 0)=0, " ", ('Blocks A'!AZ140-'Pre-1.095 (Hard Copy)'!AE126))</f>
        <v> </v>
      </c>
      <c r="AF126" s="1014" t="str">
        <f>IF(IFERROR('Blocks A'!BA140-'Pre-1.095 (Hard Copy)'!AF126, 0)=0, " ", ('Blocks A'!BA140-'Pre-1.095 (Hard Copy)'!AF126))</f>
        <v> </v>
      </c>
      <c r="AG126" s="1014" t="str">
        <f>IF(IFERROR('Blocks A'!BB140-'Pre-1.095 (Hard Copy)'!AG126, 0)=0, " ", ('Blocks A'!BB140-'Pre-1.095 (Hard Copy)'!AG126))</f>
        <v> </v>
      </c>
      <c r="AH126" s="1014" t="str">
        <f>IF(IFERROR('Blocks A'!BC140-'Pre-1.095 (Hard Copy)'!AH126, 0)=0, " ", ('Blocks A'!BC140-'Pre-1.095 (Hard Copy)'!AH126))</f>
        <v> </v>
      </c>
      <c r="AI126" s="1014" t="str">
        <f>IF(IFERROR('Blocks A'!BJ140-'Pre-1.095 (Hard Copy)'!AI126, 0)=0, " ", ('Blocks A'!BJ140-'Pre-1.095 (Hard Copy)'!AI126))</f>
        <v> </v>
      </c>
      <c r="AJ126" s="1014" t="str">
        <f>IF(IFERROR('Blocks A'!BD140-'Pre-1.095 (Hard Copy)'!AJ126, 0)=0, " ", ('Blocks A'!BD140-'Pre-1.095 (Hard Copy)'!AJ126))</f>
        <v> </v>
      </c>
      <c r="AK126" s="1014" t="str">
        <f>IF(IFERROR('Blocks A'!BE140-'Pre-1.095 (Hard Copy)'!AK126, 0)=0, " ", ('Blocks A'!BE140-'Pre-1.095 (Hard Copy)'!AK126))</f>
        <v> </v>
      </c>
      <c r="AL126" s="1014" t="str">
        <f>IF(IFERROR('Blocks A'!BF140-'Pre-1.095 (Hard Copy)'!AL126, 0)=0, " ", ('Blocks A'!BF140-'Pre-1.095 (Hard Copy)'!AL126))</f>
        <v> </v>
      </c>
      <c r="AM126" s="1014" t="str">
        <f>IF(IFERROR('Blocks A'!BG140-'Pre-1.095 (Hard Copy)'!AM126, 0)=0, " ", ('Blocks A'!BG140-'Pre-1.095 (Hard Copy)'!AM126))</f>
        <v> </v>
      </c>
      <c r="AN126" s="1014" t="str">
        <f>IF(IFERROR('Blocks A'!BH140-'Pre-1.095 (Hard Copy)'!AN126, 0)=0, " ", ('Blocks A'!BH140-'Pre-1.095 (Hard Copy)'!AN126))</f>
        <v> </v>
      </c>
      <c r="AO126" s="1014" t="str">
        <f>IF(IFERROR('Blocks A'!BI140-'Pre-1.095 (Hard Copy)'!AO126, 0)=0, " ", ('Blocks A'!BI140-'Pre-1.095 (Hard Copy)'!AO126))</f>
        <v> </v>
      </c>
      <c r="AP126" s="1014" t="str">
        <f>IF(IFERROR('Blocks A'!BK140-'Pre-1.095 (Hard Copy)'!AP126, 0)=0, " ", ('Blocks A'!BK140-'Pre-1.095 (Hard Copy)'!AP126))</f>
        <v> </v>
      </c>
      <c r="AQ126" s="1014" t="str">
        <f>IF(IFERROR('Blocks A'!BL140-'Pre-1.095 (Hard Copy)'!AQ126, 0)=0, " ", ('Blocks A'!BL140-'Pre-1.095 (Hard Copy)'!AQ126))</f>
        <v> </v>
      </c>
      <c r="AR126" s="1014" t="str">
        <f>IF(IFERROR('Blocks A'!BM140-'Pre-1.095 (Hard Copy)'!AR126, 0)=0, " ", ('Blocks A'!BM140-'Pre-1.095 (Hard Copy)'!AR126))</f>
        <v> </v>
      </c>
      <c r="AS126" s="1014" t="str">
        <f>IF(IFERROR('Blocks A'!BO140-'Pre-1.095 (Hard Copy)'!AS126, 0)=0, " ", ('Blocks A'!BO140-'Pre-1.095 (Hard Copy)'!AS126))</f>
        <v> </v>
      </c>
      <c r="AT126" s="1014" t="str">
        <f>IF(IFERROR('Blocks A'!BP140-'Pre-1.095 (Hard Copy)'!AT126, 0)=0, " ", ('Blocks A'!BP140-'Pre-1.095 (Hard Copy)'!AT126))</f>
        <v> </v>
      </c>
      <c r="AU126" s="1014" t="str">
        <f>IF(IFERROR('Blocks A'!BQ140-'Pre-1.095 (Hard Copy)'!AU126, 0)=0, " ", ('Blocks A'!BQ140-'Pre-1.095 (Hard Copy)'!AU126))</f>
        <v> </v>
      </c>
      <c r="AV126" s="1014" t="str">
        <f>IF(IFERROR('Blocks A'!BR140-'Pre-1.095 (Hard Copy)'!AV126, 0)=0, " ", ('Blocks A'!BR140-'Pre-1.095 (Hard Copy)'!AV126))</f>
        <v> </v>
      </c>
      <c r="AW126" s="1014" t="str">
        <f>IF(IFERROR('Blocks A'!BS140-'Pre-1.095 (Hard Copy)'!AW126, 0)=0, " ", ('Blocks A'!BS140-'Pre-1.095 (Hard Copy)'!AW126))</f>
        <v> </v>
      </c>
      <c r="AX126" s="1014" t="str">
        <f>IF(IFERROR('Blocks A'!BT140-'Pre-1.095 (Hard Copy)'!AX126, 0)=0, " ", ('Blocks A'!BT140-'Pre-1.095 (Hard Copy)'!AX126))</f>
        <v> </v>
      </c>
      <c r="AY126" s="1014" t="str">
        <f>IF(IFERROR('Blocks A'!BU140-'Pre-1.095 (Hard Copy)'!AY126, 0)=0, " ", ('Blocks A'!BU140-'Pre-1.095 (Hard Copy)'!AY126))</f>
        <v> </v>
      </c>
      <c r="AZ126" s="1014" t="str">
        <f>IF(IFERROR('Blocks A'!BW140-'Pre-1.095 (Hard Copy)'!AZ126, 0)=0, " ", ('Blocks A'!BW140-'Pre-1.095 (Hard Copy)'!AZ126))</f>
        <v> </v>
      </c>
      <c r="BA126" s="1014" t="str">
        <f>IF(IFERROR('Blocks A'!BX140-'Pre-1.095 (Hard Copy)'!BA126, 0)=0, " ", ('Blocks A'!BX140-'Pre-1.095 (Hard Copy)'!BA126))</f>
        <v>-0</v>
      </c>
      <c r="BB126" s="1014" t="str">
        <f>IF(IFERROR('Blocks A'!BY140-'Pre-1.095 (Hard Copy)'!BB126, 0)=0, " ", ('Blocks A'!BY140-'Pre-1.095 (Hard Copy)'!BB126))</f>
        <v>-0</v>
      </c>
      <c r="BC126" s="1015" t="str">
        <f>IF(IFERROR('Blocks A'!BZ140-'Pre-1.095 (Hard Copy)'!BC126, 0)=0, " ", ('Blocks A'!BZ140-'Pre-1.095 (Hard Copy)'!BC126))</f>
        <v> </v>
      </c>
      <c r="BD126" s="1014" t="str">
        <f>IF(IFERROR('Blocks A'!BV140-'Pre-1.095 (Hard Copy)'!BD126, 0)=0, " ", ('Blocks A'!BV140-'Pre-1.095 (Hard Copy)'!BD126))</f>
        <v> </v>
      </c>
      <c r="BE126" s="1014" t="str">
        <f>IF(IFERROR('Blocks A'!CB140-'Pre-1.095 (Hard Copy)'!BE126, 0)=0, " ", ('Blocks A'!CB140-'Pre-1.095 (Hard Copy)'!BE126))</f>
        <v>-72</v>
      </c>
      <c r="BF126" s="1014" t="str">
        <f>IF(IFERROR('Blocks A'!CC140-'Pre-1.095 (Hard Copy)'!BF126, 0)=0, " ", ('Blocks A'!CC140-'Pre-1.095 (Hard Copy)'!BF126))</f>
        <v>-11,200</v>
      </c>
      <c r="BG126" s="1016" t="str">
        <f>IF(IFERROR('Blocks A'!CD140-'Pre-1.095 (Hard Copy)'!BG126, 0)=0, " ", ('Blocks A'!CD140-'Pre-1.095 (Hard Copy)'!BG126))</f>
        <v>-0.0112</v>
      </c>
      <c r="BH126" s="1014" t="str">
        <f>IF(IFERROR('Blocks A'!CE140-'Pre-1.095 (Hard Copy)'!BH126, 0)=0, " ", ('Blocks A'!CE140-'Pre-1.095 (Hard Copy)'!BH126))</f>
        <v> </v>
      </c>
      <c r="BI126" s="1014" t="str">
        <f>IF(IFERROR('Blocks A'!CZ140-'Pre-1.095 (Hard Copy)'!BI126, 0)=0, " ", ('Blocks A'!CZ140-'Pre-1.095 (Hard Copy)'!BI126))</f>
        <v>+20</v>
      </c>
      <c r="BJ126" s="1014" t="str">
        <f>IF(IFERROR('Blocks A'!DA140-'Pre-1.095 (Hard Copy)'!BJ126, 0)=0, " ", ('Blocks A'!DA140-'Pre-1.095 (Hard Copy)'!BJ126))</f>
        <v> </v>
      </c>
      <c r="BK126" s="1014" t="str">
        <f>IF(IFERROR('Blocks A'!DB140-'Pre-1.095 (Hard Copy)'!BK126, 0)=0, " ", ('Blocks A'!DB140-'Pre-1.095 (Hard Copy)'!BK126))</f>
        <v>-10</v>
      </c>
      <c r="BL126" s="1014" t="str">
        <f>IF(IFERROR('Blocks A'!DC140-'Pre-1.095 (Hard Copy)'!BL126, 0)=0, " ", ('Blocks A'!DC140-'Pre-1.095 (Hard Copy)'!BL126))</f>
        <v> </v>
      </c>
      <c r="BM126" s="1014" t="str">
        <f>IF(IFERROR('Blocks A'!DD140-'Pre-1.095 (Hard Copy)'!BM126, 0)=0, " ", ('Blocks A'!DD140-'Pre-1.095 (Hard Copy)'!BM126))</f>
        <v>+1</v>
      </c>
      <c r="BN126" s="1014" t="str">
        <f>IF(IFERROR('Blocks A'!DE140-'Pre-1.095 (Hard Copy)'!BN126, 0)=0, " ", ('Blocks A'!DE140-'Pre-1.095 (Hard Copy)'!BN126))</f>
        <v> </v>
      </c>
      <c r="BO126" s="1014" t="str">
        <f>IF(IFERROR('Blocks A'!DF140-'Pre-1.095 (Hard Copy)'!BO126, 0)=0, " ", ('Blocks A'!DF140-'Pre-1.095 (Hard Copy)'!BO126))</f>
        <v>-1</v>
      </c>
      <c r="BP126" s="1014" t="str">
        <f>IF(IFERROR('Blocks A'!DG140-'Pre-1.095 (Hard Copy)'!BP126, 0)=0, " ", ('Blocks A'!DG140-'Pre-1.095 (Hard Copy)'!BP126))</f>
        <v> </v>
      </c>
      <c r="BQ126" s="1014" t="str">
        <f>IF(IFERROR('Blocks A'!DH140-'Pre-1.095 (Hard Copy)'!BQ126, 0)=0, " ", ('Blocks A'!DH140-'Pre-1.095 (Hard Copy)'!BQ126))</f>
        <v> </v>
      </c>
      <c r="BR126" s="1014" t="str">
        <f>IF(IFERROR('Blocks A'!DI140-'Pre-1.095 (Hard Copy)'!BR126, 0)=0, " ", ('Blocks A'!DI140-'Pre-1.095 (Hard Copy)'!BR126))</f>
        <v> </v>
      </c>
      <c r="BS126" s="1014" t="str">
        <f>IF(IFERROR('Blocks A'!DJ140-'Pre-1.095 (Hard Copy)'!BS126, 0)=0, " ", ('Blocks A'!DJ140-'Pre-1.095 (Hard Copy)'!BS126))</f>
        <v>+35</v>
      </c>
      <c r="BT126" s="1014" t="str">
        <f>IF(IFERROR('Blocks A'!DK140-'Pre-1.095 (Hard Copy)'!BT126, 0)=0, " ", ('Blocks A'!DK140-'Pre-1.095 (Hard Copy)'!BT126))</f>
        <v>-0</v>
      </c>
      <c r="BU126" s="1014" t="str">
        <f>IF(IFERROR('Blocks A'!DL140-'Pre-1.095 (Hard Copy)'!BU126, 0)=0, " ", ('Blocks A'!DL140-'Pre-1.095 (Hard Copy)'!BU126))</f>
        <v>-42</v>
      </c>
      <c r="BV126" s="1014" t="str">
        <f>IF(IFERROR('Blocks A'!DM140-'Pre-1.095 (Hard Copy)'!BV126, 0)=0, " ", ('Blocks A'!DM140-'Pre-1.095 (Hard Copy)'!BV126))</f>
        <v> </v>
      </c>
      <c r="BW126" s="1014" t="str">
        <f>IF(IFERROR('Blocks A'!DN140-'Pre-1.095 (Hard Copy)'!BW126, 0)=0, " ", ('Blocks A'!DN140-'Pre-1.095 (Hard Copy)'!BW126))</f>
        <v>+2</v>
      </c>
      <c r="BX126" s="1014" t="str">
        <f>IF(IFERROR('Blocks A'!DO140-'Pre-1.095 (Hard Copy)'!BX126, 0)=0, " ", ('Blocks A'!DO140-'Pre-1.095 (Hard Copy)'!BX126))</f>
        <v> </v>
      </c>
      <c r="BY126" s="1014" t="str">
        <f>IF(IFERROR('Blocks A'!DP140-'Pre-1.095 (Hard Copy)'!BY126, 0)=0, " ", ('Blocks A'!DP140-'Pre-1.095 (Hard Copy)'!BY126))</f>
        <v>-63</v>
      </c>
      <c r="BZ126" s="1014" t="str">
        <f>IF(IFERROR('Blocks A'!DQ140-'Pre-1.095 (Hard Copy)'!BZ126, 0)=0, " ", ('Blocks A'!DQ140-'Pre-1.095 (Hard Copy)'!BZ126))</f>
        <v> </v>
      </c>
      <c r="CA126" s="1014" t="str">
        <f>IF(IFERROR('Blocks A'!DR140-'Pre-1.095 (Hard Copy)'!CA126, 0)=0, " ", ('Blocks A'!DR140-'Pre-1.095 (Hard Copy)'!CA126))</f>
        <v> </v>
      </c>
      <c r="CB126" s="1014" t="str">
        <f>IF(IFERROR('Blocks A'!DS140-'Pre-1.095 (Hard Copy)'!CB126, 0)=0, " ", ('Blocks A'!DS140-'Pre-1.095 (Hard Copy)'!CB126))</f>
        <v> </v>
      </c>
      <c r="CC126" s="1014" t="str">
        <f>IF(IFERROR('Blocks A'!DT140-'Pre-1.095 (Hard Copy)'!CC126, 0)=0, " ", ('Blocks A'!DT140-'Pre-1.095 (Hard Copy)'!CC126))</f>
        <v>+10</v>
      </c>
      <c r="CD126" s="1014" t="str">
        <f>IF(IFERROR('Blocks A'!DU140-'Pre-1.095 (Hard Copy)'!CD126, 0)=0, " ", ('Blocks A'!DU140-'Pre-1.095 (Hard Copy)'!CD126))</f>
        <v>-68</v>
      </c>
      <c r="CE126" s="1014" t="str">
        <f>IF(IFERROR('Blocks A'!DX140-'Pre-1.095 (Hard Copy)'!CE126, 0)=0, " ", ('Blocks A'!DX140-'Pre-1.095 (Hard Copy)'!CE126))</f>
        <v>-145</v>
      </c>
      <c r="CF126" s="1014" t="str">
        <f>IF(IFERROR('Blocks A'!DY140-'Pre-1.095 (Hard Copy)'!CF126, 0)=0, " ", ('Blocks A'!DY140-'Pre-1.095 (Hard Copy)'!CF126))</f>
        <v>-22,598</v>
      </c>
      <c r="CG126" s="1016" t="str">
        <f>IF(IFERROR('Blocks A'!DZ140-'Pre-1.095 (Hard Copy)'!CG126, 0)=0, " ", ('Blocks A'!DZ140-'Pre-1.095 (Hard Copy)'!CG126))</f>
        <v>-0.0226</v>
      </c>
      <c r="CH126" s="1015" t="str">
        <f>IF(IFERROR('Blocks A'!DV140-'Pre-1.095 (Hard Copy)'!CH126, 0)=0, " ", ('Blocks A'!DV140-'Pre-1.095 (Hard Copy)'!CH126))</f>
        <v>+1.8</v>
      </c>
      <c r="CI126" s="1015" t="str">
        <f>IF(IFERROR('Blocks A'!DW140-'Pre-1.095 (Hard Copy)'!CI126, 0)=0, " ", ('Blocks A'!DW140-'Pre-1.095 (Hard Copy)'!CI126))</f>
        <v>-25.0</v>
      </c>
      <c r="CJ126" s="1014" t="str">
        <f>IF(IFERROR('Blocks A'!EA140-'Pre-1.095 (Hard Copy)'!CJ126, 0)=0, " ", ('Blocks A'!EA140-'Pre-1.095 (Hard Copy)'!CJ126))</f>
        <v>-217</v>
      </c>
      <c r="CK126" s="1017" t="str">
        <f>IF(IFERROR('Blocks A'!EB140-'Pre-1.095 (Hard Copy)'!CK126, 0)=0, " ", ('Blocks A'!EB140-'Pre-1.095 (Hard Copy)'!CK126))</f>
        <v>-3.62</v>
      </c>
      <c r="CL126" s="1017" t="str">
        <f>IF(IFERROR('Blocks A'!EC140-'Pre-1.095 (Hard Copy)'!CL126, 0)=0, " ", ('Blocks A'!EC140-'Pre-1.095 (Hard Copy)'!CL126))</f>
        <v>-0.06</v>
      </c>
      <c r="CM126" s="1017" t="str">
        <f>IF(IFERROR('Blocks A'!EH140-'Pre-1.095 (Hard Copy)'!CM126, 0)=0, " ", ('Blocks A'!EH140-'Pre-1.095 (Hard Copy)'!CM126))</f>
        <v>-0.00</v>
      </c>
      <c r="CN126" s="1014" t="str">
        <f>IF(IFERROR('Blocks A'!ED140-'Pre-1.095 (Hard Copy)'!CN126, 0)=0, " ", ('Blocks A'!ED140-'Pre-1.095 (Hard Copy)'!CN126))</f>
        <v>-33,798</v>
      </c>
      <c r="CO126" s="1017" t="str">
        <f>IF(IFERROR('Blocks A'!EE140-'Pre-1.095 (Hard Copy)'!CO126, 0)=0, " ", ('Blocks A'!EE140-'Pre-1.095 (Hard Copy)'!CO126))</f>
        <v>-33.80</v>
      </c>
      <c r="CP126" s="1017" t="str">
        <f>IF(IFERROR('Blocks A'!EF140-'Pre-1.095 (Hard Copy)'!CP126, 0)=0, " ", ('Blocks A'!EF140-'Pre-1.095 (Hard Copy)'!CP126))</f>
        <v>-0.03</v>
      </c>
      <c r="CQ126" s="1016" t="str">
        <f>IF(IFERROR('Blocks A'!EG140-'Pre-1.095 (Hard Copy)'!CQ126, 0)=0, " ", ('Blocks A'!EG140-'Pre-1.095 (Hard Copy)'!CQ126))</f>
        <v>-0.0338</v>
      </c>
      <c r="CR126" s="1018" t="s">
        <v>12</v>
      </c>
    </row>
    <row r="127">
      <c r="B127" s="1013" t="s">
        <v>1012</v>
      </c>
      <c r="C127" s="969" t="s">
        <v>885</v>
      </c>
      <c r="D127" s="969">
        <v>1.0</v>
      </c>
      <c r="E127" s="969">
        <v>1.0</v>
      </c>
      <c r="F127" s="969">
        <v>1.0</v>
      </c>
      <c r="G127" s="1014" t="str">
        <f>IF(IFERROR('Blocks A'!G141-'Pre-1.095 (Hard Copy)'!G127, 0)=0, " ", ('Blocks A'!G141-'Pre-1.095 (Hard Copy)'!G127))</f>
        <v> </v>
      </c>
      <c r="H127" s="1014" t="str">
        <f>IF(IFERROR('Blocks A'!H141-'Pre-1.095 (Hard Copy)'!H127, 0)=0, " ", ('Blocks A'!H141-'Pre-1.095 (Hard Copy)'!H127))</f>
        <v> </v>
      </c>
      <c r="I127" s="1014" t="str">
        <f>IF(IFERROR('Blocks A'!I141-'Pre-1.095 (Hard Copy)'!I127, 0)=0, " ", ('Blocks A'!I141-'Pre-1.095 (Hard Copy)'!I127))</f>
        <v> </v>
      </c>
      <c r="J127" s="1014" t="str">
        <f>IF(IFERROR('Blocks A'!J141-'Pre-1.095 (Hard Copy)'!J127, 0)=0, " ", ('Blocks A'!J141-'Pre-1.095 (Hard Copy)'!J127))</f>
        <v> </v>
      </c>
      <c r="K127" s="1014" t="str">
        <f>IF(IFERROR('Blocks A'!K141-'Pre-1.095 (Hard Copy)'!K127, 0)=0, " ", ('Blocks A'!K141-'Pre-1.095 (Hard Copy)'!K127))</f>
        <v> </v>
      </c>
      <c r="L127" s="1014" t="str">
        <f>IF(IFERROR('Blocks A'!L141-'Pre-1.095 (Hard Copy)'!L127, 0)=0, " ", ('Blocks A'!L141-'Pre-1.095 (Hard Copy)'!L127))</f>
        <v> </v>
      </c>
      <c r="M127" s="1014" t="str">
        <f>IF(IFERROR('Blocks A'!N141-'Pre-1.095 (Hard Copy)'!M127, 0)=0, " ", ('Blocks A'!N141-'Pre-1.095 (Hard Copy)'!M127))</f>
        <v> </v>
      </c>
      <c r="N127" s="1014" t="str">
        <f>IF(IFERROR('Blocks A'!O141-'Pre-1.095 (Hard Copy)'!N127, 0)=0, " ", ('Blocks A'!O141-'Pre-1.095 (Hard Copy)'!N127))</f>
        <v> </v>
      </c>
      <c r="O127" s="1014" t="str">
        <f>IF(IFERROR('Blocks A'!P141-'Pre-1.095 (Hard Copy)'!O127, 0)=0, " ", ('Blocks A'!P141-'Pre-1.095 (Hard Copy)'!O127))</f>
        <v> </v>
      </c>
      <c r="P127" s="1014" t="str">
        <f>IF(IFERROR('Blocks A'!Q141-'Pre-1.095 (Hard Copy)'!P127, 0)=0, " ", ('Blocks A'!Q141-'Pre-1.095 (Hard Copy)'!P127))</f>
        <v> </v>
      </c>
      <c r="Q127" s="1014" t="str">
        <f>IF(IFERROR('Blocks A'!R141-'Pre-1.095 (Hard Copy)'!Q127, 0)=0, " ", ('Blocks A'!R141-'Pre-1.095 (Hard Copy)'!Q127))</f>
        <v> </v>
      </c>
      <c r="R127" s="1014" t="str">
        <f>IF(IFERROR('Blocks A'!S141-'Pre-1.095 (Hard Copy)'!R127, 0)=0, " ", ('Blocks A'!S141-'Pre-1.095 (Hard Copy)'!R127))</f>
        <v> </v>
      </c>
      <c r="S127" s="1014" t="str">
        <f>IF(IFERROR('Blocks A'!T141-'Pre-1.095 (Hard Copy)'!S127, 0)=0, " ", ('Blocks A'!T141-'Pre-1.095 (Hard Copy)'!S127))</f>
        <v> </v>
      </c>
      <c r="T127" s="1014" t="str">
        <f>IF(IFERROR('Blocks A'!M141-'Pre-1.095 (Hard Copy)'!T127, 0)=0, " ", ('Blocks A'!M141-'Pre-1.095 (Hard Copy)'!T127))</f>
        <v> </v>
      </c>
      <c r="U127" s="1014" t="str">
        <f>IF(IFERROR('Blocks A'!U141-'Pre-1.095 (Hard Copy)'!U127, 0)=0, " ", ('Blocks A'!U141-'Pre-1.095 (Hard Copy)'!U127))</f>
        <v> </v>
      </c>
      <c r="V127" s="1014" t="str">
        <f>IF(IFERROR('Blocks A'!V141-'Pre-1.095 (Hard Copy)'!V127, 0)=0, " ", ('Blocks A'!V141-'Pre-1.095 (Hard Copy)'!V127))</f>
        <v> </v>
      </c>
      <c r="W127" s="1014" t="str">
        <f>IF(IFERROR('Blocks A'!W141-'Pre-1.095 (Hard Copy)'!W127, 0)=0, " ", ('Blocks A'!W141-'Pre-1.095 (Hard Copy)'!W127))</f>
        <v> </v>
      </c>
      <c r="X127" s="1014" t="str">
        <f>IF(IFERROR('Blocks A'!X141-'Pre-1.095 (Hard Copy)'!X127, 0)=0, " ", ('Blocks A'!X141-'Pre-1.095 (Hard Copy)'!X127))</f>
        <v> </v>
      </c>
      <c r="Y127" s="1014" t="str">
        <f>IF(IFERROR('Blocks A'!AC141-'Pre-1.095 (Hard Copy)'!Y127, 0)=0, " ", ('Blocks A'!AC141-'Pre-1.095 (Hard Copy)'!Y127))</f>
        <v> </v>
      </c>
      <c r="Z127" s="1014" t="str">
        <f>IF(IFERROR('Blocks A'!Y141-'Pre-1.095 (Hard Copy)'!Z127, 0)=0, " ", ('Blocks A'!Y141-'Pre-1.095 (Hard Copy)'!Z127))</f>
        <v> </v>
      </c>
      <c r="AA127" s="1014" t="str">
        <f>IF(IFERROR('Blocks A'!Z141-'Pre-1.095 (Hard Copy)'!AA127, 0)=0, " ", ('Blocks A'!Z141-'Pre-1.095 (Hard Copy)'!AA127))</f>
        <v> </v>
      </c>
      <c r="AB127" s="1014" t="str">
        <f>IF(IFERROR('Blocks A'!AA141-'Pre-1.095 (Hard Copy)'!AB127, 0)=0, " ", ('Blocks A'!AA141-'Pre-1.095 (Hard Copy)'!AB127))</f>
        <v> </v>
      </c>
      <c r="AC127" s="1014" t="str">
        <f>IF(IFERROR('Blocks A'!AB141-'Pre-1.095 (Hard Copy)'!AC127, 0)=0, " ", ('Blocks A'!AB141-'Pre-1.095 (Hard Copy)'!AC127))</f>
        <v> </v>
      </c>
      <c r="AD127" s="1014" t="str">
        <f>IF(IFERROR('Blocks A'!AY141-'Pre-1.095 (Hard Copy)'!AD127, 0)=0, " ", ('Blocks A'!AY141-'Pre-1.095 (Hard Copy)'!AD127))</f>
        <v> </v>
      </c>
      <c r="AE127" s="1014" t="str">
        <f>IF(IFERROR('Blocks A'!AZ141-'Pre-1.095 (Hard Copy)'!AE127, 0)=0, " ", ('Blocks A'!AZ141-'Pre-1.095 (Hard Copy)'!AE127))</f>
        <v> </v>
      </c>
      <c r="AF127" s="1014" t="str">
        <f>IF(IFERROR('Blocks A'!BA141-'Pre-1.095 (Hard Copy)'!AF127, 0)=0, " ", ('Blocks A'!BA141-'Pre-1.095 (Hard Copy)'!AF127))</f>
        <v> </v>
      </c>
      <c r="AG127" s="1014" t="str">
        <f>IF(IFERROR('Blocks A'!BB141-'Pre-1.095 (Hard Copy)'!AG127, 0)=0, " ", ('Blocks A'!BB141-'Pre-1.095 (Hard Copy)'!AG127))</f>
        <v> </v>
      </c>
      <c r="AH127" s="1014" t="str">
        <f>IF(IFERROR('Blocks A'!BC141-'Pre-1.095 (Hard Copy)'!AH127, 0)=0, " ", ('Blocks A'!BC141-'Pre-1.095 (Hard Copy)'!AH127))</f>
        <v> </v>
      </c>
      <c r="AI127" s="1014" t="str">
        <f>IF(IFERROR('Blocks A'!BJ141-'Pre-1.095 (Hard Copy)'!AI127, 0)=0, " ", ('Blocks A'!BJ141-'Pre-1.095 (Hard Copy)'!AI127))</f>
        <v> </v>
      </c>
      <c r="AJ127" s="1014" t="str">
        <f>IF(IFERROR('Blocks A'!BD141-'Pre-1.095 (Hard Copy)'!AJ127, 0)=0, " ", ('Blocks A'!BD141-'Pre-1.095 (Hard Copy)'!AJ127))</f>
        <v> </v>
      </c>
      <c r="AK127" s="1014" t="str">
        <f>IF(IFERROR('Blocks A'!BE141-'Pre-1.095 (Hard Copy)'!AK127, 0)=0, " ", ('Blocks A'!BE141-'Pre-1.095 (Hard Copy)'!AK127))</f>
        <v> </v>
      </c>
      <c r="AL127" s="1014" t="str">
        <f>IF(IFERROR('Blocks A'!BF141-'Pre-1.095 (Hard Copy)'!AL127, 0)=0, " ", ('Blocks A'!BF141-'Pre-1.095 (Hard Copy)'!AL127))</f>
        <v> </v>
      </c>
      <c r="AM127" s="1014" t="str">
        <f>IF(IFERROR('Blocks A'!BG141-'Pre-1.095 (Hard Copy)'!AM127, 0)=0, " ", ('Blocks A'!BG141-'Pre-1.095 (Hard Copy)'!AM127))</f>
        <v> </v>
      </c>
      <c r="AN127" s="1014" t="str">
        <f>IF(IFERROR('Blocks A'!BH141-'Pre-1.095 (Hard Copy)'!AN127, 0)=0, " ", ('Blocks A'!BH141-'Pre-1.095 (Hard Copy)'!AN127))</f>
        <v> </v>
      </c>
      <c r="AO127" s="1014" t="str">
        <f>IF(IFERROR('Blocks A'!BI141-'Pre-1.095 (Hard Copy)'!AO127, 0)=0, " ", ('Blocks A'!BI141-'Pre-1.095 (Hard Copy)'!AO127))</f>
        <v> </v>
      </c>
      <c r="AP127" s="1014" t="str">
        <f>IF(IFERROR('Blocks A'!BK141-'Pre-1.095 (Hard Copy)'!AP127, 0)=0, " ", ('Blocks A'!BK141-'Pre-1.095 (Hard Copy)'!AP127))</f>
        <v> </v>
      </c>
      <c r="AQ127" s="1014" t="str">
        <f>IF(IFERROR('Blocks A'!BL141-'Pre-1.095 (Hard Copy)'!AQ127, 0)=0, " ", ('Blocks A'!BL141-'Pre-1.095 (Hard Copy)'!AQ127))</f>
        <v> </v>
      </c>
      <c r="AR127" s="1014" t="str">
        <f>IF(IFERROR('Blocks A'!BM141-'Pre-1.095 (Hard Copy)'!AR127, 0)=0, " ", ('Blocks A'!BM141-'Pre-1.095 (Hard Copy)'!AR127))</f>
        <v> </v>
      </c>
      <c r="AS127" s="1014" t="str">
        <f>IF(IFERROR('Blocks A'!BO141-'Pre-1.095 (Hard Copy)'!AS127, 0)=0, " ", ('Blocks A'!BO141-'Pre-1.095 (Hard Copy)'!AS127))</f>
        <v> </v>
      </c>
      <c r="AT127" s="1014" t="str">
        <f>IF(IFERROR('Blocks A'!BP141-'Pre-1.095 (Hard Copy)'!AT127, 0)=0, " ", ('Blocks A'!BP141-'Pre-1.095 (Hard Copy)'!AT127))</f>
        <v> </v>
      </c>
      <c r="AU127" s="1014" t="str">
        <f>IF(IFERROR('Blocks A'!BQ141-'Pre-1.095 (Hard Copy)'!AU127, 0)=0, " ", ('Blocks A'!BQ141-'Pre-1.095 (Hard Copy)'!AU127))</f>
        <v> </v>
      </c>
      <c r="AV127" s="1014" t="str">
        <f>IF(IFERROR('Blocks A'!BR141-'Pre-1.095 (Hard Copy)'!AV127, 0)=0, " ", ('Blocks A'!BR141-'Pre-1.095 (Hard Copy)'!AV127))</f>
        <v> </v>
      </c>
      <c r="AW127" s="1014" t="str">
        <f>IF(IFERROR('Blocks A'!BS141-'Pre-1.095 (Hard Copy)'!AW127, 0)=0, " ", ('Blocks A'!BS141-'Pre-1.095 (Hard Copy)'!AW127))</f>
        <v> </v>
      </c>
      <c r="AX127" s="1014" t="str">
        <f>IF(IFERROR('Blocks A'!BT141-'Pre-1.095 (Hard Copy)'!AX127, 0)=0, " ", ('Blocks A'!BT141-'Pre-1.095 (Hard Copy)'!AX127))</f>
        <v> </v>
      </c>
      <c r="AY127" s="1014" t="str">
        <f>IF(IFERROR('Blocks A'!BU141-'Pre-1.095 (Hard Copy)'!AY127, 0)=0, " ", ('Blocks A'!BU141-'Pre-1.095 (Hard Copy)'!AY127))</f>
        <v> </v>
      </c>
      <c r="AZ127" s="1014" t="str">
        <f>IF(IFERROR('Blocks A'!BW141-'Pre-1.095 (Hard Copy)'!AZ127, 0)=0, " ", ('Blocks A'!BW141-'Pre-1.095 (Hard Copy)'!AZ127))</f>
        <v> </v>
      </c>
      <c r="BA127" s="1014" t="str">
        <f>IF(IFERROR('Blocks A'!BX141-'Pre-1.095 (Hard Copy)'!BA127, 0)=0, " ", ('Blocks A'!BX141-'Pre-1.095 (Hard Copy)'!BA127))</f>
        <v>-0</v>
      </c>
      <c r="BB127" s="1014" t="str">
        <f>IF(IFERROR('Blocks A'!BY141-'Pre-1.095 (Hard Copy)'!BB127, 0)=0, " ", ('Blocks A'!BY141-'Pre-1.095 (Hard Copy)'!BB127))</f>
        <v> </v>
      </c>
      <c r="BC127" s="1015" t="str">
        <f>IF(IFERROR('Blocks A'!BZ141-'Pre-1.095 (Hard Copy)'!BC127, 0)=0, " ", ('Blocks A'!BZ141-'Pre-1.095 (Hard Copy)'!BC127))</f>
        <v>+0.0</v>
      </c>
      <c r="BD127" s="1014" t="str">
        <f>IF(IFERROR('Blocks A'!BV141-'Pre-1.095 (Hard Copy)'!BD127, 0)=0, " ", ('Blocks A'!BV141-'Pre-1.095 (Hard Copy)'!BD127))</f>
        <v> </v>
      </c>
      <c r="BE127" s="1014" t="str">
        <f>IF(IFERROR('Blocks A'!CB141-'Pre-1.095 (Hard Copy)'!BE127, 0)=0, " ", ('Blocks A'!CB141-'Pre-1.095 (Hard Copy)'!BE127))</f>
        <v>-72</v>
      </c>
      <c r="BF127" s="1014" t="str">
        <f>IF(IFERROR('Blocks A'!CC141-'Pre-1.095 (Hard Copy)'!BF127, 0)=0, " ", ('Blocks A'!CC141-'Pre-1.095 (Hard Copy)'!BF127))</f>
        <v>-11,200</v>
      </c>
      <c r="BG127" s="1016" t="str">
        <f>IF(IFERROR('Blocks A'!CD141-'Pre-1.095 (Hard Copy)'!BG127, 0)=0, " ", ('Blocks A'!CD141-'Pre-1.095 (Hard Copy)'!BG127))</f>
        <v>-0.0112</v>
      </c>
      <c r="BH127" s="1014" t="str">
        <f>IF(IFERROR('Blocks A'!CE141-'Pre-1.095 (Hard Copy)'!BH127, 0)=0, " ", ('Blocks A'!CE141-'Pre-1.095 (Hard Copy)'!BH127))</f>
        <v> </v>
      </c>
      <c r="BI127" s="1014" t="str">
        <f>IF(IFERROR('Blocks A'!CZ141-'Pre-1.095 (Hard Copy)'!BI127, 0)=0, " ", ('Blocks A'!CZ141-'Pre-1.095 (Hard Copy)'!BI127))</f>
        <v>+20</v>
      </c>
      <c r="BJ127" s="1014" t="str">
        <f>IF(IFERROR('Blocks A'!DA141-'Pre-1.095 (Hard Copy)'!BJ127, 0)=0, " ", ('Blocks A'!DA141-'Pre-1.095 (Hard Copy)'!BJ127))</f>
        <v> </v>
      </c>
      <c r="BK127" s="1014" t="str">
        <f>IF(IFERROR('Blocks A'!DB141-'Pre-1.095 (Hard Copy)'!BK127, 0)=0, " ", ('Blocks A'!DB141-'Pre-1.095 (Hard Copy)'!BK127))</f>
        <v>-10</v>
      </c>
      <c r="BL127" s="1014" t="str">
        <f>IF(IFERROR('Blocks A'!DC141-'Pre-1.095 (Hard Copy)'!BL127, 0)=0, " ", ('Blocks A'!DC141-'Pre-1.095 (Hard Copy)'!BL127))</f>
        <v> </v>
      </c>
      <c r="BM127" s="1014" t="str">
        <f>IF(IFERROR('Blocks A'!DD141-'Pre-1.095 (Hard Copy)'!BM127, 0)=0, " ", ('Blocks A'!DD141-'Pre-1.095 (Hard Copy)'!BM127))</f>
        <v>+1</v>
      </c>
      <c r="BN127" s="1014" t="str">
        <f>IF(IFERROR('Blocks A'!DE141-'Pre-1.095 (Hard Copy)'!BN127, 0)=0, " ", ('Blocks A'!DE141-'Pre-1.095 (Hard Copy)'!BN127))</f>
        <v> </v>
      </c>
      <c r="BO127" s="1014" t="str">
        <f>IF(IFERROR('Blocks A'!DF141-'Pre-1.095 (Hard Copy)'!BO127, 0)=0, " ", ('Blocks A'!DF141-'Pre-1.095 (Hard Copy)'!BO127))</f>
        <v>-1</v>
      </c>
      <c r="BP127" s="1014" t="str">
        <f>IF(IFERROR('Blocks A'!DG141-'Pre-1.095 (Hard Copy)'!BP127, 0)=0, " ", ('Blocks A'!DG141-'Pre-1.095 (Hard Copy)'!BP127))</f>
        <v> </v>
      </c>
      <c r="BQ127" s="1014" t="str">
        <f>IF(IFERROR('Blocks A'!DH141-'Pre-1.095 (Hard Copy)'!BQ127, 0)=0, " ", ('Blocks A'!DH141-'Pre-1.095 (Hard Copy)'!BQ127))</f>
        <v> </v>
      </c>
      <c r="BR127" s="1014" t="str">
        <f>IF(IFERROR('Blocks A'!DI141-'Pre-1.095 (Hard Copy)'!BR127, 0)=0, " ", ('Blocks A'!DI141-'Pre-1.095 (Hard Copy)'!BR127))</f>
        <v> </v>
      </c>
      <c r="BS127" s="1014" t="str">
        <f>IF(IFERROR('Blocks A'!DJ141-'Pre-1.095 (Hard Copy)'!BS127, 0)=0, " ", ('Blocks A'!DJ141-'Pre-1.095 (Hard Copy)'!BS127))</f>
        <v>+35</v>
      </c>
      <c r="BT127" s="1014" t="str">
        <f>IF(IFERROR('Blocks A'!DK141-'Pre-1.095 (Hard Copy)'!BT127, 0)=0, " ", ('Blocks A'!DK141-'Pre-1.095 (Hard Copy)'!BT127))</f>
        <v>-0</v>
      </c>
      <c r="BU127" s="1014" t="str">
        <f>IF(IFERROR('Blocks A'!DL141-'Pre-1.095 (Hard Copy)'!BU127, 0)=0, " ", ('Blocks A'!DL141-'Pre-1.095 (Hard Copy)'!BU127))</f>
        <v>-42</v>
      </c>
      <c r="BV127" s="1014" t="str">
        <f>IF(IFERROR('Blocks A'!DM141-'Pre-1.095 (Hard Copy)'!BV127, 0)=0, " ", ('Blocks A'!DM141-'Pre-1.095 (Hard Copy)'!BV127))</f>
        <v> </v>
      </c>
      <c r="BW127" s="1014" t="str">
        <f>IF(IFERROR('Blocks A'!DN141-'Pre-1.095 (Hard Copy)'!BW127, 0)=0, " ", ('Blocks A'!DN141-'Pre-1.095 (Hard Copy)'!BW127))</f>
        <v>+2</v>
      </c>
      <c r="BX127" s="1014" t="str">
        <f>IF(IFERROR('Blocks A'!DO141-'Pre-1.095 (Hard Copy)'!BX127, 0)=0, " ", ('Blocks A'!DO141-'Pre-1.095 (Hard Copy)'!BX127))</f>
        <v> </v>
      </c>
      <c r="BY127" s="1014" t="str">
        <f>IF(IFERROR('Blocks A'!DP141-'Pre-1.095 (Hard Copy)'!BY127, 0)=0, " ", ('Blocks A'!DP141-'Pre-1.095 (Hard Copy)'!BY127))</f>
        <v>-63</v>
      </c>
      <c r="BZ127" s="1014" t="str">
        <f>IF(IFERROR('Blocks A'!DQ141-'Pre-1.095 (Hard Copy)'!BZ127, 0)=0, " ", ('Blocks A'!DQ141-'Pre-1.095 (Hard Copy)'!BZ127))</f>
        <v> </v>
      </c>
      <c r="CA127" s="1014" t="str">
        <f>IF(IFERROR('Blocks A'!DR141-'Pre-1.095 (Hard Copy)'!CA127, 0)=0, " ", ('Blocks A'!DR141-'Pre-1.095 (Hard Copy)'!CA127))</f>
        <v> </v>
      </c>
      <c r="CB127" s="1014" t="str">
        <f>IF(IFERROR('Blocks A'!DS141-'Pre-1.095 (Hard Copy)'!CB127, 0)=0, " ", ('Blocks A'!DS141-'Pre-1.095 (Hard Copy)'!CB127))</f>
        <v> </v>
      </c>
      <c r="CC127" s="1014" t="str">
        <f>IF(IFERROR('Blocks A'!DT141-'Pre-1.095 (Hard Copy)'!CC127, 0)=0, " ", ('Blocks A'!DT141-'Pre-1.095 (Hard Copy)'!CC127))</f>
        <v>+10</v>
      </c>
      <c r="CD127" s="1014" t="str">
        <f>IF(IFERROR('Blocks A'!DU141-'Pre-1.095 (Hard Copy)'!CD127, 0)=0, " ", ('Blocks A'!DU141-'Pre-1.095 (Hard Copy)'!CD127))</f>
        <v>-68</v>
      </c>
      <c r="CE127" s="1014" t="str">
        <f>IF(IFERROR('Blocks A'!DX141-'Pre-1.095 (Hard Copy)'!CE127, 0)=0, " ", ('Blocks A'!DX141-'Pre-1.095 (Hard Copy)'!CE127))</f>
        <v>-145</v>
      </c>
      <c r="CF127" s="1014" t="str">
        <f>IF(IFERROR('Blocks A'!DY141-'Pre-1.095 (Hard Copy)'!CF127, 0)=0, " ", ('Blocks A'!DY141-'Pre-1.095 (Hard Copy)'!CF127))</f>
        <v>-22,598</v>
      </c>
      <c r="CG127" s="1016" t="str">
        <f>IF(IFERROR('Blocks A'!DZ141-'Pre-1.095 (Hard Copy)'!CG127, 0)=0, " ", ('Blocks A'!DZ141-'Pre-1.095 (Hard Copy)'!CG127))</f>
        <v>-0.0226</v>
      </c>
      <c r="CH127" s="1015" t="str">
        <f>IF(IFERROR('Blocks A'!DV141-'Pre-1.095 (Hard Copy)'!CH127, 0)=0, " ", ('Blocks A'!DV141-'Pre-1.095 (Hard Copy)'!CH127))</f>
        <v>+1.8</v>
      </c>
      <c r="CI127" s="1015" t="str">
        <f>IF(IFERROR('Blocks A'!DW141-'Pre-1.095 (Hard Copy)'!CI127, 0)=0, " ", ('Blocks A'!DW141-'Pre-1.095 (Hard Copy)'!CI127))</f>
        <v>-25.0</v>
      </c>
      <c r="CJ127" s="1014" t="str">
        <f>IF(IFERROR('Blocks A'!EA141-'Pre-1.095 (Hard Copy)'!CJ127, 0)=0, " ", ('Blocks A'!EA141-'Pre-1.095 (Hard Copy)'!CJ127))</f>
        <v>-217</v>
      </c>
      <c r="CK127" s="1017" t="str">
        <f>IF(IFERROR('Blocks A'!EB141-'Pre-1.095 (Hard Copy)'!CK127, 0)=0, " ", ('Blocks A'!EB141-'Pre-1.095 (Hard Copy)'!CK127))</f>
        <v>-3.62</v>
      </c>
      <c r="CL127" s="1017" t="str">
        <f>IF(IFERROR('Blocks A'!EC141-'Pre-1.095 (Hard Copy)'!CL127, 0)=0, " ", ('Blocks A'!EC141-'Pre-1.095 (Hard Copy)'!CL127))</f>
        <v>-0.06</v>
      </c>
      <c r="CM127" s="1017" t="str">
        <f>IF(IFERROR('Blocks A'!EH141-'Pre-1.095 (Hard Copy)'!CM127, 0)=0, " ", ('Blocks A'!EH141-'Pre-1.095 (Hard Copy)'!CM127))</f>
        <v>-0.00</v>
      </c>
      <c r="CN127" s="1014" t="str">
        <f>IF(IFERROR('Blocks A'!ED141-'Pre-1.095 (Hard Copy)'!CN127, 0)=0, " ", ('Blocks A'!ED141-'Pre-1.095 (Hard Copy)'!CN127))</f>
        <v>-33,798</v>
      </c>
      <c r="CO127" s="1017" t="str">
        <f>IF(IFERROR('Blocks A'!EE141-'Pre-1.095 (Hard Copy)'!CO127, 0)=0, " ", ('Blocks A'!EE141-'Pre-1.095 (Hard Copy)'!CO127))</f>
        <v>-33.80</v>
      </c>
      <c r="CP127" s="1017" t="str">
        <f>IF(IFERROR('Blocks A'!EF141-'Pre-1.095 (Hard Copy)'!CP127, 0)=0, " ", ('Blocks A'!EF141-'Pre-1.095 (Hard Copy)'!CP127))</f>
        <v>-0.03</v>
      </c>
      <c r="CQ127" s="1016" t="str">
        <f>IF(IFERROR('Blocks A'!EG141-'Pre-1.095 (Hard Copy)'!CQ127, 0)=0, " ", ('Blocks A'!EG141-'Pre-1.095 (Hard Copy)'!CQ127))</f>
        <v>-0.0338</v>
      </c>
      <c r="CR127" s="1018" t="s">
        <v>12</v>
      </c>
    </row>
    <row r="128">
      <c r="A128" s="997" t="s">
        <v>136</v>
      </c>
      <c r="B128" s="1013" t="s">
        <v>1013</v>
      </c>
      <c r="C128" s="969" t="s">
        <v>886</v>
      </c>
      <c r="D128" s="969">
        <v>1.0</v>
      </c>
      <c r="E128" s="969">
        <v>1.0</v>
      </c>
      <c r="F128" s="969">
        <v>1.0</v>
      </c>
      <c r="G128" s="1014" t="str">
        <f>IF(IFERROR('Blocks A'!G142-'Pre-1.095 (Hard Copy)'!G128, 0)=0, " ", ('Blocks A'!G142-'Pre-1.095 (Hard Copy)'!G128))</f>
        <v> </v>
      </c>
      <c r="H128" s="1014" t="str">
        <f>IF(IFERROR('Blocks A'!H142-'Pre-1.095 (Hard Copy)'!H128, 0)=0, " ", ('Blocks A'!H142-'Pre-1.095 (Hard Copy)'!H128))</f>
        <v> </v>
      </c>
      <c r="I128" s="1014" t="str">
        <f>IF(IFERROR('Blocks A'!I142-'Pre-1.095 (Hard Copy)'!I128, 0)=0, " ", ('Blocks A'!I142-'Pre-1.095 (Hard Copy)'!I128))</f>
        <v> </v>
      </c>
      <c r="J128" s="1014" t="str">
        <f>IF(IFERROR('Blocks A'!J142-'Pre-1.095 (Hard Copy)'!J128, 0)=0, " ", ('Blocks A'!J142-'Pre-1.095 (Hard Copy)'!J128))</f>
        <v> </v>
      </c>
      <c r="K128" s="1014" t="str">
        <f>IF(IFERROR('Blocks A'!K142-'Pre-1.095 (Hard Copy)'!K128, 0)=0, " ", ('Blocks A'!K142-'Pre-1.095 (Hard Copy)'!K128))</f>
        <v> </v>
      </c>
      <c r="L128" s="1014" t="str">
        <f>IF(IFERROR('Blocks A'!L142-'Pre-1.095 (Hard Copy)'!L128, 0)=0, " ", ('Blocks A'!L142-'Pre-1.095 (Hard Copy)'!L128))</f>
        <v> </v>
      </c>
      <c r="M128" s="1014" t="str">
        <f>IF(IFERROR('Blocks A'!N142-'Pre-1.095 (Hard Copy)'!M128, 0)=0, " ", ('Blocks A'!N142-'Pre-1.095 (Hard Copy)'!M128))</f>
        <v> </v>
      </c>
      <c r="N128" s="1014" t="str">
        <f>IF(IFERROR('Blocks A'!O142-'Pre-1.095 (Hard Copy)'!N128, 0)=0, " ", ('Blocks A'!O142-'Pre-1.095 (Hard Copy)'!N128))</f>
        <v> </v>
      </c>
      <c r="O128" s="1014" t="str">
        <f>IF(IFERROR('Blocks A'!P142-'Pre-1.095 (Hard Copy)'!O128, 0)=0, " ", ('Blocks A'!P142-'Pre-1.095 (Hard Copy)'!O128))</f>
        <v> </v>
      </c>
      <c r="P128" s="1014" t="str">
        <f>IF(IFERROR('Blocks A'!Q142-'Pre-1.095 (Hard Copy)'!P128, 0)=0, " ", ('Blocks A'!Q142-'Pre-1.095 (Hard Copy)'!P128))</f>
        <v> </v>
      </c>
      <c r="Q128" s="1014" t="str">
        <f>IF(IFERROR('Blocks A'!R142-'Pre-1.095 (Hard Copy)'!Q128, 0)=0, " ", ('Blocks A'!R142-'Pre-1.095 (Hard Copy)'!Q128))</f>
        <v> </v>
      </c>
      <c r="R128" s="1014" t="str">
        <f>IF(IFERROR('Blocks A'!S142-'Pre-1.095 (Hard Copy)'!R128, 0)=0, " ", ('Blocks A'!S142-'Pre-1.095 (Hard Copy)'!R128))</f>
        <v> </v>
      </c>
      <c r="S128" s="1014" t="str">
        <f>IF(IFERROR('Blocks A'!T142-'Pre-1.095 (Hard Copy)'!S128, 0)=0, " ", ('Blocks A'!T142-'Pre-1.095 (Hard Copy)'!S128))</f>
        <v> </v>
      </c>
      <c r="T128" s="1014" t="str">
        <f>IF(IFERROR('Blocks A'!M142-'Pre-1.095 (Hard Copy)'!T128, 0)=0, " ", ('Blocks A'!M142-'Pre-1.095 (Hard Copy)'!T128))</f>
        <v> </v>
      </c>
      <c r="U128" s="1014" t="str">
        <f>IF(IFERROR('Blocks A'!U142-'Pre-1.095 (Hard Copy)'!U128, 0)=0, " ", ('Blocks A'!U142-'Pre-1.095 (Hard Copy)'!U128))</f>
        <v> </v>
      </c>
      <c r="V128" s="1014" t="str">
        <f>IF(IFERROR('Blocks A'!V142-'Pre-1.095 (Hard Copy)'!V128, 0)=0, " ", ('Blocks A'!V142-'Pre-1.095 (Hard Copy)'!V128))</f>
        <v> </v>
      </c>
      <c r="W128" s="1014" t="str">
        <f>IF(IFERROR('Blocks A'!W142-'Pre-1.095 (Hard Copy)'!W128, 0)=0, " ", ('Blocks A'!W142-'Pre-1.095 (Hard Copy)'!W128))</f>
        <v> </v>
      </c>
      <c r="X128" s="1014" t="str">
        <f>IF(IFERROR('Blocks A'!X142-'Pre-1.095 (Hard Copy)'!X128, 0)=0, " ", ('Blocks A'!X142-'Pre-1.095 (Hard Copy)'!X128))</f>
        <v> </v>
      </c>
      <c r="Y128" s="1014" t="str">
        <f>IF(IFERROR('Blocks A'!AC142-'Pre-1.095 (Hard Copy)'!Y128, 0)=0, " ", ('Blocks A'!AC142-'Pre-1.095 (Hard Copy)'!Y128))</f>
        <v> </v>
      </c>
      <c r="Z128" s="1014" t="str">
        <f>IF(IFERROR('Blocks A'!Y142-'Pre-1.095 (Hard Copy)'!Z128, 0)=0, " ", ('Blocks A'!Y142-'Pre-1.095 (Hard Copy)'!Z128))</f>
        <v> </v>
      </c>
      <c r="AA128" s="1014" t="str">
        <f>IF(IFERROR('Blocks A'!Z142-'Pre-1.095 (Hard Copy)'!AA128, 0)=0, " ", ('Blocks A'!Z142-'Pre-1.095 (Hard Copy)'!AA128))</f>
        <v> </v>
      </c>
      <c r="AB128" s="1014" t="str">
        <f>IF(IFERROR('Blocks A'!AA142-'Pre-1.095 (Hard Copy)'!AB128, 0)=0, " ", ('Blocks A'!AA142-'Pre-1.095 (Hard Copy)'!AB128))</f>
        <v> </v>
      </c>
      <c r="AC128" s="1014" t="str">
        <f>IF(IFERROR('Blocks A'!AB142-'Pre-1.095 (Hard Copy)'!AC128, 0)=0, " ", ('Blocks A'!AB142-'Pre-1.095 (Hard Copy)'!AC128))</f>
        <v> </v>
      </c>
      <c r="AD128" s="1014" t="str">
        <f>IF(IFERROR('Blocks A'!AY142-'Pre-1.095 (Hard Copy)'!AD128, 0)=0, " ", ('Blocks A'!AY142-'Pre-1.095 (Hard Copy)'!AD128))</f>
        <v> </v>
      </c>
      <c r="AE128" s="1014" t="str">
        <f>IF(IFERROR('Blocks A'!AZ142-'Pre-1.095 (Hard Copy)'!AE128, 0)=0, " ", ('Blocks A'!AZ142-'Pre-1.095 (Hard Copy)'!AE128))</f>
        <v> </v>
      </c>
      <c r="AF128" s="1014" t="str">
        <f>IF(IFERROR('Blocks A'!BA142-'Pre-1.095 (Hard Copy)'!AF128, 0)=0, " ", ('Blocks A'!BA142-'Pre-1.095 (Hard Copy)'!AF128))</f>
        <v> </v>
      </c>
      <c r="AG128" s="1014" t="str">
        <f>IF(IFERROR('Blocks A'!BB142-'Pre-1.095 (Hard Copy)'!AG128, 0)=0, " ", ('Blocks A'!BB142-'Pre-1.095 (Hard Copy)'!AG128))</f>
        <v> </v>
      </c>
      <c r="AH128" s="1014" t="str">
        <f>IF(IFERROR('Blocks A'!BC142-'Pre-1.095 (Hard Copy)'!AH128, 0)=0, " ", ('Blocks A'!BC142-'Pre-1.095 (Hard Copy)'!AH128))</f>
        <v> </v>
      </c>
      <c r="AI128" s="1014" t="str">
        <f>IF(IFERROR('Blocks A'!BJ142-'Pre-1.095 (Hard Copy)'!AI128, 0)=0, " ", ('Blocks A'!BJ142-'Pre-1.095 (Hard Copy)'!AI128))</f>
        <v> </v>
      </c>
      <c r="AJ128" s="1014" t="str">
        <f>IF(IFERROR('Blocks A'!BD142-'Pre-1.095 (Hard Copy)'!AJ128, 0)=0, " ", ('Blocks A'!BD142-'Pre-1.095 (Hard Copy)'!AJ128))</f>
        <v> </v>
      </c>
      <c r="AK128" s="1014" t="str">
        <f>IF(IFERROR('Blocks A'!BE142-'Pre-1.095 (Hard Copy)'!AK128, 0)=0, " ", ('Blocks A'!BE142-'Pre-1.095 (Hard Copy)'!AK128))</f>
        <v> </v>
      </c>
      <c r="AL128" s="1014" t="str">
        <f>IF(IFERROR('Blocks A'!BF142-'Pre-1.095 (Hard Copy)'!AL128, 0)=0, " ", ('Blocks A'!BF142-'Pre-1.095 (Hard Copy)'!AL128))</f>
        <v> </v>
      </c>
      <c r="AM128" s="1014" t="str">
        <f>IF(IFERROR('Blocks A'!BG142-'Pre-1.095 (Hard Copy)'!AM128, 0)=0, " ", ('Blocks A'!BG142-'Pre-1.095 (Hard Copy)'!AM128))</f>
        <v> </v>
      </c>
      <c r="AN128" s="1014" t="str">
        <f>IF(IFERROR('Blocks A'!BH142-'Pre-1.095 (Hard Copy)'!AN128, 0)=0, " ", ('Blocks A'!BH142-'Pre-1.095 (Hard Copy)'!AN128))</f>
        <v> </v>
      </c>
      <c r="AO128" s="1014" t="str">
        <f>IF(IFERROR('Blocks A'!BI142-'Pre-1.095 (Hard Copy)'!AO128, 0)=0, " ", ('Blocks A'!BI142-'Pre-1.095 (Hard Copy)'!AO128))</f>
        <v> </v>
      </c>
      <c r="AP128" s="1014" t="str">
        <f>IF(IFERROR('Blocks A'!BK142-'Pre-1.095 (Hard Copy)'!AP128, 0)=0, " ", ('Blocks A'!BK142-'Pre-1.095 (Hard Copy)'!AP128))</f>
        <v> </v>
      </c>
      <c r="AQ128" s="1014" t="str">
        <f>IF(IFERROR('Blocks A'!BL142-'Pre-1.095 (Hard Copy)'!AQ128, 0)=0, " ", ('Blocks A'!BL142-'Pre-1.095 (Hard Copy)'!AQ128))</f>
        <v> </v>
      </c>
      <c r="AR128" s="1014" t="str">
        <f>IF(IFERROR('Blocks A'!BM142-'Pre-1.095 (Hard Copy)'!AR128, 0)=0, " ", ('Blocks A'!BM142-'Pre-1.095 (Hard Copy)'!AR128))</f>
        <v> </v>
      </c>
      <c r="AS128" s="1014" t="str">
        <f>IF(IFERROR('Blocks A'!BO142-'Pre-1.095 (Hard Copy)'!AS128, 0)=0, " ", ('Blocks A'!BO142-'Pre-1.095 (Hard Copy)'!AS128))</f>
        <v> </v>
      </c>
      <c r="AT128" s="1014" t="str">
        <f>IF(IFERROR('Blocks A'!BP142-'Pre-1.095 (Hard Copy)'!AT128, 0)=0, " ", ('Blocks A'!BP142-'Pre-1.095 (Hard Copy)'!AT128))</f>
        <v> </v>
      </c>
      <c r="AU128" s="1014" t="str">
        <f>IF(IFERROR('Blocks A'!BQ142-'Pre-1.095 (Hard Copy)'!AU128, 0)=0, " ", ('Blocks A'!BQ142-'Pre-1.095 (Hard Copy)'!AU128))</f>
        <v> </v>
      </c>
      <c r="AV128" s="1014" t="str">
        <f>IF(IFERROR('Blocks A'!BR142-'Pre-1.095 (Hard Copy)'!AV128, 0)=0, " ", ('Blocks A'!BR142-'Pre-1.095 (Hard Copy)'!AV128))</f>
        <v> </v>
      </c>
      <c r="AW128" s="1014" t="str">
        <f>IF(IFERROR('Blocks A'!BS142-'Pre-1.095 (Hard Copy)'!AW128, 0)=0, " ", ('Blocks A'!BS142-'Pre-1.095 (Hard Copy)'!AW128))</f>
        <v> </v>
      </c>
      <c r="AX128" s="1014" t="str">
        <f>IF(IFERROR('Blocks A'!BT142-'Pre-1.095 (Hard Copy)'!AX128, 0)=0, " ", ('Blocks A'!BT142-'Pre-1.095 (Hard Copy)'!AX128))</f>
        <v> </v>
      </c>
      <c r="AY128" s="1014" t="str">
        <f>IF(IFERROR('Blocks A'!BU142-'Pre-1.095 (Hard Copy)'!AY128, 0)=0, " ", ('Blocks A'!BU142-'Pre-1.095 (Hard Copy)'!AY128))</f>
        <v>-0</v>
      </c>
      <c r="AZ128" s="1014" t="str">
        <f>IF(IFERROR('Blocks A'!BW142-'Pre-1.095 (Hard Copy)'!AZ128, 0)=0, " ", ('Blocks A'!BW142-'Pre-1.095 (Hard Copy)'!AZ128))</f>
        <v> </v>
      </c>
      <c r="BA128" s="1014" t="str">
        <f>IF(IFERROR('Blocks A'!BX142-'Pre-1.095 (Hard Copy)'!BA128, 0)=0, " ", ('Blocks A'!BX142-'Pre-1.095 (Hard Copy)'!BA128))</f>
        <v>-0</v>
      </c>
      <c r="BB128" s="1014" t="str">
        <f>IF(IFERROR('Blocks A'!BY142-'Pre-1.095 (Hard Copy)'!BB128, 0)=0, " ", ('Blocks A'!BY142-'Pre-1.095 (Hard Copy)'!BB128))</f>
        <v> </v>
      </c>
      <c r="BC128" s="1015" t="str">
        <f>IF(IFERROR('Blocks A'!BZ142-'Pre-1.095 (Hard Copy)'!BC128, 0)=0, " ", ('Blocks A'!BZ142-'Pre-1.095 (Hard Copy)'!BC128))</f>
        <v>-0.0</v>
      </c>
      <c r="BD128" s="1014" t="str">
        <f>IF(IFERROR('Blocks A'!BV142-'Pre-1.095 (Hard Copy)'!BD128, 0)=0, " ", ('Blocks A'!BV142-'Pre-1.095 (Hard Copy)'!BD128))</f>
        <v> </v>
      </c>
      <c r="BE128" s="1014" t="str">
        <f>IF(IFERROR('Blocks A'!CB142-'Pre-1.095 (Hard Copy)'!BE128, 0)=0, " ", ('Blocks A'!CB142-'Pre-1.095 (Hard Copy)'!BE128))</f>
        <v>-102</v>
      </c>
      <c r="BF128" s="1014" t="str">
        <f>IF(IFERROR('Blocks A'!CC142-'Pre-1.095 (Hard Copy)'!BF128, 0)=0, " ", ('Blocks A'!CC142-'Pre-1.095 (Hard Copy)'!BF128))</f>
        <v>-15,867</v>
      </c>
      <c r="BG128" s="1016" t="str">
        <f>IF(IFERROR('Blocks A'!CD142-'Pre-1.095 (Hard Copy)'!BG128, 0)=0, " ", ('Blocks A'!CD142-'Pre-1.095 (Hard Copy)'!BG128))</f>
        <v>-0.0159</v>
      </c>
      <c r="BH128" s="1014" t="str">
        <f>IF(IFERROR('Blocks A'!CE142-'Pre-1.095 (Hard Copy)'!BH128, 0)=0, " ", ('Blocks A'!CE142-'Pre-1.095 (Hard Copy)'!BH128))</f>
        <v> </v>
      </c>
      <c r="BI128" s="1014" t="str">
        <f>IF(IFERROR('Blocks A'!CZ142-'Pre-1.095 (Hard Copy)'!BI128, 0)=0, " ", ('Blocks A'!CZ142-'Pre-1.095 (Hard Copy)'!BI128))</f>
        <v>+11</v>
      </c>
      <c r="BJ128" s="1014" t="str">
        <f>IF(IFERROR('Blocks A'!DA142-'Pre-1.095 (Hard Copy)'!BJ128, 0)=0, " ", ('Blocks A'!DA142-'Pre-1.095 (Hard Copy)'!BJ128))</f>
        <v> </v>
      </c>
      <c r="BK128" s="1014" t="str">
        <f>IF(IFERROR('Blocks A'!DB142-'Pre-1.095 (Hard Copy)'!BK128, 0)=0, " ", ('Blocks A'!DB142-'Pre-1.095 (Hard Copy)'!BK128))</f>
        <v>-10</v>
      </c>
      <c r="BL128" s="1014" t="str">
        <f>IF(IFERROR('Blocks A'!DC142-'Pre-1.095 (Hard Copy)'!BL128, 0)=0, " ", ('Blocks A'!DC142-'Pre-1.095 (Hard Copy)'!BL128))</f>
        <v> </v>
      </c>
      <c r="BM128" s="1014" t="str">
        <f>IF(IFERROR('Blocks A'!DD142-'Pre-1.095 (Hard Copy)'!BM128, 0)=0, " ", ('Blocks A'!DD142-'Pre-1.095 (Hard Copy)'!BM128))</f>
        <v>+0</v>
      </c>
      <c r="BN128" s="1014" t="str">
        <f>IF(IFERROR('Blocks A'!DE142-'Pre-1.095 (Hard Copy)'!BN128, 0)=0, " ", ('Blocks A'!DE142-'Pre-1.095 (Hard Copy)'!BN128))</f>
        <v> </v>
      </c>
      <c r="BO128" s="1014" t="str">
        <f>IF(IFERROR('Blocks A'!DF142-'Pre-1.095 (Hard Copy)'!BO128, 0)=0, " ", ('Blocks A'!DF142-'Pre-1.095 (Hard Copy)'!BO128))</f>
        <v>-0</v>
      </c>
      <c r="BP128" s="1014" t="str">
        <f>IF(IFERROR('Blocks A'!DG142-'Pre-1.095 (Hard Copy)'!BP128, 0)=0, " ", ('Blocks A'!DG142-'Pre-1.095 (Hard Copy)'!BP128))</f>
        <v> </v>
      </c>
      <c r="BQ128" s="1014" t="str">
        <f>IF(IFERROR('Blocks A'!DH142-'Pre-1.095 (Hard Copy)'!BQ128, 0)=0, " ", ('Blocks A'!DH142-'Pre-1.095 (Hard Copy)'!BQ128))</f>
        <v> </v>
      </c>
      <c r="BR128" s="1014" t="str">
        <f>IF(IFERROR('Blocks A'!DI142-'Pre-1.095 (Hard Copy)'!BR128, 0)=0, " ", ('Blocks A'!DI142-'Pre-1.095 (Hard Copy)'!BR128))</f>
        <v> </v>
      </c>
      <c r="BS128" s="1014" t="str">
        <f>IF(IFERROR('Blocks A'!DJ142-'Pre-1.095 (Hard Copy)'!BS128, 0)=0, " ", ('Blocks A'!DJ142-'Pre-1.095 (Hard Copy)'!BS128))</f>
        <v>+19</v>
      </c>
      <c r="BT128" s="1014" t="str">
        <f>IF(IFERROR('Blocks A'!DK142-'Pre-1.095 (Hard Copy)'!BT128, 0)=0, " ", ('Blocks A'!DK142-'Pre-1.095 (Hard Copy)'!BT128))</f>
        <v>-0</v>
      </c>
      <c r="BU128" s="1014" t="str">
        <f>IF(IFERROR('Blocks A'!DL142-'Pre-1.095 (Hard Copy)'!BU128, 0)=0, " ", ('Blocks A'!DL142-'Pre-1.095 (Hard Copy)'!BU128))</f>
        <v>-42</v>
      </c>
      <c r="BV128" s="1014" t="str">
        <f>IF(IFERROR('Blocks A'!DM142-'Pre-1.095 (Hard Copy)'!BV128, 0)=0, " ", ('Blocks A'!DM142-'Pre-1.095 (Hard Copy)'!BV128))</f>
        <v> </v>
      </c>
      <c r="BW128" s="1014" t="str">
        <f>IF(IFERROR('Blocks A'!DN142-'Pre-1.095 (Hard Copy)'!BW128, 0)=0, " ", ('Blocks A'!DN142-'Pre-1.095 (Hard Copy)'!BW128))</f>
        <v>+1</v>
      </c>
      <c r="BX128" s="1014" t="str">
        <f>IF(IFERROR('Blocks A'!DO142-'Pre-1.095 (Hard Copy)'!BX128, 0)=0, " ", ('Blocks A'!DO142-'Pre-1.095 (Hard Copy)'!BX128))</f>
        <v> </v>
      </c>
      <c r="BY128" s="1014" t="str">
        <f>IF(IFERROR('Blocks A'!DP142-'Pre-1.095 (Hard Copy)'!BY128, 0)=0, " ", ('Blocks A'!DP142-'Pre-1.095 (Hard Copy)'!BY128))</f>
        <v>-25</v>
      </c>
      <c r="BZ128" s="1014" t="str">
        <f>IF(IFERROR('Blocks A'!DQ142-'Pre-1.095 (Hard Copy)'!BZ128, 0)=0, " ", ('Blocks A'!DQ142-'Pre-1.095 (Hard Copy)'!BZ128))</f>
        <v> </v>
      </c>
      <c r="CA128" s="1014" t="str">
        <f>IF(IFERROR('Blocks A'!DR142-'Pre-1.095 (Hard Copy)'!CA128, 0)=0, " ", ('Blocks A'!DR142-'Pre-1.095 (Hard Copy)'!CA128))</f>
        <v> </v>
      </c>
      <c r="CB128" s="1014" t="str">
        <f>IF(IFERROR('Blocks A'!DS142-'Pre-1.095 (Hard Copy)'!CB128, 0)=0, " ", ('Blocks A'!DS142-'Pre-1.095 (Hard Copy)'!CB128))</f>
        <v> </v>
      </c>
      <c r="CC128" s="1014" t="str">
        <f>IF(IFERROR('Blocks A'!DT142-'Pre-1.095 (Hard Copy)'!CC128, 0)=0, " ", ('Blocks A'!DT142-'Pre-1.095 (Hard Copy)'!CC128))</f>
        <v>+1</v>
      </c>
      <c r="CD128" s="1014" t="str">
        <f>IF(IFERROR('Blocks A'!DU142-'Pre-1.095 (Hard Copy)'!CD128, 0)=0, " ", ('Blocks A'!DU142-'Pre-1.095 (Hard Copy)'!CD128))</f>
        <v>-47</v>
      </c>
      <c r="CE128" s="1014" t="str">
        <f>IF(IFERROR('Blocks A'!DX142-'Pre-1.095 (Hard Copy)'!CE128, 0)=0, " ", ('Blocks A'!DX142-'Pre-1.095 (Hard Copy)'!CE128))</f>
        <v>-135</v>
      </c>
      <c r="CF128" s="1014" t="str">
        <f>IF(IFERROR('Blocks A'!DY142-'Pre-1.095 (Hard Copy)'!CF128, 0)=0, " ", ('Blocks A'!DY142-'Pre-1.095 (Hard Copy)'!CF128))</f>
        <v>-20,975</v>
      </c>
      <c r="CG128" s="1016" t="str">
        <f>IF(IFERROR('Blocks A'!DZ142-'Pre-1.095 (Hard Copy)'!CG128, 0)=0, " ", ('Blocks A'!DZ142-'Pre-1.095 (Hard Copy)'!CG128))</f>
        <v>-0.0210</v>
      </c>
      <c r="CH128" s="1015" t="str">
        <f>IF(IFERROR('Blocks A'!DV142-'Pre-1.095 (Hard Copy)'!CH128, 0)=0, " ", ('Blocks A'!DV142-'Pre-1.095 (Hard Copy)'!CH128))</f>
        <v>+0.4</v>
      </c>
      <c r="CI128" s="1015" t="str">
        <f>IF(IFERROR('Blocks A'!DW142-'Pre-1.095 (Hard Copy)'!CI128, 0)=0, " ", ('Blocks A'!DW142-'Pre-1.095 (Hard Copy)'!CI128))</f>
        <v>-17.4</v>
      </c>
      <c r="CJ128" s="1014" t="str">
        <f>IF(IFERROR('Blocks A'!EA142-'Pre-1.095 (Hard Copy)'!CJ128, 0)=0, " ", ('Blocks A'!EA142-'Pre-1.095 (Hard Copy)'!CJ128))</f>
        <v>-237</v>
      </c>
      <c r="CK128" s="1017" t="str">
        <f>IF(IFERROR('Blocks A'!EB142-'Pre-1.095 (Hard Copy)'!CK128, 0)=0, " ", ('Blocks A'!EB142-'Pre-1.095 (Hard Copy)'!CK128))</f>
        <v>-3.95</v>
      </c>
      <c r="CL128" s="1017" t="str">
        <f>IF(IFERROR('Blocks A'!EC142-'Pre-1.095 (Hard Copy)'!CL128, 0)=0, " ", ('Blocks A'!EC142-'Pre-1.095 (Hard Copy)'!CL128))</f>
        <v>-0.07</v>
      </c>
      <c r="CM128" s="1017" t="str">
        <f>IF(IFERROR('Blocks A'!EH142-'Pre-1.095 (Hard Copy)'!CM128, 0)=0, " ", ('Blocks A'!EH142-'Pre-1.095 (Hard Copy)'!CM128))</f>
        <v>-0.00</v>
      </c>
      <c r="CN128" s="1014" t="str">
        <f>IF(IFERROR('Blocks A'!ED142-'Pre-1.095 (Hard Copy)'!CN128, 0)=0, " ", ('Blocks A'!ED142-'Pre-1.095 (Hard Copy)'!CN128))</f>
        <v>-36,842</v>
      </c>
      <c r="CO128" s="1017" t="str">
        <f>IF(IFERROR('Blocks A'!EE142-'Pre-1.095 (Hard Copy)'!CO128, 0)=0, " ", ('Blocks A'!EE142-'Pre-1.095 (Hard Copy)'!CO128))</f>
        <v>-36.84</v>
      </c>
      <c r="CP128" s="1017" t="str">
        <f>IF(IFERROR('Blocks A'!EF142-'Pre-1.095 (Hard Copy)'!CP128, 0)=0, " ", ('Blocks A'!EF142-'Pre-1.095 (Hard Copy)'!CP128))</f>
        <v>-0.04</v>
      </c>
      <c r="CQ128" s="1016" t="str">
        <f>IF(IFERROR('Blocks A'!EG142-'Pre-1.095 (Hard Copy)'!CQ128, 0)=0, " ", ('Blocks A'!EG142-'Pre-1.095 (Hard Copy)'!CQ128))</f>
        <v>-0.0368</v>
      </c>
      <c r="CR128" s="1018">
        <v>230.0</v>
      </c>
    </row>
    <row r="129">
      <c r="B129" s="1013" t="s">
        <v>1013</v>
      </c>
      <c r="C129" s="969" t="s">
        <v>885</v>
      </c>
      <c r="D129" s="969">
        <v>1.0</v>
      </c>
      <c r="E129" s="969">
        <v>3.0</v>
      </c>
      <c r="F129" s="969">
        <v>3.0</v>
      </c>
      <c r="G129" s="1014" t="str">
        <f>IF(IFERROR('Blocks A'!G143-'Pre-1.095 (Hard Copy)'!G129, 0)=0, " ", ('Blocks A'!G143-'Pre-1.095 (Hard Copy)'!G129))</f>
        <v> </v>
      </c>
      <c r="H129" s="1014" t="str">
        <f>IF(IFERROR('Blocks A'!H143-'Pre-1.095 (Hard Copy)'!H129, 0)=0, " ", ('Blocks A'!H143-'Pre-1.095 (Hard Copy)'!H129))</f>
        <v> </v>
      </c>
      <c r="I129" s="1014" t="str">
        <f>IF(IFERROR('Blocks A'!I143-'Pre-1.095 (Hard Copy)'!I129, 0)=0, " ", ('Blocks A'!I143-'Pre-1.095 (Hard Copy)'!I129))</f>
        <v> </v>
      </c>
      <c r="J129" s="1014" t="str">
        <f>IF(IFERROR('Blocks A'!J143-'Pre-1.095 (Hard Copy)'!J129, 0)=0, " ", ('Blocks A'!J143-'Pre-1.095 (Hard Copy)'!J129))</f>
        <v> </v>
      </c>
      <c r="K129" s="1014" t="str">
        <f>IF(IFERROR('Blocks A'!K143-'Pre-1.095 (Hard Copy)'!K129, 0)=0, " ", ('Blocks A'!K143-'Pre-1.095 (Hard Copy)'!K129))</f>
        <v> </v>
      </c>
      <c r="L129" s="1014" t="str">
        <f>IF(IFERROR('Blocks A'!L143-'Pre-1.095 (Hard Copy)'!L129, 0)=0, " ", ('Blocks A'!L143-'Pre-1.095 (Hard Copy)'!L129))</f>
        <v> </v>
      </c>
      <c r="M129" s="1014" t="str">
        <f>IF(IFERROR('Blocks A'!N143-'Pre-1.095 (Hard Copy)'!M129, 0)=0, " ", ('Blocks A'!N143-'Pre-1.095 (Hard Copy)'!M129))</f>
        <v> </v>
      </c>
      <c r="N129" s="1014" t="str">
        <f>IF(IFERROR('Blocks A'!O143-'Pre-1.095 (Hard Copy)'!N129, 0)=0, " ", ('Blocks A'!O143-'Pre-1.095 (Hard Copy)'!N129))</f>
        <v> </v>
      </c>
      <c r="O129" s="1014" t="str">
        <f>IF(IFERROR('Blocks A'!P143-'Pre-1.095 (Hard Copy)'!O129, 0)=0, " ", ('Blocks A'!P143-'Pre-1.095 (Hard Copy)'!O129))</f>
        <v> </v>
      </c>
      <c r="P129" s="1014" t="str">
        <f>IF(IFERROR('Blocks A'!Q143-'Pre-1.095 (Hard Copy)'!P129, 0)=0, " ", ('Blocks A'!Q143-'Pre-1.095 (Hard Copy)'!P129))</f>
        <v> </v>
      </c>
      <c r="Q129" s="1014" t="str">
        <f>IF(IFERROR('Blocks A'!R143-'Pre-1.095 (Hard Copy)'!Q129, 0)=0, " ", ('Blocks A'!R143-'Pre-1.095 (Hard Copy)'!Q129))</f>
        <v> </v>
      </c>
      <c r="R129" s="1014" t="str">
        <f>IF(IFERROR('Blocks A'!S143-'Pre-1.095 (Hard Copy)'!R129, 0)=0, " ", ('Blocks A'!S143-'Pre-1.095 (Hard Copy)'!R129))</f>
        <v> </v>
      </c>
      <c r="S129" s="1014" t="str">
        <f>IF(IFERROR('Blocks A'!T143-'Pre-1.095 (Hard Copy)'!S129, 0)=0, " ", ('Blocks A'!T143-'Pre-1.095 (Hard Copy)'!S129))</f>
        <v> </v>
      </c>
      <c r="T129" s="1014" t="str">
        <f>IF(IFERROR('Blocks A'!M143-'Pre-1.095 (Hard Copy)'!T129, 0)=0, " ", ('Blocks A'!M143-'Pre-1.095 (Hard Copy)'!T129))</f>
        <v> </v>
      </c>
      <c r="U129" s="1014" t="str">
        <f>IF(IFERROR('Blocks A'!U143-'Pre-1.095 (Hard Copy)'!U129, 0)=0, " ", ('Blocks A'!U143-'Pre-1.095 (Hard Copy)'!U129))</f>
        <v> </v>
      </c>
      <c r="V129" s="1014" t="str">
        <f>IF(IFERROR('Blocks A'!V143-'Pre-1.095 (Hard Copy)'!V129, 0)=0, " ", ('Blocks A'!V143-'Pre-1.095 (Hard Copy)'!V129))</f>
        <v> </v>
      </c>
      <c r="W129" s="1014" t="str">
        <f>IF(IFERROR('Blocks A'!W143-'Pre-1.095 (Hard Copy)'!W129, 0)=0, " ", ('Blocks A'!W143-'Pre-1.095 (Hard Copy)'!W129))</f>
        <v> </v>
      </c>
      <c r="X129" s="1014" t="str">
        <f>IF(IFERROR('Blocks A'!X143-'Pre-1.095 (Hard Copy)'!X129, 0)=0, " ", ('Blocks A'!X143-'Pre-1.095 (Hard Copy)'!X129))</f>
        <v> </v>
      </c>
      <c r="Y129" s="1014" t="str">
        <f>IF(IFERROR('Blocks A'!AC143-'Pre-1.095 (Hard Copy)'!Y129, 0)=0, " ", ('Blocks A'!AC143-'Pre-1.095 (Hard Copy)'!Y129))</f>
        <v> </v>
      </c>
      <c r="Z129" s="1014" t="str">
        <f>IF(IFERROR('Blocks A'!Y143-'Pre-1.095 (Hard Copy)'!Z129, 0)=0, " ", ('Blocks A'!Y143-'Pre-1.095 (Hard Copy)'!Z129))</f>
        <v> </v>
      </c>
      <c r="AA129" s="1014" t="str">
        <f>IF(IFERROR('Blocks A'!Z143-'Pre-1.095 (Hard Copy)'!AA129, 0)=0, " ", ('Blocks A'!Z143-'Pre-1.095 (Hard Copy)'!AA129))</f>
        <v> </v>
      </c>
      <c r="AB129" s="1014" t="str">
        <f>IF(IFERROR('Blocks A'!AA143-'Pre-1.095 (Hard Copy)'!AB129, 0)=0, " ", ('Blocks A'!AA143-'Pre-1.095 (Hard Copy)'!AB129))</f>
        <v> </v>
      </c>
      <c r="AC129" s="1014" t="str">
        <f>IF(IFERROR('Blocks A'!AB143-'Pre-1.095 (Hard Copy)'!AC129, 0)=0, " ", ('Blocks A'!AB143-'Pre-1.095 (Hard Copy)'!AC129))</f>
        <v> </v>
      </c>
      <c r="AD129" s="1014" t="str">
        <f>IF(IFERROR('Blocks A'!AY143-'Pre-1.095 (Hard Copy)'!AD129, 0)=0, " ", ('Blocks A'!AY143-'Pre-1.095 (Hard Copy)'!AD129))</f>
        <v> </v>
      </c>
      <c r="AE129" s="1014" t="str">
        <f>IF(IFERROR('Blocks A'!AZ143-'Pre-1.095 (Hard Copy)'!AE129, 0)=0, " ", ('Blocks A'!AZ143-'Pre-1.095 (Hard Copy)'!AE129))</f>
        <v> </v>
      </c>
      <c r="AF129" s="1014" t="str">
        <f>IF(IFERROR('Blocks A'!BA143-'Pre-1.095 (Hard Copy)'!AF129, 0)=0, " ", ('Blocks A'!BA143-'Pre-1.095 (Hard Copy)'!AF129))</f>
        <v> </v>
      </c>
      <c r="AG129" s="1014" t="str">
        <f>IF(IFERROR('Blocks A'!BB143-'Pre-1.095 (Hard Copy)'!AG129, 0)=0, " ", ('Blocks A'!BB143-'Pre-1.095 (Hard Copy)'!AG129))</f>
        <v> </v>
      </c>
      <c r="AH129" s="1014" t="str">
        <f>IF(IFERROR('Blocks A'!BC143-'Pre-1.095 (Hard Copy)'!AH129, 0)=0, " ", ('Blocks A'!BC143-'Pre-1.095 (Hard Copy)'!AH129))</f>
        <v> </v>
      </c>
      <c r="AI129" s="1014" t="str">
        <f>IF(IFERROR('Blocks A'!BJ143-'Pre-1.095 (Hard Copy)'!AI129, 0)=0, " ", ('Blocks A'!BJ143-'Pre-1.095 (Hard Copy)'!AI129))</f>
        <v> </v>
      </c>
      <c r="AJ129" s="1014" t="str">
        <f>IF(IFERROR('Blocks A'!BD143-'Pre-1.095 (Hard Copy)'!AJ129, 0)=0, " ", ('Blocks A'!BD143-'Pre-1.095 (Hard Copy)'!AJ129))</f>
        <v> </v>
      </c>
      <c r="AK129" s="1014" t="str">
        <f>IF(IFERROR('Blocks A'!BE143-'Pre-1.095 (Hard Copy)'!AK129, 0)=0, " ", ('Blocks A'!BE143-'Pre-1.095 (Hard Copy)'!AK129))</f>
        <v> </v>
      </c>
      <c r="AL129" s="1014" t="str">
        <f>IF(IFERROR('Blocks A'!BF143-'Pre-1.095 (Hard Copy)'!AL129, 0)=0, " ", ('Blocks A'!BF143-'Pre-1.095 (Hard Copy)'!AL129))</f>
        <v> </v>
      </c>
      <c r="AM129" s="1014" t="str">
        <f>IF(IFERROR('Blocks A'!BG143-'Pre-1.095 (Hard Copy)'!AM129, 0)=0, " ", ('Blocks A'!BG143-'Pre-1.095 (Hard Copy)'!AM129))</f>
        <v> </v>
      </c>
      <c r="AN129" s="1014" t="str">
        <f>IF(IFERROR('Blocks A'!BH143-'Pre-1.095 (Hard Copy)'!AN129, 0)=0, " ", ('Blocks A'!BH143-'Pre-1.095 (Hard Copy)'!AN129))</f>
        <v> </v>
      </c>
      <c r="AO129" s="1014" t="str">
        <f>IF(IFERROR('Blocks A'!BI143-'Pre-1.095 (Hard Copy)'!AO129, 0)=0, " ", ('Blocks A'!BI143-'Pre-1.095 (Hard Copy)'!AO129))</f>
        <v> </v>
      </c>
      <c r="AP129" s="1014" t="str">
        <f>IF(IFERROR('Blocks A'!BK143-'Pre-1.095 (Hard Copy)'!AP129, 0)=0, " ", ('Blocks A'!BK143-'Pre-1.095 (Hard Copy)'!AP129))</f>
        <v> </v>
      </c>
      <c r="AQ129" s="1014" t="str">
        <f>IF(IFERROR('Blocks A'!BL143-'Pre-1.095 (Hard Copy)'!AQ129, 0)=0, " ", ('Blocks A'!BL143-'Pre-1.095 (Hard Copy)'!AQ129))</f>
        <v> </v>
      </c>
      <c r="AR129" s="1014" t="str">
        <f>IF(IFERROR('Blocks A'!BM143-'Pre-1.095 (Hard Copy)'!AR129, 0)=0, " ", ('Blocks A'!BM143-'Pre-1.095 (Hard Copy)'!AR129))</f>
        <v> </v>
      </c>
      <c r="AS129" s="1014" t="str">
        <f>IF(IFERROR('Blocks A'!BO143-'Pre-1.095 (Hard Copy)'!AS129, 0)=0, " ", ('Blocks A'!BO143-'Pre-1.095 (Hard Copy)'!AS129))</f>
        <v> </v>
      </c>
      <c r="AT129" s="1014" t="str">
        <f>IF(IFERROR('Blocks A'!BP143-'Pre-1.095 (Hard Copy)'!AT129, 0)=0, " ", ('Blocks A'!BP143-'Pre-1.095 (Hard Copy)'!AT129))</f>
        <v> </v>
      </c>
      <c r="AU129" s="1014" t="str">
        <f>IF(IFERROR('Blocks A'!BQ143-'Pre-1.095 (Hard Copy)'!AU129, 0)=0, " ", ('Blocks A'!BQ143-'Pre-1.095 (Hard Copy)'!AU129))</f>
        <v> </v>
      </c>
      <c r="AV129" s="1014" t="str">
        <f>IF(IFERROR('Blocks A'!BR143-'Pre-1.095 (Hard Copy)'!AV129, 0)=0, " ", ('Blocks A'!BR143-'Pre-1.095 (Hard Copy)'!AV129))</f>
        <v> </v>
      </c>
      <c r="AW129" s="1014" t="str">
        <f>IF(IFERROR('Blocks A'!BS143-'Pre-1.095 (Hard Copy)'!AW129, 0)=0, " ", ('Blocks A'!BS143-'Pre-1.095 (Hard Copy)'!AW129))</f>
        <v> </v>
      </c>
      <c r="AX129" s="1014" t="str">
        <f>IF(IFERROR('Blocks A'!BT143-'Pre-1.095 (Hard Copy)'!AX129, 0)=0, " ", ('Blocks A'!BT143-'Pre-1.095 (Hard Copy)'!AX129))</f>
        <v> </v>
      </c>
      <c r="AY129" s="1014" t="str">
        <f>IF(IFERROR('Blocks A'!BU143-'Pre-1.095 (Hard Copy)'!AY129, 0)=0, " ", ('Blocks A'!BU143-'Pre-1.095 (Hard Copy)'!AY129))</f>
        <v>-0</v>
      </c>
      <c r="AZ129" s="1014" t="str">
        <f>IF(IFERROR('Blocks A'!BW143-'Pre-1.095 (Hard Copy)'!AZ129, 0)=0, " ", ('Blocks A'!BW143-'Pre-1.095 (Hard Copy)'!AZ129))</f>
        <v> </v>
      </c>
      <c r="BA129" s="1014" t="str">
        <f>IF(IFERROR('Blocks A'!BX143-'Pre-1.095 (Hard Copy)'!BA129, 0)=0, " ", ('Blocks A'!BX143-'Pre-1.095 (Hard Copy)'!BA129))</f>
        <v>+0</v>
      </c>
      <c r="BB129" s="1014" t="str">
        <f>IF(IFERROR('Blocks A'!BY143-'Pre-1.095 (Hard Copy)'!BB129, 0)=0, " ", ('Blocks A'!BY143-'Pre-1.095 (Hard Copy)'!BB129))</f>
        <v> </v>
      </c>
      <c r="BC129" s="1015" t="str">
        <f>IF(IFERROR('Blocks A'!BZ143-'Pre-1.095 (Hard Copy)'!BC129, 0)=0, " ", ('Blocks A'!BZ143-'Pre-1.095 (Hard Copy)'!BC129))</f>
        <v>+0.0</v>
      </c>
      <c r="BD129" s="1014" t="str">
        <f>IF(IFERROR('Blocks A'!BV143-'Pre-1.095 (Hard Copy)'!BD129, 0)=0, " ", ('Blocks A'!BV143-'Pre-1.095 (Hard Copy)'!BD129))</f>
        <v> </v>
      </c>
      <c r="BE129" s="1014" t="str">
        <f>IF(IFERROR('Blocks A'!CB143-'Pre-1.095 (Hard Copy)'!BE129, 0)=0, " ", ('Blocks A'!CB143-'Pre-1.095 (Hard Copy)'!BE129))</f>
        <v>-30</v>
      </c>
      <c r="BF129" s="1014" t="str">
        <f>IF(IFERROR('Blocks A'!CC143-'Pre-1.095 (Hard Copy)'!BF129, 0)=0, " ", ('Blocks A'!CC143-'Pre-1.095 (Hard Copy)'!BF129))</f>
        <v>-4,667</v>
      </c>
      <c r="BG129" s="1016" t="str">
        <f>IF(IFERROR('Blocks A'!CD143-'Pre-1.095 (Hard Copy)'!BG129, 0)=0, " ", ('Blocks A'!CD143-'Pre-1.095 (Hard Copy)'!BG129))</f>
        <v>-0.0047</v>
      </c>
      <c r="BH129" s="1014" t="str">
        <f>IF(IFERROR('Blocks A'!CE143-'Pre-1.095 (Hard Copy)'!BH129, 0)=0, " ", ('Blocks A'!CE143-'Pre-1.095 (Hard Copy)'!BH129))</f>
        <v> </v>
      </c>
      <c r="BI129" s="1014" t="str">
        <f>IF(IFERROR('Blocks A'!CZ143-'Pre-1.095 (Hard Copy)'!BI129, 0)=0, " ", ('Blocks A'!CZ143-'Pre-1.095 (Hard Copy)'!BI129))</f>
        <v>+4</v>
      </c>
      <c r="BJ129" s="1014" t="str">
        <f>IF(IFERROR('Blocks A'!DA143-'Pre-1.095 (Hard Copy)'!BJ129, 0)=0, " ", ('Blocks A'!DA143-'Pre-1.095 (Hard Copy)'!BJ129))</f>
        <v> </v>
      </c>
      <c r="BK129" s="1014" t="str">
        <f>IF(IFERROR('Blocks A'!DB143-'Pre-1.095 (Hard Copy)'!BK129, 0)=0, " ", ('Blocks A'!DB143-'Pre-1.095 (Hard Copy)'!BK129))</f>
        <v>-5</v>
      </c>
      <c r="BL129" s="1014" t="str">
        <f>IF(IFERROR('Blocks A'!DC143-'Pre-1.095 (Hard Copy)'!BL129, 0)=0, " ", ('Blocks A'!DC143-'Pre-1.095 (Hard Copy)'!BL129))</f>
        <v> </v>
      </c>
      <c r="BM129" s="1014" t="str">
        <f>IF(IFERROR('Blocks A'!DD143-'Pre-1.095 (Hard Copy)'!BM129, 0)=0, " ", ('Blocks A'!DD143-'Pre-1.095 (Hard Copy)'!BM129))</f>
        <v>+0</v>
      </c>
      <c r="BN129" s="1014" t="str">
        <f>IF(IFERROR('Blocks A'!DE143-'Pre-1.095 (Hard Copy)'!BN129, 0)=0, " ", ('Blocks A'!DE143-'Pre-1.095 (Hard Copy)'!BN129))</f>
        <v> </v>
      </c>
      <c r="BO129" s="1014" t="str">
        <f>IF(IFERROR('Blocks A'!DF143-'Pre-1.095 (Hard Copy)'!BO129, 0)=0, " ", ('Blocks A'!DF143-'Pre-1.095 (Hard Copy)'!BO129))</f>
        <v>-0</v>
      </c>
      <c r="BP129" s="1014" t="str">
        <f>IF(IFERROR('Blocks A'!DG143-'Pre-1.095 (Hard Copy)'!BP129, 0)=0, " ", ('Blocks A'!DG143-'Pre-1.095 (Hard Copy)'!BP129))</f>
        <v> </v>
      </c>
      <c r="BQ129" s="1014" t="str">
        <f>IF(IFERROR('Blocks A'!DH143-'Pre-1.095 (Hard Copy)'!BQ129, 0)=0, " ", ('Blocks A'!DH143-'Pre-1.095 (Hard Copy)'!BQ129))</f>
        <v> </v>
      </c>
      <c r="BR129" s="1014" t="str">
        <f>IF(IFERROR('Blocks A'!DI143-'Pre-1.095 (Hard Copy)'!BR129, 0)=0, " ", ('Blocks A'!DI143-'Pre-1.095 (Hard Copy)'!BR129))</f>
        <v> </v>
      </c>
      <c r="BS129" s="1014" t="str">
        <f>IF(IFERROR('Blocks A'!DJ143-'Pre-1.095 (Hard Copy)'!BS129, 0)=0, " ", ('Blocks A'!DJ143-'Pre-1.095 (Hard Copy)'!BS129))</f>
        <v>+8</v>
      </c>
      <c r="BT129" s="1014" t="str">
        <f>IF(IFERROR('Blocks A'!DK143-'Pre-1.095 (Hard Copy)'!BT129, 0)=0, " ", ('Blocks A'!DK143-'Pre-1.095 (Hard Copy)'!BT129))</f>
        <v>-0</v>
      </c>
      <c r="BU129" s="1014" t="str">
        <f>IF(IFERROR('Blocks A'!DL143-'Pre-1.095 (Hard Copy)'!BU129, 0)=0, " ", ('Blocks A'!DL143-'Pre-1.095 (Hard Copy)'!BU129))</f>
        <v>-21</v>
      </c>
      <c r="BV129" s="1014" t="str">
        <f>IF(IFERROR('Blocks A'!DM143-'Pre-1.095 (Hard Copy)'!BV129, 0)=0, " ", ('Blocks A'!DM143-'Pre-1.095 (Hard Copy)'!BV129))</f>
        <v> </v>
      </c>
      <c r="BW129" s="1014" t="str">
        <f>IF(IFERROR('Blocks A'!DN143-'Pre-1.095 (Hard Copy)'!BW129, 0)=0, " ", ('Blocks A'!DN143-'Pre-1.095 (Hard Copy)'!BW129))</f>
        <v>+0</v>
      </c>
      <c r="BX129" s="1014" t="str">
        <f>IF(IFERROR('Blocks A'!DO143-'Pre-1.095 (Hard Copy)'!BX129, 0)=0, " ", ('Blocks A'!DO143-'Pre-1.095 (Hard Copy)'!BX129))</f>
        <v> </v>
      </c>
      <c r="BY129" s="1014" t="str">
        <f>IF(IFERROR('Blocks A'!DP143-'Pre-1.095 (Hard Copy)'!BY129, 0)=0, " ", ('Blocks A'!DP143-'Pre-1.095 (Hard Copy)'!BY129))</f>
        <v>-13</v>
      </c>
      <c r="BZ129" s="1014" t="str">
        <f>IF(IFERROR('Blocks A'!DQ143-'Pre-1.095 (Hard Copy)'!BZ129, 0)=0, " ", ('Blocks A'!DQ143-'Pre-1.095 (Hard Copy)'!BZ129))</f>
        <v> </v>
      </c>
      <c r="CA129" s="1014" t="str">
        <f>IF(IFERROR('Blocks A'!DR143-'Pre-1.095 (Hard Copy)'!CA129, 0)=0, " ", ('Blocks A'!DR143-'Pre-1.095 (Hard Copy)'!CA129))</f>
        <v> </v>
      </c>
      <c r="CB129" s="1014" t="str">
        <f>IF(IFERROR('Blocks A'!DS143-'Pre-1.095 (Hard Copy)'!CB129, 0)=0, " ", ('Blocks A'!DS143-'Pre-1.095 (Hard Copy)'!CB129))</f>
        <v> </v>
      </c>
      <c r="CC129" s="1014" t="str">
        <f>IF(IFERROR('Blocks A'!DT143-'Pre-1.095 (Hard Copy)'!CC129, 0)=0, " ", ('Blocks A'!DT143-'Pre-1.095 (Hard Copy)'!CC129))</f>
        <v>-1</v>
      </c>
      <c r="CD129" s="1014" t="str">
        <f>IF(IFERROR('Blocks A'!DU143-'Pre-1.095 (Hard Copy)'!CD129, 0)=0, " ", ('Blocks A'!DU143-'Pre-1.095 (Hard Copy)'!CD129))</f>
        <v>-25</v>
      </c>
      <c r="CE129" s="1014" t="str">
        <f>IF(IFERROR('Blocks A'!DX143-'Pre-1.095 (Hard Copy)'!CE129, 0)=0, " ", ('Blocks A'!DX143-'Pre-1.095 (Hard Copy)'!CE129))</f>
        <v>-67</v>
      </c>
      <c r="CF129" s="1014" t="str">
        <f>IF(IFERROR('Blocks A'!DY143-'Pre-1.095 (Hard Copy)'!CF129, 0)=0, " ", ('Blocks A'!DY143-'Pre-1.095 (Hard Copy)'!CF129))</f>
        <v>-10,498</v>
      </c>
      <c r="CG129" s="1016" t="str">
        <f>IF(IFERROR('Blocks A'!DZ143-'Pre-1.095 (Hard Copy)'!CG129, 0)=0, " ", ('Blocks A'!DZ143-'Pre-1.095 (Hard Copy)'!CG129))</f>
        <v>-0.0105</v>
      </c>
      <c r="CH129" s="1015" t="str">
        <f>IF(IFERROR('Blocks A'!DV143-'Pre-1.095 (Hard Copy)'!CH129, 0)=0, " ", ('Blocks A'!DV143-'Pre-1.095 (Hard Copy)'!CH129))</f>
        <v>+0.1</v>
      </c>
      <c r="CI129" s="1015" t="str">
        <f>IF(IFERROR('Blocks A'!DW143-'Pre-1.095 (Hard Copy)'!CI129, 0)=0, " ", ('Blocks A'!DW143-'Pre-1.095 (Hard Copy)'!CI129))</f>
        <v>-9.4</v>
      </c>
      <c r="CJ129" s="1014" t="str">
        <f>IF(IFERROR('Blocks A'!EA143-'Pre-1.095 (Hard Copy)'!CJ129, 0)=0, " ", ('Blocks A'!EA143-'Pre-1.095 (Hard Copy)'!CJ129))</f>
        <v>-97</v>
      </c>
      <c r="CK129" s="1017" t="str">
        <f>IF(IFERROR('Blocks A'!EB143-'Pre-1.095 (Hard Copy)'!CK129, 0)=0, " ", ('Blocks A'!EB143-'Pre-1.095 (Hard Copy)'!CK129))</f>
        <v>-1.62</v>
      </c>
      <c r="CL129" s="1017" t="str">
        <f>IF(IFERROR('Blocks A'!EC143-'Pre-1.095 (Hard Copy)'!CL129, 0)=0, " ", ('Blocks A'!EC143-'Pre-1.095 (Hard Copy)'!CL129))</f>
        <v>-0.03</v>
      </c>
      <c r="CM129" s="1017" t="str">
        <f>IF(IFERROR('Blocks A'!EH143-'Pre-1.095 (Hard Copy)'!CM129, 0)=0, " ", ('Blocks A'!EH143-'Pre-1.095 (Hard Copy)'!CM129))</f>
        <v>-0.00</v>
      </c>
      <c r="CN129" s="1014" t="str">
        <f>IF(IFERROR('Blocks A'!ED143-'Pre-1.095 (Hard Copy)'!CN129, 0)=0, " ", ('Blocks A'!ED143-'Pre-1.095 (Hard Copy)'!CN129))</f>
        <v>-15,165</v>
      </c>
      <c r="CO129" s="1017" t="str">
        <f>IF(IFERROR('Blocks A'!EE143-'Pre-1.095 (Hard Copy)'!CO129, 0)=0, " ", ('Blocks A'!EE143-'Pre-1.095 (Hard Copy)'!CO129))</f>
        <v>-15.16</v>
      </c>
      <c r="CP129" s="1017" t="str">
        <f>IF(IFERROR('Blocks A'!EF143-'Pre-1.095 (Hard Copy)'!CP129, 0)=0, " ", ('Blocks A'!EF143-'Pre-1.095 (Hard Copy)'!CP129))</f>
        <v>-0.02</v>
      </c>
      <c r="CQ129" s="1016" t="str">
        <f>IF(IFERROR('Blocks A'!EG143-'Pre-1.095 (Hard Copy)'!CQ129, 0)=0, " ", ('Blocks A'!EG143-'Pre-1.095 (Hard Copy)'!CQ129))</f>
        <v>-0.0152</v>
      </c>
      <c r="CR129" s="1018" t="s">
        <v>12</v>
      </c>
    </row>
    <row r="130">
      <c r="B130" s="1013" t="s">
        <v>1014</v>
      </c>
      <c r="C130" s="969" t="s">
        <v>886</v>
      </c>
      <c r="D130" s="969">
        <v>1.0</v>
      </c>
      <c r="E130" s="969">
        <v>3.0</v>
      </c>
      <c r="F130" s="969">
        <v>1.0</v>
      </c>
      <c r="G130" s="1014" t="str">
        <f>IF(IFERROR('Blocks A'!G144-'Pre-1.095 (Hard Copy)'!G130, 0)=0, " ", ('Blocks A'!G144-'Pre-1.095 (Hard Copy)'!G130))</f>
        <v> </v>
      </c>
      <c r="H130" s="1014" t="str">
        <f>IF(IFERROR('Blocks A'!H144-'Pre-1.095 (Hard Copy)'!H130, 0)=0, " ", ('Blocks A'!H144-'Pre-1.095 (Hard Copy)'!H130))</f>
        <v> </v>
      </c>
      <c r="I130" s="1014" t="str">
        <f>IF(IFERROR('Blocks A'!I144-'Pre-1.095 (Hard Copy)'!I130, 0)=0, " ", ('Blocks A'!I144-'Pre-1.095 (Hard Copy)'!I130))</f>
        <v> </v>
      </c>
      <c r="J130" s="1014" t="str">
        <f>IF(IFERROR('Blocks A'!J144-'Pre-1.095 (Hard Copy)'!J130, 0)=0, " ", ('Blocks A'!J144-'Pre-1.095 (Hard Copy)'!J130))</f>
        <v> </v>
      </c>
      <c r="K130" s="1014" t="str">
        <f>IF(IFERROR('Blocks A'!K144-'Pre-1.095 (Hard Copy)'!K130, 0)=0, " ", ('Blocks A'!K144-'Pre-1.095 (Hard Copy)'!K130))</f>
        <v> </v>
      </c>
      <c r="L130" s="1014" t="str">
        <f>IF(IFERROR('Blocks A'!L144-'Pre-1.095 (Hard Copy)'!L130, 0)=0, " ", ('Blocks A'!L144-'Pre-1.095 (Hard Copy)'!L130))</f>
        <v> </v>
      </c>
      <c r="M130" s="1014" t="str">
        <f>IF(IFERROR('Blocks A'!N144-'Pre-1.095 (Hard Copy)'!M130, 0)=0, " ", ('Blocks A'!N144-'Pre-1.095 (Hard Copy)'!M130))</f>
        <v> </v>
      </c>
      <c r="N130" s="1014" t="str">
        <f>IF(IFERROR('Blocks A'!O144-'Pre-1.095 (Hard Copy)'!N130, 0)=0, " ", ('Blocks A'!O144-'Pre-1.095 (Hard Copy)'!N130))</f>
        <v> </v>
      </c>
      <c r="O130" s="1014" t="str">
        <f>IF(IFERROR('Blocks A'!P144-'Pre-1.095 (Hard Copy)'!O130, 0)=0, " ", ('Blocks A'!P144-'Pre-1.095 (Hard Copy)'!O130))</f>
        <v> </v>
      </c>
      <c r="P130" s="1014" t="str">
        <f>IF(IFERROR('Blocks A'!Q144-'Pre-1.095 (Hard Copy)'!P130, 0)=0, " ", ('Blocks A'!Q144-'Pre-1.095 (Hard Copy)'!P130))</f>
        <v> </v>
      </c>
      <c r="Q130" s="1014" t="str">
        <f>IF(IFERROR('Blocks A'!R144-'Pre-1.095 (Hard Copy)'!Q130, 0)=0, " ", ('Blocks A'!R144-'Pre-1.095 (Hard Copy)'!Q130))</f>
        <v> </v>
      </c>
      <c r="R130" s="1014" t="str">
        <f>IF(IFERROR('Blocks A'!S144-'Pre-1.095 (Hard Copy)'!R130, 0)=0, " ", ('Blocks A'!S144-'Pre-1.095 (Hard Copy)'!R130))</f>
        <v> </v>
      </c>
      <c r="S130" s="1014" t="str">
        <f>IF(IFERROR('Blocks A'!T144-'Pre-1.095 (Hard Copy)'!S130, 0)=0, " ", ('Blocks A'!T144-'Pre-1.095 (Hard Copy)'!S130))</f>
        <v> </v>
      </c>
      <c r="T130" s="1014" t="str">
        <f>IF(IFERROR('Blocks A'!M144-'Pre-1.095 (Hard Copy)'!T130, 0)=0, " ", ('Blocks A'!M144-'Pre-1.095 (Hard Copy)'!T130))</f>
        <v> </v>
      </c>
      <c r="U130" s="1014" t="str">
        <f>IF(IFERROR('Blocks A'!U144-'Pre-1.095 (Hard Copy)'!U130, 0)=0, " ", ('Blocks A'!U144-'Pre-1.095 (Hard Copy)'!U130))</f>
        <v> </v>
      </c>
      <c r="V130" s="1014" t="str">
        <f>IF(IFERROR('Blocks A'!V144-'Pre-1.095 (Hard Copy)'!V130, 0)=0, " ", ('Blocks A'!V144-'Pre-1.095 (Hard Copy)'!V130))</f>
        <v> </v>
      </c>
      <c r="W130" s="1014" t="str">
        <f>IF(IFERROR('Blocks A'!W144-'Pre-1.095 (Hard Copy)'!W130, 0)=0, " ", ('Blocks A'!W144-'Pre-1.095 (Hard Copy)'!W130))</f>
        <v> </v>
      </c>
      <c r="X130" s="1014" t="str">
        <f>IF(IFERROR('Blocks A'!X144-'Pre-1.095 (Hard Copy)'!X130, 0)=0, " ", ('Blocks A'!X144-'Pre-1.095 (Hard Copy)'!X130))</f>
        <v> </v>
      </c>
      <c r="Y130" s="1014" t="str">
        <f>IF(IFERROR('Blocks A'!AC144-'Pre-1.095 (Hard Copy)'!Y130, 0)=0, " ", ('Blocks A'!AC144-'Pre-1.095 (Hard Copy)'!Y130))</f>
        <v> </v>
      </c>
      <c r="Z130" s="1014" t="str">
        <f>IF(IFERROR('Blocks A'!Y144-'Pre-1.095 (Hard Copy)'!Z130, 0)=0, " ", ('Blocks A'!Y144-'Pre-1.095 (Hard Copy)'!Z130))</f>
        <v> </v>
      </c>
      <c r="AA130" s="1014" t="str">
        <f>IF(IFERROR('Blocks A'!Z144-'Pre-1.095 (Hard Copy)'!AA130, 0)=0, " ", ('Blocks A'!Z144-'Pre-1.095 (Hard Copy)'!AA130))</f>
        <v> </v>
      </c>
      <c r="AB130" s="1014" t="str">
        <f>IF(IFERROR('Blocks A'!AA144-'Pre-1.095 (Hard Copy)'!AB130, 0)=0, " ", ('Blocks A'!AA144-'Pre-1.095 (Hard Copy)'!AB130))</f>
        <v> </v>
      </c>
      <c r="AC130" s="1014" t="str">
        <f>IF(IFERROR('Blocks A'!AB144-'Pre-1.095 (Hard Copy)'!AC130, 0)=0, " ", ('Blocks A'!AB144-'Pre-1.095 (Hard Copy)'!AC130))</f>
        <v> </v>
      </c>
      <c r="AD130" s="1014" t="str">
        <f>IF(IFERROR('Blocks A'!AY144-'Pre-1.095 (Hard Copy)'!AD130, 0)=0, " ", ('Blocks A'!AY144-'Pre-1.095 (Hard Copy)'!AD130))</f>
        <v> </v>
      </c>
      <c r="AE130" s="1014" t="str">
        <f>IF(IFERROR('Blocks A'!AZ144-'Pre-1.095 (Hard Copy)'!AE130, 0)=0, " ", ('Blocks A'!AZ144-'Pre-1.095 (Hard Copy)'!AE130))</f>
        <v> </v>
      </c>
      <c r="AF130" s="1014" t="str">
        <f>IF(IFERROR('Blocks A'!BA144-'Pre-1.095 (Hard Copy)'!AF130, 0)=0, " ", ('Blocks A'!BA144-'Pre-1.095 (Hard Copy)'!AF130))</f>
        <v> </v>
      </c>
      <c r="AG130" s="1014" t="str">
        <f>IF(IFERROR('Blocks A'!BB144-'Pre-1.095 (Hard Copy)'!AG130, 0)=0, " ", ('Blocks A'!BB144-'Pre-1.095 (Hard Copy)'!AG130))</f>
        <v> </v>
      </c>
      <c r="AH130" s="1014" t="str">
        <f>IF(IFERROR('Blocks A'!BC144-'Pre-1.095 (Hard Copy)'!AH130, 0)=0, " ", ('Blocks A'!BC144-'Pre-1.095 (Hard Copy)'!AH130))</f>
        <v> </v>
      </c>
      <c r="AI130" s="1014" t="str">
        <f>IF(IFERROR('Blocks A'!BJ144-'Pre-1.095 (Hard Copy)'!AI130, 0)=0, " ", ('Blocks A'!BJ144-'Pre-1.095 (Hard Copy)'!AI130))</f>
        <v> </v>
      </c>
      <c r="AJ130" s="1014" t="str">
        <f>IF(IFERROR('Blocks A'!BD144-'Pre-1.095 (Hard Copy)'!AJ130, 0)=0, " ", ('Blocks A'!BD144-'Pre-1.095 (Hard Copy)'!AJ130))</f>
        <v> </v>
      </c>
      <c r="AK130" s="1014" t="str">
        <f>IF(IFERROR('Blocks A'!BE144-'Pre-1.095 (Hard Copy)'!AK130, 0)=0, " ", ('Blocks A'!BE144-'Pre-1.095 (Hard Copy)'!AK130))</f>
        <v> </v>
      </c>
      <c r="AL130" s="1014" t="str">
        <f>IF(IFERROR('Blocks A'!BF144-'Pre-1.095 (Hard Copy)'!AL130, 0)=0, " ", ('Blocks A'!BF144-'Pre-1.095 (Hard Copy)'!AL130))</f>
        <v> </v>
      </c>
      <c r="AM130" s="1014" t="str">
        <f>IF(IFERROR('Blocks A'!BG144-'Pre-1.095 (Hard Copy)'!AM130, 0)=0, " ", ('Blocks A'!BG144-'Pre-1.095 (Hard Copy)'!AM130))</f>
        <v> </v>
      </c>
      <c r="AN130" s="1014" t="str">
        <f>IF(IFERROR('Blocks A'!BH144-'Pre-1.095 (Hard Copy)'!AN130, 0)=0, " ", ('Blocks A'!BH144-'Pre-1.095 (Hard Copy)'!AN130))</f>
        <v> </v>
      </c>
      <c r="AO130" s="1014" t="str">
        <f>IF(IFERROR('Blocks A'!BI144-'Pre-1.095 (Hard Copy)'!AO130, 0)=0, " ", ('Blocks A'!BI144-'Pre-1.095 (Hard Copy)'!AO130))</f>
        <v> </v>
      </c>
      <c r="AP130" s="1014" t="str">
        <f>IF(IFERROR('Blocks A'!BK144-'Pre-1.095 (Hard Copy)'!AP130, 0)=0, " ", ('Blocks A'!BK144-'Pre-1.095 (Hard Copy)'!AP130))</f>
        <v> </v>
      </c>
      <c r="AQ130" s="1014" t="str">
        <f>IF(IFERROR('Blocks A'!BL144-'Pre-1.095 (Hard Copy)'!AQ130, 0)=0, " ", ('Blocks A'!BL144-'Pre-1.095 (Hard Copy)'!AQ130))</f>
        <v> </v>
      </c>
      <c r="AR130" s="1014" t="str">
        <f>IF(IFERROR('Blocks A'!BM144-'Pre-1.095 (Hard Copy)'!AR130, 0)=0, " ", ('Blocks A'!BM144-'Pre-1.095 (Hard Copy)'!AR130))</f>
        <v> </v>
      </c>
      <c r="AS130" s="1014" t="str">
        <f>IF(IFERROR('Blocks A'!BO144-'Pre-1.095 (Hard Copy)'!AS130, 0)=0, " ", ('Blocks A'!BO144-'Pre-1.095 (Hard Copy)'!AS130))</f>
        <v> </v>
      </c>
      <c r="AT130" s="1014" t="str">
        <f>IF(IFERROR('Blocks A'!BP144-'Pre-1.095 (Hard Copy)'!AT130, 0)=0, " ", ('Blocks A'!BP144-'Pre-1.095 (Hard Copy)'!AT130))</f>
        <v> </v>
      </c>
      <c r="AU130" s="1014" t="str">
        <f>IF(IFERROR('Blocks A'!BQ144-'Pre-1.095 (Hard Copy)'!AU130, 0)=0, " ", ('Blocks A'!BQ144-'Pre-1.095 (Hard Copy)'!AU130))</f>
        <v> </v>
      </c>
      <c r="AV130" s="1014" t="str">
        <f>IF(IFERROR('Blocks A'!BR144-'Pre-1.095 (Hard Copy)'!AV130, 0)=0, " ", ('Blocks A'!BR144-'Pre-1.095 (Hard Copy)'!AV130))</f>
        <v> </v>
      </c>
      <c r="AW130" s="1014" t="str">
        <f>IF(IFERROR('Blocks A'!BS144-'Pre-1.095 (Hard Copy)'!AW130, 0)=0, " ", ('Blocks A'!BS144-'Pre-1.095 (Hard Copy)'!AW130))</f>
        <v> </v>
      </c>
      <c r="AX130" s="1014" t="str">
        <f>IF(IFERROR('Blocks A'!BT144-'Pre-1.095 (Hard Copy)'!AX130, 0)=0, " ", ('Blocks A'!BT144-'Pre-1.095 (Hard Copy)'!AX130))</f>
        <v> </v>
      </c>
      <c r="AY130" s="1014" t="str">
        <f>IF(IFERROR('Blocks A'!BU144-'Pre-1.095 (Hard Copy)'!AY130, 0)=0, " ", ('Blocks A'!BU144-'Pre-1.095 (Hard Copy)'!AY130))</f>
        <v>-0</v>
      </c>
      <c r="AZ130" s="1014" t="str">
        <f>IF(IFERROR('Blocks A'!BW144-'Pre-1.095 (Hard Copy)'!AZ130, 0)=0, " ", ('Blocks A'!BW144-'Pre-1.095 (Hard Copy)'!AZ130))</f>
        <v> </v>
      </c>
      <c r="BA130" s="1014" t="str">
        <f>IF(IFERROR('Blocks A'!BX144-'Pre-1.095 (Hard Copy)'!BA130, 0)=0, " ", ('Blocks A'!BX144-'Pre-1.095 (Hard Copy)'!BA130))</f>
        <v>-0</v>
      </c>
      <c r="BB130" s="1014" t="str">
        <f>IF(IFERROR('Blocks A'!BY144-'Pre-1.095 (Hard Copy)'!BB130, 0)=0, " ", ('Blocks A'!BY144-'Pre-1.095 (Hard Copy)'!BB130))</f>
        <v>-0</v>
      </c>
      <c r="BC130" s="1015" t="str">
        <f>IF(IFERROR('Blocks A'!BZ144-'Pre-1.095 (Hard Copy)'!BC130, 0)=0, " ", ('Blocks A'!BZ144-'Pre-1.095 (Hard Copy)'!BC130))</f>
        <v>-0.0</v>
      </c>
      <c r="BD130" s="1014" t="str">
        <f>IF(IFERROR('Blocks A'!BV144-'Pre-1.095 (Hard Copy)'!BD130, 0)=0, " ", ('Blocks A'!BV144-'Pre-1.095 (Hard Copy)'!BD130))</f>
        <v> </v>
      </c>
      <c r="BE130" s="1014" t="str">
        <f>IF(IFERROR('Blocks A'!CB144-'Pre-1.095 (Hard Copy)'!BE130, 0)=0, " ", ('Blocks A'!CB144-'Pre-1.095 (Hard Copy)'!BE130))</f>
        <v>-240</v>
      </c>
      <c r="BF130" s="1014" t="str">
        <f>IF(IFERROR('Blocks A'!CC144-'Pre-1.095 (Hard Copy)'!BF130, 0)=0, " ", ('Blocks A'!CC144-'Pre-1.095 (Hard Copy)'!BF130))</f>
        <v>-37,333</v>
      </c>
      <c r="BG130" s="1016" t="str">
        <f>IF(IFERROR('Blocks A'!CD144-'Pre-1.095 (Hard Copy)'!BG130, 0)=0, " ", ('Blocks A'!CD144-'Pre-1.095 (Hard Copy)'!BG130))</f>
        <v>-0.0373</v>
      </c>
      <c r="BH130" s="1014" t="str">
        <f>IF(IFERROR('Blocks A'!CE144-'Pre-1.095 (Hard Copy)'!BH130, 0)=0, " ", ('Blocks A'!CE144-'Pre-1.095 (Hard Copy)'!BH130))</f>
        <v> </v>
      </c>
      <c r="BI130" s="1014" t="str">
        <f>IF(IFERROR('Blocks A'!CZ144-'Pre-1.095 (Hard Copy)'!BI130, 0)=0, " ", ('Blocks A'!CZ144-'Pre-1.095 (Hard Copy)'!BI130))</f>
        <v>-261</v>
      </c>
      <c r="BJ130" s="1014" t="str">
        <f>IF(IFERROR('Blocks A'!DA144-'Pre-1.095 (Hard Copy)'!BJ130, 0)=0, " ", ('Blocks A'!DA144-'Pre-1.095 (Hard Copy)'!BJ130))</f>
        <v> </v>
      </c>
      <c r="BK130" s="1014" t="str">
        <f>IF(IFERROR('Blocks A'!DB144-'Pre-1.095 (Hard Copy)'!BK130, 0)=0, " ", ('Blocks A'!DB144-'Pre-1.095 (Hard Copy)'!BK130))</f>
        <v>-80</v>
      </c>
      <c r="BL130" s="1014" t="str">
        <f>IF(IFERROR('Blocks A'!DC144-'Pre-1.095 (Hard Copy)'!BL130, 0)=0, " ", ('Blocks A'!DC144-'Pre-1.095 (Hard Copy)'!BL130))</f>
        <v> </v>
      </c>
      <c r="BM130" s="1014" t="str">
        <f>IF(IFERROR('Blocks A'!DD144-'Pre-1.095 (Hard Copy)'!BM130, 0)=0, " ", ('Blocks A'!DD144-'Pre-1.095 (Hard Copy)'!BM130))</f>
        <v>+0</v>
      </c>
      <c r="BN130" s="1014" t="str">
        <f>IF(IFERROR('Blocks A'!DE144-'Pre-1.095 (Hard Copy)'!BN130, 0)=0, " ", ('Blocks A'!DE144-'Pre-1.095 (Hard Copy)'!BN130))</f>
        <v> </v>
      </c>
      <c r="BO130" s="1014" t="str">
        <f>IF(IFERROR('Blocks A'!DF144-'Pre-1.095 (Hard Copy)'!BO130, 0)=0, " ", ('Blocks A'!DF144-'Pre-1.095 (Hard Copy)'!BO130))</f>
        <v>-0</v>
      </c>
      <c r="BP130" s="1014" t="str">
        <f>IF(IFERROR('Blocks A'!DG144-'Pre-1.095 (Hard Copy)'!BP130, 0)=0, " ", ('Blocks A'!DG144-'Pre-1.095 (Hard Copy)'!BP130))</f>
        <v> </v>
      </c>
      <c r="BQ130" s="1014" t="str">
        <f>IF(IFERROR('Blocks A'!DH144-'Pre-1.095 (Hard Copy)'!BQ130, 0)=0, " ", ('Blocks A'!DH144-'Pre-1.095 (Hard Copy)'!BQ130))</f>
        <v> </v>
      </c>
      <c r="BR130" s="1014" t="str">
        <f>IF(IFERROR('Blocks A'!DI144-'Pre-1.095 (Hard Copy)'!BR130, 0)=0, " ", ('Blocks A'!DI144-'Pre-1.095 (Hard Copy)'!BR130))</f>
        <v> </v>
      </c>
      <c r="BS130" s="1014" t="str">
        <f>IF(IFERROR('Blocks A'!DJ144-'Pre-1.095 (Hard Copy)'!BS130, 0)=0, " ", ('Blocks A'!DJ144-'Pre-1.095 (Hard Copy)'!BS130))</f>
        <v>-467</v>
      </c>
      <c r="BT130" s="1014" t="str">
        <f>IF(IFERROR('Blocks A'!DK144-'Pre-1.095 (Hard Copy)'!BT130, 0)=0, " ", ('Blocks A'!DK144-'Pre-1.095 (Hard Copy)'!BT130))</f>
        <v>-0</v>
      </c>
      <c r="BU130" s="1014" t="str">
        <f>IF(IFERROR('Blocks A'!DL144-'Pre-1.095 (Hard Copy)'!BU130, 0)=0, " ", ('Blocks A'!DL144-'Pre-1.095 (Hard Copy)'!BU130))</f>
        <v>-333</v>
      </c>
      <c r="BV130" s="1014" t="str">
        <f>IF(IFERROR('Blocks A'!DM144-'Pre-1.095 (Hard Copy)'!BV130, 0)=0, " ", ('Blocks A'!DM144-'Pre-1.095 (Hard Copy)'!BV130))</f>
        <v> </v>
      </c>
      <c r="BW130" s="1014" t="str">
        <f>IF(IFERROR('Blocks A'!DN144-'Pre-1.095 (Hard Copy)'!BW130, 0)=0, " ", ('Blocks A'!DN144-'Pre-1.095 (Hard Copy)'!BW130))</f>
        <v>+1</v>
      </c>
      <c r="BX130" s="1014" t="str">
        <f>IF(IFERROR('Blocks A'!DO144-'Pre-1.095 (Hard Copy)'!BX130, 0)=0, " ", ('Blocks A'!DO144-'Pre-1.095 (Hard Copy)'!BX130))</f>
        <v> </v>
      </c>
      <c r="BY130" s="1014" t="str">
        <f>IF(IFERROR('Blocks A'!DP144-'Pre-1.095 (Hard Copy)'!BY130, 0)=0, " ", ('Blocks A'!DP144-'Pre-1.095 (Hard Copy)'!BY130))</f>
        <v>-25</v>
      </c>
      <c r="BZ130" s="1014" t="str">
        <f>IF(IFERROR('Blocks A'!DQ144-'Pre-1.095 (Hard Copy)'!BZ130, 0)=0, " ", ('Blocks A'!DQ144-'Pre-1.095 (Hard Copy)'!BZ130))</f>
        <v> </v>
      </c>
      <c r="CA130" s="1014" t="str">
        <f>IF(IFERROR('Blocks A'!DR144-'Pre-1.095 (Hard Copy)'!CA130, 0)=0, " ", ('Blocks A'!DR144-'Pre-1.095 (Hard Copy)'!CA130))</f>
        <v> </v>
      </c>
      <c r="CB130" s="1014" t="str">
        <f>IF(IFERROR('Blocks A'!DS144-'Pre-1.095 (Hard Copy)'!CB130, 0)=0, " ", ('Blocks A'!DS144-'Pre-1.095 (Hard Copy)'!CB130))</f>
        <v> </v>
      </c>
      <c r="CC130" s="1014" t="str">
        <f>IF(IFERROR('Blocks A'!DT144-'Pre-1.095 (Hard Copy)'!CC130, 0)=0, " ", ('Blocks A'!DT144-'Pre-1.095 (Hard Copy)'!CC130))</f>
        <v>-341</v>
      </c>
      <c r="CD130" s="1014" t="str">
        <f>IF(IFERROR('Blocks A'!DU144-'Pre-1.095 (Hard Copy)'!CD130, 0)=0, " ", ('Blocks A'!DU144-'Pre-1.095 (Hard Copy)'!CD130))</f>
        <v>-824</v>
      </c>
      <c r="CE130" s="1014" t="str">
        <f>IF(IFERROR('Blocks A'!DX144-'Pre-1.095 (Hard Copy)'!CE130, 0)=0, " ", ('Blocks A'!DX144-'Pre-1.095 (Hard Copy)'!CE130))</f>
        <v>-1,051</v>
      </c>
      <c r="CF130" s="1014" t="str">
        <f>IF(IFERROR('Blocks A'!DY144-'Pre-1.095 (Hard Copy)'!CF130, 0)=0, " ", ('Blocks A'!DY144-'Pre-1.095 (Hard Copy)'!CF130))</f>
        <v>-163,482</v>
      </c>
      <c r="CG130" s="1016" t="str">
        <f>IF(IFERROR('Blocks A'!DZ144-'Pre-1.095 (Hard Copy)'!CG130, 0)=0, " ", ('Blocks A'!DZ144-'Pre-1.095 (Hard Copy)'!CG130))</f>
        <v>-0.1635</v>
      </c>
      <c r="CH130" s="1015" t="str">
        <f>IF(IFERROR('Blocks A'!DV144-'Pre-1.095 (Hard Copy)'!CH130, 0)=0, " ", ('Blocks A'!DV144-'Pre-1.095 (Hard Copy)'!CH130))</f>
        <v>-42.0</v>
      </c>
      <c r="CI130" s="1015" t="str">
        <f>IF(IFERROR('Blocks A'!DW144-'Pre-1.095 (Hard Copy)'!CI130, 0)=0, " ", ('Blocks A'!DW144-'Pre-1.095 (Hard Copy)'!CI130))</f>
        <v>-305.0</v>
      </c>
      <c r="CJ130" s="1014" t="str">
        <f>IF(IFERROR('Blocks A'!EA144-'Pre-1.095 (Hard Copy)'!CJ130, 0)=0, " ", ('Blocks A'!EA144-'Pre-1.095 (Hard Copy)'!CJ130))</f>
        <v>-1,291</v>
      </c>
      <c r="CK130" s="1017" t="str">
        <f>IF(IFERROR('Blocks A'!EB144-'Pre-1.095 (Hard Copy)'!CK130, 0)=0, " ", ('Blocks A'!EB144-'Pre-1.095 (Hard Copy)'!CK130))</f>
        <v>-21.52</v>
      </c>
      <c r="CL130" s="1017" t="str">
        <f>IF(IFERROR('Blocks A'!EC144-'Pre-1.095 (Hard Copy)'!CL130, 0)=0, " ", ('Blocks A'!EC144-'Pre-1.095 (Hard Copy)'!CL130))</f>
        <v>-0.36</v>
      </c>
      <c r="CM130" s="1017" t="str">
        <f>IF(IFERROR('Blocks A'!EH144-'Pre-1.095 (Hard Copy)'!CM130, 0)=0, " ", ('Blocks A'!EH144-'Pre-1.095 (Hard Copy)'!CM130))</f>
        <v>-0.01</v>
      </c>
      <c r="CN130" s="1014" t="str">
        <f>IF(IFERROR('Blocks A'!ED144-'Pre-1.095 (Hard Copy)'!CN130, 0)=0, " ", ('Blocks A'!ED144-'Pre-1.095 (Hard Copy)'!CN130))</f>
        <v>-200,816</v>
      </c>
      <c r="CO130" s="1017" t="str">
        <f>IF(IFERROR('Blocks A'!EE144-'Pre-1.095 (Hard Copy)'!CO130, 0)=0, " ", ('Blocks A'!EE144-'Pre-1.095 (Hard Copy)'!CO130))</f>
        <v>-200.82</v>
      </c>
      <c r="CP130" s="1017" t="str">
        <f>IF(IFERROR('Blocks A'!EF144-'Pre-1.095 (Hard Copy)'!CP130, 0)=0, " ", ('Blocks A'!EF144-'Pre-1.095 (Hard Copy)'!CP130))</f>
        <v>-0.20</v>
      </c>
      <c r="CQ130" s="1016" t="str">
        <f>IF(IFERROR('Blocks A'!EG144-'Pre-1.095 (Hard Copy)'!CQ130, 0)=0, " ", ('Blocks A'!EG144-'Pre-1.095 (Hard Copy)'!CQ130))</f>
        <v>-0.2008</v>
      </c>
      <c r="CR130" s="1018">
        <v>562.0</v>
      </c>
    </row>
    <row r="131">
      <c r="B131" s="1013" t="s">
        <v>1015</v>
      </c>
      <c r="C131" s="969" t="s">
        <v>886</v>
      </c>
      <c r="D131" s="969">
        <v>2.0</v>
      </c>
      <c r="E131" s="969">
        <v>1.0</v>
      </c>
      <c r="F131" s="969">
        <v>2.0</v>
      </c>
      <c r="G131" s="1014" t="str">
        <f>IF(IFERROR('Blocks A'!G145-'Pre-1.095 (Hard Copy)'!G131, 0)=0, " ", ('Blocks A'!G145-'Pre-1.095 (Hard Copy)'!G131))</f>
        <v> </v>
      </c>
      <c r="H131" s="1014" t="str">
        <f>IF(IFERROR('Blocks A'!H145-'Pre-1.095 (Hard Copy)'!H131, 0)=0, " ", ('Blocks A'!H145-'Pre-1.095 (Hard Copy)'!H131))</f>
        <v> </v>
      </c>
      <c r="I131" s="1014" t="str">
        <f>IF(IFERROR('Blocks A'!I145-'Pre-1.095 (Hard Copy)'!I131, 0)=0, " ", ('Blocks A'!I145-'Pre-1.095 (Hard Copy)'!I131))</f>
        <v> </v>
      </c>
      <c r="J131" s="1014" t="str">
        <f>IF(IFERROR('Blocks A'!J145-'Pre-1.095 (Hard Copy)'!J131, 0)=0, " ", ('Blocks A'!J145-'Pre-1.095 (Hard Copy)'!J131))</f>
        <v> </v>
      </c>
      <c r="K131" s="1014" t="str">
        <f>IF(IFERROR('Blocks A'!K145-'Pre-1.095 (Hard Copy)'!K131, 0)=0, " ", ('Blocks A'!K145-'Pre-1.095 (Hard Copy)'!K131))</f>
        <v> </v>
      </c>
      <c r="L131" s="1014" t="str">
        <f>IF(IFERROR('Blocks A'!L145-'Pre-1.095 (Hard Copy)'!L131, 0)=0, " ", ('Blocks A'!L145-'Pre-1.095 (Hard Copy)'!L131))</f>
        <v> </v>
      </c>
      <c r="M131" s="1014" t="str">
        <f>IF(IFERROR('Blocks A'!N145-'Pre-1.095 (Hard Copy)'!M131, 0)=0, " ", ('Blocks A'!N145-'Pre-1.095 (Hard Copy)'!M131))</f>
        <v> </v>
      </c>
      <c r="N131" s="1014" t="str">
        <f>IF(IFERROR('Blocks A'!O145-'Pre-1.095 (Hard Copy)'!N131, 0)=0, " ", ('Blocks A'!O145-'Pre-1.095 (Hard Copy)'!N131))</f>
        <v> </v>
      </c>
      <c r="O131" s="1014" t="str">
        <f>IF(IFERROR('Blocks A'!P145-'Pre-1.095 (Hard Copy)'!O131, 0)=0, " ", ('Blocks A'!P145-'Pre-1.095 (Hard Copy)'!O131))</f>
        <v> </v>
      </c>
      <c r="P131" s="1014" t="str">
        <f>IF(IFERROR('Blocks A'!Q145-'Pre-1.095 (Hard Copy)'!P131, 0)=0, " ", ('Blocks A'!Q145-'Pre-1.095 (Hard Copy)'!P131))</f>
        <v> </v>
      </c>
      <c r="Q131" s="1014" t="str">
        <f>IF(IFERROR('Blocks A'!R145-'Pre-1.095 (Hard Copy)'!Q131, 0)=0, " ", ('Blocks A'!R145-'Pre-1.095 (Hard Copy)'!Q131))</f>
        <v> </v>
      </c>
      <c r="R131" s="1014" t="str">
        <f>IF(IFERROR('Blocks A'!S145-'Pre-1.095 (Hard Copy)'!R131, 0)=0, " ", ('Blocks A'!S145-'Pre-1.095 (Hard Copy)'!R131))</f>
        <v> </v>
      </c>
      <c r="S131" s="1014" t="str">
        <f>IF(IFERROR('Blocks A'!T145-'Pre-1.095 (Hard Copy)'!S131, 0)=0, " ", ('Blocks A'!T145-'Pre-1.095 (Hard Copy)'!S131))</f>
        <v> </v>
      </c>
      <c r="T131" s="1014" t="str">
        <f>IF(IFERROR('Blocks A'!M145-'Pre-1.095 (Hard Copy)'!T131, 0)=0, " ", ('Blocks A'!M145-'Pre-1.095 (Hard Copy)'!T131))</f>
        <v> </v>
      </c>
      <c r="U131" s="1014" t="str">
        <f>IF(IFERROR('Blocks A'!U145-'Pre-1.095 (Hard Copy)'!U131, 0)=0, " ", ('Blocks A'!U145-'Pre-1.095 (Hard Copy)'!U131))</f>
        <v> </v>
      </c>
      <c r="V131" s="1014" t="str">
        <f>IF(IFERROR('Blocks A'!V145-'Pre-1.095 (Hard Copy)'!V131, 0)=0, " ", ('Blocks A'!V145-'Pre-1.095 (Hard Copy)'!V131))</f>
        <v> </v>
      </c>
      <c r="W131" s="1014" t="str">
        <f>IF(IFERROR('Blocks A'!W145-'Pre-1.095 (Hard Copy)'!W131, 0)=0, " ", ('Blocks A'!W145-'Pre-1.095 (Hard Copy)'!W131))</f>
        <v> </v>
      </c>
      <c r="X131" s="1014" t="str">
        <f>IF(IFERROR('Blocks A'!X145-'Pre-1.095 (Hard Copy)'!X131, 0)=0, " ", ('Blocks A'!X145-'Pre-1.095 (Hard Copy)'!X131))</f>
        <v> </v>
      </c>
      <c r="Y131" s="1014" t="str">
        <f>IF(IFERROR('Blocks A'!AC145-'Pre-1.095 (Hard Copy)'!Y131, 0)=0, " ", ('Blocks A'!AC145-'Pre-1.095 (Hard Copy)'!Y131))</f>
        <v> </v>
      </c>
      <c r="Z131" s="1014" t="str">
        <f>IF(IFERROR('Blocks A'!Y145-'Pre-1.095 (Hard Copy)'!Z131, 0)=0, " ", ('Blocks A'!Y145-'Pre-1.095 (Hard Copy)'!Z131))</f>
        <v> </v>
      </c>
      <c r="AA131" s="1014" t="str">
        <f>IF(IFERROR('Blocks A'!Z145-'Pre-1.095 (Hard Copy)'!AA131, 0)=0, " ", ('Blocks A'!Z145-'Pre-1.095 (Hard Copy)'!AA131))</f>
        <v> </v>
      </c>
      <c r="AB131" s="1014" t="str">
        <f>IF(IFERROR('Blocks A'!AA145-'Pre-1.095 (Hard Copy)'!AB131, 0)=0, " ", ('Blocks A'!AA145-'Pre-1.095 (Hard Copy)'!AB131))</f>
        <v> </v>
      </c>
      <c r="AC131" s="1014" t="str">
        <f>IF(IFERROR('Blocks A'!AB145-'Pre-1.095 (Hard Copy)'!AC131, 0)=0, " ", ('Blocks A'!AB145-'Pre-1.095 (Hard Copy)'!AC131))</f>
        <v> </v>
      </c>
      <c r="AD131" s="1014" t="str">
        <f>IF(IFERROR('Blocks A'!AY145-'Pre-1.095 (Hard Copy)'!AD131, 0)=0, " ", ('Blocks A'!AY145-'Pre-1.095 (Hard Copy)'!AD131))</f>
        <v> </v>
      </c>
      <c r="AE131" s="1014" t="str">
        <f>IF(IFERROR('Blocks A'!AZ145-'Pre-1.095 (Hard Copy)'!AE131, 0)=0, " ", ('Blocks A'!AZ145-'Pre-1.095 (Hard Copy)'!AE131))</f>
        <v> </v>
      </c>
      <c r="AF131" s="1014" t="str">
        <f>IF(IFERROR('Blocks A'!BA145-'Pre-1.095 (Hard Copy)'!AF131, 0)=0, " ", ('Blocks A'!BA145-'Pre-1.095 (Hard Copy)'!AF131))</f>
        <v> </v>
      </c>
      <c r="AG131" s="1014" t="str">
        <f>IF(IFERROR('Blocks A'!BB145-'Pre-1.095 (Hard Copy)'!AG131, 0)=0, " ", ('Blocks A'!BB145-'Pre-1.095 (Hard Copy)'!AG131))</f>
        <v> </v>
      </c>
      <c r="AH131" s="1014" t="str">
        <f>IF(IFERROR('Blocks A'!BC145-'Pre-1.095 (Hard Copy)'!AH131, 0)=0, " ", ('Blocks A'!BC145-'Pre-1.095 (Hard Copy)'!AH131))</f>
        <v> </v>
      </c>
      <c r="AI131" s="1014" t="str">
        <f>IF(IFERROR('Blocks A'!BJ145-'Pre-1.095 (Hard Copy)'!AI131, 0)=0, " ", ('Blocks A'!BJ145-'Pre-1.095 (Hard Copy)'!AI131))</f>
        <v>-20</v>
      </c>
      <c r="AJ131" s="1014" t="str">
        <f>IF(IFERROR('Blocks A'!BD145-'Pre-1.095 (Hard Copy)'!AJ131, 0)=0, " ", ('Blocks A'!BD145-'Pre-1.095 (Hard Copy)'!AJ131))</f>
        <v> </v>
      </c>
      <c r="AK131" s="1014" t="str">
        <f>IF(IFERROR('Blocks A'!BE145-'Pre-1.095 (Hard Copy)'!AK131, 0)=0, " ", ('Blocks A'!BE145-'Pre-1.095 (Hard Copy)'!AK131))</f>
        <v> </v>
      </c>
      <c r="AL131" s="1014" t="str">
        <f>IF(IFERROR('Blocks A'!BF145-'Pre-1.095 (Hard Copy)'!AL131, 0)=0, " ", ('Blocks A'!BF145-'Pre-1.095 (Hard Copy)'!AL131))</f>
        <v> </v>
      </c>
      <c r="AM131" s="1014" t="str">
        <f>IF(IFERROR('Blocks A'!BG145-'Pre-1.095 (Hard Copy)'!AM131, 0)=0, " ", ('Blocks A'!BG145-'Pre-1.095 (Hard Copy)'!AM131))</f>
        <v> </v>
      </c>
      <c r="AN131" s="1014" t="str">
        <f>IF(IFERROR('Blocks A'!BH145-'Pre-1.095 (Hard Copy)'!AN131, 0)=0, " ", ('Blocks A'!BH145-'Pre-1.095 (Hard Copy)'!AN131))</f>
        <v> </v>
      </c>
      <c r="AO131" s="1014" t="str">
        <f>IF(IFERROR('Blocks A'!BI145-'Pre-1.095 (Hard Copy)'!AO131, 0)=0, " ", ('Blocks A'!BI145-'Pre-1.095 (Hard Copy)'!AO131))</f>
        <v> </v>
      </c>
      <c r="AP131" s="1014" t="str">
        <f>IF(IFERROR('Blocks A'!BK145-'Pre-1.095 (Hard Copy)'!AP131, 0)=0, " ", ('Blocks A'!BK145-'Pre-1.095 (Hard Copy)'!AP131))</f>
        <v> </v>
      </c>
      <c r="AQ131" s="1014" t="str">
        <f>IF(IFERROR('Blocks A'!BL145-'Pre-1.095 (Hard Copy)'!AQ131, 0)=0, " ", ('Blocks A'!BL145-'Pre-1.095 (Hard Copy)'!AQ131))</f>
        <v> </v>
      </c>
      <c r="AR131" s="1014" t="str">
        <f>IF(IFERROR('Blocks A'!BM145-'Pre-1.095 (Hard Copy)'!AR131, 0)=0, " ", ('Blocks A'!BM145-'Pre-1.095 (Hard Copy)'!AR131))</f>
        <v> </v>
      </c>
      <c r="AS131" s="1014" t="str">
        <f>IF(IFERROR('Blocks A'!BO145-'Pre-1.095 (Hard Copy)'!AS131, 0)=0, " ", ('Blocks A'!BO145-'Pre-1.095 (Hard Copy)'!AS131))</f>
        <v> </v>
      </c>
      <c r="AT131" s="1014" t="str">
        <f>IF(IFERROR('Blocks A'!BP145-'Pre-1.095 (Hard Copy)'!AT131, 0)=0, " ", ('Blocks A'!BP145-'Pre-1.095 (Hard Copy)'!AT131))</f>
        <v> </v>
      </c>
      <c r="AU131" s="1014" t="str">
        <f>IF(IFERROR('Blocks A'!BQ145-'Pre-1.095 (Hard Copy)'!AU131, 0)=0, " ", ('Blocks A'!BQ145-'Pre-1.095 (Hard Copy)'!AU131))</f>
        <v> </v>
      </c>
      <c r="AV131" s="1014" t="str">
        <f>IF(IFERROR('Blocks A'!BR145-'Pre-1.095 (Hard Copy)'!AV131, 0)=0, " ", ('Blocks A'!BR145-'Pre-1.095 (Hard Copy)'!AV131))</f>
        <v> </v>
      </c>
      <c r="AW131" s="1014" t="str">
        <f>IF(IFERROR('Blocks A'!BS145-'Pre-1.095 (Hard Copy)'!AW131, 0)=0, " ", ('Blocks A'!BS145-'Pre-1.095 (Hard Copy)'!AW131))</f>
        <v> </v>
      </c>
      <c r="AX131" s="1014" t="str">
        <f>IF(IFERROR('Blocks A'!BT145-'Pre-1.095 (Hard Copy)'!AX131, 0)=0, " ", ('Blocks A'!BT145-'Pre-1.095 (Hard Copy)'!AX131))</f>
        <v>-120</v>
      </c>
      <c r="AY131" s="1014" t="str">
        <f>IF(IFERROR('Blocks A'!BU145-'Pre-1.095 (Hard Copy)'!AY131, 0)=0, " ", ('Blocks A'!BU145-'Pre-1.095 (Hard Copy)'!AY131))</f>
        <v>-2</v>
      </c>
      <c r="AZ131" s="1014" t="str">
        <f>IF(IFERROR('Blocks A'!BW145-'Pre-1.095 (Hard Copy)'!AZ131, 0)=0, " ", ('Blocks A'!BW145-'Pre-1.095 (Hard Copy)'!AZ131))</f>
        <v>-600</v>
      </c>
      <c r="BA131" s="1014" t="str">
        <f>IF(IFERROR('Blocks A'!BX145-'Pre-1.095 (Hard Copy)'!BA131, 0)=0, " ", ('Blocks A'!BX145-'Pre-1.095 (Hard Copy)'!BA131))</f>
        <v>-0</v>
      </c>
      <c r="BB131" s="1014" t="str">
        <f>IF(IFERROR('Blocks A'!BY145-'Pre-1.095 (Hard Copy)'!BB131, 0)=0, " ", ('Blocks A'!BY145-'Pre-1.095 (Hard Copy)'!BB131))</f>
        <v>-10</v>
      </c>
      <c r="BC131" s="1015" t="str">
        <f>IF(IFERROR('Blocks A'!BZ145-'Pre-1.095 (Hard Copy)'!BC131, 0)=0, " ", ('Blocks A'!BZ145-'Pre-1.095 (Hard Copy)'!BC131))</f>
        <v>-4.7</v>
      </c>
      <c r="BD131" s="1014" t="str">
        <f>IF(IFERROR('Blocks A'!BV145-'Pre-1.095 (Hard Copy)'!BD131, 0)=0, " ", ('Blocks A'!BV145-'Pre-1.095 (Hard Copy)'!BD131))</f>
        <v> </v>
      </c>
      <c r="BE131" s="1014" t="str">
        <f>IF(IFERROR('Blocks A'!CB145-'Pre-1.095 (Hard Copy)'!BE131, 0)=0, " ", ('Blocks A'!CB145-'Pre-1.095 (Hard Copy)'!BE131))</f>
        <v>-440</v>
      </c>
      <c r="BF131" s="1014" t="str">
        <f>IF(IFERROR('Blocks A'!CC145-'Pre-1.095 (Hard Copy)'!BF131, 0)=0, " ", ('Blocks A'!CC145-'Pre-1.095 (Hard Copy)'!BF131))</f>
        <v>-68,444</v>
      </c>
      <c r="BG131" s="1016" t="str">
        <f>IF(IFERROR('Blocks A'!CD145-'Pre-1.095 (Hard Copy)'!BG131, 0)=0, " ", ('Blocks A'!CD145-'Pre-1.095 (Hard Copy)'!BG131))</f>
        <v>-0.0684</v>
      </c>
      <c r="BH131" s="1014" t="str">
        <f>IF(IFERROR('Blocks A'!CE145-'Pre-1.095 (Hard Copy)'!BH131, 0)=0, " ", ('Blocks A'!CE145-'Pre-1.095 (Hard Copy)'!BH131))</f>
        <v>-300</v>
      </c>
      <c r="BI131" s="1014" t="str">
        <f>IF(IFERROR('Blocks A'!CZ145-'Pre-1.095 (Hard Copy)'!BI131, 0)=0, " ", ('Blocks A'!CZ145-'Pre-1.095 (Hard Copy)'!BI131))</f>
        <v>-77</v>
      </c>
      <c r="BJ131" s="1014" t="str">
        <f>IF(IFERROR('Blocks A'!DA145-'Pre-1.095 (Hard Copy)'!BJ131, 0)=0, " ", ('Blocks A'!DA145-'Pre-1.095 (Hard Copy)'!BJ131))</f>
        <v>+300</v>
      </c>
      <c r="BK131" s="1014" t="str">
        <f>IF(IFERROR('Blocks A'!DB145-'Pre-1.095 (Hard Copy)'!BK131, 0)=0, " ", ('Blocks A'!DB145-'Pre-1.095 (Hard Copy)'!BK131))</f>
        <v>+180</v>
      </c>
      <c r="BL131" s="1014" t="str">
        <f>IF(IFERROR('Blocks A'!DC145-'Pre-1.095 (Hard Copy)'!BL131, 0)=0, " ", ('Blocks A'!DC145-'Pre-1.095 (Hard Copy)'!BL131))</f>
        <v> </v>
      </c>
      <c r="BM131" s="1014" t="str">
        <f>IF(IFERROR('Blocks A'!DD145-'Pre-1.095 (Hard Copy)'!BM131, 0)=0, " ", ('Blocks A'!DD145-'Pre-1.095 (Hard Copy)'!BM131))</f>
        <v>+22</v>
      </c>
      <c r="BN131" s="1014" t="str">
        <f>IF(IFERROR('Blocks A'!DE145-'Pre-1.095 (Hard Copy)'!BN131, 0)=0, " ", ('Blocks A'!DE145-'Pre-1.095 (Hard Copy)'!BN131))</f>
        <v>+150</v>
      </c>
      <c r="BO131" s="1014" t="str">
        <f>IF(IFERROR('Blocks A'!DF145-'Pre-1.095 (Hard Copy)'!BO131, 0)=0, " ", ('Blocks A'!DF145-'Pre-1.095 (Hard Copy)'!BO131))</f>
        <v>-3</v>
      </c>
      <c r="BP131" s="1014" t="str">
        <f>IF(IFERROR('Blocks A'!DG145-'Pre-1.095 (Hard Copy)'!BP131, 0)=0, " ", ('Blocks A'!DG145-'Pre-1.095 (Hard Copy)'!BP131))</f>
        <v> </v>
      </c>
      <c r="BQ131" s="1014" t="str">
        <f>IF(IFERROR('Blocks A'!DH145-'Pre-1.095 (Hard Copy)'!BQ131, 0)=0, " ", ('Blocks A'!DH145-'Pre-1.095 (Hard Copy)'!BQ131))</f>
        <v> </v>
      </c>
      <c r="BR131" s="1014" t="str">
        <f>IF(IFERROR('Blocks A'!DI145-'Pre-1.095 (Hard Copy)'!BR131, 0)=0, " ", ('Blocks A'!DI145-'Pre-1.095 (Hard Copy)'!BR131))</f>
        <v> </v>
      </c>
      <c r="BS131" s="1014" t="str">
        <f>IF(IFERROR('Blocks A'!DJ145-'Pre-1.095 (Hard Copy)'!BS131, 0)=0, " ", ('Blocks A'!DJ145-'Pre-1.095 (Hard Copy)'!BS131))</f>
        <v>-137</v>
      </c>
      <c r="BT131" s="1014" t="str">
        <f>IF(IFERROR('Blocks A'!DK145-'Pre-1.095 (Hard Copy)'!BT131, 0)=0, " ", ('Blocks A'!DK145-'Pre-1.095 (Hard Copy)'!BT131))</f>
        <v>+937</v>
      </c>
      <c r="BU131" s="1014" t="str">
        <f>IF(IFERROR('Blocks A'!DL145-'Pre-1.095 (Hard Copy)'!BU131, 0)=0, " ", ('Blocks A'!DL145-'Pre-1.095 (Hard Copy)'!BU131))</f>
        <v>+750</v>
      </c>
      <c r="BV131" s="1014" t="str">
        <f>IF(IFERROR('Blocks A'!DM145-'Pre-1.095 (Hard Copy)'!BV131, 0)=0, " ", ('Blocks A'!DM145-'Pre-1.095 (Hard Copy)'!BV131))</f>
        <v> </v>
      </c>
      <c r="BW131" s="1014" t="str">
        <f>IF(IFERROR('Blocks A'!DN145-'Pre-1.095 (Hard Copy)'!BW131, 0)=0, " ", ('Blocks A'!DN145-'Pre-1.095 (Hard Copy)'!BW131))</f>
        <v>+39</v>
      </c>
      <c r="BX131" s="1014" t="str">
        <f>IF(IFERROR('Blocks A'!DO145-'Pre-1.095 (Hard Copy)'!BX131, 0)=0, " ", ('Blocks A'!DO145-'Pre-1.095 (Hard Copy)'!BX131))</f>
        <v>+1,875</v>
      </c>
      <c r="BY131" s="1014" t="str">
        <f>IF(IFERROR('Blocks A'!DP145-'Pre-1.095 (Hard Copy)'!BY131, 0)=0, " ", ('Blocks A'!DP145-'Pre-1.095 (Hard Copy)'!BY131))</f>
        <v>-375</v>
      </c>
      <c r="BZ131" s="1014" t="str">
        <f>IF(IFERROR('Blocks A'!DQ145-'Pre-1.095 (Hard Copy)'!BZ131, 0)=0, " ", ('Blocks A'!DQ145-'Pre-1.095 (Hard Copy)'!BZ131))</f>
        <v> </v>
      </c>
      <c r="CA131" s="1014" t="str">
        <f>IF(IFERROR('Blocks A'!DR145-'Pre-1.095 (Hard Copy)'!CA131, 0)=0, " ", ('Blocks A'!DR145-'Pre-1.095 (Hard Copy)'!CA131))</f>
        <v> </v>
      </c>
      <c r="CB131" s="1014" t="str">
        <f>IF(IFERROR('Blocks A'!DS145-'Pre-1.095 (Hard Copy)'!CB131, 0)=0, " ", ('Blocks A'!DS145-'Pre-1.095 (Hard Copy)'!CB131))</f>
        <v> </v>
      </c>
      <c r="CC131" s="1014" t="str">
        <f>IF(IFERROR('Blocks A'!DT145-'Pre-1.095 (Hard Copy)'!CC131, 0)=0, " ", ('Blocks A'!DT145-'Pre-1.095 (Hard Copy)'!CC131))</f>
        <v>+572</v>
      </c>
      <c r="CD131" s="1014" t="str">
        <f>IF(IFERROR('Blocks A'!DU145-'Pre-1.095 (Hard Copy)'!CD131, 0)=0, " ", ('Blocks A'!DU145-'Pre-1.095 (Hard Copy)'!CD131))</f>
        <v>+3,089</v>
      </c>
      <c r="CE131" s="1014" t="str">
        <f>IF(IFERROR('Blocks A'!DX145-'Pre-1.095 (Hard Copy)'!CE131, 0)=0, " ", ('Blocks A'!DX145-'Pre-1.095 (Hard Copy)'!CE131))</f>
        <v>+5,090</v>
      </c>
      <c r="CF131" s="1014" t="str">
        <f>IF(IFERROR('Blocks A'!DY145-'Pre-1.095 (Hard Copy)'!CF131, 0)=0, " ", ('Blocks A'!DY145-'Pre-1.095 (Hard Copy)'!CF131))</f>
        <v>+791,741</v>
      </c>
      <c r="CG131" s="1016" t="str">
        <f>IF(IFERROR('Blocks A'!DZ145-'Pre-1.095 (Hard Copy)'!CG131, 0)=0, " ", ('Blocks A'!DZ145-'Pre-1.095 (Hard Copy)'!CG131))</f>
        <v>+0.7917</v>
      </c>
      <c r="CH131" s="1015" t="str">
        <f>IF(IFERROR('Blocks A'!DV145-'Pre-1.095 (Hard Copy)'!CH131, 0)=0, " ", ('Blocks A'!DV145-'Pre-1.095 (Hard Copy)'!CH131))</f>
        <v>+67.5</v>
      </c>
      <c r="CI131" s="1015" t="str">
        <f>IF(IFERROR('Blocks A'!DW145-'Pre-1.095 (Hard Copy)'!CI131, 0)=0, " ", ('Blocks A'!DW145-'Pre-1.095 (Hard Copy)'!CI131))</f>
        <v>+1,143.0</v>
      </c>
      <c r="CJ131" s="1014" t="str">
        <f>IF(IFERROR('Blocks A'!EA145-'Pre-1.095 (Hard Copy)'!CJ131, 0)=0, " ", ('Blocks A'!EA145-'Pre-1.095 (Hard Copy)'!CJ131))</f>
        <v>+4,650</v>
      </c>
      <c r="CK131" s="1017" t="str">
        <f>IF(IFERROR('Blocks A'!EB145-'Pre-1.095 (Hard Copy)'!CK131, 0)=0, " ", ('Blocks A'!EB145-'Pre-1.095 (Hard Copy)'!CK131))</f>
        <v>+77.50</v>
      </c>
      <c r="CL131" s="1017" t="str">
        <f>IF(IFERROR('Blocks A'!EC145-'Pre-1.095 (Hard Copy)'!CL131, 0)=0, " ", ('Blocks A'!EC145-'Pre-1.095 (Hard Copy)'!CL131))</f>
        <v>+1.29</v>
      </c>
      <c r="CM131" s="1017" t="str">
        <f>IF(IFERROR('Blocks A'!EH145-'Pre-1.095 (Hard Copy)'!CM131, 0)=0, " ", ('Blocks A'!EH145-'Pre-1.095 (Hard Copy)'!CM131))</f>
        <v>+0.05</v>
      </c>
      <c r="CN131" s="1014" t="str">
        <f>IF(IFERROR('Blocks A'!ED145-'Pre-1.095 (Hard Copy)'!CN131, 0)=0, " ", ('Blocks A'!ED145-'Pre-1.095 (Hard Copy)'!CN131))</f>
        <v>+723,297</v>
      </c>
      <c r="CO131" s="1017" t="str">
        <f>IF(IFERROR('Blocks A'!EE145-'Pre-1.095 (Hard Copy)'!CO131, 0)=0, " ", ('Blocks A'!EE145-'Pre-1.095 (Hard Copy)'!CO131))</f>
        <v>+723.30</v>
      </c>
      <c r="CP131" s="1017" t="str">
        <f>IF(IFERROR('Blocks A'!EF145-'Pre-1.095 (Hard Copy)'!CP131, 0)=0, " ", ('Blocks A'!EF145-'Pre-1.095 (Hard Copy)'!CP131))</f>
        <v>+0.72</v>
      </c>
      <c r="CQ131" s="1016" t="str">
        <f>IF(IFERROR('Blocks A'!EG145-'Pre-1.095 (Hard Copy)'!CQ131, 0)=0, " ", ('Blocks A'!EG145-'Pre-1.095 (Hard Copy)'!CQ131))</f>
        <v>+0.7233</v>
      </c>
      <c r="CR131" s="1018">
        <v>2174.0</v>
      </c>
    </row>
    <row r="132">
      <c r="B132" s="1013" t="s">
        <v>1016</v>
      </c>
      <c r="C132" s="969" t="s">
        <v>886</v>
      </c>
      <c r="D132" s="969">
        <v>1.0</v>
      </c>
      <c r="E132" s="969">
        <v>1.0</v>
      </c>
      <c r="F132" s="969">
        <v>1.0</v>
      </c>
      <c r="G132" s="1014" t="str">
        <f>IF(IFERROR('Blocks A'!G146-'Pre-1.095 (Hard Copy)'!G132, 0)=0, " ", ('Blocks A'!G146-'Pre-1.095 (Hard Copy)'!G132))</f>
        <v> </v>
      </c>
      <c r="H132" s="1014" t="str">
        <f>IF(IFERROR('Blocks A'!H146-'Pre-1.095 (Hard Copy)'!H132, 0)=0, " ", ('Blocks A'!H146-'Pre-1.095 (Hard Copy)'!H132))</f>
        <v> </v>
      </c>
      <c r="I132" s="1014" t="str">
        <f>IF(IFERROR('Blocks A'!I146-'Pre-1.095 (Hard Copy)'!I132, 0)=0, " ", ('Blocks A'!I146-'Pre-1.095 (Hard Copy)'!I132))</f>
        <v> </v>
      </c>
      <c r="J132" s="1014" t="str">
        <f>IF(IFERROR('Blocks A'!J146-'Pre-1.095 (Hard Copy)'!J132, 0)=0, " ", ('Blocks A'!J146-'Pre-1.095 (Hard Copy)'!J132))</f>
        <v> </v>
      </c>
      <c r="K132" s="1014" t="str">
        <f>IF(IFERROR('Blocks A'!K146-'Pre-1.095 (Hard Copy)'!K132, 0)=0, " ", ('Blocks A'!K146-'Pre-1.095 (Hard Copy)'!K132))</f>
        <v> </v>
      </c>
      <c r="L132" s="1014" t="str">
        <f>IF(IFERROR('Blocks A'!L146-'Pre-1.095 (Hard Copy)'!L132, 0)=0, " ", ('Blocks A'!L146-'Pre-1.095 (Hard Copy)'!L132))</f>
        <v> </v>
      </c>
      <c r="M132" s="1014" t="str">
        <f>IF(IFERROR('Blocks A'!N146-'Pre-1.095 (Hard Copy)'!M132, 0)=0, " ", ('Blocks A'!N146-'Pre-1.095 (Hard Copy)'!M132))</f>
        <v> </v>
      </c>
      <c r="N132" s="1014" t="str">
        <f>IF(IFERROR('Blocks A'!O146-'Pre-1.095 (Hard Copy)'!N132, 0)=0, " ", ('Blocks A'!O146-'Pre-1.095 (Hard Copy)'!N132))</f>
        <v> </v>
      </c>
      <c r="O132" s="1014" t="str">
        <f>IF(IFERROR('Blocks A'!P146-'Pre-1.095 (Hard Copy)'!O132, 0)=0, " ", ('Blocks A'!P146-'Pre-1.095 (Hard Copy)'!O132))</f>
        <v> </v>
      </c>
      <c r="P132" s="1014" t="str">
        <f>IF(IFERROR('Blocks A'!Q146-'Pre-1.095 (Hard Copy)'!P132, 0)=0, " ", ('Blocks A'!Q146-'Pre-1.095 (Hard Copy)'!P132))</f>
        <v> </v>
      </c>
      <c r="Q132" s="1014" t="str">
        <f>IF(IFERROR('Blocks A'!R146-'Pre-1.095 (Hard Copy)'!Q132, 0)=0, " ", ('Blocks A'!R146-'Pre-1.095 (Hard Copy)'!Q132))</f>
        <v> </v>
      </c>
      <c r="R132" s="1014" t="str">
        <f>IF(IFERROR('Blocks A'!S146-'Pre-1.095 (Hard Copy)'!R132, 0)=0, " ", ('Blocks A'!S146-'Pre-1.095 (Hard Copy)'!R132))</f>
        <v> </v>
      </c>
      <c r="S132" s="1014" t="str">
        <f>IF(IFERROR('Blocks A'!T146-'Pre-1.095 (Hard Copy)'!S132, 0)=0, " ", ('Blocks A'!T146-'Pre-1.095 (Hard Copy)'!S132))</f>
        <v> </v>
      </c>
      <c r="T132" s="1014" t="str">
        <f>IF(IFERROR('Blocks A'!M146-'Pre-1.095 (Hard Copy)'!T132, 0)=0, " ", ('Blocks A'!M146-'Pre-1.095 (Hard Copy)'!T132))</f>
        <v> </v>
      </c>
      <c r="U132" s="1014" t="str">
        <f>IF(IFERROR('Blocks A'!U146-'Pre-1.095 (Hard Copy)'!U132, 0)=0, " ", ('Blocks A'!U146-'Pre-1.095 (Hard Copy)'!U132))</f>
        <v> </v>
      </c>
      <c r="V132" s="1014" t="str">
        <f>IF(IFERROR('Blocks A'!V146-'Pre-1.095 (Hard Copy)'!V132, 0)=0, " ", ('Blocks A'!V146-'Pre-1.095 (Hard Copy)'!V132))</f>
        <v> </v>
      </c>
      <c r="W132" s="1014" t="str">
        <f>IF(IFERROR('Blocks A'!W146-'Pre-1.095 (Hard Copy)'!W132, 0)=0, " ", ('Blocks A'!W146-'Pre-1.095 (Hard Copy)'!W132))</f>
        <v> </v>
      </c>
      <c r="X132" s="1014" t="str">
        <f>IF(IFERROR('Blocks A'!X146-'Pre-1.095 (Hard Copy)'!X132, 0)=0, " ", ('Blocks A'!X146-'Pre-1.095 (Hard Copy)'!X132))</f>
        <v> </v>
      </c>
      <c r="Y132" s="1014" t="str">
        <f>IF(IFERROR('Blocks A'!AC146-'Pre-1.095 (Hard Copy)'!Y132, 0)=0, " ", ('Blocks A'!AC146-'Pre-1.095 (Hard Copy)'!Y132))</f>
        <v> </v>
      </c>
      <c r="Z132" s="1014" t="str">
        <f>IF(IFERROR('Blocks A'!Y146-'Pre-1.095 (Hard Copy)'!Z132, 0)=0, " ", ('Blocks A'!Y146-'Pre-1.095 (Hard Copy)'!Z132))</f>
        <v> </v>
      </c>
      <c r="AA132" s="1014" t="str">
        <f>IF(IFERROR('Blocks A'!Z146-'Pre-1.095 (Hard Copy)'!AA132, 0)=0, " ", ('Blocks A'!Z146-'Pre-1.095 (Hard Copy)'!AA132))</f>
        <v> </v>
      </c>
      <c r="AB132" s="1014" t="str">
        <f>IF(IFERROR('Blocks A'!AA146-'Pre-1.095 (Hard Copy)'!AB132, 0)=0, " ", ('Blocks A'!AA146-'Pre-1.095 (Hard Copy)'!AB132))</f>
        <v> </v>
      </c>
      <c r="AC132" s="1014" t="str">
        <f>IF(IFERROR('Blocks A'!AB146-'Pre-1.095 (Hard Copy)'!AC132, 0)=0, " ", ('Blocks A'!AB146-'Pre-1.095 (Hard Copy)'!AC132))</f>
        <v> </v>
      </c>
      <c r="AD132" s="1014" t="str">
        <f>IF(IFERROR('Blocks A'!AY146-'Pre-1.095 (Hard Copy)'!AD132, 0)=0, " ", ('Blocks A'!AY146-'Pre-1.095 (Hard Copy)'!AD132))</f>
        <v> </v>
      </c>
      <c r="AE132" s="1014" t="str">
        <f>IF(IFERROR('Blocks A'!AZ146-'Pre-1.095 (Hard Copy)'!AE132, 0)=0, " ", ('Blocks A'!AZ146-'Pre-1.095 (Hard Copy)'!AE132))</f>
        <v> </v>
      </c>
      <c r="AF132" s="1014" t="str">
        <f>IF(IFERROR('Blocks A'!BA146-'Pre-1.095 (Hard Copy)'!AF132, 0)=0, " ", ('Blocks A'!BA146-'Pre-1.095 (Hard Copy)'!AF132))</f>
        <v> </v>
      </c>
      <c r="AG132" s="1014" t="str">
        <f>IF(IFERROR('Blocks A'!BB146-'Pre-1.095 (Hard Copy)'!AG132, 0)=0, " ", ('Blocks A'!BB146-'Pre-1.095 (Hard Copy)'!AG132))</f>
        <v> </v>
      </c>
      <c r="AH132" s="1014" t="str">
        <f>IF(IFERROR('Blocks A'!BC146-'Pre-1.095 (Hard Copy)'!AH132, 0)=0, " ", ('Blocks A'!BC146-'Pre-1.095 (Hard Copy)'!AH132))</f>
        <v> </v>
      </c>
      <c r="AI132" s="1014" t="str">
        <f>IF(IFERROR('Blocks A'!BJ146-'Pre-1.095 (Hard Copy)'!AI132, 0)=0, " ", ('Blocks A'!BJ146-'Pre-1.095 (Hard Copy)'!AI132))</f>
        <v> </v>
      </c>
      <c r="AJ132" s="1014" t="str">
        <f>IF(IFERROR('Blocks A'!BD146-'Pre-1.095 (Hard Copy)'!AJ132, 0)=0, " ", ('Blocks A'!BD146-'Pre-1.095 (Hard Copy)'!AJ132))</f>
        <v> </v>
      </c>
      <c r="AK132" s="1014" t="str">
        <f>IF(IFERROR('Blocks A'!BE146-'Pre-1.095 (Hard Copy)'!AK132, 0)=0, " ", ('Blocks A'!BE146-'Pre-1.095 (Hard Copy)'!AK132))</f>
        <v> </v>
      </c>
      <c r="AL132" s="1014" t="str">
        <f>IF(IFERROR('Blocks A'!BF146-'Pre-1.095 (Hard Copy)'!AL132, 0)=0, " ", ('Blocks A'!BF146-'Pre-1.095 (Hard Copy)'!AL132))</f>
        <v> </v>
      </c>
      <c r="AM132" s="1014" t="str">
        <f>IF(IFERROR('Blocks A'!BG146-'Pre-1.095 (Hard Copy)'!AM132, 0)=0, " ", ('Blocks A'!BG146-'Pre-1.095 (Hard Copy)'!AM132))</f>
        <v> </v>
      </c>
      <c r="AN132" s="1014" t="str">
        <f>IF(IFERROR('Blocks A'!BH146-'Pre-1.095 (Hard Copy)'!AN132, 0)=0, " ", ('Blocks A'!BH146-'Pre-1.095 (Hard Copy)'!AN132))</f>
        <v> </v>
      </c>
      <c r="AO132" s="1014" t="str">
        <f>IF(IFERROR('Blocks A'!BI146-'Pre-1.095 (Hard Copy)'!AO132, 0)=0, " ", ('Blocks A'!BI146-'Pre-1.095 (Hard Copy)'!AO132))</f>
        <v> </v>
      </c>
      <c r="AP132" s="1014" t="str">
        <f>IF(IFERROR('Blocks A'!BK146-'Pre-1.095 (Hard Copy)'!AP132, 0)=0, " ", ('Blocks A'!BK146-'Pre-1.095 (Hard Copy)'!AP132))</f>
        <v> </v>
      </c>
      <c r="AQ132" s="1014" t="str">
        <f>IF(IFERROR('Blocks A'!BL146-'Pre-1.095 (Hard Copy)'!AQ132, 0)=0, " ", ('Blocks A'!BL146-'Pre-1.095 (Hard Copy)'!AQ132))</f>
        <v> </v>
      </c>
      <c r="AR132" s="1014" t="str">
        <f>IF(IFERROR('Blocks A'!BM146-'Pre-1.095 (Hard Copy)'!AR132, 0)=0, " ", ('Blocks A'!BM146-'Pre-1.095 (Hard Copy)'!AR132))</f>
        <v> </v>
      </c>
      <c r="AS132" s="1014" t="str">
        <f>IF(IFERROR('Blocks A'!BO146-'Pre-1.095 (Hard Copy)'!AS132, 0)=0, " ", ('Blocks A'!BO146-'Pre-1.095 (Hard Copy)'!AS132))</f>
        <v> </v>
      </c>
      <c r="AT132" s="1014" t="str">
        <f>IF(IFERROR('Blocks A'!BP146-'Pre-1.095 (Hard Copy)'!AT132, 0)=0, " ", ('Blocks A'!BP146-'Pre-1.095 (Hard Copy)'!AT132))</f>
        <v> </v>
      </c>
      <c r="AU132" s="1014" t="str">
        <f>IF(IFERROR('Blocks A'!BQ146-'Pre-1.095 (Hard Copy)'!AU132, 0)=0, " ", ('Blocks A'!BQ146-'Pre-1.095 (Hard Copy)'!AU132))</f>
        <v> </v>
      </c>
      <c r="AV132" s="1014" t="str">
        <f>IF(IFERROR('Blocks A'!BR146-'Pre-1.095 (Hard Copy)'!AV132, 0)=0, " ", ('Blocks A'!BR146-'Pre-1.095 (Hard Copy)'!AV132))</f>
        <v> </v>
      </c>
      <c r="AW132" s="1014" t="str">
        <f>IF(IFERROR('Blocks A'!BS146-'Pre-1.095 (Hard Copy)'!AW132, 0)=0, " ", ('Blocks A'!BS146-'Pre-1.095 (Hard Copy)'!AW132))</f>
        <v> </v>
      </c>
      <c r="AX132" s="1014" t="str">
        <f>IF(IFERROR('Blocks A'!BT146-'Pre-1.095 (Hard Copy)'!AX132, 0)=0, " ", ('Blocks A'!BT146-'Pre-1.095 (Hard Copy)'!AX132))</f>
        <v> </v>
      </c>
      <c r="AY132" s="1014" t="str">
        <f>IF(IFERROR('Blocks A'!BU146-'Pre-1.095 (Hard Copy)'!AY132, 0)=0, " ", ('Blocks A'!BU146-'Pre-1.095 (Hard Copy)'!AY132))</f>
        <v> </v>
      </c>
      <c r="AZ132" s="1014" t="str">
        <f>IF(IFERROR('Blocks A'!BW146-'Pre-1.095 (Hard Copy)'!AZ132, 0)=0, " ", ('Blocks A'!BW146-'Pre-1.095 (Hard Copy)'!AZ132))</f>
        <v> </v>
      </c>
      <c r="BA132" s="1014" t="str">
        <f>IF(IFERROR('Blocks A'!BX146-'Pre-1.095 (Hard Copy)'!BA132, 0)=0, " ", ('Blocks A'!BX146-'Pre-1.095 (Hard Copy)'!BA132))</f>
        <v>+0</v>
      </c>
      <c r="BB132" s="1014" t="str">
        <f>IF(IFERROR('Blocks A'!BY146-'Pre-1.095 (Hard Copy)'!BB132, 0)=0, " ", ('Blocks A'!BY146-'Pre-1.095 (Hard Copy)'!BB132))</f>
        <v> </v>
      </c>
      <c r="BC132" s="1015" t="str">
        <f>IF(IFERROR('Blocks A'!BZ146-'Pre-1.095 (Hard Copy)'!BC132, 0)=0, " ", ('Blocks A'!BZ146-'Pre-1.095 (Hard Copy)'!BC132))</f>
        <v>-0.0</v>
      </c>
      <c r="BD132" s="1014" t="str">
        <f>IF(IFERROR('Blocks A'!BV146-'Pre-1.095 (Hard Copy)'!BD132, 0)=0, " ", ('Blocks A'!BV146-'Pre-1.095 (Hard Copy)'!BD132))</f>
        <v> </v>
      </c>
      <c r="BE132" s="1014" t="str">
        <f>IF(IFERROR('Blocks A'!CB146-'Pre-1.095 (Hard Copy)'!BE132, 0)=0, " ", ('Blocks A'!CB146-'Pre-1.095 (Hard Copy)'!BE132))</f>
        <v>-360</v>
      </c>
      <c r="BF132" s="1014" t="str">
        <f>IF(IFERROR('Blocks A'!CC146-'Pre-1.095 (Hard Copy)'!BF132, 0)=0, " ", ('Blocks A'!CC146-'Pre-1.095 (Hard Copy)'!BF132))</f>
        <v>-56,000</v>
      </c>
      <c r="BG132" s="1016" t="str">
        <f>IF(IFERROR('Blocks A'!CD146-'Pre-1.095 (Hard Copy)'!BG132, 0)=0, " ", ('Blocks A'!CD146-'Pre-1.095 (Hard Copy)'!BG132))</f>
        <v>-0.0560</v>
      </c>
      <c r="BH132" s="1014" t="str">
        <f>IF(IFERROR('Blocks A'!CE146-'Pre-1.095 (Hard Copy)'!BH132, 0)=0, " ", ('Blocks A'!CE146-'Pre-1.095 (Hard Copy)'!BH132))</f>
        <v> </v>
      </c>
      <c r="BI132" s="1014" t="str">
        <f>IF(IFERROR('Blocks A'!CZ146-'Pre-1.095 (Hard Copy)'!BI132, 0)=0, " ", ('Blocks A'!CZ146-'Pre-1.095 (Hard Copy)'!BI132))</f>
        <v>-60</v>
      </c>
      <c r="BJ132" s="1014" t="str">
        <f>IF(IFERROR('Blocks A'!DA146-'Pre-1.095 (Hard Copy)'!BJ132, 0)=0, " ", ('Blocks A'!DA146-'Pre-1.095 (Hard Copy)'!BJ132))</f>
        <v> </v>
      </c>
      <c r="BK132" s="1014" t="str">
        <f>IF(IFERROR('Blocks A'!DB146-'Pre-1.095 (Hard Copy)'!BK132, 0)=0, " ", ('Blocks A'!DB146-'Pre-1.095 (Hard Copy)'!BK132))</f>
        <v>-30</v>
      </c>
      <c r="BL132" s="1014" t="str">
        <f>IF(IFERROR('Blocks A'!DC146-'Pre-1.095 (Hard Copy)'!BL132, 0)=0, " ", ('Blocks A'!DC146-'Pre-1.095 (Hard Copy)'!BL132))</f>
        <v> </v>
      </c>
      <c r="BM132" s="1014" t="str">
        <f>IF(IFERROR('Blocks A'!DD146-'Pre-1.095 (Hard Copy)'!BM132, 0)=0, " ", ('Blocks A'!DD146-'Pre-1.095 (Hard Copy)'!BM132))</f>
        <v>+8</v>
      </c>
      <c r="BN132" s="1014" t="str">
        <f>IF(IFERROR('Blocks A'!DE146-'Pre-1.095 (Hard Copy)'!BN132, 0)=0, " ", ('Blocks A'!DE146-'Pre-1.095 (Hard Copy)'!BN132))</f>
        <v>+30</v>
      </c>
      <c r="BO132" s="1014" t="str">
        <f>IF(IFERROR('Blocks A'!DF146-'Pre-1.095 (Hard Copy)'!BO132, 0)=0, " ", ('Blocks A'!DF146-'Pre-1.095 (Hard Copy)'!BO132))</f>
        <v>+44</v>
      </c>
      <c r="BP132" s="1014" t="str">
        <f>IF(IFERROR('Blocks A'!DG146-'Pre-1.095 (Hard Copy)'!BP132, 0)=0, " ", ('Blocks A'!DG146-'Pre-1.095 (Hard Copy)'!BP132))</f>
        <v> </v>
      </c>
      <c r="BQ132" s="1014" t="str">
        <f>IF(IFERROR('Blocks A'!DH146-'Pre-1.095 (Hard Copy)'!BQ132, 0)=0, " ", ('Blocks A'!DH146-'Pre-1.095 (Hard Copy)'!BQ132))</f>
        <v> </v>
      </c>
      <c r="BR132" s="1014" t="str">
        <f>IF(IFERROR('Blocks A'!DI146-'Pre-1.095 (Hard Copy)'!BR132, 0)=0, " ", ('Blocks A'!DI146-'Pre-1.095 (Hard Copy)'!BR132))</f>
        <v> </v>
      </c>
      <c r="BS132" s="1014" t="str">
        <f>IF(IFERROR('Blocks A'!DJ146-'Pre-1.095 (Hard Copy)'!BS132, 0)=0, " ", ('Blocks A'!DJ146-'Pre-1.095 (Hard Copy)'!BS132))</f>
        <v>-107</v>
      </c>
      <c r="BT132" s="1014" t="str">
        <f>IF(IFERROR('Blocks A'!DK146-'Pre-1.095 (Hard Copy)'!BT132, 0)=0, " ", ('Blocks A'!DK146-'Pre-1.095 (Hard Copy)'!BT132))</f>
        <v>-0</v>
      </c>
      <c r="BU132" s="1014" t="str">
        <f>IF(IFERROR('Blocks A'!DL146-'Pre-1.095 (Hard Copy)'!BU132, 0)=0, " ", ('Blocks A'!DL146-'Pre-1.095 (Hard Copy)'!BU132))</f>
        <v>-125</v>
      </c>
      <c r="BV132" s="1014" t="str">
        <f>IF(IFERROR('Blocks A'!DM146-'Pre-1.095 (Hard Copy)'!BV132, 0)=0, " ", ('Blocks A'!DM146-'Pre-1.095 (Hard Copy)'!BV132))</f>
        <v> </v>
      </c>
      <c r="BW132" s="1014" t="str">
        <f>IF(IFERROR('Blocks A'!DN146-'Pre-1.095 (Hard Copy)'!BW132, 0)=0, " ", ('Blocks A'!DN146-'Pre-1.095 (Hard Copy)'!BW132))</f>
        <v>+14</v>
      </c>
      <c r="BX132" s="1014" t="str">
        <f>IF(IFERROR('Blocks A'!DO146-'Pre-1.095 (Hard Copy)'!BX132, 0)=0, " ", ('Blocks A'!DO146-'Pre-1.095 (Hard Copy)'!BX132))</f>
        <v>+375</v>
      </c>
      <c r="BY132" s="1014" t="str">
        <f>IF(IFERROR('Blocks A'!DP146-'Pre-1.095 (Hard Copy)'!BY132, 0)=0, " ", ('Blocks A'!DP146-'Pre-1.095 (Hard Copy)'!BY132))</f>
        <v>+5,500</v>
      </c>
      <c r="BZ132" s="1014" t="str">
        <f>IF(IFERROR('Blocks A'!DQ146-'Pre-1.095 (Hard Copy)'!BZ132, 0)=0, " ", ('Blocks A'!DQ146-'Pre-1.095 (Hard Copy)'!BZ132))</f>
        <v> </v>
      </c>
      <c r="CA132" s="1014" t="str">
        <f>IF(IFERROR('Blocks A'!DR146-'Pre-1.095 (Hard Copy)'!CA132, 0)=0, " ", ('Blocks A'!DR146-'Pre-1.095 (Hard Copy)'!CA132))</f>
        <v> </v>
      </c>
      <c r="CB132" s="1014" t="str">
        <f>IF(IFERROR('Blocks A'!DS146-'Pre-1.095 (Hard Copy)'!CB132, 0)=0, " ", ('Blocks A'!DS146-'Pre-1.095 (Hard Copy)'!CB132))</f>
        <v> </v>
      </c>
      <c r="CC132" s="1014" t="str">
        <f>IF(IFERROR('Blocks A'!DT146-'Pre-1.095 (Hard Copy)'!CC132, 0)=0, " ", ('Blocks A'!DT146-'Pre-1.095 (Hard Copy)'!CC132))</f>
        <v>-8</v>
      </c>
      <c r="CD132" s="1014" t="str">
        <f>IF(IFERROR('Blocks A'!DU146-'Pre-1.095 (Hard Copy)'!CD132, 0)=0, " ", ('Blocks A'!DU146-'Pre-1.095 (Hard Copy)'!CD132))</f>
        <v>+5,657</v>
      </c>
      <c r="CE132" s="1014" t="str">
        <f>IF(IFERROR('Blocks A'!DX146-'Pre-1.095 (Hard Copy)'!CE132, 0)=0, " ", ('Blocks A'!DX146-'Pre-1.095 (Hard Copy)'!CE132))</f>
        <v>+1,599</v>
      </c>
      <c r="CF132" s="1014" t="str">
        <f>IF(IFERROR('Blocks A'!DY146-'Pre-1.095 (Hard Copy)'!CF132, 0)=0, " ", ('Blocks A'!DY146-'Pre-1.095 (Hard Copy)'!CF132))</f>
        <v>+248,675</v>
      </c>
      <c r="CG132" s="1016" t="str">
        <f>IF(IFERROR('Blocks A'!DZ146-'Pre-1.095 (Hard Copy)'!CG132, 0)=0, " ", ('Blocks A'!DZ146-'Pre-1.095 (Hard Copy)'!CG132))</f>
        <v>+0.2487</v>
      </c>
      <c r="CH132" s="1015" t="str">
        <f>IF(IFERROR('Blocks A'!DV146-'Pre-1.095 (Hard Copy)'!CH132, 0)=0, " ", ('Blocks A'!DV146-'Pre-1.095 (Hard Copy)'!CH132))</f>
        <v>-2.4</v>
      </c>
      <c r="CI132" s="1015" t="str">
        <f>IF(IFERROR('Blocks A'!DW146-'Pre-1.095 (Hard Copy)'!CI132, 0)=0, " ", ('Blocks A'!DW146-'Pre-1.095 (Hard Copy)'!CI132))</f>
        <v>+2,093.1</v>
      </c>
      <c r="CJ132" s="1014" t="str">
        <f>IF(IFERROR('Blocks A'!EA146-'Pre-1.095 (Hard Copy)'!CJ132, 0)=0, " ", ('Blocks A'!EA146-'Pre-1.095 (Hard Copy)'!CJ132))</f>
        <v>+1,239</v>
      </c>
      <c r="CK132" s="1017" t="str">
        <f>IF(IFERROR('Blocks A'!EB146-'Pre-1.095 (Hard Copy)'!CK132, 0)=0, " ", ('Blocks A'!EB146-'Pre-1.095 (Hard Copy)'!CK132))</f>
        <v>+20.64</v>
      </c>
      <c r="CL132" s="1017" t="str">
        <f>IF(IFERROR('Blocks A'!EC146-'Pre-1.095 (Hard Copy)'!CL132, 0)=0, " ", ('Blocks A'!EC146-'Pre-1.095 (Hard Copy)'!CL132))</f>
        <v>+0.34</v>
      </c>
      <c r="CM132" s="1017" t="str">
        <f>IF(IFERROR('Blocks A'!EH146-'Pre-1.095 (Hard Copy)'!CM132, 0)=0, " ", ('Blocks A'!EH146-'Pre-1.095 (Hard Copy)'!CM132))</f>
        <v>+0.01</v>
      </c>
      <c r="CN132" s="1014" t="str">
        <f>IF(IFERROR('Blocks A'!ED146-'Pre-1.095 (Hard Copy)'!CN132, 0)=0, " ", ('Blocks A'!ED146-'Pre-1.095 (Hard Copy)'!CN132))</f>
        <v>+192,675</v>
      </c>
      <c r="CO132" s="1017" t="str">
        <f>IF(IFERROR('Blocks A'!EE146-'Pre-1.095 (Hard Copy)'!CO132, 0)=0, " ", ('Blocks A'!EE146-'Pre-1.095 (Hard Copy)'!CO132))</f>
        <v>+192.68</v>
      </c>
      <c r="CP132" s="1017" t="str">
        <f>IF(IFERROR('Blocks A'!EF146-'Pre-1.095 (Hard Copy)'!CP132, 0)=0, " ", ('Blocks A'!EF146-'Pre-1.095 (Hard Copy)'!CP132))</f>
        <v>+0.19</v>
      </c>
      <c r="CQ132" s="1016" t="str">
        <f>IF(IFERROR('Blocks A'!EG146-'Pre-1.095 (Hard Copy)'!CQ132, 0)=0, " ", ('Blocks A'!EG146-'Pre-1.095 (Hard Copy)'!CQ132))</f>
        <v>+0.1927</v>
      </c>
      <c r="CR132" s="1018">
        <v>2532.0</v>
      </c>
    </row>
    <row r="133">
      <c r="B133" s="1013" t="s">
        <v>1017</v>
      </c>
      <c r="C133" s="969" t="s">
        <v>886</v>
      </c>
      <c r="D133" s="969">
        <v>1.0</v>
      </c>
      <c r="E133" s="969">
        <v>1.0</v>
      </c>
      <c r="F133" s="969">
        <v>1.0</v>
      </c>
      <c r="G133" s="1014" t="str">
        <f>IF(IFERROR('Blocks A'!G147-'Pre-1.095 (Hard Copy)'!G133, 0)=0, " ", ('Blocks A'!G147-'Pre-1.095 (Hard Copy)'!G133))</f>
        <v> </v>
      </c>
      <c r="H133" s="1014" t="str">
        <f>IF(IFERROR('Blocks A'!H147-'Pre-1.095 (Hard Copy)'!H133, 0)=0, " ", ('Blocks A'!H147-'Pre-1.095 (Hard Copy)'!H133))</f>
        <v> </v>
      </c>
      <c r="I133" s="1014" t="str">
        <f>IF(IFERROR('Blocks A'!I147-'Pre-1.095 (Hard Copy)'!I133, 0)=0, " ", ('Blocks A'!I147-'Pre-1.095 (Hard Copy)'!I133))</f>
        <v> </v>
      </c>
      <c r="J133" s="1014" t="str">
        <f>IF(IFERROR('Blocks A'!J147-'Pre-1.095 (Hard Copy)'!J133, 0)=0, " ", ('Blocks A'!J147-'Pre-1.095 (Hard Copy)'!J133))</f>
        <v> </v>
      </c>
      <c r="K133" s="1014" t="str">
        <f>IF(IFERROR('Blocks A'!K147-'Pre-1.095 (Hard Copy)'!K133, 0)=0, " ", ('Blocks A'!K147-'Pre-1.095 (Hard Copy)'!K133))</f>
        <v> </v>
      </c>
      <c r="L133" s="1014" t="str">
        <f>IF(IFERROR('Blocks A'!L147-'Pre-1.095 (Hard Copy)'!L133, 0)=0, " ", ('Blocks A'!L147-'Pre-1.095 (Hard Copy)'!L133))</f>
        <v> </v>
      </c>
      <c r="M133" s="1014" t="str">
        <f>IF(IFERROR('Blocks A'!N147-'Pre-1.095 (Hard Copy)'!M133, 0)=0, " ", ('Blocks A'!N147-'Pre-1.095 (Hard Copy)'!M133))</f>
        <v> </v>
      </c>
      <c r="N133" s="1014" t="str">
        <f>IF(IFERROR('Blocks A'!O147-'Pre-1.095 (Hard Copy)'!N133, 0)=0, " ", ('Blocks A'!O147-'Pre-1.095 (Hard Copy)'!N133))</f>
        <v> </v>
      </c>
      <c r="O133" s="1014" t="str">
        <f>IF(IFERROR('Blocks A'!P147-'Pre-1.095 (Hard Copy)'!O133, 0)=0, " ", ('Blocks A'!P147-'Pre-1.095 (Hard Copy)'!O133))</f>
        <v> </v>
      </c>
      <c r="P133" s="1014" t="str">
        <f>IF(IFERROR('Blocks A'!Q147-'Pre-1.095 (Hard Copy)'!P133, 0)=0, " ", ('Blocks A'!Q147-'Pre-1.095 (Hard Copy)'!P133))</f>
        <v> </v>
      </c>
      <c r="Q133" s="1014" t="str">
        <f>IF(IFERROR('Blocks A'!R147-'Pre-1.095 (Hard Copy)'!Q133, 0)=0, " ", ('Blocks A'!R147-'Pre-1.095 (Hard Copy)'!Q133))</f>
        <v> </v>
      </c>
      <c r="R133" s="1014" t="str">
        <f>IF(IFERROR('Blocks A'!S147-'Pre-1.095 (Hard Copy)'!R133, 0)=0, " ", ('Blocks A'!S147-'Pre-1.095 (Hard Copy)'!R133))</f>
        <v> </v>
      </c>
      <c r="S133" s="1014" t="str">
        <f>IF(IFERROR('Blocks A'!T147-'Pre-1.095 (Hard Copy)'!S133, 0)=0, " ", ('Blocks A'!T147-'Pre-1.095 (Hard Copy)'!S133))</f>
        <v> </v>
      </c>
      <c r="T133" s="1014" t="str">
        <f>IF(IFERROR('Blocks A'!M147-'Pre-1.095 (Hard Copy)'!T133, 0)=0, " ", ('Blocks A'!M147-'Pre-1.095 (Hard Copy)'!T133))</f>
        <v> </v>
      </c>
      <c r="U133" s="1014" t="str">
        <f>IF(IFERROR('Blocks A'!U147-'Pre-1.095 (Hard Copy)'!U133, 0)=0, " ", ('Blocks A'!U147-'Pre-1.095 (Hard Copy)'!U133))</f>
        <v> </v>
      </c>
      <c r="V133" s="1014" t="str">
        <f>IF(IFERROR('Blocks A'!V147-'Pre-1.095 (Hard Copy)'!V133, 0)=0, " ", ('Blocks A'!V147-'Pre-1.095 (Hard Copy)'!V133))</f>
        <v> </v>
      </c>
      <c r="W133" s="1014" t="str">
        <f>IF(IFERROR('Blocks A'!W147-'Pre-1.095 (Hard Copy)'!W133, 0)=0, " ", ('Blocks A'!W147-'Pre-1.095 (Hard Copy)'!W133))</f>
        <v> </v>
      </c>
      <c r="X133" s="1014" t="str">
        <f>IF(IFERROR('Blocks A'!X147-'Pre-1.095 (Hard Copy)'!X133, 0)=0, " ", ('Blocks A'!X147-'Pre-1.095 (Hard Copy)'!X133))</f>
        <v> </v>
      </c>
      <c r="Y133" s="1014" t="str">
        <f>IF(IFERROR('Blocks A'!AC147-'Pre-1.095 (Hard Copy)'!Y133, 0)=0, " ", ('Blocks A'!AC147-'Pre-1.095 (Hard Copy)'!Y133))</f>
        <v> </v>
      </c>
      <c r="Z133" s="1014" t="str">
        <f>IF(IFERROR('Blocks A'!Y147-'Pre-1.095 (Hard Copy)'!Z133, 0)=0, " ", ('Blocks A'!Y147-'Pre-1.095 (Hard Copy)'!Z133))</f>
        <v> </v>
      </c>
      <c r="AA133" s="1014" t="str">
        <f>IF(IFERROR('Blocks A'!Z147-'Pre-1.095 (Hard Copy)'!AA133, 0)=0, " ", ('Blocks A'!Z147-'Pre-1.095 (Hard Copy)'!AA133))</f>
        <v> </v>
      </c>
      <c r="AB133" s="1014" t="str">
        <f>IF(IFERROR('Blocks A'!AA147-'Pre-1.095 (Hard Copy)'!AB133, 0)=0, " ", ('Blocks A'!AA147-'Pre-1.095 (Hard Copy)'!AB133))</f>
        <v> </v>
      </c>
      <c r="AC133" s="1014" t="str">
        <f>IF(IFERROR('Blocks A'!AB147-'Pre-1.095 (Hard Copy)'!AC133, 0)=0, " ", ('Blocks A'!AB147-'Pre-1.095 (Hard Copy)'!AC133))</f>
        <v> </v>
      </c>
      <c r="AD133" s="1014" t="str">
        <f>IF(IFERROR('Blocks A'!AY147-'Pre-1.095 (Hard Copy)'!AD133, 0)=0, " ", ('Blocks A'!AY147-'Pre-1.095 (Hard Copy)'!AD133))</f>
        <v> </v>
      </c>
      <c r="AE133" s="1014" t="str">
        <f>IF(IFERROR('Blocks A'!AZ147-'Pre-1.095 (Hard Copy)'!AE133, 0)=0, " ", ('Blocks A'!AZ147-'Pre-1.095 (Hard Copy)'!AE133))</f>
        <v> </v>
      </c>
      <c r="AF133" s="1014" t="str">
        <f>IF(IFERROR('Blocks A'!BA147-'Pre-1.095 (Hard Copy)'!AF133, 0)=0, " ", ('Blocks A'!BA147-'Pre-1.095 (Hard Copy)'!AF133))</f>
        <v> </v>
      </c>
      <c r="AG133" s="1014" t="str">
        <f>IF(IFERROR('Blocks A'!BB147-'Pre-1.095 (Hard Copy)'!AG133, 0)=0, " ", ('Blocks A'!BB147-'Pre-1.095 (Hard Copy)'!AG133))</f>
        <v> </v>
      </c>
      <c r="AH133" s="1014" t="str">
        <f>IF(IFERROR('Blocks A'!BC147-'Pre-1.095 (Hard Copy)'!AH133, 0)=0, " ", ('Blocks A'!BC147-'Pre-1.095 (Hard Copy)'!AH133))</f>
        <v> </v>
      </c>
      <c r="AI133" s="1014" t="str">
        <f>IF(IFERROR('Blocks A'!BJ147-'Pre-1.095 (Hard Copy)'!AI133, 0)=0, " ", ('Blocks A'!BJ147-'Pre-1.095 (Hard Copy)'!AI133))</f>
        <v> </v>
      </c>
      <c r="AJ133" s="1014" t="str">
        <f>IF(IFERROR('Blocks A'!BD147-'Pre-1.095 (Hard Copy)'!AJ133, 0)=0, " ", ('Blocks A'!BD147-'Pre-1.095 (Hard Copy)'!AJ133))</f>
        <v> </v>
      </c>
      <c r="AK133" s="1014" t="str">
        <f>IF(IFERROR('Blocks A'!BE147-'Pre-1.095 (Hard Copy)'!AK133, 0)=0, " ", ('Blocks A'!BE147-'Pre-1.095 (Hard Copy)'!AK133))</f>
        <v> </v>
      </c>
      <c r="AL133" s="1014" t="str">
        <f>IF(IFERROR('Blocks A'!BF147-'Pre-1.095 (Hard Copy)'!AL133, 0)=0, " ", ('Blocks A'!BF147-'Pre-1.095 (Hard Copy)'!AL133))</f>
        <v> </v>
      </c>
      <c r="AM133" s="1014" t="str">
        <f>IF(IFERROR('Blocks A'!BG147-'Pre-1.095 (Hard Copy)'!AM133, 0)=0, " ", ('Blocks A'!BG147-'Pre-1.095 (Hard Copy)'!AM133))</f>
        <v> </v>
      </c>
      <c r="AN133" s="1014" t="str">
        <f>IF(IFERROR('Blocks A'!BH147-'Pre-1.095 (Hard Copy)'!AN133, 0)=0, " ", ('Blocks A'!BH147-'Pre-1.095 (Hard Copy)'!AN133))</f>
        <v> </v>
      </c>
      <c r="AO133" s="1014" t="str">
        <f>IF(IFERROR('Blocks A'!BI147-'Pre-1.095 (Hard Copy)'!AO133, 0)=0, " ", ('Blocks A'!BI147-'Pre-1.095 (Hard Copy)'!AO133))</f>
        <v> </v>
      </c>
      <c r="AP133" s="1014" t="str">
        <f>IF(IFERROR('Blocks A'!BK147-'Pre-1.095 (Hard Copy)'!AP133, 0)=0, " ", ('Blocks A'!BK147-'Pre-1.095 (Hard Copy)'!AP133))</f>
        <v> </v>
      </c>
      <c r="AQ133" s="1014" t="str">
        <f>IF(IFERROR('Blocks A'!BL147-'Pre-1.095 (Hard Copy)'!AQ133, 0)=0, " ", ('Blocks A'!BL147-'Pre-1.095 (Hard Copy)'!AQ133))</f>
        <v> </v>
      </c>
      <c r="AR133" s="1014" t="str">
        <f>IF(IFERROR('Blocks A'!BM147-'Pre-1.095 (Hard Copy)'!AR133, 0)=0, " ", ('Blocks A'!BM147-'Pre-1.095 (Hard Copy)'!AR133))</f>
        <v> </v>
      </c>
      <c r="AS133" s="1014" t="str">
        <f>IF(IFERROR('Blocks A'!BO147-'Pre-1.095 (Hard Copy)'!AS133, 0)=0, " ", ('Blocks A'!BO147-'Pre-1.095 (Hard Copy)'!AS133))</f>
        <v> </v>
      </c>
      <c r="AT133" s="1014" t="str">
        <f>IF(IFERROR('Blocks A'!BP147-'Pre-1.095 (Hard Copy)'!AT133, 0)=0, " ", ('Blocks A'!BP147-'Pre-1.095 (Hard Copy)'!AT133))</f>
        <v> </v>
      </c>
      <c r="AU133" s="1014" t="str">
        <f>IF(IFERROR('Blocks A'!BQ147-'Pre-1.095 (Hard Copy)'!AU133, 0)=0, " ", ('Blocks A'!BQ147-'Pre-1.095 (Hard Copy)'!AU133))</f>
        <v> </v>
      </c>
      <c r="AV133" s="1014" t="str">
        <f>IF(IFERROR('Blocks A'!BR147-'Pre-1.095 (Hard Copy)'!AV133, 0)=0, " ", ('Blocks A'!BR147-'Pre-1.095 (Hard Copy)'!AV133))</f>
        <v> </v>
      </c>
      <c r="AW133" s="1014" t="str">
        <f>IF(IFERROR('Blocks A'!BS147-'Pre-1.095 (Hard Copy)'!AW133, 0)=0, " ", ('Blocks A'!BS147-'Pre-1.095 (Hard Copy)'!AW133))</f>
        <v> </v>
      </c>
      <c r="AX133" s="1014" t="str">
        <f>IF(IFERROR('Blocks A'!BT147-'Pre-1.095 (Hard Copy)'!AX133, 0)=0, " ", ('Blocks A'!BT147-'Pre-1.095 (Hard Copy)'!AX133))</f>
        <v> </v>
      </c>
      <c r="AY133" s="1014" t="str">
        <f>IF(IFERROR('Blocks A'!BU147-'Pre-1.095 (Hard Copy)'!AY133, 0)=0, " ", ('Blocks A'!BU147-'Pre-1.095 (Hard Copy)'!AY133))</f>
        <v> </v>
      </c>
      <c r="AZ133" s="1014" t="str">
        <f>IF(IFERROR('Blocks A'!BW147-'Pre-1.095 (Hard Copy)'!AZ133, 0)=0, " ", ('Blocks A'!BW147-'Pre-1.095 (Hard Copy)'!AZ133))</f>
        <v> </v>
      </c>
      <c r="BA133" s="1014" t="str">
        <f>IF(IFERROR('Blocks A'!BX147-'Pre-1.095 (Hard Copy)'!BA133, 0)=0, " ", ('Blocks A'!BX147-'Pre-1.095 (Hard Copy)'!BA133))</f>
        <v>+0</v>
      </c>
      <c r="BB133" s="1014" t="str">
        <f>IF(IFERROR('Blocks A'!BY147-'Pre-1.095 (Hard Copy)'!BB133, 0)=0, " ", ('Blocks A'!BY147-'Pre-1.095 (Hard Copy)'!BB133))</f>
        <v> </v>
      </c>
      <c r="BC133" s="1015" t="str">
        <f>IF(IFERROR('Blocks A'!BZ147-'Pre-1.095 (Hard Copy)'!BC133, 0)=0, " ", ('Blocks A'!BZ147-'Pre-1.095 (Hard Copy)'!BC133))</f>
        <v>-0.0</v>
      </c>
      <c r="BD133" s="1014" t="str">
        <f>IF(IFERROR('Blocks A'!BV147-'Pre-1.095 (Hard Copy)'!BD133, 0)=0, " ", ('Blocks A'!BV147-'Pre-1.095 (Hard Copy)'!BD133))</f>
        <v> </v>
      </c>
      <c r="BE133" s="1014" t="str">
        <f>IF(IFERROR('Blocks A'!CB147-'Pre-1.095 (Hard Copy)'!BE133, 0)=0, " ", ('Blocks A'!CB147-'Pre-1.095 (Hard Copy)'!BE133))</f>
        <v>-360</v>
      </c>
      <c r="BF133" s="1014" t="str">
        <f>IF(IFERROR('Blocks A'!CC147-'Pre-1.095 (Hard Copy)'!BF133, 0)=0, " ", ('Blocks A'!CC147-'Pre-1.095 (Hard Copy)'!BF133))</f>
        <v>-56,000</v>
      </c>
      <c r="BG133" s="1016" t="str">
        <f>IF(IFERROR('Blocks A'!CD147-'Pre-1.095 (Hard Copy)'!BG133, 0)=0, " ", ('Blocks A'!CD147-'Pre-1.095 (Hard Copy)'!BG133))</f>
        <v>-0.0560</v>
      </c>
      <c r="BH133" s="1014" t="str">
        <f>IF(IFERROR('Blocks A'!CE147-'Pre-1.095 (Hard Copy)'!BH133, 0)=0, " ", ('Blocks A'!CE147-'Pre-1.095 (Hard Copy)'!BH133))</f>
        <v> </v>
      </c>
      <c r="BI133" s="1014" t="str">
        <f>IF(IFERROR('Blocks A'!CZ147-'Pre-1.095 (Hard Copy)'!BI133, 0)=0, " ", ('Blocks A'!CZ147-'Pre-1.095 (Hard Copy)'!BI133))</f>
        <v>-60</v>
      </c>
      <c r="BJ133" s="1014" t="str">
        <f>IF(IFERROR('Blocks A'!DA147-'Pre-1.095 (Hard Copy)'!BJ133, 0)=0, " ", ('Blocks A'!DA147-'Pre-1.095 (Hard Copy)'!BJ133))</f>
        <v> </v>
      </c>
      <c r="BK133" s="1014" t="str">
        <f>IF(IFERROR('Blocks A'!DB147-'Pre-1.095 (Hard Copy)'!BK133, 0)=0, " ", ('Blocks A'!DB147-'Pre-1.095 (Hard Copy)'!BK133))</f>
        <v>-30</v>
      </c>
      <c r="BL133" s="1014" t="str">
        <f>IF(IFERROR('Blocks A'!DC147-'Pre-1.095 (Hard Copy)'!BL133, 0)=0, " ", ('Blocks A'!DC147-'Pre-1.095 (Hard Copy)'!BL133))</f>
        <v> </v>
      </c>
      <c r="BM133" s="1014" t="str">
        <f>IF(IFERROR('Blocks A'!DD147-'Pre-1.095 (Hard Copy)'!BM133, 0)=0, " ", ('Blocks A'!DD147-'Pre-1.095 (Hard Copy)'!BM133))</f>
        <v>+8</v>
      </c>
      <c r="BN133" s="1014" t="str">
        <f>IF(IFERROR('Blocks A'!DE147-'Pre-1.095 (Hard Copy)'!BN133, 0)=0, " ", ('Blocks A'!DE147-'Pre-1.095 (Hard Copy)'!BN133))</f>
        <v>+30</v>
      </c>
      <c r="BO133" s="1014" t="str">
        <f>IF(IFERROR('Blocks A'!DF147-'Pre-1.095 (Hard Copy)'!BO133, 0)=0, " ", ('Blocks A'!DF147-'Pre-1.095 (Hard Copy)'!BO133))</f>
        <v>+44</v>
      </c>
      <c r="BP133" s="1014" t="str">
        <f>IF(IFERROR('Blocks A'!DG147-'Pre-1.095 (Hard Copy)'!BP133, 0)=0, " ", ('Blocks A'!DG147-'Pre-1.095 (Hard Copy)'!BP133))</f>
        <v> </v>
      </c>
      <c r="BQ133" s="1014" t="str">
        <f>IF(IFERROR('Blocks A'!DH147-'Pre-1.095 (Hard Copy)'!BQ133, 0)=0, " ", ('Blocks A'!DH147-'Pre-1.095 (Hard Copy)'!BQ133))</f>
        <v> </v>
      </c>
      <c r="BR133" s="1014" t="str">
        <f>IF(IFERROR('Blocks A'!DI147-'Pre-1.095 (Hard Copy)'!BR133, 0)=0, " ", ('Blocks A'!DI147-'Pre-1.095 (Hard Copy)'!BR133))</f>
        <v> </v>
      </c>
      <c r="BS133" s="1014" t="str">
        <f>IF(IFERROR('Blocks A'!DJ147-'Pre-1.095 (Hard Copy)'!BS133, 0)=0, " ", ('Blocks A'!DJ147-'Pre-1.095 (Hard Copy)'!BS133))</f>
        <v>-107</v>
      </c>
      <c r="BT133" s="1014" t="str">
        <f>IF(IFERROR('Blocks A'!DK147-'Pre-1.095 (Hard Copy)'!BT133, 0)=0, " ", ('Blocks A'!DK147-'Pre-1.095 (Hard Copy)'!BT133))</f>
        <v>-0</v>
      </c>
      <c r="BU133" s="1014" t="str">
        <f>IF(IFERROR('Blocks A'!DL147-'Pre-1.095 (Hard Copy)'!BU133, 0)=0, " ", ('Blocks A'!DL147-'Pre-1.095 (Hard Copy)'!BU133))</f>
        <v>-125</v>
      </c>
      <c r="BV133" s="1014" t="str">
        <f>IF(IFERROR('Blocks A'!DM147-'Pre-1.095 (Hard Copy)'!BV133, 0)=0, " ", ('Blocks A'!DM147-'Pre-1.095 (Hard Copy)'!BV133))</f>
        <v> </v>
      </c>
      <c r="BW133" s="1014" t="str">
        <f>IF(IFERROR('Blocks A'!DN147-'Pre-1.095 (Hard Copy)'!BW133, 0)=0, " ", ('Blocks A'!DN147-'Pre-1.095 (Hard Copy)'!BW133))</f>
        <v>+14</v>
      </c>
      <c r="BX133" s="1014" t="str">
        <f>IF(IFERROR('Blocks A'!DO147-'Pre-1.095 (Hard Copy)'!BX133, 0)=0, " ", ('Blocks A'!DO147-'Pre-1.095 (Hard Copy)'!BX133))</f>
        <v>+375</v>
      </c>
      <c r="BY133" s="1014" t="str">
        <f>IF(IFERROR('Blocks A'!DP147-'Pre-1.095 (Hard Copy)'!BY133, 0)=0, " ", ('Blocks A'!DP147-'Pre-1.095 (Hard Copy)'!BY133))</f>
        <v>+5,500</v>
      </c>
      <c r="BZ133" s="1014" t="str">
        <f>IF(IFERROR('Blocks A'!DQ147-'Pre-1.095 (Hard Copy)'!BZ133, 0)=0, " ", ('Blocks A'!DQ147-'Pre-1.095 (Hard Copy)'!BZ133))</f>
        <v> </v>
      </c>
      <c r="CA133" s="1014" t="str">
        <f>IF(IFERROR('Blocks A'!DR147-'Pre-1.095 (Hard Copy)'!CA133, 0)=0, " ", ('Blocks A'!DR147-'Pre-1.095 (Hard Copy)'!CA133))</f>
        <v> </v>
      </c>
      <c r="CB133" s="1014" t="str">
        <f>IF(IFERROR('Blocks A'!DS147-'Pre-1.095 (Hard Copy)'!CB133, 0)=0, " ", ('Blocks A'!DS147-'Pre-1.095 (Hard Copy)'!CB133))</f>
        <v> </v>
      </c>
      <c r="CC133" s="1014" t="str">
        <f>IF(IFERROR('Blocks A'!DT147-'Pre-1.095 (Hard Copy)'!CC133, 0)=0, " ", ('Blocks A'!DT147-'Pre-1.095 (Hard Copy)'!CC133))</f>
        <v>-8</v>
      </c>
      <c r="CD133" s="1014" t="str">
        <f>IF(IFERROR('Blocks A'!DU147-'Pre-1.095 (Hard Copy)'!CD133, 0)=0, " ", ('Blocks A'!DU147-'Pre-1.095 (Hard Copy)'!CD133))</f>
        <v>+5,657</v>
      </c>
      <c r="CE133" s="1014" t="str">
        <f>IF(IFERROR('Blocks A'!DX147-'Pre-1.095 (Hard Copy)'!CE133, 0)=0, " ", ('Blocks A'!DX147-'Pre-1.095 (Hard Copy)'!CE133))</f>
        <v>+1,599</v>
      </c>
      <c r="CF133" s="1014" t="str">
        <f>IF(IFERROR('Blocks A'!DY147-'Pre-1.095 (Hard Copy)'!CF133, 0)=0, " ", ('Blocks A'!DY147-'Pre-1.095 (Hard Copy)'!CF133))</f>
        <v>+248,675</v>
      </c>
      <c r="CG133" s="1016" t="str">
        <f>IF(IFERROR('Blocks A'!DZ147-'Pre-1.095 (Hard Copy)'!CG133, 0)=0, " ", ('Blocks A'!DZ147-'Pre-1.095 (Hard Copy)'!CG133))</f>
        <v>+0.2487</v>
      </c>
      <c r="CH133" s="1015" t="str">
        <f>IF(IFERROR('Blocks A'!DV147-'Pre-1.095 (Hard Copy)'!CH133, 0)=0, " ", ('Blocks A'!DV147-'Pre-1.095 (Hard Copy)'!CH133))</f>
        <v>-2.4</v>
      </c>
      <c r="CI133" s="1015" t="str">
        <f>IF(IFERROR('Blocks A'!DW147-'Pre-1.095 (Hard Copy)'!CI133, 0)=0, " ", ('Blocks A'!DW147-'Pre-1.095 (Hard Copy)'!CI133))</f>
        <v>+2,093.1</v>
      </c>
      <c r="CJ133" s="1014" t="str">
        <f>IF(IFERROR('Blocks A'!EA147-'Pre-1.095 (Hard Copy)'!CJ133, 0)=0, " ", ('Blocks A'!EA147-'Pre-1.095 (Hard Copy)'!CJ133))</f>
        <v>+1,239</v>
      </c>
      <c r="CK133" s="1017" t="str">
        <f>IF(IFERROR('Blocks A'!EB147-'Pre-1.095 (Hard Copy)'!CK133, 0)=0, " ", ('Blocks A'!EB147-'Pre-1.095 (Hard Copy)'!CK133))</f>
        <v>+20.64</v>
      </c>
      <c r="CL133" s="1017" t="str">
        <f>IF(IFERROR('Blocks A'!EC147-'Pre-1.095 (Hard Copy)'!CL133, 0)=0, " ", ('Blocks A'!EC147-'Pre-1.095 (Hard Copy)'!CL133))</f>
        <v>+0.34</v>
      </c>
      <c r="CM133" s="1017" t="str">
        <f>IF(IFERROR('Blocks A'!EH147-'Pre-1.095 (Hard Copy)'!CM133, 0)=0, " ", ('Blocks A'!EH147-'Pre-1.095 (Hard Copy)'!CM133))</f>
        <v>+0.01</v>
      </c>
      <c r="CN133" s="1014" t="str">
        <f>IF(IFERROR('Blocks A'!ED147-'Pre-1.095 (Hard Copy)'!CN133, 0)=0, " ", ('Blocks A'!ED147-'Pre-1.095 (Hard Copy)'!CN133))</f>
        <v>+192,675</v>
      </c>
      <c r="CO133" s="1017" t="str">
        <f>IF(IFERROR('Blocks A'!EE147-'Pre-1.095 (Hard Copy)'!CO133, 0)=0, " ", ('Blocks A'!EE147-'Pre-1.095 (Hard Copy)'!CO133))</f>
        <v>+192.68</v>
      </c>
      <c r="CP133" s="1017" t="str">
        <f>IF(IFERROR('Blocks A'!EF147-'Pre-1.095 (Hard Copy)'!CP133, 0)=0, " ", ('Blocks A'!EF147-'Pre-1.095 (Hard Copy)'!CP133))</f>
        <v>+0.19</v>
      </c>
      <c r="CQ133" s="1016" t="str">
        <f>IF(IFERROR('Blocks A'!EG147-'Pre-1.095 (Hard Copy)'!CQ133, 0)=0, " ", ('Blocks A'!EG147-'Pre-1.095 (Hard Copy)'!CQ133))</f>
        <v>+0.1927</v>
      </c>
      <c r="CR133" s="1018">
        <v>2508.0</v>
      </c>
    </row>
    <row r="134">
      <c r="B134" s="1013" t="s">
        <v>1018</v>
      </c>
      <c r="C134" s="969" t="s">
        <v>886</v>
      </c>
      <c r="D134" s="969">
        <v>1.0</v>
      </c>
      <c r="E134" s="969">
        <v>1.0</v>
      </c>
      <c r="F134" s="969">
        <v>1.0</v>
      </c>
      <c r="G134" s="1014" t="str">
        <f>IF(IFERROR('Blocks A'!G148-'Pre-1.095 (Hard Copy)'!G134, 0)=0, " ", ('Blocks A'!G148-'Pre-1.095 (Hard Copy)'!G134))</f>
        <v> </v>
      </c>
      <c r="H134" s="1014" t="str">
        <f>IF(IFERROR('Blocks A'!H148-'Pre-1.095 (Hard Copy)'!H134, 0)=0, " ", ('Blocks A'!H148-'Pre-1.095 (Hard Copy)'!H134))</f>
        <v> </v>
      </c>
      <c r="I134" s="1014" t="str">
        <f>IF(IFERROR('Blocks A'!I148-'Pre-1.095 (Hard Copy)'!I134, 0)=0, " ", ('Blocks A'!I148-'Pre-1.095 (Hard Copy)'!I134))</f>
        <v> </v>
      </c>
      <c r="J134" s="1014" t="str">
        <f>IF(IFERROR('Blocks A'!J148-'Pre-1.095 (Hard Copy)'!J134, 0)=0, " ", ('Blocks A'!J148-'Pre-1.095 (Hard Copy)'!J134))</f>
        <v> </v>
      </c>
      <c r="K134" s="1014" t="str">
        <f>IF(IFERROR('Blocks A'!K148-'Pre-1.095 (Hard Copy)'!K134, 0)=0, " ", ('Blocks A'!K148-'Pre-1.095 (Hard Copy)'!K134))</f>
        <v> </v>
      </c>
      <c r="L134" s="1014" t="str">
        <f>IF(IFERROR('Blocks A'!L148-'Pre-1.095 (Hard Copy)'!L134, 0)=0, " ", ('Blocks A'!L148-'Pre-1.095 (Hard Copy)'!L134))</f>
        <v> </v>
      </c>
      <c r="M134" s="1014" t="str">
        <f>IF(IFERROR('Blocks A'!N148-'Pre-1.095 (Hard Copy)'!M134, 0)=0, " ", ('Blocks A'!N148-'Pre-1.095 (Hard Copy)'!M134))</f>
        <v> </v>
      </c>
      <c r="N134" s="1014" t="str">
        <f>IF(IFERROR('Blocks A'!O148-'Pre-1.095 (Hard Copy)'!N134, 0)=0, " ", ('Blocks A'!O148-'Pre-1.095 (Hard Copy)'!N134))</f>
        <v> </v>
      </c>
      <c r="O134" s="1014" t="str">
        <f>IF(IFERROR('Blocks A'!P148-'Pre-1.095 (Hard Copy)'!O134, 0)=0, " ", ('Blocks A'!P148-'Pre-1.095 (Hard Copy)'!O134))</f>
        <v> </v>
      </c>
      <c r="P134" s="1014" t="str">
        <f>IF(IFERROR('Blocks A'!Q148-'Pre-1.095 (Hard Copy)'!P134, 0)=0, " ", ('Blocks A'!Q148-'Pre-1.095 (Hard Copy)'!P134))</f>
        <v> </v>
      </c>
      <c r="Q134" s="1014" t="str">
        <f>IF(IFERROR('Blocks A'!R148-'Pre-1.095 (Hard Copy)'!Q134, 0)=0, " ", ('Blocks A'!R148-'Pre-1.095 (Hard Copy)'!Q134))</f>
        <v> </v>
      </c>
      <c r="R134" s="1014" t="str">
        <f>IF(IFERROR('Blocks A'!S148-'Pre-1.095 (Hard Copy)'!R134, 0)=0, " ", ('Blocks A'!S148-'Pre-1.095 (Hard Copy)'!R134))</f>
        <v> </v>
      </c>
      <c r="S134" s="1014" t="str">
        <f>IF(IFERROR('Blocks A'!T148-'Pre-1.095 (Hard Copy)'!S134, 0)=0, " ", ('Blocks A'!T148-'Pre-1.095 (Hard Copy)'!S134))</f>
        <v> </v>
      </c>
      <c r="T134" s="1014" t="str">
        <f>IF(IFERROR('Blocks A'!M148-'Pre-1.095 (Hard Copy)'!T134, 0)=0, " ", ('Blocks A'!M148-'Pre-1.095 (Hard Copy)'!T134))</f>
        <v> </v>
      </c>
      <c r="U134" s="1014" t="str">
        <f>IF(IFERROR('Blocks A'!U148-'Pre-1.095 (Hard Copy)'!U134, 0)=0, " ", ('Blocks A'!U148-'Pre-1.095 (Hard Copy)'!U134))</f>
        <v> </v>
      </c>
      <c r="V134" s="1014" t="str">
        <f>IF(IFERROR('Blocks A'!V148-'Pre-1.095 (Hard Copy)'!V134, 0)=0, " ", ('Blocks A'!V148-'Pre-1.095 (Hard Copy)'!V134))</f>
        <v> </v>
      </c>
      <c r="W134" s="1014" t="str">
        <f>IF(IFERROR('Blocks A'!W148-'Pre-1.095 (Hard Copy)'!W134, 0)=0, " ", ('Blocks A'!W148-'Pre-1.095 (Hard Copy)'!W134))</f>
        <v> </v>
      </c>
      <c r="X134" s="1014" t="str">
        <f>IF(IFERROR('Blocks A'!X148-'Pre-1.095 (Hard Copy)'!X134, 0)=0, " ", ('Blocks A'!X148-'Pre-1.095 (Hard Copy)'!X134))</f>
        <v> </v>
      </c>
      <c r="Y134" s="1014" t="str">
        <f>IF(IFERROR('Blocks A'!AC148-'Pre-1.095 (Hard Copy)'!Y134, 0)=0, " ", ('Blocks A'!AC148-'Pre-1.095 (Hard Copy)'!Y134))</f>
        <v> </v>
      </c>
      <c r="Z134" s="1014" t="str">
        <f>IF(IFERROR('Blocks A'!Y148-'Pre-1.095 (Hard Copy)'!Z134, 0)=0, " ", ('Blocks A'!Y148-'Pre-1.095 (Hard Copy)'!Z134))</f>
        <v> </v>
      </c>
      <c r="AA134" s="1014" t="str">
        <f>IF(IFERROR('Blocks A'!Z148-'Pre-1.095 (Hard Copy)'!AA134, 0)=0, " ", ('Blocks A'!Z148-'Pre-1.095 (Hard Copy)'!AA134))</f>
        <v> </v>
      </c>
      <c r="AB134" s="1014" t="str">
        <f>IF(IFERROR('Blocks A'!AA148-'Pre-1.095 (Hard Copy)'!AB134, 0)=0, " ", ('Blocks A'!AA148-'Pre-1.095 (Hard Copy)'!AB134))</f>
        <v> </v>
      </c>
      <c r="AC134" s="1014" t="str">
        <f>IF(IFERROR('Blocks A'!AB148-'Pre-1.095 (Hard Copy)'!AC134, 0)=0, " ", ('Blocks A'!AB148-'Pre-1.095 (Hard Copy)'!AC134))</f>
        <v> </v>
      </c>
      <c r="AD134" s="1014" t="str">
        <f>IF(IFERROR('Blocks A'!AY148-'Pre-1.095 (Hard Copy)'!AD134, 0)=0, " ", ('Blocks A'!AY148-'Pre-1.095 (Hard Copy)'!AD134))</f>
        <v> </v>
      </c>
      <c r="AE134" s="1014" t="str">
        <f>IF(IFERROR('Blocks A'!AZ148-'Pre-1.095 (Hard Copy)'!AE134, 0)=0, " ", ('Blocks A'!AZ148-'Pre-1.095 (Hard Copy)'!AE134))</f>
        <v> </v>
      </c>
      <c r="AF134" s="1014" t="str">
        <f>IF(IFERROR('Blocks A'!BA148-'Pre-1.095 (Hard Copy)'!AF134, 0)=0, " ", ('Blocks A'!BA148-'Pre-1.095 (Hard Copy)'!AF134))</f>
        <v> </v>
      </c>
      <c r="AG134" s="1014" t="str">
        <f>IF(IFERROR('Blocks A'!BB148-'Pre-1.095 (Hard Copy)'!AG134, 0)=0, " ", ('Blocks A'!BB148-'Pre-1.095 (Hard Copy)'!AG134))</f>
        <v> </v>
      </c>
      <c r="AH134" s="1014" t="str">
        <f>IF(IFERROR('Blocks A'!BC148-'Pre-1.095 (Hard Copy)'!AH134, 0)=0, " ", ('Blocks A'!BC148-'Pre-1.095 (Hard Copy)'!AH134))</f>
        <v> </v>
      </c>
      <c r="AI134" s="1014" t="str">
        <f>IF(IFERROR('Blocks A'!BJ148-'Pre-1.095 (Hard Copy)'!AI134, 0)=0, " ", ('Blocks A'!BJ148-'Pre-1.095 (Hard Copy)'!AI134))</f>
        <v> </v>
      </c>
      <c r="AJ134" s="1014" t="str">
        <f>IF(IFERROR('Blocks A'!BD148-'Pre-1.095 (Hard Copy)'!AJ134, 0)=0, " ", ('Blocks A'!BD148-'Pre-1.095 (Hard Copy)'!AJ134))</f>
        <v> </v>
      </c>
      <c r="AK134" s="1014" t="str">
        <f>IF(IFERROR('Blocks A'!BE148-'Pre-1.095 (Hard Copy)'!AK134, 0)=0, " ", ('Blocks A'!BE148-'Pre-1.095 (Hard Copy)'!AK134))</f>
        <v> </v>
      </c>
      <c r="AL134" s="1014" t="str">
        <f>IF(IFERROR('Blocks A'!BF148-'Pre-1.095 (Hard Copy)'!AL134, 0)=0, " ", ('Blocks A'!BF148-'Pre-1.095 (Hard Copy)'!AL134))</f>
        <v> </v>
      </c>
      <c r="AM134" s="1014" t="str">
        <f>IF(IFERROR('Blocks A'!BG148-'Pre-1.095 (Hard Copy)'!AM134, 0)=0, " ", ('Blocks A'!BG148-'Pre-1.095 (Hard Copy)'!AM134))</f>
        <v> </v>
      </c>
      <c r="AN134" s="1014" t="str">
        <f>IF(IFERROR('Blocks A'!BH148-'Pre-1.095 (Hard Copy)'!AN134, 0)=0, " ", ('Blocks A'!BH148-'Pre-1.095 (Hard Copy)'!AN134))</f>
        <v> </v>
      </c>
      <c r="AO134" s="1014" t="str">
        <f>IF(IFERROR('Blocks A'!BI148-'Pre-1.095 (Hard Copy)'!AO134, 0)=0, " ", ('Blocks A'!BI148-'Pre-1.095 (Hard Copy)'!AO134))</f>
        <v> </v>
      </c>
      <c r="AP134" s="1014" t="str">
        <f>IF(IFERROR('Blocks A'!BK148-'Pre-1.095 (Hard Copy)'!AP134, 0)=0, " ", ('Blocks A'!BK148-'Pre-1.095 (Hard Copy)'!AP134))</f>
        <v> </v>
      </c>
      <c r="AQ134" s="1014" t="str">
        <f>IF(IFERROR('Blocks A'!BL148-'Pre-1.095 (Hard Copy)'!AQ134, 0)=0, " ", ('Blocks A'!BL148-'Pre-1.095 (Hard Copy)'!AQ134))</f>
        <v> </v>
      </c>
      <c r="AR134" s="1014" t="str">
        <f>IF(IFERROR('Blocks A'!BM148-'Pre-1.095 (Hard Copy)'!AR134, 0)=0, " ", ('Blocks A'!BM148-'Pre-1.095 (Hard Copy)'!AR134))</f>
        <v> </v>
      </c>
      <c r="AS134" s="1014" t="str">
        <f>IF(IFERROR('Blocks A'!BO148-'Pre-1.095 (Hard Copy)'!AS134, 0)=0, " ", ('Blocks A'!BO148-'Pre-1.095 (Hard Copy)'!AS134))</f>
        <v> </v>
      </c>
      <c r="AT134" s="1014" t="str">
        <f>IF(IFERROR('Blocks A'!BP148-'Pre-1.095 (Hard Copy)'!AT134, 0)=0, " ", ('Blocks A'!BP148-'Pre-1.095 (Hard Copy)'!AT134))</f>
        <v> </v>
      </c>
      <c r="AU134" s="1014" t="str">
        <f>IF(IFERROR('Blocks A'!BQ148-'Pre-1.095 (Hard Copy)'!AU134, 0)=0, " ", ('Blocks A'!BQ148-'Pre-1.095 (Hard Copy)'!AU134))</f>
        <v> </v>
      </c>
      <c r="AV134" s="1014" t="str">
        <f>IF(IFERROR('Blocks A'!BR148-'Pre-1.095 (Hard Copy)'!AV134, 0)=0, " ", ('Blocks A'!BR148-'Pre-1.095 (Hard Copy)'!AV134))</f>
        <v> </v>
      </c>
      <c r="AW134" s="1014" t="str">
        <f>IF(IFERROR('Blocks A'!BS148-'Pre-1.095 (Hard Copy)'!AW134, 0)=0, " ", ('Blocks A'!BS148-'Pre-1.095 (Hard Copy)'!AW134))</f>
        <v> </v>
      </c>
      <c r="AX134" s="1014" t="str">
        <f>IF(IFERROR('Blocks A'!BT148-'Pre-1.095 (Hard Copy)'!AX134, 0)=0, " ", ('Blocks A'!BT148-'Pre-1.095 (Hard Copy)'!AX134))</f>
        <v> </v>
      </c>
      <c r="AY134" s="1014" t="str">
        <f>IF(IFERROR('Blocks A'!BU148-'Pre-1.095 (Hard Copy)'!AY134, 0)=0, " ", ('Blocks A'!BU148-'Pre-1.095 (Hard Copy)'!AY134))</f>
        <v> </v>
      </c>
      <c r="AZ134" s="1014" t="str">
        <f>IF(IFERROR('Blocks A'!BW148-'Pre-1.095 (Hard Copy)'!AZ134, 0)=0, " ", ('Blocks A'!BW148-'Pre-1.095 (Hard Copy)'!AZ134))</f>
        <v> </v>
      </c>
      <c r="BA134" s="1014" t="str">
        <f>IF(IFERROR('Blocks A'!BX148-'Pre-1.095 (Hard Copy)'!BA134, 0)=0, " ", ('Blocks A'!BX148-'Pre-1.095 (Hard Copy)'!BA134))</f>
        <v>-0</v>
      </c>
      <c r="BB134" s="1014" t="str">
        <f>IF(IFERROR('Blocks A'!BY148-'Pre-1.095 (Hard Copy)'!BB134, 0)=0, " ", ('Blocks A'!BY148-'Pre-1.095 (Hard Copy)'!BB134))</f>
        <v> </v>
      </c>
      <c r="BC134" s="1015" t="str">
        <f>IF(IFERROR('Blocks A'!BZ148-'Pre-1.095 (Hard Copy)'!BC134, 0)=0, " ", ('Blocks A'!BZ148-'Pre-1.095 (Hard Copy)'!BC134))</f>
        <v>-0.0</v>
      </c>
      <c r="BD134" s="1014" t="str">
        <f>IF(IFERROR('Blocks A'!BV148-'Pre-1.095 (Hard Copy)'!BD134, 0)=0, " ", ('Blocks A'!BV148-'Pre-1.095 (Hard Copy)'!BD134))</f>
        <v> </v>
      </c>
      <c r="BE134" s="1014" t="str">
        <f>IF(IFERROR('Blocks A'!CB148-'Pre-1.095 (Hard Copy)'!BE134, 0)=0, " ", ('Blocks A'!CB148-'Pre-1.095 (Hard Copy)'!BE134))</f>
        <v>-120</v>
      </c>
      <c r="BF134" s="1014" t="str">
        <f>IF(IFERROR('Blocks A'!CC148-'Pre-1.095 (Hard Copy)'!BF134, 0)=0, " ", ('Blocks A'!CC148-'Pre-1.095 (Hard Copy)'!BF134))</f>
        <v>-18,667</v>
      </c>
      <c r="BG134" s="1016" t="str">
        <f>IF(IFERROR('Blocks A'!CD148-'Pre-1.095 (Hard Copy)'!BG134, 0)=0, " ", ('Blocks A'!CD148-'Pre-1.095 (Hard Copy)'!BG134))</f>
        <v>-0.0187</v>
      </c>
      <c r="BH134" s="1014" t="str">
        <f>IF(IFERROR('Blocks A'!CE148-'Pre-1.095 (Hard Copy)'!BH134, 0)=0, " ", ('Blocks A'!CE148-'Pre-1.095 (Hard Copy)'!BH134))</f>
        <v> </v>
      </c>
      <c r="BI134" s="1014" t="str">
        <f>IF(IFERROR('Blocks A'!CZ148-'Pre-1.095 (Hard Copy)'!BI134, 0)=0, " ", ('Blocks A'!CZ148-'Pre-1.095 (Hard Copy)'!BI134))</f>
        <v>+20</v>
      </c>
      <c r="BJ134" s="1014" t="str">
        <f>IF(IFERROR('Blocks A'!DA148-'Pre-1.095 (Hard Copy)'!BJ134, 0)=0, " ", ('Blocks A'!DA148-'Pre-1.095 (Hard Copy)'!BJ134))</f>
        <v> </v>
      </c>
      <c r="BK134" s="1014" t="str">
        <f>IF(IFERROR('Blocks A'!DB148-'Pre-1.095 (Hard Copy)'!BK134, 0)=0, " ", ('Blocks A'!DB148-'Pre-1.095 (Hard Copy)'!BK134))</f>
        <v> </v>
      </c>
      <c r="BL134" s="1014" t="str">
        <f>IF(IFERROR('Blocks A'!DC148-'Pre-1.095 (Hard Copy)'!BL134, 0)=0, " ", ('Blocks A'!DC148-'Pre-1.095 (Hard Copy)'!BL134))</f>
        <v> </v>
      </c>
      <c r="BM134" s="1014" t="str">
        <f>IF(IFERROR('Blocks A'!DD148-'Pre-1.095 (Hard Copy)'!BM134, 0)=0, " ", ('Blocks A'!DD148-'Pre-1.095 (Hard Copy)'!BM134))</f>
        <v> </v>
      </c>
      <c r="BN134" s="1014" t="str">
        <f>IF(IFERROR('Blocks A'!DE148-'Pre-1.095 (Hard Copy)'!BN134, 0)=0, " ", ('Blocks A'!DE148-'Pre-1.095 (Hard Copy)'!BN134))</f>
        <v> </v>
      </c>
      <c r="BO134" s="1014" t="str">
        <f>IF(IFERROR('Blocks A'!DF148-'Pre-1.095 (Hard Copy)'!BO134, 0)=0, " ", ('Blocks A'!DF148-'Pre-1.095 (Hard Copy)'!BO134))</f>
        <v> </v>
      </c>
      <c r="BP134" s="1014" t="str">
        <f>IF(IFERROR('Blocks A'!DG148-'Pre-1.095 (Hard Copy)'!BP134, 0)=0, " ", ('Blocks A'!DG148-'Pre-1.095 (Hard Copy)'!BP134))</f>
        <v> </v>
      </c>
      <c r="BQ134" s="1014" t="str">
        <f>IF(IFERROR('Blocks A'!DH148-'Pre-1.095 (Hard Copy)'!BQ134, 0)=0, " ", ('Blocks A'!DH148-'Pre-1.095 (Hard Copy)'!BQ134))</f>
        <v> </v>
      </c>
      <c r="BR134" s="1014" t="str">
        <f>IF(IFERROR('Blocks A'!DI148-'Pre-1.095 (Hard Copy)'!BR134, 0)=0, " ", ('Blocks A'!DI148-'Pre-1.095 (Hard Copy)'!BR134))</f>
        <v> </v>
      </c>
      <c r="BS134" s="1014" t="str">
        <f>IF(IFERROR('Blocks A'!DJ148-'Pre-1.095 (Hard Copy)'!BS134, 0)=0, " ", ('Blocks A'!DJ148-'Pre-1.095 (Hard Copy)'!BS134))</f>
        <v>+36</v>
      </c>
      <c r="BT134" s="1014" t="str">
        <f>IF(IFERROR('Blocks A'!DK148-'Pre-1.095 (Hard Copy)'!BT134, 0)=0, " ", ('Blocks A'!DK148-'Pre-1.095 (Hard Copy)'!BT134))</f>
        <v> </v>
      </c>
      <c r="BU134" s="1014" t="str">
        <f>IF(IFERROR('Blocks A'!DL148-'Pre-1.095 (Hard Copy)'!BU134, 0)=0, " ", ('Blocks A'!DL148-'Pre-1.095 (Hard Copy)'!BU134))</f>
        <v> </v>
      </c>
      <c r="BV134" s="1014" t="str">
        <f>IF(IFERROR('Blocks A'!DM148-'Pre-1.095 (Hard Copy)'!BV134, 0)=0, " ", ('Blocks A'!DM148-'Pre-1.095 (Hard Copy)'!BV134))</f>
        <v> </v>
      </c>
      <c r="BW134" s="1014" t="str">
        <f>IF(IFERROR('Blocks A'!DN148-'Pre-1.095 (Hard Copy)'!BW134, 0)=0, " ", ('Blocks A'!DN148-'Pre-1.095 (Hard Copy)'!BW134))</f>
        <v> </v>
      </c>
      <c r="BX134" s="1014" t="str">
        <f>IF(IFERROR('Blocks A'!DO148-'Pre-1.095 (Hard Copy)'!BX134, 0)=0, " ", ('Blocks A'!DO148-'Pre-1.095 (Hard Copy)'!BX134))</f>
        <v> </v>
      </c>
      <c r="BY134" s="1014" t="str">
        <f>IF(IFERROR('Blocks A'!DP148-'Pre-1.095 (Hard Copy)'!BY134, 0)=0, " ", ('Blocks A'!DP148-'Pre-1.095 (Hard Copy)'!BY134))</f>
        <v> </v>
      </c>
      <c r="BZ134" s="1014" t="str">
        <f>IF(IFERROR('Blocks A'!DQ148-'Pre-1.095 (Hard Copy)'!BZ134, 0)=0, " ", ('Blocks A'!DQ148-'Pre-1.095 (Hard Copy)'!BZ134))</f>
        <v> </v>
      </c>
      <c r="CA134" s="1014" t="str">
        <f>IF(IFERROR('Blocks A'!DR148-'Pre-1.095 (Hard Copy)'!CA134, 0)=0, " ", ('Blocks A'!DR148-'Pre-1.095 (Hard Copy)'!CA134))</f>
        <v> </v>
      </c>
      <c r="CB134" s="1014" t="str">
        <f>IF(IFERROR('Blocks A'!DS148-'Pre-1.095 (Hard Copy)'!CB134, 0)=0, " ", ('Blocks A'!DS148-'Pre-1.095 (Hard Copy)'!CB134))</f>
        <v> </v>
      </c>
      <c r="CC134" s="1014" t="str">
        <f>IF(IFERROR('Blocks A'!DT148-'Pre-1.095 (Hard Copy)'!CC134, 0)=0, " ", ('Blocks A'!DT148-'Pre-1.095 (Hard Copy)'!CC134))</f>
        <v>+20</v>
      </c>
      <c r="CD134" s="1014" t="str">
        <f>IF(IFERROR('Blocks A'!DU148-'Pre-1.095 (Hard Copy)'!CD134, 0)=0, " ", ('Blocks A'!DU148-'Pre-1.095 (Hard Copy)'!CD134))</f>
        <v>+36</v>
      </c>
      <c r="CE134" s="1014" t="str">
        <f>IF(IFERROR('Blocks A'!DX148-'Pre-1.095 (Hard Copy)'!CE134, 0)=0, " ", ('Blocks A'!DX148-'Pre-1.095 (Hard Copy)'!CE134))</f>
        <v>+1</v>
      </c>
      <c r="CF134" s="1014" t="str">
        <f>IF(IFERROR('Blocks A'!DY148-'Pre-1.095 (Hard Copy)'!CF134, 0)=0, " ", ('Blocks A'!DY148-'Pre-1.095 (Hard Copy)'!CF134))</f>
        <v>+214</v>
      </c>
      <c r="CG134" s="1016" t="str">
        <f>IF(IFERROR('Blocks A'!DZ148-'Pre-1.095 (Hard Copy)'!CG134, 0)=0, " ", ('Blocks A'!DZ148-'Pre-1.095 (Hard Copy)'!CG134))</f>
        <v>+0.0002</v>
      </c>
      <c r="CH134" s="1015" t="str">
        <f>IF(IFERROR('Blocks A'!DV148-'Pre-1.095 (Hard Copy)'!CH134, 0)=0, " ", ('Blocks A'!DV148-'Pre-1.095 (Hard Copy)'!CH134))</f>
        <v>+2.5</v>
      </c>
      <c r="CI134" s="1015" t="str">
        <f>IF(IFERROR('Blocks A'!DW148-'Pre-1.095 (Hard Copy)'!CI134, 0)=0, " ", ('Blocks A'!DW148-'Pre-1.095 (Hard Copy)'!CI134))</f>
        <v>+13.2</v>
      </c>
      <c r="CJ134" s="1014" t="str">
        <f>IF(IFERROR('Blocks A'!EA148-'Pre-1.095 (Hard Copy)'!CJ134, 0)=0, " ", ('Blocks A'!EA148-'Pre-1.095 (Hard Copy)'!CJ134))</f>
        <v>-119</v>
      </c>
      <c r="CK134" s="1017" t="str">
        <f>IF(IFERROR('Blocks A'!EB148-'Pre-1.095 (Hard Copy)'!CK134, 0)=0, " ", ('Blocks A'!EB148-'Pre-1.095 (Hard Copy)'!CK134))</f>
        <v>-1.98</v>
      </c>
      <c r="CL134" s="1017" t="str">
        <f>IF(IFERROR('Blocks A'!EC148-'Pre-1.095 (Hard Copy)'!CL134, 0)=0, " ", ('Blocks A'!EC148-'Pre-1.095 (Hard Copy)'!CL134))</f>
        <v>-0.03</v>
      </c>
      <c r="CM134" s="1017" t="str">
        <f>IF(IFERROR('Blocks A'!EH148-'Pre-1.095 (Hard Copy)'!CM134, 0)=0, " ", ('Blocks A'!EH148-'Pre-1.095 (Hard Copy)'!CM134))</f>
        <v>-0.00</v>
      </c>
      <c r="CN134" s="1014" t="str">
        <f>IF(IFERROR('Blocks A'!ED148-'Pre-1.095 (Hard Copy)'!CN134, 0)=0, " ", ('Blocks A'!ED148-'Pre-1.095 (Hard Copy)'!CN134))</f>
        <v>-18,453</v>
      </c>
      <c r="CO134" s="1017" t="str">
        <f>IF(IFERROR('Blocks A'!EE148-'Pre-1.095 (Hard Copy)'!CO134, 0)=0, " ", ('Blocks A'!EE148-'Pre-1.095 (Hard Copy)'!CO134))</f>
        <v>-18.45</v>
      </c>
      <c r="CP134" s="1017" t="str">
        <f>IF(IFERROR('Blocks A'!EF148-'Pre-1.095 (Hard Copy)'!CP134, 0)=0, " ", ('Blocks A'!EF148-'Pre-1.095 (Hard Copy)'!CP134))</f>
        <v>-0.02</v>
      </c>
      <c r="CQ134" s="1016" t="str">
        <f>IF(IFERROR('Blocks A'!EG148-'Pre-1.095 (Hard Copy)'!CQ134, 0)=0, " ", ('Blocks A'!EG148-'Pre-1.095 (Hard Copy)'!CQ134))</f>
        <v>-0.0185</v>
      </c>
      <c r="CR134" s="1018">
        <v>504.0</v>
      </c>
    </row>
    <row r="135">
      <c r="B135" s="1013" t="s">
        <v>1018</v>
      </c>
      <c r="C135" s="969" t="s">
        <v>885</v>
      </c>
      <c r="D135" s="969">
        <v>3.0</v>
      </c>
      <c r="E135" s="969">
        <v>3.0</v>
      </c>
      <c r="F135" s="969">
        <v>3.0</v>
      </c>
      <c r="G135" s="1014" t="str">
        <f>IF(IFERROR('Blocks A'!G149-'Pre-1.095 (Hard Copy)'!G135, 0)=0, " ", ('Blocks A'!G149-'Pre-1.095 (Hard Copy)'!G135))</f>
        <v> </v>
      </c>
      <c r="H135" s="1014" t="str">
        <f>IF(IFERROR('Blocks A'!H149-'Pre-1.095 (Hard Copy)'!H135, 0)=0, " ", ('Blocks A'!H149-'Pre-1.095 (Hard Copy)'!H135))</f>
        <v> </v>
      </c>
      <c r="I135" s="1014" t="str">
        <f>IF(IFERROR('Blocks A'!I149-'Pre-1.095 (Hard Copy)'!I135, 0)=0, " ", ('Blocks A'!I149-'Pre-1.095 (Hard Copy)'!I135))</f>
        <v> </v>
      </c>
      <c r="J135" s="1014" t="str">
        <f>IF(IFERROR('Blocks A'!J149-'Pre-1.095 (Hard Copy)'!J135, 0)=0, " ", ('Blocks A'!J149-'Pre-1.095 (Hard Copy)'!J135))</f>
        <v> </v>
      </c>
      <c r="K135" s="1014" t="str">
        <f>IF(IFERROR('Blocks A'!K149-'Pre-1.095 (Hard Copy)'!K135, 0)=0, " ", ('Blocks A'!K149-'Pre-1.095 (Hard Copy)'!K135))</f>
        <v> </v>
      </c>
      <c r="L135" s="1014" t="str">
        <f>IF(IFERROR('Blocks A'!L149-'Pre-1.095 (Hard Copy)'!L135, 0)=0, " ", ('Blocks A'!L149-'Pre-1.095 (Hard Copy)'!L135))</f>
        <v> </v>
      </c>
      <c r="M135" s="1014" t="str">
        <f>IF(IFERROR('Blocks A'!N149-'Pre-1.095 (Hard Copy)'!M135, 0)=0, " ", ('Blocks A'!N149-'Pre-1.095 (Hard Copy)'!M135))</f>
        <v> </v>
      </c>
      <c r="N135" s="1014" t="str">
        <f>IF(IFERROR('Blocks A'!O149-'Pre-1.095 (Hard Copy)'!N135, 0)=0, " ", ('Blocks A'!O149-'Pre-1.095 (Hard Copy)'!N135))</f>
        <v> </v>
      </c>
      <c r="O135" s="1014" t="str">
        <f>IF(IFERROR('Blocks A'!P149-'Pre-1.095 (Hard Copy)'!O135, 0)=0, " ", ('Blocks A'!P149-'Pre-1.095 (Hard Copy)'!O135))</f>
        <v> </v>
      </c>
      <c r="P135" s="1014" t="str">
        <f>IF(IFERROR('Blocks A'!Q149-'Pre-1.095 (Hard Copy)'!P135, 0)=0, " ", ('Blocks A'!Q149-'Pre-1.095 (Hard Copy)'!P135))</f>
        <v> </v>
      </c>
      <c r="Q135" s="1014" t="str">
        <f>IF(IFERROR('Blocks A'!R149-'Pre-1.095 (Hard Copy)'!Q135, 0)=0, " ", ('Blocks A'!R149-'Pre-1.095 (Hard Copy)'!Q135))</f>
        <v> </v>
      </c>
      <c r="R135" s="1014" t="str">
        <f>IF(IFERROR('Blocks A'!S149-'Pre-1.095 (Hard Copy)'!R135, 0)=0, " ", ('Blocks A'!S149-'Pre-1.095 (Hard Copy)'!R135))</f>
        <v> </v>
      </c>
      <c r="S135" s="1014" t="str">
        <f>IF(IFERROR('Blocks A'!T149-'Pre-1.095 (Hard Copy)'!S135, 0)=0, " ", ('Blocks A'!T149-'Pre-1.095 (Hard Copy)'!S135))</f>
        <v> </v>
      </c>
      <c r="T135" s="1014" t="str">
        <f>IF(IFERROR('Blocks A'!M149-'Pre-1.095 (Hard Copy)'!T135, 0)=0, " ", ('Blocks A'!M149-'Pre-1.095 (Hard Copy)'!T135))</f>
        <v> </v>
      </c>
      <c r="U135" s="1014" t="str">
        <f>IF(IFERROR('Blocks A'!U149-'Pre-1.095 (Hard Copy)'!U135, 0)=0, " ", ('Blocks A'!U149-'Pre-1.095 (Hard Copy)'!U135))</f>
        <v> </v>
      </c>
      <c r="V135" s="1014" t="str">
        <f>IF(IFERROR('Blocks A'!V149-'Pre-1.095 (Hard Copy)'!V135, 0)=0, " ", ('Blocks A'!V149-'Pre-1.095 (Hard Copy)'!V135))</f>
        <v> </v>
      </c>
      <c r="W135" s="1014" t="str">
        <f>IF(IFERROR('Blocks A'!W149-'Pre-1.095 (Hard Copy)'!W135, 0)=0, " ", ('Blocks A'!W149-'Pre-1.095 (Hard Copy)'!W135))</f>
        <v> </v>
      </c>
      <c r="X135" s="1014" t="str">
        <f>IF(IFERROR('Blocks A'!X149-'Pre-1.095 (Hard Copy)'!X135, 0)=0, " ", ('Blocks A'!X149-'Pre-1.095 (Hard Copy)'!X135))</f>
        <v> </v>
      </c>
      <c r="Y135" s="1014" t="str">
        <f>IF(IFERROR('Blocks A'!AC149-'Pre-1.095 (Hard Copy)'!Y135, 0)=0, " ", ('Blocks A'!AC149-'Pre-1.095 (Hard Copy)'!Y135))</f>
        <v> </v>
      </c>
      <c r="Z135" s="1014" t="str">
        <f>IF(IFERROR('Blocks A'!Y149-'Pre-1.095 (Hard Copy)'!Z135, 0)=0, " ", ('Blocks A'!Y149-'Pre-1.095 (Hard Copy)'!Z135))</f>
        <v> </v>
      </c>
      <c r="AA135" s="1014" t="str">
        <f>IF(IFERROR('Blocks A'!Z149-'Pre-1.095 (Hard Copy)'!AA135, 0)=0, " ", ('Blocks A'!Z149-'Pre-1.095 (Hard Copy)'!AA135))</f>
        <v> </v>
      </c>
      <c r="AB135" s="1014" t="str">
        <f>IF(IFERROR('Blocks A'!AA149-'Pre-1.095 (Hard Copy)'!AB135, 0)=0, " ", ('Blocks A'!AA149-'Pre-1.095 (Hard Copy)'!AB135))</f>
        <v> </v>
      </c>
      <c r="AC135" s="1014" t="str">
        <f>IF(IFERROR('Blocks A'!AB149-'Pre-1.095 (Hard Copy)'!AC135, 0)=0, " ", ('Blocks A'!AB149-'Pre-1.095 (Hard Copy)'!AC135))</f>
        <v> </v>
      </c>
      <c r="AD135" s="1014" t="str">
        <f>IF(IFERROR('Blocks A'!AY149-'Pre-1.095 (Hard Copy)'!AD135, 0)=0, " ", ('Blocks A'!AY149-'Pre-1.095 (Hard Copy)'!AD135))</f>
        <v> </v>
      </c>
      <c r="AE135" s="1014" t="str">
        <f>IF(IFERROR('Blocks A'!AZ149-'Pre-1.095 (Hard Copy)'!AE135, 0)=0, " ", ('Blocks A'!AZ149-'Pre-1.095 (Hard Copy)'!AE135))</f>
        <v> </v>
      </c>
      <c r="AF135" s="1014" t="str">
        <f>IF(IFERROR('Blocks A'!BA149-'Pre-1.095 (Hard Copy)'!AF135, 0)=0, " ", ('Blocks A'!BA149-'Pre-1.095 (Hard Copy)'!AF135))</f>
        <v> </v>
      </c>
      <c r="AG135" s="1014" t="str">
        <f>IF(IFERROR('Blocks A'!BB149-'Pre-1.095 (Hard Copy)'!AG135, 0)=0, " ", ('Blocks A'!BB149-'Pre-1.095 (Hard Copy)'!AG135))</f>
        <v> </v>
      </c>
      <c r="AH135" s="1014" t="str">
        <f>IF(IFERROR('Blocks A'!BC149-'Pre-1.095 (Hard Copy)'!AH135, 0)=0, " ", ('Blocks A'!BC149-'Pre-1.095 (Hard Copy)'!AH135))</f>
        <v> </v>
      </c>
      <c r="AI135" s="1014" t="str">
        <f>IF(IFERROR('Blocks A'!BJ149-'Pre-1.095 (Hard Copy)'!AI135, 0)=0, " ", ('Blocks A'!BJ149-'Pre-1.095 (Hard Copy)'!AI135))</f>
        <v> </v>
      </c>
      <c r="AJ135" s="1014" t="str">
        <f>IF(IFERROR('Blocks A'!BD149-'Pre-1.095 (Hard Copy)'!AJ135, 0)=0, " ", ('Blocks A'!BD149-'Pre-1.095 (Hard Copy)'!AJ135))</f>
        <v> </v>
      </c>
      <c r="AK135" s="1014" t="str">
        <f>IF(IFERROR('Blocks A'!BE149-'Pre-1.095 (Hard Copy)'!AK135, 0)=0, " ", ('Blocks A'!BE149-'Pre-1.095 (Hard Copy)'!AK135))</f>
        <v> </v>
      </c>
      <c r="AL135" s="1014" t="str">
        <f>IF(IFERROR('Blocks A'!BF149-'Pre-1.095 (Hard Copy)'!AL135, 0)=0, " ", ('Blocks A'!BF149-'Pre-1.095 (Hard Copy)'!AL135))</f>
        <v> </v>
      </c>
      <c r="AM135" s="1014" t="str">
        <f>IF(IFERROR('Blocks A'!BG149-'Pre-1.095 (Hard Copy)'!AM135, 0)=0, " ", ('Blocks A'!BG149-'Pre-1.095 (Hard Copy)'!AM135))</f>
        <v> </v>
      </c>
      <c r="AN135" s="1014" t="str">
        <f>IF(IFERROR('Blocks A'!BH149-'Pre-1.095 (Hard Copy)'!AN135, 0)=0, " ", ('Blocks A'!BH149-'Pre-1.095 (Hard Copy)'!AN135))</f>
        <v> </v>
      </c>
      <c r="AO135" s="1014" t="str">
        <f>IF(IFERROR('Blocks A'!BI149-'Pre-1.095 (Hard Copy)'!AO135, 0)=0, " ", ('Blocks A'!BI149-'Pre-1.095 (Hard Copy)'!AO135))</f>
        <v> </v>
      </c>
      <c r="AP135" s="1014" t="str">
        <f>IF(IFERROR('Blocks A'!BK149-'Pre-1.095 (Hard Copy)'!AP135, 0)=0, " ", ('Blocks A'!BK149-'Pre-1.095 (Hard Copy)'!AP135))</f>
        <v> </v>
      </c>
      <c r="AQ135" s="1014" t="str">
        <f>IF(IFERROR('Blocks A'!BL149-'Pre-1.095 (Hard Copy)'!AQ135, 0)=0, " ", ('Blocks A'!BL149-'Pre-1.095 (Hard Copy)'!AQ135))</f>
        <v> </v>
      </c>
      <c r="AR135" s="1014" t="str">
        <f>IF(IFERROR('Blocks A'!BM149-'Pre-1.095 (Hard Copy)'!AR135, 0)=0, " ", ('Blocks A'!BM149-'Pre-1.095 (Hard Copy)'!AR135))</f>
        <v> </v>
      </c>
      <c r="AS135" s="1014" t="str">
        <f>IF(IFERROR('Blocks A'!BO149-'Pre-1.095 (Hard Copy)'!AS135, 0)=0, " ", ('Blocks A'!BO149-'Pre-1.095 (Hard Copy)'!AS135))</f>
        <v> </v>
      </c>
      <c r="AT135" s="1014" t="str">
        <f>IF(IFERROR('Blocks A'!BP149-'Pre-1.095 (Hard Copy)'!AT135, 0)=0, " ", ('Blocks A'!BP149-'Pre-1.095 (Hard Copy)'!AT135))</f>
        <v> </v>
      </c>
      <c r="AU135" s="1014" t="str">
        <f>IF(IFERROR('Blocks A'!BQ149-'Pre-1.095 (Hard Copy)'!AU135, 0)=0, " ", ('Blocks A'!BQ149-'Pre-1.095 (Hard Copy)'!AU135))</f>
        <v> </v>
      </c>
      <c r="AV135" s="1014" t="str">
        <f>IF(IFERROR('Blocks A'!BR149-'Pre-1.095 (Hard Copy)'!AV135, 0)=0, " ", ('Blocks A'!BR149-'Pre-1.095 (Hard Copy)'!AV135))</f>
        <v> </v>
      </c>
      <c r="AW135" s="1014" t="str">
        <f>IF(IFERROR('Blocks A'!BS149-'Pre-1.095 (Hard Copy)'!AW135, 0)=0, " ", ('Blocks A'!BS149-'Pre-1.095 (Hard Copy)'!AW135))</f>
        <v> </v>
      </c>
      <c r="AX135" s="1014" t="str">
        <f>IF(IFERROR('Blocks A'!BT149-'Pre-1.095 (Hard Copy)'!AX135, 0)=0, " ", ('Blocks A'!BT149-'Pre-1.095 (Hard Copy)'!AX135))</f>
        <v> </v>
      </c>
      <c r="AY135" s="1014" t="str">
        <f>IF(IFERROR('Blocks A'!BU149-'Pre-1.095 (Hard Copy)'!AY135, 0)=0, " ", ('Blocks A'!BU149-'Pre-1.095 (Hard Copy)'!AY135))</f>
        <v>-0</v>
      </c>
      <c r="AZ135" s="1014" t="str">
        <f>IF(IFERROR('Blocks A'!BW149-'Pre-1.095 (Hard Copy)'!AZ135, 0)=0, " ", ('Blocks A'!BW149-'Pre-1.095 (Hard Copy)'!AZ135))</f>
        <v> </v>
      </c>
      <c r="BA135" s="1014" t="str">
        <f>IF(IFERROR('Blocks A'!BX149-'Pre-1.095 (Hard Copy)'!BA135, 0)=0, " ", ('Blocks A'!BX149-'Pre-1.095 (Hard Copy)'!BA135))</f>
        <v>-0</v>
      </c>
      <c r="BB135" s="1014" t="str">
        <f>IF(IFERROR('Blocks A'!BY149-'Pre-1.095 (Hard Copy)'!BB135, 0)=0, " ", ('Blocks A'!BY149-'Pre-1.095 (Hard Copy)'!BB135))</f>
        <v>-0</v>
      </c>
      <c r="BC135" s="1015" t="str">
        <f>IF(IFERROR('Blocks A'!BZ149-'Pre-1.095 (Hard Copy)'!BC135, 0)=0, " ", ('Blocks A'!BZ149-'Pre-1.095 (Hard Copy)'!BC135))</f>
        <v>+0.0</v>
      </c>
      <c r="BD135" s="1014" t="str">
        <f>IF(IFERROR('Blocks A'!BV149-'Pre-1.095 (Hard Copy)'!BD135, 0)=0, " ", ('Blocks A'!BV149-'Pre-1.095 (Hard Copy)'!BD135))</f>
        <v> </v>
      </c>
      <c r="BE135" s="1014" t="str">
        <f>IF(IFERROR('Blocks A'!CB149-'Pre-1.095 (Hard Copy)'!BE135, 0)=0, " ", ('Blocks A'!CB149-'Pre-1.095 (Hard Copy)'!BE135))</f>
        <v>-120</v>
      </c>
      <c r="BF135" s="1014" t="str">
        <f>IF(IFERROR('Blocks A'!CC149-'Pre-1.095 (Hard Copy)'!BF135, 0)=0, " ", ('Blocks A'!CC149-'Pre-1.095 (Hard Copy)'!BF135))</f>
        <v>-18,667</v>
      </c>
      <c r="BG135" s="1016" t="str">
        <f>IF(IFERROR('Blocks A'!CD149-'Pre-1.095 (Hard Copy)'!BG135, 0)=0, " ", ('Blocks A'!CD149-'Pre-1.095 (Hard Copy)'!BG135))</f>
        <v>-0.0187</v>
      </c>
      <c r="BH135" s="1014" t="str">
        <f>IF(IFERROR('Blocks A'!CE149-'Pre-1.095 (Hard Copy)'!BH135, 0)=0, " ", ('Blocks A'!CE149-'Pre-1.095 (Hard Copy)'!BH135))</f>
        <v> </v>
      </c>
      <c r="BI135" s="1014" t="str">
        <f>IF(IFERROR('Blocks A'!CZ149-'Pre-1.095 (Hard Copy)'!BI135, 0)=0, " ", ('Blocks A'!CZ149-'Pre-1.095 (Hard Copy)'!BI135))</f>
        <v>+20</v>
      </c>
      <c r="BJ135" s="1014" t="str">
        <f>IF(IFERROR('Blocks A'!DA149-'Pre-1.095 (Hard Copy)'!BJ135, 0)=0, " ", ('Blocks A'!DA149-'Pre-1.095 (Hard Copy)'!BJ135))</f>
        <v> </v>
      </c>
      <c r="BK135" s="1014" t="str">
        <f>IF(IFERROR('Blocks A'!DB149-'Pre-1.095 (Hard Copy)'!BK135, 0)=0, " ", ('Blocks A'!DB149-'Pre-1.095 (Hard Copy)'!BK135))</f>
        <v> </v>
      </c>
      <c r="BL135" s="1014" t="str">
        <f>IF(IFERROR('Blocks A'!DC149-'Pre-1.095 (Hard Copy)'!BL135, 0)=0, " ", ('Blocks A'!DC149-'Pre-1.095 (Hard Copy)'!BL135))</f>
        <v> </v>
      </c>
      <c r="BM135" s="1014" t="str">
        <f>IF(IFERROR('Blocks A'!DD149-'Pre-1.095 (Hard Copy)'!BM135, 0)=0, " ", ('Blocks A'!DD149-'Pre-1.095 (Hard Copy)'!BM135))</f>
        <v> </v>
      </c>
      <c r="BN135" s="1014" t="str">
        <f>IF(IFERROR('Blocks A'!DE149-'Pre-1.095 (Hard Copy)'!BN135, 0)=0, " ", ('Blocks A'!DE149-'Pre-1.095 (Hard Copy)'!BN135))</f>
        <v> </v>
      </c>
      <c r="BO135" s="1014" t="str">
        <f>IF(IFERROR('Blocks A'!DF149-'Pre-1.095 (Hard Copy)'!BO135, 0)=0, " ", ('Blocks A'!DF149-'Pre-1.095 (Hard Copy)'!BO135))</f>
        <v> </v>
      </c>
      <c r="BP135" s="1014" t="str">
        <f>IF(IFERROR('Blocks A'!DG149-'Pre-1.095 (Hard Copy)'!BP135, 0)=0, " ", ('Blocks A'!DG149-'Pre-1.095 (Hard Copy)'!BP135))</f>
        <v> </v>
      </c>
      <c r="BQ135" s="1014" t="str">
        <f>IF(IFERROR('Blocks A'!DH149-'Pre-1.095 (Hard Copy)'!BQ135, 0)=0, " ", ('Blocks A'!DH149-'Pre-1.095 (Hard Copy)'!BQ135))</f>
        <v> </v>
      </c>
      <c r="BR135" s="1014" t="str">
        <f>IF(IFERROR('Blocks A'!DI149-'Pre-1.095 (Hard Copy)'!BR135, 0)=0, " ", ('Blocks A'!DI149-'Pre-1.095 (Hard Copy)'!BR135))</f>
        <v> </v>
      </c>
      <c r="BS135" s="1014" t="str">
        <f>IF(IFERROR('Blocks A'!DJ149-'Pre-1.095 (Hard Copy)'!BS135, 0)=0, " ", ('Blocks A'!DJ149-'Pre-1.095 (Hard Copy)'!BS135))</f>
        <v>+36</v>
      </c>
      <c r="BT135" s="1014" t="str">
        <f>IF(IFERROR('Blocks A'!DK149-'Pre-1.095 (Hard Copy)'!BT135, 0)=0, " ", ('Blocks A'!DK149-'Pre-1.095 (Hard Copy)'!BT135))</f>
        <v> </v>
      </c>
      <c r="BU135" s="1014" t="str">
        <f>IF(IFERROR('Blocks A'!DL149-'Pre-1.095 (Hard Copy)'!BU135, 0)=0, " ", ('Blocks A'!DL149-'Pre-1.095 (Hard Copy)'!BU135))</f>
        <v> </v>
      </c>
      <c r="BV135" s="1014" t="str">
        <f>IF(IFERROR('Blocks A'!DM149-'Pre-1.095 (Hard Copy)'!BV135, 0)=0, " ", ('Blocks A'!DM149-'Pre-1.095 (Hard Copy)'!BV135))</f>
        <v> </v>
      </c>
      <c r="BW135" s="1014" t="str">
        <f>IF(IFERROR('Blocks A'!DN149-'Pre-1.095 (Hard Copy)'!BW135, 0)=0, " ", ('Blocks A'!DN149-'Pre-1.095 (Hard Copy)'!BW135))</f>
        <v> </v>
      </c>
      <c r="BX135" s="1014" t="str">
        <f>IF(IFERROR('Blocks A'!DO149-'Pre-1.095 (Hard Copy)'!BX135, 0)=0, " ", ('Blocks A'!DO149-'Pre-1.095 (Hard Copy)'!BX135))</f>
        <v> </v>
      </c>
      <c r="BY135" s="1014" t="str">
        <f>IF(IFERROR('Blocks A'!DP149-'Pre-1.095 (Hard Copy)'!BY135, 0)=0, " ", ('Blocks A'!DP149-'Pre-1.095 (Hard Copy)'!BY135))</f>
        <v> </v>
      </c>
      <c r="BZ135" s="1014" t="str">
        <f>IF(IFERROR('Blocks A'!DQ149-'Pre-1.095 (Hard Copy)'!BZ135, 0)=0, " ", ('Blocks A'!DQ149-'Pre-1.095 (Hard Copy)'!BZ135))</f>
        <v> </v>
      </c>
      <c r="CA135" s="1014" t="str">
        <f>IF(IFERROR('Blocks A'!DR149-'Pre-1.095 (Hard Copy)'!CA135, 0)=0, " ", ('Blocks A'!DR149-'Pre-1.095 (Hard Copy)'!CA135))</f>
        <v> </v>
      </c>
      <c r="CB135" s="1014" t="str">
        <f>IF(IFERROR('Blocks A'!DS149-'Pre-1.095 (Hard Copy)'!CB135, 0)=0, " ", ('Blocks A'!DS149-'Pre-1.095 (Hard Copy)'!CB135))</f>
        <v> </v>
      </c>
      <c r="CC135" s="1014" t="str">
        <f>IF(IFERROR('Blocks A'!DT149-'Pre-1.095 (Hard Copy)'!CC135, 0)=0, " ", ('Blocks A'!DT149-'Pre-1.095 (Hard Copy)'!CC135))</f>
        <v>+20</v>
      </c>
      <c r="CD135" s="1014" t="str">
        <f>IF(IFERROR('Blocks A'!DU149-'Pre-1.095 (Hard Copy)'!CD135, 0)=0, " ", ('Blocks A'!DU149-'Pre-1.095 (Hard Copy)'!CD135))</f>
        <v>+36</v>
      </c>
      <c r="CE135" s="1014" t="str">
        <f>IF(IFERROR('Blocks A'!DX149-'Pre-1.095 (Hard Copy)'!CE135, 0)=0, " ", ('Blocks A'!DX149-'Pre-1.095 (Hard Copy)'!CE135))</f>
        <v>+1</v>
      </c>
      <c r="CF135" s="1014" t="str">
        <f>IF(IFERROR('Blocks A'!DY149-'Pre-1.095 (Hard Copy)'!CF135, 0)=0, " ", ('Blocks A'!DY149-'Pre-1.095 (Hard Copy)'!CF135))</f>
        <v>+214</v>
      </c>
      <c r="CG135" s="1016" t="str">
        <f>IF(IFERROR('Blocks A'!DZ149-'Pre-1.095 (Hard Copy)'!CG135, 0)=0, " ", ('Blocks A'!DZ149-'Pre-1.095 (Hard Copy)'!CG135))</f>
        <v>+0.0002</v>
      </c>
      <c r="CH135" s="1015" t="str">
        <f>IF(IFERROR('Blocks A'!DV149-'Pre-1.095 (Hard Copy)'!CH135, 0)=0, " ", ('Blocks A'!DV149-'Pre-1.095 (Hard Copy)'!CH135))</f>
        <v>+2.5</v>
      </c>
      <c r="CI135" s="1015" t="str">
        <f>IF(IFERROR('Blocks A'!DW149-'Pre-1.095 (Hard Copy)'!CI135, 0)=0, " ", ('Blocks A'!DW149-'Pre-1.095 (Hard Copy)'!CI135))</f>
        <v>+13.2</v>
      </c>
      <c r="CJ135" s="1014" t="str">
        <f>IF(IFERROR('Blocks A'!EA149-'Pre-1.095 (Hard Copy)'!CJ135, 0)=0, " ", ('Blocks A'!EA149-'Pre-1.095 (Hard Copy)'!CJ135))</f>
        <v>-119</v>
      </c>
      <c r="CK135" s="1017" t="str">
        <f>IF(IFERROR('Blocks A'!EB149-'Pre-1.095 (Hard Copy)'!CK135, 0)=0, " ", ('Blocks A'!EB149-'Pre-1.095 (Hard Copy)'!CK135))</f>
        <v>-1.98</v>
      </c>
      <c r="CL135" s="1017" t="str">
        <f>IF(IFERROR('Blocks A'!EC149-'Pre-1.095 (Hard Copy)'!CL135, 0)=0, " ", ('Blocks A'!EC149-'Pre-1.095 (Hard Copy)'!CL135))</f>
        <v>-0.03</v>
      </c>
      <c r="CM135" s="1017" t="str">
        <f>IF(IFERROR('Blocks A'!EH149-'Pre-1.095 (Hard Copy)'!CM135, 0)=0, " ", ('Blocks A'!EH149-'Pre-1.095 (Hard Copy)'!CM135))</f>
        <v>-0.00</v>
      </c>
      <c r="CN135" s="1014" t="str">
        <f>IF(IFERROR('Blocks A'!ED149-'Pre-1.095 (Hard Copy)'!CN135, 0)=0, " ", ('Blocks A'!ED149-'Pre-1.095 (Hard Copy)'!CN135))</f>
        <v>-18,453</v>
      </c>
      <c r="CO135" s="1017" t="str">
        <f>IF(IFERROR('Blocks A'!EE149-'Pre-1.095 (Hard Copy)'!CO135, 0)=0, " ", ('Blocks A'!EE149-'Pre-1.095 (Hard Copy)'!CO135))</f>
        <v>-18.45</v>
      </c>
      <c r="CP135" s="1017" t="str">
        <f>IF(IFERROR('Blocks A'!EF149-'Pre-1.095 (Hard Copy)'!CP135, 0)=0, " ", ('Blocks A'!EF149-'Pre-1.095 (Hard Copy)'!CP135))</f>
        <v>-0.02</v>
      </c>
      <c r="CQ135" s="1016" t="str">
        <f>IF(IFERROR('Blocks A'!EG149-'Pre-1.095 (Hard Copy)'!CQ135, 0)=0, " ", ('Blocks A'!EG149-'Pre-1.095 (Hard Copy)'!CQ135))</f>
        <v>-0.0185</v>
      </c>
      <c r="CR135" s="1018" t="s">
        <v>12</v>
      </c>
    </row>
    <row r="136">
      <c r="B136" s="1013" t="s">
        <v>1019</v>
      </c>
      <c r="C136" s="969" t="s">
        <v>886</v>
      </c>
      <c r="D136" s="969">
        <v>1.0</v>
      </c>
      <c r="E136" s="969">
        <v>1.0</v>
      </c>
      <c r="F136" s="969">
        <v>1.0</v>
      </c>
      <c r="G136" s="1014" t="str">
        <f>IF(IFERROR('Blocks A'!G150-'Pre-1.095 (Hard Copy)'!G136, 0)=0, " ", ('Blocks A'!G150-'Pre-1.095 (Hard Copy)'!G136))</f>
        <v> </v>
      </c>
      <c r="H136" s="1014" t="str">
        <f>IF(IFERROR('Blocks A'!H150-'Pre-1.095 (Hard Copy)'!H136, 0)=0, " ", ('Blocks A'!H150-'Pre-1.095 (Hard Copy)'!H136))</f>
        <v> </v>
      </c>
      <c r="I136" s="1014" t="str">
        <f>IF(IFERROR('Blocks A'!I150-'Pre-1.095 (Hard Copy)'!I136, 0)=0, " ", ('Blocks A'!I150-'Pre-1.095 (Hard Copy)'!I136))</f>
        <v> </v>
      </c>
      <c r="J136" s="1014" t="str">
        <f>IF(IFERROR('Blocks A'!J150-'Pre-1.095 (Hard Copy)'!J136, 0)=0, " ", ('Blocks A'!J150-'Pre-1.095 (Hard Copy)'!J136))</f>
        <v> </v>
      </c>
      <c r="K136" s="1014" t="str">
        <f>IF(IFERROR('Blocks A'!K150-'Pre-1.095 (Hard Copy)'!K136, 0)=0, " ", ('Blocks A'!K150-'Pre-1.095 (Hard Copy)'!K136))</f>
        <v> </v>
      </c>
      <c r="L136" s="1014" t="str">
        <f>IF(IFERROR('Blocks A'!L150-'Pre-1.095 (Hard Copy)'!L136, 0)=0, " ", ('Blocks A'!L150-'Pre-1.095 (Hard Copy)'!L136))</f>
        <v> </v>
      </c>
      <c r="M136" s="1014" t="str">
        <f>IF(IFERROR('Blocks A'!N150-'Pre-1.095 (Hard Copy)'!M136, 0)=0, " ", ('Blocks A'!N150-'Pre-1.095 (Hard Copy)'!M136))</f>
        <v> </v>
      </c>
      <c r="N136" s="1014" t="str">
        <f>IF(IFERROR('Blocks A'!O150-'Pre-1.095 (Hard Copy)'!N136, 0)=0, " ", ('Blocks A'!O150-'Pre-1.095 (Hard Copy)'!N136))</f>
        <v> </v>
      </c>
      <c r="O136" s="1014" t="str">
        <f>IF(IFERROR('Blocks A'!P150-'Pre-1.095 (Hard Copy)'!O136, 0)=0, " ", ('Blocks A'!P150-'Pre-1.095 (Hard Copy)'!O136))</f>
        <v> </v>
      </c>
      <c r="P136" s="1014" t="str">
        <f>IF(IFERROR('Blocks A'!Q150-'Pre-1.095 (Hard Copy)'!P136, 0)=0, " ", ('Blocks A'!Q150-'Pre-1.095 (Hard Copy)'!P136))</f>
        <v> </v>
      </c>
      <c r="Q136" s="1014" t="str">
        <f>IF(IFERROR('Blocks A'!R150-'Pre-1.095 (Hard Copy)'!Q136, 0)=0, " ", ('Blocks A'!R150-'Pre-1.095 (Hard Copy)'!Q136))</f>
        <v> </v>
      </c>
      <c r="R136" s="1014" t="str">
        <f>IF(IFERROR('Blocks A'!S150-'Pre-1.095 (Hard Copy)'!R136, 0)=0, " ", ('Blocks A'!S150-'Pre-1.095 (Hard Copy)'!R136))</f>
        <v>-1</v>
      </c>
      <c r="S136" s="1014" t="str">
        <f>IF(IFERROR('Blocks A'!T150-'Pre-1.095 (Hard Copy)'!S136, 0)=0, " ", ('Blocks A'!T150-'Pre-1.095 (Hard Copy)'!S136))</f>
        <v> </v>
      </c>
      <c r="T136" s="1014" t="str">
        <f>IF(IFERROR('Blocks A'!M150-'Pre-1.095 (Hard Copy)'!T136, 0)=0, " ", ('Blocks A'!M150-'Pre-1.095 (Hard Copy)'!T136))</f>
        <v> </v>
      </c>
      <c r="U136" s="1014" t="str">
        <f>IF(IFERROR('Blocks A'!U150-'Pre-1.095 (Hard Copy)'!U136, 0)=0, " ", ('Blocks A'!U150-'Pre-1.095 (Hard Copy)'!U136))</f>
        <v> </v>
      </c>
      <c r="V136" s="1014" t="str">
        <f>IF(IFERROR('Blocks A'!V150-'Pre-1.095 (Hard Copy)'!V136, 0)=0, " ", ('Blocks A'!V150-'Pre-1.095 (Hard Copy)'!V136))</f>
        <v> </v>
      </c>
      <c r="W136" s="1014" t="str">
        <f>IF(IFERROR('Blocks A'!W150-'Pre-1.095 (Hard Copy)'!W136, 0)=0, " ", ('Blocks A'!W150-'Pre-1.095 (Hard Copy)'!W136))</f>
        <v> </v>
      </c>
      <c r="X136" s="1014" t="str">
        <f>IF(IFERROR('Blocks A'!X150-'Pre-1.095 (Hard Copy)'!X136, 0)=0, " ", ('Blocks A'!X150-'Pre-1.095 (Hard Copy)'!X136))</f>
        <v> </v>
      </c>
      <c r="Y136" s="1014" t="str">
        <f>IF(IFERROR('Blocks A'!AC150-'Pre-1.095 (Hard Copy)'!Y136, 0)=0, " ", ('Blocks A'!AC150-'Pre-1.095 (Hard Copy)'!Y136))</f>
        <v> </v>
      </c>
      <c r="Z136" s="1014" t="str">
        <f>IF(IFERROR('Blocks A'!Y150-'Pre-1.095 (Hard Copy)'!Z136, 0)=0, " ", ('Blocks A'!Y150-'Pre-1.095 (Hard Copy)'!Z136))</f>
        <v> </v>
      </c>
      <c r="AA136" s="1014" t="str">
        <f>IF(IFERROR('Blocks A'!Z150-'Pre-1.095 (Hard Copy)'!AA136, 0)=0, " ", ('Blocks A'!Z150-'Pre-1.095 (Hard Copy)'!AA136))</f>
        <v> </v>
      </c>
      <c r="AB136" s="1014" t="str">
        <f>IF(IFERROR('Blocks A'!AA150-'Pre-1.095 (Hard Copy)'!AB136, 0)=0, " ", ('Blocks A'!AA150-'Pre-1.095 (Hard Copy)'!AB136))</f>
        <v> </v>
      </c>
      <c r="AC136" s="1014" t="str">
        <f>IF(IFERROR('Blocks A'!AB150-'Pre-1.095 (Hard Copy)'!AC136, 0)=0, " ", ('Blocks A'!AB150-'Pre-1.095 (Hard Copy)'!AC136))</f>
        <v> </v>
      </c>
      <c r="AD136" s="1014" t="str">
        <f>IF(IFERROR('Blocks A'!AY150-'Pre-1.095 (Hard Copy)'!AD136, 0)=0, " ", ('Blocks A'!AY150-'Pre-1.095 (Hard Copy)'!AD136))</f>
        <v> </v>
      </c>
      <c r="AE136" s="1014" t="str">
        <f>IF(IFERROR('Blocks A'!AZ150-'Pre-1.095 (Hard Copy)'!AE136, 0)=0, " ", ('Blocks A'!AZ150-'Pre-1.095 (Hard Copy)'!AE136))</f>
        <v> </v>
      </c>
      <c r="AF136" s="1014" t="str">
        <f>IF(IFERROR('Blocks A'!BA150-'Pre-1.095 (Hard Copy)'!AF136, 0)=0, " ", ('Blocks A'!BA150-'Pre-1.095 (Hard Copy)'!AF136))</f>
        <v> </v>
      </c>
      <c r="AG136" s="1014" t="str">
        <f>IF(IFERROR('Blocks A'!BB150-'Pre-1.095 (Hard Copy)'!AG136, 0)=0, " ", ('Blocks A'!BB150-'Pre-1.095 (Hard Copy)'!AG136))</f>
        <v> </v>
      </c>
      <c r="AH136" s="1014" t="str">
        <f>IF(IFERROR('Blocks A'!BC150-'Pre-1.095 (Hard Copy)'!AH136, 0)=0, " ", ('Blocks A'!BC150-'Pre-1.095 (Hard Copy)'!AH136))</f>
        <v> </v>
      </c>
      <c r="AI136" s="1014" t="str">
        <f>IF(IFERROR('Blocks A'!BJ150-'Pre-1.095 (Hard Copy)'!AI136, 0)=0, " ", ('Blocks A'!BJ150-'Pre-1.095 (Hard Copy)'!AI136))</f>
        <v> </v>
      </c>
      <c r="AJ136" s="1014" t="str">
        <f>IF(IFERROR('Blocks A'!BD150-'Pre-1.095 (Hard Copy)'!AJ136, 0)=0, " ", ('Blocks A'!BD150-'Pre-1.095 (Hard Copy)'!AJ136))</f>
        <v> </v>
      </c>
      <c r="AK136" s="1014" t="str">
        <f>IF(IFERROR('Blocks A'!BE150-'Pre-1.095 (Hard Copy)'!AK136, 0)=0, " ", ('Blocks A'!BE150-'Pre-1.095 (Hard Copy)'!AK136))</f>
        <v> </v>
      </c>
      <c r="AL136" s="1014" t="str">
        <f>IF(IFERROR('Blocks A'!BF150-'Pre-1.095 (Hard Copy)'!AL136, 0)=0, " ", ('Blocks A'!BF150-'Pre-1.095 (Hard Copy)'!AL136))</f>
        <v> </v>
      </c>
      <c r="AM136" s="1014" t="str">
        <f>IF(IFERROR('Blocks A'!BG150-'Pre-1.095 (Hard Copy)'!AM136, 0)=0, " ", ('Blocks A'!BG150-'Pre-1.095 (Hard Copy)'!AM136))</f>
        <v> </v>
      </c>
      <c r="AN136" s="1014" t="str">
        <f>IF(IFERROR('Blocks A'!BH150-'Pre-1.095 (Hard Copy)'!AN136, 0)=0, " ", ('Blocks A'!BH150-'Pre-1.095 (Hard Copy)'!AN136))</f>
        <v> </v>
      </c>
      <c r="AO136" s="1014" t="str">
        <f>IF(IFERROR('Blocks A'!BI150-'Pre-1.095 (Hard Copy)'!AO136, 0)=0, " ", ('Blocks A'!BI150-'Pre-1.095 (Hard Copy)'!AO136))</f>
        <v> </v>
      </c>
      <c r="AP136" s="1014" t="str">
        <f>IF(IFERROR('Blocks A'!BK150-'Pre-1.095 (Hard Copy)'!AP136, 0)=0, " ", ('Blocks A'!BK150-'Pre-1.095 (Hard Copy)'!AP136))</f>
        <v> </v>
      </c>
      <c r="AQ136" s="1014" t="str">
        <f>IF(IFERROR('Blocks A'!BL150-'Pre-1.095 (Hard Copy)'!AQ136, 0)=0, " ", ('Blocks A'!BL150-'Pre-1.095 (Hard Copy)'!AQ136))</f>
        <v> </v>
      </c>
      <c r="AR136" s="1014" t="str">
        <f>IF(IFERROR('Blocks A'!BM150-'Pre-1.095 (Hard Copy)'!AR136, 0)=0, " ", ('Blocks A'!BM150-'Pre-1.095 (Hard Copy)'!AR136))</f>
        <v> </v>
      </c>
      <c r="AS136" s="1014" t="str">
        <f>IF(IFERROR('Blocks A'!BO150-'Pre-1.095 (Hard Copy)'!AS136, 0)=0, " ", ('Blocks A'!BO150-'Pre-1.095 (Hard Copy)'!AS136))</f>
        <v> </v>
      </c>
      <c r="AT136" s="1014" t="str">
        <f>IF(IFERROR('Blocks A'!BP150-'Pre-1.095 (Hard Copy)'!AT136, 0)=0, " ", ('Blocks A'!BP150-'Pre-1.095 (Hard Copy)'!AT136))</f>
        <v> </v>
      </c>
      <c r="AU136" s="1014" t="str">
        <f>IF(IFERROR('Blocks A'!BQ150-'Pre-1.095 (Hard Copy)'!AU136, 0)=0, " ", ('Blocks A'!BQ150-'Pre-1.095 (Hard Copy)'!AU136))</f>
        <v> </v>
      </c>
      <c r="AV136" s="1014" t="str">
        <f>IF(IFERROR('Blocks A'!BR150-'Pre-1.095 (Hard Copy)'!AV136, 0)=0, " ", ('Blocks A'!BR150-'Pre-1.095 (Hard Copy)'!AV136))</f>
        <v> </v>
      </c>
      <c r="AW136" s="1014" t="str">
        <f>IF(IFERROR('Blocks A'!BS150-'Pre-1.095 (Hard Copy)'!AW136, 0)=0, " ", ('Blocks A'!BS150-'Pre-1.095 (Hard Copy)'!AW136))</f>
        <v> </v>
      </c>
      <c r="AX136" s="1014" t="str">
        <f>IF(IFERROR('Blocks A'!BT150-'Pre-1.095 (Hard Copy)'!AX136, 0)=0, " ", ('Blocks A'!BT150-'Pre-1.095 (Hard Copy)'!AX136))</f>
        <v> </v>
      </c>
      <c r="AY136" s="1014" t="str">
        <f>IF(IFERROR('Blocks A'!BU150-'Pre-1.095 (Hard Copy)'!AY136, 0)=0, " ", ('Blocks A'!BU150-'Pre-1.095 (Hard Copy)'!AY136))</f>
        <v> </v>
      </c>
      <c r="AZ136" s="1014" t="str">
        <f>IF(IFERROR('Blocks A'!BW150-'Pre-1.095 (Hard Copy)'!AZ136, 0)=0, " ", ('Blocks A'!BW150-'Pre-1.095 (Hard Copy)'!AZ136))</f>
        <v> </v>
      </c>
      <c r="BA136" s="1014" t="str">
        <f>IF(IFERROR('Blocks A'!BX150-'Pre-1.095 (Hard Copy)'!BA136, 0)=0, " ", ('Blocks A'!BX150-'Pre-1.095 (Hard Copy)'!BA136))</f>
        <v>+0</v>
      </c>
      <c r="BB136" s="1014" t="str">
        <f>IF(IFERROR('Blocks A'!BY150-'Pre-1.095 (Hard Copy)'!BB136, 0)=0, " ", ('Blocks A'!BY150-'Pre-1.095 (Hard Copy)'!BB136))</f>
        <v> </v>
      </c>
      <c r="BC136" s="1015" t="str">
        <f>IF(IFERROR('Blocks A'!BZ150-'Pre-1.095 (Hard Copy)'!BC136, 0)=0, " ", ('Blocks A'!BZ150-'Pre-1.095 (Hard Copy)'!BC136))</f>
        <v>+0.0</v>
      </c>
      <c r="BD136" s="1014" t="str">
        <f>IF(IFERROR('Blocks A'!BV150-'Pre-1.095 (Hard Copy)'!BD136, 0)=0, " ", ('Blocks A'!BV150-'Pre-1.095 (Hard Copy)'!BD136))</f>
        <v> </v>
      </c>
      <c r="BE136" s="1014" t="str">
        <f>IF(IFERROR('Blocks A'!CB150-'Pre-1.095 (Hard Copy)'!BE136, 0)=0, " ", ('Blocks A'!CB150-'Pre-1.095 (Hard Copy)'!BE136))</f>
        <v>-120</v>
      </c>
      <c r="BF136" s="1014" t="str">
        <f>IF(IFERROR('Blocks A'!CC150-'Pre-1.095 (Hard Copy)'!BF136, 0)=0, " ", ('Blocks A'!CC150-'Pre-1.095 (Hard Copy)'!BF136))</f>
        <v>-18,667</v>
      </c>
      <c r="BG136" s="1016" t="str">
        <f>IF(IFERROR('Blocks A'!CD150-'Pre-1.095 (Hard Copy)'!BG136, 0)=0, " ", ('Blocks A'!CD150-'Pre-1.095 (Hard Copy)'!BG136))</f>
        <v>-0.0187</v>
      </c>
      <c r="BH136" s="1014" t="str">
        <f>IF(IFERROR('Blocks A'!CE150-'Pre-1.095 (Hard Copy)'!BH136, 0)=0, " ", ('Blocks A'!CE150-'Pre-1.095 (Hard Copy)'!BH136))</f>
        <v> </v>
      </c>
      <c r="BI136" s="1014" t="str">
        <f>IF(IFERROR('Blocks A'!CZ150-'Pre-1.095 (Hard Copy)'!BI136, 0)=0, " ", ('Blocks A'!CZ150-'Pre-1.095 (Hard Copy)'!BI136))</f>
        <v>+37</v>
      </c>
      <c r="BJ136" s="1014" t="str">
        <f>IF(IFERROR('Blocks A'!DA150-'Pre-1.095 (Hard Copy)'!BJ136, 0)=0, " ", ('Blocks A'!DA150-'Pre-1.095 (Hard Copy)'!BJ136))</f>
        <v> </v>
      </c>
      <c r="BK136" s="1014" t="str">
        <f>IF(IFERROR('Blocks A'!DB150-'Pre-1.095 (Hard Copy)'!BK136, 0)=0, " ", ('Blocks A'!DB150-'Pre-1.095 (Hard Copy)'!BK136))</f>
        <v>-40</v>
      </c>
      <c r="BL136" s="1014" t="str">
        <f>IF(IFERROR('Blocks A'!DC150-'Pre-1.095 (Hard Copy)'!BL136, 0)=0, " ", ('Blocks A'!DC150-'Pre-1.095 (Hard Copy)'!BL136))</f>
        <v> </v>
      </c>
      <c r="BM136" s="1014" t="str">
        <f>IF(IFERROR('Blocks A'!DD150-'Pre-1.095 (Hard Copy)'!BM136, 0)=0, " ", ('Blocks A'!DD150-'Pre-1.095 (Hard Copy)'!BM136))</f>
        <v>+22</v>
      </c>
      <c r="BN136" s="1014" t="str">
        <f>IF(IFERROR('Blocks A'!DE150-'Pre-1.095 (Hard Copy)'!BN136, 0)=0, " ", ('Blocks A'!DE150-'Pre-1.095 (Hard Copy)'!BN136))</f>
        <v> </v>
      </c>
      <c r="BO136" s="1014" t="str">
        <f>IF(IFERROR('Blocks A'!DF150-'Pre-1.095 (Hard Copy)'!BO136, 0)=0, " ", ('Blocks A'!DF150-'Pre-1.095 (Hard Copy)'!BO136))</f>
        <v>-5</v>
      </c>
      <c r="BP136" s="1014" t="str">
        <f>IF(IFERROR('Blocks A'!DG150-'Pre-1.095 (Hard Copy)'!BP136, 0)=0, " ", ('Blocks A'!DG150-'Pre-1.095 (Hard Copy)'!BP136))</f>
        <v> </v>
      </c>
      <c r="BQ136" s="1014" t="str">
        <f>IF(IFERROR('Blocks A'!DH150-'Pre-1.095 (Hard Copy)'!BQ136, 0)=0, " ", ('Blocks A'!DH150-'Pre-1.095 (Hard Copy)'!BQ136))</f>
        <v> </v>
      </c>
      <c r="BR136" s="1014" t="str">
        <f>IF(IFERROR('Blocks A'!DI150-'Pre-1.095 (Hard Copy)'!BR136, 0)=0, " ", ('Blocks A'!DI150-'Pre-1.095 (Hard Copy)'!BR136))</f>
        <v> </v>
      </c>
      <c r="BS136" s="1014" t="str">
        <f>IF(IFERROR('Blocks A'!DJ150-'Pre-1.095 (Hard Copy)'!BS136, 0)=0, " ", ('Blocks A'!DJ150-'Pre-1.095 (Hard Copy)'!BS136))</f>
        <v>+66</v>
      </c>
      <c r="BT136" s="1014" t="str">
        <f>IF(IFERROR('Blocks A'!DK150-'Pre-1.095 (Hard Copy)'!BT136, 0)=0, " ", ('Blocks A'!DK150-'Pre-1.095 (Hard Copy)'!BT136))</f>
        <v>-0</v>
      </c>
      <c r="BU136" s="1014" t="str">
        <f>IF(IFERROR('Blocks A'!DL150-'Pre-1.095 (Hard Copy)'!BU136, 0)=0, " ", ('Blocks A'!DL150-'Pre-1.095 (Hard Copy)'!BU136))</f>
        <v>-167</v>
      </c>
      <c r="BV136" s="1014" t="str">
        <f>IF(IFERROR('Blocks A'!DM150-'Pre-1.095 (Hard Copy)'!BV136, 0)=0, " ", ('Blocks A'!DM150-'Pre-1.095 (Hard Copy)'!BV136))</f>
        <v> </v>
      </c>
      <c r="BW136" s="1014" t="str">
        <f>IF(IFERROR('Blocks A'!DN150-'Pre-1.095 (Hard Copy)'!BW136, 0)=0, " ", ('Blocks A'!DN150-'Pre-1.095 (Hard Copy)'!BW136))</f>
        <v>+39</v>
      </c>
      <c r="BX136" s="1014" t="str">
        <f>IF(IFERROR('Blocks A'!DO150-'Pre-1.095 (Hard Copy)'!BX136, 0)=0, " ", ('Blocks A'!DO150-'Pre-1.095 (Hard Copy)'!BX136))</f>
        <v> </v>
      </c>
      <c r="BY136" s="1014" t="str">
        <f>IF(IFERROR('Blocks A'!DP150-'Pre-1.095 (Hard Copy)'!BY136, 0)=0, " ", ('Blocks A'!DP150-'Pre-1.095 (Hard Copy)'!BY136))</f>
        <v>-575</v>
      </c>
      <c r="BZ136" s="1014" t="str">
        <f>IF(IFERROR('Blocks A'!DQ150-'Pre-1.095 (Hard Copy)'!BZ136, 0)=0, " ", ('Blocks A'!DQ150-'Pre-1.095 (Hard Copy)'!BZ136))</f>
        <v> </v>
      </c>
      <c r="CA136" s="1014" t="str">
        <f>IF(IFERROR('Blocks A'!DR150-'Pre-1.095 (Hard Copy)'!CA136, 0)=0, " ", ('Blocks A'!DR150-'Pre-1.095 (Hard Copy)'!CA136))</f>
        <v> </v>
      </c>
      <c r="CB136" s="1014" t="str">
        <f>IF(IFERROR('Blocks A'!DS150-'Pre-1.095 (Hard Copy)'!CB136, 0)=0, " ", ('Blocks A'!DS150-'Pre-1.095 (Hard Copy)'!CB136))</f>
        <v> </v>
      </c>
      <c r="CC136" s="1014" t="str">
        <f>IF(IFERROR('Blocks A'!DT150-'Pre-1.095 (Hard Copy)'!CC136, 0)=0, " ", ('Blocks A'!DT150-'Pre-1.095 (Hard Copy)'!CC136))</f>
        <v>+14</v>
      </c>
      <c r="CD136" s="1014" t="str">
        <f>IF(IFERROR('Blocks A'!DU150-'Pre-1.095 (Hard Copy)'!CD136, 0)=0, " ", ('Blocks A'!DU150-'Pre-1.095 (Hard Copy)'!CD136))</f>
        <v>-636</v>
      </c>
      <c r="CE136" s="1014" t="str">
        <f>IF(IFERROR('Blocks A'!DX150-'Pre-1.095 (Hard Copy)'!CE136, 0)=0, " ", ('Blocks A'!DX150-'Pre-1.095 (Hard Copy)'!CE136))</f>
        <v>-669</v>
      </c>
      <c r="CF136" s="1014" t="str">
        <f>IF(IFERROR('Blocks A'!DY150-'Pre-1.095 (Hard Copy)'!CF136, 0)=0, " ", ('Blocks A'!DY150-'Pre-1.095 (Hard Copy)'!CF136))</f>
        <v>-104,078</v>
      </c>
      <c r="CG136" s="1016" t="str">
        <f>IF(IFERROR('Blocks A'!DZ150-'Pre-1.095 (Hard Copy)'!CG136, 0)=0, " ", ('Blocks A'!DZ150-'Pre-1.095 (Hard Copy)'!CG136))</f>
        <v>-0.1041</v>
      </c>
      <c r="CH136" s="1015" t="str">
        <f>IF(IFERROR('Blocks A'!DV150-'Pre-1.095 (Hard Copy)'!CH136, 0)=0, " ", ('Blocks A'!DV150-'Pre-1.095 (Hard Copy)'!CH136))</f>
        <v>+9.4</v>
      </c>
      <c r="CI136" s="1015" t="str">
        <f>IF(IFERROR('Blocks A'!DW150-'Pre-1.095 (Hard Copy)'!CI136, 0)=0, " ", ('Blocks A'!DW150-'Pre-1.095 (Hard Copy)'!CI136))</f>
        <v>-235.4</v>
      </c>
      <c r="CJ136" s="1014" t="str">
        <f>IF(IFERROR('Blocks A'!EA150-'Pre-1.095 (Hard Copy)'!CJ136, 0)=0, " ", ('Blocks A'!EA150-'Pre-1.095 (Hard Copy)'!CJ136))</f>
        <v>-789</v>
      </c>
      <c r="CK136" s="1017" t="str">
        <f>IF(IFERROR('Blocks A'!EB150-'Pre-1.095 (Hard Copy)'!CK136, 0)=0, " ", ('Blocks A'!EB150-'Pre-1.095 (Hard Copy)'!CK136))</f>
        <v>-13.15</v>
      </c>
      <c r="CL136" s="1017" t="str">
        <f>IF(IFERROR('Blocks A'!EC150-'Pre-1.095 (Hard Copy)'!CL136, 0)=0, " ", ('Blocks A'!EC150-'Pre-1.095 (Hard Copy)'!CL136))</f>
        <v>-0.22</v>
      </c>
      <c r="CM136" s="1017" t="str">
        <f>IF(IFERROR('Blocks A'!EH150-'Pre-1.095 (Hard Copy)'!CM136, 0)=0, " ", ('Blocks A'!EH150-'Pre-1.095 (Hard Copy)'!CM136))</f>
        <v>-0.01</v>
      </c>
      <c r="CN136" s="1014" t="str">
        <f>IF(IFERROR('Blocks A'!ED150-'Pre-1.095 (Hard Copy)'!CN136, 0)=0, " ", ('Blocks A'!ED150-'Pre-1.095 (Hard Copy)'!CN136))</f>
        <v>-122,744</v>
      </c>
      <c r="CO136" s="1017" t="str">
        <f>IF(IFERROR('Blocks A'!EE150-'Pre-1.095 (Hard Copy)'!CO136, 0)=0, " ", ('Blocks A'!EE150-'Pre-1.095 (Hard Copy)'!CO136))</f>
        <v>-122.74</v>
      </c>
      <c r="CP136" s="1017" t="str">
        <f>IF(IFERROR('Blocks A'!EF150-'Pre-1.095 (Hard Copy)'!CP136, 0)=0, " ", ('Blocks A'!EF150-'Pre-1.095 (Hard Copy)'!CP136))</f>
        <v>-0.12</v>
      </c>
      <c r="CQ136" s="1016" t="str">
        <f>IF(IFERROR('Blocks A'!EG150-'Pre-1.095 (Hard Copy)'!CQ136, 0)=0, " ", ('Blocks A'!EG150-'Pre-1.095 (Hard Copy)'!CQ136))</f>
        <v>-0.1227</v>
      </c>
      <c r="CR136" s="1018" t="s">
        <v>12</v>
      </c>
    </row>
    <row r="137">
      <c r="B137" s="1013" t="s">
        <v>1020</v>
      </c>
      <c r="C137" s="969" t="s">
        <v>886</v>
      </c>
      <c r="D137" s="969">
        <v>1.0</v>
      </c>
      <c r="E137" s="969">
        <v>1.0</v>
      </c>
      <c r="F137" s="969">
        <v>1.0</v>
      </c>
      <c r="G137" s="1014" t="str">
        <f>IF(IFERROR('Blocks A'!G151-'Pre-1.095 (Hard Copy)'!G137, 0)=0, " ", ('Blocks A'!G151-'Pre-1.095 (Hard Copy)'!G137))</f>
        <v> </v>
      </c>
      <c r="H137" s="1014" t="str">
        <f>IF(IFERROR('Blocks A'!H151-'Pre-1.095 (Hard Copy)'!H137, 0)=0, " ", ('Blocks A'!H151-'Pre-1.095 (Hard Copy)'!H137))</f>
        <v> </v>
      </c>
      <c r="I137" s="1014" t="str">
        <f>IF(IFERROR('Blocks A'!I151-'Pre-1.095 (Hard Copy)'!I137, 0)=0, " ", ('Blocks A'!I151-'Pre-1.095 (Hard Copy)'!I137))</f>
        <v> </v>
      </c>
      <c r="J137" s="1014" t="str">
        <f>IF(IFERROR('Blocks A'!J151-'Pre-1.095 (Hard Copy)'!J137, 0)=0, " ", ('Blocks A'!J151-'Pre-1.095 (Hard Copy)'!J137))</f>
        <v> </v>
      </c>
      <c r="K137" s="1014" t="str">
        <f>IF(IFERROR('Blocks A'!K151-'Pre-1.095 (Hard Copy)'!K137, 0)=0, " ", ('Blocks A'!K151-'Pre-1.095 (Hard Copy)'!K137))</f>
        <v> </v>
      </c>
      <c r="L137" s="1014" t="str">
        <f>IF(IFERROR('Blocks A'!L151-'Pre-1.095 (Hard Copy)'!L137, 0)=0, " ", ('Blocks A'!L151-'Pre-1.095 (Hard Copy)'!L137))</f>
        <v> </v>
      </c>
      <c r="M137" s="1014" t="str">
        <f>IF(IFERROR('Blocks A'!N151-'Pre-1.095 (Hard Copy)'!M137, 0)=0, " ", ('Blocks A'!N151-'Pre-1.095 (Hard Copy)'!M137))</f>
        <v> </v>
      </c>
      <c r="N137" s="1014" t="str">
        <f>IF(IFERROR('Blocks A'!O151-'Pre-1.095 (Hard Copy)'!N137, 0)=0, " ", ('Blocks A'!O151-'Pre-1.095 (Hard Copy)'!N137))</f>
        <v> </v>
      </c>
      <c r="O137" s="1014" t="str">
        <f>IF(IFERROR('Blocks A'!P151-'Pre-1.095 (Hard Copy)'!O137, 0)=0, " ", ('Blocks A'!P151-'Pre-1.095 (Hard Copy)'!O137))</f>
        <v> </v>
      </c>
      <c r="P137" s="1014" t="str">
        <f>IF(IFERROR('Blocks A'!Q151-'Pre-1.095 (Hard Copy)'!P137, 0)=0, " ", ('Blocks A'!Q151-'Pre-1.095 (Hard Copy)'!P137))</f>
        <v> </v>
      </c>
      <c r="Q137" s="1014" t="str">
        <f>IF(IFERROR('Blocks A'!R151-'Pre-1.095 (Hard Copy)'!Q137, 0)=0, " ", ('Blocks A'!R151-'Pre-1.095 (Hard Copy)'!Q137))</f>
        <v> </v>
      </c>
      <c r="R137" s="1014" t="str">
        <f>IF(IFERROR('Blocks A'!S151-'Pre-1.095 (Hard Copy)'!R137, 0)=0, " ", ('Blocks A'!S151-'Pre-1.095 (Hard Copy)'!R137))</f>
        <v> </v>
      </c>
      <c r="S137" s="1014" t="str">
        <f>IF(IFERROR('Blocks A'!T151-'Pre-1.095 (Hard Copy)'!S137, 0)=0, " ", ('Blocks A'!T151-'Pre-1.095 (Hard Copy)'!S137))</f>
        <v> </v>
      </c>
      <c r="T137" s="1014" t="str">
        <f>IF(IFERROR('Blocks A'!M151-'Pre-1.095 (Hard Copy)'!T137, 0)=0, " ", ('Blocks A'!M151-'Pre-1.095 (Hard Copy)'!T137))</f>
        <v> </v>
      </c>
      <c r="U137" s="1014" t="str">
        <f>IF(IFERROR('Blocks A'!U151-'Pre-1.095 (Hard Copy)'!U137, 0)=0, " ", ('Blocks A'!U151-'Pre-1.095 (Hard Copy)'!U137))</f>
        <v> </v>
      </c>
      <c r="V137" s="1014" t="str">
        <f>IF(IFERROR('Blocks A'!V151-'Pre-1.095 (Hard Copy)'!V137, 0)=0, " ", ('Blocks A'!V151-'Pre-1.095 (Hard Copy)'!V137))</f>
        <v> </v>
      </c>
      <c r="W137" s="1014" t="str">
        <f>IF(IFERROR('Blocks A'!W151-'Pre-1.095 (Hard Copy)'!W137, 0)=0, " ", ('Blocks A'!W151-'Pre-1.095 (Hard Copy)'!W137))</f>
        <v> </v>
      </c>
      <c r="X137" s="1014" t="str">
        <f>IF(IFERROR('Blocks A'!X151-'Pre-1.095 (Hard Copy)'!X137, 0)=0, " ", ('Blocks A'!X151-'Pre-1.095 (Hard Copy)'!X137))</f>
        <v> </v>
      </c>
      <c r="Y137" s="1014" t="str">
        <f>IF(IFERROR('Blocks A'!AC151-'Pre-1.095 (Hard Copy)'!Y137, 0)=0, " ", ('Blocks A'!AC151-'Pre-1.095 (Hard Copy)'!Y137))</f>
        <v> </v>
      </c>
      <c r="Z137" s="1014" t="str">
        <f>IF(IFERROR('Blocks A'!Y151-'Pre-1.095 (Hard Copy)'!Z137, 0)=0, " ", ('Blocks A'!Y151-'Pre-1.095 (Hard Copy)'!Z137))</f>
        <v> </v>
      </c>
      <c r="AA137" s="1014" t="str">
        <f>IF(IFERROR('Blocks A'!Z151-'Pre-1.095 (Hard Copy)'!AA137, 0)=0, " ", ('Blocks A'!Z151-'Pre-1.095 (Hard Copy)'!AA137))</f>
        <v> </v>
      </c>
      <c r="AB137" s="1014" t="str">
        <f>IF(IFERROR('Blocks A'!AA151-'Pre-1.095 (Hard Copy)'!AB137, 0)=0, " ", ('Blocks A'!AA151-'Pre-1.095 (Hard Copy)'!AB137))</f>
        <v> </v>
      </c>
      <c r="AC137" s="1014" t="str">
        <f>IF(IFERROR('Blocks A'!AB151-'Pre-1.095 (Hard Copy)'!AC137, 0)=0, " ", ('Blocks A'!AB151-'Pre-1.095 (Hard Copy)'!AC137))</f>
        <v> </v>
      </c>
      <c r="AD137" s="1014" t="str">
        <f>IF(IFERROR('Blocks A'!AY151-'Pre-1.095 (Hard Copy)'!AD137, 0)=0, " ", ('Blocks A'!AY151-'Pre-1.095 (Hard Copy)'!AD137))</f>
        <v> </v>
      </c>
      <c r="AE137" s="1014" t="str">
        <f>IF(IFERROR('Blocks A'!AZ151-'Pre-1.095 (Hard Copy)'!AE137, 0)=0, " ", ('Blocks A'!AZ151-'Pre-1.095 (Hard Copy)'!AE137))</f>
        <v> </v>
      </c>
      <c r="AF137" s="1014" t="str">
        <f>IF(IFERROR('Blocks A'!BA151-'Pre-1.095 (Hard Copy)'!AF137, 0)=0, " ", ('Blocks A'!BA151-'Pre-1.095 (Hard Copy)'!AF137))</f>
        <v> </v>
      </c>
      <c r="AG137" s="1014" t="str">
        <f>IF(IFERROR('Blocks A'!BB151-'Pre-1.095 (Hard Copy)'!AG137, 0)=0, " ", ('Blocks A'!BB151-'Pre-1.095 (Hard Copy)'!AG137))</f>
        <v> </v>
      </c>
      <c r="AH137" s="1014" t="str">
        <f>IF(IFERROR('Blocks A'!BC151-'Pre-1.095 (Hard Copy)'!AH137, 0)=0, " ", ('Blocks A'!BC151-'Pre-1.095 (Hard Copy)'!AH137))</f>
        <v> </v>
      </c>
      <c r="AI137" s="1014" t="str">
        <f>IF(IFERROR('Blocks A'!BJ151-'Pre-1.095 (Hard Copy)'!AI137, 0)=0, " ", ('Blocks A'!BJ151-'Pre-1.095 (Hard Copy)'!AI137))</f>
        <v> </v>
      </c>
      <c r="AJ137" s="1014" t="str">
        <f>IF(IFERROR('Blocks A'!BD151-'Pre-1.095 (Hard Copy)'!AJ137, 0)=0, " ", ('Blocks A'!BD151-'Pre-1.095 (Hard Copy)'!AJ137))</f>
        <v> </v>
      </c>
      <c r="AK137" s="1014" t="str">
        <f>IF(IFERROR('Blocks A'!BE151-'Pre-1.095 (Hard Copy)'!AK137, 0)=0, " ", ('Blocks A'!BE151-'Pre-1.095 (Hard Copy)'!AK137))</f>
        <v> </v>
      </c>
      <c r="AL137" s="1014" t="str">
        <f>IF(IFERROR('Blocks A'!BF151-'Pre-1.095 (Hard Copy)'!AL137, 0)=0, " ", ('Blocks A'!BF151-'Pre-1.095 (Hard Copy)'!AL137))</f>
        <v> </v>
      </c>
      <c r="AM137" s="1014" t="str">
        <f>IF(IFERROR('Blocks A'!BG151-'Pre-1.095 (Hard Copy)'!AM137, 0)=0, " ", ('Blocks A'!BG151-'Pre-1.095 (Hard Copy)'!AM137))</f>
        <v> </v>
      </c>
      <c r="AN137" s="1014" t="str">
        <f>IF(IFERROR('Blocks A'!BH151-'Pre-1.095 (Hard Copy)'!AN137, 0)=0, " ", ('Blocks A'!BH151-'Pre-1.095 (Hard Copy)'!AN137))</f>
        <v> </v>
      </c>
      <c r="AO137" s="1014" t="str">
        <f>IF(IFERROR('Blocks A'!BI151-'Pre-1.095 (Hard Copy)'!AO137, 0)=0, " ", ('Blocks A'!BI151-'Pre-1.095 (Hard Copy)'!AO137))</f>
        <v> </v>
      </c>
      <c r="AP137" s="1014" t="str">
        <f>IF(IFERROR('Blocks A'!BK151-'Pre-1.095 (Hard Copy)'!AP137, 0)=0, " ", ('Blocks A'!BK151-'Pre-1.095 (Hard Copy)'!AP137))</f>
        <v> </v>
      </c>
      <c r="AQ137" s="1014" t="str">
        <f>IF(IFERROR('Blocks A'!BL151-'Pre-1.095 (Hard Copy)'!AQ137, 0)=0, " ", ('Blocks A'!BL151-'Pre-1.095 (Hard Copy)'!AQ137))</f>
        <v> </v>
      </c>
      <c r="AR137" s="1014" t="str">
        <f>IF(IFERROR('Blocks A'!BM151-'Pre-1.095 (Hard Copy)'!AR137, 0)=0, " ", ('Blocks A'!BM151-'Pre-1.095 (Hard Copy)'!AR137))</f>
        <v> </v>
      </c>
      <c r="AS137" s="1014" t="str">
        <f>IF(IFERROR('Blocks A'!BO151-'Pre-1.095 (Hard Copy)'!AS137, 0)=0, " ", ('Blocks A'!BO151-'Pre-1.095 (Hard Copy)'!AS137))</f>
        <v> </v>
      </c>
      <c r="AT137" s="1014" t="str">
        <f>IF(IFERROR('Blocks A'!BP151-'Pre-1.095 (Hard Copy)'!AT137, 0)=0, " ", ('Blocks A'!BP151-'Pre-1.095 (Hard Copy)'!AT137))</f>
        <v> </v>
      </c>
      <c r="AU137" s="1014" t="str">
        <f>IF(IFERROR('Blocks A'!BQ151-'Pre-1.095 (Hard Copy)'!AU137, 0)=0, " ", ('Blocks A'!BQ151-'Pre-1.095 (Hard Copy)'!AU137))</f>
        <v> </v>
      </c>
      <c r="AV137" s="1014" t="str">
        <f>IF(IFERROR('Blocks A'!BR151-'Pre-1.095 (Hard Copy)'!AV137, 0)=0, " ", ('Blocks A'!BR151-'Pre-1.095 (Hard Copy)'!AV137))</f>
        <v> </v>
      </c>
      <c r="AW137" s="1014" t="str">
        <f>IF(IFERROR('Blocks A'!BS151-'Pre-1.095 (Hard Copy)'!AW137, 0)=0, " ", ('Blocks A'!BS151-'Pre-1.095 (Hard Copy)'!AW137))</f>
        <v> </v>
      </c>
      <c r="AX137" s="1014" t="str">
        <f>IF(IFERROR('Blocks A'!BT151-'Pre-1.095 (Hard Copy)'!AX137, 0)=0, " ", ('Blocks A'!BT151-'Pre-1.095 (Hard Copy)'!AX137))</f>
        <v> </v>
      </c>
      <c r="AY137" s="1014" t="str">
        <f>IF(IFERROR('Blocks A'!BU151-'Pre-1.095 (Hard Copy)'!AY137, 0)=0, " ", ('Blocks A'!BU151-'Pre-1.095 (Hard Copy)'!AY137))</f>
        <v> </v>
      </c>
      <c r="AZ137" s="1014" t="str">
        <f>IF(IFERROR('Blocks A'!BW151-'Pre-1.095 (Hard Copy)'!AZ137, 0)=0, " ", ('Blocks A'!BW151-'Pre-1.095 (Hard Copy)'!AZ137))</f>
        <v> </v>
      </c>
      <c r="BA137" s="1014" t="str">
        <f>IF(IFERROR('Blocks A'!BX151-'Pre-1.095 (Hard Copy)'!BA137, 0)=0, " ", ('Blocks A'!BX151-'Pre-1.095 (Hard Copy)'!BA137))</f>
        <v>+0</v>
      </c>
      <c r="BB137" s="1014" t="str">
        <f>IF(IFERROR('Blocks A'!BY151-'Pre-1.095 (Hard Copy)'!BB137, 0)=0, " ", ('Blocks A'!BY151-'Pre-1.095 (Hard Copy)'!BB137))</f>
        <v> </v>
      </c>
      <c r="BC137" s="1015" t="str">
        <f>IF(IFERROR('Blocks A'!BZ151-'Pre-1.095 (Hard Copy)'!BC137, 0)=0, " ", ('Blocks A'!BZ151-'Pre-1.095 (Hard Copy)'!BC137))</f>
        <v>-0.0</v>
      </c>
      <c r="BD137" s="1014" t="str">
        <f>IF(IFERROR('Blocks A'!BV151-'Pre-1.095 (Hard Copy)'!BD137, 0)=0, " ", ('Blocks A'!BV151-'Pre-1.095 (Hard Copy)'!BD137))</f>
        <v> </v>
      </c>
      <c r="BE137" s="1014" t="str">
        <f>IF(IFERROR('Blocks A'!CB151-'Pre-1.095 (Hard Copy)'!BE137, 0)=0, " ", ('Blocks A'!CB151-'Pre-1.095 (Hard Copy)'!BE137))</f>
        <v>-180</v>
      </c>
      <c r="BF137" s="1014" t="str">
        <f>IF(IFERROR('Blocks A'!CC151-'Pre-1.095 (Hard Copy)'!BF137, 0)=0, " ", ('Blocks A'!CC151-'Pre-1.095 (Hard Copy)'!BF137))</f>
        <v>-28,000</v>
      </c>
      <c r="BG137" s="1016" t="str">
        <f>IF(IFERROR('Blocks A'!CD151-'Pre-1.095 (Hard Copy)'!BG137, 0)=0, " ", ('Blocks A'!CD151-'Pre-1.095 (Hard Copy)'!BG137))</f>
        <v>-0.0280</v>
      </c>
      <c r="BH137" s="1014" t="str">
        <f>IF(IFERROR('Blocks A'!CE151-'Pre-1.095 (Hard Copy)'!BH137, 0)=0, " ", ('Blocks A'!CE151-'Pre-1.095 (Hard Copy)'!BH137))</f>
        <v> </v>
      </c>
      <c r="BI137" s="1014" t="str">
        <f>IF(IFERROR('Blocks A'!CZ151-'Pre-1.095 (Hard Copy)'!BI137, 0)=0, " ", ('Blocks A'!CZ151-'Pre-1.095 (Hard Copy)'!BI137))</f>
        <v>-189</v>
      </c>
      <c r="BJ137" s="1014" t="str">
        <f>IF(IFERROR('Blocks A'!DA151-'Pre-1.095 (Hard Copy)'!BJ137, 0)=0, " ", ('Blocks A'!DA151-'Pre-1.095 (Hard Copy)'!BJ137))</f>
        <v> </v>
      </c>
      <c r="BK137" s="1014" t="str">
        <f>IF(IFERROR('Blocks A'!DB151-'Pre-1.095 (Hard Copy)'!BK137, 0)=0, " ", ('Blocks A'!DB151-'Pre-1.095 (Hard Copy)'!BK137))</f>
        <v> </v>
      </c>
      <c r="BL137" s="1014" t="str">
        <f>IF(IFERROR('Blocks A'!DC151-'Pre-1.095 (Hard Copy)'!BL137, 0)=0, " ", ('Blocks A'!DC151-'Pre-1.095 (Hard Copy)'!BL137))</f>
        <v> </v>
      </c>
      <c r="BM137" s="1014" t="str">
        <f>IF(IFERROR('Blocks A'!DD151-'Pre-1.095 (Hard Copy)'!BM137, 0)=0, " ", ('Blocks A'!DD151-'Pre-1.095 (Hard Copy)'!BM137))</f>
        <v>+4</v>
      </c>
      <c r="BN137" s="1014" t="str">
        <f>IF(IFERROR('Blocks A'!DE151-'Pre-1.095 (Hard Copy)'!BN137, 0)=0, " ", ('Blocks A'!DE151-'Pre-1.095 (Hard Copy)'!BN137))</f>
        <v>+15</v>
      </c>
      <c r="BO137" s="1014" t="str">
        <f>IF(IFERROR('Blocks A'!DF151-'Pre-1.095 (Hard Copy)'!BO137, 0)=0, " ", ('Blocks A'!DF151-'Pre-1.095 (Hard Copy)'!BO137))</f>
        <v>+22</v>
      </c>
      <c r="BP137" s="1014" t="str">
        <f>IF(IFERROR('Blocks A'!DG151-'Pre-1.095 (Hard Copy)'!BP137, 0)=0, " ", ('Blocks A'!DG151-'Pre-1.095 (Hard Copy)'!BP137))</f>
        <v> </v>
      </c>
      <c r="BQ137" s="1014" t="str">
        <f>IF(IFERROR('Blocks A'!DH151-'Pre-1.095 (Hard Copy)'!BQ137, 0)=0, " ", ('Blocks A'!DH151-'Pre-1.095 (Hard Copy)'!BQ137))</f>
        <v> </v>
      </c>
      <c r="BR137" s="1014" t="str">
        <f>IF(IFERROR('Blocks A'!DI151-'Pre-1.095 (Hard Copy)'!BR137, 0)=0, " ", ('Blocks A'!DI151-'Pre-1.095 (Hard Copy)'!BR137))</f>
        <v> </v>
      </c>
      <c r="BS137" s="1014" t="str">
        <f>IF(IFERROR('Blocks A'!DJ151-'Pre-1.095 (Hard Copy)'!BS137, 0)=0, " ", ('Blocks A'!DJ151-'Pre-1.095 (Hard Copy)'!BS137))</f>
        <v>-337</v>
      </c>
      <c r="BT137" s="1014" t="str">
        <f>IF(IFERROR('Blocks A'!DK151-'Pre-1.095 (Hard Copy)'!BT137, 0)=0, " ", ('Blocks A'!DK151-'Pre-1.095 (Hard Copy)'!BT137))</f>
        <v> </v>
      </c>
      <c r="BU137" s="1014" t="str">
        <f>IF(IFERROR('Blocks A'!DL151-'Pre-1.095 (Hard Copy)'!BU137, 0)=0, " ", ('Blocks A'!DL151-'Pre-1.095 (Hard Copy)'!BU137))</f>
        <v> </v>
      </c>
      <c r="BV137" s="1014" t="str">
        <f>IF(IFERROR('Blocks A'!DM151-'Pre-1.095 (Hard Copy)'!BV137, 0)=0, " ", ('Blocks A'!DM151-'Pre-1.095 (Hard Copy)'!BV137))</f>
        <v> </v>
      </c>
      <c r="BW137" s="1014" t="str">
        <f>IF(IFERROR('Blocks A'!DN151-'Pre-1.095 (Hard Copy)'!BW137, 0)=0, " ", ('Blocks A'!DN151-'Pre-1.095 (Hard Copy)'!BW137))</f>
        <v>+7</v>
      </c>
      <c r="BX137" s="1014" t="str">
        <f>IF(IFERROR('Blocks A'!DO151-'Pre-1.095 (Hard Copy)'!BX137, 0)=0, " ", ('Blocks A'!DO151-'Pre-1.095 (Hard Copy)'!BX137))</f>
        <v>+188</v>
      </c>
      <c r="BY137" s="1014" t="str">
        <f>IF(IFERROR('Blocks A'!DP151-'Pre-1.095 (Hard Copy)'!BY137, 0)=0, " ", ('Blocks A'!DP151-'Pre-1.095 (Hard Copy)'!BY137))</f>
        <v>+2,750</v>
      </c>
      <c r="BZ137" s="1014" t="str">
        <f>IF(IFERROR('Blocks A'!DQ151-'Pre-1.095 (Hard Copy)'!BZ137, 0)=0, " ", ('Blocks A'!DQ151-'Pre-1.095 (Hard Copy)'!BZ137))</f>
        <v> </v>
      </c>
      <c r="CA137" s="1014" t="str">
        <f>IF(IFERROR('Blocks A'!DR151-'Pre-1.095 (Hard Copy)'!CA137, 0)=0, " ", ('Blocks A'!DR151-'Pre-1.095 (Hard Copy)'!CA137))</f>
        <v> </v>
      </c>
      <c r="CB137" s="1014" t="str">
        <f>IF(IFERROR('Blocks A'!DS151-'Pre-1.095 (Hard Copy)'!CB137, 0)=0, " ", ('Blocks A'!DS151-'Pre-1.095 (Hard Copy)'!CB137))</f>
        <v> </v>
      </c>
      <c r="CC137" s="1014" t="str">
        <f>IF(IFERROR('Blocks A'!DT151-'Pre-1.095 (Hard Copy)'!CC137, 0)=0, " ", ('Blocks A'!DT151-'Pre-1.095 (Hard Copy)'!CC137))</f>
        <v>-148</v>
      </c>
      <c r="CD137" s="1014" t="str">
        <f>IF(IFERROR('Blocks A'!DU151-'Pre-1.095 (Hard Copy)'!CD137, 0)=0, " ", ('Blocks A'!DU151-'Pre-1.095 (Hard Copy)'!CD137))</f>
        <v>+2,607</v>
      </c>
      <c r="CE137" s="1014" t="str">
        <f>IF(IFERROR('Blocks A'!DX151-'Pre-1.095 (Hard Copy)'!CE137, 0)=0, " ", ('Blocks A'!DX151-'Pre-1.095 (Hard Copy)'!CE137))</f>
        <v>+981</v>
      </c>
      <c r="CF137" s="1014" t="str">
        <f>IF(IFERROR('Blocks A'!DY151-'Pre-1.095 (Hard Copy)'!CF137, 0)=0, " ", ('Blocks A'!DY151-'Pre-1.095 (Hard Copy)'!CF137))</f>
        <v>+152,553</v>
      </c>
      <c r="CG137" s="1016" t="str">
        <f>IF(IFERROR('Blocks A'!DZ151-'Pre-1.095 (Hard Copy)'!CG137, 0)=0, " ", ('Blocks A'!DZ151-'Pre-1.095 (Hard Copy)'!CG137))</f>
        <v>+0.1526</v>
      </c>
      <c r="CH137" s="1015" t="str">
        <f>IF(IFERROR('Blocks A'!DV151-'Pre-1.095 (Hard Copy)'!CH137, 0)=0, " ", ('Blocks A'!DV151-'Pre-1.095 (Hard Copy)'!CH137))</f>
        <v>-19.7</v>
      </c>
      <c r="CI137" s="1015" t="str">
        <f>IF(IFERROR('Blocks A'!DW151-'Pre-1.095 (Hard Copy)'!CI137, 0)=0, " ", ('Blocks A'!DW151-'Pre-1.095 (Hard Copy)'!CI137))</f>
        <v>+964.6</v>
      </c>
      <c r="CJ137" s="1014" t="str">
        <f>IF(IFERROR('Blocks A'!EA151-'Pre-1.095 (Hard Copy)'!CJ137, 0)=0, " ", ('Blocks A'!EA151-'Pre-1.095 (Hard Copy)'!CJ137))</f>
        <v>+801</v>
      </c>
      <c r="CK137" s="1017" t="str">
        <f>IF(IFERROR('Blocks A'!EB151-'Pre-1.095 (Hard Copy)'!CK137, 0)=0, " ", ('Blocks A'!EB151-'Pre-1.095 (Hard Copy)'!CK137))</f>
        <v>+13.35</v>
      </c>
      <c r="CL137" s="1017" t="str">
        <f>IF(IFERROR('Blocks A'!EC151-'Pre-1.095 (Hard Copy)'!CL137, 0)=0, " ", ('Blocks A'!EC151-'Pre-1.095 (Hard Copy)'!CL137))</f>
        <v>+0.22</v>
      </c>
      <c r="CM137" s="1017" t="str">
        <f>IF(IFERROR('Blocks A'!EH151-'Pre-1.095 (Hard Copy)'!CM137, 0)=0, " ", ('Blocks A'!EH151-'Pre-1.095 (Hard Copy)'!CM137))</f>
        <v>+0.01</v>
      </c>
      <c r="CN137" s="1014" t="str">
        <f>IF(IFERROR('Blocks A'!ED151-'Pre-1.095 (Hard Copy)'!CN137, 0)=0, " ", ('Blocks A'!ED151-'Pre-1.095 (Hard Copy)'!CN137))</f>
        <v>+124,553</v>
      </c>
      <c r="CO137" s="1017" t="str">
        <f>IF(IFERROR('Blocks A'!EE151-'Pre-1.095 (Hard Copy)'!CO137, 0)=0, " ", ('Blocks A'!EE151-'Pre-1.095 (Hard Copy)'!CO137))</f>
        <v>+124.55</v>
      </c>
      <c r="CP137" s="1017" t="str">
        <f>IF(IFERROR('Blocks A'!EF151-'Pre-1.095 (Hard Copy)'!CP137, 0)=0, " ", ('Blocks A'!EF151-'Pre-1.095 (Hard Copy)'!CP137))</f>
        <v>+0.12</v>
      </c>
      <c r="CQ137" s="1016" t="str">
        <f>IF(IFERROR('Blocks A'!EG151-'Pre-1.095 (Hard Copy)'!CQ137, 0)=0, " ", ('Blocks A'!EG151-'Pre-1.095 (Hard Copy)'!CQ137))</f>
        <v>+0.1246</v>
      </c>
      <c r="CR137" s="1018" t="s">
        <v>12</v>
      </c>
    </row>
    <row r="138">
      <c r="B138" s="1013" t="s">
        <v>1020</v>
      </c>
      <c r="C138" s="969" t="s">
        <v>885</v>
      </c>
      <c r="D138" s="969">
        <v>1.0</v>
      </c>
      <c r="E138" s="969">
        <v>1.0</v>
      </c>
      <c r="F138" s="969">
        <v>1.0</v>
      </c>
      <c r="G138" s="1014" t="str">
        <f>IF(IFERROR('Blocks A'!G152-'Pre-1.095 (Hard Copy)'!G138, 0)=0, " ", ('Blocks A'!G152-'Pre-1.095 (Hard Copy)'!G138))</f>
        <v> </v>
      </c>
      <c r="H138" s="1014" t="str">
        <f>IF(IFERROR('Blocks A'!H152-'Pre-1.095 (Hard Copy)'!H138, 0)=0, " ", ('Blocks A'!H152-'Pre-1.095 (Hard Copy)'!H138))</f>
        <v> </v>
      </c>
      <c r="I138" s="1014" t="str">
        <f>IF(IFERROR('Blocks A'!I152-'Pre-1.095 (Hard Copy)'!I138, 0)=0, " ", ('Blocks A'!I152-'Pre-1.095 (Hard Copy)'!I138))</f>
        <v> </v>
      </c>
      <c r="J138" s="1014" t="str">
        <f>IF(IFERROR('Blocks A'!J152-'Pre-1.095 (Hard Copy)'!J138, 0)=0, " ", ('Blocks A'!J152-'Pre-1.095 (Hard Copy)'!J138))</f>
        <v> </v>
      </c>
      <c r="K138" s="1014" t="str">
        <f>IF(IFERROR('Blocks A'!K152-'Pre-1.095 (Hard Copy)'!K138, 0)=0, " ", ('Blocks A'!K152-'Pre-1.095 (Hard Copy)'!K138))</f>
        <v> </v>
      </c>
      <c r="L138" s="1014" t="str">
        <f>IF(IFERROR('Blocks A'!L152-'Pre-1.095 (Hard Copy)'!L138, 0)=0, " ", ('Blocks A'!L152-'Pre-1.095 (Hard Copy)'!L138))</f>
        <v> </v>
      </c>
      <c r="M138" s="1014" t="str">
        <f>IF(IFERROR('Blocks A'!N152-'Pre-1.095 (Hard Copy)'!M138, 0)=0, " ", ('Blocks A'!N152-'Pre-1.095 (Hard Copy)'!M138))</f>
        <v> </v>
      </c>
      <c r="N138" s="1014" t="str">
        <f>IF(IFERROR('Blocks A'!O152-'Pre-1.095 (Hard Copy)'!N138, 0)=0, " ", ('Blocks A'!O152-'Pre-1.095 (Hard Copy)'!N138))</f>
        <v> </v>
      </c>
      <c r="O138" s="1014" t="str">
        <f>IF(IFERROR('Blocks A'!P152-'Pre-1.095 (Hard Copy)'!O138, 0)=0, " ", ('Blocks A'!P152-'Pre-1.095 (Hard Copy)'!O138))</f>
        <v> </v>
      </c>
      <c r="P138" s="1014" t="str">
        <f>IF(IFERROR('Blocks A'!Q152-'Pre-1.095 (Hard Copy)'!P138, 0)=0, " ", ('Blocks A'!Q152-'Pre-1.095 (Hard Copy)'!P138))</f>
        <v> </v>
      </c>
      <c r="Q138" s="1014" t="str">
        <f>IF(IFERROR('Blocks A'!R152-'Pre-1.095 (Hard Copy)'!Q138, 0)=0, " ", ('Blocks A'!R152-'Pre-1.095 (Hard Copy)'!Q138))</f>
        <v> </v>
      </c>
      <c r="R138" s="1014" t="str">
        <f>IF(IFERROR('Blocks A'!S152-'Pre-1.095 (Hard Copy)'!R138, 0)=0, " ", ('Blocks A'!S152-'Pre-1.095 (Hard Copy)'!R138))</f>
        <v> </v>
      </c>
      <c r="S138" s="1014" t="str">
        <f>IF(IFERROR('Blocks A'!T152-'Pre-1.095 (Hard Copy)'!S138, 0)=0, " ", ('Blocks A'!T152-'Pre-1.095 (Hard Copy)'!S138))</f>
        <v> </v>
      </c>
      <c r="T138" s="1014" t="str">
        <f>IF(IFERROR('Blocks A'!M152-'Pre-1.095 (Hard Copy)'!T138, 0)=0, " ", ('Blocks A'!M152-'Pre-1.095 (Hard Copy)'!T138))</f>
        <v> </v>
      </c>
      <c r="U138" s="1014" t="str">
        <f>IF(IFERROR('Blocks A'!U152-'Pre-1.095 (Hard Copy)'!U138, 0)=0, " ", ('Blocks A'!U152-'Pre-1.095 (Hard Copy)'!U138))</f>
        <v> </v>
      </c>
      <c r="V138" s="1014" t="str">
        <f>IF(IFERROR('Blocks A'!V152-'Pre-1.095 (Hard Copy)'!V138, 0)=0, " ", ('Blocks A'!V152-'Pre-1.095 (Hard Copy)'!V138))</f>
        <v> </v>
      </c>
      <c r="W138" s="1014" t="str">
        <f>IF(IFERROR('Blocks A'!W152-'Pre-1.095 (Hard Copy)'!W138, 0)=0, " ", ('Blocks A'!W152-'Pre-1.095 (Hard Copy)'!W138))</f>
        <v> </v>
      </c>
      <c r="X138" s="1014" t="str">
        <f>IF(IFERROR('Blocks A'!X152-'Pre-1.095 (Hard Copy)'!X138, 0)=0, " ", ('Blocks A'!X152-'Pre-1.095 (Hard Copy)'!X138))</f>
        <v> </v>
      </c>
      <c r="Y138" s="1014" t="str">
        <f>IF(IFERROR('Blocks A'!AC152-'Pre-1.095 (Hard Copy)'!Y138, 0)=0, " ", ('Blocks A'!AC152-'Pre-1.095 (Hard Copy)'!Y138))</f>
        <v> </v>
      </c>
      <c r="Z138" s="1014" t="str">
        <f>IF(IFERROR('Blocks A'!Y152-'Pre-1.095 (Hard Copy)'!Z138, 0)=0, " ", ('Blocks A'!Y152-'Pre-1.095 (Hard Copy)'!Z138))</f>
        <v> </v>
      </c>
      <c r="AA138" s="1014" t="str">
        <f>IF(IFERROR('Blocks A'!Z152-'Pre-1.095 (Hard Copy)'!AA138, 0)=0, " ", ('Blocks A'!Z152-'Pre-1.095 (Hard Copy)'!AA138))</f>
        <v> </v>
      </c>
      <c r="AB138" s="1014" t="str">
        <f>IF(IFERROR('Blocks A'!AA152-'Pre-1.095 (Hard Copy)'!AB138, 0)=0, " ", ('Blocks A'!AA152-'Pre-1.095 (Hard Copy)'!AB138))</f>
        <v> </v>
      </c>
      <c r="AC138" s="1014" t="str">
        <f>IF(IFERROR('Blocks A'!AB152-'Pre-1.095 (Hard Copy)'!AC138, 0)=0, " ", ('Blocks A'!AB152-'Pre-1.095 (Hard Copy)'!AC138))</f>
        <v> </v>
      </c>
      <c r="AD138" s="1014" t="str">
        <f>IF(IFERROR('Blocks A'!AY152-'Pre-1.095 (Hard Copy)'!AD138, 0)=0, " ", ('Blocks A'!AY152-'Pre-1.095 (Hard Copy)'!AD138))</f>
        <v> </v>
      </c>
      <c r="AE138" s="1014" t="str">
        <f>IF(IFERROR('Blocks A'!AZ152-'Pre-1.095 (Hard Copy)'!AE138, 0)=0, " ", ('Blocks A'!AZ152-'Pre-1.095 (Hard Copy)'!AE138))</f>
        <v> </v>
      </c>
      <c r="AF138" s="1014" t="str">
        <f>IF(IFERROR('Blocks A'!BA152-'Pre-1.095 (Hard Copy)'!AF138, 0)=0, " ", ('Blocks A'!BA152-'Pre-1.095 (Hard Copy)'!AF138))</f>
        <v> </v>
      </c>
      <c r="AG138" s="1014" t="str">
        <f>IF(IFERROR('Blocks A'!BB152-'Pre-1.095 (Hard Copy)'!AG138, 0)=0, " ", ('Blocks A'!BB152-'Pre-1.095 (Hard Copy)'!AG138))</f>
        <v> </v>
      </c>
      <c r="AH138" s="1014" t="str">
        <f>IF(IFERROR('Blocks A'!BC152-'Pre-1.095 (Hard Copy)'!AH138, 0)=0, " ", ('Blocks A'!BC152-'Pre-1.095 (Hard Copy)'!AH138))</f>
        <v> </v>
      </c>
      <c r="AI138" s="1014" t="str">
        <f>IF(IFERROR('Blocks A'!BJ152-'Pre-1.095 (Hard Copy)'!AI138, 0)=0, " ", ('Blocks A'!BJ152-'Pre-1.095 (Hard Copy)'!AI138))</f>
        <v> </v>
      </c>
      <c r="AJ138" s="1014" t="str">
        <f>IF(IFERROR('Blocks A'!BD152-'Pre-1.095 (Hard Copy)'!AJ138, 0)=0, " ", ('Blocks A'!BD152-'Pre-1.095 (Hard Copy)'!AJ138))</f>
        <v> </v>
      </c>
      <c r="AK138" s="1014" t="str">
        <f>IF(IFERROR('Blocks A'!BE152-'Pre-1.095 (Hard Copy)'!AK138, 0)=0, " ", ('Blocks A'!BE152-'Pre-1.095 (Hard Copy)'!AK138))</f>
        <v> </v>
      </c>
      <c r="AL138" s="1014" t="str">
        <f>IF(IFERROR('Blocks A'!BF152-'Pre-1.095 (Hard Copy)'!AL138, 0)=0, " ", ('Blocks A'!BF152-'Pre-1.095 (Hard Copy)'!AL138))</f>
        <v> </v>
      </c>
      <c r="AM138" s="1014" t="str">
        <f>IF(IFERROR('Blocks A'!BG152-'Pre-1.095 (Hard Copy)'!AM138, 0)=0, " ", ('Blocks A'!BG152-'Pre-1.095 (Hard Copy)'!AM138))</f>
        <v> </v>
      </c>
      <c r="AN138" s="1014" t="str">
        <f>IF(IFERROR('Blocks A'!BH152-'Pre-1.095 (Hard Copy)'!AN138, 0)=0, " ", ('Blocks A'!BH152-'Pre-1.095 (Hard Copy)'!AN138))</f>
        <v> </v>
      </c>
      <c r="AO138" s="1014" t="str">
        <f>IF(IFERROR('Blocks A'!BI152-'Pre-1.095 (Hard Copy)'!AO138, 0)=0, " ", ('Blocks A'!BI152-'Pre-1.095 (Hard Copy)'!AO138))</f>
        <v> </v>
      </c>
      <c r="AP138" s="1014" t="str">
        <f>IF(IFERROR('Blocks A'!BK152-'Pre-1.095 (Hard Copy)'!AP138, 0)=0, " ", ('Blocks A'!BK152-'Pre-1.095 (Hard Copy)'!AP138))</f>
        <v> </v>
      </c>
      <c r="AQ138" s="1014" t="str">
        <f>IF(IFERROR('Blocks A'!BL152-'Pre-1.095 (Hard Copy)'!AQ138, 0)=0, " ", ('Blocks A'!BL152-'Pre-1.095 (Hard Copy)'!AQ138))</f>
        <v> </v>
      </c>
      <c r="AR138" s="1014" t="str">
        <f>IF(IFERROR('Blocks A'!BM152-'Pre-1.095 (Hard Copy)'!AR138, 0)=0, " ", ('Blocks A'!BM152-'Pre-1.095 (Hard Copy)'!AR138))</f>
        <v> </v>
      </c>
      <c r="AS138" s="1014" t="str">
        <f>IF(IFERROR('Blocks A'!BO152-'Pre-1.095 (Hard Copy)'!AS138, 0)=0, " ", ('Blocks A'!BO152-'Pre-1.095 (Hard Copy)'!AS138))</f>
        <v> </v>
      </c>
      <c r="AT138" s="1014" t="str">
        <f>IF(IFERROR('Blocks A'!BP152-'Pre-1.095 (Hard Copy)'!AT138, 0)=0, " ", ('Blocks A'!BP152-'Pre-1.095 (Hard Copy)'!AT138))</f>
        <v> </v>
      </c>
      <c r="AU138" s="1014" t="str">
        <f>IF(IFERROR('Blocks A'!BQ152-'Pre-1.095 (Hard Copy)'!AU138, 0)=0, " ", ('Blocks A'!BQ152-'Pre-1.095 (Hard Copy)'!AU138))</f>
        <v> </v>
      </c>
      <c r="AV138" s="1014" t="str">
        <f>IF(IFERROR('Blocks A'!BR152-'Pre-1.095 (Hard Copy)'!AV138, 0)=0, " ", ('Blocks A'!BR152-'Pre-1.095 (Hard Copy)'!AV138))</f>
        <v> </v>
      </c>
      <c r="AW138" s="1014" t="str">
        <f>IF(IFERROR('Blocks A'!BS152-'Pre-1.095 (Hard Copy)'!AW138, 0)=0, " ", ('Blocks A'!BS152-'Pre-1.095 (Hard Copy)'!AW138))</f>
        <v> </v>
      </c>
      <c r="AX138" s="1014" t="str">
        <f>IF(IFERROR('Blocks A'!BT152-'Pre-1.095 (Hard Copy)'!AX138, 0)=0, " ", ('Blocks A'!BT152-'Pre-1.095 (Hard Copy)'!AX138))</f>
        <v> </v>
      </c>
      <c r="AY138" s="1014" t="str">
        <f>IF(IFERROR('Blocks A'!BU152-'Pre-1.095 (Hard Copy)'!AY138, 0)=0, " ", ('Blocks A'!BU152-'Pre-1.095 (Hard Copy)'!AY138))</f>
        <v> </v>
      </c>
      <c r="AZ138" s="1014" t="str">
        <f>IF(IFERROR('Blocks A'!BW152-'Pre-1.095 (Hard Copy)'!AZ138, 0)=0, " ", ('Blocks A'!BW152-'Pre-1.095 (Hard Copy)'!AZ138))</f>
        <v> </v>
      </c>
      <c r="BA138" s="1014" t="str">
        <f>IF(IFERROR('Blocks A'!BX152-'Pre-1.095 (Hard Copy)'!BA138, 0)=0, " ", ('Blocks A'!BX152-'Pre-1.095 (Hard Copy)'!BA138))</f>
        <v>-0</v>
      </c>
      <c r="BB138" s="1014" t="str">
        <f>IF(IFERROR('Blocks A'!BY152-'Pre-1.095 (Hard Copy)'!BB138, 0)=0, " ", ('Blocks A'!BY152-'Pre-1.095 (Hard Copy)'!BB138))</f>
        <v> </v>
      </c>
      <c r="BC138" s="1015" t="str">
        <f>IF(IFERROR('Blocks A'!BZ152-'Pre-1.095 (Hard Copy)'!BC138, 0)=0, " ", ('Blocks A'!BZ152-'Pre-1.095 (Hard Copy)'!BC138))</f>
        <v>+0.0</v>
      </c>
      <c r="BD138" s="1014" t="str">
        <f>IF(IFERROR('Blocks A'!BV152-'Pre-1.095 (Hard Copy)'!BD138, 0)=0, " ", ('Blocks A'!BV152-'Pre-1.095 (Hard Copy)'!BD138))</f>
        <v> </v>
      </c>
      <c r="BE138" s="1014" t="str">
        <f>IF(IFERROR('Blocks A'!CB152-'Pre-1.095 (Hard Copy)'!BE138, 0)=0, " ", ('Blocks A'!CB152-'Pre-1.095 (Hard Copy)'!BE138))</f>
        <v>-60</v>
      </c>
      <c r="BF138" s="1014" t="str">
        <f>IF(IFERROR('Blocks A'!CC152-'Pre-1.095 (Hard Copy)'!BF138, 0)=0, " ", ('Blocks A'!CC152-'Pre-1.095 (Hard Copy)'!BF138))</f>
        <v>-9,333</v>
      </c>
      <c r="BG138" s="1016" t="str">
        <f>IF(IFERROR('Blocks A'!CD152-'Pre-1.095 (Hard Copy)'!BG138, 0)=0, " ", ('Blocks A'!CD152-'Pre-1.095 (Hard Copy)'!BG138))</f>
        <v>-0.0093</v>
      </c>
      <c r="BH138" s="1014" t="str">
        <f>IF(IFERROR('Blocks A'!CE152-'Pre-1.095 (Hard Copy)'!BH138, 0)=0, " ", ('Blocks A'!CE152-'Pre-1.095 (Hard Copy)'!BH138))</f>
        <v> </v>
      </c>
      <c r="BI138" s="1014" t="str">
        <f>IF(IFERROR('Blocks A'!CZ152-'Pre-1.095 (Hard Copy)'!BI138, 0)=0, " ", ('Blocks A'!CZ152-'Pre-1.095 (Hard Copy)'!BI138))</f>
        <v>-58</v>
      </c>
      <c r="BJ138" s="1014" t="str">
        <f>IF(IFERROR('Blocks A'!DA152-'Pre-1.095 (Hard Copy)'!BJ138, 0)=0, " ", ('Blocks A'!DA152-'Pre-1.095 (Hard Copy)'!BJ138))</f>
        <v> </v>
      </c>
      <c r="BK138" s="1014" t="str">
        <f>IF(IFERROR('Blocks A'!DB152-'Pre-1.095 (Hard Copy)'!BK138, 0)=0, " ", ('Blocks A'!DB152-'Pre-1.095 (Hard Copy)'!BK138))</f>
        <v> </v>
      </c>
      <c r="BL138" s="1014" t="str">
        <f>IF(IFERROR('Blocks A'!DC152-'Pre-1.095 (Hard Copy)'!BL138, 0)=0, " ", ('Blocks A'!DC152-'Pre-1.095 (Hard Copy)'!BL138))</f>
        <v> </v>
      </c>
      <c r="BM138" s="1014" t="str">
        <f>IF(IFERROR('Blocks A'!DD152-'Pre-1.095 (Hard Copy)'!BM138, 0)=0, " ", ('Blocks A'!DD152-'Pre-1.095 (Hard Copy)'!BM138))</f>
        <v>+1</v>
      </c>
      <c r="BN138" s="1014" t="str">
        <f>IF(IFERROR('Blocks A'!DE152-'Pre-1.095 (Hard Copy)'!BN138, 0)=0, " ", ('Blocks A'!DE152-'Pre-1.095 (Hard Copy)'!BN138))</f>
        <v>+5</v>
      </c>
      <c r="BO138" s="1014" t="str">
        <f>IF(IFERROR('Blocks A'!DF152-'Pre-1.095 (Hard Copy)'!BO138, 0)=0, " ", ('Blocks A'!DF152-'Pre-1.095 (Hard Copy)'!BO138))</f>
        <v>+7</v>
      </c>
      <c r="BP138" s="1014" t="str">
        <f>IF(IFERROR('Blocks A'!DG152-'Pre-1.095 (Hard Copy)'!BP138, 0)=0, " ", ('Blocks A'!DG152-'Pre-1.095 (Hard Copy)'!BP138))</f>
        <v> </v>
      </c>
      <c r="BQ138" s="1014" t="str">
        <f>IF(IFERROR('Blocks A'!DH152-'Pre-1.095 (Hard Copy)'!BQ138, 0)=0, " ", ('Blocks A'!DH152-'Pre-1.095 (Hard Copy)'!BQ138))</f>
        <v> </v>
      </c>
      <c r="BR138" s="1014" t="str">
        <f>IF(IFERROR('Blocks A'!DI152-'Pre-1.095 (Hard Copy)'!BR138, 0)=0, " ", ('Blocks A'!DI152-'Pre-1.095 (Hard Copy)'!BR138))</f>
        <v> </v>
      </c>
      <c r="BS138" s="1014" t="str">
        <f>IF(IFERROR('Blocks A'!DJ152-'Pre-1.095 (Hard Copy)'!BS138, 0)=0, " ", ('Blocks A'!DJ152-'Pre-1.095 (Hard Copy)'!BS138))</f>
        <v>-103</v>
      </c>
      <c r="BT138" s="1014" t="str">
        <f>IF(IFERROR('Blocks A'!DK152-'Pre-1.095 (Hard Copy)'!BT138, 0)=0, " ", ('Blocks A'!DK152-'Pre-1.095 (Hard Copy)'!BT138))</f>
        <v> </v>
      </c>
      <c r="BU138" s="1014" t="str">
        <f>IF(IFERROR('Blocks A'!DL152-'Pre-1.095 (Hard Copy)'!BU138, 0)=0, " ", ('Blocks A'!DL152-'Pre-1.095 (Hard Copy)'!BU138))</f>
        <v>-0</v>
      </c>
      <c r="BV138" s="1014" t="str">
        <f>IF(IFERROR('Blocks A'!DM152-'Pre-1.095 (Hard Copy)'!BV138, 0)=0, " ", ('Blocks A'!DM152-'Pre-1.095 (Hard Copy)'!BV138))</f>
        <v> </v>
      </c>
      <c r="BW138" s="1014" t="str">
        <f>IF(IFERROR('Blocks A'!DN152-'Pre-1.095 (Hard Copy)'!BW138, 0)=0, " ", ('Blocks A'!DN152-'Pre-1.095 (Hard Copy)'!BW138))</f>
        <v>+3</v>
      </c>
      <c r="BX138" s="1014" t="str">
        <f>IF(IFERROR('Blocks A'!DO152-'Pre-1.095 (Hard Copy)'!BX138, 0)=0, " ", ('Blocks A'!DO152-'Pre-1.095 (Hard Copy)'!BX138))</f>
        <v>+63</v>
      </c>
      <c r="BY138" s="1014" t="str">
        <f>IF(IFERROR('Blocks A'!DP152-'Pre-1.095 (Hard Copy)'!BY138, 0)=0, " ", ('Blocks A'!DP152-'Pre-1.095 (Hard Copy)'!BY138))</f>
        <v>+913</v>
      </c>
      <c r="BZ138" s="1014" t="str">
        <f>IF(IFERROR('Blocks A'!DQ152-'Pre-1.095 (Hard Copy)'!BZ138, 0)=0, " ", ('Blocks A'!DQ152-'Pre-1.095 (Hard Copy)'!BZ138))</f>
        <v> </v>
      </c>
      <c r="CA138" s="1014" t="str">
        <f>IF(IFERROR('Blocks A'!DR152-'Pre-1.095 (Hard Copy)'!CA138, 0)=0, " ", ('Blocks A'!DR152-'Pre-1.095 (Hard Copy)'!CA138))</f>
        <v> </v>
      </c>
      <c r="CB138" s="1014" t="str">
        <f>IF(IFERROR('Blocks A'!DS152-'Pre-1.095 (Hard Copy)'!CB138, 0)=0, " ", ('Blocks A'!DS152-'Pre-1.095 (Hard Copy)'!CB138))</f>
        <v> </v>
      </c>
      <c r="CC138" s="1014" t="str">
        <f>IF(IFERROR('Blocks A'!DT152-'Pre-1.095 (Hard Copy)'!CC138, 0)=0, " ", ('Blocks A'!DT152-'Pre-1.095 (Hard Copy)'!CC138))</f>
        <v>-44</v>
      </c>
      <c r="CD138" s="1014" t="str">
        <f>IF(IFERROR('Blocks A'!DU152-'Pre-1.095 (Hard Copy)'!CD138, 0)=0, " ", ('Blocks A'!DU152-'Pre-1.095 (Hard Copy)'!CD138))</f>
        <v>+874</v>
      </c>
      <c r="CE138" s="1014" t="str">
        <f>IF(IFERROR('Blocks A'!DX152-'Pre-1.095 (Hard Copy)'!CE138, 0)=0, " ", ('Blocks A'!DX152-'Pre-1.095 (Hard Copy)'!CE138))</f>
        <v>+326</v>
      </c>
      <c r="CF138" s="1014" t="str">
        <f>IF(IFERROR('Blocks A'!DY152-'Pre-1.095 (Hard Copy)'!CF138, 0)=0, " ", ('Blocks A'!DY152-'Pre-1.095 (Hard Copy)'!CF138))</f>
        <v>+50,715</v>
      </c>
      <c r="CG138" s="1016" t="str">
        <f>IF(IFERROR('Blocks A'!DZ152-'Pre-1.095 (Hard Copy)'!CG138, 0)=0, " ", ('Blocks A'!DZ152-'Pre-1.095 (Hard Copy)'!CG138))</f>
        <v>+0.0507</v>
      </c>
      <c r="CH138" s="1015" t="str">
        <f>IF(IFERROR('Blocks A'!DV152-'Pre-1.095 (Hard Copy)'!CH138, 0)=0, " ", ('Blocks A'!DV152-'Pre-1.095 (Hard Copy)'!CH138))</f>
        <v>-5.9</v>
      </c>
      <c r="CI138" s="1015" t="str">
        <f>IF(IFERROR('Blocks A'!DW152-'Pre-1.095 (Hard Copy)'!CI138, 0)=0, " ", ('Blocks A'!DW152-'Pre-1.095 (Hard Copy)'!CI138))</f>
        <v>+323.4</v>
      </c>
      <c r="CJ138" s="1014" t="str">
        <f>IF(IFERROR('Blocks A'!EA152-'Pre-1.095 (Hard Copy)'!CJ138, 0)=0, " ", ('Blocks A'!EA152-'Pre-1.095 (Hard Copy)'!CJ138))</f>
        <v>+266</v>
      </c>
      <c r="CK138" s="1017" t="str">
        <f>IF(IFERROR('Blocks A'!EB152-'Pre-1.095 (Hard Copy)'!CK138, 0)=0, " ", ('Blocks A'!EB152-'Pre-1.095 (Hard Copy)'!CK138))</f>
        <v>+4.43</v>
      </c>
      <c r="CL138" s="1017" t="str">
        <f>IF(IFERROR('Blocks A'!EC152-'Pre-1.095 (Hard Copy)'!CL138, 0)=0, " ", ('Blocks A'!EC152-'Pre-1.095 (Hard Copy)'!CL138))</f>
        <v>+0.07</v>
      </c>
      <c r="CM138" s="1017" t="str">
        <f>IF(IFERROR('Blocks A'!EH152-'Pre-1.095 (Hard Copy)'!CM138, 0)=0, " ", ('Blocks A'!EH152-'Pre-1.095 (Hard Copy)'!CM138))</f>
        <v>+0.00</v>
      </c>
      <c r="CN138" s="1014" t="str">
        <f>IF(IFERROR('Blocks A'!ED152-'Pre-1.095 (Hard Copy)'!CN138, 0)=0, " ", ('Blocks A'!ED152-'Pre-1.095 (Hard Copy)'!CN138))</f>
        <v>+41,381</v>
      </c>
      <c r="CO138" s="1017" t="str">
        <f>IF(IFERROR('Blocks A'!EE152-'Pre-1.095 (Hard Copy)'!CO138, 0)=0, " ", ('Blocks A'!EE152-'Pre-1.095 (Hard Copy)'!CO138))</f>
        <v>+41.38</v>
      </c>
      <c r="CP138" s="1017" t="str">
        <f>IF(IFERROR('Blocks A'!EF152-'Pre-1.095 (Hard Copy)'!CP138, 0)=0, " ", ('Blocks A'!EF152-'Pre-1.095 (Hard Copy)'!CP138))</f>
        <v>+0.04</v>
      </c>
      <c r="CQ138" s="1016" t="str">
        <f>IF(IFERROR('Blocks A'!EG152-'Pre-1.095 (Hard Copy)'!CQ138, 0)=0, " ", ('Blocks A'!EG152-'Pre-1.095 (Hard Copy)'!CQ138))</f>
        <v>+0.0414</v>
      </c>
      <c r="CR138" s="1018">
        <v>440.0</v>
      </c>
    </row>
    <row r="139">
      <c r="A139" s="990" t="s">
        <v>1021</v>
      </c>
      <c r="B139" s="1013" t="s">
        <v>1022</v>
      </c>
      <c r="C139" s="969" t="s">
        <v>886</v>
      </c>
      <c r="D139" s="969">
        <v>1.0</v>
      </c>
      <c r="E139" s="969">
        <v>2.0</v>
      </c>
      <c r="F139" s="969">
        <v>1.0</v>
      </c>
      <c r="G139" s="1014" t="str">
        <f>IF(IFERROR('Blocks A'!G153-'Pre-1.095 (Hard Copy)'!G139, 0)=0, " ", ('Blocks A'!G153-'Pre-1.095 (Hard Copy)'!G139))</f>
        <v> </v>
      </c>
      <c r="H139" s="1014" t="str">
        <f>IF(IFERROR('Blocks A'!H153-'Pre-1.095 (Hard Copy)'!H139, 0)=0, " ", ('Blocks A'!H153-'Pre-1.095 (Hard Copy)'!H139))</f>
        <v> </v>
      </c>
      <c r="I139" s="1014" t="str">
        <f>IF(IFERROR('Blocks A'!I153-'Pre-1.095 (Hard Copy)'!I139, 0)=0, " ", ('Blocks A'!I153-'Pre-1.095 (Hard Copy)'!I139))</f>
        <v> </v>
      </c>
      <c r="J139" s="1014" t="str">
        <f>IF(IFERROR('Blocks A'!J153-'Pre-1.095 (Hard Copy)'!J139, 0)=0, " ", ('Blocks A'!J153-'Pre-1.095 (Hard Copy)'!J139))</f>
        <v> </v>
      </c>
      <c r="K139" s="1014" t="str">
        <f>IF(IFERROR('Blocks A'!K153-'Pre-1.095 (Hard Copy)'!K139, 0)=0, " ", ('Blocks A'!K153-'Pre-1.095 (Hard Copy)'!K139))</f>
        <v> </v>
      </c>
      <c r="L139" s="1014" t="str">
        <f>IF(IFERROR('Blocks A'!L153-'Pre-1.095 (Hard Copy)'!L139, 0)=0, " ", ('Blocks A'!L153-'Pre-1.095 (Hard Copy)'!L139))</f>
        <v> </v>
      </c>
      <c r="M139" s="1014" t="str">
        <f>IF(IFERROR('Blocks A'!N153-'Pre-1.095 (Hard Copy)'!M139, 0)=0, " ", ('Blocks A'!N153-'Pre-1.095 (Hard Copy)'!M139))</f>
        <v> </v>
      </c>
      <c r="N139" s="1014" t="str">
        <f>IF(IFERROR('Blocks A'!O153-'Pre-1.095 (Hard Copy)'!N139, 0)=0, " ", ('Blocks A'!O153-'Pre-1.095 (Hard Copy)'!N139))</f>
        <v> </v>
      </c>
      <c r="O139" s="1014" t="str">
        <f>IF(IFERROR('Blocks A'!P153-'Pre-1.095 (Hard Copy)'!O139, 0)=0, " ", ('Blocks A'!P153-'Pre-1.095 (Hard Copy)'!O139))</f>
        <v> </v>
      </c>
      <c r="P139" s="1014" t="str">
        <f>IF(IFERROR('Blocks A'!Q153-'Pre-1.095 (Hard Copy)'!P139, 0)=0, " ", ('Blocks A'!Q153-'Pre-1.095 (Hard Copy)'!P139))</f>
        <v> </v>
      </c>
      <c r="Q139" s="1014" t="str">
        <f>IF(IFERROR('Blocks A'!R153-'Pre-1.095 (Hard Copy)'!Q139, 0)=0, " ", ('Blocks A'!R153-'Pre-1.095 (Hard Copy)'!Q139))</f>
        <v> </v>
      </c>
      <c r="R139" s="1014" t="str">
        <f>IF(IFERROR('Blocks A'!S153-'Pre-1.095 (Hard Copy)'!R139, 0)=0, " ", ('Blocks A'!S153-'Pre-1.095 (Hard Copy)'!R139))</f>
        <v> </v>
      </c>
      <c r="S139" s="1014" t="str">
        <f>IF(IFERROR('Blocks A'!T153-'Pre-1.095 (Hard Copy)'!S139, 0)=0, " ", ('Blocks A'!T153-'Pre-1.095 (Hard Copy)'!S139))</f>
        <v> </v>
      </c>
      <c r="T139" s="1014" t="str">
        <f>IF(IFERROR('Blocks A'!M153-'Pre-1.095 (Hard Copy)'!T139, 0)=0, " ", ('Blocks A'!M153-'Pre-1.095 (Hard Copy)'!T139))</f>
        <v> </v>
      </c>
      <c r="U139" s="1014" t="str">
        <f>IF(IFERROR('Blocks A'!U153-'Pre-1.095 (Hard Copy)'!U139, 0)=0, " ", ('Blocks A'!U153-'Pre-1.095 (Hard Copy)'!U139))</f>
        <v> </v>
      </c>
      <c r="V139" s="1014" t="str">
        <f>IF(IFERROR('Blocks A'!V153-'Pre-1.095 (Hard Copy)'!V139, 0)=0, " ", ('Blocks A'!V153-'Pre-1.095 (Hard Copy)'!V139))</f>
        <v> </v>
      </c>
      <c r="W139" s="1014" t="str">
        <f>IF(IFERROR('Blocks A'!W153-'Pre-1.095 (Hard Copy)'!W139, 0)=0, " ", ('Blocks A'!W153-'Pre-1.095 (Hard Copy)'!W139))</f>
        <v> </v>
      </c>
      <c r="X139" s="1014" t="str">
        <f>IF(IFERROR('Blocks A'!X153-'Pre-1.095 (Hard Copy)'!X139, 0)=0, " ", ('Blocks A'!X153-'Pre-1.095 (Hard Copy)'!X139))</f>
        <v> </v>
      </c>
      <c r="Y139" s="1014" t="str">
        <f>IF(IFERROR('Blocks A'!AC153-'Pre-1.095 (Hard Copy)'!Y139, 0)=0, " ", ('Blocks A'!AC153-'Pre-1.095 (Hard Copy)'!Y139))</f>
        <v> </v>
      </c>
      <c r="Z139" s="1014" t="str">
        <f>IF(IFERROR('Blocks A'!Y153-'Pre-1.095 (Hard Copy)'!Z139, 0)=0, " ", ('Blocks A'!Y153-'Pre-1.095 (Hard Copy)'!Z139))</f>
        <v> </v>
      </c>
      <c r="AA139" s="1014" t="str">
        <f>IF(IFERROR('Blocks A'!Z153-'Pre-1.095 (Hard Copy)'!AA139, 0)=0, " ", ('Blocks A'!Z153-'Pre-1.095 (Hard Copy)'!AA139))</f>
        <v> </v>
      </c>
      <c r="AB139" s="1014" t="str">
        <f>IF(IFERROR('Blocks A'!AA153-'Pre-1.095 (Hard Copy)'!AB139, 0)=0, " ", ('Blocks A'!AA153-'Pre-1.095 (Hard Copy)'!AB139))</f>
        <v> </v>
      </c>
      <c r="AC139" s="1014" t="str">
        <f>IF(IFERROR('Blocks A'!AB153-'Pre-1.095 (Hard Copy)'!AC139, 0)=0, " ", ('Blocks A'!AB153-'Pre-1.095 (Hard Copy)'!AC139))</f>
        <v> </v>
      </c>
      <c r="AD139" s="1014" t="str">
        <f>IF(IFERROR('Blocks A'!AY153-'Pre-1.095 (Hard Copy)'!AD139, 0)=0, " ", ('Blocks A'!AY153-'Pre-1.095 (Hard Copy)'!AD139))</f>
        <v> </v>
      </c>
      <c r="AE139" s="1014" t="str">
        <f>IF(IFERROR('Blocks A'!AZ153-'Pre-1.095 (Hard Copy)'!AE139, 0)=0, " ", ('Blocks A'!AZ153-'Pre-1.095 (Hard Copy)'!AE139))</f>
        <v> </v>
      </c>
      <c r="AF139" s="1014" t="str">
        <f>IF(IFERROR('Blocks A'!BA153-'Pre-1.095 (Hard Copy)'!AF139, 0)=0, " ", ('Blocks A'!BA153-'Pre-1.095 (Hard Copy)'!AF139))</f>
        <v> </v>
      </c>
      <c r="AG139" s="1014" t="str">
        <f>IF(IFERROR('Blocks A'!BB153-'Pre-1.095 (Hard Copy)'!AG139, 0)=0, " ", ('Blocks A'!BB153-'Pre-1.095 (Hard Copy)'!AG139))</f>
        <v> </v>
      </c>
      <c r="AH139" s="1014" t="str">
        <f>IF(IFERROR('Blocks A'!BC153-'Pre-1.095 (Hard Copy)'!AH139, 0)=0, " ", ('Blocks A'!BC153-'Pre-1.095 (Hard Copy)'!AH139))</f>
        <v> </v>
      </c>
      <c r="AI139" s="1014" t="str">
        <f>IF(IFERROR('Blocks A'!BJ153-'Pre-1.095 (Hard Copy)'!AI139, 0)=0, " ", ('Blocks A'!BJ153-'Pre-1.095 (Hard Copy)'!AI139))</f>
        <v> </v>
      </c>
      <c r="AJ139" s="1014" t="str">
        <f>IF(IFERROR('Blocks A'!BD153-'Pre-1.095 (Hard Copy)'!AJ139, 0)=0, " ", ('Blocks A'!BD153-'Pre-1.095 (Hard Copy)'!AJ139))</f>
        <v> </v>
      </c>
      <c r="AK139" s="1014" t="str">
        <f>IF(IFERROR('Blocks A'!BE153-'Pre-1.095 (Hard Copy)'!AK139, 0)=0, " ", ('Blocks A'!BE153-'Pre-1.095 (Hard Copy)'!AK139))</f>
        <v> </v>
      </c>
      <c r="AL139" s="1014" t="str">
        <f>IF(IFERROR('Blocks A'!BF153-'Pre-1.095 (Hard Copy)'!AL139, 0)=0, " ", ('Blocks A'!BF153-'Pre-1.095 (Hard Copy)'!AL139))</f>
        <v> </v>
      </c>
      <c r="AM139" s="1014" t="str">
        <f>IF(IFERROR('Blocks A'!BG153-'Pre-1.095 (Hard Copy)'!AM139, 0)=0, " ", ('Blocks A'!BG153-'Pre-1.095 (Hard Copy)'!AM139))</f>
        <v> </v>
      </c>
      <c r="AN139" s="1014" t="str">
        <f>IF(IFERROR('Blocks A'!BH153-'Pre-1.095 (Hard Copy)'!AN139, 0)=0, " ", ('Blocks A'!BH153-'Pre-1.095 (Hard Copy)'!AN139))</f>
        <v> </v>
      </c>
      <c r="AO139" s="1014" t="str">
        <f>IF(IFERROR('Blocks A'!BI153-'Pre-1.095 (Hard Copy)'!AO139, 0)=0, " ", ('Blocks A'!BI153-'Pre-1.095 (Hard Copy)'!AO139))</f>
        <v> </v>
      </c>
      <c r="AP139" s="1014" t="str">
        <f>IF(IFERROR('Blocks A'!BK153-'Pre-1.095 (Hard Copy)'!AP139, 0)=0, " ", ('Blocks A'!BK153-'Pre-1.095 (Hard Copy)'!AP139))</f>
        <v> </v>
      </c>
      <c r="AQ139" s="1014" t="str">
        <f>IF(IFERROR('Blocks A'!BL153-'Pre-1.095 (Hard Copy)'!AQ139, 0)=0, " ", ('Blocks A'!BL153-'Pre-1.095 (Hard Copy)'!AQ139))</f>
        <v> </v>
      </c>
      <c r="AR139" s="1014" t="str">
        <f>IF(IFERROR('Blocks A'!BM153-'Pre-1.095 (Hard Copy)'!AR139, 0)=0, " ", ('Blocks A'!BM153-'Pre-1.095 (Hard Copy)'!AR139))</f>
        <v> </v>
      </c>
      <c r="AS139" s="1014" t="str">
        <f>IF(IFERROR('Blocks A'!BO153-'Pre-1.095 (Hard Copy)'!AS139, 0)=0, " ", ('Blocks A'!BO153-'Pre-1.095 (Hard Copy)'!AS139))</f>
        <v> </v>
      </c>
      <c r="AT139" s="1014" t="str">
        <f>IF(IFERROR('Blocks A'!BP153-'Pre-1.095 (Hard Copy)'!AT139, 0)=0, " ", ('Blocks A'!BP153-'Pre-1.095 (Hard Copy)'!AT139))</f>
        <v> </v>
      </c>
      <c r="AU139" s="1014" t="str">
        <f>IF(IFERROR('Blocks A'!BQ153-'Pre-1.095 (Hard Copy)'!AU139, 0)=0, " ", ('Blocks A'!BQ153-'Pre-1.095 (Hard Copy)'!AU139))</f>
        <v> </v>
      </c>
      <c r="AV139" s="1014" t="str">
        <f>IF(IFERROR('Blocks A'!BR153-'Pre-1.095 (Hard Copy)'!AV139, 0)=0, " ", ('Blocks A'!BR153-'Pre-1.095 (Hard Copy)'!AV139))</f>
        <v> </v>
      </c>
      <c r="AW139" s="1014" t="str">
        <f>IF(IFERROR('Blocks A'!BS153-'Pre-1.095 (Hard Copy)'!AW139, 0)=0, " ", ('Blocks A'!BS153-'Pre-1.095 (Hard Copy)'!AW139))</f>
        <v> </v>
      </c>
      <c r="AX139" s="1014" t="str">
        <f>IF(IFERROR('Blocks A'!BT153-'Pre-1.095 (Hard Copy)'!AX139, 0)=0, " ", ('Blocks A'!BT153-'Pre-1.095 (Hard Copy)'!AX139))</f>
        <v> </v>
      </c>
      <c r="AY139" s="1014" t="str">
        <f>IF(IFERROR('Blocks A'!BU153-'Pre-1.095 (Hard Copy)'!AY139, 0)=0, " ", ('Blocks A'!BU153-'Pre-1.095 (Hard Copy)'!AY139))</f>
        <v> </v>
      </c>
      <c r="AZ139" s="1014" t="str">
        <f>IF(IFERROR('Blocks A'!BW153-'Pre-1.095 (Hard Copy)'!AZ139, 0)=0, " ", ('Blocks A'!BW153-'Pre-1.095 (Hard Copy)'!AZ139))</f>
        <v> </v>
      </c>
      <c r="BA139" s="1014" t="str">
        <f>IF(IFERROR('Blocks A'!BX153-'Pre-1.095 (Hard Copy)'!BA139, 0)=0, " ", ('Blocks A'!BX153-'Pre-1.095 (Hard Copy)'!BA139))</f>
        <v>+0</v>
      </c>
      <c r="BB139" s="1014" t="str">
        <f>IF(IFERROR('Blocks A'!BY153-'Pre-1.095 (Hard Copy)'!BB139, 0)=0, " ", ('Blocks A'!BY153-'Pre-1.095 (Hard Copy)'!BB139))</f>
        <v> </v>
      </c>
      <c r="BC139" s="1015" t="str">
        <f>IF(IFERROR('Blocks A'!BZ153-'Pre-1.095 (Hard Copy)'!BC139, 0)=0, " ", ('Blocks A'!BZ153-'Pre-1.095 (Hard Copy)'!BC139))</f>
        <v>+0.0</v>
      </c>
      <c r="BD139" s="1014" t="str">
        <f>IF(IFERROR('Blocks A'!BV153-'Pre-1.095 (Hard Copy)'!BD139, 0)=0, " ", ('Blocks A'!BV153-'Pre-1.095 (Hard Copy)'!BD139))</f>
        <v> </v>
      </c>
      <c r="BE139" s="1014" t="str">
        <f>IF(IFERROR('Blocks A'!CB153-'Pre-1.095 (Hard Copy)'!BE139, 0)=0, " ", ('Blocks A'!CB153-'Pre-1.095 (Hard Copy)'!BE139))</f>
        <v>-90</v>
      </c>
      <c r="BF139" s="1014" t="str">
        <f>IF(IFERROR('Blocks A'!CC153-'Pre-1.095 (Hard Copy)'!BF139, 0)=0, " ", ('Blocks A'!CC153-'Pre-1.095 (Hard Copy)'!BF139))</f>
        <v>-14,000</v>
      </c>
      <c r="BG139" s="1016" t="str">
        <f>IF(IFERROR('Blocks A'!CD153-'Pre-1.095 (Hard Copy)'!BG139, 0)=0, " ", ('Blocks A'!CD153-'Pre-1.095 (Hard Copy)'!BG139))</f>
        <v>-0.0140</v>
      </c>
      <c r="BH139" s="1014" t="str">
        <f>IF(IFERROR('Blocks A'!CE153-'Pre-1.095 (Hard Copy)'!BH139, 0)=0, " ", ('Blocks A'!CE153-'Pre-1.095 (Hard Copy)'!BH139))</f>
        <v> </v>
      </c>
      <c r="BI139" s="1014" t="str">
        <f>IF(IFERROR('Blocks A'!CZ153-'Pre-1.095 (Hard Copy)'!BI139, 0)=0, " ", ('Blocks A'!CZ153-'Pre-1.095 (Hard Copy)'!BI139))</f>
        <v>+8</v>
      </c>
      <c r="BJ139" s="1014" t="str">
        <f>IF(IFERROR('Blocks A'!DA153-'Pre-1.095 (Hard Copy)'!BJ139, 0)=0, " ", ('Blocks A'!DA153-'Pre-1.095 (Hard Copy)'!BJ139))</f>
        <v> </v>
      </c>
      <c r="BK139" s="1014" t="str">
        <f>IF(IFERROR('Blocks A'!DB153-'Pre-1.095 (Hard Copy)'!BK139, 0)=0, " ", ('Blocks A'!DB153-'Pre-1.095 (Hard Copy)'!BK139))</f>
        <v>-30</v>
      </c>
      <c r="BL139" s="1014" t="str">
        <f>IF(IFERROR('Blocks A'!DC153-'Pre-1.095 (Hard Copy)'!BL139, 0)=0, " ", ('Blocks A'!DC153-'Pre-1.095 (Hard Copy)'!BL139))</f>
        <v> </v>
      </c>
      <c r="BM139" s="1014" t="str">
        <f>IF(IFERROR('Blocks A'!DD153-'Pre-1.095 (Hard Copy)'!BM139, 0)=0, " ", ('Blocks A'!DD153-'Pre-1.095 (Hard Copy)'!BM139))</f>
        <v> </v>
      </c>
      <c r="BN139" s="1014" t="str">
        <f>IF(IFERROR('Blocks A'!DE153-'Pre-1.095 (Hard Copy)'!BN139, 0)=0, " ", ('Blocks A'!DE153-'Pre-1.095 (Hard Copy)'!BN139))</f>
        <v> </v>
      </c>
      <c r="BO139" s="1014" t="str">
        <f>IF(IFERROR('Blocks A'!DF153-'Pre-1.095 (Hard Copy)'!BO139, 0)=0, " ", ('Blocks A'!DF153-'Pre-1.095 (Hard Copy)'!BO139))</f>
        <v> </v>
      </c>
      <c r="BP139" s="1014" t="str">
        <f>IF(IFERROR('Blocks A'!DG153-'Pre-1.095 (Hard Copy)'!BP139, 0)=0, " ", ('Blocks A'!DG153-'Pre-1.095 (Hard Copy)'!BP139))</f>
        <v> </v>
      </c>
      <c r="BQ139" s="1014" t="str">
        <f>IF(IFERROR('Blocks A'!DH153-'Pre-1.095 (Hard Copy)'!BQ139, 0)=0, " ", ('Blocks A'!DH153-'Pre-1.095 (Hard Copy)'!BQ139))</f>
        <v> </v>
      </c>
      <c r="BR139" s="1014" t="str">
        <f>IF(IFERROR('Blocks A'!DI153-'Pre-1.095 (Hard Copy)'!BR139, 0)=0, " ", ('Blocks A'!DI153-'Pre-1.095 (Hard Copy)'!BR139))</f>
        <v> </v>
      </c>
      <c r="BS139" s="1014" t="str">
        <f>IF(IFERROR('Blocks A'!DJ153-'Pre-1.095 (Hard Copy)'!BS139, 0)=0, " ", ('Blocks A'!DJ153-'Pre-1.095 (Hard Copy)'!BS139))</f>
        <v>+14</v>
      </c>
      <c r="BT139" s="1014" t="str">
        <f>IF(IFERROR('Blocks A'!DK153-'Pre-1.095 (Hard Copy)'!BT139, 0)=0, " ", ('Blocks A'!DK153-'Pre-1.095 (Hard Copy)'!BT139))</f>
        <v>-0</v>
      </c>
      <c r="BU139" s="1014" t="str">
        <f>IF(IFERROR('Blocks A'!DL153-'Pre-1.095 (Hard Copy)'!BU139, 0)=0, " ", ('Blocks A'!DL153-'Pre-1.095 (Hard Copy)'!BU139))</f>
        <v>-125</v>
      </c>
      <c r="BV139" s="1014" t="str">
        <f>IF(IFERROR('Blocks A'!DM153-'Pre-1.095 (Hard Copy)'!BV139, 0)=0, " ", ('Blocks A'!DM153-'Pre-1.095 (Hard Copy)'!BV139))</f>
        <v> </v>
      </c>
      <c r="BW139" s="1014" t="str">
        <f>IF(IFERROR('Blocks A'!DN153-'Pre-1.095 (Hard Copy)'!BW139, 0)=0, " ", ('Blocks A'!DN153-'Pre-1.095 (Hard Copy)'!BW139))</f>
        <v> </v>
      </c>
      <c r="BX139" s="1014" t="str">
        <f>IF(IFERROR('Blocks A'!DO153-'Pre-1.095 (Hard Copy)'!BX139, 0)=0, " ", ('Blocks A'!DO153-'Pre-1.095 (Hard Copy)'!BX139))</f>
        <v> </v>
      </c>
      <c r="BY139" s="1014" t="str">
        <f>IF(IFERROR('Blocks A'!DP153-'Pre-1.095 (Hard Copy)'!BY139, 0)=0, " ", ('Blocks A'!DP153-'Pre-1.095 (Hard Copy)'!BY139))</f>
        <v> </v>
      </c>
      <c r="BZ139" s="1014" t="str">
        <f>IF(IFERROR('Blocks A'!DQ153-'Pre-1.095 (Hard Copy)'!BZ139, 0)=0, " ", ('Blocks A'!DQ153-'Pre-1.095 (Hard Copy)'!BZ139))</f>
        <v> </v>
      </c>
      <c r="CA139" s="1014" t="str">
        <f>IF(IFERROR('Blocks A'!DR153-'Pre-1.095 (Hard Copy)'!CA139, 0)=0, " ", ('Blocks A'!DR153-'Pre-1.095 (Hard Copy)'!CA139))</f>
        <v> </v>
      </c>
      <c r="CB139" s="1014" t="str">
        <f>IF(IFERROR('Blocks A'!DS153-'Pre-1.095 (Hard Copy)'!CB139, 0)=0, " ", ('Blocks A'!DS153-'Pre-1.095 (Hard Copy)'!CB139))</f>
        <v> </v>
      </c>
      <c r="CC139" s="1014" t="str">
        <f>IF(IFERROR('Blocks A'!DT153-'Pre-1.095 (Hard Copy)'!CC139, 0)=0, " ", ('Blocks A'!DT153-'Pre-1.095 (Hard Copy)'!CC139))</f>
        <v>-22</v>
      </c>
      <c r="CD139" s="1014" t="str">
        <f>IF(IFERROR('Blocks A'!DU153-'Pre-1.095 (Hard Copy)'!CD139, 0)=0, " ", ('Blocks A'!DU153-'Pre-1.095 (Hard Copy)'!CD139))</f>
        <v>-111</v>
      </c>
      <c r="CE139" s="1014" t="str">
        <f>IF(IFERROR('Blocks A'!DX153-'Pre-1.095 (Hard Copy)'!CE139, 0)=0, " ", ('Blocks A'!DX153-'Pre-1.095 (Hard Copy)'!CE139))</f>
        <v>-384</v>
      </c>
      <c r="CF139" s="1014" t="str">
        <f>IF(IFERROR('Blocks A'!DY153-'Pre-1.095 (Hard Copy)'!CF139, 0)=0, " ", ('Blocks A'!DY153-'Pre-1.095 (Hard Copy)'!CF139))</f>
        <v>-59,744</v>
      </c>
      <c r="CG139" s="1016" t="str">
        <f>IF(IFERROR('Blocks A'!DZ153-'Pre-1.095 (Hard Copy)'!CG139, 0)=0, " ", ('Blocks A'!DZ153-'Pre-1.095 (Hard Copy)'!CG139))</f>
        <v>-0.0597</v>
      </c>
      <c r="CH139" s="1015" t="str">
        <f>IF(IFERROR('Blocks A'!DV153-'Pre-1.095 (Hard Copy)'!CH139, 0)=0, " ", ('Blocks A'!DV153-'Pre-1.095 (Hard Copy)'!CH139))</f>
        <v>-2.3</v>
      </c>
      <c r="CI139" s="1015" t="str">
        <f>IF(IFERROR('Blocks A'!DW153-'Pre-1.095 (Hard Copy)'!CI139, 0)=0, " ", ('Blocks A'!DW153-'Pre-1.095 (Hard Copy)'!CI139))</f>
        <v>-41.0</v>
      </c>
      <c r="CJ139" s="1014" t="str">
        <f>IF(IFERROR('Blocks A'!EA153-'Pre-1.095 (Hard Copy)'!CJ139, 0)=0, " ", ('Blocks A'!EA153-'Pre-1.095 (Hard Copy)'!CJ139))</f>
        <v>-474</v>
      </c>
      <c r="CK139" s="1017" t="str">
        <f>IF(IFERROR('Blocks A'!EB153-'Pre-1.095 (Hard Copy)'!CK139, 0)=0, " ", ('Blocks A'!EB153-'Pre-1.095 (Hard Copy)'!CK139))</f>
        <v>-7.90</v>
      </c>
      <c r="CL139" s="1017" t="str">
        <f>IF(IFERROR('Blocks A'!EC153-'Pre-1.095 (Hard Copy)'!CL139, 0)=0, " ", ('Blocks A'!EC153-'Pre-1.095 (Hard Copy)'!CL139))</f>
        <v>-0.13</v>
      </c>
      <c r="CM139" s="1017" t="str">
        <f>IF(IFERROR('Blocks A'!EH153-'Pre-1.095 (Hard Copy)'!CM139, 0)=0, " ", ('Blocks A'!EH153-'Pre-1.095 (Hard Copy)'!CM139))</f>
        <v>-0.01</v>
      </c>
      <c r="CN139" s="1014" t="str">
        <f>IF(IFERROR('Blocks A'!ED153-'Pre-1.095 (Hard Copy)'!CN139, 0)=0, " ", ('Blocks A'!ED153-'Pre-1.095 (Hard Copy)'!CN139))</f>
        <v>-73,744</v>
      </c>
      <c r="CO139" s="1017" t="str">
        <f>IF(IFERROR('Blocks A'!EE153-'Pre-1.095 (Hard Copy)'!CO139, 0)=0, " ", ('Blocks A'!EE153-'Pre-1.095 (Hard Copy)'!CO139))</f>
        <v>-73.74</v>
      </c>
      <c r="CP139" s="1017" t="str">
        <f>IF(IFERROR('Blocks A'!EF153-'Pre-1.095 (Hard Copy)'!CP139, 0)=0, " ", ('Blocks A'!EF153-'Pre-1.095 (Hard Copy)'!CP139))</f>
        <v>-0.07</v>
      </c>
      <c r="CQ139" s="1016" t="str">
        <f>IF(IFERROR('Blocks A'!EG153-'Pre-1.095 (Hard Copy)'!CQ139, 0)=0, " ", ('Blocks A'!EG153-'Pre-1.095 (Hard Copy)'!CQ139))</f>
        <v>-0.0737</v>
      </c>
      <c r="CR139" s="1018" t="s">
        <v>12</v>
      </c>
    </row>
    <row r="140">
      <c r="B140" s="1013" t="s">
        <v>1022</v>
      </c>
      <c r="C140" s="969" t="s">
        <v>885</v>
      </c>
      <c r="D140" s="969">
        <v>1.0</v>
      </c>
      <c r="E140" s="969">
        <v>2.0</v>
      </c>
      <c r="F140" s="969">
        <v>1.0</v>
      </c>
      <c r="G140" s="1014" t="str">
        <f>IF(IFERROR('Blocks A'!G154-'Pre-1.095 (Hard Copy)'!G140, 0)=0, " ", ('Blocks A'!G154-'Pre-1.095 (Hard Copy)'!G140))</f>
        <v> </v>
      </c>
      <c r="H140" s="1014" t="str">
        <f>IF(IFERROR('Blocks A'!H154-'Pre-1.095 (Hard Copy)'!H140, 0)=0, " ", ('Blocks A'!H154-'Pre-1.095 (Hard Copy)'!H140))</f>
        <v> </v>
      </c>
      <c r="I140" s="1014" t="str">
        <f>IF(IFERROR('Blocks A'!I154-'Pre-1.095 (Hard Copy)'!I140, 0)=0, " ", ('Blocks A'!I154-'Pre-1.095 (Hard Copy)'!I140))</f>
        <v> </v>
      </c>
      <c r="J140" s="1014" t="str">
        <f>IF(IFERROR('Blocks A'!J154-'Pre-1.095 (Hard Copy)'!J140, 0)=0, " ", ('Blocks A'!J154-'Pre-1.095 (Hard Copy)'!J140))</f>
        <v> </v>
      </c>
      <c r="K140" s="1014" t="str">
        <f>IF(IFERROR('Blocks A'!K154-'Pre-1.095 (Hard Copy)'!K140, 0)=0, " ", ('Blocks A'!K154-'Pre-1.095 (Hard Copy)'!K140))</f>
        <v> </v>
      </c>
      <c r="L140" s="1014" t="str">
        <f>IF(IFERROR('Blocks A'!L154-'Pre-1.095 (Hard Copy)'!L140, 0)=0, " ", ('Blocks A'!L154-'Pre-1.095 (Hard Copy)'!L140))</f>
        <v> </v>
      </c>
      <c r="M140" s="1014" t="str">
        <f>IF(IFERROR('Blocks A'!N154-'Pre-1.095 (Hard Copy)'!M140, 0)=0, " ", ('Blocks A'!N154-'Pre-1.095 (Hard Copy)'!M140))</f>
        <v> </v>
      </c>
      <c r="N140" s="1014" t="str">
        <f>IF(IFERROR('Blocks A'!O154-'Pre-1.095 (Hard Copy)'!N140, 0)=0, " ", ('Blocks A'!O154-'Pre-1.095 (Hard Copy)'!N140))</f>
        <v> </v>
      </c>
      <c r="O140" s="1014" t="str">
        <f>IF(IFERROR('Blocks A'!P154-'Pre-1.095 (Hard Copy)'!O140, 0)=0, " ", ('Blocks A'!P154-'Pre-1.095 (Hard Copy)'!O140))</f>
        <v> </v>
      </c>
      <c r="P140" s="1014" t="str">
        <f>IF(IFERROR('Blocks A'!Q154-'Pre-1.095 (Hard Copy)'!P140, 0)=0, " ", ('Blocks A'!Q154-'Pre-1.095 (Hard Copy)'!P140))</f>
        <v> </v>
      </c>
      <c r="Q140" s="1014" t="str">
        <f>IF(IFERROR('Blocks A'!R154-'Pre-1.095 (Hard Copy)'!Q140, 0)=0, " ", ('Blocks A'!R154-'Pre-1.095 (Hard Copy)'!Q140))</f>
        <v> </v>
      </c>
      <c r="R140" s="1014" t="str">
        <f>IF(IFERROR('Blocks A'!S154-'Pre-1.095 (Hard Copy)'!R140, 0)=0, " ", ('Blocks A'!S154-'Pre-1.095 (Hard Copy)'!R140))</f>
        <v> </v>
      </c>
      <c r="S140" s="1014" t="str">
        <f>IF(IFERROR('Blocks A'!T154-'Pre-1.095 (Hard Copy)'!S140, 0)=0, " ", ('Blocks A'!T154-'Pre-1.095 (Hard Copy)'!S140))</f>
        <v> </v>
      </c>
      <c r="T140" s="1014" t="str">
        <f>IF(IFERROR('Blocks A'!M154-'Pre-1.095 (Hard Copy)'!T140, 0)=0, " ", ('Blocks A'!M154-'Pre-1.095 (Hard Copy)'!T140))</f>
        <v> </v>
      </c>
      <c r="U140" s="1014" t="str">
        <f>IF(IFERROR('Blocks A'!U154-'Pre-1.095 (Hard Copy)'!U140, 0)=0, " ", ('Blocks A'!U154-'Pre-1.095 (Hard Copy)'!U140))</f>
        <v>+10</v>
      </c>
      <c r="V140" s="1014" t="str">
        <f>IF(IFERROR('Blocks A'!V154-'Pre-1.095 (Hard Copy)'!V140, 0)=0, " ", ('Blocks A'!V154-'Pre-1.095 (Hard Copy)'!V140))</f>
        <v> </v>
      </c>
      <c r="W140" s="1014" t="str">
        <f>IF(IFERROR('Blocks A'!W154-'Pre-1.095 (Hard Copy)'!W140, 0)=0, " ", ('Blocks A'!W154-'Pre-1.095 (Hard Copy)'!W140))</f>
        <v> </v>
      </c>
      <c r="X140" s="1014" t="str">
        <f>IF(IFERROR('Blocks A'!X154-'Pre-1.095 (Hard Copy)'!X140, 0)=0, " ", ('Blocks A'!X154-'Pre-1.095 (Hard Copy)'!X140))</f>
        <v> </v>
      </c>
      <c r="Y140" s="1014" t="str">
        <f>IF(IFERROR('Blocks A'!AC154-'Pre-1.095 (Hard Copy)'!Y140, 0)=0, " ", ('Blocks A'!AC154-'Pre-1.095 (Hard Copy)'!Y140))</f>
        <v> </v>
      </c>
      <c r="Z140" s="1014" t="str">
        <f>IF(IFERROR('Blocks A'!Y154-'Pre-1.095 (Hard Copy)'!Z140, 0)=0, " ", ('Blocks A'!Y154-'Pre-1.095 (Hard Copy)'!Z140))</f>
        <v> </v>
      </c>
      <c r="AA140" s="1014" t="str">
        <f>IF(IFERROR('Blocks A'!Z154-'Pre-1.095 (Hard Copy)'!AA140, 0)=0, " ", ('Blocks A'!Z154-'Pre-1.095 (Hard Copy)'!AA140))</f>
        <v> </v>
      </c>
      <c r="AB140" s="1014" t="str">
        <f>IF(IFERROR('Blocks A'!AA154-'Pre-1.095 (Hard Copy)'!AB140, 0)=0, " ", ('Blocks A'!AA154-'Pre-1.095 (Hard Copy)'!AB140))</f>
        <v> </v>
      </c>
      <c r="AC140" s="1014" t="str">
        <f>IF(IFERROR('Blocks A'!AB154-'Pre-1.095 (Hard Copy)'!AC140, 0)=0, " ", ('Blocks A'!AB154-'Pre-1.095 (Hard Copy)'!AC140))</f>
        <v> </v>
      </c>
      <c r="AD140" s="1014" t="str">
        <f>IF(IFERROR('Blocks A'!AY154-'Pre-1.095 (Hard Copy)'!AD140, 0)=0, " ", ('Blocks A'!AY154-'Pre-1.095 (Hard Copy)'!AD140))</f>
        <v> </v>
      </c>
      <c r="AE140" s="1014" t="str">
        <f>IF(IFERROR('Blocks A'!AZ154-'Pre-1.095 (Hard Copy)'!AE140, 0)=0, " ", ('Blocks A'!AZ154-'Pre-1.095 (Hard Copy)'!AE140))</f>
        <v> </v>
      </c>
      <c r="AF140" s="1014" t="str">
        <f>IF(IFERROR('Blocks A'!BA154-'Pre-1.095 (Hard Copy)'!AF140, 0)=0, " ", ('Blocks A'!BA154-'Pre-1.095 (Hard Copy)'!AF140))</f>
        <v> </v>
      </c>
      <c r="AG140" s="1014" t="str">
        <f>IF(IFERROR('Blocks A'!BB154-'Pre-1.095 (Hard Copy)'!AG140, 0)=0, " ", ('Blocks A'!BB154-'Pre-1.095 (Hard Copy)'!AG140))</f>
        <v> </v>
      </c>
      <c r="AH140" s="1014" t="str">
        <f>IF(IFERROR('Blocks A'!BC154-'Pre-1.095 (Hard Copy)'!AH140, 0)=0, " ", ('Blocks A'!BC154-'Pre-1.095 (Hard Copy)'!AH140))</f>
        <v> </v>
      </c>
      <c r="AI140" s="1014" t="str">
        <f>IF(IFERROR('Blocks A'!BJ154-'Pre-1.095 (Hard Copy)'!AI140, 0)=0, " ", ('Blocks A'!BJ154-'Pre-1.095 (Hard Copy)'!AI140))</f>
        <v> </v>
      </c>
      <c r="AJ140" s="1014" t="str">
        <f>IF(IFERROR('Blocks A'!BD154-'Pre-1.095 (Hard Copy)'!AJ140, 0)=0, " ", ('Blocks A'!BD154-'Pre-1.095 (Hard Copy)'!AJ140))</f>
        <v> </v>
      </c>
      <c r="AK140" s="1014" t="str">
        <f>IF(IFERROR('Blocks A'!BE154-'Pre-1.095 (Hard Copy)'!AK140, 0)=0, " ", ('Blocks A'!BE154-'Pre-1.095 (Hard Copy)'!AK140))</f>
        <v> </v>
      </c>
      <c r="AL140" s="1014" t="str">
        <f>IF(IFERROR('Blocks A'!BF154-'Pre-1.095 (Hard Copy)'!AL140, 0)=0, " ", ('Blocks A'!BF154-'Pre-1.095 (Hard Copy)'!AL140))</f>
        <v> </v>
      </c>
      <c r="AM140" s="1014" t="str">
        <f>IF(IFERROR('Blocks A'!BG154-'Pre-1.095 (Hard Copy)'!AM140, 0)=0, " ", ('Blocks A'!BG154-'Pre-1.095 (Hard Copy)'!AM140))</f>
        <v> </v>
      </c>
      <c r="AN140" s="1014" t="str">
        <f>IF(IFERROR('Blocks A'!BH154-'Pre-1.095 (Hard Copy)'!AN140, 0)=0, " ", ('Blocks A'!BH154-'Pre-1.095 (Hard Copy)'!AN140))</f>
        <v> </v>
      </c>
      <c r="AO140" s="1014" t="str">
        <f>IF(IFERROR('Blocks A'!BI154-'Pre-1.095 (Hard Copy)'!AO140, 0)=0, " ", ('Blocks A'!BI154-'Pre-1.095 (Hard Copy)'!AO140))</f>
        <v> </v>
      </c>
      <c r="AP140" s="1014" t="str">
        <f>IF(IFERROR('Blocks A'!BK154-'Pre-1.095 (Hard Copy)'!AP140, 0)=0, " ", ('Blocks A'!BK154-'Pre-1.095 (Hard Copy)'!AP140))</f>
        <v> </v>
      </c>
      <c r="AQ140" s="1014" t="str">
        <f>IF(IFERROR('Blocks A'!BL154-'Pre-1.095 (Hard Copy)'!AQ140, 0)=0, " ", ('Blocks A'!BL154-'Pre-1.095 (Hard Copy)'!AQ140))</f>
        <v> </v>
      </c>
      <c r="AR140" s="1014" t="str">
        <f>IF(IFERROR('Blocks A'!BM154-'Pre-1.095 (Hard Copy)'!AR140, 0)=0, " ", ('Blocks A'!BM154-'Pre-1.095 (Hard Copy)'!AR140))</f>
        <v> </v>
      </c>
      <c r="AS140" s="1014" t="str">
        <f>IF(IFERROR('Blocks A'!BO154-'Pre-1.095 (Hard Copy)'!AS140, 0)=0, " ", ('Blocks A'!BO154-'Pre-1.095 (Hard Copy)'!AS140))</f>
        <v> </v>
      </c>
      <c r="AT140" s="1014" t="str">
        <f>IF(IFERROR('Blocks A'!BP154-'Pre-1.095 (Hard Copy)'!AT140, 0)=0, " ", ('Blocks A'!BP154-'Pre-1.095 (Hard Copy)'!AT140))</f>
        <v> </v>
      </c>
      <c r="AU140" s="1014" t="str">
        <f>IF(IFERROR('Blocks A'!BQ154-'Pre-1.095 (Hard Copy)'!AU140, 0)=0, " ", ('Blocks A'!BQ154-'Pre-1.095 (Hard Copy)'!AU140))</f>
        <v> </v>
      </c>
      <c r="AV140" s="1014" t="str">
        <f>IF(IFERROR('Blocks A'!BR154-'Pre-1.095 (Hard Copy)'!AV140, 0)=0, " ", ('Blocks A'!BR154-'Pre-1.095 (Hard Copy)'!AV140))</f>
        <v> </v>
      </c>
      <c r="AW140" s="1014" t="str">
        <f>IF(IFERROR('Blocks A'!BS154-'Pre-1.095 (Hard Copy)'!AW140, 0)=0, " ", ('Blocks A'!BS154-'Pre-1.095 (Hard Copy)'!AW140))</f>
        <v> </v>
      </c>
      <c r="AX140" s="1014" t="str">
        <f>IF(IFERROR('Blocks A'!BT154-'Pre-1.095 (Hard Copy)'!AX140, 0)=0, " ", ('Blocks A'!BT154-'Pre-1.095 (Hard Copy)'!AX140))</f>
        <v> </v>
      </c>
      <c r="AY140" s="1014" t="str">
        <f>IF(IFERROR('Blocks A'!BU154-'Pre-1.095 (Hard Copy)'!AY140, 0)=0, " ", ('Blocks A'!BU154-'Pre-1.095 (Hard Copy)'!AY140))</f>
        <v> </v>
      </c>
      <c r="AZ140" s="1014" t="str">
        <f>IF(IFERROR('Blocks A'!BW154-'Pre-1.095 (Hard Copy)'!AZ140, 0)=0, " ", ('Blocks A'!BW154-'Pre-1.095 (Hard Copy)'!AZ140))</f>
        <v> </v>
      </c>
      <c r="BA140" s="1014" t="str">
        <f>IF(IFERROR('Blocks A'!BX154-'Pre-1.095 (Hard Copy)'!BA140, 0)=0, " ", ('Blocks A'!BX154-'Pre-1.095 (Hard Copy)'!BA140))</f>
        <v>-0</v>
      </c>
      <c r="BB140" s="1014" t="str">
        <f>IF(IFERROR('Blocks A'!BY154-'Pre-1.095 (Hard Copy)'!BB140, 0)=0, " ", ('Blocks A'!BY154-'Pre-1.095 (Hard Copy)'!BB140))</f>
        <v> </v>
      </c>
      <c r="BC140" s="1015" t="str">
        <f>IF(IFERROR('Blocks A'!BZ154-'Pre-1.095 (Hard Copy)'!BC140, 0)=0, " ", ('Blocks A'!BZ154-'Pre-1.095 (Hard Copy)'!BC140))</f>
        <v>+0.0</v>
      </c>
      <c r="BD140" s="1014" t="str">
        <f>IF(IFERROR('Blocks A'!BV154-'Pre-1.095 (Hard Copy)'!BD140, 0)=0, " ", ('Blocks A'!BV154-'Pre-1.095 (Hard Copy)'!BD140))</f>
        <v> </v>
      </c>
      <c r="BE140" s="1014" t="str">
        <f>IF(IFERROR('Blocks A'!CB154-'Pre-1.095 (Hard Copy)'!BE140, 0)=0, " ", ('Blocks A'!CB154-'Pre-1.095 (Hard Copy)'!BE140))</f>
        <v>-42</v>
      </c>
      <c r="BF140" s="1014" t="str">
        <f>IF(IFERROR('Blocks A'!CC154-'Pre-1.095 (Hard Copy)'!BF140, 0)=0, " ", ('Blocks A'!CC154-'Pre-1.095 (Hard Copy)'!BF140))</f>
        <v>-6,533</v>
      </c>
      <c r="BG140" s="1016" t="str">
        <f>IF(IFERROR('Blocks A'!CD154-'Pre-1.095 (Hard Copy)'!BG140, 0)=0, " ", ('Blocks A'!CD154-'Pre-1.095 (Hard Copy)'!BG140))</f>
        <v>-0.0065</v>
      </c>
      <c r="BH140" s="1014" t="str">
        <f>IF(IFERROR('Blocks A'!CE154-'Pre-1.095 (Hard Copy)'!BH140, 0)=0, " ", ('Blocks A'!CE154-'Pre-1.095 (Hard Copy)'!BH140))</f>
        <v> </v>
      </c>
      <c r="BI140" s="1014" t="str">
        <f>IF(IFERROR('Blocks A'!CZ154-'Pre-1.095 (Hard Copy)'!BI140, 0)=0, " ", ('Blocks A'!CZ154-'Pre-1.095 (Hard Copy)'!BI140))</f>
        <v>+2</v>
      </c>
      <c r="BJ140" s="1014" t="str">
        <f>IF(IFERROR('Blocks A'!DA154-'Pre-1.095 (Hard Copy)'!BJ140, 0)=0, " ", ('Blocks A'!DA154-'Pre-1.095 (Hard Copy)'!BJ140))</f>
        <v> </v>
      </c>
      <c r="BK140" s="1014" t="str">
        <f>IF(IFERROR('Blocks A'!DB154-'Pre-1.095 (Hard Copy)'!BK140, 0)=0, " ", ('Blocks A'!DB154-'Pre-1.095 (Hard Copy)'!BK140))</f>
        <v>-5</v>
      </c>
      <c r="BL140" s="1014" t="str">
        <f>IF(IFERROR('Blocks A'!DC154-'Pre-1.095 (Hard Copy)'!BL140, 0)=0, " ", ('Blocks A'!DC154-'Pre-1.095 (Hard Copy)'!BL140))</f>
        <v> </v>
      </c>
      <c r="BM140" s="1014" t="str">
        <f>IF(IFERROR('Blocks A'!DD154-'Pre-1.095 (Hard Copy)'!BM140, 0)=0, " ", ('Blocks A'!DD154-'Pre-1.095 (Hard Copy)'!BM140))</f>
        <v> </v>
      </c>
      <c r="BN140" s="1014" t="str">
        <f>IF(IFERROR('Blocks A'!DE154-'Pre-1.095 (Hard Copy)'!BN140, 0)=0, " ", ('Blocks A'!DE154-'Pre-1.095 (Hard Copy)'!BN140))</f>
        <v> </v>
      </c>
      <c r="BO140" s="1014" t="str">
        <f>IF(IFERROR('Blocks A'!DF154-'Pre-1.095 (Hard Copy)'!BO140, 0)=0, " ", ('Blocks A'!DF154-'Pre-1.095 (Hard Copy)'!BO140))</f>
        <v> </v>
      </c>
      <c r="BP140" s="1014" t="str">
        <f>IF(IFERROR('Blocks A'!DG154-'Pre-1.095 (Hard Copy)'!BP140, 0)=0, " ", ('Blocks A'!DG154-'Pre-1.095 (Hard Copy)'!BP140))</f>
        <v> </v>
      </c>
      <c r="BQ140" s="1014" t="str">
        <f>IF(IFERROR('Blocks A'!DH154-'Pre-1.095 (Hard Copy)'!BQ140, 0)=0, " ", ('Blocks A'!DH154-'Pre-1.095 (Hard Copy)'!BQ140))</f>
        <v> </v>
      </c>
      <c r="BR140" s="1014" t="str">
        <f>IF(IFERROR('Blocks A'!DI154-'Pre-1.095 (Hard Copy)'!BR140, 0)=0, " ", ('Blocks A'!DI154-'Pre-1.095 (Hard Copy)'!BR140))</f>
        <v> </v>
      </c>
      <c r="BS140" s="1014" t="str">
        <f>IF(IFERROR('Blocks A'!DJ154-'Pre-1.095 (Hard Copy)'!BS140, 0)=0, " ", ('Blocks A'!DJ154-'Pre-1.095 (Hard Copy)'!BS140))</f>
        <v>+4</v>
      </c>
      <c r="BT140" s="1014" t="str">
        <f>IF(IFERROR('Blocks A'!DK154-'Pre-1.095 (Hard Copy)'!BT140, 0)=0, " ", ('Blocks A'!DK154-'Pre-1.095 (Hard Copy)'!BT140))</f>
        <v>-0</v>
      </c>
      <c r="BU140" s="1014" t="str">
        <f>IF(IFERROR('Blocks A'!DL154-'Pre-1.095 (Hard Copy)'!BU140, 0)=0, " ", ('Blocks A'!DL154-'Pre-1.095 (Hard Copy)'!BU140))</f>
        <v>-21</v>
      </c>
      <c r="BV140" s="1014" t="str">
        <f>IF(IFERROR('Blocks A'!DM154-'Pre-1.095 (Hard Copy)'!BV140, 0)=0, " ", ('Blocks A'!DM154-'Pre-1.095 (Hard Copy)'!BV140))</f>
        <v> </v>
      </c>
      <c r="BW140" s="1014" t="str">
        <f>IF(IFERROR('Blocks A'!DN154-'Pre-1.095 (Hard Copy)'!BW140, 0)=0, " ", ('Blocks A'!DN154-'Pre-1.095 (Hard Copy)'!BW140))</f>
        <v> </v>
      </c>
      <c r="BX140" s="1014" t="str">
        <f>IF(IFERROR('Blocks A'!DO154-'Pre-1.095 (Hard Copy)'!BX140, 0)=0, " ", ('Blocks A'!DO154-'Pre-1.095 (Hard Copy)'!BX140))</f>
        <v> </v>
      </c>
      <c r="BY140" s="1014" t="str">
        <f>IF(IFERROR('Blocks A'!DP154-'Pre-1.095 (Hard Copy)'!BY140, 0)=0, " ", ('Blocks A'!DP154-'Pre-1.095 (Hard Copy)'!BY140))</f>
        <v> </v>
      </c>
      <c r="BZ140" s="1014" t="str">
        <f>IF(IFERROR('Blocks A'!DQ154-'Pre-1.095 (Hard Copy)'!BZ140, 0)=0, " ", ('Blocks A'!DQ154-'Pre-1.095 (Hard Copy)'!BZ140))</f>
        <v> </v>
      </c>
      <c r="CA140" s="1014" t="str">
        <f>IF(IFERROR('Blocks A'!DR154-'Pre-1.095 (Hard Copy)'!CA140, 0)=0, " ", ('Blocks A'!DR154-'Pre-1.095 (Hard Copy)'!CA140))</f>
        <v> </v>
      </c>
      <c r="CB140" s="1014" t="str">
        <f>IF(IFERROR('Blocks A'!DS154-'Pre-1.095 (Hard Copy)'!CB140, 0)=0, " ", ('Blocks A'!DS154-'Pre-1.095 (Hard Copy)'!CB140))</f>
        <v> </v>
      </c>
      <c r="CC140" s="1014" t="str">
        <f>IF(IFERROR('Blocks A'!DT154-'Pre-1.095 (Hard Copy)'!CC140, 0)=0, " ", ('Blocks A'!DT154-'Pre-1.095 (Hard Copy)'!CC140))</f>
        <v>-3</v>
      </c>
      <c r="CD140" s="1014" t="str">
        <f>IF(IFERROR('Blocks A'!DU154-'Pre-1.095 (Hard Copy)'!CD140, 0)=0, " ", ('Blocks A'!DU154-'Pre-1.095 (Hard Copy)'!CD140))</f>
        <v>-17</v>
      </c>
      <c r="CE140" s="1014" t="str">
        <f>IF(IFERROR('Blocks A'!DX154-'Pre-1.095 (Hard Copy)'!CE140, 0)=0, " ", ('Blocks A'!DX154-'Pre-1.095 (Hard Copy)'!CE140))</f>
        <v>-64</v>
      </c>
      <c r="CF140" s="1014" t="str">
        <f>IF(IFERROR('Blocks A'!DY154-'Pre-1.095 (Hard Copy)'!CF140, 0)=0, " ", ('Blocks A'!DY154-'Pre-1.095 (Hard Copy)'!CF140))</f>
        <v>-9,950</v>
      </c>
      <c r="CG140" s="1016" t="str">
        <f>IF(IFERROR('Blocks A'!DZ154-'Pre-1.095 (Hard Copy)'!CG140, 0)=0, " ", ('Blocks A'!DZ154-'Pre-1.095 (Hard Copy)'!CG140))</f>
        <v>-0.0100</v>
      </c>
      <c r="CH140" s="1015" t="str">
        <f>IF(IFERROR('Blocks A'!DV154-'Pre-1.095 (Hard Copy)'!CH140, 0)=0, " ", ('Blocks A'!DV154-'Pre-1.095 (Hard Copy)'!CH140))</f>
        <v>-0.3</v>
      </c>
      <c r="CI140" s="1015" t="str">
        <f>IF(IFERROR('Blocks A'!DW154-'Pre-1.095 (Hard Copy)'!CI140, 0)=0, " ", ('Blocks A'!DW154-'Pre-1.095 (Hard Copy)'!CI140))</f>
        <v>-6.4</v>
      </c>
      <c r="CJ140" s="1014" t="str">
        <f>IF(IFERROR('Blocks A'!EA154-'Pre-1.095 (Hard Copy)'!CJ140, 0)=0, " ", ('Blocks A'!EA154-'Pre-1.095 (Hard Copy)'!CJ140))</f>
        <v>-106</v>
      </c>
      <c r="CK140" s="1017" t="str">
        <f>IF(IFERROR('Blocks A'!EB154-'Pre-1.095 (Hard Copy)'!CK140, 0)=0, " ", ('Blocks A'!EB154-'Pre-1.095 (Hard Copy)'!CK140))</f>
        <v>-1.77</v>
      </c>
      <c r="CL140" s="1017" t="str">
        <f>IF(IFERROR('Blocks A'!EC154-'Pre-1.095 (Hard Copy)'!CL140, 0)=0, " ", ('Blocks A'!EC154-'Pre-1.095 (Hard Copy)'!CL140))</f>
        <v>-0.03</v>
      </c>
      <c r="CM140" s="1017" t="str">
        <f>IF(IFERROR('Blocks A'!EH154-'Pre-1.095 (Hard Copy)'!CM140, 0)=0, " ", ('Blocks A'!EH154-'Pre-1.095 (Hard Copy)'!CM140))</f>
        <v>-0.00</v>
      </c>
      <c r="CN140" s="1014" t="str">
        <f>IF(IFERROR('Blocks A'!ED154-'Pre-1.095 (Hard Copy)'!CN140, 0)=0, " ", ('Blocks A'!ED154-'Pre-1.095 (Hard Copy)'!CN140))</f>
        <v>-16,483</v>
      </c>
      <c r="CO140" s="1017" t="str">
        <f>IF(IFERROR('Blocks A'!EE154-'Pre-1.095 (Hard Copy)'!CO140, 0)=0, " ", ('Blocks A'!EE154-'Pre-1.095 (Hard Copy)'!CO140))</f>
        <v>-16.48</v>
      </c>
      <c r="CP140" s="1017" t="str">
        <f>IF(IFERROR('Blocks A'!EF154-'Pre-1.095 (Hard Copy)'!CP140, 0)=0, " ", ('Blocks A'!EF154-'Pre-1.095 (Hard Copy)'!CP140))</f>
        <v>-0.02</v>
      </c>
      <c r="CQ140" s="1016" t="str">
        <f>IF(IFERROR('Blocks A'!EG154-'Pre-1.095 (Hard Copy)'!CQ140, 0)=0, " ", ('Blocks A'!EG154-'Pre-1.095 (Hard Copy)'!CQ140))</f>
        <v>-0.0165</v>
      </c>
      <c r="CR140" s="1018">
        <v>440.0</v>
      </c>
    </row>
    <row r="141">
      <c r="B141" s="1013" t="s">
        <v>4705</v>
      </c>
      <c r="C141" s="969" t="s">
        <v>886</v>
      </c>
      <c r="D141" s="969">
        <v>1.0</v>
      </c>
      <c r="E141" s="969">
        <v>2.0</v>
      </c>
      <c r="F141" s="969">
        <v>1.0</v>
      </c>
      <c r="G141" s="1014" t="str">
        <f>IF(IFERROR('Blocks A'!G155-'Pre-1.095 (Hard Copy)'!G141, 0)=0, " ", ('Blocks A'!G155-'Pre-1.095 (Hard Copy)'!G141))</f>
        <v> </v>
      </c>
      <c r="H141" s="1014" t="str">
        <f>IF(IFERROR('Blocks A'!H155-'Pre-1.095 (Hard Copy)'!H141, 0)=0, " ", ('Blocks A'!H155-'Pre-1.095 (Hard Copy)'!H141))</f>
        <v> </v>
      </c>
      <c r="I141" s="1014" t="str">
        <f>IF(IFERROR('Blocks A'!I155-'Pre-1.095 (Hard Copy)'!I141, 0)=0, " ", ('Blocks A'!I155-'Pre-1.095 (Hard Copy)'!I141))</f>
        <v> </v>
      </c>
      <c r="J141" s="1014" t="str">
        <f>IF(IFERROR('Blocks A'!J155-'Pre-1.095 (Hard Copy)'!J141, 0)=0, " ", ('Blocks A'!J155-'Pre-1.095 (Hard Copy)'!J141))</f>
        <v> </v>
      </c>
      <c r="K141" s="1014" t="str">
        <f>IF(IFERROR('Blocks A'!K155-'Pre-1.095 (Hard Copy)'!K141, 0)=0, " ", ('Blocks A'!K155-'Pre-1.095 (Hard Copy)'!K141))</f>
        <v> </v>
      </c>
      <c r="L141" s="1014" t="str">
        <f>IF(IFERROR('Blocks A'!L155-'Pre-1.095 (Hard Copy)'!L141, 0)=0, " ", ('Blocks A'!L155-'Pre-1.095 (Hard Copy)'!L141))</f>
        <v> </v>
      </c>
      <c r="M141" s="1014" t="str">
        <f>IF(IFERROR('Blocks A'!N155-'Pre-1.095 (Hard Copy)'!M141, 0)=0, " ", ('Blocks A'!N155-'Pre-1.095 (Hard Copy)'!M141))</f>
        <v> </v>
      </c>
      <c r="N141" s="1014" t="str">
        <f>IF(IFERROR('Blocks A'!O155-'Pre-1.095 (Hard Copy)'!N141, 0)=0, " ", ('Blocks A'!O155-'Pre-1.095 (Hard Copy)'!N141))</f>
        <v> </v>
      </c>
      <c r="O141" s="1014" t="str">
        <f>IF(IFERROR('Blocks A'!P155-'Pre-1.095 (Hard Copy)'!O141, 0)=0, " ", ('Blocks A'!P155-'Pre-1.095 (Hard Copy)'!O141))</f>
        <v> </v>
      </c>
      <c r="P141" s="1014" t="str">
        <f>IF(IFERROR('Blocks A'!Q155-'Pre-1.095 (Hard Copy)'!P141, 0)=0, " ", ('Blocks A'!Q155-'Pre-1.095 (Hard Copy)'!P141))</f>
        <v> </v>
      </c>
      <c r="Q141" s="1014" t="str">
        <f>IF(IFERROR('Blocks A'!R155-'Pre-1.095 (Hard Copy)'!Q141, 0)=0, " ", ('Blocks A'!R155-'Pre-1.095 (Hard Copy)'!Q141))</f>
        <v> </v>
      </c>
      <c r="R141" s="1014" t="str">
        <f>IF(IFERROR('Blocks A'!S155-'Pre-1.095 (Hard Copy)'!R141, 0)=0, " ", ('Blocks A'!S155-'Pre-1.095 (Hard Copy)'!R141))</f>
        <v> </v>
      </c>
      <c r="S141" s="1014" t="str">
        <f>IF(IFERROR('Blocks A'!T155-'Pre-1.095 (Hard Copy)'!S141, 0)=0, " ", ('Blocks A'!T155-'Pre-1.095 (Hard Copy)'!S141))</f>
        <v> </v>
      </c>
      <c r="T141" s="1014" t="str">
        <f>IF(IFERROR('Blocks A'!M155-'Pre-1.095 (Hard Copy)'!T141, 0)=0, " ", ('Blocks A'!M155-'Pre-1.095 (Hard Copy)'!T141))</f>
        <v> </v>
      </c>
      <c r="U141" s="1014" t="str">
        <f>IF(IFERROR('Blocks A'!U155-'Pre-1.095 (Hard Copy)'!U141, 0)=0, " ", ('Blocks A'!U155-'Pre-1.095 (Hard Copy)'!U141))</f>
        <v> </v>
      </c>
      <c r="V141" s="1014" t="str">
        <f>IF(IFERROR('Blocks A'!V155-'Pre-1.095 (Hard Copy)'!V141, 0)=0, " ", ('Blocks A'!V155-'Pre-1.095 (Hard Copy)'!V141))</f>
        <v> </v>
      </c>
      <c r="W141" s="1014" t="str">
        <f>IF(IFERROR('Blocks A'!W155-'Pre-1.095 (Hard Copy)'!W141, 0)=0, " ", ('Blocks A'!W155-'Pre-1.095 (Hard Copy)'!W141))</f>
        <v> </v>
      </c>
      <c r="X141" s="1014" t="str">
        <f>IF(IFERROR('Blocks A'!X155-'Pre-1.095 (Hard Copy)'!X141, 0)=0, " ", ('Blocks A'!X155-'Pre-1.095 (Hard Copy)'!X141))</f>
        <v> </v>
      </c>
      <c r="Y141" s="1014" t="str">
        <f>IF(IFERROR('Blocks A'!AC155-'Pre-1.095 (Hard Copy)'!Y141, 0)=0, " ", ('Blocks A'!AC155-'Pre-1.095 (Hard Copy)'!Y141))</f>
        <v> </v>
      </c>
      <c r="Z141" s="1014" t="str">
        <f>IF(IFERROR('Blocks A'!Y155-'Pre-1.095 (Hard Copy)'!Z141, 0)=0, " ", ('Blocks A'!Y155-'Pre-1.095 (Hard Copy)'!Z141))</f>
        <v> </v>
      </c>
      <c r="AA141" s="1014" t="str">
        <f>IF(IFERROR('Blocks A'!Z155-'Pre-1.095 (Hard Copy)'!AA141, 0)=0, " ", ('Blocks A'!Z155-'Pre-1.095 (Hard Copy)'!AA141))</f>
        <v> </v>
      </c>
      <c r="AB141" s="1014" t="str">
        <f>IF(IFERROR('Blocks A'!AA155-'Pre-1.095 (Hard Copy)'!AB141, 0)=0, " ", ('Blocks A'!AA155-'Pre-1.095 (Hard Copy)'!AB141))</f>
        <v> </v>
      </c>
      <c r="AC141" s="1014" t="str">
        <f>IF(IFERROR('Blocks A'!AB155-'Pre-1.095 (Hard Copy)'!AC141, 0)=0, " ", ('Blocks A'!AB155-'Pre-1.095 (Hard Copy)'!AC141))</f>
        <v> </v>
      </c>
      <c r="AD141" s="1014" t="str">
        <f>IF(IFERROR('Blocks A'!AY155-'Pre-1.095 (Hard Copy)'!AD141, 0)=0, " ", ('Blocks A'!AY155-'Pre-1.095 (Hard Copy)'!AD141))</f>
        <v> </v>
      </c>
      <c r="AE141" s="1014" t="str">
        <f>IF(IFERROR('Blocks A'!AZ155-'Pre-1.095 (Hard Copy)'!AE141, 0)=0, " ", ('Blocks A'!AZ155-'Pre-1.095 (Hard Copy)'!AE141))</f>
        <v> </v>
      </c>
      <c r="AF141" s="1014" t="str">
        <f>IF(IFERROR('Blocks A'!BA155-'Pre-1.095 (Hard Copy)'!AF141, 0)=0, " ", ('Blocks A'!BA155-'Pre-1.095 (Hard Copy)'!AF141))</f>
        <v> </v>
      </c>
      <c r="AG141" s="1014" t="str">
        <f>IF(IFERROR('Blocks A'!BB155-'Pre-1.095 (Hard Copy)'!AG141, 0)=0, " ", ('Blocks A'!BB155-'Pre-1.095 (Hard Copy)'!AG141))</f>
        <v> </v>
      </c>
      <c r="AH141" s="1014" t="str">
        <f>IF(IFERROR('Blocks A'!BC155-'Pre-1.095 (Hard Copy)'!AH141, 0)=0, " ", ('Blocks A'!BC155-'Pre-1.095 (Hard Copy)'!AH141))</f>
        <v> </v>
      </c>
      <c r="AI141" s="1014" t="str">
        <f>IF(IFERROR('Blocks A'!BJ155-'Pre-1.095 (Hard Copy)'!AI141, 0)=0, " ", ('Blocks A'!BJ155-'Pre-1.095 (Hard Copy)'!AI141))</f>
        <v> </v>
      </c>
      <c r="AJ141" s="1014" t="str">
        <f>IF(IFERROR('Blocks A'!BD155-'Pre-1.095 (Hard Copy)'!AJ141, 0)=0, " ", ('Blocks A'!BD155-'Pre-1.095 (Hard Copy)'!AJ141))</f>
        <v> </v>
      </c>
      <c r="AK141" s="1014" t="str">
        <f>IF(IFERROR('Blocks A'!BE155-'Pre-1.095 (Hard Copy)'!AK141, 0)=0, " ", ('Blocks A'!BE155-'Pre-1.095 (Hard Copy)'!AK141))</f>
        <v> </v>
      </c>
      <c r="AL141" s="1014" t="str">
        <f>IF(IFERROR('Blocks A'!BF155-'Pre-1.095 (Hard Copy)'!AL141, 0)=0, " ", ('Blocks A'!BF155-'Pre-1.095 (Hard Copy)'!AL141))</f>
        <v> </v>
      </c>
      <c r="AM141" s="1014" t="str">
        <f>IF(IFERROR('Blocks A'!BG155-'Pre-1.095 (Hard Copy)'!AM141, 0)=0, " ", ('Blocks A'!BG155-'Pre-1.095 (Hard Copy)'!AM141))</f>
        <v> </v>
      </c>
      <c r="AN141" s="1014" t="str">
        <f>IF(IFERROR('Blocks A'!BH155-'Pre-1.095 (Hard Copy)'!AN141, 0)=0, " ", ('Blocks A'!BH155-'Pre-1.095 (Hard Copy)'!AN141))</f>
        <v> </v>
      </c>
      <c r="AO141" s="1014" t="str">
        <f>IF(IFERROR('Blocks A'!BI155-'Pre-1.095 (Hard Copy)'!AO141, 0)=0, " ", ('Blocks A'!BI155-'Pre-1.095 (Hard Copy)'!AO141))</f>
        <v> </v>
      </c>
      <c r="AP141" s="1014" t="str">
        <f>IF(IFERROR('Blocks A'!BK155-'Pre-1.095 (Hard Copy)'!AP141, 0)=0, " ", ('Blocks A'!BK155-'Pre-1.095 (Hard Copy)'!AP141))</f>
        <v> </v>
      </c>
      <c r="AQ141" s="1014" t="str">
        <f>IF(IFERROR('Blocks A'!BL155-'Pre-1.095 (Hard Copy)'!AQ141, 0)=0, " ", ('Blocks A'!BL155-'Pre-1.095 (Hard Copy)'!AQ141))</f>
        <v> </v>
      </c>
      <c r="AR141" s="1014" t="str">
        <f>IF(IFERROR('Blocks A'!BM155-'Pre-1.095 (Hard Copy)'!AR141, 0)=0, " ", ('Blocks A'!BM155-'Pre-1.095 (Hard Copy)'!AR141))</f>
        <v> </v>
      </c>
      <c r="AS141" s="1014" t="str">
        <f>IF(IFERROR('Blocks A'!BO155-'Pre-1.095 (Hard Copy)'!AS141, 0)=0, " ", ('Blocks A'!BO155-'Pre-1.095 (Hard Copy)'!AS141))</f>
        <v> </v>
      </c>
      <c r="AT141" s="1014" t="str">
        <f>IF(IFERROR('Blocks A'!BP155-'Pre-1.095 (Hard Copy)'!AT141, 0)=0, " ", ('Blocks A'!BP155-'Pre-1.095 (Hard Copy)'!AT141))</f>
        <v> </v>
      </c>
      <c r="AU141" s="1014" t="str">
        <f>IF(IFERROR('Blocks A'!BQ155-'Pre-1.095 (Hard Copy)'!AU141, 0)=0, " ", ('Blocks A'!BQ155-'Pre-1.095 (Hard Copy)'!AU141))</f>
        <v> </v>
      </c>
      <c r="AV141" s="1014" t="str">
        <f>IF(IFERROR('Blocks A'!BR155-'Pre-1.095 (Hard Copy)'!AV141, 0)=0, " ", ('Blocks A'!BR155-'Pre-1.095 (Hard Copy)'!AV141))</f>
        <v> </v>
      </c>
      <c r="AW141" s="1014" t="str">
        <f>IF(IFERROR('Blocks A'!BS155-'Pre-1.095 (Hard Copy)'!AW141, 0)=0, " ", ('Blocks A'!BS155-'Pre-1.095 (Hard Copy)'!AW141))</f>
        <v> </v>
      </c>
      <c r="AX141" s="1014" t="str">
        <f>IF(IFERROR('Blocks A'!BT155-'Pre-1.095 (Hard Copy)'!AX141, 0)=0, " ", ('Blocks A'!BT155-'Pre-1.095 (Hard Copy)'!AX141))</f>
        <v> </v>
      </c>
      <c r="AY141" s="1014" t="str">
        <f>IF(IFERROR('Blocks A'!BU155-'Pre-1.095 (Hard Copy)'!AY141, 0)=0, " ", ('Blocks A'!BU155-'Pre-1.095 (Hard Copy)'!AY141))</f>
        <v> </v>
      </c>
      <c r="AZ141" s="1014" t="str">
        <f>IF(IFERROR('Blocks A'!BW155-'Pre-1.095 (Hard Copy)'!AZ141, 0)=0, " ", ('Blocks A'!BW155-'Pre-1.095 (Hard Copy)'!AZ141))</f>
        <v> </v>
      </c>
      <c r="BA141" s="1014" t="str">
        <f>IF(IFERROR('Blocks A'!BX155-'Pre-1.095 (Hard Copy)'!BA141, 0)=0, " ", ('Blocks A'!BX155-'Pre-1.095 (Hard Copy)'!BA141))</f>
        <v>+0</v>
      </c>
      <c r="BB141" s="1014" t="str">
        <f>IF(IFERROR('Blocks A'!BY155-'Pre-1.095 (Hard Copy)'!BB141, 0)=0, " ", ('Blocks A'!BY155-'Pre-1.095 (Hard Copy)'!BB141))</f>
        <v> </v>
      </c>
      <c r="BC141" s="1015" t="str">
        <f>IF(IFERROR('Blocks A'!BZ155-'Pre-1.095 (Hard Copy)'!BC141, 0)=0, " ", ('Blocks A'!BZ155-'Pre-1.095 (Hard Copy)'!BC141))</f>
        <v>+0.0</v>
      </c>
      <c r="BD141" s="1014" t="str">
        <f>IF(IFERROR('Blocks A'!BV155-'Pre-1.095 (Hard Copy)'!BD141, 0)=0, " ", ('Blocks A'!BV155-'Pre-1.095 (Hard Copy)'!BD141))</f>
        <v> </v>
      </c>
      <c r="BE141" s="1014" t="str">
        <f>IF(IFERROR('Blocks A'!CB155-'Pre-1.095 (Hard Copy)'!BE141, 0)=0, " ", ('Blocks A'!CB155-'Pre-1.095 (Hard Copy)'!BE141))</f>
        <v>-90</v>
      </c>
      <c r="BF141" s="1014" t="str">
        <f>IF(IFERROR('Blocks A'!CC155-'Pre-1.095 (Hard Copy)'!BF141, 0)=0, " ", ('Blocks A'!CC155-'Pre-1.095 (Hard Copy)'!BF141))</f>
        <v>-14,000</v>
      </c>
      <c r="BG141" s="1016" t="str">
        <f>IF(IFERROR('Blocks A'!CD155-'Pre-1.095 (Hard Copy)'!BG141, 0)=0, " ", ('Blocks A'!CD155-'Pre-1.095 (Hard Copy)'!BG141))</f>
        <v>-0.0140</v>
      </c>
      <c r="BH141" s="1014" t="str">
        <f>IF(IFERROR('Blocks A'!CE155-'Pre-1.095 (Hard Copy)'!BH141, 0)=0, " ", ('Blocks A'!CE155-'Pre-1.095 (Hard Copy)'!BH141))</f>
        <v> </v>
      </c>
      <c r="BI141" s="1014" t="str">
        <f>IF(IFERROR('Blocks A'!CZ155-'Pre-1.095 (Hard Copy)'!BI141, 0)=0, " ", ('Blocks A'!CZ155-'Pre-1.095 (Hard Copy)'!BI141))</f>
        <v>+8</v>
      </c>
      <c r="BJ141" s="1014" t="str">
        <f>IF(IFERROR('Blocks A'!DA155-'Pre-1.095 (Hard Copy)'!BJ141, 0)=0, " ", ('Blocks A'!DA155-'Pre-1.095 (Hard Copy)'!BJ141))</f>
        <v> </v>
      </c>
      <c r="BK141" s="1014" t="str">
        <f>IF(IFERROR('Blocks A'!DB155-'Pre-1.095 (Hard Copy)'!BK141, 0)=0, " ", ('Blocks A'!DB155-'Pre-1.095 (Hard Copy)'!BK141))</f>
        <v>-30</v>
      </c>
      <c r="BL141" s="1014" t="str">
        <f>IF(IFERROR('Blocks A'!DC155-'Pre-1.095 (Hard Copy)'!BL141, 0)=0, " ", ('Blocks A'!DC155-'Pre-1.095 (Hard Copy)'!BL141))</f>
        <v> </v>
      </c>
      <c r="BM141" s="1014" t="str">
        <f>IF(IFERROR('Blocks A'!DD155-'Pre-1.095 (Hard Copy)'!BM141, 0)=0, " ", ('Blocks A'!DD155-'Pre-1.095 (Hard Copy)'!BM141))</f>
        <v> </v>
      </c>
      <c r="BN141" s="1014" t="str">
        <f>IF(IFERROR('Blocks A'!DE155-'Pre-1.095 (Hard Copy)'!BN141, 0)=0, " ", ('Blocks A'!DE155-'Pre-1.095 (Hard Copy)'!BN141))</f>
        <v> </v>
      </c>
      <c r="BO141" s="1014" t="str">
        <f>IF(IFERROR('Blocks A'!DF155-'Pre-1.095 (Hard Copy)'!BO141, 0)=0, " ", ('Blocks A'!DF155-'Pre-1.095 (Hard Copy)'!BO141))</f>
        <v> </v>
      </c>
      <c r="BP141" s="1014" t="str">
        <f>IF(IFERROR('Blocks A'!DG155-'Pre-1.095 (Hard Copy)'!BP141, 0)=0, " ", ('Blocks A'!DG155-'Pre-1.095 (Hard Copy)'!BP141))</f>
        <v> </v>
      </c>
      <c r="BQ141" s="1014" t="str">
        <f>IF(IFERROR('Blocks A'!DH155-'Pre-1.095 (Hard Copy)'!BQ141, 0)=0, " ", ('Blocks A'!DH155-'Pre-1.095 (Hard Copy)'!BQ141))</f>
        <v> </v>
      </c>
      <c r="BR141" s="1014" t="str">
        <f>IF(IFERROR('Blocks A'!DI155-'Pre-1.095 (Hard Copy)'!BR141, 0)=0, " ", ('Blocks A'!DI155-'Pre-1.095 (Hard Copy)'!BR141))</f>
        <v> </v>
      </c>
      <c r="BS141" s="1014" t="str">
        <f>IF(IFERROR('Blocks A'!DJ155-'Pre-1.095 (Hard Copy)'!BS141, 0)=0, " ", ('Blocks A'!DJ155-'Pre-1.095 (Hard Copy)'!BS141))</f>
        <v>+14</v>
      </c>
      <c r="BT141" s="1014" t="str">
        <f>IF(IFERROR('Blocks A'!DK155-'Pre-1.095 (Hard Copy)'!BT141, 0)=0, " ", ('Blocks A'!DK155-'Pre-1.095 (Hard Copy)'!BT141))</f>
        <v>-0</v>
      </c>
      <c r="BU141" s="1014" t="str">
        <f>IF(IFERROR('Blocks A'!DL155-'Pre-1.095 (Hard Copy)'!BU141, 0)=0, " ", ('Blocks A'!DL155-'Pre-1.095 (Hard Copy)'!BU141))</f>
        <v>-125</v>
      </c>
      <c r="BV141" s="1014" t="str">
        <f>IF(IFERROR('Blocks A'!DM155-'Pre-1.095 (Hard Copy)'!BV141, 0)=0, " ", ('Blocks A'!DM155-'Pre-1.095 (Hard Copy)'!BV141))</f>
        <v> </v>
      </c>
      <c r="BW141" s="1014" t="str">
        <f>IF(IFERROR('Blocks A'!DN155-'Pre-1.095 (Hard Copy)'!BW141, 0)=0, " ", ('Blocks A'!DN155-'Pre-1.095 (Hard Copy)'!BW141))</f>
        <v> </v>
      </c>
      <c r="BX141" s="1014" t="str">
        <f>IF(IFERROR('Blocks A'!DO155-'Pre-1.095 (Hard Copy)'!BX141, 0)=0, " ", ('Blocks A'!DO155-'Pre-1.095 (Hard Copy)'!BX141))</f>
        <v> </v>
      </c>
      <c r="BY141" s="1014" t="str">
        <f>IF(IFERROR('Blocks A'!DP155-'Pre-1.095 (Hard Copy)'!BY141, 0)=0, " ", ('Blocks A'!DP155-'Pre-1.095 (Hard Copy)'!BY141))</f>
        <v> </v>
      </c>
      <c r="BZ141" s="1014" t="str">
        <f>IF(IFERROR('Blocks A'!DQ155-'Pre-1.095 (Hard Copy)'!BZ141, 0)=0, " ", ('Blocks A'!DQ155-'Pre-1.095 (Hard Copy)'!BZ141))</f>
        <v> </v>
      </c>
      <c r="CA141" s="1014" t="str">
        <f>IF(IFERROR('Blocks A'!DR155-'Pre-1.095 (Hard Copy)'!CA141, 0)=0, " ", ('Blocks A'!DR155-'Pre-1.095 (Hard Copy)'!CA141))</f>
        <v> </v>
      </c>
      <c r="CB141" s="1014" t="str">
        <f>IF(IFERROR('Blocks A'!DS155-'Pre-1.095 (Hard Copy)'!CB141, 0)=0, " ", ('Blocks A'!DS155-'Pre-1.095 (Hard Copy)'!CB141))</f>
        <v> </v>
      </c>
      <c r="CC141" s="1014" t="str">
        <f>IF(IFERROR('Blocks A'!DT155-'Pre-1.095 (Hard Copy)'!CC141, 0)=0, " ", ('Blocks A'!DT155-'Pre-1.095 (Hard Copy)'!CC141))</f>
        <v>-22</v>
      </c>
      <c r="CD141" s="1014" t="str">
        <f>IF(IFERROR('Blocks A'!DU155-'Pre-1.095 (Hard Copy)'!CD141, 0)=0, " ", ('Blocks A'!DU155-'Pre-1.095 (Hard Copy)'!CD141))</f>
        <v>-111</v>
      </c>
      <c r="CE141" s="1014" t="str">
        <f>IF(IFERROR('Blocks A'!DX155-'Pre-1.095 (Hard Copy)'!CE141, 0)=0, " ", ('Blocks A'!DX155-'Pre-1.095 (Hard Copy)'!CE141))</f>
        <v>-384</v>
      </c>
      <c r="CF141" s="1014" t="str">
        <f>IF(IFERROR('Blocks A'!DY155-'Pre-1.095 (Hard Copy)'!CF141, 0)=0, " ", ('Blocks A'!DY155-'Pre-1.095 (Hard Copy)'!CF141))</f>
        <v>-59,744</v>
      </c>
      <c r="CG141" s="1016" t="str">
        <f>IF(IFERROR('Blocks A'!DZ155-'Pre-1.095 (Hard Copy)'!CG141, 0)=0, " ", ('Blocks A'!DZ155-'Pre-1.095 (Hard Copy)'!CG141))</f>
        <v>-0.0597</v>
      </c>
      <c r="CH141" s="1015" t="str">
        <f>IF(IFERROR('Blocks A'!DV155-'Pre-1.095 (Hard Copy)'!CH141, 0)=0, " ", ('Blocks A'!DV155-'Pre-1.095 (Hard Copy)'!CH141))</f>
        <v>-2.3</v>
      </c>
      <c r="CI141" s="1015" t="str">
        <f>IF(IFERROR('Blocks A'!DW155-'Pre-1.095 (Hard Copy)'!CI141, 0)=0, " ", ('Blocks A'!DW155-'Pre-1.095 (Hard Copy)'!CI141))</f>
        <v>-41.0</v>
      </c>
      <c r="CJ141" s="1014" t="str">
        <f>IF(IFERROR('Blocks A'!EA155-'Pre-1.095 (Hard Copy)'!CJ141, 0)=0, " ", ('Blocks A'!EA155-'Pre-1.095 (Hard Copy)'!CJ141))</f>
        <v>-474</v>
      </c>
      <c r="CK141" s="1017" t="str">
        <f>IF(IFERROR('Blocks A'!EB155-'Pre-1.095 (Hard Copy)'!CK141, 0)=0, " ", ('Blocks A'!EB155-'Pre-1.095 (Hard Copy)'!CK141))</f>
        <v>-7.90</v>
      </c>
      <c r="CL141" s="1017" t="str">
        <f>IF(IFERROR('Blocks A'!EC155-'Pre-1.095 (Hard Copy)'!CL141, 0)=0, " ", ('Blocks A'!EC155-'Pre-1.095 (Hard Copy)'!CL141))</f>
        <v>-0.13</v>
      </c>
      <c r="CM141" s="1017" t="str">
        <f>IF(IFERROR('Blocks A'!EH155-'Pre-1.095 (Hard Copy)'!CM141, 0)=0, " ", ('Blocks A'!EH155-'Pre-1.095 (Hard Copy)'!CM141))</f>
        <v>-0.01</v>
      </c>
      <c r="CN141" s="1014" t="str">
        <f>IF(IFERROR('Blocks A'!ED155-'Pre-1.095 (Hard Copy)'!CN141, 0)=0, " ", ('Blocks A'!ED155-'Pre-1.095 (Hard Copy)'!CN141))</f>
        <v>-73,744</v>
      </c>
      <c r="CO141" s="1017" t="str">
        <f>IF(IFERROR('Blocks A'!EE155-'Pre-1.095 (Hard Copy)'!CO141, 0)=0, " ", ('Blocks A'!EE155-'Pre-1.095 (Hard Copy)'!CO141))</f>
        <v>-73.74</v>
      </c>
      <c r="CP141" s="1017" t="str">
        <f>IF(IFERROR('Blocks A'!EF155-'Pre-1.095 (Hard Copy)'!CP141, 0)=0, " ", ('Blocks A'!EF155-'Pre-1.095 (Hard Copy)'!CP141))</f>
        <v>-0.07</v>
      </c>
      <c r="CQ141" s="1016" t="str">
        <f>IF(IFERROR('Blocks A'!EG155-'Pre-1.095 (Hard Copy)'!CQ141, 0)=0, " ", ('Blocks A'!EG155-'Pre-1.095 (Hard Copy)'!CQ141))</f>
        <v>-0.0737</v>
      </c>
      <c r="CR141" s="1018" t="s">
        <v>12</v>
      </c>
    </row>
    <row r="142">
      <c r="B142" s="1013" t="s">
        <v>4705</v>
      </c>
      <c r="C142" s="969" t="s">
        <v>885</v>
      </c>
      <c r="D142" s="969">
        <v>1.0</v>
      </c>
      <c r="E142" s="969">
        <v>2.0</v>
      </c>
      <c r="F142" s="969">
        <v>1.0</v>
      </c>
      <c r="G142" s="1014" t="str">
        <f>IF(IFERROR('Blocks A'!G156-'Pre-1.095 (Hard Copy)'!G142, 0)=0, " ", ('Blocks A'!G156-'Pre-1.095 (Hard Copy)'!G142))</f>
        <v> </v>
      </c>
      <c r="H142" s="1014" t="str">
        <f>IF(IFERROR('Blocks A'!H156-'Pre-1.095 (Hard Copy)'!H142, 0)=0, " ", ('Blocks A'!H156-'Pre-1.095 (Hard Copy)'!H142))</f>
        <v> </v>
      </c>
      <c r="I142" s="1014" t="str">
        <f>IF(IFERROR('Blocks A'!I156-'Pre-1.095 (Hard Copy)'!I142, 0)=0, " ", ('Blocks A'!I156-'Pre-1.095 (Hard Copy)'!I142))</f>
        <v> </v>
      </c>
      <c r="J142" s="1014" t="str">
        <f>IF(IFERROR('Blocks A'!J156-'Pre-1.095 (Hard Copy)'!J142, 0)=0, " ", ('Blocks A'!J156-'Pre-1.095 (Hard Copy)'!J142))</f>
        <v> </v>
      </c>
      <c r="K142" s="1014" t="str">
        <f>IF(IFERROR('Blocks A'!K156-'Pre-1.095 (Hard Copy)'!K142, 0)=0, " ", ('Blocks A'!K156-'Pre-1.095 (Hard Copy)'!K142))</f>
        <v> </v>
      </c>
      <c r="L142" s="1014" t="str">
        <f>IF(IFERROR('Blocks A'!L156-'Pre-1.095 (Hard Copy)'!L142, 0)=0, " ", ('Blocks A'!L156-'Pre-1.095 (Hard Copy)'!L142))</f>
        <v> </v>
      </c>
      <c r="M142" s="1014" t="str">
        <f>IF(IFERROR('Blocks A'!N156-'Pre-1.095 (Hard Copy)'!M142, 0)=0, " ", ('Blocks A'!N156-'Pre-1.095 (Hard Copy)'!M142))</f>
        <v> </v>
      </c>
      <c r="N142" s="1014" t="str">
        <f>IF(IFERROR('Blocks A'!O156-'Pre-1.095 (Hard Copy)'!N142, 0)=0, " ", ('Blocks A'!O156-'Pre-1.095 (Hard Copy)'!N142))</f>
        <v> </v>
      </c>
      <c r="O142" s="1014" t="str">
        <f>IF(IFERROR('Blocks A'!P156-'Pre-1.095 (Hard Copy)'!O142, 0)=0, " ", ('Blocks A'!P156-'Pre-1.095 (Hard Copy)'!O142))</f>
        <v> </v>
      </c>
      <c r="P142" s="1014" t="str">
        <f>IF(IFERROR('Blocks A'!Q156-'Pre-1.095 (Hard Copy)'!P142, 0)=0, " ", ('Blocks A'!Q156-'Pre-1.095 (Hard Copy)'!P142))</f>
        <v> </v>
      </c>
      <c r="Q142" s="1014" t="str">
        <f>IF(IFERROR('Blocks A'!R156-'Pre-1.095 (Hard Copy)'!Q142, 0)=0, " ", ('Blocks A'!R156-'Pre-1.095 (Hard Copy)'!Q142))</f>
        <v> </v>
      </c>
      <c r="R142" s="1014" t="str">
        <f>IF(IFERROR('Blocks A'!S156-'Pre-1.095 (Hard Copy)'!R142, 0)=0, " ", ('Blocks A'!S156-'Pre-1.095 (Hard Copy)'!R142))</f>
        <v> </v>
      </c>
      <c r="S142" s="1014" t="str">
        <f>IF(IFERROR('Blocks A'!T156-'Pre-1.095 (Hard Copy)'!S142, 0)=0, " ", ('Blocks A'!T156-'Pre-1.095 (Hard Copy)'!S142))</f>
        <v> </v>
      </c>
      <c r="T142" s="1014" t="str">
        <f>IF(IFERROR('Blocks A'!M156-'Pre-1.095 (Hard Copy)'!T142, 0)=0, " ", ('Blocks A'!M156-'Pre-1.095 (Hard Copy)'!T142))</f>
        <v> </v>
      </c>
      <c r="U142" s="1014" t="str">
        <f>IF(IFERROR('Blocks A'!U156-'Pre-1.095 (Hard Copy)'!U142, 0)=0, " ", ('Blocks A'!U156-'Pre-1.095 (Hard Copy)'!U142))</f>
        <v>+760</v>
      </c>
      <c r="V142" s="1014" t="str">
        <f>IF(IFERROR('Blocks A'!V156-'Pre-1.095 (Hard Copy)'!V142, 0)=0, " ", ('Blocks A'!V156-'Pre-1.095 (Hard Copy)'!V142))</f>
        <v> </v>
      </c>
      <c r="W142" s="1014" t="str">
        <f>IF(IFERROR('Blocks A'!W156-'Pre-1.095 (Hard Copy)'!W142, 0)=0, " ", ('Blocks A'!W156-'Pre-1.095 (Hard Copy)'!W142))</f>
        <v> </v>
      </c>
      <c r="X142" s="1014" t="str">
        <f>IF(IFERROR('Blocks A'!X156-'Pre-1.095 (Hard Copy)'!X142, 0)=0, " ", ('Blocks A'!X156-'Pre-1.095 (Hard Copy)'!X142))</f>
        <v> </v>
      </c>
      <c r="Y142" s="1014" t="str">
        <f>IF(IFERROR('Blocks A'!AC156-'Pre-1.095 (Hard Copy)'!Y142, 0)=0, " ", ('Blocks A'!AC156-'Pre-1.095 (Hard Copy)'!Y142))</f>
        <v> </v>
      </c>
      <c r="Z142" s="1014" t="str">
        <f>IF(IFERROR('Blocks A'!Y156-'Pre-1.095 (Hard Copy)'!Z142, 0)=0, " ", ('Blocks A'!Y156-'Pre-1.095 (Hard Copy)'!Z142))</f>
        <v> </v>
      </c>
      <c r="AA142" s="1014" t="str">
        <f>IF(IFERROR('Blocks A'!Z156-'Pre-1.095 (Hard Copy)'!AA142, 0)=0, " ", ('Blocks A'!Z156-'Pre-1.095 (Hard Copy)'!AA142))</f>
        <v> </v>
      </c>
      <c r="AB142" s="1014" t="str">
        <f>IF(IFERROR('Blocks A'!AA156-'Pre-1.095 (Hard Copy)'!AB142, 0)=0, " ", ('Blocks A'!AA156-'Pre-1.095 (Hard Copy)'!AB142))</f>
        <v> </v>
      </c>
      <c r="AC142" s="1014" t="str">
        <f>IF(IFERROR('Blocks A'!AB156-'Pre-1.095 (Hard Copy)'!AC142, 0)=0, " ", ('Blocks A'!AB156-'Pre-1.095 (Hard Copy)'!AC142))</f>
        <v> </v>
      </c>
      <c r="AD142" s="1014" t="str">
        <f>IF(IFERROR('Blocks A'!AY156-'Pre-1.095 (Hard Copy)'!AD142, 0)=0, " ", ('Blocks A'!AY156-'Pre-1.095 (Hard Copy)'!AD142))</f>
        <v> </v>
      </c>
      <c r="AE142" s="1014" t="str">
        <f>IF(IFERROR('Blocks A'!AZ156-'Pre-1.095 (Hard Copy)'!AE142, 0)=0, " ", ('Blocks A'!AZ156-'Pre-1.095 (Hard Copy)'!AE142))</f>
        <v> </v>
      </c>
      <c r="AF142" s="1014" t="str">
        <f>IF(IFERROR('Blocks A'!BA156-'Pre-1.095 (Hard Copy)'!AF142, 0)=0, " ", ('Blocks A'!BA156-'Pre-1.095 (Hard Copy)'!AF142))</f>
        <v> </v>
      </c>
      <c r="AG142" s="1014" t="str">
        <f>IF(IFERROR('Blocks A'!BB156-'Pre-1.095 (Hard Copy)'!AG142, 0)=0, " ", ('Blocks A'!BB156-'Pre-1.095 (Hard Copy)'!AG142))</f>
        <v> </v>
      </c>
      <c r="AH142" s="1014" t="str">
        <f>IF(IFERROR('Blocks A'!BC156-'Pre-1.095 (Hard Copy)'!AH142, 0)=0, " ", ('Blocks A'!BC156-'Pre-1.095 (Hard Copy)'!AH142))</f>
        <v> </v>
      </c>
      <c r="AI142" s="1014" t="str">
        <f>IF(IFERROR('Blocks A'!BJ156-'Pre-1.095 (Hard Copy)'!AI142, 0)=0, " ", ('Blocks A'!BJ156-'Pre-1.095 (Hard Copy)'!AI142))</f>
        <v> </v>
      </c>
      <c r="AJ142" s="1014" t="str">
        <f>IF(IFERROR('Blocks A'!BD156-'Pre-1.095 (Hard Copy)'!AJ142, 0)=0, " ", ('Blocks A'!BD156-'Pre-1.095 (Hard Copy)'!AJ142))</f>
        <v> </v>
      </c>
      <c r="AK142" s="1014" t="str">
        <f>IF(IFERROR('Blocks A'!BE156-'Pre-1.095 (Hard Copy)'!AK142, 0)=0, " ", ('Blocks A'!BE156-'Pre-1.095 (Hard Copy)'!AK142))</f>
        <v> </v>
      </c>
      <c r="AL142" s="1014" t="str">
        <f>IF(IFERROR('Blocks A'!BF156-'Pre-1.095 (Hard Copy)'!AL142, 0)=0, " ", ('Blocks A'!BF156-'Pre-1.095 (Hard Copy)'!AL142))</f>
        <v> </v>
      </c>
      <c r="AM142" s="1014" t="str">
        <f>IF(IFERROR('Blocks A'!BG156-'Pre-1.095 (Hard Copy)'!AM142, 0)=0, " ", ('Blocks A'!BG156-'Pre-1.095 (Hard Copy)'!AM142))</f>
        <v> </v>
      </c>
      <c r="AN142" s="1014" t="str">
        <f>IF(IFERROR('Blocks A'!BH156-'Pre-1.095 (Hard Copy)'!AN142, 0)=0, " ", ('Blocks A'!BH156-'Pre-1.095 (Hard Copy)'!AN142))</f>
        <v> </v>
      </c>
      <c r="AO142" s="1014" t="str">
        <f>IF(IFERROR('Blocks A'!BI156-'Pre-1.095 (Hard Copy)'!AO142, 0)=0, " ", ('Blocks A'!BI156-'Pre-1.095 (Hard Copy)'!AO142))</f>
        <v> </v>
      </c>
      <c r="AP142" s="1014" t="str">
        <f>IF(IFERROR('Blocks A'!BK156-'Pre-1.095 (Hard Copy)'!AP142, 0)=0, " ", ('Blocks A'!BK156-'Pre-1.095 (Hard Copy)'!AP142))</f>
        <v> </v>
      </c>
      <c r="AQ142" s="1014" t="str">
        <f>IF(IFERROR('Blocks A'!BL156-'Pre-1.095 (Hard Copy)'!AQ142, 0)=0, " ", ('Blocks A'!BL156-'Pre-1.095 (Hard Copy)'!AQ142))</f>
        <v> </v>
      </c>
      <c r="AR142" s="1014" t="str">
        <f>IF(IFERROR('Blocks A'!BM156-'Pre-1.095 (Hard Copy)'!AR142, 0)=0, " ", ('Blocks A'!BM156-'Pre-1.095 (Hard Copy)'!AR142))</f>
        <v> </v>
      </c>
      <c r="AS142" s="1014" t="str">
        <f>IF(IFERROR('Blocks A'!BO156-'Pre-1.095 (Hard Copy)'!AS142, 0)=0, " ", ('Blocks A'!BO156-'Pre-1.095 (Hard Copy)'!AS142))</f>
        <v> </v>
      </c>
      <c r="AT142" s="1014" t="str">
        <f>IF(IFERROR('Blocks A'!BP156-'Pre-1.095 (Hard Copy)'!AT142, 0)=0, " ", ('Blocks A'!BP156-'Pre-1.095 (Hard Copy)'!AT142))</f>
        <v> </v>
      </c>
      <c r="AU142" s="1014" t="str">
        <f>IF(IFERROR('Blocks A'!BQ156-'Pre-1.095 (Hard Copy)'!AU142, 0)=0, " ", ('Blocks A'!BQ156-'Pre-1.095 (Hard Copy)'!AU142))</f>
        <v> </v>
      </c>
      <c r="AV142" s="1014" t="str">
        <f>IF(IFERROR('Blocks A'!BR156-'Pre-1.095 (Hard Copy)'!AV142, 0)=0, " ", ('Blocks A'!BR156-'Pre-1.095 (Hard Copy)'!AV142))</f>
        <v> </v>
      </c>
      <c r="AW142" s="1014" t="str">
        <f>IF(IFERROR('Blocks A'!BS156-'Pre-1.095 (Hard Copy)'!AW142, 0)=0, " ", ('Blocks A'!BS156-'Pre-1.095 (Hard Copy)'!AW142))</f>
        <v> </v>
      </c>
      <c r="AX142" s="1014" t="str">
        <f>IF(IFERROR('Blocks A'!BT156-'Pre-1.095 (Hard Copy)'!AX142, 0)=0, " ", ('Blocks A'!BT156-'Pre-1.095 (Hard Copy)'!AX142))</f>
        <v> </v>
      </c>
      <c r="AY142" s="1014" t="str">
        <f>IF(IFERROR('Blocks A'!BU156-'Pre-1.095 (Hard Copy)'!AY142, 0)=0, " ", ('Blocks A'!BU156-'Pre-1.095 (Hard Copy)'!AY142))</f>
        <v> </v>
      </c>
      <c r="AZ142" s="1014" t="str">
        <f>IF(IFERROR('Blocks A'!BW156-'Pre-1.095 (Hard Copy)'!AZ142, 0)=0, " ", ('Blocks A'!BW156-'Pre-1.095 (Hard Copy)'!AZ142))</f>
        <v> </v>
      </c>
      <c r="BA142" s="1014" t="str">
        <f>IF(IFERROR('Blocks A'!BX156-'Pre-1.095 (Hard Copy)'!BA142, 0)=0, " ", ('Blocks A'!BX156-'Pre-1.095 (Hard Copy)'!BA142))</f>
        <v>-0</v>
      </c>
      <c r="BB142" s="1014" t="str">
        <f>IF(IFERROR('Blocks A'!BY156-'Pre-1.095 (Hard Copy)'!BB142, 0)=0, " ", ('Blocks A'!BY156-'Pre-1.095 (Hard Copy)'!BB142))</f>
        <v> </v>
      </c>
      <c r="BC142" s="1015" t="str">
        <f>IF(IFERROR('Blocks A'!BZ156-'Pre-1.095 (Hard Copy)'!BC142, 0)=0, " ", ('Blocks A'!BZ156-'Pre-1.095 (Hard Copy)'!BC142))</f>
        <v>+0.0</v>
      </c>
      <c r="BD142" s="1014" t="str">
        <f>IF(IFERROR('Blocks A'!BV156-'Pre-1.095 (Hard Copy)'!BD142, 0)=0, " ", ('Blocks A'!BV156-'Pre-1.095 (Hard Copy)'!BD142))</f>
        <v> </v>
      </c>
      <c r="BE142" s="1014" t="str">
        <f>IF(IFERROR('Blocks A'!CB156-'Pre-1.095 (Hard Copy)'!BE142, 0)=0, " ", ('Blocks A'!CB156-'Pre-1.095 (Hard Copy)'!BE142))</f>
        <v>-42</v>
      </c>
      <c r="BF142" s="1014" t="str">
        <f>IF(IFERROR('Blocks A'!CC156-'Pre-1.095 (Hard Copy)'!BF142, 0)=0, " ", ('Blocks A'!CC156-'Pre-1.095 (Hard Copy)'!BF142))</f>
        <v>-6,533</v>
      </c>
      <c r="BG142" s="1016" t="str">
        <f>IF(IFERROR('Blocks A'!CD156-'Pre-1.095 (Hard Copy)'!BG142, 0)=0, " ", ('Blocks A'!CD156-'Pre-1.095 (Hard Copy)'!BG142))</f>
        <v>-0.0065</v>
      </c>
      <c r="BH142" s="1014" t="str">
        <f>IF(IFERROR('Blocks A'!CE156-'Pre-1.095 (Hard Copy)'!BH142, 0)=0, " ", ('Blocks A'!CE156-'Pre-1.095 (Hard Copy)'!BH142))</f>
        <v> </v>
      </c>
      <c r="BI142" s="1014" t="str">
        <f>IF(IFERROR('Blocks A'!CZ156-'Pre-1.095 (Hard Copy)'!BI142, 0)=0, " ", ('Blocks A'!CZ156-'Pre-1.095 (Hard Copy)'!BI142))</f>
        <v>+2</v>
      </c>
      <c r="BJ142" s="1014" t="str">
        <f>IF(IFERROR('Blocks A'!DA156-'Pre-1.095 (Hard Copy)'!BJ142, 0)=0, " ", ('Blocks A'!DA156-'Pre-1.095 (Hard Copy)'!BJ142))</f>
        <v> </v>
      </c>
      <c r="BK142" s="1014" t="str">
        <f>IF(IFERROR('Blocks A'!DB156-'Pre-1.095 (Hard Copy)'!BK142, 0)=0, " ", ('Blocks A'!DB156-'Pre-1.095 (Hard Copy)'!BK142))</f>
        <v>-5</v>
      </c>
      <c r="BL142" s="1014" t="str">
        <f>IF(IFERROR('Blocks A'!DC156-'Pre-1.095 (Hard Copy)'!BL142, 0)=0, " ", ('Blocks A'!DC156-'Pre-1.095 (Hard Copy)'!BL142))</f>
        <v> </v>
      </c>
      <c r="BM142" s="1014" t="str">
        <f>IF(IFERROR('Blocks A'!DD156-'Pre-1.095 (Hard Copy)'!BM142, 0)=0, " ", ('Blocks A'!DD156-'Pre-1.095 (Hard Copy)'!BM142))</f>
        <v> </v>
      </c>
      <c r="BN142" s="1014" t="str">
        <f>IF(IFERROR('Blocks A'!DE156-'Pre-1.095 (Hard Copy)'!BN142, 0)=0, " ", ('Blocks A'!DE156-'Pre-1.095 (Hard Copy)'!BN142))</f>
        <v> </v>
      </c>
      <c r="BO142" s="1014" t="str">
        <f>IF(IFERROR('Blocks A'!DF156-'Pre-1.095 (Hard Copy)'!BO142, 0)=0, " ", ('Blocks A'!DF156-'Pre-1.095 (Hard Copy)'!BO142))</f>
        <v> </v>
      </c>
      <c r="BP142" s="1014" t="str">
        <f>IF(IFERROR('Blocks A'!DG156-'Pre-1.095 (Hard Copy)'!BP142, 0)=0, " ", ('Blocks A'!DG156-'Pre-1.095 (Hard Copy)'!BP142))</f>
        <v> </v>
      </c>
      <c r="BQ142" s="1014" t="str">
        <f>IF(IFERROR('Blocks A'!DH156-'Pre-1.095 (Hard Copy)'!BQ142, 0)=0, " ", ('Blocks A'!DH156-'Pre-1.095 (Hard Copy)'!BQ142))</f>
        <v> </v>
      </c>
      <c r="BR142" s="1014" t="str">
        <f>IF(IFERROR('Blocks A'!DI156-'Pre-1.095 (Hard Copy)'!BR142, 0)=0, " ", ('Blocks A'!DI156-'Pre-1.095 (Hard Copy)'!BR142))</f>
        <v> </v>
      </c>
      <c r="BS142" s="1014" t="str">
        <f>IF(IFERROR('Blocks A'!DJ156-'Pre-1.095 (Hard Copy)'!BS142, 0)=0, " ", ('Blocks A'!DJ156-'Pre-1.095 (Hard Copy)'!BS142))</f>
        <v>+4</v>
      </c>
      <c r="BT142" s="1014" t="str">
        <f>IF(IFERROR('Blocks A'!DK156-'Pre-1.095 (Hard Copy)'!BT142, 0)=0, " ", ('Blocks A'!DK156-'Pre-1.095 (Hard Copy)'!BT142))</f>
        <v>-0</v>
      </c>
      <c r="BU142" s="1014" t="str">
        <f>IF(IFERROR('Blocks A'!DL156-'Pre-1.095 (Hard Copy)'!BU142, 0)=0, " ", ('Blocks A'!DL156-'Pre-1.095 (Hard Copy)'!BU142))</f>
        <v>-21</v>
      </c>
      <c r="BV142" s="1014" t="str">
        <f>IF(IFERROR('Blocks A'!DM156-'Pre-1.095 (Hard Copy)'!BV142, 0)=0, " ", ('Blocks A'!DM156-'Pre-1.095 (Hard Copy)'!BV142))</f>
        <v> </v>
      </c>
      <c r="BW142" s="1014" t="str">
        <f>IF(IFERROR('Blocks A'!DN156-'Pre-1.095 (Hard Copy)'!BW142, 0)=0, " ", ('Blocks A'!DN156-'Pre-1.095 (Hard Copy)'!BW142))</f>
        <v> </v>
      </c>
      <c r="BX142" s="1014" t="str">
        <f>IF(IFERROR('Blocks A'!DO156-'Pre-1.095 (Hard Copy)'!BX142, 0)=0, " ", ('Blocks A'!DO156-'Pre-1.095 (Hard Copy)'!BX142))</f>
        <v> </v>
      </c>
      <c r="BY142" s="1014" t="str">
        <f>IF(IFERROR('Blocks A'!DP156-'Pre-1.095 (Hard Copy)'!BY142, 0)=0, " ", ('Blocks A'!DP156-'Pre-1.095 (Hard Copy)'!BY142))</f>
        <v> </v>
      </c>
      <c r="BZ142" s="1014" t="str">
        <f>IF(IFERROR('Blocks A'!DQ156-'Pre-1.095 (Hard Copy)'!BZ142, 0)=0, " ", ('Blocks A'!DQ156-'Pre-1.095 (Hard Copy)'!BZ142))</f>
        <v> </v>
      </c>
      <c r="CA142" s="1014" t="str">
        <f>IF(IFERROR('Blocks A'!DR156-'Pre-1.095 (Hard Copy)'!CA142, 0)=0, " ", ('Blocks A'!DR156-'Pre-1.095 (Hard Copy)'!CA142))</f>
        <v> </v>
      </c>
      <c r="CB142" s="1014" t="str">
        <f>IF(IFERROR('Blocks A'!DS156-'Pre-1.095 (Hard Copy)'!CB142, 0)=0, " ", ('Blocks A'!DS156-'Pre-1.095 (Hard Copy)'!CB142))</f>
        <v> </v>
      </c>
      <c r="CC142" s="1014" t="str">
        <f>IF(IFERROR('Blocks A'!DT156-'Pre-1.095 (Hard Copy)'!CC142, 0)=0, " ", ('Blocks A'!DT156-'Pre-1.095 (Hard Copy)'!CC142))</f>
        <v>-3</v>
      </c>
      <c r="CD142" s="1014" t="str">
        <f>IF(IFERROR('Blocks A'!DU156-'Pre-1.095 (Hard Copy)'!CD142, 0)=0, " ", ('Blocks A'!DU156-'Pre-1.095 (Hard Copy)'!CD142))</f>
        <v>-17</v>
      </c>
      <c r="CE142" s="1014" t="str">
        <f>IF(IFERROR('Blocks A'!DX156-'Pre-1.095 (Hard Copy)'!CE142, 0)=0, " ", ('Blocks A'!DX156-'Pre-1.095 (Hard Copy)'!CE142))</f>
        <v>-64</v>
      </c>
      <c r="CF142" s="1014" t="str">
        <f>IF(IFERROR('Blocks A'!DY156-'Pre-1.095 (Hard Copy)'!CF142, 0)=0, " ", ('Blocks A'!DY156-'Pre-1.095 (Hard Copy)'!CF142))</f>
        <v>-9,950</v>
      </c>
      <c r="CG142" s="1016" t="str">
        <f>IF(IFERROR('Blocks A'!DZ156-'Pre-1.095 (Hard Copy)'!CG142, 0)=0, " ", ('Blocks A'!DZ156-'Pre-1.095 (Hard Copy)'!CG142))</f>
        <v>-0.0100</v>
      </c>
      <c r="CH142" s="1015" t="str">
        <f>IF(IFERROR('Blocks A'!DV156-'Pre-1.095 (Hard Copy)'!CH142, 0)=0, " ", ('Blocks A'!DV156-'Pre-1.095 (Hard Copy)'!CH142))</f>
        <v>-0.3</v>
      </c>
      <c r="CI142" s="1015" t="str">
        <f>IF(IFERROR('Blocks A'!DW156-'Pre-1.095 (Hard Copy)'!CI142, 0)=0, " ", ('Blocks A'!DW156-'Pre-1.095 (Hard Copy)'!CI142))</f>
        <v>-6.4</v>
      </c>
      <c r="CJ142" s="1014" t="str">
        <f>IF(IFERROR('Blocks A'!EA156-'Pre-1.095 (Hard Copy)'!CJ142, 0)=0, " ", ('Blocks A'!EA156-'Pre-1.095 (Hard Copy)'!CJ142))</f>
        <v>-106</v>
      </c>
      <c r="CK142" s="1017" t="str">
        <f>IF(IFERROR('Blocks A'!EB156-'Pre-1.095 (Hard Copy)'!CK142, 0)=0, " ", ('Blocks A'!EB156-'Pre-1.095 (Hard Copy)'!CK142))</f>
        <v>-1.77</v>
      </c>
      <c r="CL142" s="1017" t="str">
        <f>IF(IFERROR('Blocks A'!EC156-'Pre-1.095 (Hard Copy)'!CL142, 0)=0, " ", ('Blocks A'!EC156-'Pre-1.095 (Hard Copy)'!CL142))</f>
        <v>-0.03</v>
      </c>
      <c r="CM142" s="1017" t="str">
        <f>IF(IFERROR('Blocks A'!EH156-'Pre-1.095 (Hard Copy)'!CM142, 0)=0, " ", ('Blocks A'!EH156-'Pre-1.095 (Hard Copy)'!CM142))</f>
        <v>-0.00</v>
      </c>
      <c r="CN142" s="1014" t="str">
        <f>IF(IFERROR('Blocks A'!ED156-'Pre-1.095 (Hard Copy)'!CN142, 0)=0, " ", ('Blocks A'!ED156-'Pre-1.095 (Hard Copy)'!CN142))</f>
        <v>-16,483</v>
      </c>
      <c r="CO142" s="1017" t="str">
        <f>IF(IFERROR('Blocks A'!EE156-'Pre-1.095 (Hard Copy)'!CO142, 0)=0, " ", ('Blocks A'!EE156-'Pre-1.095 (Hard Copy)'!CO142))</f>
        <v>-16.48</v>
      </c>
      <c r="CP142" s="1017" t="str">
        <f>IF(IFERROR('Blocks A'!EF156-'Pre-1.095 (Hard Copy)'!CP142, 0)=0, " ", ('Blocks A'!EF156-'Pre-1.095 (Hard Copy)'!CP142))</f>
        <v>-0.02</v>
      </c>
      <c r="CQ142" s="1016" t="str">
        <f>IF(IFERROR('Blocks A'!EG156-'Pre-1.095 (Hard Copy)'!CQ142, 0)=0, " ", ('Blocks A'!EG156-'Pre-1.095 (Hard Copy)'!CQ142))</f>
        <v>-0.0165</v>
      </c>
      <c r="CR142" s="1018">
        <v>454.0</v>
      </c>
    </row>
    <row r="143">
      <c r="B143" s="1013" t="s">
        <v>1023</v>
      </c>
      <c r="C143" s="969" t="s">
        <v>886</v>
      </c>
      <c r="D143" s="969">
        <v>2.0</v>
      </c>
      <c r="E143" s="969">
        <v>3.0</v>
      </c>
      <c r="F143" s="969">
        <v>2.0</v>
      </c>
      <c r="G143" s="1014" t="str">
        <f>IF(IFERROR('Blocks A'!G157-'Pre-1.095 (Hard Copy)'!G143, 0)=0, " ", ('Blocks A'!G157-'Pre-1.095 (Hard Copy)'!G143))</f>
        <v> </v>
      </c>
      <c r="H143" s="1014" t="str">
        <f>IF(IFERROR('Blocks A'!H157-'Pre-1.095 (Hard Copy)'!H143, 0)=0, " ", ('Blocks A'!H157-'Pre-1.095 (Hard Copy)'!H143))</f>
        <v> </v>
      </c>
      <c r="I143" s="1014" t="str">
        <f>IF(IFERROR('Blocks A'!I157-'Pre-1.095 (Hard Copy)'!I143, 0)=0, " ", ('Blocks A'!I157-'Pre-1.095 (Hard Copy)'!I143))</f>
        <v> </v>
      </c>
      <c r="J143" s="1014" t="str">
        <f>IF(IFERROR('Blocks A'!J157-'Pre-1.095 (Hard Copy)'!J143, 0)=0, " ", ('Blocks A'!J157-'Pre-1.095 (Hard Copy)'!J143))</f>
        <v> </v>
      </c>
      <c r="K143" s="1014" t="str">
        <f>IF(IFERROR('Blocks A'!K157-'Pre-1.095 (Hard Copy)'!K143, 0)=0, " ", ('Blocks A'!K157-'Pre-1.095 (Hard Copy)'!K143))</f>
        <v> </v>
      </c>
      <c r="L143" s="1014" t="str">
        <f>IF(IFERROR('Blocks A'!L157-'Pre-1.095 (Hard Copy)'!L143, 0)=0, " ", ('Blocks A'!L157-'Pre-1.095 (Hard Copy)'!L143))</f>
        <v> </v>
      </c>
      <c r="M143" s="1014" t="str">
        <f>IF(IFERROR('Blocks A'!N157-'Pre-1.095 (Hard Copy)'!M143, 0)=0, " ", ('Blocks A'!N157-'Pre-1.095 (Hard Copy)'!M143))</f>
        <v> </v>
      </c>
      <c r="N143" s="1014" t="str">
        <f>IF(IFERROR('Blocks A'!O157-'Pre-1.095 (Hard Copy)'!N143, 0)=0, " ", ('Blocks A'!O157-'Pre-1.095 (Hard Copy)'!N143))</f>
        <v> </v>
      </c>
      <c r="O143" s="1014" t="str">
        <f>IF(IFERROR('Blocks A'!P157-'Pre-1.095 (Hard Copy)'!O143, 0)=0, " ", ('Blocks A'!P157-'Pre-1.095 (Hard Copy)'!O143))</f>
        <v> </v>
      </c>
      <c r="P143" s="1014" t="str">
        <f>IF(IFERROR('Blocks A'!Q157-'Pre-1.095 (Hard Copy)'!P143, 0)=0, " ", ('Blocks A'!Q157-'Pre-1.095 (Hard Copy)'!P143))</f>
        <v> </v>
      </c>
      <c r="Q143" s="1014" t="str">
        <f>IF(IFERROR('Blocks A'!R157-'Pre-1.095 (Hard Copy)'!Q143, 0)=0, " ", ('Blocks A'!R157-'Pre-1.095 (Hard Copy)'!Q143))</f>
        <v> </v>
      </c>
      <c r="R143" s="1014" t="str">
        <f>IF(IFERROR('Blocks A'!S157-'Pre-1.095 (Hard Copy)'!R143, 0)=0, " ", ('Blocks A'!S157-'Pre-1.095 (Hard Copy)'!R143))</f>
        <v> </v>
      </c>
      <c r="S143" s="1014" t="str">
        <f>IF(IFERROR('Blocks A'!T157-'Pre-1.095 (Hard Copy)'!S143, 0)=0, " ", ('Blocks A'!T157-'Pre-1.095 (Hard Copy)'!S143))</f>
        <v> </v>
      </c>
      <c r="T143" s="1014" t="str">
        <f>IF(IFERROR('Blocks A'!M157-'Pre-1.095 (Hard Copy)'!T143, 0)=0, " ", ('Blocks A'!M157-'Pre-1.095 (Hard Copy)'!T143))</f>
        <v> </v>
      </c>
      <c r="U143" s="1014" t="str">
        <f>IF(IFERROR('Blocks A'!U157-'Pre-1.095 (Hard Copy)'!U143, 0)=0, " ", ('Blocks A'!U157-'Pre-1.095 (Hard Copy)'!U143))</f>
        <v> </v>
      </c>
      <c r="V143" s="1014" t="str">
        <f>IF(IFERROR('Blocks A'!V157-'Pre-1.095 (Hard Copy)'!V143, 0)=0, " ", ('Blocks A'!V157-'Pre-1.095 (Hard Copy)'!V143))</f>
        <v> </v>
      </c>
      <c r="W143" s="1014" t="str">
        <f>IF(IFERROR('Blocks A'!W157-'Pre-1.095 (Hard Copy)'!W143, 0)=0, " ", ('Blocks A'!W157-'Pre-1.095 (Hard Copy)'!W143))</f>
        <v> </v>
      </c>
      <c r="X143" s="1014" t="str">
        <f>IF(IFERROR('Blocks A'!X157-'Pre-1.095 (Hard Copy)'!X143, 0)=0, " ", ('Blocks A'!X157-'Pre-1.095 (Hard Copy)'!X143))</f>
        <v> </v>
      </c>
      <c r="Y143" s="1014" t="str">
        <f>IF(IFERROR('Blocks A'!AC157-'Pre-1.095 (Hard Copy)'!Y143, 0)=0, " ", ('Blocks A'!AC157-'Pre-1.095 (Hard Copy)'!Y143))</f>
        <v> </v>
      </c>
      <c r="Z143" s="1014" t="str">
        <f>IF(IFERROR('Blocks A'!Y157-'Pre-1.095 (Hard Copy)'!Z143, 0)=0, " ", ('Blocks A'!Y157-'Pre-1.095 (Hard Copy)'!Z143))</f>
        <v> </v>
      </c>
      <c r="AA143" s="1014" t="str">
        <f>IF(IFERROR('Blocks A'!Z157-'Pre-1.095 (Hard Copy)'!AA143, 0)=0, " ", ('Blocks A'!Z157-'Pre-1.095 (Hard Copy)'!AA143))</f>
        <v> </v>
      </c>
      <c r="AB143" s="1014" t="str">
        <f>IF(IFERROR('Blocks A'!AA157-'Pre-1.095 (Hard Copy)'!AB143, 0)=0, " ", ('Blocks A'!AA157-'Pre-1.095 (Hard Copy)'!AB143))</f>
        <v> </v>
      </c>
      <c r="AC143" s="1014" t="str">
        <f>IF(IFERROR('Blocks A'!AB157-'Pre-1.095 (Hard Copy)'!AC143, 0)=0, " ", ('Blocks A'!AB157-'Pre-1.095 (Hard Copy)'!AC143))</f>
        <v> </v>
      </c>
      <c r="AD143" s="1014" t="str">
        <f>IF(IFERROR('Blocks A'!AY157-'Pre-1.095 (Hard Copy)'!AD143, 0)=0, " ", ('Blocks A'!AY157-'Pre-1.095 (Hard Copy)'!AD143))</f>
        <v> </v>
      </c>
      <c r="AE143" s="1014" t="str">
        <f>IF(IFERROR('Blocks A'!AZ157-'Pre-1.095 (Hard Copy)'!AE143, 0)=0, " ", ('Blocks A'!AZ157-'Pre-1.095 (Hard Copy)'!AE143))</f>
        <v> </v>
      </c>
      <c r="AF143" s="1014" t="str">
        <f>IF(IFERROR('Blocks A'!BA157-'Pre-1.095 (Hard Copy)'!AF143, 0)=0, " ", ('Blocks A'!BA157-'Pre-1.095 (Hard Copy)'!AF143))</f>
        <v> </v>
      </c>
      <c r="AG143" s="1014" t="str">
        <f>IF(IFERROR('Blocks A'!BB157-'Pre-1.095 (Hard Copy)'!AG143, 0)=0, " ", ('Blocks A'!BB157-'Pre-1.095 (Hard Copy)'!AG143))</f>
        <v> </v>
      </c>
      <c r="AH143" s="1014" t="str">
        <f>IF(IFERROR('Blocks A'!BC157-'Pre-1.095 (Hard Copy)'!AH143, 0)=0, " ", ('Blocks A'!BC157-'Pre-1.095 (Hard Copy)'!AH143))</f>
        <v> </v>
      </c>
      <c r="AI143" s="1014" t="str">
        <f>IF(IFERROR('Blocks A'!BJ157-'Pre-1.095 (Hard Copy)'!AI143, 0)=0, " ", ('Blocks A'!BJ157-'Pre-1.095 (Hard Copy)'!AI143))</f>
        <v> </v>
      </c>
      <c r="AJ143" s="1014" t="str">
        <f>IF(IFERROR('Blocks A'!BD157-'Pre-1.095 (Hard Copy)'!AJ143, 0)=0, " ", ('Blocks A'!BD157-'Pre-1.095 (Hard Copy)'!AJ143))</f>
        <v> </v>
      </c>
      <c r="AK143" s="1014" t="str">
        <f>IF(IFERROR('Blocks A'!BE157-'Pre-1.095 (Hard Copy)'!AK143, 0)=0, " ", ('Blocks A'!BE157-'Pre-1.095 (Hard Copy)'!AK143))</f>
        <v> </v>
      </c>
      <c r="AL143" s="1014" t="str">
        <f>IF(IFERROR('Blocks A'!BF157-'Pre-1.095 (Hard Copy)'!AL143, 0)=0, " ", ('Blocks A'!BF157-'Pre-1.095 (Hard Copy)'!AL143))</f>
        <v> </v>
      </c>
      <c r="AM143" s="1014" t="str">
        <f>IF(IFERROR('Blocks A'!BG157-'Pre-1.095 (Hard Copy)'!AM143, 0)=0, " ", ('Blocks A'!BG157-'Pre-1.095 (Hard Copy)'!AM143))</f>
        <v> </v>
      </c>
      <c r="AN143" s="1014" t="str">
        <f>IF(IFERROR('Blocks A'!BH157-'Pre-1.095 (Hard Copy)'!AN143, 0)=0, " ", ('Blocks A'!BH157-'Pre-1.095 (Hard Copy)'!AN143))</f>
        <v> </v>
      </c>
      <c r="AO143" s="1014" t="str">
        <f>IF(IFERROR('Blocks A'!BI157-'Pre-1.095 (Hard Copy)'!AO143, 0)=0, " ", ('Blocks A'!BI157-'Pre-1.095 (Hard Copy)'!AO143))</f>
        <v> </v>
      </c>
      <c r="AP143" s="1014" t="str">
        <f>IF(IFERROR('Blocks A'!BK157-'Pre-1.095 (Hard Copy)'!AP143, 0)=0, " ", ('Blocks A'!BK157-'Pre-1.095 (Hard Copy)'!AP143))</f>
        <v> </v>
      </c>
      <c r="AQ143" s="1014" t="str">
        <f>IF(IFERROR('Blocks A'!BL157-'Pre-1.095 (Hard Copy)'!AQ143, 0)=0, " ", ('Blocks A'!BL157-'Pre-1.095 (Hard Copy)'!AQ143))</f>
        <v> </v>
      </c>
      <c r="AR143" s="1014" t="str">
        <f>IF(IFERROR('Blocks A'!BM157-'Pre-1.095 (Hard Copy)'!AR143, 0)=0, " ", ('Blocks A'!BM157-'Pre-1.095 (Hard Copy)'!AR143))</f>
        <v> </v>
      </c>
      <c r="AS143" s="1014" t="str">
        <f>IF(IFERROR('Blocks A'!BO157-'Pre-1.095 (Hard Copy)'!AS143, 0)=0, " ", ('Blocks A'!BO157-'Pre-1.095 (Hard Copy)'!AS143))</f>
        <v> </v>
      </c>
      <c r="AT143" s="1014" t="str">
        <f>IF(IFERROR('Blocks A'!BP157-'Pre-1.095 (Hard Copy)'!AT143, 0)=0, " ", ('Blocks A'!BP157-'Pre-1.095 (Hard Copy)'!AT143))</f>
        <v> </v>
      </c>
      <c r="AU143" s="1014" t="str">
        <f>IF(IFERROR('Blocks A'!BQ157-'Pre-1.095 (Hard Copy)'!AU143, 0)=0, " ", ('Blocks A'!BQ157-'Pre-1.095 (Hard Copy)'!AU143))</f>
        <v> </v>
      </c>
      <c r="AV143" s="1014" t="str">
        <f>IF(IFERROR('Blocks A'!BR157-'Pre-1.095 (Hard Copy)'!AV143, 0)=0, " ", ('Blocks A'!BR157-'Pre-1.095 (Hard Copy)'!AV143))</f>
        <v> </v>
      </c>
      <c r="AW143" s="1014" t="str">
        <f>IF(IFERROR('Blocks A'!BS157-'Pre-1.095 (Hard Copy)'!AW143, 0)=0, " ", ('Blocks A'!BS157-'Pre-1.095 (Hard Copy)'!AW143))</f>
        <v> </v>
      </c>
      <c r="AX143" s="1014" t="str">
        <f>IF(IFERROR('Blocks A'!BT157-'Pre-1.095 (Hard Copy)'!AX143, 0)=0, " ", ('Blocks A'!BT157-'Pre-1.095 (Hard Copy)'!AX143))</f>
        <v> </v>
      </c>
      <c r="AY143" s="1014" t="str">
        <f>IF(IFERROR('Blocks A'!BU157-'Pre-1.095 (Hard Copy)'!AY143, 0)=0, " ", ('Blocks A'!BU157-'Pre-1.095 (Hard Copy)'!AY143))</f>
        <v> </v>
      </c>
      <c r="AZ143" s="1014" t="str">
        <f>IF(IFERROR('Blocks A'!BW157-'Pre-1.095 (Hard Copy)'!AZ143, 0)=0, " ", ('Blocks A'!BW157-'Pre-1.095 (Hard Copy)'!AZ143))</f>
        <v> </v>
      </c>
      <c r="BA143" s="1014" t="str">
        <f>IF(IFERROR('Blocks A'!BX157-'Pre-1.095 (Hard Copy)'!BA143, 0)=0, " ", ('Blocks A'!BX157-'Pre-1.095 (Hard Copy)'!BA143))</f>
        <v>-0</v>
      </c>
      <c r="BB143" s="1014" t="str">
        <f>IF(IFERROR('Blocks A'!BY157-'Pre-1.095 (Hard Copy)'!BB143, 0)=0, " ", ('Blocks A'!BY157-'Pre-1.095 (Hard Copy)'!BB143))</f>
        <v> </v>
      </c>
      <c r="BC143" s="1015" t="str">
        <f>IF(IFERROR('Blocks A'!BZ157-'Pre-1.095 (Hard Copy)'!BC143, 0)=0, " ", ('Blocks A'!BZ157-'Pre-1.095 (Hard Copy)'!BC143))</f>
        <v>+0.0</v>
      </c>
      <c r="BD143" s="1014" t="str">
        <f>IF(IFERROR('Blocks A'!BV157-'Pre-1.095 (Hard Copy)'!BD143, 0)=0, " ", ('Blocks A'!BV157-'Pre-1.095 (Hard Copy)'!BD143))</f>
        <v> </v>
      </c>
      <c r="BE143" s="1014" t="str">
        <f>IF(IFERROR('Blocks A'!CB157-'Pre-1.095 (Hard Copy)'!BE143, 0)=0, " ", ('Blocks A'!CB157-'Pre-1.095 (Hard Copy)'!BE143))</f>
        <v>-240</v>
      </c>
      <c r="BF143" s="1014" t="str">
        <f>IF(IFERROR('Blocks A'!CC157-'Pre-1.095 (Hard Copy)'!BF143, 0)=0, " ", ('Blocks A'!CC157-'Pre-1.095 (Hard Copy)'!BF143))</f>
        <v>-37,333</v>
      </c>
      <c r="BG143" s="1016" t="str">
        <f>IF(IFERROR('Blocks A'!CD157-'Pre-1.095 (Hard Copy)'!BG143, 0)=0, " ", ('Blocks A'!CD157-'Pre-1.095 (Hard Copy)'!BG143))</f>
        <v>-0.0373</v>
      </c>
      <c r="BH143" s="1014" t="str">
        <f>IF(IFERROR('Blocks A'!CE157-'Pre-1.095 (Hard Copy)'!BH143, 0)=0, " ", ('Blocks A'!CE157-'Pre-1.095 (Hard Copy)'!BH143))</f>
        <v> </v>
      </c>
      <c r="BI143" s="1014" t="str">
        <f>IF(IFERROR('Blocks A'!CZ157-'Pre-1.095 (Hard Copy)'!BI143, 0)=0, " ", ('Blocks A'!CZ157-'Pre-1.095 (Hard Copy)'!BI143))</f>
        <v>+30</v>
      </c>
      <c r="BJ143" s="1014" t="str">
        <f>IF(IFERROR('Blocks A'!DA157-'Pre-1.095 (Hard Copy)'!BJ143, 0)=0, " ", ('Blocks A'!DA157-'Pre-1.095 (Hard Copy)'!BJ143))</f>
        <v> </v>
      </c>
      <c r="BK143" s="1014" t="str">
        <f>IF(IFERROR('Blocks A'!DB157-'Pre-1.095 (Hard Copy)'!BK143, 0)=0, " ", ('Blocks A'!DB157-'Pre-1.095 (Hard Copy)'!BK143))</f>
        <v>-100</v>
      </c>
      <c r="BL143" s="1014" t="str">
        <f>IF(IFERROR('Blocks A'!DC157-'Pre-1.095 (Hard Copy)'!BL143, 0)=0, " ", ('Blocks A'!DC157-'Pre-1.095 (Hard Copy)'!BL143))</f>
        <v> </v>
      </c>
      <c r="BM143" s="1014" t="str">
        <f>IF(IFERROR('Blocks A'!DD157-'Pre-1.095 (Hard Copy)'!BM143, 0)=0, " ", ('Blocks A'!DD157-'Pre-1.095 (Hard Copy)'!BM143))</f>
        <v> </v>
      </c>
      <c r="BN143" s="1014" t="str">
        <f>IF(IFERROR('Blocks A'!DE157-'Pre-1.095 (Hard Copy)'!BN143, 0)=0, " ", ('Blocks A'!DE157-'Pre-1.095 (Hard Copy)'!BN143))</f>
        <v> </v>
      </c>
      <c r="BO143" s="1014" t="str">
        <f>IF(IFERROR('Blocks A'!DF157-'Pre-1.095 (Hard Copy)'!BO143, 0)=0, " ", ('Blocks A'!DF157-'Pre-1.095 (Hard Copy)'!BO143))</f>
        <v> </v>
      </c>
      <c r="BP143" s="1014" t="str">
        <f>IF(IFERROR('Blocks A'!DG157-'Pre-1.095 (Hard Copy)'!BP143, 0)=0, " ", ('Blocks A'!DG157-'Pre-1.095 (Hard Copy)'!BP143))</f>
        <v> </v>
      </c>
      <c r="BQ143" s="1014" t="str">
        <f>IF(IFERROR('Blocks A'!DH157-'Pre-1.095 (Hard Copy)'!BQ143, 0)=0, " ", ('Blocks A'!DH157-'Pre-1.095 (Hard Copy)'!BQ143))</f>
        <v> </v>
      </c>
      <c r="BR143" s="1014" t="str">
        <f>IF(IFERROR('Blocks A'!DI157-'Pre-1.095 (Hard Copy)'!BR143, 0)=0, " ", ('Blocks A'!DI157-'Pre-1.095 (Hard Copy)'!BR143))</f>
        <v> </v>
      </c>
      <c r="BS143" s="1014" t="str">
        <f>IF(IFERROR('Blocks A'!DJ157-'Pre-1.095 (Hard Copy)'!BS143, 0)=0, " ", ('Blocks A'!DJ157-'Pre-1.095 (Hard Copy)'!BS143))</f>
        <v>+54</v>
      </c>
      <c r="BT143" s="1014" t="str">
        <f>IF(IFERROR('Blocks A'!DK157-'Pre-1.095 (Hard Copy)'!BT143, 0)=0, " ", ('Blocks A'!DK157-'Pre-1.095 (Hard Copy)'!BT143))</f>
        <v>-0</v>
      </c>
      <c r="BU143" s="1014" t="str">
        <f>IF(IFERROR('Blocks A'!DL157-'Pre-1.095 (Hard Copy)'!BU143, 0)=0, " ", ('Blocks A'!DL157-'Pre-1.095 (Hard Copy)'!BU143))</f>
        <v>-417</v>
      </c>
      <c r="BV143" s="1014" t="str">
        <f>IF(IFERROR('Blocks A'!DM157-'Pre-1.095 (Hard Copy)'!BV143, 0)=0, " ", ('Blocks A'!DM157-'Pre-1.095 (Hard Copy)'!BV143))</f>
        <v> </v>
      </c>
      <c r="BW143" s="1014" t="str">
        <f>IF(IFERROR('Blocks A'!DN157-'Pre-1.095 (Hard Copy)'!BW143, 0)=0, " ", ('Blocks A'!DN157-'Pre-1.095 (Hard Copy)'!BW143))</f>
        <v> </v>
      </c>
      <c r="BX143" s="1014" t="str">
        <f>IF(IFERROR('Blocks A'!DO157-'Pre-1.095 (Hard Copy)'!BX143, 0)=0, " ", ('Blocks A'!DO157-'Pre-1.095 (Hard Copy)'!BX143))</f>
        <v> </v>
      </c>
      <c r="BY143" s="1014" t="str">
        <f>IF(IFERROR('Blocks A'!DP157-'Pre-1.095 (Hard Copy)'!BY143, 0)=0, " ", ('Blocks A'!DP157-'Pre-1.095 (Hard Copy)'!BY143))</f>
        <v> </v>
      </c>
      <c r="BZ143" s="1014" t="str">
        <f>IF(IFERROR('Blocks A'!DQ157-'Pre-1.095 (Hard Copy)'!BZ143, 0)=0, " ", ('Blocks A'!DQ157-'Pre-1.095 (Hard Copy)'!BZ143))</f>
        <v> </v>
      </c>
      <c r="CA143" s="1014" t="str">
        <f>IF(IFERROR('Blocks A'!DR157-'Pre-1.095 (Hard Copy)'!CA143, 0)=0, " ", ('Blocks A'!DR157-'Pre-1.095 (Hard Copy)'!CA143))</f>
        <v> </v>
      </c>
      <c r="CB143" s="1014" t="str">
        <f>IF(IFERROR('Blocks A'!DS157-'Pre-1.095 (Hard Copy)'!CB143, 0)=0, " ", ('Blocks A'!DS157-'Pre-1.095 (Hard Copy)'!CB143))</f>
        <v> </v>
      </c>
      <c r="CC143" s="1014" t="str">
        <f>IF(IFERROR('Blocks A'!DT157-'Pre-1.095 (Hard Copy)'!CC143, 0)=0, " ", ('Blocks A'!DT157-'Pre-1.095 (Hard Copy)'!CC143))</f>
        <v>-70</v>
      </c>
      <c r="CD143" s="1014" t="str">
        <f>IF(IFERROR('Blocks A'!DU157-'Pre-1.095 (Hard Copy)'!CD143, 0)=0, " ", ('Blocks A'!DU157-'Pre-1.095 (Hard Copy)'!CD143))</f>
        <v>-363</v>
      </c>
      <c r="CE143" s="1014" t="str">
        <f>IF(IFERROR('Blocks A'!DX157-'Pre-1.095 (Hard Copy)'!CE143, 0)=0, " ", ('Blocks A'!DX157-'Pre-1.095 (Hard Copy)'!CE143))</f>
        <v>-1,280</v>
      </c>
      <c r="CF143" s="1014" t="str">
        <f>IF(IFERROR('Blocks A'!DY157-'Pre-1.095 (Hard Copy)'!CF143, 0)=0, " ", ('Blocks A'!DY157-'Pre-1.095 (Hard Copy)'!CF143))</f>
        <v>-199,110</v>
      </c>
      <c r="CG143" s="1016" t="str">
        <f>IF(IFERROR('Blocks A'!DZ157-'Pre-1.095 (Hard Copy)'!CG143, 0)=0, " ", ('Blocks A'!DZ157-'Pre-1.095 (Hard Copy)'!CG143))</f>
        <v>-0.1991</v>
      </c>
      <c r="CH143" s="1015" t="str">
        <f>IF(IFERROR('Blocks A'!DV157-'Pre-1.095 (Hard Copy)'!CH143, 0)=0, " ", ('Blocks A'!DV157-'Pre-1.095 (Hard Copy)'!CH143))</f>
        <v>-7.4</v>
      </c>
      <c r="CI143" s="1015" t="str">
        <f>IF(IFERROR('Blocks A'!DW157-'Pre-1.095 (Hard Copy)'!CI143, 0)=0, " ", ('Blocks A'!DW157-'Pre-1.095 (Hard Copy)'!CI143))</f>
        <v>-134.3</v>
      </c>
      <c r="CJ143" s="1014" t="str">
        <f>IF(IFERROR('Blocks A'!EA157-'Pre-1.095 (Hard Copy)'!CJ143, 0)=0, " ", ('Blocks A'!EA157-'Pre-1.095 (Hard Copy)'!CJ143))</f>
        <v>-1,520</v>
      </c>
      <c r="CK143" s="1017" t="str">
        <f>IF(IFERROR('Blocks A'!EB157-'Pre-1.095 (Hard Copy)'!CK143, 0)=0, " ", ('Blocks A'!EB157-'Pre-1.095 (Hard Copy)'!CK143))</f>
        <v>-25.33</v>
      </c>
      <c r="CL143" s="1017" t="str">
        <f>IF(IFERROR('Blocks A'!EC157-'Pre-1.095 (Hard Copy)'!CL143, 0)=0, " ", ('Blocks A'!EC157-'Pre-1.095 (Hard Copy)'!CL143))</f>
        <v>-0.42</v>
      </c>
      <c r="CM143" s="1017" t="str">
        <f>IF(IFERROR('Blocks A'!EH157-'Pre-1.095 (Hard Copy)'!CM143, 0)=0, " ", ('Blocks A'!EH157-'Pre-1.095 (Hard Copy)'!CM143))</f>
        <v>-0.02</v>
      </c>
      <c r="CN143" s="1014" t="str">
        <f>IF(IFERROR('Blocks A'!ED157-'Pre-1.095 (Hard Copy)'!CN143, 0)=0, " ", ('Blocks A'!ED157-'Pre-1.095 (Hard Copy)'!CN143))</f>
        <v>-236,443</v>
      </c>
      <c r="CO143" s="1017" t="str">
        <f>IF(IFERROR('Blocks A'!EE157-'Pre-1.095 (Hard Copy)'!CO143, 0)=0, " ", ('Blocks A'!EE157-'Pre-1.095 (Hard Copy)'!CO143))</f>
        <v>-236.44</v>
      </c>
      <c r="CP143" s="1017" t="str">
        <f>IF(IFERROR('Blocks A'!EF157-'Pre-1.095 (Hard Copy)'!CP143, 0)=0, " ", ('Blocks A'!EF157-'Pre-1.095 (Hard Copy)'!CP143))</f>
        <v>-0.24</v>
      </c>
      <c r="CQ143" s="1016" t="str">
        <f>IF(IFERROR('Blocks A'!EG157-'Pre-1.095 (Hard Copy)'!CQ143, 0)=0, " ", ('Blocks A'!EG157-'Pre-1.095 (Hard Copy)'!CQ143))</f>
        <v>-0.2364</v>
      </c>
      <c r="CR143" s="1018" t="s">
        <v>12</v>
      </c>
    </row>
    <row r="144">
      <c r="B144" s="1013" t="s">
        <v>1023</v>
      </c>
      <c r="C144" s="969" t="s">
        <v>885</v>
      </c>
      <c r="D144" s="969">
        <v>2.0</v>
      </c>
      <c r="E144" s="969">
        <v>3.0</v>
      </c>
      <c r="F144" s="969">
        <v>2.0</v>
      </c>
      <c r="G144" s="1014" t="str">
        <f>IF(IFERROR('Blocks A'!G158-'Pre-1.095 (Hard Copy)'!G144, 0)=0, " ", ('Blocks A'!G158-'Pre-1.095 (Hard Copy)'!G144))</f>
        <v> </v>
      </c>
      <c r="H144" s="1014" t="str">
        <f>IF(IFERROR('Blocks A'!H158-'Pre-1.095 (Hard Copy)'!H144, 0)=0, " ", ('Blocks A'!H158-'Pre-1.095 (Hard Copy)'!H144))</f>
        <v> </v>
      </c>
      <c r="I144" s="1014" t="str">
        <f>IF(IFERROR('Blocks A'!I158-'Pre-1.095 (Hard Copy)'!I144, 0)=0, " ", ('Blocks A'!I158-'Pre-1.095 (Hard Copy)'!I144))</f>
        <v> </v>
      </c>
      <c r="J144" s="1014" t="str">
        <f>IF(IFERROR('Blocks A'!J158-'Pre-1.095 (Hard Copy)'!J144, 0)=0, " ", ('Blocks A'!J158-'Pre-1.095 (Hard Copy)'!J144))</f>
        <v> </v>
      </c>
      <c r="K144" s="1014" t="str">
        <f>IF(IFERROR('Blocks A'!K158-'Pre-1.095 (Hard Copy)'!K144, 0)=0, " ", ('Blocks A'!K158-'Pre-1.095 (Hard Copy)'!K144))</f>
        <v> </v>
      </c>
      <c r="L144" s="1014" t="str">
        <f>IF(IFERROR('Blocks A'!L158-'Pre-1.095 (Hard Copy)'!L144, 0)=0, " ", ('Blocks A'!L158-'Pre-1.095 (Hard Copy)'!L144))</f>
        <v> </v>
      </c>
      <c r="M144" s="1014" t="str">
        <f>IF(IFERROR('Blocks A'!N158-'Pre-1.095 (Hard Copy)'!M144, 0)=0, " ", ('Blocks A'!N158-'Pre-1.095 (Hard Copy)'!M144))</f>
        <v> </v>
      </c>
      <c r="N144" s="1014" t="str">
        <f>IF(IFERROR('Blocks A'!O158-'Pre-1.095 (Hard Copy)'!N144, 0)=0, " ", ('Blocks A'!O158-'Pre-1.095 (Hard Copy)'!N144))</f>
        <v> </v>
      </c>
      <c r="O144" s="1014" t="str">
        <f>IF(IFERROR('Blocks A'!P158-'Pre-1.095 (Hard Copy)'!O144, 0)=0, " ", ('Blocks A'!P158-'Pre-1.095 (Hard Copy)'!O144))</f>
        <v> </v>
      </c>
      <c r="P144" s="1014" t="str">
        <f>IF(IFERROR('Blocks A'!Q158-'Pre-1.095 (Hard Copy)'!P144, 0)=0, " ", ('Blocks A'!Q158-'Pre-1.095 (Hard Copy)'!P144))</f>
        <v> </v>
      </c>
      <c r="Q144" s="1014" t="str">
        <f>IF(IFERROR('Blocks A'!R158-'Pre-1.095 (Hard Copy)'!Q144, 0)=0, " ", ('Blocks A'!R158-'Pre-1.095 (Hard Copy)'!Q144))</f>
        <v> </v>
      </c>
      <c r="R144" s="1014" t="str">
        <f>IF(IFERROR('Blocks A'!S158-'Pre-1.095 (Hard Copy)'!R144, 0)=0, " ", ('Blocks A'!S158-'Pre-1.095 (Hard Copy)'!R144))</f>
        <v> </v>
      </c>
      <c r="S144" s="1014" t="str">
        <f>IF(IFERROR('Blocks A'!T158-'Pre-1.095 (Hard Copy)'!S144, 0)=0, " ", ('Blocks A'!T158-'Pre-1.095 (Hard Copy)'!S144))</f>
        <v> </v>
      </c>
      <c r="T144" s="1014" t="str">
        <f>IF(IFERROR('Blocks A'!M158-'Pre-1.095 (Hard Copy)'!T144, 0)=0, " ", ('Blocks A'!M158-'Pre-1.095 (Hard Copy)'!T144))</f>
        <v> </v>
      </c>
      <c r="U144" s="1014" t="str">
        <f>IF(IFERROR('Blocks A'!U158-'Pre-1.095 (Hard Copy)'!U144, 0)=0, " ", ('Blocks A'!U158-'Pre-1.095 (Hard Copy)'!U144))</f>
        <v>+2,200</v>
      </c>
      <c r="V144" s="1014" t="str">
        <f>IF(IFERROR('Blocks A'!V158-'Pre-1.095 (Hard Copy)'!V144, 0)=0, " ", ('Blocks A'!V158-'Pre-1.095 (Hard Copy)'!V144))</f>
        <v> </v>
      </c>
      <c r="W144" s="1014" t="str">
        <f>IF(IFERROR('Blocks A'!W158-'Pre-1.095 (Hard Copy)'!W144, 0)=0, " ", ('Blocks A'!W158-'Pre-1.095 (Hard Copy)'!W144))</f>
        <v> </v>
      </c>
      <c r="X144" s="1014" t="str">
        <f>IF(IFERROR('Blocks A'!X158-'Pre-1.095 (Hard Copy)'!X144, 0)=0, " ", ('Blocks A'!X158-'Pre-1.095 (Hard Copy)'!X144))</f>
        <v> </v>
      </c>
      <c r="Y144" s="1014" t="str">
        <f>IF(IFERROR('Blocks A'!AC158-'Pre-1.095 (Hard Copy)'!Y144, 0)=0, " ", ('Blocks A'!AC158-'Pre-1.095 (Hard Copy)'!Y144))</f>
        <v> </v>
      </c>
      <c r="Z144" s="1014" t="str">
        <f>IF(IFERROR('Blocks A'!Y158-'Pre-1.095 (Hard Copy)'!Z144, 0)=0, " ", ('Blocks A'!Y158-'Pre-1.095 (Hard Copy)'!Z144))</f>
        <v> </v>
      </c>
      <c r="AA144" s="1014" t="str">
        <f>IF(IFERROR('Blocks A'!Z158-'Pre-1.095 (Hard Copy)'!AA144, 0)=0, " ", ('Blocks A'!Z158-'Pre-1.095 (Hard Copy)'!AA144))</f>
        <v> </v>
      </c>
      <c r="AB144" s="1014" t="str">
        <f>IF(IFERROR('Blocks A'!AA158-'Pre-1.095 (Hard Copy)'!AB144, 0)=0, " ", ('Blocks A'!AA158-'Pre-1.095 (Hard Copy)'!AB144))</f>
        <v> </v>
      </c>
      <c r="AC144" s="1014" t="str">
        <f>IF(IFERROR('Blocks A'!AB158-'Pre-1.095 (Hard Copy)'!AC144, 0)=0, " ", ('Blocks A'!AB158-'Pre-1.095 (Hard Copy)'!AC144))</f>
        <v> </v>
      </c>
      <c r="AD144" s="1014" t="str">
        <f>IF(IFERROR('Blocks A'!AY158-'Pre-1.095 (Hard Copy)'!AD144, 0)=0, " ", ('Blocks A'!AY158-'Pre-1.095 (Hard Copy)'!AD144))</f>
        <v> </v>
      </c>
      <c r="AE144" s="1014" t="str">
        <f>IF(IFERROR('Blocks A'!AZ158-'Pre-1.095 (Hard Copy)'!AE144, 0)=0, " ", ('Blocks A'!AZ158-'Pre-1.095 (Hard Copy)'!AE144))</f>
        <v> </v>
      </c>
      <c r="AF144" s="1014" t="str">
        <f>IF(IFERROR('Blocks A'!BA158-'Pre-1.095 (Hard Copy)'!AF144, 0)=0, " ", ('Blocks A'!BA158-'Pre-1.095 (Hard Copy)'!AF144))</f>
        <v> </v>
      </c>
      <c r="AG144" s="1014" t="str">
        <f>IF(IFERROR('Blocks A'!BB158-'Pre-1.095 (Hard Copy)'!AG144, 0)=0, " ", ('Blocks A'!BB158-'Pre-1.095 (Hard Copy)'!AG144))</f>
        <v> </v>
      </c>
      <c r="AH144" s="1014" t="str">
        <f>IF(IFERROR('Blocks A'!BC158-'Pre-1.095 (Hard Copy)'!AH144, 0)=0, " ", ('Blocks A'!BC158-'Pre-1.095 (Hard Copy)'!AH144))</f>
        <v> </v>
      </c>
      <c r="AI144" s="1014" t="str">
        <f>IF(IFERROR('Blocks A'!BJ158-'Pre-1.095 (Hard Copy)'!AI144, 0)=0, " ", ('Blocks A'!BJ158-'Pre-1.095 (Hard Copy)'!AI144))</f>
        <v> </v>
      </c>
      <c r="AJ144" s="1014" t="str">
        <f>IF(IFERROR('Blocks A'!BD158-'Pre-1.095 (Hard Copy)'!AJ144, 0)=0, " ", ('Blocks A'!BD158-'Pre-1.095 (Hard Copy)'!AJ144))</f>
        <v> </v>
      </c>
      <c r="AK144" s="1014" t="str">
        <f>IF(IFERROR('Blocks A'!BE158-'Pre-1.095 (Hard Copy)'!AK144, 0)=0, " ", ('Blocks A'!BE158-'Pre-1.095 (Hard Copy)'!AK144))</f>
        <v> </v>
      </c>
      <c r="AL144" s="1014" t="str">
        <f>IF(IFERROR('Blocks A'!BF158-'Pre-1.095 (Hard Copy)'!AL144, 0)=0, " ", ('Blocks A'!BF158-'Pre-1.095 (Hard Copy)'!AL144))</f>
        <v> </v>
      </c>
      <c r="AM144" s="1014" t="str">
        <f>IF(IFERROR('Blocks A'!BG158-'Pre-1.095 (Hard Copy)'!AM144, 0)=0, " ", ('Blocks A'!BG158-'Pre-1.095 (Hard Copy)'!AM144))</f>
        <v> </v>
      </c>
      <c r="AN144" s="1014" t="str">
        <f>IF(IFERROR('Blocks A'!BH158-'Pre-1.095 (Hard Copy)'!AN144, 0)=0, " ", ('Blocks A'!BH158-'Pre-1.095 (Hard Copy)'!AN144))</f>
        <v> </v>
      </c>
      <c r="AO144" s="1014" t="str">
        <f>IF(IFERROR('Blocks A'!BI158-'Pre-1.095 (Hard Copy)'!AO144, 0)=0, " ", ('Blocks A'!BI158-'Pre-1.095 (Hard Copy)'!AO144))</f>
        <v> </v>
      </c>
      <c r="AP144" s="1014" t="str">
        <f>IF(IFERROR('Blocks A'!BK158-'Pre-1.095 (Hard Copy)'!AP144, 0)=0, " ", ('Blocks A'!BK158-'Pre-1.095 (Hard Copy)'!AP144))</f>
        <v> </v>
      </c>
      <c r="AQ144" s="1014" t="str">
        <f>IF(IFERROR('Blocks A'!BL158-'Pre-1.095 (Hard Copy)'!AQ144, 0)=0, " ", ('Blocks A'!BL158-'Pre-1.095 (Hard Copy)'!AQ144))</f>
        <v> </v>
      </c>
      <c r="AR144" s="1014" t="str">
        <f>IF(IFERROR('Blocks A'!BM158-'Pre-1.095 (Hard Copy)'!AR144, 0)=0, " ", ('Blocks A'!BM158-'Pre-1.095 (Hard Copy)'!AR144))</f>
        <v> </v>
      </c>
      <c r="AS144" s="1014" t="str">
        <f>IF(IFERROR('Blocks A'!BO158-'Pre-1.095 (Hard Copy)'!AS144, 0)=0, " ", ('Blocks A'!BO158-'Pre-1.095 (Hard Copy)'!AS144))</f>
        <v> </v>
      </c>
      <c r="AT144" s="1014" t="str">
        <f>IF(IFERROR('Blocks A'!BP158-'Pre-1.095 (Hard Copy)'!AT144, 0)=0, " ", ('Blocks A'!BP158-'Pre-1.095 (Hard Copy)'!AT144))</f>
        <v> </v>
      </c>
      <c r="AU144" s="1014" t="str">
        <f>IF(IFERROR('Blocks A'!BQ158-'Pre-1.095 (Hard Copy)'!AU144, 0)=0, " ", ('Blocks A'!BQ158-'Pre-1.095 (Hard Copy)'!AU144))</f>
        <v> </v>
      </c>
      <c r="AV144" s="1014" t="str">
        <f>IF(IFERROR('Blocks A'!BR158-'Pre-1.095 (Hard Copy)'!AV144, 0)=0, " ", ('Blocks A'!BR158-'Pre-1.095 (Hard Copy)'!AV144))</f>
        <v> </v>
      </c>
      <c r="AW144" s="1014" t="str">
        <f>IF(IFERROR('Blocks A'!BS158-'Pre-1.095 (Hard Copy)'!AW144, 0)=0, " ", ('Blocks A'!BS158-'Pre-1.095 (Hard Copy)'!AW144))</f>
        <v> </v>
      </c>
      <c r="AX144" s="1014" t="str">
        <f>IF(IFERROR('Blocks A'!BT158-'Pre-1.095 (Hard Copy)'!AX144, 0)=0, " ", ('Blocks A'!BT158-'Pre-1.095 (Hard Copy)'!AX144))</f>
        <v> </v>
      </c>
      <c r="AY144" s="1014" t="str">
        <f>IF(IFERROR('Blocks A'!BU158-'Pre-1.095 (Hard Copy)'!AY144, 0)=0, " ", ('Blocks A'!BU158-'Pre-1.095 (Hard Copy)'!AY144))</f>
        <v> </v>
      </c>
      <c r="AZ144" s="1014" t="str">
        <f>IF(IFERROR('Blocks A'!BW158-'Pre-1.095 (Hard Copy)'!AZ144, 0)=0, " ", ('Blocks A'!BW158-'Pre-1.095 (Hard Copy)'!AZ144))</f>
        <v> </v>
      </c>
      <c r="BA144" s="1014" t="str">
        <f>IF(IFERROR('Blocks A'!BX158-'Pre-1.095 (Hard Copy)'!BA144, 0)=0, " ", ('Blocks A'!BX158-'Pre-1.095 (Hard Copy)'!BA144))</f>
        <v> </v>
      </c>
      <c r="BB144" s="1014" t="str">
        <f>IF(IFERROR('Blocks A'!BY158-'Pre-1.095 (Hard Copy)'!BB144, 0)=0, " ", ('Blocks A'!BY158-'Pre-1.095 (Hard Copy)'!BB144))</f>
        <v> </v>
      </c>
      <c r="BC144" s="1015" t="str">
        <f>IF(IFERROR('Blocks A'!BZ158-'Pre-1.095 (Hard Copy)'!BC144, 0)=0, " ", ('Blocks A'!BZ158-'Pre-1.095 (Hard Copy)'!BC144))</f>
        <v> </v>
      </c>
      <c r="BD144" s="1014" t="str">
        <f>IF(IFERROR('Blocks A'!BV158-'Pre-1.095 (Hard Copy)'!BD144, 0)=0, " ", ('Blocks A'!BV158-'Pre-1.095 (Hard Copy)'!BD144))</f>
        <v> </v>
      </c>
      <c r="BE144" s="1014" t="str">
        <f>IF(IFERROR('Blocks A'!CB158-'Pre-1.095 (Hard Copy)'!BE144, 0)=0, " ", ('Blocks A'!CB158-'Pre-1.095 (Hard Copy)'!BE144))</f>
        <v>-72</v>
      </c>
      <c r="BF144" s="1014" t="str">
        <f>IF(IFERROR('Blocks A'!CC158-'Pre-1.095 (Hard Copy)'!BF144, 0)=0, " ", ('Blocks A'!CC158-'Pre-1.095 (Hard Copy)'!BF144))</f>
        <v>-11,200</v>
      </c>
      <c r="BG144" s="1016" t="str">
        <f>IF(IFERROR('Blocks A'!CD158-'Pre-1.095 (Hard Copy)'!BG144, 0)=0, " ", ('Blocks A'!CD158-'Pre-1.095 (Hard Copy)'!BG144))</f>
        <v>-0.0112</v>
      </c>
      <c r="BH144" s="1014" t="str">
        <f>IF(IFERROR('Blocks A'!CE158-'Pre-1.095 (Hard Copy)'!BH144, 0)=0, " ", ('Blocks A'!CE158-'Pre-1.095 (Hard Copy)'!BH144))</f>
        <v> </v>
      </c>
      <c r="BI144" s="1014" t="str">
        <f>IF(IFERROR('Blocks A'!CZ158-'Pre-1.095 (Hard Copy)'!BI144, 0)=0, " ", ('Blocks A'!CZ158-'Pre-1.095 (Hard Copy)'!BI144))</f>
        <v>+2</v>
      </c>
      <c r="BJ144" s="1014" t="str">
        <f>IF(IFERROR('Blocks A'!DA158-'Pre-1.095 (Hard Copy)'!BJ144, 0)=0, " ", ('Blocks A'!DA158-'Pre-1.095 (Hard Copy)'!BJ144))</f>
        <v> </v>
      </c>
      <c r="BK144" s="1014" t="str">
        <f>IF(IFERROR('Blocks A'!DB158-'Pre-1.095 (Hard Copy)'!BK144, 0)=0, " ", ('Blocks A'!DB158-'Pre-1.095 (Hard Copy)'!BK144))</f>
        <v>-10</v>
      </c>
      <c r="BL144" s="1014" t="str">
        <f>IF(IFERROR('Blocks A'!DC158-'Pre-1.095 (Hard Copy)'!BL144, 0)=0, " ", ('Blocks A'!DC158-'Pre-1.095 (Hard Copy)'!BL144))</f>
        <v> </v>
      </c>
      <c r="BM144" s="1014" t="str">
        <f>IF(IFERROR('Blocks A'!DD158-'Pre-1.095 (Hard Copy)'!BM144, 0)=0, " ", ('Blocks A'!DD158-'Pre-1.095 (Hard Copy)'!BM144))</f>
        <v> </v>
      </c>
      <c r="BN144" s="1014" t="str">
        <f>IF(IFERROR('Blocks A'!DE158-'Pre-1.095 (Hard Copy)'!BN144, 0)=0, " ", ('Blocks A'!DE158-'Pre-1.095 (Hard Copy)'!BN144))</f>
        <v> </v>
      </c>
      <c r="BO144" s="1014" t="str">
        <f>IF(IFERROR('Blocks A'!DF158-'Pre-1.095 (Hard Copy)'!BO144, 0)=0, " ", ('Blocks A'!DF158-'Pre-1.095 (Hard Copy)'!BO144))</f>
        <v> </v>
      </c>
      <c r="BP144" s="1014" t="str">
        <f>IF(IFERROR('Blocks A'!DG158-'Pre-1.095 (Hard Copy)'!BP144, 0)=0, " ", ('Blocks A'!DG158-'Pre-1.095 (Hard Copy)'!BP144))</f>
        <v> </v>
      </c>
      <c r="BQ144" s="1014" t="str">
        <f>IF(IFERROR('Blocks A'!DH158-'Pre-1.095 (Hard Copy)'!BQ144, 0)=0, " ", ('Blocks A'!DH158-'Pre-1.095 (Hard Copy)'!BQ144))</f>
        <v> </v>
      </c>
      <c r="BR144" s="1014" t="str">
        <f>IF(IFERROR('Blocks A'!DI158-'Pre-1.095 (Hard Copy)'!BR144, 0)=0, " ", ('Blocks A'!DI158-'Pre-1.095 (Hard Copy)'!BR144))</f>
        <v> </v>
      </c>
      <c r="BS144" s="1014" t="str">
        <f>IF(IFERROR('Blocks A'!DJ158-'Pre-1.095 (Hard Copy)'!BS144, 0)=0, " ", ('Blocks A'!DJ158-'Pre-1.095 (Hard Copy)'!BS144))</f>
        <v>+4</v>
      </c>
      <c r="BT144" s="1014" t="str">
        <f>IF(IFERROR('Blocks A'!DK158-'Pre-1.095 (Hard Copy)'!BT144, 0)=0, " ", ('Blocks A'!DK158-'Pre-1.095 (Hard Copy)'!BT144))</f>
        <v>-0</v>
      </c>
      <c r="BU144" s="1014" t="str">
        <f>IF(IFERROR('Blocks A'!DL158-'Pre-1.095 (Hard Copy)'!BU144, 0)=0, " ", ('Blocks A'!DL158-'Pre-1.095 (Hard Copy)'!BU144))</f>
        <v>-42</v>
      </c>
      <c r="BV144" s="1014" t="str">
        <f>IF(IFERROR('Blocks A'!DM158-'Pre-1.095 (Hard Copy)'!BV144, 0)=0, " ", ('Blocks A'!DM158-'Pre-1.095 (Hard Copy)'!BV144))</f>
        <v> </v>
      </c>
      <c r="BW144" s="1014" t="str">
        <f>IF(IFERROR('Blocks A'!DN158-'Pre-1.095 (Hard Copy)'!BW144, 0)=0, " ", ('Blocks A'!DN158-'Pre-1.095 (Hard Copy)'!BW144))</f>
        <v> </v>
      </c>
      <c r="BX144" s="1014" t="str">
        <f>IF(IFERROR('Blocks A'!DO158-'Pre-1.095 (Hard Copy)'!BX144, 0)=0, " ", ('Blocks A'!DO158-'Pre-1.095 (Hard Copy)'!BX144))</f>
        <v> </v>
      </c>
      <c r="BY144" s="1014" t="str">
        <f>IF(IFERROR('Blocks A'!DP158-'Pre-1.095 (Hard Copy)'!BY144, 0)=0, " ", ('Blocks A'!DP158-'Pre-1.095 (Hard Copy)'!BY144))</f>
        <v> </v>
      </c>
      <c r="BZ144" s="1014" t="str">
        <f>IF(IFERROR('Blocks A'!DQ158-'Pre-1.095 (Hard Copy)'!BZ144, 0)=0, " ", ('Blocks A'!DQ158-'Pre-1.095 (Hard Copy)'!BZ144))</f>
        <v> </v>
      </c>
      <c r="CA144" s="1014" t="str">
        <f>IF(IFERROR('Blocks A'!DR158-'Pre-1.095 (Hard Copy)'!CA144, 0)=0, " ", ('Blocks A'!DR158-'Pre-1.095 (Hard Copy)'!CA144))</f>
        <v> </v>
      </c>
      <c r="CB144" s="1014" t="str">
        <f>IF(IFERROR('Blocks A'!DS158-'Pre-1.095 (Hard Copy)'!CB144, 0)=0, " ", ('Blocks A'!DS158-'Pre-1.095 (Hard Copy)'!CB144))</f>
        <v> </v>
      </c>
      <c r="CC144" s="1014" t="str">
        <f>IF(IFERROR('Blocks A'!DT158-'Pre-1.095 (Hard Copy)'!CC144, 0)=0, " ", ('Blocks A'!DT158-'Pre-1.095 (Hard Copy)'!CC144))</f>
        <v>-8</v>
      </c>
      <c r="CD144" s="1014" t="str">
        <f>IF(IFERROR('Blocks A'!DU158-'Pre-1.095 (Hard Copy)'!CD144, 0)=0, " ", ('Blocks A'!DU158-'Pre-1.095 (Hard Copy)'!CD144))</f>
        <v>-38</v>
      </c>
      <c r="CE144" s="1014" t="str">
        <f>IF(IFERROR('Blocks A'!DX158-'Pre-1.095 (Hard Copy)'!CE144, 0)=0, " ", ('Blocks A'!DX158-'Pre-1.095 (Hard Copy)'!CE144))</f>
        <v>-128</v>
      </c>
      <c r="CF144" s="1014" t="str">
        <f>IF(IFERROR('Blocks A'!DY158-'Pre-1.095 (Hard Copy)'!CF144, 0)=0, " ", ('Blocks A'!DY158-'Pre-1.095 (Hard Copy)'!CF144))</f>
        <v>-19,922</v>
      </c>
      <c r="CG144" s="1016" t="str">
        <f>IF(IFERROR('Blocks A'!DZ158-'Pre-1.095 (Hard Copy)'!CG144, 0)=0, " ", ('Blocks A'!DZ158-'Pre-1.095 (Hard Copy)'!CG144))</f>
        <v>-0.0199</v>
      </c>
      <c r="CH144" s="1015" t="str">
        <f>IF(IFERROR('Blocks A'!DV158-'Pre-1.095 (Hard Copy)'!CH144, 0)=0, " ", ('Blocks A'!DV158-'Pre-1.095 (Hard Copy)'!CH144))</f>
        <v>-0.9</v>
      </c>
      <c r="CI144" s="1015" t="str">
        <f>IF(IFERROR('Blocks A'!DW158-'Pre-1.095 (Hard Copy)'!CI144, 0)=0, " ", ('Blocks A'!DW158-'Pre-1.095 (Hard Copy)'!CI144))</f>
        <v>-14.1</v>
      </c>
      <c r="CJ144" s="1014" t="str">
        <f>IF(IFERROR('Blocks A'!EA158-'Pre-1.095 (Hard Copy)'!CJ144, 0)=0, " ", ('Blocks A'!EA158-'Pre-1.095 (Hard Copy)'!CJ144))</f>
        <v>-200</v>
      </c>
      <c r="CK144" s="1017" t="str">
        <f>IF(IFERROR('Blocks A'!EB158-'Pre-1.095 (Hard Copy)'!CK144, 0)=0, " ", ('Blocks A'!EB158-'Pre-1.095 (Hard Copy)'!CK144))</f>
        <v>-3.33</v>
      </c>
      <c r="CL144" s="1017" t="str">
        <f>IF(IFERROR('Blocks A'!EC158-'Pre-1.095 (Hard Copy)'!CL144, 0)=0, " ", ('Blocks A'!EC158-'Pre-1.095 (Hard Copy)'!CL144))</f>
        <v>-0.06</v>
      </c>
      <c r="CM144" s="1017" t="str">
        <f>IF(IFERROR('Blocks A'!EH158-'Pre-1.095 (Hard Copy)'!CM144, 0)=0, " ", ('Blocks A'!EH158-'Pre-1.095 (Hard Copy)'!CM144))</f>
        <v>-0.00</v>
      </c>
      <c r="CN144" s="1014" t="str">
        <f>IF(IFERROR('Blocks A'!ED158-'Pre-1.095 (Hard Copy)'!CN144, 0)=0, " ", ('Blocks A'!ED158-'Pre-1.095 (Hard Copy)'!CN144))</f>
        <v>-31,122</v>
      </c>
      <c r="CO144" s="1017" t="str">
        <f>IF(IFERROR('Blocks A'!EE158-'Pre-1.095 (Hard Copy)'!CO144, 0)=0, " ", ('Blocks A'!EE158-'Pre-1.095 (Hard Copy)'!CO144))</f>
        <v>-31.12</v>
      </c>
      <c r="CP144" s="1017" t="str">
        <f>IF(IFERROR('Blocks A'!EF158-'Pre-1.095 (Hard Copy)'!CP144, 0)=0, " ", ('Blocks A'!EF158-'Pre-1.095 (Hard Copy)'!CP144))</f>
        <v>-0.03</v>
      </c>
      <c r="CQ144" s="1016" t="str">
        <f>IF(IFERROR('Blocks A'!EG158-'Pre-1.095 (Hard Copy)'!CQ144, 0)=0, " ", ('Blocks A'!EG158-'Pre-1.095 (Hard Copy)'!CQ144))</f>
        <v>-0.0311</v>
      </c>
      <c r="CR144" s="1018" t="s">
        <v>12</v>
      </c>
    </row>
    <row r="145">
      <c r="B145" s="1013" t="s">
        <v>1025</v>
      </c>
      <c r="C145" s="969" t="s">
        <v>886</v>
      </c>
      <c r="D145" s="969">
        <v>1.0</v>
      </c>
      <c r="E145" s="969">
        <v>1.0</v>
      </c>
      <c r="F145" s="969">
        <v>1.0</v>
      </c>
      <c r="G145" s="1014" t="str">
        <f>IF(IFERROR('Blocks A'!G159-'Pre-1.095 (Hard Copy)'!G145, 0)=0, " ", ('Blocks A'!G159-'Pre-1.095 (Hard Copy)'!G145))</f>
        <v> </v>
      </c>
      <c r="H145" s="1014" t="str">
        <f>IF(IFERROR('Blocks A'!H159-'Pre-1.095 (Hard Copy)'!H145, 0)=0, " ", ('Blocks A'!H159-'Pre-1.095 (Hard Copy)'!H145))</f>
        <v> </v>
      </c>
      <c r="I145" s="1014" t="str">
        <f>IF(IFERROR('Blocks A'!I159-'Pre-1.095 (Hard Copy)'!I145, 0)=0, " ", ('Blocks A'!I159-'Pre-1.095 (Hard Copy)'!I145))</f>
        <v> </v>
      </c>
      <c r="J145" s="1014" t="str">
        <f>IF(IFERROR('Blocks A'!J159-'Pre-1.095 (Hard Copy)'!J145, 0)=0, " ", ('Blocks A'!J159-'Pre-1.095 (Hard Copy)'!J145))</f>
        <v> </v>
      </c>
      <c r="K145" s="1014" t="str">
        <f>IF(IFERROR('Blocks A'!K159-'Pre-1.095 (Hard Copy)'!K145, 0)=0, " ", ('Blocks A'!K159-'Pre-1.095 (Hard Copy)'!K145))</f>
        <v> </v>
      </c>
      <c r="L145" s="1014" t="str">
        <f>IF(IFERROR('Blocks A'!L159-'Pre-1.095 (Hard Copy)'!L145, 0)=0, " ", ('Blocks A'!L159-'Pre-1.095 (Hard Copy)'!L145))</f>
        <v> </v>
      </c>
      <c r="M145" s="1014" t="str">
        <f>IF(IFERROR('Blocks A'!N159-'Pre-1.095 (Hard Copy)'!M145, 0)=0, " ", ('Blocks A'!N159-'Pre-1.095 (Hard Copy)'!M145))</f>
        <v> </v>
      </c>
      <c r="N145" s="1014" t="str">
        <f>IF(IFERROR('Blocks A'!O159-'Pre-1.095 (Hard Copy)'!N145, 0)=0, " ", ('Blocks A'!O159-'Pre-1.095 (Hard Copy)'!N145))</f>
        <v> </v>
      </c>
      <c r="O145" s="1014" t="str">
        <f>IF(IFERROR('Blocks A'!P159-'Pre-1.095 (Hard Copy)'!O145, 0)=0, " ", ('Blocks A'!P159-'Pre-1.095 (Hard Copy)'!O145))</f>
        <v> </v>
      </c>
      <c r="P145" s="1014" t="str">
        <f>IF(IFERROR('Blocks A'!Q159-'Pre-1.095 (Hard Copy)'!P145, 0)=0, " ", ('Blocks A'!Q159-'Pre-1.095 (Hard Copy)'!P145))</f>
        <v> </v>
      </c>
      <c r="Q145" s="1014" t="str">
        <f>IF(IFERROR('Blocks A'!R159-'Pre-1.095 (Hard Copy)'!Q145, 0)=0, " ", ('Blocks A'!R159-'Pre-1.095 (Hard Copy)'!Q145))</f>
        <v> </v>
      </c>
      <c r="R145" s="1014" t="str">
        <f>IF(IFERROR('Blocks A'!S159-'Pre-1.095 (Hard Copy)'!R145, 0)=0, " ", ('Blocks A'!S159-'Pre-1.095 (Hard Copy)'!R145))</f>
        <v> </v>
      </c>
      <c r="S145" s="1014" t="str">
        <f>IF(IFERROR('Blocks A'!T159-'Pre-1.095 (Hard Copy)'!S145, 0)=0, " ", ('Blocks A'!T159-'Pre-1.095 (Hard Copy)'!S145))</f>
        <v> </v>
      </c>
      <c r="T145" s="1014" t="str">
        <f>IF(IFERROR('Blocks A'!M159-'Pre-1.095 (Hard Copy)'!T145, 0)=0, " ", ('Blocks A'!M159-'Pre-1.095 (Hard Copy)'!T145))</f>
        <v> </v>
      </c>
      <c r="U145" s="1014" t="str">
        <f>IF(IFERROR('Blocks A'!U159-'Pre-1.095 (Hard Copy)'!U145, 0)=0, " ", ('Blocks A'!U159-'Pre-1.095 (Hard Copy)'!U145))</f>
        <v> </v>
      </c>
      <c r="V145" s="1014" t="str">
        <f>IF(IFERROR('Blocks A'!V159-'Pre-1.095 (Hard Copy)'!V145, 0)=0, " ", ('Blocks A'!V159-'Pre-1.095 (Hard Copy)'!V145))</f>
        <v> </v>
      </c>
      <c r="W145" s="1014" t="str">
        <f>IF(IFERROR('Blocks A'!W159-'Pre-1.095 (Hard Copy)'!W145, 0)=0, " ", ('Blocks A'!W159-'Pre-1.095 (Hard Copy)'!W145))</f>
        <v> </v>
      </c>
      <c r="X145" s="1014" t="str">
        <f>IF(IFERROR('Blocks A'!X159-'Pre-1.095 (Hard Copy)'!X145, 0)=0, " ", ('Blocks A'!X159-'Pre-1.095 (Hard Copy)'!X145))</f>
        <v> </v>
      </c>
      <c r="Y145" s="1014" t="str">
        <f>IF(IFERROR('Blocks A'!AC159-'Pre-1.095 (Hard Copy)'!Y145, 0)=0, " ", ('Blocks A'!AC159-'Pre-1.095 (Hard Copy)'!Y145))</f>
        <v> </v>
      </c>
      <c r="Z145" s="1014" t="str">
        <f>IF(IFERROR('Blocks A'!Y159-'Pre-1.095 (Hard Copy)'!Z145, 0)=0, " ", ('Blocks A'!Y159-'Pre-1.095 (Hard Copy)'!Z145))</f>
        <v> </v>
      </c>
      <c r="AA145" s="1014" t="str">
        <f>IF(IFERROR('Blocks A'!Z159-'Pre-1.095 (Hard Copy)'!AA145, 0)=0, " ", ('Blocks A'!Z159-'Pre-1.095 (Hard Copy)'!AA145))</f>
        <v> </v>
      </c>
      <c r="AB145" s="1014" t="str">
        <f>IF(IFERROR('Blocks A'!AA159-'Pre-1.095 (Hard Copy)'!AB145, 0)=0, " ", ('Blocks A'!AA159-'Pre-1.095 (Hard Copy)'!AB145))</f>
        <v> </v>
      </c>
      <c r="AC145" s="1014" t="str">
        <f>IF(IFERROR('Blocks A'!AB159-'Pre-1.095 (Hard Copy)'!AC145, 0)=0, " ", ('Blocks A'!AB159-'Pre-1.095 (Hard Copy)'!AC145))</f>
        <v> </v>
      </c>
      <c r="AD145" s="1014" t="str">
        <f>IF(IFERROR('Blocks A'!AY159-'Pre-1.095 (Hard Copy)'!AD145, 0)=0, " ", ('Blocks A'!AY159-'Pre-1.095 (Hard Copy)'!AD145))</f>
        <v> </v>
      </c>
      <c r="AE145" s="1014" t="str">
        <f>IF(IFERROR('Blocks A'!AZ159-'Pre-1.095 (Hard Copy)'!AE145, 0)=0, " ", ('Blocks A'!AZ159-'Pre-1.095 (Hard Copy)'!AE145))</f>
        <v> </v>
      </c>
      <c r="AF145" s="1014" t="str">
        <f>IF(IFERROR('Blocks A'!BA159-'Pre-1.095 (Hard Copy)'!AF145, 0)=0, " ", ('Blocks A'!BA159-'Pre-1.095 (Hard Copy)'!AF145))</f>
        <v> </v>
      </c>
      <c r="AG145" s="1014" t="str">
        <f>IF(IFERROR('Blocks A'!BB159-'Pre-1.095 (Hard Copy)'!AG145, 0)=0, " ", ('Blocks A'!BB159-'Pre-1.095 (Hard Copy)'!AG145))</f>
        <v> </v>
      </c>
      <c r="AH145" s="1014" t="str">
        <f>IF(IFERROR('Blocks A'!BC159-'Pre-1.095 (Hard Copy)'!AH145, 0)=0, " ", ('Blocks A'!BC159-'Pre-1.095 (Hard Copy)'!AH145))</f>
        <v>-20</v>
      </c>
      <c r="AI145" s="1014" t="str">
        <f>IF(IFERROR('Blocks A'!BJ159-'Pre-1.095 (Hard Copy)'!AI145, 0)=0, " ", ('Blocks A'!BJ159-'Pre-1.095 (Hard Copy)'!AI145))</f>
        <v>-8</v>
      </c>
      <c r="AJ145" s="1014" t="str">
        <f>IF(IFERROR('Blocks A'!BD159-'Pre-1.095 (Hard Copy)'!AJ145, 0)=0, " ", ('Blocks A'!BD159-'Pre-1.095 (Hard Copy)'!AJ145))</f>
        <v> </v>
      </c>
      <c r="AK145" s="1014" t="str">
        <f>IF(IFERROR('Blocks A'!BE159-'Pre-1.095 (Hard Copy)'!AK145, 0)=0, " ", ('Blocks A'!BE159-'Pre-1.095 (Hard Copy)'!AK145))</f>
        <v> </v>
      </c>
      <c r="AL145" s="1014" t="str">
        <f>IF(IFERROR('Blocks A'!BF159-'Pre-1.095 (Hard Copy)'!AL145, 0)=0, " ", ('Blocks A'!BF159-'Pre-1.095 (Hard Copy)'!AL145))</f>
        <v> </v>
      </c>
      <c r="AM145" s="1014" t="str">
        <f>IF(IFERROR('Blocks A'!BG159-'Pre-1.095 (Hard Copy)'!AM145, 0)=0, " ", ('Blocks A'!BG159-'Pre-1.095 (Hard Copy)'!AM145))</f>
        <v> </v>
      </c>
      <c r="AN145" s="1014" t="str">
        <f>IF(IFERROR('Blocks A'!BH159-'Pre-1.095 (Hard Copy)'!AN145, 0)=0, " ", ('Blocks A'!BH159-'Pre-1.095 (Hard Copy)'!AN145))</f>
        <v> </v>
      </c>
      <c r="AO145" s="1014" t="str">
        <f>IF(IFERROR('Blocks A'!BI159-'Pre-1.095 (Hard Copy)'!AO145, 0)=0, " ", ('Blocks A'!BI159-'Pre-1.095 (Hard Copy)'!AO145))</f>
        <v> </v>
      </c>
      <c r="AP145" s="1014" t="str">
        <f>IF(IFERROR('Blocks A'!BK159-'Pre-1.095 (Hard Copy)'!AP145, 0)=0, " ", ('Blocks A'!BK159-'Pre-1.095 (Hard Copy)'!AP145))</f>
        <v> </v>
      </c>
      <c r="AQ145" s="1014" t="str">
        <f>IF(IFERROR('Blocks A'!BL159-'Pre-1.095 (Hard Copy)'!AQ145, 0)=0, " ", ('Blocks A'!BL159-'Pre-1.095 (Hard Copy)'!AQ145))</f>
        <v> </v>
      </c>
      <c r="AR145" s="1014" t="str">
        <f>IF(IFERROR('Blocks A'!BM159-'Pre-1.095 (Hard Copy)'!AR145, 0)=0, " ", ('Blocks A'!BM159-'Pre-1.095 (Hard Copy)'!AR145))</f>
        <v> </v>
      </c>
      <c r="AS145" s="1014" t="str">
        <f>IF(IFERROR('Blocks A'!BO159-'Pre-1.095 (Hard Copy)'!AS145, 0)=0, " ", ('Blocks A'!BO159-'Pre-1.095 (Hard Copy)'!AS145))</f>
        <v> </v>
      </c>
      <c r="AT145" s="1014" t="str">
        <f>IF(IFERROR('Blocks A'!BP159-'Pre-1.095 (Hard Copy)'!AT145, 0)=0, " ", ('Blocks A'!BP159-'Pre-1.095 (Hard Copy)'!AT145))</f>
        <v> </v>
      </c>
      <c r="AU145" s="1014" t="str">
        <f>IF(IFERROR('Blocks A'!BQ159-'Pre-1.095 (Hard Copy)'!AU145, 0)=0, " ", ('Blocks A'!BQ159-'Pre-1.095 (Hard Copy)'!AU145))</f>
        <v> </v>
      </c>
      <c r="AV145" s="1014" t="str">
        <f>IF(IFERROR('Blocks A'!BR159-'Pre-1.095 (Hard Copy)'!AV145, 0)=0, " ", ('Blocks A'!BR159-'Pre-1.095 (Hard Copy)'!AV145))</f>
        <v> </v>
      </c>
      <c r="AW145" s="1014" t="str">
        <f>IF(IFERROR('Blocks A'!BS159-'Pre-1.095 (Hard Copy)'!AW145, 0)=0, " ", ('Blocks A'!BS159-'Pre-1.095 (Hard Copy)'!AW145))</f>
        <v> </v>
      </c>
      <c r="AX145" s="1014" t="str">
        <f>IF(IFERROR('Blocks A'!BT159-'Pre-1.095 (Hard Copy)'!AX145, 0)=0, " ", ('Blocks A'!BT159-'Pre-1.095 (Hard Copy)'!AX145))</f>
        <v>-208</v>
      </c>
      <c r="AY145" s="1014" t="str">
        <f>IF(IFERROR('Blocks A'!BU159-'Pre-1.095 (Hard Copy)'!AY145, 0)=0, " ", ('Blocks A'!BU159-'Pre-1.095 (Hard Copy)'!AY145))</f>
        <v>-13</v>
      </c>
      <c r="AZ145" s="1014" t="str">
        <f>IF(IFERROR('Blocks A'!BW159-'Pre-1.095 (Hard Copy)'!AZ145, 0)=0, " ", ('Blocks A'!BW159-'Pre-1.095 (Hard Copy)'!AZ145))</f>
        <v>-840</v>
      </c>
      <c r="BA145" s="1014" t="str">
        <f>IF(IFERROR('Blocks A'!BX159-'Pre-1.095 (Hard Copy)'!BA145, 0)=0, " ", ('Blocks A'!BX159-'Pre-1.095 (Hard Copy)'!BA145))</f>
        <v>-0</v>
      </c>
      <c r="BB145" s="1014" t="str">
        <f>IF(IFERROR('Blocks A'!BY159-'Pre-1.095 (Hard Copy)'!BB145, 0)=0, " ", ('Blocks A'!BY159-'Pre-1.095 (Hard Copy)'!BB145))</f>
        <v>-54</v>
      </c>
      <c r="BC145" s="1015" t="str">
        <f>IF(IFERROR('Blocks A'!BZ159-'Pre-1.095 (Hard Copy)'!BC145, 0)=0, " ", ('Blocks A'!BZ159-'Pre-1.095 (Hard Copy)'!BC145))</f>
        <v>-0.7</v>
      </c>
      <c r="BD145" s="1014" t="str">
        <f>IF(IFERROR('Blocks A'!BV159-'Pre-1.095 (Hard Copy)'!BD145, 0)=0, " ", ('Blocks A'!BV159-'Pre-1.095 (Hard Copy)'!BD145))</f>
        <v> </v>
      </c>
      <c r="BE145" s="1014" t="str">
        <f>IF(IFERROR('Blocks A'!CB159-'Pre-1.095 (Hard Copy)'!BE145, 0)=0, " ", ('Blocks A'!CB159-'Pre-1.095 (Hard Copy)'!BE145))</f>
        <v>-328</v>
      </c>
      <c r="BF145" s="1014" t="str">
        <f>IF(IFERROR('Blocks A'!CC159-'Pre-1.095 (Hard Copy)'!BF145, 0)=0, " ", ('Blocks A'!CC159-'Pre-1.095 (Hard Copy)'!BF145))</f>
        <v>-51,022</v>
      </c>
      <c r="BG145" s="1016" t="str">
        <f>IF(IFERROR('Blocks A'!CD159-'Pre-1.095 (Hard Copy)'!BG145, 0)=0, " ", ('Blocks A'!CD159-'Pre-1.095 (Hard Copy)'!BG145))</f>
        <v>-0.0510</v>
      </c>
      <c r="BH145" s="1014" t="str">
        <f>IF(IFERROR('Blocks A'!CE159-'Pre-1.095 (Hard Copy)'!BH145, 0)=0, " ", ('Blocks A'!CE159-'Pre-1.095 (Hard Copy)'!BH145))</f>
        <v>-160</v>
      </c>
      <c r="BI145" s="1014" t="str">
        <f>IF(IFERROR('Blocks A'!CZ159-'Pre-1.095 (Hard Copy)'!BI145, 0)=0, " ", ('Blocks A'!CZ159-'Pre-1.095 (Hard Copy)'!BI145))</f>
        <v>-224</v>
      </c>
      <c r="BJ145" s="1014" t="str">
        <f>IF(IFERROR('Blocks A'!DA159-'Pre-1.095 (Hard Copy)'!BJ145, 0)=0, " ", ('Blocks A'!DA159-'Pre-1.095 (Hard Copy)'!BJ145))</f>
        <v> </v>
      </c>
      <c r="BK145" s="1014" t="str">
        <f>IF(IFERROR('Blocks A'!DB159-'Pre-1.095 (Hard Copy)'!BK145, 0)=0, " ", ('Blocks A'!DB159-'Pre-1.095 (Hard Copy)'!BK145))</f>
        <v> </v>
      </c>
      <c r="BL145" s="1014" t="str">
        <f>IF(IFERROR('Blocks A'!DC159-'Pre-1.095 (Hard Copy)'!BL145, 0)=0, " ", ('Blocks A'!DC159-'Pre-1.095 (Hard Copy)'!BL145))</f>
        <v> </v>
      </c>
      <c r="BM145" s="1014" t="str">
        <f>IF(IFERROR('Blocks A'!DD159-'Pre-1.095 (Hard Copy)'!BM145, 0)=0, " ", ('Blocks A'!DD159-'Pre-1.095 (Hard Copy)'!BM145))</f>
        <v> </v>
      </c>
      <c r="BN145" s="1014" t="str">
        <f>IF(IFERROR('Blocks A'!DE159-'Pre-1.095 (Hard Copy)'!BN145, 0)=0, " ", ('Blocks A'!DE159-'Pre-1.095 (Hard Copy)'!BN145))</f>
        <v> </v>
      </c>
      <c r="BO145" s="1014" t="str">
        <f>IF(IFERROR('Blocks A'!DF159-'Pre-1.095 (Hard Copy)'!BO145, 0)=0, " ", ('Blocks A'!DF159-'Pre-1.095 (Hard Copy)'!BO145))</f>
        <v> </v>
      </c>
      <c r="BP145" s="1014" t="str">
        <f>IF(IFERROR('Blocks A'!DG159-'Pre-1.095 (Hard Copy)'!BP145, 0)=0, " ", ('Blocks A'!DG159-'Pre-1.095 (Hard Copy)'!BP145))</f>
        <v> </v>
      </c>
      <c r="BQ145" s="1014" t="str">
        <f>IF(IFERROR('Blocks A'!DH159-'Pre-1.095 (Hard Copy)'!BQ145, 0)=0, " ", ('Blocks A'!DH159-'Pre-1.095 (Hard Copy)'!BQ145))</f>
        <v> </v>
      </c>
      <c r="BR145" s="1014" t="str">
        <f>IF(IFERROR('Blocks A'!DI159-'Pre-1.095 (Hard Copy)'!BR145, 0)=0, " ", ('Blocks A'!DI159-'Pre-1.095 (Hard Copy)'!BR145))</f>
        <v> </v>
      </c>
      <c r="BS145" s="1014" t="str">
        <f>IF(IFERROR('Blocks A'!DJ159-'Pre-1.095 (Hard Copy)'!BS145, 0)=0, " ", ('Blocks A'!DJ159-'Pre-1.095 (Hard Copy)'!BS145))</f>
        <v>-400</v>
      </c>
      <c r="BT145" s="1014" t="str">
        <f>IF(IFERROR('Blocks A'!DK159-'Pre-1.095 (Hard Copy)'!BT145, 0)=0, " ", ('Blocks A'!DK159-'Pre-1.095 (Hard Copy)'!BT145))</f>
        <v> </v>
      </c>
      <c r="BU145" s="1014" t="str">
        <f>IF(IFERROR('Blocks A'!DL159-'Pre-1.095 (Hard Copy)'!BU145, 0)=0, " ", ('Blocks A'!DL159-'Pre-1.095 (Hard Copy)'!BU145))</f>
        <v> </v>
      </c>
      <c r="BV145" s="1014" t="str">
        <f>IF(IFERROR('Blocks A'!DM159-'Pre-1.095 (Hard Copy)'!BV145, 0)=0, " ", ('Blocks A'!DM159-'Pre-1.095 (Hard Copy)'!BV145))</f>
        <v> </v>
      </c>
      <c r="BW145" s="1014" t="str">
        <f>IF(IFERROR('Blocks A'!DN159-'Pre-1.095 (Hard Copy)'!BW145, 0)=0, " ", ('Blocks A'!DN159-'Pre-1.095 (Hard Copy)'!BW145))</f>
        <v> </v>
      </c>
      <c r="BX145" s="1014" t="str">
        <f>IF(IFERROR('Blocks A'!DO159-'Pre-1.095 (Hard Copy)'!BX145, 0)=0, " ", ('Blocks A'!DO159-'Pre-1.095 (Hard Copy)'!BX145))</f>
        <v> </v>
      </c>
      <c r="BY145" s="1014" t="str">
        <f>IF(IFERROR('Blocks A'!DP159-'Pre-1.095 (Hard Copy)'!BY145, 0)=0, " ", ('Blocks A'!DP159-'Pre-1.095 (Hard Copy)'!BY145))</f>
        <v> </v>
      </c>
      <c r="BZ145" s="1014" t="str">
        <f>IF(IFERROR('Blocks A'!DQ159-'Pre-1.095 (Hard Copy)'!BZ145, 0)=0, " ", ('Blocks A'!DQ159-'Pre-1.095 (Hard Copy)'!BZ145))</f>
        <v> </v>
      </c>
      <c r="CA145" s="1014" t="str">
        <f>IF(IFERROR('Blocks A'!DR159-'Pre-1.095 (Hard Copy)'!CA145, 0)=0, " ", ('Blocks A'!DR159-'Pre-1.095 (Hard Copy)'!CA145))</f>
        <v> </v>
      </c>
      <c r="CB145" s="1014" t="str">
        <f>IF(IFERROR('Blocks A'!DS159-'Pre-1.095 (Hard Copy)'!CB145, 0)=0, " ", ('Blocks A'!DS159-'Pre-1.095 (Hard Copy)'!CB145))</f>
        <v> </v>
      </c>
      <c r="CC145" s="1014" t="str">
        <f>IF(IFERROR('Blocks A'!DT159-'Pre-1.095 (Hard Copy)'!CC145, 0)=0, " ", ('Blocks A'!DT159-'Pre-1.095 (Hard Copy)'!CC145))</f>
        <v>-224</v>
      </c>
      <c r="CD145" s="1014" t="str">
        <f>IF(IFERROR('Blocks A'!DU159-'Pre-1.095 (Hard Copy)'!CD145, 0)=0, " ", ('Blocks A'!DU159-'Pre-1.095 (Hard Copy)'!CD145))</f>
        <v>-400</v>
      </c>
      <c r="CE145" s="1014" t="str">
        <f>IF(IFERROR('Blocks A'!DX159-'Pre-1.095 (Hard Copy)'!CE145, 0)=0, " ", ('Blocks A'!DX159-'Pre-1.095 (Hard Copy)'!CE145))</f>
        <v>-15</v>
      </c>
      <c r="CF145" s="1014" t="str">
        <f>IF(IFERROR('Blocks A'!DY159-'Pre-1.095 (Hard Copy)'!CF145, 0)=0, " ", ('Blocks A'!DY159-'Pre-1.095 (Hard Copy)'!CF145))</f>
        <v>-2,393</v>
      </c>
      <c r="CG145" s="1016" t="str">
        <f>IF(IFERROR('Blocks A'!DZ159-'Pre-1.095 (Hard Copy)'!CG145, 0)=0, " ", ('Blocks A'!DZ159-'Pre-1.095 (Hard Copy)'!CG145))</f>
        <v>-0.0024</v>
      </c>
      <c r="CH145" s="1015" t="str">
        <f>IF(IFERROR('Blocks A'!DV159-'Pre-1.095 (Hard Copy)'!CH145, 0)=0, " ", ('Blocks A'!DV159-'Pre-1.095 (Hard Copy)'!CH145))</f>
        <v>-28.4</v>
      </c>
      <c r="CI145" s="1015" t="str">
        <f>IF(IFERROR('Blocks A'!DW159-'Pre-1.095 (Hard Copy)'!CI145, 0)=0, " ", ('Blocks A'!DW159-'Pre-1.095 (Hard Copy)'!CI145))</f>
        <v>-148.0</v>
      </c>
      <c r="CJ145" s="1014" t="str">
        <f>IF(IFERROR('Blocks A'!EA159-'Pre-1.095 (Hard Copy)'!CJ145, 0)=0, " ", ('Blocks A'!EA159-'Pre-1.095 (Hard Copy)'!CJ145))</f>
        <v>-343</v>
      </c>
      <c r="CK145" s="1017" t="str">
        <f>IF(IFERROR('Blocks A'!EB159-'Pre-1.095 (Hard Copy)'!CK145, 0)=0, " ", ('Blocks A'!EB159-'Pre-1.095 (Hard Copy)'!CK145))</f>
        <v>-5.72</v>
      </c>
      <c r="CL145" s="1017" t="str">
        <f>IF(IFERROR('Blocks A'!EC159-'Pre-1.095 (Hard Copy)'!CL145, 0)=0, " ", ('Blocks A'!EC159-'Pre-1.095 (Hard Copy)'!CL145))</f>
        <v>-0.10</v>
      </c>
      <c r="CM145" s="1017" t="str">
        <f>IF(IFERROR('Blocks A'!EH159-'Pre-1.095 (Hard Copy)'!CM145, 0)=0, " ", ('Blocks A'!EH159-'Pre-1.095 (Hard Copy)'!CM145))</f>
        <v>-0.00</v>
      </c>
      <c r="CN145" s="1014" t="str">
        <f>IF(IFERROR('Blocks A'!ED159-'Pre-1.095 (Hard Copy)'!CN145, 0)=0, " ", ('Blocks A'!ED159-'Pre-1.095 (Hard Copy)'!CN145))</f>
        <v>-53,415</v>
      </c>
      <c r="CO145" s="1017" t="str">
        <f>IF(IFERROR('Blocks A'!EE159-'Pre-1.095 (Hard Copy)'!CO145, 0)=0, " ", ('Blocks A'!EE159-'Pre-1.095 (Hard Copy)'!CO145))</f>
        <v>-53.42</v>
      </c>
      <c r="CP145" s="1017" t="str">
        <f>IF(IFERROR('Blocks A'!EF159-'Pre-1.095 (Hard Copy)'!CP145, 0)=0, " ", ('Blocks A'!EF159-'Pre-1.095 (Hard Copy)'!CP145))</f>
        <v>-0.05</v>
      </c>
      <c r="CQ145" s="1016" t="str">
        <f>IF(IFERROR('Blocks A'!EG159-'Pre-1.095 (Hard Copy)'!CQ145, 0)=0, " ", ('Blocks A'!EG159-'Pre-1.095 (Hard Copy)'!CQ145))</f>
        <v>-0.0534</v>
      </c>
      <c r="CR145" s="1018" t="s">
        <v>12</v>
      </c>
    </row>
    <row r="146">
      <c r="B146" s="1013" t="s">
        <v>1025</v>
      </c>
      <c r="C146" s="969" t="s">
        <v>885</v>
      </c>
      <c r="D146" s="969">
        <v>1.0</v>
      </c>
      <c r="E146" s="969">
        <v>1.0</v>
      </c>
      <c r="F146" s="969">
        <v>1.0</v>
      </c>
      <c r="G146" s="1014" t="str">
        <f>IF(IFERROR('Blocks A'!G160-'Pre-1.095 (Hard Copy)'!G146, 0)=0, " ", ('Blocks A'!G160-'Pre-1.095 (Hard Copy)'!G146))</f>
        <v> </v>
      </c>
      <c r="H146" s="1014" t="str">
        <f>IF(IFERROR('Blocks A'!H160-'Pre-1.095 (Hard Copy)'!H146, 0)=0, " ", ('Blocks A'!H160-'Pre-1.095 (Hard Copy)'!H146))</f>
        <v> </v>
      </c>
      <c r="I146" s="1014" t="str">
        <f>IF(IFERROR('Blocks A'!I160-'Pre-1.095 (Hard Copy)'!I146, 0)=0, " ", ('Blocks A'!I160-'Pre-1.095 (Hard Copy)'!I146))</f>
        <v> </v>
      </c>
      <c r="J146" s="1014" t="str">
        <f>IF(IFERROR('Blocks A'!J160-'Pre-1.095 (Hard Copy)'!J146, 0)=0, " ", ('Blocks A'!J160-'Pre-1.095 (Hard Copy)'!J146))</f>
        <v> </v>
      </c>
      <c r="K146" s="1014" t="str">
        <f>IF(IFERROR('Blocks A'!K160-'Pre-1.095 (Hard Copy)'!K146, 0)=0, " ", ('Blocks A'!K160-'Pre-1.095 (Hard Copy)'!K146))</f>
        <v> </v>
      </c>
      <c r="L146" s="1014" t="str">
        <f>IF(IFERROR('Blocks A'!L160-'Pre-1.095 (Hard Copy)'!L146, 0)=0, " ", ('Blocks A'!L160-'Pre-1.095 (Hard Copy)'!L146))</f>
        <v> </v>
      </c>
      <c r="M146" s="1014" t="str">
        <f>IF(IFERROR('Blocks A'!N160-'Pre-1.095 (Hard Copy)'!M146, 0)=0, " ", ('Blocks A'!N160-'Pre-1.095 (Hard Copy)'!M146))</f>
        <v> </v>
      </c>
      <c r="N146" s="1014" t="str">
        <f>IF(IFERROR('Blocks A'!O160-'Pre-1.095 (Hard Copy)'!N146, 0)=0, " ", ('Blocks A'!O160-'Pre-1.095 (Hard Copy)'!N146))</f>
        <v> </v>
      </c>
      <c r="O146" s="1014" t="str">
        <f>IF(IFERROR('Blocks A'!P160-'Pre-1.095 (Hard Copy)'!O146, 0)=0, " ", ('Blocks A'!P160-'Pre-1.095 (Hard Copy)'!O146))</f>
        <v> </v>
      </c>
      <c r="P146" s="1014" t="str">
        <f>IF(IFERROR('Blocks A'!Q160-'Pre-1.095 (Hard Copy)'!P146, 0)=0, " ", ('Blocks A'!Q160-'Pre-1.095 (Hard Copy)'!P146))</f>
        <v> </v>
      </c>
      <c r="Q146" s="1014" t="str">
        <f>IF(IFERROR('Blocks A'!R160-'Pre-1.095 (Hard Copy)'!Q146, 0)=0, " ", ('Blocks A'!R160-'Pre-1.095 (Hard Copy)'!Q146))</f>
        <v> </v>
      </c>
      <c r="R146" s="1014" t="str">
        <f>IF(IFERROR('Blocks A'!S160-'Pre-1.095 (Hard Copy)'!R146, 0)=0, " ", ('Blocks A'!S160-'Pre-1.095 (Hard Copy)'!R146))</f>
        <v> </v>
      </c>
      <c r="S146" s="1014" t="str">
        <f>IF(IFERROR('Blocks A'!T160-'Pre-1.095 (Hard Copy)'!S146, 0)=0, " ", ('Blocks A'!T160-'Pre-1.095 (Hard Copy)'!S146))</f>
        <v> </v>
      </c>
      <c r="T146" s="1014" t="str">
        <f>IF(IFERROR('Blocks A'!M160-'Pre-1.095 (Hard Copy)'!T146, 0)=0, " ", ('Blocks A'!M160-'Pre-1.095 (Hard Copy)'!T146))</f>
        <v> </v>
      </c>
      <c r="U146" s="1014" t="str">
        <f>IF(IFERROR('Blocks A'!U160-'Pre-1.095 (Hard Copy)'!U146, 0)=0, " ", ('Blocks A'!U160-'Pre-1.095 (Hard Copy)'!U146))</f>
        <v> </v>
      </c>
      <c r="V146" s="1014" t="str">
        <f>IF(IFERROR('Blocks A'!V160-'Pre-1.095 (Hard Copy)'!V146, 0)=0, " ", ('Blocks A'!V160-'Pre-1.095 (Hard Copy)'!V146))</f>
        <v> </v>
      </c>
      <c r="W146" s="1014" t="str">
        <f>IF(IFERROR('Blocks A'!W160-'Pre-1.095 (Hard Copy)'!W146, 0)=0, " ", ('Blocks A'!W160-'Pre-1.095 (Hard Copy)'!W146))</f>
        <v> </v>
      </c>
      <c r="X146" s="1014" t="str">
        <f>IF(IFERROR('Blocks A'!X160-'Pre-1.095 (Hard Copy)'!X146, 0)=0, " ", ('Blocks A'!X160-'Pre-1.095 (Hard Copy)'!X146))</f>
        <v> </v>
      </c>
      <c r="Y146" s="1014" t="str">
        <f>IF(IFERROR('Blocks A'!AC160-'Pre-1.095 (Hard Copy)'!Y146, 0)=0, " ", ('Blocks A'!AC160-'Pre-1.095 (Hard Copy)'!Y146))</f>
        <v> </v>
      </c>
      <c r="Z146" s="1014" t="str">
        <f>IF(IFERROR('Blocks A'!Y160-'Pre-1.095 (Hard Copy)'!Z146, 0)=0, " ", ('Blocks A'!Y160-'Pre-1.095 (Hard Copy)'!Z146))</f>
        <v> </v>
      </c>
      <c r="AA146" s="1014" t="str">
        <f>IF(IFERROR('Blocks A'!Z160-'Pre-1.095 (Hard Copy)'!AA146, 0)=0, " ", ('Blocks A'!Z160-'Pre-1.095 (Hard Copy)'!AA146))</f>
        <v> </v>
      </c>
      <c r="AB146" s="1014" t="str">
        <f>IF(IFERROR('Blocks A'!AA160-'Pre-1.095 (Hard Copy)'!AB146, 0)=0, " ", ('Blocks A'!AA160-'Pre-1.095 (Hard Copy)'!AB146))</f>
        <v> </v>
      </c>
      <c r="AC146" s="1014" t="str">
        <f>IF(IFERROR('Blocks A'!AB160-'Pre-1.095 (Hard Copy)'!AC146, 0)=0, " ", ('Blocks A'!AB160-'Pre-1.095 (Hard Copy)'!AC146))</f>
        <v> </v>
      </c>
      <c r="AD146" s="1014" t="str">
        <f>IF(IFERROR('Blocks A'!AY160-'Pre-1.095 (Hard Copy)'!AD146, 0)=0, " ", ('Blocks A'!AY160-'Pre-1.095 (Hard Copy)'!AD146))</f>
        <v> </v>
      </c>
      <c r="AE146" s="1014" t="str">
        <f>IF(IFERROR('Blocks A'!AZ160-'Pre-1.095 (Hard Copy)'!AE146, 0)=0, " ", ('Blocks A'!AZ160-'Pre-1.095 (Hard Copy)'!AE146))</f>
        <v> </v>
      </c>
      <c r="AF146" s="1014" t="str">
        <f>IF(IFERROR('Blocks A'!BA160-'Pre-1.095 (Hard Copy)'!AF146, 0)=0, " ", ('Blocks A'!BA160-'Pre-1.095 (Hard Copy)'!AF146))</f>
        <v> </v>
      </c>
      <c r="AG146" s="1014" t="str">
        <f>IF(IFERROR('Blocks A'!BB160-'Pre-1.095 (Hard Copy)'!AG146, 0)=0, " ", ('Blocks A'!BB160-'Pre-1.095 (Hard Copy)'!AG146))</f>
        <v> </v>
      </c>
      <c r="AH146" s="1014" t="str">
        <f>IF(IFERROR('Blocks A'!BC160-'Pre-1.095 (Hard Copy)'!AH146, 0)=0, " ", ('Blocks A'!BC160-'Pre-1.095 (Hard Copy)'!AH146))</f>
        <v> </v>
      </c>
      <c r="AI146" s="1014" t="str">
        <f>IF(IFERROR('Blocks A'!BJ160-'Pre-1.095 (Hard Copy)'!AI146, 0)=0, " ", ('Blocks A'!BJ160-'Pre-1.095 (Hard Copy)'!AI146))</f>
        <v>-2</v>
      </c>
      <c r="AJ146" s="1014" t="str">
        <f>IF(IFERROR('Blocks A'!BD160-'Pre-1.095 (Hard Copy)'!AJ146, 0)=0, " ", ('Blocks A'!BD160-'Pre-1.095 (Hard Copy)'!AJ146))</f>
        <v> </v>
      </c>
      <c r="AK146" s="1014" t="str">
        <f>IF(IFERROR('Blocks A'!BE160-'Pre-1.095 (Hard Copy)'!AK146, 0)=0, " ", ('Blocks A'!BE160-'Pre-1.095 (Hard Copy)'!AK146))</f>
        <v> </v>
      </c>
      <c r="AL146" s="1014" t="str">
        <f>IF(IFERROR('Blocks A'!BF160-'Pre-1.095 (Hard Copy)'!AL146, 0)=0, " ", ('Blocks A'!BF160-'Pre-1.095 (Hard Copy)'!AL146))</f>
        <v> </v>
      </c>
      <c r="AM146" s="1014" t="str">
        <f>IF(IFERROR('Blocks A'!BG160-'Pre-1.095 (Hard Copy)'!AM146, 0)=0, " ", ('Blocks A'!BG160-'Pre-1.095 (Hard Copy)'!AM146))</f>
        <v> </v>
      </c>
      <c r="AN146" s="1014" t="str">
        <f>IF(IFERROR('Blocks A'!BH160-'Pre-1.095 (Hard Copy)'!AN146, 0)=0, " ", ('Blocks A'!BH160-'Pre-1.095 (Hard Copy)'!AN146))</f>
        <v> </v>
      </c>
      <c r="AO146" s="1014" t="str">
        <f>IF(IFERROR('Blocks A'!BI160-'Pre-1.095 (Hard Copy)'!AO146, 0)=0, " ", ('Blocks A'!BI160-'Pre-1.095 (Hard Copy)'!AO146))</f>
        <v> </v>
      </c>
      <c r="AP146" s="1014" t="str">
        <f>IF(IFERROR('Blocks A'!BK160-'Pre-1.095 (Hard Copy)'!AP146, 0)=0, " ", ('Blocks A'!BK160-'Pre-1.095 (Hard Copy)'!AP146))</f>
        <v> </v>
      </c>
      <c r="AQ146" s="1014" t="str">
        <f>IF(IFERROR('Blocks A'!BL160-'Pre-1.095 (Hard Copy)'!AQ146, 0)=0, " ", ('Blocks A'!BL160-'Pre-1.095 (Hard Copy)'!AQ146))</f>
        <v> </v>
      </c>
      <c r="AR146" s="1014" t="str">
        <f>IF(IFERROR('Blocks A'!BM160-'Pre-1.095 (Hard Copy)'!AR146, 0)=0, " ", ('Blocks A'!BM160-'Pre-1.095 (Hard Copy)'!AR146))</f>
        <v> </v>
      </c>
      <c r="AS146" s="1014" t="str">
        <f>IF(IFERROR('Blocks A'!BO160-'Pre-1.095 (Hard Copy)'!AS146, 0)=0, " ", ('Blocks A'!BO160-'Pre-1.095 (Hard Copy)'!AS146))</f>
        <v> </v>
      </c>
      <c r="AT146" s="1014" t="str">
        <f>IF(IFERROR('Blocks A'!BP160-'Pre-1.095 (Hard Copy)'!AT146, 0)=0, " ", ('Blocks A'!BP160-'Pre-1.095 (Hard Copy)'!AT146))</f>
        <v> </v>
      </c>
      <c r="AU146" s="1014" t="str">
        <f>IF(IFERROR('Blocks A'!BQ160-'Pre-1.095 (Hard Copy)'!AU146, 0)=0, " ", ('Blocks A'!BQ160-'Pre-1.095 (Hard Copy)'!AU146))</f>
        <v> </v>
      </c>
      <c r="AV146" s="1014" t="str">
        <f>IF(IFERROR('Blocks A'!BR160-'Pre-1.095 (Hard Copy)'!AV146, 0)=0, " ", ('Blocks A'!BR160-'Pre-1.095 (Hard Copy)'!AV146))</f>
        <v> </v>
      </c>
      <c r="AW146" s="1014" t="str">
        <f>IF(IFERROR('Blocks A'!BS160-'Pre-1.095 (Hard Copy)'!AW146, 0)=0, " ", ('Blocks A'!BS160-'Pre-1.095 (Hard Copy)'!AW146))</f>
        <v> </v>
      </c>
      <c r="AX146" s="1014" t="str">
        <f>IF(IFERROR('Blocks A'!BT160-'Pre-1.095 (Hard Copy)'!AX146, 0)=0, " ", ('Blocks A'!BT160-'Pre-1.095 (Hard Copy)'!AX146))</f>
        <v>-12</v>
      </c>
      <c r="AY146" s="1014" t="str">
        <f>IF(IFERROR('Blocks A'!BU160-'Pre-1.095 (Hard Copy)'!AY146, 0)=0, " ", ('Blocks A'!BU160-'Pre-1.095 (Hard Copy)'!AY146))</f>
        <v>-96</v>
      </c>
      <c r="AZ146" s="1014" t="str">
        <f>IF(IFERROR('Blocks A'!BW160-'Pre-1.095 (Hard Copy)'!AZ146, 0)=0, " ", ('Blocks A'!BW160-'Pre-1.095 (Hard Copy)'!AZ146))</f>
        <v>-60</v>
      </c>
      <c r="BA146" s="1014" t="str">
        <f>IF(IFERROR('Blocks A'!BX160-'Pre-1.095 (Hard Copy)'!BA146, 0)=0, " ", ('Blocks A'!BX160-'Pre-1.095 (Hard Copy)'!BA146))</f>
        <v>-0</v>
      </c>
      <c r="BB146" s="1014" t="str">
        <f>IF(IFERROR('Blocks A'!BY160-'Pre-1.095 (Hard Copy)'!BB146, 0)=0, " ", ('Blocks A'!BY160-'Pre-1.095 (Hard Copy)'!BB146))</f>
        <v>-480</v>
      </c>
      <c r="BC146" s="1015" t="str">
        <f>IF(IFERROR('Blocks A'!BZ160-'Pre-1.095 (Hard Copy)'!BC146, 0)=0, " ", ('Blocks A'!BZ160-'Pre-1.095 (Hard Copy)'!BC146))</f>
        <v>-0.0</v>
      </c>
      <c r="BD146" s="1014" t="str">
        <f>IF(IFERROR('Blocks A'!BV160-'Pre-1.095 (Hard Copy)'!BD146, 0)=0, " ", ('Blocks A'!BV160-'Pre-1.095 (Hard Copy)'!BD146))</f>
        <v> </v>
      </c>
      <c r="BE146" s="1014" t="str">
        <f>IF(IFERROR('Blocks A'!CB160-'Pre-1.095 (Hard Copy)'!BE146, 0)=0, " ", ('Blocks A'!CB160-'Pre-1.095 (Hard Copy)'!BE146))</f>
        <v>-32</v>
      </c>
      <c r="BF146" s="1014" t="str">
        <f>IF(IFERROR('Blocks A'!CC160-'Pre-1.095 (Hard Copy)'!BF146, 0)=0, " ", ('Blocks A'!CC160-'Pre-1.095 (Hard Copy)'!BF146))</f>
        <v>-4,978</v>
      </c>
      <c r="BG146" s="1016" t="str">
        <f>IF(IFERROR('Blocks A'!CD160-'Pre-1.095 (Hard Copy)'!BG146, 0)=0, " ", ('Blocks A'!CD160-'Pre-1.095 (Hard Copy)'!BG146))</f>
        <v>-0.0050</v>
      </c>
      <c r="BH146" s="1014" t="str">
        <f>IF(IFERROR('Blocks A'!CE160-'Pre-1.095 (Hard Copy)'!BH146, 0)=0, " ", ('Blocks A'!CE160-'Pre-1.095 (Hard Copy)'!BH146))</f>
        <v>-30</v>
      </c>
      <c r="BI146" s="1014" t="str">
        <f>IF(IFERROR('Blocks A'!CZ160-'Pre-1.095 (Hard Copy)'!BI146, 0)=0, " ", ('Blocks A'!CZ160-'Pre-1.095 (Hard Copy)'!BI146))</f>
        <v>-11</v>
      </c>
      <c r="BJ146" s="1014" t="str">
        <f>IF(IFERROR('Blocks A'!DA160-'Pre-1.095 (Hard Copy)'!BJ146, 0)=0, " ", ('Blocks A'!DA160-'Pre-1.095 (Hard Copy)'!BJ146))</f>
        <v> </v>
      </c>
      <c r="BK146" s="1014" t="str">
        <f>IF(IFERROR('Blocks A'!DB160-'Pre-1.095 (Hard Copy)'!BK146, 0)=0, " ", ('Blocks A'!DB160-'Pre-1.095 (Hard Copy)'!BK146))</f>
        <v> </v>
      </c>
      <c r="BL146" s="1014" t="str">
        <f>IF(IFERROR('Blocks A'!DC160-'Pre-1.095 (Hard Copy)'!BL146, 0)=0, " ", ('Blocks A'!DC160-'Pre-1.095 (Hard Copy)'!BL146))</f>
        <v> </v>
      </c>
      <c r="BM146" s="1014" t="str">
        <f>IF(IFERROR('Blocks A'!DD160-'Pre-1.095 (Hard Copy)'!BM146, 0)=0, " ", ('Blocks A'!DD160-'Pre-1.095 (Hard Copy)'!BM146))</f>
        <v> </v>
      </c>
      <c r="BN146" s="1014" t="str">
        <f>IF(IFERROR('Blocks A'!DE160-'Pre-1.095 (Hard Copy)'!BN146, 0)=0, " ", ('Blocks A'!DE160-'Pre-1.095 (Hard Copy)'!BN146))</f>
        <v> </v>
      </c>
      <c r="BO146" s="1014" t="str">
        <f>IF(IFERROR('Blocks A'!DF160-'Pre-1.095 (Hard Copy)'!BO146, 0)=0, " ", ('Blocks A'!DF160-'Pre-1.095 (Hard Copy)'!BO146))</f>
        <v> </v>
      </c>
      <c r="BP146" s="1014" t="str">
        <f>IF(IFERROR('Blocks A'!DG160-'Pre-1.095 (Hard Copy)'!BP146, 0)=0, " ", ('Blocks A'!DG160-'Pre-1.095 (Hard Copy)'!BP146))</f>
        <v> </v>
      </c>
      <c r="BQ146" s="1014" t="str">
        <f>IF(IFERROR('Blocks A'!DH160-'Pre-1.095 (Hard Copy)'!BQ146, 0)=0, " ", ('Blocks A'!DH160-'Pre-1.095 (Hard Copy)'!BQ146))</f>
        <v> </v>
      </c>
      <c r="BR146" s="1014" t="str">
        <f>IF(IFERROR('Blocks A'!DI160-'Pre-1.095 (Hard Copy)'!BR146, 0)=0, " ", ('Blocks A'!DI160-'Pre-1.095 (Hard Copy)'!BR146))</f>
        <v> </v>
      </c>
      <c r="BS146" s="1014" t="str">
        <f>IF(IFERROR('Blocks A'!DJ160-'Pre-1.095 (Hard Copy)'!BS146, 0)=0, " ", ('Blocks A'!DJ160-'Pre-1.095 (Hard Copy)'!BS146))</f>
        <v>-20</v>
      </c>
      <c r="BT146" s="1014" t="str">
        <f>IF(IFERROR('Blocks A'!DK160-'Pre-1.095 (Hard Copy)'!BT146, 0)=0, " ", ('Blocks A'!DK160-'Pre-1.095 (Hard Copy)'!BT146))</f>
        <v> </v>
      </c>
      <c r="BU146" s="1014" t="str">
        <f>IF(IFERROR('Blocks A'!DL160-'Pre-1.095 (Hard Copy)'!BU146, 0)=0, " ", ('Blocks A'!DL160-'Pre-1.095 (Hard Copy)'!BU146))</f>
        <v> </v>
      </c>
      <c r="BV146" s="1014" t="str">
        <f>IF(IFERROR('Blocks A'!DM160-'Pre-1.095 (Hard Copy)'!BV146, 0)=0, " ", ('Blocks A'!DM160-'Pre-1.095 (Hard Copy)'!BV146))</f>
        <v> </v>
      </c>
      <c r="BW146" s="1014" t="str">
        <f>IF(IFERROR('Blocks A'!DN160-'Pre-1.095 (Hard Copy)'!BW146, 0)=0, " ", ('Blocks A'!DN160-'Pre-1.095 (Hard Copy)'!BW146))</f>
        <v> </v>
      </c>
      <c r="BX146" s="1014" t="str">
        <f>IF(IFERROR('Blocks A'!DO160-'Pre-1.095 (Hard Copy)'!BX146, 0)=0, " ", ('Blocks A'!DO160-'Pre-1.095 (Hard Copy)'!BX146))</f>
        <v> </v>
      </c>
      <c r="BY146" s="1014" t="str">
        <f>IF(IFERROR('Blocks A'!DP160-'Pre-1.095 (Hard Copy)'!BY146, 0)=0, " ", ('Blocks A'!DP160-'Pre-1.095 (Hard Copy)'!BY146))</f>
        <v> </v>
      </c>
      <c r="BZ146" s="1014" t="str">
        <f>IF(IFERROR('Blocks A'!DQ160-'Pre-1.095 (Hard Copy)'!BZ146, 0)=0, " ", ('Blocks A'!DQ160-'Pre-1.095 (Hard Copy)'!BZ146))</f>
        <v> </v>
      </c>
      <c r="CA146" s="1014" t="str">
        <f>IF(IFERROR('Blocks A'!DR160-'Pre-1.095 (Hard Copy)'!CA146, 0)=0, " ", ('Blocks A'!DR160-'Pre-1.095 (Hard Copy)'!CA146))</f>
        <v> </v>
      </c>
      <c r="CB146" s="1014" t="str">
        <f>IF(IFERROR('Blocks A'!DS160-'Pre-1.095 (Hard Copy)'!CB146, 0)=0, " ", ('Blocks A'!DS160-'Pre-1.095 (Hard Copy)'!CB146))</f>
        <v> </v>
      </c>
      <c r="CC146" s="1014" t="str">
        <f>IF(IFERROR('Blocks A'!DT160-'Pre-1.095 (Hard Copy)'!CC146, 0)=0, " ", ('Blocks A'!DT160-'Pre-1.095 (Hard Copy)'!CC146))</f>
        <v>-11</v>
      </c>
      <c r="CD146" s="1014" t="str">
        <f>IF(IFERROR('Blocks A'!DU160-'Pre-1.095 (Hard Copy)'!CD146, 0)=0, " ", ('Blocks A'!DU160-'Pre-1.095 (Hard Copy)'!CD146))</f>
        <v>-20</v>
      </c>
      <c r="CE146" s="1014" t="str">
        <f>IF(IFERROR('Blocks A'!DX160-'Pre-1.095 (Hard Copy)'!CE146, 0)=0, " ", ('Blocks A'!DX160-'Pre-1.095 (Hard Copy)'!CE146))</f>
        <v>-1</v>
      </c>
      <c r="CF146" s="1014" t="str">
        <f>IF(IFERROR('Blocks A'!DY160-'Pre-1.095 (Hard Copy)'!CF146, 0)=0, " ", ('Blocks A'!DY160-'Pre-1.095 (Hard Copy)'!CF146))</f>
        <v>-118</v>
      </c>
      <c r="CG146" s="1016" t="str">
        <f>IF(IFERROR('Blocks A'!DZ160-'Pre-1.095 (Hard Copy)'!CG146, 0)=0, " ", ('Blocks A'!DZ160-'Pre-1.095 (Hard Copy)'!CG146))</f>
        <v>-0.0001</v>
      </c>
      <c r="CH146" s="1015" t="str">
        <f>IF(IFERROR('Blocks A'!DV160-'Pre-1.095 (Hard Copy)'!CH146, 0)=0, " ", ('Blocks A'!DV160-'Pre-1.095 (Hard Copy)'!CH146))</f>
        <v>-1.4</v>
      </c>
      <c r="CI146" s="1015" t="str">
        <f>IF(IFERROR('Blocks A'!DW160-'Pre-1.095 (Hard Copy)'!CI146, 0)=0, " ", ('Blocks A'!DW160-'Pre-1.095 (Hard Copy)'!CI146))</f>
        <v>-7.3</v>
      </c>
      <c r="CJ146" s="1014" t="str">
        <f>IF(IFERROR('Blocks A'!EA160-'Pre-1.095 (Hard Copy)'!CJ146, 0)=0, " ", ('Blocks A'!EA160-'Pre-1.095 (Hard Copy)'!CJ146))</f>
        <v>-33</v>
      </c>
      <c r="CK146" s="1017" t="str">
        <f>IF(IFERROR('Blocks A'!EB160-'Pre-1.095 (Hard Copy)'!CK146, 0)=0, " ", ('Blocks A'!EB160-'Pre-1.095 (Hard Copy)'!CK146))</f>
        <v>-0.55</v>
      </c>
      <c r="CL146" s="1017" t="str">
        <f>IF(IFERROR('Blocks A'!EC160-'Pre-1.095 (Hard Copy)'!CL146, 0)=0, " ", ('Blocks A'!EC160-'Pre-1.095 (Hard Copy)'!CL146))</f>
        <v>-0.01</v>
      </c>
      <c r="CM146" s="1017" t="str">
        <f>IF(IFERROR('Blocks A'!EH160-'Pre-1.095 (Hard Copy)'!CM146, 0)=0, " ", ('Blocks A'!EH160-'Pre-1.095 (Hard Copy)'!CM146))</f>
        <v>-0.00</v>
      </c>
      <c r="CN146" s="1014" t="str">
        <f>IF(IFERROR('Blocks A'!ED160-'Pre-1.095 (Hard Copy)'!CN146, 0)=0, " ", ('Blocks A'!ED160-'Pre-1.095 (Hard Copy)'!CN146))</f>
        <v>-5,095</v>
      </c>
      <c r="CO146" s="1017" t="str">
        <f>IF(IFERROR('Blocks A'!EE160-'Pre-1.095 (Hard Copy)'!CO146, 0)=0, " ", ('Blocks A'!EE160-'Pre-1.095 (Hard Copy)'!CO146))</f>
        <v>-5.10</v>
      </c>
      <c r="CP146" s="1017" t="str">
        <f>IF(IFERROR('Blocks A'!EF160-'Pre-1.095 (Hard Copy)'!CP146, 0)=0, " ", ('Blocks A'!EF160-'Pre-1.095 (Hard Copy)'!CP146))</f>
        <v>-0.01</v>
      </c>
      <c r="CQ146" s="1016" t="str">
        <f>IF(IFERROR('Blocks A'!EG160-'Pre-1.095 (Hard Copy)'!CQ146, 0)=0, " ", ('Blocks A'!EG160-'Pre-1.095 (Hard Copy)'!CQ146))</f>
        <v>-0.0051</v>
      </c>
      <c r="CR146" s="1018" t="s">
        <v>12</v>
      </c>
    </row>
    <row r="147">
      <c r="B147" s="1013" t="s">
        <v>4793</v>
      </c>
      <c r="C147" s="969" t="s">
        <v>886</v>
      </c>
      <c r="D147" s="969">
        <v>3.0</v>
      </c>
      <c r="E147" s="969">
        <v>2.0</v>
      </c>
      <c r="F147" s="969">
        <v>3.0</v>
      </c>
      <c r="G147" s="1014" t="str">
        <f>IF(IFERROR('Blocks A'!G161-'Pre-1.095 (Hard Copy)'!G147, 0)=0, " ", ('Blocks A'!G161-'Pre-1.095 (Hard Copy)'!G147))</f>
        <v> </v>
      </c>
      <c r="H147" s="1014" t="str">
        <f>IF(IFERROR('Blocks A'!H161-'Pre-1.095 (Hard Copy)'!H147, 0)=0, " ", ('Blocks A'!H161-'Pre-1.095 (Hard Copy)'!H147))</f>
        <v> </v>
      </c>
      <c r="I147" s="1014" t="str">
        <f>IF(IFERROR('Blocks A'!I161-'Pre-1.095 (Hard Copy)'!I147, 0)=0, " ", ('Blocks A'!I161-'Pre-1.095 (Hard Copy)'!I147))</f>
        <v> </v>
      </c>
      <c r="J147" s="1014" t="str">
        <f>IF(IFERROR('Blocks A'!J161-'Pre-1.095 (Hard Copy)'!J147, 0)=0, " ", ('Blocks A'!J161-'Pre-1.095 (Hard Copy)'!J147))</f>
        <v> </v>
      </c>
      <c r="K147" s="1014" t="str">
        <f>IF(IFERROR('Blocks A'!K161-'Pre-1.095 (Hard Copy)'!K147, 0)=0, " ", ('Blocks A'!K161-'Pre-1.095 (Hard Copy)'!K147))</f>
        <v> </v>
      </c>
      <c r="L147" s="1014" t="str">
        <f>IF(IFERROR('Blocks A'!L161-'Pre-1.095 (Hard Copy)'!L147, 0)=0, " ", ('Blocks A'!L161-'Pre-1.095 (Hard Copy)'!L147))</f>
        <v> </v>
      </c>
      <c r="M147" s="1014" t="str">
        <f>IF(IFERROR('Blocks A'!N161-'Pre-1.095 (Hard Copy)'!M147, 0)=0, " ", ('Blocks A'!N161-'Pre-1.095 (Hard Copy)'!M147))</f>
        <v> </v>
      </c>
      <c r="N147" s="1014" t="str">
        <f>IF(IFERROR('Blocks A'!O161-'Pre-1.095 (Hard Copy)'!N147, 0)=0, " ", ('Blocks A'!O161-'Pre-1.095 (Hard Copy)'!N147))</f>
        <v> </v>
      </c>
      <c r="O147" s="1014" t="str">
        <f>IF(IFERROR('Blocks A'!P161-'Pre-1.095 (Hard Copy)'!O147, 0)=0, " ", ('Blocks A'!P161-'Pre-1.095 (Hard Copy)'!O147))</f>
        <v> </v>
      </c>
      <c r="P147" s="1014" t="str">
        <f>IF(IFERROR('Blocks A'!Q161-'Pre-1.095 (Hard Copy)'!P147, 0)=0, " ", ('Blocks A'!Q161-'Pre-1.095 (Hard Copy)'!P147))</f>
        <v> </v>
      </c>
      <c r="Q147" s="1014" t="str">
        <f>IF(IFERROR('Blocks A'!R161-'Pre-1.095 (Hard Copy)'!Q147, 0)=0, " ", ('Blocks A'!R161-'Pre-1.095 (Hard Copy)'!Q147))</f>
        <v> </v>
      </c>
      <c r="R147" s="1014" t="str">
        <f>IF(IFERROR('Blocks A'!S161-'Pre-1.095 (Hard Copy)'!R147, 0)=0, " ", ('Blocks A'!S161-'Pre-1.095 (Hard Copy)'!R147))</f>
        <v> </v>
      </c>
      <c r="S147" s="1014" t="str">
        <f>IF(IFERROR('Blocks A'!T161-'Pre-1.095 (Hard Copy)'!S147, 0)=0, " ", ('Blocks A'!T161-'Pre-1.095 (Hard Copy)'!S147))</f>
        <v> </v>
      </c>
      <c r="T147" s="1014" t="str">
        <f>IF(IFERROR('Blocks A'!M161-'Pre-1.095 (Hard Copy)'!T147, 0)=0, " ", ('Blocks A'!M161-'Pre-1.095 (Hard Copy)'!T147))</f>
        <v> </v>
      </c>
      <c r="U147" s="1014" t="str">
        <f>IF(IFERROR('Blocks A'!U161-'Pre-1.095 (Hard Copy)'!U147, 0)=0, " ", ('Blocks A'!U161-'Pre-1.095 (Hard Copy)'!U147))</f>
        <v> </v>
      </c>
      <c r="V147" s="1014" t="str">
        <f>IF(IFERROR('Blocks A'!V161-'Pre-1.095 (Hard Copy)'!V147, 0)=0, " ", ('Blocks A'!V161-'Pre-1.095 (Hard Copy)'!V147))</f>
        <v> </v>
      </c>
      <c r="W147" s="1014" t="str">
        <f>IF(IFERROR('Blocks A'!W161-'Pre-1.095 (Hard Copy)'!W147, 0)=0, " ", ('Blocks A'!W161-'Pre-1.095 (Hard Copy)'!W147))</f>
        <v> </v>
      </c>
      <c r="X147" s="1014" t="str">
        <f>IF(IFERROR('Blocks A'!X161-'Pre-1.095 (Hard Copy)'!X147, 0)=0, " ", ('Blocks A'!X161-'Pre-1.095 (Hard Copy)'!X147))</f>
        <v> </v>
      </c>
      <c r="Y147" s="1014" t="str">
        <f>IF(IFERROR('Blocks A'!AC161-'Pre-1.095 (Hard Copy)'!Y147, 0)=0, " ", ('Blocks A'!AC161-'Pre-1.095 (Hard Copy)'!Y147))</f>
        <v> </v>
      </c>
      <c r="Z147" s="1014" t="str">
        <f>IF(IFERROR('Blocks A'!Y161-'Pre-1.095 (Hard Copy)'!Z147, 0)=0, " ", ('Blocks A'!Y161-'Pre-1.095 (Hard Copy)'!Z147))</f>
        <v> </v>
      </c>
      <c r="AA147" s="1014" t="str">
        <f>IF(IFERROR('Blocks A'!Z161-'Pre-1.095 (Hard Copy)'!AA147, 0)=0, " ", ('Blocks A'!Z161-'Pre-1.095 (Hard Copy)'!AA147))</f>
        <v> </v>
      </c>
      <c r="AB147" s="1014" t="str">
        <f>IF(IFERROR('Blocks A'!AA161-'Pre-1.095 (Hard Copy)'!AB147, 0)=0, " ", ('Blocks A'!AA161-'Pre-1.095 (Hard Copy)'!AB147))</f>
        <v> </v>
      </c>
      <c r="AC147" s="1014" t="str">
        <f>IF(IFERROR('Blocks A'!AB161-'Pre-1.095 (Hard Copy)'!AC147, 0)=0, " ", ('Blocks A'!AB161-'Pre-1.095 (Hard Copy)'!AC147))</f>
        <v> </v>
      </c>
      <c r="AD147" s="1014" t="str">
        <f>IF(IFERROR('Blocks A'!AY161-'Pre-1.095 (Hard Copy)'!AD147, 0)=0, " ", ('Blocks A'!AY161-'Pre-1.095 (Hard Copy)'!AD147))</f>
        <v>-18</v>
      </c>
      <c r="AE147" s="1014" t="str">
        <f>IF(IFERROR('Blocks A'!AZ161-'Pre-1.095 (Hard Copy)'!AE147, 0)=0, " ", ('Blocks A'!AZ161-'Pre-1.095 (Hard Copy)'!AE147))</f>
        <v> </v>
      </c>
      <c r="AF147" s="1014" t="str">
        <f>IF(IFERROR('Blocks A'!BA161-'Pre-1.095 (Hard Copy)'!AF147, 0)=0, " ", ('Blocks A'!BA161-'Pre-1.095 (Hard Copy)'!AF147))</f>
        <v> </v>
      </c>
      <c r="AG147" s="1014" t="str">
        <f>IF(IFERROR('Blocks A'!BB161-'Pre-1.095 (Hard Copy)'!AG147, 0)=0, " ", ('Blocks A'!BB161-'Pre-1.095 (Hard Copy)'!AG147))</f>
        <v>-9</v>
      </c>
      <c r="AH147" s="1014" t="str">
        <f>IF(IFERROR('Blocks A'!BC161-'Pre-1.095 (Hard Copy)'!AH147, 0)=0, " ", ('Blocks A'!BC161-'Pre-1.095 (Hard Copy)'!AH147))</f>
        <v>-95</v>
      </c>
      <c r="AI147" s="1014" t="str">
        <f>IF(IFERROR('Blocks A'!BJ161-'Pre-1.095 (Hard Copy)'!AI147, 0)=0, " ", ('Blocks A'!BJ161-'Pre-1.095 (Hard Copy)'!AI147))</f>
        <v>-30</v>
      </c>
      <c r="AJ147" s="1014" t="str">
        <f>IF(IFERROR('Blocks A'!BD161-'Pre-1.095 (Hard Copy)'!AJ147, 0)=0, " ", ('Blocks A'!BD161-'Pre-1.095 (Hard Copy)'!AJ147))</f>
        <v> </v>
      </c>
      <c r="AK147" s="1014" t="str">
        <f>IF(IFERROR('Blocks A'!BE161-'Pre-1.095 (Hard Copy)'!AK147, 0)=0, " ", ('Blocks A'!BE161-'Pre-1.095 (Hard Copy)'!AK147))</f>
        <v> </v>
      </c>
      <c r="AL147" s="1014" t="str">
        <f>IF(IFERROR('Blocks A'!BF161-'Pre-1.095 (Hard Copy)'!AL147, 0)=0, " ", ('Blocks A'!BF161-'Pre-1.095 (Hard Copy)'!AL147))</f>
        <v> </v>
      </c>
      <c r="AM147" s="1014" t="str">
        <f>IF(IFERROR('Blocks A'!BG161-'Pre-1.095 (Hard Copy)'!AM147, 0)=0, " ", ('Blocks A'!BG161-'Pre-1.095 (Hard Copy)'!AM147))</f>
        <v> </v>
      </c>
      <c r="AN147" s="1014" t="str">
        <f>IF(IFERROR('Blocks A'!BH161-'Pre-1.095 (Hard Copy)'!AN147, 0)=0, " ", ('Blocks A'!BH161-'Pre-1.095 (Hard Copy)'!AN147))</f>
        <v> </v>
      </c>
      <c r="AO147" s="1014" t="str">
        <f>IF(IFERROR('Blocks A'!BI161-'Pre-1.095 (Hard Copy)'!AO147, 0)=0, " ", ('Blocks A'!BI161-'Pre-1.095 (Hard Copy)'!AO147))</f>
        <v> </v>
      </c>
      <c r="AP147" s="1014" t="str">
        <f>IF(IFERROR('Blocks A'!BK161-'Pre-1.095 (Hard Copy)'!AP147, 0)=0, " ", ('Blocks A'!BK161-'Pre-1.095 (Hard Copy)'!AP147))</f>
        <v> </v>
      </c>
      <c r="AQ147" s="1014" t="str">
        <f>IF(IFERROR('Blocks A'!BL161-'Pre-1.095 (Hard Copy)'!AQ147, 0)=0, " ", ('Blocks A'!BL161-'Pre-1.095 (Hard Copy)'!AQ147))</f>
        <v> </v>
      </c>
      <c r="AR147" s="1014" t="str">
        <f>IF(IFERROR('Blocks A'!BM161-'Pre-1.095 (Hard Copy)'!AR147, 0)=0, " ", ('Blocks A'!BM161-'Pre-1.095 (Hard Copy)'!AR147))</f>
        <v> </v>
      </c>
      <c r="AS147" s="1014" t="str">
        <f>IF(IFERROR('Blocks A'!BO161-'Pre-1.095 (Hard Copy)'!AS147, 0)=0, " ", ('Blocks A'!BO161-'Pre-1.095 (Hard Copy)'!AS147))</f>
        <v> </v>
      </c>
      <c r="AT147" s="1014" t="str">
        <f>IF(IFERROR('Blocks A'!BP161-'Pre-1.095 (Hard Copy)'!AT147, 0)=0, " ", ('Blocks A'!BP161-'Pre-1.095 (Hard Copy)'!AT147))</f>
        <v> </v>
      </c>
      <c r="AU147" s="1014" t="str">
        <f>IF(IFERROR('Blocks A'!BQ161-'Pre-1.095 (Hard Copy)'!AU147, 0)=0, " ", ('Blocks A'!BQ161-'Pre-1.095 (Hard Copy)'!AU147))</f>
        <v> </v>
      </c>
      <c r="AV147" s="1014" t="str">
        <f>IF(IFERROR('Blocks A'!BR161-'Pre-1.095 (Hard Copy)'!AV147, 0)=0, " ", ('Blocks A'!BR161-'Pre-1.095 (Hard Copy)'!AV147))</f>
        <v> </v>
      </c>
      <c r="AW147" s="1014" t="str">
        <f>IF(IFERROR('Blocks A'!BS161-'Pre-1.095 (Hard Copy)'!AW147, 0)=0, " ", ('Blocks A'!BS161-'Pre-1.095 (Hard Copy)'!AW147))</f>
        <v> </v>
      </c>
      <c r="AX147" s="1014" t="str">
        <f>IF(IFERROR('Blocks A'!BT161-'Pre-1.095 (Hard Copy)'!AX147, 0)=0, " ", ('Blocks A'!BT161-'Pre-1.095 (Hard Copy)'!AX147))</f>
        <v>-1,525</v>
      </c>
      <c r="AY147" s="1014" t="str">
        <f>IF(IFERROR('Blocks A'!BU161-'Pre-1.095 (Hard Copy)'!AY147, 0)=0, " ", ('Blocks A'!BU161-'Pre-1.095 (Hard Copy)'!AY147))</f>
        <v>-5</v>
      </c>
      <c r="AZ147" s="1014" t="str">
        <f>IF(IFERROR('Blocks A'!BW161-'Pre-1.095 (Hard Copy)'!AZ147, 0)=0, " ", ('Blocks A'!BW161-'Pre-1.095 (Hard Copy)'!AZ147))</f>
        <v>-6,090</v>
      </c>
      <c r="BA147" s="1014" t="str">
        <f>IF(IFERROR('Blocks A'!BX161-'Pre-1.095 (Hard Copy)'!BA147, 0)=0, " ", ('Blocks A'!BX161-'Pre-1.095 (Hard Copy)'!BA147))</f>
        <v>-0</v>
      </c>
      <c r="BB147" s="1014" t="str">
        <f>IF(IFERROR('Blocks A'!BY161-'Pre-1.095 (Hard Copy)'!BB147, 0)=0, " ", ('Blocks A'!BY161-'Pre-1.095 (Hard Copy)'!BB147))</f>
        <v>-22</v>
      </c>
      <c r="BC147" s="1015" t="str">
        <f>IF(IFERROR('Blocks A'!BZ161-'Pre-1.095 (Hard Copy)'!BC147, 0)=0, " ", ('Blocks A'!BZ161-'Pre-1.095 (Hard Copy)'!BC147))</f>
        <v>-15.9</v>
      </c>
      <c r="BD147" s="1014" t="str">
        <f>IF(IFERROR('Blocks A'!BV161-'Pre-1.095 (Hard Copy)'!BD147, 0)=0, " ", ('Blocks A'!BV161-'Pre-1.095 (Hard Copy)'!BD147))</f>
        <v> </v>
      </c>
      <c r="BE147" s="1014" t="str">
        <f>IF(IFERROR('Blocks A'!CB161-'Pre-1.095 (Hard Copy)'!BE147, 0)=0, " ", ('Blocks A'!CB161-'Pre-1.095 (Hard Copy)'!BE147))</f>
        <v>-1,157</v>
      </c>
      <c r="BF147" s="1014" t="str">
        <f>IF(IFERROR('Blocks A'!CC161-'Pre-1.095 (Hard Copy)'!BF147, 0)=0, " ", ('Blocks A'!CC161-'Pre-1.095 (Hard Copy)'!BF147))</f>
        <v>-179,978</v>
      </c>
      <c r="BG147" s="1016" t="str">
        <f>IF(IFERROR('Blocks A'!CD161-'Pre-1.095 (Hard Copy)'!BG147, 0)=0, " ", ('Blocks A'!CD161-'Pre-1.095 (Hard Copy)'!BG147))</f>
        <v>-0.1800</v>
      </c>
      <c r="BH147" s="1014" t="str">
        <f>IF(IFERROR('Blocks A'!CE161-'Pre-1.095 (Hard Copy)'!BH147, 0)=0, " ", ('Blocks A'!CE161-'Pre-1.095 (Hard Copy)'!BH147))</f>
        <v>-1,036</v>
      </c>
      <c r="BI147" s="1014" t="str">
        <f>IF(IFERROR('Blocks A'!CZ161-'Pre-1.095 (Hard Copy)'!BI147, 0)=0, " ", ('Blocks A'!CZ161-'Pre-1.095 (Hard Copy)'!BI147))</f>
        <v>-1,718</v>
      </c>
      <c r="BJ147" s="1014" t="str">
        <f>IF(IFERROR('Blocks A'!DA161-'Pre-1.095 (Hard Copy)'!BJ147, 0)=0, " ", ('Blocks A'!DA161-'Pre-1.095 (Hard Copy)'!BJ147))</f>
        <v> </v>
      </c>
      <c r="BK147" s="1014" t="str">
        <f>IF(IFERROR('Blocks A'!DB161-'Pre-1.095 (Hard Copy)'!BK147, 0)=0, " ", ('Blocks A'!DB161-'Pre-1.095 (Hard Copy)'!BK147))</f>
        <v> </v>
      </c>
      <c r="BL147" s="1014" t="str">
        <f>IF(IFERROR('Blocks A'!DC161-'Pre-1.095 (Hard Copy)'!BL147, 0)=0, " ", ('Blocks A'!DC161-'Pre-1.095 (Hard Copy)'!BL147))</f>
        <v> </v>
      </c>
      <c r="BM147" s="1014" t="str">
        <f>IF(IFERROR('Blocks A'!DD161-'Pre-1.095 (Hard Copy)'!BM147, 0)=0, " ", ('Blocks A'!DD161-'Pre-1.095 (Hard Copy)'!BM147))</f>
        <v> </v>
      </c>
      <c r="BN147" s="1014" t="str">
        <f>IF(IFERROR('Blocks A'!DE161-'Pre-1.095 (Hard Copy)'!BN147, 0)=0, " ", ('Blocks A'!DE161-'Pre-1.095 (Hard Copy)'!BN147))</f>
        <v> </v>
      </c>
      <c r="BO147" s="1014" t="str">
        <f>IF(IFERROR('Blocks A'!DF161-'Pre-1.095 (Hard Copy)'!BO147, 0)=0, " ", ('Blocks A'!DF161-'Pre-1.095 (Hard Copy)'!BO147))</f>
        <v> </v>
      </c>
      <c r="BP147" s="1014" t="str">
        <f>IF(IFERROR('Blocks A'!DG161-'Pre-1.095 (Hard Copy)'!BP147, 0)=0, " ", ('Blocks A'!DG161-'Pre-1.095 (Hard Copy)'!BP147))</f>
        <v> </v>
      </c>
      <c r="BQ147" s="1014" t="str">
        <f>IF(IFERROR('Blocks A'!DH161-'Pre-1.095 (Hard Copy)'!BQ147, 0)=0, " ", ('Blocks A'!DH161-'Pre-1.095 (Hard Copy)'!BQ147))</f>
        <v> </v>
      </c>
      <c r="BR147" s="1014" t="str">
        <f>IF(IFERROR('Blocks A'!DI161-'Pre-1.095 (Hard Copy)'!BR147, 0)=0, " ", ('Blocks A'!DI161-'Pre-1.095 (Hard Copy)'!BR147))</f>
        <v> </v>
      </c>
      <c r="BS147" s="1014" t="str">
        <f>IF(IFERROR('Blocks A'!DJ161-'Pre-1.095 (Hard Copy)'!BS147, 0)=0, " ", ('Blocks A'!DJ161-'Pre-1.095 (Hard Copy)'!BS147))</f>
        <v>-3,068</v>
      </c>
      <c r="BT147" s="1014" t="str">
        <f>IF(IFERROR('Blocks A'!DK161-'Pre-1.095 (Hard Copy)'!BT147, 0)=0, " ", ('Blocks A'!DK161-'Pre-1.095 (Hard Copy)'!BT147))</f>
        <v> </v>
      </c>
      <c r="BU147" s="1014" t="str">
        <f>IF(IFERROR('Blocks A'!DL161-'Pre-1.095 (Hard Copy)'!BU147, 0)=0, " ", ('Blocks A'!DL161-'Pre-1.095 (Hard Copy)'!BU147))</f>
        <v> </v>
      </c>
      <c r="BV147" s="1014" t="str">
        <f>IF(IFERROR('Blocks A'!DM161-'Pre-1.095 (Hard Copy)'!BV147, 0)=0, " ", ('Blocks A'!DM161-'Pre-1.095 (Hard Copy)'!BV147))</f>
        <v> </v>
      </c>
      <c r="BW147" s="1014" t="str">
        <f>IF(IFERROR('Blocks A'!DN161-'Pre-1.095 (Hard Copy)'!BW147, 0)=0, " ", ('Blocks A'!DN161-'Pre-1.095 (Hard Copy)'!BW147))</f>
        <v> </v>
      </c>
      <c r="BX147" s="1014" t="str">
        <f>IF(IFERROR('Blocks A'!DO161-'Pre-1.095 (Hard Copy)'!BX147, 0)=0, " ", ('Blocks A'!DO161-'Pre-1.095 (Hard Copy)'!BX147))</f>
        <v> </v>
      </c>
      <c r="BY147" s="1014" t="str">
        <f>IF(IFERROR('Blocks A'!DP161-'Pre-1.095 (Hard Copy)'!BY147, 0)=0, " ", ('Blocks A'!DP161-'Pre-1.095 (Hard Copy)'!BY147))</f>
        <v> </v>
      </c>
      <c r="BZ147" s="1014" t="str">
        <f>IF(IFERROR('Blocks A'!DQ161-'Pre-1.095 (Hard Copy)'!BZ147, 0)=0, " ", ('Blocks A'!DQ161-'Pre-1.095 (Hard Copy)'!BZ147))</f>
        <v> </v>
      </c>
      <c r="CA147" s="1014" t="str">
        <f>IF(IFERROR('Blocks A'!DR161-'Pre-1.095 (Hard Copy)'!CA147, 0)=0, " ", ('Blocks A'!DR161-'Pre-1.095 (Hard Copy)'!CA147))</f>
        <v> </v>
      </c>
      <c r="CB147" s="1014" t="str">
        <f>IF(IFERROR('Blocks A'!DS161-'Pre-1.095 (Hard Copy)'!CB147, 0)=0, " ", ('Blocks A'!DS161-'Pre-1.095 (Hard Copy)'!CB147))</f>
        <v> </v>
      </c>
      <c r="CC147" s="1014" t="str">
        <f>IF(IFERROR('Blocks A'!DT161-'Pre-1.095 (Hard Copy)'!CC147, 0)=0, " ", ('Blocks A'!DT161-'Pre-1.095 (Hard Copy)'!CC147))</f>
        <v>-1,718</v>
      </c>
      <c r="CD147" s="1014" t="str">
        <f>IF(IFERROR('Blocks A'!DU161-'Pre-1.095 (Hard Copy)'!CD147, 0)=0, " ", ('Blocks A'!DU161-'Pre-1.095 (Hard Copy)'!CD147))</f>
        <v>-3,068</v>
      </c>
      <c r="CE147" s="1014" t="str">
        <f>IF(IFERROR('Blocks A'!DX161-'Pre-1.095 (Hard Copy)'!CE147, 0)=0, " ", ('Blocks A'!DX161-'Pre-1.095 (Hard Copy)'!CE147))</f>
        <v>-118</v>
      </c>
      <c r="CF147" s="1014" t="str">
        <f>IF(IFERROR('Blocks A'!DY161-'Pre-1.095 (Hard Copy)'!CF147, 0)=0, " ", ('Blocks A'!DY161-'Pre-1.095 (Hard Copy)'!CF147))</f>
        <v>-18,355</v>
      </c>
      <c r="CG147" s="1016" t="str">
        <f>IF(IFERROR('Blocks A'!DZ161-'Pre-1.095 (Hard Copy)'!CG147, 0)=0, " ", ('Blocks A'!DZ161-'Pre-1.095 (Hard Copy)'!CG147))</f>
        <v>-0.0184</v>
      </c>
      <c r="CH147" s="1015" t="str">
        <f>IF(IFERROR('Blocks A'!DV161-'Pre-1.095 (Hard Copy)'!CH147, 0)=0, " ", ('Blocks A'!DV161-'Pre-1.095 (Hard Copy)'!CH147))</f>
        <v>-218.2</v>
      </c>
      <c r="CI147" s="1015" t="str">
        <f>IF(IFERROR('Blocks A'!DW161-'Pre-1.095 (Hard Copy)'!CI147, 0)=0, " ", ('Blocks A'!DW161-'Pre-1.095 (Hard Copy)'!CI147))</f>
        <v>-1,135.1</v>
      </c>
      <c r="CJ147" s="1014" t="str">
        <f>IF(IFERROR('Blocks A'!EA161-'Pre-1.095 (Hard Copy)'!CJ147, 0)=0, " ", ('Blocks A'!EA161-'Pre-1.095 (Hard Copy)'!CJ147))</f>
        <v>-1,275</v>
      </c>
      <c r="CK147" s="1017" t="str">
        <f>IF(IFERROR('Blocks A'!EB161-'Pre-1.095 (Hard Copy)'!CK147, 0)=0, " ", ('Blocks A'!EB161-'Pre-1.095 (Hard Copy)'!CK147))</f>
        <v>-21.25</v>
      </c>
      <c r="CL147" s="1017" t="str">
        <f>IF(IFERROR('Blocks A'!EC161-'Pre-1.095 (Hard Copy)'!CL147, 0)=0, " ", ('Blocks A'!EC161-'Pre-1.095 (Hard Copy)'!CL147))</f>
        <v>-0.35</v>
      </c>
      <c r="CM147" s="1017" t="str">
        <f>IF(IFERROR('Blocks A'!EH161-'Pre-1.095 (Hard Copy)'!CM147, 0)=0, " ", ('Blocks A'!EH161-'Pre-1.095 (Hard Copy)'!CM147))</f>
        <v>-0.01</v>
      </c>
      <c r="CN147" s="1014" t="str">
        <f>IF(IFERROR('Blocks A'!ED161-'Pre-1.095 (Hard Copy)'!CN147, 0)=0, " ", ('Blocks A'!ED161-'Pre-1.095 (Hard Copy)'!CN147))</f>
        <v>-198,332</v>
      </c>
      <c r="CO147" s="1017" t="str">
        <f>IF(IFERROR('Blocks A'!EE161-'Pre-1.095 (Hard Copy)'!CO147, 0)=0, " ", ('Blocks A'!EE161-'Pre-1.095 (Hard Copy)'!CO147))</f>
        <v>-198.33</v>
      </c>
      <c r="CP147" s="1017" t="str">
        <f>IF(IFERROR('Blocks A'!EF161-'Pre-1.095 (Hard Copy)'!CP147, 0)=0, " ", ('Blocks A'!EF161-'Pre-1.095 (Hard Copy)'!CP147))</f>
        <v>-0.20</v>
      </c>
      <c r="CQ147" s="1016" t="str">
        <f>IF(IFERROR('Blocks A'!EG161-'Pre-1.095 (Hard Copy)'!CQ147, 0)=0, " ", ('Blocks A'!EG161-'Pre-1.095 (Hard Copy)'!CQ147))</f>
        <v>-0.1983</v>
      </c>
      <c r="CR147" s="1018" t="s">
        <v>12</v>
      </c>
    </row>
    <row r="148">
      <c r="B148" s="1013" t="s">
        <v>4793</v>
      </c>
      <c r="C148" s="969" t="s">
        <v>885</v>
      </c>
      <c r="D148" s="969">
        <v>3.0</v>
      </c>
      <c r="E148" s="969">
        <v>2.0</v>
      </c>
      <c r="F148" s="969">
        <v>3.0</v>
      </c>
      <c r="G148" s="1014" t="str">
        <f>IF(IFERROR('Blocks A'!G162-'Pre-1.095 (Hard Copy)'!G148, 0)=0, " ", ('Blocks A'!G162-'Pre-1.095 (Hard Copy)'!G148))</f>
        <v> </v>
      </c>
      <c r="H148" s="1014" t="str">
        <f>IF(IFERROR('Blocks A'!H162-'Pre-1.095 (Hard Copy)'!H148, 0)=0, " ", ('Blocks A'!H162-'Pre-1.095 (Hard Copy)'!H148))</f>
        <v> </v>
      </c>
      <c r="I148" s="1014" t="str">
        <f>IF(IFERROR('Blocks A'!I162-'Pre-1.095 (Hard Copy)'!I148, 0)=0, " ", ('Blocks A'!I162-'Pre-1.095 (Hard Copy)'!I148))</f>
        <v> </v>
      </c>
      <c r="J148" s="1014" t="str">
        <f>IF(IFERROR('Blocks A'!J162-'Pre-1.095 (Hard Copy)'!J148, 0)=0, " ", ('Blocks A'!J162-'Pre-1.095 (Hard Copy)'!J148))</f>
        <v> </v>
      </c>
      <c r="K148" s="1014" t="str">
        <f>IF(IFERROR('Blocks A'!K162-'Pre-1.095 (Hard Copy)'!K148, 0)=0, " ", ('Blocks A'!K162-'Pre-1.095 (Hard Copy)'!K148))</f>
        <v> </v>
      </c>
      <c r="L148" s="1014" t="str">
        <f>IF(IFERROR('Blocks A'!L162-'Pre-1.095 (Hard Copy)'!L148, 0)=0, " ", ('Blocks A'!L162-'Pre-1.095 (Hard Copy)'!L148))</f>
        <v> </v>
      </c>
      <c r="M148" s="1014" t="str">
        <f>IF(IFERROR('Blocks A'!N162-'Pre-1.095 (Hard Copy)'!M148, 0)=0, " ", ('Blocks A'!N162-'Pre-1.095 (Hard Copy)'!M148))</f>
        <v> </v>
      </c>
      <c r="N148" s="1014" t="str">
        <f>IF(IFERROR('Blocks A'!O162-'Pre-1.095 (Hard Copy)'!N148, 0)=0, " ", ('Blocks A'!O162-'Pre-1.095 (Hard Copy)'!N148))</f>
        <v> </v>
      </c>
      <c r="O148" s="1014" t="str">
        <f>IF(IFERROR('Blocks A'!P162-'Pre-1.095 (Hard Copy)'!O148, 0)=0, " ", ('Blocks A'!P162-'Pre-1.095 (Hard Copy)'!O148))</f>
        <v> </v>
      </c>
      <c r="P148" s="1014" t="str">
        <f>IF(IFERROR('Blocks A'!Q162-'Pre-1.095 (Hard Copy)'!P148, 0)=0, " ", ('Blocks A'!Q162-'Pre-1.095 (Hard Copy)'!P148))</f>
        <v> </v>
      </c>
      <c r="Q148" s="1014" t="str">
        <f>IF(IFERROR('Blocks A'!R162-'Pre-1.095 (Hard Copy)'!Q148, 0)=0, " ", ('Blocks A'!R162-'Pre-1.095 (Hard Copy)'!Q148))</f>
        <v> </v>
      </c>
      <c r="R148" s="1014" t="str">
        <f>IF(IFERROR('Blocks A'!S162-'Pre-1.095 (Hard Copy)'!R148, 0)=0, " ", ('Blocks A'!S162-'Pre-1.095 (Hard Copy)'!R148))</f>
        <v> </v>
      </c>
      <c r="S148" s="1014" t="str">
        <f>IF(IFERROR('Blocks A'!T162-'Pre-1.095 (Hard Copy)'!S148, 0)=0, " ", ('Blocks A'!T162-'Pre-1.095 (Hard Copy)'!S148))</f>
        <v> </v>
      </c>
      <c r="T148" s="1014" t="str">
        <f>IF(IFERROR('Blocks A'!M162-'Pre-1.095 (Hard Copy)'!T148, 0)=0, " ", ('Blocks A'!M162-'Pre-1.095 (Hard Copy)'!T148))</f>
        <v> </v>
      </c>
      <c r="U148" s="1014" t="str">
        <f>IF(IFERROR('Blocks A'!U162-'Pre-1.095 (Hard Copy)'!U148, 0)=0, " ", ('Blocks A'!U162-'Pre-1.095 (Hard Copy)'!U148))</f>
        <v> </v>
      </c>
      <c r="V148" s="1014" t="str">
        <f>IF(IFERROR('Blocks A'!V162-'Pre-1.095 (Hard Copy)'!V148, 0)=0, " ", ('Blocks A'!V162-'Pre-1.095 (Hard Copy)'!V148))</f>
        <v> </v>
      </c>
      <c r="W148" s="1014" t="str">
        <f>IF(IFERROR('Blocks A'!W162-'Pre-1.095 (Hard Copy)'!W148, 0)=0, " ", ('Blocks A'!W162-'Pre-1.095 (Hard Copy)'!W148))</f>
        <v> </v>
      </c>
      <c r="X148" s="1014" t="str">
        <f>IF(IFERROR('Blocks A'!X162-'Pre-1.095 (Hard Copy)'!X148, 0)=0, " ", ('Blocks A'!X162-'Pre-1.095 (Hard Copy)'!X148))</f>
        <v> </v>
      </c>
      <c r="Y148" s="1014" t="str">
        <f>IF(IFERROR('Blocks A'!AC162-'Pre-1.095 (Hard Copy)'!Y148, 0)=0, " ", ('Blocks A'!AC162-'Pre-1.095 (Hard Copy)'!Y148))</f>
        <v> </v>
      </c>
      <c r="Z148" s="1014" t="str">
        <f>IF(IFERROR('Blocks A'!Y162-'Pre-1.095 (Hard Copy)'!Z148, 0)=0, " ", ('Blocks A'!Y162-'Pre-1.095 (Hard Copy)'!Z148))</f>
        <v> </v>
      </c>
      <c r="AA148" s="1014" t="str">
        <f>IF(IFERROR('Blocks A'!Z162-'Pre-1.095 (Hard Copy)'!AA148, 0)=0, " ", ('Blocks A'!Z162-'Pre-1.095 (Hard Copy)'!AA148))</f>
        <v> </v>
      </c>
      <c r="AB148" s="1014" t="str">
        <f>IF(IFERROR('Blocks A'!AA162-'Pre-1.095 (Hard Copy)'!AB148, 0)=0, " ", ('Blocks A'!AA162-'Pre-1.095 (Hard Copy)'!AB148))</f>
        <v> </v>
      </c>
      <c r="AC148" s="1014" t="str">
        <f>IF(IFERROR('Blocks A'!AB162-'Pre-1.095 (Hard Copy)'!AC148, 0)=0, " ", ('Blocks A'!AB162-'Pre-1.095 (Hard Copy)'!AC148))</f>
        <v> </v>
      </c>
      <c r="AD148" s="1014" t="str">
        <f>IF(IFERROR('Blocks A'!AY162-'Pre-1.095 (Hard Copy)'!AD148, 0)=0, " ", ('Blocks A'!AY162-'Pre-1.095 (Hard Copy)'!AD148))</f>
        <v>+1</v>
      </c>
      <c r="AE148" s="1014" t="str">
        <f>IF(IFERROR('Blocks A'!AZ162-'Pre-1.095 (Hard Copy)'!AE148, 0)=0, " ", ('Blocks A'!AZ162-'Pre-1.095 (Hard Copy)'!AE148))</f>
        <v> </v>
      </c>
      <c r="AF148" s="1014" t="str">
        <f>IF(IFERROR('Blocks A'!BA162-'Pre-1.095 (Hard Copy)'!AF148, 0)=0, " ", ('Blocks A'!BA162-'Pre-1.095 (Hard Copy)'!AF148))</f>
        <v> </v>
      </c>
      <c r="AG148" s="1014" t="str">
        <f>IF(IFERROR('Blocks A'!BB162-'Pre-1.095 (Hard Copy)'!AG148, 0)=0, " ", ('Blocks A'!BB162-'Pre-1.095 (Hard Copy)'!AG148))</f>
        <v>-1</v>
      </c>
      <c r="AH148" s="1014" t="str">
        <f>IF(IFERROR('Blocks A'!BC162-'Pre-1.095 (Hard Copy)'!AH148, 0)=0, " ", ('Blocks A'!BC162-'Pre-1.095 (Hard Copy)'!AH148))</f>
        <v>-10</v>
      </c>
      <c r="AI148" s="1014" t="str">
        <f>IF(IFERROR('Blocks A'!BJ162-'Pre-1.095 (Hard Copy)'!AI148, 0)=0, " ", ('Blocks A'!BJ162-'Pre-1.095 (Hard Copy)'!AI148))</f>
        <v>-4</v>
      </c>
      <c r="AJ148" s="1014" t="str">
        <f>IF(IFERROR('Blocks A'!BD162-'Pre-1.095 (Hard Copy)'!AJ148, 0)=0, " ", ('Blocks A'!BD162-'Pre-1.095 (Hard Copy)'!AJ148))</f>
        <v> </v>
      </c>
      <c r="AK148" s="1014" t="str">
        <f>IF(IFERROR('Blocks A'!BE162-'Pre-1.095 (Hard Copy)'!AK148, 0)=0, " ", ('Blocks A'!BE162-'Pre-1.095 (Hard Copy)'!AK148))</f>
        <v> </v>
      </c>
      <c r="AL148" s="1014" t="str">
        <f>IF(IFERROR('Blocks A'!BF162-'Pre-1.095 (Hard Copy)'!AL148, 0)=0, " ", ('Blocks A'!BF162-'Pre-1.095 (Hard Copy)'!AL148))</f>
        <v> </v>
      </c>
      <c r="AM148" s="1014" t="str">
        <f>IF(IFERROR('Blocks A'!BG162-'Pre-1.095 (Hard Copy)'!AM148, 0)=0, " ", ('Blocks A'!BG162-'Pre-1.095 (Hard Copy)'!AM148))</f>
        <v> </v>
      </c>
      <c r="AN148" s="1014" t="str">
        <f>IF(IFERROR('Blocks A'!BH162-'Pre-1.095 (Hard Copy)'!AN148, 0)=0, " ", ('Blocks A'!BH162-'Pre-1.095 (Hard Copy)'!AN148))</f>
        <v> </v>
      </c>
      <c r="AO148" s="1014" t="str">
        <f>IF(IFERROR('Blocks A'!BI162-'Pre-1.095 (Hard Copy)'!AO148, 0)=0, " ", ('Blocks A'!BI162-'Pre-1.095 (Hard Copy)'!AO148))</f>
        <v> </v>
      </c>
      <c r="AP148" s="1014" t="str">
        <f>IF(IFERROR('Blocks A'!BK162-'Pre-1.095 (Hard Copy)'!AP148, 0)=0, " ", ('Blocks A'!BK162-'Pre-1.095 (Hard Copy)'!AP148))</f>
        <v> </v>
      </c>
      <c r="AQ148" s="1014" t="str">
        <f>IF(IFERROR('Blocks A'!BL162-'Pre-1.095 (Hard Copy)'!AQ148, 0)=0, " ", ('Blocks A'!BL162-'Pre-1.095 (Hard Copy)'!AQ148))</f>
        <v> </v>
      </c>
      <c r="AR148" s="1014" t="str">
        <f>IF(IFERROR('Blocks A'!BM162-'Pre-1.095 (Hard Copy)'!AR148, 0)=0, " ", ('Blocks A'!BM162-'Pre-1.095 (Hard Copy)'!AR148))</f>
        <v> </v>
      </c>
      <c r="AS148" s="1014" t="str">
        <f>IF(IFERROR('Blocks A'!BO162-'Pre-1.095 (Hard Copy)'!AS148, 0)=0, " ", ('Blocks A'!BO162-'Pre-1.095 (Hard Copy)'!AS148))</f>
        <v> </v>
      </c>
      <c r="AT148" s="1014" t="str">
        <f>IF(IFERROR('Blocks A'!BP162-'Pre-1.095 (Hard Copy)'!AT148, 0)=0, " ", ('Blocks A'!BP162-'Pre-1.095 (Hard Copy)'!AT148))</f>
        <v> </v>
      </c>
      <c r="AU148" s="1014" t="str">
        <f>IF(IFERROR('Blocks A'!BQ162-'Pre-1.095 (Hard Copy)'!AU148, 0)=0, " ", ('Blocks A'!BQ162-'Pre-1.095 (Hard Copy)'!AU148))</f>
        <v> </v>
      </c>
      <c r="AV148" s="1014" t="str">
        <f>IF(IFERROR('Blocks A'!BR162-'Pre-1.095 (Hard Copy)'!AV148, 0)=0, " ", ('Blocks A'!BR162-'Pre-1.095 (Hard Copy)'!AV148))</f>
        <v> </v>
      </c>
      <c r="AW148" s="1014" t="str">
        <f>IF(IFERROR('Blocks A'!BS162-'Pre-1.095 (Hard Copy)'!AW148, 0)=0, " ", ('Blocks A'!BS162-'Pre-1.095 (Hard Copy)'!AW148))</f>
        <v> </v>
      </c>
      <c r="AX148" s="1014" t="str">
        <f>IF(IFERROR('Blocks A'!BT162-'Pre-1.095 (Hard Copy)'!AX148, 0)=0, " ", ('Blocks A'!BT162-'Pre-1.095 (Hard Copy)'!AX148))</f>
        <v>-109</v>
      </c>
      <c r="AY148" s="1014" t="str">
        <f>IF(IFERROR('Blocks A'!BU162-'Pre-1.095 (Hard Copy)'!AY148, 0)=0, " ", ('Blocks A'!BU162-'Pre-1.095 (Hard Copy)'!AY148))</f>
        <v>-48</v>
      </c>
      <c r="AZ148" s="1014" t="str">
        <f>IF(IFERROR('Blocks A'!BW162-'Pre-1.095 (Hard Copy)'!AZ148, 0)=0, " ", ('Blocks A'!BW162-'Pre-1.095 (Hard Copy)'!AZ148))</f>
        <v>-380</v>
      </c>
      <c r="BA148" s="1014" t="str">
        <f>IF(IFERROR('Blocks A'!BX162-'Pre-1.095 (Hard Copy)'!BA148, 0)=0, " ", ('Blocks A'!BX162-'Pre-1.095 (Hard Copy)'!BA148))</f>
        <v>+0</v>
      </c>
      <c r="BB148" s="1014" t="str">
        <f>IF(IFERROR('Blocks A'!BY162-'Pre-1.095 (Hard Copy)'!BB148, 0)=0, " ", ('Blocks A'!BY162-'Pre-1.095 (Hard Copy)'!BB148))</f>
        <v>-169</v>
      </c>
      <c r="BC148" s="1015" t="str">
        <f>IF(IFERROR('Blocks A'!BZ162-'Pre-1.095 (Hard Copy)'!BC148, 0)=0, " ", ('Blocks A'!BZ162-'Pre-1.095 (Hard Copy)'!BC148))</f>
        <v>+0.6</v>
      </c>
      <c r="BD148" s="1014" t="str">
        <f>IF(IFERROR('Blocks A'!BV162-'Pre-1.095 (Hard Copy)'!BD148, 0)=0, " ", ('Blocks A'!BV162-'Pre-1.095 (Hard Copy)'!BD148))</f>
        <v> </v>
      </c>
      <c r="BE148" s="1014" t="str">
        <f>IF(IFERROR('Blocks A'!CB162-'Pre-1.095 (Hard Copy)'!BE148, 0)=0, " ", ('Blocks A'!CB162-'Pre-1.095 (Hard Copy)'!BE148))</f>
        <v>-164</v>
      </c>
      <c r="BF148" s="1014" t="str">
        <f>IF(IFERROR('Blocks A'!CC162-'Pre-1.095 (Hard Copy)'!BF148, 0)=0, " ", ('Blocks A'!CC162-'Pre-1.095 (Hard Copy)'!BF148))</f>
        <v>-25,511</v>
      </c>
      <c r="BG148" s="1016" t="str">
        <f>IF(IFERROR('Blocks A'!CD162-'Pre-1.095 (Hard Copy)'!BG148, 0)=0, " ", ('Blocks A'!CD162-'Pre-1.095 (Hard Copy)'!BG148))</f>
        <v>-0.0255</v>
      </c>
      <c r="BH148" s="1014" t="str">
        <f>IF(IFERROR('Blocks A'!CE162-'Pre-1.095 (Hard Copy)'!BH148, 0)=0, " ", ('Blocks A'!CE162-'Pre-1.095 (Hard Copy)'!BH148))</f>
        <v>-115</v>
      </c>
      <c r="BI148" s="1014" t="str">
        <f>IF(IFERROR('Blocks A'!CZ162-'Pre-1.095 (Hard Copy)'!BI148, 0)=0, " ", ('Blocks A'!CZ162-'Pre-1.095 (Hard Copy)'!BI148))</f>
        <v>-121</v>
      </c>
      <c r="BJ148" s="1014" t="str">
        <f>IF(IFERROR('Blocks A'!DA162-'Pre-1.095 (Hard Copy)'!BJ148, 0)=0, " ", ('Blocks A'!DA162-'Pre-1.095 (Hard Copy)'!BJ148))</f>
        <v> </v>
      </c>
      <c r="BK148" s="1014" t="str">
        <f>IF(IFERROR('Blocks A'!DB162-'Pre-1.095 (Hard Copy)'!BK148, 0)=0, " ", ('Blocks A'!DB162-'Pre-1.095 (Hard Copy)'!BK148))</f>
        <v> </v>
      </c>
      <c r="BL148" s="1014" t="str">
        <f>IF(IFERROR('Blocks A'!DC162-'Pre-1.095 (Hard Copy)'!BL148, 0)=0, " ", ('Blocks A'!DC162-'Pre-1.095 (Hard Copy)'!BL148))</f>
        <v> </v>
      </c>
      <c r="BM148" s="1014" t="str">
        <f>IF(IFERROR('Blocks A'!DD162-'Pre-1.095 (Hard Copy)'!BM148, 0)=0, " ", ('Blocks A'!DD162-'Pre-1.095 (Hard Copy)'!BM148))</f>
        <v> </v>
      </c>
      <c r="BN148" s="1014" t="str">
        <f>IF(IFERROR('Blocks A'!DE162-'Pre-1.095 (Hard Copy)'!BN148, 0)=0, " ", ('Blocks A'!DE162-'Pre-1.095 (Hard Copy)'!BN148))</f>
        <v> </v>
      </c>
      <c r="BO148" s="1014" t="str">
        <f>IF(IFERROR('Blocks A'!DF162-'Pre-1.095 (Hard Copy)'!BO148, 0)=0, " ", ('Blocks A'!DF162-'Pre-1.095 (Hard Copy)'!BO148))</f>
        <v> </v>
      </c>
      <c r="BP148" s="1014" t="str">
        <f>IF(IFERROR('Blocks A'!DG162-'Pre-1.095 (Hard Copy)'!BP148, 0)=0, " ", ('Blocks A'!DG162-'Pre-1.095 (Hard Copy)'!BP148))</f>
        <v> </v>
      </c>
      <c r="BQ148" s="1014" t="str">
        <f>IF(IFERROR('Blocks A'!DH162-'Pre-1.095 (Hard Copy)'!BQ148, 0)=0, " ", ('Blocks A'!DH162-'Pre-1.095 (Hard Copy)'!BQ148))</f>
        <v> </v>
      </c>
      <c r="BR148" s="1014" t="str">
        <f>IF(IFERROR('Blocks A'!DI162-'Pre-1.095 (Hard Copy)'!BR148, 0)=0, " ", ('Blocks A'!DI162-'Pre-1.095 (Hard Copy)'!BR148))</f>
        <v> </v>
      </c>
      <c r="BS148" s="1014" t="str">
        <f>IF(IFERROR('Blocks A'!DJ162-'Pre-1.095 (Hard Copy)'!BS148, 0)=0, " ", ('Blocks A'!DJ162-'Pre-1.095 (Hard Copy)'!BS148))</f>
        <v>-216</v>
      </c>
      <c r="BT148" s="1014" t="str">
        <f>IF(IFERROR('Blocks A'!DK162-'Pre-1.095 (Hard Copy)'!BT148, 0)=0, " ", ('Blocks A'!DK162-'Pre-1.095 (Hard Copy)'!BT148))</f>
        <v> </v>
      </c>
      <c r="BU148" s="1014" t="str">
        <f>IF(IFERROR('Blocks A'!DL162-'Pre-1.095 (Hard Copy)'!BU148, 0)=0, " ", ('Blocks A'!DL162-'Pre-1.095 (Hard Copy)'!BU148))</f>
        <v> </v>
      </c>
      <c r="BV148" s="1014" t="str">
        <f>IF(IFERROR('Blocks A'!DM162-'Pre-1.095 (Hard Copy)'!BV148, 0)=0, " ", ('Blocks A'!DM162-'Pre-1.095 (Hard Copy)'!BV148))</f>
        <v> </v>
      </c>
      <c r="BW148" s="1014" t="str">
        <f>IF(IFERROR('Blocks A'!DN162-'Pre-1.095 (Hard Copy)'!BW148, 0)=0, " ", ('Blocks A'!DN162-'Pre-1.095 (Hard Copy)'!BW148))</f>
        <v> </v>
      </c>
      <c r="BX148" s="1014" t="str">
        <f>IF(IFERROR('Blocks A'!DO162-'Pre-1.095 (Hard Copy)'!BX148, 0)=0, " ", ('Blocks A'!DO162-'Pre-1.095 (Hard Copy)'!BX148))</f>
        <v> </v>
      </c>
      <c r="BY148" s="1014" t="str">
        <f>IF(IFERROR('Blocks A'!DP162-'Pre-1.095 (Hard Copy)'!BY148, 0)=0, " ", ('Blocks A'!DP162-'Pre-1.095 (Hard Copy)'!BY148))</f>
        <v> </v>
      </c>
      <c r="BZ148" s="1014" t="str">
        <f>IF(IFERROR('Blocks A'!DQ162-'Pre-1.095 (Hard Copy)'!BZ148, 0)=0, " ", ('Blocks A'!DQ162-'Pre-1.095 (Hard Copy)'!BZ148))</f>
        <v> </v>
      </c>
      <c r="CA148" s="1014" t="str">
        <f>IF(IFERROR('Blocks A'!DR162-'Pre-1.095 (Hard Copy)'!CA148, 0)=0, " ", ('Blocks A'!DR162-'Pre-1.095 (Hard Copy)'!CA148))</f>
        <v> </v>
      </c>
      <c r="CB148" s="1014" t="str">
        <f>IF(IFERROR('Blocks A'!DS162-'Pre-1.095 (Hard Copy)'!CB148, 0)=0, " ", ('Blocks A'!DS162-'Pre-1.095 (Hard Copy)'!CB148))</f>
        <v> </v>
      </c>
      <c r="CC148" s="1014" t="str">
        <f>IF(IFERROR('Blocks A'!DT162-'Pre-1.095 (Hard Copy)'!CC148, 0)=0, " ", ('Blocks A'!DT162-'Pre-1.095 (Hard Copy)'!CC148))</f>
        <v>-121</v>
      </c>
      <c r="CD148" s="1014" t="str">
        <f>IF(IFERROR('Blocks A'!DU162-'Pre-1.095 (Hard Copy)'!CD148, 0)=0, " ", ('Blocks A'!DU162-'Pre-1.095 (Hard Copy)'!CD148))</f>
        <v>-216</v>
      </c>
      <c r="CE148" s="1014" t="str">
        <f>IF(IFERROR('Blocks A'!DX162-'Pre-1.095 (Hard Copy)'!CE148, 0)=0, " ", ('Blocks A'!DX162-'Pre-1.095 (Hard Copy)'!CE148))</f>
        <v>-8</v>
      </c>
      <c r="CF148" s="1014" t="str">
        <f>IF(IFERROR('Blocks A'!DY162-'Pre-1.095 (Hard Copy)'!CF148, 0)=0, " ", ('Blocks A'!DY162-'Pre-1.095 (Hard Copy)'!CF148))</f>
        <v>-1,293</v>
      </c>
      <c r="CG148" s="1016" t="str">
        <f>IF(IFERROR('Blocks A'!DZ162-'Pre-1.095 (Hard Copy)'!CG148, 0)=0, " ", ('Blocks A'!DZ162-'Pre-1.095 (Hard Copy)'!CG148))</f>
        <v>-0.0013</v>
      </c>
      <c r="CH148" s="1015" t="str">
        <f>IF(IFERROR('Blocks A'!DV162-'Pre-1.095 (Hard Copy)'!CH148, 0)=0, " ", ('Blocks A'!DV162-'Pre-1.095 (Hard Copy)'!CH148))</f>
        <v>-15.4</v>
      </c>
      <c r="CI148" s="1015" t="str">
        <f>IF(IFERROR('Blocks A'!DW162-'Pre-1.095 (Hard Copy)'!CI148, 0)=0, " ", ('Blocks A'!DW162-'Pre-1.095 (Hard Copy)'!CI148))</f>
        <v>-79.9</v>
      </c>
      <c r="CJ148" s="1014" t="str">
        <f>IF(IFERROR('Blocks A'!EA162-'Pre-1.095 (Hard Copy)'!CJ148, 0)=0, " ", ('Blocks A'!EA162-'Pre-1.095 (Hard Copy)'!CJ148))</f>
        <v>-172</v>
      </c>
      <c r="CK148" s="1017" t="str">
        <f>IF(IFERROR('Blocks A'!EB162-'Pre-1.095 (Hard Copy)'!CK148, 0)=0, " ", ('Blocks A'!EB162-'Pre-1.095 (Hard Copy)'!CK148))</f>
        <v>-2.87</v>
      </c>
      <c r="CL148" s="1017" t="str">
        <f>IF(IFERROR('Blocks A'!EC162-'Pre-1.095 (Hard Copy)'!CL148, 0)=0, " ", ('Blocks A'!EC162-'Pre-1.095 (Hard Copy)'!CL148))</f>
        <v>-0.05</v>
      </c>
      <c r="CM148" s="1017" t="str">
        <f>IF(IFERROR('Blocks A'!EH162-'Pre-1.095 (Hard Copy)'!CM148, 0)=0, " ", ('Blocks A'!EH162-'Pre-1.095 (Hard Copy)'!CM148))</f>
        <v>-0.00</v>
      </c>
      <c r="CN148" s="1014" t="str">
        <f>IF(IFERROR('Blocks A'!ED162-'Pre-1.095 (Hard Copy)'!CN148, 0)=0, " ", ('Blocks A'!ED162-'Pre-1.095 (Hard Copy)'!CN148))</f>
        <v>-26,804</v>
      </c>
      <c r="CO148" s="1017" t="str">
        <f>IF(IFERROR('Blocks A'!EE162-'Pre-1.095 (Hard Copy)'!CO148, 0)=0, " ", ('Blocks A'!EE162-'Pre-1.095 (Hard Copy)'!CO148))</f>
        <v>-26.80</v>
      </c>
      <c r="CP148" s="1017" t="str">
        <f>IF(IFERROR('Blocks A'!EF162-'Pre-1.095 (Hard Copy)'!CP148, 0)=0, " ", ('Blocks A'!EF162-'Pre-1.095 (Hard Copy)'!CP148))</f>
        <v>-0.03</v>
      </c>
      <c r="CQ148" s="1016" t="str">
        <f>IF(IFERROR('Blocks A'!EG162-'Pre-1.095 (Hard Copy)'!CQ148, 0)=0, " ", ('Blocks A'!EG162-'Pre-1.095 (Hard Copy)'!CQ148))</f>
        <v>-0.0268</v>
      </c>
      <c r="CR148" s="1018" t="s">
        <v>12</v>
      </c>
    </row>
    <row r="149">
      <c r="B149" s="1013" t="s">
        <v>1026</v>
      </c>
      <c r="C149" s="969" t="s">
        <v>886</v>
      </c>
      <c r="D149" s="969">
        <v>5.0</v>
      </c>
      <c r="E149" s="969">
        <v>3.0</v>
      </c>
      <c r="F149" s="969">
        <v>5.0</v>
      </c>
      <c r="G149" s="1014" t="str">
        <f>IF(IFERROR('Blocks A'!G163-'Pre-1.095 (Hard Copy)'!G149, 0)=0, " ", ('Blocks A'!G163-'Pre-1.095 (Hard Copy)'!G149))</f>
        <v> </v>
      </c>
      <c r="H149" s="1014" t="str">
        <f>IF(IFERROR('Blocks A'!H163-'Pre-1.095 (Hard Copy)'!H149, 0)=0, " ", ('Blocks A'!H163-'Pre-1.095 (Hard Copy)'!H149))</f>
        <v> </v>
      </c>
      <c r="I149" s="1014" t="str">
        <f>IF(IFERROR('Blocks A'!I163-'Pre-1.095 (Hard Copy)'!I149, 0)=0, " ", ('Blocks A'!I163-'Pre-1.095 (Hard Copy)'!I149))</f>
        <v> </v>
      </c>
      <c r="J149" s="1014" t="str">
        <f>IF(IFERROR('Blocks A'!J163-'Pre-1.095 (Hard Copy)'!J149, 0)=0, " ", ('Blocks A'!J163-'Pre-1.095 (Hard Copy)'!J149))</f>
        <v> </v>
      </c>
      <c r="K149" s="1014" t="str">
        <f>IF(IFERROR('Blocks A'!K163-'Pre-1.095 (Hard Copy)'!K149, 0)=0, " ", ('Blocks A'!K163-'Pre-1.095 (Hard Copy)'!K149))</f>
        <v> </v>
      </c>
      <c r="L149" s="1014" t="str">
        <f>IF(IFERROR('Blocks A'!L163-'Pre-1.095 (Hard Copy)'!L149, 0)=0, " ", ('Blocks A'!L163-'Pre-1.095 (Hard Copy)'!L149))</f>
        <v> </v>
      </c>
      <c r="M149" s="1014" t="str">
        <f>IF(IFERROR('Blocks A'!N163-'Pre-1.095 (Hard Copy)'!M149, 0)=0, " ", ('Blocks A'!N163-'Pre-1.095 (Hard Copy)'!M149))</f>
        <v> </v>
      </c>
      <c r="N149" s="1014" t="str">
        <f>IF(IFERROR('Blocks A'!O163-'Pre-1.095 (Hard Copy)'!N149, 0)=0, " ", ('Blocks A'!O163-'Pre-1.095 (Hard Copy)'!N149))</f>
        <v> </v>
      </c>
      <c r="O149" s="1014" t="str">
        <f>IF(IFERROR('Blocks A'!P163-'Pre-1.095 (Hard Copy)'!O149, 0)=0, " ", ('Blocks A'!P163-'Pre-1.095 (Hard Copy)'!O149))</f>
        <v> </v>
      </c>
      <c r="P149" s="1014" t="str">
        <f>IF(IFERROR('Blocks A'!Q163-'Pre-1.095 (Hard Copy)'!P149, 0)=0, " ", ('Blocks A'!Q163-'Pre-1.095 (Hard Copy)'!P149))</f>
        <v> </v>
      </c>
      <c r="Q149" s="1014" t="str">
        <f>IF(IFERROR('Blocks A'!R163-'Pre-1.095 (Hard Copy)'!Q149, 0)=0, " ", ('Blocks A'!R163-'Pre-1.095 (Hard Copy)'!Q149))</f>
        <v> </v>
      </c>
      <c r="R149" s="1014" t="str">
        <f>IF(IFERROR('Blocks A'!S163-'Pre-1.095 (Hard Copy)'!R149, 0)=0, " ", ('Blocks A'!S163-'Pre-1.095 (Hard Copy)'!R149))</f>
        <v> </v>
      </c>
      <c r="S149" s="1014" t="str">
        <f>IF(IFERROR('Blocks A'!T163-'Pre-1.095 (Hard Copy)'!S149, 0)=0, " ", ('Blocks A'!T163-'Pre-1.095 (Hard Copy)'!S149))</f>
        <v> </v>
      </c>
      <c r="T149" s="1014" t="str">
        <f>IF(IFERROR('Blocks A'!M163-'Pre-1.095 (Hard Copy)'!T149, 0)=0, " ", ('Blocks A'!M163-'Pre-1.095 (Hard Copy)'!T149))</f>
        <v> </v>
      </c>
      <c r="U149" s="1014" t="str">
        <f>IF(IFERROR('Blocks A'!U163-'Pre-1.095 (Hard Copy)'!U149, 0)=0, " ", ('Blocks A'!U163-'Pre-1.095 (Hard Copy)'!U149))</f>
        <v> </v>
      </c>
      <c r="V149" s="1014" t="str">
        <f>IF(IFERROR('Blocks A'!V163-'Pre-1.095 (Hard Copy)'!V149, 0)=0, " ", ('Blocks A'!V163-'Pre-1.095 (Hard Copy)'!V149))</f>
        <v> </v>
      </c>
      <c r="W149" s="1014" t="str">
        <f>IF(IFERROR('Blocks A'!W163-'Pre-1.095 (Hard Copy)'!W149, 0)=0, " ", ('Blocks A'!W163-'Pre-1.095 (Hard Copy)'!W149))</f>
        <v> </v>
      </c>
      <c r="X149" s="1014" t="str">
        <f>IF(IFERROR('Blocks A'!X163-'Pre-1.095 (Hard Copy)'!X149, 0)=0, " ", ('Blocks A'!X163-'Pre-1.095 (Hard Copy)'!X149))</f>
        <v> </v>
      </c>
      <c r="Y149" s="1014" t="str">
        <f>IF(IFERROR('Blocks A'!AC163-'Pre-1.095 (Hard Copy)'!Y149, 0)=0, " ", ('Blocks A'!AC163-'Pre-1.095 (Hard Copy)'!Y149))</f>
        <v> </v>
      </c>
      <c r="Z149" s="1014" t="str">
        <f>IF(IFERROR('Blocks A'!Y163-'Pre-1.095 (Hard Copy)'!Z149, 0)=0, " ", ('Blocks A'!Y163-'Pre-1.095 (Hard Copy)'!Z149))</f>
        <v> </v>
      </c>
      <c r="AA149" s="1014" t="str">
        <f>IF(IFERROR('Blocks A'!Z163-'Pre-1.095 (Hard Copy)'!AA149, 0)=0, " ", ('Blocks A'!Z163-'Pre-1.095 (Hard Copy)'!AA149))</f>
        <v> </v>
      </c>
      <c r="AB149" s="1014" t="str">
        <f>IF(IFERROR('Blocks A'!AA163-'Pre-1.095 (Hard Copy)'!AB149, 0)=0, " ", ('Blocks A'!AA163-'Pre-1.095 (Hard Copy)'!AB149))</f>
        <v> </v>
      </c>
      <c r="AC149" s="1014" t="str">
        <f>IF(IFERROR('Blocks A'!AB163-'Pre-1.095 (Hard Copy)'!AC149, 0)=0, " ", ('Blocks A'!AB163-'Pre-1.095 (Hard Copy)'!AC149))</f>
        <v> </v>
      </c>
      <c r="AD149" s="1014" t="str">
        <f>IF(IFERROR('Blocks A'!AY163-'Pre-1.095 (Hard Copy)'!AD149, 0)=0, " ", ('Blocks A'!AY163-'Pre-1.095 (Hard Copy)'!AD149))</f>
        <v> </v>
      </c>
      <c r="AE149" s="1014" t="str">
        <f>IF(IFERROR('Blocks A'!AZ163-'Pre-1.095 (Hard Copy)'!AE149, 0)=0, " ", ('Blocks A'!AZ163-'Pre-1.095 (Hard Copy)'!AE149))</f>
        <v> </v>
      </c>
      <c r="AF149" s="1014" t="str">
        <f>IF(IFERROR('Blocks A'!BA163-'Pre-1.095 (Hard Copy)'!AF149, 0)=0, " ", ('Blocks A'!BA163-'Pre-1.095 (Hard Copy)'!AF149))</f>
        <v> </v>
      </c>
      <c r="AG149" s="1014" t="str">
        <f>IF(IFERROR('Blocks A'!BB163-'Pre-1.095 (Hard Copy)'!AG149, 0)=0, " ", ('Blocks A'!BB163-'Pre-1.095 (Hard Copy)'!AG149))</f>
        <v> </v>
      </c>
      <c r="AH149" s="1014" t="str">
        <f>IF(IFERROR('Blocks A'!BC163-'Pre-1.095 (Hard Copy)'!AH149, 0)=0, " ", ('Blocks A'!BC163-'Pre-1.095 (Hard Copy)'!AH149))</f>
        <v> </v>
      </c>
      <c r="AI149" s="1014" t="str">
        <f>IF(IFERROR('Blocks A'!BJ163-'Pre-1.095 (Hard Copy)'!AI149, 0)=0, " ", ('Blocks A'!BJ163-'Pre-1.095 (Hard Copy)'!AI149))</f>
        <v>-120</v>
      </c>
      <c r="AJ149" s="1014" t="str">
        <f>IF(IFERROR('Blocks A'!BD163-'Pre-1.095 (Hard Copy)'!AJ149, 0)=0, " ", ('Blocks A'!BD163-'Pre-1.095 (Hard Copy)'!AJ149))</f>
        <v> </v>
      </c>
      <c r="AK149" s="1014" t="str">
        <f>IF(IFERROR('Blocks A'!BE163-'Pre-1.095 (Hard Copy)'!AK149, 0)=0, " ", ('Blocks A'!BE163-'Pre-1.095 (Hard Copy)'!AK149))</f>
        <v> </v>
      </c>
      <c r="AL149" s="1014" t="str">
        <f>IF(IFERROR('Blocks A'!BF163-'Pre-1.095 (Hard Copy)'!AL149, 0)=0, " ", ('Blocks A'!BF163-'Pre-1.095 (Hard Copy)'!AL149))</f>
        <v> </v>
      </c>
      <c r="AM149" s="1014" t="str">
        <f>IF(IFERROR('Blocks A'!BG163-'Pre-1.095 (Hard Copy)'!AM149, 0)=0, " ", ('Blocks A'!BG163-'Pre-1.095 (Hard Copy)'!AM149))</f>
        <v> </v>
      </c>
      <c r="AN149" s="1014" t="str">
        <f>IF(IFERROR('Blocks A'!BH163-'Pre-1.095 (Hard Copy)'!AN149, 0)=0, " ", ('Blocks A'!BH163-'Pre-1.095 (Hard Copy)'!AN149))</f>
        <v> </v>
      </c>
      <c r="AO149" s="1014" t="str">
        <f>IF(IFERROR('Blocks A'!BI163-'Pre-1.095 (Hard Copy)'!AO149, 0)=0, " ", ('Blocks A'!BI163-'Pre-1.095 (Hard Copy)'!AO149))</f>
        <v> </v>
      </c>
      <c r="AP149" s="1014" t="str">
        <f>IF(IFERROR('Blocks A'!BK163-'Pre-1.095 (Hard Copy)'!AP149, 0)=0, " ", ('Blocks A'!BK163-'Pre-1.095 (Hard Copy)'!AP149))</f>
        <v> </v>
      </c>
      <c r="AQ149" s="1014" t="str">
        <f>IF(IFERROR('Blocks A'!BL163-'Pre-1.095 (Hard Copy)'!AQ149, 0)=0, " ", ('Blocks A'!BL163-'Pre-1.095 (Hard Copy)'!AQ149))</f>
        <v> </v>
      </c>
      <c r="AR149" s="1014" t="str">
        <f>IF(IFERROR('Blocks A'!BM163-'Pre-1.095 (Hard Copy)'!AR149, 0)=0, " ", ('Blocks A'!BM163-'Pre-1.095 (Hard Copy)'!AR149))</f>
        <v> </v>
      </c>
      <c r="AS149" s="1014" t="str">
        <f>IF(IFERROR('Blocks A'!BO163-'Pre-1.095 (Hard Copy)'!AS149, 0)=0, " ", ('Blocks A'!BO163-'Pre-1.095 (Hard Copy)'!AS149))</f>
        <v> </v>
      </c>
      <c r="AT149" s="1014" t="str">
        <f>IF(IFERROR('Blocks A'!BP163-'Pre-1.095 (Hard Copy)'!AT149, 0)=0, " ", ('Blocks A'!BP163-'Pre-1.095 (Hard Copy)'!AT149))</f>
        <v> </v>
      </c>
      <c r="AU149" s="1014" t="str">
        <f>IF(IFERROR('Blocks A'!BQ163-'Pre-1.095 (Hard Copy)'!AU149, 0)=0, " ", ('Blocks A'!BQ163-'Pre-1.095 (Hard Copy)'!AU149))</f>
        <v> </v>
      </c>
      <c r="AV149" s="1014" t="str">
        <f>IF(IFERROR('Blocks A'!BR163-'Pre-1.095 (Hard Copy)'!AV149, 0)=0, " ", ('Blocks A'!BR163-'Pre-1.095 (Hard Copy)'!AV149))</f>
        <v> </v>
      </c>
      <c r="AW149" s="1014" t="str">
        <f>IF(IFERROR('Blocks A'!BS163-'Pre-1.095 (Hard Copy)'!AW149, 0)=0, " ", ('Blocks A'!BS163-'Pre-1.095 (Hard Copy)'!AW149))</f>
        <v> </v>
      </c>
      <c r="AX149" s="1014" t="str">
        <f>IF(IFERROR('Blocks A'!BT163-'Pre-1.095 (Hard Copy)'!AX149, 0)=0, " ", ('Blocks A'!BT163-'Pre-1.095 (Hard Copy)'!AX149))</f>
        <v>-720</v>
      </c>
      <c r="AY149" s="1014" t="str">
        <f>IF(IFERROR('Blocks A'!BU163-'Pre-1.095 (Hard Copy)'!AY149, 0)=0, " ", ('Blocks A'!BU163-'Pre-1.095 (Hard Copy)'!AY149))</f>
        <v>-1</v>
      </c>
      <c r="AZ149" s="1014" t="str">
        <f>IF(IFERROR('Blocks A'!BW163-'Pre-1.095 (Hard Copy)'!AZ149, 0)=0, " ", ('Blocks A'!BW163-'Pre-1.095 (Hard Copy)'!AZ149))</f>
        <v>-3,600</v>
      </c>
      <c r="BA149" s="1014" t="str">
        <f>IF(IFERROR('Blocks A'!BX163-'Pre-1.095 (Hard Copy)'!BA149, 0)=0, " ", ('Blocks A'!BX163-'Pre-1.095 (Hard Copy)'!BA149))</f>
        <v>-0</v>
      </c>
      <c r="BB149" s="1014" t="str">
        <f>IF(IFERROR('Blocks A'!BY163-'Pre-1.095 (Hard Copy)'!BB149, 0)=0, " ", ('Blocks A'!BY163-'Pre-1.095 (Hard Copy)'!BB149))</f>
        <v>-3</v>
      </c>
      <c r="BC149" s="1015" t="str">
        <f>IF(IFERROR('Blocks A'!BZ163-'Pre-1.095 (Hard Copy)'!BC149, 0)=0, " ", ('Blocks A'!BZ163-'Pre-1.095 (Hard Copy)'!BC149))</f>
        <v>-120.1</v>
      </c>
      <c r="BD149" s="1014" t="str">
        <f>IF(IFERROR('Blocks A'!BV163-'Pre-1.095 (Hard Copy)'!BD149, 0)=0, " ", ('Blocks A'!BV163-'Pre-1.095 (Hard Copy)'!BD149))</f>
        <v> </v>
      </c>
      <c r="BE149" s="1014" t="str">
        <f>IF(IFERROR('Blocks A'!CB163-'Pre-1.095 (Hard Copy)'!BE149, 0)=0, " ", ('Blocks A'!CB163-'Pre-1.095 (Hard Copy)'!BE149))</f>
        <v>-2,520</v>
      </c>
      <c r="BF149" s="1014" t="str">
        <f>IF(IFERROR('Blocks A'!CC163-'Pre-1.095 (Hard Copy)'!BF149, 0)=0, " ", ('Blocks A'!CC163-'Pre-1.095 (Hard Copy)'!BF149))</f>
        <v>-392,000</v>
      </c>
      <c r="BG149" s="1016" t="str">
        <f>IF(IFERROR('Blocks A'!CD163-'Pre-1.095 (Hard Copy)'!BG149, 0)=0, " ", ('Blocks A'!CD163-'Pre-1.095 (Hard Copy)'!BG149))</f>
        <v>-0.3920</v>
      </c>
      <c r="BH149" s="1014" t="str">
        <f>IF(IFERROR('Blocks A'!CE163-'Pre-1.095 (Hard Copy)'!BH149, 0)=0, " ", ('Blocks A'!CE163-'Pre-1.095 (Hard Copy)'!BH149))</f>
        <v>-1,800</v>
      </c>
      <c r="BI149" s="1014" t="str">
        <f>IF(IFERROR('Blocks A'!CZ163-'Pre-1.095 (Hard Copy)'!BI149, 0)=0, " ", ('Blocks A'!CZ163-'Pre-1.095 (Hard Copy)'!BI149))</f>
        <v>-560</v>
      </c>
      <c r="BJ149" s="1014" t="str">
        <f>IF(IFERROR('Blocks A'!DA163-'Pre-1.095 (Hard Copy)'!BJ149, 0)=0, " ", ('Blocks A'!DA163-'Pre-1.095 (Hard Copy)'!BJ149))</f>
        <v> </v>
      </c>
      <c r="BK149" s="1014" t="str">
        <f>IF(IFERROR('Blocks A'!DB163-'Pre-1.095 (Hard Copy)'!BK149, 0)=0, " ", ('Blocks A'!DB163-'Pre-1.095 (Hard Copy)'!BK149))</f>
        <v> </v>
      </c>
      <c r="BL149" s="1014" t="str">
        <f>IF(IFERROR('Blocks A'!DC163-'Pre-1.095 (Hard Copy)'!BL149, 0)=0, " ", ('Blocks A'!DC163-'Pre-1.095 (Hard Copy)'!BL149))</f>
        <v> </v>
      </c>
      <c r="BM149" s="1014" t="str">
        <f>IF(IFERROR('Blocks A'!DD163-'Pre-1.095 (Hard Copy)'!BM149, 0)=0, " ", ('Blocks A'!DD163-'Pre-1.095 (Hard Copy)'!BM149))</f>
        <v> </v>
      </c>
      <c r="BN149" s="1014" t="str">
        <f>IF(IFERROR('Blocks A'!DE163-'Pre-1.095 (Hard Copy)'!BN149, 0)=0, " ", ('Blocks A'!DE163-'Pre-1.095 (Hard Copy)'!BN149))</f>
        <v> </v>
      </c>
      <c r="BO149" s="1014" t="str">
        <f>IF(IFERROR('Blocks A'!DF163-'Pre-1.095 (Hard Copy)'!BO149, 0)=0, " ", ('Blocks A'!DF163-'Pre-1.095 (Hard Copy)'!BO149))</f>
        <v> </v>
      </c>
      <c r="BP149" s="1014" t="str">
        <f>IF(IFERROR('Blocks A'!DG163-'Pre-1.095 (Hard Copy)'!BP149, 0)=0, " ", ('Blocks A'!DG163-'Pre-1.095 (Hard Copy)'!BP149))</f>
        <v> </v>
      </c>
      <c r="BQ149" s="1014" t="str">
        <f>IF(IFERROR('Blocks A'!DH163-'Pre-1.095 (Hard Copy)'!BQ149, 0)=0, " ", ('Blocks A'!DH163-'Pre-1.095 (Hard Copy)'!BQ149))</f>
        <v> </v>
      </c>
      <c r="BR149" s="1014" t="str">
        <f>IF(IFERROR('Blocks A'!DI163-'Pre-1.095 (Hard Copy)'!BR149, 0)=0, " ", ('Blocks A'!DI163-'Pre-1.095 (Hard Copy)'!BR149))</f>
        <v> </v>
      </c>
      <c r="BS149" s="1014" t="str">
        <f>IF(IFERROR('Blocks A'!DJ163-'Pre-1.095 (Hard Copy)'!BS149, 0)=0, " ", ('Blocks A'!DJ163-'Pre-1.095 (Hard Copy)'!BS149))</f>
        <v>-1,000</v>
      </c>
      <c r="BT149" s="1014" t="str">
        <f>IF(IFERROR('Blocks A'!DK163-'Pre-1.095 (Hard Copy)'!BT149, 0)=0, " ", ('Blocks A'!DK163-'Pre-1.095 (Hard Copy)'!BT149))</f>
        <v> </v>
      </c>
      <c r="BU149" s="1014" t="str">
        <f>IF(IFERROR('Blocks A'!DL163-'Pre-1.095 (Hard Copy)'!BU149, 0)=0, " ", ('Blocks A'!DL163-'Pre-1.095 (Hard Copy)'!BU149))</f>
        <v> </v>
      </c>
      <c r="BV149" s="1014" t="str">
        <f>IF(IFERROR('Blocks A'!DM163-'Pre-1.095 (Hard Copy)'!BV149, 0)=0, " ", ('Blocks A'!DM163-'Pre-1.095 (Hard Copy)'!BV149))</f>
        <v> </v>
      </c>
      <c r="BW149" s="1014" t="str">
        <f>IF(IFERROR('Blocks A'!DN163-'Pre-1.095 (Hard Copy)'!BW149, 0)=0, " ", ('Blocks A'!DN163-'Pre-1.095 (Hard Copy)'!BW149))</f>
        <v> </v>
      </c>
      <c r="BX149" s="1014" t="str">
        <f>IF(IFERROR('Blocks A'!DO163-'Pre-1.095 (Hard Copy)'!BX149, 0)=0, " ", ('Blocks A'!DO163-'Pre-1.095 (Hard Copy)'!BX149))</f>
        <v> </v>
      </c>
      <c r="BY149" s="1014" t="str">
        <f>IF(IFERROR('Blocks A'!DP163-'Pre-1.095 (Hard Copy)'!BY149, 0)=0, " ", ('Blocks A'!DP163-'Pre-1.095 (Hard Copy)'!BY149))</f>
        <v> </v>
      </c>
      <c r="BZ149" s="1014" t="str">
        <f>IF(IFERROR('Blocks A'!DQ163-'Pre-1.095 (Hard Copy)'!BZ149, 0)=0, " ", ('Blocks A'!DQ163-'Pre-1.095 (Hard Copy)'!BZ149))</f>
        <v> </v>
      </c>
      <c r="CA149" s="1014" t="str">
        <f>IF(IFERROR('Blocks A'!DR163-'Pre-1.095 (Hard Copy)'!CA149, 0)=0, " ", ('Blocks A'!DR163-'Pre-1.095 (Hard Copy)'!CA149))</f>
        <v> </v>
      </c>
      <c r="CB149" s="1014" t="str">
        <f>IF(IFERROR('Blocks A'!DS163-'Pre-1.095 (Hard Copy)'!CB149, 0)=0, " ", ('Blocks A'!DS163-'Pre-1.095 (Hard Copy)'!CB149))</f>
        <v> </v>
      </c>
      <c r="CC149" s="1014" t="str">
        <f>IF(IFERROR('Blocks A'!DT163-'Pre-1.095 (Hard Copy)'!CC149, 0)=0, " ", ('Blocks A'!DT163-'Pre-1.095 (Hard Copy)'!CC149))</f>
        <v>-560</v>
      </c>
      <c r="CD149" s="1014" t="str">
        <f>IF(IFERROR('Blocks A'!DU163-'Pre-1.095 (Hard Copy)'!CD149, 0)=0, " ", ('Blocks A'!DU163-'Pre-1.095 (Hard Copy)'!CD149))</f>
        <v>-1,000</v>
      </c>
      <c r="CE149" s="1014" t="str">
        <f>IF(IFERROR('Blocks A'!DX163-'Pre-1.095 (Hard Copy)'!CE149, 0)=0, " ", ('Blocks A'!DX163-'Pre-1.095 (Hard Copy)'!CE149))</f>
        <v>-38</v>
      </c>
      <c r="CF149" s="1014" t="str">
        <f>IF(IFERROR('Blocks A'!DY163-'Pre-1.095 (Hard Copy)'!CF149, 0)=0, " ", ('Blocks A'!DY163-'Pre-1.095 (Hard Copy)'!CF149))</f>
        <v>-5,983</v>
      </c>
      <c r="CG149" s="1016" t="str">
        <f>IF(IFERROR('Blocks A'!DZ163-'Pre-1.095 (Hard Copy)'!CG149, 0)=0, " ", ('Blocks A'!DZ163-'Pre-1.095 (Hard Copy)'!CG149))</f>
        <v>-0.0060</v>
      </c>
      <c r="CH149" s="1015" t="str">
        <f>IF(IFERROR('Blocks A'!DV163-'Pre-1.095 (Hard Copy)'!CH149, 0)=0, " ", ('Blocks A'!DV163-'Pre-1.095 (Hard Copy)'!CH149))</f>
        <v>-71.1</v>
      </c>
      <c r="CI149" s="1015" t="str">
        <f>IF(IFERROR('Blocks A'!DW163-'Pre-1.095 (Hard Copy)'!CI149, 0)=0, " ", ('Blocks A'!DW163-'Pre-1.095 (Hard Copy)'!CI149))</f>
        <v>-370.0</v>
      </c>
      <c r="CJ149" s="1014" t="str">
        <f>IF(IFERROR('Blocks A'!EA163-'Pre-1.095 (Hard Copy)'!CJ149, 0)=0, " ", ('Blocks A'!EA163-'Pre-1.095 (Hard Copy)'!CJ149))</f>
        <v>-2,558</v>
      </c>
      <c r="CK149" s="1017" t="str">
        <f>IF(IFERROR('Blocks A'!EB163-'Pre-1.095 (Hard Copy)'!CK149, 0)=0, " ", ('Blocks A'!EB163-'Pre-1.095 (Hard Copy)'!CK149))</f>
        <v>-42.64</v>
      </c>
      <c r="CL149" s="1017" t="str">
        <f>IF(IFERROR('Blocks A'!EC163-'Pre-1.095 (Hard Copy)'!CL149, 0)=0, " ", ('Blocks A'!EC163-'Pre-1.095 (Hard Copy)'!CL149))</f>
        <v>-0.71</v>
      </c>
      <c r="CM149" s="1017" t="str">
        <f>IF(IFERROR('Blocks A'!EH163-'Pre-1.095 (Hard Copy)'!CM149, 0)=0, " ", ('Blocks A'!EH163-'Pre-1.095 (Hard Copy)'!CM149))</f>
        <v>-0.03</v>
      </c>
      <c r="CN149" s="1014" t="str">
        <f>IF(IFERROR('Blocks A'!ED163-'Pre-1.095 (Hard Copy)'!CN149, 0)=0, " ", ('Blocks A'!ED163-'Pre-1.095 (Hard Copy)'!CN149))</f>
        <v>-397,983</v>
      </c>
      <c r="CO149" s="1017" t="str">
        <f>IF(IFERROR('Blocks A'!EE163-'Pre-1.095 (Hard Copy)'!CO149, 0)=0, " ", ('Blocks A'!EE163-'Pre-1.095 (Hard Copy)'!CO149))</f>
        <v>-397.98</v>
      </c>
      <c r="CP149" s="1017" t="str">
        <f>IF(IFERROR('Blocks A'!EF163-'Pre-1.095 (Hard Copy)'!CP149, 0)=0, " ", ('Blocks A'!EF163-'Pre-1.095 (Hard Copy)'!CP149))</f>
        <v>-0.40</v>
      </c>
      <c r="CQ149" s="1016" t="str">
        <f>IF(IFERROR('Blocks A'!EG163-'Pre-1.095 (Hard Copy)'!CQ149, 0)=0, " ", ('Blocks A'!EG163-'Pre-1.095 (Hard Copy)'!CQ149))</f>
        <v>-0.3980</v>
      </c>
      <c r="CR149" s="1018" t="s">
        <v>12</v>
      </c>
    </row>
    <row r="150">
      <c r="B150" s="1013" t="s">
        <v>1026</v>
      </c>
      <c r="C150" s="969" t="s">
        <v>885</v>
      </c>
      <c r="D150" s="969">
        <v>5.0</v>
      </c>
      <c r="E150" s="969">
        <v>3.0</v>
      </c>
      <c r="F150" s="969">
        <v>5.0</v>
      </c>
      <c r="G150" s="1014" t="str">
        <f>IF(IFERROR('Blocks A'!G164-'Pre-1.095 (Hard Copy)'!G150, 0)=0, " ", ('Blocks A'!G164-'Pre-1.095 (Hard Copy)'!G150))</f>
        <v> </v>
      </c>
      <c r="H150" s="1014" t="str">
        <f>IF(IFERROR('Blocks A'!H164-'Pre-1.095 (Hard Copy)'!H150, 0)=0, " ", ('Blocks A'!H164-'Pre-1.095 (Hard Copy)'!H150))</f>
        <v> </v>
      </c>
      <c r="I150" s="1014" t="str">
        <f>IF(IFERROR('Blocks A'!I164-'Pre-1.095 (Hard Copy)'!I150, 0)=0, " ", ('Blocks A'!I164-'Pre-1.095 (Hard Copy)'!I150))</f>
        <v> </v>
      </c>
      <c r="J150" s="1014" t="str">
        <f>IF(IFERROR('Blocks A'!J164-'Pre-1.095 (Hard Copy)'!J150, 0)=0, " ", ('Blocks A'!J164-'Pre-1.095 (Hard Copy)'!J150))</f>
        <v> </v>
      </c>
      <c r="K150" s="1014" t="str">
        <f>IF(IFERROR('Blocks A'!K164-'Pre-1.095 (Hard Copy)'!K150, 0)=0, " ", ('Blocks A'!K164-'Pre-1.095 (Hard Copy)'!K150))</f>
        <v> </v>
      </c>
      <c r="L150" s="1014" t="str">
        <f>IF(IFERROR('Blocks A'!L164-'Pre-1.095 (Hard Copy)'!L150, 0)=0, " ", ('Blocks A'!L164-'Pre-1.095 (Hard Copy)'!L150))</f>
        <v> </v>
      </c>
      <c r="M150" s="1014" t="str">
        <f>IF(IFERROR('Blocks A'!N164-'Pre-1.095 (Hard Copy)'!M150, 0)=0, " ", ('Blocks A'!N164-'Pre-1.095 (Hard Copy)'!M150))</f>
        <v> </v>
      </c>
      <c r="N150" s="1014" t="str">
        <f>IF(IFERROR('Blocks A'!O164-'Pre-1.095 (Hard Copy)'!N150, 0)=0, " ", ('Blocks A'!O164-'Pre-1.095 (Hard Copy)'!N150))</f>
        <v> </v>
      </c>
      <c r="O150" s="1014" t="str">
        <f>IF(IFERROR('Blocks A'!P164-'Pre-1.095 (Hard Copy)'!O150, 0)=0, " ", ('Blocks A'!P164-'Pre-1.095 (Hard Copy)'!O150))</f>
        <v> </v>
      </c>
      <c r="P150" s="1014" t="str">
        <f>IF(IFERROR('Blocks A'!Q164-'Pre-1.095 (Hard Copy)'!P150, 0)=0, " ", ('Blocks A'!Q164-'Pre-1.095 (Hard Copy)'!P150))</f>
        <v> </v>
      </c>
      <c r="Q150" s="1014" t="str">
        <f>IF(IFERROR('Blocks A'!R164-'Pre-1.095 (Hard Copy)'!Q150, 0)=0, " ", ('Blocks A'!R164-'Pre-1.095 (Hard Copy)'!Q150))</f>
        <v> </v>
      </c>
      <c r="R150" s="1014" t="str">
        <f>IF(IFERROR('Blocks A'!S164-'Pre-1.095 (Hard Copy)'!R150, 0)=0, " ", ('Blocks A'!S164-'Pre-1.095 (Hard Copy)'!R150))</f>
        <v> </v>
      </c>
      <c r="S150" s="1014" t="str">
        <f>IF(IFERROR('Blocks A'!T164-'Pre-1.095 (Hard Copy)'!S150, 0)=0, " ", ('Blocks A'!T164-'Pre-1.095 (Hard Copy)'!S150))</f>
        <v> </v>
      </c>
      <c r="T150" s="1014" t="str">
        <f>IF(IFERROR('Blocks A'!M164-'Pre-1.095 (Hard Copy)'!T150, 0)=0, " ", ('Blocks A'!M164-'Pre-1.095 (Hard Copy)'!T150))</f>
        <v> </v>
      </c>
      <c r="U150" s="1014" t="str">
        <f>IF(IFERROR('Blocks A'!U164-'Pre-1.095 (Hard Copy)'!U150, 0)=0, " ", ('Blocks A'!U164-'Pre-1.095 (Hard Copy)'!U150))</f>
        <v> </v>
      </c>
      <c r="V150" s="1014" t="str">
        <f>IF(IFERROR('Blocks A'!V164-'Pre-1.095 (Hard Copy)'!V150, 0)=0, " ", ('Blocks A'!V164-'Pre-1.095 (Hard Copy)'!V150))</f>
        <v> </v>
      </c>
      <c r="W150" s="1014" t="str">
        <f>IF(IFERROR('Blocks A'!W164-'Pre-1.095 (Hard Copy)'!W150, 0)=0, " ", ('Blocks A'!W164-'Pre-1.095 (Hard Copy)'!W150))</f>
        <v> </v>
      </c>
      <c r="X150" s="1014" t="str">
        <f>IF(IFERROR('Blocks A'!X164-'Pre-1.095 (Hard Copy)'!X150, 0)=0, " ", ('Blocks A'!X164-'Pre-1.095 (Hard Copy)'!X150))</f>
        <v> </v>
      </c>
      <c r="Y150" s="1014" t="str">
        <f>IF(IFERROR('Blocks A'!AC164-'Pre-1.095 (Hard Copy)'!Y150, 0)=0, " ", ('Blocks A'!AC164-'Pre-1.095 (Hard Copy)'!Y150))</f>
        <v> </v>
      </c>
      <c r="Z150" s="1014" t="str">
        <f>IF(IFERROR('Blocks A'!Y164-'Pre-1.095 (Hard Copy)'!Z150, 0)=0, " ", ('Blocks A'!Y164-'Pre-1.095 (Hard Copy)'!Z150))</f>
        <v> </v>
      </c>
      <c r="AA150" s="1014" t="str">
        <f>IF(IFERROR('Blocks A'!Z164-'Pre-1.095 (Hard Copy)'!AA150, 0)=0, " ", ('Blocks A'!Z164-'Pre-1.095 (Hard Copy)'!AA150))</f>
        <v> </v>
      </c>
      <c r="AB150" s="1014" t="str">
        <f>IF(IFERROR('Blocks A'!AA164-'Pre-1.095 (Hard Copy)'!AB150, 0)=0, " ", ('Blocks A'!AA164-'Pre-1.095 (Hard Copy)'!AB150))</f>
        <v> </v>
      </c>
      <c r="AC150" s="1014" t="str">
        <f>IF(IFERROR('Blocks A'!AB164-'Pre-1.095 (Hard Copy)'!AC150, 0)=0, " ", ('Blocks A'!AB164-'Pre-1.095 (Hard Copy)'!AC150))</f>
        <v> </v>
      </c>
      <c r="AD150" s="1014" t="str">
        <f>IF(IFERROR('Blocks A'!AY164-'Pre-1.095 (Hard Copy)'!AD150, 0)=0, " ", ('Blocks A'!AY164-'Pre-1.095 (Hard Copy)'!AD150))</f>
        <v>+1</v>
      </c>
      <c r="AE150" s="1014" t="str">
        <f>IF(IFERROR('Blocks A'!AZ164-'Pre-1.095 (Hard Copy)'!AE150, 0)=0, " ", ('Blocks A'!AZ164-'Pre-1.095 (Hard Copy)'!AE150))</f>
        <v> </v>
      </c>
      <c r="AF150" s="1014" t="str">
        <f>IF(IFERROR('Blocks A'!BA164-'Pre-1.095 (Hard Copy)'!AF150, 0)=0, " ", ('Blocks A'!BA164-'Pre-1.095 (Hard Copy)'!AF150))</f>
        <v> </v>
      </c>
      <c r="AG150" s="1014" t="str">
        <f>IF(IFERROR('Blocks A'!BB164-'Pre-1.095 (Hard Copy)'!AG150, 0)=0, " ", ('Blocks A'!BB164-'Pre-1.095 (Hard Copy)'!AG150))</f>
        <v>-1</v>
      </c>
      <c r="AH150" s="1014" t="str">
        <f>IF(IFERROR('Blocks A'!BC164-'Pre-1.095 (Hard Copy)'!AH150, 0)=0, " ", ('Blocks A'!BC164-'Pre-1.095 (Hard Copy)'!AH150))</f>
        <v>-15</v>
      </c>
      <c r="AI150" s="1014" t="str">
        <f>IF(IFERROR('Blocks A'!BJ164-'Pre-1.095 (Hard Copy)'!AI150, 0)=0, " ", ('Blocks A'!BJ164-'Pre-1.095 (Hard Copy)'!AI150))</f>
        <v>-6</v>
      </c>
      <c r="AJ150" s="1014" t="str">
        <f>IF(IFERROR('Blocks A'!BD164-'Pre-1.095 (Hard Copy)'!AJ150, 0)=0, " ", ('Blocks A'!BD164-'Pre-1.095 (Hard Copy)'!AJ150))</f>
        <v> </v>
      </c>
      <c r="AK150" s="1014" t="str">
        <f>IF(IFERROR('Blocks A'!BE164-'Pre-1.095 (Hard Copy)'!AK150, 0)=0, " ", ('Blocks A'!BE164-'Pre-1.095 (Hard Copy)'!AK150))</f>
        <v> </v>
      </c>
      <c r="AL150" s="1014" t="str">
        <f>IF(IFERROR('Blocks A'!BF164-'Pre-1.095 (Hard Copy)'!AL150, 0)=0, " ", ('Blocks A'!BF164-'Pre-1.095 (Hard Copy)'!AL150))</f>
        <v> </v>
      </c>
      <c r="AM150" s="1014" t="str">
        <f>IF(IFERROR('Blocks A'!BG164-'Pre-1.095 (Hard Copy)'!AM150, 0)=0, " ", ('Blocks A'!BG164-'Pre-1.095 (Hard Copy)'!AM150))</f>
        <v> </v>
      </c>
      <c r="AN150" s="1014" t="str">
        <f>IF(IFERROR('Blocks A'!BH164-'Pre-1.095 (Hard Copy)'!AN150, 0)=0, " ", ('Blocks A'!BH164-'Pre-1.095 (Hard Copy)'!AN150))</f>
        <v> </v>
      </c>
      <c r="AO150" s="1014" t="str">
        <f>IF(IFERROR('Blocks A'!BI164-'Pre-1.095 (Hard Copy)'!AO150, 0)=0, " ", ('Blocks A'!BI164-'Pre-1.095 (Hard Copy)'!AO150))</f>
        <v> </v>
      </c>
      <c r="AP150" s="1014" t="str">
        <f>IF(IFERROR('Blocks A'!BK164-'Pre-1.095 (Hard Copy)'!AP150, 0)=0, " ", ('Blocks A'!BK164-'Pre-1.095 (Hard Copy)'!AP150))</f>
        <v> </v>
      </c>
      <c r="AQ150" s="1014" t="str">
        <f>IF(IFERROR('Blocks A'!BL164-'Pre-1.095 (Hard Copy)'!AQ150, 0)=0, " ", ('Blocks A'!BL164-'Pre-1.095 (Hard Copy)'!AQ150))</f>
        <v> </v>
      </c>
      <c r="AR150" s="1014" t="str">
        <f>IF(IFERROR('Blocks A'!BM164-'Pre-1.095 (Hard Copy)'!AR150, 0)=0, " ", ('Blocks A'!BM164-'Pre-1.095 (Hard Copy)'!AR150))</f>
        <v> </v>
      </c>
      <c r="AS150" s="1014" t="str">
        <f>IF(IFERROR('Blocks A'!BO164-'Pre-1.095 (Hard Copy)'!AS150, 0)=0, " ", ('Blocks A'!BO164-'Pre-1.095 (Hard Copy)'!AS150))</f>
        <v> </v>
      </c>
      <c r="AT150" s="1014" t="str">
        <f>IF(IFERROR('Blocks A'!BP164-'Pre-1.095 (Hard Copy)'!AT150, 0)=0, " ", ('Blocks A'!BP164-'Pre-1.095 (Hard Copy)'!AT150))</f>
        <v> </v>
      </c>
      <c r="AU150" s="1014" t="str">
        <f>IF(IFERROR('Blocks A'!BQ164-'Pre-1.095 (Hard Copy)'!AU150, 0)=0, " ", ('Blocks A'!BQ164-'Pre-1.095 (Hard Copy)'!AU150))</f>
        <v> </v>
      </c>
      <c r="AV150" s="1014" t="str">
        <f>IF(IFERROR('Blocks A'!BR164-'Pre-1.095 (Hard Copy)'!AV150, 0)=0, " ", ('Blocks A'!BR164-'Pre-1.095 (Hard Copy)'!AV150))</f>
        <v> </v>
      </c>
      <c r="AW150" s="1014" t="str">
        <f>IF(IFERROR('Blocks A'!BS164-'Pre-1.095 (Hard Copy)'!AW150, 0)=0, " ", ('Blocks A'!BS164-'Pre-1.095 (Hard Copy)'!AW150))</f>
        <v> </v>
      </c>
      <c r="AX150" s="1014" t="str">
        <f>IF(IFERROR('Blocks A'!BT164-'Pre-1.095 (Hard Copy)'!AX150, 0)=0, " ", ('Blocks A'!BT164-'Pre-1.095 (Hard Copy)'!AX150))</f>
        <v>-161</v>
      </c>
      <c r="AY150" s="1014" t="str">
        <f>IF(IFERROR('Blocks A'!BU164-'Pre-1.095 (Hard Copy)'!AY150, 0)=0, " ", ('Blocks A'!BU164-'Pre-1.095 (Hard Copy)'!AY150))</f>
        <v>-17</v>
      </c>
      <c r="AZ150" s="1014" t="str">
        <f>IF(IFERROR('Blocks A'!BW164-'Pre-1.095 (Hard Copy)'!AZ150, 0)=0, " ", ('Blocks A'!BW164-'Pre-1.095 (Hard Copy)'!AZ150))</f>
        <v>-590</v>
      </c>
      <c r="BA150" s="1014" t="str">
        <f>IF(IFERROR('Blocks A'!BX164-'Pre-1.095 (Hard Copy)'!BA150, 0)=0, " ", ('Blocks A'!BX164-'Pre-1.095 (Hard Copy)'!BA150))</f>
        <v>+0</v>
      </c>
      <c r="BB150" s="1014" t="str">
        <f>IF(IFERROR('Blocks A'!BY164-'Pre-1.095 (Hard Copy)'!BB150, 0)=0, " ", ('Blocks A'!BY164-'Pre-1.095 (Hard Copy)'!BB150))</f>
        <v>-63</v>
      </c>
      <c r="BC150" s="1015" t="str">
        <f>IF(IFERROR('Blocks A'!BZ164-'Pre-1.095 (Hard Copy)'!BC150, 0)=0, " ", ('Blocks A'!BZ164-'Pre-1.095 (Hard Copy)'!BC150))</f>
        <v>+1.4</v>
      </c>
      <c r="BD150" s="1014" t="str">
        <f>IF(IFERROR('Blocks A'!BV164-'Pre-1.095 (Hard Copy)'!BD150, 0)=0, " ", ('Blocks A'!BV164-'Pre-1.095 (Hard Copy)'!BD150))</f>
        <v> </v>
      </c>
      <c r="BE150" s="1014" t="str">
        <f>IF(IFERROR('Blocks A'!CB164-'Pre-1.095 (Hard Copy)'!BE150, 0)=0, " ", ('Blocks A'!CB164-'Pre-1.095 (Hard Copy)'!BE150))</f>
        <v>-246</v>
      </c>
      <c r="BF150" s="1014" t="str">
        <f>IF(IFERROR('Blocks A'!CC164-'Pre-1.095 (Hard Copy)'!BF150, 0)=0, " ", ('Blocks A'!CC164-'Pre-1.095 (Hard Copy)'!BF150))</f>
        <v>-38,267</v>
      </c>
      <c r="BG150" s="1016" t="str">
        <f>IF(IFERROR('Blocks A'!CD164-'Pre-1.095 (Hard Copy)'!BG150, 0)=0, " ", ('Blocks A'!CD164-'Pre-1.095 (Hard Copy)'!BG150))</f>
        <v>-0.0383</v>
      </c>
      <c r="BH150" s="1014" t="str">
        <f>IF(IFERROR('Blocks A'!CE164-'Pre-1.095 (Hard Copy)'!BH150, 0)=0, " ", ('Blocks A'!CE164-'Pre-1.095 (Hard Copy)'!BH150))</f>
        <v>-155</v>
      </c>
      <c r="BI150" s="1014" t="str">
        <f>IF(IFERROR('Blocks A'!CZ164-'Pre-1.095 (Hard Copy)'!BI150, 0)=0, " ", ('Blocks A'!CZ164-'Pre-1.095 (Hard Copy)'!BI150))</f>
        <v>-177</v>
      </c>
      <c r="BJ150" s="1014" t="str">
        <f>IF(IFERROR('Blocks A'!DA164-'Pre-1.095 (Hard Copy)'!BJ150, 0)=0, " ", ('Blocks A'!DA164-'Pre-1.095 (Hard Copy)'!BJ150))</f>
        <v> </v>
      </c>
      <c r="BK150" s="1014" t="str">
        <f>IF(IFERROR('Blocks A'!DB164-'Pre-1.095 (Hard Copy)'!BK150, 0)=0, " ", ('Blocks A'!DB164-'Pre-1.095 (Hard Copy)'!BK150))</f>
        <v> </v>
      </c>
      <c r="BL150" s="1014" t="str">
        <f>IF(IFERROR('Blocks A'!DC164-'Pre-1.095 (Hard Copy)'!BL150, 0)=0, " ", ('Blocks A'!DC164-'Pre-1.095 (Hard Copy)'!BL150))</f>
        <v> </v>
      </c>
      <c r="BM150" s="1014" t="str">
        <f>IF(IFERROR('Blocks A'!DD164-'Pre-1.095 (Hard Copy)'!BM150, 0)=0, " ", ('Blocks A'!DD164-'Pre-1.095 (Hard Copy)'!BM150))</f>
        <v> </v>
      </c>
      <c r="BN150" s="1014" t="str">
        <f>IF(IFERROR('Blocks A'!DE164-'Pre-1.095 (Hard Copy)'!BN150, 0)=0, " ", ('Blocks A'!DE164-'Pre-1.095 (Hard Copy)'!BN150))</f>
        <v> </v>
      </c>
      <c r="BO150" s="1014" t="str">
        <f>IF(IFERROR('Blocks A'!DF164-'Pre-1.095 (Hard Copy)'!BO150, 0)=0, " ", ('Blocks A'!DF164-'Pre-1.095 (Hard Copy)'!BO150))</f>
        <v> </v>
      </c>
      <c r="BP150" s="1014" t="str">
        <f>IF(IFERROR('Blocks A'!DG164-'Pre-1.095 (Hard Copy)'!BP150, 0)=0, " ", ('Blocks A'!DG164-'Pre-1.095 (Hard Copy)'!BP150))</f>
        <v> </v>
      </c>
      <c r="BQ150" s="1014" t="str">
        <f>IF(IFERROR('Blocks A'!DH164-'Pre-1.095 (Hard Copy)'!BQ150, 0)=0, " ", ('Blocks A'!DH164-'Pre-1.095 (Hard Copy)'!BQ150))</f>
        <v> </v>
      </c>
      <c r="BR150" s="1014" t="str">
        <f>IF(IFERROR('Blocks A'!DI164-'Pre-1.095 (Hard Copy)'!BR150, 0)=0, " ", ('Blocks A'!DI164-'Pre-1.095 (Hard Copy)'!BR150))</f>
        <v> </v>
      </c>
      <c r="BS150" s="1014" t="str">
        <f>IF(IFERROR('Blocks A'!DJ164-'Pre-1.095 (Hard Copy)'!BS150, 0)=0, " ", ('Blocks A'!DJ164-'Pre-1.095 (Hard Copy)'!BS150))</f>
        <v>-316</v>
      </c>
      <c r="BT150" s="1014" t="str">
        <f>IF(IFERROR('Blocks A'!DK164-'Pre-1.095 (Hard Copy)'!BT150, 0)=0, " ", ('Blocks A'!DK164-'Pre-1.095 (Hard Copy)'!BT150))</f>
        <v> </v>
      </c>
      <c r="BU150" s="1014" t="str">
        <f>IF(IFERROR('Blocks A'!DL164-'Pre-1.095 (Hard Copy)'!BU150, 0)=0, " ", ('Blocks A'!DL164-'Pre-1.095 (Hard Copy)'!BU150))</f>
        <v> </v>
      </c>
      <c r="BV150" s="1014" t="str">
        <f>IF(IFERROR('Blocks A'!DM164-'Pre-1.095 (Hard Copy)'!BV150, 0)=0, " ", ('Blocks A'!DM164-'Pre-1.095 (Hard Copy)'!BV150))</f>
        <v> </v>
      </c>
      <c r="BW150" s="1014" t="str">
        <f>IF(IFERROR('Blocks A'!DN164-'Pre-1.095 (Hard Copy)'!BW150, 0)=0, " ", ('Blocks A'!DN164-'Pre-1.095 (Hard Copy)'!BW150))</f>
        <v> </v>
      </c>
      <c r="BX150" s="1014" t="str">
        <f>IF(IFERROR('Blocks A'!DO164-'Pre-1.095 (Hard Copy)'!BX150, 0)=0, " ", ('Blocks A'!DO164-'Pre-1.095 (Hard Copy)'!BX150))</f>
        <v> </v>
      </c>
      <c r="BY150" s="1014" t="str">
        <f>IF(IFERROR('Blocks A'!DP164-'Pre-1.095 (Hard Copy)'!BY150, 0)=0, " ", ('Blocks A'!DP164-'Pre-1.095 (Hard Copy)'!BY150))</f>
        <v> </v>
      </c>
      <c r="BZ150" s="1014" t="str">
        <f>IF(IFERROR('Blocks A'!DQ164-'Pre-1.095 (Hard Copy)'!BZ150, 0)=0, " ", ('Blocks A'!DQ164-'Pre-1.095 (Hard Copy)'!BZ150))</f>
        <v> </v>
      </c>
      <c r="CA150" s="1014" t="str">
        <f>IF(IFERROR('Blocks A'!DR164-'Pre-1.095 (Hard Copy)'!CA150, 0)=0, " ", ('Blocks A'!DR164-'Pre-1.095 (Hard Copy)'!CA150))</f>
        <v> </v>
      </c>
      <c r="CB150" s="1014" t="str">
        <f>IF(IFERROR('Blocks A'!DS164-'Pre-1.095 (Hard Copy)'!CB150, 0)=0, " ", ('Blocks A'!DS164-'Pre-1.095 (Hard Copy)'!CB150))</f>
        <v> </v>
      </c>
      <c r="CC150" s="1014" t="str">
        <f>IF(IFERROR('Blocks A'!DT164-'Pre-1.095 (Hard Copy)'!CC150, 0)=0, " ", ('Blocks A'!DT164-'Pre-1.095 (Hard Copy)'!CC150))</f>
        <v>-177</v>
      </c>
      <c r="CD150" s="1014" t="str">
        <f>IF(IFERROR('Blocks A'!DU164-'Pre-1.095 (Hard Copy)'!CD150, 0)=0, " ", ('Blocks A'!DU164-'Pre-1.095 (Hard Copy)'!CD150))</f>
        <v>-316</v>
      </c>
      <c r="CE150" s="1014" t="str">
        <f>IF(IFERROR('Blocks A'!DX164-'Pre-1.095 (Hard Copy)'!CE150, 0)=0, " ", ('Blocks A'!DX164-'Pre-1.095 (Hard Copy)'!CE150))</f>
        <v>-12</v>
      </c>
      <c r="CF150" s="1014" t="str">
        <f>IF(IFERROR('Blocks A'!DY164-'Pre-1.095 (Hard Copy)'!CF150, 0)=0, " ", ('Blocks A'!DY164-'Pre-1.095 (Hard Copy)'!CF150))</f>
        <v>-1,891</v>
      </c>
      <c r="CG150" s="1016" t="str">
        <f>IF(IFERROR('Blocks A'!DZ164-'Pre-1.095 (Hard Copy)'!CG150, 0)=0, " ", ('Blocks A'!DZ164-'Pre-1.095 (Hard Copy)'!CG150))</f>
        <v>-0.0019</v>
      </c>
      <c r="CH150" s="1015" t="str">
        <f>IF(IFERROR('Blocks A'!DV164-'Pre-1.095 (Hard Copy)'!CH150, 0)=0, " ", ('Blocks A'!DV164-'Pre-1.095 (Hard Copy)'!CH150))</f>
        <v>-22.5</v>
      </c>
      <c r="CI150" s="1015" t="str">
        <f>IF(IFERROR('Blocks A'!DW164-'Pre-1.095 (Hard Copy)'!CI150, 0)=0, " ", ('Blocks A'!DW164-'Pre-1.095 (Hard Copy)'!CI150))</f>
        <v>-116.9</v>
      </c>
      <c r="CJ150" s="1014" t="str">
        <f>IF(IFERROR('Blocks A'!EA164-'Pre-1.095 (Hard Copy)'!CJ150, 0)=0, " ", ('Blocks A'!EA164-'Pre-1.095 (Hard Copy)'!CJ150))</f>
        <v>-258</v>
      </c>
      <c r="CK150" s="1017" t="str">
        <f>IF(IFERROR('Blocks A'!EB164-'Pre-1.095 (Hard Copy)'!CK150, 0)=0, " ", ('Blocks A'!EB164-'Pre-1.095 (Hard Copy)'!CK150))</f>
        <v>-4.30</v>
      </c>
      <c r="CL150" s="1017" t="str">
        <f>IF(IFERROR('Blocks A'!EC164-'Pre-1.095 (Hard Copy)'!CL150, 0)=0, " ", ('Blocks A'!EC164-'Pre-1.095 (Hard Copy)'!CL150))</f>
        <v>-0.07</v>
      </c>
      <c r="CM150" s="1017" t="str">
        <f>IF(IFERROR('Blocks A'!EH164-'Pre-1.095 (Hard Copy)'!CM150, 0)=0, " ", ('Blocks A'!EH164-'Pre-1.095 (Hard Copy)'!CM150))</f>
        <v>-0.00</v>
      </c>
      <c r="CN150" s="1014" t="str">
        <f>IF(IFERROR('Blocks A'!ED164-'Pre-1.095 (Hard Copy)'!CN150, 0)=0, " ", ('Blocks A'!ED164-'Pre-1.095 (Hard Copy)'!CN150))</f>
        <v>-40,158</v>
      </c>
      <c r="CO150" s="1017" t="str">
        <f>IF(IFERROR('Blocks A'!EE164-'Pre-1.095 (Hard Copy)'!CO150, 0)=0, " ", ('Blocks A'!EE164-'Pre-1.095 (Hard Copy)'!CO150))</f>
        <v>-40.16</v>
      </c>
      <c r="CP150" s="1017" t="str">
        <f>IF(IFERROR('Blocks A'!EF164-'Pre-1.095 (Hard Copy)'!CP150, 0)=0, " ", ('Blocks A'!EF164-'Pre-1.095 (Hard Copy)'!CP150))</f>
        <v>-0.04</v>
      </c>
      <c r="CQ150" s="1016" t="str">
        <f>IF(IFERROR('Blocks A'!EG164-'Pre-1.095 (Hard Copy)'!CQ150, 0)=0, " ", ('Blocks A'!EG164-'Pre-1.095 (Hard Copy)'!CQ150))</f>
        <v>-0.0402</v>
      </c>
      <c r="CR150" s="1018" t="s">
        <v>12</v>
      </c>
    </row>
    <row r="151">
      <c r="B151" s="1013" t="s">
        <v>1028</v>
      </c>
      <c r="C151" s="969" t="s">
        <v>886</v>
      </c>
      <c r="D151" s="969">
        <v>1.0</v>
      </c>
      <c r="E151" s="969">
        <v>1.0</v>
      </c>
      <c r="F151" s="969">
        <v>1.0</v>
      </c>
      <c r="G151" s="1014" t="str">
        <f>IF(IFERROR('Blocks A'!G165-'Pre-1.095 (Hard Copy)'!G151, 0)=0, " ", ('Blocks A'!G165-'Pre-1.095 (Hard Copy)'!G151))</f>
        <v> </v>
      </c>
      <c r="H151" s="1014" t="str">
        <f>IF(IFERROR('Blocks A'!H165-'Pre-1.095 (Hard Copy)'!H151, 0)=0, " ", ('Blocks A'!H165-'Pre-1.095 (Hard Copy)'!H151))</f>
        <v> </v>
      </c>
      <c r="I151" s="1014" t="str">
        <f>IF(IFERROR('Blocks A'!I165-'Pre-1.095 (Hard Copy)'!I151, 0)=0, " ", ('Blocks A'!I165-'Pre-1.095 (Hard Copy)'!I151))</f>
        <v> </v>
      </c>
      <c r="J151" s="1014" t="str">
        <f>IF(IFERROR('Blocks A'!J165-'Pre-1.095 (Hard Copy)'!J151, 0)=0, " ", ('Blocks A'!J165-'Pre-1.095 (Hard Copy)'!J151))</f>
        <v> </v>
      </c>
      <c r="K151" s="1014" t="str">
        <f>IF(IFERROR('Blocks A'!K165-'Pre-1.095 (Hard Copy)'!K151, 0)=0, " ", ('Blocks A'!K165-'Pre-1.095 (Hard Copy)'!K151))</f>
        <v> </v>
      </c>
      <c r="L151" s="1014" t="str">
        <f>IF(IFERROR('Blocks A'!L165-'Pre-1.095 (Hard Copy)'!L151, 0)=0, " ", ('Blocks A'!L165-'Pre-1.095 (Hard Copy)'!L151))</f>
        <v> </v>
      </c>
      <c r="M151" s="1014" t="str">
        <f>IF(IFERROR('Blocks A'!N165-'Pre-1.095 (Hard Copy)'!M151, 0)=0, " ", ('Blocks A'!N165-'Pre-1.095 (Hard Copy)'!M151))</f>
        <v> </v>
      </c>
      <c r="N151" s="1014" t="str">
        <f>IF(IFERROR('Blocks A'!O165-'Pre-1.095 (Hard Copy)'!N151, 0)=0, " ", ('Blocks A'!O165-'Pre-1.095 (Hard Copy)'!N151))</f>
        <v> </v>
      </c>
      <c r="O151" s="1014" t="str">
        <f>IF(IFERROR('Blocks A'!P165-'Pre-1.095 (Hard Copy)'!O151, 0)=0, " ", ('Blocks A'!P165-'Pre-1.095 (Hard Copy)'!O151))</f>
        <v> </v>
      </c>
      <c r="P151" s="1014" t="str">
        <f>IF(IFERROR('Blocks A'!Q165-'Pre-1.095 (Hard Copy)'!P151, 0)=0, " ", ('Blocks A'!Q165-'Pre-1.095 (Hard Copy)'!P151))</f>
        <v> </v>
      </c>
      <c r="Q151" s="1014" t="str">
        <f>IF(IFERROR('Blocks A'!R165-'Pre-1.095 (Hard Copy)'!Q151, 0)=0, " ", ('Blocks A'!R165-'Pre-1.095 (Hard Copy)'!Q151))</f>
        <v> </v>
      </c>
      <c r="R151" s="1014" t="str">
        <f>IF(IFERROR('Blocks A'!S165-'Pre-1.095 (Hard Copy)'!R151, 0)=0, " ", ('Blocks A'!S165-'Pre-1.095 (Hard Copy)'!R151))</f>
        <v> </v>
      </c>
      <c r="S151" s="1014" t="str">
        <f>IF(IFERROR('Blocks A'!T165-'Pre-1.095 (Hard Copy)'!S151, 0)=0, " ", ('Blocks A'!T165-'Pre-1.095 (Hard Copy)'!S151))</f>
        <v> </v>
      </c>
      <c r="T151" s="1014" t="str">
        <f>IF(IFERROR('Blocks A'!M165-'Pre-1.095 (Hard Copy)'!T151, 0)=0, " ", ('Blocks A'!M165-'Pre-1.095 (Hard Copy)'!T151))</f>
        <v> </v>
      </c>
      <c r="U151" s="1014" t="str">
        <f>IF(IFERROR('Blocks A'!U165-'Pre-1.095 (Hard Copy)'!U151, 0)=0, " ", ('Blocks A'!U165-'Pre-1.095 (Hard Copy)'!U151))</f>
        <v> </v>
      </c>
      <c r="V151" s="1014" t="str">
        <f>IF(IFERROR('Blocks A'!V165-'Pre-1.095 (Hard Copy)'!V151, 0)=0, " ", ('Blocks A'!V165-'Pre-1.095 (Hard Copy)'!V151))</f>
        <v> </v>
      </c>
      <c r="W151" s="1014" t="str">
        <f>IF(IFERROR('Blocks A'!W165-'Pre-1.095 (Hard Copy)'!W151, 0)=0, " ", ('Blocks A'!W165-'Pre-1.095 (Hard Copy)'!W151))</f>
        <v> </v>
      </c>
      <c r="X151" s="1014" t="str">
        <f>IF(IFERROR('Blocks A'!X165-'Pre-1.095 (Hard Copy)'!X151, 0)=0, " ", ('Blocks A'!X165-'Pre-1.095 (Hard Copy)'!X151))</f>
        <v> </v>
      </c>
      <c r="Y151" s="1014" t="str">
        <f>IF(IFERROR('Blocks A'!AC165-'Pre-1.095 (Hard Copy)'!Y151, 0)=0, " ", ('Blocks A'!AC165-'Pre-1.095 (Hard Copy)'!Y151))</f>
        <v> </v>
      </c>
      <c r="Z151" s="1014" t="str">
        <f>IF(IFERROR('Blocks A'!Y165-'Pre-1.095 (Hard Copy)'!Z151, 0)=0, " ", ('Blocks A'!Y165-'Pre-1.095 (Hard Copy)'!Z151))</f>
        <v> </v>
      </c>
      <c r="AA151" s="1014" t="str">
        <f>IF(IFERROR('Blocks A'!Z165-'Pre-1.095 (Hard Copy)'!AA151, 0)=0, " ", ('Blocks A'!Z165-'Pre-1.095 (Hard Copy)'!AA151))</f>
        <v> </v>
      </c>
      <c r="AB151" s="1014" t="str">
        <f>IF(IFERROR('Blocks A'!AA165-'Pre-1.095 (Hard Copy)'!AB151, 0)=0, " ", ('Blocks A'!AA165-'Pre-1.095 (Hard Copy)'!AB151))</f>
        <v> </v>
      </c>
      <c r="AC151" s="1014" t="str">
        <f>IF(IFERROR('Blocks A'!AB165-'Pre-1.095 (Hard Copy)'!AC151, 0)=0, " ", ('Blocks A'!AB165-'Pre-1.095 (Hard Copy)'!AC151))</f>
        <v> </v>
      </c>
      <c r="AD151" s="1014" t="str">
        <f>IF(IFERROR('Blocks A'!AY165-'Pre-1.095 (Hard Copy)'!AD151, 0)=0, " ", ('Blocks A'!AY165-'Pre-1.095 (Hard Copy)'!AD151))</f>
        <v> </v>
      </c>
      <c r="AE151" s="1014" t="str">
        <f>IF(IFERROR('Blocks A'!AZ165-'Pre-1.095 (Hard Copy)'!AE151, 0)=0, " ", ('Blocks A'!AZ165-'Pre-1.095 (Hard Copy)'!AE151))</f>
        <v> </v>
      </c>
      <c r="AF151" s="1014" t="str">
        <f>IF(IFERROR('Blocks A'!BA165-'Pre-1.095 (Hard Copy)'!AF151, 0)=0, " ", ('Blocks A'!BA165-'Pre-1.095 (Hard Copy)'!AF151))</f>
        <v> </v>
      </c>
      <c r="AG151" s="1014" t="str">
        <f>IF(IFERROR('Blocks A'!BB165-'Pre-1.095 (Hard Copy)'!AG151, 0)=0, " ", ('Blocks A'!BB165-'Pre-1.095 (Hard Copy)'!AG151))</f>
        <v> </v>
      </c>
      <c r="AH151" s="1014" t="str">
        <f>IF(IFERROR('Blocks A'!BC165-'Pre-1.095 (Hard Copy)'!AH151, 0)=0, " ", ('Blocks A'!BC165-'Pre-1.095 (Hard Copy)'!AH151))</f>
        <v> </v>
      </c>
      <c r="AI151" s="1014" t="str">
        <f>IF(IFERROR('Blocks A'!BJ165-'Pre-1.095 (Hard Copy)'!AI151, 0)=0, " ", ('Blocks A'!BJ165-'Pre-1.095 (Hard Copy)'!AI151))</f>
        <v> </v>
      </c>
      <c r="AJ151" s="1014" t="str">
        <f>IF(IFERROR('Blocks A'!BD165-'Pre-1.095 (Hard Copy)'!AJ151, 0)=0, " ", ('Blocks A'!BD165-'Pre-1.095 (Hard Copy)'!AJ151))</f>
        <v> </v>
      </c>
      <c r="AK151" s="1014" t="str">
        <f>IF(IFERROR('Blocks A'!BE165-'Pre-1.095 (Hard Copy)'!AK151, 0)=0, " ", ('Blocks A'!BE165-'Pre-1.095 (Hard Copy)'!AK151))</f>
        <v> </v>
      </c>
      <c r="AL151" s="1014" t="str">
        <f>IF(IFERROR('Blocks A'!BF165-'Pre-1.095 (Hard Copy)'!AL151, 0)=0, " ", ('Blocks A'!BF165-'Pre-1.095 (Hard Copy)'!AL151))</f>
        <v> </v>
      </c>
      <c r="AM151" s="1014" t="str">
        <f>IF(IFERROR('Blocks A'!BG165-'Pre-1.095 (Hard Copy)'!AM151, 0)=0, " ", ('Blocks A'!BG165-'Pre-1.095 (Hard Copy)'!AM151))</f>
        <v> </v>
      </c>
      <c r="AN151" s="1014" t="str">
        <f>IF(IFERROR('Blocks A'!BH165-'Pre-1.095 (Hard Copy)'!AN151, 0)=0, " ", ('Blocks A'!BH165-'Pre-1.095 (Hard Copy)'!AN151))</f>
        <v> </v>
      </c>
      <c r="AO151" s="1014" t="str">
        <f>IF(IFERROR('Blocks A'!BI165-'Pre-1.095 (Hard Copy)'!AO151, 0)=0, " ", ('Blocks A'!BI165-'Pre-1.095 (Hard Copy)'!AO151))</f>
        <v> </v>
      </c>
      <c r="AP151" s="1014" t="str">
        <f>IF(IFERROR('Blocks A'!BK165-'Pre-1.095 (Hard Copy)'!AP151, 0)=0, " ", ('Blocks A'!BK165-'Pre-1.095 (Hard Copy)'!AP151))</f>
        <v> </v>
      </c>
      <c r="AQ151" s="1014" t="str">
        <f>IF(IFERROR('Blocks A'!BL165-'Pre-1.095 (Hard Copy)'!AQ151, 0)=0, " ", ('Blocks A'!BL165-'Pre-1.095 (Hard Copy)'!AQ151))</f>
        <v> </v>
      </c>
      <c r="AR151" s="1014" t="str">
        <f>IF(IFERROR('Blocks A'!BM165-'Pre-1.095 (Hard Copy)'!AR151, 0)=0, " ", ('Blocks A'!BM165-'Pre-1.095 (Hard Copy)'!AR151))</f>
        <v> </v>
      </c>
      <c r="AS151" s="1014" t="str">
        <f>IF(IFERROR('Blocks A'!BO165-'Pre-1.095 (Hard Copy)'!AS151, 0)=0, " ", ('Blocks A'!BO165-'Pre-1.095 (Hard Copy)'!AS151))</f>
        <v> </v>
      </c>
      <c r="AT151" s="1014" t="str">
        <f>IF(IFERROR('Blocks A'!BP165-'Pre-1.095 (Hard Copy)'!AT151, 0)=0, " ", ('Blocks A'!BP165-'Pre-1.095 (Hard Copy)'!AT151))</f>
        <v> </v>
      </c>
      <c r="AU151" s="1014" t="str">
        <f>IF(IFERROR('Blocks A'!BQ165-'Pre-1.095 (Hard Copy)'!AU151, 0)=0, " ", ('Blocks A'!BQ165-'Pre-1.095 (Hard Copy)'!AU151))</f>
        <v> </v>
      </c>
      <c r="AV151" s="1014" t="str">
        <f>IF(IFERROR('Blocks A'!BR165-'Pre-1.095 (Hard Copy)'!AV151, 0)=0, " ", ('Blocks A'!BR165-'Pre-1.095 (Hard Copy)'!AV151))</f>
        <v> </v>
      </c>
      <c r="AW151" s="1014" t="str">
        <f>IF(IFERROR('Blocks A'!BS165-'Pre-1.095 (Hard Copy)'!AW151, 0)=0, " ", ('Blocks A'!BS165-'Pre-1.095 (Hard Copy)'!AW151))</f>
        <v> </v>
      </c>
      <c r="AX151" s="1014" t="str">
        <f>IF(IFERROR('Blocks A'!BT165-'Pre-1.095 (Hard Copy)'!AX151, 0)=0, " ", ('Blocks A'!BT165-'Pre-1.095 (Hard Copy)'!AX151))</f>
        <v> </v>
      </c>
      <c r="AY151" s="1014" t="str">
        <f>IF(IFERROR('Blocks A'!BU165-'Pre-1.095 (Hard Copy)'!AY151, 0)=0, " ", ('Blocks A'!BU165-'Pre-1.095 (Hard Copy)'!AY151))</f>
        <v> </v>
      </c>
      <c r="AZ151" s="1014" t="str">
        <f>IF(IFERROR('Blocks A'!BW165-'Pre-1.095 (Hard Copy)'!AZ151, 0)=0, " ", ('Blocks A'!BW165-'Pre-1.095 (Hard Copy)'!AZ151))</f>
        <v> </v>
      </c>
      <c r="BA151" s="1014" t="str">
        <f>IF(IFERROR('Blocks A'!BX165-'Pre-1.095 (Hard Copy)'!BA151, 0)=0, " ", ('Blocks A'!BX165-'Pre-1.095 (Hard Copy)'!BA151))</f>
        <v>-0</v>
      </c>
      <c r="BB151" s="1014" t="str">
        <f>IF(IFERROR('Blocks A'!BY165-'Pre-1.095 (Hard Copy)'!BB151, 0)=0, " ", ('Blocks A'!BY165-'Pre-1.095 (Hard Copy)'!BB151))</f>
        <v> </v>
      </c>
      <c r="BC151" s="1015" t="str">
        <f>IF(IFERROR('Blocks A'!BZ165-'Pre-1.095 (Hard Copy)'!BC151, 0)=0, " ", ('Blocks A'!BZ165-'Pre-1.095 (Hard Copy)'!BC151))</f>
        <v>-0.0</v>
      </c>
      <c r="BD151" s="1014" t="str">
        <f>IF(IFERROR('Blocks A'!BV165-'Pre-1.095 (Hard Copy)'!BD151, 0)=0, " ", ('Blocks A'!BV165-'Pre-1.095 (Hard Copy)'!BD151))</f>
        <v> </v>
      </c>
      <c r="BE151" s="1014" t="str">
        <f>IF(IFERROR('Blocks A'!CB165-'Pre-1.095 (Hard Copy)'!BE151, 0)=0, " ", ('Blocks A'!CB165-'Pre-1.095 (Hard Copy)'!BE151))</f>
        <v>-232</v>
      </c>
      <c r="BF151" s="1014" t="str">
        <f>IF(IFERROR('Blocks A'!CC165-'Pre-1.095 (Hard Copy)'!BF151, 0)=0, " ", ('Blocks A'!CC165-'Pre-1.095 (Hard Copy)'!BF151))</f>
        <v>-36,089</v>
      </c>
      <c r="BG151" s="1016" t="str">
        <f>IF(IFERROR('Blocks A'!CD165-'Pre-1.095 (Hard Copy)'!BG151, 0)=0, " ", ('Blocks A'!CD165-'Pre-1.095 (Hard Copy)'!BG151))</f>
        <v>-0.0361</v>
      </c>
      <c r="BH151" s="1014" t="str">
        <f>IF(IFERROR('Blocks A'!CE165-'Pre-1.095 (Hard Copy)'!BH151, 0)=0, " ", ('Blocks A'!CE165-'Pre-1.095 (Hard Copy)'!BH151))</f>
        <v> </v>
      </c>
      <c r="BI151" s="1014" t="str">
        <f>IF(IFERROR('Blocks A'!CZ165-'Pre-1.095 (Hard Copy)'!BI151, 0)=0, " ", ('Blocks A'!CZ165-'Pre-1.095 (Hard Copy)'!BI151))</f>
        <v>+72</v>
      </c>
      <c r="BJ151" s="1014" t="str">
        <f>IF(IFERROR('Blocks A'!DA165-'Pre-1.095 (Hard Copy)'!BJ151, 0)=0, " ", ('Blocks A'!DA165-'Pre-1.095 (Hard Copy)'!BJ151))</f>
        <v>+40</v>
      </c>
      <c r="BK151" s="1014" t="str">
        <f>IF(IFERROR('Blocks A'!DB165-'Pre-1.095 (Hard Copy)'!BK151, 0)=0, " ", ('Blocks A'!DB165-'Pre-1.095 (Hard Copy)'!BK151))</f>
        <v>+24</v>
      </c>
      <c r="BL151" s="1014" t="str">
        <f>IF(IFERROR('Blocks A'!DC165-'Pre-1.095 (Hard Copy)'!BL151, 0)=0, " ", ('Blocks A'!DC165-'Pre-1.095 (Hard Copy)'!BL151))</f>
        <v> </v>
      </c>
      <c r="BM151" s="1014" t="str">
        <f>IF(IFERROR('Blocks A'!DD165-'Pre-1.095 (Hard Copy)'!BM151, 0)=0, " ", ('Blocks A'!DD165-'Pre-1.095 (Hard Copy)'!BM151))</f>
        <v> </v>
      </c>
      <c r="BN151" s="1014" t="str">
        <f>IF(IFERROR('Blocks A'!DE165-'Pre-1.095 (Hard Copy)'!BN151, 0)=0, " ", ('Blocks A'!DE165-'Pre-1.095 (Hard Copy)'!BN151))</f>
        <v> </v>
      </c>
      <c r="BO151" s="1014" t="str">
        <f>IF(IFERROR('Blocks A'!DF165-'Pre-1.095 (Hard Copy)'!BO151, 0)=0, " ", ('Blocks A'!DF165-'Pre-1.095 (Hard Copy)'!BO151))</f>
        <v> </v>
      </c>
      <c r="BP151" s="1014" t="str">
        <f>IF(IFERROR('Blocks A'!DG165-'Pre-1.095 (Hard Copy)'!BP151, 0)=0, " ", ('Blocks A'!DG165-'Pre-1.095 (Hard Copy)'!BP151))</f>
        <v> </v>
      </c>
      <c r="BQ151" s="1014" t="str">
        <f>IF(IFERROR('Blocks A'!DH165-'Pre-1.095 (Hard Copy)'!BQ151, 0)=0, " ", ('Blocks A'!DH165-'Pre-1.095 (Hard Copy)'!BQ151))</f>
        <v> </v>
      </c>
      <c r="BR151" s="1014" t="str">
        <f>IF(IFERROR('Blocks A'!DI165-'Pre-1.095 (Hard Copy)'!BR151, 0)=0, " ", ('Blocks A'!DI165-'Pre-1.095 (Hard Copy)'!BR151))</f>
        <v> </v>
      </c>
      <c r="BS151" s="1014" t="str">
        <f>IF(IFERROR('Blocks A'!DJ165-'Pre-1.095 (Hard Copy)'!BS151, 0)=0, " ", ('Blocks A'!DJ165-'Pre-1.095 (Hard Copy)'!BS151))</f>
        <v>+129</v>
      </c>
      <c r="BT151" s="1014" t="str">
        <f>IF(IFERROR('Blocks A'!DK165-'Pre-1.095 (Hard Copy)'!BT151, 0)=0, " ", ('Blocks A'!DK165-'Pre-1.095 (Hard Copy)'!BT151))</f>
        <v>+125</v>
      </c>
      <c r="BU151" s="1014" t="str">
        <f>IF(IFERROR('Blocks A'!DL165-'Pre-1.095 (Hard Copy)'!BU151, 0)=0, " ", ('Blocks A'!DL165-'Pre-1.095 (Hard Copy)'!BU151))</f>
        <v>+100</v>
      </c>
      <c r="BV151" s="1014" t="str">
        <f>IF(IFERROR('Blocks A'!DM165-'Pre-1.095 (Hard Copy)'!BV151, 0)=0, " ", ('Blocks A'!DM165-'Pre-1.095 (Hard Copy)'!BV151))</f>
        <v> </v>
      </c>
      <c r="BW151" s="1014" t="str">
        <f>IF(IFERROR('Blocks A'!DN165-'Pre-1.095 (Hard Copy)'!BW151, 0)=0, " ", ('Blocks A'!DN165-'Pre-1.095 (Hard Copy)'!BW151))</f>
        <v> </v>
      </c>
      <c r="BX151" s="1014" t="str">
        <f>IF(IFERROR('Blocks A'!DO165-'Pre-1.095 (Hard Copy)'!BX151, 0)=0, " ", ('Blocks A'!DO165-'Pre-1.095 (Hard Copy)'!BX151))</f>
        <v> </v>
      </c>
      <c r="BY151" s="1014" t="str">
        <f>IF(IFERROR('Blocks A'!DP165-'Pre-1.095 (Hard Copy)'!BY151, 0)=0, " ", ('Blocks A'!DP165-'Pre-1.095 (Hard Copy)'!BY151))</f>
        <v> </v>
      </c>
      <c r="BZ151" s="1014" t="str">
        <f>IF(IFERROR('Blocks A'!DQ165-'Pre-1.095 (Hard Copy)'!BZ151, 0)=0, " ", ('Blocks A'!DQ165-'Pre-1.095 (Hard Copy)'!BZ151))</f>
        <v> </v>
      </c>
      <c r="CA151" s="1014" t="str">
        <f>IF(IFERROR('Blocks A'!DR165-'Pre-1.095 (Hard Copy)'!CA151, 0)=0, " ", ('Blocks A'!DR165-'Pre-1.095 (Hard Copy)'!CA151))</f>
        <v> </v>
      </c>
      <c r="CB151" s="1014" t="str">
        <f>IF(IFERROR('Blocks A'!DS165-'Pre-1.095 (Hard Copy)'!CB151, 0)=0, " ", ('Blocks A'!DS165-'Pre-1.095 (Hard Copy)'!CB151))</f>
        <v> </v>
      </c>
      <c r="CC151" s="1014" t="str">
        <f>IF(IFERROR('Blocks A'!DT165-'Pre-1.095 (Hard Copy)'!CC151, 0)=0, " ", ('Blocks A'!DT165-'Pre-1.095 (Hard Copy)'!CC151))</f>
        <v>+136</v>
      </c>
      <c r="CD151" s="1014" t="str">
        <f>IF(IFERROR('Blocks A'!DU165-'Pre-1.095 (Hard Copy)'!CD151, 0)=0, " ", ('Blocks A'!DU165-'Pre-1.095 (Hard Copy)'!CD151))</f>
        <v>+354</v>
      </c>
      <c r="CE151" s="1014" t="str">
        <f>IF(IFERROR('Blocks A'!DX165-'Pre-1.095 (Hard Copy)'!CE151, 0)=0, " ", ('Blocks A'!DX165-'Pre-1.095 (Hard Copy)'!CE151))</f>
        <v>+505</v>
      </c>
      <c r="CF151" s="1014" t="str">
        <f>IF(IFERROR('Blocks A'!DY165-'Pre-1.095 (Hard Copy)'!CF151, 0)=0, " ", ('Blocks A'!DY165-'Pre-1.095 (Hard Copy)'!CF151))</f>
        <v>+78,547</v>
      </c>
      <c r="CG151" s="1016" t="str">
        <f>IF(IFERROR('Blocks A'!DZ165-'Pre-1.095 (Hard Copy)'!CG151, 0)=0, " ", ('Blocks A'!DZ165-'Pre-1.095 (Hard Copy)'!CG151))</f>
        <v>+0.0785</v>
      </c>
      <c r="CH151" s="1015" t="str">
        <f>IF(IFERROR('Blocks A'!DV165-'Pre-1.095 (Hard Copy)'!CH151, 0)=0, " ", ('Blocks A'!DV165-'Pre-1.095 (Hard Copy)'!CH151))</f>
        <v>+16.3</v>
      </c>
      <c r="CI151" s="1015" t="str">
        <f>IF(IFERROR('Blocks A'!DW165-'Pre-1.095 (Hard Copy)'!CI151, 0)=0, " ", ('Blocks A'!DW165-'Pre-1.095 (Hard Copy)'!CI151))</f>
        <v>+130.8</v>
      </c>
      <c r="CJ151" s="1014" t="str">
        <f>IF(IFERROR('Blocks A'!EA165-'Pre-1.095 (Hard Copy)'!CJ151, 0)=0, " ", ('Blocks A'!EA165-'Pre-1.095 (Hard Copy)'!CJ151))</f>
        <v>+273</v>
      </c>
      <c r="CK151" s="1017" t="str">
        <f>IF(IFERROR('Blocks A'!EB165-'Pre-1.095 (Hard Copy)'!CK151, 0)=0, " ", ('Blocks A'!EB165-'Pre-1.095 (Hard Copy)'!CK151))</f>
        <v>+4.55</v>
      </c>
      <c r="CL151" s="1017" t="str">
        <f>IF(IFERROR('Blocks A'!EC165-'Pre-1.095 (Hard Copy)'!CL151, 0)=0, " ", ('Blocks A'!EC165-'Pre-1.095 (Hard Copy)'!CL151))</f>
        <v>+0.08</v>
      </c>
      <c r="CM151" s="1017" t="str">
        <f>IF(IFERROR('Blocks A'!EH165-'Pre-1.095 (Hard Copy)'!CM151, 0)=0, " ", ('Blocks A'!EH165-'Pre-1.095 (Hard Copy)'!CM151))</f>
        <v>+0.00</v>
      </c>
      <c r="CN151" s="1014" t="str">
        <f>IF(IFERROR('Blocks A'!ED165-'Pre-1.095 (Hard Copy)'!CN151, 0)=0, " ", ('Blocks A'!ED165-'Pre-1.095 (Hard Copy)'!CN151))</f>
        <v>+42,458</v>
      </c>
      <c r="CO151" s="1017" t="str">
        <f>IF(IFERROR('Blocks A'!EE165-'Pre-1.095 (Hard Copy)'!CO151, 0)=0, " ", ('Blocks A'!EE165-'Pre-1.095 (Hard Copy)'!CO151))</f>
        <v>+42.46</v>
      </c>
      <c r="CP151" s="1017" t="str">
        <f>IF(IFERROR('Blocks A'!EF165-'Pre-1.095 (Hard Copy)'!CP151, 0)=0, " ", ('Blocks A'!EF165-'Pre-1.095 (Hard Copy)'!CP151))</f>
        <v>+0.04</v>
      </c>
      <c r="CQ151" s="1016" t="str">
        <f>IF(IFERROR('Blocks A'!EG165-'Pre-1.095 (Hard Copy)'!CQ151, 0)=0, " ", ('Blocks A'!EG165-'Pre-1.095 (Hard Copy)'!CQ151))</f>
        <v>+0.0425</v>
      </c>
      <c r="CR151" s="1018">
        <v>1088.0</v>
      </c>
    </row>
    <row r="152">
      <c r="B152" s="1013" t="s">
        <v>1028</v>
      </c>
      <c r="C152" s="969" t="s">
        <v>885</v>
      </c>
      <c r="D152" s="969">
        <v>1.0</v>
      </c>
      <c r="E152" s="969">
        <v>1.0</v>
      </c>
      <c r="F152" s="969">
        <v>1.0</v>
      </c>
      <c r="G152" s="1014" t="str">
        <f>IF(IFERROR('Blocks A'!G166-'Pre-1.095 (Hard Copy)'!G152, 0)=0, " ", ('Blocks A'!G166-'Pre-1.095 (Hard Copy)'!G152))</f>
        <v> </v>
      </c>
      <c r="H152" s="1014" t="str">
        <f>IF(IFERROR('Blocks A'!H166-'Pre-1.095 (Hard Copy)'!H152, 0)=0, " ", ('Blocks A'!H166-'Pre-1.095 (Hard Copy)'!H152))</f>
        <v> </v>
      </c>
      <c r="I152" s="1014" t="str">
        <f>IF(IFERROR('Blocks A'!I166-'Pre-1.095 (Hard Copy)'!I152, 0)=0, " ", ('Blocks A'!I166-'Pre-1.095 (Hard Copy)'!I152))</f>
        <v> </v>
      </c>
      <c r="J152" s="1014" t="str">
        <f>IF(IFERROR('Blocks A'!J166-'Pre-1.095 (Hard Copy)'!J152, 0)=0, " ", ('Blocks A'!J166-'Pre-1.095 (Hard Copy)'!J152))</f>
        <v> </v>
      </c>
      <c r="K152" s="1014" t="str">
        <f>IF(IFERROR('Blocks A'!K166-'Pre-1.095 (Hard Copy)'!K152, 0)=0, " ", ('Blocks A'!K166-'Pre-1.095 (Hard Copy)'!K152))</f>
        <v> </v>
      </c>
      <c r="L152" s="1014" t="str">
        <f>IF(IFERROR('Blocks A'!L166-'Pre-1.095 (Hard Copy)'!L152, 0)=0, " ", ('Blocks A'!L166-'Pre-1.095 (Hard Copy)'!L152))</f>
        <v> </v>
      </c>
      <c r="M152" s="1014" t="str">
        <f>IF(IFERROR('Blocks A'!N166-'Pre-1.095 (Hard Copy)'!M152, 0)=0, " ", ('Blocks A'!N166-'Pre-1.095 (Hard Copy)'!M152))</f>
        <v> </v>
      </c>
      <c r="N152" s="1014" t="str">
        <f>IF(IFERROR('Blocks A'!O166-'Pre-1.095 (Hard Copy)'!N152, 0)=0, " ", ('Blocks A'!O166-'Pre-1.095 (Hard Copy)'!N152))</f>
        <v> </v>
      </c>
      <c r="O152" s="1014" t="str">
        <f>IF(IFERROR('Blocks A'!P166-'Pre-1.095 (Hard Copy)'!O152, 0)=0, " ", ('Blocks A'!P166-'Pre-1.095 (Hard Copy)'!O152))</f>
        <v> </v>
      </c>
      <c r="P152" s="1014" t="str">
        <f>IF(IFERROR('Blocks A'!Q166-'Pre-1.095 (Hard Copy)'!P152, 0)=0, " ", ('Blocks A'!Q166-'Pre-1.095 (Hard Copy)'!P152))</f>
        <v> </v>
      </c>
      <c r="Q152" s="1014" t="str">
        <f>IF(IFERROR('Blocks A'!R166-'Pre-1.095 (Hard Copy)'!Q152, 0)=0, " ", ('Blocks A'!R166-'Pre-1.095 (Hard Copy)'!Q152))</f>
        <v> </v>
      </c>
      <c r="R152" s="1014" t="str">
        <f>IF(IFERROR('Blocks A'!S166-'Pre-1.095 (Hard Copy)'!R152, 0)=0, " ", ('Blocks A'!S166-'Pre-1.095 (Hard Copy)'!R152))</f>
        <v> </v>
      </c>
      <c r="S152" s="1014" t="str">
        <f>IF(IFERROR('Blocks A'!T166-'Pre-1.095 (Hard Copy)'!S152, 0)=0, " ", ('Blocks A'!T166-'Pre-1.095 (Hard Copy)'!S152))</f>
        <v> </v>
      </c>
      <c r="T152" s="1014" t="str">
        <f>IF(IFERROR('Blocks A'!M166-'Pre-1.095 (Hard Copy)'!T152, 0)=0, " ", ('Blocks A'!M166-'Pre-1.095 (Hard Copy)'!T152))</f>
        <v> </v>
      </c>
      <c r="U152" s="1014" t="str">
        <f>IF(IFERROR('Blocks A'!U166-'Pre-1.095 (Hard Copy)'!U152, 0)=0, " ", ('Blocks A'!U166-'Pre-1.095 (Hard Copy)'!U152))</f>
        <v> </v>
      </c>
      <c r="V152" s="1014" t="str">
        <f>IF(IFERROR('Blocks A'!V166-'Pre-1.095 (Hard Copy)'!V152, 0)=0, " ", ('Blocks A'!V166-'Pre-1.095 (Hard Copy)'!V152))</f>
        <v> </v>
      </c>
      <c r="W152" s="1014" t="str">
        <f>IF(IFERROR('Blocks A'!W166-'Pre-1.095 (Hard Copy)'!W152, 0)=0, " ", ('Blocks A'!W166-'Pre-1.095 (Hard Copy)'!W152))</f>
        <v> </v>
      </c>
      <c r="X152" s="1014" t="str">
        <f>IF(IFERROR('Blocks A'!X166-'Pre-1.095 (Hard Copy)'!X152, 0)=0, " ", ('Blocks A'!X166-'Pre-1.095 (Hard Copy)'!X152))</f>
        <v> </v>
      </c>
      <c r="Y152" s="1014" t="str">
        <f>IF(IFERROR('Blocks A'!AC166-'Pre-1.095 (Hard Copy)'!Y152, 0)=0, " ", ('Blocks A'!AC166-'Pre-1.095 (Hard Copy)'!Y152))</f>
        <v> </v>
      </c>
      <c r="Z152" s="1014" t="str">
        <f>IF(IFERROR('Blocks A'!Y166-'Pre-1.095 (Hard Copy)'!Z152, 0)=0, " ", ('Blocks A'!Y166-'Pre-1.095 (Hard Copy)'!Z152))</f>
        <v> </v>
      </c>
      <c r="AA152" s="1014" t="str">
        <f>IF(IFERROR('Blocks A'!Z166-'Pre-1.095 (Hard Copy)'!AA152, 0)=0, " ", ('Blocks A'!Z166-'Pre-1.095 (Hard Copy)'!AA152))</f>
        <v> </v>
      </c>
      <c r="AB152" s="1014" t="str">
        <f>IF(IFERROR('Blocks A'!AA166-'Pre-1.095 (Hard Copy)'!AB152, 0)=0, " ", ('Blocks A'!AA166-'Pre-1.095 (Hard Copy)'!AB152))</f>
        <v> </v>
      </c>
      <c r="AC152" s="1014" t="str">
        <f>IF(IFERROR('Blocks A'!AB166-'Pre-1.095 (Hard Copy)'!AC152, 0)=0, " ", ('Blocks A'!AB166-'Pre-1.095 (Hard Copy)'!AC152))</f>
        <v> </v>
      </c>
      <c r="AD152" s="1014" t="str">
        <f>IF(IFERROR('Blocks A'!AY166-'Pre-1.095 (Hard Copy)'!AD152, 0)=0, " ", ('Blocks A'!AY166-'Pre-1.095 (Hard Copy)'!AD152))</f>
        <v> </v>
      </c>
      <c r="AE152" s="1014" t="str">
        <f>IF(IFERROR('Blocks A'!AZ166-'Pre-1.095 (Hard Copy)'!AE152, 0)=0, " ", ('Blocks A'!AZ166-'Pre-1.095 (Hard Copy)'!AE152))</f>
        <v> </v>
      </c>
      <c r="AF152" s="1014" t="str">
        <f>IF(IFERROR('Blocks A'!BA166-'Pre-1.095 (Hard Copy)'!AF152, 0)=0, " ", ('Blocks A'!BA166-'Pre-1.095 (Hard Copy)'!AF152))</f>
        <v> </v>
      </c>
      <c r="AG152" s="1014" t="str">
        <f>IF(IFERROR('Blocks A'!BB166-'Pre-1.095 (Hard Copy)'!AG152, 0)=0, " ", ('Blocks A'!BB166-'Pre-1.095 (Hard Copy)'!AG152))</f>
        <v> </v>
      </c>
      <c r="AH152" s="1014" t="str">
        <f>IF(IFERROR('Blocks A'!BC166-'Pre-1.095 (Hard Copy)'!AH152, 0)=0, " ", ('Blocks A'!BC166-'Pre-1.095 (Hard Copy)'!AH152))</f>
        <v> </v>
      </c>
      <c r="AI152" s="1014" t="str">
        <f>IF(IFERROR('Blocks A'!BJ166-'Pre-1.095 (Hard Copy)'!AI152, 0)=0, " ", ('Blocks A'!BJ166-'Pre-1.095 (Hard Copy)'!AI152))</f>
        <v> </v>
      </c>
      <c r="AJ152" s="1014" t="str">
        <f>IF(IFERROR('Blocks A'!BD166-'Pre-1.095 (Hard Copy)'!AJ152, 0)=0, " ", ('Blocks A'!BD166-'Pre-1.095 (Hard Copy)'!AJ152))</f>
        <v> </v>
      </c>
      <c r="AK152" s="1014" t="str">
        <f>IF(IFERROR('Blocks A'!BE166-'Pre-1.095 (Hard Copy)'!AK152, 0)=0, " ", ('Blocks A'!BE166-'Pre-1.095 (Hard Copy)'!AK152))</f>
        <v> </v>
      </c>
      <c r="AL152" s="1014" t="str">
        <f>IF(IFERROR('Blocks A'!BF166-'Pre-1.095 (Hard Copy)'!AL152, 0)=0, " ", ('Blocks A'!BF166-'Pre-1.095 (Hard Copy)'!AL152))</f>
        <v> </v>
      </c>
      <c r="AM152" s="1014" t="str">
        <f>IF(IFERROR('Blocks A'!BG166-'Pre-1.095 (Hard Copy)'!AM152, 0)=0, " ", ('Blocks A'!BG166-'Pre-1.095 (Hard Copy)'!AM152))</f>
        <v> </v>
      </c>
      <c r="AN152" s="1014" t="str">
        <f>IF(IFERROR('Blocks A'!BH166-'Pre-1.095 (Hard Copy)'!AN152, 0)=0, " ", ('Blocks A'!BH166-'Pre-1.095 (Hard Copy)'!AN152))</f>
        <v> </v>
      </c>
      <c r="AO152" s="1014" t="str">
        <f>IF(IFERROR('Blocks A'!BI166-'Pre-1.095 (Hard Copy)'!AO152, 0)=0, " ", ('Blocks A'!BI166-'Pre-1.095 (Hard Copy)'!AO152))</f>
        <v> </v>
      </c>
      <c r="AP152" s="1014" t="str">
        <f>IF(IFERROR('Blocks A'!BK166-'Pre-1.095 (Hard Copy)'!AP152, 0)=0, " ", ('Blocks A'!BK166-'Pre-1.095 (Hard Copy)'!AP152))</f>
        <v> </v>
      </c>
      <c r="AQ152" s="1014" t="str">
        <f>IF(IFERROR('Blocks A'!BL166-'Pre-1.095 (Hard Copy)'!AQ152, 0)=0, " ", ('Blocks A'!BL166-'Pre-1.095 (Hard Copy)'!AQ152))</f>
        <v> </v>
      </c>
      <c r="AR152" s="1014" t="str">
        <f>IF(IFERROR('Blocks A'!BM166-'Pre-1.095 (Hard Copy)'!AR152, 0)=0, " ", ('Blocks A'!BM166-'Pre-1.095 (Hard Copy)'!AR152))</f>
        <v> </v>
      </c>
      <c r="AS152" s="1014" t="str">
        <f>IF(IFERROR('Blocks A'!BO166-'Pre-1.095 (Hard Copy)'!AS152, 0)=0, " ", ('Blocks A'!BO166-'Pre-1.095 (Hard Copy)'!AS152))</f>
        <v> </v>
      </c>
      <c r="AT152" s="1014" t="str">
        <f>IF(IFERROR('Blocks A'!BP166-'Pre-1.095 (Hard Copy)'!AT152, 0)=0, " ", ('Blocks A'!BP166-'Pre-1.095 (Hard Copy)'!AT152))</f>
        <v> </v>
      </c>
      <c r="AU152" s="1014" t="str">
        <f>IF(IFERROR('Blocks A'!BQ166-'Pre-1.095 (Hard Copy)'!AU152, 0)=0, " ", ('Blocks A'!BQ166-'Pre-1.095 (Hard Copy)'!AU152))</f>
        <v> </v>
      </c>
      <c r="AV152" s="1014" t="str">
        <f>IF(IFERROR('Blocks A'!BR166-'Pre-1.095 (Hard Copy)'!AV152, 0)=0, " ", ('Blocks A'!BR166-'Pre-1.095 (Hard Copy)'!AV152))</f>
        <v> </v>
      </c>
      <c r="AW152" s="1014" t="str">
        <f>IF(IFERROR('Blocks A'!BS166-'Pre-1.095 (Hard Copy)'!AW152, 0)=0, " ", ('Blocks A'!BS166-'Pre-1.095 (Hard Copy)'!AW152))</f>
        <v> </v>
      </c>
      <c r="AX152" s="1014" t="str">
        <f>IF(IFERROR('Blocks A'!BT166-'Pre-1.095 (Hard Copy)'!AX152, 0)=0, " ", ('Blocks A'!BT166-'Pre-1.095 (Hard Copy)'!AX152))</f>
        <v> </v>
      </c>
      <c r="AY152" s="1014" t="str">
        <f>IF(IFERROR('Blocks A'!BU166-'Pre-1.095 (Hard Copy)'!AY152, 0)=0, " ", ('Blocks A'!BU166-'Pre-1.095 (Hard Copy)'!AY152))</f>
        <v> </v>
      </c>
      <c r="AZ152" s="1014" t="str">
        <f>IF(IFERROR('Blocks A'!BW166-'Pre-1.095 (Hard Copy)'!AZ152, 0)=0, " ", ('Blocks A'!BW166-'Pre-1.095 (Hard Copy)'!AZ152))</f>
        <v> </v>
      </c>
      <c r="BA152" s="1014" t="str">
        <f>IF(IFERROR('Blocks A'!BX166-'Pre-1.095 (Hard Copy)'!BA152, 0)=0, " ", ('Blocks A'!BX166-'Pre-1.095 (Hard Copy)'!BA152))</f>
        <v>+0</v>
      </c>
      <c r="BB152" s="1014" t="str">
        <f>IF(IFERROR('Blocks A'!BY166-'Pre-1.095 (Hard Copy)'!BB152, 0)=0, " ", ('Blocks A'!BY166-'Pre-1.095 (Hard Copy)'!BB152))</f>
        <v> </v>
      </c>
      <c r="BC152" s="1015" t="str">
        <f>IF(IFERROR('Blocks A'!BZ166-'Pre-1.095 (Hard Copy)'!BC152, 0)=0, " ", ('Blocks A'!BZ166-'Pre-1.095 (Hard Copy)'!BC152))</f>
        <v>+0.0</v>
      </c>
      <c r="BD152" s="1014" t="str">
        <f>IF(IFERROR('Blocks A'!BV166-'Pre-1.095 (Hard Copy)'!BD152, 0)=0, " ", ('Blocks A'!BV166-'Pre-1.095 (Hard Copy)'!BD152))</f>
        <v> </v>
      </c>
      <c r="BE152" s="1014" t="str">
        <f>IF(IFERROR('Blocks A'!CB166-'Pre-1.095 (Hard Copy)'!BE152, 0)=0, " ", ('Blocks A'!CB166-'Pre-1.095 (Hard Copy)'!BE152))</f>
        <v>-28</v>
      </c>
      <c r="BF152" s="1014" t="str">
        <f>IF(IFERROR('Blocks A'!CC166-'Pre-1.095 (Hard Copy)'!BF152, 0)=0, " ", ('Blocks A'!CC166-'Pre-1.095 (Hard Copy)'!BF152))</f>
        <v>-4,356</v>
      </c>
      <c r="BG152" s="1016" t="str">
        <f>IF(IFERROR('Blocks A'!CD166-'Pre-1.095 (Hard Copy)'!BG152, 0)=0, " ", ('Blocks A'!CD166-'Pre-1.095 (Hard Copy)'!BG152))</f>
        <v>-0.0044</v>
      </c>
      <c r="BH152" s="1014" t="str">
        <f>IF(IFERROR('Blocks A'!CE166-'Pre-1.095 (Hard Copy)'!BH152, 0)=0, " ", ('Blocks A'!CE166-'Pre-1.095 (Hard Copy)'!BH152))</f>
        <v> </v>
      </c>
      <c r="BI152" s="1014" t="str">
        <f>IF(IFERROR('Blocks A'!CZ166-'Pre-1.095 (Hard Copy)'!BI152, 0)=0, " ", ('Blocks A'!CZ166-'Pre-1.095 (Hard Copy)'!BI152))</f>
        <v>+13</v>
      </c>
      <c r="BJ152" s="1014" t="str">
        <f>IF(IFERROR('Blocks A'!DA166-'Pre-1.095 (Hard Copy)'!BJ152, 0)=0, " ", ('Blocks A'!DA166-'Pre-1.095 (Hard Copy)'!BJ152))</f>
        <v>+10</v>
      </c>
      <c r="BK152" s="1014" t="str">
        <f>IF(IFERROR('Blocks A'!DB166-'Pre-1.095 (Hard Copy)'!BK152, 0)=0, " ", ('Blocks A'!DB166-'Pre-1.095 (Hard Copy)'!BK152))</f>
        <v>+6</v>
      </c>
      <c r="BL152" s="1014" t="str">
        <f>IF(IFERROR('Blocks A'!DC166-'Pre-1.095 (Hard Copy)'!BL152, 0)=0, " ", ('Blocks A'!DC166-'Pre-1.095 (Hard Copy)'!BL152))</f>
        <v> </v>
      </c>
      <c r="BM152" s="1014" t="str">
        <f>IF(IFERROR('Blocks A'!DD166-'Pre-1.095 (Hard Copy)'!BM152, 0)=0, " ", ('Blocks A'!DD166-'Pre-1.095 (Hard Copy)'!BM152))</f>
        <v> </v>
      </c>
      <c r="BN152" s="1014" t="str">
        <f>IF(IFERROR('Blocks A'!DE166-'Pre-1.095 (Hard Copy)'!BN152, 0)=0, " ", ('Blocks A'!DE166-'Pre-1.095 (Hard Copy)'!BN152))</f>
        <v> </v>
      </c>
      <c r="BO152" s="1014" t="str">
        <f>IF(IFERROR('Blocks A'!DF166-'Pre-1.095 (Hard Copy)'!BO152, 0)=0, " ", ('Blocks A'!DF166-'Pre-1.095 (Hard Copy)'!BO152))</f>
        <v> </v>
      </c>
      <c r="BP152" s="1014" t="str">
        <f>IF(IFERROR('Blocks A'!DG166-'Pre-1.095 (Hard Copy)'!BP152, 0)=0, " ", ('Blocks A'!DG166-'Pre-1.095 (Hard Copy)'!BP152))</f>
        <v> </v>
      </c>
      <c r="BQ152" s="1014" t="str">
        <f>IF(IFERROR('Blocks A'!DH166-'Pre-1.095 (Hard Copy)'!BQ152, 0)=0, " ", ('Blocks A'!DH166-'Pre-1.095 (Hard Copy)'!BQ152))</f>
        <v> </v>
      </c>
      <c r="BR152" s="1014" t="str">
        <f>IF(IFERROR('Blocks A'!DI166-'Pre-1.095 (Hard Copy)'!BR152, 0)=0, " ", ('Blocks A'!DI166-'Pre-1.095 (Hard Copy)'!BR152))</f>
        <v> </v>
      </c>
      <c r="BS152" s="1014" t="str">
        <f>IF(IFERROR('Blocks A'!DJ166-'Pre-1.095 (Hard Copy)'!BS152, 0)=0, " ", ('Blocks A'!DJ166-'Pre-1.095 (Hard Copy)'!BS152))</f>
        <v>+23</v>
      </c>
      <c r="BT152" s="1014" t="str">
        <f>IF(IFERROR('Blocks A'!DK166-'Pre-1.095 (Hard Copy)'!BT152, 0)=0, " ", ('Blocks A'!DK166-'Pre-1.095 (Hard Copy)'!BT152))</f>
        <v>+31</v>
      </c>
      <c r="BU152" s="1014" t="str">
        <f>IF(IFERROR('Blocks A'!DL166-'Pre-1.095 (Hard Copy)'!BU152, 0)=0, " ", ('Blocks A'!DL166-'Pre-1.095 (Hard Copy)'!BU152))</f>
        <v>+25</v>
      </c>
      <c r="BV152" s="1014" t="str">
        <f>IF(IFERROR('Blocks A'!DM166-'Pre-1.095 (Hard Copy)'!BV152, 0)=0, " ", ('Blocks A'!DM166-'Pre-1.095 (Hard Copy)'!BV152))</f>
        <v> </v>
      </c>
      <c r="BW152" s="1014" t="str">
        <f>IF(IFERROR('Blocks A'!DN166-'Pre-1.095 (Hard Copy)'!BW152, 0)=0, " ", ('Blocks A'!DN166-'Pre-1.095 (Hard Copy)'!BW152))</f>
        <v> </v>
      </c>
      <c r="BX152" s="1014" t="str">
        <f>IF(IFERROR('Blocks A'!DO166-'Pre-1.095 (Hard Copy)'!BX152, 0)=0, " ", ('Blocks A'!DO166-'Pre-1.095 (Hard Copy)'!BX152))</f>
        <v> </v>
      </c>
      <c r="BY152" s="1014" t="str">
        <f>IF(IFERROR('Blocks A'!DP166-'Pre-1.095 (Hard Copy)'!BY152, 0)=0, " ", ('Blocks A'!DP166-'Pre-1.095 (Hard Copy)'!BY152))</f>
        <v> </v>
      </c>
      <c r="BZ152" s="1014" t="str">
        <f>IF(IFERROR('Blocks A'!DQ166-'Pre-1.095 (Hard Copy)'!BZ152, 0)=0, " ", ('Blocks A'!DQ166-'Pre-1.095 (Hard Copy)'!BZ152))</f>
        <v> </v>
      </c>
      <c r="CA152" s="1014" t="str">
        <f>IF(IFERROR('Blocks A'!DR166-'Pre-1.095 (Hard Copy)'!CA152, 0)=0, " ", ('Blocks A'!DR166-'Pre-1.095 (Hard Copy)'!CA152))</f>
        <v> </v>
      </c>
      <c r="CB152" s="1014" t="str">
        <f>IF(IFERROR('Blocks A'!DS166-'Pre-1.095 (Hard Copy)'!CB152, 0)=0, " ", ('Blocks A'!DS166-'Pre-1.095 (Hard Copy)'!CB152))</f>
        <v> </v>
      </c>
      <c r="CC152" s="1014" t="str">
        <f>IF(IFERROR('Blocks A'!DT166-'Pre-1.095 (Hard Copy)'!CC152, 0)=0, " ", ('Blocks A'!DT166-'Pre-1.095 (Hard Copy)'!CC152))</f>
        <v>+29</v>
      </c>
      <c r="CD152" s="1014" t="str">
        <f>IF(IFERROR('Blocks A'!DU166-'Pre-1.095 (Hard Copy)'!CD152, 0)=0, " ", ('Blocks A'!DU166-'Pre-1.095 (Hard Copy)'!CD152))</f>
        <v>+79</v>
      </c>
      <c r="CE152" s="1014" t="str">
        <f>IF(IFERROR('Blocks A'!DX166-'Pre-1.095 (Hard Copy)'!CE152, 0)=0, " ", ('Blocks A'!DX166-'Pre-1.095 (Hard Copy)'!CE152))</f>
        <v>+126</v>
      </c>
      <c r="CF152" s="1014" t="str">
        <f>IF(IFERROR('Blocks A'!DY166-'Pre-1.095 (Hard Copy)'!CF152, 0)=0, " ", ('Blocks A'!DY166-'Pre-1.095 (Hard Copy)'!CF152))</f>
        <v>+19,583</v>
      </c>
      <c r="CG152" s="1016" t="str">
        <f>IF(IFERROR('Blocks A'!DZ166-'Pre-1.095 (Hard Copy)'!CG152, 0)=0, " ", ('Blocks A'!DZ166-'Pre-1.095 (Hard Copy)'!CG152))</f>
        <v>+0.0196</v>
      </c>
      <c r="CH152" s="1015" t="str">
        <f>IF(IFERROR('Blocks A'!DV166-'Pre-1.095 (Hard Copy)'!CH152, 0)=0, " ", ('Blocks A'!DV166-'Pre-1.095 (Hard Copy)'!CH152))</f>
        <v>+3.4</v>
      </c>
      <c r="CI152" s="1015" t="str">
        <f>IF(IFERROR('Blocks A'!DW166-'Pre-1.095 (Hard Copy)'!CI152, 0)=0, " ", ('Blocks A'!DW166-'Pre-1.095 (Hard Copy)'!CI152))</f>
        <v>+29.4</v>
      </c>
      <c r="CJ152" s="1014" t="str">
        <f>IF(IFERROR('Blocks A'!EA166-'Pre-1.095 (Hard Copy)'!CJ152, 0)=0, " ", ('Blocks A'!EA166-'Pre-1.095 (Hard Copy)'!CJ152))</f>
        <v>+98</v>
      </c>
      <c r="CK152" s="1017" t="str">
        <f>IF(IFERROR('Blocks A'!EB166-'Pre-1.095 (Hard Copy)'!CK152, 0)=0, " ", ('Blocks A'!EB166-'Pre-1.095 (Hard Copy)'!CK152))</f>
        <v>+1.63</v>
      </c>
      <c r="CL152" s="1017" t="str">
        <f>IF(IFERROR('Blocks A'!EC166-'Pre-1.095 (Hard Copy)'!CL152, 0)=0, " ", ('Blocks A'!EC166-'Pre-1.095 (Hard Copy)'!CL152))</f>
        <v>+0.03</v>
      </c>
      <c r="CM152" s="1017" t="str">
        <f>IF(IFERROR('Blocks A'!EH166-'Pre-1.095 (Hard Copy)'!CM152, 0)=0, " ", ('Blocks A'!EH166-'Pre-1.095 (Hard Copy)'!CM152))</f>
        <v>+0.00</v>
      </c>
      <c r="CN152" s="1014" t="str">
        <f>IF(IFERROR('Blocks A'!ED166-'Pre-1.095 (Hard Copy)'!CN152, 0)=0, " ", ('Blocks A'!ED166-'Pre-1.095 (Hard Copy)'!CN152))</f>
        <v>+15,228</v>
      </c>
      <c r="CO152" s="1017" t="str">
        <f>IF(IFERROR('Blocks A'!EE166-'Pre-1.095 (Hard Copy)'!CO152, 0)=0, " ", ('Blocks A'!EE166-'Pre-1.095 (Hard Copy)'!CO152))</f>
        <v>+15.23</v>
      </c>
      <c r="CP152" s="1017" t="str">
        <f>IF(IFERROR('Blocks A'!EF166-'Pre-1.095 (Hard Copy)'!CP152, 0)=0, " ", ('Blocks A'!EF166-'Pre-1.095 (Hard Copy)'!CP152))</f>
        <v>+0.02</v>
      </c>
      <c r="CQ152" s="1016" t="str">
        <f>IF(IFERROR('Blocks A'!EG166-'Pre-1.095 (Hard Copy)'!CQ152, 0)=0, " ", ('Blocks A'!EG166-'Pre-1.095 (Hard Copy)'!CQ152))</f>
        <v>+0.0152</v>
      </c>
      <c r="CR152" s="1018" t="s">
        <v>12</v>
      </c>
    </row>
    <row r="153">
      <c r="B153" s="1013" t="s">
        <v>4884</v>
      </c>
      <c r="C153" s="969" t="s">
        <v>886</v>
      </c>
      <c r="D153" s="969">
        <v>3.0</v>
      </c>
      <c r="E153" s="969">
        <v>1.0</v>
      </c>
      <c r="F153" s="969">
        <v>3.0</v>
      </c>
      <c r="G153" s="1014" t="str">
        <f>IF(IFERROR('Blocks A'!G167-'Pre-1.095 (Hard Copy)'!G153, 0)=0, " ", ('Blocks A'!G167-'Pre-1.095 (Hard Copy)'!G153))</f>
        <v> </v>
      </c>
      <c r="H153" s="1014" t="str">
        <f>IF(IFERROR('Blocks A'!H167-'Pre-1.095 (Hard Copy)'!H153, 0)=0, " ", ('Blocks A'!H167-'Pre-1.095 (Hard Copy)'!H153))</f>
        <v> </v>
      </c>
      <c r="I153" s="1014" t="str">
        <f>IF(IFERROR('Blocks A'!I167-'Pre-1.095 (Hard Copy)'!I153, 0)=0, " ", ('Blocks A'!I167-'Pre-1.095 (Hard Copy)'!I153))</f>
        <v> </v>
      </c>
      <c r="J153" s="1014" t="str">
        <f>IF(IFERROR('Blocks A'!J167-'Pre-1.095 (Hard Copy)'!J153, 0)=0, " ", ('Blocks A'!J167-'Pre-1.095 (Hard Copy)'!J153))</f>
        <v> </v>
      </c>
      <c r="K153" s="1014" t="str">
        <f>IF(IFERROR('Blocks A'!K167-'Pre-1.095 (Hard Copy)'!K153, 0)=0, " ", ('Blocks A'!K167-'Pre-1.095 (Hard Copy)'!K153))</f>
        <v> </v>
      </c>
      <c r="L153" s="1014" t="str">
        <f>IF(IFERROR('Blocks A'!L167-'Pre-1.095 (Hard Copy)'!L153, 0)=0, " ", ('Blocks A'!L167-'Pre-1.095 (Hard Copy)'!L153))</f>
        <v> </v>
      </c>
      <c r="M153" s="1014" t="str">
        <f>IF(IFERROR('Blocks A'!N167-'Pre-1.095 (Hard Copy)'!M153, 0)=0, " ", ('Blocks A'!N167-'Pre-1.095 (Hard Copy)'!M153))</f>
        <v> </v>
      </c>
      <c r="N153" s="1014" t="str">
        <f>IF(IFERROR('Blocks A'!O167-'Pre-1.095 (Hard Copy)'!N153, 0)=0, " ", ('Blocks A'!O167-'Pre-1.095 (Hard Copy)'!N153))</f>
        <v> </v>
      </c>
      <c r="O153" s="1014" t="str">
        <f>IF(IFERROR('Blocks A'!P167-'Pre-1.095 (Hard Copy)'!O153, 0)=0, " ", ('Blocks A'!P167-'Pre-1.095 (Hard Copy)'!O153))</f>
        <v> </v>
      </c>
      <c r="P153" s="1014" t="str">
        <f>IF(IFERROR('Blocks A'!Q167-'Pre-1.095 (Hard Copy)'!P153, 0)=0, " ", ('Blocks A'!Q167-'Pre-1.095 (Hard Copy)'!P153))</f>
        <v> </v>
      </c>
      <c r="Q153" s="1014" t="str">
        <f>IF(IFERROR('Blocks A'!R167-'Pre-1.095 (Hard Copy)'!Q153, 0)=0, " ", ('Blocks A'!R167-'Pre-1.095 (Hard Copy)'!Q153))</f>
        <v> </v>
      </c>
      <c r="R153" s="1014" t="str">
        <f>IF(IFERROR('Blocks A'!S167-'Pre-1.095 (Hard Copy)'!R153, 0)=0, " ", ('Blocks A'!S167-'Pre-1.095 (Hard Copy)'!R153))</f>
        <v> </v>
      </c>
      <c r="S153" s="1014" t="str">
        <f>IF(IFERROR('Blocks A'!T167-'Pre-1.095 (Hard Copy)'!S153, 0)=0, " ", ('Blocks A'!T167-'Pre-1.095 (Hard Copy)'!S153))</f>
        <v> </v>
      </c>
      <c r="T153" s="1014" t="str">
        <f>IF(IFERROR('Blocks A'!M167-'Pre-1.095 (Hard Copy)'!T153, 0)=0, " ", ('Blocks A'!M167-'Pre-1.095 (Hard Copy)'!T153))</f>
        <v> </v>
      </c>
      <c r="U153" s="1014" t="str">
        <f>IF(IFERROR('Blocks A'!U167-'Pre-1.095 (Hard Copy)'!U153, 0)=0, " ", ('Blocks A'!U167-'Pre-1.095 (Hard Copy)'!U153))</f>
        <v> </v>
      </c>
      <c r="V153" s="1014" t="str">
        <f>IF(IFERROR('Blocks A'!V167-'Pre-1.095 (Hard Copy)'!V153, 0)=0, " ", ('Blocks A'!V167-'Pre-1.095 (Hard Copy)'!V153))</f>
        <v> </v>
      </c>
      <c r="W153" s="1014" t="str">
        <f>IF(IFERROR('Blocks A'!W167-'Pre-1.095 (Hard Copy)'!W153, 0)=0, " ", ('Blocks A'!W167-'Pre-1.095 (Hard Copy)'!W153))</f>
        <v> </v>
      </c>
      <c r="X153" s="1014" t="str">
        <f>IF(IFERROR('Blocks A'!X167-'Pre-1.095 (Hard Copy)'!X153, 0)=0, " ", ('Blocks A'!X167-'Pre-1.095 (Hard Copy)'!X153))</f>
        <v> </v>
      </c>
      <c r="Y153" s="1014" t="str">
        <f>IF(IFERROR('Blocks A'!AC167-'Pre-1.095 (Hard Copy)'!Y153, 0)=0, " ", ('Blocks A'!AC167-'Pre-1.095 (Hard Copy)'!Y153))</f>
        <v> </v>
      </c>
      <c r="Z153" s="1014" t="str">
        <f>IF(IFERROR('Blocks A'!Y167-'Pre-1.095 (Hard Copy)'!Z153, 0)=0, " ", ('Blocks A'!Y167-'Pre-1.095 (Hard Copy)'!Z153))</f>
        <v> </v>
      </c>
      <c r="AA153" s="1014" t="str">
        <f>IF(IFERROR('Blocks A'!Z167-'Pre-1.095 (Hard Copy)'!AA153, 0)=0, " ", ('Blocks A'!Z167-'Pre-1.095 (Hard Copy)'!AA153))</f>
        <v> </v>
      </c>
      <c r="AB153" s="1014" t="str">
        <f>IF(IFERROR('Blocks A'!AA167-'Pre-1.095 (Hard Copy)'!AB153, 0)=0, " ", ('Blocks A'!AA167-'Pre-1.095 (Hard Copy)'!AB153))</f>
        <v> </v>
      </c>
      <c r="AC153" s="1014" t="str">
        <f>IF(IFERROR('Blocks A'!AB167-'Pre-1.095 (Hard Copy)'!AC153, 0)=0, " ", ('Blocks A'!AB167-'Pre-1.095 (Hard Copy)'!AC153))</f>
        <v> </v>
      </c>
      <c r="AD153" s="1014" t="str">
        <f>IF(IFERROR('Blocks A'!AY167-'Pre-1.095 (Hard Copy)'!AD153, 0)=0, " ", ('Blocks A'!AY167-'Pre-1.095 (Hard Copy)'!AD153))</f>
        <v> </v>
      </c>
      <c r="AE153" s="1014" t="str">
        <f>IF(IFERROR('Blocks A'!AZ167-'Pre-1.095 (Hard Copy)'!AE153, 0)=0, " ", ('Blocks A'!AZ167-'Pre-1.095 (Hard Copy)'!AE153))</f>
        <v> </v>
      </c>
      <c r="AF153" s="1014" t="str">
        <f>IF(IFERROR('Blocks A'!BA167-'Pre-1.095 (Hard Copy)'!AF153, 0)=0, " ", ('Blocks A'!BA167-'Pre-1.095 (Hard Copy)'!AF153))</f>
        <v> </v>
      </c>
      <c r="AG153" s="1014" t="str">
        <f>IF(IFERROR('Blocks A'!BB167-'Pre-1.095 (Hard Copy)'!AG153, 0)=0, " ", ('Blocks A'!BB167-'Pre-1.095 (Hard Copy)'!AG153))</f>
        <v> </v>
      </c>
      <c r="AH153" s="1014" t="str">
        <f>IF(IFERROR('Blocks A'!BC167-'Pre-1.095 (Hard Copy)'!AH153, 0)=0, " ", ('Blocks A'!BC167-'Pre-1.095 (Hard Copy)'!AH153))</f>
        <v> </v>
      </c>
      <c r="AI153" s="1014" t="str">
        <f>IF(IFERROR('Blocks A'!BJ167-'Pre-1.095 (Hard Copy)'!AI153, 0)=0, " ", ('Blocks A'!BJ167-'Pre-1.095 (Hard Copy)'!AI153))</f>
        <v> </v>
      </c>
      <c r="AJ153" s="1014" t="str">
        <f>IF(IFERROR('Blocks A'!BD167-'Pre-1.095 (Hard Copy)'!AJ153, 0)=0, " ", ('Blocks A'!BD167-'Pre-1.095 (Hard Copy)'!AJ153))</f>
        <v> </v>
      </c>
      <c r="AK153" s="1014" t="str">
        <f>IF(IFERROR('Blocks A'!BE167-'Pre-1.095 (Hard Copy)'!AK153, 0)=0, " ", ('Blocks A'!BE167-'Pre-1.095 (Hard Copy)'!AK153))</f>
        <v> </v>
      </c>
      <c r="AL153" s="1014" t="str">
        <f>IF(IFERROR('Blocks A'!BF167-'Pre-1.095 (Hard Copy)'!AL153, 0)=0, " ", ('Blocks A'!BF167-'Pre-1.095 (Hard Copy)'!AL153))</f>
        <v> </v>
      </c>
      <c r="AM153" s="1014" t="str">
        <f>IF(IFERROR('Blocks A'!BG167-'Pre-1.095 (Hard Copy)'!AM153, 0)=0, " ", ('Blocks A'!BG167-'Pre-1.095 (Hard Copy)'!AM153))</f>
        <v> </v>
      </c>
      <c r="AN153" s="1014" t="str">
        <f>IF(IFERROR('Blocks A'!BH167-'Pre-1.095 (Hard Copy)'!AN153, 0)=0, " ", ('Blocks A'!BH167-'Pre-1.095 (Hard Copy)'!AN153))</f>
        <v> </v>
      </c>
      <c r="AO153" s="1014" t="str">
        <f>IF(IFERROR('Blocks A'!BI167-'Pre-1.095 (Hard Copy)'!AO153, 0)=0, " ", ('Blocks A'!BI167-'Pre-1.095 (Hard Copy)'!AO153))</f>
        <v> </v>
      </c>
      <c r="AP153" s="1014" t="str">
        <f>IF(IFERROR('Blocks A'!BK167-'Pre-1.095 (Hard Copy)'!AP153, 0)=0, " ", ('Blocks A'!BK167-'Pre-1.095 (Hard Copy)'!AP153))</f>
        <v> </v>
      </c>
      <c r="AQ153" s="1014" t="str">
        <f>IF(IFERROR('Blocks A'!BL167-'Pre-1.095 (Hard Copy)'!AQ153, 0)=0, " ", ('Blocks A'!BL167-'Pre-1.095 (Hard Copy)'!AQ153))</f>
        <v> </v>
      </c>
      <c r="AR153" s="1014" t="str">
        <f>IF(IFERROR('Blocks A'!BM167-'Pre-1.095 (Hard Copy)'!AR153, 0)=0, " ", ('Blocks A'!BM167-'Pre-1.095 (Hard Copy)'!AR153))</f>
        <v> </v>
      </c>
      <c r="AS153" s="1014" t="str">
        <f>IF(IFERROR('Blocks A'!BO167-'Pre-1.095 (Hard Copy)'!AS153, 0)=0, " ", ('Blocks A'!BO167-'Pre-1.095 (Hard Copy)'!AS153))</f>
        <v> </v>
      </c>
      <c r="AT153" s="1014" t="str">
        <f>IF(IFERROR('Blocks A'!BP167-'Pre-1.095 (Hard Copy)'!AT153, 0)=0, " ", ('Blocks A'!BP167-'Pre-1.095 (Hard Copy)'!AT153))</f>
        <v> </v>
      </c>
      <c r="AU153" s="1014" t="str">
        <f>IF(IFERROR('Blocks A'!BQ167-'Pre-1.095 (Hard Copy)'!AU153, 0)=0, " ", ('Blocks A'!BQ167-'Pre-1.095 (Hard Copy)'!AU153))</f>
        <v> </v>
      </c>
      <c r="AV153" s="1014" t="str">
        <f>IF(IFERROR('Blocks A'!BR167-'Pre-1.095 (Hard Copy)'!AV153, 0)=0, " ", ('Blocks A'!BR167-'Pre-1.095 (Hard Copy)'!AV153))</f>
        <v> </v>
      </c>
      <c r="AW153" s="1014" t="str">
        <f>IF(IFERROR('Blocks A'!BS167-'Pre-1.095 (Hard Copy)'!AW153, 0)=0, " ", ('Blocks A'!BS167-'Pre-1.095 (Hard Copy)'!AW153))</f>
        <v> </v>
      </c>
      <c r="AX153" s="1014" t="str">
        <f>IF(IFERROR('Blocks A'!BT167-'Pre-1.095 (Hard Copy)'!AX153, 0)=0, " ", ('Blocks A'!BT167-'Pre-1.095 (Hard Copy)'!AX153))</f>
        <v> </v>
      </c>
      <c r="AY153" s="1014" t="str">
        <f>IF(IFERROR('Blocks A'!BU167-'Pre-1.095 (Hard Copy)'!AY153, 0)=0, " ", ('Blocks A'!BU167-'Pre-1.095 (Hard Copy)'!AY153))</f>
        <v>-0</v>
      </c>
      <c r="AZ153" s="1014" t="str">
        <f>IF(IFERROR('Blocks A'!BW167-'Pre-1.095 (Hard Copy)'!AZ153, 0)=0, " ", ('Blocks A'!BW167-'Pre-1.095 (Hard Copy)'!AZ153))</f>
        <v> </v>
      </c>
      <c r="BA153" s="1014" t="str">
        <f>IF(IFERROR('Blocks A'!BX167-'Pre-1.095 (Hard Copy)'!BA153, 0)=0, " ", ('Blocks A'!BX167-'Pre-1.095 (Hard Copy)'!BA153))</f>
        <v>-0</v>
      </c>
      <c r="BB153" s="1014" t="str">
        <f>IF(IFERROR('Blocks A'!BY167-'Pre-1.095 (Hard Copy)'!BB153, 0)=0, " ", ('Blocks A'!BY167-'Pre-1.095 (Hard Copy)'!BB153))</f>
        <v>+0</v>
      </c>
      <c r="BC153" s="1015" t="str">
        <f>IF(IFERROR('Blocks A'!BZ167-'Pre-1.095 (Hard Copy)'!BC153, 0)=0, " ", ('Blocks A'!BZ167-'Pre-1.095 (Hard Copy)'!BC153))</f>
        <v>-0.0</v>
      </c>
      <c r="BD153" s="1014" t="str">
        <f>IF(IFERROR('Blocks A'!BV167-'Pre-1.095 (Hard Copy)'!BD153, 0)=0, " ", ('Blocks A'!BV167-'Pre-1.095 (Hard Copy)'!BD153))</f>
        <v> </v>
      </c>
      <c r="BE153" s="1014" t="str">
        <f>IF(IFERROR('Blocks A'!CB167-'Pre-1.095 (Hard Copy)'!BE153, 0)=0, " ", ('Blocks A'!CB167-'Pre-1.095 (Hard Copy)'!BE153))</f>
        <v>-460</v>
      </c>
      <c r="BF153" s="1014" t="str">
        <f>IF(IFERROR('Blocks A'!CC167-'Pre-1.095 (Hard Copy)'!BF153, 0)=0, " ", ('Blocks A'!CC167-'Pre-1.095 (Hard Copy)'!BF153))</f>
        <v>-71,556</v>
      </c>
      <c r="BG153" s="1016" t="str">
        <f>IF(IFERROR('Blocks A'!CD167-'Pre-1.095 (Hard Copy)'!BG153, 0)=0, " ", ('Blocks A'!CD167-'Pre-1.095 (Hard Copy)'!BG153))</f>
        <v>-0.0716</v>
      </c>
      <c r="BH153" s="1014" t="str">
        <f>IF(IFERROR('Blocks A'!CE167-'Pre-1.095 (Hard Copy)'!BH153, 0)=0, " ", ('Blocks A'!CE167-'Pre-1.095 (Hard Copy)'!BH153))</f>
        <v> </v>
      </c>
      <c r="BI153" s="1014" t="str">
        <f>IF(IFERROR('Blocks A'!CZ167-'Pre-1.095 (Hard Copy)'!BI153, 0)=0, " ", ('Blocks A'!CZ167-'Pre-1.095 (Hard Copy)'!BI153))</f>
        <v>+160</v>
      </c>
      <c r="BJ153" s="1014" t="str">
        <f>IF(IFERROR('Blocks A'!DA167-'Pre-1.095 (Hard Copy)'!BJ153, 0)=0, " ", ('Blocks A'!DA167-'Pre-1.095 (Hard Copy)'!BJ153))</f>
        <v>+100</v>
      </c>
      <c r="BK153" s="1014" t="str">
        <f>IF(IFERROR('Blocks A'!DB167-'Pre-1.095 (Hard Copy)'!BK153, 0)=0, " ", ('Blocks A'!DB167-'Pre-1.095 (Hard Copy)'!BK153))</f>
        <v>+60</v>
      </c>
      <c r="BL153" s="1014" t="str">
        <f>IF(IFERROR('Blocks A'!DC167-'Pre-1.095 (Hard Copy)'!BL153, 0)=0, " ", ('Blocks A'!DC167-'Pre-1.095 (Hard Copy)'!BL153))</f>
        <v> </v>
      </c>
      <c r="BM153" s="1014" t="str">
        <f>IF(IFERROR('Blocks A'!DD167-'Pre-1.095 (Hard Copy)'!BM153, 0)=0, " ", ('Blocks A'!DD167-'Pre-1.095 (Hard Copy)'!BM153))</f>
        <v> </v>
      </c>
      <c r="BN153" s="1014" t="str">
        <f>IF(IFERROR('Blocks A'!DE167-'Pre-1.095 (Hard Copy)'!BN153, 0)=0, " ", ('Blocks A'!DE167-'Pre-1.095 (Hard Copy)'!BN153))</f>
        <v> </v>
      </c>
      <c r="BO153" s="1014" t="str">
        <f>IF(IFERROR('Blocks A'!DF167-'Pre-1.095 (Hard Copy)'!BO153, 0)=0, " ", ('Blocks A'!DF167-'Pre-1.095 (Hard Copy)'!BO153))</f>
        <v> </v>
      </c>
      <c r="BP153" s="1014" t="str">
        <f>IF(IFERROR('Blocks A'!DG167-'Pre-1.095 (Hard Copy)'!BP153, 0)=0, " ", ('Blocks A'!DG167-'Pre-1.095 (Hard Copy)'!BP153))</f>
        <v> </v>
      </c>
      <c r="BQ153" s="1014" t="str">
        <f>IF(IFERROR('Blocks A'!DH167-'Pre-1.095 (Hard Copy)'!BQ153, 0)=0, " ", ('Blocks A'!DH167-'Pre-1.095 (Hard Copy)'!BQ153))</f>
        <v> </v>
      </c>
      <c r="BR153" s="1014" t="str">
        <f>IF(IFERROR('Blocks A'!DI167-'Pre-1.095 (Hard Copy)'!BR153, 0)=0, " ", ('Blocks A'!DI167-'Pre-1.095 (Hard Copy)'!BR153))</f>
        <v> </v>
      </c>
      <c r="BS153" s="1014" t="str">
        <f>IF(IFERROR('Blocks A'!DJ167-'Pre-1.095 (Hard Copy)'!BS153, 0)=0, " ", ('Blocks A'!DJ167-'Pre-1.095 (Hard Copy)'!BS153))</f>
        <v>+286</v>
      </c>
      <c r="BT153" s="1014" t="str">
        <f>IF(IFERROR('Blocks A'!DK167-'Pre-1.095 (Hard Copy)'!BT153, 0)=0, " ", ('Blocks A'!DK167-'Pre-1.095 (Hard Copy)'!BT153))</f>
        <v>+313</v>
      </c>
      <c r="BU153" s="1014" t="str">
        <f>IF(IFERROR('Blocks A'!DL167-'Pre-1.095 (Hard Copy)'!BU153, 0)=0, " ", ('Blocks A'!DL167-'Pre-1.095 (Hard Copy)'!BU153))</f>
        <v>+250</v>
      </c>
      <c r="BV153" s="1014" t="str">
        <f>IF(IFERROR('Blocks A'!DM167-'Pre-1.095 (Hard Copy)'!BV153, 0)=0, " ", ('Blocks A'!DM167-'Pre-1.095 (Hard Copy)'!BV153))</f>
        <v> </v>
      </c>
      <c r="BW153" s="1014" t="str">
        <f>IF(IFERROR('Blocks A'!DN167-'Pre-1.095 (Hard Copy)'!BW153, 0)=0, " ", ('Blocks A'!DN167-'Pre-1.095 (Hard Copy)'!BW153))</f>
        <v> </v>
      </c>
      <c r="BX153" s="1014" t="str">
        <f>IF(IFERROR('Blocks A'!DO167-'Pre-1.095 (Hard Copy)'!BX153, 0)=0, " ", ('Blocks A'!DO167-'Pre-1.095 (Hard Copy)'!BX153))</f>
        <v> </v>
      </c>
      <c r="BY153" s="1014" t="str">
        <f>IF(IFERROR('Blocks A'!DP167-'Pre-1.095 (Hard Copy)'!BY153, 0)=0, " ", ('Blocks A'!DP167-'Pre-1.095 (Hard Copy)'!BY153))</f>
        <v> </v>
      </c>
      <c r="BZ153" s="1014" t="str">
        <f>IF(IFERROR('Blocks A'!DQ167-'Pre-1.095 (Hard Copy)'!BZ153, 0)=0, " ", ('Blocks A'!DQ167-'Pre-1.095 (Hard Copy)'!BZ153))</f>
        <v> </v>
      </c>
      <c r="CA153" s="1014" t="str">
        <f>IF(IFERROR('Blocks A'!DR167-'Pre-1.095 (Hard Copy)'!CA153, 0)=0, " ", ('Blocks A'!DR167-'Pre-1.095 (Hard Copy)'!CA153))</f>
        <v> </v>
      </c>
      <c r="CB153" s="1014" t="str">
        <f>IF(IFERROR('Blocks A'!DS167-'Pre-1.095 (Hard Copy)'!CB153, 0)=0, " ", ('Blocks A'!DS167-'Pre-1.095 (Hard Copy)'!CB153))</f>
        <v> </v>
      </c>
      <c r="CC153" s="1014" t="str">
        <f>IF(IFERROR('Blocks A'!DT167-'Pre-1.095 (Hard Copy)'!CC153, 0)=0, " ", ('Blocks A'!DT167-'Pre-1.095 (Hard Copy)'!CC153))</f>
        <v>+320</v>
      </c>
      <c r="CD153" s="1014" t="str">
        <f>IF(IFERROR('Blocks A'!DU167-'Pre-1.095 (Hard Copy)'!CD153, 0)=0, " ", ('Blocks A'!DU167-'Pre-1.095 (Hard Copy)'!CD153))</f>
        <v>+848</v>
      </c>
      <c r="CE153" s="1014" t="str">
        <f>IF(IFERROR('Blocks A'!DX167-'Pre-1.095 (Hard Copy)'!CE153, 0)=0, " ", ('Blocks A'!DX167-'Pre-1.095 (Hard Copy)'!CE153))</f>
        <v>+1,261</v>
      </c>
      <c r="CF153" s="1014" t="str">
        <f>IF(IFERROR('Blocks A'!DY167-'Pre-1.095 (Hard Copy)'!CF153, 0)=0, " ", ('Blocks A'!DY167-'Pre-1.095 (Hard Copy)'!CF153))</f>
        <v>+196,154</v>
      </c>
      <c r="CG153" s="1016" t="str">
        <f>IF(IFERROR('Blocks A'!DZ167-'Pre-1.095 (Hard Copy)'!CG153, 0)=0, " ", ('Blocks A'!DZ167-'Pre-1.095 (Hard Copy)'!CG153))</f>
        <v>+0.1962</v>
      </c>
      <c r="CH153" s="1015" t="str">
        <f>IF(IFERROR('Blocks A'!DV167-'Pre-1.095 (Hard Copy)'!CH153, 0)=0, " ", ('Blocks A'!DV167-'Pre-1.095 (Hard Copy)'!CH153))</f>
        <v>+38.2</v>
      </c>
      <c r="CI153" s="1015" t="str">
        <f>IF(IFERROR('Blocks A'!DW167-'Pre-1.095 (Hard Copy)'!CI153, 0)=0, " ", ('Blocks A'!DW167-'Pre-1.095 (Hard Copy)'!CI153))</f>
        <v>+313.8</v>
      </c>
      <c r="CJ153" s="1014" t="str">
        <f>IF(IFERROR('Blocks A'!EA167-'Pre-1.095 (Hard Copy)'!CJ153, 0)=0, " ", ('Blocks A'!EA167-'Pre-1.095 (Hard Copy)'!CJ153))</f>
        <v>+801</v>
      </c>
      <c r="CK153" s="1017" t="str">
        <f>IF(IFERROR('Blocks A'!EB167-'Pre-1.095 (Hard Copy)'!CK153, 0)=0, " ", ('Blocks A'!EB167-'Pre-1.095 (Hard Copy)'!CK153))</f>
        <v>+13.35</v>
      </c>
      <c r="CL153" s="1017" t="str">
        <f>IF(IFERROR('Blocks A'!EC167-'Pre-1.095 (Hard Copy)'!CL153, 0)=0, " ", ('Blocks A'!EC167-'Pre-1.095 (Hard Copy)'!CL153))</f>
        <v>+0.22</v>
      </c>
      <c r="CM153" s="1017" t="str">
        <f>IF(IFERROR('Blocks A'!EH167-'Pre-1.095 (Hard Copy)'!CM153, 0)=0, " ", ('Blocks A'!EH167-'Pre-1.095 (Hard Copy)'!CM153))</f>
        <v>+0.01</v>
      </c>
      <c r="CN153" s="1014" t="str">
        <f>IF(IFERROR('Blocks A'!ED167-'Pre-1.095 (Hard Copy)'!CN153, 0)=0, " ", ('Blocks A'!ED167-'Pre-1.095 (Hard Copy)'!CN153))</f>
        <v>+124,598</v>
      </c>
      <c r="CO153" s="1017" t="str">
        <f>IF(IFERROR('Blocks A'!EE167-'Pre-1.095 (Hard Copy)'!CO153, 0)=0, " ", ('Blocks A'!EE167-'Pre-1.095 (Hard Copy)'!CO153))</f>
        <v>+124.60</v>
      </c>
      <c r="CP153" s="1017" t="str">
        <f>IF(IFERROR('Blocks A'!EF167-'Pre-1.095 (Hard Copy)'!CP153, 0)=0, " ", ('Blocks A'!EF167-'Pre-1.095 (Hard Copy)'!CP153))</f>
        <v>+0.12</v>
      </c>
      <c r="CQ153" s="1016" t="str">
        <f>IF(IFERROR('Blocks A'!EG167-'Pre-1.095 (Hard Copy)'!CQ153, 0)=0, " ", ('Blocks A'!EG167-'Pre-1.095 (Hard Copy)'!CQ153))</f>
        <v>+0.1246</v>
      </c>
      <c r="CR153" s="1018">
        <v>1728.0</v>
      </c>
    </row>
    <row r="154">
      <c r="B154" s="1013" t="s">
        <v>4884</v>
      </c>
      <c r="C154" s="969" t="s">
        <v>885</v>
      </c>
      <c r="D154" s="969">
        <v>3.0</v>
      </c>
      <c r="E154" s="969">
        <v>1.0</v>
      </c>
      <c r="F154" s="969">
        <v>3.0</v>
      </c>
      <c r="G154" s="1014" t="str">
        <f>IF(IFERROR('Blocks A'!G168-'Pre-1.095 (Hard Copy)'!G154, 0)=0, " ", ('Blocks A'!G168-'Pre-1.095 (Hard Copy)'!G154))</f>
        <v> </v>
      </c>
      <c r="H154" s="1014" t="str">
        <f>IF(IFERROR('Blocks A'!H168-'Pre-1.095 (Hard Copy)'!H154, 0)=0, " ", ('Blocks A'!H168-'Pre-1.095 (Hard Copy)'!H154))</f>
        <v> </v>
      </c>
      <c r="I154" s="1014" t="str">
        <f>IF(IFERROR('Blocks A'!I168-'Pre-1.095 (Hard Copy)'!I154, 0)=0, " ", ('Blocks A'!I168-'Pre-1.095 (Hard Copy)'!I154))</f>
        <v> </v>
      </c>
      <c r="J154" s="1014" t="str">
        <f>IF(IFERROR('Blocks A'!J168-'Pre-1.095 (Hard Copy)'!J154, 0)=0, " ", ('Blocks A'!J168-'Pre-1.095 (Hard Copy)'!J154))</f>
        <v> </v>
      </c>
      <c r="K154" s="1014" t="str">
        <f>IF(IFERROR('Blocks A'!K168-'Pre-1.095 (Hard Copy)'!K154, 0)=0, " ", ('Blocks A'!K168-'Pre-1.095 (Hard Copy)'!K154))</f>
        <v> </v>
      </c>
      <c r="L154" s="1014" t="str">
        <f>IF(IFERROR('Blocks A'!L168-'Pre-1.095 (Hard Copy)'!L154, 0)=0, " ", ('Blocks A'!L168-'Pre-1.095 (Hard Copy)'!L154))</f>
        <v> </v>
      </c>
      <c r="M154" s="1014" t="str">
        <f>IF(IFERROR('Blocks A'!N168-'Pre-1.095 (Hard Copy)'!M154, 0)=0, " ", ('Blocks A'!N168-'Pre-1.095 (Hard Copy)'!M154))</f>
        <v> </v>
      </c>
      <c r="N154" s="1014" t="str">
        <f>IF(IFERROR('Blocks A'!O168-'Pre-1.095 (Hard Copy)'!N154, 0)=0, " ", ('Blocks A'!O168-'Pre-1.095 (Hard Copy)'!N154))</f>
        <v> </v>
      </c>
      <c r="O154" s="1014" t="str">
        <f>IF(IFERROR('Blocks A'!P168-'Pre-1.095 (Hard Copy)'!O154, 0)=0, " ", ('Blocks A'!P168-'Pre-1.095 (Hard Copy)'!O154))</f>
        <v> </v>
      </c>
      <c r="P154" s="1014" t="str">
        <f>IF(IFERROR('Blocks A'!Q168-'Pre-1.095 (Hard Copy)'!P154, 0)=0, " ", ('Blocks A'!Q168-'Pre-1.095 (Hard Copy)'!P154))</f>
        <v> </v>
      </c>
      <c r="Q154" s="1014" t="str">
        <f>IF(IFERROR('Blocks A'!R168-'Pre-1.095 (Hard Copy)'!Q154, 0)=0, " ", ('Blocks A'!R168-'Pre-1.095 (Hard Copy)'!Q154))</f>
        <v> </v>
      </c>
      <c r="R154" s="1014" t="str">
        <f>IF(IFERROR('Blocks A'!S168-'Pre-1.095 (Hard Copy)'!R154, 0)=0, " ", ('Blocks A'!S168-'Pre-1.095 (Hard Copy)'!R154))</f>
        <v> </v>
      </c>
      <c r="S154" s="1014" t="str">
        <f>IF(IFERROR('Blocks A'!T168-'Pre-1.095 (Hard Copy)'!S154, 0)=0, " ", ('Blocks A'!T168-'Pre-1.095 (Hard Copy)'!S154))</f>
        <v> </v>
      </c>
      <c r="T154" s="1014" t="str">
        <f>IF(IFERROR('Blocks A'!M168-'Pre-1.095 (Hard Copy)'!T154, 0)=0, " ", ('Blocks A'!M168-'Pre-1.095 (Hard Copy)'!T154))</f>
        <v> </v>
      </c>
      <c r="U154" s="1014" t="str">
        <f>IF(IFERROR('Blocks A'!U168-'Pre-1.095 (Hard Copy)'!U154, 0)=0, " ", ('Blocks A'!U168-'Pre-1.095 (Hard Copy)'!U154))</f>
        <v> </v>
      </c>
      <c r="V154" s="1014" t="str">
        <f>IF(IFERROR('Blocks A'!V168-'Pre-1.095 (Hard Copy)'!V154, 0)=0, " ", ('Blocks A'!V168-'Pre-1.095 (Hard Copy)'!V154))</f>
        <v> </v>
      </c>
      <c r="W154" s="1014" t="str">
        <f>IF(IFERROR('Blocks A'!W168-'Pre-1.095 (Hard Copy)'!W154, 0)=0, " ", ('Blocks A'!W168-'Pre-1.095 (Hard Copy)'!W154))</f>
        <v> </v>
      </c>
      <c r="X154" s="1014" t="str">
        <f>IF(IFERROR('Blocks A'!X168-'Pre-1.095 (Hard Copy)'!X154, 0)=0, " ", ('Blocks A'!X168-'Pre-1.095 (Hard Copy)'!X154))</f>
        <v> </v>
      </c>
      <c r="Y154" s="1014" t="str">
        <f>IF(IFERROR('Blocks A'!AC168-'Pre-1.095 (Hard Copy)'!Y154, 0)=0, " ", ('Blocks A'!AC168-'Pre-1.095 (Hard Copy)'!Y154))</f>
        <v> </v>
      </c>
      <c r="Z154" s="1014" t="str">
        <f>IF(IFERROR('Blocks A'!Y168-'Pre-1.095 (Hard Copy)'!Z154, 0)=0, " ", ('Blocks A'!Y168-'Pre-1.095 (Hard Copy)'!Z154))</f>
        <v> </v>
      </c>
      <c r="AA154" s="1014" t="str">
        <f>IF(IFERROR('Blocks A'!Z168-'Pre-1.095 (Hard Copy)'!AA154, 0)=0, " ", ('Blocks A'!Z168-'Pre-1.095 (Hard Copy)'!AA154))</f>
        <v> </v>
      </c>
      <c r="AB154" s="1014" t="str">
        <f>IF(IFERROR('Blocks A'!AA168-'Pre-1.095 (Hard Copy)'!AB154, 0)=0, " ", ('Blocks A'!AA168-'Pre-1.095 (Hard Copy)'!AB154))</f>
        <v> </v>
      </c>
      <c r="AC154" s="1014" t="str">
        <f>IF(IFERROR('Blocks A'!AB168-'Pre-1.095 (Hard Copy)'!AC154, 0)=0, " ", ('Blocks A'!AB168-'Pre-1.095 (Hard Copy)'!AC154))</f>
        <v> </v>
      </c>
      <c r="AD154" s="1014" t="str">
        <f>IF(IFERROR('Blocks A'!AY168-'Pre-1.095 (Hard Copy)'!AD154, 0)=0, " ", ('Blocks A'!AY168-'Pre-1.095 (Hard Copy)'!AD154))</f>
        <v> </v>
      </c>
      <c r="AE154" s="1014" t="str">
        <f>IF(IFERROR('Blocks A'!AZ168-'Pre-1.095 (Hard Copy)'!AE154, 0)=0, " ", ('Blocks A'!AZ168-'Pre-1.095 (Hard Copy)'!AE154))</f>
        <v> </v>
      </c>
      <c r="AF154" s="1014" t="str">
        <f>IF(IFERROR('Blocks A'!BA168-'Pre-1.095 (Hard Copy)'!AF154, 0)=0, " ", ('Blocks A'!BA168-'Pre-1.095 (Hard Copy)'!AF154))</f>
        <v> </v>
      </c>
      <c r="AG154" s="1014" t="str">
        <f>IF(IFERROR('Blocks A'!BB168-'Pre-1.095 (Hard Copy)'!AG154, 0)=0, " ", ('Blocks A'!BB168-'Pre-1.095 (Hard Copy)'!AG154))</f>
        <v> </v>
      </c>
      <c r="AH154" s="1014" t="str">
        <f>IF(IFERROR('Blocks A'!BC168-'Pre-1.095 (Hard Copy)'!AH154, 0)=0, " ", ('Blocks A'!BC168-'Pre-1.095 (Hard Copy)'!AH154))</f>
        <v> </v>
      </c>
      <c r="AI154" s="1014" t="str">
        <f>IF(IFERROR('Blocks A'!BJ168-'Pre-1.095 (Hard Copy)'!AI154, 0)=0, " ", ('Blocks A'!BJ168-'Pre-1.095 (Hard Copy)'!AI154))</f>
        <v> </v>
      </c>
      <c r="AJ154" s="1014" t="str">
        <f>IF(IFERROR('Blocks A'!BD168-'Pre-1.095 (Hard Copy)'!AJ154, 0)=0, " ", ('Blocks A'!BD168-'Pre-1.095 (Hard Copy)'!AJ154))</f>
        <v> </v>
      </c>
      <c r="AK154" s="1014" t="str">
        <f>IF(IFERROR('Blocks A'!BE168-'Pre-1.095 (Hard Copy)'!AK154, 0)=0, " ", ('Blocks A'!BE168-'Pre-1.095 (Hard Copy)'!AK154))</f>
        <v> </v>
      </c>
      <c r="AL154" s="1014" t="str">
        <f>IF(IFERROR('Blocks A'!BF168-'Pre-1.095 (Hard Copy)'!AL154, 0)=0, " ", ('Blocks A'!BF168-'Pre-1.095 (Hard Copy)'!AL154))</f>
        <v> </v>
      </c>
      <c r="AM154" s="1014" t="str">
        <f>IF(IFERROR('Blocks A'!BG168-'Pre-1.095 (Hard Copy)'!AM154, 0)=0, " ", ('Blocks A'!BG168-'Pre-1.095 (Hard Copy)'!AM154))</f>
        <v> </v>
      </c>
      <c r="AN154" s="1014" t="str">
        <f>IF(IFERROR('Blocks A'!BH168-'Pre-1.095 (Hard Copy)'!AN154, 0)=0, " ", ('Blocks A'!BH168-'Pre-1.095 (Hard Copy)'!AN154))</f>
        <v> </v>
      </c>
      <c r="AO154" s="1014" t="str">
        <f>IF(IFERROR('Blocks A'!BI168-'Pre-1.095 (Hard Copy)'!AO154, 0)=0, " ", ('Blocks A'!BI168-'Pre-1.095 (Hard Copy)'!AO154))</f>
        <v> </v>
      </c>
      <c r="AP154" s="1014" t="str">
        <f>IF(IFERROR('Blocks A'!BK168-'Pre-1.095 (Hard Copy)'!AP154, 0)=0, " ", ('Blocks A'!BK168-'Pre-1.095 (Hard Copy)'!AP154))</f>
        <v> </v>
      </c>
      <c r="AQ154" s="1014" t="str">
        <f>IF(IFERROR('Blocks A'!BL168-'Pre-1.095 (Hard Copy)'!AQ154, 0)=0, " ", ('Blocks A'!BL168-'Pre-1.095 (Hard Copy)'!AQ154))</f>
        <v> </v>
      </c>
      <c r="AR154" s="1014" t="str">
        <f>IF(IFERROR('Blocks A'!BM168-'Pre-1.095 (Hard Copy)'!AR154, 0)=0, " ", ('Blocks A'!BM168-'Pre-1.095 (Hard Copy)'!AR154))</f>
        <v> </v>
      </c>
      <c r="AS154" s="1014" t="str">
        <f>IF(IFERROR('Blocks A'!BO168-'Pre-1.095 (Hard Copy)'!AS154, 0)=0, " ", ('Blocks A'!BO168-'Pre-1.095 (Hard Copy)'!AS154))</f>
        <v> </v>
      </c>
      <c r="AT154" s="1014" t="str">
        <f>IF(IFERROR('Blocks A'!BP168-'Pre-1.095 (Hard Copy)'!AT154, 0)=0, " ", ('Blocks A'!BP168-'Pre-1.095 (Hard Copy)'!AT154))</f>
        <v> </v>
      </c>
      <c r="AU154" s="1014" t="str">
        <f>IF(IFERROR('Blocks A'!BQ168-'Pre-1.095 (Hard Copy)'!AU154, 0)=0, " ", ('Blocks A'!BQ168-'Pre-1.095 (Hard Copy)'!AU154))</f>
        <v> </v>
      </c>
      <c r="AV154" s="1014" t="str">
        <f>IF(IFERROR('Blocks A'!BR168-'Pre-1.095 (Hard Copy)'!AV154, 0)=0, " ", ('Blocks A'!BR168-'Pre-1.095 (Hard Copy)'!AV154))</f>
        <v> </v>
      </c>
      <c r="AW154" s="1014" t="str">
        <f>IF(IFERROR('Blocks A'!BS168-'Pre-1.095 (Hard Copy)'!AW154, 0)=0, " ", ('Blocks A'!BS168-'Pre-1.095 (Hard Copy)'!AW154))</f>
        <v> </v>
      </c>
      <c r="AX154" s="1014" t="str">
        <f>IF(IFERROR('Blocks A'!BT168-'Pre-1.095 (Hard Copy)'!AX154, 0)=0, " ", ('Blocks A'!BT168-'Pre-1.095 (Hard Copy)'!AX154))</f>
        <v> </v>
      </c>
      <c r="AY154" s="1014" t="str">
        <f>IF(IFERROR('Blocks A'!BU168-'Pre-1.095 (Hard Copy)'!AY154, 0)=0, " ", ('Blocks A'!BU168-'Pre-1.095 (Hard Copy)'!AY154))</f>
        <v>+0</v>
      </c>
      <c r="AZ154" s="1014" t="str">
        <f>IF(IFERROR('Blocks A'!BW168-'Pre-1.095 (Hard Copy)'!AZ154, 0)=0, " ", ('Blocks A'!BW168-'Pre-1.095 (Hard Copy)'!AZ154))</f>
        <v> </v>
      </c>
      <c r="BA154" s="1014" t="str">
        <f>IF(IFERROR('Blocks A'!BX168-'Pre-1.095 (Hard Copy)'!BA154, 0)=0, " ", ('Blocks A'!BX168-'Pre-1.095 (Hard Copy)'!BA154))</f>
        <v>-0</v>
      </c>
      <c r="BB154" s="1014" t="str">
        <f>IF(IFERROR('Blocks A'!BY168-'Pre-1.095 (Hard Copy)'!BB154, 0)=0, " ", ('Blocks A'!BY168-'Pre-1.095 (Hard Copy)'!BB154))</f>
        <v>+0</v>
      </c>
      <c r="BC154" s="1015" t="str">
        <f>IF(IFERROR('Blocks A'!BZ168-'Pre-1.095 (Hard Copy)'!BC154, 0)=0, " ", ('Blocks A'!BZ168-'Pre-1.095 (Hard Copy)'!BC154))</f>
        <v>-0.0</v>
      </c>
      <c r="BD154" s="1014" t="str">
        <f>IF(IFERROR('Blocks A'!BV168-'Pre-1.095 (Hard Copy)'!BD154, 0)=0, " ", ('Blocks A'!BV168-'Pre-1.095 (Hard Copy)'!BD154))</f>
        <v> </v>
      </c>
      <c r="BE154" s="1014" t="str">
        <f>IF(IFERROR('Blocks A'!CB168-'Pre-1.095 (Hard Copy)'!BE154, 0)=0, " ", ('Blocks A'!CB168-'Pre-1.095 (Hard Copy)'!BE154))</f>
        <v>-87</v>
      </c>
      <c r="BF154" s="1014" t="str">
        <f>IF(IFERROR('Blocks A'!CC168-'Pre-1.095 (Hard Copy)'!BF154, 0)=0, " ", ('Blocks A'!CC168-'Pre-1.095 (Hard Copy)'!BF154))</f>
        <v>-13,533</v>
      </c>
      <c r="BG154" s="1016" t="str">
        <f>IF(IFERROR('Blocks A'!CD168-'Pre-1.095 (Hard Copy)'!BG154, 0)=0, " ", ('Blocks A'!CD168-'Pre-1.095 (Hard Copy)'!BG154))</f>
        <v>-0.0135</v>
      </c>
      <c r="BH154" s="1014" t="str">
        <f>IF(IFERROR('Blocks A'!CE168-'Pre-1.095 (Hard Copy)'!BH154, 0)=0, " ", ('Blocks A'!CE168-'Pre-1.095 (Hard Copy)'!BH154))</f>
        <v> </v>
      </c>
      <c r="BI154" s="1014" t="str">
        <f>IF(IFERROR('Blocks A'!CZ168-'Pre-1.095 (Hard Copy)'!BI154, 0)=0, " ", ('Blocks A'!CZ168-'Pre-1.095 (Hard Copy)'!BI154))</f>
        <v>+26</v>
      </c>
      <c r="BJ154" s="1014" t="str">
        <f>IF(IFERROR('Blocks A'!DA168-'Pre-1.095 (Hard Copy)'!BJ154, 0)=0, " ", ('Blocks A'!DA168-'Pre-1.095 (Hard Copy)'!BJ154))</f>
        <v>+15</v>
      </c>
      <c r="BK154" s="1014" t="str">
        <f>IF(IFERROR('Blocks A'!DB168-'Pre-1.095 (Hard Copy)'!BK154, 0)=0, " ", ('Blocks A'!DB168-'Pre-1.095 (Hard Copy)'!BK154))</f>
        <v>+9</v>
      </c>
      <c r="BL154" s="1014" t="str">
        <f>IF(IFERROR('Blocks A'!DC168-'Pre-1.095 (Hard Copy)'!BL154, 0)=0, " ", ('Blocks A'!DC168-'Pre-1.095 (Hard Copy)'!BL154))</f>
        <v> </v>
      </c>
      <c r="BM154" s="1014" t="str">
        <f>IF(IFERROR('Blocks A'!DD168-'Pre-1.095 (Hard Copy)'!BM154, 0)=0, " ", ('Blocks A'!DD168-'Pre-1.095 (Hard Copy)'!BM154))</f>
        <v> </v>
      </c>
      <c r="BN154" s="1014" t="str">
        <f>IF(IFERROR('Blocks A'!DE168-'Pre-1.095 (Hard Copy)'!BN154, 0)=0, " ", ('Blocks A'!DE168-'Pre-1.095 (Hard Copy)'!BN154))</f>
        <v> </v>
      </c>
      <c r="BO154" s="1014" t="str">
        <f>IF(IFERROR('Blocks A'!DF168-'Pre-1.095 (Hard Copy)'!BO154, 0)=0, " ", ('Blocks A'!DF168-'Pre-1.095 (Hard Copy)'!BO154))</f>
        <v> </v>
      </c>
      <c r="BP154" s="1014" t="str">
        <f>IF(IFERROR('Blocks A'!DG168-'Pre-1.095 (Hard Copy)'!BP154, 0)=0, " ", ('Blocks A'!DG168-'Pre-1.095 (Hard Copy)'!BP154))</f>
        <v> </v>
      </c>
      <c r="BQ154" s="1014" t="str">
        <f>IF(IFERROR('Blocks A'!DH168-'Pre-1.095 (Hard Copy)'!BQ154, 0)=0, " ", ('Blocks A'!DH168-'Pre-1.095 (Hard Copy)'!BQ154))</f>
        <v> </v>
      </c>
      <c r="BR154" s="1014" t="str">
        <f>IF(IFERROR('Blocks A'!DI168-'Pre-1.095 (Hard Copy)'!BR154, 0)=0, " ", ('Blocks A'!DI168-'Pre-1.095 (Hard Copy)'!BR154))</f>
        <v> </v>
      </c>
      <c r="BS154" s="1014" t="str">
        <f>IF(IFERROR('Blocks A'!DJ168-'Pre-1.095 (Hard Copy)'!BS154, 0)=0, " ", ('Blocks A'!DJ168-'Pre-1.095 (Hard Copy)'!BS154))</f>
        <v>+46</v>
      </c>
      <c r="BT154" s="1014" t="str">
        <f>IF(IFERROR('Blocks A'!DK168-'Pre-1.095 (Hard Copy)'!BT154, 0)=0, " ", ('Blocks A'!DK168-'Pre-1.095 (Hard Copy)'!BT154))</f>
        <v>+47</v>
      </c>
      <c r="BU154" s="1014" t="str">
        <f>IF(IFERROR('Blocks A'!DL168-'Pre-1.095 (Hard Copy)'!BU154, 0)=0, " ", ('Blocks A'!DL168-'Pre-1.095 (Hard Copy)'!BU154))</f>
        <v>+38</v>
      </c>
      <c r="BV154" s="1014" t="str">
        <f>IF(IFERROR('Blocks A'!DM168-'Pre-1.095 (Hard Copy)'!BV154, 0)=0, " ", ('Blocks A'!DM168-'Pre-1.095 (Hard Copy)'!BV154))</f>
        <v> </v>
      </c>
      <c r="BW154" s="1014" t="str">
        <f>IF(IFERROR('Blocks A'!DN168-'Pre-1.095 (Hard Copy)'!BW154, 0)=0, " ", ('Blocks A'!DN168-'Pre-1.095 (Hard Copy)'!BW154))</f>
        <v> </v>
      </c>
      <c r="BX154" s="1014" t="str">
        <f>IF(IFERROR('Blocks A'!DO168-'Pre-1.095 (Hard Copy)'!BX154, 0)=0, " ", ('Blocks A'!DO168-'Pre-1.095 (Hard Copy)'!BX154))</f>
        <v> </v>
      </c>
      <c r="BY154" s="1014" t="str">
        <f>IF(IFERROR('Blocks A'!DP168-'Pre-1.095 (Hard Copy)'!BY154, 0)=0, " ", ('Blocks A'!DP168-'Pre-1.095 (Hard Copy)'!BY154))</f>
        <v> </v>
      </c>
      <c r="BZ154" s="1014" t="str">
        <f>IF(IFERROR('Blocks A'!DQ168-'Pre-1.095 (Hard Copy)'!BZ154, 0)=0, " ", ('Blocks A'!DQ168-'Pre-1.095 (Hard Copy)'!BZ154))</f>
        <v> </v>
      </c>
      <c r="CA154" s="1014" t="str">
        <f>IF(IFERROR('Blocks A'!DR168-'Pre-1.095 (Hard Copy)'!CA154, 0)=0, " ", ('Blocks A'!DR168-'Pre-1.095 (Hard Copy)'!CA154))</f>
        <v> </v>
      </c>
      <c r="CB154" s="1014" t="str">
        <f>IF(IFERROR('Blocks A'!DS168-'Pre-1.095 (Hard Copy)'!CB154, 0)=0, " ", ('Blocks A'!DS168-'Pre-1.095 (Hard Copy)'!CB154))</f>
        <v> </v>
      </c>
      <c r="CC154" s="1014" t="str">
        <f>IF(IFERROR('Blocks A'!DT168-'Pre-1.095 (Hard Copy)'!CC154, 0)=0, " ", ('Blocks A'!DT168-'Pre-1.095 (Hard Copy)'!CC154))</f>
        <v>+50</v>
      </c>
      <c r="CD154" s="1014" t="str">
        <f>IF(IFERROR('Blocks A'!DU168-'Pre-1.095 (Hard Copy)'!CD154, 0)=0, " ", ('Blocks A'!DU168-'Pre-1.095 (Hard Copy)'!CD154))</f>
        <v>+131</v>
      </c>
      <c r="CE154" s="1014" t="str">
        <f>IF(IFERROR('Blocks A'!DX168-'Pre-1.095 (Hard Copy)'!CE154, 0)=0, " ", ('Blocks A'!DX168-'Pre-1.095 (Hard Copy)'!CE154))</f>
        <v>+189</v>
      </c>
      <c r="CF154" s="1014" t="str">
        <f>IF(IFERROR('Blocks A'!DY168-'Pre-1.095 (Hard Copy)'!CF154, 0)=0, " ", ('Blocks A'!DY168-'Pre-1.095 (Hard Copy)'!CF154))</f>
        <v>+29,444</v>
      </c>
      <c r="CG154" s="1016" t="str">
        <f>IF(IFERROR('Blocks A'!DZ168-'Pre-1.095 (Hard Copy)'!CG154, 0)=0, " ", ('Blocks A'!DZ168-'Pre-1.095 (Hard Copy)'!CG154))</f>
        <v>+0.0294</v>
      </c>
      <c r="CH154" s="1015" t="str">
        <f>IF(IFERROR('Blocks A'!DV168-'Pre-1.095 (Hard Copy)'!CH154, 0)=0, " ", ('Blocks A'!DV168-'Pre-1.095 (Hard Copy)'!CH154))</f>
        <v>+6.0</v>
      </c>
      <c r="CI154" s="1015" t="str">
        <f>IF(IFERROR('Blocks A'!DW168-'Pre-1.095 (Hard Copy)'!CI154, 0)=0, " ", ('Blocks A'!DW168-'Pre-1.095 (Hard Copy)'!CI154))</f>
        <v>+48.4</v>
      </c>
      <c r="CJ154" s="1014" t="str">
        <f>IF(IFERROR('Blocks A'!EA168-'Pre-1.095 (Hard Copy)'!CJ154, 0)=0, " ", ('Blocks A'!EA168-'Pre-1.095 (Hard Copy)'!CJ154))</f>
        <v>+102</v>
      </c>
      <c r="CK154" s="1017" t="str">
        <f>IF(IFERROR('Blocks A'!EB168-'Pre-1.095 (Hard Copy)'!CK154, 0)=0, " ", ('Blocks A'!EB168-'Pre-1.095 (Hard Copy)'!CK154))</f>
        <v>+1.70</v>
      </c>
      <c r="CL154" s="1017" t="str">
        <f>IF(IFERROR('Blocks A'!EC168-'Pre-1.095 (Hard Copy)'!CL154, 0)=0, " ", ('Blocks A'!EC168-'Pre-1.095 (Hard Copy)'!CL154))</f>
        <v>+0.03</v>
      </c>
      <c r="CM154" s="1017" t="str">
        <f>IF(IFERROR('Blocks A'!EH168-'Pre-1.095 (Hard Copy)'!CM154, 0)=0, " ", ('Blocks A'!EH168-'Pre-1.095 (Hard Copy)'!CM154))</f>
        <v>+0.00</v>
      </c>
      <c r="CN154" s="1014" t="str">
        <f>IF(IFERROR('Blocks A'!ED168-'Pre-1.095 (Hard Copy)'!CN154, 0)=0, " ", ('Blocks A'!ED168-'Pre-1.095 (Hard Copy)'!CN154))</f>
        <v>+15,911</v>
      </c>
      <c r="CO154" s="1017" t="str">
        <f>IF(IFERROR('Blocks A'!EE168-'Pre-1.095 (Hard Copy)'!CO154, 0)=0, " ", ('Blocks A'!EE168-'Pre-1.095 (Hard Copy)'!CO154))</f>
        <v>+15.91</v>
      </c>
      <c r="CP154" s="1017" t="str">
        <f>IF(IFERROR('Blocks A'!EF168-'Pre-1.095 (Hard Copy)'!CP154, 0)=0, " ", ('Blocks A'!EF168-'Pre-1.095 (Hard Copy)'!CP154))</f>
        <v>+0.02</v>
      </c>
      <c r="CQ154" s="1016" t="str">
        <f>IF(IFERROR('Blocks A'!EG168-'Pre-1.095 (Hard Copy)'!CQ154, 0)=0, " ", ('Blocks A'!EG168-'Pre-1.095 (Hard Copy)'!CQ154))</f>
        <v>+0.0159</v>
      </c>
      <c r="CR154" s="1018" t="s">
        <v>12</v>
      </c>
    </row>
    <row r="155">
      <c r="B155" s="1013" t="s">
        <v>1029</v>
      </c>
      <c r="C155" s="969" t="s">
        <v>886</v>
      </c>
      <c r="D155" s="969">
        <v>5.0</v>
      </c>
      <c r="E155" s="969">
        <v>2.0</v>
      </c>
      <c r="F155" s="969">
        <v>5.0</v>
      </c>
      <c r="G155" s="1014" t="str">
        <f>IF(IFERROR('Blocks A'!G169-'Pre-1.095 (Hard Copy)'!G155, 0)=0, " ", ('Blocks A'!G169-'Pre-1.095 (Hard Copy)'!G155))</f>
        <v> </v>
      </c>
      <c r="H155" s="1014" t="str">
        <f>IF(IFERROR('Blocks A'!H169-'Pre-1.095 (Hard Copy)'!H155, 0)=0, " ", ('Blocks A'!H169-'Pre-1.095 (Hard Copy)'!H155))</f>
        <v> </v>
      </c>
      <c r="I155" s="1014" t="str">
        <f>IF(IFERROR('Blocks A'!I169-'Pre-1.095 (Hard Copy)'!I155, 0)=0, " ", ('Blocks A'!I169-'Pre-1.095 (Hard Copy)'!I155))</f>
        <v> </v>
      </c>
      <c r="J155" s="1014" t="str">
        <f>IF(IFERROR('Blocks A'!J169-'Pre-1.095 (Hard Copy)'!J155, 0)=0, " ", ('Blocks A'!J169-'Pre-1.095 (Hard Copy)'!J155))</f>
        <v> </v>
      </c>
      <c r="K155" s="1014" t="str">
        <f>IF(IFERROR('Blocks A'!K169-'Pre-1.095 (Hard Copy)'!K155, 0)=0, " ", ('Blocks A'!K169-'Pre-1.095 (Hard Copy)'!K155))</f>
        <v> </v>
      </c>
      <c r="L155" s="1014" t="str">
        <f>IF(IFERROR('Blocks A'!L169-'Pre-1.095 (Hard Copy)'!L155, 0)=0, " ", ('Blocks A'!L169-'Pre-1.095 (Hard Copy)'!L155))</f>
        <v> </v>
      </c>
      <c r="M155" s="1014" t="str">
        <f>IF(IFERROR('Blocks A'!N169-'Pre-1.095 (Hard Copy)'!M155, 0)=0, " ", ('Blocks A'!N169-'Pre-1.095 (Hard Copy)'!M155))</f>
        <v> </v>
      </c>
      <c r="N155" s="1014" t="str">
        <f>IF(IFERROR('Blocks A'!O169-'Pre-1.095 (Hard Copy)'!N155, 0)=0, " ", ('Blocks A'!O169-'Pre-1.095 (Hard Copy)'!N155))</f>
        <v> </v>
      </c>
      <c r="O155" s="1014" t="str">
        <f>IF(IFERROR('Blocks A'!P169-'Pre-1.095 (Hard Copy)'!O155, 0)=0, " ", ('Blocks A'!P169-'Pre-1.095 (Hard Copy)'!O155))</f>
        <v> </v>
      </c>
      <c r="P155" s="1014" t="str">
        <f>IF(IFERROR('Blocks A'!Q169-'Pre-1.095 (Hard Copy)'!P155, 0)=0, " ", ('Blocks A'!Q169-'Pre-1.095 (Hard Copy)'!P155))</f>
        <v> </v>
      </c>
      <c r="Q155" s="1014" t="str">
        <f>IF(IFERROR('Blocks A'!R169-'Pre-1.095 (Hard Copy)'!Q155, 0)=0, " ", ('Blocks A'!R169-'Pre-1.095 (Hard Copy)'!Q155))</f>
        <v> </v>
      </c>
      <c r="R155" s="1014" t="str">
        <f>IF(IFERROR('Blocks A'!S169-'Pre-1.095 (Hard Copy)'!R155, 0)=0, " ", ('Blocks A'!S169-'Pre-1.095 (Hard Copy)'!R155))</f>
        <v> </v>
      </c>
      <c r="S155" s="1014" t="str">
        <f>IF(IFERROR('Blocks A'!T169-'Pre-1.095 (Hard Copy)'!S155, 0)=0, " ", ('Blocks A'!T169-'Pre-1.095 (Hard Copy)'!S155))</f>
        <v> </v>
      </c>
      <c r="T155" s="1014" t="str">
        <f>IF(IFERROR('Blocks A'!M169-'Pre-1.095 (Hard Copy)'!T155, 0)=0, " ", ('Blocks A'!M169-'Pre-1.095 (Hard Copy)'!T155))</f>
        <v> </v>
      </c>
      <c r="U155" s="1014" t="str">
        <f>IF(IFERROR('Blocks A'!U169-'Pre-1.095 (Hard Copy)'!U155, 0)=0, " ", ('Blocks A'!U169-'Pre-1.095 (Hard Copy)'!U155))</f>
        <v> </v>
      </c>
      <c r="V155" s="1014" t="str">
        <f>IF(IFERROR('Blocks A'!V169-'Pre-1.095 (Hard Copy)'!V155, 0)=0, " ", ('Blocks A'!V169-'Pre-1.095 (Hard Copy)'!V155))</f>
        <v> </v>
      </c>
      <c r="W155" s="1014" t="str">
        <f>IF(IFERROR('Blocks A'!W169-'Pre-1.095 (Hard Copy)'!W155, 0)=0, " ", ('Blocks A'!W169-'Pre-1.095 (Hard Copy)'!W155))</f>
        <v> </v>
      </c>
      <c r="X155" s="1014" t="str">
        <f>IF(IFERROR('Blocks A'!X169-'Pre-1.095 (Hard Copy)'!X155, 0)=0, " ", ('Blocks A'!X169-'Pre-1.095 (Hard Copy)'!X155))</f>
        <v> </v>
      </c>
      <c r="Y155" s="1014" t="str">
        <f>IF(IFERROR('Blocks A'!AC169-'Pre-1.095 (Hard Copy)'!Y155, 0)=0, " ", ('Blocks A'!AC169-'Pre-1.095 (Hard Copy)'!Y155))</f>
        <v> </v>
      </c>
      <c r="Z155" s="1014" t="str">
        <f>IF(IFERROR('Blocks A'!Y169-'Pre-1.095 (Hard Copy)'!Z155, 0)=0, " ", ('Blocks A'!Y169-'Pre-1.095 (Hard Copy)'!Z155))</f>
        <v> </v>
      </c>
      <c r="AA155" s="1014" t="str">
        <f>IF(IFERROR('Blocks A'!Z169-'Pre-1.095 (Hard Copy)'!AA155, 0)=0, " ", ('Blocks A'!Z169-'Pre-1.095 (Hard Copy)'!AA155))</f>
        <v> </v>
      </c>
      <c r="AB155" s="1014" t="str">
        <f>IF(IFERROR('Blocks A'!AA169-'Pre-1.095 (Hard Copy)'!AB155, 0)=0, " ", ('Blocks A'!AA169-'Pre-1.095 (Hard Copy)'!AB155))</f>
        <v> </v>
      </c>
      <c r="AC155" s="1014" t="str">
        <f>IF(IFERROR('Blocks A'!AB169-'Pre-1.095 (Hard Copy)'!AC155, 0)=0, " ", ('Blocks A'!AB169-'Pre-1.095 (Hard Copy)'!AC155))</f>
        <v> </v>
      </c>
      <c r="AD155" s="1014" t="str">
        <f>IF(IFERROR('Blocks A'!AY169-'Pre-1.095 (Hard Copy)'!AD155, 0)=0, " ", ('Blocks A'!AY169-'Pre-1.095 (Hard Copy)'!AD155))</f>
        <v> </v>
      </c>
      <c r="AE155" s="1014" t="str">
        <f>IF(IFERROR('Blocks A'!AZ169-'Pre-1.095 (Hard Copy)'!AE155, 0)=0, " ", ('Blocks A'!AZ169-'Pre-1.095 (Hard Copy)'!AE155))</f>
        <v> </v>
      </c>
      <c r="AF155" s="1014" t="str">
        <f>IF(IFERROR('Blocks A'!BA169-'Pre-1.095 (Hard Copy)'!AF155, 0)=0, " ", ('Blocks A'!BA169-'Pre-1.095 (Hard Copy)'!AF155))</f>
        <v> </v>
      </c>
      <c r="AG155" s="1014" t="str">
        <f>IF(IFERROR('Blocks A'!BB169-'Pre-1.095 (Hard Copy)'!AG155, 0)=0, " ", ('Blocks A'!BB169-'Pre-1.095 (Hard Copy)'!AG155))</f>
        <v> </v>
      </c>
      <c r="AH155" s="1014" t="str">
        <f>IF(IFERROR('Blocks A'!BC169-'Pre-1.095 (Hard Copy)'!AH155, 0)=0, " ", ('Blocks A'!BC169-'Pre-1.095 (Hard Copy)'!AH155))</f>
        <v> </v>
      </c>
      <c r="AI155" s="1014" t="str">
        <f>IF(IFERROR('Blocks A'!BJ169-'Pre-1.095 (Hard Copy)'!AI155, 0)=0, " ", ('Blocks A'!BJ169-'Pre-1.095 (Hard Copy)'!AI155))</f>
        <v> </v>
      </c>
      <c r="AJ155" s="1014" t="str">
        <f>IF(IFERROR('Blocks A'!BD169-'Pre-1.095 (Hard Copy)'!AJ155, 0)=0, " ", ('Blocks A'!BD169-'Pre-1.095 (Hard Copy)'!AJ155))</f>
        <v> </v>
      </c>
      <c r="AK155" s="1014" t="str">
        <f>IF(IFERROR('Blocks A'!BE169-'Pre-1.095 (Hard Copy)'!AK155, 0)=0, " ", ('Blocks A'!BE169-'Pre-1.095 (Hard Copy)'!AK155))</f>
        <v> </v>
      </c>
      <c r="AL155" s="1014" t="str">
        <f>IF(IFERROR('Blocks A'!BF169-'Pre-1.095 (Hard Copy)'!AL155, 0)=0, " ", ('Blocks A'!BF169-'Pre-1.095 (Hard Copy)'!AL155))</f>
        <v> </v>
      </c>
      <c r="AM155" s="1014" t="str">
        <f>IF(IFERROR('Blocks A'!BG169-'Pre-1.095 (Hard Copy)'!AM155, 0)=0, " ", ('Blocks A'!BG169-'Pre-1.095 (Hard Copy)'!AM155))</f>
        <v> </v>
      </c>
      <c r="AN155" s="1014" t="str">
        <f>IF(IFERROR('Blocks A'!BH169-'Pre-1.095 (Hard Copy)'!AN155, 0)=0, " ", ('Blocks A'!BH169-'Pre-1.095 (Hard Copy)'!AN155))</f>
        <v> </v>
      </c>
      <c r="AO155" s="1014" t="str">
        <f>IF(IFERROR('Blocks A'!BI169-'Pre-1.095 (Hard Copy)'!AO155, 0)=0, " ", ('Blocks A'!BI169-'Pre-1.095 (Hard Copy)'!AO155))</f>
        <v> </v>
      </c>
      <c r="AP155" s="1014" t="str">
        <f>IF(IFERROR('Blocks A'!BK169-'Pre-1.095 (Hard Copy)'!AP155, 0)=0, " ", ('Blocks A'!BK169-'Pre-1.095 (Hard Copy)'!AP155))</f>
        <v> </v>
      </c>
      <c r="AQ155" s="1014" t="str">
        <f>IF(IFERROR('Blocks A'!BL169-'Pre-1.095 (Hard Copy)'!AQ155, 0)=0, " ", ('Blocks A'!BL169-'Pre-1.095 (Hard Copy)'!AQ155))</f>
        <v> </v>
      </c>
      <c r="AR155" s="1014" t="str">
        <f>IF(IFERROR('Blocks A'!BM169-'Pre-1.095 (Hard Copy)'!AR155, 0)=0, " ", ('Blocks A'!BM169-'Pre-1.095 (Hard Copy)'!AR155))</f>
        <v> </v>
      </c>
      <c r="AS155" s="1014" t="str">
        <f>IF(IFERROR('Blocks A'!BO169-'Pre-1.095 (Hard Copy)'!AS155, 0)=0, " ", ('Blocks A'!BO169-'Pre-1.095 (Hard Copy)'!AS155))</f>
        <v> </v>
      </c>
      <c r="AT155" s="1014" t="str">
        <f>IF(IFERROR('Blocks A'!BP169-'Pre-1.095 (Hard Copy)'!AT155, 0)=0, " ", ('Blocks A'!BP169-'Pre-1.095 (Hard Copy)'!AT155))</f>
        <v> </v>
      </c>
      <c r="AU155" s="1014" t="str">
        <f>IF(IFERROR('Blocks A'!BQ169-'Pre-1.095 (Hard Copy)'!AU155, 0)=0, " ", ('Blocks A'!BQ169-'Pre-1.095 (Hard Copy)'!AU155))</f>
        <v> </v>
      </c>
      <c r="AV155" s="1014" t="str">
        <f>IF(IFERROR('Blocks A'!BR169-'Pre-1.095 (Hard Copy)'!AV155, 0)=0, " ", ('Blocks A'!BR169-'Pre-1.095 (Hard Copy)'!AV155))</f>
        <v> </v>
      </c>
      <c r="AW155" s="1014" t="str">
        <f>IF(IFERROR('Blocks A'!BS169-'Pre-1.095 (Hard Copy)'!AW155, 0)=0, " ", ('Blocks A'!BS169-'Pre-1.095 (Hard Copy)'!AW155))</f>
        <v> </v>
      </c>
      <c r="AX155" s="1014" t="str">
        <f>IF(IFERROR('Blocks A'!BT169-'Pre-1.095 (Hard Copy)'!AX155, 0)=0, " ", ('Blocks A'!BT169-'Pre-1.095 (Hard Copy)'!AX155))</f>
        <v> </v>
      </c>
      <c r="AY155" s="1014" t="str">
        <f>IF(IFERROR('Blocks A'!BU169-'Pre-1.095 (Hard Copy)'!AY155, 0)=0, " ", ('Blocks A'!BU169-'Pre-1.095 (Hard Copy)'!AY155))</f>
        <v> </v>
      </c>
      <c r="AZ155" s="1014" t="str">
        <f>IF(IFERROR('Blocks A'!BW169-'Pre-1.095 (Hard Copy)'!AZ155, 0)=0, " ", ('Blocks A'!BW169-'Pre-1.095 (Hard Copy)'!AZ155))</f>
        <v> </v>
      </c>
      <c r="BA155" s="1014" t="str">
        <f>IF(IFERROR('Blocks A'!BX169-'Pre-1.095 (Hard Copy)'!BA155, 0)=0, " ", ('Blocks A'!BX169-'Pre-1.095 (Hard Copy)'!BA155))</f>
        <v>+0</v>
      </c>
      <c r="BB155" s="1014" t="str">
        <f>IF(IFERROR('Blocks A'!BY169-'Pre-1.095 (Hard Copy)'!BB155, 0)=0, " ", ('Blocks A'!BY169-'Pre-1.095 (Hard Copy)'!BB155))</f>
        <v> </v>
      </c>
      <c r="BC155" s="1015" t="str">
        <f>IF(IFERROR('Blocks A'!BZ169-'Pre-1.095 (Hard Copy)'!BC155, 0)=0, " ", ('Blocks A'!BZ169-'Pre-1.095 (Hard Copy)'!BC155))</f>
        <v>-0.0</v>
      </c>
      <c r="BD155" s="1014" t="str">
        <f>IF(IFERROR('Blocks A'!BV169-'Pre-1.095 (Hard Copy)'!BD155, 0)=0, " ", ('Blocks A'!BV169-'Pre-1.095 (Hard Copy)'!BD155))</f>
        <v> </v>
      </c>
      <c r="BE155" s="1014" t="str">
        <f>IF(IFERROR('Blocks A'!CB169-'Pre-1.095 (Hard Copy)'!BE155, 0)=0, " ", ('Blocks A'!CB169-'Pre-1.095 (Hard Copy)'!BE155))</f>
        <v>-1,600</v>
      </c>
      <c r="BF155" s="1014" t="str">
        <f>IF(IFERROR('Blocks A'!CC169-'Pre-1.095 (Hard Copy)'!BF155, 0)=0, " ", ('Blocks A'!CC169-'Pre-1.095 (Hard Copy)'!BF155))</f>
        <v>-248,889</v>
      </c>
      <c r="BG155" s="1016" t="str">
        <f>IF(IFERROR('Blocks A'!CD169-'Pre-1.095 (Hard Copy)'!BG155, 0)=0, " ", ('Blocks A'!CD169-'Pre-1.095 (Hard Copy)'!BG155))</f>
        <v>-0.2489</v>
      </c>
      <c r="BH155" s="1014" t="str">
        <f>IF(IFERROR('Blocks A'!CE169-'Pre-1.095 (Hard Copy)'!BH155, 0)=0, " ", ('Blocks A'!CE169-'Pre-1.095 (Hard Copy)'!BH155))</f>
        <v> </v>
      </c>
      <c r="BI155" s="1014" t="str">
        <f>IF(IFERROR('Blocks A'!CZ169-'Pre-1.095 (Hard Copy)'!BI155, 0)=0, " ", ('Blocks A'!CZ169-'Pre-1.095 (Hard Copy)'!BI155))</f>
        <v>+600</v>
      </c>
      <c r="BJ155" s="1014" t="str">
        <f>IF(IFERROR('Blocks A'!DA169-'Pre-1.095 (Hard Copy)'!BJ155, 0)=0, " ", ('Blocks A'!DA169-'Pre-1.095 (Hard Copy)'!BJ155))</f>
        <v>+400</v>
      </c>
      <c r="BK155" s="1014" t="str">
        <f>IF(IFERROR('Blocks A'!DB169-'Pre-1.095 (Hard Copy)'!BK155, 0)=0, " ", ('Blocks A'!DB169-'Pre-1.095 (Hard Copy)'!BK155))</f>
        <v>+240</v>
      </c>
      <c r="BL155" s="1014" t="str">
        <f>IF(IFERROR('Blocks A'!DC169-'Pre-1.095 (Hard Copy)'!BL155, 0)=0, " ", ('Blocks A'!DC169-'Pre-1.095 (Hard Copy)'!BL155))</f>
        <v> </v>
      </c>
      <c r="BM155" s="1014" t="str">
        <f>IF(IFERROR('Blocks A'!DD169-'Pre-1.095 (Hard Copy)'!BM155, 0)=0, " ", ('Blocks A'!DD169-'Pre-1.095 (Hard Copy)'!BM155))</f>
        <v> </v>
      </c>
      <c r="BN155" s="1014" t="str">
        <f>IF(IFERROR('Blocks A'!DE169-'Pre-1.095 (Hard Copy)'!BN155, 0)=0, " ", ('Blocks A'!DE169-'Pre-1.095 (Hard Copy)'!BN155))</f>
        <v> </v>
      </c>
      <c r="BO155" s="1014" t="str">
        <f>IF(IFERROR('Blocks A'!DF169-'Pre-1.095 (Hard Copy)'!BO155, 0)=0, " ", ('Blocks A'!DF169-'Pre-1.095 (Hard Copy)'!BO155))</f>
        <v> </v>
      </c>
      <c r="BP155" s="1014" t="str">
        <f>IF(IFERROR('Blocks A'!DG169-'Pre-1.095 (Hard Copy)'!BP155, 0)=0, " ", ('Blocks A'!DG169-'Pre-1.095 (Hard Copy)'!BP155))</f>
        <v> </v>
      </c>
      <c r="BQ155" s="1014" t="str">
        <f>IF(IFERROR('Blocks A'!DH169-'Pre-1.095 (Hard Copy)'!BQ155, 0)=0, " ", ('Blocks A'!DH169-'Pre-1.095 (Hard Copy)'!BQ155))</f>
        <v> </v>
      </c>
      <c r="BR155" s="1014" t="str">
        <f>IF(IFERROR('Blocks A'!DI169-'Pre-1.095 (Hard Copy)'!BR155, 0)=0, " ", ('Blocks A'!DI169-'Pre-1.095 (Hard Copy)'!BR155))</f>
        <v> </v>
      </c>
      <c r="BS155" s="1014" t="str">
        <f>IF(IFERROR('Blocks A'!DJ169-'Pre-1.095 (Hard Copy)'!BS155, 0)=0, " ", ('Blocks A'!DJ169-'Pre-1.095 (Hard Copy)'!BS155))</f>
        <v>+1,071</v>
      </c>
      <c r="BT155" s="1014" t="str">
        <f>IF(IFERROR('Blocks A'!DK169-'Pre-1.095 (Hard Copy)'!BT155, 0)=0, " ", ('Blocks A'!DK169-'Pre-1.095 (Hard Copy)'!BT155))</f>
        <v>+1,250</v>
      </c>
      <c r="BU155" s="1014" t="str">
        <f>IF(IFERROR('Blocks A'!DL169-'Pre-1.095 (Hard Copy)'!BU155, 0)=0, " ", ('Blocks A'!DL169-'Pre-1.095 (Hard Copy)'!BU155))</f>
        <v>+1,000</v>
      </c>
      <c r="BV155" s="1014" t="str">
        <f>IF(IFERROR('Blocks A'!DM169-'Pre-1.095 (Hard Copy)'!BV155, 0)=0, " ", ('Blocks A'!DM169-'Pre-1.095 (Hard Copy)'!BV155))</f>
        <v> </v>
      </c>
      <c r="BW155" s="1014" t="str">
        <f>IF(IFERROR('Blocks A'!DN169-'Pre-1.095 (Hard Copy)'!BW155, 0)=0, " ", ('Blocks A'!DN169-'Pre-1.095 (Hard Copy)'!BW155))</f>
        <v> </v>
      </c>
      <c r="BX155" s="1014" t="str">
        <f>IF(IFERROR('Blocks A'!DO169-'Pre-1.095 (Hard Copy)'!BX155, 0)=0, " ", ('Blocks A'!DO169-'Pre-1.095 (Hard Copy)'!BX155))</f>
        <v> </v>
      </c>
      <c r="BY155" s="1014" t="str">
        <f>IF(IFERROR('Blocks A'!DP169-'Pre-1.095 (Hard Copy)'!BY155, 0)=0, " ", ('Blocks A'!DP169-'Pre-1.095 (Hard Copy)'!BY155))</f>
        <v> </v>
      </c>
      <c r="BZ155" s="1014" t="str">
        <f>IF(IFERROR('Blocks A'!DQ169-'Pre-1.095 (Hard Copy)'!BZ155, 0)=0, " ", ('Blocks A'!DQ169-'Pre-1.095 (Hard Copy)'!BZ155))</f>
        <v> </v>
      </c>
      <c r="CA155" s="1014" t="str">
        <f>IF(IFERROR('Blocks A'!DR169-'Pre-1.095 (Hard Copy)'!CA155, 0)=0, " ", ('Blocks A'!DR169-'Pre-1.095 (Hard Copy)'!CA155))</f>
        <v> </v>
      </c>
      <c r="CB155" s="1014" t="str">
        <f>IF(IFERROR('Blocks A'!DS169-'Pre-1.095 (Hard Copy)'!CB155, 0)=0, " ", ('Blocks A'!DS169-'Pre-1.095 (Hard Copy)'!CB155))</f>
        <v> </v>
      </c>
      <c r="CC155" s="1014" t="str">
        <f>IF(IFERROR('Blocks A'!DT169-'Pre-1.095 (Hard Copy)'!CC155, 0)=0, " ", ('Blocks A'!DT169-'Pre-1.095 (Hard Copy)'!CC155))</f>
        <v>+1,240</v>
      </c>
      <c r="CD155" s="1014" t="str">
        <f>IF(IFERROR('Blocks A'!DU169-'Pre-1.095 (Hard Copy)'!CD155, 0)=0, " ", ('Blocks A'!DU169-'Pre-1.095 (Hard Copy)'!CD155))</f>
        <v>+3,321</v>
      </c>
      <c r="CE155" s="1014" t="str">
        <f>IF(IFERROR('Blocks A'!DX169-'Pre-1.095 (Hard Copy)'!CE155, 0)=0, " ", ('Blocks A'!DX169-'Pre-1.095 (Hard Copy)'!CE155))</f>
        <v>+5,041</v>
      </c>
      <c r="CF155" s="1014" t="str">
        <f>IF(IFERROR('Blocks A'!DY169-'Pre-1.095 (Hard Copy)'!CF155, 0)=0, " ", ('Blocks A'!DY169-'Pre-1.095 (Hard Copy)'!CF155))</f>
        <v>+784,188</v>
      </c>
      <c r="CG155" s="1016" t="str">
        <f>IF(IFERROR('Blocks A'!DZ169-'Pre-1.095 (Hard Copy)'!CG155, 0)=0, " ", ('Blocks A'!DZ169-'Pre-1.095 (Hard Copy)'!CG155))</f>
        <v>+0.7842</v>
      </c>
      <c r="CH155" s="1015" t="str">
        <f>IF(IFERROR('Blocks A'!DV169-'Pre-1.095 (Hard Copy)'!CH155, 0)=0, " ", ('Blocks A'!DV169-'Pre-1.095 (Hard Copy)'!CH155))</f>
        <v>+147.9</v>
      </c>
      <c r="CI155" s="1015" t="str">
        <f>IF(IFERROR('Blocks A'!DW169-'Pre-1.095 (Hard Copy)'!CI155, 0)=0, " ", ('Blocks A'!DW169-'Pre-1.095 (Hard Copy)'!CI155))</f>
        <v>+1,228.9</v>
      </c>
      <c r="CJ155" s="1014" t="str">
        <f>IF(IFERROR('Blocks A'!EA169-'Pre-1.095 (Hard Copy)'!CJ155, 0)=0, " ", ('Blocks A'!EA169-'Pre-1.095 (Hard Copy)'!CJ155))</f>
        <v>+3,441</v>
      </c>
      <c r="CK155" s="1017" t="str">
        <f>IF(IFERROR('Blocks A'!EB169-'Pre-1.095 (Hard Copy)'!CK155, 0)=0, " ", ('Blocks A'!EB169-'Pre-1.095 (Hard Copy)'!CK155))</f>
        <v>+57.35</v>
      </c>
      <c r="CL155" s="1017" t="str">
        <f>IF(IFERROR('Blocks A'!EC169-'Pre-1.095 (Hard Copy)'!CL155, 0)=0, " ", ('Blocks A'!EC169-'Pre-1.095 (Hard Copy)'!CL155))</f>
        <v>+0.96</v>
      </c>
      <c r="CM155" s="1017" t="str">
        <f>IF(IFERROR('Blocks A'!EH169-'Pre-1.095 (Hard Copy)'!CM155, 0)=0, " ", ('Blocks A'!EH169-'Pre-1.095 (Hard Copy)'!CM155))</f>
        <v>+0.04</v>
      </c>
      <c r="CN155" s="1014" t="str">
        <f>IF(IFERROR('Blocks A'!ED169-'Pre-1.095 (Hard Copy)'!CN155, 0)=0, " ", ('Blocks A'!ED169-'Pre-1.095 (Hard Copy)'!CN155))</f>
        <v>+535,299</v>
      </c>
      <c r="CO155" s="1017" t="str">
        <f>IF(IFERROR('Blocks A'!EE169-'Pre-1.095 (Hard Copy)'!CO155, 0)=0, " ", ('Blocks A'!EE169-'Pre-1.095 (Hard Copy)'!CO155))</f>
        <v>+535.30</v>
      </c>
      <c r="CP155" s="1017" t="str">
        <f>IF(IFERROR('Blocks A'!EF169-'Pre-1.095 (Hard Copy)'!CP155, 0)=0, " ", ('Blocks A'!EF169-'Pre-1.095 (Hard Copy)'!CP155))</f>
        <v>+0.54</v>
      </c>
      <c r="CQ155" s="1016" t="str">
        <f>IF(IFERROR('Blocks A'!EG169-'Pre-1.095 (Hard Copy)'!CQ155, 0)=0, " ", ('Blocks A'!EG169-'Pre-1.095 (Hard Copy)'!CQ155))</f>
        <v>+0.5353</v>
      </c>
      <c r="CR155" s="1018">
        <v>1728.0</v>
      </c>
    </row>
    <row r="156">
      <c r="B156" s="1013" t="s">
        <v>1029</v>
      </c>
      <c r="C156" s="969" t="s">
        <v>885</v>
      </c>
      <c r="D156" s="969">
        <v>5.0</v>
      </c>
      <c r="E156" s="969">
        <v>2.0</v>
      </c>
      <c r="F156" s="969">
        <v>5.0</v>
      </c>
      <c r="G156" s="1014" t="str">
        <f>IF(IFERROR('Blocks A'!G170-'Pre-1.095 (Hard Copy)'!G156, 0)=0, " ", ('Blocks A'!G170-'Pre-1.095 (Hard Copy)'!G156))</f>
        <v> </v>
      </c>
      <c r="H156" s="1014" t="str">
        <f>IF(IFERROR('Blocks A'!H170-'Pre-1.095 (Hard Copy)'!H156, 0)=0, " ", ('Blocks A'!H170-'Pre-1.095 (Hard Copy)'!H156))</f>
        <v> </v>
      </c>
      <c r="I156" s="1014" t="str">
        <f>IF(IFERROR('Blocks A'!I170-'Pre-1.095 (Hard Copy)'!I156, 0)=0, " ", ('Blocks A'!I170-'Pre-1.095 (Hard Copy)'!I156))</f>
        <v> </v>
      </c>
      <c r="J156" s="1014" t="str">
        <f>IF(IFERROR('Blocks A'!J170-'Pre-1.095 (Hard Copy)'!J156, 0)=0, " ", ('Blocks A'!J170-'Pre-1.095 (Hard Copy)'!J156))</f>
        <v> </v>
      </c>
      <c r="K156" s="1014" t="str">
        <f>IF(IFERROR('Blocks A'!K170-'Pre-1.095 (Hard Copy)'!K156, 0)=0, " ", ('Blocks A'!K170-'Pre-1.095 (Hard Copy)'!K156))</f>
        <v> </v>
      </c>
      <c r="L156" s="1014" t="str">
        <f>IF(IFERROR('Blocks A'!L170-'Pre-1.095 (Hard Copy)'!L156, 0)=0, " ", ('Blocks A'!L170-'Pre-1.095 (Hard Copy)'!L156))</f>
        <v> </v>
      </c>
      <c r="M156" s="1014" t="str">
        <f>IF(IFERROR('Blocks A'!N170-'Pre-1.095 (Hard Copy)'!M156, 0)=0, " ", ('Blocks A'!N170-'Pre-1.095 (Hard Copy)'!M156))</f>
        <v> </v>
      </c>
      <c r="N156" s="1014" t="str">
        <f>IF(IFERROR('Blocks A'!O170-'Pre-1.095 (Hard Copy)'!N156, 0)=0, " ", ('Blocks A'!O170-'Pre-1.095 (Hard Copy)'!N156))</f>
        <v> </v>
      </c>
      <c r="O156" s="1014" t="str">
        <f>IF(IFERROR('Blocks A'!P170-'Pre-1.095 (Hard Copy)'!O156, 0)=0, " ", ('Blocks A'!P170-'Pre-1.095 (Hard Copy)'!O156))</f>
        <v> </v>
      </c>
      <c r="P156" s="1014" t="str">
        <f>IF(IFERROR('Blocks A'!Q170-'Pre-1.095 (Hard Copy)'!P156, 0)=0, " ", ('Blocks A'!Q170-'Pre-1.095 (Hard Copy)'!P156))</f>
        <v> </v>
      </c>
      <c r="Q156" s="1014" t="str">
        <f>IF(IFERROR('Blocks A'!R170-'Pre-1.095 (Hard Copy)'!Q156, 0)=0, " ", ('Blocks A'!R170-'Pre-1.095 (Hard Copy)'!Q156))</f>
        <v> </v>
      </c>
      <c r="R156" s="1014" t="str">
        <f>IF(IFERROR('Blocks A'!S170-'Pre-1.095 (Hard Copy)'!R156, 0)=0, " ", ('Blocks A'!S170-'Pre-1.095 (Hard Copy)'!R156))</f>
        <v> </v>
      </c>
      <c r="S156" s="1014" t="str">
        <f>IF(IFERROR('Blocks A'!T170-'Pre-1.095 (Hard Copy)'!S156, 0)=0, " ", ('Blocks A'!T170-'Pre-1.095 (Hard Copy)'!S156))</f>
        <v> </v>
      </c>
      <c r="T156" s="1014" t="str">
        <f>IF(IFERROR('Blocks A'!M170-'Pre-1.095 (Hard Copy)'!T156, 0)=0, " ", ('Blocks A'!M170-'Pre-1.095 (Hard Copy)'!T156))</f>
        <v> </v>
      </c>
      <c r="U156" s="1014" t="str">
        <f>IF(IFERROR('Blocks A'!U170-'Pre-1.095 (Hard Copy)'!U156, 0)=0, " ", ('Blocks A'!U170-'Pre-1.095 (Hard Copy)'!U156))</f>
        <v> </v>
      </c>
      <c r="V156" s="1014" t="str">
        <f>IF(IFERROR('Blocks A'!V170-'Pre-1.095 (Hard Copy)'!V156, 0)=0, " ", ('Blocks A'!V170-'Pre-1.095 (Hard Copy)'!V156))</f>
        <v> </v>
      </c>
      <c r="W156" s="1014" t="str">
        <f>IF(IFERROR('Blocks A'!W170-'Pre-1.095 (Hard Copy)'!W156, 0)=0, " ", ('Blocks A'!W170-'Pre-1.095 (Hard Copy)'!W156))</f>
        <v> </v>
      </c>
      <c r="X156" s="1014" t="str">
        <f>IF(IFERROR('Blocks A'!X170-'Pre-1.095 (Hard Copy)'!X156, 0)=0, " ", ('Blocks A'!X170-'Pre-1.095 (Hard Copy)'!X156))</f>
        <v> </v>
      </c>
      <c r="Y156" s="1014" t="str">
        <f>IF(IFERROR('Blocks A'!AC170-'Pre-1.095 (Hard Copy)'!Y156, 0)=0, " ", ('Blocks A'!AC170-'Pre-1.095 (Hard Copy)'!Y156))</f>
        <v> </v>
      </c>
      <c r="Z156" s="1014" t="str">
        <f>IF(IFERROR('Blocks A'!Y170-'Pre-1.095 (Hard Copy)'!Z156, 0)=0, " ", ('Blocks A'!Y170-'Pre-1.095 (Hard Copy)'!Z156))</f>
        <v> </v>
      </c>
      <c r="AA156" s="1014" t="str">
        <f>IF(IFERROR('Blocks A'!Z170-'Pre-1.095 (Hard Copy)'!AA156, 0)=0, " ", ('Blocks A'!Z170-'Pre-1.095 (Hard Copy)'!AA156))</f>
        <v> </v>
      </c>
      <c r="AB156" s="1014" t="str">
        <f>IF(IFERROR('Blocks A'!AA170-'Pre-1.095 (Hard Copy)'!AB156, 0)=0, " ", ('Blocks A'!AA170-'Pre-1.095 (Hard Copy)'!AB156))</f>
        <v> </v>
      </c>
      <c r="AC156" s="1014" t="str">
        <f>IF(IFERROR('Blocks A'!AB170-'Pre-1.095 (Hard Copy)'!AC156, 0)=0, " ", ('Blocks A'!AB170-'Pre-1.095 (Hard Copy)'!AC156))</f>
        <v> </v>
      </c>
      <c r="AD156" s="1014" t="str">
        <f>IF(IFERROR('Blocks A'!AY170-'Pre-1.095 (Hard Copy)'!AD156, 0)=0, " ", ('Blocks A'!AY170-'Pre-1.095 (Hard Copy)'!AD156))</f>
        <v> </v>
      </c>
      <c r="AE156" s="1014" t="str">
        <f>IF(IFERROR('Blocks A'!AZ170-'Pre-1.095 (Hard Copy)'!AE156, 0)=0, " ", ('Blocks A'!AZ170-'Pre-1.095 (Hard Copy)'!AE156))</f>
        <v> </v>
      </c>
      <c r="AF156" s="1014" t="str">
        <f>IF(IFERROR('Blocks A'!BA170-'Pre-1.095 (Hard Copy)'!AF156, 0)=0, " ", ('Blocks A'!BA170-'Pre-1.095 (Hard Copy)'!AF156))</f>
        <v> </v>
      </c>
      <c r="AG156" s="1014" t="str">
        <f>IF(IFERROR('Blocks A'!BB170-'Pre-1.095 (Hard Copy)'!AG156, 0)=0, " ", ('Blocks A'!BB170-'Pre-1.095 (Hard Copy)'!AG156))</f>
        <v> </v>
      </c>
      <c r="AH156" s="1014" t="str">
        <f>IF(IFERROR('Blocks A'!BC170-'Pre-1.095 (Hard Copy)'!AH156, 0)=0, " ", ('Blocks A'!BC170-'Pre-1.095 (Hard Copy)'!AH156))</f>
        <v> </v>
      </c>
      <c r="AI156" s="1014" t="str">
        <f>IF(IFERROR('Blocks A'!BJ170-'Pre-1.095 (Hard Copy)'!AI156, 0)=0, " ", ('Blocks A'!BJ170-'Pre-1.095 (Hard Copy)'!AI156))</f>
        <v> </v>
      </c>
      <c r="AJ156" s="1014" t="str">
        <f>IF(IFERROR('Blocks A'!BD170-'Pre-1.095 (Hard Copy)'!AJ156, 0)=0, " ", ('Blocks A'!BD170-'Pre-1.095 (Hard Copy)'!AJ156))</f>
        <v> </v>
      </c>
      <c r="AK156" s="1014" t="str">
        <f>IF(IFERROR('Blocks A'!BE170-'Pre-1.095 (Hard Copy)'!AK156, 0)=0, " ", ('Blocks A'!BE170-'Pre-1.095 (Hard Copy)'!AK156))</f>
        <v> </v>
      </c>
      <c r="AL156" s="1014" t="str">
        <f>IF(IFERROR('Blocks A'!BF170-'Pre-1.095 (Hard Copy)'!AL156, 0)=0, " ", ('Blocks A'!BF170-'Pre-1.095 (Hard Copy)'!AL156))</f>
        <v> </v>
      </c>
      <c r="AM156" s="1014" t="str">
        <f>IF(IFERROR('Blocks A'!BG170-'Pre-1.095 (Hard Copy)'!AM156, 0)=0, " ", ('Blocks A'!BG170-'Pre-1.095 (Hard Copy)'!AM156))</f>
        <v> </v>
      </c>
      <c r="AN156" s="1014" t="str">
        <f>IF(IFERROR('Blocks A'!BH170-'Pre-1.095 (Hard Copy)'!AN156, 0)=0, " ", ('Blocks A'!BH170-'Pre-1.095 (Hard Copy)'!AN156))</f>
        <v> </v>
      </c>
      <c r="AO156" s="1014" t="str">
        <f>IF(IFERROR('Blocks A'!BI170-'Pre-1.095 (Hard Copy)'!AO156, 0)=0, " ", ('Blocks A'!BI170-'Pre-1.095 (Hard Copy)'!AO156))</f>
        <v> </v>
      </c>
      <c r="AP156" s="1014" t="str">
        <f>IF(IFERROR('Blocks A'!BK170-'Pre-1.095 (Hard Copy)'!AP156, 0)=0, " ", ('Blocks A'!BK170-'Pre-1.095 (Hard Copy)'!AP156))</f>
        <v> </v>
      </c>
      <c r="AQ156" s="1014" t="str">
        <f>IF(IFERROR('Blocks A'!BL170-'Pre-1.095 (Hard Copy)'!AQ156, 0)=0, " ", ('Blocks A'!BL170-'Pre-1.095 (Hard Copy)'!AQ156))</f>
        <v> </v>
      </c>
      <c r="AR156" s="1014" t="str">
        <f>IF(IFERROR('Blocks A'!BM170-'Pre-1.095 (Hard Copy)'!AR156, 0)=0, " ", ('Blocks A'!BM170-'Pre-1.095 (Hard Copy)'!AR156))</f>
        <v> </v>
      </c>
      <c r="AS156" s="1014" t="str">
        <f>IF(IFERROR('Blocks A'!BO170-'Pre-1.095 (Hard Copy)'!AS156, 0)=0, " ", ('Blocks A'!BO170-'Pre-1.095 (Hard Copy)'!AS156))</f>
        <v> </v>
      </c>
      <c r="AT156" s="1014" t="str">
        <f>IF(IFERROR('Blocks A'!BP170-'Pre-1.095 (Hard Copy)'!AT156, 0)=0, " ", ('Blocks A'!BP170-'Pre-1.095 (Hard Copy)'!AT156))</f>
        <v> </v>
      </c>
      <c r="AU156" s="1014" t="str">
        <f>IF(IFERROR('Blocks A'!BQ170-'Pre-1.095 (Hard Copy)'!AU156, 0)=0, " ", ('Blocks A'!BQ170-'Pre-1.095 (Hard Copy)'!AU156))</f>
        <v> </v>
      </c>
      <c r="AV156" s="1014" t="str">
        <f>IF(IFERROR('Blocks A'!BR170-'Pre-1.095 (Hard Copy)'!AV156, 0)=0, " ", ('Blocks A'!BR170-'Pre-1.095 (Hard Copy)'!AV156))</f>
        <v> </v>
      </c>
      <c r="AW156" s="1014" t="str">
        <f>IF(IFERROR('Blocks A'!BS170-'Pre-1.095 (Hard Copy)'!AW156, 0)=0, " ", ('Blocks A'!BS170-'Pre-1.095 (Hard Copy)'!AW156))</f>
        <v> </v>
      </c>
      <c r="AX156" s="1014" t="str">
        <f>IF(IFERROR('Blocks A'!BT170-'Pre-1.095 (Hard Copy)'!AX156, 0)=0, " ", ('Blocks A'!BT170-'Pre-1.095 (Hard Copy)'!AX156))</f>
        <v> </v>
      </c>
      <c r="AY156" s="1014" t="str">
        <f>IF(IFERROR('Blocks A'!BU170-'Pre-1.095 (Hard Copy)'!AY156, 0)=0, " ", ('Blocks A'!BU170-'Pre-1.095 (Hard Copy)'!AY156))</f>
        <v> </v>
      </c>
      <c r="AZ156" s="1014" t="str">
        <f>IF(IFERROR('Blocks A'!BW170-'Pre-1.095 (Hard Copy)'!AZ156, 0)=0, " ", ('Blocks A'!BW170-'Pre-1.095 (Hard Copy)'!AZ156))</f>
        <v> </v>
      </c>
      <c r="BA156" s="1014" t="str">
        <f>IF(IFERROR('Blocks A'!BX170-'Pre-1.095 (Hard Copy)'!BA156, 0)=0, " ", ('Blocks A'!BX170-'Pre-1.095 (Hard Copy)'!BA156))</f>
        <v>-0</v>
      </c>
      <c r="BB156" s="1014" t="str">
        <f>IF(IFERROR('Blocks A'!BY170-'Pre-1.095 (Hard Copy)'!BB156, 0)=0, " ", ('Blocks A'!BY170-'Pre-1.095 (Hard Copy)'!BB156))</f>
        <v> </v>
      </c>
      <c r="BC156" s="1015" t="str">
        <f>IF(IFERROR('Blocks A'!BZ170-'Pre-1.095 (Hard Copy)'!BC156, 0)=0, " ", ('Blocks A'!BZ170-'Pre-1.095 (Hard Copy)'!BC156))</f>
        <v>+0.0</v>
      </c>
      <c r="BD156" s="1014" t="str">
        <f>IF(IFERROR('Blocks A'!BV170-'Pre-1.095 (Hard Copy)'!BD156, 0)=0, " ", ('Blocks A'!BV170-'Pre-1.095 (Hard Copy)'!BD156))</f>
        <v> </v>
      </c>
      <c r="BE156" s="1014" t="str">
        <f>IF(IFERROR('Blocks A'!CB170-'Pre-1.095 (Hard Copy)'!BE156, 0)=0, " ", ('Blocks A'!CB170-'Pre-1.095 (Hard Copy)'!BE156))</f>
        <v>-174</v>
      </c>
      <c r="BF156" s="1014" t="str">
        <f>IF(IFERROR('Blocks A'!CC170-'Pre-1.095 (Hard Copy)'!BF156, 0)=0, " ", ('Blocks A'!CC170-'Pre-1.095 (Hard Copy)'!BF156))</f>
        <v>-27,067</v>
      </c>
      <c r="BG156" s="1016" t="str">
        <f>IF(IFERROR('Blocks A'!CD170-'Pre-1.095 (Hard Copy)'!BG156, 0)=0, " ", ('Blocks A'!CD170-'Pre-1.095 (Hard Copy)'!BG156))</f>
        <v>-0.0271</v>
      </c>
      <c r="BH156" s="1014" t="str">
        <f>IF(IFERROR('Blocks A'!CE170-'Pre-1.095 (Hard Copy)'!BH156, 0)=0, " ", ('Blocks A'!CE170-'Pre-1.095 (Hard Copy)'!BH156))</f>
        <v> </v>
      </c>
      <c r="BI156" s="1014" t="str">
        <f>IF(IFERROR('Blocks A'!CZ170-'Pre-1.095 (Hard Copy)'!BI156, 0)=0, " ", ('Blocks A'!CZ170-'Pre-1.095 (Hard Copy)'!BI156))</f>
        <v>+54</v>
      </c>
      <c r="BJ156" s="1014" t="str">
        <f>IF(IFERROR('Blocks A'!DA170-'Pre-1.095 (Hard Copy)'!BJ156, 0)=0, " ", ('Blocks A'!DA170-'Pre-1.095 (Hard Copy)'!BJ156))</f>
        <v>+30</v>
      </c>
      <c r="BK156" s="1014" t="str">
        <f>IF(IFERROR('Blocks A'!DB170-'Pre-1.095 (Hard Copy)'!BK156, 0)=0, " ", ('Blocks A'!DB170-'Pre-1.095 (Hard Copy)'!BK156))</f>
        <v>+18</v>
      </c>
      <c r="BL156" s="1014" t="str">
        <f>IF(IFERROR('Blocks A'!DC170-'Pre-1.095 (Hard Copy)'!BL156, 0)=0, " ", ('Blocks A'!DC170-'Pre-1.095 (Hard Copy)'!BL156))</f>
        <v> </v>
      </c>
      <c r="BM156" s="1014" t="str">
        <f>IF(IFERROR('Blocks A'!DD170-'Pre-1.095 (Hard Copy)'!BM156, 0)=0, " ", ('Blocks A'!DD170-'Pre-1.095 (Hard Copy)'!BM156))</f>
        <v> </v>
      </c>
      <c r="BN156" s="1014" t="str">
        <f>IF(IFERROR('Blocks A'!DE170-'Pre-1.095 (Hard Copy)'!BN156, 0)=0, " ", ('Blocks A'!DE170-'Pre-1.095 (Hard Copy)'!BN156))</f>
        <v> </v>
      </c>
      <c r="BO156" s="1014" t="str">
        <f>IF(IFERROR('Blocks A'!DF170-'Pre-1.095 (Hard Copy)'!BO156, 0)=0, " ", ('Blocks A'!DF170-'Pre-1.095 (Hard Copy)'!BO156))</f>
        <v> </v>
      </c>
      <c r="BP156" s="1014" t="str">
        <f>IF(IFERROR('Blocks A'!DG170-'Pre-1.095 (Hard Copy)'!BP156, 0)=0, " ", ('Blocks A'!DG170-'Pre-1.095 (Hard Copy)'!BP156))</f>
        <v> </v>
      </c>
      <c r="BQ156" s="1014" t="str">
        <f>IF(IFERROR('Blocks A'!DH170-'Pre-1.095 (Hard Copy)'!BQ156, 0)=0, " ", ('Blocks A'!DH170-'Pre-1.095 (Hard Copy)'!BQ156))</f>
        <v> </v>
      </c>
      <c r="BR156" s="1014" t="str">
        <f>IF(IFERROR('Blocks A'!DI170-'Pre-1.095 (Hard Copy)'!BR156, 0)=0, " ", ('Blocks A'!DI170-'Pre-1.095 (Hard Copy)'!BR156))</f>
        <v> </v>
      </c>
      <c r="BS156" s="1014" t="str">
        <f>IF(IFERROR('Blocks A'!DJ170-'Pre-1.095 (Hard Copy)'!BS156, 0)=0, " ", ('Blocks A'!DJ170-'Pre-1.095 (Hard Copy)'!BS156))</f>
        <v>+96</v>
      </c>
      <c r="BT156" s="1014" t="str">
        <f>IF(IFERROR('Blocks A'!DK170-'Pre-1.095 (Hard Copy)'!BT156, 0)=0, " ", ('Blocks A'!DK170-'Pre-1.095 (Hard Copy)'!BT156))</f>
        <v>+94</v>
      </c>
      <c r="BU156" s="1014" t="str">
        <f>IF(IFERROR('Blocks A'!DL170-'Pre-1.095 (Hard Copy)'!BU156, 0)=0, " ", ('Blocks A'!DL170-'Pre-1.095 (Hard Copy)'!BU156))</f>
        <v>+75</v>
      </c>
      <c r="BV156" s="1014" t="str">
        <f>IF(IFERROR('Blocks A'!DM170-'Pre-1.095 (Hard Copy)'!BV156, 0)=0, " ", ('Blocks A'!DM170-'Pre-1.095 (Hard Copy)'!BV156))</f>
        <v> </v>
      </c>
      <c r="BW156" s="1014" t="str">
        <f>IF(IFERROR('Blocks A'!DN170-'Pre-1.095 (Hard Copy)'!BW156, 0)=0, " ", ('Blocks A'!DN170-'Pre-1.095 (Hard Copy)'!BW156))</f>
        <v> </v>
      </c>
      <c r="BX156" s="1014" t="str">
        <f>IF(IFERROR('Blocks A'!DO170-'Pre-1.095 (Hard Copy)'!BX156, 0)=0, " ", ('Blocks A'!DO170-'Pre-1.095 (Hard Copy)'!BX156))</f>
        <v> </v>
      </c>
      <c r="BY156" s="1014" t="str">
        <f>IF(IFERROR('Blocks A'!DP170-'Pre-1.095 (Hard Copy)'!BY156, 0)=0, " ", ('Blocks A'!DP170-'Pre-1.095 (Hard Copy)'!BY156))</f>
        <v> </v>
      </c>
      <c r="BZ156" s="1014" t="str">
        <f>IF(IFERROR('Blocks A'!DQ170-'Pre-1.095 (Hard Copy)'!BZ156, 0)=0, " ", ('Blocks A'!DQ170-'Pre-1.095 (Hard Copy)'!BZ156))</f>
        <v> </v>
      </c>
      <c r="CA156" s="1014" t="str">
        <f>IF(IFERROR('Blocks A'!DR170-'Pre-1.095 (Hard Copy)'!CA156, 0)=0, " ", ('Blocks A'!DR170-'Pre-1.095 (Hard Copy)'!CA156))</f>
        <v> </v>
      </c>
      <c r="CB156" s="1014" t="str">
        <f>IF(IFERROR('Blocks A'!DS170-'Pre-1.095 (Hard Copy)'!CB156, 0)=0, " ", ('Blocks A'!DS170-'Pre-1.095 (Hard Copy)'!CB156))</f>
        <v> </v>
      </c>
      <c r="CC156" s="1014" t="str">
        <f>IF(IFERROR('Blocks A'!DT170-'Pre-1.095 (Hard Copy)'!CC156, 0)=0, " ", ('Blocks A'!DT170-'Pre-1.095 (Hard Copy)'!CC156))</f>
        <v>+102</v>
      </c>
      <c r="CD156" s="1014" t="str">
        <f>IF(IFERROR('Blocks A'!DU170-'Pre-1.095 (Hard Copy)'!CD156, 0)=0, " ", ('Blocks A'!DU170-'Pre-1.095 (Hard Copy)'!CD156))</f>
        <v>+265</v>
      </c>
      <c r="CE156" s="1014" t="str">
        <f>IF(IFERROR('Blocks A'!DX170-'Pre-1.095 (Hard Copy)'!CE156, 0)=0, " ", ('Blocks A'!DX170-'Pre-1.095 (Hard Copy)'!CE156))</f>
        <v>+379</v>
      </c>
      <c r="CF156" s="1014" t="str">
        <f>IF(IFERROR('Blocks A'!DY170-'Pre-1.095 (Hard Copy)'!CF156, 0)=0, " ", ('Blocks A'!DY170-'Pre-1.095 (Hard Copy)'!CF156))</f>
        <v>+58,910</v>
      </c>
      <c r="CG156" s="1016" t="str">
        <f>IF(IFERROR('Blocks A'!DZ170-'Pre-1.095 (Hard Copy)'!CG156, 0)=0, " ", ('Blocks A'!DZ170-'Pre-1.095 (Hard Copy)'!CG156))</f>
        <v>+0.0589</v>
      </c>
      <c r="CH156" s="1015" t="str">
        <f>IF(IFERROR('Blocks A'!DV170-'Pre-1.095 (Hard Copy)'!CH156, 0)=0, " ", ('Blocks A'!DV170-'Pre-1.095 (Hard Copy)'!CH156))</f>
        <v>+12.2</v>
      </c>
      <c r="CI156" s="1015" t="str">
        <f>IF(IFERROR('Blocks A'!DW170-'Pre-1.095 (Hard Copy)'!CI156, 0)=0, " ", ('Blocks A'!DW170-'Pre-1.095 (Hard Copy)'!CI156))</f>
        <v>+98.1</v>
      </c>
      <c r="CJ156" s="1014" t="str">
        <f>IF(IFERROR('Blocks A'!EA170-'Pre-1.095 (Hard Copy)'!CJ156, 0)=0, " ", ('Blocks A'!EA170-'Pre-1.095 (Hard Copy)'!CJ156))</f>
        <v>+205</v>
      </c>
      <c r="CK156" s="1017" t="str">
        <f>IF(IFERROR('Blocks A'!EB170-'Pre-1.095 (Hard Copy)'!CK156, 0)=0, " ", ('Blocks A'!EB170-'Pre-1.095 (Hard Copy)'!CK156))</f>
        <v>+3.41</v>
      </c>
      <c r="CL156" s="1017" t="str">
        <f>IF(IFERROR('Blocks A'!EC170-'Pre-1.095 (Hard Copy)'!CL156, 0)=0, " ", ('Blocks A'!EC170-'Pre-1.095 (Hard Copy)'!CL156))</f>
        <v>+0.06</v>
      </c>
      <c r="CM156" s="1017" t="str">
        <f>IF(IFERROR('Blocks A'!EH170-'Pre-1.095 (Hard Copy)'!CM156, 0)=0, " ", ('Blocks A'!EH170-'Pre-1.095 (Hard Copy)'!CM156))</f>
        <v>+0.00</v>
      </c>
      <c r="CN156" s="1014" t="str">
        <f>IF(IFERROR('Blocks A'!ED170-'Pre-1.095 (Hard Copy)'!CN156, 0)=0, " ", ('Blocks A'!ED170-'Pre-1.095 (Hard Copy)'!CN156))</f>
        <v>+31,844</v>
      </c>
      <c r="CO156" s="1017" t="str">
        <f>IF(IFERROR('Blocks A'!EE170-'Pre-1.095 (Hard Copy)'!CO156, 0)=0, " ", ('Blocks A'!EE170-'Pre-1.095 (Hard Copy)'!CO156))</f>
        <v>+31.84</v>
      </c>
      <c r="CP156" s="1017" t="str">
        <f>IF(IFERROR('Blocks A'!EF170-'Pre-1.095 (Hard Copy)'!CP156, 0)=0, " ", ('Blocks A'!EF170-'Pre-1.095 (Hard Copy)'!CP156))</f>
        <v>+0.03</v>
      </c>
      <c r="CQ156" s="1016" t="str">
        <f>IF(IFERROR('Blocks A'!EG170-'Pre-1.095 (Hard Copy)'!CQ156, 0)=0, " ", ('Blocks A'!EG170-'Pre-1.095 (Hard Copy)'!CQ156))</f>
        <v>+0.0318</v>
      </c>
      <c r="CR156" s="1018" t="s">
        <v>12</v>
      </c>
    </row>
    <row r="157">
      <c r="A157" s="996" t="s">
        <v>1031</v>
      </c>
      <c r="B157" s="1013" t="s">
        <v>1032</v>
      </c>
      <c r="C157" s="969" t="s">
        <v>886</v>
      </c>
      <c r="D157" s="969">
        <v>1.0</v>
      </c>
      <c r="E157" s="969">
        <v>1.0</v>
      </c>
      <c r="F157" s="969">
        <v>1.0</v>
      </c>
      <c r="G157" s="1014" t="str">
        <f>IF(IFERROR('Blocks A'!G171-'Pre-1.095 (Hard Copy)'!G157, 0)=0, " ", ('Blocks A'!G171-'Pre-1.095 (Hard Copy)'!G157))</f>
        <v> </v>
      </c>
      <c r="H157" s="1014" t="str">
        <f>IF(IFERROR('Blocks A'!H171-'Pre-1.095 (Hard Copy)'!H157, 0)=0, " ", ('Blocks A'!H171-'Pre-1.095 (Hard Copy)'!H157))</f>
        <v> </v>
      </c>
      <c r="I157" s="1014" t="str">
        <f>IF(IFERROR('Blocks A'!I171-'Pre-1.095 (Hard Copy)'!I157, 0)=0, " ", ('Blocks A'!I171-'Pre-1.095 (Hard Copy)'!I157))</f>
        <v> </v>
      </c>
      <c r="J157" s="1014" t="str">
        <f>IF(IFERROR('Blocks A'!J171-'Pre-1.095 (Hard Copy)'!J157, 0)=0, " ", ('Blocks A'!J171-'Pre-1.095 (Hard Copy)'!J157))</f>
        <v> </v>
      </c>
      <c r="K157" s="1014" t="str">
        <f>IF(IFERROR('Blocks A'!K171-'Pre-1.095 (Hard Copy)'!K157, 0)=0, " ", ('Blocks A'!K171-'Pre-1.095 (Hard Copy)'!K157))</f>
        <v> </v>
      </c>
      <c r="L157" s="1014" t="str">
        <f>IF(IFERROR('Blocks A'!L171-'Pre-1.095 (Hard Copy)'!L157, 0)=0, " ", ('Blocks A'!L171-'Pre-1.095 (Hard Copy)'!L157))</f>
        <v> </v>
      </c>
      <c r="M157" s="1014" t="str">
        <f>IF(IFERROR('Blocks A'!N171-'Pre-1.095 (Hard Copy)'!M157, 0)=0, " ", ('Blocks A'!N171-'Pre-1.095 (Hard Copy)'!M157))</f>
        <v> </v>
      </c>
      <c r="N157" s="1014" t="str">
        <f>IF(IFERROR('Blocks A'!O171-'Pre-1.095 (Hard Copy)'!N157, 0)=0, " ", ('Blocks A'!O171-'Pre-1.095 (Hard Copy)'!N157))</f>
        <v> </v>
      </c>
      <c r="O157" s="1014" t="str">
        <f>IF(IFERROR('Blocks A'!P171-'Pre-1.095 (Hard Copy)'!O157, 0)=0, " ", ('Blocks A'!P171-'Pre-1.095 (Hard Copy)'!O157))</f>
        <v> </v>
      </c>
      <c r="P157" s="1014" t="str">
        <f>IF(IFERROR('Blocks A'!Q171-'Pre-1.095 (Hard Copy)'!P157, 0)=0, " ", ('Blocks A'!Q171-'Pre-1.095 (Hard Copy)'!P157))</f>
        <v> </v>
      </c>
      <c r="Q157" s="1014" t="str">
        <f>IF(IFERROR('Blocks A'!R171-'Pre-1.095 (Hard Copy)'!Q157, 0)=0, " ", ('Blocks A'!R171-'Pre-1.095 (Hard Copy)'!Q157))</f>
        <v> </v>
      </c>
      <c r="R157" s="1014" t="str">
        <f>IF(IFERROR('Blocks A'!S171-'Pre-1.095 (Hard Copy)'!R157, 0)=0, " ", ('Blocks A'!S171-'Pre-1.095 (Hard Copy)'!R157))</f>
        <v> </v>
      </c>
      <c r="S157" s="1014" t="str">
        <f>IF(IFERROR('Blocks A'!T171-'Pre-1.095 (Hard Copy)'!S157, 0)=0, " ", ('Blocks A'!T171-'Pre-1.095 (Hard Copy)'!S157))</f>
        <v> </v>
      </c>
      <c r="T157" s="1014" t="str">
        <f>IF(IFERROR('Blocks A'!M171-'Pre-1.095 (Hard Copy)'!T157, 0)=0, " ", ('Blocks A'!M171-'Pre-1.095 (Hard Copy)'!T157))</f>
        <v> </v>
      </c>
      <c r="U157" s="1014" t="str">
        <f>IF(IFERROR('Blocks A'!U171-'Pre-1.095 (Hard Copy)'!U157, 0)=0, " ", ('Blocks A'!U171-'Pre-1.095 (Hard Copy)'!U157))</f>
        <v> </v>
      </c>
      <c r="V157" s="1014" t="str">
        <f>IF(IFERROR('Blocks A'!V171-'Pre-1.095 (Hard Copy)'!V157, 0)=0, " ", ('Blocks A'!V171-'Pre-1.095 (Hard Copy)'!V157))</f>
        <v> </v>
      </c>
      <c r="W157" s="1014" t="str">
        <f>IF(IFERROR('Blocks A'!W171-'Pre-1.095 (Hard Copy)'!W157, 0)=0, " ", ('Blocks A'!W171-'Pre-1.095 (Hard Copy)'!W157))</f>
        <v> </v>
      </c>
      <c r="X157" s="1014" t="str">
        <f>IF(IFERROR('Blocks A'!X171-'Pre-1.095 (Hard Copy)'!X157, 0)=0, " ", ('Blocks A'!X171-'Pre-1.095 (Hard Copy)'!X157))</f>
        <v> </v>
      </c>
      <c r="Y157" s="1014" t="str">
        <f>IF(IFERROR('Blocks A'!AC171-'Pre-1.095 (Hard Copy)'!Y157, 0)=0, " ", ('Blocks A'!AC171-'Pre-1.095 (Hard Copy)'!Y157))</f>
        <v> </v>
      </c>
      <c r="Z157" s="1014" t="str">
        <f>IF(IFERROR('Blocks A'!Y171-'Pre-1.095 (Hard Copy)'!Z157, 0)=0, " ", ('Blocks A'!Y171-'Pre-1.095 (Hard Copy)'!Z157))</f>
        <v> </v>
      </c>
      <c r="AA157" s="1014" t="str">
        <f>IF(IFERROR('Blocks A'!Z171-'Pre-1.095 (Hard Copy)'!AA157, 0)=0, " ", ('Blocks A'!Z171-'Pre-1.095 (Hard Copy)'!AA157))</f>
        <v> </v>
      </c>
      <c r="AB157" s="1014" t="str">
        <f>IF(IFERROR('Blocks A'!AA171-'Pre-1.095 (Hard Copy)'!AB157, 0)=0, " ", ('Blocks A'!AA171-'Pre-1.095 (Hard Copy)'!AB157))</f>
        <v> </v>
      </c>
      <c r="AC157" s="1014" t="str">
        <f>IF(IFERROR('Blocks A'!AB171-'Pre-1.095 (Hard Copy)'!AC157, 0)=0, " ", ('Blocks A'!AB171-'Pre-1.095 (Hard Copy)'!AC157))</f>
        <v> </v>
      </c>
      <c r="AD157" s="1014" t="str">
        <f>IF(IFERROR('Blocks A'!AY171-'Pre-1.095 (Hard Copy)'!AD157, 0)=0, " ", ('Blocks A'!AY171-'Pre-1.095 (Hard Copy)'!AD157))</f>
        <v> </v>
      </c>
      <c r="AE157" s="1014" t="str">
        <f>IF(IFERROR('Blocks A'!AZ171-'Pre-1.095 (Hard Copy)'!AE157, 0)=0, " ", ('Blocks A'!AZ171-'Pre-1.095 (Hard Copy)'!AE157))</f>
        <v> </v>
      </c>
      <c r="AF157" s="1014" t="str">
        <f>IF(IFERROR('Blocks A'!BA171-'Pre-1.095 (Hard Copy)'!AF157, 0)=0, " ", ('Blocks A'!BA171-'Pre-1.095 (Hard Copy)'!AF157))</f>
        <v> </v>
      </c>
      <c r="AG157" s="1014" t="str">
        <f>IF(IFERROR('Blocks A'!BB171-'Pre-1.095 (Hard Copy)'!AG157, 0)=0, " ", ('Blocks A'!BB171-'Pre-1.095 (Hard Copy)'!AG157))</f>
        <v> </v>
      </c>
      <c r="AH157" s="1014" t="str">
        <f>IF(IFERROR('Blocks A'!BC171-'Pre-1.095 (Hard Copy)'!AH157, 0)=0, " ", ('Blocks A'!BC171-'Pre-1.095 (Hard Copy)'!AH157))</f>
        <v> </v>
      </c>
      <c r="AI157" s="1014" t="str">
        <f>IF(IFERROR('Blocks A'!BJ171-'Pre-1.095 (Hard Copy)'!AI157, 0)=0, " ", ('Blocks A'!BJ171-'Pre-1.095 (Hard Copy)'!AI157))</f>
        <v> </v>
      </c>
      <c r="AJ157" s="1014" t="str">
        <f>IF(IFERROR('Blocks A'!BD171-'Pre-1.095 (Hard Copy)'!AJ157, 0)=0, " ", ('Blocks A'!BD171-'Pre-1.095 (Hard Copy)'!AJ157))</f>
        <v> </v>
      </c>
      <c r="AK157" s="1014" t="str">
        <f>IF(IFERROR('Blocks A'!BE171-'Pre-1.095 (Hard Copy)'!AK157, 0)=0, " ", ('Blocks A'!BE171-'Pre-1.095 (Hard Copy)'!AK157))</f>
        <v> </v>
      </c>
      <c r="AL157" s="1014" t="str">
        <f>IF(IFERROR('Blocks A'!BF171-'Pre-1.095 (Hard Copy)'!AL157, 0)=0, " ", ('Blocks A'!BF171-'Pre-1.095 (Hard Copy)'!AL157))</f>
        <v> </v>
      </c>
      <c r="AM157" s="1014" t="str">
        <f>IF(IFERROR('Blocks A'!BG171-'Pre-1.095 (Hard Copy)'!AM157, 0)=0, " ", ('Blocks A'!BG171-'Pre-1.095 (Hard Copy)'!AM157))</f>
        <v> </v>
      </c>
      <c r="AN157" s="1014" t="str">
        <f>IF(IFERROR('Blocks A'!BH171-'Pre-1.095 (Hard Copy)'!AN157, 0)=0, " ", ('Blocks A'!BH171-'Pre-1.095 (Hard Copy)'!AN157))</f>
        <v> </v>
      </c>
      <c r="AO157" s="1014" t="str">
        <f>IF(IFERROR('Blocks A'!BI171-'Pre-1.095 (Hard Copy)'!AO157, 0)=0, " ", ('Blocks A'!BI171-'Pre-1.095 (Hard Copy)'!AO157))</f>
        <v> </v>
      </c>
      <c r="AP157" s="1014" t="str">
        <f>IF(IFERROR('Blocks A'!BK171-'Pre-1.095 (Hard Copy)'!AP157, 0)=0, " ", ('Blocks A'!BK171-'Pre-1.095 (Hard Copy)'!AP157))</f>
        <v> </v>
      </c>
      <c r="AQ157" s="1014" t="str">
        <f>IF(IFERROR('Blocks A'!BL171-'Pre-1.095 (Hard Copy)'!AQ157, 0)=0, " ", ('Blocks A'!BL171-'Pre-1.095 (Hard Copy)'!AQ157))</f>
        <v> </v>
      </c>
      <c r="AR157" s="1014" t="str">
        <f>IF(IFERROR('Blocks A'!BM171-'Pre-1.095 (Hard Copy)'!AR157, 0)=0, " ", ('Blocks A'!BM171-'Pre-1.095 (Hard Copy)'!AR157))</f>
        <v> </v>
      </c>
      <c r="AS157" s="1014" t="str">
        <f>IF(IFERROR('Blocks A'!BO171-'Pre-1.095 (Hard Copy)'!AS157, 0)=0, " ", ('Blocks A'!BO171-'Pre-1.095 (Hard Copy)'!AS157))</f>
        <v> </v>
      </c>
      <c r="AT157" s="1014" t="str">
        <f>IF(IFERROR('Blocks A'!BP171-'Pre-1.095 (Hard Copy)'!AT157, 0)=0, " ", ('Blocks A'!BP171-'Pre-1.095 (Hard Copy)'!AT157))</f>
        <v> </v>
      </c>
      <c r="AU157" s="1014" t="str">
        <f>IF(IFERROR('Blocks A'!BQ171-'Pre-1.095 (Hard Copy)'!AU157, 0)=0, " ", ('Blocks A'!BQ171-'Pre-1.095 (Hard Copy)'!AU157))</f>
        <v> </v>
      </c>
      <c r="AV157" s="1014" t="str">
        <f>IF(IFERROR('Blocks A'!BR171-'Pre-1.095 (Hard Copy)'!AV157, 0)=0, " ", ('Blocks A'!BR171-'Pre-1.095 (Hard Copy)'!AV157))</f>
        <v> </v>
      </c>
      <c r="AW157" s="1014" t="str">
        <f>IF(IFERROR('Blocks A'!BS171-'Pre-1.095 (Hard Copy)'!AW157, 0)=0, " ", ('Blocks A'!BS171-'Pre-1.095 (Hard Copy)'!AW157))</f>
        <v> </v>
      </c>
      <c r="AX157" s="1014" t="str">
        <f>IF(IFERROR('Blocks A'!BT171-'Pre-1.095 (Hard Copy)'!AX157, 0)=0, " ", ('Blocks A'!BT171-'Pre-1.095 (Hard Copy)'!AX157))</f>
        <v> </v>
      </c>
      <c r="AY157" s="1014" t="str">
        <f>IF(IFERROR('Blocks A'!BU171-'Pre-1.095 (Hard Copy)'!AY157, 0)=0, " ", ('Blocks A'!BU171-'Pre-1.095 (Hard Copy)'!AY157))</f>
        <v> </v>
      </c>
      <c r="AZ157" s="1014" t="str">
        <f>IF(IFERROR('Blocks A'!BW171-'Pre-1.095 (Hard Copy)'!AZ157, 0)=0, " ", ('Blocks A'!BW171-'Pre-1.095 (Hard Copy)'!AZ157))</f>
        <v> </v>
      </c>
      <c r="BA157" s="1014" t="str">
        <f>IF(IFERROR('Blocks A'!BX171-'Pre-1.095 (Hard Copy)'!BA157, 0)=0, " ", ('Blocks A'!BX171-'Pre-1.095 (Hard Copy)'!BA157))</f>
        <v>+0</v>
      </c>
      <c r="BB157" s="1014" t="str">
        <f>IF(IFERROR('Blocks A'!BY171-'Pre-1.095 (Hard Copy)'!BB157, 0)=0, " ", ('Blocks A'!BY171-'Pre-1.095 (Hard Copy)'!BB157))</f>
        <v> </v>
      </c>
      <c r="BC157" s="1015" t="str">
        <f>IF(IFERROR('Blocks A'!BZ171-'Pre-1.095 (Hard Copy)'!BC157, 0)=0, " ", ('Blocks A'!BZ171-'Pre-1.095 (Hard Copy)'!BC157))</f>
        <v>+0.0</v>
      </c>
      <c r="BD157" s="1014" t="str">
        <f>IF(IFERROR('Blocks A'!BV171-'Pre-1.095 (Hard Copy)'!BD157, 0)=0, " ", ('Blocks A'!BV171-'Pre-1.095 (Hard Copy)'!BD157))</f>
        <v> </v>
      </c>
      <c r="BE157" s="1014" t="str">
        <f>IF(IFERROR('Blocks A'!CB171-'Pre-1.095 (Hard Copy)'!BE157, 0)=0, " ", ('Blocks A'!CB171-'Pre-1.095 (Hard Copy)'!BE157))</f>
        <v> </v>
      </c>
      <c r="BF157" s="1014" t="str">
        <f>IF(IFERROR('Blocks A'!CC171-'Pre-1.095 (Hard Copy)'!BF157, 0)=0, " ", ('Blocks A'!CC171-'Pre-1.095 (Hard Copy)'!BF157))</f>
        <v>+0</v>
      </c>
      <c r="BG157" s="1016" t="str">
        <f>IF(IFERROR('Blocks A'!CD171-'Pre-1.095 (Hard Copy)'!BG157, 0)=0, " ", ('Blocks A'!CD171-'Pre-1.095 (Hard Copy)'!BG157))</f>
        <v>+0.0000</v>
      </c>
      <c r="BH157" s="1014" t="str">
        <f>IF(IFERROR('Blocks A'!CE171-'Pre-1.095 (Hard Copy)'!BH157, 0)=0, " ", ('Blocks A'!CE171-'Pre-1.095 (Hard Copy)'!BH157))</f>
        <v> </v>
      </c>
      <c r="BI157" s="1014" t="str">
        <f>IF(IFERROR('Blocks A'!CZ171-'Pre-1.095 (Hard Copy)'!BI157, 0)=0, " ", ('Blocks A'!CZ171-'Pre-1.095 (Hard Copy)'!BI157))</f>
        <v> </v>
      </c>
      <c r="BJ157" s="1014" t="str">
        <f>IF(IFERROR('Blocks A'!DA171-'Pre-1.095 (Hard Copy)'!BJ157, 0)=0, " ", ('Blocks A'!DA171-'Pre-1.095 (Hard Copy)'!BJ157))</f>
        <v> </v>
      </c>
      <c r="BK157" s="1014" t="str">
        <f>IF(IFERROR('Blocks A'!DB171-'Pre-1.095 (Hard Copy)'!BK157, 0)=0, " ", ('Blocks A'!DB171-'Pre-1.095 (Hard Copy)'!BK157))</f>
        <v> </v>
      </c>
      <c r="BL157" s="1014" t="str">
        <f>IF(IFERROR('Blocks A'!DC171-'Pre-1.095 (Hard Copy)'!BL157, 0)=0, " ", ('Blocks A'!DC171-'Pre-1.095 (Hard Copy)'!BL157))</f>
        <v> </v>
      </c>
      <c r="BM157" s="1014" t="str">
        <f>IF(IFERROR('Blocks A'!DD171-'Pre-1.095 (Hard Copy)'!BM157, 0)=0, " ", ('Blocks A'!DD171-'Pre-1.095 (Hard Copy)'!BM157))</f>
        <v> </v>
      </c>
      <c r="BN157" s="1014" t="str">
        <f>IF(IFERROR('Blocks A'!DE171-'Pre-1.095 (Hard Copy)'!BN157, 0)=0, " ", ('Blocks A'!DE171-'Pre-1.095 (Hard Copy)'!BN157))</f>
        <v> </v>
      </c>
      <c r="BO157" s="1014" t="str">
        <f>IF(IFERROR('Blocks A'!DF171-'Pre-1.095 (Hard Copy)'!BO157, 0)=0, " ", ('Blocks A'!DF171-'Pre-1.095 (Hard Copy)'!BO157))</f>
        <v> </v>
      </c>
      <c r="BP157" s="1014" t="str">
        <f>IF(IFERROR('Blocks A'!DG171-'Pre-1.095 (Hard Copy)'!BP157, 0)=0, " ", ('Blocks A'!DG171-'Pre-1.095 (Hard Copy)'!BP157))</f>
        <v> </v>
      </c>
      <c r="BQ157" s="1014" t="str">
        <f>IF(IFERROR('Blocks A'!DH171-'Pre-1.095 (Hard Copy)'!BQ157, 0)=0, " ", ('Blocks A'!DH171-'Pre-1.095 (Hard Copy)'!BQ157))</f>
        <v> </v>
      </c>
      <c r="BR157" s="1014" t="str">
        <f>IF(IFERROR('Blocks A'!DI171-'Pre-1.095 (Hard Copy)'!BR157, 0)=0, " ", ('Blocks A'!DI171-'Pre-1.095 (Hard Copy)'!BR157))</f>
        <v> </v>
      </c>
      <c r="BS157" s="1014" t="str">
        <f>IF(IFERROR('Blocks A'!DJ171-'Pre-1.095 (Hard Copy)'!BS157, 0)=0, " ", ('Blocks A'!DJ171-'Pre-1.095 (Hard Copy)'!BS157))</f>
        <v> </v>
      </c>
      <c r="BT157" s="1014" t="str">
        <f>IF(IFERROR('Blocks A'!DK171-'Pre-1.095 (Hard Copy)'!BT157, 0)=0, " ", ('Blocks A'!DK171-'Pre-1.095 (Hard Copy)'!BT157))</f>
        <v> </v>
      </c>
      <c r="BU157" s="1014" t="str">
        <f>IF(IFERROR('Blocks A'!DL171-'Pre-1.095 (Hard Copy)'!BU157, 0)=0, " ", ('Blocks A'!DL171-'Pre-1.095 (Hard Copy)'!BU157))</f>
        <v> </v>
      </c>
      <c r="BV157" s="1014" t="str">
        <f>IF(IFERROR('Blocks A'!DM171-'Pre-1.095 (Hard Copy)'!BV157, 0)=0, " ", ('Blocks A'!DM171-'Pre-1.095 (Hard Copy)'!BV157))</f>
        <v> </v>
      </c>
      <c r="BW157" s="1014" t="str">
        <f>IF(IFERROR('Blocks A'!DN171-'Pre-1.095 (Hard Copy)'!BW157, 0)=0, " ", ('Blocks A'!DN171-'Pre-1.095 (Hard Copy)'!BW157))</f>
        <v> </v>
      </c>
      <c r="BX157" s="1014" t="str">
        <f>IF(IFERROR('Blocks A'!DO171-'Pre-1.095 (Hard Copy)'!BX157, 0)=0, " ", ('Blocks A'!DO171-'Pre-1.095 (Hard Copy)'!BX157))</f>
        <v> </v>
      </c>
      <c r="BY157" s="1014" t="str">
        <f>IF(IFERROR('Blocks A'!DP171-'Pre-1.095 (Hard Copy)'!BY157, 0)=0, " ", ('Blocks A'!DP171-'Pre-1.095 (Hard Copy)'!BY157))</f>
        <v> </v>
      </c>
      <c r="BZ157" s="1014" t="str">
        <f>IF(IFERROR('Blocks A'!DQ171-'Pre-1.095 (Hard Copy)'!BZ157, 0)=0, " ", ('Blocks A'!DQ171-'Pre-1.095 (Hard Copy)'!BZ157))</f>
        <v> </v>
      </c>
      <c r="CA157" s="1014" t="str">
        <f>IF(IFERROR('Blocks A'!DR171-'Pre-1.095 (Hard Copy)'!CA157, 0)=0, " ", ('Blocks A'!DR171-'Pre-1.095 (Hard Copy)'!CA157))</f>
        <v> </v>
      </c>
      <c r="CB157" s="1014" t="str">
        <f>IF(IFERROR('Blocks A'!DS171-'Pre-1.095 (Hard Copy)'!CB157, 0)=0, " ", ('Blocks A'!DS171-'Pre-1.095 (Hard Copy)'!CB157))</f>
        <v> </v>
      </c>
      <c r="CC157" s="1014" t="str">
        <f>IF(IFERROR('Blocks A'!DT171-'Pre-1.095 (Hard Copy)'!CC157, 0)=0, " ", ('Blocks A'!DT171-'Pre-1.095 (Hard Copy)'!CC157))</f>
        <v> </v>
      </c>
      <c r="CD157" s="1014" t="str">
        <f>IF(IFERROR('Blocks A'!DU171-'Pre-1.095 (Hard Copy)'!CD157, 0)=0, " ", ('Blocks A'!DU171-'Pre-1.095 (Hard Copy)'!CD157))</f>
        <v> </v>
      </c>
      <c r="CE157" s="1014" t="str">
        <f>IF(IFERROR('Blocks A'!DX171-'Pre-1.095 (Hard Copy)'!CE157, 0)=0, " ", ('Blocks A'!DX171-'Pre-1.095 (Hard Copy)'!CE157))</f>
        <v>-0</v>
      </c>
      <c r="CF157" s="1014" t="str">
        <f>IF(IFERROR('Blocks A'!DY171-'Pre-1.095 (Hard Copy)'!CF157, 0)=0, " ", ('Blocks A'!DY171-'Pre-1.095 (Hard Copy)'!CF157))</f>
        <v>-0</v>
      </c>
      <c r="CG157" s="1016" t="str">
        <f>IF(IFERROR('Blocks A'!DZ171-'Pre-1.095 (Hard Copy)'!CG157, 0)=0, " ", ('Blocks A'!DZ171-'Pre-1.095 (Hard Copy)'!CG157))</f>
        <v>-0.0000</v>
      </c>
      <c r="CH157" s="1015" t="str">
        <f>IF(IFERROR('Blocks A'!DV171-'Pre-1.095 (Hard Copy)'!CH157, 0)=0, " ", ('Blocks A'!DV171-'Pre-1.095 (Hard Copy)'!CH157))</f>
        <v> </v>
      </c>
      <c r="CI157" s="1015" t="str">
        <f>IF(IFERROR('Blocks A'!DW171-'Pre-1.095 (Hard Copy)'!CI157, 0)=0, " ", ('Blocks A'!DW171-'Pre-1.095 (Hard Copy)'!CI157))</f>
        <v> </v>
      </c>
      <c r="CJ157" s="1014" t="str">
        <f>IF(IFERROR('Blocks A'!EA171-'Pre-1.095 (Hard Copy)'!CJ157, 0)=0, " ", ('Blocks A'!EA171-'Pre-1.095 (Hard Copy)'!CJ157))</f>
        <v>-0</v>
      </c>
      <c r="CK157" s="1017" t="str">
        <f>IF(IFERROR('Blocks A'!EB171-'Pre-1.095 (Hard Copy)'!CK157, 0)=0, " ", ('Blocks A'!EB171-'Pre-1.095 (Hard Copy)'!CK157))</f>
        <v>+0.00</v>
      </c>
      <c r="CL157" s="1017" t="str">
        <f>IF(IFERROR('Blocks A'!EC171-'Pre-1.095 (Hard Copy)'!CL157, 0)=0, " ", ('Blocks A'!EC171-'Pre-1.095 (Hard Copy)'!CL157))</f>
        <v>+0.00</v>
      </c>
      <c r="CM157" s="1017" t="str">
        <f>IF(IFERROR('Blocks A'!EH171-'Pre-1.095 (Hard Copy)'!CM157, 0)=0, " ", ('Blocks A'!EH171-'Pre-1.095 (Hard Copy)'!CM157))</f>
        <v>-0.00</v>
      </c>
      <c r="CN157" s="1014" t="str">
        <f>IF(IFERROR('Blocks A'!ED171-'Pre-1.095 (Hard Copy)'!CN157, 0)=0, " ", ('Blocks A'!ED171-'Pre-1.095 (Hard Copy)'!CN157))</f>
        <v>-0</v>
      </c>
      <c r="CO157" s="1017" t="str">
        <f>IF(IFERROR('Blocks A'!EE171-'Pre-1.095 (Hard Copy)'!CO157, 0)=0, " ", ('Blocks A'!EE171-'Pre-1.095 (Hard Copy)'!CO157))</f>
        <v>-0.00</v>
      </c>
      <c r="CP157" s="1017" t="str">
        <f>IF(IFERROR('Blocks A'!EF171-'Pre-1.095 (Hard Copy)'!CP157, 0)=0, " ", ('Blocks A'!EF171-'Pre-1.095 (Hard Copy)'!CP157))</f>
        <v>-0.00</v>
      </c>
      <c r="CQ157" s="1016" t="str">
        <f>IF(IFERROR('Blocks A'!EG171-'Pre-1.095 (Hard Copy)'!CQ157, 0)=0, " ", ('Blocks A'!EG171-'Pre-1.095 (Hard Copy)'!CQ157))</f>
        <v>-0.0000</v>
      </c>
      <c r="CR157" s="1018">
        <v>120.0</v>
      </c>
    </row>
    <row r="158">
      <c r="B158" s="1013" t="s">
        <v>1032</v>
      </c>
      <c r="C158" s="969" t="s">
        <v>886</v>
      </c>
      <c r="D158" s="969">
        <v>1.0</v>
      </c>
      <c r="E158" s="969">
        <v>1.0</v>
      </c>
      <c r="F158" s="969">
        <v>2.0</v>
      </c>
      <c r="G158" s="1014" t="str">
        <f>IF(IFERROR('Blocks A'!G172-'Pre-1.095 (Hard Copy)'!G158, 0)=0, " ", ('Blocks A'!G172-'Pre-1.095 (Hard Copy)'!G158))</f>
        <v> </v>
      </c>
      <c r="H158" s="1014" t="str">
        <f>IF(IFERROR('Blocks A'!H172-'Pre-1.095 (Hard Copy)'!H158, 0)=0, " ", ('Blocks A'!H172-'Pre-1.095 (Hard Copy)'!H158))</f>
        <v> </v>
      </c>
      <c r="I158" s="1014" t="str">
        <f>IF(IFERROR('Blocks A'!I172-'Pre-1.095 (Hard Copy)'!I158, 0)=0, " ", ('Blocks A'!I172-'Pre-1.095 (Hard Copy)'!I158))</f>
        <v> </v>
      </c>
      <c r="J158" s="1014" t="str">
        <f>IF(IFERROR('Blocks A'!J172-'Pre-1.095 (Hard Copy)'!J158, 0)=0, " ", ('Blocks A'!J172-'Pre-1.095 (Hard Copy)'!J158))</f>
        <v> </v>
      </c>
      <c r="K158" s="1014" t="str">
        <f>IF(IFERROR('Blocks A'!K172-'Pre-1.095 (Hard Copy)'!K158, 0)=0, " ", ('Blocks A'!K172-'Pre-1.095 (Hard Copy)'!K158))</f>
        <v> </v>
      </c>
      <c r="L158" s="1014" t="str">
        <f>IF(IFERROR('Blocks A'!L172-'Pre-1.095 (Hard Copy)'!L158, 0)=0, " ", ('Blocks A'!L172-'Pre-1.095 (Hard Copy)'!L158))</f>
        <v> </v>
      </c>
      <c r="M158" s="1014" t="str">
        <f>IF(IFERROR('Blocks A'!N172-'Pre-1.095 (Hard Copy)'!M158, 0)=0, " ", ('Blocks A'!N172-'Pre-1.095 (Hard Copy)'!M158))</f>
        <v> </v>
      </c>
      <c r="N158" s="1014" t="str">
        <f>IF(IFERROR('Blocks A'!O172-'Pre-1.095 (Hard Copy)'!N158, 0)=0, " ", ('Blocks A'!O172-'Pre-1.095 (Hard Copy)'!N158))</f>
        <v> </v>
      </c>
      <c r="O158" s="1014" t="str">
        <f>IF(IFERROR('Blocks A'!P172-'Pre-1.095 (Hard Copy)'!O158, 0)=0, " ", ('Blocks A'!P172-'Pre-1.095 (Hard Copy)'!O158))</f>
        <v> </v>
      </c>
      <c r="P158" s="1014" t="str">
        <f>IF(IFERROR('Blocks A'!Q172-'Pre-1.095 (Hard Copy)'!P158, 0)=0, " ", ('Blocks A'!Q172-'Pre-1.095 (Hard Copy)'!P158))</f>
        <v> </v>
      </c>
      <c r="Q158" s="1014" t="str">
        <f>IF(IFERROR('Blocks A'!R172-'Pre-1.095 (Hard Copy)'!Q158, 0)=0, " ", ('Blocks A'!R172-'Pre-1.095 (Hard Copy)'!Q158))</f>
        <v> </v>
      </c>
      <c r="R158" s="1014" t="str">
        <f>IF(IFERROR('Blocks A'!S172-'Pre-1.095 (Hard Copy)'!R158, 0)=0, " ", ('Blocks A'!S172-'Pre-1.095 (Hard Copy)'!R158))</f>
        <v> </v>
      </c>
      <c r="S158" s="1014" t="str">
        <f>IF(IFERROR('Blocks A'!T172-'Pre-1.095 (Hard Copy)'!S158, 0)=0, " ", ('Blocks A'!T172-'Pre-1.095 (Hard Copy)'!S158))</f>
        <v> </v>
      </c>
      <c r="T158" s="1014" t="str">
        <f>IF(IFERROR('Blocks A'!M172-'Pre-1.095 (Hard Copy)'!T158, 0)=0, " ", ('Blocks A'!M172-'Pre-1.095 (Hard Copy)'!T158))</f>
        <v> </v>
      </c>
      <c r="U158" s="1014" t="str">
        <f>IF(IFERROR('Blocks A'!U172-'Pre-1.095 (Hard Copy)'!U158, 0)=0, " ", ('Blocks A'!U172-'Pre-1.095 (Hard Copy)'!U158))</f>
        <v> </v>
      </c>
      <c r="V158" s="1014" t="str">
        <f>IF(IFERROR('Blocks A'!V172-'Pre-1.095 (Hard Copy)'!V158, 0)=0, " ", ('Blocks A'!V172-'Pre-1.095 (Hard Copy)'!V158))</f>
        <v> </v>
      </c>
      <c r="W158" s="1014" t="str">
        <f>IF(IFERROR('Blocks A'!W172-'Pre-1.095 (Hard Copy)'!W158, 0)=0, " ", ('Blocks A'!W172-'Pre-1.095 (Hard Copy)'!W158))</f>
        <v> </v>
      </c>
      <c r="X158" s="1014" t="str">
        <f>IF(IFERROR('Blocks A'!X172-'Pre-1.095 (Hard Copy)'!X158, 0)=0, " ", ('Blocks A'!X172-'Pre-1.095 (Hard Copy)'!X158))</f>
        <v> </v>
      </c>
      <c r="Y158" s="1014" t="str">
        <f>IF(IFERROR('Blocks A'!AC172-'Pre-1.095 (Hard Copy)'!Y158, 0)=0, " ", ('Blocks A'!AC172-'Pre-1.095 (Hard Copy)'!Y158))</f>
        <v> </v>
      </c>
      <c r="Z158" s="1014" t="str">
        <f>IF(IFERROR('Blocks A'!Y172-'Pre-1.095 (Hard Copy)'!Z158, 0)=0, " ", ('Blocks A'!Y172-'Pre-1.095 (Hard Copy)'!Z158))</f>
        <v> </v>
      </c>
      <c r="AA158" s="1014" t="str">
        <f>IF(IFERROR('Blocks A'!Z172-'Pre-1.095 (Hard Copy)'!AA158, 0)=0, " ", ('Blocks A'!Z172-'Pre-1.095 (Hard Copy)'!AA158))</f>
        <v> </v>
      </c>
      <c r="AB158" s="1014" t="str">
        <f>IF(IFERROR('Blocks A'!AA172-'Pre-1.095 (Hard Copy)'!AB158, 0)=0, " ", ('Blocks A'!AA172-'Pre-1.095 (Hard Copy)'!AB158))</f>
        <v> </v>
      </c>
      <c r="AC158" s="1014" t="str">
        <f>IF(IFERROR('Blocks A'!AB172-'Pre-1.095 (Hard Copy)'!AC158, 0)=0, " ", ('Blocks A'!AB172-'Pre-1.095 (Hard Copy)'!AC158))</f>
        <v> </v>
      </c>
      <c r="AD158" s="1014" t="str">
        <f>IF(IFERROR('Blocks A'!AY172-'Pre-1.095 (Hard Copy)'!AD158, 0)=0, " ", ('Blocks A'!AY172-'Pre-1.095 (Hard Copy)'!AD158))</f>
        <v> </v>
      </c>
      <c r="AE158" s="1014" t="str">
        <f>IF(IFERROR('Blocks A'!AZ172-'Pre-1.095 (Hard Copy)'!AE158, 0)=0, " ", ('Blocks A'!AZ172-'Pre-1.095 (Hard Copy)'!AE158))</f>
        <v> </v>
      </c>
      <c r="AF158" s="1014" t="str">
        <f>IF(IFERROR('Blocks A'!BA172-'Pre-1.095 (Hard Copy)'!AF158, 0)=0, " ", ('Blocks A'!BA172-'Pre-1.095 (Hard Copy)'!AF158))</f>
        <v> </v>
      </c>
      <c r="AG158" s="1014" t="str">
        <f>IF(IFERROR('Blocks A'!BB172-'Pre-1.095 (Hard Copy)'!AG158, 0)=0, " ", ('Blocks A'!BB172-'Pre-1.095 (Hard Copy)'!AG158))</f>
        <v> </v>
      </c>
      <c r="AH158" s="1014" t="str">
        <f>IF(IFERROR('Blocks A'!BC172-'Pre-1.095 (Hard Copy)'!AH158, 0)=0, " ", ('Blocks A'!BC172-'Pre-1.095 (Hard Copy)'!AH158))</f>
        <v> </v>
      </c>
      <c r="AI158" s="1014" t="str">
        <f>IF(IFERROR('Blocks A'!BJ172-'Pre-1.095 (Hard Copy)'!AI158, 0)=0, " ", ('Blocks A'!BJ172-'Pre-1.095 (Hard Copy)'!AI158))</f>
        <v> </v>
      </c>
      <c r="AJ158" s="1014" t="str">
        <f>IF(IFERROR('Blocks A'!BD172-'Pre-1.095 (Hard Copy)'!AJ158, 0)=0, " ", ('Blocks A'!BD172-'Pre-1.095 (Hard Copy)'!AJ158))</f>
        <v> </v>
      </c>
      <c r="AK158" s="1014" t="str">
        <f>IF(IFERROR('Blocks A'!BE172-'Pre-1.095 (Hard Copy)'!AK158, 0)=0, " ", ('Blocks A'!BE172-'Pre-1.095 (Hard Copy)'!AK158))</f>
        <v> </v>
      </c>
      <c r="AL158" s="1014" t="str">
        <f>IF(IFERROR('Blocks A'!BF172-'Pre-1.095 (Hard Copy)'!AL158, 0)=0, " ", ('Blocks A'!BF172-'Pre-1.095 (Hard Copy)'!AL158))</f>
        <v> </v>
      </c>
      <c r="AM158" s="1014" t="str">
        <f>IF(IFERROR('Blocks A'!BG172-'Pre-1.095 (Hard Copy)'!AM158, 0)=0, " ", ('Blocks A'!BG172-'Pre-1.095 (Hard Copy)'!AM158))</f>
        <v> </v>
      </c>
      <c r="AN158" s="1014" t="str">
        <f>IF(IFERROR('Blocks A'!BH172-'Pre-1.095 (Hard Copy)'!AN158, 0)=0, " ", ('Blocks A'!BH172-'Pre-1.095 (Hard Copy)'!AN158))</f>
        <v> </v>
      </c>
      <c r="AO158" s="1014" t="str">
        <f>IF(IFERROR('Blocks A'!BI172-'Pre-1.095 (Hard Copy)'!AO158, 0)=0, " ", ('Blocks A'!BI172-'Pre-1.095 (Hard Copy)'!AO158))</f>
        <v> </v>
      </c>
      <c r="AP158" s="1014" t="str">
        <f>IF(IFERROR('Blocks A'!BK172-'Pre-1.095 (Hard Copy)'!AP158, 0)=0, " ", ('Blocks A'!BK172-'Pre-1.095 (Hard Copy)'!AP158))</f>
        <v> </v>
      </c>
      <c r="AQ158" s="1014" t="str">
        <f>IF(IFERROR('Blocks A'!BL172-'Pre-1.095 (Hard Copy)'!AQ158, 0)=0, " ", ('Blocks A'!BL172-'Pre-1.095 (Hard Copy)'!AQ158))</f>
        <v> </v>
      </c>
      <c r="AR158" s="1014" t="str">
        <f>IF(IFERROR('Blocks A'!BM172-'Pre-1.095 (Hard Copy)'!AR158, 0)=0, " ", ('Blocks A'!BM172-'Pre-1.095 (Hard Copy)'!AR158))</f>
        <v> </v>
      </c>
      <c r="AS158" s="1014" t="str">
        <f>IF(IFERROR('Blocks A'!BO172-'Pre-1.095 (Hard Copy)'!AS158, 0)=0, " ", ('Blocks A'!BO172-'Pre-1.095 (Hard Copy)'!AS158))</f>
        <v> </v>
      </c>
      <c r="AT158" s="1014" t="str">
        <f>IF(IFERROR('Blocks A'!BP172-'Pre-1.095 (Hard Copy)'!AT158, 0)=0, " ", ('Blocks A'!BP172-'Pre-1.095 (Hard Copy)'!AT158))</f>
        <v> </v>
      </c>
      <c r="AU158" s="1014" t="str">
        <f>IF(IFERROR('Blocks A'!BQ172-'Pre-1.095 (Hard Copy)'!AU158, 0)=0, " ", ('Blocks A'!BQ172-'Pre-1.095 (Hard Copy)'!AU158))</f>
        <v> </v>
      </c>
      <c r="AV158" s="1014" t="str">
        <f>IF(IFERROR('Blocks A'!BR172-'Pre-1.095 (Hard Copy)'!AV158, 0)=0, " ", ('Blocks A'!BR172-'Pre-1.095 (Hard Copy)'!AV158))</f>
        <v> </v>
      </c>
      <c r="AW158" s="1014" t="str">
        <f>IF(IFERROR('Blocks A'!BS172-'Pre-1.095 (Hard Copy)'!AW158, 0)=0, " ", ('Blocks A'!BS172-'Pre-1.095 (Hard Copy)'!AW158))</f>
        <v> </v>
      </c>
      <c r="AX158" s="1014" t="str">
        <f>IF(IFERROR('Blocks A'!BT172-'Pre-1.095 (Hard Copy)'!AX158, 0)=0, " ", ('Blocks A'!BT172-'Pre-1.095 (Hard Copy)'!AX158))</f>
        <v> </v>
      </c>
      <c r="AY158" s="1014" t="str">
        <f>IF(IFERROR('Blocks A'!BU172-'Pre-1.095 (Hard Copy)'!AY158, 0)=0, " ", ('Blocks A'!BU172-'Pre-1.095 (Hard Copy)'!AY158))</f>
        <v> </v>
      </c>
      <c r="AZ158" s="1014" t="str">
        <f>IF(IFERROR('Blocks A'!BW172-'Pre-1.095 (Hard Copy)'!AZ158, 0)=0, " ", ('Blocks A'!BW172-'Pre-1.095 (Hard Copy)'!AZ158))</f>
        <v> </v>
      </c>
      <c r="BA158" s="1014" t="str">
        <f>IF(IFERROR('Blocks A'!BX172-'Pre-1.095 (Hard Copy)'!BA158, 0)=0, " ", ('Blocks A'!BX172-'Pre-1.095 (Hard Copy)'!BA158))</f>
        <v>+0</v>
      </c>
      <c r="BB158" s="1014" t="str">
        <f>IF(IFERROR('Blocks A'!BY172-'Pre-1.095 (Hard Copy)'!BB158, 0)=0, " ", ('Blocks A'!BY172-'Pre-1.095 (Hard Copy)'!BB158))</f>
        <v> </v>
      </c>
      <c r="BC158" s="1015" t="str">
        <f>IF(IFERROR('Blocks A'!BZ172-'Pre-1.095 (Hard Copy)'!BC158, 0)=0, " ", ('Blocks A'!BZ172-'Pre-1.095 (Hard Copy)'!BC158))</f>
        <v>+0.0</v>
      </c>
      <c r="BD158" s="1014" t="str">
        <f>IF(IFERROR('Blocks A'!BV172-'Pre-1.095 (Hard Copy)'!BD158, 0)=0, " ", ('Blocks A'!BV172-'Pre-1.095 (Hard Copy)'!BD158))</f>
        <v> </v>
      </c>
      <c r="BE158" s="1014" t="str">
        <f>IF(IFERROR('Blocks A'!CB172-'Pre-1.095 (Hard Copy)'!BE158, 0)=0, " ", ('Blocks A'!CB172-'Pre-1.095 (Hard Copy)'!BE158))</f>
        <v> </v>
      </c>
      <c r="BF158" s="1014" t="str">
        <f>IF(IFERROR('Blocks A'!CC172-'Pre-1.095 (Hard Copy)'!BF158, 0)=0, " ", ('Blocks A'!CC172-'Pre-1.095 (Hard Copy)'!BF158))</f>
        <v>+0</v>
      </c>
      <c r="BG158" s="1016" t="str">
        <f>IF(IFERROR('Blocks A'!CD172-'Pre-1.095 (Hard Copy)'!BG158, 0)=0, " ", ('Blocks A'!CD172-'Pre-1.095 (Hard Copy)'!BG158))</f>
        <v>+0.0000</v>
      </c>
      <c r="BH158" s="1014" t="str">
        <f>IF(IFERROR('Blocks A'!CE172-'Pre-1.095 (Hard Copy)'!BH158, 0)=0, " ", ('Blocks A'!CE172-'Pre-1.095 (Hard Copy)'!BH158))</f>
        <v> </v>
      </c>
      <c r="BI158" s="1014" t="str">
        <f>IF(IFERROR('Blocks A'!CZ172-'Pre-1.095 (Hard Copy)'!BI158, 0)=0, " ", ('Blocks A'!CZ172-'Pre-1.095 (Hard Copy)'!BI158))</f>
        <v> </v>
      </c>
      <c r="BJ158" s="1014" t="str">
        <f>IF(IFERROR('Blocks A'!DA172-'Pre-1.095 (Hard Copy)'!BJ158, 0)=0, " ", ('Blocks A'!DA172-'Pre-1.095 (Hard Copy)'!BJ158))</f>
        <v> </v>
      </c>
      <c r="BK158" s="1014" t="str">
        <f>IF(IFERROR('Blocks A'!DB172-'Pre-1.095 (Hard Copy)'!BK158, 0)=0, " ", ('Blocks A'!DB172-'Pre-1.095 (Hard Copy)'!BK158))</f>
        <v> </v>
      </c>
      <c r="BL158" s="1014" t="str">
        <f>IF(IFERROR('Blocks A'!DC172-'Pre-1.095 (Hard Copy)'!BL158, 0)=0, " ", ('Blocks A'!DC172-'Pre-1.095 (Hard Copy)'!BL158))</f>
        <v> </v>
      </c>
      <c r="BM158" s="1014" t="str">
        <f>IF(IFERROR('Blocks A'!DD172-'Pre-1.095 (Hard Copy)'!BM158, 0)=0, " ", ('Blocks A'!DD172-'Pre-1.095 (Hard Copy)'!BM158))</f>
        <v> </v>
      </c>
      <c r="BN158" s="1014" t="str">
        <f>IF(IFERROR('Blocks A'!DE172-'Pre-1.095 (Hard Copy)'!BN158, 0)=0, " ", ('Blocks A'!DE172-'Pre-1.095 (Hard Copy)'!BN158))</f>
        <v> </v>
      </c>
      <c r="BO158" s="1014" t="str">
        <f>IF(IFERROR('Blocks A'!DF172-'Pre-1.095 (Hard Copy)'!BO158, 0)=0, " ", ('Blocks A'!DF172-'Pre-1.095 (Hard Copy)'!BO158))</f>
        <v> </v>
      </c>
      <c r="BP158" s="1014" t="str">
        <f>IF(IFERROR('Blocks A'!DG172-'Pre-1.095 (Hard Copy)'!BP158, 0)=0, " ", ('Blocks A'!DG172-'Pre-1.095 (Hard Copy)'!BP158))</f>
        <v> </v>
      </c>
      <c r="BQ158" s="1014" t="str">
        <f>IF(IFERROR('Blocks A'!DH172-'Pre-1.095 (Hard Copy)'!BQ158, 0)=0, " ", ('Blocks A'!DH172-'Pre-1.095 (Hard Copy)'!BQ158))</f>
        <v> </v>
      </c>
      <c r="BR158" s="1014" t="str">
        <f>IF(IFERROR('Blocks A'!DI172-'Pre-1.095 (Hard Copy)'!BR158, 0)=0, " ", ('Blocks A'!DI172-'Pre-1.095 (Hard Copy)'!BR158))</f>
        <v> </v>
      </c>
      <c r="BS158" s="1014" t="str">
        <f>IF(IFERROR('Blocks A'!DJ172-'Pre-1.095 (Hard Copy)'!BS158, 0)=0, " ", ('Blocks A'!DJ172-'Pre-1.095 (Hard Copy)'!BS158))</f>
        <v> </v>
      </c>
      <c r="BT158" s="1014" t="str">
        <f>IF(IFERROR('Blocks A'!DK172-'Pre-1.095 (Hard Copy)'!BT158, 0)=0, " ", ('Blocks A'!DK172-'Pre-1.095 (Hard Copy)'!BT158))</f>
        <v> </v>
      </c>
      <c r="BU158" s="1014" t="str">
        <f>IF(IFERROR('Blocks A'!DL172-'Pre-1.095 (Hard Copy)'!BU158, 0)=0, " ", ('Blocks A'!DL172-'Pre-1.095 (Hard Copy)'!BU158))</f>
        <v> </v>
      </c>
      <c r="BV158" s="1014" t="str">
        <f>IF(IFERROR('Blocks A'!DM172-'Pre-1.095 (Hard Copy)'!BV158, 0)=0, " ", ('Blocks A'!DM172-'Pre-1.095 (Hard Copy)'!BV158))</f>
        <v> </v>
      </c>
      <c r="BW158" s="1014" t="str">
        <f>IF(IFERROR('Blocks A'!DN172-'Pre-1.095 (Hard Copy)'!BW158, 0)=0, " ", ('Blocks A'!DN172-'Pre-1.095 (Hard Copy)'!BW158))</f>
        <v>-0</v>
      </c>
      <c r="BX158" s="1014" t="str">
        <f>IF(IFERROR('Blocks A'!DO172-'Pre-1.095 (Hard Copy)'!BX158, 0)=0, " ", ('Blocks A'!DO172-'Pre-1.095 (Hard Copy)'!BX158))</f>
        <v> </v>
      </c>
      <c r="BY158" s="1014" t="str">
        <f>IF(IFERROR('Blocks A'!DP172-'Pre-1.095 (Hard Copy)'!BY158, 0)=0, " ", ('Blocks A'!DP172-'Pre-1.095 (Hard Copy)'!BY158))</f>
        <v> </v>
      </c>
      <c r="BZ158" s="1014" t="str">
        <f>IF(IFERROR('Blocks A'!DQ172-'Pre-1.095 (Hard Copy)'!BZ158, 0)=0, " ", ('Blocks A'!DQ172-'Pre-1.095 (Hard Copy)'!BZ158))</f>
        <v> </v>
      </c>
      <c r="CA158" s="1014" t="str">
        <f>IF(IFERROR('Blocks A'!DR172-'Pre-1.095 (Hard Copy)'!CA158, 0)=0, " ", ('Blocks A'!DR172-'Pre-1.095 (Hard Copy)'!CA158))</f>
        <v> </v>
      </c>
      <c r="CB158" s="1014" t="str">
        <f>IF(IFERROR('Blocks A'!DS172-'Pre-1.095 (Hard Copy)'!CB158, 0)=0, " ", ('Blocks A'!DS172-'Pre-1.095 (Hard Copy)'!CB158))</f>
        <v> </v>
      </c>
      <c r="CC158" s="1014" t="str">
        <f>IF(IFERROR('Blocks A'!DT172-'Pre-1.095 (Hard Copy)'!CC158, 0)=0, " ", ('Blocks A'!DT172-'Pre-1.095 (Hard Copy)'!CC158))</f>
        <v> </v>
      </c>
      <c r="CD158" s="1014" t="str">
        <f>IF(IFERROR('Blocks A'!DU172-'Pre-1.095 (Hard Copy)'!CD158, 0)=0, " ", ('Blocks A'!DU172-'Pre-1.095 (Hard Copy)'!CD158))</f>
        <v>-0</v>
      </c>
      <c r="CE158" s="1014" t="str">
        <f>IF(IFERROR('Blocks A'!DX172-'Pre-1.095 (Hard Copy)'!CE158, 0)=0, " ", ('Blocks A'!DX172-'Pre-1.095 (Hard Copy)'!CE158))</f>
        <v>+0</v>
      </c>
      <c r="CF158" s="1014" t="str">
        <f>IF(IFERROR('Blocks A'!DY172-'Pre-1.095 (Hard Copy)'!CF158, 0)=0, " ", ('Blocks A'!DY172-'Pre-1.095 (Hard Copy)'!CF158))</f>
        <v>-0</v>
      </c>
      <c r="CG158" s="1016" t="str">
        <f>IF(IFERROR('Blocks A'!DZ172-'Pre-1.095 (Hard Copy)'!CG158, 0)=0, " ", ('Blocks A'!DZ172-'Pre-1.095 (Hard Copy)'!CG158))</f>
        <v>-0.0000</v>
      </c>
      <c r="CH158" s="1015" t="str">
        <f>IF(IFERROR('Blocks A'!DV172-'Pre-1.095 (Hard Copy)'!CH158, 0)=0, " ", ('Blocks A'!DV172-'Pre-1.095 (Hard Copy)'!CH158))</f>
        <v> </v>
      </c>
      <c r="CI158" s="1015" t="str">
        <f>IF(IFERROR('Blocks A'!DW172-'Pre-1.095 (Hard Copy)'!CI158, 0)=0, " ", ('Blocks A'!DW172-'Pre-1.095 (Hard Copy)'!CI158))</f>
        <v>+0.0</v>
      </c>
      <c r="CJ158" s="1014" t="str">
        <f>IF(IFERROR('Blocks A'!EA172-'Pre-1.095 (Hard Copy)'!CJ158, 0)=0, " ", ('Blocks A'!EA172-'Pre-1.095 (Hard Copy)'!CJ158))</f>
        <v>+0</v>
      </c>
      <c r="CK158" s="1017" t="str">
        <f>IF(IFERROR('Blocks A'!EB172-'Pre-1.095 (Hard Copy)'!CK158, 0)=0, " ", ('Blocks A'!EB172-'Pre-1.095 (Hard Copy)'!CK158))</f>
        <v>-0.00</v>
      </c>
      <c r="CL158" s="1017" t="str">
        <f>IF(IFERROR('Blocks A'!EC172-'Pre-1.095 (Hard Copy)'!CL158, 0)=0, " ", ('Blocks A'!EC172-'Pre-1.095 (Hard Copy)'!CL158))</f>
        <v>-0.00</v>
      </c>
      <c r="CM158" s="1017" t="str">
        <f>IF(IFERROR('Blocks A'!EH172-'Pre-1.095 (Hard Copy)'!CM158, 0)=0, " ", ('Blocks A'!EH172-'Pre-1.095 (Hard Copy)'!CM158))</f>
        <v>+0.00</v>
      </c>
      <c r="CN158" s="1014" t="str">
        <f>IF(IFERROR('Blocks A'!ED172-'Pre-1.095 (Hard Copy)'!CN158, 0)=0, " ", ('Blocks A'!ED172-'Pre-1.095 (Hard Copy)'!CN158))</f>
        <v>+0</v>
      </c>
      <c r="CO158" s="1017" t="str">
        <f>IF(IFERROR('Blocks A'!EE172-'Pre-1.095 (Hard Copy)'!CO158, 0)=0, " ", ('Blocks A'!EE172-'Pre-1.095 (Hard Copy)'!CO158))</f>
        <v>+0.00</v>
      </c>
      <c r="CP158" s="1017" t="str">
        <f>IF(IFERROR('Blocks A'!EF172-'Pre-1.095 (Hard Copy)'!CP158, 0)=0, " ", ('Blocks A'!EF172-'Pre-1.095 (Hard Copy)'!CP158))</f>
        <v>+0.00</v>
      </c>
      <c r="CQ158" s="1016" t="str">
        <f>IF(IFERROR('Blocks A'!EG172-'Pre-1.095 (Hard Copy)'!CQ158, 0)=0, " ", ('Blocks A'!EG172-'Pre-1.095 (Hard Copy)'!CQ158))</f>
        <v>+0.0000</v>
      </c>
      <c r="CR158" s="1018">
        <v>78.0</v>
      </c>
    </row>
    <row r="159">
      <c r="B159" s="1013" t="s">
        <v>1033</v>
      </c>
      <c r="C159" s="969" t="s">
        <v>886</v>
      </c>
      <c r="D159" s="969">
        <v>1.0</v>
      </c>
      <c r="E159" s="969">
        <v>1.0</v>
      </c>
      <c r="F159" s="969">
        <v>1.0</v>
      </c>
      <c r="G159" s="1014" t="str">
        <f>IF(IFERROR('Blocks A'!G173-'Pre-1.095 (Hard Copy)'!G159, 0)=0, " ", ('Blocks A'!G173-'Pre-1.095 (Hard Copy)'!G159))</f>
        <v> </v>
      </c>
      <c r="H159" s="1014" t="str">
        <f>IF(IFERROR('Blocks A'!H173-'Pre-1.095 (Hard Copy)'!H159, 0)=0, " ", ('Blocks A'!H173-'Pre-1.095 (Hard Copy)'!H159))</f>
        <v> </v>
      </c>
      <c r="I159" s="1014" t="str">
        <f>IF(IFERROR('Blocks A'!I173-'Pre-1.095 (Hard Copy)'!I159, 0)=0, " ", ('Blocks A'!I173-'Pre-1.095 (Hard Copy)'!I159))</f>
        <v> </v>
      </c>
      <c r="J159" s="1014" t="str">
        <f>IF(IFERROR('Blocks A'!J173-'Pre-1.095 (Hard Copy)'!J159, 0)=0, " ", ('Blocks A'!J173-'Pre-1.095 (Hard Copy)'!J159))</f>
        <v> </v>
      </c>
      <c r="K159" s="1014" t="str">
        <f>IF(IFERROR('Blocks A'!K173-'Pre-1.095 (Hard Copy)'!K159, 0)=0, " ", ('Blocks A'!K173-'Pre-1.095 (Hard Copy)'!K159))</f>
        <v> </v>
      </c>
      <c r="L159" s="1014" t="str">
        <f>IF(IFERROR('Blocks A'!L173-'Pre-1.095 (Hard Copy)'!L159, 0)=0, " ", ('Blocks A'!L173-'Pre-1.095 (Hard Copy)'!L159))</f>
        <v> </v>
      </c>
      <c r="M159" s="1014" t="str">
        <f>IF(IFERROR('Blocks A'!N173-'Pre-1.095 (Hard Copy)'!M159, 0)=0, " ", ('Blocks A'!N173-'Pre-1.095 (Hard Copy)'!M159))</f>
        <v> </v>
      </c>
      <c r="N159" s="1014" t="str">
        <f>IF(IFERROR('Blocks A'!O173-'Pre-1.095 (Hard Copy)'!N159, 0)=0, " ", ('Blocks A'!O173-'Pre-1.095 (Hard Copy)'!N159))</f>
        <v> </v>
      </c>
      <c r="O159" s="1014" t="str">
        <f>IF(IFERROR('Blocks A'!P173-'Pre-1.095 (Hard Copy)'!O159, 0)=0, " ", ('Blocks A'!P173-'Pre-1.095 (Hard Copy)'!O159))</f>
        <v> </v>
      </c>
      <c r="P159" s="1014" t="str">
        <f>IF(IFERROR('Blocks A'!Q173-'Pre-1.095 (Hard Copy)'!P159, 0)=0, " ", ('Blocks A'!Q173-'Pre-1.095 (Hard Copy)'!P159))</f>
        <v> </v>
      </c>
      <c r="Q159" s="1014" t="str">
        <f>IF(IFERROR('Blocks A'!R173-'Pre-1.095 (Hard Copy)'!Q159, 0)=0, " ", ('Blocks A'!R173-'Pre-1.095 (Hard Copy)'!Q159))</f>
        <v> </v>
      </c>
      <c r="R159" s="1014" t="str">
        <f>IF(IFERROR('Blocks A'!S173-'Pre-1.095 (Hard Copy)'!R159, 0)=0, " ", ('Blocks A'!S173-'Pre-1.095 (Hard Copy)'!R159))</f>
        <v> </v>
      </c>
      <c r="S159" s="1014" t="str">
        <f>IF(IFERROR('Blocks A'!T173-'Pre-1.095 (Hard Copy)'!S159, 0)=0, " ", ('Blocks A'!T173-'Pre-1.095 (Hard Copy)'!S159))</f>
        <v> </v>
      </c>
      <c r="T159" s="1014" t="str">
        <f>IF(IFERROR('Blocks A'!M173-'Pre-1.095 (Hard Copy)'!T159, 0)=0, " ", ('Blocks A'!M173-'Pre-1.095 (Hard Copy)'!T159))</f>
        <v> </v>
      </c>
      <c r="U159" s="1014" t="str">
        <f>IF(IFERROR('Blocks A'!U173-'Pre-1.095 (Hard Copy)'!U159, 0)=0, " ", ('Blocks A'!U173-'Pre-1.095 (Hard Copy)'!U159))</f>
        <v> </v>
      </c>
      <c r="V159" s="1014" t="str">
        <f>IF(IFERROR('Blocks A'!V173-'Pre-1.095 (Hard Copy)'!V159, 0)=0, " ", ('Blocks A'!V173-'Pre-1.095 (Hard Copy)'!V159))</f>
        <v> </v>
      </c>
      <c r="W159" s="1014" t="str">
        <f>IF(IFERROR('Blocks A'!W173-'Pre-1.095 (Hard Copy)'!W159, 0)=0, " ", ('Blocks A'!W173-'Pre-1.095 (Hard Copy)'!W159))</f>
        <v> </v>
      </c>
      <c r="X159" s="1014" t="str">
        <f>IF(IFERROR('Blocks A'!X173-'Pre-1.095 (Hard Copy)'!X159, 0)=0, " ", ('Blocks A'!X173-'Pre-1.095 (Hard Copy)'!X159))</f>
        <v> </v>
      </c>
      <c r="Y159" s="1014" t="str">
        <f>IF(IFERROR('Blocks A'!AC173-'Pre-1.095 (Hard Copy)'!Y159, 0)=0, " ", ('Blocks A'!AC173-'Pre-1.095 (Hard Copy)'!Y159))</f>
        <v> </v>
      </c>
      <c r="Z159" s="1014" t="str">
        <f>IF(IFERROR('Blocks A'!Y173-'Pre-1.095 (Hard Copy)'!Z159, 0)=0, " ", ('Blocks A'!Y173-'Pre-1.095 (Hard Copy)'!Z159))</f>
        <v> </v>
      </c>
      <c r="AA159" s="1014" t="str">
        <f>IF(IFERROR('Blocks A'!Z173-'Pre-1.095 (Hard Copy)'!AA159, 0)=0, " ", ('Blocks A'!Z173-'Pre-1.095 (Hard Copy)'!AA159))</f>
        <v> </v>
      </c>
      <c r="AB159" s="1014" t="str">
        <f>IF(IFERROR('Blocks A'!AA173-'Pre-1.095 (Hard Copy)'!AB159, 0)=0, " ", ('Blocks A'!AA173-'Pre-1.095 (Hard Copy)'!AB159))</f>
        <v> </v>
      </c>
      <c r="AC159" s="1014" t="str">
        <f>IF(IFERROR('Blocks A'!AB173-'Pre-1.095 (Hard Copy)'!AC159, 0)=0, " ", ('Blocks A'!AB173-'Pre-1.095 (Hard Copy)'!AC159))</f>
        <v> </v>
      </c>
      <c r="AD159" s="1014" t="str">
        <f>IF(IFERROR('Blocks A'!AY173-'Pre-1.095 (Hard Copy)'!AD159, 0)=0, " ", ('Blocks A'!AY173-'Pre-1.095 (Hard Copy)'!AD159))</f>
        <v> </v>
      </c>
      <c r="AE159" s="1014" t="str">
        <f>IF(IFERROR('Blocks A'!AZ173-'Pre-1.095 (Hard Copy)'!AE159, 0)=0, " ", ('Blocks A'!AZ173-'Pre-1.095 (Hard Copy)'!AE159))</f>
        <v> </v>
      </c>
      <c r="AF159" s="1014" t="str">
        <f>IF(IFERROR('Blocks A'!BA173-'Pre-1.095 (Hard Copy)'!AF159, 0)=0, " ", ('Blocks A'!BA173-'Pre-1.095 (Hard Copy)'!AF159))</f>
        <v> </v>
      </c>
      <c r="AG159" s="1014" t="str">
        <f>IF(IFERROR('Blocks A'!BB173-'Pre-1.095 (Hard Copy)'!AG159, 0)=0, " ", ('Blocks A'!BB173-'Pre-1.095 (Hard Copy)'!AG159))</f>
        <v> </v>
      </c>
      <c r="AH159" s="1014" t="str">
        <f>IF(IFERROR('Blocks A'!BC173-'Pre-1.095 (Hard Copy)'!AH159, 0)=0, " ", ('Blocks A'!BC173-'Pre-1.095 (Hard Copy)'!AH159))</f>
        <v> </v>
      </c>
      <c r="AI159" s="1014" t="str">
        <f>IF(IFERROR('Blocks A'!BJ173-'Pre-1.095 (Hard Copy)'!AI159, 0)=0, " ", ('Blocks A'!BJ173-'Pre-1.095 (Hard Copy)'!AI159))</f>
        <v> </v>
      </c>
      <c r="AJ159" s="1014" t="str">
        <f>IF(IFERROR('Blocks A'!BD173-'Pre-1.095 (Hard Copy)'!AJ159, 0)=0, " ", ('Blocks A'!BD173-'Pre-1.095 (Hard Copy)'!AJ159))</f>
        <v> </v>
      </c>
      <c r="AK159" s="1014" t="str">
        <f>IF(IFERROR('Blocks A'!BE173-'Pre-1.095 (Hard Copy)'!AK159, 0)=0, " ", ('Blocks A'!BE173-'Pre-1.095 (Hard Copy)'!AK159))</f>
        <v> </v>
      </c>
      <c r="AL159" s="1014" t="str">
        <f>IF(IFERROR('Blocks A'!BF173-'Pre-1.095 (Hard Copy)'!AL159, 0)=0, " ", ('Blocks A'!BF173-'Pre-1.095 (Hard Copy)'!AL159))</f>
        <v> </v>
      </c>
      <c r="AM159" s="1014" t="str">
        <f>IF(IFERROR('Blocks A'!BG173-'Pre-1.095 (Hard Copy)'!AM159, 0)=0, " ", ('Blocks A'!BG173-'Pre-1.095 (Hard Copy)'!AM159))</f>
        <v> </v>
      </c>
      <c r="AN159" s="1014" t="str">
        <f>IF(IFERROR('Blocks A'!BH173-'Pre-1.095 (Hard Copy)'!AN159, 0)=0, " ", ('Blocks A'!BH173-'Pre-1.095 (Hard Copy)'!AN159))</f>
        <v> </v>
      </c>
      <c r="AO159" s="1014" t="str">
        <f>IF(IFERROR('Blocks A'!BI173-'Pre-1.095 (Hard Copy)'!AO159, 0)=0, " ", ('Blocks A'!BI173-'Pre-1.095 (Hard Copy)'!AO159))</f>
        <v> </v>
      </c>
      <c r="AP159" s="1014" t="str">
        <f>IF(IFERROR('Blocks A'!BK173-'Pre-1.095 (Hard Copy)'!AP159, 0)=0, " ", ('Blocks A'!BK173-'Pre-1.095 (Hard Copy)'!AP159))</f>
        <v> </v>
      </c>
      <c r="AQ159" s="1014" t="str">
        <f>IF(IFERROR('Blocks A'!BL173-'Pre-1.095 (Hard Copy)'!AQ159, 0)=0, " ", ('Blocks A'!BL173-'Pre-1.095 (Hard Copy)'!AQ159))</f>
        <v> </v>
      </c>
      <c r="AR159" s="1014" t="str">
        <f>IF(IFERROR('Blocks A'!BM173-'Pre-1.095 (Hard Copy)'!AR159, 0)=0, " ", ('Blocks A'!BM173-'Pre-1.095 (Hard Copy)'!AR159))</f>
        <v> </v>
      </c>
      <c r="AS159" s="1014" t="str">
        <f>IF(IFERROR('Blocks A'!BO173-'Pre-1.095 (Hard Copy)'!AS159, 0)=0, " ", ('Blocks A'!BO173-'Pre-1.095 (Hard Copy)'!AS159))</f>
        <v> </v>
      </c>
      <c r="AT159" s="1014" t="str">
        <f>IF(IFERROR('Blocks A'!BP173-'Pre-1.095 (Hard Copy)'!AT159, 0)=0, " ", ('Blocks A'!BP173-'Pre-1.095 (Hard Copy)'!AT159))</f>
        <v> </v>
      </c>
      <c r="AU159" s="1014" t="str">
        <f>IF(IFERROR('Blocks A'!BQ173-'Pre-1.095 (Hard Copy)'!AU159, 0)=0, " ", ('Blocks A'!BQ173-'Pre-1.095 (Hard Copy)'!AU159))</f>
        <v> </v>
      </c>
      <c r="AV159" s="1014" t="str">
        <f>IF(IFERROR('Blocks A'!BR173-'Pre-1.095 (Hard Copy)'!AV159, 0)=0, " ", ('Blocks A'!BR173-'Pre-1.095 (Hard Copy)'!AV159))</f>
        <v> </v>
      </c>
      <c r="AW159" s="1014" t="str">
        <f>IF(IFERROR('Blocks A'!BS173-'Pre-1.095 (Hard Copy)'!AW159, 0)=0, " ", ('Blocks A'!BS173-'Pre-1.095 (Hard Copy)'!AW159))</f>
        <v> </v>
      </c>
      <c r="AX159" s="1014" t="str">
        <f>IF(IFERROR('Blocks A'!BT173-'Pre-1.095 (Hard Copy)'!AX159, 0)=0, " ", ('Blocks A'!BT173-'Pre-1.095 (Hard Copy)'!AX159))</f>
        <v> </v>
      </c>
      <c r="AY159" s="1014" t="str">
        <f>IF(IFERROR('Blocks A'!BU173-'Pre-1.095 (Hard Copy)'!AY159, 0)=0, " ", ('Blocks A'!BU173-'Pre-1.095 (Hard Copy)'!AY159))</f>
        <v> </v>
      </c>
      <c r="AZ159" s="1014" t="str">
        <f>IF(IFERROR('Blocks A'!BW173-'Pre-1.095 (Hard Copy)'!AZ159, 0)=0, " ", ('Blocks A'!BW173-'Pre-1.095 (Hard Copy)'!AZ159))</f>
        <v> </v>
      </c>
      <c r="BA159" s="1014" t="str">
        <f>IF(IFERROR('Blocks A'!BX173-'Pre-1.095 (Hard Copy)'!BA159, 0)=0, " ", ('Blocks A'!BX173-'Pre-1.095 (Hard Copy)'!BA159))</f>
        <v>-0</v>
      </c>
      <c r="BB159" s="1014" t="str">
        <f>IF(IFERROR('Blocks A'!BY173-'Pre-1.095 (Hard Copy)'!BB159, 0)=0, " ", ('Blocks A'!BY173-'Pre-1.095 (Hard Copy)'!BB159))</f>
        <v> </v>
      </c>
      <c r="BC159" s="1015" t="str">
        <f>IF(IFERROR('Blocks A'!BZ173-'Pre-1.095 (Hard Copy)'!BC159, 0)=0, " ", ('Blocks A'!BZ173-'Pre-1.095 (Hard Copy)'!BC159))</f>
        <v>-0.0</v>
      </c>
      <c r="BD159" s="1014" t="str">
        <f>IF(IFERROR('Blocks A'!BV173-'Pre-1.095 (Hard Copy)'!BD159, 0)=0, " ", ('Blocks A'!BV173-'Pre-1.095 (Hard Copy)'!BD159))</f>
        <v> </v>
      </c>
      <c r="BE159" s="1014" t="str">
        <f>IF(IFERROR('Blocks A'!CB173-'Pre-1.095 (Hard Copy)'!BE159, 0)=0, " ", ('Blocks A'!CB173-'Pre-1.095 (Hard Copy)'!BE159))</f>
        <v> </v>
      </c>
      <c r="BF159" s="1014" t="str">
        <f>IF(IFERROR('Blocks A'!CC173-'Pre-1.095 (Hard Copy)'!BF159, 0)=0, " ", ('Blocks A'!CC173-'Pre-1.095 (Hard Copy)'!BF159))</f>
        <v>+0</v>
      </c>
      <c r="BG159" s="1016" t="str">
        <f>IF(IFERROR('Blocks A'!CD173-'Pre-1.095 (Hard Copy)'!BG159, 0)=0, " ", ('Blocks A'!CD173-'Pre-1.095 (Hard Copy)'!BG159))</f>
        <v>+0.0000</v>
      </c>
      <c r="BH159" s="1014" t="str">
        <f>IF(IFERROR('Blocks A'!CE173-'Pre-1.095 (Hard Copy)'!BH159, 0)=0, " ", ('Blocks A'!CE173-'Pre-1.095 (Hard Copy)'!BH159))</f>
        <v> </v>
      </c>
      <c r="BI159" s="1014" t="str">
        <f>IF(IFERROR('Blocks A'!CZ173-'Pre-1.095 (Hard Copy)'!BI159, 0)=0, " ", ('Blocks A'!CZ173-'Pre-1.095 (Hard Copy)'!BI159))</f>
        <v> </v>
      </c>
      <c r="BJ159" s="1014" t="str">
        <f>IF(IFERROR('Blocks A'!DA173-'Pre-1.095 (Hard Copy)'!BJ159, 0)=0, " ", ('Blocks A'!DA173-'Pre-1.095 (Hard Copy)'!BJ159))</f>
        <v> </v>
      </c>
      <c r="BK159" s="1014" t="str">
        <f>IF(IFERROR('Blocks A'!DB173-'Pre-1.095 (Hard Copy)'!BK159, 0)=0, " ", ('Blocks A'!DB173-'Pre-1.095 (Hard Copy)'!BK159))</f>
        <v> </v>
      </c>
      <c r="BL159" s="1014" t="str">
        <f>IF(IFERROR('Blocks A'!DC173-'Pre-1.095 (Hard Copy)'!BL159, 0)=0, " ", ('Blocks A'!DC173-'Pre-1.095 (Hard Copy)'!BL159))</f>
        <v> </v>
      </c>
      <c r="BM159" s="1014" t="str">
        <f>IF(IFERROR('Blocks A'!DD173-'Pre-1.095 (Hard Copy)'!BM159, 0)=0, " ", ('Blocks A'!DD173-'Pre-1.095 (Hard Copy)'!BM159))</f>
        <v> </v>
      </c>
      <c r="BN159" s="1014" t="str">
        <f>IF(IFERROR('Blocks A'!DE173-'Pre-1.095 (Hard Copy)'!BN159, 0)=0, " ", ('Blocks A'!DE173-'Pre-1.095 (Hard Copy)'!BN159))</f>
        <v> </v>
      </c>
      <c r="BO159" s="1014" t="str">
        <f>IF(IFERROR('Blocks A'!DF173-'Pre-1.095 (Hard Copy)'!BO159, 0)=0, " ", ('Blocks A'!DF173-'Pre-1.095 (Hard Copy)'!BO159))</f>
        <v> </v>
      </c>
      <c r="BP159" s="1014" t="str">
        <f>IF(IFERROR('Blocks A'!DG173-'Pre-1.095 (Hard Copy)'!BP159, 0)=0, " ", ('Blocks A'!DG173-'Pre-1.095 (Hard Copy)'!BP159))</f>
        <v> </v>
      </c>
      <c r="BQ159" s="1014" t="str">
        <f>IF(IFERROR('Blocks A'!DH173-'Pre-1.095 (Hard Copy)'!BQ159, 0)=0, " ", ('Blocks A'!DH173-'Pre-1.095 (Hard Copy)'!BQ159))</f>
        <v> </v>
      </c>
      <c r="BR159" s="1014" t="str">
        <f>IF(IFERROR('Blocks A'!DI173-'Pre-1.095 (Hard Copy)'!BR159, 0)=0, " ", ('Blocks A'!DI173-'Pre-1.095 (Hard Copy)'!BR159))</f>
        <v> </v>
      </c>
      <c r="BS159" s="1014" t="str">
        <f>IF(IFERROR('Blocks A'!DJ173-'Pre-1.095 (Hard Copy)'!BS159, 0)=0, " ", ('Blocks A'!DJ173-'Pre-1.095 (Hard Copy)'!BS159))</f>
        <v> </v>
      </c>
      <c r="BT159" s="1014" t="str">
        <f>IF(IFERROR('Blocks A'!DK173-'Pre-1.095 (Hard Copy)'!BT159, 0)=0, " ", ('Blocks A'!DK173-'Pre-1.095 (Hard Copy)'!BT159))</f>
        <v> </v>
      </c>
      <c r="BU159" s="1014" t="str">
        <f>IF(IFERROR('Blocks A'!DL173-'Pre-1.095 (Hard Copy)'!BU159, 0)=0, " ", ('Blocks A'!DL173-'Pre-1.095 (Hard Copy)'!BU159))</f>
        <v> </v>
      </c>
      <c r="BV159" s="1014" t="str">
        <f>IF(IFERROR('Blocks A'!DM173-'Pre-1.095 (Hard Copy)'!BV159, 0)=0, " ", ('Blocks A'!DM173-'Pre-1.095 (Hard Copy)'!BV159))</f>
        <v> </v>
      </c>
      <c r="BW159" s="1014" t="str">
        <f>IF(IFERROR('Blocks A'!DN173-'Pre-1.095 (Hard Copy)'!BW159, 0)=0, " ", ('Blocks A'!DN173-'Pre-1.095 (Hard Copy)'!BW159))</f>
        <v>-0</v>
      </c>
      <c r="BX159" s="1014" t="str">
        <f>IF(IFERROR('Blocks A'!DO173-'Pre-1.095 (Hard Copy)'!BX159, 0)=0, " ", ('Blocks A'!DO173-'Pre-1.095 (Hard Copy)'!BX159))</f>
        <v> </v>
      </c>
      <c r="BY159" s="1014" t="str">
        <f>IF(IFERROR('Blocks A'!DP173-'Pre-1.095 (Hard Copy)'!BY159, 0)=0, " ", ('Blocks A'!DP173-'Pre-1.095 (Hard Copy)'!BY159))</f>
        <v> </v>
      </c>
      <c r="BZ159" s="1014" t="str">
        <f>IF(IFERROR('Blocks A'!DQ173-'Pre-1.095 (Hard Copy)'!BZ159, 0)=0, " ", ('Blocks A'!DQ173-'Pre-1.095 (Hard Copy)'!BZ159))</f>
        <v> </v>
      </c>
      <c r="CA159" s="1014" t="str">
        <f>IF(IFERROR('Blocks A'!DR173-'Pre-1.095 (Hard Copy)'!CA159, 0)=0, " ", ('Blocks A'!DR173-'Pre-1.095 (Hard Copy)'!CA159))</f>
        <v> </v>
      </c>
      <c r="CB159" s="1014" t="str">
        <f>IF(IFERROR('Blocks A'!DS173-'Pre-1.095 (Hard Copy)'!CB159, 0)=0, " ", ('Blocks A'!DS173-'Pre-1.095 (Hard Copy)'!CB159))</f>
        <v> </v>
      </c>
      <c r="CC159" s="1014" t="str">
        <f>IF(IFERROR('Blocks A'!DT173-'Pre-1.095 (Hard Copy)'!CC159, 0)=0, " ", ('Blocks A'!DT173-'Pre-1.095 (Hard Copy)'!CC159))</f>
        <v> </v>
      </c>
      <c r="CD159" s="1014" t="str">
        <f>IF(IFERROR('Blocks A'!DU173-'Pre-1.095 (Hard Copy)'!CD159, 0)=0, " ", ('Blocks A'!DU173-'Pre-1.095 (Hard Copy)'!CD159))</f>
        <v>-0</v>
      </c>
      <c r="CE159" s="1014" t="str">
        <f>IF(IFERROR('Blocks A'!DX173-'Pre-1.095 (Hard Copy)'!CE159, 0)=0, " ", ('Blocks A'!DX173-'Pre-1.095 (Hard Copy)'!CE159))</f>
        <v>+0</v>
      </c>
      <c r="CF159" s="1014" t="str">
        <f>IF(IFERROR('Blocks A'!DY173-'Pre-1.095 (Hard Copy)'!CF159, 0)=0, " ", ('Blocks A'!DY173-'Pre-1.095 (Hard Copy)'!CF159))</f>
        <v>-0</v>
      </c>
      <c r="CG159" s="1016" t="str">
        <f>IF(IFERROR('Blocks A'!DZ173-'Pre-1.095 (Hard Copy)'!CG159, 0)=0, " ", ('Blocks A'!DZ173-'Pre-1.095 (Hard Copy)'!CG159))</f>
        <v>-0.0000</v>
      </c>
      <c r="CH159" s="1015" t="str">
        <f>IF(IFERROR('Blocks A'!DV173-'Pre-1.095 (Hard Copy)'!CH159, 0)=0, " ", ('Blocks A'!DV173-'Pre-1.095 (Hard Copy)'!CH159))</f>
        <v> </v>
      </c>
      <c r="CI159" s="1015" t="str">
        <f>IF(IFERROR('Blocks A'!DW173-'Pre-1.095 (Hard Copy)'!CI159, 0)=0, " ", ('Blocks A'!DW173-'Pre-1.095 (Hard Copy)'!CI159))</f>
        <v>-0.0</v>
      </c>
      <c r="CJ159" s="1014" t="str">
        <f>IF(IFERROR('Blocks A'!EA173-'Pre-1.095 (Hard Copy)'!CJ159, 0)=0, " ", ('Blocks A'!EA173-'Pre-1.095 (Hard Copy)'!CJ159))</f>
        <v>+0</v>
      </c>
      <c r="CK159" s="1017" t="str">
        <f>IF(IFERROR('Blocks A'!EB173-'Pre-1.095 (Hard Copy)'!CK159, 0)=0, " ", ('Blocks A'!EB173-'Pre-1.095 (Hard Copy)'!CK159))</f>
        <v>+0.00</v>
      </c>
      <c r="CL159" s="1017" t="str">
        <f>IF(IFERROR('Blocks A'!EC173-'Pre-1.095 (Hard Copy)'!CL159, 0)=0, " ", ('Blocks A'!EC173-'Pre-1.095 (Hard Copy)'!CL159))</f>
        <v>+0.00</v>
      </c>
      <c r="CM159" s="1017" t="str">
        <f>IF(IFERROR('Blocks A'!EH173-'Pre-1.095 (Hard Copy)'!CM159, 0)=0, " ", ('Blocks A'!EH173-'Pre-1.095 (Hard Copy)'!CM159))</f>
        <v>-0.00</v>
      </c>
      <c r="CN159" s="1014" t="str">
        <f>IF(IFERROR('Blocks A'!ED173-'Pre-1.095 (Hard Copy)'!CN159, 0)=0, " ", ('Blocks A'!ED173-'Pre-1.095 (Hard Copy)'!CN159))</f>
        <v>+0</v>
      </c>
      <c r="CO159" s="1017" t="str">
        <f>IF(IFERROR('Blocks A'!EE173-'Pre-1.095 (Hard Copy)'!CO159, 0)=0, " ", ('Blocks A'!EE173-'Pre-1.095 (Hard Copy)'!CO159))</f>
        <v>+0.00</v>
      </c>
      <c r="CP159" s="1017" t="str">
        <f>IF(IFERROR('Blocks A'!EF173-'Pre-1.095 (Hard Copy)'!CP159, 0)=0, " ", ('Blocks A'!EF173-'Pre-1.095 (Hard Copy)'!CP159))</f>
        <v>+0.00</v>
      </c>
      <c r="CQ159" s="1016" t="str">
        <f>IF(IFERROR('Blocks A'!EG173-'Pre-1.095 (Hard Copy)'!CQ159, 0)=0, " ", ('Blocks A'!EG173-'Pre-1.095 (Hard Copy)'!CQ159))</f>
        <v>+0.0000</v>
      </c>
      <c r="CR159" s="1018">
        <v>61.0</v>
      </c>
    </row>
    <row r="160">
      <c r="B160" s="1013" t="s">
        <v>1033</v>
      </c>
      <c r="C160" s="969" t="s">
        <v>886</v>
      </c>
      <c r="D160" s="969">
        <v>1.0</v>
      </c>
      <c r="E160" s="969">
        <v>1.0</v>
      </c>
      <c r="F160" s="969">
        <v>2.0</v>
      </c>
      <c r="G160" s="1014" t="str">
        <f>IF(IFERROR('Blocks A'!G174-'Pre-1.095 (Hard Copy)'!G160, 0)=0, " ", ('Blocks A'!G174-'Pre-1.095 (Hard Copy)'!G160))</f>
        <v> </v>
      </c>
      <c r="H160" s="1014" t="str">
        <f>IF(IFERROR('Blocks A'!H174-'Pre-1.095 (Hard Copy)'!H160, 0)=0, " ", ('Blocks A'!H174-'Pre-1.095 (Hard Copy)'!H160))</f>
        <v> </v>
      </c>
      <c r="I160" s="1014" t="str">
        <f>IF(IFERROR('Blocks A'!I174-'Pre-1.095 (Hard Copy)'!I160, 0)=0, " ", ('Blocks A'!I174-'Pre-1.095 (Hard Copy)'!I160))</f>
        <v> </v>
      </c>
      <c r="J160" s="1014" t="str">
        <f>IF(IFERROR('Blocks A'!J174-'Pre-1.095 (Hard Copy)'!J160, 0)=0, " ", ('Blocks A'!J174-'Pre-1.095 (Hard Copy)'!J160))</f>
        <v> </v>
      </c>
      <c r="K160" s="1014" t="str">
        <f>IF(IFERROR('Blocks A'!K174-'Pre-1.095 (Hard Copy)'!K160, 0)=0, " ", ('Blocks A'!K174-'Pre-1.095 (Hard Copy)'!K160))</f>
        <v> </v>
      </c>
      <c r="L160" s="1014" t="str">
        <f>IF(IFERROR('Blocks A'!L174-'Pre-1.095 (Hard Copy)'!L160, 0)=0, " ", ('Blocks A'!L174-'Pre-1.095 (Hard Copy)'!L160))</f>
        <v> </v>
      </c>
      <c r="M160" s="1014" t="str">
        <f>IF(IFERROR('Blocks A'!N174-'Pre-1.095 (Hard Copy)'!M160, 0)=0, " ", ('Blocks A'!N174-'Pre-1.095 (Hard Copy)'!M160))</f>
        <v> </v>
      </c>
      <c r="N160" s="1014" t="str">
        <f>IF(IFERROR('Blocks A'!O174-'Pre-1.095 (Hard Copy)'!N160, 0)=0, " ", ('Blocks A'!O174-'Pre-1.095 (Hard Copy)'!N160))</f>
        <v> </v>
      </c>
      <c r="O160" s="1014" t="str">
        <f>IF(IFERROR('Blocks A'!P174-'Pre-1.095 (Hard Copy)'!O160, 0)=0, " ", ('Blocks A'!P174-'Pre-1.095 (Hard Copy)'!O160))</f>
        <v> </v>
      </c>
      <c r="P160" s="1014" t="str">
        <f>IF(IFERROR('Blocks A'!Q174-'Pre-1.095 (Hard Copy)'!P160, 0)=0, " ", ('Blocks A'!Q174-'Pre-1.095 (Hard Copy)'!P160))</f>
        <v> </v>
      </c>
      <c r="Q160" s="1014" t="str">
        <f>IF(IFERROR('Blocks A'!R174-'Pre-1.095 (Hard Copy)'!Q160, 0)=0, " ", ('Blocks A'!R174-'Pre-1.095 (Hard Copy)'!Q160))</f>
        <v> </v>
      </c>
      <c r="R160" s="1014" t="str">
        <f>IF(IFERROR('Blocks A'!S174-'Pre-1.095 (Hard Copy)'!R160, 0)=0, " ", ('Blocks A'!S174-'Pre-1.095 (Hard Copy)'!R160))</f>
        <v> </v>
      </c>
      <c r="S160" s="1014" t="str">
        <f>IF(IFERROR('Blocks A'!T174-'Pre-1.095 (Hard Copy)'!S160, 0)=0, " ", ('Blocks A'!T174-'Pre-1.095 (Hard Copy)'!S160))</f>
        <v> </v>
      </c>
      <c r="T160" s="1014" t="str">
        <f>IF(IFERROR('Blocks A'!M174-'Pre-1.095 (Hard Copy)'!T160, 0)=0, " ", ('Blocks A'!M174-'Pre-1.095 (Hard Copy)'!T160))</f>
        <v> </v>
      </c>
      <c r="U160" s="1014" t="str">
        <f>IF(IFERROR('Blocks A'!U174-'Pre-1.095 (Hard Copy)'!U160, 0)=0, " ", ('Blocks A'!U174-'Pre-1.095 (Hard Copy)'!U160))</f>
        <v> </v>
      </c>
      <c r="V160" s="1014" t="str">
        <f>IF(IFERROR('Blocks A'!V174-'Pre-1.095 (Hard Copy)'!V160, 0)=0, " ", ('Blocks A'!V174-'Pre-1.095 (Hard Copy)'!V160))</f>
        <v> </v>
      </c>
      <c r="W160" s="1014" t="str">
        <f>IF(IFERROR('Blocks A'!W174-'Pre-1.095 (Hard Copy)'!W160, 0)=0, " ", ('Blocks A'!W174-'Pre-1.095 (Hard Copy)'!W160))</f>
        <v> </v>
      </c>
      <c r="X160" s="1014" t="str">
        <f>IF(IFERROR('Blocks A'!X174-'Pre-1.095 (Hard Copy)'!X160, 0)=0, " ", ('Blocks A'!X174-'Pre-1.095 (Hard Copy)'!X160))</f>
        <v> </v>
      </c>
      <c r="Y160" s="1014" t="str">
        <f>IF(IFERROR('Blocks A'!AC174-'Pre-1.095 (Hard Copy)'!Y160, 0)=0, " ", ('Blocks A'!AC174-'Pre-1.095 (Hard Copy)'!Y160))</f>
        <v> </v>
      </c>
      <c r="Z160" s="1014" t="str">
        <f>IF(IFERROR('Blocks A'!Y174-'Pre-1.095 (Hard Copy)'!Z160, 0)=0, " ", ('Blocks A'!Y174-'Pre-1.095 (Hard Copy)'!Z160))</f>
        <v> </v>
      </c>
      <c r="AA160" s="1014" t="str">
        <f>IF(IFERROR('Blocks A'!Z174-'Pre-1.095 (Hard Copy)'!AA160, 0)=0, " ", ('Blocks A'!Z174-'Pre-1.095 (Hard Copy)'!AA160))</f>
        <v> </v>
      </c>
      <c r="AB160" s="1014" t="str">
        <f>IF(IFERROR('Blocks A'!AA174-'Pre-1.095 (Hard Copy)'!AB160, 0)=0, " ", ('Blocks A'!AA174-'Pre-1.095 (Hard Copy)'!AB160))</f>
        <v> </v>
      </c>
      <c r="AC160" s="1014" t="str">
        <f>IF(IFERROR('Blocks A'!AB174-'Pre-1.095 (Hard Copy)'!AC160, 0)=0, " ", ('Blocks A'!AB174-'Pre-1.095 (Hard Copy)'!AC160))</f>
        <v> </v>
      </c>
      <c r="AD160" s="1014" t="str">
        <f>IF(IFERROR('Blocks A'!AY174-'Pre-1.095 (Hard Copy)'!AD160, 0)=0, " ", ('Blocks A'!AY174-'Pre-1.095 (Hard Copy)'!AD160))</f>
        <v> </v>
      </c>
      <c r="AE160" s="1014" t="str">
        <f>IF(IFERROR('Blocks A'!AZ174-'Pre-1.095 (Hard Copy)'!AE160, 0)=0, " ", ('Blocks A'!AZ174-'Pre-1.095 (Hard Copy)'!AE160))</f>
        <v> </v>
      </c>
      <c r="AF160" s="1014" t="str">
        <f>IF(IFERROR('Blocks A'!BA174-'Pre-1.095 (Hard Copy)'!AF160, 0)=0, " ", ('Blocks A'!BA174-'Pre-1.095 (Hard Copy)'!AF160))</f>
        <v> </v>
      </c>
      <c r="AG160" s="1014" t="str">
        <f>IF(IFERROR('Blocks A'!BB174-'Pre-1.095 (Hard Copy)'!AG160, 0)=0, " ", ('Blocks A'!BB174-'Pre-1.095 (Hard Copy)'!AG160))</f>
        <v> </v>
      </c>
      <c r="AH160" s="1014" t="str">
        <f>IF(IFERROR('Blocks A'!BC174-'Pre-1.095 (Hard Copy)'!AH160, 0)=0, " ", ('Blocks A'!BC174-'Pre-1.095 (Hard Copy)'!AH160))</f>
        <v> </v>
      </c>
      <c r="AI160" s="1014" t="str">
        <f>IF(IFERROR('Blocks A'!BJ174-'Pre-1.095 (Hard Copy)'!AI160, 0)=0, " ", ('Blocks A'!BJ174-'Pre-1.095 (Hard Copy)'!AI160))</f>
        <v> </v>
      </c>
      <c r="AJ160" s="1014" t="str">
        <f>IF(IFERROR('Blocks A'!BD174-'Pre-1.095 (Hard Copy)'!AJ160, 0)=0, " ", ('Blocks A'!BD174-'Pre-1.095 (Hard Copy)'!AJ160))</f>
        <v> </v>
      </c>
      <c r="AK160" s="1014" t="str">
        <f>IF(IFERROR('Blocks A'!BE174-'Pre-1.095 (Hard Copy)'!AK160, 0)=0, " ", ('Blocks A'!BE174-'Pre-1.095 (Hard Copy)'!AK160))</f>
        <v> </v>
      </c>
      <c r="AL160" s="1014" t="str">
        <f>IF(IFERROR('Blocks A'!BF174-'Pre-1.095 (Hard Copy)'!AL160, 0)=0, " ", ('Blocks A'!BF174-'Pre-1.095 (Hard Copy)'!AL160))</f>
        <v> </v>
      </c>
      <c r="AM160" s="1014" t="str">
        <f>IF(IFERROR('Blocks A'!BG174-'Pre-1.095 (Hard Copy)'!AM160, 0)=0, " ", ('Blocks A'!BG174-'Pre-1.095 (Hard Copy)'!AM160))</f>
        <v> </v>
      </c>
      <c r="AN160" s="1014" t="str">
        <f>IF(IFERROR('Blocks A'!BH174-'Pre-1.095 (Hard Copy)'!AN160, 0)=0, " ", ('Blocks A'!BH174-'Pre-1.095 (Hard Copy)'!AN160))</f>
        <v> </v>
      </c>
      <c r="AO160" s="1014" t="str">
        <f>IF(IFERROR('Blocks A'!BI174-'Pre-1.095 (Hard Copy)'!AO160, 0)=0, " ", ('Blocks A'!BI174-'Pre-1.095 (Hard Copy)'!AO160))</f>
        <v> </v>
      </c>
      <c r="AP160" s="1014" t="str">
        <f>IF(IFERROR('Blocks A'!BK174-'Pre-1.095 (Hard Copy)'!AP160, 0)=0, " ", ('Blocks A'!BK174-'Pre-1.095 (Hard Copy)'!AP160))</f>
        <v> </v>
      </c>
      <c r="AQ160" s="1014" t="str">
        <f>IF(IFERROR('Blocks A'!BL174-'Pre-1.095 (Hard Copy)'!AQ160, 0)=0, " ", ('Blocks A'!BL174-'Pre-1.095 (Hard Copy)'!AQ160))</f>
        <v> </v>
      </c>
      <c r="AR160" s="1014" t="str">
        <f>IF(IFERROR('Blocks A'!BM174-'Pre-1.095 (Hard Copy)'!AR160, 0)=0, " ", ('Blocks A'!BM174-'Pre-1.095 (Hard Copy)'!AR160))</f>
        <v> </v>
      </c>
      <c r="AS160" s="1014" t="str">
        <f>IF(IFERROR('Blocks A'!BO174-'Pre-1.095 (Hard Copy)'!AS160, 0)=0, " ", ('Blocks A'!BO174-'Pre-1.095 (Hard Copy)'!AS160))</f>
        <v> </v>
      </c>
      <c r="AT160" s="1014" t="str">
        <f>IF(IFERROR('Blocks A'!BP174-'Pre-1.095 (Hard Copy)'!AT160, 0)=0, " ", ('Blocks A'!BP174-'Pre-1.095 (Hard Copy)'!AT160))</f>
        <v> </v>
      </c>
      <c r="AU160" s="1014" t="str">
        <f>IF(IFERROR('Blocks A'!BQ174-'Pre-1.095 (Hard Copy)'!AU160, 0)=0, " ", ('Blocks A'!BQ174-'Pre-1.095 (Hard Copy)'!AU160))</f>
        <v> </v>
      </c>
      <c r="AV160" s="1014" t="str">
        <f>IF(IFERROR('Blocks A'!BR174-'Pre-1.095 (Hard Copy)'!AV160, 0)=0, " ", ('Blocks A'!BR174-'Pre-1.095 (Hard Copy)'!AV160))</f>
        <v> </v>
      </c>
      <c r="AW160" s="1014" t="str">
        <f>IF(IFERROR('Blocks A'!BS174-'Pre-1.095 (Hard Copy)'!AW160, 0)=0, " ", ('Blocks A'!BS174-'Pre-1.095 (Hard Copy)'!AW160))</f>
        <v> </v>
      </c>
      <c r="AX160" s="1014" t="str">
        <f>IF(IFERROR('Blocks A'!BT174-'Pre-1.095 (Hard Copy)'!AX160, 0)=0, " ", ('Blocks A'!BT174-'Pre-1.095 (Hard Copy)'!AX160))</f>
        <v> </v>
      </c>
      <c r="AY160" s="1014" t="str">
        <f>IF(IFERROR('Blocks A'!BU174-'Pre-1.095 (Hard Copy)'!AY160, 0)=0, " ", ('Blocks A'!BU174-'Pre-1.095 (Hard Copy)'!AY160))</f>
        <v> </v>
      </c>
      <c r="AZ160" s="1014" t="str">
        <f>IF(IFERROR('Blocks A'!BW174-'Pre-1.095 (Hard Copy)'!AZ160, 0)=0, " ", ('Blocks A'!BW174-'Pre-1.095 (Hard Copy)'!AZ160))</f>
        <v> </v>
      </c>
      <c r="BA160" s="1014" t="str">
        <f>IF(IFERROR('Blocks A'!BX174-'Pre-1.095 (Hard Copy)'!BA160, 0)=0, " ", ('Blocks A'!BX174-'Pre-1.095 (Hard Copy)'!BA160))</f>
        <v>+0</v>
      </c>
      <c r="BB160" s="1014" t="str">
        <f>IF(IFERROR('Blocks A'!BY174-'Pre-1.095 (Hard Copy)'!BB160, 0)=0, " ", ('Blocks A'!BY174-'Pre-1.095 (Hard Copy)'!BB160))</f>
        <v> </v>
      </c>
      <c r="BC160" s="1015" t="str">
        <f>IF(IFERROR('Blocks A'!BZ174-'Pre-1.095 (Hard Copy)'!BC160, 0)=0, " ", ('Blocks A'!BZ174-'Pre-1.095 (Hard Copy)'!BC160))</f>
        <v>-0.0</v>
      </c>
      <c r="BD160" s="1014" t="str">
        <f>IF(IFERROR('Blocks A'!BV174-'Pre-1.095 (Hard Copy)'!BD160, 0)=0, " ", ('Blocks A'!BV174-'Pre-1.095 (Hard Copy)'!BD160))</f>
        <v> </v>
      </c>
      <c r="BE160" s="1014" t="str">
        <f>IF(IFERROR('Blocks A'!CB174-'Pre-1.095 (Hard Copy)'!BE160, 0)=0, " ", ('Blocks A'!CB174-'Pre-1.095 (Hard Copy)'!BE160))</f>
        <v> </v>
      </c>
      <c r="BF160" s="1014" t="str">
        <f>IF(IFERROR('Blocks A'!CC174-'Pre-1.095 (Hard Copy)'!BF160, 0)=0, " ", ('Blocks A'!CC174-'Pre-1.095 (Hard Copy)'!BF160))</f>
        <v>-0</v>
      </c>
      <c r="BG160" s="1016" t="str">
        <f>IF(IFERROR('Blocks A'!CD174-'Pre-1.095 (Hard Copy)'!BG160, 0)=0, " ", ('Blocks A'!CD174-'Pre-1.095 (Hard Copy)'!BG160))</f>
        <v>-0.0000</v>
      </c>
      <c r="BH160" s="1014" t="str">
        <f>IF(IFERROR('Blocks A'!CE174-'Pre-1.095 (Hard Copy)'!BH160, 0)=0, " ", ('Blocks A'!CE174-'Pre-1.095 (Hard Copy)'!BH160))</f>
        <v> </v>
      </c>
      <c r="BI160" s="1014" t="str">
        <f>IF(IFERROR('Blocks A'!CZ174-'Pre-1.095 (Hard Copy)'!BI160, 0)=0, " ", ('Blocks A'!CZ174-'Pre-1.095 (Hard Copy)'!BI160))</f>
        <v> </v>
      </c>
      <c r="BJ160" s="1014" t="str">
        <f>IF(IFERROR('Blocks A'!DA174-'Pre-1.095 (Hard Copy)'!BJ160, 0)=0, " ", ('Blocks A'!DA174-'Pre-1.095 (Hard Copy)'!BJ160))</f>
        <v> </v>
      </c>
      <c r="BK160" s="1014" t="str">
        <f>IF(IFERROR('Blocks A'!DB174-'Pre-1.095 (Hard Copy)'!BK160, 0)=0, " ", ('Blocks A'!DB174-'Pre-1.095 (Hard Copy)'!BK160))</f>
        <v> </v>
      </c>
      <c r="BL160" s="1014" t="str">
        <f>IF(IFERROR('Blocks A'!DC174-'Pre-1.095 (Hard Copy)'!BL160, 0)=0, " ", ('Blocks A'!DC174-'Pre-1.095 (Hard Copy)'!BL160))</f>
        <v> </v>
      </c>
      <c r="BM160" s="1014" t="str">
        <f>IF(IFERROR('Blocks A'!DD174-'Pre-1.095 (Hard Copy)'!BM160, 0)=0, " ", ('Blocks A'!DD174-'Pre-1.095 (Hard Copy)'!BM160))</f>
        <v> </v>
      </c>
      <c r="BN160" s="1014" t="str">
        <f>IF(IFERROR('Blocks A'!DE174-'Pre-1.095 (Hard Copy)'!BN160, 0)=0, " ", ('Blocks A'!DE174-'Pre-1.095 (Hard Copy)'!BN160))</f>
        <v> </v>
      </c>
      <c r="BO160" s="1014" t="str">
        <f>IF(IFERROR('Blocks A'!DF174-'Pre-1.095 (Hard Copy)'!BO160, 0)=0, " ", ('Blocks A'!DF174-'Pre-1.095 (Hard Copy)'!BO160))</f>
        <v> </v>
      </c>
      <c r="BP160" s="1014" t="str">
        <f>IF(IFERROR('Blocks A'!DG174-'Pre-1.095 (Hard Copy)'!BP160, 0)=0, " ", ('Blocks A'!DG174-'Pre-1.095 (Hard Copy)'!BP160))</f>
        <v> </v>
      </c>
      <c r="BQ160" s="1014" t="str">
        <f>IF(IFERROR('Blocks A'!DH174-'Pre-1.095 (Hard Copy)'!BQ160, 0)=0, " ", ('Blocks A'!DH174-'Pre-1.095 (Hard Copy)'!BQ160))</f>
        <v> </v>
      </c>
      <c r="BR160" s="1014" t="str">
        <f>IF(IFERROR('Blocks A'!DI174-'Pre-1.095 (Hard Copy)'!BR160, 0)=0, " ", ('Blocks A'!DI174-'Pre-1.095 (Hard Copy)'!BR160))</f>
        <v> </v>
      </c>
      <c r="BS160" s="1014" t="str">
        <f>IF(IFERROR('Blocks A'!DJ174-'Pre-1.095 (Hard Copy)'!BS160, 0)=0, " ", ('Blocks A'!DJ174-'Pre-1.095 (Hard Copy)'!BS160))</f>
        <v> </v>
      </c>
      <c r="BT160" s="1014" t="str">
        <f>IF(IFERROR('Blocks A'!DK174-'Pre-1.095 (Hard Copy)'!BT160, 0)=0, " ", ('Blocks A'!DK174-'Pre-1.095 (Hard Copy)'!BT160))</f>
        <v> </v>
      </c>
      <c r="BU160" s="1014" t="str">
        <f>IF(IFERROR('Blocks A'!DL174-'Pre-1.095 (Hard Copy)'!BU160, 0)=0, " ", ('Blocks A'!DL174-'Pre-1.095 (Hard Copy)'!BU160))</f>
        <v> </v>
      </c>
      <c r="BV160" s="1014" t="str">
        <f>IF(IFERROR('Blocks A'!DM174-'Pre-1.095 (Hard Copy)'!BV160, 0)=0, " ", ('Blocks A'!DM174-'Pre-1.095 (Hard Copy)'!BV160))</f>
        <v> </v>
      </c>
      <c r="BW160" s="1014" t="str">
        <f>IF(IFERROR('Blocks A'!DN174-'Pre-1.095 (Hard Copy)'!BW160, 0)=0, " ", ('Blocks A'!DN174-'Pre-1.095 (Hard Copy)'!BW160))</f>
        <v>+0</v>
      </c>
      <c r="BX160" s="1014" t="str">
        <f>IF(IFERROR('Blocks A'!DO174-'Pre-1.095 (Hard Copy)'!BX160, 0)=0, " ", ('Blocks A'!DO174-'Pre-1.095 (Hard Copy)'!BX160))</f>
        <v> </v>
      </c>
      <c r="BY160" s="1014" t="str">
        <f>IF(IFERROR('Blocks A'!DP174-'Pre-1.095 (Hard Copy)'!BY160, 0)=0, " ", ('Blocks A'!DP174-'Pre-1.095 (Hard Copy)'!BY160))</f>
        <v> </v>
      </c>
      <c r="BZ160" s="1014" t="str">
        <f>IF(IFERROR('Blocks A'!DQ174-'Pre-1.095 (Hard Copy)'!BZ160, 0)=0, " ", ('Blocks A'!DQ174-'Pre-1.095 (Hard Copy)'!BZ160))</f>
        <v> </v>
      </c>
      <c r="CA160" s="1014" t="str">
        <f>IF(IFERROR('Blocks A'!DR174-'Pre-1.095 (Hard Copy)'!CA160, 0)=0, " ", ('Blocks A'!DR174-'Pre-1.095 (Hard Copy)'!CA160))</f>
        <v> </v>
      </c>
      <c r="CB160" s="1014" t="str">
        <f>IF(IFERROR('Blocks A'!DS174-'Pre-1.095 (Hard Copy)'!CB160, 0)=0, " ", ('Blocks A'!DS174-'Pre-1.095 (Hard Copy)'!CB160))</f>
        <v> </v>
      </c>
      <c r="CC160" s="1014" t="str">
        <f>IF(IFERROR('Blocks A'!DT174-'Pre-1.095 (Hard Copy)'!CC160, 0)=0, " ", ('Blocks A'!DT174-'Pre-1.095 (Hard Copy)'!CC160))</f>
        <v> </v>
      </c>
      <c r="CD160" s="1014" t="str">
        <f>IF(IFERROR('Blocks A'!DU174-'Pre-1.095 (Hard Copy)'!CD160, 0)=0, " ", ('Blocks A'!DU174-'Pre-1.095 (Hard Copy)'!CD160))</f>
        <v>+0</v>
      </c>
      <c r="CE160" s="1014" t="str">
        <f>IF(IFERROR('Blocks A'!DX174-'Pre-1.095 (Hard Copy)'!CE160, 0)=0, " ", ('Blocks A'!DX174-'Pre-1.095 (Hard Copy)'!CE160))</f>
        <v>-0</v>
      </c>
      <c r="CF160" s="1014" t="str">
        <f>IF(IFERROR('Blocks A'!DY174-'Pre-1.095 (Hard Copy)'!CF160, 0)=0, " ", ('Blocks A'!DY174-'Pre-1.095 (Hard Copy)'!CF160))</f>
        <v>+0</v>
      </c>
      <c r="CG160" s="1016" t="str">
        <f>IF(IFERROR('Blocks A'!DZ174-'Pre-1.095 (Hard Copy)'!CG160, 0)=0, " ", ('Blocks A'!DZ174-'Pre-1.095 (Hard Copy)'!CG160))</f>
        <v>+0.0000</v>
      </c>
      <c r="CH160" s="1015" t="str">
        <f>IF(IFERROR('Blocks A'!DV174-'Pre-1.095 (Hard Copy)'!CH160, 0)=0, " ", ('Blocks A'!DV174-'Pre-1.095 (Hard Copy)'!CH160))</f>
        <v>-0.0</v>
      </c>
      <c r="CI160" s="1015" t="str">
        <f>IF(IFERROR('Blocks A'!DW174-'Pre-1.095 (Hard Copy)'!CI160, 0)=0, " ", ('Blocks A'!DW174-'Pre-1.095 (Hard Copy)'!CI160))</f>
        <v>+0.0</v>
      </c>
      <c r="CJ160" s="1014" t="str">
        <f>IF(IFERROR('Blocks A'!EA174-'Pre-1.095 (Hard Copy)'!CJ160, 0)=0, " ", ('Blocks A'!EA174-'Pre-1.095 (Hard Copy)'!CJ160))</f>
        <v>-0</v>
      </c>
      <c r="CK160" s="1017" t="str">
        <f>IF(IFERROR('Blocks A'!EB174-'Pre-1.095 (Hard Copy)'!CK160, 0)=0, " ", ('Blocks A'!EB174-'Pre-1.095 (Hard Copy)'!CK160))</f>
        <v>+0.00</v>
      </c>
      <c r="CL160" s="1017" t="str">
        <f>IF(IFERROR('Blocks A'!EC174-'Pre-1.095 (Hard Copy)'!CL160, 0)=0, " ", ('Blocks A'!EC174-'Pre-1.095 (Hard Copy)'!CL160))</f>
        <v>-0.00</v>
      </c>
      <c r="CM160" s="1017" t="str">
        <f>IF(IFERROR('Blocks A'!EH174-'Pre-1.095 (Hard Copy)'!CM160, 0)=0, " ", ('Blocks A'!EH174-'Pre-1.095 (Hard Copy)'!CM160))</f>
        <v>+0.00</v>
      </c>
      <c r="CN160" s="1014" t="str">
        <f>IF(IFERROR('Blocks A'!ED174-'Pre-1.095 (Hard Copy)'!CN160, 0)=0, " ", ('Blocks A'!ED174-'Pre-1.095 (Hard Copy)'!CN160))</f>
        <v>+0</v>
      </c>
      <c r="CO160" s="1017" t="str">
        <f>IF(IFERROR('Blocks A'!EE174-'Pre-1.095 (Hard Copy)'!CO160, 0)=0, " ", ('Blocks A'!EE174-'Pre-1.095 (Hard Copy)'!CO160))</f>
        <v>+0.00</v>
      </c>
      <c r="CP160" s="1017" t="str">
        <f>IF(IFERROR('Blocks A'!EF174-'Pre-1.095 (Hard Copy)'!CP160, 0)=0, " ", ('Blocks A'!EF174-'Pre-1.095 (Hard Copy)'!CP160))</f>
        <v>+0.00</v>
      </c>
      <c r="CQ160" s="1016" t="str">
        <f>IF(IFERROR('Blocks A'!EG174-'Pre-1.095 (Hard Copy)'!CQ160, 0)=0, " ", ('Blocks A'!EG174-'Pre-1.095 (Hard Copy)'!CQ160))</f>
        <v>+0.0000</v>
      </c>
      <c r="CR160" s="1018">
        <v>55.0</v>
      </c>
    </row>
    <row r="161">
      <c r="B161" s="1013" t="s">
        <v>1034</v>
      </c>
      <c r="C161" s="969" t="s">
        <v>886</v>
      </c>
      <c r="D161" s="969">
        <v>1.0</v>
      </c>
      <c r="E161" s="969">
        <v>1.0</v>
      </c>
      <c r="F161" s="969">
        <v>1.0</v>
      </c>
      <c r="G161" s="1014" t="str">
        <f>IF(IFERROR('Blocks A'!G175-'Pre-1.095 (Hard Copy)'!G161, 0)=0, " ", ('Blocks A'!G175-'Pre-1.095 (Hard Copy)'!G161))</f>
        <v> </v>
      </c>
      <c r="H161" s="1014" t="str">
        <f>IF(IFERROR('Blocks A'!H175-'Pre-1.095 (Hard Copy)'!H161, 0)=0, " ", ('Blocks A'!H175-'Pre-1.095 (Hard Copy)'!H161))</f>
        <v> </v>
      </c>
      <c r="I161" s="1014" t="str">
        <f>IF(IFERROR('Blocks A'!I175-'Pre-1.095 (Hard Copy)'!I161, 0)=0, " ", ('Blocks A'!I175-'Pre-1.095 (Hard Copy)'!I161))</f>
        <v> </v>
      </c>
      <c r="J161" s="1014" t="str">
        <f>IF(IFERROR('Blocks A'!J175-'Pre-1.095 (Hard Copy)'!J161, 0)=0, " ", ('Blocks A'!J175-'Pre-1.095 (Hard Copy)'!J161))</f>
        <v> </v>
      </c>
      <c r="K161" s="1014" t="str">
        <f>IF(IFERROR('Blocks A'!K175-'Pre-1.095 (Hard Copy)'!K161, 0)=0, " ", ('Blocks A'!K175-'Pre-1.095 (Hard Copy)'!K161))</f>
        <v> </v>
      </c>
      <c r="L161" s="1014" t="str">
        <f>IF(IFERROR('Blocks A'!L175-'Pre-1.095 (Hard Copy)'!L161, 0)=0, " ", ('Blocks A'!L175-'Pre-1.095 (Hard Copy)'!L161))</f>
        <v> </v>
      </c>
      <c r="M161" s="1014" t="str">
        <f>IF(IFERROR('Blocks A'!N175-'Pre-1.095 (Hard Copy)'!M161, 0)=0, " ", ('Blocks A'!N175-'Pre-1.095 (Hard Copy)'!M161))</f>
        <v> </v>
      </c>
      <c r="N161" s="1014" t="str">
        <f>IF(IFERROR('Blocks A'!O175-'Pre-1.095 (Hard Copy)'!N161, 0)=0, " ", ('Blocks A'!O175-'Pre-1.095 (Hard Copy)'!N161))</f>
        <v> </v>
      </c>
      <c r="O161" s="1014" t="str">
        <f>IF(IFERROR('Blocks A'!P175-'Pre-1.095 (Hard Copy)'!O161, 0)=0, " ", ('Blocks A'!P175-'Pre-1.095 (Hard Copy)'!O161))</f>
        <v> </v>
      </c>
      <c r="P161" s="1014" t="str">
        <f>IF(IFERROR('Blocks A'!Q175-'Pre-1.095 (Hard Copy)'!P161, 0)=0, " ", ('Blocks A'!Q175-'Pre-1.095 (Hard Copy)'!P161))</f>
        <v> </v>
      </c>
      <c r="Q161" s="1014" t="str">
        <f>IF(IFERROR('Blocks A'!R175-'Pre-1.095 (Hard Copy)'!Q161, 0)=0, " ", ('Blocks A'!R175-'Pre-1.095 (Hard Copy)'!Q161))</f>
        <v> </v>
      </c>
      <c r="R161" s="1014" t="str">
        <f>IF(IFERROR('Blocks A'!S175-'Pre-1.095 (Hard Copy)'!R161, 0)=0, " ", ('Blocks A'!S175-'Pre-1.095 (Hard Copy)'!R161))</f>
        <v> </v>
      </c>
      <c r="S161" s="1014" t="str">
        <f>IF(IFERROR('Blocks A'!T175-'Pre-1.095 (Hard Copy)'!S161, 0)=0, " ", ('Blocks A'!T175-'Pre-1.095 (Hard Copy)'!S161))</f>
        <v> </v>
      </c>
      <c r="T161" s="1014" t="str">
        <f>IF(IFERROR('Blocks A'!M175-'Pre-1.095 (Hard Copy)'!T161, 0)=0, " ", ('Blocks A'!M175-'Pre-1.095 (Hard Copy)'!T161))</f>
        <v> </v>
      </c>
      <c r="U161" s="1014" t="str">
        <f>IF(IFERROR('Blocks A'!U175-'Pre-1.095 (Hard Copy)'!U161, 0)=0, " ", ('Blocks A'!U175-'Pre-1.095 (Hard Copy)'!U161))</f>
        <v> </v>
      </c>
      <c r="V161" s="1014" t="str">
        <f>IF(IFERROR('Blocks A'!V175-'Pre-1.095 (Hard Copy)'!V161, 0)=0, " ", ('Blocks A'!V175-'Pre-1.095 (Hard Copy)'!V161))</f>
        <v> </v>
      </c>
      <c r="W161" s="1014" t="str">
        <f>IF(IFERROR('Blocks A'!W175-'Pre-1.095 (Hard Copy)'!W161, 0)=0, " ", ('Blocks A'!W175-'Pre-1.095 (Hard Copy)'!W161))</f>
        <v> </v>
      </c>
      <c r="X161" s="1014" t="str">
        <f>IF(IFERROR('Blocks A'!X175-'Pre-1.095 (Hard Copy)'!X161, 0)=0, " ", ('Blocks A'!X175-'Pre-1.095 (Hard Copy)'!X161))</f>
        <v> </v>
      </c>
      <c r="Y161" s="1014" t="str">
        <f>IF(IFERROR('Blocks A'!AC175-'Pre-1.095 (Hard Copy)'!Y161, 0)=0, " ", ('Blocks A'!AC175-'Pre-1.095 (Hard Copy)'!Y161))</f>
        <v> </v>
      </c>
      <c r="Z161" s="1014" t="str">
        <f>IF(IFERROR('Blocks A'!Y175-'Pre-1.095 (Hard Copy)'!Z161, 0)=0, " ", ('Blocks A'!Y175-'Pre-1.095 (Hard Copy)'!Z161))</f>
        <v> </v>
      </c>
      <c r="AA161" s="1014" t="str">
        <f>IF(IFERROR('Blocks A'!Z175-'Pre-1.095 (Hard Copy)'!AA161, 0)=0, " ", ('Blocks A'!Z175-'Pre-1.095 (Hard Copy)'!AA161))</f>
        <v> </v>
      </c>
      <c r="AB161" s="1014" t="str">
        <f>IF(IFERROR('Blocks A'!AA175-'Pre-1.095 (Hard Copy)'!AB161, 0)=0, " ", ('Blocks A'!AA175-'Pre-1.095 (Hard Copy)'!AB161))</f>
        <v> </v>
      </c>
      <c r="AC161" s="1014" t="str">
        <f>IF(IFERROR('Blocks A'!AB175-'Pre-1.095 (Hard Copy)'!AC161, 0)=0, " ", ('Blocks A'!AB175-'Pre-1.095 (Hard Copy)'!AC161))</f>
        <v> </v>
      </c>
      <c r="AD161" s="1014" t="str">
        <f>IF(IFERROR('Blocks A'!AY175-'Pre-1.095 (Hard Copy)'!AD161, 0)=0, " ", ('Blocks A'!AY175-'Pre-1.095 (Hard Copy)'!AD161))</f>
        <v> </v>
      </c>
      <c r="AE161" s="1014" t="str">
        <f>IF(IFERROR('Blocks A'!AZ175-'Pre-1.095 (Hard Copy)'!AE161, 0)=0, " ", ('Blocks A'!AZ175-'Pre-1.095 (Hard Copy)'!AE161))</f>
        <v> </v>
      </c>
      <c r="AF161" s="1014" t="str">
        <f>IF(IFERROR('Blocks A'!BA175-'Pre-1.095 (Hard Copy)'!AF161, 0)=0, " ", ('Blocks A'!BA175-'Pre-1.095 (Hard Copy)'!AF161))</f>
        <v> </v>
      </c>
      <c r="AG161" s="1014" t="str">
        <f>IF(IFERROR('Blocks A'!BB175-'Pre-1.095 (Hard Copy)'!AG161, 0)=0, " ", ('Blocks A'!BB175-'Pre-1.095 (Hard Copy)'!AG161))</f>
        <v> </v>
      </c>
      <c r="AH161" s="1014" t="str">
        <f>IF(IFERROR('Blocks A'!BC175-'Pre-1.095 (Hard Copy)'!AH161, 0)=0, " ", ('Blocks A'!BC175-'Pre-1.095 (Hard Copy)'!AH161))</f>
        <v> </v>
      </c>
      <c r="AI161" s="1014" t="str">
        <f>IF(IFERROR('Blocks A'!BJ175-'Pre-1.095 (Hard Copy)'!AI161, 0)=0, " ", ('Blocks A'!BJ175-'Pre-1.095 (Hard Copy)'!AI161))</f>
        <v> </v>
      </c>
      <c r="AJ161" s="1014" t="str">
        <f>IF(IFERROR('Blocks A'!BD175-'Pre-1.095 (Hard Copy)'!AJ161, 0)=0, " ", ('Blocks A'!BD175-'Pre-1.095 (Hard Copy)'!AJ161))</f>
        <v> </v>
      </c>
      <c r="AK161" s="1014" t="str">
        <f>IF(IFERROR('Blocks A'!BE175-'Pre-1.095 (Hard Copy)'!AK161, 0)=0, " ", ('Blocks A'!BE175-'Pre-1.095 (Hard Copy)'!AK161))</f>
        <v> </v>
      </c>
      <c r="AL161" s="1014" t="str">
        <f>IF(IFERROR('Blocks A'!BF175-'Pre-1.095 (Hard Copy)'!AL161, 0)=0, " ", ('Blocks A'!BF175-'Pre-1.095 (Hard Copy)'!AL161))</f>
        <v> </v>
      </c>
      <c r="AM161" s="1014" t="str">
        <f>IF(IFERROR('Blocks A'!BG175-'Pre-1.095 (Hard Copy)'!AM161, 0)=0, " ", ('Blocks A'!BG175-'Pre-1.095 (Hard Copy)'!AM161))</f>
        <v> </v>
      </c>
      <c r="AN161" s="1014" t="str">
        <f>IF(IFERROR('Blocks A'!BH175-'Pre-1.095 (Hard Copy)'!AN161, 0)=0, " ", ('Blocks A'!BH175-'Pre-1.095 (Hard Copy)'!AN161))</f>
        <v> </v>
      </c>
      <c r="AO161" s="1014" t="str">
        <f>IF(IFERROR('Blocks A'!BI175-'Pre-1.095 (Hard Copy)'!AO161, 0)=0, " ", ('Blocks A'!BI175-'Pre-1.095 (Hard Copy)'!AO161))</f>
        <v> </v>
      </c>
      <c r="AP161" s="1014" t="str">
        <f>IF(IFERROR('Blocks A'!BK175-'Pre-1.095 (Hard Copy)'!AP161, 0)=0, " ", ('Blocks A'!BK175-'Pre-1.095 (Hard Copy)'!AP161))</f>
        <v> </v>
      </c>
      <c r="AQ161" s="1014" t="str">
        <f>IF(IFERROR('Blocks A'!BL175-'Pre-1.095 (Hard Copy)'!AQ161, 0)=0, " ", ('Blocks A'!BL175-'Pre-1.095 (Hard Copy)'!AQ161))</f>
        <v> </v>
      </c>
      <c r="AR161" s="1014" t="str">
        <f>IF(IFERROR('Blocks A'!BM175-'Pre-1.095 (Hard Copy)'!AR161, 0)=0, " ", ('Blocks A'!BM175-'Pre-1.095 (Hard Copy)'!AR161))</f>
        <v> </v>
      </c>
      <c r="AS161" s="1014" t="str">
        <f>IF(IFERROR('Blocks A'!BO175-'Pre-1.095 (Hard Copy)'!AS161, 0)=0, " ", ('Blocks A'!BO175-'Pre-1.095 (Hard Copy)'!AS161))</f>
        <v> </v>
      </c>
      <c r="AT161" s="1014" t="str">
        <f>IF(IFERROR('Blocks A'!BP175-'Pre-1.095 (Hard Copy)'!AT161, 0)=0, " ", ('Blocks A'!BP175-'Pre-1.095 (Hard Copy)'!AT161))</f>
        <v> </v>
      </c>
      <c r="AU161" s="1014" t="str">
        <f>IF(IFERROR('Blocks A'!BQ175-'Pre-1.095 (Hard Copy)'!AU161, 0)=0, " ", ('Blocks A'!BQ175-'Pre-1.095 (Hard Copy)'!AU161))</f>
        <v> </v>
      </c>
      <c r="AV161" s="1014" t="str">
        <f>IF(IFERROR('Blocks A'!BR175-'Pre-1.095 (Hard Copy)'!AV161, 0)=0, " ", ('Blocks A'!BR175-'Pre-1.095 (Hard Copy)'!AV161))</f>
        <v> </v>
      </c>
      <c r="AW161" s="1014" t="str">
        <f>IF(IFERROR('Blocks A'!BS175-'Pre-1.095 (Hard Copy)'!AW161, 0)=0, " ", ('Blocks A'!BS175-'Pre-1.095 (Hard Copy)'!AW161))</f>
        <v> </v>
      </c>
      <c r="AX161" s="1014" t="str">
        <f>IF(IFERROR('Blocks A'!BT175-'Pre-1.095 (Hard Copy)'!AX161, 0)=0, " ", ('Blocks A'!BT175-'Pre-1.095 (Hard Copy)'!AX161))</f>
        <v> </v>
      </c>
      <c r="AY161" s="1014" t="str">
        <f>IF(IFERROR('Blocks A'!BU175-'Pre-1.095 (Hard Copy)'!AY161, 0)=0, " ", ('Blocks A'!BU175-'Pre-1.095 (Hard Copy)'!AY161))</f>
        <v> </v>
      </c>
      <c r="AZ161" s="1014" t="str">
        <f>IF(IFERROR('Blocks A'!BW175-'Pre-1.095 (Hard Copy)'!AZ161, 0)=0, " ", ('Blocks A'!BW175-'Pre-1.095 (Hard Copy)'!AZ161))</f>
        <v> </v>
      </c>
      <c r="BA161" s="1014" t="str">
        <f>IF(IFERROR('Blocks A'!BX175-'Pre-1.095 (Hard Copy)'!BA161, 0)=0, " ", ('Blocks A'!BX175-'Pre-1.095 (Hard Copy)'!BA161))</f>
        <v>-0</v>
      </c>
      <c r="BB161" s="1014" t="str">
        <f>IF(IFERROR('Blocks A'!BY175-'Pre-1.095 (Hard Copy)'!BB161, 0)=0, " ", ('Blocks A'!BY175-'Pre-1.095 (Hard Copy)'!BB161))</f>
        <v> </v>
      </c>
      <c r="BC161" s="1015" t="str">
        <f>IF(IFERROR('Blocks A'!BZ175-'Pre-1.095 (Hard Copy)'!BC161, 0)=0, " ", ('Blocks A'!BZ175-'Pre-1.095 (Hard Copy)'!BC161))</f>
        <v>-0.0</v>
      </c>
      <c r="BD161" s="1014" t="str">
        <f>IF(IFERROR('Blocks A'!BV175-'Pre-1.095 (Hard Copy)'!BD161, 0)=0, " ", ('Blocks A'!BV175-'Pre-1.095 (Hard Copy)'!BD161))</f>
        <v> </v>
      </c>
      <c r="BE161" s="1014" t="str">
        <f>IF(IFERROR('Blocks A'!CB175-'Pre-1.095 (Hard Copy)'!BE161, 0)=0, " ", ('Blocks A'!CB175-'Pre-1.095 (Hard Copy)'!BE161))</f>
        <v> </v>
      </c>
      <c r="BF161" s="1014" t="str">
        <f>IF(IFERROR('Blocks A'!CC175-'Pre-1.095 (Hard Copy)'!BF161, 0)=0, " ", ('Blocks A'!CC175-'Pre-1.095 (Hard Copy)'!BF161))</f>
        <v>+0</v>
      </c>
      <c r="BG161" s="1016" t="str">
        <f>IF(IFERROR('Blocks A'!CD175-'Pre-1.095 (Hard Copy)'!BG161, 0)=0, " ", ('Blocks A'!CD175-'Pre-1.095 (Hard Copy)'!BG161))</f>
        <v>+0.0000</v>
      </c>
      <c r="BH161" s="1014" t="str">
        <f>IF(IFERROR('Blocks A'!CE175-'Pre-1.095 (Hard Copy)'!BH161, 0)=0, " ", ('Blocks A'!CE175-'Pre-1.095 (Hard Copy)'!BH161))</f>
        <v> </v>
      </c>
      <c r="BI161" s="1014" t="str">
        <f>IF(IFERROR('Blocks A'!CZ175-'Pre-1.095 (Hard Copy)'!BI161, 0)=0, " ", ('Blocks A'!CZ175-'Pre-1.095 (Hard Copy)'!BI161))</f>
        <v> </v>
      </c>
      <c r="BJ161" s="1014" t="str">
        <f>IF(IFERROR('Blocks A'!DA175-'Pre-1.095 (Hard Copy)'!BJ161, 0)=0, " ", ('Blocks A'!DA175-'Pre-1.095 (Hard Copy)'!BJ161))</f>
        <v> </v>
      </c>
      <c r="BK161" s="1014" t="str">
        <f>IF(IFERROR('Blocks A'!DB175-'Pre-1.095 (Hard Copy)'!BK161, 0)=0, " ", ('Blocks A'!DB175-'Pre-1.095 (Hard Copy)'!BK161))</f>
        <v> </v>
      </c>
      <c r="BL161" s="1014" t="str">
        <f>IF(IFERROR('Blocks A'!DC175-'Pre-1.095 (Hard Copy)'!BL161, 0)=0, " ", ('Blocks A'!DC175-'Pre-1.095 (Hard Copy)'!BL161))</f>
        <v> </v>
      </c>
      <c r="BM161" s="1014" t="str">
        <f>IF(IFERROR('Blocks A'!DD175-'Pre-1.095 (Hard Copy)'!BM161, 0)=0, " ", ('Blocks A'!DD175-'Pre-1.095 (Hard Copy)'!BM161))</f>
        <v> </v>
      </c>
      <c r="BN161" s="1014" t="str">
        <f>IF(IFERROR('Blocks A'!DE175-'Pre-1.095 (Hard Copy)'!BN161, 0)=0, " ", ('Blocks A'!DE175-'Pre-1.095 (Hard Copy)'!BN161))</f>
        <v> </v>
      </c>
      <c r="BO161" s="1014" t="str">
        <f>IF(IFERROR('Blocks A'!DF175-'Pre-1.095 (Hard Copy)'!BO161, 0)=0, " ", ('Blocks A'!DF175-'Pre-1.095 (Hard Copy)'!BO161))</f>
        <v> </v>
      </c>
      <c r="BP161" s="1014" t="str">
        <f>IF(IFERROR('Blocks A'!DG175-'Pre-1.095 (Hard Copy)'!BP161, 0)=0, " ", ('Blocks A'!DG175-'Pre-1.095 (Hard Copy)'!BP161))</f>
        <v> </v>
      </c>
      <c r="BQ161" s="1014" t="str">
        <f>IF(IFERROR('Blocks A'!DH175-'Pre-1.095 (Hard Copy)'!BQ161, 0)=0, " ", ('Blocks A'!DH175-'Pre-1.095 (Hard Copy)'!BQ161))</f>
        <v> </v>
      </c>
      <c r="BR161" s="1014" t="str">
        <f>IF(IFERROR('Blocks A'!DI175-'Pre-1.095 (Hard Copy)'!BR161, 0)=0, " ", ('Blocks A'!DI175-'Pre-1.095 (Hard Copy)'!BR161))</f>
        <v> </v>
      </c>
      <c r="BS161" s="1014" t="str">
        <f>IF(IFERROR('Blocks A'!DJ175-'Pre-1.095 (Hard Copy)'!BS161, 0)=0, " ", ('Blocks A'!DJ175-'Pre-1.095 (Hard Copy)'!BS161))</f>
        <v> </v>
      </c>
      <c r="BT161" s="1014" t="str">
        <f>IF(IFERROR('Blocks A'!DK175-'Pre-1.095 (Hard Copy)'!BT161, 0)=0, " ", ('Blocks A'!DK175-'Pre-1.095 (Hard Copy)'!BT161))</f>
        <v> </v>
      </c>
      <c r="BU161" s="1014" t="str">
        <f>IF(IFERROR('Blocks A'!DL175-'Pre-1.095 (Hard Copy)'!BU161, 0)=0, " ", ('Blocks A'!DL175-'Pre-1.095 (Hard Copy)'!BU161))</f>
        <v> </v>
      </c>
      <c r="BV161" s="1014" t="str">
        <f>IF(IFERROR('Blocks A'!DM175-'Pre-1.095 (Hard Copy)'!BV161, 0)=0, " ", ('Blocks A'!DM175-'Pre-1.095 (Hard Copy)'!BV161))</f>
        <v> </v>
      </c>
      <c r="BW161" s="1014" t="str">
        <f>IF(IFERROR('Blocks A'!DN175-'Pre-1.095 (Hard Copy)'!BW161, 0)=0, " ", ('Blocks A'!DN175-'Pre-1.095 (Hard Copy)'!BW161))</f>
        <v>-0</v>
      </c>
      <c r="BX161" s="1014" t="str">
        <f>IF(IFERROR('Blocks A'!DO175-'Pre-1.095 (Hard Copy)'!BX161, 0)=0, " ", ('Blocks A'!DO175-'Pre-1.095 (Hard Copy)'!BX161))</f>
        <v> </v>
      </c>
      <c r="BY161" s="1014" t="str">
        <f>IF(IFERROR('Blocks A'!DP175-'Pre-1.095 (Hard Copy)'!BY161, 0)=0, " ", ('Blocks A'!DP175-'Pre-1.095 (Hard Copy)'!BY161))</f>
        <v> </v>
      </c>
      <c r="BZ161" s="1014" t="str">
        <f>IF(IFERROR('Blocks A'!DQ175-'Pre-1.095 (Hard Copy)'!BZ161, 0)=0, " ", ('Blocks A'!DQ175-'Pre-1.095 (Hard Copy)'!BZ161))</f>
        <v> </v>
      </c>
      <c r="CA161" s="1014" t="str">
        <f>IF(IFERROR('Blocks A'!DR175-'Pre-1.095 (Hard Copy)'!CA161, 0)=0, " ", ('Blocks A'!DR175-'Pre-1.095 (Hard Copy)'!CA161))</f>
        <v> </v>
      </c>
      <c r="CB161" s="1014" t="str">
        <f>IF(IFERROR('Blocks A'!DS175-'Pre-1.095 (Hard Copy)'!CB161, 0)=0, " ", ('Blocks A'!DS175-'Pre-1.095 (Hard Copy)'!CB161))</f>
        <v> </v>
      </c>
      <c r="CC161" s="1014" t="str">
        <f>IF(IFERROR('Blocks A'!DT175-'Pre-1.095 (Hard Copy)'!CC161, 0)=0, " ", ('Blocks A'!DT175-'Pre-1.095 (Hard Copy)'!CC161))</f>
        <v> </v>
      </c>
      <c r="CD161" s="1014" t="str">
        <f>IF(IFERROR('Blocks A'!DU175-'Pre-1.095 (Hard Copy)'!CD161, 0)=0, " ", ('Blocks A'!DU175-'Pre-1.095 (Hard Copy)'!CD161))</f>
        <v>-0</v>
      </c>
      <c r="CE161" s="1014" t="str">
        <f>IF(IFERROR('Blocks A'!DX175-'Pre-1.095 (Hard Copy)'!CE161, 0)=0, " ", ('Blocks A'!DX175-'Pre-1.095 (Hard Copy)'!CE161))</f>
        <v>+0</v>
      </c>
      <c r="CF161" s="1014" t="str">
        <f>IF(IFERROR('Blocks A'!DY175-'Pre-1.095 (Hard Copy)'!CF161, 0)=0, " ", ('Blocks A'!DY175-'Pre-1.095 (Hard Copy)'!CF161))</f>
        <v>-0</v>
      </c>
      <c r="CG161" s="1016" t="str">
        <f>IF(IFERROR('Blocks A'!DZ175-'Pre-1.095 (Hard Copy)'!CG161, 0)=0, " ", ('Blocks A'!DZ175-'Pre-1.095 (Hard Copy)'!CG161))</f>
        <v>-0.0000</v>
      </c>
      <c r="CH161" s="1015" t="str">
        <f>IF(IFERROR('Blocks A'!DV175-'Pre-1.095 (Hard Copy)'!CH161, 0)=0, " ", ('Blocks A'!DV175-'Pre-1.095 (Hard Copy)'!CH161))</f>
        <v> </v>
      </c>
      <c r="CI161" s="1015" t="str">
        <f>IF(IFERROR('Blocks A'!DW175-'Pre-1.095 (Hard Copy)'!CI161, 0)=0, " ", ('Blocks A'!DW175-'Pre-1.095 (Hard Copy)'!CI161))</f>
        <v>-0.0</v>
      </c>
      <c r="CJ161" s="1014" t="str">
        <f>IF(IFERROR('Blocks A'!EA175-'Pre-1.095 (Hard Copy)'!CJ161, 0)=0, " ", ('Blocks A'!EA175-'Pre-1.095 (Hard Copy)'!CJ161))</f>
        <v>+0</v>
      </c>
      <c r="CK161" s="1017" t="str">
        <f>IF(IFERROR('Blocks A'!EB175-'Pre-1.095 (Hard Copy)'!CK161, 0)=0, " ", ('Blocks A'!EB175-'Pre-1.095 (Hard Copy)'!CK161))</f>
        <v>+0.00</v>
      </c>
      <c r="CL161" s="1017" t="str">
        <f>IF(IFERROR('Blocks A'!EC175-'Pre-1.095 (Hard Copy)'!CL161, 0)=0, " ", ('Blocks A'!EC175-'Pre-1.095 (Hard Copy)'!CL161))</f>
        <v>+0.00</v>
      </c>
      <c r="CM161" s="1017" t="str">
        <f>IF(IFERROR('Blocks A'!EH175-'Pre-1.095 (Hard Copy)'!CM161, 0)=0, " ", ('Blocks A'!EH175-'Pre-1.095 (Hard Copy)'!CM161))</f>
        <v>-0.00</v>
      </c>
      <c r="CN161" s="1014" t="str">
        <f>IF(IFERROR('Blocks A'!ED175-'Pre-1.095 (Hard Copy)'!CN161, 0)=0, " ", ('Blocks A'!ED175-'Pre-1.095 (Hard Copy)'!CN161))</f>
        <v>+0</v>
      </c>
      <c r="CO161" s="1017" t="str">
        <f>IF(IFERROR('Blocks A'!EE175-'Pre-1.095 (Hard Copy)'!CO161, 0)=0, " ", ('Blocks A'!EE175-'Pre-1.095 (Hard Copy)'!CO161))</f>
        <v>+0.00</v>
      </c>
      <c r="CP161" s="1017" t="str">
        <f>IF(IFERROR('Blocks A'!EF175-'Pre-1.095 (Hard Copy)'!CP161, 0)=0, " ", ('Blocks A'!EF175-'Pre-1.095 (Hard Copy)'!CP161))</f>
        <v>+0.00</v>
      </c>
      <c r="CQ161" s="1016" t="str">
        <f>IF(IFERROR('Blocks A'!EG175-'Pre-1.095 (Hard Copy)'!CQ161, 0)=0, " ", ('Blocks A'!EG175-'Pre-1.095 (Hard Copy)'!CQ161))</f>
        <v>+0.0000</v>
      </c>
      <c r="CR161" s="1018">
        <v>61.0</v>
      </c>
    </row>
    <row r="162">
      <c r="B162" s="1013" t="s">
        <v>1034</v>
      </c>
      <c r="C162" s="969" t="s">
        <v>886</v>
      </c>
      <c r="D162" s="969">
        <v>1.0</v>
      </c>
      <c r="E162" s="969">
        <v>1.0</v>
      </c>
      <c r="F162" s="969">
        <v>2.0</v>
      </c>
      <c r="G162" s="1014" t="str">
        <f>IF(IFERROR('Blocks A'!G176-'Pre-1.095 (Hard Copy)'!G162, 0)=0, " ", ('Blocks A'!G176-'Pre-1.095 (Hard Copy)'!G162))</f>
        <v> </v>
      </c>
      <c r="H162" s="1014" t="str">
        <f>IF(IFERROR('Blocks A'!H176-'Pre-1.095 (Hard Copy)'!H162, 0)=0, " ", ('Blocks A'!H176-'Pre-1.095 (Hard Copy)'!H162))</f>
        <v> </v>
      </c>
      <c r="I162" s="1014" t="str">
        <f>IF(IFERROR('Blocks A'!I176-'Pre-1.095 (Hard Copy)'!I162, 0)=0, " ", ('Blocks A'!I176-'Pre-1.095 (Hard Copy)'!I162))</f>
        <v> </v>
      </c>
      <c r="J162" s="1014" t="str">
        <f>IF(IFERROR('Blocks A'!J176-'Pre-1.095 (Hard Copy)'!J162, 0)=0, " ", ('Blocks A'!J176-'Pre-1.095 (Hard Copy)'!J162))</f>
        <v> </v>
      </c>
      <c r="K162" s="1014" t="str">
        <f>IF(IFERROR('Blocks A'!K176-'Pre-1.095 (Hard Copy)'!K162, 0)=0, " ", ('Blocks A'!K176-'Pre-1.095 (Hard Copy)'!K162))</f>
        <v> </v>
      </c>
      <c r="L162" s="1014" t="str">
        <f>IF(IFERROR('Blocks A'!L176-'Pre-1.095 (Hard Copy)'!L162, 0)=0, " ", ('Blocks A'!L176-'Pre-1.095 (Hard Copy)'!L162))</f>
        <v> </v>
      </c>
      <c r="M162" s="1014" t="str">
        <f>IF(IFERROR('Blocks A'!N176-'Pre-1.095 (Hard Copy)'!M162, 0)=0, " ", ('Blocks A'!N176-'Pre-1.095 (Hard Copy)'!M162))</f>
        <v> </v>
      </c>
      <c r="N162" s="1014" t="str">
        <f>IF(IFERROR('Blocks A'!O176-'Pre-1.095 (Hard Copy)'!N162, 0)=0, " ", ('Blocks A'!O176-'Pre-1.095 (Hard Copy)'!N162))</f>
        <v> </v>
      </c>
      <c r="O162" s="1014" t="str">
        <f>IF(IFERROR('Blocks A'!P176-'Pre-1.095 (Hard Copy)'!O162, 0)=0, " ", ('Blocks A'!P176-'Pre-1.095 (Hard Copy)'!O162))</f>
        <v> </v>
      </c>
      <c r="P162" s="1014" t="str">
        <f>IF(IFERROR('Blocks A'!Q176-'Pre-1.095 (Hard Copy)'!P162, 0)=0, " ", ('Blocks A'!Q176-'Pre-1.095 (Hard Copy)'!P162))</f>
        <v> </v>
      </c>
      <c r="Q162" s="1014" t="str">
        <f>IF(IFERROR('Blocks A'!R176-'Pre-1.095 (Hard Copy)'!Q162, 0)=0, " ", ('Blocks A'!R176-'Pre-1.095 (Hard Copy)'!Q162))</f>
        <v> </v>
      </c>
      <c r="R162" s="1014" t="str">
        <f>IF(IFERROR('Blocks A'!S176-'Pre-1.095 (Hard Copy)'!R162, 0)=0, " ", ('Blocks A'!S176-'Pre-1.095 (Hard Copy)'!R162))</f>
        <v> </v>
      </c>
      <c r="S162" s="1014" t="str">
        <f>IF(IFERROR('Blocks A'!T176-'Pre-1.095 (Hard Copy)'!S162, 0)=0, " ", ('Blocks A'!T176-'Pre-1.095 (Hard Copy)'!S162))</f>
        <v> </v>
      </c>
      <c r="T162" s="1014" t="str">
        <f>IF(IFERROR('Blocks A'!M176-'Pre-1.095 (Hard Copy)'!T162, 0)=0, " ", ('Blocks A'!M176-'Pre-1.095 (Hard Copy)'!T162))</f>
        <v> </v>
      </c>
      <c r="U162" s="1014" t="str">
        <f>IF(IFERROR('Blocks A'!U176-'Pre-1.095 (Hard Copy)'!U162, 0)=0, " ", ('Blocks A'!U176-'Pre-1.095 (Hard Copy)'!U162))</f>
        <v> </v>
      </c>
      <c r="V162" s="1014" t="str">
        <f>IF(IFERROR('Blocks A'!V176-'Pre-1.095 (Hard Copy)'!V162, 0)=0, " ", ('Blocks A'!V176-'Pre-1.095 (Hard Copy)'!V162))</f>
        <v> </v>
      </c>
      <c r="W162" s="1014" t="str">
        <f>IF(IFERROR('Blocks A'!W176-'Pre-1.095 (Hard Copy)'!W162, 0)=0, " ", ('Blocks A'!W176-'Pre-1.095 (Hard Copy)'!W162))</f>
        <v> </v>
      </c>
      <c r="X162" s="1014" t="str">
        <f>IF(IFERROR('Blocks A'!X176-'Pre-1.095 (Hard Copy)'!X162, 0)=0, " ", ('Blocks A'!X176-'Pre-1.095 (Hard Copy)'!X162))</f>
        <v> </v>
      </c>
      <c r="Y162" s="1014" t="str">
        <f>IF(IFERROR('Blocks A'!AC176-'Pre-1.095 (Hard Copy)'!Y162, 0)=0, " ", ('Blocks A'!AC176-'Pre-1.095 (Hard Copy)'!Y162))</f>
        <v> </v>
      </c>
      <c r="Z162" s="1014" t="str">
        <f>IF(IFERROR('Blocks A'!Y176-'Pre-1.095 (Hard Copy)'!Z162, 0)=0, " ", ('Blocks A'!Y176-'Pre-1.095 (Hard Copy)'!Z162))</f>
        <v> </v>
      </c>
      <c r="AA162" s="1014" t="str">
        <f>IF(IFERROR('Blocks A'!Z176-'Pre-1.095 (Hard Copy)'!AA162, 0)=0, " ", ('Blocks A'!Z176-'Pre-1.095 (Hard Copy)'!AA162))</f>
        <v> </v>
      </c>
      <c r="AB162" s="1014" t="str">
        <f>IF(IFERROR('Blocks A'!AA176-'Pre-1.095 (Hard Copy)'!AB162, 0)=0, " ", ('Blocks A'!AA176-'Pre-1.095 (Hard Copy)'!AB162))</f>
        <v> </v>
      </c>
      <c r="AC162" s="1014" t="str">
        <f>IF(IFERROR('Blocks A'!AB176-'Pre-1.095 (Hard Copy)'!AC162, 0)=0, " ", ('Blocks A'!AB176-'Pre-1.095 (Hard Copy)'!AC162))</f>
        <v> </v>
      </c>
      <c r="AD162" s="1014" t="str">
        <f>IF(IFERROR('Blocks A'!AY176-'Pre-1.095 (Hard Copy)'!AD162, 0)=0, " ", ('Blocks A'!AY176-'Pre-1.095 (Hard Copy)'!AD162))</f>
        <v> </v>
      </c>
      <c r="AE162" s="1014" t="str">
        <f>IF(IFERROR('Blocks A'!AZ176-'Pre-1.095 (Hard Copy)'!AE162, 0)=0, " ", ('Blocks A'!AZ176-'Pre-1.095 (Hard Copy)'!AE162))</f>
        <v> </v>
      </c>
      <c r="AF162" s="1014" t="str">
        <f>IF(IFERROR('Blocks A'!BA176-'Pre-1.095 (Hard Copy)'!AF162, 0)=0, " ", ('Blocks A'!BA176-'Pre-1.095 (Hard Copy)'!AF162))</f>
        <v> </v>
      </c>
      <c r="AG162" s="1014" t="str">
        <f>IF(IFERROR('Blocks A'!BB176-'Pre-1.095 (Hard Copy)'!AG162, 0)=0, " ", ('Blocks A'!BB176-'Pre-1.095 (Hard Copy)'!AG162))</f>
        <v> </v>
      </c>
      <c r="AH162" s="1014" t="str">
        <f>IF(IFERROR('Blocks A'!BC176-'Pre-1.095 (Hard Copy)'!AH162, 0)=0, " ", ('Blocks A'!BC176-'Pre-1.095 (Hard Copy)'!AH162))</f>
        <v> </v>
      </c>
      <c r="AI162" s="1014" t="str">
        <f>IF(IFERROR('Blocks A'!BJ176-'Pre-1.095 (Hard Copy)'!AI162, 0)=0, " ", ('Blocks A'!BJ176-'Pre-1.095 (Hard Copy)'!AI162))</f>
        <v> </v>
      </c>
      <c r="AJ162" s="1014" t="str">
        <f>IF(IFERROR('Blocks A'!BD176-'Pre-1.095 (Hard Copy)'!AJ162, 0)=0, " ", ('Blocks A'!BD176-'Pre-1.095 (Hard Copy)'!AJ162))</f>
        <v> </v>
      </c>
      <c r="AK162" s="1014" t="str">
        <f>IF(IFERROR('Blocks A'!BE176-'Pre-1.095 (Hard Copy)'!AK162, 0)=0, " ", ('Blocks A'!BE176-'Pre-1.095 (Hard Copy)'!AK162))</f>
        <v> </v>
      </c>
      <c r="AL162" s="1014" t="str">
        <f>IF(IFERROR('Blocks A'!BF176-'Pre-1.095 (Hard Copy)'!AL162, 0)=0, " ", ('Blocks A'!BF176-'Pre-1.095 (Hard Copy)'!AL162))</f>
        <v> </v>
      </c>
      <c r="AM162" s="1014" t="str">
        <f>IF(IFERROR('Blocks A'!BG176-'Pre-1.095 (Hard Copy)'!AM162, 0)=0, " ", ('Blocks A'!BG176-'Pre-1.095 (Hard Copy)'!AM162))</f>
        <v> </v>
      </c>
      <c r="AN162" s="1014" t="str">
        <f>IF(IFERROR('Blocks A'!BH176-'Pre-1.095 (Hard Copy)'!AN162, 0)=0, " ", ('Blocks A'!BH176-'Pre-1.095 (Hard Copy)'!AN162))</f>
        <v> </v>
      </c>
      <c r="AO162" s="1014" t="str">
        <f>IF(IFERROR('Blocks A'!BI176-'Pre-1.095 (Hard Copy)'!AO162, 0)=0, " ", ('Blocks A'!BI176-'Pre-1.095 (Hard Copy)'!AO162))</f>
        <v> </v>
      </c>
      <c r="AP162" s="1014" t="str">
        <f>IF(IFERROR('Blocks A'!BK176-'Pre-1.095 (Hard Copy)'!AP162, 0)=0, " ", ('Blocks A'!BK176-'Pre-1.095 (Hard Copy)'!AP162))</f>
        <v> </v>
      </c>
      <c r="AQ162" s="1014" t="str">
        <f>IF(IFERROR('Blocks A'!BL176-'Pre-1.095 (Hard Copy)'!AQ162, 0)=0, " ", ('Blocks A'!BL176-'Pre-1.095 (Hard Copy)'!AQ162))</f>
        <v> </v>
      </c>
      <c r="AR162" s="1014" t="str">
        <f>IF(IFERROR('Blocks A'!BM176-'Pre-1.095 (Hard Copy)'!AR162, 0)=0, " ", ('Blocks A'!BM176-'Pre-1.095 (Hard Copy)'!AR162))</f>
        <v> </v>
      </c>
      <c r="AS162" s="1014" t="str">
        <f>IF(IFERROR('Blocks A'!BO176-'Pre-1.095 (Hard Copy)'!AS162, 0)=0, " ", ('Blocks A'!BO176-'Pre-1.095 (Hard Copy)'!AS162))</f>
        <v> </v>
      </c>
      <c r="AT162" s="1014" t="str">
        <f>IF(IFERROR('Blocks A'!BP176-'Pre-1.095 (Hard Copy)'!AT162, 0)=0, " ", ('Blocks A'!BP176-'Pre-1.095 (Hard Copy)'!AT162))</f>
        <v> </v>
      </c>
      <c r="AU162" s="1014" t="str">
        <f>IF(IFERROR('Blocks A'!BQ176-'Pre-1.095 (Hard Copy)'!AU162, 0)=0, " ", ('Blocks A'!BQ176-'Pre-1.095 (Hard Copy)'!AU162))</f>
        <v> </v>
      </c>
      <c r="AV162" s="1014" t="str">
        <f>IF(IFERROR('Blocks A'!BR176-'Pre-1.095 (Hard Copy)'!AV162, 0)=0, " ", ('Blocks A'!BR176-'Pre-1.095 (Hard Copy)'!AV162))</f>
        <v> </v>
      </c>
      <c r="AW162" s="1014" t="str">
        <f>IF(IFERROR('Blocks A'!BS176-'Pre-1.095 (Hard Copy)'!AW162, 0)=0, " ", ('Blocks A'!BS176-'Pre-1.095 (Hard Copy)'!AW162))</f>
        <v> </v>
      </c>
      <c r="AX162" s="1014" t="str">
        <f>IF(IFERROR('Blocks A'!BT176-'Pre-1.095 (Hard Copy)'!AX162, 0)=0, " ", ('Blocks A'!BT176-'Pre-1.095 (Hard Copy)'!AX162))</f>
        <v> </v>
      </c>
      <c r="AY162" s="1014" t="str">
        <f>IF(IFERROR('Blocks A'!BU176-'Pre-1.095 (Hard Copy)'!AY162, 0)=0, " ", ('Blocks A'!BU176-'Pre-1.095 (Hard Copy)'!AY162))</f>
        <v> </v>
      </c>
      <c r="AZ162" s="1014" t="str">
        <f>IF(IFERROR('Blocks A'!BW176-'Pre-1.095 (Hard Copy)'!AZ162, 0)=0, " ", ('Blocks A'!BW176-'Pre-1.095 (Hard Copy)'!AZ162))</f>
        <v> </v>
      </c>
      <c r="BA162" s="1014" t="str">
        <f>IF(IFERROR('Blocks A'!BX176-'Pre-1.095 (Hard Copy)'!BA162, 0)=0, " ", ('Blocks A'!BX176-'Pre-1.095 (Hard Copy)'!BA162))</f>
        <v>+0</v>
      </c>
      <c r="BB162" s="1014" t="str">
        <f>IF(IFERROR('Blocks A'!BY176-'Pre-1.095 (Hard Copy)'!BB162, 0)=0, " ", ('Blocks A'!BY176-'Pre-1.095 (Hard Copy)'!BB162))</f>
        <v> </v>
      </c>
      <c r="BC162" s="1015" t="str">
        <f>IF(IFERROR('Blocks A'!BZ176-'Pre-1.095 (Hard Copy)'!BC162, 0)=0, " ", ('Blocks A'!BZ176-'Pre-1.095 (Hard Copy)'!BC162))</f>
        <v>-0.0</v>
      </c>
      <c r="BD162" s="1014" t="str">
        <f>IF(IFERROR('Blocks A'!BV176-'Pre-1.095 (Hard Copy)'!BD162, 0)=0, " ", ('Blocks A'!BV176-'Pre-1.095 (Hard Copy)'!BD162))</f>
        <v> </v>
      </c>
      <c r="BE162" s="1014" t="str">
        <f>IF(IFERROR('Blocks A'!CB176-'Pre-1.095 (Hard Copy)'!BE162, 0)=0, " ", ('Blocks A'!CB176-'Pre-1.095 (Hard Copy)'!BE162))</f>
        <v> </v>
      </c>
      <c r="BF162" s="1014" t="str">
        <f>IF(IFERROR('Blocks A'!CC176-'Pre-1.095 (Hard Copy)'!BF162, 0)=0, " ", ('Blocks A'!CC176-'Pre-1.095 (Hard Copy)'!BF162))</f>
        <v>-0</v>
      </c>
      <c r="BG162" s="1016" t="str">
        <f>IF(IFERROR('Blocks A'!CD176-'Pre-1.095 (Hard Copy)'!BG162, 0)=0, " ", ('Blocks A'!CD176-'Pre-1.095 (Hard Copy)'!BG162))</f>
        <v>-0.0000</v>
      </c>
      <c r="BH162" s="1014" t="str">
        <f>IF(IFERROR('Blocks A'!CE176-'Pre-1.095 (Hard Copy)'!BH162, 0)=0, " ", ('Blocks A'!CE176-'Pre-1.095 (Hard Copy)'!BH162))</f>
        <v> </v>
      </c>
      <c r="BI162" s="1014" t="str">
        <f>IF(IFERROR('Blocks A'!CZ176-'Pre-1.095 (Hard Copy)'!BI162, 0)=0, " ", ('Blocks A'!CZ176-'Pre-1.095 (Hard Copy)'!BI162))</f>
        <v> </v>
      </c>
      <c r="BJ162" s="1014" t="str">
        <f>IF(IFERROR('Blocks A'!DA176-'Pre-1.095 (Hard Copy)'!BJ162, 0)=0, " ", ('Blocks A'!DA176-'Pre-1.095 (Hard Copy)'!BJ162))</f>
        <v> </v>
      </c>
      <c r="BK162" s="1014" t="str">
        <f>IF(IFERROR('Blocks A'!DB176-'Pre-1.095 (Hard Copy)'!BK162, 0)=0, " ", ('Blocks A'!DB176-'Pre-1.095 (Hard Copy)'!BK162))</f>
        <v> </v>
      </c>
      <c r="BL162" s="1014" t="str">
        <f>IF(IFERROR('Blocks A'!DC176-'Pre-1.095 (Hard Copy)'!BL162, 0)=0, " ", ('Blocks A'!DC176-'Pre-1.095 (Hard Copy)'!BL162))</f>
        <v> </v>
      </c>
      <c r="BM162" s="1014" t="str">
        <f>IF(IFERROR('Blocks A'!DD176-'Pre-1.095 (Hard Copy)'!BM162, 0)=0, " ", ('Blocks A'!DD176-'Pre-1.095 (Hard Copy)'!BM162))</f>
        <v> </v>
      </c>
      <c r="BN162" s="1014" t="str">
        <f>IF(IFERROR('Blocks A'!DE176-'Pre-1.095 (Hard Copy)'!BN162, 0)=0, " ", ('Blocks A'!DE176-'Pre-1.095 (Hard Copy)'!BN162))</f>
        <v> </v>
      </c>
      <c r="BO162" s="1014" t="str">
        <f>IF(IFERROR('Blocks A'!DF176-'Pre-1.095 (Hard Copy)'!BO162, 0)=0, " ", ('Blocks A'!DF176-'Pre-1.095 (Hard Copy)'!BO162))</f>
        <v> </v>
      </c>
      <c r="BP162" s="1014" t="str">
        <f>IF(IFERROR('Blocks A'!DG176-'Pre-1.095 (Hard Copy)'!BP162, 0)=0, " ", ('Blocks A'!DG176-'Pre-1.095 (Hard Copy)'!BP162))</f>
        <v> </v>
      </c>
      <c r="BQ162" s="1014" t="str">
        <f>IF(IFERROR('Blocks A'!DH176-'Pre-1.095 (Hard Copy)'!BQ162, 0)=0, " ", ('Blocks A'!DH176-'Pre-1.095 (Hard Copy)'!BQ162))</f>
        <v> </v>
      </c>
      <c r="BR162" s="1014" t="str">
        <f>IF(IFERROR('Blocks A'!DI176-'Pre-1.095 (Hard Copy)'!BR162, 0)=0, " ", ('Blocks A'!DI176-'Pre-1.095 (Hard Copy)'!BR162))</f>
        <v> </v>
      </c>
      <c r="BS162" s="1014" t="str">
        <f>IF(IFERROR('Blocks A'!DJ176-'Pre-1.095 (Hard Copy)'!BS162, 0)=0, " ", ('Blocks A'!DJ176-'Pre-1.095 (Hard Copy)'!BS162))</f>
        <v> </v>
      </c>
      <c r="BT162" s="1014" t="str">
        <f>IF(IFERROR('Blocks A'!DK176-'Pre-1.095 (Hard Copy)'!BT162, 0)=0, " ", ('Blocks A'!DK176-'Pre-1.095 (Hard Copy)'!BT162))</f>
        <v> </v>
      </c>
      <c r="BU162" s="1014" t="str">
        <f>IF(IFERROR('Blocks A'!DL176-'Pre-1.095 (Hard Copy)'!BU162, 0)=0, " ", ('Blocks A'!DL176-'Pre-1.095 (Hard Copy)'!BU162))</f>
        <v> </v>
      </c>
      <c r="BV162" s="1014" t="str">
        <f>IF(IFERROR('Blocks A'!DM176-'Pre-1.095 (Hard Copy)'!BV162, 0)=0, " ", ('Blocks A'!DM176-'Pre-1.095 (Hard Copy)'!BV162))</f>
        <v> </v>
      </c>
      <c r="BW162" s="1014" t="str">
        <f>IF(IFERROR('Blocks A'!DN176-'Pre-1.095 (Hard Copy)'!BW162, 0)=0, " ", ('Blocks A'!DN176-'Pre-1.095 (Hard Copy)'!BW162))</f>
        <v>+0</v>
      </c>
      <c r="BX162" s="1014" t="str">
        <f>IF(IFERROR('Blocks A'!DO176-'Pre-1.095 (Hard Copy)'!BX162, 0)=0, " ", ('Blocks A'!DO176-'Pre-1.095 (Hard Copy)'!BX162))</f>
        <v> </v>
      </c>
      <c r="BY162" s="1014" t="str">
        <f>IF(IFERROR('Blocks A'!DP176-'Pre-1.095 (Hard Copy)'!BY162, 0)=0, " ", ('Blocks A'!DP176-'Pre-1.095 (Hard Copy)'!BY162))</f>
        <v> </v>
      </c>
      <c r="BZ162" s="1014" t="str">
        <f>IF(IFERROR('Blocks A'!DQ176-'Pre-1.095 (Hard Copy)'!BZ162, 0)=0, " ", ('Blocks A'!DQ176-'Pre-1.095 (Hard Copy)'!BZ162))</f>
        <v> </v>
      </c>
      <c r="CA162" s="1014" t="str">
        <f>IF(IFERROR('Blocks A'!DR176-'Pre-1.095 (Hard Copy)'!CA162, 0)=0, " ", ('Blocks A'!DR176-'Pre-1.095 (Hard Copy)'!CA162))</f>
        <v> </v>
      </c>
      <c r="CB162" s="1014" t="str">
        <f>IF(IFERROR('Blocks A'!DS176-'Pre-1.095 (Hard Copy)'!CB162, 0)=0, " ", ('Blocks A'!DS176-'Pre-1.095 (Hard Copy)'!CB162))</f>
        <v> </v>
      </c>
      <c r="CC162" s="1014" t="str">
        <f>IF(IFERROR('Blocks A'!DT176-'Pre-1.095 (Hard Copy)'!CC162, 0)=0, " ", ('Blocks A'!DT176-'Pre-1.095 (Hard Copy)'!CC162))</f>
        <v> </v>
      </c>
      <c r="CD162" s="1014" t="str">
        <f>IF(IFERROR('Blocks A'!DU176-'Pre-1.095 (Hard Copy)'!CD162, 0)=0, " ", ('Blocks A'!DU176-'Pre-1.095 (Hard Copy)'!CD162))</f>
        <v>+0</v>
      </c>
      <c r="CE162" s="1014" t="str">
        <f>IF(IFERROR('Blocks A'!DX176-'Pre-1.095 (Hard Copy)'!CE162, 0)=0, " ", ('Blocks A'!DX176-'Pre-1.095 (Hard Copy)'!CE162))</f>
        <v>-0</v>
      </c>
      <c r="CF162" s="1014" t="str">
        <f>IF(IFERROR('Blocks A'!DY176-'Pre-1.095 (Hard Copy)'!CF162, 0)=0, " ", ('Blocks A'!DY176-'Pre-1.095 (Hard Copy)'!CF162))</f>
        <v>+0</v>
      </c>
      <c r="CG162" s="1016" t="str">
        <f>IF(IFERROR('Blocks A'!DZ176-'Pre-1.095 (Hard Copy)'!CG162, 0)=0, " ", ('Blocks A'!DZ176-'Pre-1.095 (Hard Copy)'!CG162))</f>
        <v>+0.0000</v>
      </c>
      <c r="CH162" s="1015" t="str">
        <f>IF(IFERROR('Blocks A'!DV176-'Pre-1.095 (Hard Copy)'!CH162, 0)=0, " ", ('Blocks A'!DV176-'Pre-1.095 (Hard Copy)'!CH162))</f>
        <v>-0.0</v>
      </c>
      <c r="CI162" s="1015" t="str">
        <f>IF(IFERROR('Blocks A'!DW176-'Pre-1.095 (Hard Copy)'!CI162, 0)=0, " ", ('Blocks A'!DW176-'Pre-1.095 (Hard Copy)'!CI162))</f>
        <v>+0.0</v>
      </c>
      <c r="CJ162" s="1014" t="str">
        <f>IF(IFERROR('Blocks A'!EA176-'Pre-1.095 (Hard Copy)'!CJ162, 0)=0, " ", ('Blocks A'!EA176-'Pre-1.095 (Hard Copy)'!CJ162))</f>
        <v>-0</v>
      </c>
      <c r="CK162" s="1017" t="str">
        <f>IF(IFERROR('Blocks A'!EB176-'Pre-1.095 (Hard Copy)'!CK162, 0)=0, " ", ('Blocks A'!EB176-'Pre-1.095 (Hard Copy)'!CK162))</f>
        <v>+0.00</v>
      </c>
      <c r="CL162" s="1017" t="str">
        <f>IF(IFERROR('Blocks A'!EC176-'Pre-1.095 (Hard Copy)'!CL162, 0)=0, " ", ('Blocks A'!EC176-'Pre-1.095 (Hard Copy)'!CL162))</f>
        <v>+0.00</v>
      </c>
      <c r="CM162" s="1017" t="str">
        <f>IF(IFERROR('Blocks A'!EH176-'Pre-1.095 (Hard Copy)'!CM162, 0)=0, " ", ('Blocks A'!EH176-'Pre-1.095 (Hard Copy)'!CM162))</f>
        <v>+0.00</v>
      </c>
      <c r="CN162" s="1014" t="str">
        <f>IF(IFERROR('Blocks A'!ED176-'Pre-1.095 (Hard Copy)'!CN162, 0)=0, " ", ('Blocks A'!ED176-'Pre-1.095 (Hard Copy)'!CN162))</f>
        <v>+0</v>
      </c>
      <c r="CO162" s="1017" t="str">
        <f>IF(IFERROR('Blocks A'!EE176-'Pre-1.095 (Hard Copy)'!CO162, 0)=0, " ", ('Blocks A'!EE176-'Pre-1.095 (Hard Copy)'!CO162))</f>
        <v>+0.00</v>
      </c>
      <c r="CP162" s="1017" t="str">
        <f>IF(IFERROR('Blocks A'!EF176-'Pre-1.095 (Hard Copy)'!CP162, 0)=0, " ", ('Blocks A'!EF176-'Pre-1.095 (Hard Copy)'!CP162))</f>
        <v>+0.00</v>
      </c>
      <c r="CQ162" s="1016" t="str">
        <f>IF(IFERROR('Blocks A'!EG176-'Pre-1.095 (Hard Copy)'!CQ162, 0)=0, " ", ('Blocks A'!EG176-'Pre-1.095 (Hard Copy)'!CQ162))</f>
        <v>+0.0000</v>
      </c>
      <c r="CR162" s="1018">
        <v>55.0</v>
      </c>
    </row>
    <row r="163">
      <c r="B163" s="1013" t="s">
        <v>1035</v>
      </c>
      <c r="C163" s="969" t="s">
        <v>886</v>
      </c>
      <c r="D163" s="969">
        <v>1.0</v>
      </c>
      <c r="E163" s="969">
        <v>1.0</v>
      </c>
      <c r="F163" s="969">
        <v>1.0</v>
      </c>
      <c r="G163" s="1014" t="str">
        <f>IF(IFERROR('Blocks A'!G177-'Pre-1.095 (Hard Copy)'!G163, 0)=0, " ", ('Blocks A'!G177-'Pre-1.095 (Hard Copy)'!G163))</f>
        <v> </v>
      </c>
      <c r="H163" s="1014" t="str">
        <f>IF(IFERROR('Blocks A'!H177-'Pre-1.095 (Hard Copy)'!H163, 0)=0, " ", ('Blocks A'!H177-'Pre-1.095 (Hard Copy)'!H163))</f>
        <v> </v>
      </c>
      <c r="I163" s="1014" t="str">
        <f>IF(IFERROR('Blocks A'!I177-'Pre-1.095 (Hard Copy)'!I163, 0)=0, " ", ('Blocks A'!I177-'Pre-1.095 (Hard Copy)'!I163))</f>
        <v> </v>
      </c>
      <c r="J163" s="1014" t="str">
        <f>IF(IFERROR('Blocks A'!J177-'Pre-1.095 (Hard Copy)'!J163, 0)=0, " ", ('Blocks A'!J177-'Pre-1.095 (Hard Copy)'!J163))</f>
        <v> </v>
      </c>
      <c r="K163" s="1014" t="str">
        <f>IF(IFERROR('Blocks A'!K177-'Pre-1.095 (Hard Copy)'!K163, 0)=0, " ", ('Blocks A'!K177-'Pre-1.095 (Hard Copy)'!K163))</f>
        <v> </v>
      </c>
      <c r="L163" s="1014" t="str">
        <f>IF(IFERROR('Blocks A'!L177-'Pre-1.095 (Hard Copy)'!L163, 0)=0, " ", ('Blocks A'!L177-'Pre-1.095 (Hard Copy)'!L163))</f>
        <v> </v>
      </c>
      <c r="M163" s="1014" t="str">
        <f>IF(IFERROR('Blocks A'!N177-'Pre-1.095 (Hard Copy)'!M163, 0)=0, " ", ('Blocks A'!N177-'Pre-1.095 (Hard Copy)'!M163))</f>
        <v> </v>
      </c>
      <c r="N163" s="1014" t="str">
        <f>IF(IFERROR('Blocks A'!O177-'Pre-1.095 (Hard Copy)'!N163, 0)=0, " ", ('Blocks A'!O177-'Pre-1.095 (Hard Copy)'!N163))</f>
        <v> </v>
      </c>
      <c r="O163" s="1014" t="str">
        <f>IF(IFERROR('Blocks A'!P177-'Pre-1.095 (Hard Copy)'!O163, 0)=0, " ", ('Blocks A'!P177-'Pre-1.095 (Hard Copy)'!O163))</f>
        <v> </v>
      </c>
      <c r="P163" s="1014" t="str">
        <f>IF(IFERROR('Blocks A'!Q177-'Pre-1.095 (Hard Copy)'!P163, 0)=0, " ", ('Blocks A'!Q177-'Pre-1.095 (Hard Copy)'!P163))</f>
        <v> </v>
      </c>
      <c r="Q163" s="1014" t="str">
        <f>IF(IFERROR('Blocks A'!R177-'Pre-1.095 (Hard Copy)'!Q163, 0)=0, " ", ('Blocks A'!R177-'Pre-1.095 (Hard Copy)'!Q163))</f>
        <v> </v>
      </c>
      <c r="R163" s="1014" t="str">
        <f>IF(IFERROR('Blocks A'!S177-'Pre-1.095 (Hard Copy)'!R163, 0)=0, " ", ('Blocks A'!S177-'Pre-1.095 (Hard Copy)'!R163))</f>
        <v> </v>
      </c>
      <c r="S163" s="1014" t="str">
        <f>IF(IFERROR('Blocks A'!T177-'Pre-1.095 (Hard Copy)'!S163, 0)=0, " ", ('Blocks A'!T177-'Pre-1.095 (Hard Copy)'!S163))</f>
        <v> </v>
      </c>
      <c r="T163" s="1014" t="str">
        <f>IF(IFERROR('Blocks A'!M177-'Pre-1.095 (Hard Copy)'!T163, 0)=0, " ", ('Blocks A'!M177-'Pre-1.095 (Hard Copy)'!T163))</f>
        <v> </v>
      </c>
      <c r="U163" s="1014" t="str">
        <f>IF(IFERROR('Blocks A'!U177-'Pre-1.095 (Hard Copy)'!U163, 0)=0, " ", ('Blocks A'!U177-'Pre-1.095 (Hard Copy)'!U163))</f>
        <v> </v>
      </c>
      <c r="V163" s="1014" t="str">
        <f>IF(IFERROR('Blocks A'!V177-'Pre-1.095 (Hard Copy)'!V163, 0)=0, " ", ('Blocks A'!V177-'Pre-1.095 (Hard Copy)'!V163))</f>
        <v> </v>
      </c>
      <c r="W163" s="1014" t="str">
        <f>IF(IFERROR('Blocks A'!W177-'Pre-1.095 (Hard Copy)'!W163, 0)=0, " ", ('Blocks A'!W177-'Pre-1.095 (Hard Copy)'!W163))</f>
        <v> </v>
      </c>
      <c r="X163" s="1014" t="str">
        <f>IF(IFERROR('Blocks A'!X177-'Pre-1.095 (Hard Copy)'!X163, 0)=0, " ", ('Blocks A'!X177-'Pre-1.095 (Hard Copy)'!X163))</f>
        <v> </v>
      </c>
      <c r="Y163" s="1014" t="str">
        <f>IF(IFERROR('Blocks A'!AC177-'Pre-1.095 (Hard Copy)'!Y163, 0)=0, " ", ('Blocks A'!AC177-'Pre-1.095 (Hard Copy)'!Y163))</f>
        <v> </v>
      </c>
      <c r="Z163" s="1014" t="str">
        <f>IF(IFERROR('Blocks A'!Y177-'Pre-1.095 (Hard Copy)'!Z163, 0)=0, " ", ('Blocks A'!Y177-'Pre-1.095 (Hard Copy)'!Z163))</f>
        <v> </v>
      </c>
      <c r="AA163" s="1014" t="str">
        <f>IF(IFERROR('Blocks A'!Z177-'Pre-1.095 (Hard Copy)'!AA163, 0)=0, " ", ('Blocks A'!Z177-'Pre-1.095 (Hard Copy)'!AA163))</f>
        <v> </v>
      </c>
      <c r="AB163" s="1014" t="str">
        <f>IF(IFERROR('Blocks A'!AA177-'Pre-1.095 (Hard Copy)'!AB163, 0)=0, " ", ('Blocks A'!AA177-'Pre-1.095 (Hard Copy)'!AB163))</f>
        <v> </v>
      </c>
      <c r="AC163" s="1014" t="str">
        <f>IF(IFERROR('Blocks A'!AB177-'Pre-1.095 (Hard Copy)'!AC163, 0)=0, " ", ('Blocks A'!AB177-'Pre-1.095 (Hard Copy)'!AC163))</f>
        <v> </v>
      </c>
      <c r="AD163" s="1014" t="str">
        <f>IF(IFERROR('Blocks A'!AY177-'Pre-1.095 (Hard Copy)'!AD163, 0)=0, " ", ('Blocks A'!AY177-'Pre-1.095 (Hard Copy)'!AD163))</f>
        <v> </v>
      </c>
      <c r="AE163" s="1014" t="str">
        <f>IF(IFERROR('Blocks A'!AZ177-'Pre-1.095 (Hard Copy)'!AE163, 0)=0, " ", ('Blocks A'!AZ177-'Pre-1.095 (Hard Copy)'!AE163))</f>
        <v> </v>
      </c>
      <c r="AF163" s="1014" t="str">
        <f>IF(IFERROR('Blocks A'!BA177-'Pre-1.095 (Hard Copy)'!AF163, 0)=0, " ", ('Blocks A'!BA177-'Pre-1.095 (Hard Copy)'!AF163))</f>
        <v> </v>
      </c>
      <c r="AG163" s="1014" t="str">
        <f>IF(IFERROR('Blocks A'!BB177-'Pre-1.095 (Hard Copy)'!AG163, 0)=0, " ", ('Blocks A'!BB177-'Pre-1.095 (Hard Copy)'!AG163))</f>
        <v> </v>
      </c>
      <c r="AH163" s="1014" t="str">
        <f>IF(IFERROR('Blocks A'!BC177-'Pre-1.095 (Hard Copy)'!AH163, 0)=0, " ", ('Blocks A'!BC177-'Pre-1.095 (Hard Copy)'!AH163))</f>
        <v> </v>
      </c>
      <c r="AI163" s="1014" t="str">
        <f>IF(IFERROR('Blocks A'!BJ177-'Pre-1.095 (Hard Copy)'!AI163, 0)=0, " ", ('Blocks A'!BJ177-'Pre-1.095 (Hard Copy)'!AI163))</f>
        <v> </v>
      </c>
      <c r="AJ163" s="1014" t="str">
        <f>IF(IFERROR('Blocks A'!BD177-'Pre-1.095 (Hard Copy)'!AJ163, 0)=0, " ", ('Blocks A'!BD177-'Pre-1.095 (Hard Copy)'!AJ163))</f>
        <v> </v>
      </c>
      <c r="AK163" s="1014" t="str">
        <f>IF(IFERROR('Blocks A'!BE177-'Pre-1.095 (Hard Copy)'!AK163, 0)=0, " ", ('Blocks A'!BE177-'Pre-1.095 (Hard Copy)'!AK163))</f>
        <v> </v>
      </c>
      <c r="AL163" s="1014" t="str">
        <f>IF(IFERROR('Blocks A'!BF177-'Pre-1.095 (Hard Copy)'!AL163, 0)=0, " ", ('Blocks A'!BF177-'Pre-1.095 (Hard Copy)'!AL163))</f>
        <v> </v>
      </c>
      <c r="AM163" s="1014" t="str">
        <f>IF(IFERROR('Blocks A'!BG177-'Pre-1.095 (Hard Copy)'!AM163, 0)=0, " ", ('Blocks A'!BG177-'Pre-1.095 (Hard Copy)'!AM163))</f>
        <v> </v>
      </c>
      <c r="AN163" s="1014" t="str">
        <f>IF(IFERROR('Blocks A'!BH177-'Pre-1.095 (Hard Copy)'!AN163, 0)=0, " ", ('Blocks A'!BH177-'Pre-1.095 (Hard Copy)'!AN163))</f>
        <v> </v>
      </c>
      <c r="AO163" s="1014" t="str">
        <f>IF(IFERROR('Blocks A'!BI177-'Pre-1.095 (Hard Copy)'!AO163, 0)=0, " ", ('Blocks A'!BI177-'Pre-1.095 (Hard Copy)'!AO163))</f>
        <v> </v>
      </c>
      <c r="AP163" s="1014" t="str">
        <f>IF(IFERROR('Blocks A'!BK177-'Pre-1.095 (Hard Copy)'!AP163, 0)=0, " ", ('Blocks A'!BK177-'Pre-1.095 (Hard Copy)'!AP163))</f>
        <v> </v>
      </c>
      <c r="AQ163" s="1014" t="str">
        <f>IF(IFERROR('Blocks A'!BL177-'Pre-1.095 (Hard Copy)'!AQ163, 0)=0, " ", ('Blocks A'!BL177-'Pre-1.095 (Hard Copy)'!AQ163))</f>
        <v> </v>
      </c>
      <c r="AR163" s="1014" t="str">
        <f>IF(IFERROR('Blocks A'!BM177-'Pre-1.095 (Hard Copy)'!AR163, 0)=0, " ", ('Blocks A'!BM177-'Pre-1.095 (Hard Copy)'!AR163))</f>
        <v> </v>
      </c>
      <c r="AS163" s="1014" t="str">
        <f>IF(IFERROR('Blocks A'!BO177-'Pre-1.095 (Hard Copy)'!AS163, 0)=0, " ", ('Blocks A'!BO177-'Pre-1.095 (Hard Copy)'!AS163))</f>
        <v> </v>
      </c>
      <c r="AT163" s="1014" t="str">
        <f>IF(IFERROR('Blocks A'!BP177-'Pre-1.095 (Hard Copy)'!AT163, 0)=0, " ", ('Blocks A'!BP177-'Pre-1.095 (Hard Copy)'!AT163))</f>
        <v> </v>
      </c>
      <c r="AU163" s="1014" t="str">
        <f>IF(IFERROR('Blocks A'!BQ177-'Pre-1.095 (Hard Copy)'!AU163, 0)=0, " ", ('Blocks A'!BQ177-'Pre-1.095 (Hard Copy)'!AU163))</f>
        <v> </v>
      </c>
      <c r="AV163" s="1014" t="str">
        <f>IF(IFERROR('Blocks A'!BR177-'Pre-1.095 (Hard Copy)'!AV163, 0)=0, " ", ('Blocks A'!BR177-'Pre-1.095 (Hard Copy)'!AV163))</f>
        <v> </v>
      </c>
      <c r="AW163" s="1014" t="str">
        <f>IF(IFERROR('Blocks A'!BS177-'Pre-1.095 (Hard Copy)'!AW163, 0)=0, " ", ('Blocks A'!BS177-'Pre-1.095 (Hard Copy)'!AW163))</f>
        <v> </v>
      </c>
      <c r="AX163" s="1014" t="str">
        <f>IF(IFERROR('Blocks A'!BT177-'Pre-1.095 (Hard Copy)'!AX163, 0)=0, " ", ('Blocks A'!BT177-'Pre-1.095 (Hard Copy)'!AX163))</f>
        <v> </v>
      </c>
      <c r="AY163" s="1014" t="str">
        <f>IF(IFERROR('Blocks A'!BU177-'Pre-1.095 (Hard Copy)'!AY163, 0)=0, " ", ('Blocks A'!BU177-'Pre-1.095 (Hard Copy)'!AY163))</f>
        <v> </v>
      </c>
      <c r="AZ163" s="1014" t="str">
        <f>IF(IFERROR('Blocks A'!BW177-'Pre-1.095 (Hard Copy)'!AZ163, 0)=0, " ", ('Blocks A'!BW177-'Pre-1.095 (Hard Copy)'!AZ163))</f>
        <v> </v>
      </c>
      <c r="BA163" s="1014" t="str">
        <f>IF(IFERROR('Blocks A'!BX177-'Pre-1.095 (Hard Copy)'!BA163, 0)=0, " ", ('Blocks A'!BX177-'Pre-1.095 (Hard Copy)'!BA163))</f>
        <v>-0</v>
      </c>
      <c r="BB163" s="1014" t="str">
        <f>IF(IFERROR('Blocks A'!BY177-'Pre-1.095 (Hard Copy)'!BB163, 0)=0, " ", ('Blocks A'!BY177-'Pre-1.095 (Hard Copy)'!BB163))</f>
        <v> </v>
      </c>
      <c r="BC163" s="1015" t="str">
        <f>IF(IFERROR('Blocks A'!BZ177-'Pre-1.095 (Hard Copy)'!BC163, 0)=0, " ", ('Blocks A'!BZ177-'Pre-1.095 (Hard Copy)'!BC163))</f>
        <v>+0.0</v>
      </c>
      <c r="BD163" s="1014" t="str">
        <f>IF(IFERROR('Blocks A'!BV177-'Pre-1.095 (Hard Copy)'!BD163, 0)=0, " ", ('Blocks A'!BV177-'Pre-1.095 (Hard Copy)'!BD163))</f>
        <v> </v>
      </c>
      <c r="BE163" s="1014" t="str">
        <f>IF(IFERROR('Blocks A'!CB177-'Pre-1.095 (Hard Copy)'!BE163, 0)=0, " ", ('Blocks A'!CB177-'Pre-1.095 (Hard Copy)'!BE163))</f>
        <v> </v>
      </c>
      <c r="BF163" s="1014" t="str">
        <f>IF(IFERROR('Blocks A'!CC177-'Pre-1.095 (Hard Copy)'!BF163, 0)=0, " ", ('Blocks A'!CC177-'Pre-1.095 (Hard Copy)'!BF163))</f>
        <v>+0</v>
      </c>
      <c r="BG163" s="1016" t="str">
        <f>IF(IFERROR('Blocks A'!CD177-'Pre-1.095 (Hard Copy)'!BG163, 0)=0, " ", ('Blocks A'!CD177-'Pre-1.095 (Hard Copy)'!BG163))</f>
        <v>+0.0000</v>
      </c>
      <c r="BH163" s="1014" t="str">
        <f>IF(IFERROR('Blocks A'!CE177-'Pre-1.095 (Hard Copy)'!BH163, 0)=0, " ", ('Blocks A'!CE177-'Pre-1.095 (Hard Copy)'!BH163))</f>
        <v> </v>
      </c>
      <c r="BI163" s="1014" t="str">
        <f>IF(IFERROR('Blocks A'!CZ177-'Pre-1.095 (Hard Copy)'!BI163, 0)=0, " ", ('Blocks A'!CZ177-'Pre-1.095 (Hard Copy)'!BI163))</f>
        <v> </v>
      </c>
      <c r="BJ163" s="1014" t="str">
        <f>IF(IFERROR('Blocks A'!DA177-'Pre-1.095 (Hard Copy)'!BJ163, 0)=0, " ", ('Blocks A'!DA177-'Pre-1.095 (Hard Copy)'!BJ163))</f>
        <v> </v>
      </c>
      <c r="BK163" s="1014" t="str">
        <f>IF(IFERROR('Blocks A'!DB177-'Pre-1.095 (Hard Copy)'!BK163, 0)=0, " ", ('Blocks A'!DB177-'Pre-1.095 (Hard Copy)'!BK163))</f>
        <v> </v>
      </c>
      <c r="BL163" s="1014" t="str">
        <f>IF(IFERROR('Blocks A'!DC177-'Pre-1.095 (Hard Copy)'!BL163, 0)=0, " ", ('Blocks A'!DC177-'Pre-1.095 (Hard Copy)'!BL163))</f>
        <v> </v>
      </c>
      <c r="BM163" s="1014" t="str">
        <f>IF(IFERROR('Blocks A'!DD177-'Pre-1.095 (Hard Copy)'!BM163, 0)=0, " ", ('Blocks A'!DD177-'Pre-1.095 (Hard Copy)'!BM163))</f>
        <v> </v>
      </c>
      <c r="BN163" s="1014" t="str">
        <f>IF(IFERROR('Blocks A'!DE177-'Pre-1.095 (Hard Copy)'!BN163, 0)=0, " ", ('Blocks A'!DE177-'Pre-1.095 (Hard Copy)'!BN163))</f>
        <v> </v>
      </c>
      <c r="BO163" s="1014" t="str">
        <f>IF(IFERROR('Blocks A'!DF177-'Pre-1.095 (Hard Copy)'!BO163, 0)=0, " ", ('Blocks A'!DF177-'Pre-1.095 (Hard Copy)'!BO163))</f>
        <v> </v>
      </c>
      <c r="BP163" s="1014" t="str">
        <f>IF(IFERROR('Blocks A'!DG177-'Pre-1.095 (Hard Copy)'!BP163, 0)=0, " ", ('Blocks A'!DG177-'Pre-1.095 (Hard Copy)'!BP163))</f>
        <v> </v>
      </c>
      <c r="BQ163" s="1014" t="str">
        <f>IF(IFERROR('Blocks A'!DH177-'Pre-1.095 (Hard Copy)'!BQ163, 0)=0, " ", ('Blocks A'!DH177-'Pre-1.095 (Hard Copy)'!BQ163))</f>
        <v> </v>
      </c>
      <c r="BR163" s="1014" t="str">
        <f>IF(IFERROR('Blocks A'!DI177-'Pre-1.095 (Hard Copy)'!BR163, 0)=0, " ", ('Blocks A'!DI177-'Pre-1.095 (Hard Copy)'!BR163))</f>
        <v> </v>
      </c>
      <c r="BS163" s="1014" t="str">
        <f>IF(IFERROR('Blocks A'!DJ177-'Pre-1.095 (Hard Copy)'!BS163, 0)=0, " ", ('Blocks A'!DJ177-'Pre-1.095 (Hard Copy)'!BS163))</f>
        <v> </v>
      </c>
      <c r="BT163" s="1014" t="str">
        <f>IF(IFERROR('Blocks A'!DK177-'Pre-1.095 (Hard Copy)'!BT163, 0)=0, " ", ('Blocks A'!DK177-'Pre-1.095 (Hard Copy)'!BT163))</f>
        <v> </v>
      </c>
      <c r="BU163" s="1014" t="str">
        <f>IF(IFERROR('Blocks A'!DL177-'Pre-1.095 (Hard Copy)'!BU163, 0)=0, " ", ('Blocks A'!DL177-'Pre-1.095 (Hard Copy)'!BU163))</f>
        <v> </v>
      </c>
      <c r="BV163" s="1014" t="str">
        <f>IF(IFERROR('Blocks A'!DM177-'Pre-1.095 (Hard Copy)'!BV163, 0)=0, " ", ('Blocks A'!DM177-'Pre-1.095 (Hard Copy)'!BV163))</f>
        <v> </v>
      </c>
      <c r="BW163" s="1014" t="str">
        <f>IF(IFERROR('Blocks A'!DN177-'Pre-1.095 (Hard Copy)'!BW163, 0)=0, " ", ('Blocks A'!DN177-'Pre-1.095 (Hard Copy)'!BW163))</f>
        <v>-0</v>
      </c>
      <c r="BX163" s="1014" t="str">
        <f>IF(IFERROR('Blocks A'!DO177-'Pre-1.095 (Hard Copy)'!BX163, 0)=0, " ", ('Blocks A'!DO177-'Pre-1.095 (Hard Copy)'!BX163))</f>
        <v> </v>
      </c>
      <c r="BY163" s="1014" t="str">
        <f>IF(IFERROR('Blocks A'!DP177-'Pre-1.095 (Hard Copy)'!BY163, 0)=0, " ", ('Blocks A'!DP177-'Pre-1.095 (Hard Copy)'!BY163))</f>
        <v> </v>
      </c>
      <c r="BZ163" s="1014" t="str">
        <f>IF(IFERROR('Blocks A'!DQ177-'Pre-1.095 (Hard Copy)'!BZ163, 0)=0, " ", ('Blocks A'!DQ177-'Pre-1.095 (Hard Copy)'!BZ163))</f>
        <v> </v>
      </c>
      <c r="CA163" s="1014" t="str">
        <f>IF(IFERROR('Blocks A'!DR177-'Pre-1.095 (Hard Copy)'!CA163, 0)=0, " ", ('Blocks A'!DR177-'Pre-1.095 (Hard Copy)'!CA163))</f>
        <v> </v>
      </c>
      <c r="CB163" s="1014" t="str">
        <f>IF(IFERROR('Blocks A'!DS177-'Pre-1.095 (Hard Copy)'!CB163, 0)=0, " ", ('Blocks A'!DS177-'Pre-1.095 (Hard Copy)'!CB163))</f>
        <v> </v>
      </c>
      <c r="CC163" s="1014" t="str">
        <f>IF(IFERROR('Blocks A'!DT177-'Pre-1.095 (Hard Copy)'!CC163, 0)=0, " ", ('Blocks A'!DT177-'Pre-1.095 (Hard Copy)'!CC163))</f>
        <v> </v>
      </c>
      <c r="CD163" s="1014" t="str">
        <f>IF(IFERROR('Blocks A'!DU177-'Pre-1.095 (Hard Copy)'!CD163, 0)=0, " ", ('Blocks A'!DU177-'Pre-1.095 (Hard Copy)'!CD163))</f>
        <v>-0</v>
      </c>
      <c r="CE163" s="1014" t="str">
        <f>IF(IFERROR('Blocks A'!DX177-'Pre-1.095 (Hard Copy)'!CE163, 0)=0, " ", ('Blocks A'!DX177-'Pre-1.095 (Hard Copy)'!CE163))</f>
        <v>+0</v>
      </c>
      <c r="CF163" s="1014" t="str">
        <f>IF(IFERROR('Blocks A'!DY177-'Pre-1.095 (Hard Copy)'!CF163, 0)=0, " ", ('Blocks A'!DY177-'Pre-1.095 (Hard Copy)'!CF163))</f>
        <v>-0</v>
      </c>
      <c r="CG163" s="1016" t="str">
        <f>IF(IFERROR('Blocks A'!DZ177-'Pre-1.095 (Hard Copy)'!CG163, 0)=0, " ", ('Blocks A'!DZ177-'Pre-1.095 (Hard Copy)'!CG163))</f>
        <v>-0.0000</v>
      </c>
      <c r="CH163" s="1015" t="str">
        <f>IF(IFERROR('Blocks A'!DV177-'Pre-1.095 (Hard Copy)'!CH163, 0)=0, " ", ('Blocks A'!DV177-'Pre-1.095 (Hard Copy)'!CH163))</f>
        <v> </v>
      </c>
      <c r="CI163" s="1015" t="str">
        <f>IF(IFERROR('Blocks A'!DW177-'Pre-1.095 (Hard Copy)'!CI163, 0)=0, " ", ('Blocks A'!DW177-'Pre-1.095 (Hard Copy)'!CI163))</f>
        <v>-0.0</v>
      </c>
      <c r="CJ163" s="1014" t="str">
        <f>IF(IFERROR('Blocks A'!EA177-'Pre-1.095 (Hard Copy)'!CJ163, 0)=0, " ", ('Blocks A'!EA177-'Pre-1.095 (Hard Copy)'!CJ163))</f>
        <v>+0</v>
      </c>
      <c r="CK163" s="1017" t="str">
        <f>IF(IFERROR('Blocks A'!EB177-'Pre-1.095 (Hard Copy)'!CK163, 0)=0, " ", ('Blocks A'!EB177-'Pre-1.095 (Hard Copy)'!CK163))</f>
        <v>-0.00</v>
      </c>
      <c r="CL163" s="1017" t="str">
        <f>IF(IFERROR('Blocks A'!EC177-'Pre-1.095 (Hard Copy)'!CL163, 0)=0, " ", ('Blocks A'!EC177-'Pre-1.095 (Hard Copy)'!CL163))</f>
        <v>+0.00</v>
      </c>
      <c r="CM163" s="1017" t="str">
        <f>IF(IFERROR('Blocks A'!EH177-'Pre-1.095 (Hard Copy)'!CM163, 0)=0, " ", ('Blocks A'!EH177-'Pre-1.095 (Hard Copy)'!CM163))</f>
        <v>-0.00</v>
      </c>
      <c r="CN163" s="1014" t="str">
        <f>IF(IFERROR('Blocks A'!ED177-'Pre-1.095 (Hard Copy)'!CN163, 0)=0, " ", ('Blocks A'!ED177-'Pre-1.095 (Hard Copy)'!CN163))</f>
        <v>-0</v>
      </c>
      <c r="CO163" s="1017" t="str">
        <f>IF(IFERROR('Blocks A'!EE177-'Pre-1.095 (Hard Copy)'!CO163, 0)=0, " ", ('Blocks A'!EE177-'Pre-1.095 (Hard Copy)'!CO163))</f>
        <v>-0.00</v>
      </c>
      <c r="CP163" s="1017" t="str">
        <f>IF(IFERROR('Blocks A'!EF177-'Pre-1.095 (Hard Copy)'!CP163, 0)=0, " ", ('Blocks A'!EF177-'Pre-1.095 (Hard Copy)'!CP163))</f>
        <v>-0.00</v>
      </c>
      <c r="CQ163" s="1016" t="str">
        <f>IF(IFERROR('Blocks A'!EG177-'Pre-1.095 (Hard Copy)'!CQ163, 0)=0, " ", ('Blocks A'!EG177-'Pre-1.095 (Hard Copy)'!CQ163))</f>
        <v>-0.0000</v>
      </c>
      <c r="CR163" s="1018">
        <v>55.0</v>
      </c>
    </row>
    <row r="164">
      <c r="B164" s="1013" t="s">
        <v>1036</v>
      </c>
      <c r="C164" s="969" t="s">
        <v>886</v>
      </c>
      <c r="D164" s="969">
        <v>1.0</v>
      </c>
      <c r="E164" s="969">
        <v>1.0</v>
      </c>
      <c r="F164" s="969">
        <v>2.0</v>
      </c>
      <c r="G164" s="1014" t="str">
        <f>IF(IFERROR('Blocks A'!G178-'Pre-1.095 (Hard Copy)'!G164, 0)=0, " ", ('Blocks A'!G178-'Pre-1.095 (Hard Copy)'!G164))</f>
        <v> </v>
      </c>
      <c r="H164" s="1014" t="str">
        <f>IF(IFERROR('Blocks A'!H178-'Pre-1.095 (Hard Copy)'!H164, 0)=0, " ", ('Blocks A'!H178-'Pre-1.095 (Hard Copy)'!H164))</f>
        <v> </v>
      </c>
      <c r="I164" s="1014" t="str">
        <f>IF(IFERROR('Blocks A'!I178-'Pre-1.095 (Hard Copy)'!I164, 0)=0, " ", ('Blocks A'!I178-'Pre-1.095 (Hard Copy)'!I164))</f>
        <v> </v>
      </c>
      <c r="J164" s="1014" t="str">
        <f>IF(IFERROR('Blocks A'!J178-'Pre-1.095 (Hard Copy)'!J164, 0)=0, " ", ('Blocks A'!J178-'Pre-1.095 (Hard Copy)'!J164))</f>
        <v> </v>
      </c>
      <c r="K164" s="1014" t="str">
        <f>IF(IFERROR('Blocks A'!K178-'Pre-1.095 (Hard Copy)'!K164, 0)=0, " ", ('Blocks A'!K178-'Pre-1.095 (Hard Copy)'!K164))</f>
        <v> </v>
      </c>
      <c r="L164" s="1014" t="str">
        <f>IF(IFERROR('Blocks A'!L178-'Pre-1.095 (Hard Copy)'!L164, 0)=0, " ", ('Blocks A'!L178-'Pre-1.095 (Hard Copy)'!L164))</f>
        <v> </v>
      </c>
      <c r="M164" s="1014" t="str">
        <f>IF(IFERROR('Blocks A'!N178-'Pre-1.095 (Hard Copy)'!M164, 0)=0, " ", ('Blocks A'!N178-'Pre-1.095 (Hard Copy)'!M164))</f>
        <v> </v>
      </c>
      <c r="N164" s="1014" t="str">
        <f>IF(IFERROR('Blocks A'!O178-'Pre-1.095 (Hard Copy)'!N164, 0)=0, " ", ('Blocks A'!O178-'Pre-1.095 (Hard Copy)'!N164))</f>
        <v> </v>
      </c>
      <c r="O164" s="1014" t="str">
        <f>IF(IFERROR('Blocks A'!P178-'Pre-1.095 (Hard Copy)'!O164, 0)=0, " ", ('Blocks A'!P178-'Pre-1.095 (Hard Copy)'!O164))</f>
        <v> </v>
      </c>
      <c r="P164" s="1014" t="str">
        <f>IF(IFERROR('Blocks A'!Q178-'Pre-1.095 (Hard Copy)'!P164, 0)=0, " ", ('Blocks A'!Q178-'Pre-1.095 (Hard Copy)'!P164))</f>
        <v> </v>
      </c>
      <c r="Q164" s="1014" t="str">
        <f>IF(IFERROR('Blocks A'!R178-'Pre-1.095 (Hard Copy)'!Q164, 0)=0, " ", ('Blocks A'!R178-'Pre-1.095 (Hard Copy)'!Q164))</f>
        <v> </v>
      </c>
      <c r="R164" s="1014" t="str">
        <f>IF(IFERROR('Blocks A'!S178-'Pre-1.095 (Hard Copy)'!R164, 0)=0, " ", ('Blocks A'!S178-'Pre-1.095 (Hard Copy)'!R164))</f>
        <v> </v>
      </c>
      <c r="S164" s="1014" t="str">
        <f>IF(IFERROR('Blocks A'!T178-'Pre-1.095 (Hard Copy)'!S164, 0)=0, " ", ('Blocks A'!T178-'Pre-1.095 (Hard Copy)'!S164))</f>
        <v> </v>
      </c>
      <c r="T164" s="1014" t="str">
        <f>IF(IFERROR('Blocks A'!M178-'Pre-1.095 (Hard Copy)'!T164, 0)=0, " ", ('Blocks A'!M178-'Pre-1.095 (Hard Copy)'!T164))</f>
        <v> </v>
      </c>
      <c r="U164" s="1014" t="str">
        <f>IF(IFERROR('Blocks A'!U178-'Pre-1.095 (Hard Copy)'!U164, 0)=0, " ", ('Blocks A'!U178-'Pre-1.095 (Hard Copy)'!U164))</f>
        <v> </v>
      </c>
      <c r="V164" s="1014" t="str">
        <f>IF(IFERROR('Blocks A'!V178-'Pre-1.095 (Hard Copy)'!V164, 0)=0, " ", ('Blocks A'!V178-'Pre-1.095 (Hard Copy)'!V164))</f>
        <v> </v>
      </c>
      <c r="W164" s="1014" t="str">
        <f>IF(IFERROR('Blocks A'!W178-'Pre-1.095 (Hard Copy)'!W164, 0)=0, " ", ('Blocks A'!W178-'Pre-1.095 (Hard Copy)'!W164))</f>
        <v> </v>
      </c>
      <c r="X164" s="1014" t="str">
        <f>IF(IFERROR('Blocks A'!X178-'Pre-1.095 (Hard Copy)'!X164, 0)=0, " ", ('Blocks A'!X178-'Pre-1.095 (Hard Copy)'!X164))</f>
        <v> </v>
      </c>
      <c r="Y164" s="1014" t="str">
        <f>IF(IFERROR('Blocks A'!AC178-'Pre-1.095 (Hard Copy)'!Y164, 0)=0, " ", ('Blocks A'!AC178-'Pre-1.095 (Hard Copy)'!Y164))</f>
        <v> </v>
      </c>
      <c r="Z164" s="1014" t="str">
        <f>IF(IFERROR('Blocks A'!Y178-'Pre-1.095 (Hard Copy)'!Z164, 0)=0, " ", ('Blocks A'!Y178-'Pre-1.095 (Hard Copy)'!Z164))</f>
        <v> </v>
      </c>
      <c r="AA164" s="1014" t="str">
        <f>IF(IFERROR('Blocks A'!Z178-'Pre-1.095 (Hard Copy)'!AA164, 0)=0, " ", ('Blocks A'!Z178-'Pre-1.095 (Hard Copy)'!AA164))</f>
        <v> </v>
      </c>
      <c r="AB164" s="1014" t="str">
        <f>IF(IFERROR('Blocks A'!AA178-'Pre-1.095 (Hard Copy)'!AB164, 0)=0, " ", ('Blocks A'!AA178-'Pre-1.095 (Hard Copy)'!AB164))</f>
        <v> </v>
      </c>
      <c r="AC164" s="1014" t="str">
        <f>IF(IFERROR('Blocks A'!AB178-'Pre-1.095 (Hard Copy)'!AC164, 0)=0, " ", ('Blocks A'!AB178-'Pre-1.095 (Hard Copy)'!AC164))</f>
        <v> </v>
      </c>
      <c r="AD164" s="1014" t="str">
        <f>IF(IFERROR('Blocks A'!AY178-'Pre-1.095 (Hard Copy)'!AD164, 0)=0, " ", ('Blocks A'!AY178-'Pre-1.095 (Hard Copy)'!AD164))</f>
        <v> </v>
      </c>
      <c r="AE164" s="1014" t="str">
        <f>IF(IFERROR('Blocks A'!AZ178-'Pre-1.095 (Hard Copy)'!AE164, 0)=0, " ", ('Blocks A'!AZ178-'Pre-1.095 (Hard Copy)'!AE164))</f>
        <v> </v>
      </c>
      <c r="AF164" s="1014" t="str">
        <f>IF(IFERROR('Blocks A'!BA178-'Pre-1.095 (Hard Copy)'!AF164, 0)=0, " ", ('Blocks A'!BA178-'Pre-1.095 (Hard Copy)'!AF164))</f>
        <v> </v>
      </c>
      <c r="AG164" s="1014" t="str">
        <f>IF(IFERROR('Blocks A'!BB178-'Pre-1.095 (Hard Copy)'!AG164, 0)=0, " ", ('Blocks A'!BB178-'Pre-1.095 (Hard Copy)'!AG164))</f>
        <v> </v>
      </c>
      <c r="AH164" s="1014" t="str">
        <f>IF(IFERROR('Blocks A'!BC178-'Pre-1.095 (Hard Copy)'!AH164, 0)=0, " ", ('Blocks A'!BC178-'Pre-1.095 (Hard Copy)'!AH164))</f>
        <v> </v>
      </c>
      <c r="AI164" s="1014" t="str">
        <f>IF(IFERROR('Blocks A'!BJ178-'Pre-1.095 (Hard Copy)'!AI164, 0)=0, " ", ('Blocks A'!BJ178-'Pre-1.095 (Hard Copy)'!AI164))</f>
        <v> </v>
      </c>
      <c r="AJ164" s="1014" t="str">
        <f>IF(IFERROR('Blocks A'!BD178-'Pre-1.095 (Hard Copy)'!AJ164, 0)=0, " ", ('Blocks A'!BD178-'Pre-1.095 (Hard Copy)'!AJ164))</f>
        <v> </v>
      </c>
      <c r="AK164" s="1014" t="str">
        <f>IF(IFERROR('Blocks A'!BE178-'Pre-1.095 (Hard Copy)'!AK164, 0)=0, " ", ('Blocks A'!BE178-'Pre-1.095 (Hard Copy)'!AK164))</f>
        <v> </v>
      </c>
      <c r="AL164" s="1014" t="str">
        <f>IF(IFERROR('Blocks A'!BF178-'Pre-1.095 (Hard Copy)'!AL164, 0)=0, " ", ('Blocks A'!BF178-'Pre-1.095 (Hard Copy)'!AL164))</f>
        <v> </v>
      </c>
      <c r="AM164" s="1014" t="str">
        <f>IF(IFERROR('Blocks A'!BG178-'Pre-1.095 (Hard Copy)'!AM164, 0)=0, " ", ('Blocks A'!BG178-'Pre-1.095 (Hard Copy)'!AM164))</f>
        <v> </v>
      </c>
      <c r="AN164" s="1014" t="str">
        <f>IF(IFERROR('Blocks A'!BH178-'Pre-1.095 (Hard Copy)'!AN164, 0)=0, " ", ('Blocks A'!BH178-'Pre-1.095 (Hard Copy)'!AN164))</f>
        <v> </v>
      </c>
      <c r="AO164" s="1014" t="str">
        <f>IF(IFERROR('Blocks A'!BI178-'Pre-1.095 (Hard Copy)'!AO164, 0)=0, " ", ('Blocks A'!BI178-'Pre-1.095 (Hard Copy)'!AO164))</f>
        <v> </v>
      </c>
      <c r="AP164" s="1014" t="str">
        <f>IF(IFERROR('Blocks A'!BK178-'Pre-1.095 (Hard Copy)'!AP164, 0)=0, " ", ('Blocks A'!BK178-'Pre-1.095 (Hard Copy)'!AP164))</f>
        <v> </v>
      </c>
      <c r="AQ164" s="1014" t="str">
        <f>IF(IFERROR('Blocks A'!BL178-'Pre-1.095 (Hard Copy)'!AQ164, 0)=0, " ", ('Blocks A'!BL178-'Pre-1.095 (Hard Copy)'!AQ164))</f>
        <v> </v>
      </c>
      <c r="AR164" s="1014" t="str">
        <f>IF(IFERROR('Blocks A'!BM178-'Pre-1.095 (Hard Copy)'!AR164, 0)=0, " ", ('Blocks A'!BM178-'Pre-1.095 (Hard Copy)'!AR164))</f>
        <v> </v>
      </c>
      <c r="AS164" s="1014" t="str">
        <f>IF(IFERROR('Blocks A'!BO178-'Pre-1.095 (Hard Copy)'!AS164, 0)=0, " ", ('Blocks A'!BO178-'Pre-1.095 (Hard Copy)'!AS164))</f>
        <v> </v>
      </c>
      <c r="AT164" s="1014" t="str">
        <f>IF(IFERROR('Blocks A'!BP178-'Pre-1.095 (Hard Copy)'!AT164, 0)=0, " ", ('Blocks A'!BP178-'Pre-1.095 (Hard Copy)'!AT164))</f>
        <v> </v>
      </c>
      <c r="AU164" s="1014" t="str">
        <f>IF(IFERROR('Blocks A'!BQ178-'Pre-1.095 (Hard Copy)'!AU164, 0)=0, " ", ('Blocks A'!BQ178-'Pre-1.095 (Hard Copy)'!AU164))</f>
        <v> </v>
      </c>
      <c r="AV164" s="1014" t="str">
        <f>IF(IFERROR('Blocks A'!BR178-'Pre-1.095 (Hard Copy)'!AV164, 0)=0, " ", ('Blocks A'!BR178-'Pre-1.095 (Hard Copy)'!AV164))</f>
        <v> </v>
      </c>
      <c r="AW164" s="1014" t="str">
        <f>IF(IFERROR('Blocks A'!BS178-'Pre-1.095 (Hard Copy)'!AW164, 0)=0, " ", ('Blocks A'!BS178-'Pre-1.095 (Hard Copy)'!AW164))</f>
        <v> </v>
      </c>
      <c r="AX164" s="1014" t="str">
        <f>IF(IFERROR('Blocks A'!BT178-'Pre-1.095 (Hard Copy)'!AX164, 0)=0, " ", ('Blocks A'!BT178-'Pre-1.095 (Hard Copy)'!AX164))</f>
        <v> </v>
      </c>
      <c r="AY164" s="1014" t="str">
        <f>IF(IFERROR('Blocks A'!BU178-'Pre-1.095 (Hard Copy)'!AY164, 0)=0, " ", ('Blocks A'!BU178-'Pre-1.095 (Hard Copy)'!AY164))</f>
        <v> </v>
      </c>
      <c r="AZ164" s="1014" t="str">
        <f>IF(IFERROR('Blocks A'!BW178-'Pre-1.095 (Hard Copy)'!AZ164, 0)=0, " ", ('Blocks A'!BW178-'Pre-1.095 (Hard Copy)'!AZ164))</f>
        <v> </v>
      </c>
      <c r="BA164" s="1014" t="str">
        <f>IF(IFERROR('Blocks A'!BX178-'Pre-1.095 (Hard Copy)'!BA164, 0)=0, " ", ('Blocks A'!BX178-'Pre-1.095 (Hard Copy)'!BA164))</f>
        <v> </v>
      </c>
      <c r="BB164" s="1014" t="str">
        <f>IF(IFERROR('Blocks A'!BY178-'Pre-1.095 (Hard Copy)'!BB164, 0)=0, " ", ('Blocks A'!BY178-'Pre-1.095 (Hard Copy)'!BB164))</f>
        <v> </v>
      </c>
      <c r="BC164" s="1015" t="str">
        <f>IF(IFERROR('Blocks A'!BZ178-'Pre-1.095 (Hard Copy)'!BC164, 0)=0, " ", ('Blocks A'!BZ178-'Pre-1.095 (Hard Copy)'!BC164))</f>
        <v> </v>
      </c>
      <c r="BD164" s="1014" t="str">
        <f>IF(IFERROR('Blocks A'!BV178-'Pre-1.095 (Hard Copy)'!BD164, 0)=0, " ", ('Blocks A'!BV178-'Pre-1.095 (Hard Copy)'!BD164))</f>
        <v> </v>
      </c>
      <c r="BE164" s="1014" t="str">
        <f>IF(IFERROR('Blocks A'!CB178-'Pre-1.095 (Hard Copy)'!BE164, 0)=0, " ", ('Blocks A'!CB178-'Pre-1.095 (Hard Copy)'!BE164))</f>
        <v> </v>
      </c>
      <c r="BF164" s="1014" t="str">
        <f>IF(IFERROR('Blocks A'!CC178-'Pre-1.095 (Hard Copy)'!BF164, 0)=0, " ", ('Blocks A'!CC178-'Pre-1.095 (Hard Copy)'!BF164))</f>
        <v>-0</v>
      </c>
      <c r="BG164" s="1016" t="str">
        <f>IF(IFERROR('Blocks A'!CD178-'Pre-1.095 (Hard Copy)'!BG164, 0)=0, " ", ('Blocks A'!CD178-'Pre-1.095 (Hard Copy)'!BG164))</f>
        <v>-0.0000</v>
      </c>
      <c r="BH164" s="1014" t="str">
        <f>IF(IFERROR('Blocks A'!CE178-'Pre-1.095 (Hard Copy)'!BH164, 0)=0, " ", ('Blocks A'!CE178-'Pre-1.095 (Hard Copy)'!BH164))</f>
        <v> </v>
      </c>
      <c r="BI164" s="1014" t="str">
        <f>IF(IFERROR('Blocks A'!CZ178-'Pre-1.095 (Hard Copy)'!BI164, 0)=0, " ", ('Blocks A'!CZ178-'Pre-1.095 (Hard Copy)'!BI164))</f>
        <v> </v>
      </c>
      <c r="BJ164" s="1014" t="str">
        <f>IF(IFERROR('Blocks A'!DA178-'Pre-1.095 (Hard Copy)'!BJ164, 0)=0, " ", ('Blocks A'!DA178-'Pre-1.095 (Hard Copy)'!BJ164))</f>
        <v> </v>
      </c>
      <c r="BK164" s="1014" t="str">
        <f>IF(IFERROR('Blocks A'!DB178-'Pre-1.095 (Hard Copy)'!BK164, 0)=0, " ", ('Blocks A'!DB178-'Pre-1.095 (Hard Copy)'!BK164))</f>
        <v> </v>
      </c>
      <c r="BL164" s="1014" t="str">
        <f>IF(IFERROR('Blocks A'!DC178-'Pre-1.095 (Hard Copy)'!BL164, 0)=0, " ", ('Blocks A'!DC178-'Pre-1.095 (Hard Copy)'!BL164))</f>
        <v> </v>
      </c>
      <c r="BM164" s="1014" t="str">
        <f>IF(IFERROR('Blocks A'!DD178-'Pre-1.095 (Hard Copy)'!BM164, 0)=0, " ", ('Blocks A'!DD178-'Pre-1.095 (Hard Copy)'!BM164))</f>
        <v> </v>
      </c>
      <c r="BN164" s="1014" t="str">
        <f>IF(IFERROR('Blocks A'!DE178-'Pre-1.095 (Hard Copy)'!BN164, 0)=0, " ", ('Blocks A'!DE178-'Pre-1.095 (Hard Copy)'!BN164))</f>
        <v> </v>
      </c>
      <c r="BO164" s="1014" t="str">
        <f>IF(IFERROR('Blocks A'!DF178-'Pre-1.095 (Hard Copy)'!BO164, 0)=0, " ", ('Blocks A'!DF178-'Pre-1.095 (Hard Copy)'!BO164))</f>
        <v> </v>
      </c>
      <c r="BP164" s="1014" t="str">
        <f>IF(IFERROR('Blocks A'!DG178-'Pre-1.095 (Hard Copy)'!BP164, 0)=0, " ", ('Blocks A'!DG178-'Pre-1.095 (Hard Copy)'!BP164))</f>
        <v> </v>
      </c>
      <c r="BQ164" s="1014" t="str">
        <f>IF(IFERROR('Blocks A'!DH178-'Pre-1.095 (Hard Copy)'!BQ164, 0)=0, " ", ('Blocks A'!DH178-'Pre-1.095 (Hard Copy)'!BQ164))</f>
        <v> </v>
      </c>
      <c r="BR164" s="1014" t="str">
        <f>IF(IFERROR('Blocks A'!DI178-'Pre-1.095 (Hard Copy)'!BR164, 0)=0, " ", ('Blocks A'!DI178-'Pre-1.095 (Hard Copy)'!BR164))</f>
        <v> </v>
      </c>
      <c r="BS164" s="1014" t="str">
        <f>IF(IFERROR('Blocks A'!DJ178-'Pre-1.095 (Hard Copy)'!BS164, 0)=0, " ", ('Blocks A'!DJ178-'Pre-1.095 (Hard Copy)'!BS164))</f>
        <v> </v>
      </c>
      <c r="BT164" s="1014" t="str">
        <f>IF(IFERROR('Blocks A'!DK178-'Pre-1.095 (Hard Copy)'!BT164, 0)=0, " ", ('Blocks A'!DK178-'Pre-1.095 (Hard Copy)'!BT164))</f>
        <v> </v>
      </c>
      <c r="BU164" s="1014" t="str">
        <f>IF(IFERROR('Blocks A'!DL178-'Pre-1.095 (Hard Copy)'!BU164, 0)=0, " ", ('Blocks A'!DL178-'Pre-1.095 (Hard Copy)'!BU164))</f>
        <v> </v>
      </c>
      <c r="BV164" s="1014" t="str">
        <f>IF(IFERROR('Blocks A'!DM178-'Pre-1.095 (Hard Copy)'!BV164, 0)=0, " ", ('Blocks A'!DM178-'Pre-1.095 (Hard Copy)'!BV164))</f>
        <v> </v>
      </c>
      <c r="BW164" s="1014" t="str">
        <f>IF(IFERROR('Blocks A'!DN178-'Pre-1.095 (Hard Copy)'!BW164, 0)=0, " ", ('Blocks A'!DN178-'Pre-1.095 (Hard Copy)'!BW164))</f>
        <v>+0</v>
      </c>
      <c r="BX164" s="1014" t="str">
        <f>IF(IFERROR('Blocks A'!DO178-'Pre-1.095 (Hard Copy)'!BX164, 0)=0, " ", ('Blocks A'!DO178-'Pre-1.095 (Hard Copy)'!BX164))</f>
        <v> </v>
      </c>
      <c r="BY164" s="1014" t="str">
        <f>IF(IFERROR('Blocks A'!DP178-'Pre-1.095 (Hard Copy)'!BY164, 0)=0, " ", ('Blocks A'!DP178-'Pre-1.095 (Hard Copy)'!BY164))</f>
        <v> </v>
      </c>
      <c r="BZ164" s="1014" t="str">
        <f>IF(IFERROR('Blocks A'!DQ178-'Pre-1.095 (Hard Copy)'!BZ164, 0)=0, " ", ('Blocks A'!DQ178-'Pre-1.095 (Hard Copy)'!BZ164))</f>
        <v> </v>
      </c>
      <c r="CA164" s="1014" t="str">
        <f>IF(IFERROR('Blocks A'!DR178-'Pre-1.095 (Hard Copy)'!CA164, 0)=0, " ", ('Blocks A'!DR178-'Pre-1.095 (Hard Copy)'!CA164))</f>
        <v> </v>
      </c>
      <c r="CB164" s="1014" t="str">
        <f>IF(IFERROR('Blocks A'!DS178-'Pre-1.095 (Hard Copy)'!CB164, 0)=0, " ", ('Blocks A'!DS178-'Pre-1.095 (Hard Copy)'!CB164))</f>
        <v> </v>
      </c>
      <c r="CC164" s="1014" t="str">
        <f>IF(IFERROR('Blocks A'!DT178-'Pre-1.095 (Hard Copy)'!CC164, 0)=0, " ", ('Blocks A'!DT178-'Pre-1.095 (Hard Copy)'!CC164))</f>
        <v> </v>
      </c>
      <c r="CD164" s="1014" t="str">
        <f>IF(IFERROR('Blocks A'!DU178-'Pre-1.095 (Hard Copy)'!CD164, 0)=0, " ", ('Blocks A'!DU178-'Pre-1.095 (Hard Copy)'!CD164))</f>
        <v>+0</v>
      </c>
      <c r="CE164" s="1014" t="str">
        <f>IF(IFERROR('Blocks A'!DX178-'Pre-1.095 (Hard Copy)'!CE164, 0)=0, " ", ('Blocks A'!DX178-'Pre-1.095 (Hard Copy)'!CE164))</f>
        <v>+0</v>
      </c>
      <c r="CF164" s="1014" t="str">
        <f>IF(IFERROR('Blocks A'!DY178-'Pre-1.095 (Hard Copy)'!CF164, 0)=0, " ", ('Blocks A'!DY178-'Pre-1.095 (Hard Copy)'!CF164))</f>
        <v>+0</v>
      </c>
      <c r="CG164" s="1016" t="str">
        <f>IF(IFERROR('Blocks A'!DZ178-'Pre-1.095 (Hard Copy)'!CG164, 0)=0, " ", ('Blocks A'!DZ178-'Pre-1.095 (Hard Copy)'!CG164))</f>
        <v>+0.0000</v>
      </c>
      <c r="CH164" s="1015" t="str">
        <f>IF(IFERROR('Blocks A'!DV178-'Pre-1.095 (Hard Copy)'!CH164, 0)=0, " ", ('Blocks A'!DV178-'Pre-1.095 (Hard Copy)'!CH164))</f>
        <v> </v>
      </c>
      <c r="CI164" s="1015" t="str">
        <f>IF(IFERROR('Blocks A'!DW178-'Pre-1.095 (Hard Copy)'!CI164, 0)=0, " ", ('Blocks A'!DW178-'Pre-1.095 (Hard Copy)'!CI164))</f>
        <v>+0.0</v>
      </c>
      <c r="CJ164" s="1014" t="str">
        <f>IF(IFERROR('Blocks A'!EA178-'Pre-1.095 (Hard Copy)'!CJ164, 0)=0, " ", ('Blocks A'!EA178-'Pre-1.095 (Hard Copy)'!CJ164))</f>
        <v>+0</v>
      </c>
      <c r="CK164" s="1017" t="str">
        <f>IF(IFERROR('Blocks A'!EB178-'Pre-1.095 (Hard Copy)'!CK164, 0)=0, " ", ('Blocks A'!EB178-'Pre-1.095 (Hard Copy)'!CK164))</f>
        <v>+0.00</v>
      </c>
      <c r="CL164" s="1017" t="str">
        <f>IF(IFERROR('Blocks A'!EC178-'Pre-1.095 (Hard Copy)'!CL164, 0)=0, " ", ('Blocks A'!EC178-'Pre-1.095 (Hard Copy)'!CL164))</f>
        <v>-0.00</v>
      </c>
      <c r="CM164" s="1017" t="str">
        <f>IF(IFERROR('Blocks A'!EH178-'Pre-1.095 (Hard Copy)'!CM164, 0)=0, " ", ('Blocks A'!EH178-'Pre-1.095 (Hard Copy)'!CM164))</f>
        <v>-0.00</v>
      </c>
      <c r="CN164" s="1014" t="str">
        <f>IF(IFERROR('Blocks A'!ED178-'Pre-1.095 (Hard Copy)'!CN164, 0)=0, " ", ('Blocks A'!ED178-'Pre-1.095 (Hard Copy)'!CN164))</f>
        <v>-0</v>
      </c>
      <c r="CO164" s="1017" t="str">
        <f>IF(IFERROR('Blocks A'!EE178-'Pre-1.095 (Hard Copy)'!CO164, 0)=0, " ", ('Blocks A'!EE178-'Pre-1.095 (Hard Copy)'!CO164))</f>
        <v>-0.00</v>
      </c>
      <c r="CP164" s="1017" t="str">
        <f>IF(IFERROR('Blocks A'!EF178-'Pre-1.095 (Hard Copy)'!CP164, 0)=0, " ", ('Blocks A'!EF178-'Pre-1.095 (Hard Copy)'!CP164))</f>
        <v>-0.00</v>
      </c>
      <c r="CQ164" s="1016" t="str">
        <f>IF(IFERROR('Blocks A'!EG178-'Pre-1.095 (Hard Copy)'!CQ164, 0)=0, " ", ('Blocks A'!EG178-'Pre-1.095 (Hard Copy)'!CQ164))</f>
        <v>-0.0000</v>
      </c>
      <c r="CR164" s="1018">
        <v>55.0</v>
      </c>
    </row>
    <row r="165">
      <c r="B165" s="1013" t="s">
        <v>1037</v>
      </c>
      <c r="C165" s="969" t="s">
        <v>886</v>
      </c>
      <c r="D165" s="969">
        <v>1.0</v>
      </c>
      <c r="E165" s="969">
        <v>1.0</v>
      </c>
      <c r="F165" s="969">
        <v>2.0</v>
      </c>
      <c r="G165" s="1014" t="str">
        <f>IF(IFERROR('Blocks A'!G179-'Pre-1.095 (Hard Copy)'!G165, 0)=0, " ", ('Blocks A'!G179-'Pre-1.095 (Hard Copy)'!G165))</f>
        <v> </v>
      </c>
      <c r="H165" s="1014" t="str">
        <f>IF(IFERROR('Blocks A'!H179-'Pre-1.095 (Hard Copy)'!H165, 0)=0, " ", ('Blocks A'!H179-'Pre-1.095 (Hard Copy)'!H165))</f>
        <v> </v>
      </c>
      <c r="I165" s="1014" t="str">
        <f>IF(IFERROR('Blocks A'!I179-'Pre-1.095 (Hard Copy)'!I165, 0)=0, " ", ('Blocks A'!I179-'Pre-1.095 (Hard Copy)'!I165))</f>
        <v> </v>
      </c>
      <c r="J165" s="1014" t="str">
        <f>IF(IFERROR('Blocks A'!J179-'Pre-1.095 (Hard Copy)'!J165, 0)=0, " ", ('Blocks A'!J179-'Pre-1.095 (Hard Copy)'!J165))</f>
        <v> </v>
      </c>
      <c r="K165" s="1014" t="str">
        <f>IF(IFERROR('Blocks A'!K179-'Pre-1.095 (Hard Copy)'!K165, 0)=0, " ", ('Blocks A'!K179-'Pre-1.095 (Hard Copy)'!K165))</f>
        <v> </v>
      </c>
      <c r="L165" s="1014" t="str">
        <f>IF(IFERROR('Blocks A'!L179-'Pre-1.095 (Hard Copy)'!L165, 0)=0, " ", ('Blocks A'!L179-'Pre-1.095 (Hard Copy)'!L165))</f>
        <v> </v>
      </c>
      <c r="M165" s="1014" t="str">
        <f>IF(IFERROR('Blocks A'!N179-'Pre-1.095 (Hard Copy)'!M165, 0)=0, " ", ('Blocks A'!N179-'Pre-1.095 (Hard Copy)'!M165))</f>
        <v> </v>
      </c>
      <c r="N165" s="1014" t="str">
        <f>IF(IFERROR('Blocks A'!O179-'Pre-1.095 (Hard Copy)'!N165, 0)=0, " ", ('Blocks A'!O179-'Pre-1.095 (Hard Copy)'!N165))</f>
        <v> </v>
      </c>
      <c r="O165" s="1014" t="str">
        <f>IF(IFERROR('Blocks A'!P179-'Pre-1.095 (Hard Copy)'!O165, 0)=0, " ", ('Blocks A'!P179-'Pre-1.095 (Hard Copy)'!O165))</f>
        <v> </v>
      </c>
      <c r="P165" s="1014" t="str">
        <f>IF(IFERROR('Blocks A'!Q179-'Pre-1.095 (Hard Copy)'!P165, 0)=0, " ", ('Blocks A'!Q179-'Pre-1.095 (Hard Copy)'!P165))</f>
        <v> </v>
      </c>
      <c r="Q165" s="1014" t="str">
        <f>IF(IFERROR('Blocks A'!R179-'Pre-1.095 (Hard Copy)'!Q165, 0)=0, " ", ('Blocks A'!R179-'Pre-1.095 (Hard Copy)'!Q165))</f>
        <v> </v>
      </c>
      <c r="R165" s="1014" t="str">
        <f>IF(IFERROR('Blocks A'!S179-'Pre-1.095 (Hard Copy)'!R165, 0)=0, " ", ('Blocks A'!S179-'Pre-1.095 (Hard Copy)'!R165))</f>
        <v> </v>
      </c>
      <c r="S165" s="1014" t="str">
        <f>IF(IFERROR('Blocks A'!T179-'Pre-1.095 (Hard Copy)'!S165, 0)=0, " ", ('Blocks A'!T179-'Pre-1.095 (Hard Copy)'!S165))</f>
        <v> </v>
      </c>
      <c r="T165" s="1014" t="str">
        <f>IF(IFERROR('Blocks A'!M179-'Pre-1.095 (Hard Copy)'!T165, 0)=0, " ", ('Blocks A'!M179-'Pre-1.095 (Hard Copy)'!T165))</f>
        <v> </v>
      </c>
      <c r="U165" s="1014" t="str">
        <f>IF(IFERROR('Blocks A'!U179-'Pre-1.095 (Hard Copy)'!U165, 0)=0, " ", ('Blocks A'!U179-'Pre-1.095 (Hard Copy)'!U165))</f>
        <v> </v>
      </c>
      <c r="V165" s="1014" t="str">
        <f>IF(IFERROR('Blocks A'!V179-'Pre-1.095 (Hard Copy)'!V165, 0)=0, " ", ('Blocks A'!V179-'Pre-1.095 (Hard Copy)'!V165))</f>
        <v> </v>
      </c>
      <c r="W165" s="1014" t="str">
        <f>IF(IFERROR('Blocks A'!W179-'Pre-1.095 (Hard Copy)'!W165, 0)=0, " ", ('Blocks A'!W179-'Pre-1.095 (Hard Copy)'!W165))</f>
        <v> </v>
      </c>
      <c r="X165" s="1014" t="str">
        <f>IF(IFERROR('Blocks A'!X179-'Pre-1.095 (Hard Copy)'!X165, 0)=0, " ", ('Blocks A'!X179-'Pre-1.095 (Hard Copy)'!X165))</f>
        <v> </v>
      </c>
      <c r="Y165" s="1014" t="str">
        <f>IF(IFERROR('Blocks A'!AC179-'Pre-1.095 (Hard Copy)'!Y165, 0)=0, " ", ('Blocks A'!AC179-'Pre-1.095 (Hard Copy)'!Y165))</f>
        <v> </v>
      </c>
      <c r="Z165" s="1014" t="str">
        <f>IF(IFERROR('Blocks A'!Y179-'Pre-1.095 (Hard Copy)'!Z165, 0)=0, " ", ('Blocks A'!Y179-'Pre-1.095 (Hard Copy)'!Z165))</f>
        <v> </v>
      </c>
      <c r="AA165" s="1014" t="str">
        <f>IF(IFERROR('Blocks A'!Z179-'Pre-1.095 (Hard Copy)'!AA165, 0)=0, " ", ('Blocks A'!Z179-'Pre-1.095 (Hard Copy)'!AA165))</f>
        <v> </v>
      </c>
      <c r="AB165" s="1014" t="str">
        <f>IF(IFERROR('Blocks A'!AA179-'Pre-1.095 (Hard Copy)'!AB165, 0)=0, " ", ('Blocks A'!AA179-'Pre-1.095 (Hard Copy)'!AB165))</f>
        <v> </v>
      </c>
      <c r="AC165" s="1014" t="str">
        <f>IF(IFERROR('Blocks A'!AB179-'Pre-1.095 (Hard Copy)'!AC165, 0)=0, " ", ('Blocks A'!AB179-'Pre-1.095 (Hard Copy)'!AC165))</f>
        <v> </v>
      </c>
      <c r="AD165" s="1014" t="str">
        <f>IF(IFERROR('Blocks A'!AY179-'Pre-1.095 (Hard Copy)'!AD165, 0)=0, " ", ('Blocks A'!AY179-'Pre-1.095 (Hard Copy)'!AD165))</f>
        <v> </v>
      </c>
      <c r="AE165" s="1014" t="str">
        <f>IF(IFERROR('Blocks A'!AZ179-'Pre-1.095 (Hard Copy)'!AE165, 0)=0, " ", ('Blocks A'!AZ179-'Pre-1.095 (Hard Copy)'!AE165))</f>
        <v> </v>
      </c>
      <c r="AF165" s="1014" t="str">
        <f>IF(IFERROR('Blocks A'!BA179-'Pre-1.095 (Hard Copy)'!AF165, 0)=0, " ", ('Blocks A'!BA179-'Pre-1.095 (Hard Copy)'!AF165))</f>
        <v> </v>
      </c>
      <c r="AG165" s="1014" t="str">
        <f>IF(IFERROR('Blocks A'!BB179-'Pre-1.095 (Hard Copy)'!AG165, 0)=0, " ", ('Blocks A'!BB179-'Pre-1.095 (Hard Copy)'!AG165))</f>
        <v> </v>
      </c>
      <c r="AH165" s="1014" t="str">
        <f>IF(IFERROR('Blocks A'!BC179-'Pre-1.095 (Hard Copy)'!AH165, 0)=0, " ", ('Blocks A'!BC179-'Pre-1.095 (Hard Copy)'!AH165))</f>
        <v> </v>
      </c>
      <c r="AI165" s="1014" t="str">
        <f>IF(IFERROR('Blocks A'!BJ179-'Pre-1.095 (Hard Copy)'!AI165, 0)=0, " ", ('Blocks A'!BJ179-'Pre-1.095 (Hard Copy)'!AI165))</f>
        <v> </v>
      </c>
      <c r="AJ165" s="1014" t="str">
        <f>IF(IFERROR('Blocks A'!BD179-'Pre-1.095 (Hard Copy)'!AJ165, 0)=0, " ", ('Blocks A'!BD179-'Pre-1.095 (Hard Copy)'!AJ165))</f>
        <v> </v>
      </c>
      <c r="AK165" s="1014" t="str">
        <f>IF(IFERROR('Blocks A'!BE179-'Pre-1.095 (Hard Copy)'!AK165, 0)=0, " ", ('Blocks A'!BE179-'Pre-1.095 (Hard Copy)'!AK165))</f>
        <v> </v>
      </c>
      <c r="AL165" s="1014" t="str">
        <f>IF(IFERROR('Blocks A'!BF179-'Pre-1.095 (Hard Copy)'!AL165, 0)=0, " ", ('Blocks A'!BF179-'Pre-1.095 (Hard Copy)'!AL165))</f>
        <v> </v>
      </c>
      <c r="AM165" s="1014" t="str">
        <f>IF(IFERROR('Blocks A'!BG179-'Pre-1.095 (Hard Copy)'!AM165, 0)=0, " ", ('Blocks A'!BG179-'Pre-1.095 (Hard Copy)'!AM165))</f>
        <v> </v>
      </c>
      <c r="AN165" s="1014" t="str">
        <f>IF(IFERROR('Blocks A'!BH179-'Pre-1.095 (Hard Copy)'!AN165, 0)=0, " ", ('Blocks A'!BH179-'Pre-1.095 (Hard Copy)'!AN165))</f>
        <v> </v>
      </c>
      <c r="AO165" s="1014" t="str">
        <f>IF(IFERROR('Blocks A'!BI179-'Pre-1.095 (Hard Copy)'!AO165, 0)=0, " ", ('Blocks A'!BI179-'Pre-1.095 (Hard Copy)'!AO165))</f>
        <v> </v>
      </c>
      <c r="AP165" s="1014" t="str">
        <f>IF(IFERROR('Blocks A'!BK179-'Pre-1.095 (Hard Copy)'!AP165, 0)=0, " ", ('Blocks A'!BK179-'Pre-1.095 (Hard Copy)'!AP165))</f>
        <v> </v>
      </c>
      <c r="AQ165" s="1014" t="str">
        <f>IF(IFERROR('Blocks A'!BL179-'Pre-1.095 (Hard Copy)'!AQ165, 0)=0, " ", ('Blocks A'!BL179-'Pre-1.095 (Hard Copy)'!AQ165))</f>
        <v> </v>
      </c>
      <c r="AR165" s="1014" t="str">
        <f>IF(IFERROR('Blocks A'!BM179-'Pre-1.095 (Hard Copy)'!AR165, 0)=0, " ", ('Blocks A'!BM179-'Pre-1.095 (Hard Copy)'!AR165))</f>
        <v> </v>
      </c>
      <c r="AS165" s="1014" t="str">
        <f>IF(IFERROR('Blocks A'!BO179-'Pre-1.095 (Hard Copy)'!AS165, 0)=0, " ", ('Blocks A'!BO179-'Pre-1.095 (Hard Copy)'!AS165))</f>
        <v> </v>
      </c>
      <c r="AT165" s="1014" t="str">
        <f>IF(IFERROR('Blocks A'!BP179-'Pre-1.095 (Hard Copy)'!AT165, 0)=0, " ", ('Blocks A'!BP179-'Pre-1.095 (Hard Copy)'!AT165))</f>
        <v> </v>
      </c>
      <c r="AU165" s="1014" t="str">
        <f>IF(IFERROR('Blocks A'!BQ179-'Pre-1.095 (Hard Copy)'!AU165, 0)=0, " ", ('Blocks A'!BQ179-'Pre-1.095 (Hard Copy)'!AU165))</f>
        <v> </v>
      </c>
      <c r="AV165" s="1014" t="str">
        <f>IF(IFERROR('Blocks A'!BR179-'Pre-1.095 (Hard Copy)'!AV165, 0)=0, " ", ('Blocks A'!BR179-'Pre-1.095 (Hard Copy)'!AV165))</f>
        <v> </v>
      </c>
      <c r="AW165" s="1014" t="str">
        <f>IF(IFERROR('Blocks A'!BS179-'Pre-1.095 (Hard Copy)'!AW165, 0)=0, " ", ('Blocks A'!BS179-'Pre-1.095 (Hard Copy)'!AW165))</f>
        <v> </v>
      </c>
      <c r="AX165" s="1014" t="str">
        <f>IF(IFERROR('Blocks A'!BT179-'Pre-1.095 (Hard Copy)'!AX165, 0)=0, " ", ('Blocks A'!BT179-'Pre-1.095 (Hard Copy)'!AX165))</f>
        <v> </v>
      </c>
      <c r="AY165" s="1014" t="str">
        <f>IF(IFERROR('Blocks A'!BU179-'Pre-1.095 (Hard Copy)'!AY165, 0)=0, " ", ('Blocks A'!BU179-'Pre-1.095 (Hard Copy)'!AY165))</f>
        <v> </v>
      </c>
      <c r="AZ165" s="1014" t="str">
        <f>IF(IFERROR('Blocks A'!BW179-'Pre-1.095 (Hard Copy)'!AZ165, 0)=0, " ", ('Blocks A'!BW179-'Pre-1.095 (Hard Copy)'!AZ165))</f>
        <v> </v>
      </c>
      <c r="BA165" s="1014" t="str">
        <f>IF(IFERROR('Blocks A'!BX179-'Pre-1.095 (Hard Copy)'!BA165, 0)=0, " ", ('Blocks A'!BX179-'Pre-1.095 (Hard Copy)'!BA165))</f>
        <v> </v>
      </c>
      <c r="BB165" s="1014" t="str">
        <f>IF(IFERROR('Blocks A'!BY179-'Pre-1.095 (Hard Copy)'!BB165, 0)=0, " ", ('Blocks A'!BY179-'Pre-1.095 (Hard Copy)'!BB165))</f>
        <v> </v>
      </c>
      <c r="BC165" s="1015" t="str">
        <f>IF(IFERROR('Blocks A'!BZ179-'Pre-1.095 (Hard Copy)'!BC165, 0)=0, " ", ('Blocks A'!BZ179-'Pre-1.095 (Hard Copy)'!BC165))</f>
        <v> </v>
      </c>
      <c r="BD165" s="1014" t="str">
        <f>IF(IFERROR('Blocks A'!BV179-'Pre-1.095 (Hard Copy)'!BD165, 0)=0, " ", ('Blocks A'!BV179-'Pre-1.095 (Hard Copy)'!BD165))</f>
        <v> </v>
      </c>
      <c r="BE165" s="1014" t="str">
        <f>IF(IFERROR('Blocks A'!CB179-'Pre-1.095 (Hard Copy)'!BE165, 0)=0, " ", ('Blocks A'!CB179-'Pre-1.095 (Hard Copy)'!BE165))</f>
        <v> </v>
      </c>
      <c r="BF165" s="1014" t="str">
        <f>IF(IFERROR('Blocks A'!CC179-'Pre-1.095 (Hard Copy)'!BF165, 0)=0, " ", ('Blocks A'!CC179-'Pre-1.095 (Hard Copy)'!BF165))</f>
        <v>-0</v>
      </c>
      <c r="BG165" s="1016" t="str">
        <f>IF(IFERROR('Blocks A'!CD179-'Pre-1.095 (Hard Copy)'!BG165, 0)=0, " ", ('Blocks A'!CD179-'Pre-1.095 (Hard Copy)'!BG165))</f>
        <v>-0.0000</v>
      </c>
      <c r="BH165" s="1014" t="str">
        <f>IF(IFERROR('Blocks A'!CE179-'Pre-1.095 (Hard Copy)'!BH165, 0)=0, " ", ('Blocks A'!CE179-'Pre-1.095 (Hard Copy)'!BH165))</f>
        <v> </v>
      </c>
      <c r="BI165" s="1014" t="str">
        <f>IF(IFERROR('Blocks A'!CZ179-'Pre-1.095 (Hard Copy)'!BI165, 0)=0, " ", ('Blocks A'!CZ179-'Pre-1.095 (Hard Copy)'!BI165))</f>
        <v> </v>
      </c>
      <c r="BJ165" s="1014" t="str">
        <f>IF(IFERROR('Blocks A'!DA179-'Pre-1.095 (Hard Copy)'!BJ165, 0)=0, " ", ('Blocks A'!DA179-'Pre-1.095 (Hard Copy)'!BJ165))</f>
        <v> </v>
      </c>
      <c r="BK165" s="1014" t="str">
        <f>IF(IFERROR('Blocks A'!DB179-'Pre-1.095 (Hard Copy)'!BK165, 0)=0, " ", ('Blocks A'!DB179-'Pre-1.095 (Hard Copy)'!BK165))</f>
        <v> </v>
      </c>
      <c r="BL165" s="1014" t="str">
        <f>IF(IFERROR('Blocks A'!DC179-'Pre-1.095 (Hard Copy)'!BL165, 0)=0, " ", ('Blocks A'!DC179-'Pre-1.095 (Hard Copy)'!BL165))</f>
        <v> </v>
      </c>
      <c r="BM165" s="1014" t="str">
        <f>IF(IFERROR('Blocks A'!DD179-'Pre-1.095 (Hard Copy)'!BM165, 0)=0, " ", ('Blocks A'!DD179-'Pre-1.095 (Hard Copy)'!BM165))</f>
        <v> </v>
      </c>
      <c r="BN165" s="1014" t="str">
        <f>IF(IFERROR('Blocks A'!DE179-'Pre-1.095 (Hard Copy)'!BN165, 0)=0, " ", ('Blocks A'!DE179-'Pre-1.095 (Hard Copy)'!BN165))</f>
        <v> </v>
      </c>
      <c r="BO165" s="1014" t="str">
        <f>IF(IFERROR('Blocks A'!DF179-'Pre-1.095 (Hard Copy)'!BO165, 0)=0, " ", ('Blocks A'!DF179-'Pre-1.095 (Hard Copy)'!BO165))</f>
        <v> </v>
      </c>
      <c r="BP165" s="1014" t="str">
        <f>IF(IFERROR('Blocks A'!DG179-'Pre-1.095 (Hard Copy)'!BP165, 0)=0, " ", ('Blocks A'!DG179-'Pre-1.095 (Hard Copy)'!BP165))</f>
        <v> </v>
      </c>
      <c r="BQ165" s="1014" t="str">
        <f>IF(IFERROR('Blocks A'!DH179-'Pre-1.095 (Hard Copy)'!BQ165, 0)=0, " ", ('Blocks A'!DH179-'Pre-1.095 (Hard Copy)'!BQ165))</f>
        <v> </v>
      </c>
      <c r="BR165" s="1014" t="str">
        <f>IF(IFERROR('Blocks A'!DI179-'Pre-1.095 (Hard Copy)'!BR165, 0)=0, " ", ('Blocks A'!DI179-'Pre-1.095 (Hard Copy)'!BR165))</f>
        <v> </v>
      </c>
      <c r="BS165" s="1014" t="str">
        <f>IF(IFERROR('Blocks A'!DJ179-'Pre-1.095 (Hard Copy)'!BS165, 0)=0, " ", ('Blocks A'!DJ179-'Pre-1.095 (Hard Copy)'!BS165))</f>
        <v> </v>
      </c>
      <c r="BT165" s="1014" t="str">
        <f>IF(IFERROR('Blocks A'!DK179-'Pre-1.095 (Hard Copy)'!BT165, 0)=0, " ", ('Blocks A'!DK179-'Pre-1.095 (Hard Copy)'!BT165))</f>
        <v> </v>
      </c>
      <c r="BU165" s="1014" t="str">
        <f>IF(IFERROR('Blocks A'!DL179-'Pre-1.095 (Hard Copy)'!BU165, 0)=0, " ", ('Blocks A'!DL179-'Pre-1.095 (Hard Copy)'!BU165))</f>
        <v> </v>
      </c>
      <c r="BV165" s="1014" t="str">
        <f>IF(IFERROR('Blocks A'!DM179-'Pre-1.095 (Hard Copy)'!BV165, 0)=0, " ", ('Blocks A'!DM179-'Pre-1.095 (Hard Copy)'!BV165))</f>
        <v> </v>
      </c>
      <c r="BW165" s="1014" t="str">
        <f>IF(IFERROR('Blocks A'!DN179-'Pre-1.095 (Hard Copy)'!BW165, 0)=0, " ", ('Blocks A'!DN179-'Pre-1.095 (Hard Copy)'!BW165))</f>
        <v>+0</v>
      </c>
      <c r="BX165" s="1014" t="str">
        <f>IF(IFERROR('Blocks A'!DO179-'Pre-1.095 (Hard Copy)'!BX165, 0)=0, " ", ('Blocks A'!DO179-'Pre-1.095 (Hard Copy)'!BX165))</f>
        <v> </v>
      </c>
      <c r="BY165" s="1014" t="str">
        <f>IF(IFERROR('Blocks A'!DP179-'Pre-1.095 (Hard Copy)'!BY165, 0)=0, " ", ('Blocks A'!DP179-'Pre-1.095 (Hard Copy)'!BY165))</f>
        <v> </v>
      </c>
      <c r="BZ165" s="1014" t="str">
        <f>IF(IFERROR('Blocks A'!DQ179-'Pre-1.095 (Hard Copy)'!BZ165, 0)=0, " ", ('Blocks A'!DQ179-'Pre-1.095 (Hard Copy)'!BZ165))</f>
        <v> </v>
      </c>
      <c r="CA165" s="1014" t="str">
        <f>IF(IFERROR('Blocks A'!DR179-'Pre-1.095 (Hard Copy)'!CA165, 0)=0, " ", ('Blocks A'!DR179-'Pre-1.095 (Hard Copy)'!CA165))</f>
        <v> </v>
      </c>
      <c r="CB165" s="1014" t="str">
        <f>IF(IFERROR('Blocks A'!DS179-'Pre-1.095 (Hard Copy)'!CB165, 0)=0, " ", ('Blocks A'!DS179-'Pre-1.095 (Hard Copy)'!CB165))</f>
        <v> </v>
      </c>
      <c r="CC165" s="1014" t="str">
        <f>IF(IFERROR('Blocks A'!DT179-'Pre-1.095 (Hard Copy)'!CC165, 0)=0, " ", ('Blocks A'!DT179-'Pre-1.095 (Hard Copy)'!CC165))</f>
        <v> </v>
      </c>
      <c r="CD165" s="1014" t="str">
        <f>IF(IFERROR('Blocks A'!DU179-'Pre-1.095 (Hard Copy)'!CD165, 0)=0, " ", ('Blocks A'!DU179-'Pre-1.095 (Hard Copy)'!CD165))</f>
        <v>+0</v>
      </c>
      <c r="CE165" s="1014" t="str">
        <f>IF(IFERROR('Blocks A'!DX179-'Pre-1.095 (Hard Copy)'!CE165, 0)=0, " ", ('Blocks A'!DX179-'Pre-1.095 (Hard Copy)'!CE165))</f>
        <v>+0</v>
      </c>
      <c r="CF165" s="1014" t="str">
        <f>IF(IFERROR('Blocks A'!DY179-'Pre-1.095 (Hard Copy)'!CF165, 0)=0, " ", ('Blocks A'!DY179-'Pre-1.095 (Hard Copy)'!CF165))</f>
        <v>+0</v>
      </c>
      <c r="CG165" s="1016" t="str">
        <f>IF(IFERROR('Blocks A'!DZ179-'Pre-1.095 (Hard Copy)'!CG165, 0)=0, " ", ('Blocks A'!DZ179-'Pre-1.095 (Hard Copy)'!CG165))</f>
        <v>+0.0000</v>
      </c>
      <c r="CH165" s="1015" t="str">
        <f>IF(IFERROR('Blocks A'!DV179-'Pre-1.095 (Hard Copy)'!CH165, 0)=0, " ", ('Blocks A'!DV179-'Pre-1.095 (Hard Copy)'!CH165))</f>
        <v> </v>
      </c>
      <c r="CI165" s="1015" t="str">
        <f>IF(IFERROR('Blocks A'!DW179-'Pre-1.095 (Hard Copy)'!CI165, 0)=0, " ", ('Blocks A'!DW179-'Pre-1.095 (Hard Copy)'!CI165))</f>
        <v>+0.0</v>
      </c>
      <c r="CJ165" s="1014" t="str">
        <f>IF(IFERROR('Blocks A'!EA179-'Pre-1.095 (Hard Copy)'!CJ165, 0)=0, " ", ('Blocks A'!EA179-'Pre-1.095 (Hard Copy)'!CJ165))</f>
        <v>+0</v>
      </c>
      <c r="CK165" s="1017" t="str">
        <f>IF(IFERROR('Blocks A'!EB179-'Pre-1.095 (Hard Copy)'!CK165, 0)=0, " ", ('Blocks A'!EB179-'Pre-1.095 (Hard Copy)'!CK165))</f>
        <v>+0.00</v>
      </c>
      <c r="CL165" s="1017" t="str">
        <f>IF(IFERROR('Blocks A'!EC179-'Pre-1.095 (Hard Copy)'!CL165, 0)=0, " ", ('Blocks A'!EC179-'Pre-1.095 (Hard Copy)'!CL165))</f>
        <v>-0.00</v>
      </c>
      <c r="CM165" s="1017" t="str">
        <f>IF(IFERROR('Blocks A'!EH179-'Pre-1.095 (Hard Copy)'!CM165, 0)=0, " ", ('Blocks A'!EH179-'Pre-1.095 (Hard Copy)'!CM165))</f>
        <v>-0.00</v>
      </c>
      <c r="CN165" s="1014" t="str">
        <f>IF(IFERROR('Blocks A'!ED179-'Pre-1.095 (Hard Copy)'!CN165, 0)=0, " ", ('Blocks A'!ED179-'Pre-1.095 (Hard Copy)'!CN165))</f>
        <v>-0</v>
      </c>
      <c r="CO165" s="1017" t="str">
        <f>IF(IFERROR('Blocks A'!EE179-'Pre-1.095 (Hard Copy)'!CO165, 0)=0, " ", ('Blocks A'!EE179-'Pre-1.095 (Hard Copy)'!CO165))</f>
        <v>-0.00</v>
      </c>
      <c r="CP165" s="1017" t="str">
        <f>IF(IFERROR('Blocks A'!EF179-'Pre-1.095 (Hard Copy)'!CP165, 0)=0, " ", ('Blocks A'!EF179-'Pre-1.095 (Hard Copy)'!CP165))</f>
        <v>-0.00</v>
      </c>
      <c r="CQ165" s="1016" t="str">
        <f>IF(IFERROR('Blocks A'!EG179-'Pre-1.095 (Hard Copy)'!CQ165, 0)=0, " ", ('Blocks A'!EG179-'Pre-1.095 (Hard Copy)'!CQ165))</f>
        <v>-0.0000</v>
      </c>
      <c r="CR165" s="1018">
        <v>55.0</v>
      </c>
    </row>
    <row r="166">
      <c r="B166" s="1013" t="s">
        <v>1038</v>
      </c>
      <c r="C166" s="969" t="s">
        <v>886</v>
      </c>
      <c r="D166" s="969">
        <v>1.0</v>
      </c>
      <c r="E166" s="969">
        <v>1.0</v>
      </c>
      <c r="F166" s="969">
        <v>1.0</v>
      </c>
      <c r="G166" s="1014" t="str">
        <f>IF(IFERROR('Blocks A'!G180-'Pre-1.095 (Hard Copy)'!G166, 0)=0, " ", ('Blocks A'!G180-'Pre-1.095 (Hard Copy)'!G166))</f>
        <v> </v>
      </c>
      <c r="H166" s="1014" t="str">
        <f>IF(IFERROR('Blocks A'!H180-'Pre-1.095 (Hard Copy)'!H166, 0)=0, " ", ('Blocks A'!H180-'Pre-1.095 (Hard Copy)'!H166))</f>
        <v> </v>
      </c>
      <c r="I166" s="1014" t="str">
        <f>IF(IFERROR('Blocks A'!I180-'Pre-1.095 (Hard Copy)'!I166, 0)=0, " ", ('Blocks A'!I180-'Pre-1.095 (Hard Copy)'!I166))</f>
        <v> </v>
      </c>
      <c r="J166" s="1014" t="str">
        <f>IF(IFERROR('Blocks A'!J180-'Pre-1.095 (Hard Copy)'!J166, 0)=0, " ", ('Blocks A'!J180-'Pre-1.095 (Hard Copy)'!J166))</f>
        <v> </v>
      </c>
      <c r="K166" s="1014" t="str">
        <f>IF(IFERROR('Blocks A'!K180-'Pre-1.095 (Hard Copy)'!K166, 0)=0, " ", ('Blocks A'!K180-'Pre-1.095 (Hard Copy)'!K166))</f>
        <v> </v>
      </c>
      <c r="L166" s="1014" t="str">
        <f>IF(IFERROR('Blocks A'!L180-'Pre-1.095 (Hard Copy)'!L166, 0)=0, " ", ('Blocks A'!L180-'Pre-1.095 (Hard Copy)'!L166))</f>
        <v> </v>
      </c>
      <c r="M166" s="1014" t="str">
        <f>IF(IFERROR('Blocks A'!N180-'Pre-1.095 (Hard Copy)'!M166, 0)=0, " ", ('Blocks A'!N180-'Pre-1.095 (Hard Copy)'!M166))</f>
        <v> </v>
      </c>
      <c r="N166" s="1014" t="str">
        <f>IF(IFERROR('Blocks A'!O180-'Pre-1.095 (Hard Copy)'!N166, 0)=0, " ", ('Blocks A'!O180-'Pre-1.095 (Hard Copy)'!N166))</f>
        <v> </v>
      </c>
      <c r="O166" s="1014" t="str">
        <f>IF(IFERROR('Blocks A'!P180-'Pre-1.095 (Hard Copy)'!O166, 0)=0, " ", ('Blocks A'!P180-'Pre-1.095 (Hard Copy)'!O166))</f>
        <v> </v>
      </c>
      <c r="P166" s="1014" t="str">
        <f>IF(IFERROR('Blocks A'!Q180-'Pre-1.095 (Hard Copy)'!P166, 0)=0, " ", ('Blocks A'!Q180-'Pre-1.095 (Hard Copy)'!P166))</f>
        <v> </v>
      </c>
      <c r="Q166" s="1014" t="str">
        <f>IF(IFERROR('Blocks A'!R180-'Pre-1.095 (Hard Copy)'!Q166, 0)=0, " ", ('Blocks A'!R180-'Pre-1.095 (Hard Copy)'!Q166))</f>
        <v> </v>
      </c>
      <c r="R166" s="1014" t="str">
        <f>IF(IFERROR('Blocks A'!S180-'Pre-1.095 (Hard Copy)'!R166, 0)=0, " ", ('Blocks A'!S180-'Pre-1.095 (Hard Copy)'!R166))</f>
        <v> </v>
      </c>
      <c r="S166" s="1014" t="str">
        <f>IF(IFERROR('Blocks A'!T180-'Pre-1.095 (Hard Copy)'!S166, 0)=0, " ", ('Blocks A'!T180-'Pre-1.095 (Hard Copy)'!S166))</f>
        <v> </v>
      </c>
      <c r="T166" s="1014" t="str">
        <f>IF(IFERROR('Blocks A'!M180-'Pre-1.095 (Hard Copy)'!T166, 0)=0, " ", ('Blocks A'!M180-'Pre-1.095 (Hard Copy)'!T166))</f>
        <v> </v>
      </c>
      <c r="U166" s="1014" t="str">
        <f>IF(IFERROR('Blocks A'!U180-'Pre-1.095 (Hard Copy)'!U166, 0)=0, " ", ('Blocks A'!U180-'Pre-1.095 (Hard Copy)'!U166))</f>
        <v> </v>
      </c>
      <c r="V166" s="1014" t="str">
        <f>IF(IFERROR('Blocks A'!V180-'Pre-1.095 (Hard Copy)'!V166, 0)=0, " ", ('Blocks A'!V180-'Pre-1.095 (Hard Copy)'!V166))</f>
        <v> </v>
      </c>
      <c r="W166" s="1014" t="str">
        <f>IF(IFERROR('Blocks A'!W180-'Pre-1.095 (Hard Copy)'!W166, 0)=0, " ", ('Blocks A'!W180-'Pre-1.095 (Hard Copy)'!W166))</f>
        <v> </v>
      </c>
      <c r="X166" s="1014" t="str">
        <f>IF(IFERROR('Blocks A'!X180-'Pre-1.095 (Hard Copy)'!X166, 0)=0, " ", ('Blocks A'!X180-'Pre-1.095 (Hard Copy)'!X166))</f>
        <v> </v>
      </c>
      <c r="Y166" s="1014" t="str">
        <f>IF(IFERROR('Blocks A'!AC180-'Pre-1.095 (Hard Copy)'!Y166, 0)=0, " ", ('Blocks A'!AC180-'Pre-1.095 (Hard Copy)'!Y166))</f>
        <v> </v>
      </c>
      <c r="Z166" s="1014" t="str">
        <f>IF(IFERROR('Blocks A'!Y180-'Pre-1.095 (Hard Copy)'!Z166, 0)=0, " ", ('Blocks A'!Y180-'Pre-1.095 (Hard Copy)'!Z166))</f>
        <v> </v>
      </c>
      <c r="AA166" s="1014" t="str">
        <f>IF(IFERROR('Blocks A'!Z180-'Pre-1.095 (Hard Copy)'!AA166, 0)=0, " ", ('Blocks A'!Z180-'Pre-1.095 (Hard Copy)'!AA166))</f>
        <v> </v>
      </c>
      <c r="AB166" s="1014" t="str">
        <f>IF(IFERROR('Blocks A'!AA180-'Pre-1.095 (Hard Copy)'!AB166, 0)=0, " ", ('Blocks A'!AA180-'Pre-1.095 (Hard Copy)'!AB166))</f>
        <v> </v>
      </c>
      <c r="AC166" s="1014" t="str">
        <f>IF(IFERROR('Blocks A'!AB180-'Pre-1.095 (Hard Copy)'!AC166, 0)=0, " ", ('Blocks A'!AB180-'Pre-1.095 (Hard Copy)'!AC166))</f>
        <v> </v>
      </c>
      <c r="AD166" s="1014" t="str">
        <f>IF(IFERROR('Blocks A'!AY180-'Pre-1.095 (Hard Copy)'!AD166, 0)=0, " ", ('Blocks A'!AY180-'Pre-1.095 (Hard Copy)'!AD166))</f>
        <v> </v>
      </c>
      <c r="AE166" s="1014" t="str">
        <f>IF(IFERROR('Blocks A'!AZ180-'Pre-1.095 (Hard Copy)'!AE166, 0)=0, " ", ('Blocks A'!AZ180-'Pre-1.095 (Hard Copy)'!AE166))</f>
        <v> </v>
      </c>
      <c r="AF166" s="1014" t="str">
        <f>IF(IFERROR('Blocks A'!BA180-'Pre-1.095 (Hard Copy)'!AF166, 0)=0, " ", ('Blocks A'!BA180-'Pre-1.095 (Hard Copy)'!AF166))</f>
        <v> </v>
      </c>
      <c r="AG166" s="1014" t="str">
        <f>IF(IFERROR('Blocks A'!BB180-'Pre-1.095 (Hard Copy)'!AG166, 0)=0, " ", ('Blocks A'!BB180-'Pre-1.095 (Hard Copy)'!AG166))</f>
        <v> </v>
      </c>
      <c r="AH166" s="1014" t="str">
        <f>IF(IFERROR('Blocks A'!BC180-'Pre-1.095 (Hard Copy)'!AH166, 0)=0, " ", ('Blocks A'!BC180-'Pre-1.095 (Hard Copy)'!AH166))</f>
        <v> </v>
      </c>
      <c r="AI166" s="1014" t="str">
        <f>IF(IFERROR('Blocks A'!BJ180-'Pre-1.095 (Hard Copy)'!AI166, 0)=0, " ", ('Blocks A'!BJ180-'Pre-1.095 (Hard Copy)'!AI166))</f>
        <v> </v>
      </c>
      <c r="AJ166" s="1014" t="str">
        <f>IF(IFERROR('Blocks A'!BD180-'Pre-1.095 (Hard Copy)'!AJ166, 0)=0, " ", ('Blocks A'!BD180-'Pre-1.095 (Hard Copy)'!AJ166))</f>
        <v> </v>
      </c>
      <c r="AK166" s="1014" t="str">
        <f>IF(IFERROR('Blocks A'!BE180-'Pre-1.095 (Hard Copy)'!AK166, 0)=0, " ", ('Blocks A'!BE180-'Pre-1.095 (Hard Copy)'!AK166))</f>
        <v> </v>
      </c>
      <c r="AL166" s="1014" t="str">
        <f>IF(IFERROR('Blocks A'!BF180-'Pre-1.095 (Hard Copy)'!AL166, 0)=0, " ", ('Blocks A'!BF180-'Pre-1.095 (Hard Copy)'!AL166))</f>
        <v> </v>
      </c>
      <c r="AM166" s="1014" t="str">
        <f>IF(IFERROR('Blocks A'!BG180-'Pre-1.095 (Hard Copy)'!AM166, 0)=0, " ", ('Blocks A'!BG180-'Pre-1.095 (Hard Copy)'!AM166))</f>
        <v> </v>
      </c>
      <c r="AN166" s="1014" t="str">
        <f>IF(IFERROR('Blocks A'!BH180-'Pre-1.095 (Hard Copy)'!AN166, 0)=0, " ", ('Blocks A'!BH180-'Pre-1.095 (Hard Copy)'!AN166))</f>
        <v> </v>
      </c>
      <c r="AO166" s="1014" t="str">
        <f>IF(IFERROR('Blocks A'!BI180-'Pre-1.095 (Hard Copy)'!AO166, 0)=0, " ", ('Blocks A'!BI180-'Pre-1.095 (Hard Copy)'!AO166))</f>
        <v> </v>
      </c>
      <c r="AP166" s="1014" t="str">
        <f>IF(IFERROR('Blocks A'!BK180-'Pre-1.095 (Hard Copy)'!AP166, 0)=0, " ", ('Blocks A'!BK180-'Pre-1.095 (Hard Copy)'!AP166))</f>
        <v> </v>
      </c>
      <c r="AQ166" s="1014" t="str">
        <f>IF(IFERROR('Blocks A'!BL180-'Pre-1.095 (Hard Copy)'!AQ166, 0)=0, " ", ('Blocks A'!BL180-'Pre-1.095 (Hard Copy)'!AQ166))</f>
        <v> </v>
      </c>
      <c r="AR166" s="1014" t="str">
        <f>IF(IFERROR('Blocks A'!BM180-'Pre-1.095 (Hard Copy)'!AR166, 0)=0, " ", ('Blocks A'!BM180-'Pre-1.095 (Hard Copy)'!AR166))</f>
        <v> </v>
      </c>
      <c r="AS166" s="1014" t="str">
        <f>IF(IFERROR('Blocks A'!BO180-'Pre-1.095 (Hard Copy)'!AS166, 0)=0, " ", ('Blocks A'!BO180-'Pre-1.095 (Hard Copy)'!AS166))</f>
        <v> </v>
      </c>
      <c r="AT166" s="1014" t="str">
        <f>IF(IFERROR('Blocks A'!BP180-'Pre-1.095 (Hard Copy)'!AT166, 0)=0, " ", ('Blocks A'!BP180-'Pre-1.095 (Hard Copy)'!AT166))</f>
        <v> </v>
      </c>
      <c r="AU166" s="1014" t="str">
        <f>IF(IFERROR('Blocks A'!BQ180-'Pre-1.095 (Hard Copy)'!AU166, 0)=0, " ", ('Blocks A'!BQ180-'Pre-1.095 (Hard Copy)'!AU166))</f>
        <v> </v>
      </c>
      <c r="AV166" s="1014" t="str">
        <f>IF(IFERROR('Blocks A'!BR180-'Pre-1.095 (Hard Copy)'!AV166, 0)=0, " ", ('Blocks A'!BR180-'Pre-1.095 (Hard Copy)'!AV166))</f>
        <v> </v>
      </c>
      <c r="AW166" s="1014" t="str">
        <f>IF(IFERROR('Blocks A'!BS180-'Pre-1.095 (Hard Copy)'!AW166, 0)=0, " ", ('Blocks A'!BS180-'Pre-1.095 (Hard Copy)'!AW166))</f>
        <v> </v>
      </c>
      <c r="AX166" s="1014" t="str">
        <f>IF(IFERROR('Blocks A'!BT180-'Pre-1.095 (Hard Copy)'!AX166, 0)=0, " ", ('Blocks A'!BT180-'Pre-1.095 (Hard Copy)'!AX166))</f>
        <v> </v>
      </c>
      <c r="AY166" s="1014" t="str">
        <f>IF(IFERROR('Blocks A'!BU180-'Pre-1.095 (Hard Copy)'!AY166, 0)=0, " ", ('Blocks A'!BU180-'Pre-1.095 (Hard Copy)'!AY166))</f>
        <v> </v>
      </c>
      <c r="AZ166" s="1014" t="str">
        <f>IF(IFERROR('Blocks A'!BW180-'Pre-1.095 (Hard Copy)'!AZ166, 0)=0, " ", ('Blocks A'!BW180-'Pre-1.095 (Hard Copy)'!AZ166))</f>
        <v> </v>
      </c>
      <c r="BA166" s="1014" t="str">
        <f>IF(IFERROR('Blocks A'!BX180-'Pre-1.095 (Hard Copy)'!BA166, 0)=0, " ", ('Blocks A'!BX180-'Pre-1.095 (Hard Copy)'!BA166))</f>
        <v>+0</v>
      </c>
      <c r="BB166" s="1014" t="str">
        <f>IF(IFERROR('Blocks A'!BY180-'Pre-1.095 (Hard Copy)'!BB166, 0)=0, " ", ('Blocks A'!BY180-'Pre-1.095 (Hard Copy)'!BB166))</f>
        <v> </v>
      </c>
      <c r="BC166" s="1015" t="str">
        <f>IF(IFERROR('Blocks A'!BZ180-'Pre-1.095 (Hard Copy)'!BC166, 0)=0, " ", ('Blocks A'!BZ180-'Pre-1.095 (Hard Copy)'!BC166))</f>
        <v>-0.0</v>
      </c>
      <c r="BD166" s="1014" t="str">
        <f>IF(IFERROR('Blocks A'!BV180-'Pre-1.095 (Hard Copy)'!BD166, 0)=0, " ", ('Blocks A'!BV180-'Pre-1.095 (Hard Copy)'!BD166))</f>
        <v> </v>
      </c>
      <c r="BE166" s="1014" t="str">
        <f>IF(IFERROR('Blocks A'!CB180-'Pre-1.095 (Hard Copy)'!BE166, 0)=0, " ", ('Blocks A'!CB180-'Pre-1.095 (Hard Copy)'!BE166))</f>
        <v> </v>
      </c>
      <c r="BF166" s="1014" t="str">
        <f>IF(IFERROR('Blocks A'!CC180-'Pre-1.095 (Hard Copy)'!BF166, 0)=0, " ", ('Blocks A'!CC180-'Pre-1.095 (Hard Copy)'!BF166))</f>
        <v>+0</v>
      </c>
      <c r="BG166" s="1016" t="str">
        <f>IF(IFERROR('Blocks A'!CD180-'Pre-1.095 (Hard Copy)'!BG166, 0)=0, " ", ('Blocks A'!CD180-'Pre-1.095 (Hard Copy)'!BG166))</f>
        <v>+0.0000</v>
      </c>
      <c r="BH166" s="1014" t="str">
        <f>IF(IFERROR('Blocks A'!CE180-'Pre-1.095 (Hard Copy)'!BH166, 0)=0, " ", ('Blocks A'!CE180-'Pre-1.095 (Hard Copy)'!BH166))</f>
        <v> </v>
      </c>
      <c r="BI166" s="1014" t="str">
        <f>IF(IFERROR('Blocks A'!CZ180-'Pre-1.095 (Hard Copy)'!BI166, 0)=0, " ", ('Blocks A'!CZ180-'Pre-1.095 (Hard Copy)'!BI166))</f>
        <v> </v>
      </c>
      <c r="BJ166" s="1014" t="str">
        <f>IF(IFERROR('Blocks A'!DA180-'Pre-1.095 (Hard Copy)'!BJ166, 0)=0, " ", ('Blocks A'!DA180-'Pre-1.095 (Hard Copy)'!BJ166))</f>
        <v> </v>
      </c>
      <c r="BK166" s="1014" t="str">
        <f>IF(IFERROR('Blocks A'!DB180-'Pre-1.095 (Hard Copy)'!BK166, 0)=0, " ", ('Blocks A'!DB180-'Pre-1.095 (Hard Copy)'!BK166))</f>
        <v> </v>
      </c>
      <c r="BL166" s="1014" t="str">
        <f>IF(IFERROR('Blocks A'!DC180-'Pre-1.095 (Hard Copy)'!BL166, 0)=0, " ", ('Blocks A'!DC180-'Pre-1.095 (Hard Copy)'!BL166))</f>
        <v> </v>
      </c>
      <c r="BM166" s="1014" t="str">
        <f>IF(IFERROR('Blocks A'!DD180-'Pre-1.095 (Hard Copy)'!BM166, 0)=0, " ", ('Blocks A'!DD180-'Pre-1.095 (Hard Copy)'!BM166))</f>
        <v> </v>
      </c>
      <c r="BN166" s="1014" t="str">
        <f>IF(IFERROR('Blocks A'!DE180-'Pre-1.095 (Hard Copy)'!BN166, 0)=0, " ", ('Blocks A'!DE180-'Pre-1.095 (Hard Copy)'!BN166))</f>
        <v> </v>
      </c>
      <c r="BO166" s="1014" t="str">
        <f>IF(IFERROR('Blocks A'!DF180-'Pre-1.095 (Hard Copy)'!BO166, 0)=0, " ", ('Blocks A'!DF180-'Pre-1.095 (Hard Copy)'!BO166))</f>
        <v> </v>
      </c>
      <c r="BP166" s="1014" t="str">
        <f>IF(IFERROR('Blocks A'!DG180-'Pre-1.095 (Hard Copy)'!BP166, 0)=0, " ", ('Blocks A'!DG180-'Pre-1.095 (Hard Copy)'!BP166))</f>
        <v> </v>
      </c>
      <c r="BQ166" s="1014" t="str">
        <f>IF(IFERROR('Blocks A'!DH180-'Pre-1.095 (Hard Copy)'!BQ166, 0)=0, " ", ('Blocks A'!DH180-'Pre-1.095 (Hard Copy)'!BQ166))</f>
        <v> </v>
      </c>
      <c r="BR166" s="1014" t="str">
        <f>IF(IFERROR('Blocks A'!DI180-'Pre-1.095 (Hard Copy)'!BR166, 0)=0, " ", ('Blocks A'!DI180-'Pre-1.095 (Hard Copy)'!BR166))</f>
        <v> </v>
      </c>
      <c r="BS166" s="1014" t="str">
        <f>IF(IFERROR('Blocks A'!DJ180-'Pre-1.095 (Hard Copy)'!BS166, 0)=0, " ", ('Blocks A'!DJ180-'Pre-1.095 (Hard Copy)'!BS166))</f>
        <v> </v>
      </c>
      <c r="BT166" s="1014" t="str">
        <f>IF(IFERROR('Blocks A'!DK180-'Pre-1.095 (Hard Copy)'!BT166, 0)=0, " ", ('Blocks A'!DK180-'Pre-1.095 (Hard Copy)'!BT166))</f>
        <v> </v>
      </c>
      <c r="BU166" s="1014" t="str">
        <f>IF(IFERROR('Blocks A'!DL180-'Pre-1.095 (Hard Copy)'!BU166, 0)=0, " ", ('Blocks A'!DL180-'Pre-1.095 (Hard Copy)'!BU166))</f>
        <v> </v>
      </c>
      <c r="BV166" s="1014" t="str">
        <f>IF(IFERROR('Blocks A'!DM180-'Pre-1.095 (Hard Copy)'!BV166, 0)=0, " ", ('Blocks A'!DM180-'Pre-1.095 (Hard Copy)'!BV166))</f>
        <v> </v>
      </c>
      <c r="BW166" s="1014" t="str">
        <f>IF(IFERROR('Blocks A'!DN180-'Pre-1.095 (Hard Copy)'!BW166, 0)=0, " ", ('Blocks A'!DN180-'Pre-1.095 (Hard Copy)'!BW166))</f>
        <v>+0</v>
      </c>
      <c r="BX166" s="1014" t="str">
        <f>IF(IFERROR('Blocks A'!DO180-'Pre-1.095 (Hard Copy)'!BX166, 0)=0, " ", ('Blocks A'!DO180-'Pre-1.095 (Hard Copy)'!BX166))</f>
        <v> </v>
      </c>
      <c r="BY166" s="1014" t="str">
        <f>IF(IFERROR('Blocks A'!DP180-'Pre-1.095 (Hard Copy)'!BY166, 0)=0, " ", ('Blocks A'!DP180-'Pre-1.095 (Hard Copy)'!BY166))</f>
        <v> </v>
      </c>
      <c r="BZ166" s="1014" t="str">
        <f>IF(IFERROR('Blocks A'!DQ180-'Pre-1.095 (Hard Copy)'!BZ166, 0)=0, " ", ('Blocks A'!DQ180-'Pre-1.095 (Hard Copy)'!BZ166))</f>
        <v> </v>
      </c>
      <c r="CA166" s="1014" t="str">
        <f>IF(IFERROR('Blocks A'!DR180-'Pre-1.095 (Hard Copy)'!CA166, 0)=0, " ", ('Blocks A'!DR180-'Pre-1.095 (Hard Copy)'!CA166))</f>
        <v> </v>
      </c>
      <c r="CB166" s="1014" t="str">
        <f>IF(IFERROR('Blocks A'!DS180-'Pre-1.095 (Hard Copy)'!CB166, 0)=0, " ", ('Blocks A'!DS180-'Pre-1.095 (Hard Copy)'!CB166))</f>
        <v> </v>
      </c>
      <c r="CC166" s="1014" t="str">
        <f>IF(IFERROR('Blocks A'!DT180-'Pre-1.095 (Hard Copy)'!CC166, 0)=0, " ", ('Blocks A'!DT180-'Pre-1.095 (Hard Copy)'!CC166))</f>
        <v> </v>
      </c>
      <c r="CD166" s="1014" t="str">
        <f>IF(IFERROR('Blocks A'!DU180-'Pre-1.095 (Hard Copy)'!CD166, 0)=0, " ", ('Blocks A'!DU180-'Pre-1.095 (Hard Copy)'!CD166))</f>
        <v>+0</v>
      </c>
      <c r="CE166" s="1014" t="str">
        <f>IF(IFERROR('Blocks A'!DX180-'Pre-1.095 (Hard Copy)'!CE166, 0)=0, " ", ('Blocks A'!DX180-'Pre-1.095 (Hard Copy)'!CE166))</f>
        <v>-0</v>
      </c>
      <c r="CF166" s="1014" t="str">
        <f>IF(IFERROR('Blocks A'!DY180-'Pre-1.095 (Hard Copy)'!CF166, 0)=0, " ", ('Blocks A'!DY180-'Pre-1.095 (Hard Copy)'!CF166))</f>
        <v>+0</v>
      </c>
      <c r="CG166" s="1016" t="str">
        <f>IF(IFERROR('Blocks A'!DZ180-'Pre-1.095 (Hard Copy)'!CG166, 0)=0, " ", ('Blocks A'!DZ180-'Pre-1.095 (Hard Copy)'!CG166))</f>
        <v>+0.0000</v>
      </c>
      <c r="CH166" s="1015" t="str">
        <f>IF(IFERROR('Blocks A'!DV180-'Pre-1.095 (Hard Copy)'!CH166, 0)=0, " ", ('Blocks A'!DV180-'Pre-1.095 (Hard Copy)'!CH166))</f>
        <v> </v>
      </c>
      <c r="CI166" s="1015" t="str">
        <f>IF(IFERROR('Blocks A'!DW180-'Pre-1.095 (Hard Copy)'!CI166, 0)=0, " ", ('Blocks A'!DW180-'Pre-1.095 (Hard Copy)'!CI166))</f>
        <v>+0.0</v>
      </c>
      <c r="CJ166" s="1014" t="str">
        <f>IF(IFERROR('Blocks A'!EA180-'Pre-1.095 (Hard Copy)'!CJ166, 0)=0, " ", ('Blocks A'!EA180-'Pre-1.095 (Hard Copy)'!CJ166))</f>
        <v>-0</v>
      </c>
      <c r="CK166" s="1017" t="str">
        <f>IF(IFERROR('Blocks A'!EB180-'Pre-1.095 (Hard Copy)'!CK166, 0)=0, " ", ('Blocks A'!EB180-'Pre-1.095 (Hard Copy)'!CK166))</f>
        <v>-0.00</v>
      </c>
      <c r="CL166" s="1017" t="str">
        <f>IF(IFERROR('Blocks A'!EC180-'Pre-1.095 (Hard Copy)'!CL166, 0)=0, " ", ('Blocks A'!EC180-'Pre-1.095 (Hard Copy)'!CL166))</f>
        <v>-0.00</v>
      </c>
      <c r="CM166" s="1017" t="str">
        <f>IF(IFERROR('Blocks A'!EH180-'Pre-1.095 (Hard Copy)'!CM166, 0)=0, " ", ('Blocks A'!EH180-'Pre-1.095 (Hard Copy)'!CM166))</f>
        <v>-0.00</v>
      </c>
      <c r="CN166" s="1014" t="str">
        <f>IF(IFERROR('Blocks A'!ED180-'Pre-1.095 (Hard Copy)'!CN166, 0)=0, " ", ('Blocks A'!ED180-'Pre-1.095 (Hard Copy)'!CN166))</f>
        <v>-0</v>
      </c>
      <c r="CO166" s="1017" t="str">
        <f>IF(IFERROR('Blocks A'!EE180-'Pre-1.095 (Hard Copy)'!CO166, 0)=0, " ", ('Blocks A'!EE180-'Pre-1.095 (Hard Copy)'!CO166))</f>
        <v>-0.00</v>
      </c>
      <c r="CP166" s="1017" t="str">
        <f>IF(IFERROR('Blocks A'!EF180-'Pre-1.095 (Hard Copy)'!CP166, 0)=0, " ", ('Blocks A'!EF180-'Pre-1.095 (Hard Copy)'!CP166))</f>
        <v>-0.00</v>
      </c>
      <c r="CQ166" s="1016" t="str">
        <f>IF(IFERROR('Blocks A'!EG180-'Pre-1.095 (Hard Copy)'!CQ166, 0)=0, " ", ('Blocks A'!EG180-'Pre-1.095 (Hard Copy)'!CQ166))</f>
        <v>-0.0000</v>
      </c>
      <c r="CR166" s="1018">
        <v>90.0</v>
      </c>
    </row>
    <row r="167">
      <c r="B167" s="1013" t="s">
        <v>1038</v>
      </c>
      <c r="C167" s="969" t="s">
        <v>886</v>
      </c>
      <c r="D167" s="969">
        <v>1.0</v>
      </c>
      <c r="E167" s="969">
        <v>1.0</v>
      </c>
      <c r="F167" s="969">
        <v>2.0</v>
      </c>
      <c r="G167" s="1014" t="str">
        <f>IF(IFERROR('Blocks A'!G181-'Pre-1.095 (Hard Copy)'!G167, 0)=0, " ", ('Blocks A'!G181-'Pre-1.095 (Hard Copy)'!G167))</f>
        <v> </v>
      </c>
      <c r="H167" s="1014" t="str">
        <f>IF(IFERROR('Blocks A'!H181-'Pre-1.095 (Hard Copy)'!H167, 0)=0, " ", ('Blocks A'!H181-'Pre-1.095 (Hard Copy)'!H167))</f>
        <v> </v>
      </c>
      <c r="I167" s="1014" t="str">
        <f>IF(IFERROR('Blocks A'!I181-'Pre-1.095 (Hard Copy)'!I167, 0)=0, " ", ('Blocks A'!I181-'Pre-1.095 (Hard Copy)'!I167))</f>
        <v> </v>
      </c>
      <c r="J167" s="1014" t="str">
        <f>IF(IFERROR('Blocks A'!J181-'Pre-1.095 (Hard Copy)'!J167, 0)=0, " ", ('Blocks A'!J181-'Pre-1.095 (Hard Copy)'!J167))</f>
        <v> </v>
      </c>
      <c r="K167" s="1014" t="str">
        <f>IF(IFERROR('Blocks A'!K181-'Pre-1.095 (Hard Copy)'!K167, 0)=0, " ", ('Blocks A'!K181-'Pre-1.095 (Hard Copy)'!K167))</f>
        <v> </v>
      </c>
      <c r="L167" s="1014" t="str">
        <f>IF(IFERROR('Blocks A'!L181-'Pre-1.095 (Hard Copy)'!L167, 0)=0, " ", ('Blocks A'!L181-'Pre-1.095 (Hard Copy)'!L167))</f>
        <v> </v>
      </c>
      <c r="M167" s="1014" t="str">
        <f>IF(IFERROR('Blocks A'!N181-'Pre-1.095 (Hard Copy)'!M167, 0)=0, " ", ('Blocks A'!N181-'Pre-1.095 (Hard Copy)'!M167))</f>
        <v> </v>
      </c>
      <c r="N167" s="1014" t="str">
        <f>IF(IFERROR('Blocks A'!O181-'Pre-1.095 (Hard Copy)'!N167, 0)=0, " ", ('Blocks A'!O181-'Pre-1.095 (Hard Copy)'!N167))</f>
        <v> </v>
      </c>
      <c r="O167" s="1014" t="str">
        <f>IF(IFERROR('Blocks A'!P181-'Pre-1.095 (Hard Copy)'!O167, 0)=0, " ", ('Blocks A'!P181-'Pre-1.095 (Hard Copy)'!O167))</f>
        <v> </v>
      </c>
      <c r="P167" s="1014" t="str">
        <f>IF(IFERROR('Blocks A'!Q181-'Pre-1.095 (Hard Copy)'!P167, 0)=0, " ", ('Blocks A'!Q181-'Pre-1.095 (Hard Copy)'!P167))</f>
        <v> </v>
      </c>
      <c r="Q167" s="1014" t="str">
        <f>IF(IFERROR('Blocks A'!R181-'Pre-1.095 (Hard Copy)'!Q167, 0)=0, " ", ('Blocks A'!R181-'Pre-1.095 (Hard Copy)'!Q167))</f>
        <v> </v>
      </c>
      <c r="R167" s="1014" t="str">
        <f>IF(IFERROR('Blocks A'!S181-'Pre-1.095 (Hard Copy)'!R167, 0)=0, " ", ('Blocks A'!S181-'Pre-1.095 (Hard Copy)'!R167))</f>
        <v> </v>
      </c>
      <c r="S167" s="1014" t="str">
        <f>IF(IFERROR('Blocks A'!T181-'Pre-1.095 (Hard Copy)'!S167, 0)=0, " ", ('Blocks A'!T181-'Pre-1.095 (Hard Copy)'!S167))</f>
        <v> </v>
      </c>
      <c r="T167" s="1014" t="str">
        <f>IF(IFERROR('Blocks A'!M181-'Pre-1.095 (Hard Copy)'!T167, 0)=0, " ", ('Blocks A'!M181-'Pre-1.095 (Hard Copy)'!T167))</f>
        <v> </v>
      </c>
      <c r="U167" s="1014" t="str">
        <f>IF(IFERROR('Blocks A'!U181-'Pre-1.095 (Hard Copy)'!U167, 0)=0, " ", ('Blocks A'!U181-'Pre-1.095 (Hard Copy)'!U167))</f>
        <v> </v>
      </c>
      <c r="V167" s="1014" t="str">
        <f>IF(IFERROR('Blocks A'!V181-'Pre-1.095 (Hard Copy)'!V167, 0)=0, " ", ('Blocks A'!V181-'Pre-1.095 (Hard Copy)'!V167))</f>
        <v> </v>
      </c>
      <c r="W167" s="1014" t="str">
        <f>IF(IFERROR('Blocks A'!W181-'Pre-1.095 (Hard Copy)'!W167, 0)=0, " ", ('Blocks A'!W181-'Pre-1.095 (Hard Copy)'!W167))</f>
        <v> </v>
      </c>
      <c r="X167" s="1014" t="str">
        <f>IF(IFERROR('Blocks A'!X181-'Pre-1.095 (Hard Copy)'!X167, 0)=0, " ", ('Blocks A'!X181-'Pre-1.095 (Hard Copy)'!X167))</f>
        <v> </v>
      </c>
      <c r="Y167" s="1014" t="str">
        <f>IF(IFERROR('Blocks A'!AC181-'Pre-1.095 (Hard Copy)'!Y167, 0)=0, " ", ('Blocks A'!AC181-'Pre-1.095 (Hard Copy)'!Y167))</f>
        <v> </v>
      </c>
      <c r="Z167" s="1014" t="str">
        <f>IF(IFERROR('Blocks A'!Y181-'Pre-1.095 (Hard Copy)'!Z167, 0)=0, " ", ('Blocks A'!Y181-'Pre-1.095 (Hard Copy)'!Z167))</f>
        <v> </v>
      </c>
      <c r="AA167" s="1014" t="str">
        <f>IF(IFERROR('Blocks A'!Z181-'Pre-1.095 (Hard Copy)'!AA167, 0)=0, " ", ('Blocks A'!Z181-'Pre-1.095 (Hard Copy)'!AA167))</f>
        <v> </v>
      </c>
      <c r="AB167" s="1014" t="str">
        <f>IF(IFERROR('Blocks A'!AA181-'Pre-1.095 (Hard Copy)'!AB167, 0)=0, " ", ('Blocks A'!AA181-'Pre-1.095 (Hard Copy)'!AB167))</f>
        <v> </v>
      </c>
      <c r="AC167" s="1014" t="str">
        <f>IF(IFERROR('Blocks A'!AB181-'Pre-1.095 (Hard Copy)'!AC167, 0)=0, " ", ('Blocks A'!AB181-'Pre-1.095 (Hard Copy)'!AC167))</f>
        <v> </v>
      </c>
      <c r="AD167" s="1014" t="str">
        <f>IF(IFERROR('Blocks A'!AY181-'Pre-1.095 (Hard Copy)'!AD167, 0)=0, " ", ('Blocks A'!AY181-'Pre-1.095 (Hard Copy)'!AD167))</f>
        <v> </v>
      </c>
      <c r="AE167" s="1014" t="str">
        <f>IF(IFERROR('Blocks A'!AZ181-'Pre-1.095 (Hard Copy)'!AE167, 0)=0, " ", ('Blocks A'!AZ181-'Pre-1.095 (Hard Copy)'!AE167))</f>
        <v> </v>
      </c>
      <c r="AF167" s="1014" t="str">
        <f>IF(IFERROR('Blocks A'!BA181-'Pre-1.095 (Hard Copy)'!AF167, 0)=0, " ", ('Blocks A'!BA181-'Pre-1.095 (Hard Copy)'!AF167))</f>
        <v> </v>
      </c>
      <c r="AG167" s="1014" t="str">
        <f>IF(IFERROR('Blocks A'!BB181-'Pre-1.095 (Hard Copy)'!AG167, 0)=0, " ", ('Blocks A'!BB181-'Pre-1.095 (Hard Copy)'!AG167))</f>
        <v> </v>
      </c>
      <c r="AH167" s="1014" t="str">
        <f>IF(IFERROR('Blocks A'!BC181-'Pre-1.095 (Hard Copy)'!AH167, 0)=0, " ", ('Blocks A'!BC181-'Pre-1.095 (Hard Copy)'!AH167))</f>
        <v> </v>
      </c>
      <c r="AI167" s="1014" t="str">
        <f>IF(IFERROR('Blocks A'!BJ181-'Pre-1.095 (Hard Copy)'!AI167, 0)=0, " ", ('Blocks A'!BJ181-'Pre-1.095 (Hard Copy)'!AI167))</f>
        <v> </v>
      </c>
      <c r="AJ167" s="1014" t="str">
        <f>IF(IFERROR('Blocks A'!BD181-'Pre-1.095 (Hard Copy)'!AJ167, 0)=0, " ", ('Blocks A'!BD181-'Pre-1.095 (Hard Copy)'!AJ167))</f>
        <v> </v>
      </c>
      <c r="AK167" s="1014" t="str">
        <f>IF(IFERROR('Blocks A'!BE181-'Pre-1.095 (Hard Copy)'!AK167, 0)=0, " ", ('Blocks A'!BE181-'Pre-1.095 (Hard Copy)'!AK167))</f>
        <v> </v>
      </c>
      <c r="AL167" s="1014" t="str">
        <f>IF(IFERROR('Blocks A'!BF181-'Pre-1.095 (Hard Copy)'!AL167, 0)=0, " ", ('Blocks A'!BF181-'Pre-1.095 (Hard Copy)'!AL167))</f>
        <v> </v>
      </c>
      <c r="AM167" s="1014" t="str">
        <f>IF(IFERROR('Blocks A'!BG181-'Pre-1.095 (Hard Copy)'!AM167, 0)=0, " ", ('Blocks A'!BG181-'Pre-1.095 (Hard Copy)'!AM167))</f>
        <v> </v>
      </c>
      <c r="AN167" s="1014" t="str">
        <f>IF(IFERROR('Blocks A'!BH181-'Pre-1.095 (Hard Copy)'!AN167, 0)=0, " ", ('Blocks A'!BH181-'Pre-1.095 (Hard Copy)'!AN167))</f>
        <v> </v>
      </c>
      <c r="AO167" s="1014" t="str">
        <f>IF(IFERROR('Blocks A'!BI181-'Pre-1.095 (Hard Copy)'!AO167, 0)=0, " ", ('Blocks A'!BI181-'Pre-1.095 (Hard Copy)'!AO167))</f>
        <v> </v>
      </c>
      <c r="AP167" s="1014" t="str">
        <f>IF(IFERROR('Blocks A'!BK181-'Pre-1.095 (Hard Copy)'!AP167, 0)=0, " ", ('Blocks A'!BK181-'Pre-1.095 (Hard Copy)'!AP167))</f>
        <v> </v>
      </c>
      <c r="AQ167" s="1014" t="str">
        <f>IF(IFERROR('Blocks A'!BL181-'Pre-1.095 (Hard Copy)'!AQ167, 0)=0, " ", ('Blocks A'!BL181-'Pre-1.095 (Hard Copy)'!AQ167))</f>
        <v> </v>
      </c>
      <c r="AR167" s="1014" t="str">
        <f>IF(IFERROR('Blocks A'!BM181-'Pre-1.095 (Hard Copy)'!AR167, 0)=0, " ", ('Blocks A'!BM181-'Pre-1.095 (Hard Copy)'!AR167))</f>
        <v> </v>
      </c>
      <c r="AS167" s="1014" t="str">
        <f>IF(IFERROR('Blocks A'!BO181-'Pre-1.095 (Hard Copy)'!AS167, 0)=0, " ", ('Blocks A'!BO181-'Pre-1.095 (Hard Copy)'!AS167))</f>
        <v> </v>
      </c>
      <c r="AT167" s="1014" t="str">
        <f>IF(IFERROR('Blocks A'!BP181-'Pre-1.095 (Hard Copy)'!AT167, 0)=0, " ", ('Blocks A'!BP181-'Pre-1.095 (Hard Copy)'!AT167))</f>
        <v> </v>
      </c>
      <c r="AU167" s="1014" t="str">
        <f>IF(IFERROR('Blocks A'!BQ181-'Pre-1.095 (Hard Copy)'!AU167, 0)=0, " ", ('Blocks A'!BQ181-'Pre-1.095 (Hard Copy)'!AU167))</f>
        <v> </v>
      </c>
      <c r="AV167" s="1014" t="str">
        <f>IF(IFERROR('Blocks A'!BR181-'Pre-1.095 (Hard Copy)'!AV167, 0)=0, " ", ('Blocks A'!BR181-'Pre-1.095 (Hard Copy)'!AV167))</f>
        <v> </v>
      </c>
      <c r="AW167" s="1014" t="str">
        <f>IF(IFERROR('Blocks A'!BS181-'Pre-1.095 (Hard Copy)'!AW167, 0)=0, " ", ('Blocks A'!BS181-'Pre-1.095 (Hard Copy)'!AW167))</f>
        <v> </v>
      </c>
      <c r="AX167" s="1014" t="str">
        <f>IF(IFERROR('Blocks A'!BT181-'Pre-1.095 (Hard Copy)'!AX167, 0)=0, " ", ('Blocks A'!BT181-'Pre-1.095 (Hard Copy)'!AX167))</f>
        <v> </v>
      </c>
      <c r="AY167" s="1014" t="str">
        <f>IF(IFERROR('Blocks A'!BU181-'Pre-1.095 (Hard Copy)'!AY167, 0)=0, " ", ('Blocks A'!BU181-'Pre-1.095 (Hard Copy)'!AY167))</f>
        <v> </v>
      </c>
      <c r="AZ167" s="1014" t="str">
        <f>IF(IFERROR('Blocks A'!BW181-'Pre-1.095 (Hard Copy)'!AZ167, 0)=0, " ", ('Blocks A'!BW181-'Pre-1.095 (Hard Copy)'!AZ167))</f>
        <v> </v>
      </c>
      <c r="BA167" s="1014" t="str">
        <f>IF(IFERROR('Blocks A'!BX181-'Pre-1.095 (Hard Copy)'!BA167, 0)=0, " ", ('Blocks A'!BX181-'Pre-1.095 (Hard Copy)'!BA167))</f>
        <v>+0</v>
      </c>
      <c r="BB167" s="1014" t="str">
        <f>IF(IFERROR('Blocks A'!BY181-'Pre-1.095 (Hard Copy)'!BB167, 0)=0, " ", ('Blocks A'!BY181-'Pre-1.095 (Hard Copy)'!BB167))</f>
        <v> </v>
      </c>
      <c r="BC167" s="1015" t="str">
        <f>IF(IFERROR('Blocks A'!BZ181-'Pre-1.095 (Hard Copy)'!BC167, 0)=0, " ", ('Blocks A'!BZ181-'Pre-1.095 (Hard Copy)'!BC167))</f>
        <v>-0.0</v>
      </c>
      <c r="BD167" s="1014" t="str">
        <f>IF(IFERROR('Blocks A'!BV181-'Pre-1.095 (Hard Copy)'!BD167, 0)=0, " ", ('Blocks A'!BV181-'Pre-1.095 (Hard Copy)'!BD167))</f>
        <v> </v>
      </c>
      <c r="BE167" s="1014" t="str">
        <f>IF(IFERROR('Blocks A'!CB181-'Pre-1.095 (Hard Copy)'!BE167, 0)=0, " ", ('Blocks A'!CB181-'Pre-1.095 (Hard Copy)'!BE167))</f>
        <v> </v>
      </c>
      <c r="BF167" s="1014" t="str">
        <f>IF(IFERROR('Blocks A'!CC181-'Pre-1.095 (Hard Copy)'!BF167, 0)=0, " ", ('Blocks A'!CC181-'Pre-1.095 (Hard Copy)'!BF167))</f>
        <v>+0</v>
      </c>
      <c r="BG167" s="1016" t="str">
        <f>IF(IFERROR('Blocks A'!CD181-'Pre-1.095 (Hard Copy)'!BG167, 0)=0, " ", ('Blocks A'!CD181-'Pre-1.095 (Hard Copy)'!BG167))</f>
        <v>+0.0000</v>
      </c>
      <c r="BH167" s="1014" t="str">
        <f>IF(IFERROR('Blocks A'!CE181-'Pre-1.095 (Hard Copy)'!BH167, 0)=0, " ", ('Blocks A'!CE181-'Pre-1.095 (Hard Copy)'!BH167))</f>
        <v> </v>
      </c>
      <c r="BI167" s="1014" t="str">
        <f>IF(IFERROR('Blocks A'!CZ181-'Pre-1.095 (Hard Copy)'!BI167, 0)=0, " ", ('Blocks A'!CZ181-'Pre-1.095 (Hard Copy)'!BI167))</f>
        <v> </v>
      </c>
      <c r="BJ167" s="1014" t="str">
        <f>IF(IFERROR('Blocks A'!DA181-'Pre-1.095 (Hard Copy)'!BJ167, 0)=0, " ", ('Blocks A'!DA181-'Pre-1.095 (Hard Copy)'!BJ167))</f>
        <v> </v>
      </c>
      <c r="BK167" s="1014" t="str">
        <f>IF(IFERROR('Blocks A'!DB181-'Pre-1.095 (Hard Copy)'!BK167, 0)=0, " ", ('Blocks A'!DB181-'Pre-1.095 (Hard Copy)'!BK167))</f>
        <v> </v>
      </c>
      <c r="BL167" s="1014" t="str">
        <f>IF(IFERROR('Blocks A'!DC181-'Pre-1.095 (Hard Copy)'!BL167, 0)=0, " ", ('Blocks A'!DC181-'Pre-1.095 (Hard Copy)'!BL167))</f>
        <v> </v>
      </c>
      <c r="BM167" s="1014" t="str">
        <f>IF(IFERROR('Blocks A'!DD181-'Pre-1.095 (Hard Copy)'!BM167, 0)=0, " ", ('Blocks A'!DD181-'Pre-1.095 (Hard Copy)'!BM167))</f>
        <v> </v>
      </c>
      <c r="BN167" s="1014" t="str">
        <f>IF(IFERROR('Blocks A'!DE181-'Pre-1.095 (Hard Copy)'!BN167, 0)=0, " ", ('Blocks A'!DE181-'Pre-1.095 (Hard Copy)'!BN167))</f>
        <v> </v>
      </c>
      <c r="BO167" s="1014" t="str">
        <f>IF(IFERROR('Blocks A'!DF181-'Pre-1.095 (Hard Copy)'!BO167, 0)=0, " ", ('Blocks A'!DF181-'Pre-1.095 (Hard Copy)'!BO167))</f>
        <v> </v>
      </c>
      <c r="BP167" s="1014" t="str">
        <f>IF(IFERROR('Blocks A'!DG181-'Pre-1.095 (Hard Copy)'!BP167, 0)=0, " ", ('Blocks A'!DG181-'Pre-1.095 (Hard Copy)'!BP167))</f>
        <v> </v>
      </c>
      <c r="BQ167" s="1014" t="str">
        <f>IF(IFERROR('Blocks A'!DH181-'Pre-1.095 (Hard Copy)'!BQ167, 0)=0, " ", ('Blocks A'!DH181-'Pre-1.095 (Hard Copy)'!BQ167))</f>
        <v> </v>
      </c>
      <c r="BR167" s="1014" t="str">
        <f>IF(IFERROR('Blocks A'!DI181-'Pre-1.095 (Hard Copy)'!BR167, 0)=0, " ", ('Blocks A'!DI181-'Pre-1.095 (Hard Copy)'!BR167))</f>
        <v> </v>
      </c>
      <c r="BS167" s="1014" t="str">
        <f>IF(IFERROR('Blocks A'!DJ181-'Pre-1.095 (Hard Copy)'!BS167, 0)=0, " ", ('Blocks A'!DJ181-'Pre-1.095 (Hard Copy)'!BS167))</f>
        <v> </v>
      </c>
      <c r="BT167" s="1014" t="str">
        <f>IF(IFERROR('Blocks A'!DK181-'Pre-1.095 (Hard Copy)'!BT167, 0)=0, " ", ('Blocks A'!DK181-'Pre-1.095 (Hard Copy)'!BT167))</f>
        <v> </v>
      </c>
      <c r="BU167" s="1014" t="str">
        <f>IF(IFERROR('Blocks A'!DL181-'Pre-1.095 (Hard Copy)'!BU167, 0)=0, " ", ('Blocks A'!DL181-'Pre-1.095 (Hard Copy)'!BU167))</f>
        <v> </v>
      </c>
      <c r="BV167" s="1014" t="str">
        <f>IF(IFERROR('Blocks A'!DM181-'Pre-1.095 (Hard Copy)'!BV167, 0)=0, " ", ('Blocks A'!DM181-'Pre-1.095 (Hard Copy)'!BV167))</f>
        <v> </v>
      </c>
      <c r="BW167" s="1014" t="str">
        <f>IF(IFERROR('Blocks A'!DN181-'Pre-1.095 (Hard Copy)'!BW167, 0)=0, " ", ('Blocks A'!DN181-'Pre-1.095 (Hard Copy)'!BW167))</f>
        <v>+0</v>
      </c>
      <c r="BX167" s="1014" t="str">
        <f>IF(IFERROR('Blocks A'!DO181-'Pre-1.095 (Hard Copy)'!BX167, 0)=0, " ", ('Blocks A'!DO181-'Pre-1.095 (Hard Copy)'!BX167))</f>
        <v> </v>
      </c>
      <c r="BY167" s="1014" t="str">
        <f>IF(IFERROR('Blocks A'!DP181-'Pre-1.095 (Hard Copy)'!BY167, 0)=0, " ", ('Blocks A'!DP181-'Pre-1.095 (Hard Copy)'!BY167))</f>
        <v> </v>
      </c>
      <c r="BZ167" s="1014" t="str">
        <f>IF(IFERROR('Blocks A'!DQ181-'Pre-1.095 (Hard Copy)'!BZ167, 0)=0, " ", ('Blocks A'!DQ181-'Pre-1.095 (Hard Copy)'!BZ167))</f>
        <v> </v>
      </c>
      <c r="CA167" s="1014" t="str">
        <f>IF(IFERROR('Blocks A'!DR181-'Pre-1.095 (Hard Copy)'!CA167, 0)=0, " ", ('Blocks A'!DR181-'Pre-1.095 (Hard Copy)'!CA167))</f>
        <v> </v>
      </c>
      <c r="CB167" s="1014" t="str">
        <f>IF(IFERROR('Blocks A'!DS181-'Pre-1.095 (Hard Copy)'!CB167, 0)=0, " ", ('Blocks A'!DS181-'Pre-1.095 (Hard Copy)'!CB167))</f>
        <v> </v>
      </c>
      <c r="CC167" s="1014" t="str">
        <f>IF(IFERROR('Blocks A'!DT181-'Pre-1.095 (Hard Copy)'!CC167, 0)=0, " ", ('Blocks A'!DT181-'Pre-1.095 (Hard Copy)'!CC167))</f>
        <v> </v>
      </c>
      <c r="CD167" s="1014" t="str">
        <f>IF(IFERROR('Blocks A'!DU181-'Pre-1.095 (Hard Copy)'!CD167, 0)=0, " ", ('Blocks A'!DU181-'Pre-1.095 (Hard Copy)'!CD167))</f>
        <v>+0</v>
      </c>
      <c r="CE167" s="1014" t="str">
        <f>IF(IFERROR('Blocks A'!DX181-'Pre-1.095 (Hard Copy)'!CE167, 0)=0, " ", ('Blocks A'!DX181-'Pre-1.095 (Hard Copy)'!CE167))</f>
        <v>-0</v>
      </c>
      <c r="CF167" s="1014" t="str">
        <f>IF(IFERROR('Blocks A'!DY181-'Pre-1.095 (Hard Copy)'!CF167, 0)=0, " ", ('Blocks A'!DY181-'Pre-1.095 (Hard Copy)'!CF167))</f>
        <v>-0</v>
      </c>
      <c r="CG167" s="1016" t="str">
        <f>IF(IFERROR('Blocks A'!DZ181-'Pre-1.095 (Hard Copy)'!CG167, 0)=0, " ", ('Blocks A'!DZ181-'Pre-1.095 (Hard Copy)'!CG167))</f>
        <v>-0.0000</v>
      </c>
      <c r="CH167" s="1015" t="str">
        <f>IF(IFERROR('Blocks A'!DV181-'Pre-1.095 (Hard Copy)'!CH167, 0)=0, " ", ('Blocks A'!DV181-'Pre-1.095 (Hard Copy)'!CH167))</f>
        <v> </v>
      </c>
      <c r="CI167" s="1015" t="str">
        <f>IF(IFERROR('Blocks A'!DW181-'Pre-1.095 (Hard Copy)'!CI167, 0)=0, " ", ('Blocks A'!DW181-'Pre-1.095 (Hard Copy)'!CI167))</f>
        <v>-0.0</v>
      </c>
      <c r="CJ167" s="1014" t="str">
        <f>IF(IFERROR('Blocks A'!EA181-'Pre-1.095 (Hard Copy)'!CJ167, 0)=0, " ", ('Blocks A'!EA181-'Pre-1.095 (Hard Copy)'!CJ167))</f>
        <v>-0</v>
      </c>
      <c r="CK167" s="1017" t="str">
        <f>IF(IFERROR('Blocks A'!EB181-'Pre-1.095 (Hard Copy)'!CK167, 0)=0, " ", ('Blocks A'!EB181-'Pre-1.095 (Hard Copy)'!CK167))</f>
        <v>-0.00</v>
      </c>
      <c r="CL167" s="1017" t="str">
        <f>IF(IFERROR('Blocks A'!EC181-'Pre-1.095 (Hard Copy)'!CL167, 0)=0, " ", ('Blocks A'!EC181-'Pre-1.095 (Hard Copy)'!CL167))</f>
        <v>+0.00</v>
      </c>
      <c r="CM167" s="1017" t="str">
        <f>IF(IFERROR('Blocks A'!EH181-'Pre-1.095 (Hard Copy)'!CM167, 0)=0, " ", ('Blocks A'!EH181-'Pre-1.095 (Hard Copy)'!CM167))</f>
        <v>+0.00</v>
      </c>
      <c r="CN167" s="1014" t="str">
        <f>IF(IFERROR('Blocks A'!ED181-'Pre-1.095 (Hard Copy)'!CN167, 0)=0, " ", ('Blocks A'!ED181-'Pre-1.095 (Hard Copy)'!CN167))</f>
        <v>+0</v>
      </c>
      <c r="CO167" s="1017" t="str">
        <f>IF(IFERROR('Blocks A'!EE181-'Pre-1.095 (Hard Copy)'!CO167, 0)=0, " ", ('Blocks A'!EE181-'Pre-1.095 (Hard Copy)'!CO167))</f>
        <v>+0.00</v>
      </c>
      <c r="CP167" s="1017" t="str">
        <f>IF(IFERROR('Blocks A'!EF181-'Pre-1.095 (Hard Copy)'!CP167, 0)=0, " ", ('Blocks A'!EF181-'Pre-1.095 (Hard Copy)'!CP167))</f>
        <v>+0.00</v>
      </c>
      <c r="CQ167" s="1016" t="str">
        <f>IF(IFERROR('Blocks A'!EG181-'Pre-1.095 (Hard Copy)'!CQ167, 0)=0, " ", ('Blocks A'!EG181-'Pre-1.095 (Hard Copy)'!CQ167))</f>
        <v>+0.0000</v>
      </c>
      <c r="CR167" s="1018">
        <v>74.0</v>
      </c>
    </row>
    <row r="168">
      <c r="B168" s="1013" t="s">
        <v>1038</v>
      </c>
      <c r="C168" s="969" t="s">
        <v>886</v>
      </c>
      <c r="D168" s="969">
        <v>1.0</v>
      </c>
      <c r="E168" s="969">
        <v>2.0</v>
      </c>
      <c r="F168" s="969">
        <v>3.0</v>
      </c>
      <c r="G168" s="1014" t="str">
        <f>IF(IFERROR('Blocks A'!G182-'Pre-1.095 (Hard Copy)'!G168, 0)=0, " ", ('Blocks A'!G182-'Pre-1.095 (Hard Copy)'!G168))</f>
        <v> </v>
      </c>
      <c r="H168" s="1014" t="str">
        <f>IF(IFERROR('Blocks A'!H182-'Pre-1.095 (Hard Copy)'!H168, 0)=0, " ", ('Blocks A'!H182-'Pre-1.095 (Hard Copy)'!H168))</f>
        <v> </v>
      </c>
      <c r="I168" s="1014" t="str">
        <f>IF(IFERROR('Blocks A'!I182-'Pre-1.095 (Hard Copy)'!I168, 0)=0, " ", ('Blocks A'!I182-'Pre-1.095 (Hard Copy)'!I168))</f>
        <v> </v>
      </c>
      <c r="J168" s="1014" t="str">
        <f>IF(IFERROR('Blocks A'!J182-'Pre-1.095 (Hard Copy)'!J168, 0)=0, " ", ('Blocks A'!J182-'Pre-1.095 (Hard Copy)'!J168))</f>
        <v> </v>
      </c>
      <c r="K168" s="1014" t="str">
        <f>IF(IFERROR('Blocks A'!K182-'Pre-1.095 (Hard Copy)'!K168, 0)=0, " ", ('Blocks A'!K182-'Pre-1.095 (Hard Copy)'!K168))</f>
        <v> </v>
      </c>
      <c r="L168" s="1014" t="str">
        <f>IF(IFERROR('Blocks A'!L182-'Pre-1.095 (Hard Copy)'!L168, 0)=0, " ", ('Blocks A'!L182-'Pre-1.095 (Hard Copy)'!L168))</f>
        <v> </v>
      </c>
      <c r="M168" s="1014" t="str">
        <f>IF(IFERROR('Blocks A'!N182-'Pre-1.095 (Hard Copy)'!M168, 0)=0, " ", ('Blocks A'!N182-'Pre-1.095 (Hard Copy)'!M168))</f>
        <v> </v>
      </c>
      <c r="N168" s="1014" t="str">
        <f>IF(IFERROR('Blocks A'!O182-'Pre-1.095 (Hard Copy)'!N168, 0)=0, " ", ('Blocks A'!O182-'Pre-1.095 (Hard Copy)'!N168))</f>
        <v> </v>
      </c>
      <c r="O168" s="1014" t="str">
        <f>IF(IFERROR('Blocks A'!P182-'Pre-1.095 (Hard Copy)'!O168, 0)=0, " ", ('Blocks A'!P182-'Pre-1.095 (Hard Copy)'!O168))</f>
        <v> </v>
      </c>
      <c r="P168" s="1014" t="str">
        <f>IF(IFERROR('Blocks A'!Q182-'Pre-1.095 (Hard Copy)'!P168, 0)=0, " ", ('Blocks A'!Q182-'Pre-1.095 (Hard Copy)'!P168))</f>
        <v> </v>
      </c>
      <c r="Q168" s="1014" t="str">
        <f>IF(IFERROR('Blocks A'!R182-'Pre-1.095 (Hard Copy)'!Q168, 0)=0, " ", ('Blocks A'!R182-'Pre-1.095 (Hard Copy)'!Q168))</f>
        <v> </v>
      </c>
      <c r="R168" s="1014" t="str">
        <f>IF(IFERROR('Blocks A'!S182-'Pre-1.095 (Hard Copy)'!R168, 0)=0, " ", ('Blocks A'!S182-'Pre-1.095 (Hard Copy)'!R168))</f>
        <v> </v>
      </c>
      <c r="S168" s="1014" t="str">
        <f>IF(IFERROR('Blocks A'!T182-'Pre-1.095 (Hard Copy)'!S168, 0)=0, " ", ('Blocks A'!T182-'Pre-1.095 (Hard Copy)'!S168))</f>
        <v> </v>
      </c>
      <c r="T168" s="1014" t="str">
        <f>IF(IFERROR('Blocks A'!M182-'Pre-1.095 (Hard Copy)'!T168, 0)=0, " ", ('Blocks A'!M182-'Pre-1.095 (Hard Copy)'!T168))</f>
        <v> </v>
      </c>
      <c r="U168" s="1014" t="str">
        <f>IF(IFERROR('Blocks A'!U182-'Pre-1.095 (Hard Copy)'!U168, 0)=0, " ", ('Blocks A'!U182-'Pre-1.095 (Hard Copy)'!U168))</f>
        <v> </v>
      </c>
      <c r="V168" s="1014" t="str">
        <f>IF(IFERROR('Blocks A'!V182-'Pre-1.095 (Hard Copy)'!V168, 0)=0, " ", ('Blocks A'!V182-'Pre-1.095 (Hard Copy)'!V168))</f>
        <v> </v>
      </c>
      <c r="W168" s="1014" t="str">
        <f>IF(IFERROR('Blocks A'!W182-'Pre-1.095 (Hard Copy)'!W168, 0)=0, " ", ('Blocks A'!W182-'Pre-1.095 (Hard Copy)'!W168))</f>
        <v> </v>
      </c>
      <c r="X168" s="1014" t="str">
        <f>IF(IFERROR('Blocks A'!X182-'Pre-1.095 (Hard Copy)'!X168, 0)=0, " ", ('Blocks A'!X182-'Pre-1.095 (Hard Copy)'!X168))</f>
        <v> </v>
      </c>
      <c r="Y168" s="1014" t="str">
        <f>IF(IFERROR('Blocks A'!AC182-'Pre-1.095 (Hard Copy)'!Y168, 0)=0, " ", ('Blocks A'!AC182-'Pre-1.095 (Hard Copy)'!Y168))</f>
        <v> </v>
      </c>
      <c r="Z168" s="1014" t="str">
        <f>IF(IFERROR('Blocks A'!Y182-'Pre-1.095 (Hard Copy)'!Z168, 0)=0, " ", ('Blocks A'!Y182-'Pre-1.095 (Hard Copy)'!Z168))</f>
        <v> </v>
      </c>
      <c r="AA168" s="1014" t="str">
        <f>IF(IFERROR('Blocks A'!Z182-'Pre-1.095 (Hard Copy)'!AA168, 0)=0, " ", ('Blocks A'!Z182-'Pre-1.095 (Hard Copy)'!AA168))</f>
        <v> </v>
      </c>
      <c r="AB168" s="1014" t="str">
        <f>IF(IFERROR('Blocks A'!AA182-'Pre-1.095 (Hard Copy)'!AB168, 0)=0, " ", ('Blocks A'!AA182-'Pre-1.095 (Hard Copy)'!AB168))</f>
        <v> </v>
      </c>
      <c r="AC168" s="1014" t="str">
        <f>IF(IFERROR('Blocks A'!AB182-'Pre-1.095 (Hard Copy)'!AC168, 0)=0, " ", ('Blocks A'!AB182-'Pre-1.095 (Hard Copy)'!AC168))</f>
        <v> </v>
      </c>
      <c r="AD168" s="1014" t="str">
        <f>IF(IFERROR('Blocks A'!AY182-'Pre-1.095 (Hard Copy)'!AD168, 0)=0, " ", ('Blocks A'!AY182-'Pre-1.095 (Hard Copy)'!AD168))</f>
        <v> </v>
      </c>
      <c r="AE168" s="1014" t="str">
        <f>IF(IFERROR('Blocks A'!AZ182-'Pre-1.095 (Hard Copy)'!AE168, 0)=0, " ", ('Blocks A'!AZ182-'Pre-1.095 (Hard Copy)'!AE168))</f>
        <v> </v>
      </c>
      <c r="AF168" s="1014" t="str">
        <f>IF(IFERROR('Blocks A'!BA182-'Pre-1.095 (Hard Copy)'!AF168, 0)=0, " ", ('Blocks A'!BA182-'Pre-1.095 (Hard Copy)'!AF168))</f>
        <v> </v>
      </c>
      <c r="AG168" s="1014" t="str">
        <f>IF(IFERROR('Blocks A'!BB182-'Pre-1.095 (Hard Copy)'!AG168, 0)=0, " ", ('Blocks A'!BB182-'Pre-1.095 (Hard Copy)'!AG168))</f>
        <v> </v>
      </c>
      <c r="AH168" s="1014" t="str">
        <f>IF(IFERROR('Blocks A'!BC182-'Pre-1.095 (Hard Copy)'!AH168, 0)=0, " ", ('Blocks A'!BC182-'Pre-1.095 (Hard Copy)'!AH168))</f>
        <v> </v>
      </c>
      <c r="AI168" s="1014" t="str">
        <f>IF(IFERROR('Blocks A'!BJ182-'Pre-1.095 (Hard Copy)'!AI168, 0)=0, " ", ('Blocks A'!BJ182-'Pre-1.095 (Hard Copy)'!AI168))</f>
        <v> </v>
      </c>
      <c r="AJ168" s="1014" t="str">
        <f>IF(IFERROR('Blocks A'!BD182-'Pre-1.095 (Hard Copy)'!AJ168, 0)=0, " ", ('Blocks A'!BD182-'Pre-1.095 (Hard Copy)'!AJ168))</f>
        <v> </v>
      </c>
      <c r="AK168" s="1014" t="str">
        <f>IF(IFERROR('Blocks A'!BE182-'Pre-1.095 (Hard Copy)'!AK168, 0)=0, " ", ('Blocks A'!BE182-'Pre-1.095 (Hard Copy)'!AK168))</f>
        <v> </v>
      </c>
      <c r="AL168" s="1014" t="str">
        <f>IF(IFERROR('Blocks A'!BF182-'Pre-1.095 (Hard Copy)'!AL168, 0)=0, " ", ('Blocks A'!BF182-'Pre-1.095 (Hard Copy)'!AL168))</f>
        <v> </v>
      </c>
      <c r="AM168" s="1014" t="str">
        <f>IF(IFERROR('Blocks A'!BG182-'Pre-1.095 (Hard Copy)'!AM168, 0)=0, " ", ('Blocks A'!BG182-'Pre-1.095 (Hard Copy)'!AM168))</f>
        <v> </v>
      </c>
      <c r="AN168" s="1014" t="str">
        <f>IF(IFERROR('Blocks A'!BH182-'Pre-1.095 (Hard Copy)'!AN168, 0)=0, " ", ('Blocks A'!BH182-'Pre-1.095 (Hard Copy)'!AN168))</f>
        <v> </v>
      </c>
      <c r="AO168" s="1014" t="str">
        <f>IF(IFERROR('Blocks A'!BI182-'Pre-1.095 (Hard Copy)'!AO168, 0)=0, " ", ('Blocks A'!BI182-'Pre-1.095 (Hard Copy)'!AO168))</f>
        <v> </v>
      </c>
      <c r="AP168" s="1014" t="str">
        <f>IF(IFERROR('Blocks A'!BK182-'Pre-1.095 (Hard Copy)'!AP168, 0)=0, " ", ('Blocks A'!BK182-'Pre-1.095 (Hard Copy)'!AP168))</f>
        <v> </v>
      </c>
      <c r="AQ168" s="1014" t="str">
        <f>IF(IFERROR('Blocks A'!BL182-'Pre-1.095 (Hard Copy)'!AQ168, 0)=0, " ", ('Blocks A'!BL182-'Pre-1.095 (Hard Copy)'!AQ168))</f>
        <v> </v>
      </c>
      <c r="AR168" s="1014" t="str">
        <f>IF(IFERROR('Blocks A'!BM182-'Pre-1.095 (Hard Copy)'!AR168, 0)=0, " ", ('Blocks A'!BM182-'Pre-1.095 (Hard Copy)'!AR168))</f>
        <v> </v>
      </c>
      <c r="AS168" s="1014" t="str">
        <f>IF(IFERROR('Blocks A'!BO182-'Pre-1.095 (Hard Copy)'!AS168, 0)=0, " ", ('Blocks A'!BO182-'Pre-1.095 (Hard Copy)'!AS168))</f>
        <v> </v>
      </c>
      <c r="AT168" s="1014" t="str">
        <f>IF(IFERROR('Blocks A'!BP182-'Pre-1.095 (Hard Copy)'!AT168, 0)=0, " ", ('Blocks A'!BP182-'Pre-1.095 (Hard Copy)'!AT168))</f>
        <v> </v>
      </c>
      <c r="AU168" s="1014" t="str">
        <f>IF(IFERROR('Blocks A'!BQ182-'Pre-1.095 (Hard Copy)'!AU168, 0)=0, " ", ('Blocks A'!BQ182-'Pre-1.095 (Hard Copy)'!AU168))</f>
        <v> </v>
      </c>
      <c r="AV168" s="1014" t="str">
        <f>IF(IFERROR('Blocks A'!BR182-'Pre-1.095 (Hard Copy)'!AV168, 0)=0, " ", ('Blocks A'!BR182-'Pre-1.095 (Hard Copy)'!AV168))</f>
        <v> </v>
      </c>
      <c r="AW168" s="1014" t="str">
        <f>IF(IFERROR('Blocks A'!BS182-'Pre-1.095 (Hard Copy)'!AW168, 0)=0, " ", ('Blocks A'!BS182-'Pre-1.095 (Hard Copy)'!AW168))</f>
        <v> </v>
      </c>
      <c r="AX168" s="1014" t="str">
        <f>IF(IFERROR('Blocks A'!BT182-'Pre-1.095 (Hard Copy)'!AX168, 0)=0, " ", ('Blocks A'!BT182-'Pre-1.095 (Hard Copy)'!AX168))</f>
        <v> </v>
      </c>
      <c r="AY168" s="1014" t="str">
        <f>IF(IFERROR('Blocks A'!BU182-'Pre-1.095 (Hard Copy)'!AY168, 0)=0, " ", ('Blocks A'!BU182-'Pre-1.095 (Hard Copy)'!AY168))</f>
        <v> </v>
      </c>
      <c r="AZ168" s="1014" t="str">
        <f>IF(IFERROR('Blocks A'!BW182-'Pre-1.095 (Hard Copy)'!AZ168, 0)=0, " ", ('Blocks A'!BW182-'Pre-1.095 (Hard Copy)'!AZ168))</f>
        <v> </v>
      </c>
      <c r="BA168" s="1014" t="str">
        <f>IF(IFERROR('Blocks A'!BX182-'Pre-1.095 (Hard Copy)'!BA168, 0)=0, " ", ('Blocks A'!BX182-'Pre-1.095 (Hard Copy)'!BA168))</f>
        <v> </v>
      </c>
      <c r="BB168" s="1014" t="str">
        <f>IF(IFERROR('Blocks A'!BY182-'Pre-1.095 (Hard Copy)'!BB168, 0)=0, " ", ('Blocks A'!BY182-'Pre-1.095 (Hard Copy)'!BB168))</f>
        <v> </v>
      </c>
      <c r="BC168" s="1015" t="str">
        <f>IF(IFERROR('Blocks A'!BZ182-'Pre-1.095 (Hard Copy)'!BC168, 0)=0, " ", ('Blocks A'!BZ182-'Pre-1.095 (Hard Copy)'!BC168))</f>
        <v> </v>
      </c>
      <c r="BD168" s="1014" t="str">
        <f>IF(IFERROR('Blocks A'!BV182-'Pre-1.095 (Hard Copy)'!BD168, 0)=0, " ", ('Blocks A'!BV182-'Pre-1.095 (Hard Copy)'!BD168))</f>
        <v> </v>
      </c>
      <c r="BE168" s="1014" t="str">
        <f>IF(IFERROR('Blocks A'!CB182-'Pre-1.095 (Hard Copy)'!BE168, 0)=0, " ", ('Blocks A'!CB182-'Pre-1.095 (Hard Copy)'!BE168))</f>
        <v> </v>
      </c>
      <c r="BF168" s="1014" t="str">
        <f>IF(IFERROR('Blocks A'!CC182-'Pre-1.095 (Hard Copy)'!BF168, 0)=0, " ", ('Blocks A'!CC182-'Pre-1.095 (Hard Copy)'!BF168))</f>
        <v>-0</v>
      </c>
      <c r="BG168" s="1016" t="str">
        <f>IF(IFERROR('Blocks A'!CD182-'Pre-1.095 (Hard Copy)'!BG168, 0)=0, " ", ('Blocks A'!CD182-'Pre-1.095 (Hard Copy)'!BG168))</f>
        <v>-0.0000</v>
      </c>
      <c r="BH168" s="1014" t="str">
        <f>IF(IFERROR('Blocks A'!CE182-'Pre-1.095 (Hard Copy)'!BH168, 0)=0, " ", ('Blocks A'!CE182-'Pre-1.095 (Hard Copy)'!BH168))</f>
        <v> </v>
      </c>
      <c r="BI168" s="1014" t="str">
        <f>IF(IFERROR('Blocks A'!CZ182-'Pre-1.095 (Hard Copy)'!BI168, 0)=0, " ", ('Blocks A'!CZ182-'Pre-1.095 (Hard Copy)'!BI168))</f>
        <v> </v>
      </c>
      <c r="BJ168" s="1014" t="str">
        <f>IF(IFERROR('Blocks A'!DA182-'Pre-1.095 (Hard Copy)'!BJ168, 0)=0, " ", ('Blocks A'!DA182-'Pre-1.095 (Hard Copy)'!BJ168))</f>
        <v> </v>
      </c>
      <c r="BK168" s="1014" t="str">
        <f>IF(IFERROR('Blocks A'!DB182-'Pre-1.095 (Hard Copy)'!BK168, 0)=0, " ", ('Blocks A'!DB182-'Pre-1.095 (Hard Copy)'!BK168))</f>
        <v> </v>
      </c>
      <c r="BL168" s="1014" t="str">
        <f>IF(IFERROR('Blocks A'!DC182-'Pre-1.095 (Hard Copy)'!BL168, 0)=0, " ", ('Blocks A'!DC182-'Pre-1.095 (Hard Copy)'!BL168))</f>
        <v> </v>
      </c>
      <c r="BM168" s="1014" t="str">
        <f>IF(IFERROR('Blocks A'!DD182-'Pre-1.095 (Hard Copy)'!BM168, 0)=0, " ", ('Blocks A'!DD182-'Pre-1.095 (Hard Copy)'!BM168))</f>
        <v> </v>
      </c>
      <c r="BN168" s="1014" t="str">
        <f>IF(IFERROR('Blocks A'!DE182-'Pre-1.095 (Hard Copy)'!BN168, 0)=0, " ", ('Blocks A'!DE182-'Pre-1.095 (Hard Copy)'!BN168))</f>
        <v> </v>
      </c>
      <c r="BO168" s="1014" t="str">
        <f>IF(IFERROR('Blocks A'!DF182-'Pre-1.095 (Hard Copy)'!BO168, 0)=0, " ", ('Blocks A'!DF182-'Pre-1.095 (Hard Copy)'!BO168))</f>
        <v> </v>
      </c>
      <c r="BP168" s="1014" t="str">
        <f>IF(IFERROR('Blocks A'!DG182-'Pre-1.095 (Hard Copy)'!BP168, 0)=0, " ", ('Blocks A'!DG182-'Pre-1.095 (Hard Copy)'!BP168))</f>
        <v> </v>
      </c>
      <c r="BQ168" s="1014" t="str">
        <f>IF(IFERROR('Blocks A'!DH182-'Pre-1.095 (Hard Copy)'!BQ168, 0)=0, " ", ('Blocks A'!DH182-'Pre-1.095 (Hard Copy)'!BQ168))</f>
        <v> </v>
      </c>
      <c r="BR168" s="1014" t="str">
        <f>IF(IFERROR('Blocks A'!DI182-'Pre-1.095 (Hard Copy)'!BR168, 0)=0, " ", ('Blocks A'!DI182-'Pre-1.095 (Hard Copy)'!BR168))</f>
        <v> </v>
      </c>
      <c r="BS168" s="1014" t="str">
        <f>IF(IFERROR('Blocks A'!DJ182-'Pre-1.095 (Hard Copy)'!BS168, 0)=0, " ", ('Blocks A'!DJ182-'Pre-1.095 (Hard Copy)'!BS168))</f>
        <v> </v>
      </c>
      <c r="BT168" s="1014" t="str">
        <f>IF(IFERROR('Blocks A'!DK182-'Pre-1.095 (Hard Copy)'!BT168, 0)=0, " ", ('Blocks A'!DK182-'Pre-1.095 (Hard Copy)'!BT168))</f>
        <v> </v>
      </c>
      <c r="BU168" s="1014" t="str">
        <f>IF(IFERROR('Blocks A'!DL182-'Pre-1.095 (Hard Copy)'!BU168, 0)=0, " ", ('Blocks A'!DL182-'Pre-1.095 (Hard Copy)'!BU168))</f>
        <v> </v>
      </c>
      <c r="BV168" s="1014" t="str">
        <f>IF(IFERROR('Blocks A'!DM182-'Pre-1.095 (Hard Copy)'!BV168, 0)=0, " ", ('Blocks A'!DM182-'Pre-1.095 (Hard Copy)'!BV168))</f>
        <v> </v>
      </c>
      <c r="BW168" s="1014" t="str">
        <f>IF(IFERROR('Blocks A'!DN182-'Pre-1.095 (Hard Copy)'!BW168, 0)=0, " ", ('Blocks A'!DN182-'Pre-1.095 (Hard Copy)'!BW168))</f>
        <v> </v>
      </c>
      <c r="BX168" s="1014" t="str">
        <f>IF(IFERROR('Blocks A'!DO182-'Pre-1.095 (Hard Copy)'!BX168, 0)=0, " ", ('Blocks A'!DO182-'Pre-1.095 (Hard Copy)'!BX168))</f>
        <v> </v>
      </c>
      <c r="BY168" s="1014" t="str">
        <f>IF(IFERROR('Blocks A'!DP182-'Pre-1.095 (Hard Copy)'!BY168, 0)=0, " ", ('Blocks A'!DP182-'Pre-1.095 (Hard Copy)'!BY168))</f>
        <v> </v>
      </c>
      <c r="BZ168" s="1014" t="str">
        <f>IF(IFERROR('Blocks A'!DQ182-'Pre-1.095 (Hard Copy)'!BZ168, 0)=0, " ", ('Blocks A'!DQ182-'Pre-1.095 (Hard Copy)'!BZ168))</f>
        <v> </v>
      </c>
      <c r="CA168" s="1014" t="str">
        <f>IF(IFERROR('Blocks A'!DR182-'Pre-1.095 (Hard Copy)'!CA168, 0)=0, " ", ('Blocks A'!DR182-'Pre-1.095 (Hard Copy)'!CA168))</f>
        <v> </v>
      </c>
      <c r="CB168" s="1014" t="str">
        <f>IF(IFERROR('Blocks A'!DS182-'Pre-1.095 (Hard Copy)'!CB168, 0)=0, " ", ('Blocks A'!DS182-'Pre-1.095 (Hard Copy)'!CB168))</f>
        <v> </v>
      </c>
      <c r="CC168" s="1014" t="str">
        <f>IF(IFERROR('Blocks A'!DT182-'Pre-1.095 (Hard Copy)'!CC168, 0)=0, " ", ('Blocks A'!DT182-'Pre-1.095 (Hard Copy)'!CC168))</f>
        <v> </v>
      </c>
      <c r="CD168" s="1014" t="str">
        <f>IF(IFERROR('Blocks A'!DU182-'Pre-1.095 (Hard Copy)'!CD168, 0)=0, " ", ('Blocks A'!DU182-'Pre-1.095 (Hard Copy)'!CD168))</f>
        <v> </v>
      </c>
      <c r="CE168" s="1014" t="str">
        <f>IF(IFERROR('Blocks A'!DX182-'Pre-1.095 (Hard Copy)'!CE168, 0)=0, " ", ('Blocks A'!DX182-'Pre-1.095 (Hard Copy)'!CE168))</f>
        <v>-0</v>
      </c>
      <c r="CF168" s="1014" t="str">
        <f>IF(IFERROR('Blocks A'!DY182-'Pre-1.095 (Hard Copy)'!CF168, 0)=0, " ", ('Blocks A'!DY182-'Pre-1.095 (Hard Copy)'!CF168))</f>
        <v>-0</v>
      </c>
      <c r="CG168" s="1016" t="str">
        <f>IF(IFERROR('Blocks A'!DZ182-'Pre-1.095 (Hard Copy)'!CG168, 0)=0, " ", ('Blocks A'!DZ182-'Pre-1.095 (Hard Copy)'!CG168))</f>
        <v>-0.0000</v>
      </c>
      <c r="CH168" s="1015" t="str">
        <f>IF(IFERROR('Blocks A'!DV182-'Pre-1.095 (Hard Copy)'!CH168, 0)=0, " ", ('Blocks A'!DV182-'Pre-1.095 (Hard Copy)'!CH168))</f>
        <v> </v>
      </c>
      <c r="CI168" s="1015" t="str">
        <f>IF(IFERROR('Blocks A'!DW182-'Pre-1.095 (Hard Copy)'!CI168, 0)=0, " ", ('Blocks A'!DW182-'Pre-1.095 (Hard Copy)'!CI168))</f>
        <v> </v>
      </c>
      <c r="CJ168" s="1014" t="str">
        <f>IF(IFERROR('Blocks A'!EA182-'Pre-1.095 (Hard Copy)'!CJ168, 0)=0, " ", ('Blocks A'!EA182-'Pre-1.095 (Hard Copy)'!CJ168))</f>
        <v>-0</v>
      </c>
      <c r="CK168" s="1017" t="str">
        <f>IF(IFERROR('Blocks A'!EB182-'Pre-1.095 (Hard Copy)'!CK168, 0)=0, " ", ('Blocks A'!EB182-'Pre-1.095 (Hard Copy)'!CK168))</f>
        <v>+0.00</v>
      </c>
      <c r="CL168" s="1017" t="str">
        <f>IF(IFERROR('Blocks A'!EC182-'Pre-1.095 (Hard Copy)'!CL168, 0)=0, " ", ('Blocks A'!EC182-'Pre-1.095 (Hard Copy)'!CL168))</f>
        <v>-0.00</v>
      </c>
      <c r="CM168" s="1017" t="str">
        <f>IF(IFERROR('Blocks A'!EH182-'Pre-1.095 (Hard Copy)'!CM168, 0)=0, " ", ('Blocks A'!EH182-'Pre-1.095 (Hard Copy)'!CM168))</f>
        <v>+0.00</v>
      </c>
      <c r="CN168" s="1014" t="str">
        <f>IF(IFERROR('Blocks A'!ED182-'Pre-1.095 (Hard Copy)'!CN168, 0)=0, " ", ('Blocks A'!ED182-'Pre-1.095 (Hard Copy)'!CN168))</f>
        <v>+0</v>
      </c>
      <c r="CO168" s="1017" t="str">
        <f>IF(IFERROR('Blocks A'!EE182-'Pre-1.095 (Hard Copy)'!CO168, 0)=0, " ", ('Blocks A'!EE182-'Pre-1.095 (Hard Copy)'!CO168))</f>
        <v>+0.00</v>
      </c>
      <c r="CP168" s="1017" t="str">
        <f>IF(IFERROR('Blocks A'!EF182-'Pre-1.095 (Hard Copy)'!CP168, 0)=0, " ", ('Blocks A'!EF182-'Pre-1.095 (Hard Copy)'!CP168))</f>
        <v>+0.00</v>
      </c>
      <c r="CQ168" s="1016" t="str">
        <f>IF(IFERROR('Blocks A'!EG182-'Pre-1.095 (Hard Copy)'!CQ168, 0)=0, " ", ('Blocks A'!EG182-'Pre-1.095 (Hard Copy)'!CQ168))</f>
        <v>+0.0000</v>
      </c>
      <c r="CR168" s="1018">
        <v>74.0</v>
      </c>
    </row>
    <row r="169">
      <c r="B169" s="1013" t="s">
        <v>1038</v>
      </c>
      <c r="C169" s="969" t="s">
        <v>886</v>
      </c>
      <c r="D169" s="969">
        <v>1.0</v>
      </c>
      <c r="E169" s="969">
        <v>3.0</v>
      </c>
      <c r="F169" s="969">
        <v>3.0</v>
      </c>
      <c r="G169" s="1014" t="str">
        <f>IF(IFERROR('Blocks A'!G183-'Pre-1.095 (Hard Copy)'!G169, 0)=0, " ", ('Blocks A'!G183-'Pre-1.095 (Hard Copy)'!G169))</f>
        <v> </v>
      </c>
      <c r="H169" s="1014" t="str">
        <f>IF(IFERROR('Blocks A'!H183-'Pre-1.095 (Hard Copy)'!H169, 0)=0, " ", ('Blocks A'!H183-'Pre-1.095 (Hard Copy)'!H169))</f>
        <v> </v>
      </c>
      <c r="I169" s="1014" t="str">
        <f>IF(IFERROR('Blocks A'!I183-'Pre-1.095 (Hard Copy)'!I169, 0)=0, " ", ('Blocks A'!I183-'Pre-1.095 (Hard Copy)'!I169))</f>
        <v> </v>
      </c>
      <c r="J169" s="1014" t="str">
        <f>IF(IFERROR('Blocks A'!J183-'Pre-1.095 (Hard Copy)'!J169, 0)=0, " ", ('Blocks A'!J183-'Pre-1.095 (Hard Copy)'!J169))</f>
        <v> </v>
      </c>
      <c r="K169" s="1014" t="str">
        <f>IF(IFERROR('Blocks A'!K183-'Pre-1.095 (Hard Copy)'!K169, 0)=0, " ", ('Blocks A'!K183-'Pre-1.095 (Hard Copy)'!K169))</f>
        <v> </v>
      </c>
      <c r="L169" s="1014" t="str">
        <f>IF(IFERROR('Blocks A'!L183-'Pre-1.095 (Hard Copy)'!L169, 0)=0, " ", ('Blocks A'!L183-'Pre-1.095 (Hard Copy)'!L169))</f>
        <v> </v>
      </c>
      <c r="M169" s="1014" t="str">
        <f>IF(IFERROR('Blocks A'!N183-'Pre-1.095 (Hard Copy)'!M169, 0)=0, " ", ('Blocks A'!N183-'Pre-1.095 (Hard Copy)'!M169))</f>
        <v> </v>
      </c>
      <c r="N169" s="1014" t="str">
        <f>IF(IFERROR('Blocks A'!O183-'Pre-1.095 (Hard Copy)'!N169, 0)=0, " ", ('Blocks A'!O183-'Pre-1.095 (Hard Copy)'!N169))</f>
        <v> </v>
      </c>
      <c r="O169" s="1014" t="str">
        <f>IF(IFERROR('Blocks A'!P183-'Pre-1.095 (Hard Copy)'!O169, 0)=0, " ", ('Blocks A'!P183-'Pre-1.095 (Hard Copy)'!O169))</f>
        <v> </v>
      </c>
      <c r="P169" s="1014" t="str">
        <f>IF(IFERROR('Blocks A'!Q183-'Pre-1.095 (Hard Copy)'!P169, 0)=0, " ", ('Blocks A'!Q183-'Pre-1.095 (Hard Copy)'!P169))</f>
        <v> </v>
      </c>
      <c r="Q169" s="1014" t="str">
        <f>IF(IFERROR('Blocks A'!R183-'Pre-1.095 (Hard Copy)'!Q169, 0)=0, " ", ('Blocks A'!R183-'Pre-1.095 (Hard Copy)'!Q169))</f>
        <v> </v>
      </c>
      <c r="R169" s="1014" t="str">
        <f>IF(IFERROR('Blocks A'!S183-'Pre-1.095 (Hard Copy)'!R169, 0)=0, " ", ('Blocks A'!S183-'Pre-1.095 (Hard Copy)'!R169))</f>
        <v> </v>
      </c>
      <c r="S169" s="1014" t="str">
        <f>IF(IFERROR('Blocks A'!T183-'Pre-1.095 (Hard Copy)'!S169, 0)=0, " ", ('Blocks A'!T183-'Pre-1.095 (Hard Copy)'!S169))</f>
        <v> </v>
      </c>
      <c r="T169" s="1014" t="str">
        <f>IF(IFERROR('Blocks A'!M183-'Pre-1.095 (Hard Copy)'!T169, 0)=0, " ", ('Blocks A'!M183-'Pre-1.095 (Hard Copy)'!T169))</f>
        <v> </v>
      </c>
      <c r="U169" s="1014" t="str">
        <f>IF(IFERROR('Blocks A'!U183-'Pre-1.095 (Hard Copy)'!U169, 0)=0, " ", ('Blocks A'!U183-'Pre-1.095 (Hard Copy)'!U169))</f>
        <v> </v>
      </c>
      <c r="V169" s="1014" t="str">
        <f>IF(IFERROR('Blocks A'!V183-'Pre-1.095 (Hard Copy)'!V169, 0)=0, " ", ('Blocks A'!V183-'Pre-1.095 (Hard Copy)'!V169))</f>
        <v> </v>
      </c>
      <c r="W169" s="1014" t="str">
        <f>IF(IFERROR('Blocks A'!W183-'Pre-1.095 (Hard Copy)'!W169, 0)=0, " ", ('Blocks A'!W183-'Pre-1.095 (Hard Copy)'!W169))</f>
        <v> </v>
      </c>
      <c r="X169" s="1014" t="str">
        <f>IF(IFERROR('Blocks A'!X183-'Pre-1.095 (Hard Copy)'!X169, 0)=0, " ", ('Blocks A'!X183-'Pre-1.095 (Hard Copy)'!X169))</f>
        <v> </v>
      </c>
      <c r="Y169" s="1014" t="str">
        <f>IF(IFERROR('Blocks A'!AC183-'Pre-1.095 (Hard Copy)'!Y169, 0)=0, " ", ('Blocks A'!AC183-'Pre-1.095 (Hard Copy)'!Y169))</f>
        <v> </v>
      </c>
      <c r="Z169" s="1014" t="str">
        <f>IF(IFERROR('Blocks A'!Y183-'Pre-1.095 (Hard Copy)'!Z169, 0)=0, " ", ('Blocks A'!Y183-'Pre-1.095 (Hard Copy)'!Z169))</f>
        <v> </v>
      </c>
      <c r="AA169" s="1014" t="str">
        <f>IF(IFERROR('Blocks A'!Z183-'Pre-1.095 (Hard Copy)'!AA169, 0)=0, " ", ('Blocks A'!Z183-'Pre-1.095 (Hard Copy)'!AA169))</f>
        <v> </v>
      </c>
      <c r="AB169" s="1014" t="str">
        <f>IF(IFERROR('Blocks A'!AA183-'Pre-1.095 (Hard Copy)'!AB169, 0)=0, " ", ('Blocks A'!AA183-'Pre-1.095 (Hard Copy)'!AB169))</f>
        <v> </v>
      </c>
      <c r="AC169" s="1014" t="str">
        <f>IF(IFERROR('Blocks A'!AB183-'Pre-1.095 (Hard Copy)'!AC169, 0)=0, " ", ('Blocks A'!AB183-'Pre-1.095 (Hard Copy)'!AC169))</f>
        <v> </v>
      </c>
      <c r="AD169" s="1014" t="str">
        <f>IF(IFERROR('Blocks A'!AY183-'Pre-1.095 (Hard Copy)'!AD169, 0)=0, " ", ('Blocks A'!AY183-'Pre-1.095 (Hard Copy)'!AD169))</f>
        <v> </v>
      </c>
      <c r="AE169" s="1014" t="str">
        <f>IF(IFERROR('Blocks A'!AZ183-'Pre-1.095 (Hard Copy)'!AE169, 0)=0, " ", ('Blocks A'!AZ183-'Pre-1.095 (Hard Copy)'!AE169))</f>
        <v> </v>
      </c>
      <c r="AF169" s="1014" t="str">
        <f>IF(IFERROR('Blocks A'!BA183-'Pre-1.095 (Hard Copy)'!AF169, 0)=0, " ", ('Blocks A'!BA183-'Pre-1.095 (Hard Copy)'!AF169))</f>
        <v> </v>
      </c>
      <c r="AG169" s="1014" t="str">
        <f>IF(IFERROR('Blocks A'!BB183-'Pre-1.095 (Hard Copy)'!AG169, 0)=0, " ", ('Blocks A'!BB183-'Pre-1.095 (Hard Copy)'!AG169))</f>
        <v> </v>
      </c>
      <c r="AH169" s="1014" t="str">
        <f>IF(IFERROR('Blocks A'!BC183-'Pre-1.095 (Hard Copy)'!AH169, 0)=0, " ", ('Blocks A'!BC183-'Pre-1.095 (Hard Copy)'!AH169))</f>
        <v> </v>
      </c>
      <c r="AI169" s="1014" t="str">
        <f>IF(IFERROR('Blocks A'!BJ183-'Pre-1.095 (Hard Copy)'!AI169, 0)=0, " ", ('Blocks A'!BJ183-'Pre-1.095 (Hard Copy)'!AI169))</f>
        <v> </v>
      </c>
      <c r="AJ169" s="1014" t="str">
        <f>IF(IFERROR('Blocks A'!BD183-'Pre-1.095 (Hard Copy)'!AJ169, 0)=0, " ", ('Blocks A'!BD183-'Pre-1.095 (Hard Copy)'!AJ169))</f>
        <v> </v>
      </c>
      <c r="AK169" s="1014" t="str">
        <f>IF(IFERROR('Blocks A'!BE183-'Pre-1.095 (Hard Copy)'!AK169, 0)=0, " ", ('Blocks A'!BE183-'Pre-1.095 (Hard Copy)'!AK169))</f>
        <v> </v>
      </c>
      <c r="AL169" s="1014" t="str">
        <f>IF(IFERROR('Blocks A'!BF183-'Pre-1.095 (Hard Copy)'!AL169, 0)=0, " ", ('Blocks A'!BF183-'Pre-1.095 (Hard Copy)'!AL169))</f>
        <v> </v>
      </c>
      <c r="AM169" s="1014" t="str">
        <f>IF(IFERROR('Blocks A'!BG183-'Pre-1.095 (Hard Copy)'!AM169, 0)=0, " ", ('Blocks A'!BG183-'Pre-1.095 (Hard Copy)'!AM169))</f>
        <v> </v>
      </c>
      <c r="AN169" s="1014" t="str">
        <f>IF(IFERROR('Blocks A'!BH183-'Pre-1.095 (Hard Copy)'!AN169, 0)=0, " ", ('Blocks A'!BH183-'Pre-1.095 (Hard Copy)'!AN169))</f>
        <v> </v>
      </c>
      <c r="AO169" s="1014" t="str">
        <f>IF(IFERROR('Blocks A'!BI183-'Pre-1.095 (Hard Copy)'!AO169, 0)=0, " ", ('Blocks A'!BI183-'Pre-1.095 (Hard Copy)'!AO169))</f>
        <v> </v>
      </c>
      <c r="AP169" s="1014" t="str">
        <f>IF(IFERROR('Blocks A'!BK183-'Pre-1.095 (Hard Copy)'!AP169, 0)=0, " ", ('Blocks A'!BK183-'Pre-1.095 (Hard Copy)'!AP169))</f>
        <v> </v>
      </c>
      <c r="AQ169" s="1014" t="str">
        <f>IF(IFERROR('Blocks A'!BL183-'Pre-1.095 (Hard Copy)'!AQ169, 0)=0, " ", ('Blocks A'!BL183-'Pre-1.095 (Hard Copy)'!AQ169))</f>
        <v> </v>
      </c>
      <c r="AR169" s="1014" t="str">
        <f>IF(IFERROR('Blocks A'!BM183-'Pre-1.095 (Hard Copy)'!AR169, 0)=0, " ", ('Blocks A'!BM183-'Pre-1.095 (Hard Copy)'!AR169))</f>
        <v> </v>
      </c>
      <c r="AS169" s="1014" t="str">
        <f>IF(IFERROR('Blocks A'!BO183-'Pre-1.095 (Hard Copy)'!AS169, 0)=0, " ", ('Blocks A'!BO183-'Pre-1.095 (Hard Copy)'!AS169))</f>
        <v> </v>
      </c>
      <c r="AT169" s="1014" t="str">
        <f>IF(IFERROR('Blocks A'!BP183-'Pre-1.095 (Hard Copy)'!AT169, 0)=0, " ", ('Blocks A'!BP183-'Pre-1.095 (Hard Copy)'!AT169))</f>
        <v> </v>
      </c>
      <c r="AU169" s="1014" t="str">
        <f>IF(IFERROR('Blocks A'!BQ183-'Pre-1.095 (Hard Copy)'!AU169, 0)=0, " ", ('Blocks A'!BQ183-'Pre-1.095 (Hard Copy)'!AU169))</f>
        <v> </v>
      </c>
      <c r="AV169" s="1014" t="str">
        <f>IF(IFERROR('Blocks A'!BR183-'Pre-1.095 (Hard Copy)'!AV169, 0)=0, " ", ('Blocks A'!BR183-'Pre-1.095 (Hard Copy)'!AV169))</f>
        <v> </v>
      </c>
      <c r="AW169" s="1014" t="str">
        <f>IF(IFERROR('Blocks A'!BS183-'Pre-1.095 (Hard Copy)'!AW169, 0)=0, " ", ('Blocks A'!BS183-'Pre-1.095 (Hard Copy)'!AW169))</f>
        <v> </v>
      </c>
      <c r="AX169" s="1014" t="str">
        <f>IF(IFERROR('Blocks A'!BT183-'Pre-1.095 (Hard Copy)'!AX169, 0)=0, " ", ('Blocks A'!BT183-'Pre-1.095 (Hard Copy)'!AX169))</f>
        <v> </v>
      </c>
      <c r="AY169" s="1014" t="str">
        <f>IF(IFERROR('Blocks A'!BU183-'Pre-1.095 (Hard Copy)'!AY169, 0)=0, " ", ('Blocks A'!BU183-'Pre-1.095 (Hard Copy)'!AY169))</f>
        <v>+0</v>
      </c>
      <c r="AZ169" s="1014" t="str">
        <f>IF(IFERROR('Blocks A'!BW183-'Pre-1.095 (Hard Copy)'!AZ169, 0)=0, " ", ('Blocks A'!BW183-'Pre-1.095 (Hard Copy)'!AZ169))</f>
        <v> </v>
      </c>
      <c r="BA169" s="1014" t="str">
        <f>IF(IFERROR('Blocks A'!BX183-'Pre-1.095 (Hard Copy)'!BA169, 0)=0, " ", ('Blocks A'!BX183-'Pre-1.095 (Hard Copy)'!BA169))</f>
        <v>-0</v>
      </c>
      <c r="BB169" s="1014" t="str">
        <f>IF(IFERROR('Blocks A'!BY183-'Pre-1.095 (Hard Copy)'!BB169, 0)=0, " ", ('Blocks A'!BY183-'Pre-1.095 (Hard Copy)'!BB169))</f>
        <v>+0</v>
      </c>
      <c r="BC169" s="1015" t="str">
        <f>IF(IFERROR('Blocks A'!BZ183-'Pre-1.095 (Hard Copy)'!BC169, 0)=0, " ", ('Blocks A'!BZ183-'Pre-1.095 (Hard Copy)'!BC169))</f>
        <v>-0.0</v>
      </c>
      <c r="BD169" s="1014" t="str">
        <f>IF(IFERROR('Blocks A'!BV183-'Pre-1.095 (Hard Copy)'!BD169, 0)=0, " ", ('Blocks A'!BV183-'Pre-1.095 (Hard Copy)'!BD169))</f>
        <v> </v>
      </c>
      <c r="BE169" s="1014" t="str">
        <f>IF(IFERROR('Blocks A'!CB183-'Pre-1.095 (Hard Copy)'!BE169, 0)=0, " ", ('Blocks A'!CB183-'Pre-1.095 (Hard Copy)'!BE169))</f>
        <v> </v>
      </c>
      <c r="BF169" s="1014" t="str">
        <f>IF(IFERROR('Blocks A'!CC183-'Pre-1.095 (Hard Copy)'!BF169, 0)=0, " ", ('Blocks A'!CC183-'Pre-1.095 (Hard Copy)'!BF169))</f>
        <v>+0</v>
      </c>
      <c r="BG169" s="1016" t="str">
        <f>IF(IFERROR('Blocks A'!CD183-'Pre-1.095 (Hard Copy)'!BG169, 0)=0, " ", ('Blocks A'!CD183-'Pre-1.095 (Hard Copy)'!BG169))</f>
        <v>+0.0000</v>
      </c>
      <c r="BH169" s="1014" t="str">
        <f>IF(IFERROR('Blocks A'!CE183-'Pre-1.095 (Hard Copy)'!BH169, 0)=0, " ", ('Blocks A'!CE183-'Pre-1.095 (Hard Copy)'!BH169))</f>
        <v> </v>
      </c>
      <c r="BI169" s="1014" t="str">
        <f>IF(IFERROR('Blocks A'!CZ183-'Pre-1.095 (Hard Copy)'!BI169, 0)=0, " ", ('Blocks A'!CZ183-'Pre-1.095 (Hard Copy)'!BI169))</f>
        <v> </v>
      </c>
      <c r="BJ169" s="1014" t="str">
        <f>IF(IFERROR('Blocks A'!DA183-'Pre-1.095 (Hard Copy)'!BJ169, 0)=0, " ", ('Blocks A'!DA183-'Pre-1.095 (Hard Copy)'!BJ169))</f>
        <v> </v>
      </c>
      <c r="BK169" s="1014" t="str">
        <f>IF(IFERROR('Blocks A'!DB183-'Pre-1.095 (Hard Copy)'!BK169, 0)=0, " ", ('Blocks A'!DB183-'Pre-1.095 (Hard Copy)'!BK169))</f>
        <v> </v>
      </c>
      <c r="BL169" s="1014" t="str">
        <f>IF(IFERROR('Blocks A'!DC183-'Pre-1.095 (Hard Copy)'!BL169, 0)=0, " ", ('Blocks A'!DC183-'Pre-1.095 (Hard Copy)'!BL169))</f>
        <v> </v>
      </c>
      <c r="BM169" s="1014" t="str">
        <f>IF(IFERROR('Blocks A'!DD183-'Pre-1.095 (Hard Copy)'!BM169, 0)=0, " ", ('Blocks A'!DD183-'Pre-1.095 (Hard Copy)'!BM169))</f>
        <v> </v>
      </c>
      <c r="BN169" s="1014" t="str">
        <f>IF(IFERROR('Blocks A'!DE183-'Pre-1.095 (Hard Copy)'!BN169, 0)=0, " ", ('Blocks A'!DE183-'Pre-1.095 (Hard Copy)'!BN169))</f>
        <v> </v>
      </c>
      <c r="BO169" s="1014" t="str">
        <f>IF(IFERROR('Blocks A'!DF183-'Pre-1.095 (Hard Copy)'!BO169, 0)=0, " ", ('Blocks A'!DF183-'Pre-1.095 (Hard Copy)'!BO169))</f>
        <v> </v>
      </c>
      <c r="BP169" s="1014" t="str">
        <f>IF(IFERROR('Blocks A'!DG183-'Pre-1.095 (Hard Copy)'!BP169, 0)=0, " ", ('Blocks A'!DG183-'Pre-1.095 (Hard Copy)'!BP169))</f>
        <v> </v>
      </c>
      <c r="BQ169" s="1014" t="str">
        <f>IF(IFERROR('Blocks A'!DH183-'Pre-1.095 (Hard Copy)'!BQ169, 0)=0, " ", ('Blocks A'!DH183-'Pre-1.095 (Hard Copy)'!BQ169))</f>
        <v> </v>
      </c>
      <c r="BR169" s="1014" t="str">
        <f>IF(IFERROR('Blocks A'!DI183-'Pre-1.095 (Hard Copy)'!BR169, 0)=0, " ", ('Blocks A'!DI183-'Pre-1.095 (Hard Copy)'!BR169))</f>
        <v> </v>
      </c>
      <c r="BS169" s="1014" t="str">
        <f>IF(IFERROR('Blocks A'!DJ183-'Pre-1.095 (Hard Copy)'!BS169, 0)=0, " ", ('Blocks A'!DJ183-'Pre-1.095 (Hard Copy)'!BS169))</f>
        <v> </v>
      </c>
      <c r="BT169" s="1014" t="str">
        <f>IF(IFERROR('Blocks A'!DK183-'Pre-1.095 (Hard Copy)'!BT169, 0)=0, " ", ('Blocks A'!DK183-'Pre-1.095 (Hard Copy)'!BT169))</f>
        <v> </v>
      </c>
      <c r="BU169" s="1014" t="str">
        <f>IF(IFERROR('Blocks A'!DL183-'Pre-1.095 (Hard Copy)'!BU169, 0)=0, " ", ('Blocks A'!DL183-'Pre-1.095 (Hard Copy)'!BU169))</f>
        <v> </v>
      </c>
      <c r="BV169" s="1014" t="str">
        <f>IF(IFERROR('Blocks A'!DM183-'Pre-1.095 (Hard Copy)'!BV169, 0)=0, " ", ('Blocks A'!DM183-'Pre-1.095 (Hard Copy)'!BV169))</f>
        <v> </v>
      </c>
      <c r="BW169" s="1014" t="str">
        <f>IF(IFERROR('Blocks A'!DN183-'Pre-1.095 (Hard Copy)'!BW169, 0)=0, " ", ('Blocks A'!DN183-'Pre-1.095 (Hard Copy)'!BW169))</f>
        <v> </v>
      </c>
      <c r="BX169" s="1014" t="str">
        <f>IF(IFERROR('Blocks A'!DO183-'Pre-1.095 (Hard Copy)'!BX169, 0)=0, " ", ('Blocks A'!DO183-'Pre-1.095 (Hard Copy)'!BX169))</f>
        <v> </v>
      </c>
      <c r="BY169" s="1014" t="str">
        <f>IF(IFERROR('Blocks A'!DP183-'Pre-1.095 (Hard Copy)'!BY169, 0)=0, " ", ('Blocks A'!DP183-'Pre-1.095 (Hard Copy)'!BY169))</f>
        <v> </v>
      </c>
      <c r="BZ169" s="1014" t="str">
        <f>IF(IFERROR('Blocks A'!DQ183-'Pre-1.095 (Hard Copy)'!BZ169, 0)=0, " ", ('Blocks A'!DQ183-'Pre-1.095 (Hard Copy)'!BZ169))</f>
        <v> </v>
      </c>
      <c r="CA169" s="1014" t="str">
        <f>IF(IFERROR('Blocks A'!DR183-'Pre-1.095 (Hard Copy)'!CA169, 0)=0, " ", ('Blocks A'!DR183-'Pre-1.095 (Hard Copy)'!CA169))</f>
        <v> </v>
      </c>
      <c r="CB169" s="1014" t="str">
        <f>IF(IFERROR('Blocks A'!DS183-'Pre-1.095 (Hard Copy)'!CB169, 0)=0, " ", ('Blocks A'!DS183-'Pre-1.095 (Hard Copy)'!CB169))</f>
        <v> </v>
      </c>
      <c r="CC169" s="1014" t="str">
        <f>IF(IFERROR('Blocks A'!DT183-'Pre-1.095 (Hard Copy)'!CC169, 0)=0, " ", ('Blocks A'!DT183-'Pre-1.095 (Hard Copy)'!CC169))</f>
        <v> </v>
      </c>
      <c r="CD169" s="1014" t="str">
        <f>IF(IFERROR('Blocks A'!DU183-'Pre-1.095 (Hard Copy)'!CD169, 0)=0, " ", ('Blocks A'!DU183-'Pre-1.095 (Hard Copy)'!CD169))</f>
        <v> </v>
      </c>
      <c r="CE169" s="1014" t="str">
        <f>IF(IFERROR('Blocks A'!DX183-'Pre-1.095 (Hard Copy)'!CE169, 0)=0, " ", ('Blocks A'!DX183-'Pre-1.095 (Hard Copy)'!CE169))</f>
        <v>+0</v>
      </c>
      <c r="CF169" s="1014" t="str">
        <f>IF(IFERROR('Blocks A'!DY183-'Pre-1.095 (Hard Copy)'!CF169, 0)=0, " ", ('Blocks A'!DY183-'Pre-1.095 (Hard Copy)'!CF169))</f>
        <v>+0</v>
      </c>
      <c r="CG169" s="1016" t="str">
        <f>IF(IFERROR('Blocks A'!DZ183-'Pre-1.095 (Hard Copy)'!CG169, 0)=0, " ", ('Blocks A'!DZ183-'Pre-1.095 (Hard Copy)'!CG169))</f>
        <v>+0.0000</v>
      </c>
      <c r="CH169" s="1015" t="str">
        <f>IF(IFERROR('Blocks A'!DV183-'Pre-1.095 (Hard Copy)'!CH169, 0)=0, " ", ('Blocks A'!DV183-'Pre-1.095 (Hard Copy)'!CH169))</f>
        <v> </v>
      </c>
      <c r="CI169" s="1015" t="str">
        <f>IF(IFERROR('Blocks A'!DW183-'Pre-1.095 (Hard Copy)'!CI169, 0)=0, " ", ('Blocks A'!DW183-'Pre-1.095 (Hard Copy)'!CI169))</f>
        <v> </v>
      </c>
      <c r="CJ169" s="1014" t="str">
        <f>IF(IFERROR('Blocks A'!EA183-'Pre-1.095 (Hard Copy)'!CJ169, 0)=0, " ", ('Blocks A'!EA183-'Pre-1.095 (Hard Copy)'!CJ169))</f>
        <v>+0</v>
      </c>
      <c r="CK169" s="1017" t="str">
        <f>IF(IFERROR('Blocks A'!EB183-'Pre-1.095 (Hard Copy)'!CK169, 0)=0, " ", ('Blocks A'!EB183-'Pre-1.095 (Hard Copy)'!CK169))</f>
        <v>-0.00</v>
      </c>
      <c r="CL169" s="1017" t="str">
        <f>IF(IFERROR('Blocks A'!EC183-'Pre-1.095 (Hard Copy)'!CL169, 0)=0, " ", ('Blocks A'!EC183-'Pre-1.095 (Hard Copy)'!CL169))</f>
        <v>+0.00</v>
      </c>
      <c r="CM169" s="1017" t="str">
        <f>IF(IFERROR('Blocks A'!EH183-'Pre-1.095 (Hard Copy)'!CM169, 0)=0, " ", ('Blocks A'!EH183-'Pre-1.095 (Hard Copy)'!CM169))</f>
        <v>-0.00</v>
      </c>
      <c r="CN169" s="1014" t="str">
        <f>IF(IFERROR('Blocks A'!ED183-'Pre-1.095 (Hard Copy)'!CN169, 0)=0, " ", ('Blocks A'!ED183-'Pre-1.095 (Hard Copy)'!CN169))</f>
        <v>+0</v>
      </c>
      <c r="CO169" s="1017" t="str">
        <f>IF(IFERROR('Blocks A'!EE183-'Pre-1.095 (Hard Copy)'!CO169, 0)=0, " ", ('Blocks A'!EE183-'Pre-1.095 (Hard Copy)'!CO169))</f>
        <v>+0.00</v>
      </c>
      <c r="CP169" s="1017" t="str">
        <f>IF(IFERROR('Blocks A'!EF183-'Pre-1.095 (Hard Copy)'!CP169, 0)=0, " ", ('Blocks A'!EF183-'Pre-1.095 (Hard Copy)'!CP169))</f>
        <v>+0.00</v>
      </c>
      <c r="CQ169" s="1016" t="str">
        <f>IF(IFERROR('Blocks A'!EG183-'Pre-1.095 (Hard Copy)'!CQ169, 0)=0, " ", ('Blocks A'!EG183-'Pre-1.095 (Hard Copy)'!CQ169))</f>
        <v>+0.0000</v>
      </c>
      <c r="CR169" s="1018">
        <v>74.0</v>
      </c>
    </row>
    <row r="170">
      <c r="B170" s="1013" t="s">
        <v>1039</v>
      </c>
      <c r="C170" s="969" t="s">
        <v>886</v>
      </c>
      <c r="D170" s="969">
        <v>1.0</v>
      </c>
      <c r="E170" s="969">
        <v>1.0</v>
      </c>
      <c r="F170" s="969">
        <v>1.0</v>
      </c>
      <c r="G170" s="1014" t="str">
        <f>IF(IFERROR('Blocks A'!G184-'Pre-1.095 (Hard Copy)'!G170, 0)=0, " ", ('Blocks A'!G184-'Pre-1.095 (Hard Copy)'!G170))</f>
        <v> </v>
      </c>
      <c r="H170" s="1014" t="str">
        <f>IF(IFERROR('Blocks A'!H184-'Pre-1.095 (Hard Copy)'!H170, 0)=0, " ", ('Blocks A'!H184-'Pre-1.095 (Hard Copy)'!H170))</f>
        <v> </v>
      </c>
      <c r="I170" s="1014" t="str">
        <f>IF(IFERROR('Blocks A'!I184-'Pre-1.095 (Hard Copy)'!I170, 0)=0, " ", ('Blocks A'!I184-'Pre-1.095 (Hard Copy)'!I170))</f>
        <v> </v>
      </c>
      <c r="J170" s="1014" t="str">
        <f>IF(IFERROR('Blocks A'!J184-'Pre-1.095 (Hard Copy)'!J170, 0)=0, " ", ('Blocks A'!J184-'Pre-1.095 (Hard Copy)'!J170))</f>
        <v> </v>
      </c>
      <c r="K170" s="1014" t="str">
        <f>IF(IFERROR('Blocks A'!K184-'Pre-1.095 (Hard Copy)'!K170, 0)=0, " ", ('Blocks A'!K184-'Pre-1.095 (Hard Copy)'!K170))</f>
        <v> </v>
      </c>
      <c r="L170" s="1014" t="str">
        <f>IF(IFERROR('Blocks A'!L184-'Pre-1.095 (Hard Copy)'!L170, 0)=0, " ", ('Blocks A'!L184-'Pre-1.095 (Hard Copy)'!L170))</f>
        <v> </v>
      </c>
      <c r="M170" s="1014" t="str">
        <f>IF(IFERROR('Blocks A'!N184-'Pre-1.095 (Hard Copy)'!M170, 0)=0, " ", ('Blocks A'!N184-'Pre-1.095 (Hard Copy)'!M170))</f>
        <v> </v>
      </c>
      <c r="N170" s="1014" t="str">
        <f>IF(IFERROR('Blocks A'!O184-'Pre-1.095 (Hard Copy)'!N170, 0)=0, " ", ('Blocks A'!O184-'Pre-1.095 (Hard Copy)'!N170))</f>
        <v> </v>
      </c>
      <c r="O170" s="1014" t="str">
        <f>IF(IFERROR('Blocks A'!P184-'Pre-1.095 (Hard Copy)'!O170, 0)=0, " ", ('Blocks A'!P184-'Pre-1.095 (Hard Copy)'!O170))</f>
        <v> </v>
      </c>
      <c r="P170" s="1014" t="str">
        <f>IF(IFERROR('Blocks A'!Q184-'Pre-1.095 (Hard Copy)'!P170, 0)=0, " ", ('Blocks A'!Q184-'Pre-1.095 (Hard Copy)'!P170))</f>
        <v> </v>
      </c>
      <c r="Q170" s="1014" t="str">
        <f>IF(IFERROR('Blocks A'!R184-'Pre-1.095 (Hard Copy)'!Q170, 0)=0, " ", ('Blocks A'!R184-'Pre-1.095 (Hard Copy)'!Q170))</f>
        <v> </v>
      </c>
      <c r="R170" s="1014" t="str">
        <f>IF(IFERROR('Blocks A'!S184-'Pre-1.095 (Hard Copy)'!R170, 0)=0, " ", ('Blocks A'!S184-'Pre-1.095 (Hard Copy)'!R170))</f>
        <v> </v>
      </c>
      <c r="S170" s="1014" t="str">
        <f>IF(IFERROR('Blocks A'!T184-'Pre-1.095 (Hard Copy)'!S170, 0)=0, " ", ('Blocks A'!T184-'Pre-1.095 (Hard Copy)'!S170))</f>
        <v> </v>
      </c>
      <c r="T170" s="1014" t="str">
        <f>IF(IFERROR('Blocks A'!M184-'Pre-1.095 (Hard Copy)'!T170, 0)=0, " ", ('Blocks A'!M184-'Pre-1.095 (Hard Copy)'!T170))</f>
        <v> </v>
      </c>
      <c r="U170" s="1014" t="str">
        <f>IF(IFERROR('Blocks A'!U184-'Pre-1.095 (Hard Copy)'!U170, 0)=0, " ", ('Blocks A'!U184-'Pre-1.095 (Hard Copy)'!U170))</f>
        <v> </v>
      </c>
      <c r="V170" s="1014" t="str">
        <f>IF(IFERROR('Blocks A'!V184-'Pre-1.095 (Hard Copy)'!V170, 0)=0, " ", ('Blocks A'!V184-'Pre-1.095 (Hard Copy)'!V170))</f>
        <v> </v>
      </c>
      <c r="W170" s="1014" t="str">
        <f>IF(IFERROR('Blocks A'!W184-'Pre-1.095 (Hard Copy)'!W170, 0)=0, " ", ('Blocks A'!W184-'Pre-1.095 (Hard Copy)'!W170))</f>
        <v> </v>
      </c>
      <c r="X170" s="1014" t="str">
        <f>IF(IFERROR('Blocks A'!X184-'Pre-1.095 (Hard Copy)'!X170, 0)=0, " ", ('Blocks A'!X184-'Pre-1.095 (Hard Copy)'!X170))</f>
        <v> </v>
      </c>
      <c r="Y170" s="1014" t="str">
        <f>IF(IFERROR('Blocks A'!AC184-'Pre-1.095 (Hard Copy)'!Y170, 0)=0, " ", ('Blocks A'!AC184-'Pre-1.095 (Hard Copy)'!Y170))</f>
        <v> </v>
      </c>
      <c r="Z170" s="1014" t="str">
        <f>IF(IFERROR('Blocks A'!Y184-'Pre-1.095 (Hard Copy)'!Z170, 0)=0, " ", ('Blocks A'!Y184-'Pre-1.095 (Hard Copy)'!Z170))</f>
        <v> </v>
      </c>
      <c r="AA170" s="1014" t="str">
        <f>IF(IFERROR('Blocks A'!Z184-'Pre-1.095 (Hard Copy)'!AA170, 0)=0, " ", ('Blocks A'!Z184-'Pre-1.095 (Hard Copy)'!AA170))</f>
        <v> </v>
      </c>
      <c r="AB170" s="1014" t="str">
        <f>IF(IFERROR('Blocks A'!AA184-'Pre-1.095 (Hard Copy)'!AB170, 0)=0, " ", ('Blocks A'!AA184-'Pre-1.095 (Hard Copy)'!AB170))</f>
        <v> </v>
      </c>
      <c r="AC170" s="1014" t="str">
        <f>IF(IFERROR('Blocks A'!AB184-'Pre-1.095 (Hard Copy)'!AC170, 0)=0, " ", ('Blocks A'!AB184-'Pre-1.095 (Hard Copy)'!AC170))</f>
        <v> </v>
      </c>
      <c r="AD170" s="1014" t="str">
        <f>IF(IFERROR('Blocks A'!AY184-'Pre-1.095 (Hard Copy)'!AD170, 0)=0, " ", ('Blocks A'!AY184-'Pre-1.095 (Hard Copy)'!AD170))</f>
        <v> </v>
      </c>
      <c r="AE170" s="1014" t="str">
        <f>IF(IFERROR('Blocks A'!AZ184-'Pre-1.095 (Hard Copy)'!AE170, 0)=0, " ", ('Blocks A'!AZ184-'Pre-1.095 (Hard Copy)'!AE170))</f>
        <v> </v>
      </c>
      <c r="AF170" s="1014" t="str">
        <f>IF(IFERROR('Blocks A'!BA184-'Pre-1.095 (Hard Copy)'!AF170, 0)=0, " ", ('Blocks A'!BA184-'Pre-1.095 (Hard Copy)'!AF170))</f>
        <v> </v>
      </c>
      <c r="AG170" s="1014" t="str">
        <f>IF(IFERROR('Blocks A'!BB184-'Pre-1.095 (Hard Copy)'!AG170, 0)=0, " ", ('Blocks A'!BB184-'Pre-1.095 (Hard Copy)'!AG170))</f>
        <v> </v>
      </c>
      <c r="AH170" s="1014" t="str">
        <f>IF(IFERROR('Blocks A'!BC184-'Pre-1.095 (Hard Copy)'!AH170, 0)=0, " ", ('Blocks A'!BC184-'Pre-1.095 (Hard Copy)'!AH170))</f>
        <v> </v>
      </c>
      <c r="AI170" s="1014" t="str">
        <f>IF(IFERROR('Blocks A'!BJ184-'Pre-1.095 (Hard Copy)'!AI170, 0)=0, " ", ('Blocks A'!BJ184-'Pre-1.095 (Hard Copy)'!AI170))</f>
        <v> </v>
      </c>
      <c r="AJ170" s="1014" t="str">
        <f>IF(IFERROR('Blocks A'!BD184-'Pre-1.095 (Hard Copy)'!AJ170, 0)=0, " ", ('Blocks A'!BD184-'Pre-1.095 (Hard Copy)'!AJ170))</f>
        <v> </v>
      </c>
      <c r="AK170" s="1014" t="str">
        <f>IF(IFERROR('Blocks A'!BE184-'Pre-1.095 (Hard Copy)'!AK170, 0)=0, " ", ('Blocks A'!BE184-'Pre-1.095 (Hard Copy)'!AK170))</f>
        <v> </v>
      </c>
      <c r="AL170" s="1014" t="str">
        <f>IF(IFERROR('Blocks A'!BF184-'Pre-1.095 (Hard Copy)'!AL170, 0)=0, " ", ('Blocks A'!BF184-'Pre-1.095 (Hard Copy)'!AL170))</f>
        <v> </v>
      </c>
      <c r="AM170" s="1014" t="str">
        <f>IF(IFERROR('Blocks A'!BG184-'Pre-1.095 (Hard Copy)'!AM170, 0)=0, " ", ('Blocks A'!BG184-'Pre-1.095 (Hard Copy)'!AM170))</f>
        <v> </v>
      </c>
      <c r="AN170" s="1014" t="str">
        <f>IF(IFERROR('Blocks A'!BH184-'Pre-1.095 (Hard Copy)'!AN170, 0)=0, " ", ('Blocks A'!BH184-'Pre-1.095 (Hard Copy)'!AN170))</f>
        <v> </v>
      </c>
      <c r="AO170" s="1014" t="str">
        <f>IF(IFERROR('Blocks A'!BI184-'Pre-1.095 (Hard Copy)'!AO170, 0)=0, " ", ('Blocks A'!BI184-'Pre-1.095 (Hard Copy)'!AO170))</f>
        <v> </v>
      </c>
      <c r="AP170" s="1014" t="str">
        <f>IF(IFERROR('Blocks A'!BK184-'Pre-1.095 (Hard Copy)'!AP170, 0)=0, " ", ('Blocks A'!BK184-'Pre-1.095 (Hard Copy)'!AP170))</f>
        <v> </v>
      </c>
      <c r="AQ170" s="1014" t="str">
        <f>IF(IFERROR('Blocks A'!BL184-'Pre-1.095 (Hard Copy)'!AQ170, 0)=0, " ", ('Blocks A'!BL184-'Pre-1.095 (Hard Copy)'!AQ170))</f>
        <v> </v>
      </c>
      <c r="AR170" s="1014" t="str">
        <f>IF(IFERROR('Blocks A'!BM184-'Pre-1.095 (Hard Copy)'!AR170, 0)=0, " ", ('Blocks A'!BM184-'Pre-1.095 (Hard Copy)'!AR170))</f>
        <v> </v>
      </c>
      <c r="AS170" s="1014" t="str">
        <f>IF(IFERROR('Blocks A'!BO184-'Pre-1.095 (Hard Copy)'!AS170, 0)=0, " ", ('Blocks A'!BO184-'Pre-1.095 (Hard Copy)'!AS170))</f>
        <v> </v>
      </c>
      <c r="AT170" s="1014" t="str">
        <f>IF(IFERROR('Blocks A'!BP184-'Pre-1.095 (Hard Copy)'!AT170, 0)=0, " ", ('Blocks A'!BP184-'Pre-1.095 (Hard Copy)'!AT170))</f>
        <v> </v>
      </c>
      <c r="AU170" s="1014" t="str">
        <f>IF(IFERROR('Blocks A'!BQ184-'Pre-1.095 (Hard Copy)'!AU170, 0)=0, " ", ('Blocks A'!BQ184-'Pre-1.095 (Hard Copy)'!AU170))</f>
        <v> </v>
      </c>
      <c r="AV170" s="1014" t="str">
        <f>IF(IFERROR('Blocks A'!BR184-'Pre-1.095 (Hard Copy)'!AV170, 0)=0, " ", ('Blocks A'!BR184-'Pre-1.095 (Hard Copy)'!AV170))</f>
        <v> </v>
      </c>
      <c r="AW170" s="1014" t="str">
        <f>IF(IFERROR('Blocks A'!BS184-'Pre-1.095 (Hard Copy)'!AW170, 0)=0, " ", ('Blocks A'!BS184-'Pre-1.095 (Hard Copy)'!AW170))</f>
        <v> </v>
      </c>
      <c r="AX170" s="1014" t="str">
        <f>IF(IFERROR('Blocks A'!BT184-'Pre-1.095 (Hard Copy)'!AX170, 0)=0, " ", ('Blocks A'!BT184-'Pre-1.095 (Hard Copy)'!AX170))</f>
        <v> </v>
      </c>
      <c r="AY170" s="1014" t="str">
        <f>IF(IFERROR('Blocks A'!BU184-'Pre-1.095 (Hard Copy)'!AY170, 0)=0, " ", ('Blocks A'!BU184-'Pre-1.095 (Hard Copy)'!AY170))</f>
        <v> </v>
      </c>
      <c r="AZ170" s="1014" t="str">
        <f>IF(IFERROR('Blocks A'!BW184-'Pre-1.095 (Hard Copy)'!AZ170, 0)=0, " ", ('Blocks A'!BW184-'Pre-1.095 (Hard Copy)'!AZ170))</f>
        <v> </v>
      </c>
      <c r="BA170" s="1014" t="str">
        <f>IF(IFERROR('Blocks A'!BX184-'Pre-1.095 (Hard Copy)'!BA170, 0)=0, " ", ('Blocks A'!BX184-'Pre-1.095 (Hard Copy)'!BA170))</f>
        <v>+0</v>
      </c>
      <c r="BB170" s="1014" t="str">
        <f>IF(IFERROR('Blocks A'!BY184-'Pre-1.095 (Hard Copy)'!BB170, 0)=0, " ", ('Blocks A'!BY184-'Pre-1.095 (Hard Copy)'!BB170))</f>
        <v> </v>
      </c>
      <c r="BC170" s="1015" t="str">
        <f>IF(IFERROR('Blocks A'!BZ184-'Pre-1.095 (Hard Copy)'!BC170, 0)=0, " ", ('Blocks A'!BZ184-'Pre-1.095 (Hard Copy)'!BC170))</f>
        <v>-0.0</v>
      </c>
      <c r="BD170" s="1014" t="str">
        <f>IF(IFERROR('Blocks A'!BV184-'Pre-1.095 (Hard Copy)'!BD170, 0)=0, " ", ('Blocks A'!BV184-'Pre-1.095 (Hard Copy)'!BD170))</f>
        <v> </v>
      </c>
      <c r="BE170" s="1014" t="str">
        <f>IF(IFERROR('Blocks A'!CB184-'Pre-1.095 (Hard Copy)'!BE170, 0)=0, " ", ('Blocks A'!CB184-'Pre-1.095 (Hard Copy)'!BE170))</f>
        <v> </v>
      </c>
      <c r="BF170" s="1014" t="str">
        <f>IF(IFERROR('Blocks A'!CC184-'Pre-1.095 (Hard Copy)'!BF170, 0)=0, " ", ('Blocks A'!CC184-'Pre-1.095 (Hard Copy)'!BF170))</f>
        <v>+0</v>
      </c>
      <c r="BG170" s="1016" t="str">
        <f>IF(IFERROR('Blocks A'!CD184-'Pre-1.095 (Hard Copy)'!BG170, 0)=0, " ", ('Blocks A'!CD184-'Pre-1.095 (Hard Copy)'!BG170))</f>
        <v>+0.0000</v>
      </c>
      <c r="BH170" s="1014" t="str">
        <f>IF(IFERROR('Blocks A'!CE184-'Pre-1.095 (Hard Copy)'!BH170, 0)=0, " ", ('Blocks A'!CE184-'Pre-1.095 (Hard Copy)'!BH170))</f>
        <v> </v>
      </c>
      <c r="BI170" s="1014" t="str">
        <f>IF(IFERROR('Blocks A'!CZ184-'Pre-1.095 (Hard Copy)'!BI170, 0)=0, " ", ('Blocks A'!CZ184-'Pre-1.095 (Hard Copy)'!BI170))</f>
        <v> </v>
      </c>
      <c r="BJ170" s="1014" t="str">
        <f>IF(IFERROR('Blocks A'!DA184-'Pre-1.095 (Hard Copy)'!BJ170, 0)=0, " ", ('Blocks A'!DA184-'Pre-1.095 (Hard Copy)'!BJ170))</f>
        <v> </v>
      </c>
      <c r="BK170" s="1014" t="str">
        <f>IF(IFERROR('Blocks A'!DB184-'Pre-1.095 (Hard Copy)'!BK170, 0)=0, " ", ('Blocks A'!DB184-'Pre-1.095 (Hard Copy)'!BK170))</f>
        <v> </v>
      </c>
      <c r="BL170" s="1014" t="str">
        <f>IF(IFERROR('Blocks A'!DC184-'Pre-1.095 (Hard Copy)'!BL170, 0)=0, " ", ('Blocks A'!DC184-'Pre-1.095 (Hard Copy)'!BL170))</f>
        <v> </v>
      </c>
      <c r="BM170" s="1014" t="str">
        <f>IF(IFERROR('Blocks A'!DD184-'Pre-1.095 (Hard Copy)'!BM170, 0)=0, " ", ('Blocks A'!DD184-'Pre-1.095 (Hard Copy)'!BM170))</f>
        <v> </v>
      </c>
      <c r="BN170" s="1014" t="str">
        <f>IF(IFERROR('Blocks A'!DE184-'Pre-1.095 (Hard Copy)'!BN170, 0)=0, " ", ('Blocks A'!DE184-'Pre-1.095 (Hard Copy)'!BN170))</f>
        <v> </v>
      </c>
      <c r="BO170" s="1014" t="str">
        <f>IF(IFERROR('Blocks A'!DF184-'Pre-1.095 (Hard Copy)'!BO170, 0)=0, " ", ('Blocks A'!DF184-'Pre-1.095 (Hard Copy)'!BO170))</f>
        <v> </v>
      </c>
      <c r="BP170" s="1014" t="str">
        <f>IF(IFERROR('Blocks A'!DG184-'Pre-1.095 (Hard Copy)'!BP170, 0)=0, " ", ('Blocks A'!DG184-'Pre-1.095 (Hard Copy)'!BP170))</f>
        <v> </v>
      </c>
      <c r="BQ170" s="1014" t="str">
        <f>IF(IFERROR('Blocks A'!DH184-'Pre-1.095 (Hard Copy)'!BQ170, 0)=0, " ", ('Blocks A'!DH184-'Pre-1.095 (Hard Copy)'!BQ170))</f>
        <v> </v>
      </c>
      <c r="BR170" s="1014" t="str">
        <f>IF(IFERROR('Blocks A'!DI184-'Pre-1.095 (Hard Copy)'!BR170, 0)=0, " ", ('Blocks A'!DI184-'Pre-1.095 (Hard Copy)'!BR170))</f>
        <v> </v>
      </c>
      <c r="BS170" s="1014" t="str">
        <f>IF(IFERROR('Blocks A'!DJ184-'Pre-1.095 (Hard Copy)'!BS170, 0)=0, " ", ('Blocks A'!DJ184-'Pre-1.095 (Hard Copy)'!BS170))</f>
        <v> </v>
      </c>
      <c r="BT170" s="1014" t="str">
        <f>IF(IFERROR('Blocks A'!DK184-'Pre-1.095 (Hard Copy)'!BT170, 0)=0, " ", ('Blocks A'!DK184-'Pre-1.095 (Hard Copy)'!BT170))</f>
        <v> </v>
      </c>
      <c r="BU170" s="1014" t="str">
        <f>IF(IFERROR('Blocks A'!DL184-'Pre-1.095 (Hard Copy)'!BU170, 0)=0, " ", ('Blocks A'!DL184-'Pre-1.095 (Hard Copy)'!BU170))</f>
        <v> </v>
      </c>
      <c r="BV170" s="1014" t="str">
        <f>IF(IFERROR('Blocks A'!DM184-'Pre-1.095 (Hard Copy)'!BV170, 0)=0, " ", ('Blocks A'!DM184-'Pre-1.095 (Hard Copy)'!BV170))</f>
        <v> </v>
      </c>
      <c r="BW170" s="1014" t="str">
        <f>IF(IFERROR('Blocks A'!DN184-'Pre-1.095 (Hard Copy)'!BW170, 0)=0, " ", ('Blocks A'!DN184-'Pre-1.095 (Hard Copy)'!BW170))</f>
        <v>+0</v>
      </c>
      <c r="BX170" s="1014" t="str">
        <f>IF(IFERROR('Blocks A'!DO184-'Pre-1.095 (Hard Copy)'!BX170, 0)=0, " ", ('Blocks A'!DO184-'Pre-1.095 (Hard Copy)'!BX170))</f>
        <v> </v>
      </c>
      <c r="BY170" s="1014" t="str">
        <f>IF(IFERROR('Blocks A'!DP184-'Pre-1.095 (Hard Copy)'!BY170, 0)=0, " ", ('Blocks A'!DP184-'Pre-1.095 (Hard Copy)'!BY170))</f>
        <v> </v>
      </c>
      <c r="BZ170" s="1014" t="str">
        <f>IF(IFERROR('Blocks A'!DQ184-'Pre-1.095 (Hard Copy)'!BZ170, 0)=0, " ", ('Blocks A'!DQ184-'Pre-1.095 (Hard Copy)'!BZ170))</f>
        <v> </v>
      </c>
      <c r="CA170" s="1014" t="str">
        <f>IF(IFERROR('Blocks A'!DR184-'Pre-1.095 (Hard Copy)'!CA170, 0)=0, " ", ('Blocks A'!DR184-'Pre-1.095 (Hard Copy)'!CA170))</f>
        <v> </v>
      </c>
      <c r="CB170" s="1014" t="str">
        <f>IF(IFERROR('Blocks A'!DS184-'Pre-1.095 (Hard Copy)'!CB170, 0)=0, " ", ('Blocks A'!DS184-'Pre-1.095 (Hard Copy)'!CB170))</f>
        <v> </v>
      </c>
      <c r="CC170" s="1014" t="str">
        <f>IF(IFERROR('Blocks A'!DT184-'Pre-1.095 (Hard Copy)'!CC170, 0)=0, " ", ('Blocks A'!DT184-'Pre-1.095 (Hard Copy)'!CC170))</f>
        <v> </v>
      </c>
      <c r="CD170" s="1014" t="str">
        <f>IF(IFERROR('Blocks A'!DU184-'Pre-1.095 (Hard Copy)'!CD170, 0)=0, " ", ('Blocks A'!DU184-'Pre-1.095 (Hard Copy)'!CD170))</f>
        <v>+0</v>
      </c>
      <c r="CE170" s="1014" t="str">
        <f>IF(IFERROR('Blocks A'!DX184-'Pre-1.095 (Hard Copy)'!CE170, 0)=0, " ", ('Blocks A'!DX184-'Pre-1.095 (Hard Copy)'!CE170))</f>
        <v>-0</v>
      </c>
      <c r="CF170" s="1014" t="str">
        <f>IF(IFERROR('Blocks A'!DY184-'Pre-1.095 (Hard Copy)'!CF170, 0)=0, " ", ('Blocks A'!DY184-'Pre-1.095 (Hard Copy)'!CF170))</f>
        <v>+0</v>
      </c>
      <c r="CG170" s="1016" t="str">
        <f>IF(IFERROR('Blocks A'!DZ184-'Pre-1.095 (Hard Copy)'!CG170, 0)=0, " ", ('Blocks A'!DZ184-'Pre-1.095 (Hard Copy)'!CG170))</f>
        <v>+0.0000</v>
      </c>
      <c r="CH170" s="1015" t="str">
        <f>IF(IFERROR('Blocks A'!DV184-'Pre-1.095 (Hard Copy)'!CH170, 0)=0, " ", ('Blocks A'!DV184-'Pre-1.095 (Hard Copy)'!CH170))</f>
        <v> </v>
      </c>
      <c r="CI170" s="1015" t="str">
        <f>IF(IFERROR('Blocks A'!DW184-'Pre-1.095 (Hard Copy)'!CI170, 0)=0, " ", ('Blocks A'!DW184-'Pre-1.095 (Hard Copy)'!CI170))</f>
        <v>+0.0</v>
      </c>
      <c r="CJ170" s="1014" t="str">
        <f>IF(IFERROR('Blocks A'!EA184-'Pre-1.095 (Hard Copy)'!CJ170, 0)=0, " ", ('Blocks A'!EA184-'Pre-1.095 (Hard Copy)'!CJ170))</f>
        <v>-0</v>
      </c>
      <c r="CK170" s="1017" t="str">
        <f>IF(IFERROR('Blocks A'!EB184-'Pre-1.095 (Hard Copy)'!CK170, 0)=0, " ", ('Blocks A'!EB184-'Pre-1.095 (Hard Copy)'!CK170))</f>
        <v>-0.00</v>
      </c>
      <c r="CL170" s="1017" t="str">
        <f>IF(IFERROR('Blocks A'!EC184-'Pre-1.095 (Hard Copy)'!CL170, 0)=0, " ", ('Blocks A'!EC184-'Pre-1.095 (Hard Copy)'!CL170))</f>
        <v>-0.00</v>
      </c>
      <c r="CM170" s="1017" t="str">
        <f>IF(IFERROR('Blocks A'!EH184-'Pre-1.095 (Hard Copy)'!CM170, 0)=0, " ", ('Blocks A'!EH184-'Pre-1.095 (Hard Copy)'!CM170))</f>
        <v>-0.00</v>
      </c>
      <c r="CN170" s="1014" t="str">
        <f>IF(IFERROR('Blocks A'!ED184-'Pre-1.095 (Hard Copy)'!CN170, 0)=0, " ", ('Blocks A'!ED184-'Pre-1.095 (Hard Copy)'!CN170))</f>
        <v>-0</v>
      </c>
      <c r="CO170" s="1017" t="str">
        <f>IF(IFERROR('Blocks A'!EE184-'Pre-1.095 (Hard Copy)'!CO170, 0)=0, " ", ('Blocks A'!EE184-'Pre-1.095 (Hard Copy)'!CO170))</f>
        <v>-0.00</v>
      </c>
      <c r="CP170" s="1017" t="str">
        <f>IF(IFERROR('Blocks A'!EF184-'Pre-1.095 (Hard Copy)'!CP170, 0)=0, " ", ('Blocks A'!EF184-'Pre-1.095 (Hard Copy)'!CP170))</f>
        <v>-0.00</v>
      </c>
      <c r="CQ170" s="1016" t="str">
        <f>IF(IFERROR('Blocks A'!EG184-'Pre-1.095 (Hard Copy)'!CQ170, 0)=0, " ", ('Blocks A'!EG184-'Pre-1.095 (Hard Copy)'!CQ170))</f>
        <v>-0.0000</v>
      </c>
      <c r="CR170" s="1018" t="s">
        <v>12</v>
      </c>
    </row>
    <row r="171">
      <c r="B171" s="1013" t="s">
        <v>1039</v>
      </c>
      <c r="C171" s="969" t="s">
        <v>886</v>
      </c>
      <c r="D171" s="969">
        <v>1.0</v>
      </c>
      <c r="E171" s="969">
        <v>1.0</v>
      </c>
      <c r="F171" s="969">
        <v>2.0</v>
      </c>
      <c r="G171" s="1014" t="str">
        <f>IF(IFERROR('Blocks A'!G185-'Pre-1.095 (Hard Copy)'!G171, 0)=0, " ", ('Blocks A'!G185-'Pre-1.095 (Hard Copy)'!G171))</f>
        <v> </v>
      </c>
      <c r="H171" s="1014" t="str">
        <f>IF(IFERROR('Blocks A'!H185-'Pre-1.095 (Hard Copy)'!H171, 0)=0, " ", ('Blocks A'!H185-'Pre-1.095 (Hard Copy)'!H171))</f>
        <v> </v>
      </c>
      <c r="I171" s="1014" t="str">
        <f>IF(IFERROR('Blocks A'!I185-'Pre-1.095 (Hard Copy)'!I171, 0)=0, " ", ('Blocks A'!I185-'Pre-1.095 (Hard Copy)'!I171))</f>
        <v> </v>
      </c>
      <c r="J171" s="1014" t="str">
        <f>IF(IFERROR('Blocks A'!J185-'Pre-1.095 (Hard Copy)'!J171, 0)=0, " ", ('Blocks A'!J185-'Pre-1.095 (Hard Copy)'!J171))</f>
        <v> </v>
      </c>
      <c r="K171" s="1014" t="str">
        <f>IF(IFERROR('Blocks A'!K185-'Pre-1.095 (Hard Copy)'!K171, 0)=0, " ", ('Blocks A'!K185-'Pre-1.095 (Hard Copy)'!K171))</f>
        <v> </v>
      </c>
      <c r="L171" s="1014" t="str">
        <f>IF(IFERROR('Blocks A'!L185-'Pre-1.095 (Hard Copy)'!L171, 0)=0, " ", ('Blocks A'!L185-'Pre-1.095 (Hard Copy)'!L171))</f>
        <v> </v>
      </c>
      <c r="M171" s="1014" t="str">
        <f>IF(IFERROR('Blocks A'!N185-'Pre-1.095 (Hard Copy)'!M171, 0)=0, " ", ('Blocks A'!N185-'Pre-1.095 (Hard Copy)'!M171))</f>
        <v> </v>
      </c>
      <c r="N171" s="1014" t="str">
        <f>IF(IFERROR('Blocks A'!O185-'Pre-1.095 (Hard Copy)'!N171, 0)=0, " ", ('Blocks A'!O185-'Pre-1.095 (Hard Copy)'!N171))</f>
        <v> </v>
      </c>
      <c r="O171" s="1014" t="str">
        <f>IF(IFERROR('Blocks A'!P185-'Pre-1.095 (Hard Copy)'!O171, 0)=0, " ", ('Blocks A'!P185-'Pre-1.095 (Hard Copy)'!O171))</f>
        <v> </v>
      </c>
      <c r="P171" s="1014" t="str">
        <f>IF(IFERROR('Blocks A'!Q185-'Pre-1.095 (Hard Copy)'!P171, 0)=0, " ", ('Blocks A'!Q185-'Pre-1.095 (Hard Copy)'!P171))</f>
        <v> </v>
      </c>
      <c r="Q171" s="1014" t="str">
        <f>IF(IFERROR('Blocks A'!R185-'Pre-1.095 (Hard Copy)'!Q171, 0)=0, " ", ('Blocks A'!R185-'Pre-1.095 (Hard Copy)'!Q171))</f>
        <v> </v>
      </c>
      <c r="R171" s="1014" t="str">
        <f>IF(IFERROR('Blocks A'!S185-'Pre-1.095 (Hard Copy)'!R171, 0)=0, " ", ('Blocks A'!S185-'Pre-1.095 (Hard Copy)'!R171))</f>
        <v> </v>
      </c>
      <c r="S171" s="1014" t="str">
        <f>IF(IFERROR('Blocks A'!T185-'Pre-1.095 (Hard Copy)'!S171, 0)=0, " ", ('Blocks A'!T185-'Pre-1.095 (Hard Copy)'!S171))</f>
        <v> </v>
      </c>
      <c r="T171" s="1014" t="str">
        <f>IF(IFERROR('Blocks A'!M185-'Pre-1.095 (Hard Copy)'!T171, 0)=0, " ", ('Blocks A'!M185-'Pre-1.095 (Hard Copy)'!T171))</f>
        <v> </v>
      </c>
      <c r="U171" s="1014" t="str">
        <f>IF(IFERROR('Blocks A'!U185-'Pre-1.095 (Hard Copy)'!U171, 0)=0, " ", ('Blocks A'!U185-'Pre-1.095 (Hard Copy)'!U171))</f>
        <v> </v>
      </c>
      <c r="V171" s="1014" t="str">
        <f>IF(IFERROR('Blocks A'!V185-'Pre-1.095 (Hard Copy)'!V171, 0)=0, " ", ('Blocks A'!V185-'Pre-1.095 (Hard Copy)'!V171))</f>
        <v> </v>
      </c>
      <c r="W171" s="1014" t="str">
        <f>IF(IFERROR('Blocks A'!W185-'Pre-1.095 (Hard Copy)'!W171, 0)=0, " ", ('Blocks A'!W185-'Pre-1.095 (Hard Copy)'!W171))</f>
        <v> </v>
      </c>
      <c r="X171" s="1014" t="str">
        <f>IF(IFERROR('Blocks A'!X185-'Pre-1.095 (Hard Copy)'!X171, 0)=0, " ", ('Blocks A'!X185-'Pre-1.095 (Hard Copy)'!X171))</f>
        <v> </v>
      </c>
      <c r="Y171" s="1014" t="str">
        <f>IF(IFERROR('Blocks A'!AC185-'Pre-1.095 (Hard Copy)'!Y171, 0)=0, " ", ('Blocks A'!AC185-'Pre-1.095 (Hard Copy)'!Y171))</f>
        <v> </v>
      </c>
      <c r="Z171" s="1014" t="str">
        <f>IF(IFERROR('Blocks A'!Y185-'Pre-1.095 (Hard Copy)'!Z171, 0)=0, " ", ('Blocks A'!Y185-'Pre-1.095 (Hard Copy)'!Z171))</f>
        <v> </v>
      </c>
      <c r="AA171" s="1014" t="str">
        <f>IF(IFERROR('Blocks A'!Z185-'Pre-1.095 (Hard Copy)'!AA171, 0)=0, " ", ('Blocks A'!Z185-'Pre-1.095 (Hard Copy)'!AA171))</f>
        <v> </v>
      </c>
      <c r="AB171" s="1014" t="str">
        <f>IF(IFERROR('Blocks A'!AA185-'Pre-1.095 (Hard Copy)'!AB171, 0)=0, " ", ('Blocks A'!AA185-'Pre-1.095 (Hard Copy)'!AB171))</f>
        <v> </v>
      </c>
      <c r="AC171" s="1014" t="str">
        <f>IF(IFERROR('Blocks A'!AB185-'Pre-1.095 (Hard Copy)'!AC171, 0)=0, " ", ('Blocks A'!AB185-'Pre-1.095 (Hard Copy)'!AC171))</f>
        <v> </v>
      </c>
      <c r="AD171" s="1014" t="str">
        <f>IF(IFERROR('Blocks A'!AY185-'Pre-1.095 (Hard Copy)'!AD171, 0)=0, " ", ('Blocks A'!AY185-'Pre-1.095 (Hard Copy)'!AD171))</f>
        <v> </v>
      </c>
      <c r="AE171" s="1014" t="str">
        <f>IF(IFERROR('Blocks A'!AZ185-'Pre-1.095 (Hard Copy)'!AE171, 0)=0, " ", ('Blocks A'!AZ185-'Pre-1.095 (Hard Copy)'!AE171))</f>
        <v> </v>
      </c>
      <c r="AF171" s="1014" t="str">
        <f>IF(IFERROR('Blocks A'!BA185-'Pre-1.095 (Hard Copy)'!AF171, 0)=0, " ", ('Blocks A'!BA185-'Pre-1.095 (Hard Copy)'!AF171))</f>
        <v> </v>
      </c>
      <c r="AG171" s="1014" t="str">
        <f>IF(IFERROR('Blocks A'!BB185-'Pre-1.095 (Hard Copy)'!AG171, 0)=0, " ", ('Blocks A'!BB185-'Pre-1.095 (Hard Copy)'!AG171))</f>
        <v> </v>
      </c>
      <c r="AH171" s="1014" t="str">
        <f>IF(IFERROR('Blocks A'!BC185-'Pre-1.095 (Hard Copy)'!AH171, 0)=0, " ", ('Blocks A'!BC185-'Pre-1.095 (Hard Copy)'!AH171))</f>
        <v> </v>
      </c>
      <c r="AI171" s="1014" t="str">
        <f>IF(IFERROR('Blocks A'!BJ185-'Pre-1.095 (Hard Copy)'!AI171, 0)=0, " ", ('Blocks A'!BJ185-'Pre-1.095 (Hard Copy)'!AI171))</f>
        <v> </v>
      </c>
      <c r="AJ171" s="1014" t="str">
        <f>IF(IFERROR('Blocks A'!BD185-'Pre-1.095 (Hard Copy)'!AJ171, 0)=0, " ", ('Blocks A'!BD185-'Pre-1.095 (Hard Copy)'!AJ171))</f>
        <v> </v>
      </c>
      <c r="AK171" s="1014" t="str">
        <f>IF(IFERROR('Blocks A'!BE185-'Pre-1.095 (Hard Copy)'!AK171, 0)=0, " ", ('Blocks A'!BE185-'Pre-1.095 (Hard Copy)'!AK171))</f>
        <v> </v>
      </c>
      <c r="AL171" s="1014" t="str">
        <f>IF(IFERROR('Blocks A'!BF185-'Pre-1.095 (Hard Copy)'!AL171, 0)=0, " ", ('Blocks A'!BF185-'Pre-1.095 (Hard Copy)'!AL171))</f>
        <v> </v>
      </c>
      <c r="AM171" s="1014" t="str">
        <f>IF(IFERROR('Blocks A'!BG185-'Pre-1.095 (Hard Copy)'!AM171, 0)=0, " ", ('Blocks A'!BG185-'Pre-1.095 (Hard Copy)'!AM171))</f>
        <v> </v>
      </c>
      <c r="AN171" s="1014" t="str">
        <f>IF(IFERROR('Blocks A'!BH185-'Pre-1.095 (Hard Copy)'!AN171, 0)=0, " ", ('Blocks A'!BH185-'Pre-1.095 (Hard Copy)'!AN171))</f>
        <v> </v>
      </c>
      <c r="AO171" s="1014" t="str">
        <f>IF(IFERROR('Blocks A'!BI185-'Pre-1.095 (Hard Copy)'!AO171, 0)=0, " ", ('Blocks A'!BI185-'Pre-1.095 (Hard Copy)'!AO171))</f>
        <v> </v>
      </c>
      <c r="AP171" s="1014" t="str">
        <f>IF(IFERROR('Blocks A'!BK185-'Pre-1.095 (Hard Copy)'!AP171, 0)=0, " ", ('Blocks A'!BK185-'Pre-1.095 (Hard Copy)'!AP171))</f>
        <v> </v>
      </c>
      <c r="AQ171" s="1014" t="str">
        <f>IF(IFERROR('Blocks A'!BL185-'Pre-1.095 (Hard Copy)'!AQ171, 0)=0, " ", ('Blocks A'!BL185-'Pre-1.095 (Hard Copy)'!AQ171))</f>
        <v> </v>
      </c>
      <c r="AR171" s="1014" t="str">
        <f>IF(IFERROR('Blocks A'!BM185-'Pre-1.095 (Hard Copy)'!AR171, 0)=0, " ", ('Blocks A'!BM185-'Pre-1.095 (Hard Copy)'!AR171))</f>
        <v> </v>
      </c>
      <c r="AS171" s="1014" t="str">
        <f>IF(IFERROR('Blocks A'!BO185-'Pre-1.095 (Hard Copy)'!AS171, 0)=0, " ", ('Blocks A'!BO185-'Pre-1.095 (Hard Copy)'!AS171))</f>
        <v> </v>
      </c>
      <c r="AT171" s="1014" t="str">
        <f>IF(IFERROR('Blocks A'!BP185-'Pre-1.095 (Hard Copy)'!AT171, 0)=0, " ", ('Blocks A'!BP185-'Pre-1.095 (Hard Copy)'!AT171))</f>
        <v> </v>
      </c>
      <c r="AU171" s="1014" t="str">
        <f>IF(IFERROR('Blocks A'!BQ185-'Pre-1.095 (Hard Copy)'!AU171, 0)=0, " ", ('Blocks A'!BQ185-'Pre-1.095 (Hard Copy)'!AU171))</f>
        <v> </v>
      </c>
      <c r="AV171" s="1014" t="str">
        <f>IF(IFERROR('Blocks A'!BR185-'Pre-1.095 (Hard Copy)'!AV171, 0)=0, " ", ('Blocks A'!BR185-'Pre-1.095 (Hard Copy)'!AV171))</f>
        <v> </v>
      </c>
      <c r="AW171" s="1014" t="str">
        <f>IF(IFERROR('Blocks A'!BS185-'Pre-1.095 (Hard Copy)'!AW171, 0)=0, " ", ('Blocks A'!BS185-'Pre-1.095 (Hard Copy)'!AW171))</f>
        <v> </v>
      </c>
      <c r="AX171" s="1014" t="str">
        <f>IF(IFERROR('Blocks A'!BT185-'Pre-1.095 (Hard Copy)'!AX171, 0)=0, " ", ('Blocks A'!BT185-'Pre-1.095 (Hard Copy)'!AX171))</f>
        <v> </v>
      </c>
      <c r="AY171" s="1014" t="str">
        <f>IF(IFERROR('Blocks A'!BU185-'Pre-1.095 (Hard Copy)'!AY171, 0)=0, " ", ('Blocks A'!BU185-'Pre-1.095 (Hard Copy)'!AY171))</f>
        <v> </v>
      </c>
      <c r="AZ171" s="1014" t="str">
        <f>IF(IFERROR('Blocks A'!BW185-'Pre-1.095 (Hard Copy)'!AZ171, 0)=0, " ", ('Blocks A'!BW185-'Pre-1.095 (Hard Copy)'!AZ171))</f>
        <v> </v>
      </c>
      <c r="BA171" s="1014" t="str">
        <f>IF(IFERROR('Blocks A'!BX185-'Pre-1.095 (Hard Copy)'!BA171, 0)=0, " ", ('Blocks A'!BX185-'Pre-1.095 (Hard Copy)'!BA171))</f>
        <v>+0</v>
      </c>
      <c r="BB171" s="1014" t="str">
        <f>IF(IFERROR('Blocks A'!BY185-'Pre-1.095 (Hard Copy)'!BB171, 0)=0, " ", ('Blocks A'!BY185-'Pre-1.095 (Hard Copy)'!BB171))</f>
        <v> </v>
      </c>
      <c r="BC171" s="1015" t="str">
        <f>IF(IFERROR('Blocks A'!BZ185-'Pre-1.095 (Hard Copy)'!BC171, 0)=0, " ", ('Blocks A'!BZ185-'Pre-1.095 (Hard Copy)'!BC171))</f>
        <v>-0.0</v>
      </c>
      <c r="BD171" s="1014" t="str">
        <f>IF(IFERROR('Blocks A'!BV185-'Pre-1.095 (Hard Copy)'!BD171, 0)=0, " ", ('Blocks A'!BV185-'Pre-1.095 (Hard Copy)'!BD171))</f>
        <v> </v>
      </c>
      <c r="BE171" s="1014" t="str">
        <f>IF(IFERROR('Blocks A'!CB185-'Pre-1.095 (Hard Copy)'!BE171, 0)=0, " ", ('Blocks A'!CB185-'Pre-1.095 (Hard Copy)'!BE171))</f>
        <v> </v>
      </c>
      <c r="BF171" s="1014" t="str">
        <f>IF(IFERROR('Blocks A'!CC185-'Pre-1.095 (Hard Copy)'!BF171, 0)=0, " ", ('Blocks A'!CC185-'Pre-1.095 (Hard Copy)'!BF171))</f>
        <v>-0</v>
      </c>
      <c r="BG171" s="1016" t="str">
        <f>IF(IFERROR('Blocks A'!CD185-'Pre-1.095 (Hard Copy)'!BG171, 0)=0, " ", ('Blocks A'!CD185-'Pre-1.095 (Hard Copy)'!BG171))</f>
        <v>-0.0000</v>
      </c>
      <c r="BH171" s="1014" t="str">
        <f>IF(IFERROR('Blocks A'!CE185-'Pre-1.095 (Hard Copy)'!BH171, 0)=0, " ", ('Blocks A'!CE185-'Pre-1.095 (Hard Copy)'!BH171))</f>
        <v> </v>
      </c>
      <c r="BI171" s="1014" t="str">
        <f>IF(IFERROR('Blocks A'!CZ185-'Pre-1.095 (Hard Copy)'!BI171, 0)=0, " ", ('Blocks A'!CZ185-'Pre-1.095 (Hard Copy)'!BI171))</f>
        <v> </v>
      </c>
      <c r="BJ171" s="1014" t="str">
        <f>IF(IFERROR('Blocks A'!DA185-'Pre-1.095 (Hard Copy)'!BJ171, 0)=0, " ", ('Blocks A'!DA185-'Pre-1.095 (Hard Copy)'!BJ171))</f>
        <v> </v>
      </c>
      <c r="BK171" s="1014" t="str">
        <f>IF(IFERROR('Blocks A'!DB185-'Pre-1.095 (Hard Copy)'!BK171, 0)=0, " ", ('Blocks A'!DB185-'Pre-1.095 (Hard Copy)'!BK171))</f>
        <v> </v>
      </c>
      <c r="BL171" s="1014" t="str">
        <f>IF(IFERROR('Blocks A'!DC185-'Pre-1.095 (Hard Copy)'!BL171, 0)=0, " ", ('Blocks A'!DC185-'Pre-1.095 (Hard Copy)'!BL171))</f>
        <v> </v>
      </c>
      <c r="BM171" s="1014" t="str">
        <f>IF(IFERROR('Blocks A'!DD185-'Pre-1.095 (Hard Copy)'!BM171, 0)=0, " ", ('Blocks A'!DD185-'Pre-1.095 (Hard Copy)'!BM171))</f>
        <v> </v>
      </c>
      <c r="BN171" s="1014" t="str">
        <f>IF(IFERROR('Blocks A'!DE185-'Pre-1.095 (Hard Copy)'!BN171, 0)=0, " ", ('Blocks A'!DE185-'Pre-1.095 (Hard Copy)'!BN171))</f>
        <v> </v>
      </c>
      <c r="BO171" s="1014" t="str">
        <f>IF(IFERROR('Blocks A'!DF185-'Pre-1.095 (Hard Copy)'!BO171, 0)=0, " ", ('Blocks A'!DF185-'Pre-1.095 (Hard Copy)'!BO171))</f>
        <v> </v>
      </c>
      <c r="BP171" s="1014" t="str">
        <f>IF(IFERROR('Blocks A'!DG185-'Pre-1.095 (Hard Copy)'!BP171, 0)=0, " ", ('Blocks A'!DG185-'Pre-1.095 (Hard Copy)'!BP171))</f>
        <v> </v>
      </c>
      <c r="BQ171" s="1014" t="str">
        <f>IF(IFERROR('Blocks A'!DH185-'Pre-1.095 (Hard Copy)'!BQ171, 0)=0, " ", ('Blocks A'!DH185-'Pre-1.095 (Hard Copy)'!BQ171))</f>
        <v> </v>
      </c>
      <c r="BR171" s="1014" t="str">
        <f>IF(IFERROR('Blocks A'!DI185-'Pre-1.095 (Hard Copy)'!BR171, 0)=0, " ", ('Blocks A'!DI185-'Pre-1.095 (Hard Copy)'!BR171))</f>
        <v> </v>
      </c>
      <c r="BS171" s="1014" t="str">
        <f>IF(IFERROR('Blocks A'!DJ185-'Pre-1.095 (Hard Copy)'!BS171, 0)=0, " ", ('Blocks A'!DJ185-'Pre-1.095 (Hard Copy)'!BS171))</f>
        <v> </v>
      </c>
      <c r="BT171" s="1014" t="str">
        <f>IF(IFERROR('Blocks A'!DK185-'Pre-1.095 (Hard Copy)'!BT171, 0)=0, " ", ('Blocks A'!DK185-'Pre-1.095 (Hard Copy)'!BT171))</f>
        <v> </v>
      </c>
      <c r="BU171" s="1014" t="str">
        <f>IF(IFERROR('Blocks A'!DL185-'Pre-1.095 (Hard Copy)'!BU171, 0)=0, " ", ('Blocks A'!DL185-'Pre-1.095 (Hard Copy)'!BU171))</f>
        <v> </v>
      </c>
      <c r="BV171" s="1014" t="str">
        <f>IF(IFERROR('Blocks A'!DM185-'Pre-1.095 (Hard Copy)'!BV171, 0)=0, " ", ('Blocks A'!DM185-'Pre-1.095 (Hard Copy)'!BV171))</f>
        <v> </v>
      </c>
      <c r="BW171" s="1014" t="str">
        <f>IF(IFERROR('Blocks A'!DN185-'Pre-1.095 (Hard Copy)'!BW171, 0)=0, " ", ('Blocks A'!DN185-'Pre-1.095 (Hard Copy)'!BW171))</f>
        <v>+0</v>
      </c>
      <c r="BX171" s="1014" t="str">
        <f>IF(IFERROR('Blocks A'!DO185-'Pre-1.095 (Hard Copy)'!BX171, 0)=0, " ", ('Blocks A'!DO185-'Pre-1.095 (Hard Copy)'!BX171))</f>
        <v> </v>
      </c>
      <c r="BY171" s="1014" t="str">
        <f>IF(IFERROR('Blocks A'!DP185-'Pre-1.095 (Hard Copy)'!BY171, 0)=0, " ", ('Blocks A'!DP185-'Pre-1.095 (Hard Copy)'!BY171))</f>
        <v> </v>
      </c>
      <c r="BZ171" s="1014" t="str">
        <f>IF(IFERROR('Blocks A'!DQ185-'Pre-1.095 (Hard Copy)'!BZ171, 0)=0, " ", ('Blocks A'!DQ185-'Pre-1.095 (Hard Copy)'!BZ171))</f>
        <v> </v>
      </c>
      <c r="CA171" s="1014" t="str">
        <f>IF(IFERROR('Blocks A'!DR185-'Pre-1.095 (Hard Copy)'!CA171, 0)=0, " ", ('Blocks A'!DR185-'Pre-1.095 (Hard Copy)'!CA171))</f>
        <v> </v>
      </c>
      <c r="CB171" s="1014" t="str">
        <f>IF(IFERROR('Blocks A'!DS185-'Pre-1.095 (Hard Copy)'!CB171, 0)=0, " ", ('Blocks A'!DS185-'Pre-1.095 (Hard Copy)'!CB171))</f>
        <v> </v>
      </c>
      <c r="CC171" s="1014" t="str">
        <f>IF(IFERROR('Blocks A'!DT185-'Pre-1.095 (Hard Copy)'!CC171, 0)=0, " ", ('Blocks A'!DT185-'Pre-1.095 (Hard Copy)'!CC171))</f>
        <v> </v>
      </c>
      <c r="CD171" s="1014" t="str">
        <f>IF(IFERROR('Blocks A'!DU185-'Pre-1.095 (Hard Copy)'!CD171, 0)=0, " ", ('Blocks A'!DU185-'Pre-1.095 (Hard Copy)'!CD171))</f>
        <v>+0</v>
      </c>
      <c r="CE171" s="1014" t="str">
        <f>IF(IFERROR('Blocks A'!DX185-'Pre-1.095 (Hard Copy)'!CE171, 0)=0, " ", ('Blocks A'!DX185-'Pre-1.095 (Hard Copy)'!CE171))</f>
        <v>-0</v>
      </c>
      <c r="CF171" s="1014" t="str">
        <f>IF(IFERROR('Blocks A'!DY185-'Pre-1.095 (Hard Copy)'!CF171, 0)=0, " ", ('Blocks A'!DY185-'Pre-1.095 (Hard Copy)'!CF171))</f>
        <v>+0</v>
      </c>
      <c r="CG171" s="1016" t="str">
        <f>IF(IFERROR('Blocks A'!DZ185-'Pre-1.095 (Hard Copy)'!CG171, 0)=0, " ", ('Blocks A'!DZ185-'Pre-1.095 (Hard Copy)'!CG171))</f>
        <v>+0.0000</v>
      </c>
      <c r="CH171" s="1015" t="str">
        <f>IF(IFERROR('Blocks A'!DV185-'Pre-1.095 (Hard Copy)'!CH171, 0)=0, " ", ('Blocks A'!DV185-'Pre-1.095 (Hard Copy)'!CH171))</f>
        <v>-0.0</v>
      </c>
      <c r="CI171" s="1015" t="str">
        <f>IF(IFERROR('Blocks A'!DW185-'Pre-1.095 (Hard Copy)'!CI171, 0)=0, " ", ('Blocks A'!DW185-'Pre-1.095 (Hard Copy)'!CI171))</f>
        <v>+0.0</v>
      </c>
      <c r="CJ171" s="1014" t="str">
        <f>IF(IFERROR('Blocks A'!EA185-'Pre-1.095 (Hard Copy)'!CJ171, 0)=0, " ", ('Blocks A'!EA185-'Pre-1.095 (Hard Copy)'!CJ171))</f>
        <v>-0</v>
      </c>
      <c r="CK171" s="1017" t="str">
        <f>IF(IFERROR('Blocks A'!EB185-'Pre-1.095 (Hard Copy)'!CK171, 0)=0, " ", ('Blocks A'!EB185-'Pre-1.095 (Hard Copy)'!CK171))</f>
        <v>+0.00</v>
      </c>
      <c r="CL171" s="1017" t="str">
        <f>IF(IFERROR('Blocks A'!EC185-'Pre-1.095 (Hard Copy)'!CL171, 0)=0, " ", ('Blocks A'!EC185-'Pre-1.095 (Hard Copy)'!CL171))</f>
        <v>-0.00</v>
      </c>
      <c r="CM171" s="1017" t="str">
        <f>IF(IFERROR('Blocks A'!EH185-'Pre-1.095 (Hard Copy)'!CM171, 0)=0, " ", ('Blocks A'!EH185-'Pre-1.095 (Hard Copy)'!CM171))</f>
        <v>+0.00</v>
      </c>
      <c r="CN171" s="1014" t="str">
        <f>IF(IFERROR('Blocks A'!ED185-'Pre-1.095 (Hard Copy)'!CN171, 0)=0, " ", ('Blocks A'!ED185-'Pre-1.095 (Hard Copy)'!CN171))</f>
        <v>+0</v>
      </c>
      <c r="CO171" s="1017" t="str">
        <f>IF(IFERROR('Blocks A'!EE185-'Pre-1.095 (Hard Copy)'!CO171, 0)=0, " ", ('Blocks A'!EE185-'Pre-1.095 (Hard Copy)'!CO171))</f>
        <v>+0.00</v>
      </c>
      <c r="CP171" s="1017" t="str">
        <f>IF(IFERROR('Blocks A'!EF185-'Pre-1.095 (Hard Copy)'!CP171, 0)=0, " ", ('Blocks A'!EF185-'Pre-1.095 (Hard Copy)'!CP171))</f>
        <v>+0.00</v>
      </c>
      <c r="CQ171" s="1016" t="str">
        <f>IF(IFERROR('Blocks A'!EG185-'Pre-1.095 (Hard Copy)'!CQ171, 0)=0, " ", ('Blocks A'!EG185-'Pre-1.095 (Hard Copy)'!CQ171))</f>
        <v>+0.0000</v>
      </c>
      <c r="CR171" s="1018" t="s">
        <v>12</v>
      </c>
    </row>
    <row r="172">
      <c r="B172" s="1013" t="s">
        <v>1039</v>
      </c>
      <c r="C172" s="969" t="s">
        <v>886</v>
      </c>
      <c r="D172" s="969">
        <v>1.0</v>
      </c>
      <c r="E172" s="969">
        <v>2.0</v>
      </c>
      <c r="F172" s="969">
        <v>3.0</v>
      </c>
      <c r="G172" s="1014" t="str">
        <f>IF(IFERROR('Blocks A'!G186-'Pre-1.095 (Hard Copy)'!G172, 0)=0, " ", ('Blocks A'!G186-'Pre-1.095 (Hard Copy)'!G172))</f>
        <v> </v>
      </c>
      <c r="H172" s="1014" t="str">
        <f>IF(IFERROR('Blocks A'!H186-'Pre-1.095 (Hard Copy)'!H172, 0)=0, " ", ('Blocks A'!H186-'Pre-1.095 (Hard Copy)'!H172))</f>
        <v> </v>
      </c>
      <c r="I172" s="1014" t="str">
        <f>IF(IFERROR('Blocks A'!I186-'Pre-1.095 (Hard Copy)'!I172, 0)=0, " ", ('Blocks A'!I186-'Pre-1.095 (Hard Copy)'!I172))</f>
        <v> </v>
      </c>
      <c r="J172" s="1014" t="str">
        <f>IF(IFERROR('Blocks A'!J186-'Pre-1.095 (Hard Copy)'!J172, 0)=0, " ", ('Blocks A'!J186-'Pre-1.095 (Hard Copy)'!J172))</f>
        <v> </v>
      </c>
      <c r="K172" s="1014" t="str">
        <f>IF(IFERROR('Blocks A'!K186-'Pre-1.095 (Hard Copy)'!K172, 0)=0, " ", ('Blocks A'!K186-'Pre-1.095 (Hard Copy)'!K172))</f>
        <v> </v>
      </c>
      <c r="L172" s="1014" t="str">
        <f>IF(IFERROR('Blocks A'!L186-'Pre-1.095 (Hard Copy)'!L172, 0)=0, " ", ('Blocks A'!L186-'Pre-1.095 (Hard Copy)'!L172))</f>
        <v> </v>
      </c>
      <c r="M172" s="1014" t="str">
        <f>IF(IFERROR('Blocks A'!N186-'Pre-1.095 (Hard Copy)'!M172, 0)=0, " ", ('Blocks A'!N186-'Pre-1.095 (Hard Copy)'!M172))</f>
        <v> </v>
      </c>
      <c r="N172" s="1014" t="str">
        <f>IF(IFERROR('Blocks A'!O186-'Pre-1.095 (Hard Copy)'!N172, 0)=0, " ", ('Blocks A'!O186-'Pre-1.095 (Hard Copy)'!N172))</f>
        <v> </v>
      </c>
      <c r="O172" s="1014" t="str">
        <f>IF(IFERROR('Blocks A'!P186-'Pre-1.095 (Hard Copy)'!O172, 0)=0, " ", ('Blocks A'!P186-'Pre-1.095 (Hard Copy)'!O172))</f>
        <v> </v>
      </c>
      <c r="P172" s="1014" t="str">
        <f>IF(IFERROR('Blocks A'!Q186-'Pre-1.095 (Hard Copy)'!P172, 0)=0, " ", ('Blocks A'!Q186-'Pre-1.095 (Hard Copy)'!P172))</f>
        <v> </v>
      </c>
      <c r="Q172" s="1014" t="str">
        <f>IF(IFERROR('Blocks A'!R186-'Pre-1.095 (Hard Copy)'!Q172, 0)=0, " ", ('Blocks A'!R186-'Pre-1.095 (Hard Copy)'!Q172))</f>
        <v> </v>
      </c>
      <c r="R172" s="1014" t="str">
        <f>IF(IFERROR('Blocks A'!S186-'Pre-1.095 (Hard Copy)'!R172, 0)=0, " ", ('Blocks A'!S186-'Pre-1.095 (Hard Copy)'!R172))</f>
        <v> </v>
      </c>
      <c r="S172" s="1014" t="str">
        <f>IF(IFERROR('Blocks A'!T186-'Pre-1.095 (Hard Copy)'!S172, 0)=0, " ", ('Blocks A'!T186-'Pre-1.095 (Hard Copy)'!S172))</f>
        <v> </v>
      </c>
      <c r="T172" s="1014" t="str">
        <f>IF(IFERROR('Blocks A'!M186-'Pre-1.095 (Hard Copy)'!T172, 0)=0, " ", ('Blocks A'!M186-'Pre-1.095 (Hard Copy)'!T172))</f>
        <v> </v>
      </c>
      <c r="U172" s="1014" t="str">
        <f>IF(IFERROR('Blocks A'!U186-'Pre-1.095 (Hard Copy)'!U172, 0)=0, " ", ('Blocks A'!U186-'Pre-1.095 (Hard Copy)'!U172))</f>
        <v> </v>
      </c>
      <c r="V172" s="1014" t="str">
        <f>IF(IFERROR('Blocks A'!V186-'Pre-1.095 (Hard Copy)'!V172, 0)=0, " ", ('Blocks A'!V186-'Pre-1.095 (Hard Copy)'!V172))</f>
        <v> </v>
      </c>
      <c r="W172" s="1014" t="str">
        <f>IF(IFERROR('Blocks A'!W186-'Pre-1.095 (Hard Copy)'!W172, 0)=0, " ", ('Blocks A'!W186-'Pre-1.095 (Hard Copy)'!W172))</f>
        <v> </v>
      </c>
      <c r="X172" s="1014" t="str">
        <f>IF(IFERROR('Blocks A'!X186-'Pre-1.095 (Hard Copy)'!X172, 0)=0, " ", ('Blocks A'!X186-'Pre-1.095 (Hard Copy)'!X172))</f>
        <v> </v>
      </c>
      <c r="Y172" s="1014" t="str">
        <f>IF(IFERROR('Blocks A'!AC186-'Pre-1.095 (Hard Copy)'!Y172, 0)=0, " ", ('Blocks A'!AC186-'Pre-1.095 (Hard Copy)'!Y172))</f>
        <v> </v>
      </c>
      <c r="Z172" s="1014" t="str">
        <f>IF(IFERROR('Blocks A'!Y186-'Pre-1.095 (Hard Copy)'!Z172, 0)=0, " ", ('Blocks A'!Y186-'Pre-1.095 (Hard Copy)'!Z172))</f>
        <v> </v>
      </c>
      <c r="AA172" s="1014" t="str">
        <f>IF(IFERROR('Blocks A'!Z186-'Pre-1.095 (Hard Copy)'!AA172, 0)=0, " ", ('Blocks A'!Z186-'Pre-1.095 (Hard Copy)'!AA172))</f>
        <v> </v>
      </c>
      <c r="AB172" s="1014" t="str">
        <f>IF(IFERROR('Blocks A'!AA186-'Pre-1.095 (Hard Copy)'!AB172, 0)=0, " ", ('Blocks A'!AA186-'Pre-1.095 (Hard Copy)'!AB172))</f>
        <v> </v>
      </c>
      <c r="AC172" s="1014" t="str">
        <f>IF(IFERROR('Blocks A'!AB186-'Pre-1.095 (Hard Copy)'!AC172, 0)=0, " ", ('Blocks A'!AB186-'Pre-1.095 (Hard Copy)'!AC172))</f>
        <v> </v>
      </c>
      <c r="AD172" s="1014" t="str">
        <f>IF(IFERROR('Blocks A'!AY186-'Pre-1.095 (Hard Copy)'!AD172, 0)=0, " ", ('Blocks A'!AY186-'Pre-1.095 (Hard Copy)'!AD172))</f>
        <v> </v>
      </c>
      <c r="AE172" s="1014" t="str">
        <f>IF(IFERROR('Blocks A'!AZ186-'Pre-1.095 (Hard Copy)'!AE172, 0)=0, " ", ('Blocks A'!AZ186-'Pre-1.095 (Hard Copy)'!AE172))</f>
        <v> </v>
      </c>
      <c r="AF172" s="1014" t="str">
        <f>IF(IFERROR('Blocks A'!BA186-'Pre-1.095 (Hard Copy)'!AF172, 0)=0, " ", ('Blocks A'!BA186-'Pre-1.095 (Hard Copy)'!AF172))</f>
        <v> </v>
      </c>
      <c r="AG172" s="1014" t="str">
        <f>IF(IFERROR('Blocks A'!BB186-'Pre-1.095 (Hard Copy)'!AG172, 0)=0, " ", ('Blocks A'!BB186-'Pre-1.095 (Hard Copy)'!AG172))</f>
        <v> </v>
      </c>
      <c r="AH172" s="1014" t="str">
        <f>IF(IFERROR('Blocks A'!BC186-'Pre-1.095 (Hard Copy)'!AH172, 0)=0, " ", ('Blocks A'!BC186-'Pre-1.095 (Hard Copy)'!AH172))</f>
        <v> </v>
      </c>
      <c r="AI172" s="1014" t="str">
        <f>IF(IFERROR('Blocks A'!BJ186-'Pre-1.095 (Hard Copy)'!AI172, 0)=0, " ", ('Blocks A'!BJ186-'Pre-1.095 (Hard Copy)'!AI172))</f>
        <v> </v>
      </c>
      <c r="AJ172" s="1014" t="str">
        <f>IF(IFERROR('Blocks A'!BD186-'Pre-1.095 (Hard Copy)'!AJ172, 0)=0, " ", ('Blocks A'!BD186-'Pre-1.095 (Hard Copy)'!AJ172))</f>
        <v> </v>
      </c>
      <c r="AK172" s="1014" t="str">
        <f>IF(IFERROR('Blocks A'!BE186-'Pre-1.095 (Hard Copy)'!AK172, 0)=0, " ", ('Blocks A'!BE186-'Pre-1.095 (Hard Copy)'!AK172))</f>
        <v> </v>
      </c>
      <c r="AL172" s="1014" t="str">
        <f>IF(IFERROR('Blocks A'!BF186-'Pre-1.095 (Hard Copy)'!AL172, 0)=0, " ", ('Blocks A'!BF186-'Pre-1.095 (Hard Copy)'!AL172))</f>
        <v> </v>
      </c>
      <c r="AM172" s="1014" t="str">
        <f>IF(IFERROR('Blocks A'!BG186-'Pre-1.095 (Hard Copy)'!AM172, 0)=0, " ", ('Blocks A'!BG186-'Pre-1.095 (Hard Copy)'!AM172))</f>
        <v> </v>
      </c>
      <c r="AN172" s="1014" t="str">
        <f>IF(IFERROR('Blocks A'!BH186-'Pre-1.095 (Hard Copy)'!AN172, 0)=0, " ", ('Blocks A'!BH186-'Pre-1.095 (Hard Copy)'!AN172))</f>
        <v> </v>
      </c>
      <c r="AO172" s="1014" t="str">
        <f>IF(IFERROR('Blocks A'!BI186-'Pre-1.095 (Hard Copy)'!AO172, 0)=0, " ", ('Blocks A'!BI186-'Pre-1.095 (Hard Copy)'!AO172))</f>
        <v> </v>
      </c>
      <c r="AP172" s="1014" t="str">
        <f>IF(IFERROR('Blocks A'!BK186-'Pre-1.095 (Hard Copy)'!AP172, 0)=0, " ", ('Blocks A'!BK186-'Pre-1.095 (Hard Copy)'!AP172))</f>
        <v> </v>
      </c>
      <c r="AQ172" s="1014" t="str">
        <f>IF(IFERROR('Blocks A'!BL186-'Pre-1.095 (Hard Copy)'!AQ172, 0)=0, " ", ('Blocks A'!BL186-'Pre-1.095 (Hard Copy)'!AQ172))</f>
        <v> </v>
      </c>
      <c r="AR172" s="1014" t="str">
        <f>IF(IFERROR('Blocks A'!BM186-'Pre-1.095 (Hard Copy)'!AR172, 0)=0, " ", ('Blocks A'!BM186-'Pre-1.095 (Hard Copy)'!AR172))</f>
        <v> </v>
      </c>
      <c r="AS172" s="1014" t="str">
        <f>IF(IFERROR('Blocks A'!BO186-'Pre-1.095 (Hard Copy)'!AS172, 0)=0, " ", ('Blocks A'!BO186-'Pre-1.095 (Hard Copy)'!AS172))</f>
        <v> </v>
      </c>
      <c r="AT172" s="1014" t="str">
        <f>IF(IFERROR('Blocks A'!BP186-'Pre-1.095 (Hard Copy)'!AT172, 0)=0, " ", ('Blocks A'!BP186-'Pre-1.095 (Hard Copy)'!AT172))</f>
        <v> </v>
      </c>
      <c r="AU172" s="1014" t="str">
        <f>IF(IFERROR('Blocks A'!BQ186-'Pre-1.095 (Hard Copy)'!AU172, 0)=0, " ", ('Blocks A'!BQ186-'Pre-1.095 (Hard Copy)'!AU172))</f>
        <v> </v>
      </c>
      <c r="AV172" s="1014" t="str">
        <f>IF(IFERROR('Blocks A'!BR186-'Pre-1.095 (Hard Copy)'!AV172, 0)=0, " ", ('Blocks A'!BR186-'Pre-1.095 (Hard Copy)'!AV172))</f>
        <v> </v>
      </c>
      <c r="AW172" s="1014" t="str">
        <f>IF(IFERROR('Blocks A'!BS186-'Pre-1.095 (Hard Copy)'!AW172, 0)=0, " ", ('Blocks A'!BS186-'Pre-1.095 (Hard Copy)'!AW172))</f>
        <v> </v>
      </c>
      <c r="AX172" s="1014" t="str">
        <f>IF(IFERROR('Blocks A'!BT186-'Pre-1.095 (Hard Copy)'!AX172, 0)=0, " ", ('Blocks A'!BT186-'Pre-1.095 (Hard Copy)'!AX172))</f>
        <v> </v>
      </c>
      <c r="AY172" s="1014" t="str">
        <f>IF(IFERROR('Blocks A'!BU186-'Pre-1.095 (Hard Copy)'!AY172, 0)=0, " ", ('Blocks A'!BU186-'Pre-1.095 (Hard Copy)'!AY172))</f>
        <v> </v>
      </c>
      <c r="AZ172" s="1014" t="str">
        <f>IF(IFERROR('Blocks A'!BW186-'Pre-1.095 (Hard Copy)'!AZ172, 0)=0, " ", ('Blocks A'!BW186-'Pre-1.095 (Hard Copy)'!AZ172))</f>
        <v> </v>
      </c>
      <c r="BA172" s="1014" t="str">
        <f>IF(IFERROR('Blocks A'!BX186-'Pre-1.095 (Hard Copy)'!BA172, 0)=0, " ", ('Blocks A'!BX186-'Pre-1.095 (Hard Copy)'!BA172))</f>
        <v> </v>
      </c>
      <c r="BB172" s="1014" t="str">
        <f>IF(IFERROR('Blocks A'!BY186-'Pre-1.095 (Hard Copy)'!BB172, 0)=0, " ", ('Blocks A'!BY186-'Pre-1.095 (Hard Copy)'!BB172))</f>
        <v> </v>
      </c>
      <c r="BC172" s="1015" t="str">
        <f>IF(IFERROR('Blocks A'!BZ186-'Pre-1.095 (Hard Copy)'!BC172, 0)=0, " ", ('Blocks A'!BZ186-'Pre-1.095 (Hard Copy)'!BC172))</f>
        <v> </v>
      </c>
      <c r="BD172" s="1014" t="str">
        <f>IF(IFERROR('Blocks A'!BV186-'Pre-1.095 (Hard Copy)'!BD172, 0)=0, " ", ('Blocks A'!BV186-'Pre-1.095 (Hard Copy)'!BD172))</f>
        <v> </v>
      </c>
      <c r="BE172" s="1014" t="str">
        <f>IF(IFERROR('Blocks A'!CB186-'Pre-1.095 (Hard Copy)'!BE172, 0)=0, " ", ('Blocks A'!CB186-'Pre-1.095 (Hard Copy)'!BE172))</f>
        <v> </v>
      </c>
      <c r="BF172" s="1014" t="str">
        <f>IF(IFERROR('Blocks A'!CC186-'Pre-1.095 (Hard Copy)'!BF172, 0)=0, " ", ('Blocks A'!CC186-'Pre-1.095 (Hard Copy)'!BF172))</f>
        <v>-0</v>
      </c>
      <c r="BG172" s="1016" t="str">
        <f>IF(IFERROR('Blocks A'!CD186-'Pre-1.095 (Hard Copy)'!BG172, 0)=0, " ", ('Blocks A'!CD186-'Pre-1.095 (Hard Copy)'!BG172))</f>
        <v>-0.0000</v>
      </c>
      <c r="BH172" s="1014" t="str">
        <f>IF(IFERROR('Blocks A'!CE186-'Pre-1.095 (Hard Copy)'!BH172, 0)=0, " ", ('Blocks A'!CE186-'Pre-1.095 (Hard Copy)'!BH172))</f>
        <v> </v>
      </c>
      <c r="BI172" s="1014" t="str">
        <f>IF(IFERROR('Blocks A'!CZ186-'Pre-1.095 (Hard Copy)'!BI172, 0)=0, " ", ('Blocks A'!CZ186-'Pre-1.095 (Hard Copy)'!BI172))</f>
        <v> </v>
      </c>
      <c r="BJ172" s="1014" t="str">
        <f>IF(IFERROR('Blocks A'!DA186-'Pre-1.095 (Hard Copy)'!BJ172, 0)=0, " ", ('Blocks A'!DA186-'Pre-1.095 (Hard Copy)'!BJ172))</f>
        <v> </v>
      </c>
      <c r="BK172" s="1014" t="str">
        <f>IF(IFERROR('Blocks A'!DB186-'Pre-1.095 (Hard Copy)'!BK172, 0)=0, " ", ('Blocks A'!DB186-'Pre-1.095 (Hard Copy)'!BK172))</f>
        <v> </v>
      </c>
      <c r="BL172" s="1014" t="str">
        <f>IF(IFERROR('Blocks A'!DC186-'Pre-1.095 (Hard Copy)'!BL172, 0)=0, " ", ('Blocks A'!DC186-'Pre-1.095 (Hard Copy)'!BL172))</f>
        <v> </v>
      </c>
      <c r="BM172" s="1014" t="str">
        <f>IF(IFERROR('Blocks A'!DD186-'Pre-1.095 (Hard Copy)'!BM172, 0)=0, " ", ('Blocks A'!DD186-'Pre-1.095 (Hard Copy)'!BM172))</f>
        <v> </v>
      </c>
      <c r="BN172" s="1014" t="str">
        <f>IF(IFERROR('Blocks A'!DE186-'Pre-1.095 (Hard Copy)'!BN172, 0)=0, " ", ('Blocks A'!DE186-'Pre-1.095 (Hard Copy)'!BN172))</f>
        <v> </v>
      </c>
      <c r="BO172" s="1014" t="str">
        <f>IF(IFERROR('Blocks A'!DF186-'Pre-1.095 (Hard Copy)'!BO172, 0)=0, " ", ('Blocks A'!DF186-'Pre-1.095 (Hard Copy)'!BO172))</f>
        <v> </v>
      </c>
      <c r="BP172" s="1014" t="str">
        <f>IF(IFERROR('Blocks A'!DG186-'Pre-1.095 (Hard Copy)'!BP172, 0)=0, " ", ('Blocks A'!DG186-'Pre-1.095 (Hard Copy)'!BP172))</f>
        <v> </v>
      </c>
      <c r="BQ172" s="1014" t="str">
        <f>IF(IFERROR('Blocks A'!DH186-'Pre-1.095 (Hard Copy)'!BQ172, 0)=0, " ", ('Blocks A'!DH186-'Pre-1.095 (Hard Copy)'!BQ172))</f>
        <v> </v>
      </c>
      <c r="BR172" s="1014" t="str">
        <f>IF(IFERROR('Blocks A'!DI186-'Pre-1.095 (Hard Copy)'!BR172, 0)=0, " ", ('Blocks A'!DI186-'Pre-1.095 (Hard Copy)'!BR172))</f>
        <v> </v>
      </c>
      <c r="BS172" s="1014" t="str">
        <f>IF(IFERROR('Blocks A'!DJ186-'Pre-1.095 (Hard Copy)'!BS172, 0)=0, " ", ('Blocks A'!DJ186-'Pre-1.095 (Hard Copy)'!BS172))</f>
        <v> </v>
      </c>
      <c r="BT172" s="1014" t="str">
        <f>IF(IFERROR('Blocks A'!DK186-'Pre-1.095 (Hard Copy)'!BT172, 0)=0, " ", ('Blocks A'!DK186-'Pre-1.095 (Hard Copy)'!BT172))</f>
        <v> </v>
      </c>
      <c r="BU172" s="1014" t="str">
        <f>IF(IFERROR('Blocks A'!DL186-'Pre-1.095 (Hard Copy)'!BU172, 0)=0, " ", ('Blocks A'!DL186-'Pre-1.095 (Hard Copy)'!BU172))</f>
        <v> </v>
      </c>
      <c r="BV172" s="1014" t="str">
        <f>IF(IFERROR('Blocks A'!DM186-'Pre-1.095 (Hard Copy)'!BV172, 0)=0, " ", ('Blocks A'!DM186-'Pre-1.095 (Hard Copy)'!BV172))</f>
        <v> </v>
      </c>
      <c r="BW172" s="1014" t="str">
        <f>IF(IFERROR('Blocks A'!DN186-'Pre-1.095 (Hard Copy)'!BW172, 0)=0, " ", ('Blocks A'!DN186-'Pre-1.095 (Hard Copy)'!BW172))</f>
        <v> </v>
      </c>
      <c r="BX172" s="1014" t="str">
        <f>IF(IFERROR('Blocks A'!DO186-'Pre-1.095 (Hard Copy)'!BX172, 0)=0, " ", ('Blocks A'!DO186-'Pre-1.095 (Hard Copy)'!BX172))</f>
        <v> </v>
      </c>
      <c r="BY172" s="1014" t="str">
        <f>IF(IFERROR('Blocks A'!DP186-'Pre-1.095 (Hard Copy)'!BY172, 0)=0, " ", ('Blocks A'!DP186-'Pre-1.095 (Hard Copy)'!BY172))</f>
        <v> </v>
      </c>
      <c r="BZ172" s="1014" t="str">
        <f>IF(IFERROR('Blocks A'!DQ186-'Pre-1.095 (Hard Copy)'!BZ172, 0)=0, " ", ('Blocks A'!DQ186-'Pre-1.095 (Hard Copy)'!BZ172))</f>
        <v> </v>
      </c>
      <c r="CA172" s="1014" t="str">
        <f>IF(IFERROR('Blocks A'!DR186-'Pre-1.095 (Hard Copy)'!CA172, 0)=0, " ", ('Blocks A'!DR186-'Pre-1.095 (Hard Copy)'!CA172))</f>
        <v> </v>
      </c>
      <c r="CB172" s="1014" t="str">
        <f>IF(IFERROR('Blocks A'!DS186-'Pre-1.095 (Hard Copy)'!CB172, 0)=0, " ", ('Blocks A'!DS186-'Pre-1.095 (Hard Copy)'!CB172))</f>
        <v> </v>
      </c>
      <c r="CC172" s="1014" t="str">
        <f>IF(IFERROR('Blocks A'!DT186-'Pre-1.095 (Hard Copy)'!CC172, 0)=0, " ", ('Blocks A'!DT186-'Pre-1.095 (Hard Copy)'!CC172))</f>
        <v> </v>
      </c>
      <c r="CD172" s="1014" t="str">
        <f>IF(IFERROR('Blocks A'!DU186-'Pre-1.095 (Hard Copy)'!CD172, 0)=0, " ", ('Blocks A'!DU186-'Pre-1.095 (Hard Copy)'!CD172))</f>
        <v> </v>
      </c>
      <c r="CE172" s="1014" t="str">
        <f>IF(IFERROR('Blocks A'!DX186-'Pre-1.095 (Hard Copy)'!CE172, 0)=0, " ", ('Blocks A'!DX186-'Pre-1.095 (Hard Copy)'!CE172))</f>
        <v>-0</v>
      </c>
      <c r="CF172" s="1014" t="str">
        <f>IF(IFERROR('Blocks A'!DY186-'Pre-1.095 (Hard Copy)'!CF172, 0)=0, " ", ('Blocks A'!DY186-'Pre-1.095 (Hard Copy)'!CF172))</f>
        <v>-0</v>
      </c>
      <c r="CG172" s="1016" t="str">
        <f>IF(IFERROR('Blocks A'!DZ186-'Pre-1.095 (Hard Copy)'!CG172, 0)=0, " ", ('Blocks A'!DZ186-'Pre-1.095 (Hard Copy)'!CG172))</f>
        <v>-0.0000</v>
      </c>
      <c r="CH172" s="1015" t="str">
        <f>IF(IFERROR('Blocks A'!DV186-'Pre-1.095 (Hard Copy)'!CH172, 0)=0, " ", ('Blocks A'!DV186-'Pre-1.095 (Hard Copy)'!CH172))</f>
        <v> </v>
      </c>
      <c r="CI172" s="1015" t="str">
        <f>IF(IFERROR('Blocks A'!DW186-'Pre-1.095 (Hard Copy)'!CI172, 0)=0, " ", ('Blocks A'!DW186-'Pre-1.095 (Hard Copy)'!CI172))</f>
        <v> </v>
      </c>
      <c r="CJ172" s="1014" t="str">
        <f>IF(IFERROR('Blocks A'!EA186-'Pre-1.095 (Hard Copy)'!CJ172, 0)=0, " ", ('Blocks A'!EA186-'Pre-1.095 (Hard Copy)'!CJ172))</f>
        <v>-0</v>
      </c>
      <c r="CK172" s="1017" t="str">
        <f>IF(IFERROR('Blocks A'!EB186-'Pre-1.095 (Hard Copy)'!CK172, 0)=0, " ", ('Blocks A'!EB186-'Pre-1.095 (Hard Copy)'!CK172))</f>
        <v>+0.00</v>
      </c>
      <c r="CL172" s="1017" t="str">
        <f>IF(IFERROR('Blocks A'!EC186-'Pre-1.095 (Hard Copy)'!CL172, 0)=0, " ", ('Blocks A'!EC186-'Pre-1.095 (Hard Copy)'!CL172))</f>
        <v>-0.00</v>
      </c>
      <c r="CM172" s="1017" t="str">
        <f>IF(IFERROR('Blocks A'!EH186-'Pre-1.095 (Hard Copy)'!CM172, 0)=0, " ", ('Blocks A'!EH186-'Pre-1.095 (Hard Copy)'!CM172))</f>
        <v>+0.00</v>
      </c>
      <c r="CN172" s="1014" t="str">
        <f>IF(IFERROR('Blocks A'!ED186-'Pre-1.095 (Hard Copy)'!CN172, 0)=0, " ", ('Blocks A'!ED186-'Pre-1.095 (Hard Copy)'!CN172))</f>
        <v>+0</v>
      </c>
      <c r="CO172" s="1017" t="str">
        <f>IF(IFERROR('Blocks A'!EE186-'Pre-1.095 (Hard Copy)'!CO172, 0)=0, " ", ('Blocks A'!EE186-'Pre-1.095 (Hard Copy)'!CO172))</f>
        <v>+0.00</v>
      </c>
      <c r="CP172" s="1017" t="str">
        <f>IF(IFERROR('Blocks A'!EF186-'Pre-1.095 (Hard Copy)'!CP172, 0)=0, " ", ('Blocks A'!EF186-'Pre-1.095 (Hard Copy)'!CP172))</f>
        <v>+0.00</v>
      </c>
      <c r="CQ172" s="1016" t="str">
        <f>IF(IFERROR('Blocks A'!EG186-'Pre-1.095 (Hard Copy)'!CQ172, 0)=0, " ", ('Blocks A'!EG186-'Pre-1.095 (Hard Copy)'!CQ172))</f>
        <v>+0.0000</v>
      </c>
      <c r="CR172" s="1018" t="s">
        <v>12</v>
      </c>
    </row>
    <row r="173">
      <c r="B173" s="1013" t="s">
        <v>1039</v>
      </c>
      <c r="C173" s="969" t="s">
        <v>886</v>
      </c>
      <c r="D173" s="969">
        <v>1.0</v>
      </c>
      <c r="E173" s="969">
        <v>3.0</v>
      </c>
      <c r="F173" s="969">
        <v>3.0</v>
      </c>
      <c r="G173" s="1014" t="str">
        <f>IF(IFERROR('Blocks A'!G187-'Pre-1.095 (Hard Copy)'!G173, 0)=0, " ", ('Blocks A'!G187-'Pre-1.095 (Hard Copy)'!G173))</f>
        <v> </v>
      </c>
      <c r="H173" s="1014" t="str">
        <f>IF(IFERROR('Blocks A'!H187-'Pre-1.095 (Hard Copy)'!H173, 0)=0, " ", ('Blocks A'!H187-'Pre-1.095 (Hard Copy)'!H173))</f>
        <v> </v>
      </c>
      <c r="I173" s="1014" t="str">
        <f>IF(IFERROR('Blocks A'!I187-'Pre-1.095 (Hard Copy)'!I173, 0)=0, " ", ('Blocks A'!I187-'Pre-1.095 (Hard Copy)'!I173))</f>
        <v> </v>
      </c>
      <c r="J173" s="1014" t="str">
        <f>IF(IFERROR('Blocks A'!J187-'Pre-1.095 (Hard Copy)'!J173, 0)=0, " ", ('Blocks A'!J187-'Pre-1.095 (Hard Copy)'!J173))</f>
        <v> </v>
      </c>
      <c r="K173" s="1014" t="str">
        <f>IF(IFERROR('Blocks A'!K187-'Pre-1.095 (Hard Copy)'!K173, 0)=0, " ", ('Blocks A'!K187-'Pre-1.095 (Hard Copy)'!K173))</f>
        <v> </v>
      </c>
      <c r="L173" s="1014" t="str">
        <f>IF(IFERROR('Blocks A'!L187-'Pre-1.095 (Hard Copy)'!L173, 0)=0, " ", ('Blocks A'!L187-'Pre-1.095 (Hard Copy)'!L173))</f>
        <v> </v>
      </c>
      <c r="M173" s="1014" t="str">
        <f>IF(IFERROR('Blocks A'!N187-'Pre-1.095 (Hard Copy)'!M173, 0)=0, " ", ('Blocks A'!N187-'Pre-1.095 (Hard Copy)'!M173))</f>
        <v> </v>
      </c>
      <c r="N173" s="1014" t="str">
        <f>IF(IFERROR('Blocks A'!O187-'Pre-1.095 (Hard Copy)'!N173, 0)=0, " ", ('Blocks A'!O187-'Pre-1.095 (Hard Copy)'!N173))</f>
        <v> </v>
      </c>
      <c r="O173" s="1014" t="str">
        <f>IF(IFERROR('Blocks A'!P187-'Pre-1.095 (Hard Copy)'!O173, 0)=0, " ", ('Blocks A'!P187-'Pre-1.095 (Hard Copy)'!O173))</f>
        <v> </v>
      </c>
      <c r="P173" s="1014" t="str">
        <f>IF(IFERROR('Blocks A'!Q187-'Pre-1.095 (Hard Copy)'!P173, 0)=0, " ", ('Blocks A'!Q187-'Pre-1.095 (Hard Copy)'!P173))</f>
        <v> </v>
      </c>
      <c r="Q173" s="1014" t="str">
        <f>IF(IFERROR('Blocks A'!R187-'Pre-1.095 (Hard Copy)'!Q173, 0)=0, " ", ('Blocks A'!R187-'Pre-1.095 (Hard Copy)'!Q173))</f>
        <v> </v>
      </c>
      <c r="R173" s="1014" t="str">
        <f>IF(IFERROR('Blocks A'!S187-'Pre-1.095 (Hard Copy)'!R173, 0)=0, " ", ('Blocks A'!S187-'Pre-1.095 (Hard Copy)'!R173))</f>
        <v> </v>
      </c>
      <c r="S173" s="1014" t="str">
        <f>IF(IFERROR('Blocks A'!T187-'Pre-1.095 (Hard Copy)'!S173, 0)=0, " ", ('Blocks A'!T187-'Pre-1.095 (Hard Copy)'!S173))</f>
        <v> </v>
      </c>
      <c r="T173" s="1014" t="str">
        <f>IF(IFERROR('Blocks A'!M187-'Pre-1.095 (Hard Copy)'!T173, 0)=0, " ", ('Blocks A'!M187-'Pre-1.095 (Hard Copy)'!T173))</f>
        <v> </v>
      </c>
      <c r="U173" s="1014" t="str">
        <f>IF(IFERROR('Blocks A'!U187-'Pre-1.095 (Hard Copy)'!U173, 0)=0, " ", ('Blocks A'!U187-'Pre-1.095 (Hard Copy)'!U173))</f>
        <v> </v>
      </c>
      <c r="V173" s="1014" t="str">
        <f>IF(IFERROR('Blocks A'!V187-'Pre-1.095 (Hard Copy)'!V173, 0)=0, " ", ('Blocks A'!V187-'Pre-1.095 (Hard Copy)'!V173))</f>
        <v> </v>
      </c>
      <c r="W173" s="1014" t="str">
        <f>IF(IFERROR('Blocks A'!W187-'Pre-1.095 (Hard Copy)'!W173, 0)=0, " ", ('Blocks A'!W187-'Pre-1.095 (Hard Copy)'!W173))</f>
        <v> </v>
      </c>
      <c r="X173" s="1014" t="str">
        <f>IF(IFERROR('Blocks A'!X187-'Pre-1.095 (Hard Copy)'!X173, 0)=0, " ", ('Blocks A'!X187-'Pre-1.095 (Hard Copy)'!X173))</f>
        <v> </v>
      </c>
      <c r="Y173" s="1014" t="str">
        <f>IF(IFERROR('Blocks A'!AC187-'Pre-1.095 (Hard Copy)'!Y173, 0)=0, " ", ('Blocks A'!AC187-'Pre-1.095 (Hard Copy)'!Y173))</f>
        <v> </v>
      </c>
      <c r="Z173" s="1014" t="str">
        <f>IF(IFERROR('Blocks A'!Y187-'Pre-1.095 (Hard Copy)'!Z173, 0)=0, " ", ('Blocks A'!Y187-'Pre-1.095 (Hard Copy)'!Z173))</f>
        <v> </v>
      </c>
      <c r="AA173" s="1014" t="str">
        <f>IF(IFERROR('Blocks A'!Z187-'Pre-1.095 (Hard Copy)'!AA173, 0)=0, " ", ('Blocks A'!Z187-'Pre-1.095 (Hard Copy)'!AA173))</f>
        <v> </v>
      </c>
      <c r="AB173" s="1014" t="str">
        <f>IF(IFERROR('Blocks A'!AA187-'Pre-1.095 (Hard Copy)'!AB173, 0)=0, " ", ('Blocks A'!AA187-'Pre-1.095 (Hard Copy)'!AB173))</f>
        <v> </v>
      </c>
      <c r="AC173" s="1014" t="str">
        <f>IF(IFERROR('Blocks A'!AB187-'Pre-1.095 (Hard Copy)'!AC173, 0)=0, " ", ('Blocks A'!AB187-'Pre-1.095 (Hard Copy)'!AC173))</f>
        <v> </v>
      </c>
      <c r="AD173" s="1014" t="str">
        <f>IF(IFERROR('Blocks A'!AY187-'Pre-1.095 (Hard Copy)'!AD173, 0)=0, " ", ('Blocks A'!AY187-'Pre-1.095 (Hard Copy)'!AD173))</f>
        <v> </v>
      </c>
      <c r="AE173" s="1014" t="str">
        <f>IF(IFERROR('Blocks A'!AZ187-'Pre-1.095 (Hard Copy)'!AE173, 0)=0, " ", ('Blocks A'!AZ187-'Pre-1.095 (Hard Copy)'!AE173))</f>
        <v> </v>
      </c>
      <c r="AF173" s="1014" t="str">
        <f>IF(IFERROR('Blocks A'!BA187-'Pre-1.095 (Hard Copy)'!AF173, 0)=0, " ", ('Blocks A'!BA187-'Pre-1.095 (Hard Copy)'!AF173))</f>
        <v> </v>
      </c>
      <c r="AG173" s="1014" t="str">
        <f>IF(IFERROR('Blocks A'!BB187-'Pre-1.095 (Hard Copy)'!AG173, 0)=0, " ", ('Blocks A'!BB187-'Pre-1.095 (Hard Copy)'!AG173))</f>
        <v> </v>
      </c>
      <c r="AH173" s="1014" t="str">
        <f>IF(IFERROR('Blocks A'!BC187-'Pre-1.095 (Hard Copy)'!AH173, 0)=0, " ", ('Blocks A'!BC187-'Pre-1.095 (Hard Copy)'!AH173))</f>
        <v> </v>
      </c>
      <c r="AI173" s="1014" t="str">
        <f>IF(IFERROR('Blocks A'!BJ187-'Pre-1.095 (Hard Copy)'!AI173, 0)=0, " ", ('Blocks A'!BJ187-'Pre-1.095 (Hard Copy)'!AI173))</f>
        <v> </v>
      </c>
      <c r="AJ173" s="1014" t="str">
        <f>IF(IFERROR('Blocks A'!BD187-'Pre-1.095 (Hard Copy)'!AJ173, 0)=0, " ", ('Blocks A'!BD187-'Pre-1.095 (Hard Copy)'!AJ173))</f>
        <v> </v>
      </c>
      <c r="AK173" s="1014" t="str">
        <f>IF(IFERROR('Blocks A'!BE187-'Pre-1.095 (Hard Copy)'!AK173, 0)=0, " ", ('Blocks A'!BE187-'Pre-1.095 (Hard Copy)'!AK173))</f>
        <v> </v>
      </c>
      <c r="AL173" s="1014" t="str">
        <f>IF(IFERROR('Blocks A'!BF187-'Pre-1.095 (Hard Copy)'!AL173, 0)=0, " ", ('Blocks A'!BF187-'Pre-1.095 (Hard Copy)'!AL173))</f>
        <v> </v>
      </c>
      <c r="AM173" s="1014" t="str">
        <f>IF(IFERROR('Blocks A'!BG187-'Pre-1.095 (Hard Copy)'!AM173, 0)=0, " ", ('Blocks A'!BG187-'Pre-1.095 (Hard Copy)'!AM173))</f>
        <v> </v>
      </c>
      <c r="AN173" s="1014" t="str">
        <f>IF(IFERROR('Blocks A'!BH187-'Pre-1.095 (Hard Copy)'!AN173, 0)=0, " ", ('Blocks A'!BH187-'Pre-1.095 (Hard Copy)'!AN173))</f>
        <v> </v>
      </c>
      <c r="AO173" s="1014" t="str">
        <f>IF(IFERROR('Blocks A'!BI187-'Pre-1.095 (Hard Copy)'!AO173, 0)=0, " ", ('Blocks A'!BI187-'Pre-1.095 (Hard Copy)'!AO173))</f>
        <v> </v>
      </c>
      <c r="AP173" s="1014" t="str">
        <f>IF(IFERROR('Blocks A'!BK187-'Pre-1.095 (Hard Copy)'!AP173, 0)=0, " ", ('Blocks A'!BK187-'Pre-1.095 (Hard Copy)'!AP173))</f>
        <v> </v>
      </c>
      <c r="AQ173" s="1014" t="str">
        <f>IF(IFERROR('Blocks A'!BL187-'Pre-1.095 (Hard Copy)'!AQ173, 0)=0, " ", ('Blocks A'!BL187-'Pre-1.095 (Hard Copy)'!AQ173))</f>
        <v> </v>
      </c>
      <c r="AR173" s="1014" t="str">
        <f>IF(IFERROR('Blocks A'!BM187-'Pre-1.095 (Hard Copy)'!AR173, 0)=0, " ", ('Blocks A'!BM187-'Pre-1.095 (Hard Copy)'!AR173))</f>
        <v> </v>
      </c>
      <c r="AS173" s="1014" t="str">
        <f>IF(IFERROR('Blocks A'!BO187-'Pre-1.095 (Hard Copy)'!AS173, 0)=0, " ", ('Blocks A'!BO187-'Pre-1.095 (Hard Copy)'!AS173))</f>
        <v> </v>
      </c>
      <c r="AT173" s="1014" t="str">
        <f>IF(IFERROR('Blocks A'!BP187-'Pre-1.095 (Hard Copy)'!AT173, 0)=0, " ", ('Blocks A'!BP187-'Pre-1.095 (Hard Copy)'!AT173))</f>
        <v> </v>
      </c>
      <c r="AU173" s="1014" t="str">
        <f>IF(IFERROR('Blocks A'!BQ187-'Pre-1.095 (Hard Copy)'!AU173, 0)=0, " ", ('Blocks A'!BQ187-'Pre-1.095 (Hard Copy)'!AU173))</f>
        <v> </v>
      </c>
      <c r="AV173" s="1014" t="str">
        <f>IF(IFERROR('Blocks A'!BR187-'Pre-1.095 (Hard Copy)'!AV173, 0)=0, " ", ('Blocks A'!BR187-'Pre-1.095 (Hard Copy)'!AV173))</f>
        <v> </v>
      </c>
      <c r="AW173" s="1014" t="str">
        <f>IF(IFERROR('Blocks A'!BS187-'Pre-1.095 (Hard Copy)'!AW173, 0)=0, " ", ('Blocks A'!BS187-'Pre-1.095 (Hard Copy)'!AW173))</f>
        <v> </v>
      </c>
      <c r="AX173" s="1014" t="str">
        <f>IF(IFERROR('Blocks A'!BT187-'Pre-1.095 (Hard Copy)'!AX173, 0)=0, " ", ('Blocks A'!BT187-'Pre-1.095 (Hard Copy)'!AX173))</f>
        <v> </v>
      </c>
      <c r="AY173" s="1014" t="str">
        <f>IF(IFERROR('Blocks A'!BU187-'Pre-1.095 (Hard Copy)'!AY173, 0)=0, " ", ('Blocks A'!BU187-'Pre-1.095 (Hard Copy)'!AY173))</f>
        <v>+0</v>
      </c>
      <c r="AZ173" s="1014" t="str">
        <f>IF(IFERROR('Blocks A'!BW187-'Pre-1.095 (Hard Copy)'!AZ173, 0)=0, " ", ('Blocks A'!BW187-'Pre-1.095 (Hard Copy)'!AZ173))</f>
        <v> </v>
      </c>
      <c r="BA173" s="1014" t="str">
        <f>IF(IFERROR('Blocks A'!BX187-'Pre-1.095 (Hard Copy)'!BA173, 0)=0, " ", ('Blocks A'!BX187-'Pre-1.095 (Hard Copy)'!BA173))</f>
        <v>-0</v>
      </c>
      <c r="BB173" s="1014" t="str">
        <f>IF(IFERROR('Blocks A'!BY187-'Pre-1.095 (Hard Copy)'!BB173, 0)=0, " ", ('Blocks A'!BY187-'Pre-1.095 (Hard Copy)'!BB173))</f>
        <v>+0</v>
      </c>
      <c r="BC173" s="1015" t="str">
        <f>IF(IFERROR('Blocks A'!BZ187-'Pre-1.095 (Hard Copy)'!BC173, 0)=0, " ", ('Blocks A'!BZ187-'Pre-1.095 (Hard Copy)'!BC173))</f>
        <v>-0.0</v>
      </c>
      <c r="BD173" s="1014" t="str">
        <f>IF(IFERROR('Blocks A'!BV187-'Pre-1.095 (Hard Copy)'!BD173, 0)=0, " ", ('Blocks A'!BV187-'Pre-1.095 (Hard Copy)'!BD173))</f>
        <v> </v>
      </c>
      <c r="BE173" s="1014" t="str">
        <f>IF(IFERROR('Blocks A'!CB187-'Pre-1.095 (Hard Copy)'!BE173, 0)=0, " ", ('Blocks A'!CB187-'Pre-1.095 (Hard Copy)'!BE173))</f>
        <v> </v>
      </c>
      <c r="BF173" s="1014" t="str">
        <f>IF(IFERROR('Blocks A'!CC187-'Pre-1.095 (Hard Copy)'!BF173, 0)=0, " ", ('Blocks A'!CC187-'Pre-1.095 (Hard Copy)'!BF173))</f>
        <v>+0</v>
      </c>
      <c r="BG173" s="1016" t="str">
        <f>IF(IFERROR('Blocks A'!CD187-'Pre-1.095 (Hard Copy)'!BG173, 0)=0, " ", ('Blocks A'!CD187-'Pre-1.095 (Hard Copy)'!BG173))</f>
        <v>+0.0000</v>
      </c>
      <c r="BH173" s="1014" t="str">
        <f>IF(IFERROR('Blocks A'!CE187-'Pre-1.095 (Hard Copy)'!BH173, 0)=0, " ", ('Blocks A'!CE187-'Pre-1.095 (Hard Copy)'!BH173))</f>
        <v> </v>
      </c>
      <c r="BI173" s="1014" t="str">
        <f>IF(IFERROR('Blocks A'!CZ187-'Pre-1.095 (Hard Copy)'!BI173, 0)=0, " ", ('Blocks A'!CZ187-'Pre-1.095 (Hard Copy)'!BI173))</f>
        <v> </v>
      </c>
      <c r="BJ173" s="1014" t="str">
        <f>IF(IFERROR('Blocks A'!DA187-'Pre-1.095 (Hard Copy)'!BJ173, 0)=0, " ", ('Blocks A'!DA187-'Pre-1.095 (Hard Copy)'!BJ173))</f>
        <v> </v>
      </c>
      <c r="BK173" s="1014" t="str">
        <f>IF(IFERROR('Blocks A'!DB187-'Pre-1.095 (Hard Copy)'!BK173, 0)=0, " ", ('Blocks A'!DB187-'Pre-1.095 (Hard Copy)'!BK173))</f>
        <v> </v>
      </c>
      <c r="BL173" s="1014" t="str">
        <f>IF(IFERROR('Blocks A'!DC187-'Pre-1.095 (Hard Copy)'!BL173, 0)=0, " ", ('Blocks A'!DC187-'Pre-1.095 (Hard Copy)'!BL173))</f>
        <v> </v>
      </c>
      <c r="BM173" s="1014" t="str">
        <f>IF(IFERROR('Blocks A'!DD187-'Pre-1.095 (Hard Copy)'!BM173, 0)=0, " ", ('Blocks A'!DD187-'Pre-1.095 (Hard Copy)'!BM173))</f>
        <v> </v>
      </c>
      <c r="BN173" s="1014" t="str">
        <f>IF(IFERROR('Blocks A'!DE187-'Pre-1.095 (Hard Copy)'!BN173, 0)=0, " ", ('Blocks A'!DE187-'Pre-1.095 (Hard Copy)'!BN173))</f>
        <v> </v>
      </c>
      <c r="BO173" s="1014" t="str">
        <f>IF(IFERROR('Blocks A'!DF187-'Pre-1.095 (Hard Copy)'!BO173, 0)=0, " ", ('Blocks A'!DF187-'Pre-1.095 (Hard Copy)'!BO173))</f>
        <v> </v>
      </c>
      <c r="BP173" s="1014" t="str">
        <f>IF(IFERROR('Blocks A'!DG187-'Pre-1.095 (Hard Copy)'!BP173, 0)=0, " ", ('Blocks A'!DG187-'Pre-1.095 (Hard Copy)'!BP173))</f>
        <v> </v>
      </c>
      <c r="BQ173" s="1014" t="str">
        <f>IF(IFERROR('Blocks A'!DH187-'Pre-1.095 (Hard Copy)'!BQ173, 0)=0, " ", ('Blocks A'!DH187-'Pre-1.095 (Hard Copy)'!BQ173))</f>
        <v> </v>
      </c>
      <c r="BR173" s="1014" t="str">
        <f>IF(IFERROR('Blocks A'!DI187-'Pre-1.095 (Hard Copy)'!BR173, 0)=0, " ", ('Blocks A'!DI187-'Pre-1.095 (Hard Copy)'!BR173))</f>
        <v> </v>
      </c>
      <c r="BS173" s="1014" t="str">
        <f>IF(IFERROR('Blocks A'!DJ187-'Pre-1.095 (Hard Copy)'!BS173, 0)=0, " ", ('Blocks A'!DJ187-'Pre-1.095 (Hard Copy)'!BS173))</f>
        <v> </v>
      </c>
      <c r="BT173" s="1014" t="str">
        <f>IF(IFERROR('Blocks A'!DK187-'Pre-1.095 (Hard Copy)'!BT173, 0)=0, " ", ('Blocks A'!DK187-'Pre-1.095 (Hard Copy)'!BT173))</f>
        <v> </v>
      </c>
      <c r="BU173" s="1014" t="str">
        <f>IF(IFERROR('Blocks A'!DL187-'Pre-1.095 (Hard Copy)'!BU173, 0)=0, " ", ('Blocks A'!DL187-'Pre-1.095 (Hard Copy)'!BU173))</f>
        <v> </v>
      </c>
      <c r="BV173" s="1014" t="str">
        <f>IF(IFERROR('Blocks A'!DM187-'Pre-1.095 (Hard Copy)'!BV173, 0)=0, " ", ('Blocks A'!DM187-'Pre-1.095 (Hard Copy)'!BV173))</f>
        <v> </v>
      </c>
      <c r="BW173" s="1014" t="str">
        <f>IF(IFERROR('Blocks A'!DN187-'Pre-1.095 (Hard Copy)'!BW173, 0)=0, " ", ('Blocks A'!DN187-'Pre-1.095 (Hard Copy)'!BW173))</f>
        <v> </v>
      </c>
      <c r="BX173" s="1014" t="str">
        <f>IF(IFERROR('Blocks A'!DO187-'Pre-1.095 (Hard Copy)'!BX173, 0)=0, " ", ('Blocks A'!DO187-'Pre-1.095 (Hard Copy)'!BX173))</f>
        <v> </v>
      </c>
      <c r="BY173" s="1014" t="str">
        <f>IF(IFERROR('Blocks A'!DP187-'Pre-1.095 (Hard Copy)'!BY173, 0)=0, " ", ('Blocks A'!DP187-'Pre-1.095 (Hard Copy)'!BY173))</f>
        <v> </v>
      </c>
      <c r="BZ173" s="1014" t="str">
        <f>IF(IFERROR('Blocks A'!DQ187-'Pre-1.095 (Hard Copy)'!BZ173, 0)=0, " ", ('Blocks A'!DQ187-'Pre-1.095 (Hard Copy)'!BZ173))</f>
        <v> </v>
      </c>
      <c r="CA173" s="1014" t="str">
        <f>IF(IFERROR('Blocks A'!DR187-'Pre-1.095 (Hard Copy)'!CA173, 0)=0, " ", ('Blocks A'!DR187-'Pre-1.095 (Hard Copy)'!CA173))</f>
        <v> </v>
      </c>
      <c r="CB173" s="1014" t="str">
        <f>IF(IFERROR('Blocks A'!DS187-'Pre-1.095 (Hard Copy)'!CB173, 0)=0, " ", ('Blocks A'!DS187-'Pre-1.095 (Hard Copy)'!CB173))</f>
        <v> </v>
      </c>
      <c r="CC173" s="1014" t="str">
        <f>IF(IFERROR('Blocks A'!DT187-'Pre-1.095 (Hard Copy)'!CC173, 0)=0, " ", ('Blocks A'!DT187-'Pre-1.095 (Hard Copy)'!CC173))</f>
        <v> </v>
      </c>
      <c r="CD173" s="1014" t="str">
        <f>IF(IFERROR('Blocks A'!DU187-'Pre-1.095 (Hard Copy)'!CD173, 0)=0, " ", ('Blocks A'!DU187-'Pre-1.095 (Hard Copy)'!CD173))</f>
        <v> </v>
      </c>
      <c r="CE173" s="1014" t="str">
        <f>IF(IFERROR('Blocks A'!DX187-'Pre-1.095 (Hard Copy)'!CE173, 0)=0, " ", ('Blocks A'!DX187-'Pre-1.095 (Hard Copy)'!CE173))</f>
        <v>+0</v>
      </c>
      <c r="CF173" s="1014" t="str">
        <f>IF(IFERROR('Blocks A'!DY187-'Pre-1.095 (Hard Copy)'!CF173, 0)=0, " ", ('Blocks A'!DY187-'Pre-1.095 (Hard Copy)'!CF173))</f>
        <v>+0</v>
      </c>
      <c r="CG173" s="1016" t="str">
        <f>IF(IFERROR('Blocks A'!DZ187-'Pre-1.095 (Hard Copy)'!CG173, 0)=0, " ", ('Blocks A'!DZ187-'Pre-1.095 (Hard Copy)'!CG173))</f>
        <v>+0.0000</v>
      </c>
      <c r="CH173" s="1015" t="str">
        <f>IF(IFERROR('Blocks A'!DV187-'Pre-1.095 (Hard Copy)'!CH173, 0)=0, " ", ('Blocks A'!DV187-'Pre-1.095 (Hard Copy)'!CH173))</f>
        <v> </v>
      </c>
      <c r="CI173" s="1015" t="str">
        <f>IF(IFERROR('Blocks A'!DW187-'Pre-1.095 (Hard Copy)'!CI173, 0)=0, " ", ('Blocks A'!DW187-'Pre-1.095 (Hard Copy)'!CI173))</f>
        <v> </v>
      </c>
      <c r="CJ173" s="1014" t="str">
        <f>IF(IFERROR('Blocks A'!EA187-'Pre-1.095 (Hard Copy)'!CJ173, 0)=0, " ", ('Blocks A'!EA187-'Pre-1.095 (Hard Copy)'!CJ173))</f>
        <v>+0</v>
      </c>
      <c r="CK173" s="1017" t="str">
        <f>IF(IFERROR('Blocks A'!EB187-'Pre-1.095 (Hard Copy)'!CK173, 0)=0, " ", ('Blocks A'!EB187-'Pre-1.095 (Hard Copy)'!CK173))</f>
        <v>-0.00</v>
      </c>
      <c r="CL173" s="1017" t="str">
        <f>IF(IFERROR('Blocks A'!EC187-'Pre-1.095 (Hard Copy)'!CL173, 0)=0, " ", ('Blocks A'!EC187-'Pre-1.095 (Hard Copy)'!CL173))</f>
        <v>+0.00</v>
      </c>
      <c r="CM173" s="1017" t="str">
        <f>IF(IFERROR('Blocks A'!EH187-'Pre-1.095 (Hard Copy)'!CM173, 0)=0, " ", ('Blocks A'!EH187-'Pre-1.095 (Hard Copy)'!CM173))</f>
        <v>-0.00</v>
      </c>
      <c r="CN173" s="1014" t="str">
        <f>IF(IFERROR('Blocks A'!ED187-'Pre-1.095 (Hard Copy)'!CN173, 0)=0, " ", ('Blocks A'!ED187-'Pre-1.095 (Hard Copy)'!CN173))</f>
        <v>+0</v>
      </c>
      <c r="CO173" s="1017" t="str">
        <f>IF(IFERROR('Blocks A'!EE187-'Pre-1.095 (Hard Copy)'!CO173, 0)=0, " ", ('Blocks A'!EE187-'Pre-1.095 (Hard Copy)'!CO173))</f>
        <v>+0.00</v>
      </c>
      <c r="CP173" s="1017" t="str">
        <f>IF(IFERROR('Blocks A'!EF187-'Pre-1.095 (Hard Copy)'!CP173, 0)=0, " ", ('Blocks A'!EF187-'Pre-1.095 (Hard Copy)'!CP173))</f>
        <v>+0.00</v>
      </c>
      <c r="CQ173" s="1016" t="str">
        <f>IF(IFERROR('Blocks A'!EG187-'Pre-1.095 (Hard Copy)'!CQ173, 0)=0, " ", ('Blocks A'!EG187-'Pre-1.095 (Hard Copy)'!CQ173))</f>
        <v>+0.0000</v>
      </c>
      <c r="CR173" s="1018" t="s">
        <v>12</v>
      </c>
    </row>
    <row r="174">
      <c r="A174" s="983" t="s">
        <v>1040</v>
      </c>
      <c r="B174" s="1013" t="s">
        <v>1041</v>
      </c>
      <c r="C174" s="969" t="s">
        <v>886</v>
      </c>
      <c r="D174" s="969">
        <v>1.0</v>
      </c>
      <c r="E174" s="969">
        <v>1.0</v>
      </c>
      <c r="F174" s="969">
        <v>1.0</v>
      </c>
      <c r="G174" s="1014" t="str">
        <f>IF(IFERROR('Blocks A'!G188-'Pre-1.095 (Hard Copy)'!G174, 0)=0, " ", ('Blocks A'!G188-'Pre-1.095 (Hard Copy)'!G174))</f>
        <v> </v>
      </c>
      <c r="H174" s="1014" t="str">
        <f>IF(IFERROR('Blocks A'!H188-'Pre-1.095 (Hard Copy)'!H174, 0)=0, " ", ('Blocks A'!H188-'Pre-1.095 (Hard Copy)'!H174))</f>
        <v> </v>
      </c>
      <c r="I174" s="1014" t="str">
        <f>IF(IFERROR('Blocks A'!I188-'Pre-1.095 (Hard Copy)'!I174, 0)=0, " ", ('Blocks A'!I188-'Pre-1.095 (Hard Copy)'!I174))</f>
        <v> </v>
      </c>
      <c r="J174" s="1014" t="str">
        <f>IF(IFERROR('Blocks A'!J188-'Pre-1.095 (Hard Copy)'!J174, 0)=0, " ", ('Blocks A'!J188-'Pre-1.095 (Hard Copy)'!J174))</f>
        <v> </v>
      </c>
      <c r="K174" s="1014" t="str">
        <f>IF(IFERROR('Blocks A'!K188-'Pre-1.095 (Hard Copy)'!K174, 0)=0, " ", ('Blocks A'!K188-'Pre-1.095 (Hard Copy)'!K174))</f>
        <v> </v>
      </c>
      <c r="L174" s="1014" t="str">
        <f>IF(IFERROR('Blocks A'!L188-'Pre-1.095 (Hard Copy)'!L174, 0)=0, " ", ('Blocks A'!L188-'Pre-1.095 (Hard Copy)'!L174))</f>
        <v> </v>
      </c>
      <c r="M174" s="1014" t="str">
        <f>IF(IFERROR('Blocks A'!N188-'Pre-1.095 (Hard Copy)'!M174, 0)=0, " ", ('Blocks A'!N188-'Pre-1.095 (Hard Copy)'!M174))</f>
        <v> </v>
      </c>
      <c r="N174" s="1014" t="str">
        <f>IF(IFERROR('Blocks A'!O188-'Pre-1.095 (Hard Copy)'!N174, 0)=0, " ", ('Blocks A'!O188-'Pre-1.095 (Hard Copy)'!N174))</f>
        <v> </v>
      </c>
      <c r="O174" s="1014" t="str">
        <f>IF(IFERROR('Blocks A'!P188-'Pre-1.095 (Hard Copy)'!O174, 0)=0, " ", ('Blocks A'!P188-'Pre-1.095 (Hard Copy)'!O174))</f>
        <v> </v>
      </c>
      <c r="P174" s="1014" t="str">
        <f>IF(IFERROR('Blocks A'!Q188-'Pre-1.095 (Hard Copy)'!P174, 0)=0, " ", ('Blocks A'!Q188-'Pre-1.095 (Hard Copy)'!P174))</f>
        <v> </v>
      </c>
      <c r="Q174" s="1014" t="str">
        <f>IF(IFERROR('Blocks A'!R188-'Pre-1.095 (Hard Copy)'!Q174, 0)=0, " ", ('Blocks A'!R188-'Pre-1.095 (Hard Copy)'!Q174))</f>
        <v> </v>
      </c>
      <c r="R174" s="1014" t="str">
        <f>IF(IFERROR('Blocks A'!S188-'Pre-1.095 (Hard Copy)'!R174, 0)=0, " ", ('Blocks A'!S188-'Pre-1.095 (Hard Copy)'!R174))</f>
        <v> </v>
      </c>
      <c r="S174" s="1014" t="str">
        <f>IF(IFERROR('Blocks A'!T188-'Pre-1.095 (Hard Copy)'!S174, 0)=0, " ", ('Blocks A'!T188-'Pre-1.095 (Hard Copy)'!S174))</f>
        <v> </v>
      </c>
      <c r="T174" s="1014" t="str">
        <f>IF(IFERROR('Blocks A'!M188-'Pre-1.095 (Hard Copy)'!T174, 0)=0, " ", ('Blocks A'!M188-'Pre-1.095 (Hard Copy)'!T174))</f>
        <v> </v>
      </c>
      <c r="U174" s="1014" t="str">
        <f>IF(IFERROR('Blocks A'!U188-'Pre-1.095 (Hard Copy)'!U174, 0)=0, " ", ('Blocks A'!U188-'Pre-1.095 (Hard Copy)'!U174))</f>
        <v> </v>
      </c>
      <c r="V174" s="1014" t="str">
        <f>IF(IFERROR('Blocks A'!V188-'Pre-1.095 (Hard Copy)'!V174, 0)=0, " ", ('Blocks A'!V188-'Pre-1.095 (Hard Copy)'!V174))</f>
        <v> </v>
      </c>
      <c r="W174" s="1014" t="str">
        <f>IF(IFERROR('Blocks A'!W188-'Pre-1.095 (Hard Copy)'!W174, 0)=0, " ", ('Blocks A'!W188-'Pre-1.095 (Hard Copy)'!W174))</f>
        <v> </v>
      </c>
      <c r="X174" s="1014" t="str">
        <f>IF(IFERROR('Blocks A'!X188-'Pre-1.095 (Hard Copy)'!X174, 0)=0, " ", ('Blocks A'!X188-'Pre-1.095 (Hard Copy)'!X174))</f>
        <v> </v>
      </c>
      <c r="Y174" s="1014" t="str">
        <f>IF(IFERROR('Blocks A'!AC188-'Pre-1.095 (Hard Copy)'!Y174, 0)=0, " ", ('Blocks A'!AC188-'Pre-1.095 (Hard Copy)'!Y174))</f>
        <v> </v>
      </c>
      <c r="Z174" s="1014" t="str">
        <f>IF(IFERROR('Blocks A'!Y188-'Pre-1.095 (Hard Copy)'!Z174, 0)=0, " ", ('Blocks A'!Y188-'Pre-1.095 (Hard Copy)'!Z174))</f>
        <v> </v>
      </c>
      <c r="AA174" s="1014" t="str">
        <f>IF(IFERROR('Blocks A'!Z188-'Pre-1.095 (Hard Copy)'!AA174, 0)=0, " ", ('Blocks A'!Z188-'Pre-1.095 (Hard Copy)'!AA174))</f>
        <v> </v>
      </c>
      <c r="AB174" s="1014" t="str">
        <f>IF(IFERROR('Blocks A'!AA188-'Pre-1.095 (Hard Copy)'!AB174, 0)=0, " ", ('Blocks A'!AA188-'Pre-1.095 (Hard Copy)'!AB174))</f>
        <v> </v>
      </c>
      <c r="AC174" s="1014" t="str">
        <f>IF(IFERROR('Blocks A'!AB188-'Pre-1.095 (Hard Copy)'!AC174, 0)=0, " ", ('Blocks A'!AB188-'Pre-1.095 (Hard Copy)'!AC174))</f>
        <v> </v>
      </c>
      <c r="AD174" s="1014" t="str">
        <f>IF(IFERROR('Blocks A'!AY188-'Pre-1.095 (Hard Copy)'!AD174, 0)=0, " ", ('Blocks A'!AY188-'Pre-1.095 (Hard Copy)'!AD174))</f>
        <v> </v>
      </c>
      <c r="AE174" s="1014" t="str">
        <f>IF(IFERROR('Blocks A'!AZ188-'Pre-1.095 (Hard Copy)'!AE174, 0)=0, " ", ('Blocks A'!AZ188-'Pre-1.095 (Hard Copy)'!AE174))</f>
        <v> </v>
      </c>
      <c r="AF174" s="1014" t="str">
        <f>IF(IFERROR('Blocks A'!BA188-'Pre-1.095 (Hard Copy)'!AF174, 0)=0, " ", ('Blocks A'!BA188-'Pre-1.095 (Hard Copy)'!AF174))</f>
        <v> </v>
      </c>
      <c r="AG174" s="1014" t="str">
        <f>IF(IFERROR('Blocks A'!BB188-'Pre-1.095 (Hard Copy)'!AG174, 0)=0, " ", ('Blocks A'!BB188-'Pre-1.095 (Hard Copy)'!AG174))</f>
        <v> </v>
      </c>
      <c r="AH174" s="1014" t="str">
        <f>IF(IFERROR('Blocks A'!BC188-'Pre-1.095 (Hard Copy)'!AH174, 0)=0, " ", ('Blocks A'!BC188-'Pre-1.095 (Hard Copy)'!AH174))</f>
        <v> </v>
      </c>
      <c r="AI174" s="1014" t="str">
        <f>IF(IFERROR('Blocks A'!BJ188-'Pre-1.095 (Hard Copy)'!AI174, 0)=0, " ", ('Blocks A'!BJ188-'Pre-1.095 (Hard Copy)'!AI174))</f>
        <v> </v>
      </c>
      <c r="AJ174" s="1014" t="str">
        <f>IF(IFERROR('Blocks A'!BD188-'Pre-1.095 (Hard Copy)'!AJ174, 0)=0, " ", ('Blocks A'!BD188-'Pre-1.095 (Hard Copy)'!AJ174))</f>
        <v> </v>
      </c>
      <c r="AK174" s="1014" t="str">
        <f>IF(IFERROR('Blocks A'!BE188-'Pre-1.095 (Hard Copy)'!AK174, 0)=0, " ", ('Blocks A'!BE188-'Pre-1.095 (Hard Copy)'!AK174))</f>
        <v> </v>
      </c>
      <c r="AL174" s="1014" t="str">
        <f>IF(IFERROR('Blocks A'!BF188-'Pre-1.095 (Hard Copy)'!AL174, 0)=0, " ", ('Blocks A'!BF188-'Pre-1.095 (Hard Copy)'!AL174))</f>
        <v> </v>
      </c>
      <c r="AM174" s="1014" t="str">
        <f>IF(IFERROR('Blocks A'!BG188-'Pre-1.095 (Hard Copy)'!AM174, 0)=0, " ", ('Blocks A'!BG188-'Pre-1.095 (Hard Copy)'!AM174))</f>
        <v> </v>
      </c>
      <c r="AN174" s="1014" t="str">
        <f>IF(IFERROR('Blocks A'!BH188-'Pre-1.095 (Hard Copy)'!AN174, 0)=0, " ", ('Blocks A'!BH188-'Pre-1.095 (Hard Copy)'!AN174))</f>
        <v> </v>
      </c>
      <c r="AO174" s="1014" t="str">
        <f>IF(IFERROR('Blocks A'!BI188-'Pre-1.095 (Hard Copy)'!AO174, 0)=0, " ", ('Blocks A'!BI188-'Pre-1.095 (Hard Copy)'!AO174))</f>
        <v> </v>
      </c>
      <c r="AP174" s="1014" t="str">
        <f>IF(IFERROR('Blocks A'!BK188-'Pre-1.095 (Hard Copy)'!AP174, 0)=0, " ", ('Blocks A'!BK188-'Pre-1.095 (Hard Copy)'!AP174))</f>
        <v> </v>
      </c>
      <c r="AQ174" s="1014" t="str">
        <f>IF(IFERROR('Blocks A'!BL188-'Pre-1.095 (Hard Copy)'!AQ174, 0)=0, " ", ('Blocks A'!BL188-'Pre-1.095 (Hard Copy)'!AQ174))</f>
        <v> </v>
      </c>
      <c r="AR174" s="1014" t="str">
        <f>IF(IFERROR('Blocks A'!BM188-'Pre-1.095 (Hard Copy)'!AR174, 0)=0, " ", ('Blocks A'!BM188-'Pre-1.095 (Hard Copy)'!AR174))</f>
        <v> </v>
      </c>
      <c r="AS174" s="1014" t="str">
        <f>IF(IFERROR('Blocks A'!BO188-'Pre-1.095 (Hard Copy)'!AS174, 0)=0, " ", ('Blocks A'!BO188-'Pre-1.095 (Hard Copy)'!AS174))</f>
        <v> </v>
      </c>
      <c r="AT174" s="1014" t="str">
        <f>IF(IFERROR('Blocks A'!BP188-'Pre-1.095 (Hard Copy)'!AT174, 0)=0, " ", ('Blocks A'!BP188-'Pre-1.095 (Hard Copy)'!AT174))</f>
        <v> </v>
      </c>
      <c r="AU174" s="1014" t="str">
        <f>IF(IFERROR('Blocks A'!BQ188-'Pre-1.095 (Hard Copy)'!AU174, 0)=0, " ", ('Blocks A'!BQ188-'Pre-1.095 (Hard Copy)'!AU174))</f>
        <v> </v>
      </c>
      <c r="AV174" s="1014" t="str">
        <f>IF(IFERROR('Blocks A'!BR188-'Pre-1.095 (Hard Copy)'!AV174, 0)=0, " ", ('Blocks A'!BR188-'Pre-1.095 (Hard Copy)'!AV174))</f>
        <v> </v>
      </c>
      <c r="AW174" s="1014" t="str">
        <f>IF(IFERROR('Blocks A'!BS188-'Pre-1.095 (Hard Copy)'!AW174, 0)=0, " ", ('Blocks A'!BS188-'Pre-1.095 (Hard Copy)'!AW174))</f>
        <v> </v>
      </c>
      <c r="AX174" s="1014" t="str">
        <f>IF(IFERROR('Blocks A'!BT188-'Pre-1.095 (Hard Copy)'!AX174, 0)=0, " ", ('Blocks A'!BT188-'Pre-1.095 (Hard Copy)'!AX174))</f>
        <v> </v>
      </c>
      <c r="AY174" s="1014" t="str">
        <f>IF(IFERROR('Blocks A'!BU188-'Pre-1.095 (Hard Copy)'!AY174, 0)=0, " ", ('Blocks A'!BU188-'Pre-1.095 (Hard Copy)'!AY174))</f>
        <v> </v>
      </c>
      <c r="AZ174" s="1014" t="str">
        <f>IF(IFERROR('Blocks A'!BW188-'Pre-1.095 (Hard Copy)'!AZ174, 0)=0, " ", ('Blocks A'!BW188-'Pre-1.095 (Hard Copy)'!AZ174))</f>
        <v> </v>
      </c>
      <c r="BA174" s="1014" t="str">
        <f>IF(IFERROR('Blocks A'!BX188-'Pre-1.095 (Hard Copy)'!BA174, 0)=0, " ", ('Blocks A'!BX188-'Pre-1.095 (Hard Copy)'!BA174))</f>
        <v> </v>
      </c>
      <c r="BB174" s="1014" t="str">
        <f>IF(IFERROR('Blocks A'!BY188-'Pre-1.095 (Hard Copy)'!BB174, 0)=0, " ", ('Blocks A'!BY188-'Pre-1.095 (Hard Copy)'!BB174))</f>
        <v> </v>
      </c>
      <c r="BC174" s="1015" t="str">
        <f>IF(IFERROR('Blocks A'!BZ188-'Pre-1.095 (Hard Copy)'!BC174, 0)=0, " ", ('Blocks A'!BZ188-'Pre-1.095 (Hard Copy)'!BC174))</f>
        <v> </v>
      </c>
      <c r="BD174" s="1014" t="str">
        <f>IF(IFERROR('Blocks A'!BV188-'Pre-1.095 (Hard Copy)'!BD174, 0)=0, " ", ('Blocks A'!BV188-'Pre-1.095 (Hard Copy)'!BD174))</f>
        <v> </v>
      </c>
      <c r="BE174" s="1014" t="str">
        <f>IF(IFERROR('Blocks A'!CB188-'Pre-1.095 (Hard Copy)'!BE174, 0)=0, " ", ('Blocks A'!CB188-'Pre-1.095 (Hard Copy)'!BE174))</f>
        <v> </v>
      </c>
      <c r="BF174" s="1014" t="str">
        <f>IF(IFERROR('Blocks A'!CC188-'Pre-1.095 (Hard Copy)'!BF174, 0)=0, " ", ('Blocks A'!CC188-'Pre-1.095 (Hard Copy)'!BF174))</f>
        <v>-0</v>
      </c>
      <c r="BG174" s="1016" t="str">
        <f>IF(IFERROR('Blocks A'!CD188-'Pre-1.095 (Hard Copy)'!BG174, 0)=0, " ", ('Blocks A'!CD188-'Pre-1.095 (Hard Copy)'!BG174))</f>
        <v>-0.0000</v>
      </c>
      <c r="BH174" s="1014" t="str">
        <f>IF(IFERROR('Blocks A'!CE188-'Pre-1.095 (Hard Copy)'!BH174, 0)=0, " ", ('Blocks A'!CE188-'Pre-1.095 (Hard Copy)'!BH174))</f>
        <v> </v>
      </c>
      <c r="BI174" s="1014" t="str">
        <f>IF(IFERROR('Blocks A'!CZ188-'Pre-1.095 (Hard Copy)'!BI174, 0)=0, " ", ('Blocks A'!CZ188-'Pre-1.095 (Hard Copy)'!BI174))</f>
        <v>-140</v>
      </c>
      <c r="BJ174" s="1014" t="str">
        <f>IF(IFERROR('Blocks A'!DA188-'Pre-1.095 (Hard Copy)'!BJ174, 0)=0, " ", ('Blocks A'!DA188-'Pre-1.095 (Hard Copy)'!BJ174))</f>
        <v> </v>
      </c>
      <c r="BK174" s="1014" t="str">
        <f>IF(IFERROR('Blocks A'!DB188-'Pre-1.095 (Hard Copy)'!BK174, 0)=0, " ", ('Blocks A'!DB188-'Pre-1.095 (Hard Copy)'!BK174))</f>
        <v> </v>
      </c>
      <c r="BL174" s="1014" t="str">
        <f>IF(IFERROR('Blocks A'!DC188-'Pre-1.095 (Hard Copy)'!BL174, 0)=0, " ", ('Blocks A'!DC188-'Pre-1.095 (Hard Copy)'!BL174))</f>
        <v> </v>
      </c>
      <c r="BM174" s="1014" t="str">
        <f>IF(IFERROR('Blocks A'!DD188-'Pre-1.095 (Hard Copy)'!BM174, 0)=0, " ", ('Blocks A'!DD188-'Pre-1.095 (Hard Copy)'!BM174))</f>
        <v> </v>
      </c>
      <c r="BN174" s="1014" t="str">
        <f>IF(IFERROR('Blocks A'!DE188-'Pre-1.095 (Hard Copy)'!BN174, 0)=0, " ", ('Blocks A'!DE188-'Pre-1.095 (Hard Copy)'!BN174))</f>
        <v> </v>
      </c>
      <c r="BO174" s="1014" t="str">
        <f>IF(IFERROR('Blocks A'!DF188-'Pre-1.095 (Hard Copy)'!BO174, 0)=0, " ", ('Blocks A'!DF188-'Pre-1.095 (Hard Copy)'!BO174))</f>
        <v> </v>
      </c>
      <c r="BP174" s="1014" t="str">
        <f>IF(IFERROR('Blocks A'!DG188-'Pre-1.095 (Hard Copy)'!BP174, 0)=0, " ", ('Blocks A'!DG188-'Pre-1.095 (Hard Copy)'!BP174))</f>
        <v> </v>
      </c>
      <c r="BQ174" s="1014" t="str">
        <f>IF(IFERROR('Blocks A'!DH188-'Pre-1.095 (Hard Copy)'!BQ174, 0)=0, " ", ('Blocks A'!DH188-'Pre-1.095 (Hard Copy)'!BQ174))</f>
        <v> </v>
      </c>
      <c r="BR174" s="1014" t="str">
        <f>IF(IFERROR('Blocks A'!DI188-'Pre-1.095 (Hard Copy)'!BR174, 0)=0, " ", ('Blocks A'!DI188-'Pre-1.095 (Hard Copy)'!BR174))</f>
        <v> </v>
      </c>
      <c r="BS174" s="1014" t="str">
        <f>IF(IFERROR('Blocks A'!DJ188-'Pre-1.095 (Hard Copy)'!BS174, 0)=0, " ", ('Blocks A'!DJ188-'Pre-1.095 (Hard Copy)'!BS174))</f>
        <v>-250</v>
      </c>
      <c r="BT174" s="1014" t="str">
        <f>IF(IFERROR('Blocks A'!DK188-'Pre-1.095 (Hard Copy)'!BT174, 0)=0, " ", ('Blocks A'!DK188-'Pre-1.095 (Hard Copy)'!BT174))</f>
        <v> </v>
      </c>
      <c r="BU174" s="1014" t="str">
        <f>IF(IFERROR('Blocks A'!DL188-'Pre-1.095 (Hard Copy)'!BU174, 0)=0, " ", ('Blocks A'!DL188-'Pre-1.095 (Hard Copy)'!BU174))</f>
        <v> </v>
      </c>
      <c r="BV174" s="1014" t="str">
        <f>IF(IFERROR('Blocks A'!DM188-'Pre-1.095 (Hard Copy)'!BV174, 0)=0, " ", ('Blocks A'!DM188-'Pre-1.095 (Hard Copy)'!BV174))</f>
        <v> </v>
      </c>
      <c r="BW174" s="1014" t="str">
        <f>IF(IFERROR('Blocks A'!DN188-'Pre-1.095 (Hard Copy)'!BW174, 0)=0, " ", ('Blocks A'!DN188-'Pre-1.095 (Hard Copy)'!BW174))</f>
        <v> </v>
      </c>
      <c r="BX174" s="1014" t="str">
        <f>IF(IFERROR('Blocks A'!DO188-'Pre-1.095 (Hard Copy)'!BX174, 0)=0, " ", ('Blocks A'!DO188-'Pre-1.095 (Hard Copy)'!BX174))</f>
        <v> </v>
      </c>
      <c r="BY174" s="1014" t="str">
        <f>IF(IFERROR('Blocks A'!DP188-'Pre-1.095 (Hard Copy)'!BY174, 0)=0, " ", ('Blocks A'!DP188-'Pre-1.095 (Hard Copy)'!BY174))</f>
        <v> </v>
      </c>
      <c r="BZ174" s="1014" t="str">
        <f>IF(IFERROR('Blocks A'!DQ188-'Pre-1.095 (Hard Copy)'!BZ174, 0)=0, " ", ('Blocks A'!DQ188-'Pre-1.095 (Hard Copy)'!BZ174))</f>
        <v> </v>
      </c>
      <c r="CA174" s="1014" t="str">
        <f>IF(IFERROR('Blocks A'!DR188-'Pre-1.095 (Hard Copy)'!CA174, 0)=0, " ", ('Blocks A'!DR188-'Pre-1.095 (Hard Copy)'!CA174))</f>
        <v> </v>
      </c>
      <c r="CB174" s="1014" t="str">
        <f>IF(IFERROR('Blocks A'!DS188-'Pre-1.095 (Hard Copy)'!CB174, 0)=0, " ", ('Blocks A'!DS188-'Pre-1.095 (Hard Copy)'!CB174))</f>
        <v> </v>
      </c>
      <c r="CC174" s="1014" t="str">
        <f>IF(IFERROR('Blocks A'!DT188-'Pre-1.095 (Hard Copy)'!CC174, 0)=0, " ", ('Blocks A'!DT188-'Pre-1.095 (Hard Copy)'!CC174))</f>
        <v>-140</v>
      </c>
      <c r="CD174" s="1014" t="str">
        <f>IF(IFERROR('Blocks A'!DU188-'Pre-1.095 (Hard Copy)'!CD174, 0)=0, " ", ('Blocks A'!DU188-'Pre-1.095 (Hard Copy)'!CD174))</f>
        <v>-250</v>
      </c>
      <c r="CE174" s="1014" t="str">
        <f>IF(IFERROR('Blocks A'!DX188-'Pre-1.095 (Hard Copy)'!CE174, 0)=0, " ", ('Blocks A'!DX188-'Pre-1.095 (Hard Copy)'!CE174))</f>
        <v>-10</v>
      </c>
      <c r="CF174" s="1014" t="str">
        <f>IF(IFERROR('Blocks A'!DY188-'Pre-1.095 (Hard Copy)'!CF174, 0)=0, " ", ('Blocks A'!DY188-'Pre-1.095 (Hard Copy)'!CF174))</f>
        <v>-1,496</v>
      </c>
      <c r="CG174" s="1016" t="str">
        <f>IF(IFERROR('Blocks A'!DZ188-'Pre-1.095 (Hard Copy)'!CG174, 0)=0, " ", ('Blocks A'!DZ188-'Pre-1.095 (Hard Copy)'!CG174))</f>
        <v>-0.0015</v>
      </c>
      <c r="CH174" s="1015" t="str">
        <f>IF(IFERROR('Blocks A'!DV188-'Pre-1.095 (Hard Copy)'!CH174, 0)=0, " ", ('Blocks A'!DV188-'Pre-1.095 (Hard Copy)'!CH174))</f>
        <v>-17.8</v>
      </c>
      <c r="CI174" s="1015" t="str">
        <f>IF(IFERROR('Blocks A'!DW188-'Pre-1.095 (Hard Copy)'!CI174, 0)=0, " ", ('Blocks A'!DW188-'Pre-1.095 (Hard Copy)'!CI174))</f>
        <v>-92.5</v>
      </c>
      <c r="CJ174" s="1014" t="str">
        <f>IF(IFERROR('Blocks A'!EA188-'Pre-1.095 (Hard Copy)'!CJ174, 0)=0, " ", ('Blocks A'!EA188-'Pre-1.095 (Hard Copy)'!CJ174))</f>
        <v>-10</v>
      </c>
      <c r="CK174" s="1017" t="str">
        <f>IF(IFERROR('Blocks A'!EB188-'Pre-1.095 (Hard Copy)'!CK174, 0)=0, " ", ('Blocks A'!EB188-'Pre-1.095 (Hard Copy)'!CK174))</f>
        <v>-0.16</v>
      </c>
      <c r="CL174" s="1017" t="str">
        <f>IF(IFERROR('Blocks A'!EC188-'Pre-1.095 (Hard Copy)'!CL174, 0)=0, " ", ('Blocks A'!EC188-'Pre-1.095 (Hard Copy)'!CL174))</f>
        <v>-0.00</v>
      </c>
      <c r="CM174" s="1017" t="str">
        <f>IF(IFERROR('Blocks A'!EH188-'Pre-1.095 (Hard Copy)'!CM174, 0)=0, " ", ('Blocks A'!EH188-'Pre-1.095 (Hard Copy)'!CM174))</f>
        <v>-0.00</v>
      </c>
      <c r="CN174" s="1014" t="str">
        <f>IF(IFERROR('Blocks A'!ED188-'Pre-1.095 (Hard Copy)'!CN174, 0)=0, " ", ('Blocks A'!ED188-'Pre-1.095 (Hard Copy)'!CN174))</f>
        <v>-1,496</v>
      </c>
      <c r="CO174" s="1017" t="str">
        <f>IF(IFERROR('Blocks A'!EE188-'Pre-1.095 (Hard Copy)'!CO174, 0)=0, " ", ('Blocks A'!EE188-'Pre-1.095 (Hard Copy)'!CO174))</f>
        <v>-1.50</v>
      </c>
      <c r="CP174" s="1017" t="str">
        <f>IF(IFERROR('Blocks A'!EF188-'Pre-1.095 (Hard Copy)'!CP174, 0)=0, " ", ('Blocks A'!EF188-'Pre-1.095 (Hard Copy)'!CP174))</f>
        <v>-0.00</v>
      </c>
      <c r="CQ174" s="1016" t="str">
        <f>IF(IFERROR('Blocks A'!EG188-'Pre-1.095 (Hard Copy)'!CQ174, 0)=0, " ", ('Blocks A'!EG188-'Pre-1.095 (Hard Copy)'!CQ174))</f>
        <v>-0.0015</v>
      </c>
      <c r="CR174" s="1018">
        <v>12.0</v>
      </c>
    </row>
    <row r="175">
      <c r="B175" s="1013" t="s">
        <v>1042</v>
      </c>
      <c r="C175" s="969" t="s">
        <v>886</v>
      </c>
      <c r="D175" s="969">
        <v>1.0</v>
      </c>
      <c r="E175" s="969">
        <v>1.0</v>
      </c>
      <c r="F175" s="969">
        <v>1.0</v>
      </c>
      <c r="G175" s="1014" t="str">
        <f>IF(IFERROR('Blocks A'!G189-'Pre-1.095 (Hard Copy)'!G175, 0)=0, " ", ('Blocks A'!G189-'Pre-1.095 (Hard Copy)'!G175))</f>
        <v> </v>
      </c>
      <c r="H175" s="1014" t="str">
        <f>IF(IFERROR('Blocks A'!H189-'Pre-1.095 (Hard Copy)'!H175, 0)=0, " ", ('Blocks A'!H189-'Pre-1.095 (Hard Copy)'!H175))</f>
        <v> </v>
      </c>
      <c r="I175" s="1014" t="str">
        <f>IF(IFERROR('Blocks A'!I189-'Pre-1.095 (Hard Copy)'!I175, 0)=0, " ", ('Blocks A'!I189-'Pre-1.095 (Hard Copy)'!I175))</f>
        <v> </v>
      </c>
      <c r="J175" s="1014" t="str">
        <f>IF(IFERROR('Blocks A'!J189-'Pre-1.095 (Hard Copy)'!J175, 0)=0, " ", ('Blocks A'!J189-'Pre-1.095 (Hard Copy)'!J175))</f>
        <v> </v>
      </c>
      <c r="K175" s="1014" t="str">
        <f>IF(IFERROR('Blocks A'!K189-'Pre-1.095 (Hard Copy)'!K175, 0)=0, " ", ('Blocks A'!K189-'Pre-1.095 (Hard Copy)'!K175))</f>
        <v> </v>
      </c>
      <c r="L175" s="1014" t="str">
        <f>IF(IFERROR('Blocks A'!L189-'Pre-1.095 (Hard Copy)'!L175, 0)=0, " ", ('Blocks A'!L189-'Pre-1.095 (Hard Copy)'!L175))</f>
        <v> </v>
      </c>
      <c r="M175" s="1014" t="str">
        <f>IF(IFERROR('Blocks A'!N189-'Pre-1.095 (Hard Copy)'!M175, 0)=0, " ", ('Blocks A'!N189-'Pre-1.095 (Hard Copy)'!M175))</f>
        <v> </v>
      </c>
      <c r="N175" s="1014" t="str">
        <f>IF(IFERROR('Blocks A'!O189-'Pre-1.095 (Hard Copy)'!N175, 0)=0, " ", ('Blocks A'!O189-'Pre-1.095 (Hard Copy)'!N175))</f>
        <v> </v>
      </c>
      <c r="O175" s="1014" t="str">
        <f>IF(IFERROR('Blocks A'!P189-'Pre-1.095 (Hard Copy)'!O175, 0)=0, " ", ('Blocks A'!P189-'Pre-1.095 (Hard Copy)'!O175))</f>
        <v> </v>
      </c>
      <c r="P175" s="1014" t="str">
        <f>IF(IFERROR('Blocks A'!Q189-'Pre-1.095 (Hard Copy)'!P175, 0)=0, " ", ('Blocks A'!Q189-'Pre-1.095 (Hard Copy)'!P175))</f>
        <v> </v>
      </c>
      <c r="Q175" s="1014" t="str">
        <f>IF(IFERROR('Blocks A'!R189-'Pre-1.095 (Hard Copy)'!Q175, 0)=0, " ", ('Blocks A'!R189-'Pre-1.095 (Hard Copy)'!Q175))</f>
        <v> </v>
      </c>
      <c r="R175" s="1014" t="str">
        <f>IF(IFERROR('Blocks A'!S189-'Pre-1.095 (Hard Copy)'!R175, 0)=0, " ", ('Blocks A'!S189-'Pre-1.095 (Hard Copy)'!R175))</f>
        <v> </v>
      </c>
      <c r="S175" s="1014" t="str">
        <f>IF(IFERROR('Blocks A'!T189-'Pre-1.095 (Hard Copy)'!S175, 0)=0, " ", ('Blocks A'!T189-'Pre-1.095 (Hard Copy)'!S175))</f>
        <v> </v>
      </c>
      <c r="T175" s="1014" t="str">
        <f>IF(IFERROR('Blocks A'!M189-'Pre-1.095 (Hard Copy)'!T175, 0)=0, " ", ('Blocks A'!M189-'Pre-1.095 (Hard Copy)'!T175))</f>
        <v> </v>
      </c>
      <c r="U175" s="1014" t="str">
        <f>IF(IFERROR('Blocks A'!U189-'Pre-1.095 (Hard Copy)'!U175, 0)=0, " ", ('Blocks A'!U189-'Pre-1.095 (Hard Copy)'!U175))</f>
        <v> </v>
      </c>
      <c r="V175" s="1014" t="str">
        <f>IF(IFERROR('Blocks A'!V189-'Pre-1.095 (Hard Copy)'!V175, 0)=0, " ", ('Blocks A'!V189-'Pre-1.095 (Hard Copy)'!V175))</f>
        <v> </v>
      </c>
      <c r="W175" s="1014" t="str">
        <f>IF(IFERROR('Blocks A'!W189-'Pre-1.095 (Hard Copy)'!W175, 0)=0, " ", ('Blocks A'!W189-'Pre-1.095 (Hard Copy)'!W175))</f>
        <v> </v>
      </c>
      <c r="X175" s="1014" t="str">
        <f>IF(IFERROR('Blocks A'!X189-'Pre-1.095 (Hard Copy)'!X175, 0)=0, " ", ('Blocks A'!X189-'Pre-1.095 (Hard Copy)'!X175))</f>
        <v> </v>
      </c>
      <c r="Y175" s="1014" t="str">
        <f>IF(IFERROR('Blocks A'!AC189-'Pre-1.095 (Hard Copy)'!Y175, 0)=0, " ", ('Blocks A'!AC189-'Pre-1.095 (Hard Copy)'!Y175))</f>
        <v> </v>
      </c>
      <c r="Z175" s="1014" t="str">
        <f>IF(IFERROR('Blocks A'!Y189-'Pre-1.095 (Hard Copy)'!Z175, 0)=0, " ", ('Blocks A'!Y189-'Pre-1.095 (Hard Copy)'!Z175))</f>
        <v> </v>
      </c>
      <c r="AA175" s="1014" t="str">
        <f>IF(IFERROR('Blocks A'!Z189-'Pre-1.095 (Hard Copy)'!AA175, 0)=0, " ", ('Blocks A'!Z189-'Pre-1.095 (Hard Copy)'!AA175))</f>
        <v> </v>
      </c>
      <c r="AB175" s="1014" t="str">
        <f>IF(IFERROR('Blocks A'!AA189-'Pre-1.095 (Hard Copy)'!AB175, 0)=0, " ", ('Blocks A'!AA189-'Pre-1.095 (Hard Copy)'!AB175))</f>
        <v> </v>
      </c>
      <c r="AC175" s="1014" t="str">
        <f>IF(IFERROR('Blocks A'!AB189-'Pre-1.095 (Hard Copy)'!AC175, 0)=0, " ", ('Blocks A'!AB189-'Pre-1.095 (Hard Copy)'!AC175))</f>
        <v> </v>
      </c>
      <c r="AD175" s="1014" t="str">
        <f>IF(IFERROR('Blocks A'!AY189-'Pre-1.095 (Hard Copy)'!AD175, 0)=0, " ", ('Blocks A'!AY189-'Pre-1.095 (Hard Copy)'!AD175))</f>
        <v> </v>
      </c>
      <c r="AE175" s="1014" t="str">
        <f>IF(IFERROR('Blocks A'!AZ189-'Pre-1.095 (Hard Copy)'!AE175, 0)=0, " ", ('Blocks A'!AZ189-'Pre-1.095 (Hard Copy)'!AE175))</f>
        <v> </v>
      </c>
      <c r="AF175" s="1014" t="str">
        <f>IF(IFERROR('Blocks A'!BA189-'Pre-1.095 (Hard Copy)'!AF175, 0)=0, " ", ('Blocks A'!BA189-'Pre-1.095 (Hard Copy)'!AF175))</f>
        <v> </v>
      </c>
      <c r="AG175" s="1014" t="str">
        <f>IF(IFERROR('Blocks A'!BB189-'Pre-1.095 (Hard Copy)'!AG175, 0)=0, " ", ('Blocks A'!BB189-'Pre-1.095 (Hard Copy)'!AG175))</f>
        <v> </v>
      </c>
      <c r="AH175" s="1014" t="str">
        <f>IF(IFERROR('Blocks A'!BC189-'Pre-1.095 (Hard Copy)'!AH175, 0)=0, " ", ('Blocks A'!BC189-'Pre-1.095 (Hard Copy)'!AH175))</f>
        <v> </v>
      </c>
      <c r="AI175" s="1014" t="str">
        <f>IF(IFERROR('Blocks A'!BJ189-'Pre-1.095 (Hard Copy)'!AI175, 0)=0, " ", ('Blocks A'!BJ189-'Pre-1.095 (Hard Copy)'!AI175))</f>
        <v> </v>
      </c>
      <c r="AJ175" s="1014" t="str">
        <f>IF(IFERROR('Blocks A'!BD189-'Pre-1.095 (Hard Copy)'!AJ175, 0)=0, " ", ('Blocks A'!BD189-'Pre-1.095 (Hard Copy)'!AJ175))</f>
        <v> </v>
      </c>
      <c r="AK175" s="1014" t="str">
        <f>IF(IFERROR('Blocks A'!BE189-'Pre-1.095 (Hard Copy)'!AK175, 0)=0, " ", ('Blocks A'!BE189-'Pre-1.095 (Hard Copy)'!AK175))</f>
        <v> </v>
      </c>
      <c r="AL175" s="1014" t="str">
        <f>IF(IFERROR('Blocks A'!BF189-'Pre-1.095 (Hard Copy)'!AL175, 0)=0, " ", ('Blocks A'!BF189-'Pre-1.095 (Hard Copy)'!AL175))</f>
        <v> </v>
      </c>
      <c r="AM175" s="1014" t="str">
        <f>IF(IFERROR('Blocks A'!BG189-'Pre-1.095 (Hard Copy)'!AM175, 0)=0, " ", ('Blocks A'!BG189-'Pre-1.095 (Hard Copy)'!AM175))</f>
        <v> </v>
      </c>
      <c r="AN175" s="1014" t="str">
        <f>IF(IFERROR('Blocks A'!BH189-'Pre-1.095 (Hard Copy)'!AN175, 0)=0, " ", ('Blocks A'!BH189-'Pre-1.095 (Hard Copy)'!AN175))</f>
        <v> </v>
      </c>
      <c r="AO175" s="1014" t="str">
        <f>IF(IFERROR('Blocks A'!BI189-'Pre-1.095 (Hard Copy)'!AO175, 0)=0, " ", ('Blocks A'!BI189-'Pre-1.095 (Hard Copy)'!AO175))</f>
        <v> </v>
      </c>
      <c r="AP175" s="1014" t="str">
        <f>IF(IFERROR('Blocks A'!BK189-'Pre-1.095 (Hard Copy)'!AP175, 0)=0, " ", ('Blocks A'!BK189-'Pre-1.095 (Hard Copy)'!AP175))</f>
        <v> </v>
      </c>
      <c r="AQ175" s="1014" t="str">
        <f>IF(IFERROR('Blocks A'!BL189-'Pre-1.095 (Hard Copy)'!AQ175, 0)=0, " ", ('Blocks A'!BL189-'Pre-1.095 (Hard Copy)'!AQ175))</f>
        <v> </v>
      </c>
      <c r="AR175" s="1014" t="str">
        <f>IF(IFERROR('Blocks A'!BM189-'Pre-1.095 (Hard Copy)'!AR175, 0)=0, " ", ('Blocks A'!BM189-'Pre-1.095 (Hard Copy)'!AR175))</f>
        <v> </v>
      </c>
      <c r="AS175" s="1014" t="str">
        <f>IF(IFERROR('Blocks A'!BO189-'Pre-1.095 (Hard Copy)'!AS175, 0)=0, " ", ('Blocks A'!BO189-'Pre-1.095 (Hard Copy)'!AS175))</f>
        <v> </v>
      </c>
      <c r="AT175" s="1014" t="str">
        <f>IF(IFERROR('Blocks A'!BP189-'Pre-1.095 (Hard Copy)'!AT175, 0)=0, " ", ('Blocks A'!BP189-'Pre-1.095 (Hard Copy)'!AT175))</f>
        <v> </v>
      </c>
      <c r="AU175" s="1014" t="str">
        <f>IF(IFERROR('Blocks A'!BQ189-'Pre-1.095 (Hard Copy)'!AU175, 0)=0, " ", ('Blocks A'!BQ189-'Pre-1.095 (Hard Copy)'!AU175))</f>
        <v> </v>
      </c>
      <c r="AV175" s="1014" t="str">
        <f>IF(IFERROR('Blocks A'!BR189-'Pre-1.095 (Hard Copy)'!AV175, 0)=0, " ", ('Blocks A'!BR189-'Pre-1.095 (Hard Copy)'!AV175))</f>
        <v> </v>
      </c>
      <c r="AW175" s="1014" t="str">
        <f>IF(IFERROR('Blocks A'!BS189-'Pre-1.095 (Hard Copy)'!AW175, 0)=0, " ", ('Blocks A'!BS189-'Pre-1.095 (Hard Copy)'!AW175))</f>
        <v> </v>
      </c>
      <c r="AX175" s="1014" t="str">
        <f>IF(IFERROR('Blocks A'!BT189-'Pre-1.095 (Hard Copy)'!AX175, 0)=0, " ", ('Blocks A'!BT189-'Pre-1.095 (Hard Copy)'!AX175))</f>
        <v> </v>
      </c>
      <c r="AY175" s="1014" t="str">
        <f>IF(IFERROR('Blocks A'!BU189-'Pre-1.095 (Hard Copy)'!AY175, 0)=0, " ", ('Blocks A'!BU189-'Pre-1.095 (Hard Copy)'!AY175))</f>
        <v> </v>
      </c>
      <c r="AZ175" s="1014" t="str">
        <f>IF(IFERROR('Blocks A'!BW189-'Pre-1.095 (Hard Copy)'!AZ175, 0)=0, " ", ('Blocks A'!BW189-'Pre-1.095 (Hard Copy)'!AZ175))</f>
        <v> </v>
      </c>
      <c r="BA175" s="1014" t="str">
        <f>IF(IFERROR('Blocks A'!BX189-'Pre-1.095 (Hard Copy)'!BA175, 0)=0, " ", ('Blocks A'!BX189-'Pre-1.095 (Hard Copy)'!BA175))</f>
        <v> </v>
      </c>
      <c r="BB175" s="1014" t="str">
        <f>IF(IFERROR('Blocks A'!BY189-'Pre-1.095 (Hard Copy)'!BB175, 0)=0, " ", ('Blocks A'!BY189-'Pre-1.095 (Hard Copy)'!BB175))</f>
        <v> </v>
      </c>
      <c r="BC175" s="1015" t="str">
        <f>IF(IFERROR('Blocks A'!BZ189-'Pre-1.095 (Hard Copy)'!BC175, 0)=0, " ", ('Blocks A'!BZ189-'Pre-1.095 (Hard Copy)'!BC175))</f>
        <v> </v>
      </c>
      <c r="BD175" s="1014" t="str">
        <f>IF(IFERROR('Blocks A'!BV189-'Pre-1.095 (Hard Copy)'!BD175, 0)=0, " ", ('Blocks A'!BV189-'Pre-1.095 (Hard Copy)'!BD175))</f>
        <v> </v>
      </c>
      <c r="BE175" s="1014" t="str">
        <f>IF(IFERROR('Blocks A'!CB189-'Pre-1.095 (Hard Copy)'!BE175, 0)=0, " ", ('Blocks A'!CB189-'Pre-1.095 (Hard Copy)'!BE175))</f>
        <v> </v>
      </c>
      <c r="BF175" s="1014" t="str">
        <f>IF(IFERROR('Blocks A'!CC189-'Pre-1.095 (Hard Copy)'!BF175, 0)=0, " ", ('Blocks A'!CC189-'Pre-1.095 (Hard Copy)'!BF175))</f>
        <v>+0</v>
      </c>
      <c r="BG175" s="1016" t="str">
        <f>IF(IFERROR('Blocks A'!CD189-'Pre-1.095 (Hard Copy)'!BG175, 0)=0, " ", ('Blocks A'!CD189-'Pre-1.095 (Hard Copy)'!BG175))</f>
        <v>+0.0000</v>
      </c>
      <c r="BH175" s="1014" t="str">
        <f>IF(IFERROR('Blocks A'!CE189-'Pre-1.095 (Hard Copy)'!BH175, 0)=0, " ", ('Blocks A'!CE189-'Pre-1.095 (Hard Copy)'!BH175))</f>
        <v> </v>
      </c>
      <c r="BI175" s="1014" t="str">
        <f>IF(IFERROR('Blocks A'!CZ189-'Pre-1.095 (Hard Copy)'!BI175, 0)=0, " ", ('Blocks A'!CZ189-'Pre-1.095 (Hard Copy)'!BI175))</f>
        <v>-130</v>
      </c>
      <c r="BJ175" s="1014" t="str">
        <f>IF(IFERROR('Blocks A'!DA189-'Pre-1.095 (Hard Copy)'!BJ175, 0)=0, " ", ('Blocks A'!DA189-'Pre-1.095 (Hard Copy)'!BJ175))</f>
        <v> </v>
      </c>
      <c r="BK175" s="1014" t="str">
        <f>IF(IFERROR('Blocks A'!DB189-'Pre-1.095 (Hard Copy)'!BK175, 0)=0, " ", ('Blocks A'!DB189-'Pre-1.095 (Hard Copy)'!BK175))</f>
        <v> </v>
      </c>
      <c r="BL175" s="1014" t="str">
        <f>IF(IFERROR('Blocks A'!DC189-'Pre-1.095 (Hard Copy)'!BL175, 0)=0, " ", ('Blocks A'!DC189-'Pre-1.095 (Hard Copy)'!BL175))</f>
        <v> </v>
      </c>
      <c r="BM175" s="1014" t="str">
        <f>IF(IFERROR('Blocks A'!DD189-'Pre-1.095 (Hard Copy)'!BM175, 0)=0, " ", ('Blocks A'!DD189-'Pre-1.095 (Hard Copy)'!BM175))</f>
        <v> </v>
      </c>
      <c r="BN175" s="1014" t="str">
        <f>IF(IFERROR('Blocks A'!DE189-'Pre-1.095 (Hard Copy)'!BN175, 0)=0, " ", ('Blocks A'!DE189-'Pre-1.095 (Hard Copy)'!BN175))</f>
        <v> </v>
      </c>
      <c r="BO175" s="1014" t="str">
        <f>IF(IFERROR('Blocks A'!DF189-'Pre-1.095 (Hard Copy)'!BO175, 0)=0, " ", ('Blocks A'!DF189-'Pre-1.095 (Hard Copy)'!BO175))</f>
        <v> </v>
      </c>
      <c r="BP175" s="1014" t="str">
        <f>IF(IFERROR('Blocks A'!DG189-'Pre-1.095 (Hard Copy)'!BP175, 0)=0, " ", ('Blocks A'!DG189-'Pre-1.095 (Hard Copy)'!BP175))</f>
        <v> </v>
      </c>
      <c r="BQ175" s="1014" t="str">
        <f>IF(IFERROR('Blocks A'!DH189-'Pre-1.095 (Hard Copy)'!BQ175, 0)=0, " ", ('Blocks A'!DH189-'Pre-1.095 (Hard Copy)'!BQ175))</f>
        <v> </v>
      </c>
      <c r="BR175" s="1014" t="str">
        <f>IF(IFERROR('Blocks A'!DI189-'Pre-1.095 (Hard Copy)'!BR175, 0)=0, " ", ('Blocks A'!DI189-'Pre-1.095 (Hard Copy)'!BR175))</f>
        <v> </v>
      </c>
      <c r="BS175" s="1014" t="str">
        <f>IF(IFERROR('Blocks A'!DJ189-'Pre-1.095 (Hard Copy)'!BS175, 0)=0, " ", ('Blocks A'!DJ189-'Pre-1.095 (Hard Copy)'!BS175))</f>
        <v>-232</v>
      </c>
      <c r="BT175" s="1014" t="str">
        <f>IF(IFERROR('Blocks A'!DK189-'Pre-1.095 (Hard Copy)'!BT175, 0)=0, " ", ('Blocks A'!DK189-'Pre-1.095 (Hard Copy)'!BT175))</f>
        <v> </v>
      </c>
      <c r="BU175" s="1014" t="str">
        <f>IF(IFERROR('Blocks A'!DL189-'Pre-1.095 (Hard Copy)'!BU175, 0)=0, " ", ('Blocks A'!DL189-'Pre-1.095 (Hard Copy)'!BU175))</f>
        <v> </v>
      </c>
      <c r="BV175" s="1014" t="str">
        <f>IF(IFERROR('Blocks A'!DM189-'Pre-1.095 (Hard Copy)'!BV175, 0)=0, " ", ('Blocks A'!DM189-'Pre-1.095 (Hard Copy)'!BV175))</f>
        <v> </v>
      </c>
      <c r="BW175" s="1014" t="str">
        <f>IF(IFERROR('Blocks A'!DN189-'Pre-1.095 (Hard Copy)'!BW175, 0)=0, " ", ('Blocks A'!DN189-'Pre-1.095 (Hard Copy)'!BW175))</f>
        <v> </v>
      </c>
      <c r="BX175" s="1014" t="str">
        <f>IF(IFERROR('Blocks A'!DO189-'Pre-1.095 (Hard Copy)'!BX175, 0)=0, " ", ('Blocks A'!DO189-'Pre-1.095 (Hard Copy)'!BX175))</f>
        <v> </v>
      </c>
      <c r="BY175" s="1014" t="str">
        <f>IF(IFERROR('Blocks A'!DP189-'Pre-1.095 (Hard Copy)'!BY175, 0)=0, " ", ('Blocks A'!DP189-'Pre-1.095 (Hard Copy)'!BY175))</f>
        <v> </v>
      </c>
      <c r="BZ175" s="1014" t="str">
        <f>IF(IFERROR('Blocks A'!DQ189-'Pre-1.095 (Hard Copy)'!BZ175, 0)=0, " ", ('Blocks A'!DQ189-'Pre-1.095 (Hard Copy)'!BZ175))</f>
        <v> </v>
      </c>
      <c r="CA175" s="1014" t="str">
        <f>IF(IFERROR('Blocks A'!DR189-'Pre-1.095 (Hard Copy)'!CA175, 0)=0, " ", ('Blocks A'!DR189-'Pre-1.095 (Hard Copy)'!CA175))</f>
        <v> </v>
      </c>
      <c r="CB175" s="1014" t="str">
        <f>IF(IFERROR('Blocks A'!DS189-'Pre-1.095 (Hard Copy)'!CB175, 0)=0, " ", ('Blocks A'!DS189-'Pre-1.095 (Hard Copy)'!CB175))</f>
        <v> </v>
      </c>
      <c r="CC175" s="1014" t="str">
        <f>IF(IFERROR('Blocks A'!DT189-'Pre-1.095 (Hard Copy)'!CC175, 0)=0, " ", ('Blocks A'!DT189-'Pre-1.095 (Hard Copy)'!CC175))</f>
        <v>-130</v>
      </c>
      <c r="CD175" s="1014" t="str">
        <f>IF(IFERROR('Blocks A'!DU189-'Pre-1.095 (Hard Copy)'!CD175, 0)=0, " ", ('Blocks A'!DU189-'Pre-1.095 (Hard Copy)'!CD175))</f>
        <v>-232</v>
      </c>
      <c r="CE175" s="1014" t="str">
        <f>IF(IFERROR('Blocks A'!DX189-'Pre-1.095 (Hard Copy)'!CE175, 0)=0, " ", ('Blocks A'!DX189-'Pre-1.095 (Hard Copy)'!CE175))</f>
        <v>-9</v>
      </c>
      <c r="CF175" s="1014" t="str">
        <f>IF(IFERROR('Blocks A'!DY189-'Pre-1.095 (Hard Copy)'!CF175, 0)=0, " ", ('Blocks A'!DY189-'Pre-1.095 (Hard Copy)'!CF175))</f>
        <v>-1,389</v>
      </c>
      <c r="CG175" s="1016" t="str">
        <f>IF(IFERROR('Blocks A'!DZ189-'Pre-1.095 (Hard Copy)'!CG175, 0)=0, " ", ('Blocks A'!DZ189-'Pre-1.095 (Hard Copy)'!CG175))</f>
        <v>-0.0014</v>
      </c>
      <c r="CH175" s="1015" t="str">
        <f>IF(IFERROR('Blocks A'!DV189-'Pre-1.095 (Hard Copy)'!CH175, 0)=0, " ", ('Blocks A'!DV189-'Pre-1.095 (Hard Copy)'!CH175))</f>
        <v>-16.5</v>
      </c>
      <c r="CI175" s="1015" t="str">
        <f>IF(IFERROR('Blocks A'!DW189-'Pre-1.095 (Hard Copy)'!CI175, 0)=0, " ", ('Blocks A'!DW189-'Pre-1.095 (Hard Copy)'!CI175))</f>
        <v>-85.9</v>
      </c>
      <c r="CJ175" s="1014" t="str">
        <f>IF(IFERROR('Blocks A'!EA189-'Pre-1.095 (Hard Copy)'!CJ175, 0)=0, " ", ('Blocks A'!EA189-'Pre-1.095 (Hard Copy)'!CJ175))</f>
        <v>-9</v>
      </c>
      <c r="CK175" s="1017" t="str">
        <f>IF(IFERROR('Blocks A'!EB189-'Pre-1.095 (Hard Copy)'!CK175, 0)=0, " ", ('Blocks A'!EB189-'Pre-1.095 (Hard Copy)'!CK175))</f>
        <v>-0.15</v>
      </c>
      <c r="CL175" s="1017" t="str">
        <f>IF(IFERROR('Blocks A'!EC189-'Pre-1.095 (Hard Copy)'!CL175, 0)=0, " ", ('Blocks A'!EC189-'Pre-1.095 (Hard Copy)'!CL175))</f>
        <v>-0.00</v>
      </c>
      <c r="CM175" s="1017" t="str">
        <f>IF(IFERROR('Blocks A'!EH189-'Pre-1.095 (Hard Copy)'!CM175, 0)=0, " ", ('Blocks A'!EH189-'Pre-1.095 (Hard Copy)'!CM175))</f>
        <v>-0.00</v>
      </c>
      <c r="CN175" s="1014" t="str">
        <f>IF(IFERROR('Blocks A'!ED189-'Pre-1.095 (Hard Copy)'!CN175, 0)=0, " ", ('Blocks A'!ED189-'Pre-1.095 (Hard Copy)'!CN175))</f>
        <v>-1,389</v>
      </c>
      <c r="CO175" s="1017" t="str">
        <f>IF(IFERROR('Blocks A'!EE189-'Pre-1.095 (Hard Copy)'!CO175, 0)=0, " ", ('Blocks A'!EE189-'Pre-1.095 (Hard Copy)'!CO175))</f>
        <v>-1.39</v>
      </c>
      <c r="CP175" s="1017" t="str">
        <f>IF(IFERROR('Blocks A'!EF189-'Pre-1.095 (Hard Copy)'!CP175, 0)=0, " ", ('Blocks A'!EF189-'Pre-1.095 (Hard Copy)'!CP175))</f>
        <v>-0.00</v>
      </c>
      <c r="CQ175" s="1016" t="str">
        <f>IF(IFERROR('Blocks A'!EG189-'Pre-1.095 (Hard Copy)'!CQ175, 0)=0, " ", ('Blocks A'!EG189-'Pre-1.095 (Hard Copy)'!CQ175))</f>
        <v>-0.0014</v>
      </c>
      <c r="CR175" s="1018">
        <v>20.0</v>
      </c>
    </row>
    <row r="176">
      <c r="B176" s="1013" t="s">
        <v>1043</v>
      </c>
      <c r="C176" s="969" t="s">
        <v>886</v>
      </c>
      <c r="D176" s="969">
        <v>1.0</v>
      </c>
      <c r="E176" s="969">
        <v>1.0</v>
      </c>
      <c r="F176" s="969">
        <v>1.0</v>
      </c>
      <c r="G176" s="1014" t="str">
        <f>IF(IFERROR('Blocks A'!G190-'Pre-1.095 (Hard Copy)'!G176, 0)=0, " ", ('Blocks A'!G190-'Pre-1.095 (Hard Copy)'!G176))</f>
        <v> </v>
      </c>
      <c r="H176" s="1014" t="str">
        <f>IF(IFERROR('Blocks A'!H190-'Pre-1.095 (Hard Copy)'!H176, 0)=0, " ", ('Blocks A'!H190-'Pre-1.095 (Hard Copy)'!H176))</f>
        <v> </v>
      </c>
      <c r="I176" s="1014" t="str">
        <f>IF(IFERROR('Blocks A'!I190-'Pre-1.095 (Hard Copy)'!I176, 0)=0, " ", ('Blocks A'!I190-'Pre-1.095 (Hard Copy)'!I176))</f>
        <v> </v>
      </c>
      <c r="J176" s="1014" t="str">
        <f>IF(IFERROR('Blocks A'!J190-'Pre-1.095 (Hard Copy)'!J176, 0)=0, " ", ('Blocks A'!J190-'Pre-1.095 (Hard Copy)'!J176))</f>
        <v> </v>
      </c>
      <c r="K176" s="1014" t="str">
        <f>IF(IFERROR('Blocks A'!K190-'Pre-1.095 (Hard Copy)'!K176, 0)=0, " ", ('Blocks A'!K190-'Pre-1.095 (Hard Copy)'!K176))</f>
        <v> </v>
      </c>
      <c r="L176" s="1014" t="str">
        <f>IF(IFERROR('Blocks A'!L190-'Pre-1.095 (Hard Copy)'!L176, 0)=0, " ", ('Blocks A'!L190-'Pre-1.095 (Hard Copy)'!L176))</f>
        <v> </v>
      </c>
      <c r="M176" s="1014" t="str">
        <f>IF(IFERROR('Blocks A'!N190-'Pre-1.095 (Hard Copy)'!M176, 0)=0, " ", ('Blocks A'!N190-'Pre-1.095 (Hard Copy)'!M176))</f>
        <v> </v>
      </c>
      <c r="N176" s="1014" t="str">
        <f>IF(IFERROR('Blocks A'!O190-'Pre-1.095 (Hard Copy)'!N176, 0)=0, " ", ('Blocks A'!O190-'Pre-1.095 (Hard Copy)'!N176))</f>
        <v> </v>
      </c>
      <c r="O176" s="1014" t="str">
        <f>IF(IFERROR('Blocks A'!P190-'Pre-1.095 (Hard Copy)'!O176, 0)=0, " ", ('Blocks A'!P190-'Pre-1.095 (Hard Copy)'!O176))</f>
        <v> </v>
      </c>
      <c r="P176" s="1014" t="str">
        <f>IF(IFERROR('Blocks A'!Q190-'Pre-1.095 (Hard Copy)'!P176, 0)=0, " ", ('Blocks A'!Q190-'Pre-1.095 (Hard Copy)'!P176))</f>
        <v> </v>
      </c>
      <c r="Q176" s="1014" t="str">
        <f>IF(IFERROR('Blocks A'!R190-'Pre-1.095 (Hard Copy)'!Q176, 0)=0, " ", ('Blocks A'!R190-'Pre-1.095 (Hard Copy)'!Q176))</f>
        <v> </v>
      </c>
      <c r="R176" s="1014" t="str">
        <f>IF(IFERROR('Blocks A'!S190-'Pre-1.095 (Hard Copy)'!R176, 0)=0, " ", ('Blocks A'!S190-'Pre-1.095 (Hard Copy)'!R176))</f>
        <v> </v>
      </c>
      <c r="S176" s="1014" t="str">
        <f>IF(IFERROR('Blocks A'!T190-'Pre-1.095 (Hard Copy)'!S176, 0)=0, " ", ('Blocks A'!T190-'Pre-1.095 (Hard Copy)'!S176))</f>
        <v> </v>
      </c>
      <c r="T176" s="1014" t="str">
        <f>IF(IFERROR('Blocks A'!M190-'Pre-1.095 (Hard Copy)'!T176, 0)=0, " ", ('Blocks A'!M190-'Pre-1.095 (Hard Copy)'!T176))</f>
        <v> </v>
      </c>
      <c r="U176" s="1014" t="str">
        <f>IF(IFERROR('Blocks A'!U190-'Pre-1.095 (Hard Copy)'!U176, 0)=0, " ", ('Blocks A'!U190-'Pre-1.095 (Hard Copy)'!U176))</f>
        <v> </v>
      </c>
      <c r="V176" s="1014" t="str">
        <f>IF(IFERROR('Blocks A'!V190-'Pre-1.095 (Hard Copy)'!V176, 0)=0, " ", ('Blocks A'!V190-'Pre-1.095 (Hard Copy)'!V176))</f>
        <v> </v>
      </c>
      <c r="W176" s="1014" t="str">
        <f>IF(IFERROR('Blocks A'!W190-'Pre-1.095 (Hard Copy)'!W176, 0)=0, " ", ('Blocks A'!W190-'Pre-1.095 (Hard Copy)'!W176))</f>
        <v> </v>
      </c>
      <c r="X176" s="1014" t="str">
        <f>IF(IFERROR('Blocks A'!X190-'Pre-1.095 (Hard Copy)'!X176, 0)=0, " ", ('Blocks A'!X190-'Pre-1.095 (Hard Copy)'!X176))</f>
        <v> </v>
      </c>
      <c r="Y176" s="1014" t="str">
        <f>IF(IFERROR('Blocks A'!AC190-'Pre-1.095 (Hard Copy)'!Y176, 0)=0, " ", ('Blocks A'!AC190-'Pre-1.095 (Hard Copy)'!Y176))</f>
        <v> </v>
      </c>
      <c r="Z176" s="1014" t="str">
        <f>IF(IFERROR('Blocks A'!Y190-'Pre-1.095 (Hard Copy)'!Z176, 0)=0, " ", ('Blocks A'!Y190-'Pre-1.095 (Hard Copy)'!Z176))</f>
        <v> </v>
      </c>
      <c r="AA176" s="1014" t="str">
        <f>IF(IFERROR('Blocks A'!Z190-'Pre-1.095 (Hard Copy)'!AA176, 0)=0, " ", ('Blocks A'!Z190-'Pre-1.095 (Hard Copy)'!AA176))</f>
        <v> </v>
      </c>
      <c r="AB176" s="1014" t="str">
        <f>IF(IFERROR('Blocks A'!AA190-'Pre-1.095 (Hard Copy)'!AB176, 0)=0, " ", ('Blocks A'!AA190-'Pre-1.095 (Hard Copy)'!AB176))</f>
        <v> </v>
      </c>
      <c r="AC176" s="1014" t="str">
        <f>IF(IFERROR('Blocks A'!AB190-'Pre-1.095 (Hard Copy)'!AC176, 0)=0, " ", ('Blocks A'!AB190-'Pre-1.095 (Hard Copy)'!AC176))</f>
        <v> </v>
      </c>
      <c r="AD176" s="1014" t="str">
        <f>IF(IFERROR('Blocks A'!AY190-'Pre-1.095 (Hard Copy)'!AD176, 0)=0, " ", ('Blocks A'!AY190-'Pre-1.095 (Hard Copy)'!AD176))</f>
        <v> </v>
      </c>
      <c r="AE176" s="1014" t="str">
        <f>IF(IFERROR('Blocks A'!AZ190-'Pre-1.095 (Hard Copy)'!AE176, 0)=0, " ", ('Blocks A'!AZ190-'Pre-1.095 (Hard Copy)'!AE176))</f>
        <v> </v>
      </c>
      <c r="AF176" s="1014" t="str">
        <f>IF(IFERROR('Blocks A'!BA190-'Pre-1.095 (Hard Copy)'!AF176, 0)=0, " ", ('Blocks A'!BA190-'Pre-1.095 (Hard Copy)'!AF176))</f>
        <v> </v>
      </c>
      <c r="AG176" s="1014" t="str">
        <f>IF(IFERROR('Blocks A'!BB190-'Pre-1.095 (Hard Copy)'!AG176, 0)=0, " ", ('Blocks A'!BB190-'Pre-1.095 (Hard Copy)'!AG176))</f>
        <v> </v>
      </c>
      <c r="AH176" s="1014" t="str">
        <f>IF(IFERROR('Blocks A'!BC190-'Pre-1.095 (Hard Copy)'!AH176, 0)=0, " ", ('Blocks A'!BC190-'Pre-1.095 (Hard Copy)'!AH176))</f>
        <v> </v>
      </c>
      <c r="AI176" s="1014" t="str">
        <f>IF(IFERROR('Blocks A'!BJ190-'Pre-1.095 (Hard Copy)'!AI176, 0)=0, " ", ('Blocks A'!BJ190-'Pre-1.095 (Hard Copy)'!AI176))</f>
        <v> </v>
      </c>
      <c r="AJ176" s="1014" t="str">
        <f>IF(IFERROR('Blocks A'!BD190-'Pre-1.095 (Hard Copy)'!AJ176, 0)=0, " ", ('Blocks A'!BD190-'Pre-1.095 (Hard Copy)'!AJ176))</f>
        <v> </v>
      </c>
      <c r="AK176" s="1014" t="str">
        <f>IF(IFERROR('Blocks A'!BE190-'Pre-1.095 (Hard Copy)'!AK176, 0)=0, " ", ('Blocks A'!BE190-'Pre-1.095 (Hard Copy)'!AK176))</f>
        <v> </v>
      </c>
      <c r="AL176" s="1014" t="str">
        <f>IF(IFERROR('Blocks A'!BF190-'Pre-1.095 (Hard Copy)'!AL176, 0)=0, " ", ('Blocks A'!BF190-'Pre-1.095 (Hard Copy)'!AL176))</f>
        <v> </v>
      </c>
      <c r="AM176" s="1014" t="str">
        <f>IF(IFERROR('Blocks A'!BG190-'Pre-1.095 (Hard Copy)'!AM176, 0)=0, " ", ('Blocks A'!BG190-'Pre-1.095 (Hard Copy)'!AM176))</f>
        <v> </v>
      </c>
      <c r="AN176" s="1014" t="str">
        <f>IF(IFERROR('Blocks A'!BH190-'Pre-1.095 (Hard Copy)'!AN176, 0)=0, " ", ('Blocks A'!BH190-'Pre-1.095 (Hard Copy)'!AN176))</f>
        <v> </v>
      </c>
      <c r="AO176" s="1014" t="str">
        <f>IF(IFERROR('Blocks A'!BI190-'Pre-1.095 (Hard Copy)'!AO176, 0)=0, " ", ('Blocks A'!BI190-'Pre-1.095 (Hard Copy)'!AO176))</f>
        <v> </v>
      </c>
      <c r="AP176" s="1014" t="str">
        <f>IF(IFERROR('Blocks A'!BK190-'Pre-1.095 (Hard Copy)'!AP176, 0)=0, " ", ('Blocks A'!BK190-'Pre-1.095 (Hard Copy)'!AP176))</f>
        <v> </v>
      </c>
      <c r="AQ176" s="1014" t="str">
        <f>IF(IFERROR('Blocks A'!BL190-'Pre-1.095 (Hard Copy)'!AQ176, 0)=0, " ", ('Blocks A'!BL190-'Pre-1.095 (Hard Copy)'!AQ176))</f>
        <v> </v>
      </c>
      <c r="AR176" s="1014" t="str">
        <f>IF(IFERROR('Blocks A'!BM190-'Pre-1.095 (Hard Copy)'!AR176, 0)=0, " ", ('Blocks A'!BM190-'Pre-1.095 (Hard Copy)'!AR176))</f>
        <v> </v>
      </c>
      <c r="AS176" s="1014" t="str">
        <f>IF(IFERROR('Blocks A'!BO190-'Pre-1.095 (Hard Copy)'!AS176, 0)=0, " ", ('Blocks A'!BO190-'Pre-1.095 (Hard Copy)'!AS176))</f>
        <v> </v>
      </c>
      <c r="AT176" s="1014" t="str">
        <f>IF(IFERROR('Blocks A'!BP190-'Pre-1.095 (Hard Copy)'!AT176, 0)=0, " ", ('Blocks A'!BP190-'Pre-1.095 (Hard Copy)'!AT176))</f>
        <v> </v>
      </c>
      <c r="AU176" s="1014" t="str">
        <f>IF(IFERROR('Blocks A'!BQ190-'Pre-1.095 (Hard Copy)'!AU176, 0)=0, " ", ('Blocks A'!BQ190-'Pre-1.095 (Hard Copy)'!AU176))</f>
        <v> </v>
      </c>
      <c r="AV176" s="1014" t="str">
        <f>IF(IFERROR('Blocks A'!BR190-'Pre-1.095 (Hard Copy)'!AV176, 0)=0, " ", ('Blocks A'!BR190-'Pre-1.095 (Hard Copy)'!AV176))</f>
        <v> </v>
      </c>
      <c r="AW176" s="1014" t="str">
        <f>IF(IFERROR('Blocks A'!BS190-'Pre-1.095 (Hard Copy)'!AW176, 0)=0, " ", ('Blocks A'!BS190-'Pre-1.095 (Hard Copy)'!AW176))</f>
        <v> </v>
      </c>
      <c r="AX176" s="1014" t="str">
        <f>IF(IFERROR('Blocks A'!BT190-'Pre-1.095 (Hard Copy)'!AX176, 0)=0, " ", ('Blocks A'!BT190-'Pre-1.095 (Hard Copy)'!AX176))</f>
        <v> </v>
      </c>
      <c r="AY176" s="1014" t="str">
        <f>IF(IFERROR('Blocks A'!BU190-'Pre-1.095 (Hard Copy)'!AY176, 0)=0, " ", ('Blocks A'!BU190-'Pre-1.095 (Hard Copy)'!AY176))</f>
        <v> </v>
      </c>
      <c r="AZ176" s="1014" t="str">
        <f>IF(IFERROR('Blocks A'!BW190-'Pre-1.095 (Hard Copy)'!AZ176, 0)=0, " ", ('Blocks A'!BW190-'Pre-1.095 (Hard Copy)'!AZ176))</f>
        <v> </v>
      </c>
      <c r="BA176" s="1014" t="str">
        <f>IF(IFERROR('Blocks A'!BX190-'Pre-1.095 (Hard Copy)'!BA176, 0)=0, " ", ('Blocks A'!BX190-'Pre-1.095 (Hard Copy)'!BA176))</f>
        <v> </v>
      </c>
      <c r="BB176" s="1014" t="str">
        <f>IF(IFERROR('Blocks A'!BY190-'Pre-1.095 (Hard Copy)'!BB176, 0)=0, " ", ('Blocks A'!BY190-'Pre-1.095 (Hard Copy)'!BB176))</f>
        <v> </v>
      </c>
      <c r="BC176" s="1015" t="str">
        <f>IF(IFERROR('Blocks A'!BZ190-'Pre-1.095 (Hard Copy)'!BC176, 0)=0, " ", ('Blocks A'!BZ190-'Pre-1.095 (Hard Copy)'!BC176))</f>
        <v> </v>
      </c>
      <c r="BD176" s="1014" t="str">
        <f>IF(IFERROR('Blocks A'!BV190-'Pre-1.095 (Hard Copy)'!BD176, 0)=0, " ", ('Blocks A'!BV190-'Pre-1.095 (Hard Copy)'!BD176))</f>
        <v> </v>
      </c>
      <c r="BE176" s="1014" t="str">
        <f>IF(IFERROR('Blocks A'!CB190-'Pre-1.095 (Hard Copy)'!BE176, 0)=0, " ", ('Blocks A'!CB190-'Pre-1.095 (Hard Copy)'!BE176))</f>
        <v> </v>
      </c>
      <c r="BF176" s="1014" t="str">
        <f>IF(IFERROR('Blocks A'!CC190-'Pre-1.095 (Hard Copy)'!BF176, 0)=0, " ", ('Blocks A'!CC190-'Pre-1.095 (Hard Copy)'!BF176))</f>
        <v>-0</v>
      </c>
      <c r="BG176" s="1016" t="str">
        <f>IF(IFERROR('Blocks A'!CD190-'Pre-1.095 (Hard Copy)'!BG176, 0)=0, " ", ('Blocks A'!CD190-'Pre-1.095 (Hard Copy)'!BG176))</f>
        <v>-0.0000</v>
      </c>
      <c r="BH176" s="1014" t="str">
        <f>IF(IFERROR('Blocks A'!CE190-'Pre-1.095 (Hard Copy)'!BH176, 0)=0, " ", ('Blocks A'!CE190-'Pre-1.095 (Hard Copy)'!BH176))</f>
        <v> </v>
      </c>
      <c r="BI176" s="1014" t="str">
        <f>IF(IFERROR('Blocks A'!CZ190-'Pre-1.095 (Hard Copy)'!BI176, 0)=0, " ", ('Blocks A'!CZ190-'Pre-1.095 (Hard Copy)'!BI176))</f>
        <v>-120</v>
      </c>
      <c r="BJ176" s="1014" t="str">
        <f>IF(IFERROR('Blocks A'!DA190-'Pre-1.095 (Hard Copy)'!BJ176, 0)=0, " ", ('Blocks A'!DA190-'Pre-1.095 (Hard Copy)'!BJ176))</f>
        <v> </v>
      </c>
      <c r="BK176" s="1014" t="str">
        <f>IF(IFERROR('Blocks A'!DB190-'Pre-1.095 (Hard Copy)'!BK176, 0)=0, " ", ('Blocks A'!DB190-'Pre-1.095 (Hard Copy)'!BK176))</f>
        <v> </v>
      </c>
      <c r="BL176" s="1014" t="str">
        <f>IF(IFERROR('Blocks A'!DC190-'Pre-1.095 (Hard Copy)'!BL176, 0)=0, " ", ('Blocks A'!DC190-'Pre-1.095 (Hard Copy)'!BL176))</f>
        <v> </v>
      </c>
      <c r="BM176" s="1014" t="str">
        <f>IF(IFERROR('Blocks A'!DD190-'Pre-1.095 (Hard Copy)'!BM176, 0)=0, " ", ('Blocks A'!DD190-'Pre-1.095 (Hard Copy)'!BM176))</f>
        <v> </v>
      </c>
      <c r="BN176" s="1014" t="str">
        <f>IF(IFERROR('Blocks A'!DE190-'Pre-1.095 (Hard Copy)'!BN176, 0)=0, " ", ('Blocks A'!DE190-'Pre-1.095 (Hard Copy)'!BN176))</f>
        <v> </v>
      </c>
      <c r="BO176" s="1014" t="str">
        <f>IF(IFERROR('Blocks A'!DF190-'Pre-1.095 (Hard Copy)'!BO176, 0)=0, " ", ('Blocks A'!DF190-'Pre-1.095 (Hard Copy)'!BO176))</f>
        <v> </v>
      </c>
      <c r="BP176" s="1014" t="str">
        <f>IF(IFERROR('Blocks A'!DG190-'Pre-1.095 (Hard Copy)'!BP176, 0)=0, " ", ('Blocks A'!DG190-'Pre-1.095 (Hard Copy)'!BP176))</f>
        <v> </v>
      </c>
      <c r="BQ176" s="1014" t="str">
        <f>IF(IFERROR('Blocks A'!DH190-'Pre-1.095 (Hard Copy)'!BQ176, 0)=0, " ", ('Blocks A'!DH190-'Pre-1.095 (Hard Copy)'!BQ176))</f>
        <v> </v>
      </c>
      <c r="BR176" s="1014" t="str">
        <f>IF(IFERROR('Blocks A'!DI190-'Pre-1.095 (Hard Copy)'!BR176, 0)=0, " ", ('Blocks A'!DI190-'Pre-1.095 (Hard Copy)'!BR176))</f>
        <v> </v>
      </c>
      <c r="BS176" s="1014" t="str">
        <f>IF(IFERROR('Blocks A'!DJ190-'Pre-1.095 (Hard Copy)'!BS176, 0)=0, " ", ('Blocks A'!DJ190-'Pre-1.095 (Hard Copy)'!BS176))</f>
        <v>-214</v>
      </c>
      <c r="BT176" s="1014" t="str">
        <f>IF(IFERROR('Blocks A'!DK190-'Pre-1.095 (Hard Copy)'!BT176, 0)=0, " ", ('Blocks A'!DK190-'Pre-1.095 (Hard Copy)'!BT176))</f>
        <v> </v>
      </c>
      <c r="BU176" s="1014" t="str">
        <f>IF(IFERROR('Blocks A'!DL190-'Pre-1.095 (Hard Copy)'!BU176, 0)=0, " ", ('Blocks A'!DL190-'Pre-1.095 (Hard Copy)'!BU176))</f>
        <v> </v>
      </c>
      <c r="BV176" s="1014" t="str">
        <f>IF(IFERROR('Blocks A'!DM190-'Pre-1.095 (Hard Copy)'!BV176, 0)=0, " ", ('Blocks A'!DM190-'Pre-1.095 (Hard Copy)'!BV176))</f>
        <v> </v>
      </c>
      <c r="BW176" s="1014" t="str">
        <f>IF(IFERROR('Blocks A'!DN190-'Pre-1.095 (Hard Copy)'!BW176, 0)=0, " ", ('Blocks A'!DN190-'Pre-1.095 (Hard Copy)'!BW176))</f>
        <v> </v>
      </c>
      <c r="BX176" s="1014" t="str">
        <f>IF(IFERROR('Blocks A'!DO190-'Pre-1.095 (Hard Copy)'!BX176, 0)=0, " ", ('Blocks A'!DO190-'Pre-1.095 (Hard Copy)'!BX176))</f>
        <v> </v>
      </c>
      <c r="BY176" s="1014" t="str">
        <f>IF(IFERROR('Blocks A'!DP190-'Pre-1.095 (Hard Copy)'!BY176, 0)=0, " ", ('Blocks A'!DP190-'Pre-1.095 (Hard Copy)'!BY176))</f>
        <v> </v>
      </c>
      <c r="BZ176" s="1014" t="str">
        <f>IF(IFERROR('Blocks A'!DQ190-'Pre-1.095 (Hard Copy)'!BZ176, 0)=0, " ", ('Blocks A'!DQ190-'Pre-1.095 (Hard Copy)'!BZ176))</f>
        <v> </v>
      </c>
      <c r="CA176" s="1014" t="str">
        <f>IF(IFERROR('Blocks A'!DR190-'Pre-1.095 (Hard Copy)'!CA176, 0)=0, " ", ('Blocks A'!DR190-'Pre-1.095 (Hard Copy)'!CA176))</f>
        <v> </v>
      </c>
      <c r="CB176" s="1014" t="str">
        <f>IF(IFERROR('Blocks A'!DS190-'Pre-1.095 (Hard Copy)'!CB176, 0)=0, " ", ('Blocks A'!DS190-'Pre-1.095 (Hard Copy)'!CB176))</f>
        <v> </v>
      </c>
      <c r="CC176" s="1014" t="str">
        <f>IF(IFERROR('Blocks A'!DT190-'Pre-1.095 (Hard Copy)'!CC176, 0)=0, " ", ('Blocks A'!DT190-'Pre-1.095 (Hard Copy)'!CC176))</f>
        <v>-120</v>
      </c>
      <c r="CD176" s="1014" t="str">
        <f>IF(IFERROR('Blocks A'!DU190-'Pre-1.095 (Hard Copy)'!CD176, 0)=0, " ", ('Blocks A'!DU190-'Pre-1.095 (Hard Copy)'!CD176))</f>
        <v>-214</v>
      </c>
      <c r="CE176" s="1014" t="str">
        <f>IF(IFERROR('Blocks A'!DX190-'Pre-1.095 (Hard Copy)'!CE176, 0)=0, " ", ('Blocks A'!DX190-'Pre-1.095 (Hard Copy)'!CE176))</f>
        <v>-8</v>
      </c>
      <c r="CF176" s="1014" t="str">
        <f>IF(IFERROR('Blocks A'!DY190-'Pre-1.095 (Hard Copy)'!CF176, 0)=0, " ", ('Blocks A'!DY190-'Pre-1.095 (Hard Copy)'!CF176))</f>
        <v>-1,282</v>
      </c>
      <c r="CG176" s="1016" t="str">
        <f>IF(IFERROR('Blocks A'!DZ190-'Pre-1.095 (Hard Copy)'!CG176, 0)=0, " ", ('Blocks A'!DZ190-'Pre-1.095 (Hard Copy)'!CG176))</f>
        <v>-0.0013</v>
      </c>
      <c r="CH176" s="1015" t="str">
        <f>IF(IFERROR('Blocks A'!DV190-'Pre-1.095 (Hard Copy)'!CH176, 0)=0, " ", ('Blocks A'!DV190-'Pre-1.095 (Hard Copy)'!CH176))</f>
        <v>-15.2</v>
      </c>
      <c r="CI176" s="1015" t="str">
        <f>IF(IFERROR('Blocks A'!DW190-'Pre-1.095 (Hard Copy)'!CI176, 0)=0, " ", ('Blocks A'!DW190-'Pre-1.095 (Hard Copy)'!CI176))</f>
        <v>-79.3</v>
      </c>
      <c r="CJ176" s="1014" t="str">
        <f>IF(IFERROR('Blocks A'!EA190-'Pre-1.095 (Hard Copy)'!CJ176, 0)=0, " ", ('Blocks A'!EA190-'Pre-1.095 (Hard Copy)'!CJ176))</f>
        <v>-8</v>
      </c>
      <c r="CK176" s="1017" t="str">
        <f>IF(IFERROR('Blocks A'!EB190-'Pre-1.095 (Hard Copy)'!CK176, 0)=0, " ", ('Blocks A'!EB190-'Pre-1.095 (Hard Copy)'!CK176))</f>
        <v>-0.14</v>
      </c>
      <c r="CL176" s="1017" t="str">
        <f>IF(IFERROR('Blocks A'!EC190-'Pre-1.095 (Hard Copy)'!CL176, 0)=0, " ", ('Blocks A'!EC190-'Pre-1.095 (Hard Copy)'!CL176))</f>
        <v>-0.00</v>
      </c>
      <c r="CM176" s="1017" t="str">
        <f>IF(IFERROR('Blocks A'!EH190-'Pre-1.095 (Hard Copy)'!CM176, 0)=0, " ", ('Blocks A'!EH190-'Pre-1.095 (Hard Copy)'!CM176))</f>
        <v>-0.00</v>
      </c>
      <c r="CN176" s="1014" t="str">
        <f>IF(IFERROR('Blocks A'!ED190-'Pre-1.095 (Hard Copy)'!CN176, 0)=0, " ", ('Blocks A'!ED190-'Pre-1.095 (Hard Copy)'!CN176))</f>
        <v>-1,282</v>
      </c>
      <c r="CO176" s="1017" t="str">
        <f>IF(IFERROR('Blocks A'!EE190-'Pre-1.095 (Hard Copy)'!CO176, 0)=0, " ", ('Blocks A'!EE190-'Pre-1.095 (Hard Copy)'!CO176))</f>
        <v>-1.28</v>
      </c>
      <c r="CP176" s="1017" t="str">
        <f>IF(IFERROR('Blocks A'!EF190-'Pre-1.095 (Hard Copy)'!CP176, 0)=0, " ", ('Blocks A'!EF190-'Pre-1.095 (Hard Copy)'!CP176))</f>
        <v>-0.00</v>
      </c>
      <c r="CQ176" s="1016" t="str">
        <f>IF(IFERROR('Blocks A'!EG190-'Pre-1.095 (Hard Copy)'!CQ176, 0)=0, " ", ('Blocks A'!EG190-'Pre-1.095 (Hard Copy)'!CQ176))</f>
        <v>-0.0013</v>
      </c>
      <c r="CR176" s="1018">
        <v>24.0</v>
      </c>
    </row>
    <row r="177">
      <c r="B177" s="1013" t="s">
        <v>1044</v>
      </c>
      <c r="C177" s="969" t="s">
        <v>886</v>
      </c>
      <c r="D177" s="969">
        <v>1.0</v>
      </c>
      <c r="E177" s="969">
        <v>1.0</v>
      </c>
      <c r="F177" s="969">
        <v>1.0</v>
      </c>
      <c r="G177" s="1014" t="str">
        <f>IF(IFERROR('Blocks A'!G191-'Pre-1.095 (Hard Copy)'!G177, 0)=0, " ", ('Blocks A'!G191-'Pre-1.095 (Hard Copy)'!G177))</f>
        <v> </v>
      </c>
      <c r="H177" s="1014" t="str">
        <f>IF(IFERROR('Blocks A'!H191-'Pre-1.095 (Hard Copy)'!H177, 0)=0, " ", ('Blocks A'!H191-'Pre-1.095 (Hard Copy)'!H177))</f>
        <v> </v>
      </c>
      <c r="I177" s="1014" t="str">
        <f>IF(IFERROR('Blocks A'!I191-'Pre-1.095 (Hard Copy)'!I177, 0)=0, " ", ('Blocks A'!I191-'Pre-1.095 (Hard Copy)'!I177))</f>
        <v> </v>
      </c>
      <c r="J177" s="1014" t="str">
        <f>IF(IFERROR('Blocks A'!J191-'Pre-1.095 (Hard Copy)'!J177, 0)=0, " ", ('Blocks A'!J191-'Pre-1.095 (Hard Copy)'!J177))</f>
        <v> </v>
      </c>
      <c r="K177" s="1014" t="str">
        <f>IF(IFERROR('Blocks A'!K191-'Pre-1.095 (Hard Copy)'!K177, 0)=0, " ", ('Blocks A'!K191-'Pre-1.095 (Hard Copy)'!K177))</f>
        <v> </v>
      </c>
      <c r="L177" s="1014" t="str">
        <f>IF(IFERROR('Blocks A'!L191-'Pre-1.095 (Hard Copy)'!L177, 0)=0, " ", ('Blocks A'!L191-'Pre-1.095 (Hard Copy)'!L177))</f>
        <v> </v>
      </c>
      <c r="M177" s="1014" t="str">
        <f>IF(IFERROR('Blocks A'!N191-'Pre-1.095 (Hard Copy)'!M177, 0)=0, " ", ('Blocks A'!N191-'Pre-1.095 (Hard Copy)'!M177))</f>
        <v> </v>
      </c>
      <c r="N177" s="1014" t="str">
        <f>IF(IFERROR('Blocks A'!O191-'Pre-1.095 (Hard Copy)'!N177, 0)=0, " ", ('Blocks A'!O191-'Pre-1.095 (Hard Copy)'!N177))</f>
        <v> </v>
      </c>
      <c r="O177" s="1014" t="str">
        <f>IF(IFERROR('Blocks A'!P191-'Pre-1.095 (Hard Copy)'!O177, 0)=0, " ", ('Blocks A'!P191-'Pre-1.095 (Hard Copy)'!O177))</f>
        <v> </v>
      </c>
      <c r="P177" s="1014" t="str">
        <f>IF(IFERROR('Blocks A'!Q191-'Pre-1.095 (Hard Copy)'!P177, 0)=0, " ", ('Blocks A'!Q191-'Pre-1.095 (Hard Copy)'!P177))</f>
        <v> </v>
      </c>
      <c r="Q177" s="1014" t="str">
        <f>IF(IFERROR('Blocks A'!R191-'Pre-1.095 (Hard Copy)'!Q177, 0)=0, " ", ('Blocks A'!R191-'Pre-1.095 (Hard Copy)'!Q177))</f>
        <v> </v>
      </c>
      <c r="R177" s="1014" t="str">
        <f>IF(IFERROR('Blocks A'!S191-'Pre-1.095 (Hard Copy)'!R177, 0)=0, " ", ('Blocks A'!S191-'Pre-1.095 (Hard Copy)'!R177))</f>
        <v> </v>
      </c>
      <c r="S177" s="1014" t="str">
        <f>IF(IFERROR('Blocks A'!T191-'Pre-1.095 (Hard Copy)'!S177, 0)=0, " ", ('Blocks A'!T191-'Pre-1.095 (Hard Copy)'!S177))</f>
        <v> </v>
      </c>
      <c r="T177" s="1014" t="str">
        <f>IF(IFERROR('Blocks A'!M191-'Pre-1.095 (Hard Copy)'!T177, 0)=0, " ", ('Blocks A'!M191-'Pre-1.095 (Hard Copy)'!T177))</f>
        <v> </v>
      </c>
      <c r="U177" s="1014" t="str">
        <f>IF(IFERROR('Blocks A'!U191-'Pre-1.095 (Hard Copy)'!U177, 0)=0, " ", ('Blocks A'!U191-'Pre-1.095 (Hard Copy)'!U177))</f>
        <v> </v>
      </c>
      <c r="V177" s="1014" t="str">
        <f>IF(IFERROR('Blocks A'!V191-'Pre-1.095 (Hard Copy)'!V177, 0)=0, " ", ('Blocks A'!V191-'Pre-1.095 (Hard Copy)'!V177))</f>
        <v> </v>
      </c>
      <c r="W177" s="1014" t="str">
        <f>IF(IFERROR('Blocks A'!W191-'Pre-1.095 (Hard Copy)'!W177, 0)=0, " ", ('Blocks A'!W191-'Pre-1.095 (Hard Copy)'!W177))</f>
        <v> </v>
      </c>
      <c r="X177" s="1014" t="str">
        <f>IF(IFERROR('Blocks A'!X191-'Pre-1.095 (Hard Copy)'!X177, 0)=0, " ", ('Blocks A'!X191-'Pre-1.095 (Hard Copy)'!X177))</f>
        <v> </v>
      </c>
      <c r="Y177" s="1014" t="str">
        <f>IF(IFERROR('Blocks A'!AC191-'Pre-1.095 (Hard Copy)'!Y177, 0)=0, " ", ('Blocks A'!AC191-'Pre-1.095 (Hard Copy)'!Y177))</f>
        <v> </v>
      </c>
      <c r="Z177" s="1014" t="str">
        <f>IF(IFERROR('Blocks A'!Y191-'Pre-1.095 (Hard Copy)'!Z177, 0)=0, " ", ('Blocks A'!Y191-'Pre-1.095 (Hard Copy)'!Z177))</f>
        <v> </v>
      </c>
      <c r="AA177" s="1014" t="str">
        <f>IF(IFERROR('Blocks A'!Z191-'Pre-1.095 (Hard Copy)'!AA177, 0)=0, " ", ('Blocks A'!Z191-'Pre-1.095 (Hard Copy)'!AA177))</f>
        <v> </v>
      </c>
      <c r="AB177" s="1014" t="str">
        <f>IF(IFERROR('Blocks A'!AA191-'Pre-1.095 (Hard Copy)'!AB177, 0)=0, " ", ('Blocks A'!AA191-'Pre-1.095 (Hard Copy)'!AB177))</f>
        <v> </v>
      </c>
      <c r="AC177" s="1014" t="str">
        <f>IF(IFERROR('Blocks A'!AB191-'Pre-1.095 (Hard Copy)'!AC177, 0)=0, " ", ('Blocks A'!AB191-'Pre-1.095 (Hard Copy)'!AC177))</f>
        <v> </v>
      </c>
      <c r="AD177" s="1014" t="str">
        <f>IF(IFERROR('Blocks A'!AY191-'Pre-1.095 (Hard Copy)'!AD177, 0)=0, " ", ('Blocks A'!AY191-'Pre-1.095 (Hard Copy)'!AD177))</f>
        <v> </v>
      </c>
      <c r="AE177" s="1014" t="str">
        <f>IF(IFERROR('Blocks A'!AZ191-'Pre-1.095 (Hard Copy)'!AE177, 0)=0, " ", ('Blocks A'!AZ191-'Pre-1.095 (Hard Copy)'!AE177))</f>
        <v> </v>
      </c>
      <c r="AF177" s="1014" t="str">
        <f>IF(IFERROR('Blocks A'!BA191-'Pre-1.095 (Hard Copy)'!AF177, 0)=0, " ", ('Blocks A'!BA191-'Pre-1.095 (Hard Copy)'!AF177))</f>
        <v> </v>
      </c>
      <c r="AG177" s="1014" t="str">
        <f>IF(IFERROR('Blocks A'!BB191-'Pre-1.095 (Hard Copy)'!AG177, 0)=0, " ", ('Blocks A'!BB191-'Pre-1.095 (Hard Copy)'!AG177))</f>
        <v> </v>
      </c>
      <c r="AH177" s="1014" t="str">
        <f>IF(IFERROR('Blocks A'!BC191-'Pre-1.095 (Hard Copy)'!AH177, 0)=0, " ", ('Blocks A'!BC191-'Pre-1.095 (Hard Copy)'!AH177))</f>
        <v> </v>
      </c>
      <c r="AI177" s="1014" t="str">
        <f>IF(IFERROR('Blocks A'!BJ191-'Pre-1.095 (Hard Copy)'!AI177, 0)=0, " ", ('Blocks A'!BJ191-'Pre-1.095 (Hard Copy)'!AI177))</f>
        <v> </v>
      </c>
      <c r="AJ177" s="1014" t="str">
        <f>IF(IFERROR('Blocks A'!BD191-'Pre-1.095 (Hard Copy)'!AJ177, 0)=0, " ", ('Blocks A'!BD191-'Pre-1.095 (Hard Copy)'!AJ177))</f>
        <v> </v>
      </c>
      <c r="AK177" s="1014" t="str">
        <f>IF(IFERROR('Blocks A'!BE191-'Pre-1.095 (Hard Copy)'!AK177, 0)=0, " ", ('Blocks A'!BE191-'Pre-1.095 (Hard Copy)'!AK177))</f>
        <v> </v>
      </c>
      <c r="AL177" s="1014" t="str">
        <f>IF(IFERROR('Blocks A'!BF191-'Pre-1.095 (Hard Copy)'!AL177, 0)=0, " ", ('Blocks A'!BF191-'Pre-1.095 (Hard Copy)'!AL177))</f>
        <v> </v>
      </c>
      <c r="AM177" s="1014" t="str">
        <f>IF(IFERROR('Blocks A'!BG191-'Pre-1.095 (Hard Copy)'!AM177, 0)=0, " ", ('Blocks A'!BG191-'Pre-1.095 (Hard Copy)'!AM177))</f>
        <v> </v>
      </c>
      <c r="AN177" s="1014" t="str">
        <f>IF(IFERROR('Blocks A'!BH191-'Pre-1.095 (Hard Copy)'!AN177, 0)=0, " ", ('Blocks A'!BH191-'Pre-1.095 (Hard Copy)'!AN177))</f>
        <v> </v>
      </c>
      <c r="AO177" s="1014" t="str">
        <f>IF(IFERROR('Blocks A'!BI191-'Pre-1.095 (Hard Copy)'!AO177, 0)=0, " ", ('Blocks A'!BI191-'Pre-1.095 (Hard Copy)'!AO177))</f>
        <v> </v>
      </c>
      <c r="AP177" s="1014" t="str">
        <f>IF(IFERROR('Blocks A'!BK191-'Pre-1.095 (Hard Copy)'!AP177, 0)=0, " ", ('Blocks A'!BK191-'Pre-1.095 (Hard Copy)'!AP177))</f>
        <v> </v>
      </c>
      <c r="AQ177" s="1014" t="str">
        <f>IF(IFERROR('Blocks A'!BL191-'Pre-1.095 (Hard Copy)'!AQ177, 0)=0, " ", ('Blocks A'!BL191-'Pre-1.095 (Hard Copy)'!AQ177))</f>
        <v> </v>
      </c>
      <c r="AR177" s="1014" t="str">
        <f>IF(IFERROR('Blocks A'!BM191-'Pre-1.095 (Hard Copy)'!AR177, 0)=0, " ", ('Blocks A'!BM191-'Pre-1.095 (Hard Copy)'!AR177))</f>
        <v> </v>
      </c>
      <c r="AS177" s="1014" t="str">
        <f>IF(IFERROR('Blocks A'!BO191-'Pre-1.095 (Hard Copy)'!AS177, 0)=0, " ", ('Blocks A'!BO191-'Pre-1.095 (Hard Copy)'!AS177))</f>
        <v> </v>
      </c>
      <c r="AT177" s="1014" t="str">
        <f>IF(IFERROR('Blocks A'!BP191-'Pre-1.095 (Hard Copy)'!AT177, 0)=0, " ", ('Blocks A'!BP191-'Pre-1.095 (Hard Copy)'!AT177))</f>
        <v> </v>
      </c>
      <c r="AU177" s="1014" t="str">
        <f>IF(IFERROR('Blocks A'!BQ191-'Pre-1.095 (Hard Copy)'!AU177, 0)=0, " ", ('Blocks A'!BQ191-'Pre-1.095 (Hard Copy)'!AU177))</f>
        <v> </v>
      </c>
      <c r="AV177" s="1014" t="str">
        <f>IF(IFERROR('Blocks A'!BR191-'Pre-1.095 (Hard Copy)'!AV177, 0)=0, " ", ('Blocks A'!BR191-'Pre-1.095 (Hard Copy)'!AV177))</f>
        <v> </v>
      </c>
      <c r="AW177" s="1014" t="str">
        <f>IF(IFERROR('Blocks A'!BS191-'Pre-1.095 (Hard Copy)'!AW177, 0)=0, " ", ('Blocks A'!BS191-'Pre-1.095 (Hard Copy)'!AW177))</f>
        <v> </v>
      </c>
      <c r="AX177" s="1014" t="str">
        <f>IF(IFERROR('Blocks A'!BT191-'Pre-1.095 (Hard Copy)'!AX177, 0)=0, " ", ('Blocks A'!BT191-'Pre-1.095 (Hard Copy)'!AX177))</f>
        <v> </v>
      </c>
      <c r="AY177" s="1014" t="str">
        <f>IF(IFERROR('Blocks A'!BU191-'Pre-1.095 (Hard Copy)'!AY177, 0)=0, " ", ('Blocks A'!BU191-'Pre-1.095 (Hard Copy)'!AY177))</f>
        <v> </v>
      </c>
      <c r="AZ177" s="1014" t="str">
        <f>IF(IFERROR('Blocks A'!BW191-'Pre-1.095 (Hard Copy)'!AZ177, 0)=0, " ", ('Blocks A'!BW191-'Pre-1.095 (Hard Copy)'!AZ177))</f>
        <v> </v>
      </c>
      <c r="BA177" s="1014" t="str">
        <f>IF(IFERROR('Blocks A'!BX191-'Pre-1.095 (Hard Copy)'!BA177, 0)=0, " ", ('Blocks A'!BX191-'Pre-1.095 (Hard Copy)'!BA177))</f>
        <v> </v>
      </c>
      <c r="BB177" s="1014" t="str">
        <f>IF(IFERROR('Blocks A'!BY191-'Pre-1.095 (Hard Copy)'!BB177, 0)=0, " ", ('Blocks A'!BY191-'Pre-1.095 (Hard Copy)'!BB177))</f>
        <v> </v>
      </c>
      <c r="BC177" s="1015" t="str">
        <f>IF(IFERROR('Blocks A'!BZ191-'Pre-1.095 (Hard Copy)'!BC177, 0)=0, " ", ('Blocks A'!BZ191-'Pre-1.095 (Hard Copy)'!BC177))</f>
        <v> </v>
      </c>
      <c r="BD177" s="1014" t="str">
        <f>IF(IFERROR('Blocks A'!BV191-'Pre-1.095 (Hard Copy)'!BD177, 0)=0, " ", ('Blocks A'!BV191-'Pre-1.095 (Hard Copy)'!BD177))</f>
        <v> </v>
      </c>
      <c r="BE177" s="1014" t="str">
        <f>IF(IFERROR('Blocks A'!CB191-'Pre-1.095 (Hard Copy)'!BE177, 0)=0, " ", ('Blocks A'!CB191-'Pre-1.095 (Hard Copy)'!BE177))</f>
        <v> </v>
      </c>
      <c r="BF177" s="1014" t="str">
        <f>IF(IFERROR('Blocks A'!CC191-'Pre-1.095 (Hard Copy)'!BF177, 0)=0, " ", ('Blocks A'!CC191-'Pre-1.095 (Hard Copy)'!BF177))</f>
        <v> </v>
      </c>
      <c r="BG177" s="1016" t="str">
        <f>IF(IFERROR('Blocks A'!CD191-'Pre-1.095 (Hard Copy)'!BG177, 0)=0, " ", ('Blocks A'!CD191-'Pre-1.095 (Hard Copy)'!BG177))</f>
        <v> </v>
      </c>
      <c r="BH177" s="1014" t="str">
        <f>IF(IFERROR('Blocks A'!CE191-'Pre-1.095 (Hard Copy)'!BH177, 0)=0, " ", ('Blocks A'!CE191-'Pre-1.095 (Hard Copy)'!BH177))</f>
        <v> </v>
      </c>
      <c r="BI177" s="1014" t="str">
        <f>IF(IFERROR('Blocks A'!CZ191-'Pre-1.095 (Hard Copy)'!BI177, 0)=0, " ", ('Blocks A'!CZ191-'Pre-1.095 (Hard Copy)'!BI177))</f>
        <v>-135</v>
      </c>
      <c r="BJ177" s="1014" t="str">
        <f>IF(IFERROR('Blocks A'!DA191-'Pre-1.095 (Hard Copy)'!BJ177, 0)=0, " ", ('Blocks A'!DA191-'Pre-1.095 (Hard Copy)'!BJ177))</f>
        <v> </v>
      </c>
      <c r="BK177" s="1014" t="str">
        <f>IF(IFERROR('Blocks A'!DB191-'Pre-1.095 (Hard Copy)'!BK177, 0)=0, " ", ('Blocks A'!DB191-'Pre-1.095 (Hard Copy)'!BK177))</f>
        <v> </v>
      </c>
      <c r="BL177" s="1014" t="str">
        <f>IF(IFERROR('Blocks A'!DC191-'Pre-1.095 (Hard Copy)'!BL177, 0)=0, " ", ('Blocks A'!DC191-'Pre-1.095 (Hard Copy)'!BL177))</f>
        <v> </v>
      </c>
      <c r="BM177" s="1014" t="str">
        <f>IF(IFERROR('Blocks A'!DD191-'Pre-1.095 (Hard Copy)'!BM177, 0)=0, " ", ('Blocks A'!DD191-'Pre-1.095 (Hard Copy)'!BM177))</f>
        <v> </v>
      </c>
      <c r="BN177" s="1014" t="str">
        <f>IF(IFERROR('Blocks A'!DE191-'Pre-1.095 (Hard Copy)'!BN177, 0)=0, " ", ('Blocks A'!DE191-'Pre-1.095 (Hard Copy)'!BN177))</f>
        <v> </v>
      </c>
      <c r="BO177" s="1014" t="str">
        <f>IF(IFERROR('Blocks A'!DF191-'Pre-1.095 (Hard Copy)'!BO177, 0)=0, " ", ('Blocks A'!DF191-'Pre-1.095 (Hard Copy)'!BO177))</f>
        <v> </v>
      </c>
      <c r="BP177" s="1014" t="str">
        <f>IF(IFERROR('Blocks A'!DG191-'Pre-1.095 (Hard Copy)'!BP177, 0)=0, " ", ('Blocks A'!DG191-'Pre-1.095 (Hard Copy)'!BP177))</f>
        <v> </v>
      </c>
      <c r="BQ177" s="1014" t="str">
        <f>IF(IFERROR('Blocks A'!DH191-'Pre-1.095 (Hard Copy)'!BQ177, 0)=0, " ", ('Blocks A'!DH191-'Pre-1.095 (Hard Copy)'!BQ177))</f>
        <v> </v>
      </c>
      <c r="BR177" s="1014" t="str">
        <f>IF(IFERROR('Blocks A'!DI191-'Pre-1.095 (Hard Copy)'!BR177, 0)=0, " ", ('Blocks A'!DI191-'Pre-1.095 (Hard Copy)'!BR177))</f>
        <v> </v>
      </c>
      <c r="BS177" s="1014" t="str">
        <f>IF(IFERROR('Blocks A'!DJ191-'Pre-1.095 (Hard Copy)'!BS177, 0)=0, " ", ('Blocks A'!DJ191-'Pre-1.095 (Hard Copy)'!BS177))</f>
        <v>-241</v>
      </c>
      <c r="BT177" s="1014" t="str">
        <f>IF(IFERROR('Blocks A'!DK191-'Pre-1.095 (Hard Copy)'!BT177, 0)=0, " ", ('Blocks A'!DK191-'Pre-1.095 (Hard Copy)'!BT177))</f>
        <v> </v>
      </c>
      <c r="BU177" s="1014" t="str">
        <f>IF(IFERROR('Blocks A'!DL191-'Pre-1.095 (Hard Copy)'!BU177, 0)=0, " ", ('Blocks A'!DL191-'Pre-1.095 (Hard Copy)'!BU177))</f>
        <v> </v>
      </c>
      <c r="BV177" s="1014" t="str">
        <f>IF(IFERROR('Blocks A'!DM191-'Pre-1.095 (Hard Copy)'!BV177, 0)=0, " ", ('Blocks A'!DM191-'Pre-1.095 (Hard Copy)'!BV177))</f>
        <v> </v>
      </c>
      <c r="BW177" s="1014" t="str">
        <f>IF(IFERROR('Blocks A'!DN191-'Pre-1.095 (Hard Copy)'!BW177, 0)=0, " ", ('Blocks A'!DN191-'Pre-1.095 (Hard Copy)'!BW177))</f>
        <v> </v>
      </c>
      <c r="BX177" s="1014" t="str">
        <f>IF(IFERROR('Blocks A'!DO191-'Pre-1.095 (Hard Copy)'!BX177, 0)=0, " ", ('Blocks A'!DO191-'Pre-1.095 (Hard Copy)'!BX177))</f>
        <v> </v>
      </c>
      <c r="BY177" s="1014" t="str">
        <f>IF(IFERROR('Blocks A'!DP191-'Pre-1.095 (Hard Copy)'!BY177, 0)=0, " ", ('Blocks A'!DP191-'Pre-1.095 (Hard Copy)'!BY177))</f>
        <v> </v>
      </c>
      <c r="BZ177" s="1014" t="str">
        <f>IF(IFERROR('Blocks A'!DQ191-'Pre-1.095 (Hard Copy)'!BZ177, 0)=0, " ", ('Blocks A'!DQ191-'Pre-1.095 (Hard Copy)'!BZ177))</f>
        <v> </v>
      </c>
      <c r="CA177" s="1014" t="str">
        <f>IF(IFERROR('Blocks A'!DR191-'Pre-1.095 (Hard Copy)'!CA177, 0)=0, " ", ('Blocks A'!DR191-'Pre-1.095 (Hard Copy)'!CA177))</f>
        <v> </v>
      </c>
      <c r="CB177" s="1014" t="str">
        <f>IF(IFERROR('Blocks A'!DS191-'Pre-1.095 (Hard Copy)'!CB177, 0)=0, " ", ('Blocks A'!DS191-'Pre-1.095 (Hard Copy)'!CB177))</f>
        <v> </v>
      </c>
      <c r="CC177" s="1014" t="str">
        <f>IF(IFERROR('Blocks A'!DT191-'Pre-1.095 (Hard Copy)'!CC177, 0)=0, " ", ('Blocks A'!DT191-'Pre-1.095 (Hard Copy)'!CC177))</f>
        <v>-135</v>
      </c>
      <c r="CD177" s="1014" t="str">
        <f>IF(IFERROR('Blocks A'!DU191-'Pre-1.095 (Hard Copy)'!CD177, 0)=0, " ", ('Blocks A'!DU191-'Pre-1.095 (Hard Copy)'!CD177))</f>
        <v>-241</v>
      </c>
      <c r="CE177" s="1014" t="str">
        <f>IF(IFERROR('Blocks A'!DX191-'Pre-1.095 (Hard Copy)'!CE177, 0)=0, " ", ('Blocks A'!DX191-'Pre-1.095 (Hard Copy)'!CE177))</f>
        <v>-9</v>
      </c>
      <c r="CF177" s="1014" t="str">
        <f>IF(IFERROR('Blocks A'!DY191-'Pre-1.095 (Hard Copy)'!CF177, 0)=0, " ", ('Blocks A'!DY191-'Pre-1.095 (Hard Copy)'!CF177))</f>
        <v>-1,442</v>
      </c>
      <c r="CG177" s="1016" t="str">
        <f>IF(IFERROR('Blocks A'!DZ191-'Pre-1.095 (Hard Copy)'!CG177, 0)=0, " ", ('Blocks A'!DZ191-'Pre-1.095 (Hard Copy)'!CG177))</f>
        <v>-0.0014</v>
      </c>
      <c r="CH177" s="1015" t="str">
        <f>IF(IFERROR('Blocks A'!DV191-'Pre-1.095 (Hard Copy)'!CH177, 0)=0, " ", ('Blocks A'!DV191-'Pre-1.095 (Hard Copy)'!CH177))</f>
        <v>-17.1</v>
      </c>
      <c r="CI177" s="1015" t="str">
        <f>IF(IFERROR('Blocks A'!DW191-'Pre-1.095 (Hard Copy)'!CI177, 0)=0, " ", ('Blocks A'!DW191-'Pre-1.095 (Hard Copy)'!CI177))</f>
        <v>-89.2</v>
      </c>
      <c r="CJ177" s="1014" t="str">
        <f>IF(IFERROR('Blocks A'!EA191-'Pre-1.095 (Hard Copy)'!CJ177, 0)=0, " ", ('Blocks A'!EA191-'Pre-1.095 (Hard Copy)'!CJ177))</f>
        <v>-9</v>
      </c>
      <c r="CK177" s="1017" t="str">
        <f>IF(IFERROR('Blocks A'!EB191-'Pre-1.095 (Hard Copy)'!CK177, 0)=0, " ", ('Blocks A'!EB191-'Pre-1.095 (Hard Copy)'!CK177))</f>
        <v>-0.15</v>
      </c>
      <c r="CL177" s="1017" t="str">
        <f>IF(IFERROR('Blocks A'!EC191-'Pre-1.095 (Hard Copy)'!CL177, 0)=0, " ", ('Blocks A'!EC191-'Pre-1.095 (Hard Copy)'!CL177))</f>
        <v>-0.00</v>
      </c>
      <c r="CM177" s="1017" t="str">
        <f>IF(IFERROR('Blocks A'!EH191-'Pre-1.095 (Hard Copy)'!CM177, 0)=0, " ", ('Blocks A'!EH191-'Pre-1.095 (Hard Copy)'!CM177))</f>
        <v>-0.00</v>
      </c>
      <c r="CN177" s="1014" t="str">
        <f>IF(IFERROR('Blocks A'!ED191-'Pre-1.095 (Hard Copy)'!CN177, 0)=0, " ", ('Blocks A'!ED191-'Pre-1.095 (Hard Copy)'!CN177))</f>
        <v>-1,442</v>
      </c>
      <c r="CO177" s="1017" t="str">
        <f>IF(IFERROR('Blocks A'!EE191-'Pre-1.095 (Hard Copy)'!CO177, 0)=0, " ", ('Blocks A'!EE191-'Pre-1.095 (Hard Copy)'!CO177))</f>
        <v>-1.44</v>
      </c>
      <c r="CP177" s="1017" t="str">
        <f>IF(IFERROR('Blocks A'!EF191-'Pre-1.095 (Hard Copy)'!CP177, 0)=0, " ", ('Blocks A'!EF191-'Pre-1.095 (Hard Copy)'!CP177))</f>
        <v>-0.00</v>
      </c>
      <c r="CQ177" s="1016" t="str">
        <f>IF(IFERROR('Blocks A'!EG191-'Pre-1.095 (Hard Copy)'!CQ177, 0)=0, " ", ('Blocks A'!EG191-'Pre-1.095 (Hard Copy)'!CQ177))</f>
        <v>-0.0014</v>
      </c>
      <c r="CR177" s="1018">
        <v>24.0</v>
      </c>
    </row>
    <row r="178">
      <c r="A178" s="988" t="s">
        <v>1045</v>
      </c>
      <c r="B178" s="1013" t="s">
        <v>1046</v>
      </c>
      <c r="C178" s="969" t="s">
        <v>886</v>
      </c>
      <c r="D178" s="969">
        <v>1.0</v>
      </c>
      <c r="E178" s="969">
        <v>1.0</v>
      </c>
      <c r="F178" s="969">
        <v>1.0</v>
      </c>
      <c r="G178" s="1014" t="str">
        <f>IF(IFERROR('Blocks A'!G192-'Pre-1.095 (Hard Copy)'!G178, 0)=0, " ", ('Blocks A'!G192-'Pre-1.095 (Hard Copy)'!G178))</f>
        <v> </v>
      </c>
      <c r="H178" s="1014" t="str">
        <f>IF(IFERROR('Blocks A'!H192-'Pre-1.095 (Hard Copy)'!H178, 0)=0, " ", ('Blocks A'!H192-'Pre-1.095 (Hard Copy)'!H178))</f>
        <v> </v>
      </c>
      <c r="I178" s="1014" t="str">
        <f>IF(IFERROR('Blocks A'!I192-'Pre-1.095 (Hard Copy)'!I178, 0)=0, " ", ('Blocks A'!I192-'Pre-1.095 (Hard Copy)'!I178))</f>
        <v> </v>
      </c>
      <c r="J178" s="1014" t="str">
        <f>IF(IFERROR('Blocks A'!J192-'Pre-1.095 (Hard Copy)'!J178, 0)=0, " ", ('Blocks A'!J192-'Pre-1.095 (Hard Copy)'!J178))</f>
        <v> </v>
      </c>
      <c r="K178" s="1014" t="str">
        <f>IF(IFERROR('Blocks A'!K192-'Pre-1.095 (Hard Copy)'!K178, 0)=0, " ", ('Blocks A'!K192-'Pre-1.095 (Hard Copy)'!K178))</f>
        <v> </v>
      </c>
      <c r="L178" s="1014" t="str">
        <f>IF(IFERROR('Blocks A'!L192-'Pre-1.095 (Hard Copy)'!L178, 0)=0, " ", ('Blocks A'!L192-'Pre-1.095 (Hard Copy)'!L178))</f>
        <v> </v>
      </c>
      <c r="M178" s="1014" t="str">
        <f>IF(IFERROR('Blocks A'!N192-'Pre-1.095 (Hard Copy)'!M178, 0)=0, " ", ('Blocks A'!N192-'Pre-1.095 (Hard Copy)'!M178))</f>
        <v> </v>
      </c>
      <c r="N178" s="1014" t="str">
        <f>IF(IFERROR('Blocks A'!O192-'Pre-1.095 (Hard Copy)'!N178, 0)=0, " ", ('Blocks A'!O192-'Pre-1.095 (Hard Copy)'!N178))</f>
        <v> </v>
      </c>
      <c r="O178" s="1014" t="str">
        <f>IF(IFERROR('Blocks A'!P192-'Pre-1.095 (Hard Copy)'!O178, 0)=0, " ", ('Blocks A'!P192-'Pre-1.095 (Hard Copy)'!O178))</f>
        <v> </v>
      </c>
      <c r="P178" s="1014" t="str">
        <f>IF(IFERROR('Blocks A'!Q192-'Pre-1.095 (Hard Copy)'!P178, 0)=0, " ", ('Blocks A'!Q192-'Pre-1.095 (Hard Copy)'!P178))</f>
        <v> </v>
      </c>
      <c r="Q178" s="1014" t="str">
        <f>IF(IFERROR('Blocks A'!R192-'Pre-1.095 (Hard Copy)'!Q178, 0)=0, " ", ('Blocks A'!R192-'Pre-1.095 (Hard Copy)'!Q178))</f>
        <v> </v>
      </c>
      <c r="R178" s="1014" t="str">
        <f>IF(IFERROR('Blocks A'!S192-'Pre-1.095 (Hard Copy)'!R178, 0)=0, " ", ('Blocks A'!S192-'Pre-1.095 (Hard Copy)'!R178))</f>
        <v> </v>
      </c>
      <c r="S178" s="1014" t="str">
        <f>IF(IFERROR('Blocks A'!T192-'Pre-1.095 (Hard Copy)'!S178, 0)=0, " ", ('Blocks A'!T192-'Pre-1.095 (Hard Copy)'!S178))</f>
        <v> </v>
      </c>
      <c r="T178" s="1014" t="str">
        <f>IF(IFERROR('Blocks A'!M192-'Pre-1.095 (Hard Copy)'!T178, 0)=0, " ", ('Blocks A'!M192-'Pre-1.095 (Hard Copy)'!T178))</f>
        <v> </v>
      </c>
      <c r="U178" s="1014" t="str">
        <f>IF(IFERROR('Blocks A'!U192-'Pre-1.095 (Hard Copy)'!U178, 0)=0, " ", ('Blocks A'!U192-'Pre-1.095 (Hard Copy)'!U178))</f>
        <v> </v>
      </c>
      <c r="V178" s="1014" t="str">
        <f>IF(IFERROR('Blocks A'!V192-'Pre-1.095 (Hard Copy)'!V178, 0)=0, " ", ('Blocks A'!V192-'Pre-1.095 (Hard Copy)'!V178))</f>
        <v> </v>
      </c>
      <c r="W178" s="1014" t="str">
        <f>IF(IFERROR('Blocks A'!W192-'Pre-1.095 (Hard Copy)'!W178, 0)=0, " ", ('Blocks A'!W192-'Pre-1.095 (Hard Copy)'!W178))</f>
        <v> </v>
      </c>
      <c r="X178" s="1014" t="str">
        <f>IF(IFERROR('Blocks A'!X192-'Pre-1.095 (Hard Copy)'!X178, 0)=0, " ", ('Blocks A'!X192-'Pre-1.095 (Hard Copy)'!X178))</f>
        <v> </v>
      </c>
      <c r="Y178" s="1014" t="str">
        <f>IF(IFERROR('Blocks A'!AC192-'Pre-1.095 (Hard Copy)'!Y178, 0)=0, " ", ('Blocks A'!AC192-'Pre-1.095 (Hard Copy)'!Y178))</f>
        <v> </v>
      </c>
      <c r="Z178" s="1014" t="str">
        <f>IF(IFERROR('Blocks A'!Y192-'Pre-1.095 (Hard Copy)'!Z178, 0)=0, " ", ('Blocks A'!Y192-'Pre-1.095 (Hard Copy)'!Z178))</f>
        <v> </v>
      </c>
      <c r="AA178" s="1014" t="str">
        <f>IF(IFERROR('Blocks A'!Z192-'Pre-1.095 (Hard Copy)'!AA178, 0)=0, " ", ('Blocks A'!Z192-'Pre-1.095 (Hard Copy)'!AA178))</f>
        <v> </v>
      </c>
      <c r="AB178" s="1014" t="str">
        <f>IF(IFERROR('Blocks A'!AA192-'Pre-1.095 (Hard Copy)'!AB178, 0)=0, " ", ('Blocks A'!AA192-'Pre-1.095 (Hard Copy)'!AB178))</f>
        <v> </v>
      </c>
      <c r="AC178" s="1014" t="str">
        <f>IF(IFERROR('Blocks A'!AB192-'Pre-1.095 (Hard Copy)'!AC178, 0)=0, " ", ('Blocks A'!AB192-'Pre-1.095 (Hard Copy)'!AC178))</f>
        <v> </v>
      </c>
      <c r="AD178" s="1014" t="str">
        <f>IF(IFERROR('Blocks A'!AY192-'Pre-1.095 (Hard Copy)'!AD178, 0)=0, " ", ('Blocks A'!AY192-'Pre-1.095 (Hard Copy)'!AD178))</f>
        <v> </v>
      </c>
      <c r="AE178" s="1014" t="str">
        <f>IF(IFERROR('Blocks A'!AZ192-'Pre-1.095 (Hard Copy)'!AE178, 0)=0, " ", ('Blocks A'!AZ192-'Pre-1.095 (Hard Copy)'!AE178))</f>
        <v> </v>
      </c>
      <c r="AF178" s="1014" t="str">
        <f>IF(IFERROR('Blocks A'!BA192-'Pre-1.095 (Hard Copy)'!AF178, 0)=0, " ", ('Blocks A'!BA192-'Pre-1.095 (Hard Copy)'!AF178))</f>
        <v> </v>
      </c>
      <c r="AG178" s="1014" t="str">
        <f>IF(IFERROR('Blocks A'!BB192-'Pre-1.095 (Hard Copy)'!AG178, 0)=0, " ", ('Blocks A'!BB192-'Pre-1.095 (Hard Copy)'!AG178))</f>
        <v> </v>
      </c>
      <c r="AH178" s="1014" t="str">
        <f>IF(IFERROR('Blocks A'!BC192-'Pre-1.095 (Hard Copy)'!AH178, 0)=0, " ", ('Blocks A'!BC192-'Pre-1.095 (Hard Copy)'!AH178))</f>
        <v> </v>
      </c>
      <c r="AI178" s="1014" t="str">
        <f>IF(IFERROR('Blocks A'!BJ192-'Pre-1.095 (Hard Copy)'!AI178, 0)=0, " ", ('Blocks A'!BJ192-'Pre-1.095 (Hard Copy)'!AI178))</f>
        <v> </v>
      </c>
      <c r="AJ178" s="1014" t="str">
        <f>IF(IFERROR('Blocks A'!BD192-'Pre-1.095 (Hard Copy)'!AJ178, 0)=0, " ", ('Blocks A'!BD192-'Pre-1.095 (Hard Copy)'!AJ178))</f>
        <v> </v>
      </c>
      <c r="AK178" s="1014" t="str">
        <f>IF(IFERROR('Blocks A'!BE192-'Pre-1.095 (Hard Copy)'!AK178, 0)=0, " ", ('Blocks A'!BE192-'Pre-1.095 (Hard Copy)'!AK178))</f>
        <v> </v>
      </c>
      <c r="AL178" s="1014" t="str">
        <f>IF(IFERROR('Blocks A'!BF192-'Pre-1.095 (Hard Copy)'!AL178, 0)=0, " ", ('Blocks A'!BF192-'Pre-1.095 (Hard Copy)'!AL178))</f>
        <v> </v>
      </c>
      <c r="AM178" s="1014" t="str">
        <f>IF(IFERROR('Blocks A'!BG192-'Pre-1.095 (Hard Copy)'!AM178, 0)=0, " ", ('Blocks A'!BG192-'Pre-1.095 (Hard Copy)'!AM178))</f>
        <v> </v>
      </c>
      <c r="AN178" s="1014" t="str">
        <f>IF(IFERROR('Blocks A'!BH192-'Pre-1.095 (Hard Copy)'!AN178, 0)=0, " ", ('Blocks A'!BH192-'Pre-1.095 (Hard Copy)'!AN178))</f>
        <v> </v>
      </c>
      <c r="AO178" s="1014" t="str">
        <f>IF(IFERROR('Blocks A'!BI192-'Pre-1.095 (Hard Copy)'!AO178, 0)=0, " ", ('Blocks A'!BI192-'Pre-1.095 (Hard Copy)'!AO178))</f>
        <v> </v>
      </c>
      <c r="AP178" s="1014" t="str">
        <f>IF(IFERROR('Blocks A'!BK192-'Pre-1.095 (Hard Copy)'!AP178, 0)=0, " ", ('Blocks A'!BK192-'Pre-1.095 (Hard Copy)'!AP178))</f>
        <v> </v>
      </c>
      <c r="AQ178" s="1014" t="str">
        <f>IF(IFERROR('Blocks A'!BL192-'Pre-1.095 (Hard Copy)'!AQ178, 0)=0, " ", ('Blocks A'!BL192-'Pre-1.095 (Hard Copy)'!AQ178))</f>
        <v> </v>
      </c>
      <c r="AR178" s="1014" t="str">
        <f>IF(IFERROR('Blocks A'!BM192-'Pre-1.095 (Hard Copy)'!AR178, 0)=0, " ", ('Blocks A'!BM192-'Pre-1.095 (Hard Copy)'!AR178))</f>
        <v> </v>
      </c>
      <c r="AS178" s="1014" t="str">
        <f>IF(IFERROR('Blocks A'!BO192-'Pre-1.095 (Hard Copy)'!AS178, 0)=0, " ", ('Blocks A'!BO192-'Pre-1.095 (Hard Copy)'!AS178))</f>
        <v> </v>
      </c>
      <c r="AT178" s="1014" t="str">
        <f>IF(IFERROR('Blocks A'!BP192-'Pre-1.095 (Hard Copy)'!AT178, 0)=0, " ", ('Blocks A'!BP192-'Pre-1.095 (Hard Copy)'!AT178))</f>
        <v> </v>
      </c>
      <c r="AU178" s="1014" t="str">
        <f>IF(IFERROR('Blocks A'!BQ192-'Pre-1.095 (Hard Copy)'!AU178, 0)=0, " ", ('Blocks A'!BQ192-'Pre-1.095 (Hard Copy)'!AU178))</f>
        <v> </v>
      </c>
      <c r="AV178" s="1014" t="str">
        <f>IF(IFERROR('Blocks A'!BR192-'Pre-1.095 (Hard Copy)'!AV178, 0)=0, " ", ('Blocks A'!BR192-'Pre-1.095 (Hard Copy)'!AV178))</f>
        <v> </v>
      </c>
      <c r="AW178" s="1014" t="str">
        <f>IF(IFERROR('Blocks A'!BS192-'Pre-1.095 (Hard Copy)'!AW178, 0)=0, " ", ('Blocks A'!BS192-'Pre-1.095 (Hard Copy)'!AW178))</f>
        <v> </v>
      </c>
      <c r="AX178" s="1014" t="str">
        <f>IF(IFERROR('Blocks A'!BT192-'Pre-1.095 (Hard Copy)'!AX178, 0)=0, " ", ('Blocks A'!BT192-'Pre-1.095 (Hard Copy)'!AX178))</f>
        <v> </v>
      </c>
      <c r="AY178" s="1014" t="str">
        <f>IF(IFERROR('Blocks A'!BU192-'Pre-1.095 (Hard Copy)'!AY178, 0)=0, " ", ('Blocks A'!BU192-'Pre-1.095 (Hard Copy)'!AY178))</f>
        <v> </v>
      </c>
      <c r="AZ178" s="1014" t="str">
        <f>IF(IFERROR('Blocks A'!BW192-'Pre-1.095 (Hard Copy)'!AZ178, 0)=0, " ", ('Blocks A'!BW192-'Pre-1.095 (Hard Copy)'!AZ178))</f>
        <v> </v>
      </c>
      <c r="BA178" s="1014" t="str">
        <f>IF(IFERROR('Blocks A'!BX192-'Pre-1.095 (Hard Copy)'!BA178, 0)=0, " ", ('Blocks A'!BX192-'Pre-1.095 (Hard Copy)'!BA178))</f>
        <v> </v>
      </c>
      <c r="BB178" s="1014" t="str">
        <f>IF(IFERROR('Blocks A'!BY192-'Pre-1.095 (Hard Copy)'!BB178, 0)=0, " ", ('Blocks A'!BY192-'Pre-1.095 (Hard Copy)'!BB178))</f>
        <v> </v>
      </c>
      <c r="BC178" s="1015" t="str">
        <f>IF(IFERROR('Blocks A'!BZ192-'Pre-1.095 (Hard Copy)'!BC178, 0)=0, " ", ('Blocks A'!BZ192-'Pre-1.095 (Hard Copy)'!BC178))</f>
        <v> </v>
      </c>
      <c r="BD178" s="1014" t="str">
        <f>IF(IFERROR('Blocks A'!BV192-'Pre-1.095 (Hard Copy)'!BD178, 0)=0, " ", ('Blocks A'!BV192-'Pre-1.095 (Hard Copy)'!BD178))</f>
        <v> </v>
      </c>
      <c r="BE178" s="1014" t="str">
        <f>IF(IFERROR('Blocks A'!CB192-'Pre-1.095 (Hard Copy)'!BE178, 0)=0, " ", ('Blocks A'!CB192-'Pre-1.095 (Hard Copy)'!BE178))</f>
        <v> </v>
      </c>
      <c r="BF178" s="1014" t="str">
        <f>IF(IFERROR('Blocks A'!CC192-'Pre-1.095 (Hard Copy)'!BF178, 0)=0, " ", ('Blocks A'!CC192-'Pre-1.095 (Hard Copy)'!BF178))</f>
        <v>-0</v>
      </c>
      <c r="BG178" s="1016" t="str">
        <f>IF(IFERROR('Blocks A'!CD192-'Pre-1.095 (Hard Copy)'!BG178, 0)=0, " ", ('Blocks A'!CD192-'Pre-1.095 (Hard Copy)'!BG178))</f>
        <v>-0.0000</v>
      </c>
      <c r="BH178" s="1014" t="str">
        <f>IF(IFERROR('Blocks A'!CE192-'Pre-1.095 (Hard Copy)'!BH178, 0)=0, " ", ('Blocks A'!CE192-'Pre-1.095 (Hard Copy)'!BH178))</f>
        <v> </v>
      </c>
      <c r="BI178" s="1014" t="str">
        <f>IF(IFERROR('Blocks A'!CZ192-'Pre-1.095 (Hard Copy)'!BI178, 0)=0, " ", ('Blocks A'!CZ192-'Pre-1.095 (Hard Copy)'!BI178))</f>
        <v>-25</v>
      </c>
      <c r="BJ178" s="1014" t="str">
        <f>IF(IFERROR('Blocks A'!DA192-'Pre-1.095 (Hard Copy)'!BJ178, 0)=0, " ", ('Blocks A'!DA192-'Pre-1.095 (Hard Copy)'!BJ178))</f>
        <v> </v>
      </c>
      <c r="BK178" s="1014" t="str">
        <f>IF(IFERROR('Blocks A'!DB192-'Pre-1.095 (Hard Copy)'!BK178, 0)=0, " ", ('Blocks A'!DB192-'Pre-1.095 (Hard Copy)'!BK178))</f>
        <v> </v>
      </c>
      <c r="BL178" s="1014" t="str">
        <f>IF(IFERROR('Blocks A'!DC192-'Pre-1.095 (Hard Copy)'!BL178, 0)=0, " ", ('Blocks A'!DC192-'Pre-1.095 (Hard Copy)'!BL178))</f>
        <v> </v>
      </c>
      <c r="BM178" s="1014" t="str">
        <f>IF(IFERROR('Blocks A'!DD192-'Pre-1.095 (Hard Copy)'!BM178, 0)=0, " ", ('Blocks A'!DD192-'Pre-1.095 (Hard Copy)'!BM178))</f>
        <v> </v>
      </c>
      <c r="BN178" s="1014" t="str">
        <f>IF(IFERROR('Blocks A'!DE192-'Pre-1.095 (Hard Copy)'!BN178, 0)=0, " ", ('Blocks A'!DE192-'Pre-1.095 (Hard Copy)'!BN178))</f>
        <v> </v>
      </c>
      <c r="BO178" s="1014" t="str">
        <f>IF(IFERROR('Blocks A'!DF192-'Pre-1.095 (Hard Copy)'!BO178, 0)=0, " ", ('Blocks A'!DF192-'Pre-1.095 (Hard Copy)'!BO178))</f>
        <v> </v>
      </c>
      <c r="BP178" s="1014" t="str">
        <f>IF(IFERROR('Blocks A'!DG192-'Pre-1.095 (Hard Copy)'!BP178, 0)=0, " ", ('Blocks A'!DG192-'Pre-1.095 (Hard Copy)'!BP178))</f>
        <v> </v>
      </c>
      <c r="BQ178" s="1014" t="str">
        <f>IF(IFERROR('Blocks A'!DH192-'Pre-1.095 (Hard Copy)'!BQ178, 0)=0, " ", ('Blocks A'!DH192-'Pre-1.095 (Hard Copy)'!BQ178))</f>
        <v> </v>
      </c>
      <c r="BR178" s="1014" t="str">
        <f>IF(IFERROR('Blocks A'!DI192-'Pre-1.095 (Hard Copy)'!BR178, 0)=0, " ", ('Blocks A'!DI192-'Pre-1.095 (Hard Copy)'!BR178))</f>
        <v> </v>
      </c>
      <c r="BS178" s="1014" t="str">
        <f>IF(IFERROR('Blocks A'!DJ192-'Pre-1.095 (Hard Copy)'!BS178, 0)=0, " ", ('Blocks A'!DJ192-'Pre-1.095 (Hard Copy)'!BS178))</f>
        <v>-45</v>
      </c>
      <c r="BT178" s="1014" t="str">
        <f>IF(IFERROR('Blocks A'!DK192-'Pre-1.095 (Hard Copy)'!BT178, 0)=0, " ", ('Blocks A'!DK192-'Pre-1.095 (Hard Copy)'!BT178))</f>
        <v> </v>
      </c>
      <c r="BU178" s="1014" t="str">
        <f>IF(IFERROR('Blocks A'!DL192-'Pre-1.095 (Hard Copy)'!BU178, 0)=0, " ", ('Blocks A'!DL192-'Pre-1.095 (Hard Copy)'!BU178))</f>
        <v> </v>
      </c>
      <c r="BV178" s="1014" t="str">
        <f>IF(IFERROR('Blocks A'!DM192-'Pre-1.095 (Hard Copy)'!BV178, 0)=0, " ", ('Blocks A'!DM192-'Pre-1.095 (Hard Copy)'!BV178))</f>
        <v> </v>
      </c>
      <c r="BW178" s="1014" t="str">
        <f>IF(IFERROR('Blocks A'!DN192-'Pre-1.095 (Hard Copy)'!BW178, 0)=0, " ", ('Blocks A'!DN192-'Pre-1.095 (Hard Copy)'!BW178))</f>
        <v> </v>
      </c>
      <c r="BX178" s="1014" t="str">
        <f>IF(IFERROR('Blocks A'!DO192-'Pre-1.095 (Hard Copy)'!BX178, 0)=0, " ", ('Blocks A'!DO192-'Pre-1.095 (Hard Copy)'!BX178))</f>
        <v> </v>
      </c>
      <c r="BY178" s="1014" t="str">
        <f>IF(IFERROR('Blocks A'!DP192-'Pre-1.095 (Hard Copy)'!BY178, 0)=0, " ", ('Blocks A'!DP192-'Pre-1.095 (Hard Copy)'!BY178))</f>
        <v> </v>
      </c>
      <c r="BZ178" s="1014" t="str">
        <f>IF(IFERROR('Blocks A'!DQ192-'Pre-1.095 (Hard Copy)'!BZ178, 0)=0, " ", ('Blocks A'!DQ192-'Pre-1.095 (Hard Copy)'!BZ178))</f>
        <v> </v>
      </c>
      <c r="CA178" s="1014" t="str">
        <f>IF(IFERROR('Blocks A'!DR192-'Pre-1.095 (Hard Copy)'!CA178, 0)=0, " ", ('Blocks A'!DR192-'Pre-1.095 (Hard Copy)'!CA178))</f>
        <v> </v>
      </c>
      <c r="CB178" s="1014" t="str">
        <f>IF(IFERROR('Blocks A'!DS192-'Pre-1.095 (Hard Copy)'!CB178, 0)=0, " ", ('Blocks A'!DS192-'Pre-1.095 (Hard Copy)'!CB178))</f>
        <v> </v>
      </c>
      <c r="CC178" s="1014" t="str">
        <f>IF(IFERROR('Blocks A'!DT192-'Pre-1.095 (Hard Copy)'!CC178, 0)=0, " ", ('Blocks A'!DT192-'Pre-1.095 (Hard Copy)'!CC178))</f>
        <v>-25</v>
      </c>
      <c r="CD178" s="1014" t="str">
        <f>IF(IFERROR('Blocks A'!DU192-'Pre-1.095 (Hard Copy)'!CD178, 0)=0, " ", ('Blocks A'!DU192-'Pre-1.095 (Hard Copy)'!CD178))</f>
        <v>-45</v>
      </c>
      <c r="CE178" s="1014" t="str">
        <f>IF(IFERROR('Blocks A'!DX192-'Pre-1.095 (Hard Copy)'!CE178, 0)=0, " ", ('Blocks A'!DX192-'Pre-1.095 (Hard Copy)'!CE178))</f>
        <v>-2</v>
      </c>
      <c r="CF178" s="1014" t="str">
        <f>IF(IFERROR('Blocks A'!DY192-'Pre-1.095 (Hard Copy)'!CF178, 0)=0, " ", ('Blocks A'!DY192-'Pre-1.095 (Hard Copy)'!CF178))</f>
        <v>-267</v>
      </c>
      <c r="CG178" s="1016" t="str">
        <f>IF(IFERROR('Blocks A'!DZ192-'Pre-1.095 (Hard Copy)'!CG178, 0)=0, " ", ('Blocks A'!DZ192-'Pre-1.095 (Hard Copy)'!CG178))</f>
        <v>-0.0003</v>
      </c>
      <c r="CH178" s="1015" t="str">
        <f>IF(IFERROR('Blocks A'!DV192-'Pre-1.095 (Hard Copy)'!CH178, 0)=0, " ", ('Blocks A'!DV192-'Pre-1.095 (Hard Copy)'!CH178))</f>
        <v>-3.2</v>
      </c>
      <c r="CI178" s="1015" t="str">
        <f>IF(IFERROR('Blocks A'!DW192-'Pre-1.095 (Hard Copy)'!CI178, 0)=0, " ", ('Blocks A'!DW192-'Pre-1.095 (Hard Copy)'!CI178))</f>
        <v>-16.5</v>
      </c>
      <c r="CJ178" s="1014" t="str">
        <f>IF(IFERROR('Blocks A'!EA192-'Pre-1.095 (Hard Copy)'!CJ178, 0)=0, " ", ('Blocks A'!EA192-'Pre-1.095 (Hard Copy)'!CJ178))</f>
        <v>-2</v>
      </c>
      <c r="CK178" s="1017" t="str">
        <f>IF(IFERROR('Blocks A'!EB192-'Pre-1.095 (Hard Copy)'!CK178, 0)=0, " ", ('Blocks A'!EB192-'Pre-1.095 (Hard Copy)'!CK178))</f>
        <v>-0.03</v>
      </c>
      <c r="CL178" s="1017" t="str">
        <f>IF(IFERROR('Blocks A'!EC192-'Pre-1.095 (Hard Copy)'!CL178, 0)=0, " ", ('Blocks A'!EC192-'Pre-1.095 (Hard Copy)'!CL178))</f>
        <v>-0.00</v>
      </c>
      <c r="CM178" s="1017" t="str">
        <f>IF(IFERROR('Blocks A'!EH192-'Pre-1.095 (Hard Copy)'!CM178, 0)=0, " ", ('Blocks A'!EH192-'Pre-1.095 (Hard Copy)'!CM178))</f>
        <v>-0.00</v>
      </c>
      <c r="CN178" s="1014" t="str">
        <f>IF(IFERROR('Blocks A'!ED192-'Pre-1.095 (Hard Copy)'!CN178, 0)=0, " ", ('Blocks A'!ED192-'Pre-1.095 (Hard Copy)'!CN178))</f>
        <v>-267</v>
      </c>
      <c r="CO178" s="1017" t="str">
        <f>IF(IFERROR('Blocks A'!EE192-'Pre-1.095 (Hard Copy)'!CO178, 0)=0, " ", ('Blocks A'!EE192-'Pre-1.095 (Hard Copy)'!CO178))</f>
        <v>-0.27</v>
      </c>
      <c r="CP178" s="1017" t="str">
        <f>IF(IFERROR('Blocks A'!EF192-'Pre-1.095 (Hard Copy)'!CP178, 0)=0, " ", ('Blocks A'!EF192-'Pre-1.095 (Hard Copy)'!CP178))</f>
        <v>-0.00</v>
      </c>
      <c r="CQ178" s="1016" t="str">
        <f>IF(IFERROR('Blocks A'!EG192-'Pre-1.095 (Hard Copy)'!CQ178, 0)=0, " ", ('Blocks A'!EG192-'Pre-1.095 (Hard Copy)'!CQ178))</f>
        <v>-0.0003</v>
      </c>
      <c r="CR178" s="1018">
        <v>48.0</v>
      </c>
    </row>
    <row r="179">
      <c r="B179" s="1013" t="s">
        <v>1047</v>
      </c>
      <c r="C179" s="969" t="s">
        <v>886</v>
      </c>
      <c r="D179" s="969">
        <v>1.0</v>
      </c>
      <c r="E179" s="969">
        <v>1.0</v>
      </c>
      <c r="F179" s="969">
        <v>1.0</v>
      </c>
      <c r="G179" s="1014" t="str">
        <f>IF(IFERROR('Blocks A'!G193-'Pre-1.095 (Hard Copy)'!G179, 0)=0, " ", ('Blocks A'!G193-'Pre-1.095 (Hard Copy)'!G179))</f>
        <v> </v>
      </c>
      <c r="H179" s="1014" t="str">
        <f>IF(IFERROR('Blocks A'!H193-'Pre-1.095 (Hard Copy)'!H179, 0)=0, " ", ('Blocks A'!H193-'Pre-1.095 (Hard Copy)'!H179))</f>
        <v> </v>
      </c>
      <c r="I179" s="1014" t="str">
        <f>IF(IFERROR('Blocks A'!I193-'Pre-1.095 (Hard Copy)'!I179, 0)=0, " ", ('Blocks A'!I193-'Pre-1.095 (Hard Copy)'!I179))</f>
        <v> </v>
      </c>
      <c r="J179" s="1014" t="str">
        <f>IF(IFERROR('Blocks A'!J193-'Pre-1.095 (Hard Copy)'!J179, 0)=0, " ", ('Blocks A'!J193-'Pre-1.095 (Hard Copy)'!J179))</f>
        <v> </v>
      </c>
      <c r="K179" s="1014" t="str">
        <f>IF(IFERROR('Blocks A'!K193-'Pre-1.095 (Hard Copy)'!K179, 0)=0, " ", ('Blocks A'!K193-'Pre-1.095 (Hard Copy)'!K179))</f>
        <v> </v>
      </c>
      <c r="L179" s="1014" t="str">
        <f>IF(IFERROR('Blocks A'!L193-'Pre-1.095 (Hard Copy)'!L179, 0)=0, " ", ('Blocks A'!L193-'Pre-1.095 (Hard Copy)'!L179))</f>
        <v> </v>
      </c>
      <c r="M179" s="1014" t="str">
        <f>IF(IFERROR('Blocks A'!N193-'Pre-1.095 (Hard Copy)'!M179, 0)=0, " ", ('Blocks A'!N193-'Pre-1.095 (Hard Copy)'!M179))</f>
        <v> </v>
      </c>
      <c r="N179" s="1014" t="str">
        <f>IF(IFERROR('Blocks A'!O193-'Pre-1.095 (Hard Copy)'!N179, 0)=0, " ", ('Blocks A'!O193-'Pre-1.095 (Hard Copy)'!N179))</f>
        <v> </v>
      </c>
      <c r="O179" s="1014" t="str">
        <f>IF(IFERROR('Blocks A'!P193-'Pre-1.095 (Hard Copy)'!O179, 0)=0, " ", ('Blocks A'!P193-'Pre-1.095 (Hard Copy)'!O179))</f>
        <v> </v>
      </c>
      <c r="P179" s="1014" t="str">
        <f>IF(IFERROR('Blocks A'!Q193-'Pre-1.095 (Hard Copy)'!P179, 0)=0, " ", ('Blocks A'!Q193-'Pre-1.095 (Hard Copy)'!P179))</f>
        <v> </v>
      </c>
      <c r="Q179" s="1014" t="str">
        <f>IF(IFERROR('Blocks A'!R193-'Pre-1.095 (Hard Copy)'!Q179, 0)=0, " ", ('Blocks A'!R193-'Pre-1.095 (Hard Copy)'!Q179))</f>
        <v> </v>
      </c>
      <c r="R179" s="1014" t="str">
        <f>IF(IFERROR('Blocks A'!S193-'Pre-1.095 (Hard Copy)'!R179, 0)=0, " ", ('Blocks A'!S193-'Pre-1.095 (Hard Copy)'!R179))</f>
        <v> </v>
      </c>
      <c r="S179" s="1014" t="str">
        <f>IF(IFERROR('Blocks A'!T193-'Pre-1.095 (Hard Copy)'!S179, 0)=0, " ", ('Blocks A'!T193-'Pre-1.095 (Hard Copy)'!S179))</f>
        <v> </v>
      </c>
      <c r="T179" s="1014" t="str">
        <f>IF(IFERROR('Blocks A'!M193-'Pre-1.095 (Hard Copy)'!T179, 0)=0, " ", ('Blocks A'!M193-'Pre-1.095 (Hard Copy)'!T179))</f>
        <v> </v>
      </c>
      <c r="U179" s="1014" t="str">
        <f>IF(IFERROR('Blocks A'!U193-'Pre-1.095 (Hard Copy)'!U179, 0)=0, " ", ('Blocks A'!U193-'Pre-1.095 (Hard Copy)'!U179))</f>
        <v> </v>
      </c>
      <c r="V179" s="1014" t="str">
        <f>IF(IFERROR('Blocks A'!V193-'Pre-1.095 (Hard Copy)'!V179, 0)=0, " ", ('Blocks A'!V193-'Pre-1.095 (Hard Copy)'!V179))</f>
        <v> </v>
      </c>
      <c r="W179" s="1014" t="str">
        <f>IF(IFERROR('Blocks A'!W193-'Pre-1.095 (Hard Copy)'!W179, 0)=0, " ", ('Blocks A'!W193-'Pre-1.095 (Hard Copy)'!W179))</f>
        <v> </v>
      </c>
      <c r="X179" s="1014" t="str">
        <f>IF(IFERROR('Blocks A'!X193-'Pre-1.095 (Hard Copy)'!X179, 0)=0, " ", ('Blocks A'!X193-'Pre-1.095 (Hard Copy)'!X179))</f>
        <v> </v>
      </c>
      <c r="Y179" s="1014" t="str">
        <f>IF(IFERROR('Blocks A'!AC193-'Pre-1.095 (Hard Copy)'!Y179, 0)=0, " ", ('Blocks A'!AC193-'Pre-1.095 (Hard Copy)'!Y179))</f>
        <v> </v>
      </c>
      <c r="Z179" s="1014" t="str">
        <f>IF(IFERROR('Blocks A'!Y193-'Pre-1.095 (Hard Copy)'!Z179, 0)=0, " ", ('Blocks A'!Y193-'Pre-1.095 (Hard Copy)'!Z179))</f>
        <v> </v>
      </c>
      <c r="AA179" s="1014" t="str">
        <f>IF(IFERROR('Blocks A'!Z193-'Pre-1.095 (Hard Copy)'!AA179, 0)=0, " ", ('Blocks A'!Z193-'Pre-1.095 (Hard Copy)'!AA179))</f>
        <v> </v>
      </c>
      <c r="AB179" s="1014" t="str">
        <f>IF(IFERROR('Blocks A'!AA193-'Pre-1.095 (Hard Copy)'!AB179, 0)=0, " ", ('Blocks A'!AA193-'Pre-1.095 (Hard Copy)'!AB179))</f>
        <v> </v>
      </c>
      <c r="AC179" s="1014" t="str">
        <f>IF(IFERROR('Blocks A'!AB193-'Pre-1.095 (Hard Copy)'!AC179, 0)=0, " ", ('Blocks A'!AB193-'Pre-1.095 (Hard Copy)'!AC179))</f>
        <v> </v>
      </c>
      <c r="AD179" s="1014" t="str">
        <f>IF(IFERROR('Blocks A'!AY193-'Pre-1.095 (Hard Copy)'!AD179, 0)=0, " ", ('Blocks A'!AY193-'Pre-1.095 (Hard Copy)'!AD179))</f>
        <v> </v>
      </c>
      <c r="AE179" s="1014" t="str">
        <f>IF(IFERROR('Blocks A'!AZ193-'Pre-1.095 (Hard Copy)'!AE179, 0)=0, " ", ('Blocks A'!AZ193-'Pre-1.095 (Hard Copy)'!AE179))</f>
        <v> </v>
      </c>
      <c r="AF179" s="1014" t="str">
        <f>IF(IFERROR('Blocks A'!BA193-'Pre-1.095 (Hard Copy)'!AF179, 0)=0, " ", ('Blocks A'!BA193-'Pre-1.095 (Hard Copy)'!AF179))</f>
        <v> </v>
      </c>
      <c r="AG179" s="1014" t="str">
        <f>IF(IFERROR('Blocks A'!BB193-'Pre-1.095 (Hard Copy)'!AG179, 0)=0, " ", ('Blocks A'!BB193-'Pre-1.095 (Hard Copy)'!AG179))</f>
        <v> </v>
      </c>
      <c r="AH179" s="1014" t="str">
        <f>IF(IFERROR('Blocks A'!BC193-'Pre-1.095 (Hard Copy)'!AH179, 0)=0, " ", ('Blocks A'!BC193-'Pre-1.095 (Hard Copy)'!AH179))</f>
        <v> </v>
      </c>
      <c r="AI179" s="1014" t="str">
        <f>IF(IFERROR('Blocks A'!BJ193-'Pre-1.095 (Hard Copy)'!AI179, 0)=0, " ", ('Blocks A'!BJ193-'Pre-1.095 (Hard Copy)'!AI179))</f>
        <v> </v>
      </c>
      <c r="AJ179" s="1014" t="str">
        <f>IF(IFERROR('Blocks A'!BD193-'Pre-1.095 (Hard Copy)'!AJ179, 0)=0, " ", ('Blocks A'!BD193-'Pre-1.095 (Hard Copy)'!AJ179))</f>
        <v> </v>
      </c>
      <c r="AK179" s="1014" t="str">
        <f>IF(IFERROR('Blocks A'!BE193-'Pre-1.095 (Hard Copy)'!AK179, 0)=0, " ", ('Blocks A'!BE193-'Pre-1.095 (Hard Copy)'!AK179))</f>
        <v> </v>
      </c>
      <c r="AL179" s="1014" t="str">
        <f>IF(IFERROR('Blocks A'!BF193-'Pre-1.095 (Hard Copy)'!AL179, 0)=0, " ", ('Blocks A'!BF193-'Pre-1.095 (Hard Copy)'!AL179))</f>
        <v> </v>
      </c>
      <c r="AM179" s="1014" t="str">
        <f>IF(IFERROR('Blocks A'!BG193-'Pre-1.095 (Hard Copy)'!AM179, 0)=0, " ", ('Blocks A'!BG193-'Pre-1.095 (Hard Copy)'!AM179))</f>
        <v> </v>
      </c>
      <c r="AN179" s="1014" t="str">
        <f>IF(IFERROR('Blocks A'!BH193-'Pre-1.095 (Hard Copy)'!AN179, 0)=0, " ", ('Blocks A'!BH193-'Pre-1.095 (Hard Copy)'!AN179))</f>
        <v> </v>
      </c>
      <c r="AO179" s="1014" t="str">
        <f>IF(IFERROR('Blocks A'!BI193-'Pre-1.095 (Hard Copy)'!AO179, 0)=0, " ", ('Blocks A'!BI193-'Pre-1.095 (Hard Copy)'!AO179))</f>
        <v> </v>
      </c>
      <c r="AP179" s="1014" t="str">
        <f>IF(IFERROR('Blocks A'!BK193-'Pre-1.095 (Hard Copy)'!AP179, 0)=0, " ", ('Blocks A'!BK193-'Pre-1.095 (Hard Copy)'!AP179))</f>
        <v> </v>
      </c>
      <c r="AQ179" s="1014" t="str">
        <f>IF(IFERROR('Blocks A'!BL193-'Pre-1.095 (Hard Copy)'!AQ179, 0)=0, " ", ('Blocks A'!BL193-'Pre-1.095 (Hard Copy)'!AQ179))</f>
        <v> </v>
      </c>
      <c r="AR179" s="1014" t="str">
        <f>IF(IFERROR('Blocks A'!BM193-'Pre-1.095 (Hard Copy)'!AR179, 0)=0, " ", ('Blocks A'!BM193-'Pre-1.095 (Hard Copy)'!AR179))</f>
        <v> </v>
      </c>
      <c r="AS179" s="1014" t="str">
        <f>IF(IFERROR('Blocks A'!BO193-'Pre-1.095 (Hard Copy)'!AS179, 0)=0, " ", ('Blocks A'!BO193-'Pre-1.095 (Hard Copy)'!AS179))</f>
        <v> </v>
      </c>
      <c r="AT179" s="1014" t="str">
        <f>IF(IFERROR('Blocks A'!BP193-'Pre-1.095 (Hard Copy)'!AT179, 0)=0, " ", ('Blocks A'!BP193-'Pre-1.095 (Hard Copy)'!AT179))</f>
        <v> </v>
      </c>
      <c r="AU179" s="1014" t="str">
        <f>IF(IFERROR('Blocks A'!BQ193-'Pre-1.095 (Hard Copy)'!AU179, 0)=0, " ", ('Blocks A'!BQ193-'Pre-1.095 (Hard Copy)'!AU179))</f>
        <v> </v>
      </c>
      <c r="AV179" s="1014" t="str">
        <f>IF(IFERROR('Blocks A'!BR193-'Pre-1.095 (Hard Copy)'!AV179, 0)=0, " ", ('Blocks A'!BR193-'Pre-1.095 (Hard Copy)'!AV179))</f>
        <v> </v>
      </c>
      <c r="AW179" s="1014" t="str">
        <f>IF(IFERROR('Blocks A'!BS193-'Pre-1.095 (Hard Copy)'!AW179, 0)=0, " ", ('Blocks A'!BS193-'Pre-1.095 (Hard Copy)'!AW179))</f>
        <v> </v>
      </c>
      <c r="AX179" s="1014" t="str">
        <f>IF(IFERROR('Blocks A'!BT193-'Pre-1.095 (Hard Copy)'!AX179, 0)=0, " ", ('Blocks A'!BT193-'Pre-1.095 (Hard Copy)'!AX179))</f>
        <v> </v>
      </c>
      <c r="AY179" s="1014" t="str">
        <f>IF(IFERROR('Blocks A'!BU193-'Pre-1.095 (Hard Copy)'!AY179, 0)=0, " ", ('Blocks A'!BU193-'Pre-1.095 (Hard Copy)'!AY179))</f>
        <v> </v>
      </c>
      <c r="AZ179" s="1014" t="str">
        <f>IF(IFERROR('Blocks A'!BW193-'Pre-1.095 (Hard Copy)'!AZ179, 0)=0, " ", ('Blocks A'!BW193-'Pre-1.095 (Hard Copy)'!AZ179))</f>
        <v> </v>
      </c>
      <c r="BA179" s="1014" t="str">
        <f>IF(IFERROR('Blocks A'!BX193-'Pre-1.095 (Hard Copy)'!BA179, 0)=0, " ", ('Blocks A'!BX193-'Pre-1.095 (Hard Copy)'!BA179))</f>
        <v> </v>
      </c>
      <c r="BB179" s="1014" t="str">
        <f>IF(IFERROR('Blocks A'!BY193-'Pre-1.095 (Hard Copy)'!BB179, 0)=0, " ", ('Blocks A'!BY193-'Pre-1.095 (Hard Copy)'!BB179))</f>
        <v> </v>
      </c>
      <c r="BC179" s="1015" t="str">
        <f>IF(IFERROR('Blocks A'!BZ193-'Pre-1.095 (Hard Copy)'!BC179, 0)=0, " ", ('Blocks A'!BZ193-'Pre-1.095 (Hard Copy)'!BC179))</f>
        <v> </v>
      </c>
      <c r="BD179" s="1014" t="str">
        <f>IF(IFERROR('Blocks A'!BV193-'Pre-1.095 (Hard Copy)'!BD179, 0)=0, " ", ('Blocks A'!BV193-'Pre-1.095 (Hard Copy)'!BD179))</f>
        <v> </v>
      </c>
      <c r="BE179" s="1014" t="str">
        <f>IF(IFERROR('Blocks A'!CB193-'Pre-1.095 (Hard Copy)'!BE179, 0)=0, " ", ('Blocks A'!CB193-'Pre-1.095 (Hard Copy)'!BE179))</f>
        <v> </v>
      </c>
      <c r="BF179" s="1014" t="str">
        <f>IF(IFERROR('Blocks A'!CC193-'Pre-1.095 (Hard Copy)'!BF179, 0)=0, " ", ('Blocks A'!CC193-'Pre-1.095 (Hard Copy)'!BF179))</f>
        <v>+0</v>
      </c>
      <c r="BG179" s="1016" t="str">
        <f>IF(IFERROR('Blocks A'!CD193-'Pre-1.095 (Hard Copy)'!BG179, 0)=0, " ", ('Blocks A'!CD193-'Pre-1.095 (Hard Copy)'!BG179))</f>
        <v>+0.0000</v>
      </c>
      <c r="BH179" s="1014" t="str">
        <f>IF(IFERROR('Blocks A'!CE193-'Pre-1.095 (Hard Copy)'!BH179, 0)=0, " ", ('Blocks A'!CE193-'Pre-1.095 (Hard Copy)'!BH179))</f>
        <v> </v>
      </c>
      <c r="BI179" s="1014" t="str">
        <f>IF(IFERROR('Blocks A'!CZ193-'Pre-1.095 (Hard Copy)'!BI179, 0)=0, " ", ('Blocks A'!CZ193-'Pre-1.095 (Hard Copy)'!BI179))</f>
        <v>-13</v>
      </c>
      <c r="BJ179" s="1014" t="str">
        <f>IF(IFERROR('Blocks A'!DA193-'Pre-1.095 (Hard Copy)'!BJ179, 0)=0, " ", ('Blocks A'!DA193-'Pre-1.095 (Hard Copy)'!BJ179))</f>
        <v> </v>
      </c>
      <c r="BK179" s="1014" t="str">
        <f>IF(IFERROR('Blocks A'!DB193-'Pre-1.095 (Hard Copy)'!BK179, 0)=0, " ", ('Blocks A'!DB193-'Pre-1.095 (Hard Copy)'!BK179))</f>
        <v> </v>
      </c>
      <c r="BL179" s="1014" t="str">
        <f>IF(IFERROR('Blocks A'!DC193-'Pre-1.095 (Hard Copy)'!BL179, 0)=0, " ", ('Blocks A'!DC193-'Pre-1.095 (Hard Copy)'!BL179))</f>
        <v> </v>
      </c>
      <c r="BM179" s="1014" t="str">
        <f>IF(IFERROR('Blocks A'!DD193-'Pre-1.095 (Hard Copy)'!BM179, 0)=0, " ", ('Blocks A'!DD193-'Pre-1.095 (Hard Copy)'!BM179))</f>
        <v> </v>
      </c>
      <c r="BN179" s="1014" t="str">
        <f>IF(IFERROR('Blocks A'!DE193-'Pre-1.095 (Hard Copy)'!BN179, 0)=0, " ", ('Blocks A'!DE193-'Pre-1.095 (Hard Copy)'!BN179))</f>
        <v> </v>
      </c>
      <c r="BO179" s="1014" t="str">
        <f>IF(IFERROR('Blocks A'!DF193-'Pre-1.095 (Hard Copy)'!BO179, 0)=0, " ", ('Blocks A'!DF193-'Pre-1.095 (Hard Copy)'!BO179))</f>
        <v> </v>
      </c>
      <c r="BP179" s="1014" t="str">
        <f>IF(IFERROR('Blocks A'!DG193-'Pre-1.095 (Hard Copy)'!BP179, 0)=0, " ", ('Blocks A'!DG193-'Pre-1.095 (Hard Copy)'!BP179))</f>
        <v> </v>
      </c>
      <c r="BQ179" s="1014" t="str">
        <f>IF(IFERROR('Blocks A'!DH193-'Pre-1.095 (Hard Copy)'!BQ179, 0)=0, " ", ('Blocks A'!DH193-'Pre-1.095 (Hard Copy)'!BQ179))</f>
        <v> </v>
      </c>
      <c r="BR179" s="1014" t="str">
        <f>IF(IFERROR('Blocks A'!DI193-'Pre-1.095 (Hard Copy)'!BR179, 0)=0, " ", ('Blocks A'!DI193-'Pre-1.095 (Hard Copy)'!BR179))</f>
        <v> </v>
      </c>
      <c r="BS179" s="1014" t="str">
        <f>IF(IFERROR('Blocks A'!DJ193-'Pre-1.095 (Hard Copy)'!BS179, 0)=0, " ", ('Blocks A'!DJ193-'Pre-1.095 (Hard Copy)'!BS179))</f>
        <v>-23</v>
      </c>
      <c r="BT179" s="1014" t="str">
        <f>IF(IFERROR('Blocks A'!DK193-'Pre-1.095 (Hard Copy)'!BT179, 0)=0, " ", ('Blocks A'!DK193-'Pre-1.095 (Hard Copy)'!BT179))</f>
        <v> </v>
      </c>
      <c r="BU179" s="1014" t="str">
        <f>IF(IFERROR('Blocks A'!DL193-'Pre-1.095 (Hard Copy)'!BU179, 0)=0, " ", ('Blocks A'!DL193-'Pre-1.095 (Hard Copy)'!BU179))</f>
        <v> </v>
      </c>
      <c r="BV179" s="1014" t="str">
        <f>IF(IFERROR('Blocks A'!DM193-'Pre-1.095 (Hard Copy)'!BV179, 0)=0, " ", ('Blocks A'!DM193-'Pre-1.095 (Hard Copy)'!BV179))</f>
        <v> </v>
      </c>
      <c r="BW179" s="1014" t="str">
        <f>IF(IFERROR('Blocks A'!DN193-'Pre-1.095 (Hard Copy)'!BW179, 0)=0, " ", ('Blocks A'!DN193-'Pre-1.095 (Hard Copy)'!BW179))</f>
        <v> </v>
      </c>
      <c r="BX179" s="1014" t="str">
        <f>IF(IFERROR('Blocks A'!DO193-'Pre-1.095 (Hard Copy)'!BX179, 0)=0, " ", ('Blocks A'!DO193-'Pre-1.095 (Hard Copy)'!BX179))</f>
        <v> </v>
      </c>
      <c r="BY179" s="1014" t="str">
        <f>IF(IFERROR('Blocks A'!DP193-'Pre-1.095 (Hard Copy)'!BY179, 0)=0, " ", ('Blocks A'!DP193-'Pre-1.095 (Hard Copy)'!BY179))</f>
        <v> </v>
      </c>
      <c r="BZ179" s="1014" t="str">
        <f>IF(IFERROR('Blocks A'!DQ193-'Pre-1.095 (Hard Copy)'!BZ179, 0)=0, " ", ('Blocks A'!DQ193-'Pre-1.095 (Hard Copy)'!BZ179))</f>
        <v> </v>
      </c>
      <c r="CA179" s="1014" t="str">
        <f>IF(IFERROR('Blocks A'!DR193-'Pre-1.095 (Hard Copy)'!CA179, 0)=0, " ", ('Blocks A'!DR193-'Pre-1.095 (Hard Copy)'!CA179))</f>
        <v> </v>
      </c>
      <c r="CB179" s="1014" t="str">
        <f>IF(IFERROR('Blocks A'!DS193-'Pre-1.095 (Hard Copy)'!CB179, 0)=0, " ", ('Blocks A'!DS193-'Pre-1.095 (Hard Copy)'!CB179))</f>
        <v> </v>
      </c>
      <c r="CC179" s="1014" t="str">
        <f>IF(IFERROR('Blocks A'!DT193-'Pre-1.095 (Hard Copy)'!CC179, 0)=0, " ", ('Blocks A'!DT193-'Pre-1.095 (Hard Copy)'!CC179))</f>
        <v>-13</v>
      </c>
      <c r="CD179" s="1014" t="str">
        <f>IF(IFERROR('Blocks A'!DU193-'Pre-1.095 (Hard Copy)'!CD179, 0)=0, " ", ('Blocks A'!DU193-'Pre-1.095 (Hard Copy)'!CD179))</f>
        <v>-23</v>
      </c>
      <c r="CE179" s="1014" t="str">
        <f>IF(IFERROR('Blocks A'!DX193-'Pre-1.095 (Hard Copy)'!CE179, 0)=0, " ", ('Blocks A'!DX193-'Pre-1.095 (Hard Copy)'!CE179))</f>
        <v>-1</v>
      </c>
      <c r="CF179" s="1014" t="str">
        <f>IF(IFERROR('Blocks A'!DY193-'Pre-1.095 (Hard Copy)'!CF179, 0)=0, " ", ('Blocks A'!DY193-'Pre-1.095 (Hard Copy)'!CF179))</f>
        <v>-139</v>
      </c>
      <c r="CG179" s="1016" t="str">
        <f>IF(IFERROR('Blocks A'!DZ193-'Pre-1.095 (Hard Copy)'!CG179, 0)=0, " ", ('Blocks A'!DZ193-'Pre-1.095 (Hard Copy)'!CG179))</f>
        <v>-0.0001</v>
      </c>
      <c r="CH179" s="1015" t="str">
        <f>IF(IFERROR('Blocks A'!DV193-'Pre-1.095 (Hard Copy)'!CH179, 0)=0, " ", ('Blocks A'!DV193-'Pre-1.095 (Hard Copy)'!CH179))</f>
        <v>-1.7</v>
      </c>
      <c r="CI179" s="1015" t="str">
        <f>IF(IFERROR('Blocks A'!DW193-'Pre-1.095 (Hard Copy)'!CI179, 0)=0, " ", ('Blocks A'!DW193-'Pre-1.095 (Hard Copy)'!CI179))</f>
        <v>-8.6</v>
      </c>
      <c r="CJ179" s="1014" t="str">
        <f>IF(IFERROR('Blocks A'!EA193-'Pre-1.095 (Hard Copy)'!CJ179, 0)=0, " ", ('Blocks A'!EA193-'Pre-1.095 (Hard Copy)'!CJ179))</f>
        <v>-1</v>
      </c>
      <c r="CK179" s="1017" t="str">
        <f>IF(IFERROR('Blocks A'!EB193-'Pre-1.095 (Hard Copy)'!CK179, 0)=0, " ", ('Blocks A'!EB193-'Pre-1.095 (Hard Copy)'!CK179))</f>
        <v>-0.01</v>
      </c>
      <c r="CL179" s="1017" t="str">
        <f>IF(IFERROR('Blocks A'!EC193-'Pre-1.095 (Hard Copy)'!CL179, 0)=0, " ", ('Blocks A'!EC193-'Pre-1.095 (Hard Copy)'!CL179))</f>
        <v>-0.00</v>
      </c>
      <c r="CM179" s="1017" t="str">
        <f>IF(IFERROR('Blocks A'!EH193-'Pre-1.095 (Hard Copy)'!CM179, 0)=0, " ", ('Blocks A'!EH193-'Pre-1.095 (Hard Copy)'!CM179))</f>
        <v>-0.00</v>
      </c>
      <c r="CN179" s="1014" t="str">
        <f>IF(IFERROR('Blocks A'!ED193-'Pre-1.095 (Hard Copy)'!CN179, 0)=0, " ", ('Blocks A'!ED193-'Pre-1.095 (Hard Copy)'!CN179))</f>
        <v>-139</v>
      </c>
      <c r="CO179" s="1017" t="str">
        <f>IF(IFERROR('Blocks A'!EE193-'Pre-1.095 (Hard Copy)'!CO179, 0)=0, " ", ('Blocks A'!EE193-'Pre-1.095 (Hard Copy)'!CO179))</f>
        <v>-0.14</v>
      </c>
      <c r="CP179" s="1017" t="str">
        <f>IF(IFERROR('Blocks A'!EF193-'Pre-1.095 (Hard Copy)'!CP179, 0)=0, " ", ('Blocks A'!EF193-'Pre-1.095 (Hard Copy)'!CP179))</f>
        <v>-0.00</v>
      </c>
      <c r="CQ179" s="1016" t="str">
        <f>IF(IFERROR('Blocks A'!EG193-'Pre-1.095 (Hard Copy)'!CQ179, 0)=0, " ", ('Blocks A'!EG193-'Pre-1.095 (Hard Copy)'!CQ179))</f>
        <v>-0.0001</v>
      </c>
      <c r="CR179" s="1018">
        <v>32.0</v>
      </c>
    </row>
    <row r="180">
      <c r="B180" s="1013" t="s">
        <v>1048</v>
      </c>
      <c r="C180" s="969" t="s">
        <v>886</v>
      </c>
      <c r="D180" s="969">
        <v>1.0</v>
      </c>
      <c r="E180" s="969">
        <v>1.0</v>
      </c>
      <c r="F180" s="969">
        <v>1.0</v>
      </c>
      <c r="G180" s="1014" t="str">
        <f>IF(IFERROR('Blocks A'!G194-'Pre-1.095 (Hard Copy)'!G180, 0)=0, " ", ('Blocks A'!G194-'Pre-1.095 (Hard Copy)'!G180))</f>
        <v> </v>
      </c>
      <c r="H180" s="1014" t="str">
        <f>IF(IFERROR('Blocks A'!H194-'Pre-1.095 (Hard Copy)'!H180, 0)=0, " ", ('Blocks A'!H194-'Pre-1.095 (Hard Copy)'!H180))</f>
        <v> </v>
      </c>
      <c r="I180" s="1014" t="str">
        <f>IF(IFERROR('Blocks A'!I194-'Pre-1.095 (Hard Copy)'!I180, 0)=0, " ", ('Blocks A'!I194-'Pre-1.095 (Hard Copy)'!I180))</f>
        <v> </v>
      </c>
      <c r="J180" s="1014" t="str">
        <f>IF(IFERROR('Blocks A'!J194-'Pre-1.095 (Hard Copy)'!J180, 0)=0, " ", ('Blocks A'!J194-'Pre-1.095 (Hard Copy)'!J180))</f>
        <v> </v>
      </c>
      <c r="K180" s="1014" t="str">
        <f>IF(IFERROR('Blocks A'!K194-'Pre-1.095 (Hard Copy)'!K180, 0)=0, " ", ('Blocks A'!K194-'Pre-1.095 (Hard Copy)'!K180))</f>
        <v> </v>
      </c>
      <c r="L180" s="1014" t="str">
        <f>IF(IFERROR('Blocks A'!L194-'Pre-1.095 (Hard Copy)'!L180, 0)=0, " ", ('Blocks A'!L194-'Pre-1.095 (Hard Copy)'!L180))</f>
        <v> </v>
      </c>
      <c r="M180" s="1014" t="str">
        <f>IF(IFERROR('Blocks A'!N194-'Pre-1.095 (Hard Copy)'!M180, 0)=0, " ", ('Blocks A'!N194-'Pre-1.095 (Hard Copy)'!M180))</f>
        <v> </v>
      </c>
      <c r="N180" s="1014" t="str">
        <f>IF(IFERROR('Blocks A'!O194-'Pre-1.095 (Hard Copy)'!N180, 0)=0, " ", ('Blocks A'!O194-'Pre-1.095 (Hard Copy)'!N180))</f>
        <v> </v>
      </c>
      <c r="O180" s="1014" t="str">
        <f>IF(IFERROR('Blocks A'!P194-'Pre-1.095 (Hard Copy)'!O180, 0)=0, " ", ('Blocks A'!P194-'Pre-1.095 (Hard Copy)'!O180))</f>
        <v> </v>
      </c>
      <c r="P180" s="1014" t="str">
        <f>IF(IFERROR('Blocks A'!Q194-'Pre-1.095 (Hard Copy)'!P180, 0)=0, " ", ('Blocks A'!Q194-'Pre-1.095 (Hard Copy)'!P180))</f>
        <v> </v>
      </c>
      <c r="Q180" s="1014" t="str">
        <f>IF(IFERROR('Blocks A'!R194-'Pre-1.095 (Hard Copy)'!Q180, 0)=0, " ", ('Blocks A'!R194-'Pre-1.095 (Hard Copy)'!Q180))</f>
        <v> </v>
      </c>
      <c r="R180" s="1014" t="str">
        <f>IF(IFERROR('Blocks A'!S194-'Pre-1.095 (Hard Copy)'!R180, 0)=0, " ", ('Blocks A'!S194-'Pre-1.095 (Hard Copy)'!R180))</f>
        <v> </v>
      </c>
      <c r="S180" s="1014" t="str">
        <f>IF(IFERROR('Blocks A'!T194-'Pre-1.095 (Hard Copy)'!S180, 0)=0, " ", ('Blocks A'!T194-'Pre-1.095 (Hard Copy)'!S180))</f>
        <v> </v>
      </c>
      <c r="T180" s="1014" t="str">
        <f>IF(IFERROR('Blocks A'!M194-'Pre-1.095 (Hard Copy)'!T180, 0)=0, " ", ('Blocks A'!M194-'Pre-1.095 (Hard Copy)'!T180))</f>
        <v> </v>
      </c>
      <c r="U180" s="1014" t="str">
        <f>IF(IFERROR('Blocks A'!U194-'Pre-1.095 (Hard Copy)'!U180, 0)=0, " ", ('Blocks A'!U194-'Pre-1.095 (Hard Copy)'!U180))</f>
        <v> </v>
      </c>
      <c r="V180" s="1014" t="str">
        <f>IF(IFERROR('Blocks A'!V194-'Pre-1.095 (Hard Copy)'!V180, 0)=0, " ", ('Blocks A'!V194-'Pre-1.095 (Hard Copy)'!V180))</f>
        <v> </v>
      </c>
      <c r="W180" s="1014" t="str">
        <f>IF(IFERROR('Blocks A'!W194-'Pre-1.095 (Hard Copy)'!W180, 0)=0, " ", ('Blocks A'!W194-'Pre-1.095 (Hard Copy)'!W180))</f>
        <v> </v>
      </c>
      <c r="X180" s="1014" t="str">
        <f>IF(IFERROR('Blocks A'!X194-'Pre-1.095 (Hard Copy)'!X180, 0)=0, " ", ('Blocks A'!X194-'Pre-1.095 (Hard Copy)'!X180))</f>
        <v> </v>
      </c>
      <c r="Y180" s="1014" t="str">
        <f>IF(IFERROR('Blocks A'!AC194-'Pre-1.095 (Hard Copy)'!Y180, 0)=0, " ", ('Blocks A'!AC194-'Pre-1.095 (Hard Copy)'!Y180))</f>
        <v> </v>
      </c>
      <c r="Z180" s="1014" t="str">
        <f>IF(IFERROR('Blocks A'!Y194-'Pre-1.095 (Hard Copy)'!Z180, 0)=0, " ", ('Blocks A'!Y194-'Pre-1.095 (Hard Copy)'!Z180))</f>
        <v> </v>
      </c>
      <c r="AA180" s="1014" t="str">
        <f>IF(IFERROR('Blocks A'!Z194-'Pre-1.095 (Hard Copy)'!AA180, 0)=0, " ", ('Blocks A'!Z194-'Pre-1.095 (Hard Copy)'!AA180))</f>
        <v> </v>
      </c>
      <c r="AB180" s="1014" t="str">
        <f>IF(IFERROR('Blocks A'!AA194-'Pre-1.095 (Hard Copy)'!AB180, 0)=0, " ", ('Blocks A'!AA194-'Pre-1.095 (Hard Copy)'!AB180))</f>
        <v> </v>
      </c>
      <c r="AC180" s="1014" t="str">
        <f>IF(IFERROR('Blocks A'!AB194-'Pre-1.095 (Hard Copy)'!AC180, 0)=0, " ", ('Blocks A'!AB194-'Pre-1.095 (Hard Copy)'!AC180))</f>
        <v> </v>
      </c>
      <c r="AD180" s="1014" t="str">
        <f>IF(IFERROR('Blocks A'!AY194-'Pre-1.095 (Hard Copy)'!AD180, 0)=0, " ", ('Blocks A'!AY194-'Pre-1.095 (Hard Copy)'!AD180))</f>
        <v> </v>
      </c>
      <c r="AE180" s="1014" t="str">
        <f>IF(IFERROR('Blocks A'!AZ194-'Pre-1.095 (Hard Copy)'!AE180, 0)=0, " ", ('Blocks A'!AZ194-'Pre-1.095 (Hard Copy)'!AE180))</f>
        <v> </v>
      </c>
      <c r="AF180" s="1014" t="str">
        <f>IF(IFERROR('Blocks A'!BA194-'Pre-1.095 (Hard Copy)'!AF180, 0)=0, " ", ('Blocks A'!BA194-'Pre-1.095 (Hard Copy)'!AF180))</f>
        <v> </v>
      </c>
      <c r="AG180" s="1014" t="str">
        <f>IF(IFERROR('Blocks A'!BB194-'Pre-1.095 (Hard Copy)'!AG180, 0)=0, " ", ('Blocks A'!BB194-'Pre-1.095 (Hard Copy)'!AG180))</f>
        <v> </v>
      </c>
      <c r="AH180" s="1014" t="str">
        <f>IF(IFERROR('Blocks A'!BC194-'Pre-1.095 (Hard Copy)'!AH180, 0)=0, " ", ('Blocks A'!BC194-'Pre-1.095 (Hard Copy)'!AH180))</f>
        <v> </v>
      </c>
      <c r="AI180" s="1014" t="str">
        <f>IF(IFERROR('Blocks A'!BJ194-'Pre-1.095 (Hard Copy)'!AI180, 0)=0, " ", ('Blocks A'!BJ194-'Pre-1.095 (Hard Copy)'!AI180))</f>
        <v> </v>
      </c>
      <c r="AJ180" s="1014" t="str">
        <f>IF(IFERROR('Blocks A'!BD194-'Pre-1.095 (Hard Copy)'!AJ180, 0)=0, " ", ('Blocks A'!BD194-'Pre-1.095 (Hard Copy)'!AJ180))</f>
        <v> </v>
      </c>
      <c r="AK180" s="1014" t="str">
        <f>IF(IFERROR('Blocks A'!BE194-'Pre-1.095 (Hard Copy)'!AK180, 0)=0, " ", ('Blocks A'!BE194-'Pre-1.095 (Hard Copy)'!AK180))</f>
        <v> </v>
      </c>
      <c r="AL180" s="1014" t="str">
        <f>IF(IFERROR('Blocks A'!BF194-'Pre-1.095 (Hard Copy)'!AL180, 0)=0, " ", ('Blocks A'!BF194-'Pre-1.095 (Hard Copy)'!AL180))</f>
        <v> </v>
      </c>
      <c r="AM180" s="1014" t="str">
        <f>IF(IFERROR('Blocks A'!BG194-'Pre-1.095 (Hard Copy)'!AM180, 0)=0, " ", ('Blocks A'!BG194-'Pre-1.095 (Hard Copy)'!AM180))</f>
        <v> </v>
      </c>
      <c r="AN180" s="1014" t="str">
        <f>IF(IFERROR('Blocks A'!BH194-'Pre-1.095 (Hard Copy)'!AN180, 0)=0, " ", ('Blocks A'!BH194-'Pre-1.095 (Hard Copy)'!AN180))</f>
        <v> </v>
      </c>
      <c r="AO180" s="1014" t="str">
        <f>IF(IFERROR('Blocks A'!BI194-'Pre-1.095 (Hard Copy)'!AO180, 0)=0, " ", ('Blocks A'!BI194-'Pre-1.095 (Hard Copy)'!AO180))</f>
        <v> </v>
      </c>
      <c r="AP180" s="1014" t="str">
        <f>IF(IFERROR('Blocks A'!BK194-'Pre-1.095 (Hard Copy)'!AP180, 0)=0, " ", ('Blocks A'!BK194-'Pre-1.095 (Hard Copy)'!AP180))</f>
        <v> </v>
      </c>
      <c r="AQ180" s="1014" t="str">
        <f>IF(IFERROR('Blocks A'!BL194-'Pre-1.095 (Hard Copy)'!AQ180, 0)=0, " ", ('Blocks A'!BL194-'Pre-1.095 (Hard Copy)'!AQ180))</f>
        <v> </v>
      </c>
      <c r="AR180" s="1014" t="str">
        <f>IF(IFERROR('Blocks A'!BM194-'Pre-1.095 (Hard Copy)'!AR180, 0)=0, " ", ('Blocks A'!BM194-'Pre-1.095 (Hard Copy)'!AR180))</f>
        <v> </v>
      </c>
      <c r="AS180" s="1014" t="str">
        <f>IF(IFERROR('Blocks A'!BO194-'Pre-1.095 (Hard Copy)'!AS180, 0)=0, " ", ('Blocks A'!BO194-'Pre-1.095 (Hard Copy)'!AS180))</f>
        <v> </v>
      </c>
      <c r="AT180" s="1014" t="str">
        <f>IF(IFERROR('Blocks A'!BP194-'Pre-1.095 (Hard Copy)'!AT180, 0)=0, " ", ('Blocks A'!BP194-'Pre-1.095 (Hard Copy)'!AT180))</f>
        <v> </v>
      </c>
      <c r="AU180" s="1014" t="str">
        <f>IF(IFERROR('Blocks A'!BQ194-'Pre-1.095 (Hard Copy)'!AU180, 0)=0, " ", ('Blocks A'!BQ194-'Pre-1.095 (Hard Copy)'!AU180))</f>
        <v> </v>
      </c>
      <c r="AV180" s="1014" t="str">
        <f>IF(IFERROR('Blocks A'!BR194-'Pre-1.095 (Hard Copy)'!AV180, 0)=0, " ", ('Blocks A'!BR194-'Pre-1.095 (Hard Copy)'!AV180))</f>
        <v> </v>
      </c>
      <c r="AW180" s="1014" t="str">
        <f>IF(IFERROR('Blocks A'!BS194-'Pre-1.095 (Hard Copy)'!AW180, 0)=0, " ", ('Blocks A'!BS194-'Pre-1.095 (Hard Copy)'!AW180))</f>
        <v> </v>
      </c>
      <c r="AX180" s="1014" t="str">
        <f>IF(IFERROR('Blocks A'!BT194-'Pre-1.095 (Hard Copy)'!AX180, 0)=0, " ", ('Blocks A'!BT194-'Pre-1.095 (Hard Copy)'!AX180))</f>
        <v> </v>
      </c>
      <c r="AY180" s="1014" t="str">
        <f>IF(IFERROR('Blocks A'!BU194-'Pre-1.095 (Hard Copy)'!AY180, 0)=0, " ", ('Blocks A'!BU194-'Pre-1.095 (Hard Copy)'!AY180))</f>
        <v> </v>
      </c>
      <c r="AZ180" s="1014" t="str">
        <f>IF(IFERROR('Blocks A'!BW194-'Pre-1.095 (Hard Copy)'!AZ180, 0)=0, " ", ('Blocks A'!BW194-'Pre-1.095 (Hard Copy)'!AZ180))</f>
        <v> </v>
      </c>
      <c r="BA180" s="1014" t="str">
        <f>IF(IFERROR('Blocks A'!BX194-'Pre-1.095 (Hard Copy)'!BA180, 0)=0, " ", ('Blocks A'!BX194-'Pre-1.095 (Hard Copy)'!BA180))</f>
        <v> </v>
      </c>
      <c r="BB180" s="1014" t="str">
        <f>IF(IFERROR('Blocks A'!BY194-'Pre-1.095 (Hard Copy)'!BB180, 0)=0, " ", ('Blocks A'!BY194-'Pre-1.095 (Hard Copy)'!BB180))</f>
        <v> </v>
      </c>
      <c r="BC180" s="1015" t="str">
        <f>IF(IFERROR('Blocks A'!BZ194-'Pre-1.095 (Hard Copy)'!BC180, 0)=0, " ", ('Blocks A'!BZ194-'Pre-1.095 (Hard Copy)'!BC180))</f>
        <v> </v>
      </c>
      <c r="BD180" s="1014" t="str">
        <f>IF(IFERROR('Blocks A'!BV194-'Pre-1.095 (Hard Copy)'!BD180, 0)=0, " ", ('Blocks A'!BV194-'Pre-1.095 (Hard Copy)'!BD180))</f>
        <v> </v>
      </c>
      <c r="BE180" s="1014" t="str">
        <f>IF(IFERROR('Blocks A'!CB194-'Pre-1.095 (Hard Copy)'!BE180, 0)=0, " ", ('Blocks A'!CB194-'Pre-1.095 (Hard Copy)'!BE180))</f>
        <v> </v>
      </c>
      <c r="BF180" s="1014" t="str">
        <f>IF(IFERROR('Blocks A'!CC194-'Pre-1.095 (Hard Copy)'!BF180, 0)=0, " ", ('Blocks A'!CC194-'Pre-1.095 (Hard Copy)'!BF180))</f>
        <v>-0</v>
      </c>
      <c r="BG180" s="1016" t="str">
        <f>IF(IFERROR('Blocks A'!CD194-'Pre-1.095 (Hard Copy)'!BG180, 0)=0, " ", ('Blocks A'!CD194-'Pre-1.095 (Hard Copy)'!BG180))</f>
        <v>-0.0000</v>
      </c>
      <c r="BH180" s="1014" t="str">
        <f>IF(IFERROR('Blocks A'!CE194-'Pre-1.095 (Hard Copy)'!BH180, 0)=0, " ", ('Blocks A'!CE194-'Pre-1.095 (Hard Copy)'!BH180))</f>
        <v> </v>
      </c>
      <c r="BI180" s="1014" t="str">
        <f>IF(IFERROR('Blocks A'!CZ194-'Pre-1.095 (Hard Copy)'!BI180, 0)=0, " ", ('Blocks A'!CZ194-'Pre-1.095 (Hard Copy)'!BI180))</f>
        <v>-25</v>
      </c>
      <c r="BJ180" s="1014" t="str">
        <f>IF(IFERROR('Blocks A'!DA194-'Pre-1.095 (Hard Copy)'!BJ180, 0)=0, " ", ('Blocks A'!DA194-'Pre-1.095 (Hard Copy)'!BJ180))</f>
        <v> </v>
      </c>
      <c r="BK180" s="1014" t="str">
        <f>IF(IFERROR('Blocks A'!DB194-'Pre-1.095 (Hard Copy)'!BK180, 0)=0, " ", ('Blocks A'!DB194-'Pre-1.095 (Hard Copy)'!BK180))</f>
        <v> </v>
      </c>
      <c r="BL180" s="1014" t="str">
        <f>IF(IFERROR('Blocks A'!DC194-'Pre-1.095 (Hard Copy)'!BL180, 0)=0, " ", ('Blocks A'!DC194-'Pre-1.095 (Hard Copy)'!BL180))</f>
        <v> </v>
      </c>
      <c r="BM180" s="1014" t="str">
        <f>IF(IFERROR('Blocks A'!DD194-'Pre-1.095 (Hard Copy)'!BM180, 0)=0, " ", ('Blocks A'!DD194-'Pre-1.095 (Hard Copy)'!BM180))</f>
        <v> </v>
      </c>
      <c r="BN180" s="1014" t="str">
        <f>IF(IFERROR('Blocks A'!DE194-'Pre-1.095 (Hard Copy)'!BN180, 0)=0, " ", ('Blocks A'!DE194-'Pre-1.095 (Hard Copy)'!BN180))</f>
        <v> </v>
      </c>
      <c r="BO180" s="1014" t="str">
        <f>IF(IFERROR('Blocks A'!DF194-'Pre-1.095 (Hard Copy)'!BO180, 0)=0, " ", ('Blocks A'!DF194-'Pre-1.095 (Hard Copy)'!BO180))</f>
        <v> </v>
      </c>
      <c r="BP180" s="1014" t="str">
        <f>IF(IFERROR('Blocks A'!DG194-'Pre-1.095 (Hard Copy)'!BP180, 0)=0, " ", ('Blocks A'!DG194-'Pre-1.095 (Hard Copy)'!BP180))</f>
        <v> </v>
      </c>
      <c r="BQ180" s="1014" t="str">
        <f>IF(IFERROR('Blocks A'!DH194-'Pre-1.095 (Hard Copy)'!BQ180, 0)=0, " ", ('Blocks A'!DH194-'Pre-1.095 (Hard Copy)'!BQ180))</f>
        <v> </v>
      </c>
      <c r="BR180" s="1014" t="str">
        <f>IF(IFERROR('Blocks A'!DI194-'Pre-1.095 (Hard Copy)'!BR180, 0)=0, " ", ('Blocks A'!DI194-'Pre-1.095 (Hard Copy)'!BR180))</f>
        <v> </v>
      </c>
      <c r="BS180" s="1014" t="str">
        <f>IF(IFERROR('Blocks A'!DJ194-'Pre-1.095 (Hard Copy)'!BS180, 0)=0, " ", ('Blocks A'!DJ194-'Pre-1.095 (Hard Copy)'!BS180))</f>
        <v>-45</v>
      </c>
      <c r="BT180" s="1014" t="str">
        <f>IF(IFERROR('Blocks A'!DK194-'Pre-1.095 (Hard Copy)'!BT180, 0)=0, " ", ('Blocks A'!DK194-'Pre-1.095 (Hard Copy)'!BT180))</f>
        <v> </v>
      </c>
      <c r="BU180" s="1014" t="str">
        <f>IF(IFERROR('Blocks A'!DL194-'Pre-1.095 (Hard Copy)'!BU180, 0)=0, " ", ('Blocks A'!DL194-'Pre-1.095 (Hard Copy)'!BU180))</f>
        <v> </v>
      </c>
      <c r="BV180" s="1014" t="str">
        <f>IF(IFERROR('Blocks A'!DM194-'Pre-1.095 (Hard Copy)'!BV180, 0)=0, " ", ('Blocks A'!DM194-'Pre-1.095 (Hard Copy)'!BV180))</f>
        <v> </v>
      </c>
      <c r="BW180" s="1014" t="str">
        <f>IF(IFERROR('Blocks A'!DN194-'Pre-1.095 (Hard Copy)'!BW180, 0)=0, " ", ('Blocks A'!DN194-'Pre-1.095 (Hard Copy)'!BW180))</f>
        <v> </v>
      </c>
      <c r="BX180" s="1014" t="str">
        <f>IF(IFERROR('Blocks A'!DO194-'Pre-1.095 (Hard Copy)'!BX180, 0)=0, " ", ('Blocks A'!DO194-'Pre-1.095 (Hard Copy)'!BX180))</f>
        <v> </v>
      </c>
      <c r="BY180" s="1014" t="str">
        <f>IF(IFERROR('Blocks A'!DP194-'Pre-1.095 (Hard Copy)'!BY180, 0)=0, " ", ('Blocks A'!DP194-'Pre-1.095 (Hard Copy)'!BY180))</f>
        <v> </v>
      </c>
      <c r="BZ180" s="1014" t="str">
        <f>IF(IFERROR('Blocks A'!DQ194-'Pre-1.095 (Hard Copy)'!BZ180, 0)=0, " ", ('Blocks A'!DQ194-'Pre-1.095 (Hard Copy)'!BZ180))</f>
        <v> </v>
      </c>
      <c r="CA180" s="1014" t="str">
        <f>IF(IFERROR('Blocks A'!DR194-'Pre-1.095 (Hard Copy)'!CA180, 0)=0, " ", ('Blocks A'!DR194-'Pre-1.095 (Hard Copy)'!CA180))</f>
        <v> </v>
      </c>
      <c r="CB180" s="1014" t="str">
        <f>IF(IFERROR('Blocks A'!DS194-'Pre-1.095 (Hard Copy)'!CB180, 0)=0, " ", ('Blocks A'!DS194-'Pre-1.095 (Hard Copy)'!CB180))</f>
        <v> </v>
      </c>
      <c r="CC180" s="1014" t="str">
        <f>IF(IFERROR('Blocks A'!DT194-'Pre-1.095 (Hard Copy)'!CC180, 0)=0, " ", ('Blocks A'!DT194-'Pre-1.095 (Hard Copy)'!CC180))</f>
        <v>-25</v>
      </c>
      <c r="CD180" s="1014" t="str">
        <f>IF(IFERROR('Blocks A'!DU194-'Pre-1.095 (Hard Copy)'!CD180, 0)=0, " ", ('Blocks A'!DU194-'Pre-1.095 (Hard Copy)'!CD180))</f>
        <v>-45</v>
      </c>
      <c r="CE180" s="1014" t="str">
        <f>IF(IFERROR('Blocks A'!DX194-'Pre-1.095 (Hard Copy)'!CE180, 0)=0, " ", ('Blocks A'!DX194-'Pre-1.095 (Hard Copy)'!CE180))</f>
        <v>-2</v>
      </c>
      <c r="CF180" s="1014" t="str">
        <f>IF(IFERROR('Blocks A'!DY194-'Pre-1.095 (Hard Copy)'!CF180, 0)=0, " ", ('Blocks A'!DY194-'Pre-1.095 (Hard Copy)'!CF180))</f>
        <v>-267</v>
      </c>
      <c r="CG180" s="1016" t="str">
        <f>IF(IFERROR('Blocks A'!DZ194-'Pre-1.095 (Hard Copy)'!CG180, 0)=0, " ", ('Blocks A'!DZ194-'Pre-1.095 (Hard Copy)'!CG180))</f>
        <v>-0.0003</v>
      </c>
      <c r="CH180" s="1015" t="str">
        <f>IF(IFERROR('Blocks A'!DV194-'Pre-1.095 (Hard Copy)'!CH180, 0)=0, " ", ('Blocks A'!DV194-'Pre-1.095 (Hard Copy)'!CH180))</f>
        <v>-3.2</v>
      </c>
      <c r="CI180" s="1015" t="str">
        <f>IF(IFERROR('Blocks A'!DW194-'Pre-1.095 (Hard Copy)'!CI180, 0)=0, " ", ('Blocks A'!DW194-'Pre-1.095 (Hard Copy)'!CI180))</f>
        <v>-16.5</v>
      </c>
      <c r="CJ180" s="1014" t="str">
        <f>IF(IFERROR('Blocks A'!EA194-'Pre-1.095 (Hard Copy)'!CJ180, 0)=0, " ", ('Blocks A'!EA194-'Pre-1.095 (Hard Copy)'!CJ180))</f>
        <v>-2</v>
      </c>
      <c r="CK180" s="1017" t="str">
        <f>IF(IFERROR('Blocks A'!EB194-'Pre-1.095 (Hard Copy)'!CK180, 0)=0, " ", ('Blocks A'!EB194-'Pre-1.095 (Hard Copy)'!CK180))</f>
        <v>-0.03</v>
      </c>
      <c r="CL180" s="1017" t="str">
        <f>IF(IFERROR('Blocks A'!EC194-'Pre-1.095 (Hard Copy)'!CL180, 0)=0, " ", ('Blocks A'!EC194-'Pre-1.095 (Hard Copy)'!CL180))</f>
        <v>-0.00</v>
      </c>
      <c r="CM180" s="1017" t="str">
        <f>IF(IFERROR('Blocks A'!EH194-'Pre-1.095 (Hard Copy)'!CM180, 0)=0, " ", ('Blocks A'!EH194-'Pre-1.095 (Hard Copy)'!CM180))</f>
        <v>-0.00</v>
      </c>
      <c r="CN180" s="1014" t="str">
        <f>IF(IFERROR('Blocks A'!ED194-'Pre-1.095 (Hard Copy)'!CN180, 0)=0, " ", ('Blocks A'!ED194-'Pre-1.095 (Hard Copy)'!CN180))</f>
        <v>-267</v>
      </c>
      <c r="CO180" s="1017" t="str">
        <f>IF(IFERROR('Blocks A'!EE194-'Pre-1.095 (Hard Copy)'!CO180, 0)=0, " ", ('Blocks A'!EE194-'Pre-1.095 (Hard Copy)'!CO180))</f>
        <v>-0.27</v>
      </c>
      <c r="CP180" s="1017" t="str">
        <f>IF(IFERROR('Blocks A'!EF194-'Pre-1.095 (Hard Copy)'!CP180, 0)=0, " ", ('Blocks A'!EF194-'Pre-1.095 (Hard Copy)'!CP180))</f>
        <v>-0.00</v>
      </c>
      <c r="CQ180" s="1016" t="str">
        <f>IF(IFERROR('Blocks A'!EG194-'Pre-1.095 (Hard Copy)'!CQ180, 0)=0, " ", ('Blocks A'!EG194-'Pre-1.095 (Hard Copy)'!CQ180))</f>
        <v>-0.0003</v>
      </c>
      <c r="CR180" s="1018">
        <v>48.0</v>
      </c>
    </row>
    <row r="181">
      <c r="B181" s="1013" t="s">
        <v>1049</v>
      </c>
      <c r="C181" s="969" t="s">
        <v>886</v>
      </c>
      <c r="D181" s="969">
        <v>1.0</v>
      </c>
      <c r="E181" s="969">
        <v>1.0</v>
      </c>
      <c r="F181" s="969">
        <v>1.0</v>
      </c>
      <c r="G181" s="1014" t="str">
        <f>IF(IFERROR('Blocks A'!G195-'Pre-1.095 (Hard Copy)'!G181, 0)=0, " ", ('Blocks A'!G195-'Pre-1.095 (Hard Copy)'!G181))</f>
        <v> </v>
      </c>
      <c r="H181" s="1014" t="str">
        <f>IF(IFERROR('Blocks A'!H195-'Pre-1.095 (Hard Copy)'!H181, 0)=0, " ", ('Blocks A'!H195-'Pre-1.095 (Hard Copy)'!H181))</f>
        <v> </v>
      </c>
      <c r="I181" s="1014" t="str">
        <f>IF(IFERROR('Blocks A'!I195-'Pre-1.095 (Hard Copy)'!I181, 0)=0, " ", ('Blocks A'!I195-'Pre-1.095 (Hard Copy)'!I181))</f>
        <v> </v>
      </c>
      <c r="J181" s="1014" t="str">
        <f>IF(IFERROR('Blocks A'!J195-'Pre-1.095 (Hard Copy)'!J181, 0)=0, " ", ('Blocks A'!J195-'Pre-1.095 (Hard Copy)'!J181))</f>
        <v> </v>
      </c>
      <c r="K181" s="1014" t="str">
        <f>IF(IFERROR('Blocks A'!K195-'Pre-1.095 (Hard Copy)'!K181, 0)=0, " ", ('Blocks A'!K195-'Pre-1.095 (Hard Copy)'!K181))</f>
        <v> </v>
      </c>
      <c r="L181" s="1014" t="str">
        <f>IF(IFERROR('Blocks A'!L195-'Pre-1.095 (Hard Copy)'!L181, 0)=0, " ", ('Blocks A'!L195-'Pre-1.095 (Hard Copy)'!L181))</f>
        <v> </v>
      </c>
      <c r="M181" s="1014" t="str">
        <f>IF(IFERROR('Blocks A'!N195-'Pre-1.095 (Hard Copy)'!M181, 0)=0, " ", ('Blocks A'!N195-'Pre-1.095 (Hard Copy)'!M181))</f>
        <v> </v>
      </c>
      <c r="N181" s="1014" t="str">
        <f>IF(IFERROR('Blocks A'!O195-'Pre-1.095 (Hard Copy)'!N181, 0)=0, " ", ('Blocks A'!O195-'Pre-1.095 (Hard Copy)'!N181))</f>
        <v> </v>
      </c>
      <c r="O181" s="1014" t="str">
        <f>IF(IFERROR('Blocks A'!P195-'Pre-1.095 (Hard Copy)'!O181, 0)=0, " ", ('Blocks A'!P195-'Pre-1.095 (Hard Copy)'!O181))</f>
        <v> </v>
      </c>
      <c r="P181" s="1014" t="str">
        <f>IF(IFERROR('Blocks A'!Q195-'Pre-1.095 (Hard Copy)'!P181, 0)=0, " ", ('Blocks A'!Q195-'Pre-1.095 (Hard Copy)'!P181))</f>
        <v> </v>
      </c>
      <c r="Q181" s="1014" t="str">
        <f>IF(IFERROR('Blocks A'!R195-'Pre-1.095 (Hard Copy)'!Q181, 0)=0, " ", ('Blocks A'!R195-'Pre-1.095 (Hard Copy)'!Q181))</f>
        <v> </v>
      </c>
      <c r="R181" s="1014" t="str">
        <f>IF(IFERROR('Blocks A'!S195-'Pre-1.095 (Hard Copy)'!R181, 0)=0, " ", ('Blocks A'!S195-'Pre-1.095 (Hard Copy)'!R181))</f>
        <v> </v>
      </c>
      <c r="S181" s="1014" t="str">
        <f>IF(IFERROR('Blocks A'!T195-'Pre-1.095 (Hard Copy)'!S181, 0)=0, " ", ('Blocks A'!T195-'Pre-1.095 (Hard Copy)'!S181))</f>
        <v> </v>
      </c>
      <c r="T181" s="1014" t="str">
        <f>IF(IFERROR('Blocks A'!M195-'Pre-1.095 (Hard Copy)'!T181, 0)=0, " ", ('Blocks A'!M195-'Pre-1.095 (Hard Copy)'!T181))</f>
        <v> </v>
      </c>
      <c r="U181" s="1014" t="str">
        <f>IF(IFERROR('Blocks A'!U195-'Pre-1.095 (Hard Copy)'!U181, 0)=0, " ", ('Blocks A'!U195-'Pre-1.095 (Hard Copy)'!U181))</f>
        <v> </v>
      </c>
      <c r="V181" s="1014" t="str">
        <f>IF(IFERROR('Blocks A'!V195-'Pre-1.095 (Hard Copy)'!V181, 0)=0, " ", ('Blocks A'!V195-'Pre-1.095 (Hard Copy)'!V181))</f>
        <v> </v>
      </c>
      <c r="W181" s="1014" t="str">
        <f>IF(IFERROR('Blocks A'!W195-'Pre-1.095 (Hard Copy)'!W181, 0)=0, " ", ('Blocks A'!W195-'Pre-1.095 (Hard Copy)'!W181))</f>
        <v> </v>
      </c>
      <c r="X181" s="1014" t="str">
        <f>IF(IFERROR('Blocks A'!X195-'Pre-1.095 (Hard Copy)'!X181, 0)=0, " ", ('Blocks A'!X195-'Pre-1.095 (Hard Copy)'!X181))</f>
        <v> </v>
      </c>
      <c r="Y181" s="1014" t="str">
        <f>IF(IFERROR('Blocks A'!AC195-'Pre-1.095 (Hard Copy)'!Y181, 0)=0, " ", ('Blocks A'!AC195-'Pre-1.095 (Hard Copy)'!Y181))</f>
        <v> </v>
      </c>
      <c r="Z181" s="1014" t="str">
        <f>IF(IFERROR('Blocks A'!Y195-'Pre-1.095 (Hard Copy)'!Z181, 0)=0, " ", ('Blocks A'!Y195-'Pre-1.095 (Hard Copy)'!Z181))</f>
        <v> </v>
      </c>
      <c r="AA181" s="1014" t="str">
        <f>IF(IFERROR('Blocks A'!Z195-'Pre-1.095 (Hard Copy)'!AA181, 0)=0, " ", ('Blocks A'!Z195-'Pre-1.095 (Hard Copy)'!AA181))</f>
        <v> </v>
      </c>
      <c r="AB181" s="1014" t="str">
        <f>IF(IFERROR('Blocks A'!AA195-'Pre-1.095 (Hard Copy)'!AB181, 0)=0, " ", ('Blocks A'!AA195-'Pre-1.095 (Hard Copy)'!AB181))</f>
        <v> </v>
      </c>
      <c r="AC181" s="1014" t="str">
        <f>IF(IFERROR('Blocks A'!AB195-'Pre-1.095 (Hard Copy)'!AC181, 0)=0, " ", ('Blocks A'!AB195-'Pre-1.095 (Hard Copy)'!AC181))</f>
        <v> </v>
      </c>
      <c r="AD181" s="1014" t="str">
        <f>IF(IFERROR('Blocks A'!AY195-'Pre-1.095 (Hard Copy)'!AD181, 0)=0, " ", ('Blocks A'!AY195-'Pre-1.095 (Hard Copy)'!AD181))</f>
        <v> </v>
      </c>
      <c r="AE181" s="1014" t="str">
        <f>IF(IFERROR('Blocks A'!AZ195-'Pre-1.095 (Hard Copy)'!AE181, 0)=0, " ", ('Blocks A'!AZ195-'Pre-1.095 (Hard Copy)'!AE181))</f>
        <v> </v>
      </c>
      <c r="AF181" s="1014" t="str">
        <f>IF(IFERROR('Blocks A'!BA195-'Pre-1.095 (Hard Copy)'!AF181, 0)=0, " ", ('Blocks A'!BA195-'Pre-1.095 (Hard Copy)'!AF181))</f>
        <v> </v>
      </c>
      <c r="AG181" s="1014" t="str">
        <f>IF(IFERROR('Blocks A'!BB195-'Pre-1.095 (Hard Copy)'!AG181, 0)=0, " ", ('Blocks A'!BB195-'Pre-1.095 (Hard Copy)'!AG181))</f>
        <v> </v>
      </c>
      <c r="AH181" s="1014" t="str">
        <f>IF(IFERROR('Blocks A'!BC195-'Pre-1.095 (Hard Copy)'!AH181, 0)=0, " ", ('Blocks A'!BC195-'Pre-1.095 (Hard Copy)'!AH181))</f>
        <v> </v>
      </c>
      <c r="AI181" s="1014" t="str">
        <f>IF(IFERROR('Blocks A'!BJ195-'Pre-1.095 (Hard Copy)'!AI181, 0)=0, " ", ('Blocks A'!BJ195-'Pre-1.095 (Hard Copy)'!AI181))</f>
        <v> </v>
      </c>
      <c r="AJ181" s="1014" t="str">
        <f>IF(IFERROR('Blocks A'!BD195-'Pre-1.095 (Hard Copy)'!AJ181, 0)=0, " ", ('Blocks A'!BD195-'Pre-1.095 (Hard Copy)'!AJ181))</f>
        <v> </v>
      </c>
      <c r="AK181" s="1014" t="str">
        <f>IF(IFERROR('Blocks A'!BE195-'Pre-1.095 (Hard Copy)'!AK181, 0)=0, " ", ('Blocks A'!BE195-'Pre-1.095 (Hard Copy)'!AK181))</f>
        <v> </v>
      </c>
      <c r="AL181" s="1014" t="str">
        <f>IF(IFERROR('Blocks A'!BF195-'Pre-1.095 (Hard Copy)'!AL181, 0)=0, " ", ('Blocks A'!BF195-'Pre-1.095 (Hard Copy)'!AL181))</f>
        <v> </v>
      </c>
      <c r="AM181" s="1014" t="str">
        <f>IF(IFERROR('Blocks A'!BG195-'Pre-1.095 (Hard Copy)'!AM181, 0)=0, " ", ('Blocks A'!BG195-'Pre-1.095 (Hard Copy)'!AM181))</f>
        <v> </v>
      </c>
      <c r="AN181" s="1014" t="str">
        <f>IF(IFERROR('Blocks A'!BH195-'Pre-1.095 (Hard Copy)'!AN181, 0)=0, " ", ('Blocks A'!BH195-'Pre-1.095 (Hard Copy)'!AN181))</f>
        <v> </v>
      </c>
      <c r="AO181" s="1014" t="str">
        <f>IF(IFERROR('Blocks A'!BI195-'Pre-1.095 (Hard Copy)'!AO181, 0)=0, " ", ('Blocks A'!BI195-'Pre-1.095 (Hard Copy)'!AO181))</f>
        <v> </v>
      </c>
      <c r="AP181" s="1014" t="str">
        <f>IF(IFERROR('Blocks A'!BK195-'Pre-1.095 (Hard Copy)'!AP181, 0)=0, " ", ('Blocks A'!BK195-'Pre-1.095 (Hard Copy)'!AP181))</f>
        <v> </v>
      </c>
      <c r="AQ181" s="1014" t="str">
        <f>IF(IFERROR('Blocks A'!BL195-'Pre-1.095 (Hard Copy)'!AQ181, 0)=0, " ", ('Blocks A'!BL195-'Pre-1.095 (Hard Copy)'!AQ181))</f>
        <v> </v>
      </c>
      <c r="AR181" s="1014" t="str">
        <f>IF(IFERROR('Blocks A'!BM195-'Pre-1.095 (Hard Copy)'!AR181, 0)=0, " ", ('Blocks A'!BM195-'Pre-1.095 (Hard Copy)'!AR181))</f>
        <v> </v>
      </c>
      <c r="AS181" s="1014" t="str">
        <f>IF(IFERROR('Blocks A'!BO195-'Pre-1.095 (Hard Copy)'!AS181, 0)=0, " ", ('Blocks A'!BO195-'Pre-1.095 (Hard Copy)'!AS181))</f>
        <v> </v>
      </c>
      <c r="AT181" s="1014" t="str">
        <f>IF(IFERROR('Blocks A'!BP195-'Pre-1.095 (Hard Copy)'!AT181, 0)=0, " ", ('Blocks A'!BP195-'Pre-1.095 (Hard Copy)'!AT181))</f>
        <v> </v>
      </c>
      <c r="AU181" s="1014" t="str">
        <f>IF(IFERROR('Blocks A'!BQ195-'Pre-1.095 (Hard Copy)'!AU181, 0)=0, " ", ('Blocks A'!BQ195-'Pre-1.095 (Hard Copy)'!AU181))</f>
        <v> </v>
      </c>
      <c r="AV181" s="1014" t="str">
        <f>IF(IFERROR('Blocks A'!BR195-'Pre-1.095 (Hard Copy)'!AV181, 0)=0, " ", ('Blocks A'!BR195-'Pre-1.095 (Hard Copy)'!AV181))</f>
        <v> </v>
      </c>
      <c r="AW181" s="1014" t="str">
        <f>IF(IFERROR('Blocks A'!BS195-'Pre-1.095 (Hard Copy)'!AW181, 0)=0, " ", ('Blocks A'!BS195-'Pre-1.095 (Hard Copy)'!AW181))</f>
        <v> </v>
      </c>
      <c r="AX181" s="1014" t="str">
        <f>IF(IFERROR('Blocks A'!BT195-'Pre-1.095 (Hard Copy)'!AX181, 0)=0, " ", ('Blocks A'!BT195-'Pre-1.095 (Hard Copy)'!AX181))</f>
        <v> </v>
      </c>
      <c r="AY181" s="1014" t="str">
        <f>IF(IFERROR('Blocks A'!BU195-'Pre-1.095 (Hard Copy)'!AY181, 0)=0, " ", ('Blocks A'!BU195-'Pre-1.095 (Hard Copy)'!AY181))</f>
        <v> </v>
      </c>
      <c r="AZ181" s="1014" t="str">
        <f>IF(IFERROR('Blocks A'!BW195-'Pre-1.095 (Hard Copy)'!AZ181, 0)=0, " ", ('Blocks A'!BW195-'Pre-1.095 (Hard Copy)'!AZ181))</f>
        <v> </v>
      </c>
      <c r="BA181" s="1014" t="str">
        <f>IF(IFERROR('Blocks A'!BX195-'Pre-1.095 (Hard Copy)'!BA181, 0)=0, " ", ('Blocks A'!BX195-'Pre-1.095 (Hard Copy)'!BA181))</f>
        <v> </v>
      </c>
      <c r="BB181" s="1014" t="str">
        <f>IF(IFERROR('Blocks A'!BY195-'Pre-1.095 (Hard Copy)'!BB181, 0)=0, " ", ('Blocks A'!BY195-'Pre-1.095 (Hard Copy)'!BB181))</f>
        <v> </v>
      </c>
      <c r="BC181" s="1015" t="str">
        <f>IF(IFERROR('Blocks A'!BZ195-'Pre-1.095 (Hard Copy)'!BC181, 0)=0, " ", ('Blocks A'!BZ195-'Pre-1.095 (Hard Copy)'!BC181))</f>
        <v> </v>
      </c>
      <c r="BD181" s="1014" t="str">
        <f>IF(IFERROR('Blocks A'!BV195-'Pre-1.095 (Hard Copy)'!BD181, 0)=0, " ", ('Blocks A'!BV195-'Pre-1.095 (Hard Copy)'!BD181))</f>
        <v> </v>
      </c>
      <c r="BE181" s="1014" t="str">
        <f>IF(IFERROR('Blocks A'!CB195-'Pre-1.095 (Hard Copy)'!BE181, 0)=0, " ", ('Blocks A'!CB195-'Pre-1.095 (Hard Copy)'!BE181))</f>
        <v> </v>
      </c>
      <c r="BF181" s="1014" t="str">
        <f>IF(IFERROR('Blocks A'!CC195-'Pre-1.095 (Hard Copy)'!BF181, 0)=0, " ", ('Blocks A'!CC195-'Pre-1.095 (Hard Copy)'!BF181))</f>
        <v>+0</v>
      </c>
      <c r="BG181" s="1016" t="str">
        <f>IF(IFERROR('Blocks A'!CD195-'Pre-1.095 (Hard Copy)'!BG181, 0)=0, " ", ('Blocks A'!CD195-'Pre-1.095 (Hard Copy)'!BG181))</f>
        <v>+0.0000</v>
      </c>
      <c r="BH181" s="1014" t="str">
        <f>IF(IFERROR('Blocks A'!CE195-'Pre-1.095 (Hard Copy)'!BH181, 0)=0, " ", ('Blocks A'!CE195-'Pre-1.095 (Hard Copy)'!BH181))</f>
        <v> </v>
      </c>
      <c r="BI181" s="1014" t="str">
        <f>IF(IFERROR('Blocks A'!CZ195-'Pre-1.095 (Hard Copy)'!BI181, 0)=0, " ", ('Blocks A'!CZ195-'Pre-1.095 (Hard Copy)'!BI181))</f>
        <v>-13</v>
      </c>
      <c r="BJ181" s="1014" t="str">
        <f>IF(IFERROR('Blocks A'!DA195-'Pre-1.095 (Hard Copy)'!BJ181, 0)=0, " ", ('Blocks A'!DA195-'Pre-1.095 (Hard Copy)'!BJ181))</f>
        <v> </v>
      </c>
      <c r="BK181" s="1014" t="str">
        <f>IF(IFERROR('Blocks A'!DB195-'Pre-1.095 (Hard Copy)'!BK181, 0)=0, " ", ('Blocks A'!DB195-'Pre-1.095 (Hard Copy)'!BK181))</f>
        <v> </v>
      </c>
      <c r="BL181" s="1014" t="str">
        <f>IF(IFERROR('Blocks A'!DC195-'Pre-1.095 (Hard Copy)'!BL181, 0)=0, " ", ('Blocks A'!DC195-'Pre-1.095 (Hard Copy)'!BL181))</f>
        <v> </v>
      </c>
      <c r="BM181" s="1014" t="str">
        <f>IF(IFERROR('Blocks A'!DD195-'Pre-1.095 (Hard Copy)'!BM181, 0)=0, " ", ('Blocks A'!DD195-'Pre-1.095 (Hard Copy)'!BM181))</f>
        <v> </v>
      </c>
      <c r="BN181" s="1014" t="str">
        <f>IF(IFERROR('Blocks A'!DE195-'Pre-1.095 (Hard Copy)'!BN181, 0)=0, " ", ('Blocks A'!DE195-'Pre-1.095 (Hard Copy)'!BN181))</f>
        <v> </v>
      </c>
      <c r="BO181" s="1014" t="str">
        <f>IF(IFERROR('Blocks A'!DF195-'Pre-1.095 (Hard Copy)'!BO181, 0)=0, " ", ('Blocks A'!DF195-'Pre-1.095 (Hard Copy)'!BO181))</f>
        <v> </v>
      </c>
      <c r="BP181" s="1014" t="str">
        <f>IF(IFERROR('Blocks A'!DG195-'Pre-1.095 (Hard Copy)'!BP181, 0)=0, " ", ('Blocks A'!DG195-'Pre-1.095 (Hard Copy)'!BP181))</f>
        <v> </v>
      </c>
      <c r="BQ181" s="1014" t="str">
        <f>IF(IFERROR('Blocks A'!DH195-'Pre-1.095 (Hard Copy)'!BQ181, 0)=0, " ", ('Blocks A'!DH195-'Pre-1.095 (Hard Copy)'!BQ181))</f>
        <v> </v>
      </c>
      <c r="BR181" s="1014" t="str">
        <f>IF(IFERROR('Blocks A'!DI195-'Pre-1.095 (Hard Copy)'!BR181, 0)=0, " ", ('Blocks A'!DI195-'Pre-1.095 (Hard Copy)'!BR181))</f>
        <v> </v>
      </c>
      <c r="BS181" s="1014" t="str">
        <f>IF(IFERROR('Blocks A'!DJ195-'Pre-1.095 (Hard Copy)'!BS181, 0)=0, " ", ('Blocks A'!DJ195-'Pre-1.095 (Hard Copy)'!BS181))</f>
        <v>-23</v>
      </c>
      <c r="BT181" s="1014" t="str">
        <f>IF(IFERROR('Blocks A'!DK195-'Pre-1.095 (Hard Copy)'!BT181, 0)=0, " ", ('Blocks A'!DK195-'Pre-1.095 (Hard Copy)'!BT181))</f>
        <v> </v>
      </c>
      <c r="BU181" s="1014" t="str">
        <f>IF(IFERROR('Blocks A'!DL195-'Pre-1.095 (Hard Copy)'!BU181, 0)=0, " ", ('Blocks A'!DL195-'Pre-1.095 (Hard Copy)'!BU181))</f>
        <v> </v>
      </c>
      <c r="BV181" s="1014" t="str">
        <f>IF(IFERROR('Blocks A'!DM195-'Pre-1.095 (Hard Copy)'!BV181, 0)=0, " ", ('Blocks A'!DM195-'Pre-1.095 (Hard Copy)'!BV181))</f>
        <v> </v>
      </c>
      <c r="BW181" s="1014" t="str">
        <f>IF(IFERROR('Blocks A'!DN195-'Pre-1.095 (Hard Copy)'!BW181, 0)=0, " ", ('Blocks A'!DN195-'Pre-1.095 (Hard Copy)'!BW181))</f>
        <v> </v>
      </c>
      <c r="BX181" s="1014" t="str">
        <f>IF(IFERROR('Blocks A'!DO195-'Pre-1.095 (Hard Copy)'!BX181, 0)=0, " ", ('Blocks A'!DO195-'Pre-1.095 (Hard Copy)'!BX181))</f>
        <v> </v>
      </c>
      <c r="BY181" s="1014" t="str">
        <f>IF(IFERROR('Blocks A'!DP195-'Pre-1.095 (Hard Copy)'!BY181, 0)=0, " ", ('Blocks A'!DP195-'Pre-1.095 (Hard Copy)'!BY181))</f>
        <v> </v>
      </c>
      <c r="BZ181" s="1014" t="str">
        <f>IF(IFERROR('Blocks A'!DQ195-'Pre-1.095 (Hard Copy)'!BZ181, 0)=0, " ", ('Blocks A'!DQ195-'Pre-1.095 (Hard Copy)'!BZ181))</f>
        <v> </v>
      </c>
      <c r="CA181" s="1014" t="str">
        <f>IF(IFERROR('Blocks A'!DR195-'Pre-1.095 (Hard Copy)'!CA181, 0)=0, " ", ('Blocks A'!DR195-'Pre-1.095 (Hard Copy)'!CA181))</f>
        <v> </v>
      </c>
      <c r="CB181" s="1014" t="str">
        <f>IF(IFERROR('Blocks A'!DS195-'Pre-1.095 (Hard Copy)'!CB181, 0)=0, " ", ('Blocks A'!DS195-'Pre-1.095 (Hard Copy)'!CB181))</f>
        <v> </v>
      </c>
      <c r="CC181" s="1014" t="str">
        <f>IF(IFERROR('Blocks A'!DT195-'Pre-1.095 (Hard Copy)'!CC181, 0)=0, " ", ('Blocks A'!DT195-'Pre-1.095 (Hard Copy)'!CC181))</f>
        <v>-13</v>
      </c>
      <c r="CD181" s="1014" t="str">
        <f>IF(IFERROR('Blocks A'!DU195-'Pre-1.095 (Hard Copy)'!CD181, 0)=0, " ", ('Blocks A'!DU195-'Pre-1.095 (Hard Copy)'!CD181))</f>
        <v>-23</v>
      </c>
      <c r="CE181" s="1014" t="str">
        <f>IF(IFERROR('Blocks A'!DX195-'Pre-1.095 (Hard Copy)'!CE181, 0)=0, " ", ('Blocks A'!DX195-'Pre-1.095 (Hard Copy)'!CE181))</f>
        <v>-1</v>
      </c>
      <c r="CF181" s="1014" t="str">
        <f>IF(IFERROR('Blocks A'!DY195-'Pre-1.095 (Hard Copy)'!CF181, 0)=0, " ", ('Blocks A'!DY195-'Pre-1.095 (Hard Copy)'!CF181))</f>
        <v>-139</v>
      </c>
      <c r="CG181" s="1016" t="str">
        <f>IF(IFERROR('Blocks A'!DZ195-'Pre-1.095 (Hard Copy)'!CG181, 0)=0, " ", ('Blocks A'!DZ195-'Pre-1.095 (Hard Copy)'!CG181))</f>
        <v>-0.0001</v>
      </c>
      <c r="CH181" s="1015" t="str">
        <f>IF(IFERROR('Blocks A'!DV195-'Pre-1.095 (Hard Copy)'!CH181, 0)=0, " ", ('Blocks A'!DV195-'Pre-1.095 (Hard Copy)'!CH181))</f>
        <v>-1.7</v>
      </c>
      <c r="CI181" s="1015" t="str">
        <f>IF(IFERROR('Blocks A'!DW195-'Pre-1.095 (Hard Copy)'!CI181, 0)=0, " ", ('Blocks A'!DW195-'Pre-1.095 (Hard Copy)'!CI181))</f>
        <v>-8.6</v>
      </c>
      <c r="CJ181" s="1014" t="str">
        <f>IF(IFERROR('Blocks A'!EA195-'Pre-1.095 (Hard Copy)'!CJ181, 0)=0, " ", ('Blocks A'!EA195-'Pre-1.095 (Hard Copy)'!CJ181))</f>
        <v>-1</v>
      </c>
      <c r="CK181" s="1017" t="str">
        <f>IF(IFERROR('Blocks A'!EB195-'Pre-1.095 (Hard Copy)'!CK181, 0)=0, " ", ('Blocks A'!EB195-'Pre-1.095 (Hard Copy)'!CK181))</f>
        <v>-0.01</v>
      </c>
      <c r="CL181" s="1017" t="str">
        <f>IF(IFERROR('Blocks A'!EC195-'Pre-1.095 (Hard Copy)'!CL181, 0)=0, " ", ('Blocks A'!EC195-'Pre-1.095 (Hard Copy)'!CL181))</f>
        <v>-0.00</v>
      </c>
      <c r="CM181" s="1017" t="str">
        <f>IF(IFERROR('Blocks A'!EH195-'Pre-1.095 (Hard Copy)'!CM181, 0)=0, " ", ('Blocks A'!EH195-'Pre-1.095 (Hard Copy)'!CM181))</f>
        <v>-0.00</v>
      </c>
      <c r="CN181" s="1014" t="str">
        <f>IF(IFERROR('Blocks A'!ED195-'Pre-1.095 (Hard Copy)'!CN181, 0)=0, " ", ('Blocks A'!ED195-'Pre-1.095 (Hard Copy)'!CN181))</f>
        <v>-139</v>
      </c>
      <c r="CO181" s="1017" t="str">
        <f>IF(IFERROR('Blocks A'!EE195-'Pre-1.095 (Hard Copy)'!CO181, 0)=0, " ", ('Blocks A'!EE195-'Pre-1.095 (Hard Copy)'!CO181))</f>
        <v>-0.14</v>
      </c>
      <c r="CP181" s="1017" t="str">
        <f>IF(IFERROR('Blocks A'!EF195-'Pre-1.095 (Hard Copy)'!CP181, 0)=0, " ", ('Blocks A'!EF195-'Pre-1.095 (Hard Copy)'!CP181))</f>
        <v>-0.00</v>
      </c>
      <c r="CQ181" s="1016" t="str">
        <f>IF(IFERROR('Blocks A'!EG195-'Pre-1.095 (Hard Copy)'!CQ181, 0)=0, " ", ('Blocks A'!EG195-'Pre-1.095 (Hard Copy)'!CQ181))</f>
        <v>-0.0001</v>
      </c>
      <c r="CR181" s="1018" t="s">
        <v>12</v>
      </c>
    </row>
    <row r="182">
      <c r="B182" s="1019" t="s">
        <v>1050</v>
      </c>
      <c r="C182" s="969" t="s">
        <v>886</v>
      </c>
      <c r="D182" s="969">
        <v>1.0</v>
      </c>
      <c r="E182" s="969">
        <v>1.0</v>
      </c>
      <c r="F182" s="969">
        <v>1.0</v>
      </c>
      <c r="G182" s="1014" t="str">
        <f>IF(IFERROR('Blocks A'!G196-'Pre-1.095 (Hard Copy)'!G182, 0)=0, " ", ('Blocks A'!G196-'Pre-1.095 (Hard Copy)'!G182))</f>
        <v> </v>
      </c>
      <c r="H182" s="1014" t="str">
        <f>IF(IFERROR('Blocks A'!H196-'Pre-1.095 (Hard Copy)'!H182, 0)=0, " ", ('Blocks A'!H196-'Pre-1.095 (Hard Copy)'!H182))</f>
        <v> </v>
      </c>
      <c r="I182" s="1014" t="str">
        <f>IF(IFERROR('Blocks A'!I196-'Pre-1.095 (Hard Copy)'!I182, 0)=0, " ", ('Blocks A'!I196-'Pre-1.095 (Hard Copy)'!I182))</f>
        <v> </v>
      </c>
      <c r="J182" s="1014" t="str">
        <f>IF(IFERROR('Blocks A'!J196-'Pre-1.095 (Hard Copy)'!J182, 0)=0, " ", ('Blocks A'!J196-'Pre-1.095 (Hard Copy)'!J182))</f>
        <v> </v>
      </c>
      <c r="K182" s="1014" t="str">
        <f>IF(IFERROR('Blocks A'!K196-'Pre-1.095 (Hard Copy)'!K182, 0)=0, " ", ('Blocks A'!K196-'Pre-1.095 (Hard Copy)'!K182))</f>
        <v> </v>
      </c>
      <c r="L182" s="1014" t="str">
        <f>IF(IFERROR('Blocks A'!L196-'Pre-1.095 (Hard Copy)'!L182, 0)=0, " ", ('Blocks A'!L196-'Pre-1.095 (Hard Copy)'!L182))</f>
        <v> </v>
      </c>
      <c r="M182" s="1014" t="str">
        <f>IF(IFERROR('Blocks A'!N196-'Pre-1.095 (Hard Copy)'!M182, 0)=0, " ", ('Blocks A'!N196-'Pre-1.095 (Hard Copy)'!M182))</f>
        <v> </v>
      </c>
      <c r="N182" s="1014" t="str">
        <f>IF(IFERROR('Blocks A'!O196-'Pre-1.095 (Hard Copy)'!N182, 0)=0, " ", ('Blocks A'!O196-'Pre-1.095 (Hard Copy)'!N182))</f>
        <v> </v>
      </c>
      <c r="O182" s="1014" t="str">
        <f>IF(IFERROR('Blocks A'!P196-'Pre-1.095 (Hard Copy)'!O182, 0)=0, " ", ('Blocks A'!P196-'Pre-1.095 (Hard Copy)'!O182))</f>
        <v> </v>
      </c>
      <c r="P182" s="1014" t="str">
        <f>IF(IFERROR('Blocks A'!Q196-'Pre-1.095 (Hard Copy)'!P182, 0)=0, " ", ('Blocks A'!Q196-'Pre-1.095 (Hard Copy)'!P182))</f>
        <v> </v>
      </c>
      <c r="Q182" s="1014" t="str">
        <f>IF(IFERROR('Blocks A'!R196-'Pre-1.095 (Hard Copy)'!Q182, 0)=0, " ", ('Blocks A'!R196-'Pre-1.095 (Hard Copy)'!Q182))</f>
        <v> </v>
      </c>
      <c r="R182" s="1014" t="str">
        <f>IF(IFERROR('Blocks A'!S196-'Pre-1.095 (Hard Copy)'!R182, 0)=0, " ", ('Blocks A'!S196-'Pre-1.095 (Hard Copy)'!R182))</f>
        <v> </v>
      </c>
      <c r="S182" s="1014" t="str">
        <f>IF(IFERROR('Blocks A'!T196-'Pre-1.095 (Hard Copy)'!S182, 0)=0, " ", ('Blocks A'!T196-'Pre-1.095 (Hard Copy)'!S182))</f>
        <v> </v>
      </c>
      <c r="T182" s="1014" t="str">
        <f>IF(IFERROR('Blocks A'!M196-'Pre-1.095 (Hard Copy)'!T182, 0)=0, " ", ('Blocks A'!M196-'Pre-1.095 (Hard Copy)'!T182))</f>
        <v> </v>
      </c>
      <c r="U182" s="1014" t="str">
        <f>IF(IFERROR('Blocks A'!U196-'Pre-1.095 (Hard Copy)'!U182, 0)=0, " ", ('Blocks A'!U196-'Pre-1.095 (Hard Copy)'!U182))</f>
        <v> </v>
      </c>
      <c r="V182" s="1014" t="str">
        <f>IF(IFERROR('Blocks A'!V196-'Pre-1.095 (Hard Copy)'!V182, 0)=0, " ", ('Blocks A'!V196-'Pre-1.095 (Hard Copy)'!V182))</f>
        <v> </v>
      </c>
      <c r="W182" s="1014" t="str">
        <f>IF(IFERROR('Blocks A'!W196-'Pre-1.095 (Hard Copy)'!W182, 0)=0, " ", ('Blocks A'!W196-'Pre-1.095 (Hard Copy)'!W182))</f>
        <v> </v>
      </c>
      <c r="X182" s="1014" t="str">
        <f>IF(IFERROR('Blocks A'!X196-'Pre-1.095 (Hard Copy)'!X182, 0)=0, " ", ('Blocks A'!X196-'Pre-1.095 (Hard Copy)'!X182))</f>
        <v> </v>
      </c>
      <c r="Y182" s="1014" t="str">
        <f>IF(IFERROR('Blocks A'!AC196-'Pre-1.095 (Hard Copy)'!Y182, 0)=0, " ", ('Blocks A'!AC196-'Pre-1.095 (Hard Copy)'!Y182))</f>
        <v> </v>
      </c>
      <c r="Z182" s="1014" t="str">
        <f>IF(IFERROR('Blocks A'!Y196-'Pre-1.095 (Hard Copy)'!Z182, 0)=0, " ", ('Blocks A'!Y196-'Pre-1.095 (Hard Copy)'!Z182))</f>
        <v> </v>
      </c>
      <c r="AA182" s="1014" t="str">
        <f>IF(IFERROR('Blocks A'!Z196-'Pre-1.095 (Hard Copy)'!AA182, 0)=0, " ", ('Blocks A'!Z196-'Pre-1.095 (Hard Copy)'!AA182))</f>
        <v> </v>
      </c>
      <c r="AB182" s="1014" t="str">
        <f>IF(IFERROR('Blocks A'!AA196-'Pre-1.095 (Hard Copy)'!AB182, 0)=0, " ", ('Blocks A'!AA196-'Pre-1.095 (Hard Copy)'!AB182))</f>
        <v> </v>
      </c>
      <c r="AC182" s="1014" t="str">
        <f>IF(IFERROR('Blocks A'!AB196-'Pre-1.095 (Hard Copy)'!AC182, 0)=0, " ", ('Blocks A'!AB196-'Pre-1.095 (Hard Copy)'!AC182))</f>
        <v> </v>
      </c>
      <c r="AD182" s="1014" t="str">
        <f>IF(IFERROR('Blocks A'!AY196-'Pre-1.095 (Hard Copy)'!AD182, 0)=0, " ", ('Blocks A'!AY196-'Pre-1.095 (Hard Copy)'!AD182))</f>
        <v> </v>
      </c>
      <c r="AE182" s="1014" t="str">
        <f>IF(IFERROR('Blocks A'!AZ196-'Pre-1.095 (Hard Copy)'!AE182, 0)=0, " ", ('Blocks A'!AZ196-'Pre-1.095 (Hard Copy)'!AE182))</f>
        <v> </v>
      </c>
      <c r="AF182" s="1014" t="str">
        <f>IF(IFERROR('Blocks A'!BA196-'Pre-1.095 (Hard Copy)'!AF182, 0)=0, " ", ('Blocks A'!BA196-'Pre-1.095 (Hard Copy)'!AF182))</f>
        <v> </v>
      </c>
      <c r="AG182" s="1014" t="str">
        <f>IF(IFERROR('Blocks A'!BB196-'Pre-1.095 (Hard Copy)'!AG182, 0)=0, " ", ('Blocks A'!BB196-'Pre-1.095 (Hard Copy)'!AG182))</f>
        <v> </v>
      </c>
      <c r="AH182" s="1014" t="str">
        <f>IF(IFERROR('Blocks A'!BC196-'Pre-1.095 (Hard Copy)'!AH182, 0)=0, " ", ('Blocks A'!BC196-'Pre-1.095 (Hard Copy)'!AH182))</f>
        <v> </v>
      </c>
      <c r="AI182" s="1014" t="str">
        <f>IF(IFERROR('Blocks A'!BJ196-'Pre-1.095 (Hard Copy)'!AI182, 0)=0, " ", ('Blocks A'!BJ196-'Pre-1.095 (Hard Copy)'!AI182))</f>
        <v> </v>
      </c>
      <c r="AJ182" s="1014" t="str">
        <f>IF(IFERROR('Blocks A'!BD196-'Pre-1.095 (Hard Copy)'!AJ182, 0)=0, " ", ('Blocks A'!BD196-'Pre-1.095 (Hard Copy)'!AJ182))</f>
        <v> </v>
      </c>
      <c r="AK182" s="1014" t="str">
        <f>IF(IFERROR('Blocks A'!BE196-'Pre-1.095 (Hard Copy)'!AK182, 0)=0, " ", ('Blocks A'!BE196-'Pre-1.095 (Hard Copy)'!AK182))</f>
        <v> </v>
      </c>
      <c r="AL182" s="1014" t="str">
        <f>IF(IFERROR('Blocks A'!BF196-'Pre-1.095 (Hard Copy)'!AL182, 0)=0, " ", ('Blocks A'!BF196-'Pre-1.095 (Hard Copy)'!AL182))</f>
        <v> </v>
      </c>
      <c r="AM182" s="1014" t="str">
        <f>IF(IFERROR('Blocks A'!BG196-'Pre-1.095 (Hard Copy)'!AM182, 0)=0, " ", ('Blocks A'!BG196-'Pre-1.095 (Hard Copy)'!AM182))</f>
        <v> </v>
      </c>
      <c r="AN182" s="1014" t="str">
        <f>IF(IFERROR('Blocks A'!BH196-'Pre-1.095 (Hard Copy)'!AN182, 0)=0, " ", ('Blocks A'!BH196-'Pre-1.095 (Hard Copy)'!AN182))</f>
        <v> </v>
      </c>
      <c r="AO182" s="1014" t="str">
        <f>IF(IFERROR('Blocks A'!BI196-'Pre-1.095 (Hard Copy)'!AO182, 0)=0, " ", ('Blocks A'!BI196-'Pre-1.095 (Hard Copy)'!AO182))</f>
        <v> </v>
      </c>
      <c r="AP182" s="1014" t="str">
        <f>IF(IFERROR('Blocks A'!BK196-'Pre-1.095 (Hard Copy)'!AP182, 0)=0, " ", ('Blocks A'!BK196-'Pre-1.095 (Hard Copy)'!AP182))</f>
        <v> </v>
      </c>
      <c r="AQ182" s="1014" t="str">
        <f>IF(IFERROR('Blocks A'!BL196-'Pre-1.095 (Hard Copy)'!AQ182, 0)=0, " ", ('Blocks A'!BL196-'Pre-1.095 (Hard Copy)'!AQ182))</f>
        <v> </v>
      </c>
      <c r="AR182" s="1014" t="str">
        <f>IF(IFERROR('Blocks A'!BM196-'Pre-1.095 (Hard Copy)'!AR182, 0)=0, " ", ('Blocks A'!BM196-'Pre-1.095 (Hard Copy)'!AR182))</f>
        <v> </v>
      </c>
      <c r="AS182" s="1014" t="str">
        <f>IF(IFERROR('Blocks A'!BO196-'Pre-1.095 (Hard Copy)'!AS182, 0)=0, " ", ('Blocks A'!BO196-'Pre-1.095 (Hard Copy)'!AS182))</f>
        <v> </v>
      </c>
      <c r="AT182" s="1014" t="str">
        <f>IF(IFERROR('Blocks A'!BP196-'Pre-1.095 (Hard Copy)'!AT182, 0)=0, " ", ('Blocks A'!BP196-'Pre-1.095 (Hard Copy)'!AT182))</f>
        <v> </v>
      </c>
      <c r="AU182" s="1014" t="str">
        <f>IF(IFERROR('Blocks A'!BQ196-'Pre-1.095 (Hard Copy)'!AU182, 0)=0, " ", ('Blocks A'!BQ196-'Pre-1.095 (Hard Copy)'!AU182))</f>
        <v> </v>
      </c>
      <c r="AV182" s="1014" t="str">
        <f>IF(IFERROR('Blocks A'!BR196-'Pre-1.095 (Hard Copy)'!AV182, 0)=0, " ", ('Blocks A'!BR196-'Pre-1.095 (Hard Copy)'!AV182))</f>
        <v> </v>
      </c>
      <c r="AW182" s="1014" t="str">
        <f>IF(IFERROR('Blocks A'!BS196-'Pre-1.095 (Hard Copy)'!AW182, 0)=0, " ", ('Blocks A'!BS196-'Pre-1.095 (Hard Copy)'!AW182))</f>
        <v> </v>
      </c>
      <c r="AX182" s="1014" t="str">
        <f>IF(IFERROR('Blocks A'!BT196-'Pre-1.095 (Hard Copy)'!AX182, 0)=0, " ", ('Blocks A'!BT196-'Pre-1.095 (Hard Copy)'!AX182))</f>
        <v> </v>
      </c>
      <c r="AY182" s="1014" t="str">
        <f>IF(IFERROR('Blocks A'!BU196-'Pre-1.095 (Hard Copy)'!AY182, 0)=0, " ", ('Blocks A'!BU196-'Pre-1.095 (Hard Copy)'!AY182))</f>
        <v> </v>
      </c>
      <c r="AZ182" s="1014" t="str">
        <f>IF(IFERROR('Blocks A'!BW196-'Pre-1.095 (Hard Copy)'!AZ182, 0)=0, " ", ('Blocks A'!BW196-'Pre-1.095 (Hard Copy)'!AZ182))</f>
        <v> </v>
      </c>
      <c r="BA182" s="1014" t="str">
        <f>IF(IFERROR('Blocks A'!BX196-'Pre-1.095 (Hard Copy)'!BA182, 0)=0, " ", ('Blocks A'!BX196-'Pre-1.095 (Hard Copy)'!BA182))</f>
        <v> </v>
      </c>
      <c r="BB182" s="1014" t="str">
        <f>IF(IFERROR('Blocks A'!BY196-'Pre-1.095 (Hard Copy)'!BB182, 0)=0, " ", ('Blocks A'!BY196-'Pre-1.095 (Hard Copy)'!BB182))</f>
        <v> </v>
      </c>
      <c r="BC182" s="1015" t="str">
        <f>IF(IFERROR('Blocks A'!BZ196-'Pre-1.095 (Hard Copy)'!BC182, 0)=0, " ", ('Blocks A'!BZ196-'Pre-1.095 (Hard Copy)'!BC182))</f>
        <v> </v>
      </c>
      <c r="BD182" s="1014" t="str">
        <f>IF(IFERROR('Blocks A'!BV196-'Pre-1.095 (Hard Copy)'!BD182, 0)=0, " ", ('Blocks A'!BV196-'Pre-1.095 (Hard Copy)'!BD182))</f>
        <v> </v>
      </c>
      <c r="BE182" s="1014" t="str">
        <f>IF(IFERROR('Blocks A'!CB196-'Pre-1.095 (Hard Copy)'!BE182, 0)=0, " ", ('Blocks A'!CB196-'Pre-1.095 (Hard Copy)'!BE182))</f>
        <v> </v>
      </c>
      <c r="BF182" s="1014" t="str">
        <f>IF(IFERROR('Blocks A'!CC196-'Pre-1.095 (Hard Copy)'!BF182, 0)=0, " ", ('Blocks A'!CC196-'Pre-1.095 (Hard Copy)'!BF182))</f>
        <v>-0</v>
      </c>
      <c r="BG182" s="1016" t="str">
        <f>IF(IFERROR('Blocks A'!CD196-'Pre-1.095 (Hard Copy)'!BG182, 0)=0, " ", ('Blocks A'!CD196-'Pre-1.095 (Hard Copy)'!BG182))</f>
        <v>-0.0000</v>
      </c>
      <c r="BH182" s="1014" t="str">
        <f>IF(IFERROR('Blocks A'!CE196-'Pre-1.095 (Hard Copy)'!BH182, 0)=0, " ", ('Blocks A'!CE196-'Pre-1.095 (Hard Copy)'!BH182))</f>
        <v> </v>
      </c>
      <c r="BI182" s="1014" t="str">
        <f>IF(IFERROR('Blocks A'!CZ196-'Pre-1.095 (Hard Copy)'!BI182, 0)=0, " ", ('Blocks A'!CZ196-'Pre-1.095 (Hard Copy)'!BI182))</f>
        <v>-19</v>
      </c>
      <c r="BJ182" s="1014" t="str">
        <f>IF(IFERROR('Blocks A'!DA196-'Pre-1.095 (Hard Copy)'!BJ182, 0)=0, " ", ('Blocks A'!DA196-'Pre-1.095 (Hard Copy)'!BJ182))</f>
        <v> </v>
      </c>
      <c r="BK182" s="1014" t="str">
        <f>IF(IFERROR('Blocks A'!DB196-'Pre-1.095 (Hard Copy)'!BK182, 0)=0, " ", ('Blocks A'!DB196-'Pre-1.095 (Hard Copy)'!BK182))</f>
        <v> </v>
      </c>
      <c r="BL182" s="1014" t="str">
        <f>IF(IFERROR('Blocks A'!DC196-'Pre-1.095 (Hard Copy)'!BL182, 0)=0, " ", ('Blocks A'!DC196-'Pre-1.095 (Hard Copy)'!BL182))</f>
        <v> </v>
      </c>
      <c r="BM182" s="1014" t="str">
        <f>IF(IFERROR('Blocks A'!DD196-'Pre-1.095 (Hard Copy)'!BM182, 0)=0, " ", ('Blocks A'!DD196-'Pre-1.095 (Hard Copy)'!BM182))</f>
        <v> </v>
      </c>
      <c r="BN182" s="1014" t="str">
        <f>IF(IFERROR('Blocks A'!DE196-'Pre-1.095 (Hard Copy)'!BN182, 0)=0, " ", ('Blocks A'!DE196-'Pre-1.095 (Hard Copy)'!BN182))</f>
        <v> </v>
      </c>
      <c r="BO182" s="1014" t="str">
        <f>IF(IFERROR('Blocks A'!DF196-'Pre-1.095 (Hard Copy)'!BO182, 0)=0, " ", ('Blocks A'!DF196-'Pre-1.095 (Hard Copy)'!BO182))</f>
        <v> </v>
      </c>
      <c r="BP182" s="1014" t="str">
        <f>IF(IFERROR('Blocks A'!DG196-'Pre-1.095 (Hard Copy)'!BP182, 0)=0, " ", ('Blocks A'!DG196-'Pre-1.095 (Hard Copy)'!BP182))</f>
        <v> </v>
      </c>
      <c r="BQ182" s="1014" t="str">
        <f>IF(IFERROR('Blocks A'!DH196-'Pre-1.095 (Hard Copy)'!BQ182, 0)=0, " ", ('Blocks A'!DH196-'Pre-1.095 (Hard Copy)'!BQ182))</f>
        <v> </v>
      </c>
      <c r="BR182" s="1014" t="str">
        <f>IF(IFERROR('Blocks A'!DI196-'Pre-1.095 (Hard Copy)'!BR182, 0)=0, " ", ('Blocks A'!DI196-'Pre-1.095 (Hard Copy)'!BR182))</f>
        <v> </v>
      </c>
      <c r="BS182" s="1014" t="str">
        <f>IF(IFERROR('Blocks A'!DJ196-'Pre-1.095 (Hard Copy)'!BS182, 0)=0, " ", ('Blocks A'!DJ196-'Pre-1.095 (Hard Copy)'!BS182))</f>
        <v>-34</v>
      </c>
      <c r="BT182" s="1014" t="str">
        <f>IF(IFERROR('Blocks A'!DK196-'Pre-1.095 (Hard Copy)'!BT182, 0)=0, " ", ('Blocks A'!DK196-'Pre-1.095 (Hard Copy)'!BT182))</f>
        <v> </v>
      </c>
      <c r="BU182" s="1014" t="str">
        <f>IF(IFERROR('Blocks A'!DL196-'Pre-1.095 (Hard Copy)'!BU182, 0)=0, " ", ('Blocks A'!DL196-'Pre-1.095 (Hard Copy)'!BU182))</f>
        <v> </v>
      </c>
      <c r="BV182" s="1014" t="str">
        <f>IF(IFERROR('Blocks A'!DM196-'Pre-1.095 (Hard Copy)'!BV182, 0)=0, " ", ('Blocks A'!DM196-'Pre-1.095 (Hard Copy)'!BV182))</f>
        <v> </v>
      </c>
      <c r="BW182" s="1014" t="str">
        <f>IF(IFERROR('Blocks A'!DN196-'Pre-1.095 (Hard Copy)'!BW182, 0)=0, " ", ('Blocks A'!DN196-'Pre-1.095 (Hard Copy)'!BW182))</f>
        <v> </v>
      </c>
      <c r="BX182" s="1014" t="str">
        <f>IF(IFERROR('Blocks A'!DO196-'Pre-1.095 (Hard Copy)'!BX182, 0)=0, " ", ('Blocks A'!DO196-'Pre-1.095 (Hard Copy)'!BX182))</f>
        <v> </v>
      </c>
      <c r="BY182" s="1014" t="str">
        <f>IF(IFERROR('Blocks A'!DP196-'Pre-1.095 (Hard Copy)'!BY182, 0)=0, " ", ('Blocks A'!DP196-'Pre-1.095 (Hard Copy)'!BY182))</f>
        <v> </v>
      </c>
      <c r="BZ182" s="1014" t="str">
        <f>IF(IFERROR('Blocks A'!DQ196-'Pre-1.095 (Hard Copy)'!BZ182, 0)=0, " ", ('Blocks A'!DQ196-'Pre-1.095 (Hard Copy)'!BZ182))</f>
        <v> </v>
      </c>
      <c r="CA182" s="1014" t="str">
        <f>IF(IFERROR('Blocks A'!DR196-'Pre-1.095 (Hard Copy)'!CA182, 0)=0, " ", ('Blocks A'!DR196-'Pre-1.095 (Hard Copy)'!CA182))</f>
        <v> </v>
      </c>
      <c r="CB182" s="1014" t="str">
        <f>IF(IFERROR('Blocks A'!DS196-'Pre-1.095 (Hard Copy)'!CB182, 0)=0, " ", ('Blocks A'!DS196-'Pre-1.095 (Hard Copy)'!CB182))</f>
        <v> </v>
      </c>
      <c r="CC182" s="1014" t="str">
        <f>IF(IFERROR('Blocks A'!DT196-'Pre-1.095 (Hard Copy)'!CC182, 0)=0, " ", ('Blocks A'!DT196-'Pre-1.095 (Hard Copy)'!CC182))</f>
        <v>-19</v>
      </c>
      <c r="CD182" s="1014" t="str">
        <f>IF(IFERROR('Blocks A'!DU196-'Pre-1.095 (Hard Copy)'!CD182, 0)=0, " ", ('Blocks A'!DU196-'Pre-1.095 (Hard Copy)'!CD182))</f>
        <v>-34</v>
      </c>
      <c r="CE182" s="1014" t="str">
        <f>IF(IFERROR('Blocks A'!DX196-'Pre-1.095 (Hard Copy)'!CE182, 0)=0, " ", ('Blocks A'!DX196-'Pre-1.095 (Hard Copy)'!CE182))</f>
        <v>-1</v>
      </c>
      <c r="CF182" s="1014" t="str">
        <f>IF(IFERROR('Blocks A'!DY196-'Pre-1.095 (Hard Copy)'!CF182, 0)=0, " ", ('Blocks A'!DY196-'Pre-1.095 (Hard Copy)'!CF182))</f>
        <v>-203</v>
      </c>
      <c r="CG182" s="1016" t="str">
        <f>IF(IFERROR('Blocks A'!DZ196-'Pre-1.095 (Hard Copy)'!CG182, 0)=0, " ", ('Blocks A'!DZ196-'Pre-1.095 (Hard Copy)'!CG182))</f>
        <v>-0.0002</v>
      </c>
      <c r="CH182" s="1015" t="str">
        <f>IF(IFERROR('Blocks A'!DV196-'Pre-1.095 (Hard Copy)'!CH182, 0)=0, " ", ('Blocks A'!DV196-'Pre-1.095 (Hard Copy)'!CH182))</f>
        <v>-2.4</v>
      </c>
      <c r="CI182" s="1015" t="str">
        <f>IF(IFERROR('Blocks A'!DW196-'Pre-1.095 (Hard Copy)'!CI182, 0)=0, " ", ('Blocks A'!DW196-'Pre-1.095 (Hard Copy)'!CI182))</f>
        <v>-12.6</v>
      </c>
      <c r="CJ182" s="1014" t="str">
        <f>IF(IFERROR('Blocks A'!EA196-'Pre-1.095 (Hard Copy)'!CJ182, 0)=0, " ", ('Blocks A'!EA196-'Pre-1.095 (Hard Copy)'!CJ182))</f>
        <v>-1</v>
      </c>
      <c r="CK182" s="1017" t="str">
        <f>IF(IFERROR('Blocks A'!EB196-'Pre-1.095 (Hard Copy)'!CK182, 0)=0, " ", ('Blocks A'!EB196-'Pre-1.095 (Hard Copy)'!CK182))</f>
        <v>-0.02</v>
      </c>
      <c r="CL182" s="1017" t="str">
        <f>IF(IFERROR('Blocks A'!EC196-'Pre-1.095 (Hard Copy)'!CL182, 0)=0, " ", ('Blocks A'!EC196-'Pre-1.095 (Hard Copy)'!CL182))</f>
        <v>-0.00</v>
      </c>
      <c r="CM182" s="1017" t="str">
        <f>IF(IFERROR('Blocks A'!EH196-'Pre-1.095 (Hard Copy)'!CM182, 0)=0, " ", ('Blocks A'!EH196-'Pre-1.095 (Hard Copy)'!CM182))</f>
        <v>-0.00</v>
      </c>
      <c r="CN182" s="1014" t="str">
        <f>IF(IFERROR('Blocks A'!ED196-'Pre-1.095 (Hard Copy)'!CN182, 0)=0, " ", ('Blocks A'!ED196-'Pre-1.095 (Hard Copy)'!CN182))</f>
        <v>-203</v>
      </c>
      <c r="CO182" s="1017" t="str">
        <f>IF(IFERROR('Blocks A'!EE196-'Pre-1.095 (Hard Copy)'!CO182, 0)=0, " ", ('Blocks A'!EE196-'Pre-1.095 (Hard Copy)'!CO182))</f>
        <v>-0.20</v>
      </c>
      <c r="CP182" s="1017" t="str">
        <f>IF(IFERROR('Blocks A'!EF196-'Pre-1.095 (Hard Copy)'!CP182, 0)=0, " ", ('Blocks A'!EF196-'Pre-1.095 (Hard Copy)'!CP182))</f>
        <v>-0.00</v>
      </c>
      <c r="CQ182" s="1016" t="str">
        <f>IF(IFERROR('Blocks A'!EG196-'Pre-1.095 (Hard Copy)'!CQ182, 0)=0, " ", ('Blocks A'!EG196-'Pre-1.095 (Hard Copy)'!CQ182))</f>
        <v>-0.0002</v>
      </c>
      <c r="CR182" s="1018" t="s">
        <v>12</v>
      </c>
    </row>
    <row r="183">
      <c r="B183" s="1019" t="s">
        <v>1051</v>
      </c>
      <c r="C183" s="969" t="s">
        <v>886</v>
      </c>
      <c r="D183" s="969">
        <v>1.0</v>
      </c>
      <c r="E183" s="969">
        <v>1.0</v>
      </c>
      <c r="F183" s="969">
        <v>1.0</v>
      </c>
      <c r="G183" s="1014" t="str">
        <f>IF(IFERROR('Blocks A'!G197-'Pre-1.095 (Hard Copy)'!G183, 0)=0, " ", ('Blocks A'!G197-'Pre-1.095 (Hard Copy)'!G183))</f>
        <v> </v>
      </c>
      <c r="H183" s="1014" t="str">
        <f>IF(IFERROR('Blocks A'!H197-'Pre-1.095 (Hard Copy)'!H183, 0)=0, " ", ('Blocks A'!H197-'Pre-1.095 (Hard Copy)'!H183))</f>
        <v> </v>
      </c>
      <c r="I183" s="1014" t="str">
        <f>IF(IFERROR('Blocks A'!I197-'Pre-1.095 (Hard Copy)'!I183, 0)=0, " ", ('Blocks A'!I197-'Pre-1.095 (Hard Copy)'!I183))</f>
        <v> </v>
      </c>
      <c r="J183" s="1014" t="str">
        <f>IF(IFERROR('Blocks A'!J197-'Pre-1.095 (Hard Copy)'!J183, 0)=0, " ", ('Blocks A'!J197-'Pre-1.095 (Hard Copy)'!J183))</f>
        <v> </v>
      </c>
      <c r="K183" s="1014" t="str">
        <f>IF(IFERROR('Blocks A'!K197-'Pre-1.095 (Hard Copy)'!K183, 0)=0, " ", ('Blocks A'!K197-'Pre-1.095 (Hard Copy)'!K183))</f>
        <v> </v>
      </c>
      <c r="L183" s="1014" t="str">
        <f>IF(IFERROR('Blocks A'!L197-'Pre-1.095 (Hard Copy)'!L183, 0)=0, " ", ('Blocks A'!L197-'Pre-1.095 (Hard Copy)'!L183))</f>
        <v> </v>
      </c>
      <c r="M183" s="1014" t="str">
        <f>IF(IFERROR('Blocks A'!N197-'Pre-1.095 (Hard Copy)'!M183, 0)=0, " ", ('Blocks A'!N197-'Pre-1.095 (Hard Copy)'!M183))</f>
        <v> </v>
      </c>
      <c r="N183" s="1014" t="str">
        <f>IF(IFERROR('Blocks A'!O197-'Pre-1.095 (Hard Copy)'!N183, 0)=0, " ", ('Blocks A'!O197-'Pre-1.095 (Hard Copy)'!N183))</f>
        <v> </v>
      </c>
      <c r="O183" s="1014" t="str">
        <f>IF(IFERROR('Blocks A'!P197-'Pre-1.095 (Hard Copy)'!O183, 0)=0, " ", ('Blocks A'!P197-'Pre-1.095 (Hard Copy)'!O183))</f>
        <v> </v>
      </c>
      <c r="P183" s="1014" t="str">
        <f>IF(IFERROR('Blocks A'!Q197-'Pre-1.095 (Hard Copy)'!P183, 0)=0, " ", ('Blocks A'!Q197-'Pre-1.095 (Hard Copy)'!P183))</f>
        <v> </v>
      </c>
      <c r="Q183" s="1014" t="str">
        <f>IF(IFERROR('Blocks A'!R197-'Pre-1.095 (Hard Copy)'!Q183, 0)=0, " ", ('Blocks A'!R197-'Pre-1.095 (Hard Copy)'!Q183))</f>
        <v> </v>
      </c>
      <c r="R183" s="1014" t="str">
        <f>IF(IFERROR('Blocks A'!S197-'Pre-1.095 (Hard Copy)'!R183, 0)=0, " ", ('Blocks A'!S197-'Pre-1.095 (Hard Copy)'!R183))</f>
        <v> </v>
      </c>
      <c r="S183" s="1014" t="str">
        <f>IF(IFERROR('Blocks A'!T197-'Pre-1.095 (Hard Copy)'!S183, 0)=0, " ", ('Blocks A'!T197-'Pre-1.095 (Hard Copy)'!S183))</f>
        <v> </v>
      </c>
      <c r="T183" s="1014" t="str">
        <f>IF(IFERROR('Blocks A'!M197-'Pre-1.095 (Hard Copy)'!T183, 0)=0, " ", ('Blocks A'!M197-'Pre-1.095 (Hard Copy)'!T183))</f>
        <v> </v>
      </c>
      <c r="U183" s="1014" t="str">
        <f>IF(IFERROR('Blocks A'!U197-'Pre-1.095 (Hard Copy)'!U183, 0)=0, " ", ('Blocks A'!U197-'Pre-1.095 (Hard Copy)'!U183))</f>
        <v> </v>
      </c>
      <c r="V183" s="1014" t="str">
        <f>IF(IFERROR('Blocks A'!V197-'Pre-1.095 (Hard Copy)'!V183, 0)=0, " ", ('Blocks A'!V197-'Pre-1.095 (Hard Copy)'!V183))</f>
        <v> </v>
      </c>
      <c r="W183" s="1014" t="str">
        <f>IF(IFERROR('Blocks A'!W197-'Pre-1.095 (Hard Copy)'!W183, 0)=0, " ", ('Blocks A'!W197-'Pre-1.095 (Hard Copy)'!W183))</f>
        <v> </v>
      </c>
      <c r="X183" s="1014" t="str">
        <f>IF(IFERROR('Blocks A'!X197-'Pre-1.095 (Hard Copy)'!X183, 0)=0, " ", ('Blocks A'!X197-'Pre-1.095 (Hard Copy)'!X183))</f>
        <v> </v>
      </c>
      <c r="Y183" s="1014" t="str">
        <f>IF(IFERROR('Blocks A'!AC197-'Pre-1.095 (Hard Copy)'!Y183, 0)=0, " ", ('Blocks A'!AC197-'Pre-1.095 (Hard Copy)'!Y183))</f>
        <v> </v>
      </c>
      <c r="Z183" s="1014" t="str">
        <f>IF(IFERROR('Blocks A'!Y197-'Pre-1.095 (Hard Copy)'!Z183, 0)=0, " ", ('Blocks A'!Y197-'Pre-1.095 (Hard Copy)'!Z183))</f>
        <v> </v>
      </c>
      <c r="AA183" s="1014" t="str">
        <f>IF(IFERROR('Blocks A'!Z197-'Pre-1.095 (Hard Copy)'!AA183, 0)=0, " ", ('Blocks A'!Z197-'Pre-1.095 (Hard Copy)'!AA183))</f>
        <v> </v>
      </c>
      <c r="AB183" s="1014" t="str">
        <f>IF(IFERROR('Blocks A'!AA197-'Pre-1.095 (Hard Copy)'!AB183, 0)=0, " ", ('Blocks A'!AA197-'Pre-1.095 (Hard Copy)'!AB183))</f>
        <v> </v>
      </c>
      <c r="AC183" s="1014" t="str">
        <f>IF(IFERROR('Blocks A'!AB197-'Pre-1.095 (Hard Copy)'!AC183, 0)=0, " ", ('Blocks A'!AB197-'Pre-1.095 (Hard Copy)'!AC183))</f>
        <v> </v>
      </c>
      <c r="AD183" s="1014" t="str">
        <f>IF(IFERROR('Blocks A'!AY197-'Pre-1.095 (Hard Copy)'!AD183, 0)=0, " ", ('Blocks A'!AY197-'Pre-1.095 (Hard Copy)'!AD183))</f>
        <v> </v>
      </c>
      <c r="AE183" s="1014" t="str">
        <f>IF(IFERROR('Blocks A'!AZ197-'Pre-1.095 (Hard Copy)'!AE183, 0)=0, " ", ('Blocks A'!AZ197-'Pre-1.095 (Hard Copy)'!AE183))</f>
        <v> </v>
      </c>
      <c r="AF183" s="1014" t="str">
        <f>IF(IFERROR('Blocks A'!BA197-'Pre-1.095 (Hard Copy)'!AF183, 0)=0, " ", ('Blocks A'!BA197-'Pre-1.095 (Hard Copy)'!AF183))</f>
        <v> </v>
      </c>
      <c r="AG183" s="1014" t="str">
        <f>IF(IFERROR('Blocks A'!BB197-'Pre-1.095 (Hard Copy)'!AG183, 0)=0, " ", ('Blocks A'!BB197-'Pre-1.095 (Hard Copy)'!AG183))</f>
        <v> </v>
      </c>
      <c r="AH183" s="1014" t="str">
        <f>IF(IFERROR('Blocks A'!BC197-'Pre-1.095 (Hard Copy)'!AH183, 0)=0, " ", ('Blocks A'!BC197-'Pre-1.095 (Hard Copy)'!AH183))</f>
        <v> </v>
      </c>
      <c r="AI183" s="1014" t="str">
        <f>IF(IFERROR('Blocks A'!BJ197-'Pre-1.095 (Hard Copy)'!AI183, 0)=0, " ", ('Blocks A'!BJ197-'Pre-1.095 (Hard Copy)'!AI183))</f>
        <v> </v>
      </c>
      <c r="AJ183" s="1014" t="str">
        <f>IF(IFERROR('Blocks A'!BD197-'Pre-1.095 (Hard Copy)'!AJ183, 0)=0, " ", ('Blocks A'!BD197-'Pre-1.095 (Hard Copy)'!AJ183))</f>
        <v> </v>
      </c>
      <c r="AK183" s="1014" t="str">
        <f>IF(IFERROR('Blocks A'!BE197-'Pre-1.095 (Hard Copy)'!AK183, 0)=0, " ", ('Blocks A'!BE197-'Pre-1.095 (Hard Copy)'!AK183))</f>
        <v> </v>
      </c>
      <c r="AL183" s="1014" t="str">
        <f>IF(IFERROR('Blocks A'!BF197-'Pre-1.095 (Hard Copy)'!AL183, 0)=0, " ", ('Blocks A'!BF197-'Pre-1.095 (Hard Copy)'!AL183))</f>
        <v> </v>
      </c>
      <c r="AM183" s="1014" t="str">
        <f>IF(IFERROR('Blocks A'!BG197-'Pre-1.095 (Hard Copy)'!AM183, 0)=0, " ", ('Blocks A'!BG197-'Pre-1.095 (Hard Copy)'!AM183))</f>
        <v> </v>
      </c>
      <c r="AN183" s="1014" t="str">
        <f>IF(IFERROR('Blocks A'!BH197-'Pre-1.095 (Hard Copy)'!AN183, 0)=0, " ", ('Blocks A'!BH197-'Pre-1.095 (Hard Copy)'!AN183))</f>
        <v> </v>
      </c>
      <c r="AO183" s="1014" t="str">
        <f>IF(IFERROR('Blocks A'!BI197-'Pre-1.095 (Hard Copy)'!AO183, 0)=0, " ", ('Blocks A'!BI197-'Pre-1.095 (Hard Copy)'!AO183))</f>
        <v> </v>
      </c>
      <c r="AP183" s="1014" t="str">
        <f>IF(IFERROR('Blocks A'!BK197-'Pre-1.095 (Hard Copy)'!AP183, 0)=0, " ", ('Blocks A'!BK197-'Pre-1.095 (Hard Copy)'!AP183))</f>
        <v> </v>
      </c>
      <c r="AQ183" s="1014" t="str">
        <f>IF(IFERROR('Blocks A'!BL197-'Pre-1.095 (Hard Copy)'!AQ183, 0)=0, " ", ('Blocks A'!BL197-'Pre-1.095 (Hard Copy)'!AQ183))</f>
        <v> </v>
      </c>
      <c r="AR183" s="1014" t="str">
        <f>IF(IFERROR('Blocks A'!BM197-'Pre-1.095 (Hard Copy)'!AR183, 0)=0, " ", ('Blocks A'!BM197-'Pre-1.095 (Hard Copy)'!AR183))</f>
        <v> </v>
      </c>
      <c r="AS183" s="1014" t="str">
        <f>IF(IFERROR('Blocks A'!BO197-'Pre-1.095 (Hard Copy)'!AS183, 0)=0, " ", ('Blocks A'!BO197-'Pre-1.095 (Hard Copy)'!AS183))</f>
        <v> </v>
      </c>
      <c r="AT183" s="1014" t="str">
        <f>IF(IFERROR('Blocks A'!BP197-'Pre-1.095 (Hard Copy)'!AT183, 0)=0, " ", ('Blocks A'!BP197-'Pre-1.095 (Hard Copy)'!AT183))</f>
        <v> </v>
      </c>
      <c r="AU183" s="1014" t="str">
        <f>IF(IFERROR('Blocks A'!BQ197-'Pre-1.095 (Hard Copy)'!AU183, 0)=0, " ", ('Blocks A'!BQ197-'Pre-1.095 (Hard Copy)'!AU183))</f>
        <v> </v>
      </c>
      <c r="AV183" s="1014" t="str">
        <f>IF(IFERROR('Blocks A'!BR197-'Pre-1.095 (Hard Copy)'!AV183, 0)=0, " ", ('Blocks A'!BR197-'Pre-1.095 (Hard Copy)'!AV183))</f>
        <v> </v>
      </c>
      <c r="AW183" s="1014" t="str">
        <f>IF(IFERROR('Blocks A'!BS197-'Pre-1.095 (Hard Copy)'!AW183, 0)=0, " ", ('Blocks A'!BS197-'Pre-1.095 (Hard Copy)'!AW183))</f>
        <v> </v>
      </c>
      <c r="AX183" s="1014" t="str">
        <f>IF(IFERROR('Blocks A'!BT197-'Pre-1.095 (Hard Copy)'!AX183, 0)=0, " ", ('Blocks A'!BT197-'Pre-1.095 (Hard Copy)'!AX183))</f>
        <v> </v>
      </c>
      <c r="AY183" s="1014" t="str">
        <f>IF(IFERROR('Blocks A'!BU197-'Pre-1.095 (Hard Copy)'!AY183, 0)=0, " ", ('Blocks A'!BU197-'Pre-1.095 (Hard Copy)'!AY183))</f>
        <v> </v>
      </c>
      <c r="AZ183" s="1014" t="str">
        <f>IF(IFERROR('Blocks A'!BW197-'Pre-1.095 (Hard Copy)'!AZ183, 0)=0, " ", ('Blocks A'!BW197-'Pre-1.095 (Hard Copy)'!AZ183))</f>
        <v> </v>
      </c>
      <c r="BA183" s="1014" t="str">
        <f>IF(IFERROR('Blocks A'!BX197-'Pre-1.095 (Hard Copy)'!BA183, 0)=0, " ", ('Blocks A'!BX197-'Pre-1.095 (Hard Copy)'!BA183))</f>
        <v> </v>
      </c>
      <c r="BB183" s="1014" t="str">
        <f>IF(IFERROR('Blocks A'!BY197-'Pre-1.095 (Hard Copy)'!BB183, 0)=0, " ", ('Blocks A'!BY197-'Pre-1.095 (Hard Copy)'!BB183))</f>
        <v> </v>
      </c>
      <c r="BC183" s="1015" t="str">
        <f>IF(IFERROR('Blocks A'!BZ197-'Pre-1.095 (Hard Copy)'!BC183, 0)=0, " ", ('Blocks A'!BZ197-'Pre-1.095 (Hard Copy)'!BC183))</f>
        <v>-0.0</v>
      </c>
      <c r="BD183" s="1014" t="str">
        <f>IF(IFERROR('Blocks A'!BV197-'Pre-1.095 (Hard Copy)'!BD183, 0)=0, " ", ('Blocks A'!BV197-'Pre-1.095 (Hard Copy)'!BD183))</f>
        <v> </v>
      </c>
      <c r="BE183" s="1014" t="str">
        <f>IF(IFERROR('Blocks A'!CB197-'Pre-1.095 (Hard Copy)'!BE183, 0)=0, " ", ('Blocks A'!CB197-'Pre-1.095 (Hard Copy)'!BE183))</f>
        <v> </v>
      </c>
      <c r="BF183" s="1014" t="str">
        <f>IF(IFERROR('Blocks A'!CC197-'Pre-1.095 (Hard Copy)'!BF183, 0)=0, " ", ('Blocks A'!CC197-'Pre-1.095 (Hard Copy)'!BF183))</f>
        <v>-0</v>
      </c>
      <c r="BG183" s="1016" t="str">
        <f>IF(IFERROR('Blocks A'!CD197-'Pre-1.095 (Hard Copy)'!BG183, 0)=0, " ", ('Blocks A'!CD197-'Pre-1.095 (Hard Copy)'!BG183))</f>
        <v>-0.0000</v>
      </c>
      <c r="BH183" s="1014" t="str">
        <f>IF(IFERROR('Blocks A'!CE197-'Pre-1.095 (Hard Copy)'!BH183, 0)=0, " ", ('Blocks A'!CE197-'Pre-1.095 (Hard Copy)'!BH183))</f>
        <v> </v>
      </c>
      <c r="BI183" s="1014" t="str">
        <f>IF(IFERROR('Blocks A'!CZ197-'Pre-1.095 (Hard Copy)'!BI183, 0)=0, " ", ('Blocks A'!CZ197-'Pre-1.095 (Hard Copy)'!BI183))</f>
        <v>-7</v>
      </c>
      <c r="BJ183" s="1014" t="str">
        <f>IF(IFERROR('Blocks A'!DA197-'Pre-1.095 (Hard Copy)'!BJ183, 0)=0, " ", ('Blocks A'!DA197-'Pre-1.095 (Hard Copy)'!BJ183))</f>
        <v> </v>
      </c>
      <c r="BK183" s="1014" t="str">
        <f>IF(IFERROR('Blocks A'!DB197-'Pre-1.095 (Hard Copy)'!BK183, 0)=0, " ", ('Blocks A'!DB197-'Pre-1.095 (Hard Copy)'!BK183))</f>
        <v> </v>
      </c>
      <c r="BL183" s="1014" t="str">
        <f>IF(IFERROR('Blocks A'!DC197-'Pre-1.095 (Hard Copy)'!BL183, 0)=0, " ", ('Blocks A'!DC197-'Pre-1.095 (Hard Copy)'!BL183))</f>
        <v> </v>
      </c>
      <c r="BM183" s="1014" t="str">
        <f>IF(IFERROR('Blocks A'!DD197-'Pre-1.095 (Hard Copy)'!BM183, 0)=0, " ", ('Blocks A'!DD197-'Pre-1.095 (Hard Copy)'!BM183))</f>
        <v> </v>
      </c>
      <c r="BN183" s="1014" t="str">
        <f>IF(IFERROR('Blocks A'!DE197-'Pre-1.095 (Hard Copy)'!BN183, 0)=0, " ", ('Blocks A'!DE197-'Pre-1.095 (Hard Copy)'!BN183))</f>
        <v> </v>
      </c>
      <c r="BO183" s="1014" t="str">
        <f>IF(IFERROR('Blocks A'!DF197-'Pre-1.095 (Hard Copy)'!BO183, 0)=0, " ", ('Blocks A'!DF197-'Pre-1.095 (Hard Copy)'!BO183))</f>
        <v> </v>
      </c>
      <c r="BP183" s="1014" t="str">
        <f>IF(IFERROR('Blocks A'!DG197-'Pre-1.095 (Hard Copy)'!BP183, 0)=0, " ", ('Blocks A'!DG197-'Pre-1.095 (Hard Copy)'!BP183))</f>
        <v> </v>
      </c>
      <c r="BQ183" s="1014" t="str">
        <f>IF(IFERROR('Blocks A'!DH197-'Pre-1.095 (Hard Copy)'!BQ183, 0)=0, " ", ('Blocks A'!DH197-'Pre-1.095 (Hard Copy)'!BQ183))</f>
        <v> </v>
      </c>
      <c r="BR183" s="1014" t="str">
        <f>IF(IFERROR('Blocks A'!DI197-'Pre-1.095 (Hard Copy)'!BR183, 0)=0, " ", ('Blocks A'!DI197-'Pre-1.095 (Hard Copy)'!BR183))</f>
        <v> </v>
      </c>
      <c r="BS183" s="1014" t="str">
        <f>IF(IFERROR('Blocks A'!DJ197-'Pre-1.095 (Hard Copy)'!BS183, 0)=0, " ", ('Blocks A'!DJ197-'Pre-1.095 (Hard Copy)'!BS183))</f>
        <v>-13</v>
      </c>
      <c r="BT183" s="1014" t="str">
        <f>IF(IFERROR('Blocks A'!DK197-'Pre-1.095 (Hard Copy)'!BT183, 0)=0, " ", ('Blocks A'!DK197-'Pre-1.095 (Hard Copy)'!BT183))</f>
        <v> </v>
      </c>
      <c r="BU183" s="1014" t="str">
        <f>IF(IFERROR('Blocks A'!DL197-'Pre-1.095 (Hard Copy)'!BU183, 0)=0, " ", ('Blocks A'!DL197-'Pre-1.095 (Hard Copy)'!BU183))</f>
        <v> </v>
      </c>
      <c r="BV183" s="1014" t="str">
        <f>IF(IFERROR('Blocks A'!DM197-'Pre-1.095 (Hard Copy)'!BV183, 0)=0, " ", ('Blocks A'!DM197-'Pre-1.095 (Hard Copy)'!BV183))</f>
        <v> </v>
      </c>
      <c r="BW183" s="1014" t="str">
        <f>IF(IFERROR('Blocks A'!DN197-'Pre-1.095 (Hard Copy)'!BW183, 0)=0, " ", ('Blocks A'!DN197-'Pre-1.095 (Hard Copy)'!BW183))</f>
        <v> </v>
      </c>
      <c r="BX183" s="1014" t="str">
        <f>IF(IFERROR('Blocks A'!DO197-'Pre-1.095 (Hard Copy)'!BX183, 0)=0, " ", ('Blocks A'!DO197-'Pre-1.095 (Hard Copy)'!BX183))</f>
        <v> </v>
      </c>
      <c r="BY183" s="1014" t="str">
        <f>IF(IFERROR('Blocks A'!DP197-'Pre-1.095 (Hard Copy)'!BY183, 0)=0, " ", ('Blocks A'!DP197-'Pre-1.095 (Hard Copy)'!BY183))</f>
        <v> </v>
      </c>
      <c r="BZ183" s="1014" t="str">
        <f>IF(IFERROR('Blocks A'!DQ197-'Pre-1.095 (Hard Copy)'!BZ183, 0)=0, " ", ('Blocks A'!DQ197-'Pre-1.095 (Hard Copy)'!BZ183))</f>
        <v> </v>
      </c>
      <c r="CA183" s="1014" t="str">
        <f>IF(IFERROR('Blocks A'!DR197-'Pre-1.095 (Hard Copy)'!CA183, 0)=0, " ", ('Blocks A'!DR197-'Pre-1.095 (Hard Copy)'!CA183))</f>
        <v> </v>
      </c>
      <c r="CB183" s="1014" t="str">
        <f>IF(IFERROR('Blocks A'!DS197-'Pre-1.095 (Hard Copy)'!CB183, 0)=0, " ", ('Blocks A'!DS197-'Pre-1.095 (Hard Copy)'!CB183))</f>
        <v> </v>
      </c>
      <c r="CC183" s="1014" t="str">
        <f>IF(IFERROR('Blocks A'!DT197-'Pre-1.095 (Hard Copy)'!CC183, 0)=0, " ", ('Blocks A'!DT197-'Pre-1.095 (Hard Copy)'!CC183))</f>
        <v>-7</v>
      </c>
      <c r="CD183" s="1014" t="str">
        <f>IF(IFERROR('Blocks A'!DU197-'Pre-1.095 (Hard Copy)'!CD183, 0)=0, " ", ('Blocks A'!DU197-'Pre-1.095 (Hard Copy)'!CD183))</f>
        <v>-13</v>
      </c>
      <c r="CE183" s="1014" t="str">
        <f>IF(IFERROR('Blocks A'!DX197-'Pre-1.095 (Hard Copy)'!CE183, 0)=0, " ", ('Blocks A'!DX197-'Pre-1.095 (Hard Copy)'!CE183))</f>
        <v>-0</v>
      </c>
      <c r="CF183" s="1014" t="str">
        <f>IF(IFERROR('Blocks A'!DY197-'Pre-1.095 (Hard Copy)'!CF183, 0)=0, " ", ('Blocks A'!DY197-'Pre-1.095 (Hard Copy)'!CF183))</f>
        <v>-75</v>
      </c>
      <c r="CG183" s="1016" t="str">
        <f>IF(IFERROR('Blocks A'!DZ197-'Pre-1.095 (Hard Copy)'!CG183, 0)=0, " ", ('Blocks A'!DZ197-'Pre-1.095 (Hard Copy)'!CG183))</f>
        <v>-0.0001</v>
      </c>
      <c r="CH183" s="1015" t="str">
        <f>IF(IFERROR('Blocks A'!DV197-'Pre-1.095 (Hard Copy)'!CH183, 0)=0, " ", ('Blocks A'!DV197-'Pre-1.095 (Hard Copy)'!CH183))</f>
        <v>-0.9</v>
      </c>
      <c r="CI183" s="1015" t="str">
        <f>IF(IFERROR('Blocks A'!DW197-'Pre-1.095 (Hard Copy)'!CI183, 0)=0, " ", ('Blocks A'!DW197-'Pre-1.095 (Hard Copy)'!CI183))</f>
        <v>-4.6</v>
      </c>
      <c r="CJ183" s="1014" t="str">
        <f>IF(IFERROR('Blocks A'!EA197-'Pre-1.095 (Hard Copy)'!CJ183, 0)=0, " ", ('Blocks A'!EA197-'Pre-1.095 (Hard Copy)'!CJ183))</f>
        <v>-0</v>
      </c>
      <c r="CK183" s="1017" t="str">
        <f>IF(IFERROR('Blocks A'!EB197-'Pre-1.095 (Hard Copy)'!CK183, 0)=0, " ", ('Blocks A'!EB197-'Pre-1.095 (Hard Copy)'!CK183))</f>
        <v>-0.01</v>
      </c>
      <c r="CL183" s="1017" t="str">
        <f>IF(IFERROR('Blocks A'!EC197-'Pre-1.095 (Hard Copy)'!CL183, 0)=0, " ", ('Blocks A'!EC197-'Pre-1.095 (Hard Copy)'!CL183))</f>
        <v>-0.00</v>
      </c>
      <c r="CM183" s="1017" t="str">
        <f>IF(IFERROR('Blocks A'!EH197-'Pre-1.095 (Hard Copy)'!CM183, 0)=0, " ", ('Blocks A'!EH197-'Pre-1.095 (Hard Copy)'!CM183))</f>
        <v>-0.00</v>
      </c>
      <c r="CN183" s="1014" t="str">
        <f>IF(IFERROR('Blocks A'!ED197-'Pre-1.095 (Hard Copy)'!CN183, 0)=0, " ", ('Blocks A'!ED197-'Pre-1.095 (Hard Copy)'!CN183))</f>
        <v>-75</v>
      </c>
      <c r="CO183" s="1017" t="str">
        <f>IF(IFERROR('Blocks A'!EE197-'Pre-1.095 (Hard Copy)'!CO183, 0)=0, " ", ('Blocks A'!EE197-'Pre-1.095 (Hard Copy)'!CO183))</f>
        <v>-0.07</v>
      </c>
      <c r="CP183" s="1017" t="str">
        <f>IF(IFERROR('Blocks A'!EF197-'Pre-1.095 (Hard Copy)'!CP183, 0)=0, " ", ('Blocks A'!EF197-'Pre-1.095 (Hard Copy)'!CP183))</f>
        <v>-0.00</v>
      </c>
      <c r="CQ183" s="1016" t="str">
        <f>IF(IFERROR('Blocks A'!EG197-'Pre-1.095 (Hard Copy)'!CQ183, 0)=0, " ", ('Blocks A'!EG197-'Pre-1.095 (Hard Copy)'!CQ183))</f>
        <v>-0.0001</v>
      </c>
      <c r="CR183" s="1018" t="s">
        <v>12</v>
      </c>
    </row>
    <row r="184">
      <c r="B184" s="1019" t="s">
        <v>1052</v>
      </c>
      <c r="C184" s="969" t="s">
        <v>886</v>
      </c>
      <c r="D184" s="969">
        <v>1.0</v>
      </c>
      <c r="E184" s="969">
        <v>1.0</v>
      </c>
      <c r="F184" s="969">
        <v>1.0</v>
      </c>
      <c r="G184" s="1014" t="str">
        <f>IF(IFERROR('Blocks A'!G198-'Pre-1.095 (Hard Copy)'!G184, 0)=0, " ", ('Blocks A'!G198-'Pre-1.095 (Hard Copy)'!G184))</f>
        <v> </v>
      </c>
      <c r="H184" s="1014" t="str">
        <f>IF(IFERROR('Blocks A'!H198-'Pre-1.095 (Hard Copy)'!H184, 0)=0, " ", ('Blocks A'!H198-'Pre-1.095 (Hard Copy)'!H184))</f>
        <v>-1</v>
      </c>
      <c r="I184" s="1014" t="str">
        <f>IF(IFERROR('Blocks A'!I198-'Pre-1.095 (Hard Copy)'!I184, 0)=0, " ", ('Blocks A'!I198-'Pre-1.095 (Hard Copy)'!I184))</f>
        <v>-3</v>
      </c>
      <c r="J184" s="1014" t="str">
        <f>IF(IFERROR('Blocks A'!J198-'Pre-1.095 (Hard Copy)'!J184, 0)=0, " ", ('Blocks A'!J198-'Pre-1.095 (Hard Copy)'!J184))</f>
        <v>-1</v>
      </c>
      <c r="K184" s="1014" t="str">
        <f>IF(IFERROR('Blocks A'!K198-'Pre-1.095 (Hard Copy)'!K184, 0)=0, " ", ('Blocks A'!K198-'Pre-1.095 (Hard Copy)'!K184))</f>
        <v>-3</v>
      </c>
      <c r="L184" s="1014" t="str">
        <f>IF(IFERROR('Blocks A'!L198-'Pre-1.095 (Hard Copy)'!L184, 0)=0, " ", ('Blocks A'!L198-'Pre-1.095 (Hard Copy)'!L184))</f>
        <v> </v>
      </c>
      <c r="M184" s="1014" t="str">
        <f>IF(IFERROR('Blocks A'!N198-'Pre-1.095 (Hard Copy)'!M184, 0)=0, " ", ('Blocks A'!N198-'Pre-1.095 (Hard Copy)'!M184))</f>
        <v> </v>
      </c>
      <c r="N184" s="1014" t="str">
        <f>IF(IFERROR('Blocks A'!O198-'Pre-1.095 (Hard Copy)'!N184, 0)=0, " ", ('Blocks A'!O198-'Pre-1.095 (Hard Copy)'!N184))</f>
        <v> </v>
      </c>
      <c r="O184" s="1014" t="str">
        <f>IF(IFERROR('Blocks A'!P198-'Pre-1.095 (Hard Copy)'!O184, 0)=0, " ", ('Blocks A'!P198-'Pre-1.095 (Hard Copy)'!O184))</f>
        <v> </v>
      </c>
      <c r="P184" s="1014" t="str">
        <f>IF(IFERROR('Blocks A'!Q198-'Pre-1.095 (Hard Copy)'!P184, 0)=0, " ", ('Blocks A'!Q198-'Pre-1.095 (Hard Copy)'!P184))</f>
        <v> </v>
      </c>
      <c r="Q184" s="1014" t="str">
        <f>IF(IFERROR('Blocks A'!R198-'Pre-1.095 (Hard Copy)'!Q184, 0)=0, " ", ('Blocks A'!R198-'Pre-1.095 (Hard Copy)'!Q184))</f>
        <v> </v>
      </c>
      <c r="R184" s="1014" t="str">
        <f>IF(IFERROR('Blocks A'!S198-'Pre-1.095 (Hard Copy)'!R184, 0)=0, " ", ('Blocks A'!S198-'Pre-1.095 (Hard Copy)'!R184))</f>
        <v> </v>
      </c>
      <c r="S184" s="1014" t="str">
        <f>IF(IFERROR('Blocks A'!T198-'Pre-1.095 (Hard Copy)'!S184, 0)=0, " ", ('Blocks A'!T198-'Pre-1.095 (Hard Copy)'!S184))</f>
        <v> </v>
      </c>
      <c r="T184" s="1014" t="str">
        <f>IF(IFERROR('Blocks A'!M198-'Pre-1.095 (Hard Copy)'!T184, 0)=0, " ", ('Blocks A'!M198-'Pre-1.095 (Hard Copy)'!T184))</f>
        <v> </v>
      </c>
      <c r="U184" s="1014" t="str">
        <f>IF(IFERROR('Blocks A'!U198-'Pre-1.095 (Hard Copy)'!U184, 0)=0, " ", ('Blocks A'!U198-'Pre-1.095 (Hard Copy)'!U184))</f>
        <v> </v>
      </c>
      <c r="V184" s="1014" t="str">
        <f>IF(IFERROR('Blocks A'!V198-'Pre-1.095 (Hard Copy)'!V184, 0)=0, " ", ('Blocks A'!V198-'Pre-1.095 (Hard Copy)'!V184))</f>
        <v> </v>
      </c>
      <c r="W184" s="1014" t="str">
        <f>IF(IFERROR('Blocks A'!W198-'Pre-1.095 (Hard Copy)'!W184, 0)=0, " ", ('Blocks A'!W198-'Pre-1.095 (Hard Copy)'!W184))</f>
        <v> </v>
      </c>
      <c r="X184" s="1014" t="str">
        <f>IF(IFERROR('Blocks A'!X198-'Pre-1.095 (Hard Copy)'!X184, 0)=0, " ", ('Blocks A'!X198-'Pre-1.095 (Hard Copy)'!X184))</f>
        <v> </v>
      </c>
      <c r="Y184" s="1014" t="str">
        <f>IF(IFERROR('Blocks A'!AC198-'Pre-1.095 (Hard Copy)'!Y184, 0)=0, " ", ('Blocks A'!AC198-'Pre-1.095 (Hard Copy)'!Y184))</f>
        <v> </v>
      </c>
      <c r="Z184" s="1014" t="str">
        <f>IF(IFERROR('Blocks A'!Y198-'Pre-1.095 (Hard Copy)'!Z184, 0)=0, " ", ('Blocks A'!Y198-'Pre-1.095 (Hard Copy)'!Z184))</f>
        <v> </v>
      </c>
      <c r="AA184" s="1014" t="str">
        <f>IF(IFERROR('Blocks A'!Z198-'Pre-1.095 (Hard Copy)'!AA184, 0)=0, " ", ('Blocks A'!Z198-'Pre-1.095 (Hard Copy)'!AA184))</f>
        <v> </v>
      </c>
      <c r="AB184" s="1014" t="str">
        <f>IF(IFERROR('Blocks A'!AA198-'Pre-1.095 (Hard Copy)'!AB184, 0)=0, " ", ('Blocks A'!AA198-'Pre-1.095 (Hard Copy)'!AB184))</f>
        <v> </v>
      </c>
      <c r="AC184" s="1014" t="str">
        <f>IF(IFERROR('Blocks A'!AB198-'Pre-1.095 (Hard Copy)'!AC184, 0)=0, " ", ('Blocks A'!AB198-'Pre-1.095 (Hard Copy)'!AC184))</f>
        <v> </v>
      </c>
      <c r="AD184" s="1014" t="str">
        <f>IF(IFERROR('Blocks A'!AY198-'Pre-1.095 (Hard Copy)'!AD184, 0)=0, " ", ('Blocks A'!AY198-'Pre-1.095 (Hard Copy)'!AD184))</f>
        <v> </v>
      </c>
      <c r="AE184" s="1014" t="str">
        <f>IF(IFERROR('Blocks A'!AZ198-'Pre-1.095 (Hard Copy)'!AE184, 0)=0, " ", ('Blocks A'!AZ198-'Pre-1.095 (Hard Copy)'!AE184))</f>
        <v> </v>
      </c>
      <c r="AF184" s="1014" t="str">
        <f>IF(IFERROR('Blocks A'!BA198-'Pre-1.095 (Hard Copy)'!AF184, 0)=0, " ", ('Blocks A'!BA198-'Pre-1.095 (Hard Copy)'!AF184))</f>
        <v> </v>
      </c>
      <c r="AG184" s="1014" t="str">
        <f>IF(IFERROR('Blocks A'!BB198-'Pre-1.095 (Hard Copy)'!AG184, 0)=0, " ", ('Blocks A'!BB198-'Pre-1.095 (Hard Copy)'!AG184))</f>
        <v> </v>
      </c>
      <c r="AH184" s="1014" t="str">
        <f>IF(IFERROR('Blocks A'!BC198-'Pre-1.095 (Hard Copy)'!AH184, 0)=0, " ", ('Blocks A'!BC198-'Pre-1.095 (Hard Copy)'!AH184))</f>
        <v> </v>
      </c>
      <c r="AI184" s="1014" t="str">
        <f>IF(IFERROR('Blocks A'!BJ198-'Pre-1.095 (Hard Copy)'!AI184, 0)=0, " ", ('Blocks A'!BJ198-'Pre-1.095 (Hard Copy)'!AI184))</f>
        <v> </v>
      </c>
      <c r="AJ184" s="1014" t="str">
        <f>IF(IFERROR('Blocks A'!BD198-'Pre-1.095 (Hard Copy)'!AJ184, 0)=0, " ", ('Blocks A'!BD198-'Pre-1.095 (Hard Copy)'!AJ184))</f>
        <v> </v>
      </c>
      <c r="AK184" s="1014" t="str">
        <f>IF(IFERROR('Blocks A'!BE198-'Pre-1.095 (Hard Copy)'!AK184, 0)=0, " ", ('Blocks A'!BE198-'Pre-1.095 (Hard Copy)'!AK184))</f>
        <v> </v>
      </c>
      <c r="AL184" s="1014" t="str">
        <f>IF(IFERROR('Blocks A'!BF198-'Pre-1.095 (Hard Copy)'!AL184, 0)=0, " ", ('Blocks A'!BF198-'Pre-1.095 (Hard Copy)'!AL184))</f>
        <v> </v>
      </c>
      <c r="AM184" s="1014" t="str">
        <f>IF(IFERROR('Blocks A'!BG198-'Pre-1.095 (Hard Copy)'!AM184, 0)=0, " ", ('Blocks A'!BG198-'Pre-1.095 (Hard Copy)'!AM184))</f>
        <v> </v>
      </c>
      <c r="AN184" s="1014" t="str">
        <f>IF(IFERROR('Blocks A'!BH198-'Pre-1.095 (Hard Copy)'!AN184, 0)=0, " ", ('Blocks A'!BH198-'Pre-1.095 (Hard Copy)'!AN184))</f>
        <v> </v>
      </c>
      <c r="AO184" s="1014" t="str">
        <f>IF(IFERROR('Blocks A'!BI198-'Pre-1.095 (Hard Copy)'!AO184, 0)=0, " ", ('Blocks A'!BI198-'Pre-1.095 (Hard Copy)'!AO184))</f>
        <v> </v>
      </c>
      <c r="AP184" s="1014" t="str">
        <f>IF(IFERROR('Blocks A'!BK198-'Pre-1.095 (Hard Copy)'!AP184, 0)=0, " ", ('Blocks A'!BK198-'Pre-1.095 (Hard Copy)'!AP184))</f>
        <v> </v>
      </c>
      <c r="AQ184" s="1014" t="str">
        <f>IF(IFERROR('Blocks A'!BL198-'Pre-1.095 (Hard Copy)'!AQ184, 0)=0, " ", ('Blocks A'!BL198-'Pre-1.095 (Hard Copy)'!AQ184))</f>
        <v> </v>
      </c>
      <c r="AR184" s="1014" t="str">
        <f>IF(IFERROR('Blocks A'!BM198-'Pre-1.095 (Hard Copy)'!AR184, 0)=0, " ", ('Blocks A'!BM198-'Pre-1.095 (Hard Copy)'!AR184))</f>
        <v> </v>
      </c>
      <c r="AS184" s="1014" t="str">
        <f>IF(IFERROR('Blocks A'!BO198-'Pre-1.095 (Hard Copy)'!AS184, 0)=0, " ", ('Blocks A'!BO198-'Pre-1.095 (Hard Copy)'!AS184))</f>
        <v> </v>
      </c>
      <c r="AT184" s="1014" t="str">
        <f>IF(IFERROR('Blocks A'!BP198-'Pre-1.095 (Hard Copy)'!AT184, 0)=0, " ", ('Blocks A'!BP198-'Pre-1.095 (Hard Copy)'!AT184))</f>
        <v> </v>
      </c>
      <c r="AU184" s="1014" t="str">
        <f>IF(IFERROR('Blocks A'!BQ198-'Pre-1.095 (Hard Copy)'!AU184, 0)=0, " ", ('Blocks A'!BQ198-'Pre-1.095 (Hard Copy)'!AU184))</f>
        <v> </v>
      </c>
      <c r="AV184" s="1014" t="str">
        <f>IF(IFERROR('Blocks A'!BR198-'Pre-1.095 (Hard Copy)'!AV184, 0)=0, " ", ('Blocks A'!BR198-'Pre-1.095 (Hard Copy)'!AV184))</f>
        <v> </v>
      </c>
      <c r="AW184" s="1014" t="str">
        <f>IF(IFERROR('Blocks A'!BS198-'Pre-1.095 (Hard Copy)'!AW184, 0)=0, " ", ('Blocks A'!BS198-'Pre-1.095 (Hard Copy)'!AW184))</f>
        <v> </v>
      </c>
      <c r="AX184" s="1014" t="str">
        <f>IF(IFERROR('Blocks A'!BT198-'Pre-1.095 (Hard Copy)'!AX184, 0)=0, " ", ('Blocks A'!BT198-'Pre-1.095 (Hard Copy)'!AX184))</f>
        <v> </v>
      </c>
      <c r="AY184" s="1014" t="str">
        <f>IF(IFERROR('Blocks A'!BU198-'Pre-1.095 (Hard Copy)'!AY184, 0)=0, " ", ('Blocks A'!BU198-'Pre-1.095 (Hard Copy)'!AY184))</f>
        <v> </v>
      </c>
      <c r="AZ184" s="1014" t="str">
        <f>IF(IFERROR('Blocks A'!BW198-'Pre-1.095 (Hard Copy)'!AZ184, 0)=0, " ", ('Blocks A'!BW198-'Pre-1.095 (Hard Copy)'!AZ184))</f>
        <v> </v>
      </c>
      <c r="BA184" s="1014" t="str">
        <f>IF(IFERROR('Blocks A'!BX198-'Pre-1.095 (Hard Copy)'!BA184, 0)=0, " ", ('Blocks A'!BX198-'Pre-1.095 (Hard Copy)'!BA184))</f>
        <v> </v>
      </c>
      <c r="BB184" s="1014" t="str">
        <f>IF(IFERROR('Blocks A'!BY198-'Pre-1.095 (Hard Copy)'!BB184, 0)=0, " ", ('Blocks A'!BY198-'Pre-1.095 (Hard Copy)'!BB184))</f>
        <v> </v>
      </c>
      <c r="BC184" s="1015" t="str">
        <f>IF(IFERROR('Blocks A'!BZ198-'Pre-1.095 (Hard Copy)'!BC184, 0)=0, " ", ('Blocks A'!BZ198-'Pre-1.095 (Hard Copy)'!BC184))</f>
        <v> </v>
      </c>
      <c r="BD184" s="1014" t="str">
        <f>IF(IFERROR('Blocks A'!BV198-'Pre-1.095 (Hard Copy)'!BD184, 0)=0, " ", ('Blocks A'!BV198-'Pre-1.095 (Hard Copy)'!BD184))</f>
        <v> </v>
      </c>
      <c r="BE184" s="1014" t="str">
        <f>IF(IFERROR('Blocks A'!CB198-'Pre-1.095 (Hard Copy)'!BE184, 0)=0, " ", ('Blocks A'!CB198-'Pre-1.095 (Hard Copy)'!BE184))</f>
        <v> </v>
      </c>
      <c r="BF184" s="1014" t="str">
        <f>IF(IFERROR('Blocks A'!CC198-'Pre-1.095 (Hard Copy)'!BF184, 0)=0, " ", ('Blocks A'!CC198-'Pre-1.095 (Hard Copy)'!BF184))</f>
        <v>-0</v>
      </c>
      <c r="BG184" s="1016" t="str">
        <f>IF(IFERROR('Blocks A'!CD198-'Pre-1.095 (Hard Copy)'!BG184, 0)=0, " ", ('Blocks A'!CD198-'Pre-1.095 (Hard Copy)'!BG184))</f>
        <v>-0.0000</v>
      </c>
      <c r="BH184" s="1014" t="str">
        <f>IF(IFERROR('Blocks A'!CE198-'Pre-1.095 (Hard Copy)'!BH184, 0)=0, " ", ('Blocks A'!CE198-'Pre-1.095 (Hard Copy)'!BH184))</f>
        <v> </v>
      </c>
      <c r="BI184" s="1014" t="str">
        <f>IF(IFERROR('Blocks A'!CZ198-'Pre-1.095 (Hard Copy)'!BI184, 0)=0, " ", ('Blocks A'!CZ198-'Pre-1.095 (Hard Copy)'!BI184))</f>
        <v>-19</v>
      </c>
      <c r="BJ184" s="1014" t="str">
        <f>IF(IFERROR('Blocks A'!DA198-'Pre-1.095 (Hard Copy)'!BJ184, 0)=0, " ", ('Blocks A'!DA198-'Pre-1.095 (Hard Copy)'!BJ184))</f>
        <v> </v>
      </c>
      <c r="BK184" s="1014" t="str">
        <f>IF(IFERROR('Blocks A'!DB198-'Pre-1.095 (Hard Copy)'!BK184, 0)=0, " ", ('Blocks A'!DB198-'Pre-1.095 (Hard Copy)'!BK184))</f>
        <v> </v>
      </c>
      <c r="BL184" s="1014" t="str">
        <f>IF(IFERROR('Blocks A'!DC198-'Pre-1.095 (Hard Copy)'!BL184, 0)=0, " ", ('Blocks A'!DC198-'Pre-1.095 (Hard Copy)'!BL184))</f>
        <v> </v>
      </c>
      <c r="BM184" s="1014" t="str">
        <f>IF(IFERROR('Blocks A'!DD198-'Pre-1.095 (Hard Copy)'!BM184, 0)=0, " ", ('Blocks A'!DD198-'Pre-1.095 (Hard Copy)'!BM184))</f>
        <v> </v>
      </c>
      <c r="BN184" s="1014" t="str">
        <f>IF(IFERROR('Blocks A'!DE198-'Pre-1.095 (Hard Copy)'!BN184, 0)=0, " ", ('Blocks A'!DE198-'Pre-1.095 (Hard Copy)'!BN184))</f>
        <v> </v>
      </c>
      <c r="BO184" s="1014" t="str">
        <f>IF(IFERROR('Blocks A'!DF198-'Pre-1.095 (Hard Copy)'!BO184, 0)=0, " ", ('Blocks A'!DF198-'Pre-1.095 (Hard Copy)'!BO184))</f>
        <v> </v>
      </c>
      <c r="BP184" s="1014" t="str">
        <f>IF(IFERROR('Blocks A'!DG198-'Pre-1.095 (Hard Copy)'!BP184, 0)=0, " ", ('Blocks A'!DG198-'Pre-1.095 (Hard Copy)'!BP184))</f>
        <v> </v>
      </c>
      <c r="BQ184" s="1014" t="str">
        <f>IF(IFERROR('Blocks A'!DH198-'Pre-1.095 (Hard Copy)'!BQ184, 0)=0, " ", ('Blocks A'!DH198-'Pre-1.095 (Hard Copy)'!BQ184))</f>
        <v> </v>
      </c>
      <c r="BR184" s="1014" t="str">
        <f>IF(IFERROR('Blocks A'!DI198-'Pre-1.095 (Hard Copy)'!BR184, 0)=0, " ", ('Blocks A'!DI198-'Pre-1.095 (Hard Copy)'!BR184))</f>
        <v> </v>
      </c>
      <c r="BS184" s="1014" t="str">
        <f>IF(IFERROR('Blocks A'!DJ198-'Pre-1.095 (Hard Copy)'!BS184, 0)=0, " ", ('Blocks A'!DJ198-'Pre-1.095 (Hard Copy)'!BS184))</f>
        <v>-34</v>
      </c>
      <c r="BT184" s="1014" t="str">
        <f>IF(IFERROR('Blocks A'!DK198-'Pre-1.095 (Hard Copy)'!BT184, 0)=0, " ", ('Blocks A'!DK198-'Pre-1.095 (Hard Copy)'!BT184))</f>
        <v> </v>
      </c>
      <c r="BU184" s="1014" t="str">
        <f>IF(IFERROR('Blocks A'!DL198-'Pre-1.095 (Hard Copy)'!BU184, 0)=0, " ", ('Blocks A'!DL198-'Pre-1.095 (Hard Copy)'!BU184))</f>
        <v> </v>
      </c>
      <c r="BV184" s="1014" t="str">
        <f>IF(IFERROR('Blocks A'!DM198-'Pre-1.095 (Hard Copy)'!BV184, 0)=0, " ", ('Blocks A'!DM198-'Pre-1.095 (Hard Copy)'!BV184))</f>
        <v> </v>
      </c>
      <c r="BW184" s="1014" t="str">
        <f>IF(IFERROR('Blocks A'!DN198-'Pre-1.095 (Hard Copy)'!BW184, 0)=0, " ", ('Blocks A'!DN198-'Pre-1.095 (Hard Copy)'!BW184))</f>
        <v> </v>
      </c>
      <c r="BX184" s="1014" t="str">
        <f>IF(IFERROR('Blocks A'!DO198-'Pre-1.095 (Hard Copy)'!BX184, 0)=0, " ", ('Blocks A'!DO198-'Pre-1.095 (Hard Copy)'!BX184))</f>
        <v> </v>
      </c>
      <c r="BY184" s="1014" t="str">
        <f>IF(IFERROR('Blocks A'!DP198-'Pre-1.095 (Hard Copy)'!BY184, 0)=0, " ", ('Blocks A'!DP198-'Pre-1.095 (Hard Copy)'!BY184))</f>
        <v> </v>
      </c>
      <c r="BZ184" s="1014" t="str">
        <f>IF(IFERROR('Blocks A'!DQ198-'Pre-1.095 (Hard Copy)'!BZ184, 0)=0, " ", ('Blocks A'!DQ198-'Pre-1.095 (Hard Copy)'!BZ184))</f>
        <v> </v>
      </c>
      <c r="CA184" s="1014" t="str">
        <f>IF(IFERROR('Blocks A'!DR198-'Pre-1.095 (Hard Copy)'!CA184, 0)=0, " ", ('Blocks A'!DR198-'Pre-1.095 (Hard Copy)'!CA184))</f>
        <v> </v>
      </c>
      <c r="CB184" s="1014" t="str">
        <f>IF(IFERROR('Blocks A'!DS198-'Pre-1.095 (Hard Copy)'!CB184, 0)=0, " ", ('Blocks A'!DS198-'Pre-1.095 (Hard Copy)'!CB184))</f>
        <v> </v>
      </c>
      <c r="CC184" s="1014" t="str">
        <f>IF(IFERROR('Blocks A'!DT198-'Pre-1.095 (Hard Copy)'!CC184, 0)=0, " ", ('Blocks A'!DT198-'Pre-1.095 (Hard Copy)'!CC184))</f>
        <v>-19</v>
      </c>
      <c r="CD184" s="1014" t="str">
        <f>IF(IFERROR('Blocks A'!DU198-'Pre-1.095 (Hard Copy)'!CD184, 0)=0, " ", ('Blocks A'!DU198-'Pre-1.095 (Hard Copy)'!CD184))</f>
        <v>-34</v>
      </c>
      <c r="CE184" s="1014" t="str">
        <f>IF(IFERROR('Blocks A'!DX198-'Pre-1.095 (Hard Copy)'!CE184, 0)=0, " ", ('Blocks A'!DX198-'Pre-1.095 (Hard Copy)'!CE184))</f>
        <v>-1</v>
      </c>
      <c r="CF184" s="1014" t="str">
        <f>IF(IFERROR('Blocks A'!DY198-'Pre-1.095 (Hard Copy)'!CF184, 0)=0, " ", ('Blocks A'!DY198-'Pre-1.095 (Hard Copy)'!CF184))</f>
        <v>-203</v>
      </c>
      <c r="CG184" s="1016" t="str">
        <f>IF(IFERROR('Blocks A'!DZ198-'Pre-1.095 (Hard Copy)'!CG184, 0)=0, " ", ('Blocks A'!DZ198-'Pre-1.095 (Hard Copy)'!CG184))</f>
        <v>-0.0002</v>
      </c>
      <c r="CH184" s="1015" t="str">
        <f>IF(IFERROR('Blocks A'!DV198-'Pre-1.095 (Hard Copy)'!CH184, 0)=0, " ", ('Blocks A'!DV198-'Pre-1.095 (Hard Copy)'!CH184))</f>
        <v>-2.4</v>
      </c>
      <c r="CI184" s="1015" t="str">
        <f>IF(IFERROR('Blocks A'!DW198-'Pre-1.095 (Hard Copy)'!CI184, 0)=0, " ", ('Blocks A'!DW198-'Pre-1.095 (Hard Copy)'!CI184))</f>
        <v>-12.6</v>
      </c>
      <c r="CJ184" s="1014" t="str">
        <f>IF(IFERROR('Blocks A'!EA198-'Pre-1.095 (Hard Copy)'!CJ184, 0)=0, " ", ('Blocks A'!EA198-'Pre-1.095 (Hard Copy)'!CJ184))</f>
        <v>-2</v>
      </c>
      <c r="CK184" s="1017" t="str">
        <f>IF(IFERROR('Blocks A'!EB198-'Pre-1.095 (Hard Copy)'!CK184, 0)=0, " ", ('Blocks A'!EB198-'Pre-1.095 (Hard Copy)'!CK184))</f>
        <v>-0.04</v>
      </c>
      <c r="CL184" s="1017" t="str">
        <f>IF(IFERROR('Blocks A'!EC198-'Pre-1.095 (Hard Copy)'!CL184, 0)=0, " ", ('Blocks A'!EC198-'Pre-1.095 (Hard Copy)'!CL184))</f>
        <v>-0.00</v>
      </c>
      <c r="CM184" s="1017" t="str">
        <f>IF(IFERROR('Blocks A'!EH198-'Pre-1.095 (Hard Copy)'!CM184, 0)=0, " ", ('Blocks A'!EH198-'Pre-1.095 (Hard Copy)'!CM184))</f>
        <v>-0.00</v>
      </c>
      <c r="CN184" s="1014" t="str">
        <f>IF(IFERROR('Blocks A'!ED198-'Pre-1.095 (Hard Copy)'!CN184, 0)=0, " ", ('Blocks A'!ED198-'Pre-1.095 (Hard Copy)'!CN184))</f>
        <v>-203</v>
      </c>
      <c r="CO184" s="1017" t="str">
        <f>IF(IFERROR('Blocks A'!EE198-'Pre-1.095 (Hard Copy)'!CO184, 0)=0, " ", ('Blocks A'!EE198-'Pre-1.095 (Hard Copy)'!CO184))</f>
        <v>-0.20</v>
      </c>
      <c r="CP184" s="1017" t="str">
        <f>IF(IFERROR('Blocks A'!EF198-'Pre-1.095 (Hard Copy)'!CP184, 0)=0, " ", ('Blocks A'!EF198-'Pre-1.095 (Hard Copy)'!CP184))</f>
        <v>-0.00</v>
      </c>
      <c r="CQ184" s="1016" t="str">
        <f>IF(IFERROR('Blocks A'!EG198-'Pre-1.095 (Hard Copy)'!CQ184, 0)=0, " ", ('Blocks A'!EG198-'Pre-1.095 (Hard Copy)'!CQ184))</f>
        <v>-0.0002</v>
      </c>
      <c r="CR184" s="1018" t="s">
        <v>12</v>
      </c>
    </row>
    <row r="185">
      <c r="B185" s="1019" t="s">
        <v>1053</v>
      </c>
      <c r="C185" s="969" t="s">
        <v>886</v>
      </c>
      <c r="D185" s="969">
        <v>1.0</v>
      </c>
      <c r="E185" s="969">
        <v>1.0</v>
      </c>
      <c r="F185" s="969">
        <v>1.0</v>
      </c>
      <c r="G185" s="1014" t="str">
        <f>IF(IFERROR('Blocks A'!G199-'Pre-1.095 (Hard Copy)'!G185, 0)=0, " ", ('Blocks A'!G199-'Pre-1.095 (Hard Copy)'!G185))</f>
        <v> </v>
      </c>
      <c r="H185" s="1014" t="str">
        <f>IF(IFERROR('Blocks A'!H199-'Pre-1.095 (Hard Copy)'!H185, 0)=0, " ", ('Blocks A'!H199-'Pre-1.095 (Hard Copy)'!H185))</f>
        <v> </v>
      </c>
      <c r="I185" s="1014" t="str">
        <f>IF(IFERROR('Blocks A'!I199-'Pre-1.095 (Hard Copy)'!I185, 0)=0, " ", ('Blocks A'!I199-'Pre-1.095 (Hard Copy)'!I185))</f>
        <v> </v>
      </c>
      <c r="J185" s="1014" t="str">
        <f>IF(IFERROR('Blocks A'!J199-'Pre-1.095 (Hard Copy)'!J185, 0)=0, " ", ('Blocks A'!J199-'Pre-1.095 (Hard Copy)'!J185))</f>
        <v> </v>
      </c>
      <c r="K185" s="1014" t="str">
        <f>IF(IFERROR('Blocks A'!K199-'Pre-1.095 (Hard Copy)'!K185, 0)=0, " ", ('Blocks A'!K199-'Pre-1.095 (Hard Copy)'!K185))</f>
        <v> </v>
      </c>
      <c r="L185" s="1014" t="str">
        <f>IF(IFERROR('Blocks A'!L199-'Pre-1.095 (Hard Copy)'!L185, 0)=0, " ", ('Blocks A'!L199-'Pre-1.095 (Hard Copy)'!L185))</f>
        <v> </v>
      </c>
      <c r="M185" s="1014" t="str">
        <f>IF(IFERROR('Blocks A'!N199-'Pre-1.095 (Hard Copy)'!M185, 0)=0, " ", ('Blocks A'!N199-'Pre-1.095 (Hard Copy)'!M185))</f>
        <v> </v>
      </c>
      <c r="N185" s="1014" t="str">
        <f>IF(IFERROR('Blocks A'!O199-'Pre-1.095 (Hard Copy)'!N185, 0)=0, " ", ('Blocks A'!O199-'Pre-1.095 (Hard Copy)'!N185))</f>
        <v> </v>
      </c>
      <c r="O185" s="1014" t="str">
        <f>IF(IFERROR('Blocks A'!P199-'Pre-1.095 (Hard Copy)'!O185, 0)=0, " ", ('Blocks A'!P199-'Pre-1.095 (Hard Copy)'!O185))</f>
        <v> </v>
      </c>
      <c r="P185" s="1014" t="str">
        <f>IF(IFERROR('Blocks A'!Q199-'Pre-1.095 (Hard Copy)'!P185, 0)=0, " ", ('Blocks A'!Q199-'Pre-1.095 (Hard Copy)'!P185))</f>
        <v> </v>
      </c>
      <c r="Q185" s="1014" t="str">
        <f>IF(IFERROR('Blocks A'!R199-'Pre-1.095 (Hard Copy)'!Q185, 0)=0, " ", ('Blocks A'!R199-'Pre-1.095 (Hard Copy)'!Q185))</f>
        <v> </v>
      </c>
      <c r="R185" s="1014" t="str">
        <f>IF(IFERROR('Blocks A'!S199-'Pre-1.095 (Hard Copy)'!R185, 0)=0, " ", ('Blocks A'!S199-'Pre-1.095 (Hard Copy)'!R185))</f>
        <v> </v>
      </c>
      <c r="S185" s="1014" t="str">
        <f>IF(IFERROR('Blocks A'!T199-'Pre-1.095 (Hard Copy)'!S185, 0)=0, " ", ('Blocks A'!T199-'Pre-1.095 (Hard Copy)'!S185))</f>
        <v> </v>
      </c>
      <c r="T185" s="1014" t="str">
        <f>IF(IFERROR('Blocks A'!M199-'Pre-1.095 (Hard Copy)'!T185, 0)=0, " ", ('Blocks A'!M199-'Pre-1.095 (Hard Copy)'!T185))</f>
        <v> </v>
      </c>
      <c r="U185" s="1014" t="str">
        <f>IF(IFERROR('Blocks A'!U199-'Pre-1.095 (Hard Copy)'!U185, 0)=0, " ", ('Blocks A'!U199-'Pre-1.095 (Hard Copy)'!U185))</f>
        <v> </v>
      </c>
      <c r="V185" s="1014" t="str">
        <f>IF(IFERROR('Blocks A'!V199-'Pre-1.095 (Hard Copy)'!V185, 0)=0, " ", ('Blocks A'!V199-'Pre-1.095 (Hard Copy)'!V185))</f>
        <v> </v>
      </c>
      <c r="W185" s="1014" t="str">
        <f>IF(IFERROR('Blocks A'!W199-'Pre-1.095 (Hard Copy)'!W185, 0)=0, " ", ('Blocks A'!W199-'Pre-1.095 (Hard Copy)'!W185))</f>
        <v> </v>
      </c>
      <c r="X185" s="1014" t="str">
        <f>IF(IFERROR('Blocks A'!X199-'Pre-1.095 (Hard Copy)'!X185, 0)=0, " ", ('Blocks A'!X199-'Pre-1.095 (Hard Copy)'!X185))</f>
        <v> </v>
      </c>
      <c r="Y185" s="1014" t="str">
        <f>IF(IFERROR('Blocks A'!AC199-'Pre-1.095 (Hard Copy)'!Y185, 0)=0, " ", ('Blocks A'!AC199-'Pre-1.095 (Hard Copy)'!Y185))</f>
        <v> </v>
      </c>
      <c r="Z185" s="1014" t="str">
        <f>IF(IFERROR('Blocks A'!Y199-'Pre-1.095 (Hard Copy)'!Z185, 0)=0, " ", ('Blocks A'!Y199-'Pre-1.095 (Hard Copy)'!Z185))</f>
        <v> </v>
      </c>
      <c r="AA185" s="1014" t="str">
        <f>IF(IFERROR('Blocks A'!Z199-'Pre-1.095 (Hard Copy)'!AA185, 0)=0, " ", ('Blocks A'!Z199-'Pre-1.095 (Hard Copy)'!AA185))</f>
        <v> </v>
      </c>
      <c r="AB185" s="1014" t="str">
        <f>IF(IFERROR('Blocks A'!AA199-'Pre-1.095 (Hard Copy)'!AB185, 0)=0, " ", ('Blocks A'!AA199-'Pre-1.095 (Hard Copy)'!AB185))</f>
        <v> </v>
      </c>
      <c r="AC185" s="1014" t="str">
        <f>IF(IFERROR('Blocks A'!AB199-'Pre-1.095 (Hard Copy)'!AC185, 0)=0, " ", ('Blocks A'!AB199-'Pre-1.095 (Hard Copy)'!AC185))</f>
        <v> </v>
      </c>
      <c r="AD185" s="1014" t="str">
        <f>IF(IFERROR('Blocks A'!AY199-'Pre-1.095 (Hard Copy)'!AD185, 0)=0, " ", ('Blocks A'!AY199-'Pre-1.095 (Hard Copy)'!AD185))</f>
        <v> </v>
      </c>
      <c r="AE185" s="1014" t="str">
        <f>IF(IFERROR('Blocks A'!AZ199-'Pre-1.095 (Hard Copy)'!AE185, 0)=0, " ", ('Blocks A'!AZ199-'Pre-1.095 (Hard Copy)'!AE185))</f>
        <v> </v>
      </c>
      <c r="AF185" s="1014" t="str">
        <f>IF(IFERROR('Blocks A'!BA199-'Pre-1.095 (Hard Copy)'!AF185, 0)=0, " ", ('Blocks A'!BA199-'Pre-1.095 (Hard Copy)'!AF185))</f>
        <v> </v>
      </c>
      <c r="AG185" s="1014" t="str">
        <f>IF(IFERROR('Blocks A'!BB199-'Pre-1.095 (Hard Copy)'!AG185, 0)=0, " ", ('Blocks A'!BB199-'Pre-1.095 (Hard Copy)'!AG185))</f>
        <v> </v>
      </c>
      <c r="AH185" s="1014" t="str">
        <f>IF(IFERROR('Blocks A'!BC199-'Pre-1.095 (Hard Copy)'!AH185, 0)=0, " ", ('Blocks A'!BC199-'Pre-1.095 (Hard Copy)'!AH185))</f>
        <v> </v>
      </c>
      <c r="AI185" s="1014" t="str">
        <f>IF(IFERROR('Blocks A'!BJ199-'Pre-1.095 (Hard Copy)'!AI185, 0)=0, " ", ('Blocks A'!BJ199-'Pre-1.095 (Hard Copy)'!AI185))</f>
        <v> </v>
      </c>
      <c r="AJ185" s="1014" t="str">
        <f>IF(IFERROR('Blocks A'!BD199-'Pre-1.095 (Hard Copy)'!AJ185, 0)=0, " ", ('Blocks A'!BD199-'Pre-1.095 (Hard Copy)'!AJ185))</f>
        <v> </v>
      </c>
      <c r="AK185" s="1014" t="str">
        <f>IF(IFERROR('Blocks A'!BE199-'Pre-1.095 (Hard Copy)'!AK185, 0)=0, " ", ('Blocks A'!BE199-'Pre-1.095 (Hard Copy)'!AK185))</f>
        <v> </v>
      </c>
      <c r="AL185" s="1014" t="str">
        <f>IF(IFERROR('Blocks A'!BF199-'Pre-1.095 (Hard Copy)'!AL185, 0)=0, " ", ('Blocks A'!BF199-'Pre-1.095 (Hard Copy)'!AL185))</f>
        <v> </v>
      </c>
      <c r="AM185" s="1014" t="str">
        <f>IF(IFERROR('Blocks A'!BG199-'Pre-1.095 (Hard Copy)'!AM185, 0)=0, " ", ('Blocks A'!BG199-'Pre-1.095 (Hard Copy)'!AM185))</f>
        <v> </v>
      </c>
      <c r="AN185" s="1014" t="str">
        <f>IF(IFERROR('Blocks A'!BH199-'Pre-1.095 (Hard Copy)'!AN185, 0)=0, " ", ('Blocks A'!BH199-'Pre-1.095 (Hard Copy)'!AN185))</f>
        <v> </v>
      </c>
      <c r="AO185" s="1014" t="str">
        <f>IF(IFERROR('Blocks A'!BI199-'Pre-1.095 (Hard Copy)'!AO185, 0)=0, " ", ('Blocks A'!BI199-'Pre-1.095 (Hard Copy)'!AO185))</f>
        <v> </v>
      </c>
      <c r="AP185" s="1014" t="str">
        <f>IF(IFERROR('Blocks A'!BK199-'Pre-1.095 (Hard Copy)'!AP185, 0)=0, " ", ('Blocks A'!BK199-'Pre-1.095 (Hard Copy)'!AP185))</f>
        <v> </v>
      </c>
      <c r="AQ185" s="1014" t="str">
        <f>IF(IFERROR('Blocks A'!BL199-'Pre-1.095 (Hard Copy)'!AQ185, 0)=0, " ", ('Blocks A'!BL199-'Pre-1.095 (Hard Copy)'!AQ185))</f>
        <v> </v>
      </c>
      <c r="AR185" s="1014" t="str">
        <f>IF(IFERROR('Blocks A'!BM199-'Pre-1.095 (Hard Copy)'!AR185, 0)=0, " ", ('Blocks A'!BM199-'Pre-1.095 (Hard Copy)'!AR185))</f>
        <v> </v>
      </c>
      <c r="AS185" s="1014" t="str">
        <f>IF(IFERROR('Blocks A'!BO199-'Pre-1.095 (Hard Copy)'!AS185, 0)=0, " ", ('Blocks A'!BO199-'Pre-1.095 (Hard Copy)'!AS185))</f>
        <v> </v>
      </c>
      <c r="AT185" s="1014" t="str">
        <f>IF(IFERROR('Blocks A'!BP199-'Pre-1.095 (Hard Copy)'!AT185, 0)=0, " ", ('Blocks A'!BP199-'Pre-1.095 (Hard Copy)'!AT185))</f>
        <v> </v>
      </c>
      <c r="AU185" s="1014" t="str">
        <f>IF(IFERROR('Blocks A'!BQ199-'Pre-1.095 (Hard Copy)'!AU185, 0)=0, " ", ('Blocks A'!BQ199-'Pre-1.095 (Hard Copy)'!AU185))</f>
        <v> </v>
      </c>
      <c r="AV185" s="1014" t="str">
        <f>IF(IFERROR('Blocks A'!BR199-'Pre-1.095 (Hard Copy)'!AV185, 0)=0, " ", ('Blocks A'!BR199-'Pre-1.095 (Hard Copy)'!AV185))</f>
        <v> </v>
      </c>
      <c r="AW185" s="1014" t="str">
        <f>IF(IFERROR('Blocks A'!BS199-'Pre-1.095 (Hard Copy)'!AW185, 0)=0, " ", ('Blocks A'!BS199-'Pre-1.095 (Hard Copy)'!AW185))</f>
        <v> </v>
      </c>
      <c r="AX185" s="1014" t="str">
        <f>IF(IFERROR('Blocks A'!BT199-'Pre-1.095 (Hard Copy)'!AX185, 0)=0, " ", ('Blocks A'!BT199-'Pre-1.095 (Hard Copy)'!AX185))</f>
        <v> </v>
      </c>
      <c r="AY185" s="1014" t="str">
        <f>IF(IFERROR('Blocks A'!BU199-'Pre-1.095 (Hard Copy)'!AY185, 0)=0, " ", ('Blocks A'!BU199-'Pre-1.095 (Hard Copy)'!AY185))</f>
        <v> </v>
      </c>
      <c r="AZ185" s="1014" t="str">
        <f>IF(IFERROR('Blocks A'!BW199-'Pre-1.095 (Hard Copy)'!AZ185, 0)=0, " ", ('Blocks A'!BW199-'Pre-1.095 (Hard Copy)'!AZ185))</f>
        <v> </v>
      </c>
      <c r="BA185" s="1014" t="str">
        <f>IF(IFERROR('Blocks A'!BX199-'Pre-1.095 (Hard Copy)'!BA185, 0)=0, " ", ('Blocks A'!BX199-'Pre-1.095 (Hard Copy)'!BA185))</f>
        <v> </v>
      </c>
      <c r="BB185" s="1014" t="str">
        <f>IF(IFERROR('Blocks A'!BY199-'Pre-1.095 (Hard Copy)'!BB185, 0)=0, " ", ('Blocks A'!BY199-'Pre-1.095 (Hard Copy)'!BB185))</f>
        <v> </v>
      </c>
      <c r="BC185" s="1015" t="str">
        <f>IF(IFERROR('Blocks A'!BZ199-'Pre-1.095 (Hard Copy)'!BC185, 0)=0, " ", ('Blocks A'!BZ199-'Pre-1.095 (Hard Copy)'!BC185))</f>
        <v>-0.0</v>
      </c>
      <c r="BD185" s="1014" t="str">
        <f>IF(IFERROR('Blocks A'!BV199-'Pre-1.095 (Hard Copy)'!BD185, 0)=0, " ", ('Blocks A'!BV199-'Pre-1.095 (Hard Copy)'!BD185))</f>
        <v> </v>
      </c>
      <c r="BE185" s="1014" t="str">
        <f>IF(IFERROR('Blocks A'!CB199-'Pre-1.095 (Hard Copy)'!BE185, 0)=0, " ", ('Blocks A'!CB199-'Pre-1.095 (Hard Copy)'!BE185))</f>
        <v> </v>
      </c>
      <c r="BF185" s="1014" t="str">
        <f>IF(IFERROR('Blocks A'!CC199-'Pre-1.095 (Hard Copy)'!BF185, 0)=0, " ", ('Blocks A'!CC199-'Pre-1.095 (Hard Copy)'!BF185))</f>
        <v>-0</v>
      </c>
      <c r="BG185" s="1016" t="str">
        <f>IF(IFERROR('Blocks A'!CD199-'Pre-1.095 (Hard Copy)'!BG185, 0)=0, " ", ('Blocks A'!CD199-'Pre-1.095 (Hard Copy)'!BG185))</f>
        <v>-0.0000</v>
      </c>
      <c r="BH185" s="1014" t="str">
        <f>IF(IFERROR('Blocks A'!CE199-'Pre-1.095 (Hard Copy)'!BH185, 0)=0, " ", ('Blocks A'!CE199-'Pre-1.095 (Hard Copy)'!BH185))</f>
        <v> </v>
      </c>
      <c r="BI185" s="1014" t="str">
        <f>IF(IFERROR('Blocks A'!CZ199-'Pre-1.095 (Hard Copy)'!BI185, 0)=0, " ", ('Blocks A'!CZ199-'Pre-1.095 (Hard Copy)'!BI185))</f>
        <v>-7</v>
      </c>
      <c r="BJ185" s="1014" t="str">
        <f>IF(IFERROR('Blocks A'!DA199-'Pre-1.095 (Hard Copy)'!BJ185, 0)=0, " ", ('Blocks A'!DA199-'Pre-1.095 (Hard Copy)'!BJ185))</f>
        <v> </v>
      </c>
      <c r="BK185" s="1014" t="str">
        <f>IF(IFERROR('Blocks A'!DB199-'Pre-1.095 (Hard Copy)'!BK185, 0)=0, " ", ('Blocks A'!DB199-'Pre-1.095 (Hard Copy)'!BK185))</f>
        <v> </v>
      </c>
      <c r="BL185" s="1014" t="str">
        <f>IF(IFERROR('Blocks A'!DC199-'Pre-1.095 (Hard Copy)'!BL185, 0)=0, " ", ('Blocks A'!DC199-'Pre-1.095 (Hard Copy)'!BL185))</f>
        <v> </v>
      </c>
      <c r="BM185" s="1014" t="str">
        <f>IF(IFERROR('Blocks A'!DD199-'Pre-1.095 (Hard Copy)'!BM185, 0)=0, " ", ('Blocks A'!DD199-'Pre-1.095 (Hard Copy)'!BM185))</f>
        <v> </v>
      </c>
      <c r="BN185" s="1014" t="str">
        <f>IF(IFERROR('Blocks A'!DE199-'Pre-1.095 (Hard Copy)'!BN185, 0)=0, " ", ('Blocks A'!DE199-'Pre-1.095 (Hard Copy)'!BN185))</f>
        <v> </v>
      </c>
      <c r="BO185" s="1014" t="str">
        <f>IF(IFERROR('Blocks A'!DF199-'Pre-1.095 (Hard Copy)'!BO185, 0)=0, " ", ('Blocks A'!DF199-'Pre-1.095 (Hard Copy)'!BO185))</f>
        <v> </v>
      </c>
      <c r="BP185" s="1014" t="str">
        <f>IF(IFERROR('Blocks A'!DG199-'Pre-1.095 (Hard Copy)'!BP185, 0)=0, " ", ('Blocks A'!DG199-'Pre-1.095 (Hard Copy)'!BP185))</f>
        <v> </v>
      </c>
      <c r="BQ185" s="1014" t="str">
        <f>IF(IFERROR('Blocks A'!DH199-'Pre-1.095 (Hard Copy)'!BQ185, 0)=0, " ", ('Blocks A'!DH199-'Pre-1.095 (Hard Copy)'!BQ185))</f>
        <v> </v>
      </c>
      <c r="BR185" s="1014" t="str">
        <f>IF(IFERROR('Blocks A'!DI199-'Pre-1.095 (Hard Copy)'!BR185, 0)=0, " ", ('Blocks A'!DI199-'Pre-1.095 (Hard Copy)'!BR185))</f>
        <v> </v>
      </c>
      <c r="BS185" s="1014" t="str">
        <f>IF(IFERROR('Blocks A'!DJ199-'Pre-1.095 (Hard Copy)'!BS185, 0)=0, " ", ('Blocks A'!DJ199-'Pre-1.095 (Hard Copy)'!BS185))</f>
        <v>-13</v>
      </c>
      <c r="BT185" s="1014" t="str">
        <f>IF(IFERROR('Blocks A'!DK199-'Pre-1.095 (Hard Copy)'!BT185, 0)=0, " ", ('Blocks A'!DK199-'Pre-1.095 (Hard Copy)'!BT185))</f>
        <v> </v>
      </c>
      <c r="BU185" s="1014" t="str">
        <f>IF(IFERROR('Blocks A'!DL199-'Pre-1.095 (Hard Copy)'!BU185, 0)=0, " ", ('Blocks A'!DL199-'Pre-1.095 (Hard Copy)'!BU185))</f>
        <v> </v>
      </c>
      <c r="BV185" s="1014" t="str">
        <f>IF(IFERROR('Blocks A'!DM199-'Pre-1.095 (Hard Copy)'!BV185, 0)=0, " ", ('Blocks A'!DM199-'Pre-1.095 (Hard Copy)'!BV185))</f>
        <v> </v>
      </c>
      <c r="BW185" s="1014" t="str">
        <f>IF(IFERROR('Blocks A'!DN199-'Pre-1.095 (Hard Copy)'!BW185, 0)=0, " ", ('Blocks A'!DN199-'Pre-1.095 (Hard Copy)'!BW185))</f>
        <v> </v>
      </c>
      <c r="BX185" s="1014" t="str">
        <f>IF(IFERROR('Blocks A'!DO199-'Pre-1.095 (Hard Copy)'!BX185, 0)=0, " ", ('Blocks A'!DO199-'Pre-1.095 (Hard Copy)'!BX185))</f>
        <v> </v>
      </c>
      <c r="BY185" s="1014" t="str">
        <f>IF(IFERROR('Blocks A'!DP199-'Pre-1.095 (Hard Copy)'!BY185, 0)=0, " ", ('Blocks A'!DP199-'Pre-1.095 (Hard Copy)'!BY185))</f>
        <v> </v>
      </c>
      <c r="BZ185" s="1014" t="str">
        <f>IF(IFERROR('Blocks A'!DQ199-'Pre-1.095 (Hard Copy)'!BZ185, 0)=0, " ", ('Blocks A'!DQ199-'Pre-1.095 (Hard Copy)'!BZ185))</f>
        <v> </v>
      </c>
      <c r="CA185" s="1014" t="str">
        <f>IF(IFERROR('Blocks A'!DR199-'Pre-1.095 (Hard Copy)'!CA185, 0)=0, " ", ('Blocks A'!DR199-'Pre-1.095 (Hard Copy)'!CA185))</f>
        <v> </v>
      </c>
      <c r="CB185" s="1014" t="str">
        <f>IF(IFERROR('Blocks A'!DS199-'Pre-1.095 (Hard Copy)'!CB185, 0)=0, " ", ('Blocks A'!DS199-'Pre-1.095 (Hard Copy)'!CB185))</f>
        <v> </v>
      </c>
      <c r="CC185" s="1014" t="str">
        <f>IF(IFERROR('Blocks A'!DT199-'Pre-1.095 (Hard Copy)'!CC185, 0)=0, " ", ('Blocks A'!DT199-'Pre-1.095 (Hard Copy)'!CC185))</f>
        <v>-7</v>
      </c>
      <c r="CD185" s="1014" t="str">
        <f>IF(IFERROR('Blocks A'!DU199-'Pre-1.095 (Hard Copy)'!CD185, 0)=0, " ", ('Blocks A'!DU199-'Pre-1.095 (Hard Copy)'!CD185))</f>
        <v>-13</v>
      </c>
      <c r="CE185" s="1014" t="str">
        <f>IF(IFERROR('Blocks A'!DX199-'Pre-1.095 (Hard Copy)'!CE185, 0)=0, " ", ('Blocks A'!DX199-'Pre-1.095 (Hard Copy)'!CE185))</f>
        <v>-0</v>
      </c>
      <c r="CF185" s="1014" t="str">
        <f>IF(IFERROR('Blocks A'!DY199-'Pre-1.095 (Hard Copy)'!CF185, 0)=0, " ", ('Blocks A'!DY199-'Pre-1.095 (Hard Copy)'!CF185))</f>
        <v>-75</v>
      </c>
      <c r="CG185" s="1016" t="str">
        <f>IF(IFERROR('Blocks A'!DZ199-'Pre-1.095 (Hard Copy)'!CG185, 0)=0, " ", ('Blocks A'!DZ199-'Pre-1.095 (Hard Copy)'!CG185))</f>
        <v>-0.0001</v>
      </c>
      <c r="CH185" s="1015" t="str">
        <f>IF(IFERROR('Blocks A'!DV199-'Pre-1.095 (Hard Copy)'!CH185, 0)=0, " ", ('Blocks A'!DV199-'Pre-1.095 (Hard Copy)'!CH185))</f>
        <v>-0.9</v>
      </c>
      <c r="CI185" s="1015" t="str">
        <f>IF(IFERROR('Blocks A'!DW199-'Pre-1.095 (Hard Copy)'!CI185, 0)=0, " ", ('Blocks A'!DW199-'Pre-1.095 (Hard Copy)'!CI185))</f>
        <v>-4.6</v>
      </c>
      <c r="CJ185" s="1014" t="str">
        <f>IF(IFERROR('Blocks A'!EA199-'Pre-1.095 (Hard Copy)'!CJ185, 0)=0, " ", ('Blocks A'!EA199-'Pre-1.095 (Hard Copy)'!CJ185))</f>
        <v>-0</v>
      </c>
      <c r="CK185" s="1017" t="str">
        <f>IF(IFERROR('Blocks A'!EB199-'Pre-1.095 (Hard Copy)'!CK185, 0)=0, " ", ('Blocks A'!EB199-'Pre-1.095 (Hard Copy)'!CK185))</f>
        <v>-0.01</v>
      </c>
      <c r="CL185" s="1017" t="str">
        <f>IF(IFERROR('Blocks A'!EC199-'Pre-1.095 (Hard Copy)'!CL185, 0)=0, " ", ('Blocks A'!EC199-'Pre-1.095 (Hard Copy)'!CL185))</f>
        <v>-0.00</v>
      </c>
      <c r="CM185" s="1017" t="str">
        <f>IF(IFERROR('Blocks A'!EH199-'Pre-1.095 (Hard Copy)'!CM185, 0)=0, " ", ('Blocks A'!EH199-'Pre-1.095 (Hard Copy)'!CM185))</f>
        <v>-0.00</v>
      </c>
      <c r="CN185" s="1014" t="str">
        <f>IF(IFERROR('Blocks A'!ED199-'Pre-1.095 (Hard Copy)'!CN185, 0)=0, " ", ('Blocks A'!ED199-'Pre-1.095 (Hard Copy)'!CN185))</f>
        <v>-75</v>
      </c>
      <c r="CO185" s="1017" t="str">
        <f>IF(IFERROR('Blocks A'!EE199-'Pre-1.095 (Hard Copy)'!CO185, 0)=0, " ", ('Blocks A'!EE199-'Pre-1.095 (Hard Copy)'!CO185))</f>
        <v>-0.07</v>
      </c>
      <c r="CP185" s="1017" t="str">
        <f>IF(IFERROR('Blocks A'!EF199-'Pre-1.095 (Hard Copy)'!CP185, 0)=0, " ", ('Blocks A'!EF199-'Pre-1.095 (Hard Copy)'!CP185))</f>
        <v>-0.00</v>
      </c>
      <c r="CQ185" s="1016" t="str">
        <f>IF(IFERROR('Blocks A'!EG199-'Pre-1.095 (Hard Copy)'!CQ185, 0)=0, " ", ('Blocks A'!EG199-'Pre-1.095 (Hard Copy)'!CQ185))</f>
        <v>-0.0001</v>
      </c>
      <c r="CR185" s="1018" t="s">
        <v>12</v>
      </c>
    </row>
    <row r="186">
      <c r="B186" s="1013" t="s">
        <v>1054</v>
      </c>
      <c r="C186" s="969" t="s">
        <v>886</v>
      </c>
      <c r="D186" s="969">
        <v>1.0</v>
      </c>
      <c r="E186" s="969">
        <v>1.0</v>
      </c>
      <c r="F186" s="969">
        <v>1.0</v>
      </c>
      <c r="G186" s="1014" t="str">
        <f>IF(IFERROR('Blocks A'!G200-'Pre-1.095 (Hard Copy)'!G186, 0)=0, " ", ('Blocks A'!G200-'Pre-1.095 (Hard Copy)'!G186))</f>
        <v> </v>
      </c>
      <c r="H186" s="1014" t="str">
        <f>IF(IFERROR('Blocks A'!H200-'Pre-1.095 (Hard Copy)'!H186, 0)=0, " ", ('Blocks A'!H200-'Pre-1.095 (Hard Copy)'!H186))</f>
        <v> </v>
      </c>
      <c r="I186" s="1014" t="str">
        <f>IF(IFERROR('Blocks A'!I200-'Pre-1.095 (Hard Copy)'!I186, 0)=0, " ", ('Blocks A'!I200-'Pre-1.095 (Hard Copy)'!I186))</f>
        <v> </v>
      </c>
      <c r="J186" s="1014" t="str">
        <f>IF(IFERROR('Blocks A'!J200-'Pre-1.095 (Hard Copy)'!J186, 0)=0, " ", ('Blocks A'!J200-'Pre-1.095 (Hard Copy)'!J186))</f>
        <v> </v>
      </c>
      <c r="K186" s="1014" t="str">
        <f>IF(IFERROR('Blocks A'!K200-'Pre-1.095 (Hard Copy)'!K186, 0)=0, " ", ('Blocks A'!K200-'Pre-1.095 (Hard Copy)'!K186))</f>
        <v> </v>
      </c>
      <c r="L186" s="1014" t="str">
        <f>IF(IFERROR('Blocks A'!L200-'Pre-1.095 (Hard Copy)'!L186, 0)=0, " ", ('Blocks A'!L200-'Pre-1.095 (Hard Copy)'!L186))</f>
        <v> </v>
      </c>
      <c r="M186" s="1014" t="str">
        <f>IF(IFERROR('Blocks A'!N200-'Pre-1.095 (Hard Copy)'!M186, 0)=0, " ", ('Blocks A'!N200-'Pre-1.095 (Hard Copy)'!M186))</f>
        <v> </v>
      </c>
      <c r="N186" s="1014" t="str">
        <f>IF(IFERROR('Blocks A'!O200-'Pre-1.095 (Hard Copy)'!N186, 0)=0, " ", ('Blocks A'!O200-'Pre-1.095 (Hard Copy)'!N186))</f>
        <v> </v>
      </c>
      <c r="O186" s="1014" t="str">
        <f>IF(IFERROR('Blocks A'!P200-'Pre-1.095 (Hard Copy)'!O186, 0)=0, " ", ('Blocks A'!P200-'Pre-1.095 (Hard Copy)'!O186))</f>
        <v> </v>
      </c>
      <c r="P186" s="1014" t="str">
        <f>IF(IFERROR('Blocks A'!Q200-'Pre-1.095 (Hard Copy)'!P186, 0)=0, " ", ('Blocks A'!Q200-'Pre-1.095 (Hard Copy)'!P186))</f>
        <v> </v>
      </c>
      <c r="Q186" s="1014" t="str">
        <f>IF(IFERROR('Blocks A'!R200-'Pre-1.095 (Hard Copy)'!Q186, 0)=0, " ", ('Blocks A'!R200-'Pre-1.095 (Hard Copy)'!Q186))</f>
        <v> </v>
      </c>
      <c r="R186" s="1014" t="str">
        <f>IF(IFERROR('Blocks A'!S200-'Pre-1.095 (Hard Copy)'!R186, 0)=0, " ", ('Blocks A'!S200-'Pre-1.095 (Hard Copy)'!R186))</f>
        <v> </v>
      </c>
      <c r="S186" s="1014" t="str">
        <f>IF(IFERROR('Blocks A'!T200-'Pre-1.095 (Hard Copy)'!S186, 0)=0, " ", ('Blocks A'!T200-'Pre-1.095 (Hard Copy)'!S186))</f>
        <v> </v>
      </c>
      <c r="T186" s="1014" t="str">
        <f>IF(IFERROR('Blocks A'!M200-'Pre-1.095 (Hard Copy)'!T186, 0)=0, " ", ('Blocks A'!M200-'Pre-1.095 (Hard Copy)'!T186))</f>
        <v> </v>
      </c>
      <c r="U186" s="1014" t="str">
        <f>IF(IFERROR('Blocks A'!U200-'Pre-1.095 (Hard Copy)'!U186, 0)=0, " ", ('Blocks A'!U200-'Pre-1.095 (Hard Copy)'!U186))</f>
        <v> </v>
      </c>
      <c r="V186" s="1014" t="str">
        <f>IF(IFERROR('Blocks A'!V200-'Pre-1.095 (Hard Copy)'!V186, 0)=0, " ", ('Blocks A'!V200-'Pre-1.095 (Hard Copy)'!V186))</f>
        <v> </v>
      </c>
      <c r="W186" s="1014" t="str">
        <f>IF(IFERROR('Blocks A'!W200-'Pre-1.095 (Hard Copy)'!W186, 0)=0, " ", ('Blocks A'!W200-'Pre-1.095 (Hard Copy)'!W186))</f>
        <v> </v>
      </c>
      <c r="X186" s="1014" t="str">
        <f>IF(IFERROR('Blocks A'!X200-'Pre-1.095 (Hard Copy)'!X186, 0)=0, " ", ('Blocks A'!X200-'Pre-1.095 (Hard Copy)'!X186))</f>
        <v> </v>
      </c>
      <c r="Y186" s="1014" t="str">
        <f>IF(IFERROR('Blocks A'!AC200-'Pre-1.095 (Hard Copy)'!Y186, 0)=0, " ", ('Blocks A'!AC200-'Pre-1.095 (Hard Copy)'!Y186))</f>
        <v> </v>
      </c>
      <c r="Z186" s="1014" t="str">
        <f>IF(IFERROR('Blocks A'!Y200-'Pre-1.095 (Hard Copy)'!Z186, 0)=0, " ", ('Blocks A'!Y200-'Pre-1.095 (Hard Copy)'!Z186))</f>
        <v> </v>
      </c>
      <c r="AA186" s="1014" t="str">
        <f>IF(IFERROR('Blocks A'!Z200-'Pre-1.095 (Hard Copy)'!AA186, 0)=0, " ", ('Blocks A'!Z200-'Pre-1.095 (Hard Copy)'!AA186))</f>
        <v> </v>
      </c>
      <c r="AB186" s="1014" t="str">
        <f>IF(IFERROR('Blocks A'!AA200-'Pre-1.095 (Hard Copy)'!AB186, 0)=0, " ", ('Blocks A'!AA200-'Pre-1.095 (Hard Copy)'!AB186))</f>
        <v> </v>
      </c>
      <c r="AC186" s="1014" t="str">
        <f>IF(IFERROR('Blocks A'!AB200-'Pre-1.095 (Hard Copy)'!AC186, 0)=0, " ", ('Blocks A'!AB200-'Pre-1.095 (Hard Copy)'!AC186))</f>
        <v> </v>
      </c>
      <c r="AD186" s="1014" t="str">
        <f>IF(IFERROR('Blocks A'!AY200-'Pre-1.095 (Hard Copy)'!AD186, 0)=0, " ", ('Blocks A'!AY200-'Pre-1.095 (Hard Copy)'!AD186))</f>
        <v> </v>
      </c>
      <c r="AE186" s="1014" t="str">
        <f>IF(IFERROR('Blocks A'!AZ200-'Pre-1.095 (Hard Copy)'!AE186, 0)=0, " ", ('Blocks A'!AZ200-'Pre-1.095 (Hard Copy)'!AE186))</f>
        <v> </v>
      </c>
      <c r="AF186" s="1014" t="str">
        <f>IF(IFERROR('Blocks A'!BA200-'Pre-1.095 (Hard Copy)'!AF186, 0)=0, " ", ('Blocks A'!BA200-'Pre-1.095 (Hard Copy)'!AF186))</f>
        <v> </v>
      </c>
      <c r="AG186" s="1014" t="str">
        <f>IF(IFERROR('Blocks A'!BB200-'Pre-1.095 (Hard Copy)'!AG186, 0)=0, " ", ('Blocks A'!BB200-'Pre-1.095 (Hard Copy)'!AG186))</f>
        <v> </v>
      </c>
      <c r="AH186" s="1014" t="str">
        <f>IF(IFERROR('Blocks A'!BC200-'Pre-1.095 (Hard Copy)'!AH186, 0)=0, " ", ('Blocks A'!BC200-'Pre-1.095 (Hard Copy)'!AH186))</f>
        <v> </v>
      </c>
      <c r="AI186" s="1014" t="str">
        <f>IF(IFERROR('Blocks A'!BJ200-'Pre-1.095 (Hard Copy)'!AI186, 0)=0, " ", ('Blocks A'!BJ200-'Pre-1.095 (Hard Copy)'!AI186))</f>
        <v> </v>
      </c>
      <c r="AJ186" s="1014" t="str">
        <f>IF(IFERROR('Blocks A'!BD200-'Pre-1.095 (Hard Copy)'!AJ186, 0)=0, " ", ('Blocks A'!BD200-'Pre-1.095 (Hard Copy)'!AJ186))</f>
        <v> </v>
      </c>
      <c r="AK186" s="1014" t="str">
        <f>IF(IFERROR('Blocks A'!BE200-'Pre-1.095 (Hard Copy)'!AK186, 0)=0, " ", ('Blocks A'!BE200-'Pre-1.095 (Hard Copy)'!AK186))</f>
        <v> </v>
      </c>
      <c r="AL186" s="1014" t="str">
        <f>IF(IFERROR('Blocks A'!BF200-'Pre-1.095 (Hard Copy)'!AL186, 0)=0, " ", ('Blocks A'!BF200-'Pre-1.095 (Hard Copy)'!AL186))</f>
        <v> </v>
      </c>
      <c r="AM186" s="1014" t="str">
        <f>IF(IFERROR('Blocks A'!BG200-'Pre-1.095 (Hard Copy)'!AM186, 0)=0, " ", ('Blocks A'!BG200-'Pre-1.095 (Hard Copy)'!AM186))</f>
        <v> </v>
      </c>
      <c r="AN186" s="1014" t="str">
        <f>IF(IFERROR('Blocks A'!BH200-'Pre-1.095 (Hard Copy)'!AN186, 0)=0, " ", ('Blocks A'!BH200-'Pre-1.095 (Hard Copy)'!AN186))</f>
        <v> </v>
      </c>
      <c r="AO186" s="1014" t="str">
        <f>IF(IFERROR('Blocks A'!BI200-'Pre-1.095 (Hard Copy)'!AO186, 0)=0, " ", ('Blocks A'!BI200-'Pre-1.095 (Hard Copy)'!AO186))</f>
        <v> </v>
      </c>
      <c r="AP186" s="1014" t="str">
        <f>IF(IFERROR('Blocks A'!BK200-'Pre-1.095 (Hard Copy)'!AP186, 0)=0, " ", ('Blocks A'!BK200-'Pre-1.095 (Hard Copy)'!AP186))</f>
        <v> </v>
      </c>
      <c r="AQ186" s="1014" t="str">
        <f>IF(IFERROR('Blocks A'!BL200-'Pre-1.095 (Hard Copy)'!AQ186, 0)=0, " ", ('Blocks A'!BL200-'Pre-1.095 (Hard Copy)'!AQ186))</f>
        <v> </v>
      </c>
      <c r="AR186" s="1014" t="str">
        <f>IF(IFERROR('Blocks A'!BM200-'Pre-1.095 (Hard Copy)'!AR186, 0)=0, " ", ('Blocks A'!BM200-'Pre-1.095 (Hard Copy)'!AR186))</f>
        <v> </v>
      </c>
      <c r="AS186" s="1014" t="str">
        <f>IF(IFERROR('Blocks A'!BO200-'Pre-1.095 (Hard Copy)'!AS186, 0)=0, " ", ('Blocks A'!BO200-'Pre-1.095 (Hard Copy)'!AS186))</f>
        <v> </v>
      </c>
      <c r="AT186" s="1014" t="str">
        <f>IF(IFERROR('Blocks A'!BP200-'Pre-1.095 (Hard Copy)'!AT186, 0)=0, " ", ('Blocks A'!BP200-'Pre-1.095 (Hard Copy)'!AT186))</f>
        <v> </v>
      </c>
      <c r="AU186" s="1014" t="str">
        <f>IF(IFERROR('Blocks A'!BQ200-'Pre-1.095 (Hard Copy)'!AU186, 0)=0, " ", ('Blocks A'!BQ200-'Pre-1.095 (Hard Copy)'!AU186))</f>
        <v> </v>
      </c>
      <c r="AV186" s="1014" t="str">
        <f>IF(IFERROR('Blocks A'!BR200-'Pre-1.095 (Hard Copy)'!AV186, 0)=0, " ", ('Blocks A'!BR200-'Pre-1.095 (Hard Copy)'!AV186))</f>
        <v> </v>
      </c>
      <c r="AW186" s="1014" t="str">
        <f>IF(IFERROR('Blocks A'!BS200-'Pre-1.095 (Hard Copy)'!AW186, 0)=0, " ", ('Blocks A'!BS200-'Pre-1.095 (Hard Copy)'!AW186))</f>
        <v> </v>
      </c>
      <c r="AX186" s="1014" t="str">
        <f>IF(IFERROR('Blocks A'!BT200-'Pre-1.095 (Hard Copy)'!AX186, 0)=0, " ", ('Blocks A'!BT200-'Pre-1.095 (Hard Copy)'!AX186))</f>
        <v> </v>
      </c>
      <c r="AY186" s="1014" t="str">
        <f>IF(IFERROR('Blocks A'!BU200-'Pre-1.095 (Hard Copy)'!AY186, 0)=0, " ", ('Blocks A'!BU200-'Pre-1.095 (Hard Copy)'!AY186))</f>
        <v> </v>
      </c>
      <c r="AZ186" s="1014" t="str">
        <f>IF(IFERROR('Blocks A'!BW200-'Pre-1.095 (Hard Copy)'!AZ186, 0)=0, " ", ('Blocks A'!BW200-'Pre-1.095 (Hard Copy)'!AZ186))</f>
        <v> </v>
      </c>
      <c r="BA186" s="1014" t="str">
        <f>IF(IFERROR('Blocks A'!BX200-'Pre-1.095 (Hard Copy)'!BA186, 0)=0, " ", ('Blocks A'!BX200-'Pre-1.095 (Hard Copy)'!BA186))</f>
        <v> </v>
      </c>
      <c r="BB186" s="1014" t="str">
        <f>IF(IFERROR('Blocks A'!BY200-'Pre-1.095 (Hard Copy)'!BB186, 0)=0, " ", ('Blocks A'!BY200-'Pre-1.095 (Hard Copy)'!BB186))</f>
        <v> </v>
      </c>
      <c r="BC186" s="1015" t="str">
        <f>IF(IFERROR('Blocks A'!BZ200-'Pre-1.095 (Hard Copy)'!BC186, 0)=0, " ", ('Blocks A'!BZ200-'Pre-1.095 (Hard Copy)'!BC186))</f>
        <v> </v>
      </c>
      <c r="BD186" s="1014" t="str">
        <f>IF(IFERROR('Blocks A'!BV200-'Pre-1.095 (Hard Copy)'!BD186, 0)=0, " ", ('Blocks A'!BV200-'Pre-1.095 (Hard Copy)'!BD186))</f>
        <v> </v>
      </c>
      <c r="BE186" s="1014" t="str">
        <f>IF(IFERROR('Blocks A'!CB200-'Pre-1.095 (Hard Copy)'!BE186, 0)=0, " ", ('Blocks A'!CB200-'Pre-1.095 (Hard Copy)'!BE186))</f>
        <v> </v>
      </c>
      <c r="BF186" s="1014" t="str">
        <f>IF(IFERROR('Blocks A'!CC200-'Pre-1.095 (Hard Copy)'!BF186, 0)=0, " ", ('Blocks A'!CC200-'Pre-1.095 (Hard Copy)'!BF186))</f>
        <v>+0</v>
      </c>
      <c r="BG186" s="1016" t="str">
        <f>IF(IFERROR('Blocks A'!CD200-'Pre-1.095 (Hard Copy)'!BG186, 0)=0, " ", ('Blocks A'!CD200-'Pre-1.095 (Hard Copy)'!BG186))</f>
        <v>+0.0000</v>
      </c>
      <c r="BH186" s="1014" t="str">
        <f>IF(IFERROR('Blocks A'!CE200-'Pre-1.095 (Hard Copy)'!BH186, 0)=0, " ", ('Blocks A'!CE200-'Pre-1.095 (Hard Copy)'!BH186))</f>
        <v> </v>
      </c>
      <c r="BI186" s="1014" t="str">
        <f>IF(IFERROR('Blocks A'!CZ200-'Pre-1.095 (Hard Copy)'!BI186, 0)=0, " ", ('Blocks A'!CZ200-'Pre-1.095 (Hard Copy)'!BI186))</f>
        <v>-4</v>
      </c>
      <c r="BJ186" s="1014" t="str">
        <f>IF(IFERROR('Blocks A'!DA200-'Pre-1.095 (Hard Copy)'!BJ186, 0)=0, " ", ('Blocks A'!DA200-'Pre-1.095 (Hard Copy)'!BJ186))</f>
        <v> </v>
      </c>
      <c r="BK186" s="1014" t="str">
        <f>IF(IFERROR('Blocks A'!DB200-'Pre-1.095 (Hard Copy)'!BK186, 0)=0, " ", ('Blocks A'!DB200-'Pre-1.095 (Hard Copy)'!BK186))</f>
        <v> </v>
      </c>
      <c r="BL186" s="1014" t="str">
        <f>IF(IFERROR('Blocks A'!DC200-'Pre-1.095 (Hard Copy)'!BL186, 0)=0, " ", ('Blocks A'!DC200-'Pre-1.095 (Hard Copy)'!BL186))</f>
        <v> </v>
      </c>
      <c r="BM186" s="1014" t="str">
        <f>IF(IFERROR('Blocks A'!DD200-'Pre-1.095 (Hard Copy)'!BM186, 0)=0, " ", ('Blocks A'!DD200-'Pre-1.095 (Hard Copy)'!BM186))</f>
        <v> </v>
      </c>
      <c r="BN186" s="1014" t="str">
        <f>IF(IFERROR('Blocks A'!DE200-'Pre-1.095 (Hard Copy)'!BN186, 0)=0, " ", ('Blocks A'!DE200-'Pre-1.095 (Hard Copy)'!BN186))</f>
        <v> </v>
      </c>
      <c r="BO186" s="1014" t="str">
        <f>IF(IFERROR('Blocks A'!DF200-'Pre-1.095 (Hard Copy)'!BO186, 0)=0, " ", ('Blocks A'!DF200-'Pre-1.095 (Hard Copy)'!BO186))</f>
        <v> </v>
      </c>
      <c r="BP186" s="1014" t="str">
        <f>IF(IFERROR('Blocks A'!DG200-'Pre-1.095 (Hard Copy)'!BP186, 0)=0, " ", ('Blocks A'!DG200-'Pre-1.095 (Hard Copy)'!BP186))</f>
        <v> </v>
      </c>
      <c r="BQ186" s="1014" t="str">
        <f>IF(IFERROR('Blocks A'!DH200-'Pre-1.095 (Hard Copy)'!BQ186, 0)=0, " ", ('Blocks A'!DH200-'Pre-1.095 (Hard Copy)'!BQ186))</f>
        <v> </v>
      </c>
      <c r="BR186" s="1014" t="str">
        <f>IF(IFERROR('Blocks A'!DI200-'Pre-1.095 (Hard Copy)'!BR186, 0)=0, " ", ('Blocks A'!DI200-'Pre-1.095 (Hard Copy)'!BR186))</f>
        <v> </v>
      </c>
      <c r="BS186" s="1014" t="str">
        <f>IF(IFERROR('Blocks A'!DJ200-'Pre-1.095 (Hard Copy)'!BS186, 0)=0, " ", ('Blocks A'!DJ200-'Pre-1.095 (Hard Copy)'!BS186))</f>
        <v>-7</v>
      </c>
      <c r="BT186" s="1014" t="str">
        <f>IF(IFERROR('Blocks A'!DK200-'Pre-1.095 (Hard Copy)'!BT186, 0)=0, " ", ('Blocks A'!DK200-'Pre-1.095 (Hard Copy)'!BT186))</f>
        <v> </v>
      </c>
      <c r="BU186" s="1014" t="str">
        <f>IF(IFERROR('Blocks A'!DL200-'Pre-1.095 (Hard Copy)'!BU186, 0)=0, " ", ('Blocks A'!DL200-'Pre-1.095 (Hard Copy)'!BU186))</f>
        <v> </v>
      </c>
      <c r="BV186" s="1014" t="str">
        <f>IF(IFERROR('Blocks A'!DM200-'Pre-1.095 (Hard Copy)'!BV186, 0)=0, " ", ('Blocks A'!DM200-'Pre-1.095 (Hard Copy)'!BV186))</f>
        <v> </v>
      </c>
      <c r="BW186" s="1014" t="str">
        <f>IF(IFERROR('Blocks A'!DN200-'Pre-1.095 (Hard Copy)'!BW186, 0)=0, " ", ('Blocks A'!DN200-'Pre-1.095 (Hard Copy)'!BW186))</f>
        <v> </v>
      </c>
      <c r="BX186" s="1014" t="str">
        <f>IF(IFERROR('Blocks A'!DO200-'Pre-1.095 (Hard Copy)'!BX186, 0)=0, " ", ('Blocks A'!DO200-'Pre-1.095 (Hard Copy)'!BX186))</f>
        <v> </v>
      </c>
      <c r="BY186" s="1014" t="str">
        <f>IF(IFERROR('Blocks A'!DP200-'Pre-1.095 (Hard Copy)'!BY186, 0)=0, " ", ('Blocks A'!DP200-'Pre-1.095 (Hard Copy)'!BY186))</f>
        <v> </v>
      </c>
      <c r="BZ186" s="1014" t="str">
        <f>IF(IFERROR('Blocks A'!DQ200-'Pre-1.095 (Hard Copy)'!BZ186, 0)=0, " ", ('Blocks A'!DQ200-'Pre-1.095 (Hard Copy)'!BZ186))</f>
        <v> </v>
      </c>
      <c r="CA186" s="1014" t="str">
        <f>IF(IFERROR('Blocks A'!DR200-'Pre-1.095 (Hard Copy)'!CA186, 0)=0, " ", ('Blocks A'!DR200-'Pre-1.095 (Hard Copy)'!CA186))</f>
        <v> </v>
      </c>
      <c r="CB186" s="1014" t="str">
        <f>IF(IFERROR('Blocks A'!DS200-'Pre-1.095 (Hard Copy)'!CB186, 0)=0, " ", ('Blocks A'!DS200-'Pre-1.095 (Hard Copy)'!CB186))</f>
        <v> </v>
      </c>
      <c r="CC186" s="1014" t="str">
        <f>IF(IFERROR('Blocks A'!DT200-'Pre-1.095 (Hard Copy)'!CC186, 0)=0, " ", ('Blocks A'!DT200-'Pre-1.095 (Hard Copy)'!CC186))</f>
        <v>-4</v>
      </c>
      <c r="CD186" s="1014" t="str">
        <f>IF(IFERROR('Blocks A'!DU200-'Pre-1.095 (Hard Copy)'!CD186, 0)=0, " ", ('Blocks A'!DU200-'Pre-1.095 (Hard Copy)'!CD186))</f>
        <v>-7</v>
      </c>
      <c r="CE186" s="1014" t="str">
        <f>IF(IFERROR('Blocks A'!DX200-'Pre-1.095 (Hard Copy)'!CE186, 0)=0, " ", ('Blocks A'!DX200-'Pre-1.095 (Hard Copy)'!CE186))</f>
        <v>-0</v>
      </c>
      <c r="CF186" s="1014" t="str">
        <f>IF(IFERROR('Blocks A'!DY200-'Pre-1.095 (Hard Copy)'!CF186, 0)=0, " ", ('Blocks A'!DY200-'Pre-1.095 (Hard Copy)'!CF186))</f>
        <v>-43</v>
      </c>
      <c r="CG186" s="1016" t="str">
        <f>IF(IFERROR('Blocks A'!DZ200-'Pre-1.095 (Hard Copy)'!CG186, 0)=0, " ", ('Blocks A'!DZ200-'Pre-1.095 (Hard Copy)'!CG186))</f>
        <v>-0.0000</v>
      </c>
      <c r="CH186" s="1015" t="str">
        <f>IF(IFERROR('Blocks A'!DV200-'Pre-1.095 (Hard Copy)'!CH186, 0)=0, " ", ('Blocks A'!DV200-'Pre-1.095 (Hard Copy)'!CH186))</f>
        <v>-0.5</v>
      </c>
      <c r="CI186" s="1015" t="str">
        <f>IF(IFERROR('Blocks A'!DW200-'Pre-1.095 (Hard Copy)'!CI186, 0)=0, " ", ('Blocks A'!DW200-'Pre-1.095 (Hard Copy)'!CI186))</f>
        <v>-2.6</v>
      </c>
      <c r="CJ186" s="1014" t="str">
        <f>IF(IFERROR('Blocks A'!EA200-'Pre-1.095 (Hard Copy)'!CJ186, 0)=0, " ", ('Blocks A'!EA200-'Pre-1.095 (Hard Copy)'!CJ186))</f>
        <v>-0</v>
      </c>
      <c r="CK186" s="1017" t="str">
        <f>IF(IFERROR('Blocks A'!EB200-'Pre-1.095 (Hard Copy)'!CK186, 0)=0, " ", ('Blocks A'!EB200-'Pre-1.095 (Hard Copy)'!CK186))</f>
        <v>-0.00</v>
      </c>
      <c r="CL186" s="1017" t="str">
        <f>IF(IFERROR('Blocks A'!EC200-'Pre-1.095 (Hard Copy)'!CL186, 0)=0, " ", ('Blocks A'!EC200-'Pre-1.095 (Hard Copy)'!CL186))</f>
        <v>-0.00</v>
      </c>
      <c r="CM186" s="1017" t="str">
        <f>IF(IFERROR('Blocks A'!EH200-'Pre-1.095 (Hard Copy)'!CM186, 0)=0, " ", ('Blocks A'!EH200-'Pre-1.095 (Hard Copy)'!CM186))</f>
        <v>-0.00</v>
      </c>
      <c r="CN186" s="1014" t="str">
        <f>IF(IFERROR('Blocks A'!ED200-'Pre-1.095 (Hard Copy)'!CN186, 0)=0, " ", ('Blocks A'!ED200-'Pre-1.095 (Hard Copy)'!CN186))</f>
        <v>-43</v>
      </c>
      <c r="CO186" s="1017" t="str">
        <f>IF(IFERROR('Blocks A'!EE200-'Pre-1.095 (Hard Copy)'!CO186, 0)=0, " ", ('Blocks A'!EE200-'Pre-1.095 (Hard Copy)'!CO186))</f>
        <v>-0.04</v>
      </c>
      <c r="CP186" s="1017" t="str">
        <f>IF(IFERROR('Blocks A'!EF200-'Pre-1.095 (Hard Copy)'!CP186, 0)=0, " ", ('Blocks A'!EF200-'Pre-1.095 (Hard Copy)'!CP186))</f>
        <v>-0.00</v>
      </c>
      <c r="CQ186" s="1016" t="str">
        <f>IF(IFERROR('Blocks A'!EG200-'Pre-1.095 (Hard Copy)'!CQ186, 0)=0, " ", ('Blocks A'!EG200-'Pre-1.095 (Hard Copy)'!CQ186))</f>
        <v>-0.0000</v>
      </c>
      <c r="CR186" s="1018">
        <v>16.0</v>
      </c>
    </row>
    <row r="187">
      <c r="B187" s="1013" t="s">
        <v>1055</v>
      </c>
      <c r="C187" s="969" t="s">
        <v>886</v>
      </c>
      <c r="D187" s="969">
        <v>1.0</v>
      </c>
      <c r="E187" s="969">
        <v>1.0</v>
      </c>
      <c r="F187" s="969">
        <v>1.0</v>
      </c>
      <c r="G187" s="1014" t="str">
        <f>IF(IFERROR('Blocks A'!G201-'Pre-1.095 (Hard Copy)'!G187, 0)=0, " ", ('Blocks A'!G201-'Pre-1.095 (Hard Copy)'!G187))</f>
        <v> </v>
      </c>
      <c r="H187" s="1014" t="str">
        <f>IF(IFERROR('Blocks A'!H201-'Pre-1.095 (Hard Copy)'!H187, 0)=0, " ", ('Blocks A'!H201-'Pre-1.095 (Hard Copy)'!H187))</f>
        <v> </v>
      </c>
      <c r="I187" s="1014" t="str">
        <f>IF(IFERROR('Blocks A'!I201-'Pre-1.095 (Hard Copy)'!I187, 0)=0, " ", ('Blocks A'!I201-'Pre-1.095 (Hard Copy)'!I187))</f>
        <v> </v>
      </c>
      <c r="J187" s="1014" t="str">
        <f>IF(IFERROR('Blocks A'!J201-'Pre-1.095 (Hard Copy)'!J187, 0)=0, " ", ('Blocks A'!J201-'Pre-1.095 (Hard Copy)'!J187))</f>
        <v> </v>
      </c>
      <c r="K187" s="1014" t="str">
        <f>IF(IFERROR('Blocks A'!K201-'Pre-1.095 (Hard Copy)'!K187, 0)=0, " ", ('Blocks A'!K201-'Pre-1.095 (Hard Copy)'!K187))</f>
        <v> </v>
      </c>
      <c r="L187" s="1014" t="str">
        <f>IF(IFERROR('Blocks A'!L201-'Pre-1.095 (Hard Copy)'!L187, 0)=0, " ", ('Blocks A'!L201-'Pre-1.095 (Hard Copy)'!L187))</f>
        <v> </v>
      </c>
      <c r="M187" s="1014" t="str">
        <f>IF(IFERROR('Blocks A'!N201-'Pre-1.095 (Hard Copy)'!M187, 0)=0, " ", ('Blocks A'!N201-'Pre-1.095 (Hard Copy)'!M187))</f>
        <v> </v>
      </c>
      <c r="N187" s="1014" t="str">
        <f>IF(IFERROR('Blocks A'!O201-'Pre-1.095 (Hard Copy)'!N187, 0)=0, " ", ('Blocks A'!O201-'Pre-1.095 (Hard Copy)'!N187))</f>
        <v> </v>
      </c>
      <c r="O187" s="1014" t="str">
        <f>IF(IFERROR('Blocks A'!P201-'Pre-1.095 (Hard Copy)'!O187, 0)=0, " ", ('Blocks A'!P201-'Pre-1.095 (Hard Copy)'!O187))</f>
        <v> </v>
      </c>
      <c r="P187" s="1014" t="str">
        <f>IF(IFERROR('Blocks A'!Q201-'Pre-1.095 (Hard Copy)'!P187, 0)=0, " ", ('Blocks A'!Q201-'Pre-1.095 (Hard Copy)'!P187))</f>
        <v> </v>
      </c>
      <c r="Q187" s="1014" t="str">
        <f>IF(IFERROR('Blocks A'!R201-'Pre-1.095 (Hard Copy)'!Q187, 0)=0, " ", ('Blocks A'!R201-'Pre-1.095 (Hard Copy)'!Q187))</f>
        <v> </v>
      </c>
      <c r="R187" s="1014" t="str">
        <f>IF(IFERROR('Blocks A'!S201-'Pre-1.095 (Hard Copy)'!R187, 0)=0, " ", ('Blocks A'!S201-'Pre-1.095 (Hard Copy)'!R187))</f>
        <v> </v>
      </c>
      <c r="S187" s="1014" t="str">
        <f>IF(IFERROR('Blocks A'!T201-'Pre-1.095 (Hard Copy)'!S187, 0)=0, " ", ('Blocks A'!T201-'Pre-1.095 (Hard Copy)'!S187))</f>
        <v> </v>
      </c>
      <c r="T187" s="1014" t="str">
        <f>IF(IFERROR('Blocks A'!M201-'Pre-1.095 (Hard Copy)'!T187, 0)=0, " ", ('Blocks A'!M201-'Pre-1.095 (Hard Copy)'!T187))</f>
        <v> </v>
      </c>
      <c r="U187" s="1014" t="str">
        <f>IF(IFERROR('Blocks A'!U201-'Pre-1.095 (Hard Copy)'!U187, 0)=0, " ", ('Blocks A'!U201-'Pre-1.095 (Hard Copy)'!U187))</f>
        <v> </v>
      </c>
      <c r="V187" s="1014" t="str">
        <f>IF(IFERROR('Blocks A'!V201-'Pre-1.095 (Hard Copy)'!V187, 0)=0, " ", ('Blocks A'!V201-'Pre-1.095 (Hard Copy)'!V187))</f>
        <v> </v>
      </c>
      <c r="W187" s="1014" t="str">
        <f>IF(IFERROR('Blocks A'!W201-'Pre-1.095 (Hard Copy)'!W187, 0)=0, " ", ('Blocks A'!W201-'Pre-1.095 (Hard Copy)'!W187))</f>
        <v> </v>
      </c>
      <c r="X187" s="1014" t="str">
        <f>IF(IFERROR('Blocks A'!X201-'Pre-1.095 (Hard Copy)'!X187, 0)=0, " ", ('Blocks A'!X201-'Pre-1.095 (Hard Copy)'!X187))</f>
        <v> </v>
      </c>
      <c r="Y187" s="1014" t="str">
        <f>IF(IFERROR('Blocks A'!AC201-'Pre-1.095 (Hard Copy)'!Y187, 0)=0, " ", ('Blocks A'!AC201-'Pre-1.095 (Hard Copy)'!Y187))</f>
        <v> </v>
      </c>
      <c r="Z187" s="1014" t="str">
        <f>IF(IFERROR('Blocks A'!Y201-'Pre-1.095 (Hard Copy)'!Z187, 0)=0, " ", ('Blocks A'!Y201-'Pre-1.095 (Hard Copy)'!Z187))</f>
        <v> </v>
      </c>
      <c r="AA187" s="1014" t="str">
        <f>IF(IFERROR('Blocks A'!Z201-'Pre-1.095 (Hard Copy)'!AA187, 0)=0, " ", ('Blocks A'!Z201-'Pre-1.095 (Hard Copy)'!AA187))</f>
        <v> </v>
      </c>
      <c r="AB187" s="1014" t="str">
        <f>IF(IFERROR('Blocks A'!AA201-'Pre-1.095 (Hard Copy)'!AB187, 0)=0, " ", ('Blocks A'!AA201-'Pre-1.095 (Hard Copy)'!AB187))</f>
        <v> </v>
      </c>
      <c r="AC187" s="1014" t="str">
        <f>IF(IFERROR('Blocks A'!AB201-'Pre-1.095 (Hard Copy)'!AC187, 0)=0, " ", ('Blocks A'!AB201-'Pre-1.095 (Hard Copy)'!AC187))</f>
        <v> </v>
      </c>
      <c r="AD187" s="1014" t="str">
        <f>IF(IFERROR('Blocks A'!AY201-'Pre-1.095 (Hard Copy)'!AD187, 0)=0, " ", ('Blocks A'!AY201-'Pre-1.095 (Hard Copy)'!AD187))</f>
        <v> </v>
      </c>
      <c r="AE187" s="1014" t="str">
        <f>IF(IFERROR('Blocks A'!AZ201-'Pre-1.095 (Hard Copy)'!AE187, 0)=0, " ", ('Blocks A'!AZ201-'Pre-1.095 (Hard Copy)'!AE187))</f>
        <v> </v>
      </c>
      <c r="AF187" s="1014" t="str">
        <f>IF(IFERROR('Blocks A'!BA201-'Pre-1.095 (Hard Copy)'!AF187, 0)=0, " ", ('Blocks A'!BA201-'Pre-1.095 (Hard Copy)'!AF187))</f>
        <v> </v>
      </c>
      <c r="AG187" s="1014" t="str">
        <f>IF(IFERROR('Blocks A'!BB201-'Pre-1.095 (Hard Copy)'!AG187, 0)=0, " ", ('Blocks A'!BB201-'Pre-1.095 (Hard Copy)'!AG187))</f>
        <v> </v>
      </c>
      <c r="AH187" s="1014" t="str">
        <f>IF(IFERROR('Blocks A'!BC201-'Pre-1.095 (Hard Copy)'!AH187, 0)=0, " ", ('Blocks A'!BC201-'Pre-1.095 (Hard Copy)'!AH187))</f>
        <v> </v>
      </c>
      <c r="AI187" s="1014" t="str">
        <f>IF(IFERROR('Blocks A'!BJ201-'Pre-1.095 (Hard Copy)'!AI187, 0)=0, " ", ('Blocks A'!BJ201-'Pre-1.095 (Hard Copy)'!AI187))</f>
        <v> </v>
      </c>
      <c r="AJ187" s="1014" t="str">
        <f>IF(IFERROR('Blocks A'!BD201-'Pre-1.095 (Hard Copy)'!AJ187, 0)=0, " ", ('Blocks A'!BD201-'Pre-1.095 (Hard Copy)'!AJ187))</f>
        <v> </v>
      </c>
      <c r="AK187" s="1014" t="str">
        <f>IF(IFERROR('Blocks A'!BE201-'Pre-1.095 (Hard Copy)'!AK187, 0)=0, " ", ('Blocks A'!BE201-'Pre-1.095 (Hard Copy)'!AK187))</f>
        <v> </v>
      </c>
      <c r="AL187" s="1014" t="str">
        <f>IF(IFERROR('Blocks A'!BF201-'Pre-1.095 (Hard Copy)'!AL187, 0)=0, " ", ('Blocks A'!BF201-'Pre-1.095 (Hard Copy)'!AL187))</f>
        <v> </v>
      </c>
      <c r="AM187" s="1014" t="str">
        <f>IF(IFERROR('Blocks A'!BG201-'Pre-1.095 (Hard Copy)'!AM187, 0)=0, " ", ('Blocks A'!BG201-'Pre-1.095 (Hard Copy)'!AM187))</f>
        <v> </v>
      </c>
      <c r="AN187" s="1014" t="str">
        <f>IF(IFERROR('Blocks A'!BH201-'Pre-1.095 (Hard Copy)'!AN187, 0)=0, " ", ('Blocks A'!BH201-'Pre-1.095 (Hard Copy)'!AN187))</f>
        <v> </v>
      </c>
      <c r="AO187" s="1014" t="str">
        <f>IF(IFERROR('Blocks A'!BI201-'Pre-1.095 (Hard Copy)'!AO187, 0)=0, " ", ('Blocks A'!BI201-'Pre-1.095 (Hard Copy)'!AO187))</f>
        <v> </v>
      </c>
      <c r="AP187" s="1014" t="str">
        <f>IF(IFERROR('Blocks A'!BK201-'Pre-1.095 (Hard Copy)'!AP187, 0)=0, " ", ('Blocks A'!BK201-'Pre-1.095 (Hard Copy)'!AP187))</f>
        <v> </v>
      </c>
      <c r="AQ187" s="1014" t="str">
        <f>IF(IFERROR('Blocks A'!BL201-'Pre-1.095 (Hard Copy)'!AQ187, 0)=0, " ", ('Blocks A'!BL201-'Pre-1.095 (Hard Copy)'!AQ187))</f>
        <v> </v>
      </c>
      <c r="AR187" s="1014" t="str">
        <f>IF(IFERROR('Blocks A'!BM201-'Pre-1.095 (Hard Copy)'!AR187, 0)=0, " ", ('Blocks A'!BM201-'Pre-1.095 (Hard Copy)'!AR187))</f>
        <v> </v>
      </c>
      <c r="AS187" s="1014" t="str">
        <f>IF(IFERROR('Blocks A'!BO201-'Pre-1.095 (Hard Copy)'!AS187, 0)=0, " ", ('Blocks A'!BO201-'Pre-1.095 (Hard Copy)'!AS187))</f>
        <v> </v>
      </c>
      <c r="AT187" s="1014" t="str">
        <f>IF(IFERROR('Blocks A'!BP201-'Pre-1.095 (Hard Copy)'!AT187, 0)=0, " ", ('Blocks A'!BP201-'Pre-1.095 (Hard Copy)'!AT187))</f>
        <v> </v>
      </c>
      <c r="AU187" s="1014" t="str">
        <f>IF(IFERROR('Blocks A'!BQ201-'Pre-1.095 (Hard Copy)'!AU187, 0)=0, " ", ('Blocks A'!BQ201-'Pre-1.095 (Hard Copy)'!AU187))</f>
        <v> </v>
      </c>
      <c r="AV187" s="1014" t="str">
        <f>IF(IFERROR('Blocks A'!BR201-'Pre-1.095 (Hard Copy)'!AV187, 0)=0, " ", ('Blocks A'!BR201-'Pre-1.095 (Hard Copy)'!AV187))</f>
        <v> </v>
      </c>
      <c r="AW187" s="1014" t="str">
        <f>IF(IFERROR('Blocks A'!BS201-'Pre-1.095 (Hard Copy)'!AW187, 0)=0, " ", ('Blocks A'!BS201-'Pre-1.095 (Hard Copy)'!AW187))</f>
        <v> </v>
      </c>
      <c r="AX187" s="1014" t="str">
        <f>IF(IFERROR('Blocks A'!BT201-'Pre-1.095 (Hard Copy)'!AX187, 0)=0, " ", ('Blocks A'!BT201-'Pre-1.095 (Hard Copy)'!AX187))</f>
        <v> </v>
      </c>
      <c r="AY187" s="1014" t="str">
        <f>IF(IFERROR('Blocks A'!BU201-'Pre-1.095 (Hard Copy)'!AY187, 0)=0, " ", ('Blocks A'!BU201-'Pre-1.095 (Hard Copy)'!AY187))</f>
        <v> </v>
      </c>
      <c r="AZ187" s="1014" t="str">
        <f>IF(IFERROR('Blocks A'!BW201-'Pre-1.095 (Hard Copy)'!AZ187, 0)=0, " ", ('Blocks A'!BW201-'Pre-1.095 (Hard Copy)'!AZ187))</f>
        <v> </v>
      </c>
      <c r="BA187" s="1014" t="str">
        <f>IF(IFERROR('Blocks A'!BX201-'Pre-1.095 (Hard Copy)'!BA187, 0)=0, " ", ('Blocks A'!BX201-'Pre-1.095 (Hard Copy)'!BA187))</f>
        <v> </v>
      </c>
      <c r="BB187" s="1014" t="str">
        <f>IF(IFERROR('Blocks A'!BY201-'Pre-1.095 (Hard Copy)'!BB187, 0)=0, " ", ('Blocks A'!BY201-'Pre-1.095 (Hard Copy)'!BB187))</f>
        <v> </v>
      </c>
      <c r="BC187" s="1015" t="str">
        <f>IF(IFERROR('Blocks A'!BZ201-'Pre-1.095 (Hard Copy)'!BC187, 0)=0, " ", ('Blocks A'!BZ201-'Pre-1.095 (Hard Copy)'!BC187))</f>
        <v> </v>
      </c>
      <c r="BD187" s="1014" t="str">
        <f>IF(IFERROR('Blocks A'!BV201-'Pre-1.095 (Hard Copy)'!BD187, 0)=0, " ", ('Blocks A'!BV201-'Pre-1.095 (Hard Copy)'!BD187))</f>
        <v> </v>
      </c>
      <c r="BE187" s="1014" t="str">
        <f>IF(IFERROR('Blocks A'!CB201-'Pre-1.095 (Hard Copy)'!BE187, 0)=0, " ", ('Blocks A'!CB201-'Pre-1.095 (Hard Copy)'!BE187))</f>
        <v> </v>
      </c>
      <c r="BF187" s="1014" t="str">
        <f>IF(IFERROR('Blocks A'!CC201-'Pre-1.095 (Hard Copy)'!BF187, 0)=0, " ", ('Blocks A'!CC201-'Pre-1.095 (Hard Copy)'!BF187))</f>
        <v>-0</v>
      </c>
      <c r="BG187" s="1016" t="str">
        <f>IF(IFERROR('Blocks A'!CD201-'Pre-1.095 (Hard Copy)'!BG187, 0)=0, " ", ('Blocks A'!CD201-'Pre-1.095 (Hard Copy)'!BG187))</f>
        <v>-0.0000</v>
      </c>
      <c r="BH187" s="1014" t="str">
        <f>IF(IFERROR('Blocks A'!CE201-'Pre-1.095 (Hard Copy)'!BH187, 0)=0, " ", ('Blocks A'!CE201-'Pre-1.095 (Hard Copy)'!BH187))</f>
        <v> </v>
      </c>
      <c r="BI187" s="1014" t="str">
        <f>IF(IFERROR('Blocks A'!CZ201-'Pre-1.095 (Hard Copy)'!BI187, 0)=0, " ", ('Blocks A'!CZ201-'Pre-1.095 (Hard Copy)'!BI187))</f>
        <v>-25</v>
      </c>
      <c r="BJ187" s="1014" t="str">
        <f>IF(IFERROR('Blocks A'!DA201-'Pre-1.095 (Hard Copy)'!BJ187, 0)=0, " ", ('Blocks A'!DA201-'Pre-1.095 (Hard Copy)'!BJ187))</f>
        <v> </v>
      </c>
      <c r="BK187" s="1014" t="str">
        <f>IF(IFERROR('Blocks A'!DB201-'Pre-1.095 (Hard Copy)'!BK187, 0)=0, " ", ('Blocks A'!DB201-'Pre-1.095 (Hard Copy)'!BK187))</f>
        <v> </v>
      </c>
      <c r="BL187" s="1014" t="str">
        <f>IF(IFERROR('Blocks A'!DC201-'Pre-1.095 (Hard Copy)'!BL187, 0)=0, " ", ('Blocks A'!DC201-'Pre-1.095 (Hard Copy)'!BL187))</f>
        <v> </v>
      </c>
      <c r="BM187" s="1014" t="str">
        <f>IF(IFERROR('Blocks A'!DD201-'Pre-1.095 (Hard Copy)'!BM187, 0)=0, " ", ('Blocks A'!DD201-'Pre-1.095 (Hard Copy)'!BM187))</f>
        <v> </v>
      </c>
      <c r="BN187" s="1014" t="str">
        <f>IF(IFERROR('Blocks A'!DE201-'Pre-1.095 (Hard Copy)'!BN187, 0)=0, " ", ('Blocks A'!DE201-'Pre-1.095 (Hard Copy)'!BN187))</f>
        <v> </v>
      </c>
      <c r="BO187" s="1014" t="str">
        <f>IF(IFERROR('Blocks A'!DF201-'Pre-1.095 (Hard Copy)'!BO187, 0)=0, " ", ('Blocks A'!DF201-'Pre-1.095 (Hard Copy)'!BO187))</f>
        <v> </v>
      </c>
      <c r="BP187" s="1014" t="str">
        <f>IF(IFERROR('Blocks A'!DG201-'Pre-1.095 (Hard Copy)'!BP187, 0)=0, " ", ('Blocks A'!DG201-'Pre-1.095 (Hard Copy)'!BP187))</f>
        <v> </v>
      </c>
      <c r="BQ187" s="1014" t="str">
        <f>IF(IFERROR('Blocks A'!DH201-'Pre-1.095 (Hard Copy)'!BQ187, 0)=0, " ", ('Blocks A'!DH201-'Pre-1.095 (Hard Copy)'!BQ187))</f>
        <v> </v>
      </c>
      <c r="BR187" s="1014" t="str">
        <f>IF(IFERROR('Blocks A'!DI201-'Pre-1.095 (Hard Copy)'!BR187, 0)=0, " ", ('Blocks A'!DI201-'Pre-1.095 (Hard Copy)'!BR187))</f>
        <v> </v>
      </c>
      <c r="BS187" s="1014" t="str">
        <f>IF(IFERROR('Blocks A'!DJ201-'Pre-1.095 (Hard Copy)'!BS187, 0)=0, " ", ('Blocks A'!DJ201-'Pre-1.095 (Hard Copy)'!BS187))</f>
        <v>-45</v>
      </c>
      <c r="BT187" s="1014" t="str">
        <f>IF(IFERROR('Blocks A'!DK201-'Pre-1.095 (Hard Copy)'!BT187, 0)=0, " ", ('Blocks A'!DK201-'Pre-1.095 (Hard Copy)'!BT187))</f>
        <v> </v>
      </c>
      <c r="BU187" s="1014" t="str">
        <f>IF(IFERROR('Blocks A'!DL201-'Pre-1.095 (Hard Copy)'!BU187, 0)=0, " ", ('Blocks A'!DL201-'Pre-1.095 (Hard Copy)'!BU187))</f>
        <v> </v>
      </c>
      <c r="BV187" s="1014" t="str">
        <f>IF(IFERROR('Blocks A'!DM201-'Pre-1.095 (Hard Copy)'!BV187, 0)=0, " ", ('Blocks A'!DM201-'Pre-1.095 (Hard Copy)'!BV187))</f>
        <v> </v>
      </c>
      <c r="BW187" s="1014" t="str">
        <f>IF(IFERROR('Blocks A'!DN201-'Pre-1.095 (Hard Copy)'!BW187, 0)=0, " ", ('Blocks A'!DN201-'Pre-1.095 (Hard Copy)'!BW187))</f>
        <v> </v>
      </c>
      <c r="BX187" s="1014" t="str">
        <f>IF(IFERROR('Blocks A'!DO201-'Pre-1.095 (Hard Copy)'!BX187, 0)=0, " ", ('Blocks A'!DO201-'Pre-1.095 (Hard Copy)'!BX187))</f>
        <v> </v>
      </c>
      <c r="BY187" s="1014" t="str">
        <f>IF(IFERROR('Blocks A'!DP201-'Pre-1.095 (Hard Copy)'!BY187, 0)=0, " ", ('Blocks A'!DP201-'Pre-1.095 (Hard Copy)'!BY187))</f>
        <v> </v>
      </c>
      <c r="BZ187" s="1014" t="str">
        <f>IF(IFERROR('Blocks A'!DQ201-'Pre-1.095 (Hard Copy)'!BZ187, 0)=0, " ", ('Blocks A'!DQ201-'Pre-1.095 (Hard Copy)'!BZ187))</f>
        <v> </v>
      </c>
      <c r="CA187" s="1014" t="str">
        <f>IF(IFERROR('Blocks A'!DR201-'Pre-1.095 (Hard Copy)'!CA187, 0)=0, " ", ('Blocks A'!DR201-'Pre-1.095 (Hard Copy)'!CA187))</f>
        <v> </v>
      </c>
      <c r="CB187" s="1014" t="str">
        <f>IF(IFERROR('Blocks A'!DS201-'Pre-1.095 (Hard Copy)'!CB187, 0)=0, " ", ('Blocks A'!DS201-'Pre-1.095 (Hard Copy)'!CB187))</f>
        <v> </v>
      </c>
      <c r="CC187" s="1014" t="str">
        <f>IF(IFERROR('Blocks A'!DT201-'Pre-1.095 (Hard Copy)'!CC187, 0)=0, " ", ('Blocks A'!DT201-'Pre-1.095 (Hard Copy)'!CC187))</f>
        <v>-25</v>
      </c>
      <c r="CD187" s="1014" t="str">
        <f>IF(IFERROR('Blocks A'!DU201-'Pre-1.095 (Hard Copy)'!CD187, 0)=0, " ", ('Blocks A'!DU201-'Pre-1.095 (Hard Copy)'!CD187))</f>
        <v>-45</v>
      </c>
      <c r="CE187" s="1014" t="str">
        <f>IF(IFERROR('Blocks A'!DX201-'Pre-1.095 (Hard Copy)'!CE187, 0)=0, " ", ('Blocks A'!DX201-'Pre-1.095 (Hard Copy)'!CE187))</f>
        <v>-2</v>
      </c>
      <c r="CF187" s="1014" t="str">
        <f>IF(IFERROR('Blocks A'!DY201-'Pre-1.095 (Hard Copy)'!CF187, 0)=0, " ", ('Blocks A'!DY201-'Pre-1.095 (Hard Copy)'!CF187))</f>
        <v>-267</v>
      </c>
      <c r="CG187" s="1016" t="str">
        <f>IF(IFERROR('Blocks A'!DZ201-'Pre-1.095 (Hard Copy)'!CG187, 0)=0, " ", ('Blocks A'!DZ201-'Pre-1.095 (Hard Copy)'!CG187))</f>
        <v>-0.0003</v>
      </c>
      <c r="CH187" s="1015" t="str">
        <f>IF(IFERROR('Blocks A'!DV201-'Pre-1.095 (Hard Copy)'!CH187, 0)=0, " ", ('Blocks A'!DV201-'Pre-1.095 (Hard Copy)'!CH187))</f>
        <v>-3.2</v>
      </c>
      <c r="CI187" s="1015" t="str">
        <f>IF(IFERROR('Blocks A'!DW201-'Pre-1.095 (Hard Copy)'!CI187, 0)=0, " ", ('Blocks A'!DW201-'Pre-1.095 (Hard Copy)'!CI187))</f>
        <v>-16.5</v>
      </c>
      <c r="CJ187" s="1014" t="str">
        <f>IF(IFERROR('Blocks A'!EA201-'Pre-1.095 (Hard Copy)'!CJ187, 0)=0, " ", ('Blocks A'!EA201-'Pre-1.095 (Hard Copy)'!CJ187))</f>
        <v>-2</v>
      </c>
      <c r="CK187" s="1017" t="str">
        <f>IF(IFERROR('Blocks A'!EB201-'Pre-1.095 (Hard Copy)'!CK187, 0)=0, " ", ('Blocks A'!EB201-'Pre-1.095 (Hard Copy)'!CK187))</f>
        <v>-0.03</v>
      </c>
      <c r="CL187" s="1017" t="str">
        <f>IF(IFERROR('Blocks A'!EC201-'Pre-1.095 (Hard Copy)'!CL187, 0)=0, " ", ('Blocks A'!EC201-'Pre-1.095 (Hard Copy)'!CL187))</f>
        <v>-0.00</v>
      </c>
      <c r="CM187" s="1017" t="str">
        <f>IF(IFERROR('Blocks A'!EH201-'Pre-1.095 (Hard Copy)'!CM187, 0)=0, " ", ('Blocks A'!EH201-'Pre-1.095 (Hard Copy)'!CM187))</f>
        <v>-0.00</v>
      </c>
      <c r="CN187" s="1014" t="str">
        <f>IF(IFERROR('Blocks A'!ED201-'Pre-1.095 (Hard Copy)'!CN187, 0)=0, " ", ('Blocks A'!ED201-'Pre-1.095 (Hard Copy)'!CN187))</f>
        <v>-267</v>
      </c>
      <c r="CO187" s="1017" t="str">
        <f>IF(IFERROR('Blocks A'!EE201-'Pre-1.095 (Hard Copy)'!CO187, 0)=0, " ", ('Blocks A'!EE201-'Pre-1.095 (Hard Copy)'!CO187))</f>
        <v>-0.27</v>
      </c>
      <c r="CP187" s="1017" t="str">
        <f>IF(IFERROR('Blocks A'!EF201-'Pre-1.095 (Hard Copy)'!CP187, 0)=0, " ", ('Blocks A'!EF201-'Pre-1.095 (Hard Copy)'!CP187))</f>
        <v>-0.00</v>
      </c>
      <c r="CQ187" s="1016" t="str">
        <f>IF(IFERROR('Blocks A'!EG201-'Pre-1.095 (Hard Copy)'!CQ187, 0)=0, " ", ('Blocks A'!EG201-'Pre-1.095 (Hard Copy)'!CQ187))</f>
        <v>-0.0003</v>
      </c>
      <c r="CR187" s="1018">
        <v>16.0</v>
      </c>
    </row>
    <row r="188">
      <c r="B188" s="1013" t="s">
        <v>1056</v>
      </c>
      <c r="C188" s="969" t="s">
        <v>886</v>
      </c>
      <c r="D188" s="969">
        <v>1.0</v>
      </c>
      <c r="E188" s="969">
        <v>1.0</v>
      </c>
      <c r="F188" s="969">
        <v>1.0</v>
      </c>
      <c r="G188" s="1014" t="str">
        <f>IF(IFERROR('Blocks A'!G202-'Pre-1.095 (Hard Copy)'!G188, 0)=0, " ", ('Blocks A'!G202-'Pre-1.095 (Hard Copy)'!G188))</f>
        <v> </v>
      </c>
      <c r="H188" s="1014" t="str">
        <f>IF(IFERROR('Blocks A'!H202-'Pre-1.095 (Hard Copy)'!H188, 0)=0, " ", ('Blocks A'!H202-'Pre-1.095 (Hard Copy)'!H188))</f>
        <v> </v>
      </c>
      <c r="I188" s="1014" t="str">
        <f>IF(IFERROR('Blocks A'!I202-'Pre-1.095 (Hard Copy)'!I188, 0)=0, " ", ('Blocks A'!I202-'Pre-1.095 (Hard Copy)'!I188))</f>
        <v> </v>
      </c>
      <c r="J188" s="1014" t="str">
        <f>IF(IFERROR('Blocks A'!J202-'Pre-1.095 (Hard Copy)'!J188, 0)=0, " ", ('Blocks A'!J202-'Pre-1.095 (Hard Copy)'!J188))</f>
        <v> </v>
      </c>
      <c r="K188" s="1014" t="str">
        <f>IF(IFERROR('Blocks A'!K202-'Pre-1.095 (Hard Copy)'!K188, 0)=0, " ", ('Blocks A'!K202-'Pre-1.095 (Hard Copy)'!K188))</f>
        <v> </v>
      </c>
      <c r="L188" s="1014" t="str">
        <f>IF(IFERROR('Blocks A'!L202-'Pre-1.095 (Hard Copy)'!L188, 0)=0, " ", ('Blocks A'!L202-'Pre-1.095 (Hard Copy)'!L188))</f>
        <v> </v>
      </c>
      <c r="M188" s="1014" t="str">
        <f>IF(IFERROR('Blocks A'!N202-'Pre-1.095 (Hard Copy)'!M188, 0)=0, " ", ('Blocks A'!N202-'Pre-1.095 (Hard Copy)'!M188))</f>
        <v> </v>
      </c>
      <c r="N188" s="1014" t="str">
        <f>IF(IFERROR('Blocks A'!O202-'Pre-1.095 (Hard Copy)'!N188, 0)=0, " ", ('Blocks A'!O202-'Pre-1.095 (Hard Copy)'!N188))</f>
        <v> </v>
      </c>
      <c r="O188" s="1014" t="str">
        <f>IF(IFERROR('Blocks A'!P202-'Pre-1.095 (Hard Copy)'!O188, 0)=0, " ", ('Blocks A'!P202-'Pre-1.095 (Hard Copy)'!O188))</f>
        <v> </v>
      </c>
      <c r="P188" s="1014" t="str">
        <f>IF(IFERROR('Blocks A'!Q202-'Pre-1.095 (Hard Copy)'!P188, 0)=0, " ", ('Blocks A'!Q202-'Pre-1.095 (Hard Copy)'!P188))</f>
        <v> </v>
      </c>
      <c r="Q188" s="1014" t="str">
        <f>IF(IFERROR('Blocks A'!R202-'Pre-1.095 (Hard Copy)'!Q188, 0)=0, " ", ('Blocks A'!R202-'Pre-1.095 (Hard Copy)'!Q188))</f>
        <v> </v>
      </c>
      <c r="R188" s="1014" t="str">
        <f>IF(IFERROR('Blocks A'!S202-'Pre-1.095 (Hard Copy)'!R188, 0)=0, " ", ('Blocks A'!S202-'Pre-1.095 (Hard Copy)'!R188))</f>
        <v> </v>
      </c>
      <c r="S188" s="1014" t="str">
        <f>IF(IFERROR('Blocks A'!T202-'Pre-1.095 (Hard Copy)'!S188, 0)=0, " ", ('Blocks A'!T202-'Pre-1.095 (Hard Copy)'!S188))</f>
        <v> </v>
      </c>
      <c r="T188" s="1014" t="str">
        <f>IF(IFERROR('Blocks A'!M202-'Pre-1.095 (Hard Copy)'!T188, 0)=0, " ", ('Blocks A'!M202-'Pre-1.095 (Hard Copy)'!T188))</f>
        <v> </v>
      </c>
      <c r="U188" s="1014" t="str">
        <f>IF(IFERROR('Blocks A'!U202-'Pre-1.095 (Hard Copy)'!U188, 0)=0, " ", ('Blocks A'!U202-'Pre-1.095 (Hard Copy)'!U188))</f>
        <v> </v>
      </c>
      <c r="V188" s="1014" t="str">
        <f>IF(IFERROR('Blocks A'!V202-'Pre-1.095 (Hard Copy)'!V188, 0)=0, " ", ('Blocks A'!V202-'Pre-1.095 (Hard Copy)'!V188))</f>
        <v> </v>
      </c>
      <c r="W188" s="1014" t="str">
        <f>IF(IFERROR('Blocks A'!W202-'Pre-1.095 (Hard Copy)'!W188, 0)=0, " ", ('Blocks A'!W202-'Pre-1.095 (Hard Copy)'!W188))</f>
        <v> </v>
      </c>
      <c r="X188" s="1014" t="str">
        <f>IF(IFERROR('Blocks A'!X202-'Pre-1.095 (Hard Copy)'!X188, 0)=0, " ", ('Blocks A'!X202-'Pre-1.095 (Hard Copy)'!X188))</f>
        <v> </v>
      </c>
      <c r="Y188" s="1014" t="str">
        <f>IF(IFERROR('Blocks A'!AC202-'Pre-1.095 (Hard Copy)'!Y188, 0)=0, " ", ('Blocks A'!AC202-'Pre-1.095 (Hard Copy)'!Y188))</f>
        <v> </v>
      </c>
      <c r="Z188" s="1014" t="str">
        <f>IF(IFERROR('Blocks A'!Y202-'Pre-1.095 (Hard Copy)'!Z188, 0)=0, " ", ('Blocks A'!Y202-'Pre-1.095 (Hard Copy)'!Z188))</f>
        <v> </v>
      </c>
      <c r="AA188" s="1014" t="str">
        <f>IF(IFERROR('Blocks A'!Z202-'Pre-1.095 (Hard Copy)'!AA188, 0)=0, " ", ('Blocks A'!Z202-'Pre-1.095 (Hard Copy)'!AA188))</f>
        <v> </v>
      </c>
      <c r="AB188" s="1014" t="str">
        <f>IF(IFERROR('Blocks A'!AA202-'Pre-1.095 (Hard Copy)'!AB188, 0)=0, " ", ('Blocks A'!AA202-'Pre-1.095 (Hard Copy)'!AB188))</f>
        <v> </v>
      </c>
      <c r="AC188" s="1014" t="str">
        <f>IF(IFERROR('Blocks A'!AB202-'Pre-1.095 (Hard Copy)'!AC188, 0)=0, " ", ('Blocks A'!AB202-'Pre-1.095 (Hard Copy)'!AC188))</f>
        <v> </v>
      </c>
      <c r="AD188" s="1014" t="str">
        <f>IF(IFERROR('Blocks A'!AY202-'Pre-1.095 (Hard Copy)'!AD188, 0)=0, " ", ('Blocks A'!AY202-'Pre-1.095 (Hard Copy)'!AD188))</f>
        <v> </v>
      </c>
      <c r="AE188" s="1014" t="str">
        <f>IF(IFERROR('Blocks A'!AZ202-'Pre-1.095 (Hard Copy)'!AE188, 0)=0, " ", ('Blocks A'!AZ202-'Pre-1.095 (Hard Copy)'!AE188))</f>
        <v> </v>
      </c>
      <c r="AF188" s="1014" t="str">
        <f>IF(IFERROR('Blocks A'!BA202-'Pre-1.095 (Hard Copy)'!AF188, 0)=0, " ", ('Blocks A'!BA202-'Pre-1.095 (Hard Copy)'!AF188))</f>
        <v> </v>
      </c>
      <c r="AG188" s="1014" t="str">
        <f>IF(IFERROR('Blocks A'!BB202-'Pre-1.095 (Hard Copy)'!AG188, 0)=0, " ", ('Blocks A'!BB202-'Pre-1.095 (Hard Copy)'!AG188))</f>
        <v> </v>
      </c>
      <c r="AH188" s="1014" t="str">
        <f>IF(IFERROR('Blocks A'!BC202-'Pre-1.095 (Hard Copy)'!AH188, 0)=0, " ", ('Blocks A'!BC202-'Pre-1.095 (Hard Copy)'!AH188))</f>
        <v> </v>
      </c>
      <c r="AI188" s="1014" t="str">
        <f>IF(IFERROR('Blocks A'!BJ202-'Pre-1.095 (Hard Copy)'!AI188, 0)=0, " ", ('Blocks A'!BJ202-'Pre-1.095 (Hard Copy)'!AI188))</f>
        <v> </v>
      </c>
      <c r="AJ188" s="1014" t="str">
        <f>IF(IFERROR('Blocks A'!BD202-'Pre-1.095 (Hard Copy)'!AJ188, 0)=0, " ", ('Blocks A'!BD202-'Pre-1.095 (Hard Copy)'!AJ188))</f>
        <v> </v>
      </c>
      <c r="AK188" s="1014" t="str">
        <f>IF(IFERROR('Blocks A'!BE202-'Pre-1.095 (Hard Copy)'!AK188, 0)=0, " ", ('Blocks A'!BE202-'Pre-1.095 (Hard Copy)'!AK188))</f>
        <v> </v>
      </c>
      <c r="AL188" s="1014" t="str">
        <f>IF(IFERROR('Blocks A'!BF202-'Pre-1.095 (Hard Copy)'!AL188, 0)=0, " ", ('Blocks A'!BF202-'Pre-1.095 (Hard Copy)'!AL188))</f>
        <v> </v>
      </c>
      <c r="AM188" s="1014" t="str">
        <f>IF(IFERROR('Blocks A'!BG202-'Pre-1.095 (Hard Copy)'!AM188, 0)=0, " ", ('Blocks A'!BG202-'Pre-1.095 (Hard Copy)'!AM188))</f>
        <v> </v>
      </c>
      <c r="AN188" s="1014" t="str">
        <f>IF(IFERROR('Blocks A'!BH202-'Pre-1.095 (Hard Copy)'!AN188, 0)=0, " ", ('Blocks A'!BH202-'Pre-1.095 (Hard Copy)'!AN188))</f>
        <v> </v>
      </c>
      <c r="AO188" s="1014" t="str">
        <f>IF(IFERROR('Blocks A'!BI202-'Pre-1.095 (Hard Copy)'!AO188, 0)=0, " ", ('Blocks A'!BI202-'Pre-1.095 (Hard Copy)'!AO188))</f>
        <v> </v>
      </c>
      <c r="AP188" s="1014" t="str">
        <f>IF(IFERROR('Blocks A'!BK202-'Pre-1.095 (Hard Copy)'!AP188, 0)=0, " ", ('Blocks A'!BK202-'Pre-1.095 (Hard Copy)'!AP188))</f>
        <v> </v>
      </c>
      <c r="AQ188" s="1014" t="str">
        <f>IF(IFERROR('Blocks A'!BL202-'Pre-1.095 (Hard Copy)'!AQ188, 0)=0, " ", ('Blocks A'!BL202-'Pre-1.095 (Hard Copy)'!AQ188))</f>
        <v> </v>
      </c>
      <c r="AR188" s="1014" t="str">
        <f>IF(IFERROR('Blocks A'!BM202-'Pre-1.095 (Hard Copy)'!AR188, 0)=0, " ", ('Blocks A'!BM202-'Pre-1.095 (Hard Copy)'!AR188))</f>
        <v> </v>
      </c>
      <c r="AS188" s="1014" t="str">
        <f>IF(IFERROR('Blocks A'!BO202-'Pre-1.095 (Hard Copy)'!AS188, 0)=0, " ", ('Blocks A'!BO202-'Pre-1.095 (Hard Copy)'!AS188))</f>
        <v> </v>
      </c>
      <c r="AT188" s="1014" t="str">
        <f>IF(IFERROR('Blocks A'!BP202-'Pre-1.095 (Hard Copy)'!AT188, 0)=0, " ", ('Blocks A'!BP202-'Pre-1.095 (Hard Copy)'!AT188))</f>
        <v> </v>
      </c>
      <c r="AU188" s="1014" t="str">
        <f>IF(IFERROR('Blocks A'!BQ202-'Pre-1.095 (Hard Copy)'!AU188, 0)=0, " ", ('Blocks A'!BQ202-'Pre-1.095 (Hard Copy)'!AU188))</f>
        <v> </v>
      </c>
      <c r="AV188" s="1014" t="str">
        <f>IF(IFERROR('Blocks A'!BR202-'Pre-1.095 (Hard Copy)'!AV188, 0)=0, " ", ('Blocks A'!BR202-'Pre-1.095 (Hard Copy)'!AV188))</f>
        <v> </v>
      </c>
      <c r="AW188" s="1014" t="str">
        <f>IF(IFERROR('Blocks A'!BS202-'Pre-1.095 (Hard Copy)'!AW188, 0)=0, " ", ('Blocks A'!BS202-'Pre-1.095 (Hard Copy)'!AW188))</f>
        <v> </v>
      </c>
      <c r="AX188" s="1014" t="str">
        <f>IF(IFERROR('Blocks A'!BT202-'Pre-1.095 (Hard Copy)'!AX188, 0)=0, " ", ('Blocks A'!BT202-'Pre-1.095 (Hard Copy)'!AX188))</f>
        <v> </v>
      </c>
      <c r="AY188" s="1014" t="str">
        <f>IF(IFERROR('Blocks A'!BU202-'Pre-1.095 (Hard Copy)'!AY188, 0)=0, " ", ('Blocks A'!BU202-'Pre-1.095 (Hard Copy)'!AY188))</f>
        <v> </v>
      </c>
      <c r="AZ188" s="1014" t="str">
        <f>IF(IFERROR('Blocks A'!BW202-'Pre-1.095 (Hard Copy)'!AZ188, 0)=0, " ", ('Blocks A'!BW202-'Pre-1.095 (Hard Copy)'!AZ188))</f>
        <v> </v>
      </c>
      <c r="BA188" s="1014" t="str">
        <f>IF(IFERROR('Blocks A'!BX202-'Pre-1.095 (Hard Copy)'!BA188, 0)=0, " ", ('Blocks A'!BX202-'Pre-1.095 (Hard Copy)'!BA188))</f>
        <v> </v>
      </c>
      <c r="BB188" s="1014" t="str">
        <f>IF(IFERROR('Blocks A'!BY202-'Pre-1.095 (Hard Copy)'!BB188, 0)=0, " ", ('Blocks A'!BY202-'Pre-1.095 (Hard Copy)'!BB188))</f>
        <v> </v>
      </c>
      <c r="BC188" s="1015" t="str">
        <f>IF(IFERROR('Blocks A'!BZ202-'Pre-1.095 (Hard Copy)'!BC188, 0)=0, " ", ('Blocks A'!BZ202-'Pre-1.095 (Hard Copy)'!BC188))</f>
        <v> </v>
      </c>
      <c r="BD188" s="1014" t="str">
        <f>IF(IFERROR('Blocks A'!BV202-'Pre-1.095 (Hard Copy)'!BD188, 0)=0, " ", ('Blocks A'!BV202-'Pre-1.095 (Hard Copy)'!BD188))</f>
        <v> </v>
      </c>
      <c r="BE188" s="1014" t="str">
        <f>IF(IFERROR('Blocks A'!CB202-'Pre-1.095 (Hard Copy)'!BE188, 0)=0, " ", ('Blocks A'!CB202-'Pre-1.095 (Hard Copy)'!BE188))</f>
        <v> </v>
      </c>
      <c r="BF188" s="1014" t="str">
        <f>IF(IFERROR('Blocks A'!CC202-'Pre-1.095 (Hard Copy)'!BF188, 0)=0, " ", ('Blocks A'!CC202-'Pre-1.095 (Hard Copy)'!BF188))</f>
        <v>+0</v>
      </c>
      <c r="BG188" s="1016" t="str">
        <f>IF(IFERROR('Blocks A'!CD202-'Pre-1.095 (Hard Copy)'!BG188, 0)=0, " ", ('Blocks A'!CD202-'Pre-1.095 (Hard Copy)'!BG188))</f>
        <v>+0.0000</v>
      </c>
      <c r="BH188" s="1014" t="str">
        <f>IF(IFERROR('Blocks A'!CE202-'Pre-1.095 (Hard Copy)'!BH188, 0)=0, " ", ('Blocks A'!CE202-'Pre-1.095 (Hard Copy)'!BH188))</f>
        <v> </v>
      </c>
      <c r="BI188" s="1014" t="str">
        <f>IF(IFERROR('Blocks A'!CZ202-'Pre-1.095 (Hard Copy)'!BI188, 0)=0, " ", ('Blocks A'!CZ202-'Pre-1.095 (Hard Copy)'!BI188))</f>
        <v>-4</v>
      </c>
      <c r="BJ188" s="1014" t="str">
        <f>IF(IFERROR('Blocks A'!DA202-'Pre-1.095 (Hard Copy)'!BJ188, 0)=0, " ", ('Blocks A'!DA202-'Pre-1.095 (Hard Copy)'!BJ188))</f>
        <v> </v>
      </c>
      <c r="BK188" s="1014" t="str">
        <f>IF(IFERROR('Blocks A'!DB202-'Pre-1.095 (Hard Copy)'!BK188, 0)=0, " ", ('Blocks A'!DB202-'Pre-1.095 (Hard Copy)'!BK188))</f>
        <v> </v>
      </c>
      <c r="BL188" s="1014" t="str">
        <f>IF(IFERROR('Blocks A'!DC202-'Pre-1.095 (Hard Copy)'!BL188, 0)=0, " ", ('Blocks A'!DC202-'Pre-1.095 (Hard Copy)'!BL188))</f>
        <v> </v>
      </c>
      <c r="BM188" s="1014" t="str">
        <f>IF(IFERROR('Blocks A'!DD202-'Pre-1.095 (Hard Copy)'!BM188, 0)=0, " ", ('Blocks A'!DD202-'Pre-1.095 (Hard Copy)'!BM188))</f>
        <v> </v>
      </c>
      <c r="BN188" s="1014" t="str">
        <f>IF(IFERROR('Blocks A'!DE202-'Pre-1.095 (Hard Copy)'!BN188, 0)=0, " ", ('Blocks A'!DE202-'Pre-1.095 (Hard Copy)'!BN188))</f>
        <v> </v>
      </c>
      <c r="BO188" s="1014" t="str">
        <f>IF(IFERROR('Blocks A'!DF202-'Pre-1.095 (Hard Copy)'!BO188, 0)=0, " ", ('Blocks A'!DF202-'Pre-1.095 (Hard Copy)'!BO188))</f>
        <v> </v>
      </c>
      <c r="BP188" s="1014" t="str">
        <f>IF(IFERROR('Blocks A'!DG202-'Pre-1.095 (Hard Copy)'!BP188, 0)=0, " ", ('Blocks A'!DG202-'Pre-1.095 (Hard Copy)'!BP188))</f>
        <v> </v>
      </c>
      <c r="BQ188" s="1014" t="str">
        <f>IF(IFERROR('Blocks A'!DH202-'Pre-1.095 (Hard Copy)'!BQ188, 0)=0, " ", ('Blocks A'!DH202-'Pre-1.095 (Hard Copy)'!BQ188))</f>
        <v> </v>
      </c>
      <c r="BR188" s="1014" t="str">
        <f>IF(IFERROR('Blocks A'!DI202-'Pre-1.095 (Hard Copy)'!BR188, 0)=0, " ", ('Blocks A'!DI202-'Pre-1.095 (Hard Copy)'!BR188))</f>
        <v> </v>
      </c>
      <c r="BS188" s="1014" t="str">
        <f>IF(IFERROR('Blocks A'!DJ202-'Pre-1.095 (Hard Copy)'!BS188, 0)=0, " ", ('Blocks A'!DJ202-'Pre-1.095 (Hard Copy)'!BS188))</f>
        <v>-7</v>
      </c>
      <c r="BT188" s="1014" t="str">
        <f>IF(IFERROR('Blocks A'!DK202-'Pre-1.095 (Hard Copy)'!BT188, 0)=0, " ", ('Blocks A'!DK202-'Pre-1.095 (Hard Copy)'!BT188))</f>
        <v> </v>
      </c>
      <c r="BU188" s="1014" t="str">
        <f>IF(IFERROR('Blocks A'!DL202-'Pre-1.095 (Hard Copy)'!BU188, 0)=0, " ", ('Blocks A'!DL202-'Pre-1.095 (Hard Copy)'!BU188))</f>
        <v> </v>
      </c>
      <c r="BV188" s="1014" t="str">
        <f>IF(IFERROR('Blocks A'!DM202-'Pre-1.095 (Hard Copy)'!BV188, 0)=0, " ", ('Blocks A'!DM202-'Pre-1.095 (Hard Copy)'!BV188))</f>
        <v> </v>
      </c>
      <c r="BW188" s="1014" t="str">
        <f>IF(IFERROR('Blocks A'!DN202-'Pre-1.095 (Hard Copy)'!BW188, 0)=0, " ", ('Blocks A'!DN202-'Pre-1.095 (Hard Copy)'!BW188))</f>
        <v> </v>
      </c>
      <c r="BX188" s="1014" t="str">
        <f>IF(IFERROR('Blocks A'!DO202-'Pre-1.095 (Hard Copy)'!BX188, 0)=0, " ", ('Blocks A'!DO202-'Pre-1.095 (Hard Copy)'!BX188))</f>
        <v> </v>
      </c>
      <c r="BY188" s="1014" t="str">
        <f>IF(IFERROR('Blocks A'!DP202-'Pre-1.095 (Hard Copy)'!BY188, 0)=0, " ", ('Blocks A'!DP202-'Pre-1.095 (Hard Copy)'!BY188))</f>
        <v> </v>
      </c>
      <c r="BZ188" s="1014" t="str">
        <f>IF(IFERROR('Blocks A'!DQ202-'Pre-1.095 (Hard Copy)'!BZ188, 0)=0, " ", ('Blocks A'!DQ202-'Pre-1.095 (Hard Copy)'!BZ188))</f>
        <v> </v>
      </c>
      <c r="CA188" s="1014" t="str">
        <f>IF(IFERROR('Blocks A'!DR202-'Pre-1.095 (Hard Copy)'!CA188, 0)=0, " ", ('Blocks A'!DR202-'Pre-1.095 (Hard Copy)'!CA188))</f>
        <v> </v>
      </c>
      <c r="CB188" s="1014" t="str">
        <f>IF(IFERROR('Blocks A'!DS202-'Pre-1.095 (Hard Copy)'!CB188, 0)=0, " ", ('Blocks A'!DS202-'Pre-1.095 (Hard Copy)'!CB188))</f>
        <v> </v>
      </c>
      <c r="CC188" s="1014" t="str">
        <f>IF(IFERROR('Blocks A'!DT202-'Pre-1.095 (Hard Copy)'!CC188, 0)=0, " ", ('Blocks A'!DT202-'Pre-1.095 (Hard Copy)'!CC188))</f>
        <v>-4</v>
      </c>
      <c r="CD188" s="1014" t="str">
        <f>IF(IFERROR('Blocks A'!DU202-'Pre-1.095 (Hard Copy)'!CD188, 0)=0, " ", ('Blocks A'!DU202-'Pre-1.095 (Hard Copy)'!CD188))</f>
        <v>-7</v>
      </c>
      <c r="CE188" s="1014" t="str">
        <f>IF(IFERROR('Blocks A'!DX202-'Pre-1.095 (Hard Copy)'!CE188, 0)=0, " ", ('Blocks A'!DX202-'Pre-1.095 (Hard Copy)'!CE188))</f>
        <v>-0</v>
      </c>
      <c r="CF188" s="1014" t="str">
        <f>IF(IFERROR('Blocks A'!DY202-'Pre-1.095 (Hard Copy)'!CF188, 0)=0, " ", ('Blocks A'!DY202-'Pre-1.095 (Hard Copy)'!CF188))</f>
        <v>-43</v>
      </c>
      <c r="CG188" s="1016" t="str">
        <f>IF(IFERROR('Blocks A'!DZ202-'Pre-1.095 (Hard Copy)'!CG188, 0)=0, " ", ('Blocks A'!DZ202-'Pre-1.095 (Hard Copy)'!CG188))</f>
        <v>-0.0000</v>
      </c>
      <c r="CH188" s="1015" t="str">
        <f>IF(IFERROR('Blocks A'!DV202-'Pre-1.095 (Hard Copy)'!CH188, 0)=0, " ", ('Blocks A'!DV202-'Pre-1.095 (Hard Copy)'!CH188))</f>
        <v>-0.5</v>
      </c>
      <c r="CI188" s="1015" t="str">
        <f>IF(IFERROR('Blocks A'!DW202-'Pre-1.095 (Hard Copy)'!CI188, 0)=0, " ", ('Blocks A'!DW202-'Pre-1.095 (Hard Copy)'!CI188))</f>
        <v>-2.6</v>
      </c>
      <c r="CJ188" s="1014" t="str">
        <f>IF(IFERROR('Blocks A'!EA202-'Pre-1.095 (Hard Copy)'!CJ188, 0)=0, " ", ('Blocks A'!EA202-'Pre-1.095 (Hard Copy)'!CJ188))</f>
        <v>-0</v>
      </c>
      <c r="CK188" s="1017" t="str">
        <f>IF(IFERROR('Blocks A'!EB202-'Pre-1.095 (Hard Copy)'!CK188, 0)=0, " ", ('Blocks A'!EB202-'Pre-1.095 (Hard Copy)'!CK188))</f>
        <v>-0.00</v>
      </c>
      <c r="CL188" s="1017" t="str">
        <f>IF(IFERROR('Blocks A'!EC202-'Pre-1.095 (Hard Copy)'!CL188, 0)=0, " ", ('Blocks A'!EC202-'Pre-1.095 (Hard Copy)'!CL188))</f>
        <v>-0.00</v>
      </c>
      <c r="CM188" s="1017" t="str">
        <f>IF(IFERROR('Blocks A'!EH202-'Pre-1.095 (Hard Copy)'!CM188, 0)=0, " ", ('Blocks A'!EH202-'Pre-1.095 (Hard Copy)'!CM188))</f>
        <v>-0.00</v>
      </c>
      <c r="CN188" s="1014" t="str">
        <f>IF(IFERROR('Blocks A'!ED202-'Pre-1.095 (Hard Copy)'!CN188, 0)=0, " ", ('Blocks A'!ED202-'Pre-1.095 (Hard Copy)'!CN188))</f>
        <v>-43</v>
      </c>
      <c r="CO188" s="1017" t="str">
        <f>IF(IFERROR('Blocks A'!EE202-'Pre-1.095 (Hard Copy)'!CO188, 0)=0, " ", ('Blocks A'!EE202-'Pre-1.095 (Hard Copy)'!CO188))</f>
        <v>-0.04</v>
      </c>
      <c r="CP188" s="1017" t="str">
        <f>IF(IFERROR('Blocks A'!EF202-'Pre-1.095 (Hard Copy)'!CP188, 0)=0, " ", ('Blocks A'!EF202-'Pre-1.095 (Hard Copy)'!CP188))</f>
        <v>-0.00</v>
      </c>
      <c r="CQ188" s="1016" t="str">
        <f>IF(IFERROR('Blocks A'!EG202-'Pre-1.095 (Hard Copy)'!CQ188, 0)=0, " ", ('Blocks A'!EG202-'Pre-1.095 (Hard Copy)'!CQ188))</f>
        <v>-0.0000</v>
      </c>
      <c r="CR188" s="1018" t="s">
        <v>12</v>
      </c>
    </row>
    <row r="189">
      <c r="B189" s="1019" t="s">
        <v>1057</v>
      </c>
      <c r="C189" s="969" t="s">
        <v>886</v>
      </c>
      <c r="D189" s="969">
        <v>1.0</v>
      </c>
      <c r="E189" s="969">
        <v>1.0</v>
      </c>
      <c r="F189" s="969">
        <v>1.0</v>
      </c>
      <c r="G189" s="1014" t="str">
        <f>IF(IFERROR('Blocks A'!G203-'Pre-1.095 (Hard Copy)'!G189, 0)=0, " ", ('Blocks A'!G203-'Pre-1.095 (Hard Copy)'!G189))</f>
        <v> </v>
      </c>
      <c r="H189" s="1014" t="str">
        <f>IF(IFERROR('Blocks A'!H203-'Pre-1.095 (Hard Copy)'!H189, 0)=0, " ", ('Blocks A'!H203-'Pre-1.095 (Hard Copy)'!H189))</f>
        <v> </v>
      </c>
      <c r="I189" s="1014" t="str">
        <f>IF(IFERROR('Blocks A'!I203-'Pre-1.095 (Hard Copy)'!I189, 0)=0, " ", ('Blocks A'!I203-'Pre-1.095 (Hard Copy)'!I189))</f>
        <v> </v>
      </c>
      <c r="J189" s="1014" t="str">
        <f>IF(IFERROR('Blocks A'!J203-'Pre-1.095 (Hard Copy)'!J189, 0)=0, " ", ('Blocks A'!J203-'Pre-1.095 (Hard Copy)'!J189))</f>
        <v> </v>
      </c>
      <c r="K189" s="1014" t="str">
        <f>IF(IFERROR('Blocks A'!K203-'Pre-1.095 (Hard Copy)'!K189, 0)=0, " ", ('Blocks A'!K203-'Pre-1.095 (Hard Copy)'!K189))</f>
        <v> </v>
      </c>
      <c r="L189" s="1014" t="str">
        <f>IF(IFERROR('Blocks A'!L203-'Pre-1.095 (Hard Copy)'!L189, 0)=0, " ", ('Blocks A'!L203-'Pre-1.095 (Hard Copy)'!L189))</f>
        <v> </v>
      </c>
      <c r="M189" s="1014" t="str">
        <f>IF(IFERROR('Blocks A'!N203-'Pre-1.095 (Hard Copy)'!M189, 0)=0, " ", ('Blocks A'!N203-'Pre-1.095 (Hard Copy)'!M189))</f>
        <v> </v>
      </c>
      <c r="N189" s="1014" t="str">
        <f>IF(IFERROR('Blocks A'!O203-'Pre-1.095 (Hard Copy)'!N189, 0)=0, " ", ('Blocks A'!O203-'Pre-1.095 (Hard Copy)'!N189))</f>
        <v> </v>
      </c>
      <c r="O189" s="1014" t="str">
        <f>IF(IFERROR('Blocks A'!P203-'Pre-1.095 (Hard Copy)'!O189, 0)=0, " ", ('Blocks A'!P203-'Pre-1.095 (Hard Copy)'!O189))</f>
        <v> </v>
      </c>
      <c r="P189" s="1014" t="str">
        <f>IF(IFERROR('Blocks A'!Q203-'Pre-1.095 (Hard Copy)'!P189, 0)=0, " ", ('Blocks A'!Q203-'Pre-1.095 (Hard Copy)'!P189))</f>
        <v> </v>
      </c>
      <c r="Q189" s="1014" t="str">
        <f>IF(IFERROR('Blocks A'!R203-'Pre-1.095 (Hard Copy)'!Q189, 0)=0, " ", ('Blocks A'!R203-'Pre-1.095 (Hard Copy)'!Q189))</f>
        <v> </v>
      </c>
      <c r="R189" s="1014" t="str">
        <f>IF(IFERROR('Blocks A'!S203-'Pre-1.095 (Hard Copy)'!R189, 0)=0, " ", ('Blocks A'!S203-'Pre-1.095 (Hard Copy)'!R189))</f>
        <v> </v>
      </c>
      <c r="S189" s="1014" t="str">
        <f>IF(IFERROR('Blocks A'!T203-'Pre-1.095 (Hard Copy)'!S189, 0)=0, " ", ('Blocks A'!T203-'Pre-1.095 (Hard Copy)'!S189))</f>
        <v> </v>
      </c>
      <c r="T189" s="1014" t="str">
        <f>IF(IFERROR('Blocks A'!M203-'Pre-1.095 (Hard Copy)'!T189, 0)=0, " ", ('Blocks A'!M203-'Pre-1.095 (Hard Copy)'!T189))</f>
        <v> </v>
      </c>
      <c r="U189" s="1014" t="str">
        <f>IF(IFERROR('Blocks A'!U203-'Pre-1.095 (Hard Copy)'!U189, 0)=0, " ", ('Blocks A'!U203-'Pre-1.095 (Hard Copy)'!U189))</f>
        <v> </v>
      </c>
      <c r="V189" s="1014" t="str">
        <f>IF(IFERROR('Blocks A'!V203-'Pre-1.095 (Hard Copy)'!V189, 0)=0, " ", ('Blocks A'!V203-'Pre-1.095 (Hard Copy)'!V189))</f>
        <v> </v>
      </c>
      <c r="W189" s="1014" t="str">
        <f>IF(IFERROR('Blocks A'!W203-'Pre-1.095 (Hard Copy)'!W189, 0)=0, " ", ('Blocks A'!W203-'Pre-1.095 (Hard Copy)'!W189))</f>
        <v> </v>
      </c>
      <c r="X189" s="1014" t="str">
        <f>IF(IFERROR('Blocks A'!X203-'Pre-1.095 (Hard Copy)'!X189, 0)=0, " ", ('Blocks A'!X203-'Pre-1.095 (Hard Copy)'!X189))</f>
        <v> </v>
      </c>
      <c r="Y189" s="1014" t="str">
        <f>IF(IFERROR('Blocks A'!AC203-'Pre-1.095 (Hard Copy)'!Y189, 0)=0, " ", ('Blocks A'!AC203-'Pre-1.095 (Hard Copy)'!Y189))</f>
        <v> </v>
      </c>
      <c r="Z189" s="1014" t="str">
        <f>IF(IFERROR('Blocks A'!Y203-'Pre-1.095 (Hard Copy)'!Z189, 0)=0, " ", ('Blocks A'!Y203-'Pre-1.095 (Hard Copy)'!Z189))</f>
        <v> </v>
      </c>
      <c r="AA189" s="1014" t="str">
        <f>IF(IFERROR('Blocks A'!Z203-'Pre-1.095 (Hard Copy)'!AA189, 0)=0, " ", ('Blocks A'!Z203-'Pre-1.095 (Hard Copy)'!AA189))</f>
        <v> </v>
      </c>
      <c r="AB189" s="1014" t="str">
        <f>IF(IFERROR('Blocks A'!AA203-'Pre-1.095 (Hard Copy)'!AB189, 0)=0, " ", ('Blocks A'!AA203-'Pre-1.095 (Hard Copy)'!AB189))</f>
        <v> </v>
      </c>
      <c r="AC189" s="1014" t="str">
        <f>IF(IFERROR('Blocks A'!AB203-'Pre-1.095 (Hard Copy)'!AC189, 0)=0, " ", ('Blocks A'!AB203-'Pre-1.095 (Hard Copy)'!AC189))</f>
        <v> </v>
      </c>
      <c r="AD189" s="1014" t="str">
        <f>IF(IFERROR('Blocks A'!AY203-'Pre-1.095 (Hard Copy)'!AD189, 0)=0, " ", ('Blocks A'!AY203-'Pre-1.095 (Hard Copy)'!AD189))</f>
        <v> </v>
      </c>
      <c r="AE189" s="1014" t="str">
        <f>IF(IFERROR('Blocks A'!AZ203-'Pre-1.095 (Hard Copy)'!AE189, 0)=0, " ", ('Blocks A'!AZ203-'Pre-1.095 (Hard Copy)'!AE189))</f>
        <v> </v>
      </c>
      <c r="AF189" s="1014" t="str">
        <f>IF(IFERROR('Blocks A'!BA203-'Pre-1.095 (Hard Copy)'!AF189, 0)=0, " ", ('Blocks A'!BA203-'Pre-1.095 (Hard Copy)'!AF189))</f>
        <v> </v>
      </c>
      <c r="AG189" s="1014" t="str">
        <f>IF(IFERROR('Blocks A'!BB203-'Pre-1.095 (Hard Copy)'!AG189, 0)=0, " ", ('Blocks A'!BB203-'Pre-1.095 (Hard Copy)'!AG189))</f>
        <v> </v>
      </c>
      <c r="AH189" s="1014" t="str">
        <f>IF(IFERROR('Blocks A'!BC203-'Pre-1.095 (Hard Copy)'!AH189, 0)=0, " ", ('Blocks A'!BC203-'Pre-1.095 (Hard Copy)'!AH189))</f>
        <v> </v>
      </c>
      <c r="AI189" s="1014" t="str">
        <f>IF(IFERROR('Blocks A'!BJ203-'Pre-1.095 (Hard Copy)'!AI189, 0)=0, " ", ('Blocks A'!BJ203-'Pre-1.095 (Hard Copy)'!AI189))</f>
        <v> </v>
      </c>
      <c r="AJ189" s="1014" t="str">
        <f>IF(IFERROR('Blocks A'!BD203-'Pre-1.095 (Hard Copy)'!AJ189, 0)=0, " ", ('Blocks A'!BD203-'Pre-1.095 (Hard Copy)'!AJ189))</f>
        <v> </v>
      </c>
      <c r="AK189" s="1014" t="str">
        <f>IF(IFERROR('Blocks A'!BE203-'Pre-1.095 (Hard Copy)'!AK189, 0)=0, " ", ('Blocks A'!BE203-'Pre-1.095 (Hard Copy)'!AK189))</f>
        <v> </v>
      </c>
      <c r="AL189" s="1014" t="str">
        <f>IF(IFERROR('Blocks A'!BF203-'Pre-1.095 (Hard Copy)'!AL189, 0)=0, " ", ('Blocks A'!BF203-'Pre-1.095 (Hard Copy)'!AL189))</f>
        <v> </v>
      </c>
      <c r="AM189" s="1014" t="str">
        <f>IF(IFERROR('Blocks A'!BG203-'Pre-1.095 (Hard Copy)'!AM189, 0)=0, " ", ('Blocks A'!BG203-'Pre-1.095 (Hard Copy)'!AM189))</f>
        <v> </v>
      </c>
      <c r="AN189" s="1014" t="str">
        <f>IF(IFERROR('Blocks A'!BH203-'Pre-1.095 (Hard Copy)'!AN189, 0)=0, " ", ('Blocks A'!BH203-'Pre-1.095 (Hard Copy)'!AN189))</f>
        <v> </v>
      </c>
      <c r="AO189" s="1014" t="str">
        <f>IF(IFERROR('Blocks A'!BI203-'Pre-1.095 (Hard Copy)'!AO189, 0)=0, " ", ('Blocks A'!BI203-'Pre-1.095 (Hard Copy)'!AO189))</f>
        <v> </v>
      </c>
      <c r="AP189" s="1014" t="str">
        <f>IF(IFERROR('Blocks A'!BK203-'Pre-1.095 (Hard Copy)'!AP189, 0)=0, " ", ('Blocks A'!BK203-'Pre-1.095 (Hard Copy)'!AP189))</f>
        <v> </v>
      </c>
      <c r="AQ189" s="1014" t="str">
        <f>IF(IFERROR('Blocks A'!BL203-'Pre-1.095 (Hard Copy)'!AQ189, 0)=0, " ", ('Blocks A'!BL203-'Pre-1.095 (Hard Copy)'!AQ189))</f>
        <v> </v>
      </c>
      <c r="AR189" s="1014" t="str">
        <f>IF(IFERROR('Blocks A'!BM203-'Pre-1.095 (Hard Copy)'!AR189, 0)=0, " ", ('Blocks A'!BM203-'Pre-1.095 (Hard Copy)'!AR189))</f>
        <v> </v>
      </c>
      <c r="AS189" s="1014" t="str">
        <f>IF(IFERROR('Blocks A'!BO203-'Pre-1.095 (Hard Copy)'!AS189, 0)=0, " ", ('Blocks A'!BO203-'Pre-1.095 (Hard Copy)'!AS189))</f>
        <v> </v>
      </c>
      <c r="AT189" s="1014" t="str">
        <f>IF(IFERROR('Blocks A'!BP203-'Pre-1.095 (Hard Copy)'!AT189, 0)=0, " ", ('Blocks A'!BP203-'Pre-1.095 (Hard Copy)'!AT189))</f>
        <v> </v>
      </c>
      <c r="AU189" s="1014" t="str">
        <f>IF(IFERROR('Blocks A'!BQ203-'Pre-1.095 (Hard Copy)'!AU189, 0)=0, " ", ('Blocks A'!BQ203-'Pre-1.095 (Hard Copy)'!AU189))</f>
        <v> </v>
      </c>
      <c r="AV189" s="1014" t="str">
        <f>IF(IFERROR('Blocks A'!BR203-'Pre-1.095 (Hard Copy)'!AV189, 0)=0, " ", ('Blocks A'!BR203-'Pre-1.095 (Hard Copy)'!AV189))</f>
        <v> </v>
      </c>
      <c r="AW189" s="1014" t="str">
        <f>IF(IFERROR('Blocks A'!BS203-'Pre-1.095 (Hard Copy)'!AW189, 0)=0, " ", ('Blocks A'!BS203-'Pre-1.095 (Hard Copy)'!AW189))</f>
        <v> </v>
      </c>
      <c r="AX189" s="1014" t="str">
        <f>IF(IFERROR('Blocks A'!BT203-'Pre-1.095 (Hard Copy)'!AX189, 0)=0, " ", ('Blocks A'!BT203-'Pre-1.095 (Hard Copy)'!AX189))</f>
        <v> </v>
      </c>
      <c r="AY189" s="1014" t="str">
        <f>IF(IFERROR('Blocks A'!BU203-'Pre-1.095 (Hard Copy)'!AY189, 0)=0, " ", ('Blocks A'!BU203-'Pre-1.095 (Hard Copy)'!AY189))</f>
        <v> </v>
      </c>
      <c r="AZ189" s="1014" t="str">
        <f>IF(IFERROR('Blocks A'!BW203-'Pre-1.095 (Hard Copy)'!AZ189, 0)=0, " ", ('Blocks A'!BW203-'Pre-1.095 (Hard Copy)'!AZ189))</f>
        <v> </v>
      </c>
      <c r="BA189" s="1014" t="str">
        <f>IF(IFERROR('Blocks A'!BX203-'Pre-1.095 (Hard Copy)'!BA189, 0)=0, " ", ('Blocks A'!BX203-'Pre-1.095 (Hard Copy)'!BA189))</f>
        <v> </v>
      </c>
      <c r="BB189" s="1014" t="str">
        <f>IF(IFERROR('Blocks A'!BY203-'Pre-1.095 (Hard Copy)'!BB189, 0)=0, " ", ('Blocks A'!BY203-'Pre-1.095 (Hard Copy)'!BB189))</f>
        <v> </v>
      </c>
      <c r="BC189" s="1015" t="str">
        <f>IF(IFERROR('Blocks A'!BZ203-'Pre-1.095 (Hard Copy)'!BC189, 0)=0, " ", ('Blocks A'!BZ203-'Pre-1.095 (Hard Copy)'!BC189))</f>
        <v> </v>
      </c>
      <c r="BD189" s="1014" t="str">
        <f>IF(IFERROR('Blocks A'!BV203-'Pre-1.095 (Hard Copy)'!BD189, 0)=0, " ", ('Blocks A'!BV203-'Pre-1.095 (Hard Copy)'!BD189))</f>
        <v> </v>
      </c>
      <c r="BE189" s="1014" t="str">
        <f>IF(IFERROR('Blocks A'!CB203-'Pre-1.095 (Hard Copy)'!BE189, 0)=0, " ", ('Blocks A'!CB203-'Pre-1.095 (Hard Copy)'!BE189))</f>
        <v> </v>
      </c>
      <c r="BF189" s="1014" t="str">
        <f>IF(IFERROR('Blocks A'!CC203-'Pre-1.095 (Hard Copy)'!BF189, 0)=0, " ", ('Blocks A'!CC203-'Pre-1.095 (Hard Copy)'!BF189))</f>
        <v>-0</v>
      </c>
      <c r="BG189" s="1016" t="str">
        <f>IF(IFERROR('Blocks A'!CD203-'Pre-1.095 (Hard Copy)'!BG189, 0)=0, " ", ('Blocks A'!CD203-'Pre-1.095 (Hard Copy)'!BG189))</f>
        <v>-0.0000</v>
      </c>
      <c r="BH189" s="1014" t="str">
        <f>IF(IFERROR('Blocks A'!CE203-'Pre-1.095 (Hard Copy)'!BH189, 0)=0, " ", ('Blocks A'!CE203-'Pre-1.095 (Hard Copy)'!BH189))</f>
        <v> </v>
      </c>
      <c r="BI189" s="1014" t="str">
        <f>IF(IFERROR('Blocks A'!CZ203-'Pre-1.095 (Hard Copy)'!BI189, 0)=0, " ", ('Blocks A'!CZ203-'Pre-1.095 (Hard Copy)'!BI189))</f>
        <v>-10</v>
      </c>
      <c r="BJ189" s="1014" t="str">
        <f>IF(IFERROR('Blocks A'!DA203-'Pre-1.095 (Hard Copy)'!BJ189, 0)=0, " ", ('Blocks A'!DA203-'Pre-1.095 (Hard Copy)'!BJ189))</f>
        <v> </v>
      </c>
      <c r="BK189" s="1014" t="str">
        <f>IF(IFERROR('Blocks A'!DB203-'Pre-1.095 (Hard Copy)'!BK189, 0)=0, " ", ('Blocks A'!DB203-'Pre-1.095 (Hard Copy)'!BK189))</f>
        <v> </v>
      </c>
      <c r="BL189" s="1014" t="str">
        <f>IF(IFERROR('Blocks A'!DC203-'Pre-1.095 (Hard Copy)'!BL189, 0)=0, " ", ('Blocks A'!DC203-'Pre-1.095 (Hard Copy)'!BL189))</f>
        <v> </v>
      </c>
      <c r="BM189" s="1014" t="str">
        <f>IF(IFERROR('Blocks A'!DD203-'Pre-1.095 (Hard Copy)'!BM189, 0)=0, " ", ('Blocks A'!DD203-'Pre-1.095 (Hard Copy)'!BM189))</f>
        <v> </v>
      </c>
      <c r="BN189" s="1014" t="str">
        <f>IF(IFERROR('Blocks A'!DE203-'Pre-1.095 (Hard Copy)'!BN189, 0)=0, " ", ('Blocks A'!DE203-'Pre-1.095 (Hard Copy)'!BN189))</f>
        <v> </v>
      </c>
      <c r="BO189" s="1014" t="str">
        <f>IF(IFERROR('Blocks A'!DF203-'Pre-1.095 (Hard Copy)'!BO189, 0)=0, " ", ('Blocks A'!DF203-'Pre-1.095 (Hard Copy)'!BO189))</f>
        <v> </v>
      </c>
      <c r="BP189" s="1014" t="str">
        <f>IF(IFERROR('Blocks A'!DG203-'Pre-1.095 (Hard Copy)'!BP189, 0)=0, " ", ('Blocks A'!DG203-'Pre-1.095 (Hard Copy)'!BP189))</f>
        <v> </v>
      </c>
      <c r="BQ189" s="1014" t="str">
        <f>IF(IFERROR('Blocks A'!DH203-'Pre-1.095 (Hard Copy)'!BQ189, 0)=0, " ", ('Blocks A'!DH203-'Pre-1.095 (Hard Copy)'!BQ189))</f>
        <v> </v>
      </c>
      <c r="BR189" s="1014" t="str">
        <f>IF(IFERROR('Blocks A'!DI203-'Pre-1.095 (Hard Copy)'!BR189, 0)=0, " ", ('Blocks A'!DI203-'Pre-1.095 (Hard Copy)'!BR189))</f>
        <v> </v>
      </c>
      <c r="BS189" s="1014" t="str">
        <f>IF(IFERROR('Blocks A'!DJ203-'Pre-1.095 (Hard Copy)'!BS189, 0)=0, " ", ('Blocks A'!DJ203-'Pre-1.095 (Hard Copy)'!BS189))</f>
        <v>-18</v>
      </c>
      <c r="BT189" s="1014" t="str">
        <f>IF(IFERROR('Blocks A'!DK203-'Pre-1.095 (Hard Copy)'!BT189, 0)=0, " ", ('Blocks A'!DK203-'Pre-1.095 (Hard Copy)'!BT189))</f>
        <v> </v>
      </c>
      <c r="BU189" s="1014" t="str">
        <f>IF(IFERROR('Blocks A'!DL203-'Pre-1.095 (Hard Copy)'!BU189, 0)=0, " ", ('Blocks A'!DL203-'Pre-1.095 (Hard Copy)'!BU189))</f>
        <v> </v>
      </c>
      <c r="BV189" s="1014" t="str">
        <f>IF(IFERROR('Blocks A'!DM203-'Pre-1.095 (Hard Copy)'!BV189, 0)=0, " ", ('Blocks A'!DM203-'Pre-1.095 (Hard Copy)'!BV189))</f>
        <v> </v>
      </c>
      <c r="BW189" s="1014" t="str">
        <f>IF(IFERROR('Blocks A'!DN203-'Pre-1.095 (Hard Copy)'!BW189, 0)=0, " ", ('Blocks A'!DN203-'Pre-1.095 (Hard Copy)'!BW189))</f>
        <v> </v>
      </c>
      <c r="BX189" s="1014" t="str">
        <f>IF(IFERROR('Blocks A'!DO203-'Pre-1.095 (Hard Copy)'!BX189, 0)=0, " ", ('Blocks A'!DO203-'Pre-1.095 (Hard Copy)'!BX189))</f>
        <v> </v>
      </c>
      <c r="BY189" s="1014" t="str">
        <f>IF(IFERROR('Blocks A'!DP203-'Pre-1.095 (Hard Copy)'!BY189, 0)=0, " ", ('Blocks A'!DP203-'Pre-1.095 (Hard Copy)'!BY189))</f>
        <v> </v>
      </c>
      <c r="BZ189" s="1014" t="str">
        <f>IF(IFERROR('Blocks A'!DQ203-'Pre-1.095 (Hard Copy)'!BZ189, 0)=0, " ", ('Blocks A'!DQ203-'Pre-1.095 (Hard Copy)'!BZ189))</f>
        <v> </v>
      </c>
      <c r="CA189" s="1014" t="str">
        <f>IF(IFERROR('Blocks A'!DR203-'Pre-1.095 (Hard Copy)'!CA189, 0)=0, " ", ('Blocks A'!DR203-'Pre-1.095 (Hard Copy)'!CA189))</f>
        <v> </v>
      </c>
      <c r="CB189" s="1014" t="str">
        <f>IF(IFERROR('Blocks A'!DS203-'Pre-1.095 (Hard Copy)'!CB189, 0)=0, " ", ('Blocks A'!DS203-'Pre-1.095 (Hard Copy)'!CB189))</f>
        <v> </v>
      </c>
      <c r="CC189" s="1014" t="str">
        <f>IF(IFERROR('Blocks A'!DT203-'Pre-1.095 (Hard Copy)'!CC189, 0)=0, " ", ('Blocks A'!DT203-'Pre-1.095 (Hard Copy)'!CC189))</f>
        <v>-10</v>
      </c>
      <c r="CD189" s="1014" t="str">
        <f>IF(IFERROR('Blocks A'!DU203-'Pre-1.095 (Hard Copy)'!CD189, 0)=0, " ", ('Blocks A'!DU203-'Pre-1.095 (Hard Copy)'!CD189))</f>
        <v>-18</v>
      </c>
      <c r="CE189" s="1014" t="str">
        <f>IF(IFERROR('Blocks A'!DX203-'Pre-1.095 (Hard Copy)'!CE189, 0)=0, " ", ('Blocks A'!DX203-'Pre-1.095 (Hard Copy)'!CE189))</f>
        <v>-1</v>
      </c>
      <c r="CF189" s="1014" t="str">
        <f>IF(IFERROR('Blocks A'!DY203-'Pre-1.095 (Hard Copy)'!CF189, 0)=0, " ", ('Blocks A'!DY203-'Pre-1.095 (Hard Copy)'!CF189))</f>
        <v>-107</v>
      </c>
      <c r="CG189" s="1016" t="str">
        <f>IF(IFERROR('Blocks A'!DZ203-'Pre-1.095 (Hard Copy)'!CG189, 0)=0, " ", ('Blocks A'!DZ203-'Pre-1.095 (Hard Copy)'!CG189))</f>
        <v>-0.0001</v>
      </c>
      <c r="CH189" s="1015" t="str">
        <f>IF(IFERROR('Blocks A'!DV203-'Pre-1.095 (Hard Copy)'!CH189, 0)=0, " ", ('Blocks A'!DV203-'Pre-1.095 (Hard Copy)'!CH189))</f>
        <v>-1.3</v>
      </c>
      <c r="CI189" s="1015" t="str">
        <f>IF(IFERROR('Blocks A'!DW203-'Pre-1.095 (Hard Copy)'!CI189, 0)=0, " ", ('Blocks A'!DW203-'Pre-1.095 (Hard Copy)'!CI189))</f>
        <v>-6.6</v>
      </c>
      <c r="CJ189" s="1014" t="str">
        <f>IF(IFERROR('Blocks A'!EA203-'Pre-1.095 (Hard Copy)'!CJ189, 0)=0, " ", ('Blocks A'!EA203-'Pre-1.095 (Hard Copy)'!CJ189))</f>
        <v>-1</v>
      </c>
      <c r="CK189" s="1017" t="str">
        <f>IF(IFERROR('Blocks A'!EB203-'Pre-1.095 (Hard Copy)'!CK189, 0)=0, " ", ('Blocks A'!EB203-'Pre-1.095 (Hard Copy)'!CK189))</f>
        <v>-0.01</v>
      </c>
      <c r="CL189" s="1017" t="str">
        <f>IF(IFERROR('Blocks A'!EC203-'Pre-1.095 (Hard Copy)'!CL189, 0)=0, " ", ('Blocks A'!EC203-'Pre-1.095 (Hard Copy)'!CL189))</f>
        <v>-0.00</v>
      </c>
      <c r="CM189" s="1017" t="str">
        <f>IF(IFERROR('Blocks A'!EH203-'Pre-1.095 (Hard Copy)'!CM189, 0)=0, " ", ('Blocks A'!EH203-'Pre-1.095 (Hard Copy)'!CM189))</f>
        <v>-0.00</v>
      </c>
      <c r="CN189" s="1014" t="str">
        <f>IF(IFERROR('Blocks A'!ED203-'Pre-1.095 (Hard Copy)'!CN189, 0)=0, " ", ('Blocks A'!ED203-'Pre-1.095 (Hard Copy)'!CN189))</f>
        <v>-107</v>
      </c>
      <c r="CO189" s="1017" t="str">
        <f>IF(IFERROR('Blocks A'!EE203-'Pre-1.095 (Hard Copy)'!CO189, 0)=0, " ", ('Blocks A'!EE203-'Pre-1.095 (Hard Copy)'!CO189))</f>
        <v>-0.11</v>
      </c>
      <c r="CP189" s="1017" t="str">
        <f>IF(IFERROR('Blocks A'!EF203-'Pre-1.095 (Hard Copy)'!CP189, 0)=0, " ", ('Blocks A'!EF203-'Pre-1.095 (Hard Copy)'!CP189))</f>
        <v>-0.00</v>
      </c>
      <c r="CQ189" s="1016" t="str">
        <f>IF(IFERROR('Blocks A'!EG203-'Pre-1.095 (Hard Copy)'!CQ189, 0)=0, " ", ('Blocks A'!EG203-'Pre-1.095 (Hard Copy)'!CQ189))</f>
        <v>-0.0001</v>
      </c>
      <c r="CR189" s="1018" t="s">
        <v>12</v>
      </c>
    </row>
    <row r="190">
      <c r="B190" s="1019" t="s">
        <v>1058</v>
      </c>
      <c r="C190" s="969" t="s">
        <v>886</v>
      </c>
      <c r="D190" s="969">
        <v>1.0</v>
      </c>
      <c r="E190" s="969">
        <v>1.0</v>
      </c>
      <c r="F190" s="969">
        <v>1.0</v>
      </c>
      <c r="G190" s="1014" t="str">
        <f>IF(IFERROR('Blocks A'!G204-'Pre-1.095 (Hard Copy)'!G190, 0)=0, " ", ('Blocks A'!G204-'Pre-1.095 (Hard Copy)'!G190))</f>
        <v> </v>
      </c>
      <c r="H190" s="1014" t="str">
        <f>IF(IFERROR('Blocks A'!H204-'Pre-1.095 (Hard Copy)'!H190, 0)=0, " ", ('Blocks A'!H204-'Pre-1.095 (Hard Copy)'!H190))</f>
        <v> </v>
      </c>
      <c r="I190" s="1014" t="str">
        <f>IF(IFERROR('Blocks A'!I204-'Pre-1.095 (Hard Copy)'!I190, 0)=0, " ", ('Blocks A'!I204-'Pre-1.095 (Hard Copy)'!I190))</f>
        <v> </v>
      </c>
      <c r="J190" s="1014" t="str">
        <f>IF(IFERROR('Blocks A'!J204-'Pre-1.095 (Hard Copy)'!J190, 0)=0, " ", ('Blocks A'!J204-'Pre-1.095 (Hard Copy)'!J190))</f>
        <v> </v>
      </c>
      <c r="K190" s="1014" t="str">
        <f>IF(IFERROR('Blocks A'!K204-'Pre-1.095 (Hard Copy)'!K190, 0)=0, " ", ('Blocks A'!K204-'Pre-1.095 (Hard Copy)'!K190))</f>
        <v> </v>
      </c>
      <c r="L190" s="1014" t="str">
        <f>IF(IFERROR('Blocks A'!L204-'Pre-1.095 (Hard Copy)'!L190, 0)=0, " ", ('Blocks A'!L204-'Pre-1.095 (Hard Copy)'!L190))</f>
        <v> </v>
      </c>
      <c r="M190" s="1014" t="str">
        <f>IF(IFERROR('Blocks A'!N204-'Pre-1.095 (Hard Copy)'!M190, 0)=0, " ", ('Blocks A'!N204-'Pre-1.095 (Hard Copy)'!M190))</f>
        <v> </v>
      </c>
      <c r="N190" s="1014" t="str">
        <f>IF(IFERROR('Blocks A'!O204-'Pre-1.095 (Hard Copy)'!N190, 0)=0, " ", ('Blocks A'!O204-'Pre-1.095 (Hard Copy)'!N190))</f>
        <v> </v>
      </c>
      <c r="O190" s="1014" t="str">
        <f>IF(IFERROR('Blocks A'!P204-'Pre-1.095 (Hard Copy)'!O190, 0)=0, " ", ('Blocks A'!P204-'Pre-1.095 (Hard Copy)'!O190))</f>
        <v> </v>
      </c>
      <c r="P190" s="1014" t="str">
        <f>IF(IFERROR('Blocks A'!Q204-'Pre-1.095 (Hard Copy)'!P190, 0)=0, " ", ('Blocks A'!Q204-'Pre-1.095 (Hard Copy)'!P190))</f>
        <v> </v>
      </c>
      <c r="Q190" s="1014" t="str">
        <f>IF(IFERROR('Blocks A'!R204-'Pre-1.095 (Hard Copy)'!Q190, 0)=0, " ", ('Blocks A'!R204-'Pre-1.095 (Hard Copy)'!Q190))</f>
        <v> </v>
      </c>
      <c r="R190" s="1014" t="str">
        <f>IF(IFERROR('Blocks A'!S204-'Pre-1.095 (Hard Copy)'!R190, 0)=0, " ", ('Blocks A'!S204-'Pre-1.095 (Hard Copy)'!R190))</f>
        <v> </v>
      </c>
      <c r="S190" s="1014" t="str">
        <f>IF(IFERROR('Blocks A'!T204-'Pre-1.095 (Hard Copy)'!S190, 0)=0, " ", ('Blocks A'!T204-'Pre-1.095 (Hard Copy)'!S190))</f>
        <v> </v>
      </c>
      <c r="T190" s="1014" t="str">
        <f>IF(IFERROR('Blocks A'!M204-'Pre-1.095 (Hard Copy)'!T190, 0)=0, " ", ('Blocks A'!M204-'Pre-1.095 (Hard Copy)'!T190))</f>
        <v> </v>
      </c>
      <c r="U190" s="1014" t="str">
        <f>IF(IFERROR('Blocks A'!U204-'Pre-1.095 (Hard Copy)'!U190, 0)=0, " ", ('Blocks A'!U204-'Pre-1.095 (Hard Copy)'!U190))</f>
        <v> </v>
      </c>
      <c r="V190" s="1014" t="str">
        <f>IF(IFERROR('Blocks A'!V204-'Pre-1.095 (Hard Copy)'!V190, 0)=0, " ", ('Blocks A'!V204-'Pre-1.095 (Hard Copy)'!V190))</f>
        <v> </v>
      </c>
      <c r="W190" s="1014" t="str">
        <f>IF(IFERROR('Blocks A'!W204-'Pre-1.095 (Hard Copy)'!W190, 0)=0, " ", ('Blocks A'!W204-'Pre-1.095 (Hard Copy)'!W190))</f>
        <v> </v>
      </c>
      <c r="X190" s="1014" t="str">
        <f>IF(IFERROR('Blocks A'!X204-'Pre-1.095 (Hard Copy)'!X190, 0)=0, " ", ('Blocks A'!X204-'Pre-1.095 (Hard Copy)'!X190))</f>
        <v> </v>
      </c>
      <c r="Y190" s="1014" t="str">
        <f>IF(IFERROR('Blocks A'!AC204-'Pre-1.095 (Hard Copy)'!Y190, 0)=0, " ", ('Blocks A'!AC204-'Pre-1.095 (Hard Copy)'!Y190))</f>
        <v> </v>
      </c>
      <c r="Z190" s="1014" t="str">
        <f>IF(IFERROR('Blocks A'!Y204-'Pre-1.095 (Hard Copy)'!Z190, 0)=0, " ", ('Blocks A'!Y204-'Pre-1.095 (Hard Copy)'!Z190))</f>
        <v> </v>
      </c>
      <c r="AA190" s="1014" t="str">
        <f>IF(IFERROR('Blocks A'!Z204-'Pre-1.095 (Hard Copy)'!AA190, 0)=0, " ", ('Blocks A'!Z204-'Pre-1.095 (Hard Copy)'!AA190))</f>
        <v> </v>
      </c>
      <c r="AB190" s="1014" t="str">
        <f>IF(IFERROR('Blocks A'!AA204-'Pre-1.095 (Hard Copy)'!AB190, 0)=0, " ", ('Blocks A'!AA204-'Pre-1.095 (Hard Copy)'!AB190))</f>
        <v> </v>
      </c>
      <c r="AC190" s="1014" t="str">
        <f>IF(IFERROR('Blocks A'!AB204-'Pre-1.095 (Hard Copy)'!AC190, 0)=0, " ", ('Blocks A'!AB204-'Pre-1.095 (Hard Copy)'!AC190))</f>
        <v> </v>
      </c>
      <c r="AD190" s="1014" t="str">
        <f>IF(IFERROR('Blocks A'!AY204-'Pre-1.095 (Hard Copy)'!AD190, 0)=0, " ", ('Blocks A'!AY204-'Pre-1.095 (Hard Copy)'!AD190))</f>
        <v> </v>
      </c>
      <c r="AE190" s="1014" t="str">
        <f>IF(IFERROR('Blocks A'!AZ204-'Pre-1.095 (Hard Copy)'!AE190, 0)=0, " ", ('Blocks A'!AZ204-'Pre-1.095 (Hard Copy)'!AE190))</f>
        <v> </v>
      </c>
      <c r="AF190" s="1014" t="str">
        <f>IF(IFERROR('Blocks A'!BA204-'Pre-1.095 (Hard Copy)'!AF190, 0)=0, " ", ('Blocks A'!BA204-'Pre-1.095 (Hard Copy)'!AF190))</f>
        <v> </v>
      </c>
      <c r="AG190" s="1014" t="str">
        <f>IF(IFERROR('Blocks A'!BB204-'Pre-1.095 (Hard Copy)'!AG190, 0)=0, " ", ('Blocks A'!BB204-'Pre-1.095 (Hard Copy)'!AG190))</f>
        <v> </v>
      </c>
      <c r="AH190" s="1014" t="str">
        <f>IF(IFERROR('Blocks A'!BC204-'Pre-1.095 (Hard Copy)'!AH190, 0)=0, " ", ('Blocks A'!BC204-'Pre-1.095 (Hard Copy)'!AH190))</f>
        <v> </v>
      </c>
      <c r="AI190" s="1014" t="str">
        <f>IF(IFERROR('Blocks A'!BJ204-'Pre-1.095 (Hard Copy)'!AI190, 0)=0, " ", ('Blocks A'!BJ204-'Pre-1.095 (Hard Copy)'!AI190))</f>
        <v> </v>
      </c>
      <c r="AJ190" s="1014" t="str">
        <f>IF(IFERROR('Blocks A'!BD204-'Pre-1.095 (Hard Copy)'!AJ190, 0)=0, " ", ('Blocks A'!BD204-'Pre-1.095 (Hard Copy)'!AJ190))</f>
        <v> </v>
      </c>
      <c r="AK190" s="1014" t="str">
        <f>IF(IFERROR('Blocks A'!BE204-'Pre-1.095 (Hard Copy)'!AK190, 0)=0, " ", ('Blocks A'!BE204-'Pre-1.095 (Hard Copy)'!AK190))</f>
        <v> </v>
      </c>
      <c r="AL190" s="1014" t="str">
        <f>IF(IFERROR('Blocks A'!BF204-'Pre-1.095 (Hard Copy)'!AL190, 0)=0, " ", ('Blocks A'!BF204-'Pre-1.095 (Hard Copy)'!AL190))</f>
        <v> </v>
      </c>
      <c r="AM190" s="1014" t="str">
        <f>IF(IFERROR('Blocks A'!BG204-'Pre-1.095 (Hard Copy)'!AM190, 0)=0, " ", ('Blocks A'!BG204-'Pre-1.095 (Hard Copy)'!AM190))</f>
        <v> </v>
      </c>
      <c r="AN190" s="1014" t="str">
        <f>IF(IFERROR('Blocks A'!BH204-'Pre-1.095 (Hard Copy)'!AN190, 0)=0, " ", ('Blocks A'!BH204-'Pre-1.095 (Hard Copy)'!AN190))</f>
        <v> </v>
      </c>
      <c r="AO190" s="1014" t="str">
        <f>IF(IFERROR('Blocks A'!BI204-'Pre-1.095 (Hard Copy)'!AO190, 0)=0, " ", ('Blocks A'!BI204-'Pre-1.095 (Hard Copy)'!AO190))</f>
        <v> </v>
      </c>
      <c r="AP190" s="1014" t="str">
        <f>IF(IFERROR('Blocks A'!BK204-'Pre-1.095 (Hard Copy)'!AP190, 0)=0, " ", ('Blocks A'!BK204-'Pre-1.095 (Hard Copy)'!AP190))</f>
        <v> </v>
      </c>
      <c r="AQ190" s="1014" t="str">
        <f>IF(IFERROR('Blocks A'!BL204-'Pre-1.095 (Hard Copy)'!AQ190, 0)=0, " ", ('Blocks A'!BL204-'Pre-1.095 (Hard Copy)'!AQ190))</f>
        <v> </v>
      </c>
      <c r="AR190" s="1014" t="str">
        <f>IF(IFERROR('Blocks A'!BM204-'Pre-1.095 (Hard Copy)'!AR190, 0)=0, " ", ('Blocks A'!BM204-'Pre-1.095 (Hard Copy)'!AR190))</f>
        <v> </v>
      </c>
      <c r="AS190" s="1014" t="str">
        <f>IF(IFERROR('Blocks A'!BO204-'Pre-1.095 (Hard Copy)'!AS190, 0)=0, " ", ('Blocks A'!BO204-'Pre-1.095 (Hard Copy)'!AS190))</f>
        <v> </v>
      </c>
      <c r="AT190" s="1014" t="str">
        <f>IF(IFERROR('Blocks A'!BP204-'Pre-1.095 (Hard Copy)'!AT190, 0)=0, " ", ('Blocks A'!BP204-'Pre-1.095 (Hard Copy)'!AT190))</f>
        <v> </v>
      </c>
      <c r="AU190" s="1014" t="str">
        <f>IF(IFERROR('Blocks A'!BQ204-'Pre-1.095 (Hard Copy)'!AU190, 0)=0, " ", ('Blocks A'!BQ204-'Pre-1.095 (Hard Copy)'!AU190))</f>
        <v> </v>
      </c>
      <c r="AV190" s="1014" t="str">
        <f>IF(IFERROR('Blocks A'!BR204-'Pre-1.095 (Hard Copy)'!AV190, 0)=0, " ", ('Blocks A'!BR204-'Pre-1.095 (Hard Copy)'!AV190))</f>
        <v> </v>
      </c>
      <c r="AW190" s="1014" t="str">
        <f>IF(IFERROR('Blocks A'!BS204-'Pre-1.095 (Hard Copy)'!AW190, 0)=0, " ", ('Blocks A'!BS204-'Pre-1.095 (Hard Copy)'!AW190))</f>
        <v> </v>
      </c>
      <c r="AX190" s="1014" t="str">
        <f>IF(IFERROR('Blocks A'!BT204-'Pre-1.095 (Hard Copy)'!AX190, 0)=0, " ", ('Blocks A'!BT204-'Pre-1.095 (Hard Copy)'!AX190))</f>
        <v> </v>
      </c>
      <c r="AY190" s="1014" t="str">
        <f>IF(IFERROR('Blocks A'!BU204-'Pre-1.095 (Hard Copy)'!AY190, 0)=0, " ", ('Blocks A'!BU204-'Pre-1.095 (Hard Copy)'!AY190))</f>
        <v> </v>
      </c>
      <c r="AZ190" s="1014" t="str">
        <f>IF(IFERROR('Blocks A'!BW204-'Pre-1.095 (Hard Copy)'!AZ190, 0)=0, " ", ('Blocks A'!BW204-'Pre-1.095 (Hard Copy)'!AZ190))</f>
        <v> </v>
      </c>
      <c r="BA190" s="1014" t="str">
        <f>IF(IFERROR('Blocks A'!BX204-'Pre-1.095 (Hard Copy)'!BA190, 0)=0, " ", ('Blocks A'!BX204-'Pre-1.095 (Hard Copy)'!BA190))</f>
        <v> </v>
      </c>
      <c r="BB190" s="1014" t="str">
        <f>IF(IFERROR('Blocks A'!BY204-'Pre-1.095 (Hard Copy)'!BB190, 0)=0, " ", ('Blocks A'!BY204-'Pre-1.095 (Hard Copy)'!BB190))</f>
        <v> </v>
      </c>
      <c r="BC190" s="1015" t="str">
        <f>IF(IFERROR('Blocks A'!BZ204-'Pre-1.095 (Hard Copy)'!BC190, 0)=0, " ", ('Blocks A'!BZ204-'Pre-1.095 (Hard Copy)'!BC190))</f>
        <v> </v>
      </c>
      <c r="BD190" s="1014" t="str">
        <f>IF(IFERROR('Blocks A'!BV204-'Pre-1.095 (Hard Copy)'!BD190, 0)=0, " ", ('Blocks A'!BV204-'Pre-1.095 (Hard Copy)'!BD190))</f>
        <v> </v>
      </c>
      <c r="BE190" s="1014" t="str">
        <f>IF(IFERROR('Blocks A'!CB204-'Pre-1.095 (Hard Copy)'!BE190, 0)=0, " ", ('Blocks A'!CB204-'Pre-1.095 (Hard Copy)'!BE190))</f>
        <v> </v>
      </c>
      <c r="BF190" s="1014" t="str">
        <f>IF(IFERROR('Blocks A'!CC204-'Pre-1.095 (Hard Copy)'!BF190, 0)=0, " ", ('Blocks A'!CC204-'Pre-1.095 (Hard Copy)'!BF190))</f>
        <v>+0</v>
      </c>
      <c r="BG190" s="1016" t="str">
        <f>IF(IFERROR('Blocks A'!CD204-'Pre-1.095 (Hard Copy)'!BG190, 0)=0, " ", ('Blocks A'!CD204-'Pre-1.095 (Hard Copy)'!BG190))</f>
        <v>+0.0000</v>
      </c>
      <c r="BH190" s="1014" t="str">
        <f>IF(IFERROR('Blocks A'!CE204-'Pre-1.095 (Hard Copy)'!BH190, 0)=0, " ", ('Blocks A'!CE204-'Pre-1.095 (Hard Copy)'!BH190))</f>
        <v> </v>
      </c>
      <c r="BI190" s="1014" t="str">
        <f>IF(IFERROR('Blocks A'!CZ204-'Pre-1.095 (Hard Copy)'!BI190, 0)=0, " ", ('Blocks A'!CZ204-'Pre-1.095 (Hard Copy)'!BI190))</f>
        <v>-4</v>
      </c>
      <c r="BJ190" s="1014" t="str">
        <f>IF(IFERROR('Blocks A'!DA204-'Pre-1.095 (Hard Copy)'!BJ190, 0)=0, " ", ('Blocks A'!DA204-'Pre-1.095 (Hard Copy)'!BJ190))</f>
        <v> </v>
      </c>
      <c r="BK190" s="1014" t="str">
        <f>IF(IFERROR('Blocks A'!DB204-'Pre-1.095 (Hard Copy)'!BK190, 0)=0, " ", ('Blocks A'!DB204-'Pre-1.095 (Hard Copy)'!BK190))</f>
        <v> </v>
      </c>
      <c r="BL190" s="1014" t="str">
        <f>IF(IFERROR('Blocks A'!DC204-'Pre-1.095 (Hard Copy)'!BL190, 0)=0, " ", ('Blocks A'!DC204-'Pre-1.095 (Hard Copy)'!BL190))</f>
        <v> </v>
      </c>
      <c r="BM190" s="1014" t="str">
        <f>IF(IFERROR('Blocks A'!DD204-'Pre-1.095 (Hard Copy)'!BM190, 0)=0, " ", ('Blocks A'!DD204-'Pre-1.095 (Hard Copy)'!BM190))</f>
        <v> </v>
      </c>
      <c r="BN190" s="1014" t="str">
        <f>IF(IFERROR('Blocks A'!DE204-'Pre-1.095 (Hard Copy)'!BN190, 0)=0, " ", ('Blocks A'!DE204-'Pre-1.095 (Hard Copy)'!BN190))</f>
        <v> </v>
      </c>
      <c r="BO190" s="1014" t="str">
        <f>IF(IFERROR('Blocks A'!DF204-'Pre-1.095 (Hard Copy)'!BO190, 0)=0, " ", ('Blocks A'!DF204-'Pre-1.095 (Hard Copy)'!BO190))</f>
        <v> </v>
      </c>
      <c r="BP190" s="1014" t="str">
        <f>IF(IFERROR('Blocks A'!DG204-'Pre-1.095 (Hard Copy)'!BP190, 0)=0, " ", ('Blocks A'!DG204-'Pre-1.095 (Hard Copy)'!BP190))</f>
        <v> </v>
      </c>
      <c r="BQ190" s="1014" t="str">
        <f>IF(IFERROR('Blocks A'!DH204-'Pre-1.095 (Hard Copy)'!BQ190, 0)=0, " ", ('Blocks A'!DH204-'Pre-1.095 (Hard Copy)'!BQ190))</f>
        <v> </v>
      </c>
      <c r="BR190" s="1014" t="str">
        <f>IF(IFERROR('Blocks A'!DI204-'Pre-1.095 (Hard Copy)'!BR190, 0)=0, " ", ('Blocks A'!DI204-'Pre-1.095 (Hard Copy)'!BR190))</f>
        <v> </v>
      </c>
      <c r="BS190" s="1014" t="str">
        <f>IF(IFERROR('Blocks A'!DJ204-'Pre-1.095 (Hard Copy)'!BS190, 0)=0, " ", ('Blocks A'!DJ204-'Pre-1.095 (Hard Copy)'!BS190))</f>
        <v>-7</v>
      </c>
      <c r="BT190" s="1014" t="str">
        <f>IF(IFERROR('Blocks A'!DK204-'Pre-1.095 (Hard Copy)'!BT190, 0)=0, " ", ('Blocks A'!DK204-'Pre-1.095 (Hard Copy)'!BT190))</f>
        <v> </v>
      </c>
      <c r="BU190" s="1014" t="str">
        <f>IF(IFERROR('Blocks A'!DL204-'Pre-1.095 (Hard Copy)'!BU190, 0)=0, " ", ('Blocks A'!DL204-'Pre-1.095 (Hard Copy)'!BU190))</f>
        <v> </v>
      </c>
      <c r="BV190" s="1014" t="str">
        <f>IF(IFERROR('Blocks A'!DM204-'Pre-1.095 (Hard Copy)'!BV190, 0)=0, " ", ('Blocks A'!DM204-'Pre-1.095 (Hard Copy)'!BV190))</f>
        <v> </v>
      </c>
      <c r="BW190" s="1014" t="str">
        <f>IF(IFERROR('Blocks A'!DN204-'Pre-1.095 (Hard Copy)'!BW190, 0)=0, " ", ('Blocks A'!DN204-'Pre-1.095 (Hard Copy)'!BW190))</f>
        <v> </v>
      </c>
      <c r="BX190" s="1014" t="str">
        <f>IF(IFERROR('Blocks A'!DO204-'Pre-1.095 (Hard Copy)'!BX190, 0)=0, " ", ('Blocks A'!DO204-'Pre-1.095 (Hard Copy)'!BX190))</f>
        <v> </v>
      </c>
      <c r="BY190" s="1014" t="str">
        <f>IF(IFERROR('Blocks A'!DP204-'Pre-1.095 (Hard Copy)'!BY190, 0)=0, " ", ('Blocks A'!DP204-'Pre-1.095 (Hard Copy)'!BY190))</f>
        <v> </v>
      </c>
      <c r="BZ190" s="1014" t="str">
        <f>IF(IFERROR('Blocks A'!DQ204-'Pre-1.095 (Hard Copy)'!BZ190, 0)=0, " ", ('Blocks A'!DQ204-'Pre-1.095 (Hard Copy)'!BZ190))</f>
        <v> </v>
      </c>
      <c r="CA190" s="1014" t="str">
        <f>IF(IFERROR('Blocks A'!DR204-'Pre-1.095 (Hard Copy)'!CA190, 0)=0, " ", ('Blocks A'!DR204-'Pre-1.095 (Hard Copy)'!CA190))</f>
        <v> </v>
      </c>
      <c r="CB190" s="1014" t="str">
        <f>IF(IFERROR('Blocks A'!DS204-'Pre-1.095 (Hard Copy)'!CB190, 0)=0, " ", ('Blocks A'!DS204-'Pre-1.095 (Hard Copy)'!CB190))</f>
        <v> </v>
      </c>
      <c r="CC190" s="1014" t="str">
        <f>IF(IFERROR('Blocks A'!DT204-'Pre-1.095 (Hard Copy)'!CC190, 0)=0, " ", ('Blocks A'!DT204-'Pre-1.095 (Hard Copy)'!CC190))</f>
        <v>-4</v>
      </c>
      <c r="CD190" s="1014" t="str">
        <f>IF(IFERROR('Blocks A'!DU204-'Pre-1.095 (Hard Copy)'!CD190, 0)=0, " ", ('Blocks A'!DU204-'Pre-1.095 (Hard Copy)'!CD190))</f>
        <v>-7</v>
      </c>
      <c r="CE190" s="1014" t="str">
        <f>IF(IFERROR('Blocks A'!DX204-'Pre-1.095 (Hard Copy)'!CE190, 0)=0, " ", ('Blocks A'!DX204-'Pre-1.095 (Hard Copy)'!CE190))</f>
        <v>-0</v>
      </c>
      <c r="CF190" s="1014" t="str">
        <f>IF(IFERROR('Blocks A'!DY204-'Pre-1.095 (Hard Copy)'!CF190, 0)=0, " ", ('Blocks A'!DY204-'Pre-1.095 (Hard Copy)'!CF190))</f>
        <v>-43</v>
      </c>
      <c r="CG190" s="1016" t="str">
        <f>IF(IFERROR('Blocks A'!DZ204-'Pre-1.095 (Hard Copy)'!CG190, 0)=0, " ", ('Blocks A'!DZ204-'Pre-1.095 (Hard Copy)'!CG190))</f>
        <v>-0.0000</v>
      </c>
      <c r="CH190" s="1015" t="str">
        <f>IF(IFERROR('Blocks A'!DV204-'Pre-1.095 (Hard Copy)'!CH190, 0)=0, " ", ('Blocks A'!DV204-'Pre-1.095 (Hard Copy)'!CH190))</f>
        <v>-0.5</v>
      </c>
      <c r="CI190" s="1015" t="str">
        <f>IF(IFERROR('Blocks A'!DW204-'Pre-1.095 (Hard Copy)'!CI190, 0)=0, " ", ('Blocks A'!DW204-'Pre-1.095 (Hard Copy)'!CI190))</f>
        <v>-2.6</v>
      </c>
      <c r="CJ190" s="1014" t="str">
        <f>IF(IFERROR('Blocks A'!EA204-'Pre-1.095 (Hard Copy)'!CJ190, 0)=0, " ", ('Blocks A'!EA204-'Pre-1.095 (Hard Copy)'!CJ190))</f>
        <v>-0</v>
      </c>
      <c r="CK190" s="1017" t="str">
        <f>IF(IFERROR('Blocks A'!EB204-'Pre-1.095 (Hard Copy)'!CK190, 0)=0, " ", ('Blocks A'!EB204-'Pre-1.095 (Hard Copy)'!CK190))</f>
        <v>-0.00</v>
      </c>
      <c r="CL190" s="1017" t="str">
        <f>IF(IFERROR('Blocks A'!EC204-'Pre-1.095 (Hard Copy)'!CL190, 0)=0, " ", ('Blocks A'!EC204-'Pre-1.095 (Hard Copy)'!CL190))</f>
        <v>-0.00</v>
      </c>
      <c r="CM190" s="1017" t="str">
        <f>IF(IFERROR('Blocks A'!EH204-'Pre-1.095 (Hard Copy)'!CM190, 0)=0, " ", ('Blocks A'!EH204-'Pre-1.095 (Hard Copy)'!CM190))</f>
        <v>-0.00</v>
      </c>
      <c r="CN190" s="1014" t="str">
        <f>IF(IFERROR('Blocks A'!ED204-'Pre-1.095 (Hard Copy)'!CN190, 0)=0, " ", ('Blocks A'!ED204-'Pre-1.095 (Hard Copy)'!CN190))</f>
        <v>-43</v>
      </c>
      <c r="CO190" s="1017" t="str">
        <f>IF(IFERROR('Blocks A'!EE204-'Pre-1.095 (Hard Copy)'!CO190, 0)=0, " ", ('Blocks A'!EE204-'Pre-1.095 (Hard Copy)'!CO190))</f>
        <v>-0.04</v>
      </c>
      <c r="CP190" s="1017" t="str">
        <f>IF(IFERROR('Blocks A'!EF204-'Pre-1.095 (Hard Copy)'!CP190, 0)=0, " ", ('Blocks A'!EF204-'Pre-1.095 (Hard Copy)'!CP190))</f>
        <v>-0.00</v>
      </c>
      <c r="CQ190" s="1016" t="str">
        <f>IF(IFERROR('Blocks A'!EG204-'Pre-1.095 (Hard Copy)'!CQ190, 0)=0, " ", ('Blocks A'!EG204-'Pre-1.095 (Hard Copy)'!CQ190))</f>
        <v>-0.0000</v>
      </c>
      <c r="CR190" s="1018" t="s">
        <v>12</v>
      </c>
    </row>
    <row r="191">
      <c r="B191" s="1019" t="s">
        <v>1059</v>
      </c>
      <c r="C191" s="969" t="s">
        <v>886</v>
      </c>
      <c r="D191" s="969">
        <v>1.0</v>
      </c>
      <c r="E191" s="969">
        <v>1.0</v>
      </c>
      <c r="F191" s="969">
        <v>1.0</v>
      </c>
      <c r="G191" s="1014" t="str">
        <f>IF(IFERROR('Blocks A'!G205-'Pre-1.095 (Hard Copy)'!G191, 0)=0, " ", ('Blocks A'!G205-'Pre-1.095 (Hard Copy)'!G191))</f>
        <v> </v>
      </c>
      <c r="H191" s="1014" t="str">
        <f>IF(IFERROR('Blocks A'!H205-'Pre-1.095 (Hard Copy)'!H191, 0)=0, " ", ('Blocks A'!H205-'Pre-1.095 (Hard Copy)'!H191))</f>
        <v> </v>
      </c>
      <c r="I191" s="1014" t="str">
        <f>IF(IFERROR('Blocks A'!I205-'Pre-1.095 (Hard Copy)'!I191, 0)=0, " ", ('Blocks A'!I205-'Pre-1.095 (Hard Copy)'!I191))</f>
        <v> </v>
      </c>
      <c r="J191" s="1014" t="str">
        <f>IF(IFERROR('Blocks A'!J205-'Pre-1.095 (Hard Copy)'!J191, 0)=0, " ", ('Blocks A'!J205-'Pre-1.095 (Hard Copy)'!J191))</f>
        <v> </v>
      </c>
      <c r="K191" s="1014" t="str">
        <f>IF(IFERROR('Blocks A'!K205-'Pre-1.095 (Hard Copy)'!K191, 0)=0, " ", ('Blocks A'!K205-'Pre-1.095 (Hard Copy)'!K191))</f>
        <v> </v>
      </c>
      <c r="L191" s="1014" t="str">
        <f>IF(IFERROR('Blocks A'!L205-'Pre-1.095 (Hard Copy)'!L191, 0)=0, " ", ('Blocks A'!L205-'Pre-1.095 (Hard Copy)'!L191))</f>
        <v> </v>
      </c>
      <c r="M191" s="1014" t="str">
        <f>IF(IFERROR('Blocks A'!N205-'Pre-1.095 (Hard Copy)'!M191, 0)=0, " ", ('Blocks A'!N205-'Pre-1.095 (Hard Copy)'!M191))</f>
        <v> </v>
      </c>
      <c r="N191" s="1014" t="str">
        <f>IF(IFERROR('Blocks A'!O205-'Pre-1.095 (Hard Copy)'!N191, 0)=0, " ", ('Blocks A'!O205-'Pre-1.095 (Hard Copy)'!N191))</f>
        <v> </v>
      </c>
      <c r="O191" s="1014" t="str">
        <f>IF(IFERROR('Blocks A'!P205-'Pre-1.095 (Hard Copy)'!O191, 0)=0, " ", ('Blocks A'!P205-'Pre-1.095 (Hard Copy)'!O191))</f>
        <v> </v>
      </c>
      <c r="P191" s="1014" t="str">
        <f>IF(IFERROR('Blocks A'!Q205-'Pre-1.095 (Hard Copy)'!P191, 0)=0, " ", ('Blocks A'!Q205-'Pre-1.095 (Hard Copy)'!P191))</f>
        <v> </v>
      </c>
      <c r="Q191" s="1014" t="str">
        <f>IF(IFERROR('Blocks A'!R205-'Pre-1.095 (Hard Copy)'!Q191, 0)=0, " ", ('Blocks A'!R205-'Pre-1.095 (Hard Copy)'!Q191))</f>
        <v> </v>
      </c>
      <c r="R191" s="1014" t="str">
        <f>IF(IFERROR('Blocks A'!S205-'Pre-1.095 (Hard Copy)'!R191, 0)=0, " ", ('Blocks A'!S205-'Pre-1.095 (Hard Copy)'!R191))</f>
        <v> </v>
      </c>
      <c r="S191" s="1014" t="str">
        <f>IF(IFERROR('Blocks A'!T205-'Pre-1.095 (Hard Copy)'!S191, 0)=0, " ", ('Blocks A'!T205-'Pre-1.095 (Hard Copy)'!S191))</f>
        <v> </v>
      </c>
      <c r="T191" s="1014" t="str">
        <f>IF(IFERROR('Blocks A'!M205-'Pre-1.095 (Hard Copy)'!T191, 0)=0, " ", ('Blocks A'!M205-'Pre-1.095 (Hard Copy)'!T191))</f>
        <v> </v>
      </c>
      <c r="U191" s="1014" t="str">
        <f>IF(IFERROR('Blocks A'!U205-'Pre-1.095 (Hard Copy)'!U191, 0)=0, " ", ('Blocks A'!U205-'Pre-1.095 (Hard Copy)'!U191))</f>
        <v> </v>
      </c>
      <c r="V191" s="1014" t="str">
        <f>IF(IFERROR('Blocks A'!V205-'Pre-1.095 (Hard Copy)'!V191, 0)=0, " ", ('Blocks A'!V205-'Pre-1.095 (Hard Copy)'!V191))</f>
        <v> </v>
      </c>
      <c r="W191" s="1014" t="str">
        <f>IF(IFERROR('Blocks A'!W205-'Pre-1.095 (Hard Copy)'!W191, 0)=0, " ", ('Blocks A'!W205-'Pre-1.095 (Hard Copy)'!W191))</f>
        <v> </v>
      </c>
      <c r="X191" s="1014" t="str">
        <f>IF(IFERROR('Blocks A'!X205-'Pre-1.095 (Hard Copy)'!X191, 0)=0, " ", ('Blocks A'!X205-'Pre-1.095 (Hard Copy)'!X191))</f>
        <v> </v>
      </c>
      <c r="Y191" s="1014" t="str">
        <f>IF(IFERROR('Blocks A'!AC205-'Pre-1.095 (Hard Copy)'!Y191, 0)=0, " ", ('Blocks A'!AC205-'Pre-1.095 (Hard Copy)'!Y191))</f>
        <v> </v>
      </c>
      <c r="Z191" s="1014" t="str">
        <f>IF(IFERROR('Blocks A'!Y205-'Pre-1.095 (Hard Copy)'!Z191, 0)=0, " ", ('Blocks A'!Y205-'Pre-1.095 (Hard Copy)'!Z191))</f>
        <v> </v>
      </c>
      <c r="AA191" s="1014" t="str">
        <f>IF(IFERROR('Blocks A'!Z205-'Pre-1.095 (Hard Copy)'!AA191, 0)=0, " ", ('Blocks A'!Z205-'Pre-1.095 (Hard Copy)'!AA191))</f>
        <v> </v>
      </c>
      <c r="AB191" s="1014" t="str">
        <f>IF(IFERROR('Blocks A'!AA205-'Pre-1.095 (Hard Copy)'!AB191, 0)=0, " ", ('Blocks A'!AA205-'Pre-1.095 (Hard Copy)'!AB191))</f>
        <v> </v>
      </c>
      <c r="AC191" s="1014" t="str">
        <f>IF(IFERROR('Blocks A'!AB205-'Pre-1.095 (Hard Copy)'!AC191, 0)=0, " ", ('Blocks A'!AB205-'Pre-1.095 (Hard Copy)'!AC191))</f>
        <v> </v>
      </c>
      <c r="AD191" s="1014" t="str">
        <f>IF(IFERROR('Blocks A'!AY205-'Pre-1.095 (Hard Copy)'!AD191, 0)=0, " ", ('Blocks A'!AY205-'Pre-1.095 (Hard Copy)'!AD191))</f>
        <v> </v>
      </c>
      <c r="AE191" s="1014" t="str">
        <f>IF(IFERROR('Blocks A'!AZ205-'Pre-1.095 (Hard Copy)'!AE191, 0)=0, " ", ('Blocks A'!AZ205-'Pre-1.095 (Hard Copy)'!AE191))</f>
        <v> </v>
      </c>
      <c r="AF191" s="1014" t="str">
        <f>IF(IFERROR('Blocks A'!BA205-'Pre-1.095 (Hard Copy)'!AF191, 0)=0, " ", ('Blocks A'!BA205-'Pre-1.095 (Hard Copy)'!AF191))</f>
        <v> </v>
      </c>
      <c r="AG191" s="1014" t="str">
        <f>IF(IFERROR('Blocks A'!BB205-'Pre-1.095 (Hard Copy)'!AG191, 0)=0, " ", ('Blocks A'!BB205-'Pre-1.095 (Hard Copy)'!AG191))</f>
        <v> </v>
      </c>
      <c r="AH191" s="1014" t="str">
        <f>IF(IFERROR('Blocks A'!BC205-'Pre-1.095 (Hard Copy)'!AH191, 0)=0, " ", ('Blocks A'!BC205-'Pre-1.095 (Hard Copy)'!AH191))</f>
        <v> </v>
      </c>
      <c r="AI191" s="1014" t="str">
        <f>IF(IFERROR('Blocks A'!BJ205-'Pre-1.095 (Hard Copy)'!AI191, 0)=0, " ", ('Blocks A'!BJ205-'Pre-1.095 (Hard Copy)'!AI191))</f>
        <v> </v>
      </c>
      <c r="AJ191" s="1014" t="str">
        <f>IF(IFERROR('Blocks A'!BD205-'Pre-1.095 (Hard Copy)'!AJ191, 0)=0, " ", ('Blocks A'!BD205-'Pre-1.095 (Hard Copy)'!AJ191))</f>
        <v> </v>
      </c>
      <c r="AK191" s="1014" t="str">
        <f>IF(IFERROR('Blocks A'!BE205-'Pre-1.095 (Hard Copy)'!AK191, 0)=0, " ", ('Blocks A'!BE205-'Pre-1.095 (Hard Copy)'!AK191))</f>
        <v> </v>
      </c>
      <c r="AL191" s="1014" t="str">
        <f>IF(IFERROR('Blocks A'!BF205-'Pre-1.095 (Hard Copy)'!AL191, 0)=0, " ", ('Blocks A'!BF205-'Pre-1.095 (Hard Copy)'!AL191))</f>
        <v> </v>
      </c>
      <c r="AM191" s="1014" t="str">
        <f>IF(IFERROR('Blocks A'!BG205-'Pre-1.095 (Hard Copy)'!AM191, 0)=0, " ", ('Blocks A'!BG205-'Pre-1.095 (Hard Copy)'!AM191))</f>
        <v> </v>
      </c>
      <c r="AN191" s="1014" t="str">
        <f>IF(IFERROR('Blocks A'!BH205-'Pre-1.095 (Hard Copy)'!AN191, 0)=0, " ", ('Blocks A'!BH205-'Pre-1.095 (Hard Copy)'!AN191))</f>
        <v> </v>
      </c>
      <c r="AO191" s="1014" t="str">
        <f>IF(IFERROR('Blocks A'!BI205-'Pre-1.095 (Hard Copy)'!AO191, 0)=0, " ", ('Blocks A'!BI205-'Pre-1.095 (Hard Copy)'!AO191))</f>
        <v> </v>
      </c>
      <c r="AP191" s="1014" t="str">
        <f>IF(IFERROR('Blocks A'!BK205-'Pre-1.095 (Hard Copy)'!AP191, 0)=0, " ", ('Blocks A'!BK205-'Pre-1.095 (Hard Copy)'!AP191))</f>
        <v> </v>
      </c>
      <c r="AQ191" s="1014" t="str">
        <f>IF(IFERROR('Blocks A'!BL205-'Pre-1.095 (Hard Copy)'!AQ191, 0)=0, " ", ('Blocks A'!BL205-'Pre-1.095 (Hard Copy)'!AQ191))</f>
        <v> </v>
      </c>
      <c r="AR191" s="1014" t="str">
        <f>IF(IFERROR('Blocks A'!BM205-'Pre-1.095 (Hard Copy)'!AR191, 0)=0, " ", ('Blocks A'!BM205-'Pre-1.095 (Hard Copy)'!AR191))</f>
        <v> </v>
      </c>
      <c r="AS191" s="1014" t="str">
        <f>IF(IFERROR('Blocks A'!BO205-'Pre-1.095 (Hard Copy)'!AS191, 0)=0, " ", ('Blocks A'!BO205-'Pre-1.095 (Hard Copy)'!AS191))</f>
        <v> </v>
      </c>
      <c r="AT191" s="1014" t="str">
        <f>IF(IFERROR('Blocks A'!BP205-'Pre-1.095 (Hard Copy)'!AT191, 0)=0, " ", ('Blocks A'!BP205-'Pre-1.095 (Hard Copy)'!AT191))</f>
        <v> </v>
      </c>
      <c r="AU191" s="1014" t="str">
        <f>IF(IFERROR('Blocks A'!BQ205-'Pre-1.095 (Hard Copy)'!AU191, 0)=0, " ", ('Blocks A'!BQ205-'Pre-1.095 (Hard Copy)'!AU191))</f>
        <v> </v>
      </c>
      <c r="AV191" s="1014" t="str">
        <f>IF(IFERROR('Blocks A'!BR205-'Pre-1.095 (Hard Copy)'!AV191, 0)=0, " ", ('Blocks A'!BR205-'Pre-1.095 (Hard Copy)'!AV191))</f>
        <v> </v>
      </c>
      <c r="AW191" s="1014" t="str">
        <f>IF(IFERROR('Blocks A'!BS205-'Pre-1.095 (Hard Copy)'!AW191, 0)=0, " ", ('Blocks A'!BS205-'Pre-1.095 (Hard Copy)'!AW191))</f>
        <v> </v>
      </c>
      <c r="AX191" s="1014" t="str">
        <f>IF(IFERROR('Blocks A'!BT205-'Pre-1.095 (Hard Copy)'!AX191, 0)=0, " ", ('Blocks A'!BT205-'Pre-1.095 (Hard Copy)'!AX191))</f>
        <v> </v>
      </c>
      <c r="AY191" s="1014" t="str">
        <f>IF(IFERROR('Blocks A'!BU205-'Pre-1.095 (Hard Copy)'!AY191, 0)=0, " ", ('Blocks A'!BU205-'Pre-1.095 (Hard Copy)'!AY191))</f>
        <v> </v>
      </c>
      <c r="AZ191" s="1014" t="str">
        <f>IF(IFERROR('Blocks A'!BW205-'Pre-1.095 (Hard Copy)'!AZ191, 0)=0, " ", ('Blocks A'!BW205-'Pre-1.095 (Hard Copy)'!AZ191))</f>
        <v> </v>
      </c>
      <c r="BA191" s="1014" t="str">
        <f>IF(IFERROR('Blocks A'!BX205-'Pre-1.095 (Hard Copy)'!BA191, 0)=0, " ", ('Blocks A'!BX205-'Pre-1.095 (Hard Copy)'!BA191))</f>
        <v> </v>
      </c>
      <c r="BB191" s="1014" t="str">
        <f>IF(IFERROR('Blocks A'!BY205-'Pre-1.095 (Hard Copy)'!BB191, 0)=0, " ", ('Blocks A'!BY205-'Pre-1.095 (Hard Copy)'!BB191))</f>
        <v> </v>
      </c>
      <c r="BC191" s="1015" t="str">
        <f>IF(IFERROR('Blocks A'!BZ205-'Pre-1.095 (Hard Copy)'!BC191, 0)=0, " ", ('Blocks A'!BZ205-'Pre-1.095 (Hard Copy)'!BC191))</f>
        <v> </v>
      </c>
      <c r="BD191" s="1014" t="str">
        <f>IF(IFERROR('Blocks A'!BV205-'Pre-1.095 (Hard Copy)'!BD191, 0)=0, " ", ('Blocks A'!BV205-'Pre-1.095 (Hard Copy)'!BD191))</f>
        <v> </v>
      </c>
      <c r="BE191" s="1014" t="str">
        <f>IF(IFERROR('Blocks A'!CB205-'Pre-1.095 (Hard Copy)'!BE191, 0)=0, " ", ('Blocks A'!CB205-'Pre-1.095 (Hard Copy)'!BE191))</f>
        <v> </v>
      </c>
      <c r="BF191" s="1014" t="str">
        <f>IF(IFERROR('Blocks A'!CC205-'Pre-1.095 (Hard Copy)'!BF191, 0)=0, " ", ('Blocks A'!CC205-'Pre-1.095 (Hard Copy)'!BF191))</f>
        <v>-0</v>
      </c>
      <c r="BG191" s="1016" t="str">
        <f>IF(IFERROR('Blocks A'!CD205-'Pre-1.095 (Hard Copy)'!BG191, 0)=0, " ", ('Blocks A'!CD205-'Pre-1.095 (Hard Copy)'!BG191))</f>
        <v>-0.0000</v>
      </c>
      <c r="BH191" s="1014" t="str">
        <f>IF(IFERROR('Blocks A'!CE205-'Pre-1.095 (Hard Copy)'!BH191, 0)=0, " ", ('Blocks A'!CE205-'Pre-1.095 (Hard Copy)'!BH191))</f>
        <v> </v>
      </c>
      <c r="BI191" s="1014" t="str">
        <f>IF(IFERROR('Blocks A'!CZ205-'Pre-1.095 (Hard Copy)'!BI191, 0)=0, " ", ('Blocks A'!CZ205-'Pre-1.095 (Hard Copy)'!BI191))</f>
        <v>-10</v>
      </c>
      <c r="BJ191" s="1014" t="str">
        <f>IF(IFERROR('Blocks A'!DA205-'Pre-1.095 (Hard Copy)'!BJ191, 0)=0, " ", ('Blocks A'!DA205-'Pre-1.095 (Hard Copy)'!BJ191))</f>
        <v> </v>
      </c>
      <c r="BK191" s="1014" t="str">
        <f>IF(IFERROR('Blocks A'!DB205-'Pre-1.095 (Hard Copy)'!BK191, 0)=0, " ", ('Blocks A'!DB205-'Pre-1.095 (Hard Copy)'!BK191))</f>
        <v> </v>
      </c>
      <c r="BL191" s="1014" t="str">
        <f>IF(IFERROR('Blocks A'!DC205-'Pre-1.095 (Hard Copy)'!BL191, 0)=0, " ", ('Blocks A'!DC205-'Pre-1.095 (Hard Copy)'!BL191))</f>
        <v> </v>
      </c>
      <c r="BM191" s="1014" t="str">
        <f>IF(IFERROR('Blocks A'!DD205-'Pre-1.095 (Hard Copy)'!BM191, 0)=0, " ", ('Blocks A'!DD205-'Pre-1.095 (Hard Copy)'!BM191))</f>
        <v> </v>
      </c>
      <c r="BN191" s="1014" t="str">
        <f>IF(IFERROR('Blocks A'!DE205-'Pre-1.095 (Hard Copy)'!BN191, 0)=0, " ", ('Blocks A'!DE205-'Pre-1.095 (Hard Copy)'!BN191))</f>
        <v> </v>
      </c>
      <c r="BO191" s="1014" t="str">
        <f>IF(IFERROR('Blocks A'!DF205-'Pre-1.095 (Hard Copy)'!BO191, 0)=0, " ", ('Blocks A'!DF205-'Pre-1.095 (Hard Copy)'!BO191))</f>
        <v> </v>
      </c>
      <c r="BP191" s="1014" t="str">
        <f>IF(IFERROR('Blocks A'!DG205-'Pre-1.095 (Hard Copy)'!BP191, 0)=0, " ", ('Blocks A'!DG205-'Pre-1.095 (Hard Copy)'!BP191))</f>
        <v> </v>
      </c>
      <c r="BQ191" s="1014" t="str">
        <f>IF(IFERROR('Blocks A'!DH205-'Pre-1.095 (Hard Copy)'!BQ191, 0)=0, " ", ('Blocks A'!DH205-'Pre-1.095 (Hard Copy)'!BQ191))</f>
        <v> </v>
      </c>
      <c r="BR191" s="1014" t="str">
        <f>IF(IFERROR('Blocks A'!DI205-'Pre-1.095 (Hard Copy)'!BR191, 0)=0, " ", ('Blocks A'!DI205-'Pre-1.095 (Hard Copy)'!BR191))</f>
        <v> </v>
      </c>
      <c r="BS191" s="1014" t="str">
        <f>IF(IFERROR('Blocks A'!DJ205-'Pre-1.095 (Hard Copy)'!BS191, 0)=0, " ", ('Blocks A'!DJ205-'Pre-1.095 (Hard Copy)'!BS191))</f>
        <v>-18</v>
      </c>
      <c r="BT191" s="1014" t="str">
        <f>IF(IFERROR('Blocks A'!DK205-'Pre-1.095 (Hard Copy)'!BT191, 0)=0, " ", ('Blocks A'!DK205-'Pre-1.095 (Hard Copy)'!BT191))</f>
        <v> </v>
      </c>
      <c r="BU191" s="1014" t="str">
        <f>IF(IFERROR('Blocks A'!DL205-'Pre-1.095 (Hard Copy)'!BU191, 0)=0, " ", ('Blocks A'!DL205-'Pre-1.095 (Hard Copy)'!BU191))</f>
        <v> </v>
      </c>
      <c r="BV191" s="1014" t="str">
        <f>IF(IFERROR('Blocks A'!DM205-'Pre-1.095 (Hard Copy)'!BV191, 0)=0, " ", ('Blocks A'!DM205-'Pre-1.095 (Hard Copy)'!BV191))</f>
        <v> </v>
      </c>
      <c r="BW191" s="1014" t="str">
        <f>IF(IFERROR('Blocks A'!DN205-'Pre-1.095 (Hard Copy)'!BW191, 0)=0, " ", ('Blocks A'!DN205-'Pre-1.095 (Hard Copy)'!BW191))</f>
        <v> </v>
      </c>
      <c r="BX191" s="1014" t="str">
        <f>IF(IFERROR('Blocks A'!DO205-'Pre-1.095 (Hard Copy)'!BX191, 0)=0, " ", ('Blocks A'!DO205-'Pre-1.095 (Hard Copy)'!BX191))</f>
        <v> </v>
      </c>
      <c r="BY191" s="1014" t="str">
        <f>IF(IFERROR('Blocks A'!DP205-'Pre-1.095 (Hard Copy)'!BY191, 0)=0, " ", ('Blocks A'!DP205-'Pre-1.095 (Hard Copy)'!BY191))</f>
        <v> </v>
      </c>
      <c r="BZ191" s="1014" t="str">
        <f>IF(IFERROR('Blocks A'!DQ205-'Pre-1.095 (Hard Copy)'!BZ191, 0)=0, " ", ('Blocks A'!DQ205-'Pre-1.095 (Hard Copy)'!BZ191))</f>
        <v> </v>
      </c>
      <c r="CA191" s="1014" t="str">
        <f>IF(IFERROR('Blocks A'!DR205-'Pre-1.095 (Hard Copy)'!CA191, 0)=0, " ", ('Blocks A'!DR205-'Pre-1.095 (Hard Copy)'!CA191))</f>
        <v> </v>
      </c>
      <c r="CB191" s="1014" t="str">
        <f>IF(IFERROR('Blocks A'!DS205-'Pre-1.095 (Hard Copy)'!CB191, 0)=0, " ", ('Blocks A'!DS205-'Pre-1.095 (Hard Copy)'!CB191))</f>
        <v> </v>
      </c>
      <c r="CC191" s="1014" t="str">
        <f>IF(IFERROR('Blocks A'!DT205-'Pre-1.095 (Hard Copy)'!CC191, 0)=0, " ", ('Blocks A'!DT205-'Pre-1.095 (Hard Copy)'!CC191))</f>
        <v>-10</v>
      </c>
      <c r="CD191" s="1014" t="str">
        <f>IF(IFERROR('Blocks A'!DU205-'Pre-1.095 (Hard Copy)'!CD191, 0)=0, " ", ('Blocks A'!DU205-'Pre-1.095 (Hard Copy)'!CD191))</f>
        <v>-18</v>
      </c>
      <c r="CE191" s="1014" t="str">
        <f>IF(IFERROR('Blocks A'!DX205-'Pre-1.095 (Hard Copy)'!CE191, 0)=0, " ", ('Blocks A'!DX205-'Pre-1.095 (Hard Copy)'!CE191))</f>
        <v>-1</v>
      </c>
      <c r="CF191" s="1014" t="str">
        <f>IF(IFERROR('Blocks A'!DY205-'Pre-1.095 (Hard Copy)'!CF191, 0)=0, " ", ('Blocks A'!DY205-'Pre-1.095 (Hard Copy)'!CF191))</f>
        <v>-107</v>
      </c>
      <c r="CG191" s="1016" t="str">
        <f>IF(IFERROR('Blocks A'!DZ205-'Pre-1.095 (Hard Copy)'!CG191, 0)=0, " ", ('Blocks A'!DZ205-'Pre-1.095 (Hard Copy)'!CG191))</f>
        <v>-0.0001</v>
      </c>
      <c r="CH191" s="1015" t="str">
        <f>IF(IFERROR('Blocks A'!DV205-'Pre-1.095 (Hard Copy)'!CH191, 0)=0, " ", ('Blocks A'!DV205-'Pre-1.095 (Hard Copy)'!CH191))</f>
        <v>-1.3</v>
      </c>
      <c r="CI191" s="1015" t="str">
        <f>IF(IFERROR('Blocks A'!DW205-'Pre-1.095 (Hard Copy)'!CI191, 0)=0, " ", ('Blocks A'!DW205-'Pre-1.095 (Hard Copy)'!CI191))</f>
        <v>-6.6</v>
      </c>
      <c r="CJ191" s="1014" t="str">
        <f>IF(IFERROR('Blocks A'!EA205-'Pre-1.095 (Hard Copy)'!CJ191, 0)=0, " ", ('Blocks A'!EA205-'Pre-1.095 (Hard Copy)'!CJ191))</f>
        <v>-1</v>
      </c>
      <c r="CK191" s="1017" t="str">
        <f>IF(IFERROR('Blocks A'!EB205-'Pre-1.095 (Hard Copy)'!CK191, 0)=0, " ", ('Blocks A'!EB205-'Pre-1.095 (Hard Copy)'!CK191))</f>
        <v>-0.01</v>
      </c>
      <c r="CL191" s="1017" t="str">
        <f>IF(IFERROR('Blocks A'!EC205-'Pre-1.095 (Hard Copy)'!CL191, 0)=0, " ", ('Blocks A'!EC205-'Pre-1.095 (Hard Copy)'!CL191))</f>
        <v>-0.00</v>
      </c>
      <c r="CM191" s="1017" t="str">
        <f>IF(IFERROR('Blocks A'!EH205-'Pre-1.095 (Hard Copy)'!CM191, 0)=0, " ", ('Blocks A'!EH205-'Pre-1.095 (Hard Copy)'!CM191))</f>
        <v>-0.00</v>
      </c>
      <c r="CN191" s="1014" t="str">
        <f>IF(IFERROR('Blocks A'!ED205-'Pre-1.095 (Hard Copy)'!CN191, 0)=0, " ", ('Blocks A'!ED205-'Pre-1.095 (Hard Copy)'!CN191))</f>
        <v>-107</v>
      </c>
      <c r="CO191" s="1017" t="str">
        <f>IF(IFERROR('Blocks A'!EE205-'Pre-1.095 (Hard Copy)'!CO191, 0)=0, " ", ('Blocks A'!EE205-'Pre-1.095 (Hard Copy)'!CO191))</f>
        <v>-0.11</v>
      </c>
      <c r="CP191" s="1017" t="str">
        <f>IF(IFERROR('Blocks A'!EF205-'Pre-1.095 (Hard Copy)'!CP191, 0)=0, " ", ('Blocks A'!EF205-'Pre-1.095 (Hard Copy)'!CP191))</f>
        <v>-0.00</v>
      </c>
      <c r="CQ191" s="1016" t="str">
        <f>IF(IFERROR('Blocks A'!EG205-'Pre-1.095 (Hard Copy)'!CQ191, 0)=0, " ", ('Blocks A'!EG205-'Pre-1.095 (Hard Copy)'!CQ191))</f>
        <v>-0.0001</v>
      </c>
      <c r="CR191" s="1018" t="s">
        <v>12</v>
      </c>
    </row>
    <row r="192">
      <c r="B192" s="1019" t="s">
        <v>1060</v>
      </c>
      <c r="C192" s="969" t="s">
        <v>886</v>
      </c>
      <c r="D192" s="969">
        <v>1.0</v>
      </c>
      <c r="E192" s="969">
        <v>1.0</v>
      </c>
      <c r="F192" s="969">
        <v>1.0</v>
      </c>
      <c r="G192" s="1014" t="str">
        <f>IF(IFERROR('Blocks A'!G206-'Pre-1.095 (Hard Copy)'!G192, 0)=0, " ", ('Blocks A'!G206-'Pre-1.095 (Hard Copy)'!G192))</f>
        <v> </v>
      </c>
      <c r="H192" s="1014" t="str">
        <f>IF(IFERROR('Blocks A'!H206-'Pre-1.095 (Hard Copy)'!H192, 0)=0, " ", ('Blocks A'!H206-'Pre-1.095 (Hard Copy)'!H192))</f>
        <v> </v>
      </c>
      <c r="I192" s="1014" t="str">
        <f>IF(IFERROR('Blocks A'!I206-'Pre-1.095 (Hard Copy)'!I192, 0)=0, " ", ('Blocks A'!I206-'Pre-1.095 (Hard Copy)'!I192))</f>
        <v> </v>
      </c>
      <c r="J192" s="1014" t="str">
        <f>IF(IFERROR('Blocks A'!J206-'Pre-1.095 (Hard Copy)'!J192, 0)=0, " ", ('Blocks A'!J206-'Pre-1.095 (Hard Copy)'!J192))</f>
        <v> </v>
      </c>
      <c r="K192" s="1014" t="str">
        <f>IF(IFERROR('Blocks A'!K206-'Pre-1.095 (Hard Copy)'!K192, 0)=0, " ", ('Blocks A'!K206-'Pre-1.095 (Hard Copy)'!K192))</f>
        <v> </v>
      </c>
      <c r="L192" s="1014" t="str">
        <f>IF(IFERROR('Blocks A'!L206-'Pre-1.095 (Hard Copy)'!L192, 0)=0, " ", ('Blocks A'!L206-'Pre-1.095 (Hard Copy)'!L192))</f>
        <v> </v>
      </c>
      <c r="M192" s="1014" t="str">
        <f>IF(IFERROR('Blocks A'!N206-'Pre-1.095 (Hard Copy)'!M192, 0)=0, " ", ('Blocks A'!N206-'Pre-1.095 (Hard Copy)'!M192))</f>
        <v> </v>
      </c>
      <c r="N192" s="1014" t="str">
        <f>IF(IFERROR('Blocks A'!O206-'Pre-1.095 (Hard Copy)'!N192, 0)=0, " ", ('Blocks A'!O206-'Pre-1.095 (Hard Copy)'!N192))</f>
        <v> </v>
      </c>
      <c r="O192" s="1014" t="str">
        <f>IF(IFERROR('Blocks A'!P206-'Pre-1.095 (Hard Copy)'!O192, 0)=0, " ", ('Blocks A'!P206-'Pre-1.095 (Hard Copy)'!O192))</f>
        <v> </v>
      </c>
      <c r="P192" s="1014" t="str">
        <f>IF(IFERROR('Blocks A'!Q206-'Pre-1.095 (Hard Copy)'!P192, 0)=0, " ", ('Blocks A'!Q206-'Pre-1.095 (Hard Copy)'!P192))</f>
        <v> </v>
      </c>
      <c r="Q192" s="1014" t="str">
        <f>IF(IFERROR('Blocks A'!R206-'Pre-1.095 (Hard Copy)'!Q192, 0)=0, " ", ('Blocks A'!R206-'Pre-1.095 (Hard Copy)'!Q192))</f>
        <v> </v>
      </c>
      <c r="R192" s="1014" t="str">
        <f>IF(IFERROR('Blocks A'!S206-'Pre-1.095 (Hard Copy)'!R192, 0)=0, " ", ('Blocks A'!S206-'Pre-1.095 (Hard Copy)'!R192))</f>
        <v> </v>
      </c>
      <c r="S192" s="1014" t="str">
        <f>IF(IFERROR('Blocks A'!T206-'Pre-1.095 (Hard Copy)'!S192, 0)=0, " ", ('Blocks A'!T206-'Pre-1.095 (Hard Copy)'!S192))</f>
        <v> </v>
      </c>
      <c r="T192" s="1014" t="str">
        <f>IF(IFERROR('Blocks A'!M206-'Pre-1.095 (Hard Copy)'!T192, 0)=0, " ", ('Blocks A'!M206-'Pre-1.095 (Hard Copy)'!T192))</f>
        <v> </v>
      </c>
      <c r="U192" s="1014" t="str">
        <f>IF(IFERROR('Blocks A'!U206-'Pre-1.095 (Hard Copy)'!U192, 0)=0, " ", ('Blocks A'!U206-'Pre-1.095 (Hard Copy)'!U192))</f>
        <v> </v>
      </c>
      <c r="V192" s="1014" t="str">
        <f>IF(IFERROR('Blocks A'!V206-'Pre-1.095 (Hard Copy)'!V192, 0)=0, " ", ('Blocks A'!V206-'Pre-1.095 (Hard Copy)'!V192))</f>
        <v> </v>
      </c>
      <c r="W192" s="1014" t="str">
        <f>IF(IFERROR('Blocks A'!W206-'Pre-1.095 (Hard Copy)'!W192, 0)=0, " ", ('Blocks A'!W206-'Pre-1.095 (Hard Copy)'!W192))</f>
        <v> </v>
      </c>
      <c r="X192" s="1014" t="str">
        <f>IF(IFERROR('Blocks A'!X206-'Pre-1.095 (Hard Copy)'!X192, 0)=0, " ", ('Blocks A'!X206-'Pre-1.095 (Hard Copy)'!X192))</f>
        <v> </v>
      </c>
      <c r="Y192" s="1014" t="str">
        <f>IF(IFERROR('Blocks A'!AC206-'Pre-1.095 (Hard Copy)'!Y192, 0)=0, " ", ('Blocks A'!AC206-'Pre-1.095 (Hard Copy)'!Y192))</f>
        <v> </v>
      </c>
      <c r="Z192" s="1014" t="str">
        <f>IF(IFERROR('Blocks A'!Y206-'Pre-1.095 (Hard Copy)'!Z192, 0)=0, " ", ('Blocks A'!Y206-'Pre-1.095 (Hard Copy)'!Z192))</f>
        <v> </v>
      </c>
      <c r="AA192" s="1014" t="str">
        <f>IF(IFERROR('Blocks A'!Z206-'Pre-1.095 (Hard Copy)'!AA192, 0)=0, " ", ('Blocks A'!Z206-'Pre-1.095 (Hard Copy)'!AA192))</f>
        <v> </v>
      </c>
      <c r="AB192" s="1014" t="str">
        <f>IF(IFERROR('Blocks A'!AA206-'Pre-1.095 (Hard Copy)'!AB192, 0)=0, " ", ('Blocks A'!AA206-'Pre-1.095 (Hard Copy)'!AB192))</f>
        <v> </v>
      </c>
      <c r="AC192" s="1014" t="str">
        <f>IF(IFERROR('Blocks A'!AB206-'Pre-1.095 (Hard Copy)'!AC192, 0)=0, " ", ('Blocks A'!AB206-'Pre-1.095 (Hard Copy)'!AC192))</f>
        <v> </v>
      </c>
      <c r="AD192" s="1014" t="str">
        <f>IF(IFERROR('Blocks A'!AY206-'Pre-1.095 (Hard Copy)'!AD192, 0)=0, " ", ('Blocks A'!AY206-'Pre-1.095 (Hard Copy)'!AD192))</f>
        <v> </v>
      </c>
      <c r="AE192" s="1014" t="str">
        <f>IF(IFERROR('Blocks A'!AZ206-'Pre-1.095 (Hard Copy)'!AE192, 0)=0, " ", ('Blocks A'!AZ206-'Pre-1.095 (Hard Copy)'!AE192))</f>
        <v> </v>
      </c>
      <c r="AF192" s="1014" t="str">
        <f>IF(IFERROR('Blocks A'!BA206-'Pre-1.095 (Hard Copy)'!AF192, 0)=0, " ", ('Blocks A'!BA206-'Pre-1.095 (Hard Copy)'!AF192))</f>
        <v> </v>
      </c>
      <c r="AG192" s="1014" t="str">
        <f>IF(IFERROR('Blocks A'!BB206-'Pre-1.095 (Hard Copy)'!AG192, 0)=0, " ", ('Blocks A'!BB206-'Pre-1.095 (Hard Copy)'!AG192))</f>
        <v> </v>
      </c>
      <c r="AH192" s="1014" t="str">
        <f>IF(IFERROR('Blocks A'!BC206-'Pre-1.095 (Hard Copy)'!AH192, 0)=0, " ", ('Blocks A'!BC206-'Pre-1.095 (Hard Copy)'!AH192))</f>
        <v> </v>
      </c>
      <c r="AI192" s="1014" t="str">
        <f>IF(IFERROR('Blocks A'!BJ206-'Pre-1.095 (Hard Copy)'!AI192, 0)=0, " ", ('Blocks A'!BJ206-'Pre-1.095 (Hard Copy)'!AI192))</f>
        <v> </v>
      </c>
      <c r="AJ192" s="1014" t="str">
        <f>IF(IFERROR('Blocks A'!BD206-'Pre-1.095 (Hard Copy)'!AJ192, 0)=0, " ", ('Blocks A'!BD206-'Pre-1.095 (Hard Copy)'!AJ192))</f>
        <v> </v>
      </c>
      <c r="AK192" s="1014" t="str">
        <f>IF(IFERROR('Blocks A'!BE206-'Pre-1.095 (Hard Copy)'!AK192, 0)=0, " ", ('Blocks A'!BE206-'Pre-1.095 (Hard Copy)'!AK192))</f>
        <v> </v>
      </c>
      <c r="AL192" s="1014" t="str">
        <f>IF(IFERROR('Blocks A'!BF206-'Pre-1.095 (Hard Copy)'!AL192, 0)=0, " ", ('Blocks A'!BF206-'Pre-1.095 (Hard Copy)'!AL192))</f>
        <v> </v>
      </c>
      <c r="AM192" s="1014" t="str">
        <f>IF(IFERROR('Blocks A'!BG206-'Pre-1.095 (Hard Copy)'!AM192, 0)=0, " ", ('Blocks A'!BG206-'Pre-1.095 (Hard Copy)'!AM192))</f>
        <v> </v>
      </c>
      <c r="AN192" s="1014" t="str">
        <f>IF(IFERROR('Blocks A'!BH206-'Pre-1.095 (Hard Copy)'!AN192, 0)=0, " ", ('Blocks A'!BH206-'Pre-1.095 (Hard Copy)'!AN192))</f>
        <v> </v>
      </c>
      <c r="AO192" s="1014" t="str">
        <f>IF(IFERROR('Blocks A'!BI206-'Pre-1.095 (Hard Copy)'!AO192, 0)=0, " ", ('Blocks A'!BI206-'Pre-1.095 (Hard Copy)'!AO192))</f>
        <v> </v>
      </c>
      <c r="AP192" s="1014" t="str">
        <f>IF(IFERROR('Blocks A'!BK206-'Pre-1.095 (Hard Copy)'!AP192, 0)=0, " ", ('Blocks A'!BK206-'Pre-1.095 (Hard Copy)'!AP192))</f>
        <v> </v>
      </c>
      <c r="AQ192" s="1014" t="str">
        <f>IF(IFERROR('Blocks A'!BL206-'Pre-1.095 (Hard Copy)'!AQ192, 0)=0, " ", ('Blocks A'!BL206-'Pre-1.095 (Hard Copy)'!AQ192))</f>
        <v> </v>
      </c>
      <c r="AR192" s="1014" t="str">
        <f>IF(IFERROR('Blocks A'!BM206-'Pre-1.095 (Hard Copy)'!AR192, 0)=0, " ", ('Blocks A'!BM206-'Pre-1.095 (Hard Copy)'!AR192))</f>
        <v> </v>
      </c>
      <c r="AS192" s="1014" t="str">
        <f>IF(IFERROR('Blocks A'!BO206-'Pre-1.095 (Hard Copy)'!AS192, 0)=0, " ", ('Blocks A'!BO206-'Pre-1.095 (Hard Copy)'!AS192))</f>
        <v> </v>
      </c>
      <c r="AT192" s="1014" t="str">
        <f>IF(IFERROR('Blocks A'!BP206-'Pre-1.095 (Hard Copy)'!AT192, 0)=0, " ", ('Blocks A'!BP206-'Pre-1.095 (Hard Copy)'!AT192))</f>
        <v> </v>
      </c>
      <c r="AU192" s="1014" t="str">
        <f>IF(IFERROR('Blocks A'!BQ206-'Pre-1.095 (Hard Copy)'!AU192, 0)=0, " ", ('Blocks A'!BQ206-'Pre-1.095 (Hard Copy)'!AU192))</f>
        <v> </v>
      </c>
      <c r="AV192" s="1014" t="str">
        <f>IF(IFERROR('Blocks A'!BR206-'Pre-1.095 (Hard Copy)'!AV192, 0)=0, " ", ('Blocks A'!BR206-'Pre-1.095 (Hard Copy)'!AV192))</f>
        <v> </v>
      </c>
      <c r="AW192" s="1014" t="str">
        <f>IF(IFERROR('Blocks A'!BS206-'Pre-1.095 (Hard Copy)'!AW192, 0)=0, " ", ('Blocks A'!BS206-'Pre-1.095 (Hard Copy)'!AW192))</f>
        <v> </v>
      </c>
      <c r="AX192" s="1014" t="str">
        <f>IF(IFERROR('Blocks A'!BT206-'Pre-1.095 (Hard Copy)'!AX192, 0)=0, " ", ('Blocks A'!BT206-'Pre-1.095 (Hard Copy)'!AX192))</f>
        <v> </v>
      </c>
      <c r="AY192" s="1014" t="str">
        <f>IF(IFERROR('Blocks A'!BU206-'Pre-1.095 (Hard Copy)'!AY192, 0)=0, " ", ('Blocks A'!BU206-'Pre-1.095 (Hard Copy)'!AY192))</f>
        <v> </v>
      </c>
      <c r="AZ192" s="1014" t="str">
        <f>IF(IFERROR('Blocks A'!BW206-'Pre-1.095 (Hard Copy)'!AZ192, 0)=0, " ", ('Blocks A'!BW206-'Pre-1.095 (Hard Copy)'!AZ192))</f>
        <v> </v>
      </c>
      <c r="BA192" s="1014" t="str">
        <f>IF(IFERROR('Blocks A'!BX206-'Pre-1.095 (Hard Copy)'!BA192, 0)=0, " ", ('Blocks A'!BX206-'Pre-1.095 (Hard Copy)'!BA192))</f>
        <v> </v>
      </c>
      <c r="BB192" s="1014" t="str">
        <f>IF(IFERROR('Blocks A'!BY206-'Pre-1.095 (Hard Copy)'!BB192, 0)=0, " ", ('Blocks A'!BY206-'Pre-1.095 (Hard Copy)'!BB192))</f>
        <v> </v>
      </c>
      <c r="BC192" s="1015" t="str">
        <f>IF(IFERROR('Blocks A'!BZ206-'Pre-1.095 (Hard Copy)'!BC192, 0)=0, " ", ('Blocks A'!BZ206-'Pre-1.095 (Hard Copy)'!BC192))</f>
        <v> </v>
      </c>
      <c r="BD192" s="1014" t="str">
        <f>IF(IFERROR('Blocks A'!BV206-'Pre-1.095 (Hard Copy)'!BD192, 0)=0, " ", ('Blocks A'!BV206-'Pre-1.095 (Hard Copy)'!BD192))</f>
        <v> </v>
      </c>
      <c r="BE192" s="1014" t="str">
        <f>IF(IFERROR('Blocks A'!CB206-'Pre-1.095 (Hard Copy)'!BE192, 0)=0, " ", ('Blocks A'!CB206-'Pre-1.095 (Hard Copy)'!BE192))</f>
        <v> </v>
      </c>
      <c r="BF192" s="1014" t="str">
        <f>IF(IFERROR('Blocks A'!CC206-'Pre-1.095 (Hard Copy)'!BF192, 0)=0, " ", ('Blocks A'!CC206-'Pre-1.095 (Hard Copy)'!BF192))</f>
        <v>+0</v>
      </c>
      <c r="BG192" s="1016" t="str">
        <f>IF(IFERROR('Blocks A'!CD206-'Pre-1.095 (Hard Copy)'!BG192, 0)=0, " ", ('Blocks A'!CD206-'Pre-1.095 (Hard Copy)'!BG192))</f>
        <v>+0.0000</v>
      </c>
      <c r="BH192" s="1014" t="str">
        <f>IF(IFERROR('Blocks A'!CE206-'Pre-1.095 (Hard Copy)'!BH192, 0)=0, " ", ('Blocks A'!CE206-'Pre-1.095 (Hard Copy)'!BH192))</f>
        <v> </v>
      </c>
      <c r="BI192" s="1014" t="str">
        <f>IF(IFERROR('Blocks A'!CZ206-'Pre-1.095 (Hard Copy)'!BI192, 0)=0, " ", ('Blocks A'!CZ206-'Pre-1.095 (Hard Copy)'!BI192))</f>
        <v>-4</v>
      </c>
      <c r="BJ192" s="1014" t="str">
        <f>IF(IFERROR('Blocks A'!DA206-'Pre-1.095 (Hard Copy)'!BJ192, 0)=0, " ", ('Blocks A'!DA206-'Pre-1.095 (Hard Copy)'!BJ192))</f>
        <v> </v>
      </c>
      <c r="BK192" s="1014" t="str">
        <f>IF(IFERROR('Blocks A'!DB206-'Pre-1.095 (Hard Copy)'!BK192, 0)=0, " ", ('Blocks A'!DB206-'Pre-1.095 (Hard Copy)'!BK192))</f>
        <v> </v>
      </c>
      <c r="BL192" s="1014" t="str">
        <f>IF(IFERROR('Blocks A'!DC206-'Pre-1.095 (Hard Copy)'!BL192, 0)=0, " ", ('Blocks A'!DC206-'Pre-1.095 (Hard Copy)'!BL192))</f>
        <v> </v>
      </c>
      <c r="BM192" s="1014" t="str">
        <f>IF(IFERROR('Blocks A'!DD206-'Pre-1.095 (Hard Copy)'!BM192, 0)=0, " ", ('Blocks A'!DD206-'Pre-1.095 (Hard Copy)'!BM192))</f>
        <v> </v>
      </c>
      <c r="BN192" s="1014" t="str">
        <f>IF(IFERROR('Blocks A'!DE206-'Pre-1.095 (Hard Copy)'!BN192, 0)=0, " ", ('Blocks A'!DE206-'Pre-1.095 (Hard Copy)'!BN192))</f>
        <v> </v>
      </c>
      <c r="BO192" s="1014" t="str">
        <f>IF(IFERROR('Blocks A'!DF206-'Pre-1.095 (Hard Copy)'!BO192, 0)=0, " ", ('Blocks A'!DF206-'Pre-1.095 (Hard Copy)'!BO192))</f>
        <v> </v>
      </c>
      <c r="BP192" s="1014" t="str">
        <f>IF(IFERROR('Blocks A'!DG206-'Pre-1.095 (Hard Copy)'!BP192, 0)=0, " ", ('Blocks A'!DG206-'Pre-1.095 (Hard Copy)'!BP192))</f>
        <v> </v>
      </c>
      <c r="BQ192" s="1014" t="str">
        <f>IF(IFERROR('Blocks A'!DH206-'Pre-1.095 (Hard Copy)'!BQ192, 0)=0, " ", ('Blocks A'!DH206-'Pre-1.095 (Hard Copy)'!BQ192))</f>
        <v> </v>
      </c>
      <c r="BR192" s="1014" t="str">
        <f>IF(IFERROR('Blocks A'!DI206-'Pre-1.095 (Hard Copy)'!BR192, 0)=0, " ", ('Blocks A'!DI206-'Pre-1.095 (Hard Copy)'!BR192))</f>
        <v> </v>
      </c>
      <c r="BS192" s="1014" t="str">
        <f>IF(IFERROR('Blocks A'!DJ206-'Pre-1.095 (Hard Copy)'!BS192, 0)=0, " ", ('Blocks A'!DJ206-'Pre-1.095 (Hard Copy)'!BS192))</f>
        <v>-7</v>
      </c>
      <c r="BT192" s="1014" t="str">
        <f>IF(IFERROR('Blocks A'!DK206-'Pre-1.095 (Hard Copy)'!BT192, 0)=0, " ", ('Blocks A'!DK206-'Pre-1.095 (Hard Copy)'!BT192))</f>
        <v> </v>
      </c>
      <c r="BU192" s="1014" t="str">
        <f>IF(IFERROR('Blocks A'!DL206-'Pre-1.095 (Hard Copy)'!BU192, 0)=0, " ", ('Blocks A'!DL206-'Pre-1.095 (Hard Copy)'!BU192))</f>
        <v> </v>
      </c>
      <c r="BV192" s="1014" t="str">
        <f>IF(IFERROR('Blocks A'!DM206-'Pre-1.095 (Hard Copy)'!BV192, 0)=0, " ", ('Blocks A'!DM206-'Pre-1.095 (Hard Copy)'!BV192))</f>
        <v> </v>
      </c>
      <c r="BW192" s="1014" t="str">
        <f>IF(IFERROR('Blocks A'!DN206-'Pre-1.095 (Hard Copy)'!BW192, 0)=0, " ", ('Blocks A'!DN206-'Pre-1.095 (Hard Copy)'!BW192))</f>
        <v> </v>
      </c>
      <c r="BX192" s="1014" t="str">
        <f>IF(IFERROR('Blocks A'!DO206-'Pre-1.095 (Hard Copy)'!BX192, 0)=0, " ", ('Blocks A'!DO206-'Pre-1.095 (Hard Copy)'!BX192))</f>
        <v> </v>
      </c>
      <c r="BY192" s="1014" t="str">
        <f>IF(IFERROR('Blocks A'!DP206-'Pre-1.095 (Hard Copy)'!BY192, 0)=0, " ", ('Blocks A'!DP206-'Pre-1.095 (Hard Copy)'!BY192))</f>
        <v> </v>
      </c>
      <c r="BZ192" s="1014" t="str">
        <f>IF(IFERROR('Blocks A'!DQ206-'Pre-1.095 (Hard Copy)'!BZ192, 0)=0, " ", ('Blocks A'!DQ206-'Pre-1.095 (Hard Copy)'!BZ192))</f>
        <v> </v>
      </c>
      <c r="CA192" s="1014" t="str">
        <f>IF(IFERROR('Blocks A'!DR206-'Pre-1.095 (Hard Copy)'!CA192, 0)=0, " ", ('Blocks A'!DR206-'Pre-1.095 (Hard Copy)'!CA192))</f>
        <v> </v>
      </c>
      <c r="CB192" s="1014" t="str">
        <f>IF(IFERROR('Blocks A'!DS206-'Pre-1.095 (Hard Copy)'!CB192, 0)=0, " ", ('Blocks A'!DS206-'Pre-1.095 (Hard Copy)'!CB192))</f>
        <v> </v>
      </c>
      <c r="CC192" s="1014" t="str">
        <f>IF(IFERROR('Blocks A'!DT206-'Pre-1.095 (Hard Copy)'!CC192, 0)=0, " ", ('Blocks A'!DT206-'Pre-1.095 (Hard Copy)'!CC192))</f>
        <v>-4</v>
      </c>
      <c r="CD192" s="1014" t="str">
        <f>IF(IFERROR('Blocks A'!DU206-'Pre-1.095 (Hard Copy)'!CD192, 0)=0, " ", ('Blocks A'!DU206-'Pre-1.095 (Hard Copy)'!CD192))</f>
        <v>-7</v>
      </c>
      <c r="CE192" s="1014" t="str">
        <f>IF(IFERROR('Blocks A'!DX206-'Pre-1.095 (Hard Copy)'!CE192, 0)=0, " ", ('Blocks A'!DX206-'Pre-1.095 (Hard Copy)'!CE192))</f>
        <v>-0</v>
      </c>
      <c r="CF192" s="1014" t="str">
        <f>IF(IFERROR('Blocks A'!DY206-'Pre-1.095 (Hard Copy)'!CF192, 0)=0, " ", ('Blocks A'!DY206-'Pre-1.095 (Hard Copy)'!CF192))</f>
        <v>-43</v>
      </c>
      <c r="CG192" s="1016" t="str">
        <f>IF(IFERROR('Blocks A'!DZ206-'Pre-1.095 (Hard Copy)'!CG192, 0)=0, " ", ('Blocks A'!DZ206-'Pre-1.095 (Hard Copy)'!CG192))</f>
        <v>-0.0000</v>
      </c>
      <c r="CH192" s="1015" t="str">
        <f>IF(IFERROR('Blocks A'!DV206-'Pre-1.095 (Hard Copy)'!CH192, 0)=0, " ", ('Blocks A'!DV206-'Pre-1.095 (Hard Copy)'!CH192))</f>
        <v>-0.5</v>
      </c>
      <c r="CI192" s="1015" t="str">
        <f>IF(IFERROR('Blocks A'!DW206-'Pre-1.095 (Hard Copy)'!CI192, 0)=0, " ", ('Blocks A'!DW206-'Pre-1.095 (Hard Copy)'!CI192))</f>
        <v>-2.6</v>
      </c>
      <c r="CJ192" s="1014" t="str">
        <f>IF(IFERROR('Blocks A'!EA206-'Pre-1.095 (Hard Copy)'!CJ192, 0)=0, " ", ('Blocks A'!EA206-'Pre-1.095 (Hard Copy)'!CJ192))</f>
        <v>-0</v>
      </c>
      <c r="CK192" s="1017" t="str">
        <f>IF(IFERROR('Blocks A'!EB206-'Pre-1.095 (Hard Copy)'!CK192, 0)=0, " ", ('Blocks A'!EB206-'Pre-1.095 (Hard Copy)'!CK192))</f>
        <v>-0.00</v>
      </c>
      <c r="CL192" s="1017" t="str">
        <f>IF(IFERROR('Blocks A'!EC206-'Pre-1.095 (Hard Copy)'!CL192, 0)=0, " ", ('Blocks A'!EC206-'Pre-1.095 (Hard Copy)'!CL192))</f>
        <v>-0.00</v>
      </c>
      <c r="CM192" s="1017" t="str">
        <f>IF(IFERROR('Blocks A'!EH206-'Pre-1.095 (Hard Copy)'!CM192, 0)=0, " ", ('Blocks A'!EH206-'Pre-1.095 (Hard Copy)'!CM192))</f>
        <v>-0.00</v>
      </c>
      <c r="CN192" s="1014" t="str">
        <f>IF(IFERROR('Blocks A'!ED206-'Pre-1.095 (Hard Copy)'!CN192, 0)=0, " ", ('Blocks A'!ED206-'Pre-1.095 (Hard Copy)'!CN192))</f>
        <v>-43</v>
      </c>
      <c r="CO192" s="1017" t="str">
        <f>IF(IFERROR('Blocks A'!EE206-'Pre-1.095 (Hard Copy)'!CO192, 0)=0, " ", ('Blocks A'!EE206-'Pre-1.095 (Hard Copy)'!CO192))</f>
        <v>-0.04</v>
      </c>
      <c r="CP192" s="1017" t="str">
        <f>IF(IFERROR('Blocks A'!EF206-'Pre-1.095 (Hard Copy)'!CP192, 0)=0, " ", ('Blocks A'!EF206-'Pre-1.095 (Hard Copy)'!CP192))</f>
        <v>-0.00</v>
      </c>
      <c r="CQ192" s="1016" t="str">
        <f>IF(IFERROR('Blocks A'!EG206-'Pre-1.095 (Hard Copy)'!CQ192, 0)=0, " ", ('Blocks A'!EG206-'Pre-1.095 (Hard Copy)'!CQ192))</f>
        <v>-0.0000</v>
      </c>
      <c r="CR192" s="1018" t="s">
        <v>12</v>
      </c>
    </row>
    <row r="193">
      <c r="B193" s="1013" t="s">
        <v>1061</v>
      </c>
      <c r="C193" s="969" t="s">
        <v>886</v>
      </c>
      <c r="D193" s="969">
        <v>1.0</v>
      </c>
      <c r="E193" s="969">
        <v>1.0</v>
      </c>
      <c r="F193" s="969">
        <v>1.0</v>
      </c>
      <c r="G193" s="1014" t="str">
        <f>IF(IFERROR('Blocks A'!G207-'Pre-1.095 (Hard Copy)'!G193, 0)=0, " ", ('Blocks A'!G207-'Pre-1.095 (Hard Copy)'!G193))</f>
        <v> </v>
      </c>
      <c r="H193" s="1014" t="str">
        <f>IF(IFERROR('Blocks A'!H207-'Pre-1.095 (Hard Copy)'!H193, 0)=0, " ", ('Blocks A'!H207-'Pre-1.095 (Hard Copy)'!H193))</f>
        <v> </v>
      </c>
      <c r="I193" s="1014" t="str">
        <f>IF(IFERROR('Blocks A'!I207-'Pre-1.095 (Hard Copy)'!I193, 0)=0, " ", ('Blocks A'!I207-'Pre-1.095 (Hard Copy)'!I193))</f>
        <v> </v>
      </c>
      <c r="J193" s="1014" t="str">
        <f>IF(IFERROR('Blocks A'!J207-'Pre-1.095 (Hard Copy)'!J193, 0)=0, " ", ('Blocks A'!J207-'Pre-1.095 (Hard Copy)'!J193))</f>
        <v> </v>
      </c>
      <c r="K193" s="1014" t="str">
        <f>IF(IFERROR('Blocks A'!K207-'Pre-1.095 (Hard Copy)'!K193, 0)=0, " ", ('Blocks A'!K207-'Pre-1.095 (Hard Copy)'!K193))</f>
        <v> </v>
      </c>
      <c r="L193" s="1014" t="str">
        <f>IF(IFERROR('Blocks A'!L207-'Pre-1.095 (Hard Copy)'!L193, 0)=0, " ", ('Blocks A'!L207-'Pre-1.095 (Hard Copy)'!L193))</f>
        <v> </v>
      </c>
      <c r="M193" s="1014" t="str">
        <f>IF(IFERROR('Blocks A'!N207-'Pre-1.095 (Hard Copy)'!M193, 0)=0, " ", ('Blocks A'!N207-'Pre-1.095 (Hard Copy)'!M193))</f>
        <v> </v>
      </c>
      <c r="N193" s="1014" t="str">
        <f>IF(IFERROR('Blocks A'!O207-'Pre-1.095 (Hard Copy)'!N193, 0)=0, " ", ('Blocks A'!O207-'Pre-1.095 (Hard Copy)'!N193))</f>
        <v> </v>
      </c>
      <c r="O193" s="1014" t="str">
        <f>IF(IFERROR('Blocks A'!P207-'Pre-1.095 (Hard Copy)'!O193, 0)=0, " ", ('Blocks A'!P207-'Pre-1.095 (Hard Copy)'!O193))</f>
        <v> </v>
      </c>
      <c r="P193" s="1014" t="str">
        <f>IF(IFERROR('Blocks A'!Q207-'Pre-1.095 (Hard Copy)'!P193, 0)=0, " ", ('Blocks A'!Q207-'Pre-1.095 (Hard Copy)'!P193))</f>
        <v> </v>
      </c>
      <c r="Q193" s="1014" t="str">
        <f>IF(IFERROR('Blocks A'!R207-'Pre-1.095 (Hard Copy)'!Q193, 0)=0, " ", ('Blocks A'!R207-'Pre-1.095 (Hard Copy)'!Q193))</f>
        <v> </v>
      </c>
      <c r="R193" s="1014" t="str">
        <f>IF(IFERROR('Blocks A'!S207-'Pre-1.095 (Hard Copy)'!R193, 0)=0, " ", ('Blocks A'!S207-'Pre-1.095 (Hard Copy)'!R193))</f>
        <v> </v>
      </c>
      <c r="S193" s="1014" t="str">
        <f>IF(IFERROR('Blocks A'!T207-'Pre-1.095 (Hard Copy)'!S193, 0)=0, " ", ('Blocks A'!T207-'Pre-1.095 (Hard Copy)'!S193))</f>
        <v> </v>
      </c>
      <c r="T193" s="1014" t="str">
        <f>IF(IFERROR('Blocks A'!M207-'Pre-1.095 (Hard Copy)'!T193, 0)=0, " ", ('Blocks A'!M207-'Pre-1.095 (Hard Copy)'!T193))</f>
        <v> </v>
      </c>
      <c r="U193" s="1014" t="str">
        <f>IF(IFERROR('Blocks A'!U207-'Pre-1.095 (Hard Copy)'!U193, 0)=0, " ", ('Blocks A'!U207-'Pre-1.095 (Hard Copy)'!U193))</f>
        <v> </v>
      </c>
      <c r="V193" s="1014" t="str">
        <f>IF(IFERROR('Blocks A'!V207-'Pre-1.095 (Hard Copy)'!V193, 0)=0, " ", ('Blocks A'!V207-'Pre-1.095 (Hard Copy)'!V193))</f>
        <v> </v>
      </c>
      <c r="W193" s="1014" t="str">
        <f>IF(IFERROR('Blocks A'!W207-'Pre-1.095 (Hard Copy)'!W193, 0)=0, " ", ('Blocks A'!W207-'Pre-1.095 (Hard Copy)'!W193))</f>
        <v> </v>
      </c>
      <c r="X193" s="1014" t="str">
        <f>IF(IFERROR('Blocks A'!X207-'Pre-1.095 (Hard Copy)'!X193, 0)=0, " ", ('Blocks A'!X207-'Pre-1.095 (Hard Copy)'!X193))</f>
        <v> </v>
      </c>
      <c r="Y193" s="1014" t="str">
        <f>IF(IFERROR('Blocks A'!AC207-'Pre-1.095 (Hard Copy)'!Y193, 0)=0, " ", ('Blocks A'!AC207-'Pre-1.095 (Hard Copy)'!Y193))</f>
        <v> </v>
      </c>
      <c r="Z193" s="1014" t="str">
        <f>IF(IFERROR('Blocks A'!Y207-'Pre-1.095 (Hard Copy)'!Z193, 0)=0, " ", ('Blocks A'!Y207-'Pre-1.095 (Hard Copy)'!Z193))</f>
        <v> </v>
      </c>
      <c r="AA193" s="1014" t="str">
        <f>IF(IFERROR('Blocks A'!Z207-'Pre-1.095 (Hard Copy)'!AA193, 0)=0, " ", ('Blocks A'!Z207-'Pre-1.095 (Hard Copy)'!AA193))</f>
        <v> </v>
      </c>
      <c r="AB193" s="1014" t="str">
        <f>IF(IFERROR('Blocks A'!AA207-'Pre-1.095 (Hard Copy)'!AB193, 0)=0, " ", ('Blocks A'!AA207-'Pre-1.095 (Hard Copy)'!AB193))</f>
        <v> </v>
      </c>
      <c r="AC193" s="1014" t="str">
        <f>IF(IFERROR('Blocks A'!AB207-'Pre-1.095 (Hard Copy)'!AC193, 0)=0, " ", ('Blocks A'!AB207-'Pre-1.095 (Hard Copy)'!AC193))</f>
        <v> </v>
      </c>
      <c r="AD193" s="1014" t="str">
        <f>IF(IFERROR('Blocks A'!AY207-'Pre-1.095 (Hard Copy)'!AD193, 0)=0, " ", ('Blocks A'!AY207-'Pre-1.095 (Hard Copy)'!AD193))</f>
        <v> </v>
      </c>
      <c r="AE193" s="1014" t="str">
        <f>IF(IFERROR('Blocks A'!AZ207-'Pre-1.095 (Hard Copy)'!AE193, 0)=0, " ", ('Blocks A'!AZ207-'Pre-1.095 (Hard Copy)'!AE193))</f>
        <v> </v>
      </c>
      <c r="AF193" s="1014" t="str">
        <f>IF(IFERROR('Blocks A'!BA207-'Pre-1.095 (Hard Copy)'!AF193, 0)=0, " ", ('Blocks A'!BA207-'Pre-1.095 (Hard Copy)'!AF193))</f>
        <v> </v>
      </c>
      <c r="AG193" s="1014" t="str">
        <f>IF(IFERROR('Blocks A'!BB207-'Pre-1.095 (Hard Copy)'!AG193, 0)=0, " ", ('Blocks A'!BB207-'Pre-1.095 (Hard Copy)'!AG193))</f>
        <v> </v>
      </c>
      <c r="AH193" s="1014" t="str">
        <f>IF(IFERROR('Blocks A'!BC207-'Pre-1.095 (Hard Copy)'!AH193, 0)=0, " ", ('Blocks A'!BC207-'Pre-1.095 (Hard Copy)'!AH193))</f>
        <v> </v>
      </c>
      <c r="AI193" s="1014" t="str">
        <f>IF(IFERROR('Blocks A'!BJ207-'Pre-1.095 (Hard Copy)'!AI193, 0)=0, " ", ('Blocks A'!BJ207-'Pre-1.095 (Hard Copy)'!AI193))</f>
        <v> </v>
      </c>
      <c r="AJ193" s="1014" t="str">
        <f>IF(IFERROR('Blocks A'!BD207-'Pre-1.095 (Hard Copy)'!AJ193, 0)=0, " ", ('Blocks A'!BD207-'Pre-1.095 (Hard Copy)'!AJ193))</f>
        <v> </v>
      </c>
      <c r="AK193" s="1014" t="str">
        <f>IF(IFERROR('Blocks A'!BE207-'Pre-1.095 (Hard Copy)'!AK193, 0)=0, " ", ('Blocks A'!BE207-'Pre-1.095 (Hard Copy)'!AK193))</f>
        <v> </v>
      </c>
      <c r="AL193" s="1014" t="str">
        <f>IF(IFERROR('Blocks A'!BF207-'Pre-1.095 (Hard Copy)'!AL193, 0)=0, " ", ('Blocks A'!BF207-'Pre-1.095 (Hard Copy)'!AL193))</f>
        <v> </v>
      </c>
      <c r="AM193" s="1014" t="str">
        <f>IF(IFERROR('Blocks A'!BG207-'Pre-1.095 (Hard Copy)'!AM193, 0)=0, " ", ('Blocks A'!BG207-'Pre-1.095 (Hard Copy)'!AM193))</f>
        <v> </v>
      </c>
      <c r="AN193" s="1014" t="str">
        <f>IF(IFERROR('Blocks A'!BH207-'Pre-1.095 (Hard Copy)'!AN193, 0)=0, " ", ('Blocks A'!BH207-'Pre-1.095 (Hard Copy)'!AN193))</f>
        <v> </v>
      </c>
      <c r="AO193" s="1014" t="str">
        <f>IF(IFERROR('Blocks A'!BI207-'Pre-1.095 (Hard Copy)'!AO193, 0)=0, " ", ('Blocks A'!BI207-'Pre-1.095 (Hard Copy)'!AO193))</f>
        <v> </v>
      </c>
      <c r="AP193" s="1014" t="str">
        <f>IF(IFERROR('Blocks A'!BK207-'Pre-1.095 (Hard Copy)'!AP193, 0)=0, " ", ('Blocks A'!BK207-'Pre-1.095 (Hard Copy)'!AP193))</f>
        <v> </v>
      </c>
      <c r="AQ193" s="1014" t="str">
        <f>IF(IFERROR('Blocks A'!BL207-'Pre-1.095 (Hard Copy)'!AQ193, 0)=0, " ", ('Blocks A'!BL207-'Pre-1.095 (Hard Copy)'!AQ193))</f>
        <v> </v>
      </c>
      <c r="AR193" s="1014" t="str">
        <f>IF(IFERROR('Blocks A'!BM207-'Pre-1.095 (Hard Copy)'!AR193, 0)=0, " ", ('Blocks A'!BM207-'Pre-1.095 (Hard Copy)'!AR193))</f>
        <v> </v>
      </c>
      <c r="AS193" s="1014" t="str">
        <f>IF(IFERROR('Blocks A'!BO207-'Pre-1.095 (Hard Copy)'!AS193, 0)=0, " ", ('Blocks A'!BO207-'Pre-1.095 (Hard Copy)'!AS193))</f>
        <v> </v>
      </c>
      <c r="AT193" s="1014" t="str">
        <f>IF(IFERROR('Blocks A'!BP207-'Pre-1.095 (Hard Copy)'!AT193, 0)=0, " ", ('Blocks A'!BP207-'Pre-1.095 (Hard Copy)'!AT193))</f>
        <v> </v>
      </c>
      <c r="AU193" s="1014" t="str">
        <f>IF(IFERROR('Blocks A'!BQ207-'Pre-1.095 (Hard Copy)'!AU193, 0)=0, " ", ('Blocks A'!BQ207-'Pre-1.095 (Hard Copy)'!AU193))</f>
        <v> </v>
      </c>
      <c r="AV193" s="1014" t="str">
        <f>IF(IFERROR('Blocks A'!BR207-'Pre-1.095 (Hard Copy)'!AV193, 0)=0, " ", ('Blocks A'!BR207-'Pre-1.095 (Hard Copy)'!AV193))</f>
        <v> </v>
      </c>
      <c r="AW193" s="1014" t="str">
        <f>IF(IFERROR('Blocks A'!BS207-'Pre-1.095 (Hard Copy)'!AW193, 0)=0, " ", ('Blocks A'!BS207-'Pre-1.095 (Hard Copy)'!AW193))</f>
        <v> </v>
      </c>
      <c r="AX193" s="1014" t="str">
        <f>IF(IFERROR('Blocks A'!BT207-'Pre-1.095 (Hard Copy)'!AX193, 0)=0, " ", ('Blocks A'!BT207-'Pre-1.095 (Hard Copy)'!AX193))</f>
        <v> </v>
      </c>
      <c r="AY193" s="1014" t="str">
        <f>IF(IFERROR('Blocks A'!BU207-'Pre-1.095 (Hard Copy)'!AY193, 0)=0, " ", ('Blocks A'!BU207-'Pre-1.095 (Hard Copy)'!AY193))</f>
        <v> </v>
      </c>
      <c r="AZ193" s="1014" t="str">
        <f>IF(IFERROR('Blocks A'!BW207-'Pre-1.095 (Hard Copy)'!AZ193, 0)=0, " ", ('Blocks A'!BW207-'Pre-1.095 (Hard Copy)'!AZ193))</f>
        <v> </v>
      </c>
      <c r="BA193" s="1014" t="str">
        <f>IF(IFERROR('Blocks A'!BX207-'Pre-1.095 (Hard Copy)'!BA193, 0)=0, " ", ('Blocks A'!BX207-'Pre-1.095 (Hard Copy)'!BA193))</f>
        <v> </v>
      </c>
      <c r="BB193" s="1014" t="str">
        <f>IF(IFERROR('Blocks A'!BY207-'Pre-1.095 (Hard Copy)'!BB193, 0)=0, " ", ('Blocks A'!BY207-'Pre-1.095 (Hard Copy)'!BB193))</f>
        <v> </v>
      </c>
      <c r="BC193" s="1015" t="str">
        <f>IF(IFERROR('Blocks A'!BZ207-'Pre-1.095 (Hard Copy)'!BC193, 0)=0, " ", ('Blocks A'!BZ207-'Pre-1.095 (Hard Copy)'!BC193))</f>
        <v> </v>
      </c>
      <c r="BD193" s="1014" t="str">
        <f>IF(IFERROR('Blocks A'!BV207-'Pre-1.095 (Hard Copy)'!BD193, 0)=0, " ", ('Blocks A'!BV207-'Pre-1.095 (Hard Copy)'!BD193))</f>
        <v> </v>
      </c>
      <c r="BE193" s="1014" t="str">
        <f>IF(IFERROR('Blocks A'!CB207-'Pre-1.095 (Hard Copy)'!BE193, 0)=0, " ", ('Blocks A'!CB207-'Pre-1.095 (Hard Copy)'!BE193))</f>
        <v> </v>
      </c>
      <c r="BF193" s="1014" t="str">
        <f>IF(IFERROR('Blocks A'!CC207-'Pre-1.095 (Hard Copy)'!BF193, 0)=0, " ", ('Blocks A'!CC207-'Pre-1.095 (Hard Copy)'!BF193))</f>
        <v>-0</v>
      </c>
      <c r="BG193" s="1016" t="str">
        <f>IF(IFERROR('Blocks A'!CD207-'Pre-1.095 (Hard Copy)'!BG193, 0)=0, " ", ('Blocks A'!CD207-'Pre-1.095 (Hard Copy)'!BG193))</f>
        <v>-0.0000</v>
      </c>
      <c r="BH193" s="1014" t="str">
        <f>IF(IFERROR('Blocks A'!CE207-'Pre-1.095 (Hard Copy)'!BH193, 0)=0, " ", ('Blocks A'!CE207-'Pre-1.095 (Hard Copy)'!BH193))</f>
        <v> </v>
      </c>
      <c r="BI193" s="1014" t="str">
        <f>IF(IFERROR('Blocks A'!CZ207-'Pre-1.095 (Hard Copy)'!BI193, 0)=0, " ", ('Blocks A'!CZ207-'Pre-1.095 (Hard Copy)'!BI193))</f>
        <v>-21</v>
      </c>
      <c r="BJ193" s="1014" t="str">
        <f>IF(IFERROR('Blocks A'!DA207-'Pre-1.095 (Hard Copy)'!BJ193, 0)=0, " ", ('Blocks A'!DA207-'Pre-1.095 (Hard Copy)'!BJ193))</f>
        <v> </v>
      </c>
      <c r="BK193" s="1014" t="str">
        <f>IF(IFERROR('Blocks A'!DB207-'Pre-1.095 (Hard Copy)'!BK193, 0)=0, " ", ('Blocks A'!DB207-'Pre-1.095 (Hard Copy)'!BK193))</f>
        <v> </v>
      </c>
      <c r="BL193" s="1014" t="str">
        <f>IF(IFERROR('Blocks A'!DC207-'Pre-1.095 (Hard Copy)'!BL193, 0)=0, " ", ('Blocks A'!DC207-'Pre-1.095 (Hard Copy)'!BL193))</f>
        <v> </v>
      </c>
      <c r="BM193" s="1014" t="str">
        <f>IF(IFERROR('Blocks A'!DD207-'Pre-1.095 (Hard Copy)'!BM193, 0)=0, " ", ('Blocks A'!DD207-'Pre-1.095 (Hard Copy)'!BM193))</f>
        <v> </v>
      </c>
      <c r="BN193" s="1014" t="str">
        <f>IF(IFERROR('Blocks A'!DE207-'Pre-1.095 (Hard Copy)'!BN193, 0)=0, " ", ('Blocks A'!DE207-'Pre-1.095 (Hard Copy)'!BN193))</f>
        <v> </v>
      </c>
      <c r="BO193" s="1014" t="str">
        <f>IF(IFERROR('Blocks A'!DF207-'Pre-1.095 (Hard Copy)'!BO193, 0)=0, " ", ('Blocks A'!DF207-'Pre-1.095 (Hard Copy)'!BO193))</f>
        <v> </v>
      </c>
      <c r="BP193" s="1014" t="str">
        <f>IF(IFERROR('Blocks A'!DG207-'Pre-1.095 (Hard Copy)'!BP193, 0)=0, " ", ('Blocks A'!DG207-'Pre-1.095 (Hard Copy)'!BP193))</f>
        <v> </v>
      </c>
      <c r="BQ193" s="1014" t="str">
        <f>IF(IFERROR('Blocks A'!DH207-'Pre-1.095 (Hard Copy)'!BQ193, 0)=0, " ", ('Blocks A'!DH207-'Pre-1.095 (Hard Copy)'!BQ193))</f>
        <v> </v>
      </c>
      <c r="BR193" s="1014" t="str">
        <f>IF(IFERROR('Blocks A'!DI207-'Pre-1.095 (Hard Copy)'!BR193, 0)=0, " ", ('Blocks A'!DI207-'Pre-1.095 (Hard Copy)'!BR193))</f>
        <v> </v>
      </c>
      <c r="BS193" s="1014" t="str">
        <f>IF(IFERROR('Blocks A'!DJ207-'Pre-1.095 (Hard Copy)'!BS193, 0)=0, " ", ('Blocks A'!DJ207-'Pre-1.095 (Hard Copy)'!BS193))</f>
        <v>-38</v>
      </c>
      <c r="BT193" s="1014" t="str">
        <f>IF(IFERROR('Blocks A'!DK207-'Pre-1.095 (Hard Copy)'!BT193, 0)=0, " ", ('Blocks A'!DK207-'Pre-1.095 (Hard Copy)'!BT193))</f>
        <v> </v>
      </c>
      <c r="BU193" s="1014" t="str">
        <f>IF(IFERROR('Blocks A'!DL207-'Pre-1.095 (Hard Copy)'!BU193, 0)=0, " ", ('Blocks A'!DL207-'Pre-1.095 (Hard Copy)'!BU193))</f>
        <v> </v>
      </c>
      <c r="BV193" s="1014" t="str">
        <f>IF(IFERROR('Blocks A'!DM207-'Pre-1.095 (Hard Copy)'!BV193, 0)=0, " ", ('Blocks A'!DM207-'Pre-1.095 (Hard Copy)'!BV193))</f>
        <v> </v>
      </c>
      <c r="BW193" s="1014" t="str">
        <f>IF(IFERROR('Blocks A'!DN207-'Pre-1.095 (Hard Copy)'!BW193, 0)=0, " ", ('Blocks A'!DN207-'Pre-1.095 (Hard Copy)'!BW193))</f>
        <v> </v>
      </c>
      <c r="BX193" s="1014" t="str">
        <f>IF(IFERROR('Blocks A'!DO207-'Pre-1.095 (Hard Copy)'!BX193, 0)=0, " ", ('Blocks A'!DO207-'Pre-1.095 (Hard Copy)'!BX193))</f>
        <v> </v>
      </c>
      <c r="BY193" s="1014" t="str">
        <f>IF(IFERROR('Blocks A'!DP207-'Pre-1.095 (Hard Copy)'!BY193, 0)=0, " ", ('Blocks A'!DP207-'Pre-1.095 (Hard Copy)'!BY193))</f>
        <v> </v>
      </c>
      <c r="BZ193" s="1014" t="str">
        <f>IF(IFERROR('Blocks A'!DQ207-'Pre-1.095 (Hard Copy)'!BZ193, 0)=0, " ", ('Blocks A'!DQ207-'Pre-1.095 (Hard Copy)'!BZ193))</f>
        <v> </v>
      </c>
      <c r="CA193" s="1014" t="str">
        <f>IF(IFERROR('Blocks A'!DR207-'Pre-1.095 (Hard Copy)'!CA193, 0)=0, " ", ('Blocks A'!DR207-'Pre-1.095 (Hard Copy)'!CA193))</f>
        <v> </v>
      </c>
      <c r="CB193" s="1014" t="str">
        <f>IF(IFERROR('Blocks A'!DS207-'Pre-1.095 (Hard Copy)'!CB193, 0)=0, " ", ('Blocks A'!DS207-'Pre-1.095 (Hard Copy)'!CB193))</f>
        <v> </v>
      </c>
      <c r="CC193" s="1014" t="str">
        <f>IF(IFERROR('Blocks A'!DT207-'Pre-1.095 (Hard Copy)'!CC193, 0)=0, " ", ('Blocks A'!DT207-'Pre-1.095 (Hard Copy)'!CC193))</f>
        <v>-21</v>
      </c>
      <c r="CD193" s="1014" t="str">
        <f>IF(IFERROR('Blocks A'!DU207-'Pre-1.095 (Hard Copy)'!CD193, 0)=0, " ", ('Blocks A'!DU207-'Pre-1.095 (Hard Copy)'!CD193))</f>
        <v>-38</v>
      </c>
      <c r="CE193" s="1014" t="str">
        <f>IF(IFERROR('Blocks A'!DX207-'Pre-1.095 (Hard Copy)'!CE193, 0)=0, " ", ('Blocks A'!DX207-'Pre-1.095 (Hard Copy)'!CE193))</f>
        <v>-1</v>
      </c>
      <c r="CF193" s="1014" t="str">
        <f>IF(IFERROR('Blocks A'!DY207-'Pre-1.095 (Hard Copy)'!CF193, 0)=0, " ", ('Blocks A'!DY207-'Pre-1.095 (Hard Copy)'!CF193))</f>
        <v>-224</v>
      </c>
      <c r="CG193" s="1016" t="str">
        <f>IF(IFERROR('Blocks A'!DZ207-'Pre-1.095 (Hard Copy)'!CG193, 0)=0, " ", ('Blocks A'!DZ207-'Pre-1.095 (Hard Copy)'!CG193))</f>
        <v>-0.0002</v>
      </c>
      <c r="CH193" s="1015" t="str">
        <f>IF(IFERROR('Blocks A'!DV207-'Pre-1.095 (Hard Copy)'!CH193, 0)=0, " ", ('Blocks A'!DV207-'Pre-1.095 (Hard Copy)'!CH193))</f>
        <v>-2.7</v>
      </c>
      <c r="CI193" s="1015" t="str">
        <f>IF(IFERROR('Blocks A'!DW207-'Pre-1.095 (Hard Copy)'!CI193, 0)=0, " ", ('Blocks A'!DW207-'Pre-1.095 (Hard Copy)'!CI193))</f>
        <v>-13.9</v>
      </c>
      <c r="CJ193" s="1014" t="str">
        <f>IF(IFERROR('Blocks A'!EA207-'Pre-1.095 (Hard Copy)'!CJ193, 0)=0, " ", ('Blocks A'!EA207-'Pre-1.095 (Hard Copy)'!CJ193))</f>
        <v>-1</v>
      </c>
      <c r="CK193" s="1017" t="str">
        <f>IF(IFERROR('Blocks A'!EB207-'Pre-1.095 (Hard Copy)'!CK193, 0)=0, " ", ('Blocks A'!EB207-'Pre-1.095 (Hard Copy)'!CK193))</f>
        <v>-0.02</v>
      </c>
      <c r="CL193" s="1017" t="str">
        <f>IF(IFERROR('Blocks A'!EC207-'Pre-1.095 (Hard Copy)'!CL193, 0)=0, " ", ('Blocks A'!EC207-'Pre-1.095 (Hard Copy)'!CL193))</f>
        <v>-0.00</v>
      </c>
      <c r="CM193" s="1017" t="str">
        <f>IF(IFERROR('Blocks A'!EH207-'Pre-1.095 (Hard Copy)'!CM193, 0)=0, " ", ('Blocks A'!EH207-'Pre-1.095 (Hard Copy)'!CM193))</f>
        <v>-0.00</v>
      </c>
      <c r="CN193" s="1014" t="str">
        <f>IF(IFERROR('Blocks A'!ED207-'Pre-1.095 (Hard Copy)'!CN193, 0)=0, " ", ('Blocks A'!ED207-'Pre-1.095 (Hard Copy)'!CN193))</f>
        <v>-224</v>
      </c>
      <c r="CO193" s="1017" t="str">
        <f>IF(IFERROR('Blocks A'!EE207-'Pre-1.095 (Hard Copy)'!CO193, 0)=0, " ", ('Blocks A'!EE207-'Pre-1.095 (Hard Copy)'!CO193))</f>
        <v>-0.22</v>
      </c>
      <c r="CP193" s="1017" t="str">
        <f>IF(IFERROR('Blocks A'!EF207-'Pre-1.095 (Hard Copy)'!CP193, 0)=0, " ", ('Blocks A'!EF207-'Pre-1.095 (Hard Copy)'!CP193))</f>
        <v>-0.00</v>
      </c>
      <c r="CQ193" s="1016" t="str">
        <f>IF(IFERROR('Blocks A'!EG207-'Pre-1.095 (Hard Copy)'!CQ193, 0)=0, " ", ('Blocks A'!EG207-'Pre-1.095 (Hard Copy)'!CQ193))</f>
        <v>-0.0002</v>
      </c>
      <c r="CR193" s="1018">
        <v>40.0</v>
      </c>
    </row>
    <row r="194">
      <c r="B194" s="1019" t="s">
        <v>1062</v>
      </c>
      <c r="C194" s="969" t="s">
        <v>886</v>
      </c>
      <c r="D194" s="969">
        <v>1.0</v>
      </c>
      <c r="E194" s="969">
        <v>1.0</v>
      </c>
      <c r="F194" s="969">
        <v>1.0</v>
      </c>
      <c r="G194" s="1014" t="str">
        <f>IF(IFERROR('Blocks A'!G208-'Pre-1.095 (Hard Copy)'!G194, 0)=0, " ", ('Blocks A'!G208-'Pre-1.095 (Hard Copy)'!G194))</f>
        <v> </v>
      </c>
      <c r="H194" s="1014" t="str">
        <f>IF(IFERROR('Blocks A'!H208-'Pre-1.095 (Hard Copy)'!H194, 0)=0, " ", ('Blocks A'!H208-'Pre-1.095 (Hard Copy)'!H194))</f>
        <v> </v>
      </c>
      <c r="I194" s="1014" t="str">
        <f>IF(IFERROR('Blocks A'!I208-'Pre-1.095 (Hard Copy)'!I194, 0)=0, " ", ('Blocks A'!I208-'Pre-1.095 (Hard Copy)'!I194))</f>
        <v> </v>
      </c>
      <c r="J194" s="1014" t="str">
        <f>IF(IFERROR('Blocks A'!J208-'Pre-1.095 (Hard Copy)'!J194, 0)=0, " ", ('Blocks A'!J208-'Pre-1.095 (Hard Copy)'!J194))</f>
        <v> </v>
      </c>
      <c r="K194" s="1014" t="str">
        <f>IF(IFERROR('Blocks A'!K208-'Pre-1.095 (Hard Copy)'!K194, 0)=0, " ", ('Blocks A'!K208-'Pre-1.095 (Hard Copy)'!K194))</f>
        <v> </v>
      </c>
      <c r="L194" s="1014" t="str">
        <f>IF(IFERROR('Blocks A'!L208-'Pre-1.095 (Hard Copy)'!L194, 0)=0, " ", ('Blocks A'!L208-'Pre-1.095 (Hard Copy)'!L194))</f>
        <v> </v>
      </c>
      <c r="M194" s="1014" t="str">
        <f>IF(IFERROR('Blocks A'!N208-'Pre-1.095 (Hard Copy)'!M194, 0)=0, " ", ('Blocks A'!N208-'Pre-1.095 (Hard Copy)'!M194))</f>
        <v> </v>
      </c>
      <c r="N194" s="1014" t="str">
        <f>IF(IFERROR('Blocks A'!O208-'Pre-1.095 (Hard Copy)'!N194, 0)=0, " ", ('Blocks A'!O208-'Pre-1.095 (Hard Copy)'!N194))</f>
        <v> </v>
      </c>
      <c r="O194" s="1014" t="str">
        <f>IF(IFERROR('Blocks A'!P208-'Pre-1.095 (Hard Copy)'!O194, 0)=0, " ", ('Blocks A'!P208-'Pre-1.095 (Hard Copy)'!O194))</f>
        <v> </v>
      </c>
      <c r="P194" s="1014" t="str">
        <f>IF(IFERROR('Blocks A'!Q208-'Pre-1.095 (Hard Copy)'!P194, 0)=0, " ", ('Blocks A'!Q208-'Pre-1.095 (Hard Copy)'!P194))</f>
        <v> </v>
      </c>
      <c r="Q194" s="1014" t="str">
        <f>IF(IFERROR('Blocks A'!R208-'Pre-1.095 (Hard Copy)'!Q194, 0)=0, " ", ('Blocks A'!R208-'Pre-1.095 (Hard Copy)'!Q194))</f>
        <v> </v>
      </c>
      <c r="R194" s="1014" t="str">
        <f>IF(IFERROR('Blocks A'!S208-'Pre-1.095 (Hard Copy)'!R194, 0)=0, " ", ('Blocks A'!S208-'Pre-1.095 (Hard Copy)'!R194))</f>
        <v> </v>
      </c>
      <c r="S194" s="1014" t="str">
        <f>IF(IFERROR('Blocks A'!T208-'Pre-1.095 (Hard Copy)'!S194, 0)=0, " ", ('Blocks A'!T208-'Pre-1.095 (Hard Copy)'!S194))</f>
        <v> </v>
      </c>
      <c r="T194" s="1014" t="str">
        <f>IF(IFERROR('Blocks A'!M208-'Pre-1.095 (Hard Copy)'!T194, 0)=0, " ", ('Blocks A'!M208-'Pre-1.095 (Hard Copy)'!T194))</f>
        <v> </v>
      </c>
      <c r="U194" s="1014" t="str">
        <f>IF(IFERROR('Blocks A'!U208-'Pre-1.095 (Hard Copy)'!U194, 0)=0, " ", ('Blocks A'!U208-'Pre-1.095 (Hard Copy)'!U194))</f>
        <v> </v>
      </c>
      <c r="V194" s="1014" t="str">
        <f>IF(IFERROR('Blocks A'!V208-'Pre-1.095 (Hard Copy)'!V194, 0)=0, " ", ('Blocks A'!V208-'Pre-1.095 (Hard Copy)'!V194))</f>
        <v> </v>
      </c>
      <c r="W194" s="1014" t="str">
        <f>IF(IFERROR('Blocks A'!W208-'Pre-1.095 (Hard Copy)'!W194, 0)=0, " ", ('Blocks A'!W208-'Pre-1.095 (Hard Copy)'!W194))</f>
        <v> </v>
      </c>
      <c r="X194" s="1014" t="str">
        <f>IF(IFERROR('Blocks A'!X208-'Pre-1.095 (Hard Copy)'!X194, 0)=0, " ", ('Blocks A'!X208-'Pre-1.095 (Hard Copy)'!X194))</f>
        <v> </v>
      </c>
      <c r="Y194" s="1014" t="str">
        <f>IF(IFERROR('Blocks A'!AC208-'Pre-1.095 (Hard Copy)'!Y194, 0)=0, " ", ('Blocks A'!AC208-'Pre-1.095 (Hard Copy)'!Y194))</f>
        <v> </v>
      </c>
      <c r="Z194" s="1014" t="str">
        <f>IF(IFERROR('Blocks A'!Y208-'Pre-1.095 (Hard Copy)'!Z194, 0)=0, " ", ('Blocks A'!Y208-'Pre-1.095 (Hard Copy)'!Z194))</f>
        <v> </v>
      </c>
      <c r="AA194" s="1014" t="str">
        <f>IF(IFERROR('Blocks A'!Z208-'Pre-1.095 (Hard Copy)'!AA194, 0)=0, " ", ('Blocks A'!Z208-'Pre-1.095 (Hard Copy)'!AA194))</f>
        <v> </v>
      </c>
      <c r="AB194" s="1014" t="str">
        <f>IF(IFERROR('Blocks A'!AA208-'Pre-1.095 (Hard Copy)'!AB194, 0)=0, " ", ('Blocks A'!AA208-'Pre-1.095 (Hard Copy)'!AB194))</f>
        <v> </v>
      </c>
      <c r="AC194" s="1014" t="str">
        <f>IF(IFERROR('Blocks A'!AB208-'Pre-1.095 (Hard Copy)'!AC194, 0)=0, " ", ('Blocks A'!AB208-'Pre-1.095 (Hard Copy)'!AC194))</f>
        <v> </v>
      </c>
      <c r="AD194" s="1014" t="str">
        <f>IF(IFERROR('Blocks A'!AY208-'Pre-1.095 (Hard Copy)'!AD194, 0)=0, " ", ('Blocks A'!AY208-'Pre-1.095 (Hard Copy)'!AD194))</f>
        <v> </v>
      </c>
      <c r="AE194" s="1014" t="str">
        <f>IF(IFERROR('Blocks A'!AZ208-'Pre-1.095 (Hard Copy)'!AE194, 0)=0, " ", ('Blocks A'!AZ208-'Pre-1.095 (Hard Copy)'!AE194))</f>
        <v> </v>
      </c>
      <c r="AF194" s="1014" t="str">
        <f>IF(IFERROR('Blocks A'!BA208-'Pre-1.095 (Hard Copy)'!AF194, 0)=0, " ", ('Blocks A'!BA208-'Pre-1.095 (Hard Copy)'!AF194))</f>
        <v> </v>
      </c>
      <c r="AG194" s="1014" t="str">
        <f>IF(IFERROR('Blocks A'!BB208-'Pre-1.095 (Hard Copy)'!AG194, 0)=0, " ", ('Blocks A'!BB208-'Pre-1.095 (Hard Copy)'!AG194))</f>
        <v> </v>
      </c>
      <c r="AH194" s="1014" t="str">
        <f>IF(IFERROR('Blocks A'!BC208-'Pre-1.095 (Hard Copy)'!AH194, 0)=0, " ", ('Blocks A'!BC208-'Pre-1.095 (Hard Copy)'!AH194))</f>
        <v> </v>
      </c>
      <c r="AI194" s="1014" t="str">
        <f>IF(IFERROR('Blocks A'!BJ208-'Pre-1.095 (Hard Copy)'!AI194, 0)=0, " ", ('Blocks A'!BJ208-'Pre-1.095 (Hard Copy)'!AI194))</f>
        <v> </v>
      </c>
      <c r="AJ194" s="1014" t="str">
        <f>IF(IFERROR('Blocks A'!BD208-'Pre-1.095 (Hard Copy)'!AJ194, 0)=0, " ", ('Blocks A'!BD208-'Pre-1.095 (Hard Copy)'!AJ194))</f>
        <v> </v>
      </c>
      <c r="AK194" s="1014" t="str">
        <f>IF(IFERROR('Blocks A'!BE208-'Pre-1.095 (Hard Copy)'!AK194, 0)=0, " ", ('Blocks A'!BE208-'Pre-1.095 (Hard Copy)'!AK194))</f>
        <v> </v>
      </c>
      <c r="AL194" s="1014" t="str">
        <f>IF(IFERROR('Blocks A'!BF208-'Pre-1.095 (Hard Copy)'!AL194, 0)=0, " ", ('Blocks A'!BF208-'Pre-1.095 (Hard Copy)'!AL194))</f>
        <v> </v>
      </c>
      <c r="AM194" s="1014" t="str">
        <f>IF(IFERROR('Blocks A'!BG208-'Pre-1.095 (Hard Copy)'!AM194, 0)=0, " ", ('Blocks A'!BG208-'Pre-1.095 (Hard Copy)'!AM194))</f>
        <v> </v>
      </c>
      <c r="AN194" s="1014" t="str">
        <f>IF(IFERROR('Blocks A'!BH208-'Pre-1.095 (Hard Copy)'!AN194, 0)=0, " ", ('Blocks A'!BH208-'Pre-1.095 (Hard Copy)'!AN194))</f>
        <v> </v>
      </c>
      <c r="AO194" s="1014" t="str">
        <f>IF(IFERROR('Blocks A'!BI208-'Pre-1.095 (Hard Copy)'!AO194, 0)=0, " ", ('Blocks A'!BI208-'Pre-1.095 (Hard Copy)'!AO194))</f>
        <v> </v>
      </c>
      <c r="AP194" s="1014" t="str">
        <f>IF(IFERROR('Blocks A'!BK208-'Pre-1.095 (Hard Copy)'!AP194, 0)=0, " ", ('Blocks A'!BK208-'Pre-1.095 (Hard Copy)'!AP194))</f>
        <v> </v>
      </c>
      <c r="AQ194" s="1014" t="str">
        <f>IF(IFERROR('Blocks A'!BL208-'Pre-1.095 (Hard Copy)'!AQ194, 0)=0, " ", ('Blocks A'!BL208-'Pre-1.095 (Hard Copy)'!AQ194))</f>
        <v> </v>
      </c>
      <c r="AR194" s="1014" t="str">
        <f>IF(IFERROR('Blocks A'!BM208-'Pre-1.095 (Hard Copy)'!AR194, 0)=0, " ", ('Blocks A'!BM208-'Pre-1.095 (Hard Copy)'!AR194))</f>
        <v> </v>
      </c>
      <c r="AS194" s="1014" t="str">
        <f>IF(IFERROR('Blocks A'!BO208-'Pre-1.095 (Hard Copy)'!AS194, 0)=0, " ", ('Blocks A'!BO208-'Pre-1.095 (Hard Copy)'!AS194))</f>
        <v> </v>
      </c>
      <c r="AT194" s="1014" t="str">
        <f>IF(IFERROR('Blocks A'!BP208-'Pre-1.095 (Hard Copy)'!AT194, 0)=0, " ", ('Blocks A'!BP208-'Pre-1.095 (Hard Copy)'!AT194))</f>
        <v> </v>
      </c>
      <c r="AU194" s="1014" t="str">
        <f>IF(IFERROR('Blocks A'!BQ208-'Pre-1.095 (Hard Copy)'!AU194, 0)=0, " ", ('Blocks A'!BQ208-'Pre-1.095 (Hard Copy)'!AU194))</f>
        <v> </v>
      </c>
      <c r="AV194" s="1014" t="str">
        <f>IF(IFERROR('Blocks A'!BR208-'Pre-1.095 (Hard Copy)'!AV194, 0)=0, " ", ('Blocks A'!BR208-'Pre-1.095 (Hard Copy)'!AV194))</f>
        <v> </v>
      </c>
      <c r="AW194" s="1014" t="str">
        <f>IF(IFERROR('Blocks A'!BS208-'Pre-1.095 (Hard Copy)'!AW194, 0)=0, " ", ('Blocks A'!BS208-'Pre-1.095 (Hard Copy)'!AW194))</f>
        <v> </v>
      </c>
      <c r="AX194" s="1014" t="str">
        <f>IF(IFERROR('Blocks A'!BT208-'Pre-1.095 (Hard Copy)'!AX194, 0)=0, " ", ('Blocks A'!BT208-'Pre-1.095 (Hard Copy)'!AX194))</f>
        <v> </v>
      </c>
      <c r="AY194" s="1014" t="str">
        <f>IF(IFERROR('Blocks A'!BU208-'Pre-1.095 (Hard Copy)'!AY194, 0)=0, " ", ('Blocks A'!BU208-'Pre-1.095 (Hard Copy)'!AY194))</f>
        <v> </v>
      </c>
      <c r="AZ194" s="1014" t="str">
        <f>IF(IFERROR('Blocks A'!BW208-'Pre-1.095 (Hard Copy)'!AZ194, 0)=0, " ", ('Blocks A'!BW208-'Pre-1.095 (Hard Copy)'!AZ194))</f>
        <v> </v>
      </c>
      <c r="BA194" s="1014" t="str">
        <f>IF(IFERROR('Blocks A'!BX208-'Pre-1.095 (Hard Copy)'!BA194, 0)=0, " ", ('Blocks A'!BX208-'Pre-1.095 (Hard Copy)'!BA194))</f>
        <v> </v>
      </c>
      <c r="BB194" s="1014" t="str">
        <f>IF(IFERROR('Blocks A'!BY208-'Pre-1.095 (Hard Copy)'!BB194, 0)=0, " ", ('Blocks A'!BY208-'Pre-1.095 (Hard Copy)'!BB194))</f>
        <v> </v>
      </c>
      <c r="BC194" s="1015" t="str">
        <f>IF(IFERROR('Blocks A'!BZ208-'Pre-1.095 (Hard Copy)'!BC194, 0)=0, " ", ('Blocks A'!BZ208-'Pre-1.095 (Hard Copy)'!BC194))</f>
        <v> </v>
      </c>
      <c r="BD194" s="1014" t="str">
        <f>IF(IFERROR('Blocks A'!BV208-'Pre-1.095 (Hard Copy)'!BD194, 0)=0, " ", ('Blocks A'!BV208-'Pre-1.095 (Hard Copy)'!BD194))</f>
        <v> </v>
      </c>
      <c r="BE194" s="1014" t="str">
        <f>IF(IFERROR('Blocks A'!CB208-'Pre-1.095 (Hard Copy)'!BE194, 0)=0, " ", ('Blocks A'!CB208-'Pre-1.095 (Hard Copy)'!BE194))</f>
        <v> </v>
      </c>
      <c r="BF194" s="1014" t="str">
        <f>IF(IFERROR('Blocks A'!CC208-'Pre-1.095 (Hard Copy)'!BF194, 0)=0, " ", ('Blocks A'!CC208-'Pre-1.095 (Hard Copy)'!BF194))</f>
        <v>+0</v>
      </c>
      <c r="BG194" s="1016" t="str">
        <f>IF(IFERROR('Blocks A'!CD208-'Pre-1.095 (Hard Copy)'!BG194, 0)=0, " ", ('Blocks A'!CD208-'Pre-1.095 (Hard Copy)'!BG194))</f>
        <v>+0.0000</v>
      </c>
      <c r="BH194" s="1014" t="str">
        <f>IF(IFERROR('Blocks A'!CE208-'Pre-1.095 (Hard Copy)'!BH194, 0)=0, " ", ('Blocks A'!CE208-'Pre-1.095 (Hard Copy)'!BH194))</f>
        <v> </v>
      </c>
      <c r="BI194" s="1014" t="str">
        <f>IF(IFERROR('Blocks A'!CZ208-'Pre-1.095 (Hard Copy)'!BI194, 0)=0, " ", ('Blocks A'!CZ208-'Pre-1.095 (Hard Copy)'!BI194))</f>
        <v>-22</v>
      </c>
      <c r="BJ194" s="1014" t="str">
        <f>IF(IFERROR('Blocks A'!DA208-'Pre-1.095 (Hard Copy)'!BJ194, 0)=0, " ", ('Blocks A'!DA208-'Pre-1.095 (Hard Copy)'!BJ194))</f>
        <v> </v>
      </c>
      <c r="BK194" s="1014" t="str">
        <f>IF(IFERROR('Blocks A'!DB208-'Pre-1.095 (Hard Copy)'!BK194, 0)=0, " ", ('Blocks A'!DB208-'Pre-1.095 (Hard Copy)'!BK194))</f>
        <v> </v>
      </c>
      <c r="BL194" s="1014" t="str">
        <f>IF(IFERROR('Blocks A'!DC208-'Pre-1.095 (Hard Copy)'!BL194, 0)=0, " ", ('Blocks A'!DC208-'Pre-1.095 (Hard Copy)'!BL194))</f>
        <v> </v>
      </c>
      <c r="BM194" s="1014" t="str">
        <f>IF(IFERROR('Blocks A'!DD208-'Pre-1.095 (Hard Copy)'!BM194, 0)=0, " ", ('Blocks A'!DD208-'Pre-1.095 (Hard Copy)'!BM194))</f>
        <v> </v>
      </c>
      <c r="BN194" s="1014" t="str">
        <f>IF(IFERROR('Blocks A'!DE208-'Pre-1.095 (Hard Copy)'!BN194, 0)=0, " ", ('Blocks A'!DE208-'Pre-1.095 (Hard Copy)'!BN194))</f>
        <v> </v>
      </c>
      <c r="BO194" s="1014" t="str">
        <f>IF(IFERROR('Blocks A'!DF208-'Pre-1.095 (Hard Copy)'!BO194, 0)=0, " ", ('Blocks A'!DF208-'Pre-1.095 (Hard Copy)'!BO194))</f>
        <v> </v>
      </c>
      <c r="BP194" s="1014" t="str">
        <f>IF(IFERROR('Blocks A'!DG208-'Pre-1.095 (Hard Copy)'!BP194, 0)=0, " ", ('Blocks A'!DG208-'Pre-1.095 (Hard Copy)'!BP194))</f>
        <v> </v>
      </c>
      <c r="BQ194" s="1014" t="str">
        <f>IF(IFERROR('Blocks A'!DH208-'Pre-1.095 (Hard Copy)'!BQ194, 0)=0, " ", ('Blocks A'!DH208-'Pre-1.095 (Hard Copy)'!BQ194))</f>
        <v> </v>
      </c>
      <c r="BR194" s="1014" t="str">
        <f>IF(IFERROR('Blocks A'!DI208-'Pre-1.095 (Hard Copy)'!BR194, 0)=0, " ", ('Blocks A'!DI208-'Pre-1.095 (Hard Copy)'!BR194))</f>
        <v> </v>
      </c>
      <c r="BS194" s="1014" t="str">
        <f>IF(IFERROR('Blocks A'!DJ208-'Pre-1.095 (Hard Copy)'!BS194, 0)=0, " ", ('Blocks A'!DJ208-'Pre-1.095 (Hard Copy)'!BS194))</f>
        <v>-39</v>
      </c>
      <c r="BT194" s="1014" t="str">
        <f>IF(IFERROR('Blocks A'!DK208-'Pre-1.095 (Hard Copy)'!BT194, 0)=0, " ", ('Blocks A'!DK208-'Pre-1.095 (Hard Copy)'!BT194))</f>
        <v> </v>
      </c>
      <c r="BU194" s="1014" t="str">
        <f>IF(IFERROR('Blocks A'!DL208-'Pre-1.095 (Hard Copy)'!BU194, 0)=0, " ", ('Blocks A'!DL208-'Pre-1.095 (Hard Copy)'!BU194))</f>
        <v> </v>
      </c>
      <c r="BV194" s="1014" t="str">
        <f>IF(IFERROR('Blocks A'!DM208-'Pre-1.095 (Hard Copy)'!BV194, 0)=0, " ", ('Blocks A'!DM208-'Pre-1.095 (Hard Copy)'!BV194))</f>
        <v> </v>
      </c>
      <c r="BW194" s="1014" t="str">
        <f>IF(IFERROR('Blocks A'!DN208-'Pre-1.095 (Hard Copy)'!BW194, 0)=0, " ", ('Blocks A'!DN208-'Pre-1.095 (Hard Copy)'!BW194))</f>
        <v> </v>
      </c>
      <c r="BX194" s="1014" t="str">
        <f>IF(IFERROR('Blocks A'!DO208-'Pre-1.095 (Hard Copy)'!BX194, 0)=0, " ", ('Blocks A'!DO208-'Pre-1.095 (Hard Copy)'!BX194))</f>
        <v> </v>
      </c>
      <c r="BY194" s="1014" t="str">
        <f>IF(IFERROR('Blocks A'!DP208-'Pre-1.095 (Hard Copy)'!BY194, 0)=0, " ", ('Blocks A'!DP208-'Pre-1.095 (Hard Copy)'!BY194))</f>
        <v> </v>
      </c>
      <c r="BZ194" s="1014" t="str">
        <f>IF(IFERROR('Blocks A'!DQ208-'Pre-1.095 (Hard Copy)'!BZ194, 0)=0, " ", ('Blocks A'!DQ208-'Pre-1.095 (Hard Copy)'!BZ194))</f>
        <v> </v>
      </c>
      <c r="CA194" s="1014" t="str">
        <f>IF(IFERROR('Blocks A'!DR208-'Pre-1.095 (Hard Copy)'!CA194, 0)=0, " ", ('Blocks A'!DR208-'Pre-1.095 (Hard Copy)'!CA194))</f>
        <v> </v>
      </c>
      <c r="CB194" s="1014" t="str">
        <f>IF(IFERROR('Blocks A'!DS208-'Pre-1.095 (Hard Copy)'!CB194, 0)=0, " ", ('Blocks A'!DS208-'Pre-1.095 (Hard Copy)'!CB194))</f>
        <v> </v>
      </c>
      <c r="CC194" s="1014" t="str">
        <f>IF(IFERROR('Blocks A'!DT208-'Pre-1.095 (Hard Copy)'!CC194, 0)=0, " ", ('Blocks A'!DT208-'Pre-1.095 (Hard Copy)'!CC194))</f>
        <v>-22</v>
      </c>
      <c r="CD194" s="1014" t="str">
        <f>IF(IFERROR('Blocks A'!DU208-'Pre-1.095 (Hard Copy)'!CD194, 0)=0, " ", ('Blocks A'!DU208-'Pre-1.095 (Hard Copy)'!CD194))</f>
        <v>-39</v>
      </c>
      <c r="CE194" s="1014" t="str">
        <f>IF(IFERROR('Blocks A'!DX208-'Pre-1.095 (Hard Copy)'!CE194, 0)=0, " ", ('Blocks A'!DX208-'Pre-1.095 (Hard Copy)'!CE194))</f>
        <v>-2</v>
      </c>
      <c r="CF194" s="1014" t="str">
        <f>IF(IFERROR('Blocks A'!DY208-'Pre-1.095 (Hard Copy)'!CF194, 0)=0, " ", ('Blocks A'!DY208-'Pre-1.095 (Hard Copy)'!CF194))</f>
        <v>-235</v>
      </c>
      <c r="CG194" s="1016" t="str">
        <f>IF(IFERROR('Blocks A'!DZ208-'Pre-1.095 (Hard Copy)'!CG194, 0)=0, " ", ('Blocks A'!DZ208-'Pre-1.095 (Hard Copy)'!CG194))</f>
        <v>-0.0002</v>
      </c>
      <c r="CH194" s="1015" t="str">
        <f>IF(IFERROR('Blocks A'!DV208-'Pre-1.095 (Hard Copy)'!CH194, 0)=0, " ", ('Blocks A'!DV208-'Pre-1.095 (Hard Copy)'!CH194))</f>
        <v>-2.8</v>
      </c>
      <c r="CI194" s="1015" t="str">
        <f>IF(IFERROR('Blocks A'!DW208-'Pre-1.095 (Hard Copy)'!CI194, 0)=0, " ", ('Blocks A'!DW208-'Pre-1.095 (Hard Copy)'!CI194))</f>
        <v>-14.5</v>
      </c>
      <c r="CJ194" s="1014" t="str">
        <f>IF(IFERROR('Blocks A'!EA208-'Pre-1.095 (Hard Copy)'!CJ194, 0)=0, " ", ('Blocks A'!EA208-'Pre-1.095 (Hard Copy)'!CJ194))</f>
        <v>-2</v>
      </c>
      <c r="CK194" s="1017" t="str">
        <f>IF(IFERROR('Blocks A'!EB208-'Pre-1.095 (Hard Copy)'!CK194, 0)=0, " ", ('Blocks A'!EB208-'Pre-1.095 (Hard Copy)'!CK194))</f>
        <v>-0.03</v>
      </c>
      <c r="CL194" s="1017" t="str">
        <f>IF(IFERROR('Blocks A'!EC208-'Pre-1.095 (Hard Copy)'!CL194, 0)=0, " ", ('Blocks A'!EC208-'Pre-1.095 (Hard Copy)'!CL194))</f>
        <v>-0.00</v>
      </c>
      <c r="CM194" s="1017" t="str">
        <f>IF(IFERROR('Blocks A'!EH208-'Pre-1.095 (Hard Copy)'!CM194, 0)=0, " ", ('Blocks A'!EH208-'Pre-1.095 (Hard Copy)'!CM194))</f>
        <v>-0.00</v>
      </c>
      <c r="CN194" s="1014" t="str">
        <f>IF(IFERROR('Blocks A'!ED208-'Pre-1.095 (Hard Copy)'!CN194, 0)=0, " ", ('Blocks A'!ED208-'Pre-1.095 (Hard Copy)'!CN194))</f>
        <v>-235</v>
      </c>
      <c r="CO194" s="1017" t="str">
        <f>IF(IFERROR('Blocks A'!EE208-'Pre-1.095 (Hard Copy)'!CO194, 0)=0, " ", ('Blocks A'!EE208-'Pre-1.095 (Hard Copy)'!CO194))</f>
        <v>-0.24</v>
      </c>
      <c r="CP194" s="1017" t="str">
        <f>IF(IFERROR('Blocks A'!EF208-'Pre-1.095 (Hard Copy)'!CP194, 0)=0, " ", ('Blocks A'!EF208-'Pre-1.095 (Hard Copy)'!CP194))</f>
        <v>-0.00</v>
      </c>
      <c r="CQ194" s="1016" t="str">
        <f>IF(IFERROR('Blocks A'!EG208-'Pre-1.095 (Hard Copy)'!CQ194, 0)=0, " ", ('Blocks A'!EG208-'Pre-1.095 (Hard Copy)'!CQ194))</f>
        <v>-0.0002</v>
      </c>
      <c r="CR194" s="1018" t="s">
        <v>12</v>
      </c>
    </row>
    <row r="195">
      <c r="B195" s="1019" t="s">
        <v>1063</v>
      </c>
      <c r="C195" s="969" t="s">
        <v>886</v>
      </c>
      <c r="D195" s="969">
        <v>1.0</v>
      </c>
      <c r="E195" s="969">
        <v>1.0</v>
      </c>
      <c r="F195" s="969">
        <v>1.0</v>
      </c>
      <c r="G195" s="1014" t="str">
        <f>IF(IFERROR('Blocks A'!G209-'Pre-1.095 (Hard Copy)'!G195, 0)=0, " ", ('Blocks A'!G209-'Pre-1.095 (Hard Copy)'!G195))</f>
        <v> </v>
      </c>
      <c r="H195" s="1014" t="str">
        <f>IF(IFERROR('Blocks A'!H209-'Pre-1.095 (Hard Copy)'!H195, 0)=0, " ", ('Blocks A'!H209-'Pre-1.095 (Hard Copy)'!H195))</f>
        <v> </v>
      </c>
      <c r="I195" s="1014" t="str">
        <f>IF(IFERROR('Blocks A'!I209-'Pre-1.095 (Hard Copy)'!I195, 0)=0, " ", ('Blocks A'!I209-'Pre-1.095 (Hard Copy)'!I195))</f>
        <v> </v>
      </c>
      <c r="J195" s="1014" t="str">
        <f>IF(IFERROR('Blocks A'!J209-'Pre-1.095 (Hard Copy)'!J195, 0)=0, " ", ('Blocks A'!J209-'Pre-1.095 (Hard Copy)'!J195))</f>
        <v> </v>
      </c>
      <c r="K195" s="1014" t="str">
        <f>IF(IFERROR('Blocks A'!K209-'Pre-1.095 (Hard Copy)'!K195, 0)=0, " ", ('Blocks A'!K209-'Pre-1.095 (Hard Copy)'!K195))</f>
        <v> </v>
      </c>
      <c r="L195" s="1014" t="str">
        <f>IF(IFERROR('Blocks A'!L209-'Pre-1.095 (Hard Copy)'!L195, 0)=0, " ", ('Blocks A'!L209-'Pre-1.095 (Hard Copy)'!L195))</f>
        <v> </v>
      </c>
      <c r="M195" s="1014" t="str">
        <f>IF(IFERROR('Blocks A'!N209-'Pre-1.095 (Hard Copy)'!M195, 0)=0, " ", ('Blocks A'!N209-'Pre-1.095 (Hard Copy)'!M195))</f>
        <v> </v>
      </c>
      <c r="N195" s="1014" t="str">
        <f>IF(IFERROR('Blocks A'!O209-'Pre-1.095 (Hard Copy)'!N195, 0)=0, " ", ('Blocks A'!O209-'Pre-1.095 (Hard Copy)'!N195))</f>
        <v> </v>
      </c>
      <c r="O195" s="1014" t="str">
        <f>IF(IFERROR('Blocks A'!P209-'Pre-1.095 (Hard Copy)'!O195, 0)=0, " ", ('Blocks A'!P209-'Pre-1.095 (Hard Copy)'!O195))</f>
        <v> </v>
      </c>
      <c r="P195" s="1014" t="str">
        <f>IF(IFERROR('Blocks A'!Q209-'Pre-1.095 (Hard Copy)'!P195, 0)=0, " ", ('Blocks A'!Q209-'Pre-1.095 (Hard Copy)'!P195))</f>
        <v> </v>
      </c>
      <c r="Q195" s="1014" t="str">
        <f>IF(IFERROR('Blocks A'!R209-'Pre-1.095 (Hard Copy)'!Q195, 0)=0, " ", ('Blocks A'!R209-'Pre-1.095 (Hard Copy)'!Q195))</f>
        <v> </v>
      </c>
      <c r="R195" s="1014" t="str">
        <f>IF(IFERROR('Blocks A'!S209-'Pre-1.095 (Hard Copy)'!R195, 0)=0, " ", ('Blocks A'!S209-'Pre-1.095 (Hard Copy)'!R195))</f>
        <v> </v>
      </c>
      <c r="S195" s="1014" t="str">
        <f>IF(IFERROR('Blocks A'!T209-'Pre-1.095 (Hard Copy)'!S195, 0)=0, " ", ('Blocks A'!T209-'Pre-1.095 (Hard Copy)'!S195))</f>
        <v> </v>
      </c>
      <c r="T195" s="1014" t="str">
        <f>IF(IFERROR('Blocks A'!M209-'Pre-1.095 (Hard Copy)'!T195, 0)=0, " ", ('Blocks A'!M209-'Pre-1.095 (Hard Copy)'!T195))</f>
        <v> </v>
      </c>
      <c r="U195" s="1014" t="str">
        <f>IF(IFERROR('Blocks A'!U209-'Pre-1.095 (Hard Copy)'!U195, 0)=0, " ", ('Blocks A'!U209-'Pre-1.095 (Hard Copy)'!U195))</f>
        <v> </v>
      </c>
      <c r="V195" s="1014" t="str">
        <f>IF(IFERROR('Blocks A'!V209-'Pre-1.095 (Hard Copy)'!V195, 0)=0, " ", ('Blocks A'!V209-'Pre-1.095 (Hard Copy)'!V195))</f>
        <v> </v>
      </c>
      <c r="W195" s="1014" t="str">
        <f>IF(IFERROR('Blocks A'!W209-'Pre-1.095 (Hard Copy)'!W195, 0)=0, " ", ('Blocks A'!W209-'Pre-1.095 (Hard Copy)'!W195))</f>
        <v> </v>
      </c>
      <c r="X195" s="1014" t="str">
        <f>IF(IFERROR('Blocks A'!X209-'Pre-1.095 (Hard Copy)'!X195, 0)=0, " ", ('Blocks A'!X209-'Pre-1.095 (Hard Copy)'!X195))</f>
        <v> </v>
      </c>
      <c r="Y195" s="1014" t="str">
        <f>IF(IFERROR('Blocks A'!AC209-'Pre-1.095 (Hard Copy)'!Y195, 0)=0, " ", ('Blocks A'!AC209-'Pre-1.095 (Hard Copy)'!Y195))</f>
        <v> </v>
      </c>
      <c r="Z195" s="1014" t="str">
        <f>IF(IFERROR('Blocks A'!Y209-'Pre-1.095 (Hard Copy)'!Z195, 0)=0, " ", ('Blocks A'!Y209-'Pre-1.095 (Hard Copy)'!Z195))</f>
        <v> </v>
      </c>
      <c r="AA195" s="1014" t="str">
        <f>IF(IFERROR('Blocks A'!Z209-'Pre-1.095 (Hard Copy)'!AA195, 0)=0, " ", ('Blocks A'!Z209-'Pre-1.095 (Hard Copy)'!AA195))</f>
        <v> </v>
      </c>
      <c r="AB195" s="1014" t="str">
        <f>IF(IFERROR('Blocks A'!AA209-'Pre-1.095 (Hard Copy)'!AB195, 0)=0, " ", ('Blocks A'!AA209-'Pre-1.095 (Hard Copy)'!AB195))</f>
        <v> </v>
      </c>
      <c r="AC195" s="1014" t="str">
        <f>IF(IFERROR('Blocks A'!AB209-'Pre-1.095 (Hard Copy)'!AC195, 0)=0, " ", ('Blocks A'!AB209-'Pre-1.095 (Hard Copy)'!AC195))</f>
        <v> </v>
      </c>
      <c r="AD195" s="1014" t="str">
        <f>IF(IFERROR('Blocks A'!AY209-'Pre-1.095 (Hard Copy)'!AD195, 0)=0, " ", ('Blocks A'!AY209-'Pre-1.095 (Hard Copy)'!AD195))</f>
        <v> </v>
      </c>
      <c r="AE195" s="1014" t="str">
        <f>IF(IFERROR('Blocks A'!AZ209-'Pre-1.095 (Hard Copy)'!AE195, 0)=0, " ", ('Blocks A'!AZ209-'Pre-1.095 (Hard Copy)'!AE195))</f>
        <v> </v>
      </c>
      <c r="AF195" s="1014" t="str">
        <f>IF(IFERROR('Blocks A'!BA209-'Pre-1.095 (Hard Copy)'!AF195, 0)=0, " ", ('Blocks A'!BA209-'Pre-1.095 (Hard Copy)'!AF195))</f>
        <v> </v>
      </c>
      <c r="AG195" s="1014" t="str">
        <f>IF(IFERROR('Blocks A'!BB209-'Pre-1.095 (Hard Copy)'!AG195, 0)=0, " ", ('Blocks A'!BB209-'Pre-1.095 (Hard Copy)'!AG195))</f>
        <v> </v>
      </c>
      <c r="AH195" s="1014" t="str">
        <f>IF(IFERROR('Blocks A'!BC209-'Pre-1.095 (Hard Copy)'!AH195, 0)=0, " ", ('Blocks A'!BC209-'Pre-1.095 (Hard Copy)'!AH195))</f>
        <v> </v>
      </c>
      <c r="AI195" s="1014" t="str">
        <f>IF(IFERROR('Blocks A'!BJ209-'Pre-1.095 (Hard Copy)'!AI195, 0)=0, " ", ('Blocks A'!BJ209-'Pre-1.095 (Hard Copy)'!AI195))</f>
        <v> </v>
      </c>
      <c r="AJ195" s="1014" t="str">
        <f>IF(IFERROR('Blocks A'!BD209-'Pre-1.095 (Hard Copy)'!AJ195, 0)=0, " ", ('Blocks A'!BD209-'Pre-1.095 (Hard Copy)'!AJ195))</f>
        <v> </v>
      </c>
      <c r="AK195" s="1014" t="str">
        <f>IF(IFERROR('Blocks A'!BE209-'Pre-1.095 (Hard Copy)'!AK195, 0)=0, " ", ('Blocks A'!BE209-'Pre-1.095 (Hard Copy)'!AK195))</f>
        <v> </v>
      </c>
      <c r="AL195" s="1014" t="str">
        <f>IF(IFERROR('Blocks A'!BF209-'Pre-1.095 (Hard Copy)'!AL195, 0)=0, " ", ('Blocks A'!BF209-'Pre-1.095 (Hard Copy)'!AL195))</f>
        <v> </v>
      </c>
      <c r="AM195" s="1014" t="str">
        <f>IF(IFERROR('Blocks A'!BG209-'Pre-1.095 (Hard Copy)'!AM195, 0)=0, " ", ('Blocks A'!BG209-'Pre-1.095 (Hard Copy)'!AM195))</f>
        <v> </v>
      </c>
      <c r="AN195" s="1014" t="str">
        <f>IF(IFERROR('Blocks A'!BH209-'Pre-1.095 (Hard Copy)'!AN195, 0)=0, " ", ('Blocks A'!BH209-'Pre-1.095 (Hard Copy)'!AN195))</f>
        <v> </v>
      </c>
      <c r="AO195" s="1014" t="str">
        <f>IF(IFERROR('Blocks A'!BI209-'Pre-1.095 (Hard Copy)'!AO195, 0)=0, " ", ('Blocks A'!BI209-'Pre-1.095 (Hard Copy)'!AO195))</f>
        <v> </v>
      </c>
      <c r="AP195" s="1014" t="str">
        <f>IF(IFERROR('Blocks A'!BK209-'Pre-1.095 (Hard Copy)'!AP195, 0)=0, " ", ('Blocks A'!BK209-'Pre-1.095 (Hard Copy)'!AP195))</f>
        <v> </v>
      </c>
      <c r="AQ195" s="1014" t="str">
        <f>IF(IFERROR('Blocks A'!BL209-'Pre-1.095 (Hard Copy)'!AQ195, 0)=0, " ", ('Blocks A'!BL209-'Pre-1.095 (Hard Copy)'!AQ195))</f>
        <v> </v>
      </c>
      <c r="AR195" s="1014" t="str">
        <f>IF(IFERROR('Blocks A'!BM209-'Pre-1.095 (Hard Copy)'!AR195, 0)=0, " ", ('Blocks A'!BM209-'Pre-1.095 (Hard Copy)'!AR195))</f>
        <v> </v>
      </c>
      <c r="AS195" s="1014" t="str">
        <f>IF(IFERROR('Blocks A'!BO209-'Pre-1.095 (Hard Copy)'!AS195, 0)=0, " ", ('Blocks A'!BO209-'Pre-1.095 (Hard Copy)'!AS195))</f>
        <v> </v>
      </c>
      <c r="AT195" s="1014" t="str">
        <f>IF(IFERROR('Blocks A'!BP209-'Pre-1.095 (Hard Copy)'!AT195, 0)=0, " ", ('Blocks A'!BP209-'Pre-1.095 (Hard Copy)'!AT195))</f>
        <v> </v>
      </c>
      <c r="AU195" s="1014" t="str">
        <f>IF(IFERROR('Blocks A'!BQ209-'Pre-1.095 (Hard Copy)'!AU195, 0)=0, " ", ('Blocks A'!BQ209-'Pre-1.095 (Hard Copy)'!AU195))</f>
        <v> </v>
      </c>
      <c r="AV195" s="1014" t="str">
        <f>IF(IFERROR('Blocks A'!BR209-'Pre-1.095 (Hard Copy)'!AV195, 0)=0, " ", ('Blocks A'!BR209-'Pre-1.095 (Hard Copy)'!AV195))</f>
        <v> </v>
      </c>
      <c r="AW195" s="1014" t="str">
        <f>IF(IFERROR('Blocks A'!BS209-'Pre-1.095 (Hard Copy)'!AW195, 0)=0, " ", ('Blocks A'!BS209-'Pre-1.095 (Hard Copy)'!AW195))</f>
        <v> </v>
      </c>
      <c r="AX195" s="1014" t="str">
        <f>IF(IFERROR('Blocks A'!BT209-'Pre-1.095 (Hard Copy)'!AX195, 0)=0, " ", ('Blocks A'!BT209-'Pre-1.095 (Hard Copy)'!AX195))</f>
        <v> </v>
      </c>
      <c r="AY195" s="1014" t="str">
        <f>IF(IFERROR('Blocks A'!BU209-'Pre-1.095 (Hard Copy)'!AY195, 0)=0, " ", ('Blocks A'!BU209-'Pre-1.095 (Hard Copy)'!AY195))</f>
        <v> </v>
      </c>
      <c r="AZ195" s="1014" t="str">
        <f>IF(IFERROR('Blocks A'!BW209-'Pre-1.095 (Hard Copy)'!AZ195, 0)=0, " ", ('Blocks A'!BW209-'Pre-1.095 (Hard Copy)'!AZ195))</f>
        <v> </v>
      </c>
      <c r="BA195" s="1014" t="str">
        <f>IF(IFERROR('Blocks A'!BX209-'Pre-1.095 (Hard Copy)'!BA195, 0)=0, " ", ('Blocks A'!BX209-'Pre-1.095 (Hard Copy)'!BA195))</f>
        <v> </v>
      </c>
      <c r="BB195" s="1014" t="str">
        <f>IF(IFERROR('Blocks A'!BY209-'Pre-1.095 (Hard Copy)'!BB195, 0)=0, " ", ('Blocks A'!BY209-'Pre-1.095 (Hard Copy)'!BB195))</f>
        <v> </v>
      </c>
      <c r="BC195" s="1015" t="str">
        <f>IF(IFERROR('Blocks A'!BZ209-'Pre-1.095 (Hard Copy)'!BC195, 0)=0, " ", ('Blocks A'!BZ209-'Pre-1.095 (Hard Copy)'!BC195))</f>
        <v> </v>
      </c>
      <c r="BD195" s="1014" t="str">
        <f>IF(IFERROR('Blocks A'!BV209-'Pre-1.095 (Hard Copy)'!BD195, 0)=0, " ", ('Blocks A'!BV209-'Pre-1.095 (Hard Copy)'!BD195))</f>
        <v> </v>
      </c>
      <c r="BE195" s="1014" t="str">
        <f>IF(IFERROR('Blocks A'!CB209-'Pre-1.095 (Hard Copy)'!BE195, 0)=0, " ", ('Blocks A'!CB209-'Pre-1.095 (Hard Copy)'!BE195))</f>
        <v> </v>
      </c>
      <c r="BF195" s="1014" t="str">
        <f>IF(IFERROR('Blocks A'!CC209-'Pre-1.095 (Hard Copy)'!BF195, 0)=0, " ", ('Blocks A'!CC209-'Pre-1.095 (Hard Copy)'!BF195))</f>
        <v>-0</v>
      </c>
      <c r="BG195" s="1016" t="str">
        <f>IF(IFERROR('Blocks A'!CD209-'Pre-1.095 (Hard Copy)'!BG195, 0)=0, " ", ('Blocks A'!CD209-'Pre-1.095 (Hard Copy)'!BG195))</f>
        <v>-0.0000</v>
      </c>
      <c r="BH195" s="1014" t="str">
        <f>IF(IFERROR('Blocks A'!CE209-'Pre-1.095 (Hard Copy)'!BH195, 0)=0, " ", ('Blocks A'!CE209-'Pre-1.095 (Hard Copy)'!BH195))</f>
        <v> </v>
      </c>
      <c r="BI195" s="1014" t="str">
        <f>IF(IFERROR('Blocks A'!CZ209-'Pre-1.095 (Hard Copy)'!BI195, 0)=0, " ", ('Blocks A'!CZ209-'Pre-1.095 (Hard Copy)'!BI195))</f>
        <v>-16</v>
      </c>
      <c r="BJ195" s="1014" t="str">
        <f>IF(IFERROR('Blocks A'!DA209-'Pre-1.095 (Hard Copy)'!BJ195, 0)=0, " ", ('Blocks A'!DA209-'Pre-1.095 (Hard Copy)'!BJ195))</f>
        <v> </v>
      </c>
      <c r="BK195" s="1014" t="str">
        <f>IF(IFERROR('Blocks A'!DB209-'Pre-1.095 (Hard Copy)'!BK195, 0)=0, " ", ('Blocks A'!DB209-'Pre-1.095 (Hard Copy)'!BK195))</f>
        <v> </v>
      </c>
      <c r="BL195" s="1014" t="str">
        <f>IF(IFERROR('Blocks A'!DC209-'Pre-1.095 (Hard Copy)'!BL195, 0)=0, " ", ('Blocks A'!DC209-'Pre-1.095 (Hard Copy)'!BL195))</f>
        <v> </v>
      </c>
      <c r="BM195" s="1014" t="str">
        <f>IF(IFERROR('Blocks A'!DD209-'Pre-1.095 (Hard Copy)'!BM195, 0)=0, " ", ('Blocks A'!DD209-'Pre-1.095 (Hard Copy)'!BM195))</f>
        <v> </v>
      </c>
      <c r="BN195" s="1014" t="str">
        <f>IF(IFERROR('Blocks A'!DE209-'Pre-1.095 (Hard Copy)'!BN195, 0)=0, " ", ('Blocks A'!DE209-'Pre-1.095 (Hard Copy)'!BN195))</f>
        <v> </v>
      </c>
      <c r="BO195" s="1014" t="str">
        <f>IF(IFERROR('Blocks A'!DF209-'Pre-1.095 (Hard Copy)'!BO195, 0)=0, " ", ('Blocks A'!DF209-'Pre-1.095 (Hard Copy)'!BO195))</f>
        <v> </v>
      </c>
      <c r="BP195" s="1014" t="str">
        <f>IF(IFERROR('Blocks A'!DG209-'Pre-1.095 (Hard Copy)'!BP195, 0)=0, " ", ('Blocks A'!DG209-'Pre-1.095 (Hard Copy)'!BP195))</f>
        <v> </v>
      </c>
      <c r="BQ195" s="1014" t="str">
        <f>IF(IFERROR('Blocks A'!DH209-'Pre-1.095 (Hard Copy)'!BQ195, 0)=0, " ", ('Blocks A'!DH209-'Pre-1.095 (Hard Copy)'!BQ195))</f>
        <v> </v>
      </c>
      <c r="BR195" s="1014" t="str">
        <f>IF(IFERROR('Blocks A'!DI209-'Pre-1.095 (Hard Copy)'!BR195, 0)=0, " ", ('Blocks A'!DI209-'Pre-1.095 (Hard Copy)'!BR195))</f>
        <v> </v>
      </c>
      <c r="BS195" s="1014" t="str">
        <f>IF(IFERROR('Blocks A'!DJ209-'Pre-1.095 (Hard Copy)'!BS195, 0)=0, " ", ('Blocks A'!DJ209-'Pre-1.095 (Hard Copy)'!BS195))</f>
        <v>-29</v>
      </c>
      <c r="BT195" s="1014" t="str">
        <f>IF(IFERROR('Blocks A'!DK209-'Pre-1.095 (Hard Copy)'!BT195, 0)=0, " ", ('Blocks A'!DK209-'Pre-1.095 (Hard Copy)'!BT195))</f>
        <v> </v>
      </c>
      <c r="BU195" s="1014" t="str">
        <f>IF(IFERROR('Blocks A'!DL209-'Pre-1.095 (Hard Copy)'!BU195, 0)=0, " ", ('Blocks A'!DL209-'Pre-1.095 (Hard Copy)'!BU195))</f>
        <v> </v>
      </c>
      <c r="BV195" s="1014" t="str">
        <f>IF(IFERROR('Blocks A'!DM209-'Pre-1.095 (Hard Copy)'!BV195, 0)=0, " ", ('Blocks A'!DM209-'Pre-1.095 (Hard Copy)'!BV195))</f>
        <v> </v>
      </c>
      <c r="BW195" s="1014" t="str">
        <f>IF(IFERROR('Blocks A'!DN209-'Pre-1.095 (Hard Copy)'!BW195, 0)=0, " ", ('Blocks A'!DN209-'Pre-1.095 (Hard Copy)'!BW195))</f>
        <v> </v>
      </c>
      <c r="BX195" s="1014" t="str">
        <f>IF(IFERROR('Blocks A'!DO209-'Pre-1.095 (Hard Copy)'!BX195, 0)=0, " ", ('Blocks A'!DO209-'Pre-1.095 (Hard Copy)'!BX195))</f>
        <v> </v>
      </c>
      <c r="BY195" s="1014" t="str">
        <f>IF(IFERROR('Blocks A'!DP209-'Pre-1.095 (Hard Copy)'!BY195, 0)=0, " ", ('Blocks A'!DP209-'Pre-1.095 (Hard Copy)'!BY195))</f>
        <v> </v>
      </c>
      <c r="BZ195" s="1014" t="str">
        <f>IF(IFERROR('Blocks A'!DQ209-'Pre-1.095 (Hard Copy)'!BZ195, 0)=0, " ", ('Blocks A'!DQ209-'Pre-1.095 (Hard Copy)'!BZ195))</f>
        <v> </v>
      </c>
      <c r="CA195" s="1014" t="str">
        <f>IF(IFERROR('Blocks A'!DR209-'Pre-1.095 (Hard Copy)'!CA195, 0)=0, " ", ('Blocks A'!DR209-'Pre-1.095 (Hard Copy)'!CA195))</f>
        <v> </v>
      </c>
      <c r="CB195" s="1014" t="str">
        <f>IF(IFERROR('Blocks A'!DS209-'Pre-1.095 (Hard Copy)'!CB195, 0)=0, " ", ('Blocks A'!DS209-'Pre-1.095 (Hard Copy)'!CB195))</f>
        <v> </v>
      </c>
      <c r="CC195" s="1014" t="str">
        <f>IF(IFERROR('Blocks A'!DT209-'Pre-1.095 (Hard Copy)'!CC195, 0)=0, " ", ('Blocks A'!DT209-'Pre-1.095 (Hard Copy)'!CC195))</f>
        <v>-16</v>
      </c>
      <c r="CD195" s="1014" t="str">
        <f>IF(IFERROR('Blocks A'!DU209-'Pre-1.095 (Hard Copy)'!CD195, 0)=0, " ", ('Blocks A'!DU209-'Pre-1.095 (Hard Copy)'!CD195))</f>
        <v>-29</v>
      </c>
      <c r="CE195" s="1014" t="str">
        <f>IF(IFERROR('Blocks A'!DX209-'Pre-1.095 (Hard Copy)'!CE195, 0)=0, " ", ('Blocks A'!DX209-'Pre-1.095 (Hard Copy)'!CE195))</f>
        <v>-1</v>
      </c>
      <c r="CF195" s="1014" t="str">
        <f>IF(IFERROR('Blocks A'!DY209-'Pre-1.095 (Hard Copy)'!CF195, 0)=0, " ", ('Blocks A'!DY209-'Pre-1.095 (Hard Copy)'!CF195))</f>
        <v>-171</v>
      </c>
      <c r="CG195" s="1016" t="str">
        <f>IF(IFERROR('Blocks A'!DZ209-'Pre-1.095 (Hard Copy)'!CG195, 0)=0, " ", ('Blocks A'!DZ209-'Pre-1.095 (Hard Copy)'!CG195))</f>
        <v>-0.0002</v>
      </c>
      <c r="CH195" s="1015" t="str">
        <f>IF(IFERROR('Blocks A'!DV209-'Pre-1.095 (Hard Copy)'!CH195, 0)=0, " ", ('Blocks A'!DV209-'Pre-1.095 (Hard Copy)'!CH195))</f>
        <v>-2.0</v>
      </c>
      <c r="CI195" s="1015" t="str">
        <f>IF(IFERROR('Blocks A'!DW209-'Pre-1.095 (Hard Copy)'!CI195, 0)=0, " ", ('Blocks A'!DW209-'Pre-1.095 (Hard Copy)'!CI195))</f>
        <v>-10.6</v>
      </c>
      <c r="CJ195" s="1014" t="str">
        <f>IF(IFERROR('Blocks A'!EA209-'Pre-1.095 (Hard Copy)'!CJ195, 0)=0, " ", ('Blocks A'!EA209-'Pre-1.095 (Hard Copy)'!CJ195))</f>
        <v>-1</v>
      </c>
      <c r="CK195" s="1017" t="str">
        <f>IF(IFERROR('Blocks A'!EB209-'Pre-1.095 (Hard Copy)'!CK195, 0)=0, " ", ('Blocks A'!EB209-'Pre-1.095 (Hard Copy)'!CK195))</f>
        <v>-0.02</v>
      </c>
      <c r="CL195" s="1017" t="str">
        <f>IF(IFERROR('Blocks A'!EC209-'Pre-1.095 (Hard Copy)'!CL195, 0)=0, " ", ('Blocks A'!EC209-'Pre-1.095 (Hard Copy)'!CL195))</f>
        <v>-0.00</v>
      </c>
      <c r="CM195" s="1017" t="str">
        <f>IF(IFERROR('Blocks A'!EH209-'Pre-1.095 (Hard Copy)'!CM195, 0)=0, " ", ('Blocks A'!EH209-'Pre-1.095 (Hard Copy)'!CM195))</f>
        <v>-0.00</v>
      </c>
      <c r="CN195" s="1014" t="str">
        <f>IF(IFERROR('Blocks A'!ED209-'Pre-1.095 (Hard Copy)'!CN195, 0)=0, " ", ('Blocks A'!ED209-'Pre-1.095 (Hard Copy)'!CN195))</f>
        <v>-171</v>
      </c>
      <c r="CO195" s="1017" t="str">
        <f>IF(IFERROR('Blocks A'!EE209-'Pre-1.095 (Hard Copy)'!CO195, 0)=0, " ", ('Blocks A'!EE209-'Pre-1.095 (Hard Copy)'!CO195))</f>
        <v>-0.17</v>
      </c>
      <c r="CP195" s="1017" t="str">
        <f>IF(IFERROR('Blocks A'!EF209-'Pre-1.095 (Hard Copy)'!CP195, 0)=0, " ", ('Blocks A'!EF209-'Pre-1.095 (Hard Copy)'!CP195))</f>
        <v>-0.00</v>
      </c>
      <c r="CQ195" s="1016" t="str">
        <f>IF(IFERROR('Blocks A'!EG209-'Pre-1.095 (Hard Copy)'!CQ195, 0)=0, " ", ('Blocks A'!EG209-'Pre-1.095 (Hard Copy)'!CQ195))</f>
        <v>-0.0002</v>
      </c>
      <c r="CR195" s="1018" t="s">
        <v>12</v>
      </c>
    </row>
    <row r="196">
      <c r="B196" s="1019" t="s">
        <v>1064</v>
      </c>
      <c r="C196" s="969" t="s">
        <v>886</v>
      </c>
      <c r="D196" s="969">
        <v>1.0</v>
      </c>
      <c r="E196" s="969">
        <v>1.0</v>
      </c>
      <c r="F196" s="969">
        <v>1.0</v>
      </c>
      <c r="G196" s="1014" t="str">
        <f>IF(IFERROR('Blocks A'!G210-'Pre-1.095 (Hard Copy)'!G196, 0)=0, " ", ('Blocks A'!G210-'Pre-1.095 (Hard Copy)'!G196))</f>
        <v> </v>
      </c>
      <c r="H196" s="1014" t="str">
        <f>IF(IFERROR('Blocks A'!H210-'Pre-1.095 (Hard Copy)'!H196, 0)=0, " ", ('Blocks A'!H210-'Pre-1.095 (Hard Copy)'!H196))</f>
        <v> </v>
      </c>
      <c r="I196" s="1014" t="str">
        <f>IF(IFERROR('Blocks A'!I210-'Pre-1.095 (Hard Copy)'!I196, 0)=0, " ", ('Blocks A'!I210-'Pre-1.095 (Hard Copy)'!I196))</f>
        <v> </v>
      </c>
      <c r="J196" s="1014" t="str">
        <f>IF(IFERROR('Blocks A'!J210-'Pre-1.095 (Hard Copy)'!J196, 0)=0, " ", ('Blocks A'!J210-'Pre-1.095 (Hard Copy)'!J196))</f>
        <v> </v>
      </c>
      <c r="K196" s="1014" t="str">
        <f>IF(IFERROR('Blocks A'!K210-'Pre-1.095 (Hard Copy)'!K196, 0)=0, " ", ('Blocks A'!K210-'Pre-1.095 (Hard Copy)'!K196))</f>
        <v> </v>
      </c>
      <c r="L196" s="1014" t="str">
        <f>IF(IFERROR('Blocks A'!L210-'Pre-1.095 (Hard Copy)'!L196, 0)=0, " ", ('Blocks A'!L210-'Pre-1.095 (Hard Copy)'!L196))</f>
        <v> </v>
      </c>
      <c r="M196" s="1014" t="str">
        <f>IF(IFERROR('Blocks A'!N210-'Pre-1.095 (Hard Copy)'!M196, 0)=0, " ", ('Blocks A'!N210-'Pre-1.095 (Hard Copy)'!M196))</f>
        <v> </v>
      </c>
      <c r="N196" s="1014" t="str">
        <f>IF(IFERROR('Blocks A'!O210-'Pre-1.095 (Hard Copy)'!N196, 0)=0, " ", ('Blocks A'!O210-'Pre-1.095 (Hard Copy)'!N196))</f>
        <v> </v>
      </c>
      <c r="O196" s="1014" t="str">
        <f>IF(IFERROR('Blocks A'!P210-'Pre-1.095 (Hard Copy)'!O196, 0)=0, " ", ('Blocks A'!P210-'Pre-1.095 (Hard Copy)'!O196))</f>
        <v> </v>
      </c>
      <c r="P196" s="1014" t="str">
        <f>IF(IFERROR('Blocks A'!Q210-'Pre-1.095 (Hard Copy)'!P196, 0)=0, " ", ('Blocks A'!Q210-'Pre-1.095 (Hard Copy)'!P196))</f>
        <v> </v>
      </c>
      <c r="Q196" s="1014" t="str">
        <f>IF(IFERROR('Blocks A'!R210-'Pre-1.095 (Hard Copy)'!Q196, 0)=0, " ", ('Blocks A'!R210-'Pre-1.095 (Hard Copy)'!Q196))</f>
        <v> </v>
      </c>
      <c r="R196" s="1014" t="str">
        <f>IF(IFERROR('Blocks A'!S210-'Pre-1.095 (Hard Copy)'!R196, 0)=0, " ", ('Blocks A'!S210-'Pre-1.095 (Hard Copy)'!R196))</f>
        <v> </v>
      </c>
      <c r="S196" s="1014" t="str">
        <f>IF(IFERROR('Blocks A'!T210-'Pre-1.095 (Hard Copy)'!S196, 0)=0, " ", ('Blocks A'!T210-'Pre-1.095 (Hard Copy)'!S196))</f>
        <v> </v>
      </c>
      <c r="T196" s="1014" t="str">
        <f>IF(IFERROR('Blocks A'!M210-'Pre-1.095 (Hard Copy)'!T196, 0)=0, " ", ('Blocks A'!M210-'Pre-1.095 (Hard Copy)'!T196))</f>
        <v> </v>
      </c>
      <c r="U196" s="1014" t="str">
        <f>IF(IFERROR('Blocks A'!U210-'Pre-1.095 (Hard Copy)'!U196, 0)=0, " ", ('Blocks A'!U210-'Pre-1.095 (Hard Copy)'!U196))</f>
        <v> </v>
      </c>
      <c r="V196" s="1014" t="str">
        <f>IF(IFERROR('Blocks A'!V210-'Pre-1.095 (Hard Copy)'!V196, 0)=0, " ", ('Blocks A'!V210-'Pre-1.095 (Hard Copy)'!V196))</f>
        <v> </v>
      </c>
      <c r="W196" s="1014" t="str">
        <f>IF(IFERROR('Blocks A'!W210-'Pre-1.095 (Hard Copy)'!W196, 0)=0, " ", ('Blocks A'!W210-'Pre-1.095 (Hard Copy)'!W196))</f>
        <v> </v>
      </c>
      <c r="X196" s="1014" t="str">
        <f>IF(IFERROR('Blocks A'!X210-'Pre-1.095 (Hard Copy)'!X196, 0)=0, " ", ('Blocks A'!X210-'Pre-1.095 (Hard Copy)'!X196))</f>
        <v> </v>
      </c>
      <c r="Y196" s="1014" t="str">
        <f>IF(IFERROR('Blocks A'!AC210-'Pre-1.095 (Hard Copy)'!Y196, 0)=0, " ", ('Blocks A'!AC210-'Pre-1.095 (Hard Copy)'!Y196))</f>
        <v> </v>
      </c>
      <c r="Z196" s="1014" t="str">
        <f>IF(IFERROR('Blocks A'!Y210-'Pre-1.095 (Hard Copy)'!Z196, 0)=0, " ", ('Blocks A'!Y210-'Pre-1.095 (Hard Copy)'!Z196))</f>
        <v> </v>
      </c>
      <c r="AA196" s="1014" t="str">
        <f>IF(IFERROR('Blocks A'!Z210-'Pre-1.095 (Hard Copy)'!AA196, 0)=0, " ", ('Blocks A'!Z210-'Pre-1.095 (Hard Copy)'!AA196))</f>
        <v> </v>
      </c>
      <c r="AB196" s="1014" t="str">
        <f>IF(IFERROR('Blocks A'!AA210-'Pre-1.095 (Hard Copy)'!AB196, 0)=0, " ", ('Blocks A'!AA210-'Pre-1.095 (Hard Copy)'!AB196))</f>
        <v> </v>
      </c>
      <c r="AC196" s="1014" t="str">
        <f>IF(IFERROR('Blocks A'!AB210-'Pre-1.095 (Hard Copy)'!AC196, 0)=0, " ", ('Blocks A'!AB210-'Pre-1.095 (Hard Copy)'!AC196))</f>
        <v> </v>
      </c>
      <c r="AD196" s="1014" t="str">
        <f>IF(IFERROR('Blocks A'!AY210-'Pre-1.095 (Hard Copy)'!AD196, 0)=0, " ", ('Blocks A'!AY210-'Pre-1.095 (Hard Copy)'!AD196))</f>
        <v> </v>
      </c>
      <c r="AE196" s="1014" t="str">
        <f>IF(IFERROR('Blocks A'!AZ210-'Pre-1.095 (Hard Copy)'!AE196, 0)=0, " ", ('Blocks A'!AZ210-'Pre-1.095 (Hard Copy)'!AE196))</f>
        <v> </v>
      </c>
      <c r="AF196" s="1014" t="str">
        <f>IF(IFERROR('Blocks A'!BA210-'Pre-1.095 (Hard Copy)'!AF196, 0)=0, " ", ('Blocks A'!BA210-'Pre-1.095 (Hard Copy)'!AF196))</f>
        <v> </v>
      </c>
      <c r="AG196" s="1014" t="str">
        <f>IF(IFERROR('Blocks A'!BB210-'Pre-1.095 (Hard Copy)'!AG196, 0)=0, " ", ('Blocks A'!BB210-'Pre-1.095 (Hard Copy)'!AG196))</f>
        <v> </v>
      </c>
      <c r="AH196" s="1014" t="str">
        <f>IF(IFERROR('Blocks A'!BC210-'Pre-1.095 (Hard Copy)'!AH196, 0)=0, " ", ('Blocks A'!BC210-'Pre-1.095 (Hard Copy)'!AH196))</f>
        <v> </v>
      </c>
      <c r="AI196" s="1014" t="str">
        <f>IF(IFERROR('Blocks A'!BJ210-'Pre-1.095 (Hard Copy)'!AI196, 0)=0, " ", ('Blocks A'!BJ210-'Pre-1.095 (Hard Copy)'!AI196))</f>
        <v> </v>
      </c>
      <c r="AJ196" s="1014" t="str">
        <f>IF(IFERROR('Blocks A'!BD210-'Pre-1.095 (Hard Copy)'!AJ196, 0)=0, " ", ('Blocks A'!BD210-'Pre-1.095 (Hard Copy)'!AJ196))</f>
        <v> </v>
      </c>
      <c r="AK196" s="1014" t="str">
        <f>IF(IFERROR('Blocks A'!BE210-'Pre-1.095 (Hard Copy)'!AK196, 0)=0, " ", ('Blocks A'!BE210-'Pre-1.095 (Hard Copy)'!AK196))</f>
        <v> </v>
      </c>
      <c r="AL196" s="1014" t="str">
        <f>IF(IFERROR('Blocks A'!BF210-'Pre-1.095 (Hard Copy)'!AL196, 0)=0, " ", ('Blocks A'!BF210-'Pre-1.095 (Hard Copy)'!AL196))</f>
        <v> </v>
      </c>
      <c r="AM196" s="1014" t="str">
        <f>IF(IFERROR('Blocks A'!BG210-'Pre-1.095 (Hard Copy)'!AM196, 0)=0, " ", ('Blocks A'!BG210-'Pre-1.095 (Hard Copy)'!AM196))</f>
        <v> </v>
      </c>
      <c r="AN196" s="1014" t="str">
        <f>IF(IFERROR('Blocks A'!BH210-'Pre-1.095 (Hard Copy)'!AN196, 0)=0, " ", ('Blocks A'!BH210-'Pre-1.095 (Hard Copy)'!AN196))</f>
        <v> </v>
      </c>
      <c r="AO196" s="1014" t="str">
        <f>IF(IFERROR('Blocks A'!BI210-'Pre-1.095 (Hard Copy)'!AO196, 0)=0, " ", ('Blocks A'!BI210-'Pre-1.095 (Hard Copy)'!AO196))</f>
        <v> </v>
      </c>
      <c r="AP196" s="1014" t="str">
        <f>IF(IFERROR('Blocks A'!BK210-'Pre-1.095 (Hard Copy)'!AP196, 0)=0, " ", ('Blocks A'!BK210-'Pre-1.095 (Hard Copy)'!AP196))</f>
        <v> </v>
      </c>
      <c r="AQ196" s="1014" t="str">
        <f>IF(IFERROR('Blocks A'!BL210-'Pre-1.095 (Hard Copy)'!AQ196, 0)=0, " ", ('Blocks A'!BL210-'Pre-1.095 (Hard Copy)'!AQ196))</f>
        <v> </v>
      </c>
      <c r="AR196" s="1014" t="str">
        <f>IF(IFERROR('Blocks A'!BM210-'Pre-1.095 (Hard Copy)'!AR196, 0)=0, " ", ('Blocks A'!BM210-'Pre-1.095 (Hard Copy)'!AR196))</f>
        <v> </v>
      </c>
      <c r="AS196" s="1014" t="str">
        <f>IF(IFERROR('Blocks A'!BO210-'Pre-1.095 (Hard Copy)'!AS196, 0)=0, " ", ('Blocks A'!BO210-'Pre-1.095 (Hard Copy)'!AS196))</f>
        <v> </v>
      </c>
      <c r="AT196" s="1014" t="str">
        <f>IF(IFERROR('Blocks A'!BP210-'Pre-1.095 (Hard Copy)'!AT196, 0)=0, " ", ('Blocks A'!BP210-'Pre-1.095 (Hard Copy)'!AT196))</f>
        <v> </v>
      </c>
      <c r="AU196" s="1014" t="str">
        <f>IF(IFERROR('Blocks A'!BQ210-'Pre-1.095 (Hard Copy)'!AU196, 0)=0, " ", ('Blocks A'!BQ210-'Pre-1.095 (Hard Copy)'!AU196))</f>
        <v> </v>
      </c>
      <c r="AV196" s="1014" t="str">
        <f>IF(IFERROR('Blocks A'!BR210-'Pre-1.095 (Hard Copy)'!AV196, 0)=0, " ", ('Blocks A'!BR210-'Pre-1.095 (Hard Copy)'!AV196))</f>
        <v> </v>
      </c>
      <c r="AW196" s="1014" t="str">
        <f>IF(IFERROR('Blocks A'!BS210-'Pre-1.095 (Hard Copy)'!AW196, 0)=0, " ", ('Blocks A'!BS210-'Pre-1.095 (Hard Copy)'!AW196))</f>
        <v> </v>
      </c>
      <c r="AX196" s="1014" t="str">
        <f>IF(IFERROR('Blocks A'!BT210-'Pre-1.095 (Hard Copy)'!AX196, 0)=0, " ", ('Blocks A'!BT210-'Pre-1.095 (Hard Copy)'!AX196))</f>
        <v> </v>
      </c>
      <c r="AY196" s="1014" t="str">
        <f>IF(IFERROR('Blocks A'!BU210-'Pre-1.095 (Hard Copy)'!AY196, 0)=0, " ", ('Blocks A'!BU210-'Pre-1.095 (Hard Copy)'!AY196))</f>
        <v> </v>
      </c>
      <c r="AZ196" s="1014" t="str">
        <f>IF(IFERROR('Blocks A'!BW210-'Pre-1.095 (Hard Copy)'!AZ196, 0)=0, " ", ('Blocks A'!BW210-'Pre-1.095 (Hard Copy)'!AZ196))</f>
        <v> </v>
      </c>
      <c r="BA196" s="1014" t="str">
        <f>IF(IFERROR('Blocks A'!BX210-'Pre-1.095 (Hard Copy)'!BA196, 0)=0, " ", ('Blocks A'!BX210-'Pre-1.095 (Hard Copy)'!BA196))</f>
        <v> </v>
      </c>
      <c r="BB196" s="1014" t="str">
        <f>IF(IFERROR('Blocks A'!BY210-'Pre-1.095 (Hard Copy)'!BB196, 0)=0, " ", ('Blocks A'!BY210-'Pre-1.095 (Hard Copy)'!BB196))</f>
        <v> </v>
      </c>
      <c r="BC196" s="1015" t="str">
        <f>IF(IFERROR('Blocks A'!BZ210-'Pre-1.095 (Hard Copy)'!BC196, 0)=0, " ", ('Blocks A'!BZ210-'Pre-1.095 (Hard Copy)'!BC196))</f>
        <v> </v>
      </c>
      <c r="BD196" s="1014" t="str">
        <f>IF(IFERROR('Blocks A'!BV210-'Pre-1.095 (Hard Copy)'!BD196, 0)=0, " ", ('Blocks A'!BV210-'Pre-1.095 (Hard Copy)'!BD196))</f>
        <v> </v>
      </c>
      <c r="BE196" s="1014" t="str">
        <f>IF(IFERROR('Blocks A'!CB210-'Pre-1.095 (Hard Copy)'!BE196, 0)=0, " ", ('Blocks A'!CB210-'Pre-1.095 (Hard Copy)'!BE196))</f>
        <v> </v>
      </c>
      <c r="BF196" s="1014" t="str">
        <f>IF(IFERROR('Blocks A'!CC210-'Pre-1.095 (Hard Copy)'!BF196, 0)=0, " ", ('Blocks A'!CC210-'Pre-1.095 (Hard Copy)'!BF196))</f>
        <v>+0</v>
      </c>
      <c r="BG196" s="1016" t="str">
        <f>IF(IFERROR('Blocks A'!CD210-'Pre-1.095 (Hard Copy)'!BG196, 0)=0, " ", ('Blocks A'!CD210-'Pre-1.095 (Hard Copy)'!BG196))</f>
        <v>+0.0000</v>
      </c>
      <c r="BH196" s="1014" t="str">
        <f>IF(IFERROR('Blocks A'!CE210-'Pre-1.095 (Hard Copy)'!BH196, 0)=0, " ", ('Blocks A'!CE210-'Pre-1.095 (Hard Copy)'!BH196))</f>
        <v> </v>
      </c>
      <c r="BI196" s="1014" t="str">
        <f>IF(IFERROR('Blocks A'!CZ210-'Pre-1.095 (Hard Copy)'!BI196, 0)=0, " ", ('Blocks A'!CZ210-'Pre-1.095 (Hard Copy)'!BI196))</f>
        <v>-22</v>
      </c>
      <c r="BJ196" s="1014" t="str">
        <f>IF(IFERROR('Blocks A'!DA210-'Pre-1.095 (Hard Copy)'!BJ196, 0)=0, " ", ('Blocks A'!DA210-'Pre-1.095 (Hard Copy)'!BJ196))</f>
        <v> </v>
      </c>
      <c r="BK196" s="1014" t="str">
        <f>IF(IFERROR('Blocks A'!DB210-'Pre-1.095 (Hard Copy)'!BK196, 0)=0, " ", ('Blocks A'!DB210-'Pre-1.095 (Hard Copy)'!BK196))</f>
        <v> </v>
      </c>
      <c r="BL196" s="1014" t="str">
        <f>IF(IFERROR('Blocks A'!DC210-'Pre-1.095 (Hard Copy)'!BL196, 0)=0, " ", ('Blocks A'!DC210-'Pre-1.095 (Hard Copy)'!BL196))</f>
        <v> </v>
      </c>
      <c r="BM196" s="1014" t="str">
        <f>IF(IFERROR('Blocks A'!DD210-'Pre-1.095 (Hard Copy)'!BM196, 0)=0, " ", ('Blocks A'!DD210-'Pre-1.095 (Hard Copy)'!BM196))</f>
        <v> </v>
      </c>
      <c r="BN196" s="1014" t="str">
        <f>IF(IFERROR('Blocks A'!DE210-'Pre-1.095 (Hard Copy)'!BN196, 0)=0, " ", ('Blocks A'!DE210-'Pre-1.095 (Hard Copy)'!BN196))</f>
        <v> </v>
      </c>
      <c r="BO196" s="1014" t="str">
        <f>IF(IFERROR('Blocks A'!DF210-'Pre-1.095 (Hard Copy)'!BO196, 0)=0, " ", ('Blocks A'!DF210-'Pre-1.095 (Hard Copy)'!BO196))</f>
        <v> </v>
      </c>
      <c r="BP196" s="1014" t="str">
        <f>IF(IFERROR('Blocks A'!DG210-'Pre-1.095 (Hard Copy)'!BP196, 0)=0, " ", ('Blocks A'!DG210-'Pre-1.095 (Hard Copy)'!BP196))</f>
        <v> </v>
      </c>
      <c r="BQ196" s="1014" t="str">
        <f>IF(IFERROR('Blocks A'!DH210-'Pre-1.095 (Hard Copy)'!BQ196, 0)=0, " ", ('Blocks A'!DH210-'Pre-1.095 (Hard Copy)'!BQ196))</f>
        <v> </v>
      </c>
      <c r="BR196" s="1014" t="str">
        <f>IF(IFERROR('Blocks A'!DI210-'Pre-1.095 (Hard Copy)'!BR196, 0)=0, " ", ('Blocks A'!DI210-'Pre-1.095 (Hard Copy)'!BR196))</f>
        <v> </v>
      </c>
      <c r="BS196" s="1014" t="str">
        <f>IF(IFERROR('Blocks A'!DJ210-'Pre-1.095 (Hard Copy)'!BS196, 0)=0, " ", ('Blocks A'!DJ210-'Pre-1.095 (Hard Copy)'!BS196))</f>
        <v>-39</v>
      </c>
      <c r="BT196" s="1014" t="str">
        <f>IF(IFERROR('Blocks A'!DK210-'Pre-1.095 (Hard Copy)'!BT196, 0)=0, " ", ('Blocks A'!DK210-'Pre-1.095 (Hard Copy)'!BT196))</f>
        <v> </v>
      </c>
      <c r="BU196" s="1014" t="str">
        <f>IF(IFERROR('Blocks A'!DL210-'Pre-1.095 (Hard Copy)'!BU196, 0)=0, " ", ('Blocks A'!DL210-'Pre-1.095 (Hard Copy)'!BU196))</f>
        <v> </v>
      </c>
      <c r="BV196" s="1014" t="str">
        <f>IF(IFERROR('Blocks A'!DM210-'Pre-1.095 (Hard Copy)'!BV196, 0)=0, " ", ('Blocks A'!DM210-'Pre-1.095 (Hard Copy)'!BV196))</f>
        <v> </v>
      </c>
      <c r="BW196" s="1014" t="str">
        <f>IF(IFERROR('Blocks A'!DN210-'Pre-1.095 (Hard Copy)'!BW196, 0)=0, " ", ('Blocks A'!DN210-'Pre-1.095 (Hard Copy)'!BW196))</f>
        <v> </v>
      </c>
      <c r="BX196" s="1014" t="str">
        <f>IF(IFERROR('Blocks A'!DO210-'Pre-1.095 (Hard Copy)'!BX196, 0)=0, " ", ('Blocks A'!DO210-'Pre-1.095 (Hard Copy)'!BX196))</f>
        <v> </v>
      </c>
      <c r="BY196" s="1014" t="str">
        <f>IF(IFERROR('Blocks A'!DP210-'Pre-1.095 (Hard Copy)'!BY196, 0)=0, " ", ('Blocks A'!DP210-'Pre-1.095 (Hard Copy)'!BY196))</f>
        <v> </v>
      </c>
      <c r="BZ196" s="1014" t="str">
        <f>IF(IFERROR('Blocks A'!DQ210-'Pre-1.095 (Hard Copy)'!BZ196, 0)=0, " ", ('Blocks A'!DQ210-'Pre-1.095 (Hard Copy)'!BZ196))</f>
        <v> </v>
      </c>
      <c r="CA196" s="1014" t="str">
        <f>IF(IFERROR('Blocks A'!DR210-'Pre-1.095 (Hard Copy)'!CA196, 0)=0, " ", ('Blocks A'!DR210-'Pre-1.095 (Hard Copy)'!CA196))</f>
        <v> </v>
      </c>
      <c r="CB196" s="1014" t="str">
        <f>IF(IFERROR('Blocks A'!DS210-'Pre-1.095 (Hard Copy)'!CB196, 0)=0, " ", ('Blocks A'!DS210-'Pre-1.095 (Hard Copy)'!CB196))</f>
        <v> </v>
      </c>
      <c r="CC196" s="1014" t="str">
        <f>IF(IFERROR('Blocks A'!DT210-'Pre-1.095 (Hard Copy)'!CC196, 0)=0, " ", ('Blocks A'!DT210-'Pre-1.095 (Hard Copy)'!CC196))</f>
        <v>-22</v>
      </c>
      <c r="CD196" s="1014" t="str">
        <f>IF(IFERROR('Blocks A'!DU210-'Pre-1.095 (Hard Copy)'!CD196, 0)=0, " ", ('Blocks A'!DU210-'Pre-1.095 (Hard Copy)'!CD196))</f>
        <v>-39</v>
      </c>
      <c r="CE196" s="1014" t="str">
        <f>IF(IFERROR('Blocks A'!DX210-'Pre-1.095 (Hard Copy)'!CE196, 0)=0, " ", ('Blocks A'!DX210-'Pre-1.095 (Hard Copy)'!CE196))</f>
        <v>-2</v>
      </c>
      <c r="CF196" s="1014" t="str">
        <f>IF(IFERROR('Blocks A'!DY210-'Pre-1.095 (Hard Copy)'!CF196, 0)=0, " ", ('Blocks A'!DY210-'Pre-1.095 (Hard Copy)'!CF196))</f>
        <v>-235</v>
      </c>
      <c r="CG196" s="1016" t="str">
        <f>IF(IFERROR('Blocks A'!DZ210-'Pre-1.095 (Hard Copy)'!CG196, 0)=0, " ", ('Blocks A'!DZ210-'Pre-1.095 (Hard Copy)'!CG196))</f>
        <v>-0.0002</v>
      </c>
      <c r="CH196" s="1015" t="str">
        <f>IF(IFERROR('Blocks A'!DV210-'Pre-1.095 (Hard Copy)'!CH196, 0)=0, " ", ('Blocks A'!DV210-'Pre-1.095 (Hard Copy)'!CH196))</f>
        <v>-2.8</v>
      </c>
      <c r="CI196" s="1015" t="str">
        <f>IF(IFERROR('Blocks A'!DW210-'Pre-1.095 (Hard Copy)'!CI196, 0)=0, " ", ('Blocks A'!DW210-'Pre-1.095 (Hard Copy)'!CI196))</f>
        <v>-14.5</v>
      </c>
      <c r="CJ196" s="1014" t="str">
        <f>IF(IFERROR('Blocks A'!EA210-'Pre-1.095 (Hard Copy)'!CJ196, 0)=0, " ", ('Blocks A'!EA210-'Pre-1.095 (Hard Copy)'!CJ196))</f>
        <v>-2</v>
      </c>
      <c r="CK196" s="1017" t="str">
        <f>IF(IFERROR('Blocks A'!EB210-'Pre-1.095 (Hard Copy)'!CK196, 0)=0, " ", ('Blocks A'!EB210-'Pre-1.095 (Hard Copy)'!CK196))</f>
        <v>-0.03</v>
      </c>
      <c r="CL196" s="1017" t="str">
        <f>IF(IFERROR('Blocks A'!EC210-'Pre-1.095 (Hard Copy)'!CL196, 0)=0, " ", ('Blocks A'!EC210-'Pre-1.095 (Hard Copy)'!CL196))</f>
        <v>-0.00</v>
      </c>
      <c r="CM196" s="1017" t="str">
        <f>IF(IFERROR('Blocks A'!EH210-'Pre-1.095 (Hard Copy)'!CM196, 0)=0, " ", ('Blocks A'!EH210-'Pre-1.095 (Hard Copy)'!CM196))</f>
        <v>-0.00</v>
      </c>
      <c r="CN196" s="1014" t="str">
        <f>IF(IFERROR('Blocks A'!ED210-'Pre-1.095 (Hard Copy)'!CN196, 0)=0, " ", ('Blocks A'!ED210-'Pre-1.095 (Hard Copy)'!CN196))</f>
        <v>-235</v>
      </c>
      <c r="CO196" s="1017" t="str">
        <f>IF(IFERROR('Blocks A'!EE210-'Pre-1.095 (Hard Copy)'!CO196, 0)=0, " ", ('Blocks A'!EE210-'Pre-1.095 (Hard Copy)'!CO196))</f>
        <v>-0.24</v>
      </c>
      <c r="CP196" s="1017" t="str">
        <f>IF(IFERROR('Blocks A'!EF210-'Pre-1.095 (Hard Copy)'!CP196, 0)=0, " ", ('Blocks A'!EF210-'Pre-1.095 (Hard Copy)'!CP196))</f>
        <v>-0.00</v>
      </c>
      <c r="CQ196" s="1016" t="str">
        <f>IF(IFERROR('Blocks A'!EG210-'Pre-1.095 (Hard Copy)'!CQ196, 0)=0, " ", ('Blocks A'!EG210-'Pre-1.095 (Hard Copy)'!CQ196))</f>
        <v>-0.0002</v>
      </c>
      <c r="CR196" s="1018" t="s">
        <v>12</v>
      </c>
    </row>
    <row r="197">
      <c r="B197" s="1019" t="s">
        <v>1065</v>
      </c>
      <c r="C197" s="969" t="s">
        <v>886</v>
      </c>
      <c r="D197" s="969">
        <v>1.0</v>
      </c>
      <c r="E197" s="969">
        <v>1.0</v>
      </c>
      <c r="F197" s="969">
        <v>1.0</v>
      </c>
      <c r="G197" s="1014" t="str">
        <f>IF(IFERROR('Blocks A'!G211-'Pre-1.095 (Hard Copy)'!G197, 0)=0, " ", ('Blocks A'!G211-'Pre-1.095 (Hard Copy)'!G197))</f>
        <v> </v>
      </c>
      <c r="H197" s="1014" t="str">
        <f>IF(IFERROR('Blocks A'!H211-'Pre-1.095 (Hard Copy)'!H197, 0)=0, " ", ('Blocks A'!H211-'Pre-1.095 (Hard Copy)'!H197))</f>
        <v> </v>
      </c>
      <c r="I197" s="1014" t="str">
        <f>IF(IFERROR('Blocks A'!I211-'Pre-1.095 (Hard Copy)'!I197, 0)=0, " ", ('Blocks A'!I211-'Pre-1.095 (Hard Copy)'!I197))</f>
        <v> </v>
      </c>
      <c r="J197" s="1014" t="str">
        <f>IF(IFERROR('Blocks A'!J211-'Pre-1.095 (Hard Copy)'!J197, 0)=0, " ", ('Blocks A'!J211-'Pre-1.095 (Hard Copy)'!J197))</f>
        <v> </v>
      </c>
      <c r="K197" s="1014" t="str">
        <f>IF(IFERROR('Blocks A'!K211-'Pre-1.095 (Hard Copy)'!K197, 0)=0, " ", ('Blocks A'!K211-'Pre-1.095 (Hard Copy)'!K197))</f>
        <v> </v>
      </c>
      <c r="L197" s="1014" t="str">
        <f>IF(IFERROR('Blocks A'!L211-'Pre-1.095 (Hard Copy)'!L197, 0)=0, " ", ('Blocks A'!L211-'Pre-1.095 (Hard Copy)'!L197))</f>
        <v> </v>
      </c>
      <c r="M197" s="1014" t="str">
        <f>IF(IFERROR('Blocks A'!N211-'Pre-1.095 (Hard Copy)'!M197, 0)=0, " ", ('Blocks A'!N211-'Pre-1.095 (Hard Copy)'!M197))</f>
        <v> </v>
      </c>
      <c r="N197" s="1014" t="str">
        <f>IF(IFERROR('Blocks A'!O211-'Pre-1.095 (Hard Copy)'!N197, 0)=0, " ", ('Blocks A'!O211-'Pre-1.095 (Hard Copy)'!N197))</f>
        <v> </v>
      </c>
      <c r="O197" s="1014" t="str">
        <f>IF(IFERROR('Blocks A'!P211-'Pre-1.095 (Hard Copy)'!O197, 0)=0, " ", ('Blocks A'!P211-'Pre-1.095 (Hard Copy)'!O197))</f>
        <v> </v>
      </c>
      <c r="P197" s="1014" t="str">
        <f>IF(IFERROR('Blocks A'!Q211-'Pre-1.095 (Hard Copy)'!P197, 0)=0, " ", ('Blocks A'!Q211-'Pre-1.095 (Hard Copy)'!P197))</f>
        <v> </v>
      </c>
      <c r="Q197" s="1014" t="str">
        <f>IF(IFERROR('Blocks A'!R211-'Pre-1.095 (Hard Copy)'!Q197, 0)=0, " ", ('Blocks A'!R211-'Pre-1.095 (Hard Copy)'!Q197))</f>
        <v> </v>
      </c>
      <c r="R197" s="1014" t="str">
        <f>IF(IFERROR('Blocks A'!S211-'Pre-1.095 (Hard Copy)'!R197, 0)=0, " ", ('Blocks A'!S211-'Pre-1.095 (Hard Copy)'!R197))</f>
        <v> </v>
      </c>
      <c r="S197" s="1014" t="str">
        <f>IF(IFERROR('Blocks A'!T211-'Pre-1.095 (Hard Copy)'!S197, 0)=0, " ", ('Blocks A'!T211-'Pre-1.095 (Hard Copy)'!S197))</f>
        <v> </v>
      </c>
      <c r="T197" s="1014" t="str">
        <f>IF(IFERROR('Blocks A'!M211-'Pre-1.095 (Hard Copy)'!T197, 0)=0, " ", ('Blocks A'!M211-'Pre-1.095 (Hard Copy)'!T197))</f>
        <v> </v>
      </c>
      <c r="U197" s="1014" t="str">
        <f>IF(IFERROR('Blocks A'!U211-'Pre-1.095 (Hard Copy)'!U197, 0)=0, " ", ('Blocks A'!U211-'Pre-1.095 (Hard Copy)'!U197))</f>
        <v> </v>
      </c>
      <c r="V197" s="1014" t="str">
        <f>IF(IFERROR('Blocks A'!V211-'Pre-1.095 (Hard Copy)'!V197, 0)=0, " ", ('Blocks A'!V211-'Pre-1.095 (Hard Copy)'!V197))</f>
        <v> </v>
      </c>
      <c r="W197" s="1014" t="str">
        <f>IF(IFERROR('Blocks A'!W211-'Pre-1.095 (Hard Copy)'!W197, 0)=0, " ", ('Blocks A'!W211-'Pre-1.095 (Hard Copy)'!W197))</f>
        <v> </v>
      </c>
      <c r="X197" s="1014" t="str">
        <f>IF(IFERROR('Blocks A'!X211-'Pre-1.095 (Hard Copy)'!X197, 0)=0, " ", ('Blocks A'!X211-'Pre-1.095 (Hard Copy)'!X197))</f>
        <v> </v>
      </c>
      <c r="Y197" s="1014" t="str">
        <f>IF(IFERROR('Blocks A'!AC211-'Pre-1.095 (Hard Copy)'!Y197, 0)=0, " ", ('Blocks A'!AC211-'Pre-1.095 (Hard Copy)'!Y197))</f>
        <v> </v>
      </c>
      <c r="Z197" s="1014" t="str">
        <f>IF(IFERROR('Blocks A'!Y211-'Pre-1.095 (Hard Copy)'!Z197, 0)=0, " ", ('Blocks A'!Y211-'Pre-1.095 (Hard Copy)'!Z197))</f>
        <v> </v>
      </c>
      <c r="AA197" s="1014" t="str">
        <f>IF(IFERROR('Blocks A'!Z211-'Pre-1.095 (Hard Copy)'!AA197, 0)=0, " ", ('Blocks A'!Z211-'Pre-1.095 (Hard Copy)'!AA197))</f>
        <v> </v>
      </c>
      <c r="AB197" s="1014" t="str">
        <f>IF(IFERROR('Blocks A'!AA211-'Pre-1.095 (Hard Copy)'!AB197, 0)=0, " ", ('Blocks A'!AA211-'Pre-1.095 (Hard Copy)'!AB197))</f>
        <v> </v>
      </c>
      <c r="AC197" s="1014" t="str">
        <f>IF(IFERROR('Blocks A'!AB211-'Pre-1.095 (Hard Copy)'!AC197, 0)=0, " ", ('Blocks A'!AB211-'Pre-1.095 (Hard Copy)'!AC197))</f>
        <v> </v>
      </c>
      <c r="AD197" s="1014" t="str">
        <f>IF(IFERROR('Blocks A'!AY211-'Pre-1.095 (Hard Copy)'!AD197, 0)=0, " ", ('Blocks A'!AY211-'Pre-1.095 (Hard Copy)'!AD197))</f>
        <v> </v>
      </c>
      <c r="AE197" s="1014" t="str">
        <f>IF(IFERROR('Blocks A'!AZ211-'Pre-1.095 (Hard Copy)'!AE197, 0)=0, " ", ('Blocks A'!AZ211-'Pre-1.095 (Hard Copy)'!AE197))</f>
        <v> </v>
      </c>
      <c r="AF197" s="1014" t="str">
        <f>IF(IFERROR('Blocks A'!BA211-'Pre-1.095 (Hard Copy)'!AF197, 0)=0, " ", ('Blocks A'!BA211-'Pre-1.095 (Hard Copy)'!AF197))</f>
        <v> </v>
      </c>
      <c r="AG197" s="1014" t="str">
        <f>IF(IFERROR('Blocks A'!BB211-'Pre-1.095 (Hard Copy)'!AG197, 0)=0, " ", ('Blocks A'!BB211-'Pre-1.095 (Hard Copy)'!AG197))</f>
        <v> </v>
      </c>
      <c r="AH197" s="1014" t="str">
        <f>IF(IFERROR('Blocks A'!BC211-'Pre-1.095 (Hard Copy)'!AH197, 0)=0, " ", ('Blocks A'!BC211-'Pre-1.095 (Hard Copy)'!AH197))</f>
        <v> </v>
      </c>
      <c r="AI197" s="1014" t="str">
        <f>IF(IFERROR('Blocks A'!BJ211-'Pre-1.095 (Hard Copy)'!AI197, 0)=0, " ", ('Blocks A'!BJ211-'Pre-1.095 (Hard Copy)'!AI197))</f>
        <v> </v>
      </c>
      <c r="AJ197" s="1014" t="str">
        <f>IF(IFERROR('Blocks A'!BD211-'Pre-1.095 (Hard Copy)'!AJ197, 0)=0, " ", ('Blocks A'!BD211-'Pre-1.095 (Hard Copy)'!AJ197))</f>
        <v> </v>
      </c>
      <c r="AK197" s="1014" t="str">
        <f>IF(IFERROR('Blocks A'!BE211-'Pre-1.095 (Hard Copy)'!AK197, 0)=0, " ", ('Blocks A'!BE211-'Pre-1.095 (Hard Copy)'!AK197))</f>
        <v> </v>
      </c>
      <c r="AL197" s="1014" t="str">
        <f>IF(IFERROR('Blocks A'!BF211-'Pre-1.095 (Hard Copy)'!AL197, 0)=0, " ", ('Blocks A'!BF211-'Pre-1.095 (Hard Copy)'!AL197))</f>
        <v> </v>
      </c>
      <c r="AM197" s="1014" t="str">
        <f>IF(IFERROR('Blocks A'!BG211-'Pre-1.095 (Hard Copy)'!AM197, 0)=0, " ", ('Blocks A'!BG211-'Pre-1.095 (Hard Copy)'!AM197))</f>
        <v> </v>
      </c>
      <c r="AN197" s="1014" t="str">
        <f>IF(IFERROR('Blocks A'!BH211-'Pre-1.095 (Hard Copy)'!AN197, 0)=0, " ", ('Blocks A'!BH211-'Pre-1.095 (Hard Copy)'!AN197))</f>
        <v> </v>
      </c>
      <c r="AO197" s="1014" t="str">
        <f>IF(IFERROR('Blocks A'!BI211-'Pre-1.095 (Hard Copy)'!AO197, 0)=0, " ", ('Blocks A'!BI211-'Pre-1.095 (Hard Copy)'!AO197))</f>
        <v> </v>
      </c>
      <c r="AP197" s="1014" t="str">
        <f>IF(IFERROR('Blocks A'!BK211-'Pre-1.095 (Hard Copy)'!AP197, 0)=0, " ", ('Blocks A'!BK211-'Pre-1.095 (Hard Copy)'!AP197))</f>
        <v> </v>
      </c>
      <c r="AQ197" s="1014" t="str">
        <f>IF(IFERROR('Blocks A'!BL211-'Pre-1.095 (Hard Copy)'!AQ197, 0)=0, " ", ('Blocks A'!BL211-'Pre-1.095 (Hard Copy)'!AQ197))</f>
        <v> </v>
      </c>
      <c r="AR197" s="1014" t="str">
        <f>IF(IFERROR('Blocks A'!BM211-'Pre-1.095 (Hard Copy)'!AR197, 0)=0, " ", ('Blocks A'!BM211-'Pre-1.095 (Hard Copy)'!AR197))</f>
        <v> </v>
      </c>
      <c r="AS197" s="1014" t="str">
        <f>IF(IFERROR('Blocks A'!BO211-'Pre-1.095 (Hard Copy)'!AS197, 0)=0, " ", ('Blocks A'!BO211-'Pre-1.095 (Hard Copy)'!AS197))</f>
        <v> </v>
      </c>
      <c r="AT197" s="1014" t="str">
        <f>IF(IFERROR('Blocks A'!BP211-'Pre-1.095 (Hard Copy)'!AT197, 0)=0, " ", ('Blocks A'!BP211-'Pre-1.095 (Hard Copy)'!AT197))</f>
        <v> </v>
      </c>
      <c r="AU197" s="1014" t="str">
        <f>IF(IFERROR('Blocks A'!BQ211-'Pre-1.095 (Hard Copy)'!AU197, 0)=0, " ", ('Blocks A'!BQ211-'Pre-1.095 (Hard Copy)'!AU197))</f>
        <v> </v>
      </c>
      <c r="AV197" s="1014" t="str">
        <f>IF(IFERROR('Blocks A'!BR211-'Pre-1.095 (Hard Copy)'!AV197, 0)=0, " ", ('Blocks A'!BR211-'Pre-1.095 (Hard Copy)'!AV197))</f>
        <v> </v>
      </c>
      <c r="AW197" s="1014" t="str">
        <f>IF(IFERROR('Blocks A'!BS211-'Pre-1.095 (Hard Copy)'!AW197, 0)=0, " ", ('Blocks A'!BS211-'Pre-1.095 (Hard Copy)'!AW197))</f>
        <v> </v>
      </c>
      <c r="AX197" s="1014" t="str">
        <f>IF(IFERROR('Blocks A'!BT211-'Pre-1.095 (Hard Copy)'!AX197, 0)=0, " ", ('Blocks A'!BT211-'Pre-1.095 (Hard Copy)'!AX197))</f>
        <v> </v>
      </c>
      <c r="AY197" s="1014" t="str">
        <f>IF(IFERROR('Blocks A'!BU211-'Pre-1.095 (Hard Copy)'!AY197, 0)=0, " ", ('Blocks A'!BU211-'Pre-1.095 (Hard Copy)'!AY197))</f>
        <v> </v>
      </c>
      <c r="AZ197" s="1014" t="str">
        <f>IF(IFERROR('Blocks A'!BW211-'Pre-1.095 (Hard Copy)'!AZ197, 0)=0, " ", ('Blocks A'!BW211-'Pre-1.095 (Hard Copy)'!AZ197))</f>
        <v> </v>
      </c>
      <c r="BA197" s="1014" t="str">
        <f>IF(IFERROR('Blocks A'!BX211-'Pre-1.095 (Hard Copy)'!BA197, 0)=0, " ", ('Blocks A'!BX211-'Pre-1.095 (Hard Copy)'!BA197))</f>
        <v> </v>
      </c>
      <c r="BB197" s="1014" t="str">
        <f>IF(IFERROR('Blocks A'!BY211-'Pre-1.095 (Hard Copy)'!BB197, 0)=0, " ", ('Blocks A'!BY211-'Pre-1.095 (Hard Copy)'!BB197))</f>
        <v> </v>
      </c>
      <c r="BC197" s="1015" t="str">
        <f>IF(IFERROR('Blocks A'!BZ211-'Pre-1.095 (Hard Copy)'!BC197, 0)=0, " ", ('Blocks A'!BZ211-'Pre-1.095 (Hard Copy)'!BC197))</f>
        <v> </v>
      </c>
      <c r="BD197" s="1014" t="str">
        <f>IF(IFERROR('Blocks A'!BV211-'Pre-1.095 (Hard Copy)'!BD197, 0)=0, " ", ('Blocks A'!BV211-'Pre-1.095 (Hard Copy)'!BD197))</f>
        <v> </v>
      </c>
      <c r="BE197" s="1014" t="str">
        <f>IF(IFERROR('Blocks A'!CB211-'Pre-1.095 (Hard Copy)'!BE197, 0)=0, " ", ('Blocks A'!CB211-'Pre-1.095 (Hard Copy)'!BE197))</f>
        <v> </v>
      </c>
      <c r="BF197" s="1014" t="str">
        <f>IF(IFERROR('Blocks A'!CC211-'Pre-1.095 (Hard Copy)'!BF197, 0)=0, " ", ('Blocks A'!CC211-'Pre-1.095 (Hard Copy)'!BF197))</f>
        <v>-0</v>
      </c>
      <c r="BG197" s="1016" t="str">
        <f>IF(IFERROR('Blocks A'!CD211-'Pre-1.095 (Hard Copy)'!BG197, 0)=0, " ", ('Blocks A'!CD211-'Pre-1.095 (Hard Copy)'!BG197))</f>
        <v>-0.0000</v>
      </c>
      <c r="BH197" s="1014" t="str">
        <f>IF(IFERROR('Blocks A'!CE211-'Pre-1.095 (Hard Copy)'!BH197, 0)=0, " ", ('Blocks A'!CE211-'Pre-1.095 (Hard Copy)'!BH197))</f>
        <v> </v>
      </c>
      <c r="BI197" s="1014" t="str">
        <f>IF(IFERROR('Blocks A'!CZ211-'Pre-1.095 (Hard Copy)'!BI197, 0)=0, " ", ('Blocks A'!CZ211-'Pre-1.095 (Hard Copy)'!BI197))</f>
        <v>-16</v>
      </c>
      <c r="BJ197" s="1014" t="str">
        <f>IF(IFERROR('Blocks A'!DA211-'Pre-1.095 (Hard Copy)'!BJ197, 0)=0, " ", ('Blocks A'!DA211-'Pre-1.095 (Hard Copy)'!BJ197))</f>
        <v> </v>
      </c>
      <c r="BK197" s="1014" t="str">
        <f>IF(IFERROR('Blocks A'!DB211-'Pre-1.095 (Hard Copy)'!BK197, 0)=0, " ", ('Blocks A'!DB211-'Pre-1.095 (Hard Copy)'!BK197))</f>
        <v> </v>
      </c>
      <c r="BL197" s="1014" t="str">
        <f>IF(IFERROR('Blocks A'!DC211-'Pre-1.095 (Hard Copy)'!BL197, 0)=0, " ", ('Blocks A'!DC211-'Pre-1.095 (Hard Copy)'!BL197))</f>
        <v> </v>
      </c>
      <c r="BM197" s="1014" t="str">
        <f>IF(IFERROR('Blocks A'!DD211-'Pre-1.095 (Hard Copy)'!BM197, 0)=0, " ", ('Blocks A'!DD211-'Pre-1.095 (Hard Copy)'!BM197))</f>
        <v> </v>
      </c>
      <c r="BN197" s="1014" t="str">
        <f>IF(IFERROR('Blocks A'!DE211-'Pre-1.095 (Hard Copy)'!BN197, 0)=0, " ", ('Blocks A'!DE211-'Pre-1.095 (Hard Copy)'!BN197))</f>
        <v> </v>
      </c>
      <c r="BO197" s="1014" t="str">
        <f>IF(IFERROR('Blocks A'!DF211-'Pre-1.095 (Hard Copy)'!BO197, 0)=0, " ", ('Blocks A'!DF211-'Pre-1.095 (Hard Copy)'!BO197))</f>
        <v> </v>
      </c>
      <c r="BP197" s="1014" t="str">
        <f>IF(IFERROR('Blocks A'!DG211-'Pre-1.095 (Hard Copy)'!BP197, 0)=0, " ", ('Blocks A'!DG211-'Pre-1.095 (Hard Copy)'!BP197))</f>
        <v> </v>
      </c>
      <c r="BQ197" s="1014" t="str">
        <f>IF(IFERROR('Blocks A'!DH211-'Pre-1.095 (Hard Copy)'!BQ197, 0)=0, " ", ('Blocks A'!DH211-'Pre-1.095 (Hard Copy)'!BQ197))</f>
        <v> </v>
      </c>
      <c r="BR197" s="1014" t="str">
        <f>IF(IFERROR('Blocks A'!DI211-'Pre-1.095 (Hard Copy)'!BR197, 0)=0, " ", ('Blocks A'!DI211-'Pre-1.095 (Hard Copy)'!BR197))</f>
        <v> </v>
      </c>
      <c r="BS197" s="1014" t="str">
        <f>IF(IFERROR('Blocks A'!DJ211-'Pre-1.095 (Hard Copy)'!BS197, 0)=0, " ", ('Blocks A'!DJ211-'Pre-1.095 (Hard Copy)'!BS197))</f>
        <v>-29</v>
      </c>
      <c r="BT197" s="1014" t="str">
        <f>IF(IFERROR('Blocks A'!DK211-'Pre-1.095 (Hard Copy)'!BT197, 0)=0, " ", ('Blocks A'!DK211-'Pre-1.095 (Hard Copy)'!BT197))</f>
        <v> </v>
      </c>
      <c r="BU197" s="1014" t="str">
        <f>IF(IFERROR('Blocks A'!DL211-'Pre-1.095 (Hard Copy)'!BU197, 0)=0, " ", ('Blocks A'!DL211-'Pre-1.095 (Hard Copy)'!BU197))</f>
        <v> </v>
      </c>
      <c r="BV197" s="1014" t="str">
        <f>IF(IFERROR('Blocks A'!DM211-'Pre-1.095 (Hard Copy)'!BV197, 0)=0, " ", ('Blocks A'!DM211-'Pre-1.095 (Hard Copy)'!BV197))</f>
        <v> </v>
      </c>
      <c r="BW197" s="1014" t="str">
        <f>IF(IFERROR('Blocks A'!DN211-'Pre-1.095 (Hard Copy)'!BW197, 0)=0, " ", ('Blocks A'!DN211-'Pre-1.095 (Hard Copy)'!BW197))</f>
        <v> </v>
      </c>
      <c r="BX197" s="1014" t="str">
        <f>IF(IFERROR('Blocks A'!DO211-'Pre-1.095 (Hard Copy)'!BX197, 0)=0, " ", ('Blocks A'!DO211-'Pre-1.095 (Hard Copy)'!BX197))</f>
        <v> </v>
      </c>
      <c r="BY197" s="1014" t="str">
        <f>IF(IFERROR('Blocks A'!DP211-'Pre-1.095 (Hard Copy)'!BY197, 0)=0, " ", ('Blocks A'!DP211-'Pre-1.095 (Hard Copy)'!BY197))</f>
        <v> </v>
      </c>
      <c r="BZ197" s="1014" t="str">
        <f>IF(IFERROR('Blocks A'!DQ211-'Pre-1.095 (Hard Copy)'!BZ197, 0)=0, " ", ('Blocks A'!DQ211-'Pre-1.095 (Hard Copy)'!BZ197))</f>
        <v> </v>
      </c>
      <c r="CA197" s="1014" t="str">
        <f>IF(IFERROR('Blocks A'!DR211-'Pre-1.095 (Hard Copy)'!CA197, 0)=0, " ", ('Blocks A'!DR211-'Pre-1.095 (Hard Copy)'!CA197))</f>
        <v> </v>
      </c>
      <c r="CB197" s="1014" t="str">
        <f>IF(IFERROR('Blocks A'!DS211-'Pre-1.095 (Hard Copy)'!CB197, 0)=0, " ", ('Blocks A'!DS211-'Pre-1.095 (Hard Copy)'!CB197))</f>
        <v> </v>
      </c>
      <c r="CC197" s="1014" t="str">
        <f>IF(IFERROR('Blocks A'!DT211-'Pre-1.095 (Hard Copy)'!CC197, 0)=0, " ", ('Blocks A'!DT211-'Pre-1.095 (Hard Copy)'!CC197))</f>
        <v>-16</v>
      </c>
      <c r="CD197" s="1014" t="str">
        <f>IF(IFERROR('Blocks A'!DU211-'Pre-1.095 (Hard Copy)'!CD197, 0)=0, " ", ('Blocks A'!DU211-'Pre-1.095 (Hard Copy)'!CD197))</f>
        <v>-29</v>
      </c>
      <c r="CE197" s="1014" t="str">
        <f>IF(IFERROR('Blocks A'!DX211-'Pre-1.095 (Hard Copy)'!CE197, 0)=0, " ", ('Blocks A'!DX211-'Pre-1.095 (Hard Copy)'!CE197))</f>
        <v>-1</v>
      </c>
      <c r="CF197" s="1014" t="str">
        <f>IF(IFERROR('Blocks A'!DY211-'Pre-1.095 (Hard Copy)'!CF197, 0)=0, " ", ('Blocks A'!DY211-'Pre-1.095 (Hard Copy)'!CF197))</f>
        <v>-171</v>
      </c>
      <c r="CG197" s="1016" t="str">
        <f>IF(IFERROR('Blocks A'!DZ211-'Pre-1.095 (Hard Copy)'!CG197, 0)=0, " ", ('Blocks A'!DZ211-'Pre-1.095 (Hard Copy)'!CG197))</f>
        <v>-0.0002</v>
      </c>
      <c r="CH197" s="1015" t="str">
        <f>IF(IFERROR('Blocks A'!DV211-'Pre-1.095 (Hard Copy)'!CH197, 0)=0, " ", ('Blocks A'!DV211-'Pre-1.095 (Hard Copy)'!CH197))</f>
        <v>-2.0</v>
      </c>
      <c r="CI197" s="1015" t="str">
        <f>IF(IFERROR('Blocks A'!DW211-'Pre-1.095 (Hard Copy)'!CI197, 0)=0, " ", ('Blocks A'!DW211-'Pre-1.095 (Hard Copy)'!CI197))</f>
        <v>-10.6</v>
      </c>
      <c r="CJ197" s="1014" t="str">
        <f>IF(IFERROR('Blocks A'!EA211-'Pre-1.095 (Hard Copy)'!CJ197, 0)=0, " ", ('Blocks A'!EA211-'Pre-1.095 (Hard Copy)'!CJ197))</f>
        <v>-1</v>
      </c>
      <c r="CK197" s="1017" t="str">
        <f>IF(IFERROR('Blocks A'!EB211-'Pre-1.095 (Hard Copy)'!CK197, 0)=0, " ", ('Blocks A'!EB211-'Pre-1.095 (Hard Copy)'!CK197))</f>
        <v>-0.02</v>
      </c>
      <c r="CL197" s="1017" t="str">
        <f>IF(IFERROR('Blocks A'!EC211-'Pre-1.095 (Hard Copy)'!CL197, 0)=0, " ", ('Blocks A'!EC211-'Pre-1.095 (Hard Copy)'!CL197))</f>
        <v>-0.00</v>
      </c>
      <c r="CM197" s="1017" t="str">
        <f>IF(IFERROR('Blocks A'!EH211-'Pre-1.095 (Hard Copy)'!CM197, 0)=0, " ", ('Blocks A'!EH211-'Pre-1.095 (Hard Copy)'!CM197))</f>
        <v>-0.00</v>
      </c>
      <c r="CN197" s="1014" t="str">
        <f>IF(IFERROR('Blocks A'!ED211-'Pre-1.095 (Hard Copy)'!CN197, 0)=0, " ", ('Blocks A'!ED211-'Pre-1.095 (Hard Copy)'!CN197))</f>
        <v>-171</v>
      </c>
      <c r="CO197" s="1017" t="str">
        <f>IF(IFERROR('Blocks A'!EE211-'Pre-1.095 (Hard Copy)'!CO197, 0)=0, " ", ('Blocks A'!EE211-'Pre-1.095 (Hard Copy)'!CO197))</f>
        <v>-0.17</v>
      </c>
      <c r="CP197" s="1017" t="str">
        <f>IF(IFERROR('Blocks A'!EF211-'Pre-1.095 (Hard Copy)'!CP197, 0)=0, " ", ('Blocks A'!EF211-'Pre-1.095 (Hard Copy)'!CP197))</f>
        <v>-0.00</v>
      </c>
      <c r="CQ197" s="1016" t="str">
        <f>IF(IFERROR('Blocks A'!EG211-'Pre-1.095 (Hard Copy)'!CQ197, 0)=0, " ", ('Blocks A'!EG211-'Pre-1.095 (Hard Copy)'!CQ197))</f>
        <v>-0.0002</v>
      </c>
      <c r="CR197" s="1018" t="s">
        <v>12</v>
      </c>
    </row>
    <row r="198">
      <c r="A198" s="989" t="s">
        <v>1066</v>
      </c>
      <c r="B198" s="1013" t="s">
        <v>1067</v>
      </c>
      <c r="C198" s="969" t="s">
        <v>886</v>
      </c>
      <c r="D198" s="969">
        <v>1.0</v>
      </c>
      <c r="E198" s="969">
        <v>1.0</v>
      </c>
      <c r="F198" s="969">
        <v>1.0</v>
      </c>
      <c r="G198" s="1014" t="str">
        <f>IF(IFERROR('Blocks A'!G212-'Pre-1.095 (Hard Copy)'!G198, 0)=0, " ", ('Blocks A'!G212-'Pre-1.095 (Hard Copy)'!G198))</f>
        <v> </v>
      </c>
      <c r="H198" s="1014" t="str">
        <f>IF(IFERROR('Blocks A'!H212-'Pre-1.095 (Hard Copy)'!H198, 0)=0, " ", ('Blocks A'!H212-'Pre-1.095 (Hard Copy)'!H198))</f>
        <v> </v>
      </c>
      <c r="I198" s="1014" t="str">
        <f>IF(IFERROR('Blocks A'!I212-'Pre-1.095 (Hard Copy)'!I198, 0)=0, " ", ('Blocks A'!I212-'Pre-1.095 (Hard Copy)'!I198))</f>
        <v> </v>
      </c>
      <c r="J198" s="1014" t="str">
        <f>IF(IFERROR('Blocks A'!J212-'Pre-1.095 (Hard Copy)'!J198, 0)=0, " ", ('Blocks A'!J212-'Pre-1.095 (Hard Copy)'!J198))</f>
        <v> </v>
      </c>
      <c r="K198" s="1014" t="str">
        <f>IF(IFERROR('Blocks A'!K212-'Pre-1.095 (Hard Copy)'!K198, 0)=0, " ", ('Blocks A'!K212-'Pre-1.095 (Hard Copy)'!K198))</f>
        <v> </v>
      </c>
      <c r="L198" s="1014" t="str">
        <f>IF(IFERROR('Blocks A'!L212-'Pre-1.095 (Hard Copy)'!L198, 0)=0, " ", ('Blocks A'!L212-'Pre-1.095 (Hard Copy)'!L198))</f>
        <v> </v>
      </c>
      <c r="M198" s="1014" t="str">
        <f>IF(IFERROR('Blocks A'!N212-'Pre-1.095 (Hard Copy)'!M198, 0)=0, " ", ('Blocks A'!N212-'Pre-1.095 (Hard Copy)'!M198))</f>
        <v> </v>
      </c>
      <c r="N198" s="1014" t="str">
        <f>IF(IFERROR('Blocks A'!O212-'Pre-1.095 (Hard Copy)'!N198, 0)=0, " ", ('Blocks A'!O212-'Pre-1.095 (Hard Copy)'!N198))</f>
        <v> </v>
      </c>
      <c r="O198" s="1014" t="str">
        <f>IF(IFERROR('Blocks A'!P212-'Pre-1.095 (Hard Copy)'!O198, 0)=0, " ", ('Blocks A'!P212-'Pre-1.095 (Hard Copy)'!O198))</f>
        <v> </v>
      </c>
      <c r="P198" s="1014" t="str">
        <f>IF(IFERROR('Blocks A'!Q212-'Pre-1.095 (Hard Copy)'!P198, 0)=0, " ", ('Blocks A'!Q212-'Pre-1.095 (Hard Copy)'!P198))</f>
        <v> </v>
      </c>
      <c r="Q198" s="1014" t="str">
        <f>IF(IFERROR('Blocks A'!R212-'Pre-1.095 (Hard Copy)'!Q198, 0)=0, " ", ('Blocks A'!R212-'Pre-1.095 (Hard Copy)'!Q198))</f>
        <v> </v>
      </c>
      <c r="R198" s="1014" t="str">
        <f>IF(IFERROR('Blocks A'!S212-'Pre-1.095 (Hard Copy)'!R198, 0)=0, " ", ('Blocks A'!S212-'Pre-1.095 (Hard Copy)'!R198))</f>
        <v> </v>
      </c>
      <c r="S198" s="1014" t="str">
        <f>IF(IFERROR('Blocks A'!T212-'Pre-1.095 (Hard Copy)'!S198, 0)=0, " ", ('Blocks A'!T212-'Pre-1.095 (Hard Copy)'!S198))</f>
        <v> </v>
      </c>
      <c r="T198" s="1014" t="str">
        <f>IF(IFERROR('Blocks A'!M212-'Pre-1.095 (Hard Copy)'!T198, 0)=0, " ", ('Blocks A'!M212-'Pre-1.095 (Hard Copy)'!T198))</f>
        <v> </v>
      </c>
      <c r="U198" s="1014" t="str">
        <f>IF(IFERROR('Blocks A'!U212-'Pre-1.095 (Hard Copy)'!U198, 0)=0, " ", ('Blocks A'!U212-'Pre-1.095 (Hard Copy)'!U198))</f>
        <v> </v>
      </c>
      <c r="V198" s="1014" t="str">
        <f>IF(IFERROR('Blocks A'!V212-'Pre-1.095 (Hard Copy)'!V198, 0)=0, " ", ('Blocks A'!V212-'Pre-1.095 (Hard Copy)'!V198))</f>
        <v> </v>
      </c>
      <c r="W198" s="1014" t="str">
        <f>IF(IFERROR('Blocks A'!W212-'Pre-1.095 (Hard Copy)'!W198, 0)=0, " ", ('Blocks A'!W212-'Pre-1.095 (Hard Copy)'!W198))</f>
        <v> </v>
      </c>
      <c r="X198" s="1014" t="str">
        <f>IF(IFERROR('Blocks A'!X212-'Pre-1.095 (Hard Copy)'!X198, 0)=0, " ", ('Blocks A'!X212-'Pre-1.095 (Hard Copy)'!X198))</f>
        <v> </v>
      </c>
      <c r="Y198" s="1014" t="str">
        <f>IF(IFERROR('Blocks A'!AC212-'Pre-1.095 (Hard Copy)'!Y198, 0)=0, " ", ('Blocks A'!AC212-'Pre-1.095 (Hard Copy)'!Y198))</f>
        <v> </v>
      </c>
      <c r="Z198" s="1014" t="str">
        <f>IF(IFERROR('Blocks A'!Y212-'Pre-1.095 (Hard Copy)'!Z198, 0)=0, " ", ('Blocks A'!Y212-'Pre-1.095 (Hard Copy)'!Z198))</f>
        <v> </v>
      </c>
      <c r="AA198" s="1014" t="str">
        <f>IF(IFERROR('Blocks A'!Z212-'Pre-1.095 (Hard Copy)'!AA198, 0)=0, " ", ('Blocks A'!Z212-'Pre-1.095 (Hard Copy)'!AA198))</f>
        <v> </v>
      </c>
      <c r="AB198" s="1014" t="str">
        <f>IF(IFERROR('Blocks A'!AA212-'Pre-1.095 (Hard Copy)'!AB198, 0)=0, " ", ('Blocks A'!AA212-'Pre-1.095 (Hard Copy)'!AB198))</f>
        <v> </v>
      </c>
      <c r="AC198" s="1014" t="str">
        <f>IF(IFERROR('Blocks A'!AB212-'Pre-1.095 (Hard Copy)'!AC198, 0)=0, " ", ('Blocks A'!AB212-'Pre-1.095 (Hard Copy)'!AC198))</f>
        <v> </v>
      </c>
      <c r="AD198" s="1014" t="str">
        <f>IF(IFERROR('Blocks A'!AY212-'Pre-1.095 (Hard Copy)'!AD198, 0)=0, " ", ('Blocks A'!AY212-'Pre-1.095 (Hard Copy)'!AD198))</f>
        <v> </v>
      </c>
      <c r="AE198" s="1014" t="str">
        <f>IF(IFERROR('Blocks A'!AZ212-'Pre-1.095 (Hard Copy)'!AE198, 0)=0, " ", ('Blocks A'!AZ212-'Pre-1.095 (Hard Copy)'!AE198))</f>
        <v> </v>
      </c>
      <c r="AF198" s="1014" t="str">
        <f>IF(IFERROR('Blocks A'!BA212-'Pre-1.095 (Hard Copy)'!AF198, 0)=0, " ", ('Blocks A'!BA212-'Pre-1.095 (Hard Copy)'!AF198))</f>
        <v> </v>
      </c>
      <c r="AG198" s="1014" t="str">
        <f>IF(IFERROR('Blocks A'!BB212-'Pre-1.095 (Hard Copy)'!AG198, 0)=0, " ", ('Blocks A'!BB212-'Pre-1.095 (Hard Copy)'!AG198))</f>
        <v> </v>
      </c>
      <c r="AH198" s="1014" t="str">
        <f>IF(IFERROR('Blocks A'!BC212-'Pre-1.095 (Hard Copy)'!AH198, 0)=0, " ", ('Blocks A'!BC212-'Pre-1.095 (Hard Copy)'!AH198))</f>
        <v> </v>
      </c>
      <c r="AI198" s="1014" t="str">
        <f>IF(IFERROR('Blocks A'!BJ212-'Pre-1.095 (Hard Copy)'!AI198, 0)=0, " ", ('Blocks A'!BJ212-'Pre-1.095 (Hard Copy)'!AI198))</f>
        <v>+50</v>
      </c>
      <c r="AJ198" s="1014" t="str">
        <f>IF(IFERROR('Blocks A'!BD212-'Pre-1.095 (Hard Copy)'!AJ198, 0)=0, " ", ('Blocks A'!BD212-'Pre-1.095 (Hard Copy)'!AJ198))</f>
        <v> </v>
      </c>
      <c r="AK198" s="1014" t="str">
        <f>IF(IFERROR('Blocks A'!BE212-'Pre-1.095 (Hard Copy)'!AK198, 0)=0, " ", ('Blocks A'!BE212-'Pre-1.095 (Hard Copy)'!AK198))</f>
        <v> </v>
      </c>
      <c r="AL198" s="1014" t="str">
        <f>IF(IFERROR('Blocks A'!BF212-'Pre-1.095 (Hard Copy)'!AL198, 0)=0, " ", ('Blocks A'!BF212-'Pre-1.095 (Hard Copy)'!AL198))</f>
        <v> </v>
      </c>
      <c r="AM198" s="1014" t="str">
        <f>IF(IFERROR('Blocks A'!BG212-'Pre-1.095 (Hard Copy)'!AM198, 0)=0, " ", ('Blocks A'!BG212-'Pre-1.095 (Hard Copy)'!AM198))</f>
        <v> </v>
      </c>
      <c r="AN198" s="1014" t="str">
        <f>IF(IFERROR('Blocks A'!BH212-'Pre-1.095 (Hard Copy)'!AN198, 0)=0, " ", ('Blocks A'!BH212-'Pre-1.095 (Hard Copy)'!AN198))</f>
        <v> </v>
      </c>
      <c r="AO198" s="1014" t="str">
        <f>IF(IFERROR('Blocks A'!BI212-'Pre-1.095 (Hard Copy)'!AO198, 0)=0, " ", ('Blocks A'!BI212-'Pre-1.095 (Hard Copy)'!AO198))</f>
        <v> </v>
      </c>
      <c r="AP198" s="1014" t="str">
        <f>IF(IFERROR('Blocks A'!BK212-'Pre-1.095 (Hard Copy)'!AP198, 0)=0, " ", ('Blocks A'!BK212-'Pre-1.095 (Hard Copy)'!AP198))</f>
        <v> </v>
      </c>
      <c r="AQ198" s="1014" t="str">
        <f>IF(IFERROR('Blocks A'!BL212-'Pre-1.095 (Hard Copy)'!AQ198, 0)=0, " ", ('Blocks A'!BL212-'Pre-1.095 (Hard Copy)'!AQ198))</f>
        <v> </v>
      </c>
      <c r="AR198" s="1014" t="str">
        <f>IF(IFERROR('Blocks A'!BM212-'Pre-1.095 (Hard Copy)'!AR198, 0)=0, " ", ('Blocks A'!BM212-'Pre-1.095 (Hard Copy)'!AR198))</f>
        <v> </v>
      </c>
      <c r="AS198" s="1014" t="str">
        <f>IF(IFERROR('Blocks A'!BO212-'Pre-1.095 (Hard Copy)'!AS198, 0)=0, " ", ('Blocks A'!BO212-'Pre-1.095 (Hard Copy)'!AS198))</f>
        <v> </v>
      </c>
      <c r="AT198" s="1014" t="str">
        <f>IF(IFERROR('Blocks A'!BP212-'Pre-1.095 (Hard Copy)'!AT198, 0)=0, " ", ('Blocks A'!BP212-'Pre-1.095 (Hard Copy)'!AT198))</f>
        <v> </v>
      </c>
      <c r="AU198" s="1014" t="str">
        <f>IF(IFERROR('Blocks A'!BQ212-'Pre-1.095 (Hard Copy)'!AU198, 0)=0, " ", ('Blocks A'!BQ212-'Pre-1.095 (Hard Copy)'!AU198))</f>
        <v> </v>
      </c>
      <c r="AV198" s="1014" t="str">
        <f>IF(IFERROR('Blocks A'!BR212-'Pre-1.095 (Hard Copy)'!AV198, 0)=0, " ", ('Blocks A'!BR212-'Pre-1.095 (Hard Copy)'!AV198))</f>
        <v> </v>
      </c>
      <c r="AW198" s="1014" t="str">
        <f>IF(IFERROR('Blocks A'!BS212-'Pre-1.095 (Hard Copy)'!AW198, 0)=0, " ", ('Blocks A'!BS212-'Pre-1.095 (Hard Copy)'!AW198))</f>
        <v> </v>
      </c>
      <c r="AX198" s="1014" t="str">
        <f>IF(IFERROR('Blocks A'!BT212-'Pre-1.095 (Hard Copy)'!AX198, 0)=0, " ", ('Blocks A'!BT212-'Pre-1.095 (Hard Copy)'!AX198))</f>
        <v>+300</v>
      </c>
      <c r="AY198" s="1014" t="str">
        <f>IF(IFERROR('Blocks A'!BU212-'Pre-1.095 (Hard Copy)'!AY198, 0)=0, " ", ('Blocks A'!BU212-'Pre-1.095 (Hard Copy)'!AY198))</f>
        <v>+19</v>
      </c>
      <c r="AZ198" s="1014" t="str">
        <f>IF(IFERROR('Blocks A'!BW212-'Pre-1.095 (Hard Copy)'!AZ198, 0)=0, " ", ('Blocks A'!BW212-'Pre-1.095 (Hard Copy)'!AZ198))</f>
        <v>+1,500</v>
      </c>
      <c r="BA198" s="1014" t="str">
        <f>IF(IFERROR('Blocks A'!BX212-'Pre-1.095 (Hard Copy)'!BA198, 0)=0, " ", ('Blocks A'!BX212-'Pre-1.095 (Hard Copy)'!BA198))</f>
        <v> </v>
      </c>
      <c r="BB198" s="1014" t="str">
        <f>IF(IFERROR('Blocks A'!BY212-'Pre-1.095 (Hard Copy)'!BB198, 0)=0, " ", ('Blocks A'!BY212-'Pre-1.095 (Hard Copy)'!BB198))</f>
        <v>+96</v>
      </c>
      <c r="BC198" s="1015" t="str">
        <f>IF(IFERROR('Blocks A'!BZ212-'Pre-1.095 (Hard Copy)'!BC198, 0)=0, " ", ('Blocks A'!BZ212-'Pre-1.095 (Hard Copy)'!BC198))</f>
        <v> </v>
      </c>
      <c r="BD198" s="1014" t="str">
        <f>IF(IFERROR('Blocks A'!BV212-'Pre-1.095 (Hard Copy)'!BD198, 0)=0, " ", ('Blocks A'!BV212-'Pre-1.095 (Hard Copy)'!BD198))</f>
        <v> </v>
      </c>
      <c r="BE198" s="1014" t="str">
        <f>IF(IFERROR('Blocks A'!CB212-'Pre-1.095 (Hard Copy)'!BE198, 0)=0, " ", ('Blocks A'!CB212-'Pre-1.095 (Hard Copy)'!BE198))</f>
        <v>+100</v>
      </c>
      <c r="BF198" s="1014" t="str">
        <f>IF(IFERROR('Blocks A'!CC212-'Pre-1.095 (Hard Copy)'!BF198, 0)=0, " ", ('Blocks A'!CC212-'Pre-1.095 (Hard Copy)'!BF198))</f>
        <v>+15,556</v>
      </c>
      <c r="BG198" s="1016" t="str">
        <f>IF(IFERROR('Blocks A'!CD212-'Pre-1.095 (Hard Copy)'!BG198, 0)=0, " ", ('Blocks A'!CD212-'Pre-1.095 (Hard Copy)'!BG198))</f>
        <v>+0.0156</v>
      </c>
      <c r="BH198" s="1014" t="str">
        <f>IF(IFERROR('Blocks A'!CE212-'Pre-1.095 (Hard Copy)'!BH198, 0)=0, " ", ('Blocks A'!CE212-'Pre-1.095 (Hard Copy)'!BH198))</f>
        <v>+750</v>
      </c>
      <c r="BI198" s="1014" t="str">
        <f>IF(IFERROR('Blocks A'!CZ212-'Pre-1.095 (Hard Copy)'!BI198, 0)=0, " ", ('Blocks A'!CZ212-'Pre-1.095 (Hard Copy)'!BI198))</f>
        <v>+450</v>
      </c>
      <c r="BJ198" s="1014" t="str">
        <f>IF(IFERROR('Blocks A'!DA212-'Pre-1.095 (Hard Copy)'!BJ198, 0)=0, " ", ('Blocks A'!DA212-'Pre-1.095 (Hard Copy)'!BJ198))</f>
        <v>+250</v>
      </c>
      <c r="BK198" s="1014" t="str">
        <f>IF(IFERROR('Blocks A'!DB212-'Pre-1.095 (Hard Copy)'!BK198, 0)=0, " ", ('Blocks A'!DB212-'Pre-1.095 (Hard Copy)'!BK198))</f>
        <v>+150</v>
      </c>
      <c r="BL198" s="1014" t="str">
        <f>IF(IFERROR('Blocks A'!DC212-'Pre-1.095 (Hard Copy)'!BL198, 0)=0, " ", ('Blocks A'!DC212-'Pre-1.095 (Hard Copy)'!BL198))</f>
        <v> </v>
      </c>
      <c r="BM198" s="1014" t="str">
        <f>IF(IFERROR('Blocks A'!DD212-'Pre-1.095 (Hard Copy)'!BM198, 0)=0, " ", ('Blocks A'!DD212-'Pre-1.095 (Hard Copy)'!BM198))</f>
        <v> </v>
      </c>
      <c r="BN198" s="1014" t="str">
        <f>IF(IFERROR('Blocks A'!DE212-'Pre-1.095 (Hard Copy)'!BN198, 0)=0, " ", ('Blocks A'!DE212-'Pre-1.095 (Hard Copy)'!BN198))</f>
        <v> </v>
      </c>
      <c r="BO198" s="1014" t="str">
        <f>IF(IFERROR('Blocks A'!DF212-'Pre-1.095 (Hard Copy)'!BO198, 0)=0, " ", ('Blocks A'!DF212-'Pre-1.095 (Hard Copy)'!BO198))</f>
        <v> </v>
      </c>
      <c r="BP198" s="1014" t="str">
        <f>IF(IFERROR('Blocks A'!DG212-'Pre-1.095 (Hard Copy)'!BP198, 0)=0, " ", ('Blocks A'!DG212-'Pre-1.095 (Hard Copy)'!BP198))</f>
        <v> </v>
      </c>
      <c r="BQ198" s="1014" t="str">
        <f>IF(IFERROR('Blocks A'!DH212-'Pre-1.095 (Hard Copy)'!BQ198, 0)=0, " ", ('Blocks A'!DH212-'Pre-1.095 (Hard Copy)'!BQ198))</f>
        <v> </v>
      </c>
      <c r="BR198" s="1014" t="str">
        <f>IF(IFERROR('Blocks A'!DI212-'Pre-1.095 (Hard Copy)'!BR198, 0)=0, " ", ('Blocks A'!DI212-'Pre-1.095 (Hard Copy)'!BR198))</f>
        <v> </v>
      </c>
      <c r="BS198" s="1014" t="str">
        <f>IF(IFERROR('Blocks A'!DJ212-'Pre-1.095 (Hard Copy)'!BS198, 0)=0, " ", ('Blocks A'!DJ212-'Pre-1.095 (Hard Copy)'!BS198))</f>
        <v>+804</v>
      </c>
      <c r="BT198" s="1014" t="str">
        <f>IF(IFERROR('Blocks A'!DK212-'Pre-1.095 (Hard Copy)'!BT198, 0)=0, " ", ('Blocks A'!DK212-'Pre-1.095 (Hard Copy)'!BT198))</f>
        <v>+781</v>
      </c>
      <c r="BU198" s="1014" t="str">
        <f>IF(IFERROR('Blocks A'!DL212-'Pre-1.095 (Hard Copy)'!BU198, 0)=0, " ", ('Blocks A'!DL212-'Pre-1.095 (Hard Copy)'!BU198))</f>
        <v>+625</v>
      </c>
      <c r="BV198" s="1014" t="str">
        <f>IF(IFERROR('Blocks A'!DM212-'Pre-1.095 (Hard Copy)'!BV198, 0)=0, " ", ('Blocks A'!DM212-'Pre-1.095 (Hard Copy)'!BV198))</f>
        <v> </v>
      </c>
      <c r="BW198" s="1014" t="str">
        <f>IF(IFERROR('Blocks A'!DN212-'Pre-1.095 (Hard Copy)'!BW198, 0)=0, " ", ('Blocks A'!DN212-'Pre-1.095 (Hard Copy)'!BW198))</f>
        <v> </v>
      </c>
      <c r="BX198" s="1014" t="str">
        <f>IF(IFERROR('Blocks A'!DO212-'Pre-1.095 (Hard Copy)'!BX198, 0)=0, " ", ('Blocks A'!DO212-'Pre-1.095 (Hard Copy)'!BX198))</f>
        <v> </v>
      </c>
      <c r="BY198" s="1014" t="str">
        <f>IF(IFERROR('Blocks A'!DP212-'Pre-1.095 (Hard Copy)'!BY198, 0)=0, " ", ('Blocks A'!DP212-'Pre-1.095 (Hard Copy)'!BY198))</f>
        <v> </v>
      </c>
      <c r="BZ198" s="1014" t="str">
        <f>IF(IFERROR('Blocks A'!DQ212-'Pre-1.095 (Hard Copy)'!BZ198, 0)=0, " ", ('Blocks A'!DQ212-'Pre-1.095 (Hard Copy)'!BZ198))</f>
        <v> </v>
      </c>
      <c r="CA198" s="1014" t="str">
        <f>IF(IFERROR('Blocks A'!DR212-'Pre-1.095 (Hard Copy)'!CA198, 0)=0, " ", ('Blocks A'!DR212-'Pre-1.095 (Hard Copy)'!CA198))</f>
        <v> </v>
      </c>
      <c r="CB198" s="1014" t="str">
        <f>IF(IFERROR('Blocks A'!DS212-'Pre-1.095 (Hard Copy)'!CB198, 0)=0, " ", ('Blocks A'!DS212-'Pre-1.095 (Hard Copy)'!CB198))</f>
        <v> </v>
      </c>
      <c r="CC198" s="1014" t="str">
        <f>IF(IFERROR('Blocks A'!DT212-'Pre-1.095 (Hard Copy)'!CC198, 0)=0, " ", ('Blocks A'!DT212-'Pre-1.095 (Hard Copy)'!CC198))</f>
        <v>+850</v>
      </c>
      <c r="CD198" s="1014" t="str">
        <f>IF(IFERROR('Blocks A'!DU212-'Pre-1.095 (Hard Copy)'!CD198, 0)=0, " ", ('Blocks A'!DU212-'Pre-1.095 (Hard Copy)'!CD198))</f>
        <v>+2,210</v>
      </c>
      <c r="CE198" s="1014" t="str">
        <f>IF(IFERROR('Blocks A'!DX212-'Pre-1.095 (Hard Copy)'!CE198, 0)=0, " ", ('Blocks A'!DX212-'Pre-1.095 (Hard Copy)'!CE198))</f>
        <v>+3,156</v>
      </c>
      <c r="CF198" s="1014" t="str">
        <f>IF(IFERROR('Blocks A'!DY212-'Pre-1.095 (Hard Copy)'!CF198, 0)=0, " ", ('Blocks A'!DY212-'Pre-1.095 (Hard Copy)'!CF198))</f>
        <v>+490,919</v>
      </c>
      <c r="CG198" s="1016" t="str">
        <f>IF(IFERROR('Blocks A'!DZ212-'Pre-1.095 (Hard Copy)'!CG198, 0)=0, " ", ('Blocks A'!DZ212-'Pre-1.095 (Hard Copy)'!CG198))</f>
        <v>+0.4909</v>
      </c>
      <c r="CH198" s="1015" t="str">
        <f>IF(IFERROR('Blocks A'!DV212-'Pre-1.095 (Hard Copy)'!CH198, 0)=0, " ", ('Blocks A'!DV212-'Pre-1.095 (Hard Copy)'!CH198))</f>
        <v>+102.0</v>
      </c>
      <c r="CI198" s="1015" t="str">
        <f>IF(IFERROR('Blocks A'!DW212-'Pre-1.095 (Hard Copy)'!CI198, 0)=0, " ", ('Blocks A'!DW212-'Pre-1.095 (Hard Copy)'!CI198))</f>
        <v>+817.6</v>
      </c>
      <c r="CJ198" s="1014" t="str">
        <f>IF(IFERROR('Blocks A'!EA212-'Pre-1.095 (Hard Copy)'!CJ198, 0)=0, " ", ('Blocks A'!EA212-'Pre-1.095 (Hard Copy)'!CJ198))</f>
        <v>+3,256</v>
      </c>
      <c r="CK198" s="1017" t="str">
        <f>IF(IFERROR('Blocks A'!EB212-'Pre-1.095 (Hard Copy)'!CK198, 0)=0, " ", ('Blocks A'!EB212-'Pre-1.095 (Hard Copy)'!CK198))</f>
        <v>+54.27</v>
      </c>
      <c r="CL198" s="1017" t="str">
        <f>IF(IFERROR('Blocks A'!EC212-'Pre-1.095 (Hard Copy)'!CL198, 0)=0, " ", ('Blocks A'!EC212-'Pre-1.095 (Hard Copy)'!CL198))</f>
        <v>+0.90</v>
      </c>
      <c r="CM198" s="1017" t="str">
        <f>IF(IFERROR('Blocks A'!EH212-'Pre-1.095 (Hard Copy)'!CM198, 0)=0, " ", ('Blocks A'!EH212-'Pre-1.095 (Hard Copy)'!CM198))</f>
        <v>+0.04</v>
      </c>
      <c r="CN198" s="1014" t="str">
        <f>IF(IFERROR('Blocks A'!ED212-'Pre-1.095 (Hard Copy)'!CN198, 0)=0, " ", ('Blocks A'!ED212-'Pre-1.095 (Hard Copy)'!CN198))</f>
        <v>+506,474</v>
      </c>
      <c r="CO198" s="1017" t="str">
        <f>IF(IFERROR('Blocks A'!EE212-'Pre-1.095 (Hard Copy)'!CO198, 0)=0, " ", ('Blocks A'!EE212-'Pre-1.095 (Hard Copy)'!CO198))</f>
        <v>+506.47</v>
      </c>
      <c r="CP198" s="1017" t="str">
        <f>IF(IFERROR('Blocks A'!EF212-'Pre-1.095 (Hard Copy)'!CP198, 0)=0, " ", ('Blocks A'!EF212-'Pre-1.095 (Hard Copy)'!CP198))</f>
        <v>+0.51</v>
      </c>
      <c r="CQ198" s="1016" t="str">
        <f>IF(IFERROR('Blocks A'!EG212-'Pre-1.095 (Hard Copy)'!CQ198, 0)=0, " ", ('Blocks A'!EG212-'Pre-1.095 (Hard Copy)'!CQ198))</f>
        <v>+0.5065</v>
      </c>
      <c r="CR198" s="1018">
        <v>48.0</v>
      </c>
    </row>
    <row r="199">
      <c r="B199" s="1013" t="s">
        <v>1068</v>
      </c>
      <c r="C199" s="969" t="s">
        <v>886</v>
      </c>
      <c r="D199" s="969">
        <v>1.0</v>
      </c>
      <c r="E199" s="969">
        <v>1.0</v>
      </c>
      <c r="F199" s="969">
        <v>1.0</v>
      </c>
      <c r="G199" s="1014" t="str">
        <f>IF(IFERROR('Blocks A'!G213-'Pre-1.095 (Hard Copy)'!G199, 0)=0, " ", ('Blocks A'!G213-'Pre-1.095 (Hard Copy)'!G199))</f>
        <v> </v>
      </c>
      <c r="H199" s="1014" t="str">
        <f>IF(IFERROR('Blocks A'!H213-'Pre-1.095 (Hard Copy)'!H199, 0)=0, " ", ('Blocks A'!H213-'Pre-1.095 (Hard Copy)'!H199))</f>
        <v> </v>
      </c>
      <c r="I199" s="1014" t="str">
        <f>IF(IFERROR('Blocks A'!I213-'Pre-1.095 (Hard Copy)'!I199, 0)=0, " ", ('Blocks A'!I213-'Pre-1.095 (Hard Copy)'!I199))</f>
        <v> </v>
      </c>
      <c r="J199" s="1014" t="str">
        <f>IF(IFERROR('Blocks A'!J213-'Pre-1.095 (Hard Copy)'!J199, 0)=0, " ", ('Blocks A'!J213-'Pre-1.095 (Hard Copy)'!J199))</f>
        <v> </v>
      </c>
      <c r="K199" s="1014" t="str">
        <f>IF(IFERROR('Blocks A'!K213-'Pre-1.095 (Hard Copy)'!K199, 0)=0, " ", ('Blocks A'!K213-'Pre-1.095 (Hard Copy)'!K199))</f>
        <v> </v>
      </c>
      <c r="L199" s="1014" t="str">
        <f>IF(IFERROR('Blocks A'!L213-'Pre-1.095 (Hard Copy)'!L199, 0)=0, " ", ('Blocks A'!L213-'Pre-1.095 (Hard Copy)'!L199))</f>
        <v> </v>
      </c>
      <c r="M199" s="1014" t="str">
        <f>IF(IFERROR('Blocks A'!N213-'Pre-1.095 (Hard Copy)'!M199, 0)=0, " ", ('Blocks A'!N213-'Pre-1.095 (Hard Copy)'!M199))</f>
        <v> </v>
      </c>
      <c r="N199" s="1014" t="str">
        <f>IF(IFERROR('Blocks A'!O213-'Pre-1.095 (Hard Copy)'!N199, 0)=0, " ", ('Blocks A'!O213-'Pre-1.095 (Hard Copy)'!N199))</f>
        <v> </v>
      </c>
      <c r="O199" s="1014" t="str">
        <f>IF(IFERROR('Blocks A'!P213-'Pre-1.095 (Hard Copy)'!O199, 0)=0, " ", ('Blocks A'!P213-'Pre-1.095 (Hard Copy)'!O199))</f>
        <v> </v>
      </c>
      <c r="P199" s="1014" t="str">
        <f>IF(IFERROR('Blocks A'!Q213-'Pre-1.095 (Hard Copy)'!P199, 0)=0, " ", ('Blocks A'!Q213-'Pre-1.095 (Hard Copy)'!P199))</f>
        <v> </v>
      </c>
      <c r="Q199" s="1014" t="str">
        <f>IF(IFERROR('Blocks A'!R213-'Pre-1.095 (Hard Copy)'!Q199, 0)=0, " ", ('Blocks A'!R213-'Pre-1.095 (Hard Copy)'!Q199))</f>
        <v> </v>
      </c>
      <c r="R199" s="1014" t="str">
        <f>IF(IFERROR('Blocks A'!S213-'Pre-1.095 (Hard Copy)'!R199, 0)=0, " ", ('Blocks A'!S213-'Pre-1.095 (Hard Copy)'!R199))</f>
        <v> </v>
      </c>
      <c r="S199" s="1014" t="str">
        <f>IF(IFERROR('Blocks A'!T213-'Pre-1.095 (Hard Copy)'!S199, 0)=0, " ", ('Blocks A'!T213-'Pre-1.095 (Hard Copy)'!S199))</f>
        <v> </v>
      </c>
      <c r="T199" s="1014" t="str">
        <f>IF(IFERROR('Blocks A'!M213-'Pre-1.095 (Hard Copy)'!T199, 0)=0, " ", ('Blocks A'!M213-'Pre-1.095 (Hard Copy)'!T199))</f>
        <v> </v>
      </c>
      <c r="U199" s="1014" t="str">
        <f>IF(IFERROR('Blocks A'!U213-'Pre-1.095 (Hard Copy)'!U199, 0)=0, " ", ('Blocks A'!U213-'Pre-1.095 (Hard Copy)'!U199))</f>
        <v> </v>
      </c>
      <c r="V199" s="1014" t="str">
        <f>IF(IFERROR('Blocks A'!V213-'Pre-1.095 (Hard Copy)'!V199, 0)=0, " ", ('Blocks A'!V213-'Pre-1.095 (Hard Copy)'!V199))</f>
        <v> </v>
      </c>
      <c r="W199" s="1014" t="str">
        <f>IF(IFERROR('Blocks A'!W213-'Pre-1.095 (Hard Copy)'!W199, 0)=0, " ", ('Blocks A'!W213-'Pre-1.095 (Hard Copy)'!W199))</f>
        <v> </v>
      </c>
      <c r="X199" s="1014" t="str">
        <f>IF(IFERROR('Blocks A'!X213-'Pre-1.095 (Hard Copy)'!X199, 0)=0, " ", ('Blocks A'!X213-'Pre-1.095 (Hard Copy)'!X199))</f>
        <v> </v>
      </c>
      <c r="Y199" s="1014" t="str">
        <f>IF(IFERROR('Blocks A'!AC213-'Pre-1.095 (Hard Copy)'!Y199, 0)=0, " ", ('Blocks A'!AC213-'Pre-1.095 (Hard Copy)'!Y199))</f>
        <v> </v>
      </c>
      <c r="Z199" s="1014" t="str">
        <f>IF(IFERROR('Blocks A'!Y213-'Pre-1.095 (Hard Copy)'!Z199, 0)=0, " ", ('Blocks A'!Y213-'Pre-1.095 (Hard Copy)'!Z199))</f>
        <v> </v>
      </c>
      <c r="AA199" s="1014" t="str">
        <f>IF(IFERROR('Blocks A'!Z213-'Pre-1.095 (Hard Copy)'!AA199, 0)=0, " ", ('Blocks A'!Z213-'Pre-1.095 (Hard Copy)'!AA199))</f>
        <v> </v>
      </c>
      <c r="AB199" s="1014" t="str">
        <f>IF(IFERROR('Blocks A'!AA213-'Pre-1.095 (Hard Copy)'!AB199, 0)=0, " ", ('Blocks A'!AA213-'Pre-1.095 (Hard Copy)'!AB199))</f>
        <v> </v>
      </c>
      <c r="AC199" s="1014" t="str">
        <f>IF(IFERROR('Blocks A'!AB213-'Pre-1.095 (Hard Copy)'!AC199, 0)=0, " ", ('Blocks A'!AB213-'Pre-1.095 (Hard Copy)'!AC199))</f>
        <v> </v>
      </c>
      <c r="AD199" s="1014" t="str">
        <f>IF(IFERROR('Blocks A'!AY213-'Pre-1.095 (Hard Copy)'!AD199, 0)=0, " ", ('Blocks A'!AY213-'Pre-1.095 (Hard Copy)'!AD199))</f>
        <v> </v>
      </c>
      <c r="AE199" s="1014" t="str">
        <f>IF(IFERROR('Blocks A'!AZ213-'Pre-1.095 (Hard Copy)'!AE199, 0)=0, " ", ('Blocks A'!AZ213-'Pre-1.095 (Hard Copy)'!AE199))</f>
        <v> </v>
      </c>
      <c r="AF199" s="1014" t="str">
        <f>IF(IFERROR('Blocks A'!BA213-'Pre-1.095 (Hard Copy)'!AF199, 0)=0, " ", ('Blocks A'!BA213-'Pre-1.095 (Hard Copy)'!AF199))</f>
        <v> </v>
      </c>
      <c r="AG199" s="1014" t="str">
        <f>IF(IFERROR('Blocks A'!BB213-'Pre-1.095 (Hard Copy)'!AG199, 0)=0, " ", ('Blocks A'!BB213-'Pre-1.095 (Hard Copy)'!AG199))</f>
        <v> </v>
      </c>
      <c r="AH199" s="1014" t="str">
        <f>IF(IFERROR('Blocks A'!BC213-'Pre-1.095 (Hard Copy)'!AH199, 0)=0, " ", ('Blocks A'!BC213-'Pre-1.095 (Hard Copy)'!AH199))</f>
        <v> </v>
      </c>
      <c r="AI199" s="1014" t="str">
        <f>IF(IFERROR('Blocks A'!BJ213-'Pre-1.095 (Hard Copy)'!AI199, 0)=0, " ", ('Blocks A'!BJ213-'Pre-1.095 (Hard Copy)'!AI199))</f>
        <v>+25</v>
      </c>
      <c r="AJ199" s="1014" t="str">
        <f>IF(IFERROR('Blocks A'!BD213-'Pre-1.095 (Hard Copy)'!AJ199, 0)=0, " ", ('Blocks A'!BD213-'Pre-1.095 (Hard Copy)'!AJ199))</f>
        <v> </v>
      </c>
      <c r="AK199" s="1014" t="str">
        <f>IF(IFERROR('Blocks A'!BE213-'Pre-1.095 (Hard Copy)'!AK199, 0)=0, " ", ('Blocks A'!BE213-'Pre-1.095 (Hard Copy)'!AK199))</f>
        <v> </v>
      </c>
      <c r="AL199" s="1014" t="str">
        <f>IF(IFERROR('Blocks A'!BF213-'Pre-1.095 (Hard Copy)'!AL199, 0)=0, " ", ('Blocks A'!BF213-'Pre-1.095 (Hard Copy)'!AL199))</f>
        <v> </v>
      </c>
      <c r="AM199" s="1014" t="str">
        <f>IF(IFERROR('Blocks A'!BG213-'Pre-1.095 (Hard Copy)'!AM199, 0)=0, " ", ('Blocks A'!BG213-'Pre-1.095 (Hard Copy)'!AM199))</f>
        <v> </v>
      </c>
      <c r="AN199" s="1014" t="str">
        <f>IF(IFERROR('Blocks A'!BH213-'Pre-1.095 (Hard Copy)'!AN199, 0)=0, " ", ('Blocks A'!BH213-'Pre-1.095 (Hard Copy)'!AN199))</f>
        <v> </v>
      </c>
      <c r="AO199" s="1014" t="str">
        <f>IF(IFERROR('Blocks A'!BI213-'Pre-1.095 (Hard Copy)'!AO199, 0)=0, " ", ('Blocks A'!BI213-'Pre-1.095 (Hard Copy)'!AO199))</f>
        <v> </v>
      </c>
      <c r="AP199" s="1014" t="str">
        <f>IF(IFERROR('Blocks A'!BK213-'Pre-1.095 (Hard Copy)'!AP199, 0)=0, " ", ('Blocks A'!BK213-'Pre-1.095 (Hard Copy)'!AP199))</f>
        <v> </v>
      </c>
      <c r="AQ199" s="1014" t="str">
        <f>IF(IFERROR('Blocks A'!BL213-'Pre-1.095 (Hard Copy)'!AQ199, 0)=0, " ", ('Blocks A'!BL213-'Pre-1.095 (Hard Copy)'!AQ199))</f>
        <v> </v>
      </c>
      <c r="AR199" s="1014" t="str">
        <f>IF(IFERROR('Blocks A'!BM213-'Pre-1.095 (Hard Copy)'!AR199, 0)=0, " ", ('Blocks A'!BM213-'Pre-1.095 (Hard Copy)'!AR199))</f>
        <v> </v>
      </c>
      <c r="AS199" s="1014" t="str">
        <f>IF(IFERROR('Blocks A'!BO213-'Pre-1.095 (Hard Copy)'!AS199, 0)=0, " ", ('Blocks A'!BO213-'Pre-1.095 (Hard Copy)'!AS199))</f>
        <v> </v>
      </c>
      <c r="AT199" s="1014" t="str">
        <f>IF(IFERROR('Blocks A'!BP213-'Pre-1.095 (Hard Copy)'!AT199, 0)=0, " ", ('Blocks A'!BP213-'Pre-1.095 (Hard Copy)'!AT199))</f>
        <v> </v>
      </c>
      <c r="AU199" s="1014" t="str">
        <f>IF(IFERROR('Blocks A'!BQ213-'Pre-1.095 (Hard Copy)'!AU199, 0)=0, " ", ('Blocks A'!BQ213-'Pre-1.095 (Hard Copy)'!AU199))</f>
        <v> </v>
      </c>
      <c r="AV199" s="1014" t="str">
        <f>IF(IFERROR('Blocks A'!BR213-'Pre-1.095 (Hard Copy)'!AV199, 0)=0, " ", ('Blocks A'!BR213-'Pre-1.095 (Hard Copy)'!AV199))</f>
        <v> </v>
      </c>
      <c r="AW199" s="1014" t="str">
        <f>IF(IFERROR('Blocks A'!BS213-'Pre-1.095 (Hard Copy)'!AW199, 0)=0, " ", ('Blocks A'!BS213-'Pre-1.095 (Hard Copy)'!AW199))</f>
        <v> </v>
      </c>
      <c r="AX199" s="1014" t="str">
        <f>IF(IFERROR('Blocks A'!BT213-'Pre-1.095 (Hard Copy)'!AX199, 0)=0, " ", ('Blocks A'!BT213-'Pre-1.095 (Hard Copy)'!AX199))</f>
        <v>+150</v>
      </c>
      <c r="AY199" s="1014" t="str">
        <f>IF(IFERROR('Blocks A'!BU213-'Pre-1.095 (Hard Copy)'!AY199, 0)=0, " ", ('Blocks A'!BU213-'Pre-1.095 (Hard Copy)'!AY199))</f>
        <v>+10</v>
      </c>
      <c r="AZ199" s="1014" t="str">
        <f>IF(IFERROR('Blocks A'!BW213-'Pre-1.095 (Hard Copy)'!AZ199, 0)=0, " ", ('Blocks A'!BW213-'Pre-1.095 (Hard Copy)'!AZ199))</f>
        <v>+750</v>
      </c>
      <c r="BA199" s="1014" t="str">
        <f>IF(IFERROR('Blocks A'!BX213-'Pre-1.095 (Hard Copy)'!BA199, 0)=0, " ", ('Blocks A'!BX213-'Pre-1.095 (Hard Copy)'!BA199))</f>
        <v> </v>
      </c>
      <c r="BB199" s="1014" t="str">
        <f>IF(IFERROR('Blocks A'!BY213-'Pre-1.095 (Hard Copy)'!BB199, 0)=0, " ", ('Blocks A'!BY213-'Pre-1.095 (Hard Copy)'!BB199))</f>
        <v>+48</v>
      </c>
      <c r="BC199" s="1015" t="str">
        <f>IF(IFERROR('Blocks A'!BZ213-'Pre-1.095 (Hard Copy)'!BC199, 0)=0, " ", ('Blocks A'!BZ213-'Pre-1.095 (Hard Copy)'!BC199))</f>
        <v> </v>
      </c>
      <c r="BD199" s="1014" t="str">
        <f>IF(IFERROR('Blocks A'!BV213-'Pre-1.095 (Hard Copy)'!BD199, 0)=0, " ", ('Blocks A'!BV213-'Pre-1.095 (Hard Copy)'!BD199))</f>
        <v> </v>
      </c>
      <c r="BE199" s="1014" t="str">
        <f>IF(IFERROR('Blocks A'!CB213-'Pre-1.095 (Hard Copy)'!BE199, 0)=0, " ", ('Blocks A'!CB213-'Pre-1.095 (Hard Copy)'!BE199))</f>
        <v>+50</v>
      </c>
      <c r="BF199" s="1014" t="str">
        <f>IF(IFERROR('Blocks A'!CC213-'Pre-1.095 (Hard Copy)'!BF199, 0)=0, " ", ('Blocks A'!CC213-'Pre-1.095 (Hard Copy)'!BF199))</f>
        <v>+7,778</v>
      </c>
      <c r="BG199" s="1016" t="str">
        <f>IF(IFERROR('Blocks A'!CD213-'Pre-1.095 (Hard Copy)'!BG199, 0)=0, " ", ('Blocks A'!CD213-'Pre-1.095 (Hard Copy)'!BG199))</f>
        <v>+0.0078</v>
      </c>
      <c r="BH199" s="1014" t="str">
        <f>IF(IFERROR('Blocks A'!CE213-'Pre-1.095 (Hard Copy)'!BH199, 0)=0, " ", ('Blocks A'!CE213-'Pre-1.095 (Hard Copy)'!BH199))</f>
        <v>+375</v>
      </c>
      <c r="BI199" s="1014" t="str">
        <f>IF(IFERROR('Blocks A'!CZ213-'Pre-1.095 (Hard Copy)'!BI199, 0)=0, " ", ('Blocks A'!CZ213-'Pre-1.095 (Hard Copy)'!BI199))</f>
        <v>+225</v>
      </c>
      <c r="BJ199" s="1014" t="str">
        <f>IF(IFERROR('Blocks A'!DA213-'Pre-1.095 (Hard Copy)'!BJ199, 0)=0, " ", ('Blocks A'!DA213-'Pre-1.095 (Hard Copy)'!BJ199))</f>
        <v>+125</v>
      </c>
      <c r="BK199" s="1014" t="str">
        <f>IF(IFERROR('Blocks A'!DB213-'Pre-1.095 (Hard Copy)'!BK199, 0)=0, " ", ('Blocks A'!DB213-'Pre-1.095 (Hard Copy)'!BK199))</f>
        <v>+75</v>
      </c>
      <c r="BL199" s="1014" t="str">
        <f>IF(IFERROR('Blocks A'!DC213-'Pre-1.095 (Hard Copy)'!BL199, 0)=0, " ", ('Blocks A'!DC213-'Pre-1.095 (Hard Copy)'!BL199))</f>
        <v> </v>
      </c>
      <c r="BM199" s="1014" t="str">
        <f>IF(IFERROR('Blocks A'!DD213-'Pre-1.095 (Hard Copy)'!BM199, 0)=0, " ", ('Blocks A'!DD213-'Pre-1.095 (Hard Copy)'!BM199))</f>
        <v> </v>
      </c>
      <c r="BN199" s="1014" t="str">
        <f>IF(IFERROR('Blocks A'!DE213-'Pre-1.095 (Hard Copy)'!BN199, 0)=0, " ", ('Blocks A'!DE213-'Pre-1.095 (Hard Copy)'!BN199))</f>
        <v> </v>
      </c>
      <c r="BO199" s="1014" t="str">
        <f>IF(IFERROR('Blocks A'!DF213-'Pre-1.095 (Hard Copy)'!BO199, 0)=0, " ", ('Blocks A'!DF213-'Pre-1.095 (Hard Copy)'!BO199))</f>
        <v> </v>
      </c>
      <c r="BP199" s="1014" t="str">
        <f>IF(IFERROR('Blocks A'!DG213-'Pre-1.095 (Hard Copy)'!BP199, 0)=0, " ", ('Blocks A'!DG213-'Pre-1.095 (Hard Copy)'!BP199))</f>
        <v> </v>
      </c>
      <c r="BQ199" s="1014" t="str">
        <f>IF(IFERROR('Blocks A'!DH213-'Pre-1.095 (Hard Copy)'!BQ199, 0)=0, " ", ('Blocks A'!DH213-'Pre-1.095 (Hard Copy)'!BQ199))</f>
        <v> </v>
      </c>
      <c r="BR199" s="1014" t="str">
        <f>IF(IFERROR('Blocks A'!DI213-'Pre-1.095 (Hard Copy)'!BR199, 0)=0, " ", ('Blocks A'!DI213-'Pre-1.095 (Hard Copy)'!BR199))</f>
        <v> </v>
      </c>
      <c r="BS199" s="1014" t="str">
        <f>IF(IFERROR('Blocks A'!DJ213-'Pre-1.095 (Hard Copy)'!BS199, 0)=0, " ", ('Blocks A'!DJ213-'Pre-1.095 (Hard Copy)'!BS199))</f>
        <v>+402</v>
      </c>
      <c r="BT199" s="1014" t="str">
        <f>IF(IFERROR('Blocks A'!DK213-'Pre-1.095 (Hard Copy)'!BT199, 0)=0, " ", ('Blocks A'!DK213-'Pre-1.095 (Hard Copy)'!BT199))</f>
        <v>+391</v>
      </c>
      <c r="BU199" s="1014" t="str">
        <f>IF(IFERROR('Blocks A'!DL213-'Pre-1.095 (Hard Copy)'!BU199, 0)=0, " ", ('Blocks A'!DL213-'Pre-1.095 (Hard Copy)'!BU199))</f>
        <v>+313</v>
      </c>
      <c r="BV199" s="1014" t="str">
        <f>IF(IFERROR('Blocks A'!DM213-'Pre-1.095 (Hard Copy)'!BV199, 0)=0, " ", ('Blocks A'!DM213-'Pre-1.095 (Hard Copy)'!BV199))</f>
        <v> </v>
      </c>
      <c r="BW199" s="1014" t="str">
        <f>IF(IFERROR('Blocks A'!DN213-'Pre-1.095 (Hard Copy)'!BW199, 0)=0, " ", ('Blocks A'!DN213-'Pre-1.095 (Hard Copy)'!BW199))</f>
        <v> </v>
      </c>
      <c r="BX199" s="1014" t="str">
        <f>IF(IFERROR('Blocks A'!DO213-'Pre-1.095 (Hard Copy)'!BX199, 0)=0, " ", ('Blocks A'!DO213-'Pre-1.095 (Hard Copy)'!BX199))</f>
        <v> </v>
      </c>
      <c r="BY199" s="1014" t="str">
        <f>IF(IFERROR('Blocks A'!DP213-'Pre-1.095 (Hard Copy)'!BY199, 0)=0, " ", ('Blocks A'!DP213-'Pre-1.095 (Hard Copy)'!BY199))</f>
        <v> </v>
      </c>
      <c r="BZ199" s="1014" t="str">
        <f>IF(IFERROR('Blocks A'!DQ213-'Pre-1.095 (Hard Copy)'!BZ199, 0)=0, " ", ('Blocks A'!DQ213-'Pre-1.095 (Hard Copy)'!BZ199))</f>
        <v> </v>
      </c>
      <c r="CA199" s="1014" t="str">
        <f>IF(IFERROR('Blocks A'!DR213-'Pre-1.095 (Hard Copy)'!CA199, 0)=0, " ", ('Blocks A'!DR213-'Pre-1.095 (Hard Copy)'!CA199))</f>
        <v> </v>
      </c>
      <c r="CB199" s="1014" t="str">
        <f>IF(IFERROR('Blocks A'!DS213-'Pre-1.095 (Hard Copy)'!CB199, 0)=0, " ", ('Blocks A'!DS213-'Pre-1.095 (Hard Copy)'!CB199))</f>
        <v> </v>
      </c>
      <c r="CC199" s="1014" t="str">
        <f>IF(IFERROR('Blocks A'!DT213-'Pre-1.095 (Hard Copy)'!CC199, 0)=0, " ", ('Blocks A'!DT213-'Pre-1.095 (Hard Copy)'!CC199))</f>
        <v>+425</v>
      </c>
      <c r="CD199" s="1014" t="str">
        <f>IF(IFERROR('Blocks A'!DU213-'Pre-1.095 (Hard Copy)'!CD199, 0)=0, " ", ('Blocks A'!DU213-'Pre-1.095 (Hard Copy)'!CD199))</f>
        <v>+1,105</v>
      </c>
      <c r="CE199" s="1014" t="str">
        <f>IF(IFERROR('Blocks A'!DX213-'Pre-1.095 (Hard Copy)'!CE199, 0)=0, " ", ('Blocks A'!DX213-'Pre-1.095 (Hard Copy)'!CE199))</f>
        <v>+1,578</v>
      </c>
      <c r="CF199" s="1014" t="str">
        <f>IF(IFERROR('Blocks A'!DY213-'Pre-1.095 (Hard Copy)'!CF199, 0)=0, " ", ('Blocks A'!DY213-'Pre-1.095 (Hard Copy)'!CF199))</f>
        <v>+245,459</v>
      </c>
      <c r="CG199" s="1016" t="str">
        <f>IF(IFERROR('Blocks A'!DZ213-'Pre-1.095 (Hard Copy)'!CG199, 0)=0, " ", ('Blocks A'!DZ213-'Pre-1.095 (Hard Copy)'!CG199))</f>
        <v>+0.2455</v>
      </c>
      <c r="CH199" s="1015" t="str">
        <f>IF(IFERROR('Blocks A'!DV213-'Pre-1.095 (Hard Copy)'!CH199, 0)=0, " ", ('Blocks A'!DV213-'Pre-1.095 (Hard Copy)'!CH199))</f>
        <v>+51.0</v>
      </c>
      <c r="CI199" s="1015" t="str">
        <f>IF(IFERROR('Blocks A'!DW213-'Pre-1.095 (Hard Copy)'!CI199, 0)=0, " ", ('Blocks A'!DW213-'Pre-1.095 (Hard Copy)'!CI199))</f>
        <v>+408.8</v>
      </c>
      <c r="CJ199" s="1014" t="str">
        <f>IF(IFERROR('Blocks A'!EA213-'Pre-1.095 (Hard Copy)'!CJ199, 0)=0, " ", ('Blocks A'!EA213-'Pre-1.095 (Hard Copy)'!CJ199))</f>
        <v>+1,628</v>
      </c>
      <c r="CK199" s="1017" t="str">
        <f>IF(IFERROR('Blocks A'!EB213-'Pre-1.095 (Hard Copy)'!CK199, 0)=0, " ", ('Blocks A'!EB213-'Pre-1.095 (Hard Copy)'!CK199))</f>
        <v>+27.13</v>
      </c>
      <c r="CL199" s="1017" t="str">
        <f>IF(IFERROR('Blocks A'!EC213-'Pre-1.095 (Hard Copy)'!CL199, 0)=0, " ", ('Blocks A'!EC213-'Pre-1.095 (Hard Copy)'!CL199))</f>
        <v>+0.45</v>
      </c>
      <c r="CM199" s="1017" t="str">
        <f>IF(IFERROR('Blocks A'!EH213-'Pre-1.095 (Hard Copy)'!CM199, 0)=0, " ", ('Blocks A'!EH213-'Pre-1.095 (Hard Copy)'!CM199))</f>
        <v>+0.02</v>
      </c>
      <c r="CN199" s="1014" t="str">
        <f>IF(IFERROR('Blocks A'!ED213-'Pre-1.095 (Hard Copy)'!CN199, 0)=0, " ", ('Blocks A'!ED213-'Pre-1.095 (Hard Copy)'!CN199))</f>
        <v>+253,237</v>
      </c>
      <c r="CO199" s="1017" t="str">
        <f>IF(IFERROR('Blocks A'!EE213-'Pre-1.095 (Hard Copy)'!CO199, 0)=0, " ", ('Blocks A'!EE213-'Pre-1.095 (Hard Copy)'!CO199))</f>
        <v>+253.24</v>
      </c>
      <c r="CP199" s="1017" t="str">
        <f>IF(IFERROR('Blocks A'!EF213-'Pre-1.095 (Hard Copy)'!CP199, 0)=0, " ", ('Blocks A'!EF213-'Pre-1.095 (Hard Copy)'!CP199))</f>
        <v>+0.25</v>
      </c>
      <c r="CQ199" s="1016" t="str">
        <f>IF(IFERROR('Blocks A'!EG213-'Pre-1.095 (Hard Copy)'!CQ199, 0)=0, " ", ('Blocks A'!EG213-'Pre-1.095 (Hard Copy)'!CQ199))</f>
        <v>+0.2532</v>
      </c>
      <c r="CR199" s="1018">
        <v>32.0</v>
      </c>
    </row>
    <row r="200">
      <c r="B200" s="1013" t="s">
        <v>1069</v>
      </c>
      <c r="C200" s="969" t="s">
        <v>886</v>
      </c>
      <c r="D200" s="969">
        <v>1.0</v>
      </c>
      <c r="E200" s="969">
        <v>1.0</v>
      </c>
      <c r="F200" s="969">
        <v>1.0</v>
      </c>
      <c r="G200" s="1014" t="str">
        <f>IF(IFERROR('Blocks A'!G214-'Pre-1.095 (Hard Copy)'!G200, 0)=0, " ", ('Blocks A'!G214-'Pre-1.095 (Hard Copy)'!G200))</f>
        <v> </v>
      </c>
      <c r="H200" s="1014" t="str">
        <f>IF(IFERROR('Blocks A'!H214-'Pre-1.095 (Hard Copy)'!H200, 0)=0, " ", ('Blocks A'!H214-'Pre-1.095 (Hard Copy)'!H200))</f>
        <v> </v>
      </c>
      <c r="I200" s="1014" t="str">
        <f>IF(IFERROR('Blocks A'!I214-'Pre-1.095 (Hard Copy)'!I200, 0)=0, " ", ('Blocks A'!I214-'Pre-1.095 (Hard Copy)'!I200))</f>
        <v> </v>
      </c>
      <c r="J200" s="1014" t="str">
        <f>IF(IFERROR('Blocks A'!J214-'Pre-1.095 (Hard Copy)'!J200, 0)=0, " ", ('Blocks A'!J214-'Pre-1.095 (Hard Copy)'!J200))</f>
        <v> </v>
      </c>
      <c r="K200" s="1014" t="str">
        <f>IF(IFERROR('Blocks A'!K214-'Pre-1.095 (Hard Copy)'!K200, 0)=0, " ", ('Blocks A'!K214-'Pre-1.095 (Hard Copy)'!K200))</f>
        <v> </v>
      </c>
      <c r="L200" s="1014" t="str">
        <f>IF(IFERROR('Blocks A'!L214-'Pre-1.095 (Hard Copy)'!L200, 0)=0, " ", ('Blocks A'!L214-'Pre-1.095 (Hard Copy)'!L200))</f>
        <v> </v>
      </c>
      <c r="M200" s="1014" t="str">
        <f>IF(IFERROR('Blocks A'!N214-'Pre-1.095 (Hard Copy)'!M200, 0)=0, " ", ('Blocks A'!N214-'Pre-1.095 (Hard Copy)'!M200))</f>
        <v> </v>
      </c>
      <c r="N200" s="1014" t="str">
        <f>IF(IFERROR('Blocks A'!O214-'Pre-1.095 (Hard Copy)'!N200, 0)=0, " ", ('Blocks A'!O214-'Pre-1.095 (Hard Copy)'!N200))</f>
        <v> </v>
      </c>
      <c r="O200" s="1014" t="str">
        <f>IF(IFERROR('Blocks A'!P214-'Pre-1.095 (Hard Copy)'!O200, 0)=0, " ", ('Blocks A'!P214-'Pre-1.095 (Hard Copy)'!O200))</f>
        <v> </v>
      </c>
      <c r="P200" s="1014" t="str">
        <f>IF(IFERROR('Blocks A'!Q214-'Pre-1.095 (Hard Copy)'!P200, 0)=0, " ", ('Blocks A'!Q214-'Pre-1.095 (Hard Copy)'!P200))</f>
        <v> </v>
      </c>
      <c r="Q200" s="1014" t="str">
        <f>IF(IFERROR('Blocks A'!R214-'Pre-1.095 (Hard Copy)'!Q200, 0)=0, " ", ('Blocks A'!R214-'Pre-1.095 (Hard Copy)'!Q200))</f>
        <v> </v>
      </c>
      <c r="R200" s="1014" t="str">
        <f>IF(IFERROR('Blocks A'!S214-'Pre-1.095 (Hard Copy)'!R200, 0)=0, " ", ('Blocks A'!S214-'Pre-1.095 (Hard Copy)'!R200))</f>
        <v> </v>
      </c>
      <c r="S200" s="1014" t="str">
        <f>IF(IFERROR('Blocks A'!T214-'Pre-1.095 (Hard Copy)'!S200, 0)=0, " ", ('Blocks A'!T214-'Pre-1.095 (Hard Copy)'!S200))</f>
        <v> </v>
      </c>
      <c r="T200" s="1014" t="str">
        <f>IF(IFERROR('Blocks A'!M214-'Pre-1.095 (Hard Copy)'!T200, 0)=0, " ", ('Blocks A'!M214-'Pre-1.095 (Hard Copy)'!T200))</f>
        <v> </v>
      </c>
      <c r="U200" s="1014" t="str">
        <f>IF(IFERROR('Blocks A'!U214-'Pre-1.095 (Hard Copy)'!U200, 0)=0, " ", ('Blocks A'!U214-'Pre-1.095 (Hard Copy)'!U200))</f>
        <v> </v>
      </c>
      <c r="V200" s="1014" t="str">
        <f>IF(IFERROR('Blocks A'!V214-'Pre-1.095 (Hard Copy)'!V200, 0)=0, " ", ('Blocks A'!V214-'Pre-1.095 (Hard Copy)'!V200))</f>
        <v> </v>
      </c>
      <c r="W200" s="1014" t="str">
        <f>IF(IFERROR('Blocks A'!W214-'Pre-1.095 (Hard Copy)'!W200, 0)=0, " ", ('Blocks A'!W214-'Pre-1.095 (Hard Copy)'!W200))</f>
        <v> </v>
      </c>
      <c r="X200" s="1014" t="str">
        <f>IF(IFERROR('Blocks A'!X214-'Pre-1.095 (Hard Copy)'!X200, 0)=0, " ", ('Blocks A'!X214-'Pre-1.095 (Hard Copy)'!X200))</f>
        <v> </v>
      </c>
      <c r="Y200" s="1014" t="str">
        <f>IF(IFERROR('Blocks A'!AC214-'Pre-1.095 (Hard Copy)'!Y200, 0)=0, " ", ('Blocks A'!AC214-'Pre-1.095 (Hard Copy)'!Y200))</f>
        <v> </v>
      </c>
      <c r="Z200" s="1014" t="str">
        <f>IF(IFERROR('Blocks A'!Y214-'Pre-1.095 (Hard Copy)'!Z200, 0)=0, " ", ('Blocks A'!Y214-'Pre-1.095 (Hard Copy)'!Z200))</f>
        <v> </v>
      </c>
      <c r="AA200" s="1014" t="str">
        <f>IF(IFERROR('Blocks A'!Z214-'Pre-1.095 (Hard Copy)'!AA200, 0)=0, " ", ('Blocks A'!Z214-'Pre-1.095 (Hard Copy)'!AA200))</f>
        <v> </v>
      </c>
      <c r="AB200" s="1014" t="str">
        <f>IF(IFERROR('Blocks A'!AA214-'Pre-1.095 (Hard Copy)'!AB200, 0)=0, " ", ('Blocks A'!AA214-'Pre-1.095 (Hard Copy)'!AB200))</f>
        <v> </v>
      </c>
      <c r="AC200" s="1014" t="str">
        <f>IF(IFERROR('Blocks A'!AB214-'Pre-1.095 (Hard Copy)'!AC200, 0)=0, " ", ('Blocks A'!AB214-'Pre-1.095 (Hard Copy)'!AC200))</f>
        <v> </v>
      </c>
      <c r="AD200" s="1014" t="str">
        <f>IF(IFERROR('Blocks A'!AY214-'Pre-1.095 (Hard Copy)'!AD200, 0)=0, " ", ('Blocks A'!AY214-'Pre-1.095 (Hard Copy)'!AD200))</f>
        <v>+55</v>
      </c>
      <c r="AE200" s="1014" t="str">
        <f>IF(IFERROR('Blocks A'!AZ214-'Pre-1.095 (Hard Copy)'!AE200, 0)=0, " ", ('Blocks A'!AZ214-'Pre-1.095 (Hard Copy)'!AE200))</f>
        <v> </v>
      </c>
      <c r="AF200" s="1014" t="str">
        <f>IF(IFERROR('Blocks A'!BA214-'Pre-1.095 (Hard Copy)'!AF200, 0)=0, " ", ('Blocks A'!BA214-'Pre-1.095 (Hard Copy)'!AF200))</f>
        <v> </v>
      </c>
      <c r="AG200" s="1014" t="str">
        <f>IF(IFERROR('Blocks A'!BB214-'Pre-1.095 (Hard Copy)'!AG200, 0)=0, " ", ('Blocks A'!BB214-'Pre-1.095 (Hard Copy)'!AG200))</f>
        <v> </v>
      </c>
      <c r="AH200" s="1014" t="str">
        <f>IF(IFERROR('Blocks A'!BC214-'Pre-1.095 (Hard Copy)'!AH200, 0)=0, " ", ('Blocks A'!BC214-'Pre-1.095 (Hard Copy)'!AH200))</f>
        <v> </v>
      </c>
      <c r="AI200" s="1014" t="str">
        <f>IF(IFERROR('Blocks A'!BJ214-'Pre-1.095 (Hard Copy)'!AI200, 0)=0, " ", ('Blocks A'!BJ214-'Pre-1.095 (Hard Copy)'!AI200))</f>
        <v>+50</v>
      </c>
      <c r="AJ200" s="1014" t="str">
        <f>IF(IFERROR('Blocks A'!BD214-'Pre-1.095 (Hard Copy)'!AJ200, 0)=0, " ", ('Blocks A'!BD214-'Pre-1.095 (Hard Copy)'!AJ200))</f>
        <v> </v>
      </c>
      <c r="AK200" s="1014" t="str">
        <f>IF(IFERROR('Blocks A'!BE214-'Pre-1.095 (Hard Copy)'!AK200, 0)=0, " ", ('Blocks A'!BE214-'Pre-1.095 (Hard Copy)'!AK200))</f>
        <v> </v>
      </c>
      <c r="AL200" s="1014" t="str">
        <f>IF(IFERROR('Blocks A'!BF214-'Pre-1.095 (Hard Copy)'!AL200, 0)=0, " ", ('Blocks A'!BF214-'Pre-1.095 (Hard Copy)'!AL200))</f>
        <v> </v>
      </c>
      <c r="AM200" s="1014" t="str">
        <f>IF(IFERROR('Blocks A'!BG214-'Pre-1.095 (Hard Copy)'!AM200, 0)=0, " ", ('Blocks A'!BG214-'Pre-1.095 (Hard Copy)'!AM200))</f>
        <v> </v>
      </c>
      <c r="AN200" s="1014" t="str">
        <f>IF(IFERROR('Blocks A'!BH214-'Pre-1.095 (Hard Copy)'!AN200, 0)=0, " ", ('Blocks A'!BH214-'Pre-1.095 (Hard Copy)'!AN200))</f>
        <v> </v>
      </c>
      <c r="AO200" s="1014" t="str">
        <f>IF(IFERROR('Blocks A'!BI214-'Pre-1.095 (Hard Copy)'!AO200, 0)=0, " ", ('Blocks A'!BI214-'Pre-1.095 (Hard Copy)'!AO200))</f>
        <v> </v>
      </c>
      <c r="AP200" s="1014" t="str">
        <f>IF(IFERROR('Blocks A'!BK214-'Pre-1.095 (Hard Copy)'!AP200, 0)=0, " ", ('Blocks A'!BK214-'Pre-1.095 (Hard Copy)'!AP200))</f>
        <v> </v>
      </c>
      <c r="AQ200" s="1014" t="str">
        <f>IF(IFERROR('Blocks A'!BL214-'Pre-1.095 (Hard Copy)'!AQ200, 0)=0, " ", ('Blocks A'!BL214-'Pre-1.095 (Hard Copy)'!AQ200))</f>
        <v> </v>
      </c>
      <c r="AR200" s="1014" t="str">
        <f>IF(IFERROR('Blocks A'!BM214-'Pre-1.095 (Hard Copy)'!AR200, 0)=0, " ", ('Blocks A'!BM214-'Pre-1.095 (Hard Copy)'!AR200))</f>
        <v> </v>
      </c>
      <c r="AS200" s="1014" t="str">
        <f>IF(IFERROR('Blocks A'!BO214-'Pre-1.095 (Hard Copy)'!AS200, 0)=0, " ", ('Blocks A'!BO214-'Pre-1.095 (Hard Copy)'!AS200))</f>
        <v> </v>
      </c>
      <c r="AT200" s="1014" t="str">
        <f>IF(IFERROR('Blocks A'!BP214-'Pre-1.095 (Hard Copy)'!AT200, 0)=0, " ", ('Blocks A'!BP214-'Pre-1.095 (Hard Copy)'!AT200))</f>
        <v> </v>
      </c>
      <c r="AU200" s="1014" t="str">
        <f>IF(IFERROR('Blocks A'!BQ214-'Pre-1.095 (Hard Copy)'!AU200, 0)=0, " ", ('Blocks A'!BQ214-'Pre-1.095 (Hard Copy)'!AU200))</f>
        <v> </v>
      </c>
      <c r="AV200" s="1014" t="str">
        <f>IF(IFERROR('Blocks A'!BR214-'Pre-1.095 (Hard Copy)'!AV200, 0)=0, " ", ('Blocks A'!BR214-'Pre-1.095 (Hard Copy)'!AV200))</f>
        <v> </v>
      </c>
      <c r="AW200" s="1014" t="str">
        <f>IF(IFERROR('Blocks A'!BS214-'Pre-1.095 (Hard Copy)'!AW200, 0)=0, " ", ('Blocks A'!BS214-'Pre-1.095 (Hard Copy)'!AW200))</f>
        <v> </v>
      </c>
      <c r="AX200" s="1014" t="str">
        <f>IF(IFERROR('Blocks A'!BT214-'Pre-1.095 (Hard Copy)'!AX200, 0)=0, " ", ('Blocks A'!BT214-'Pre-1.095 (Hard Copy)'!AX200))</f>
        <v>+1,400</v>
      </c>
      <c r="AY200" s="1014" t="str">
        <f>IF(IFERROR('Blocks A'!BU214-'Pre-1.095 (Hard Copy)'!AY200, 0)=0, " ", ('Blocks A'!BU214-'Pre-1.095 (Hard Copy)'!AY200))</f>
        <v>+90</v>
      </c>
      <c r="AZ200" s="1014" t="str">
        <f>IF(IFERROR('Blocks A'!BW214-'Pre-1.095 (Hard Copy)'!AZ200, 0)=0, " ", ('Blocks A'!BW214-'Pre-1.095 (Hard Copy)'!AZ200))</f>
        <v>+7,000</v>
      </c>
      <c r="BA200" s="1014" t="str">
        <f>IF(IFERROR('Blocks A'!BX214-'Pre-1.095 (Hard Copy)'!BA200, 0)=0, " ", ('Blocks A'!BX214-'Pre-1.095 (Hard Copy)'!BA200))</f>
        <v> </v>
      </c>
      <c r="BB200" s="1014" t="str">
        <f>IF(IFERROR('Blocks A'!BY214-'Pre-1.095 (Hard Copy)'!BB200, 0)=0, " ", ('Blocks A'!BY214-'Pre-1.095 (Hard Copy)'!BB200))</f>
        <v>+448</v>
      </c>
      <c r="BC200" s="1015" t="str">
        <f>IF(IFERROR('Blocks A'!BZ214-'Pre-1.095 (Hard Copy)'!BC200, 0)=0, " ", ('Blocks A'!BZ214-'Pre-1.095 (Hard Copy)'!BC200))</f>
        <v> </v>
      </c>
      <c r="BD200" s="1014" t="str">
        <f>IF(IFERROR('Blocks A'!BV214-'Pre-1.095 (Hard Copy)'!BD200, 0)=0, " ", ('Blocks A'!BV214-'Pre-1.095 (Hard Copy)'!BD200))</f>
        <v> </v>
      </c>
      <c r="BE200" s="1014" t="str">
        <f>IF(IFERROR('Blocks A'!CB214-'Pre-1.095 (Hard Copy)'!BE200, 0)=0, " ", ('Blocks A'!CB214-'Pre-1.095 (Hard Copy)'!BE200))</f>
        <v>+155</v>
      </c>
      <c r="BF200" s="1014" t="str">
        <f>IF(IFERROR('Blocks A'!CC214-'Pre-1.095 (Hard Copy)'!BF200, 0)=0, " ", ('Blocks A'!CC214-'Pre-1.095 (Hard Copy)'!BF200))</f>
        <v>+24,111</v>
      </c>
      <c r="BG200" s="1016" t="str">
        <f>IF(IFERROR('Blocks A'!CD214-'Pre-1.095 (Hard Copy)'!BG200, 0)=0, " ", ('Blocks A'!CD214-'Pre-1.095 (Hard Copy)'!BG200))</f>
        <v>+0.0241</v>
      </c>
      <c r="BH200" s="1014" t="str">
        <f>IF(IFERROR('Blocks A'!CE214-'Pre-1.095 (Hard Copy)'!BH200, 0)=0, " ", ('Blocks A'!CE214-'Pre-1.095 (Hard Copy)'!BH200))</f>
        <v>+915</v>
      </c>
      <c r="BI200" s="1014" t="str">
        <f>IF(IFERROR('Blocks A'!CZ214-'Pre-1.095 (Hard Copy)'!BI200, 0)=0, " ", ('Blocks A'!CZ214-'Pre-1.095 (Hard Copy)'!BI200))</f>
        <v>+1,680</v>
      </c>
      <c r="BJ200" s="1014" t="str">
        <f>IF(IFERROR('Blocks A'!DA214-'Pre-1.095 (Hard Copy)'!BJ200, 0)=0, " ", ('Blocks A'!DA214-'Pre-1.095 (Hard Copy)'!BJ200))</f>
        <v>+250</v>
      </c>
      <c r="BK200" s="1014" t="str">
        <f>IF(IFERROR('Blocks A'!DB214-'Pre-1.095 (Hard Copy)'!BK200, 0)=0, " ", ('Blocks A'!DB214-'Pre-1.095 (Hard Copy)'!BK200))</f>
        <v>+150</v>
      </c>
      <c r="BL200" s="1014" t="str">
        <f>IF(IFERROR('Blocks A'!DC214-'Pre-1.095 (Hard Copy)'!BL200, 0)=0, " ", ('Blocks A'!DC214-'Pre-1.095 (Hard Copy)'!BL200))</f>
        <v> </v>
      </c>
      <c r="BM200" s="1014" t="str">
        <f>IF(IFERROR('Blocks A'!DD214-'Pre-1.095 (Hard Copy)'!BM200, 0)=0, " ", ('Blocks A'!DD214-'Pre-1.095 (Hard Copy)'!BM200))</f>
        <v> </v>
      </c>
      <c r="BN200" s="1014" t="str">
        <f>IF(IFERROR('Blocks A'!DE214-'Pre-1.095 (Hard Copy)'!BN200, 0)=0, " ", ('Blocks A'!DE214-'Pre-1.095 (Hard Copy)'!BN200))</f>
        <v> </v>
      </c>
      <c r="BO200" s="1014" t="str">
        <f>IF(IFERROR('Blocks A'!DF214-'Pre-1.095 (Hard Copy)'!BO200, 0)=0, " ", ('Blocks A'!DF214-'Pre-1.095 (Hard Copy)'!BO200))</f>
        <v> </v>
      </c>
      <c r="BP200" s="1014" t="str">
        <f>IF(IFERROR('Blocks A'!DG214-'Pre-1.095 (Hard Copy)'!BP200, 0)=0, " ", ('Blocks A'!DG214-'Pre-1.095 (Hard Copy)'!BP200))</f>
        <v> </v>
      </c>
      <c r="BQ200" s="1014" t="str">
        <f>IF(IFERROR('Blocks A'!DH214-'Pre-1.095 (Hard Copy)'!BQ200, 0)=0, " ", ('Blocks A'!DH214-'Pre-1.095 (Hard Copy)'!BQ200))</f>
        <v> </v>
      </c>
      <c r="BR200" s="1014" t="str">
        <f>IF(IFERROR('Blocks A'!DI214-'Pre-1.095 (Hard Copy)'!BR200, 0)=0, " ", ('Blocks A'!DI214-'Pre-1.095 (Hard Copy)'!BR200))</f>
        <v> </v>
      </c>
      <c r="BS200" s="1014" t="str">
        <f>IF(IFERROR('Blocks A'!DJ214-'Pre-1.095 (Hard Copy)'!BS200, 0)=0, " ", ('Blocks A'!DJ214-'Pre-1.095 (Hard Copy)'!BS200))</f>
        <v>+3,000</v>
      </c>
      <c r="BT200" s="1014" t="str">
        <f>IF(IFERROR('Blocks A'!DK214-'Pre-1.095 (Hard Copy)'!BT200, 0)=0, " ", ('Blocks A'!DK214-'Pre-1.095 (Hard Copy)'!BT200))</f>
        <v>+781</v>
      </c>
      <c r="BU200" s="1014" t="str">
        <f>IF(IFERROR('Blocks A'!DL214-'Pre-1.095 (Hard Copy)'!BU200, 0)=0, " ", ('Blocks A'!DL214-'Pre-1.095 (Hard Copy)'!BU200))</f>
        <v>+625</v>
      </c>
      <c r="BV200" s="1014" t="str">
        <f>IF(IFERROR('Blocks A'!DM214-'Pre-1.095 (Hard Copy)'!BV200, 0)=0, " ", ('Blocks A'!DM214-'Pre-1.095 (Hard Copy)'!BV200))</f>
        <v> </v>
      </c>
      <c r="BW200" s="1014" t="str">
        <f>IF(IFERROR('Blocks A'!DN214-'Pre-1.095 (Hard Copy)'!BW200, 0)=0, " ", ('Blocks A'!DN214-'Pre-1.095 (Hard Copy)'!BW200))</f>
        <v> </v>
      </c>
      <c r="BX200" s="1014" t="str">
        <f>IF(IFERROR('Blocks A'!DO214-'Pre-1.095 (Hard Copy)'!BX200, 0)=0, " ", ('Blocks A'!DO214-'Pre-1.095 (Hard Copy)'!BX200))</f>
        <v> </v>
      </c>
      <c r="BY200" s="1014" t="str">
        <f>IF(IFERROR('Blocks A'!DP214-'Pre-1.095 (Hard Copy)'!BY200, 0)=0, " ", ('Blocks A'!DP214-'Pre-1.095 (Hard Copy)'!BY200))</f>
        <v> </v>
      </c>
      <c r="BZ200" s="1014" t="str">
        <f>IF(IFERROR('Blocks A'!DQ214-'Pre-1.095 (Hard Copy)'!BZ200, 0)=0, " ", ('Blocks A'!DQ214-'Pre-1.095 (Hard Copy)'!BZ200))</f>
        <v> </v>
      </c>
      <c r="CA200" s="1014" t="str">
        <f>IF(IFERROR('Blocks A'!DR214-'Pre-1.095 (Hard Copy)'!CA200, 0)=0, " ", ('Blocks A'!DR214-'Pre-1.095 (Hard Copy)'!CA200))</f>
        <v> </v>
      </c>
      <c r="CB200" s="1014" t="str">
        <f>IF(IFERROR('Blocks A'!DS214-'Pre-1.095 (Hard Copy)'!CB200, 0)=0, " ", ('Blocks A'!DS214-'Pre-1.095 (Hard Copy)'!CB200))</f>
        <v> </v>
      </c>
      <c r="CC200" s="1014" t="str">
        <f>IF(IFERROR('Blocks A'!DT214-'Pre-1.095 (Hard Copy)'!CC200, 0)=0, " ", ('Blocks A'!DT214-'Pre-1.095 (Hard Copy)'!CC200))</f>
        <v>+2,080</v>
      </c>
      <c r="CD200" s="1014" t="str">
        <f>IF(IFERROR('Blocks A'!DU214-'Pre-1.095 (Hard Copy)'!CD200, 0)=0, " ", ('Blocks A'!DU214-'Pre-1.095 (Hard Copy)'!CD200))</f>
        <v>+4,406</v>
      </c>
      <c r="CE200" s="1014" t="str">
        <f>IF(IFERROR('Blocks A'!DX214-'Pre-1.095 (Hard Copy)'!CE200, 0)=0, " ", ('Blocks A'!DX214-'Pre-1.095 (Hard Copy)'!CE200))</f>
        <v>+3,240</v>
      </c>
      <c r="CF200" s="1014" t="str">
        <f>IF(IFERROR('Blocks A'!DY214-'Pre-1.095 (Hard Copy)'!CF200, 0)=0, " ", ('Blocks A'!DY214-'Pre-1.095 (Hard Copy)'!CF200))</f>
        <v>+504,060</v>
      </c>
      <c r="CG200" s="1016" t="str">
        <f>IF(IFERROR('Blocks A'!DZ214-'Pre-1.095 (Hard Copy)'!CG200, 0)=0, " ", ('Blocks A'!DZ214-'Pre-1.095 (Hard Copy)'!CG200))</f>
        <v>+0.5041</v>
      </c>
      <c r="CH200" s="1015" t="str">
        <f>IF(IFERROR('Blocks A'!DV214-'Pre-1.095 (Hard Copy)'!CH200, 0)=0, " ", ('Blocks A'!DV214-'Pre-1.095 (Hard Copy)'!CH200))</f>
        <v>+258.2</v>
      </c>
      <c r="CI200" s="1015" t="str">
        <f>IF(IFERROR('Blocks A'!DW214-'Pre-1.095 (Hard Copy)'!CI200, 0)=0, " ", ('Blocks A'!DW214-'Pre-1.095 (Hard Copy)'!CI200))</f>
        <v>+1,630.3</v>
      </c>
      <c r="CJ200" s="1014" t="str">
        <f>IF(IFERROR('Blocks A'!EA214-'Pre-1.095 (Hard Copy)'!CJ200, 0)=0, " ", ('Blocks A'!EA214-'Pre-1.095 (Hard Copy)'!CJ200))</f>
        <v>+3,395</v>
      </c>
      <c r="CK200" s="1017" t="str">
        <f>IF(IFERROR('Blocks A'!EB214-'Pre-1.095 (Hard Copy)'!CK200, 0)=0, " ", ('Blocks A'!EB214-'Pre-1.095 (Hard Copy)'!CK200))</f>
        <v>+56.59</v>
      </c>
      <c r="CL200" s="1017" t="str">
        <f>IF(IFERROR('Blocks A'!EC214-'Pre-1.095 (Hard Copy)'!CL200, 0)=0, " ", ('Blocks A'!EC214-'Pre-1.095 (Hard Copy)'!CL200))</f>
        <v>+0.94</v>
      </c>
      <c r="CM200" s="1017" t="str">
        <f>IF(IFERROR('Blocks A'!EH214-'Pre-1.095 (Hard Copy)'!CM200, 0)=0, " ", ('Blocks A'!EH214-'Pre-1.095 (Hard Copy)'!CM200))</f>
        <v>+0.04</v>
      </c>
      <c r="CN200" s="1014" t="str">
        <f>IF(IFERROR('Blocks A'!ED214-'Pre-1.095 (Hard Copy)'!CN200, 0)=0, " ", ('Blocks A'!ED214-'Pre-1.095 (Hard Copy)'!CN200))</f>
        <v>+528,171</v>
      </c>
      <c r="CO200" s="1017" t="str">
        <f>IF(IFERROR('Blocks A'!EE214-'Pre-1.095 (Hard Copy)'!CO200, 0)=0, " ", ('Blocks A'!EE214-'Pre-1.095 (Hard Copy)'!CO200))</f>
        <v>+528.17</v>
      </c>
      <c r="CP200" s="1017" t="str">
        <f>IF(IFERROR('Blocks A'!EF214-'Pre-1.095 (Hard Copy)'!CP200, 0)=0, " ", ('Blocks A'!EF214-'Pre-1.095 (Hard Copy)'!CP200))</f>
        <v>+0.53</v>
      </c>
      <c r="CQ200" s="1016" t="str">
        <f>IF(IFERROR('Blocks A'!EG214-'Pre-1.095 (Hard Copy)'!CQ200, 0)=0, " ", ('Blocks A'!EG214-'Pre-1.095 (Hard Copy)'!CQ200))</f>
        <v>+0.5282</v>
      </c>
      <c r="CR200" s="1018" t="s">
        <v>12</v>
      </c>
    </row>
    <row r="201">
      <c r="B201" s="1013" t="s">
        <v>1070</v>
      </c>
      <c r="C201" s="969" t="s">
        <v>886</v>
      </c>
      <c r="D201" s="969">
        <v>1.0</v>
      </c>
      <c r="E201" s="969">
        <v>1.0</v>
      </c>
      <c r="F201" s="969">
        <v>1.0</v>
      </c>
      <c r="G201" s="1014" t="str">
        <f>IF(IFERROR('Blocks A'!G215-'Pre-1.095 (Hard Copy)'!G201, 0)=0, " ", ('Blocks A'!G215-'Pre-1.095 (Hard Copy)'!G201))</f>
        <v> </v>
      </c>
      <c r="H201" s="1014" t="str">
        <f>IF(IFERROR('Blocks A'!H215-'Pre-1.095 (Hard Copy)'!H201, 0)=0, " ", ('Blocks A'!H215-'Pre-1.095 (Hard Copy)'!H201))</f>
        <v> </v>
      </c>
      <c r="I201" s="1014" t="str">
        <f>IF(IFERROR('Blocks A'!I215-'Pre-1.095 (Hard Copy)'!I201, 0)=0, " ", ('Blocks A'!I215-'Pre-1.095 (Hard Copy)'!I201))</f>
        <v> </v>
      </c>
      <c r="J201" s="1014" t="str">
        <f>IF(IFERROR('Blocks A'!J215-'Pre-1.095 (Hard Copy)'!J201, 0)=0, " ", ('Blocks A'!J215-'Pre-1.095 (Hard Copy)'!J201))</f>
        <v> </v>
      </c>
      <c r="K201" s="1014" t="str">
        <f>IF(IFERROR('Blocks A'!K215-'Pre-1.095 (Hard Copy)'!K201, 0)=0, " ", ('Blocks A'!K215-'Pre-1.095 (Hard Copy)'!K201))</f>
        <v> </v>
      </c>
      <c r="L201" s="1014" t="str">
        <f>IF(IFERROR('Blocks A'!L215-'Pre-1.095 (Hard Copy)'!L201, 0)=0, " ", ('Blocks A'!L215-'Pre-1.095 (Hard Copy)'!L201))</f>
        <v> </v>
      </c>
      <c r="M201" s="1014" t="str">
        <f>IF(IFERROR('Blocks A'!N215-'Pre-1.095 (Hard Copy)'!M201, 0)=0, " ", ('Blocks A'!N215-'Pre-1.095 (Hard Copy)'!M201))</f>
        <v> </v>
      </c>
      <c r="N201" s="1014" t="str">
        <f>IF(IFERROR('Blocks A'!O215-'Pre-1.095 (Hard Copy)'!N201, 0)=0, " ", ('Blocks A'!O215-'Pre-1.095 (Hard Copy)'!N201))</f>
        <v> </v>
      </c>
      <c r="O201" s="1014" t="str">
        <f>IF(IFERROR('Blocks A'!P215-'Pre-1.095 (Hard Copy)'!O201, 0)=0, " ", ('Blocks A'!P215-'Pre-1.095 (Hard Copy)'!O201))</f>
        <v> </v>
      </c>
      <c r="P201" s="1014" t="str">
        <f>IF(IFERROR('Blocks A'!Q215-'Pre-1.095 (Hard Copy)'!P201, 0)=0, " ", ('Blocks A'!Q215-'Pre-1.095 (Hard Copy)'!P201))</f>
        <v> </v>
      </c>
      <c r="Q201" s="1014" t="str">
        <f>IF(IFERROR('Blocks A'!R215-'Pre-1.095 (Hard Copy)'!Q201, 0)=0, " ", ('Blocks A'!R215-'Pre-1.095 (Hard Copy)'!Q201))</f>
        <v> </v>
      </c>
      <c r="R201" s="1014" t="str">
        <f>IF(IFERROR('Blocks A'!S215-'Pre-1.095 (Hard Copy)'!R201, 0)=0, " ", ('Blocks A'!S215-'Pre-1.095 (Hard Copy)'!R201))</f>
        <v> </v>
      </c>
      <c r="S201" s="1014" t="str">
        <f>IF(IFERROR('Blocks A'!T215-'Pre-1.095 (Hard Copy)'!S201, 0)=0, " ", ('Blocks A'!T215-'Pre-1.095 (Hard Copy)'!S201))</f>
        <v> </v>
      </c>
      <c r="T201" s="1014" t="str">
        <f>IF(IFERROR('Blocks A'!M215-'Pre-1.095 (Hard Copy)'!T201, 0)=0, " ", ('Blocks A'!M215-'Pre-1.095 (Hard Copy)'!T201))</f>
        <v> </v>
      </c>
      <c r="U201" s="1014" t="str">
        <f>IF(IFERROR('Blocks A'!U215-'Pre-1.095 (Hard Copy)'!U201, 0)=0, " ", ('Blocks A'!U215-'Pre-1.095 (Hard Copy)'!U201))</f>
        <v> </v>
      </c>
      <c r="V201" s="1014" t="str">
        <f>IF(IFERROR('Blocks A'!V215-'Pre-1.095 (Hard Copy)'!V201, 0)=0, " ", ('Blocks A'!V215-'Pre-1.095 (Hard Copy)'!V201))</f>
        <v> </v>
      </c>
      <c r="W201" s="1014" t="str">
        <f>IF(IFERROR('Blocks A'!W215-'Pre-1.095 (Hard Copy)'!W201, 0)=0, " ", ('Blocks A'!W215-'Pre-1.095 (Hard Copy)'!W201))</f>
        <v> </v>
      </c>
      <c r="X201" s="1014" t="str">
        <f>IF(IFERROR('Blocks A'!X215-'Pre-1.095 (Hard Copy)'!X201, 0)=0, " ", ('Blocks A'!X215-'Pre-1.095 (Hard Copy)'!X201))</f>
        <v> </v>
      </c>
      <c r="Y201" s="1014" t="str">
        <f>IF(IFERROR('Blocks A'!AC215-'Pre-1.095 (Hard Copy)'!Y201, 0)=0, " ", ('Blocks A'!AC215-'Pre-1.095 (Hard Copy)'!Y201))</f>
        <v> </v>
      </c>
      <c r="Z201" s="1014" t="str">
        <f>IF(IFERROR('Blocks A'!Y215-'Pre-1.095 (Hard Copy)'!Z201, 0)=0, " ", ('Blocks A'!Y215-'Pre-1.095 (Hard Copy)'!Z201))</f>
        <v> </v>
      </c>
      <c r="AA201" s="1014" t="str">
        <f>IF(IFERROR('Blocks A'!Z215-'Pre-1.095 (Hard Copy)'!AA201, 0)=0, " ", ('Blocks A'!Z215-'Pre-1.095 (Hard Copy)'!AA201))</f>
        <v> </v>
      </c>
      <c r="AB201" s="1014" t="str">
        <f>IF(IFERROR('Blocks A'!AA215-'Pre-1.095 (Hard Copy)'!AB201, 0)=0, " ", ('Blocks A'!AA215-'Pre-1.095 (Hard Copy)'!AB201))</f>
        <v> </v>
      </c>
      <c r="AC201" s="1014" t="str">
        <f>IF(IFERROR('Blocks A'!AB215-'Pre-1.095 (Hard Copy)'!AC201, 0)=0, " ", ('Blocks A'!AB215-'Pre-1.095 (Hard Copy)'!AC201))</f>
        <v> </v>
      </c>
      <c r="AD201" s="1014" t="str">
        <f>IF(IFERROR('Blocks A'!AY215-'Pre-1.095 (Hard Copy)'!AD201, 0)=0, " ", ('Blocks A'!AY215-'Pre-1.095 (Hard Copy)'!AD201))</f>
        <v>-20</v>
      </c>
      <c r="AE201" s="1014" t="str">
        <f>IF(IFERROR('Blocks A'!AZ215-'Pre-1.095 (Hard Copy)'!AE201, 0)=0, " ", ('Blocks A'!AZ215-'Pre-1.095 (Hard Copy)'!AE201))</f>
        <v> </v>
      </c>
      <c r="AF201" s="1014" t="str">
        <f>IF(IFERROR('Blocks A'!BA215-'Pre-1.095 (Hard Copy)'!AF201, 0)=0, " ", ('Blocks A'!BA215-'Pre-1.095 (Hard Copy)'!AF201))</f>
        <v> </v>
      </c>
      <c r="AG201" s="1014" t="str">
        <f>IF(IFERROR('Blocks A'!BB215-'Pre-1.095 (Hard Copy)'!AG201, 0)=0, " ", ('Blocks A'!BB215-'Pre-1.095 (Hard Copy)'!AG201))</f>
        <v> </v>
      </c>
      <c r="AH201" s="1014" t="str">
        <f>IF(IFERROR('Blocks A'!BC215-'Pre-1.095 (Hard Copy)'!AH201, 0)=0, " ", ('Blocks A'!BC215-'Pre-1.095 (Hard Copy)'!AH201))</f>
        <v> </v>
      </c>
      <c r="AI201" s="1014" t="str">
        <f>IF(IFERROR('Blocks A'!BJ215-'Pre-1.095 (Hard Copy)'!AI201, 0)=0, " ", ('Blocks A'!BJ215-'Pre-1.095 (Hard Copy)'!AI201))</f>
        <v>+50</v>
      </c>
      <c r="AJ201" s="1014" t="str">
        <f>IF(IFERROR('Blocks A'!BD215-'Pre-1.095 (Hard Copy)'!AJ201, 0)=0, " ", ('Blocks A'!BD215-'Pre-1.095 (Hard Copy)'!AJ201))</f>
        <v> </v>
      </c>
      <c r="AK201" s="1014" t="str">
        <f>IF(IFERROR('Blocks A'!BE215-'Pre-1.095 (Hard Copy)'!AK201, 0)=0, " ", ('Blocks A'!BE215-'Pre-1.095 (Hard Copy)'!AK201))</f>
        <v> </v>
      </c>
      <c r="AL201" s="1014" t="str">
        <f>IF(IFERROR('Blocks A'!BF215-'Pre-1.095 (Hard Copy)'!AL201, 0)=0, " ", ('Blocks A'!BF215-'Pre-1.095 (Hard Copy)'!AL201))</f>
        <v> </v>
      </c>
      <c r="AM201" s="1014" t="str">
        <f>IF(IFERROR('Blocks A'!BG215-'Pre-1.095 (Hard Copy)'!AM201, 0)=0, " ", ('Blocks A'!BG215-'Pre-1.095 (Hard Copy)'!AM201))</f>
        <v> </v>
      </c>
      <c r="AN201" s="1014" t="str">
        <f>IF(IFERROR('Blocks A'!BH215-'Pre-1.095 (Hard Copy)'!AN201, 0)=0, " ", ('Blocks A'!BH215-'Pre-1.095 (Hard Copy)'!AN201))</f>
        <v> </v>
      </c>
      <c r="AO201" s="1014" t="str">
        <f>IF(IFERROR('Blocks A'!BI215-'Pre-1.095 (Hard Copy)'!AO201, 0)=0, " ", ('Blocks A'!BI215-'Pre-1.095 (Hard Copy)'!AO201))</f>
        <v> </v>
      </c>
      <c r="AP201" s="1014" t="str">
        <f>IF(IFERROR('Blocks A'!BK215-'Pre-1.095 (Hard Copy)'!AP201, 0)=0, " ", ('Blocks A'!BK215-'Pre-1.095 (Hard Copy)'!AP201))</f>
        <v> </v>
      </c>
      <c r="AQ201" s="1014" t="str">
        <f>IF(IFERROR('Blocks A'!BL215-'Pre-1.095 (Hard Copy)'!AQ201, 0)=0, " ", ('Blocks A'!BL215-'Pre-1.095 (Hard Copy)'!AQ201))</f>
        <v> </v>
      </c>
      <c r="AR201" s="1014" t="str">
        <f>IF(IFERROR('Blocks A'!BM215-'Pre-1.095 (Hard Copy)'!AR201, 0)=0, " ", ('Blocks A'!BM215-'Pre-1.095 (Hard Copy)'!AR201))</f>
        <v> </v>
      </c>
      <c r="AS201" s="1014" t="str">
        <f>IF(IFERROR('Blocks A'!BO215-'Pre-1.095 (Hard Copy)'!AS201, 0)=0, " ", ('Blocks A'!BO215-'Pre-1.095 (Hard Copy)'!AS201))</f>
        <v> </v>
      </c>
      <c r="AT201" s="1014" t="str">
        <f>IF(IFERROR('Blocks A'!BP215-'Pre-1.095 (Hard Copy)'!AT201, 0)=0, " ", ('Blocks A'!BP215-'Pre-1.095 (Hard Copy)'!AT201))</f>
        <v> </v>
      </c>
      <c r="AU201" s="1014" t="str">
        <f>IF(IFERROR('Blocks A'!BQ215-'Pre-1.095 (Hard Copy)'!AU201, 0)=0, " ", ('Blocks A'!BQ215-'Pre-1.095 (Hard Copy)'!AU201))</f>
        <v> </v>
      </c>
      <c r="AV201" s="1014" t="str">
        <f>IF(IFERROR('Blocks A'!BR215-'Pre-1.095 (Hard Copy)'!AV201, 0)=0, " ", ('Blocks A'!BR215-'Pre-1.095 (Hard Copy)'!AV201))</f>
        <v> </v>
      </c>
      <c r="AW201" s="1014" t="str">
        <f>IF(IFERROR('Blocks A'!BS215-'Pre-1.095 (Hard Copy)'!AW201, 0)=0, " ", ('Blocks A'!BS215-'Pre-1.095 (Hard Copy)'!AW201))</f>
        <v> </v>
      </c>
      <c r="AX201" s="1014" t="str">
        <f>IF(IFERROR('Blocks A'!BT215-'Pre-1.095 (Hard Copy)'!AX201, 0)=0, " ", ('Blocks A'!BT215-'Pre-1.095 (Hard Copy)'!AX201))</f>
        <v>-100</v>
      </c>
      <c r="AY201" s="1014" t="str">
        <f>IF(IFERROR('Blocks A'!BU215-'Pre-1.095 (Hard Copy)'!AY201, 0)=0, " ", ('Blocks A'!BU215-'Pre-1.095 (Hard Copy)'!AY201))</f>
        <v>-6</v>
      </c>
      <c r="AZ201" s="1014" t="str">
        <f>IF(IFERROR('Blocks A'!BW215-'Pre-1.095 (Hard Copy)'!AZ201, 0)=0, " ", ('Blocks A'!BW215-'Pre-1.095 (Hard Copy)'!AZ201))</f>
        <v>-500</v>
      </c>
      <c r="BA201" s="1014" t="str">
        <f>IF(IFERROR('Blocks A'!BX215-'Pre-1.095 (Hard Copy)'!BA201, 0)=0, " ", ('Blocks A'!BX215-'Pre-1.095 (Hard Copy)'!BA201))</f>
        <v> </v>
      </c>
      <c r="BB201" s="1014" t="str">
        <f>IF(IFERROR('Blocks A'!BY215-'Pre-1.095 (Hard Copy)'!BB201, 0)=0, " ", ('Blocks A'!BY215-'Pre-1.095 (Hard Copy)'!BB201))</f>
        <v>-32</v>
      </c>
      <c r="BC201" s="1015" t="str">
        <f>IF(IFERROR('Blocks A'!BZ215-'Pre-1.095 (Hard Copy)'!BC201, 0)=0, " ", ('Blocks A'!BZ215-'Pre-1.095 (Hard Copy)'!BC201))</f>
        <v> </v>
      </c>
      <c r="BD201" s="1014" t="str">
        <f>IF(IFERROR('Blocks A'!BV215-'Pre-1.095 (Hard Copy)'!BD201, 0)=0, " ", ('Blocks A'!BV215-'Pre-1.095 (Hard Copy)'!BD201))</f>
        <v> </v>
      </c>
      <c r="BE201" s="1014" t="str">
        <f>IF(IFERROR('Blocks A'!CB215-'Pre-1.095 (Hard Copy)'!BE201, 0)=0, " ", ('Blocks A'!CB215-'Pre-1.095 (Hard Copy)'!BE201))</f>
        <v>+80</v>
      </c>
      <c r="BF201" s="1014" t="str">
        <f>IF(IFERROR('Blocks A'!CC215-'Pre-1.095 (Hard Copy)'!BF201, 0)=0, " ", ('Blocks A'!CC215-'Pre-1.095 (Hard Copy)'!BF201))</f>
        <v>+12,444</v>
      </c>
      <c r="BG201" s="1016" t="str">
        <f>IF(IFERROR('Blocks A'!CD215-'Pre-1.095 (Hard Copy)'!BG201, 0)=0, " ", ('Blocks A'!CD215-'Pre-1.095 (Hard Copy)'!BG201))</f>
        <v>+0.0124</v>
      </c>
      <c r="BH201" s="1014" t="str">
        <f>IF(IFERROR('Blocks A'!CE215-'Pre-1.095 (Hard Copy)'!BH201, 0)=0, " ", ('Blocks A'!CE215-'Pre-1.095 (Hard Copy)'!BH201))</f>
        <v>+690</v>
      </c>
      <c r="BI201" s="1014" t="str">
        <f>IF(IFERROR('Blocks A'!CZ215-'Pre-1.095 (Hard Copy)'!BI201, 0)=0, " ", ('Blocks A'!CZ215-'Pre-1.095 (Hard Copy)'!BI201))</f>
        <v>+30</v>
      </c>
      <c r="BJ201" s="1014" t="str">
        <f>IF(IFERROR('Blocks A'!DA215-'Pre-1.095 (Hard Copy)'!BJ201, 0)=0, " ", ('Blocks A'!DA215-'Pre-1.095 (Hard Copy)'!BJ201))</f>
        <v>+250</v>
      </c>
      <c r="BK201" s="1014" t="str">
        <f>IF(IFERROR('Blocks A'!DB215-'Pre-1.095 (Hard Copy)'!BK201, 0)=0, " ", ('Blocks A'!DB215-'Pre-1.095 (Hard Copy)'!BK201))</f>
        <v>+150</v>
      </c>
      <c r="BL201" s="1014" t="str">
        <f>IF(IFERROR('Blocks A'!DC215-'Pre-1.095 (Hard Copy)'!BL201, 0)=0, " ", ('Blocks A'!DC215-'Pre-1.095 (Hard Copy)'!BL201))</f>
        <v> </v>
      </c>
      <c r="BM201" s="1014" t="str">
        <f>IF(IFERROR('Blocks A'!DD215-'Pre-1.095 (Hard Copy)'!BM201, 0)=0, " ", ('Blocks A'!DD215-'Pre-1.095 (Hard Copy)'!BM201))</f>
        <v> </v>
      </c>
      <c r="BN201" s="1014" t="str">
        <f>IF(IFERROR('Blocks A'!DE215-'Pre-1.095 (Hard Copy)'!BN201, 0)=0, " ", ('Blocks A'!DE215-'Pre-1.095 (Hard Copy)'!BN201))</f>
        <v> </v>
      </c>
      <c r="BO201" s="1014" t="str">
        <f>IF(IFERROR('Blocks A'!DF215-'Pre-1.095 (Hard Copy)'!BO201, 0)=0, " ", ('Blocks A'!DF215-'Pre-1.095 (Hard Copy)'!BO201))</f>
        <v> </v>
      </c>
      <c r="BP201" s="1014" t="str">
        <f>IF(IFERROR('Blocks A'!DG215-'Pre-1.095 (Hard Copy)'!BP201, 0)=0, " ", ('Blocks A'!DG215-'Pre-1.095 (Hard Copy)'!BP201))</f>
        <v> </v>
      </c>
      <c r="BQ201" s="1014" t="str">
        <f>IF(IFERROR('Blocks A'!DH215-'Pre-1.095 (Hard Copy)'!BQ201, 0)=0, " ", ('Blocks A'!DH215-'Pre-1.095 (Hard Copy)'!BQ201))</f>
        <v> </v>
      </c>
      <c r="BR201" s="1014" t="str">
        <f>IF(IFERROR('Blocks A'!DI215-'Pre-1.095 (Hard Copy)'!BR201, 0)=0, " ", ('Blocks A'!DI215-'Pre-1.095 (Hard Copy)'!BR201))</f>
        <v> </v>
      </c>
      <c r="BS201" s="1014" t="str">
        <f>IF(IFERROR('Blocks A'!DJ215-'Pre-1.095 (Hard Copy)'!BS201, 0)=0, " ", ('Blocks A'!DJ215-'Pre-1.095 (Hard Copy)'!BS201))</f>
        <v>+54</v>
      </c>
      <c r="BT201" s="1014" t="str">
        <f>IF(IFERROR('Blocks A'!DK215-'Pre-1.095 (Hard Copy)'!BT201, 0)=0, " ", ('Blocks A'!DK215-'Pre-1.095 (Hard Copy)'!BT201))</f>
        <v>+781</v>
      </c>
      <c r="BU201" s="1014" t="str">
        <f>IF(IFERROR('Blocks A'!DL215-'Pre-1.095 (Hard Copy)'!BU201, 0)=0, " ", ('Blocks A'!DL215-'Pre-1.095 (Hard Copy)'!BU201))</f>
        <v>+625</v>
      </c>
      <c r="BV201" s="1014" t="str">
        <f>IF(IFERROR('Blocks A'!DM215-'Pre-1.095 (Hard Copy)'!BV201, 0)=0, " ", ('Blocks A'!DM215-'Pre-1.095 (Hard Copy)'!BV201))</f>
        <v> </v>
      </c>
      <c r="BW201" s="1014" t="str">
        <f>IF(IFERROR('Blocks A'!DN215-'Pre-1.095 (Hard Copy)'!BW201, 0)=0, " ", ('Blocks A'!DN215-'Pre-1.095 (Hard Copy)'!BW201))</f>
        <v> </v>
      </c>
      <c r="BX201" s="1014" t="str">
        <f>IF(IFERROR('Blocks A'!DO215-'Pre-1.095 (Hard Copy)'!BX201, 0)=0, " ", ('Blocks A'!DO215-'Pre-1.095 (Hard Copy)'!BX201))</f>
        <v> </v>
      </c>
      <c r="BY201" s="1014" t="str">
        <f>IF(IFERROR('Blocks A'!DP215-'Pre-1.095 (Hard Copy)'!BY201, 0)=0, " ", ('Blocks A'!DP215-'Pre-1.095 (Hard Copy)'!BY201))</f>
        <v> </v>
      </c>
      <c r="BZ201" s="1014" t="str">
        <f>IF(IFERROR('Blocks A'!DQ215-'Pre-1.095 (Hard Copy)'!BZ201, 0)=0, " ", ('Blocks A'!DQ215-'Pre-1.095 (Hard Copy)'!BZ201))</f>
        <v> </v>
      </c>
      <c r="CA201" s="1014" t="str">
        <f>IF(IFERROR('Blocks A'!DR215-'Pre-1.095 (Hard Copy)'!CA201, 0)=0, " ", ('Blocks A'!DR215-'Pre-1.095 (Hard Copy)'!CA201))</f>
        <v> </v>
      </c>
      <c r="CB201" s="1014" t="str">
        <f>IF(IFERROR('Blocks A'!DS215-'Pre-1.095 (Hard Copy)'!CB201, 0)=0, " ", ('Blocks A'!DS215-'Pre-1.095 (Hard Copy)'!CB201))</f>
        <v> </v>
      </c>
      <c r="CC201" s="1014" t="str">
        <f>IF(IFERROR('Blocks A'!DT215-'Pre-1.095 (Hard Copy)'!CC201, 0)=0, " ", ('Blocks A'!DT215-'Pre-1.095 (Hard Copy)'!CC201))</f>
        <v>+430</v>
      </c>
      <c r="CD201" s="1014" t="str">
        <f>IF(IFERROR('Blocks A'!DU215-'Pre-1.095 (Hard Copy)'!CD201, 0)=0, " ", ('Blocks A'!DU215-'Pre-1.095 (Hard Copy)'!CD201))</f>
        <v>+1,460</v>
      </c>
      <c r="CE201" s="1014" t="str">
        <f>IF(IFERROR('Blocks A'!DX215-'Pre-1.095 (Hard Copy)'!CE201, 0)=0, " ", ('Blocks A'!DX215-'Pre-1.095 (Hard Copy)'!CE201))</f>
        <v>+3,127</v>
      </c>
      <c r="CF201" s="1014" t="str">
        <f>IF(IFERROR('Blocks A'!DY215-'Pre-1.095 (Hard Copy)'!CF201, 0)=0, " ", ('Blocks A'!DY215-'Pre-1.095 (Hard Copy)'!CF201))</f>
        <v>+486,432</v>
      </c>
      <c r="CG201" s="1016" t="str">
        <f>IF(IFERROR('Blocks A'!DZ215-'Pre-1.095 (Hard Copy)'!CG201, 0)=0, " ", ('Blocks A'!DZ215-'Pre-1.095 (Hard Copy)'!CG201))</f>
        <v>+0.4864</v>
      </c>
      <c r="CH201" s="1015" t="str">
        <f>IF(IFERROR('Blocks A'!DV215-'Pre-1.095 (Hard Copy)'!CH201, 0)=0, " ", ('Blocks A'!DV215-'Pre-1.095 (Hard Copy)'!CH201))</f>
        <v>+48.6</v>
      </c>
      <c r="CI201" s="1015" t="str">
        <f>IF(IFERROR('Blocks A'!DW215-'Pre-1.095 (Hard Copy)'!CI201, 0)=0, " ", ('Blocks A'!DW215-'Pre-1.095 (Hard Copy)'!CI201))</f>
        <v>+540.1</v>
      </c>
      <c r="CJ201" s="1014" t="str">
        <f>IF(IFERROR('Blocks A'!EA215-'Pre-1.095 (Hard Copy)'!CJ201, 0)=0, " ", ('Blocks A'!EA215-'Pre-1.095 (Hard Copy)'!CJ201))</f>
        <v>+3,207</v>
      </c>
      <c r="CK201" s="1017" t="str">
        <f>IF(IFERROR('Blocks A'!EB215-'Pre-1.095 (Hard Copy)'!CK201, 0)=0, " ", ('Blocks A'!EB215-'Pre-1.095 (Hard Copy)'!CK201))</f>
        <v>+53.45</v>
      </c>
      <c r="CL201" s="1017" t="str">
        <f>IF(IFERROR('Blocks A'!EC215-'Pre-1.095 (Hard Copy)'!CL201, 0)=0, " ", ('Blocks A'!EC215-'Pre-1.095 (Hard Copy)'!CL201))</f>
        <v>+0.89</v>
      </c>
      <c r="CM201" s="1017" t="str">
        <f>IF(IFERROR('Blocks A'!EH215-'Pre-1.095 (Hard Copy)'!CM201, 0)=0, " ", ('Blocks A'!EH215-'Pre-1.095 (Hard Copy)'!CM201))</f>
        <v>+0.04</v>
      </c>
      <c r="CN201" s="1014" t="str">
        <f>IF(IFERROR('Blocks A'!ED215-'Pre-1.095 (Hard Copy)'!CN201, 0)=0, " ", ('Blocks A'!ED215-'Pre-1.095 (Hard Copy)'!CN201))</f>
        <v>+498,876</v>
      </c>
      <c r="CO201" s="1017" t="str">
        <f>IF(IFERROR('Blocks A'!EE215-'Pre-1.095 (Hard Copy)'!CO201, 0)=0, " ", ('Blocks A'!EE215-'Pre-1.095 (Hard Copy)'!CO201))</f>
        <v>+498.88</v>
      </c>
      <c r="CP201" s="1017" t="str">
        <f>IF(IFERROR('Blocks A'!EF215-'Pre-1.095 (Hard Copy)'!CP201, 0)=0, " ", ('Blocks A'!EF215-'Pre-1.095 (Hard Copy)'!CP201))</f>
        <v>+0.50</v>
      </c>
      <c r="CQ201" s="1016" t="str">
        <f>IF(IFERROR('Blocks A'!EG215-'Pre-1.095 (Hard Copy)'!CQ201, 0)=0, " ", ('Blocks A'!EG215-'Pre-1.095 (Hard Copy)'!CQ201))</f>
        <v>+0.4989</v>
      </c>
      <c r="CR201" s="1018">
        <v>48.0</v>
      </c>
    </row>
    <row r="202">
      <c r="B202" s="1013" t="s">
        <v>1071</v>
      </c>
      <c r="C202" s="969" t="s">
        <v>886</v>
      </c>
      <c r="D202" s="969">
        <v>1.0</v>
      </c>
      <c r="E202" s="969">
        <v>1.0</v>
      </c>
      <c r="F202" s="969">
        <v>1.0</v>
      </c>
      <c r="G202" s="1014" t="str">
        <f>IF(IFERROR('Blocks A'!G216-'Pre-1.095 (Hard Copy)'!G202, 0)=0, " ", ('Blocks A'!G216-'Pre-1.095 (Hard Copy)'!G202))</f>
        <v> </v>
      </c>
      <c r="H202" s="1014" t="str">
        <f>IF(IFERROR('Blocks A'!H216-'Pre-1.095 (Hard Copy)'!H202, 0)=0, " ", ('Blocks A'!H216-'Pre-1.095 (Hard Copy)'!H202))</f>
        <v> </v>
      </c>
      <c r="I202" s="1014" t="str">
        <f>IF(IFERROR('Blocks A'!I216-'Pre-1.095 (Hard Copy)'!I202, 0)=0, " ", ('Blocks A'!I216-'Pre-1.095 (Hard Copy)'!I202))</f>
        <v> </v>
      </c>
      <c r="J202" s="1014" t="str">
        <f>IF(IFERROR('Blocks A'!J216-'Pre-1.095 (Hard Copy)'!J202, 0)=0, " ", ('Blocks A'!J216-'Pre-1.095 (Hard Copy)'!J202))</f>
        <v> </v>
      </c>
      <c r="K202" s="1014" t="str">
        <f>IF(IFERROR('Blocks A'!K216-'Pre-1.095 (Hard Copy)'!K202, 0)=0, " ", ('Blocks A'!K216-'Pre-1.095 (Hard Copy)'!K202))</f>
        <v> </v>
      </c>
      <c r="L202" s="1014" t="str">
        <f>IF(IFERROR('Blocks A'!L216-'Pre-1.095 (Hard Copy)'!L202, 0)=0, " ", ('Blocks A'!L216-'Pre-1.095 (Hard Copy)'!L202))</f>
        <v> </v>
      </c>
      <c r="M202" s="1014" t="str">
        <f>IF(IFERROR('Blocks A'!N216-'Pre-1.095 (Hard Copy)'!M202, 0)=0, " ", ('Blocks A'!N216-'Pre-1.095 (Hard Copy)'!M202))</f>
        <v> </v>
      </c>
      <c r="N202" s="1014" t="str">
        <f>IF(IFERROR('Blocks A'!O216-'Pre-1.095 (Hard Copy)'!N202, 0)=0, " ", ('Blocks A'!O216-'Pre-1.095 (Hard Copy)'!N202))</f>
        <v> </v>
      </c>
      <c r="O202" s="1014" t="str">
        <f>IF(IFERROR('Blocks A'!P216-'Pre-1.095 (Hard Copy)'!O202, 0)=0, " ", ('Blocks A'!P216-'Pre-1.095 (Hard Copy)'!O202))</f>
        <v> </v>
      </c>
      <c r="P202" s="1014" t="str">
        <f>IF(IFERROR('Blocks A'!Q216-'Pre-1.095 (Hard Copy)'!P202, 0)=0, " ", ('Blocks A'!Q216-'Pre-1.095 (Hard Copy)'!P202))</f>
        <v> </v>
      </c>
      <c r="Q202" s="1014" t="str">
        <f>IF(IFERROR('Blocks A'!R216-'Pre-1.095 (Hard Copy)'!Q202, 0)=0, " ", ('Blocks A'!R216-'Pre-1.095 (Hard Copy)'!Q202))</f>
        <v> </v>
      </c>
      <c r="R202" s="1014" t="str">
        <f>IF(IFERROR('Blocks A'!S216-'Pre-1.095 (Hard Copy)'!R202, 0)=0, " ", ('Blocks A'!S216-'Pre-1.095 (Hard Copy)'!R202))</f>
        <v> </v>
      </c>
      <c r="S202" s="1014" t="str">
        <f>IF(IFERROR('Blocks A'!T216-'Pre-1.095 (Hard Copy)'!S202, 0)=0, " ", ('Blocks A'!T216-'Pre-1.095 (Hard Copy)'!S202))</f>
        <v> </v>
      </c>
      <c r="T202" s="1014" t="str">
        <f>IF(IFERROR('Blocks A'!M216-'Pre-1.095 (Hard Copy)'!T202, 0)=0, " ", ('Blocks A'!M216-'Pre-1.095 (Hard Copy)'!T202))</f>
        <v> </v>
      </c>
      <c r="U202" s="1014" t="str">
        <f>IF(IFERROR('Blocks A'!U216-'Pre-1.095 (Hard Copy)'!U202, 0)=0, " ", ('Blocks A'!U216-'Pre-1.095 (Hard Copy)'!U202))</f>
        <v> </v>
      </c>
      <c r="V202" s="1014" t="str">
        <f>IF(IFERROR('Blocks A'!V216-'Pre-1.095 (Hard Copy)'!V202, 0)=0, " ", ('Blocks A'!V216-'Pre-1.095 (Hard Copy)'!V202))</f>
        <v> </v>
      </c>
      <c r="W202" s="1014" t="str">
        <f>IF(IFERROR('Blocks A'!W216-'Pre-1.095 (Hard Copy)'!W202, 0)=0, " ", ('Blocks A'!W216-'Pre-1.095 (Hard Copy)'!W202))</f>
        <v> </v>
      </c>
      <c r="X202" s="1014" t="str">
        <f>IF(IFERROR('Blocks A'!X216-'Pre-1.095 (Hard Copy)'!X202, 0)=0, " ", ('Blocks A'!X216-'Pre-1.095 (Hard Copy)'!X202))</f>
        <v> </v>
      </c>
      <c r="Y202" s="1014" t="str">
        <f>IF(IFERROR('Blocks A'!AC216-'Pre-1.095 (Hard Copy)'!Y202, 0)=0, " ", ('Blocks A'!AC216-'Pre-1.095 (Hard Copy)'!Y202))</f>
        <v> </v>
      </c>
      <c r="Z202" s="1014" t="str">
        <f>IF(IFERROR('Blocks A'!Y216-'Pre-1.095 (Hard Copy)'!Z202, 0)=0, " ", ('Blocks A'!Y216-'Pre-1.095 (Hard Copy)'!Z202))</f>
        <v> </v>
      </c>
      <c r="AA202" s="1014" t="str">
        <f>IF(IFERROR('Blocks A'!Z216-'Pre-1.095 (Hard Copy)'!AA202, 0)=0, " ", ('Blocks A'!Z216-'Pre-1.095 (Hard Copy)'!AA202))</f>
        <v> </v>
      </c>
      <c r="AB202" s="1014" t="str">
        <f>IF(IFERROR('Blocks A'!AA216-'Pre-1.095 (Hard Copy)'!AB202, 0)=0, " ", ('Blocks A'!AA216-'Pre-1.095 (Hard Copy)'!AB202))</f>
        <v> </v>
      </c>
      <c r="AC202" s="1014" t="str">
        <f>IF(IFERROR('Blocks A'!AB216-'Pre-1.095 (Hard Copy)'!AC202, 0)=0, " ", ('Blocks A'!AB216-'Pre-1.095 (Hard Copy)'!AC202))</f>
        <v> </v>
      </c>
      <c r="AD202" s="1014" t="str">
        <f>IF(IFERROR('Blocks A'!AY216-'Pre-1.095 (Hard Copy)'!AD202, 0)=0, " ", ('Blocks A'!AY216-'Pre-1.095 (Hard Copy)'!AD202))</f>
        <v> </v>
      </c>
      <c r="AE202" s="1014" t="str">
        <f>IF(IFERROR('Blocks A'!AZ216-'Pre-1.095 (Hard Copy)'!AE202, 0)=0, " ", ('Blocks A'!AZ216-'Pre-1.095 (Hard Copy)'!AE202))</f>
        <v> </v>
      </c>
      <c r="AF202" s="1014" t="str">
        <f>IF(IFERROR('Blocks A'!BA216-'Pre-1.095 (Hard Copy)'!AF202, 0)=0, " ", ('Blocks A'!BA216-'Pre-1.095 (Hard Copy)'!AF202))</f>
        <v> </v>
      </c>
      <c r="AG202" s="1014" t="str">
        <f>IF(IFERROR('Blocks A'!BB216-'Pre-1.095 (Hard Copy)'!AG202, 0)=0, " ", ('Blocks A'!BB216-'Pre-1.095 (Hard Copy)'!AG202))</f>
        <v> </v>
      </c>
      <c r="AH202" s="1014" t="str">
        <f>IF(IFERROR('Blocks A'!BC216-'Pre-1.095 (Hard Copy)'!AH202, 0)=0, " ", ('Blocks A'!BC216-'Pre-1.095 (Hard Copy)'!AH202))</f>
        <v> </v>
      </c>
      <c r="AI202" s="1014" t="str">
        <f>IF(IFERROR('Blocks A'!BJ216-'Pre-1.095 (Hard Copy)'!AI202, 0)=0, " ", ('Blocks A'!BJ216-'Pre-1.095 (Hard Copy)'!AI202))</f>
        <v>+25</v>
      </c>
      <c r="AJ202" s="1014" t="str">
        <f>IF(IFERROR('Blocks A'!BD216-'Pre-1.095 (Hard Copy)'!AJ202, 0)=0, " ", ('Blocks A'!BD216-'Pre-1.095 (Hard Copy)'!AJ202))</f>
        <v> </v>
      </c>
      <c r="AK202" s="1014" t="str">
        <f>IF(IFERROR('Blocks A'!BE216-'Pre-1.095 (Hard Copy)'!AK202, 0)=0, " ", ('Blocks A'!BE216-'Pre-1.095 (Hard Copy)'!AK202))</f>
        <v> </v>
      </c>
      <c r="AL202" s="1014" t="str">
        <f>IF(IFERROR('Blocks A'!BF216-'Pre-1.095 (Hard Copy)'!AL202, 0)=0, " ", ('Blocks A'!BF216-'Pre-1.095 (Hard Copy)'!AL202))</f>
        <v> </v>
      </c>
      <c r="AM202" s="1014" t="str">
        <f>IF(IFERROR('Blocks A'!BG216-'Pre-1.095 (Hard Copy)'!AM202, 0)=0, " ", ('Blocks A'!BG216-'Pre-1.095 (Hard Copy)'!AM202))</f>
        <v> </v>
      </c>
      <c r="AN202" s="1014" t="str">
        <f>IF(IFERROR('Blocks A'!BH216-'Pre-1.095 (Hard Copy)'!AN202, 0)=0, " ", ('Blocks A'!BH216-'Pre-1.095 (Hard Copy)'!AN202))</f>
        <v> </v>
      </c>
      <c r="AO202" s="1014" t="str">
        <f>IF(IFERROR('Blocks A'!BI216-'Pre-1.095 (Hard Copy)'!AO202, 0)=0, " ", ('Blocks A'!BI216-'Pre-1.095 (Hard Copy)'!AO202))</f>
        <v> </v>
      </c>
      <c r="AP202" s="1014" t="str">
        <f>IF(IFERROR('Blocks A'!BK216-'Pre-1.095 (Hard Copy)'!AP202, 0)=0, " ", ('Blocks A'!BK216-'Pre-1.095 (Hard Copy)'!AP202))</f>
        <v> </v>
      </c>
      <c r="AQ202" s="1014" t="str">
        <f>IF(IFERROR('Blocks A'!BL216-'Pre-1.095 (Hard Copy)'!AQ202, 0)=0, " ", ('Blocks A'!BL216-'Pre-1.095 (Hard Copy)'!AQ202))</f>
        <v> </v>
      </c>
      <c r="AR202" s="1014" t="str">
        <f>IF(IFERROR('Blocks A'!BM216-'Pre-1.095 (Hard Copy)'!AR202, 0)=0, " ", ('Blocks A'!BM216-'Pre-1.095 (Hard Copy)'!AR202))</f>
        <v> </v>
      </c>
      <c r="AS202" s="1014" t="str">
        <f>IF(IFERROR('Blocks A'!BO216-'Pre-1.095 (Hard Copy)'!AS202, 0)=0, " ", ('Blocks A'!BO216-'Pre-1.095 (Hard Copy)'!AS202))</f>
        <v> </v>
      </c>
      <c r="AT202" s="1014" t="str">
        <f>IF(IFERROR('Blocks A'!BP216-'Pre-1.095 (Hard Copy)'!AT202, 0)=0, " ", ('Blocks A'!BP216-'Pre-1.095 (Hard Copy)'!AT202))</f>
        <v> </v>
      </c>
      <c r="AU202" s="1014" t="str">
        <f>IF(IFERROR('Blocks A'!BQ216-'Pre-1.095 (Hard Copy)'!AU202, 0)=0, " ", ('Blocks A'!BQ216-'Pre-1.095 (Hard Copy)'!AU202))</f>
        <v> </v>
      </c>
      <c r="AV202" s="1014" t="str">
        <f>IF(IFERROR('Blocks A'!BR216-'Pre-1.095 (Hard Copy)'!AV202, 0)=0, " ", ('Blocks A'!BR216-'Pre-1.095 (Hard Copy)'!AV202))</f>
        <v> </v>
      </c>
      <c r="AW202" s="1014" t="str">
        <f>IF(IFERROR('Blocks A'!BS216-'Pre-1.095 (Hard Copy)'!AW202, 0)=0, " ", ('Blocks A'!BS216-'Pre-1.095 (Hard Copy)'!AW202))</f>
        <v> </v>
      </c>
      <c r="AX202" s="1014" t="str">
        <f>IF(IFERROR('Blocks A'!BT216-'Pre-1.095 (Hard Copy)'!AX202, 0)=0, " ", ('Blocks A'!BT216-'Pre-1.095 (Hard Copy)'!AX202))</f>
        <v>+150</v>
      </c>
      <c r="AY202" s="1014" t="str">
        <f>IF(IFERROR('Blocks A'!BU216-'Pre-1.095 (Hard Copy)'!AY202, 0)=0, " ", ('Blocks A'!BU216-'Pre-1.095 (Hard Copy)'!AY202))</f>
        <v>+10</v>
      </c>
      <c r="AZ202" s="1014" t="str">
        <f>IF(IFERROR('Blocks A'!BW216-'Pre-1.095 (Hard Copy)'!AZ202, 0)=0, " ", ('Blocks A'!BW216-'Pre-1.095 (Hard Copy)'!AZ202))</f>
        <v>+750</v>
      </c>
      <c r="BA202" s="1014" t="str">
        <f>IF(IFERROR('Blocks A'!BX216-'Pre-1.095 (Hard Copy)'!BA202, 0)=0, " ", ('Blocks A'!BX216-'Pre-1.095 (Hard Copy)'!BA202))</f>
        <v> </v>
      </c>
      <c r="BB202" s="1014" t="str">
        <f>IF(IFERROR('Blocks A'!BY216-'Pre-1.095 (Hard Copy)'!BB202, 0)=0, " ", ('Blocks A'!BY216-'Pre-1.095 (Hard Copy)'!BB202))</f>
        <v>+48</v>
      </c>
      <c r="BC202" s="1015" t="str">
        <f>IF(IFERROR('Blocks A'!BZ216-'Pre-1.095 (Hard Copy)'!BC202, 0)=0, " ", ('Blocks A'!BZ216-'Pre-1.095 (Hard Copy)'!BC202))</f>
        <v> </v>
      </c>
      <c r="BD202" s="1014" t="str">
        <f>IF(IFERROR('Blocks A'!BV216-'Pre-1.095 (Hard Copy)'!BD202, 0)=0, " ", ('Blocks A'!BV216-'Pre-1.095 (Hard Copy)'!BD202))</f>
        <v> </v>
      </c>
      <c r="BE202" s="1014" t="str">
        <f>IF(IFERROR('Blocks A'!CB216-'Pre-1.095 (Hard Copy)'!BE202, 0)=0, " ", ('Blocks A'!CB216-'Pre-1.095 (Hard Copy)'!BE202))</f>
        <v>+50</v>
      </c>
      <c r="BF202" s="1014" t="str">
        <f>IF(IFERROR('Blocks A'!CC216-'Pre-1.095 (Hard Copy)'!BF202, 0)=0, " ", ('Blocks A'!CC216-'Pre-1.095 (Hard Copy)'!BF202))</f>
        <v>+7,778</v>
      </c>
      <c r="BG202" s="1016" t="str">
        <f>IF(IFERROR('Blocks A'!CD216-'Pre-1.095 (Hard Copy)'!BG202, 0)=0, " ", ('Blocks A'!CD216-'Pre-1.095 (Hard Copy)'!BG202))</f>
        <v>+0.0078</v>
      </c>
      <c r="BH202" s="1014" t="str">
        <f>IF(IFERROR('Blocks A'!CE216-'Pre-1.095 (Hard Copy)'!BH202, 0)=0, " ", ('Blocks A'!CE216-'Pre-1.095 (Hard Copy)'!BH202))</f>
        <v>+375</v>
      </c>
      <c r="BI202" s="1014" t="str">
        <f>IF(IFERROR('Blocks A'!CZ216-'Pre-1.095 (Hard Copy)'!BI202, 0)=0, " ", ('Blocks A'!CZ216-'Pre-1.095 (Hard Copy)'!BI202))</f>
        <v>+225</v>
      </c>
      <c r="BJ202" s="1014" t="str">
        <f>IF(IFERROR('Blocks A'!DA216-'Pre-1.095 (Hard Copy)'!BJ202, 0)=0, " ", ('Blocks A'!DA216-'Pre-1.095 (Hard Copy)'!BJ202))</f>
        <v>+125</v>
      </c>
      <c r="BK202" s="1014" t="str">
        <f>IF(IFERROR('Blocks A'!DB216-'Pre-1.095 (Hard Copy)'!BK202, 0)=0, " ", ('Blocks A'!DB216-'Pre-1.095 (Hard Copy)'!BK202))</f>
        <v>+75</v>
      </c>
      <c r="BL202" s="1014" t="str">
        <f>IF(IFERROR('Blocks A'!DC216-'Pre-1.095 (Hard Copy)'!BL202, 0)=0, " ", ('Blocks A'!DC216-'Pre-1.095 (Hard Copy)'!BL202))</f>
        <v> </v>
      </c>
      <c r="BM202" s="1014" t="str">
        <f>IF(IFERROR('Blocks A'!DD216-'Pre-1.095 (Hard Copy)'!BM202, 0)=0, " ", ('Blocks A'!DD216-'Pre-1.095 (Hard Copy)'!BM202))</f>
        <v> </v>
      </c>
      <c r="BN202" s="1014" t="str">
        <f>IF(IFERROR('Blocks A'!DE216-'Pre-1.095 (Hard Copy)'!BN202, 0)=0, " ", ('Blocks A'!DE216-'Pre-1.095 (Hard Copy)'!BN202))</f>
        <v> </v>
      </c>
      <c r="BO202" s="1014" t="str">
        <f>IF(IFERROR('Blocks A'!DF216-'Pre-1.095 (Hard Copy)'!BO202, 0)=0, " ", ('Blocks A'!DF216-'Pre-1.095 (Hard Copy)'!BO202))</f>
        <v> </v>
      </c>
      <c r="BP202" s="1014" t="str">
        <f>IF(IFERROR('Blocks A'!DG216-'Pre-1.095 (Hard Copy)'!BP202, 0)=0, " ", ('Blocks A'!DG216-'Pre-1.095 (Hard Copy)'!BP202))</f>
        <v> </v>
      </c>
      <c r="BQ202" s="1014" t="str">
        <f>IF(IFERROR('Blocks A'!DH216-'Pre-1.095 (Hard Copy)'!BQ202, 0)=0, " ", ('Blocks A'!DH216-'Pre-1.095 (Hard Copy)'!BQ202))</f>
        <v> </v>
      </c>
      <c r="BR202" s="1014" t="str">
        <f>IF(IFERROR('Blocks A'!DI216-'Pre-1.095 (Hard Copy)'!BR202, 0)=0, " ", ('Blocks A'!DI216-'Pre-1.095 (Hard Copy)'!BR202))</f>
        <v> </v>
      </c>
      <c r="BS202" s="1014" t="str">
        <f>IF(IFERROR('Blocks A'!DJ216-'Pre-1.095 (Hard Copy)'!BS202, 0)=0, " ", ('Blocks A'!DJ216-'Pre-1.095 (Hard Copy)'!BS202))</f>
        <v>+402</v>
      </c>
      <c r="BT202" s="1014" t="str">
        <f>IF(IFERROR('Blocks A'!DK216-'Pre-1.095 (Hard Copy)'!BT202, 0)=0, " ", ('Blocks A'!DK216-'Pre-1.095 (Hard Copy)'!BT202))</f>
        <v>+391</v>
      </c>
      <c r="BU202" s="1014" t="str">
        <f>IF(IFERROR('Blocks A'!DL216-'Pre-1.095 (Hard Copy)'!BU202, 0)=0, " ", ('Blocks A'!DL216-'Pre-1.095 (Hard Copy)'!BU202))</f>
        <v>+313</v>
      </c>
      <c r="BV202" s="1014" t="str">
        <f>IF(IFERROR('Blocks A'!DM216-'Pre-1.095 (Hard Copy)'!BV202, 0)=0, " ", ('Blocks A'!DM216-'Pre-1.095 (Hard Copy)'!BV202))</f>
        <v> </v>
      </c>
      <c r="BW202" s="1014" t="str">
        <f>IF(IFERROR('Blocks A'!DN216-'Pre-1.095 (Hard Copy)'!BW202, 0)=0, " ", ('Blocks A'!DN216-'Pre-1.095 (Hard Copy)'!BW202))</f>
        <v> </v>
      </c>
      <c r="BX202" s="1014" t="str">
        <f>IF(IFERROR('Blocks A'!DO216-'Pre-1.095 (Hard Copy)'!BX202, 0)=0, " ", ('Blocks A'!DO216-'Pre-1.095 (Hard Copy)'!BX202))</f>
        <v> </v>
      </c>
      <c r="BY202" s="1014" t="str">
        <f>IF(IFERROR('Blocks A'!DP216-'Pre-1.095 (Hard Copy)'!BY202, 0)=0, " ", ('Blocks A'!DP216-'Pre-1.095 (Hard Copy)'!BY202))</f>
        <v> </v>
      </c>
      <c r="BZ202" s="1014" t="str">
        <f>IF(IFERROR('Blocks A'!DQ216-'Pre-1.095 (Hard Copy)'!BZ202, 0)=0, " ", ('Blocks A'!DQ216-'Pre-1.095 (Hard Copy)'!BZ202))</f>
        <v> </v>
      </c>
      <c r="CA202" s="1014" t="str">
        <f>IF(IFERROR('Blocks A'!DR216-'Pre-1.095 (Hard Copy)'!CA202, 0)=0, " ", ('Blocks A'!DR216-'Pre-1.095 (Hard Copy)'!CA202))</f>
        <v> </v>
      </c>
      <c r="CB202" s="1014" t="str">
        <f>IF(IFERROR('Blocks A'!DS216-'Pre-1.095 (Hard Copy)'!CB202, 0)=0, " ", ('Blocks A'!DS216-'Pre-1.095 (Hard Copy)'!CB202))</f>
        <v> </v>
      </c>
      <c r="CC202" s="1014" t="str">
        <f>IF(IFERROR('Blocks A'!DT216-'Pre-1.095 (Hard Copy)'!CC202, 0)=0, " ", ('Blocks A'!DT216-'Pre-1.095 (Hard Copy)'!CC202))</f>
        <v>+425</v>
      </c>
      <c r="CD202" s="1014" t="str">
        <f>IF(IFERROR('Blocks A'!DU216-'Pre-1.095 (Hard Copy)'!CD202, 0)=0, " ", ('Blocks A'!DU216-'Pre-1.095 (Hard Copy)'!CD202))</f>
        <v>+1,105</v>
      </c>
      <c r="CE202" s="1014" t="str">
        <f>IF(IFERROR('Blocks A'!DX216-'Pre-1.095 (Hard Copy)'!CE202, 0)=0, " ", ('Blocks A'!DX216-'Pre-1.095 (Hard Copy)'!CE202))</f>
        <v>+1,578</v>
      </c>
      <c r="CF202" s="1014" t="str">
        <f>IF(IFERROR('Blocks A'!DY216-'Pre-1.095 (Hard Copy)'!CF202, 0)=0, " ", ('Blocks A'!DY216-'Pre-1.095 (Hard Copy)'!CF202))</f>
        <v>+245,459</v>
      </c>
      <c r="CG202" s="1016" t="str">
        <f>IF(IFERROR('Blocks A'!DZ216-'Pre-1.095 (Hard Copy)'!CG202, 0)=0, " ", ('Blocks A'!DZ216-'Pre-1.095 (Hard Copy)'!CG202))</f>
        <v>+0.2455</v>
      </c>
      <c r="CH202" s="1015" t="str">
        <f>IF(IFERROR('Blocks A'!DV216-'Pre-1.095 (Hard Copy)'!CH202, 0)=0, " ", ('Blocks A'!DV216-'Pre-1.095 (Hard Copy)'!CH202))</f>
        <v>+51.0</v>
      </c>
      <c r="CI202" s="1015" t="str">
        <f>IF(IFERROR('Blocks A'!DW216-'Pre-1.095 (Hard Copy)'!CI202, 0)=0, " ", ('Blocks A'!DW216-'Pre-1.095 (Hard Copy)'!CI202))</f>
        <v>+408.8</v>
      </c>
      <c r="CJ202" s="1014" t="str">
        <f>IF(IFERROR('Blocks A'!EA216-'Pre-1.095 (Hard Copy)'!CJ202, 0)=0, " ", ('Blocks A'!EA216-'Pre-1.095 (Hard Copy)'!CJ202))</f>
        <v>+1,628</v>
      </c>
      <c r="CK202" s="1017" t="str">
        <f>IF(IFERROR('Blocks A'!EB216-'Pre-1.095 (Hard Copy)'!CK202, 0)=0, " ", ('Blocks A'!EB216-'Pre-1.095 (Hard Copy)'!CK202))</f>
        <v>+27.13</v>
      </c>
      <c r="CL202" s="1017" t="str">
        <f>IF(IFERROR('Blocks A'!EC216-'Pre-1.095 (Hard Copy)'!CL202, 0)=0, " ", ('Blocks A'!EC216-'Pre-1.095 (Hard Copy)'!CL202))</f>
        <v>+0.45</v>
      </c>
      <c r="CM202" s="1017" t="str">
        <f>IF(IFERROR('Blocks A'!EH216-'Pre-1.095 (Hard Copy)'!CM202, 0)=0, " ", ('Blocks A'!EH216-'Pre-1.095 (Hard Copy)'!CM202))</f>
        <v>+0.02</v>
      </c>
      <c r="CN202" s="1014" t="str">
        <f>IF(IFERROR('Blocks A'!ED216-'Pre-1.095 (Hard Copy)'!CN202, 0)=0, " ", ('Blocks A'!ED216-'Pre-1.095 (Hard Copy)'!CN202))</f>
        <v>+253,237</v>
      </c>
      <c r="CO202" s="1017" t="str">
        <f>IF(IFERROR('Blocks A'!EE216-'Pre-1.095 (Hard Copy)'!CO202, 0)=0, " ", ('Blocks A'!EE216-'Pre-1.095 (Hard Copy)'!CO202))</f>
        <v>+253.24</v>
      </c>
      <c r="CP202" s="1017" t="str">
        <f>IF(IFERROR('Blocks A'!EF216-'Pre-1.095 (Hard Copy)'!CP202, 0)=0, " ", ('Blocks A'!EF216-'Pre-1.095 (Hard Copy)'!CP202))</f>
        <v>+0.25</v>
      </c>
      <c r="CQ202" s="1016" t="str">
        <f>IF(IFERROR('Blocks A'!EG216-'Pre-1.095 (Hard Copy)'!CQ202, 0)=0, " ", ('Blocks A'!EG216-'Pre-1.095 (Hard Copy)'!CQ202))</f>
        <v>+0.2532</v>
      </c>
      <c r="CR202" s="1018" t="s">
        <v>12</v>
      </c>
    </row>
    <row r="203">
      <c r="B203" s="1019" t="s">
        <v>1072</v>
      </c>
      <c r="C203" s="969" t="s">
        <v>886</v>
      </c>
      <c r="D203" s="969">
        <v>1.0</v>
      </c>
      <c r="E203" s="969">
        <v>1.0</v>
      </c>
      <c r="F203" s="969">
        <v>1.0</v>
      </c>
      <c r="G203" s="1014" t="str">
        <f>IF(IFERROR('Blocks A'!G217-'Pre-1.095 (Hard Copy)'!G203, 0)=0, " ", ('Blocks A'!G217-'Pre-1.095 (Hard Copy)'!G203))</f>
        <v> </v>
      </c>
      <c r="H203" s="1014" t="str">
        <f>IF(IFERROR('Blocks A'!H217-'Pre-1.095 (Hard Copy)'!H203, 0)=0, " ", ('Blocks A'!H217-'Pre-1.095 (Hard Copy)'!H203))</f>
        <v> </v>
      </c>
      <c r="I203" s="1014" t="str">
        <f>IF(IFERROR('Blocks A'!I217-'Pre-1.095 (Hard Copy)'!I203, 0)=0, " ", ('Blocks A'!I217-'Pre-1.095 (Hard Copy)'!I203))</f>
        <v> </v>
      </c>
      <c r="J203" s="1014" t="str">
        <f>IF(IFERROR('Blocks A'!J217-'Pre-1.095 (Hard Copy)'!J203, 0)=0, " ", ('Blocks A'!J217-'Pre-1.095 (Hard Copy)'!J203))</f>
        <v> </v>
      </c>
      <c r="K203" s="1014" t="str">
        <f>IF(IFERROR('Blocks A'!K217-'Pre-1.095 (Hard Copy)'!K203, 0)=0, " ", ('Blocks A'!K217-'Pre-1.095 (Hard Copy)'!K203))</f>
        <v> </v>
      </c>
      <c r="L203" s="1014" t="str">
        <f>IF(IFERROR('Blocks A'!L217-'Pre-1.095 (Hard Copy)'!L203, 0)=0, " ", ('Blocks A'!L217-'Pre-1.095 (Hard Copy)'!L203))</f>
        <v> </v>
      </c>
      <c r="M203" s="1014" t="str">
        <f>IF(IFERROR('Blocks A'!N217-'Pre-1.095 (Hard Copy)'!M203, 0)=0, " ", ('Blocks A'!N217-'Pre-1.095 (Hard Copy)'!M203))</f>
        <v> </v>
      </c>
      <c r="N203" s="1014" t="str">
        <f>IF(IFERROR('Blocks A'!O217-'Pre-1.095 (Hard Copy)'!N203, 0)=0, " ", ('Blocks A'!O217-'Pre-1.095 (Hard Copy)'!N203))</f>
        <v> </v>
      </c>
      <c r="O203" s="1014" t="str">
        <f>IF(IFERROR('Blocks A'!P217-'Pre-1.095 (Hard Copy)'!O203, 0)=0, " ", ('Blocks A'!P217-'Pre-1.095 (Hard Copy)'!O203))</f>
        <v> </v>
      </c>
      <c r="P203" s="1014" t="str">
        <f>IF(IFERROR('Blocks A'!Q217-'Pre-1.095 (Hard Copy)'!P203, 0)=0, " ", ('Blocks A'!Q217-'Pre-1.095 (Hard Copy)'!P203))</f>
        <v> </v>
      </c>
      <c r="Q203" s="1014" t="str">
        <f>IF(IFERROR('Blocks A'!R217-'Pre-1.095 (Hard Copy)'!Q203, 0)=0, " ", ('Blocks A'!R217-'Pre-1.095 (Hard Copy)'!Q203))</f>
        <v> </v>
      </c>
      <c r="R203" s="1014" t="str">
        <f>IF(IFERROR('Blocks A'!S217-'Pre-1.095 (Hard Copy)'!R203, 0)=0, " ", ('Blocks A'!S217-'Pre-1.095 (Hard Copy)'!R203))</f>
        <v> </v>
      </c>
      <c r="S203" s="1014" t="str">
        <f>IF(IFERROR('Blocks A'!T217-'Pre-1.095 (Hard Copy)'!S203, 0)=0, " ", ('Blocks A'!T217-'Pre-1.095 (Hard Copy)'!S203))</f>
        <v> </v>
      </c>
      <c r="T203" s="1014" t="str">
        <f>IF(IFERROR('Blocks A'!M217-'Pre-1.095 (Hard Copy)'!T203, 0)=0, " ", ('Blocks A'!M217-'Pre-1.095 (Hard Copy)'!T203))</f>
        <v> </v>
      </c>
      <c r="U203" s="1014" t="str">
        <f>IF(IFERROR('Blocks A'!U217-'Pre-1.095 (Hard Copy)'!U203, 0)=0, " ", ('Blocks A'!U217-'Pre-1.095 (Hard Copy)'!U203))</f>
        <v> </v>
      </c>
      <c r="V203" s="1014" t="str">
        <f>IF(IFERROR('Blocks A'!V217-'Pre-1.095 (Hard Copy)'!V203, 0)=0, " ", ('Blocks A'!V217-'Pre-1.095 (Hard Copy)'!V203))</f>
        <v> </v>
      </c>
      <c r="W203" s="1014" t="str">
        <f>IF(IFERROR('Blocks A'!W217-'Pre-1.095 (Hard Copy)'!W203, 0)=0, " ", ('Blocks A'!W217-'Pre-1.095 (Hard Copy)'!W203))</f>
        <v> </v>
      </c>
      <c r="X203" s="1014" t="str">
        <f>IF(IFERROR('Blocks A'!X217-'Pre-1.095 (Hard Copy)'!X203, 0)=0, " ", ('Blocks A'!X217-'Pre-1.095 (Hard Copy)'!X203))</f>
        <v> </v>
      </c>
      <c r="Y203" s="1014" t="str">
        <f>IF(IFERROR('Blocks A'!AC217-'Pre-1.095 (Hard Copy)'!Y203, 0)=0, " ", ('Blocks A'!AC217-'Pre-1.095 (Hard Copy)'!Y203))</f>
        <v> </v>
      </c>
      <c r="Z203" s="1014" t="str">
        <f>IF(IFERROR('Blocks A'!Y217-'Pre-1.095 (Hard Copy)'!Z203, 0)=0, " ", ('Blocks A'!Y217-'Pre-1.095 (Hard Copy)'!Z203))</f>
        <v> </v>
      </c>
      <c r="AA203" s="1014" t="str">
        <f>IF(IFERROR('Blocks A'!Z217-'Pre-1.095 (Hard Copy)'!AA203, 0)=0, " ", ('Blocks A'!Z217-'Pre-1.095 (Hard Copy)'!AA203))</f>
        <v> </v>
      </c>
      <c r="AB203" s="1014" t="str">
        <f>IF(IFERROR('Blocks A'!AA217-'Pre-1.095 (Hard Copy)'!AB203, 0)=0, " ", ('Blocks A'!AA217-'Pre-1.095 (Hard Copy)'!AB203))</f>
        <v> </v>
      </c>
      <c r="AC203" s="1014" t="str">
        <f>IF(IFERROR('Blocks A'!AB217-'Pre-1.095 (Hard Copy)'!AC203, 0)=0, " ", ('Blocks A'!AB217-'Pre-1.095 (Hard Copy)'!AC203))</f>
        <v> </v>
      </c>
      <c r="AD203" s="1014" t="str">
        <f>IF(IFERROR('Blocks A'!AY217-'Pre-1.095 (Hard Copy)'!AD203, 0)=0, " ", ('Blocks A'!AY217-'Pre-1.095 (Hard Copy)'!AD203))</f>
        <v> </v>
      </c>
      <c r="AE203" s="1014" t="str">
        <f>IF(IFERROR('Blocks A'!AZ217-'Pre-1.095 (Hard Copy)'!AE203, 0)=0, " ", ('Blocks A'!AZ217-'Pre-1.095 (Hard Copy)'!AE203))</f>
        <v> </v>
      </c>
      <c r="AF203" s="1014" t="str">
        <f>IF(IFERROR('Blocks A'!BA217-'Pre-1.095 (Hard Copy)'!AF203, 0)=0, " ", ('Blocks A'!BA217-'Pre-1.095 (Hard Copy)'!AF203))</f>
        <v> </v>
      </c>
      <c r="AG203" s="1014" t="str">
        <f>IF(IFERROR('Blocks A'!BB217-'Pre-1.095 (Hard Copy)'!AG203, 0)=0, " ", ('Blocks A'!BB217-'Pre-1.095 (Hard Copy)'!AG203))</f>
        <v> </v>
      </c>
      <c r="AH203" s="1014" t="str">
        <f>IF(IFERROR('Blocks A'!BC217-'Pre-1.095 (Hard Copy)'!AH203, 0)=0, " ", ('Blocks A'!BC217-'Pre-1.095 (Hard Copy)'!AH203))</f>
        <v> </v>
      </c>
      <c r="AI203" s="1014" t="str">
        <f>IF(IFERROR('Blocks A'!BJ217-'Pre-1.095 (Hard Copy)'!AI203, 0)=0, " ", ('Blocks A'!BJ217-'Pre-1.095 (Hard Copy)'!AI203))</f>
        <v>+15</v>
      </c>
      <c r="AJ203" s="1014" t="str">
        <f>IF(IFERROR('Blocks A'!BD217-'Pre-1.095 (Hard Copy)'!AJ203, 0)=0, " ", ('Blocks A'!BD217-'Pre-1.095 (Hard Copy)'!AJ203))</f>
        <v> </v>
      </c>
      <c r="AK203" s="1014" t="str">
        <f>IF(IFERROR('Blocks A'!BE217-'Pre-1.095 (Hard Copy)'!AK203, 0)=0, " ", ('Blocks A'!BE217-'Pre-1.095 (Hard Copy)'!AK203))</f>
        <v> </v>
      </c>
      <c r="AL203" s="1014" t="str">
        <f>IF(IFERROR('Blocks A'!BF217-'Pre-1.095 (Hard Copy)'!AL203, 0)=0, " ", ('Blocks A'!BF217-'Pre-1.095 (Hard Copy)'!AL203))</f>
        <v> </v>
      </c>
      <c r="AM203" s="1014" t="str">
        <f>IF(IFERROR('Blocks A'!BG217-'Pre-1.095 (Hard Copy)'!AM203, 0)=0, " ", ('Blocks A'!BG217-'Pre-1.095 (Hard Copy)'!AM203))</f>
        <v> </v>
      </c>
      <c r="AN203" s="1014" t="str">
        <f>IF(IFERROR('Blocks A'!BH217-'Pre-1.095 (Hard Copy)'!AN203, 0)=0, " ", ('Blocks A'!BH217-'Pre-1.095 (Hard Copy)'!AN203))</f>
        <v> </v>
      </c>
      <c r="AO203" s="1014" t="str">
        <f>IF(IFERROR('Blocks A'!BI217-'Pre-1.095 (Hard Copy)'!AO203, 0)=0, " ", ('Blocks A'!BI217-'Pre-1.095 (Hard Copy)'!AO203))</f>
        <v> </v>
      </c>
      <c r="AP203" s="1014" t="str">
        <f>IF(IFERROR('Blocks A'!BK217-'Pre-1.095 (Hard Copy)'!AP203, 0)=0, " ", ('Blocks A'!BK217-'Pre-1.095 (Hard Copy)'!AP203))</f>
        <v> </v>
      </c>
      <c r="AQ203" s="1014" t="str">
        <f>IF(IFERROR('Blocks A'!BL217-'Pre-1.095 (Hard Copy)'!AQ203, 0)=0, " ", ('Blocks A'!BL217-'Pre-1.095 (Hard Copy)'!AQ203))</f>
        <v> </v>
      </c>
      <c r="AR203" s="1014" t="str">
        <f>IF(IFERROR('Blocks A'!BM217-'Pre-1.095 (Hard Copy)'!AR203, 0)=0, " ", ('Blocks A'!BM217-'Pre-1.095 (Hard Copy)'!AR203))</f>
        <v> </v>
      </c>
      <c r="AS203" s="1014" t="str">
        <f>IF(IFERROR('Blocks A'!BO217-'Pre-1.095 (Hard Copy)'!AS203, 0)=0, " ", ('Blocks A'!BO217-'Pre-1.095 (Hard Copy)'!AS203))</f>
        <v> </v>
      </c>
      <c r="AT203" s="1014" t="str">
        <f>IF(IFERROR('Blocks A'!BP217-'Pre-1.095 (Hard Copy)'!AT203, 0)=0, " ", ('Blocks A'!BP217-'Pre-1.095 (Hard Copy)'!AT203))</f>
        <v> </v>
      </c>
      <c r="AU203" s="1014" t="str">
        <f>IF(IFERROR('Blocks A'!BQ217-'Pre-1.095 (Hard Copy)'!AU203, 0)=0, " ", ('Blocks A'!BQ217-'Pre-1.095 (Hard Copy)'!AU203))</f>
        <v> </v>
      </c>
      <c r="AV203" s="1014" t="str">
        <f>IF(IFERROR('Blocks A'!BR217-'Pre-1.095 (Hard Copy)'!AV203, 0)=0, " ", ('Blocks A'!BR217-'Pre-1.095 (Hard Copy)'!AV203))</f>
        <v> </v>
      </c>
      <c r="AW203" s="1014" t="str">
        <f>IF(IFERROR('Blocks A'!BS217-'Pre-1.095 (Hard Copy)'!AW203, 0)=0, " ", ('Blocks A'!BS217-'Pre-1.095 (Hard Copy)'!AW203))</f>
        <v> </v>
      </c>
      <c r="AX203" s="1014" t="str">
        <f>IF(IFERROR('Blocks A'!BT217-'Pre-1.095 (Hard Copy)'!AX203, 0)=0, " ", ('Blocks A'!BT217-'Pre-1.095 (Hard Copy)'!AX203))</f>
        <v>+90</v>
      </c>
      <c r="AY203" s="1014" t="str">
        <f>IF(IFERROR('Blocks A'!BU217-'Pre-1.095 (Hard Copy)'!AY203, 0)=0, " ", ('Blocks A'!BU217-'Pre-1.095 (Hard Copy)'!AY203))</f>
        <v>+6</v>
      </c>
      <c r="AZ203" s="1014" t="str">
        <f>IF(IFERROR('Blocks A'!BW217-'Pre-1.095 (Hard Copy)'!AZ203, 0)=0, " ", ('Blocks A'!BW217-'Pre-1.095 (Hard Copy)'!AZ203))</f>
        <v>+450</v>
      </c>
      <c r="BA203" s="1014" t="str">
        <f>IF(IFERROR('Blocks A'!BX217-'Pre-1.095 (Hard Copy)'!BA203, 0)=0, " ", ('Blocks A'!BX217-'Pre-1.095 (Hard Copy)'!BA203))</f>
        <v> </v>
      </c>
      <c r="BB203" s="1014" t="str">
        <f>IF(IFERROR('Blocks A'!BY217-'Pre-1.095 (Hard Copy)'!BB203, 0)=0, " ", ('Blocks A'!BY217-'Pre-1.095 (Hard Copy)'!BB203))</f>
        <v>+29</v>
      </c>
      <c r="BC203" s="1015" t="str">
        <f>IF(IFERROR('Blocks A'!BZ217-'Pre-1.095 (Hard Copy)'!BC203, 0)=0, " ", ('Blocks A'!BZ217-'Pre-1.095 (Hard Copy)'!BC203))</f>
        <v> </v>
      </c>
      <c r="BD203" s="1014" t="str">
        <f>IF(IFERROR('Blocks A'!BV217-'Pre-1.095 (Hard Copy)'!BD203, 0)=0, " ", ('Blocks A'!BV217-'Pre-1.095 (Hard Copy)'!BD203))</f>
        <v> </v>
      </c>
      <c r="BE203" s="1014" t="str">
        <f>IF(IFERROR('Blocks A'!CB217-'Pre-1.095 (Hard Copy)'!BE203, 0)=0, " ", ('Blocks A'!CB217-'Pre-1.095 (Hard Copy)'!BE203))</f>
        <v>+30</v>
      </c>
      <c r="BF203" s="1014" t="str">
        <f>IF(IFERROR('Blocks A'!CC217-'Pre-1.095 (Hard Copy)'!BF203, 0)=0, " ", ('Blocks A'!CC217-'Pre-1.095 (Hard Copy)'!BF203))</f>
        <v>+4,667</v>
      </c>
      <c r="BG203" s="1016" t="str">
        <f>IF(IFERROR('Blocks A'!CD217-'Pre-1.095 (Hard Copy)'!BG203, 0)=0, " ", ('Blocks A'!CD217-'Pre-1.095 (Hard Copy)'!BG203))</f>
        <v>+0.0047</v>
      </c>
      <c r="BH203" s="1014" t="str">
        <f>IF(IFERROR('Blocks A'!CE217-'Pre-1.095 (Hard Copy)'!BH203, 0)=0, " ", ('Blocks A'!CE217-'Pre-1.095 (Hard Copy)'!BH203))</f>
        <v>+225</v>
      </c>
      <c r="BI203" s="1014" t="str">
        <f>IF(IFERROR('Blocks A'!CZ217-'Pre-1.095 (Hard Copy)'!BI203, 0)=0, " ", ('Blocks A'!CZ217-'Pre-1.095 (Hard Copy)'!BI203))</f>
        <v>+68</v>
      </c>
      <c r="BJ203" s="1014" t="str">
        <f>IF(IFERROR('Blocks A'!DA217-'Pre-1.095 (Hard Copy)'!BJ203, 0)=0, " ", ('Blocks A'!DA217-'Pre-1.095 (Hard Copy)'!BJ203))</f>
        <v>+75</v>
      </c>
      <c r="BK203" s="1014" t="str">
        <f>IF(IFERROR('Blocks A'!DB217-'Pre-1.095 (Hard Copy)'!BK203, 0)=0, " ", ('Blocks A'!DB217-'Pre-1.095 (Hard Copy)'!BK203))</f>
        <v>+45</v>
      </c>
      <c r="BL203" s="1014" t="str">
        <f>IF(IFERROR('Blocks A'!DC217-'Pre-1.095 (Hard Copy)'!BL203, 0)=0, " ", ('Blocks A'!DC217-'Pre-1.095 (Hard Copy)'!BL203))</f>
        <v> </v>
      </c>
      <c r="BM203" s="1014" t="str">
        <f>IF(IFERROR('Blocks A'!DD217-'Pre-1.095 (Hard Copy)'!BM203, 0)=0, " ", ('Blocks A'!DD217-'Pre-1.095 (Hard Copy)'!BM203))</f>
        <v> </v>
      </c>
      <c r="BN203" s="1014" t="str">
        <f>IF(IFERROR('Blocks A'!DE217-'Pre-1.095 (Hard Copy)'!BN203, 0)=0, " ", ('Blocks A'!DE217-'Pre-1.095 (Hard Copy)'!BN203))</f>
        <v> </v>
      </c>
      <c r="BO203" s="1014" t="str">
        <f>IF(IFERROR('Blocks A'!DF217-'Pre-1.095 (Hard Copy)'!BO203, 0)=0, " ", ('Blocks A'!DF217-'Pre-1.095 (Hard Copy)'!BO203))</f>
        <v> </v>
      </c>
      <c r="BP203" s="1014" t="str">
        <f>IF(IFERROR('Blocks A'!DG217-'Pre-1.095 (Hard Copy)'!BP203, 0)=0, " ", ('Blocks A'!DG217-'Pre-1.095 (Hard Copy)'!BP203))</f>
        <v> </v>
      </c>
      <c r="BQ203" s="1014" t="str">
        <f>IF(IFERROR('Blocks A'!DH217-'Pre-1.095 (Hard Copy)'!BQ203, 0)=0, " ", ('Blocks A'!DH217-'Pre-1.095 (Hard Copy)'!BQ203))</f>
        <v> </v>
      </c>
      <c r="BR203" s="1014" t="str">
        <f>IF(IFERROR('Blocks A'!DI217-'Pre-1.095 (Hard Copy)'!BR203, 0)=0, " ", ('Blocks A'!DI217-'Pre-1.095 (Hard Copy)'!BR203))</f>
        <v> </v>
      </c>
      <c r="BS203" s="1014" t="str">
        <f>IF(IFERROR('Blocks A'!DJ217-'Pre-1.095 (Hard Copy)'!BS203, 0)=0, " ", ('Blocks A'!DJ217-'Pre-1.095 (Hard Copy)'!BS203))</f>
        <v>+121</v>
      </c>
      <c r="BT203" s="1014" t="str">
        <f>IF(IFERROR('Blocks A'!DK217-'Pre-1.095 (Hard Copy)'!BT203, 0)=0, " ", ('Blocks A'!DK217-'Pre-1.095 (Hard Copy)'!BT203))</f>
        <v>+234</v>
      </c>
      <c r="BU203" s="1014" t="str">
        <f>IF(IFERROR('Blocks A'!DL217-'Pre-1.095 (Hard Copy)'!BU203, 0)=0, " ", ('Blocks A'!DL217-'Pre-1.095 (Hard Copy)'!BU203))</f>
        <v>+188</v>
      </c>
      <c r="BV203" s="1014" t="str">
        <f>IF(IFERROR('Blocks A'!DM217-'Pre-1.095 (Hard Copy)'!BV203, 0)=0, " ", ('Blocks A'!DM217-'Pre-1.095 (Hard Copy)'!BV203))</f>
        <v> </v>
      </c>
      <c r="BW203" s="1014" t="str">
        <f>IF(IFERROR('Blocks A'!DN217-'Pre-1.095 (Hard Copy)'!BW203, 0)=0, " ", ('Blocks A'!DN217-'Pre-1.095 (Hard Copy)'!BW203))</f>
        <v> </v>
      </c>
      <c r="BX203" s="1014" t="str">
        <f>IF(IFERROR('Blocks A'!DO217-'Pre-1.095 (Hard Copy)'!BX203, 0)=0, " ", ('Blocks A'!DO217-'Pre-1.095 (Hard Copy)'!BX203))</f>
        <v> </v>
      </c>
      <c r="BY203" s="1014" t="str">
        <f>IF(IFERROR('Blocks A'!DP217-'Pre-1.095 (Hard Copy)'!BY203, 0)=0, " ", ('Blocks A'!DP217-'Pre-1.095 (Hard Copy)'!BY203))</f>
        <v> </v>
      </c>
      <c r="BZ203" s="1014" t="str">
        <f>IF(IFERROR('Blocks A'!DQ217-'Pre-1.095 (Hard Copy)'!BZ203, 0)=0, " ", ('Blocks A'!DQ217-'Pre-1.095 (Hard Copy)'!BZ203))</f>
        <v> </v>
      </c>
      <c r="CA203" s="1014" t="str">
        <f>IF(IFERROR('Blocks A'!DR217-'Pre-1.095 (Hard Copy)'!CA203, 0)=0, " ", ('Blocks A'!DR217-'Pre-1.095 (Hard Copy)'!CA203))</f>
        <v> </v>
      </c>
      <c r="CB203" s="1014" t="str">
        <f>IF(IFERROR('Blocks A'!DS217-'Pre-1.095 (Hard Copy)'!CB203, 0)=0, " ", ('Blocks A'!DS217-'Pre-1.095 (Hard Copy)'!CB203))</f>
        <v> </v>
      </c>
      <c r="CC203" s="1014" t="str">
        <f>IF(IFERROR('Blocks A'!DT217-'Pre-1.095 (Hard Copy)'!CC203, 0)=0, " ", ('Blocks A'!DT217-'Pre-1.095 (Hard Copy)'!CC203))</f>
        <v>+188</v>
      </c>
      <c r="CD203" s="1014" t="str">
        <f>IF(IFERROR('Blocks A'!DU217-'Pre-1.095 (Hard Copy)'!CD203, 0)=0, " ", ('Blocks A'!DU217-'Pre-1.095 (Hard Copy)'!CD203))</f>
        <v>+543</v>
      </c>
      <c r="CE203" s="1014" t="str">
        <f>IF(IFERROR('Blocks A'!DX217-'Pre-1.095 (Hard Copy)'!CE203, 0)=0, " ", ('Blocks A'!DX217-'Pre-1.095 (Hard Copy)'!CE203))</f>
        <v>+942</v>
      </c>
      <c r="CF203" s="1014" t="str">
        <f>IF(IFERROR('Blocks A'!DY217-'Pre-1.095 (Hard Copy)'!CF203, 0)=0, " ", ('Blocks A'!DY217-'Pre-1.095 (Hard Copy)'!CF203))</f>
        <v>+146,560</v>
      </c>
      <c r="CG203" s="1016" t="str">
        <f>IF(IFERROR('Blocks A'!DZ217-'Pre-1.095 (Hard Copy)'!CG203, 0)=0, " ", ('Blocks A'!DZ217-'Pre-1.095 (Hard Copy)'!CG203))</f>
        <v>+0.1466</v>
      </c>
      <c r="CH203" s="1015" t="str">
        <f>IF(IFERROR('Blocks A'!DV217-'Pre-1.095 (Hard Copy)'!CH203, 0)=0, " ", ('Blocks A'!DV217-'Pre-1.095 (Hard Copy)'!CH203))</f>
        <v>+22.1</v>
      </c>
      <c r="CI203" s="1015" t="str">
        <f>IF(IFERROR('Blocks A'!DW217-'Pre-1.095 (Hard Copy)'!CI203, 0)=0, " ", ('Blocks A'!DW217-'Pre-1.095 (Hard Copy)'!CI203))</f>
        <v>+201.0</v>
      </c>
      <c r="CJ203" s="1014" t="str">
        <f>IF(IFERROR('Blocks A'!EA217-'Pre-1.095 (Hard Copy)'!CJ203, 0)=0, " ", ('Blocks A'!EA217-'Pre-1.095 (Hard Copy)'!CJ203))</f>
        <v>+972</v>
      </c>
      <c r="CK203" s="1017" t="str">
        <f>IF(IFERROR('Blocks A'!EB217-'Pre-1.095 (Hard Copy)'!CK203, 0)=0, " ", ('Blocks A'!EB217-'Pre-1.095 (Hard Copy)'!CK203))</f>
        <v>+16.20</v>
      </c>
      <c r="CL203" s="1017" t="str">
        <f>IF(IFERROR('Blocks A'!EC217-'Pre-1.095 (Hard Copy)'!CL203, 0)=0, " ", ('Blocks A'!EC217-'Pre-1.095 (Hard Copy)'!CL203))</f>
        <v>+0.27</v>
      </c>
      <c r="CM203" s="1017" t="str">
        <f>IF(IFERROR('Blocks A'!EH217-'Pre-1.095 (Hard Copy)'!CM203, 0)=0, " ", ('Blocks A'!EH217-'Pre-1.095 (Hard Copy)'!CM203))</f>
        <v>+0.01</v>
      </c>
      <c r="CN203" s="1014" t="str">
        <f>IF(IFERROR('Blocks A'!ED217-'Pre-1.095 (Hard Copy)'!CN203, 0)=0, " ", ('Blocks A'!ED217-'Pre-1.095 (Hard Copy)'!CN203))</f>
        <v>+151,226</v>
      </c>
      <c r="CO203" s="1017" t="str">
        <f>IF(IFERROR('Blocks A'!EE217-'Pre-1.095 (Hard Copy)'!CO203, 0)=0, " ", ('Blocks A'!EE217-'Pre-1.095 (Hard Copy)'!CO203))</f>
        <v>+151.23</v>
      </c>
      <c r="CP203" s="1017" t="str">
        <f>IF(IFERROR('Blocks A'!EF217-'Pre-1.095 (Hard Copy)'!CP203, 0)=0, " ", ('Blocks A'!EF217-'Pre-1.095 (Hard Copy)'!CP203))</f>
        <v>+0.15</v>
      </c>
      <c r="CQ203" s="1016" t="str">
        <f>IF(IFERROR('Blocks A'!EG217-'Pre-1.095 (Hard Copy)'!CQ203, 0)=0, " ", ('Blocks A'!EG217-'Pre-1.095 (Hard Copy)'!CQ203))</f>
        <v>+0.1512</v>
      </c>
      <c r="CR203" s="1018" t="s">
        <v>12</v>
      </c>
    </row>
    <row r="204">
      <c r="B204" s="1019" t="s">
        <v>1073</v>
      </c>
      <c r="C204" s="969" t="s">
        <v>886</v>
      </c>
      <c r="D204" s="969">
        <v>1.0</v>
      </c>
      <c r="E204" s="969">
        <v>1.0</v>
      </c>
      <c r="F204" s="969">
        <v>1.0</v>
      </c>
      <c r="G204" s="1014" t="str">
        <f>IF(IFERROR('Blocks A'!G218-'Pre-1.095 (Hard Copy)'!G204, 0)=0, " ", ('Blocks A'!G218-'Pre-1.095 (Hard Copy)'!G204))</f>
        <v> </v>
      </c>
      <c r="H204" s="1014" t="str">
        <f>IF(IFERROR('Blocks A'!H218-'Pre-1.095 (Hard Copy)'!H204, 0)=0, " ", ('Blocks A'!H218-'Pre-1.095 (Hard Copy)'!H204))</f>
        <v> </v>
      </c>
      <c r="I204" s="1014" t="str">
        <f>IF(IFERROR('Blocks A'!I218-'Pre-1.095 (Hard Copy)'!I204, 0)=0, " ", ('Blocks A'!I218-'Pre-1.095 (Hard Copy)'!I204))</f>
        <v> </v>
      </c>
      <c r="J204" s="1014" t="str">
        <f>IF(IFERROR('Blocks A'!J218-'Pre-1.095 (Hard Copy)'!J204, 0)=0, " ", ('Blocks A'!J218-'Pre-1.095 (Hard Copy)'!J204))</f>
        <v> </v>
      </c>
      <c r="K204" s="1014" t="str">
        <f>IF(IFERROR('Blocks A'!K218-'Pre-1.095 (Hard Copy)'!K204, 0)=0, " ", ('Blocks A'!K218-'Pre-1.095 (Hard Copy)'!K204))</f>
        <v> </v>
      </c>
      <c r="L204" s="1014" t="str">
        <f>IF(IFERROR('Blocks A'!L218-'Pre-1.095 (Hard Copy)'!L204, 0)=0, " ", ('Blocks A'!L218-'Pre-1.095 (Hard Copy)'!L204))</f>
        <v> </v>
      </c>
      <c r="M204" s="1014" t="str">
        <f>IF(IFERROR('Blocks A'!N218-'Pre-1.095 (Hard Copy)'!M204, 0)=0, " ", ('Blocks A'!N218-'Pre-1.095 (Hard Copy)'!M204))</f>
        <v> </v>
      </c>
      <c r="N204" s="1014" t="str">
        <f>IF(IFERROR('Blocks A'!O218-'Pre-1.095 (Hard Copy)'!N204, 0)=0, " ", ('Blocks A'!O218-'Pre-1.095 (Hard Copy)'!N204))</f>
        <v> </v>
      </c>
      <c r="O204" s="1014" t="str">
        <f>IF(IFERROR('Blocks A'!P218-'Pre-1.095 (Hard Copy)'!O204, 0)=0, " ", ('Blocks A'!P218-'Pre-1.095 (Hard Copy)'!O204))</f>
        <v> </v>
      </c>
      <c r="P204" s="1014" t="str">
        <f>IF(IFERROR('Blocks A'!Q218-'Pre-1.095 (Hard Copy)'!P204, 0)=0, " ", ('Blocks A'!Q218-'Pre-1.095 (Hard Copy)'!P204))</f>
        <v> </v>
      </c>
      <c r="Q204" s="1014" t="str">
        <f>IF(IFERROR('Blocks A'!R218-'Pre-1.095 (Hard Copy)'!Q204, 0)=0, " ", ('Blocks A'!R218-'Pre-1.095 (Hard Copy)'!Q204))</f>
        <v> </v>
      </c>
      <c r="R204" s="1014" t="str">
        <f>IF(IFERROR('Blocks A'!S218-'Pre-1.095 (Hard Copy)'!R204, 0)=0, " ", ('Blocks A'!S218-'Pre-1.095 (Hard Copy)'!R204))</f>
        <v> </v>
      </c>
      <c r="S204" s="1014" t="str">
        <f>IF(IFERROR('Blocks A'!T218-'Pre-1.095 (Hard Copy)'!S204, 0)=0, " ", ('Blocks A'!T218-'Pre-1.095 (Hard Copy)'!S204))</f>
        <v> </v>
      </c>
      <c r="T204" s="1014" t="str">
        <f>IF(IFERROR('Blocks A'!M218-'Pre-1.095 (Hard Copy)'!T204, 0)=0, " ", ('Blocks A'!M218-'Pre-1.095 (Hard Copy)'!T204))</f>
        <v> </v>
      </c>
      <c r="U204" s="1014" t="str">
        <f>IF(IFERROR('Blocks A'!U218-'Pre-1.095 (Hard Copy)'!U204, 0)=0, " ", ('Blocks A'!U218-'Pre-1.095 (Hard Copy)'!U204))</f>
        <v> </v>
      </c>
      <c r="V204" s="1014" t="str">
        <f>IF(IFERROR('Blocks A'!V218-'Pre-1.095 (Hard Copy)'!V204, 0)=0, " ", ('Blocks A'!V218-'Pre-1.095 (Hard Copy)'!V204))</f>
        <v> </v>
      </c>
      <c r="W204" s="1014" t="str">
        <f>IF(IFERROR('Blocks A'!W218-'Pre-1.095 (Hard Copy)'!W204, 0)=0, " ", ('Blocks A'!W218-'Pre-1.095 (Hard Copy)'!W204))</f>
        <v> </v>
      </c>
      <c r="X204" s="1014" t="str">
        <f>IF(IFERROR('Blocks A'!X218-'Pre-1.095 (Hard Copy)'!X204, 0)=0, " ", ('Blocks A'!X218-'Pre-1.095 (Hard Copy)'!X204))</f>
        <v> </v>
      </c>
      <c r="Y204" s="1014" t="str">
        <f>IF(IFERROR('Blocks A'!AC218-'Pre-1.095 (Hard Copy)'!Y204, 0)=0, " ", ('Blocks A'!AC218-'Pre-1.095 (Hard Copy)'!Y204))</f>
        <v> </v>
      </c>
      <c r="Z204" s="1014" t="str">
        <f>IF(IFERROR('Blocks A'!Y218-'Pre-1.095 (Hard Copy)'!Z204, 0)=0, " ", ('Blocks A'!Y218-'Pre-1.095 (Hard Copy)'!Z204))</f>
        <v> </v>
      </c>
      <c r="AA204" s="1014" t="str">
        <f>IF(IFERROR('Blocks A'!Z218-'Pre-1.095 (Hard Copy)'!AA204, 0)=0, " ", ('Blocks A'!Z218-'Pre-1.095 (Hard Copy)'!AA204))</f>
        <v> </v>
      </c>
      <c r="AB204" s="1014" t="str">
        <f>IF(IFERROR('Blocks A'!AA218-'Pre-1.095 (Hard Copy)'!AB204, 0)=0, " ", ('Blocks A'!AA218-'Pre-1.095 (Hard Copy)'!AB204))</f>
        <v> </v>
      </c>
      <c r="AC204" s="1014" t="str">
        <f>IF(IFERROR('Blocks A'!AB218-'Pre-1.095 (Hard Copy)'!AC204, 0)=0, " ", ('Blocks A'!AB218-'Pre-1.095 (Hard Copy)'!AC204))</f>
        <v> </v>
      </c>
      <c r="AD204" s="1014" t="str">
        <f>IF(IFERROR('Blocks A'!AY218-'Pre-1.095 (Hard Copy)'!AD204, 0)=0, " ", ('Blocks A'!AY218-'Pre-1.095 (Hard Copy)'!AD204))</f>
        <v> </v>
      </c>
      <c r="AE204" s="1014" t="str">
        <f>IF(IFERROR('Blocks A'!AZ218-'Pre-1.095 (Hard Copy)'!AE204, 0)=0, " ", ('Blocks A'!AZ218-'Pre-1.095 (Hard Copy)'!AE204))</f>
        <v> </v>
      </c>
      <c r="AF204" s="1014" t="str">
        <f>IF(IFERROR('Blocks A'!BA218-'Pre-1.095 (Hard Copy)'!AF204, 0)=0, " ", ('Blocks A'!BA218-'Pre-1.095 (Hard Copy)'!AF204))</f>
        <v> </v>
      </c>
      <c r="AG204" s="1014" t="str">
        <f>IF(IFERROR('Blocks A'!BB218-'Pre-1.095 (Hard Copy)'!AG204, 0)=0, " ", ('Blocks A'!BB218-'Pre-1.095 (Hard Copy)'!AG204))</f>
        <v> </v>
      </c>
      <c r="AH204" s="1014" t="str">
        <f>IF(IFERROR('Blocks A'!BC218-'Pre-1.095 (Hard Copy)'!AH204, 0)=0, " ", ('Blocks A'!BC218-'Pre-1.095 (Hard Copy)'!AH204))</f>
        <v> </v>
      </c>
      <c r="AI204" s="1014" t="str">
        <f>IF(IFERROR('Blocks A'!BJ218-'Pre-1.095 (Hard Copy)'!AI204, 0)=0, " ", ('Blocks A'!BJ218-'Pre-1.095 (Hard Copy)'!AI204))</f>
        <v>+6</v>
      </c>
      <c r="AJ204" s="1014" t="str">
        <f>IF(IFERROR('Blocks A'!BD218-'Pre-1.095 (Hard Copy)'!AJ204, 0)=0, " ", ('Blocks A'!BD218-'Pre-1.095 (Hard Copy)'!AJ204))</f>
        <v> </v>
      </c>
      <c r="AK204" s="1014" t="str">
        <f>IF(IFERROR('Blocks A'!BE218-'Pre-1.095 (Hard Copy)'!AK204, 0)=0, " ", ('Blocks A'!BE218-'Pre-1.095 (Hard Copy)'!AK204))</f>
        <v> </v>
      </c>
      <c r="AL204" s="1014" t="str">
        <f>IF(IFERROR('Blocks A'!BF218-'Pre-1.095 (Hard Copy)'!AL204, 0)=0, " ", ('Blocks A'!BF218-'Pre-1.095 (Hard Copy)'!AL204))</f>
        <v> </v>
      </c>
      <c r="AM204" s="1014" t="str">
        <f>IF(IFERROR('Blocks A'!BG218-'Pre-1.095 (Hard Copy)'!AM204, 0)=0, " ", ('Blocks A'!BG218-'Pre-1.095 (Hard Copy)'!AM204))</f>
        <v> </v>
      </c>
      <c r="AN204" s="1014" t="str">
        <f>IF(IFERROR('Blocks A'!BH218-'Pre-1.095 (Hard Copy)'!AN204, 0)=0, " ", ('Blocks A'!BH218-'Pre-1.095 (Hard Copy)'!AN204))</f>
        <v> </v>
      </c>
      <c r="AO204" s="1014" t="str">
        <f>IF(IFERROR('Blocks A'!BI218-'Pre-1.095 (Hard Copy)'!AO204, 0)=0, " ", ('Blocks A'!BI218-'Pre-1.095 (Hard Copy)'!AO204))</f>
        <v> </v>
      </c>
      <c r="AP204" s="1014" t="str">
        <f>IF(IFERROR('Blocks A'!BK218-'Pre-1.095 (Hard Copy)'!AP204, 0)=0, " ", ('Blocks A'!BK218-'Pre-1.095 (Hard Copy)'!AP204))</f>
        <v> </v>
      </c>
      <c r="AQ204" s="1014" t="str">
        <f>IF(IFERROR('Blocks A'!BL218-'Pre-1.095 (Hard Copy)'!AQ204, 0)=0, " ", ('Blocks A'!BL218-'Pre-1.095 (Hard Copy)'!AQ204))</f>
        <v> </v>
      </c>
      <c r="AR204" s="1014" t="str">
        <f>IF(IFERROR('Blocks A'!BM218-'Pre-1.095 (Hard Copy)'!AR204, 0)=0, " ", ('Blocks A'!BM218-'Pre-1.095 (Hard Copy)'!AR204))</f>
        <v> </v>
      </c>
      <c r="AS204" s="1014" t="str">
        <f>IF(IFERROR('Blocks A'!BO218-'Pre-1.095 (Hard Copy)'!AS204, 0)=0, " ", ('Blocks A'!BO218-'Pre-1.095 (Hard Copy)'!AS204))</f>
        <v> </v>
      </c>
      <c r="AT204" s="1014" t="str">
        <f>IF(IFERROR('Blocks A'!BP218-'Pre-1.095 (Hard Copy)'!AT204, 0)=0, " ", ('Blocks A'!BP218-'Pre-1.095 (Hard Copy)'!AT204))</f>
        <v> </v>
      </c>
      <c r="AU204" s="1014" t="str">
        <f>IF(IFERROR('Blocks A'!BQ218-'Pre-1.095 (Hard Copy)'!AU204, 0)=0, " ", ('Blocks A'!BQ218-'Pre-1.095 (Hard Copy)'!AU204))</f>
        <v> </v>
      </c>
      <c r="AV204" s="1014" t="str">
        <f>IF(IFERROR('Blocks A'!BR218-'Pre-1.095 (Hard Copy)'!AV204, 0)=0, " ", ('Blocks A'!BR218-'Pre-1.095 (Hard Copy)'!AV204))</f>
        <v> </v>
      </c>
      <c r="AW204" s="1014" t="str">
        <f>IF(IFERROR('Blocks A'!BS218-'Pre-1.095 (Hard Copy)'!AW204, 0)=0, " ", ('Blocks A'!BS218-'Pre-1.095 (Hard Copy)'!AW204))</f>
        <v> </v>
      </c>
      <c r="AX204" s="1014" t="str">
        <f>IF(IFERROR('Blocks A'!BT218-'Pre-1.095 (Hard Copy)'!AX204, 0)=0, " ", ('Blocks A'!BT218-'Pre-1.095 (Hard Copy)'!AX204))</f>
        <v>+36</v>
      </c>
      <c r="AY204" s="1014" t="str">
        <f>IF(IFERROR('Blocks A'!BU218-'Pre-1.095 (Hard Copy)'!AY204, 0)=0, " ", ('Blocks A'!BU218-'Pre-1.095 (Hard Copy)'!AY204))</f>
        <v>+2</v>
      </c>
      <c r="AZ204" s="1014" t="str">
        <f>IF(IFERROR('Blocks A'!BW218-'Pre-1.095 (Hard Copy)'!AZ204, 0)=0, " ", ('Blocks A'!BW218-'Pre-1.095 (Hard Copy)'!AZ204))</f>
        <v>+180</v>
      </c>
      <c r="BA204" s="1014" t="str">
        <f>IF(IFERROR('Blocks A'!BX218-'Pre-1.095 (Hard Copy)'!BA204, 0)=0, " ", ('Blocks A'!BX218-'Pre-1.095 (Hard Copy)'!BA204))</f>
        <v> </v>
      </c>
      <c r="BB204" s="1014" t="str">
        <f>IF(IFERROR('Blocks A'!BY218-'Pre-1.095 (Hard Copy)'!BB204, 0)=0, " ", ('Blocks A'!BY218-'Pre-1.095 (Hard Copy)'!BB204))</f>
        <v>+12</v>
      </c>
      <c r="BC204" s="1015" t="str">
        <f>IF(IFERROR('Blocks A'!BZ218-'Pre-1.095 (Hard Copy)'!BC204, 0)=0, " ", ('Blocks A'!BZ218-'Pre-1.095 (Hard Copy)'!BC204))</f>
        <v> </v>
      </c>
      <c r="BD204" s="1014" t="str">
        <f>IF(IFERROR('Blocks A'!BV218-'Pre-1.095 (Hard Copy)'!BD204, 0)=0, " ", ('Blocks A'!BV218-'Pre-1.095 (Hard Copy)'!BD204))</f>
        <v> </v>
      </c>
      <c r="BE204" s="1014" t="str">
        <f>IF(IFERROR('Blocks A'!CB218-'Pre-1.095 (Hard Copy)'!BE204, 0)=0, " ", ('Blocks A'!CB218-'Pre-1.095 (Hard Copy)'!BE204))</f>
        <v>+12</v>
      </c>
      <c r="BF204" s="1014" t="str">
        <f>IF(IFERROR('Blocks A'!CC218-'Pre-1.095 (Hard Copy)'!BF204, 0)=0, " ", ('Blocks A'!CC218-'Pre-1.095 (Hard Copy)'!BF204))</f>
        <v>+1,867</v>
      </c>
      <c r="BG204" s="1016" t="str">
        <f>IF(IFERROR('Blocks A'!CD218-'Pre-1.095 (Hard Copy)'!BG204, 0)=0, " ", ('Blocks A'!CD218-'Pre-1.095 (Hard Copy)'!BG204))</f>
        <v>+0.0019</v>
      </c>
      <c r="BH204" s="1014" t="str">
        <f>IF(IFERROR('Blocks A'!CE218-'Pre-1.095 (Hard Copy)'!BH204, 0)=0, " ", ('Blocks A'!CE218-'Pre-1.095 (Hard Copy)'!BH204))</f>
        <v>+90</v>
      </c>
      <c r="BI204" s="1014" t="str">
        <f>IF(IFERROR('Blocks A'!CZ218-'Pre-1.095 (Hard Copy)'!BI204, 0)=0, " ", ('Blocks A'!CZ218-'Pre-1.095 (Hard Copy)'!BI204))</f>
        <v>+37</v>
      </c>
      <c r="BJ204" s="1014" t="str">
        <f>IF(IFERROR('Blocks A'!DA218-'Pre-1.095 (Hard Copy)'!BJ204, 0)=0, " ", ('Blocks A'!DA218-'Pre-1.095 (Hard Copy)'!BJ204))</f>
        <v>+30</v>
      </c>
      <c r="BK204" s="1014" t="str">
        <f>IF(IFERROR('Blocks A'!DB218-'Pre-1.095 (Hard Copy)'!BK204, 0)=0, " ", ('Blocks A'!DB218-'Pre-1.095 (Hard Copy)'!BK204))</f>
        <v>+18</v>
      </c>
      <c r="BL204" s="1014" t="str">
        <f>IF(IFERROR('Blocks A'!DC218-'Pre-1.095 (Hard Copy)'!BL204, 0)=0, " ", ('Blocks A'!DC218-'Pre-1.095 (Hard Copy)'!BL204))</f>
        <v> </v>
      </c>
      <c r="BM204" s="1014" t="str">
        <f>IF(IFERROR('Blocks A'!DD218-'Pre-1.095 (Hard Copy)'!BM204, 0)=0, " ", ('Blocks A'!DD218-'Pre-1.095 (Hard Copy)'!BM204))</f>
        <v> </v>
      </c>
      <c r="BN204" s="1014" t="str">
        <f>IF(IFERROR('Blocks A'!DE218-'Pre-1.095 (Hard Copy)'!BN204, 0)=0, " ", ('Blocks A'!DE218-'Pre-1.095 (Hard Copy)'!BN204))</f>
        <v> </v>
      </c>
      <c r="BO204" s="1014" t="str">
        <f>IF(IFERROR('Blocks A'!DF218-'Pre-1.095 (Hard Copy)'!BO204, 0)=0, " ", ('Blocks A'!DF218-'Pre-1.095 (Hard Copy)'!BO204))</f>
        <v> </v>
      </c>
      <c r="BP204" s="1014" t="str">
        <f>IF(IFERROR('Blocks A'!DG218-'Pre-1.095 (Hard Copy)'!BP204, 0)=0, " ", ('Blocks A'!DG218-'Pre-1.095 (Hard Copy)'!BP204))</f>
        <v> </v>
      </c>
      <c r="BQ204" s="1014" t="str">
        <f>IF(IFERROR('Blocks A'!DH218-'Pre-1.095 (Hard Copy)'!BQ204, 0)=0, " ", ('Blocks A'!DH218-'Pre-1.095 (Hard Copy)'!BQ204))</f>
        <v> </v>
      </c>
      <c r="BR204" s="1014" t="str">
        <f>IF(IFERROR('Blocks A'!DI218-'Pre-1.095 (Hard Copy)'!BR204, 0)=0, " ", ('Blocks A'!DI218-'Pre-1.095 (Hard Copy)'!BR204))</f>
        <v> </v>
      </c>
      <c r="BS204" s="1014" t="str">
        <f>IF(IFERROR('Blocks A'!DJ218-'Pre-1.095 (Hard Copy)'!BS204, 0)=0, " ", ('Blocks A'!DJ218-'Pre-1.095 (Hard Copy)'!BS204))</f>
        <v>+66</v>
      </c>
      <c r="BT204" s="1014" t="str">
        <f>IF(IFERROR('Blocks A'!DK218-'Pre-1.095 (Hard Copy)'!BT204, 0)=0, " ", ('Blocks A'!DK218-'Pre-1.095 (Hard Copy)'!BT204))</f>
        <v>+94</v>
      </c>
      <c r="BU204" s="1014" t="str">
        <f>IF(IFERROR('Blocks A'!DL218-'Pre-1.095 (Hard Copy)'!BU204, 0)=0, " ", ('Blocks A'!DL218-'Pre-1.095 (Hard Copy)'!BU204))</f>
        <v>+75</v>
      </c>
      <c r="BV204" s="1014" t="str">
        <f>IF(IFERROR('Blocks A'!DM218-'Pre-1.095 (Hard Copy)'!BV204, 0)=0, " ", ('Blocks A'!DM218-'Pre-1.095 (Hard Copy)'!BV204))</f>
        <v> </v>
      </c>
      <c r="BW204" s="1014" t="str">
        <f>IF(IFERROR('Blocks A'!DN218-'Pre-1.095 (Hard Copy)'!BW204, 0)=0, " ", ('Blocks A'!DN218-'Pre-1.095 (Hard Copy)'!BW204))</f>
        <v> </v>
      </c>
      <c r="BX204" s="1014" t="str">
        <f>IF(IFERROR('Blocks A'!DO218-'Pre-1.095 (Hard Copy)'!BX204, 0)=0, " ", ('Blocks A'!DO218-'Pre-1.095 (Hard Copy)'!BX204))</f>
        <v> </v>
      </c>
      <c r="BY204" s="1014" t="str">
        <f>IF(IFERROR('Blocks A'!DP218-'Pre-1.095 (Hard Copy)'!BY204, 0)=0, " ", ('Blocks A'!DP218-'Pre-1.095 (Hard Copy)'!BY204))</f>
        <v> </v>
      </c>
      <c r="BZ204" s="1014" t="str">
        <f>IF(IFERROR('Blocks A'!DQ218-'Pre-1.095 (Hard Copy)'!BZ204, 0)=0, " ", ('Blocks A'!DQ218-'Pre-1.095 (Hard Copy)'!BZ204))</f>
        <v> </v>
      </c>
      <c r="CA204" s="1014" t="str">
        <f>IF(IFERROR('Blocks A'!DR218-'Pre-1.095 (Hard Copy)'!CA204, 0)=0, " ", ('Blocks A'!DR218-'Pre-1.095 (Hard Copy)'!CA204))</f>
        <v> </v>
      </c>
      <c r="CB204" s="1014" t="str">
        <f>IF(IFERROR('Blocks A'!DS218-'Pre-1.095 (Hard Copy)'!CB204, 0)=0, " ", ('Blocks A'!DS218-'Pre-1.095 (Hard Copy)'!CB204))</f>
        <v> </v>
      </c>
      <c r="CC204" s="1014" t="str">
        <f>IF(IFERROR('Blocks A'!DT218-'Pre-1.095 (Hard Copy)'!CC204, 0)=0, " ", ('Blocks A'!DT218-'Pre-1.095 (Hard Copy)'!CC204))</f>
        <v>+85</v>
      </c>
      <c r="CD204" s="1014" t="str">
        <f>IF(IFERROR('Blocks A'!DU218-'Pre-1.095 (Hard Copy)'!CD204, 0)=0, " ", ('Blocks A'!DU218-'Pre-1.095 (Hard Copy)'!CD204))</f>
        <v>+235</v>
      </c>
      <c r="CE204" s="1014" t="str">
        <f>IF(IFERROR('Blocks A'!DX218-'Pre-1.095 (Hard Copy)'!CE204, 0)=0, " ", ('Blocks A'!DX218-'Pre-1.095 (Hard Copy)'!CE204))</f>
        <v>+378</v>
      </c>
      <c r="CF204" s="1014" t="str">
        <f>IF(IFERROR('Blocks A'!DY218-'Pre-1.095 (Hard Copy)'!CF204, 0)=0, " ", ('Blocks A'!DY218-'Pre-1.095 (Hard Copy)'!CF204))</f>
        <v>+58,729</v>
      </c>
      <c r="CG204" s="1016" t="str">
        <f>IF(IFERROR('Blocks A'!DZ218-'Pre-1.095 (Hard Copy)'!CG204, 0)=0, " ", ('Blocks A'!DZ218-'Pre-1.095 (Hard Copy)'!CG204))</f>
        <v>+0.0587</v>
      </c>
      <c r="CH204" s="1015" t="str">
        <f>IF(IFERROR('Blocks A'!DV218-'Pre-1.095 (Hard Copy)'!CH204, 0)=0, " ", ('Blocks A'!DV218-'Pre-1.095 (Hard Copy)'!CH204))</f>
        <v>+10.1</v>
      </c>
      <c r="CI204" s="1015" t="str">
        <f>IF(IFERROR('Blocks A'!DW218-'Pre-1.095 (Hard Copy)'!CI204, 0)=0, " ", ('Blocks A'!DW218-'Pre-1.095 (Hard Copy)'!CI204))</f>
        <v>+86.9</v>
      </c>
      <c r="CJ204" s="1014" t="str">
        <f>IF(IFERROR('Blocks A'!EA218-'Pre-1.095 (Hard Copy)'!CJ204, 0)=0, " ", ('Blocks A'!EA218-'Pre-1.095 (Hard Copy)'!CJ204))</f>
        <v>+390</v>
      </c>
      <c r="CK204" s="1017" t="str">
        <f>IF(IFERROR('Blocks A'!EB218-'Pre-1.095 (Hard Copy)'!CK204, 0)=0, " ", ('Blocks A'!EB218-'Pre-1.095 (Hard Copy)'!CK204))</f>
        <v>+6.49</v>
      </c>
      <c r="CL204" s="1017" t="str">
        <f>IF(IFERROR('Blocks A'!EC218-'Pre-1.095 (Hard Copy)'!CL204, 0)=0, " ", ('Blocks A'!EC218-'Pre-1.095 (Hard Copy)'!CL204))</f>
        <v>+0.11</v>
      </c>
      <c r="CM204" s="1017" t="str">
        <f>IF(IFERROR('Blocks A'!EH218-'Pre-1.095 (Hard Copy)'!CM204, 0)=0, " ", ('Blocks A'!EH218-'Pre-1.095 (Hard Copy)'!CM204))</f>
        <v>+0.00</v>
      </c>
      <c r="CN204" s="1014" t="str">
        <f>IF(IFERROR('Blocks A'!ED218-'Pre-1.095 (Hard Copy)'!CN204, 0)=0, " ", ('Blocks A'!ED218-'Pre-1.095 (Hard Copy)'!CN204))</f>
        <v>+60,595</v>
      </c>
      <c r="CO204" s="1017" t="str">
        <f>IF(IFERROR('Blocks A'!EE218-'Pre-1.095 (Hard Copy)'!CO204, 0)=0, " ", ('Blocks A'!EE218-'Pre-1.095 (Hard Copy)'!CO204))</f>
        <v>+60.60</v>
      </c>
      <c r="CP204" s="1017" t="str">
        <f>IF(IFERROR('Blocks A'!EF218-'Pre-1.095 (Hard Copy)'!CP204, 0)=0, " ", ('Blocks A'!EF218-'Pre-1.095 (Hard Copy)'!CP204))</f>
        <v>+0.06</v>
      </c>
      <c r="CQ204" s="1016" t="str">
        <f>IF(IFERROR('Blocks A'!EG218-'Pre-1.095 (Hard Copy)'!CQ204, 0)=0, " ", ('Blocks A'!EG218-'Pre-1.095 (Hard Copy)'!CQ204))</f>
        <v>+0.0606</v>
      </c>
      <c r="CR204" s="1018" t="s">
        <v>12</v>
      </c>
    </row>
    <row r="205">
      <c r="B205" s="1019" t="s">
        <v>1074</v>
      </c>
      <c r="C205" s="969" t="s">
        <v>886</v>
      </c>
      <c r="D205" s="969">
        <v>1.0</v>
      </c>
      <c r="E205" s="969">
        <v>1.0</v>
      </c>
      <c r="F205" s="969">
        <v>1.0</v>
      </c>
      <c r="G205" s="1014" t="str">
        <f>IF(IFERROR('Blocks A'!G219-'Pre-1.095 (Hard Copy)'!G205, 0)=0, " ", ('Blocks A'!G219-'Pre-1.095 (Hard Copy)'!G205))</f>
        <v> </v>
      </c>
      <c r="H205" s="1014" t="str">
        <f>IF(IFERROR('Blocks A'!H219-'Pre-1.095 (Hard Copy)'!H205, 0)=0, " ", ('Blocks A'!H219-'Pre-1.095 (Hard Copy)'!H205))</f>
        <v> </v>
      </c>
      <c r="I205" s="1014" t="str">
        <f>IF(IFERROR('Blocks A'!I219-'Pre-1.095 (Hard Copy)'!I205, 0)=0, " ", ('Blocks A'!I219-'Pre-1.095 (Hard Copy)'!I205))</f>
        <v> </v>
      </c>
      <c r="J205" s="1014" t="str">
        <f>IF(IFERROR('Blocks A'!J219-'Pre-1.095 (Hard Copy)'!J205, 0)=0, " ", ('Blocks A'!J219-'Pre-1.095 (Hard Copy)'!J205))</f>
        <v> </v>
      </c>
      <c r="K205" s="1014" t="str">
        <f>IF(IFERROR('Blocks A'!K219-'Pre-1.095 (Hard Copy)'!K205, 0)=0, " ", ('Blocks A'!K219-'Pre-1.095 (Hard Copy)'!K205))</f>
        <v> </v>
      </c>
      <c r="L205" s="1014" t="str">
        <f>IF(IFERROR('Blocks A'!L219-'Pre-1.095 (Hard Copy)'!L205, 0)=0, " ", ('Blocks A'!L219-'Pre-1.095 (Hard Copy)'!L205))</f>
        <v> </v>
      </c>
      <c r="M205" s="1014" t="str">
        <f>IF(IFERROR('Blocks A'!N219-'Pre-1.095 (Hard Copy)'!M205, 0)=0, " ", ('Blocks A'!N219-'Pre-1.095 (Hard Copy)'!M205))</f>
        <v> </v>
      </c>
      <c r="N205" s="1014" t="str">
        <f>IF(IFERROR('Blocks A'!O219-'Pre-1.095 (Hard Copy)'!N205, 0)=0, " ", ('Blocks A'!O219-'Pre-1.095 (Hard Copy)'!N205))</f>
        <v> </v>
      </c>
      <c r="O205" s="1014" t="str">
        <f>IF(IFERROR('Blocks A'!P219-'Pre-1.095 (Hard Copy)'!O205, 0)=0, " ", ('Blocks A'!P219-'Pre-1.095 (Hard Copy)'!O205))</f>
        <v> </v>
      </c>
      <c r="P205" s="1014" t="str">
        <f>IF(IFERROR('Blocks A'!Q219-'Pre-1.095 (Hard Copy)'!P205, 0)=0, " ", ('Blocks A'!Q219-'Pre-1.095 (Hard Copy)'!P205))</f>
        <v> </v>
      </c>
      <c r="Q205" s="1014" t="str">
        <f>IF(IFERROR('Blocks A'!R219-'Pre-1.095 (Hard Copy)'!Q205, 0)=0, " ", ('Blocks A'!R219-'Pre-1.095 (Hard Copy)'!Q205))</f>
        <v> </v>
      </c>
      <c r="R205" s="1014" t="str">
        <f>IF(IFERROR('Blocks A'!S219-'Pre-1.095 (Hard Copy)'!R205, 0)=0, " ", ('Blocks A'!S219-'Pre-1.095 (Hard Copy)'!R205))</f>
        <v> </v>
      </c>
      <c r="S205" s="1014" t="str">
        <f>IF(IFERROR('Blocks A'!T219-'Pre-1.095 (Hard Copy)'!S205, 0)=0, " ", ('Blocks A'!T219-'Pre-1.095 (Hard Copy)'!S205))</f>
        <v> </v>
      </c>
      <c r="T205" s="1014" t="str">
        <f>IF(IFERROR('Blocks A'!M219-'Pre-1.095 (Hard Copy)'!T205, 0)=0, " ", ('Blocks A'!M219-'Pre-1.095 (Hard Copy)'!T205))</f>
        <v> </v>
      </c>
      <c r="U205" s="1014" t="str">
        <f>IF(IFERROR('Blocks A'!U219-'Pre-1.095 (Hard Copy)'!U205, 0)=0, " ", ('Blocks A'!U219-'Pre-1.095 (Hard Copy)'!U205))</f>
        <v> </v>
      </c>
      <c r="V205" s="1014" t="str">
        <f>IF(IFERROR('Blocks A'!V219-'Pre-1.095 (Hard Copy)'!V205, 0)=0, " ", ('Blocks A'!V219-'Pre-1.095 (Hard Copy)'!V205))</f>
        <v> </v>
      </c>
      <c r="W205" s="1014" t="str">
        <f>IF(IFERROR('Blocks A'!W219-'Pre-1.095 (Hard Copy)'!W205, 0)=0, " ", ('Blocks A'!W219-'Pre-1.095 (Hard Copy)'!W205))</f>
        <v> </v>
      </c>
      <c r="X205" s="1014" t="str">
        <f>IF(IFERROR('Blocks A'!X219-'Pre-1.095 (Hard Copy)'!X205, 0)=0, " ", ('Blocks A'!X219-'Pre-1.095 (Hard Copy)'!X205))</f>
        <v> </v>
      </c>
      <c r="Y205" s="1014" t="str">
        <f>IF(IFERROR('Blocks A'!AC219-'Pre-1.095 (Hard Copy)'!Y205, 0)=0, " ", ('Blocks A'!AC219-'Pre-1.095 (Hard Copy)'!Y205))</f>
        <v> </v>
      </c>
      <c r="Z205" s="1014" t="str">
        <f>IF(IFERROR('Blocks A'!Y219-'Pre-1.095 (Hard Copy)'!Z205, 0)=0, " ", ('Blocks A'!Y219-'Pre-1.095 (Hard Copy)'!Z205))</f>
        <v> </v>
      </c>
      <c r="AA205" s="1014" t="str">
        <f>IF(IFERROR('Blocks A'!Z219-'Pre-1.095 (Hard Copy)'!AA205, 0)=0, " ", ('Blocks A'!Z219-'Pre-1.095 (Hard Copy)'!AA205))</f>
        <v> </v>
      </c>
      <c r="AB205" s="1014" t="str">
        <f>IF(IFERROR('Blocks A'!AA219-'Pre-1.095 (Hard Copy)'!AB205, 0)=0, " ", ('Blocks A'!AA219-'Pre-1.095 (Hard Copy)'!AB205))</f>
        <v> </v>
      </c>
      <c r="AC205" s="1014" t="str">
        <f>IF(IFERROR('Blocks A'!AB219-'Pre-1.095 (Hard Copy)'!AC205, 0)=0, " ", ('Blocks A'!AB219-'Pre-1.095 (Hard Copy)'!AC205))</f>
        <v> </v>
      </c>
      <c r="AD205" s="1014" t="str">
        <f>IF(IFERROR('Blocks A'!AY219-'Pre-1.095 (Hard Copy)'!AD205, 0)=0, " ", ('Blocks A'!AY219-'Pre-1.095 (Hard Copy)'!AD205))</f>
        <v> </v>
      </c>
      <c r="AE205" s="1014" t="str">
        <f>IF(IFERROR('Blocks A'!AZ219-'Pre-1.095 (Hard Copy)'!AE205, 0)=0, " ", ('Blocks A'!AZ219-'Pre-1.095 (Hard Copy)'!AE205))</f>
        <v> </v>
      </c>
      <c r="AF205" s="1014" t="str">
        <f>IF(IFERROR('Blocks A'!BA219-'Pre-1.095 (Hard Copy)'!AF205, 0)=0, " ", ('Blocks A'!BA219-'Pre-1.095 (Hard Copy)'!AF205))</f>
        <v> </v>
      </c>
      <c r="AG205" s="1014" t="str">
        <f>IF(IFERROR('Blocks A'!BB219-'Pre-1.095 (Hard Copy)'!AG205, 0)=0, " ", ('Blocks A'!BB219-'Pre-1.095 (Hard Copy)'!AG205))</f>
        <v> </v>
      </c>
      <c r="AH205" s="1014" t="str">
        <f>IF(IFERROR('Blocks A'!BC219-'Pre-1.095 (Hard Copy)'!AH205, 0)=0, " ", ('Blocks A'!BC219-'Pre-1.095 (Hard Copy)'!AH205))</f>
        <v> </v>
      </c>
      <c r="AI205" s="1014" t="str">
        <f>IF(IFERROR('Blocks A'!BJ219-'Pre-1.095 (Hard Copy)'!AI205, 0)=0, " ", ('Blocks A'!BJ219-'Pre-1.095 (Hard Copy)'!AI205))</f>
        <v>+40</v>
      </c>
      <c r="AJ205" s="1014" t="str">
        <f>IF(IFERROR('Blocks A'!BD219-'Pre-1.095 (Hard Copy)'!AJ205, 0)=0, " ", ('Blocks A'!BD219-'Pre-1.095 (Hard Copy)'!AJ205))</f>
        <v> </v>
      </c>
      <c r="AK205" s="1014" t="str">
        <f>IF(IFERROR('Blocks A'!BE219-'Pre-1.095 (Hard Copy)'!AK205, 0)=0, " ", ('Blocks A'!BE219-'Pre-1.095 (Hard Copy)'!AK205))</f>
        <v> </v>
      </c>
      <c r="AL205" s="1014" t="str">
        <f>IF(IFERROR('Blocks A'!BF219-'Pre-1.095 (Hard Copy)'!AL205, 0)=0, " ", ('Blocks A'!BF219-'Pre-1.095 (Hard Copy)'!AL205))</f>
        <v> </v>
      </c>
      <c r="AM205" s="1014" t="str">
        <f>IF(IFERROR('Blocks A'!BG219-'Pre-1.095 (Hard Copy)'!AM205, 0)=0, " ", ('Blocks A'!BG219-'Pre-1.095 (Hard Copy)'!AM205))</f>
        <v> </v>
      </c>
      <c r="AN205" s="1014" t="str">
        <f>IF(IFERROR('Blocks A'!BH219-'Pre-1.095 (Hard Copy)'!AN205, 0)=0, " ", ('Blocks A'!BH219-'Pre-1.095 (Hard Copy)'!AN205))</f>
        <v> </v>
      </c>
      <c r="AO205" s="1014" t="str">
        <f>IF(IFERROR('Blocks A'!BI219-'Pre-1.095 (Hard Copy)'!AO205, 0)=0, " ", ('Blocks A'!BI219-'Pre-1.095 (Hard Copy)'!AO205))</f>
        <v> </v>
      </c>
      <c r="AP205" s="1014" t="str">
        <f>IF(IFERROR('Blocks A'!BK219-'Pre-1.095 (Hard Copy)'!AP205, 0)=0, " ", ('Blocks A'!BK219-'Pre-1.095 (Hard Copy)'!AP205))</f>
        <v> </v>
      </c>
      <c r="AQ205" s="1014" t="str">
        <f>IF(IFERROR('Blocks A'!BL219-'Pre-1.095 (Hard Copy)'!AQ205, 0)=0, " ", ('Blocks A'!BL219-'Pre-1.095 (Hard Copy)'!AQ205))</f>
        <v> </v>
      </c>
      <c r="AR205" s="1014" t="str">
        <f>IF(IFERROR('Blocks A'!BM219-'Pre-1.095 (Hard Copy)'!AR205, 0)=0, " ", ('Blocks A'!BM219-'Pre-1.095 (Hard Copy)'!AR205))</f>
        <v> </v>
      </c>
      <c r="AS205" s="1014" t="str">
        <f>IF(IFERROR('Blocks A'!BO219-'Pre-1.095 (Hard Copy)'!AS205, 0)=0, " ", ('Blocks A'!BO219-'Pre-1.095 (Hard Copy)'!AS205))</f>
        <v> </v>
      </c>
      <c r="AT205" s="1014" t="str">
        <f>IF(IFERROR('Blocks A'!BP219-'Pre-1.095 (Hard Copy)'!AT205, 0)=0, " ", ('Blocks A'!BP219-'Pre-1.095 (Hard Copy)'!AT205))</f>
        <v> </v>
      </c>
      <c r="AU205" s="1014" t="str">
        <f>IF(IFERROR('Blocks A'!BQ219-'Pre-1.095 (Hard Copy)'!AU205, 0)=0, " ", ('Blocks A'!BQ219-'Pre-1.095 (Hard Copy)'!AU205))</f>
        <v> </v>
      </c>
      <c r="AV205" s="1014" t="str">
        <f>IF(IFERROR('Blocks A'!BR219-'Pre-1.095 (Hard Copy)'!AV205, 0)=0, " ", ('Blocks A'!BR219-'Pre-1.095 (Hard Copy)'!AV205))</f>
        <v> </v>
      </c>
      <c r="AW205" s="1014" t="str">
        <f>IF(IFERROR('Blocks A'!BS219-'Pre-1.095 (Hard Copy)'!AW205, 0)=0, " ", ('Blocks A'!BS219-'Pre-1.095 (Hard Copy)'!AW205))</f>
        <v> </v>
      </c>
      <c r="AX205" s="1014" t="str">
        <f>IF(IFERROR('Blocks A'!BT219-'Pre-1.095 (Hard Copy)'!AX205, 0)=0, " ", ('Blocks A'!BT219-'Pre-1.095 (Hard Copy)'!AX205))</f>
        <v>+240</v>
      </c>
      <c r="AY205" s="1014" t="str">
        <f>IF(IFERROR('Blocks A'!BU219-'Pre-1.095 (Hard Copy)'!AY205, 0)=0, " ", ('Blocks A'!BU219-'Pre-1.095 (Hard Copy)'!AY205))</f>
        <v>+15</v>
      </c>
      <c r="AZ205" s="1014" t="str">
        <f>IF(IFERROR('Blocks A'!BW219-'Pre-1.095 (Hard Copy)'!AZ205, 0)=0, " ", ('Blocks A'!BW219-'Pre-1.095 (Hard Copy)'!AZ205))</f>
        <v>+1,200</v>
      </c>
      <c r="BA205" s="1014" t="str">
        <f>IF(IFERROR('Blocks A'!BX219-'Pre-1.095 (Hard Copy)'!BA205, 0)=0, " ", ('Blocks A'!BX219-'Pre-1.095 (Hard Copy)'!BA205))</f>
        <v> </v>
      </c>
      <c r="BB205" s="1014" t="str">
        <f>IF(IFERROR('Blocks A'!BY219-'Pre-1.095 (Hard Copy)'!BB205, 0)=0, " ", ('Blocks A'!BY219-'Pre-1.095 (Hard Copy)'!BB205))</f>
        <v>+77</v>
      </c>
      <c r="BC205" s="1015" t="str">
        <f>IF(IFERROR('Blocks A'!BZ219-'Pre-1.095 (Hard Copy)'!BC205, 0)=0, " ", ('Blocks A'!BZ219-'Pre-1.095 (Hard Copy)'!BC205))</f>
        <v> </v>
      </c>
      <c r="BD205" s="1014" t="str">
        <f>IF(IFERROR('Blocks A'!BV219-'Pre-1.095 (Hard Copy)'!BD205, 0)=0, " ", ('Blocks A'!BV219-'Pre-1.095 (Hard Copy)'!BD205))</f>
        <v> </v>
      </c>
      <c r="BE205" s="1014" t="str">
        <f>IF(IFERROR('Blocks A'!CB219-'Pre-1.095 (Hard Copy)'!BE205, 0)=0, " ", ('Blocks A'!CB219-'Pre-1.095 (Hard Copy)'!BE205))</f>
        <v>+80</v>
      </c>
      <c r="BF205" s="1014" t="str">
        <f>IF(IFERROR('Blocks A'!CC219-'Pre-1.095 (Hard Copy)'!BF205, 0)=0, " ", ('Blocks A'!CC219-'Pre-1.095 (Hard Copy)'!BF205))</f>
        <v>+12,444</v>
      </c>
      <c r="BG205" s="1016" t="str">
        <f>IF(IFERROR('Blocks A'!CD219-'Pre-1.095 (Hard Copy)'!BG205, 0)=0, " ", ('Blocks A'!CD219-'Pre-1.095 (Hard Copy)'!BG205))</f>
        <v>+0.0124</v>
      </c>
      <c r="BH205" s="1014" t="str">
        <f>IF(IFERROR('Blocks A'!CE219-'Pre-1.095 (Hard Copy)'!BH205, 0)=0, " ", ('Blocks A'!CE219-'Pre-1.095 (Hard Copy)'!BH205))</f>
        <v>+600</v>
      </c>
      <c r="BI205" s="1014" t="str">
        <f>IF(IFERROR('Blocks A'!CZ219-'Pre-1.095 (Hard Copy)'!BI205, 0)=0, " ", ('Blocks A'!CZ219-'Pre-1.095 (Hard Copy)'!BI205))</f>
        <v>+368</v>
      </c>
      <c r="BJ205" s="1014" t="str">
        <f>IF(IFERROR('Blocks A'!DA219-'Pre-1.095 (Hard Copy)'!BJ205, 0)=0, " ", ('Blocks A'!DA219-'Pre-1.095 (Hard Copy)'!BJ205))</f>
        <v>+200</v>
      </c>
      <c r="BK205" s="1014" t="str">
        <f>IF(IFERROR('Blocks A'!DB219-'Pre-1.095 (Hard Copy)'!BK205, 0)=0, " ", ('Blocks A'!DB219-'Pre-1.095 (Hard Copy)'!BK205))</f>
        <v>+120</v>
      </c>
      <c r="BL205" s="1014" t="str">
        <f>IF(IFERROR('Blocks A'!DC219-'Pre-1.095 (Hard Copy)'!BL205, 0)=0, " ", ('Blocks A'!DC219-'Pre-1.095 (Hard Copy)'!BL205))</f>
        <v> </v>
      </c>
      <c r="BM205" s="1014" t="str">
        <f>IF(IFERROR('Blocks A'!DD219-'Pre-1.095 (Hard Copy)'!BM205, 0)=0, " ", ('Blocks A'!DD219-'Pre-1.095 (Hard Copy)'!BM205))</f>
        <v> </v>
      </c>
      <c r="BN205" s="1014" t="str">
        <f>IF(IFERROR('Blocks A'!DE219-'Pre-1.095 (Hard Copy)'!BN205, 0)=0, " ", ('Blocks A'!DE219-'Pre-1.095 (Hard Copy)'!BN205))</f>
        <v> </v>
      </c>
      <c r="BO205" s="1014" t="str">
        <f>IF(IFERROR('Blocks A'!DF219-'Pre-1.095 (Hard Copy)'!BO205, 0)=0, " ", ('Blocks A'!DF219-'Pre-1.095 (Hard Copy)'!BO205))</f>
        <v> </v>
      </c>
      <c r="BP205" s="1014" t="str">
        <f>IF(IFERROR('Blocks A'!DG219-'Pre-1.095 (Hard Copy)'!BP205, 0)=0, " ", ('Blocks A'!DG219-'Pre-1.095 (Hard Copy)'!BP205))</f>
        <v> </v>
      </c>
      <c r="BQ205" s="1014" t="str">
        <f>IF(IFERROR('Blocks A'!DH219-'Pre-1.095 (Hard Copy)'!BQ205, 0)=0, " ", ('Blocks A'!DH219-'Pre-1.095 (Hard Copy)'!BQ205))</f>
        <v> </v>
      </c>
      <c r="BR205" s="1014" t="str">
        <f>IF(IFERROR('Blocks A'!DI219-'Pre-1.095 (Hard Copy)'!BR205, 0)=0, " ", ('Blocks A'!DI219-'Pre-1.095 (Hard Copy)'!BR205))</f>
        <v> </v>
      </c>
      <c r="BS205" s="1014" t="str">
        <f>IF(IFERROR('Blocks A'!DJ219-'Pre-1.095 (Hard Copy)'!BS205, 0)=0, " ", ('Blocks A'!DJ219-'Pre-1.095 (Hard Copy)'!BS205))</f>
        <v>+657</v>
      </c>
      <c r="BT205" s="1014" t="str">
        <f>IF(IFERROR('Blocks A'!DK219-'Pre-1.095 (Hard Copy)'!BT205, 0)=0, " ", ('Blocks A'!DK219-'Pre-1.095 (Hard Copy)'!BT205))</f>
        <v>+625</v>
      </c>
      <c r="BU205" s="1014" t="str">
        <f>IF(IFERROR('Blocks A'!DL219-'Pre-1.095 (Hard Copy)'!BU205, 0)=0, " ", ('Blocks A'!DL219-'Pre-1.095 (Hard Copy)'!BU205))</f>
        <v>+500</v>
      </c>
      <c r="BV205" s="1014" t="str">
        <f>IF(IFERROR('Blocks A'!DM219-'Pre-1.095 (Hard Copy)'!BV205, 0)=0, " ", ('Blocks A'!DM219-'Pre-1.095 (Hard Copy)'!BV205))</f>
        <v> </v>
      </c>
      <c r="BW205" s="1014" t="str">
        <f>IF(IFERROR('Blocks A'!DN219-'Pre-1.095 (Hard Copy)'!BW205, 0)=0, " ", ('Blocks A'!DN219-'Pre-1.095 (Hard Copy)'!BW205))</f>
        <v> </v>
      </c>
      <c r="BX205" s="1014" t="str">
        <f>IF(IFERROR('Blocks A'!DO219-'Pre-1.095 (Hard Copy)'!BX205, 0)=0, " ", ('Blocks A'!DO219-'Pre-1.095 (Hard Copy)'!BX205))</f>
        <v> </v>
      </c>
      <c r="BY205" s="1014" t="str">
        <f>IF(IFERROR('Blocks A'!DP219-'Pre-1.095 (Hard Copy)'!BY205, 0)=0, " ", ('Blocks A'!DP219-'Pre-1.095 (Hard Copy)'!BY205))</f>
        <v> </v>
      </c>
      <c r="BZ205" s="1014" t="str">
        <f>IF(IFERROR('Blocks A'!DQ219-'Pre-1.095 (Hard Copy)'!BZ205, 0)=0, " ", ('Blocks A'!DQ219-'Pre-1.095 (Hard Copy)'!BZ205))</f>
        <v> </v>
      </c>
      <c r="CA205" s="1014" t="str">
        <f>IF(IFERROR('Blocks A'!DR219-'Pre-1.095 (Hard Copy)'!CA205, 0)=0, " ", ('Blocks A'!DR219-'Pre-1.095 (Hard Copy)'!CA205))</f>
        <v> </v>
      </c>
      <c r="CB205" s="1014" t="str">
        <f>IF(IFERROR('Blocks A'!DS219-'Pre-1.095 (Hard Copy)'!CB205, 0)=0, " ", ('Blocks A'!DS219-'Pre-1.095 (Hard Copy)'!CB205))</f>
        <v> </v>
      </c>
      <c r="CC205" s="1014" t="str">
        <f>IF(IFERROR('Blocks A'!DT219-'Pre-1.095 (Hard Copy)'!CC205, 0)=0, " ", ('Blocks A'!DT219-'Pre-1.095 (Hard Copy)'!CC205))</f>
        <v>+688</v>
      </c>
      <c r="CD205" s="1014" t="str">
        <f>IF(IFERROR('Blocks A'!DU219-'Pre-1.095 (Hard Copy)'!CD205, 0)=0, " ", ('Blocks A'!DU219-'Pre-1.095 (Hard Copy)'!CD205))</f>
        <v>+1,782</v>
      </c>
      <c r="CE205" s="1014" t="str">
        <f>IF(IFERROR('Blocks A'!DX219-'Pre-1.095 (Hard Copy)'!CE205, 0)=0, " ", ('Blocks A'!DX219-'Pre-1.095 (Hard Copy)'!CE205))</f>
        <v>+2,525</v>
      </c>
      <c r="CF205" s="1014" t="str">
        <f>IF(IFERROR('Blocks A'!DY219-'Pre-1.095 (Hard Copy)'!CF205, 0)=0, " ", ('Blocks A'!DY219-'Pre-1.095 (Hard Copy)'!CF205))</f>
        <v>+392,821</v>
      </c>
      <c r="CG205" s="1016" t="str">
        <f>IF(IFERROR('Blocks A'!DZ219-'Pre-1.095 (Hard Copy)'!CG205, 0)=0, " ", ('Blocks A'!DZ219-'Pre-1.095 (Hard Copy)'!CG205))</f>
        <v>+0.3928</v>
      </c>
      <c r="CH205" s="1015" t="str">
        <f>IF(IFERROR('Blocks A'!DV219-'Pre-1.095 (Hard Copy)'!CH205, 0)=0, " ", ('Blocks A'!DV219-'Pre-1.095 (Hard Copy)'!CH205))</f>
        <v>+82.6</v>
      </c>
      <c r="CI205" s="1015" t="str">
        <f>IF(IFERROR('Blocks A'!DW219-'Pre-1.095 (Hard Copy)'!CI205, 0)=0, " ", ('Blocks A'!DW219-'Pre-1.095 (Hard Copy)'!CI205))</f>
        <v>+659.4</v>
      </c>
      <c r="CJ205" s="1014" t="str">
        <f>IF(IFERROR('Blocks A'!EA219-'Pre-1.095 (Hard Copy)'!CJ205, 0)=0, " ", ('Blocks A'!EA219-'Pre-1.095 (Hard Copy)'!CJ205))</f>
        <v>+2,605</v>
      </c>
      <c r="CK205" s="1017" t="str">
        <f>IF(IFERROR('Blocks A'!EB219-'Pre-1.095 (Hard Copy)'!CK205, 0)=0, " ", ('Blocks A'!EB219-'Pre-1.095 (Hard Copy)'!CK205))</f>
        <v>+43.42</v>
      </c>
      <c r="CL205" s="1017" t="str">
        <f>IF(IFERROR('Blocks A'!EC219-'Pre-1.095 (Hard Copy)'!CL205, 0)=0, " ", ('Blocks A'!EC219-'Pre-1.095 (Hard Copy)'!CL205))</f>
        <v>+0.72</v>
      </c>
      <c r="CM205" s="1017" t="str">
        <f>IF(IFERROR('Blocks A'!EH219-'Pre-1.095 (Hard Copy)'!CM205, 0)=0, " ", ('Blocks A'!EH219-'Pre-1.095 (Hard Copy)'!CM205))</f>
        <v>+0.03</v>
      </c>
      <c r="CN205" s="1014" t="str">
        <f>IF(IFERROR('Blocks A'!ED219-'Pre-1.095 (Hard Copy)'!CN205, 0)=0, " ", ('Blocks A'!ED219-'Pre-1.095 (Hard Copy)'!CN205))</f>
        <v>+405,265</v>
      </c>
      <c r="CO205" s="1017" t="str">
        <f>IF(IFERROR('Blocks A'!EE219-'Pre-1.095 (Hard Copy)'!CO205, 0)=0, " ", ('Blocks A'!EE219-'Pre-1.095 (Hard Copy)'!CO205))</f>
        <v>+405.26</v>
      </c>
      <c r="CP205" s="1017" t="str">
        <f>IF(IFERROR('Blocks A'!EF219-'Pre-1.095 (Hard Copy)'!CP205, 0)=0, " ", ('Blocks A'!EF219-'Pre-1.095 (Hard Copy)'!CP205))</f>
        <v>+0.41</v>
      </c>
      <c r="CQ205" s="1016" t="str">
        <f>IF(IFERROR('Blocks A'!EG219-'Pre-1.095 (Hard Copy)'!CQ205, 0)=0, " ", ('Blocks A'!EG219-'Pre-1.095 (Hard Copy)'!CQ205))</f>
        <v>+0.4053</v>
      </c>
      <c r="CR205" s="1018" t="s">
        <v>12</v>
      </c>
    </row>
    <row r="206">
      <c r="B206" s="1019" t="s">
        <v>1075</v>
      </c>
      <c r="C206" s="969" t="s">
        <v>886</v>
      </c>
      <c r="D206" s="969">
        <v>1.0</v>
      </c>
      <c r="E206" s="969">
        <v>1.0</v>
      </c>
      <c r="F206" s="969">
        <v>1.0</v>
      </c>
      <c r="G206" s="1014" t="str">
        <f>IF(IFERROR('Blocks A'!G220-'Pre-1.095 (Hard Copy)'!G206, 0)=0, " ", ('Blocks A'!G220-'Pre-1.095 (Hard Copy)'!G206))</f>
        <v> </v>
      </c>
      <c r="H206" s="1014" t="str">
        <f>IF(IFERROR('Blocks A'!H220-'Pre-1.095 (Hard Copy)'!H206, 0)=0, " ", ('Blocks A'!H220-'Pre-1.095 (Hard Copy)'!H206))</f>
        <v> </v>
      </c>
      <c r="I206" s="1014" t="str">
        <f>IF(IFERROR('Blocks A'!I220-'Pre-1.095 (Hard Copy)'!I206, 0)=0, " ", ('Blocks A'!I220-'Pre-1.095 (Hard Copy)'!I206))</f>
        <v> </v>
      </c>
      <c r="J206" s="1014" t="str">
        <f>IF(IFERROR('Blocks A'!J220-'Pre-1.095 (Hard Copy)'!J206, 0)=0, " ", ('Blocks A'!J220-'Pre-1.095 (Hard Copy)'!J206))</f>
        <v> </v>
      </c>
      <c r="K206" s="1014" t="str">
        <f>IF(IFERROR('Blocks A'!K220-'Pre-1.095 (Hard Copy)'!K206, 0)=0, " ", ('Blocks A'!K220-'Pre-1.095 (Hard Copy)'!K206))</f>
        <v> </v>
      </c>
      <c r="L206" s="1014" t="str">
        <f>IF(IFERROR('Blocks A'!L220-'Pre-1.095 (Hard Copy)'!L206, 0)=0, " ", ('Blocks A'!L220-'Pre-1.095 (Hard Copy)'!L206))</f>
        <v> </v>
      </c>
      <c r="M206" s="1014" t="str">
        <f>IF(IFERROR('Blocks A'!N220-'Pre-1.095 (Hard Copy)'!M206, 0)=0, " ", ('Blocks A'!N220-'Pre-1.095 (Hard Copy)'!M206))</f>
        <v> </v>
      </c>
      <c r="N206" s="1014" t="str">
        <f>IF(IFERROR('Blocks A'!O220-'Pre-1.095 (Hard Copy)'!N206, 0)=0, " ", ('Blocks A'!O220-'Pre-1.095 (Hard Copy)'!N206))</f>
        <v> </v>
      </c>
      <c r="O206" s="1014" t="str">
        <f>IF(IFERROR('Blocks A'!P220-'Pre-1.095 (Hard Copy)'!O206, 0)=0, " ", ('Blocks A'!P220-'Pre-1.095 (Hard Copy)'!O206))</f>
        <v> </v>
      </c>
      <c r="P206" s="1014" t="str">
        <f>IF(IFERROR('Blocks A'!Q220-'Pre-1.095 (Hard Copy)'!P206, 0)=0, " ", ('Blocks A'!Q220-'Pre-1.095 (Hard Copy)'!P206))</f>
        <v> </v>
      </c>
      <c r="Q206" s="1014" t="str">
        <f>IF(IFERROR('Blocks A'!R220-'Pre-1.095 (Hard Copy)'!Q206, 0)=0, " ", ('Blocks A'!R220-'Pre-1.095 (Hard Copy)'!Q206))</f>
        <v> </v>
      </c>
      <c r="R206" s="1014" t="str">
        <f>IF(IFERROR('Blocks A'!S220-'Pre-1.095 (Hard Copy)'!R206, 0)=0, " ", ('Blocks A'!S220-'Pre-1.095 (Hard Copy)'!R206))</f>
        <v> </v>
      </c>
      <c r="S206" s="1014" t="str">
        <f>IF(IFERROR('Blocks A'!T220-'Pre-1.095 (Hard Copy)'!S206, 0)=0, " ", ('Blocks A'!T220-'Pre-1.095 (Hard Copy)'!S206))</f>
        <v> </v>
      </c>
      <c r="T206" s="1014" t="str">
        <f>IF(IFERROR('Blocks A'!M220-'Pre-1.095 (Hard Copy)'!T206, 0)=0, " ", ('Blocks A'!M220-'Pre-1.095 (Hard Copy)'!T206))</f>
        <v> </v>
      </c>
      <c r="U206" s="1014" t="str">
        <f>IF(IFERROR('Blocks A'!U220-'Pre-1.095 (Hard Copy)'!U206, 0)=0, " ", ('Blocks A'!U220-'Pre-1.095 (Hard Copy)'!U206))</f>
        <v> </v>
      </c>
      <c r="V206" s="1014" t="str">
        <f>IF(IFERROR('Blocks A'!V220-'Pre-1.095 (Hard Copy)'!V206, 0)=0, " ", ('Blocks A'!V220-'Pre-1.095 (Hard Copy)'!V206))</f>
        <v> </v>
      </c>
      <c r="W206" s="1014" t="str">
        <f>IF(IFERROR('Blocks A'!W220-'Pre-1.095 (Hard Copy)'!W206, 0)=0, " ", ('Blocks A'!W220-'Pre-1.095 (Hard Copy)'!W206))</f>
        <v> </v>
      </c>
      <c r="X206" s="1014" t="str">
        <f>IF(IFERROR('Blocks A'!X220-'Pre-1.095 (Hard Copy)'!X206, 0)=0, " ", ('Blocks A'!X220-'Pre-1.095 (Hard Copy)'!X206))</f>
        <v> </v>
      </c>
      <c r="Y206" s="1014" t="str">
        <f>IF(IFERROR('Blocks A'!AC220-'Pre-1.095 (Hard Copy)'!Y206, 0)=0, " ", ('Blocks A'!AC220-'Pre-1.095 (Hard Copy)'!Y206))</f>
        <v> </v>
      </c>
      <c r="Z206" s="1014" t="str">
        <f>IF(IFERROR('Blocks A'!Y220-'Pre-1.095 (Hard Copy)'!Z206, 0)=0, " ", ('Blocks A'!Y220-'Pre-1.095 (Hard Copy)'!Z206))</f>
        <v> </v>
      </c>
      <c r="AA206" s="1014" t="str">
        <f>IF(IFERROR('Blocks A'!Z220-'Pre-1.095 (Hard Copy)'!AA206, 0)=0, " ", ('Blocks A'!Z220-'Pre-1.095 (Hard Copy)'!AA206))</f>
        <v> </v>
      </c>
      <c r="AB206" s="1014" t="str">
        <f>IF(IFERROR('Blocks A'!AA220-'Pre-1.095 (Hard Copy)'!AB206, 0)=0, " ", ('Blocks A'!AA220-'Pre-1.095 (Hard Copy)'!AB206))</f>
        <v> </v>
      </c>
      <c r="AC206" s="1014" t="str">
        <f>IF(IFERROR('Blocks A'!AB220-'Pre-1.095 (Hard Copy)'!AC206, 0)=0, " ", ('Blocks A'!AB220-'Pre-1.095 (Hard Copy)'!AC206))</f>
        <v> </v>
      </c>
      <c r="AD206" s="1014" t="str">
        <f>IF(IFERROR('Blocks A'!AY220-'Pre-1.095 (Hard Copy)'!AD206, 0)=0, " ", ('Blocks A'!AY220-'Pre-1.095 (Hard Copy)'!AD206))</f>
        <v> </v>
      </c>
      <c r="AE206" s="1014" t="str">
        <f>IF(IFERROR('Blocks A'!AZ220-'Pre-1.095 (Hard Copy)'!AE206, 0)=0, " ", ('Blocks A'!AZ220-'Pre-1.095 (Hard Copy)'!AE206))</f>
        <v> </v>
      </c>
      <c r="AF206" s="1014" t="str">
        <f>IF(IFERROR('Blocks A'!BA220-'Pre-1.095 (Hard Copy)'!AF206, 0)=0, " ", ('Blocks A'!BA220-'Pre-1.095 (Hard Copy)'!AF206))</f>
        <v> </v>
      </c>
      <c r="AG206" s="1014" t="str">
        <f>IF(IFERROR('Blocks A'!BB220-'Pre-1.095 (Hard Copy)'!AG206, 0)=0, " ", ('Blocks A'!BB220-'Pre-1.095 (Hard Copy)'!AG206))</f>
        <v> </v>
      </c>
      <c r="AH206" s="1014" t="str">
        <f>IF(IFERROR('Blocks A'!BC220-'Pre-1.095 (Hard Copy)'!AH206, 0)=0, " ", ('Blocks A'!BC220-'Pre-1.095 (Hard Copy)'!AH206))</f>
        <v> </v>
      </c>
      <c r="AI206" s="1014" t="str">
        <f>IF(IFERROR('Blocks A'!BJ220-'Pre-1.095 (Hard Copy)'!AI206, 0)=0, " ", ('Blocks A'!BJ220-'Pre-1.095 (Hard Copy)'!AI206))</f>
        <v>+10</v>
      </c>
      <c r="AJ206" s="1014" t="str">
        <f>IF(IFERROR('Blocks A'!BD220-'Pre-1.095 (Hard Copy)'!AJ206, 0)=0, " ", ('Blocks A'!BD220-'Pre-1.095 (Hard Copy)'!AJ206))</f>
        <v> </v>
      </c>
      <c r="AK206" s="1014" t="str">
        <f>IF(IFERROR('Blocks A'!BE220-'Pre-1.095 (Hard Copy)'!AK206, 0)=0, " ", ('Blocks A'!BE220-'Pre-1.095 (Hard Copy)'!AK206))</f>
        <v> </v>
      </c>
      <c r="AL206" s="1014" t="str">
        <f>IF(IFERROR('Blocks A'!BF220-'Pre-1.095 (Hard Copy)'!AL206, 0)=0, " ", ('Blocks A'!BF220-'Pre-1.095 (Hard Copy)'!AL206))</f>
        <v> </v>
      </c>
      <c r="AM206" s="1014" t="str">
        <f>IF(IFERROR('Blocks A'!BG220-'Pre-1.095 (Hard Copy)'!AM206, 0)=0, " ", ('Blocks A'!BG220-'Pre-1.095 (Hard Copy)'!AM206))</f>
        <v> </v>
      </c>
      <c r="AN206" s="1014" t="str">
        <f>IF(IFERROR('Blocks A'!BH220-'Pre-1.095 (Hard Copy)'!AN206, 0)=0, " ", ('Blocks A'!BH220-'Pre-1.095 (Hard Copy)'!AN206))</f>
        <v> </v>
      </c>
      <c r="AO206" s="1014" t="str">
        <f>IF(IFERROR('Blocks A'!BI220-'Pre-1.095 (Hard Copy)'!AO206, 0)=0, " ", ('Blocks A'!BI220-'Pre-1.095 (Hard Copy)'!AO206))</f>
        <v> </v>
      </c>
      <c r="AP206" s="1014" t="str">
        <f>IF(IFERROR('Blocks A'!BK220-'Pre-1.095 (Hard Copy)'!AP206, 0)=0, " ", ('Blocks A'!BK220-'Pre-1.095 (Hard Copy)'!AP206))</f>
        <v> </v>
      </c>
      <c r="AQ206" s="1014" t="str">
        <f>IF(IFERROR('Blocks A'!BL220-'Pre-1.095 (Hard Copy)'!AQ206, 0)=0, " ", ('Blocks A'!BL220-'Pre-1.095 (Hard Copy)'!AQ206))</f>
        <v> </v>
      </c>
      <c r="AR206" s="1014" t="str">
        <f>IF(IFERROR('Blocks A'!BM220-'Pre-1.095 (Hard Copy)'!AR206, 0)=0, " ", ('Blocks A'!BM220-'Pre-1.095 (Hard Copy)'!AR206))</f>
        <v> </v>
      </c>
      <c r="AS206" s="1014" t="str">
        <f>IF(IFERROR('Blocks A'!BO220-'Pre-1.095 (Hard Copy)'!AS206, 0)=0, " ", ('Blocks A'!BO220-'Pre-1.095 (Hard Copy)'!AS206))</f>
        <v> </v>
      </c>
      <c r="AT206" s="1014" t="str">
        <f>IF(IFERROR('Blocks A'!BP220-'Pre-1.095 (Hard Copy)'!AT206, 0)=0, " ", ('Blocks A'!BP220-'Pre-1.095 (Hard Copy)'!AT206))</f>
        <v> </v>
      </c>
      <c r="AU206" s="1014" t="str">
        <f>IF(IFERROR('Blocks A'!BQ220-'Pre-1.095 (Hard Copy)'!AU206, 0)=0, " ", ('Blocks A'!BQ220-'Pre-1.095 (Hard Copy)'!AU206))</f>
        <v> </v>
      </c>
      <c r="AV206" s="1014" t="str">
        <f>IF(IFERROR('Blocks A'!BR220-'Pre-1.095 (Hard Copy)'!AV206, 0)=0, " ", ('Blocks A'!BR220-'Pre-1.095 (Hard Copy)'!AV206))</f>
        <v> </v>
      </c>
      <c r="AW206" s="1014" t="str">
        <f>IF(IFERROR('Blocks A'!BS220-'Pre-1.095 (Hard Copy)'!AW206, 0)=0, " ", ('Blocks A'!BS220-'Pre-1.095 (Hard Copy)'!AW206))</f>
        <v> </v>
      </c>
      <c r="AX206" s="1014" t="str">
        <f>IF(IFERROR('Blocks A'!BT220-'Pre-1.095 (Hard Copy)'!AX206, 0)=0, " ", ('Blocks A'!BT220-'Pre-1.095 (Hard Copy)'!AX206))</f>
        <v>+60</v>
      </c>
      <c r="AY206" s="1014" t="str">
        <f>IF(IFERROR('Blocks A'!BU220-'Pre-1.095 (Hard Copy)'!AY206, 0)=0, " ", ('Blocks A'!BU220-'Pre-1.095 (Hard Copy)'!AY206))</f>
        <v>+4</v>
      </c>
      <c r="AZ206" s="1014" t="str">
        <f>IF(IFERROR('Blocks A'!BW220-'Pre-1.095 (Hard Copy)'!AZ206, 0)=0, " ", ('Blocks A'!BW220-'Pre-1.095 (Hard Copy)'!AZ206))</f>
        <v>+300</v>
      </c>
      <c r="BA206" s="1014" t="str">
        <f>IF(IFERROR('Blocks A'!BX220-'Pre-1.095 (Hard Copy)'!BA206, 0)=0, " ", ('Blocks A'!BX220-'Pre-1.095 (Hard Copy)'!BA206))</f>
        <v> </v>
      </c>
      <c r="BB206" s="1014" t="str">
        <f>IF(IFERROR('Blocks A'!BY220-'Pre-1.095 (Hard Copy)'!BB206, 0)=0, " ", ('Blocks A'!BY220-'Pre-1.095 (Hard Copy)'!BB206))</f>
        <v>+19</v>
      </c>
      <c r="BC206" s="1015" t="str">
        <f>IF(IFERROR('Blocks A'!BZ220-'Pre-1.095 (Hard Copy)'!BC206, 0)=0, " ", ('Blocks A'!BZ220-'Pre-1.095 (Hard Copy)'!BC206))</f>
        <v> </v>
      </c>
      <c r="BD206" s="1014" t="str">
        <f>IF(IFERROR('Blocks A'!BV220-'Pre-1.095 (Hard Copy)'!BD206, 0)=0, " ", ('Blocks A'!BV220-'Pre-1.095 (Hard Copy)'!BD206))</f>
        <v> </v>
      </c>
      <c r="BE206" s="1014" t="str">
        <f>IF(IFERROR('Blocks A'!CB220-'Pre-1.095 (Hard Copy)'!BE206, 0)=0, " ", ('Blocks A'!CB220-'Pre-1.095 (Hard Copy)'!BE206))</f>
        <v>+20</v>
      </c>
      <c r="BF206" s="1014" t="str">
        <f>IF(IFERROR('Blocks A'!CC220-'Pre-1.095 (Hard Copy)'!BF206, 0)=0, " ", ('Blocks A'!CC220-'Pre-1.095 (Hard Copy)'!BF206))</f>
        <v>+3,111</v>
      </c>
      <c r="BG206" s="1016" t="str">
        <f>IF(IFERROR('Blocks A'!CD220-'Pre-1.095 (Hard Copy)'!BG206, 0)=0, " ", ('Blocks A'!CD220-'Pre-1.095 (Hard Copy)'!BG206))</f>
        <v>+0.0031</v>
      </c>
      <c r="BH206" s="1014" t="str">
        <f>IF(IFERROR('Blocks A'!CE220-'Pre-1.095 (Hard Copy)'!BH206, 0)=0, " ", ('Blocks A'!CE220-'Pre-1.095 (Hard Copy)'!BH206))</f>
        <v>+150</v>
      </c>
      <c r="BI206" s="1014" t="str">
        <f>IF(IFERROR('Blocks A'!CZ220-'Pre-1.095 (Hard Copy)'!BI206, 0)=0, " ", ('Blocks A'!CZ220-'Pre-1.095 (Hard Copy)'!BI206))</f>
        <v>+85</v>
      </c>
      <c r="BJ206" s="1014" t="str">
        <f>IF(IFERROR('Blocks A'!DA220-'Pre-1.095 (Hard Copy)'!BJ206, 0)=0, " ", ('Blocks A'!DA220-'Pre-1.095 (Hard Copy)'!BJ206))</f>
        <v>+50</v>
      </c>
      <c r="BK206" s="1014" t="str">
        <f>IF(IFERROR('Blocks A'!DB220-'Pre-1.095 (Hard Copy)'!BK206, 0)=0, " ", ('Blocks A'!DB220-'Pre-1.095 (Hard Copy)'!BK206))</f>
        <v>+30</v>
      </c>
      <c r="BL206" s="1014" t="str">
        <f>IF(IFERROR('Blocks A'!DC220-'Pre-1.095 (Hard Copy)'!BL206, 0)=0, " ", ('Blocks A'!DC220-'Pre-1.095 (Hard Copy)'!BL206))</f>
        <v> </v>
      </c>
      <c r="BM206" s="1014" t="str">
        <f>IF(IFERROR('Blocks A'!DD220-'Pre-1.095 (Hard Copy)'!BM206, 0)=0, " ", ('Blocks A'!DD220-'Pre-1.095 (Hard Copy)'!BM206))</f>
        <v> </v>
      </c>
      <c r="BN206" s="1014" t="str">
        <f>IF(IFERROR('Blocks A'!DE220-'Pre-1.095 (Hard Copy)'!BN206, 0)=0, " ", ('Blocks A'!DE220-'Pre-1.095 (Hard Copy)'!BN206))</f>
        <v> </v>
      </c>
      <c r="BO206" s="1014" t="str">
        <f>IF(IFERROR('Blocks A'!DF220-'Pre-1.095 (Hard Copy)'!BO206, 0)=0, " ", ('Blocks A'!DF220-'Pre-1.095 (Hard Copy)'!BO206))</f>
        <v> </v>
      </c>
      <c r="BP206" s="1014" t="str">
        <f>IF(IFERROR('Blocks A'!DG220-'Pre-1.095 (Hard Copy)'!BP206, 0)=0, " ", ('Blocks A'!DG220-'Pre-1.095 (Hard Copy)'!BP206))</f>
        <v> </v>
      </c>
      <c r="BQ206" s="1014" t="str">
        <f>IF(IFERROR('Blocks A'!DH220-'Pre-1.095 (Hard Copy)'!BQ206, 0)=0, " ", ('Blocks A'!DH220-'Pre-1.095 (Hard Copy)'!BQ206))</f>
        <v> </v>
      </c>
      <c r="BR206" s="1014" t="str">
        <f>IF(IFERROR('Blocks A'!DI220-'Pre-1.095 (Hard Copy)'!BR206, 0)=0, " ", ('Blocks A'!DI220-'Pre-1.095 (Hard Copy)'!BR206))</f>
        <v> </v>
      </c>
      <c r="BS206" s="1014" t="str">
        <f>IF(IFERROR('Blocks A'!DJ220-'Pre-1.095 (Hard Copy)'!BS206, 0)=0, " ", ('Blocks A'!DJ220-'Pre-1.095 (Hard Copy)'!BS206))</f>
        <v>+152</v>
      </c>
      <c r="BT206" s="1014" t="str">
        <f>IF(IFERROR('Blocks A'!DK220-'Pre-1.095 (Hard Copy)'!BT206, 0)=0, " ", ('Blocks A'!DK220-'Pre-1.095 (Hard Copy)'!BT206))</f>
        <v>+156</v>
      </c>
      <c r="BU206" s="1014" t="str">
        <f>IF(IFERROR('Blocks A'!DL220-'Pre-1.095 (Hard Copy)'!BU206, 0)=0, " ", ('Blocks A'!DL220-'Pre-1.095 (Hard Copy)'!BU206))</f>
        <v>+125</v>
      </c>
      <c r="BV206" s="1014" t="str">
        <f>IF(IFERROR('Blocks A'!DM220-'Pre-1.095 (Hard Copy)'!BV206, 0)=0, " ", ('Blocks A'!DM220-'Pre-1.095 (Hard Copy)'!BV206))</f>
        <v> </v>
      </c>
      <c r="BW206" s="1014" t="str">
        <f>IF(IFERROR('Blocks A'!DN220-'Pre-1.095 (Hard Copy)'!BW206, 0)=0, " ", ('Blocks A'!DN220-'Pre-1.095 (Hard Copy)'!BW206))</f>
        <v> </v>
      </c>
      <c r="BX206" s="1014" t="str">
        <f>IF(IFERROR('Blocks A'!DO220-'Pre-1.095 (Hard Copy)'!BX206, 0)=0, " ", ('Blocks A'!DO220-'Pre-1.095 (Hard Copy)'!BX206))</f>
        <v> </v>
      </c>
      <c r="BY206" s="1014" t="str">
        <f>IF(IFERROR('Blocks A'!DP220-'Pre-1.095 (Hard Copy)'!BY206, 0)=0, " ", ('Blocks A'!DP220-'Pre-1.095 (Hard Copy)'!BY206))</f>
        <v> </v>
      </c>
      <c r="BZ206" s="1014" t="str">
        <f>IF(IFERROR('Blocks A'!DQ220-'Pre-1.095 (Hard Copy)'!BZ206, 0)=0, " ", ('Blocks A'!DQ220-'Pre-1.095 (Hard Copy)'!BZ206))</f>
        <v> </v>
      </c>
      <c r="CA206" s="1014" t="str">
        <f>IF(IFERROR('Blocks A'!DR220-'Pre-1.095 (Hard Copy)'!CA206, 0)=0, " ", ('Blocks A'!DR220-'Pre-1.095 (Hard Copy)'!CA206))</f>
        <v> </v>
      </c>
      <c r="CB206" s="1014" t="str">
        <f>IF(IFERROR('Blocks A'!DS220-'Pre-1.095 (Hard Copy)'!CB206, 0)=0, " ", ('Blocks A'!DS220-'Pre-1.095 (Hard Copy)'!CB206))</f>
        <v> </v>
      </c>
      <c r="CC206" s="1014" t="str">
        <f>IF(IFERROR('Blocks A'!DT220-'Pre-1.095 (Hard Copy)'!CC206, 0)=0, " ", ('Blocks A'!DT220-'Pre-1.095 (Hard Copy)'!CC206))</f>
        <v>+165</v>
      </c>
      <c r="CD206" s="1014" t="str">
        <f>IF(IFERROR('Blocks A'!DU220-'Pre-1.095 (Hard Copy)'!CD206, 0)=0, " ", ('Blocks A'!DU220-'Pre-1.095 (Hard Copy)'!CD206))</f>
        <v>+433</v>
      </c>
      <c r="CE206" s="1014" t="str">
        <f>IF(IFERROR('Blocks A'!DX220-'Pre-1.095 (Hard Copy)'!CE206, 0)=0, " ", ('Blocks A'!DX220-'Pre-1.095 (Hard Copy)'!CE206))</f>
        <v>+631</v>
      </c>
      <c r="CF206" s="1014" t="str">
        <f>IF(IFERROR('Blocks A'!DY220-'Pre-1.095 (Hard Copy)'!CF206, 0)=0, " ", ('Blocks A'!DY220-'Pre-1.095 (Hard Copy)'!CF206))</f>
        <v>+98,130</v>
      </c>
      <c r="CG206" s="1016" t="str">
        <f>IF(IFERROR('Blocks A'!DZ220-'Pre-1.095 (Hard Copy)'!CG206, 0)=0, " ", ('Blocks A'!DZ220-'Pre-1.095 (Hard Copy)'!CG206))</f>
        <v>+0.0981</v>
      </c>
      <c r="CH206" s="1015" t="str">
        <f>IF(IFERROR('Blocks A'!DV220-'Pre-1.095 (Hard Copy)'!CH206, 0)=0, " ", ('Blocks A'!DV220-'Pre-1.095 (Hard Copy)'!CH206))</f>
        <v>+19.8</v>
      </c>
      <c r="CI206" s="1015" t="str">
        <f>IF(IFERROR('Blocks A'!DW220-'Pre-1.095 (Hard Copy)'!CI206, 0)=0, " ", ('Blocks A'!DW220-'Pre-1.095 (Hard Copy)'!CI206))</f>
        <v>+160.2</v>
      </c>
      <c r="CJ206" s="1014" t="str">
        <f>IF(IFERROR('Blocks A'!EA220-'Pre-1.095 (Hard Copy)'!CJ206, 0)=0, " ", ('Blocks A'!EA220-'Pre-1.095 (Hard Copy)'!CJ206))</f>
        <v>+651</v>
      </c>
      <c r="CK206" s="1017" t="str">
        <f>IF(IFERROR('Blocks A'!EB220-'Pre-1.095 (Hard Copy)'!CK206, 0)=0, " ", ('Blocks A'!EB220-'Pre-1.095 (Hard Copy)'!CK206))</f>
        <v>+10.85</v>
      </c>
      <c r="CL206" s="1017" t="str">
        <f>IF(IFERROR('Blocks A'!EC220-'Pre-1.095 (Hard Copy)'!CL206, 0)=0, " ", ('Blocks A'!EC220-'Pre-1.095 (Hard Copy)'!CL206))</f>
        <v>+0.18</v>
      </c>
      <c r="CM206" s="1017" t="str">
        <f>IF(IFERROR('Blocks A'!EH220-'Pre-1.095 (Hard Copy)'!CM206, 0)=0, " ", ('Blocks A'!EH220-'Pre-1.095 (Hard Copy)'!CM206))</f>
        <v>+0.01</v>
      </c>
      <c r="CN206" s="1014" t="str">
        <f>IF(IFERROR('Blocks A'!ED220-'Pre-1.095 (Hard Copy)'!CN206, 0)=0, " ", ('Blocks A'!ED220-'Pre-1.095 (Hard Copy)'!CN206))</f>
        <v>+101,241</v>
      </c>
      <c r="CO206" s="1017" t="str">
        <f>IF(IFERROR('Blocks A'!EE220-'Pre-1.095 (Hard Copy)'!CO206, 0)=0, " ", ('Blocks A'!EE220-'Pre-1.095 (Hard Copy)'!CO206))</f>
        <v>+101.24</v>
      </c>
      <c r="CP206" s="1017" t="str">
        <f>IF(IFERROR('Blocks A'!EF220-'Pre-1.095 (Hard Copy)'!CP206, 0)=0, " ", ('Blocks A'!EF220-'Pre-1.095 (Hard Copy)'!CP206))</f>
        <v>+0.10</v>
      </c>
      <c r="CQ206" s="1016" t="str">
        <f>IF(IFERROR('Blocks A'!EG220-'Pre-1.095 (Hard Copy)'!CQ206, 0)=0, " ", ('Blocks A'!EG220-'Pre-1.095 (Hard Copy)'!CQ206))</f>
        <v>+0.1012</v>
      </c>
      <c r="CR206" s="1018" t="s">
        <v>12</v>
      </c>
    </row>
    <row r="207">
      <c r="B207" s="1013" t="s">
        <v>1076</v>
      </c>
      <c r="C207" s="969" t="s">
        <v>886</v>
      </c>
      <c r="D207" s="969">
        <v>1.0</v>
      </c>
      <c r="E207" s="969">
        <v>1.0</v>
      </c>
      <c r="F207" s="969">
        <v>1.0</v>
      </c>
      <c r="G207" s="1014" t="str">
        <f>IF(IFERROR('Blocks A'!G221-'Pre-1.095 (Hard Copy)'!G207, 0)=0, " ", ('Blocks A'!G221-'Pre-1.095 (Hard Copy)'!G207))</f>
        <v> </v>
      </c>
      <c r="H207" s="1014" t="str">
        <f>IF(IFERROR('Blocks A'!H221-'Pre-1.095 (Hard Copy)'!H207, 0)=0, " ", ('Blocks A'!H221-'Pre-1.095 (Hard Copy)'!H207))</f>
        <v> </v>
      </c>
      <c r="I207" s="1014" t="str">
        <f>IF(IFERROR('Blocks A'!I221-'Pre-1.095 (Hard Copy)'!I207, 0)=0, " ", ('Blocks A'!I221-'Pre-1.095 (Hard Copy)'!I207))</f>
        <v> </v>
      </c>
      <c r="J207" s="1014" t="str">
        <f>IF(IFERROR('Blocks A'!J221-'Pre-1.095 (Hard Copy)'!J207, 0)=0, " ", ('Blocks A'!J221-'Pre-1.095 (Hard Copy)'!J207))</f>
        <v> </v>
      </c>
      <c r="K207" s="1014" t="str">
        <f>IF(IFERROR('Blocks A'!K221-'Pre-1.095 (Hard Copy)'!K207, 0)=0, " ", ('Blocks A'!K221-'Pre-1.095 (Hard Copy)'!K207))</f>
        <v> </v>
      </c>
      <c r="L207" s="1014" t="str">
        <f>IF(IFERROR('Blocks A'!L221-'Pre-1.095 (Hard Copy)'!L207, 0)=0, " ", ('Blocks A'!L221-'Pre-1.095 (Hard Copy)'!L207))</f>
        <v> </v>
      </c>
      <c r="M207" s="1014" t="str">
        <f>IF(IFERROR('Blocks A'!N221-'Pre-1.095 (Hard Copy)'!M207, 0)=0, " ", ('Blocks A'!N221-'Pre-1.095 (Hard Copy)'!M207))</f>
        <v> </v>
      </c>
      <c r="N207" s="1014" t="str">
        <f>IF(IFERROR('Blocks A'!O221-'Pre-1.095 (Hard Copy)'!N207, 0)=0, " ", ('Blocks A'!O221-'Pre-1.095 (Hard Copy)'!N207))</f>
        <v> </v>
      </c>
      <c r="O207" s="1014" t="str">
        <f>IF(IFERROR('Blocks A'!P221-'Pre-1.095 (Hard Copy)'!O207, 0)=0, " ", ('Blocks A'!P221-'Pre-1.095 (Hard Copy)'!O207))</f>
        <v> </v>
      </c>
      <c r="P207" s="1014" t="str">
        <f>IF(IFERROR('Blocks A'!Q221-'Pre-1.095 (Hard Copy)'!P207, 0)=0, " ", ('Blocks A'!Q221-'Pre-1.095 (Hard Copy)'!P207))</f>
        <v> </v>
      </c>
      <c r="Q207" s="1014" t="str">
        <f>IF(IFERROR('Blocks A'!R221-'Pre-1.095 (Hard Copy)'!Q207, 0)=0, " ", ('Blocks A'!R221-'Pre-1.095 (Hard Copy)'!Q207))</f>
        <v> </v>
      </c>
      <c r="R207" s="1014" t="str">
        <f>IF(IFERROR('Blocks A'!S221-'Pre-1.095 (Hard Copy)'!R207, 0)=0, " ", ('Blocks A'!S221-'Pre-1.095 (Hard Copy)'!R207))</f>
        <v> </v>
      </c>
      <c r="S207" s="1014" t="str">
        <f>IF(IFERROR('Blocks A'!T221-'Pre-1.095 (Hard Copy)'!S207, 0)=0, " ", ('Blocks A'!T221-'Pre-1.095 (Hard Copy)'!S207))</f>
        <v> </v>
      </c>
      <c r="T207" s="1014" t="str">
        <f>IF(IFERROR('Blocks A'!M221-'Pre-1.095 (Hard Copy)'!T207, 0)=0, " ", ('Blocks A'!M221-'Pre-1.095 (Hard Copy)'!T207))</f>
        <v> </v>
      </c>
      <c r="U207" s="1014" t="str">
        <f>IF(IFERROR('Blocks A'!U221-'Pre-1.095 (Hard Copy)'!U207, 0)=0, " ", ('Blocks A'!U221-'Pre-1.095 (Hard Copy)'!U207))</f>
        <v> </v>
      </c>
      <c r="V207" s="1014" t="str">
        <f>IF(IFERROR('Blocks A'!V221-'Pre-1.095 (Hard Copy)'!V207, 0)=0, " ", ('Blocks A'!V221-'Pre-1.095 (Hard Copy)'!V207))</f>
        <v> </v>
      </c>
      <c r="W207" s="1014" t="str">
        <f>IF(IFERROR('Blocks A'!W221-'Pre-1.095 (Hard Copy)'!W207, 0)=0, " ", ('Blocks A'!W221-'Pre-1.095 (Hard Copy)'!W207))</f>
        <v> </v>
      </c>
      <c r="X207" s="1014" t="str">
        <f>IF(IFERROR('Blocks A'!X221-'Pre-1.095 (Hard Copy)'!X207, 0)=0, " ", ('Blocks A'!X221-'Pre-1.095 (Hard Copy)'!X207))</f>
        <v> </v>
      </c>
      <c r="Y207" s="1014" t="str">
        <f>IF(IFERROR('Blocks A'!AC221-'Pre-1.095 (Hard Copy)'!Y207, 0)=0, " ", ('Blocks A'!AC221-'Pre-1.095 (Hard Copy)'!Y207))</f>
        <v> </v>
      </c>
      <c r="Z207" s="1014" t="str">
        <f>IF(IFERROR('Blocks A'!Y221-'Pre-1.095 (Hard Copy)'!Z207, 0)=0, " ", ('Blocks A'!Y221-'Pre-1.095 (Hard Copy)'!Z207))</f>
        <v> </v>
      </c>
      <c r="AA207" s="1014" t="str">
        <f>IF(IFERROR('Blocks A'!Z221-'Pre-1.095 (Hard Copy)'!AA207, 0)=0, " ", ('Blocks A'!Z221-'Pre-1.095 (Hard Copy)'!AA207))</f>
        <v> </v>
      </c>
      <c r="AB207" s="1014" t="str">
        <f>IF(IFERROR('Blocks A'!AA221-'Pre-1.095 (Hard Copy)'!AB207, 0)=0, " ", ('Blocks A'!AA221-'Pre-1.095 (Hard Copy)'!AB207))</f>
        <v> </v>
      </c>
      <c r="AC207" s="1014" t="str">
        <f>IF(IFERROR('Blocks A'!AB221-'Pre-1.095 (Hard Copy)'!AC207, 0)=0, " ", ('Blocks A'!AB221-'Pre-1.095 (Hard Copy)'!AC207))</f>
        <v> </v>
      </c>
      <c r="AD207" s="1014" t="str">
        <f>IF(IFERROR('Blocks A'!AY221-'Pre-1.095 (Hard Copy)'!AD207, 0)=0, " ", ('Blocks A'!AY221-'Pre-1.095 (Hard Copy)'!AD207))</f>
        <v>+100</v>
      </c>
      <c r="AE207" s="1014" t="str">
        <f>IF(IFERROR('Blocks A'!AZ221-'Pre-1.095 (Hard Copy)'!AE207, 0)=0, " ", ('Blocks A'!AZ221-'Pre-1.095 (Hard Copy)'!AE207))</f>
        <v> </v>
      </c>
      <c r="AF207" s="1014" t="str">
        <f>IF(IFERROR('Blocks A'!BA221-'Pre-1.095 (Hard Copy)'!AF207, 0)=0, " ", ('Blocks A'!BA221-'Pre-1.095 (Hard Copy)'!AF207))</f>
        <v> </v>
      </c>
      <c r="AG207" s="1014" t="str">
        <f>IF(IFERROR('Blocks A'!BB221-'Pre-1.095 (Hard Copy)'!AG207, 0)=0, " ", ('Blocks A'!BB221-'Pre-1.095 (Hard Copy)'!AG207))</f>
        <v> </v>
      </c>
      <c r="AH207" s="1014" t="str">
        <f>IF(IFERROR('Blocks A'!BC221-'Pre-1.095 (Hard Copy)'!AH207, 0)=0, " ", ('Blocks A'!BC221-'Pre-1.095 (Hard Copy)'!AH207))</f>
        <v> </v>
      </c>
      <c r="AI207" s="1014" t="str">
        <f>IF(IFERROR('Blocks A'!BJ221-'Pre-1.095 (Hard Copy)'!AI207, 0)=0, " ", ('Blocks A'!BJ221-'Pre-1.095 (Hard Copy)'!AI207))</f>
        <v>+10</v>
      </c>
      <c r="AJ207" s="1014" t="str">
        <f>IF(IFERROR('Blocks A'!BD221-'Pre-1.095 (Hard Copy)'!AJ207, 0)=0, " ", ('Blocks A'!BD221-'Pre-1.095 (Hard Copy)'!AJ207))</f>
        <v> </v>
      </c>
      <c r="AK207" s="1014" t="str">
        <f>IF(IFERROR('Blocks A'!BE221-'Pre-1.095 (Hard Copy)'!AK207, 0)=0, " ", ('Blocks A'!BE221-'Pre-1.095 (Hard Copy)'!AK207))</f>
        <v> </v>
      </c>
      <c r="AL207" s="1014" t="str">
        <f>IF(IFERROR('Blocks A'!BF221-'Pre-1.095 (Hard Copy)'!AL207, 0)=0, " ", ('Blocks A'!BF221-'Pre-1.095 (Hard Copy)'!AL207))</f>
        <v> </v>
      </c>
      <c r="AM207" s="1014" t="str">
        <f>IF(IFERROR('Blocks A'!BG221-'Pre-1.095 (Hard Copy)'!AM207, 0)=0, " ", ('Blocks A'!BG221-'Pre-1.095 (Hard Copy)'!AM207))</f>
        <v> </v>
      </c>
      <c r="AN207" s="1014" t="str">
        <f>IF(IFERROR('Blocks A'!BH221-'Pre-1.095 (Hard Copy)'!AN207, 0)=0, " ", ('Blocks A'!BH221-'Pre-1.095 (Hard Copy)'!AN207))</f>
        <v> </v>
      </c>
      <c r="AO207" s="1014" t="str">
        <f>IF(IFERROR('Blocks A'!BI221-'Pre-1.095 (Hard Copy)'!AO207, 0)=0, " ", ('Blocks A'!BI221-'Pre-1.095 (Hard Copy)'!AO207))</f>
        <v> </v>
      </c>
      <c r="AP207" s="1014" t="str">
        <f>IF(IFERROR('Blocks A'!BK221-'Pre-1.095 (Hard Copy)'!AP207, 0)=0, " ", ('Blocks A'!BK221-'Pre-1.095 (Hard Copy)'!AP207))</f>
        <v> </v>
      </c>
      <c r="AQ207" s="1014" t="str">
        <f>IF(IFERROR('Blocks A'!BL221-'Pre-1.095 (Hard Copy)'!AQ207, 0)=0, " ", ('Blocks A'!BL221-'Pre-1.095 (Hard Copy)'!AQ207))</f>
        <v> </v>
      </c>
      <c r="AR207" s="1014" t="str">
        <f>IF(IFERROR('Blocks A'!BM221-'Pre-1.095 (Hard Copy)'!AR207, 0)=0, " ", ('Blocks A'!BM221-'Pre-1.095 (Hard Copy)'!AR207))</f>
        <v> </v>
      </c>
      <c r="AS207" s="1014" t="str">
        <f>IF(IFERROR('Blocks A'!BO221-'Pre-1.095 (Hard Copy)'!AS207, 0)=0, " ", ('Blocks A'!BO221-'Pre-1.095 (Hard Copy)'!AS207))</f>
        <v> </v>
      </c>
      <c r="AT207" s="1014" t="str">
        <f>IF(IFERROR('Blocks A'!BP221-'Pre-1.095 (Hard Copy)'!AT207, 0)=0, " ", ('Blocks A'!BP221-'Pre-1.095 (Hard Copy)'!AT207))</f>
        <v> </v>
      </c>
      <c r="AU207" s="1014" t="str">
        <f>IF(IFERROR('Blocks A'!BQ221-'Pre-1.095 (Hard Copy)'!AU207, 0)=0, " ", ('Blocks A'!BQ221-'Pre-1.095 (Hard Copy)'!AU207))</f>
        <v> </v>
      </c>
      <c r="AV207" s="1014" t="str">
        <f>IF(IFERROR('Blocks A'!BR221-'Pre-1.095 (Hard Copy)'!AV207, 0)=0, " ", ('Blocks A'!BR221-'Pre-1.095 (Hard Copy)'!AV207))</f>
        <v> </v>
      </c>
      <c r="AW207" s="1014" t="str">
        <f>IF(IFERROR('Blocks A'!BS221-'Pre-1.095 (Hard Copy)'!AW207, 0)=0, " ", ('Blocks A'!BS221-'Pre-1.095 (Hard Copy)'!AW207))</f>
        <v> </v>
      </c>
      <c r="AX207" s="1014" t="str">
        <f>IF(IFERROR('Blocks A'!BT221-'Pre-1.095 (Hard Copy)'!AX207, 0)=0, " ", ('Blocks A'!BT221-'Pre-1.095 (Hard Copy)'!AX207))</f>
        <v>+2,060</v>
      </c>
      <c r="AY207" s="1014" t="str">
        <f>IF(IFERROR('Blocks A'!BU221-'Pre-1.095 (Hard Copy)'!AY207, 0)=0, " ", ('Blocks A'!BU221-'Pre-1.095 (Hard Copy)'!AY207))</f>
        <v>+132</v>
      </c>
      <c r="AZ207" s="1014" t="str">
        <f>IF(IFERROR('Blocks A'!BW221-'Pre-1.095 (Hard Copy)'!AZ207, 0)=0, " ", ('Blocks A'!BW221-'Pre-1.095 (Hard Copy)'!AZ207))</f>
        <v>+10,300</v>
      </c>
      <c r="BA207" s="1014" t="str">
        <f>IF(IFERROR('Blocks A'!BX221-'Pre-1.095 (Hard Copy)'!BA207, 0)=0, " ", ('Blocks A'!BX221-'Pre-1.095 (Hard Copy)'!BA207))</f>
        <v> </v>
      </c>
      <c r="BB207" s="1014" t="str">
        <f>IF(IFERROR('Blocks A'!BY221-'Pre-1.095 (Hard Copy)'!BB207, 0)=0, " ", ('Blocks A'!BY221-'Pre-1.095 (Hard Copy)'!BB207))</f>
        <v>+659</v>
      </c>
      <c r="BC207" s="1015" t="str">
        <f>IF(IFERROR('Blocks A'!BZ221-'Pre-1.095 (Hard Copy)'!BC207, 0)=0, " ", ('Blocks A'!BZ221-'Pre-1.095 (Hard Copy)'!BC207))</f>
        <v> </v>
      </c>
      <c r="BD207" s="1014" t="str">
        <f>IF(IFERROR('Blocks A'!BV221-'Pre-1.095 (Hard Copy)'!BD207, 0)=0, " ", ('Blocks A'!BV221-'Pre-1.095 (Hard Copy)'!BD207))</f>
        <v> </v>
      </c>
      <c r="BE207" s="1014" t="str">
        <f>IF(IFERROR('Blocks A'!CB221-'Pre-1.095 (Hard Copy)'!BE207, 0)=0, " ", ('Blocks A'!CB221-'Pre-1.095 (Hard Copy)'!BE207))</f>
        <v>+120</v>
      </c>
      <c r="BF207" s="1014" t="str">
        <f>IF(IFERROR('Blocks A'!CC221-'Pre-1.095 (Hard Copy)'!BF207, 0)=0, " ", ('Blocks A'!CC221-'Pre-1.095 (Hard Copy)'!BF207))</f>
        <v>+18,667</v>
      </c>
      <c r="BG207" s="1016" t="str">
        <f>IF(IFERROR('Blocks A'!CD221-'Pre-1.095 (Hard Copy)'!BG207, 0)=0, " ", ('Blocks A'!CD221-'Pre-1.095 (Hard Copy)'!BG207))</f>
        <v>+0.0187</v>
      </c>
      <c r="BH207" s="1014" t="str">
        <f>IF(IFERROR('Blocks A'!CE221-'Pre-1.095 (Hard Copy)'!BH207, 0)=0, " ", ('Blocks A'!CE221-'Pre-1.095 (Hard Copy)'!BH207))</f>
        <v>+450</v>
      </c>
      <c r="BI207" s="1014" t="str">
        <f>IF(IFERROR('Blocks A'!CZ221-'Pre-1.095 (Hard Copy)'!BI207, 0)=0, " ", ('Blocks A'!CZ221-'Pre-1.095 (Hard Copy)'!BI207))</f>
        <v>+2,195</v>
      </c>
      <c r="BJ207" s="1014" t="str">
        <f>IF(IFERROR('Blocks A'!DA221-'Pre-1.095 (Hard Copy)'!BJ207, 0)=0, " ", ('Blocks A'!DA221-'Pre-1.095 (Hard Copy)'!BJ207))</f>
        <v>+50</v>
      </c>
      <c r="BK207" s="1014" t="str">
        <f>IF(IFERROR('Blocks A'!DB221-'Pre-1.095 (Hard Copy)'!BK207, 0)=0, " ", ('Blocks A'!DB221-'Pre-1.095 (Hard Copy)'!BK207))</f>
        <v>+30</v>
      </c>
      <c r="BL207" s="1014" t="str">
        <f>IF(IFERROR('Blocks A'!DC221-'Pre-1.095 (Hard Copy)'!BL207, 0)=0, " ", ('Blocks A'!DC221-'Pre-1.095 (Hard Copy)'!BL207))</f>
        <v> </v>
      </c>
      <c r="BM207" s="1014" t="str">
        <f>IF(IFERROR('Blocks A'!DD221-'Pre-1.095 (Hard Copy)'!BM207, 0)=0, " ", ('Blocks A'!DD221-'Pre-1.095 (Hard Copy)'!BM207))</f>
        <v> </v>
      </c>
      <c r="BN207" s="1014" t="str">
        <f>IF(IFERROR('Blocks A'!DE221-'Pre-1.095 (Hard Copy)'!BN207, 0)=0, " ", ('Blocks A'!DE221-'Pre-1.095 (Hard Copy)'!BN207))</f>
        <v> </v>
      </c>
      <c r="BO207" s="1014" t="str">
        <f>IF(IFERROR('Blocks A'!DF221-'Pre-1.095 (Hard Copy)'!BO207, 0)=0, " ", ('Blocks A'!DF221-'Pre-1.095 (Hard Copy)'!BO207))</f>
        <v> </v>
      </c>
      <c r="BP207" s="1014" t="str">
        <f>IF(IFERROR('Blocks A'!DG221-'Pre-1.095 (Hard Copy)'!BP207, 0)=0, " ", ('Blocks A'!DG221-'Pre-1.095 (Hard Copy)'!BP207))</f>
        <v> </v>
      </c>
      <c r="BQ207" s="1014" t="str">
        <f>IF(IFERROR('Blocks A'!DH221-'Pre-1.095 (Hard Copy)'!BQ207, 0)=0, " ", ('Blocks A'!DH221-'Pre-1.095 (Hard Copy)'!BQ207))</f>
        <v> </v>
      </c>
      <c r="BR207" s="1014" t="str">
        <f>IF(IFERROR('Blocks A'!DI221-'Pre-1.095 (Hard Copy)'!BR207, 0)=0, " ", ('Blocks A'!DI221-'Pre-1.095 (Hard Copy)'!BR207))</f>
        <v> </v>
      </c>
      <c r="BS207" s="1014" t="str">
        <f>IF(IFERROR('Blocks A'!DJ221-'Pre-1.095 (Hard Copy)'!BS207, 0)=0, " ", ('Blocks A'!DJ221-'Pre-1.095 (Hard Copy)'!BS207))</f>
        <v>+3,920</v>
      </c>
      <c r="BT207" s="1014" t="str">
        <f>IF(IFERROR('Blocks A'!DK221-'Pre-1.095 (Hard Copy)'!BT207, 0)=0, " ", ('Blocks A'!DK221-'Pre-1.095 (Hard Copy)'!BT207))</f>
        <v>+156</v>
      </c>
      <c r="BU207" s="1014" t="str">
        <f>IF(IFERROR('Blocks A'!DL221-'Pre-1.095 (Hard Copy)'!BU207, 0)=0, " ", ('Blocks A'!DL221-'Pre-1.095 (Hard Copy)'!BU207))</f>
        <v>+125</v>
      </c>
      <c r="BV207" s="1014" t="str">
        <f>IF(IFERROR('Blocks A'!DM221-'Pre-1.095 (Hard Copy)'!BV207, 0)=0, " ", ('Blocks A'!DM221-'Pre-1.095 (Hard Copy)'!BV207))</f>
        <v> </v>
      </c>
      <c r="BW207" s="1014" t="str">
        <f>IF(IFERROR('Blocks A'!DN221-'Pre-1.095 (Hard Copy)'!BW207, 0)=0, " ", ('Blocks A'!DN221-'Pre-1.095 (Hard Copy)'!BW207))</f>
        <v> </v>
      </c>
      <c r="BX207" s="1014" t="str">
        <f>IF(IFERROR('Blocks A'!DO221-'Pre-1.095 (Hard Copy)'!BX207, 0)=0, " ", ('Blocks A'!DO221-'Pre-1.095 (Hard Copy)'!BX207))</f>
        <v> </v>
      </c>
      <c r="BY207" s="1014" t="str">
        <f>IF(IFERROR('Blocks A'!DP221-'Pre-1.095 (Hard Copy)'!BY207, 0)=0, " ", ('Blocks A'!DP221-'Pre-1.095 (Hard Copy)'!BY207))</f>
        <v> </v>
      </c>
      <c r="BZ207" s="1014" t="str">
        <f>IF(IFERROR('Blocks A'!DQ221-'Pre-1.095 (Hard Copy)'!BZ207, 0)=0, " ", ('Blocks A'!DQ221-'Pre-1.095 (Hard Copy)'!BZ207))</f>
        <v> </v>
      </c>
      <c r="CA207" s="1014" t="str">
        <f>IF(IFERROR('Blocks A'!DR221-'Pre-1.095 (Hard Copy)'!CA207, 0)=0, " ", ('Blocks A'!DR221-'Pre-1.095 (Hard Copy)'!CA207))</f>
        <v> </v>
      </c>
      <c r="CB207" s="1014" t="str">
        <f>IF(IFERROR('Blocks A'!DS221-'Pre-1.095 (Hard Copy)'!CB207, 0)=0, " ", ('Blocks A'!DS221-'Pre-1.095 (Hard Copy)'!CB207))</f>
        <v> </v>
      </c>
      <c r="CC207" s="1014" t="str">
        <f>IF(IFERROR('Blocks A'!DT221-'Pre-1.095 (Hard Copy)'!CC207, 0)=0, " ", ('Blocks A'!DT221-'Pre-1.095 (Hard Copy)'!CC207))</f>
        <v>+2,275</v>
      </c>
      <c r="CD207" s="1014" t="str">
        <f>IF(IFERROR('Blocks A'!DU221-'Pre-1.095 (Hard Copy)'!CD207, 0)=0, " ", ('Blocks A'!DU221-'Pre-1.095 (Hard Copy)'!CD207))</f>
        <v>+4,201</v>
      </c>
      <c r="CE207" s="1014" t="str">
        <f>IF(IFERROR('Blocks A'!DX221-'Pre-1.095 (Hard Copy)'!CE207, 0)=0, " ", ('Blocks A'!DX221-'Pre-1.095 (Hard Copy)'!CE207))</f>
        <v>+776</v>
      </c>
      <c r="CF207" s="1014" t="str">
        <f>IF(IFERROR('Blocks A'!DY221-'Pre-1.095 (Hard Copy)'!CF207, 0)=0, " ", ('Blocks A'!DY221-'Pre-1.095 (Hard Copy)'!CF207))</f>
        <v>+120,673</v>
      </c>
      <c r="CG207" s="1016" t="str">
        <f>IF(IFERROR('Blocks A'!DZ221-'Pre-1.095 (Hard Copy)'!CG207, 0)=0, " ", ('Blocks A'!DZ221-'Pre-1.095 (Hard Copy)'!CG207))</f>
        <v>+0.1207</v>
      </c>
      <c r="CH207" s="1015" t="str">
        <f>IF(IFERROR('Blocks A'!DV221-'Pre-1.095 (Hard Copy)'!CH207, 0)=0, " ", ('Blocks A'!DV221-'Pre-1.095 (Hard Copy)'!CH207))</f>
        <v>+287.7</v>
      </c>
      <c r="CI207" s="1015" t="str">
        <f>IF(IFERROR('Blocks A'!DW221-'Pre-1.095 (Hard Copy)'!CI207, 0)=0, " ", ('Blocks A'!DW221-'Pre-1.095 (Hard Copy)'!CI207))</f>
        <v>+1,554.3</v>
      </c>
      <c r="CJ207" s="1014" t="str">
        <f>IF(IFERROR('Blocks A'!EA221-'Pre-1.095 (Hard Copy)'!CJ207, 0)=0, " ", ('Blocks A'!EA221-'Pre-1.095 (Hard Copy)'!CJ207))</f>
        <v>+896</v>
      </c>
      <c r="CK207" s="1017" t="str">
        <f>IF(IFERROR('Blocks A'!EB221-'Pre-1.095 (Hard Copy)'!CK207, 0)=0, " ", ('Blocks A'!EB221-'Pre-1.095 (Hard Copy)'!CK207))</f>
        <v>+14.93</v>
      </c>
      <c r="CL207" s="1017" t="str">
        <f>IF(IFERROR('Blocks A'!EC221-'Pre-1.095 (Hard Copy)'!CL207, 0)=0, " ", ('Blocks A'!EC221-'Pre-1.095 (Hard Copy)'!CL207))</f>
        <v>+0.25</v>
      </c>
      <c r="CM207" s="1017" t="str">
        <f>IF(IFERROR('Blocks A'!EH221-'Pre-1.095 (Hard Copy)'!CM207, 0)=0, " ", ('Blocks A'!EH221-'Pre-1.095 (Hard Copy)'!CM207))</f>
        <v>+0.01</v>
      </c>
      <c r="CN207" s="1014" t="str">
        <f>IF(IFERROR('Blocks A'!ED221-'Pre-1.095 (Hard Copy)'!CN207, 0)=0, " ", ('Blocks A'!ED221-'Pre-1.095 (Hard Copy)'!CN207))</f>
        <v>+139,340</v>
      </c>
      <c r="CO207" s="1017" t="str">
        <f>IF(IFERROR('Blocks A'!EE221-'Pre-1.095 (Hard Copy)'!CO207, 0)=0, " ", ('Blocks A'!EE221-'Pre-1.095 (Hard Copy)'!CO207))</f>
        <v>+139.34</v>
      </c>
      <c r="CP207" s="1017" t="str">
        <f>IF(IFERROR('Blocks A'!EF221-'Pre-1.095 (Hard Copy)'!CP207, 0)=0, " ", ('Blocks A'!EF221-'Pre-1.095 (Hard Copy)'!CP207))</f>
        <v>+0.14</v>
      </c>
      <c r="CQ207" s="1016" t="str">
        <f>IF(IFERROR('Blocks A'!EG221-'Pre-1.095 (Hard Copy)'!CQ207, 0)=0, " ", ('Blocks A'!EG221-'Pre-1.095 (Hard Copy)'!CQ207))</f>
        <v>+0.1393</v>
      </c>
      <c r="CR207" s="1018">
        <v>16.0</v>
      </c>
    </row>
    <row r="208">
      <c r="B208" s="1013" t="s">
        <v>1077</v>
      </c>
      <c r="C208" s="969" t="s">
        <v>886</v>
      </c>
      <c r="D208" s="969">
        <v>1.0</v>
      </c>
      <c r="E208" s="969">
        <v>1.0</v>
      </c>
      <c r="F208" s="969">
        <v>1.0</v>
      </c>
      <c r="G208" s="1014" t="str">
        <f>IF(IFERROR('Blocks A'!G222-'Pre-1.095 (Hard Copy)'!G208, 0)=0, " ", ('Blocks A'!G222-'Pre-1.095 (Hard Copy)'!G208))</f>
        <v> </v>
      </c>
      <c r="H208" s="1014" t="str">
        <f>IF(IFERROR('Blocks A'!H222-'Pre-1.095 (Hard Copy)'!H208, 0)=0, " ", ('Blocks A'!H222-'Pre-1.095 (Hard Copy)'!H208))</f>
        <v> </v>
      </c>
      <c r="I208" s="1014" t="str">
        <f>IF(IFERROR('Blocks A'!I222-'Pre-1.095 (Hard Copy)'!I208, 0)=0, " ", ('Blocks A'!I222-'Pre-1.095 (Hard Copy)'!I208))</f>
        <v> </v>
      </c>
      <c r="J208" s="1014" t="str">
        <f>IF(IFERROR('Blocks A'!J222-'Pre-1.095 (Hard Copy)'!J208, 0)=0, " ", ('Blocks A'!J222-'Pre-1.095 (Hard Copy)'!J208))</f>
        <v> </v>
      </c>
      <c r="K208" s="1014" t="str">
        <f>IF(IFERROR('Blocks A'!K222-'Pre-1.095 (Hard Copy)'!K208, 0)=0, " ", ('Blocks A'!K222-'Pre-1.095 (Hard Copy)'!K208))</f>
        <v> </v>
      </c>
      <c r="L208" s="1014" t="str">
        <f>IF(IFERROR('Blocks A'!L222-'Pre-1.095 (Hard Copy)'!L208, 0)=0, " ", ('Blocks A'!L222-'Pre-1.095 (Hard Copy)'!L208))</f>
        <v> </v>
      </c>
      <c r="M208" s="1014" t="str">
        <f>IF(IFERROR('Blocks A'!N222-'Pre-1.095 (Hard Copy)'!M208, 0)=0, " ", ('Blocks A'!N222-'Pre-1.095 (Hard Copy)'!M208))</f>
        <v> </v>
      </c>
      <c r="N208" s="1014" t="str">
        <f>IF(IFERROR('Blocks A'!O222-'Pre-1.095 (Hard Copy)'!N208, 0)=0, " ", ('Blocks A'!O222-'Pre-1.095 (Hard Copy)'!N208))</f>
        <v> </v>
      </c>
      <c r="O208" s="1014" t="str">
        <f>IF(IFERROR('Blocks A'!P222-'Pre-1.095 (Hard Copy)'!O208, 0)=0, " ", ('Blocks A'!P222-'Pre-1.095 (Hard Copy)'!O208))</f>
        <v> </v>
      </c>
      <c r="P208" s="1014" t="str">
        <f>IF(IFERROR('Blocks A'!Q222-'Pre-1.095 (Hard Copy)'!P208, 0)=0, " ", ('Blocks A'!Q222-'Pre-1.095 (Hard Copy)'!P208))</f>
        <v> </v>
      </c>
      <c r="Q208" s="1014" t="str">
        <f>IF(IFERROR('Blocks A'!R222-'Pre-1.095 (Hard Copy)'!Q208, 0)=0, " ", ('Blocks A'!R222-'Pre-1.095 (Hard Copy)'!Q208))</f>
        <v> </v>
      </c>
      <c r="R208" s="1014" t="str">
        <f>IF(IFERROR('Blocks A'!S222-'Pre-1.095 (Hard Copy)'!R208, 0)=0, " ", ('Blocks A'!S222-'Pre-1.095 (Hard Copy)'!R208))</f>
        <v> </v>
      </c>
      <c r="S208" s="1014" t="str">
        <f>IF(IFERROR('Blocks A'!T222-'Pre-1.095 (Hard Copy)'!S208, 0)=0, " ", ('Blocks A'!T222-'Pre-1.095 (Hard Copy)'!S208))</f>
        <v> </v>
      </c>
      <c r="T208" s="1014" t="str">
        <f>IF(IFERROR('Blocks A'!M222-'Pre-1.095 (Hard Copy)'!T208, 0)=0, " ", ('Blocks A'!M222-'Pre-1.095 (Hard Copy)'!T208))</f>
        <v> </v>
      </c>
      <c r="U208" s="1014" t="str">
        <f>IF(IFERROR('Blocks A'!U222-'Pre-1.095 (Hard Copy)'!U208, 0)=0, " ", ('Blocks A'!U222-'Pre-1.095 (Hard Copy)'!U208))</f>
        <v> </v>
      </c>
      <c r="V208" s="1014" t="str">
        <f>IF(IFERROR('Blocks A'!V222-'Pre-1.095 (Hard Copy)'!V208, 0)=0, " ", ('Blocks A'!V222-'Pre-1.095 (Hard Copy)'!V208))</f>
        <v> </v>
      </c>
      <c r="W208" s="1014" t="str">
        <f>IF(IFERROR('Blocks A'!W222-'Pre-1.095 (Hard Copy)'!W208, 0)=0, " ", ('Blocks A'!W222-'Pre-1.095 (Hard Copy)'!W208))</f>
        <v> </v>
      </c>
      <c r="X208" s="1014" t="str">
        <f>IF(IFERROR('Blocks A'!X222-'Pre-1.095 (Hard Copy)'!X208, 0)=0, " ", ('Blocks A'!X222-'Pre-1.095 (Hard Copy)'!X208))</f>
        <v> </v>
      </c>
      <c r="Y208" s="1014" t="str">
        <f>IF(IFERROR('Blocks A'!AC222-'Pre-1.095 (Hard Copy)'!Y208, 0)=0, " ", ('Blocks A'!AC222-'Pre-1.095 (Hard Copy)'!Y208))</f>
        <v> </v>
      </c>
      <c r="Z208" s="1014" t="str">
        <f>IF(IFERROR('Blocks A'!Y222-'Pre-1.095 (Hard Copy)'!Z208, 0)=0, " ", ('Blocks A'!Y222-'Pre-1.095 (Hard Copy)'!Z208))</f>
        <v> </v>
      </c>
      <c r="AA208" s="1014" t="str">
        <f>IF(IFERROR('Blocks A'!Z222-'Pre-1.095 (Hard Copy)'!AA208, 0)=0, " ", ('Blocks A'!Z222-'Pre-1.095 (Hard Copy)'!AA208))</f>
        <v> </v>
      </c>
      <c r="AB208" s="1014" t="str">
        <f>IF(IFERROR('Blocks A'!AA222-'Pre-1.095 (Hard Copy)'!AB208, 0)=0, " ", ('Blocks A'!AA222-'Pre-1.095 (Hard Copy)'!AB208))</f>
        <v> </v>
      </c>
      <c r="AC208" s="1014" t="str">
        <f>IF(IFERROR('Blocks A'!AB222-'Pre-1.095 (Hard Copy)'!AC208, 0)=0, " ", ('Blocks A'!AB222-'Pre-1.095 (Hard Copy)'!AC208))</f>
        <v> </v>
      </c>
      <c r="AD208" s="1014" t="str">
        <f>IF(IFERROR('Blocks A'!AY222-'Pre-1.095 (Hard Copy)'!AD208, 0)=0, " ", ('Blocks A'!AY222-'Pre-1.095 (Hard Copy)'!AD208))</f>
        <v> </v>
      </c>
      <c r="AE208" s="1014" t="str">
        <f>IF(IFERROR('Blocks A'!AZ222-'Pre-1.095 (Hard Copy)'!AE208, 0)=0, " ", ('Blocks A'!AZ222-'Pre-1.095 (Hard Copy)'!AE208))</f>
        <v> </v>
      </c>
      <c r="AF208" s="1014" t="str">
        <f>IF(IFERROR('Blocks A'!BA222-'Pre-1.095 (Hard Copy)'!AF208, 0)=0, " ", ('Blocks A'!BA222-'Pre-1.095 (Hard Copy)'!AF208))</f>
        <v> </v>
      </c>
      <c r="AG208" s="1014" t="str">
        <f>IF(IFERROR('Blocks A'!BB222-'Pre-1.095 (Hard Copy)'!AG208, 0)=0, " ", ('Blocks A'!BB222-'Pre-1.095 (Hard Copy)'!AG208))</f>
        <v> </v>
      </c>
      <c r="AH208" s="1014" t="str">
        <f>IF(IFERROR('Blocks A'!BC222-'Pre-1.095 (Hard Copy)'!AH208, 0)=0, " ", ('Blocks A'!BC222-'Pre-1.095 (Hard Copy)'!AH208))</f>
        <v> </v>
      </c>
      <c r="AI208" s="1014" t="str">
        <f>IF(IFERROR('Blocks A'!BJ222-'Pre-1.095 (Hard Copy)'!AI208, 0)=0, " ", ('Blocks A'!BJ222-'Pre-1.095 (Hard Copy)'!AI208))</f>
        <v>+50</v>
      </c>
      <c r="AJ208" s="1014" t="str">
        <f>IF(IFERROR('Blocks A'!BD222-'Pre-1.095 (Hard Copy)'!AJ208, 0)=0, " ", ('Blocks A'!BD222-'Pre-1.095 (Hard Copy)'!AJ208))</f>
        <v> </v>
      </c>
      <c r="AK208" s="1014" t="str">
        <f>IF(IFERROR('Blocks A'!BE222-'Pre-1.095 (Hard Copy)'!AK208, 0)=0, " ", ('Blocks A'!BE222-'Pre-1.095 (Hard Copy)'!AK208))</f>
        <v> </v>
      </c>
      <c r="AL208" s="1014" t="str">
        <f>IF(IFERROR('Blocks A'!BF222-'Pre-1.095 (Hard Copy)'!AL208, 0)=0, " ", ('Blocks A'!BF222-'Pre-1.095 (Hard Copy)'!AL208))</f>
        <v> </v>
      </c>
      <c r="AM208" s="1014" t="str">
        <f>IF(IFERROR('Blocks A'!BG222-'Pre-1.095 (Hard Copy)'!AM208, 0)=0, " ", ('Blocks A'!BG222-'Pre-1.095 (Hard Copy)'!AM208))</f>
        <v> </v>
      </c>
      <c r="AN208" s="1014" t="str">
        <f>IF(IFERROR('Blocks A'!BH222-'Pre-1.095 (Hard Copy)'!AN208, 0)=0, " ", ('Blocks A'!BH222-'Pre-1.095 (Hard Copy)'!AN208))</f>
        <v> </v>
      </c>
      <c r="AO208" s="1014" t="str">
        <f>IF(IFERROR('Blocks A'!BI222-'Pre-1.095 (Hard Copy)'!AO208, 0)=0, " ", ('Blocks A'!BI222-'Pre-1.095 (Hard Copy)'!AO208))</f>
        <v> </v>
      </c>
      <c r="AP208" s="1014" t="str">
        <f>IF(IFERROR('Blocks A'!BK222-'Pre-1.095 (Hard Copy)'!AP208, 0)=0, " ", ('Blocks A'!BK222-'Pre-1.095 (Hard Copy)'!AP208))</f>
        <v> </v>
      </c>
      <c r="AQ208" s="1014" t="str">
        <f>IF(IFERROR('Blocks A'!BL222-'Pre-1.095 (Hard Copy)'!AQ208, 0)=0, " ", ('Blocks A'!BL222-'Pre-1.095 (Hard Copy)'!AQ208))</f>
        <v> </v>
      </c>
      <c r="AR208" s="1014" t="str">
        <f>IF(IFERROR('Blocks A'!BM222-'Pre-1.095 (Hard Copy)'!AR208, 0)=0, " ", ('Blocks A'!BM222-'Pre-1.095 (Hard Copy)'!AR208))</f>
        <v> </v>
      </c>
      <c r="AS208" s="1014" t="str">
        <f>IF(IFERROR('Blocks A'!BO222-'Pre-1.095 (Hard Copy)'!AS208, 0)=0, " ", ('Blocks A'!BO222-'Pre-1.095 (Hard Copy)'!AS208))</f>
        <v> </v>
      </c>
      <c r="AT208" s="1014" t="str">
        <f>IF(IFERROR('Blocks A'!BP222-'Pre-1.095 (Hard Copy)'!AT208, 0)=0, " ", ('Blocks A'!BP222-'Pre-1.095 (Hard Copy)'!AT208))</f>
        <v> </v>
      </c>
      <c r="AU208" s="1014" t="str">
        <f>IF(IFERROR('Blocks A'!BQ222-'Pre-1.095 (Hard Copy)'!AU208, 0)=0, " ", ('Blocks A'!BQ222-'Pre-1.095 (Hard Copy)'!AU208))</f>
        <v> </v>
      </c>
      <c r="AV208" s="1014" t="str">
        <f>IF(IFERROR('Blocks A'!BR222-'Pre-1.095 (Hard Copy)'!AV208, 0)=0, " ", ('Blocks A'!BR222-'Pre-1.095 (Hard Copy)'!AV208))</f>
        <v> </v>
      </c>
      <c r="AW208" s="1014" t="str">
        <f>IF(IFERROR('Blocks A'!BS222-'Pre-1.095 (Hard Copy)'!AW208, 0)=0, " ", ('Blocks A'!BS222-'Pre-1.095 (Hard Copy)'!AW208))</f>
        <v> </v>
      </c>
      <c r="AX208" s="1014" t="str">
        <f>IF(IFERROR('Blocks A'!BT222-'Pre-1.095 (Hard Copy)'!AX208, 0)=0, " ", ('Blocks A'!BT222-'Pre-1.095 (Hard Copy)'!AX208))</f>
        <v>+300</v>
      </c>
      <c r="AY208" s="1014" t="str">
        <f>IF(IFERROR('Blocks A'!BU222-'Pre-1.095 (Hard Copy)'!AY208, 0)=0, " ", ('Blocks A'!BU222-'Pre-1.095 (Hard Copy)'!AY208))</f>
        <v>+19</v>
      </c>
      <c r="AZ208" s="1014" t="str">
        <f>IF(IFERROR('Blocks A'!BW222-'Pre-1.095 (Hard Copy)'!AZ208, 0)=0, " ", ('Blocks A'!BW222-'Pre-1.095 (Hard Copy)'!AZ208))</f>
        <v>+1,500</v>
      </c>
      <c r="BA208" s="1014" t="str">
        <f>IF(IFERROR('Blocks A'!BX222-'Pre-1.095 (Hard Copy)'!BA208, 0)=0, " ", ('Blocks A'!BX222-'Pre-1.095 (Hard Copy)'!BA208))</f>
        <v> </v>
      </c>
      <c r="BB208" s="1014" t="str">
        <f>IF(IFERROR('Blocks A'!BY222-'Pre-1.095 (Hard Copy)'!BB208, 0)=0, " ", ('Blocks A'!BY222-'Pre-1.095 (Hard Copy)'!BB208))</f>
        <v>+96</v>
      </c>
      <c r="BC208" s="1015" t="str">
        <f>IF(IFERROR('Blocks A'!BZ222-'Pre-1.095 (Hard Copy)'!BC208, 0)=0, " ", ('Blocks A'!BZ222-'Pre-1.095 (Hard Copy)'!BC208))</f>
        <v> </v>
      </c>
      <c r="BD208" s="1014" t="str">
        <f>IF(IFERROR('Blocks A'!BV222-'Pre-1.095 (Hard Copy)'!BD208, 0)=0, " ", ('Blocks A'!BV222-'Pre-1.095 (Hard Copy)'!BD208))</f>
        <v> </v>
      </c>
      <c r="BE208" s="1014" t="str">
        <f>IF(IFERROR('Blocks A'!CB222-'Pre-1.095 (Hard Copy)'!BE208, 0)=0, " ", ('Blocks A'!CB222-'Pre-1.095 (Hard Copy)'!BE208))</f>
        <v>+100</v>
      </c>
      <c r="BF208" s="1014" t="str">
        <f>IF(IFERROR('Blocks A'!CC222-'Pre-1.095 (Hard Copy)'!BF208, 0)=0, " ", ('Blocks A'!CC222-'Pre-1.095 (Hard Copy)'!BF208))</f>
        <v>+15,556</v>
      </c>
      <c r="BG208" s="1016" t="str">
        <f>IF(IFERROR('Blocks A'!CD222-'Pre-1.095 (Hard Copy)'!BG208, 0)=0, " ", ('Blocks A'!CD222-'Pre-1.095 (Hard Copy)'!BG208))</f>
        <v>+0.0156</v>
      </c>
      <c r="BH208" s="1014" t="str">
        <f>IF(IFERROR('Blocks A'!CE222-'Pre-1.095 (Hard Copy)'!BH208, 0)=0, " ", ('Blocks A'!CE222-'Pre-1.095 (Hard Copy)'!BH208))</f>
        <v>+750</v>
      </c>
      <c r="BI208" s="1014" t="str">
        <f>IF(IFERROR('Blocks A'!CZ222-'Pre-1.095 (Hard Copy)'!BI208, 0)=0, " ", ('Blocks A'!CZ222-'Pre-1.095 (Hard Copy)'!BI208))</f>
        <v>+575</v>
      </c>
      <c r="BJ208" s="1014" t="str">
        <f>IF(IFERROR('Blocks A'!DA222-'Pre-1.095 (Hard Copy)'!BJ208, 0)=0, " ", ('Blocks A'!DA222-'Pre-1.095 (Hard Copy)'!BJ208))</f>
        <v>+250</v>
      </c>
      <c r="BK208" s="1014" t="str">
        <f>IF(IFERROR('Blocks A'!DB222-'Pre-1.095 (Hard Copy)'!BK208, 0)=0, " ", ('Blocks A'!DB222-'Pre-1.095 (Hard Copy)'!BK208))</f>
        <v>+150</v>
      </c>
      <c r="BL208" s="1014" t="str">
        <f>IF(IFERROR('Blocks A'!DC222-'Pre-1.095 (Hard Copy)'!BL208, 0)=0, " ", ('Blocks A'!DC222-'Pre-1.095 (Hard Copy)'!BL208))</f>
        <v> </v>
      </c>
      <c r="BM208" s="1014" t="str">
        <f>IF(IFERROR('Blocks A'!DD222-'Pre-1.095 (Hard Copy)'!BM208, 0)=0, " ", ('Blocks A'!DD222-'Pre-1.095 (Hard Copy)'!BM208))</f>
        <v> </v>
      </c>
      <c r="BN208" s="1014" t="str">
        <f>IF(IFERROR('Blocks A'!DE222-'Pre-1.095 (Hard Copy)'!BN208, 0)=0, " ", ('Blocks A'!DE222-'Pre-1.095 (Hard Copy)'!BN208))</f>
        <v> </v>
      </c>
      <c r="BO208" s="1014" t="str">
        <f>IF(IFERROR('Blocks A'!DF222-'Pre-1.095 (Hard Copy)'!BO208, 0)=0, " ", ('Blocks A'!DF222-'Pre-1.095 (Hard Copy)'!BO208))</f>
        <v> </v>
      </c>
      <c r="BP208" s="1014" t="str">
        <f>IF(IFERROR('Blocks A'!DG222-'Pre-1.095 (Hard Copy)'!BP208, 0)=0, " ", ('Blocks A'!DG222-'Pre-1.095 (Hard Copy)'!BP208))</f>
        <v> </v>
      </c>
      <c r="BQ208" s="1014" t="str">
        <f>IF(IFERROR('Blocks A'!DH222-'Pre-1.095 (Hard Copy)'!BQ208, 0)=0, " ", ('Blocks A'!DH222-'Pre-1.095 (Hard Copy)'!BQ208))</f>
        <v> </v>
      </c>
      <c r="BR208" s="1014" t="str">
        <f>IF(IFERROR('Blocks A'!DI222-'Pre-1.095 (Hard Copy)'!BR208, 0)=0, " ", ('Blocks A'!DI222-'Pre-1.095 (Hard Copy)'!BR208))</f>
        <v> </v>
      </c>
      <c r="BS208" s="1014" t="str">
        <f>IF(IFERROR('Blocks A'!DJ222-'Pre-1.095 (Hard Copy)'!BS208, 0)=0, " ", ('Blocks A'!DJ222-'Pre-1.095 (Hard Copy)'!BS208))</f>
        <v>+1,027</v>
      </c>
      <c r="BT208" s="1014" t="str">
        <f>IF(IFERROR('Blocks A'!DK222-'Pre-1.095 (Hard Copy)'!BT208, 0)=0, " ", ('Blocks A'!DK222-'Pre-1.095 (Hard Copy)'!BT208))</f>
        <v>+781</v>
      </c>
      <c r="BU208" s="1014" t="str">
        <f>IF(IFERROR('Blocks A'!DL222-'Pre-1.095 (Hard Copy)'!BU208, 0)=0, " ", ('Blocks A'!DL222-'Pre-1.095 (Hard Copy)'!BU208))</f>
        <v>+625</v>
      </c>
      <c r="BV208" s="1014" t="str">
        <f>IF(IFERROR('Blocks A'!DM222-'Pre-1.095 (Hard Copy)'!BV208, 0)=0, " ", ('Blocks A'!DM222-'Pre-1.095 (Hard Copy)'!BV208))</f>
        <v> </v>
      </c>
      <c r="BW208" s="1014" t="str">
        <f>IF(IFERROR('Blocks A'!DN222-'Pre-1.095 (Hard Copy)'!BW208, 0)=0, " ", ('Blocks A'!DN222-'Pre-1.095 (Hard Copy)'!BW208))</f>
        <v> </v>
      </c>
      <c r="BX208" s="1014" t="str">
        <f>IF(IFERROR('Blocks A'!DO222-'Pre-1.095 (Hard Copy)'!BX208, 0)=0, " ", ('Blocks A'!DO222-'Pre-1.095 (Hard Copy)'!BX208))</f>
        <v> </v>
      </c>
      <c r="BY208" s="1014" t="str">
        <f>IF(IFERROR('Blocks A'!DP222-'Pre-1.095 (Hard Copy)'!BY208, 0)=0, " ", ('Blocks A'!DP222-'Pre-1.095 (Hard Copy)'!BY208))</f>
        <v> </v>
      </c>
      <c r="BZ208" s="1014" t="str">
        <f>IF(IFERROR('Blocks A'!DQ222-'Pre-1.095 (Hard Copy)'!BZ208, 0)=0, " ", ('Blocks A'!DQ222-'Pre-1.095 (Hard Copy)'!BZ208))</f>
        <v> </v>
      </c>
      <c r="CA208" s="1014" t="str">
        <f>IF(IFERROR('Blocks A'!DR222-'Pre-1.095 (Hard Copy)'!CA208, 0)=0, " ", ('Blocks A'!DR222-'Pre-1.095 (Hard Copy)'!CA208))</f>
        <v> </v>
      </c>
      <c r="CB208" s="1014" t="str">
        <f>IF(IFERROR('Blocks A'!DS222-'Pre-1.095 (Hard Copy)'!CB208, 0)=0, " ", ('Blocks A'!DS222-'Pre-1.095 (Hard Copy)'!CB208))</f>
        <v> </v>
      </c>
      <c r="CC208" s="1014" t="str">
        <f>IF(IFERROR('Blocks A'!DT222-'Pre-1.095 (Hard Copy)'!CC208, 0)=0, " ", ('Blocks A'!DT222-'Pre-1.095 (Hard Copy)'!CC208))</f>
        <v>+975</v>
      </c>
      <c r="CD208" s="1014" t="str">
        <f>IF(IFERROR('Blocks A'!DU222-'Pre-1.095 (Hard Copy)'!CD208, 0)=0, " ", ('Blocks A'!DU222-'Pre-1.095 (Hard Copy)'!CD208))</f>
        <v>+2,433</v>
      </c>
      <c r="CE208" s="1014" t="str">
        <f>IF(IFERROR('Blocks A'!DX222-'Pre-1.095 (Hard Copy)'!CE208, 0)=0, " ", ('Blocks A'!DX222-'Pre-1.095 (Hard Copy)'!CE208))</f>
        <v>+3,164</v>
      </c>
      <c r="CF208" s="1014" t="str">
        <f>IF(IFERROR('Blocks A'!DY222-'Pre-1.095 (Hard Copy)'!CF208, 0)=0, " ", ('Blocks A'!DY222-'Pre-1.095 (Hard Copy)'!CF208))</f>
        <v>+492,254</v>
      </c>
      <c r="CG208" s="1016" t="str">
        <f>IF(IFERROR('Blocks A'!DZ222-'Pre-1.095 (Hard Copy)'!CG208, 0)=0, " ", ('Blocks A'!DZ222-'Pre-1.095 (Hard Copy)'!CG208))</f>
        <v>+0.4923</v>
      </c>
      <c r="CH208" s="1015" t="str">
        <f>IF(IFERROR('Blocks A'!DV222-'Pre-1.095 (Hard Copy)'!CH208, 0)=0, " ", ('Blocks A'!DV222-'Pre-1.095 (Hard Copy)'!CH208))</f>
        <v>+117.8</v>
      </c>
      <c r="CI208" s="1015" t="str">
        <f>IF(IFERROR('Blocks A'!DW222-'Pre-1.095 (Hard Copy)'!CI208, 0)=0, " ", ('Blocks A'!DW222-'Pre-1.095 (Hard Copy)'!CI208))</f>
        <v>+900.2</v>
      </c>
      <c r="CJ208" s="1014" t="str">
        <f>IF(IFERROR('Blocks A'!EA222-'Pre-1.095 (Hard Copy)'!CJ208, 0)=0, " ", ('Blocks A'!EA222-'Pre-1.095 (Hard Copy)'!CJ208))</f>
        <v>+3,264</v>
      </c>
      <c r="CK208" s="1017" t="str">
        <f>IF(IFERROR('Blocks A'!EB222-'Pre-1.095 (Hard Copy)'!CK208, 0)=0, " ", ('Blocks A'!EB222-'Pre-1.095 (Hard Copy)'!CK208))</f>
        <v>+54.41</v>
      </c>
      <c r="CL208" s="1017" t="str">
        <f>IF(IFERROR('Blocks A'!EC222-'Pre-1.095 (Hard Copy)'!CL208, 0)=0, " ", ('Blocks A'!EC222-'Pre-1.095 (Hard Copy)'!CL208))</f>
        <v>+0.91</v>
      </c>
      <c r="CM208" s="1017" t="str">
        <f>IF(IFERROR('Blocks A'!EH222-'Pre-1.095 (Hard Copy)'!CM208, 0)=0, " ", ('Blocks A'!EH222-'Pre-1.095 (Hard Copy)'!CM208))</f>
        <v>+0.04</v>
      </c>
      <c r="CN208" s="1014" t="str">
        <f>IF(IFERROR('Blocks A'!ED222-'Pre-1.095 (Hard Copy)'!CN208, 0)=0, " ", ('Blocks A'!ED222-'Pre-1.095 (Hard Copy)'!CN208))</f>
        <v>+507,810</v>
      </c>
      <c r="CO208" s="1017" t="str">
        <f>IF(IFERROR('Blocks A'!EE222-'Pre-1.095 (Hard Copy)'!CO208, 0)=0, " ", ('Blocks A'!EE222-'Pre-1.095 (Hard Copy)'!CO208))</f>
        <v>+507.81</v>
      </c>
      <c r="CP208" s="1017" t="str">
        <f>IF(IFERROR('Blocks A'!EF222-'Pre-1.095 (Hard Copy)'!CP208, 0)=0, " ", ('Blocks A'!EF222-'Pre-1.095 (Hard Copy)'!CP208))</f>
        <v>+0.51</v>
      </c>
      <c r="CQ208" s="1016" t="str">
        <f>IF(IFERROR('Blocks A'!EG222-'Pre-1.095 (Hard Copy)'!CQ208, 0)=0, " ", ('Blocks A'!EG222-'Pre-1.095 (Hard Copy)'!CQ208))</f>
        <v>+0.5078</v>
      </c>
      <c r="CR208" s="1018" t="s">
        <v>12</v>
      </c>
    </row>
    <row r="209">
      <c r="B209" s="1013" t="s">
        <v>1078</v>
      </c>
      <c r="C209" s="969" t="s">
        <v>886</v>
      </c>
      <c r="D209" s="969">
        <v>1.0</v>
      </c>
      <c r="E209" s="969">
        <v>1.0</v>
      </c>
      <c r="F209" s="969">
        <v>1.0</v>
      </c>
      <c r="G209" s="1014" t="str">
        <f>IF(IFERROR('Blocks A'!G223-'Pre-1.095 (Hard Copy)'!G209, 0)=0, " ", ('Blocks A'!G223-'Pre-1.095 (Hard Copy)'!G209))</f>
        <v> </v>
      </c>
      <c r="H209" s="1014" t="str">
        <f>IF(IFERROR('Blocks A'!H223-'Pre-1.095 (Hard Copy)'!H209, 0)=0, " ", ('Blocks A'!H223-'Pre-1.095 (Hard Copy)'!H209))</f>
        <v> </v>
      </c>
      <c r="I209" s="1014" t="str">
        <f>IF(IFERROR('Blocks A'!I223-'Pre-1.095 (Hard Copy)'!I209, 0)=0, " ", ('Blocks A'!I223-'Pre-1.095 (Hard Copy)'!I209))</f>
        <v> </v>
      </c>
      <c r="J209" s="1014" t="str">
        <f>IF(IFERROR('Blocks A'!J223-'Pre-1.095 (Hard Copy)'!J209, 0)=0, " ", ('Blocks A'!J223-'Pre-1.095 (Hard Copy)'!J209))</f>
        <v> </v>
      </c>
      <c r="K209" s="1014" t="str">
        <f>IF(IFERROR('Blocks A'!K223-'Pre-1.095 (Hard Copy)'!K209, 0)=0, " ", ('Blocks A'!K223-'Pre-1.095 (Hard Copy)'!K209))</f>
        <v> </v>
      </c>
      <c r="L209" s="1014" t="str">
        <f>IF(IFERROR('Blocks A'!L223-'Pre-1.095 (Hard Copy)'!L209, 0)=0, " ", ('Blocks A'!L223-'Pre-1.095 (Hard Copy)'!L209))</f>
        <v> </v>
      </c>
      <c r="M209" s="1014" t="str">
        <f>IF(IFERROR('Blocks A'!N223-'Pre-1.095 (Hard Copy)'!M209, 0)=0, " ", ('Blocks A'!N223-'Pre-1.095 (Hard Copy)'!M209))</f>
        <v> </v>
      </c>
      <c r="N209" s="1014" t="str">
        <f>IF(IFERROR('Blocks A'!O223-'Pre-1.095 (Hard Copy)'!N209, 0)=0, " ", ('Blocks A'!O223-'Pre-1.095 (Hard Copy)'!N209))</f>
        <v> </v>
      </c>
      <c r="O209" s="1014" t="str">
        <f>IF(IFERROR('Blocks A'!P223-'Pre-1.095 (Hard Copy)'!O209, 0)=0, " ", ('Blocks A'!P223-'Pre-1.095 (Hard Copy)'!O209))</f>
        <v> </v>
      </c>
      <c r="P209" s="1014" t="str">
        <f>IF(IFERROR('Blocks A'!Q223-'Pre-1.095 (Hard Copy)'!P209, 0)=0, " ", ('Blocks A'!Q223-'Pre-1.095 (Hard Copy)'!P209))</f>
        <v> </v>
      </c>
      <c r="Q209" s="1014" t="str">
        <f>IF(IFERROR('Blocks A'!R223-'Pre-1.095 (Hard Copy)'!Q209, 0)=0, " ", ('Blocks A'!R223-'Pre-1.095 (Hard Copy)'!Q209))</f>
        <v> </v>
      </c>
      <c r="R209" s="1014" t="str">
        <f>IF(IFERROR('Blocks A'!S223-'Pre-1.095 (Hard Copy)'!R209, 0)=0, " ", ('Blocks A'!S223-'Pre-1.095 (Hard Copy)'!R209))</f>
        <v> </v>
      </c>
      <c r="S209" s="1014" t="str">
        <f>IF(IFERROR('Blocks A'!T223-'Pre-1.095 (Hard Copy)'!S209, 0)=0, " ", ('Blocks A'!T223-'Pre-1.095 (Hard Copy)'!S209))</f>
        <v> </v>
      </c>
      <c r="T209" s="1014" t="str">
        <f>IF(IFERROR('Blocks A'!M223-'Pre-1.095 (Hard Copy)'!T209, 0)=0, " ", ('Blocks A'!M223-'Pre-1.095 (Hard Copy)'!T209))</f>
        <v> </v>
      </c>
      <c r="U209" s="1014" t="str">
        <f>IF(IFERROR('Blocks A'!U223-'Pre-1.095 (Hard Copy)'!U209, 0)=0, " ", ('Blocks A'!U223-'Pre-1.095 (Hard Copy)'!U209))</f>
        <v> </v>
      </c>
      <c r="V209" s="1014" t="str">
        <f>IF(IFERROR('Blocks A'!V223-'Pre-1.095 (Hard Copy)'!V209, 0)=0, " ", ('Blocks A'!V223-'Pre-1.095 (Hard Copy)'!V209))</f>
        <v> </v>
      </c>
      <c r="W209" s="1014" t="str">
        <f>IF(IFERROR('Blocks A'!W223-'Pre-1.095 (Hard Copy)'!W209, 0)=0, " ", ('Blocks A'!W223-'Pre-1.095 (Hard Copy)'!W209))</f>
        <v> </v>
      </c>
      <c r="X209" s="1014" t="str">
        <f>IF(IFERROR('Blocks A'!X223-'Pre-1.095 (Hard Copy)'!X209, 0)=0, " ", ('Blocks A'!X223-'Pre-1.095 (Hard Copy)'!X209))</f>
        <v> </v>
      </c>
      <c r="Y209" s="1014" t="str">
        <f>IF(IFERROR('Blocks A'!AC223-'Pre-1.095 (Hard Copy)'!Y209, 0)=0, " ", ('Blocks A'!AC223-'Pre-1.095 (Hard Copy)'!Y209))</f>
        <v> </v>
      </c>
      <c r="Z209" s="1014" t="str">
        <f>IF(IFERROR('Blocks A'!Y223-'Pre-1.095 (Hard Copy)'!Z209, 0)=0, " ", ('Blocks A'!Y223-'Pre-1.095 (Hard Copy)'!Z209))</f>
        <v> </v>
      </c>
      <c r="AA209" s="1014" t="str">
        <f>IF(IFERROR('Blocks A'!Z223-'Pre-1.095 (Hard Copy)'!AA209, 0)=0, " ", ('Blocks A'!Z223-'Pre-1.095 (Hard Copy)'!AA209))</f>
        <v> </v>
      </c>
      <c r="AB209" s="1014" t="str">
        <f>IF(IFERROR('Blocks A'!AA223-'Pre-1.095 (Hard Copy)'!AB209, 0)=0, " ", ('Blocks A'!AA223-'Pre-1.095 (Hard Copy)'!AB209))</f>
        <v> </v>
      </c>
      <c r="AC209" s="1014" t="str">
        <f>IF(IFERROR('Blocks A'!AB223-'Pre-1.095 (Hard Copy)'!AC209, 0)=0, " ", ('Blocks A'!AB223-'Pre-1.095 (Hard Copy)'!AC209))</f>
        <v> </v>
      </c>
      <c r="AD209" s="1014" t="str">
        <f>IF(IFERROR('Blocks A'!AY223-'Pre-1.095 (Hard Copy)'!AD209, 0)=0, " ", ('Blocks A'!AY223-'Pre-1.095 (Hard Copy)'!AD209))</f>
        <v>-25</v>
      </c>
      <c r="AE209" s="1014" t="str">
        <f>IF(IFERROR('Blocks A'!AZ223-'Pre-1.095 (Hard Copy)'!AE209, 0)=0, " ", ('Blocks A'!AZ223-'Pre-1.095 (Hard Copy)'!AE209))</f>
        <v> </v>
      </c>
      <c r="AF209" s="1014" t="str">
        <f>IF(IFERROR('Blocks A'!BA223-'Pre-1.095 (Hard Copy)'!AF209, 0)=0, " ", ('Blocks A'!BA223-'Pre-1.095 (Hard Copy)'!AF209))</f>
        <v> </v>
      </c>
      <c r="AG209" s="1014" t="str">
        <f>IF(IFERROR('Blocks A'!BB223-'Pre-1.095 (Hard Copy)'!AG209, 0)=0, " ", ('Blocks A'!BB223-'Pre-1.095 (Hard Copy)'!AG209))</f>
        <v> </v>
      </c>
      <c r="AH209" s="1014" t="str">
        <f>IF(IFERROR('Blocks A'!BC223-'Pre-1.095 (Hard Copy)'!AH209, 0)=0, " ", ('Blocks A'!BC223-'Pre-1.095 (Hard Copy)'!AH209))</f>
        <v> </v>
      </c>
      <c r="AI209" s="1014" t="str">
        <f>IF(IFERROR('Blocks A'!BJ223-'Pre-1.095 (Hard Copy)'!AI209, 0)=0, " ", ('Blocks A'!BJ223-'Pre-1.095 (Hard Copy)'!AI209))</f>
        <v>+40</v>
      </c>
      <c r="AJ209" s="1014" t="str">
        <f>IF(IFERROR('Blocks A'!BD223-'Pre-1.095 (Hard Copy)'!AJ209, 0)=0, " ", ('Blocks A'!BD223-'Pre-1.095 (Hard Copy)'!AJ209))</f>
        <v> </v>
      </c>
      <c r="AK209" s="1014" t="str">
        <f>IF(IFERROR('Blocks A'!BE223-'Pre-1.095 (Hard Copy)'!AK209, 0)=0, " ", ('Blocks A'!BE223-'Pre-1.095 (Hard Copy)'!AK209))</f>
        <v> </v>
      </c>
      <c r="AL209" s="1014" t="str">
        <f>IF(IFERROR('Blocks A'!BF223-'Pre-1.095 (Hard Copy)'!AL209, 0)=0, " ", ('Blocks A'!BF223-'Pre-1.095 (Hard Copy)'!AL209))</f>
        <v> </v>
      </c>
      <c r="AM209" s="1014" t="str">
        <f>IF(IFERROR('Blocks A'!BG223-'Pre-1.095 (Hard Copy)'!AM209, 0)=0, " ", ('Blocks A'!BG223-'Pre-1.095 (Hard Copy)'!AM209))</f>
        <v> </v>
      </c>
      <c r="AN209" s="1014" t="str">
        <f>IF(IFERROR('Blocks A'!BH223-'Pre-1.095 (Hard Copy)'!AN209, 0)=0, " ", ('Blocks A'!BH223-'Pre-1.095 (Hard Copy)'!AN209))</f>
        <v> </v>
      </c>
      <c r="AO209" s="1014" t="str">
        <f>IF(IFERROR('Blocks A'!BI223-'Pre-1.095 (Hard Copy)'!AO209, 0)=0, " ", ('Blocks A'!BI223-'Pre-1.095 (Hard Copy)'!AO209))</f>
        <v> </v>
      </c>
      <c r="AP209" s="1014" t="str">
        <f>IF(IFERROR('Blocks A'!BK223-'Pre-1.095 (Hard Copy)'!AP209, 0)=0, " ", ('Blocks A'!BK223-'Pre-1.095 (Hard Copy)'!AP209))</f>
        <v> </v>
      </c>
      <c r="AQ209" s="1014" t="str">
        <f>IF(IFERROR('Blocks A'!BL223-'Pre-1.095 (Hard Copy)'!AQ209, 0)=0, " ", ('Blocks A'!BL223-'Pre-1.095 (Hard Copy)'!AQ209))</f>
        <v> </v>
      </c>
      <c r="AR209" s="1014" t="str">
        <f>IF(IFERROR('Blocks A'!BM223-'Pre-1.095 (Hard Copy)'!AR209, 0)=0, " ", ('Blocks A'!BM223-'Pre-1.095 (Hard Copy)'!AR209))</f>
        <v> </v>
      </c>
      <c r="AS209" s="1014" t="str">
        <f>IF(IFERROR('Blocks A'!BO223-'Pre-1.095 (Hard Copy)'!AS209, 0)=0, " ", ('Blocks A'!BO223-'Pre-1.095 (Hard Copy)'!AS209))</f>
        <v> </v>
      </c>
      <c r="AT209" s="1014" t="str">
        <f>IF(IFERROR('Blocks A'!BP223-'Pre-1.095 (Hard Copy)'!AT209, 0)=0, " ", ('Blocks A'!BP223-'Pre-1.095 (Hard Copy)'!AT209))</f>
        <v> </v>
      </c>
      <c r="AU209" s="1014" t="str">
        <f>IF(IFERROR('Blocks A'!BQ223-'Pre-1.095 (Hard Copy)'!AU209, 0)=0, " ", ('Blocks A'!BQ223-'Pre-1.095 (Hard Copy)'!AU209))</f>
        <v> </v>
      </c>
      <c r="AV209" s="1014" t="str">
        <f>IF(IFERROR('Blocks A'!BR223-'Pre-1.095 (Hard Copy)'!AV209, 0)=0, " ", ('Blocks A'!BR223-'Pre-1.095 (Hard Copy)'!AV209))</f>
        <v> </v>
      </c>
      <c r="AW209" s="1014" t="str">
        <f>IF(IFERROR('Blocks A'!BS223-'Pre-1.095 (Hard Copy)'!AW209, 0)=0, " ", ('Blocks A'!BS223-'Pre-1.095 (Hard Copy)'!AW209))</f>
        <v> </v>
      </c>
      <c r="AX209" s="1014" t="str">
        <f>IF(IFERROR('Blocks A'!BT223-'Pre-1.095 (Hard Copy)'!AX209, 0)=0, " ", ('Blocks A'!BT223-'Pre-1.095 (Hard Copy)'!AX209))</f>
        <v>-260</v>
      </c>
      <c r="AY209" s="1014" t="str">
        <f>IF(IFERROR('Blocks A'!BU223-'Pre-1.095 (Hard Copy)'!AY209, 0)=0, " ", ('Blocks A'!BU223-'Pre-1.095 (Hard Copy)'!AY209))</f>
        <v>-17</v>
      </c>
      <c r="AZ209" s="1014" t="str">
        <f>IF(IFERROR('Blocks A'!BW223-'Pre-1.095 (Hard Copy)'!AZ209, 0)=0, " ", ('Blocks A'!BW223-'Pre-1.095 (Hard Copy)'!AZ209))</f>
        <v>-1,300</v>
      </c>
      <c r="BA209" s="1014" t="str">
        <f>IF(IFERROR('Blocks A'!BX223-'Pre-1.095 (Hard Copy)'!BA209, 0)=0, " ", ('Blocks A'!BX223-'Pre-1.095 (Hard Copy)'!BA209))</f>
        <v> </v>
      </c>
      <c r="BB209" s="1014" t="str">
        <f>IF(IFERROR('Blocks A'!BY223-'Pre-1.095 (Hard Copy)'!BB209, 0)=0, " ", ('Blocks A'!BY223-'Pre-1.095 (Hard Copy)'!BB209))</f>
        <v>-83</v>
      </c>
      <c r="BC209" s="1015" t="str">
        <f>IF(IFERROR('Blocks A'!BZ223-'Pre-1.095 (Hard Copy)'!BC209, 0)=0, " ", ('Blocks A'!BZ223-'Pre-1.095 (Hard Copy)'!BC209))</f>
        <v> </v>
      </c>
      <c r="BD209" s="1014" t="str">
        <f>IF(IFERROR('Blocks A'!BV223-'Pre-1.095 (Hard Copy)'!BD209, 0)=0, " ", ('Blocks A'!BV223-'Pre-1.095 (Hard Copy)'!BD209))</f>
        <v> </v>
      </c>
      <c r="BE209" s="1014" t="str">
        <f>IF(IFERROR('Blocks A'!CB223-'Pre-1.095 (Hard Copy)'!BE209, 0)=0, " ", ('Blocks A'!CB223-'Pre-1.095 (Hard Copy)'!BE209))</f>
        <v>+55</v>
      </c>
      <c r="BF209" s="1014" t="str">
        <f>IF(IFERROR('Blocks A'!CC223-'Pre-1.095 (Hard Copy)'!BF209, 0)=0, " ", ('Blocks A'!CC223-'Pre-1.095 (Hard Copy)'!BF209))</f>
        <v>+8,556</v>
      </c>
      <c r="BG209" s="1016" t="str">
        <f>IF(IFERROR('Blocks A'!CD223-'Pre-1.095 (Hard Copy)'!BG209, 0)=0, " ", ('Blocks A'!CD223-'Pre-1.095 (Hard Copy)'!BG209))</f>
        <v>+0.0086</v>
      </c>
      <c r="BH209" s="1014" t="str">
        <f>IF(IFERROR('Blocks A'!CE223-'Pre-1.095 (Hard Copy)'!BH209, 0)=0, " ", ('Blocks A'!CE223-'Pre-1.095 (Hard Copy)'!BH209))</f>
        <v>+525</v>
      </c>
      <c r="BI209" s="1014" t="str">
        <f>IF(IFERROR('Blocks A'!CZ223-'Pre-1.095 (Hard Copy)'!BI209, 0)=0, " ", ('Blocks A'!CZ223-'Pre-1.095 (Hard Copy)'!BI209))</f>
        <v>-195</v>
      </c>
      <c r="BJ209" s="1014" t="str">
        <f>IF(IFERROR('Blocks A'!DA223-'Pre-1.095 (Hard Copy)'!BJ209, 0)=0, " ", ('Blocks A'!DA223-'Pre-1.095 (Hard Copy)'!BJ209))</f>
        <v>+200</v>
      </c>
      <c r="BK209" s="1014" t="str">
        <f>IF(IFERROR('Blocks A'!DB223-'Pre-1.095 (Hard Copy)'!BK209, 0)=0, " ", ('Blocks A'!DB223-'Pre-1.095 (Hard Copy)'!BK209))</f>
        <v>+120</v>
      </c>
      <c r="BL209" s="1014" t="str">
        <f>IF(IFERROR('Blocks A'!DC223-'Pre-1.095 (Hard Copy)'!BL209, 0)=0, " ", ('Blocks A'!DC223-'Pre-1.095 (Hard Copy)'!BL209))</f>
        <v> </v>
      </c>
      <c r="BM209" s="1014" t="str">
        <f>IF(IFERROR('Blocks A'!DD223-'Pre-1.095 (Hard Copy)'!BM209, 0)=0, " ", ('Blocks A'!DD223-'Pre-1.095 (Hard Copy)'!BM209))</f>
        <v> </v>
      </c>
      <c r="BN209" s="1014" t="str">
        <f>IF(IFERROR('Blocks A'!DE223-'Pre-1.095 (Hard Copy)'!BN209, 0)=0, " ", ('Blocks A'!DE223-'Pre-1.095 (Hard Copy)'!BN209))</f>
        <v> </v>
      </c>
      <c r="BO209" s="1014" t="str">
        <f>IF(IFERROR('Blocks A'!DF223-'Pre-1.095 (Hard Copy)'!BO209, 0)=0, " ", ('Blocks A'!DF223-'Pre-1.095 (Hard Copy)'!BO209))</f>
        <v> </v>
      </c>
      <c r="BP209" s="1014" t="str">
        <f>IF(IFERROR('Blocks A'!DG223-'Pre-1.095 (Hard Copy)'!BP209, 0)=0, " ", ('Blocks A'!DG223-'Pre-1.095 (Hard Copy)'!BP209))</f>
        <v> </v>
      </c>
      <c r="BQ209" s="1014" t="str">
        <f>IF(IFERROR('Blocks A'!DH223-'Pre-1.095 (Hard Copy)'!BQ209, 0)=0, " ", ('Blocks A'!DH223-'Pre-1.095 (Hard Copy)'!BQ209))</f>
        <v> </v>
      </c>
      <c r="BR209" s="1014" t="str">
        <f>IF(IFERROR('Blocks A'!DI223-'Pre-1.095 (Hard Copy)'!BR209, 0)=0, " ", ('Blocks A'!DI223-'Pre-1.095 (Hard Copy)'!BR209))</f>
        <v> </v>
      </c>
      <c r="BS209" s="1014" t="str">
        <f>IF(IFERROR('Blocks A'!DJ223-'Pre-1.095 (Hard Copy)'!BS209, 0)=0, " ", ('Blocks A'!DJ223-'Pre-1.095 (Hard Copy)'!BS209))</f>
        <v>-348</v>
      </c>
      <c r="BT209" s="1014" t="str">
        <f>IF(IFERROR('Blocks A'!DK223-'Pre-1.095 (Hard Copy)'!BT209, 0)=0, " ", ('Blocks A'!DK223-'Pre-1.095 (Hard Copy)'!BT209))</f>
        <v>+625</v>
      </c>
      <c r="BU209" s="1014" t="str">
        <f>IF(IFERROR('Blocks A'!DL223-'Pre-1.095 (Hard Copy)'!BU209, 0)=0, " ", ('Blocks A'!DL223-'Pre-1.095 (Hard Copy)'!BU209))</f>
        <v>+500</v>
      </c>
      <c r="BV209" s="1014" t="str">
        <f>IF(IFERROR('Blocks A'!DM223-'Pre-1.095 (Hard Copy)'!BV209, 0)=0, " ", ('Blocks A'!DM223-'Pre-1.095 (Hard Copy)'!BV209))</f>
        <v> </v>
      </c>
      <c r="BW209" s="1014" t="str">
        <f>IF(IFERROR('Blocks A'!DN223-'Pre-1.095 (Hard Copy)'!BW209, 0)=0, " ", ('Blocks A'!DN223-'Pre-1.095 (Hard Copy)'!BW209))</f>
        <v> </v>
      </c>
      <c r="BX209" s="1014" t="str">
        <f>IF(IFERROR('Blocks A'!DO223-'Pre-1.095 (Hard Copy)'!BX209, 0)=0, " ", ('Blocks A'!DO223-'Pre-1.095 (Hard Copy)'!BX209))</f>
        <v> </v>
      </c>
      <c r="BY209" s="1014" t="str">
        <f>IF(IFERROR('Blocks A'!DP223-'Pre-1.095 (Hard Copy)'!BY209, 0)=0, " ", ('Blocks A'!DP223-'Pre-1.095 (Hard Copy)'!BY209))</f>
        <v> </v>
      </c>
      <c r="BZ209" s="1014" t="str">
        <f>IF(IFERROR('Blocks A'!DQ223-'Pre-1.095 (Hard Copy)'!BZ209, 0)=0, " ", ('Blocks A'!DQ223-'Pre-1.095 (Hard Copy)'!BZ209))</f>
        <v> </v>
      </c>
      <c r="CA209" s="1014" t="str">
        <f>IF(IFERROR('Blocks A'!DR223-'Pre-1.095 (Hard Copy)'!CA209, 0)=0, " ", ('Blocks A'!DR223-'Pre-1.095 (Hard Copy)'!CA209))</f>
        <v> </v>
      </c>
      <c r="CB209" s="1014" t="str">
        <f>IF(IFERROR('Blocks A'!DS223-'Pre-1.095 (Hard Copy)'!CB209, 0)=0, " ", ('Blocks A'!DS223-'Pre-1.095 (Hard Copy)'!CB209))</f>
        <v> </v>
      </c>
      <c r="CC209" s="1014" t="str">
        <f>IF(IFERROR('Blocks A'!DT223-'Pre-1.095 (Hard Copy)'!CC209, 0)=0, " ", ('Blocks A'!DT223-'Pre-1.095 (Hard Copy)'!CC209))</f>
        <v>+125</v>
      </c>
      <c r="CD209" s="1014" t="str">
        <f>IF(IFERROR('Blocks A'!DU223-'Pre-1.095 (Hard Copy)'!CD209, 0)=0, " ", ('Blocks A'!DU223-'Pre-1.095 (Hard Copy)'!CD209))</f>
        <v>+777</v>
      </c>
      <c r="CE209" s="1014" t="str">
        <f>IF(IFERROR('Blocks A'!DX223-'Pre-1.095 (Hard Copy)'!CE209, 0)=0, " ", ('Blocks A'!DX223-'Pre-1.095 (Hard Copy)'!CE209))</f>
        <v>+2,487</v>
      </c>
      <c r="CF209" s="1014" t="str">
        <f>IF(IFERROR('Blocks A'!DY223-'Pre-1.095 (Hard Copy)'!CF209, 0)=0, " ", ('Blocks A'!DY223-'Pre-1.095 (Hard Copy)'!CF209))</f>
        <v>+386,806</v>
      </c>
      <c r="CG209" s="1016" t="str">
        <f>IF(IFERROR('Blocks A'!DZ223-'Pre-1.095 (Hard Copy)'!CG209, 0)=0, " ", ('Blocks A'!DZ223-'Pre-1.095 (Hard Copy)'!CG209))</f>
        <v>+0.3868</v>
      </c>
      <c r="CH209" s="1015" t="str">
        <f>IF(IFERROR('Blocks A'!DV223-'Pre-1.095 (Hard Copy)'!CH209, 0)=0, " ", ('Blocks A'!DV223-'Pre-1.095 (Hard Copy)'!CH209))</f>
        <v>+11.1</v>
      </c>
      <c r="CI209" s="1015" t="str">
        <f>IF(IFERROR('Blocks A'!DW223-'Pre-1.095 (Hard Copy)'!CI209, 0)=0, " ", ('Blocks A'!DW223-'Pre-1.095 (Hard Copy)'!CI209))</f>
        <v>+287.4</v>
      </c>
      <c r="CJ209" s="1014" t="str">
        <f>IF(IFERROR('Blocks A'!EA223-'Pre-1.095 (Hard Copy)'!CJ209, 0)=0, " ", ('Blocks A'!EA223-'Pre-1.095 (Hard Copy)'!CJ209))</f>
        <v>+2,542</v>
      </c>
      <c r="CK209" s="1017" t="str">
        <f>IF(IFERROR('Blocks A'!EB223-'Pre-1.095 (Hard Copy)'!CK209, 0)=0, " ", ('Blocks A'!EB223-'Pre-1.095 (Hard Copy)'!CK209))</f>
        <v>+42.36</v>
      </c>
      <c r="CL209" s="1017" t="str">
        <f>IF(IFERROR('Blocks A'!EC223-'Pre-1.095 (Hard Copy)'!CL209, 0)=0, " ", ('Blocks A'!EC223-'Pre-1.095 (Hard Copy)'!CL209))</f>
        <v>+0.71</v>
      </c>
      <c r="CM209" s="1017" t="str">
        <f>IF(IFERROR('Blocks A'!EH223-'Pre-1.095 (Hard Copy)'!CM209, 0)=0, " ", ('Blocks A'!EH223-'Pre-1.095 (Hard Copy)'!CM209))</f>
        <v>+0.03</v>
      </c>
      <c r="CN209" s="1014" t="str">
        <f>IF(IFERROR('Blocks A'!ED223-'Pre-1.095 (Hard Copy)'!CN209, 0)=0, " ", ('Blocks A'!ED223-'Pre-1.095 (Hard Copy)'!CN209))</f>
        <v>+395,361</v>
      </c>
      <c r="CO209" s="1017" t="str">
        <f>IF(IFERROR('Blocks A'!EE223-'Pre-1.095 (Hard Copy)'!CO209, 0)=0, " ", ('Blocks A'!EE223-'Pre-1.095 (Hard Copy)'!CO209))</f>
        <v>+395.36</v>
      </c>
      <c r="CP209" s="1017" t="str">
        <f>IF(IFERROR('Blocks A'!EF223-'Pre-1.095 (Hard Copy)'!CP209, 0)=0, " ", ('Blocks A'!EF223-'Pre-1.095 (Hard Copy)'!CP209))</f>
        <v>+0.40</v>
      </c>
      <c r="CQ209" s="1016" t="str">
        <f>IF(IFERROR('Blocks A'!EG223-'Pre-1.095 (Hard Copy)'!CQ209, 0)=0, " ", ('Blocks A'!EG223-'Pre-1.095 (Hard Copy)'!CQ209))</f>
        <v>+0.3954</v>
      </c>
      <c r="CR209" s="1018">
        <v>16.0</v>
      </c>
    </row>
    <row r="210">
      <c r="B210" s="1013" t="s">
        <v>1079</v>
      </c>
      <c r="C210" s="969" t="s">
        <v>886</v>
      </c>
      <c r="D210" s="969">
        <v>1.0</v>
      </c>
      <c r="E210" s="969">
        <v>1.0</v>
      </c>
      <c r="F210" s="969">
        <v>1.0</v>
      </c>
      <c r="G210" s="1014" t="str">
        <f>IF(IFERROR('Blocks A'!G224-'Pre-1.095 (Hard Copy)'!G210, 0)=0, " ", ('Blocks A'!G224-'Pre-1.095 (Hard Copy)'!G210))</f>
        <v> </v>
      </c>
      <c r="H210" s="1014" t="str">
        <f>IF(IFERROR('Blocks A'!H224-'Pre-1.095 (Hard Copy)'!H210, 0)=0, " ", ('Blocks A'!H224-'Pre-1.095 (Hard Copy)'!H210))</f>
        <v> </v>
      </c>
      <c r="I210" s="1014" t="str">
        <f>IF(IFERROR('Blocks A'!I224-'Pre-1.095 (Hard Copy)'!I210, 0)=0, " ", ('Blocks A'!I224-'Pre-1.095 (Hard Copy)'!I210))</f>
        <v> </v>
      </c>
      <c r="J210" s="1014" t="str">
        <f>IF(IFERROR('Blocks A'!J224-'Pre-1.095 (Hard Copy)'!J210, 0)=0, " ", ('Blocks A'!J224-'Pre-1.095 (Hard Copy)'!J210))</f>
        <v> </v>
      </c>
      <c r="K210" s="1014" t="str">
        <f>IF(IFERROR('Blocks A'!K224-'Pre-1.095 (Hard Copy)'!K210, 0)=0, " ", ('Blocks A'!K224-'Pre-1.095 (Hard Copy)'!K210))</f>
        <v> </v>
      </c>
      <c r="L210" s="1014" t="str">
        <f>IF(IFERROR('Blocks A'!L224-'Pre-1.095 (Hard Copy)'!L210, 0)=0, " ", ('Blocks A'!L224-'Pre-1.095 (Hard Copy)'!L210))</f>
        <v> </v>
      </c>
      <c r="M210" s="1014" t="str">
        <f>IF(IFERROR('Blocks A'!N224-'Pre-1.095 (Hard Copy)'!M210, 0)=0, " ", ('Blocks A'!N224-'Pre-1.095 (Hard Copy)'!M210))</f>
        <v> </v>
      </c>
      <c r="N210" s="1014" t="str">
        <f>IF(IFERROR('Blocks A'!O224-'Pre-1.095 (Hard Copy)'!N210, 0)=0, " ", ('Blocks A'!O224-'Pre-1.095 (Hard Copy)'!N210))</f>
        <v> </v>
      </c>
      <c r="O210" s="1014" t="str">
        <f>IF(IFERROR('Blocks A'!P224-'Pre-1.095 (Hard Copy)'!O210, 0)=0, " ", ('Blocks A'!P224-'Pre-1.095 (Hard Copy)'!O210))</f>
        <v> </v>
      </c>
      <c r="P210" s="1014" t="str">
        <f>IF(IFERROR('Blocks A'!Q224-'Pre-1.095 (Hard Copy)'!P210, 0)=0, " ", ('Blocks A'!Q224-'Pre-1.095 (Hard Copy)'!P210))</f>
        <v> </v>
      </c>
      <c r="Q210" s="1014" t="str">
        <f>IF(IFERROR('Blocks A'!R224-'Pre-1.095 (Hard Copy)'!Q210, 0)=0, " ", ('Blocks A'!R224-'Pre-1.095 (Hard Copy)'!Q210))</f>
        <v> </v>
      </c>
      <c r="R210" s="1014" t="str">
        <f>IF(IFERROR('Blocks A'!S224-'Pre-1.095 (Hard Copy)'!R210, 0)=0, " ", ('Blocks A'!S224-'Pre-1.095 (Hard Copy)'!R210))</f>
        <v> </v>
      </c>
      <c r="S210" s="1014" t="str">
        <f>IF(IFERROR('Blocks A'!T224-'Pre-1.095 (Hard Copy)'!S210, 0)=0, " ", ('Blocks A'!T224-'Pre-1.095 (Hard Copy)'!S210))</f>
        <v> </v>
      </c>
      <c r="T210" s="1014" t="str">
        <f>IF(IFERROR('Blocks A'!M224-'Pre-1.095 (Hard Copy)'!T210, 0)=0, " ", ('Blocks A'!M224-'Pre-1.095 (Hard Copy)'!T210))</f>
        <v> </v>
      </c>
      <c r="U210" s="1014" t="str">
        <f>IF(IFERROR('Blocks A'!U224-'Pre-1.095 (Hard Copy)'!U210, 0)=0, " ", ('Blocks A'!U224-'Pre-1.095 (Hard Copy)'!U210))</f>
        <v> </v>
      </c>
      <c r="V210" s="1014" t="str">
        <f>IF(IFERROR('Blocks A'!V224-'Pre-1.095 (Hard Copy)'!V210, 0)=0, " ", ('Blocks A'!V224-'Pre-1.095 (Hard Copy)'!V210))</f>
        <v> </v>
      </c>
      <c r="W210" s="1014" t="str">
        <f>IF(IFERROR('Blocks A'!W224-'Pre-1.095 (Hard Copy)'!W210, 0)=0, " ", ('Blocks A'!W224-'Pre-1.095 (Hard Copy)'!W210))</f>
        <v> </v>
      </c>
      <c r="X210" s="1014" t="str">
        <f>IF(IFERROR('Blocks A'!X224-'Pre-1.095 (Hard Copy)'!X210, 0)=0, " ", ('Blocks A'!X224-'Pre-1.095 (Hard Copy)'!X210))</f>
        <v> </v>
      </c>
      <c r="Y210" s="1014" t="str">
        <f>IF(IFERROR('Blocks A'!AC224-'Pre-1.095 (Hard Copy)'!Y210, 0)=0, " ", ('Blocks A'!AC224-'Pre-1.095 (Hard Copy)'!Y210))</f>
        <v> </v>
      </c>
      <c r="Z210" s="1014" t="str">
        <f>IF(IFERROR('Blocks A'!Y224-'Pre-1.095 (Hard Copy)'!Z210, 0)=0, " ", ('Blocks A'!Y224-'Pre-1.095 (Hard Copy)'!Z210))</f>
        <v> </v>
      </c>
      <c r="AA210" s="1014" t="str">
        <f>IF(IFERROR('Blocks A'!Z224-'Pre-1.095 (Hard Copy)'!AA210, 0)=0, " ", ('Blocks A'!Z224-'Pre-1.095 (Hard Copy)'!AA210))</f>
        <v> </v>
      </c>
      <c r="AB210" s="1014" t="str">
        <f>IF(IFERROR('Blocks A'!AA224-'Pre-1.095 (Hard Copy)'!AB210, 0)=0, " ", ('Blocks A'!AA224-'Pre-1.095 (Hard Copy)'!AB210))</f>
        <v> </v>
      </c>
      <c r="AC210" s="1014" t="str">
        <f>IF(IFERROR('Blocks A'!AB224-'Pre-1.095 (Hard Copy)'!AC210, 0)=0, " ", ('Blocks A'!AB224-'Pre-1.095 (Hard Copy)'!AC210))</f>
        <v> </v>
      </c>
      <c r="AD210" s="1014" t="str">
        <f>IF(IFERROR('Blocks A'!AY224-'Pre-1.095 (Hard Copy)'!AD210, 0)=0, " ", ('Blocks A'!AY224-'Pre-1.095 (Hard Copy)'!AD210))</f>
        <v>+5</v>
      </c>
      <c r="AE210" s="1014" t="str">
        <f>IF(IFERROR('Blocks A'!AZ224-'Pre-1.095 (Hard Copy)'!AE210, 0)=0, " ", ('Blocks A'!AZ224-'Pre-1.095 (Hard Copy)'!AE210))</f>
        <v> </v>
      </c>
      <c r="AF210" s="1014" t="str">
        <f>IF(IFERROR('Blocks A'!BA224-'Pre-1.095 (Hard Copy)'!AF210, 0)=0, " ", ('Blocks A'!BA224-'Pre-1.095 (Hard Copy)'!AF210))</f>
        <v> </v>
      </c>
      <c r="AG210" s="1014" t="str">
        <f>IF(IFERROR('Blocks A'!BB224-'Pre-1.095 (Hard Copy)'!AG210, 0)=0, " ", ('Blocks A'!BB224-'Pre-1.095 (Hard Copy)'!AG210))</f>
        <v> </v>
      </c>
      <c r="AH210" s="1014" t="str">
        <f>IF(IFERROR('Blocks A'!BC224-'Pre-1.095 (Hard Copy)'!AH210, 0)=0, " ", ('Blocks A'!BC224-'Pre-1.095 (Hard Copy)'!AH210))</f>
        <v> </v>
      </c>
      <c r="AI210" s="1014" t="str">
        <f>IF(IFERROR('Blocks A'!BJ224-'Pre-1.095 (Hard Copy)'!AI210, 0)=0, " ", ('Blocks A'!BJ224-'Pre-1.095 (Hard Copy)'!AI210))</f>
        <v>+8</v>
      </c>
      <c r="AJ210" s="1014" t="str">
        <f>IF(IFERROR('Blocks A'!BD224-'Pre-1.095 (Hard Copy)'!AJ210, 0)=0, " ", ('Blocks A'!BD224-'Pre-1.095 (Hard Copy)'!AJ210))</f>
        <v> </v>
      </c>
      <c r="AK210" s="1014" t="str">
        <f>IF(IFERROR('Blocks A'!BE224-'Pre-1.095 (Hard Copy)'!AK210, 0)=0, " ", ('Blocks A'!BE224-'Pre-1.095 (Hard Copy)'!AK210))</f>
        <v> </v>
      </c>
      <c r="AL210" s="1014" t="str">
        <f>IF(IFERROR('Blocks A'!BF224-'Pre-1.095 (Hard Copy)'!AL210, 0)=0, " ", ('Blocks A'!BF224-'Pre-1.095 (Hard Copy)'!AL210))</f>
        <v> </v>
      </c>
      <c r="AM210" s="1014" t="str">
        <f>IF(IFERROR('Blocks A'!BG224-'Pre-1.095 (Hard Copy)'!AM210, 0)=0, " ", ('Blocks A'!BG224-'Pre-1.095 (Hard Copy)'!AM210))</f>
        <v> </v>
      </c>
      <c r="AN210" s="1014" t="str">
        <f>IF(IFERROR('Blocks A'!BH224-'Pre-1.095 (Hard Copy)'!AN210, 0)=0, " ", ('Blocks A'!BH224-'Pre-1.095 (Hard Copy)'!AN210))</f>
        <v> </v>
      </c>
      <c r="AO210" s="1014" t="str">
        <f>IF(IFERROR('Blocks A'!BI224-'Pre-1.095 (Hard Copy)'!AO210, 0)=0, " ", ('Blocks A'!BI224-'Pre-1.095 (Hard Copy)'!AO210))</f>
        <v> </v>
      </c>
      <c r="AP210" s="1014" t="str">
        <f>IF(IFERROR('Blocks A'!BK224-'Pre-1.095 (Hard Copy)'!AP210, 0)=0, " ", ('Blocks A'!BK224-'Pre-1.095 (Hard Copy)'!AP210))</f>
        <v> </v>
      </c>
      <c r="AQ210" s="1014" t="str">
        <f>IF(IFERROR('Blocks A'!BL224-'Pre-1.095 (Hard Copy)'!AQ210, 0)=0, " ", ('Blocks A'!BL224-'Pre-1.095 (Hard Copy)'!AQ210))</f>
        <v> </v>
      </c>
      <c r="AR210" s="1014" t="str">
        <f>IF(IFERROR('Blocks A'!BM224-'Pre-1.095 (Hard Copy)'!AR210, 0)=0, " ", ('Blocks A'!BM224-'Pre-1.095 (Hard Copy)'!AR210))</f>
        <v> </v>
      </c>
      <c r="AS210" s="1014" t="str">
        <f>IF(IFERROR('Blocks A'!BO224-'Pre-1.095 (Hard Copy)'!AS210, 0)=0, " ", ('Blocks A'!BO224-'Pre-1.095 (Hard Copy)'!AS210))</f>
        <v> </v>
      </c>
      <c r="AT210" s="1014" t="str">
        <f>IF(IFERROR('Blocks A'!BP224-'Pre-1.095 (Hard Copy)'!AT210, 0)=0, " ", ('Blocks A'!BP224-'Pre-1.095 (Hard Copy)'!AT210))</f>
        <v> </v>
      </c>
      <c r="AU210" s="1014" t="str">
        <f>IF(IFERROR('Blocks A'!BQ224-'Pre-1.095 (Hard Copy)'!AU210, 0)=0, " ", ('Blocks A'!BQ224-'Pre-1.095 (Hard Copy)'!AU210))</f>
        <v> </v>
      </c>
      <c r="AV210" s="1014" t="str">
        <f>IF(IFERROR('Blocks A'!BR224-'Pre-1.095 (Hard Copy)'!AV210, 0)=0, " ", ('Blocks A'!BR224-'Pre-1.095 (Hard Copy)'!AV210))</f>
        <v> </v>
      </c>
      <c r="AW210" s="1014" t="str">
        <f>IF(IFERROR('Blocks A'!BS224-'Pre-1.095 (Hard Copy)'!AW210, 0)=0, " ", ('Blocks A'!BS224-'Pre-1.095 (Hard Copy)'!AW210))</f>
        <v> </v>
      </c>
      <c r="AX210" s="1014" t="str">
        <f>IF(IFERROR('Blocks A'!BT224-'Pre-1.095 (Hard Copy)'!AX210, 0)=0, " ", ('Blocks A'!BT224-'Pre-1.095 (Hard Copy)'!AX210))</f>
        <v>+148</v>
      </c>
      <c r="AY210" s="1014" t="str">
        <f>IF(IFERROR('Blocks A'!BU224-'Pre-1.095 (Hard Copy)'!AY210, 0)=0, " ", ('Blocks A'!BU224-'Pre-1.095 (Hard Copy)'!AY210))</f>
        <v>+9</v>
      </c>
      <c r="AZ210" s="1014" t="str">
        <f>IF(IFERROR('Blocks A'!BW224-'Pre-1.095 (Hard Copy)'!AZ210, 0)=0, " ", ('Blocks A'!BW224-'Pre-1.095 (Hard Copy)'!AZ210))</f>
        <v>+740</v>
      </c>
      <c r="BA210" s="1014" t="str">
        <f>IF(IFERROR('Blocks A'!BX224-'Pre-1.095 (Hard Copy)'!BA210, 0)=0, " ", ('Blocks A'!BX224-'Pre-1.095 (Hard Copy)'!BA210))</f>
        <v> </v>
      </c>
      <c r="BB210" s="1014" t="str">
        <f>IF(IFERROR('Blocks A'!BY224-'Pre-1.095 (Hard Copy)'!BB210, 0)=0, " ", ('Blocks A'!BY224-'Pre-1.095 (Hard Copy)'!BB210))</f>
        <v>+47</v>
      </c>
      <c r="BC210" s="1015" t="str">
        <f>IF(IFERROR('Blocks A'!BZ224-'Pre-1.095 (Hard Copy)'!BC210, 0)=0, " ", ('Blocks A'!BZ224-'Pre-1.095 (Hard Copy)'!BC210))</f>
        <v> </v>
      </c>
      <c r="BD210" s="1014" t="str">
        <f>IF(IFERROR('Blocks A'!BV224-'Pre-1.095 (Hard Copy)'!BD210, 0)=0, " ", ('Blocks A'!BV224-'Pre-1.095 (Hard Copy)'!BD210))</f>
        <v> </v>
      </c>
      <c r="BE210" s="1014" t="str">
        <f>IF(IFERROR('Blocks A'!CB224-'Pre-1.095 (Hard Copy)'!BE210, 0)=0, " ", ('Blocks A'!CB224-'Pre-1.095 (Hard Copy)'!BE210))</f>
        <v>+21</v>
      </c>
      <c r="BF210" s="1014" t="str">
        <f>IF(IFERROR('Blocks A'!CC224-'Pre-1.095 (Hard Copy)'!BF210, 0)=0, " ", ('Blocks A'!CC224-'Pre-1.095 (Hard Copy)'!BF210))</f>
        <v>+3,267</v>
      </c>
      <c r="BG210" s="1016" t="str">
        <f>IF(IFERROR('Blocks A'!CD224-'Pre-1.095 (Hard Copy)'!BG210, 0)=0, " ", ('Blocks A'!CD224-'Pre-1.095 (Hard Copy)'!BG210))</f>
        <v>+0.0033</v>
      </c>
      <c r="BH210" s="1014" t="str">
        <f>IF(IFERROR('Blocks A'!CE224-'Pre-1.095 (Hard Copy)'!BH210, 0)=0, " ", ('Blocks A'!CE224-'Pre-1.095 (Hard Copy)'!BH210))</f>
        <v>+135</v>
      </c>
      <c r="BI210" s="1014" t="str">
        <f>IF(IFERROR('Blocks A'!CZ224-'Pre-1.095 (Hard Copy)'!BI210, 0)=0, " ", ('Blocks A'!CZ224-'Pre-1.095 (Hard Copy)'!BI210))</f>
        <v>+176</v>
      </c>
      <c r="BJ210" s="1014" t="str">
        <f>IF(IFERROR('Blocks A'!DA224-'Pre-1.095 (Hard Copy)'!BJ210, 0)=0, " ", ('Blocks A'!DA224-'Pre-1.095 (Hard Copy)'!BJ210))</f>
        <v>+40</v>
      </c>
      <c r="BK210" s="1014" t="str">
        <f>IF(IFERROR('Blocks A'!DB224-'Pre-1.095 (Hard Copy)'!BK210, 0)=0, " ", ('Blocks A'!DB224-'Pre-1.095 (Hard Copy)'!BK210))</f>
        <v>+24</v>
      </c>
      <c r="BL210" s="1014" t="str">
        <f>IF(IFERROR('Blocks A'!DC224-'Pre-1.095 (Hard Copy)'!BL210, 0)=0, " ", ('Blocks A'!DC224-'Pre-1.095 (Hard Copy)'!BL210))</f>
        <v> </v>
      </c>
      <c r="BM210" s="1014" t="str">
        <f>IF(IFERROR('Blocks A'!DD224-'Pre-1.095 (Hard Copy)'!BM210, 0)=0, " ", ('Blocks A'!DD224-'Pre-1.095 (Hard Copy)'!BM210))</f>
        <v> </v>
      </c>
      <c r="BN210" s="1014" t="str">
        <f>IF(IFERROR('Blocks A'!DE224-'Pre-1.095 (Hard Copy)'!BN210, 0)=0, " ", ('Blocks A'!DE224-'Pre-1.095 (Hard Copy)'!BN210))</f>
        <v> </v>
      </c>
      <c r="BO210" s="1014" t="str">
        <f>IF(IFERROR('Blocks A'!DF224-'Pre-1.095 (Hard Copy)'!BO210, 0)=0, " ", ('Blocks A'!DF224-'Pre-1.095 (Hard Copy)'!BO210))</f>
        <v> </v>
      </c>
      <c r="BP210" s="1014" t="str">
        <f>IF(IFERROR('Blocks A'!DG224-'Pre-1.095 (Hard Copy)'!BP210, 0)=0, " ", ('Blocks A'!DG224-'Pre-1.095 (Hard Copy)'!BP210))</f>
        <v> </v>
      </c>
      <c r="BQ210" s="1014" t="str">
        <f>IF(IFERROR('Blocks A'!DH224-'Pre-1.095 (Hard Copy)'!BQ210, 0)=0, " ", ('Blocks A'!DH224-'Pre-1.095 (Hard Copy)'!BQ210))</f>
        <v> </v>
      </c>
      <c r="BR210" s="1014" t="str">
        <f>IF(IFERROR('Blocks A'!DI224-'Pre-1.095 (Hard Copy)'!BR210, 0)=0, " ", ('Blocks A'!DI224-'Pre-1.095 (Hard Copy)'!BR210))</f>
        <v> </v>
      </c>
      <c r="BS210" s="1014" t="str">
        <f>IF(IFERROR('Blocks A'!DJ224-'Pre-1.095 (Hard Copy)'!BS210, 0)=0, " ", ('Blocks A'!DJ224-'Pre-1.095 (Hard Copy)'!BS210))</f>
        <v>+314</v>
      </c>
      <c r="BT210" s="1014" t="str">
        <f>IF(IFERROR('Blocks A'!DK224-'Pre-1.095 (Hard Copy)'!BT210, 0)=0, " ", ('Blocks A'!DK224-'Pre-1.095 (Hard Copy)'!BT210))</f>
        <v>+125</v>
      </c>
      <c r="BU210" s="1014" t="str">
        <f>IF(IFERROR('Blocks A'!DL224-'Pre-1.095 (Hard Copy)'!BU210, 0)=0, " ", ('Blocks A'!DL224-'Pre-1.095 (Hard Copy)'!BU210))</f>
        <v>+100</v>
      </c>
      <c r="BV210" s="1014" t="str">
        <f>IF(IFERROR('Blocks A'!DM224-'Pre-1.095 (Hard Copy)'!BV210, 0)=0, " ", ('Blocks A'!DM224-'Pre-1.095 (Hard Copy)'!BV210))</f>
        <v> </v>
      </c>
      <c r="BW210" s="1014" t="str">
        <f>IF(IFERROR('Blocks A'!DN224-'Pre-1.095 (Hard Copy)'!BW210, 0)=0, " ", ('Blocks A'!DN224-'Pre-1.095 (Hard Copy)'!BW210))</f>
        <v> </v>
      </c>
      <c r="BX210" s="1014" t="str">
        <f>IF(IFERROR('Blocks A'!DO224-'Pre-1.095 (Hard Copy)'!BX210, 0)=0, " ", ('Blocks A'!DO224-'Pre-1.095 (Hard Copy)'!BX210))</f>
        <v> </v>
      </c>
      <c r="BY210" s="1014" t="str">
        <f>IF(IFERROR('Blocks A'!DP224-'Pre-1.095 (Hard Copy)'!BY210, 0)=0, " ", ('Blocks A'!DP224-'Pre-1.095 (Hard Copy)'!BY210))</f>
        <v> </v>
      </c>
      <c r="BZ210" s="1014" t="str">
        <f>IF(IFERROR('Blocks A'!DQ224-'Pre-1.095 (Hard Copy)'!BZ210, 0)=0, " ", ('Blocks A'!DQ224-'Pre-1.095 (Hard Copy)'!BZ210))</f>
        <v> </v>
      </c>
      <c r="CA210" s="1014" t="str">
        <f>IF(IFERROR('Blocks A'!DR224-'Pre-1.095 (Hard Copy)'!CA210, 0)=0, " ", ('Blocks A'!DR224-'Pre-1.095 (Hard Copy)'!CA210))</f>
        <v> </v>
      </c>
      <c r="CB210" s="1014" t="str">
        <f>IF(IFERROR('Blocks A'!DS224-'Pre-1.095 (Hard Copy)'!CB210, 0)=0, " ", ('Blocks A'!DS224-'Pre-1.095 (Hard Copy)'!CB210))</f>
        <v> </v>
      </c>
      <c r="CC210" s="1014" t="str">
        <f>IF(IFERROR('Blocks A'!DT224-'Pre-1.095 (Hard Copy)'!CC210, 0)=0, " ", ('Blocks A'!DT224-'Pre-1.095 (Hard Copy)'!CC210))</f>
        <v>+240</v>
      </c>
      <c r="CD210" s="1014" t="str">
        <f>IF(IFERROR('Blocks A'!DU224-'Pre-1.095 (Hard Copy)'!CD210, 0)=0, " ", ('Blocks A'!DU224-'Pre-1.095 (Hard Copy)'!CD210))</f>
        <v>+539</v>
      </c>
      <c r="CE210" s="1014" t="str">
        <f>IF(IFERROR('Blocks A'!DX224-'Pre-1.095 (Hard Copy)'!CE210, 0)=0, " ", ('Blocks A'!DX224-'Pre-1.095 (Hard Copy)'!CE210))</f>
        <v>+512</v>
      </c>
      <c r="CF210" s="1014" t="str">
        <f>IF(IFERROR('Blocks A'!DY224-'Pre-1.095 (Hard Copy)'!CF210, 0)=0, " ", ('Blocks A'!DY224-'Pre-1.095 (Hard Copy)'!CF210))</f>
        <v>+79,658</v>
      </c>
      <c r="CG210" s="1016" t="str">
        <f>IF(IFERROR('Blocks A'!DZ224-'Pre-1.095 (Hard Copy)'!CG210, 0)=0, " ", ('Blocks A'!DZ224-'Pre-1.095 (Hard Copy)'!CG210))</f>
        <v>+0.0797</v>
      </c>
      <c r="CH210" s="1015" t="str">
        <f>IF(IFERROR('Blocks A'!DV224-'Pre-1.095 (Hard Copy)'!CH210, 0)=0, " ", ('Blocks A'!DV224-'Pre-1.095 (Hard Copy)'!CH210))</f>
        <v>+29.5</v>
      </c>
      <c r="CI210" s="1015" t="str">
        <f>IF(IFERROR('Blocks A'!DW224-'Pre-1.095 (Hard Copy)'!CI210, 0)=0, " ", ('Blocks A'!DW224-'Pre-1.095 (Hard Copy)'!CI210))</f>
        <v>+199.5</v>
      </c>
      <c r="CJ210" s="1014" t="str">
        <f>IF(IFERROR('Blocks A'!EA224-'Pre-1.095 (Hard Copy)'!CJ210, 0)=0, " ", ('Blocks A'!EA224-'Pre-1.095 (Hard Copy)'!CJ210))</f>
        <v>+533</v>
      </c>
      <c r="CK210" s="1017" t="str">
        <f>IF(IFERROR('Blocks A'!EB224-'Pre-1.095 (Hard Copy)'!CK210, 0)=0, " ", ('Blocks A'!EB224-'Pre-1.095 (Hard Copy)'!CK210))</f>
        <v>+8.88</v>
      </c>
      <c r="CL210" s="1017" t="str">
        <f>IF(IFERROR('Blocks A'!EC224-'Pre-1.095 (Hard Copy)'!CL210, 0)=0, " ", ('Blocks A'!EC224-'Pre-1.095 (Hard Copy)'!CL210))</f>
        <v>+0.15</v>
      </c>
      <c r="CM210" s="1017" t="str">
        <f>IF(IFERROR('Blocks A'!EH224-'Pre-1.095 (Hard Copy)'!CM210, 0)=0, " ", ('Blocks A'!EH224-'Pre-1.095 (Hard Copy)'!CM210))</f>
        <v>+0.01</v>
      </c>
      <c r="CN210" s="1014" t="str">
        <f>IF(IFERROR('Blocks A'!ED224-'Pre-1.095 (Hard Copy)'!CN210, 0)=0, " ", ('Blocks A'!ED224-'Pre-1.095 (Hard Copy)'!CN210))</f>
        <v>+82,925</v>
      </c>
      <c r="CO210" s="1017" t="str">
        <f>IF(IFERROR('Blocks A'!EE224-'Pre-1.095 (Hard Copy)'!CO210, 0)=0, " ", ('Blocks A'!EE224-'Pre-1.095 (Hard Copy)'!CO210))</f>
        <v>+82.92</v>
      </c>
      <c r="CP210" s="1017" t="str">
        <f>IF(IFERROR('Blocks A'!EF224-'Pre-1.095 (Hard Copy)'!CP210, 0)=0, " ", ('Blocks A'!EF224-'Pre-1.095 (Hard Copy)'!CP210))</f>
        <v>+0.08</v>
      </c>
      <c r="CQ210" s="1016" t="str">
        <f>IF(IFERROR('Blocks A'!EG224-'Pre-1.095 (Hard Copy)'!CQ210, 0)=0, " ", ('Blocks A'!EG224-'Pre-1.095 (Hard Copy)'!CQ210))</f>
        <v>+0.0829</v>
      </c>
      <c r="CR210" s="1018" t="s">
        <v>12</v>
      </c>
    </row>
    <row r="211">
      <c r="B211" s="1019" t="s">
        <v>1080</v>
      </c>
      <c r="C211" s="969" t="s">
        <v>886</v>
      </c>
      <c r="D211" s="969">
        <v>1.0</v>
      </c>
      <c r="E211" s="969">
        <v>1.0</v>
      </c>
      <c r="F211" s="969">
        <v>1.0</v>
      </c>
      <c r="G211" s="1014" t="str">
        <f>IF(IFERROR('Blocks A'!G225-'Pre-1.095 (Hard Copy)'!G211, 0)=0, " ", ('Blocks A'!G225-'Pre-1.095 (Hard Copy)'!G211))</f>
        <v> </v>
      </c>
      <c r="H211" s="1014" t="str">
        <f>IF(IFERROR('Blocks A'!H225-'Pre-1.095 (Hard Copy)'!H211, 0)=0, " ", ('Blocks A'!H225-'Pre-1.095 (Hard Copy)'!H211))</f>
        <v> </v>
      </c>
      <c r="I211" s="1014" t="str">
        <f>IF(IFERROR('Blocks A'!I225-'Pre-1.095 (Hard Copy)'!I211, 0)=0, " ", ('Blocks A'!I225-'Pre-1.095 (Hard Copy)'!I211))</f>
        <v> </v>
      </c>
      <c r="J211" s="1014" t="str">
        <f>IF(IFERROR('Blocks A'!J225-'Pre-1.095 (Hard Copy)'!J211, 0)=0, " ", ('Blocks A'!J225-'Pre-1.095 (Hard Copy)'!J211))</f>
        <v> </v>
      </c>
      <c r="K211" s="1014" t="str">
        <f>IF(IFERROR('Blocks A'!K225-'Pre-1.095 (Hard Copy)'!K211, 0)=0, " ", ('Blocks A'!K225-'Pre-1.095 (Hard Copy)'!K211))</f>
        <v> </v>
      </c>
      <c r="L211" s="1014" t="str">
        <f>IF(IFERROR('Blocks A'!L225-'Pre-1.095 (Hard Copy)'!L211, 0)=0, " ", ('Blocks A'!L225-'Pre-1.095 (Hard Copy)'!L211))</f>
        <v> </v>
      </c>
      <c r="M211" s="1014" t="str">
        <f>IF(IFERROR('Blocks A'!N225-'Pre-1.095 (Hard Copy)'!M211, 0)=0, " ", ('Blocks A'!N225-'Pre-1.095 (Hard Copy)'!M211))</f>
        <v> </v>
      </c>
      <c r="N211" s="1014" t="str">
        <f>IF(IFERROR('Blocks A'!O225-'Pre-1.095 (Hard Copy)'!N211, 0)=0, " ", ('Blocks A'!O225-'Pre-1.095 (Hard Copy)'!N211))</f>
        <v> </v>
      </c>
      <c r="O211" s="1014" t="str">
        <f>IF(IFERROR('Blocks A'!P225-'Pre-1.095 (Hard Copy)'!O211, 0)=0, " ", ('Blocks A'!P225-'Pre-1.095 (Hard Copy)'!O211))</f>
        <v> </v>
      </c>
      <c r="P211" s="1014" t="str">
        <f>IF(IFERROR('Blocks A'!Q225-'Pre-1.095 (Hard Copy)'!P211, 0)=0, " ", ('Blocks A'!Q225-'Pre-1.095 (Hard Copy)'!P211))</f>
        <v> </v>
      </c>
      <c r="Q211" s="1014" t="str">
        <f>IF(IFERROR('Blocks A'!R225-'Pre-1.095 (Hard Copy)'!Q211, 0)=0, " ", ('Blocks A'!R225-'Pre-1.095 (Hard Copy)'!Q211))</f>
        <v> </v>
      </c>
      <c r="R211" s="1014" t="str">
        <f>IF(IFERROR('Blocks A'!S225-'Pre-1.095 (Hard Copy)'!R211, 0)=0, " ", ('Blocks A'!S225-'Pre-1.095 (Hard Copy)'!R211))</f>
        <v> </v>
      </c>
      <c r="S211" s="1014" t="str">
        <f>IF(IFERROR('Blocks A'!T225-'Pre-1.095 (Hard Copy)'!S211, 0)=0, " ", ('Blocks A'!T225-'Pre-1.095 (Hard Copy)'!S211))</f>
        <v> </v>
      </c>
      <c r="T211" s="1014" t="str">
        <f>IF(IFERROR('Blocks A'!M225-'Pre-1.095 (Hard Copy)'!T211, 0)=0, " ", ('Blocks A'!M225-'Pre-1.095 (Hard Copy)'!T211))</f>
        <v> </v>
      </c>
      <c r="U211" s="1014" t="str">
        <f>IF(IFERROR('Blocks A'!U225-'Pre-1.095 (Hard Copy)'!U211, 0)=0, " ", ('Blocks A'!U225-'Pre-1.095 (Hard Copy)'!U211))</f>
        <v> </v>
      </c>
      <c r="V211" s="1014" t="str">
        <f>IF(IFERROR('Blocks A'!V225-'Pre-1.095 (Hard Copy)'!V211, 0)=0, " ", ('Blocks A'!V225-'Pre-1.095 (Hard Copy)'!V211))</f>
        <v> </v>
      </c>
      <c r="W211" s="1014" t="str">
        <f>IF(IFERROR('Blocks A'!W225-'Pre-1.095 (Hard Copy)'!W211, 0)=0, " ", ('Blocks A'!W225-'Pre-1.095 (Hard Copy)'!W211))</f>
        <v> </v>
      </c>
      <c r="X211" s="1014" t="str">
        <f>IF(IFERROR('Blocks A'!X225-'Pre-1.095 (Hard Copy)'!X211, 0)=0, " ", ('Blocks A'!X225-'Pre-1.095 (Hard Copy)'!X211))</f>
        <v> </v>
      </c>
      <c r="Y211" s="1014" t="str">
        <f>IF(IFERROR('Blocks A'!AC225-'Pre-1.095 (Hard Copy)'!Y211, 0)=0, " ", ('Blocks A'!AC225-'Pre-1.095 (Hard Copy)'!Y211))</f>
        <v> </v>
      </c>
      <c r="Z211" s="1014" t="str">
        <f>IF(IFERROR('Blocks A'!Y225-'Pre-1.095 (Hard Copy)'!Z211, 0)=0, " ", ('Blocks A'!Y225-'Pre-1.095 (Hard Copy)'!Z211))</f>
        <v> </v>
      </c>
      <c r="AA211" s="1014" t="str">
        <f>IF(IFERROR('Blocks A'!Z225-'Pre-1.095 (Hard Copy)'!AA211, 0)=0, " ", ('Blocks A'!Z225-'Pre-1.095 (Hard Copy)'!AA211))</f>
        <v> </v>
      </c>
      <c r="AB211" s="1014" t="str">
        <f>IF(IFERROR('Blocks A'!AA225-'Pre-1.095 (Hard Copy)'!AB211, 0)=0, " ", ('Blocks A'!AA225-'Pre-1.095 (Hard Copy)'!AB211))</f>
        <v> </v>
      </c>
      <c r="AC211" s="1014" t="str">
        <f>IF(IFERROR('Blocks A'!AB225-'Pre-1.095 (Hard Copy)'!AC211, 0)=0, " ", ('Blocks A'!AB225-'Pre-1.095 (Hard Copy)'!AC211))</f>
        <v> </v>
      </c>
      <c r="AD211" s="1014" t="str">
        <f>IF(IFERROR('Blocks A'!AY225-'Pre-1.095 (Hard Copy)'!AD211, 0)=0, " ", ('Blocks A'!AY225-'Pre-1.095 (Hard Copy)'!AD211))</f>
        <v> </v>
      </c>
      <c r="AE211" s="1014" t="str">
        <f>IF(IFERROR('Blocks A'!AZ225-'Pre-1.095 (Hard Copy)'!AE211, 0)=0, " ", ('Blocks A'!AZ225-'Pre-1.095 (Hard Copy)'!AE211))</f>
        <v> </v>
      </c>
      <c r="AF211" s="1014" t="str">
        <f>IF(IFERROR('Blocks A'!BA225-'Pre-1.095 (Hard Copy)'!AF211, 0)=0, " ", ('Blocks A'!BA225-'Pre-1.095 (Hard Copy)'!AF211))</f>
        <v> </v>
      </c>
      <c r="AG211" s="1014" t="str">
        <f>IF(IFERROR('Blocks A'!BB225-'Pre-1.095 (Hard Copy)'!AG211, 0)=0, " ", ('Blocks A'!BB225-'Pre-1.095 (Hard Copy)'!AG211))</f>
        <v> </v>
      </c>
      <c r="AH211" s="1014" t="str">
        <f>IF(IFERROR('Blocks A'!BC225-'Pre-1.095 (Hard Copy)'!AH211, 0)=0, " ", ('Blocks A'!BC225-'Pre-1.095 (Hard Copy)'!AH211))</f>
        <v> </v>
      </c>
      <c r="AI211" s="1014" t="str">
        <f>IF(IFERROR('Blocks A'!BJ225-'Pre-1.095 (Hard Copy)'!AI211, 0)=0, " ", ('Blocks A'!BJ225-'Pre-1.095 (Hard Copy)'!AI211))</f>
        <v>+15</v>
      </c>
      <c r="AJ211" s="1014" t="str">
        <f>IF(IFERROR('Blocks A'!BD225-'Pre-1.095 (Hard Copy)'!AJ211, 0)=0, " ", ('Blocks A'!BD225-'Pre-1.095 (Hard Copy)'!AJ211))</f>
        <v> </v>
      </c>
      <c r="AK211" s="1014" t="str">
        <f>IF(IFERROR('Blocks A'!BE225-'Pre-1.095 (Hard Copy)'!AK211, 0)=0, " ", ('Blocks A'!BE225-'Pre-1.095 (Hard Copy)'!AK211))</f>
        <v> </v>
      </c>
      <c r="AL211" s="1014" t="str">
        <f>IF(IFERROR('Blocks A'!BF225-'Pre-1.095 (Hard Copy)'!AL211, 0)=0, " ", ('Blocks A'!BF225-'Pre-1.095 (Hard Copy)'!AL211))</f>
        <v> </v>
      </c>
      <c r="AM211" s="1014" t="str">
        <f>IF(IFERROR('Blocks A'!BG225-'Pre-1.095 (Hard Copy)'!AM211, 0)=0, " ", ('Blocks A'!BG225-'Pre-1.095 (Hard Copy)'!AM211))</f>
        <v> </v>
      </c>
      <c r="AN211" s="1014" t="str">
        <f>IF(IFERROR('Blocks A'!BH225-'Pre-1.095 (Hard Copy)'!AN211, 0)=0, " ", ('Blocks A'!BH225-'Pre-1.095 (Hard Copy)'!AN211))</f>
        <v> </v>
      </c>
      <c r="AO211" s="1014" t="str">
        <f>IF(IFERROR('Blocks A'!BI225-'Pre-1.095 (Hard Copy)'!AO211, 0)=0, " ", ('Blocks A'!BI225-'Pre-1.095 (Hard Copy)'!AO211))</f>
        <v> </v>
      </c>
      <c r="AP211" s="1014" t="str">
        <f>IF(IFERROR('Blocks A'!BK225-'Pre-1.095 (Hard Copy)'!AP211, 0)=0, " ", ('Blocks A'!BK225-'Pre-1.095 (Hard Copy)'!AP211))</f>
        <v> </v>
      </c>
      <c r="AQ211" s="1014" t="str">
        <f>IF(IFERROR('Blocks A'!BL225-'Pre-1.095 (Hard Copy)'!AQ211, 0)=0, " ", ('Blocks A'!BL225-'Pre-1.095 (Hard Copy)'!AQ211))</f>
        <v> </v>
      </c>
      <c r="AR211" s="1014" t="str">
        <f>IF(IFERROR('Blocks A'!BM225-'Pre-1.095 (Hard Copy)'!AR211, 0)=0, " ", ('Blocks A'!BM225-'Pre-1.095 (Hard Copy)'!AR211))</f>
        <v> </v>
      </c>
      <c r="AS211" s="1014" t="str">
        <f>IF(IFERROR('Blocks A'!BO225-'Pre-1.095 (Hard Copy)'!AS211, 0)=0, " ", ('Blocks A'!BO225-'Pre-1.095 (Hard Copy)'!AS211))</f>
        <v> </v>
      </c>
      <c r="AT211" s="1014" t="str">
        <f>IF(IFERROR('Blocks A'!BP225-'Pre-1.095 (Hard Copy)'!AT211, 0)=0, " ", ('Blocks A'!BP225-'Pre-1.095 (Hard Copy)'!AT211))</f>
        <v> </v>
      </c>
      <c r="AU211" s="1014" t="str">
        <f>IF(IFERROR('Blocks A'!BQ225-'Pre-1.095 (Hard Copy)'!AU211, 0)=0, " ", ('Blocks A'!BQ225-'Pre-1.095 (Hard Copy)'!AU211))</f>
        <v> </v>
      </c>
      <c r="AV211" s="1014" t="str">
        <f>IF(IFERROR('Blocks A'!BR225-'Pre-1.095 (Hard Copy)'!AV211, 0)=0, " ", ('Blocks A'!BR225-'Pre-1.095 (Hard Copy)'!AV211))</f>
        <v> </v>
      </c>
      <c r="AW211" s="1014" t="str">
        <f>IF(IFERROR('Blocks A'!BS225-'Pre-1.095 (Hard Copy)'!AW211, 0)=0, " ", ('Blocks A'!BS225-'Pre-1.095 (Hard Copy)'!AW211))</f>
        <v> </v>
      </c>
      <c r="AX211" s="1014" t="str">
        <f>IF(IFERROR('Blocks A'!BT225-'Pre-1.095 (Hard Copy)'!AX211, 0)=0, " ", ('Blocks A'!BT225-'Pre-1.095 (Hard Copy)'!AX211))</f>
        <v>+90</v>
      </c>
      <c r="AY211" s="1014" t="str">
        <f>IF(IFERROR('Blocks A'!BU225-'Pre-1.095 (Hard Copy)'!AY211, 0)=0, " ", ('Blocks A'!BU225-'Pre-1.095 (Hard Copy)'!AY211))</f>
        <v>+6</v>
      </c>
      <c r="AZ211" s="1014" t="str">
        <f>IF(IFERROR('Blocks A'!BW225-'Pre-1.095 (Hard Copy)'!AZ211, 0)=0, " ", ('Blocks A'!BW225-'Pre-1.095 (Hard Copy)'!AZ211))</f>
        <v>+450</v>
      </c>
      <c r="BA211" s="1014" t="str">
        <f>IF(IFERROR('Blocks A'!BX225-'Pre-1.095 (Hard Copy)'!BA211, 0)=0, " ", ('Blocks A'!BX225-'Pre-1.095 (Hard Copy)'!BA211))</f>
        <v> </v>
      </c>
      <c r="BB211" s="1014" t="str">
        <f>IF(IFERROR('Blocks A'!BY225-'Pre-1.095 (Hard Copy)'!BB211, 0)=0, " ", ('Blocks A'!BY225-'Pre-1.095 (Hard Copy)'!BB211))</f>
        <v>+29</v>
      </c>
      <c r="BC211" s="1015" t="str">
        <f>IF(IFERROR('Blocks A'!BZ225-'Pre-1.095 (Hard Copy)'!BC211, 0)=0, " ", ('Blocks A'!BZ225-'Pre-1.095 (Hard Copy)'!BC211))</f>
        <v> </v>
      </c>
      <c r="BD211" s="1014" t="str">
        <f>IF(IFERROR('Blocks A'!BV225-'Pre-1.095 (Hard Copy)'!BD211, 0)=0, " ", ('Blocks A'!BV225-'Pre-1.095 (Hard Copy)'!BD211))</f>
        <v> </v>
      </c>
      <c r="BE211" s="1014" t="str">
        <f>IF(IFERROR('Blocks A'!CB225-'Pre-1.095 (Hard Copy)'!BE211, 0)=0, " ", ('Blocks A'!CB225-'Pre-1.095 (Hard Copy)'!BE211))</f>
        <v>+30</v>
      </c>
      <c r="BF211" s="1014" t="str">
        <f>IF(IFERROR('Blocks A'!CC225-'Pre-1.095 (Hard Copy)'!BF211, 0)=0, " ", ('Blocks A'!CC225-'Pre-1.095 (Hard Copy)'!BF211))</f>
        <v>+4,667</v>
      </c>
      <c r="BG211" s="1016" t="str">
        <f>IF(IFERROR('Blocks A'!CD225-'Pre-1.095 (Hard Copy)'!BG211, 0)=0, " ", ('Blocks A'!CD225-'Pre-1.095 (Hard Copy)'!BG211))</f>
        <v>+0.0047</v>
      </c>
      <c r="BH211" s="1014" t="str">
        <f>IF(IFERROR('Blocks A'!CE225-'Pre-1.095 (Hard Copy)'!BH211, 0)=0, " ", ('Blocks A'!CE225-'Pre-1.095 (Hard Copy)'!BH211))</f>
        <v>+225</v>
      </c>
      <c r="BI211" s="1014" t="str">
        <f>IF(IFERROR('Blocks A'!CZ225-'Pre-1.095 (Hard Copy)'!BI211, 0)=0, " ", ('Blocks A'!CZ225-'Pre-1.095 (Hard Copy)'!BI211))</f>
        <v>+125</v>
      </c>
      <c r="BJ211" s="1014" t="str">
        <f>IF(IFERROR('Blocks A'!DA225-'Pre-1.095 (Hard Copy)'!BJ211, 0)=0, " ", ('Blocks A'!DA225-'Pre-1.095 (Hard Copy)'!BJ211))</f>
        <v>+75</v>
      </c>
      <c r="BK211" s="1014" t="str">
        <f>IF(IFERROR('Blocks A'!DB225-'Pre-1.095 (Hard Copy)'!BK211, 0)=0, " ", ('Blocks A'!DB225-'Pre-1.095 (Hard Copy)'!BK211))</f>
        <v>+45</v>
      </c>
      <c r="BL211" s="1014" t="str">
        <f>IF(IFERROR('Blocks A'!DC225-'Pre-1.095 (Hard Copy)'!BL211, 0)=0, " ", ('Blocks A'!DC225-'Pre-1.095 (Hard Copy)'!BL211))</f>
        <v> </v>
      </c>
      <c r="BM211" s="1014" t="str">
        <f>IF(IFERROR('Blocks A'!DD225-'Pre-1.095 (Hard Copy)'!BM211, 0)=0, " ", ('Blocks A'!DD225-'Pre-1.095 (Hard Copy)'!BM211))</f>
        <v> </v>
      </c>
      <c r="BN211" s="1014" t="str">
        <f>IF(IFERROR('Blocks A'!DE225-'Pre-1.095 (Hard Copy)'!BN211, 0)=0, " ", ('Blocks A'!DE225-'Pre-1.095 (Hard Copy)'!BN211))</f>
        <v> </v>
      </c>
      <c r="BO211" s="1014" t="str">
        <f>IF(IFERROR('Blocks A'!DF225-'Pre-1.095 (Hard Copy)'!BO211, 0)=0, " ", ('Blocks A'!DF225-'Pre-1.095 (Hard Copy)'!BO211))</f>
        <v> </v>
      </c>
      <c r="BP211" s="1014" t="str">
        <f>IF(IFERROR('Blocks A'!DG225-'Pre-1.095 (Hard Copy)'!BP211, 0)=0, " ", ('Blocks A'!DG225-'Pre-1.095 (Hard Copy)'!BP211))</f>
        <v> </v>
      </c>
      <c r="BQ211" s="1014" t="str">
        <f>IF(IFERROR('Blocks A'!DH225-'Pre-1.095 (Hard Copy)'!BQ211, 0)=0, " ", ('Blocks A'!DH225-'Pre-1.095 (Hard Copy)'!BQ211))</f>
        <v> </v>
      </c>
      <c r="BR211" s="1014" t="str">
        <f>IF(IFERROR('Blocks A'!DI225-'Pre-1.095 (Hard Copy)'!BR211, 0)=0, " ", ('Blocks A'!DI225-'Pre-1.095 (Hard Copy)'!BR211))</f>
        <v> </v>
      </c>
      <c r="BS211" s="1014" t="str">
        <f>IF(IFERROR('Blocks A'!DJ225-'Pre-1.095 (Hard Copy)'!BS211, 0)=0, " ", ('Blocks A'!DJ225-'Pre-1.095 (Hard Copy)'!BS211))</f>
        <v>+223</v>
      </c>
      <c r="BT211" s="1014" t="str">
        <f>IF(IFERROR('Blocks A'!DK225-'Pre-1.095 (Hard Copy)'!BT211, 0)=0, " ", ('Blocks A'!DK225-'Pre-1.095 (Hard Copy)'!BT211))</f>
        <v>+234</v>
      </c>
      <c r="BU211" s="1014" t="str">
        <f>IF(IFERROR('Blocks A'!DL225-'Pre-1.095 (Hard Copy)'!BU211, 0)=0, " ", ('Blocks A'!DL225-'Pre-1.095 (Hard Copy)'!BU211))</f>
        <v>+188</v>
      </c>
      <c r="BV211" s="1014" t="str">
        <f>IF(IFERROR('Blocks A'!DM225-'Pre-1.095 (Hard Copy)'!BV211, 0)=0, " ", ('Blocks A'!DM225-'Pre-1.095 (Hard Copy)'!BV211))</f>
        <v> </v>
      </c>
      <c r="BW211" s="1014" t="str">
        <f>IF(IFERROR('Blocks A'!DN225-'Pre-1.095 (Hard Copy)'!BW211, 0)=0, " ", ('Blocks A'!DN225-'Pre-1.095 (Hard Copy)'!BW211))</f>
        <v> </v>
      </c>
      <c r="BX211" s="1014" t="str">
        <f>IF(IFERROR('Blocks A'!DO225-'Pre-1.095 (Hard Copy)'!BX211, 0)=0, " ", ('Blocks A'!DO225-'Pre-1.095 (Hard Copy)'!BX211))</f>
        <v> </v>
      </c>
      <c r="BY211" s="1014" t="str">
        <f>IF(IFERROR('Blocks A'!DP225-'Pre-1.095 (Hard Copy)'!BY211, 0)=0, " ", ('Blocks A'!DP225-'Pre-1.095 (Hard Copy)'!BY211))</f>
        <v> </v>
      </c>
      <c r="BZ211" s="1014" t="str">
        <f>IF(IFERROR('Blocks A'!DQ225-'Pre-1.095 (Hard Copy)'!BZ211, 0)=0, " ", ('Blocks A'!DQ225-'Pre-1.095 (Hard Copy)'!BZ211))</f>
        <v> </v>
      </c>
      <c r="CA211" s="1014" t="str">
        <f>IF(IFERROR('Blocks A'!DR225-'Pre-1.095 (Hard Copy)'!CA211, 0)=0, " ", ('Blocks A'!DR225-'Pre-1.095 (Hard Copy)'!CA211))</f>
        <v> </v>
      </c>
      <c r="CB211" s="1014" t="str">
        <f>IF(IFERROR('Blocks A'!DS225-'Pre-1.095 (Hard Copy)'!CB211, 0)=0, " ", ('Blocks A'!DS225-'Pre-1.095 (Hard Copy)'!CB211))</f>
        <v> </v>
      </c>
      <c r="CC211" s="1014" t="str">
        <f>IF(IFERROR('Blocks A'!DT225-'Pre-1.095 (Hard Copy)'!CC211, 0)=0, " ", ('Blocks A'!DT225-'Pre-1.095 (Hard Copy)'!CC211))</f>
        <v>+245</v>
      </c>
      <c r="CD211" s="1014" t="str">
        <f>IF(IFERROR('Blocks A'!DU225-'Pre-1.095 (Hard Copy)'!CD211, 0)=0, " ", ('Blocks A'!DU225-'Pre-1.095 (Hard Copy)'!CD211))</f>
        <v>+645</v>
      </c>
      <c r="CE211" s="1014" t="str">
        <f>IF(IFERROR('Blocks A'!DX225-'Pre-1.095 (Hard Copy)'!CE211, 0)=0, " ", ('Blocks A'!DX225-'Pre-1.095 (Hard Copy)'!CE211))</f>
        <v>+946</v>
      </c>
      <c r="CF211" s="1014" t="str">
        <f>IF(IFERROR('Blocks A'!DY225-'Pre-1.095 (Hard Copy)'!CF211, 0)=0, " ", ('Blocks A'!DY225-'Pre-1.095 (Hard Copy)'!CF211))</f>
        <v>+147,169</v>
      </c>
      <c r="CG211" s="1016" t="str">
        <f>IF(IFERROR('Blocks A'!DZ225-'Pre-1.095 (Hard Copy)'!CG211, 0)=0, " ", ('Blocks A'!DZ225-'Pre-1.095 (Hard Copy)'!CG211))</f>
        <v>+0.1472</v>
      </c>
      <c r="CH211" s="1015" t="str">
        <f>IF(IFERROR('Blocks A'!DV225-'Pre-1.095 (Hard Copy)'!CH211, 0)=0, " ", ('Blocks A'!DV225-'Pre-1.095 (Hard Copy)'!CH211))</f>
        <v>+29.3</v>
      </c>
      <c r="CI211" s="1015" t="str">
        <f>IF(IFERROR('Blocks A'!DW225-'Pre-1.095 (Hard Copy)'!CI211, 0)=0, " ", ('Blocks A'!DW225-'Pre-1.095 (Hard Copy)'!CI211))</f>
        <v>+238.7</v>
      </c>
      <c r="CJ211" s="1014" t="str">
        <f>IF(IFERROR('Blocks A'!EA225-'Pre-1.095 (Hard Copy)'!CJ211, 0)=0, " ", ('Blocks A'!EA225-'Pre-1.095 (Hard Copy)'!CJ211))</f>
        <v>+976</v>
      </c>
      <c r="CK211" s="1017" t="str">
        <f>IF(IFERROR('Blocks A'!EB225-'Pre-1.095 (Hard Copy)'!CK211, 0)=0, " ", ('Blocks A'!EB225-'Pre-1.095 (Hard Copy)'!CK211))</f>
        <v>+16.27</v>
      </c>
      <c r="CL211" s="1017" t="str">
        <f>IF(IFERROR('Blocks A'!EC225-'Pre-1.095 (Hard Copy)'!CL211, 0)=0, " ", ('Blocks A'!EC225-'Pre-1.095 (Hard Copy)'!CL211))</f>
        <v>+0.27</v>
      </c>
      <c r="CM211" s="1017" t="str">
        <f>IF(IFERROR('Blocks A'!EH225-'Pre-1.095 (Hard Copy)'!CM211, 0)=0, " ", ('Blocks A'!EH225-'Pre-1.095 (Hard Copy)'!CM211))</f>
        <v>+0.01</v>
      </c>
      <c r="CN211" s="1014" t="str">
        <f>IF(IFERROR('Blocks A'!ED225-'Pre-1.095 (Hard Copy)'!CN211, 0)=0, " ", ('Blocks A'!ED225-'Pre-1.095 (Hard Copy)'!CN211))</f>
        <v>+151,835</v>
      </c>
      <c r="CO211" s="1017" t="str">
        <f>IF(IFERROR('Blocks A'!EE225-'Pre-1.095 (Hard Copy)'!CO211, 0)=0, " ", ('Blocks A'!EE225-'Pre-1.095 (Hard Copy)'!CO211))</f>
        <v>+151.84</v>
      </c>
      <c r="CP211" s="1017" t="str">
        <f>IF(IFERROR('Blocks A'!EF225-'Pre-1.095 (Hard Copy)'!CP211, 0)=0, " ", ('Blocks A'!EF225-'Pre-1.095 (Hard Copy)'!CP211))</f>
        <v>+0.15</v>
      </c>
      <c r="CQ211" s="1016" t="str">
        <f>IF(IFERROR('Blocks A'!EG225-'Pre-1.095 (Hard Copy)'!CQ211, 0)=0, " ", ('Blocks A'!EG225-'Pre-1.095 (Hard Copy)'!CQ211))</f>
        <v>+0.1518</v>
      </c>
      <c r="CR211" s="1018" t="s">
        <v>12</v>
      </c>
    </row>
    <row r="212">
      <c r="B212" s="1019" t="s">
        <v>1081</v>
      </c>
      <c r="C212" s="969" t="s">
        <v>886</v>
      </c>
      <c r="D212" s="969">
        <v>1.0</v>
      </c>
      <c r="E212" s="969">
        <v>1.0</v>
      </c>
      <c r="F212" s="969">
        <v>1.0</v>
      </c>
      <c r="G212" s="1014" t="str">
        <f>IF(IFERROR('Blocks A'!G226-'Pre-1.095 (Hard Copy)'!G212, 0)=0, " ", ('Blocks A'!G226-'Pre-1.095 (Hard Copy)'!G212))</f>
        <v> </v>
      </c>
      <c r="H212" s="1014" t="str">
        <f>IF(IFERROR('Blocks A'!H226-'Pre-1.095 (Hard Copy)'!H212, 0)=0, " ", ('Blocks A'!H226-'Pre-1.095 (Hard Copy)'!H212))</f>
        <v> </v>
      </c>
      <c r="I212" s="1014" t="str">
        <f>IF(IFERROR('Blocks A'!I226-'Pre-1.095 (Hard Copy)'!I212, 0)=0, " ", ('Blocks A'!I226-'Pre-1.095 (Hard Copy)'!I212))</f>
        <v> </v>
      </c>
      <c r="J212" s="1014" t="str">
        <f>IF(IFERROR('Blocks A'!J226-'Pre-1.095 (Hard Copy)'!J212, 0)=0, " ", ('Blocks A'!J226-'Pre-1.095 (Hard Copy)'!J212))</f>
        <v> </v>
      </c>
      <c r="K212" s="1014" t="str">
        <f>IF(IFERROR('Blocks A'!K226-'Pre-1.095 (Hard Copy)'!K212, 0)=0, " ", ('Blocks A'!K226-'Pre-1.095 (Hard Copy)'!K212))</f>
        <v> </v>
      </c>
      <c r="L212" s="1014" t="str">
        <f>IF(IFERROR('Blocks A'!L226-'Pre-1.095 (Hard Copy)'!L212, 0)=0, " ", ('Blocks A'!L226-'Pre-1.095 (Hard Copy)'!L212))</f>
        <v> </v>
      </c>
      <c r="M212" s="1014" t="str">
        <f>IF(IFERROR('Blocks A'!N226-'Pre-1.095 (Hard Copy)'!M212, 0)=0, " ", ('Blocks A'!N226-'Pre-1.095 (Hard Copy)'!M212))</f>
        <v> </v>
      </c>
      <c r="N212" s="1014" t="str">
        <f>IF(IFERROR('Blocks A'!O226-'Pre-1.095 (Hard Copy)'!N212, 0)=0, " ", ('Blocks A'!O226-'Pre-1.095 (Hard Copy)'!N212))</f>
        <v> </v>
      </c>
      <c r="O212" s="1014" t="str">
        <f>IF(IFERROR('Blocks A'!P226-'Pre-1.095 (Hard Copy)'!O212, 0)=0, " ", ('Blocks A'!P226-'Pre-1.095 (Hard Copy)'!O212))</f>
        <v> </v>
      </c>
      <c r="P212" s="1014" t="str">
        <f>IF(IFERROR('Blocks A'!Q226-'Pre-1.095 (Hard Copy)'!P212, 0)=0, " ", ('Blocks A'!Q226-'Pre-1.095 (Hard Copy)'!P212))</f>
        <v> </v>
      </c>
      <c r="Q212" s="1014" t="str">
        <f>IF(IFERROR('Blocks A'!R226-'Pre-1.095 (Hard Copy)'!Q212, 0)=0, " ", ('Blocks A'!R226-'Pre-1.095 (Hard Copy)'!Q212))</f>
        <v> </v>
      </c>
      <c r="R212" s="1014" t="str">
        <f>IF(IFERROR('Blocks A'!S226-'Pre-1.095 (Hard Copy)'!R212, 0)=0, " ", ('Blocks A'!S226-'Pre-1.095 (Hard Copy)'!R212))</f>
        <v> </v>
      </c>
      <c r="S212" s="1014" t="str">
        <f>IF(IFERROR('Blocks A'!T226-'Pre-1.095 (Hard Copy)'!S212, 0)=0, " ", ('Blocks A'!T226-'Pre-1.095 (Hard Copy)'!S212))</f>
        <v> </v>
      </c>
      <c r="T212" s="1014" t="str">
        <f>IF(IFERROR('Blocks A'!M226-'Pre-1.095 (Hard Copy)'!T212, 0)=0, " ", ('Blocks A'!M226-'Pre-1.095 (Hard Copy)'!T212))</f>
        <v> </v>
      </c>
      <c r="U212" s="1014" t="str">
        <f>IF(IFERROR('Blocks A'!U226-'Pre-1.095 (Hard Copy)'!U212, 0)=0, " ", ('Blocks A'!U226-'Pre-1.095 (Hard Copy)'!U212))</f>
        <v> </v>
      </c>
      <c r="V212" s="1014" t="str">
        <f>IF(IFERROR('Blocks A'!V226-'Pre-1.095 (Hard Copy)'!V212, 0)=0, " ", ('Blocks A'!V226-'Pre-1.095 (Hard Copy)'!V212))</f>
        <v> </v>
      </c>
      <c r="W212" s="1014" t="str">
        <f>IF(IFERROR('Blocks A'!W226-'Pre-1.095 (Hard Copy)'!W212, 0)=0, " ", ('Blocks A'!W226-'Pre-1.095 (Hard Copy)'!W212))</f>
        <v> </v>
      </c>
      <c r="X212" s="1014" t="str">
        <f>IF(IFERROR('Blocks A'!X226-'Pre-1.095 (Hard Copy)'!X212, 0)=0, " ", ('Blocks A'!X226-'Pre-1.095 (Hard Copy)'!X212))</f>
        <v> </v>
      </c>
      <c r="Y212" s="1014" t="str">
        <f>IF(IFERROR('Blocks A'!AC226-'Pre-1.095 (Hard Copy)'!Y212, 0)=0, " ", ('Blocks A'!AC226-'Pre-1.095 (Hard Copy)'!Y212))</f>
        <v> </v>
      </c>
      <c r="Z212" s="1014" t="str">
        <f>IF(IFERROR('Blocks A'!Y226-'Pre-1.095 (Hard Copy)'!Z212, 0)=0, " ", ('Blocks A'!Y226-'Pre-1.095 (Hard Copy)'!Z212))</f>
        <v> </v>
      </c>
      <c r="AA212" s="1014" t="str">
        <f>IF(IFERROR('Blocks A'!Z226-'Pre-1.095 (Hard Copy)'!AA212, 0)=0, " ", ('Blocks A'!Z226-'Pre-1.095 (Hard Copy)'!AA212))</f>
        <v> </v>
      </c>
      <c r="AB212" s="1014" t="str">
        <f>IF(IFERROR('Blocks A'!AA226-'Pre-1.095 (Hard Copy)'!AB212, 0)=0, " ", ('Blocks A'!AA226-'Pre-1.095 (Hard Copy)'!AB212))</f>
        <v> </v>
      </c>
      <c r="AC212" s="1014" t="str">
        <f>IF(IFERROR('Blocks A'!AB226-'Pre-1.095 (Hard Copy)'!AC212, 0)=0, " ", ('Blocks A'!AB226-'Pre-1.095 (Hard Copy)'!AC212))</f>
        <v> </v>
      </c>
      <c r="AD212" s="1014" t="str">
        <f>IF(IFERROR('Blocks A'!AY226-'Pre-1.095 (Hard Copy)'!AD212, 0)=0, " ", ('Blocks A'!AY226-'Pre-1.095 (Hard Copy)'!AD212))</f>
        <v> </v>
      </c>
      <c r="AE212" s="1014" t="str">
        <f>IF(IFERROR('Blocks A'!AZ226-'Pre-1.095 (Hard Copy)'!AE212, 0)=0, " ", ('Blocks A'!AZ226-'Pre-1.095 (Hard Copy)'!AE212))</f>
        <v> </v>
      </c>
      <c r="AF212" s="1014" t="str">
        <f>IF(IFERROR('Blocks A'!BA226-'Pre-1.095 (Hard Copy)'!AF212, 0)=0, " ", ('Blocks A'!BA226-'Pre-1.095 (Hard Copy)'!AF212))</f>
        <v> </v>
      </c>
      <c r="AG212" s="1014" t="str">
        <f>IF(IFERROR('Blocks A'!BB226-'Pre-1.095 (Hard Copy)'!AG212, 0)=0, " ", ('Blocks A'!BB226-'Pre-1.095 (Hard Copy)'!AG212))</f>
        <v> </v>
      </c>
      <c r="AH212" s="1014" t="str">
        <f>IF(IFERROR('Blocks A'!BC226-'Pre-1.095 (Hard Copy)'!AH212, 0)=0, " ", ('Blocks A'!BC226-'Pre-1.095 (Hard Copy)'!AH212))</f>
        <v> </v>
      </c>
      <c r="AI212" s="1014" t="str">
        <f>IF(IFERROR('Blocks A'!BJ226-'Pre-1.095 (Hard Copy)'!AI212, 0)=0, " ", ('Blocks A'!BJ226-'Pre-1.095 (Hard Copy)'!AI212))</f>
        <v>+6</v>
      </c>
      <c r="AJ212" s="1014" t="str">
        <f>IF(IFERROR('Blocks A'!BD226-'Pre-1.095 (Hard Copy)'!AJ212, 0)=0, " ", ('Blocks A'!BD226-'Pre-1.095 (Hard Copy)'!AJ212))</f>
        <v> </v>
      </c>
      <c r="AK212" s="1014" t="str">
        <f>IF(IFERROR('Blocks A'!BE226-'Pre-1.095 (Hard Copy)'!AK212, 0)=0, " ", ('Blocks A'!BE226-'Pre-1.095 (Hard Copy)'!AK212))</f>
        <v> </v>
      </c>
      <c r="AL212" s="1014" t="str">
        <f>IF(IFERROR('Blocks A'!BF226-'Pre-1.095 (Hard Copy)'!AL212, 0)=0, " ", ('Blocks A'!BF226-'Pre-1.095 (Hard Copy)'!AL212))</f>
        <v> </v>
      </c>
      <c r="AM212" s="1014" t="str">
        <f>IF(IFERROR('Blocks A'!BG226-'Pre-1.095 (Hard Copy)'!AM212, 0)=0, " ", ('Blocks A'!BG226-'Pre-1.095 (Hard Copy)'!AM212))</f>
        <v> </v>
      </c>
      <c r="AN212" s="1014" t="str">
        <f>IF(IFERROR('Blocks A'!BH226-'Pre-1.095 (Hard Copy)'!AN212, 0)=0, " ", ('Blocks A'!BH226-'Pre-1.095 (Hard Copy)'!AN212))</f>
        <v> </v>
      </c>
      <c r="AO212" s="1014" t="str">
        <f>IF(IFERROR('Blocks A'!BI226-'Pre-1.095 (Hard Copy)'!AO212, 0)=0, " ", ('Blocks A'!BI226-'Pre-1.095 (Hard Copy)'!AO212))</f>
        <v> </v>
      </c>
      <c r="AP212" s="1014" t="str">
        <f>IF(IFERROR('Blocks A'!BK226-'Pre-1.095 (Hard Copy)'!AP212, 0)=0, " ", ('Blocks A'!BK226-'Pre-1.095 (Hard Copy)'!AP212))</f>
        <v> </v>
      </c>
      <c r="AQ212" s="1014" t="str">
        <f>IF(IFERROR('Blocks A'!BL226-'Pre-1.095 (Hard Copy)'!AQ212, 0)=0, " ", ('Blocks A'!BL226-'Pre-1.095 (Hard Copy)'!AQ212))</f>
        <v> </v>
      </c>
      <c r="AR212" s="1014" t="str">
        <f>IF(IFERROR('Blocks A'!BM226-'Pre-1.095 (Hard Copy)'!AR212, 0)=0, " ", ('Blocks A'!BM226-'Pre-1.095 (Hard Copy)'!AR212))</f>
        <v> </v>
      </c>
      <c r="AS212" s="1014" t="str">
        <f>IF(IFERROR('Blocks A'!BO226-'Pre-1.095 (Hard Copy)'!AS212, 0)=0, " ", ('Blocks A'!BO226-'Pre-1.095 (Hard Copy)'!AS212))</f>
        <v> </v>
      </c>
      <c r="AT212" s="1014" t="str">
        <f>IF(IFERROR('Blocks A'!BP226-'Pre-1.095 (Hard Copy)'!AT212, 0)=0, " ", ('Blocks A'!BP226-'Pre-1.095 (Hard Copy)'!AT212))</f>
        <v> </v>
      </c>
      <c r="AU212" s="1014" t="str">
        <f>IF(IFERROR('Blocks A'!BQ226-'Pre-1.095 (Hard Copy)'!AU212, 0)=0, " ", ('Blocks A'!BQ226-'Pre-1.095 (Hard Copy)'!AU212))</f>
        <v> </v>
      </c>
      <c r="AV212" s="1014" t="str">
        <f>IF(IFERROR('Blocks A'!BR226-'Pre-1.095 (Hard Copy)'!AV212, 0)=0, " ", ('Blocks A'!BR226-'Pre-1.095 (Hard Copy)'!AV212))</f>
        <v> </v>
      </c>
      <c r="AW212" s="1014" t="str">
        <f>IF(IFERROR('Blocks A'!BS226-'Pre-1.095 (Hard Copy)'!AW212, 0)=0, " ", ('Blocks A'!BS226-'Pre-1.095 (Hard Copy)'!AW212))</f>
        <v> </v>
      </c>
      <c r="AX212" s="1014" t="str">
        <f>IF(IFERROR('Blocks A'!BT226-'Pre-1.095 (Hard Copy)'!AX212, 0)=0, " ", ('Blocks A'!BT226-'Pre-1.095 (Hard Copy)'!AX212))</f>
        <v>+36</v>
      </c>
      <c r="AY212" s="1014" t="str">
        <f>IF(IFERROR('Blocks A'!BU226-'Pre-1.095 (Hard Copy)'!AY212, 0)=0, " ", ('Blocks A'!BU226-'Pre-1.095 (Hard Copy)'!AY212))</f>
        <v>+2</v>
      </c>
      <c r="AZ212" s="1014" t="str">
        <f>IF(IFERROR('Blocks A'!BW226-'Pre-1.095 (Hard Copy)'!AZ212, 0)=0, " ", ('Blocks A'!BW226-'Pre-1.095 (Hard Copy)'!AZ212))</f>
        <v>+180</v>
      </c>
      <c r="BA212" s="1014" t="str">
        <f>IF(IFERROR('Blocks A'!BX226-'Pre-1.095 (Hard Copy)'!BA212, 0)=0, " ", ('Blocks A'!BX226-'Pre-1.095 (Hard Copy)'!BA212))</f>
        <v> </v>
      </c>
      <c r="BB212" s="1014" t="str">
        <f>IF(IFERROR('Blocks A'!BY226-'Pre-1.095 (Hard Copy)'!BB212, 0)=0, " ", ('Blocks A'!BY226-'Pre-1.095 (Hard Copy)'!BB212))</f>
        <v>+12</v>
      </c>
      <c r="BC212" s="1015" t="str">
        <f>IF(IFERROR('Blocks A'!BZ226-'Pre-1.095 (Hard Copy)'!BC212, 0)=0, " ", ('Blocks A'!BZ226-'Pre-1.095 (Hard Copy)'!BC212))</f>
        <v> </v>
      </c>
      <c r="BD212" s="1014" t="str">
        <f>IF(IFERROR('Blocks A'!BV226-'Pre-1.095 (Hard Copy)'!BD212, 0)=0, " ", ('Blocks A'!BV226-'Pre-1.095 (Hard Copy)'!BD212))</f>
        <v> </v>
      </c>
      <c r="BE212" s="1014" t="str">
        <f>IF(IFERROR('Blocks A'!CB226-'Pre-1.095 (Hard Copy)'!BE212, 0)=0, " ", ('Blocks A'!CB226-'Pre-1.095 (Hard Copy)'!BE212))</f>
        <v>+12</v>
      </c>
      <c r="BF212" s="1014" t="str">
        <f>IF(IFERROR('Blocks A'!CC226-'Pre-1.095 (Hard Copy)'!BF212, 0)=0, " ", ('Blocks A'!CC226-'Pre-1.095 (Hard Copy)'!BF212))</f>
        <v>+1,867</v>
      </c>
      <c r="BG212" s="1016" t="str">
        <f>IF(IFERROR('Blocks A'!CD226-'Pre-1.095 (Hard Copy)'!BG212, 0)=0, " ", ('Blocks A'!CD226-'Pre-1.095 (Hard Copy)'!BG212))</f>
        <v>+0.0019</v>
      </c>
      <c r="BH212" s="1014" t="str">
        <f>IF(IFERROR('Blocks A'!CE226-'Pre-1.095 (Hard Copy)'!BH212, 0)=0, " ", ('Blocks A'!CE226-'Pre-1.095 (Hard Copy)'!BH212))</f>
        <v>+90</v>
      </c>
      <c r="BI212" s="1014" t="str">
        <f>IF(IFERROR('Blocks A'!CZ226-'Pre-1.095 (Hard Copy)'!BI212, 0)=0, " ", ('Blocks A'!CZ226-'Pre-1.095 (Hard Copy)'!BI212))</f>
        <v>+53</v>
      </c>
      <c r="BJ212" s="1014" t="str">
        <f>IF(IFERROR('Blocks A'!DA226-'Pre-1.095 (Hard Copy)'!BJ212, 0)=0, " ", ('Blocks A'!DA226-'Pre-1.095 (Hard Copy)'!BJ212))</f>
        <v>+30</v>
      </c>
      <c r="BK212" s="1014" t="str">
        <f>IF(IFERROR('Blocks A'!DB226-'Pre-1.095 (Hard Copy)'!BK212, 0)=0, " ", ('Blocks A'!DB226-'Pre-1.095 (Hard Copy)'!BK212))</f>
        <v>+18</v>
      </c>
      <c r="BL212" s="1014" t="str">
        <f>IF(IFERROR('Blocks A'!DC226-'Pre-1.095 (Hard Copy)'!BL212, 0)=0, " ", ('Blocks A'!DC226-'Pre-1.095 (Hard Copy)'!BL212))</f>
        <v> </v>
      </c>
      <c r="BM212" s="1014" t="str">
        <f>IF(IFERROR('Blocks A'!DD226-'Pre-1.095 (Hard Copy)'!BM212, 0)=0, " ", ('Blocks A'!DD226-'Pre-1.095 (Hard Copy)'!BM212))</f>
        <v> </v>
      </c>
      <c r="BN212" s="1014" t="str">
        <f>IF(IFERROR('Blocks A'!DE226-'Pre-1.095 (Hard Copy)'!BN212, 0)=0, " ", ('Blocks A'!DE226-'Pre-1.095 (Hard Copy)'!BN212))</f>
        <v> </v>
      </c>
      <c r="BO212" s="1014" t="str">
        <f>IF(IFERROR('Blocks A'!DF226-'Pre-1.095 (Hard Copy)'!BO212, 0)=0, " ", ('Blocks A'!DF226-'Pre-1.095 (Hard Copy)'!BO212))</f>
        <v> </v>
      </c>
      <c r="BP212" s="1014" t="str">
        <f>IF(IFERROR('Blocks A'!DG226-'Pre-1.095 (Hard Copy)'!BP212, 0)=0, " ", ('Blocks A'!DG226-'Pre-1.095 (Hard Copy)'!BP212))</f>
        <v> </v>
      </c>
      <c r="BQ212" s="1014" t="str">
        <f>IF(IFERROR('Blocks A'!DH226-'Pre-1.095 (Hard Copy)'!BQ212, 0)=0, " ", ('Blocks A'!DH226-'Pre-1.095 (Hard Copy)'!BQ212))</f>
        <v> </v>
      </c>
      <c r="BR212" s="1014" t="str">
        <f>IF(IFERROR('Blocks A'!DI226-'Pre-1.095 (Hard Copy)'!BR212, 0)=0, " ", ('Blocks A'!DI226-'Pre-1.095 (Hard Copy)'!BR212))</f>
        <v> </v>
      </c>
      <c r="BS212" s="1014" t="str">
        <f>IF(IFERROR('Blocks A'!DJ226-'Pre-1.095 (Hard Copy)'!BS212, 0)=0, " ", ('Blocks A'!DJ226-'Pre-1.095 (Hard Copy)'!BS212))</f>
        <v>+95</v>
      </c>
      <c r="BT212" s="1014" t="str">
        <f>IF(IFERROR('Blocks A'!DK226-'Pre-1.095 (Hard Copy)'!BT212, 0)=0, " ", ('Blocks A'!DK226-'Pre-1.095 (Hard Copy)'!BT212))</f>
        <v>+94</v>
      </c>
      <c r="BU212" s="1014" t="str">
        <f>IF(IFERROR('Blocks A'!DL226-'Pre-1.095 (Hard Copy)'!BU212, 0)=0, " ", ('Blocks A'!DL226-'Pre-1.095 (Hard Copy)'!BU212))</f>
        <v>+75</v>
      </c>
      <c r="BV212" s="1014" t="str">
        <f>IF(IFERROR('Blocks A'!DM226-'Pre-1.095 (Hard Copy)'!BV212, 0)=0, " ", ('Blocks A'!DM226-'Pre-1.095 (Hard Copy)'!BV212))</f>
        <v> </v>
      </c>
      <c r="BW212" s="1014" t="str">
        <f>IF(IFERROR('Blocks A'!DN226-'Pre-1.095 (Hard Copy)'!BW212, 0)=0, " ", ('Blocks A'!DN226-'Pre-1.095 (Hard Copy)'!BW212))</f>
        <v> </v>
      </c>
      <c r="BX212" s="1014" t="str">
        <f>IF(IFERROR('Blocks A'!DO226-'Pre-1.095 (Hard Copy)'!BX212, 0)=0, " ", ('Blocks A'!DO226-'Pre-1.095 (Hard Copy)'!BX212))</f>
        <v> </v>
      </c>
      <c r="BY212" s="1014" t="str">
        <f>IF(IFERROR('Blocks A'!DP226-'Pre-1.095 (Hard Copy)'!BY212, 0)=0, " ", ('Blocks A'!DP226-'Pre-1.095 (Hard Copy)'!BY212))</f>
        <v> </v>
      </c>
      <c r="BZ212" s="1014" t="str">
        <f>IF(IFERROR('Blocks A'!DQ226-'Pre-1.095 (Hard Copy)'!BZ212, 0)=0, " ", ('Blocks A'!DQ226-'Pre-1.095 (Hard Copy)'!BZ212))</f>
        <v> </v>
      </c>
      <c r="CA212" s="1014" t="str">
        <f>IF(IFERROR('Blocks A'!DR226-'Pre-1.095 (Hard Copy)'!CA212, 0)=0, " ", ('Blocks A'!DR226-'Pre-1.095 (Hard Copy)'!CA212))</f>
        <v> </v>
      </c>
      <c r="CB212" s="1014" t="str">
        <f>IF(IFERROR('Blocks A'!DS226-'Pre-1.095 (Hard Copy)'!CB212, 0)=0, " ", ('Blocks A'!DS226-'Pre-1.095 (Hard Copy)'!CB212))</f>
        <v> </v>
      </c>
      <c r="CC212" s="1014" t="str">
        <f>IF(IFERROR('Blocks A'!DT226-'Pre-1.095 (Hard Copy)'!CC212, 0)=0, " ", ('Blocks A'!DT226-'Pre-1.095 (Hard Copy)'!CC212))</f>
        <v>+101</v>
      </c>
      <c r="CD212" s="1014" t="str">
        <f>IF(IFERROR('Blocks A'!DU226-'Pre-1.095 (Hard Copy)'!CD212, 0)=0, " ", ('Blocks A'!DU226-'Pre-1.095 (Hard Copy)'!CD212))</f>
        <v>+263</v>
      </c>
      <c r="CE212" s="1014" t="str">
        <f>IF(IFERROR('Blocks A'!DX226-'Pre-1.095 (Hard Copy)'!CE212, 0)=0, " ", ('Blocks A'!DX226-'Pre-1.095 (Hard Copy)'!CE212))</f>
        <v>+379</v>
      </c>
      <c r="CF212" s="1014" t="str">
        <f>IF(IFERROR('Blocks A'!DY226-'Pre-1.095 (Hard Copy)'!CF212, 0)=0, " ", ('Blocks A'!DY226-'Pre-1.095 (Hard Copy)'!CF212))</f>
        <v>+58,900</v>
      </c>
      <c r="CG212" s="1016" t="str">
        <f>IF(IFERROR('Blocks A'!DZ226-'Pre-1.095 (Hard Copy)'!CG212, 0)=0, " ", ('Blocks A'!DZ226-'Pre-1.095 (Hard Copy)'!CG212))</f>
        <v>+0.0589</v>
      </c>
      <c r="CH212" s="1015" t="str">
        <f>IF(IFERROR('Blocks A'!DV226-'Pre-1.095 (Hard Copy)'!CH212, 0)=0, " ", ('Blocks A'!DV226-'Pre-1.095 (Hard Copy)'!CH212))</f>
        <v>+12.1</v>
      </c>
      <c r="CI212" s="1015" t="str">
        <f>IF(IFERROR('Blocks A'!DW226-'Pre-1.095 (Hard Copy)'!CI212, 0)=0, " ", ('Blocks A'!DW226-'Pre-1.095 (Hard Copy)'!CI212))</f>
        <v>+97.5</v>
      </c>
      <c r="CJ212" s="1014" t="str">
        <f>IF(IFERROR('Blocks A'!EA226-'Pre-1.095 (Hard Copy)'!CJ212, 0)=0, " ", ('Blocks A'!EA226-'Pre-1.095 (Hard Copy)'!CJ212))</f>
        <v>+391</v>
      </c>
      <c r="CK212" s="1017" t="str">
        <f>IF(IFERROR('Blocks A'!EB226-'Pre-1.095 (Hard Copy)'!CK212, 0)=0, " ", ('Blocks A'!EB226-'Pre-1.095 (Hard Copy)'!CK212))</f>
        <v>+6.51</v>
      </c>
      <c r="CL212" s="1017" t="str">
        <f>IF(IFERROR('Blocks A'!EC226-'Pre-1.095 (Hard Copy)'!CL212, 0)=0, " ", ('Blocks A'!EC226-'Pre-1.095 (Hard Copy)'!CL212))</f>
        <v>+0.11</v>
      </c>
      <c r="CM212" s="1017" t="str">
        <f>IF(IFERROR('Blocks A'!EH226-'Pre-1.095 (Hard Copy)'!CM212, 0)=0, " ", ('Blocks A'!EH226-'Pre-1.095 (Hard Copy)'!CM212))</f>
        <v>+0.00</v>
      </c>
      <c r="CN212" s="1014" t="str">
        <f>IF(IFERROR('Blocks A'!ED226-'Pre-1.095 (Hard Copy)'!CN212, 0)=0, " ", ('Blocks A'!ED226-'Pre-1.095 (Hard Copy)'!CN212))</f>
        <v>+60,766</v>
      </c>
      <c r="CO212" s="1017" t="str">
        <f>IF(IFERROR('Blocks A'!EE226-'Pre-1.095 (Hard Copy)'!CO212, 0)=0, " ", ('Blocks A'!EE226-'Pre-1.095 (Hard Copy)'!CO212))</f>
        <v>+60.77</v>
      </c>
      <c r="CP212" s="1017" t="str">
        <f>IF(IFERROR('Blocks A'!EF226-'Pre-1.095 (Hard Copy)'!CP212, 0)=0, " ", ('Blocks A'!EF226-'Pre-1.095 (Hard Copy)'!CP212))</f>
        <v>+0.06</v>
      </c>
      <c r="CQ212" s="1016" t="str">
        <f>IF(IFERROR('Blocks A'!EG226-'Pre-1.095 (Hard Copy)'!CQ212, 0)=0, " ", ('Blocks A'!EG226-'Pre-1.095 (Hard Copy)'!CQ212))</f>
        <v>+0.0608</v>
      </c>
      <c r="CR212" s="1018" t="s">
        <v>12</v>
      </c>
    </row>
    <row r="213">
      <c r="B213" s="1019" t="s">
        <v>1082</v>
      </c>
      <c r="C213" s="969" t="s">
        <v>886</v>
      </c>
      <c r="D213" s="969">
        <v>1.0</v>
      </c>
      <c r="E213" s="969">
        <v>1.0</v>
      </c>
      <c r="F213" s="969">
        <v>1.0</v>
      </c>
      <c r="G213" s="1014" t="str">
        <f>IF(IFERROR('Blocks A'!G227-'Pre-1.095 (Hard Copy)'!G213, 0)=0, " ", ('Blocks A'!G227-'Pre-1.095 (Hard Copy)'!G213))</f>
        <v> </v>
      </c>
      <c r="H213" s="1014" t="str">
        <f>IF(IFERROR('Blocks A'!H227-'Pre-1.095 (Hard Copy)'!H213, 0)=0, " ", ('Blocks A'!H227-'Pre-1.095 (Hard Copy)'!H213))</f>
        <v> </v>
      </c>
      <c r="I213" s="1014" t="str">
        <f>IF(IFERROR('Blocks A'!I227-'Pre-1.095 (Hard Copy)'!I213, 0)=0, " ", ('Blocks A'!I227-'Pre-1.095 (Hard Copy)'!I213))</f>
        <v> </v>
      </c>
      <c r="J213" s="1014" t="str">
        <f>IF(IFERROR('Blocks A'!J227-'Pre-1.095 (Hard Copy)'!J213, 0)=0, " ", ('Blocks A'!J227-'Pre-1.095 (Hard Copy)'!J213))</f>
        <v> </v>
      </c>
      <c r="K213" s="1014" t="str">
        <f>IF(IFERROR('Blocks A'!K227-'Pre-1.095 (Hard Copy)'!K213, 0)=0, " ", ('Blocks A'!K227-'Pre-1.095 (Hard Copy)'!K213))</f>
        <v> </v>
      </c>
      <c r="L213" s="1014" t="str">
        <f>IF(IFERROR('Blocks A'!L227-'Pre-1.095 (Hard Copy)'!L213, 0)=0, " ", ('Blocks A'!L227-'Pre-1.095 (Hard Copy)'!L213))</f>
        <v> </v>
      </c>
      <c r="M213" s="1014" t="str">
        <f>IF(IFERROR('Blocks A'!N227-'Pre-1.095 (Hard Copy)'!M213, 0)=0, " ", ('Blocks A'!N227-'Pre-1.095 (Hard Copy)'!M213))</f>
        <v> </v>
      </c>
      <c r="N213" s="1014" t="str">
        <f>IF(IFERROR('Blocks A'!O227-'Pre-1.095 (Hard Copy)'!N213, 0)=0, " ", ('Blocks A'!O227-'Pre-1.095 (Hard Copy)'!N213))</f>
        <v> </v>
      </c>
      <c r="O213" s="1014" t="str">
        <f>IF(IFERROR('Blocks A'!P227-'Pre-1.095 (Hard Copy)'!O213, 0)=0, " ", ('Blocks A'!P227-'Pre-1.095 (Hard Copy)'!O213))</f>
        <v> </v>
      </c>
      <c r="P213" s="1014" t="str">
        <f>IF(IFERROR('Blocks A'!Q227-'Pre-1.095 (Hard Copy)'!P213, 0)=0, " ", ('Blocks A'!Q227-'Pre-1.095 (Hard Copy)'!P213))</f>
        <v> </v>
      </c>
      <c r="Q213" s="1014" t="str">
        <f>IF(IFERROR('Blocks A'!R227-'Pre-1.095 (Hard Copy)'!Q213, 0)=0, " ", ('Blocks A'!R227-'Pre-1.095 (Hard Copy)'!Q213))</f>
        <v> </v>
      </c>
      <c r="R213" s="1014" t="str">
        <f>IF(IFERROR('Blocks A'!S227-'Pre-1.095 (Hard Copy)'!R213, 0)=0, " ", ('Blocks A'!S227-'Pre-1.095 (Hard Copy)'!R213))</f>
        <v> </v>
      </c>
      <c r="S213" s="1014" t="str">
        <f>IF(IFERROR('Blocks A'!T227-'Pre-1.095 (Hard Copy)'!S213, 0)=0, " ", ('Blocks A'!T227-'Pre-1.095 (Hard Copy)'!S213))</f>
        <v> </v>
      </c>
      <c r="T213" s="1014" t="str">
        <f>IF(IFERROR('Blocks A'!M227-'Pre-1.095 (Hard Copy)'!T213, 0)=0, " ", ('Blocks A'!M227-'Pre-1.095 (Hard Copy)'!T213))</f>
        <v> </v>
      </c>
      <c r="U213" s="1014" t="str">
        <f>IF(IFERROR('Blocks A'!U227-'Pre-1.095 (Hard Copy)'!U213, 0)=0, " ", ('Blocks A'!U227-'Pre-1.095 (Hard Copy)'!U213))</f>
        <v> </v>
      </c>
      <c r="V213" s="1014" t="str">
        <f>IF(IFERROR('Blocks A'!V227-'Pre-1.095 (Hard Copy)'!V213, 0)=0, " ", ('Blocks A'!V227-'Pre-1.095 (Hard Copy)'!V213))</f>
        <v> </v>
      </c>
      <c r="W213" s="1014" t="str">
        <f>IF(IFERROR('Blocks A'!W227-'Pre-1.095 (Hard Copy)'!W213, 0)=0, " ", ('Blocks A'!W227-'Pre-1.095 (Hard Copy)'!W213))</f>
        <v> </v>
      </c>
      <c r="X213" s="1014" t="str">
        <f>IF(IFERROR('Blocks A'!X227-'Pre-1.095 (Hard Copy)'!X213, 0)=0, " ", ('Blocks A'!X227-'Pre-1.095 (Hard Copy)'!X213))</f>
        <v> </v>
      </c>
      <c r="Y213" s="1014" t="str">
        <f>IF(IFERROR('Blocks A'!AC227-'Pre-1.095 (Hard Copy)'!Y213, 0)=0, " ", ('Blocks A'!AC227-'Pre-1.095 (Hard Copy)'!Y213))</f>
        <v> </v>
      </c>
      <c r="Z213" s="1014" t="str">
        <f>IF(IFERROR('Blocks A'!Y227-'Pre-1.095 (Hard Copy)'!Z213, 0)=0, " ", ('Blocks A'!Y227-'Pre-1.095 (Hard Copy)'!Z213))</f>
        <v> </v>
      </c>
      <c r="AA213" s="1014" t="str">
        <f>IF(IFERROR('Blocks A'!Z227-'Pre-1.095 (Hard Copy)'!AA213, 0)=0, " ", ('Blocks A'!Z227-'Pre-1.095 (Hard Copy)'!AA213))</f>
        <v> </v>
      </c>
      <c r="AB213" s="1014" t="str">
        <f>IF(IFERROR('Blocks A'!AA227-'Pre-1.095 (Hard Copy)'!AB213, 0)=0, " ", ('Blocks A'!AA227-'Pre-1.095 (Hard Copy)'!AB213))</f>
        <v> </v>
      </c>
      <c r="AC213" s="1014" t="str">
        <f>IF(IFERROR('Blocks A'!AB227-'Pre-1.095 (Hard Copy)'!AC213, 0)=0, " ", ('Blocks A'!AB227-'Pre-1.095 (Hard Copy)'!AC213))</f>
        <v> </v>
      </c>
      <c r="AD213" s="1014" t="str">
        <f>IF(IFERROR('Blocks A'!AY227-'Pre-1.095 (Hard Copy)'!AD213, 0)=0, " ", ('Blocks A'!AY227-'Pre-1.095 (Hard Copy)'!AD213))</f>
        <v> </v>
      </c>
      <c r="AE213" s="1014" t="str">
        <f>IF(IFERROR('Blocks A'!AZ227-'Pre-1.095 (Hard Copy)'!AE213, 0)=0, " ", ('Blocks A'!AZ227-'Pre-1.095 (Hard Copy)'!AE213))</f>
        <v> </v>
      </c>
      <c r="AF213" s="1014" t="str">
        <f>IF(IFERROR('Blocks A'!BA227-'Pre-1.095 (Hard Copy)'!AF213, 0)=0, " ", ('Blocks A'!BA227-'Pre-1.095 (Hard Copy)'!AF213))</f>
        <v> </v>
      </c>
      <c r="AG213" s="1014" t="str">
        <f>IF(IFERROR('Blocks A'!BB227-'Pre-1.095 (Hard Copy)'!AG213, 0)=0, " ", ('Blocks A'!BB227-'Pre-1.095 (Hard Copy)'!AG213))</f>
        <v> </v>
      </c>
      <c r="AH213" s="1014" t="str">
        <f>IF(IFERROR('Blocks A'!BC227-'Pre-1.095 (Hard Copy)'!AH213, 0)=0, " ", ('Blocks A'!BC227-'Pre-1.095 (Hard Copy)'!AH213))</f>
        <v> </v>
      </c>
      <c r="AI213" s="1014" t="str">
        <f>IF(IFERROR('Blocks A'!BJ227-'Pre-1.095 (Hard Copy)'!AI213, 0)=0, " ", ('Blocks A'!BJ227-'Pre-1.095 (Hard Copy)'!AI213))</f>
        <v>+15</v>
      </c>
      <c r="AJ213" s="1014" t="str">
        <f>IF(IFERROR('Blocks A'!BD227-'Pre-1.095 (Hard Copy)'!AJ213, 0)=0, " ", ('Blocks A'!BD227-'Pre-1.095 (Hard Copy)'!AJ213))</f>
        <v> </v>
      </c>
      <c r="AK213" s="1014" t="str">
        <f>IF(IFERROR('Blocks A'!BE227-'Pre-1.095 (Hard Copy)'!AK213, 0)=0, " ", ('Blocks A'!BE227-'Pre-1.095 (Hard Copy)'!AK213))</f>
        <v> </v>
      </c>
      <c r="AL213" s="1014" t="str">
        <f>IF(IFERROR('Blocks A'!BF227-'Pre-1.095 (Hard Copy)'!AL213, 0)=0, " ", ('Blocks A'!BF227-'Pre-1.095 (Hard Copy)'!AL213))</f>
        <v> </v>
      </c>
      <c r="AM213" s="1014" t="str">
        <f>IF(IFERROR('Blocks A'!BG227-'Pre-1.095 (Hard Copy)'!AM213, 0)=0, " ", ('Blocks A'!BG227-'Pre-1.095 (Hard Copy)'!AM213))</f>
        <v> </v>
      </c>
      <c r="AN213" s="1014" t="str">
        <f>IF(IFERROR('Blocks A'!BH227-'Pre-1.095 (Hard Copy)'!AN213, 0)=0, " ", ('Blocks A'!BH227-'Pre-1.095 (Hard Copy)'!AN213))</f>
        <v> </v>
      </c>
      <c r="AO213" s="1014" t="str">
        <f>IF(IFERROR('Blocks A'!BI227-'Pre-1.095 (Hard Copy)'!AO213, 0)=0, " ", ('Blocks A'!BI227-'Pre-1.095 (Hard Copy)'!AO213))</f>
        <v> </v>
      </c>
      <c r="AP213" s="1014" t="str">
        <f>IF(IFERROR('Blocks A'!BK227-'Pre-1.095 (Hard Copy)'!AP213, 0)=0, " ", ('Blocks A'!BK227-'Pre-1.095 (Hard Copy)'!AP213))</f>
        <v> </v>
      </c>
      <c r="AQ213" s="1014" t="str">
        <f>IF(IFERROR('Blocks A'!BL227-'Pre-1.095 (Hard Copy)'!AQ213, 0)=0, " ", ('Blocks A'!BL227-'Pre-1.095 (Hard Copy)'!AQ213))</f>
        <v> </v>
      </c>
      <c r="AR213" s="1014" t="str">
        <f>IF(IFERROR('Blocks A'!BM227-'Pre-1.095 (Hard Copy)'!AR213, 0)=0, " ", ('Blocks A'!BM227-'Pre-1.095 (Hard Copy)'!AR213))</f>
        <v> </v>
      </c>
      <c r="AS213" s="1014" t="str">
        <f>IF(IFERROR('Blocks A'!BO227-'Pre-1.095 (Hard Copy)'!AS213, 0)=0, " ", ('Blocks A'!BO227-'Pre-1.095 (Hard Copy)'!AS213))</f>
        <v> </v>
      </c>
      <c r="AT213" s="1014" t="str">
        <f>IF(IFERROR('Blocks A'!BP227-'Pre-1.095 (Hard Copy)'!AT213, 0)=0, " ", ('Blocks A'!BP227-'Pre-1.095 (Hard Copy)'!AT213))</f>
        <v> </v>
      </c>
      <c r="AU213" s="1014" t="str">
        <f>IF(IFERROR('Blocks A'!BQ227-'Pre-1.095 (Hard Copy)'!AU213, 0)=0, " ", ('Blocks A'!BQ227-'Pre-1.095 (Hard Copy)'!AU213))</f>
        <v> </v>
      </c>
      <c r="AV213" s="1014" t="str">
        <f>IF(IFERROR('Blocks A'!BR227-'Pre-1.095 (Hard Copy)'!AV213, 0)=0, " ", ('Blocks A'!BR227-'Pre-1.095 (Hard Copy)'!AV213))</f>
        <v> </v>
      </c>
      <c r="AW213" s="1014" t="str">
        <f>IF(IFERROR('Blocks A'!BS227-'Pre-1.095 (Hard Copy)'!AW213, 0)=0, " ", ('Blocks A'!BS227-'Pre-1.095 (Hard Copy)'!AW213))</f>
        <v> </v>
      </c>
      <c r="AX213" s="1014" t="str">
        <f>IF(IFERROR('Blocks A'!BT227-'Pre-1.095 (Hard Copy)'!AX213, 0)=0, " ", ('Blocks A'!BT227-'Pre-1.095 (Hard Copy)'!AX213))</f>
        <v>+90</v>
      </c>
      <c r="AY213" s="1014" t="str">
        <f>IF(IFERROR('Blocks A'!BU227-'Pre-1.095 (Hard Copy)'!AY213, 0)=0, " ", ('Blocks A'!BU227-'Pre-1.095 (Hard Copy)'!AY213))</f>
        <v>+6</v>
      </c>
      <c r="AZ213" s="1014" t="str">
        <f>IF(IFERROR('Blocks A'!BW227-'Pre-1.095 (Hard Copy)'!AZ213, 0)=0, " ", ('Blocks A'!BW227-'Pre-1.095 (Hard Copy)'!AZ213))</f>
        <v>+450</v>
      </c>
      <c r="BA213" s="1014" t="str">
        <f>IF(IFERROR('Blocks A'!BX227-'Pre-1.095 (Hard Copy)'!BA213, 0)=0, " ", ('Blocks A'!BX227-'Pre-1.095 (Hard Copy)'!BA213))</f>
        <v> </v>
      </c>
      <c r="BB213" s="1014" t="str">
        <f>IF(IFERROR('Blocks A'!BY227-'Pre-1.095 (Hard Copy)'!BB213, 0)=0, " ", ('Blocks A'!BY227-'Pre-1.095 (Hard Copy)'!BB213))</f>
        <v>+29</v>
      </c>
      <c r="BC213" s="1015" t="str">
        <f>IF(IFERROR('Blocks A'!BZ227-'Pre-1.095 (Hard Copy)'!BC213, 0)=0, " ", ('Blocks A'!BZ227-'Pre-1.095 (Hard Copy)'!BC213))</f>
        <v> </v>
      </c>
      <c r="BD213" s="1014" t="str">
        <f>IF(IFERROR('Blocks A'!BV227-'Pre-1.095 (Hard Copy)'!BD213, 0)=0, " ", ('Blocks A'!BV227-'Pre-1.095 (Hard Copy)'!BD213))</f>
        <v> </v>
      </c>
      <c r="BE213" s="1014" t="str">
        <f>IF(IFERROR('Blocks A'!CB227-'Pre-1.095 (Hard Copy)'!BE213, 0)=0, " ", ('Blocks A'!CB227-'Pre-1.095 (Hard Copy)'!BE213))</f>
        <v>+30</v>
      </c>
      <c r="BF213" s="1014" t="str">
        <f>IF(IFERROR('Blocks A'!CC227-'Pre-1.095 (Hard Copy)'!BF213, 0)=0, " ", ('Blocks A'!CC227-'Pre-1.095 (Hard Copy)'!BF213))</f>
        <v>+4,667</v>
      </c>
      <c r="BG213" s="1016" t="str">
        <f>IF(IFERROR('Blocks A'!CD227-'Pre-1.095 (Hard Copy)'!BG213, 0)=0, " ", ('Blocks A'!CD227-'Pre-1.095 (Hard Copy)'!BG213))</f>
        <v>+0.0047</v>
      </c>
      <c r="BH213" s="1014" t="str">
        <f>IF(IFERROR('Blocks A'!CE227-'Pre-1.095 (Hard Copy)'!BH213, 0)=0, " ", ('Blocks A'!CE227-'Pre-1.095 (Hard Copy)'!BH213))</f>
        <v>+225</v>
      </c>
      <c r="BI213" s="1014" t="str">
        <f>IF(IFERROR('Blocks A'!CZ227-'Pre-1.095 (Hard Copy)'!BI213, 0)=0, " ", ('Blocks A'!CZ227-'Pre-1.095 (Hard Copy)'!BI213))</f>
        <v>+125</v>
      </c>
      <c r="BJ213" s="1014" t="str">
        <f>IF(IFERROR('Blocks A'!DA227-'Pre-1.095 (Hard Copy)'!BJ213, 0)=0, " ", ('Blocks A'!DA227-'Pre-1.095 (Hard Copy)'!BJ213))</f>
        <v>+75</v>
      </c>
      <c r="BK213" s="1014" t="str">
        <f>IF(IFERROR('Blocks A'!DB227-'Pre-1.095 (Hard Copy)'!BK213, 0)=0, " ", ('Blocks A'!DB227-'Pre-1.095 (Hard Copy)'!BK213))</f>
        <v>+45</v>
      </c>
      <c r="BL213" s="1014" t="str">
        <f>IF(IFERROR('Blocks A'!DC227-'Pre-1.095 (Hard Copy)'!BL213, 0)=0, " ", ('Blocks A'!DC227-'Pre-1.095 (Hard Copy)'!BL213))</f>
        <v> </v>
      </c>
      <c r="BM213" s="1014" t="str">
        <f>IF(IFERROR('Blocks A'!DD227-'Pre-1.095 (Hard Copy)'!BM213, 0)=0, " ", ('Blocks A'!DD227-'Pre-1.095 (Hard Copy)'!BM213))</f>
        <v> </v>
      </c>
      <c r="BN213" s="1014" t="str">
        <f>IF(IFERROR('Blocks A'!DE227-'Pre-1.095 (Hard Copy)'!BN213, 0)=0, " ", ('Blocks A'!DE227-'Pre-1.095 (Hard Copy)'!BN213))</f>
        <v> </v>
      </c>
      <c r="BO213" s="1014" t="str">
        <f>IF(IFERROR('Blocks A'!DF227-'Pre-1.095 (Hard Copy)'!BO213, 0)=0, " ", ('Blocks A'!DF227-'Pre-1.095 (Hard Copy)'!BO213))</f>
        <v> </v>
      </c>
      <c r="BP213" s="1014" t="str">
        <f>IF(IFERROR('Blocks A'!DG227-'Pre-1.095 (Hard Copy)'!BP213, 0)=0, " ", ('Blocks A'!DG227-'Pre-1.095 (Hard Copy)'!BP213))</f>
        <v> </v>
      </c>
      <c r="BQ213" s="1014" t="str">
        <f>IF(IFERROR('Blocks A'!DH227-'Pre-1.095 (Hard Copy)'!BQ213, 0)=0, " ", ('Blocks A'!DH227-'Pre-1.095 (Hard Copy)'!BQ213))</f>
        <v> </v>
      </c>
      <c r="BR213" s="1014" t="str">
        <f>IF(IFERROR('Blocks A'!DI227-'Pre-1.095 (Hard Copy)'!BR213, 0)=0, " ", ('Blocks A'!DI227-'Pre-1.095 (Hard Copy)'!BR213))</f>
        <v> </v>
      </c>
      <c r="BS213" s="1014" t="str">
        <f>IF(IFERROR('Blocks A'!DJ227-'Pre-1.095 (Hard Copy)'!BS213, 0)=0, " ", ('Blocks A'!DJ227-'Pre-1.095 (Hard Copy)'!BS213))</f>
        <v>+223</v>
      </c>
      <c r="BT213" s="1014" t="str">
        <f>IF(IFERROR('Blocks A'!DK227-'Pre-1.095 (Hard Copy)'!BT213, 0)=0, " ", ('Blocks A'!DK227-'Pre-1.095 (Hard Copy)'!BT213))</f>
        <v>+234</v>
      </c>
      <c r="BU213" s="1014" t="str">
        <f>IF(IFERROR('Blocks A'!DL227-'Pre-1.095 (Hard Copy)'!BU213, 0)=0, " ", ('Blocks A'!DL227-'Pre-1.095 (Hard Copy)'!BU213))</f>
        <v>+188</v>
      </c>
      <c r="BV213" s="1014" t="str">
        <f>IF(IFERROR('Blocks A'!DM227-'Pre-1.095 (Hard Copy)'!BV213, 0)=0, " ", ('Blocks A'!DM227-'Pre-1.095 (Hard Copy)'!BV213))</f>
        <v> </v>
      </c>
      <c r="BW213" s="1014" t="str">
        <f>IF(IFERROR('Blocks A'!DN227-'Pre-1.095 (Hard Copy)'!BW213, 0)=0, " ", ('Blocks A'!DN227-'Pre-1.095 (Hard Copy)'!BW213))</f>
        <v> </v>
      </c>
      <c r="BX213" s="1014" t="str">
        <f>IF(IFERROR('Blocks A'!DO227-'Pre-1.095 (Hard Copy)'!BX213, 0)=0, " ", ('Blocks A'!DO227-'Pre-1.095 (Hard Copy)'!BX213))</f>
        <v> </v>
      </c>
      <c r="BY213" s="1014" t="str">
        <f>IF(IFERROR('Blocks A'!DP227-'Pre-1.095 (Hard Copy)'!BY213, 0)=0, " ", ('Blocks A'!DP227-'Pre-1.095 (Hard Copy)'!BY213))</f>
        <v> </v>
      </c>
      <c r="BZ213" s="1014" t="str">
        <f>IF(IFERROR('Blocks A'!DQ227-'Pre-1.095 (Hard Copy)'!BZ213, 0)=0, " ", ('Blocks A'!DQ227-'Pre-1.095 (Hard Copy)'!BZ213))</f>
        <v> </v>
      </c>
      <c r="CA213" s="1014" t="str">
        <f>IF(IFERROR('Blocks A'!DR227-'Pre-1.095 (Hard Copy)'!CA213, 0)=0, " ", ('Blocks A'!DR227-'Pre-1.095 (Hard Copy)'!CA213))</f>
        <v> </v>
      </c>
      <c r="CB213" s="1014" t="str">
        <f>IF(IFERROR('Blocks A'!DS227-'Pre-1.095 (Hard Copy)'!CB213, 0)=0, " ", ('Blocks A'!DS227-'Pre-1.095 (Hard Copy)'!CB213))</f>
        <v> </v>
      </c>
      <c r="CC213" s="1014" t="str">
        <f>IF(IFERROR('Blocks A'!DT227-'Pre-1.095 (Hard Copy)'!CC213, 0)=0, " ", ('Blocks A'!DT227-'Pre-1.095 (Hard Copy)'!CC213))</f>
        <v>+245</v>
      </c>
      <c r="CD213" s="1014" t="str">
        <f>IF(IFERROR('Blocks A'!DU227-'Pre-1.095 (Hard Copy)'!CD213, 0)=0, " ", ('Blocks A'!DU227-'Pre-1.095 (Hard Copy)'!CD213))</f>
        <v>+645</v>
      </c>
      <c r="CE213" s="1014" t="str">
        <f>IF(IFERROR('Blocks A'!DX227-'Pre-1.095 (Hard Copy)'!CE213, 0)=0, " ", ('Blocks A'!DX227-'Pre-1.095 (Hard Copy)'!CE213))</f>
        <v>+946</v>
      </c>
      <c r="CF213" s="1014" t="str">
        <f>IF(IFERROR('Blocks A'!DY227-'Pre-1.095 (Hard Copy)'!CF213, 0)=0, " ", ('Blocks A'!DY227-'Pre-1.095 (Hard Copy)'!CF213))</f>
        <v>+147,169</v>
      </c>
      <c r="CG213" s="1016" t="str">
        <f>IF(IFERROR('Blocks A'!DZ227-'Pre-1.095 (Hard Copy)'!CG213, 0)=0, " ", ('Blocks A'!DZ227-'Pre-1.095 (Hard Copy)'!CG213))</f>
        <v>+0.1472</v>
      </c>
      <c r="CH213" s="1015" t="str">
        <f>IF(IFERROR('Blocks A'!DV227-'Pre-1.095 (Hard Copy)'!CH213, 0)=0, " ", ('Blocks A'!DV227-'Pre-1.095 (Hard Copy)'!CH213))</f>
        <v>+29.3</v>
      </c>
      <c r="CI213" s="1015" t="str">
        <f>IF(IFERROR('Blocks A'!DW227-'Pre-1.095 (Hard Copy)'!CI213, 0)=0, " ", ('Blocks A'!DW227-'Pre-1.095 (Hard Copy)'!CI213))</f>
        <v>+238.7</v>
      </c>
      <c r="CJ213" s="1014" t="str">
        <f>IF(IFERROR('Blocks A'!EA227-'Pre-1.095 (Hard Copy)'!CJ213, 0)=0, " ", ('Blocks A'!EA227-'Pre-1.095 (Hard Copy)'!CJ213))</f>
        <v>+976</v>
      </c>
      <c r="CK213" s="1017" t="str">
        <f>IF(IFERROR('Blocks A'!EB227-'Pre-1.095 (Hard Copy)'!CK213, 0)=0, " ", ('Blocks A'!EB227-'Pre-1.095 (Hard Copy)'!CK213))</f>
        <v>+16.27</v>
      </c>
      <c r="CL213" s="1017" t="str">
        <f>IF(IFERROR('Blocks A'!EC227-'Pre-1.095 (Hard Copy)'!CL213, 0)=0, " ", ('Blocks A'!EC227-'Pre-1.095 (Hard Copy)'!CL213))</f>
        <v>+0.27</v>
      </c>
      <c r="CM213" s="1017" t="str">
        <f>IF(IFERROR('Blocks A'!EH227-'Pre-1.095 (Hard Copy)'!CM213, 0)=0, " ", ('Blocks A'!EH227-'Pre-1.095 (Hard Copy)'!CM213))</f>
        <v>+0.01</v>
      </c>
      <c r="CN213" s="1014" t="str">
        <f>IF(IFERROR('Blocks A'!ED227-'Pre-1.095 (Hard Copy)'!CN213, 0)=0, " ", ('Blocks A'!ED227-'Pre-1.095 (Hard Copy)'!CN213))</f>
        <v>+151,835</v>
      </c>
      <c r="CO213" s="1017" t="str">
        <f>IF(IFERROR('Blocks A'!EE227-'Pre-1.095 (Hard Copy)'!CO213, 0)=0, " ", ('Blocks A'!EE227-'Pre-1.095 (Hard Copy)'!CO213))</f>
        <v>+151.84</v>
      </c>
      <c r="CP213" s="1017" t="str">
        <f>IF(IFERROR('Blocks A'!EF227-'Pre-1.095 (Hard Copy)'!CP213, 0)=0, " ", ('Blocks A'!EF227-'Pre-1.095 (Hard Copy)'!CP213))</f>
        <v>+0.15</v>
      </c>
      <c r="CQ213" s="1016" t="str">
        <f>IF(IFERROR('Blocks A'!EG227-'Pre-1.095 (Hard Copy)'!CQ213, 0)=0, " ", ('Blocks A'!EG227-'Pre-1.095 (Hard Copy)'!CQ213))</f>
        <v>+0.1518</v>
      </c>
      <c r="CR213" s="1018" t="s">
        <v>12</v>
      </c>
    </row>
    <row r="214">
      <c r="B214" s="1019" t="s">
        <v>1083</v>
      </c>
      <c r="C214" s="969" t="s">
        <v>886</v>
      </c>
      <c r="D214" s="969">
        <v>1.0</v>
      </c>
      <c r="E214" s="969">
        <v>1.0</v>
      </c>
      <c r="F214" s="969">
        <v>1.0</v>
      </c>
      <c r="G214" s="1014" t="str">
        <f>IF(IFERROR('Blocks A'!G228-'Pre-1.095 (Hard Copy)'!G214, 0)=0, " ", ('Blocks A'!G228-'Pre-1.095 (Hard Copy)'!G214))</f>
        <v> </v>
      </c>
      <c r="H214" s="1014" t="str">
        <f>IF(IFERROR('Blocks A'!H228-'Pre-1.095 (Hard Copy)'!H214, 0)=0, " ", ('Blocks A'!H228-'Pre-1.095 (Hard Copy)'!H214))</f>
        <v> </v>
      </c>
      <c r="I214" s="1014" t="str">
        <f>IF(IFERROR('Blocks A'!I228-'Pre-1.095 (Hard Copy)'!I214, 0)=0, " ", ('Blocks A'!I228-'Pre-1.095 (Hard Copy)'!I214))</f>
        <v> </v>
      </c>
      <c r="J214" s="1014" t="str">
        <f>IF(IFERROR('Blocks A'!J228-'Pre-1.095 (Hard Copy)'!J214, 0)=0, " ", ('Blocks A'!J228-'Pre-1.095 (Hard Copy)'!J214))</f>
        <v> </v>
      </c>
      <c r="K214" s="1014" t="str">
        <f>IF(IFERROR('Blocks A'!K228-'Pre-1.095 (Hard Copy)'!K214, 0)=0, " ", ('Blocks A'!K228-'Pre-1.095 (Hard Copy)'!K214))</f>
        <v> </v>
      </c>
      <c r="L214" s="1014" t="str">
        <f>IF(IFERROR('Blocks A'!L228-'Pre-1.095 (Hard Copy)'!L214, 0)=0, " ", ('Blocks A'!L228-'Pre-1.095 (Hard Copy)'!L214))</f>
        <v> </v>
      </c>
      <c r="M214" s="1014" t="str">
        <f>IF(IFERROR('Blocks A'!N228-'Pre-1.095 (Hard Copy)'!M214, 0)=0, " ", ('Blocks A'!N228-'Pre-1.095 (Hard Copy)'!M214))</f>
        <v> </v>
      </c>
      <c r="N214" s="1014" t="str">
        <f>IF(IFERROR('Blocks A'!O228-'Pre-1.095 (Hard Copy)'!N214, 0)=0, " ", ('Blocks A'!O228-'Pre-1.095 (Hard Copy)'!N214))</f>
        <v> </v>
      </c>
      <c r="O214" s="1014" t="str">
        <f>IF(IFERROR('Blocks A'!P228-'Pre-1.095 (Hard Copy)'!O214, 0)=0, " ", ('Blocks A'!P228-'Pre-1.095 (Hard Copy)'!O214))</f>
        <v> </v>
      </c>
      <c r="P214" s="1014" t="str">
        <f>IF(IFERROR('Blocks A'!Q228-'Pre-1.095 (Hard Copy)'!P214, 0)=0, " ", ('Blocks A'!Q228-'Pre-1.095 (Hard Copy)'!P214))</f>
        <v> </v>
      </c>
      <c r="Q214" s="1014" t="str">
        <f>IF(IFERROR('Blocks A'!R228-'Pre-1.095 (Hard Copy)'!Q214, 0)=0, " ", ('Blocks A'!R228-'Pre-1.095 (Hard Copy)'!Q214))</f>
        <v> </v>
      </c>
      <c r="R214" s="1014" t="str">
        <f>IF(IFERROR('Blocks A'!S228-'Pre-1.095 (Hard Copy)'!R214, 0)=0, " ", ('Blocks A'!S228-'Pre-1.095 (Hard Copy)'!R214))</f>
        <v> </v>
      </c>
      <c r="S214" s="1014" t="str">
        <f>IF(IFERROR('Blocks A'!T228-'Pre-1.095 (Hard Copy)'!S214, 0)=0, " ", ('Blocks A'!T228-'Pre-1.095 (Hard Copy)'!S214))</f>
        <v> </v>
      </c>
      <c r="T214" s="1014" t="str">
        <f>IF(IFERROR('Blocks A'!M228-'Pre-1.095 (Hard Copy)'!T214, 0)=0, " ", ('Blocks A'!M228-'Pre-1.095 (Hard Copy)'!T214))</f>
        <v> </v>
      </c>
      <c r="U214" s="1014" t="str">
        <f>IF(IFERROR('Blocks A'!U228-'Pre-1.095 (Hard Copy)'!U214, 0)=0, " ", ('Blocks A'!U228-'Pre-1.095 (Hard Copy)'!U214))</f>
        <v> </v>
      </c>
      <c r="V214" s="1014" t="str">
        <f>IF(IFERROR('Blocks A'!V228-'Pre-1.095 (Hard Copy)'!V214, 0)=0, " ", ('Blocks A'!V228-'Pre-1.095 (Hard Copy)'!V214))</f>
        <v> </v>
      </c>
      <c r="W214" s="1014" t="str">
        <f>IF(IFERROR('Blocks A'!W228-'Pre-1.095 (Hard Copy)'!W214, 0)=0, " ", ('Blocks A'!W228-'Pre-1.095 (Hard Copy)'!W214))</f>
        <v> </v>
      </c>
      <c r="X214" s="1014" t="str">
        <f>IF(IFERROR('Blocks A'!X228-'Pre-1.095 (Hard Copy)'!X214, 0)=0, " ", ('Blocks A'!X228-'Pre-1.095 (Hard Copy)'!X214))</f>
        <v> </v>
      </c>
      <c r="Y214" s="1014" t="str">
        <f>IF(IFERROR('Blocks A'!AC228-'Pre-1.095 (Hard Copy)'!Y214, 0)=0, " ", ('Blocks A'!AC228-'Pre-1.095 (Hard Copy)'!Y214))</f>
        <v> </v>
      </c>
      <c r="Z214" s="1014" t="str">
        <f>IF(IFERROR('Blocks A'!Y228-'Pre-1.095 (Hard Copy)'!Z214, 0)=0, " ", ('Blocks A'!Y228-'Pre-1.095 (Hard Copy)'!Z214))</f>
        <v> </v>
      </c>
      <c r="AA214" s="1014" t="str">
        <f>IF(IFERROR('Blocks A'!Z228-'Pre-1.095 (Hard Copy)'!AA214, 0)=0, " ", ('Blocks A'!Z228-'Pre-1.095 (Hard Copy)'!AA214))</f>
        <v> </v>
      </c>
      <c r="AB214" s="1014" t="str">
        <f>IF(IFERROR('Blocks A'!AA228-'Pre-1.095 (Hard Copy)'!AB214, 0)=0, " ", ('Blocks A'!AA228-'Pre-1.095 (Hard Copy)'!AB214))</f>
        <v> </v>
      </c>
      <c r="AC214" s="1014" t="str">
        <f>IF(IFERROR('Blocks A'!AB228-'Pre-1.095 (Hard Copy)'!AC214, 0)=0, " ", ('Blocks A'!AB228-'Pre-1.095 (Hard Copy)'!AC214))</f>
        <v> </v>
      </c>
      <c r="AD214" s="1014" t="str">
        <f>IF(IFERROR('Blocks A'!AY228-'Pre-1.095 (Hard Copy)'!AD214, 0)=0, " ", ('Blocks A'!AY228-'Pre-1.095 (Hard Copy)'!AD214))</f>
        <v> </v>
      </c>
      <c r="AE214" s="1014" t="str">
        <f>IF(IFERROR('Blocks A'!AZ228-'Pre-1.095 (Hard Copy)'!AE214, 0)=0, " ", ('Blocks A'!AZ228-'Pre-1.095 (Hard Copy)'!AE214))</f>
        <v> </v>
      </c>
      <c r="AF214" s="1014" t="str">
        <f>IF(IFERROR('Blocks A'!BA228-'Pre-1.095 (Hard Copy)'!AF214, 0)=0, " ", ('Blocks A'!BA228-'Pre-1.095 (Hard Copy)'!AF214))</f>
        <v> </v>
      </c>
      <c r="AG214" s="1014" t="str">
        <f>IF(IFERROR('Blocks A'!BB228-'Pre-1.095 (Hard Copy)'!AG214, 0)=0, " ", ('Blocks A'!BB228-'Pre-1.095 (Hard Copy)'!AG214))</f>
        <v> </v>
      </c>
      <c r="AH214" s="1014" t="str">
        <f>IF(IFERROR('Blocks A'!BC228-'Pre-1.095 (Hard Copy)'!AH214, 0)=0, " ", ('Blocks A'!BC228-'Pre-1.095 (Hard Copy)'!AH214))</f>
        <v> </v>
      </c>
      <c r="AI214" s="1014" t="str">
        <f>IF(IFERROR('Blocks A'!BJ228-'Pre-1.095 (Hard Copy)'!AI214, 0)=0, " ", ('Blocks A'!BJ228-'Pre-1.095 (Hard Copy)'!AI214))</f>
        <v>+6</v>
      </c>
      <c r="AJ214" s="1014" t="str">
        <f>IF(IFERROR('Blocks A'!BD228-'Pre-1.095 (Hard Copy)'!AJ214, 0)=0, " ", ('Blocks A'!BD228-'Pre-1.095 (Hard Copy)'!AJ214))</f>
        <v> </v>
      </c>
      <c r="AK214" s="1014" t="str">
        <f>IF(IFERROR('Blocks A'!BE228-'Pre-1.095 (Hard Copy)'!AK214, 0)=0, " ", ('Blocks A'!BE228-'Pre-1.095 (Hard Copy)'!AK214))</f>
        <v> </v>
      </c>
      <c r="AL214" s="1014" t="str">
        <f>IF(IFERROR('Blocks A'!BF228-'Pre-1.095 (Hard Copy)'!AL214, 0)=0, " ", ('Blocks A'!BF228-'Pre-1.095 (Hard Copy)'!AL214))</f>
        <v> </v>
      </c>
      <c r="AM214" s="1014" t="str">
        <f>IF(IFERROR('Blocks A'!BG228-'Pre-1.095 (Hard Copy)'!AM214, 0)=0, " ", ('Blocks A'!BG228-'Pre-1.095 (Hard Copy)'!AM214))</f>
        <v> </v>
      </c>
      <c r="AN214" s="1014" t="str">
        <f>IF(IFERROR('Blocks A'!BH228-'Pre-1.095 (Hard Copy)'!AN214, 0)=0, " ", ('Blocks A'!BH228-'Pre-1.095 (Hard Copy)'!AN214))</f>
        <v> </v>
      </c>
      <c r="AO214" s="1014" t="str">
        <f>IF(IFERROR('Blocks A'!BI228-'Pre-1.095 (Hard Copy)'!AO214, 0)=0, " ", ('Blocks A'!BI228-'Pre-1.095 (Hard Copy)'!AO214))</f>
        <v> </v>
      </c>
      <c r="AP214" s="1014" t="str">
        <f>IF(IFERROR('Blocks A'!BK228-'Pre-1.095 (Hard Copy)'!AP214, 0)=0, " ", ('Blocks A'!BK228-'Pre-1.095 (Hard Copy)'!AP214))</f>
        <v> </v>
      </c>
      <c r="AQ214" s="1014" t="str">
        <f>IF(IFERROR('Blocks A'!BL228-'Pre-1.095 (Hard Copy)'!AQ214, 0)=0, " ", ('Blocks A'!BL228-'Pre-1.095 (Hard Copy)'!AQ214))</f>
        <v> </v>
      </c>
      <c r="AR214" s="1014" t="str">
        <f>IF(IFERROR('Blocks A'!BM228-'Pre-1.095 (Hard Copy)'!AR214, 0)=0, " ", ('Blocks A'!BM228-'Pre-1.095 (Hard Copy)'!AR214))</f>
        <v> </v>
      </c>
      <c r="AS214" s="1014" t="str">
        <f>IF(IFERROR('Blocks A'!BO228-'Pre-1.095 (Hard Copy)'!AS214, 0)=0, " ", ('Blocks A'!BO228-'Pre-1.095 (Hard Copy)'!AS214))</f>
        <v> </v>
      </c>
      <c r="AT214" s="1014" t="str">
        <f>IF(IFERROR('Blocks A'!BP228-'Pre-1.095 (Hard Copy)'!AT214, 0)=0, " ", ('Blocks A'!BP228-'Pre-1.095 (Hard Copy)'!AT214))</f>
        <v> </v>
      </c>
      <c r="AU214" s="1014" t="str">
        <f>IF(IFERROR('Blocks A'!BQ228-'Pre-1.095 (Hard Copy)'!AU214, 0)=0, " ", ('Blocks A'!BQ228-'Pre-1.095 (Hard Copy)'!AU214))</f>
        <v> </v>
      </c>
      <c r="AV214" s="1014" t="str">
        <f>IF(IFERROR('Blocks A'!BR228-'Pre-1.095 (Hard Copy)'!AV214, 0)=0, " ", ('Blocks A'!BR228-'Pre-1.095 (Hard Copy)'!AV214))</f>
        <v> </v>
      </c>
      <c r="AW214" s="1014" t="str">
        <f>IF(IFERROR('Blocks A'!BS228-'Pre-1.095 (Hard Copy)'!AW214, 0)=0, " ", ('Blocks A'!BS228-'Pre-1.095 (Hard Copy)'!AW214))</f>
        <v> </v>
      </c>
      <c r="AX214" s="1014" t="str">
        <f>IF(IFERROR('Blocks A'!BT228-'Pre-1.095 (Hard Copy)'!AX214, 0)=0, " ", ('Blocks A'!BT228-'Pre-1.095 (Hard Copy)'!AX214))</f>
        <v>+36</v>
      </c>
      <c r="AY214" s="1014" t="str">
        <f>IF(IFERROR('Blocks A'!BU228-'Pre-1.095 (Hard Copy)'!AY214, 0)=0, " ", ('Blocks A'!BU228-'Pre-1.095 (Hard Copy)'!AY214))</f>
        <v>+2</v>
      </c>
      <c r="AZ214" s="1014" t="str">
        <f>IF(IFERROR('Blocks A'!BW228-'Pre-1.095 (Hard Copy)'!AZ214, 0)=0, " ", ('Blocks A'!BW228-'Pre-1.095 (Hard Copy)'!AZ214))</f>
        <v>+180</v>
      </c>
      <c r="BA214" s="1014" t="str">
        <f>IF(IFERROR('Blocks A'!BX228-'Pre-1.095 (Hard Copy)'!BA214, 0)=0, " ", ('Blocks A'!BX228-'Pre-1.095 (Hard Copy)'!BA214))</f>
        <v> </v>
      </c>
      <c r="BB214" s="1014" t="str">
        <f>IF(IFERROR('Blocks A'!BY228-'Pre-1.095 (Hard Copy)'!BB214, 0)=0, " ", ('Blocks A'!BY228-'Pre-1.095 (Hard Copy)'!BB214))</f>
        <v>+12</v>
      </c>
      <c r="BC214" s="1015" t="str">
        <f>IF(IFERROR('Blocks A'!BZ228-'Pre-1.095 (Hard Copy)'!BC214, 0)=0, " ", ('Blocks A'!BZ228-'Pre-1.095 (Hard Copy)'!BC214))</f>
        <v> </v>
      </c>
      <c r="BD214" s="1014" t="str">
        <f>IF(IFERROR('Blocks A'!BV228-'Pre-1.095 (Hard Copy)'!BD214, 0)=0, " ", ('Blocks A'!BV228-'Pre-1.095 (Hard Copy)'!BD214))</f>
        <v> </v>
      </c>
      <c r="BE214" s="1014" t="str">
        <f>IF(IFERROR('Blocks A'!CB228-'Pre-1.095 (Hard Copy)'!BE214, 0)=0, " ", ('Blocks A'!CB228-'Pre-1.095 (Hard Copy)'!BE214))</f>
        <v>+12</v>
      </c>
      <c r="BF214" s="1014" t="str">
        <f>IF(IFERROR('Blocks A'!CC228-'Pre-1.095 (Hard Copy)'!BF214, 0)=0, " ", ('Blocks A'!CC228-'Pre-1.095 (Hard Copy)'!BF214))</f>
        <v>+1,867</v>
      </c>
      <c r="BG214" s="1016" t="str">
        <f>IF(IFERROR('Blocks A'!CD228-'Pre-1.095 (Hard Copy)'!BG214, 0)=0, " ", ('Blocks A'!CD228-'Pre-1.095 (Hard Copy)'!BG214))</f>
        <v>+0.0019</v>
      </c>
      <c r="BH214" s="1014" t="str">
        <f>IF(IFERROR('Blocks A'!CE228-'Pre-1.095 (Hard Copy)'!BH214, 0)=0, " ", ('Blocks A'!CE228-'Pre-1.095 (Hard Copy)'!BH214))</f>
        <v>+90</v>
      </c>
      <c r="BI214" s="1014" t="str">
        <f>IF(IFERROR('Blocks A'!CZ228-'Pre-1.095 (Hard Copy)'!BI214, 0)=0, " ", ('Blocks A'!CZ228-'Pre-1.095 (Hard Copy)'!BI214))</f>
        <v>+53</v>
      </c>
      <c r="BJ214" s="1014" t="str">
        <f>IF(IFERROR('Blocks A'!DA228-'Pre-1.095 (Hard Copy)'!BJ214, 0)=0, " ", ('Blocks A'!DA228-'Pre-1.095 (Hard Copy)'!BJ214))</f>
        <v>+30</v>
      </c>
      <c r="BK214" s="1014" t="str">
        <f>IF(IFERROR('Blocks A'!DB228-'Pre-1.095 (Hard Copy)'!BK214, 0)=0, " ", ('Blocks A'!DB228-'Pre-1.095 (Hard Copy)'!BK214))</f>
        <v>+18</v>
      </c>
      <c r="BL214" s="1014" t="str">
        <f>IF(IFERROR('Blocks A'!DC228-'Pre-1.095 (Hard Copy)'!BL214, 0)=0, " ", ('Blocks A'!DC228-'Pre-1.095 (Hard Copy)'!BL214))</f>
        <v> </v>
      </c>
      <c r="BM214" s="1014" t="str">
        <f>IF(IFERROR('Blocks A'!DD228-'Pre-1.095 (Hard Copy)'!BM214, 0)=0, " ", ('Blocks A'!DD228-'Pre-1.095 (Hard Copy)'!BM214))</f>
        <v> </v>
      </c>
      <c r="BN214" s="1014" t="str">
        <f>IF(IFERROR('Blocks A'!DE228-'Pre-1.095 (Hard Copy)'!BN214, 0)=0, " ", ('Blocks A'!DE228-'Pre-1.095 (Hard Copy)'!BN214))</f>
        <v> </v>
      </c>
      <c r="BO214" s="1014" t="str">
        <f>IF(IFERROR('Blocks A'!DF228-'Pre-1.095 (Hard Copy)'!BO214, 0)=0, " ", ('Blocks A'!DF228-'Pre-1.095 (Hard Copy)'!BO214))</f>
        <v> </v>
      </c>
      <c r="BP214" s="1014" t="str">
        <f>IF(IFERROR('Blocks A'!DG228-'Pre-1.095 (Hard Copy)'!BP214, 0)=0, " ", ('Blocks A'!DG228-'Pre-1.095 (Hard Copy)'!BP214))</f>
        <v> </v>
      </c>
      <c r="BQ214" s="1014" t="str">
        <f>IF(IFERROR('Blocks A'!DH228-'Pre-1.095 (Hard Copy)'!BQ214, 0)=0, " ", ('Blocks A'!DH228-'Pre-1.095 (Hard Copy)'!BQ214))</f>
        <v> </v>
      </c>
      <c r="BR214" s="1014" t="str">
        <f>IF(IFERROR('Blocks A'!DI228-'Pre-1.095 (Hard Copy)'!BR214, 0)=0, " ", ('Blocks A'!DI228-'Pre-1.095 (Hard Copy)'!BR214))</f>
        <v> </v>
      </c>
      <c r="BS214" s="1014" t="str">
        <f>IF(IFERROR('Blocks A'!DJ228-'Pre-1.095 (Hard Copy)'!BS214, 0)=0, " ", ('Blocks A'!DJ228-'Pre-1.095 (Hard Copy)'!BS214))</f>
        <v>+95</v>
      </c>
      <c r="BT214" s="1014" t="str">
        <f>IF(IFERROR('Blocks A'!DK228-'Pre-1.095 (Hard Copy)'!BT214, 0)=0, " ", ('Blocks A'!DK228-'Pre-1.095 (Hard Copy)'!BT214))</f>
        <v>+94</v>
      </c>
      <c r="BU214" s="1014" t="str">
        <f>IF(IFERROR('Blocks A'!DL228-'Pre-1.095 (Hard Copy)'!BU214, 0)=0, " ", ('Blocks A'!DL228-'Pre-1.095 (Hard Copy)'!BU214))</f>
        <v>+75</v>
      </c>
      <c r="BV214" s="1014" t="str">
        <f>IF(IFERROR('Blocks A'!DM228-'Pre-1.095 (Hard Copy)'!BV214, 0)=0, " ", ('Blocks A'!DM228-'Pre-1.095 (Hard Copy)'!BV214))</f>
        <v> </v>
      </c>
      <c r="BW214" s="1014" t="str">
        <f>IF(IFERROR('Blocks A'!DN228-'Pre-1.095 (Hard Copy)'!BW214, 0)=0, " ", ('Blocks A'!DN228-'Pre-1.095 (Hard Copy)'!BW214))</f>
        <v> </v>
      </c>
      <c r="BX214" s="1014" t="str">
        <f>IF(IFERROR('Blocks A'!DO228-'Pre-1.095 (Hard Copy)'!BX214, 0)=0, " ", ('Blocks A'!DO228-'Pre-1.095 (Hard Copy)'!BX214))</f>
        <v> </v>
      </c>
      <c r="BY214" s="1014" t="str">
        <f>IF(IFERROR('Blocks A'!DP228-'Pre-1.095 (Hard Copy)'!BY214, 0)=0, " ", ('Blocks A'!DP228-'Pre-1.095 (Hard Copy)'!BY214))</f>
        <v> </v>
      </c>
      <c r="BZ214" s="1014" t="str">
        <f>IF(IFERROR('Blocks A'!DQ228-'Pre-1.095 (Hard Copy)'!BZ214, 0)=0, " ", ('Blocks A'!DQ228-'Pre-1.095 (Hard Copy)'!BZ214))</f>
        <v> </v>
      </c>
      <c r="CA214" s="1014" t="str">
        <f>IF(IFERROR('Blocks A'!DR228-'Pre-1.095 (Hard Copy)'!CA214, 0)=0, " ", ('Blocks A'!DR228-'Pre-1.095 (Hard Copy)'!CA214))</f>
        <v> </v>
      </c>
      <c r="CB214" s="1014" t="str">
        <f>IF(IFERROR('Blocks A'!DS228-'Pre-1.095 (Hard Copy)'!CB214, 0)=0, " ", ('Blocks A'!DS228-'Pre-1.095 (Hard Copy)'!CB214))</f>
        <v> </v>
      </c>
      <c r="CC214" s="1014" t="str">
        <f>IF(IFERROR('Blocks A'!DT228-'Pre-1.095 (Hard Copy)'!CC214, 0)=0, " ", ('Blocks A'!DT228-'Pre-1.095 (Hard Copy)'!CC214))</f>
        <v>+101</v>
      </c>
      <c r="CD214" s="1014" t="str">
        <f>IF(IFERROR('Blocks A'!DU228-'Pre-1.095 (Hard Copy)'!CD214, 0)=0, " ", ('Blocks A'!DU228-'Pre-1.095 (Hard Copy)'!CD214))</f>
        <v>+263</v>
      </c>
      <c r="CE214" s="1014" t="str">
        <f>IF(IFERROR('Blocks A'!DX228-'Pre-1.095 (Hard Copy)'!CE214, 0)=0, " ", ('Blocks A'!DX228-'Pre-1.095 (Hard Copy)'!CE214))</f>
        <v>+379</v>
      </c>
      <c r="CF214" s="1014" t="str">
        <f>IF(IFERROR('Blocks A'!DY228-'Pre-1.095 (Hard Copy)'!CF214, 0)=0, " ", ('Blocks A'!DY228-'Pre-1.095 (Hard Copy)'!CF214))</f>
        <v>+58,900</v>
      </c>
      <c r="CG214" s="1016" t="str">
        <f>IF(IFERROR('Blocks A'!DZ228-'Pre-1.095 (Hard Copy)'!CG214, 0)=0, " ", ('Blocks A'!DZ228-'Pre-1.095 (Hard Copy)'!CG214))</f>
        <v>+0.0589</v>
      </c>
      <c r="CH214" s="1015" t="str">
        <f>IF(IFERROR('Blocks A'!DV228-'Pre-1.095 (Hard Copy)'!CH214, 0)=0, " ", ('Blocks A'!DV228-'Pre-1.095 (Hard Copy)'!CH214))</f>
        <v>+12.1</v>
      </c>
      <c r="CI214" s="1015" t="str">
        <f>IF(IFERROR('Blocks A'!DW228-'Pre-1.095 (Hard Copy)'!CI214, 0)=0, " ", ('Blocks A'!DW228-'Pre-1.095 (Hard Copy)'!CI214))</f>
        <v>+97.5</v>
      </c>
      <c r="CJ214" s="1014" t="str">
        <f>IF(IFERROR('Blocks A'!EA228-'Pre-1.095 (Hard Copy)'!CJ214, 0)=0, " ", ('Blocks A'!EA228-'Pre-1.095 (Hard Copy)'!CJ214))</f>
        <v>+391</v>
      </c>
      <c r="CK214" s="1017" t="str">
        <f>IF(IFERROR('Blocks A'!EB228-'Pre-1.095 (Hard Copy)'!CK214, 0)=0, " ", ('Blocks A'!EB228-'Pre-1.095 (Hard Copy)'!CK214))</f>
        <v>+6.51</v>
      </c>
      <c r="CL214" s="1017" t="str">
        <f>IF(IFERROR('Blocks A'!EC228-'Pre-1.095 (Hard Copy)'!CL214, 0)=0, " ", ('Blocks A'!EC228-'Pre-1.095 (Hard Copy)'!CL214))</f>
        <v>+0.11</v>
      </c>
      <c r="CM214" s="1017" t="str">
        <f>IF(IFERROR('Blocks A'!EH228-'Pre-1.095 (Hard Copy)'!CM214, 0)=0, " ", ('Blocks A'!EH228-'Pre-1.095 (Hard Copy)'!CM214))</f>
        <v>+0.00</v>
      </c>
      <c r="CN214" s="1014" t="str">
        <f>IF(IFERROR('Blocks A'!ED228-'Pre-1.095 (Hard Copy)'!CN214, 0)=0, " ", ('Blocks A'!ED228-'Pre-1.095 (Hard Copy)'!CN214))</f>
        <v>+60,766</v>
      </c>
      <c r="CO214" s="1017" t="str">
        <f>IF(IFERROR('Blocks A'!EE228-'Pre-1.095 (Hard Copy)'!CO214, 0)=0, " ", ('Blocks A'!EE228-'Pre-1.095 (Hard Copy)'!CO214))</f>
        <v>+60.77</v>
      </c>
      <c r="CP214" s="1017" t="str">
        <f>IF(IFERROR('Blocks A'!EF228-'Pre-1.095 (Hard Copy)'!CP214, 0)=0, " ", ('Blocks A'!EF228-'Pre-1.095 (Hard Copy)'!CP214))</f>
        <v>+0.06</v>
      </c>
      <c r="CQ214" s="1016" t="str">
        <f>IF(IFERROR('Blocks A'!EG228-'Pre-1.095 (Hard Copy)'!CQ214, 0)=0, " ", ('Blocks A'!EG228-'Pre-1.095 (Hard Copy)'!CQ214))</f>
        <v>+0.0608</v>
      </c>
      <c r="CR214" s="1018" t="s">
        <v>12</v>
      </c>
    </row>
    <row r="215">
      <c r="B215" s="1013" t="s">
        <v>1084</v>
      </c>
      <c r="C215" s="969" t="s">
        <v>886</v>
      </c>
      <c r="D215" s="969">
        <v>1.0</v>
      </c>
      <c r="E215" s="969">
        <v>1.0</v>
      </c>
      <c r="F215" s="969">
        <v>1.0</v>
      </c>
      <c r="G215" s="1014" t="str">
        <f>IF(IFERROR('Blocks A'!G229-'Pre-1.095 (Hard Copy)'!G215, 0)=0, " ", ('Blocks A'!G229-'Pre-1.095 (Hard Copy)'!G215))</f>
        <v> </v>
      </c>
      <c r="H215" s="1014" t="str">
        <f>IF(IFERROR('Blocks A'!H229-'Pre-1.095 (Hard Copy)'!H215, 0)=0, " ", ('Blocks A'!H229-'Pre-1.095 (Hard Copy)'!H215))</f>
        <v> </v>
      </c>
      <c r="I215" s="1014" t="str">
        <f>IF(IFERROR('Blocks A'!I229-'Pre-1.095 (Hard Copy)'!I215, 0)=0, " ", ('Blocks A'!I229-'Pre-1.095 (Hard Copy)'!I215))</f>
        <v> </v>
      </c>
      <c r="J215" s="1014" t="str">
        <f>IF(IFERROR('Blocks A'!J229-'Pre-1.095 (Hard Copy)'!J215, 0)=0, " ", ('Blocks A'!J229-'Pre-1.095 (Hard Copy)'!J215))</f>
        <v> </v>
      </c>
      <c r="K215" s="1014" t="str">
        <f>IF(IFERROR('Blocks A'!K229-'Pre-1.095 (Hard Copy)'!K215, 0)=0, " ", ('Blocks A'!K229-'Pre-1.095 (Hard Copy)'!K215))</f>
        <v> </v>
      </c>
      <c r="L215" s="1014" t="str">
        <f>IF(IFERROR('Blocks A'!L229-'Pre-1.095 (Hard Copy)'!L215, 0)=0, " ", ('Blocks A'!L229-'Pre-1.095 (Hard Copy)'!L215))</f>
        <v> </v>
      </c>
      <c r="M215" s="1014" t="str">
        <f>IF(IFERROR('Blocks A'!N229-'Pre-1.095 (Hard Copy)'!M215, 0)=0, " ", ('Blocks A'!N229-'Pre-1.095 (Hard Copy)'!M215))</f>
        <v> </v>
      </c>
      <c r="N215" s="1014" t="str">
        <f>IF(IFERROR('Blocks A'!O229-'Pre-1.095 (Hard Copy)'!N215, 0)=0, " ", ('Blocks A'!O229-'Pre-1.095 (Hard Copy)'!N215))</f>
        <v> </v>
      </c>
      <c r="O215" s="1014" t="str">
        <f>IF(IFERROR('Blocks A'!P229-'Pre-1.095 (Hard Copy)'!O215, 0)=0, " ", ('Blocks A'!P229-'Pre-1.095 (Hard Copy)'!O215))</f>
        <v> </v>
      </c>
      <c r="P215" s="1014" t="str">
        <f>IF(IFERROR('Blocks A'!Q229-'Pre-1.095 (Hard Copy)'!P215, 0)=0, " ", ('Blocks A'!Q229-'Pre-1.095 (Hard Copy)'!P215))</f>
        <v> </v>
      </c>
      <c r="Q215" s="1014" t="str">
        <f>IF(IFERROR('Blocks A'!R229-'Pre-1.095 (Hard Copy)'!Q215, 0)=0, " ", ('Blocks A'!R229-'Pre-1.095 (Hard Copy)'!Q215))</f>
        <v> </v>
      </c>
      <c r="R215" s="1014" t="str">
        <f>IF(IFERROR('Blocks A'!S229-'Pre-1.095 (Hard Copy)'!R215, 0)=0, " ", ('Blocks A'!S229-'Pre-1.095 (Hard Copy)'!R215))</f>
        <v> </v>
      </c>
      <c r="S215" s="1014" t="str">
        <f>IF(IFERROR('Blocks A'!T229-'Pre-1.095 (Hard Copy)'!S215, 0)=0, " ", ('Blocks A'!T229-'Pre-1.095 (Hard Copy)'!S215))</f>
        <v> </v>
      </c>
      <c r="T215" s="1014" t="str">
        <f>IF(IFERROR('Blocks A'!M229-'Pre-1.095 (Hard Copy)'!T215, 0)=0, " ", ('Blocks A'!M229-'Pre-1.095 (Hard Copy)'!T215))</f>
        <v> </v>
      </c>
      <c r="U215" s="1014" t="str">
        <f>IF(IFERROR('Blocks A'!U229-'Pre-1.095 (Hard Copy)'!U215, 0)=0, " ", ('Blocks A'!U229-'Pre-1.095 (Hard Copy)'!U215))</f>
        <v> </v>
      </c>
      <c r="V215" s="1014" t="str">
        <f>IF(IFERROR('Blocks A'!V229-'Pre-1.095 (Hard Copy)'!V215, 0)=0, " ", ('Blocks A'!V229-'Pre-1.095 (Hard Copy)'!V215))</f>
        <v> </v>
      </c>
      <c r="W215" s="1014" t="str">
        <f>IF(IFERROR('Blocks A'!W229-'Pre-1.095 (Hard Copy)'!W215, 0)=0, " ", ('Blocks A'!W229-'Pre-1.095 (Hard Copy)'!W215))</f>
        <v> </v>
      </c>
      <c r="X215" s="1014" t="str">
        <f>IF(IFERROR('Blocks A'!X229-'Pre-1.095 (Hard Copy)'!X215, 0)=0, " ", ('Blocks A'!X229-'Pre-1.095 (Hard Copy)'!X215))</f>
        <v> </v>
      </c>
      <c r="Y215" s="1014" t="str">
        <f>IF(IFERROR('Blocks A'!AC229-'Pre-1.095 (Hard Copy)'!Y215, 0)=0, " ", ('Blocks A'!AC229-'Pre-1.095 (Hard Copy)'!Y215))</f>
        <v> </v>
      </c>
      <c r="Z215" s="1014" t="str">
        <f>IF(IFERROR('Blocks A'!Y229-'Pre-1.095 (Hard Copy)'!Z215, 0)=0, " ", ('Blocks A'!Y229-'Pre-1.095 (Hard Copy)'!Z215))</f>
        <v> </v>
      </c>
      <c r="AA215" s="1014" t="str">
        <f>IF(IFERROR('Blocks A'!Z229-'Pre-1.095 (Hard Copy)'!AA215, 0)=0, " ", ('Blocks A'!Z229-'Pre-1.095 (Hard Copy)'!AA215))</f>
        <v> </v>
      </c>
      <c r="AB215" s="1014" t="str">
        <f>IF(IFERROR('Blocks A'!AA229-'Pre-1.095 (Hard Copy)'!AB215, 0)=0, " ", ('Blocks A'!AA229-'Pre-1.095 (Hard Copy)'!AB215))</f>
        <v> </v>
      </c>
      <c r="AC215" s="1014" t="str">
        <f>IF(IFERROR('Blocks A'!AB229-'Pre-1.095 (Hard Copy)'!AC215, 0)=0, " ", ('Blocks A'!AB229-'Pre-1.095 (Hard Copy)'!AC215))</f>
        <v> </v>
      </c>
      <c r="AD215" s="1014" t="str">
        <f>IF(IFERROR('Blocks A'!AY229-'Pre-1.095 (Hard Copy)'!AD215, 0)=0, " ", ('Blocks A'!AY229-'Pre-1.095 (Hard Copy)'!AD215))</f>
        <v> </v>
      </c>
      <c r="AE215" s="1014" t="str">
        <f>IF(IFERROR('Blocks A'!AZ229-'Pre-1.095 (Hard Copy)'!AE215, 0)=0, " ", ('Blocks A'!AZ229-'Pre-1.095 (Hard Copy)'!AE215))</f>
        <v> </v>
      </c>
      <c r="AF215" s="1014" t="str">
        <f>IF(IFERROR('Blocks A'!BA229-'Pre-1.095 (Hard Copy)'!AF215, 0)=0, " ", ('Blocks A'!BA229-'Pre-1.095 (Hard Copy)'!AF215))</f>
        <v> </v>
      </c>
      <c r="AG215" s="1014" t="str">
        <f>IF(IFERROR('Blocks A'!BB229-'Pre-1.095 (Hard Copy)'!AG215, 0)=0, " ", ('Blocks A'!BB229-'Pre-1.095 (Hard Copy)'!AG215))</f>
        <v> </v>
      </c>
      <c r="AH215" s="1014" t="str">
        <f>IF(IFERROR('Blocks A'!BC229-'Pre-1.095 (Hard Copy)'!AH215, 0)=0, " ", ('Blocks A'!BC229-'Pre-1.095 (Hard Copy)'!AH215))</f>
        <v> </v>
      </c>
      <c r="AI215" s="1014" t="str">
        <f>IF(IFERROR('Blocks A'!BJ229-'Pre-1.095 (Hard Copy)'!AI215, 0)=0, " ", ('Blocks A'!BJ229-'Pre-1.095 (Hard Copy)'!AI215))</f>
        <v>+50</v>
      </c>
      <c r="AJ215" s="1014" t="str">
        <f>IF(IFERROR('Blocks A'!BD229-'Pre-1.095 (Hard Copy)'!AJ215, 0)=0, " ", ('Blocks A'!BD229-'Pre-1.095 (Hard Copy)'!AJ215))</f>
        <v> </v>
      </c>
      <c r="AK215" s="1014" t="str">
        <f>IF(IFERROR('Blocks A'!BE229-'Pre-1.095 (Hard Copy)'!AK215, 0)=0, " ", ('Blocks A'!BE229-'Pre-1.095 (Hard Copy)'!AK215))</f>
        <v> </v>
      </c>
      <c r="AL215" s="1014" t="str">
        <f>IF(IFERROR('Blocks A'!BF229-'Pre-1.095 (Hard Copy)'!AL215, 0)=0, " ", ('Blocks A'!BF229-'Pre-1.095 (Hard Copy)'!AL215))</f>
        <v> </v>
      </c>
      <c r="AM215" s="1014" t="str">
        <f>IF(IFERROR('Blocks A'!BG229-'Pre-1.095 (Hard Copy)'!AM215, 0)=0, " ", ('Blocks A'!BG229-'Pre-1.095 (Hard Copy)'!AM215))</f>
        <v> </v>
      </c>
      <c r="AN215" s="1014" t="str">
        <f>IF(IFERROR('Blocks A'!BH229-'Pre-1.095 (Hard Copy)'!AN215, 0)=0, " ", ('Blocks A'!BH229-'Pre-1.095 (Hard Copy)'!AN215))</f>
        <v> </v>
      </c>
      <c r="AO215" s="1014" t="str">
        <f>IF(IFERROR('Blocks A'!BI229-'Pre-1.095 (Hard Copy)'!AO215, 0)=0, " ", ('Blocks A'!BI229-'Pre-1.095 (Hard Copy)'!AO215))</f>
        <v> </v>
      </c>
      <c r="AP215" s="1014" t="str">
        <f>IF(IFERROR('Blocks A'!BK229-'Pre-1.095 (Hard Copy)'!AP215, 0)=0, " ", ('Blocks A'!BK229-'Pre-1.095 (Hard Copy)'!AP215))</f>
        <v> </v>
      </c>
      <c r="AQ215" s="1014" t="str">
        <f>IF(IFERROR('Blocks A'!BL229-'Pre-1.095 (Hard Copy)'!AQ215, 0)=0, " ", ('Blocks A'!BL229-'Pre-1.095 (Hard Copy)'!AQ215))</f>
        <v> </v>
      </c>
      <c r="AR215" s="1014" t="str">
        <f>IF(IFERROR('Blocks A'!BM229-'Pre-1.095 (Hard Copy)'!AR215, 0)=0, " ", ('Blocks A'!BM229-'Pre-1.095 (Hard Copy)'!AR215))</f>
        <v> </v>
      </c>
      <c r="AS215" s="1014" t="str">
        <f>IF(IFERROR('Blocks A'!BO229-'Pre-1.095 (Hard Copy)'!AS215, 0)=0, " ", ('Blocks A'!BO229-'Pre-1.095 (Hard Copy)'!AS215))</f>
        <v> </v>
      </c>
      <c r="AT215" s="1014" t="str">
        <f>IF(IFERROR('Blocks A'!BP229-'Pre-1.095 (Hard Copy)'!AT215, 0)=0, " ", ('Blocks A'!BP229-'Pre-1.095 (Hard Copy)'!AT215))</f>
        <v> </v>
      </c>
      <c r="AU215" s="1014" t="str">
        <f>IF(IFERROR('Blocks A'!BQ229-'Pre-1.095 (Hard Copy)'!AU215, 0)=0, " ", ('Blocks A'!BQ229-'Pre-1.095 (Hard Copy)'!AU215))</f>
        <v> </v>
      </c>
      <c r="AV215" s="1014" t="str">
        <f>IF(IFERROR('Blocks A'!BR229-'Pre-1.095 (Hard Copy)'!AV215, 0)=0, " ", ('Blocks A'!BR229-'Pre-1.095 (Hard Copy)'!AV215))</f>
        <v> </v>
      </c>
      <c r="AW215" s="1014" t="str">
        <f>IF(IFERROR('Blocks A'!BS229-'Pre-1.095 (Hard Copy)'!AW215, 0)=0, " ", ('Blocks A'!BS229-'Pre-1.095 (Hard Copy)'!AW215))</f>
        <v> </v>
      </c>
      <c r="AX215" s="1014" t="str">
        <f>IF(IFERROR('Blocks A'!BT229-'Pre-1.095 (Hard Copy)'!AX215, 0)=0, " ", ('Blocks A'!BT229-'Pre-1.095 (Hard Copy)'!AX215))</f>
        <v>+300</v>
      </c>
      <c r="AY215" s="1014" t="str">
        <f>IF(IFERROR('Blocks A'!BU229-'Pre-1.095 (Hard Copy)'!AY215, 0)=0, " ", ('Blocks A'!BU229-'Pre-1.095 (Hard Copy)'!AY215))</f>
        <v>+19</v>
      </c>
      <c r="AZ215" s="1014" t="str">
        <f>IF(IFERROR('Blocks A'!BW229-'Pre-1.095 (Hard Copy)'!AZ215, 0)=0, " ", ('Blocks A'!BW229-'Pre-1.095 (Hard Copy)'!AZ215))</f>
        <v>+1,500</v>
      </c>
      <c r="BA215" s="1014" t="str">
        <f>IF(IFERROR('Blocks A'!BX229-'Pre-1.095 (Hard Copy)'!BA215, 0)=0, " ", ('Blocks A'!BX229-'Pre-1.095 (Hard Copy)'!BA215))</f>
        <v> </v>
      </c>
      <c r="BB215" s="1014" t="str">
        <f>IF(IFERROR('Blocks A'!BY229-'Pre-1.095 (Hard Copy)'!BB215, 0)=0, " ", ('Blocks A'!BY229-'Pre-1.095 (Hard Copy)'!BB215))</f>
        <v>+96</v>
      </c>
      <c r="BC215" s="1015" t="str">
        <f>IF(IFERROR('Blocks A'!BZ229-'Pre-1.095 (Hard Copy)'!BC215, 0)=0, " ", ('Blocks A'!BZ229-'Pre-1.095 (Hard Copy)'!BC215))</f>
        <v> </v>
      </c>
      <c r="BD215" s="1014" t="str">
        <f>IF(IFERROR('Blocks A'!BV229-'Pre-1.095 (Hard Copy)'!BD215, 0)=0, " ", ('Blocks A'!BV229-'Pre-1.095 (Hard Copy)'!BD215))</f>
        <v> </v>
      </c>
      <c r="BE215" s="1014" t="str">
        <f>IF(IFERROR('Blocks A'!CB229-'Pre-1.095 (Hard Copy)'!BE215, 0)=0, " ", ('Blocks A'!CB229-'Pre-1.095 (Hard Copy)'!BE215))</f>
        <v>+100</v>
      </c>
      <c r="BF215" s="1014" t="str">
        <f>IF(IFERROR('Blocks A'!CC229-'Pre-1.095 (Hard Copy)'!BF215, 0)=0, " ", ('Blocks A'!CC229-'Pre-1.095 (Hard Copy)'!BF215))</f>
        <v>+15,556</v>
      </c>
      <c r="BG215" s="1016" t="str">
        <f>IF(IFERROR('Blocks A'!CD229-'Pre-1.095 (Hard Copy)'!BG215, 0)=0, " ", ('Blocks A'!CD229-'Pre-1.095 (Hard Copy)'!BG215))</f>
        <v>+0.0156</v>
      </c>
      <c r="BH215" s="1014" t="str">
        <f>IF(IFERROR('Blocks A'!CE229-'Pre-1.095 (Hard Copy)'!BH215, 0)=0, " ", ('Blocks A'!CE229-'Pre-1.095 (Hard Copy)'!BH215))</f>
        <v>+750</v>
      </c>
      <c r="BI215" s="1014" t="str">
        <f>IF(IFERROR('Blocks A'!CZ229-'Pre-1.095 (Hard Copy)'!BI215, 0)=0, " ", ('Blocks A'!CZ229-'Pre-1.095 (Hard Copy)'!BI215))</f>
        <v>+475</v>
      </c>
      <c r="BJ215" s="1014" t="str">
        <f>IF(IFERROR('Blocks A'!DA229-'Pre-1.095 (Hard Copy)'!BJ215, 0)=0, " ", ('Blocks A'!DA229-'Pre-1.095 (Hard Copy)'!BJ215))</f>
        <v>+250</v>
      </c>
      <c r="BK215" s="1014" t="str">
        <f>IF(IFERROR('Blocks A'!DB229-'Pre-1.095 (Hard Copy)'!BK215, 0)=0, " ", ('Blocks A'!DB229-'Pre-1.095 (Hard Copy)'!BK215))</f>
        <v>+150</v>
      </c>
      <c r="BL215" s="1014" t="str">
        <f>IF(IFERROR('Blocks A'!DC229-'Pre-1.095 (Hard Copy)'!BL215, 0)=0, " ", ('Blocks A'!DC229-'Pre-1.095 (Hard Copy)'!BL215))</f>
        <v> </v>
      </c>
      <c r="BM215" s="1014" t="str">
        <f>IF(IFERROR('Blocks A'!DD229-'Pre-1.095 (Hard Copy)'!BM215, 0)=0, " ", ('Blocks A'!DD229-'Pre-1.095 (Hard Copy)'!BM215))</f>
        <v> </v>
      </c>
      <c r="BN215" s="1014" t="str">
        <f>IF(IFERROR('Blocks A'!DE229-'Pre-1.095 (Hard Copy)'!BN215, 0)=0, " ", ('Blocks A'!DE229-'Pre-1.095 (Hard Copy)'!BN215))</f>
        <v> </v>
      </c>
      <c r="BO215" s="1014" t="str">
        <f>IF(IFERROR('Blocks A'!DF229-'Pre-1.095 (Hard Copy)'!BO215, 0)=0, " ", ('Blocks A'!DF229-'Pre-1.095 (Hard Copy)'!BO215))</f>
        <v> </v>
      </c>
      <c r="BP215" s="1014" t="str">
        <f>IF(IFERROR('Blocks A'!DG229-'Pre-1.095 (Hard Copy)'!BP215, 0)=0, " ", ('Blocks A'!DG229-'Pre-1.095 (Hard Copy)'!BP215))</f>
        <v> </v>
      </c>
      <c r="BQ215" s="1014" t="str">
        <f>IF(IFERROR('Blocks A'!DH229-'Pre-1.095 (Hard Copy)'!BQ215, 0)=0, " ", ('Blocks A'!DH229-'Pre-1.095 (Hard Copy)'!BQ215))</f>
        <v> </v>
      </c>
      <c r="BR215" s="1014" t="str">
        <f>IF(IFERROR('Blocks A'!DI229-'Pre-1.095 (Hard Copy)'!BR215, 0)=0, " ", ('Blocks A'!DI229-'Pre-1.095 (Hard Copy)'!BR215))</f>
        <v> </v>
      </c>
      <c r="BS215" s="1014" t="str">
        <f>IF(IFERROR('Blocks A'!DJ229-'Pre-1.095 (Hard Copy)'!BS215, 0)=0, " ", ('Blocks A'!DJ229-'Pre-1.095 (Hard Copy)'!BS215))</f>
        <v>+848</v>
      </c>
      <c r="BT215" s="1014" t="str">
        <f>IF(IFERROR('Blocks A'!DK229-'Pre-1.095 (Hard Copy)'!BT215, 0)=0, " ", ('Blocks A'!DK229-'Pre-1.095 (Hard Copy)'!BT215))</f>
        <v>+781</v>
      </c>
      <c r="BU215" s="1014" t="str">
        <f>IF(IFERROR('Blocks A'!DL229-'Pre-1.095 (Hard Copy)'!BU215, 0)=0, " ", ('Blocks A'!DL229-'Pre-1.095 (Hard Copy)'!BU215))</f>
        <v>+625</v>
      </c>
      <c r="BV215" s="1014" t="str">
        <f>IF(IFERROR('Blocks A'!DM229-'Pre-1.095 (Hard Copy)'!BV215, 0)=0, " ", ('Blocks A'!DM229-'Pre-1.095 (Hard Copy)'!BV215))</f>
        <v> </v>
      </c>
      <c r="BW215" s="1014" t="str">
        <f>IF(IFERROR('Blocks A'!DN229-'Pre-1.095 (Hard Copy)'!BW215, 0)=0, " ", ('Blocks A'!DN229-'Pre-1.095 (Hard Copy)'!BW215))</f>
        <v> </v>
      </c>
      <c r="BX215" s="1014" t="str">
        <f>IF(IFERROR('Blocks A'!DO229-'Pre-1.095 (Hard Copy)'!BX215, 0)=0, " ", ('Blocks A'!DO229-'Pre-1.095 (Hard Copy)'!BX215))</f>
        <v> </v>
      </c>
      <c r="BY215" s="1014" t="str">
        <f>IF(IFERROR('Blocks A'!DP229-'Pre-1.095 (Hard Copy)'!BY215, 0)=0, " ", ('Blocks A'!DP229-'Pre-1.095 (Hard Copy)'!BY215))</f>
        <v> </v>
      </c>
      <c r="BZ215" s="1014" t="str">
        <f>IF(IFERROR('Blocks A'!DQ229-'Pre-1.095 (Hard Copy)'!BZ215, 0)=0, " ", ('Blocks A'!DQ229-'Pre-1.095 (Hard Copy)'!BZ215))</f>
        <v> </v>
      </c>
      <c r="CA215" s="1014" t="str">
        <f>IF(IFERROR('Blocks A'!DR229-'Pre-1.095 (Hard Copy)'!CA215, 0)=0, " ", ('Blocks A'!DR229-'Pre-1.095 (Hard Copy)'!CA215))</f>
        <v> </v>
      </c>
      <c r="CB215" s="1014" t="str">
        <f>IF(IFERROR('Blocks A'!DS229-'Pre-1.095 (Hard Copy)'!CB215, 0)=0, " ", ('Blocks A'!DS229-'Pre-1.095 (Hard Copy)'!CB215))</f>
        <v> </v>
      </c>
      <c r="CC215" s="1014" t="str">
        <f>IF(IFERROR('Blocks A'!DT229-'Pre-1.095 (Hard Copy)'!CC215, 0)=0, " ", ('Blocks A'!DT229-'Pre-1.095 (Hard Copy)'!CC215))</f>
        <v>+875</v>
      </c>
      <c r="CD215" s="1014" t="str">
        <f>IF(IFERROR('Blocks A'!DU229-'Pre-1.095 (Hard Copy)'!CD215, 0)=0, " ", ('Blocks A'!DU229-'Pre-1.095 (Hard Copy)'!CD215))</f>
        <v>+2,254</v>
      </c>
      <c r="CE215" s="1014" t="str">
        <f>IF(IFERROR('Blocks A'!DX229-'Pre-1.095 (Hard Copy)'!CE215, 0)=0, " ", ('Blocks A'!DX229-'Pre-1.095 (Hard Copy)'!CE215))</f>
        <v>+3,158</v>
      </c>
      <c r="CF215" s="1014" t="str">
        <f>IF(IFERROR('Blocks A'!DY229-'Pre-1.095 (Hard Copy)'!CF215, 0)=0, " ", ('Blocks A'!DY229-'Pre-1.095 (Hard Copy)'!CF215))</f>
        <v>+491,186</v>
      </c>
      <c r="CG215" s="1016" t="str">
        <f>IF(IFERROR('Blocks A'!DZ229-'Pre-1.095 (Hard Copy)'!CG215, 0)=0, " ", ('Blocks A'!DZ229-'Pre-1.095 (Hard Copy)'!CG215))</f>
        <v>+0.4912</v>
      </c>
      <c r="CH215" s="1015" t="str">
        <f>IF(IFERROR('Blocks A'!DV229-'Pre-1.095 (Hard Copy)'!CH215, 0)=0, " ", ('Blocks A'!DV229-'Pre-1.095 (Hard Copy)'!CH215))</f>
        <v>+105.1</v>
      </c>
      <c r="CI215" s="1015" t="str">
        <f>IF(IFERROR('Blocks A'!DW229-'Pre-1.095 (Hard Copy)'!CI215, 0)=0, " ", ('Blocks A'!DW229-'Pre-1.095 (Hard Copy)'!CI215))</f>
        <v>+834.2</v>
      </c>
      <c r="CJ215" s="1014" t="str">
        <f>IF(IFERROR('Blocks A'!EA229-'Pre-1.095 (Hard Copy)'!CJ215, 0)=0, " ", ('Blocks A'!EA229-'Pre-1.095 (Hard Copy)'!CJ215))</f>
        <v>+3,258</v>
      </c>
      <c r="CK215" s="1017" t="str">
        <f>IF(IFERROR('Blocks A'!EB229-'Pre-1.095 (Hard Copy)'!CK215, 0)=0, " ", ('Blocks A'!EB229-'Pre-1.095 (Hard Copy)'!CK215))</f>
        <v>+54.29</v>
      </c>
      <c r="CL215" s="1017" t="str">
        <f>IF(IFERROR('Blocks A'!EC229-'Pre-1.095 (Hard Copy)'!CL215, 0)=0, " ", ('Blocks A'!EC229-'Pre-1.095 (Hard Copy)'!CL215))</f>
        <v>+0.90</v>
      </c>
      <c r="CM215" s="1017" t="str">
        <f>IF(IFERROR('Blocks A'!EH229-'Pre-1.095 (Hard Copy)'!CM215, 0)=0, " ", ('Blocks A'!EH229-'Pre-1.095 (Hard Copy)'!CM215))</f>
        <v>+0.04</v>
      </c>
      <c r="CN215" s="1014" t="str">
        <f>IF(IFERROR('Blocks A'!ED229-'Pre-1.095 (Hard Copy)'!CN215, 0)=0, " ", ('Blocks A'!ED229-'Pre-1.095 (Hard Copy)'!CN215))</f>
        <v>+506,741</v>
      </c>
      <c r="CO215" s="1017" t="str">
        <f>IF(IFERROR('Blocks A'!EE229-'Pre-1.095 (Hard Copy)'!CO215, 0)=0, " ", ('Blocks A'!EE229-'Pre-1.095 (Hard Copy)'!CO215))</f>
        <v>+506.74</v>
      </c>
      <c r="CP215" s="1017" t="str">
        <f>IF(IFERROR('Blocks A'!EF229-'Pre-1.095 (Hard Copy)'!CP215, 0)=0, " ", ('Blocks A'!EF229-'Pre-1.095 (Hard Copy)'!CP215))</f>
        <v>+0.51</v>
      </c>
      <c r="CQ215" s="1016" t="str">
        <f>IF(IFERROR('Blocks A'!EG229-'Pre-1.095 (Hard Copy)'!CQ215, 0)=0, " ", ('Blocks A'!EG229-'Pre-1.095 (Hard Copy)'!CQ215))</f>
        <v>+0.5067</v>
      </c>
      <c r="CR215" s="1018">
        <v>40.0</v>
      </c>
    </row>
    <row r="216">
      <c r="B216" s="1013" t="s">
        <v>1085</v>
      </c>
      <c r="C216" s="969" t="s">
        <v>886</v>
      </c>
      <c r="D216" s="969">
        <v>1.0</v>
      </c>
      <c r="E216" s="969">
        <v>1.0</v>
      </c>
      <c r="F216" s="969">
        <v>1.0</v>
      </c>
      <c r="G216" s="1014" t="str">
        <f>IF(IFERROR('Blocks A'!G230-'Pre-1.095 (Hard Copy)'!G216, 0)=0, " ", ('Blocks A'!G230-'Pre-1.095 (Hard Copy)'!G216))</f>
        <v> </v>
      </c>
      <c r="H216" s="1014" t="str">
        <f>IF(IFERROR('Blocks A'!H230-'Pre-1.095 (Hard Copy)'!H216, 0)=0, " ", ('Blocks A'!H230-'Pre-1.095 (Hard Copy)'!H216))</f>
        <v> </v>
      </c>
      <c r="I216" s="1014" t="str">
        <f>IF(IFERROR('Blocks A'!I230-'Pre-1.095 (Hard Copy)'!I216, 0)=0, " ", ('Blocks A'!I230-'Pre-1.095 (Hard Copy)'!I216))</f>
        <v> </v>
      </c>
      <c r="J216" s="1014" t="str">
        <f>IF(IFERROR('Blocks A'!J230-'Pre-1.095 (Hard Copy)'!J216, 0)=0, " ", ('Blocks A'!J230-'Pre-1.095 (Hard Copy)'!J216))</f>
        <v> </v>
      </c>
      <c r="K216" s="1014" t="str">
        <f>IF(IFERROR('Blocks A'!K230-'Pre-1.095 (Hard Copy)'!K216, 0)=0, " ", ('Blocks A'!K230-'Pre-1.095 (Hard Copy)'!K216))</f>
        <v> </v>
      </c>
      <c r="L216" s="1014" t="str">
        <f>IF(IFERROR('Blocks A'!L230-'Pre-1.095 (Hard Copy)'!L216, 0)=0, " ", ('Blocks A'!L230-'Pre-1.095 (Hard Copy)'!L216))</f>
        <v> </v>
      </c>
      <c r="M216" s="1014" t="str">
        <f>IF(IFERROR('Blocks A'!N230-'Pre-1.095 (Hard Copy)'!M216, 0)=0, " ", ('Blocks A'!N230-'Pre-1.095 (Hard Copy)'!M216))</f>
        <v> </v>
      </c>
      <c r="N216" s="1014" t="str">
        <f>IF(IFERROR('Blocks A'!O230-'Pre-1.095 (Hard Copy)'!N216, 0)=0, " ", ('Blocks A'!O230-'Pre-1.095 (Hard Copy)'!N216))</f>
        <v> </v>
      </c>
      <c r="O216" s="1014" t="str">
        <f>IF(IFERROR('Blocks A'!P230-'Pre-1.095 (Hard Copy)'!O216, 0)=0, " ", ('Blocks A'!P230-'Pre-1.095 (Hard Copy)'!O216))</f>
        <v> </v>
      </c>
      <c r="P216" s="1014" t="str">
        <f>IF(IFERROR('Blocks A'!Q230-'Pre-1.095 (Hard Copy)'!P216, 0)=0, " ", ('Blocks A'!Q230-'Pre-1.095 (Hard Copy)'!P216))</f>
        <v> </v>
      </c>
      <c r="Q216" s="1014" t="str">
        <f>IF(IFERROR('Blocks A'!R230-'Pre-1.095 (Hard Copy)'!Q216, 0)=0, " ", ('Blocks A'!R230-'Pre-1.095 (Hard Copy)'!Q216))</f>
        <v> </v>
      </c>
      <c r="R216" s="1014" t="str">
        <f>IF(IFERROR('Blocks A'!S230-'Pre-1.095 (Hard Copy)'!R216, 0)=0, " ", ('Blocks A'!S230-'Pre-1.095 (Hard Copy)'!R216))</f>
        <v> </v>
      </c>
      <c r="S216" s="1014" t="str">
        <f>IF(IFERROR('Blocks A'!T230-'Pre-1.095 (Hard Copy)'!S216, 0)=0, " ", ('Blocks A'!T230-'Pre-1.095 (Hard Copy)'!S216))</f>
        <v> </v>
      </c>
      <c r="T216" s="1014" t="str">
        <f>IF(IFERROR('Blocks A'!M230-'Pre-1.095 (Hard Copy)'!T216, 0)=0, " ", ('Blocks A'!M230-'Pre-1.095 (Hard Copy)'!T216))</f>
        <v> </v>
      </c>
      <c r="U216" s="1014" t="str">
        <f>IF(IFERROR('Blocks A'!U230-'Pre-1.095 (Hard Copy)'!U216, 0)=0, " ", ('Blocks A'!U230-'Pre-1.095 (Hard Copy)'!U216))</f>
        <v> </v>
      </c>
      <c r="V216" s="1014" t="str">
        <f>IF(IFERROR('Blocks A'!V230-'Pre-1.095 (Hard Copy)'!V216, 0)=0, " ", ('Blocks A'!V230-'Pre-1.095 (Hard Copy)'!V216))</f>
        <v> </v>
      </c>
      <c r="W216" s="1014" t="str">
        <f>IF(IFERROR('Blocks A'!W230-'Pre-1.095 (Hard Copy)'!W216, 0)=0, " ", ('Blocks A'!W230-'Pre-1.095 (Hard Copy)'!W216))</f>
        <v> </v>
      </c>
      <c r="X216" s="1014" t="str">
        <f>IF(IFERROR('Blocks A'!X230-'Pre-1.095 (Hard Copy)'!X216, 0)=0, " ", ('Blocks A'!X230-'Pre-1.095 (Hard Copy)'!X216))</f>
        <v> </v>
      </c>
      <c r="Y216" s="1014" t="str">
        <f>IF(IFERROR('Blocks A'!AC230-'Pre-1.095 (Hard Copy)'!Y216, 0)=0, " ", ('Blocks A'!AC230-'Pre-1.095 (Hard Copy)'!Y216))</f>
        <v> </v>
      </c>
      <c r="Z216" s="1014" t="str">
        <f>IF(IFERROR('Blocks A'!Y230-'Pre-1.095 (Hard Copy)'!Z216, 0)=0, " ", ('Blocks A'!Y230-'Pre-1.095 (Hard Copy)'!Z216))</f>
        <v> </v>
      </c>
      <c r="AA216" s="1014" t="str">
        <f>IF(IFERROR('Blocks A'!Z230-'Pre-1.095 (Hard Copy)'!AA216, 0)=0, " ", ('Blocks A'!Z230-'Pre-1.095 (Hard Copy)'!AA216))</f>
        <v> </v>
      </c>
      <c r="AB216" s="1014" t="str">
        <f>IF(IFERROR('Blocks A'!AA230-'Pre-1.095 (Hard Copy)'!AB216, 0)=0, " ", ('Blocks A'!AA230-'Pre-1.095 (Hard Copy)'!AB216))</f>
        <v> </v>
      </c>
      <c r="AC216" s="1014" t="str">
        <f>IF(IFERROR('Blocks A'!AB230-'Pre-1.095 (Hard Copy)'!AC216, 0)=0, " ", ('Blocks A'!AB230-'Pre-1.095 (Hard Copy)'!AC216))</f>
        <v> </v>
      </c>
      <c r="AD216" s="1014" t="str">
        <f>IF(IFERROR('Blocks A'!AY230-'Pre-1.095 (Hard Copy)'!AD216, 0)=0, " ", ('Blocks A'!AY230-'Pre-1.095 (Hard Copy)'!AD216))</f>
        <v>+15</v>
      </c>
      <c r="AE216" s="1014" t="str">
        <f>IF(IFERROR('Blocks A'!AZ230-'Pre-1.095 (Hard Copy)'!AE216, 0)=0, " ", ('Blocks A'!AZ230-'Pre-1.095 (Hard Copy)'!AE216))</f>
        <v> </v>
      </c>
      <c r="AF216" s="1014" t="str">
        <f>IF(IFERROR('Blocks A'!BA230-'Pre-1.095 (Hard Copy)'!AF216, 0)=0, " ", ('Blocks A'!BA230-'Pre-1.095 (Hard Copy)'!AF216))</f>
        <v> </v>
      </c>
      <c r="AG216" s="1014" t="str">
        <f>IF(IFERROR('Blocks A'!BB230-'Pre-1.095 (Hard Copy)'!AG216, 0)=0, " ", ('Blocks A'!BB230-'Pre-1.095 (Hard Copy)'!AG216))</f>
        <v> </v>
      </c>
      <c r="AH216" s="1014" t="str">
        <f>IF(IFERROR('Blocks A'!BC230-'Pre-1.095 (Hard Copy)'!AH216, 0)=0, " ", ('Blocks A'!BC230-'Pre-1.095 (Hard Copy)'!AH216))</f>
        <v> </v>
      </c>
      <c r="AI216" s="1014" t="str">
        <f>IF(IFERROR('Blocks A'!BJ230-'Pre-1.095 (Hard Copy)'!AI216, 0)=0, " ", ('Blocks A'!BJ230-'Pre-1.095 (Hard Copy)'!AI216))</f>
        <v>+50</v>
      </c>
      <c r="AJ216" s="1014" t="str">
        <f>IF(IFERROR('Blocks A'!BD230-'Pre-1.095 (Hard Copy)'!AJ216, 0)=0, " ", ('Blocks A'!BD230-'Pre-1.095 (Hard Copy)'!AJ216))</f>
        <v> </v>
      </c>
      <c r="AK216" s="1014" t="str">
        <f>IF(IFERROR('Blocks A'!BE230-'Pre-1.095 (Hard Copy)'!AK216, 0)=0, " ", ('Blocks A'!BE230-'Pre-1.095 (Hard Copy)'!AK216))</f>
        <v> </v>
      </c>
      <c r="AL216" s="1014" t="str">
        <f>IF(IFERROR('Blocks A'!BF230-'Pre-1.095 (Hard Copy)'!AL216, 0)=0, " ", ('Blocks A'!BF230-'Pre-1.095 (Hard Copy)'!AL216))</f>
        <v> </v>
      </c>
      <c r="AM216" s="1014" t="str">
        <f>IF(IFERROR('Blocks A'!BG230-'Pre-1.095 (Hard Copy)'!AM216, 0)=0, " ", ('Blocks A'!BG230-'Pre-1.095 (Hard Copy)'!AM216))</f>
        <v> </v>
      </c>
      <c r="AN216" s="1014" t="str">
        <f>IF(IFERROR('Blocks A'!BH230-'Pre-1.095 (Hard Copy)'!AN216, 0)=0, " ", ('Blocks A'!BH230-'Pre-1.095 (Hard Copy)'!AN216))</f>
        <v> </v>
      </c>
      <c r="AO216" s="1014" t="str">
        <f>IF(IFERROR('Blocks A'!BI230-'Pre-1.095 (Hard Copy)'!AO216, 0)=0, " ", ('Blocks A'!BI230-'Pre-1.095 (Hard Copy)'!AO216))</f>
        <v> </v>
      </c>
      <c r="AP216" s="1014" t="str">
        <f>IF(IFERROR('Blocks A'!BK230-'Pre-1.095 (Hard Copy)'!AP216, 0)=0, " ", ('Blocks A'!BK230-'Pre-1.095 (Hard Copy)'!AP216))</f>
        <v> </v>
      </c>
      <c r="AQ216" s="1014" t="str">
        <f>IF(IFERROR('Blocks A'!BL230-'Pre-1.095 (Hard Copy)'!AQ216, 0)=0, " ", ('Blocks A'!BL230-'Pre-1.095 (Hard Copy)'!AQ216))</f>
        <v> </v>
      </c>
      <c r="AR216" s="1014" t="str">
        <f>IF(IFERROR('Blocks A'!BM230-'Pre-1.095 (Hard Copy)'!AR216, 0)=0, " ", ('Blocks A'!BM230-'Pre-1.095 (Hard Copy)'!AR216))</f>
        <v> </v>
      </c>
      <c r="AS216" s="1014" t="str">
        <f>IF(IFERROR('Blocks A'!BO230-'Pre-1.095 (Hard Copy)'!AS216, 0)=0, " ", ('Blocks A'!BO230-'Pre-1.095 (Hard Copy)'!AS216))</f>
        <v> </v>
      </c>
      <c r="AT216" s="1014" t="str">
        <f>IF(IFERROR('Blocks A'!BP230-'Pre-1.095 (Hard Copy)'!AT216, 0)=0, " ", ('Blocks A'!BP230-'Pre-1.095 (Hard Copy)'!AT216))</f>
        <v> </v>
      </c>
      <c r="AU216" s="1014" t="str">
        <f>IF(IFERROR('Blocks A'!BQ230-'Pre-1.095 (Hard Copy)'!AU216, 0)=0, " ", ('Blocks A'!BQ230-'Pre-1.095 (Hard Copy)'!AU216))</f>
        <v> </v>
      </c>
      <c r="AV216" s="1014" t="str">
        <f>IF(IFERROR('Blocks A'!BR230-'Pre-1.095 (Hard Copy)'!AV216, 0)=0, " ", ('Blocks A'!BR230-'Pre-1.095 (Hard Copy)'!AV216))</f>
        <v> </v>
      </c>
      <c r="AW216" s="1014" t="str">
        <f>IF(IFERROR('Blocks A'!BS230-'Pre-1.095 (Hard Copy)'!AW216, 0)=0, " ", ('Blocks A'!BS230-'Pre-1.095 (Hard Copy)'!AW216))</f>
        <v> </v>
      </c>
      <c r="AX216" s="1014" t="str">
        <f>IF(IFERROR('Blocks A'!BT230-'Pre-1.095 (Hard Copy)'!AX216, 0)=0, " ", ('Blocks A'!BT230-'Pre-1.095 (Hard Copy)'!AX216))</f>
        <v>+600</v>
      </c>
      <c r="AY216" s="1014" t="str">
        <f>IF(IFERROR('Blocks A'!BU230-'Pre-1.095 (Hard Copy)'!AY216, 0)=0, " ", ('Blocks A'!BU230-'Pre-1.095 (Hard Copy)'!AY216))</f>
        <v>+38</v>
      </c>
      <c r="AZ216" s="1014" t="str">
        <f>IF(IFERROR('Blocks A'!BW230-'Pre-1.095 (Hard Copy)'!AZ216, 0)=0, " ", ('Blocks A'!BW230-'Pre-1.095 (Hard Copy)'!AZ216))</f>
        <v>+3,000</v>
      </c>
      <c r="BA216" s="1014" t="str">
        <f>IF(IFERROR('Blocks A'!BX230-'Pre-1.095 (Hard Copy)'!BA216, 0)=0, " ", ('Blocks A'!BX230-'Pre-1.095 (Hard Copy)'!BA216))</f>
        <v> </v>
      </c>
      <c r="BB216" s="1014" t="str">
        <f>IF(IFERROR('Blocks A'!BY230-'Pre-1.095 (Hard Copy)'!BB216, 0)=0, " ", ('Blocks A'!BY230-'Pre-1.095 (Hard Copy)'!BB216))</f>
        <v>+192</v>
      </c>
      <c r="BC216" s="1015" t="str">
        <f>IF(IFERROR('Blocks A'!BZ230-'Pre-1.095 (Hard Copy)'!BC216, 0)=0, " ", ('Blocks A'!BZ230-'Pre-1.095 (Hard Copy)'!BC216))</f>
        <v> </v>
      </c>
      <c r="BD216" s="1014" t="str">
        <f>IF(IFERROR('Blocks A'!BV230-'Pre-1.095 (Hard Copy)'!BD216, 0)=0, " ", ('Blocks A'!BV230-'Pre-1.095 (Hard Copy)'!BD216))</f>
        <v> </v>
      </c>
      <c r="BE216" s="1014" t="str">
        <f>IF(IFERROR('Blocks A'!CB230-'Pre-1.095 (Hard Copy)'!BE216, 0)=0, " ", ('Blocks A'!CB230-'Pre-1.095 (Hard Copy)'!BE216))</f>
        <v>+115</v>
      </c>
      <c r="BF216" s="1014" t="str">
        <f>IF(IFERROR('Blocks A'!CC230-'Pre-1.095 (Hard Copy)'!BF216, 0)=0, " ", ('Blocks A'!CC230-'Pre-1.095 (Hard Copy)'!BF216))</f>
        <v>+17,889</v>
      </c>
      <c r="BG216" s="1016" t="str">
        <f>IF(IFERROR('Blocks A'!CD230-'Pre-1.095 (Hard Copy)'!BG216, 0)=0, " ", ('Blocks A'!CD230-'Pre-1.095 (Hard Copy)'!BG216))</f>
        <v>+0.0179</v>
      </c>
      <c r="BH216" s="1014" t="str">
        <f>IF(IFERROR('Blocks A'!CE230-'Pre-1.095 (Hard Copy)'!BH216, 0)=0, " ", ('Blocks A'!CE230-'Pre-1.095 (Hard Copy)'!BH216))</f>
        <v>+795</v>
      </c>
      <c r="BI216" s="1014" t="str">
        <f>IF(IFERROR('Blocks A'!CZ230-'Pre-1.095 (Hard Copy)'!BI216, 0)=0, " ", ('Blocks A'!CZ230-'Pre-1.095 (Hard Copy)'!BI216))</f>
        <v>+790</v>
      </c>
      <c r="BJ216" s="1014" t="str">
        <f>IF(IFERROR('Blocks A'!DA230-'Pre-1.095 (Hard Copy)'!BJ216, 0)=0, " ", ('Blocks A'!DA230-'Pre-1.095 (Hard Copy)'!BJ216))</f>
        <v>+250</v>
      </c>
      <c r="BK216" s="1014" t="str">
        <f>IF(IFERROR('Blocks A'!DB230-'Pre-1.095 (Hard Copy)'!BK216, 0)=0, " ", ('Blocks A'!DB230-'Pre-1.095 (Hard Copy)'!BK216))</f>
        <v>+150</v>
      </c>
      <c r="BL216" s="1014" t="str">
        <f>IF(IFERROR('Blocks A'!DC230-'Pre-1.095 (Hard Copy)'!BL216, 0)=0, " ", ('Blocks A'!DC230-'Pre-1.095 (Hard Copy)'!BL216))</f>
        <v> </v>
      </c>
      <c r="BM216" s="1014" t="str">
        <f>IF(IFERROR('Blocks A'!DD230-'Pre-1.095 (Hard Copy)'!BM216, 0)=0, " ", ('Blocks A'!DD230-'Pre-1.095 (Hard Copy)'!BM216))</f>
        <v> </v>
      </c>
      <c r="BN216" s="1014" t="str">
        <f>IF(IFERROR('Blocks A'!DE230-'Pre-1.095 (Hard Copy)'!BN216, 0)=0, " ", ('Blocks A'!DE230-'Pre-1.095 (Hard Copy)'!BN216))</f>
        <v> </v>
      </c>
      <c r="BO216" s="1014" t="str">
        <f>IF(IFERROR('Blocks A'!DF230-'Pre-1.095 (Hard Copy)'!BO216, 0)=0, " ", ('Blocks A'!DF230-'Pre-1.095 (Hard Copy)'!BO216))</f>
        <v> </v>
      </c>
      <c r="BP216" s="1014" t="str">
        <f>IF(IFERROR('Blocks A'!DG230-'Pre-1.095 (Hard Copy)'!BP216, 0)=0, " ", ('Blocks A'!DG230-'Pre-1.095 (Hard Copy)'!BP216))</f>
        <v> </v>
      </c>
      <c r="BQ216" s="1014" t="str">
        <f>IF(IFERROR('Blocks A'!DH230-'Pre-1.095 (Hard Copy)'!BQ216, 0)=0, " ", ('Blocks A'!DH230-'Pre-1.095 (Hard Copy)'!BQ216))</f>
        <v> </v>
      </c>
      <c r="BR216" s="1014" t="str">
        <f>IF(IFERROR('Blocks A'!DI230-'Pre-1.095 (Hard Copy)'!BR216, 0)=0, " ", ('Blocks A'!DI230-'Pre-1.095 (Hard Copy)'!BR216))</f>
        <v> </v>
      </c>
      <c r="BS216" s="1014" t="str">
        <f>IF(IFERROR('Blocks A'!DJ230-'Pre-1.095 (Hard Copy)'!BS216, 0)=0, " ", ('Blocks A'!DJ230-'Pre-1.095 (Hard Copy)'!BS216))</f>
        <v>+1,411</v>
      </c>
      <c r="BT216" s="1014" t="str">
        <f>IF(IFERROR('Blocks A'!DK230-'Pre-1.095 (Hard Copy)'!BT216, 0)=0, " ", ('Blocks A'!DK230-'Pre-1.095 (Hard Copy)'!BT216))</f>
        <v>+781</v>
      </c>
      <c r="BU216" s="1014" t="str">
        <f>IF(IFERROR('Blocks A'!DL230-'Pre-1.095 (Hard Copy)'!BU216, 0)=0, " ", ('Blocks A'!DL230-'Pre-1.095 (Hard Copy)'!BU216))</f>
        <v>+625</v>
      </c>
      <c r="BV216" s="1014" t="str">
        <f>IF(IFERROR('Blocks A'!DM230-'Pre-1.095 (Hard Copy)'!BV216, 0)=0, " ", ('Blocks A'!DM230-'Pre-1.095 (Hard Copy)'!BV216))</f>
        <v> </v>
      </c>
      <c r="BW216" s="1014" t="str">
        <f>IF(IFERROR('Blocks A'!DN230-'Pre-1.095 (Hard Copy)'!BW216, 0)=0, " ", ('Blocks A'!DN230-'Pre-1.095 (Hard Copy)'!BW216))</f>
        <v> </v>
      </c>
      <c r="BX216" s="1014" t="str">
        <f>IF(IFERROR('Blocks A'!DO230-'Pre-1.095 (Hard Copy)'!BX216, 0)=0, " ", ('Blocks A'!DO230-'Pre-1.095 (Hard Copy)'!BX216))</f>
        <v> </v>
      </c>
      <c r="BY216" s="1014" t="str">
        <f>IF(IFERROR('Blocks A'!DP230-'Pre-1.095 (Hard Copy)'!BY216, 0)=0, " ", ('Blocks A'!DP230-'Pre-1.095 (Hard Copy)'!BY216))</f>
        <v> </v>
      </c>
      <c r="BZ216" s="1014" t="str">
        <f>IF(IFERROR('Blocks A'!DQ230-'Pre-1.095 (Hard Copy)'!BZ216, 0)=0, " ", ('Blocks A'!DQ230-'Pre-1.095 (Hard Copy)'!BZ216))</f>
        <v> </v>
      </c>
      <c r="CA216" s="1014" t="str">
        <f>IF(IFERROR('Blocks A'!DR230-'Pre-1.095 (Hard Copy)'!CA216, 0)=0, " ", ('Blocks A'!DR230-'Pre-1.095 (Hard Copy)'!CA216))</f>
        <v> </v>
      </c>
      <c r="CB216" s="1014" t="str">
        <f>IF(IFERROR('Blocks A'!DS230-'Pre-1.095 (Hard Copy)'!CB216, 0)=0, " ", ('Blocks A'!DS230-'Pre-1.095 (Hard Copy)'!CB216))</f>
        <v> </v>
      </c>
      <c r="CC216" s="1014" t="str">
        <f>IF(IFERROR('Blocks A'!DT230-'Pre-1.095 (Hard Copy)'!CC216, 0)=0, " ", ('Blocks A'!DT230-'Pre-1.095 (Hard Copy)'!CC216))</f>
        <v>+1,190</v>
      </c>
      <c r="CD216" s="1014" t="str">
        <f>IF(IFERROR('Blocks A'!DU230-'Pre-1.095 (Hard Copy)'!CD216, 0)=0, " ", ('Blocks A'!DU230-'Pre-1.095 (Hard Copy)'!CD216))</f>
        <v>+2,817</v>
      </c>
      <c r="CE216" s="1014" t="str">
        <f>IF(IFERROR('Blocks A'!DX230-'Pre-1.095 (Hard Copy)'!CE216, 0)=0, " ", ('Blocks A'!DX230-'Pre-1.095 (Hard Copy)'!CE216))</f>
        <v>+3,179</v>
      </c>
      <c r="CF216" s="1014" t="str">
        <f>IF(IFERROR('Blocks A'!DY230-'Pre-1.095 (Hard Copy)'!CF216, 0)=0, " ", ('Blocks A'!DY230-'Pre-1.095 (Hard Copy)'!CF216))</f>
        <v>+494,551</v>
      </c>
      <c r="CG216" s="1016" t="str">
        <f>IF(IFERROR('Blocks A'!DZ230-'Pre-1.095 (Hard Copy)'!CG216, 0)=0, " ", ('Blocks A'!DZ230-'Pre-1.095 (Hard Copy)'!CG216))</f>
        <v>+0.4946</v>
      </c>
      <c r="CH216" s="1015" t="str">
        <f>IF(IFERROR('Blocks A'!DV230-'Pre-1.095 (Hard Copy)'!CH216, 0)=0, " ", ('Blocks A'!DV230-'Pre-1.095 (Hard Copy)'!CH216))</f>
        <v>+145.1</v>
      </c>
      <c r="CI216" s="1015" t="str">
        <f>IF(IFERROR('Blocks A'!DW230-'Pre-1.095 (Hard Copy)'!CI216, 0)=0, " ", ('Blocks A'!DW230-'Pre-1.095 (Hard Copy)'!CI216))</f>
        <v>+1,042.3</v>
      </c>
      <c r="CJ216" s="1014" t="str">
        <f>IF(IFERROR('Blocks A'!EA230-'Pre-1.095 (Hard Copy)'!CJ216, 0)=0, " ", ('Blocks A'!EA230-'Pre-1.095 (Hard Copy)'!CJ216))</f>
        <v>+3,294</v>
      </c>
      <c r="CK216" s="1017" t="str">
        <f>IF(IFERROR('Blocks A'!EB230-'Pre-1.095 (Hard Copy)'!CK216, 0)=0, " ", ('Blocks A'!EB230-'Pre-1.095 (Hard Copy)'!CK216))</f>
        <v>+54.90</v>
      </c>
      <c r="CL216" s="1017" t="str">
        <f>IF(IFERROR('Blocks A'!EC230-'Pre-1.095 (Hard Copy)'!CL216, 0)=0, " ", ('Blocks A'!EC230-'Pre-1.095 (Hard Copy)'!CL216))</f>
        <v>+0.92</v>
      </c>
      <c r="CM216" s="1017" t="str">
        <f>IF(IFERROR('Blocks A'!EH230-'Pre-1.095 (Hard Copy)'!CM216, 0)=0, " ", ('Blocks A'!EH230-'Pre-1.095 (Hard Copy)'!CM216))</f>
        <v>+0.04</v>
      </c>
      <c r="CN216" s="1014" t="str">
        <f>IF(IFERROR('Blocks A'!ED230-'Pre-1.095 (Hard Copy)'!CN216, 0)=0, " ", ('Blocks A'!ED230-'Pre-1.095 (Hard Copy)'!CN216))</f>
        <v>+512,440</v>
      </c>
      <c r="CO216" s="1017" t="str">
        <f>IF(IFERROR('Blocks A'!EE230-'Pre-1.095 (Hard Copy)'!CO216, 0)=0, " ", ('Blocks A'!EE230-'Pre-1.095 (Hard Copy)'!CO216))</f>
        <v>+512.44</v>
      </c>
      <c r="CP216" s="1017" t="str">
        <f>IF(IFERROR('Blocks A'!EF230-'Pre-1.095 (Hard Copy)'!CP216, 0)=0, " ", ('Blocks A'!EF230-'Pre-1.095 (Hard Copy)'!CP216))</f>
        <v>+0.51</v>
      </c>
      <c r="CQ216" s="1016" t="str">
        <f>IF(IFERROR('Blocks A'!EG230-'Pre-1.095 (Hard Copy)'!CQ216, 0)=0, " ", ('Blocks A'!EG230-'Pre-1.095 (Hard Copy)'!CQ216))</f>
        <v>+0.5124</v>
      </c>
      <c r="CR216" s="1018" t="s">
        <v>12</v>
      </c>
    </row>
    <row r="217">
      <c r="B217" s="1019" t="s">
        <v>1086</v>
      </c>
      <c r="C217" s="969" t="s">
        <v>886</v>
      </c>
      <c r="D217" s="969">
        <v>1.0</v>
      </c>
      <c r="E217" s="969">
        <v>1.0</v>
      </c>
      <c r="F217" s="969">
        <v>1.0</v>
      </c>
      <c r="G217" s="1014" t="str">
        <f>IF(IFERROR('Blocks A'!G231-'Pre-1.095 (Hard Copy)'!G217, 0)=0, " ", ('Blocks A'!G231-'Pre-1.095 (Hard Copy)'!G217))</f>
        <v> </v>
      </c>
      <c r="H217" s="1014" t="str">
        <f>IF(IFERROR('Blocks A'!H231-'Pre-1.095 (Hard Copy)'!H217, 0)=0, " ", ('Blocks A'!H231-'Pre-1.095 (Hard Copy)'!H217))</f>
        <v> </v>
      </c>
      <c r="I217" s="1014" t="str">
        <f>IF(IFERROR('Blocks A'!I231-'Pre-1.095 (Hard Copy)'!I217, 0)=0, " ", ('Blocks A'!I231-'Pre-1.095 (Hard Copy)'!I217))</f>
        <v> </v>
      </c>
      <c r="J217" s="1014" t="str">
        <f>IF(IFERROR('Blocks A'!J231-'Pre-1.095 (Hard Copy)'!J217, 0)=0, " ", ('Blocks A'!J231-'Pre-1.095 (Hard Copy)'!J217))</f>
        <v> </v>
      </c>
      <c r="K217" s="1014" t="str">
        <f>IF(IFERROR('Blocks A'!K231-'Pre-1.095 (Hard Copy)'!K217, 0)=0, " ", ('Blocks A'!K231-'Pre-1.095 (Hard Copy)'!K217))</f>
        <v> </v>
      </c>
      <c r="L217" s="1014" t="str">
        <f>IF(IFERROR('Blocks A'!L231-'Pre-1.095 (Hard Copy)'!L217, 0)=0, " ", ('Blocks A'!L231-'Pre-1.095 (Hard Copy)'!L217))</f>
        <v> </v>
      </c>
      <c r="M217" s="1014" t="str">
        <f>IF(IFERROR('Blocks A'!N231-'Pre-1.095 (Hard Copy)'!M217, 0)=0, " ", ('Blocks A'!N231-'Pre-1.095 (Hard Copy)'!M217))</f>
        <v> </v>
      </c>
      <c r="N217" s="1014" t="str">
        <f>IF(IFERROR('Blocks A'!O231-'Pre-1.095 (Hard Copy)'!N217, 0)=0, " ", ('Blocks A'!O231-'Pre-1.095 (Hard Copy)'!N217))</f>
        <v> </v>
      </c>
      <c r="O217" s="1014" t="str">
        <f>IF(IFERROR('Blocks A'!P231-'Pre-1.095 (Hard Copy)'!O217, 0)=0, " ", ('Blocks A'!P231-'Pre-1.095 (Hard Copy)'!O217))</f>
        <v> </v>
      </c>
      <c r="P217" s="1014" t="str">
        <f>IF(IFERROR('Blocks A'!Q231-'Pre-1.095 (Hard Copy)'!P217, 0)=0, " ", ('Blocks A'!Q231-'Pre-1.095 (Hard Copy)'!P217))</f>
        <v> </v>
      </c>
      <c r="Q217" s="1014" t="str">
        <f>IF(IFERROR('Blocks A'!R231-'Pre-1.095 (Hard Copy)'!Q217, 0)=0, " ", ('Blocks A'!R231-'Pre-1.095 (Hard Copy)'!Q217))</f>
        <v> </v>
      </c>
      <c r="R217" s="1014" t="str">
        <f>IF(IFERROR('Blocks A'!S231-'Pre-1.095 (Hard Copy)'!R217, 0)=0, " ", ('Blocks A'!S231-'Pre-1.095 (Hard Copy)'!R217))</f>
        <v> </v>
      </c>
      <c r="S217" s="1014" t="str">
        <f>IF(IFERROR('Blocks A'!T231-'Pre-1.095 (Hard Copy)'!S217, 0)=0, " ", ('Blocks A'!T231-'Pre-1.095 (Hard Copy)'!S217))</f>
        <v> </v>
      </c>
      <c r="T217" s="1014" t="str">
        <f>IF(IFERROR('Blocks A'!M231-'Pre-1.095 (Hard Copy)'!T217, 0)=0, " ", ('Blocks A'!M231-'Pre-1.095 (Hard Copy)'!T217))</f>
        <v> </v>
      </c>
      <c r="U217" s="1014" t="str">
        <f>IF(IFERROR('Blocks A'!U231-'Pre-1.095 (Hard Copy)'!U217, 0)=0, " ", ('Blocks A'!U231-'Pre-1.095 (Hard Copy)'!U217))</f>
        <v> </v>
      </c>
      <c r="V217" s="1014" t="str">
        <f>IF(IFERROR('Blocks A'!V231-'Pre-1.095 (Hard Copy)'!V217, 0)=0, " ", ('Blocks A'!V231-'Pre-1.095 (Hard Copy)'!V217))</f>
        <v> </v>
      </c>
      <c r="W217" s="1014" t="str">
        <f>IF(IFERROR('Blocks A'!W231-'Pre-1.095 (Hard Copy)'!W217, 0)=0, " ", ('Blocks A'!W231-'Pre-1.095 (Hard Copy)'!W217))</f>
        <v> </v>
      </c>
      <c r="X217" s="1014" t="str">
        <f>IF(IFERROR('Blocks A'!X231-'Pre-1.095 (Hard Copy)'!X217, 0)=0, " ", ('Blocks A'!X231-'Pre-1.095 (Hard Copy)'!X217))</f>
        <v> </v>
      </c>
      <c r="Y217" s="1014" t="str">
        <f>IF(IFERROR('Blocks A'!AC231-'Pre-1.095 (Hard Copy)'!Y217, 0)=0, " ", ('Blocks A'!AC231-'Pre-1.095 (Hard Copy)'!Y217))</f>
        <v> </v>
      </c>
      <c r="Z217" s="1014" t="str">
        <f>IF(IFERROR('Blocks A'!Y231-'Pre-1.095 (Hard Copy)'!Z217, 0)=0, " ", ('Blocks A'!Y231-'Pre-1.095 (Hard Copy)'!Z217))</f>
        <v> </v>
      </c>
      <c r="AA217" s="1014" t="str">
        <f>IF(IFERROR('Blocks A'!Z231-'Pre-1.095 (Hard Copy)'!AA217, 0)=0, " ", ('Blocks A'!Z231-'Pre-1.095 (Hard Copy)'!AA217))</f>
        <v> </v>
      </c>
      <c r="AB217" s="1014" t="str">
        <f>IF(IFERROR('Blocks A'!AA231-'Pre-1.095 (Hard Copy)'!AB217, 0)=0, " ", ('Blocks A'!AA231-'Pre-1.095 (Hard Copy)'!AB217))</f>
        <v> </v>
      </c>
      <c r="AC217" s="1014" t="str">
        <f>IF(IFERROR('Blocks A'!AB231-'Pre-1.095 (Hard Copy)'!AC217, 0)=0, " ", ('Blocks A'!AB231-'Pre-1.095 (Hard Copy)'!AC217))</f>
        <v> </v>
      </c>
      <c r="AD217" s="1014" t="str">
        <f>IF(IFERROR('Blocks A'!AY231-'Pre-1.095 (Hard Copy)'!AD217, 0)=0, " ", ('Blocks A'!AY231-'Pre-1.095 (Hard Copy)'!AD217))</f>
        <v> </v>
      </c>
      <c r="AE217" s="1014" t="str">
        <f>IF(IFERROR('Blocks A'!AZ231-'Pre-1.095 (Hard Copy)'!AE217, 0)=0, " ", ('Blocks A'!AZ231-'Pre-1.095 (Hard Copy)'!AE217))</f>
        <v> </v>
      </c>
      <c r="AF217" s="1014" t="str">
        <f>IF(IFERROR('Blocks A'!BA231-'Pre-1.095 (Hard Copy)'!AF217, 0)=0, " ", ('Blocks A'!BA231-'Pre-1.095 (Hard Copy)'!AF217))</f>
        <v> </v>
      </c>
      <c r="AG217" s="1014" t="str">
        <f>IF(IFERROR('Blocks A'!BB231-'Pre-1.095 (Hard Copy)'!AG217, 0)=0, " ", ('Blocks A'!BB231-'Pre-1.095 (Hard Copy)'!AG217))</f>
        <v> </v>
      </c>
      <c r="AH217" s="1014" t="str">
        <f>IF(IFERROR('Blocks A'!BC231-'Pre-1.095 (Hard Copy)'!AH217, 0)=0, " ", ('Blocks A'!BC231-'Pre-1.095 (Hard Copy)'!AH217))</f>
        <v> </v>
      </c>
      <c r="AI217" s="1014" t="str">
        <f>IF(IFERROR('Blocks A'!BJ231-'Pre-1.095 (Hard Copy)'!AI217, 0)=0, " ", ('Blocks A'!BJ231-'Pre-1.095 (Hard Copy)'!AI217))</f>
        <v>+45</v>
      </c>
      <c r="AJ217" s="1014" t="str">
        <f>IF(IFERROR('Blocks A'!BD231-'Pre-1.095 (Hard Copy)'!AJ217, 0)=0, " ", ('Blocks A'!BD231-'Pre-1.095 (Hard Copy)'!AJ217))</f>
        <v> </v>
      </c>
      <c r="AK217" s="1014" t="str">
        <f>IF(IFERROR('Blocks A'!BE231-'Pre-1.095 (Hard Copy)'!AK217, 0)=0, " ", ('Blocks A'!BE231-'Pre-1.095 (Hard Copy)'!AK217))</f>
        <v> </v>
      </c>
      <c r="AL217" s="1014" t="str">
        <f>IF(IFERROR('Blocks A'!BF231-'Pre-1.095 (Hard Copy)'!AL217, 0)=0, " ", ('Blocks A'!BF231-'Pre-1.095 (Hard Copy)'!AL217))</f>
        <v> </v>
      </c>
      <c r="AM217" s="1014" t="str">
        <f>IF(IFERROR('Blocks A'!BG231-'Pre-1.095 (Hard Copy)'!AM217, 0)=0, " ", ('Blocks A'!BG231-'Pre-1.095 (Hard Copy)'!AM217))</f>
        <v> </v>
      </c>
      <c r="AN217" s="1014" t="str">
        <f>IF(IFERROR('Blocks A'!BH231-'Pre-1.095 (Hard Copy)'!AN217, 0)=0, " ", ('Blocks A'!BH231-'Pre-1.095 (Hard Copy)'!AN217))</f>
        <v> </v>
      </c>
      <c r="AO217" s="1014" t="str">
        <f>IF(IFERROR('Blocks A'!BI231-'Pre-1.095 (Hard Copy)'!AO217, 0)=0, " ", ('Blocks A'!BI231-'Pre-1.095 (Hard Copy)'!AO217))</f>
        <v> </v>
      </c>
      <c r="AP217" s="1014" t="str">
        <f>IF(IFERROR('Blocks A'!BK231-'Pre-1.095 (Hard Copy)'!AP217, 0)=0, " ", ('Blocks A'!BK231-'Pre-1.095 (Hard Copy)'!AP217))</f>
        <v> </v>
      </c>
      <c r="AQ217" s="1014" t="str">
        <f>IF(IFERROR('Blocks A'!BL231-'Pre-1.095 (Hard Copy)'!AQ217, 0)=0, " ", ('Blocks A'!BL231-'Pre-1.095 (Hard Copy)'!AQ217))</f>
        <v> </v>
      </c>
      <c r="AR217" s="1014" t="str">
        <f>IF(IFERROR('Blocks A'!BM231-'Pre-1.095 (Hard Copy)'!AR217, 0)=0, " ", ('Blocks A'!BM231-'Pre-1.095 (Hard Copy)'!AR217))</f>
        <v> </v>
      </c>
      <c r="AS217" s="1014" t="str">
        <f>IF(IFERROR('Blocks A'!BO231-'Pre-1.095 (Hard Copy)'!AS217, 0)=0, " ", ('Blocks A'!BO231-'Pre-1.095 (Hard Copy)'!AS217))</f>
        <v> </v>
      </c>
      <c r="AT217" s="1014" t="str">
        <f>IF(IFERROR('Blocks A'!BP231-'Pre-1.095 (Hard Copy)'!AT217, 0)=0, " ", ('Blocks A'!BP231-'Pre-1.095 (Hard Copy)'!AT217))</f>
        <v> </v>
      </c>
      <c r="AU217" s="1014" t="str">
        <f>IF(IFERROR('Blocks A'!BQ231-'Pre-1.095 (Hard Copy)'!AU217, 0)=0, " ", ('Blocks A'!BQ231-'Pre-1.095 (Hard Copy)'!AU217))</f>
        <v> </v>
      </c>
      <c r="AV217" s="1014" t="str">
        <f>IF(IFERROR('Blocks A'!BR231-'Pre-1.095 (Hard Copy)'!AV217, 0)=0, " ", ('Blocks A'!BR231-'Pre-1.095 (Hard Copy)'!AV217))</f>
        <v> </v>
      </c>
      <c r="AW217" s="1014" t="str">
        <f>IF(IFERROR('Blocks A'!BS231-'Pre-1.095 (Hard Copy)'!AW217, 0)=0, " ", ('Blocks A'!BS231-'Pre-1.095 (Hard Copy)'!AW217))</f>
        <v> </v>
      </c>
      <c r="AX217" s="1014" t="str">
        <f>IF(IFERROR('Blocks A'!BT231-'Pre-1.095 (Hard Copy)'!AX217, 0)=0, " ", ('Blocks A'!BT231-'Pre-1.095 (Hard Copy)'!AX217))</f>
        <v>+270</v>
      </c>
      <c r="AY217" s="1014" t="str">
        <f>IF(IFERROR('Blocks A'!BU231-'Pre-1.095 (Hard Copy)'!AY217, 0)=0, " ", ('Blocks A'!BU231-'Pre-1.095 (Hard Copy)'!AY217))</f>
        <v>+17</v>
      </c>
      <c r="AZ217" s="1014" t="str">
        <f>IF(IFERROR('Blocks A'!BW231-'Pre-1.095 (Hard Copy)'!AZ217, 0)=0, " ", ('Blocks A'!BW231-'Pre-1.095 (Hard Copy)'!AZ217))</f>
        <v>+1,350</v>
      </c>
      <c r="BA217" s="1014" t="str">
        <f>IF(IFERROR('Blocks A'!BX231-'Pre-1.095 (Hard Copy)'!BA217, 0)=0, " ", ('Blocks A'!BX231-'Pre-1.095 (Hard Copy)'!BA217))</f>
        <v> </v>
      </c>
      <c r="BB217" s="1014" t="str">
        <f>IF(IFERROR('Blocks A'!BY231-'Pre-1.095 (Hard Copy)'!BB217, 0)=0, " ", ('Blocks A'!BY231-'Pre-1.095 (Hard Copy)'!BB217))</f>
        <v>+86</v>
      </c>
      <c r="BC217" s="1015" t="str">
        <f>IF(IFERROR('Blocks A'!BZ231-'Pre-1.095 (Hard Copy)'!BC217, 0)=0, " ", ('Blocks A'!BZ231-'Pre-1.095 (Hard Copy)'!BC217))</f>
        <v> </v>
      </c>
      <c r="BD217" s="1014" t="str">
        <f>IF(IFERROR('Blocks A'!BV231-'Pre-1.095 (Hard Copy)'!BD217, 0)=0, " ", ('Blocks A'!BV231-'Pre-1.095 (Hard Copy)'!BD217))</f>
        <v> </v>
      </c>
      <c r="BE217" s="1014" t="str">
        <f>IF(IFERROR('Blocks A'!CB231-'Pre-1.095 (Hard Copy)'!BE217, 0)=0, " ", ('Blocks A'!CB231-'Pre-1.095 (Hard Copy)'!BE217))</f>
        <v>+90</v>
      </c>
      <c r="BF217" s="1014" t="str">
        <f>IF(IFERROR('Blocks A'!CC231-'Pre-1.095 (Hard Copy)'!BF217, 0)=0, " ", ('Blocks A'!CC231-'Pre-1.095 (Hard Copy)'!BF217))</f>
        <v>+14,000</v>
      </c>
      <c r="BG217" s="1016" t="str">
        <f>IF(IFERROR('Blocks A'!CD231-'Pre-1.095 (Hard Copy)'!BG217, 0)=0, " ", ('Blocks A'!CD231-'Pre-1.095 (Hard Copy)'!BG217))</f>
        <v>+0.0140</v>
      </c>
      <c r="BH217" s="1014" t="str">
        <f>IF(IFERROR('Blocks A'!CE231-'Pre-1.095 (Hard Copy)'!BH217, 0)=0, " ", ('Blocks A'!CE231-'Pre-1.095 (Hard Copy)'!BH217))</f>
        <v>+675</v>
      </c>
      <c r="BI217" s="1014" t="str">
        <f>IF(IFERROR('Blocks A'!CZ231-'Pre-1.095 (Hard Copy)'!BI217, 0)=0, " ", ('Blocks A'!CZ231-'Pre-1.095 (Hard Copy)'!BI217))</f>
        <v>+407</v>
      </c>
      <c r="BJ217" s="1014" t="str">
        <f>IF(IFERROR('Blocks A'!DA231-'Pre-1.095 (Hard Copy)'!BJ217, 0)=0, " ", ('Blocks A'!DA231-'Pre-1.095 (Hard Copy)'!BJ217))</f>
        <v>+225</v>
      </c>
      <c r="BK217" s="1014" t="str">
        <f>IF(IFERROR('Blocks A'!DB231-'Pre-1.095 (Hard Copy)'!BK217, 0)=0, " ", ('Blocks A'!DB231-'Pre-1.095 (Hard Copy)'!BK217))</f>
        <v>+135</v>
      </c>
      <c r="BL217" s="1014" t="str">
        <f>IF(IFERROR('Blocks A'!DC231-'Pre-1.095 (Hard Copy)'!BL217, 0)=0, " ", ('Blocks A'!DC231-'Pre-1.095 (Hard Copy)'!BL217))</f>
        <v> </v>
      </c>
      <c r="BM217" s="1014" t="str">
        <f>IF(IFERROR('Blocks A'!DD231-'Pre-1.095 (Hard Copy)'!BM217, 0)=0, " ", ('Blocks A'!DD231-'Pre-1.095 (Hard Copy)'!BM217))</f>
        <v> </v>
      </c>
      <c r="BN217" s="1014" t="str">
        <f>IF(IFERROR('Blocks A'!DE231-'Pre-1.095 (Hard Copy)'!BN217, 0)=0, " ", ('Blocks A'!DE231-'Pre-1.095 (Hard Copy)'!BN217))</f>
        <v> </v>
      </c>
      <c r="BO217" s="1014" t="str">
        <f>IF(IFERROR('Blocks A'!DF231-'Pre-1.095 (Hard Copy)'!BO217, 0)=0, " ", ('Blocks A'!DF231-'Pre-1.095 (Hard Copy)'!BO217))</f>
        <v> </v>
      </c>
      <c r="BP217" s="1014" t="str">
        <f>IF(IFERROR('Blocks A'!DG231-'Pre-1.095 (Hard Copy)'!BP217, 0)=0, " ", ('Blocks A'!DG231-'Pre-1.095 (Hard Copy)'!BP217))</f>
        <v> </v>
      </c>
      <c r="BQ217" s="1014" t="str">
        <f>IF(IFERROR('Blocks A'!DH231-'Pre-1.095 (Hard Copy)'!BQ217, 0)=0, " ", ('Blocks A'!DH231-'Pre-1.095 (Hard Copy)'!BQ217))</f>
        <v> </v>
      </c>
      <c r="BR217" s="1014" t="str">
        <f>IF(IFERROR('Blocks A'!DI231-'Pre-1.095 (Hard Copy)'!BR217, 0)=0, " ", ('Blocks A'!DI231-'Pre-1.095 (Hard Copy)'!BR217))</f>
        <v> </v>
      </c>
      <c r="BS217" s="1014" t="str">
        <f>IF(IFERROR('Blocks A'!DJ231-'Pre-1.095 (Hard Copy)'!BS217, 0)=0, " ", ('Blocks A'!DJ231-'Pre-1.095 (Hard Copy)'!BS217))</f>
        <v>+727</v>
      </c>
      <c r="BT217" s="1014" t="str">
        <f>IF(IFERROR('Blocks A'!DK231-'Pre-1.095 (Hard Copy)'!BT217, 0)=0, " ", ('Blocks A'!DK231-'Pre-1.095 (Hard Copy)'!BT217))</f>
        <v>+703</v>
      </c>
      <c r="BU217" s="1014" t="str">
        <f>IF(IFERROR('Blocks A'!DL231-'Pre-1.095 (Hard Copy)'!BU217, 0)=0, " ", ('Blocks A'!DL231-'Pre-1.095 (Hard Copy)'!BU217))</f>
        <v>+563</v>
      </c>
      <c r="BV217" s="1014" t="str">
        <f>IF(IFERROR('Blocks A'!DM231-'Pre-1.095 (Hard Copy)'!BV217, 0)=0, " ", ('Blocks A'!DM231-'Pre-1.095 (Hard Copy)'!BV217))</f>
        <v> </v>
      </c>
      <c r="BW217" s="1014" t="str">
        <f>IF(IFERROR('Blocks A'!DN231-'Pre-1.095 (Hard Copy)'!BW217, 0)=0, " ", ('Blocks A'!DN231-'Pre-1.095 (Hard Copy)'!BW217))</f>
        <v> </v>
      </c>
      <c r="BX217" s="1014" t="str">
        <f>IF(IFERROR('Blocks A'!DO231-'Pre-1.095 (Hard Copy)'!BX217, 0)=0, " ", ('Blocks A'!DO231-'Pre-1.095 (Hard Copy)'!BX217))</f>
        <v> </v>
      </c>
      <c r="BY217" s="1014" t="str">
        <f>IF(IFERROR('Blocks A'!DP231-'Pre-1.095 (Hard Copy)'!BY217, 0)=0, " ", ('Blocks A'!DP231-'Pre-1.095 (Hard Copy)'!BY217))</f>
        <v> </v>
      </c>
      <c r="BZ217" s="1014" t="str">
        <f>IF(IFERROR('Blocks A'!DQ231-'Pre-1.095 (Hard Copy)'!BZ217, 0)=0, " ", ('Blocks A'!DQ231-'Pre-1.095 (Hard Copy)'!BZ217))</f>
        <v> </v>
      </c>
      <c r="CA217" s="1014" t="str">
        <f>IF(IFERROR('Blocks A'!DR231-'Pre-1.095 (Hard Copy)'!CA217, 0)=0, " ", ('Blocks A'!DR231-'Pre-1.095 (Hard Copy)'!CA217))</f>
        <v> </v>
      </c>
      <c r="CB217" s="1014" t="str">
        <f>IF(IFERROR('Blocks A'!DS231-'Pre-1.095 (Hard Copy)'!CB217, 0)=0, " ", ('Blocks A'!DS231-'Pre-1.095 (Hard Copy)'!CB217))</f>
        <v> </v>
      </c>
      <c r="CC217" s="1014" t="str">
        <f>IF(IFERROR('Blocks A'!DT231-'Pre-1.095 (Hard Copy)'!CC217, 0)=0, " ", ('Blocks A'!DT231-'Pre-1.095 (Hard Copy)'!CC217))</f>
        <v>+767</v>
      </c>
      <c r="CD217" s="1014" t="str">
        <f>IF(IFERROR('Blocks A'!DU231-'Pre-1.095 (Hard Copy)'!CD217, 0)=0, " ", ('Blocks A'!DU231-'Pre-1.095 (Hard Copy)'!CD217))</f>
        <v>+1,992</v>
      </c>
      <c r="CE217" s="1014" t="str">
        <f>IF(IFERROR('Blocks A'!DX231-'Pre-1.095 (Hard Copy)'!CE217, 0)=0, " ", ('Blocks A'!DX231-'Pre-1.095 (Hard Copy)'!CE217))</f>
        <v>+2,840</v>
      </c>
      <c r="CF217" s="1014" t="str">
        <f>IF(IFERROR('Blocks A'!DY231-'Pre-1.095 (Hard Copy)'!CF217, 0)=0, " ", ('Blocks A'!DY231-'Pre-1.095 (Hard Copy)'!CF217))</f>
        <v>+441,848</v>
      </c>
      <c r="CG217" s="1016" t="str">
        <f>IF(IFERROR('Blocks A'!DZ231-'Pre-1.095 (Hard Copy)'!CG217, 0)=0, " ", ('Blocks A'!DZ231-'Pre-1.095 (Hard Copy)'!CG217))</f>
        <v>+0.4418</v>
      </c>
      <c r="CH217" s="1015" t="str">
        <f>IF(IFERROR('Blocks A'!DV231-'Pre-1.095 (Hard Copy)'!CH217, 0)=0, " ", ('Blocks A'!DV231-'Pre-1.095 (Hard Copy)'!CH217))</f>
        <v>+92.0</v>
      </c>
      <c r="CI217" s="1015" t="str">
        <f>IF(IFERROR('Blocks A'!DW231-'Pre-1.095 (Hard Copy)'!CI217, 0)=0, " ", ('Blocks A'!DW231-'Pre-1.095 (Hard Copy)'!CI217))</f>
        <v>+737.2</v>
      </c>
      <c r="CJ217" s="1014" t="str">
        <f>IF(IFERROR('Blocks A'!EA231-'Pre-1.095 (Hard Copy)'!CJ217, 0)=0, " ", ('Blocks A'!EA231-'Pre-1.095 (Hard Copy)'!CJ217))</f>
        <v>+2,930</v>
      </c>
      <c r="CK217" s="1017" t="str">
        <f>IF(IFERROR('Blocks A'!EB231-'Pre-1.095 (Hard Copy)'!CK217, 0)=0, " ", ('Blocks A'!EB231-'Pre-1.095 (Hard Copy)'!CK217))</f>
        <v>+48.84</v>
      </c>
      <c r="CL217" s="1017" t="str">
        <f>IF(IFERROR('Blocks A'!EC231-'Pre-1.095 (Hard Copy)'!CL217, 0)=0, " ", ('Blocks A'!EC231-'Pre-1.095 (Hard Copy)'!CL217))</f>
        <v>+0.81</v>
      </c>
      <c r="CM217" s="1017" t="str">
        <f>IF(IFERROR('Blocks A'!EH231-'Pre-1.095 (Hard Copy)'!CM217, 0)=0, " ", ('Blocks A'!EH231-'Pre-1.095 (Hard Copy)'!CM217))</f>
        <v>+0.03</v>
      </c>
      <c r="CN217" s="1014" t="str">
        <f>IF(IFERROR('Blocks A'!ED231-'Pre-1.095 (Hard Copy)'!CN217, 0)=0, " ", ('Blocks A'!ED231-'Pre-1.095 (Hard Copy)'!CN217))</f>
        <v>+455,848</v>
      </c>
      <c r="CO217" s="1017" t="str">
        <f>IF(IFERROR('Blocks A'!EE231-'Pre-1.095 (Hard Copy)'!CO217, 0)=0, " ", ('Blocks A'!EE231-'Pre-1.095 (Hard Copy)'!CO217))</f>
        <v>+455.85</v>
      </c>
      <c r="CP217" s="1017" t="str">
        <f>IF(IFERROR('Blocks A'!EF231-'Pre-1.095 (Hard Copy)'!CP217, 0)=0, " ", ('Blocks A'!EF231-'Pre-1.095 (Hard Copy)'!CP217))</f>
        <v>+0.46</v>
      </c>
      <c r="CQ217" s="1016" t="str">
        <f>IF(IFERROR('Blocks A'!EG231-'Pre-1.095 (Hard Copy)'!CQ217, 0)=0, " ", ('Blocks A'!EG231-'Pre-1.095 (Hard Copy)'!CQ217))</f>
        <v>+0.4558</v>
      </c>
      <c r="CR217" s="1018" t="s">
        <v>12</v>
      </c>
    </row>
    <row r="218">
      <c r="B218" s="1019" t="s">
        <v>1087</v>
      </c>
      <c r="C218" s="969" t="s">
        <v>886</v>
      </c>
      <c r="D218" s="969">
        <v>1.0</v>
      </c>
      <c r="E218" s="969">
        <v>1.0</v>
      </c>
      <c r="F218" s="969">
        <v>1.0</v>
      </c>
      <c r="G218" s="1014" t="str">
        <f>IF(IFERROR('Blocks A'!G232-'Pre-1.095 (Hard Copy)'!G218, 0)=0, " ", ('Blocks A'!G232-'Pre-1.095 (Hard Copy)'!G218))</f>
        <v> </v>
      </c>
      <c r="H218" s="1014" t="str">
        <f>IF(IFERROR('Blocks A'!H232-'Pre-1.095 (Hard Copy)'!H218, 0)=0, " ", ('Blocks A'!H232-'Pre-1.095 (Hard Copy)'!H218))</f>
        <v> </v>
      </c>
      <c r="I218" s="1014" t="str">
        <f>IF(IFERROR('Blocks A'!I232-'Pre-1.095 (Hard Copy)'!I218, 0)=0, " ", ('Blocks A'!I232-'Pre-1.095 (Hard Copy)'!I218))</f>
        <v> </v>
      </c>
      <c r="J218" s="1014" t="str">
        <f>IF(IFERROR('Blocks A'!J232-'Pre-1.095 (Hard Copy)'!J218, 0)=0, " ", ('Blocks A'!J232-'Pre-1.095 (Hard Copy)'!J218))</f>
        <v> </v>
      </c>
      <c r="K218" s="1014" t="str">
        <f>IF(IFERROR('Blocks A'!K232-'Pre-1.095 (Hard Copy)'!K218, 0)=0, " ", ('Blocks A'!K232-'Pre-1.095 (Hard Copy)'!K218))</f>
        <v> </v>
      </c>
      <c r="L218" s="1014" t="str">
        <f>IF(IFERROR('Blocks A'!L232-'Pre-1.095 (Hard Copy)'!L218, 0)=0, " ", ('Blocks A'!L232-'Pre-1.095 (Hard Copy)'!L218))</f>
        <v> </v>
      </c>
      <c r="M218" s="1014" t="str">
        <f>IF(IFERROR('Blocks A'!N232-'Pre-1.095 (Hard Copy)'!M218, 0)=0, " ", ('Blocks A'!N232-'Pre-1.095 (Hard Copy)'!M218))</f>
        <v> </v>
      </c>
      <c r="N218" s="1014" t="str">
        <f>IF(IFERROR('Blocks A'!O232-'Pre-1.095 (Hard Copy)'!N218, 0)=0, " ", ('Blocks A'!O232-'Pre-1.095 (Hard Copy)'!N218))</f>
        <v> </v>
      </c>
      <c r="O218" s="1014" t="str">
        <f>IF(IFERROR('Blocks A'!P232-'Pre-1.095 (Hard Copy)'!O218, 0)=0, " ", ('Blocks A'!P232-'Pre-1.095 (Hard Copy)'!O218))</f>
        <v> </v>
      </c>
      <c r="P218" s="1014" t="str">
        <f>IF(IFERROR('Blocks A'!Q232-'Pre-1.095 (Hard Copy)'!P218, 0)=0, " ", ('Blocks A'!Q232-'Pre-1.095 (Hard Copy)'!P218))</f>
        <v> </v>
      </c>
      <c r="Q218" s="1014" t="str">
        <f>IF(IFERROR('Blocks A'!R232-'Pre-1.095 (Hard Copy)'!Q218, 0)=0, " ", ('Blocks A'!R232-'Pre-1.095 (Hard Copy)'!Q218))</f>
        <v> </v>
      </c>
      <c r="R218" s="1014" t="str">
        <f>IF(IFERROR('Blocks A'!S232-'Pre-1.095 (Hard Copy)'!R218, 0)=0, " ", ('Blocks A'!S232-'Pre-1.095 (Hard Copy)'!R218))</f>
        <v> </v>
      </c>
      <c r="S218" s="1014" t="str">
        <f>IF(IFERROR('Blocks A'!T232-'Pre-1.095 (Hard Copy)'!S218, 0)=0, " ", ('Blocks A'!T232-'Pre-1.095 (Hard Copy)'!S218))</f>
        <v> </v>
      </c>
      <c r="T218" s="1014" t="str">
        <f>IF(IFERROR('Blocks A'!M232-'Pre-1.095 (Hard Copy)'!T218, 0)=0, " ", ('Blocks A'!M232-'Pre-1.095 (Hard Copy)'!T218))</f>
        <v> </v>
      </c>
      <c r="U218" s="1014" t="str">
        <f>IF(IFERROR('Blocks A'!U232-'Pre-1.095 (Hard Copy)'!U218, 0)=0, " ", ('Blocks A'!U232-'Pre-1.095 (Hard Copy)'!U218))</f>
        <v> </v>
      </c>
      <c r="V218" s="1014" t="str">
        <f>IF(IFERROR('Blocks A'!V232-'Pre-1.095 (Hard Copy)'!V218, 0)=0, " ", ('Blocks A'!V232-'Pre-1.095 (Hard Copy)'!V218))</f>
        <v> </v>
      </c>
      <c r="W218" s="1014" t="str">
        <f>IF(IFERROR('Blocks A'!W232-'Pre-1.095 (Hard Copy)'!W218, 0)=0, " ", ('Blocks A'!W232-'Pre-1.095 (Hard Copy)'!W218))</f>
        <v> </v>
      </c>
      <c r="X218" s="1014" t="str">
        <f>IF(IFERROR('Blocks A'!X232-'Pre-1.095 (Hard Copy)'!X218, 0)=0, " ", ('Blocks A'!X232-'Pre-1.095 (Hard Copy)'!X218))</f>
        <v> </v>
      </c>
      <c r="Y218" s="1014" t="str">
        <f>IF(IFERROR('Blocks A'!AC232-'Pre-1.095 (Hard Copy)'!Y218, 0)=0, " ", ('Blocks A'!AC232-'Pre-1.095 (Hard Copy)'!Y218))</f>
        <v> </v>
      </c>
      <c r="Z218" s="1014" t="str">
        <f>IF(IFERROR('Blocks A'!Y232-'Pre-1.095 (Hard Copy)'!Z218, 0)=0, " ", ('Blocks A'!Y232-'Pre-1.095 (Hard Copy)'!Z218))</f>
        <v> </v>
      </c>
      <c r="AA218" s="1014" t="str">
        <f>IF(IFERROR('Blocks A'!Z232-'Pre-1.095 (Hard Copy)'!AA218, 0)=0, " ", ('Blocks A'!Z232-'Pre-1.095 (Hard Copy)'!AA218))</f>
        <v> </v>
      </c>
      <c r="AB218" s="1014" t="str">
        <f>IF(IFERROR('Blocks A'!AA232-'Pre-1.095 (Hard Copy)'!AB218, 0)=0, " ", ('Blocks A'!AA232-'Pre-1.095 (Hard Copy)'!AB218))</f>
        <v> </v>
      </c>
      <c r="AC218" s="1014" t="str">
        <f>IF(IFERROR('Blocks A'!AB232-'Pre-1.095 (Hard Copy)'!AC218, 0)=0, " ", ('Blocks A'!AB232-'Pre-1.095 (Hard Copy)'!AC218))</f>
        <v> </v>
      </c>
      <c r="AD218" s="1014" t="str">
        <f>IF(IFERROR('Blocks A'!AY232-'Pre-1.095 (Hard Copy)'!AD218, 0)=0, " ", ('Blocks A'!AY232-'Pre-1.095 (Hard Copy)'!AD218))</f>
        <v> </v>
      </c>
      <c r="AE218" s="1014" t="str">
        <f>IF(IFERROR('Blocks A'!AZ232-'Pre-1.095 (Hard Copy)'!AE218, 0)=0, " ", ('Blocks A'!AZ232-'Pre-1.095 (Hard Copy)'!AE218))</f>
        <v> </v>
      </c>
      <c r="AF218" s="1014" t="str">
        <f>IF(IFERROR('Blocks A'!BA232-'Pre-1.095 (Hard Copy)'!AF218, 0)=0, " ", ('Blocks A'!BA232-'Pre-1.095 (Hard Copy)'!AF218))</f>
        <v> </v>
      </c>
      <c r="AG218" s="1014" t="str">
        <f>IF(IFERROR('Blocks A'!BB232-'Pre-1.095 (Hard Copy)'!AG218, 0)=0, " ", ('Blocks A'!BB232-'Pre-1.095 (Hard Copy)'!AG218))</f>
        <v> </v>
      </c>
      <c r="AH218" s="1014" t="str">
        <f>IF(IFERROR('Blocks A'!BC232-'Pre-1.095 (Hard Copy)'!AH218, 0)=0, " ", ('Blocks A'!BC232-'Pre-1.095 (Hard Copy)'!AH218))</f>
        <v> </v>
      </c>
      <c r="AI218" s="1014" t="str">
        <f>IF(IFERROR('Blocks A'!BJ232-'Pre-1.095 (Hard Copy)'!AI218, 0)=0, " ", ('Blocks A'!BJ232-'Pre-1.095 (Hard Copy)'!AI218))</f>
        <v>+25</v>
      </c>
      <c r="AJ218" s="1014" t="str">
        <f>IF(IFERROR('Blocks A'!BD232-'Pre-1.095 (Hard Copy)'!AJ218, 0)=0, " ", ('Blocks A'!BD232-'Pre-1.095 (Hard Copy)'!AJ218))</f>
        <v> </v>
      </c>
      <c r="AK218" s="1014" t="str">
        <f>IF(IFERROR('Blocks A'!BE232-'Pre-1.095 (Hard Copy)'!AK218, 0)=0, " ", ('Blocks A'!BE232-'Pre-1.095 (Hard Copy)'!AK218))</f>
        <v> </v>
      </c>
      <c r="AL218" s="1014" t="str">
        <f>IF(IFERROR('Blocks A'!BF232-'Pre-1.095 (Hard Copy)'!AL218, 0)=0, " ", ('Blocks A'!BF232-'Pre-1.095 (Hard Copy)'!AL218))</f>
        <v> </v>
      </c>
      <c r="AM218" s="1014" t="str">
        <f>IF(IFERROR('Blocks A'!BG232-'Pre-1.095 (Hard Copy)'!AM218, 0)=0, " ", ('Blocks A'!BG232-'Pre-1.095 (Hard Copy)'!AM218))</f>
        <v> </v>
      </c>
      <c r="AN218" s="1014" t="str">
        <f>IF(IFERROR('Blocks A'!BH232-'Pre-1.095 (Hard Copy)'!AN218, 0)=0, " ", ('Blocks A'!BH232-'Pre-1.095 (Hard Copy)'!AN218))</f>
        <v> </v>
      </c>
      <c r="AO218" s="1014" t="str">
        <f>IF(IFERROR('Blocks A'!BI232-'Pre-1.095 (Hard Copy)'!AO218, 0)=0, " ", ('Blocks A'!BI232-'Pre-1.095 (Hard Copy)'!AO218))</f>
        <v> </v>
      </c>
      <c r="AP218" s="1014" t="str">
        <f>IF(IFERROR('Blocks A'!BK232-'Pre-1.095 (Hard Copy)'!AP218, 0)=0, " ", ('Blocks A'!BK232-'Pre-1.095 (Hard Copy)'!AP218))</f>
        <v> </v>
      </c>
      <c r="AQ218" s="1014" t="str">
        <f>IF(IFERROR('Blocks A'!BL232-'Pre-1.095 (Hard Copy)'!AQ218, 0)=0, " ", ('Blocks A'!BL232-'Pre-1.095 (Hard Copy)'!AQ218))</f>
        <v> </v>
      </c>
      <c r="AR218" s="1014" t="str">
        <f>IF(IFERROR('Blocks A'!BM232-'Pre-1.095 (Hard Copy)'!AR218, 0)=0, " ", ('Blocks A'!BM232-'Pre-1.095 (Hard Copy)'!AR218))</f>
        <v> </v>
      </c>
      <c r="AS218" s="1014" t="str">
        <f>IF(IFERROR('Blocks A'!BO232-'Pre-1.095 (Hard Copy)'!AS218, 0)=0, " ", ('Blocks A'!BO232-'Pre-1.095 (Hard Copy)'!AS218))</f>
        <v> </v>
      </c>
      <c r="AT218" s="1014" t="str">
        <f>IF(IFERROR('Blocks A'!BP232-'Pre-1.095 (Hard Copy)'!AT218, 0)=0, " ", ('Blocks A'!BP232-'Pre-1.095 (Hard Copy)'!AT218))</f>
        <v> </v>
      </c>
      <c r="AU218" s="1014" t="str">
        <f>IF(IFERROR('Blocks A'!BQ232-'Pre-1.095 (Hard Copy)'!AU218, 0)=0, " ", ('Blocks A'!BQ232-'Pre-1.095 (Hard Copy)'!AU218))</f>
        <v> </v>
      </c>
      <c r="AV218" s="1014" t="str">
        <f>IF(IFERROR('Blocks A'!BR232-'Pre-1.095 (Hard Copy)'!AV218, 0)=0, " ", ('Blocks A'!BR232-'Pre-1.095 (Hard Copy)'!AV218))</f>
        <v> </v>
      </c>
      <c r="AW218" s="1014" t="str">
        <f>IF(IFERROR('Blocks A'!BS232-'Pre-1.095 (Hard Copy)'!AW218, 0)=0, " ", ('Blocks A'!BS232-'Pre-1.095 (Hard Copy)'!AW218))</f>
        <v> </v>
      </c>
      <c r="AX218" s="1014" t="str">
        <f>IF(IFERROR('Blocks A'!BT232-'Pre-1.095 (Hard Copy)'!AX218, 0)=0, " ", ('Blocks A'!BT232-'Pre-1.095 (Hard Copy)'!AX218))</f>
        <v>+150</v>
      </c>
      <c r="AY218" s="1014" t="str">
        <f>IF(IFERROR('Blocks A'!BU232-'Pre-1.095 (Hard Copy)'!AY218, 0)=0, " ", ('Blocks A'!BU232-'Pre-1.095 (Hard Copy)'!AY218))</f>
        <v>+10</v>
      </c>
      <c r="AZ218" s="1014" t="str">
        <f>IF(IFERROR('Blocks A'!BW232-'Pre-1.095 (Hard Copy)'!AZ218, 0)=0, " ", ('Blocks A'!BW232-'Pre-1.095 (Hard Copy)'!AZ218))</f>
        <v>+750</v>
      </c>
      <c r="BA218" s="1014" t="str">
        <f>IF(IFERROR('Blocks A'!BX232-'Pre-1.095 (Hard Copy)'!BA218, 0)=0, " ", ('Blocks A'!BX232-'Pre-1.095 (Hard Copy)'!BA218))</f>
        <v> </v>
      </c>
      <c r="BB218" s="1014" t="str">
        <f>IF(IFERROR('Blocks A'!BY232-'Pre-1.095 (Hard Copy)'!BB218, 0)=0, " ", ('Blocks A'!BY232-'Pre-1.095 (Hard Copy)'!BB218))</f>
        <v>+48</v>
      </c>
      <c r="BC218" s="1015" t="str">
        <f>IF(IFERROR('Blocks A'!BZ232-'Pre-1.095 (Hard Copy)'!BC218, 0)=0, " ", ('Blocks A'!BZ232-'Pre-1.095 (Hard Copy)'!BC218))</f>
        <v>+0.0</v>
      </c>
      <c r="BD218" s="1014" t="str">
        <f>IF(IFERROR('Blocks A'!BV232-'Pre-1.095 (Hard Copy)'!BD218, 0)=0, " ", ('Blocks A'!BV232-'Pre-1.095 (Hard Copy)'!BD218))</f>
        <v> </v>
      </c>
      <c r="BE218" s="1014" t="str">
        <f>IF(IFERROR('Blocks A'!CB232-'Pre-1.095 (Hard Copy)'!BE218, 0)=0, " ", ('Blocks A'!CB232-'Pre-1.095 (Hard Copy)'!BE218))</f>
        <v>+50</v>
      </c>
      <c r="BF218" s="1014" t="str">
        <f>IF(IFERROR('Blocks A'!CC232-'Pre-1.095 (Hard Copy)'!BF218, 0)=0, " ", ('Blocks A'!CC232-'Pre-1.095 (Hard Copy)'!BF218))</f>
        <v>+7,778</v>
      </c>
      <c r="BG218" s="1016" t="str">
        <f>IF(IFERROR('Blocks A'!CD232-'Pre-1.095 (Hard Copy)'!BG218, 0)=0, " ", ('Blocks A'!CD232-'Pre-1.095 (Hard Copy)'!BG218))</f>
        <v>+0.0078</v>
      </c>
      <c r="BH218" s="1014" t="str">
        <f>IF(IFERROR('Blocks A'!CE232-'Pre-1.095 (Hard Copy)'!BH218, 0)=0, " ", ('Blocks A'!CE232-'Pre-1.095 (Hard Copy)'!BH218))</f>
        <v>+375</v>
      </c>
      <c r="BI218" s="1014" t="str">
        <f>IF(IFERROR('Blocks A'!CZ232-'Pre-1.095 (Hard Copy)'!BI218, 0)=0, " ", ('Blocks A'!CZ232-'Pre-1.095 (Hard Copy)'!BI218))</f>
        <v>+206</v>
      </c>
      <c r="BJ218" s="1014" t="str">
        <f>IF(IFERROR('Blocks A'!DA232-'Pre-1.095 (Hard Copy)'!BJ218, 0)=0, " ", ('Blocks A'!DA232-'Pre-1.095 (Hard Copy)'!BJ218))</f>
        <v>+125</v>
      </c>
      <c r="BK218" s="1014" t="str">
        <f>IF(IFERROR('Blocks A'!DB232-'Pre-1.095 (Hard Copy)'!BK218, 0)=0, " ", ('Blocks A'!DB232-'Pre-1.095 (Hard Copy)'!BK218))</f>
        <v>+75</v>
      </c>
      <c r="BL218" s="1014" t="str">
        <f>IF(IFERROR('Blocks A'!DC232-'Pre-1.095 (Hard Copy)'!BL218, 0)=0, " ", ('Blocks A'!DC232-'Pre-1.095 (Hard Copy)'!BL218))</f>
        <v> </v>
      </c>
      <c r="BM218" s="1014" t="str">
        <f>IF(IFERROR('Blocks A'!DD232-'Pre-1.095 (Hard Copy)'!BM218, 0)=0, " ", ('Blocks A'!DD232-'Pre-1.095 (Hard Copy)'!BM218))</f>
        <v> </v>
      </c>
      <c r="BN218" s="1014" t="str">
        <f>IF(IFERROR('Blocks A'!DE232-'Pre-1.095 (Hard Copy)'!BN218, 0)=0, " ", ('Blocks A'!DE232-'Pre-1.095 (Hard Copy)'!BN218))</f>
        <v> </v>
      </c>
      <c r="BO218" s="1014" t="str">
        <f>IF(IFERROR('Blocks A'!DF232-'Pre-1.095 (Hard Copy)'!BO218, 0)=0, " ", ('Blocks A'!DF232-'Pre-1.095 (Hard Copy)'!BO218))</f>
        <v> </v>
      </c>
      <c r="BP218" s="1014" t="str">
        <f>IF(IFERROR('Blocks A'!DG232-'Pre-1.095 (Hard Copy)'!BP218, 0)=0, " ", ('Blocks A'!DG232-'Pre-1.095 (Hard Copy)'!BP218))</f>
        <v> </v>
      </c>
      <c r="BQ218" s="1014" t="str">
        <f>IF(IFERROR('Blocks A'!DH232-'Pre-1.095 (Hard Copy)'!BQ218, 0)=0, " ", ('Blocks A'!DH232-'Pre-1.095 (Hard Copy)'!BQ218))</f>
        <v> </v>
      </c>
      <c r="BR218" s="1014" t="str">
        <f>IF(IFERROR('Blocks A'!DI232-'Pre-1.095 (Hard Copy)'!BR218, 0)=0, " ", ('Blocks A'!DI232-'Pre-1.095 (Hard Copy)'!BR218))</f>
        <v> </v>
      </c>
      <c r="BS218" s="1014" t="str">
        <f>IF(IFERROR('Blocks A'!DJ232-'Pre-1.095 (Hard Copy)'!BS218, 0)=0, " ", ('Blocks A'!DJ232-'Pre-1.095 (Hard Copy)'!BS218))</f>
        <v>+368</v>
      </c>
      <c r="BT218" s="1014" t="str">
        <f>IF(IFERROR('Blocks A'!DK232-'Pre-1.095 (Hard Copy)'!BT218, 0)=0, " ", ('Blocks A'!DK232-'Pre-1.095 (Hard Copy)'!BT218))</f>
        <v>+391</v>
      </c>
      <c r="BU218" s="1014" t="str">
        <f>IF(IFERROR('Blocks A'!DL232-'Pre-1.095 (Hard Copy)'!BU218, 0)=0, " ", ('Blocks A'!DL232-'Pre-1.095 (Hard Copy)'!BU218))</f>
        <v>+313</v>
      </c>
      <c r="BV218" s="1014" t="str">
        <f>IF(IFERROR('Blocks A'!DM232-'Pre-1.095 (Hard Copy)'!BV218, 0)=0, " ", ('Blocks A'!DM232-'Pre-1.095 (Hard Copy)'!BV218))</f>
        <v> </v>
      </c>
      <c r="BW218" s="1014" t="str">
        <f>IF(IFERROR('Blocks A'!DN232-'Pre-1.095 (Hard Copy)'!BW218, 0)=0, " ", ('Blocks A'!DN232-'Pre-1.095 (Hard Copy)'!BW218))</f>
        <v> </v>
      </c>
      <c r="BX218" s="1014" t="str">
        <f>IF(IFERROR('Blocks A'!DO232-'Pre-1.095 (Hard Copy)'!BX218, 0)=0, " ", ('Blocks A'!DO232-'Pre-1.095 (Hard Copy)'!BX218))</f>
        <v> </v>
      </c>
      <c r="BY218" s="1014" t="str">
        <f>IF(IFERROR('Blocks A'!DP232-'Pre-1.095 (Hard Copy)'!BY218, 0)=0, " ", ('Blocks A'!DP232-'Pre-1.095 (Hard Copy)'!BY218))</f>
        <v> </v>
      </c>
      <c r="BZ218" s="1014" t="str">
        <f>IF(IFERROR('Blocks A'!DQ232-'Pre-1.095 (Hard Copy)'!BZ218, 0)=0, " ", ('Blocks A'!DQ232-'Pre-1.095 (Hard Copy)'!BZ218))</f>
        <v> </v>
      </c>
      <c r="CA218" s="1014" t="str">
        <f>IF(IFERROR('Blocks A'!DR232-'Pre-1.095 (Hard Copy)'!CA218, 0)=0, " ", ('Blocks A'!DR232-'Pre-1.095 (Hard Copy)'!CA218))</f>
        <v> </v>
      </c>
      <c r="CB218" s="1014" t="str">
        <f>IF(IFERROR('Blocks A'!DS232-'Pre-1.095 (Hard Copy)'!CB218, 0)=0, " ", ('Blocks A'!DS232-'Pre-1.095 (Hard Copy)'!CB218))</f>
        <v> </v>
      </c>
      <c r="CC218" s="1014" t="str">
        <f>IF(IFERROR('Blocks A'!DT232-'Pre-1.095 (Hard Copy)'!CC218, 0)=0, " ", ('Blocks A'!DT232-'Pre-1.095 (Hard Copy)'!CC218))</f>
        <v>+406</v>
      </c>
      <c r="CD218" s="1014" t="str">
        <f>IF(IFERROR('Blocks A'!DU232-'Pre-1.095 (Hard Copy)'!CD218, 0)=0, " ", ('Blocks A'!DU232-'Pre-1.095 (Hard Copy)'!CD218))</f>
        <v>+1,071</v>
      </c>
      <c r="CE218" s="1014" t="str">
        <f>IF(IFERROR('Blocks A'!DX232-'Pre-1.095 (Hard Copy)'!CE218, 0)=0, " ", ('Blocks A'!DX232-'Pre-1.095 (Hard Copy)'!CE218))</f>
        <v>+1,577</v>
      </c>
      <c r="CF218" s="1014" t="str">
        <f>IF(IFERROR('Blocks A'!DY232-'Pre-1.095 (Hard Copy)'!CF218, 0)=0, " ", ('Blocks A'!DY232-'Pre-1.095 (Hard Copy)'!CF218))</f>
        <v>+245,256</v>
      </c>
      <c r="CG218" s="1016" t="str">
        <f>IF(IFERROR('Blocks A'!DZ232-'Pre-1.095 (Hard Copy)'!CG218, 0)=0, " ", ('Blocks A'!DZ232-'Pre-1.095 (Hard Copy)'!CG218))</f>
        <v>+0.2453</v>
      </c>
      <c r="CH218" s="1015" t="str">
        <f>IF(IFERROR('Blocks A'!DV232-'Pre-1.095 (Hard Copy)'!CH218, 0)=0, " ", ('Blocks A'!DV232-'Pre-1.095 (Hard Copy)'!CH218))</f>
        <v>+48.6</v>
      </c>
      <c r="CI218" s="1015" t="str">
        <f>IF(IFERROR('Blocks A'!DW232-'Pre-1.095 (Hard Copy)'!CI218, 0)=0, " ", ('Blocks A'!DW232-'Pre-1.095 (Hard Copy)'!CI218))</f>
        <v>+396.3</v>
      </c>
      <c r="CJ218" s="1014" t="str">
        <f>IF(IFERROR('Blocks A'!EA232-'Pre-1.095 (Hard Copy)'!CJ218, 0)=0, " ", ('Blocks A'!EA232-'Pre-1.095 (Hard Copy)'!CJ218))</f>
        <v>+1,627</v>
      </c>
      <c r="CK218" s="1017" t="str">
        <f>IF(IFERROR('Blocks A'!EB232-'Pre-1.095 (Hard Copy)'!CK218, 0)=0, " ", ('Blocks A'!EB232-'Pre-1.095 (Hard Copy)'!CK218))</f>
        <v>+27.11</v>
      </c>
      <c r="CL218" s="1017" t="str">
        <f>IF(IFERROR('Blocks A'!EC232-'Pre-1.095 (Hard Copy)'!CL218, 0)=0, " ", ('Blocks A'!EC232-'Pre-1.095 (Hard Copy)'!CL218))</f>
        <v>+0.45</v>
      </c>
      <c r="CM218" s="1017" t="str">
        <f>IF(IFERROR('Blocks A'!EH232-'Pre-1.095 (Hard Copy)'!CM218, 0)=0, " ", ('Blocks A'!EH232-'Pre-1.095 (Hard Copy)'!CM218))</f>
        <v>+0.02</v>
      </c>
      <c r="CN218" s="1014" t="str">
        <f>IF(IFERROR('Blocks A'!ED232-'Pre-1.095 (Hard Copy)'!CN218, 0)=0, " ", ('Blocks A'!ED232-'Pre-1.095 (Hard Copy)'!CN218))</f>
        <v>+253,034</v>
      </c>
      <c r="CO218" s="1017" t="str">
        <f>IF(IFERROR('Blocks A'!EE232-'Pre-1.095 (Hard Copy)'!CO218, 0)=0, " ", ('Blocks A'!EE232-'Pre-1.095 (Hard Copy)'!CO218))</f>
        <v>+253.03</v>
      </c>
      <c r="CP218" s="1017" t="str">
        <f>IF(IFERROR('Blocks A'!EF232-'Pre-1.095 (Hard Copy)'!CP218, 0)=0, " ", ('Blocks A'!EF232-'Pre-1.095 (Hard Copy)'!CP218))</f>
        <v>+0.25</v>
      </c>
      <c r="CQ218" s="1016" t="str">
        <f>IF(IFERROR('Blocks A'!EG232-'Pre-1.095 (Hard Copy)'!CQ218, 0)=0, " ", ('Blocks A'!EG232-'Pre-1.095 (Hard Copy)'!CQ218))</f>
        <v>+0.2530</v>
      </c>
      <c r="CR218" s="1018" t="s">
        <v>12</v>
      </c>
    </row>
    <row r="219">
      <c r="B219" s="1019" t="s">
        <v>1088</v>
      </c>
      <c r="C219" s="969" t="s">
        <v>886</v>
      </c>
      <c r="D219" s="969">
        <v>1.0</v>
      </c>
      <c r="E219" s="969">
        <v>1.0</v>
      </c>
      <c r="F219" s="969">
        <v>1.0</v>
      </c>
      <c r="G219" s="1014" t="str">
        <f>IF(IFERROR('Blocks A'!G233-'Pre-1.095 (Hard Copy)'!G219, 0)=0, " ", ('Blocks A'!G233-'Pre-1.095 (Hard Copy)'!G219))</f>
        <v> </v>
      </c>
      <c r="H219" s="1014" t="str">
        <f>IF(IFERROR('Blocks A'!H233-'Pre-1.095 (Hard Copy)'!H219, 0)=0, " ", ('Blocks A'!H233-'Pre-1.095 (Hard Copy)'!H219))</f>
        <v> </v>
      </c>
      <c r="I219" s="1014" t="str">
        <f>IF(IFERROR('Blocks A'!I233-'Pre-1.095 (Hard Copy)'!I219, 0)=0, " ", ('Blocks A'!I233-'Pre-1.095 (Hard Copy)'!I219))</f>
        <v> </v>
      </c>
      <c r="J219" s="1014" t="str">
        <f>IF(IFERROR('Blocks A'!J233-'Pre-1.095 (Hard Copy)'!J219, 0)=0, " ", ('Blocks A'!J233-'Pre-1.095 (Hard Copy)'!J219))</f>
        <v> </v>
      </c>
      <c r="K219" s="1014" t="str">
        <f>IF(IFERROR('Blocks A'!K233-'Pre-1.095 (Hard Copy)'!K219, 0)=0, " ", ('Blocks A'!K233-'Pre-1.095 (Hard Copy)'!K219))</f>
        <v> </v>
      </c>
      <c r="L219" s="1014" t="str">
        <f>IF(IFERROR('Blocks A'!L233-'Pre-1.095 (Hard Copy)'!L219, 0)=0, " ", ('Blocks A'!L233-'Pre-1.095 (Hard Copy)'!L219))</f>
        <v> </v>
      </c>
      <c r="M219" s="1014" t="str">
        <f>IF(IFERROR('Blocks A'!N233-'Pre-1.095 (Hard Copy)'!M219, 0)=0, " ", ('Blocks A'!N233-'Pre-1.095 (Hard Copy)'!M219))</f>
        <v> </v>
      </c>
      <c r="N219" s="1014" t="str">
        <f>IF(IFERROR('Blocks A'!O233-'Pre-1.095 (Hard Copy)'!N219, 0)=0, " ", ('Blocks A'!O233-'Pre-1.095 (Hard Copy)'!N219))</f>
        <v> </v>
      </c>
      <c r="O219" s="1014" t="str">
        <f>IF(IFERROR('Blocks A'!P233-'Pre-1.095 (Hard Copy)'!O219, 0)=0, " ", ('Blocks A'!P233-'Pre-1.095 (Hard Copy)'!O219))</f>
        <v> </v>
      </c>
      <c r="P219" s="1014" t="str">
        <f>IF(IFERROR('Blocks A'!Q233-'Pre-1.095 (Hard Copy)'!P219, 0)=0, " ", ('Blocks A'!Q233-'Pre-1.095 (Hard Copy)'!P219))</f>
        <v> </v>
      </c>
      <c r="Q219" s="1014" t="str">
        <f>IF(IFERROR('Blocks A'!R233-'Pre-1.095 (Hard Copy)'!Q219, 0)=0, " ", ('Blocks A'!R233-'Pre-1.095 (Hard Copy)'!Q219))</f>
        <v> </v>
      </c>
      <c r="R219" s="1014" t="str">
        <f>IF(IFERROR('Blocks A'!S233-'Pre-1.095 (Hard Copy)'!R219, 0)=0, " ", ('Blocks A'!S233-'Pre-1.095 (Hard Copy)'!R219))</f>
        <v> </v>
      </c>
      <c r="S219" s="1014" t="str">
        <f>IF(IFERROR('Blocks A'!T233-'Pre-1.095 (Hard Copy)'!S219, 0)=0, " ", ('Blocks A'!T233-'Pre-1.095 (Hard Copy)'!S219))</f>
        <v> </v>
      </c>
      <c r="T219" s="1014" t="str">
        <f>IF(IFERROR('Blocks A'!M233-'Pre-1.095 (Hard Copy)'!T219, 0)=0, " ", ('Blocks A'!M233-'Pre-1.095 (Hard Copy)'!T219))</f>
        <v> </v>
      </c>
      <c r="U219" s="1014" t="str">
        <f>IF(IFERROR('Blocks A'!U233-'Pre-1.095 (Hard Copy)'!U219, 0)=0, " ", ('Blocks A'!U233-'Pre-1.095 (Hard Copy)'!U219))</f>
        <v> </v>
      </c>
      <c r="V219" s="1014" t="str">
        <f>IF(IFERROR('Blocks A'!V233-'Pre-1.095 (Hard Copy)'!V219, 0)=0, " ", ('Blocks A'!V233-'Pre-1.095 (Hard Copy)'!V219))</f>
        <v> </v>
      </c>
      <c r="W219" s="1014" t="str">
        <f>IF(IFERROR('Blocks A'!W233-'Pre-1.095 (Hard Copy)'!W219, 0)=0, " ", ('Blocks A'!W233-'Pre-1.095 (Hard Copy)'!W219))</f>
        <v> </v>
      </c>
      <c r="X219" s="1014" t="str">
        <f>IF(IFERROR('Blocks A'!X233-'Pre-1.095 (Hard Copy)'!X219, 0)=0, " ", ('Blocks A'!X233-'Pre-1.095 (Hard Copy)'!X219))</f>
        <v> </v>
      </c>
      <c r="Y219" s="1014" t="str">
        <f>IF(IFERROR('Blocks A'!AC233-'Pre-1.095 (Hard Copy)'!Y219, 0)=0, " ", ('Blocks A'!AC233-'Pre-1.095 (Hard Copy)'!Y219))</f>
        <v> </v>
      </c>
      <c r="Z219" s="1014" t="str">
        <f>IF(IFERROR('Blocks A'!Y233-'Pre-1.095 (Hard Copy)'!Z219, 0)=0, " ", ('Blocks A'!Y233-'Pre-1.095 (Hard Copy)'!Z219))</f>
        <v> </v>
      </c>
      <c r="AA219" s="1014" t="str">
        <f>IF(IFERROR('Blocks A'!Z233-'Pre-1.095 (Hard Copy)'!AA219, 0)=0, " ", ('Blocks A'!Z233-'Pre-1.095 (Hard Copy)'!AA219))</f>
        <v> </v>
      </c>
      <c r="AB219" s="1014" t="str">
        <f>IF(IFERROR('Blocks A'!AA233-'Pre-1.095 (Hard Copy)'!AB219, 0)=0, " ", ('Blocks A'!AA233-'Pre-1.095 (Hard Copy)'!AB219))</f>
        <v> </v>
      </c>
      <c r="AC219" s="1014" t="str">
        <f>IF(IFERROR('Blocks A'!AB233-'Pre-1.095 (Hard Copy)'!AC219, 0)=0, " ", ('Blocks A'!AB233-'Pre-1.095 (Hard Copy)'!AC219))</f>
        <v> </v>
      </c>
      <c r="AD219" s="1014" t="str">
        <f>IF(IFERROR('Blocks A'!AY233-'Pre-1.095 (Hard Copy)'!AD219, 0)=0, " ", ('Blocks A'!AY233-'Pre-1.095 (Hard Copy)'!AD219))</f>
        <v> </v>
      </c>
      <c r="AE219" s="1014" t="str">
        <f>IF(IFERROR('Blocks A'!AZ233-'Pre-1.095 (Hard Copy)'!AE219, 0)=0, " ", ('Blocks A'!AZ233-'Pre-1.095 (Hard Copy)'!AE219))</f>
        <v> </v>
      </c>
      <c r="AF219" s="1014" t="str">
        <f>IF(IFERROR('Blocks A'!BA233-'Pre-1.095 (Hard Copy)'!AF219, 0)=0, " ", ('Blocks A'!BA233-'Pre-1.095 (Hard Copy)'!AF219))</f>
        <v> </v>
      </c>
      <c r="AG219" s="1014" t="str">
        <f>IF(IFERROR('Blocks A'!BB233-'Pre-1.095 (Hard Copy)'!AG219, 0)=0, " ", ('Blocks A'!BB233-'Pre-1.095 (Hard Copy)'!AG219))</f>
        <v> </v>
      </c>
      <c r="AH219" s="1014" t="str">
        <f>IF(IFERROR('Blocks A'!BC233-'Pre-1.095 (Hard Copy)'!AH219, 0)=0, " ", ('Blocks A'!BC233-'Pre-1.095 (Hard Copy)'!AH219))</f>
        <v> </v>
      </c>
      <c r="AI219" s="1014" t="str">
        <f>IF(IFERROR('Blocks A'!BJ233-'Pre-1.095 (Hard Copy)'!AI219, 0)=0, " ", ('Blocks A'!BJ233-'Pre-1.095 (Hard Copy)'!AI219))</f>
        <v>+50</v>
      </c>
      <c r="AJ219" s="1014" t="str">
        <f>IF(IFERROR('Blocks A'!BD233-'Pre-1.095 (Hard Copy)'!AJ219, 0)=0, " ", ('Blocks A'!BD233-'Pre-1.095 (Hard Copy)'!AJ219))</f>
        <v> </v>
      </c>
      <c r="AK219" s="1014" t="str">
        <f>IF(IFERROR('Blocks A'!BE233-'Pre-1.095 (Hard Copy)'!AK219, 0)=0, " ", ('Blocks A'!BE233-'Pre-1.095 (Hard Copy)'!AK219))</f>
        <v> </v>
      </c>
      <c r="AL219" s="1014" t="str">
        <f>IF(IFERROR('Blocks A'!BF233-'Pre-1.095 (Hard Copy)'!AL219, 0)=0, " ", ('Blocks A'!BF233-'Pre-1.095 (Hard Copy)'!AL219))</f>
        <v> </v>
      </c>
      <c r="AM219" s="1014" t="str">
        <f>IF(IFERROR('Blocks A'!BG233-'Pre-1.095 (Hard Copy)'!AM219, 0)=0, " ", ('Blocks A'!BG233-'Pre-1.095 (Hard Copy)'!AM219))</f>
        <v> </v>
      </c>
      <c r="AN219" s="1014" t="str">
        <f>IF(IFERROR('Blocks A'!BH233-'Pre-1.095 (Hard Copy)'!AN219, 0)=0, " ", ('Blocks A'!BH233-'Pre-1.095 (Hard Copy)'!AN219))</f>
        <v> </v>
      </c>
      <c r="AO219" s="1014" t="str">
        <f>IF(IFERROR('Blocks A'!BI233-'Pre-1.095 (Hard Copy)'!AO219, 0)=0, " ", ('Blocks A'!BI233-'Pre-1.095 (Hard Copy)'!AO219))</f>
        <v> </v>
      </c>
      <c r="AP219" s="1014" t="str">
        <f>IF(IFERROR('Blocks A'!BK233-'Pre-1.095 (Hard Copy)'!AP219, 0)=0, " ", ('Blocks A'!BK233-'Pre-1.095 (Hard Copy)'!AP219))</f>
        <v> </v>
      </c>
      <c r="AQ219" s="1014" t="str">
        <f>IF(IFERROR('Blocks A'!BL233-'Pre-1.095 (Hard Copy)'!AQ219, 0)=0, " ", ('Blocks A'!BL233-'Pre-1.095 (Hard Copy)'!AQ219))</f>
        <v> </v>
      </c>
      <c r="AR219" s="1014" t="str">
        <f>IF(IFERROR('Blocks A'!BM233-'Pre-1.095 (Hard Copy)'!AR219, 0)=0, " ", ('Blocks A'!BM233-'Pre-1.095 (Hard Copy)'!AR219))</f>
        <v> </v>
      </c>
      <c r="AS219" s="1014" t="str">
        <f>IF(IFERROR('Blocks A'!BO233-'Pre-1.095 (Hard Copy)'!AS219, 0)=0, " ", ('Blocks A'!BO233-'Pre-1.095 (Hard Copy)'!AS219))</f>
        <v> </v>
      </c>
      <c r="AT219" s="1014" t="str">
        <f>IF(IFERROR('Blocks A'!BP233-'Pre-1.095 (Hard Copy)'!AT219, 0)=0, " ", ('Blocks A'!BP233-'Pre-1.095 (Hard Copy)'!AT219))</f>
        <v> </v>
      </c>
      <c r="AU219" s="1014" t="str">
        <f>IF(IFERROR('Blocks A'!BQ233-'Pre-1.095 (Hard Copy)'!AU219, 0)=0, " ", ('Blocks A'!BQ233-'Pre-1.095 (Hard Copy)'!AU219))</f>
        <v> </v>
      </c>
      <c r="AV219" s="1014" t="str">
        <f>IF(IFERROR('Blocks A'!BR233-'Pre-1.095 (Hard Copy)'!AV219, 0)=0, " ", ('Blocks A'!BR233-'Pre-1.095 (Hard Copy)'!AV219))</f>
        <v> </v>
      </c>
      <c r="AW219" s="1014" t="str">
        <f>IF(IFERROR('Blocks A'!BS233-'Pre-1.095 (Hard Copy)'!AW219, 0)=0, " ", ('Blocks A'!BS233-'Pre-1.095 (Hard Copy)'!AW219))</f>
        <v> </v>
      </c>
      <c r="AX219" s="1014" t="str">
        <f>IF(IFERROR('Blocks A'!BT233-'Pre-1.095 (Hard Copy)'!AX219, 0)=0, " ", ('Blocks A'!BT233-'Pre-1.095 (Hard Copy)'!AX219))</f>
        <v>+300</v>
      </c>
      <c r="AY219" s="1014" t="str">
        <f>IF(IFERROR('Blocks A'!BU233-'Pre-1.095 (Hard Copy)'!AY219, 0)=0, " ", ('Blocks A'!BU233-'Pre-1.095 (Hard Copy)'!AY219))</f>
        <v>+19</v>
      </c>
      <c r="AZ219" s="1014" t="str">
        <f>IF(IFERROR('Blocks A'!BW233-'Pre-1.095 (Hard Copy)'!AZ219, 0)=0, " ", ('Blocks A'!BW233-'Pre-1.095 (Hard Copy)'!AZ219))</f>
        <v>+1,500</v>
      </c>
      <c r="BA219" s="1014" t="str">
        <f>IF(IFERROR('Blocks A'!BX233-'Pre-1.095 (Hard Copy)'!BA219, 0)=0, " ", ('Blocks A'!BX233-'Pre-1.095 (Hard Copy)'!BA219))</f>
        <v> </v>
      </c>
      <c r="BB219" s="1014" t="str">
        <f>IF(IFERROR('Blocks A'!BY233-'Pre-1.095 (Hard Copy)'!BB219, 0)=0, " ", ('Blocks A'!BY233-'Pre-1.095 (Hard Copy)'!BB219))</f>
        <v>+96</v>
      </c>
      <c r="BC219" s="1015" t="str">
        <f>IF(IFERROR('Blocks A'!BZ233-'Pre-1.095 (Hard Copy)'!BC219, 0)=0, " ", ('Blocks A'!BZ233-'Pre-1.095 (Hard Copy)'!BC219))</f>
        <v> </v>
      </c>
      <c r="BD219" s="1014" t="str">
        <f>IF(IFERROR('Blocks A'!BV233-'Pre-1.095 (Hard Copy)'!BD219, 0)=0, " ", ('Blocks A'!BV233-'Pre-1.095 (Hard Copy)'!BD219))</f>
        <v> </v>
      </c>
      <c r="BE219" s="1014" t="str">
        <f>IF(IFERROR('Blocks A'!CB233-'Pre-1.095 (Hard Copy)'!BE219, 0)=0, " ", ('Blocks A'!CB233-'Pre-1.095 (Hard Copy)'!BE219))</f>
        <v>+100</v>
      </c>
      <c r="BF219" s="1014" t="str">
        <f>IF(IFERROR('Blocks A'!CC233-'Pre-1.095 (Hard Copy)'!BF219, 0)=0, " ", ('Blocks A'!CC233-'Pre-1.095 (Hard Copy)'!BF219))</f>
        <v>+15,556</v>
      </c>
      <c r="BG219" s="1016" t="str">
        <f>IF(IFERROR('Blocks A'!CD233-'Pre-1.095 (Hard Copy)'!BG219, 0)=0, " ", ('Blocks A'!CD233-'Pre-1.095 (Hard Copy)'!BG219))</f>
        <v>+0.0156</v>
      </c>
      <c r="BH219" s="1014" t="str">
        <f>IF(IFERROR('Blocks A'!CE233-'Pre-1.095 (Hard Copy)'!BH219, 0)=0, " ", ('Blocks A'!CE233-'Pre-1.095 (Hard Copy)'!BH219))</f>
        <v>+750</v>
      </c>
      <c r="BI219" s="1014" t="str">
        <f>IF(IFERROR('Blocks A'!CZ233-'Pre-1.095 (Hard Copy)'!BI219, 0)=0, " ", ('Blocks A'!CZ233-'Pre-1.095 (Hard Copy)'!BI219))</f>
        <v>+467</v>
      </c>
      <c r="BJ219" s="1014" t="str">
        <f>IF(IFERROR('Blocks A'!DA233-'Pre-1.095 (Hard Copy)'!BJ219, 0)=0, " ", ('Blocks A'!DA233-'Pre-1.095 (Hard Copy)'!BJ219))</f>
        <v>+250</v>
      </c>
      <c r="BK219" s="1014" t="str">
        <f>IF(IFERROR('Blocks A'!DB233-'Pre-1.095 (Hard Copy)'!BK219, 0)=0, " ", ('Blocks A'!DB233-'Pre-1.095 (Hard Copy)'!BK219))</f>
        <v>+150</v>
      </c>
      <c r="BL219" s="1014" t="str">
        <f>IF(IFERROR('Blocks A'!DC233-'Pre-1.095 (Hard Copy)'!BL219, 0)=0, " ", ('Blocks A'!DC233-'Pre-1.095 (Hard Copy)'!BL219))</f>
        <v> </v>
      </c>
      <c r="BM219" s="1014" t="str">
        <f>IF(IFERROR('Blocks A'!DD233-'Pre-1.095 (Hard Copy)'!BM219, 0)=0, " ", ('Blocks A'!DD233-'Pre-1.095 (Hard Copy)'!BM219))</f>
        <v> </v>
      </c>
      <c r="BN219" s="1014" t="str">
        <f>IF(IFERROR('Blocks A'!DE233-'Pre-1.095 (Hard Copy)'!BN219, 0)=0, " ", ('Blocks A'!DE233-'Pre-1.095 (Hard Copy)'!BN219))</f>
        <v> </v>
      </c>
      <c r="BO219" s="1014" t="str">
        <f>IF(IFERROR('Blocks A'!DF233-'Pre-1.095 (Hard Copy)'!BO219, 0)=0, " ", ('Blocks A'!DF233-'Pre-1.095 (Hard Copy)'!BO219))</f>
        <v> </v>
      </c>
      <c r="BP219" s="1014" t="str">
        <f>IF(IFERROR('Blocks A'!DG233-'Pre-1.095 (Hard Copy)'!BP219, 0)=0, " ", ('Blocks A'!DG233-'Pre-1.095 (Hard Copy)'!BP219))</f>
        <v> </v>
      </c>
      <c r="BQ219" s="1014" t="str">
        <f>IF(IFERROR('Blocks A'!DH233-'Pre-1.095 (Hard Copy)'!BQ219, 0)=0, " ", ('Blocks A'!DH233-'Pre-1.095 (Hard Copy)'!BQ219))</f>
        <v> </v>
      </c>
      <c r="BR219" s="1014" t="str">
        <f>IF(IFERROR('Blocks A'!DI233-'Pre-1.095 (Hard Copy)'!BR219, 0)=0, " ", ('Blocks A'!DI233-'Pre-1.095 (Hard Copy)'!BR219))</f>
        <v> </v>
      </c>
      <c r="BS219" s="1014" t="str">
        <f>IF(IFERROR('Blocks A'!DJ233-'Pre-1.095 (Hard Copy)'!BS219, 0)=0, " ", ('Blocks A'!DJ233-'Pre-1.095 (Hard Copy)'!BS219))</f>
        <v>+834</v>
      </c>
      <c r="BT219" s="1014" t="str">
        <f>IF(IFERROR('Blocks A'!DK233-'Pre-1.095 (Hard Copy)'!BT219, 0)=0, " ", ('Blocks A'!DK233-'Pre-1.095 (Hard Copy)'!BT219))</f>
        <v>+781</v>
      </c>
      <c r="BU219" s="1014" t="str">
        <f>IF(IFERROR('Blocks A'!DL233-'Pre-1.095 (Hard Copy)'!BU219, 0)=0, " ", ('Blocks A'!DL233-'Pre-1.095 (Hard Copy)'!BU219))</f>
        <v>+625</v>
      </c>
      <c r="BV219" s="1014" t="str">
        <f>IF(IFERROR('Blocks A'!DM233-'Pre-1.095 (Hard Copy)'!BV219, 0)=0, " ", ('Blocks A'!DM233-'Pre-1.095 (Hard Copy)'!BV219))</f>
        <v> </v>
      </c>
      <c r="BW219" s="1014" t="str">
        <f>IF(IFERROR('Blocks A'!DN233-'Pre-1.095 (Hard Copy)'!BW219, 0)=0, " ", ('Blocks A'!DN233-'Pre-1.095 (Hard Copy)'!BW219))</f>
        <v> </v>
      </c>
      <c r="BX219" s="1014" t="str">
        <f>IF(IFERROR('Blocks A'!DO233-'Pre-1.095 (Hard Copy)'!BX219, 0)=0, " ", ('Blocks A'!DO233-'Pre-1.095 (Hard Copy)'!BX219))</f>
        <v> </v>
      </c>
      <c r="BY219" s="1014" t="str">
        <f>IF(IFERROR('Blocks A'!DP233-'Pre-1.095 (Hard Copy)'!BY219, 0)=0, " ", ('Blocks A'!DP233-'Pre-1.095 (Hard Copy)'!BY219))</f>
        <v> </v>
      </c>
      <c r="BZ219" s="1014" t="str">
        <f>IF(IFERROR('Blocks A'!DQ233-'Pre-1.095 (Hard Copy)'!BZ219, 0)=0, " ", ('Blocks A'!DQ233-'Pre-1.095 (Hard Copy)'!BZ219))</f>
        <v> </v>
      </c>
      <c r="CA219" s="1014" t="str">
        <f>IF(IFERROR('Blocks A'!DR233-'Pre-1.095 (Hard Copy)'!CA219, 0)=0, " ", ('Blocks A'!DR233-'Pre-1.095 (Hard Copy)'!CA219))</f>
        <v> </v>
      </c>
      <c r="CB219" s="1014" t="str">
        <f>IF(IFERROR('Blocks A'!DS233-'Pre-1.095 (Hard Copy)'!CB219, 0)=0, " ", ('Blocks A'!DS233-'Pre-1.095 (Hard Copy)'!CB219))</f>
        <v> </v>
      </c>
      <c r="CC219" s="1014" t="str">
        <f>IF(IFERROR('Blocks A'!DT233-'Pre-1.095 (Hard Copy)'!CC219, 0)=0, " ", ('Blocks A'!DT233-'Pre-1.095 (Hard Copy)'!CC219))</f>
        <v>+867</v>
      </c>
      <c r="CD219" s="1014" t="str">
        <f>IF(IFERROR('Blocks A'!DU233-'Pre-1.095 (Hard Copy)'!CD219, 0)=0, " ", ('Blocks A'!DU233-'Pre-1.095 (Hard Copy)'!CD219))</f>
        <v>+2,240</v>
      </c>
      <c r="CE219" s="1014" t="str">
        <f>IF(IFERROR('Blocks A'!DX233-'Pre-1.095 (Hard Copy)'!CE219, 0)=0, " ", ('Blocks A'!DX233-'Pre-1.095 (Hard Copy)'!CE219))</f>
        <v>+3,157</v>
      </c>
      <c r="CF219" s="1014" t="str">
        <f>IF(IFERROR('Blocks A'!DY233-'Pre-1.095 (Hard Copy)'!CF219, 0)=0, " ", ('Blocks A'!DY233-'Pre-1.095 (Hard Copy)'!CF219))</f>
        <v>+491,100</v>
      </c>
      <c r="CG219" s="1016" t="str">
        <f>IF(IFERROR('Blocks A'!DZ233-'Pre-1.095 (Hard Copy)'!CG219, 0)=0, " ", ('Blocks A'!DZ233-'Pre-1.095 (Hard Copy)'!CG219))</f>
        <v>+0.4911</v>
      </c>
      <c r="CH219" s="1015" t="str">
        <f>IF(IFERROR('Blocks A'!DV233-'Pre-1.095 (Hard Copy)'!CH219, 0)=0, " ", ('Blocks A'!DV233-'Pre-1.095 (Hard Copy)'!CH219))</f>
        <v>+104.1</v>
      </c>
      <c r="CI219" s="1015" t="str">
        <f>IF(IFERROR('Blocks A'!DW233-'Pre-1.095 (Hard Copy)'!CI219, 0)=0, " ", ('Blocks A'!DW233-'Pre-1.095 (Hard Copy)'!CI219))</f>
        <v>+828.9</v>
      </c>
      <c r="CJ219" s="1014" t="str">
        <f>IF(IFERROR('Blocks A'!EA233-'Pre-1.095 (Hard Copy)'!CJ219, 0)=0, " ", ('Blocks A'!EA233-'Pre-1.095 (Hard Copy)'!CJ219))</f>
        <v>+3,257</v>
      </c>
      <c r="CK219" s="1017" t="str">
        <f>IF(IFERROR('Blocks A'!EB233-'Pre-1.095 (Hard Copy)'!CK219, 0)=0, " ", ('Blocks A'!EB233-'Pre-1.095 (Hard Copy)'!CK219))</f>
        <v>+54.28</v>
      </c>
      <c r="CL219" s="1017" t="str">
        <f>IF(IFERROR('Blocks A'!EC233-'Pre-1.095 (Hard Copy)'!CL219, 0)=0, " ", ('Blocks A'!EC233-'Pre-1.095 (Hard Copy)'!CL219))</f>
        <v>+0.90</v>
      </c>
      <c r="CM219" s="1017" t="str">
        <f>IF(IFERROR('Blocks A'!EH233-'Pre-1.095 (Hard Copy)'!CM219, 0)=0, " ", ('Blocks A'!EH233-'Pre-1.095 (Hard Copy)'!CM219))</f>
        <v>+0.04</v>
      </c>
      <c r="CN219" s="1014" t="str">
        <f>IF(IFERROR('Blocks A'!ED233-'Pre-1.095 (Hard Copy)'!CN219, 0)=0, " ", ('Blocks A'!ED233-'Pre-1.095 (Hard Copy)'!CN219))</f>
        <v>+506,656</v>
      </c>
      <c r="CO219" s="1017" t="str">
        <f>IF(IFERROR('Blocks A'!EE233-'Pre-1.095 (Hard Copy)'!CO219, 0)=0, " ", ('Blocks A'!EE233-'Pre-1.095 (Hard Copy)'!CO219))</f>
        <v>+506.66</v>
      </c>
      <c r="CP219" s="1017" t="str">
        <f>IF(IFERROR('Blocks A'!EF233-'Pre-1.095 (Hard Copy)'!CP219, 0)=0, " ", ('Blocks A'!EF233-'Pre-1.095 (Hard Copy)'!CP219))</f>
        <v>+0.51</v>
      </c>
      <c r="CQ219" s="1016" t="str">
        <f>IF(IFERROR('Blocks A'!EG233-'Pre-1.095 (Hard Copy)'!CQ219, 0)=0, " ", ('Blocks A'!EG233-'Pre-1.095 (Hard Copy)'!CQ219))</f>
        <v>+0.5067</v>
      </c>
      <c r="CR219" s="1018" t="s">
        <v>12</v>
      </c>
    </row>
    <row r="220">
      <c r="B220" s="1019" t="s">
        <v>1089</v>
      </c>
      <c r="C220" s="969" t="s">
        <v>886</v>
      </c>
      <c r="D220" s="969">
        <v>1.0</v>
      </c>
      <c r="E220" s="969">
        <v>1.0</v>
      </c>
      <c r="F220" s="969">
        <v>1.0</v>
      </c>
      <c r="G220" s="1014" t="str">
        <f>IF(IFERROR('Blocks A'!G234-'Pre-1.095 (Hard Copy)'!G220, 0)=0, " ", ('Blocks A'!G234-'Pre-1.095 (Hard Copy)'!G220))</f>
        <v> </v>
      </c>
      <c r="H220" s="1014" t="str">
        <f>IF(IFERROR('Blocks A'!H234-'Pre-1.095 (Hard Copy)'!H220, 0)=0, " ", ('Blocks A'!H234-'Pre-1.095 (Hard Copy)'!H220))</f>
        <v> </v>
      </c>
      <c r="I220" s="1014" t="str">
        <f>IF(IFERROR('Blocks A'!I234-'Pre-1.095 (Hard Copy)'!I220, 0)=0, " ", ('Blocks A'!I234-'Pre-1.095 (Hard Copy)'!I220))</f>
        <v> </v>
      </c>
      <c r="J220" s="1014" t="str">
        <f>IF(IFERROR('Blocks A'!J234-'Pre-1.095 (Hard Copy)'!J220, 0)=0, " ", ('Blocks A'!J234-'Pre-1.095 (Hard Copy)'!J220))</f>
        <v> </v>
      </c>
      <c r="K220" s="1014" t="str">
        <f>IF(IFERROR('Blocks A'!K234-'Pre-1.095 (Hard Copy)'!K220, 0)=0, " ", ('Blocks A'!K234-'Pre-1.095 (Hard Copy)'!K220))</f>
        <v> </v>
      </c>
      <c r="L220" s="1014" t="str">
        <f>IF(IFERROR('Blocks A'!L234-'Pre-1.095 (Hard Copy)'!L220, 0)=0, " ", ('Blocks A'!L234-'Pre-1.095 (Hard Copy)'!L220))</f>
        <v> </v>
      </c>
      <c r="M220" s="1014" t="str">
        <f>IF(IFERROR('Blocks A'!N234-'Pre-1.095 (Hard Copy)'!M220, 0)=0, " ", ('Blocks A'!N234-'Pre-1.095 (Hard Copy)'!M220))</f>
        <v> </v>
      </c>
      <c r="N220" s="1014" t="str">
        <f>IF(IFERROR('Blocks A'!O234-'Pre-1.095 (Hard Copy)'!N220, 0)=0, " ", ('Blocks A'!O234-'Pre-1.095 (Hard Copy)'!N220))</f>
        <v> </v>
      </c>
      <c r="O220" s="1014" t="str">
        <f>IF(IFERROR('Blocks A'!P234-'Pre-1.095 (Hard Copy)'!O220, 0)=0, " ", ('Blocks A'!P234-'Pre-1.095 (Hard Copy)'!O220))</f>
        <v> </v>
      </c>
      <c r="P220" s="1014" t="str">
        <f>IF(IFERROR('Blocks A'!Q234-'Pre-1.095 (Hard Copy)'!P220, 0)=0, " ", ('Blocks A'!Q234-'Pre-1.095 (Hard Copy)'!P220))</f>
        <v> </v>
      </c>
      <c r="Q220" s="1014" t="str">
        <f>IF(IFERROR('Blocks A'!R234-'Pre-1.095 (Hard Copy)'!Q220, 0)=0, " ", ('Blocks A'!R234-'Pre-1.095 (Hard Copy)'!Q220))</f>
        <v> </v>
      </c>
      <c r="R220" s="1014" t="str">
        <f>IF(IFERROR('Blocks A'!S234-'Pre-1.095 (Hard Copy)'!R220, 0)=0, " ", ('Blocks A'!S234-'Pre-1.095 (Hard Copy)'!R220))</f>
        <v> </v>
      </c>
      <c r="S220" s="1014" t="str">
        <f>IF(IFERROR('Blocks A'!T234-'Pre-1.095 (Hard Copy)'!S220, 0)=0, " ", ('Blocks A'!T234-'Pre-1.095 (Hard Copy)'!S220))</f>
        <v> </v>
      </c>
      <c r="T220" s="1014" t="str">
        <f>IF(IFERROR('Blocks A'!M234-'Pre-1.095 (Hard Copy)'!T220, 0)=0, " ", ('Blocks A'!M234-'Pre-1.095 (Hard Copy)'!T220))</f>
        <v> </v>
      </c>
      <c r="U220" s="1014" t="str">
        <f>IF(IFERROR('Blocks A'!U234-'Pre-1.095 (Hard Copy)'!U220, 0)=0, " ", ('Blocks A'!U234-'Pre-1.095 (Hard Copy)'!U220))</f>
        <v> </v>
      </c>
      <c r="V220" s="1014" t="str">
        <f>IF(IFERROR('Blocks A'!V234-'Pre-1.095 (Hard Copy)'!V220, 0)=0, " ", ('Blocks A'!V234-'Pre-1.095 (Hard Copy)'!V220))</f>
        <v> </v>
      </c>
      <c r="W220" s="1014" t="str">
        <f>IF(IFERROR('Blocks A'!W234-'Pre-1.095 (Hard Copy)'!W220, 0)=0, " ", ('Blocks A'!W234-'Pre-1.095 (Hard Copy)'!W220))</f>
        <v> </v>
      </c>
      <c r="X220" s="1014" t="str">
        <f>IF(IFERROR('Blocks A'!X234-'Pre-1.095 (Hard Copy)'!X220, 0)=0, " ", ('Blocks A'!X234-'Pre-1.095 (Hard Copy)'!X220))</f>
        <v> </v>
      </c>
      <c r="Y220" s="1014" t="str">
        <f>IF(IFERROR('Blocks A'!AC234-'Pre-1.095 (Hard Copy)'!Y220, 0)=0, " ", ('Blocks A'!AC234-'Pre-1.095 (Hard Copy)'!Y220))</f>
        <v> </v>
      </c>
      <c r="Z220" s="1014" t="str">
        <f>IF(IFERROR('Blocks A'!Y234-'Pre-1.095 (Hard Copy)'!Z220, 0)=0, " ", ('Blocks A'!Y234-'Pre-1.095 (Hard Copy)'!Z220))</f>
        <v> </v>
      </c>
      <c r="AA220" s="1014" t="str">
        <f>IF(IFERROR('Blocks A'!Z234-'Pre-1.095 (Hard Copy)'!AA220, 0)=0, " ", ('Blocks A'!Z234-'Pre-1.095 (Hard Copy)'!AA220))</f>
        <v> </v>
      </c>
      <c r="AB220" s="1014" t="str">
        <f>IF(IFERROR('Blocks A'!AA234-'Pre-1.095 (Hard Copy)'!AB220, 0)=0, " ", ('Blocks A'!AA234-'Pre-1.095 (Hard Copy)'!AB220))</f>
        <v> </v>
      </c>
      <c r="AC220" s="1014" t="str">
        <f>IF(IFERROR('Blocks A'!AB234-'Pre-1.095 (Hard Copy)'!AC220, 0)=0, " ", ('Blocks A'!AB234-'Pre-1.095 (Hard Copy)'!AC220))</f>
        <v> </v>
      </c>
      <c r="AD220" s="1014" t="str">
        <f>IF(IFERROR('Blocks A'!AY234-'Pre-1.095 (Hard Copy)'!AD220, 0)=0, " ", ('Blocks A'!AY234-'Pre-1.095 (Hard Copy)'!AD220))</f>
        <v> </v>
      </c>
      <c r="AE220" s="1014" t="str">
        <f>IF(IFERROR('Blocks A'!AZ234-'Pre-1.095 (Hard Copy)'!AE220, 0)=0, " ", ('Blocks A'!AZ234-'Pre-1.095 (Hard Copy)'!AE220))</f>
        <v> </v>
      </c>
      <c r="AF220" s="1014" t="str">
        <f>IF(IFERROR('Blocks A'!BA234-'Pre-1.095 (Hard Copy)'!AF220, 0)=0, " ", ('Blocks A'!BA234-'Pre-1.095 (Hard Copy)'!AF220))</f>
        <v> </v>
      </c>
      <c r="AG220" s="1014" t="str">
        <f>IF(IFERROR('Blocks A'!BB234-'Pre-1.095 (Hard Copy)'!AG220, 0)=0, " ", ('Blocks A'!BB234-'Pre-1.095 (Hard Copy)'!AG220))</f>
        <v> </v>
      </c>
      <c r="AH220" s="1014" t="str">
        <f>IF(IFERROR('Blocks A'!BC234-'Pre-1.095 (Hard Copy)'!AH220, 0)=0, " ", ('Blocks A'!BC234-'Pre-1.095 (Hard Copy)'!AH220))</f>
        <v> </v>
      </c>
      <c r="AI220" s="1014" t="str">
        <f>IF(IFERROR('Blocks A'!BJ234-'Pre-1.095 (Hard Copy)'!AI220, 0)=0, " ", ('Blocks A'!BJ234-'Pre-1.095 (Hard Copy)'!AI220))</f>
        <v>+25</v>
      </c>
      <c r="AJ220" s="1014" t="str">
        <f>IF(IFERROR('Blocks A'!BD234-'Pre-1.095 (Hard Copy)'!AJ220, 0)=0, " ", ('Blocks A'!BD234-'Pre-1.095 (Hard Copy)'!AJ220))</f>
        <v> </v>
      </c>
      <c r="AK220" s="1014" t="str">
        <f>IF(IFERROR('Blocks A'!BE234-'Pre-1.095 (Hard Copy)'!AK220, 0)=0, " ", ('Blocks A'!BE234-'Pre-1.095 (Hard Copy)'!AK220))</f>
        <v> </v>
      </c>
      <c r="AL220" s="1014" t="str">
        <f>IF(IFERROR('Blocks A'!BF234-'Pre-1.095 (Hard Copy)'!AL220, 0)=0, " ", ('Blocks A'!BF234-'Pre-1.095 (Hard Copy)'!AL220))</f>
        <v> </v>
      </c>
      <c r="AM220" s="1014" t="str">
        <f>IF(IFERROR('Blocks A'!BG234-'Pre-1.095 (Hard Copy)'!AM220, 0)=0, " ", ('Blocks A'!BG234-'Pre-1.095 (Hard Copy)'!AM220))</f>
        <v> </v>
      </c>
      <c r="AN220" s="1014" t="str">
        <f>IF(IFERROR('Blocks A'!BH234-'Pre-1.095 (Hard Copy)'!AN220, 0)=0, " ", ('Blocks A'!BH234-'Pre-1.095 (Hard Copy)'!AN220))</f>
        <v> </v>
      </c>
      <c r="AO220" s="1014" t="str">
        <f>IF(IFERROR('Blocks A'!BI234-'Pre-1.095 (Hard Copy)'!AO220, 0)=0, " ", ('Blocks A'!BI234-'Pre-1.095 (Hard Copy)'!AO220))</f>
        <v> </v>
      </c>
      <c r="AP220" s="1014" t="str">
        <f>IF(IFERROR('Blocks A'!BK234-'Pre-1.095 (Hard Copy)'!AP220, 0)=0, " ", ('Blocks A'!BK234-'Pre-1.095 (Hard Copy)'!AP220))</f>
        <v> </v>
      </c>
      <c r="AQ220" s="1014" t="str">
        <f>IF(IFERROR('Blocks A'!BL234-'Pre-1.095 (Hard Copy)'!AQ220, 0)=0, " ", ('Blocks A'!BL234-'Pre-1.095 (Hard Copy)'!AQ220))</f>
        <v> </v>
      </c>
      <c r="AR220" s="1014" t="str">
        <f>IF(IFERROR('Blocks A'!BM234-'Pre-1.095 (Hard Copy)'!AR220, 0)=0, " ", ('Blocks A'!BM234-'Pre-1.095 (Hard Copy)'!AR220))</f>
        <v> </v>
      </c>
      <c r="AS220" s="1014" t="str">
        <f>IF(IFERROR('Blocks A'!BO234-'Pre-1.095 (Hard Copy)'!AS220, 0)=0, " ", ('Blocks A'!BO234-'Pre-1.095 (Hard Copy)'!AS220))</f>
        <v> </v>
      </c>
      <c r="AT220" s="1014" t="str">
        <f>IF(IFERROR('Blocks A'!BP234-'Pre-1.095 (Hard Copy)'!AT220, 0)=0, " ", ('Blocks A'!BP234-'Pre-1.095 (Hard Copy)'!AT220))</f>
        <v> </v>
      </c>
      <c r="AU220" s="1014" t="str">
        <f>IF(IFERROR('Blocks A'!BQ234-'Pre-1.095 (Hard Copy)'!AU220, 0)=0, " ", ('Blocks A'!BQ234-'Pre-1.095 (Hard Copy)'!AU220))</f>
        <v> </v>
      </c>
      <c r="AV220" s="1014" t="str">
        <f>IF(IFERROR('Blocks A'!BR234-'Pre-1.095 (Hard Copy)'!AV220, 0)=0, " ", ('Blocks A'!BR234-'Pre-1.095 (Hard Copy)'!AV220))</f>
        <v> </v>
      </c>
      <c r="AW220" s="1014" t="str">
        <f>IF(IFERROR('Blocks A'!BS234-'Pre-1.095 (Hard Copy)'!AW220, 0)=0, " ", ('Blocks A'!BS234-'Pre-1.095 (Hard Copy)'!AW220))</f>
        <v> </v>
      </c>
      <c r="AX220" s="1014" t="str">
        <f>IF(IFERROR('Blocks A'!BT234-'Pre-1.095 (Hard Copy)'!AX220, 0)=0, " ", ('Blocks A'!BT234-'Pre-1.095 (Hard Copy)'!AX220))</f>
        <v>+150</v>
      </c>
      <c r="AY220" s="1014" t="str">
        <f>IF(IFERROR('Blocks A'!BU234-'Pre-1.095 (Hard Copy)'!AY220, 0)=0, " ", ('Blocks A'!BU234-'Pre-1.095 (Hard Copy)'!AY220))</f>
        <v>+10</v>
      </c>
      <c r="AZ220" s="1014" t="str">
        <f>IF(IFERROR('Blocks A'!BW234-'Pre-1.095 (Hard Copy)'!AZ220, 0)=0, " ", ('Blocks A'!BW234-'Pre-1.095 (Hard Copy)'!AZ220))</f>
        <v>+750</v>
      </c>
      <c r="BA220" s="1014" t="str">
        <f>IF(IFERROR('Blocks A'!BX234-'Pre-1.095 (Hard Copy)'!BA220, 0)=0, " ", ('Blocks A'!BX234-'Pre-1.095 (Hard Copy)'!BA220))</f>
        <v> </v>
      </c>
      <c r="BB220" s="1014" t="str">
        <f>IF(IFERROR('Blocks A'!BY234-'Pre-1.095 (Hard Copy)'!BB220, 0)=0, " ", ('Blocks A'!BY234-'Pre-1.095 (Hard Copy)'!BB220))</f>
        <v>+48</v>
      </c>
      <c r="BC220" s="1015" t="str">
        <f>IF(IFERROR('Blocks A'!BZ234-'Pre-1.095 (Hard Copy)'!BC220, 0)=0, " ", ('Blocks A'!BZ234-'Pre-1.095 (Hard Copy)'!BC220))</f>
        <v>+0.0</v>
      </c>
      <c r="BD220" s="1014" t="str">
        <f>IF(IFERROR('Blocks A'!BV234-'Pre-1.095 (Hard Copy)'!BD220, 0)=0, " ", ('Blocks A'!BV234-'Pre-1.095 (Hard Copy)'!BD220))</f>
        <v> </v>
      </c>
      <c r="BE220" s="1014" t="str">
        <f>IF(IFERROR('Blocks A'!CB234-'Pre-1.095 (Hard Copy)'!BE220, 0)=0, " ", ('Blocks A'!CB234-'Pre-1.095 (Hard Copy)'!BE220))</f>
        <v>+50</v>
      </c>
      <c r="BF220" s="1014" t="str">
        <f>IF(IFERROR('Blocks A'!CC234-'Pre-1.095 (Hard Copy)'!BF220, 0)=0, " ", ('Blocks A'!CC234-'Pre-1.095 (Hard Copy)'!BF220))</f>
        <v>+7,778</v>
      </c>
      <c r="BG220" s="1016" t="str">
        <f>IF(IFERROR('Blocks A'!CD234-'Pre-1.095 (Hard Copy)'!BG220, 0)=0, " ", ('Blocks A'!CD234-'Pre-1.095 (Hard Copy)'!BG220))</f>
        <v>+0.0078</v>
      </c>
      <c r="BH220" s="1014" t="str">
        <f>IF(IFERROR('Blocks A'!CE234-'Pre-1.095 (Hard Copy)'!BH220, 0)=0, " ", ('Blocks A'!CE234-'Pre-1.095 (Hard Copy)'!BH220))</f>
        <v>+375</v>
      </c>
      <c r="BI220" s="1014" t="str">
        <f>IF(IFERROR('Blocks A'!CZ234-'Pre-1.095 (Hard Copy)'!BI220, 0)=0, " ", ('Blocks A'!CZ234-'Pre-1.095 (Hard Copy)'!BI220))</f>
        <v>+206</v>
      </c>
      <c r="BJ220" s="1014" t="str">
        <f>IF(IFERROR('Blocks A'!DA234-'Pre-1.095 (Hard Copy)'!BJ220, 0)=0, " ", ('Blocks A'!DA234-'Pre-1.095 (Hard Copy)'!BJ220))</f>
        <v>+125</v>
      </c>
      <c r="BK220" s="1014" t="str">
        <f>IF(IFERROR('Blocks A'!DB234-'Pre-1.095 (Hard Copy)'!BK220, 0)=0, " ", ('Blocks A'!DB234-'Pre-1.095 (Hard Copy)'!BK220))</f>
        <v>+75</v>
      </c>
      <c r="BL220" s="1014" t="str">
        <f>IF(IFERROR('Blocks A'!DC234-'Pre-1.095 (Hard Copy)'!BL220, 0)=0, " ", ('Blocks A'!DC234-'Pre-1.095 (Hard Copy)'!BL220))</f>
        <v> </v>
      </c>
      <c r="BM220" s="1014" t="str">
        <f>IF(IFERROR('Blocks A'!DD234-'Pre-1.095 (Hard Copy)'!BM220, 0)=0, " ", ('Blocks A'!DD234-'Pre-1.095 (Hard Copy)'!BM220))</f>
        <v> </v>
      </c>
      <c r="BN220" s="1014" t="str">
        <f>IF(IFERROR('Blocks A'!DE234-'Pre-1.095 (Hard Copy)'!BN220, 0)=0, " ", ('Blocks A'!DE234-'Pre-1.095 (Hard Copy)'!BN220))</f>
        <v> </v>
      </c>
      <c r="BO220" s="1014" t="str">
        <f>IF(IFERROR('Blocks A'!DF234-'Pre-1.095 (Hard Copy)'!BO220, 0)=0, " ", ('Blocks A'!DF234-'Pre-1.095 (Hard Copy)'!BO220))</f>
        <v> </v>
      </c>
      <c r="BP220" s="1014" t="str">
        <f>IF(IFERROR('Blocks A'!DG234-'Pre-1.095 (Hard Copy)'!BP220, 0)=0, " ", ('Blocks A'!DG234-'Pre-1.095 (Hard Copy)'!BP220))</f>
        <v> </v>
      </c>
      <c r="BQ220" s="1014" t="str">
        <f>IF(IFERROR('Blocks A'!DH234-'Pre-1.095 (Hard Copy)'!BQ220, 0)=0, " ", ('Blocks A'!DH234-'Pre-1.095 (Hard Copy)'!BQ220))</f>
        <v> </v>
      </c>
      <c r="BR220" s="1014" t="str">
        <f>IF(IFERROR('Blocks A'!DI234-'Pre-1.095 (Hard Copy)'!BR220, 0)=0, " ", ('Blocks A'!DI234-'Pre-1.095 (Hard Copy)'!BR220))</f>
        <v> </v>
      </c>
      <c r="BS220" s="1014" t="str">
        <f>IF(IFERROR('Blocks A'!DJ234-'Pre-1.095 (Hard Copy)'!BS220, 0)=0, " ", ('Blocks A'!DJ234-'Pre-1.095 (Hard Copy)'!BS220))</f>
        <v>+368</v>
      </c>
      <c r="BT220" s="1014" t="str">
        <f>IF(IFERROR('Blocks A'!DK234-'Pre-1.095 (Hard Copy)'!BT220, 0)=0, " ", ('Blocks A'!DK234-'Pre-1.095 (Hard Copy)'!BT220))</f>
        <v>+391</v>
      </c>
      <c r="BU220" s="1014" t="str">
        <f>IF(IFERROR('Blocks A'!DL234-'Pre-1.095 (Hard Copy)'!BU220, 0)=0, " ", ('Blocks A'!DL234-'Pre-1.095 (Hard Copy)'!BU220))</f>
        <v>+313</v>
      </c>
      <c r="BV220" s="1014" t="str">
        <f>IF(IFERROR('Blocks A'!DM234-'Pre-1.095 (Hard Copy)'!BV220, 0)=0, " ", ('Blocks A'!DM234-'Pre-1.095 (Hard Copy)'!BV220))</f>
        <v> </v>
      </c>
      <c r="BW220" s="1014" t="str">
        <f>IF(IFERROR('Blocks A'!DN234-'Pre-1.095 (Hard Copy)'!BW220, 0)=0, " ", ('Blocks A'!DN234-'Pre-1.095 (Hard Copy)'!BW220))</f>
        <v> </v>
      </c>
      <c r="BX220" s="1014" t="str">
        <f>IF(IFERROR('Blocks A'!DO234-'Pre-1.095 (Hard Copy)'!BX220, 0)=0, " ", ('Blocks A'!DO234-'Pre-1.095 (Hard Copy)'!BX220))</f>
        <v> </v>
      </c>
      <c r="BY220" s="1014" t="str">
        <f>IF(IFERROR('Blocks A'!DP234-'Pre-1.095 (Hard Copy)'!BY220, 0)=0, " ", ('Blocks A'!DP234-'Pre-1.095 (Hard Copy)'!BY220))</f>
        <v> </v>
      </c>
      <c r="BZ220" s="1014" t="str">
        <f>IF(IFERROR('Blocks A'!DQ234-'Pre-1.095 (Hard Copy)'!BZ220, 0)=0, " ", ('Blocks A'!DQ234-'Pre-1.095 (Hard Copy)'!BZ220))</f>
        <v> </v>
      </c>
      <c r="CA220" s="1014" t="str">
        <f>IF(IFERROR('Blocks A'!DR234-'Pre-1.095 (Hard Copy)'!CA220, 0)=0, " ", ('Blocks A'!DR234-'Pre-1.095 (Hard Copy)'!CA220))</f>
        <v> </v>
      </c>
      <c r="CB220" s="1014" t="str">
        <f>IF(IFERROR('Blocks A'!DS234-'Pre-1.095 (Hard Copy)'!CB220, 0)=0, " ", ('Blocks A'!DS234-'Pre-1.095 (Hard Copy)'!CB220))</f>
        <v> </v>
      </c>
      <c r="CC220" s="1014" t="str">
        <f>IF(IFERROR('Blocks A'!DT234-'Pre-1.095 (Hard Copy)'!CC220, 0)=0, " ", ('Blocks A'!DT234-'Pre-1.095 (Hard Copy)'!CC220))</f>
        <v>+406</v>
      </c>
      <c r="CD220" s="1014" t="str">
        <f>IF(IFERROR('Blocks A'!DU234-'Pre-1.095 (Hard Copy)'!CD220, 0)=0, " ", ('Blocks A'!DU234-'Pre-1.095 (Hard Copy)'!CD220))</f>
        <v>+1,071</v>
      </c>
      <c r="CE220" s="1014" t="str">
        <f>IF(IFERROR('Blocks A'!DX234-'Pre-1.095 (Hard Copy)'!CE220, 0)=0, " ", ('Blocks A'!DX234-'Pre-1.095 (Hard Copy)'!CE220))</f>
        <v>+1,577</v>
      </c>
      <c r="CF220" s="1014" t="str">
        <f>IF(IFERROR('Blocks A'!DY234-'Pre-1.095 (Hard Copy)'!CF220, 0)=0, " ", ('Blocks A'!DY234-'Pre-1.095 (Hard Copy)'!CF220))</f>
        <v>+245,256</v>
      </c>
      <c r="CG220" s="1016" t="str">
        <f>IF(IFERROR('Blocks A'!DZ234-'Pre-1.095 (Hard Copy)'!CG220, 0)=0, " ", ('Blocks A'!DZ234-'Pre-1.095 (Hard Copy)'!CG220))</f>
        <v>+0.2453</v>
      </c>
      <c r="CH220" s="1015" t="str">
        <f>IF(IFERROR('Blocks A'!DV234-'Pre-1.095 (Hard Copy)'!CH220, 0)=0, " ", ('Blocks A'!DV234-'Pre-1.095 (Hard Copy)'!CH220))</f>
        <v>+48.6</v>
      </c>
      <c r="CI220" s="1015" t="str">
        <f>IF(IFERROR('Blocks A'!DW234-'Pre-1.095 (Hard Copy)'!CI220, 0)=0, " ", ('Blocks A'!DW234-'Pre-1.095 (Hard Copy)'!CI220))</f>
        <v>+396.3</v>
      </c>
      <c r="CJ220" s="1014" t="str">
        <f>IF(IFERROR('Blocks A'!EA234-'Pre-1.095 (Hard Copy)'!CJ220, 0)=0, " ", ('Blocks A'!EA234-'Pre-1.095 (Hard Copy)'!CJ220))</f>
        <v>+1,627</v>
      </c>
      <c r="CK220" s="1017" t="str">
        <f>IF(IFERROR('Blocks A'!EB234-'Pre-1.095 (Hard Copy)'!CK220, 0)=0, " ", ('Blocks A'!EB234-'Pre-1.095 (Hard Copy)'!CK220))</f>
        <v>+27.11</v>
      </c>
      <c r="CL220" s="1017" t="str">
        <f>IF(IFERROR('Blocks A'!EC234-'Pre-1.095 (Hard Copy)'!CL220, 0)=0, " ", ('Blocks A'!EC234-'Pre-1.095 (Hard Copy)'!CL220))</f>
        <v>+0.45</v>
      </c>
      <c r="CM220" s="1017" t="str">
        <f>IF(IFERROR('Blocks A'!EH234-'Pre-1.095 (Hard Copy)'!CM220, 0)=0, " ", ('Blocks A'!EH234-'Pre-1.095 (Hard Copy)'!CM220))</f>
        <v>+0.02</v>
      </c>
      <c r="CN220" s="1014" t="str">
        <f>IF(IFERROR('Blocks A'!ED234-'Pre-1.095 (Hard Copy)'!CN220, 0)=0, " ", ('Blocks A'!ED234-'Pre-1.095 (Hard Copy)'!CN220))</f>
        <v>+253,034</v>
      </c>
      <c r="CO220" s="1017" t="str">
        <f>IF(IFERROR('Blocks A'!EE234-'Pre-1.095 (Hard Copy)'!CO220, 0)=0, " ", ('Blocks A'!EE234-'Pre-1.095 (Hard Copy)'!CO220))</f>
        <v>+253.03</v>
      </c>
      <c r="CP220" s="1017" t="str">
        <f>IF(IFERROR('Blocks A'!EF234-'Pre-1.095 (Hard Copy)'!CP220, 0)=0, " ", ('Blocks A'!EF234-'Pre-1.095 (Hard Copy)'!CP220))</f>
        <v>+0.25</v>
      </c>
      <c r="CQ220" s="1016" t="str">
        <f>IF(IFERROR('Blocks A'!EG234-'Pre-1.095 (Hard Copy)'!CQ220, 0)=0, " ", ('Blocks A'!EG234-'Pre-1.095 (Hard Copy)'!CQ220))</f>
        <v>+0.2530</v>
      </c>
      <c r="CR220" s="1018" t="s">
        <v>12</v>
      </c>
    </row>
    <row r="221">
      <c r="A221" s="988" t="s">
        <v>1090</v>
      </c>
      <c r="B221" s="1013" t="s">
        <v>1046</v>
      </c>
      <c r="C221" s="969" t="s">
        <v>885</v>
      </c>
      <c r="D221" s="969">
        <v>1.0</v>
      </c>
      <c r="E221" s="969">
        <v>1.0</v>
      </c>
      <c r="F221" s="969">
        <v>1.0</v>
      </c>
      <c r="G221" s="1014" t="str">
        <f>IF(IFERROR('Blocks A'!G235-'Pre-1.095 (Hard Copy)'!G221, 0)=0, " ", ('Blocks A'!G235-'Pre-1.095 (Hard Copy)'!G221))</f>
        <v> </v>
      </c>
      <c r="H221" s="1014" t="str">
        <f>IF(IFERROR('Blocks A'!H235-'Pre-1.095 (Hard Copy)'!H221, 0)=0, " ", ('Blocks A'!H235-'Pre-1.095 (Hard Copy)'!H221))</f>
        <v> </v>
      </c>
      <c r="I221" s="1014" t="str">
        <f>IF(IFERROR('Blocks A'!I235-'Pre-1.095 (Hard Copy)'!I221, 0)=0, " ", ('Blocks A'!I235-'Pre-1.095 (Hard Copy)'!I221))</f>
        <v> </v>
      </c>
      <c r="J221" s="1014" t="str">
        <f>IF(IFERROR('Blocks A'!J235-'Pre-1.095 (Hard Copy)'!J221, 0)=0, " ", ('Blocks A'!J235-'Pre-1.095 (Hard Copy)'!J221))</f>
        <v> </v>
      </c>
      <c r="K221" s="1014" t="str">
        <f>IF(IFERROR('Blocks A'!K235-'Pre-1.095 (Hard Copy)'!K221, 0)=0, " ", ('Blocks A'!K235-'Pre-1.095 (Hard Copy)'!K221))</f>
        <v> </v>
      </c>
      <c r="L221" s="1014" t="str">
        <f>IF(IFERROR('Blocks A'!L235-'Pre-1.095 (Hard Copy)'!L221, 0)=0, " ", ('Blocks A'!L235-'Pre-1.095 (Hard Copy)'!L221))</f>
        <v> </v>
      </c>
      <c r="M221" s="1014" t="str">
        <f>IF(IFERROR('Blocks A'!N235-'Pre-1.095 (Hard Copy)'!M221, 0)=0, " ", ('Blocks A'!N235-'Pre-1.095 (Hard Copy)'!M221))</f>
        <v> </v>
      </c>
      <c r="N221" s="1014" t="str">
        <f>IF(IFERROR('Blocks A'!O235-'Pre-1.095 (Hard Copy)'!N221, 0)=0, " ", ('Blocks A'!O235-'Pre-1.095 (Hard Copy)'!N221))</f>
        <v> </v>
      </c>
      <c r="O221" s="1014" t="str">
        <f>IF(IFERROR('Blocks A'!P235-'Pre-1.095 (Hard Copy)'!O221, 0)=0, " ", ('Blocks A'!P235-'Pre-1.095 (Hard Copy)'!O221))</f>
        <v> </v>
      </c>
      <c r="P221" s="1014" t="str">
        <f>IF(IFERROR('Blocks A'!Q235-'Pre-1.095 (Hard Copy)'!P221, 0)=0, " ", ('Blocks A'!Q235-'Pre-1.095 (Hard Copy)'!P221))</f>
        <v> </v>
      </c>
      <c r="Q221" s="1014" t="str">
        <f>IF(IFERROR('Blocks A'!R235-'Pre-1.095 (Hard Copy)'!Q221, 0)=0, " ", ('Blocks A'!R235-'Pre-1.095 (Hard Copy)'!Q221))</f>
        <v> </v>
      </c>
      <c r="R221" s="1014" t="str">
        <f>IF(IFERROR('Blocks A'!S235-'Pre-1.095 (Hard Copy)'!R221, 0)=0, " ", ('Blocks A'!S235-'Pre-1.095 (Hard Copy)'!R221))</f>
        <v> </v>
      </c>
      <c r="S221" s="1014" t="str">
        <f>IF(IFERROR('Blocks A'!T235-'Pre-1.095 (Hard Copy)'!S221, 0)=0, " ", ('Blocks A'!T235-'Pre-1.095 (Hard Copy)'!S221))</f>
        <v> </v>
      </c>
      <c r="T221" s="1014" t="str">
        <f>IF(IFERROR('Blocks A'!M235-'Pre-1.095 (Hard Copy)'!T221, 0)=0, " ", ('Blocks A'!M235-'Pre-1.095 (Hard Copy)'!T221))</f>
        <v> </v>
      </c>
      <c r="U221" s="1014" t="str">
        <f>IF(IFERROR('Blocks A'!U235-'Pre-1.095 (Hard Copy)'!U221, 0)=0, " ", ('Blocks A'!U235-'Pre-1.095 (Hard Copy)'!U221))</f>
        <v> </v>
      </c>
      <c r="V221" s="1014" t="str">
        <f>IF(IFERROR('Blocks A'!V235-'Pre-1.095 (Hard Copy)'!V221, 0)=0, " ", ('Blocks A'!V235-'Pre-1.095 (Hard Copy)'!V221))</f>
        <v> </v>
      </c>
      <c r="W221" s="1014" t="str">
        <f>IF(IFERROR('Blocks A'!W235-'Pre-1.095 (Hard Copy)'!W221, 0)=0, " ", ('Blocks A'!W235-'Pre-1.095 (Hard Copy)'!W221))</f>
        <v> </v>
      </c>
      <c r="X221" s="1014" t="str">
        <f>IF(IFERROR('Blocks A'!X235-'Pre-1.095 (Hard Copy)'!X221, 0)=0, " ", ('Blocks A'!X235-'Pre-1.095 (Hard Copy)'!X221))</f>
        <v> </v>
      </c>
      <c r="Y221" s="1014" t="str">
        <f>IF(IFERROR('Blocks A'!AC235-'Pre-1.095 (Hard Copy)'!Y221, 0)=0, " ", ('Blocks A'!AC235-'Pre-1.095 (Hard Copy)'!Y221))</f>
        <v> </v>
      </c>
      <c r="Z221" s="1014" t="str">
        <f>IF(IFERROR('Blocks A'!Y235-'Pre-1.095 (Hard Copy)'!Z221, 0)=0, " ", ('Blocks A'!Y235-'Pre-1.095 (Hard Copy)'!Z221))</f>
        <v> </v>
      </c>
      <c r="AA221" s="1014" t="str">
        <f>IF(IFERROR('Blocks A'!Z235-'Pre-1.095 (Hard Copy)'!AA221, 0)=0, " ", ('Blocks A'!Z235-'Pre-1.095 (Hard Copy)'!AA221))</f>
        <v> </v>
      </c>
      <c r="AB221" s="1014" t="str">
        <f>IF(IFERROR('Blocks A'!AA235-'Pre-1.095 (Hard Copy)'!AB221, 0)=0, " ", ('Blocks A'!AA235-'Pre-1.095 (Hard Copy)'!AB221))</f>
        <v> </v>
      </c>
      <c r="AC221" s="1014" t="str">
        <f>IF(IFERROR('Blocks A'!AB235-'Pre-1.095 (Hard Copy)'!AC221, 0)=0, " ", ('Blocks A'!AB235-'Pre-1.095 (Hard Copy)'!AC221))</f>
        <v> </v>
      </c>
      <c r="AD221" s="1014" t="str">
        <f>IF(IFERROR('Blocks A'!AY235-'Pre-1.095 (Hard Copy)'!AD221, 0)=0, " ", ('Blocks A'!AY235-'Pre-1.095 (Hard Copy)'!AD221))</f>
        <v> </v>
      </c>
      <c r="AE221" s="1014" t="str">
        <f>IF(IFERROR('Blocks A'!AZ235-'Pre-1.095 (Hard Copy)'!AE221, 0)=0, " ", ('Blocks A'!AZ235-'Pre-1.095 (Hard Copy)'!AE221))</f>
        <v> </v>
      </c>
      <c r="AF221" s="1014" t="str">
        <f>IF(IFERROR('Blocks A'!BA235-'Pre-1.095 (Hard Copy)'!AF221, 0)=0, " ", ('Blocks A'!BA235-'Pre-1.095 (Hard Copy)'!AF221))</f>
        <v> </v>
      </c>
      <c r="AG221" s="1014" t="str">
        <f>IF(IFERROR('Blocks A'!BB235-'Pre-1.095 (Hard Copy)'!AG221, 0)=0, " ", ('Blocks A'!BB235-'Pre-1.095 (Hard Copy)'!AG221))</f>
        <v> </v>
      </c>
      <c r="AH221" s="1014" t="str">
        <f>IF(IFERROR('Blocks A'!BC235-'Pre-1.095 (Hard Copy)'!AH221, 0)=0, " ", ('Blocks A'!BC235-'Pre-1.095 (Hard Copy)'!AH221))</f>
        <v> </v>
      </c>
      <c r="AI221" s="1014" t="str">
        <f>IF(IFERROR('Blocks A'!BJ235-'Pre-1.095 (Hard Copy)'!AI221, 0)=0, " ", ('Blocks A'!BJ235-'Pre-1.095 (Hard Copy)'!AI221))</f>
        <v> </v>
      </c>
      <c r="AJ221" s="1014" t="str">
        <f>IF(IFERROR('Blocks A'!BD235-'Pre-1.095 (Hard Copy)'!AJ221, 0)=0, " ", ('Blocks A'!BD235-'Pre-1.095 (Hard Copy)'!AJ221))</f>
        <v> </v>
      </c>
      <c r="AK221" s="1014" t="str">
        <f>IF(IFERROR('Blocks A'!BE235-'Pre-1.095 (Hard Copy)'!AK221, 0)=0, " ", ('Blocks A'!BE235-'Pre-1.095 (Hard Copy)'!AK221))</f>
        <v> </v>
      </c>
      <c r="AL221" s="1014" t="str">
        <f>IF(IFERROR('Blocks A'!BF235-'Pre-1.095 (Hard Copy)'!AL221, 0)=0, " ", ('Blocks A'!BF235-'Pre-1.095 (Hard Copy)'!AL221))</f>
        <v> </v>
      </c>
      <c r="AM221" s="1014" t="str">
        <f>IF(IFERROR('Blocks A'!BG235-'Pre-1.095 (Hard Copy)'!AM221, 0)=0, " ", ('Blocks A'!BG235-'Pre-1.095 (Hard Copy)'!AM221))</f>
        <v> </v>
      </c>
      <c r="AN221" s="1014" t="str">
        <f>IF(IFERROR('Blocks A'!BH235-'Pre-1.095 (Hard Copy)'!AN221, 0)=0, " ", ('Blocks A'!BH235-'Pre-1.095 (Hard Copy)'!AN221))</f>
        <v> </v>
      </c>
      <c r="AO221" s="1014" t="str">
        <f>IF(IFERROR('Blocks A'!BI235-'Pre-1.095 (Hard Copy)'!AO221, 0)=0, " ", ('Blocks A'!BI235-'Pre-1.095 (Hard Copy)'!AO221))</f>
        <v> </v>
      </c>
      <c r="AP221" s="1014" t="str">
        <f>IF(IFERROR('Blocks A'!BK235-'Pre-1.095 (Hard Copy)'!AP221, 0)=0, " ", ('Blocks A'!BK235-'Pre-1.095 (Hard Copy)'!AP221))</f>
        <v> </v>
      </c>
      <c r="AQ221" s="1014" t="str">
        <f>IF(IFERROR('Blocks A'!BL235-'Pre-1.095 (Hard Copy)'!AQ221, 0)=0, " ", ('Blocks A'!BL235-'Pre-1.095 (Hard Copy)'!AQ221))</f>
        <v> </v>
      </c>
      <c r="AR221" s="1014" t="str">
        <f>IF(IFERROR('Blocks A'!BM235-'Pre-1.095 (Hard Copy)'!AR221, 0)=0, " ", ('Blocks A'!BM235-'Pre-1.095 (Hard Copy)'!AR221))</f>
        <v> </v>
      </c>
      <c r="AS221" s="1014" t="str">
        <f>IF(IFERROR('Blocks A'!BO235-'Pre-1.095 (Hard Copy)'!AS221, 0)=0, " ", ('Blocks A'!BO235-'Pre-1.095 (Hard Copy)'!AS221))</f>
        <v> </v>
      </c>
      <c r="AT221" s="1014" t="str">
        <f>IF(IFERROR('Blocks A'!BP235-'Pre-1.095 (Hard Copy)'!AT221, 0)=0, " ", ('Blocks A'!BP235-'Pre-1.095 (Hard Copy)'!AT221))</f>
        <v> </v>
      </c>
      <c r="AU221" s="1014" t="str">
        <f>IF(IFERROR('Blocks A'!BQ235-'Pre-1.095 (Hard Copy)'!AU221, 0)=0, " ", ('Blocks A'!BQ235-'Pre-1.095 (Hard Copy)'!AU221))</f>
        <v> </v>
      </c>
      <c r="AV221" s="1014" t="str">
        <f>IF(IFERROR('Blocks A'!BR235-'Pre-1.095 (Hard Copy)'!AV221, 0)=0, " ", ('Blocks A'!BR235-'Pre-1.095 (Hard Copy)'!AV221))</f>
        <v> </v>
      </c>
      <c r="AW221" s="1014" t="str">
        <f>IF(IFERROR('Blocks A'!BS235-'Pre-1.095 (Hard Copy)'!AW221, 0)=0, " ", ('Blocks A'!BS235-'Pre-1.095 (Hard Copy)'!AW221))</f>
        <v> </v>
      </c>
      <c r="AX221" s="1014" t="str">
        <f>IF(IFERROR('Blocks A'!BT235-'Pre-1.095 (Hard Copy)'!AX221, 0)=0, " ", ('Blocks A'!BT235-'Pre-1.095 (Hard Copy)'!AX221))</f>
        <v> </v>
      </c>
      <c r="AY221" s="1014" t="str">
        <f>IF(IFERROR('Blocks A'!BU235-'Pre-1.095 (Hard Copy)'!AY221, 0)=0, " ", ('Blocks A'!BU235-'Pre-1.095 (Hard Copy)'!AY221))</f>
        <v> </v>
      </c>
      <c r="AZ221" s="1014" t="str">
        <f>IF(IFERROR('Blocks A'!BW235-'Pre-1.095 (Hard Copy)'!AZ221, 0)=0, " ", ('Blocks A'!BW235-'Pre-1.095 (Hard Copy)'!AZ221))</f>
        <v> </v>
      </c>
      <c r="BA221" s="1014" t="str">
        <f>IF(IFERROR('Blocks A'!BX235-'Pre-1.095 (Hard Copy)'!BA221, 0)=0, " ", ('Blocks A'!BX235-'Pre-1.095 (Hard Copy)'!BA221))</f>
        <v> </v>
      </c>
      <c r="BB221" s="1014" t="str">
        <f>IF(IFERROR('Blocks A'!BY235-'Pre-1.095 (Hard Copy)'!BB221, 0)=0, " ", ('Blocks A'!BY235-'Pre-1.095 (Hard Copy)'!BB221))</f>
        <v> </v>
      </c>
      <c r="BC221" s="1015" t="str">
        <f>IF(IFERROR('Blocks A'!BZ235-'Pre-1.095 (Hard Copy)'!BC221, 0)=0, " ", ('Blocks A'!BZ235-'Pre-1.095 (Hard Copy)'!BC221))</f>
        <v> </v>
      </c>
      <c r="BD221" s="1014" t="str">
        <f>IF(IFERROR('Blocks A'!BV235-'Pre-1.095 (Hard Copy)'!BD221, 0)=0, " ", ('Blocks A'!BV235-'Pre-1.095 (Hard Copy)'!BD221))</f>
        <v> </v>
      </c>
      <c r="BE221" s="1014" t="str">
        <f>IF(IFERROR('Blocks A'!CB235-'Pre-1.095 (Hard Copy)'!BE221, 0)=0, " ", ('Blocks A'!CB235-'Pre-1.095 (Hard Copy)'!BE221))</f>
        <v> </v>
      </c>
      <c r="BF221" s="1014" t="str">
        <f>IF(IFERROR('Blocks A'!CC235-'Pre-1.095 (Hard Copy)'!BF221, 0)=0, " ", ('Blocks A'!CC235-'Pre-1.095 (Hard Copy)'!BF221))</f>
        <v>-0</v>
      </c>
      <c r="BG221" s="1016" t="str">
        <f>IF(IFERROR('Blocks A'!CD235-'Pre-1.095 (Hard Copy)'!BG221, 0)=0, " ", ('Blocks A'!CD235-'Pre-1.095 (Hard Copy)'!BG221))</f>
        <v>-0.0000</v>
      </c>
      <c r="BH221" s="1014" t="str">
        <f>IF(IFERROR('Blocks A'!CE235-'Pre-1.095 (Hard Copy)'!BH221, 0)=0, " ", ('Blocks A'!CE235-'Pre-1.095 (Hard Copy)'!BH221))</f>
        <v> </v>
      </c>
      <c r="BI221" s="1014" t="str">
        <f>IF(IFERROR('Blocks A'!CZ235-'Pre-1.095 (Hard Copy)'!BI221, 0)=0, " ", ('Blocks A'!CZ235-'Pre-1.095 (Hard Copy)'!BI221))</f>
        <v>-1</v>
      </c>
      <c r="BJ221" s="1014" t="str">
        <f>IF(IFERROR('Blocks A'!DA235-'Pre-1.095 (Hard Copy)'!BJ221, 0)=0, " ", ('Blocks A'!DA235-'Pre-1.095 (Hard Copy)'!BJ221))</f>
        <v> </v>
      </c>
      <c r="BK221" s="1014" t="str">
        <f>IF(IFERROR('Blocks A'!DB235-'Pre-1.095 (Hard Copy)'!BK221, 0)=0, " ", ('Blocks A'!DB235-'Pre-1.095 (Hard Copy)'!BK221))</f>
        <v> </v>
      </c>
      <c r="BL221" s="1014" t="str">
        <f>IF(IFERROR('Blocks A'!DC235-'Pre-1.095 (Hard Copy)'!BL221, 0)=0, " ", ('Blocks A'!DC235-'Pre-1.095 (Hard Copy)'!BL221))</f>
        <v> </v>
      </c>
      <c r="BM221" s="1014" t="str">
        <f>IF(IFERROR('Blocks A'!DD235-'Pre-1.095 (Hard Copy)'!BM221, 0)=0, " ", ('Blocks A'!DD235-'Pre-1.095 (Hard Copy)'!BM221))</f>
        <v> </v>
      </c>
      <c r="BN221" s="1014" t="str">
        <f>IF(IFERROR('Blocks A'!DE235-'Pre-1.095 (Hard Copy)'!BN221, 0)=0, " ", ('Blocks A'!DE235-'Pre-1.095 (Hard Copy)'!BN221))</f>
        <v> </v>
      </c>
      <c r="BO221" s="1014" t="str">
        <f>IF(IFERROR('Blocks A'!DF235-'Pre-1.095 (Hard Copy)'!BO221, 0)=0, " ", ('Blocks A'!DF235-'Pre-1.095 (Hard Copy)'!BO221))</f>
        <v> </v>
      </c>
      <c r="BP221" s="1014" t="str">
        <f>IF(IFERROR('Blocks A'!DG235-'Pre-1.095 (Hard Copy)'!BP221, 0)=0, " ", ('Blocks A'!DG235-'Pre-1.095 (Hard Copy)'!BP221))</f>
        <v> </v>
      </c>
      <c r="BQ221" s="1014" t="str">
        <f>IF(IFERROR('Blocks A'!DH235-'Pre-1.095 (Hard Copy)'!BQ221, 0)=0, " ", ('Blocks A'!DH235-'Pre-1.095 (Hard Copy)'!BQ221))</f>
        <v> </v>
      </c>
      <c r="BR221" s="1014" t="str">
        <f>IF(IFERROR('Blocks A'!DI235-'Pre-1.095 (Hard Copy)'!BR221, 0)=0, " ", ('Blocks A'!DI235-'Pre-1.095 (Hard Copy)'!BR221))</f>
        <v> </v>
      </c>
      <c r="BS221" s="1014" t="str">
        <f>IF(IFERROR('Blocks A'!DJ235-'Pre-1.095 (Hard Copy)'!BS221, 0)=0, " ", ('Blocks A'!DJ235-'Pre-1.095 (Hard Copy)'!BS221))</f>
        <v>-2</v>
      </c>
      <c r="BT221" s="1014" t="str">
        <f>IF(IFERROR('Blocks A'!DK235-'Pre-1.095 (Hard Copy)'!BT221, 0)=0, " ", ('Blocks A'!DK235-'Pre-1.095 (Hard Copy)'!BT221))</f>
        <v> </v>
      </c>
      <c r="BU221" s="1014" t="str">
        <f>IF(IFERROR('Blocks A'!DL235-'Pre-1.095 (Hard Copy)'!BU221, 0)=0, " ", ('Blocks A'!DL235-'Pre-1.095 (Hard Copy)'!BU221))</f>
        <v> </v>
      </c>
      <c r="BV221" s="1014" t="str">
        <f>IF(IFERROR('Blocks A'!DM235-'Pre-1.095 (Hard Copy)'!BV221, 0)=0, " ", ('Blocks A'!DM235-'Pre-1.095 (Hard Copy)'!BV221))</f>
        <v> </v>
      </c>
      <c r="BW221" s="1014" t="str">
        <f>IF(IFERROR('Blocks A'!DN235-'Pre-1.095 (Hard Copy)'!BW221, 0)=0, " ", ('Blocks A'!DN235-'Pre-1.095 (Hard Copy)'!BW221))</f>
        <v> </v>
      </c>
      <c r="BX221" s="1014" t="str">
        <f>IF(IFERROR('Blocks A'!DO235-'Pre-1.095 (Hard Copy)'!BX221, 0)=0, " ", ('Blocks A'!DO235-'Pre-1.095 (Hard Copy)'!BX221))</f>
        <v> </v>
      </c>
      <c r="BY221" s="1014" t="str">
        <f>IF(IFERROR('Blocks A'!DP235-'Pre-1.095 (Hard Copy)'!BY221, 0)=0, " ", ('Blocks A'!DP235-'Pre-1.095 (Hard Copy)'!BY221))</f>
        <v> </v>
      </c>
      <c r="BZ221" s="1014" t="str">
        <f>IF(IFERROR('Blocks A'!DQ235-'Pre-1.095 (Hard Copy)'!BZ221, 0)=0, " ", ('Blocks A'!DQ235-'Pre-1.095 (Hard Copy)'!BZ221))</f>
        <v> </v>
      </c>
      <c r="CA221" s="1014" t="str">
        <f>IF(IFERROR('Blocks A'!DR235-'Pre-1.095 (Hard Copy)'!CA221, 0)=0, " ", ('Blocks A'!DR235-'Pre-1.095 (Hard Copy)'!CA221))</f>
        <v> </v>
      </c>
      <c r="CB221" s="1014" t="str">
        <f>IF(IFERROR('Blocks A'!DS235-'Pre-1.095 (Hard Copy)'!CB221, 0)=0, " ", ('Blocks A'!DS235-'Pre-1.095 (Hard Copy)'!CB221))</f>
        <v> </v>
      </c>
      <c r="CC221" s="1014" t="str">
        <f>IF(IFERROR('Blocks A'!DT235-'Pre-1.095 (Hard Copy)'!CC221, 0)=0, " ", ('Blocks A'!DT235-'Pre-1.095 (Hard Copy)'!CC221))</f>
        <v>-1</v>
      </c>
      <c r="CD221" s="1014" t="str">
        <f>IF(IFERROR('Blocks A'!DU235-'Pre-1.095 (Hard Copy)'!CD221, 0)=0, " ", ('Blocks A'!DU235-'Pre-1.095 (Hard Copy)'!CD221))</f>
        <v>-2</v>
      </c>
      <c r="CE221" s="1014" t="str">
        <f>IF(IFERROR('Blocks A'!DX235-'Pre-1.095 (Hard Copy)'!CE221, 0)=0, " ", ('Blocks A'!DX235-'Pre-1.095 (Hard Copy)'!CE221))</f>
        <v>-0</v>
      </c>
      <c r="CF221" s="1014" t="str">
        <f>IF(IFERROR('Blocks A'!DY235-'Pre-1.095 (Hard Copy)'!CF221, 0)=0, " ", ('Blocks A'!DY235-'Pre-1.095 (Hard Copy)'!CF221))</f>
        <v>-11</v>
      </c>
      <c r="CG221" s="1016" t="str">
        <f>IF(IFERROR('Blocks A'!DZ235-'Pre-1.095 (Hard Copy)'!CG221, 0)=0, " ", ('Blocks A'!DZ235-'Pre-1.095 (Hard Copy)'!CG221))</f>
        <v>-0.0000</v>
      </c>
      <c r="CH221" s="1015" t="str">
        <f>IF(IFERROR('Blocks A'!DV235-'Pre-1.095 (Hard Copy)'!CH221, 0)=0, " ", ('Blocks A'!DV235-'Pre-1.095 (Hard Copy)'!CH221))</f>
        <v>-0.1</v>
      </c>
      <c r="CI221" s="1015" t="str">
        <f>IF(IFERROR('Blocks A'!DW235-'Pre-1.095 (Hard Copy)'!CI221, 0)=0, " ", ('Blocks A'!DW235-'Pre-1.095 (Hard Copy)'!CI221))</f>
        <v>-0.7</v>
      </c>
      <c r="CJ221" s="1014" t="str">
        <f>IF(IFERROR('Blocks A'!EA235-'Pre-1.095 (Hard Copy)'!CJ221, 0)=0, " ", ('Blocks A'!EA235-'Pre-1.095 (Hard Copy)'!CJ221))</f>
        <v>-0</v>
      </c>
      <c r="CK221" s="1017" t="str">
        <f>IF(IFERROR('Blocks A'!EB235-'Pre-1.095 (Hard Copy)'!CK221, 0)=0, " ", ('Blocks A'!EB235-'Pre-1.095 (Hard Copy)'!CK221))</f>
        <v>-0.00</v>
      </c>
      <c r="CL221" s="1017" t="str">
        <f>IF(IFERROR('Blocks A'!EC235-'Pre-1.095 (Hard Copy)'!CL221, 0)=0, " ", ('Blocks A'!EC235-'Pre-1.095 (Hard Copy)'!CL221))</f>
        <v>-0.00</v>
      </c>
      <c r="CM221" s="1017" t="str">
        <f>IF(IFERROR('Blocks A'!EH235-'Pre-1.095 (Hard Copy)'!CM221, 0)=0, " ", ('Blocks A'!EH235-'Pre-1.095 (Hard Copy)'!CM221))</f>
        <v>-0.00</v>
      </c>
      <c r="CN221" s="1014" t="str">
        <f>IF(IFERROR('Blocks A'!ED235-'Pre-1.095 (Hard Copy)'!CN221, 0)=0, " ", ('Blocks A'!ED235-'Pre-1.095 (Hard Copy)'!CN221))</f>
        <v>-11</v>
      </c>
      <c r="CO221" s="1017" t="str">
        <f>IF(IFERROR('Blocks A'!EE235-'Pre-1.095 (Hard Copy)'!CO221, 0)=0, " ", ('Blocks A'!EE235-'Pre-1.095 (Hard Copy)'!CO221))</f>
        <v>-0.01</v>
      </c>
      <c r="CP221" s="1017" t="str">
        <f>IF(IFERROR('Blocks A'!EF235-'Pre-1.095 (Hard Copy)'!CP221, 0)=0, " ", ('Blocks A'!EF235-'Pre-1.095 (Hard Copy)'!CP221))</f>
        <v>-0.00</v>
      </c>
      <c r="CQ221" s="1016" t="str">
        <f>IF(IFERROR('Blocks A'!EG235-'Pre-1.095 (Hard Copy)'!CQ221, 0)=0, " ", ('Blocks A'!EG235-'Pre-1.095 (Hard Copy)'!CQ221))</f>
        <v>-0.0000</v>
      </c>
      <c r="CR221" s="1018" t="s">
        <v>12</v>
      </c>
    </row>
    <row r="222">
      <c r="B222" s="1013" t="s">
        <v>1047</v>
      </c>
      <c r="C222" s="969" t="s">
        <v>885</v>
      </c>
      <c r="D222" s="969">
        <v>1.0</v>
      </c>
      <c r="E222" s="969">
        <v>1.0</v>
      </c>
      <c r="F222" s="969">
        <v>1.0</v>
      </c>
      <c r="G222" s="1014" t="str">
        <f>IF(IFERROR('Blocks A'!G236-'Pre-1.095 (Hard Copy)'!G222, 0)=0, " ", ('Blocks A'!G236-'Pre-1.095 (Hard Copy)'!G222))</f>
        <v> </v>
      </c>
      <c r="H222" s="1014" t="str">
        <f>IF(IFERROR('Blocks A'!H236-'Pre-1.095 (Hard Copy)'!H222, 0)=0, " ", ('Blocks A'!H236-'Pre-1.095 (Hard Copy)'!H222))</f>
        <v> </v>
      </c>
      <c r="I222" s="1014" t="str">
        <f>IF(IFERROR('Blocks A'!I236-'Pre-1.095 (Hard Copy)'!I222, 0)=0, " ", ('Blocks A'!I236-'Pre-1.095 (Hard Copy)'!I222))</f>
        <v> </v>
      </c>
      <c r="J222" s="1014" t="str">
        <f>IF(IFERROR('Blocks A'!J236-'Pre-1.095 (Hard Copy)'!J222, 0)=0, " ", ('Blocks A'!J236-'Pre-1.095 (Hard Copy)'!J222))</f>
        <v> </v>
      </c>
      <c r="K222" s="1014" t="str">
        <f>IF(IFERROR('Blocks A'!K236-'Pre-1.095 (Hard Copy)'!K222, 0)=0, " ", ('Blocks A'!K236-'Pre-1.095 (Hard Copy)'!K222))</f>
        <v> </v>
      </c>
      <c r="L222" s="1014" t="str">
        <f>IF(IFERROR('Blocks A'!L236-'Pre-1.095 (Hard Copy)'!L222, 0)=0, " ", ('Blocks A'!L236-'Pre-1.095 (Hard Copy)'!L222))</f>
        <v> </v>
      </c>
      <c r="M222" s="1014" t="str">
        <f>IF(IFERROR('Blocks A'!N236-'Pre-1.095 (Hard Copy)'!M222, 0)=0, " ", ('Blocks A'!N236-'Pre-1.095 (Hard Copy)'!M222))</f>
        <v> </v>
      </c>
      <c r="N222" s="1014" t="str">
        <f>IF(IFERROR('Blocks A'!O236-'Pre-1.095 (Hard Copy)'!N222, 0)=0, " ", ('Blocks A'!O236-'Pre-1.095 (Hard Copy)'!N222))</f>
        <v> </v>
      </c>
      <c r="O222" s="1014" t="str">
        <f>IF(IFERROR('Blocks A'!P236-'Pre-1.095 (Hard Copy)'!O222, 0)=0, " ", ('Blocks A'!P236-'Pre-1.095 (Hard Copy)'!O222))</f>
        <v> </v>
      </c>
      <c r="P222" s="1014" t="str">
        <f>IF(IFERROR('Blocks A'!Q236-'Pre-1.095 (Hard Copy)'!P222, 0)=0, " ", ('Blocks A'!Q236-'Pre-1.095 (Hard Copy)'!P222))</f>
        <v> </v>
      </c>
      <c r="Q222" s="1014" t="str">
        <f>IF(IFERROR('Blocks A'!R236-'Pre-1.095 (Hard Copy)'!Q222, 0)=0, " ", ('Blocks A'!R236-'Pre-1.095 (Hard Copy)'!Q222))</f>
        <v> </v>
      </c>
      <c r="R222" s="1014" t="str">
        <f>IF(IFERROR('Blocks A'!S236-'Pre-1.095 (Hard Copy)'!R222, 0)=0, " ", ('Blocks A'!S236-'Pre-1.095 (Hard Copy)'!R222))</f>
        <v> </v>
      </c>
      <c r="S222" s="1014" t="str">
        <f>IF(IFERROR('Blocks A'!T236-'Pre-1.095 (Hard Copy)'!S222, 0)=0, " ", ('Blocks A'!T236-'Pre-1.095 (Hard Copy)'!S222))</f>
        <v> </v>
      </c>
      <c r="T222" s="1014" t="str">
        <f>IF(IFERROR('Blocks A'!M236-'Pre-1.095 (Hard Copy)'!T222, 0)=0, " ", ('Blocks A'!M236-'Pre-1.095 (Hard Copy)'!T222))</f>
        <v> </v>
      </c>
      <c r="U222" s="1014" t="str">
        <f>IF(IFERROR('Blocks A'!U236-'Pre-1.095 (Hard Copy)'!U222, 0)=0, " ", ('Blocks A'!U236-'Pre-1.095 (Hard Copy)'!U222))</f>
        <v> </v>
      </c>
      <c r="V222" s="1014" t="str">
        <f>IF(IFERROR('Blocks A'!V236-'Pre-1.095 (Hard Copy)'!V222, 0)=0, " ", ('Blocks A'!V236-'Pre-1.095 (Hard Copy)'!V222))</f>
        <v> </v>
      </c>
      <c r="W222" s="1014" t="str">
        <f>IF(IFERROR('Blocks A'!W236-'Pre-1.095 (Hard Copy)'!W222, 0)=0, " ", ('Blocks A'!W236-'Pre-1.095 (Hard Copy)'!W222))</f>
        <v> </v>
      </c>
      <c r="X222" s="1014" t="str">
        <f>IF(IFERROR('Blocks A'!X236-'Pre-1.095 (Hard Copy)'!X222, 0)=0, " ", ('Blocks A'!X236-'Pre-1.095 (Hard Copy)'!X222))</f>
        <v> </v>
      </c>
      <c r="Y222" s="1014" t="str">
        <f>IF(IFERROR('Blocks A'!AC236-'Pre-1.095 (Hard Copy)'!Y222, 0)=0, " ", ('Blocks A'!AC236-'Pre-1.095 (Hard Copy)'!Y222))</f>
        <v> </v>
      </c>
      <c r="Z222" s="1014" t="str">
        <f>IF(IFERROR('Blocks A'!Y236-'Pre-1.095 (Hard Copy)'!Z222, 0)=0, " ", ('Blocks A'!Y236-'Pre-1.095 (Hard Copy)'!Z222))</f>
        <v> </v>
      </c>
      <c r="AA222" s="1014" t="str">
        <f>IF(IFERROR('Blocks A'!Z236-'Pre-1.095 (Hard Copy)'!AA222, 0)=0, " ", ('Blocks A'!Z236-'Pre-1.095 (Hard Copy)'!AA222))</f>
        <v> </v>
      </c>
      <c r="AB222" s="1014" t="str">
        <f>IF(IFERROR('Blocks A'!AA236-'Pre-1.095 (Hard Copy)'!AB222, 0)=0, " ", ('Blocks A'!AA236-'Pre-1.095 (Hard Copy)'!AB222))</f>
        <v> </v>
      </c>
      <c r="AC222" s="1014" t="str">
        <f>IF(IFERROR('Blocks A'!AB236-'Pre-1.095 (Hard Copy)'!AC222, 0)=0, " ", ('Blocks A'!AB236-'Pre-1.095 (Hard Copy)'!AC222))</f>
        <v> </v>
      </c>
      <c r="AD222" s="1014" t="str">
        <f>IF(IFERROR('Blocks A'!AY236-'Pre-1.095 (Hard Copy)'!AD222, 0)=0, " ", ('Blocks A'!AY236-'Pre-1.095 (Hard Copy)'!AD222))</f>
        <v> </v>
      </c>
      <c r="AE222" s="1014" t="str">
        <f>IF(IFERROR('Blocks A'!AZ236-'Pre-1.095 (Hard Copy)'!AE222, 0)=0, " ", ('Blocks A'!AZ236-'Pre-1.095 (Hard Copy)'!AE222))</f>
        <v> </v>
      </c>
      <c r="AF222" s="1014" t="str">
        <f>IF(IFERROR('Blocks A'!BA236-'Pre-1.095 (Hard Copy)'!AF222, 0)=0, " ", ('Blocks A'!BA236-'Pre-1.095 (Hard Copy)'!AF222))</f>
        <v> </v>
      </c>
      <c r="AG222" s="1014" t="str">
        <f>IF(IFERROR('Blocks A'!BB236-'Pre-1.095 (Hard Copy)'!AG222, 0)=0, " ", ('Blocks A'!BB236-'Pre-1.095 (Hard Copy)'!AG222))</f>
        <v> </v>
      </c>
      <c r="AH222" s="1014" t="str">
        <f>IF(IFERROR('Blocks A'!BC236-'Pre-1.095 (Hard Copy)'!AH222, 0)=0, " ", ('Blocks A'!BC236-'Pre-1.095 (Hard Copy)'!AH222))</f>
        <v> </v>
      </c>
      <c r="AI222" s="1014" t="str">
        <f>IF(IFERROR('Blocks A'!BJ236-'Pre-1.095 (Hard Copy)'!AI222, 0)=0, " ", ('Blocks A'!BJ236-'Pre-1.095 (Hard Copy)'!AI222))</f>
        <v> </v>
      </c>
      <c r="AJ222" s="1014" t="str">
        <f>IF(IFERROR('Blocks A'!BD236-'Pre-1.095 (Hard Copy)'!AJ222, 0)=0, " ", ('Blocks A'!BD236-'Pre-1.095 (Hard Copy)'!AJ222))</f>
        <v> </v>
      </c>
      <c r="AK222" s="1014" t="str">
        <f>IF(IFERROR('Blocks A'!BE236-'Pre-1.095 (Hard Copy)'!AK222, 0)=0, " ", ('Blocks A'!BE236-'Pre-1.095 (Hard Copy)'!AK222))</f>
        <v> </v>
      </c>
      <c r="AL222" s="1014" t="str">
        <f>IF(IFERROR('Blocks A'!BF236-'Pre-1.095 (Hard Copy)'!AL222, 0)=0, " ", ('Blocks A'!BF236-'Pre-1.095 (Hard Copy)'!AL222))</f>
        <v> </v>
      </c>
      <c r="AM222" s="1014" t="str">
        <f>IF(IFERROR('Blocks A'!BG236-'Pre-1.095 (Hard Copy)'!AM222, 0)=0, " ", ('Blocks A'!BG236-'Pre-1.095 (Hard Copy)'!AM222))</f>
        <v> </v>
      </c>
      <c r="AN222" s="1014" t="str">
        <f>IF(IFERROR('Blocks A'!BH236-'Pre-1.095 (Hard Copy)'!AN222, 0)=0, " ", ('Blocks A'!BH236-'Pre-1.095 (Hard Copy)'!AN222))</f>
        <v> </v>
      </c>
      <c r="AO222" s="1014" t="str">
        <f>IF(IFERROR('Blocks A'!BI236-'Pre-1.095 (Hard Copy)'!AO222, 0)=0, " ", ('Blocks A'!BI236-'Pre-1.095 (Hard Copy)'!AO222))</f>
        <v> </v>
      </c>
      <c r="AP222" s="1014" t="str">
        <f>IF(IFERROR('Blocks A'!BK236-'Pre-1.095 (Hard Copy)'!AP222, 0)=0, " ", ('Blocks A'!BK236-'Pre-1.095 (Hard Copy)'!AP222))</f>
        <v> </v>
      </c>
      <c r="AQ222" s="1014" t="str">
        <f>IF(IFERROR('Blocks A'!BL236-'Pre-1.095 (Hard Copy)'!AQ222, 0)=0, " ", ('Blocks A'!BL236-'Pre-1.095 (Hard Copy)'!AQ222))</f>
        <v> </v>
      </c>
      <c r="AR222" s="1014" t="str">
        <f>IF(IFERROR('Blocks A'!BM236-'Pre-1.095 (Hard Copy)'!AR222, 0)=0, " ", ('Blocks A'!BM236-'Pre-1.095 (Hard Copy)'!AR222))</f>
        <v> </v>
      </c>
      <c r="AS222" s="1014" t="str">
        <f>IF(IFERROR('Blocks A'!BO236-'Pre-1.095 (Hard Copy)'!AS222, 0)=0, " ", ('Blocks A'!BO236-'Pre-1.095 (Hard Copy)'!AS222))</f>
        <v> </v>
      </c>
      <c r="AT222" s="1014" t="str">
        <f>IF(IFERROR('Blocks A'!BP236-'Pre-1.095 (Hard Copy)'!AT222, 0)=0, " ", ('Blocks A'!BP236-'Pre-1.095 (Hard Copy)'!AT222))</f>
        <v> </v>
      </c>
      <c r="AU222" s="1014" t="str">
        <f>IF(IFERROR('Blocks A'!BQ236-'Pre-1.095 (Hard Copy)'!AU222, 0)=0, " ", ('Blocks A'!BQ236-'Pre-1.095 (Hard Copy)'!AU222))</f>
        <v> </v>
      </c>
      <c r="AV222" s="1014" t="str">
        <f>IF(IFERROR('Blocks A'!BR236-'Pre-1.095 (Hard Copy)'!AV222, 0)=0, " ", ('Blocks A'!BR236-'Pre-1.095 (Hard Copy)'!AV222))</f>
        <v> </v>
      </c>
      <c r="AW222" s="1014" t="str">
        <f>IF(IFERROR('Blocks A'!BS236-'Pre-1.095 (Hard Copy)'!AW222, 0)=0, " ", ('Blocks A'!BS236-'Pre-1.095 (Hard Copy)'!AW222))</f>
        <v> </v>
      </c>
      <c r="AX222" s="1014" t="str">
        <f>IF(IFERROR('Blocks A'!BT236-'Pre-1.095 (Hard Copy)'!AX222, 0)=0, " ", ('Blocks A'!BT236-'Pre-1.095 (Hard Copy)'!AX222))</f>
        <v> </v>
      </c>
      <c r="AY222" s="1014" t="str">
        <f>IF(IFERROR('Blocks A'!BU236-'Pre-1.095 (Hard Copy)'!AY222, 0)=0, " ", ('Blocks A'!BU236-'Pre-1.095 (Hard Copy)'!AY222))</f>
        <v> </v>
      </c>
      <c r="AZ222" s="1014" t="str">
        <f>IF(IFERROR('Blocks A'!BW236-'Pre-1.095 (Hard Copy)'!AZ222, 0)=0, " ", ('Blocks A'!BW236-'Pre-1.095 (Hard Copy)'!AZ222))</f>
        <v> </v>
      </c>
      <c r="BA222" s="1014" t="str">
        <f>IF(IFERROR('Blocks A'!BX236-'Pre-1.095 (Hard Copy)'!BA222, 0)=0, " ", ('Blocks A'!BX236-'Pre-1.095 (Hard Copy)'!BA222))</f>
        <v> </v>
      </c>
      <c r="BB222" s="1014" t="str">
        <f>IF(IFERROR('Blocks A'!BY236-'Pre-1.095 (Hard Copy)'!BB222, 0)=0, " ", ('Blocks A'!BY236-'Pre-1.095 (Hard Copy)'!BB222))</f>
        <v> </v>
      </c>
      <c r="BC222" s="1015" t="str">
        <f>IF(IFERROR('Blocks A'!BZ236-'Pre-1.095 (Hard Copy)'!BC222, 0)=0, " ", ('Blocks A'!BZ236-'Pre-1.095 (Hard Copy)'!BC222))</f>
        <v> </v>
      </c>
      <c r="BD222" s="1014" t="str">
        <f>IF(IFERROR('Blocks A'!BV236-'Pre-1.095 (Hard Copy)'!BD222, 0)=0, " ", ('Blocks A'!BV236-'Pre-1.095 (Hard Copy)'!BD222))</f>
        <v> </v>
      </c>
      <c r="BE222" s="1014" t="str">
        <f>IF(IFERROR('Blocks A'!CB236-'Pre-1.095 (Hard Copy)'!BE222, 0)=0, " ", ('Blocks A'!CB236-'Pre-1.095 (Hard Copy)'!BE222))</f>
        <v> </v>
      </c>
      <c r="BF222" s="1014" t="str">
        <f>IF(IFERROR('Blocks A'!CC236-'Pre-1.095 (Hard Copy)'!BF222, 0)=0, " ", ('Blocks A'!CC236-'Pre-1.095 (Hard Copy)'!BF222))</f>
        <v>-0</v>
      </c>
      <c r="BG222" s="1016" t="str">
        <f>IF(IFERROR('Blocks A'!CD236-'Pre-1.095 (Hard Copy)'!BG222, 0)=0, " ", ('Blocks A'!CD236-'Pre-1.095 (Hard Copy)'!BG222))</f>
        <v>-0.0000</v>
      </c>
      <c r="BH222" s="1014" t="str">
        <f>IF(IFERROR('Blocks A'!CE236-'Pre-1.095 (Hard Copy)'!BH222, 0)=0, " ", ('Blocks A'!CE236-'Pre-1.095 (Hard Copy)'!BH222))</f>
        <v> </v>
      </c>
      <c r="BI222" s="1014" t="str">
        <f>IF(IFERROR('Blocks A'!CZ236-'Pre-1.095 (Hard Copy)'!BI222, 0)=0, " ", ('Blocks A'!CZ236-'Pre-1.095 (Hard Copy)'!BI222))</f>
        <v>-1</v>
      </c>
      <c r="BJ222" s="1014" t="str">
        <f>IF(IFERROR('Blocks A'!DA236-'Pre-1.095 (Hard Copy)'!BJ222, 0)=0, " ", ('Blocks A'!DA236-'Pre-1.095 (Hard Copy)'!BJ222))</f>
        <v> </v>
      </c>
      <c r="BK222" s="1014" t="str">
        <f>IF(IFERROR('Blocks A'!DB236-'Pre-1.095 (Hard Copy)'!BK222, 0)=0, " ", ('Blocks A'!DB236-'Pre-1.095 (Hard Copy)'!BK222))</f>
        <v> </v>
      </c>
      <c r="BL222" s="1014" t="str">
        <f>IF(IFERROR('Blocks A'!DC236-'Pre-1.095 (Hard Copy)'!BL222, 0)=0, " ", ('Blocks A'!DC236-'Pre-1.095 (Hard Copy)'!BL222))</f>
        <v> </v>
      </c>
      <c r="BM222" s="1014" t="str">
        <f>IF(IFERROR('Blocks A'!DD236-'Pre-1.095 (Hard Copy)'!BM222, 0)=0, " ", ('Blocks A'!DD236-'Pre-1.095 (Hard Copy)'!BM222))</f>
        <v> </v>
      </c>
      <c r="BN222" s="1014" t="str">
        <f>IF(IFERROR('Blocks A'!DE236-'Pre-1.095 (Hard Copy)'!BN222, 0)=0, " ", ('Blocks A'!DE236-'Pre-1.095 (Hard Copy)'!BN222))</f>
        <v> </v>
      </c>
      <c r="BO222" s="1014" t="str">
        <f>IF(IFERROR('Blocks A'!DF236-'Pre-1.095 (Hard Copy)'!BO222, 0)=0, " ", ('Blocks A'!DF236-'Pre-1.095 (Hard Copy)'!BO222))</f>
        <v> </v>
      </c>
      <c r="BP222" s="1014" t="str">
        <f>IF(IFERROR('Blocks A'!DG236-'Pre-1.095 (Hard Copy)'!BP222, 0)=0, " ", ('Blocks A'!DG236-'Pre-1.095 (Hard Copy)'!BP222))</f>
        <v> </v>
      </c>
      <c r="BQ222" s="1014" t="str">
        <f>IF(IFERROR('Blocks A'!DH236-'Pre-1.095 (Hard Copy)'!BQ222, 0)=0, " ", ('Blocks A'!DH236-'Pre-1.095 (Hard Copy)'!BQ222))</f>
        <v> </v>
      </c>
      <c r="BR222" s="1014" t="str">
        <f>IF(IFERROR('Blocks A'!DI236-'Pre-1.095 (Hard Copy)'!BR222, 0)=0, " ", ('Blocks A'!DI236-'Pre-1.095 (Hard Copy)'!BR222))</f>
        <v> </v>
      </c>
      <c r="BS222" s="1014" t="str">
        <f>IF(IFERROR('Blocks A'!DJ236-'Pre-1.095 (Hard Copy)'!BS222, 0)=0, " ", ('Blocks A'!DJ236-'Pre-1.095 (Hard Copy)'!BS222))</f>
        <v>-2</v>
      </c>
      <c r="BT222" s="1014" t="str">
        <f>IF(IFERROR('Blocks A'!DK236-'Pre-1.095 (Hard Copy)'!BT222, 0)=0, " ", ('Blocks A'!DK236-'Pre-1.095 (Hard Copy)'!BT222))</f>
        <v> </v>
      </c>
      <c r="BU222" s="1014" t="str">
        <f>IF(IFERROR('Blocks A'!DL236-'Pre-1.095 (Hard Copy)'!BU222, 0)=0, " ", ('Blocks A'!DL236-'Pre-1.095 (Hard Copy)'!BU222))</f>
        <v> </v>
      </c>
      <c r="BV222" s="1014" t="str">
        <f>IF(IFERROR('Blocks A'!DM236-'Pre-1.095 (Hard Copy)'!BV222, 0)=0, " ", ('Blocks A'!DM236-'Pre-1.095 (Hard Copy)'!BV222))</f>
        <v> </v>
      </c>
      <c r="BW222" s="1014" t="str">
        <f>IF(IFERROR('Blocks A'!DN236-'Pre-1.095 (Hard Copy)'!BW222, 0)=0, " ", ('Blocks A'!DN236-'Pre-1.095 (Hard Copy)'!BW222))</f>
        <v> </v>
      </c>
      <c r="BX222" s="1014" t="str">
        <f>IF(IFERROR('Blocks A'!DO236-'Pre-1.095 (Hard Copy)'!BX222, 0)=0, " ", ('Blocks A'!DO236-'Pre-1.095 (Hard Copy)'!BX222))</f>
        <v> </v>
      </c>
      <c r="BY222" s="1014" t="str">
        <f>IF(IFERROR('Blocks A'!DP236-'Pre-1.095 (Hard Copy)'!BY222, 0)=0, " ", ('Blocks A'!DP236-'Pre-1.095 (Hard Copy)'!BY222))</f>
        <v> </v>
      </c>
      <c r="BZ222" s="1014" t="str">
        <f>IF(IFERROR('Blocks A'!DQ236-'Pre-1.095 (Hard Copy)'!BZ222, 0)=0, " ", ('Blocks A'!DQ236-'Pre-1.095 (Hard Copy)'!BZ222))</f>
        <v> </v>
      </c>
      <c r="CA222" s="1014" t="str">
        <f>IF(IFERROR('Blocks A'!DR236-'Pre-1.095 (Hard Copy)'!CA222, 0)=0, " ", ('Blocks A'!DR236-'Pre-1.095 (Hard Copy)'!CA222))</f>
        <v> </v>
      </c>
      <c r="CB222" s="1014" t="str">
        <f>IF(IFERROR('Blocks A'!DS236-'Pre-1.095 (Hard Copy)'!CB222, 0)=0, " ", ('Blocks A'!DS236-'Pre-1.095 (Hard Copy)'!CB222))</f>
        <v> </v>
      </c>
      <c r="CC222" s="1014" t="str">
        <f>IF(IFERROR('Blocks A'!DT236-'Pre-1.095 (Hard Copy)'!CC222, 0)=0, " ", ('Blocks A'!DT236-'Pre-1.095 (Hard Copy)'!CC222))</f>
        <v>-1</v>
      </c>
      <c r="CD222" s="1014" t="str">
        <f>IF(IFERROR('Blocks A'!DU236-'Pre-1.095 (Hard Copy)'!CD222, 0)=0, " ", ('Blocks A'!DU236-'Pre-1.095 (Hard Copy)'!CD222))</f>
        <v>-2</v>
      </c>
      <c r="CE222" s="1014" t="str">
        <f>IF(IFERROR('Blocks A'!DX236-'Pre-1.095 (Hard Copy)'!CE222, 0)=0, " ", ('Blocks A'!DX236-'Pre-1.095 (Hard Copy)'!CE222))</f>
        <v>-0</v>
      </c>
      <c r="CF222" s="1014" t="str">
        <f>IF(IFERROR('Blocks A'!DY236-'Pre-1.095 (Hard Copy)'!CF222, 0)=0, " ", ('Blocks A'!DY236-'Pre-1.095 (Hard Copy)'!CF222))</f>
        <v>-11</v>
      </c>
      <c r="CG222" s="1016" t="str">
        <f>IF(IFERROR('Blocks A'!DZ236-'Pre-1.095 (Hard Copy)'!CG222, 0)=0, " ", ('Blocks A'!DZ236-'Pre-1.095 (Hard Copy)'!CG222))</f>
        <v>-0.0000</v>
      </c>
      <c r="CH222" s="1015" t="str">
        <f>IF(IFERROR('Blocks A'!DV236-'Pre-1.095 (Hard Copy)'!CH222, 0)=0, " ", ('Blocks A'!DV236-'Pre-1.095 (Hard Copy)'!CH222))</f>
        <v>-0.1</v>
      </c>
      <c r="CI222" s="1015" t="str">
        <f>IF(IFERROR('Blocks A'!DW236-'Pre-1.095 (Hard Copy)'!CI222, 0)=0, " ", ('Blocks A'!DW236-'Pre-1.095 (Hard Copy)'!CI222))</f>
        <v>-0.7</v>
      </c>
      <c r="CJ222" s="1014" t="str">
        <f>IF(IFERROR('Blocks A'!EA236-'Pre-1.095 (Hard Copy)'!CJ222, 0)=0, " ", ('Blocks A'!EA236-'Pre-1.095 (Hard Copy)'!CJ222))</f>
        <v>-0</v>
      </c>
      <c r="CK222" s="1017" t="str">
        <f>IF(IFERROR('Blocks A'!EB236-'Pre-1.095 (Hard Copy)'!CK222, 0)=0, " ", ('Blocks A'!EB236-'Pre-1.095 (Hard Copy)'!CK222))</f>
        <v>-0.00</v>
      </c>
      <c r="CL222" s="1017" t="str">
        <f>IF(IFERROR('Blocks A'!EC236-'Pre-1.095 (Hard Copy)'!CL222, 0)=0, " ", ('Blocks A'!EC236-'Pre-1.095 (Hard Copy)'!CL222))</f>
        <v>-0.00</v>
      </c>
      <c r="CM222" s="1017" t="str">
        <f>IF(IFERROR('Blocks A'!EH236-'Pre-1.095 (Hard Copy)'!CM222, 0)=0, " ", ('Blocks A'!EH236-'Pre-1.095 (Hard Copy)'!CM222))</f>
        <v>-0.00</v>
      </c>
      <c r="CN222" s="1014" t="str">
        <f>IF(IFERROR('Blocks A'!ED236-'Pre-1.095 (Hard Copy)'!CN222, 0)=0, " ", ('Blocks A'!ED236-'Pre-1.095 (Hard Copy)'!CN222))</f>
        <v>-11</v>
      </c>
      <c r="CO222" s="1017" t="str">
        <f>IF(IFERROR('Blocks A'!EE236-'Pre-1.095 (Hard Copy)'!CO222, 0)=0, " ", ('Blocks A'!EE236-'Pre-1.095 (Hard Copy)'!CO222))</f>
        <v>-0.01</v>
      </c>
      <c r="CP222" s="1017" t="str">
        <f>IF(IFERROR('Blocks A'!EF236-'Pre-1.095 (Hard Copy)'!CP222, 0)=0, " ", ('Blocks A'!EF236-'Pre-1.095 (Hard Copy)'!CP222))</f>
        <v>-0.00</v>
      </c>
      <c r="CQ222" s="1016" t="str">
        <f>IF(IFERROR('Blocks A'!EG236-'Pre-1.095 (Hard Copy)'!CQ222, 0)=0, " ", ('Blocks A'!EG236-'Pre-1.095 (Hard Copy)'!CQ222))</f>
        <v>-0.0000</v>
      </c>
      <c r="CR222" s="1018" t="s">
        <v>12</v>
      </c>
    </row>
    <row r="223">
      <c r="B223" s="1013" t="s">
        <v>1091</v>
      </c>
      <c r="C223" s="969" t="s">
        <v>885</v>
      </c>
      <c r="D223" s="969">
        <v>1.0</v>
      </c>
      <c r="E223" s="969">
        <v>1.0</v>
      </c>
      <c r="F223" s="969">
        <v>1.0</v>
      </c>
      <c r="G223" s="1014" t="str">
        <f>IF(IFERROR('Blocks A'!G237-'Pre-1.095 (Hard Copy)'!G223, 0)=0, " ", ('Blocks A'!G237-'Pre-1.095 (Hard Copy)'!G223))</f>
        <v> </v>
      </c>
      <c r="H223" s="1014" t="str">
        <f>IF(IFERROR('Blocks A'!H237-'Pre-1.095 (Hard Copy)'!H223, 0)=0, " ", ('Blocks A'!H237-'Pre-1.095 (Hard Copy)'!H223))</f>
        <v> </v>
      </c>
      <c r="I223" s="1014" t="str">
        <f>IF(IFERROR('Blocks A'!I237-'Pre-1.095 (Hard Copy)'!I223, 0)=0, " ", ('Blocks A'!I237-'Pre-1.095 (Hard Copy)'!I223))</f>
        <v> </v>
      </c>
      <c r="J223" s="1014" t="str">
        <f>IF(IFERROR('Blocks A'!J237-'Pre-1.095 (Hard Copy)'!J223, 0)=0, " ", ('Blocks A'!J237-'Pre-1.095 (Hard Copy)'!J223))</f>
        <v> </v>
      </c>
      <c r="K223" s="1014" t="str">
        <f>IF(IFERROR('Blocks A'!K237-'Pre-1.095 (Hard Copy)'!K223, 0)=0, " ", ('Blocks A'!K237-'Pre-1.095 (Hard Copy)'!K223))</f>
        <v> </v>
      </c>
      <c r="L223" s="1014" t="str">
        <f>IF(IFERROR('Blocks A'!L237-'Pre-1.095 (Hard Copy)'!L223, 0)=0, " ", ('Blocks A'!L237-'Pre-1.095 (Hard Copy)'!L223))</f>
        <v> </v>
      </c>
      <c r="M223" s="1014" t="str">
        <f>IF(IFERROR('Blocks A'!N237-'Pre-1.095 (Hard Copy)'!M223, 0)=0, " ", ('Blocks A'!N237-'Pre-1.095 (Hard Copy)'!M223))</f>
        <v> </v>
      </c>
      <c r="N223" s="1014" t="str">
        <f>IF(IFERROR('Blocks A'!O237-'Pre-1.095 (Hard Copy)'!N223, 0)=0, " ", ('Blocks A'!O237-'Pre-1.095 (Hard Copy)'!N223))</f>
        <v> </v>
      </c>
      <c r="O223" s="1014" t="str">
        <f>IF(IFERROR('Blocks A'!P237-'Pre-1.095 (Hard Copy)'!O223, 0)=0, " ", ('Blocks A'!P237-'Pre-1.095 (Hard Copy)'!O223))</f>
        <v> </v>
      </c>
      <c r="P223" s="1014" t="str">
        <f>IF(IFERROR('Blocks A'!Q237-'Pre-1.095 (Hard Copy)'!P223, 0)=0, " ", ('Blocks A'!Q237-'Pre-1.095 (Hard Copy)'!P223))</f>
        <v> </v>
      </c>
      <c r="Q223" s="1014" t="str">
        <f>IF(IFERROR('Blocks A'!R237-'Pre-1.095 (Hard Copy)'!Q223, 0)=0, " ", ('Blocks A'!R237-'Pre-1.095 (Hard Copy)'!Q223))</f>
        <v> </v>
      </c>
      <c r="R223" s="1014" t="str">
        <f>IF(IFERROR('Blocks A'!S237-'Pre-1.095 (Hard Copy)'!R223, 0)=0, " ", ('Blocks A'!S237-'Pre-1.095 (Hard Copy)'!R223))</f>
        <v> </v>
      </c>
      <c r="S223" s="1014" t="str">
        <f>IF(IFERROR('Blocks A'!T237-'Pre-1.095 (Hard Copy)'!S223, 0)=0, " ", ('Blocks A'!T237-'Pre-1.095 (Hard Copy)'!S223))</f>
        <v> </v>
      </c>
      <c r="T223" s="1014" t="str">
        <f>IF(IFERROR('Blocks A'!M237-'Pre-1.095 (Hard Copy)'!T223, 0)=0, " ", ('Blocks A'!M237-'Pre-1.095 (Hard Copy)'!T223))</f>
        <v> </v>
      </c>
      <c r="U223" s="1014" t="str">
        <f>IF(IFERROR('Blocks A'!U237-'Pre-1.095 (Hard Copy)'!U223, 0)=0, " ", ('Blocks A'!U237-'Pre-1.095 (Hard Copy)'!U223))</f>
        <v> </v>
      </c>
      <c r="V223" s="1014" t="str">
        <f>IF(IFERROR('Blocks A'!V237-'Pre-1.095 (Hard Copy)'!V223, 0)=0, " ", ('Blocks A'!V237-'Pre-1.095 (Hard Copy)'!V223))</f>
        <v> </v>
      </c>
      <c r="W223" s="1014" t="str">
        <f>IF(IFERROR('Blocks A'!W237-'Pre-1.095 (Hard Copy)'!W223, 0)=0, " ", ('Blocks A'!W237-'Pre-1.095 (Hard Copy)'!W223))</f>
        <v> </v>
      </c>
      <c r="X223" s="1014" t="str">
        <f>IF(IFERROR('Blocks A'!X237-'Pre-1.095 (Hard Copy)'!X223, 0)=0, " ", ('Blocks A'!X237-'Pre-1.095 (Hard Copy)'!X223))</f>
        <v> </v>
      </c>
      <c r="Y223" s="1014" t="str">
        <f>IF(IFERROR('Blocks A'!AC237-'Pre-1.095 (Hard Copy)'!Y223, 0)=0, " ", ('Blocks A'!AC237-'Pre-1.095 (Hard Copy)'!Y223))</f>
        <v> </v>
      </c>
      <c r="Z223" s="1014" t="str">
        <f>IF(IFERROR('Blocks A'!Y237-'Pre-1.095 (Hard Copy)'!Z223, 0)=0, " ", ('Blocks A'!Y237-'Pre-1.095 (Hard Copy)'!Z223))</f>
        <v> </v>
      </c>
      <c r="AA223" s="1014" t="str">
        <f>IF(IFERROR('Blocks A'!Z237-'Pre-1.095 (Hard Copy)'!AA223, 0)=0, " ", ('Blocks A'!Z237-'Pre-1.095 (Hard Copy)'!AA223))</f>
        <v> </v>
      </c>
      <c r="AB223" s="1014" t="str">
        <f>IF(IFERROR('Blocks A'!AA237-'Pre-1.095 (Hard Copy)'!AB223, 0)=0, " ", ('Blocks A'!AA237-'Pre-1.095 (Hard Copy)'!AB223))</f>
        <v> </v>
      </c>
      <c r="AC223" s="1014" t="str">
        <f>IF(IFERROR('Blocks A'!AB237-'Pre-1.095 (Hard Copy)'!AC223, 0)=0, " ", ('Blocks A'!AB237-'Pre-1.095 (Hard Copy)'!AC223))</f>
        <v> </v>
      </c>
      <c r="AD223" s="1014" t="str">
        <f>IF(IFERROR('Blocks A'!AY237-'Pre-1.095 (Hard Copy)'!AD223, 0)=0, " ", ('Blocks A'!AY237-'Pre-1.095 (Hard Copy)'!AD223))</f>
        <v> </v>
      </c>
      <c r="AE223" s="1014" t="str">
        <f>IF(IFERROR('Blocks A'!AZ237-'Pre-1.095 (Hard Copy)'!AE223, 0)=0, " ", ('Blocks A'!AZ237-'Pre-1.095 (Hard Copy)'!AE223))</f>
        <v> </v>
      </c>
      <c r="AF223" s="1014" t="str">
        <f>IF(IFERROR('Blocks A'!BA237-'Pre-1.095 (Hard Copy)'!AF223, 0)=0, " ", ('Blocks A'!BA237-'Pre-1.095 (Hard Copy)'!AF223))</f>
        <v> </v>
      </c>
      <c r="AG223" s="1014" t="str">
        <f>IF(IFERROR('Blocks A'!BB237-'Pre-1.095 (Hard Copy)'!AG223, 0)=0, " ", ('Blocks A'!BB237-'Pre-1.095 (Hard Copy)'!AG223))</f>
        <v> </v>
      </c>
      <c r="AH223" s="1014" t="str">
        <f>IF(IFERROR('Blocks A'!BC237-'Pre-1.095 (Hard Copy)'!AH223, 0)=0, " ", ('Blocks A'!BC237-'Pre-1.095 (Hard Copy)'!AH223))</f>
        <v> </v>
      </c>
      <c r="AI223" s="1014" t="str">
        <f>IF(IFERROR('Blocks A'!BJ237-'Pre-1.095 (Hard Copy)'!AI223, 0)=0, " ", ('Blocks A'!BJ237-'Pre-1.095 (Hard Copy)'!AI223))</f>
        <v> </v>
      </c>
      <c r="AJ223" s="1014" t="str">
        <f>IF(IFERROR('Blocks A'!BD237-'Pre-1.095 (Hard Copy)'!AJ223, 0)=0, " ", ('Blocks A'!BD237-'Pre-1.095 (Hard Copy)'!AJ223))</f>
        <v> </v>
      </c>
      <c r="AK223" s="1014" t="str">
        <f>IF(IFERROR('Blocks A'!BE237-'Pre-1.095 (Hard Copy)'!AK223, 0)=0, " ", ('Blocks A'!BE237-'Pre-1.095 (Hard Copy)'!AK223))</f>
        <v> </v>
      </c>
      <c r="AL223" s="1014" t="str">
        <f>IF(IFERROR('Blocks A'!BF237-'Pre-1.095 (Hard Copy)'!AL223, 0)=0, " ", ('Blocks A'!BF237-'Pre-1.095 (Hard Copy)'!AL223))</f>
        <v> </v>
      </c>
      <c r="AM223" s="1014" t="str">
        <f>IF(IFERROR('Blocks A'!BG237-'Pre-1.095 (Hard Copy)'!AM223, 0)=0, " ", ('Blocks A'!BG237-'Pre-1.095 (Hard Copy)'!AM223))</f>
        <v> </v>
      </c>
      <c r="AN223" s="1014" t="str">
        <f>IF(IFERROR('Blocks A'!BH237-'Pre-1.095 (Hard Copy)'!AN223, 0)=0, " ", ('Blocks A'!BH237-'Pre-1.095 (Hard Copy)'!AN223))</f>
        <v> </v>
      </c>
      <c r="AO223" s="1014" t="str">
        <f>IF(IFERROR('Blocks A'!BI237-'Pre-1.095 (Hard Copy)'!AO223, 0)=0, " ", ('Blocks A'!BI237-'Pre-1.095 (Hard Copy)'!AO223))</f>
        <v> </v>
      </c>
      <c r="AP223" s="1014" t="str">
        <f>IF(IFERROR('Blocks A'!BK237-'Pre-1.095 (Hard Copy)'!AP223, 0)=0, " ", ('Blocks A'!BK237-'Pre-1.095 (Hard Copy)'!AP223))</f>
        <v> </v>
      </c>
      <c r="AQ223" s="1014" t="str">
        <f>IF(IFERROR('Blocks A'!BL237-'Pre-1.095 (Hard Copy)'!AQ223, 0)=0, " ", ('Blocks A'!BL237-'Pre-1.095 (Hard Copy)'!AQ223))</f>
        <v> </v>
      </c>
      <c r="AR223" s="1014" t="str">
        <f>IF(IFERROR('Blocks A'!BM237-'Pre-1.095 (Hard Copy)'!AR223, 0)=0, " ", ('Blocks A'!BM237-'Pre-1.095 (Hard Copy)'!AR223))</f>
        <v> </v>
      </c>
      <c r="AS223" s="1014" t="str">
        <f>IF(IFERROR('Blocks A'!BO237-'Pre-1.095 (Hard Copy)'!AS223, 0)=0, " ", ('Blocks A'!BO237-'Pre-1.095 (Hard Copy)'!AS223))</f>
        <v> </v>
      </c>
      <c r="AT223" s="1014" t="str">
        <f>IF(IFERROR('Blocks A'!BP237-'Pre-1.095 (Hard Copy)'!AT223, 0)=0, " ", ('Blocks A'!BP237-'Pre-1.095 (Hard Copy)'!AT223))</f>
        <v> </v>
      </c>
      <c r="AU223" s="1014" t="str">
        <f>IF(IFERROR('Blocks A'!BQ237-'Pre-1.095 (Hard Copy)'!AU223, 0)=0, " ", ('Blocks A'!BQ237-'Pre-1.095 (Hard Copy)'!AU223))</f>
        <v> </v>
      </c>
      <c r="AV223" s="1014" t="str">
        <f>IF(IFERROR('Blocks A'!BR237-'Pre-1.095 (Hard Copy)'!AV223, 0)=0, " ", ('Blocks A'!BR237-'Pre-1.095 (Hard Copy)'!AV223))</f>
        <v> </v>
      </c>
      <c r="AW223" s="1014" t="str">
        <f>IF(IFERROR('Blocks A'!BS237-'Pre-1.095 (Hard Copy)'!AW223, 0)=0, " ", ('Blocks A'!BS237-'Pre-1.095 (Hard Copy)'!AW223))</f>
        <v> </v>
      </c>
      <c r="AX223" s="1014" t="str">
        <f>IF(IFERROR('Blocks A'!BT237-'Pre-1.095 (Hard Copy)'!AX223, 0)=0, " ", ('Blocks A'!BT237-'Pre-1.095 (Hard Copy)'!AX223))</f>
        <v> </v>
      </c>
      <c r="AY223" s="1014" t="str">
        <f>IF(IFERROR('Blocks A'!BU237-'Pre-1.095 (Hard Copy)'!AY223, 0)=0, " ", ('Blocks A'!BU237-'Pre-1.095 (Hard Copy)'!AY223))</f>
        <v> </v>
      </c>
      <c r="AZ223" s="1014" t="str">
        <f>IF(IFERROR('Blocks A'!BW237-'Pre-1.095 (Hard Copy)'!AZ223, 0)=0, " ", ('Blocks A'!BW237-'Pre-1.095 (Hard Copy)'!AZ223))</f>
        <v> </v>
      </c>
      <c r="BA223" s="1014" t="str">
        <f>IF(IFERROR('Blocks A'!BX237-'Pre-1.095 (Hard Copy)'!BA223, 0)=0, " ", ('Blocks A'!BX237-'Pre-1.095 (Hard Copy)'!BA223))</f>
        <v> </v>
      </c>
      <c r="BB223" s="1014" t="str">
        <f>IF(IFERROR('Blocks A'!BY237-'Pre-1.095 (Hard Copy)'!BB223, 0)=0, " ", ('Blocks A'!BY237-'Pre-1.095 (Hard Copy)'!BB223))</f>
        <v> </v>
      </c>
      <c r="BC223" s="1015" t="str">
        <f>IF(IFERROR('Blocks A'!BZ237-'Pre-1.095 (Hard Copy)'!BC223, 0)=0, " ", ('Blocks A'!BZ237-'Pre-1.095 (Hard Copy)'!BC223))</f>
        <v> </v>
      </c>
      <c r="BD223" s="1014" t="str">
        <f>IF(IFERROR('Blocks A'!BV237-'Pre-1.095 (Hard Copy)'!BD223, 0)=0, " ", ('Blocks A'!BV237-'Pre-1.095 (Hard Copy)'!BD223))</f>
        <v> </v>
      </c>
      <c r="BE223" s="1014" t="str">
        <f>IF(IFERROR('Blocks A'!CB237-'Pre-1.095 (Hard Copy)'!BE223, 0)=0, " ", ('Blocks A'!CB237-'Pre-1.095 (Hard Copy)'!BE223))</f>
        <v> </v>
      </c>
      <c r="BF223" s="1014" t="str">
        <f>IF(IFERROR('Blocks A'!CC237-'Pre-1.095 (Hard Copy)'!BF223, 0)=0, " ", ('Blocks A'!CC237-'Pre-1.095 (Hard Copy)'!BF223))</f>
        <v>-0</v>
      </c>
      <c r="BG223" s="1016" t="str">
        <f>IF(IFERROR('Blocks A'!CD237-'Pre-1.095 (Hard Copy)'!BG223, 0)=0, " ", ('Blocks A'!CD237-'Pre-1.095 (Hard Copy)'!BG223))</f>
        <v>-0.0000</v>
      </c>
      <c r="BH223" s="1014" t="str">
        <f>IF(IFERROR('Blocks A'!CE237-'Pre-1.095 (Hard Copy)'!BH223, 0)=0, " ", ('Blocks A'!CE237-'Pre-1.095 (Hard Copy)'!BH223))</f>
        <v> </v>
      </c>
      <c r="BI223" s="1014" t="str">
        <f>IF(IFERROR('Blocks A'!CZ237-'Pre-1.095 (Hard Copy)'!BI223, 0)=0, " ", ('Blocks A'!CZ237-'Pre-1.095 (Hard Copy)'!BI223))</f>
        <v>-1</v>
      </c>
      <c r="BJ223" s="1014" t="str">
        <f>IF(IFERROR('Blocks A'!DA237-'Pre-1.095 (Hard Copy)'!BJ223, 0)=0, " ", ('Blocks A'!DA237-'Pre-1.095 (Hard Copy)'!BJ223))</f>
        <v> </v>
      </c>
      <c r="BK223" s="1014" t="str">
        <f>IF(IFERROR('Blocks A'!DB237-'Pre-1.095 (Hard Copy)'!BK223, 0)=0, " ", ('Blocks A'!DB237-'Pre-1.095 (Hard Copy)'!BK223))</f>
        <v> </v>
      </c>
      <c r="BL223" s="1014" t="str">
        <f>IF(IFERROR('Blocks A'!DC237-'Pre-1.095 (Hard Copy)'!BL223, 0)=0, " ", ('Blocks A'!DC237-'Pre-1.095 (Hard Copy)'!BL223))</f>
        <v> </v>
      </c>
      <c r="BM223" s="1014" t="str">
        <f>IF(IFERROR('Blocks A'!DD237-'Pre-1.095 (Hard Copy)'!BM223, 0)=0, " ", ('Blocks A'!DD237-'Pre-1.095 (Hard Copy)'!BM223))</f>
        <v> </v>
      </c>
      <c r="BN223" s="1014" t="str">
        <f>IF(IFERROR('Blocks A'!DE237-'Pre-1.095 (Hard Copy)'!BN223, 0)=0, " ", ('Blocks A'!DE237-'Pre-1.095 (Hard Copy)'!BN223))</f>
        <v> </v>
      </c>
      <c r="BO223" s="1014" t="str">
        <f>IF(IFERROR('Blocks A'!DF237-'Pre-1.095 (Hard Copy)'!BO223, 0)=0, " ", ('Blocks A'!DF237-'Pre-1.095 (Hard Copy)'!BO223))</f>
        <v> </v>
      </c>
      <c r="BP223" s="1014" t="str">
        <f>IF(IFERROR('Blocks A'!DG237-'Pre-1.095 (Hard Copy)'!BP223, 0)=0, " ", ('Blocks A'!DG237-'Pre-1.095 (Hard Copy)'!BP223))</f>
        <v> </v>
      </c>
      <c r="BQ223" s="1014" t="str">
        <f>IF(IFERROR('Blocks A'!DH237-'Pre-1.095 (Hard Copy)'!BQ223, 0)=0, " ", ('Blocks A'!DH237-'Pre-1.095 (Hard Copy)'!BQ223))</f>
        <v> </v>
      </c>
      <c r="BR223" s="1014" t="str">
        <f>IF(IFERROR('Blocks A'!DI237-'Pre-1.095 (Hard Copy)'!BR223, 0)=0, " ", ('Blocks A'!DI237-'Pre-1.095 (Hard Copy)'!BR223))</f>
        <v> </v>
      </c>
      <c r="BS223" s="1014" t="str">
        <f>IF(IFERROR('Blocks A'!DJ237-'Pre-1.095 (Hard Copy)'!BS223, 0)=0, " ", ('Blocks A'!DJ237-'Pre-1.095 (Hard Copy)'!BS223))</f>
        <v>-2</v>
      </c>
      <c r="BT223" s="1014" t="str">
        <f>IF(IFERROR('Blocks A'!DK237-'Pre-1.095 (Hard Copy)'!BT223, 0)=0, " ", ('Blocks A'!DK237-'Pre-1.095 (Hard Copy)'!BT223))</f>
        <v> </v>
      </c>
      <c r="BU223" s="1014" t="str">
        <f>IF(IFERROR('Blocks A'!DL237-'Pre-1.095 (Hard Copy)'!BU223, 0)=0, " ", ('Blocks A'!DL237-'Pre-1.095 (Hard Copy)'!BU223))</f>
        <v> </v>
      </c>
      <c r="BV223" s="1014" t="str">
        <f>IF(IFERROR('Blocks A'!DM237-'Pre-1.095 (Hard Copy)'!BV223, 0)=0, " ", ('Blocks A'!DM237-'Pre-1.095 (Hard Copy)'!BV223))</f>
        <v> </v>
      </c>
      <c r="BW223" s="1014" t="str">
        <f>IF(IFERROR('Blocks A'!DN237-'Pre-1.095 (Hard Copy)'!BW223, 0)=0, " ", ('Blocks A'!DN237-'Pre-1.095 (Hard Copy)'!BW223))</f>
        <v> </v>
      </c>
      <c r="BX223" s="1014" t="str">
        <f>IF(IFERROR('Blocks A'!DO237-'Pre-1.095 (Hard Copy)'!BX223, 0)=0, " ", ('Blocks A'!DO237-'Pre-1.095 (Hard Copy)'!BX223))</f>
        <v> </v>
      </c>
      <c r="BY223" s="1014" t="str">
        <f>IF(IFERROR('Blocks A'!DP237-'Pre-1.095 (Hard Copy)'!BY223, 0)=0, " ", ('Blocks A'!DP237-'Pre-1.095 (Hard Copy)'!BY223))</f>
        <v> </v>
      </c>
      <c r="BZ223" s="1014" t="str">
        <f>IF(IFERROR('Blocks A'!DQ237-'Pre-1.095 (Hard Copy)'!BZ223, 0)=0, " ", ('Blocks A'!DQ237-'Pre-1.095 (Hard Copy)'!BZ223))</f>
        <v> </v>
      </c>
      <c r="CA223" s="1014" t="str">
        <f>IF(IFERROR('Blocks A'!DR237-'Pre-1.095 (Hard Copy)'!CA223, 0)=0, " ", ('Blocks A'!DR237-'Pre-1.095 (Hard Copy)'!CA223))</f>
        <v> </v>
      </c>
      <c r="CB223" s="1014" t="str">
        <f>IF(IFERROR('Blocks A'!DS237-'Pre-1.095 (Hard Copy)'!CB223, 0)=0, " ", ('Blocks A'!DS237-'Pre-1.095 (Hard Copy)'!CB223))</f>
        <v> </v>
      </c>
      <c r="CC223" s="1014" t="str">
        <f>IF(IFERROR('Blocks A'!DT237-'Pre-1.095 (Hard Copy)'!CC223, 0)=0, " ", ('Blocks A'!DT237-'Pre-1.095 (Hard Copy)'!CC223))</f>
        <v>-1</v>
      </c>
      <c r="CD223" s="1014" t="str">
        <f>IF(IFERROR('Blocks A'!DU237-'Pre-1.095 (Hard Copy)'!CD223, 0)=0, " ", ('Blocks A'!DU237-'Pre-1.095 (Hard Copy)'!CD223))</f>
        <v>-2</v>
      </c>
      <c r="CE223" s="1014" t="str">
        <f>IF(IFERROR('Blocks A'!DX237-'Pre-1.095 (Hard Copy)'!CE223, 0)=0, " ", ('Blocks A'!DX237-'Pre-1.095 (Hard Copy)'!CE223))</f>
        <v>-0</v>
      </c>
      <c r="CF223" s="1014" t="str">
        <f>IF(IFERROR('Blocks A'!DY237-'Pre-1.095 (Hard Copy)'!CF223, 0)=0, " ", ('Blocks A'!DY237-'Pre-1.095 (Hard Copy)'!CF223))</f>
        <v>-11</v>
      </c>
      <c r="CG223" s="1016" t="str">
        <f>IF(IFERROR('Blocks A'!DZ237-'Pre-1.095 (Hard Copy)'!CG223, 0)=0, " ", ('Blocks A'!DZ237-'Pre-1.095 (Hard Copy)'!CG223))</f>
        <v>-0.0000</v>
      </c>
      <c r="CH223" s="1015" t="str">
        <f>IF(IFERROR('Blocks A'!DV237-'Pre-1.095 (Hard Copy)'!CH223, 0)=0, " ", ('Blocks A'!DV237-'Pre-1.095 (Hard Copy)'!CH223))</f>
        <v>-0.1</v>
      </c>
      <c r="CI223" s="1015" t="str">
        <f>IF(IFERROR('Blocks A'!DW237-'Pre-1.095 (Hard Copy)'!CI223, 0)=0, " ", ('Blocks A'!DW237-'Pre-1.095 (Hard Copy)'!CI223))</f>
        <v>-0.7</v>
      </c>
      <c r="CJ223" s="1014" t="str">
        <f>IF(IFERROR('Blocks A'!EA237-'Pre-1.095 (Hard Copy)'!CJ223, 0)=0, " ", ('Blocks A'!EA237-'Pre-1.095 (Hard Copy)'!CJ223))</f>
        <v>-0</v>
      </c>
      <c r="CK223" s="1017" t="str">
        <f>IF(IFERROR('Blocks A'!EB237-'Pre-1.095 (Hard Copy)'!CK223, 0)=0, " ", ('Blocks A'!EB237-'Pre-1.095 (Hard Copy)'!CK223))</f>
        <v>-0.00</v>
      </c>
      <c r="CL223" s="1017" t="str">
        <f>IF(IFERROR('Blocks A'!EC237-'Pre-1.095 (Hard Copy)'!CL223, 0)=0, " ", ('Blocks A'!EC237-'Pre-1.095 (Hard Copy)'!CL223))</f>
        <v>-0.00</v>
      </c>
      <c r="CM223" s="1017" t="str">
        <f>IF(IFERROR('Blocks A'!EH237-'Pre-1.095 (Hard Copy)'!CM223, 0)=0, " ", ('Blocks A'!EH237-'Pre-1.095 (Hard Copy)'!CM223))</f>
        <v>-0.00</v>
      </c>
      <c r="CN223" s="1014" t="str">
        <f>IF(IFERROR('Blocks A'!ED237-'Pre-1.095 (Hard Copy)'!CN223, 0)=0, " ", ('Blocks A'!ED237-'Pre-1.095 (Hard Copy)'!CN223))</f>
        <v>-11</v>
      </c>
      <c r="CO223" s="1017" t="str">
        <f>IF(IFERROR('Blocks A'!EE237-'Pre-1.095 (Hard Copy)'!CO223, 0)=0, " ", ('Blocks A'!EE237-'Pre-1.095 (Hard Copy)'!CO223))</f>
        <v>-0.01</v>
      </c>
      <c r="CP223" s="1017" t="str">
        <f>IF(IFERROR('Blocks A'!EF237-'Pre-1.095 (Hard Copy)'!CP223, 0)=0, " ", ('Blocks A'!EF237-'Pre-1.095 (Hard Copy)'!CP223))</f>
        <v>-0.00</v>
      </c>
      <c r="CQ223" s="1016" t="str">
        <f>IF(IFERROR('Blocks A'!EG237-'Pre-1.095 (Hard Copy)'!CQ223, 0)=0, " ", ('Blocks A'!EG237-'Pre-1.095 (Hard Copy)'!CQ223))</f>
        <v>-0.0000</v>
      </c>
      <c r="CR223" s="1018" t="s">
        <v>12</v>
      </c>
    </row>
    <row r="224">
      <c r="B224" s="1013" t="s">
        <v>1048</v>
      </c>
      <c r="C224" s="969" t="s">
        <v>885</v>
      </c>
      <c r="D224" s="969">
        <v>1.0</v>
      </c>
      <c r="E224" s="969">
        <v>1.0</v>
      </c>
      <c r="F224" s="969">
        <v>1.0</v>
      </c>
      <c r="G224" s="1014" t="str">
        <f>IF(IFERROR('Blocks A'!G238-'Pre-1.095 (Hard Copy)'!G224, 0)=0, " ", ('Blocks A'!G238-'Pre-1.095 (Hard Copy)'!G224))</f>
        <v> </v>
      </c>
      <c r="H224" s="1014" t="str">
        <f>IF(IFERROR('Blocks A'!H238-'Pre-1.095 (Hard Copy)'!H224, 0)=0, " ", ('Blocks A'!H238-'Pre-1.095 (Hard Copy)'!H224))</f>
        <v> </v>
      </c>
      <c r="I224" s="1014" t="str">
        <f>IF(IFERROR('Blocks A'!I238-'Pre-1.095 (Hard Copy)'!I224, 0)=0, " ", ('Blocks A'!I238-'Pre-1.095 (Hard Copy)'!I224))</f>
        <v> </v>
      </c>
      <c r="J224" s="1014" t="str">
        <f>IF(IFERROR('Blocks A'!J238-'Pre-1.095 (Hard Copy)'!J224, 0)=0, " ", ('Blocks A'!J238-'Pre-1.095 (Hard Copy)'!J224))</f>
        <v> </v>
      </c>
      <c r="K224" s="1014" t="str">
        <f>IF(IFERROR('Blocks A'!K238-'Pre-1.095 (Hard Copy)'!K224, 0)=0, " ", ('Blocks A'!K238-'Pre-1.095 (Hard Copy)'!K224))</f>
        <v> </v>
      </c>
      <c r="L224" s="1014" t="str">
        <f>IF(IFERROR('Blocks A'!L238-'Pre-1.095 (Hard Copy)'!L224, 0)=0, " ", ('Blocks A'!L238-'Pre-1.095 (Hard Copy)'!L224))</f>
        <v> </v>
      </c>
      <c r="M224" s="1014" t="str">
        <f>IF(IFERROR('Blocks A'!N238-'Pre-1.095 (Hard Copy)'!M224, 0)=0, " ", ('Blocks A'!N238-'Pre-1.095 (Hard Copy)'!M224))</f>
        <v> </v>
      </c>
      <c r="N224" s="1014" t="str">
        <f>IF(IFERROR('Blocks A'!O238-'Pre-1.095 (Hard Copy)'!N224, 0)=0, " ", ('Blocks A'!O238-'Pre-1.095 (Hard Copy)'!N224))</f>
        <v> </v>
      </c>
      <c r="O224" s="1014" t="str">
        <f>IF(IFERROR('Blocks A'!P238-'Pre-1.095 (Hard Copy)'!O224, 0)=0, " ", ('Blocks A'!P238-'Pre-1.095 (Hard Copy)'!O224))</f>
        <v> </v>
      </c>
      <c r="P224" s="1014" t="str">
        <f>IF(IFERROR('Blocks A'!Q238-'Pre-1.095 (Hard Copy)'!P224, 0)=0, " ", ('Blocks A'!Q238-'Pre-1.095 (Hard Copy)'!P224))</f>
        <v> </v>
      </c>
      <c r="Q224" s="1014" t="str">
        <f>IF(IFERROR('Blocks A'!R238-'Pre-1.095 (Hard Copy)'!Q224, 0)=0, " ", ('Blocks A'!R238-'Pre-1.095 (Hard Copy)'!Q224))</f>
        <v> </v>
      </c>
      <c r="R224" s="1014" t="str">
        <f>IF(IFERROR('Blocks A'!S238-'Pre-1.095 (Hard Copy)'!R224, 0)=0, " ", ('Blocks A'!S238-'Pre-1.095 (Hard Copy)'!R224))</f>
        <v> </v>
      </c>
      <c r="S224" s="1014" t="str">
        <f>IF(IFERROR('Blocks A'!T238-'Pre-1.095 (Hard Copy)'!S224, 0)=0, " ", ('Blocks A'!T238-'Pre-1.095 (Hard Copy)'!S224))</f>
        <v> </v>
      </c>
      <c r="T224" s="1014" t="str">
        <f>IF(IFERROR('Blocks A'!M238-'Pre-1.095 (Hard Copy)'!T224, 0)=0, " ", ('Blocks A'!M238-'Pre-1.095 (Hard Copy)'!T224))</f>
        <v> </v>
      </c>
      <c r="U224" s="1014" t="str">
        <f>IF(IFERROR('Blocks A'!U238-'Pre-1.095 (Hard Copy)'!U224, 0)=0, " ", ('Blocks A'!U238-'Pre-1.095 (Hard Copy)'!U224))</f>
        <v> </v>
      </c>
      <c r="V224" s="1014" t="str">
        <f>IF(IFERROR('Blocks A'!V238-'Pre-1.095 (Hard Copy)'!V224, 0)=0, " ", ('Blocks A'!V238-'Pre-1.095 (Hard Copy)'!V224))</f>
        <v> </v>
      </c>
      <c r="W224" s="1014" t="str">
        <f>IF(IFERROR('Blocks A'!W238-'Pre-1.095 (Hard Copy)'!W224, 0)=0, " ", ('Blocks A'!W238-'Pre-1.095 (Hard Copy)'!W224))</f>
        <v> </v>
      </c>
      <c r="X224" s="1014" t="str">
        <f>IF(IFERROR('Blocks A'!X238-'Pre-1.095 (Hard Copy)'!X224, 0)=0, " ", ('Blocks A'!X238-'Pre-1.095 (Hard Copy)'!X224))</f>
        <v> </v>
      </c>
      <c r="Y224" s="1014" t="str">
        <f>IF(IFERROR('Blocks A'!AC238-'Pre-1.095 (Hard Copy)'!Y224, 0)=0, " ", ('Blocks A'!AC238-'Pre-1.095 (Hard Copy)'!Y224))</f>
        <v> </v>
      </c>
      <c r="Z224" s="1014" t="str">
        <f>IF(IFERROR('Blocks A'!Y238-'Pre-1.095 (Hard Copy)'!Z224, 0)=0, " ", ('Blocks A'!Y238-'Pre-1.095 (Hard Copy)'!Z224))</f>
        <v> </v>
      </c>
      <c r="AA224" s="1014" t="str">
        <f>IF(IFERROR('Blocks A'!Z238-'Pre-1.095 (Hard Copy)'!AA224, 0)=0, " ", ('Blocks A'!Z238-'Pre-1.095 (Hard Copy)'!AA224))</f>
        <v> </v>
      </c>
      <c r="AB224" s="1014" t="str">
        <f>IF(IFERROR('Blocks A'!AA238-'Pre-1.095 (Hard Copy)'!AB224, 0)=0, " ", ('Blocks A'!AA238-'Pre-1.095 (Hard Copy)'!AB224))</f>
        <v> </v>
      </c>
      <c r="AC224" s="1014" t="str">
        <f>IF(IFERROR('Blocks A'!AB238-'Pre-1.095 (Hard Copy)'!AC224, 0)=0, " ", ('Blocks A'!AB238-'Pre-1.095 (Hard Copy)'!AC224))</f>
        <v> </v>
      </c>
      <c r="AD224" s="1014" t="str">
        <f>IF(IFERROR('Blocks A'!AY238-'Pre-1.095 (Hard Copy)'!AD224, 0)=0, " ", ('Blocks A'!AY238-'Pre-1.095 (Hard Copy)'!AD224))</f>
        <v> </v>
      </c>
      <c r="AE224" s="1014" t="str">
        <f>IF(IFERROR('Blocks A'!AZ238-'Pre-1.095 (Hard Copy)'!AE224, 0)=0, " ", ('Blocks A'!AZ238-'Pre-1.095 (Hard Copy)'!AE224))</f>
        <v> </v>
      </c>
      <c r="AF224" s="1014" t="str">
        <f>IF(IFERROR('Blocks A'!BA238-'Pre-1.095 (Hard Copy)'!AF224, 0)=0, " ", ('Blocks A'!BA238-'Pre-1.095 (Hard Copy)'!AF224))</f>
        <v> </v>
      </c>
      <c r="AG224" s="1014" t="str">
        <f>IF(IFERROR('Blocks A'!BB238-'Pre-1.095 (Hard Copy)'!AG224, 0)=0, " ", ('Blocks A'!BB238-'Pre-1.095 (Hard Copy)'!AG224))</f>
        <v> </v>
      </c>
      <c r="AH224" s="1014" t="str">
        <f>IF(IFERROR('Blocks A'!BC238-'Pre-1.095 (Hard Copy)'!AH224, 0)=0, " ", ('Blocks A'!BC238-'Pre-1.095 (Hard Copy)'!AH224))</f>
        <v> </v>
      </c>
      <c r="AI224" s="1014" t="str">
        <f>IF(IFERROR('Blocks A'!BJ238-'Pre-1.095 (Hard Copy)'!AI224, 0)=0, " ", ('Blocks A'!BJ238-'Pre-1.095 (Hard Copy)'!AI224))</f>
        <v> </v>
      </c>
      <c r="AJ224" s="1014" t="str">
        <f>IF(IFERROR('Blocks A'!BD238-'Pre-1.095 (Hard Copy)'!AJ224, 0)=0, " ", ('Blocks A'!BD238-'Pre-1.095 (Hard Copy)'!AJ224))</f>
        <v> </v>
      </c>
      <c r="AK224" s="1014" t="str">
        <f>IF(IFERROR('Blocks A'!BE238-'Pre-1.095 (Hard Copy)'!AK224, 0)=0, " ", ('Blocks A'!BE238-'Pre-1.095 (Hard Copy)'!AK224))</f>
        <v> </v>
      </c>
      <c r="AL224" s="1014" t="str">
        <f>IF(IFERROR('Blocks A'!BF238-'Pre-1.095 (Hard Copy)'!AL224, 0)=0, " ", ('Blocks A'!BF238-'Pre-1.095 (Hard Copy)'!AL224))</f>
        <v> </v>
      </c>
      <c r="AM224" s="1014" t="str">
        <f>IF(IFERROR('Blocks A'!BG238-'Pre-1.095 (Hard Copy)'!AM224, 0)=0, " ", ('Blocks A'!BG238-'Pre-1.095 (Hard Copy)'!AM224))</f>
        <v> </v>
      </c>
      <c r="AN224" s="1014" t="str">
        <f>IF(IFERROR('Blocks A'!BH238-'Pre-1.095 (Hard Copy)'!AN224, 0)=0, " ", ('Blocks A'!BH238-'Pre-1.095 (Hard Copy)'!AN224))</f>
        <v> </v>
      </c>
      <c r="AO224" s="1014" t="str">
        <f>IF(IFERROR('Blocks A'!BI238-'Pre-1.095 (Hard Copy)'!AO224, 0)=0, " ", ('Blocks A'!BI238-'Pre-1.095 (Hard Copy)'!AO224))</f>
        <v> </v>
      </c>
      <c r="AP224" s="1014" t="str">
        <f>IF(IFERROR('Blocks A'!BK238-'Pre-1.095 (Hard Copy)'!AP224, 0)=0, " ", ('Blocks A'!BK238-'Pre-1.095 (Hard Copy)'!AP224))</f>
        <v> </v>
      </c>
      <c r="AQ224" s="1014" t="str">
        <f>IF(IFERROR('Blocks A'!BL238-'Pre-1.095 (Hard Copy)'!AQ224, 0)=0, " ", ('Blocks A'!BL238-'Pre-1.095 (Hard Copy)'!AQ224))</f>
        <v> </v>
      </c>
      <c r="AR224" s="1014" t="str">
        <f>IF(IFERROR('Blocks A'!BM238-'Pre-1.095 (Hard Copy)'!AR224, 0)=0, " ", ('Blocks A'!BM238-'Pre-1.095 (Hard Copy)'!AR224))</f>
        <v> </v>
      </c>
      <c r="AS224" s="1014" t="str">
        <f>IF(IFERROR('Blocks A'!BO238-'Pre-1.095 (Hard Copy)'!AS224, 0)=0, " ", ('Blocks A'!BO238-'Pre-1.095 (Hard Copy)'!AS224))</f>
        <v> </v>
      </c>
      <c r="AT224" s="1014" t="str">
        <f>IF(IFERROR('Blocks A'!BP238-'Pre-1.095 (Hard Copy)'!AT224, 0)=0, " ", ('Blocks A'!BP238-'Pre-1.095 (Hard Copy)'!AT224))</f>
        <v> </v>
      </c>
      <c r="AU224" s="1014" t="str">
        <f>IF(IFERROR('Blocks A'!BQ238-'Pre-1.095 (Hard Copy)'!AU224, 0)=0, " ", ('Blocks A'!BQ238-'Pre-1.095 (Hard Copy)'!AU224))</f>
        <v> </v>
      </c>
      <c r="AV224" s="1014" t="str">
        <f>IF(IFERROR('Blocks A'!BR238-'Pre-1.095 (Hard Copy)'!AV224, 0)=0, " ", ('Blocks A'!BR238-'Pre-1.095 (Hard Copy)'!AV224))</f>
        <v> </v>
      </c>
      <c r="AW224" s="1014" t="str">
        <f>IF(IFERROR('Blocks A'!BS238-'Pre-1.095 (Hard Copy)'!AW224, 0)=0, " ", ('Blocks A'!BS238-'Pre-1.095 (Hard Copy)'!AW224))</f>
        <v> </v>
      </c>
      <c r="AX224" s="1014" t="str">
        <f>IF(IFERROR('Blocks A'!BT238-'Pre-1.095 (Hard Copy)'!AX224, 0)=0, " ", ('Blocks A'!BT238-'Pre-1.095 (Hard Copy)'!AX224))</f>
        <v> </v>
      </c>
      <c r="AY224" s="1014" t="str">
        <f>IF(IFERROR('Blocks A'!BU238-'Pre-1.095 (Hard Copy)'!AY224, 0)=0, " ", ('Blocks A'!BU238-'Pre-1.095 (Hard Copy)'!AY224))</f>
        <v> </v>
      </c>
      <c r="AZ224" s="1014" t="str">
        <f>IF(IFERROR('Blocks A'!BW238-'Pre-1.095 (Hard Copy)'!AZ224, 0)=0, " ", ('Blocks A'!BW238-'Pre-1.095 (Hard Copy)'!AZ224))</f>
        <v> </v>
      </c>
      <c r="BA224" s="1014" t="str">
        <f>IF(IFERROR('Blocks A'!BX238-'Pre-1.095 (Hard Copy)'!BA224, 0)=0, " ", ('Blocks A'!BX238-'Pre-1.095 (Hard Copy)'!BA224))</f>
        <v> </v>
      </c>
      <c r="BB224" s="1014" t="str">
        <f>IF(IFERROR('Blocks A'!BY238-'Pre-1.095 (Hard Copy)'!BB224, 0)=0, " ", ('Blocks A'!BY238-'Pre-1.095 (Hard Copy)'!BB224))</f>
        <v> </v>
      </c>
      <c r="BC224" s="1015" t="str">
        <f>IF(IFERROR('Blocks A'!BZ238-'Pre-1.095 (Hard Copy)'!BC224, 0)=0, " ", ('Blocks A'!BZ238-'Pre-1.095 (Hard Copy)'!BC224))</f>
        <v> </v>
      </c>
      <c r="BD224" s="1014" t="str">
        <f>IF(IFERROR('Blocks A'!BV238-'Pre-1.095 (Hard Copy)'!BD224, 0)=0, " ", ('Blocks A'!BV238-'Pre-1.095 (Hard Copy)'!BD224))</f>
        <v> </v>
      </c>
      <c r="BE224" s="1014" t="str">
        <f>IF(IFERROR('Blocks A'!CB238-'Pre-1.095 (Hard Copy)'!BE224, 0)=0, " ", ('Blocks A'!CB238-'Pre-1.095 (Hard Copy)'!BE224))</f>
        <v> </v>
      </c>
      <c r="BF224" s="1014" t="str">
        <f>IF(IFERROR('Blocks A'!CC238-'Pre-1.095 (Hard Copy)'!BF224, 0)=0, " ", ('Blocks A'!CC238-'Pre-1.095 (Hard Copy)'!BF224))</f>
        <v>-0</v>
      </c>
      <c r="BG224" s="1016" t="str">
        <f>IF(IFERROR('Blocks A'!CD238-'Pre-1.095 (Hard Copy)'!BG224, 0)=0, " ", ('Blocks A'!CD238-'Pre-1.095 (Hard Copy)'!BG224))</f>
        <v>-0.0000</v>
      </c>
      <c r="BH224" s="1014" t="str">
        <f>IF(IFERROR('Blocks A'!CE238-'Pre-1.095 (Hard Copy)'!BH224, 0)=0, " ", ('Blocks A'!CE238-'Pre-1.095 (Hard Copy)'!BH224))</f>
        <v> </v>
      </c>
      <c r="BI224" s="1014" t="str">
        <f>IF(IFERROR('Blocks A'!CZ238-'Pre-1.095 (Hard Copy)'!BI224, 0)=0, " ", ('Blocks A'!CZ238-'Pre-1.095 (Hard Copy)'!BI224))</f>
        <v>-1</v>
      </c>
      <c r="BJ224" s="1014" t="str">
        <f>IF(IFERROR('Blocks A'!DA238-'Pre-1.095 (Hard Copy)'!BJ224, 0)=0, " ", ('Blocks A'!DA238-'Pre-1.095 (Hard Copy)'!BJ224))</f>
        <v> </v>
      </c>
      <c r="BK224" s="1014" t="str">
        <f>IF(IFERROR('Blocks A'!DB238-'Pre-1.095 (Hard Copy)'!BK224, 0)=0, " ", ('Blocks A'!DB238-'Pre-1.095 (Hard Copy)'!BK224))</f>
        <v> </v>
      </c>
      <c r="BL224" s="1014" t="str">
        <f>IF(IFERROR('Blocks A'!DC238-'Pre-1.095 (Hard Copy)'!BL224, 0)=0, " ", ('Blocks A'!DC238-'Pre-1.095 (Hard Copy)'!BL224))</f>
        <v> </v>
      </c>
      <c r="BM224" s="1014" t="str">
        <f>IF(IFERROR('Blocks A'!DD238-'Pre-1.095 (Hard Copy)'!BM224, 0)=0, " ", ('Blocks A'!DD238-'Pre-1.095 (Hard Copy)'!BM224))</f>
        <v> </v>
      </c>
      <c r="BN224" s="1014" t="str">
        <f>IF(IFERROR('Blocks A'!DE238-'Pre-1.095 (Hard Copy)'!BN224, 0)=0, " ", ('Blocks A'!DE238-'Pre-1.095 (Hard Copy)'!BN224))</f>
        <v> </v>
      </c>
      <c r="BO224" s="1014" t="str">
        <f>IF(IFERROR('Blocks A'!DF238-'Pre-1.095 (Hard Copy)'!BO224, 0)=0, " ", ('Blocks A'!DF238-'Pre-1.095 (Hard Copy)'!BO224))</f>
        <v> </v>
      </c>
      <c r="BP224" s="1014" t="str">
        <f>IF(IFERROR('Blocks A'!DG238-'Pre-1.095 (Hard Copy)'!BP224, 0)=0, " ", ('Blocks A'!DG238-'Pre-1.095 (Hard Copy)'!BP224))</f>
        <v> </v>
      </c>
      <c r="BQ224" s="1014" t="str">
        <f>IF(IFERROR('Blocks A'!DH238-'Pre-1.095 (Hard Copy)'!BQ224, 0)=0, " ", ('Blocks A'!DH238-'Pre-1.095 (Hard Copy)'!BQ224))</f>
        <v> </v>
      </c>
      <c r="BR224" s="1014" t="str">
        <f>IF(IFERROR('Blocks A'!DI238-'Pre-1.095 (Hard Copy)'!BR224, 0)=0, " ", ('Blocks A'!DI238-'Pre-1.095 (Hard Copy)'!BR224))</f>
        <v> </v>
      </c>
      <c r="BS224" s="1014" t="str">
        <f>IF(IFERROR('Blocks A'!DJ238-'Pre-1.095 (Hard Copy)'!BS224, 0)=0, " ", ('Blocks A'!DJ238-'Pre-1.095 (Hard Copy)'!BS224))</f>
        <v>-2</v>
      </c>
      <c r="BT224" s="1014" t="str">
        <f>IF(IFERROR('Blocks A'!DK238-'Pre-1.095 (Hard Copy)'!BT224, 0)=0, " ", ('Blocks A'!DK238-'Pre-1.095 (Hard Copy)'!BT224))</f>
        <v> </v>
      </c>
      <c r="BU224" s="1014" t="str">
        <f>IF(IFERROR('Blocks A'!DL238-'Pre-1.095 (Hard Copy)'!BU224, 0)=0, " ", ('Blocks A'!DL238-'Pre-1.095 (Hard Copy)'!BU224))</f>
        <v> </v>
      </c>
      <c r="BV224" s="1014" t="str">
        <f>IF(IFERROR('Blocks A'!DM238-'Pre-1.095 (Hard Copy)'!BV224, 0)=0, " ", ('Blocks A'!DM238-'Pre-1.095 (Hard Copy)'!BV224))</f>
        <v> </v>
      </c>
      <c r="BW224" s="1014" t="str">
        <f>IF(IFERROR('Blocks A'!DN238-'Pre-1.095 (Hard Copy)'!BW224, 0)=0, " ", ('Blocks A'!DN238-'Pre-1.095 (Hard Copy)'!BW224))</f>
        <v> </v>
      </c>
      <c r="BX224" s="1014" t="str">
        <f>IF(IFERROR('Blocks A'!DO238-'Pre-1.095 (Hard Copy)'!BX224, 0)=0, " ", ('Blocks A'!DO238-'Pre-1.095 (Hard Copy)'!BX224))</f>
        <v> </v>
      </c>
      <c r="BY224" s="1014" t="str">
        <f>IF(IFERROR('Blocks A'!DP238-'Pre-1.095 (Hard Copy)'!BY224, 0)=0, " ", ('Blocks A'!DP238-'Pre-1.095 (Hard Copy)'!BY224))</f>
        <v> </v>
      </c>
      <c r="BZ224" s="1014" t="str">
        <f>IF(IFERROR('Blocks A'!DQ238-'Pre-1.095 (Hard Copy)'!BZ224, 0)=0, " ", ('Blocks A'!DQ238-'Pre-1.095 (Hard Copy)'!BZ224))</f>
        <v> </v>
      </c>
      <c r="CA224" s="1014" t="str">
        <f>IF(IFERROR('Blocks A'!DR238-'Pre-1.095 (Hard Copy)'!CA224, 0)=0, " ", ('Blocks A'!DR238-'Pre-1.095 (Hard Copy)'!CA224))</f>
        <v> </v>
      </c>
      <c r="CB224" s="1014" t="str">
        <f>IF(IFERROR('Blocks A'!DS238-'Pre-1.095 (Hard Copy)'!CB224, 0)=0, " ", ('Blocks A'!DS238-'Pre-1.095 (Hard Copy)'!CB224))</f>
        <v> </v>
      </c>
      <c r="CC224" s="1014" t="str">
        <f>IF(IFERROR('Blocks A'!DT238-'Pre-1.095 (Hard Copy)'!CC224, 0)=0, " ", ('Blocks A'!DT238-'Pre-1.095 (Hard Copy)'!CC224))</f>
        <v>-1</v>
      </c>
      <c r="CD224" s="1014" t="str">
        <f>IF(IFERROR('Blocks A'!DU238-'Pre-1.095 (Hard Copy)'!CD224, 0)=0, " ", ('Blocks A'!DU238-'Pre-1.095 (Hard Copy)'!CD224))</f>
        <v>-2</v>
      </c>
      <c r="CE224" s="1014" t="str">
        <f>IF(IFERROR('Blocks A'!DX238-'Pre-1.095 (Hard Copy)'!CE224, 0)=0, " ", ('Blocks A'!DX238-'Pre-1.095 (Hard Copy)'!CE224))</f>
        <v>-0</v>
      </c>
      <c r="CF224" s="1014" t="str">
        <f>IF(IFERROR('Blocks A'!DY238-'Pre-1.095 (Hard Copy)'!CF224, 0)=0, " ", ('Blocks A'!DY238-'Pre-1.095 (Hard Copy)'!CF224))</f>
        <v>-11</v>
      </c>
      <c r="CG224" s="1016" t="str">
        <f>IF(IFERROR('Blocks A'!DZ238-'Pre-1.095 (Hard Copy)'!CG224, 0)=0, " ", ('Blocks A'!DZ238-'Pre-1.095 (Hard Copy)'!CG224))</f>
        <v>-0.0000</v>
      </c>
      <c r="CH224" s="1015" t="str">
        <f>IF(IFERROR('Blocks A'!DV238-'Pre-1.095 (Hard Copy)'!CH224, 0)=0, " ", ('Blocks A'!DV238-'Pre-1.095 (Hard Copy)'!CH224))</f>
        <v>-0.1</v>
      </c>
      <c r="CI224" s="1015" t="str">
        <f>IF(IFERROR('Blocks A'!DW238-'Pre-1.095 (Hard Copy)'!CI224, 0)=0, " ", ('Blocks A'!DW238-'Pre-1.095 (Hard Copy)'!CI224))</f>
        <v>-0.7</v>
      </c>
      <c r="CJ224" s="1014" t="str">
        <f>IF(IFERROR('Blocks A'!EA238-'Pre-1.095 (Hard Copy)'!CJ224, 0)=0, " ", ('Blocks A'!EA238-'Pre-1.095 (Hard Copy)'!CJ224))</f>
        <v>-0</v>
      </c>
      <c r="CK224" s="1017" t="str">
        <f>IF(IFERROR('Blocks A'!EB238-'Pre-1.095 (Hard Copy)'!CK224, 0)=0, " ", ('Blocks A'!EB238-'Pre-1.095 (Hard Copy)'!CK224))</f>
        <v>-0.00</v>
      </c>
      <c r="CL224" s="1017" t="str">
        <f>IF(IFERROR('Blocks A'!EC238-'Pre-1.095 (Hard Copy)'!CL224, 0)=0, " ", ('Blocks A'!EC238-'Pre-1.095 (Hard Copy)'!CL224))</f>
        <v>-0.00</v>
      </c>
      <c r="CM224" s="1017" t="str">
        <f>IF(IFERROR('Blocks A'!EH238-'Pre-1.095 (Hard Copy)'!CM224, 0)=0, " ", ('Blocks A'!EH238-'Pre-1.095 (Hard Copy)'!CM224))</f>
        <v>-0.00</v>
      </c>
      <c r="CN224" s="1014" t="str">
        <f>IF(IFERROR('Blocks A'!ED238-'Pre-1.095 (Hard Copy)'!CN224, 0)=0, " ", ('Blocks A'!ED238-'Pre-1.095 (Hard Copy)'!CN224))</f>
        <v>-11</v>
      </c>
      <c r="CO224" s="1017" t="str">
        <f>IF(IFERROR('Blocks A'!EE238-'Pre-1.095 (Hard Copy)'!CO224, 0)=0, " ", ('Blocks A'!EE238-'Pre-1.095 (Hard Copy)'!CO224))</f>
        <v>-0.01</v>
      </c>
      <c r="CP224" s="1017" t="str">
        <f>IF(IFERROR('Blocks A'!EF238-'Pre-1.095 (Hard Copy)'!CP224, 0)=0, " ", ('Blocks A'!EF238-'Pre-1.095 (Hard Copy)'!CP224))</f>
        <v>-0.00</v>
      </c>
      <c r="CQ224" s="1016" t="str">
        <f>IF(IFERROR('Blocks A'!EG238-'Pre-1.095 (Hard Copy)'!CQ224, 0)=0, " ", ('Blocks A'!EG238-'Pre-1.095 (Hard Copy)'!CQ224))</f>
        <v>-0.0000</v>
      </c>
      <c r="CR224" s="1018" t="s">
        <v>12</v>
      </c>
    </row>
    <row r="225">
      <c r="B225" s="1013" t="s">
        <v>1049</v>
      </c>
      <c r="C225" s="969" t="s">
        <v>885</v>
      </c>
      <c r="D225" s="969">
        <v>1.0</v>
      </c>
      <c r="E225" s="969">
        <v>1.0</v>
      </c>
      <c r="F225" s="969">
        <v>1.0</v>
      </c>
      <c r="G225" s="1014" t="str">
        <f>IF(IFERROR('Blocks A'!G239-'Pre-1.095 (Hard Copy)'!G225, 0)=0, " ", ('Blocks A'!G239-'Pre-1.095 (Hard Copy)'!G225))</f>
        <v> </v>
      </c>
      <c r="H225" s="1014" t="str">
        <f>IF(IFERROR('Blocks A'!H239-'Pre-1.095 (Hard Copy)'!H225, 0)=0, " ", ('Blocks A'!H239-'Pre-1.095 (Hard Copy)'!H225))</f>
        <v> </v>
      </c>
      <c r="I225" s="1014" t="str">
        <f>IF(IFERROR('Blocks A'!I239-'Pre-1.095 (Hard Copy)'!I225, 0)=0, " ", ('Blocks A'!I239-'Pre-1.095 (Hard Copy)'!I225))</f>
        <v> </v>
      </c>
      <c r="J225" s="1014" t="str">
        <f>IF(IFERROR('Blocks A'!J239-'Pre-1.095 (Hard Copy)'!J225, 0)=0, " ", ('Blocks A'!J239-'Pre-1.095 (Hard Copy)'!J225))</f>
        <v> </v>
      </c>
      <c r="K225" s="1014" t="str">
        <f>IF(IFERROR('Blocks A'!K239-'Pre-1.095 (Hard Copy)'!K225, 0)=0, " ", ('Blocks A'!K239-'Pre-1.095 (Hard Copy)'!K225))</f>
        <v> </v>
      </c>
      <c r="L225" s="1014" t="str">
        <f>IF(IFERROR('Blocks A'!L239-'Pre-1.095 (Hard Copy)'!L225, 0)=0, " ", ('Blocks A'!L239-'Pre-1.095 (Hard Copy)'!L225))</f>
        <v> </v>
      </c>
      <c r="M225" s="1014" t="str">
        <f>IF(IFERROR('Blocks A'!N239-'Pre-1.095 (Hard Copy)'!M225, 0)=0, " ", ('Blocks A'!N239-'Pre-1.095 (Hard Copy)'!M225))</f>
        <v> </v>
      </c>
      <c r="N225" s="1014" t="str">
        <f>IF(IFERROR('Blocks A'!O239-'Pre-1.095 (Hard Copy)'!N225, 0)=0, " ", ('Blocks A'!O239-'Pre-1.095 (Hard Copy)'!N225))</f>
        <v> </v>
      </c>
      <c r="O225" s="1014" t="str">
        <f>IF(IFERROR('Blocks A'!P239-'Pre-1.095 (Hard Copy)'!O225, 0)=0, " ", ('Blocks A'!P239-'Pre-1.095 (Hard Copy)'!O225))</f>
        <v> </v>
      </c>
      <c r="P225" s="1014" t="str">
        <f>IF(IFERROR('Blocks A'!Q239-'Pre-1.095 (Hard Copy)'!P225, 0)=0, " ", ('Blocks A'!Q239-'Pre-1.095 (Hard Copy)'!P225))</f>
        <v> </v>
      </c>
      <c r="Q225" s="1014" t="str">
        <f>IF(IFERROR('Blocks A'!R239-'Pre-1.095 (Hard Copy)'!Q225, 0)=0, " ", ('Blocks A'!R239-'Pre-1.095 (Hard Copy)'!Q225))</f>
        <v> </v>
      </c>
      <c r="R225" s="1014" t="str">
        <f>IF(IFERROR('Blocks A'!S239-'Pre-1.095 (Hard Copy)'!R225, 0)=0, " ", ('Blocks A'!S239-'Pre-1.095 (Hard Copy)'!R225))</f>
        <v> </v>
      </c>
      <c r="S225" s="1014" t="str">
        <f>IF(IFERROR('Blocks A'!T239-'Pre-1.095 (Hard Copy)'!S225, 0)=0, " ", ('Blocks A'!T239-'Pre-1.095 (Hard Copy)'!S225))</f>
        <v> </v>
      </c>
      <c r="T225" s="1014" t="str">
        <f>IF(IFERROR('Blocks A'!M239-'Pre-1.095 (Hard Copy)'!T225, 0)=0, " ", ('Blocks A'!M239-'Pre-1.095 (Hard Copy)'!T225))</f>
        <v> </v>
      </c>
      <c r="U225" s="1014" t="str">
        <f>IF(IFERROR('Blocks A'!U239-'Pre-1.095 (Hard Copy)'!U225, 0)=0, " ", ('Blocks A'!U239-'Pre-1.095 (Hard Copy)'!U225))</f>
        <v> </v>
      </c>
      <c r="V225" s="1014" t="str">
        <f>IF(IFERROR('Blocks A'!V239-'Pre-1.095 (Hard Copy)'!V225, 0)=0, " ", ('Blocks A'!V239-'Pre-1.095 (Hard Copy)'!V225))</f>
        <v> </v>
      </c>
      <c r="W225" s="1014" t="str">
        <f>IF(IFERROR('Blocks A'!W239-'Pre-1.095 (Hard Copy)'!W225, 0)=0, " ", ('Blocks A'!W239-'Pre-1.095 (Hard Copy)'!W225))</f>
        <v> </v>
      </c>
      <c r="X225" s="1014" t="str">
        <f>IF(IFERROR('Blocks A'!X239-'Pre-1.095 (Hard Copy)'!X225, 0)=0, " ", ('Blocks A'!X239-'Pre-1.095 (Hard Copy)'!X225))</f>
        <v> </v>
      </c>
      <c r="Y225" s="1014" t="str">
        <f>IF(IFERROR('Blocks A'!AC239-'Pre-1.095 (Hard Copy)'!Y225, 0)=0, " ", ('Blocks A'!AC239-'Pre-1.095 (Hard Copy)'!Y225))</f>
        <v> </v>
      </c>
      <c r="Z225" s="1014" t="str">
        <f>IF(IFERROR('Blocks A'!Y239-'Pre-1.095 (Hard Copy)'!Z225, 0)=0, " ", ('Blocks A'!Y239-'Pre-1.095 (Hard Copy)'!Z225))</f>
        <v> </v>
      </c>
      <c r="AA225" s="1014" t="str">
        <f>IF(IFERROR('Blocks A'!Z239-'Pre-1.095 (Hard Copy)'!AA225, 0)=0, " ", ('Blocks A'!Z239-'Pre-1.095 (Hard Copy)'!AA225))</f>
        <v> </v>
      </c>
      <c r="AB225" s="1014" t="str">
        <f>IF(IFERROR('Blocks A'!AA239-'Pre-1.095 (Hard Copy)'!AB225, 0)=0, " ", ('Blocks A'!AA239-'Pre-1.095 (Hard Copy)'!AB225))</f>
        <v> </v>
      </c>
      <c r="AC225" s="1014" t="str">
        <f>IF(IFERROR('Blocks A'!AB239-'Pre-1.095 (Hard Copy)'!AC225, 0)=0, " ", ('Blocks A'!AB239-'Pre-1.095 (Hard Copy)'!AC225))</f>
        <v> </v>
      </c>
      <c r="AD225" s="1014" t="str">
        <f>IF(IFERROR('Blocks A'!AY239-'Pre-1.095 (Hard Copy)'!AD225, 0)=0, " ", ('Blocks A'!AY239-'Pre-1.095 (Hard Copy)'!AD225))</f>
        <v> </v>
      </c>
      <c r="AE225" s="1014" t="str">
        <f>IF(IFERROR('Blocks A'!AZ239-'Pre-1.095 (Hard Copy)'!AE225, 0)=0, " ", ('Blocks A'!AZ239-'Pre-1.095 (Hard Copy)'!AE225))</f>
        <v> </v>
      </c>
      <c r="AF225" s="1014" t="str">
        <f>IF(IFERROR('Blocks A'!BA239-'Pre-1.095 (Hard Copy)'!AF225, 0)=0, " ", ('Blocks A'!BA239-'Pre-1.095 (Hard Copy)'!AF225))</f>
        <v> </v>
      </c>
      <c r="AG225" s="1014" t="str">
        <f>IF(IFERROR('Blocks A'!BB239-'Pre-1.095 (Hard Copy)'!AG225, 0)=0, " ", ('Blocks A'!BB239-'Pre-1.095 (Hard Copy)'!AG225))</f>
        <v> </v>
      </c>
      <c r="AH225" s="1014" t="str">
        <f>IF(IFERROR('Blocks A'!BC239-'Pre-1.095 (Hard Copy)'!AH225, 0)=0, " ", ('Blocks A'!BC239-'Pre-1.095 (Hard Copy)'!AH225))</f>
        <v> </v>
      </c>
      <c r="AI225" s="1014" t="str">
        <f>IF(IFERROR('Blocks A'!BJ239-'Pre-1.095 (Hard Copy)'!AI225, 0)=0, " ", ('Blocks A'!BJ239-'Pre-1.095 (Hard Copy)'!AI225))</f>
        <v> </v>
      </c>
      <c r="AJ225" s="1014" t="str">
        <f>IF(IFERROR('Blocks A'!BD239-'Pre-1.095 (Hard Copy)'!AJ225, 0)=0, " ", ('Blocks A'!BD239-'Pre-1.095 (Hard Copy)'!AJ225))</f>
        <v> </v>
      </c>
      <c r="AK225" s="1014" t="str">
        <f>IF(IFERROR('Blocks A'!BE239-'Pre-1.095 (Hard Copy)'!AK225, 0)=0, " ", ('Blocks A'!BE239-'Pre-1.095 (Hard Copy)'!AK225))</f>
        <v> </v>
      </c>
      <c r="AL225" s="1014" t="str">
        <f>IF(IFERROR('Blocks A'!BF239-'Pre-1.095 (Hard Copy)'!AL225, 0)=0, " ", ('Blocks A'!BF239-'Pre-1.095 (Hard Copy)'!AL225))</f>
        <v> </v>
      </c>
      <c r="AM225" s="1014" t="str">
        <f>IF(IFERROR('Blocks A'!BG239-'Pre-1.095 (Hard Copy)'!AM225, 0)=0, " ", ('Blocks A'!BG239-'Pre-1.095 (Hard Copy)'!AM225))</f>
        <v> </v>
      </c>
      <c r="AN225" s="1014" t="str">
        <f>IF(IFERROR('Blocks A'!BH239-'Pre-1.095 (Hard Copy)'!AN225, 0)=0, " ", ('Blocks A'!BH239-'Pre-1.095 (Hard Copy)'!AN225))</f>
        <v> </v>
      </c>
      <c r="AO225" s="1014" t="str">
        <f>IF(IFERROR('Blocks A'!BI239-'Pre-1.095 (Hard Copy)'!AO225, 0)=0, " ", ('Blocks A'!BI239-'Pre-1.095 (Hard Copy)'!AO225))</f>
        <v> </v>
      </c>
      <c r="AP225" s="1014" t="str">
        <f>IF(IFERROR('Blocks A'!BK239-'Pre-1.095 (Hard Copy)'!AP225, 0)=0, " ", ('Blocks A'!BK239-'Pre-1.095 (Hard Copy)'!AP225))</f>
        <v> </v>
      </c>
      <c r="AQ225" s="1014" t="str">
        <f>IF(IFERROR('Blocks A'!BL239-'Pre-1.095 (Hard Copy)'!AQ225, 0)=0, " ", ('Blocks A'!BL239-'Pre-1.095 (Hard Copy)'!AQ225))</f>
        <v> </v>
      </c>
      <c r="AR225" s="1014" t="str">
        <f>IF(IFERROR('Blocks A'!BM239-'Pre-1.095 (Hard Copy)'!AR225, 0)=0, " ", ('Blocks A'!BM239-'Pre-1.095 (Hard Copy)'!AR225))</f>
        <v> </v>
      </c>
      <c r="AS225" s="1014" t="str">
        <f>IF(IFERROR('Blocks A'!BO239-'Pre-1.095 (Hard Copy)'!AS225, 0)=0, " ", ('Blocks A'!BO239-'Pre-1.095 (Hard Copy)'!AS225))</f>
        <v> </v>
      </c>
      <c r="AT225" s="1014" t="str">
        <f>IF(IFERROR('Blocks A'!BP239-'Pre-1.095 (Hard Copy)'!AT225, 0)=0, " ", ('Blocks A'!BP239-'Pre-1.095 (Hard Copy)'!AT225))</f>
        <v> </v>
      </c>
      <c r="AU225" s="1014" t="str">
        <f>IF(IFERROR('Blocks A'!BQ239-'Pre-1.095 (Hard Copy)'!AU225, 0)=0, " ", ('Blocks A'!BQ239-'Pre-1.095 (Hard Copy)'!AU225))</f>
        <v> </v>
      </c>
      <c r="AV225" s="1014" t="str">
        <f>IF(IFERROR('Blocks A'!BR239-'Pre-1.095 (Hard Copy)'!AV225, 0)=0, " ", ('Blocks A'!BR239-'Pre-1.095 (Hard Copy)'!AV225))</f>
        <v> </v>
      </c>
      <c r="AW225" s="1014" t="str">
        <f>IF(IFERROR('Blocks A'!BS239-'Pre-1.095 (Hard Copy)'!AW225, 0)=0, " ", ('Blocks A'!BS239-'Pre-1.095 (Hard Copy)'!AW225))</f>
        <v> </v>
      </c>
      <c r="AX225" s="1014" t="str">
        <f>IF(IFERROR('Blocks A'!BT239-'Pre-1.095 (Hard Copy)'!AX225, 0)=0, " ", ('Blocks A'!BT239-'Pre-1.095 (Hard Copy)'!AX225))</f>
        <v> </v>
      </c>
      <c r="AY225" s="1014" t="str">
        <f>IF(IFERROR('Blocks A'!BU239-'Pre-1.095 (Hard Copy)'!AY225, 0)=0, " ", ('Blocks A'!BU239-'Pre-1.095 (Hard Copy)'!AY225))</f>
        <v> </v>
      </c>
      <c r="AZ225" s="1014" t="str">
        <f>IF(IFERROR('Blocks A'!BW239-'Pre-1.095 (Hard Copy)'!AZ225, 0)=0, " ", ('Blocks A'!BW239-'Pre-1.095 (Hard Copy)'!AZ225))</f>
        <v> </v>
      </c>
      <c r="BA225" s="1014" t="str">
        <f>IF(IFERROR('Blocks A'!BX239-'Pre-1.095 (Hard Copy)'!BA225, 0)=0, " ", ('Blocks A'!BX239-'Pre-1.095 (Hard Copy)'!BA225))</f>
        <v> </v>
      </c>
      <c r="BB225" s="1014" t="str">
        <f>IF(IFERROR('Blocks A'!BY239-'Pre-1.095 (Hard Copy)'!BB225, 0)=0, " ", ('Blocks A'!BY239-'Pre-1.095 (Hard Copy)'!BB225))</f>
        <v> </v>
      </c>
      <c r="BC225" s="1015" t="str">
        <f>IF(IFERROR('Blocks A'!BZ239-'Pre-1.095 (Hard Copy)'!BC225, 0)=0, " ", ('Blocks A'!BZ239-'Pre-1.095 (Hard Copy)'!BC225))</f>
        <v> </v>
      </c>
      <c r="BD225" s="1014" t="str">
        <f>IF(IFERROR('Blocks A'!BV239-'Pre-1.095 (Hard Copy)'!BD225, 0)=0, " ", ('Blocks A'!BV239-'Pre-1.095 (Hard Copy)'!BD225))</f>
        <v> </v>
      </c>
      <c r="BE225" s="1014" t="str">
        <f>IF(IFERROR('Blocks A'!CB239-'Pre-1.095 (Hard Copy)'!BE225, 0)=0, " ", ('Blocks A'!CB239-'Pre-1.095 (Hard Copy)'!BE225))</f>
        <v> </v>
      </c>
      <c r="BF225" s="1014" t="str">
        <f>IF(IFERROR('Blocks A'!CC239-'Pre-1.095 (Hard Copy)'!BF225, 0)=0, " ", ('Blocks A'!CC239-'Pre-1.095 (Hard Copy)'!BF225))</f>
        <v>-0</v>
      </c>
      <c r="BG225" s="1016" t="str">
        <f>IF(IFERROR('Blocks A'!CD239-'Pre-1.095 (Hard Copy)'!BG225, 0)=0, " ", ('Blocks A'!CD239-'Pre-1.095 (Hard Copy)'!BG225))</f>
        <v>-0.0000</v>
      </c>
      <c r="BH225" s="1014" t="str">
        <f>IF(IFERROR('Blocks A'!CE239-'Pre-1.095 (Hard Copy)'!BH225, 0)=0, " ", ('Blocks A'!CE239-'Pre-1.095 (Hard Copy)'!BH225))</f>
        <v> </v>
      </c>
      <c r="BI225" s="1014" t="str">
        <f>IF(IFERROR('Blocks A'!CZ239-'Pre-1.095 (Hard Copy)'!BI225, 0)=0, " ", ('Blocks A'!CZ239-'Pre-1.095 (Hard Copy)'!BI225))</f>
        <v>-1</v>
      </c>
      <c r="BJ225" s="1014" t="str">
        <f>IF(IFERROR('Blocks A'!DA239-'Pre-1.095 (Hard Copy)'!BJ225, 0)=0, " ", ('Blocks A'!DA239-'Pre-1.095 (Hard Copy)'!BJ225))</f>
        <v> </v>
      </c>
      <c r="BK225" s="1014" t="str">
        <f>IF(IFERROR('Blocks A'!DB239-'Pre-1.095 (Hard Copy)'!BK225, 0)=0, " ", ('Blocks A'!DB239-'Pre-1.095 (Hard Copy)'!BK225))</f>
        <v> </v>
      </c>
      <c r="BL225" s="1014" t="str">
        <f>IF(IFERROR('Blocks A'!DC239-'Pre-1.095 (Hard Copy)'!BL225, 0)=0, " ", ('Blocks A'!DC239-'Pre-1.095 (Hard Copy)'!BL225))</f>
        <v> </v>
      </c>
      <c r="BM225" s="1014" t="str">
        <f>IF(IFERROR('Blocks A'!DD239-'Pre-1.095 (Hard Copy)'!BM225, 0)=0, " ", ('Blocks A'!DD239-'Pre-1.095 (Hard Copy)'!BM225))</f>
        <v> </v>
      </c>
      <c r="BN225" s="1014" t="str">
        <f>IF(IFERROR('Blocks A'!DE239-'Pre-1.095 (Hard Copy)'!BN225, 0)=0, " ", ('Blocks A'!DE239-'Pre-1.095 (Hard Copy)'!BN225))</f>
        <v> </v>
      </c>
      <c r="BO225" s="1014" t="str">
        <f>IF(IFERROR('Blocks A'!DF239-'Pre-1.095 (Hard Copy)'!BO225, 0)=0, " ", ('Blocks A'!DF239-'Pre-1.095 (Hard Copy)'!BO225))</f>
        <v> </v>
      </c>
      <c r="BP225" s="1014" t="str">
        <f>IF(IFERROR('Blocks A'!DG239-'Pre-1.095 (Hard Copy)'!BP225, 0)=0, " ", ('Blocks A'!DG239-'Pre-1.095 (Hard Copy)'!BP225))</f>
        <v> </v>
      </c>
      <c r="BQ225" s="1014" t="str">
        <f>IF(IFERROR('Blocks A'!DH239-'Pre-1.095 (Hard Copy)'!BQ225, 0)=0, " ", ('Blocks A'!DH239-'Pre-1.095 (Hard Copy)'!BQ225))</f>
        <v> </v>
      </c>
      <c r="BR225" s="1014" t="str">
        <f>IF(IFERROR('Blocks A'!DI239-'Pre-1.095 (Hard Copy)'!BR225, 0)=0, " ", ('Blocks A'!DI239-'Pre-1.095 (Hard Copy)'!BR225))</f>
        <v> </v>
      </c>
      <c r="BS225" s="1014" t="str">
        <f>IF(IFERROR('Blocks A'!DJ239-'Pre-1.095 (Hard Copy)'!BS225, 0)=0, " ", ('Blocks A'!DJ239-'Pre-1.095 (Hard Copy)'!BS225))</f>
        <v>-2</v>
      </c>
      <c r="BT225" s="1014" t="str">
        <f>IF(IFERROR('Blocks A'!DK239-'Pre-1.095 (Hard Copy)'!BT225, 0)=0, " ", ('Blocks A'!DK239-'Pre-1.095 (Hard Copy)'!BT225))</f>
        <v> </v>
      </c>
      <c r="BU225" s="1014" t="str">
        <f>IF(IFERROR('Blocks A'!DL239-'Pre-1.095 (Hard Copy)'!BU225, 0)=0, " ", ('Blocks A'!DL239-'Pre-1.095 (Hard Copy)'!BU225))</f>
        <v> </v>
      </c>
      <c r="BV225" s="1014" t="str">
        <f>IF(IFERROR('Blocks A'!DM239-'Pre-1.095 (Hard Copy)'!BV225, 0)=0, " ", ('Blocks A'!DM239-'Pre-1.095 (Hard Copy)'!BV225))</f>
        <v> </v>
      </c>
      <c r="BW225" s="1014" t="str">
        <f>IF(IFERROR('Blocks A'!DN239-'Pre-1.095 (Hard Copy)'!BW225, 0)=0, " ", ('Blocks A'!DN239-'Pre-1.095 (Hard Copy)'!BW225))</f>
        <v> </v>
      </c>
      <c r="BX225" s="1014" t="str">
        <f>IF(IFERROR('Blocks A'!DO239-'Pre-1.095 (Hard Copy)'!BX225, 0)=0, " ", ('Blocks A'!DO239-'Pre-1.095 (Hard Copy)'!BX225))</f>
        <v> </v>
      </c>
      <c r="BY225" s="1014" t="str">
        <f>IF(IFERROR('Blocks A'!DP239-'Pre-1.095 (Hard Copy)'!BY225, 0)=0, " ", ('Blocks A'!DP239-'Pre-1.095 (Hard Copy)'!BY225))</f>
        <v> </v>
      </c>
      <c r="BZ225" s="1014" t="str">
        <f>IF(IFERROR('Blocks A'!DQ239-'Pre-1.095 (Hard Copy)'!BZ225, 0)=0, " ", ('Blocks A'!DQ239-'Pre-1.095 (Hard Copy)'!BZ225))</f>
        <v> </v>
      </c>
      <c r="CA225" s="1014" t="str">
        <f>IF(IFERROR('Blocks A'!DR239-'Pre-1.095 (Hard Copy)'!CA225, 0)=0, " ", ('Blocks A'!DR239-'Pre-1.095 (Hard Copy)'!CA225))</f>
        <v> </v>
      </c>
      <c r="CB225" s="1014" t="str">
        <f>IF(IFERROR('Blocks A'!DS239-'Pre-1.095 (Hard Copy)'!CB225, 0)=0, " ", ('Blocks A'!DS239-'Pre-1.095 (Hard Copy)'!CB225))</f>
        <v> </v>
      </c>
      <c r="CC225" s="1014" t="str">
        <f>IF(IFERROR('Blocks A'!DT239-'Pre-1.095 (Hard Copy)'!CC225, 0)=0, " ", ('Blocks A'!DT239-'Pre-1.095 (Hard Copy)'!CC225))</f>
        <v>-1</v>
      </c>
      <c r="CD225" s="1014" t="str">
        <f>IF(IFERROR('Blocks A'!DU239-'Pre-1.095 (Hard Copy)'!CD225, 0)=0, " ", ('Blocks A'!DU239-'Pre-1.095 (Hard Copy)'!CD225))</f>
        <v>-2</v>
      </c>
      <c r="CE225" s="1014" t="str">
        <f>IF(IFERROR('Blocks A'!DX239-'Pre-1.095 (Hard Copy)'!CE225, 0)=0, " ", ('Blocks A'!DX239-'Pre-1.095 (Hard Copy)'!CE225))</f>
        <v>-0</v>
      </c>
      <c r="CF225" s="1014" t="str">
        <f>IF(IFERROR('Blocks A'!DY239-'Pre-1.095 (Hard Copy)'!CF225, 0)=0, " ", ('Blocks A'!DY239-'Pre-1.095 (Hard Copy)'!CF225))</f>
        <v>-11</v>
      </c>
      <c r="CG225" s="1016" t="str">
        <f>IF(IFERROR('Blocks A'!DZ239-'Pre-1.095 (Hard Copy)'!CG225, 0)=0, " ", ('Blocks A'!DZ239-'Pre-1.095 (Hard Copy)'!CG225))</f>
        <v>-0.0000</v>
      </c>
      <c r="CH225" s="1015" t="str">
        <f>IF(IFERROR('Blocks A'!DV239-'Pre-1.095 (Hard Copy)'!CH225, 0)=0, " ", ('Blocks A'!DV239-'Pre-1.095 (Hard Copy)'!CH225))</f>
        <v>-0.1</v>
      </c>
      <c r="CI225" s="1015" t="str">
        <f>IF(IFERROR('Blocks A'!DW239-'Pre-1.095 (Hard Copy)'!CI225, 0)=0, " ", ('Blocks A'!DW239-'Pre-1.095 (Hard Copy)'!CI225))</f>
        <v>-0.7</v>
      </c>
      <c r="CJ225" s="1014" t="str">
        <f>IF(IFERROR('Blocks A'!EA239-'Pre-1.095 (Hard Copy)'!CJ225, 0)=0, " ", ('Blocks A'!EA239-'Pre-1.095 (Hard Copy)'!CJ225))</f>
        <v>-0</v>
      </c>
      <c r="CK225" s="1017" t="str">
        <f>IF(IFERROR('Blocks A'!EB239-'Pre-1.095 (Hard Copy)'!CK225, 0)=0, " ", ('Blocks A'!EB239-'Pre-1.095 (Hard Copy)'!CK225))</f>
        <v>-0.00</v>
      </c>
      <c r="CL225" s="1017" t="str">
        <f>IF(IFERROR('Blocks A'!EC239-'Pre-1.095 (Hard Copy)'!CL225, 0)=0, " ", ('Blocks A'!EC239-'Pre-1.095 (Hard Copy)'!CL225))</f>
        <v>-0.00</v>
      </c>
      <c r="CM225" s="1017" t="str">
        <f>IF(IFERROR('Blocks A'!EH239-'Pre-1.095 (Hard Copy)'!CM225, 0)=0, " ", ('Blocks A'!EH239-'Pre-1.095 (Hard Copy)'!CM225))</f>
        <v>-0.00</v>
      </c>
      <c r="CN225" s="1014" t="str">
        <f>IF(IFERROR('Blocks A'!ED239-'Pre-1.095 (Hard Copy)'!CN225, 0)=0, " ", ('Blocks A'!ED239-'Pre-1.095 (Hard Copy)'!CN225))</f>
        <v>-11</v>
      </c>
      <c r="CO225" s="1017" t="str">
        <f>IF(IFERROR('Blocks A'!EE239-'Pre-1.095 (Hard Copy)'!CO225, 0)=0, " ", ('Blocks A'!EE239-'Pre-1.095 (Hard Copy)'!CO225))</f>
        <v>-0.01</v>
      </c>
      <c r="CP225" s="1017" t="str">
        <f>IF(IFERROR('Blocks A'!EF239-'Pre-1.095 (Hard Copy)'!CP225, 0)=0, " ", ('Blocks A'!EF239-'Pre-1.095 (Hard Copy)'!CP225))</f>
        <v>-0.00</v>
      </c>
      <c r="CQ225" s="1016" t="str">
        <f>IF(IFERROR('Blocks A'!EG239-'Pre-1.095 (Hard Copy)'!CQ225, 0)=0, " ", ('Blocks A'!EG239-'Pre-1.095 (Hard Copy)'!CQ225))</f>
        <v>-0.0000</v>
      </c>
      <c r="CR225" s="1018" t="s">
        <v>12</v>
      </c>
    </row>
    <row r="226">
      <c r="B226" s="1019" t="s">
        <v>1050</v>
      </c>
      <c r="C226" s="969" t="s">
        <v>885</v>
      </c>
      <c r="D226" s="969">
        <v>1.0</v>
      </c>
      <c r="E226" s="969">
        <v>1.0</v>
      </c>
      <c r="F226" s="969">
        <v>1.0</v>
      </c>
      <c r="G226" s="1014" t="str">
        <f>IF(IFERROR('Blocks A'!G240-'Pre-1.095 (Hard Copy)'!G226, 0)=0, " ", ('Blocks A'!G240-'Pre-1.095 (Hard Copy)'!G226))</f>
        <v> </v>
      </c>
      <c r="H226" s="1014" t="str">
        <f>IF(IFERROR('Blocks A'!H240-'Pre-1.095 (Hard Copy)'!H226, 0)=0, " ", ('Blocks A'!H240-'Pre-1.095 (Hard Copy)'!H226))</f>
        <v> </v>
      </c>
      <c r="I226" s="1014" t="str">
        <f>IF(IFERROR('Blocks A'!I240-'Pre-1.095 (Hard Copy)'!I226, 0)=0, " ", ('Blocks A'!I240-'Pre-1.095 (Hard Copy)'!I226))</f>
        <v> </v>
      </c>
      <c r="J226" s="1014" t="str">
        <f>IF(IFERROR('Blocks A'!J240-'Pre-1.095 (Hard Copy)'!J226, 0)=0, " ", ('Blocks A'!J240-'Pre-1.095 (Hard Copy)'!J226))</f>
        <v> </v>
      </c>
      <c r="K226" s="1014" t="str">
        <f>IF(IFERROR('Blocks A'!K240-'Pre-1.095 (Hard Copy)'!K226, 0)=0, " ", ('Blocks A'!K240-'Pre-1.095 (Hard Copy)'!K226))</f>
        <v> </v>
      </c>
      <c r="L226" s="1014" t="str">
        <f>IF(IFERROR('Blocks A'!L240-'Pre-1.095 (Hard Copy)'!L226, 0)=0, " ", ('Blocks A'!L240-'Pre-1.095 (Hard Copy)'!L226))</f>
        <v> </v>
      </c>
      <c r="M226" s="1014" t="str">
        <f>IF(IFERROR('Blocks A'!N240-'Pre-1.095 (Hard Copy)'!M226, 0)=0, " ", ('Blocks A'!N240-'Pre-1.095 (Hard Copy)'!M226))</f>
        <v> </v>
      </c>
      <c r="N226" s="1014" t="str">
        <f>IF(IFERROR('Blocks A'!O240-'Pre-1.095 (Hard Copy)'!N226, 0)=0, " ", ('Blocks A'!O240-'Pre-1.095 (Hard Copy)'!N226))</f>
        <v> </v>
      </c>
      <c r="O226" s="1014" t="str">
        <f>IF(IFERROR('Blocks A'!P240-'Pre-1.095 (Hard Copy)'!O226, 0)=0, " ", ('Blocks A'!P240-'Pre-1.095 (Hard Copy)'!O226))</f>
        <v> </v>
      </c>
      <c r="P226" s="1014" t="str">
        <f>IF(IFERROR('Blocks A'!Q240-'Pre-1.095 (Hard Copy)'!P226, 0)=0, " ", ('Blocks A'!Q240-'Pre-1.095 (Hard Copy)'!P226))</f>
        <v> </v>
      </c>
      <c r="Q226" s="1014" t="str">
        <f>IF(IFERROR('Blocks A'!R240-'Pre-1.095 (Hard Copy)'!Q226, 0)=0, " ", ('Blocks A'!R240-'Pre-1.095 (Hard Copy)'!Q226))</f>
        <v> </v>
      </c>
      <c r="R226" s="1014" t="str">
        <f>IF(IFERROR('Blocks A'!S240-'Pre-1.095 (Hard Copy)'!R226, 0)=0, " ", ('Blocks A'!S240-'Pre-1.095 (Hard Copy)'!R226))</f>
        <v> </v>
      </c>
      <c r="S226" s="1014" t="str">
        <f>IF(IFERROR('Blocks A'!T240-'Pre-1.095 (Hard Copy)'!S226, 0)=0, " ", ('Blocks A'!T240-'Pre-1.095 (Hard Copy)'!S226))</f>
        <v> </v>
      </c>
      <c r="T226" s="1014" t="str">
        <f>IF(IFERROR('Blocks A'!M240-'Pre-1.095 (Hard Copy)'!T226, 0)=0, " ", ('Blocks A'!M240-'Pre-1.095 (Hard Copy)'!T226))</f>
        <v> </v>
      </c>
      <c r="U226" s="1014" t="str">
        <f>IF(IFERROR('Blocks A'!U240-'Pre-1.095 (Hard Copy)'!U226, 0)=0, " ", ('Blocks A'!U240-'Pre-1.095 (Hard Copy)'!U226))</f>
        <v> </v>
      </c>
      <c r="V226" s="1014" t="str">
        <f>IF(IFERROR('Blocks A'!V240-'Pre-1.095 (Hard Copy)'!V226, 0)=0, " ", ('Blocks A'!V240-'Pre-1.095 (Hard Copy)'!V226))</f>
        <v> </v>
      </c>
      <c r="W226" s="1014" t="str">
        <f>IF(IFERROR('Blocks A'!W240-'Pre-1.095 (Hard Copy)'!W226, 0)=0, " ", ('Blocks A'!W240-'Pre-1.095 (Hard Copy)'!W226))</f>
        <v> </v>
      </c>
      <c r="X226" s="1014" t="str">
        <f>IF(IFERROR('Blocks A'!X240-'Pre-1.095 (Hard Copy)'!X226, 0)=0, " ", ('Blocks A'!X240-'Pre-1.095 (Hard Copy)'!X226))</f>
        <v> </v>
      </c>
      <c r="Y226" s="1014" t="str">
        <f>IF(IFERROR('Blocks A'!AC240-'Pre-1.095 (Hard Copy)'!Y226, 0)=0, " ", ('Blocks A'!AC240-'Pre-1.095 (Hard Copy)'!Y226))</f>
        <v> </v>
      </c>
      <c r="Z226" s="1014" t="str">
        <f>IF(IFERROR('Blocks A'!Y240-'Pre-1.095 (Hard Copy)'!Z226, 0)=0, " ", ('Blocks A'!Y240-'Pre-1.095 (Hard Copy)'!Z226))</f>
        <v> </v>
      </c>
      <c r="AA226" s="1014" t="str">
        <f>IF(IFERROR('Blocks A'!Z240-'Pre-1.095 (Hard Copy)'!AA226, 0)=0, " ", ('Blocks A'!Z240-'Pre-1.095 (Hard Copy)'!AA226))</f>
        <v> </v>
      </c>
      <c r="AB226" s="1014" t="str">
        <f>IF(IFERROR('Blocks A'!AA240-'Pre-1.095 (Hard Copy)'!AB226, 0)=0, " ", ('Blocks A'!AA240-'Pre-1.095 (Hard Copy)'!AB226))</f>
        <v> </v>
      </c>
      <c r="AC226" s="1014" t="str">
        <f>IF(IFERROR('Blocks A'!AB240-'Pre-1.095 (Hard Copy)'!AC226, 0)=0, " ", ('Blocks A'!AB240-'Pre-1.095 (Hard Copy)'!AC226))</f>
        <v> </v>
      </c>
      <c r="AD226" s="1014" t="str">
        <f>IF(IFERROR('Blocks A'!AY240-'Pre-1.095 (Hard Copy)'!AD226, 0)=0, " ", ('Blocks A'!AY240-'Pre-1.095 (Hard Copy)'!AD226))</f>
        <v> </v>
      </c>
      <c r="AE226" s="1014" t="str">
        <f>IF(IFERROR('Blocks A'!AZ240-'Pre-1.095 (Hard Copy)'!AE226, 0)=0, " ", ('Blocks A'!AZ240-'Pre-1.095 (Hard Copy)'!AE226))</f>
        <v> </v>
      </c>
      <c r="AF226" s="1014" t="str">
        <f>IF(IFERROR('Blocks A'!BA240-'Pre-1.095 (Hard Copy)'!AF226, 0)=0, " ", ('Blocks A'!BA240-'Pre-1.095 (Hard Copy)'!AF226))</f>
        <v> </v>
      </c>
      <c r="AG226" s="1014" t="str">
        <f>IF(IFERROR('Blocks A'!BB240-'Pre-1.095 (Hard Copy)'!AG226, 0)=0, " ", ('Blocks A'!BB240-'Pre-1.095 (Hard Copy)'!AG226))</f>
        <v> </v>
      </c>
      <c r="AH226" s="1014" t="str">
        <f>IF(IFERROR('Blocks A'!BC240-'Pre-1.095 (Hard Copy)'!AH226, 0)=0, " ", ('Blocks A'!BC240-'Pre-1.095 (Hard Copy)'!AH226))</f>
        <v> </v>
      </c>
      <c r="AI226" s="1014" t="str">
        <f>IF(IFERROR('Blocks A'!BJ240-'Pre-1.095 (Hard Copy)'!AI226, 0)=0, " ", ('Blocks A'!BJ240-'Pre-1.095 (Hard Copy)'!AI226))</f>
        <v> </v>
      </c>
      <c r="AJ226" s="1014" t="str">
        <f>IF(IFERROR('Blocks A'!BD240-'Pre-1.095 (Hard Copy)'!AJ226, 0)=0, " ", ('Blocks A'!BD240-'Pre-1.095 (Hard Copy)'!AJ226))</f>
        <v> </v>
      </c>
      <c r="AK226" s="1014" t="str">
        <f>IF(IFERROR('Blocks A'!BE240-'Pre-1.095 (Hard Copy)'!AK226, 0)=0, " ", ('Blocks A'!BE240-'Pre-1.095 (Hard Copy)'!AK226))</f>
        <v> </v>
      </c>
      <c r="AL226" s="1014" t="str">
        <f>IF(IFERROR('Blocks A'!BF240-'Pre-1.095 (Hard Copy)'!AL226, 0)=0, " ", ('Blocks A'!BF240-'Pre-1.095 (Hard Copy)'!AL226))</f>
        <v> </v>
      </c>
      <c r="AM226" s="1014" t="str">
        <f>IF(IFERROR('Blocks A'!BG240-'Pre-1.095 (Hard Copy)'!AM226, 0)=0, " ", ('Blocks A'!BG240-'Pre-1.095 (Hard Copy)'!AM226))</f>
        <v> </v>
      </c>
      <c r="AN226" s="1014" t="str">
        <f>IF(IFERROR('Blocks A'!BH240-'Pre-1.095 (Hard Copy)'!AN226, 0)=0, " ", ('Blocks A'!BH240-'Pre-1.095 (Hard Copy)'!AN226))</f>
        <v> </v>
      </c>
      <c r="AO226" s="1014" t="str">
        <f>IF(IFERROR('Blocks A'!BI240-'Pre-1.095 (Hard Copy)'!AO226, 0)=0, " ", ('Blocks A'!BI240-'Pre-1.095 (Hard Copy)'!AO226))</f>
        <v> </v>
      </c>
      <c r="AP226" s="1014" t="str">
        <f>IF(IFERROR('Blocks A'!BK240-'Pre-1.095 (Hard Copy)'!AP226, 0)=0, " ", ('Blocks A'!BK240-'Pre-1.095 (Hard Copy)'!AP226))</f>
        <v> </v>
      </c>
      <c r="AQ226" s="1014" t="str">
        <f>IF(IFERROR('Blocks A'!BL240-'Pre-1.095 (Hard Copy)'!AQ226, 0)=0, " ", ('Blocks A'!BL240-'Pre-1.095 (Hard Copy)'!AQ226))</f>
        <v> </v>
      </c>
      <c r="AR226" s="1014" t="str">
        <f>IF(IFERROR('Blocks A'!BM240-'Pre-1.095 (Hard Copy)'!AR226, 0)=0, " ", ('Blocks A'!BM240-'Pre-1.095 (Hard Copy)'!AR226))</f>
        <v> </v>
      </c>
      <c r="AS226" s="1014" t="str">
        <f>IF(IFERROR('Blocks A'!BO240-'Pre-1.095 (Hard Copy)'!AS226, 0)=0, " ", ('Blocks A'!BO240-'Pre-1.095 (Hard Copy)'!AS226))</f>
        <v> </v>
      </c>
      <c r="AT226" s="1014" t="str">
        <f>IF(IFERROR('Blocks A'!BP240-'Pre-1.095 (Hard Copy)'!AT226, 0)=0, " ", ('Blocks A'!BP240-'Pre-1.095 (Hard Copy)'!AT226))</f>
        <v> </v>
      </c>
      <c r="AU226" s="1014" t="str">
        <f>IF(IFERROR('Blocks A'!BQ240-'Pre-1.095 (Hard Copy)'!AU226, 0)=0, " ", ('Blocks A'!BQ240-'Pre-1.095 (Hard Copy)'!AU226))</f>
        <v> </v>
      </c>
      <c r="AV226" s="1014" t="str">
        <f>IF(IFERROR('Blocks A'!BR240-'Pre-1.095 (Hard Copy)'!AV226, 0)=0, " ", ('Blocks A'!BR240-'Pre-1.095 (Hard Copy)'!AV226))</f>
        <v> </v>
      </c>
      <c r="AW226" s="1014" t="str">
        <f>IF(IFERROR('Blocks A'!BS240-'Pre-1.095 (Hard Copy)'!AW226, 0)=0, " ", ('Blocks A'!BS240-'Pre-1.095 (Hard Copy)'!AW226))</f>
        <v> </v>
      </c>
      <c r="AX226" s="1014" t="str">
        <f>IF(IFERROR('Blocks A'!BT240-'Pre-1.095 (Hard Copy)'!AX226, 0)=0, " ", ('Blocks A'!BT240-'Pre-1.095 (Hard Copy)'!AX226))</f>
        <v> </v>
      </c>
      <c r="AY226" s="1014" t="str">
        <f>IF(IFERROR('Blocks A'!BU240-'Pre-1.095 (Hard Copy)'!AY226, 0)=0, " ", ('Blocks A'!BU240-'Pre-1.095 (Hard Copy)'!AY226))</f>
        <v> </v>
      </c>
      <c r="AZ226" s="1014" t="str">
        <f>IF(IFERROR('Blocks A'!BW240-'Pre-1.095 (Hard Copy)'!AZ226, 0)=0, " ", ('Blocks A'!BW240-'Pre-1.095 (Hard Copy)'!AZ226))</f>
        <v> </v>
      </c>
      <c r="BA226" s="1014" t="str">
        <f>IF(IFERROR('Blocks A'!BX240-'Pre-1.095 (Hard Copy)'!BA226, 0)=0, " ", ('Blocks A'!BX240-'Pre-1.095 (Hard Copy)'!BA226))</f>
        <v> </v>
      </c>
      <c r="BB226" s="1014" t="str">
        <f>IF(IFERROR('Blocks A'!BY240-'Pre-1.095 (Hard Copy)'!BB226, 0)=0, " ", ('Blocks A'!BY240-'Pre-1.095 (Hard Copy)'!BB226))</f>
        <v> </v>
      </c>
      <c r="BC226" s="1015" t="str">
        <f>IF(IFERROR('Blocks A'!BZ240-'Pre-1.095 (Hard Copy)'!BC226, 0)=0, " ", ('Blocks A'!BZ240-'Pre-1.095 (Hard Copy)'!BC226))</f>
        <v> </v>
      </c>
      <c r="BD226" s="1014" t="str">
        <f>IF(IFERROR('Blocks A'!BV240-'Pre-1.095 (Hard Copy)'!BD226, 0)=0, " ", ('Blocks A'!BV240-'Pre-1.095 (Hard Copy)'!BD226))</f>
        <v> </v>
      </c>
      <c r="BE226" s="1014" t="str">
        <f>IF(IFERROR('Blocks A'!CB240-'Pre-1.095 (Hard Copy)'!BE226, 0)=0, " ", ('Blocks A'!CB240-'Pre-1.095 (Hard Copy)'!BE226))</f>
        <v> </v>
      </c>
      <c r="BF226" s="1014" t="str">
        <f>IF(IFERROR('Blocks A'!CC240-'Pre-1.095 (Hard Copy)'!BF226, 0)=0, " ", ('Blocks A'!CC240-'Pre-1.095 (Hard Copy)'!BF226))</f>
        <v>-0</v>
      </c>
      <c r="BG226" s="1016" t="str">
        <f>IF(IFERROR('Blocks A'!CD240-'Pre-1.095 (Hard Copy)'!BG226, 0)=0, " ", ('Blocks A'!CD240-'Pre-1.095 (Hard Copy)'!BG226))</f>
        <v>-0.0000</v>
      </c>
      <c r="BH226" s="1014" t="str">
        <f>IF(IFERROR('Blocks A'!CE240-'Pre-1.095 (Hard Copy)'!BH226, 0)=0, " ", ('Blocks A'!CE240-'Pre-1.095 (Hard Copy)'!BH226))</f>
        <v> </v>
      </c>
      <c r="BI226" s="1014" t="str">
        <f>IF(IFERROR('Blocks A'!CZ240-'Pre-1.095 (Hard Copy)'!BI226, 0)=0, " ", ('Blocks A'!CZ240-'Pre-1.095 (Hard Copy)'!BI226))</f>
        <v>-1</v>
      </c>
      <c r="BJ226" s="1014" t="str">
        <f>IF(IFERROR('Blocks A'!DA240-'Pre-1.095 (Hard Copy)'!BJ226, 0)=0, " ", ('Blocks A'!DA240-'Pre-1.095 (Hard Copy)'!BJ226))</f>
        <v> </v>
      </c>
      <c r="BK226" s="1014" t="str">
        <f>IF(IFERROR('Blocks A'!DB240-'Pre-1.095 (Hard Copy)'!BK226, 0)=0, " ", ('Blocks A'!DB240-'Pre-1.095 (Hard Copy)'!BK226))</f>
        <v> </v>
      </c>
      <c r="BL226" s="1014" t="str">
        <f>IF(IFERROR('Blocks A'!DC240-'Pre-1.095 (Hard Copy)'!BL226, 0)=0, " ", ('Blocks A'!DC240-'Pre-1.095 (Hard Copy)'!BL226))</f>
        <v> </v>
      </c>
      <c r="BM226" s="1014" t="str">
        <f>IF(IFERROR('Blocks A'!DD240-'Pre-1.095 (Hard Copy)'!BM226, 0)=0, " ", ('Blocks A'!DD240-'Pre-1.095 (Hard Copy)'!BM226))</f>
        <v> </v>
      </c>
      <c r="BN226" s="1014" t="str">
        <f>IF(IFERROR('Blocks A'!DE240-'Pre-1.095 (Hard Copy)'!BN226, 0)=0, " ", ('Blocks A'!DE240-'Pre-1.095 (Hard Copy)'!BN226))</f>
        <v> </v>
      </c>
      <c r="BO226" s="1014" t="str">
        <f>IF(IFERROR('Blocks A'!DF240-'Pre-1.095 (Hard Copy)'!BO226, 0)=0, " ", ('Blocks A'!DF240-'Pre-1.095 (Hard Copy)'!BO226))</f>
        <v> </v>
      </c>
      <c r="BP226" s="1014" t="str">
        <f>IF(IFERROR('Blocks A'!DG240-'Pre-1.095 (Hard Copy)'!BP226, 0)=0, " ", ('Blocks A'!DG240-'Pre-1.095 (Hard Copy)'!BP226))</f>
        <v> </v>
      </c>
      <c r="BQ226" s="1014" t="str">
        <f>IF(IFERROR('Blocks A'!DH240-'Pre-1.095 (Hard Copy)'!BQ226, 0)=0, " ", ('Blocks A'!DH240-'Pre-1.095 (Hard Copy)'!BQ226))</f>
        <v> </v>
      </c>
      <c r="BR226" s="1014" t="str">
        <f>IF(IFERROR('Blocks A'!DI240-'Pre-1.095 (Hard Copy)'!BR226, 0)=0, " ", ('Blocks A'!DI240-'Pre-1.095 (Hard Copy)'!BR226))</f>
        <v> </v>
      </c>
      <c r="BS226" s="1014" t="str">
        <f>IF(IFERROR('Blocks A'!DJ240-'Pre-1.095 (Hard Copy)'!BS226, 0)=0, " ", ('Blocks A'!DJ240-'Pre-1.095 (Hard Copy)'!BS226))</f>
        <v>-2</v>
      </c>
      <c r="BT226" s="1014" t="str">
        <f>IF(IFERROR('Blocks A'!DK240-'Pre-1.095 (Hard Copy)'!BT226, 0)=0, " ", ('Blocks A'!DK240-'Pre-1.095 (Hard Copy)'!BT226))</f>
        <v> </v>
      </c>
      <c r="BU226" s="1014" t="str">
        <f>IF(IFERROR('Blocks A'!DL240-'Pre-1.095 (Hard Copy)'!BU226, 0)=0, " ", ('Blocks A'!DL240-'Pre-1.095 (Hard Copy)'!BU226))</f>
        <v> </v>
      </c>
      <c r="BV226" s="1014" t="str">
        <f>IF(IFERROR('Blocks A'!DM240-'Pre-1.095 (Hard Copy)'!BV226, 0)=0, " ", ('Blocks A'!DM240-'Pre-1.095 (Hard Copy)'!BV226))</f>
        <v> </v>
      </c>
      <c r="BW226" s="1014" t="str">
        <f>IF(IFERROR('Blocks A'!DN240-'Pre-1.095 (Hard Copy)'!BW226, 0)=0, " ", ('Blocks A'!DN240-'Pre-1.095 (Hard Copy)'!BW226))</f>
        <v> </v>
      </c>
      <c r="BX226" s="1014" t="str">
        <f>IF(IFERROR('Blocks A'!DO240-'Pre-1.095 (Hard Copy)'!BX226, 0)=0, " ", ('Blocks A'!DO240-'Pre-1.095 (Hard Copy)'!BX226))</f>
        <v> </v>
      </c>
      <c r="BY226" s="1014" t="str">
        <f>IF(IFERROR('Blocks A'!DP240-'Pre-1.095 (Hard Copy)'!BY226, 0)=0, " ", ('Blocks A'!DP240-'Pre-1.095 (Hard Copy)'!BY226))</f>
        <v> </v>
      </c>
      <c r="BZ226" s="1014" t="str">
        <f>IF(IFERROR('Blocks A'!DQ240-'Pre-1.095 (Hard Copy)'!BZ226, 0)=0, " ", ('Blocks A'!DQ240-'Pre-1.095 (Hard Copy)'!BZ226))</f>
        <v> </v>
      </c>
      <c r="CA226" s="1014" t="str">
        <f>IF(IFERROR('Blocks A'!DR240-'Pre-1.095 (Hard Copy)'!CA226, 0)=0, " ", ('Blocks A'!DR240-'Pre-1.095 (Hard Copy)'!CA226))</f>
        <v> </v>
      </c>
      <c r="CB226" s="1014" t="str">
        <f>IF(IFERROR('Blocks A'!DS240-'Pre-1.095 (Hard Copy)'!CB226, 0)=0, " ", ('Blocks A'!DS240-'Pre-1.095 (Hard Copy)'!CB226))</f>
        <v> </v>
      </c>
      <c r="CC226" s="1014" t="str">
        <f>IF(IFERROR('Blocks A'!DT240-'Pre-1.095 (Hard Copy)'!CC226, 0)=0, " ", ('Blocks A'!DT240-'Pre-1.095 (Hard Copy)'!CC226))</f>
        <v>-1</v>
      </c>
      <c r="CD226" s="1014" t="str">
        <f>IF(IFERROR('Blocks A'!DU240-'Pre-1.095 (Hard Copy)'!CD226, 0)=0, " ", ('Blocks A'!DU240-'Pre-1.095 (Hard Copy)'!CD226))</f>
        <v>-2</v>
      </c>
      <c r="CE226" s="1014" t="str">
        <f>IF(IFERROR('Blocks A'!DX240-'Pre-1.095 (Hard Copy)'!CE226, 0)=0, " ", ('Blocks A'!DX240-'Pre-1.095 (Hard Copy)'!CE226))</f>
        <v>-0</v>
      </c>
      <c r="CF226" s="1014" t="str">
        <f>IF(IFERROR('Blocks A'!DY240-'Pre-1.095 (Hard Copy)'!CF226, 0)=0, " ", ('Blocks A'!DY240-'Pre-1.095 (Hard Copy)'!CF226))</f>
        <v>-11</v>
      </c>
      <c r="CG226" s="1016" t="str">
        <f>IF(IFERROR('Blocks A'!DZ240-'Pre-1.095 (Hard Copy)'!CG226, 0)=0, " ", ('Blocks A'!DZ240-'Pre-1.095 (Hard Copy)'!CG226))</f>
        <v>-0.0000</v>
      </c>
      <c r="CH226" s="1015" t="str">
        <f>IF(IFERROR('Blocks A'!DV240-'Pre-1.095 (Hard Copy)'!CH226, 0)=0, " ", ('Blocks A'!DV240-'Pre-1.095 (Hard Copy)'!CH226))</f>
        <v>-0.1</v>
      </c>
      <c r="CI226" s="1015" t="str">
        <f>IF(IFERROR('Blocks A'!DW240-'Pre-1.095 (Hard Copy)'!CI226, 0)=0, " ", ('Blocks A'!DW240-'Pre-1.095 (Hard Copy)'!CI226))</f>
        <v>-0.7</v>
      </c>
      <c r="CJ226" s="1014" t="str">
        <f>IF(IFERROR('Blocks A'!EA240-'Pre-1.095 (Hard Copy)'!CJ226, 0)=0, " ", ('Blocks A'!EA240-'Pre-1.095 (Hard Copy)'!CJ226))</f>
        <v>-0</v>
      </c>
      <c r="CK226" s="1017" t="str">
        <f>IF(IFERROR('Blocks A'!EB240-'Pre-1.095 (Hard Copy)'!CK226, 0)=0, " ", ('Blocks A'!EB240-'Pre-1.095 (Hard Copy)'!CK226))</f>
        <v>-0.00</v>
      </c>
      <c r="CL226" s="1017" t="str">
        <f>IF(IFERROR('Blocks A'!EC240-'Pre-1.095 (Hard Copy)'!CL226, 0)=0, " ", ('Blocks A'!EC240-'Pre-1.095 (Hard Copy)'!CL226))</f>
        <v>-0.00</v>
      </c>
      <c r="CM226" s="1017" t="str">
        <f>IF(IFERROR('Blocks A'!EH240-'Pre-1.095 (Hard Copy)'!CM226, 0)=0, " ", ('Blocks A'!EH240-'Pre-1.095 (Hard Copy)'!CM226))</f>
        <v>-0.00</v>
      </c>
      <c r="CN226" s="1014" t="str">
        <f>IF(IFERROR('Blocks A'!ED240-'Pre-1.095 (Hard Copy)'!CN226, 0)=0, " ", ('Blocks A'!ED240-'Pre-1.095 (Hard Copy)'!CN226))</f>
        <v>-11</v>
      </c>
      <c r="CO226" s="1017" t="str">
        <f>IF(IFERROR('Blocks A'!EE240-'Pre-1.095 (Hard Copy)'!CO226, 0)=0, " ", ('Blocks A'!EE240-'Pre-1.095 (Hard Copy)'!CO226))</f>
        <v>-0.01</v>
      </c>
      <c r="CP226" s="1017" t="str">
        <f>IF(IFERROR('Blocks A'!EF240-'Pre-1.095 (Hard Copy)'!CP226, 0)=0, " ", ('Blocks A'!EF240-'Pre-1.095 (Hard Copy)'!CP226))</f>
        <v>-0.00</v>
      </c>
      <c r="CQ226" s="1016" t="str">
        <f>IF(IFERROR('Blocks A'!EG240-'Pre-1.095 (Hard Copy)'!CQ226, 0)=0, " ", ('Blocks A'!EG240-'Pre-1.095 (Hard Copy)'!CQ226))</f>
        <v>-0.0000</v>
      </c>
      <c r="CR226" s="1018" t="s">
        <v>12</v>
      </c>
    </row>
    <row r="227">
      <c r="B227" s="1019" t="s">
        <v>1051</v>
      </c>
      <c r="C227" s="969" t="s">
        <v>885</v>
      </c>
      <c r="D227" s="969">
        <v>1.0</v>
      </c>
      <c r="E227" s="969">
        <v>1.0</v>
      </c>
      <c r="F227" s="969">
        <v>1.0</v>
      </c>
      <c r="G227" s="1014" t="str">
        <f>IF(IFERROR('Blocks A'!G241-'Pre-1.095 (Hard Copy)'!G227, 0)=0, " ", ('Blocks A'!G241-'Pre-1.095 (Hard Copy)'!G227))</f>
        <v> </v>
      </c>
      <c r="H227" s="1014" t="str">
        <f>IF(IFERROR('Blocks A'!H241-'Pre-1.095 (Hard Copy)'!H227, 0)=0, " ", ('Blocks A'!H241-'Pre-1.095 (Hard Copy)'!H227))</f>
        <v> </v>
      </c>
      <c r="I227" s="1014" t="str">
        <f>IF(IFERROR('Blocks A'!I241-'Pre-1.095 (Hard Copy)'!I227, 0)=0, " ", ('Blocks A'!I241-'Pre-1.095 (Hard Copy)'!I227))</f>
        <v> </v>
      </c>
      <c r="J227" s="1014" t="str">
        <f>IF(IFERROR('Blocks A'!J241-'Pre-1.095 (Hard Copy)'!J227, 0)=0, " ", ('Blocks A'!J241-'Pre-1.095 (Hard Copy)'!J227))</f>
        <v> </v>
      </c>
      <c r="K227" s="1014" t="str">
        <f>IF(IFERROR('Blocks A'!K241-'Pre-1.095 (Hard Copy)'!K227, 0)=0, " ", ('Blocks A'!K241-'Pre-1.095 (Hard Copy)'!K227))</f>
        <v> </v>
      </c>
      <c r="L227" s="1014" t="str">
        <f>IF(IFERROR('Blocks A'!L241-'Pre-1.095 (Hard Copy)'!L227, 0)=0, " ", ('Blocks A'!L241-'Pre-1.095 (Hard Copy)'!L227))</f>
        <v> </v>
      </c>
      <c r="M227" s="1014" t="str">
        <f>IF(IFERROR('Blocks A'!N241-'Pre-1.095 (Hard Copy)'!M227, 0)=0, " ", ('Blocks A'!N241-'Pre-1.095 (Hard Copy)'!M227))</f>
        <v> </v>
      </c>
      <c r="N227" s="1014" t="str">
        <f>IF(IFERROR('Blocks A'!O241-'Pre-1.095 (Hard Copy)'!N227, 0)=0, " ", ('Blocks A'!O241-'Pre-1.095 (Hard Copy)'!N227))</f>
        <v> </v>
      </c>
      <c r="O227" s="1014" t="str">
        <f>IF(IFERROR('Blocks A'!P241-'Pre-1.095 (Hard Copy)'!O227, 0)=0, " ", ('Blocks A'!P241-'Pre-1.095 (Hard Copy)'!O227))</f>
        <v> </v>
      </c>
      <c r="P227" s="1014" t="str">
        <f>IF(IFERROR('Blocks A'!Q241-'Pre-1.095 (Hard Copy)'!P227, 0)=0, " ", ('Blocks A'!Q241-'Pre-1.095 (Hard Copy)'!P227))</f>
        <v> </v>
      </c>
      <c r="Q227" s="1014" t="str">
        <f>IF(IFERROR('Blocks A'!R241-'Pre-1.095 (Hard Copy)'!Q227, 0)=0, " ", ('Blocks A'!R241-'Pre-1.095 (Hard Copy)'!Q227))</f>
        <v> </v>
      </c>
      <c r="R227" s="1014" t="str">
        <f>IF(IFERROR('Blocks A'!S241-'Pre-1.095 (Hard Copy)'!R227, 0)=0, " ", ('Blocks A'!S241-'Pre-1.095 (Hard Copy)'!R227))</f>
        <v> </v>
      </c>
      <c r="S227" s="1014" t="str">
        <f>IF(IFERROR('Blocks A'!T241-'Pre-1.095 (Hard Copy)'!S227, 0)=0, " ", ('Blocks A'!T241-'Pre-1.095 (Hard Copy)'!S227))</f>
        <v> </v>
      </c>
      <c r="T227" s="1014" t="str">
        <f>IF(IFERROR('Blocks A'!M241-'Pre-1.095 (Hard Copy)'!T227, 0)=0, " ", ('Blocks A'!M241-'Pre-1.095 (Hard Copy)'!T227))</f>
        <v> </v>
      </c>
      <c r="U227" s="1014" t="str">
        <f>IF(IFERROR('Blocks A'!U241-'Pre-1.095 (Hard Copy)'!U227, 0)=0, " ", ('Blocks A'!U241-'Pre-1.095 (Hard Copy)'!U227))</f>
        <v> </v>
      </c>
      <c r="V227" s="1014" t="str">
        <f>IF(IFERROR('Blocks A'!V241-'Pre-1.095 (Hard Copy)'!V227, 0)=0, " ", ('Blocks A'!V241-'Pre-1.095 (Hard Copy)'!V227))</f>
        <v> </v>
      </c>
      <c r="W227" s="1014" t="str">
        <f>IF(IFERROR('Blocks A'!W241-'Pre-1.095 (Hard Copy)'!W227, 0)=0, " ", ('Blocks A'!W241-'Pre-1.095 (Hard Copy)'!W227))</f>
        <v> </v>
      </c>
      <c r="X227" s="1014" t="str">
        <f>IF(IFERROR('Blocks A'!X241-'Pre-1.095 (Hard Copy)'!X227, 0)=0, " ", ('Blocks A'!X241-'Pre-1.095 (Hard Copy)'!X227))</f>
        <v> </v>
      </c>
      <c r="Y227" s="1014" t="str">
        <f>IF(IFERROR('Blocks A'!AC241-'Pre-1.095 (Hard Copy)'!Y227, 0)=0, " ", ('Blocks A'!AC241-'Pre-1.095 (Hard Copy)'!Y227))</f>
        <v> </v>
      </c>
      <c r="Z227" s="1014" t="str">
        <f>IF(IFERROR('Blocks A'!Y241-'Pre-1.095 (Hard Copy)'!Z227, 0)=0, " ", ('Blocks A'!Y241-'Pre-1.095 (Hard Copy)'!Z227))</f>
        <v> </v>
      </c>
      <c r="AA227" s="1014" t="str">
        <f>IF(IFERROR('Blocks A'!Z241-'Pre-1.095 (Hard Copy)'!AA227, 0)=0, " ", ('Blocks A'!Z241-'Pre-1.095 (Hard Copy)'!AA227))</f>
        <v> </v>
      </c>
      <c r="AB227" s="1014" t="str">
        <f>IF(IFERROR('Blocks A'!AA241-'Pre-1.095 (Hard Copy)'!AB227, 0)=0, " ", ('Blocks A'!AA241-'Pre-1.095 (Hard Copy)'!AB227))</f>
        <v> </v>
      </c>
      <c r="AC227" s="1014" t="str">
        <f>IF(IFERROR('Blocks A'!AB241-'Pre-1.095 (Hard Copy)'!AC227, 0)=0, " ", ('Blocks A'!AB241-'Pre-1.095 (Hard Copy)'!AC227))</f>
        <v> </v>
      </c>
      <c r="AD227" s="1014" t="str">
        <f>IF(IFERROR('Blocks A'!AY241-'Pre-1.095 (Hard Copy)'!AD227, 0)=0, " ", ('Blocks A'!AY241-'Pre-1.095 (Hard Copy)'!AD227))</f>
        <v> </v>
      </c>
      <c r="AE227" s="1014" t="str">
        <f>IF(IFERROR('Blocks A'!AZ241-'Pre-1.095 (Hard Copy)'!AE227, 0)=0, " ", ('Blocks A'!AZ241-'Pre-1.095 (Hard Copy)'!AE227))</f>
        <v> </v>
      </c>
      <c r="AF227" s="1014" t="str">
        <f>IF(IFERROR('Blocks A'!BA241-'Pre-1.095 (Hard Copy)'!AF227, 0)=0, " ", ('Blocks A'!BA241-'Pre-1.095 (Hard Copy)'!AF227))</f>
        <v> </v>
      </c>
      <c r="AG227" s="1014" t="str">
        <f>IF(IFERROR('Blocks A'!BB241-'Pre-1.095 (Hard Copy)'!AG227, 0)=0, " ", ('Blocks A'!BB241-'Pre-1.095 (Hard Copy)'!AG227))</f>
        <v> </v>
      </c>
      <c r="AH227" s="1014" t="str">
        <f>IF(IFERROR('Blocks A'!BC241-'Pre-1.095 (Hard Copy)'!AH227, 0)=0, " ", ('Blocks A'!BC241-'Pre-1.095 (Hard Copy)'!AH227))</f>
        <v> </v>
      </c>
      <c r="AI227" s="1014" t="str">
        <f>IF(IFERROR('Blocks A'!BJ241-'Pre-1.095 (Hard Copy)'!AI227, 0)=0, " ", ('Blocks A'!BJ241-'Pre-1.095 (Hard Copy)'!AI227))</f>
        <v> </v>
      </c>
      <c r="AJ227" s="1014" t="str">
        <f>IF(IFERROR('Blocks A'!BD241-'Pre-1.095 (Hard Copy)'!AJ227, 0)=0, " ", ('Blocks A'!BD241-'Pre-1.095 (Hard Copy)'!AJ227))</f>
        <v> </v>
      </c>
      <c r="AK227" s="1014" t="str">
        <f>IF(IFERROR('Blocks A'!BE241-'Pre-1.095 (Hard Copy)'!AK227, 0)=0, " ", ('Blocks A'!BE241-'Pre-1.095 (Hard Copy)'!AK227))</f>
        <v> </v>
      </c>
      <c r="AL227" s="1014" t="str">
        <f>IF(IFERROR('Blocks A'!BF241-'Pre-1.095 (Hard Copy)'!AL227, 0)=0, " ", ('Blocks A'!BF241-'Pre-1.095 (Hard Copy)'!AL227))</f>
        <v> </v>
      </c>
      <c r="AM227" s="1014" t="str">
        <f>IF(IFERROR('Blocks A'!BG241-'Pre-1.095 (Hard Copy)'!AM227, 0)=0, " ", ('Blocks A'!BG241-'Pre-1.095 (Hard Copy)'!AM227))</f>
        <v> </v>
      </c>
      <c r="AN227" s="1014" t="str">
        <f>IF(IFERROR('Blocks A'!BH241-'Pre-1.095 (Hard Copy)'!AN227, 0)=0, " ", ('Blocks A'!BH241-'Pre-1.095 (Hard Copy)'!AN227))</f>
        <v> </v>
      </c>
      <c r="AO227" s="1014" t="str">
        <f>IF(IFERROR('Blocks A'!BI241-'Pre-1.095 (Hard Copy)'!AO227, 0)=0, " ", ('Blocks A'!BI241-'Pre-1.095 (Hard Copy)'!AO227))</f>
        <v> </v>
      </c>
      <c r="AP227" s="1014" t="str">
        <f>IF(IFERROR('Blocks A'!BK241-'Pre-1.095 (Hard Copy)'!AP227, 0)=0, " ", ('Blocks A'!BK241-'Pre-1.095 (Hard Copy)'!AP227))</f>
        <v> </v>
      </c>
      <c r="AQ227" s="1014" t="str">
        <f>IF(IFERROR('Blocks A'!BL241-'Pre-1.095 (Hard Copy)'!AQ227, 0)=0, " ", ('Blocks A'!BL241-'Pre-1.095 (Hard Copy)'!AQ227))</f>
        <v> </v>
      </c>
      <c r="AR227" s="1014" t="str">
        <f>IF(IFERROR('Blocks A'!BM241-'Pre-1.095 (Hard Copy)'!AR227, 0)=0, " ", ('Blocks A'!BM241-'Pre-1.095 (Hard Copy)'!AR227))</f>
        <v> </v>
      </c>
      <c r="AS227" s="1014" t="str">
        <f>IF(IFERROR('Blocks A'!BO241-'Pre-1.095 (Hard Copy)'!AS227, 0)=0, " ", ('Blocks A'!BO241-'Pre-1.095 (Hard Copy)'!AS227))</f>
        <v> </v>
      </c>
      <c r="AT227" s="1014" t="str">
        <f>IF(IFERROR('Blocks A'!BP241-'Pre-1.095 (Hard Copy)'!AT227, 0)=0, " ", ('Blocks A'!BP241-'Pre-1.095 (Hard Copy)'!AT227))</f>
        <v> </v>
      </c>
      <c r="AU227" s="1014" t="str">
        <f>IF(IFERROR('Blocks A'!BQ241-'Pre-1.095 (Hard Copy)'!AU227, 0)=0, " ", ('Blocks A'!BQ241-'Pre-1.095 (Hard Copy)'!AU227))</f>
        <v> </v>
      </c>
      <c r="AV227" s="1014" t="str">
        <f>IF(IFERROR('Blocks A'!BR241-'Pre-1.095 (Hard Copy)'!AV227, 0)=0, " ", ('Blocks A'!BR241-'Pre-1.095 (Hard Copy)'!AV227))</f>
        <v> </v>
      </c>
      <c r="AW227" s="1014" t="str">
        <f>IF(IFERROR('Blocks A'!BS241-'Pre-1.095 (Hard Copy)'!AW227, 0)=0, " ", ('Blocks A'!BS241-'Pre-1.095 (Hard Copy)'!AW227))</f>
        <v> </v>
      </c>
      <c r="AX227" s="1014" t="str">
        <f>IF(IFERROR('Blocks A'!BT241-'Pre-1.095 (Hard Copy)'!AX227, 0)=0, " ", ('Blocks A'!BT241-'Pre-1.095 (Hard Copy)'!AX227))</f>
        <v> </v>
      </c>
      <c r="AY227" s="1014" t="str">
        <f>IF(IFERROR('Blocks A'!BU241-'Pre-1.095 (Hard Copy)'!AY227, 0)=0, " ", ('Blocks A'!BU241-'Pre-1.095 (Hard Copy)'!AY227))</f>
        <v> </v>
      </c>
      <c r="AZ227" s="1014" t="str">
        <f>IF(IFERROR('Blocks A'!BW241-'Pre-1.095 (Hard Copy)'!AZ227, 0)=0, " ", ('Blocks A'!BW241-'Pre-1.095 (Hard Copy)'!AZ227))</f>
        <v> </v>
      </c>
      <c r="BA227" s="1014" t="str">
        <f>IF(IFERROR('Blocks A'!BX241-'Pre-1.095 (Hard Copy)'!BA227, 0)=0, " ", ('Blocks A'!BX241-'Pre-1.095 (Hard Copy)'!BA227))</f>
        <v> </v>
      </c>
      <c r="BB227" s="1014" t="str">
        <f>IF(IFERROR('Blocks A'!BY241-'Pre-1.095 (Hard Copy)'!BB227, 0)=0, " ", ('Blocks A'!BY241-'Pre-1.095 (Hard Copy)'!BB227))</f>
        <v> </v>
      </c>
      <c r="BC227" s="1015" t="str">
        <f>IF(IFERROR('Blocks A'!BZ241-'Pre-1.095 (Hard Copy)'!BC227, 0)=0, " ", ('Blocks A'!BZ241-'Pre-1.095 (Hard Copy)'!BC227))</f>
        <v> </v>
      </c>
      <c r="BD227" s="1014" t="str">
        <f>IF(IFERROR('Blocks A'!BV241-'Pre-1.095 (Hard Copy)'!BD227, 0)=0, " ", ('Blocks A'!BV241-'Pre-1.095 (Hard Copy)'!BD227))</f>
        <v> </v>
      </c>
      <c r="BE227" s="1014" t="str">
        <f>IF(IFERROR('Blocks A'!CB241-'Pre-1.095 (Hard Copy)'!BE227, 0)=0, " ", ('Blocks A'!CB241-'Pre-1.095 (Hard Copy)'!BE227))</f>
        <v> </v>
      </c>
      <c r="BF227" s="1014" t="str">
        <f>IF(IFERROR('Blocks A'!CC241-'Pre-1.095 (Hard Copy)'!BF227, 0)=0, " ", ('Blocks A'!CC241-'Pre-1.095 (Hard Copy)'!BF227))</f>
        <v>-0</v>
      </c>
      <c r="BG227" s="1016" t="str">
        <f>IF(IFERROR('Blocks A'!CD241-'Pre-1.095 (Hard Copy)'!BG227, 0)=0, " ", ('Blocks A'!CD241-'Pre-1.095 (Hard Copy)'!BG227))</f>
        <v>-0.0000</v>
      </c>
      <c r="BH227" s="1014" t="str">
        <f>IF(IFERROR('Blocks A'!CE241-'Pre-1.095 (Hard Copy)'!BH227, 0)=0, " ", ('Blocks A'!CE241-'Pre-1.095 (Hard Copy)'!BH227))</f>
        <v> </v>
      </c>
      <c r="BI227" s="1014" t="str">
        <f>IF(IFERROR('Blocks A'!CZ241-'Pre-1.095 (Hard Copy)'!BI227, 0)=0, " ", ('Blocks A'!CZ241-'Pre-1.095 (Hard Copy)'!BI227))</f>
        <v>-1</v>
      </c>
      <c r="BJ227" s="1014" t="str">
        <f>IF(IFERROR('Blocks A'!DA241-'Pre-1.095 (Hard Copy)'!BJ227, 0)=0, " ", ('Blocks A'!DA241-'Pre-1.095 (Hard Copy)'!BJ227))</f>
        <v> </v>
      </c>
      <c r="BK227" s="1014" t="str">
        <f>IF(IFERROR('Blocks A'!DB241-'Pre-1.095 (Hard Copy)'!BK227, 0)=0, " ", ('Blocks A'!DB241-'Pre-1.095 (Hard Copy)'!BK227))</f>
        <v> </v>
      </c>
      <c r="BL227" s="1014" t="str">
        <f>IF(IFERROR('Blocks A'!DC241-'Pre-1.095 (Hard Copy)'!BL227, 0)=0, " ", ('Blocks A'!DC241-'Pre-1.095 (Hard Copy)'!BL227))</f>
        <v> </v>
      </c>
      <c r="BM227" s="1014" t="str">
        <f>IF(IFERROR('Blocks A'!DD241-'Pre-1.095 (Hard Copy)'!BM227, 0)=0, " ", ('Blocks A'!DD241-'Pre-1.095 (Hard Copy)'!BM227))</f>
        <v> </v>
      </c>
      <c r="BN227" s="1014" t="str">
        <f>IF(IFERROR('Blocks A'!DE241-'Pre-1.095 (Hard Copy)'!BN227, 0)=0, " ", ('Blocks A'!DE241-'Pre-1.095 (Hard Copy)'!BN227))</f>
        <v> </v>
      </c>
      <c r="BO227" s="1014" t="str">
        <f>IF(IFERROR('Blocks A'!DF241-'Pre-1.095 (Hard Copy)'!BO227, 0)=0, " ", ('Blocks A'!DF241-'Pre-1.095 (Hard Copy)'!BO227))</f>
        <v> </v>
      </c>
      <c r="BP227" s="1014" t="str">
        <f>IF(IFERROR('Blocks A'!DG241-'Pre-1.095 (Hard Copy)'!BP227, 0)=0, " ", ('Blocks A'!DG241-'Pre-1.095 (Hard Copy)'!BP227))</f>
        <v> </v>
      </c>
      <c r="BQ227" s="1014" t="str">
        <f>IF(IFERROR('Blocks A'!DH241-'Pre-1.095 (Hard Copy)'!BQ227, 0)=0, " ", ('Blocks A'!DH241-'Pre-1.095 (Hard Copy)'!BQ227))</f>
        <v> </v>
      </c>
      <c r="BR227" s="1014" t="str">
        <f>IF(IFERROR('Blocks A'!DI241-'Pre-1.095 (Hard Copy)'!BR227, 0)=0, " ", ('Blocks A'!DI241-'Pre-1.095 (Hard Copy)'!BR227))</f>
        <v> </v>
      </c>
      <c r="BS227" s="1014" t="str">
        <f>IF(IFERROR('Blocks A'!DJ241-'Pre-1.095 (Hard Copy)'!BS227, 0)=0, " ", ('Blocks A'!DJ241-'Pre-1.095 (Hard Copy)'!BS227))</f>
        <v>-2</v>
      </c>
      <c r="BT227" s="1014" t="str">
        <f>IF(IFERROR('Blocks A'!DK241-'Pre-1.095 (Hard Copy)'!BT227, 0)=0, " ", ('Blocks A'!DK241-'Pre-1.095 (Hard Copy)'!BT227))</f>
        <v> </v>
      </c>
      <c r="BU227" s="1014" t="str">
        <f>IF(IFERROR('Blocks A'!DL241-'Pre-1.095 (Hard Copy)'!BU227, 0)=0, " ", ('Blocks A'!DL241-'Pre-1.095 (Hard Copy)'!BU227))</f>
        <v> </v>
      </c>
      <c r="BV227" s="1014" t="str">
        <f>IF(IFERROR('Blocks A'!DM241-'Pre-1.095 (Hard Copy)'!BV227, 0)=0, " ", ('Blocks A'!DM241-'Pre-1.095 (Hard Copy)'!BV227))</f>
        <v> </v>
      </c>
      <c r="BW227" s="1014" t="str">
        <f>IF(IFERROR('Blocks A'!DN241-'Pre-1.095 (Hard Copy)'!BW227, 0)=0, " ", ('Blocks A'!DN241-'Pre-1.095 (Hard Copy)'!BW227))</f>
        <v> </v>
      </c>
      <c r="BX227" s="1014" t="str">
        <f>IF(IFERROR('Blocks A'!DO241-'Pre-1.095 (Hard Copy)'!BX227, 0)=0, " ", ('Blocks A'!DO241-'Pre-1.095 (Hard Copy)'!BX227))</f>
        <v> </v>
      </c>
      <c r="BY227" s="1014" t="str">
        <f>IF(IFERROR('Blocks A'!DP241-'Pre-1.095 (Hard Copy)'!BY227, 0)=0, " ", ('Blocks A'!DP241-'Pre-1.095 (Hard Copy)'!BY227))</f>
        <v> </v>
      </c>
      <c r="BZ227" s="1014" t="str">
        <f>IF(IFERROR('Blocks A'!DQ241-'Pre-1.095 (Hard Copy)'!BZ227, 0)=0, " ", ('Blocks A'!DQ241-'Pre-1.095 (Hard Copy)'!BZ227))</f>
        <v> </v>
      </c>
      <c r="CA227" s="1014" t="str">
        <f>IF(IFERROR('Blocks A'!DR241-'Pre-1.095 (Hard Copy)'!CA227, 0)=0, " ", ('Blocks A'!DR241-'Pre-1.095 (Hard Copy)'!CA227))</f>
        <v> </v>
      </c>
      <c r="CB227" s="1014" t="str">
        <f>IF(IFERROR('Blocks A'!DS241-'Pre-1.095 (Hard Copy)'!CB227, 0)=0, " ", ('Blocks A'!DS241-'Pre-1.095 (Hard Copy)'!CB227))</f>
        <v> </v>
      </c>
      <c r="CC227" s="1014" t="str">
        <f>IF(IFERROR('Blocks A'!DT241-'Pre-1.095 (Hard Copy)'!CC227, 0)=0, " ", ('Blocks A'!DT241-'Pre-1.095 (Hard Copy)'!CC227))</f>
        <v>-1</v>
      </c>
      <c r="CD227" s="1014" t="str">
        <f>IF(IFERROR('Blocks A'!DU241-'Pre-1.095 (Hard Copy)'!CD227, 0)=0, " ", ('Blocks A'!DU241-'Pre-1.095 (Hard Copy)'!CD227))</f>
        <v>-2</v>
      </c>
      <c r="CE227" s="1014" t="str">
        <f>IF(IFERROR('Blocks A'!DX241-'Pre-1.095 (Hard Copy)'!CE227, 0)=0, " ", ('Blocks A'!DX241-'Pre-1.095 (Hard Copy)'!CE227))</f>
        <v>-0</v>
      </c>
      <c r="CF227" s="1014" t="str">
        <f>IF(IFERROR('Blocks A'!DY241-'Pre-1.095 (Hard Copy)'!CF227, 0)=0, " ", ('Blocks A'!DY241-'Pre-1.095 (Hard Copy)'!CF227))</f>
        <v>-11</v>
      </c>
      <c r="CG227" s="1016" t="str">
        <f>IF(IFERROR('Blocks A'!DZ241-'Pre-1.095 (Hard Copy)'!CG227, 0)=0, " ", ('Blocks A'!DZ241-'Pre-1.095 (Hard Copy)'!CG227))</f>
        <v>-0.0000</v>
      </c>
      <c r="CH227" s="1015" t="str">
        <f>IF(IFERROR('Blocks A'!DV241-'Pre-1.095 (Hard Copy)'!CH227, 0)=0, " ", ('Blocks A'!DV241-'Pre-1.095 (Hard Copy)'!CH227))</f>
        <v>-0.1</v>
      </c>
      <c r="CI227" s="1015" t="str">
        <f>IF(IFERROR('Blocks A'!DW241-'Pre-1.095 (Hard Copy)'!CI227, 0)=0, " ", ('Blocks A'!DW241-'Pre-1.095 (Hard Copy)'!CI227))</f>
        <v>-0.7</v>
      </c>
      <c r="CJ227" s="1014" t="str">
        <f>IF(IFERROR('Blocks A'!EA241-'Pre-1.095 (Hard Copy)'!CJ227, 0)=0, " ", ('Blocks A'!EA241-'Pre-1.095 (Hard Copy)'!CJ227))</f>
        <v>-0</v>
      </c>
      <c r="CK227" s="1017" t="str">
        <f>IF(IFERROR('Blocks A'!EB241-'Pre-1.095 (Hard Copy)'!CK227, 0)=0, " ", ('Blocks A'!EB241-'Pre-1.095 (Hard Copy)'!CK227))</f>
        <v>-0.00</v>
      </c>
      <c r="CL227" s="1017" t="str">
        <f>IF(IFERROR('Blocks A'!EC241-'Pre-1.095 (Hard Copy)'!CL227, 0)=0, " ", ('Blocks A'!EC241-'Pre-1.095 (Hard Copy)'!CL227))</f>
        <v>-0.00</v>
      </c>
      <c r="CM227" s="1017" t="str">
        <f>IF(IFERROR('Blocks A'!EH241-'Pre-1.095 (Hard Copy)'!CM227, 0)=0, " ", ('Blocks A'!EH241-'Pre-1.095 (Hard Copy)'!CM227))</f>
        <v>-0.00</v>
      </c>
      <c r="CN227" s="1014" t="str">
        <f>IF(IFERROR('Blocks A'!ED241-'Pre-1.095 (Hard Copy)'!CN227, 0)=0, " ", ('Blocks A'!ED241-'Pre-1.095 (Hard Copy)'!CN227))</f>
        <v>-11</v>
      </c>
      <c r="CO227" s="1017" t="str">
        <f>IF(IFERROR('Blocks A'!EE241-'Pre-1.095 (Hard Copy)'!CO227, 0)=0, " ", ('Blocks A'!EE241-'Pre-1.095 (Hard Copy)'!CO227))</f>
        <v>-0.01</v>
      </c>
      <c r="CP227" s="1017" t="str">
        <f>IF(IFERROR('Blocks A'!EF241-'Pre-1.095 (Hard Copy)'!CP227, 0)=0, " ", ('Blocks A'!EF241-'Pre-1.095 (Hard Copy)'!CP227))</f>
        <v>-0.00</v>
      </c>
      <c r="CQ227" s="1016" t="str">
        <f>IF(IFERROR('Blocks A'!EG241-'Pre-1.095 (Hard Copy)'!CQ227, 0)=0, " ", ('Blocks A'!EG241-'Pre-1.095 (Hard Copy)'!CQ227))</f>
        <v>-0.0000</v>
      </c>
      <c r="CR227" s="1018" t="s">
        <v>12</v>
      </c>
    </row>
    <row r="228">
      <c r="B228" s="1019" t="s">
        <v>1052</v>
      </c>
      <c r="C228" s="969" t="s">
        <v>885</v>
      </c>
      <c r="D228" s="969">
        <v>1.0</v>
      </c>
      <c r="E228" s="969">
        <v>1.0</v>
      </c>
      <c r="F228" s="969">
        <v>1.0</v>
      </c>
      <c r="G228" s="1014" t="str">
        <f>IF(IFERROR('Blocks A'!G242-'Pre-1.095 (Hard Copy)'!G228, 0)=0, " ", ('Blocks A'!G242-'Pre-1.095 (Hard Copy)'!G228))</f>
        <v> </v>
      </c>
      <c r="H228" s="1014" t="str">
        <f>IF(IFERROR('Blocks A'!H242-'Pre-1.095 (Hard Copy)'!H228, 0)=0, " ", ('Blocks A'!H242-'Pre-1.095 (Hard Copy)'!H228))</f>
        <v> </v>
      </c>
      <c r="I228" s="1014" t="str">
        <f>IF(IFERROR('Blocks A'!I242-'Pre-1.095 (Hard Copy)'!I228, 0)=0, " ", ('Blocks A'!I242-'Pre-1.095 (Hard Copy)'!I228))</f>
        <v> </v>
      </c>
      <c r="J228" s="1014" t="str">
        <f>IF(IFERROR('Blocks A'!J242-'Pre-1.095 (Hard Copy)'!J228, 0)=0, " ", ('Blocks A'!J242-'Pre-1.095 (Hard Copy)'!J228))</f>
        <v> </v>
      </c>
      <c r="K228" s="1014" t="str">
        <f>IF(IFERROR('Blocks A'!K242-'Pre-1.095 (Hard Copy)'!K228, 0)=0, " ", ('Blocks A'!K242-'Pre-1.095 (Hard Copy)'!K228))</f>
        <v> </v>
      </c>
      <c r="L228" s="1014" t="str">
        <f>IF(IFERROR('Blocks A'!L242-'Pre-1.095 (Hard Copy)'!L228, 0)=0, " ", ('Blocks A'!L242-'Pre-1.095 (Hard Copy)'!L228))</f>
        <v> </v>
      </c>
      <c r="M228" s="1014" t="str">
        <f>IF(IFERROR('Blocks A'!N242-'Pre-1.095 (Hard Copy)'!M228, 0)=0, " ", ('Blocks A'!N242-'Pre-1.095 (Hard Copy)'!M228))</f>
        <v> </v>
      </c>
      <c r="N228" s="1014" t="str">
        <f>IF(IFERROR('Blocks A'!O242-'Pre-1.095 (Hard Copy)'!N228, 0)=0, " ", ('Blocks A'!O242-'Pre-1.095 (Hard Copy)'!N228))</f>
        <v> </v>
      </c>
      <c r="O228" s="1014" t="str">
        <f>IF(IFERROR('Blocks A'!P242-'Pre-1.095 (Hard Copy)'!O228, 0)=0, " ", ('Blocks A'!P242-'Pre-1.095 (Hard Copy)'!O228))</f>
        <v> </v>
      </c>
      <c r="P228" s="1014" t="str">
        <f>IF(IFERROR('Blocks A'!Q242-'Pre-1.095 (Hard Copy)'!P228, 0)=0, " ", ('Blocks A'!Q242-'Pre-1.095 (Hard Copy)'!P228))</f>
        <v> </v>
      </c>
      <c r="Q228" s="1014" t="str">
        <f>IF(IFERROR('Blocks A'!R242-'Pre-1.095 (Hard Copy)'!Q228, 0)=0, " ", ('Blocks A'!R242-'Pre-1.095 (Hard Copy)'!Q228))</f>
        <v> </v>
      </c>
      <c r="R228" s="1014" t="str">
        <f>IF(IFERROR('Blocks A'!S242-'Pre-1.095 (Hard Copy)'!R228, 0)=0, " ", ('Blocks A'!S242-'Pre-1.095 (Hard Copy)'!R228))</f>
        <v> </v>
      </c>
      <c r="S228" s="1014" t="str">
        <f>IF(IFERROR('Blocks A'!T242-'Pre-1.095 (Hard Copy)'!S228, 0)=0, " ", ('Blocks A'!T242-'Pre-1.095 (Hard Copy)'!S228))</f>
        <v> </v>
      </c>
      <c r="T228" s="1014" t="str">
        <f>IF(IFERROR('Blocks A'!M242-'Pre-1.095 (Hard Copy)'!T228, 0)=0, " ", ('Blocks A'!M242-'Pre-1.095 (Hard Copy)'!T228))</f>
        <v> </v>
      </c>
      <c r="U228" s="1014" t="str">
        <f>IF(IFERROR('Blocks A'!U242-'Pre-1.095 (Hard Copy)'!U228, 0)=0, " ", ('Blocks A'!U242-'Pre-1.095 (Hard Copy)'!U228))</f>
        <v> </v>
      </c>
      <c r="V228" s="1014" t="str">
        <f>IF(IFERROR('Blocks A'!V242-'Pre-1.095 (Hard Copy)'!V228, 0)=0, " ", ('Blocks A'!V242-'Pre-1.095 (Hard Copy)'!V228))</f>
        <v> </v>
      </c>
      <c r="W228" s="1014" t="str">
        <f>IF(IFERROR('Blocks A'!W242-'Pre-1.095 (Hard Copy)'!W228, 0)=0, " ", ('Blocks A'!W242-'Pre-1.095 (Hard Copy)'!W228))</f>
        <v> </v>
      </c>
      <c r="X228" s="1014" t="str">
        <f>IF(IFERROR('Blocks A'!X242-'Pre-1.095 (Hard Copy)'!X228, 0)=0, " ", ('Blocks A'!X242-'Pre-1.095 (Hard Copy)'!X228))</f>
        <v> </v>
      </c>
      <c r="Y228" s="1014" t="str">
        <f>IF(IFERROR('Blocks A'!AC242-'Pre-1.095 (Hard Copy)'!Y228, 0)=0, " ", ('Blocks A'!AC242-'Pre-1.095 (Hard Copy)'!Y228))</f>
        <v> </v>
      </c>
      <c r="Z228" s="1014" t="str">
        <f>IF(IFERROR('Blocks A'!Y242-'Pre-1.095 (Hard Copy)'!Z228, 0)=0, " ", ('Blocks A'!Y242-'Pre-1.095 (Hard Copy)'!Z228))</f>
        <v> </v>
      </c>
      <c r="AA228" s="1014" t="str">
        <f>IF(IFERROR('Blocks A'!Z242-'Pre-1.095 (Hard Copy)'!AA228, 0)=0, " ", ('Blocks A'!Z242-'Pre-1.095 (Hard Copy)'!AA228))</f>
        <v> </v>
      </c>
      <c r="AB228" s="1014" t="str">
        <f>IF(IFERROR('Blocks A'!AA242-'Pre-1.095 (Hard Copy)'!AB228, 0)=0, " ", ('Blocks A'!AA242-'Pre-1.095 (Hard Copy)'!AB228))</f>
        <v> </v>
      </c>
      <c r="AC228" s="1014" t="str">
        <f>IF(IFERROR('Blocks A'!AB242-'Pre-1.095 (Hard Copy)'!AC228, 0)=0, " ", ('Blocks A'!AB242-'Pre-1.095 (Hard Copy)'!AC228))</f>
        <v> </v>
      </c>
      <c r="AD228" s="1014" t="str">
        <f>IF(IFERROR('Blocks A'!AY242-'Pre-1.095 (Hard Copy)'!AD228, 0)=0, " ", ('Blocks A'!AY242-'Pre-1.095 (Hard Copy)'!AD228))</f>
        <v> </v>
      </c>
      <c r="AE228" s="1014" t="str">
        <f>IF(IFERROR('Blocks A'!AZ242-'Pre-1.095 (Hard Copy)'!AE228, 0)=0, " ", ('Blocks A'!AZ242-'Pre-1.095 (Hard Copy)'!AE228))</f>
        <v> </v>
      </c>
      <c r="AF228" s="1014" t="str">
        <f>IF(IFERROR('Blocks A'!BA242-'Pre-1.095 (Hard Copy)'!AF228, 0)=0, " ", ('Blocks A'!BA242-'Pre-1.095 (Hard Copy)'!AF228))</f>
        <v> </v>
      </c>
      <c r="AG228" s="1014" t="str">
        <f>IF(IFERROR('Blocks A'!BB242-'Pre-1.095 (Hard Copy)'!AG228, 0)=0, " ", ('Blocks A'!BB242-'Pre-1.095 (Hard Copy)'!AG228))</f>
        <v> </v>
      </c>
      <c r="AH228" s="1014" t="str">
        <f>IF(IFERROR('Blocks A'!BC242-'Pre-1.095 (Hard Copy)'!AH228, 0)=0, " ", ('Blocks A'!BC242-'Pre-1.095 (Hard Copy)'!AH228))</f>
        <v> </v>
      </c>
      <c r="AI228" s="1014" t="str">
        <f>IF(IFERROR('Blocks A'!BJ242-'Pre-1.095 (Hard Copy)'!AI228, 0)=0, " ", ('Blocks A'!BJ242-'Pre-1.095 (Hard Copy)'!AI228))</f>
        <v> </v>
      </c>
      <c r="AJ228" s="1014" t="str">
        <f>IF(IFERROR('Blocks A'!BD242-'Pre-1.095 (Hard Copy)'!AJ228, 0)=0, " ", ('Blocks A'!BD242-'Pre-1.095 (Hard Copy)'!AJ228))</f>
        <v> </v>
      </c>
      <c r="AK228" s="1014" t="str">
        <f>IF(IFERROR('Blocks A'!BE242-'Pre-1.095 (Hard Copy)'!AK228, 0)=0, " ", ('Blocks A'!BE242-'Pre-1.095 (Hard Copy)'!AK228))</f>
        <v> </v>
      </c>
      <c r="AL228" s="1014" t="str">
        <f>IF(IFERROR('Blocks A'!BF242-'Pre-1.095 (Hard Copy)'!AL228, 0)=0, " ", ('Blocks A'!BF242-'Pre-1.095 (Hard Copy)'!AL228))</f>
        <v> </v>
      </c>
      <c r="AM228" s="1014" t="str">
        <f>IF(IFERROR('Blocks A'!BG242-'Pre-1.095 (Hard Copy)'!AM228, 0)=0, " ", ('Blocks A'!BG242-'Pre-1.095 (Hard Copy)'!AM228))</f>
        <v> </v>
      </c>
      <c r="AN228" s="1014" t="str">
        <f>IF(IFERROR('Blocks A'!BH242-'Pre-1.095 (Hard Copy)'!AN228, 0)=0, " ", ('Blocks A'!BH242-'Pre-1.095 (Hard Copy)'!AN228))</f>
        <v> </v>
      </c>
      <c r="AO228" s="1014" t="str">
        <f>IF(IFERROR('Blocks A'!BI242-'Pre-1.095 (Hard Copy)'!AO228, 0)=0, " ", ('Blocks A'!BI242-'Pre-1.095 (Hard Copy)'!AO228))</f>
        <v> </v>
      </c>
      <c r="AP228" s="1014" t="str">
        <f>IF(IFERROR('Blocks A'!BK242-'Pre-1.095 (Hard Copy)'!AP228, 0)=0, " ", ('Blocks A'!BK242-'Pre-1.095 (Hard Copy)'!AP228))</f>
        <v> </v>
      </c>
      <c r="AQ228" s="1014" t="str">
        <f>IF(IFERROR('Blocks A'!BL242-'Pre-1.095 (Hard Copy)'!AQ228, 0)=0, " ", ('Blocks A'!BL242-'Pre-1.095 (Hard Copy)'!AQ228))</f>
        <v> </v>
      </c>
      <c r="AR228" s="1014" t="str">
        <f>IF(IFERROR('Blocks A'!BM242-'Pre-1.095 (Hard Copy)'!AR228, 0)=0, " ", ('Blocks A'!BM242-'Pre-1.095 (Hard Copy)'!AR228))</f>
        <v> </v>
      </c>
      <c r="AS228" s="1014" t="str">
        <f>IF(IFERROR('Blocks A'!BO242-'Pre-1.095 (Hard Copy)'!AS228, 0)=0, " ", ('Blocks A'!BO242-'Pre-1.095 (Hard Copy)'!AS228))</f>
        <v> </v>
      </c>
      <c r="AT228" s="1014" t="str">
        <f>IF(IFERROR('Blocks A'!BP242-'Pre-1.095 (Hard Copy)'!AT228, 0)=0, " ", ('Blocks A'!BP242-'Pre-1.095 (Hard Copy)'!AT228))</f>
        <v> </v>
      </c>
      <c r="AU228" s="1014" t="str">
        <f>IF(IFERROR('Blocks A'!BQ242-'Pre-1.095 (Hard Copy)'!AU228, 0)=0, " ", ('Blocks A'!BQ242-'Pre-1.095 (Hard Copy)'!AU228))</f>
        <v> </v>
      </c>
      <c r="AV228" s="1014" t="str">
        <f>IF(IFERROR('Blocks A'!BR242-'Pre-1.095 (Hard Copy)'!AV228, 0)=0, " ", ('Blocks A'!BR242-'Pre-1.095 (Hard Copy)'!AV228))</f>
        <v> </v>
      </c>
      <c r="AW228" s="1014" t="str">
        <f>IF(IFERROR('Blocks A'!BS242-'Pre-1.095 (Hard Copy)'!AW228, 0)=0, " ", ('Blocks A'!BS242-'Pre-1.095 (Hard Copy)'!AW228))</f>
        <v> </v>
      </c>
      <c r="AX228" s="1014" t="str">
        <f>IF(IFERROR('Blocks A'!BT242-'Pre-1.095 (Hard Copy)'!AX228, 0)=0, " ", ('Blocks A'!BT242-'Pre-1.095 (Hard Copy)'!AX228))</f>
        <v> </v>
      </c>
      <c r="AY228" s="1014" t="str">
        <f>IF(IFERROR('Blocks A'!BU242-'Pre-1.095 (Hard Copy)'!AY228, 0)=0, " ", ('Blocks A'!BU242-'Pre-1.095 (Hard Copy)'!AY228))</f>
        <v> </v>
      </c>
      <c r="AZ228" s="1014" t="str">
        <f>IF(IFERROR('Blocks A'!BW242-'Pre-1.095 (Hard Copy)'!AZ228, 0)=0, " ", ('Blocks A'!BW242-'Pre-1.095 (Hard Copy)'!AZ228))</f>
        <v> </v>
      </c>
      <c r="BA228" s="1014" t="str">
        <f>IF(IFERROR('Blocks A'!BX242-'Pre-1.095 (Hard Copy)'!BA228, 0)=0, " ", ('Blocks A'!BX242-'Pre-1.095 (Hard Copy)'!BA228))</f>
        <v> </v>
      </c>
      <c r="BB228" s="1014" t="str">
        <f>IF(IFERROR('Blocks A'!BY242-'Pre-1.095 (Hard Copy)'!BB228, 0)=0, " ", ('Blocks A'!BY242-'Pre-1.095 (Hard Copy)'!BB228))</f>
        <v> </v>
      </c>
      <c r="BC228" s="1015" t="str">
        <f>IF(IFERROR('Blocks A'!BZ242-'Pre-1.095 (Hard Copy)'!BC228, 0)=0, " ", ('Blocks A'!BZ242-'Pre-1.095 (Hard Copy)'!BC228))</f>
        <v> </v>
      </c>
      <c r="BD228" s="1014" t="str">
        <f>IF(IFERROR('Blocks A'!BV242-'Pre-1.095 (Hard Copy)'!BD228, 0)=0, " ", ('Blocks A'!BV242-'Pre-1.095 (Hard Copy)'!BD228))</f>
        <v> </v>
      </c>
      <c r="BE228" s="1014" t="str">
        <f>IF(IFERROR('Blocks A'!CB242-'Pre-1.095 (Hard Copy)'!BE228, 0)=0, " ", ('Blocks A'!CB242-'Pre-1.095 (Hard Copy)'!BE228))</f>
        <v> </v>
      </c>
      <c r="BF228" s="1014" t="str">
        <f>IF(IFERROR('Blocks A'!CC242-'Pre-1.095 (Hard Copy)'!BF228, 0)=0, " ", ('Blocks A'!CC242-'Pre-1.095 (Hard Copy)'!BF228))</f>
        <v>-0</v>
      </c>
      <c r="BG228" s="1016" t="str">
        <f>IF(IFERROR('Blocks A'!CD242-'Pre-1.095 (Hard Copy)'!BG228, 0)=0, " ", ('Blocks A'!CD242-'Pre-1.095 (Hard Copy)'!BG228))</f>
        <v>-0.0000</v>
      </c>
      <c r="BH228" s="1014" t="str">
        <f>IF(IFERROR('Blocks A'!CE242-'Pre-1.095 (Hard Copy)'!BH228, 0)=0, " ", ('Blocks A'!CE242-'Pre-1.095 (Hard Copy)'!BH228))</f>
        <v> </v>
      </c>
      <c r="BI228" s="1014" t="str">
        <f>IF(IFERROR('Blocks A'!CZ242-'Pre-1.095 (Hard Copy)'!BI228, 0)=0, " ", ('Blocks A'!CZ242-'Pre-1.095 (Hard Copy)'!BI228))</f>
        <v>-1</v>
      </c>
      <c r="BJ228" s="1014" t="str">
        <f>IF(IFERROR('Blocks A'!DA242-'Pre-1.095 (Hard Copy)'!BJ228, 0)=0, " ", ('Blocks A'!DA242-'Pre-1.095 (Hard Copy)'!BJ228))</f>
        <v> </v>
      </c>
      <c r="BK228" s="1014" t="str">
        <f>IF(IFERROR('Blocks A'!DB242-'Pre-1.095 (Hard Copy)'!BK228, 0)=0, " ", ('Blocks A'!DB242-'Pre-1.095 (Hard Copy)'!BK228))</f>
        <v> </v>
      </c>
      <c r="BL228" s="1014" t="str">
        <f>IF(IFERROR('Blocks A'!DC242-'Pre-1.095 (Hard Copy)'!BL228, 0)=0, " ", ('Blocks A'!DC242-'Pre-1.095 (Hard Copy)'!BL228))</f>
        <v> </v>
      </c>
      <c r="BM228" s="1014" t="str">
        <f>IF(IFERROR('Blocks A'!DD242-'Pre-1.095 (Hard Copy)'!BM228, 0)=0, " ", ('Blocks A'!DD242-'Pre-1.095 (Hard Copy)'!BM228))</f>
        <v> </v>
      </c>
      <c r="BN228" s="1014" t="str">
        <f>IF(IFERROR('Blocks A'!DE242-'Pre-1.095 (Hard Copy)'!BN228, 0)=0, " ", ('Blocks A'!DE242-'Pre-1.095 (Hard Copy)'!BN228))</f>
        <v> </v>
      </c>
      <c r="BO228" s="1014" t="str">
        <f>IF(IFERROR('Blocks A'!DF242-'Pre-1.095 (Hard Copy)'!BO228, 0)=0, " ", ('Blocks A'!DF242-'Pre-1.095 (Hard Copy)'!BO228))</f>
        <v> </v>
      </c>
      <c r="BP228" s="1014" t="str">
        <f>IF(IFERROR('Blocks A'!DG242-'Pre-1.095 (Hard Copy)'!BP228, 0)=0, " ", ('Blocks A'!DG242-'Pre-1.095 (Hard Copy)'!BP228))</f>
        <v> </v>
      </c>
      <c r="BQ228" s="1014" t="str">
        <f>IF(IFERROR('Blocks A'!DH242-'Pre-1.095 (Hard Copy)'!BQ228, 0)=0, " ", ('Blocks A'!DH242-'Pre-1.095 (Hard Copy)'!BQ228))</f>
        <v> </v>
      </c>
      <c r="BR228" s="1014" t="str">
        <f>IF(IFERROR('Blocks A'!DI242-'Pre-1.095 (Hard Copy)'!BR228, 0)=0, " ", ('Blocks A'!DI242-'Pre-1.095 (Hard Copy)'!BR228))</f>
        <v> </v>
      </c>
      <c r="BS228" s="1014" t="str">
        <f>IF(IFERROR('Blocks A'!DJ242-'Pre-1.095 (Hard Copy)'!BS228, 0)=0, " ", ('Blocks A'!DJ242-'Pre-1.095 (Hard Copy)'!BS228))</f>
        <v>-2</v>
      </c>
      <c r="BT228" s="1014" t="str">
        <f>IF(IFERROR('Blocks A'!DK242-'Pre-1.095 (Hard Copy)'!BT228, 0)=0, " ", ('Blocks A'!DK242-'Pre-1.095 (Hard Copy)'!BT228))</f>
        <v> </v>
      </c>
      <c r="BU228" s="1014" t="str">
        <f>IF(IFERROR('Blocks A'!DL242-'Pre-1.095 (Hard Copy)'!BU228, 0)=0, " ", ('Blocks A'!DL242-'Pre-1.095 (Hard Copy)'!BU228))</f>
        <v> </v>
      </c>
      <c r="BV228" s="1014" t="str">
        <f>IF(IFERROR('Blocks A'!DM242-'Pre-1.095 (Hard Copy)'!BV228, 0)=0, " ", ('Blocks A'!DM242-'Pre-1.095 (Hard Copy)'!BV228))</f>
        <v> </v>
      </c>
      <c r="BW228" s="1014" t="str">
        <f>IF(IFERROR('Blocks A'!DN242-'Pre-1.095 (Hard Copy)'!BW228, 0)=0, " ", ('Blocks A'!DN242-'Pre-1.095 (Hard Copy)'!BW228))</f>
        <v> </v>
      </c>
      <c r="BX228" s="1014" t="str">
        <f>IF(IFERROR('Blocks A'!DO242-'Pre-1.095 (Hard Copy)'!BX228, 0)=0, " ", ('Blocks A'!DO242-'Pre-1.095 (Hard Copy)'!BX228))</f>
        <v> </v>
      </c>
      <c r="BY228" s="1014" t="str">
        <f>IF(IFERROR('Blocks A'!DP242-'Pre-1.095 (Hard Copy)'!BY228, 0)=0, " ", ('Blocks A'!DP242-'Pre-1.095 (Hard Copy)'!BY228))</f>
        <v> </v>
      </c>
      <c r="BZ228" s="1014" t="str">
        <f>IF(IFERROR('Blocks A'!DQ242-'Pre-1.095 (Hard Copy)'!BZ228, 0)=0, " ", ('Blocks A'!DQ242-'Pre-1.095 (Hard Copy)'!BZ228))</f>
        <v> </v>
      </c>
      <c r="CA228" s="1014" t="str">
        <f>IF(IFERROR('Blocks A'!DR242-'Pre-1.095 (Hard Copy)'!CA228, 0)=0, " ", ('Blocks A'!DR242-'Pre-1.095 (Hard Copy)'!CA228))</f>
        <v> </v>
      </c>
      <c r="CB228" s="1014" t="str">
        <f>IF(IFERROR('Blocks A'!DS242-'Pre-1.095 (Hard Copy)'!CB228, 0)=0, " ", ('Blocks A'!DS242-'Pre-1.095 (Hard Copy)'!CB228))</f>
        <v> </v>
      </c>
      <c r="CC228" s="1014" t="str">
        <f>IF(IFERROR('Blocks A'!DT242-'Pre-1.095 (Hard Copy)'!CC228, 0)=0, " ", ('Blocks A'!DT242-'Pre-1.095 (Hard Copy)'!CC228))</f>
        <v>-1</v>
      </c>
      <c r="CD228" s="1014" t="str">
        <f>IF(IFERROR('Blocks A'!DU242-'Pre-1.095 (Hard Copy)'!CD228, 0)=0, " ", ('Blocks A'!DU242-'Pre-1.095 (Hard Copy)'!CD228))</f>
        <v>-2</v>
      </c>
      <c r="CE228" s="1014" t="str">
        <f>IF(IFERROR('Blocks A'!DX242-'Pre-1.095 (Hard Copy)'!CE228, 0)=0, " ", ('Blocks A'!DX242-'Pre-1.095 (Hard Copy)'!CE228))</f>
        <v>-0</v>
      </c>
      <c r="CF228" s="1014" t="str">
        <f>IF(IFERROR('Blocks A'!DY242-'Pre-1.095 (Hard Copy)'!CF228, 0)=0, " ", ('Blocks A'!DY242-'Pre-1.095 (Hard Copy)'!CF228))</f>
        <v>-11</v>
      </c>
      <c r="CG228" s="1016" t="str">
        <f>IF(IFERROR('Blocks A'!DZ242-'Pre-1.095 (Hard Copy)'!CG228, 0)=0, " ", ('Blocks A'!DZ242-'Pre-1.095 (Hard Copy)'!CG228))</f>
        <v>-0.0000</v>
      </c>
      <c r="CH228" s="1015" t="str">
        <f>IF(IFERROR('Blocks A'!DV242-'Pre-1.095 (Hard Copy)'!CH228, 0)=0, " ", ('Blocks A'!DV242-'Pre-1.095 (Hard Copy)'!CH228))</f>
        <v>-0.1</v>
      </c>
      <c r="CI228" s="1015" t="str">
        <f>IF(IFERROR('Blocks A'!DW242-'Pre-1.095 (Hard Copy)'!CI228, 0)=0, " ", ('Blocks A'!DW242-'Pre-1.095 (Hard Copy)'!CI228))</f>
        <v>-0.7</v>
      </c>
      <c r="CJ228" s="1014" t="str">
        <f>IF(IFERROR('Blocks A'!EA242-'Pre-1.095 (Hard Copy)'!CJ228, 0)=0, " ", ('Blocks A'!EA242-'Pre-1.095 (Hard Copy)'!CJ228))</f>
        <v>-0</v>
      </c>
      <c r="CK228" s="1017" t="str">
        <f>IF(IFERROR('Blocks A'!EB242-'Pre-1.095 (Hard Copy)'!CK228, 0)=0, " ", ('Blocks A'!EB242-'Pre-1.095 (Hard Copy)'!CK228))</f>
        <v>-0.00</v>
      </c>
      <c r="CL228" s="1017" t="str">
        <f>IF(IFERROR('Blocks A'!EC242-'Pre-1.095 (Hard Copy)'!CL228, 0)=0, " ", ('Blocks A'!EC242-'Pre-1.095 (Hard Copy)'!CL228))</f>
        <v>-0.00</v>
      </c>
      <c r="CM228" s="1017" t="str">
        <f>IF(IFERROR('Blocks A'!EH242-'Pre-1.095 (Hard Copy)'!CM228, 0)=0, " ", ('Blocks A'!EH242-'Pre-1.095 (Hard Copy)'!CM228))</f>
        <v>-0.00</v>
      </c>
      <c r="CN228" s="1014" t="str">
        <f>IF(IFERROR('Blocks A'!ED242-'Pre-1.095 (Hard Copy)'!CN228, 0)=0, " ", ('Blocks A'!ED242-'Pre-1.095 (Hard Copy)'!CN228))</f>
        <v>-11</v>
      </c>
      <c r="CO228" s="1017" t="str">
        <f>IF(IFERROR('Blocks A'!EE242-'Pre-1.095 (Hard Copy)'!CO228, 0)=0, " ", ('Blocks A'!EE242-'Pre-1.095 (Hard Copy)'!CO228))</f>
        <v>-0.01</v>
      </c>
      <c r="CP228" s="1017" t="str">
        <f>IF(IFERROR('Blocks A'!EF242-'Pre-1.095 (Hard Copy)'!CP228, 0)=0, " ", ('Blocks A'!EF242-'Pre-1.095 (Hard Copy)'!CP228))</f>
        <v>-0.00</v>
      </c>
      <c r="CQ228" s="1016" t="str">
        <f>IF(IFERROR('Blocks A'!EG242-'Pre-1.095 (Hard Copy)'!CQ228, 0)=0, " ", ('Blocks A'!EG242-'Pre-1.095 (Hard Copy)'!CQ228))</f>
        <v>-0.0000</v>
      </c>
      <c r="CR228" s="1018" t="s">
        <v>12</v>
      </c>
    </row>
    <row r="229">
      <c r="B229" s="1019" t="s">
        <v>1053</v>
      </c>
      <c r="C229" s="969" t="s">
        <v>885</v>
      </c>
      <c r="D229" s="969">
        <v>1.0</v>
      </c>
      <c r="E229" s="969">
        <v>1.0</v>
      </c>
      <c r="F229" s="969">
        <v>1.0</v>
      </c>
      <c r="G229" s="1014" t="str">
        <f>IF(IFERROR('Blocks A'!G243-'Pre-1.095 (Hard Copy)'!G229, 0)=0, " ", ('Blocks A'!G243-'Pre-1.095 (Hard Copy)'!G229))</f>
        <v> </v>
      </c>
      <c r="H229" s="1014" t="str">
        <f>IF(IFERROR('Blocks A'!H243-'Pre-1.095 (Hard Copy)'!H229, 0)=0, " ", ('Blocks A'!H243-'Pre-1.095 (Hard Copy)'!H229))</f>
        <v> </v>
      </c>
      <c r="I229" s="1014" t="str">
        <f>IF(IFERROR('Blocks A'!I243-'Pre-1.095 (Hard Copy)'!I229, 0)=0, " ", ('Blocks A'!I243-'Pre-1.095 (Hard Copy)'!I229))</f>
        <v> </v>
      </c>
      <c r="J229" s="1014" t="str">
        <f>IF(IFERROR('Blocks A'!J243-'Pre-1.095 (Hard Copy)'!J229, 0)=0, " ", ('Blocks A'!J243-'Pre-1.095 (Hard Copy)'!J229))</f>
        <v> </v>
      </c>
      <c r="K229" s="1014" t="str">
        <f>IF(IFERROR('Blocks A'!K243-'Pre-1.095 (Hard Copy)'!K229, 0)=0, " ", ('Blocks A'!K243-'Pre-1.095 (Hard Copy)'!K229))</f>
        <v> </v>
      </c>
      <c r="L229" s="1014" t="str">
        <f>IF(IFERROR('Blocks A'!L243-'Pre-1.095 (Hard Copy)'!L229, 0)=0, " ", ('Blocks A'!L243-'Pre-1.095 (Hard Copy)'!L229))</f>
        <v> </v>
      </c>
      <c r="M229" s="1014" t="str">
        <f>IF(IFERROR('Blocks A'!N243-'Pre-1.095 (Hard Copy)'!M229, 0)=0, " ", ('Blocks A'!N243-'Pre-1.095 (Hard Copy)'!M229))</f>
        <v> </v>
      </c>
      <c r="N229" s="1014" t="str">
        <f>IF(IFERROR('Blocks A'!O243-'Pre-1.095 (Hard Copy)'!N229, 0)=0, " ", ('Blocks A'!O243-'Pre-1.095 (Hard Copy)'!N229))</f>
        <v> </v>
      </c>
      <c r="O229" s="1014" t="str">
        <f>IF(IFERROR('Blocks A'!P243-'Pre-1.095 (Hard Copy)'!O229, 0)=0, " ", ('Blocks A'!P243-'Pre-1.095 (Hard Copy)'!O229))</f>
        <v> </v>
      </c>
      <c r="P229" s="1014" t="str">
        <f>IF(IFERROR('Blocks A'!Q243-'Pre-1.095 (Hard Copy)'!P229, 0)=0, " ", ('Blocks A'!Q243-'Pre-1.095 (Hard Copy)'!P229))</f>
        <v> </v>
      </c>
      <c r="Q229" s="1014" t="str">
        <f>IF(IFERROR('Blocks A'!R243-'Pre-1.095 (Hard Copy)'!Q229, 0)=0, " ", ('Blocks A'!R243-'Pre-1.095 (Hard Copy)'!Q229))</f>
        <v> </v>
      </c>
      <c r="R229" s="1014" t="str">
        <f>IF(IFERROR('Blocks A'!S243-'Pre-1.095 (Hard Copy)'!R229, 0)=0, " ", ('Blocks A'!S243-'Pre-1.095 (Hard Copy)'!R229))</f>
        <v> </v>
      </c>
      <c r="S229" s="1014" t="str">
        <f>IF(IFERROR('Blocks A'!T243-'Pre-1.095 (Hard Copy)'!S229, 0)=0, " ", ('Blocks A'!T243-'Pre-1.095 (Hard Copy)'!S229))</f>
        <v> </v>
      </c>
      <c r="T229" s="1014" t="str">
        <f>IF(IFERROR('Blocks A'!M243-'Pre-1.095 (Hard Copy)'!T229, 0)=0, " ", ('Blocks A'!M243-'Pre-1.095 (Hard Copy)'!T229))</f>
        <v> </v>
      </c>
      <c r="U229" s="1014" t="str">
        <f>IF(IFERROR('Blocks A'!U243-'Pre-1.095 (Hard Copy)'!U229, 0)=0, " ", ('Blocks A'!U243-'Pre-1.095 (Hard Copy)'!U229))</f>
        <v> </v>
      </c>
      <c r="V229" s="1014" t="str">
        <f>IF(IFERROR('Blocks A'!V243-'Pre-1.095 (Hard Copy)'!V229, 0)=0, " ", ('Blocks A'!V243-'Pre-1.095 (Hard Copy)'!V229))</f>
        <v> </v>
      </c>
      <c r="W229" s="1014" t="str">
        <f>IF(IFERROR('Blocks A'!W243-'Pre-1.095 (Hard Copy)'!W229, 0)=0, " ", ('Blocks A'!W243-'Pre-1.095 (Hard Copy)'!W229))</f>
        <v> </v>
      </c>
      <c r="X229" s="1014" t="str">
        <f>IF(IFERROR('Blocks A'!X243-'Pre-1.095 (Hard Copy)'!X229, 0)=0, " ", ('Blocks A'!X243-'Pre-1.095 (Hard Copy)'!X229))</f>
        <v> </v>
      </c>
      <c r="Y229" s="1014" t="str">
        <f>IF(IFERROR('Blocks A'!AC243-'Pre-1.095 (Hard Copy)'!Y229, 0)=0, " ", ('Blocks A'!AC243-'Pre-1.095 (Hard Copy)'!Y229))</f>
        <v> </v>
      </c>
      <c r="Z229" s="1014" t="str">
        <f>IF(IFERROR('Blocks A'!Y243-'Pre-1.095 (Hard Copy)'!Z229, 0)=0, " ", ('Blocks A'!Y243-'Pre-1.095 (Hard Copy)'!Z229))</f>
        <v> </v>
      </c>
      <c r="AA229" s="1014" t="str">
        <f>IF(IFERROR('Blocks A'!Z243-'Pre-1.095 (Hard Copy)'!AA229, 0)=0, " ", ('Blocks A'!Z243-'Pre-1.095 (Hard Copy)'!AA229))</f>
        <v> </v>
      </c>
      <c r="AB229" s="1014" t="str">
        <f>IF(IFERROR('Blocks A'!AA243-'Pre-1.095 (Hard Copy)'!AB229, 0)=0, " ", ('Blocks A'!AA243-'Pre-1.095 (Hard Copy)'!AB229))</f>
        <v> </v>
      </c>
      <c r="AC229" s="1014" t="str">
        <f>IF(IFERROR('Blocks A'!AB243-'Pre-1.095 (Hard Copy)'!AC229, 0)=0, " ", ('Blocks A'!AB243-'Pre-1.095 (Hard Copy)'!AC229))</f>
        <v> </v>
      </c>
      <c r="AD229" s="1014" t="str">
        <f>IF(IFERROR('Blocks A'!AY243-'Pre-1.095 (Hard Copy)'!AD229, 0)=0, " ", ('Blocks A'!AY243-'Pre-1.095 (Hard Copy)'!AD229))</f>
        <v> </v>
      </c>
      <c r="AE229" s="1014" t="str">
        <f>IF(IFERROR('Blocks A'!AZ243-'Pre-1.095 (Hard Copy)'!AE229, 0)=0, " ", ('Blocks A'!AZ243-'Pre-1.095 (Hard Copy)'!AE229))</f>
        <v> </v>
      </c>
      <c r="AF229" s="1014" t="str">
        <f>IF(IFERROR('Blocks A'!BA243-'Pre-1.095 (Hard Copy)'!AF229, 0)=0, " ", ('Blocks A'!BA243-'Pre-1.095 (Hard Copy)'!AF229))</f>
        <v> </v>
      </c>
      <c r="AG229" s="1014" t="str">
        <f>IF(IFERROR('Blocks A'!BB243-'Pre-1.095 (Hard Copy)'!AG229, 0)=0, " ", ('Blocks A'!BB243-'Pre-1.095 (Hard Copy)'!AG229))</f>
        <v> </v>
      </c>
      <c r="AH229" s="1014" t="str">
        <f>IF(IFERROR('Blocks A'!BC243-'Pre-1.095 (Hard Copy)'!AH229, 0)=0, " ", ('Blocks A'!BC243-'Pre-1.095 (Hard Copy)'!AH229))</f>
        <v> </v>
      </c>
      <c r="AI229" s="1014" t="str">
        <f>IF(IFERROR('Blocks A'!BJ243-'Pre-1.095 (Hard Copy)'!AI229, 0)=0, " ", ('Blocks A'!BJ243-'Pre-1.095 (Hard Copy)'!AI229))</f>
        <v> </v>
      </c>
      <c r="AJ229" s="1014" t="str">
        <f>IF(IFERROR('Blocks A'!BD243-'Pre-1.095 (Hard Copy)'!AJ229, 0)=0, " ", ('Blocks A'!BD243-'Pre-1.095 (Hard Copy)'!AJ229))</f>
        <v> </v>
      </c>
      <c r="AK229" s="1014" t="str">
        <f>IF(IFERROR('Blocks A'!BE243-'Pre-1.095 (Hard Copy)'!AK229, 0)=0, " ", ('Blocks A'!BE243-'Pre-1.095 (Hard Copy)'!AK229))</f>
        <v> </v>
      </c>
      <c r="AL229" s="1014" t="str">
        <f>IF(IFERROR('Blocks A'!BF243-'Pre-1.095 (Hard Copy)'!AL229, 0)=0, " ", ('Blocks A'!BF243-'Pre-1.095 (Hard Copy)'!AL229))</f>
        <v> </v>
      </c>
      <c r="AM229" s="1014" t="str">
        <f>IF(IFERROR('Blocks A'!BG243-'Pre-1.095 (Hard Copy)'!AM229, 0)=0, " ", ('Blocks A'!BG243-'Pre-1.095 (Hard Copy)'!AM229))</f>
        <v> </v>
      </c>
      <c r="AN229" s="1014" t="str">
        <f>IF(IFERROR('Blocks A'!BH243-'Pre-1.095 (Hard Copy)'!AN229, 0)=0, " ", ('Blocks A'!BH243-'Pre-1.095 (Hard Copy)'!AN229))</f>
        <v> </v>
      </c>
      <c r="AO229" s="1014" t="str">
        <f>IF(IFERROR('Blocks A'!BI243-'Pre-1.095 (Hard Copy)'!AO229, 0)=0, " ", ('Blocks A'!BI243-'Pre-1.095 (Hard Copy)'!AO229))</f>
        <v> </v>
      </c>
      <c r="AP229" s="1014" t="str">
        <f>IF(IFERROR('Blocks A'!BK243-'Pre-1.095 (Hard Copy)'!AP229, 0)=0, " ", ('Blocks A'!BK243-'Pre-1.095 (Hard Copy)'!AP229))</f>
        <v> </v>
      </c>
      <c r="AQ229" s="1014" t="str">
        <f>IF(IFERROR('Blocks A'!BL243-'Pre-1.095 (Hard Copy)'!AQ229, 0)=0, " ", ('Blocks A'!BL243-'Pre-1.095 (Hard Copy)'!AQ229))</f>
        <v> </v>
      </c>
      <c r="AR229" s="1014" t="str">
        <f>IF(IFERROR('Blocks A'!BM243-'Pre-1.095 (Hard Copy)'!AR229, 0)=0, " ", ('Blocks A'!BM243-'Pre-1.095 (Hard Copy)'!AR229))</f>
        <v> </v>
      </c>
      <c r="AS229" s="1014" t="str">
        <f>IF(IFERROR('Blocks A'!BO243-'Pre-1.095 (Hard Copy)'!AS229, 0)=0, " ", ('Blocks A'!BO243-'Pre-1.095 (Hard Copy)'!AS229))</f>
        <v> </v>
      </c>
      <c r="AT229" s="1014" t="str">
        <f>IF(IFERROR('Blocks A'!BP243-'Pre-1.095 (Hard Copy)'!AT229, 0)=0, " ", ('Blocks A'!BP243-'Pre-1.095 (Hard Copy)'!AT229))</f>
        <v> </v>
      </c>
      <c r="AU229" s="1014" t="str">
        <f>IF(IFERROR('Blocks A'!BQ243-'Pre-1.095 (Hard Copy)'!AU229, 0)=0, " ", ('Blocks A'!BQ243-'Pre-1.095 (Hard Copy)'!AU229))</f>
        <v> </v>
      </c>
      <c r="AV229" s="1014" t="str">
        <f>IF(IFERROR('Blocks A'!BR243-'Pre-1.095 (Hard Copy)'!AV229, 0)=0, " ", ('Blocks A'!BR243-'Pre-1.095 (Hard Copy)'!AV229))</f>
        <v> </v>
      </c>
      <c r="AW229" s="1014" t="str">
        <f>IF(IFERROR('Blocks A'!BS243-'Pre-1.095 (Hard Copy)'!AW229, 0)=0, " ", ('Blocks A'!BS243-'Pre-1.095 (Hard Copy)'!AW229))</f>
        <v> </v>
      </c>
      <c r="AX229" s="1014" t="str">
        <f>IF(IFERROR('Blocks A'!BT243-'Pre-1.095 (Hard Copy)'!AX229, 0)=0, " ", ('Blocks A'!BT243-'Pre-1.095 (Hard Copy)'!AX229))</f>
        <v> </v>
      </c>
      <c r="AY229" s="1014" t="str">
        <f>IF(IFERROR('Blocks A'!BU243-'Pre-1.095 (Hard Copy)'!AY229, 0)=0, " ", ('Blocks A'!BU243-'Pre-1.095 (Hard Copy)'!AY229))</f>
        <v> </v>
      </c>
      <c r="AZ229" s="1014" t="str">
        <f>IF(IFERROR('Blocks A'!BW243-'Pre-1.095 (Hard Copy)'!AZ229, 0)=0, " ", ('Blocks A'!BW243-'Pre-1.095 (Hard Copy)'!AZ229))</f>
        <v> </v>
      </c>
      <c r="BA229" s="1014" t="str">
        <f>IF(IFERROR('Blocks A'!BX243-'Pre-1.095 (Hard Copy)'!BA229, 0)=0, " ", ('Blocks A'!BX243-'Pre-1.095 (Hard Copy)'!BA229))</f>
        <v> </v>
      </c>
      <c r="BB229" s="1014" t="str">
        <f>IF(IFERROR('Blocks A'!BY243-'Pre-1.095 (Hard Copy)'!BB229, 0)=0, " ", ('Blocks A'!BY243-'Pre-1.095 (Hard Copy)'!BB229))</f>
        <v> </v>
      </c>
      <c r="BC229" s="1015" t="str">
        <f>IF(IFERROR('Blocks A'!BZ243-'Pre-1.095 (Hard Copy)'!BC229, 0)=0, " ", ('Blocks A'!BZ243-'Pre-1.095 (Hard Copy)'!BC229))</f>
        <v> </v>
      </c>
      <c r="BD229" s="1014" t="str">
        <f>IF(IFERROR('Blocks A'!BV243-'Pre-1.095 (Hard Copy)'!BD229, 0)=0, " ", ('Blocks A'!BV243-'Pre-1.095 (Hard Copy)'!BD229))</f>
        <v> </v>
      </c>
      <c r="BE229" s="1014" t="str">
        <f>IF(IFERROR('Blocks A'!CB243-'Pre-1.095 (Hard Copy)'!BE229, 0)=0, " ", ('Blocks A'!CB243-'Pre-1.095 (Hard Copy)'!BE229))</f>
        <v> </v>
      </c>
      <c r="BF229" s="1014" t="str">
        <f>IF(IFERROR('Blocks A'!CC243-'Pre-1.095 (Hard Copy)'!BF229, 0)=0, " ", ('Blocks A'!CC243-'Pre-1.095 (Hard Copy)'!BF229))</f>
        <v>-0</v>
      </c>
      <c r="BG229" s="1016" t="str">
        <f>IF(IFERROR('Blocks A'!CD243-'Pre-1.095 (Hard Copy)'!BG229, 0)=0, " ", ('Blocks A'!CD243-'Pre-1.095 (Hard Copy)'!BG229))</f>
        <v>-0.0000</v>
      </c>
      <c r="BH229" s="1014" t="str">
        <f>IF(IFERROR('Blocks A'!CE243-'Pre-1.095 (Hard Copy)'!BH229, 0)=0, " ", ('Blocks A'!CE243-'Pre-1.095 (Hard Copy)'!BH229))</f>
        <v> </v>
      </c>
      <c r="BI229" s="1014" t="str">
        <f>IF(IFERROR('Blocks A'!CZ243-'Pre-1.095 (Hard Copy)'!BI229, 0)=0, " ", ('Blocks A'!CZ243-'Pre-1.095 (Hard Copy)'!BI229))</f>
        <v>-1</v>
      </c>
      <c r="BJ229" s="1014" t="str">
        <f>IF(IFERROR('Blocks A'!DA243-'Pre-1.095 (Hard Copy)'!BJ229, 0)=0, " ", ('Blocks A'!DA243-'Pre-1.095 (Hard Copy)'!BJ229))</f>
        <v> </v>
      </c>
      <c r="BK229" s="1014" t="str">
        <f>IF(IFERROR('Blocks A'!DB243-'Pre-1.095 (Hard Copy)'!BK229, 0)=0, " ", ('Blocks A'!DB243-'Pre-1.095 (Hard Copy)'!BK229))</f>
        <v> </v>
      </c>
      <c r="BL229" s="1014" t="str">
        <f>IF(IFERROR('Blocks A'!DC243-'Pre-1.095 (Hard Copy)'!BL229, 0)=0, " ", ('Blocks A'!DC243-'Pre-1.095 (Hard Copy)'!BL229))</f>
        <v> </v>
      </c>
      <c r="BM229" s="1014" t="str">
        <f>IF(IFERROR('Blocks A'!DD243-'Pre-1.095 (Hard Copy)'!BM229, 0)=0, " ", ('Blocks A'!DD243-'Pre-1.095 (Hard Copy)'!BM229))</f>
        <v> </v>
      </c>
      <c r="BN229" s="1014" t="str">
        <f>IF(IFERROR('Blocks A'!DE243-'Pre-1.095 (Hard Copy)'!BN229, 0)=0, " ", ('Blocks A'!DE243-'Pre-1.095 (Hard Copy)'!BN229))</f>
        <v> </v>
      </c>
      <c r="BO229" s="1014" t="str">
        <f>IF(IFERROR('Blocks A'!DF243-'Pre-1.095 (Hard Copy)'!BO229, 0)=0, " ", ('Blocks A'!DF243-'Pre-1.095 (Hard Copy)'!BO229))</f>
        <v> </v>
      </c>
      <c r="BP229" s="1014" t="str">
        <f>IF(IFERROR('Blocks A'!DG243-'Pre-1.095 (Hard Copy)'!BP229, 0)=0, " ", ('Blocks A'!DG243-'Pre-1.095 (Hard Copy)'!BP229))</f>
        <v> </v>
      </c>
      <c r="BQ229" s="1014" t="str">
        <f>IF(IFERROR('Blocks A'!DH243-'Pre-1.095 (Hard Copy)'!BQ229, 0)=0, " ", ('Blocks A'!DH243-'Pre-1.095 (Hard Copy)'!BQ229))</f>
        <v> </v>
      </c>
      <c r="BR229" s="1014" t="str">
        <f>IF(IFERROR('Blocks A'!DI243-'Pre-1.095 (Hard Copy)'!BR229, 0)=0, " ", ('Blocks A'!DI243-'Pre-1.095 (Hard Copy)'!BR229))</f>
        <v> </v>
      </c>
      <c r="BS229" s="1014" t="str">
        <f>IF(IFERROR('Blocks A'!DJ243-'Pre-1.095 (Hard Copy)'!BS229, 0)=0, " ", ('Blocks A'!DJ243-'Pre-1.095 (Hard Copy)'!BS229))</f>
        <v>-2</v>
      </c>
      <c r="BT229" s="1014" t="str">
        <f>IF(IFERROR('Blocks A'!DK243-'Pre-1.095 (Hard Copy)'!BT229, 0)=0, " ", ('Blocks A'!DK243-'Pre-1.095 (Hard Copy)'!BT229))</f>
        <v> </v>
      </c>
      <c r="BU229" s="1014" t="str">
        <f>IF(IFERROR('Blocks A'!DL243-'Pre-1.095 (Hard Copy)'!BU229, 0)=0, " ", ('Blocks A'!DL243-'Pre-1.095 (Hard Copy)'!BU229))</f>
        <v> </v>
      </c>
      <c r="BV229" s="1014" t="str">
        <f>IF(IFERROR('Blocks A'!DM243-'Pre-1.095 (Hard Copy)'!BV229, 0)=0, " ", ('Blocks A'!DM243-'Pre-1.095 (Hard Copy)'!BV229))</f>
        <v> </v>
      </c>
      <c r="BW229" s="1014" t="str">
        <f>IF(IFERROR('Blocks A'!DN243-'Pre-1.095 (Hard Copy)'!BW229, 0)=0, " ", ('Blocks A'!DN243-'Pre-1.095 (Hard Copy)'!BW229))</f>
        <v> </v>
      </c>
      <c r="BX229" s="1014" t="str">
        <f>IF(IFERROR('Blocks A'!DO243-'Pre-1.095 (Hard Copy)'!BX229, 0)=0, " ", ('Blocks A'!DO243-'Pre-1.095 (Hard Copy)'!BX229))</f>
        <v> </v>
      </c>
      <c r="BY229" s="1014" t="str">
        <f>IF(IFERROR('Blocks A'!DP243-'Pre-1.095 (Hard Copy)'!BY229, 0)=0, " ", ('Blocks A'!DP243-'Pre-1.095 (Hard Copy)'!BY229))</f>
        <v> </v>
      </c>
      <c r="BZ229" s="1014" t="str">
        <f>IF(IFERROR('Blocks A'!DQ243-'Pre-1.095 (Hard Copy)'!BZ229, 0)=0, " ", ('Blocks A'!DQ243-'Pre-1.095 (Hard Copy)'!BZ229))</f>
        <v> </v>
      </c>
      <c r="CA229" s="1014" t="str">
        <f>IF(IFERROR('Blocks A'!DR243-'Pre-1.095 (Hard Copy)'!CA229, 0)=0, " ", ('Blocks A'!DR243-'Pre-1.095 (Hard Copy)'!CA229))</f>
        <v> </v>
      </c>
      <c r="CB229" s="1014" t="str">
        <f>IF(IFERROR('Blocks A'!DS243-'Pre-1.095 (Hard Copy)'!CB229, 0)=0, " ", ('Blocks A'!DS243-'Pre-1.095 (Hard Copy)'!CB229))</f>
        <v> </v>
      </c>
      <c r="CC229" s="1014" t="str">
        <f>IF(IFERROR('Blocks A'!DT243-'Pre-1.095 (Hard Copy)'!CC229, 0)=0, " ", ('Blocks A'!DT243-'Pre-1.095 (Hard Copy)'!CC229))</f>
        <v>-1</v>
      </c>
      <c r="CD229" s="1014" t="str">
        <f>IF(IFERROR('Blocks A'!DU243-'Pre-1.095 (Hard Copy)'!CD229, 0)=0, " ", ('Blocks A'!DU243-'Pre-1.095 (Hard Copy)'!CD229))</f>
        <v>-2</v>
      </c>
      <c r="CE229" s="1014" t="str">
        <f>IF(IFERROR('Blocks A'!DX243-'Pre-1.095 (Hard Copy)'!CE229, 0)=0, " ", ('Blocks A'!DX243-'Pre-1.095 (Hard Copy)'!CE229))</f>
        <v>-0</v>
      </c>
      <c r="CF229" s="1014" t="str">
        <f>IF(IFERROR('Blocks A'!DY243-'Pre-1.095 (Hard Copy)'!CF229, 0)=0, " ", ('Blocks A'!DY243-'Pre-1.095 (Hard Copy)'!CF229))</f>
        <v>-11</v>
      </c>
      <c r="CG229" s="1016" t="str">
        <f>IF(IFERROR('Blocks A'!DZ243-'Pre-1.095 (Hard Copy)'!CG229, 0)=0, " ", ('Blocks A'!DZ243-'Pre-1.095 (Hard Copy)'!CG229))</f>
        <v>-0.0000</v>
      </c>
      <c r="CH229" s="1015" t="str">
        <f>IF(IFERROR('Blocks A'!DV243-'Pre-1.095 (Hard Copy)'!CH229, 0)=0, " ", ('Blocks A'!DV243-'Pre-1.095 (Hard Copy)'!CH229))</f>
        <v>-0.1</v>
      </c>
      <c r="CI229" s="1015" t="str">
        <f>IF(IFERROR('Blocks A'!DW243-'Pre-1.095 (Hard Copy)'!CI229, 0)=0, " ", ('Blocks A'!DW243-'Pre-1.095 (Hard Copy)'!CI229))</f>
        <v>-0.7</v>
      </c>
      <c r="CJ229" s="1014" t="str">
        <f>IF(IFERROR('Blocks A'!EA243-'Pre-1.095 (Hard Copy)'!CJ229, 0)=0, " ", ('Blocks A'!EA243-'Pre-1.095 (Hard Copy)'!CJ229))</f>
        <v>-0</v>
      </c>
      <c r="CK229" s="1017" t="str">
        <f>IF(IFERROR('Blocks A'!EB243-'Pre-1.095 (Hard Copy)'!CK229, 0)=0, " ", ('Blocks A'!EB243-'Pre-1.095 (Hard Copy)'!CK229))</f>
        <v>-0.00</v>
      </c>
      <c r="CL229" s="1017" t="str">
        <f>IF(IFERROR('Blocks A'!EC243-'Pre-1.095 (Hard Copy)'!CL229, 0)=0, " ", ('Blocks A'!EC243-'Pre-1.095 (Hard Copy)'!CL229))</f>
        <v>-0.00</v>
      </c>
      <c r="CM229" s="1017" t="str">
        <f>IF(IFERROR('Blocks A'!EH243-'Pre-1.095 (Hard Copy)'!CM229, 0)=0, " ", ('Blocks A'!EH243-'Pre-1.095 (Hard Copy)'!CM229))</f>
        <v>-0.00</v>
      </c>
      <c r="CN229" s="1014" t="str">
        <f>IF(IFERROR('Blocks A'!ED243-'Pre-1.095 (Hard Copy)'!CN229, 0)=0, " ", ('Blocks A'!ED243-'Pre-1.095 (Hard Copy)'!CN229))</f>
        <v>-11</v>
      </c>
      <c r="CO229" s="1017" t="str">
        <f>IF(IFERROR('Blocks A'!EE243-'Pre-1.095 (Hard Copy)'!CO229, 0)=0, " ", ('Blocks A'!EE243-'Pre-1.095 (Hard Copy)'!CO229))</f>
        <v>-0.01</v>
      </c>
      <c r="CP229" s="1017" t="str">
        <f>IF(IFERROR('Blocks A'!EF243-'Pre-1.095 (Hard Copy)'!CP229, 0)=0, " ", ('Blocks A'!EF243-'Pre-1.095 (Hard Copy)'!CP229))</f>
        <v>-0.00</v>
      </c>
      <c r="CQ229" s="1016" t="str">
        <f>IF(IFERROR('Blocks A'!EG243-'Pre-1.095 (Hard Copy)'!CQ229, 0)=0, " ", ('Blocks A'!EG243-'Pre-1.095 (Hard Copy)'!CQ229))</f>
        <v>-0.0000</v>
      </c>
      <c r="CR229" s="1018" t="s">
        <v>12</v>
      </c>
    </row>
    <row r="230">
      <c r="B230" s="1013" t="s">
        <v>1054</v>
      </c>
      <c r="C230" s="969" t="s">
        <v>885</v>
      </c>
      <c r="D230" s="969">
        <v>1.0</v>
      </c>
      <c r="E230" s="969">
        <v>1.0</v>
      </c>
      <c r="F230" s="969">
        <v>1.0</v>
      </c>
      <c r="G230" s="1014" t="str">
        <f>IF(IFERROR('Blocks A'!G244-'Pre-1.095 (Hard Copy)'!G230, 0)=0, " ", ('Blocks A'!G244-'Pre-1.095 (Hard Copy)'!G230))</f>
        <v> </v>
      </c>
      <c r="H230" s="1014" t="str">
        <f>IF(IFERROR('Blocks A'!H244-'Pre-1.095 (Hard Copy)'!H230, 0)=0, " ", ('Blocks A'!H244-'Pre-1.095 (Hard Copy)'!H230))</f>
        <v> </v>
      </c>
      <c r="I230" s="1014" t="str">
        <f>IF(IFERROR('Blocks A'!I244-'Pre-1.095 (Hard Copy)'!I230, 0)=0, " ", ('Blocks A'!I244-'Pre-1.095 (Hard Copy)'!I230))</f>
        <v> </v>
      </c>
      <c r="J230" s="1014" t="str">
        <f>IF(IFERROR('Blocks A'!J244-'Pre-1.095 (Hard Copy)'!J230, 0)=0, " ", ('Blocks A'!J244-'Pre-1.095 (Hard Copy)'!J230))</f>
        <v> </v>
      </c>
      <c r="K230" s="1014" t="str">
        <f>IF(IFERROR('Blocks A'!K244-'Pre-1.095 (Hard Copy)'!K230, 0)=0, " ", ('Blocks A'!K244-'Pre-1.095 (Hard Copy)'!K230))</f>
        <v> </v>
      </c>
      <c r="L230" s="1014" t="str">
        <f>IF(IFERROR('Blocks A'!L244-'Pre-1.095 (Hard Copy)'!L230, 0)=0, " ", ('Blocks A'!L244-'Pre-1.095 (Hard Copy)'!L230))</f>
        <v> </v>
      </c>
      <c r="M230" s="1014" t="str">
        <f>IF(IFERROR('Blocks A'!N244-'Pre-1.095 (Hard Copy)'!M230, 0)=0, " ", ('Blocks A'!N244-'Pre-1.095 (Hard Copy)'!M230))</f>
        <v> </v>
      </c>
      <c r="N230" s="1014" t="str">
        <f>IF(IFERROR('Blocks A'!O244-'Pre-1.095 (Hard Copy)'!N230, 0)=0, " ", ('Blocks A'!O244-'Pre-1.095 (Hard Copy)'!N230))</f>
        <v> </v>
      </c>
      <c r="O230" s="1014" t="str">
        <f>IF(IFERROR('Blocks A'!P244-'Pre-1.095 (Hard Copy)'!O230, 0)=0, " ", ('Blocks A'!P244-'Pre-1.095 (Hard Copy)'!O230))</f>
        <v> </v>
      </c>
      <c r="P230" s="1014" t="str">
        <f>IF(IFERROR('Blocks A'!Q244-'Pre-1.095 (Hard Copy)'!P230, 0)=0, " ", ('Blocks A'!Q244-'Pre-1.095 (Hard Copy)'!P230))</f>
        <v> </v>
      </c>
      <c r="Q230" s="1014" t="str">
        <f>IF(IFERROR('Blocks A'!R244-'Pre-1.095 (Hard Copy)'!Q230, 0)=0, " ", ('Blocks A'!R244-'Pre-1.095 (Hard Copy)'!Q230))</f>
        <v> </v>
      </c>
      <c r="R230" s="1014" t="str">
        <f>IF(IFERROR('Blocks A'!S244-'Pre-1.095 (Hard Copy)'!R230, 0)=0, " ", ('Blocks A'!S244-'Pre-1.095 (Hard Copy)'!R230))</f>
        <v> </v>
      </c>
      <c r="S230" s="1014" t="str">
        <f>IF(IFERROR('Blocks A'!T244-'Pre-1.095 (Hard Copy)'!S230, 0)=0, " ", ('Blocks A'!T244-'Pre-1.095 (Hard Copy)'!S230))</f>
        <v> </v>
      </c>
      <c r="T230" s="1014" t="str">
        <f>IF(IFERROR('Blocks A'!M244-'Pre-1.095 (Hard Copy)'!T230, 0)=0, " ", ('Blocks A'!M244-'Pre-1.095 (Hard Copy)'!T230))</f>
        <v> </v>
      </c>
      <c r="U230" s="1014" t="str">
        <f>IF(IFERROR('Blocks A'!U244-'Pre-1.095 (Hard Copy)'!U230, 0)=0, " ", ('Blocks A'!U244-'Pre-1.095 (Hard Copy)'!U230))</f>
        <v> </v>
      </c>
      <c r="V230" s="1014" t="str">
        <f>IF(IFERROR('Blocks A'!V244-'Pre-1.095 (Hard Copy)'!V230, 0)=0, " ", ('Blocks A'!V244-'Pre-1.095 (Hard Copy)'!V230))</f>
        <v> </v>
      </c>
      <c r="W230" s="1014" t="str">
        <f>IF(IFERROR('Blocks A'!W244-'Pre-1.095 (Hard Copy)'!W230, 0)=0, " ", ('Blocks A'!W244-'Pre-1.095 (Hard Copy)'!W230))</f>
        <v> </v>
      </c>
      <c r="X230" s="1014" t="str">
        <f>IF(IFERROR('Blocks A'!X244-'Pre-1.095 (Hard Copy)'!X230, 0)=0, " ", ('Blocks A'!X244-'Pre-1.095 (Hard Copy)'!X230))</f>
        <v> </v>
      </c>
      <c r="Y230" s="1014" t="str">
        <f>IF(IFERROR('Blocks A'!AC244-'Pre-1.095 (Hard Copy)'!Y230, 0)=0, " ", ('Blocks A'!AC244-'Pre-1.095 (Hard Copy)'!Y230))</f>
        <v> </v>
      </c>
      <c r="Z230" s="1014" t="str">
        <f>IF(IFERROR('Blocks A'!Y244-'Pre-1.095 (Hard Copy)'!Z230, 0)=0, " ", ('Blocks A'!Y244-'Pre-1.095 (Hard Copy)'!Z230))</f>
        <v> </v>
      </c>
      <c r="AA230" s="1014" t="str">
        <f>IF(IFERROR('Blocks A'!Z244-'Pre-1.095 (Hard Copy)'!AA230, 0)=0, " ", ('Blocks A'!Z244-'Pre-1.095 (Hard Copy)'!AA230))</f>
        <v> </v>
      </c>
      <c r="AB230" s="1014" t="str">
        <f>IF(IFERROR('Blocks A'!AA244-'Pre-1.095 (Hard Copy)'!AB230, 0)=0, " ", ('Blocks A'!AA244-'Pre-1.095 (Hard Copy)'!AB230))</f>
        <v> </v>
      </c>
      <c r="AC230" s="1014" t="str">
        <f>IF(IFERROR('Blocks A'!AB244-'Pre-1.095 (Hard Copy)'!AC230, 0)=0, " ", ('Blocks A'!AB244-'Pre-1.095 (Hard Copy)'!AC230))</f>
        <v> </v>
      </c>
      <c r="AD230" s="1014" t="str">
        <f>IF(IFERROR('Blocks A'!AY244-'Pre-1.095 (Hard Copy)'!AD230, 0)=0, " ", ('Blocks A'!AY244-'Pre-1.095 (Hard Copy)'!AD230))</f>
        <v> </v>
      </c>
      <c r="AE230" s="1014" t="str">
        <f>IF(IFERROR('Blocks A'!AZ244-'Pre-1.095 (Hard Copy)'!AE230, 0)=0, " ", ('Blocks A'!AZ244-'Pre-1.095 (Hard Copy)'!AE230))</f>
        <v> </v>
      </c>
      <c r="AF230" s="1014" t="str">
        <f>IF(IFERROR('Blocks A'!BA244-'Pre-1.095 (Hard Copy)'!AF230, 0)=0, " ", ('Blocks A'!BA244-'Pre-1.095 (Hard Copy)'!AF230))</f>
        <v> </v>
      </c>
      <c r="AG230" s="1014" t="str">
        <f>IF(IFERROR('Blocks A'!BB244-'Pre-1.095 (Hard Copy)'!AG230, 0)=0, " ", ('Blocks A'!BB244-'Pre-1.095 (Hard Copy)'!AG230))</f>
        <v> </v>
      </c>
      <c r="AH230" s="1014" t="str">
        <f>IF(IFERROR('Blocks A'!BC244-'Pre-1.095 (Hard Copy)'!AH230, 0)=0, " ", ('Blocks A'!BC244-'Pre-1.095 (Hard Copy)'!AH230))</f>
        <v> </v>
      </c>
      <c r="AI230" s="1014" t="str">
        <f>IF(IFERROR('Blocks A'!BJ244-'Pre-1.095 (Hard Copy)'!AI230, 0)=0, " ", ('Blocks A'!BJ244-'Pre-1.095 (Hard Copy)'!AI230))</f>
        <v> </v>
      </c>
      <c r="AJ230" s="1014" t="str">
        <f>IF(IFERROR('Blocks A'!BD244-'Pre-1.095 (Hard Copy)'!AJ230, 0)=0, " ", ('Blocks A'!BD244-'Pre-1.095 (Hard Copy)'!AJ230))</f>
        <v> </v>
      </c>
      <c r="AK230" s="1014" t="str">
        <f>IF(IFERROR('Blocks A'!BE244-'Pre-1.095 (Hard Copy)'!AK230, 0)=0, " ", ('Blocks A'!BE244-'Pre-1.095 (Hard Copy)'!AK230))</f>
        <v> </v>
      </c>
      <c r="AL230" s="1014" t="str">
        <f>IF(IFERROR('Blocks A'!BF244-'Pre-1.095 (Hard Copy)'!AL230, 0)=0, " ", ('Blocks A'!BF244-'Pre-1.095 (Hard Copy)'!AL230))</f>
        <v> </v>
      </c>
      <c r="AM230" s="1014" t="str">
        <f>IF(IFERROR('Blocks A'!BG244-'Pre-1.095 (Hard Copy)'!AM230, 0)=0, " ", ('Blocks A'!BG244-'Pre-1.095 (Hard Copy)'!AM230))</f>
        <v> </v>
      </c>
      <c r="AN230" s="1014" t="str">
        <f>IF(IFERROR('Blocks A'!BH244-'Pre-1.095 (Hard Copy)'!AN230, 0)=0, " ", ('Blocks A'!BH244-'Pre-1.095 (Hard Copy)'!AN230))</f>
        <v> </v>
      </c>
      <c r="AO230" s="1014" t="str">
        <f>IF(IFERROR('Blocks A'!BI244-'Pre-1.095 (Hard Copy)'!AO230, 0)=0, " ", ('Blocks A'!BI244-'Pre-1.095 (Hard Copy)'!AO230))</f>
        <v> </v>
      </c>
      <c r="AP230" s="1014" t="str">
        <f>IF(IFERROR('Blocks A'!BK244-'Pre-1.095 (Hard Copy)'!AP230, 0)=0, " ", ('Blocks A'!BK244-'Pre-1.095 (Hard Copy)'!AP230))</f>
        <v> </v>
      </c>
      <c r="AQ230" s="1014" t="str">
        <f>IF(IFERROR('Blocks A'!BL244-'Pre-1.095 (Hard Copy)'!AQ230, 0)=0, " ", ('Blocks A'!BL244-'Pre-1.095 (Hard Copy)'!AQ230))</f>
        <v> </v>
      </c>
      <c r="AR230" s="1014" t="str">
        <f>IF(IFERROR('Blocks A'!BM244-'Pre-1.095 (Hard Copy)'!AR230, 0)=0, " ", ('Blocks A'!BM244-'Pre-1.095 (Hard Copy)'!AR230))</f>
        <v> </v>
      </c>
      <c r="AS230" s="1014" t="str">
        <f>IF(IFERROR('Blocks A'!BO244-'Pre-1.095 (Hard Copy)'!AS230, 0)=0, " ", ('Blocks A'!BO244-'Pre-1.095 (Hard Copy)'!AS230))</f>
        <v> </v>
      </c>
      <c r="AT230" s="1014" t="str">
        <f>IF(IFERROR('Blocks A'!BP244-'Pre-1.095 (Hard Copy)'!AT230, 0)=0, " ", ('Blocks A'!BP244-'Pre-1.095 (Hard Copy)'!AT230))</f>
        <v> </v>
      </c>
      <c r="AU230" s="1014" t="str">
        <f>IF(IFERROR('Blocks A'!BQ244-'Pre-1.095 (Hard Copy)'!AU230, 0)=0, " ", ('Blocks A'!BQ244-'Pre-1.095 (Hard Copy)'!AU230))</f>
        <v> </v>
      </c>
      <c r="AV230" s="1014" t="str">
        <f>IF(IFERROR('Blocks A'!BR244-'Pre-1.095 (Hard Copy)'!AV230, 0)=0, " ", ('Blocks A'!BR244-'Pre-1.095 (Hard Copy)'!AV230))</f>
        <v> </v>
      </c>
      <c r="AW230" s="1014" t="str">
        <f>IF(IFERROR('Blocks A'!BS244-'Pre-1.095 (Hard Copy)'!AW230, 0)=0, " ", ('Blocks A'!BS244-'Pre-1.095 (Hard Copy)'!AW230))</f>
        <v> </v>
      </c>
      <c r="AX230" s="1014" t="str">
        <f>IF(IFERROR('Blocks A'!BT244-'Pre-1.095 (Hard Copy)'!AX230, 0)=0, " ", ('Blocks A'!BT244-'Pre-1.095 (Hard Copy)'!AX230))</f>
        <v> </v>
      </c>
      <c r="AY230" s="1014" t="str">
        <f>IF(IFERROR('Blocks A'!BU244-'Pre-1.095 (Hard Copy)'!AY230, 0)=0, " ", ('Blocks A'!BU244-'Pre-1.095 (Hard Copy)'!AY230))</f>
        <v> </v>
      </c>
      <c r="AZ230" s="1014" t="str">
        <f>IF(IFERROR('Blocks A'!BW244-'Pre-1.095 (Hard Copy)'!AZ230, 0)=0, " ", ('Blocks A'!BW244-'Pre-1.095 (Hard Copy)'!AZ230))</f>
        <v> </v>
      </c>
      <c r="BA230" s="1014" t="str">
        <f>IF(IFERROR('Blocks A'!BX244-'Pre-1.095 (Hard Copy)'!BA230, 0)=0, " ", ('Blocks A'!BX244-'Pre-1.095 (Hard Copy)'!BA230))</f>
        <v> </v>
      </c>
      <c r="BB230" s="1014" t="str">
        <f>IF(IFERROR('Blocks A'!BY244-'Pre-1.095 (Hard Copy)'!BB230, 0)=0, " ", ('Blocks A'!BY244-'Pre-1.095 (Hard Copy)'!BB230))</f>
        <v> </v>
      </c>
      <c r="BC230" s="1015" t="str">
        <f>IF(IFERROR('Blocks A'!BZ244-'Pre-1.095 (Hard Copy)'!BC230, 0)=0, " ", ('Blocks A'!BZ244-'Pre-1.095 (Hard Copy)'!BC230))</f>
        <v> </v>
      </c>
      <c r="BD230" s="1014" t="str">
        <f>IF(IFERROR('Blocks A'!BV244-'Pre-1.095 (Hard Copy)'!BD230, 0)=0, " ", ('Blocks A'!BV244-'Pre-1.095 (Hard Copy)'!BD230))</f>
        <v> </v>
      </c>
      <c r="BE230" s="1014" t="str">
        <f>IF(IFERROR('Blocks A'!CB244-'Pre-1.095 (Hard Copy)'!BE230, 0)=0, " ", ('Blocks A'!CB244-'Pre-1.095 (Hard Copy)'!BE230))</f>
        <v> </v>
      </c>
      <c r="BF230" s="1014" t="str">
        <f>IF(IFERROR('Blocks A'!CC244-'Pre-1.095 (Hard Copy)'!BF230, 0)=0, " ", ('Blocks A'!CC244-'Pre-1.095 (Hard Copy)'!BF230))</f>
        <v>-0</v>
      </c>
      <c r="BG230" s="1016" t="str">
        <f>IF(IFERROR('Blocks A'!CD244-'Pre-1.095 (Hard Copy)'!BG230, 0)=0, " ", ('Blocks A'!CD244-'Pre-1.095 (Hard Copy)'!BG230))</f>
        <v>-0.0000</v>
      </c>
      <c r="BH230" s="1014" t="str">
        <f>IF(IFERROR('Blocks A'!CE244-'Pre-1.095 (Hard Copy)'!BH230, 0)=0, " ", ('Blocks A'!CE244-'Pre-1.095 (Hard Copy)'!BH230))</f>
        <v> </v>
      </c>
      <c r="BI230" s="1014" t="str">
        <f>IF(IFERROR('Blocks A'!CZ244-'Pre-1.095 (Hard Copy)'!BI230, 0)=0, " ", ('Blocks A'!CZ244-'Pre-1.095 (Hard Copy)'!BI230))</f>
        <v>-1</v>
      </c>
      <c r="BJ230" s="1014" t="str">
        <f>IF(IFERROR('Blocks A'!DA244-'Pre-1.095 (Hard Copy)'!BJ230, 0)=0, " ", ('Blocks A'!DA244-'Pre-1.095 (Hard Copy)'!BJ230))</f>
        <v> </v>
      </c>
      <c r="BK230" s="1014" t="str">
        <f>IF(IFERROR('Blocks A'!DB244-'Pre-1.095 (Hard Copy)'!BK230, 0)=0, " ", ('Blocks A'!DB244-'Pre-1.095 (Hard Copy)'!BK230))</f>
        <v> </v>
      </c>
      <c r="BL230" s="1014" t="str">
        <f>IF(IFERROR('Blocks A'!DC244-'Pre-1.095 (Hard Copy)'!BL230, 0)=0, " ", ('Blocks A'!DC244-'Pre-1.095 (Hard Copy)'!BL230))</f>
        <v> </v>
      </c>
      <c r="BM230" s="1014" t="str">
        <f>IF(IFERROR('Blocks A'!DD244-'Pre-1.095 (Hard Copy)'!BM230, 0)=0, " ", ('Blocks A'!DD244-'Pre-1.095 (Hard Copy)'!BM230))</f>
        <v> </v>
      </c>
      <c r="BN230" s="1014" t="str">
        <f>IF(IFERROR('Blocks A'!DE244-'Pre-1.095 (Hard Copy)'!BN230, 0)=0, " ", ('Blocks A'!DE244-'Pre-1.095 (Hard Copy)'!BN230))</f>
        <v> </v>
      </c>
      <c r="BO230" s="1014" t="str">
        <f>IF(IFERROR('Blocks A'!DF244-'Pre-1.095 (Hard Copy)'!BO230, 0)=0, " ", ('Blocks A'!DF244-'Pre-1.095 (Hard Copy)'!BO230))</f>
        <v> </v>
      </c>
      <c r="BP230" s="1014" t="str">
        <f>IF(IFERROR('Blocks A'!DG244-'Pre-1.095 (Hard Copy)'!BP230, 0)=0, " ", ('Blocks A'!DG244-'Pre-1.095 (Hard Copy)'!BP230))</f>
        <v> </v>
      </c>
      <c r="BQ230" s="1014" t="str">
        <f>IF(IFERROR('Blocks A'!DH244-'Pre-1.095 (Hard Copy)'!BQ230, 0)=0, " ", ('Blocks A'!DH244-'Pre-1.095 (Hard Copy)'!BQ230))</f>
        <v> </v>
      </c>
      <c r="BR230" s="1014" t="str">
        <f>IF(IFERROR('Blocks A'!DI244-'Pre-1.095 (Hard Copy)'!BR230, 0)=0, " ", ('Blocks A'!DI244-'Pre-1.095 (Hard Copy)'!BR230))</f>
        <v> </v>
      </c>
      <c r="BS230" s="1014" t="str">
        <f>IF(IFERROR('Blocks A'!DJ244-'Pre-1.095 (Hard Copy)'!BS230, 0)=0, " ", ('Blocks A'!DJ244-'Pre-1.095 (Hard Copy)'!BS230))</f>
        <v>-2</v>
      </c>
      <c r="BT230" s="1014" t="str">
        <f>IF(IFERROR('Blocks A'!DK244-'Pre-1.095 (Hard Copy)'!BT230, 0)=0, " ", ('Blocks A'!DK244-'Pre-1.095 (Hard Copy)'!BT230))</f>
        <v> </v>
      </c>
      <c r="BU230" s="1014" t="str">
        <f>IF(IFERROR('Blocks A'!DL244-'Pre-1.095 (Hard Copy)'!BU230, 0)=0, " ", ('Blocks A'!DL244-'Pre-1.095 (Hard Copy)'!BU230))</f>
        <v> </v>
      </c>
      <c r="BV230" s="1014" t="str">
        <f>IF(IFERROR('Blocks A'!DM244-'Pre-1.095 (Hard Copy)'!BV230, 0)=0, " ", ('Blocks A'!DM244-'Pre-1.095 (Hard Copy)'!BV230))</f>
        <v> </v>
      </c>
      <c r="BW230" s="1014" t="str">
        <f>IF(IFERROR('Blocks A'!DN244-'Pre-1.095 (Hard Copy)'!BW230, 0)=0, " ", ('Blocks A'!DN244-'Pre-1.095 (Hard Copy)'!BW230))</f>
        <v> </v>
      </c>
      <c r="BX230" s="1014" t="str">
        <f>IF(IFERROR('Blocks A'!DO244-'Pre-1.095 (Hard Copy)'!BX230, 0)=0, " ", ('Blocks A'!DO244-'Pre-1.095 (Hard Copy)'!BX230))</f>
        <v> </v>
      </c>
      <c r="BY230" s="1014" t="str">
        <f>IF(IFERROR('Blocks A'!DP244-'Pre-1.095 (Hard Copy)'!BY230, 0)=0, " ", ('Blocks A'!DP244-'Pre-1.095 (Hard Copy)'!BY230))</f>
        <v> </v>
      </c>
      <c r="BZ230" s="1014" t="str">
        <f>IF(IFERROR('Blocks A'!DQ244-'Pre-1.095 (Hard Copy)'!BZ230, 0)=0, " ", ('Blocks A'!DQ244-'Pre-1.095 (Hard Copy)'!BZ230))</f>
        <v> </v>
      </c>
      <c r="CA230" s="1014" t="str">
        <f>IF(IFERROR('Blocks A'!DR244-'Pre-1.095 (Hard Copy)'!CA230, 0)=0, " ", ('Blocks A'!DR244-'Pre-1.095 (Hard Copy)'!CA230))</f>
        <v> </v>
      </c>
      <c r="CB230" s="1014" t="str">
        <f>IF(IFERROR('Blocks A'!DS244-'Pre-1.095 (Hard Copy)'!CB230, 0)=0, " ", ('Blocks A'!DS244-'Pre-1.095 (Hard Copy)'!CB230))</f>
        <v> </v>
      </c>
      <c r="CC230" s="1014" t="str">
        <f>IF(IFERROR('Blocks A'!DT244-'Pre-1.095 (Hard Copy)'!CC230, 0)=0, " ", ('Blocks A'!DT244-'Pre-1.095 (Hard Copy)'!CC230))</f>
        <v>-1</v>
      </c>
      <c r="CD230" s="1014" t="str">
        <f>IF(IFERROR('Blocks A'!DU244-'Pre-1.095 (Hard Copy)'!CD230, 0)=0, " ", ('Blocks A'!DU244-'Pre-1.095 (Hard Copy)'!CD230))</f>
        <v>-2</v>
      </c>
      <c r="CE230" s="1014" t="str">
        <f>IF(IFERROR('Blocks A'!DX244-'Pre-1.095 (Hard Copy)'!CE230, 0)=0, " ", ('Blocks A'!DX244-'Pre-1.095 (Hard Copy)'!CE230))</f>
        <v>-0</v>
      </c>
      <c r="CF230" s="1014" t="str">
        <f>IF(IFERROR('Blocks A'!DY244-'Pre-1.095 (Hard Copy)'!CF230, 0)=0, " ", ('Blocks A'!DY244-'Pre-1.095 (Hard Copy)'!CF230))</f>
        <v>-11</v>
      </c>
      <c r="CG230" s="1016" t="str">
        <f>IF(IFERROR('Blocks A'!DZ244-'Pre-1.095 (Hard Copy)'!CG230, 0)=0, " ", ('Blocks A'!DZ244-'Pre-1.095 (Hard Copy)'!CG230))</f>
        <v>-0.0000</v>
      </c>
      <c r="CH230" s="1015" t="str">
        <f>IF(IFERROR('Blocks A'!DV244-'Pre-1.095 (Hard Copy)'!CH230, 0)=0, " ", ('Blocks A'!DV244-'Pre-1.095 (Hard Copy)'!CH230))</f>
        <v>-0.1</v>
      </c>
      <c r="CI230" s="1015" t="str">
        <f>IF(IFERROR('Blocks A'!DW244-'Pre-1.095 (Hard Copy)'!CI230, 0)=0, " ", ('Blocks A'!DW244-'Pre-1.095 (Hard Copy)'!CI230))</f>
        <v>-0.7</v>
      </c>
      <c r="CJ230" s="1014" t="str">
        <f>IF(IFERROR('Blocks A'!EA244-'Pre-1.095 (Hard Copy)'!CJ230, 0)=0, " ", ('Blocks A'!EA244-'Pre-1.095 (Hard Copy)'!CJ230))</f>
        <v>-0</v>
      </c>
      <c r="CK230" s="1017" t="str">
        <f>IF(IFERROR('Blocks A'!EB244-'Pre-1.095 (Hard Copy)'!CK230, 0)=0, " ", ('Blocks A'!EB244-'Pre-1.095 (Hard Copy)'!CK230))</f>
        <v>-0.00</v>
      </c>
      <c r="CL230" s="1017" t="str">
        <f>IF(IFERROR('Blocks A'!EC244-'Pre-1.095 (Hard Copy)'!CL230, 0)=0, " ", ('Blocks A'!EC244-'Pre-1.095 (Hard Copy)'!CL230))</f>
        <v>-0.00</v>
      </c>
      <c r="CM230" s="1017" t="str">
        <f>IF(IFERROR('Blocks A'!EH244-'Pre-1.095 (Hard Copy)'!CM230, 0)=0, " ", ('Blocks A'!EH244-'Pre-1.095 (Hard Copy)'!CM230))</f>
        <v>-0.00</v>
      </c>
      <c r="CN230" s="1014" t="str">
        <f>IF(IFERROR('Blocks A'!ED244-'Pre-1.095 (Hard Copy)'!CN230, 0)=0, " ", ('Blocks A'!ED244-'Pre-1.095 (Hard Copy)'!CN230))</f>
        <v>-11</v>
      </c>
      <c r="CO230" s="1017" t="str">
        <f>IF(IFERROR('Blocks A'!EE244-'Pre-1.095 (Hard Copy)'!CO230, 0)=0, " ", ('Blocks A'!EE244-'Pre-1.095 (Hard Copy)'!CO230))</f>
        <v>-0.01</v>
      </c>
      <c r="CP230" s="1017" t="str">
        <f>IF(IFERROR('Blocks A'!EF244-'Pre-1.095 (Hard Copy)'!CP230, 0)=0, " ", ('Blocks A'!EF244-'Pre-1.095 (Hard Copy)'!CP230))</f>
        <v>-0.00</v>
      </c>
      <c r="CQ230" s="1016" t="str">
        <f>IF(IFERROR('Blocks A'!EG244-'Pre-1.095 (Hard Copy)'!CQ230, 0)=0, " ", ('Blocks A'!EG244-'Pre-1.095 (Hard Copy)'!CQ230))</f>
        <v>-0.0000</v>
      </c>
      <c r="CR230" s="1018" t="s">
        <v>12</v>
      </c>
    </row>
    <row r="231">
      <c r="B231" s="1013" t="s">
        <v>1092</v>
      </c>
      <c r="C231" s="969" t="s">
        <v>885</v>
      </c>
      <c r="D231" s="969">
        <v>1.0</v>
      </c>
      <c r="E231" s="969">
        <v>1.0</v>
      </c>
      <c r="F231" s="969">
        <v>1.0</v>
      </c>
      <c r="G231" s="1014" t="str">
        <f>IF(IFERROR('Blocks A'!G245-'Pre-1.095 (Hard Copy)'!G231, 0)=0, " ", ('Blocks A'!G245-'Pre-1.095 (Hard Copy)'!G231))</f>
        <v> </v>
      </c>
      <c r="H231" s="1014" t="str">
        <f>IF(IFERROR('Blocks A'!H245-'Pre-1.095 (Hard Copy)'!H231, 0)=0, " ", ('Blocks A'!H245-'Pre-1.095 (Hard Copy)'!H231))</f>
        <v> </v>
      </c>
      <c r="I231" s="1014" t="str">
        <f>IF(IFERROR('Blocks A'!I245-'Pre-1.095 (Hard Copy)'!I231, 0)=0, " ", ('Blocks A'!I245-'Pre-1.095 (Hard Copy)'!I231))</f>
        <v> </v>
      </c>
      <c r="J231" s="1014" t="str">
        <f>IF(IFERROR('Blocks A'!J245-'Pre-1.095 (Hard Copy)'!J231, 0)=0, " ", ('Blocks A'!J245-'Pre-1.095 (Hard Copy)'!J231))</f>
        <v> </v>
      </c>
      <c r="K231" s="1014" t="str">
        <f>IF(IFERROR('Blocks A'!K245-'Pre-1.095 (Hard Copy)'!K231, 0)=0, " ", ('Blocks A'!K245-'Pre-1.095 (Hard Copy)'!K231))</f>
        <v> </v>
      </c>
      <c r="L231" s="1014" t="str">
        <f>IF(IFERROR('Blocks A'!L245-'Pre-1.095 (Hard Copy)'!L231, 0)=0, " ", ('Blocks A'!L245-'Pre-1.095 (Hard Copy)'!L231))</f>
        <v> </v>
      </c>
      <c r="M231" s="1014" t="str">
        <f>IF(IFERROR('Blocks A'!N245-'Pre-1.095 (Hard Copy)'!M231, 0)=0, " ", ('Blocks A'!N245-'Pre-1.095 (Hard Copy)'!M231))</f>
        <v> </v>
      </c>
      <c r="N231" s="1014" t="str">
        <f>IF(IFERROR('Blocks A'!O245-'Pre-1.095 (Hard Copy)'!N231, 0)=0, " ", ('Blocks A'!O245-'Pre-1.095 (Hard Copy)'!N231))</f>
        <v> </v>
      </c>
      <c r="O231" s="1014" t="str">
        <f>IF(IFERROR('Blocks A'!P245-'Pre-1.095 (Hard Copy)'!O231, 0)=0, " ", ('Blocks A'!P245-'Pre-1.095 (Hard Copy)'!O231))</f>
        <v> </v>
      </c>
      <c r="P231" s="1014" t="str">
        <f>IF(IFERROR('Blocks A'!Q245-'Pre-1.095 (Hard Copy)'!P231, 0)=0, " ", ('Blocks A'!Q245-'Pre-1.095 (Hard Copy)'!P231))</f>
        <v> </v>
      </c>
      <c r="Q231" s="1014" t="str">
        <f>IF(IFERROR('Blocks A'!R245-'Pre-1.095 (Hard Copy)'!Q231, 0)=0, " ", ('Blocks A'!R245-'Pre-1.095 (Hard Copy)'!Q231))</f>
        <v> </v>
      </c>
      <c r="R231" s="1014" t="str">
        <f>IF(IFERROR('Blocks A'!S245-'Pre-1.095 (Hard Copy)'!R231, 0)=0, " ", ('Blocks A'!S245-'Pre-1.095 (Hard Copy)'!R231))</f>
        <v> </v>
      </c>
      <c r="S231" s="1014" t="str">
        <f>IF(IFERROR('Blocks A'!T245-'Pre-1.095 (Hard Copy)'!S231, 0)=0, " ", ('Blocks A'!T245-'Pre-1.095 (Hard Copy)'!S231))</f>
        <v> </v>
      </c>
      <c r="T231" s="1014" t="str">
        <f>IF(IFERROR('Blocks A'!M245-'Pre-1.095 (Hard Copy)'!T231, 0)=0, " ", ('Blocks A'!M245-'Pre-1.095 (Hard Copy)'!T231))</f>
        <v> </v>
      </c>
      <c r="U231" s="1014" t="str">
        <f>IF(IFERROR('Blocks A'!U245-'Pre-1.095 (Hard Copy)'!U231, 0)=0, " ", ('Blocks A'!U245-'Pre-1.095 (Hard Copy)'!U231))</f>
        <v> </v>
      </c>
      <c r="V231" s="1014" t="str">
        <f>IF(IFERROR('Blocks A'!V245-'Pre-1.095 (Hard Copy)'!V231, 0)=0, " ", ('Blocks A'!V245-'Pre-1.095 (Hard Copy)'!V231))</f>
        <v> </v>
      </c>
      <c r="W231" s="1014" t="str">
        <f>IF(IFERROR('Blocks A'!W245-'Pre-1.095 (Hard Copy)'!W231, 0)=0, " ", ('Blocks A'!W245-'Pre-1.095 (Hard Copy)'!W231))</f>
        <v> </v>
      </c>
      <c r="X231" s="1014" t="str">
        <f>IF(IFERROR('Blocks A'!X245-'Pre-1.095 (Hard Copy)'!X231, 0)=0, " ", ('Blocks A'!X245-'Pre-1.095 (Hard Copy)'!X231))</f>
        <v> </v>
      </c>
      <c r="Y231" s="1014" t="str">
        <f>IF(IFERROR('Blocks A'!AC245-'Pre-1.095 (Hard Copy)'!Y231, 0)=0, " ", ('Blocks A'!AC245-'Pre-1.095 (Hard Copy)'!Y231))</f>
        <v> </v>
      </c>
      <c r="Z231" s="1014" t="str">
        <f>IF(IFERROR('Blocks A'!Y245-'Pre-1.095 (Hard Copy)'!Z231, 0)=0, " ", ('Blocks A'!Y245-'Pre-1.095 (Hard Copy)'!Z231))</f>
        <v> </v>
      </c>
      <c r="AA231" s="1014" t="str">
        <f>IF(IFERROR('Blocks A'!Z245-'Pre-1.095 (Hard Copy)'!AA231, 0)=0, " ", ('Blocks A'!Z245-'Pre-1.095 (Hard Copy)'!AA231))</f>
        <v> </v>
      </c>
      <c r="AB231" s="1014" t="str">
        <f>IF(IFERROR('Blocks A'!AA245-'Pre-1.095 (Hard Copy)'!AB231, 0)=0, " ", ('Blocks A'!AA245-'Pre-1.095 (Hard Copy)'!AB231))</f>
        <v> </v>
      </c>
      <c r="AC231" s="1014" t="str">
        <f>IF(IFERROR('Blocks A'!AB245-'Pre-1.095 (Hard Copy)'!AC231, 0)=0, " ", ('Blocks A'!AB245-'Pre-1.095 (Hard Copy)'!AC231))</f>
        <v> </v>
      </c>
      <c r="AD231" s="1014" t="str">
        <f>IF(IFERROR('Blocks A'!AY245-'Pre-1.095 (Hard Copy)'!AD231, 0)=0, " ", ('Blocks A'!AY245-'Pre-1.095 (Hard Copy)'!AD231))</f>
        <v> </v>
      </c>
      <c r="AE231" s="1014" t="str">
        <f>IF(IFERROR('Blocks A'!AZ245-'Pre-1.095 (Hard Copy)'!AE231, 0)=0, " ", ('Blocks A'!AZ245-'Pre-1.095 (Hard Copy)'!AE231))</f>
        <v> </v>
      </c>
      <c r="AF231" s="1014" t="str">
        <f>IF(IFERROR('Blocks A'!BA245-'Pre-1.095 (Hard Copy)'!AF231, 0)=0, " ", ('Blocks A'!BA245-'Pre-1.095 (Hard Copy)'!AF231))</f>
        <v> </v>
      </c>
      <c r="AG231" s="1014" t="str">
        <f>IF(IFERROR('Blocks A'!BB245-'Pre-1.095 (Hard Copy)'!AG231, 0)=0, " ", ('Blocks A'!BB245-'Pre-1.095 (Hard Copy)'!AG231))</f>
        <v> </v>
      </c>
      <c r="AH231" s="1014" t="str">
        <f>IF(IFERROR('Blocks A'!BC245-'Pre-1.095 (Hard Copy)'!AH231, 0)=0, " ", ('Blocks A'!BC245-'Pre-1.095 (Hard Copy)'!AH231))</f>
        <v> </v>
      </c>
      <c r="AI231" s="1014" t="str">
        <f>IF(IFERROR('Blocks A'!BJ245-'Pre-1.095 (Hard Copy)'!AI231, 0)=0, " ", ('Blocks A'!BJ245-'Pre-1.095 (Hard Copy)'!AI231))</f>
        <v> </v>
      </c>
      <c r="AJ231" s="1014" t="str">
        <f>IF(IFERROR('Blocks A'!BD245-'Pre-1.095 (Hard Copy)'!AJ231, 0)=0, " ", ('Blocks A'!BD245-'Pre-1.095 (Hard Copy)'!AJ231))</f>
        <v> </v>
      </c>
      <c r="AK231" s="1014" t="str">
        <f>IF(IFERROR('Blocks A'!BE245-'Pre-1.095 (Hard Copy)'!AK231, 0)=0, " ", ('Blocks A'!BE245-'Pre-1.095 (Hard Copy)'!AK231))</f>
        <v> </v>
      </c>
      <c r="AL231" s="1014" t="str">
        <f>IF(IFERROR('Blocks A'!BF245-'Pre-1.095 (Hard Copy)'!AL231, 0)=0, " ", ('Blocks A'!BF245-'Pre-1.095 (Hard Copy)'!AL231))</f>
        <v> </v>
      </c>
      <c r="AM231" s="1014" t="str">
        <f>IF(IFERROR('Blocks A'!BG245-'Pre-1.095 (Hard Copy)'!AM231, 0)=0, " ", ('Blocks A'!BG245-'Pre-1.095 (Hard Copy)'!AM231))</f>
        <v> </v>
      </c>
      <c r="AN231" s="1014" t="str">
        <f>IF(IFERROR('Blocks A'!BH245-'Pre-1.095 (Hard Copy)'!AN231, 0)=0, " ", ('Blocks A'!BH245-'Pre-1.095 (Hard Copy)'!AN231))</f>
        <v> </v>
      </c>
      <c r="AO231" s="1014" t="str">
        <f>IF(IFERROR('Blocks A'!BI245-'Pre-1.095 (Hard Copy)'!AO231, 0)=0, " ", ('Blocks A'!BI245-'Pre-1.095 (Hard Copy)'!AO231))</f>
        <v> </v>
      </c>
      <c r="AP231" s="1014" t="str">
        <f>IF(IFERROR('Blocks A'!BK245-'Pre-1.095 (Hard Copy)'!AP231, 0)=0, " ", ('Blocks A'!BK245-'Pre-1.095 (Hard Copy)'!AP231))</f>
        <v> </v>
      </c>
      <c r="AQ231" s="1014" t="str">
        <f>IF(IFERROR('Blocks A'!BL245-'Pre-1.095 (Hard Copy)'!AQ231, 0)=0, " ", ('Blocks A'!BL245-'Pre-1.095 (Hard Copy)'!AQ231))</f>
        <v> </v>
      </c>
      <c r="AR231" s="1014" t="str">
        <f>IF(IFERROR('Blocks A'!BM245-'Pre-1.095 (Hard Copy)'!AR231, 0)=0, " ", ('Blocks A'!BM245-'Pre-1.095 (Hard Copy)'!AR231))</f>
        <v> </v>
      </c>
      <c r="AS231" s="1014" t="str">
        <f>IF(IFERROR('Blocks A'!BO245-'Pre-1.095 (Hard Copy)'!AS231, 0)=0, " ", ('Blocks A'!BO245-'Pre-1.095 (Hard Copy)'!AS231))</f>
        <v> </v>
      </c>
      <c r="AT231" s="1014" t="str">
        <f>IF(IFERROR('Blocks A'!BP245-'Pre-1.095 (Hard Copy)'!AT231, 0)=0, " ", ('Blocks A'!BP245-'Pre-1.095 (Hard Copy)'!AT231))</f>
        <v> </v>
      </c>
      <c r="AU231" s="1014" t="str">
        <f>IF(IFERROR('Blocks A'!BQ245-'Pre-1.095 (Hard Copy)'!AU231, 0)=0, " ", ('Blocks A'!BQ245-'Pre-1.095 (Hard Copy)'!AU231))</f>
        <v> </v>
      </c>
      <c r="AV231" s="1014" t="str">
        <f>IF(IFERROR('Blocks A'!BR245-'Pre-1.095 (Hard Copy)'!AV231, 0)=0, " ", ('Blocks A'!BR245-'Pre-1.095 (Hard Copy)'!AV231))</f>
        <v> </v>
      </c>
      <c r="AW231" s="1014" t="str">
        <f>IF(IFERROR('Blocks A'!BS245-'Pre-1.095 (Hard Copy)'!AW231, 0)=0, " ", ('Blocks A'!BS245-'Pre-1.095 (Hard Copy)'!AW231))</f>
        <v> </v>
      </c>
      <c r="AX231" s="1014" t="str">
        <f>IF(IFERROR('Blocks A'!BT245-'Pre-1.095 (Hard Copy)'!AX231, 0)=0, " ", ('Blocks A'!BT245-'Pre-1.095 (Hard Copy)'!AX231))</f>
        <v> </v>
      </c>
      <c r="AY231" s="1014" t="str">
        <f>IF(IFERROR('Blocks A'!BU245-'Pre-1.095 (Hard Copy)'!AY231, 0)=0, " ", ('Blocks A'!BU245-'Pre-1.095 (Hard Copy)'!AY231))</f>
        <v> </v>
      </c>
      <c r="AZ231" s="1014" t="str">
        <f>IF(IFERROR('Blocks A'!BW245-'Pre-1.095 (Hard Copy)'!AZ231, 0)=0, " ", ('Blocks A'!BW245-'Pre-1.095 (Hard Copy)'!AZ231))</f>
        <v> </v>
      </c>
      <c r="BA231" s="1014" t="str">
        <f>IF(IFERROR('Blocks A'!BX245-'Pre-1.095 (Hard Copy)'!BA231, 0)=0, " ", ('Blocks A'!BX245-'Pre-1.095 (Hard Copy)'!BA231))</f>
        <v> </v>
      </c>
      <c r="BB231" s="1014" t="str">
        <f>IF(IFERROR('Blocks A'!BY245-'Pre-1.095 (Hard Copy)'!BB231, 0)=0, " ", ('Blocks A'!BY245-'Pre-1.095 (Hard Copy)'!BB231))</f>
        <v> </v>
      </c>
      <c r="BC231" s="1015" t="str">
        <f>IF(IFERROR('Blocks A'!BZ245-'Pre-1.095 (Hard Copy)'!BC231, 0)=0, " ", ('Blocks A'!BZ245-'Pre-1.095 (Hard Copy)'!BC231))</f>
        <v> </v>
      </c>
      <c r="BD231" s="1014" t="str">
        <f>IF(IFERROR('Blocks A'!BV245-'Pre-1.095 (Hard Copy)'!BD231, 0)=0, " ", ('Blocks A'!BV245-'Pre-1.095 (Hard Copy)'!BD231))</f>
        <v> </v>
      </c>
      <c r="BE231" s="1014" t="str">
        <f>IF(IFERROR('Blocks A'!CB245-'Pre-1.095 (Hard Copy)'!BE231, 0)=0, " ", ('Blocks A'!CB245-'Pre-1.095 (Hard Copy)'!BE231))</f>
        <v> </v>
      </c>
      <c r="BF231" s="1014" t="str">
        <f>IF(IFERROR('Blocks A'!CC245-'Pre-1.095 (Hard Copy)'!BF231, 0)=0, " ", ('Blocks A'!CC245-'Pre-1.095 (Hard Copy)'!BF231))</f>
        <v>-0</v>
      </c>
      <c r="BG231" s="1016" t="str">
        <f>IF(IFERROR('Blocks A'!CD245-'Pre-1.095 (Hard Copy)'!BG231, 0)=0, " ", ('Blocks A'!CD245-'Pre-1.095 (Hard Copy)'!BG231))</f>
        <v>-0.0000</v>
      </c>
      <c r="BH231" s="1014" t="str">
        <f>IF(IFERROR('Blocks A'!CE245-'Pre-1.095 (Hard Copy)'!BH231, 0)=0, " ", ('Blocks A'!CE245-'Pre-1.095 (Hard Copy)'!BH231))</f>
        <v> </v>
      </c>
      <c r="BI231" s="1014" t="str">
        <f>IF(IFERROR('Blocks A'!CZ245-'Pre-1.095 (Hard Copy)'!BI231, 0)=0, " ", ('Blocks A'!CZ245-'Pre-1.095 (Hard Copy)'!BI231))</f>
        <v>-1</v>
      </c>
      <c r="BJ231" s="1014" t="str">
        <f>IF(IFERROR('Blocks A'!DA245-'Pre-1.095 (Hard Copy)'!BJ231, 0)=0, " ", ('Blocks A'!DA245-'Pre-1.095 (Hard Copy)'!BJ231))</f>
        <v> </v>
      </c>
      <c r="BK231" s="1014" t="str">
        <f>IF(IFERROR('Blocks A'!DB245-'Pre-1.095 (Hard Copy)'!BK231, 0)=0, " ", ('Blocks A'!DB245-'Pre-1.095 (Hard Copy)'!BK231))</f>
        <v> </v>
      </c>
      <c r="BL231" s="1014" t="str">
        <f>IF(IFERROR('Blocks A'!DC245-'Pre-1.095 (Hard Copy)'!BL231, 0)=0, " ", ('Blocks A'!DC245-'Pre-1.095 (Hard Copy)'!BL231))</f>
        <v> </v>
      </c>
      <c r="BM231" s="1014" t="str">
        <f>IF(IFERROR('Blocks A'!DD245-'Pre-1.095 (Hard Copy)'!BM231, 0)=0, " ", ('Blocks A'!DD245-'Pre-1.095 (Hard Copy)'!BM231))</f>
        <v> </v>
      </c>
      <c r="BN231" s="1014" t="str">
        <f>IF(IFERROR('Blocks A'!DE245-'Pre-1.095 (Hard Copy)'!BN231, 0)=0, " ", ('Blocks A'!DE245-'Pre-1.095 (Hard Copy)'!BN231))</f>
        <v> </v>
      </c>
      <c r="BO231" s="1014" t="str">
        <f>IF(IFERROR('Blocks A'!DF245-'Pre-1.095 (Hard Copy)'!BO231, 0)=0, " ", ('Blocks A'!DF245-'Pre-1.095 (Hard Copy)'!BO231))</f>
        <v> </v>
      </c>
      <c r="BP231" s="1014" t="str">
        <f>IF(IFERROR('Blocks A'!DG245-'Pre-1.095 (Hard Copy)'!BP231, 0)=0, " ", ('Blocks A'!DG245-'Pre-1.095 (Hard Copy)'!BP231))</f>
        <v> </v>
      </c>
      <c r="BQ231" s="1014" t="str">
        <f>IF(IFERROR('Blocks A'!DH245-'Pre-1.095 (Hard Copy)'!BQ231, 0)=0, " ", ('Blocks A'!DH245-'Pre-1.095 (Hard Copy)'!BQ231))</f>
        <v> </v>
      </c>
      <c r="BR231" s="1014" t="str">
        <f>IF(IFERROR('Blocks A'!DI245-'Pre-1.095 (Hard Copy)'!BR231, 0)=0, " ", ('Blocks A'!DI245-'Pre-1.095 (Hard Copy)'!BR231))</f>
        <v> </v>
      </c>
      <c r="BS231" s="1014" t="str">
        <f>IF(IFERROR('Blocks A'!DJ245-'Pre-1.095 (Hard Copy)'!BS231, 0)=0, " ", ('Blocks A'!DJ245-'Pre-1.095 (Hard Copy)'!BS231))</f>
        <v>-2</v>
      </c>
      <c r="BT231" s="1014" t="str">
        <f>IF(IFERROR('Blocks A'!DK245-'Pre-1.095 (Hard Copy)'!BT231, 0)=0, " ", ('Blocks A'!DK245-'Pre-1.095 (Hard Copy)'!BT231))</f>
        <v> </v>
      </c>
      <c r="BU231" s="1014" t="str">
        <f>IF(IFERROR('Blocks A'!DL245-'Pre-1.095 (Hard Copy)'!BU231, 0)=0, " ", ('Blocks A'!DL245-'Pre-1.095 (Hard Copy)'!BU231))</f>
        <v> </v>
      </c>
      <c r="BV231" s="1014" t="str">
        <f>IF(IFERROR('Blocks A'!DM245-'Pre-1.095 (Hard Copy)'!BV231, 0)=0, " ", ('Blocks A'!DM245-'Pre-1.095 (Hard Copy)'!BV231))</f>
        <v> </v>
      </c>
      <c r="BW231" s="1014" t="str">
        <f>IF(IFERROR('Blocks A'!DN245-'Pre-1.095 (Hard Copy)'!BW231, 0)=0, " ", ('Blocks A'!DN245-'Pre-1.095 (Hard Copy)'!BW231))</f>
        <v> </v>
      </c>
      <c r="BX231" s="1014" t="str">
        <f>IF(IFERROR('Blocks A'!DO245-'Pre-1.095 (Hard Copy)'!BX231, 0)=0, " ", ('Blocks A'!DO245-'Pre-1.095 (Hard Copy)'!BX231))</f>
        <v> </v>
      </c>
      <c r="BY231" s="1014" t="str">
        <f>IF(IFERROR('Blocks A'!DP245-'Pre-1.095 (Hard Copy)'!BY231, 0)=0, " ", ('Blocks A'!DP245-'Pre-1.095 (Hard Copy)'!BY231))</f>
        <v> </v>
      </c>
      <c r="BZ231" s="1014" t="str">
        <f>IF(IFERROR('Blocks A'!DQ245-'Pre-1.095 (Hard Copy)'!BZ231, 0)=0, " ", ('Blocks A'!DQ245-'Pre-1.095 (Hard Copy)'!BZ231))</f>
        <v> </v>
      </c>
      <c r="CA231" s="1014" t="str">
        <f>IF(IFERROR('Blocks A'!DR245-'Pre-1.095 (Hard Copy)'!CA231, 0)=0, " ", ('Blocks A'!DR245-'Pre-1.095 (Hard Copy)'!CA231))</f>
        <v> </v>
      </c>
      <c r="CB231" s="1014" t="str">
        <f>IF(IFERROR('Blocks A'!DS245-'Pre-1.095 (Hard Copy)'!CB231, 0)=0, " ", ('Blocks A'!DS245-'Pre-1.095 (Hard Copy)'!CB231))</f>
        <v> </v>
      </c>
      <c r="CC231" s="1014" t="str">
        <f>IF(IFERROR('Blocks A'!DT245-'Pre-1.095 (Hard Copy)'!CC231, 0)=0, " ", ('Blocks A'!DT245-'Pre-1.095 (Hard Copy)'!CC231))</f>
        <v>-1</v>
      </c>
      <c r="CD231" s="1014" t="str">
        <f>IF(IFERROR('Blocks A'!DU245-'Pre-1.095 (Hard Copy)'!CD231, 0)=0, " ", ('Blocks A'!DU245-'Pre-1.095 (Hard Copy)'!CD231))</f>
        <v>-2</v>
      </c>
      <c r="CE231" s="1014" t="str">
        <f>IF(IFERROR('Blocks A'!DX245-'Pre-1.095 (Hard Copy)'!CE231, 0)=0, " ", ('Blocks A'!DX245-'Pre-1.095 (Hard Copy)'!CE231))</f>
        <v>-0</v>
      </c>
      <c r="CF231" s="1014" t="str">
        <f>IF(IFERROR('Blocks A'!DY245-'Pre-1.095 (Hard Copy)'!CF231, 0)=0, " ", ('Blocks A'!DY245-'Pre-1.095 (Hard Copy)'!CF231))</f>
        <v>-11</v>
      </c>
      <c r="CG231" s="1016" t="str">
        <f>IF(IFERROR('Blocks A'!DZ245-'Pre-1.095 (Hard Copy)'!CG231, 0)=0, " ", ('Blocks A'!DZ245-'Pre-1.095 (Hard Copy)'!CG231))</f>
        <v>-0.0000</v>
      </c>
      <c r="CH231" s="1015" t="str">
        <f>IF(IFERROR('Blocks A'!DV245-'Pre-1.095 (Hard Copy)'!CH231, 0)=0, " ", ('Blocks A'!DV245-'Pre-1.095 (Hard Copy)'!CH231))</f>
        <v>-0.1</v>
      </c>
      <c r="CI231" s="1015" t="str">
        <f>IF(IFERROR('Blocks A'!DW245-'Pre-1.095 (Hard Copy)'!CI231, 0)=0, " ", ('Blocks A'!DW245-'Pre-1.095 (Hard Copy)'!CI231))</f>
        <v>-0.7</v>
      </c>
      <c r="CJ231" s="1014" t="str">
        <f>IF(IFERROR('Blocks A'!EA245-'Pre-1.095 (Hard Copy)'!CJ231, 0)=0, " ", ('Blocks A'!EA245-'Pre-1.095 (Hard Copy)'!CJ231))</f>
        <v>-0</v>
      </c>
      <c r="CK231" s="1017" t="str">
        <f>IF(IFERROR('Blocks A'!EB245-'Pre-1.095 (Hard Copy)'!CK231, 0)=0, " ", ('Blocks A'!EB245-'Pre-1.095 (Hard Copy)'!CK231))</f>
        <v>-0.00</v>
      </c>
      <c r="CL231" s="1017" t="str">
        <f>IF(IFERROR('Blocks A'!EC245-'Pre-1.095 (Hard Copy)'!CL231, 0)=0, " ", ('Blocks A'!EC245-'Pre-1.095 (Hard Copy)'!CL231))</f>
        <v>-0.00</v>
      </c>
      <c r="CM231" s="1017" t="str">
        <f>IF(IFERROR('Blocks A'!EH245-'Pre-1.095 (Hard Copy)'!CM231, 0)=0, " ", ('Blocks A'!EH245-'Pre-1.095 (Hard Copy)'!CM231))</f>
        <v>-0.00</v>
      </c>
      <c r="CN231" s="1014" t="str">
        <f>IF(IFERROR('Blocks A'!ED245-'Pre-1.095 (Hard Copy)'!CN231, 0)=0, " ", ('Blocks A'!ED245-'Pre-1.095 (Hard Copy)'!CN231))</f>
        <v>-11</v>
      </c>
      <c r="CO231" s="1017" t="str">
        <f>IF(IFERROR('Blocks A'!EE245-'Pre-1.095 (Hard Copy)'!CO231, 0)=0, " ", ('Blocks A'!EE245-'Pre-1.095 (Hard Copy)'!CO231))</f>
        <v>-0.01</v>
      </c>
      <c r="CP231" s="1017" t="str">
        <f>IF(IFERROR('Blocks A'!EF245-'Pre-1.095 (Hard Copy)'!CP231, 0)=0, " ", ('Blocks A'!EF245-'Pre-1.095 (Hard Copy)'!CP231))</f>
        <v>-0.00</v>
      </c>
      <c r="CQ231" s="1016" t="str">
        <f>IF(IFERROR('Blocks A'!EG245-'Pre-1.095 (Hard Copy)'!CQ231, 0)=0, " ", ('Blocks A'!EG245-'Pre-1.095 (Hard Copy)'!CQ231))</f>
        <v>-0.0000</v>
      </c>
      <c r="CR231" s="1018" t="s">
        <v>12</v>
      </c>
    </row>
    <row r="232">
      <c r="B232" s="1013" t="s">
        <v>1055</v>
      </c>
      <c r="C232" s="969" t="s">
        <v>885</v>
      </c>
      <c r="D232" s="969">
        <v>1.0</v>
      </c>
      <c r="E232" s="969">
        <v>1.0</v>
      </c>
      <c r="F232" s="969">
        <v>1.0</v>
      </c>
      <c r="G232" s="1014" t="str">
        <f>IF(IFERROR('Blocks A'!G246-'Pre-1.095 (Hard Copy)'!G232, 0)=0, " ", ('Blocks A'!G246-'Pre-1.095 (Hard Copy)'!G232))</f>
        <v> </v>
      </c>
      <c r="H232" s="1014" t="str">
        <f>IF(IFERROR('Blocks A'!H246-'Pre-1.095 (Hard Copy)'!H232, 0)=0, " ", ('Blocks A'!H246-'Pre-1.095 (Hard Copy)'!H232))</f>
        <v> </v>
      </c>
      <c r="I232" s="1014" t="str">
        <f>IF(IFERROR('Blocks A'!I246-'Pre-1.095 (Hard Copy)'!I232, 0)=0, " ", ('Blocks A'!I246-'Pre-1.095 (Hard Copy)'!I232))</f>
        <v> </v>
      </c>
      <c r="J232" s="1014" t="str">
        <f>IF(IFERROR('Blocks A'!J246-'Pre-1.095 (Hard Copy)'!J232, 0)=0, " ", ('Blocks A'!J246-'Pre-1.095 (Hard Copy)'!J232))</f>
        <v> </v>
      </c>
      <c r="K232" s="1014" t="str">
        <f>IF(IFERROR('Blocks A'!K246-'Pre-1.095 (Hard Copy)'!K232, 0)=0, " ", ('Blocks A'!K246-'Pre-1.095 (Hard Copy)'!K232))</f>
        <v> </v>
      </c>
      <c r="L232" s="1014" t="str">
        <f>IF(IFERROR('Blocks A'!L246-'Pre-1.095 (Hard Copy)'!L232, 0)=0, " ", ('Blocks A'!L246-'Pre-1.095 (Hard Copy)'!L232))</f>
        <v> </v>
      </c>
      <c r="M232" s="1014" t="str">
        <f>IF(IFERROR('Blocks A'!N246-'Pre-1.095 (Hard Copy)'!M232, 0)=0, " ", ('Blocks A'!N246-'Pre-1.095 (Hard Copy)'!M232))</f>
        <v> </v>
      </c>
      <c r="N232" s="1014" t="str">
        <f>IF(IFERROR('Blocks A'!O246-'Pre-1.095 (Hard Copy)'!N232, 0)=0, " ", ('Blocks A'!O246-'Pre-1.095 (Hard Copy)'!N232))</f>
        <v> </v>
      </c>
      <c r="O232" s="1014" t="str">
        <f>IF(IFERROR('Blocks A'!P246-'Pre-1.095 (Hard Copy)'!O232, 0)=0, " ", ('Blocks A'!P246-'Pre-1.095 (Hard Copy)'!O232))</f>
        <v> </v>
      </c>
      <c r="P232" s="1014" t="str">
        <f>IF(IFERROR('Blocks A'!Q246-'Pre-1.095 (Hard Copy)'!P232, 0)=0, " ", ('Blocks A'!Q246-'Pre-1.095 (Hard Copy)'!P232))</f>
        <v> </v>
      </c>
      <c r="Q232" s="1014" t="str">
        <f>IF(IFERROR('Blocks A'!R246-'Pre-1.095 (Hard Copy)'!Q232, 0)=0, " ", ('Blocks A'!R246-'Pre-1.095 (Hard Copy)'!Q232))</f>
        <v> </v>
      </c>
      <c r="R232" s="1014" t="str">
        <f>IF(IFERROR('Blocks A'!S246-'Pre-1.095 (Hard Copy)'!R232, 0)=0, " ", ('Blocks A'!S246-'Pre-1.095 (Hard Copy)'!R232))</f>
        <v> </v>
      </c>
      <c r="S232" s="1014" t="str">
        <f>IF(IFERROR('Blocks A'!T246-'Pre-1.095 (Hard Copy)'!S232, 0)=0, " ", ('Blocks A'!T246-'Pre-1.095 (Hard Copy)'!S232))</f>
        <v> </v>
      </c>
      <c r="T232" s="1014" t="str">
        <f>IF(IFERROR('Blocks A'!M246-'Pre-1.095 (Hard Copy)'!T232, 0)=0, " ", ('Blocks A'!M246-'Pre-1.095 (Hard Copy)'!T232))</f>
        <v> </v>
      </c>
      <c r="U232" s="1014" t="str">
        <f>IF(IFERROR('Blocks A'!U246-'Pre-1.095 (Hard Copy)'!U232, 0)=0, " ", ('Blocks A'!U246-'Pre-1.095 (Hard Copy)'!U232))</f>
        <v> </v>
      </c>
      <c r="V232" s="1014" t="str">
        <f>IF(IFERROR('Blocks A'!V246-'Pre-1.095 (Hard Copy)'!V232, 0)=0, " ", ('Blocks A'!V246-'Pre-1.095 (Hard Copy)'!V232))</f>
        <v> </v>
      </c>
      <c r="W232" s="1014" t="str">
        <f>IF(IFERROR('Blocks A'!W246-'Pre-1.095 (Hard Copy)'!W232, 0)=0, " ", ('Blocks A'!W246-'Pre-1.095 (Hard Copy)'!W232))</f>
        <v> </v>
      </c>
      <c r="X232" s="1014" t="str">
        <f>IF(IFERROR('Blocks A'!X246-'Pre-1.095 (Hard Copy)'!X232, 0)=0, " ", ('Blocks A'!X246-'Pre-1.095 (Hard Copy)'!X232))</f>
        <v> </v>
      </c>
      <c r="Y232" s="1014" t="str">
        <f>IF(IFERROR('Blocks A'!AC246-'Pre-1.095 (Hard Copy)'!Y232, 0)=0, " ", ('Blocks A'!AC246-'Pre-1.095 (Hard Copy)'!Y232))</f>
        <v> </v>
      </c>
      <c r="Z232" s="1014" t="str">
        <f>IF(IFERROR('Blocks A'!Y246-'Pre-1.095 (Hard Copy)'!Z232, 0)=0, " ", ('Blocks A'!Y246-'Pre-1.095 (Hard Copy)'!Z232))</f>
        <v> </v>
      </c>
      <c r="AA232" s="1014" t="str">
        <f>IF(IFERROR('Blocks A'!Z246-'Pre-1.095 (Hard Copy)'!AA232, 0)=0, " ", ('Blocks A'!Z246-'Pre-1.095 (Hard Copy)'!AA232))</f>
        <v> </v>
      </c>
      <c r="AB232" s="1014" t="str">
        <f>IF(IFERROR('Blocks A'!AA246-'Pre-1.095 (Hard Copy)'!AB232, 0)=0, " ", ('Blocks A'!AA246-'Pre-1.095 (Hard Copy)'!AB232))</f>
        <v> </v>
      </c>
      <c r="AC232" s="1014" t="str">
        <f>IF(IFERROR('Blocks A'!AB246-'Pre-1.095 (Hard Copy)'!AC232, 0)=0, " ", ('Blocks A'!AB246-'Pre-1.095 (Hard Copy)'!AC232))</f>
        <v> </v>
      </c>
      <c r="AD232" s="1014" t="str">
        <f>IF(IFERROR('Blocks A'!AY246-'Pre-1.095 (Hard Copy)'!AD232, 0)=0, " ", ('Blocks A'!AY246-'Pre-1.095 (Hard Copy)'!AD232))</f>
        <v> </v>
      </c>
      <c r="AE232" s="1014" t="str">
        <f>IF(IFERROR('Blocks A'!AZ246-'Pre-1.095 (Hard Copy)'!AE232, 0)=0, " ", ('Blocks A'!AZ246-'Pre-1.095 (Hard Copy)'!AE232))</f>
        <v> </v>
      </c>
      <c r="AF232" s="1014" t="str">
        <f>IF(IFERROR('Blocks A'!BA246-'Pre-1.095 (Hard Copy)'!AF232, 0)=0, " ", ('Blocks A'!BA246-'Pre-1.095 (Hard Copy)'!AF232))</f>
        <v> </v>
      </c>
      <c r="AG232" s="1014" t="str">
        <f>IF(IFERROR('Blocks A'!BB246-'Pre-1.095 (Hard Copy)'!AG232, 0)=0, " ", ('Blocks A'!BB246-'Pre-1.095 (Hard Copy)'!AG232))</f>
        <v> </v>
      </c>
      <c r="AH232" s="1014" t="str">
        <f>IF(IFERROR('Blocks A'!BC246-'Pre-1.095 (Hard Copy)'!AH232, 0)=0, " ", ('Blocks A'!BC246-'Pre-1.095 (Hard Copy)'!AH232))</f>
        <v> </v>
      </c>
      <c r="AI232" s="1014" t="str">
        <f>IF(IFERROR('Blocks A'!BJ246-'Pre-1.095 (Hard Copy)'!AI232, 0)=0, " ", ('Blocks A'!BJ246-'Pre-1.095 (Hard Copy)'!AI232))</f>
        <v> </v>
      </c>
      <c r="AJ232" s="1014" t="str">
        <f>IF(IFERROR('Blocks A'!BD246-'Pre-1.095 (Hard Copy)'!AJ232, 0)=0, " ", ('Blocks A'!BD246-'Pre-1.095 (Hard Copy)'!AJ232))</f>
        <v> </v>
      </c>
      <c r="AK232" s="1014" t="str">
        <f>IF(IFERROR('Blocks A'!BE246-'Pre-1.095 (Hard Copy)'!AK232, 0)=0, " ", ('Blocks A'!BE246-'Pre-1.095 (Hard Copy)'!AK232))</f>
        <v> </v>
      </c>
      <c r="AL232" s="1014" t="str">
        <f>IF(IFERROR('Blocks A'!BF246-'Pre-1.095 (Hard Copy)'!AL232, 0)=0, " ", ('Blocks A'!BF246-'Pre-1.095 (Hard Copy)'!AL232))</f>
        <v> </v>
      </c>
      <c r="AM232" s="1014" t="str">
        <f>IF(IFERROR('Blocks A'!BG246-'Pre-1.095 (Hard Copy)'!AM232, 0)=0, " ", ('Blocks A'!BG246-'Pre-1.095 (Hard Copy)'!AM232))</f>
        <v> </v>
      </c>
      <c r="AN232" s="1014" t="str">
        <f>IF(IFERROR('Blocks A'!BH246-'Pre-1.095 (Hard Copy)'!AN232, 0)=0, " ", ('Blocks A'!BH246-'Pre-1.095 (Hard Copy)'!AN232))</f>
        <v> </v>
      </c>
      <c r="AO232" s="1014" t="str">
        <f>IF(IFERROR('Blocks A'!BI246-'Pre-1.095 (Hard Copy)'!AO232, 0)=0, " ", ('Blocks A'!BI246-'Pre-1.095 (Hard Copy)'!AO232))</f>
        <v> </v>
      </c>
      <c r="AP232" s="1014" t="str">
        <f>IF(IFERROR('Blocks A'!BK246-'Pre-1.095 (Hard Copy)'!AP232, 0)=0, " ", ('Blocks A'!BK246-'Pre-1.095 (Hard Copy)'!AP232))</f>
        <v> </v>
      </c>
      <c r="AQ232" s="1014" t="str">
        <f>IF(IFERROR('Blocks A'!BL246-'Pre-1.095 (Hard Copy)'!AQ232, 0)=0, " ", ('Blocks A'!BL246-'Pre-1.095 (Hard Copy)'!AQ232))</f>
        <v> </v>
      </c>
      <c r="AR232" s="1014" t="str">
        <f>IF(IFERROR('Blocks A'!BM246-'Pre-1.095 (Hard Copy)'!AR232, 0)=0, " ", ('Blocks A'!BM246-'Pre-1.095 (Hard Copy)'!AR232))</f>
        <v> </v>
      </c>
      <c r="AS232" s="1014" t="str">
        <f>IF(IFERROR('Blocks A'!BO246-'Pre-1.095 (Hard Copy)'!AS232, 0)=0, " ", ('Blocks A'!BO246-'Pre-1.095 (Hard Copy)'!AS232))</f>
        <v> </v>
      </c>
      <c r="AT232" s="1014" t="str">
        <f>IF(IFERROR('Blocks A'!BP246-'Pre-1.095 (Hard Copy)'!AT232, 0)=0, " ", ('Blocks A'!BP246-'Pre-1.095 (Hard Copy)'!AT232))</f>
        <v> </v>
      </c>
      <c r="AU232" s="1014" t="str">
        <f>IF(IFERROR('Blocks A'!BQ246-'Pre-1.095 (Hard Copy)'!AU232, 0)=0, " ", ('Blocks A'!BQ246-'Pre-1.095 (Hard Copy)'!AU232))</f>
        <v> </v>
      </c>
      <c r="AV232" s="1014" t="str">
        <f>IF(IFERROR('Blocks A'!BR246-'Pre-1.095 (Hard Copy)'!AV232, 0)=0, " ", ('Blocks A'!BR246-'Pre-1.095 (Hard Copy)'!AV232))</f>
        <v> </v>
      </c>
      <c r="AW232" s="1014" t="str">
        <f>IF(IFERROR('Blocks A'!BS246-'Pre-1.095 (Hard Copy)'!AW232, 0)=0, " ", ('Blocks A'!BS246-'Pre-1.095 (Hard Copy)'!AW232))</f>
        <v> </v>
      </c>
      <c r="AX232" s="1014" t="str">
        <f>IF(IFERROR('Blocks A'!BT246-'Pre-1.095 (Hard Copy)'!AX232, 0)=0, " ", ('Blocks A'!BT246-'Pre-1.095 (Hard Copy)'!AX232))</f>
        <v> </v>
      </c>
      <c r="AY232" s="1014" t="str">
        <f>IF(IFERROR('Blocks A'!BU246-'Pre-1.095 (Hard Copy)'!AY232, 0)=0, " ", ('Blocks A'!BU246-'Pre-1.095 (Hard Copy)'!AY232))</f>
        <v> </v>
      </c>
      <c r="AZ232" s="1014" t="str">
        <f>IF(IFERROR('Blocks A'!BW246-'Pre-1.095 (Hard Copy)'!AZ232, 0)=0, " ", ('Blocks A'!BW246-'Pre-1.095 (Hard Copy)'!AZ232))</f>
        <v> </v>
      </c>
      <c r="BA232" s="1014" t="str">
        <f>IF(IFERROR('Blocks A'!BX246-'Pre-1.095 (Hard Copy)'!BA232, 0)=0, " ", ('Blocks A'!BX246-'Pre-1.095 (Hard Copy)'!BA232))</f>
        <v> </v>
      </c>
      <c r="BB232" s="1014" t="str">
        <f>IF(IFERROR('Blocks A'!BY246-'Pre-1.095 (Hard Copy)'!BB232, 0)=0, " ", ('Blocks A'!BY246-'Pre-1.095 (Hard Copy)'!BB232))</f>
        <v> </v>
      </c>
      <c r="BC232" s="1015" t="str">
        <f>IF(IFERROR('Blocks A'!BZ246-'Pre-1.095 (Hard Copy)'!BC232, 0)=0, " ", ('Blocks A'!BZ246-'Pre-1.095 (Hard Copy)'!BC232))</f>
        <v> </v>
      </c>
      <c r="BD232" s="1014" t="str">
        <f>IF(IFERROR('Blocks A'!BV246-'Pre-1.095 (Hard Copy)'!BD232, 0)=0, " ", ('Blocks A'!BV246-'Pre-1.095 (Hard Copy)'!BD232))</f>
        <v> </v>
      </c>
      <c r="BE232" s="1014" t="str">
        <f>IF(IFERROR('Blocks A'!CB246-'Pre-1.095 (Hard Copy)'!BE232, 0)=0, " ", ('Blocks A'!CB246-'Pre-1.095 (Hard Copy)'!BE232))</f>
        <v> </v>
      </c>
      <c r="BF232" s="1014" t="str">
        <f>IF(IFERROR('Blocks A'!CC246-'Pre-1.095 (Hard Copy)'!BF232, 0)=0, " ", ('Blocks A'!CC246-'Pre-1.095 (Hard Copy)'!BF232))</f>
        <v>-0</v>
      </c>
      <c r="BG232" s="1016" t="str">
        <f>IF(IFERROR('Blocks A'!CD246-'Pre-1.095 (Hard Copy)'!BG232, 0)=0, " ", ('Blocks A'!CD246-'Pre-1.095 (Hard Copy)'!BG232))</f>
        <v>-0.0000</v>
      </c>
      <c r="BH232" s="1014" t="str">
        <f>IF(IFERROR('Blocks A'!CE246-'Pre-1.095 (Hard Copy)'!BH232, 0)=0, " ", ('Blocks A'!CE246-'Pre-1.095 (Hard Copy)'!BH232))</f>
        <v> </v>
      </c>
      <c r="BI232" s="1014" t="str">
        <f>IF(IFERROR('Blocks A'!CZ246-'Pre-1.095 (Hard Copy)'!BI232, 0)=0, " ", ('Blocks A'!CZ246-'Pre-1.095 (Hard Copy)'!BI232))</f>
        <v>-1</v>
      </c>
      <c r="BJ232" s="1014" t="str">
        <f>IF(IFERROR('Blocks A'!DA246-'Pre-1.095 (Hard Copy)'!BJ232, 0)=0, " ", ('Blocks A'!DA246-'Pre-1.095 (Hard Copy)'!BJ232))</f>
        <v> </v>
      </c>
      <c r="BK232" s="1014" t="str">
        <f>IF(IFERROR('Blocks A'!DB246-'Pre-1.095 (Hard Copy)'!BK232, 0)=0, " ", ('Blocks A'!DB246-'Pre-1.095 (Hard Copy)'!BK232))</f>
        <v> </v>
      </c>
      <c r="BL232" s="1014" t="str">
        <f>IF(IFERROR('Blocks A'!DC246-'Pre-1.095 (Hard Copy)'!BL232, 0)=0, " ", ('Blocks A'!DC246-'Pre-1.095 (Hard Copy)'!BL232))</f>
        <v> </v>
      </c>
      <c r="BM232" s="1014" t="str">
        <f>IF(IFERROR('Blocks A'!DD246-'Pre-1.095 (Hard Copy)'!BM232, 0)=0, " ", ('Blocks A'!DD246-'Pre-1.095 (Hard Copy)'!BM232))</f>
        <v> </v>
      </c>
      <c r="BN232" s="1014" t="str">
        <f>IF(IFERROR('Blocks A'!DE246-'Pre-1.095 (Hard Copy)'!BN232, 0)=0, " ", ('Blocks A'!DE246-'Pre-1.095 (Hard Copy)'!BN232))</f>
        <v> </v>
      </c>
      <c r="BO232" s="1014" t="str">
        <f>IF(IFERROR('Blocks A'!DF246-'Pre-1.095 (Hard Copy)'!BO232, 0)=0, " ", ('Blocks A'!DF246-'Pre-1.095 (Hard Copy)'!BO232))</f>
        <v> </v>
      </c>
      <c r="BP232" s="1014" t="str">
        <f>IF(IFERROR('Blocks A'!DG246-'Pre-1.095 (Hard Copy)'!BP232, 0)=0, " ", ('Blocks A'!DG246-'Pre-1.095 (Hard Copy)'!BP232))</f>
        <v> </v>
      </c>
      <c r="BQ232" s="1014" t="str">
        <f>IF(IFERROR('Blocks A'!DH246-'Pre-1.095 (Hard Copy)'!BQ232, 0)=0, " ", ('Blocks A'!DH246-'Pre-1.095 (Hard Copy)'!BQ232))</f>
        <v> </v>
      </c>
      <c r="BR232" s="1014" t="str">
        <f>IF(IFERROR('Blocks A'!DI246-'Pre-1.095 (Hard Copy)'!BR232, 0)=0, " ", ('Blocks A'!DI246-'Pre-1.095 (Hard Copy)'!BR232))</f>
        <v> </v>
      </c>
      <c r="BS232" s="1014" t="str">
        <f>IF(IFERROR('Blocks A'!DJ246-'Pre-1.095 (Hard Copy)'!BS232, 0)=0, " ", ('Blocks A'!DJ246-'Pre-1.095 (Hard Copy)'!BS232))</f>
        <v>-2</v>
      </c>
      <c r="BT232" s="1014" t="str">
        <f>IF(IFERROR('Blocks A'!DK246-'Pre-1.095 (Hard Copy)'!BT232, 0)=0, " ", ('Blocks A'!DK246-'Pre-1.095 (Hard Copy)'!BT232))</f>
        <v> </v>
      </c>
      <c r="BU232" s="1014" t="str">
        <f>IF(IFERROR('Blocks A'!DL246-'Pre-1.095 (Hard Copy)'!BU232, 0)=0, " ", ('Blocks A'!DL246-'Pre-1.095 (Hard Copy)'!BU232))</f>
        <v> </v>
      </c>
      <c r="BV232" s="1014" t="str">
        <f>IF(IFERROR('Blocks A'!DM246-'Pre-1.095 (Hard Copy)'!BV232, 0)=0, " ", ('Blocks A'!DM246-'Pre-1.095 (Hard Copy)'!BV232))</f>
        <v> </v>
      </c>
      <c r="BW232" s="1014" t="str">
        <f>IF(IFERROR('Blocks A'!DN246-'Pre-1.095 (Hard Copy)'!BW232, 0)=0, " ", ('Blocks A'!DN246-'Pre-1.095 (Hard Copy)'!BW232))</f>
        <v> </v>
      </c>
      <c r="BX232" s="1014" t="str">
        <f>IF(IFERROR('Blocks A'!DO246-'Pre-1.095 (Hard Copy)'!BX232, 0)=0, " ", ('Blocks A'!DO246-'Pre-1.095 (Hard Copy)'!BX232))</f>
        <v> </v>
      </c>
      <c r="BY232" s="1014" t="str">
        <f>IF(IFERROR('Blocks A'!DP246-'Pre-1.095 (Hard Copy)'!BY232, 0)=0, " ", ('Blocks A'!DP246-'Pre-1.095 (Hard Copy)'!BY232))</f>
        <v> </v>
      </c>
      <c r="BZ232" s="1014" t="str">
        <f>IF(IFERROR('Blocks A'!DQ246-'Pre-1.095 (Hard Copy)'!BZ232, 0)=0, " ", ('Blocks A'!DQ246-'Pre-1.095 (Hard Copy)'!BZ232))</f>
        <v> </v>
      </c>
      <c r="CA232" s="1014" t="str">
        <f>IF(IFERROR('Blocks A'!DR246-'Pre-1.095 (Hard Copy)'!CA232, 0)=0, " ", ('Blocks A'!DR246-'Pre-1.095 (Hard Copy)'!CA232))</f>
        <v> </v>
      </c>
      <c r="CB232" s="1014" t="str">
        <f>IF(IFERROR('Blocks A'!DS246-'Pre-1.095 (Hard Copy)'!CB232, 0)=0, " ", ('Blocks A'!DS246-'Pre-1.095 (Hard Copy)'!CB232))</f>
        <v> </v>
      </c>
      <c r="CC232" s="1014" t="str">
        <f>IF(IFERROR('Blocks A'!DT246-'Pre-1.095 (Hard Copy)'!CC232, 0)=0, " ", ('Blocks A'!DT246-'Pre-1.095 (Hard Copy)'!CC232))</f>
        <v>-1</v>
      </c>
      <c r="CD232" s="1014" t="str">
        <f>IF(IFERROR('Blocks A'!DU246-'Pre-1.095 (Hard Copy)'!CD232, 0)=0, " ", ('Blocks A'!DU246-'Pre-1.095 (Hard Copy)'!CD232))</f>
        <v>-2</v>
      </c>
      <c r="CE232" s="1014" t="str">
        <f>IF(IFERROR('Blocks A'!DX246-'Pre-1.095 (Hard Copy)'!CE232, 0)=0, " ", ('Blocks A'!DX246-'Pre-1.095 (Hard Copy)'!CE232))</f>
        <v>-0</v>
      </c>
      <c r="CF232" s="1014" t="str">
        <f>IF(IFERROR('Blocks A'!DY246-'Pre-1.095 (Hard Copy)'!CF232, 0)=0, " ", ('Blocks A'!DY246-'Pre-1.095 (Hard Copy)'!CF232))</f>
        <v>-11</v>
      </c>
      <c r="CG232" s="1016" t="str">
        <f>IF(IFERROR('Blocks A'!DZ246-'Pre-1.095 (Hard Copy)'!CG232, 0)=0, " ", ('Blocks A'!DZ246-'Pre-1.095 (Hard Copy)'!CG232))</f>
        <v>-0.0000</v>
      </c>
      <c r="CH232" s="1015" t="str">
        <f>IF(IFERROR('Blocks A'!DV246-'Pre-1.095 (Hard Copy)'!CH232, 0)=0, " ", ('Blocks A'!DV246-'Pre-1.095 (Hard Copy)'!CH232))</f>
        <v>-0.1</v>
      </c>
      <c r="CI232" s="1015" t="str">
        <f>IF(IFERROR('Blocks A'!DW246-'Pre-1.095 (Hard Copy)'!CI232, 0)=0, " ", ('Blocks A'!DW246-'Pre-1.095 (Hard Copy)'!CI232))</f>
        <v>-0.7</v>
      </c>
      <c r="CJ232" s="1014" t="str">
        <f>IF(IFERROR('Blocks A'!EA246-'Pre-1.095 (Hard Copy)'!CJ232, 0)=0, " ", ('Blocks A'!EA246-'Pre-1.095 (Hard Copy)'!CJ232))</f>
        <v>-0</v>
      </c>
      <c r="CK232" s="1017" t="str">
        <f>IF(IFERROR('Blocks A'!EB246-'Pre-1.095 (Hard Copy)'!CK232, 0)=0, " ", ('Blocks A'!EB246-'Pre-1.095 (Hard Copy)'!CK232))</f>
        <v>-0.00</v>
      </c>
      <c r="CL232" s="1017" t="str">
        <f>IF(IFERROR('Blocks A'!EC246-'Pre-1.095 (Hard Copy)'!CL232, 0)=0, " ", ('Blocks A'!EC246-'Pre-1.095 (Hard Copy)'!CL232))</f>
        <v>-0.00</v>
      </c>
      <c r="CM232" s="1017" t="str">
        <f>IF(IFERROR('Blocks A'!EH246-'Pre-1.095 (Hard Copy)'!CM232, 0)=0, " ", ('Blocks A'!EH246-'Pre-1.095 (Hard Copy)'!CM232))</f>
        <v>-0.00</v>
      </c>
      <c r="CN232" s="1014" t="str">
        <f>IF(IFERROR('Blocks A'!ED246-'Pre-1.095 (Hard Copy)'!CN232, 0)=0, " ", ('Blocks A'!ED246-'Pre-1.095 (Hard Copy)'!CN232))</f>
        <v>-11</v>
      </c>
      <c r="CO232" s="1017" t="str">
        <f>IF(IFERROR('Blocks A'!EE246-'Pre-1.095 (Hard Copy)'!CO232, 0)=0, " ", ('Blocks A'!EE246-'Pre-1.095 (Hard Copy)'!CO232))</f>
        <v>-0.01</v>
      </c>
      <c r="CP232" s="1017" t="str">
        <f>IF(IFERROR('Blocks A'!EF246-'Pre-1.095 (Hard Copy)'!CP232, 0)=0, " ", ('Blocks A'!EF246-'Pre-1.095 (Hard Copy)'!CP232))</f>
        <v>-0.00</v>
      </c>
      <c r="CQ232" s="1016" t="str">
        <f>IF(IFERROR('Blocks A'!EG246-'Pre-1.095 (Hard Copy)'!CQ232, 0)=0, " ", ('Blocks A'!EG246-'Pre-1.095 (Hard Copy)'!CQ232))</f>
        <v>-0.0000</v>
      </c>
      <c r="CR232" s="1018" t="s">
        <v>12</v>
      </c>
    </row>
    <row r="233">
      <c r="B233" s="1019" t="s">
        <v>1093</v>
      </c>
      <c r="C233" s="969" t="s">
        <v>885</v>
      </c>
      <c r="D233" s="969">
        <v>1.0</v>
      </c>
      <c r="E233" s="969">
        <v>1.0</v>
      </c>
      <c r="F233" s="969">
        <v>1.0</v>
      </c>
      <c r="G233" s="1014" t="str">
        <f>IF(IFERROR('Blocks A'!G247-'Pre-1.095 (Hard Copy)'!G233, 0)=0, " ", ('Blocks A'!G247-'Pre-1.095 (Hard Copy)'!G233))</f>
        <v> </v>
      </c>
      <c r="H233" s="1014" t="str">
        <f>IF(IFERROR('Blocks A'!H247-'Pre-1.095 (Hard Copy)'!H233, 0)=0, " ", ('Blocks A'!H247-'Pre-1.095 (Hard Copy)'!H233))</f>
        <v> </v>
      </c>
      <c r="I233" s="1014" t="str">
        <f>IF(IFERROR('Blocks A'!I247-'Pre-1.095 (Hard Copy)'!I233, 0)=0, " ", ('Blocks A'!I247-'Pre-1.095 (Hard Copy)'!I233))</f>
        <v> </v>
      </c>
      <c r="J233" s="1014" t="str">
        <f>IF(IFERROR('Blocks A'!J247-'Pre-1.095 (Hard Copy)'!J233, 0)=0, " ", ('Blocks A'!J247-'Pre-1.095 (Hard Copy)'!J233))</f>
        <v> </v>
      </c>
      <c r="K233" s="1014" t="str">
        <f>IF(IFERROR('Blocks A'!K247-'Pre-1.095 (Hard Copy)'!K233, 0)=0, " ", ('Blocks A'!K247-'Pre-1.095 (Hard Copy)'!K233))</f>
        <v> </v>
      </c>
      <c r="L233" s="1014" t="str">
        <f>IF(IFERROR('Blocks A'!L247-'Pre-1.095 (Hard Copy)'!L233, 0)=0, " ", ('Blocks A'!L247-'Pre-1.095 (Hard Copy)'!L233))</f>
        <v> </v>
      </c>
      <c r="M233" s="1014" t="str">
        <f>IF(IFERROR('Blocks A'!N247-'Pre-1.095 (Hard Copy)'!M233, 0)=0, " ", ('Blocks A'!N247-'Pre-1.095 (Hard Copy)'!M233))</f>
        <v> </v>
      </c>
      <c r="N233" s="1014" t="str">
        <f>IF(IFERROR('Blocks A'!O247-'Pre-1.095 (Hard Copy)'!N233, 0)=0, " ", ('Blocks A'!O247-'Pre-1.095 (Hard Copy)'!N233))</f>
        <v> </v>
      </c>
      <c r="O233" s="1014" t="str">
        <f>IF(IFERROR('Blocks A'!P247-'Pre-1.095 (Hard Copy)'!O233, 0)=0, " ", ('Blocks A'!P247-'Pre-1.095 (Hard Copy)'!O233))</f>
        <v> </v>
      </c>
      <c r="P233" s="1014" t="str">
        <f>IF(IFERROR('Blocks A'!Q247-'Pre-1.095 (Hard Copy)'!P233, 0)=0, " ", ('Blocks A'!Q247-'Pre-1.095 (Hard Copy)'!P233))</f>
        <v> </v>
      </c>
      <c r="Q233" s="1014" t="str">
        <f>IF(IFERROR('Blocks A'!R247-'Pre-1.095 (Hard Copy)'!Q233, 0)=0, " ", ('Blocks A'!R247-'Pre-1.095 (Hard Copy)'!Q233))</f>
        <v> </v>
      </c>
      <c r="R233" s="1014" t="str">
        <f>IF(IFERROR('Blocks A'!S247-'Pre-1.095 (Hard Copy)'!R233, 0)=0, " ", ('Blocks A'!S247-'Pre-1.095 (Hard Copy)'!R233))</f>
        <v> </v>
      </c>
      <c r="S233" s="1014" t="str">
        <f>IF(IFERROR('Blocks A'!T247-'Pre-1.095 (Hard Copy)'!S233, 0)=0, " ", ('Blocks A'!T247-'Pre-1.095 (Hard Copy)'!S233))</f>
        <v> </v>
      </c>
      <c r="T233" s="1014" t="str">
        <f>IF(IFERROR('Blocks A'!M247-'Pre-1.095 (Hard Copy)'!T233, 0)=0, " ", ('Blocks A'!M247-'Pre-1.095 (Hard Copy)'!T233))</f>
        <v> </v>
      </c>
      <c r="U233" s="1014" t="str">
        <f>IF(IFERROR('Blocks A'!U247-'Pre-1.095 (Hard Copy)'!U233, 0)=0, " ", ('Blocks A'!U247-'Pre-1.095 (Hard Copy)'!U233))</f>
        <v> </v>
      </c>
      <c r="V233" s="1014" t="str">
        <f>IF(IFERROR('Blocks A'!V247-'Pre-1.095 (Hard Copy)'!V233, 0)=0, " ", ('Blocks A'!V247-'Pre-1.095 (Hard Copy)'!V233))</f>
        <v> </v>
      </c>
      <c r="W233" s="1014" t="str">
        <f>IF(IFERROR('Blocks A'!W247-'Pre-1.095 (Hard Copy)'!W233, 0)=0, " ", ('Blocks A'!W247-'Pre-1.095 (Hard Copy)'!W233))</f>
        <v> </v>
      </c>
      <c r="X233" s="1014" t="str">
        <f>IF(IFERROR('Blocks A'!X247-'Pre-1.095 (Hard Copy)'!X233, 0)=0, " ", ('Blocks A'!X247-'Pre-1.095 (Hard Copy)'!X233))</f>
        <v> </v>
      </c>
      <c r="Y233" s="1014" t="str">
        <f>IF(IFERROR('Blocks A'!AC247-'Pre-1.095 (Hard Copy)'!Y233, 0)=0, " ", ('Blocks A'!AC247-'Pre-1.095 (Hard Copy)'!Y233))</f>
        <v> </v>
      </c>
      <c r="Z233" s="1014" t="str">
        <f>IF(IFERROR('Blocks A'!Y247-'Pre-1.095 (Hard Copy)'!Z233, 0)=0, " ", ('Blocks A'!Y247-'Pre-1.095 (Hard Copy)'!Z233))</f>
        <v> </v>
      </c>
      <c r="AA233" s="1014" t="str">
        <f>IF(IFERROR('Blocks A'!Z247-'Pre-1.095 (Hard Copy)'!AA233, 0)=0, " ", ('Blocks A'!Z247-'Pre-1.095 (Hard Copy)'!AA233))</f>
        <v> </v>
      </c>
      <c r="AB233" s="1014" t="str">
        <f>IF(IFERROR('Blocks A'!AA247-'Pre-1.095 (Hard Copy)'!AB233, 0)=0, " ", ('Blocks A'!AA247-'Pre-1.095 (Hard Copy)'!AB233))</f>
        <v> </v>
      </c>
      <c r="AC233" s="1014" t="str">
        <f>IF(IFERROR('Blocks A'!AB247-'Pre-1.095 (Hard Copy)'!AC233, 0)=0, " ", ('Blocks A'!AB247-'Pre-1.095 (Hard Copy)'!AC233))</f>
        <v> </v>
      </c>
      <c r="AD233" s="1014" t="str">
        <f>IF(IFERROR('Blocks A'!AY247-'Pre-1.095 (Hard Copy)'!AD233, 0)=0, " ", ('Blocks A'!AY247-'Pre-1.095 (Hard Copy)'!AD233))</f>
        <v> </v>
      </c>
      <c r="AE233" s="1014" t="str">
        <f>IF(IFERROR('Blocks A'!AZ247-'Pre-1.095 (Hard Copy)'!AE233, 0)=0, " ", ('Blocks A'!AZ247-'Pre-1.095 (Hard Copy)'!AE233))</f>
        <v> </v>
      </c>
      <c r="AF233" s="1014" t="str">
        <f>IF(IFERROR('Blocks A'!BA247-'Pre-1.095 (Hard Copy)'!AF233, 0)=0, " ", ('Blocks A'!BA247-'Pre-1.095 (Hard Copy)'!AF233))</f>
        <v> </v>
      </c>
      <c r="AG233" s="1014" t="str">
        <f>IF(IFERROR('Blocks A'!BB247-'Pre-1.095 (Hard Copy)'!AG233, 0)=0, " ", ('Blocks A'!BB247-'Pre-1.095 (Hard Copy)'!AG233))</f>
        <v> </v>
      </c>
      <c r="AH233" s="1014" t="str">
        <f>IF(IFERROR('Blocks A'!BC247-'Pre-1.095 (Hard Copy)'!AH233, 0)=0, " ", ('Blocks A'!BC247-'Pre-1.095 (Hard Copy)'!AH233))</f>
        <v> </v>
      </c>
      <c r="AI233" s="1014" t="str">
        <f>IF(IFERROR('Blocks A'!BJ247-'Pre-1.095 (Hard Copy)'!AI233, 0)=0, " ", ('Blocks A'!BJ247-'Pre-1.095 (Hard Copy)'!AI233))</f>
        <v> </v>
      </c>
      <c r="AJ233" s="1014" t="str">
        <f>IF(IFERROR('Blocks A'!BD247-'Pre-1.095 (Hard Copy)'!AJ233, 0)=0, " ", ('Blocks A'!BD247-'Pre-1.095 (Hard Copy)'!AJ233))</f>
        <v> </v>
      </c>
      <c r="AK233" s="1014" t="str">
        <f>IF(IFERROR('Blocks A'!BE247-'Pre-1.095 (Hard Copy)'!AK233, 0)=0, " ", ('Blocks A'!BE247-'Pre-1.095 (Hard Copy)'!AK233))</f>
        <v> </v>
      </c>
      <c r="AL233" s="1014" t="str">
        <f>IF(IFERROR('Blocks A'!BF247-'Pre-1.095 (Hard Copy)'!AL233, 0)=0, " ", ('Blocks A'!BF247-'Pre-1.095 (Hard Copy)'!AL233))</f>
        <v> </v>
      </c>
      <c r="AM233" s="1014" t="str">
        <f>IF(IFERROR('Blocks A'!BG247-'Pre-1.095 (Hard Copy)'!AM233, 0)=0, " ", ('Blocks A'!BG247-'Pre-1.095 (Hard Copy)'!AM233))</f>
        <v> </v>
      </c>
      <c r="AN233" s="1014" t="str">
        <f>IF(IFERROR('Blocks A'!BH247-'Pre-1.095 (Hard Copy)'!AN233, 0)=0, " ", ('Blocks A'!BH247-'Pre-1.095 (Hard Copy)'!AN233))</f>
        <v> </v>
      </c>
      <c r="AO233" s="1014" t="str">
        <f>IF(IFERROR('Blocks A'!BI247-'Pre-1.095 (Hard Copy)'!AO233, 0)=0, " ", ('Blocks A'!BI247-'Pre-1.095 (Hard Copy)'!AO233))</f>
        <v> </v>
      </c>
      <c r="AP233" s="1014" t="str">
        <f>IF(IFERROR('Blocks A'!BK247-'Pre-1.095 (Hard Copy)'!AP233, 0)=0, " ", ('Blocks A'!BK247-'Pre-1.095 (Hard Copy)'!AP233))</f>
        <v> </v>
      </c>
      <c r="AQ233" s="1014" t="str">
        <f>IF(IFERROR('Blocks A'!BL247-'Pre-1.095 (Hard Copy)'!AQ233, 0)=0, " ", ('Blocks A'!BL247-'Pre-1.095 (Hard Copy)'!AQ233))</f>
        <v> </v>
      </c>
      <c r="AR233" s="1014" t="str">
        <f>IF(IFERROR('Blocks A'!BM247-'Pre-1.095 (Hard Copy)'!AR233, 0)=0, " ", ('Blocks A'!BM247-'Pre-1.095 (Hard Copy)'!AR233))</f>
        <v> </v>
      </c>
      <c r="AS233" s="1014" t="str">
        <f>IF(IFERROR('Blocks A'!BO247-'Pre-1.095 (Hard Copy)'!AS233, 0)=0, " ", ('Blocks A'!BO247-'Pre-1.095 (Hard Copy)'!AS233))</f>
        <v> </v>
      </c>
      <c r="AT233" s="1014" t="str">
        <f>IF(IFERROR('Blocks A'!BP247-'Pre-1.095 (Hard Copy)'!AT233, 0)=0, " ", ('Blocks A'!BP247-'Pre-1.095 (Hard Copy)'!AT233))</f>
        <v> </v>
      </c>
      <c r="AU233" s="1014" t="str">
        <f>IF(IFERROR('Blocks A'!BQ247-'Pre-1.095 (Hard Copy)'!AU233, 0)=0, " ", ('Blocks A'!BQ247-'Pre-1.095 (Hard Copy)'!AU233))</f>
        <v> </v>
      </c>
      <c r="AV233" s="1014" t="str">
        <f>IF(IFERROR('Blocks A'!BR247-'Pre-1.095 (Hard Copy)'!AV233, 0)=0, " ", ('Blocks A'!BR247-'Pre-1.095 (Hard Copy)'!AV233))</f>
        <v> </v>
      </c>
      <c r="AW233" s="1014" t="str">
        <f>IF(IFERROR('Blocks A'!BS247-'Pre-1.095 (Hard Copy)'!AW233, 0)=0, " ", ('Blocks A'!BS247-'Pre-1.095 (Hard Copy)'!AW233))</f>
        <v> </v>
      </c>
      <c r="AX233" s="1014" t="str">
        <f>IF(IFERROR('Blocks A'!BT247-'Pre-1.095 (Hard Copy)'!AX233, 0)=0, " ", ('Blocks A'!BT247-'Pre-1.095 (Hard Copy)'!AX233))</f>
        <v> </v>
      </c>
      <c r="AY233" s="1014" t="str">
        <f>IF(IFERROR('Blocks A'!BU247-'Pre-1.095 (Hard Copy)'!AY233, 0)=0, " ", ('Blocks A'!BU247-'Pre-1.095 (Hard Copy)'!AY233))</f>
        <v> </v>
      </c>
      <c r="AZ233" s="1014" t="str">
        <f>IF(IFERROR('Blocks A'!BW247-'Pre-1.095 (Hard Copy)'!AZ233, 0)=0, " ", ('Blocks A'!BW247-'Pre-1.095 (Hard Copy)'!AZ233))</f>
        <v> </v>
      </c>
      <c r="BA233" s="1014" t="str">
        <f>IF(IFERROR('Blocks A'!BX247-'Pre-1.095 (Hard Copy)'!BA233, 0)=0, " ", ('Blocks A'!BX247-'Pre-1.095 (Hard Copy)'!BA233))</f>
        <v> </v>
      </c>
      <c r="BB233" s="1014" t="str">
        <f>IF(IFERROR('Blocks A'!BY247-'Pre-1.095 (Hard Copy)'!BB233, 0)=0, " ", ('Blocks A'!BY247-'Pre-1.095 (Hard Copy)'!BB233))</f>
        <v> </v>
      </c>
      <c r="BC233" s="1015" t="str">
        <f>IF(IFERROR('Blocks A'!BZ247-'Pre-1.095 (Hard Copy)'!BC233, 0)=0, " ", ('Blocks A'!BZ247-'Pre-1.095 (Hard Copy)'!BC233))</f>
        <v> </v>
      </c>
      <c r="BD233" s="1014" t="str">
        <f>IF(IFERROR('Blocks A'!BV247-'Pre-1.095 (Hard Copy)'!BD233, 0)=0, " ", ('Blocks A'!BV247-'Pre-1.095 (Hard Copy)'!BD233))</f>
        <v> </v>
      </c>
      <c r="BE233" s="1014" t="str">
        <f>IF(IFERROR('Blocks A'!CB247-'Pre-1.095 (Hard Copy)'!BE233, 0)=0, " ", ('Blocks A'!CB247-'Pre-1.095 (Hard Copy)'!BE233))</f>
        <v> </v>
      </c>
      <c r="BF233" s="1014" t="str">
        <f>IF(IFERROR('Blocks A'!CC247-'Pre-1.095 (Hard Copy)'!BF233, 0)=0, " ", ('Blocks A'!CC247-'Pre-1.095 (Hard Copy)'!BF233))</f>
        <v>-0</v>
      </c>
      <c r="BG233" s="1016" t="str">
        <f>IF(IFERROR('Blocks A'!CD247-'Pre-1.095 (Hard Copy)'!BG233, 0)=0, " ", ('Blocks A'!CD247-'Pre-1.095 (Hard Copy)'!BG233))</f>
        <v>-0.0000</v>
      </c>
      <c r="BH233" s="1014" t="str">
        <f>IF(IFERROR('Blocks A'!CE247-'Pre-1.095 (Hard Copy)'!BH233, 0)=0, " ", ('Blocks A'!CE247-'Pre-1.095 (Hard Copy)'!BH233))</f>
        <v> </v>
      </c>
      <c r="BI233" s="1014" t="str">
        <f>IF(IFERROR('Blocks A'!CZ247-'Pre-1.095 (Hard Copy)'!BI233, 0)=0, " ", ('Blocks A'!CZ247-'Pre-1.095 (Hard Copy)'!BI233))</f>
        <v>-1</v>
      </c>
      <c r="BJ233" s="1014" t="str">
        <f>IF(IFERROR('Blocks A'!DA247-'Pre-1.095 (Hard Copy)'!BJ233, 0)=0, " ", ('Blocks A'!DA247-'Pre-1.095 (Hard Copy)'!BJ233))</f>
        <v> </v>
      </c>
      <c r="BK233" s="1014" t="str">
        <f>IF(IFERROR('Blocks A'!DB247-'Pre-1.095 (Hard Copy)'!BK233, 0)=0, " ", ('Blocks A'!DB247-'Pre-1.095 (Hard Copy)'!BK233))</f>
        <v> </v>
      </c>
      <c r="BL233" s="1014" t="str">
        <f>IF(IFERROR('Blocks A'!DC247-'Pre-1.095 (Hard Copy)'!BL233, 0)=0, " ", ('Blocks A'!DC247-'Pre-1.095 (Hard Copy)'!BL233))</f>
        <v> </v>
      </c>
      <c r="BM233" s="1014" t="str">
        <f>IF(IFERROR('Blocks A'!DD247-'Pre-1.095 (Hard Copy)'!BM233, 0)=0, " ", ('Blocks A'!DD247-'Pre-1.095 (Hard Copy)'!BM233))</f>
        <v> </v>
      </c>
      <c r="BN233" s="1014" t="str">
        <f>IF(IFERROR('Blocks A'!DE247-'Pre-1.095 (Hard Copy)'!BN233, 0)=0, " ", ('Blocks A'!DE247-'Pre-1.095 (Hard Copy)'!BN233))</f>
        <v> </v>
      </c>
      <c r="BO233" s="1014" t="str">
        <f>IF(IFERROR('Blocks A'!DF247-'Pre-1.095 (Hard Copy)'!BO233, 0)=0, " ", ('Blocks A'!DF247-'Pre-1.095 (Hard Copy)'!BO233))</f>
        <v> </v>
      </c>
      <c r="BP233" s="1014" t="str">
        <f>IF(IFERROR('Blocks A'!DG247-'Pre-1.095 (Hard Copy)'!BP233, 0)=0, " ", ('Blocks A'!DG247-'Pre-1.095 (Hard Copy)'!BP233))</f>
        <v> </v>
      </c>
      <c r="BQ233" s="1014" t="str">
        <f>IF(IFERROR('Blocks A'!DH247-'Pre-1.095 (Hard Copy)'!BQ233, 0)=0, " ", ('Blocks A'!DH247-'Pre-1.095 (Hard Copy)'!BQ233))</f>
        <v> </v>
      </c>
      <c r="BR233" s="1014" t="str">
        <f>IF(IFERROR('Blocks A'!DI247-'Pre-1.095 (Hard Copy)'!BR233, 0)=0, " ", ('Blocks A'!DI247-'Pre-1.095 (Hard Copy)'!BR233))</f>
        <v> </v>
      </c>
      <c r="BS233" s="1014" t="str">
        <f>IF(IFERROR('Blocks A'!DJ247-'Pre-1.095 (Hard Copy)'!BS233, 0)=0, " ", ('Blocks A'!DJ247-'Pre-1.095 (Hard Copy)'!BS233))</f>
        <v>-2</v>
      </c>
      <c r="BT233" s="1014" t="str">
        <f>IF(IFERROR('Blocks A'!DK247-'Pre-1.095 (Hard Copy)'!BT233, 0)=0, " ", ('Blocks A'!DK247-'Pre-1.095 (Hard Copy)'!BT233))</f>
        <v> </v>
      </c>
      <c r="BU233" s="1014" t="str">
        <f>IF(IFERROR('Blocks A'!DL247-'Pre-1.095 (Hard Copy)'!BU233, 0)=0, " ", ('Blocks A'!DL247-'Pre-1.095 (Hard Copy)'!BU233))</f>
        <v> </v>
      </c>
      <c r="BV233" s="1014" t="str">
        <f>IF(IFERROR('Blocks A'!DM247-'Pre-1.095 (Hard Copy)'!BV233, 0)=0, " ", ('Blocks A'!DM247-'Pre-1.095 (Hard Copy)'!BV233))</f>
        <v> </v>
      </c>
      <c r="BW233" s="1014" t="str">
        <f>IF(IFERROR('Blocks A'!DN247-'Pre-1.095 (Hard Copy)'!BW233, 0)=0, " ", ('Blocks A'!DN247-'Pre-1.095 (Hard Copy)'!BW233))</f>
        <v> </v>
      </c>
      <c r="BX233" s="1014" t="str">
        <f>IF(IFERROR('Blocks A'!DO247-'Pre-1.095 (Hard Copy)'!BX233, 0)=0, " ", ('Blocks A'!DO247-'Pre-1.095 (Hard Copy)'!BX233))</f>
        <v> </v>
      </c>
      <c r="BY233" s="1014" t="str">
        <f>IF(IFERROR('Blocks A'!DP247-'Pre-1.095 (Hard Copy)'!BY233, 0)=0, " ", ('Blocks A'!DP247-'Pre-1.095 (Hard Copy)'!BY233))</f>
        <v> </v>
      </c>
      <c r="BZ233" s="1014" t="str">
        <f>IF(IFERROR('Blocks A'!DQ247-'Pre-1.095 (Hard Copy)'!BZ233, 0)=0, " ", ('Blocks A'!DQ247-'Pre-1.095 (Hard Copy)'!BZ233))</f>
        <v> </v>
      </c>
      <c r="CA233" s="1014" t="str">
        <f>IF(IFERROR('Blocks A'!DR247-'Pre-1.095 (Hard Copy)'!CA233, 0)=0, " ", ('Blocks A'!DR247-'Pre-1.095 (Hard Copy)'!CA233))</f>
        <v> </v>
      </c>
      <c r="CB233" s="1014" t="str">
        <f>IF(IFERROR('Blocks A'!DS247-'Pre-1.095 (Hard Copy)'!CB233, 0)=0, " ", ('Blocks A'!DS247-'Pre-1.095 (Hard Copy)'!CB233))</f>
        <v> </v>
      </c>
      <c r="CC233" s="1014" t="str">
        <f>IF(IFERROR('Blocks A'!DT247-'Pre-1.095 (Hard Copy)'!CC233, 0)=0, " ", ('Blocks A'!DT247-'Pre-1.095 (Hard Copy)'!CC233))</f>
        <v>-1</v>
      </c>
      <c r="CD233" s="1014" t="str">
        <f>IF(IFERROR('Blocks A'!DU247-'Pre-1.095 (Hard Copy)'!CD233, 0)=0, " ", ('Blocks A'!DU247-'Pre-1.095 (Hard Copy)'!CD233))</f>
        <v>-2</v>
      </c>
      <c r="CE233" s="1014" t="str">
        <f>IF(IFERROR('Blocks A'!DX247-'Pre-1.095 (Hard Copy)'!CE233, 0)=0, " ", ('Blocks A'!DX247-'Pre-1.095 (Hard Copy)'!CE233))</f>
        <v>-0</v>
      </c>
      <c r="CF233" s="1014" t="str">
        <f>IF(IFERROR('Blocks A'!DY247-'Pre-1.095 (Hard Copy)'!CF233, 0)=0, " ", ('Blocks A'!DY247-'Pre-1.095 (Hard Copy)'!CF233))</f>
        <v>-11</v>
      </c>
      <c r="CG233" s="1016" t="str">
        <f>IF(IFERROR('Blocks A'!DZ247-'Pre-1.095 (Hard Copy)'!CG233, 0)=0, " ", ('Blocks A'!DZ247-'Pre-1.095 (Hard Copy)'!CG233))</f>
        <v>-0.0000</v>
      </c>
      <c r="CH233" s="1015" t="str">
        <f>IF(IFERROR('Blocks A'!DV247-'Pre-1.095 (Hard Copy)'!CH233, 0)=0, " ", ('Blocks A'!DV247-'Pre-1.095 (Hard Copy)'!CH233))</f>
        <v>-0.1</v>
      </c>
      <c r="CI233" s="1015" t="str">
        <f>IF(IFERROR('Blocks A'!DW247-'Pre-1.095 (Hard Copy)'!CI233, 0)=0, " ", ('Blocks A'!DW247-'Pre-1.095 (Hard Copy)'!CI233))</f>
        <v>-0.7</v>
      </c>
      <c r="CJ233" s="1014" t="str">
        <f>IF(IFERROR('Blocks A'!EA247-'Pre-1.095 (Hard Copy)'!CJ233, 0)=0, " ", ('Blocks A'!EA247-'Pre-1.095 (Hard Copy)'!CJ233))</f>
        <v>-0</v>
      </c>
      <c r="CK233" s="1017" t="str">
        <f>IF(IFERROR('Blocks A'!EB247-'Pre-1.095 (Hard Copy)'!CK233, 0)=0, " ", ('Blocks A'!EB247-'Pre-1.095 (Hard Copy)'!CK233))</f>
        <v>-0.00</v>
      </c>
      <c r="CL233" s="1017" t="str">
        <f>IF(IFERROR('Blocks A'!EC247-'Pre-1.095 (Hard Copy)'!CL233, 0)=0, " ", ('Blocks A'!EC247-'Pre-1.095 (Hard Copy)'!CL233))</f>
        <v>-0.00</v>
      </c>
      <c r="CM233" s="1017" t="str">
        <f>IF(IFERROR('Blocks A'!EH247-'Pre-1.095 (Hard Copy)'!CM233, 0)=0, " ", ('Blocks A'!EH247-'Pre-1.095 (Hard Copy)'!CM233))</f>
        <v>-0.00</v>
      </c>
      <c r="CN233" s="1014" t="str">
        <f>IF(IFERROR('Blocks A'!ED247-'Pre-1.095 (Hard Copy)'!CN233, 0)=0, " ", ('Blocks A'!ED247-'Pre-1.095 (Hard Copy)'!CN233))</f>
        <v>-11</v>
      </c>
      <c r="CO233" s="1017" t="str">
        <f>IF(IFERROR('Blocks A'!EE247-'Pre-1.095 (Hard Copy)'!CO233, 0)=0, " ", ('Blocks A'!EE247-'Pre-1.095 (Hard Copy)'!CO233))</f>
        <v>-0.01</v>
      </c>
      <c r="CP233" s="1017" t="str">
        <f>IF(IFERROR('Blocks A'!EF247-'Pre-1.095 (Hard Copy)'!CP233, 0)=0, " ", ('Blocks A'!EF247-'Pre-1.095 (Hard Copy)'!CP233))</f>
        <v>-0.00</v>
      </c>
      <c r="CQ233" s="1016" t="str">
        <f>IF(IFERROR('Blocks A'!EG247-'Pre-1.095 (Hard Copy)'!CQ233, 0)=0, " ", ('Blocks A'!EG247-'Pre-1.095 (Hard Copy)'!CQ233))</f>
        <v>-0.0000</v>
      </c>
      <c r="CR233" s="1018" t="s">
        <v>12</v>
      </c>
    </row>
    <row r="234">
      <c r="B234" s="1019" t="s">
        <v>1057</v>
      </c>
      <c r="C234" s="969" t="s">
        <v>885</v>
      </c>
      <c r="D234" s="969">
        <v>1.0</v>
      </c>
      <c r="E234" s="969">
        <v>1.0</v>
      </c>
      <c r="F234" s="969">
        <v>1.0</v>
      </c>
      <c r="G234" s="1014" t="str">
        <f>IF(IFERROR('Blocks A'!G248-'Pre-1.095 (Hard Copy)'!G234, 0)=0, " ", ('Blocks A'!G248-'Pre-1.095 (Hard Copy)'!G234))</f>
        <v> </v>
      </c>
      <c r="H234" s="1014" t="str">
        <f>IF(IFERROR('Blocks A'!H248-'Pre-1.095 (Hard Copy)'!H234, 0)=0, " ", ('Blocks A'!H248-'Pre-1.095 (Hard Copy)'!H234))</f>
        <v> </v>
      </c>
      <c r="I234" s="1014" t="str">
        <f>IF(IFERROR('Blocks A'!I248-'Pre-1.095 (Hard Copy)'!I234, 0)=0, " ", ('Blocks A'!I248-'Pre-1.095 (Hard Copy)'!I234))</f>
        <v> </v>
      </c>
      <c r="J234" s="1014" t="str">
        <f>IF(IFERROR('Blocks A'!J248-'Pre-1.095 (Hard Copy)'!J234, 0)=0, " ", ('Blocks A'!J248-'Pre-1.095 (Hard Copy)'!J234))</f>
        <v> </v>
      </c>
      <c r="K234" s="1014" t="str">
        <f>IF(IFERROR('Blocks A'!K248-'Pre-1.095 (Hard Copy)'!K234, 0)=0, " ", ('Blocks A'!K248-'Pre-1.095 (Hard Copy)'!K234))</f>
        <v> </v>
      </c>
      <c r="L234" s="1014" t="str">
        <f>IF(IFERROR('Blocks A'!L248-'Pre-1.095 (Hard Copy)'!L234, 0)=0, " ", ('Blocks A'!L248-'Pre-1.095 (Hard Copy)'!L234))</f>
        <v> </v>
      </c>
      <c r="M234" s="1014" t="str">
        <f>IF(IFERROR('Blocks A'!N248-'Pre-1.095 (Hard Copy)'!M234, 0)=0, " ", ('Blocks A'!N248-'Pre-1.095 (Hard Copy)'!M234))</f>
        <v> </v>
      </c>
      <c r="N234" s="1014" t="str">
        <f>IF(IFERROR('Blocks A'!O248-'Pre-1.095 (Hard Copy)'!N234, 0)=0, " ", ('Blocks A'!O248-'Pre-1.095 (Hard Copy)'!N234))</f>
        <v> </v>
      </c>
      <c r="O234" s="1014" t="str">
        <f>IF(IFERROR('Blocks A'!P248-'Pre-1.095 (Hard Copy)'!O234, 0)=0, " ", ('Blocks A'!P248-'Pre-1.095 (Hard Copy)'!O234))</f>
        <v> </v>
      </c>
      <c r="P234" s="1014" t="str">
        <f>IF(IFERROR('Blocks A'!Q248-'Pre-1.095 (Hard Copy)'!P234, 0)=0, " ", ('Blocks A'!Q248-'Pre-1.095 (Hard Copy)'!P234))</f>
        <v> </v>
      </c>
      <c r="Q234" s="1014" t="str">
        <f>IF(IFERROR('Blocks A'!R248-'Pre-1.095 (Hard Copy)'!Q234, 0)=0, " ", ('Blocks A'!R248-'Pre-1.095 (Hard Copy)'!Q234))</f>
        <v> </v>
      </c>
      <c r="R234" s="1014" t="str">
        <f>IF(IFERROR('Blocks A'!S248-'Pre-1.095 (Hard Copy)'!R234, 0)=0, " ", ('Blocks A'!S248-'Pre-1.095 (Hard Copy)'!R234))</f>
        <v> </v>
      </c>
      <c r="S234" s="1014" t="str">
        <f>IF(IFERROR('Blocks A'!T248-'Pre-1.095 (Hard Copy)'!S234, 0)=0, " ", ('Blocks A'!T248-'Pre-1.095 (Hard Copy)'!S234))</f>
        <v> </v>
      </c>
      <c r="T234" s="1014" t="str">
        <f>IF(IFERROR('Blocks A'!M248-'Pre-1.095 (Hard Copy)'!T234, 0)=0, " ", ('Blocks A'!M248-'Pre-1.095 (Hard Copy)'!T234))</f>
        <v> </v>
      </c>
      <c r="U234" s="1014" t="str">
        <f>IF(IFERROR('Blocks A'!U248-'Pre-1.095 (Hard Copy)'!U234, 0)=0, " ", ('Blocks A'!U248-'Pre-1.095 (Hard Copy)'!U234))</f>
        <v> </v>
      </c>
      <c r="V234" s="1014" t="str">
        <f>IF(IFERROR('Blocks A'!V248-'Pre-1.095 (Hard Copy)'!V234, 0)=0, " ", ('Blocks A'!V248-'Pre-1.095 (Hard Copy)'!V234))</f>
        <v> </v>
      </c>
      <c r="W234" s="1014" t="str">
        <f>IF(IFERROR('Blocks A'!W248-'Pre-1.095 (Hard Copy)'!W234, 0)=0, " ", ('Blocks A'!W248-'Pre-1.095 (Hard Copy)'!W234))</f>
        <v> </v>
      </c>
      <c r="X234" s="1014" t="str">
        <f>IF(IFERROR('Blocks A'!X248-'Pre-1.095 (Hard Copy)'!X234, 0)=0, " ", ('Blocks A'!X248-'Pre-1.095 (Hard Copy)'!X234))</f>
        <v> </v>
      </c>
      <c r="Y234" s="1014" t="str">
        <f>IF(IFERROR('Blocks A'!AC248-'Pre-1.095 (Hard Copy)'!Y234, 0)=0, " ", ('Blocks A'!AC248-'Pre-1.095 (Hard Copy)'!Y234))</f>
        <v> </v>
      </c>
      <c r="Z234" s="1014" t="str">
        <f>IF(IFERROR('Blocks A'!Y248-'Pre-1.095 (Hard Copy)'!Z234, 0)=0, " ", ('Blocks A'!Y248-'Pre-1.095 (Hard Copy)'!Z234))</f>
        <v> </v>
      </c>
      <c r="AA234" s="1014" t="str">
        <f>IF(IFERROR('Blocks A'!Z248-'Pre-1.095 (Hard Copy)'!AA234, 0)=0, " ", ('Blocks A'!Z248-'Pre-1.095 (Hard Copy)'!AA234))</f>
        <v> </v>
      </c>
      <c r="AB234" s="1014" t="str">
        <f>IF(IFERROR('Blocks A'!AA248-'Pre-1.095 (Hard Copy)'!AB234, 0)=0, " ", ('Blocks A'!AA248-'Pre-1.095 (Hard Copy)'!AB234))</f>
        <v> </v>
      </c>
      <c r="AC234" s="1014" t="str">
        <f>IF(IFERROR('Blocks A'!AB248-'Pre-1.095 (Hard Copy)'!AC234, 0)=0, " ", ('Blocks A'!AB248-'Pre-1.095 (Hard Copy)'!AC234))</f>
        <v> </v>
      </c>
      <c r="AD234" s="1014" t="str">
        <f>IF(IFERROR('Blocks A'!AY248-'Pre-1.095 (Hard Copy)'!AD234, 0)=0, " ", ('Blocks A'!AY248-'Pre-1.095 (Hard Copy)'!AD234))</f>
        <v> </v>
      </c>
      <c r="AE234" s="1014" t="str">
        <f>IF(IFERROR('Blocks A'!AZ248-'Pre-1.095 (Hard Copy)'!AE234, 0)=0, " ", ('Blocks A'!AZ248-'Pre-1.095 (Hard Copy)'!AE234))</f>
        <v> </v>
      </c>
      <c r="AF234" s="1014" t="str">
        <f>IF(IFERROR('Blocks A'!BA248-'Pre-1.095 (Hard Copy)'!AF234, 0)=0, " ", ('Blocks A'!BA248-'Pre-1.095 (Hard Copy)'!AF234))</f>
        <v> </v>
      </c>
      <c r="AG234" s="1014" t="str">
        <f>IF(IFERROR('Blocks A'!BB248-'Pre-1.095 (Hard Copy)'!AG234, 0)=0, " ", ('Blocks A'!BB248-'Pre-1.095 (Hard Copy)'!AG234))</f>
        <v> </v>
      </c>
      <c r="AH234" s="1014" t="str">
        <f>IF(IFERROR('Blocks A'!BC248-'Pre-1.095 (Hard Copy)'!AH234, 0)=0, " ", ('Blocks A'!BC248-'Pre-1.095 (Hard Copy)'!AH234))</f>
        <v> </v>
      </c>
      <c r="AI234" s="1014" t="str">
        <f>IF(IFERROR('Blocks A'!BJ248-'Pre-1.095 (Hard Copy)'!AI234, 0)=0, " ", ('Blocks A'!BJ248-'Pre-1.095 (Hard Copy)'!AI234))</f>
        <v> </v>
      </c>
      <c r="AJ234" s="1014" t="str">
        <f>IF(IFERROR('Blocks A'!BD248-'Pre-1.095 (Hard Copy)'!AJ234, 0)=0, " ", ('Blocks A'!BD248-'Pre-1.095 (Hard Copy)'!AJ234))</f>
        <v> </v>
      </c>
      <c r="AK234" s="1014" t="str">
        <f>IF(IFERROR('Blocks A'!BE248-'Pre-1.095 (Hard Copy)'!AK234, 0)=0, " ", ('Blocks A'!BE248-'Pre-1.095 (Hard Copy)'!AK234))</f>
        <v> </v>
      </c>
      <c r="AL234" s="1014" t="str">
        <f>IF(IFERROR('Blocks A'!BF248-'Pre-1.095 (Hard Copy)'!AL234, 0)=0, " ", ('Blocks A'!BF248-'Pre-1.095 (Hard Copy)'!AL234))</f>
        <v> </v>
      </c>
      <c r="AM234" s="1014" t="str">
        <f>IF(IFERROR('Blocks A'!BG248-'Pre-1.095 (Hard Copy)'!AM234, 0)=0, " ", ('Blocks A'!BG248-'Pre-1.095 (Hard Copy)'!AM234))</f>
        <v> </v>
      </c>
      <c r="AN234" s="1014" t="str">
        <f>IF(IFERROR('Blocks A'!BH248-'Pre-1.095 (Hard Copy)'!AN234, 0)=0, " ", ('Blocks A'!BH248-'Pre-1.095 (Hard Copy)'!AN234))</f>
        <v> </v>
      </c>
      <c r="AO234" s="1014" t="str">
        <f>IF(IFERROR('Blocks A'!BI248-'Pre-1.095 (Hard Copy)'!AO234, 0)=0, " ", ('Blocks A'!BI248-'Pre-1.095 (Hard Copy)'!AO234))</f>
        <v> </v>
      </c>
      <c r="AP234" s="1014" t="str">
        <f>IF(IFERROR('Blocks A'!BK248-'Pre-1.095 (Hard Copy)'!AP234, 0)=0, " ", ('Blocks A'!BK248-'Pre-1.095 (Hard Copy)'!AP234))</f>
        <v> </v>
      </c>
      <c r="AQ234" s="1014" t="str">
        <f>IF(IFERROR('Blocks A'!BL248-'Pre-1.095 (Hard Copy)'!AQ234, 0)=0, " ", ('Blocks A'!BL248-'Pre-1.095 (Hard Copy)'!AQ234))</f>
        <v> </v>
      </c>
      <c r="AR234" s="1014" t="str">
        <f>IF(IFERROR('Blocks A'!BM248-'Pre-1.095 (Hard Copy)'!AR234, 0)=0, " ", ('Blocks A'!BM248-'Pre-1.095 (Hard Copy)'!AR234))</f>
        <v> </v>
      </c>
      <c r="AS234" s="1014" t="str">
        <f>IF(IFERROR('Blocks A'!BO248-'Pre-1.095 (Hard Copy)'!AS234, 0)=0, " ", ('Blocks A'!BO248-'Pre-1.095 (Hard Copy)'!AS234))</f>
        <v> </v>
      </c>
      <c r="AT234" s="1014" t="str">
        <f>IF(IFERROR('Blocks A'!BP248-'Pre-1.095 (Hard Copy)'!AT234, 0)=0, " ", ('Blocks A'!BP248-'Pre-1.095 (Hard Copy)'!AT234))</f>
        <v> </v>
      </c>
      <c r="AU234" s="1014" t="str">
        <f>IF(IFERROR('Blocks A'!BQ248-'Pre-1.095 (Hard Copy)'!AU234, 0)=0, " ", ('Blocks A'!BQ248-'Pre-1.095 (Hard Copy)'!AU234))</f>
        <v> </v>
      </c>
      <c r="AV234" s="1014" t="str">
        <f>IF(IFERROR('Blocks A'!BR248-'Pre-1.095 (Hard Copy)'!AV234, 0)=0, " ", ('Blocks A'!BR248-'Pre-1.095 (Hard Copy)'!AV234))</f>
        <v> </v>
      </c>
      <c r="AW234" s="1014" t="str">
        <f>IF(IFERROR('Blocks A'!BS248-'Pre-1.095 (Hard Copy)'!AW234, 0)=0, " ", ('Blocks A'!BS248-'Pre-1.095 (Hard Copy)'!AW234))</f>
        <v> </v>
      </c>
      <c r="AX234" s="1014" t="str">
        <f>IF(IFERROR('Blocks A'!BT248-'Pre-1.095 (Hard Copy)'!AX234, 0)=0, " ", ('Blocks A'!BT248-'Pre-1.095 (Hard Copy)'!AX234))</f>
        <v> </v>
      </c>
      <c r="AY234" s="1014" t="str">
        <f>IF(IFERROR('Blocks A'!BU248-'Pre-1.095 (Hard Copy)'!AY234, 0)=0, " ", ('Blocks A'!BU248-'Pre-1.095 (Hard Copy)'!AY234))</f>
        <v> </v>
      </c>
      <c r="AZ234" s="1014" t="str">
        <f>IF(IFERROR('Blocks A'!BW248-'Pre-1.095 (Hard Copy)'!AZ234, 0)=0, " ", ('Blocks A'!BW248-'Pre-1.095 (Hard Copy)'!AZ234))</f>
        <v> </v>
      </c>
      <c r="BA234" s="1014" t="str">
        <f>IF(IFERROR('Blocks A'!BX248-'Pre-1.095 (Hard Copy)'!BA234, 0)=0, " ", ('Blocks A'!BX248-'Pre-1.095 (Hard Copy)'!BA234))</f>
        <v> </v>
      </c>
      <c r="BB234" s="1014" t="str">
        <f>IF(IFERROR('Blocks A'!BY248-'Pre-1.095 (Hard Copy)'!BB234, 0)=0, " ", ('Blocks A'!BY248-'Pre-1.095 (Hard Copy)'!BB234))</f>
        <v> </v>
      </c>
      <c r="BC234" s="1015" t="str">
        <f>IF(IFERROR('Blocks A'!BZ248-'Pre-1.095 (Hard Copy)'!BC234, 0)=0, " ", ('Blocks A'!BZ248-'Pre-1.095 (Hard Copy)'!BC234))</f>
        <v> </v>
      </c>
      <c r="BD234" s="1014" t="str">
        <f>IF(IFERROR('Blocks A'!BV248-'Pre-1.095 (Hard Copy)'!BD234, 0)=0, " ", ('Blocks A'!BV248-'Pre-1.095 (Hard Copy)'!BD234))</f>
        <v> </v>
      </c>
      <c r="BE234" s="1014" t="str">
        <f>IF(IFERROR('Blocks A'!CB248-'Pre-1.095 (Hard Copy)'!BE234, 0)=0, " ", ('Blocks A'!CB248-'Pre-1.095 (Hard Copy)'!BE234))</f>
        <v> </v>
      </c>
      <c r="BF234" s="1014" t="str">
        <f>IF(IFERROR('Blocks A'!CC248-'Pre-1.095 (Hard Copy)'!BF234, 0)=0, " ", ('Blocks A'!CC248-'Pre-1.095 (Hard Copy)'!BF234))</f>
        <v>-0</v>
      </c>
      <c r="BG234" s="1016" t="str">
        <f>IF(IFERROR('Blocks A'!CD248-'Pre-1.095 (Hard Copy)'!BG234, 0)=0, " ", ('Blocks A'!CD248-'Pre-1.095 (Hard Copy)'!BG234))</f>
        <v>-0.0000</v>
      </c>
      <c r="BH234" s="1014" t="str">
        <f>IF(IFERROR('Blocks A'!CE248-'Pre-1.095 (Hard Copy)'!BH234, 0)=0, " ", ('Blocks A'!CE248-'Pre-1.095 (Hard Copy)'!BH234))</f>
        <v> </v>
      </c>
      <c r="BI234" s="1014" t="str">
        <f>IF(IFERROR('Blocks A'!CZ248-'Pre-1.095 (Hard Copy)'!BI234, 0)=0, " ", ('Blocks A'!CZ248-'Pre-1.095 (Hard Copy)'!BI234))</f>
        <v>-1</v>
      </c>
      <c r="BJ234" s="1014" t="str">
        <f>IF(IFERROR('Blocks A'!DA248-'Pre-1.095 (Hard Copy)'!BJ234, 0)=0, " ", ('Blocks A'!DA248-'Pre-1.095 (Hard Copy)'!BJ234))</f>
        <v> </v>
      </c>
      <c r="BK234" s="1014" t="str">
        <f>IF(IFERROR('Blocks A'!DB248-'Pre-1.095 (Hard Copy)'!BK234, 0)=0, " ", ('Blocks A'!DB248-'Pre-1.095 (Hard Copy)'!BK234))</f>
        <v> </v>
      </c>
      <c r="BL234" s="1014" t="str">
        <f>IF(IFERROR('Blocks A'!DC248-'Pre-1.095 (Hard Copy)'!BL234, 0)=0, " ", ('Blocks A'!DC248-'Pre-1.095 (Hard Copy)'!BL234))</f>
        <v> </v>
      </c>
      <c r="BM234" s="1014" t="str">
        <f>IF(IFERROR('Blocks A'!DD248-'Pre-1.095 (Hard Copy)'!BM234, 0)=0, " ", ('Blocks A'!DD248-'Pre-1.095 (Hard Copy)'!BM234))</f>
        <v> </v>
      </c>
      <c r="BN234" s="1014" t="str">
        <f>IF(IFERROR('Blocks A'!DE248-'Pre-1.095 (Hard Copy)'!BN234, 0)=0, " ", ('Blocks A'!DE248-'Pre-1.095 (Hard Copy)'!BN234))</f>
        <v> </v>
      </c>
      <c r="BO234" s="1014" t="str">
        <f>IF(IFERROR('Blocks A'!DF248-'Pre-1.095 (Hard Copy)'!BO234, 0)=0, " ", ('Blocks A'!DF248-'Pre-1.095 (Hard Copy)'!BO234))</f>
        <v> </v>
      </c>
      <c r="BP234" s="1014" t="str">
        <f>IF(IFERROR('Blocks A'!DG248-'Pre-1.095 (Hard Copy)'!BP234, 0)=0, " ", ('Blocks A'!DG248-'Pre-1.095 (Hard Copy)'!BP234))</f>
        <v> </v>
      </c>
      <c r="BQ234" s="1014" t="str">
        <f>IF(IFERROR('Blocks A'!DH248-'Pre-1.095 (Hard Copy)'!BQ234, 0)=0, " ", ('Blocks A'!DH248-'Pre-1.095 (Hard Copy)'!BQ234))</f>
        <v> </v>
      </c>
      <c r="BR234" s="1014" t="str">
        <f>IF(IFERROR('Blocks A'!DI248-'Pre-1.095 (Hard Copy)'!BR234, 0)=0, " ", ('Blocks A'!DI248-'Pre-1.095 (Hard Copy)'!BR234))</f>
        <v> </v>
      </c>
      <c r="BS234" s="1014" t="str">
        <f>IF(IFERROR('Blocks A'!DJ248-'Pre-1.095 (Hard Copy)'!BS234, 0)=0, " ", ('Blocks A'!DJ248-'Pre-1.095 (Hard Copy)'!BS234))</f>
        <v>-2</v>
      </c>
      <c r="BT234" s="1014" t="str">
        <f>IF(IFERROR('Blocks A'!DK248-'Pre-1.095 (Hard Copy)'!BT234, 0)=0, " ", ('Blocks A'!DK248-'Pre-1.095 (Hard Copy)'!BT234))</f>
        <v> </v>
      </c>
      <c r="BU234" s="1014" t="str">
        <f>IF(IFERROR('Blocks A'!DL248-'Pre-1.095 (Hard Copy)'!BU234, 0)=0, " ", ('Blocks A'!DL248-'Pre-1.095 (Hard Copy)'!BU234))</f>
        <v> </v>
      </c>
      <c r="BV234" s="1014" t="str">
        <f>IF(IFERROR('Blocks A'!DM248-'Pre-1.095 (Hard Copy)'!BV234, 0)=0, " ", ('Blocks A'!DM248-'Pre-1.095 (Hard Copy)'!BV234))</f>
        <v> </v>
      </c>
      <c r="BW234" s="1014" t="str">
        <f>IF(IFERROR('Blocks A'!DN248-'Pre-1.095 (Hard Copy)'!BW234, 0)=0, " ", ('Blocks A'!DN248-'Pre-1.095 (Hard Copy)'!BW234))</f>
        <v> </v>
      </c>
      <c r="BX234" s="1014" t="str">
        <f>IF(IFERROR('Blocks A'!DO248-'Pre-1.095 (Hard Copy)'!BX234, 0)=0, " ", ('Blocks A'!DO248-'Pre-1.095 (Hard Copy)'!BX234))</f>
        <v> </v>
      </c>
      <c r="BY234" s="1014" t="str">
        <f>IF(IFERROR('Blocks A'!DP248-'Pre-1.095 (Hard Copy)'!BY234, 0)=0, " ", ('Blocks A'!DP248-'Pre-1.095 (Hard Copy)'!BY234))</f>
        <v> </v>
      </c>
      <c r="BZ234" s="1014" t="str">
        <f>IF(IFERROR('Blocks A'!DQ248-'Pre-1.095 (Hard Copy)'!BZ234, 0)=0, " ", ('Blocks A'!DQ248-'Pre-1.095 (Hard Copy)'!BZ234))</f>
        <v> </v>
      </c>
      <c r="CA234" s="1014" t="str">
        <f>IF(IFERROR('Blocks A'!DR248-'Pre-1.095 (Hard Copy)'!CA234, 0)=0, " ", ('Blocks A'!DR248-'Pre-1.095 (Hard Copy)'!CA234))</f>
        <v> </v>
      </c>
      <c r="CB234" s="1014" t="str">
        <f>IF(IFERROR('Blocks A'!DS248-'Pre-1.095 (Hard Copy)'!CB234, 0)=0, " ", ('Blocks A'!DS248-'Pre-1.095 (Hard Copy)'!CB234))</f>
        <v> </v>
      </c>
      <c r="CC234" s="1014" t="str">
        <f>IF(IFERROR('Blocks A'!DT248-'Pre-1.095 (Hard Copy)'!CC234, 0)=0, " ", ('Blocks A'!DT248-'Pre-1.095 (Hard Copy)'!CC234))</f>
        <v>-1</v>
      </c>
      <c r="CD234" s="1014" t="str">
        <f>IF(IFERROR('Blocks A'!DU248-'Pre-1.095 (Hard Copy)'!CD234, 0)=0, " ", ('Blocks A'!DU248-'Pre-1.095 (Hard Copy)'!CD234))</f>
        <v>-2</v>
      </c>
      <c r="CE234" s="1014" t="str">
        <f>IF(IFERROR('Blocks A'!DX248-'Pre-1.095 (Hard Copy)'!CE234, 0)=0, " ", ('Blocks A'!DX248-'Pre-1.095 (Hard Copy)'!CE234))</f>
        <v>-0</v>
      </c>
      <c r="CF234" s="1014" t="str">
        <f>IF(IFERROR('Blocks A'!DY248-'Pre-1.095 (Hard Copy)'!CF234, 0)=0, " ", ('Blocks A'!DY248-'Pre-1.095 (Hard Copy)'!CF234))</f>
        <v>-11</v>
      </c>
      <c r="CG234" s="1016" t="str">
        <f>IF(IFERROR('Blocks A'!DZ248-'Pre-1.095 (Hard Copy)'!CG234, 0)=0, " ", ('Blocks A'!DZ248-'Pre-1.095 (Hard Copy)'!CG234))</f>
        <v>-0.0000</v>
      </c>
      <c r="CH234" s="1015" t="str">
        <f>IF(IFERROR('Blocks A'!DV248-'Pre-1.095 (Hard Copy)'!CH234, 0)=0, " ", ('Blocks A'!DV248-'Pre-1.095 (Hard Copy)'!CH234))</f>
        <v>-0.1</v>
      </c>
      <c r="CI234" s="1015" t="str">
        <f>IF(IFERROR('Blocks A'!DW248-'Pre-1.095 (Hard Copy)'!CI234, 0)=0, " ", ('Blocks A'!DW248-'Pre-1.095 (Hard Copy)'!CI234))</f>
        <v>-0.7</v>
      </c>
      <c r="CJ234" s="1014" t="str">
        <f>IF(IFERROR('Blocks A'!EA248-'Pre-1.095 (Hard Copy)'!CJ234, 0)=0, " ", ('Blocks A'!EA248-'Pre-1.095 (Hard Copy)'!CJ234))</f>
        <v>-0</v>
      </c>
      <c r="CK234" s="1017" t="str">
        <f>IF(IFERROR('Blocks A'!EB248-'Pre-1.095 (Hard Copy)'!CK234, 0)=0, " ", ('Blocks A'!EB248-'Pre-1.095 (Hard Copy)'!CK234))</f>
        <v>-0.00</v>
      </c>
      <c r="CL234" s="1017" t="str">
        <f>IF(IFERROR('Blocks A'!EC248-'Pre-1.095 (Hard Copy)'!CL234, 0)=0, " ", ('Blocks A'!EC248-'Pre-1.095 (Hard Copy)'!CL234))</f>
        <v>-0.00</v>
      </c>
      <c r="CM234" s="1017" t="str">
        <f>IF(IFERROR('Blocks A'!EH248-'Pre-1.095 (Hard Copy)'!CM234, 0)=0, " ", ('Blocks A'!EH248-'Pre-1.095 (Hard Copy)'!CM234))</f>
        <v>-0.00</v>
      </c>
      <c r="CN234" s="1014" t="str">
        <f>IF(IFERROR('Blocks A'!ED248-'Pre-1.095 (Hard Copy)'!CN234, 0)=0, " ", ('Blocks A'!ED248-'Pre-1.095 (Hard Copy)'!CN234))</f>
        <v>-11</v>
      </c>
      <c r="CO234" s="1017" t="str">
        <f>IF(IFERROR('Blocks A'!EE248-'Pre-1.095 (Hard Copy)'!CO234, 0)=0, " ", ('Blocks A'!EE248-'Pre-1.095 (Hard Copy)'!CO234))</f>
        <v>-0.01</v>
      </c>
      <c r="CP234" s="1017" t="str">
        <f>IF(IFERROR('Blocks A'!EF248-'Pre-1.095 (Hard Copy)'!CP234, 0)=0, " ", ('Blocks A'!EF248-'Pre-1.095 (Hard Copy)'!CP234))</f>
        <v>-0.00</v>
      </c>
      <c r="CQ234" s="1016" t="str">
        <f>IF(IFERROR('Blocks A'!EG248-'Pre-1.095 (Hard Copy)'!CQ234, 0)=0, " ", ('Blocks A'!EG248-'Pre-1.095 (Hard Copy)'!CQ234))</f>
        <v>-0.0000</v>
      </c>
      <c r="CR234" s="1018" t="s">
        <v>12</v>
      </c>
    </row>
    <row r="235">
      <c r="B235" s="1019" t="s">
        <v>1058</v>
      </c>
      <c r="C235" s="969" t="s">
        <v>885</v>
      </c>
      <c r="D235" s="969">
        <v>1.0</v>
      </c>
      <c r="E235" s="969">
        <v>1.0</v>
      </c>
      <c r="F235" s="969">
        <v>1.0</v>
      </c>
      <c r="G235" s="1014" t="str">
        <f>IF(IFERROR('Blocks A'!G249-'Pre-1.095 (Hard Copy)'!G235, 0)=0, " ", ('Blocks A'!G249-'Pre-1.095 (Hard Copy)'!G235))</f>
        <v> </v>
      </c>
      <c r="H235" s="1014" t="str">
        <f>IF(IFERROR('Blocks A'!H249-'Pre-1.095 (Hard Copy)'!H235, 0)=0, " ", ('Blocks A'!H249-'Pre-1.095 (Hard Copy)'!H235))</f>
        <v> </v>
      </c>
      <c r="I235" s="1014" t="str">
        <f>IF(IFERROR('Blocks A'!I249-'Pre-1.095 (Hard Copy)'!I235, 0)=0, " ", ('Blocks A'!I249-'Pre-1.095 (Hard Copy)'!I235))</f>
        <v> </v>
      </c>
      <c r="J235" s="1014" t="str">
        <f>IF(IFERROR('Blocks A'!J249-'Pre-1.095 (Hard Copy)'!J235, 0)=0, " ", ('Blocks A'!J249-'Pre-1.095 (Hard Copy)'!J235))</f>
        <v> </v>
      </c>
      <c r="K235" s="1014" t="str">
        <f>IF(IFERROR('Blocks A'!K249-'Pre-1.095 (Hard Copy)'!K235, 0)=0, " ", ('Blocks A'!K249-'Pre-1.095 (Hard Copy)'!K235))</f>
        <v> </v>
      </c>
      <c r="L235" s="1014" t="str">
        <f>IF(IFERROR('Blocks A'!L249-'Pre-1.095 (Hard Copy)'!L235, 0)=0, " ", ('Blocks A'!L249-'Pre-1.095 (Hard Copy)'!L235))</f>
        <v> </v>
      </c>
      <c r="M235" s="1014" t="str">
        <f>IF(IFERROR('Blocks A'!N249-'Pre-1.095 (Hard Copy)'!M235, 0)=0, " ", ('Blocks A'!N249-'Pre-1.095 (Hard Copy)'!M235))</f>
        <v> </v>
      </c>
      <c r="N235" s="1014" t="str">
        <f>IF(IFERROR('Blocks A'!O249-'Pre-1.095 (Hard Copy)'!N235, 0)=0, " ", ('Blocks A'!O249-'Pre-1.095 (Hard Copy)'!N235))</f>
        <v> </v>
      </c>
      <c r="O235" s="1014" t="str">
        <f>IF(IFERROR('Blocks A'!P249-'Pre-1.095 (Hard Copy)'!O235, 0)=0, " ", ('Blocks A'!P249-'Pre-1.095 (Hard Copy)'!O235))</f>
        <v> </v>
      </c>
      <c r="P235" s="1014" t="str">
        <f>IF(IFERROR('Blocks A'!Q249-'Pre-1.095 (Hard Copy)'!P235, 0)=0, " ", ('Blocks A'!Q249-'Pre-1.095 (Hard Copy)'!P235))</f>
        <v> </v>
      </c>
      <c r="Q235" s="1014" t="str">
        <f>IF(IFERROR('Blocks A'!R249-'Pre-1.095 (Hard Copy)'!Q235, 0)=0, " ", ('Blocks A'!R249-'Pre-1.095 (Hard Copy)'!Q235))</f>
        <v> </v>
      </c>
      <c r="R235" s="1014" t="str">
        <f>IF(IFERROR('Blocks A'!S249-'Pre-1.095 (Hard Copy)'!R235, 0)=0, " ", ('Blocks A'!S249-'Pre-1.095 (Hard Copy)'!R235))</f>
        <v> </v>
      </c>
      <c r="S235" s="1014" t="str">
        <f>IF(IFERROR('Blocks A'!T249-'Pre-1.095 (Hard Copy)'!S235, 0)=0, " ", ('Blocks A'!T249-'Pre-1.095 (Hard Copy)'!S235))</f>
        <v> </v>
      </c>
      <c r="T235" s="1014" t="str">
        <f>IF(IFERROR('Blocks A'!M249-'Pre-1.095 (Hard Copy)'!T235, 0)=0, " ", ('Blocks A'!M249-'Pre-1.095 (Hard Copy)'!T235))</f>
        <v> </v>
      </c>
      <c r="U235" s="1014" t="str">
        <f>IF(IFERROR('Blocks A'!U249-'Pre-1.095 (Hard Copy)'!U235, 0)=0, " ", ('Blocks A'!U249-'Pre-1.095 (Hard Copy)'!U235))</f>
        <v> </v>
      </c>
      <c r="V235" s="1014" t="str">
        <f>IF(IFERROR('Blocks A'!V249-'Pre-1.095 (Hard Copy)'!V235, 0)=0, " ", ('Blocks A'!V249-'Pre-1.095 (Hard Copy)'!V235))</f>
        <v> </v>
      </c>
      <c r="W235" s="1014" t="str">
        <f>IF(IFERROR('Blocks A'!W249-'Pre-1.095 (Hard Copy)'!W235, 0)=0, " ", ('Blocks A'!W249-'Pre-1.095 (Hard Copy)'!W235))</f>
        <v> </v>
      </c>
      <c r="X235" s="1014" t="str">
        <f>IF(IFERROR('Blocks A'!X249-'Pre-1.095 (Hard Copy)'!X235, 0)=0, " ", ('Blocks A'!X249-'Pre-1.095 (Hard Copy)'!X235))</f>
        <v> </v>
      </c>
      <c r="Y235" s="1014" t="str">
        <f>IF(IFERROR('Blocks A'!AC249-'Pre-1.095 (Hard Copy)'!Y235, 0)=0, " ", ('Blocks A'!AC249-'Pre-1.095 (Hard Copy)'!Y235))</f>
        <v> </v>
      </c>
      <c r="Z235" s="1014" t="str">
        <f>IF(IFERROR('Blocks A'!Y249-'Pre-1.095 (Hard Copy)'!Z235, 0)=0, " ", ('Blocks A'!Y249-'Pre-1.095 (Hard Copy)'!Z235))</f>
        <v> </v>
      </c>
      <c r="AA235" s="1014" t="str">
        <f>IF(IFERROR('Blocks A'!Z249-'Pre-1.095 (Hard Copy)'!AA235, 0)=0, " ", ('Blocks A'!Z249-'Pre-1.095 (Hard Copy)'!AA235))</f>
        <v> </v>
      </c>
      <c r="AB235" s="1014" t="str">
        <f>IF(IFERROR('Blocks A'!AA249-'Pre-1.095 (Hard Copy)'!AB235, 0)=0, " ", ('Blocks A'!AA249-'Pre-1.095 (Hard Copy)'!AB235))</f>
        <v> </v>
      </c>
      <c r="AC235" s="1014" t="str">
        <f>IF(IFERROR('Blocks A'!AB249-'Pre-1.095 (Hard Copy)'!AC235, 0)=0, " ", ('Blocks A'!AB249-'Pre-1.095 (Hard Copy)'!AC235))</f>
        <v> </v>
      </c>
      <c r="AD235" s="1014" t="str">
        <f>IF(IFERROR('Blocks A'!AY249-'Pre-1.095 (Hard Copy)'!AD235, 0)=0, " ", ('Blocks A'!AY249-'Pre-1.095 (Hard Copy)'!AD235))</f>
        <v> </v>
      </c>
      <c r="AE235" s="1014" t="str">
        <f>IF(IFERROR('Blocks A'!AZ249-'Pre-1.095 (Hard Copy)'!AE235, 0)=0, " ", ('Blocks A'!AZ249-'Pre-1.095 (Hard Copy)'!AE235))</f>
        <v> </v>
      </c>
      <c r="AF235" s="1014" t="str">
        <f>IF(IFERROR('Blocks A'!BA249-'Pre-1.095 (Hard Copy)'!AF235, 0)=0, " ", ('Blocks A'!BA249-'Pre-1.095 (Hard Copy)'!AF235))</f>
        <v> </v>
      </c>
      <c r="AG235" s="1014" t="str">
        <f>IF(IFERROR('Blocks A'!BB249-'Pre-1.095 (Hard Copy)'!AG235, 0)=0, " ", ('Blocks A'!BB249-'Pre-1.095 (Hard Copy)'!AG235))</f>
        <v> </v>
      </c>
      <c r="AH235" s="1014" t="str">
        <f>IF(IFERROR('Blocks A'!BC249-'Pre-1.095 (Hard Copy)'!AH235, 0)=0, " ", ('Blocks A'!BC249-'Pre-1.095 (Hard Copy)'!AH235))</f>
        <v> </v>
      </c>
      <c r="AI235" s="1014" t="str">
        <f>IF(IFERROR('Blocks A'!BJ249-'Pre-1.095 (Hard Copy)'!AI235, 0)=0, " ", ('Blocks A'!BJ249-'Pre-1.095 (Hard Copy)'!AI235))</f>
        <v> </v>
      </c>
      <c r="AJ235" s="1014" t="str">
        <f>IF(IFERROR('Blocks A'!BD249-'Pre-1.095 (Hard Copy)'!AJ235, 0)=0, " ", ('Blocks A'!BD249-'Pre-1.095 (Hard Copy)'!AJ235))</f>
        <v> </v>
      </c>
      <c r="AK235" s="1014" t="str">
        <f>IF(IFERROR('Blocks A'!BE249-'Pre-1.095 (Hard Copy)'!AK235, 0)=0, " ", ('Blocks A'!BE249-'Pre-1.095 (Hard Copy)'!AK235))</f>
        <v> </v>
      </c>
      <c r="AL235" s="1014" t="str">
        <f>IF(IFERROR('Blocks A'!BF249-'Pre-1.095 (Hard Copy)'!AL235, 0)=0, " ", ('Blocks A'!BF249-'Pre-1.095 (Hard Copy)'!AL235))</f>
        <v> </v>
      </c>
      <c r="AM235" s="1014" t="str">
        <f>IF(IFERROR('Blocks A'!BG249-'Pre-1.095 (Hard Copy)'!AM235, 0)=0, " ", ('Blocks A'!BG249-'Pre-1.095 (Hard Copy)'!AM235))</f>
        <v> </v>
      </c>
      <c r="AN235" s="1014" t="str">
        <f>IF(IFERROR('Blocks A'!BH249-'Pre-1.095 (Hard Copy)'!AN235, 0)=0, " ", ('Blocks A'!BH249-'Pre-1.095 (Hard Copy)'!AN235))</f>
        <v> </v>
      </c>
      <c r="AO235" s="1014" t="str">
        <f>IF(IFERROR('Blocks A'!BI249-'Pre-1.095 (Hard Copy)'!AO235, 0)=0, " ", ('Blocks A'!BI249-'Pre-1.095 (Hard Copy)'!AO235))</f>
        <v> </v>
      </c>
      <c r="AP235" s="1014" t="str">
        <f>IF(IFERROR('Blocks A'!BK249-'Pre-1.095 (Hard Copy)'!AP235, 0)=0, " ", ('Blocks A'!BK249-'Pre-1.095 (Hard Copy)'!AP235))</f>
        <v> </v>
      </c>
      <c r="AQ235" s="1014" t="str">
        <f>IF(IFERROR('Blocks A'!BL249-'Pre-1.095 (Hard Copy)'!AQ235, 0)=0, " ", ('Blocks A'!BL249-'Pre-1.095 (Hard Copy)'!AQ235))</f>
        <v> </v>
      </c>
      <c r="AR235" s="1014" t="str">
        <f>IF(IFERROR('Blocks A'!BM249-'Pre-1.095 (Hard Copy)'!AR235, 0)=0, " ", ('Blocks A'!BM249-'Pre-1.095 (Hard Copy)'!AR235))</f>
        <v> </v>
      </c>
      <c r="AS235" s="1014" t="str">
        <f>IF(IFERROR('Blocks A'!BO249-'Pre-1.095 (Hard Copy)'!AS235, 0)=0, " ", ('Blocks A'!BO249-'Pre-1.095 (Hard Copy)'!AS235))</f>
        <v> </v>
      </c>
      <c r="AT235" s="1014" t="str">
        <f>IF(IFERROR('Blocks A'!BP249-'Pre-1.095 (Hard Copy)'!AT235, 0)=0, " ", ('Blocks A'!BP249-'Pre-1.095 (Hard Copy)'!AT235))</f>
        <v> </v>
      </c>
      <c r="AU235" s="1014" t="str">
        <f>IF(IFERROR('Blocks A'!BQ249-'Pre-1.095 (Hard Copy)'!AU235, 0)=0, " ", ('Blocks A'!BQ249-'Pre-1.095 (Hard Copy)'!AU235))</f>
        <v> </v>
      </c>
      <c r="AV235" s="1014" t="str">
        <f>IF(IFERROR('Blocks A'!BR249-'Pre-1.095 (Hard Copy)'!AV235, 0)=0, " ", ('Blocks A'!BR249-'Pre-1.095 (Hard Copy)'!AV235))</f>
        <v> </v>
      </c>
      <c r="AW235" s="1014" t="str">
        <f>IF(IFERROR('Blocks A'!BS249-'Pre-1.095 (Hard Copy)'!AW235, 0)=0, " ", ('Blocks A'!BS249-'Pre-1.095 (Hard Copy)'!AW235))</f>
        <v> </v>
      </c>
      <c r="AX235" s="1014" t="str">
        <f>IF(IFERROR('Blocks A'!BT249-'Pre-1.095 (Hard Copy)'!AX235, 0)=0, " ", ('Blocks A'!BT249-'Pre-1.095 (Hard Copy)'!AX235))</f>
        <v> </v>
      </c>
      <c r="AY235" s="1014" t="str">
        <f>IF(IFERROR('Blocks A'!BU249-'Pre-1.095 (Hard Copy)'!AY235, 0)=0, " ", ('Blocks A'!BU249-'Pre-1.095 (Hard Copy)'!AY235))</f>
        <v> </v>
      </c>
      <c r="AZ235" s="1014" t="str">
        <f>IF(IFERROR('Blocks A'!BW249-'Pre-1.095 (Hard Copy)'!AZ235, 0)=0, " ", ('Blocks A'!BW249-'Pre-1.095 (Hard Copy)'!AZ235))</f>
        <v> </v>
      </c>
      <c r="BA235" s="1014" t="str">
        <f>IF(IFERROR('Blocks A'!BX249-'Pre-1.095 (Hard Copy)'!BA235, 0)=0, " ", ('Blocks A'!BX249-'Pre-1.095 (Hard Copy)'!BA235))</f>
        <v> </v>
      </c>
      <c r="BB235" s="1014" t="str">
        <f>IF(IFERROR('Blocks A'!BY249-'Pre-1.095 (Hard Copy)'!BB235, 0)=0, " ", ('Blocks A'!BY249-'Pre-1.095 (Hard Copy)'!BB235))</f>
        <v> </v>
      </c>
      <c r="BC235" s="1015" t="str">
        <f>IF(IFERROR('Blocks A'!BZ249-'Pre-1.095 (Hard Copy)'!BC235, 0)=0, " ", ('Blocks A'!BZ249-'Pre-1.095 (Hard Copy)'!BC235))</f>
        <v> </v>
      </c>
      <c r="BD235" s="1014" t="str">
        <f>IF(IFERROR('Blocks A'!BV249-'Pre-1.095 (Hard Copy)'!BD235, 0)=0, " ", ('Blocks A'!BV249-'Pre-1.095 (Hard Copy)'!BD235))</f>
        <v> </v>
      </c>
      <c r="BE235" s="1014" t="str">
        <f>IF(IFERROR('Blocks A'!CB249-'Pre-1.095 (Hard Copy)'!BE235, 0)=0, " ", ('Blocks A'!CB249-'Pre-1.095 (Hard Copy)'!BE235))</f>
        <v> </v>
      </c>
      <c r="BF235" s="1014" t="str">
        <f>IF(IFERROR('Blocks A'!CC249-'Pre-1.095 (Hard Copy)'!BF235, 0)=0, " ", ('Blocks A'!CC249-'Pre-1.095 (Hard Copy)'!BF235))</f>
        <v>-0</v>
      </c>
      <c r="BG235" s="1016" t="str">
        <f>IF(IFERROR('Blocks A'!CD249-'Pre-1.095 (Hard Copy)'!BG235, 0)=0, " ", ('Blocks A'!CD249-'Pre-1.095 (Hard Copy)'!BG235))</f>
        <v>-0.0000</v>
      </c>
      <c r="BH235" s="1014" t="str">
        <f>IF(IFERROR('Blocks A'!CE249-'Pre-1.095 (Hard Copy)'!BH235, 0)=0, " ", ('Blocks A'!CE249-'Pre-1.095 (Hard Copy)'!BH235))</f>
        <v> </v>
      </c>
      <c r="BI235" s="1014" t="str">
        <f>IF(IFERROR('Blocks A'!CZ249-'Pre-1.095 (Hard Copy)'!BI235, 0)=0, " ", ('Blocks A'!CZ249-'Pre-1.095 (Hard Copy)'!BI235))</f>
        <v>-1</v>
      </c>
      <c r="BJ235" s="1014" t="str">
        <f>IF(IFERROR('Blocks A'!DA249-'Pre-1.095 (Hard Copy)'!BJ235, 0)=0, " ", ('Blocks A'!DA249-'Pre-1.095 (Hard Copy)'!BJ235))</f>
        <v> </v>
      </c>
      <c r="BK235" s="1014" t="str">
        <f>IF(IFERROR('Blocks A'!DB249-'Pre-1.095 (Hard Copy)'!BK235, 0)=0, " ", ('Blocks A'!DB249-'Pre-1.095 (Hard Copy)'!BK235))</f>
        <v> </v>
      </c>
      <c r="BL235" s="1014" t="str">
        <f>IF(IFERROR('Blocks A'!DC249-'Pre-1.095 (Hard Copy)'!BL235, 0)=0, " ", ('Blocks A'!DC249-'Pre-1.095 (Hard Copy)'!BL235))</f>
        <v> </v>
      </c>
      <c r="BM235" s="1014" t="str">
        <f>IF(IFERROR('Blocks A'!DD249-'Pre-1.095 (Hard Copy)'!BM235, 0)=0, " ", ('Blocks A'!DD249-'Pre-1.095 (Hard Copy)'!BM235))</f>
        <v> </v>
      </c>
      <c r="BN235" s="1014" t="str">
        <f>IF(IFERROR('Blocks A'!DE249-'Pre-1.095 (Hard Copy)'!BN235, 0)=0, " ", ('Blocks A'!DE249-'Pre-1.095 (Hard Copy)'!BN235))</f>
        <v> </v>
      </c>
      <c r="BO235" s="1014" t="str">
        <f>IF(IFERROR('Blocks A'!DF249-'Pre-1.095 (Hard Copy)'!BO235, 0)=0, " ", ('Blocks A'!DF249-'Pre-1.095 (Hard Copy)'!BO235))</f>
        <v> </v>
      </c>
      <c r="BP235" s="1014" t="str">
        <f>IF(IFERROR('Blocks A'!DG249-'Pre-1.095 (Hard Copy)'!BP235, 0)=0, " ", ('Blocks A'!DG249-'Pre-1.095 (Hard Copy)'!BP235))</f>
        <v> </v>
      </c>
      <c r="BQ235" s="1014" t="str">
        <f>IF(IFERROR('Blocks A'!DH249-'Pre-1.095 (Hard Copy)'!BQ235, 0)=0, " ", ('Blocks A'!DH249-'Pre-1.095 (Hard Copy)'!BQ235))</f>
        <v> </v>
      </c>
      <c r="BR235" s="1014" t="str">
        <f>IF(IFERROR('Blocks A'!DI249-'Pre-1.095 (Hard Copy)'!BR235, 0)=0, " ", ('Blocks A'!DI249-'Pre-1.095 (Hard Copy)'!BR235))</f>
        <v> </v>
      </c>
      <c r="BS235" s="1014" t="str">
        <f>IF(IFERROR('Blocks A'!DJ249-'Pre-1.095 (Hard Copy)'!BS235, 0)=0, " ", ('Blocks A'!DJ249-'Pre-1.095 (Hard Copy)'!BS235))</f>
        <v>-2</v>
      </c>
      <c r="BT235" s="1014" t="str">
        <f>IF(IFERROR('Blocks A'!DK249-'Pre-1.095 (Hard Copy)'!BT235, 0)=0, " ", ('Blocks A'!DK249-'Pre-1.095 (Hard Copy)'!BT235))</f>
        <v> </v>
      </c>
      <c r="BU235" s="1014" t="str">
        <f>IF(IFERROR('Blocks A'!DL249-'Pre-1.095 (Hard Copy)'!BU235, 0)=0, " ", ('Blocks A'!DL249-'Pre-1.095 (Hard Copy)'!BU235))</f>
        <v> </v>
      </c>
      <c r="BV235" s="1014" t="str">
        <f>IF(IFERROR('Blocks A'!DM249-'Pre-1.095 (Hard Copy)'!BV235, 0)=0, " ", ('Blocks A'!DM249-'Pre-1.095 (Hard Copy)'!BV235))</f>
        <v> </v>
      </c>
      <c r="BW235" s="1014" t="str">
        <f>IF(IFERROR('Blocks A'!DN249-'Pre-1.095 (Hard Copy)'!BW235, 0)=0, " ", ('Blocks A'!DN249-'Pre-1.095 (Hard Copy)'!BW235))</f>
        <v> </v>
      </c>
      <c r="BX235" s="1014" t="str">
        <f>IF(IFERROR('Blocks A'!DO249-'Pre-1.095 (Hard Copy)'!BX235, 0)=0, " ", ('Blocks A'!DO249-'Pre-1.095 (Hard Copy)'!BX235))</f>
        <v> </v>
      </c>
      <c r="BY235" s="1014" t="str">
        <f>IF(IFERROR('Blocks A'!DP249-'Pre-1.095 (Hard Copy)'!BY235, 0)=0, " ", ('Blocks A'!DP249-'Pre-1.095 (Hard Copy)'!BY235))</f>
        <v> </v>
      </c>
      <c r="BZ235" s="1014" t="str">
        <f>IF(IFERROR('Blocks A'!DQ249-'Pre-1.095 (Hard Copy)'!BZ235, 0)=0, " ", ('Blocks A'!DQ249-'Pre-1.095 (Hard Copy)'!BZ235))</f>
        <v> </v>
      </c>
      <c r="CA235" s="1014" t="str">
        <f>IF(IFERROR('Blocks A'!DR249-'Pre-1.095 (Hard Copy)'!CA235, 0)=0, " ", ('Blocks A'!DR249-'Pre-1.095 (Hard Copy)'!CA235))</f>
        <v> </v>
      </c>
      <c r="CB235" s="1014" t="str">
        <f>IF(IFERROR('Blocks A'!DS249-'Pre-1.095 (Hard Copy)'!CB235, 0)=0, " ", ('Blocks A'!DS249-'Pre-1.095 (Hard Copy)'!CB235))</f>
        <v> </v>
      </c>
      <c r="CC235" s="1014" t="str">
        <f>IF(IFERROR('Blocks A'!DT249-'Pre-1.095 (Hard Copy)'!CC235, 0)=0, " ", ('Blocks A'!DT249-'Pre-1.095 (Hard Copy)'!CC235))</f>
        <v>-1</v>
      </c>
      <c r="CD235" s="1014" t="str">
        <f>IF(IFERROR('Blocks A'!DU249-'Pre-1.095 (Hard Copy)'!CD235, 0)=0, " ", ('Blocks A'!DU249-'Pre-1.095 (Hard Copy)'!CD235))</f>
        <v>-2</v>
      </c>
      <c r="CE235" s="1014" t="str">
        <f>IF(IFERROR('Blocks A'!DX249-'Pre-1.095 (Hard Copy)'!CE235, 0)=0, " ", ('Blocks A'!DX249-'Pre-1.095 (Hard Copy)'!CE235))</f>
        <v>-0</v>
      </c>
      <c r="CF235" s="1014" t="str">
        <f>IF(IFERROR('Blocks A'!DY249-'Pre-1.095 (Hard Copy)'!CF235, 0)=0, " ", ('Blocks A'!DY249-'Pre-1.095 (Hard Copy)'!CF235))</f>
        <v>-11</v>
      </c>
      <c r="CG235" s="1016" t="str">
        <f>IF(IFERROR('Blocks A'!DZ249-'Pre-1.095 (Hard Copy)'!CG235, 0)=0, " ", ('Blocks A'!DZ249-'Pre-1.095 (Hard Copy)'!CG235))</f>
        <v>-0.0000</v>
      </c>
      <c r="CH235" s="1015" t="str">
        <f>IF(IFERROR('Blocks A'!DV249-'Pre-1.095 (Hard Copy)'!CH235, 0)=0, " ", ('Blocks A'!DV249-'Pre-1.095 (Hard Copy)'!CH235))</f>
        <v>-0.1</v>
      </c>
      <c r="CI235" s="1015" t="str">
        <f>IF(IFERROR('Blocks A'!DW249-'Pre-1.095 (Hard Copy)'!CI235, 0)=0, " ", ('Blocks A'!DW249-'Pre-1.095 (Hard Copy)'!CI235))</f>
        <v>-0.7</v>
      </c>
      <c r="CJ235" s="1014" t="str">
        <f>IF(IFERROR('Blocks A'!EA249-'Pre-1.095 (Hard Copy)'!CJ235, 0)=0, " ", ('Blocks A'!EA249-'Pre-1.095 (Hard Copy)'!CJ235))</f>
        <v>-0</v>
      </c>
      <c r="CK235" s="1017" t="str">
        <f>IF(IFERROR('Blocks A'!EB249-'Pre-1.095 (Hard Copy)'!CK235, 0)=0, " ", ('Blocks A'!EB249-'Pre-1.095 (Hard Copy)'!CK235))</f>
        <v>-0.00</v>
      </c>
      <c r="CL235" s="1017" t="str">
        <f>IF(IFERROR('Blocks A'!EC249-'Pre-1.095 (Hard Copy)'!CL235, 0)=0, " ", ('Blocks A'!EC249-'Pre-1.095 (Hard Copy)'!CL235))</f>
        <v>-0.00</v>
      </c>
      <c r="CM235" s="1017" t="str">
        <f>IF(IFERROR('Blocks A'!EH249-'Pre-1.095 (Hard Copy)'!CM235, 0)=0, " ", ('Blocks A'!EH249-'Pre-1.095 (Hard Copy)'!CM235))</f>
        <v>-0.00</v>
      </c>
      <c r="CN235" s="1014" t="str">
        <f>IF(IFERROR('Blocks A'!ED249-'Pre-1.095 (Hard Copy)'!CN235, 0)=0, " ", ('Blocks A'!ED249-'Pre-1.095 (Hard Copy)'!CN235))</f>
        <v>-11</v>
      </c>
      <c r="CO235" s="1017" t="str">
        <f>IF(IFERROR('Blocks A'!EE249-'Pre-1.095 (Hard Copy)'!CO235, 0)=0, " ", ('Blocks A'!EE249-'Pre-1.095 (Hard Copy)'!CO235))</f>
        <v>-0.01</v>
      </c>
      <c r="CP235" s="1017" t="str">
        <f>IF(IFERROR('Blocks A'!EF249-'Pre-1.095 (Hard Copy)'!CP235, 0)=0, " ", ('Blocks A'!EF249-'Pre-1.095 (Hard Copy)'!CP235))</f>
        <v>-0.00</v>
      </c>
      <c r="CQ235" s="1016" t="str">
        <f>IF(IFERROR('Blocks A'!EG249-'Pre-1.095 (Hard Copy)'!CQ235, 0)=0, " ", ('Blocks A'!EG249-'Pre-1.095 (Hard Copy)'!CQ235))</f>
        <v>-0.0000</v>
      </c>
      <c r="CR235" s="1018" t="s">
        <v>12</v>
      </c>
    </row>
    <row r="236">
      <c r="B236" s="1019" t="s">
        <v>1059</v>
      </c>
      <c r="C236" s="969" t="s">
        <v>885</v>
      </c>
      <c r="D236" s="969">
        <v>1.0</v>
      </c>
      <c r="E236" s="969">
        <v>1.0</v>
      </c>
      <c r="F236" s="969">
        <v>1.0</v>
      </c>
      <c r="G236" s="1014" t="str">
        <f>IF(IFERROR('Blocks A'!G250-'Pre-1.095 (Hard Copy)'!G236, 0)=0, " ", ('Blocks A'!G250-'Pre-1.095 (Hard Copy)'!G236))</f>
        <v> </v>
      </c>
      <c r="H236" s="1014" t="str">
        <f>IF(IFERROR('Blocks A'!H250-'Pre-1.095 (Hard Copy)'!H236, 0)=0, " ", ('Blocks A'!H250-'Pre-1.095 (Hard Copy)'!H236))</f>
        <v> </v>
      </c>
      <c r="I236" s="1014" t="str">
        <f>IF(IFERROR('Blocks A'!I250-'Pre-1.095 (Hard Copy)'!I236, 0)=0, " ", ('Blocks A'!I250-'Pre-1.095 (Hard Copy)'!I236))</f>
        <v> </v>
      </c>
      <c r="J236" s="1014" t="str">
        <f>IF(IFERROR('Blocks A'!J250-'Pre-1.095 (Hard Copy)'!J236, 0)=0, " ", ('Blocks A'!J250-'Pre-1.095 (Hard Copy)'!J236))</f>
        <v> </v>
      </c>
      <c r="K236" s="1014" t="str">
        <f>IF(IFERROR('Blocks A'!K250-'Pre-1.095 (Hard Copy)'!K236, 0)=0, " ", ('Blocks A'!K250-'Pre-1.095 (Hard Copy)'!K236))</f>
        <v> </v>
      </c>
      <c r="L236" s="1014" t="str">
        <f>IF(IFERROR('Blocks A'!L250-'Pre-1.095 (Hard Copy)'!L236, 0)=0, " ", ('Blocks A'!L250-'Pre-1.095 (Hard Copy)'!L236))</f>
        <v> </v>
      </c>
      <c r="M236" s="1014" t="str">
        <f>IF(IFERROR('Blocks A'!N250-'Pre-1.095 (Hard Copy)'!M236, 0)=0, " ", ('Blocks A'!N250-'Pre-1.095 (Hard Copy)'!M236))</f>
        <v> </v>
      </c>
      <c r="N236" s="1014" t="str">
        <f>IF(IFERROR('Blocks A'!O250-'Pre-1.095 (Hard Copy)'!N236, 0)=0, " ", ('Blocks A'!O250-'Pre-1.095 (Hard Copy)'!N236))</f>
        <v> </v>
      </c>
      <c r="O236" s="1014" t="str">
        <f>IF(IFERROR('Blocks A'!P250-'Pre-1.095 (Hard Copy)'!O236, 0)=0, " ", ('Blocks A'!P250-'Pre-1.095 (Hard Copy)'!O236))</f>
        <v> </v>
      </c>
      <c r="P236" s="1014" t="str">
        <f>IF(IFERROR('Blocks A'!Q250-'Pre-1.095 (Hard Copy)'!P236, 0)=0, " ", ('Blocks A'!Q250-'Pre-1.095 (Hard Copy)'!P236))</f>
        <v> </v>
      </c>
      <c r="Q236" s="1014" t="str">
        <f>IF(IFERROR('Blocks A'!R250-'Pre-1.095 (Hard Copy)'!Q236, 0)=0, " ", ('Blocks A'!R250-'Pre-1.095 (Hard Copy)'!Q236))</f>
        <v> </v>
      </c>
      <c r="R236" s="1014" t="str">
        <f>IF(IFERROR('Blocks A'!S250-'Pre-1.095 (Hard Copy)'!R236, 0)=0, " ", ('Blocks A'!S250-'Pre-1.095 (Hard Copy)'!R236))</f>
        <v> </v>
      </c>
      <c r="S236" s="1014" t="str">
        <f>IF(IFERROR('Blocks A'!T250-'Pre-1.095 (Hard Copy)'!S236, 0)=0, " ", ('Blocks A'!T250-'Pre-1.095 (Hard Copy)'!S236))</f>
        <v> </v>
      </c>
      <c r="T236" s="1014" t="str">
        <f>IF(IFERROR('Blocks A'!M250-'Pre-1.095 (Hard Copy)'!T236, 0)=0, " ", ('Blocks A'!M250-'Pre-1.095 (Hard Copy)'!T236))</f>
        <v> </v>
      </c>
      <c r="U236" s="1014" t="str">
        <f>IF(IFERROR('Blocks A'!U250-'Pre-1.095 (Hard Copy)'!U236, 0)=0, " ", ('Blocks A'!U250-'Pre-1.095 (Hard Copy)'!U236))</f>
        <v> </v>
      </c>
      <c r="V236" s="1014" t="str">
        <f>IF(IFERROR('Blocks A'!V250-'Pre-1.095 (Hard Copy)'!V236, 0)=0, " ", ('Blocks A'!V250-'Pre-1.095 (Hard Copy)'!V236))</f>
        <v> </v>
      </c>
      <c r="W236" s="1014" t="str">
        <f>IF(IFERROR('Blocks A'!W250-'Pre-1.095 (Hard Copy)'!W236, 0)=0, " ", ('Blocks A'!W250-'Pre-1.095 (Hard Copy)'!W236))</f>
        <v> </v>
      </c>
      <c r="X236" s="1014" t="str">
        <f>IF(IFERROR('Blocks A'!X250-'Pre-1.095 (Hard Copy)'!X236, 0)=0, " ", ('Blocks A'!X250-'Pre-1.095 (Hard Copy)'!X236))</f>
        <v> </v>
      </c>
      <c r="Y236" s="1014" t="str">
        <f>IF(IFERROR('Blocks A'!AC250-'Pre-1.095 (Hard Copy)'!Y236, 0)=0, " ", ('Blocks A'!AC250-'Pre-1.095 (Hard Copy)'!Y236))</f>
        <v> </v>
      </c>
      <c r="Z236" s="1014" t="str">
        <f>IF(IFERROR('Blocks A'!Y250-'Pre-1.095 (Hard Copy)'!Z236, 0)=0, " ", ('Blocks A'!Y250-'Pre-1.095 (Hard Copy)'!Z236))</f>
        <v> </v>
      </c>
      <c r="AA236" s="1014" t="str">
        <f>IF(IFERROR('Blocks A'!Z250-'Pre-1.095 (Hard Copy)'!AA236, 0)=0, " ", ('Blocks A'!Z250-'Pre-1.095 (Hard Copy)'!AA236))</f>
        <v> </v>
      </c>
      <c r="AB236" s="1014" t="str">
        <f>IF(IFERROR('Blocks A'!AA250-'Pre-1.095 (Hard Copy)'!AB236, 0)=0, " ", ('Blocks A'!AA250-'Pre-1.095 (Hard Copy)'!AB236))</f>
        <v> </v>
      </c>
      <c r="AC236" s="1014" t="str">
        <f>IF(IFERROR('Blocks A'!AB250-'Pre-1.095 (Hard Copy)'!AC236, 0)=0, " ", ('Blocks A'!AB250-'Pre-1.095 (Hard Copy)'!AC236))</f>
        <v> </v>
      </c>
      <c r="AD236" s="1014" t="str">
        <f>IF(IFERROR('Blocks A'!AY250-'Pre-1.095 (Hard Copy)'!AD236, 0)=0, " ", ('Blocks A'!AY250-'Pre-1.095 (Hard Copy)'!AD236))</f>
        <v> </v>
      </c>
      <c r="AE236" s="1014" t="str">
        <f>IF(IFERROR('Blocks A'!AZ250-'Pre-1.095 (Hard Copy)'!AE236, 0)=0, " ", ('Blocks A'!AZ250-'Pre-1.095 (Hard Copy)'!AE236))</f>
        <v> </v>
      </c>
      <c r="AF236" s="1014" t="str">
        <f>IF(IFERROR('Blocks A'!BA250-'Pre-1.095 (Hard Copy)'!AF236, 0)=0, " ", ('Blocks A'!BA250-'Pre-1.095 (Hard Copy)'!AF236))</f>
        <v> </v>
      </c>
      <c r="AG236" s="1014" t="str">
        <f>IF(IFERROR('Blocks A'!BB250-'Pre-1.095 (Hard Copy)'!AG236, 0)=0, " ", ('Blocks A'!BB250-'Pre-1.095 (Hard Copy)'!AG236))</f>
        <v> </v>
      </c>
      <c r="AH236" s="1014" t="str">
        <f>IF(IFERROR('Blocks A'!BC250-'Pre-1.095 (Hard Copy)'!AH236, 0)=0, " ", ('Blocks A'!BC250-'Pre-1.095 (Hard Copy)'!AH236))</f>
        <v> </v>
      </c>
      <c r="AI236" s="1014" t="str">
        <f>IF(IFERROR('Blocks A'!BJ250-'Pre-1.095 (Hard Copy)'!AI236, 0)=0, " ", ('Blocks A'!BJ250-'Pre-1.095 (Hard Copy)'!AI236))</f>
        <v> </v>
      </c>
      <c r="AJ236" s="1014" t="str">
        <f>IF(IFERROR('Blocks A'!BD250-'Pre-1.095 (Hard Copy)'!AJ236, 0)=0, " ", ('Blocks A'!BD250-'Pre-1.095 (Hard Copy)'!AJ236))</f>
        <v> </v>
      </c>
      <c r="AK236" s="1014" t="str">
        <f>IF(IFERROR('Blocks A'!BE250-'Pre-1.095 (Hard Copy)'!AK236, 0)=0, " ", ('Blocks A'!BE250-'Pre-1.095 (Hard Copy)'!AK236))</f>
        <v> </v>
      </c>
      <c r="AL236" s="1014" t="str">
        <f>IF(IFERROR('Blocks A'!BF250-'Pre-1.095 (Hard Copy)'!AL236, 0)=0, " ", ('Blocks A'!BF250-'Pre-1.095 (Hard Copy)'!AL236))</f>
        <v> </v>
      </c>
      <c r="AM236" s="1014" t="str">
        <f>IF(IFERROR('Blocks A'!BG250-'Pre-1.095 (Hard Copy)'!AM236, 0)=0, " ", ('Blocks A'!BG250-'Pre-1.095 (Hard Copy)'!AM236))</f>
        <v> </v>
      </c>
      <c r="AN236" s="1014" t="str">
        <f>IF(IFERROR('Blocks A'!BH250-'Pre-1.095 (Hard Copy)'!AN236, 0)=0, " ", ('Blocks A'!BH250-'Pre-1.095 (Hard Copy)'!AN236))</f>
        <v> </v>
      </c>
      <c r="AO236" s="1014" t="str">
        <f>IF(IFERROR('Blocks A'!BI250-'Pre-1.095 (Hard Copy)'!AO236, 0)=0, " ", ('Blocks A'!BI250-'Pre-1.095 (Hard Copy)'!AO236))</f>
        <v> </v>
      </c>
      <c r="AP236" s="1014" t="str">
        <f>IF(IFERROR('Blocks A'!BK250-'Pre-1.095 (Hard Copy)'!AP236, 0)=0, " ", ('Blocks A'!BK250-'Pre-1.095 (Hard Copy)'!AP236))</f>
        <v> </v>
      </c>
      <c r="AQ236" s="1014" t="str">
        <f>IF(IFERROR('Blocks A'!BL250-'Pre-1.095 (Hard Copy)'!AQ236, 0)=0, " ", ('Blocks A'!BL250-'Pre-1.095 (Hard Copy)'!AQ236))</f>
        <v> </v>
      </c>
      <c r="AR236" s="1014" t="str">
        <f>IF(IFERROR('Blocks A'!BM250-'Pre-1.095 (Hard Copy)'!AR236, 0)=0, " ", ('Blocks A'!BM250-'Pre-1.095 (Hard Copy)'!AR236))</f>
        <v> </v>
      </c>
      <c r="AS236" s="1014" t="str">
        <f>IF(IFERROR('Blocks A'!BO250-'Pre-1.095 (Hard Copy)'!AS236, 0)=0, " ", ('Blocks A'!BO250-'Pre-1.095 (Hard Copy)'!AS236))</f>
        <v> </v>
      </c>
      <c r="AT236" s="1014" t="str">
        <f>IF(IFERROR('Blocks A'!BP250-'Pre-1.095 (Hard Copy)'!AT236, 0)=0, " ", ('Blocks A'!BP250-'Pre-1.095 (Hard Copy)'!AT236))</f>
        <v> </v>
      </c>
      <c r="AU236" s="1014" t="str">
        <f>IF(IFERROR('Blocks A'!BQ250-'Pre-1.095 (Hard Copy)'!AU236, 0)=0, " ", ('Blocks A'!BQ250-'Pre-1.095 (Hard Copy)'!AU236))</f>
        <v> </v>
      </c>
      <c r="AV236" s="1014" t="str">
        <f>IF(IFERROR('Blocks A'!BR250-'Pre-1.095 (Hard Copy)'!AV236, 0)=0, " ", ('Blocks A'!BR250-'Pre-1.095 (Hard Copy)'!AV236))</f>
        <v> </v>
      </c>
      <c r="AW236" s="1014" t="str">
        <f>IF(IFERROR('Blocks A'!BS250-'Pre-1.095 (Hard Copy)'!AW236, 0)=0, " ", ('Blocks A'!BS250-'Pre-1.095 (Hard Copy)'!AW236))</f>
        <v> </v>
      </c>
      <c r="AX236" s="1014" t="str">
        <f>IF(IFERROR('Blocks A'!BT250-'Pre-1.095 (Hard Copy)'!AX236, 0)=0, " ", ('Blocks A'!BT250-'Pre-1.095 (Hard Copy)'!AX236))</f>
        <v> </v>
      </c>
      <c r="AY236" s="1014" t="str">
        <f>IF(IFERROR('Blocks A'!BU250-'Pre-1.095 (Hard Copy)'!AY236, 0)=0, " ", ('Blocks A'!BU250-'Pre-1.095 (Hard Copy)'!AY236))</f>
        <v> </v>
      </c>
      <c r="AZ236" s="1014" t="str">
        <f>IF(IFERROR('Blocks A'!BW250-'Pre-1.095 (Hard Copy)'!AZ236, 0)=0, " ", ('Blocks A'!BW250-'Pre-1.095 (Hard Copy)'!AZ236))</f>
        <v> </v>
      </c>
      <c r="BA236" s="1014" t="str">
        <f>IF(IFERROR('Blocks A'!BX250-'Pre-1.095 (Hard Copy)'!BA236, 0)=0, " ", ('Blocks A'!BX250-'Pre-1.095 (Hard Copy)'!BA236))</f>
        <v> </v>
      </c>
      <c r="BB236" s="1014" t="str">
        <f>IF(IFERROR('Blocks A'!BY250-'Pre-1.095 (Hard Copy)'!BB236, 0)=0, " ", ('Blocks A'!BY250-'Pre-1.095 (Hard Copy)'!BB236))</f>
        <v> </v>
      </c>
      <c r="BC236" s="1015" t="str">
        <f>IF(IFERROR('Blocks A'!BZ250-'Pre-1.095 (Hard Copy)'!BC236, 0)=0, " ", ('Blocks A'!BZ250-'Pre-1.095 (Hard Copy)'!BC236))</f>
        <v> </v>
      </c>
      <c r="BD236" s="1014" t="str">
        <f>IF(IFERROR('Blocks A'!BV250-'Pre-1.095 (Hard Copy)'!BD236, 0)=0, " ", ('Blocks A'!BV250-'Pre-1.095 (Hard Copy)'!BD236))</f>
        <v> </v>
      </c>
      <c r="BE236" s="1014" t="str">
        <f>IF(IFERROR('Blocks A'!CB250-'Pre-1.095 (Hard Copy)'!BE236, 0)=0, " ", ('Blocks A'!CB250-'Pre-1.095 (Hard Copy)'!BE236))</f>
        <v> </v>
      </c>
      <c r="BF236" s="1014" t="str">
        <f>IF(IFERROR('Blocks A'!CC250-'Pre-1.095 (Hard Copy)'!BF236, 0)=0, " ", ('Blocks A'!CC250-'Pre-1.095 (Hard Copy)'!BF236))</f>
        <v>-0</v>
      </c>
      <c r="BG236" s="1016" t="str">
        <f>IF(IFERROR('Blocks A'!CD250-'Pre-1.095 (Hard Copy)'!BG236, 0)=0, " ", ('Blocks A'!CD250-'Pre-1.095 (Hard Copy)'!BG236))</f>
        <v>-0.0000</v>
      </c>
      <c r="BH236" s="1014" t="str">
        <f>IF(IFERROR('Blocks A'!CE250-'Pre-1.095 (Hard Copy)'!BH236, 0)=0, " ", ('Blocks A'!CE250-'Pre-1.095 (Hard Copy)'!BH236))</f>
        <v> </v>
      </c>
      <c r="BI236" s="1014" t="str">
        <f>IF(IFERROR('Blocks A'!CZ250-'Pre-1.095 (Hard Copy)'!BI236, 0)=0, " ", ('Blocks A'!CZ250-'Pre-1.095 (Hard Copy)'!BI236))</f>
        <v>-1</v>
      </c>
      <c r="BJ236" s="1014" t="str">
        <f>IF(IFERROR('Blocks A'!DA250-'Pre-1.095 (Hard Copy)'!BJ236, 0)=0, " ", ('Blocks A'!DA250-'Pre-1.095 (Hard Copy)'!BJ236))</f>
        <v> </v>
      </c>
      <c r="BK236" s="1014" t="str">
        <f>IF(IFERROR('Blocks A'!DB250-'Pre-1.095 (Hard Copy)'!BK236, 0)=0, " ", ('Blocks A'!DB250-'Pre-1.095 (Hard Copy)'!BK236))</f>
        <v> </v>
      </c>
      <c r="BL236" s="1014" t="str">
        <f>IF(IFERROR('Blocks A'!DC250-'Pre-1.095 (Hard Copy)'!BL236, 0)=0, " ", ('Blocks A'!DC250-'Pre-1.095 (Hard Copy)'!BL236))</f>
        <v> </v>
      </c>
      <c r="BM236" s="1014" t="str">
        <f>IF(IFERROR('Blocks A'!DD250-'Pre-1.095 (Hard Copy)'!BM236, 0)=0, " ", ('Blocks A'!DD250-'Pre-1.095 (Hard Copy)'!BM236))</f>
        <v> </v>
      </c>
      <c r="BN236" s="1014" t="str">
        <f>IF(IFERROR('Blocks A'!DE250-'Pre-1.095 (Hard Copy)'!BN236, 0)=0, " ", ('Blocks A'!DE250-'Pre-1.095 (Hard Copy)'!BN236))</f>
        <v> </v>
      </c>
      <c r="BO236" s="1014" t="str">
        <f>IF(IFERROR('Blocks A'!DF250-'Pre-1.095 (Hard Copy)'!BO236, 0)=0, " ", ('Blocks A'!DF250-'Pre-1.095 (Hard Copy)'!BO236))</f>
        <v> </v>
      </c>
      <c r="BP236" s="1014" t="str">
        <f>IF(IFERROR('Blocks A'!DG250-'Pre-1.095 (Hard Copy)'!BP236, 0)=0, " ", ('Blocks A'!DG250-'Pre-1.095 (Hard Copy)'!BP236))</f>
        <v> </v>
      </c>
      <c r="BQ236" s="1014" t="str">
        <f>IF(IFERROR('Blocks A'!DH250-'Pre-1.095 (Hard Copy)'!BQ236, 0)=0, " ", ('Blocks A'!DH250-'Pre-1.095 (Hard Copy)'!BQ236))</f>
        <v> </v>
      </c>
      <c r="BR236" s="1014" t="str">
        <f>IF(IFERROR('Blocks A'!DI250-'Pre-1.095 (Hard Copy)'!BR236, 0)=0, " ", ('Blocks A'!DI250-'Pre-1.095 (Hard Copy)'!BR236))</f>
        <v> </v>
      </c>
      <c r="BS236" s="1014" t="str">
        <f>IF(IFERROR('Blocks A'!DJ250-'Pre-1.095 (Hard Copy)'!BS236, 0)=0, " ", ('Blocks A'!DJ250-'Pre-1.095 (Hard Copy)'!BS236))</f>
        <v>-2</v>
      </c>
      <c r="BT236" s="1014" t="str">
        <f>IF(IFERROR('Blocks A'!DK250-'Pre-1.095 (Hard Copy)'!BT236, 0)=0, " ", ('Blocks A'!DK250-'Pre-1.095 (Hard Copy)'!BT236))</f>
        <v> </v>
      </c>
      <c r="BU236" s="1014" t="str">
        <f>IF(IFERROR('Blocks A'!DL250-'Pre-1.095 (Hard Copy)'!BU236, 0)=0, " ", ('Blocks A'!DL250-'Pre-1.095 (Hard Copy)'!BU236))</f>
        <v> </v>
      </c>
      <c r="BV236" s="1014" t="str">
        <f>IF(IFERROR('Blocks A'!DM250-'Pre-1.095 (Hard Copy)'!BV236, 0)=0, " ", ('Blocks A'!DM250-'Pre-1.095 (Hard Copy)'!BV236))</f>
        <v> </v>
      </c>
      <c r="BW236" s="1014" t="str">
        <f>IF(IFERROR('Blocks A'!DN250-'Pre-1.095 (Hard Copy)'!BW236, 0)=0, " ", ('Blocks A'!DN250-'Pre-1.095 (Hard Copy)'!BW236))</f>
        <v> </v>
      </c>
      <c r="BX236" s="1014" t="str">
        <f>IF(IFERROR('Blocks A'!DO250-'Pre-1.095 (Hard Copy)'!BX236, 0)=0, " ", ('Blocks A'!DO250-'Pre-1.095 (Hard Copy)'!BX236))</f>
        <v> </v>
      </c>
      <c r="BY236" s="1014" t="str">
        <f>IF(IFERROR('Blocks A'!DP250-'Pre-1.095 (Hard Copy)'!BY236, 0)=0, " ", ('Blocks A'!DP250-'Pre-1.095 (Hard Copy)'!BY236))</f>
        <v> </v>
      </c>
      <c r="BZ236" s="1014" t="str">
        <f>IF(IFERROR('Blocks A'!DQ250-'Pre-1.095 (Hard Copy)'!BZ236, 0)=0, " ", ('Blocks A'!DQ250-'Pre-1.095 (Hard Copy)'!BZ236))</f>
        <v> </v>
      </c>
      <c r="CA236" s="1014" t="str">
        <f>IF(IFERROR('Blocks A'!DR250-'Pre-1.095 (Hard Copy)'!CA236, 0)=0, " ", ('Blocks A'!DR250-'Pre-1.095 (Hard Copy)'!CA236))</f>
        <v> </v>
      </c>
      <c r="CB236" s="1014" t="str">
        <f>IF(IFERROR('Blocks A'!DS250-'Pre-1.095 (Hard Copy)'!CB236, 0)=0, " ", ('Blocks A'!DS250-'Pre-1.095 (Hard Copy)'!CB236))</f>
        <v> </v>
      </c>
      <c r="CC236" s="1014" t="str">
        <f>IF(IFERROR('Blocks A'!DT250-'Pre-1.095 (Hard Copy)'!CC236, 0)=0, " ", ('Blocks A'!DT250-'Pre-1.095 (Hard Copy)'!CC236))</f>
        <v>-1</v>
      </c>
      <c r="CD236" s="1014" t="str">
        <f>IF(IFERROR('Blocks A'!DU250-'Pre-1.095 (Hard Copy)'!CD236, 0)=0, " ", ('Blocks A'!DU250-'Pre-1.095 (Hard Copy)'!CD236))</f>
        <v>-2</v>
      </c>
      <c r="CE236" s="1014" t="str">
        <f>IF(IFERROR('Blocks A'!DX250-'Pre-1.095 (Hard Copy)'!CE236, 0)=0, " ", ('Blocks A'!DX250-'Pre-1.095 (Hard Copy)'!CE236))</f>
        <v>-0</v>
      </c>
      <c r="CF236" s="1014" t="str">
        <f>IF(IFERROR('Blocks A'!DY250-'Pre-1.095 (Hard Copy)'!CF236, 0)=0, " ", ('Blocks A'!DY250-'Pre-1.095 (Hard Copy)'!CF236))</f>
        <v>-11</v>
      </c>
      <c r="CG236" s="1016" t="str">
        <f>IF(IFERROR('Blocks A'!DZ250-'Pre-1.095 (Hard Copy)'!CG236, 0)=0, " ", ('Blocks A'!DZ250-'Pre-1.095 (Hard Copy)'!CG236))</f>
        <v>-0.0000</v>
      </c>
      <c r="CH236" s="1015" t="str">
        <f>IF(IFERROR('Blocks A'!DV250-'Pre-1.095 (Hard Copy)'!CH236, 0)=0, " ", ('Blocks A'!DV250-'Pre-1.095 (Hard Copy)'!CH236))</f>
        <v>-0.1</v>
      </c>
      <c r="CI236" s="1015" t="str">
        <f>IF(IFERROR('Blocks A'!DW250-'Pre-1.095 (Hard Copy)'!CI236, 0)=0, " ", ('Blocks A'!DW250-'Pre-1.095 (Hard Copy)'!CI236))</f>
        <v>-0.7</v>
      </c>
      <c r="CJ236" s="1014" t="str">
        <f>IF(IFERROR('Blocks A'!EA250-'Pre-1.095 (Hard Copy)'!CJ236, 0)=0, " ", ('Blocks A'!EA250-'Pre-1.095 (Hard Copy)'!CJ236))</f>
        <v>-0</v>
      </c>
      <c r="CK236" s="1017" t="str">
        <f>IF(IFERROR('Blocks A'!EB250-'Pre-1.095 (Hard Copy)'!CK236, 0)=0, " ", ('Blocks A'!EB250-'Pre-1.095 (Hard Copy)'!CK236))</f>
        <v>-0.00</v>
      </c>
      <c r="CL236" s="1017" t="str">
        <f>IF(IFERROR('Blocks A'!EC250-'Pre-1.095 (Hard Copy)'!CL236, 0)=0, " ", ('Blocks A'!EC250-'Pre-1.095 (Hard Copy)'!CL236))</f>
        <v>-0.00</v>
      </c>
      <c r="CM236" s="1017" t="str">
        <f>IF(IFERROR('Blocks A'!EH250-'Pre-1.095 (Hard Copy)'!CM236, 0)=0, " ", ('Blocks A'!EH250-'Pre-1.095 (Hard Copy)'!CM236))</f>
        <v>-0.00</v>
      </c>
      <c r="CN236" s="1014" t="str">
        <f>IF(IFERROR('Blocks A'!ED250-'Pre-1.095 (Hard Copy)'!CN236, 0)=0, " ", ('Blocks A'!ED250-'Pre-1.095 (Hard Copy)'!CN236))</f>
        <v>-11</v>
      </c>
      <c r="CO236" s="1017" t="str">
        <f>IF(IFERROR('Blocks A'!EE250-'Pre-1.095 (Hard Copy)'!CO236, 0)=0, " ", ('Blocks A'!EE250-'Pre-1.095 (Hard Copy)'!CO236))</f>
        <v>-0.01</v>
      </c>
      <c r="CP236" s="1017" t="str">
        <f>IF(IFERROR('Blocks A'!EF250-'Pre-1.095 (Hard Copy)'!CP236, 0)=0, " ", ('Blocks A'!EF250-'Pre-1.095 (Hard Copy)'!CP236))</f>
        <v>-0.00</v>
      </c>
      <c r="CQ236" s="1016" t="str">
        <f>IF(IFERROR('Blocks A'!EG250-'Pre-1.095 (Hard Copy)'!CQ236, 0)=0, " ", ('Blocks A'!EG250-'Pre-1.095 (Hard Copy)'!CQ236))</f>
        <v>-0.0000</v>
      </c>
      <c r="CR236" s="1018" t="s">
        <v>12</v>
      </c>
    </row>
    <row r="237">
      <c r="B237" s="1019" t="s">
        <v>1060</v>
      </c>
      <c r="C237" s="969" t="s">
        <v>885</v>
      </c>
      <c r="D237" s="969">
        <v>1.0</v>
      </c>
      <c r="E237" s="969">
        <v>1.0</v>
      </c>
      <c r="F237" s="969">
        <v>1.0</v>
      </c>
      <c r="G237" s="1014" t="str">
        <f>IF(IFERROR('Blocks A'!G251-'Pre-1.095 (Hard Copy)'!G237, 0)=0, " ", ('Blocks A'!G251-'Pre-1.095 (Hard Copy)'!G237))</f>
        <v> </v>
      </c>
      <c r="H237" s="1014" t="str">
        <f>IF(IFERROR('Blocks A'!H251-'Pre-1.095 (Hard Copy)'!H237, 0)=0, " ", ('Blocks A'!H251-'Pre-1.095 (Hard Copy)'!H237))</f>
        <v> </v>
      </c>
      <c r="I237" s="1014" t="str">
        <f>IF(IFERROR('Blocks A'!I251-'Pre-1.095 (Hard Copy)'!I237, 0)=0, " ", ('Blocks A'!I251-'Pre-1.095 (Hard Copy)'!I237))</f>
        <v> </v>
      </c>
      <c r="J237" s="1014" t="str">
        <f>IF(IFERROR('Blocks A'!J251-'Pre-1.095 (Hard Copy)'!J237, 0)=0, " ", ('Blocks A'!J251-'Pre-1.095 (Hard Copy)'!J237))</f>
        <v> </v>
      </c>
      <c r="K237" s="1014" t="str">
        <f>IF(IFERROR('Blocks A'!K251-'Pre-1.095 (Hard Copy)'!K237, 0)=0, " ", ('Blocks A'!K251-'Pre-1.095 (Hard Copy)'!K237))</f>
        <v> </v>
      </c>
      <c r="L237" s="1014" t="str">
        <f>IF(IFERROR('Blocks A'!L251-'Pre-1.095 (Hard Copy)'!L237, 0)=0, " ", ('Blocks A'!L251-'Pre-1.095 (Hard Copy)'!L237))</f>
        <v> </v>
      </c>
      <c r="M237" s="1014" t="str">
        <f>IF(IFERROR('Blocks A'!N251-'Pre-1.095 (Hard Copy)'!M237, 0)=0, " ", ('Blocks A'!N251-'Pre-1.095 (Hard Copy)'!M237))</f>
        <v> </v>
      </c>
      <c r="N237" s="1014" t="str">
        <f>IF(IFERROR('Blocks A'!O251-'Pre-1.095 (Hard Copy)'!N237, 0)=0, " ", ('Blocks A'!O251-'Pre-1.095 (Hard Copy)'!N237))</f>
        <v> </v>
      </c>
      <c r="O237" s="1014" t="str">
        <f>IF(IFERROR('Blocks A'!P251-'Pre-1.095 (Hard Copy)'!O237, 0)=0, " ", ('Blocks A'!P251-'Pre-1.095 (Hard Copy)'!O237))</f>
        <v> </v>
      </c>
      <c r="P237" s="1014" t="str">
        <f>IF(IFERROR('Blocks A'!Q251-'Pre-1.095 (Hard Copy)'!P237, 0)=0, " ", ('Blocks A'!Q251-'Pre-1.095 (Hard Copy)'!P237))</f>
        <v> </v>
      </c>
      <c r="Q237" s="1014" t="str">
        <f>IF(IFERROR('Blocks A'!R251-'Pre-1.095 (Hard Copy)'!Q237, 0)=0, " ", ('Blocks A'!R251-'Pre-1.095 (Hard Copy)'!Q237))</f>
        <v> </v>
      </c>
      <c r="R237" s="1014" t="str">
        <f>IF(IFERROR('Blocks A'!S251-'Pre-1.095 (Hard Copy)'!R237, 0)=0, " ", ('Blocks A'!S251-'Pre-1.095 (Hard Copy)'!R237))</f>
        <v> </v>
      </c>
      <c r="S237" s="1014" t="str">
        <f>IF(IFERROR('Blocks A'!T251-'Pre-1.095 (Hard Copy)'!S237, 0)=0, " ", ('Blocks A'!T251-'Pre-1.095 (Hard Copy)'!S237))</f>
        <v> </v>
      </c>
      <c r="T237" s="1014" t="str">
        <f>IF(IFERROR('Blocks A'!M251-'Pre-1.095 (Hard Copy)'!T237, 0)=0, " ", ('Blocks A'!M251-'Pre-1.095 (Hard Copy)'!T237))</f>
        <v> </v>
      </c>
      <c r="U237" s="1014" t="str">
        <f>IF(IFERROR('Blocks A'!U251-'Pre-1.095 (Hard Copy)'!U237, 0)=0, " ", ('Blocks A'!U251-'Pre-1.095 (Hard Copy)'!U237))</f>
        <v> </v>
      </c>
      <c r="V237" s="1014" t="str">
        <f>IF(IFERROR('Blocks A'!V251-'Pre-1.095 (Hard Copy)'!V237, 0)=0, " ", ('Blocks A'!V251-'Pre-1.095 (Hard Copy)'!V237))</f>
        <v> </v>
      </c>
      <c r="W237" s="1014" t="str">
        <f>IF(IFERROR('Blocks A'!W251-'Pre-1.095 (Hard Copy)'!W237, 0)=0, " ", ('Blocks A'!W251-'Pre-1.095 (Hard Copy)'!W237))</f>
        <v> </v>
      </c>
      <c r="X237" s="1014" t="str">
        <f>IF(IFERROR('Blocks A'!X251-'Pre-1.095 (Hard Copy)'!X237, 0)=0, " ", ('Blocks A'!X251-'Pre-1.095 (Hard Copy)'!X237))</f>
        <v> </v>
      </c>
      <c r="Y237" s="1014" t="str">
        <f>IF(IFERROR('Blocks A'!AC251-'Pre-1.095 (Hard Copy)'!Y237, 0)=0, " ", ('Blocks A'!AC251-'Pre-1.095 (Hard Copy)'!Y237))</f>
        <v> </v>
      </c>
      <c r="Z237" s="1014" t="str">
        <f>IF(IFERROR('Blocks A'!Y251-'Pre-1.095 (Hard Copy)'!Z237, 0)=0, " ", ('Blocks A'!Y251-'Pre-1.095 (Hard Copy)'!Z237))</f>
        <v> </v>
      </c>
      <c r="AA237" s="1014" t="str">
        <f>IF(IFERROR('Blocks A'!Z251-'Pre-1.095 (Hard Copy)'!AA237, 0)=0, " ", ('Blocks A'!Z251-'Pre-1.095 (Hard Copy)'!AA237))</f>
        <v> </v>
      </c>
      <c r="AB237" s="1014" t="str">
        <f>IF(IFERROR('Blocks A'!AA251-'Pre-1.095 (Hard Copy)'!AB237, 0)=0, " ", ('Blocks A'!AA251-'Pre-1.095 (Hard Copy)'!AB237))</f>
        <v> </v>
      </c>
      <c r="AC237" s="1014" t="str">
        <f>IF(IFERROR('Blocks A'!AB251-'Pre-1.095 (Hard Copy)'!AC237, 0)=0, " ", ('Blocks A'!AB251-'Pre-1.095 (Hard Copy)'!AC237))</f>
        <v> </v>
      </c>
      <c r="AD237" s="1014" t="str">
        <f>IF(IFERROR('Blocks A'!AY251-'Pre-1.095 (Hard Copy)'!AD237, 0)=0, " ", ('Blocks A'!AY251-'Pre-1.095 (Hard Copy)'!AD237))</f>
        <v> </v>
      </c>
      <c r="AE237" s="1014" t="str">
        <f>IF(IFERROR('Blocks A'!AZ251-'Pre-1.095 (Hard Copy)'!AE237, 0)=0, " ", ('Blocks A'!AZ251-'Pre-1.095 (Hard Copy)'!AE237))</f>
        <v> </v>
      </c>
      <c r="AF237" s="1014" t="str">
        <f>IF(IFERROR('Blocks A'!BA251-'Pre-1.095 (Hard Copy)'!AF237, 0)=0, " ", ('Blocks A'!BA251-'Pre-1.095 (Hard Copy)'!AF237))</f>
        <v> </v>
      </c>
      <c r="AG237" s="1014" t="str">
        <f>IF(IFERROR('Blocks A'!BB251-'Pre-1.095 (Hard Copy)'!AG237, 0)=0, " ", ('Blocks A'!BB251-'Pre-1.095 (Hard Copy)'!AG237))</f>
        <v> </v>
      </c>
      <c r="AH237" s="1014" t="str">
        <f>IF(IFERROR('Blocks A'!BC251-'Pre-1.095 (Hard Copy)'!AH237, 0)=0, " ", ('Blocks A'!BC251-'Pre-1.095 (Hard Copy)'!AH237))</f>
        <v> </v>
      </c>
      <c r="AI237" s="1014" t="str">
        <f>IF(IFERROR('Blocks A'!BJ251-'Pre-1.095 (Hard Copy)'!AI237, 0)=0, " ", ('Blocks A'!BJ251-'Pre-1.095 (Hard Copy)'!AI237))</f>
        <v> </v>
      </c>
      <c r="AJ237" s="1014" t="str">
        <f>IF(IFERROR('Blocks A'!BD251-'Pre-1.095 (Hard Copy)'!AJ237, 0)=0, " ", ('Blocks A'!BD251-'Pre-1.095 (Hard Copy)'!AJ237))</f>
        <v> </v>
      </c>
      <c r="AK237" s="1014" t="str">
        <f>IF(IFERROR('Blocks A'!BE251-'Pre-1.095 (Hard Copy)'!AK237, 0)=0, " ", ('Blocks A'!BE251-'Pre-1.095 (Hard Copy)'!AK237))</f>
        <v> </v>
      </c>
      <c r="AL237" s="1014" t="str">
        <f>IF(IFERROR('Blocks A'!BF251-'Pre-1.095 (Hard Copy)'!AL237, 0)=0, " ", ('Blocks A'!BF251-'Pre-1.095 (Hard Copy)'!AL237))</f>
        <v> </v>
      </c>
      <c r="AM237" s="1014" t="str">
        <f>IF(IFERROR('Blocks A'!BG251-'Pre-1.095 (Hard Copy)'!AM237, 0)=0, " ", ('Blocks A'!BG251-'Pre-1.095 (Hard Copy)'!AM237))</f>
        <v> </v>
      </c>
      <c r="AN237" s="1014" t="str">
        <f>IF(IFERROR('Blocks A'!BH251-'Pre-1.095 (Hard Copy)'!AN237, 0)=0, " ", ('Blocks A'!BH251-'Pre-1.095 (Hard Copy)'!AN237))</f>
        <v> </v>
      </c>
      <c r="AO237" s="1014" t="str">
        <f>IF(IFERROR('Blocks A'!BI251-'Pre-1.095 (Hard Copy)'!AO237, 0)=0, " ", ('Blocks A'!BI251-'Pre-1.095 (Hard Copy)'!AO237))</f>
        <v> </v>
      </c>
      <c r="AP237" s="1014" t="str">
        <f>IF(IFERROR('Blocks A'!BK251-'Pre-1.095 (Hard Copy)'!AP237, 0)=0, " ", ('Blocks A'!BK251-'Pre-1.095 (Hard Copy)'!AP237))</f>
        <v> </v>
      </c>
      <c r="AQ237" s="1014" t="str">
        <f>IF(IFERROR('Blocks A'!BL251-'Pre-1.095 (Hard Copy)'!AQ237, 0)=0, " ", ('Blocks A'!BL251-'Pre-1.095 (Hard Copy)'!AQ237))</f>
        <v> </v>
      </c>
      <c r="AR237" s="1014" t="str">
        <f>IF(IFERROR('Blocks A'!BM251-'Pre-1.095 (Hard Copy)'!AR237, 0)=0, " ", ('Blocks A'!BM251-'Pre-1.095 (Hard Copy)'!AR237))</f>
        <v> </v>
      </c>
      <c r="AS237" s="1014" t="str">
        <f>IF(IFERROR('Blocks A'!BO251-'Pre-1.095 (Hard Copy)'!AS237, 0)=0, " ", ('Blocks A'!BO251-'Pre-1.095 (Hard Copy)'!AS237))</f>
        <v> </v>
      </c>
      <c r="AT237" s="1014" t="str">
        <f>IF(IFERROR('Blocks A'!BP251-'Pre-1.095 (Hard Copy)'!AT237, 0)=0, " ", ('Blocks A'!BP251-'Pre-1.095 (Hard Copy)'!AT237))</f>
        <v> </v>
      </c>
      <c r="AU237" s="1014" t="str">
        <f>IF(IFERROR('Blocks A'!BQ251-'Pre-1.095 (Hard Copy)'!AU237, 0)=0, " ", ('Blocks A'!BQ251-'Pre-1.095 (Hard Copy)'!AU237))</f>
        <v> </v>
      </c>
      <c r="AV237" s="1014" t="str">
        <f>IF(IFERROR('Blocks A'!BR251-'Pre-1.095 (Hard Copy)'!AV237, 0)=0, " ", ('Blocks A'!BR251-'Pre-1.095 (Hard Copy)'!AV237))</f>
        <v> </v>
      </c>
      <c r="AW237" s="1014" t="str">
        <f>IF(IFERROR('Blocks A'!BS251-'Pre-1.095 (Hard Copy)'!AW237, 0)=0, " ", ('Blocks A'!BS251-'Pre-1.095 (Hard Copy)'!AW237))</f>
        <v> </v>
      </c>
      <c r="AX237" s="1014" t="str">
        <f>IF(IFERROR('Blocks A'!BT251-'Pre-1.095 (Hard Copy)'!AX237, 0)=0, " ", ('Blocks A'!BT251-'Pre-1.095 (Hard Copy)'!AX237))</f>
        <v> </v>
      </c>
      <c r="AY237" s="1014" t="str">
        <f>IF(IFERROR('Blocks A'!BU251-'Pre-1.095 (Hard Copy)'!AY237, 0)=0, " ", ('Blocks A'!BU251-'Pre-1.095 (Hard Copy)'!AY237))</f>
        <v> </v>
      </c>
      <c r="AZ237" s="1014" t="str">
        <f>IF(IFERROR('Blocks A'!BW251-'Pre-1.095 (Hard Copy)'!AZ237, 0)=0, " ", ('Blocks A'!BW251-'Pre-1.095 (Hard Copy)'!AZ237))</f>
        <v> </v>
      </c>
      <c r="BA237" s="1014" t="str">
        <f>IF(IFERROR('Blocks A'!BX251-'Pre-1.095 (Hard Copy)'!BA237, 0)=0, " ", ('Blocks A'!BX251-'Pre-1.095 (Hard Copy)'!BA237))</f>
        <v> </v>
      </c>
      <c r="BB237" s="1014" t="str">
        <f>IF(IFERROR('Blocks A'!BY251-'Pre-1.095 (Hard Copy)'!BB237, 0)=0, " ", ('Blocks A'!BY251-'Pre-1.095 (Hard Copy)'!BB237))</f>
        <v> </v>
      </c>
      <c r="BC237" s="1015" t="str">
        <f>IF(IFERROR('Blocks A'!BZ251-'Pre-1.095 (Hard Copy)'!BC237, 0)=0, " ", ('Blocks A'!BZ251-'Pre-1.095 (Hard Copy)'!BC237))</f>
        <v> </v>
      </c>
      <c r="BD237" s="1014" t="str">
        <f>IF(IFERROR('Blocks A'!BV251-'Pre-1.095 (Hard Copy)'!BD237, 0)=0, " ", ('Blocks A'!BV251-'Pre-1.095 (Hard Copy)'!BD237))</f>
        <v> </v>
      </c>
      <c r="BE237" s="1014" t="str">
        <f>IF(IFERROR('Blocks A'!CB251-'Pre-1.095 (Hard Copy)'!BE237, 0)=0, " ", ('Blocks A'!CB251-'Pre-1.095 (Hard Copy)'!BE237))</f>
        <v> </v>
      </c>
      <c r="BF237" s="1014" t="str">
        <f>IF(IFERROR('Blocks A'!CC251-'Pre-1.095 (Hard Copy)'!BF237, 0)=0, " ", ('Blocks A'!CC251-'Pre-1.095 (Hard Copy)'!BF237))</f>
        <v>-0</v>
      </c>
      <c r="BG237" s="1016" t="str">
        <f>IF(IFERROR('Blocks A'!CD251-'Pre-1.095 (Hard Copy)'!BG237, 0)=0, " ", ('Blocks A'!CD251-'Pre-1.095 (Hard Copy)'!BG237))</f>
        <v>-0.0000</v>
      </c>
      <c r="BH237" s="1014" t="str">
        <f>IF(IFERROR('Blocks A'!CE251-'Pre-1.095 (Hard Copy)'!BH237, 0)=0, " ", ('Blocks A'!CE251-'Pre-1.095 (Hard Copy)'!BH237))</f>
        <v> </v>
      </c>
      <c r="BI237" s="1014" t="str">
        <f>IF(IFERROR('Blocks A'!CZ251-'Pre-1.095 (Hard Copy)'!BI237, 0)=0, " ", ('Blocks A'!CZ251-'Pre-1.095 (Hard Copy)'!BI237))</f>
        <v>-1</v>
      </c>
      <c r="BJ237" s="1014" t="str">
        <f>IF(IFERROR('Blocks A'!DA251-'Pre-1.095 (Hard Copy)'!BJ237, 0)=0, " ", ('Blocks A'!DA251-'Pre-1.095 (Hard Copy)'!BJ237))</f>
        <v> </v>
      </c>
      <c r="BK237" s="1014" t="str">
        <f>IF(IFERROR('Blocks A'!DB251-'Pre-1.095 (Hard Copy)'!BK237, 0)=0, " ", ('Blocks A'!DB251-'Pre-1.095 (Hard Copy)'!BK237))</f>
        <v> </v>
      </c>
      <c r="BL237" s="1014" t="str">
        <f>IF(IFERROR('Blocks A'!DC251-'Pre-1.095 (Hard Copy)'!BL237, 0)=0, " ", ('Blocks A'!DC251-'Pre-1.095 (Hard Copy)'!BL237))</f>
        <v> </v>
      </c>
      <c r="BM237" s="1014" t="str">
        <f>IF(IFERROR('Blocks A'!DD251-'Pre-1.095 (Hard Copy)'!BM237, 0)=0, " ", ('Blocks A'!DD251-'Pre-1.095 (Hard Copy)'!BM237))</f>
        <v> </v>
      </c>
      <c r="BN237" s="1014" t="str">
        <f>IF(IFERROR('Blocks A'!DE251-'Pre-1.095 (Hard Copy)'!BN237, 0)=0, " ", ('Blocks A'!DE251-'Pre-1.095 (Hard Copy)'!BN237))</f>
        <v> </v>
      </c>
      <c r="BO237" s="1014" t="str">
        <f>IF(IFERROR('Blocks A'!DF251-'Pre-1.095 (Hard Copy)'!BO237, 0)=0, " ", ('Blocks A'!DF251-'Pre-1.095 (Hard Copy)'!BO237))</f>
        <v> </v>
      </c>
      <c r="BP237" s="1014" t="str">
        <f>IF(IFERROR('Blocks A'!DG251-'Pre-1.095 (Hard Copy)'!BP237, 0)=0, " ", ('Blocks A'!DG251-'Pre-1.095 (Hard Copy)'!BP237))</f>
        <v> </v>
      </c>
      <c r="BQ237" s="1014" t="str">
        <f>IF(IFERROR('Blocks A'!DH251-'Pre-1.095 (Hard Copy)'!BQ237, 0)=0, " ", ('Blocks A'!DH251-'Pre-1.095 (Hard Copy)'!BQ237))</f>
        <v> </v>
      </c>
      <c r="BR237" s="1014" t="str">
        <f>IF(IFERROR('Blocks A'!DI251-'Pre-1.095 (Hard Copy)'!BR237, 0)=0, " ", ('Blocks A'!DI251-'Pre-1.095 (Hard Copy)'!BR237))</f>
        <v> </v>
      </c>
      <c r="BS237" s="1014" t="str">
        <f>IF(IFERROR('Blocks A'!DJ251-'Pre-1.095 (Hard Copy)'!BS237, 0)=0, " ", ('Blocks A'!DJ251-'Pre-1.095 (Hard Copy)'!BS237))</f>
        <v>-2</v>
      </c>
      <c r="BT237" s="1014" t="str">
        <f>IF(IFERROR('Blocks A'!DK251-'Pre-1.095 (Hard Copy)'!BT237, 0)=0, " ", ('Blocks A'!DK251-'Pre-1.095 (Hard Copy)'!BT237))</f>
        <v> </v>
      </c>
      <c r="BU237" s="1014" t="str">
        <f>IF(IFERROR('Blocks A'!DL251-'Pre-1.095 (Hard Copy)'!BU237, 0)=0, " ", ('Blocks A'!DL251-'Pre-1.095 (Hard Copy)'!BU237))</f>
        <v> </v>
      </c>
      <c r="BV237" s="1014" t="str">
        <f>IF(IFERROR('Blocks A'!DM251-'Pre-1.095 (Hard Copy)'!BV237, 0)=0, " ", ('Blocks A'!DM251-'Pre-1.095 (Hard Copy)'!BV237))</f>
        <v> </v>
      </c>
      <c r="BW237" s="1014" t="str">
        <f>IF(IFERROR('Blocks A'!DN251-'Pre-1.095 (Hard Copy)'!BW237, 0)=0, " ", ('Blocks A'!DN251-'Pre-1.095 (Hard Copy)'!BW237))</f>
        <v> </v>
      </c>
      <c r="BX237" s="1014" t="str">
        <f>IF(IFERROR('Blocks A'!DO251-'Pre-1.095 (Hard Copy)'!BX237, 0)=0, " ", ('Blocks A'!DO251-'Pre-1.095 (Hard Copy)'!BX237))</f>
        <v> </v>
      </c>
      <c r="BY237" s="1014" t="str">
        <f>IF(IFERROR('Blocks A'!DP251-'Pre-1.095 (Hard Copy)'!BY237, 0)=0, " ", ('Blocks A'!DP251-'Pre-1.095 (Hard Copy)'!BY237))</f>
        <v> </v>
      </c>
      <c r="BZ237" s="1014" t="str">
        <f>IF(IFERROR('Blocks A'!DQ251-'Pre-1.095 (Hard Copy)'!BZ237, 0)=0, " ", ('Blocks A'!DQ251-'Pre-1.095 (Hard Copy)'!BZ237))</f>
        <v> </v>
      </c>
      <c r="CA237" s="1014" t="str">
        <f>IF(IFERROR('Blocks A'!DR251-'Pre-1.095 (Hard Copy)'!CA237, 0)=0, " ", ('Blocks A'!DR251-'Pre-1.095 (Hard Copy)'!CA237))</f>
        <v> </v>
      </c>
      <c r="CB237" s="1014" t="str">
        <f>IF(IFERROR('Blocks A'!DS251-'Pre-1.095 (Hard Copy)'!CB237, 0)=0, " ", ('Blocks A'!DS251-'Pre-1.095 (Hard Copy)'!CB237))</f>
        <v> </v>
      </c>
      <c r="CC237" s="1014" t="str">
        <f>IF(IFERROR('Blocks A'!DT251-'Pre-1.095 (Hard Copy)'!CC237, 0)=0, " ", ('Blocks A'!DT251-'Pre-1.095 (Hard Copy)'!CC237))</f>
        <v>-1</v>
      </c>
      <c r="CD237" s="1014" t="str">
        <f>IF(IFERROR('Blocks A'!DU251-'Pre-1.095 (Hard Copy)'!CD237, 0)=0, " ", ('Blocks A'!DU251-'Pre-1.095 (Hard Copy)'!CD237))</f>
        <v>-2</v>
      </c>
      <c r="CE237" s="1014" t="str">
        <f>IF(IFERROR('Blocks A'!DX251-'Pre-1.095 (Hard Copy)'!CE237, 0)=0, " ", ('Blocks A'!DX251-'Pre-1.095 (Hard Copy)'!CE237))</f>
        <v>-0</v>
      </c>
      <c r="CF237" s="1014" t="str">
        <f>IF(IFERROR('Blocks A'!DY251-'Pre-1.095 (Hard Copy)'!CF237, 0)=0, " ", ('Blocks A'!DY251-'Pre-1.095 (Hard Copy)'!CF237))</f>
        <v>-11</v>
      </c>
      <c r="CG237" s="1016" t="str">
        <f>IF(IFERROR('Blocks A'!DZ251-'Pre-1.095 (Hard Copy)'!CG237, 0)=0, " ", ('Blocks A'!DZ251-'Pre-1.095 (Hard Copy)'!CG237))</f>
        <v>-0.0000</v>
      </c>
      <c r="CH237" s="1015" t="str">
        <f>IF(IFERROR('Blocks A'!DV251-'Pre-1.095 (Hard Copy)'!CH237, 0)=0, " ", ('Blocks A'!DV251-'Pre-1.095 (Hard Copy)'!CH237))</f>
        <v>-0.1</v>
      </c>
      <c r="CI237" s="1015" t="str">
        <f>IF(IFERROR('Blocks A'!DW251-'Pre-1.095 (Hard Copy)'!CI237, 0)=0, " ", ('Blocks A'!DW251-'Pre-1.095 (Hard Copy)'!CI237))</f>
        <v>-0.7</v>
      </c>
      <c r="CJ237" s="1014" t="str">
        <f>IF(IFERROR('Blocks A'!EA251-'Pre-1.095 (Hard Copy)'!CJ237, 0)=0, " ", ('Blocks A'!EA251-'Pre-1.095 (Hard Copy)'!CJ237))</f>
        <v>-0</v>
      </c>
      <c r="CK237" s="1017" t="str">
        <f>IF(IFERROR('Blocks A'!EB251-'Pre-1.095 (Hard Copy)'!CK237, 0)=0, " ", ('Blocks A'!EB251-'Pre-1.095 (Hard Copy)'!CK237))</f>
        <v>-0.00</v>
      </c>
      <c r="CL237" s="1017" t="str">
        <f>IF(IFERROR('Blocks A'!EC251-'Pre-1.095 (Hard Copy)'!CL237, 0)=0, " ", ('Blocks A'!EC251-'Pre-1.095 (Hard Copy)'!CL237))</f>
        <v>-0.00</v>
      </c>
      <c r="CM237" s="1017" t="str">
        <f>IF(IFERROR('Blocks A'!EH251-'Pre-1.095 (Hard Copy)'!CM237, 0)=0, " ", ('Blocks A'!EH251-'Pre-1.095 (Hard Copy)'!CM237))</f>
        <v>-0.00</v>
      </c>
      <c r="CN237" s="1014" t="str">
        <f>IF(IFERROR('Blocks A'!ED251-'Pre-1.095 (Hard Copy)'!CN237, 0)=0, " ", ('Blocks A'!ED251-'Pre-1.095 (Hard Copy)'!CN237))</f>
        <v>-11</v>
      </c>
      <c r="CO237" s="1017" t="str">
        <f>IF(IFERROR('Blocks A'!EE251-'Pre-1.095 (Hard Copy)'!CO237, 0)=0, " ", ('Blocks A'!EE251-'Pre-1.095 (Hard Copy)'!CO237))</f>
        <v>-0.01</v>
      </c>
      <c r="CP237" s="1017" t="str">
        <f>IF(IFERROR('Blocks A'!EF251-'Pre-1.095 (Hard Copy)'!CP237, 0)=0, " ", ('Blocks A'!EF251-'Pre-1.095 (Hard Copy)'!CP237))</f>
        <v>-0.00</v>
      </c>
      <c r="CQ237" s="1016" t="str">
        <f>IF(IFERROR('Blocks A'!EG251-'Pre-1.095 (Hard Copy)'!CQ237, 0)=0, " ", ('Blocks A'!EG251-'Pre-1.095 (Hard Copy)'!CQ237))</f>
        <v>-0.0000</v>
      </c>
      <c r="CR237" s="1018" t="s">
        <v>12</v>
      </c>
    </row>
    <row r="238">
      <c r="B238" s="1013" t="s">
        <v>1061</v>
      </c>
      <c r="C238" s="969" t="s">
        <v>885</v>
      </c>
      <c r="D238" s="969">
        <v>1.0</v>
      </c>
      <c r="E238" s="969">
        <v>1.0</v>
      </c>
      <c r="F238" s="969">
        <v>1.0</v>
      </c>
      <c r="G238" s="1014" t="str">
        <f>IF(IFERROR('Blocks A'!G252-'Pre-1.095 (Hard Copy)'!G238, 0)=0, " ", ('Blocks A'!G252-'Pre-1.095 (Hard Copy)'!G238))</f>
        <v> </v>
      </c>
      <c r="H238" s="1014" t="str">
        <f>IF(IFERROR('Blocks A'!H252-'Pre-1.095 (Hard Copy)'!H238, 0)=0, " ", ('Blocks A'!H252-'Pre-1.095 (Hard Copy)'!H238))</f>
        <v> </v>
      </c>
      <c r="I238" s="1014" t="str">
        <f>IF(IFERROR('Blocks A'!I252-'Pre-1.095 (Hard Copy)'!I238, 0)=0, " ", ('Blocks A'!I252-'Pre-1.095 (Hard Copy)'!I238))</f>
        <v> </v>
      </c>
      <c r="J238" s="1014" t="str">
        <f>IF(IFERROR('Blocks A'!J252-'Pre-1.095 (Hard Copy)'!J238, 0)=0, " ", ('Blocks A'!J252-'Pre-1.095 (Hard Copy)'!J238))</f>
        <v> </v>
      </c>
      <c r="K238" s="1014" t="str">
        <f>IF(IFERROR('Blocks A'!K252-'Pre-1.095 (Hard Copy)'!K238, 0)=0, " ", ('Blocks A'!K252-'Pre-1.095 (Hard Copy)'!K238))</f>
        <v> </v>
      </c>
      <c r="L238" s="1014" t="str">
        <f>IF(IFERROR('Blocks A'!L252-'Pre-1.095 (Hard Copy)'!L238, 0)=0, " ", ('Blocks A'!L252-'Pre-1.095 (Hard Copy)'!L238))</f>
        <v> </v>
      </c>
      <c r="M238" s="1014" t="str">
        <f>IF(IFERROR('Blocks A'!N252-'Pre-1.095 (Hard Copy)'!M238, 0)=0, " ", ('Blocks A'!N252-'Pre-1.095 (Hard Copy)'!M238))</f>
        <v> </v>
      </c>
      <c r="N238" s="1014" t="str">
        <f>IF(IFERROR('Blocks A'!O252-'Pre-1.095 (Hard Copy)'!N238, 0)=0, " ", ('Blocks A'!O252-'Pre-1.095 (Hard Copy)'!N238))</f>
        <v> </v>
      </c>
      <c r="O238" s="1014" t="str">
        <f>IF(IFERROR('Blocks A'!P252-'Pre-1.095 (Hard Copy)'!O238, 0)=0, " ", ('Blocks A'!P252-'Pre-1.095 (Hard Copy)'!O238))</f>
        <v> </v>
      </c>
      <c r="P238" s="1014" t="str">
        <f>IF(IFERROR('Blocks A'!Q252-'Pre-1.095 (Hard Copy)'!P238, 0)=0, " ", ('Blocks A'!Q252-'Pre-1.095 (Hard Copy)'!P238))</f>
        <v> </v>
      </c>
      <c r="Q238" s="1014" t="str">
        <f>IF(IFERROR('Blocks A'!R252-'Pre-1.095 (Hard Copy)'!Q238, 0)=0, " ", ('Blocks A'!R252-'Pre-1.095 (Hard Copy)'!Q238))</f>
        <v> </v>
      </c>
      <c r="R238" s="1014" t="str">
        <f>IF(IFERROR('Blocks A'!S252-'Pre-1.095 (Hard Copy)'!R238, 0)=0, " ", ('Blocks A'!S252-'Pre-1.095 (Hard Copy)'!R238))</f>
        <v> </v>
      </c>
      <c r="S238" s="1014" t="str">
        <f>IF(IFERROR('Blocks A'!T252-'Pre-1.095 (Hard Copy)'!S238, 0)=0, " ", ('Blocks A'!T252-'Pre-1.095 (Hard Copy)'!S238))</f>
        <v> </v>
      </c>
      <c r="T238" s="1014" t="str">
        <f>IF(IFERROR('Blocks A'!M252-'Pre-1.095 (Hard Copy)'!T238, 0)=0, " ", ('Blocks A'!M252-'Pre-1.095 (Hard Copy)'!T238))</f>
        <v> </v>
      </c>
      <c r="U238" s="1014" t="str">
        <f>IF(IFERROR('Blocks A'!U252-'Pre-1.095 (Hard Copy)'!U238, 0)=0, " ", ('Blocks A'!U252-'Pre-1.095 (Hard Copy)'!U238))</f>
        <v> </v>
      </c>
      <c r="V238" s="1014" t="str">
        <f>IF(IFERROR('Blocks A'!V252-'Pre-1.095 (Hard Copy)'!V238, 0)=0, " ", ('Blocks A'!V252-'Pre-1.095 (Hard Copy)'!V238))</f>
        <v> </v>
      </c>
      <c r="W238" s="1014" t="str">
        <f>IF(IFERROR('Blocks A'!W252-'Pre-1.095 (Hard Copy)'!W238, 0)=0, " ", ('Blocks A'!W252-'Pre-1.095 (Hard Copy)'!W238))</f>
        <v> </v>
      </c>
      <c r="X238" s="1014" t="str">
        <f>IF(IFERROR('Blocks A'!X252-'Pre-1.095 (Hard Copy)'!X238, 0)=0, " ", ('Blocks A'!X252-'Pre-1.095 (Hard Copy)'!X238))</f>
        <v> </v>
      </c>
      <c r="Y238" s="1014" t="str">
        <f>IF(IFERROR('Blocks A'!AC252-'Pre-1.095 (Hard Copy)'!Y238, 0)=0, " ", ('Blocks A'!AC252-'Pre-1.095 (Hard Copy)'!Y238))</f>
        <v> </v>
      </c>
      <c r="Z238" s="1014" t="str">
        <f>IF(IFERROR('Blocks A'!Y252-'Pre-1.095 (Hard Copy)'!Z238, 0)=0, " ", ('Blocks A'!Y252-'Pre-1.095 (Hard Copy)'!Z238))</f>
        <v> </v>
      </c>
      <c r="AA238" s="1014" t="str">
        <f>IF(IFERROR('Blocks A'!Z252-'Pre-1.095 (Hard Copy)'!AA238, 0)=0, " ", ('Blocks A'!Z252-'Pre-1.095 (Hard Copy)'!AA238))</f>
        <v> </v>
      </c>
      <c r="AB238" s="1014" t="str">
        <f>IF(IFERROR('Blocks A'!AA252-'Pre-1.095 (Hard Copy)'!AB238, 0)=0, " ", ('Blocks A'!AA252-'Pre-1.095 (Hard Copy)'!AB238))</f>
        <v> </v>
      </c>
      <c r="AC238" s="1014" t="str">
        <f>IF(IFERROR('Blocks A'!AB252-'Pre-1.095 (Hard Copy)'!AC238, 0)=0, " ", ('Blocks A'!AB252-'Pre-1.095 (Hard Copy)'!AC238))</f>
        <v> </v>
      </c>
      <c r="AD238" s="1014" t="str">
        <f>IF(IFERROR('Blocks A'!AY252-'Pre-1.095 (Hard Copy)'!AD238, 0)=0, " ", ('Blocks A'!AY252-'Pre-1.095 (Hard Copy)'!AD238))</f>
        <v> </v>
      </c>
      <c r="AE238" s="1014" t="str">
        <f>IF(IFERROR('Blocks A'!AZ252-'Pre-1.095 (Hard Copy)'!AE238, 0)=0, " ", ('Blocks A'!AZ252-'Pre-1.095 (Hard Copy)'!AE238))</f>
        <v> </v>
      </c>
      <c r="AF238" s="1014" t="str">
        <f>IF(IFERROR('Blocks A'!BA252-'Pre-1.095 (Hard Copy)'!AF238, 0)=0, " ", ('Blocks A'!BA252-'Pre-1.095 (Hard Copy)'!AF238))</f>
        <v> </v>
      </c>
      <c r="AG238" s="1014" t="str">
        <f>IF(IFERROR('Blocks A'!BB252-'Pre-1.095 (Hard Copy)'!AG238, 0)=0, " ", ('Blocks A'!BB252-'Pre-1.095 (Hard Copy)'!AG238))</f>
        <v> </v>
      </c>
      <c r="AH238" s="1014" t="str">
        <f>IF(IFERROR('Blocks A'!BC252-'Pre-1.095 (Hard Copy)'!AH238, 0)=0, " ", ('Blocks A'!BC252-'Pre-1.095 (Hard Copy)'!AH238))</f>
        <v> </v>
      </c>
      <c r="AI238" s="1014" t="str">
        <f>IF(IFERROR('Blocks A'!BJ252-'Pre-1.095 (Hard Copy)'!AI238, 0)=0, " ", ('Blocks A'!BJ252-'Pre-1.095 (Hard Copy)'!AI238))</f>
        <v> </v>
      </c>
      <c r="AJ238" s="1014" t="str">
        <f>IF(IFERROR('Blocks A'!BD252-'Pre-1.095 (Hard Copy)'!AJ238, 0)=0, " ", ('Blocks A'!BD252-'Pre-1.095 (Hard Copy)'!AJ238))</f>
        <v> </v>
      </c>
      <c r="AK238" s="1014" t="str">
        <f>IF(IFERROR('Blocks A'!BE252-'Pre-1.095 (Hard Copy)'!AK238, 0)=0, " ", ('Blocks A'!BE252-'Pre-1.095 (Hard Copy)'!AK238))</f>
        <v> </v>
      </c>
      <c r="AL238" s="1014" t="str">
        <f>IF(IFERROR('Blocks A'!BF252-'Pre-1.095 (Hard Copy)'!AL238, 0)=0, " ", ('Blocks A'!BF252-'Pre-1.095 (Hard Copy)'!AL238))</f>
        <v> </v>
      </c>
      <c r="AM238" s="1014" t="str">
        <f>IF(IFERROR('Blocks A'!BG252-'Pre-1.095 (Hard Copy)'!AM238, 0)=0, " ", ('Blocks A'!BG252-'Pre-1.095 (Hard Copy)'!AM238))</f>
        <v> </v>
      </c>
      <c r="AN238" s="1014" t="str">
        <f>IF(IFERROR('Blocks A'!BH252-'Pre-1.095 (Hard Copy)'!AN238, 0)=0, " ", ('Blocks A'!BH252-'Pre-1.095 (Hard Copy)'!AN238))</f>
        <v> </v>
      </c>
      <c r="AO238" s="1014" t="str">
        <f>IF(IFERROR('Blocks A'!BI252-'Pre-1.095 (Hard Copy)'!AO238, 0)=0, " ", ('Blocks A'!BI252-'Pre-1.095 (Hard Copy)'!AO238))</f>
        <v> </v>
      </c>
      <c r="AP238" s="1014" t="str">
        <f>IF(IFERROR('Blocks A'!BK252-'Pre-1.095 (Hard Copy)'!AP238, 0)=0, " ", ('Blocks A'!BK252-'Pre-1.095 (Hard Copy)'!AP238))</f>
        <v> </v>
      </c>
      <c r="AQ238" s="1014" t="str">
        <f>IF(IFERROR('Blocks A'!BL252-'Pre-1.095 (Hard Copy)'!AQ238, 0)=0, " ", ('Blocks A'!BL252-'Pre-1.095 (Hard Copy)'!AQ238))</f>
        <v> </v>
      </c>
      <c r="AR238" s="1014" t="str">
        <f>IF(IFERROR('Blocks A'!BM252-'Pre-1.095 (Hard Copy)'!AR238, 0)=0, " ", ('Blocks A'!BM252-'Pre-1.095 (Hard Copy)'!AR238))</f>
        <v> </v>
      </c>
      <c r="AS238" s="1014" t="str">
        <f>IF(IFERROR('Blocks A'!BO252-'Pre-1.095 (Hard Copy)'!AS238, 0)=0, " ", ('Blocks A'!BO252-'Pre-1.095 (Hard Copy)'!AS238))</f>
        <v> </v>
      </c>
      <c r="AT238" s="1014" t="str">
        <f>IF(IFERROR('Blocks A'!BP252-'Pre-1.095 (Hard Copy)'!AT238, 0)=0, " ", ('Blocks A'!BP252-'Pre-1.095 (Hard Copy)'!AT238))</f>
        <v> </v>
      </c>
      <c r="AU238" s="1014" t="str">
        <f>IF(IFERROR('Blocks A'!BQ252-'Pre-1.095 (Hard Copy)'!AU238, 0)=0, " ", ('Blocks A'!BQ252-'Pre-1.095 (Hard Copy)'!AU238))</f>
        <v> </v>
      </c>
      <c r="AV238" s="1014" t="str">
        <f>IF(IFERROR('Blocks A'!BR252-'Pre-1.095 (Hard Copy)'!AV238, 0)=0, " ", ('Blocks A'!BR252-'Pre-1.095 (Hard Copy)'!AV238))</f>
        <v> </v>
      </c>
      <c r="AW238" s="1014" t="str">
        <f>IF(IFERROR('Blocks A'!BS252-'Pre-1.095 (Hard Copy)'!AW238, 0)=0, " ", ('Blocks A'!BS252-'Pre-1.095 (Hard Copy)'!AW238))</f>
        <v> </v>
      </c>
      <c r="AX238" s="1014" t="str">
        <f>IF(IFERROR('Blocks A'!BT252-'Pre-1.095 (Hard Copy)'!AX238, 0)=0, " ", ('Blocks A'!BT252-'Pre-1.095 (Hard Copy)'!AX238))</f>
        <v> </v>
      </c>
      <c r="AY238" s="1014" t="str">
        <f>IF(IFERROR('Blocks A'!BU252-'Pre-1.095 (Hard Copy)'!AY238, 0)=0, " ", ('Blocks A'!BU252-'Pre-1.095 (Hard Copy)'!AY238))</f>
        <v> </v>
      </c>
      <c r="AZ238" s="1014" t="str">
        <f>IF(IFERROR('Blocks A'!BW252-'Pre-1.095 (Hard Copy)'!AZ238, 0)=0, " ", ('Blocks A'!BW252-'Pre-1.095 (Hard Copy)'!AZ238))</f>
        <v> </v>
      </c>
      <c r="BA238" s="1014" t="str">
        <f>IF(IFERROR('Blocks A'!BX252-'Pre-1.095 (Hard Copy)'!BA238, 0)=0, " ", ('Blocks A'!BX252-'Pre-1.095 (Hard Copy)'!BA238))</f>
        <v> </v>
      </c>
      <c r="BB238" s="1014" t="str">
        <f>IF(IFERROR('Blocks A'!BY252-'Pre-1.095 (Hard Copy)'!BB238, 0)=0, " ", ('Blocks A'!BY252-'Pre-1.095 (Hard Copy)'!BB238))</f>
        <v> </v>
      </c>
      <c r="BC238" s="1015" t="str">
        <f>IF(IFERROR('Blocks A'!BZ252-'Pre-1.095 (Hard Copy)'!BC238, 0)=0, " ", ('Blocks A'!BZ252-'Pre-1.095 (Hard Copy)'!BC238))</f>
        <v> </v>
      </c>
      <c r="BD238" s="1014" t="str">
        <f>IF(IFERROR('Blocks A'!BV252-'Pre-1.095 (Hard Copy)'!BD238, 0)=0, " ", ('Blocks A'!BV252-'Pre-1.095 (Hard Copy)'!BD238))</f>
        <v> </v>
      </c>
      <c r="BE238" s="1014" t="str">
        <f>IF(IFERROR('Blocks A'!CB252-'Pre-1.095 (Hard Copy)'!BE238, 0)=0, " ", ('Blocks A'!CB252-'Pre-1.095 (Hard Copy)'!BE238))</f>
        <v> </v>
      </c>
      <c r="BF238" s="1014" t="str">
        <f>IF(IFERROR('Blocks A'!CC252-'Pre-1.095 (Hard Copy)'!BF238, 0)=0, " ", ('Blocks A'!CC252-'Pre-1.095 (Hard Copy)'!BF238))</f>
        <v>-0</v>
      </c>
      <c r="BG238" s="1016" t="str">
        <f>IF(IFERROR('Blocks A'!CD252-'Pre-1.095 (Hard Copy)'!BG238, 0)=0, " ", ('Blocks A'!CD252-'Pre-1.095 (Hard Copy)'!BG238))</f>
        <v>-0.0000</v>
      </c>
      <c r="BH238" s="1014" t="str">
        <f>IF(IFERROR('Blocks A'!CE252-'Pre-1.095 (Hard Copy)'!BH238, 0)=0, " ", ('Blocks A'!CE252-'Pre-1.095 (Hard Copy)'!BH238))</f>
        <v> </v>
      </c>
      <c r="BI238" s="1014" t="str">
        <f>IF(IFERROR('Blocks A'!CZ252-'Pre-1.095 (Hard Copy)'!BI238, 0)=0, " ", ('Blocks A'!CZ252-'Pre-1.095 (Hard Copy)'!BI238))</f>
        <v>-1</v>
      </c>
      <c r="BJ238" s="1014" t="str">
        <f>IF(IFERROR('Blocks A'!DA252-'Pre-1.095 (Hard Copy)'!BJ238, 0)=0, " ", ('Blocks A'!DA252-'Pre-1.095 (Hard Copy)'!BJ238))</f>
        <v> </v>
      </c>
      <c r="BK238" s="1014" t="str">
        <f>IF(IFERROR('Blocks A'!DB252-'Pre-1.095 (Hard Copy)'!BK238, 0)=0, " ", ('Blocks A'!DB252-'Pre-1.095 (Hard Copy)'!BK238))</f>
        <v> </v>
      </c>
      <c r="BL238" s="1014" t="str">
        <f>IF(IFERROR('Blocks A'!DC252-'Pre-1.095 (Hard Copy)'!BL238, 0)=0, " ", ('Blocks A'!DC252-'Pre-1.095 (Hard Copy)'!BL238))</f>
        <v> </v>
      </c>
      <c r="BM238" s="1014" t="str">
        <f>IF(IFERROR('Blocks A'!DD252-'Pre-1.095 (Hard Copy)'!BM238, 0)=0, " ", ('Blocks A'!DD252-'Pre-1.095 (Hard Copy)'!BM238))</f>
        <v> </v>
      </c>
      <c r="BN238" s="1014" t="str">
        <f>IF(IFERROR('Blocks A'!DE252-'Pre-1.095 (Hard Copy)'!BN238, 0)=0, " ", ('Blocks A'!DE252-'Pre-1.095 (Hard Copy)'!BN238))</f>
        <v> </v>
      </c>
      <c r="BO238" s="1014" t="str">
        <f>IF(IFERROR('Blocks A'!DF252-'Pre-1.095 (Hard Copy)'!BO238, 0)=0, " ", ('Blocks A'!DF252-'Pre-1.095 (Hard Copy)'!BO238))</f>
        <v> </v>
      </c>
      <c r="BP238" s="1014" t="str">
        <f>IF(IFERROR('Blocks A'!DG252-'Pre-1.095 (Hard Copy)'!BP238, 0)=0, " ", ('Blocks A'!DG252-'Pre-1.095 (Hard Copy)'!BP238))</f>
        <v> </v>
      </c>
      <c r="BQ238" s="1014" t="str">
        <f>IF(IFERROR('Blocks A'!DH252-'Pre-1.095 (Hard Copy)'!BQ238, 0)=0, " ", ('Blocks A'!DH252-'Pre-1.095 (Hard Copy)'!BQ238))</f>
        <v> </v>
      </c>
      <c r="BR238" s="1014" t="str">
        <f>IF(IFERROR('Blocks A'!DI252-'Pre-1.095 (Hard Copy)'!BR238, 0)=0, " ", ('Blocks A'!DI252-'Pre-1.095 (Hard Copy)'!BR238))</f>
        <v> </v>
      </c>
      <c r="BS238" s="1014" t="str">
        <f>IF(IFERROR('Blocks A'!DJ252-'Pre-1.095 (Hard Copy)'!BS238, 0)=0, " ", ('Blocks A'!DJ252-'Pre-1.095 (Hard Copy)'!BS238))</f>
        <v>-2</v>
      </c>
      <c r="BT238" s="1014" t="str">
        <f>IF(IFERROR('Blocks A'!DK252-'Pre-1.095 (Hard Copy)'!BT238, 0)=0, " ", ('Blocks A'!DK252-'Pre-1.095 (Hard Copy)'!BT238))</f>
        <v> </v>
      </c>
      <c r="BU238" s="1014" t="str">
        <f>IF(IFERROR('Blocks A'!DL252-'Pre-1.095 (Hard Copy)'!BU238, 0)=0, " ", ('Blocks A'!DL252-'Pre-1.095 (Hard Copy)'!BU238))</f>
        <v> </v>
      </c>
      <c r="BV238" s="1014" t="str">
        <f>IF(IFERROR('Blocks A'!DM252-'Pre-1.095 (Hard Copy)'!BV238, 0)=0, " ", ('Blocks A'!DM252-'Pre-1.095 (Hard Copy)'!BV238))</f>
        <v> </v>
      </c>
      <c r="BW238" s="1014" t="str">
        <f>IF(IFERROR('Blocks A'!DN252-'Pre-1.095 (Hard Copy)'!BW238, 0)=0, " ", ('Blocks A'!DN252-'Pre-1.095 (Hard Copy)'!BW238))</f>
        <v> </v>
      </c>
      <c r="BX238" s="1014" t="str">
        <f>IF(IFERROR('Blocks A'!DO252-'Pre-1.095 (Hard Copy)'!BX238, 0)=0, " ", ('Blocks A'!DO252-'Pre-1.095 (Hard Copy)'!BX238))</f>
        <v> </v>
      </c>
      <c r="BY238" s="1014" t="str">
        <f>IF(IFERROR('Blocks A'!DP252-'Pre-1.095 (Hard Copy)'!BY238, 0)=0, " ", ('Blocks A'!DP252-'Pre-1.095 (Hard Copy)'!BY238))</f>
        <v> </v>
      </c>
      <c r="BZ238" s="1014" t="str">
        <f>IF(IFERROR('Blocks A'!DQ252-'Pre-1.095 (Hard Copy)'!BZ238, 0)=0, " ", ('Blocks A'!DQ252-'Pre-1.095 (Hard Copy)'!BZ238))</f>
        <v> </v>
      </c>
      <c r="CA238" s="1014" t="str">
        <f>IF(IFERROR('Blocks A'!DR252-'Pre-1.095 (Hard Copy)'!CA238, 0)=0, " ", ('Blocks A'!DR252-'Pre-1.095 (Hard Copy)'!CA238))</f>
        <v> </v>
      </c>
      <c r="CB238" s="1014" t="str">
        <f>IF(IFERROR('Blocks A'!DS252-'Pre-1.095 (Hard Copy)'!CB238, 0)=0, " ", ('Blocks A'!DS252-'Pre-1.095 (Hard Copy)'!CB238))</f>
        <v> </v>
      </c>
      <c r="CC238" s="1014" t="str">
        <f>IF(IFERROR('Blocks A'!DT252-'Pre-1.095 (Hard Copy)'!CC238, 0)=0, " ", ('Blocks A'!DT252-'Pre-1.095 (Hard Copy)'!CC238))</f>
        <v>-1</v>
      </c>
      <c r="CD238" s="1014" t="str">
        <f>IF(IFERROR('Blocks A'!DU252-'Pre-1.095 (Hard Copy)'!CD238, 0)=0, " ", ('Blocks A'!DU252-'Pre-1.095 (Hard Copy)'!CD238))</f>
        <v>-2</v>
      </c>
      <c r="CE238" s="1014" t="str">
        <f>IF(IFERROR('Blocks A'!DX252-'Pre-1.095 (Hard Copy)'!CE238, 0)=0, " ", ('Blocks A'!DX252-'Pre-1.095 (Hard Copy)'!CE238))</f>
        <v>-0</v>
      </c>
      <c r="CF238" s="1014" t="str">
        <f>IF(IFERROR('Blocks A'!DY252-'Pre-1.095 (Hard Copy)'!CF238, 0)=0, " ", ('Blocks A'!DY252-'Pre-1.095 (Hard Copy)'!CF238))</f>
        <v>-11</v>
      </c>
      <c r="CG238" s="1016" t="str">
        <f>IF(IFERROR('Blocks A'!DZ252-'Pre-1.095 (Hard Copy)'!CG238, 0)=0, " ", ('Blocks A'!DZ252-'Pre-1.095 (Hard Copy)'!CG238))</f>
        <v>-0.0000</v>
      </c>
      <c r="CH238" s="1015" t="str">
        <f>IF(IFERROR('Blocks A'!DV252-'Pre-1.095 (Hard Copy)'!CH238, 0)=0, " ", ('Blocks A'!DV252-'Pre-1.095 (Hard Copy)'!CH238))</f>
        <v>-0.1</v>
      </c>
      <c r="CI238" s="1015" t="str">
        <f>IF(IFERROR('Blocks A'!DW252-'Pre-1.095 (Hard Copy)'!CI238, 0)=0, " ", ('Blocks A'!DW252-'Pre-1.095 (Hard Copy)'!CI238))</f>
        <v>-0.7</v>
      </c>
      <c r="CJ238" s="1014" t="str">
        <f>IF(IFERROR('Blocks A'!EA252-'Pre-1.095 (Hard Copy)'!CJ238, 0)=0, " ", ('Blocks A'!EA252-'Pre-1.095 (Hard Copy)'!CJ238))</f>
        <v>-0</v>
      </c>
      <c r="CK238" s="1017" t="str">
        <f>IF(IFERROR('Blocks A'!EB252-'Pre-1.095 (Hard Copy)'!CK238, 0)=0, " ", ('Blocks A'!EB252-'Pre-1.095 (Hard Copy)'!CK238))</f>
        <v>-0.00</v>
      </c>
      <c r="CL238" s="1017" t="str">
        <f>IF(IFERROR('Blocks A'!EC252-'Pre-1.095 (Hard Copy)'!CL238, 0)=0, " ", ('Blocks A'!EC252-'Pre-1.095 (Hard Copy)'!CL238))</f>
        <v>-0.00</v>
      </c>
      <c r="CM238" s="1017" t="str">
        <f>IF(IFERROR('Blocks A'!EH252-'Pre-1.095 (Hard Copy)'!CM238, 0)=0, " ", ('Blocks A'!EH252-'Pre-1.095 (Hard Copy)'!CM238))</f>
        <v>-0.00</v>
      </c>
      <c r="CN238" s="1014" t="str">
        <f>IF(IFERROR('Blocks A'!ED252-'Pre-1.095 (Hard Copy)'!CN238, 0)=0, " ", ('Blocks A'!ED252-'Pre-1.095 (Hard Copy)'!CN238))</f>
        <v>-11</v>
      </c>
      <c r="CO238" s="1017" t="str">
        <f>IF(IFERROR('Blocks A'!EE252-'Pre-1.095 (Hard Copy)'!CO238, 0)=0, " ", ('Blocks A'!EE252-'Pre-1.095 (Hard Copy)'!CO238))</f>
        <v>-0.01</v>
      </c>
      <c r="CP238" s="1017" t="str">
        <f>IF(IFERROR('Blocks A'!EF252-'Pre-1.095 (Hard Copy)'!CP238, 0)=0, " ", ('Blocks A'!EF252-'Pre-1.095 (Hard Copy)'!CP238))</f>
        <v>-0.00</v>
      </c>
      <c r="CQ238" s="1016" t="str">
        <f>IF(IFERROR('Blocks A'!EG252-'Pre-1.095 (Hard Copy)'!CQ238, 0)=0, " ", ('Blocks A'!EG252-'Pre-1.095 (Hard Copy)'!CQ238))</f>
        <v>-0.0000</v>
      </c>
      <c r="CR238" s="1018" t="s">
        <v>12</v>
      </c>
    </row>
    <row r="239">
      <c r="B239" s="1013" t="s">
        <v>1094</v>
      </c>
      <c r="C239" s="969" t="s">
        <v>885</v>
      </c>
      <c r="D239" s="969">
        <v>1.0</v>
      </c>
      <c r="E239" s="969">
        <v>1.0</v>
      </c>
      <c r="F239" s="969">
        <v>1.0</v>
      </c>
      <c r="G239" s="1014" t="str">
        <f>IF(IFERROR('Blocks A'!G253-'Pre-1.095 (Hard Copy)'!G239, 0)=0, " ", ('Blocks A'!G253-'Pre-1.095 (Hard Copy)'!G239))</f>
        <v> </v>
      </c>
      <c r="H239" s="1014" t="str">
        <f>IF(IFERROR('Blocks A'!H253-'Pre-1.095 (Hard Copy)'!H239, 0)=0, " ", ('Blocks A'!H253-'Pre-1.095 (Hard Copy)'!H239))</f>
        <v> </v>
      </c>
      <c r="I239" s="1014" t="str">
        <f>IF(IFERROR('Blocks A'!I253-'Pre-1.095 (Hard Copy)'!I239, 0)=0, " ", ('Blocks A'!I253-'Pre-1.095 (Hard Copy)'!I239))</f>
        <v> </v>
      </c>
      <c r="J239" s="1014" t="str">
        <f>IF(IFERROR('Blocks A'!J253-'Pre-1.095 (Hard Copy)'!J239, 0)=0, " ", ('Blocks A'!J253-'Pre-1.095 (Hard Copy)'!J239))</f>
        <v> </v>
      </c>
      <c r="K239" s="1014" t="str">
        <f>IF(IFERROR('Blocks A'!K253-'Pre-1.095 (Hard Copy)'!K239, 0)=0, " ", ('Blocks A'!K253-'Pre-1.095 (Hard Copy)'!K239))</f>
        <v> </v>
      </c>
      <c r="L239" s="1014" t="str">
        <f>IF(IFERROR('Blocks A'!L253-'Pre-1.095 (Hard Copy)'!L239, 0)=0, " ", ('Blocks A'!L253-'Pre-1.095 (Hard Copy)'!L239))</f>
        <v> </v>
      </c>
      <c r="M239" s="1014" t="str">
        <f>IF(IFERROR('Blocks A'!N253-'Pre-1.095 (Hard Copy)'!M239, 0)=0, " ", ('Blocks A'!N253-'Pre-1.095 (Hard Copy)'!M239))</f>
        <v> </v>
      </c>
      <c r="N239" s="1014" t="str">
        <f>IF(IFERROR('Blocks A'!O253-'Pre-1.095 (Hard Copy)'!N239, 0)=0, " ", ('Blocks A'!O253-'Pre-1.095 (Hard Copy)'!N239))</f>
        <v> </v>
      </c>
      <c r="O239" s="1014" t="str">
        <f>IF(IFERROR('Blocks A'!P253-'Pre-1.095 (Hard Copy)'!O239, 0)=0, " ", ('Blocks A'!P253-'Pre-1.095 (Hard Copy)'!O239))</f>
        <v> </v>
      </c>
      <c r="P239" s="1014" t="str">
        <f>IF(IFERROR('Blocks A'!Q253-'Pre-1.095 (Hard Copy)'!P239, 0)=0, " ", ('Blocks A'!Q253-'Pre-1.095 (Hard Copy)'!P239))</f>
        <v> </v>
      </c>
      <c r="Q239" s="1014" t="str">
        <f>IF(IFERROR('Blocks A'!R253-'Pre-1.095 (Hard Copy)'!Q239, 0)=0, " ", ('Blocks A'!R253-'Pre-1.095 (Hard Copy)'!Q239))</f>
        <v> </v>
      </c>
      <c r="R239" s="1014" t="str">
        <f>IF(IFERROR('Blocks A'!S253-'Pre-1.095 (Hard Copy)'!R239, 0)=0, " ", ('Blocks A'!S253-'Pre-1.095 (Hard Copy)'!R239))</f>
        <v> </v>
      </c>
      <c r="S239" s="1014" t="str">
        <f>IF(IFERROR('Blocks A'!T253-'Pre-1.095 (Hard Copy)'!S239, 0)=0, " ", ('Blocks A'!T253-'Pre-1.095 (Hard Copy)'!S239))</f>
        <v> </v>
      </c>
      <c r="T239" s="1014" t="str">
        <f>IF(IFERROR('Blocks A'!M253-'Pre-1.095 (Hard Copy)'!T239, 0)=0, " ", ('Blocks A'!M253-'Pre-1.095 (Hard Copy)'!T239))</f>
        <v> </v>
      </c>
      <c r="U239" s="1014" t="str">
        <f>IF(IFERROR('Blocks A'!U253-'Pre-1.095 (Hard Copy)'!U239, 0)=0, " ", ('Blocks A'!U253-'Pre-1.095 (Hard Copy)'!U239))</f>
        <v> </v>
      </c>
      <c r="V239" s="1014" t="str">
        <f>IF(IFERROR('Blocks A'!V253-'Pre-1.095 (Hard Copy)'!V239, 0)=0, " ", ('Blocks A'!V253-'Pre-1.095 (Hard Copy)'!V239))</f>
        <v> </v>
      </c>
      <c r="W239" s="1014" t="str">
        <f>IF(IFERROR('Blocks A'!W253-'Pre-1.095 (Hard Copy)'!W239, 0)=0, " ", ('Blocks A'!W253-'Pre-1.095 (Hard Copy)'!W239))</f>
        <v> </v>
      </c>
      <c r="X239" s="1014" t="str">
        <f>IF(IFERROR('Blocks A'!X253-'Pre-1.095 (Hard Copy)'!X239, 0)=0, " ", ('Blocks A'!X253-'Pre-1.095 (Hard Copy)'!X239))</f>
        <v> </v>
      </c>
      <c r="Y239" s="1014" t="str">
        <f>IF(IFERROR('Blocks A'!AC253-'Pre-1.095 (Hard Copy)'!Y239, 0)=0, " ", ('Blocks A'!AC253-'Pre-1.095 (Hard Copy)'!Y239))</f>
        <v> </v>
      </c>
      <c r="Z239" s="1014" t="str">
        <f>IF(IFERROR('Blocks A'!Y253-'Pre-1.095 (Hard Copy)'!Z239, 0)=0, " ", ('Blocks A'!Y253-'Pre-1.095 (Hard Copy)'!Z239))</f>
        <v> </v>
      </c>
      <c r="AA239" s="1014" t="str">
        <f>IF(IFERROR('Blocks A'!Z253-'Pre-1.095 (Hard Copy)'!AA239, 0)=0, " ", ('Blocks A'!Z253-'Pre-1.095 (Hard Copy)'!AA239))</f>
        <v> </v>
      </c>
      <c r="AB239" s="1014" t="str">
        <f>IF(IFERROR('Blocks A'!AA253-'Pre-1.095 (Hard Copy)'!AB239, 0)=0, " ", ('Blocks A'!AA253-'Pre-1.095 (Hard Copy)'!AB239))</f>
        <v> </v>
      </c>
      <c r="AC239" s="1014" t="str">
        <f>IF(IFERROR('Blocks A'!AB253-'Pre-1.095 (Hard Copy)'!AC239, 0)=0, " ", ('Blocks A'!AB253-'Pre-1.095 (Hard Copy)'!AC239))</f>
        <v> </v>
      </c>
      <c r="AD239" s="1014" t="str">
        <f>IF(IFERROR('Blocks A'!AY253-'Pre-1.095 (Hard Copy)'!AD239, 0)=0, " ", ('Blocks A'!AY253-'Pre-1.095 (Hard Copy)'!AD239))</f>
        <v> </v>
      </c>
      <c r="AE239" s="1014" t="str">
        <f>IF(IFERROR('Blocks A'!AZ253-'Pre-1.095 (Hard Copy)'!AE239, 0)=0, " ", ('Blocks A'!AZ253-'Pre-1.095 (Hard Copy)'!AE239))</f>
        <v> </v>
      </c>
      <c r="AF239" s="1014" t="str">
        <f>IF(IFERROR('Blocks A'!BA253-'Pre-1.095 (Hard Copy)'!AF239, 0)=0, " ", ('Blocks A'!BA253-'Pre-1.095 (Hard Copy)'!AF239))</f>
        <v> </v>
      </c>
      <c r="AG239" s="1014" t="str">
        <f>IF(IFERROR('Blocks A'!BB253-'Pre-1.095 (Hard Copy)'!AG239, 0)=0, " ", ('Blocks A'!BB253-'Pre-1.095 (Hard Copy)'!AG239))</f>
        <v> </v>
      </c>
      <c r="AH239" s="1014" t="str">
        <f>IF(IFERROR('Blocks A'!BC253-'Pre-1.095 (Hard Copy)'!AH239, 0)=0, " ", ('Blocks A'!BC253-'Pre-1.095 (Hard Copy)'!AH239))</f>
        <v> </v>
      </c>
      <c r="AI239" s="1014" t="str">
        <f>IF(IFERROR('Blocks A'!BJ253-'Pre-1.095 (Hard Copy)'!AI239, 0)=0, " ", ('Blocks A'!BJ253-'Pre-1.095 (Hard Copy)'!AI239))</f>
        <v> </v>
      </c>
      <c r="AJ239" s="1014" t="str">
        <f>IF(IFERROR('Blocks A'!BD253-'Pre-1.095 (Hard Copy)'!AJ239, 0)=0, " ", ('Blocks A'!BD253-'Pre-1.095 (Hard Copy)'!AJ239))</f>
        <v> </v>
      </c>
      <c r="AK239" s="1014" t="str">
        <f>IF(IFERROR('Blocks A'!BE253-'Pre-1.095 (Hard Copy)'!AK239, 0)=0, " ", ('Blocks A'!BE253-'Pre-1.095 (Hard Copy)'!AK239))</f>
        <v> </v>
      </c>
      <c r="AL239" s="1014" t="str">
        <f>IF(IFERROR('Blocks A'!BF253-'Pre-1.095 (Hard Copy)'!AL239, 0)=0, " ", ('Blocks A'!BF253-'Pre-1.095 (Hard Copy)'!AL239))</f>
        <v> </v>
      </c>
      <c r="AM239" s="1014" t="str">
        <f>IF(IFERROR('Blocks A'!BG253-'Pre-1.095 (Hard Copy)'!AM239, 0)=0, " ", ('Blocks A'!BG253-'Pre-1.095 (Hard Copy)'!AM239))</f>
        <v> </v>
      </c>
      <c r="AN239" s="1014" t="str">
        <f>IF(IFERROR('Blocks A'!BH253-'Pre-1.095 (Hard Copy)'!AN239, 0)=0, " ", ('Blocks A'!BH253-'Pre-1.095 (Hard Copy)'!AN239))</f>
        <v> </v>
      </c>
      <c r="AO239" s="1014" t="str">
        <f>IF(IFERROR('Blocks A'!BI253-'Pre-1.095 (Hard Copy)'!AO239, 0)=0, " ", ('Blocks A'!BI253-'Pre-1.095 (Hard Copy)'!AO239))</f>
        <v> </v>
      </c>
      <c r="AP239" s="1014" t="str">
        <f>IF(IFERROR('Blocks A'!BK253-'Pre-1.095 (Hard Copy)'!AP239, 0)=0, " ", ('Blocks A'!BK253-'Pre-1.095 (Hard Copy)'!AP239))</f>
        <v> </v>
      </c>
      <c r="AQ239" s="1014" t="str">
        <f>IF(IFERROR('Blocks A'!BL253-'Pre-1.095 (Hard Copy)'!AQ239, 0)=0, " ", ('Blocks A'!BL253-'Pre-1.095 (Hard Copy)'!AQ239))</f>
        <v> </v>
      </c>
      <c r="AR239" s="1014" t="str">
        <f>IF(IFERROR('Blocks A'!BM253-'Pre-1.095 (Hard Copy)'!AR239, 0)=0, " ", ('Blocks A'!BM253-'Pre-1.095 (Hard Copy)'!AR239))</f>
        <v> </v>
      </c>
      <c r="AS239" s="1014" t="str">
        <f>IF(IFERROR('Blocks A'!BO253-'Pre-1.095 (Hard Copy)'!AS239, 0)=0, " ", ('Blocks A'!BO253-'Pre-1.095 (Hard Copy)'!AS239))</f>
        <v> </v>
      </c>
      <c r="AT239" s="1014" t="str">
        <f>IF(IFERROR('Blocks A'!BP253-'Pre-1.095 (Hard Copy)'!AT239, 0)=0, " ", ('Blocks A'!BP253-'Pre-1.095 (Hard Copy)'!AT239))</f>
        <v> </v>
      </c>
      <c r="AU239" s="1014" t="str">
        <f>IF(IFERROR('Blocks A'!BQ253-'Pre-1.095 (Hard Copy)'!AU239, 0)=0, " ", ('Blocks A'!BQ253-'Pre-1.095 (Hard Copy)'!AU239))</f>
        <v> </v>
      </c>
      <c r="AV239" s="1014" t="str">
        <f>IF(IFERROR('Blocks A'!BR253-'Pre-1.095 (Hard Copy)'!AV239, 0)=0, " ", ('Blocks A'!BR253-'Pre-1.095 (Hard Copy)'!AV239))</f>
        <v> </v>
      </c>
      <c r="AW239" s="1014" t="str">
        <f>IF(IFERROR('Blocks A'!BS253-'Pre-1.095 (Hard Copy)'!AW239, 0)=0, " ", ('Blocks A'!BS253-'Pre-1.095 (Hard Copy)'!AW239))</f>
        <v> </v>
      </c>
      <c r="AX239" s="1014" t="str">
        <f>IF(IFERROR('Blocks A'!BT253-'Pre-1.095 (Hard Copy)'!AX239, 0)=0, " ", ('Blocks A'!BT253-'Pre-1.095 (Hard Copy)'!AX239))</f>
        <v> </v>
      </c>
      <c r="AY239" s="1014" t="str">
        <f>IF(IFERROR('Blocks A'!BU253-'Pre-1.095 (Hard Copy)'!AY239, 0)=0, " ", ('Blocks A'!BU253-'Pre-1.095 (Hard Copy)'!AY239))</f>
        <v> </v>
      </c>
      <c r="AZ239" s="1014" t="str">
        <f>IF(IFERROR('Blocks A'!BW253-'Pre-1.095 (Hard Copy)'!AZ239, 0)=0, " ", ('Blocks A'!BW253-'Pre-1.095 (Hard Copy)'!AZ239))</f>
        <v> </v>
      </c>
      <c r="BA239" s="1014" t="str">
        <f>IF(IFERROR('Blocks A'!BX253-'Pre-1.095 (Hard Copy)'!BA239, 0)=0, " ", ('Blocks A'!BX253-'Pre-1.095 (Hard Copy)'!BA239))</f>
        <v> </v>
      </c>
      <c r="BB239" s="1014" t="str">
        <f>IF(IFERROR('Blocks A'!BY253-'Pre-1.095 (Hard Copy)'!BB239, 0)=0, " ", ('Blocks A'!BY253-'Pre-1.095 (Hard Copy)'!BB239))</f>
        <v> </v>
      </c>
      <c r="BC239" s="1015" t="str">
        <f>IF(IFERROR('Blocks A'!BZ253-'Pre-1.095 (Hard Copy)'!BC239, 0)=0, " ", ('Blocks A'!BZ253-'Pre-1.095 (Hard Copy)'!BC239))</f>
        <v> </v>
      </c>
      <c r="BD239" s="1014" t="str">
        <f>IF(IFERROR('Blocks A'!BV253-'Pre-1.095 (Hard Copy)'!BD239, 0)=0, " ", ('Blocks A'!BV253-'Pre-1.095 (Hard Copy)'!BD239))</f>
        <v> </v>
      </c>
      <c r="BE239" s="1014" t="str">
        <f>IF(IFERROR('Blocks A'!CB253-'Pre-1.095 (Hard Copy)'!BE239, 0)=0, " ", ('Blocks A'!CB253-'Pre-1.095 (Hard Copy)'!BE239))</f>
        <v> </v>
      </c>
      <c r="BF239" s="1014" t="str">
        <f>IF(IFERROR('Blocks A'!CC253-'Pre-1.095 (Hard Copy)'!BF239, 0)=0, " ", ('Blocks A'!CC253-'Pre-1.095 (Hard Copy)'!BF239))</f>
        <v>-0</v>
      </c>
      <c r="BG239" s="1016" t="str">
        <f>IF(IFERROR('Blocks A'!CD253-'Pre-1.095 (Hard Copy)'!BG239, 0)=0, " ", ('Blocks A'!CD253-'Pre-1.095 (Hard Copy)'!BG239))</f>
        <v>-0.0000</v>
      </c>
      <c r="BH239" s="1014" t="str">
        <f>IF(IFERROR('Blocks A'!CE253-'Pre-1.095 (Hard Copy)'!BH239, 0)=0, " ", ('Blocks A'!CE253-'Pre-1.095 (Hard Copy)'!BH239))</f>
        <v> </v>
      </c>
      <c r="BI239" s="1014" t="str">
        <f>IF(IFERROR('Blocks A'!CZ253-'Pre-1.095 (Hard Copy)'!BI239, 0)=0, " ", ('Blocks A'!CZ253-'Pre-1.095 (Hard Copy)'!BI239))</f>
        <v>-1</v>
      </c>
      <c r="BJ239" s="1014" t="str">
        <f>IF(IFERROR('Blocks A'!DA253-'Pre-1.095 (Hard Copy)'!BJ239, 0)=0, " ", ('Blocks A'!DA253-'Pre-1.095 (Hard Copy)'!BJ239))</f>
        <v> </v>
      </c>
      <c r="BK239" s="1014" t="str">
        <f>IF(IFERROR('Blocks A'!DB253-'Pre-1.095 (Hard Copy)'!BK239, 0)=0, " ", ('Blocks A'!DB253-'Pre-1.095 (Hard Copy)'!BK239))</f>
        <v> </v>
      </c>
      <c r="BL239" s="1014" t="str">
        <f>IF(IFERROR('Blocks A'!DC253-'Pre-1.095 (Hard Copy)'!BL239, 0)=0, " ", ('Blocks A'!DC253-'Pre-1.095 (Hard Copy)'!BL239))</f>
        <v> </v>
      </c>
      <c r="BM239" s="1014" t="str">
        <f>IF(IFERROR('Blocks A'!DD253-'Pre-1.095 (Hard Copy)'!BM239, 0)=0, " ", ('Blocks A'!DD253-'Pre-1.095 (Hard Copy)'!BM239))</f>
        <v> </v>
      </c>
      <c r="BN239" s="1014" t="str">
        <f>IF(IFERROR('Blocks A'!DE253-'Pre-1.095 (Hard Copy)'!BN239, 0)=0, " ", ('Blocks A'!DE253-'Pre-1.095 (Hard Copy)'!BN239))</f>
        <v> </v>
      </c>
      <c r="BO239" s="1014" t="str">
        <f>IF(IFERROR('Blocks A'!DF253-'Pre-1.095 (Hard Copy)'!BO239, 0)=0, " ", ('Blocks A'!DF253-'Pre-1.095 (Hard Copy)'!BO239))</f>
        <v> </v>
      </c>
      <c r="BP239" s="1014" t="str">
        <f>IF(IFERROR('Blocks A'!DG253-'Pre-1.095 (Hard Copy)'!BP239, 0)=0, " ", ('Blocks A'!DG253-'Pre-1.095 (Hard Copy)'!BP239))</f>
        <v> </v>
      </c>
      <c r="BQ239" s="1014" t="str">
        <f>IF(IFERROR('Blocks A'!DH253-'Pre-1.095 (Hard Copy)'!BQ239, 0)=0, " ", ('Blocks A'!DH253-'Pre-1.095 (Hard Copy)'!BQ239))</f>
        <v> </v>
      </c>
      <c r="BR239" s="1014" t="str">
        <f>IF(IFERROR('Blocks A'!DI253-'Pre-1.095 (Hard Copy)'!BR239, 0)=0, " ", ('Blocks A'!DI253-'Pre-1.095 (Hard Copy)'!BR239))</f>
        <v> </v>
      </c>
      <c r="BS239" s="1014" t="str">
        <f>IF(IFERROR('Blocks A'!DJ253-'Pre-1.095 (Hard Copy)'!BS239, 0)=0, " ", ('Blocks A'!DJ253-'Pre-1.095 (Hard Copy)'!BS239))</f>
        <v>-2</v>
      </c>
      <c r="BT239" s="1014" t="str">
        <f>IF(IFERROR('Blocks A'!DK253-'Pre-1.095 (Hard Copy)'!BT239, 0)=0, " ", ('Blocks A'!DK253-'Pre-1.095 (Hard Copy)'!BT239))</f>
        <v> </v>
      </c>
      <c r="BU239" s="1014" t="str">
        <f>IF(IFERROR('Blocks A'!DL253-'Pre-1.095 (Hard Copy)'!BU239, 0)=0, " ", ('Blocks A'!DL253-'Pre-1.095 (Hard Copy)'!BU239))</f>
        <v> </v>
      </c>
      <c r="BV239" s="1014" t="str">
        <f>IF(IFERROR('Blocks A'!DM253-'Pre-1.095 (Hard Copy)'!BV239, 0)=0, " ", ('Blocks A'!DM253-'Pre-1.095 (Hard Copy)'!BV239))</f>
        <v> </v>
      </c>
      <c r="BW239" s="1014" t="str">
        <f>IF(IFERROR('Blocks A'!DN253-'Pre-1.095 (Hard Copy)'!BW239, 0)=0, " ", ('Blocks A'!DN253-'Pre-1.095 (Hard Copy)'!BW239))</f>
        <v> </v>
      </c>
      <c r="BX239" s="1014" t="str">
        <f>IF(IFERROR('Blocks A'!DO253-'Pre-1.095 (Hard Copy)'!BX239, 0)=0, " ", ('Blocks A'!DO253-'Pre-1.095 (Hard Copy)'!BX239))</f>
        <v> </v>
      </c>
      <c r="BY239" s="1014" t="str">
        <f>IF(IFERROR('Blocks A'!DP253-'Pre-1.095 (Hard Copy)'!BY239, 0)=0, " ", ('Blocks A'!DP253-'Pre-1.095 (Hard Copy)'!BY239))</f>
        <v> </v>
      </c>
      <c r="BZ239" s="1014" t="str">
        <f>IF(IFERROR('Blocks A'!DQ253-'Pre-1.095 (Hard Copy)'!BZ239, 0)=0, " ", ('Blocks A'!DQ253-'Pre-1.095 (Hard Copy)'!BZ239))</f>
        <v> </v>
      </c>
      <c r="CA239" s="1014" t="str">
        <f>IF(IFERROR('Blocks A'!DR253-'Pre-1.095 (Hard Copy)'!CA239, 0)=0, " ", ('Blocks A'!DR253-'Pre-1.095 (Hard Copy)'!CA239))</f>
        <v> </v>
      </c>
      <c r="CB239" s="1014" t="str">
        <f>IF(IFERROR('Blocks A'!DS253-'Pre-1.095 (Hard Copy)'!CB239, 0)=0, " ", ('Blocks A'!DS253-'Pre-1.095 (Hard Copy)'!CB239))</f>
        <v> </v>
      </c>
      <c r="CC239" s="1014" t="str">
        <f>IF(IFERROR('Blocks A'!DT253-'Pre-1.095 (Hard Copy)'!CC239, 0)=0, " ", ('Blocks A'!DT253-'Pre-1.095 (Hard Copy)'!CC239))</f>
        <v>-1</v>
      </c>
      <c r="CD239" s="1014" t="str">
        <f>IF(IFERROR('Blocks A'!DU253-'Pre-1.095 (Hard Copy)'!CD239, 0)=0, " ", ('Blocks A'!DU253-'Pre-1.095 (Hard Copy)'!CD239))</f>
        <v>-2</v>
      </c>
      <c r="CE239" s="1014" t="str">
        <f>IF(IFERROR('Blocks A'!DX253-'Pre-1.095 (Hard Copy)'!CE239, 0)=0, " ", ('Blocks A'!DX253-'Pre-1.095 (Hard Copy)'!CE239))</f>
        <v>-0</v>
      </c>
      <c r="CF239" s="1014" t="str">
        <f>IF(IFERROR('Blocks A'!DY253-'Pre-1.095 (Hard Copy)'!CF239, 0)=0, " ", ('Blocks A'!DY253-'Pre-1.095 (Hard Copy)'!CF239))</f>
        <v>-11</v>
      </c>
      <c r="CG239" s="1016" t="str">
        <f>IF(IFERROR('Blocks A'!DZ253-'Pre-1.095 (Hard Copy)'!CG239, 0)=0, " ", ('Blocks A'!DZ253-'Pre-1.095 (Hard Copy)'!CG239))</f>
        <v>-0.0000</v>
      </c>
      <c r="CH239" s="1015" t="str">
        <f>IF(IFERROR('Blocks A'!DV253-'Pre-1.095 (Hard Copy)'!CH239, 0)=0, " ", ('Blocks A'!DV253-'Pre-1.095 (Hard Copy)'!CH239))</f>
        <v>-0.1</v>
      </c>
      <c r="CI239" s="1015" t="str">
        <f>IF(IFERROR('Blocks A'!DW253-'Pre-1.095 (Hard Copy)'!CI239, 0)=0, " ", ('Blocks A'!DW253-'Pre-1.095 (Hard Copy)'!CI239))</f>
        <v>-0.7</v>
      </c>
      <c r="CJ239" s="1014" t="str">
        <f>IF(IFERROR('Blocks A'!EA253-'Pre-1.095 (Hard Copy)'!CJ239, 0)=0, " ", ('Blocks A'!EA253-'Pre-1.095 (Hard Copy)'!CJ239))</f>
        <v>-0</v>
      </c>
      <c r="CK239" s="1017" t="str">
        <f>IF(IFERROR('Blocks A'!EB253-'Pre-1.095 (Hard Copy)'!CK239, 0)=0, " ", ('Blocks A'!EB253-'Pre-1.095 (Hard Copy)'!CK239))</f>
        <v>-0.00</v>
      </c>
      <c r="CL239" s="1017" t="str">
        <f>IF(IFERROR('Blocks A'!EC253-'Pre-1.095 (Hard Copy)'!CL239, 0)=0, " ", ('Blocks A'!EC253-'Pre-1.095 (Hard Copy)'!CL239))</f>
        <v>-0.00</v>
      </c>
      <c r="CM239" s="1017" t="str">
        <f>IF(IFERROR('Blocks A'!EH253-'Pre-1.095 (Hard Copy)'!CM239, 0)=0, " ", ('Blocks A'!EH253-'Pre-1.095 (Hard Copy)'!CM239))</f>
        <v>-0.00</v>
      </c>
      <c r="CN239" s="1014" t="str">
        <f>IF(IFERROR('Blocks A'!ED253-'Pre-1.095 (Hard Copy)'!CN239, 0)=0, " ", ('Blocks A'!ED253-'Pre-1.095 (Hard Copy)'!CN239))</f>
        <v>-11</v>
      </c>
      <c r="CO239" s="1017" t="str">
        <f>IF(IFERROR('Blocks A'!EE253-'Pre-1.095 (Hard Copy)'!CO239, 0)=0, " ", ('Blocks A'!EE253-'Pre-1.095 (Hard Copy)'!CO239))</f>
        <v>-0.01</v>
      </c>
      <c r="CP239" s="1017" t="str">
        <f>IF(IFERROR('Blocks A'!EF253-'Pre-1.095 (Hard Copy)'!CP239, 0)=0, " ", ('Blocks A'!EF253-'Pre-1.095 (Hard Copy)'!CP239))</f>
        <v>-0.00</v>
      </c>
      <c r="CQ239" s="1016" t="str">
        <f>IF(IFERROR('Blocks A'!EG253-'Pre-1.095 (Hard Copy)'!CQ239, 0)=0, " ", ('Blocks A'!EG253-'Pre-1.095 (Hard Copy)'!CQ239))</f>
        <v>-0.0000</v>
      </c>
      <c r="CR239" s="1018" t="s">
        <v>12</v>
      </c>
    </row>
    <row r="240">
      <c r="B240" s="1019" t="s">
        <v>1062</v>
      </c>
      <c r="C240" s="969" t="s">
        <v>885</v>
      </c>
      <c r="D240" s="969">
        <v>1.0</v>
      </c>
      <c r="E240" s="969">
        <v>1.0</v>
      </c>
      <c r="F240" s="969">
        <v>1.0</v>
      </c>
      <c r="G240" s="1014" t="str">
        <f>IF(IFERROR('Blocks A'!G254-'Pre-1.095 (Hard Copy)'!G240, 0)=0, " ", ('Blocks A'!G254-'Pre-1.095 (Hard Copy)'!G240))</f>
        <v> </v>
      </c>
      <c r="H240" s="1014" t="str">
        <f>IF(IFERROR('Blocks A'!H254-'Pre-1.095 (Hard Copy)'!H240, 0)=0, " ", ('Blocks A'!H254-'Pre-1.095 (Hard Copy)'!H240))</f>
        <v> </v>
      </c>
      <c r="I240" s="1014" t="str">
        <f>IF(IFERROR('Blocks A'!I254-'Pre-1.095 (Hard Copy)'!I240, 0)=0, " ", ('Blocks A'!I254-'Pre-1.095 (Hard Copy)'!I240))</f>
        <v> </v>
      </c>
      <c r="J240" s="1014" t="str">
        <f>IF(IFERROR('Blocks A'!J254-'Pre-1.095 (Hard Copy)'!J240, 0)=0, " ", ('Blocks A'!J254-'Pre-1.095 (Hard Copy)'!J240))</f>
        <v> </v>
      </c>
      <c r="K240" s="1014" t="str">
        <f>IF(IFERROR('Blocks A'!K254-'Pre-1.095 (Hard Copy)'!K240, 0)=0, " ", ('Blocks A'!K254-'Pre-1.095 (Hard Copy)'!K240))</f>
        <v> </v>
      </c>
      <c r="L240" s="1014" t="str">
        <f>IF(IFERROR('Blocks A'!L254-'Pre-1.095 (Hard Copy)'!L240, 0)=0, " ", ('Blocks A'!L254-'Pre-1.095 (Hard Copy)'!L240))</f>
        <v> </v>
      </c>
      <c r="M240" s="1014" t="str">
        <f>IF(IFERROR('Blocks A'!N254-'Pre-1.095 (Hard Copy)'!M240, 0)=0, " ", ('Blocks A'!N254-'Pre-1.095 (Hard Copy)'!M240))</f>
        <v> </v>
      </c>
      <c r="N240" s="1014" t="str">
        <f>IF(IFERROR('Blocks A'!O254-'Pre-1.095 (Hard Copy)'!N240, 0)=0, " ", ('Blocks A'!O254-'Pre-1.095 (Hard Copy)'!N240))</f>
        <v> </v>
      </c>
      <c r="O240" s="1014" t="str">
        <f>IF(IFERROR('Blocks A'!P254-'Pre-1.095 (Hard Copy)'!O240, 0)=0, " ", ('Blocks A'!P254-'Pre-1.095 (Hard Copy)'!O240))</f>
        <v> </v>
      </c>
      <c r="P240" s="1014" t="str">
        <f>IF(IFERROR('Blocks A'!Q254-'Pre-1.095 (Hard Copy)'!P240, 0)=0, " ", ('Blocks A'!Q254-'Pre-1.095 (Hard Copy)'!P240))</f>
        <v> </v>
      </c>
      <c r="Q240" s="1014" t="str">
        <f>IF(IFERROR('Blocks A'!R254-'Pre-1.095 (Hard Copy)'!Q240, 0)=0, " ", ('Blocks A'!R254-'Pre-1.095 (Hard Copy)'!Q240))</f>
        <v> </v>
      </c>
      <c r="R240" s="1014" t="str">
        <f>IF(IFERROR('Blocks A'!S254-'Pre-1.095 (Hard Copy)'!R240, 0)=0, " ", ('Blocks A'!S254-'Pre-1.095 (Hard Copy)'!R240))</f>
        <v> </v>
      </c>
      <c r="S240" s="1014" t="str">
        <f>IF(IFERROR('Blocks A'!T254-'Pre-1.095 (Hard Copy)'!S240, 0)=0, " ", ('Blocks A'!T254-'Pre-1.095 (Hard Copy)'!S240))</f>
        <v> </v>
      </c>
      <c r="T240" s="1014" t="str">
        <f>IF(IFERROR('Blocks A'!M254-'Pre-1.095 (Hard Copy)'!T240, 0)=0, " ", ('Blocks A'!M254-'Pre-1.095 (Hard Copy)'!T240))</f>
        <v> </v>
      </c>
      <c r="U240" s="1014" t="str">
        <f>IF(IFERROR('Blocks A'!U254-'Pre-1.095 (Hard Copy)'!U240, 0)=0, " ", ('Blocks A'!U254-'Pre-1.095 (Hard Copy)'!U240))</f>
        <v> </v>
      </c>
      <c r="V240" s="1014" t="str">
        <f>IF(IFERROR('Blocks A'!V254-'Pre-1.095 (Hard Copy)'!V240, 0)=0, " ", ('Blocks A'!V254-'Pre-1.095 (Hard Copy)'!V240))</f>
        <v> </v>
      </c>
      <c r="W240" s="1014" t="str">
        <f>IF(IFERROR('Blocks A'!W254-'Pre-1.095 (Hard Copy)'!W240, 0)=0, " ", ('Blocks A'!W254-'Pre-1.095 (Hard Copy)'!W240))</f>
        <v> </v>
      </c>
      <c r="X240" s="1014" t="str">
        <f>IF(IFERROR('Blocks A'!X254-'Pre-1.095 (Hard Copy)'!X240, 0)=0, " ", ('Blocks A'!X254-'Pre-1.095 (Hard Copy)'!X240))</f>
        <v> </v>
      </c>
      <c r="Y240" s="1014" t="str">
        <f>IF(IFERROR('Blocks A'!AC254-'Pre-1.095 (Hard Copy)'!Y240, 0)=0, " ", ('Blocks A'!AC254-'Pre-1.095 (Hard Copy)'!Y240))</f>
        <v> </v>
      </c>
      <c r="Z240" s="1014" t="str">
        <f>IF(IFERROR('Blocks A'!Y254-'Pre-1.095 (Hard Copy)'!Z240, 0)=0, " ", ('Blocks A'!Y254-'Pre-1.095 (Hard Copy)'!Z240))</f>
        <v> </v>
      </c>
      <c r="AA240" s="1014" t="str">
        <f>IF(IFERROR('Blocks A'!Z254-'Pre-1.095 (Hard Copy)'!AA240, 0)=0, " ", ('Blocks A'!Z254-'Pre-1.095 (Hard Copy)'!AA240))</f>
        <v> </v>
      </c>
      <c r="AB240" s="1014" t="str">
        <f>IF(IFERROR('Blocks A'!AA254-'Pre-1.095 (Hard Copy)'!AB240, 0)=0, " ", ('Blocks A'!AA254-'Pre-1.095 (Hard Copy)'!AB240))</f>
        <v> </v>
      </c>
      <c r="AC240" s="1014" t="str">
        <f>IF(IFERROR('Blocks A'!AB254-'Pre-1.095 (Hard Copy)'!AC240, 0)=0, " ", ('Blocks A'!AB254-'Pre-1.095 (Hard Copy)'!AC240))</f>
        <v> </v>
      </c>
      <c r="AD240" s="1014" t="str">
        <f>IF(IFERROR('Blocks A'!AY254-'Pre-1.095 (Hard Copy)'!AD240, 0)=0, " ", ('Blocks A'!AY254-'Pre-1.095 (Hard Copy)'!AD240))</f>
        <v> </v>
      </c>
      <c r="AE240" s="1014" t="str">
        <f>IF(IFERROR('Blocks A'!AZ254-'Pre-1.095 (Hard Copy)'!AE240, 0)=0, " ", ('Blocks A'!AZ254-'Pre-1.095 (Hard Copy)'!AE240))</f>
        <v> </v>
      </c>
      <c r="AF240" s="1014" t="str">
        <f>IF(IFERROR('Blocks A'!BA254-'Pre-1.095 (Hard Copy)'!AF240, 0)=0, " ", ('Blocks A'!BA254-'Pre-1.095 (Hard Copy)'!AF240))</f>
        <v> </v>
      </c>
      <c r="AG240" s="1014" t="str">
        <f>IF(IFERROR('Blocks A'!BB254-'Pre-1.095 (Hard Copy)'!AG240, 0)=0, " ", ('Blocks A'!BB254-'Pre-1.095 (Hard Copy)'!AG240))</f>
        <v> </v>
      </c>
      <c r="AH240" s="1014" t="str">
        <f>IF(IFERROR('Blocks A'!BC254-'Pre-1.095 (Hard Copy)'!AH240, 0)=0, " ", ('Blocks A'!BC254-'Pre-1.095 (Hard Copy)'!AH240))</f>
        <v> </v>
      </c>
      <c r="AI240" s="1014" t="str">
        <f>IF(IFERROR('Blocks A'!BJ254-'Pre-1.095 (Hard Copy)'!AI240, 0)=0, " ", ('Blocks A'!BJ254-'Pre-1.095 (Hard Copy)'!AI240))</f>
        <v> </v>
      </c>
      <c r="AJ240" s="1014" t="str">
        <f>IF(IFERROR('Blocks A'!BD254-'Pre-1.095 (Hard Copy)'!AJ240, 0)=0, " ", ('Blocks A'!BD254-'Pre-1.095 (Hard Copy)'!AJ240))</f>
        <v> </v>
      </c>
      <c r="AK240" s="1014" t="str">
        <f>IF(IFERROR('Blocks A'!BE254-'Pre-1.095 (Hard Copy)'!AK240, 0)=0, " ", ('Blocks A'!BE254-'Pre-1.095 (Hard Copy)'!AK240))</f>
        <v> </v>
      </c>
      <c r="AL240" s="1014" t="str">
        <f>IF(IFERROR('Blocks A'!BF254-'Pre-1.095 (Hard Copy)'!AL240, 0)=0, " ", ('Blocks A'!BF254-'Pre-1.095 (Hard Copy)'!AL240))</f>
        <v> </v>
      </c>
      <c r="AM240" s="1014" t="str">
        <f>IF(IFERROR('Blocks A'!BG254-'Pre-1.095 (Hard Copy)'!AM240, 0)=0, " ", ('Blocks A'!BG254-'Pre-1.095 (Hard Copy)'!AM240))</f>
        <v> </v>
      </c>
      <c r="AN240" s="1014" t="str">
        <f>IF(IFERROR('Blocks A'!BH254-'Pre-1.095 (Hard Copy)'!AN240, 0)=0, " ", ('Blocks A'!BH254-'Pre-1.095 (Hard Copy)'!AN240))</f>
        <v> </v>
      </c>
      <c r="AO240" s="1014" t="str">
        <f>IF(IFERROR('Blocks A'!BI254-'Pre-1.095 (Hard Copy)'!AO240, 0)=0, " ", ('Blocks A'!BI254-'Pre-1.095 (Hard Copy)'!AO240))</f>
        <v> </v>
      </c>
      <c r="AP240" s="1014" t="str">
        <f>IF(IFERROR('Blocks A'!BK254-'Pre-1.095 (Hard Copy)'!AP240, 0)=0, " ", ('Blocks A'!BK254-'Pre-1.095 (Hard Copy)'!AP240))</f>
        <v> </v>
      </c>
      <c r="AQ240" s="1014" t="str">
        <f>IF(IFERROR('Blocks A'!BL254-'Pre-1.095 (Hard Copy)'!AQ240, 0)=0, " ", ('Blocks A'!BL254-'Pre-1.095 (Hard Copy)'!AQ240))</f>
        <v> </v>
      </c>
      <c r="AR240" s="1014" t="str">
        <f>IF(IFERROR('Blocks A'!BM254-'Pre-1.095 (Hard Copy)'!AR240, 0)=0, " ", ('Blocks A'!BM254-'Pre-1.095 (Hard Copy)'!AR240))</f>
        <v> </v>
      </c>
      <c r="AS240" s="1014" t="str">
        <f>IF(IFERROR('Blocks A'!BO254-'Pre-1.095 (Hard Copy)'!AS240, 0)=0, " ", ('Blocks A'!BO254-'Pre-1.095 (Hard Copy)'!AS240))</f>
        <v> </v>
      </c>
      <c r="AT240" s="1014" t="str">
        <f>IF(IFERROR('Blocks A'!BP254-'Pre-1.095 (Hard Copy)'!AT240, 0)=0, " ", ('Blocks A'!BP254-'Pre-1.095 (Hard Copy)'!AT240))</f>
        <v> </v>
      </c>
      <c r="AU240" s="1014" t="str">
        <f>IF(IFERROR('Blocks A'!BQ254-'Pre-1.095 (Hard Copy)'!AU240, 0)=0, " ", ('Blocks A'!BQ254-'Pre-1.095 (Hard Copy)'!AU240))</f>
        <v> </v>
      </c>
      <c r="AV240" s="1014" t="str">
        <f>IF(IFERROR('Blocks A'!BR254-'Pre-1.095 (Hard Copy)'!AV240, 0)=0, " ", ('Blocks A'!BR254-'Pre-1.095 (Hard Copy)'!AV240))</f>
        <v> </v>
      </c>
      <c r="AW240" s="1014" t="str">
        <f>IF(IFERROR('Blocks A'!BS254-'Pre-1.095 (Hard Copy)'!AW240, 0)=0, " ", ('Blocks A'!BS254-'Pre-1.095 (Hard Copy)'!AW240))</f>
        <v> </v>
      </c>
      <c r="AX240" s="1014" t="str">
        <f>IF(IFERROR('Blocks A'!BT254-'Pre-1.095 (Hard Copy)'!AX240, 0)=0, " ", ('Blocks A'!BT254-'Pre-1.095 (Hard Copy)'!AX240))</f>
        <v> </v>
      </c>
      <c r="AY240" s="1014" t="str">
        <f>IF(IFERROR('Blocks A'!BU254-'Pre-1.095 (Hard Copy)'!AY240, 0)=0, " ", ('Blocks A'!BU254-'Pre-1.095 (Hard Copy)'!AY240))</f>
        <v> </v>
      </c>
      <c r="AZ240" s="1014" t="str">
        <f>IF(IFERROR('Blocks A'!BW254-'Pre-1.095 (Hard Copy)'!AZ240, 0)=0, " ", ('Blocks A'!BW254-'Pre-1.095 (Hard Copy)'!AZ240))</f>
        <v> </v>
      </c>
      <c r="BA240" s="1014" t="str">
        <f>IF(IFERROR('Blocks A'!BX254-'Pre-1.095 (Hard Copy)'!BA240, 0)=0, " ", ('Blocks A'!BX254-'Pre-1.095 (Hard Copy)'!BA240))</f>
        <v> </v>
      </c>
      <c r="BB240" s="1014" t="str">
        <f>IF(IFERROR('Blocks A'!BY254-'Pre-1.095 (Hard Copy)'!BB240, 0)=0, " ", ('Blocks A'!BY254-'Pre-1.095 (Hard Copy)'!BB240))</f>
        <v> </v>
      </c>
      <c r="BC240" s="1015" t="str">
        <f>IF(IFERROR('Blocks A'!BZ254-'Pre-1.095 (Hard Copy)'!BC240, 0)=0, " ", ('Blocks A'!BZ254-'Pre-1.095 (Hard Copy)'!BC240))</f>
        <v> </v>
      </c>
      <c r="BD240" s="1014" t="str">
        <f>IF(IFERROR('Blocks A'!BV254-'Pre-1.095 (Hard Copy)'!BD240, 0)=0, " ", ('Blocks A'!BV254-'Pre-1.095 (Hard Copy)'!BD240))</f>
        <v> </v>
      </c>
      <c r="BE240" s="1014" t="str">
        <f>IF(IFERROR('Blocks A'!CB254-'Pre-1.095 (Hard Copy)'!BE240, 0)=0, " ", ('Blocks A'!CB254-'Pre-1.095 (Hard Copy)'!BE240))</f>
        <v> </v>
      </c>
      <c r="BF240" s="1014" t="str">
        <f>IF(IFERROR('Blocks A'!CC254-'Pre-1.095 (Hard Copy)'!BF240, 0)=0, " ", ('Blocks A'!CC254-'Pre-1.095 (Hard Copy)'!BF240))</f>
        <v>-0</v>
      </c>
      <c r="BG240" s="1016" t="str">
        <f>IF(IFERROR('Blocks A'!CD254-'Pre-1.095 (Hard Copy)'!BG240, 0)=0, " ", ('Blocks A'!CD254-'Pre-1.095 (Hard Copy)'!BG240))</f>
        <v>-0.0000</v>
      </c>
      <c r="BH240" s="1014" t="str">
        <f>IF(IFERROR('Blocks A'!CE254-'Pre-1.095 (Hard Copy)'!BH240, 0)=0, " ", ('Blocks A'!CE254-'Pre-1.095 (Hard Copy)'!BH240))</f>
        <v> </v>
      </c>
      <c r="BI240" s="1014" t="str">
        <f>IF(IFERROR('Blocks A'!CZ254-'Pre-1.095 (Hard Copy)'!BI240, 0)=0, " ", ('Blocks A'!CZ254-'Pre-1.095 (Hard Copy)'!BI240))</f>
        <v>-1</v>
      </c>
      <c r="BJ240" s="1014" t="str">
        <f>IF(IFERROR('Blocks A'!DA254-'Pre-1.095 (Hard Copy)'!BJ240, 0)=0, " ", ('Blocks A'!DA254-'Pre-1.095 (Hard Copy)'!BJ240))</f>
        <v> </v>
      </c>
      <c r="BK240" s="1014" t="str">
        <f>IF(IFERROR('Blocks A'!DB254-'Pre-1.095 (Hard Copy)'!BK240, 0)=0, " ", ('Blocks A'!DB254-'Pre-1.095 (Hard Copy)'!BK240))</f>
        <v> </v>
      </c>
      <c r="BL240" s="1014" t="str">
        <f>IF(IFERROR('Blocks A'!DC254-'Pre-1.095 (Hard Copy)'!BL240, 0)=0, " ", ('Blocks A'!DC254-'Pre-1.095 (Hard Copy)'!BL240))</f>
        <v> </v>
      </c>
      <c r="BM240" s="1014" t="str">
        <f>IF(IFERROR('Blocks A'!DD254-'Pre-1.095 (Hard Copy)'!BM240, 0)=0, " ", ('Blocks A'!DD254-'Pre-1.095 (Hard Copy)'!BM240))</f>
        <v> </v>
      </c>
      <c r="BN240" s="1014" t="str">
        <f>IF(IFERROR('Blocks A'!DE254-'Pre-1.095 (Hard Copy)'!BN240, 0)=0, " ", ('Blocks A'!DE254-'Pre-1.095 (Hard Copy)'!BN240))</f>
        <v> </v>
      </c>
      <c r="BO240" s="1014" t="str">
        <f>IF(IFERROR('Blocks A'!DF254-'Pre-1.095 (Hard Copy)'!BO240, 0)=0, " ", ('Blocks A'!DF254-'Pre-1.095 (Hard Copy)'!BO240))</f>
        <v> </v>
      </c>
      <c r="BP240" s="1014" t="str">
        <f>IF(IFERROR('Blocks A'!DG254-'Pre-1.095 (Hard Copy)'!BP240, 0)=0, " ", ('Blocks A'!DG254-'Pre-1.095 (Hard Copy)'!BP240))</f>
        <v> </v>
      </c>
      <c r="BQ240" s="1014" t="str">
        <f>IF(IFERROR('Blocks A'!DH254-'Pre-1.095 (Hard Copy)'!BQ240, 0)=0, " ", ('Blocks A'!DH254-'Pre-1.095 (Hard Copy)'!BQ240))</f>
        <v> </v>
      </c>
      <c r="BR240" s="1014" t="str">
        <f>IF(IFERROR('Blocks A'!DI254-'Pre-1.095 (Hard Copy)'!BR240, 0)=0, " ", ('Blocks A'!DI254-'Pre-1.095 (Hard Copy)'!BR240))</f>
        <v> </v>
      </c>
      <c r="BS240" s="1014" t="str">
        <f>IF(IFERROR('Blocks A'!DJ254-'Pre-1.095 (Hard Copy)'!BS240, 0)=0, " ", ('Blocks A'!DJ254-'Pre-1.095 (Hard Copy)'!BS240))</f>
        <v>-2</v>
      </c>
      <c r="BT240" s="1014" t="str">
        <f>IF(IFERROR('Blocks A'!DK254-'Pre-1.095 (Hard Copy)'!BT240, 0)=0, " ", ('Blocks A'!DK254-'Pre-1.095 (Hard Copy)'!BT240))</f>
        <v> </v>
      </c>
      <c r="BU240" s="1014" t="str">
        <f>IF(IFERROR('Blocks A'!DL254-'Pre-1.095 (Hard Copy)'!BU240, 0)=0, " ", ('Blocks A'!DL254-'Pre-1.095 (Hard Copy)'!BU240))</f>
        <v> </v>
      </c>
      <c r="BV240" s="1014" t="str">
        <f>IF(IFERROR('Blocks A'!DM254-'Pre-1.095 (Hard Copy)'!BV240, 0)=0, " ", ('Blocks A'!DM254-'Pre-1.095 (Hard Copy)'!BV240))</f>
        <v> </v>
      </c>
      <c r="BW240" s="1014" t="str">
        <f>IF(IFERROR('Blocks A'!DN254-'Pre-1.095 (Hard Copy)'!BW240, 0)=0, " ", ('Blocks A'!DN254-'Pre-1.095 (Hard Copy)'!BW240))</f>
        <v> </v>
      </c>
      <c r="BX240" s="1014" t="str">
        <f>IF(IFERROR('Blocks A'!DO254-'Pre-1.095 (Hard Copy)'!BX240, 0)=0, " ", ('Blocks A'!DO254-'Pre-1.095 (Hard Copy)'!BX240))</f>
        <v> </v>
      </c>
      <c r="BY240" s="1014" t="str">
        <f>IF(IFERROR('Blocks A'!DP254-'Pre-1.095 (Hard Copy)'!BY240, 0)=0, " ", ('Blocks A'!DP254-'Pre-1.095 (Hard Copy)'!BY240))</f>
        <v> </v>
      </c>
      <c r="BZ240" s="1014" t="str">
        <f>IF(IFERROR('Blocks A'!DQ254-'Pre-1.095 (Hard Copy)'!BZ240, 0)=0, " ", ('Blocks A'!DQ254-'Pre-1.095 (Hard Copy)'!BZ240))</f>
        <v> </v>
      </c>
      <c r="CA240" s="1014" t="str">
        <f>IF(IFERROR('Blocks A'!DR254-'Pre-1.095 (Hard Copy)'!CA240, 0)=0, " ", ('Blocks A'!DR254-'Pre-1.095 (Hard Copy)'!CA240))</f>
        <v> </v>
      </c>
      <c r="CB240" s="1014" t="str">
        <f>IF(IFERROR('Blocks A'!DS254-'Pre-1.095 (Hard Copy)'!CB240, 0)=0, " ", ('Blocks A'!DS254-'Pre-1.095 (Hard Copy)'!CB240))</f>
        <v> </v>
      </c>
      <c r="CC240" s="1014" t="str">
        <f>IF(IFERROR('Blocks A'!DT254-'Pre-1.095 (Hard Copy)'!CC240, 0)=0, " ", ('Blocks A'!DT254-'Pre-1.095 (Hard Copy)'!CC240))</f>
        <v>-1</v>
      </c>
      <c r="CD240" s="1014" t="str">
        <f>IF(IFERROR('Blocks A'!DU254-'Pre-1.095 (Hard Copy)'!CD240, 0)=0, " ", ('Blocks A'!DU254-'Pre-1.095 (Hard Copy)'!CD240))</f>
        <v>-2</v>
      </c>
      <c r="CE240" s="1014" t="str">
        <f>IF(IFERROR('Blocks A'!DX254-'Pre-1.095 (Hard Copy)'!CE240, 0)=0, " ", ('Blocks A'!DX254-'Pre-1.095 (Hard Copy)'!CE240))</f>
        <v>-0</v>
      </c>
      <c r="CF240" s="1014" t="str">
        <f>IF(IFERROR('Blocks A'!DY254-'Pre-1.095 (Hard Copy)'!CF240, 0)=0, " ", ('Blocks A'!DY254-'Pre-1.095 (Hard Copy)'!CF240))</f>
        <v>-11</v>
      </c>
      <c r="CG240" s="1016" t="str">
        <f>IF(IFERROR('Blocks A'!DZ254-'Pre-1.095 (Hard Copy)'!CG240, 0)=0, " ", ('Blocks A'!DZ254-'Pre-1.095 (Hard Copy)'!CG240))</f>
        <v>-0.0000</v>
      </c>
      <c r="CH240" s="1015" t="str">
        <f>IF(IFERROR('Blocks A'!DV254-'Pre-1.095 (Hard Copy)'!CH240, 0)=0, " ", ('Blocks A'!DV254-'Pre-1.095 (Hard Copy)'!CH240))</f>
        <v>-0.1</v>
      </c>
      <c r="CI240" s="1015" t="str">
        <f>IF(IFERROR('Blocks A'!DW254-'Pre-1.095 (Hard Copy)'!CI240, 0)=0, " ", ('Blocks A'!DW254-'Pre-1.095 (Hard Copy)'!CI240))</f>
        <v>-0.7</v>
      </c>
      <c r="CJ240" s="1014" t="str">
        <f>IF(IFERROR('Blocks A'!EA254-'Pre-1.095 (Hard Copy)'!CJ240, 0)=0, " ", ('Blocks A'!EA254-'Pre-1.095 (Hard Copy)'!CJ240))</f>
        <v>-0</v>
      </c>
      <c r="CK240" s="1017" t="str">
        <f>IF(IFERROR('Blocks A'!EB254-'Pre-1.095 (Hard Copy)'!CK240, 0)=0, " ", ('Blocks A'!EB254-'Pre-1.095 (Hard Copy)'!CK240))</f>
        <v>-0.00</v>
      </c>
      <c r="CL240" s="1017" t="str">
        <f>IF(IFERROR('Blocks A'!EC254-'Pre-1.095 (Hard Copy)'!CL240, 0)=0, " ", ('Blocks A'!EC254-'Pre-1.095 (Hard Copy)'!CL240))</f>
        <v>-0.00</v>
      </c>
      <c r="CM240" s="1017" t="str">
        <f>IF(IFERROR('Blocks A'!EH254-'Pre-1.095 (Hard Copy)'!CM240, 0)=0, " ", ('Blocks A'!EH254-'Pre-1.095 (Hard Copy)'!CM240))</f>
        <v>-0.00</v>
      </c>
      <c r="CN240" s="1014" t="str">
        <f>IF(IFERROR('Blocks A'!ED254-'Pre-1.095 (Hard Copy)'!CN240, 0)=0, " ", ('Blocks A'!ED254-'Pre-1.095 (Hard Copy)'!CN240))</f>
        <v>-11</v>
      </c>
      <c r="CO240" s="1017" t="str">
        <f>IF(IFERROR('Blocks A'!EE254-'Pre-1.095 (Hard Copy)'!CO240, 0)=0, " ", ('Blocks A'!EE254-'Pre-1.095 (Hard Copy)'!CO240))</f>
        <v>-0.01</v>
      </c>
      <c r="CP240" s="1017" t="str">
        <f>IF(IFERROR('Blocks A'!EF254-'Pre-1.095 (Hard Copy)'!CP240, 0)=0, " ", ('Blocks A'!EF254-'Pre-1.095 (Hard Copy)'!CP240))</f>
        <v>-0.00</v>
      </c>
      <c r="CQ240" s="1016" t="str">
        <f>IF(IFERROR('Blocks A'!EG254-'Pre-1.095 (Hard Copy)'!CQ240, 0)=0, " ", ('Blocks A'!EG254-'Pre-1.095 (Hard Copy)'!CQ240))</f>
        <v>-0.0000</v>
      </c>
      <c r="CR240" s="1018" t="s">
        <v>12</v>
      </c>
    </row>
    <row r="241">
      <c r="B241" s="1019" t="s">
        <v>1063</v>
      </c>
      <c r="C241" s="969" t="s">
        <v>885</v>
      </c>
      <c r="D241" s="969">
        <v>1.0</v>
      </c>
      <c r="E241" s="969">
        <v>1.0</v>
      </c>
      <c r="F241" s="969">
        <v>1.0</v>
      </c>
      <c r="G241" s="1014" t="str">
        <f>IF(IFERROR('Blocks A'!G255-'Pre-1.095 (Hard Copy)'!G241, 0)=0, " ", ('Blocks A'!G255-'Pre-1.095 (Hard Copy)'!G241))</f>
        <v> </v>
      </c>
      <c r="H241" s="1014" t="str">
        <f>IF(IFERROR('Blocks A'!H255-'Pre-1.095 (Hard Copy)'!H241, 0)=0, " ", ('Blocks A'!H255-'Pre-1.095 (Hard Copy)'!H241))</f>
        <v> </v>
      </c>
      <c r="I241" s="1014" t="str">
        <f>IF(IFERROR('Blocks A'!I255-'Pre-1.095 (Hard Copy)'!I241, 0)=0, " ", ('Blocks A'!I255-'Pre-1.095 (Hard Copy)'!I241))</f>
        <v> </v>
      </c>
      <c r="J241" s="1014" t="str">
        <f>IF(IFERROR('Blocks A'!J255-'Pre-1.095 (Hard Copy)'!J241, 0)=0, " ", ('Blocks A'!J255-'Pre-1.095 (Hard Copy)'!J241))</f>
        <v> </v>
      </c>
      <c r="K241" s="1014" t="str">
        <f>IF(IFERROR('Blocks A'!K255-'Pre-1.095 (Hard Copy)'!K241, 0)=0, " ", ('Blocks A'!K255-'Pre-1.095 (Hard Copy)'!K241))</f>
        <v> </v>
      </c>
      <c r="L241" s="1014" t="str">
        <f>IF(IFERROR('Blocks A'!L255-'Pre-1.095 (Hard Copy)'!L241, 0)=0, " ", ('Blocks A'!L255-'Pre-1.095 (Hard Copy)'!L241))</f>
        <v> </v>
      </c>
      <c r="M241" s="1014" t="str">
        <f>IF(IFERROR('Blocks A'!N255-'Pre-1.095 (Hard Copy)'!M241, 0)=0, " ", ('Blocks A'!N255-'Pre-1.095 (Hard Copy)'!M241))</f>
        <v> </v>
      </c>
      <c r="N241" s="1014" t="str">
        <f>IF(IFERROR('Blocks A'!O255-'Pre-1.095 (Hard Copy)'!N241, 0)=0, " ", ('Blocks A'!O255-'Pre-1.095 (Hard Copy)'!N241))</f>
        <v> </v>
      </c>
      <c r="O241" s="1014" t="str">
        <f>IF(IFERROR('Blocks A'!P255-'Pre-1.095 (Hard Copy)'!O241, 0)=0, " ", ('Blocks A'!P255-'Pre-1.095 (Hard Copy)'!O241))</f>
        <v> </v>
      </c>
      <c r="P241" s="1014" t="str">
        <f>IF(IFERROR('Blocks A'!Q255-'Pre-1.095 (Hard Copy)'!P241, 0)=0, " ", ('Blocks A'!Q255-'Pre-1.095 (Hard Copy)'!P241))</f>
        <v> </v>
      </c>
      <c r="Q241" s="1014" t="str">
        <f>IF(IFERROR('Blocks A'!R255-'Pre-1.095 (Hard Copy)'!Q241, 0)=0, " ", ('Blocks A'!R255-'Pre-1.095 (Hard Copy)'!Q241))</f>
        <v> </v>
      </c>
      <c r="R241" s="1014" t="str">
        <f>IF(IFERROR('Blocks A'!S255-'Pre-1.095 (Hard Copy)'!R241, 0)=0, " ", ('Blocks A'!S255-'Pre-1.095 (Hard Copy)'!R241))</f>
        <v> </v>
      </c>
      <c r="S241" s="1014" t="str">
        <f>IF(IFERROR('Blocks A'!T255-'Pre-1.095 (Hard Copy)'!S241, 0)=0, " ", ('Blocks A'!T255-'Pre-1.095 (Hard Copy)'!S241))</f>
        <v> </v>
      </c>
      <c r="T241" s="1014" t="str">
        <f>IF(IFERROR('Blocks A'!M255-'Pre-1.095 (Hard Copy)'!T241, 0)=0, " ", ('Blocks A'!M255-'Pre-1.095 (Hard Copy)'!T241))</f>
        <v> </v>
      </c>
      <c r="U241" s="1014" t="str">
        <f>IF(IFERROR('Blocks A'!U255-'Pre-1.095 (Hard Copy)'!U241, 0)=0, " ", ('Blocks A'!U255-'Pre-1.095 (Hard Copy)'!U241))</f>
        <v> </v>
      </c>
      <c r="V241" s="1014" t="str">
        <f>IF(IFERROR('Blocks A'!V255-'Pre-1.095 (Hard Copy)'!V241, 0)=0, " ", ('Blocks A'!V255-'Pre-1.095 (Hard Copy)'!V241))</f>
        <v> </v>
      </c>
      <c r="W241" s="1014" t="str">
        <f>IF(IFERROR('Blocks A'!W255-'Pre-1.095 (Hard Copy)'!W241, 0)=0, " ", ('Blocks A'!W255-'Pre-1.095 (Hard Copy)'!W241))</f>
        <v> </v>
      </c>
      <c r="X241" s="1014" t="str">
        <f>IF(IFERROR('Blocks A'!X255-'Pre-1.095 (Hard Copy)'!X241, 0)=0, " ", ('Blocks A'!X255-'Pre-1.095 (Hard Copy)'!X241))</f>
        <v> </v>
      </c>
      <c r="Y241" s="1014" t="str">
        <f>IF(IFERROR('Blocks A'!AC255-'Pre-1.095 (Hard Copy)'!Y241, 0)=0, " ", ('Blocks A'!AC255-'Pre-1.095 (Hard Copy)'!Y241))</f>
        <v> </v>
      </c>
      <c r="Z241" s="1014" t="str">
        <f>IF(IFERROR('Blocks A'!Y255-'Pre-1.095 (Hard Copy)'!Z241, 0)=0, " ", ('Blocks A'!Y255-'Pre-1.095 (Hard Copy)'!Z241))</f>
        <v> </v>
      </c>
      <c r="AA241" s="1014" t="str">
        <f>IF(IFERROR('Blocks A'!Z255-'Pre-1.095 (Hard Copy)'!AA241, 0)=0, " ", ('Blocks A'!Z255-'Pre-1.095 (Hard Copy)'!AA241))</f>
        <v> </v>
      </c>
      <c r="AB241" s="1014" t="str">
        <f>IF(IFERROR('Blocks A'!AA255-'Pre-1.095 (Hard Copy)'!AB241, 0)=0, " ", ('Blocks A'!AA255-'Pre-1.095 (Hard Copy)'!AB241))</f>
        <v> </v>
      </c>
      <c r="AC241" s="1014" t="str">
        <f>IF(IFERROR('Blocks A'!AB255-'Pre-1.095 (Hard Copy)'!AC241, 0)=0, " ", ('Blocks A'!AB255-'Pre-1.095 (Hard Copy)'!AC241))</f>
        <v> </v>
      </c>
      <c r="AD241" s="1014" t="str">
        <f>IF(IFERROR('Blocks A'!AY255-'Pre-1.095 (Hard Copy)'!AD241, 0)=0, " ", ('Blocks A'!AY255-'Pre-1.095 (Hard Copy)'!AD241))</f>
        <v> </v>
      </c>
      <c r="AE241" s="1014" t="str">
        <f>IF(IFERROR('Blocks A'!AZ255-'Pre-1.095 (Hard Copy)'!AE241, 0)=0, " ", ('Blocks A'!AZ255-'Pre-1.095 (Hard Copy)'!AE241))</f>
        <v> </v>
      </c>
      <c r="AF241" s="1014" t="str">
        <f>IF(IFERROR('Blocks A'!BA255-'Pre-1.095 (Hard Copy)'!AF241, 0)=0, " ", ('Blocks A'!BA255-'Pre-1.095 (Hard Copy)'!AF241))</f>
        <v> </v>
      </c>
      <c r="AG241" s="1014" t="str">
        <f>IF(IFERROR('Blocks A'!BB255-'Pre-1.095 (Hard Copy)'!AG241, 0)=0, " ", ('Blocks A'!BB255-'Pre-1.095 (Hard Copy)'!AG241))</f>
        <v> </v>
      </c>
      <c r="AH241" s="1014" t="str">
        <f>IF(IFERROR('Blocks A'!BC255-'Pre-1.095 (Hard Copy)'!AH241, 0)=0, " ", ('Blocks A'!BC255-'Pre-1.095 (Hard Copy)'!AH241))</f>
        <v> </v>
      </c>
      <c r="AI241" s="1014" t="str">
        <f>IF(IFERROR('Blocks A'!BJ255-'Pre-1.095 (Hard Copy)'!AI241, 0)=0, " ", ('Blocks A'!BJ255-'Pre-1.095 (Hard Copy)'!AI241))</f>
        <v> </v>
      </c>
      <c r="AJ241" s="1014" t="str">
        <f>IF(IFERROR('Blocks A'!BD255-'Pre-1.095 (Hard Copy)'!AJ241, 0)=0, " ", ('Blocks A'!BD255-'Pre-1.095 (Hard Copy)'!AJ241))</f>
        <v> </v>
      </c>
      <c r="AK241" s="1014" t="str">
        <f>IF(IFERROR('Blocks A'!BE255-'Pre-1.095 (Hard Copy)'!AK241, 0)=0, " ", ('Blocks A'!BE255-'Pre-1.095 (Hard Copy)'!AK241))</f>
        <v> </v>
      </c>
      <c r="AL241" s="1014" t="str">
        <f>IF(IFERROR('Blocks A'!BF255-'Pre-1.095 (Hard Copy)'!AL241, 0)=0, " ", ('Blocks A'!BF255-'Pre-1.095 (Hard Copy)'!AL241))</f>
        <v> </v>
      </c>
      <c r="AM241" s="1014" t="str">
        <f>IF(IFERROR('Blocks A'!BG255-'Pre-1.095 (Hard Copy)'!AM241, 0)=0, " ", ('Blocks A'!BG255-'Pre-1.095 (Hard Copy)'!AM241))</f>
        <v> </v>
      </c>
      <c r="AN241" s="1014" t="str">
        <f>IF(IFERROR('Blocks A'!BH255-'Pre-1.095 (Hard Copy)'!AN241, 0)=0, " ", ('Blocks A'!BH255-'Pre-1.095 (Hard Copy)'!AN241))</f>
        <v> </v>
      </c>
      <c r="AO241" s="1014" t="str">
        <f>IF(IFERROR('Blocks A'!BI255-'Pre-1.095 (Hard Copy)'!AO241, 0)=0, " ", ('Blocks A'!BI255-'Pre-1.095 (Hard Copy)'!AO241))</f>
        <v> </v>
      </c>
      <c r="AP241" s="1014" t="str">
        <f>IF(IFERROR('Blocks A'!BK255-'Pre-1.095 (Hard Copy)'!AP241, 0)=0, " ", ('Blocks A'!BK255-'Pre-1.095 (Hard Copy)'!AP241))</f>
        <v> </v>
      </c>
      <c r="AQ241" s="1014" t="str">
        <f>IF(IFERROR('Blocks A'!BL255-'Pre-1.095 (Hard Copy)'!AQ241, 0)=0, " ", ('Blocks A'!BL255-'Pre-1.095 (Hard Copy)'!AQ241))</f>
        <v> </v>
      </c>
      <c r="AR241" s="1014" t="str">
        <f>IF(IFERROR('Blocks A'!BM255-'Pre-1.095 (Hard Copy)'!AR241, 0)=0, " ", ('Blocks A'!BM255-'Pre-1.095 (Hard Copy)'!AR241))</f>
        <v> </v>
      </c>
      <c r="AS241" s="1014" t="str">
        <f>IF(IFERROR('Blocks A'!BO255-'Pre-1.095 (Hard Copy)'!AS241, 0)=0, " ", ('Blocks A'!BO255-'Pre-1.095 (Hard Copy)'!AS241))</f>
        <v> </v>
      </c>
      <c r="AT241" s="1014" t="str">
        <f>IF(IFERROR('Blocks A'!BP255-'Pre-1.095 (Hard Copy)'!AT241, 0)=0, " ", ('Blocks A'!BP255-'Pre-1.095 (Hard Copy)'!AT241))</f>
        <v> </v>
      </c>
      <c r="AU241" s="1014" t="str">
        <f>IF(IFERROR('Blocks A'!BQ255-'Pre-1.095 (Hard Copy)'!AU241, 0)=0, " ", ('Blocks A'!BQ255-'Pre-1.095 (Hard Copy)'!AU241))</f>
        <v> </v>
      </c>
      <c r="AV241" s="1014" t="str">
        <f>IF(IFERROR('Blocks A'!BR255-'Pre-1.095 (Hard Copy)'!AV241, 0)=0, " ", ('Blocks A'!BR255-'Pre-1.095 (Hard Copy)'!AV241))</f>
        <v> </v>
      </c>
      <c r="AW241" s="1014" t="str">
        <f>IF(IFERROR('Blocks A'!BS255-'Pre-1.095 (Hard Copy)'!AW241, 0)=0, " ", ('Blocks A'!BS255-'Pre-1.095 (Hard Copy)'!AW241))</f>
        <v> </v>
      </c>
      <c r="AX241" s="1014" t="str">
        <f>IF(IFERROR('Blocks A'!BT255-'Pre-1.095 (Hard Copy)'!AX241, 0)=0, " ", ('Blocks A'!BT255-'Pre-1.095 (Hard Copy)'!AX241))</f>
        <v> </v>
      </c>
      <c r="AY241" s="1014" t="str">
        <f>IF(IFERROR('Blocks A'!BU255-'Pre-1.095 (Hard Copy)'!AY241, 0)=0, " ", ('Blocks A'!BU255-'Pre-1.095 (Hard Copy)'!AY241))</f>
        <v> </v>
      </c>
      <c r="AZ241" s="1014" t="str">
        <f>IF(IFERROR('Blocks A'!BW255-'Pre-1.095 (Hard Copy)'!AZ241, 0)=0, " ", ('Blocks A'!BW255-'Pre-1.095 (Hard Copy)'!AZ241))</f>
        <v> </v>
      </c>
      <c r="BA241" s="1014" t="str">
        <f>IF(IFERROR('Blocks A'!BX255-'Pre-1.095 (Hard Copy)'!BA241, 0)=0, " ", ('Blocks A'!BX255-'Pre-1.095 (Hard Copy)'!BA241))</f>
        <v> </v>
      </c>
      <c r="BB241" s="1014" t="str">
        <f>IF(IFERROR('Blocks A'!BY255-'Pre-1.095 (Hard Copy)'!BB241, 0)=0, " ", ('Blocks A'!BY255-'Pre-1.095 (Hard Copy)'!BB241))</f>
        <v> </v>
      </c>
      <c r="BC241" s="1015" t="str">
        <f>IF(IFERROR('Blocks A'!BZ255-'Pre-1.095 (Hard Copy)'!BC241, 0)=0, " ", ('Blocks A'!BZ255-'Pre-1.095 (Hard Copy)'!BC241))</f>
        <v> </v>
      </c>
      <c r="BD241" s="1014" t="str">
        <f>IF(IFERROR('Blocks A'!BV255-'Pre-1.095 (Hard Copy)'!BD241, 0)=0, " ", ('Blocks A'!BV255-'Pre-1.095 (Hard Copy)'!BD241))</f>
        <v> </v>
      </c>
      <c r="BE241" s="1014" t="str">
        <f>IF(IFERROR('Blocks A'!CB255-'Pre-1.095 (Hard Copy)'!BE241, 0)=0, " ", ('Blocks A'!CB255-'Pre-1.095 (Hard Copy)'!BE241))</f>
        <v> </v>
      </c>
      <c r="BF241" s="1014" t="str">
        <f>IF(IFERROR('Blocks A'!CC255-'Pre-1.095 (Hard Copy)'!BF241, 0)=0, " ", ('Blocks A'!CC255-'Pre-1.095 (Hard Copy)'!BF241))</f>
        <v>-0</v>
      </c>
      <c r="BG241" s="1016" t="str">
        <f>IF(IFERROR('Blocks A'!CD255-'Pre-1.095 (Hard Copy)'!BG241, 0)=0, " ", ('Blocks A'!CD255-'Pre-1.095 (Hard Copy)'!BG241))</f>
        <v>-0.0000</v>
      </c>
      <c r="BH241" s="1014" t="str">
        <f>IF(IFERROR('Blocks A'!CE255-'Pre-1.095 (Hard Copy)'!BH241, 0)=0, " ", ('Blocks A'!CE255-'Pre-1.095 (Hard Copy)'!BH241))</f>
        <v> </v>
      </c>
      <c r="BI241" s="1014" t="str">
        <f>IF(IFERROR('Blocks A'!CZ255-'Pre-1.095 (Hard Copy)'!BI241, 0)=0, " ", ('Blocks A'!CZ255-'Pre-1.095 (Hard Copy)'!BI241))</f>
        <v>-1</v>
      </c>
      <c r="BJ241" s="1014" t="str">
        <f>IF(IFERROR('Blocks A'!DA255-'Pre-1.095 (Hard Copy)'!BJ241, 0)=0, " ", ('Blocks A'!DA255-'Pre-1.095 (Hard Copy)'!BJ241))</f>
        <v> </v>
      </c>
      <c r="BK241" s="1014" t="str">
        <f>IF(IFERROR('Blocks A'!DB255-'Pre-1.095 (Hard Copy)'!BK241, 0)=0, " ", ('Blocks A'!DB255-'Pre-1.095 (Hard Copy)'!BK241))</f>
        <v> </v>
      </c>
      <c r="BL241" s="1014" t="str">
        <f>IF(IFERROR('Blocks A'!DC255-'Pre-1.095 (Hard Copy)'!BL241, 0)=0, " ", ('Blocks A'!DC255-'Pre-1.095 (Hard Copy)'!BL241))</f>
        <v> </v>
      </c>
      <c r="BM241" s="1014" t="str">
        <f>IF(IFERROR('Blocks A'!DD255-'Pre-1.095 (Hard Copy)'!BM241, 0)=0, " ", ('Blocks A'!DD255-'Pre-1.095 (Hard Copy)'!BM241))</f>
        <v> </v>
      </c>
      <c r="BN241" s="1014" t="str">
        <f>IF(IFERROR('Blocks A'!DE255-'Pre-1.095 (Hard Copy)'!BN241, 0)=0, " ", ('Blocks A'!DE255-'Pre-1.095 (Hard Copy)'!BN241))</f>
        <v> </v>
      </c>
      <c r="BO241" s="1014" t="str">
        <f>IF(IFERROR('Blocks A'!DF255-'Pre-1.095 (Hard Copy)'!BO241, 0)=0, " ", ('Blocks A'!DF255-'Pre-1.095 (Hard Copy)'!BO241))</f>
        <v> </v>
      </c>
      <c r="BP241" s="1014" t="str">
        <f>IF(IFERROR('Blocks A'!DG255-'Pre-1.095 (Hard Copy)'!BP241, 0)=0, " ", ('Blocks A'!DG255-'Pre-1.095 (Hard Copy)'!BP241))</f>
        <v> </v>
      </c>
      <c r="BQ241" s="1014" t="str">
        <f>IF(IFERROR('Blocks A'!DH255-'Pre-1.095 (Hard Copy)'!BQ241, 0)=0, " ", ('Blocks A'!DH255-'Pre-1.095 (Hard Copy)'!BQ241))</f>
        <v> </v>
      </c>
      <c r="BR241" s="1014" t="str">
        <f>IF(IFERROR('Blocks A'!DI255-'Pre-1.095 (Hard Copy)'!BR241, 0)=0, " ", ('Blocks A'!DI255-'Pre-1.095 (Hard Copy)'!BR241))</f>
        <v> </v>
      </c>
      <c r="BS241" s="1014" t="str">
        <f>IF(IFERROR('Blocks A'!DJ255-'Pre-1.095 (Hard Copy)'!BS241, 0)=0, " ", ('Blocks A'!DJ255-'Pre-1.095 (Hard Copy)'!BS241))</f>
        <v>-2</v>
      </c>
      <c r="BT241" s="1014" t="str">
        <f>IF(IFERROR('Blocks A'!DK255-'Pre-1.095 (Hard Copy)'!BT241, 0)=0, " ", ('Blocks A'!DK255-'Pre-1.095 (Hard Copy)'!BT241))</f>
        <v> </v>
      </c>
      <c r="BU241" s="1014" t="str">
        <f>IF(IFERROR('Blocks A'!DL255-'Pre-1.095 (Hard Copy)'!BU241, 0)=0, " ", ('Blocks A'!DL255-'Pre-1.095 (Hard Copy)'!BU241))</f>
        <v> </v>
      </c>
      <c r="BV241" s="1014" t="str">
        <f>IF(IFERROR('Blocks A'!DM255-'Pre-1.095 (Hard Copy)'!BV241, 0)=0, " ", ('Blocks A'!DM255-'Pre-1.095 (Hard Copy)'!BV241))</f>
        <v> </v>
      </c>
      <c r="BW241" s="1014" t="str">
        <f>IF(IFERROR('Blocks A'!DN255-'Pre-1.095 (Hard Copy)'!BW241, 0)=0, " ", ('Blocks A'!DN255-'Pre-1.095 (Hard Copy)'!BW241))</f>
        <v> </v>
      </c>
      <c r="BX241" s="1014" t="str">
        <f>IF(IFERROR('Blocks A'!DO255-'Pre-1.095 (Hard Copy)'!BX241, 0)=0, " ", ('Blocks A'!DO255-'Pre-1.095 (Hard Copy)'!BX241))</f>
        <v> </v>
      </c>
      <c r="BY241" s="1014" t="str">
        <f>IF(IFERROR('Blocks A'!DP255-'Pre-1.095 (Hard Copy)'!BY241, 0)=0, " ", ('Blocks A'!DP255-'Pre-1.095 (Hard Copy)'!BY241))</f>
        <v> </v>
      </c>
      <c r="BZ241" s="1014" t="str">
        <f>IF(IFERROR('Blocks A'!DQ255-'Pre-1.095 (Hard Copy)'!BZ241, 0)=0, " ", ('Blocks A'!DQ255-'Pre-1.095 (Hard Copy)'!BZ241))</f>
        <v> </v>
      </c>
      <c r="CA241" s="1014" t="str">
        <f>IF(IFERROR('Blocks A'!DR255-'Pre-1.095 (Hard Copy)'!CA241, 0)=0, " ", ('Blocks A'!DR255-'Pre-1.095 (Hard Copy)'!CA241))</f>
        <v> </v>
      </c>
      <c r="CB241" s="1014" t="str">
        <f>IF(IFERROR('Blocks A'!DS255-'Pre-1.095 (Hard Copy)'!CB241, 0)=0, " ", ('Blocks A'!DS255-'Pre-1.095 (Hard Copy)'!CB241))</f>
        <v> </v>
      </c>
      <c r="CC241" s="1014" t="str">
        <f>IF(IFERROR('Blocks A'!DT255-'Pre-1.095 (Hard Copy)'!CC241, 0)=0, " ", ('Blocks A'!DT255-'Pre-1.095 (Hard Copy)'!CC241))</f>
        <v>-1</v>
      </c>
      <c r="CD241" s="1014" t="str">
        <f>IF(IFERROR('Blocks A'!DU255-'Pre-1.095 (Hard Copy)'!CD241, 0)=0, " ", ('Blocks A'!DU255-'Pre-1.095 (Hard Copy)'!CD241))</f>
        <v>-2</v>
      </c>
      <c r="CE241" s="1014" t="str">
        <f>IF(IFERROR('Blocks A'!DX255-'Pre-1.095 (Hard Copy)'!CE241, 0)=0, " ", ('Blocks A'!DX255-'Pre-1.095 (Hard Copy)'!CE241))</f>
        <v>-0</v>
      </c>
      <c r="CF241" s="1014" t="str">
        <f>IF(IFERROR('Blocks A'!DY255-'Pre-1.095 (Hard Copy)'!CF241, 0)=0, " ", ('Blocks A'!DY255-'Pre-1.095 (Hard Copy)'!CF241))</f>
        <v>-11</v>
      </c>
      <c r="CG241" s="1016" t="str">
        <f>IF(IFERROR('Blocks A'!DZ255-'Pre-1.095 (Hard Copy)'!CG241, 0)=0, " ", ('Blocks A'!DZ255-'Pre-1.095 (Hard Copy)'!CG241))</f>
        <v>-0.0000</v>
      </c>
      <c r="CH241" s="1015" t="str">
        <f>IF(IFERROR('Blocks A'!DV255-'Pre-1.095 (Hard Copy)'!CH241, 0)=0, " ", ('Blocks A'!DV255-'Pre-1.095 (Hard Copy)'!CH241))</f>
        <v>-0.1</v>
      </c>
      <c r="CI241" s="1015" t="str">
        <f>IF(IFERROR('Blocks A'!DW255-'Pre-1.095 (Hard Copy)'!CI241, 0)=0, " ", ('Blocks A'!DW255-'Pre-1.095 (Hard Copy)'!CI241))</f>
        <v>-0.7</v>
      </c>
      <c r="CJ241" s="1014" t="str">
        <f>IF(IFERROR('Blocks A'!EA255-'Pre-1.095 (Hard Copy)'!CJ241, 0)=0, " ", ('Blocks A'!EA255-'Pre-1.095 (Hard Copy)'!CJ241))</f>
        <v>-0</v>
      </c>
      <c r="CK241" s="1017" t="str">
        <f>IF(IFERROR('Blocks A'!EB255-'Pre-1.095 (Hard Copy)'!CK241, 0)=0, " ", ('Blocks A'!EB255-'Pre-1.095 (Hard Copy)'!CK241))</f>
        <v>-0.00</v>
      </c>
      <c r="CL241" s="1017" t="str">
        <f>IF(IFERROR('Blocks A'!EC255-'Pre-1.095 (Hard Copy)'!CL241, 0)=0, " ", ('Blocks A'!EC255-'Pre-1.095 (Hard Copy)'!CL241))</f>
        <v>-0.00</v>
      </c>
      <c r="CM241" s="1017" t="str">
        <f>IF(IFERROR('Blocks A'!EH255-'Pre-1.095 (Hard Copy)'!CM241, 0)=0, " ", ('Blocks A'!EH255-'Pre-1.095 (Hard Copy)'!CM241))</f>
        <v>-0.00</v>
      </c>
      <c r="CN241" s="1014" t="str">
        <f>IF(IFERROR('Blocks A'!ED255-'Pre-1.095 (Hard Copy)'!CN241, 0)=0, " ", ('Blocks A'!ED255-'Pre-1.095 (Hard Copy)'!CN241))</f>
        <v>-11</v>
      </c>
      <c r="CO241" s="1017" t="str">
        <f>IF(IFERROR('Blocks A'!EE255-'Pre-1.095 (Hard Copy)'!CO241, 0)=0, " ", ('Blocks A'!EE255-'Pre-1.095 (Hard Copy)'!CO241))</f>
        <v>-0.01</v>
      </c>
      <c r="CP241" s="1017" t="str">
        <f>IF(IFERROR('Blocks A'!EF255-'Pre-1.095 (Hard Copy)'!CP241, 0)=0, " ", ('Blocks A'!EF255-'Pre-1.095 (Hard Copy)'!CP241))</f>
        <v>-0.00</v>
      </c>
      <c r="CQ241" s="1016" t="str">
        <f>IF(IFERROR('Blocks A'!EG255-'Pre-1.095 (Hard Copy)'!CQ241, 0)=0, " ", ('Blocks A'!EG255-'Pre-1.095 (Hard Copy)'!CQ241))</f>
        <v>-0.0000</v>
      </c>
      <c r="CR241" s="1018" t="s">
        <v>12</v>
      </c>
    </row>
    <row r="242">
      <c r="B242" s="1019" t="s">
        <v>1064</v>
      </c>
      <c r="C242" s="969" t="s">
        <v>885</v>
      </c>
      <c r="D242" s="969">
        <v>1.0</v>
      </c>
      <c r="E242" s="969">
        <v>1.0</v>
      </c>
      <c r="F242" s="969">
        <v>1.0</v>
      </c>
      <c r="G242" s="1014" t="str">
        <f>IF(IFERROR('Blocks A'!G256-'Pre-1.095 (Hard Copy)'!G242, 0)=0, " ", ('Blocks A'!G256-'Pre-1.095 (Hard Copy)'!G242))</f>
        <v> </v>
      </c>
      <c r="H242" s="1014" t="str">
        <f>IF(IFERROR('Blocks A'!H256-'Pre-1.095 (Hard Copy)'!H242, 0)=0, " ", ('Blocks A'!H256-'Pre-1.095 (Hard Copy)'!H242))</f>
        <v> </v>
      </c>
      <c r="I242" s="1014" t="str">
        <f>IF(IFERROR('Blocks A'!I256-'Pre-1.095 (Hard Copy)'!I242, 0)=0, " ", ('Blocks A'!I256-'Pre-1.095 (Hard Copy)'!I242))</f>
        <v> </v>
      </c>
      <c r="J242" s="1014" t="str">
        <f>IF(IFERROR('Blocks A'!J256-'Pre-1.095 (Hard Copy)'!J242, 0)=0, " ", ('Blocks A'!J256-'Pre-1.095 (Hard Copy)'!J242))</f>
        <v> </v>
      </c>
      <c r="K242" s="1014" t="str">
        <f>IF(IFERROR('Blocks A'!K256-'Pre-1.095 (Hard Copy)'!K242, 0)=0, " ", ('Blocks A'!K256-'Pre-1.095 (Hard Copy)'!K242))</f>
        <v> </v>
      </c>
      <c r="L242" s="1014" t="str">
        <f>IF(IFERROR('Blocks A'!L256-'Pre-1.095 (Hard Copy)'!L242, 0)=0, " ", ('Blocks A'!L256-'Pre-1.095 (Hard Copy)'!L242))</f>
        <v> </v>
      </c>
      <c r="M242" s="1014" t="str">
        <f>IF(IFERROR('Blocks A'!N256-'Pre-1.095 (Hard Copy)'!M242, 0)=0, " ", ('Blocks A'!N256-'Pre-1.095 (Hard Copy)'!M242))</f>
        <v> </v>
      </c>
      <c r="N242" s="1014" t="str">
        <f>IF(IFERROR('Blocks A'!O256-'Pre-1.095 (Hard Copy)'!N242, 0)=0, " ", ('Blocks A'!O256-'Pre-1.095 (Hard Copy)'!N242))</f>
        <v> </v>
      </c>
      <c r="O242" s="1014" t="str">
        <f>IF(IFERROR('Blocks A'!P256-'Pre-1.095 (Hard Copy)'!O242, 0)=0, " ", ('Blocks A'!P256-'Pre-1.095 (Hard Copy)'!O242))</f>
        <v> </v>
      </c>
      <c r="P242" s="1014" t="str">
        <f>IF(IFERROR('Blocks A'!Q256-'Pre-1.095 (Hard Copy)'!P242, 0)=0, " ", ('Blocks A'!Q256-'Pre-1.095 (Hard Copy)'!P242))</f>
        <v> </v>
      </c>
      <c r="Q242" s="1014" t="str">
        <f>IF(IFERROR('Blocks A'!R256-'Pre-1.095 (Hard Copy)'!Q242, 0)=0, " ", ('Blocks A'!R256-'Pre-1.095 (Hard Copy)'!Q242))</f>
        <v> </v>
      </c>
      <c r="R242" s="1014" t="str">
        <f>IF(IFERROR('Blocks A'!S256-'Pre-1.095 (Hard Copy)'!R242, 0)=0, " ", ('Blocks A'!S256-'Pre-1.095 (Hard Copy)'!R242))</f>
        <v> </v>
      </c>
      <c r="S242" s="1014" t="str">
        <f>IF(IFERROR('Blocks A'!T256-'Pre-1.095 (Hard Copy)'!S242, 0)=0, " ", ('Blocks A'!T256-'Pre-1.095 (Hard Copy)'!S242))</f>
        <v> </v>
      </c>
      <c r="T242" s="1014" t="str">
        <f>IF(IFERROR('Blocks A'!M256-'Pre-1.095 (Hard Copy)'!T242, 0)=0, " ", ('Blocks A'!M256-'Pre-1.095 (Hard Copy)'!T242))</f>
        <v> </v>
      </c>
      <c r="U242" s="1014" t="str">
        <f>IF(IFERROR('Blocks A'!U256-'Pre-1.095 (Hard Copy)'!U242, 0)=0, " ", ('Blocks A'!U256-'Pre-1.095 (Hard Copy)'!U242))</f>
        <v> </v>
      </c>
      <c r="V242" s="1014" t="str">
        <f>IF(IFERROR('Blocks A'!V256-'Pre-1.095 (Hard Copy)'!V242, 0)=0, " ", ('Blocks A'!V256-'Pre-1.095 (Hard Copy)'!V242))</f>
        <v> </v>
      </c>
      <c r="W242" s="1014" t="str">
        <f>IF(IFERROR('Blocks A'!W256-'Pre-1.095 (Hard Copy)'!W242, 0)=0, " ", ('Blocks A'!W256-'Pre-1.095 (Hard Copy)'!W242))</f>
        <v> </v>
      </c>
      <c r="X242" s="1014" t="str">
        <f>IF(IFERROR('Blocks A'!X256-'Pre-1.095 (Hard Copy)'!X242, 0)=0, " ", ('Blocks A'!X256-'Pre-1.095 (Hard Copy)'!X242))</f>
        <v> </v>
      </c>
      <c r="Y242" s="1014" t="str">
        <f>IF(IFERROR('Blocks A'!AC256-'Pre-1.095 (Hard Copy)'!Y242, 0)=0, " ", ('Blocks A'!AC256-'Pre-1.095 (Hard Copy)'!Y242))</f>
        <v> </v>
      </c>
      <c r="Z242" s="1014" t="str">
        <f>IF(IFERROR('Blocks A'!Y256-'Pre-1.095 (Hard Copy)'!Z242, 0)=0, " ", ('Blocks A'!Y256-'Pre-1.095 (Hard Copy)'!Z242))</f>
        <v> </v>
      </c>
      <c r="AA242" s="1014" t="str">
        <f>IF(IFERROR('Blocks A'!Z256-'Pre-1.095 (Hard Copy)'!AA242, 0)=0, " ", ('Blocks A'!Z256-'Pre-1.095 (Hard Copy)'!AA242))</f>
        <v> </v>
      </c>
      <c r="AB242" s="1014" t="str">
        <f>IF(IFERROR('Blocks A'!AA256-'Pre-1.095 (Hard Copy)'!AB242, 0)=0, " ", ('Blocks A'!AA256-'Pre-1.095 (Hard Copy)'!AB242))</f>
        <v> </v>
      </c>
      <c r="AC242" s="1014" t="str">
        <f>IF(IFERROR('Blocks A'!AB256-'Pre-1.095 (Hard Copy)'!AC242, 0)=0, " ", ('Blocks A'!AB256-'Pre-1.095 (Hard Copy)'!AC242))</f>
        <v> </v>
      </c>
      <c r="AD242" s="1014" t="str">
        <f>IF(IFERROR('Blocks A'!AY256-'Pre-1.095 (Hard Copy)'!AD242, 0)=0, " ", ('Blocks A'!AY256-'Pre-1.095 (Hard Copy)'!AD242))</f>
        <v> </v>
      </c>
      <c r="AE242" s="1014" t="str">
        <f>IF(IFERROR('Blocks A'!AZ256-'Pre-1.095 (Hard Copy)'!AE242, 0)=0, " ", ('Blocks A'!AZ256-'Pre-1.095 (Hard Copy)'!AE242))</f>
        <v> </v>
      </c>
      <c r="AF242" s="1014" t="str">
        <f>IF(IFERROR('Blocks A'!BA256-'Pre-1.095 (Hard Copy)'!AF242, 0)=0, " ", ('Blocks A'!BA256-'Pre-1.095 (Hard Copy)'!AF242))</f>
        <v> </v>
      </c>
      <c r="AG242" s="1014" t="str">
        <f>IF(IFERROR('Blocks A'!BB256-'Pre-1.095 (Hard Copy)'!AG242, 0)=0, " ", ('Blocks A'!BB256-'Pre-1.095 (Hard Copy)'!AG242))</f>
        <v> </v>
      </c>
      <c r="AH242" s="1014" t="str">
        <f>IF(IFERROR('Blocks A'!BC256-'Pre-1.095 (Hard Copy)'!AH242, 0)=0, " ", ('Blocks A'!BC256-'Pre-1.095 (Hard Copy)'!AH242))</f>
        <v> </v>
      </c>
      <c r="AI242" s="1014" t="str">
        <f>IF(IFERROR('Blocks A'!BJ256-'Pre-1.095 (Hard Copy)'!AI242, 0)=0, " ", ('Blocks A'!BJ256-'Pre-1.095 (Hard Copy)'!AI242))</f>
        <v> </v>
      </c>
      <c r="AJ242" s="1014" t="str">
        <f>IF(IFERROR('Blocks A'!BD256-'Pre-1.095 (Hard Copy)'!AJ242, 0)=0, " ", ('Blocks A'!BD256-'Pre-1.095 (Hard Copy)'!AJ242))</f>
        <v> </v>
      </c>
      <c r="AK242" s="1014" t="str">
        <f>IF(IFERROR('Blocks A'!BE256-'Pre-1.095 (Hard Copy)'!AK242, 0)=0, " ", ('Blocks A'!BE256-'Pre-1.095 (Hard Copy)'!AK242))</f>
        <v> </v>
      </c>
      <c r="AL242" s="1014" t="str">
        <f>IF(IFERROR('Blocks A'!BF256-'Pre-1.095 (Hard Copy)'!AL242, 0)=0, " ", ('Blocks A'!BF256-'Pre-1.095 (Hard Copy)'!AL242))</f>
        <v> </v>
      </c>
      <c r="AM242" s="1014" t="str">
        <f>IF(IFERROR('Blocks A'!BG256-'Pre-1.095 (Hard Copy)'!AM242, 0)=0, " ", ('Blocks A'!BG256-'Pre-1.095 (Hard Copy)'!AM242))</f>
        <v> </v>
      </c>
      <c r="AN242" s="1014" t="str">
        <f>IF(IFERROR('Blocks A'!BH256-'Pre-1.095 (Hard Copy)'!AN242, 0)=0, " ", ('Blocks A'!BH256-'Pre-1.095 (Hard Copy)'!AN242))</f>
        <v> </v>
      </c>
      <c r="AO242" s="1014" t="str">
        <f>IF(IFERROR('Blocks A'!BI256-'Pre-1.095 (Hard Copy)'!AO242, 0)=0, " ", ('Blocks A'!BI256-'Pre-1.095 (Hard Copy)'!AO242))</f>
        <v> </v>
      </c>
      <c r="AP242" s="1014" t="str">
        <f>IF(IFERROR('Blocks A'!BK256-'Pre-1.095 (Hard Copy)'!AP242, 0)=0, " ", ('Blocks A'!BK256-'Pre-1.095 (Hard Copy)'!AP242))</f>
        <v> </v>
      </c>
      <c r="AQ242" s="1014" t="str">
        <f>IF(IFERROR('Blocks A'!BL256-'Pre-1.095 (Hard Copy)'!AQ242, 0)=0, " ", ('Blocks A'!BL256-'Pre-1.095 (Hard Copy)'!AQ242))</f>
        <v> </v>
      </c>
      <c r="AR242" s="1014" t="str">
        <f>IF(IFERROR('Blocks A'!BM256-'Pre-1.095 (Hard Copy)'!AR242, 0)=0, " ", ('Blocks A'!BM256-'Pre-1.095 (Hard Copy)'!AR242))</f>
        <v> </v>
      </c>
      <c r="AS242" s="1014" t="str">
        <f>IF(IFERROR('Blocks A'!BO256-'Pre-1.095 (Hard Copy)'!AS242, 0)=0, " ", ('Blocks A'!BO256-'Pre-1.095 (Hard Copy)'!AS242))</f>
        <v> </v>
      </c>
      <c r="AT242" s="1014" t="str">
        <f>IF(IFERROR('Blocks A'!BP256-'Pre-1.095 (Hard Copy)'!AT242, 0)=0, " ", ('Blocks A'!BP256-'Pre-1.095 (Hard Copy)'!AT242))</f>
        <v> </v>
      </c>
      <c r="AU242" s="1014" t="str">
        <f>IF(IFERROR('Blocks A'!BQ256-'Pre-1.095 (Hard Copy)'!AU242, 0)=0, " ", ('Blocks A'!BQ256-'Pre-1.095 (Hard Copy)'!AU242))</f>
        <v> </v>
      </c>
      <c r="AV242" s="1014" t="str">
        <f>IF(IFERROR('Blocks A'!BR256-'Pre-1.095 (Hard Copy)'!AV242, 0)=0, " ", ('Blocks A'!BR256-'Pre-1.095 (Hard Copy)'!AV242))</f>
        <v> </v>
      </c>
      <c r="AW242" s="1014" t="str">
        <f>IF(IFERROR('Blocks A'!BS256-'Pre-1.095 (Hard Copy)'!AW242, 0)=0, " ", ('Blocks A'!BS256-'Pre-1.095 (Hard Copy)'!AW242))</f>
        <v> </v>
      </c>
      <c r="AX242" s="1014" t="str">
        <f>IF(IFERROR('Blocks A'!BT256-'Pre-1.095 (Hard Copy)'!AX242, 0)=0, " ", ('Blocks A'!BT256-'Pre-1.095 (Hard Copy)'!AX242))</f>
        <v> </v>
      </c>
      <c r="AY242" s="1014" t="str">
        <f>IF(IFERROR('Blocks A'!BU256-'Pre-1.095 (Hard Copy)'!AY242, 0)=0, " ", ('Blocks A'!BU256-'Pre-1.095 (Hard Copy)'!AY242))</f>
        <v> </v>
      </c>
      <c r="AZ242" s="1014" t="str">
        <f>IF(IFERROR('Blocks A'!BW256-'Pre-1.095 (Hard Copy)'!AZ242, 0)=0, " ", ('Blocks A'!BW256-'Pre-1.095 (Hard Copy)'!AZ242))</f>
        <v> </v>
      </c>
      <c r="BA242" s="1014" t="str">
        <f>IF(IFERROR('Blocks A'!BX256-'Pre-1.095 (Hard Copy)'!BA242, 0)=0, " ", ('Blocks A'!BX256-'Pre-1.095 (Hard Copy)'!BA242))</f>
        <v> </v>
      </c>
      <c r="BB242" s="1014" t="str">
        <f>IF(IFERROR('Blocks A'!BY256-'Pre-1.095 (Hard Copy)'!BB242, 0)=0, " ", ('Blocks A'!BY256-'Pre-1.095 (Hard Copy)'!BB242))</f>
        <v> </v>
      </c>
      <c r="BC242" s="1015" t="str">
        <f>IF(IFERROR('Blocks A'!BZ256-'Pre-1.095 (Hard Copy)'!BC242, 0)=0, " ", ('Blocks A'!BZ256-'Pre-1.095 (Hard Copy)'!BC242))</f>
        <v> </v>
      </c>
      <c r="BD242" s="1014" t="str">
        <f>IF(IFERROR('Blocks A'!BV256-'Pre-1.095 (Hard Copy)'!BD242, 0)=0, " ", ('Blocks A'!BV256-'Pre-1.095 (Hard Copy)'!BD242))</f>
        <v> </v>
      </c>
      <c r="BE242" s="1014" t="str">
        <f>IF(IFERROR('Blocks A'!CB256-'Pre-1.095 (Hard Copy)'!BE242, 0)=0, " ", ('Blocks A'!CB256-'Pre-1.095 (Hard Copy)'!BE242))</f>
        <v> </v>
      </c>
      <c r="BF242" s="1014" t="str">
        <f>IF(IFERROR('Blocks A'!CC256-'Pre-1.095 (Hard Copy)'!BF242, 0)=0, " ", ('Blocks A'!CC256-'Pre-1.095 (Hard Copy)'!BF242))</f>
        <v>-0</v>
      </c>
      <c r="BG242" s="1016" t="str">
        <f>IF(IFERROR('Blocks A'!CD256-'Pre-1.095 (Hard Copy)'!BG242, 0)=0, " ", ('Blocks A'!CD256-'Pre-1.095 (Hard Copy)'!BG242))</f>
        <v>-0.0000</v>
      </c>
      <c r="BH242" s="1014" t="str">
        <f>IF(IFERROR('Blocks A'!CE256-'Pre-1.095 (Hard Copy)'!BH242, 0)=0, " ", ('Blocks A'!CE256-'Pre-1.095 (Hard Copy)'!BH242))</f>
        <v> </v>
      </c>
      <c r="BI242" s="1014" t="str">
        <f>IF(IFERROR('Blocks A'!CZ256-'Pre-1.095 (Hard Copy)'!BI242, 0)=0, " ", ('Blocks A'!CZ256-'Pre-1.095 (Hard Copy)'!BI242))</f>
        <v>-1</v>
      </c>
      <c r="BJ242" s="1014" t="str">
        <f>IF(IFERROR('Blocks A'!DA256-'Pre-1.095 (Hard Copy)'!BJ242, 0)=0, " ", ('Blocks A'!DA256-'Pre-1.095 (Hard Copy)'!BJ242))</f>
        <v> </v>
      </c>
      <c r="BK242" s="1014" t="str">
        <f>IF(IFERROR('Blocks A'!DB256-'Pre-1.095 (Hard Copy)'!BK242, 0)=0, " ", ('Blocks A'!DB256-'Pre-1.095 (Hard Copy)'!BK242))</f>
        <v> </v>
      </c>
      <c r="BL242" s="1014" t="str">
        <f>IF(IFERROR('Blocks A'!DC256-'Pre-1.095 (Hard Copy)'!BL242, 0)=0, " ", ('Blocks A'!DC256-'Pre-1.095 (Hard Copy)'!BL242))</f>
        <v> </v>
      </c>
      <c r="BM242" s="1014" t="str">
        <f>IF(IFERROR('Blocks A'!DD256-'Pre-1.095 (Hard Copy)'!BM242, 0)=0, " ", ('Blocks A'!DD256-'Pre-1.095 (Hard Copy)'!BM242))</f>
        <v> </v>
      </c>
      <c r="BN242" s="1014" t="str">
        <f>IF(IFERROR('Blocks A'!DE256-'Pre-1.095 (Hard Copy)'!BN242, 0)=0, " ", ('Blocks A'!DE256-'Pre-1.095 (Hard Copy)'!BN242))</f>
        <v> </v>
      </c>
      <c r="BO242" s="1014" t="str">
        <f>IF(IFERROR('Blocks A'!DF256-'Pre-1.095 (Hard Copy)'!BO242, 0)=0, " ", ('Blocks A'!DF256-'Pre-1.095 (Hard Copy)'!BO242))</f>
        <v> </v>
      </c>
      <c r="BP242" s="1014" t="str">
        <f>IF(IFERROR('Blocks A'!DG256-'Pre-1.095 (Hard Copy)'!BP242, 0)=0, " ", ('Blocks A'!DG256-'Pre-1.095 (Hard Copy)'!BP242))</f>
        <v> </v>
      </c>
      <c r="BQ242" s="1014" t="str">
        <f>IF(IFERROR('Blocks A'!DH256-'Pre-1.095 (Hard Copy)'!BQ242, 0)=0, " ", ('Blocks A'!DH256-'Pre-1.095 (Hard Copy)'!BQ242))</f>
        <v> </v>
      </c>
      <c r="BR242" s="1014" t="str">
        <f>IF(IFERROR('Blocks A'!DI256-'Pre-1.095 (Hard Copy)'!BR242, 0)=0, " ", ('Blocks A'!DI256-'Pre-1.095 (Hard Copy)'!BR242))</f>
        <v> </v>
      </c>
      <c r="BS242" s="1014" t="str">
        <f>IF(IFERROR('Blocks A'!DJ256-'Pre-1.095 (Hard Copy)'!BS242, 0)=0, " ", ('Blocks A'!DJ256-'Pre-1.095 (Hard Copy)'!BS242))</f>
        <v>-2</v>
      </c>
      <c r="BT242" s="1014" t="str">
        <f>IF(IFERROR('Blocks A'!DK256-'Pre-1.095 (Hard Copy)'!BT242, 0)=0, " ", ('Blocks A'!DK256-'Pre-1.095 (Hard Copy)'!BT242))</f>
        <v> </v>
      </c>
      <c r="BU242" s="1014" t="str">
        <f>IF(IFERROR('Blocks A'!DL256-'Pre-1.095 (Hard Copy)'!BU242, 0)=0, " ", ('Blocks A'!DL256-'Pre-1.095 (Hard Copy)'!BU242))</f>
        <v> </v>
      </c>
      <c r="BV242" s="1014" t="str">
        <f>IF(IFERROR('Blocks A'!DM256-'Pre-1.095 (Hard Copy)'!BV242, 0)=0, " ", ('Blocks A'!DM256-'Pre-1.095 (Hard Copy)'!BV242))</f>
        <v> </v>
      </c>
      <c r="BW242" s="1014" t="str">
        <f>IF(IFERROR('Blocks A'!DN256-'Pre-1.095 (Hard Copy)'!BW242, 0)=0, " ", ('Blocks A'!DN256-'Pre-1.095 (Hard Copy)'!BW242))</f>
        <v> </v>
      </c>
      <c r="BX242" s="1014" t="str">
        <f>IF(IFERROR('Blocks A'!DO256-'Pre-1.095 (Hard Copy)'!BX242, 0)=0, " ", ('Blocks A'!DO256-'Pre-1.095 (Hard Copy)'!BX242))</f>
        <v> </v>
      </c>
      <c r="BY242" s="1014" t="str">
        <f>IF(IFERROR('Blocks A'!DP256-'Pre-1.095 (Hard Copy)'!BY242, 0)=0, " ", ('Blocks A'!DP256-'Pre-1.095 (Hard Copy)'!BY242))</f>
        <v> </v>
      </c>
      <c r="BZ242" s="1014" t="str">
        <f>IF(IFERROR('Blocks A'!DQ256-'Pre-1.095 (Hard Copy)'!BZ242, 0)=0, " ", ('Blocks A'!DQ256-'Pre-1.095 (Hard Copy)'!BZ242))</f>
        <v> </v>
      </c>
      <c r="CA242" s="1014" t="str">
        <f>IF(IFERROR('Blocks A'!DR256-'Pre-1.095 (Hard Copy)'!CA242, 0)=0, " ", ('Blocks A'!DR256-'Pre-1.095 (Hard Copy)'!CA242))</f>
        <v> </v>
      </c>
      <c r="CB242" s="1014" t="str">
        <f>IF(IFERROR('Blocks A'!DS256-'Pre-1.095 (Hard Copy)'!CB242, 0)=0, " ", ('Blocks A'!DS256-'Pre-1.095 (Hard Copy)'!CB242))</f>
        <v> </v>
      </c>
      <c r="CC242" s="1014" t="str">
        <f>IF(IFERROR('Blocks A'!DT256-'Pre-1.095 (Hard Copy)'!CC242, 0)=0, " ", ('Blocks A'!DT256-'Pre-1.095 (Hard Copy)'!CC242))</f>
        <v>-1</v>
      </c>
      <c r="CD242" s="1014" t="str">
        <f>IF(IFERROR('Blocks A'!DU256-'Pre-1.095 (Hard Copy)'!CD242, 0)=0, " ", ('Blocks A'!DU256-'Pre-1.095 (Hard Copy)'!CD242))</f>
        <v>-2</v>
      </c>
      <c r="CE242" s="1014" t="str">
        <f>IF(IFERROR('Blocks A'!DX256-'Pre-1.095 (Hard Copy)'!CE242, 0)=0, " ", ('Blocks A'!DX256-'Pre-1.095 (Hard Copy)'!CE242))</f>
        <v>-0</v>
      </c>
      <c r="CF242" s="1014" t="str">
        <f>IF(IFERROR('Blocks A'!DY256-'Pre-1.095 (Hard Copy)'!CF242, 0)=0, " ", ('Blocks A'!DY256-'Pre-1.095 (Hard Copy)'!CF242))</f>
        <v>-11</v>
      </c>
      <c r="CG242" s="1016" t="str">
        <f>IF(IFERROR('Blocks A'!DZ256-'Pre-1.095 (Hard Copy)'!CG242, 0)=0, " ", ('Blocks A'!DZ256-'Pre-1.095 (Hard Copy)'!CG242))</f>
        <v>-0.0000</v>
      </c>
      <c r="CH242" s="1015" t="str">
        <f>IF(IFERROR('Blocks A'!DV256-'Pre-1.095 (Hard Copy)'!CH242, 0)=0, " ", ('Blocks A'!DV256-'Pre-1.095 (Hard Copy)'!CH242))</f>
        <v>-0.1</v>
      </c>
      <c r="CI242" s="1015" t="str">
        <f>IF(IFERROR('Blocks A'!DW256-'Pre-1.095 (Hard Copy)'!CI242, 0)=0, " ", ('Blocks A'!DW256-'Pre-1.095 (Hard Copy)'!CI242))</f>
        <v>-0.7</v>
      </c>
      <c r="CJ242" s="1014" t="str">
        <f>IF(IFERROR('Blocks A'!EA256-'Pre-1.095 (Hard Copy)'!CJ242, 0)=0, " ", ('Blocks A'!EA256-'Pre-1.095 (Hard Copy)'!CJ242))</f>
        <v>-0</v>
      </c>
      <c r="CK242" s="1017" t="str">
        <f>IF(IFERROR('Blocks A'!EB256-'Pre-1.095 (Hard Copy)'!CK242, 0)=0, " ", ('Blocks A'!EB256-'Pre-1.095 (Hard Copy)'!CK242))</f>
        <v>-0.00</v>
      </c>
      <c r="CL242" s="1017" t="str">
        <f>IF(IFERROR('Blocks A'!EC256-'Pre-1.095 (Hard Copy)'!CL242, 0)=0, " ", ('Blocks A'!EC256-'Pre-1.095 (Hard Copy)'!CL242))</f>
        <v>-0.00</v>
      </c>
      <c r="CM242" s="1017" t="str">
        <f>IF(IFERROR('Blocks A'!EH256-'Pre-1.095 (Hard Copy)'!CM242, 0)=0, " ", ('Blocks A'!EH256-'Pre-1.095 (Hard Copy)'!CM242))</f>
        <v>-0.00</v>
      </c>
      <c r="CN242" s="1014" t="str">
        <f>IF(IFERROR('Blocks A'!ED256-'Pre-1.095 (Hard Copy)'!CN242, 0)=0, " ", ('Blocks A'!ED256-'Pre-1.095 (Hard Copy)'!CN242))</f>
        <v>-11</v>
      </c>
      <c r="CO242" s="1017" t="str">
        <f>IF(IFERROR('Blocks A'!EE256-'Pre-1.095 (Hard Copy)'!CO242, 0)=0, " ", ('Blocks A'!EE256-'Pre-1.095 (Hard Copy)'!CO242))</f>
        <v>-0.01</v>
      </c>
      <c r="CP242" s="1017" t="str">
        <f>IF(IFERROR('Blocks A'!EF256-'Pre-1.095 (Hard Copy)'!CP242, 0)=0, " ", ('Blocks A'!EF256-'Pre-1.095 (Hard Copy)'!CP242))</f>
        <v>-0.00</v>
      </c>
      <c r="CQ242" s="1016" t="str">
        <f>IF(IFERROR('Blocks A'!EG256-'Pre-1.095 (Hard Copy)'!CQ242, 0)=0, " ", ('Blocks A'!EG256-'Pre-1.095 (Hard Copy)'!CQ242))</f>
        <v>-0.0000</v>
      </c>
      <c r="CR242" s="1018" t="s">
        <v>12</v>
      </c>
    </row>
    <row r="243">
      <c r="B243" s="1019" t="s">
        <v>1065</v>
      </c>
      <c r="C243" s="969" t="s">
        <v>885</v>
      </c>
      <c r="D243" s="969">
        <v>1.0</v>
      </c>
      <c r="E243" s="969">
        <v>1.0</v>
      </c>
      <c r="F243" s="969">
        <v>1.0</v>
      </c>
      <c r="G243" s="1014" t="str">
        <f>IF(IFERROR('Blocks A'!G257-'Pre-1.095 (Hard Copy)'!G243, 0)=0, " ", ('Blocks A'!G257-'Pre-1.095 (Hard Copy)'!G243))</f>
        <v> </v>
      </c>
      <c r="H243" s="1014" t="str">
        <f>IF(IFERROR('Blocks A'!H257-'Pre-1.095 (Hard Copy)'!H243, 0)=0, " ", ('Blocks A'!H257-'Pre-1.095 (Hard Copy)'!H243))</f>
        <v> </v>
      </c>
      <c r="I243" s="1014" t="str">
        <f>IF(IFERROR('Blocks A'!I257-'Pre-1.095 (Hard Copy)'!I243, 0)=0, " ", ('Blocks A'!I257-'Pre-1.095 (Hard Copy)'!I243))</f>
        <v> </v>
      </c>
      <c r="J243" s="1014" t="str">
        <f>IF(IFERROR('Blocks A'!J257-'Pre-1.095 (Hard Copy)'!J243, 0)=0, " ", ('Blocks A'!J257-'Pre-1.095 (Hard Copy)'!J243))</f>
        <v> </v>
      </c>
      <c r="K243" s="1014" t="str">
        <f>IF(IFERROR('Blocks A'!K257-'Pre-1.095 (Hard Copy)'!K243, 0)=0, " ", ('Blocks A'!K257-'Pre-1.095 (Hard Copy)'!K243))</f>
        <v> </v>
      </c>
      <c r="L243" s="1014" t="str">
        <f>IF(IFERROR('Blocks A'!L257-'Pre-1.095 (Hard Copy)'!L243, 0)=0, " ", ('Blocks A'!L257-'Pre-1.095 (Hard Copy)'!L243))</f>
        <v> </v>
      </c>
      <c r="M243" s="1014" t="str">
        <f>IF(IFERROR('Blocks A'!N257-'Pre-1.095 (Hard Copy)'!M243, 0)=0, " ", ('Blocks A'!N257-'Pre-1.095 (Hard Copy)'!M243))</f>
        <v> </v>
      </c>
      <c r="N243" s="1014" t="str">
        <f>IF(IFERROR('Blocks A'!O257-'Pre-1.095 (Hard Copy)'!N243, 0)=0, " ", ('Blocks A'!O257-'Pre-1.095 (Hard Copy)'!N243))</f>
        <v> </v>
      </c>
      <c r="O243" s="1014" t="str">
        <f>IF(IFERROR('Blocks A'!P257-'Pre-1.095 (Hard Copy)'!O243, 0)=0, " ", ('Blocks A'!P257-'Pre-1.095 (Hard Copy)'!O243))</f>
        <v> </v>
      </c>
      <c r="P243" s="1014" t="str">
        <f>IF(IFERROR('Blocks A'!Q257-'Pre-1.095 (Hard Copy)'!P243, 0)=0, " ", ('Blocks A'!Q257-'Pre-1.095 (Hard Copy)'!P243))</f>
        <v> </v>
      </c>
      <c r="Q243" s="1014" t="str">
        <f>IF(IFERROR('Blocks A'!R257-'Pre-1.095 (Hard Copy)'!Q243, 0)=0, " ", ('Blocks A'!R257-'Pre-1.095 (Hard Copy)'!Q243))</f>
        <v> </v>
      </c>
      <c r="R243" s="1014" t="str">
        <f>IF(IFERROR('Blocks A'!S257-'Pre-1.095 (Hard Copy)'!R243, 0)=0, " ", ('Blocks A'!S257-'Pre-1.095 (Hard Copy)'!R243))</f>
        <v> </v>
      </c>
      <c r="S243" s="1014" t="str">
        <f>IF(IFERROR('Blocks A'!T257-'Pre-1.095 (Hard Copy)'!S243, 0)=0, " ", ('Blocks A'!T257-'Pre-1.095 (Hard Copy)'!S243))</f>
        <v> </v>
      </c>
      <c r="T243" s="1014" t="str">
        <f>IF(IFERROR('Blocks A'!M257-'Pre-1.095 (Hard Copy)'!T243, 0)=0, " ", ('Blocks A'!M257-'Pre-1.095 (Hard Copy)'!T243))</f>
        <v> </v>
      </c>
      <c r="U243" s="1014" t="str">
        <f>IF(IFERROR('Blocks A'!U257-'Pre-1.095 (Hard Copy)'!U243, 0)=0, " ", ('Blocks A'!U257-'Pre-1.095 (Hard Copy)'!U243))</f>
        <v> </v>
      </c>
      <c r="V243" s="1014" t="str">
        <f>IF(IFERROR('Blocks A'!V257-'Pre-1.095 (Hard Copy)'!V243, 0)=0, " ", ('Blocks A'!V257-'Pre-1.095 (Hard Copy)'!V243))</f>
        <v> </v>
      </c>
      <c r="W243" s="1014" t="str">
        <f>IF(IFERROR('Blocks A'!W257-'Pre-1.095 (Hard Copy)'!W243, 0)=0, " ", ('Blocks A'!W257-'Pre-1.095 (Hard Copy)'!W243))</f>
        <v> </v>
      </c>
      <c r="X243" s="1014" t="str">
        <f>IF(IFERROR('Blocks A'!X257-'Pre-1.095 (Hard Copy)'!X243, 0)=0, " ", ('Blocks A'!X257-'Pre-1.095 (Hard Copy)'!X243))</f>
        <v> </v>
      </c>
      <c r="Y243" s="1014" t="str">
        <f>IF(IFERROR('Blocks A'!AC257-'Pre-1.095 (Hard Copy)'!Y243, 0)=0, " ", ('Blocks A'!AC257-'Pre-1.095 (Hard Copy)'!Y243))</f>
        <v> </v>
      </c>
      <c r="Z243" s="1014" t="str">
        <f>IF(IFERROR('Blocks A'!Y257-'Pre-1.095 (Hard Copy)'!Z243, 0)=0, " ", ('Blocks A'!Y257-'Pre-1.095 (Hard Copy)'!Z243))</f>
        <v> </v>
      </c>
      <c r="AA243" s="1014" t="str">
        <f>IF(IFERROR('Blocks A'!Z257-'Pre-1.095 (Hard Copy)'!AA243, 0)=0, " ", ('Blocks A'!Z257-'Pre-1.095 (Hard Copy)'!AA243))</f>
        <v> </v>
      </c>
      <c r="AB243" s="1014" t="str">
        <f>IF(IFERROR('Blocks A'!AA257-'Pre-1.095 (Hard Copy)'!AB243, 0)=0, " ", ('Blocks A'!AA257-'Pre-1.095 (Hard Copy)'!AB243))</f>
        <v> </v>
      </c>
      <c r="AC243" s="1014" t="str">
        <f>IF(IFERROR('Blocks A'!AB257-'Pre-1.095 (Hard Copy)'!AC243, 0)=0, " ", ('Blocks A'!AB257-'Pre-1.095 (Hard Copy)'!AC243))</f>
        <v> </v>
      </c>
      <c r="AD243" s="1014" t="str">
        <f>IF(IFERROR('Blocks A'!AY257-'Pre-1.095 (Hard Copy)'!AD243, 0)=0, " ", ('Blocks A'!AY257-'Pre-1.095 (Hard Copy)'!AD243))</f>
        <v> </v>
      </c>
      <c r="AE243" s="1014" t="str">
        <f>IF(IFERROR('Blocks A'!AZ257-'Pre-1.095 (Hard Copy)'!AE243, 0)=0, " ", ('Blocks A'!AZ257-'Pre-1.095 (Hard Copy)'!AE243))</f>
        <v> </v>
      </c>
      <c r="AF243" s="1014" t="str">
        <f>IF(IFERROR('Blocks A'!BA257-'Pre-1.095 (Hard Copy)'!AF243, 0)=0, " ", ('Blocks A'!BA257-'Pre-1.095 (Hard Copy)'!AF243))</f>
        <v> </v>
      </c>
      <c r="AG243" s="1014" t="str">
        <f>IF(IFERROR('Blocks A'!BB257-'Pre-1.095 (Hard Copy)'!AG243, 0)=0, " ", ('Blocks A'!BB257-'Pre-1.095 (Hard Copy)'!AG243))</f>
        <v> </v>
      </c>
      <c r="AH243" s="1014" t="str">
        <f>IF(IFERROR('Blocks A'!BC257-'Pre-1.095 (Hard Copy)'!AH243, 0)=0, " ", ('Blocks A'!BC257-'Pre-1.095 (Hard Copy)'!AH243))</f>
        <v> </v>
      </c>
      <c r="AI243" s="1014" t="str">
        <f>IF(IFERROR('Blocks A'!BJ257-'Pre-1.095 (Hard Copy)'!AI243, 0)=0, " ", ('Blocks A'!BJ257-'Pre-1.095 (Hard Copy)'!AI243))</f>
        <v> </v>
      </c>
      <c r="AJ243" s="1014" t="str">
        <f>IF(IFERROR('Blocks A'!BD257-'Pre-1.095 (Hard Copy)'!AJ243, 0)=0, " ", ('Blocks A'!BD257-'Pre-1.095 (Hard Copy)'!AJ243))</f>
        <v> </v>
      </c>
      <c r="AK243" s="1014" t="str">
        <f>IF(IFERROR('Blocks A'!BE257-'Pre-1.095 (Hard Copy)'!AK243, 0)=0, " ", ('Blocks A'!BE257-'Pre-1.095 (Hard Copy)'!AK243))</f>
        <v> </v>
      </c>
      <c r="AL243" s="1014" t="str">
        <f>IF(IFERROR('Blocks A'!BF257-'Pre-1.095 (Hard Copy)'!AL243, 0)=0, " ", ('Blocks A'!BF257-'Pre-1.095 (Hard Copy)'!AL243))</f>
        <v> </v>
      </c>
      <c r="AM243" s="1014" t="str">
        <f>IF(IFERROR('Blocks A'!BG257-'Pre-1.095 (Hard Copy)'!AM243, 0)=0, " ", ('Blocks A'!BG257-'Pre-1.095 (Hard Copy)'!AM243))</f>
        <v> </v>
      </c>
      <c r="AN243" s="1014" t="str">
        <f>IF(IFERROR('Blocks A'!BH257-'Pre-1.095 (Hard Copy)'!AN243, 0)=0, " ", ('Blocks A'!BH257-'Pre-1.095 (Hard Copy)'!AN243))</f>
        <v> </v>
      </c>
      <c r="AO243" s="1014" t="str">
        <f>IF(IFERROR('Blocks A'!BI257-'Pre-1.095 (Hard Copy)'!AO243, 0)=0, " ", ('Blocks A'!BI257-'Pre-1.095 (Hard Copy)'!AO243))</f>
        <v> </v>
      </c>
      <c r="AP243" s="1014" t="str">
        <f>IF(IFERROR('Blocks A'!BK257-'Pre-1.095 (Hard Copy)'!AP243, 0)=0, " ", ('Blocks A'!BK257-'Pre-1.095 (Hard Copy)'!AP243))</f>
        <v> </v>
      </c>
      <c r="AQ243" s="1014" t="str">
        <f>IF(IFERROR('Blocks A'!BL257-'Pre-1.095 (Hard Copy)'!AQ243, 0)=0, " ", ('Blocks A'!BL257-'Pre-1.095 (Hard Copy)'!AQ243))</f>
        <v> </v>
      </c>
      <c r="AR243" s="1014" t="str">
        <f>IF(IFERROR('Blocks A'!BM257-'Pre-1.095 (Hard Copy)'!AR243, 0)=0, " ", ('Blocks A'!BM257-'Pre-1.095 (Hard Copy)'!AR243))</f>
        <v> </v>
      </c>
      <c r="AS243" s="1014" t="str">
        <f>IF(IFERROR('Blocks A'!BO257-'Pre-1.095 (Hard Copy)'!AS243, 0)=0, " ", ('Blocks A'!BO257-'Pre-1.095 (Hard Copy)'!AS243))</f>
        <v> </v>
      </c>
      <c r="AT243" s="1014" t="str">
        <f>IF(IFERROR('Blocks A'!BP257-'Pre-1.095 (Hard Copy)'!AT243, 0)=0, " ", ('Blocks A'!BP257-'Pre-1.095 (Hard Copy)'!AT243))</f>
        <v> </v>
      </c>
      <c r="AU243" s="1014" t="str">
        <f>IF(IFERROR('Blocks A'!BQ257-'Pre-1.095 (Hard Copy)'!AU243, 0)=0, " ", ('Blocks A'!BQ257-'Pre-1.095 (Hard Copy)'!AU243))</f>
        <v> </v>
      </c>
      <c r="AV243" s="1014" t="str">
        <f>IF(IFERROR('Blocks A'!BR257-'Pre-1.095 (Hard Copy)'!AV243, 0)=0, " ", ('Blocks A'!BR257-'Pre-1.095 (Hard Copy)'!AV243))</f>
        <v> </v>
      </c>
      <c r="AW243" s="1014" t="str">
        <f>IF(IFERROR('Blocks A'!BS257-'Pre-1.095 (Hard Copy)'!AW243, 0)=0, " ", ('Blocks A'!BS257-'Pre-1.095 (Hard Copy)'!AW243))</f>
        <v> </v>
      </c>
      <c r="AX243" s="1014" t="str">
        <f>IF(IFERROR('Blocks A'!BT257-'Pre-1.095 (Hard Copy)'!AX243, 0)=0, " ", ('Blocks A'!BT257-'Pre-1.095 (Hard Copy)'!AX243))</f>
        <v> </v>
      </c>
      <c r="AY243" s="1014" t="str">
        <f>IF(IFERROR('Blocks A'!BU257-'Pre-1.095 (Hard Copy)'!AY243, 0)=0, " ", ('Blocks A'!BU257-'Pre-1.095 (Hard Copy)'!AY243))</f>
        <v> </v>
      </c>
      <c r="AZ243" s="1014" t="str">
        <f>IF(IFERROR('Blocks A'!BW257-'Pre-1.095 (Hard Copy)'!AZ243, 0)=0, " ", ('Blocks A'!BW257-'Pre-1.095 (Hard Copy)'!AZ243))</f>
        <v> </v>
      </c>
      <c r="BA243" s="1014" t="str">
        <f>IF(IFERROR('Blocks A'!BX257-'Pre-1.095 (Hard Copy)'!BA243, 0)=0, " ", ('Blocks A'!BX257-'Pre-1.095 (Hard Copy)'!BA243))</f>
        <v> </v>
      </c>
      <c r="BB243" s="1014" t="str">
        <f>IF(IFERROR('Blocks A'!BY257-'Pre-1.095 (Hard Copy)'!BB243, 0)=0, " ", ('Blocks A'!BY257-'Pre-1.095 (Hard Copy)'!BB243))</f>
        <v> </v>
      </c>
      <c r="BC243" s="1015" t="str">
        <f>IF(IFERROR('Blocks A'!BZ257-'Pre-1.095 (Hard Copy)'!BC243, 0)=0, " ", ('Blocks A'!BZ257-'Pre-1.095 (Hard Copy)'!BC243))</f>
        <v> </v>
      </c>
      <c r="BD243" s="1014" t="str">
        <f>IF(IFERROR('Blocks A'!BV257-'Pre-1.095 (Hard Copy)'!BD243, 0)=0, " ", ('Blocks A'!BV257-'Pre-1.095 (Hard Copy)'!BD243))</f>
        <v> </v>
      </c>
      <c r="BE243" s="1014" t="str">
        <f>IF(IFERROR('Blocks A'!CB257-'Pre-1.095 (Hard Copy)'!BE243, 0)=0, " ", ('Blocks A'!CB257-'Pre-1.095 (Hard Copy)'!BE243))</f>
        <v> </v>
      </c>
      <c r="BF243" s="1014" t="str">
        <f>IF(IFERROR('Blocks A'!CC257-'Pre-1.095 (Hard Copy)'!BF243, 0)=0, " ", ('Blocks A'!CC257-'Pre-1.095 (Hard Copy)'!BF243))</f>
        <v>-0</v>
      </c>
      <c r="BG243" s="1016" t="str">
        <f>IF(IFERROR('Blocks A'!CD257-'Pre-1.095 (Hard Copy)'!BG243, 0)=0, " ", ('Blocks A'!CD257-'Pre-1.095 (Hard Copy)'!BG243))</f>
        <v>-0.0000</v>
      </c>
      <c r="BH243" s="1014" t="str">
        <f>IF(IFERROR('Blocks A'!CE257-'Pre-1.095 (Hard Copy)'!BH243, 0)=0, " ", ('Blocks A'!CE257-'Pre-1.095 (Hard Copy)'!BH243))</f>
        <v> </v>
      </c>
      <c r="BI243" s="1014" t="str">
        <f>IF(IFERROR('Blocks A'!CZ257-'Pre-1.095 (Hard Copy)'!BI243, 0)=0, " ", ('Blocks A'!CZ257-'Pre-1.095 (Hard Copy)'!BI243))</f>
        <v>-1</v>
      </c>
      <c r="BJ243" s="1014" t="str">
        <f>IF(IFERROR('Blocks A'!DA257-'Pre-1.095 (Hard Copy)'!BJ243, 0)=0, " ", ('Blocks A'!DA257-'Pre-1.095 (Hard Copy)'!BJ243))</f>
        <v> </v>
      </c>
      <c r="BK243" s="1014" t="str">
        <f>IF(IFERROR('Blocks A'!DB257-'Pre-1.095 (Hard Copy)'!BK243, 0)=0, " ", ('Blocks A'!DB257-'Pre-1.095 (Hard Copy)'!BK243))</f>
        <v> </v>
      </c>
      <c r="BL243" s="1014" t="str">
        <f>IF(IFERROR('Blocks A'!DC257-'Pre-1.095 (Hard Copy)'!BL243, 0)=0, " ", ('Blocks A'!DC257-'Pre-1.095 (Hard Copy)'!BL243))</f>
        <v> </v>
      </c>
      <c r="BM243" s="1014" t="str">
        <f>IF(IFERROR('Blocks A'!DD257-'Pre-1.095 (Hard Copy)'!BM243, 0)=0, " ", ('Blocks A'!DD257-'Pre-1.095 (Hard Copy)'!BM243))</f>
        <v> </v>
      </c>
      <c r="BN243" s="1014" t="str">
        <f>IF(IFERROR('Blocks A'!DE257-'Pre-1.095 (Hard Copy)'!BN243, 0)=0, " ", ('Blocks A'!DE257-'Pre-1.095 (Hard Copy)'!BN243))</f>
        <v> </v>
      </c>
      <c r="BO243" s="1014" t="str">
        <f>IF(IFERROR('Blocks A'!DF257-'Pre-1.095 (Hard Copy)'!BO243, 0)=0, " ", ('Blocks A'!DF257-'Pre-1.095 (Hard Copy)'!BO243))</f>
        <v> </v>
      </c>
      <c r="BP243" s="1014" t="str">
        <f>IF(IFERROR('Blocks A'!DG257-'Pre-1.095 (Hard Copy)'!BP243, 0)=0, " ", ('Blocks A'!DG257-'Pre-1.095 (Hard Copy)'!BP243))</f>
        <v> </v>
      </c>
      <c r="BQ243" s="1014" t="str">
        <f>IF(IFERROR('Blocks A'!DH257-'Pre-1.095 (Hard Copy)'!BQ243, 0)=0, " ", ('Blocks A'!DH257-'Pre-1.095 (Hard Copy)'!BQ243))</f>
        <v> </v>
      </c>
      <c r="BR243" s="1014" t="str">
        <f>IF(IFERROR('Blocks A'!DI257-'Pre-1.095 (Hard Copy)'!BR243, 0)=0, " ", ('Blocks A'!DI257-'Pre-1.095 (Hard Copy)'!BR243))</f>
        <v> </v>
      </c>
      <c r="BS243" s="1014" t="str">
        <f>IF(IFERROR('Blocks A'!DJ257-'Pre-1.095 (Hard Copy)'!BS243, 0)=0, " ", ('Blocks A'!DJ257-'Pre-1.095 (Hard Copy)'!BS243))</f>
        <v>-2</v>
      </c>
      <c r="BT243" s="1014" t="str">
        <f>IF(IFERROR('Blocks A'!DK257-'Pre-1.095 (Hard Copy)'!BT243, 0)=0, " ", ('Blocks A'!DK257-'Pre-1.095 (Hard Copy)'!BT243))</f>
        <v> </v>
      </c>
      <c r="BU243" s="1014" t="str">
        <f>IF(IFERROR('Blocks A'!DL257-'Pre-1.095 (Hard Copy)'!BU243, 0)=0, " ", ('Blocks A'!DL257-'Pre-1.095 (Hard Copy)'!BU243))</f>
        <v> </v>
      </c>
      <c r="BV243" s="1014" t="str">
        <f>IF(IFERROR('Blocks A'!DM257-'Pre-1.095 (Hard Copy)'!BV243, 0)=0, " ", ('Blocks A'!DM257-'Pre-1.095 (Hard Copy)'!BV243))</f>
        <v> </v>
      </c>
      <c r="BW243" s="1014" t="str">
        <f>IF(IFERROR('Blocks A'!DN257-'Pre-1.095 (Hard Copy)'!BW243, 0)=0, " ", ('Blocks A'!DN257-'Pre-1.095 (Hard Copy)'!BW243))</f>
        <v> </v>
      </c>
      <c r="BX243" s="1014" t="str">
        <f>IF(IFERROR('Blocks A'!DO257-'Pre-1.095 (Hard Copy)'!BX243, 0)=0, " ", ('Blocks A'!DO257-'Pre-1.095 (Hard Copy)'!BX243))</f>
        <v> </v>
      </c>
      <c r="BY243" s="1014" t="str">
        <f>IF(IFERROR('Blocks A'!DP257-'Pre-1.095 (Hard Copy)'!BY243, 0)=0, " ", ('Blocks A'!DP257-'Pre-1.095 (Hard Copy)'!BY243))</f>
        <v> </v>
      </c>
      <c r="BZ243" s="1014" t="str">
        <f>IF(IFERROR('Blocks A'!DQ257-'Pre-1.095 (Hard Copy)'!BZ243, 0)=0, " ", ('Blocks A'!DQ257-'Pre-1.095 (Hard Copy)'!BZ243))</f>
        <v> </v>
      </c>
      <c r="CA243" s="1014" t="str">
        <f>IF(IFERROR('Blocks A'!DR257-'Pre-1.095 (Hard Copy)'!CA243, 0)=0, " ", ('Blocks A'!DR257-'Pre-1.095 (Hard Copy)'!CA243))</f>
        <v> </v>
      </c>
      <c r="CB243" s="1014" t="str">
        <f>IF(IFERROR('Blocks A'!DS257-'Pre-1.095 (Hard Copy)'!CB243, 0)=0, " ", ('Blocks A'!DS257-'Pre-1.095 (Hard Copy)'!CB243))</f>
        <v> </v>
      </c>
      <c r="CC243" s="1014" t="str">
        <f>IF(IFERROR('Blocks A'!DT257-'Pre-1.095 (Hard Copy)'!CC243, 0)=0, " ", ('Blocks A'!DT257-'Pre-1.095 (Hard Copy)'!CC243))</f>
        <v>-1</v>
      </c>
      <c r="CD243" s="1014" t="str">
        <f>IF(IFERROR('Blocks A'!DU257-'Pre-1.095 (Hard Copy)'!CD243, 0)=0, " ", ('Blocks A'!DU257-'Pre-1.095 (Hard Copy)'!CD243))</f>
        <v>-2</v>
      </c>
      <c r="CE243" s="1014" t="str">
        <f>IF(IFERROR('Blocks A'!DX257-'Pre-1.095 (Hard Copy)'!CE243, 0)=0, " ", ('Blocks A'!DX257-'Pre-1.095 (Hard Copy)'!CE243))</f>
        <v>-0</v>
      </c>
      <c r="CF243" s="1014" t="str">
        <f>IF(IFERROR('Blocks A'!DY257-'Pre-1.095 (Hard Copy)'!CF243, 0)=0, " ", ('Blocks A'!DY257-'Pre-1.095 (Hard Copy)'!CF243))</f>
        <v>-11</v>
      </c>
      <c r="CG243" s="1016" t="str">
        <f>IF(IFERROR('Blocks A'!DZ257-'Pre-1.095 (Hard Copy)'!CG243, 0)=0, " ", ('Blocks A'!DZ257-'Pre-1.095 (Hard Copy)'!CG243))</f>
        <v>-0.0000</v>
      </c>
      <c r="CH243" s="1015" t="str">
        <f>IF(IFERROR('Blocks A'!DV257-'Pre-1.095 (Hard Copy)'!CH243, 0)=0, " ", ('Blocks A'!DV257-'Pre-1.095 (Hard Copy)'!CH243))</f>
        <v>-0.1</v>
      </c>
      <c r="CI243" s="1015" t="str">
        <f>IF(IFERROR('Blocks A'!DW257-'Pre-1.095 (Hard Copy)'!CI243, 0)=0, " ", ('Blocks A'!DW257-'Pre-1.095 (Hard Copy)'!CI243))</f>
        <v>-0.7</v>
      </c>
      <c r="CJ243" s="1014" t="str">
        <f>IF(IFERROR('Blocks A'!EA257-'Pre-1.095 (Hard Copy)'!CJ243, 0)=0, " ", ('Blocks A'!EA257-'Pre-1.095 (Hard Copy)'!CJ243))</f>
        <v>-0</v>
      </c>
      <c r="CK243" s="1017" t="str">
        <f>IF(IFERROR('Blocks A'!EB257-'Pre-1.095 (Hard Copy)'!CK243, 0)=0, " ", ('Blocks A'!EB257-'Pre-1.095 (Hard Copy)'!CK243))</f>
        <v>-0.00</v>
      </c>
      <c r="CL243" s="1017" t="str">
        <f>IF(IFERROR('Blocks A'!EC257-'Pre-1.095 (Hard Copy)'!CL243, 0)=0, " ", ('Blocks A'!EC257-'Pre-1.095 (Hard Copy)'!CL243))</f>
        <v>-0.00</v>
      </c>
      <c r="CM243" s="1017" t="str">
        <f>IF(IFERROR('Blocks A'!EH257-'Pre-1.095 (Hard Copy)'!CM243, 0)=0, " ", ('Blocks A'!EH257-'Pre-1.095 (Hard Copy)'!CM243))</f>
        <v>-0.00</v>
      </c>
      <c r="CN243" s="1014" t="str">
        <f>IF(IFERROR('Blocks A'!ED257-'Pre-1.095 (Hard Copy)'!CN243, 0)=0, " ", ('Blocks A'!ED257-'Pre-1.095 (Hard Copy)'!CN243))</f>
        <v>-11</v>
      </c>
      <c r="CO243" s="1017" t="str">
        <f>IF(IFERROR('Blocks A'!EE257-'Pre-1.095 (Hard Copy)'!CO243, 0)=0, " ", ('Blocks A'!EE257-'Pre-1.095 (Hard Copy)'!CO243))</f>
        <v>-0.01</v>
      </c>
      <c r="CP243" s="1017" t="str">
        <f>IF(IFERROR('Blocks A'!EF257-'Pre-1.095 (Hard Copy)'!CP243, 0)=0, " ", ('Blocks A'!EF257-'Pre-1.095 (Hard Copy)'!CP243))</f>
        <v>-0.00</v>
      </c>
      <c r="CQ243" s="1016" t="str">
        <f>IF(IFERROR('Blocks A'!EG257-'Pre-1.095 (Hard Copy)'!CQ243, 0)=0, " ", ('Blocks A'!EG257-'Pre-1.095 (Hard Copy)'!CQ243))</f>
        <v>-0.0000</v>
      </c>
      <c r="CR243" s="1018" t="s">
        <v>12</v>
      </c>
    </row>
    <row r="244">
      <c r="A244" s="989" t="s">
        <v>1095</v>
      </c>
      <c r="B244" s="1013" t="s">
        <v>1067</v>
      </c>
      <c r="C244" s="969" t="s">
        <v>885</v>
      </c>
      <c r="D244" s="969">
        <v>1.0</v>
      </c>
      <c r="E244" s="969">
        <v>1.0</v>
      </c>
      <c r="F244" s="969">
        <v>1.0</v>
      </c>
      <c r="G244" s="1014" t="str">
        <f>IF(IFERROR('Blocks A'!G258-'Pre-1.095 (Hard Copy)'!G244, 0)=0, " ", ('Blocks A'!G258-'Pre-1.095 (Hard Copy)'!G244))</f>
        <v> </v>
      </c>
      <c r="H244" s="1014" t="str">
        <f>IF(IFERROR('Blocks A'!H258-'Pre-1.095 (Hard Copy)'!H244, 0)=0, " ", ('Blocks A'!H258-'Pre-1.095 (Hard Copy)'!H244))</f>
        <v> </v>
      </c>
      <c r="I244" s="1014" t="str">
        <f>IF(IFERROR('Blocks A'!I258-'Pre-1.095 (Hard Copy)'!I244, 0)=0, " ", ('Blocks A'!I258-'Pre-1.095 (Hard Copy)'!I244))</f>
        <v> </v>
      </c>
      <c r="J244" s="1014" t="str">
        <f>IF(IFERROR('Blocks A'!J258-'Pre-1.095 (Hard Copy)'!J244, 0)=0, " ", ('Blocks A'!J258-'Pre-1.095 (Hard Copy)'!J244))</f>
        <v> </v>
      </c>
      <c r="K244" s="1014" t="str">
        <f>IF(IFERROR('Blocks A'!K258-'Pre-1.095 (Hard Copy)'!K244, 0)=0, " ", ('Blocks A'!K258-'Pre-1.095 (Hard Copy)'!K244))</f>
        <v> </v>
      </c>
      <c r="L244" s="1014" t="str">
        <f>IF(IFERROR('Blocks A'!L258-'Pre-1.095 (Hard Copy)'!L244, 0)=0, " ", ('Blocks A'!L258-'Pre-1.095 (Hard Copy)'!L244))</f>
        <v> </v>
      </c>
      <c r="M244" s="1014" t="str">
        <f>IF(IFERROR('Blocks A'!N258-'Pre-1.095 (Hard Copy)'!M244, 0)=0, " ", ('Blocks A'!N258-'Pre-1.095 (Hard Copy)'!M244))</f>
        <v> </v>
      </c>
      <c r="N244" s="1014" t="str">
        <f>IF(IFERROR('Blocks A'!O258-'Pre-1.095 (Hard Copy)'!N244, 0)=0, " ", ('Blocks A'!O258-'Pre-1.095 (Hard Copy)'!N244))</f>
        <v> </v>
      </c>
      <c r="O244" s="1014" t="str">
        <f>IF(IFERROR('Blocks A'!P258-'Pre-1.095 (Hard Copy)'!O244, 0)=0, " ", ('Blocks A'!P258-'Pre-1.095 (Hard Copy)'!O244))</f>
        <v> </v>
      </c>
      <c r="P244" s="1014" t="str">
        <f>IF(IFERROR('Blocks A'!Q258-'Pre-1.095 (Hard Copy)'!P244, 0)=0, " ", ('Blocks A'!Q258-'Pre-1.095 (Hard Copy)'!P244))</f>
        <v> </v>
      </c>
      <c r="Q244" s="1014" t="str">
        <f>IF(IFERROR('Blocks A'!R258-'Pre-1.095 (Hard Copy)'!Q244, 0)=0, " ", ('Blocks A'!R258-'Pre-1.095 (Hard Copy)'!Q244))</f>
        <v> </v>
      </c>
      <c r="R244" s="1014" t="str">
        <f>IF(IFERROR('Blocks A'!S258-'Pre-1.095 (Hard Copy)'!R244, 0)=0, " ", ('Blocks A'!S258-'Pre-1.095 (Hard Copy)'!R244))</f>
        <v> </v>
      </c>
      <c r="S244" s="1014" t="str">
        <f>IF(IFERROR('Blocks A'!T258-'Pre-1.095 (Hard Copy)'!S244, 0)=0, " ", ('Blocks A'!T258-'Pre-1.095 (Hard Copy)'!S244))</f>
        <v> </v>
      </c>
      <c r="T244" s="1014" t="str">
        <f>IF(IFERROR('Blocks A'!M258-'Pre-1.095 (Hard Copy)'!T244, 0)=0, " ", ('Blocks A'!M258-'Pre-1.095 (Hard Copy)'!T244))</f>
        <v> </v>
      </c>
      <c r="U244" s="1014" t="str">
        <f>IF(IFERROR('Blocks A'!U258-'Pre-1.095 (Hard Copy)'!U244, 0)=0, " ", ('Blocks A'!U258-'Pre-1.095 (Hard Copy)'!U244))</f>
        <v> </v>
      </c>
      <c r="V244" s="1014" t="str">
        <f>IF(IFERROR('Blocks A'!V258-'Pre-1.095 (Hard Copy)'!V244, 0)=0, " ", ('Blocks A'!V258-'Pre-1.095 (Hard Copy)'!V244))</f>
        <v> </v>
      </c>
      <c r="W244" s="1014" t="str">
        <f>IF(IFERROR('Blocks A'!W258-'Pre-1.095 (Hard Copy)'!W244, 0)=0, " ", ('Blocks A'!W258-'Pre-1.095 (Hard Copy)'!W244))</f>
        <v> </v>
      </c>
      <c r="X244" s="1014" t="str">
        <f>IF(IFERROR('Blocks A'!X258-'Pre-1.095 (Hard Copy)'!X244, 0)=0, " ", ('Blocks A'!X258-'Pre-1.095 (Hard Copy)'!X244))</f>
        <v> </v>
      </c>
      <c r="Y244" s="1014" t="str">
        <f>IF(IFERROR('Blocks A'!AC258-'Pre-1.095 (Hard Copy)'!Y244, 0)=0, " ", ('Blocks A'!AC258-'Pre-1.095 (Hard Copy)'!Y244))</f>
        <v> </v>
      </c>
      <c r="Z244" s="1014" t="str">
        <f>IF(IFERROR('Blocks A'!Y258-'Pre-1.095 (Hard Copy)'!Z244, 0)=0, " ", ('Blocks A'!Y258-'Pre-1.095 (Hard Copy)'!Z244))</f>
        <v> </v>
      </c>
      <c r="AA244" s="1014" t="str">
        <f>IF(IFERROR('Blocks A'!Z258-'Pre-1.095 (Hard Copy)'!AA244, 0)=0, " ", ('Blocks A'!Z258-'Pre-1.095 (Hard Copy)'!AA244))</f>
        <v> </v>
      </c>
      <c r="AB244" s="1014" t="str">
        <f>IF(IFERROR('Blocks A'!AA258-'Pre-1.095 (Hard Copy)'!AB244, 0)=0, " ", ('Blocks A'!AA258-'Pre-1.095 (Hard Copy)'!AB244))</f>
        <v> </v>
      </c>
      <c r="AC244" s="1014" t="str">
        <f>IF(IFERROR('Blocks A'!AB258-'Pre-1.095 (Hard Copy)'!AC244, 0)=0, " ", ('Blocks A'!AB258-'Pre-1.095 (Hard Copy)'!AC244))</f>
        <v> </v>
      </c>
      <c r="AD244" s="1014" t="str">
        <f>IF(IFERROR('Blocks A'!AY258-'Pre-1.095 (Hard Copy)'!AD244, 0)=0, " ", ('Blocks A'!AY258-'Pre-1.095 (Hard Copy)'!AD244))</f>
        <v> </v>
      </c>
      <c r="AE244" s="1014" t="str">
        <f>IF(IFERROR('Blocks A'!AZ258-'Pre-1.095 (Hard Copy)'!AE244, 0)=0, " ", ('Blocks A'!AZ258-'Pre-1.095 (Hard Copy)'!AE244))</f>
        <v> </v>
      </c>
      <c r="AF244" s="1014" t="str">
        <f>IF(IFERROR('Blocks A'!BA258-'Pre-1.095 (Hard Copy)'!AF244, 0)=0, " ", ('Blocks A'!BA258-'Pre-1.095 (Hard Copy)'!AF244))</f>
        <v> </v>
      </c>
      <c r="AG244" s="1014" t="str">
        <f>IF(IFERROR('Blocks A'!BB258-'Pre-1.095 (Hard Copy)'!AG244, 0)=0, " ", ('Blocks A'!BB258-'Pre-1.095 (Hard Copy)'!AG244))</f>
        <v> </v>
      </c>
      <c r="AH244" s="1014" t="str">
        <f>IF(IFERROR('Blocks A'!BC258-'Pre-1.095 (Hard Copy)'!AH244, 0)=0, " ", ('Blocks A'!BC258-'Pre-1.095 (Hard Copy)'!AH244))</f>
        <v> </v>
      </c>
      <c r="AI244" s="1014" t="str">
        <f>IF(IFERROR('Blocks A'!BJ258-'Pre-1.095 (Hard Copy)'!AI244, 0)=0, " ", ('Blocks A'!BJ258-'Pre-1.095 (Hard Copy)'!AI244))</f>
        <v>+2</v>
      </c>
      <c r="AJ244" s="1014" t="str">
        <f>IF(IFERROR('Blocks A'!BD258-'Pre-1.095 (Hard Copy)'!AJ244, 0)=0, " ", ('Blocks A'!BD258-'Pre-1.095 (Hard Copy)'!AJ244))</f>
        <v> </v>
      </c>
      <c r="AK244" s="1014" t="str">
        <f>IF(IFERROR('Blocks A'!BE258-'Pre-1.095 (Hard Copy)'!AK244, 0)=0, " ", ('Blocks A'!BE258-'Pre-1.095 (Hard Copy)'!AK244))</f>
        <v> </v>
      </c>
      <c r="AL244" s="1014" t="str">
        <f>IF(IFERROR('Blocks A'!BF258-'Pre-1.095 (Hard Copy)'!AL244, 0)=0, " ", ('Blocks A'!BF258-'Pre-1.095 (Hard Copy)'!AL244))</f>
        <v> </v>
      </c>
      <c r="AM244" s="1014" t="str">
        <f>IF(IFERROR('Blocks A'!BG258-'Pre-1.095 (Hard Copy)'!AM244, 0)=0, " ", ('Blocks A'!BG258-'Pre-1.095 (Hard Copy)'!AM244))</f>
        <v> </v>
      </c>
      <c r="AN244" s="1014" t="str">
        <f>IF(IFERROR('Blocks A'!BH258-'Pre-1.095 (Hard Copy)'!AN244, 0)=0, " ", ('Blocks A'!BH258-'Pre-1.095 (Hard Copy)'!AN244))</f>
        <v> </v>
      </c>
      <c r="AO244" s="1014" t="str">
        <f>IF(IFERROR('Blocks A'!BI258-'Pre-1.095 (Hard Copy)'!AO244, 0)=0, " ", ('Blocks A'!BI258-'Pre-1.095 (Hard Copy)'!AO244))</f>
        <v> </v>
      </c>
      <c r="AP244" s="1014" t="str">
        <f>IF(IFERROR('Blocks A'!BK258-'Pre-1.095 (Hard Copy)'!AP244, 0)=0, " ", ('Blocks A'!BK258-'Pre-1.095 (Hard Copy)'!AP244))</f>
        <v> </v>
      </c>
      <c r="AQ244" s="1014" t="str">
        <f>IF(IFERROR('Blocks A'!BL258-'Pre-1.095 (Hard Copy)'!AQ244, 0)=0, " ", ('Blocks A'!BL258-'Pre-1.095 (Hard Copy)'!AQ244))</f>
        <v> </v>
      </c>
      <c r="AR244" s="1014" t="str">
        <f>IF(IFERROR('Blocks A'!BM258-'Pre-1.095 (Hard Copy)'!AR244, 0)=0, " ", ('Blocks A'!BM258-'Pre-1.095 (Hard Copy)'!AR244))</f>
        <v> </v>
      </c>
      <c r="AS244" s="1014" t="str">
        <f>IF(IFERROR('Blocks A'!BO258-'Pre-1.095 (Hard Copy)'!AS244, 0)=0, " ", ('Blocks A'!BO258-'Pre-1.095 (Hard Copy)'!AS244))</f>
        <v> </v>
      </c>
      <c r="AT244" s="1014" t="str">
        <f>IF(IFERROR('Blocks A'!BP258-'Pre-1.095 (Hard Copy)'!AT244, 0)=0, " ", ('Blocks A'!BP258-'Pre-1.095 (Hard Copy)'!AT244))</f>
        <v> </v>
      </c>
      <c r="AU244" s="1014" t="str">
        <f>IF(IFERROR('Blocks A'!BQ258-'Pre-1.095 (Hard Copy)'!AU244, 0)=0, " ", ('Blocks A'!BQ258-'Pre-1.095 (Hard Copy)'!AU244))</f>
        <v> </v>
      </c>
      <c r="AV244" s="1014" t="str">
        <f>IF(IFERROR('Blocks A'!BR258-'Pre-1.095 (Hard Copy)'!AV244, 0)=0, " ", ('Blocks A'!BR258-'Pre-1.095 (Hard Copy)'!AV244))</f>
        <v> </v>
      </c>
      <c r="AW244" s="1014" t="str">
        <f>IF(IFERROR('Blocks A'!BS258-'Pre-1.095 (Hard Copy)'!AW244, 0)=0, " ", ('Blocks A'!BS258-'Pre-1.095 (Hard Copy)'!AW244))</f>
        <v> </v>
      </c>
      <c r="AX244" s="1014" t="str">
        <f>IF(IFERROR('Blocks A'!BT258-'Pre-1.095 (Hard Copy)'!AX244, 0)=0, " ", ('Blocks A'!BT258-'Pre-1.095 (Hard Copy)'!AX244))</f>
        <v>+12</v>
      </c>
      <c r="AY244" s="1014" t="str">
        <f>IF(IFERROR('Blocks A'!BU258-'Pre-1.095 (Hard Copy)'!AY244, 0)=0, " ", ('Blocks A'!BU258-'Pre-1.095 (Hard Copy)'!AY244))</f>
        <v>+96</v>
      </c>
      <c r="AZ244" s="1014" t="str">
        <f>IF(IFERROR('Blocks A'!BW258-'Pre-1.095 (Hard Copy)'!AZ244, 0)=0, " ", ('Blocks A'!BW258-'Pre-1.095 (Hard Copy)'!AZ244))</f>
        <v>+60</v>
      </c>
      <c r="BA244" s="1014" t="str">
        <f>IF(IFERROR('Blocks A'!BX258-'Pre-1.095 (Hard Copy)'!BA244, 0)=0, " ", ('Blocks A'!BX258-'Pre-1.095 (Hard Copy)'!BA244))</f>
        <v> </v>
      </c>
      <c r="BB244" s="1014" t="str">
        <f>IF(IFERROR('Blocks A'!BY258-'Pre-1.095 (Hard Copy)'!BB244, 0)=0, " ", ('Blocks A'!BY258-'Pre-1.095 (Hard Copy)'!BB244))</f>
        <v>+480</v>
      </c>
      <c r="BC244" s="1015" t="str">
        <f>IF(IFERROR('Blocks A'!BZ258-'Pre-1.095 (Hard Copy)'!BC244, 0)=0, " ", ('Blocks A'!BZ258-'Pre-1.095 (Hard Copy)'!BC244))</f>
        <v> </v>
      </c>
      <c r="BD244" s="1014" t="str">
        <f>IF(IFERROR('Blocks A'!BV258-'Pre-1.095 (Hard Copy)'!BD244, 0)=0, " ", ('Blocks A'!BV258-'Pre-1.095 (Hard Copy)'!BD244))</f>
        <v> </v>
      </c>
      <c r="BE244" s="1014" t="str">
        <f>IF(IFERROR('Blocks A'!CB258-'Pre-1.095 (Hard Copy)'!BE244, 0)=0, " ", ('Blocks A'!CB258-'Pre-1.095 (Hard Copy)'!BE244))</f>
        <v>+4</v>
      </c>
      <c r="BF244" s="1014" t="str">
        <f>IF(IFERROR('Blocks A'!CC258-'Pre-1.095 (Hard Copy)'!BF244, 0)=0, " ", ('Blocks A'!CC258-'Pre-1.095 (Hard Copy)'!BF244))</f>
        <v>+622</v>
      </c>
      <c r="BG244" s="1016" t="str">
        <f>IF(IFERROR('Blocks A'!CD258-'Pre-1.095 (Hard Copy)'!BG244, 0)=0, " ", ('Blocks A'!CD258-'Pre-1.095 (Hard Copy)'!BG244))</f>
        <v>+0.0006</v>
      </c>
      <c r="BH244" s="1014" t="str">
        <f>IF(IFERROR('Blocks A'!CE258-'Pre-1.095 (Hard Copy)'!BH244, 0)=0, " ", ('Blocks A'!CE258-'Pre-1.095 (Hard Copy)'!BH244))</f>
        <v>+30</v>
      </c>
      <c r="BI244" s="1014" t="str">
        <f>IF(IFERROR('Blocks A'!CZ258-'Pre-1.095 (Hard Copy)'!BI244, 0)=0, " ", ('Blocks A'!CZ258-'Pre-1.095 (Hard Copy)'!BI244))</f>
        <v>+19</v>
      </c>
      <c r="BJ244" s="1014" t="str">
        <f>IF(IFERROR('Blocks A'!DA258-'Pre-1.095 (Hard Copy)'!BJ244, 0)=0, " ", ('Blocks A'!DA258-'Pre-1.095 (Hard Copy)'!BJ244))</f>
        <v>+10</v>
      </c>
      <c r="BK244" s="1014" t="str">
        <f>IF(IFERROR('Blocks A'!DB258-'Pre-1.095 (Hard Copy)'!BK244, 0)=0, " ", ('Blocks A'!DB258-'Pre-1.095 (Hard Copy)'!BK244))</f>
        <v>+6</v>
      </c>
      <c r="BL244" s="1014" t="str">
        <f>IF(IFERROR('Blocks A'!DC258-'Pre-1.095 (Hard Copy)'!BL244, 0)=0, " ", ('Blocks A'!DC258-'Pre-1.095 (Hard Copy)'!BL244))</f>
        <v> </v>
      </c>
      <c r="BM244" s="1014" t="str">
        <f>IF(IFERROR('Blocks A'!DD258-'Pre-1.095 (Hard Copy)'!BM244, 0)=0, " ", ('Blocks A'!DD258-'Pre-1.095 (Hard Copy)'!BM244))</f>
        <v> </v>
      </c>
      <c r="BN244" s="1014" t="str">
        <f>IF(IFERROR('Blocks A'!DE258-'Pre-1.095 (Hard Copy)'!BN244, 0)=0, " ", ('Blocks A'!DE258-'Pre-1.095 (Hard Copy)'!BN244))</f>
        <v> </v>
      </c>
      <c r="BO244" s="1014" t="str">
        <f>IF(IFERROR('Blocks A'!DF258-'Pre-1.095 (Hard Copy)'!BO244, 0)=0, " ", ('Blocks A'!DF258-'Pre-1.095 (Hard Copy)'!BO244))</f>
        <v> </v>
      </c>
      <c r="BP244" s="1014" t="str">
        <f>IF(IFERROR('Blocks A'!DG258-'Pre-1.095 (Hard Copy)'!BP244, 0)=0, " ", ('Blocks A'!DG258-'Pre-1.095 (Hard Copy)'!BP244))</f>
        <v> </v>
      </c>
      <c r="BQ244" s="1014" t="str">
        <f>IF(IFERROR('Blocks A'!DH258-'Pre-1.095 (Hard Copy)'!BQ244, 0)=0, " ", ('Blocks A'!DH258-'Pre-1.095 (Hard Copy)'!BQ244))</f>
        <v> </v>
      </c>
      <c r="BR244" s="1014" t="str">
        <f>IF(IFERROR('Blocks A'!DI258-'Pre-1.095 (Hard Copy)'!BR244, 0)=0, " ", ('Blocks A'!DI258-'Pre-1.095 (Hard Copy)'!BR244))</f>
        <v> </v>
      </c>
      <c r="BS244" s="1014" t="str">
        <f>IF(IFERROR('Blocks A'!DJ258-'Pre-1.095 (Hard Copy)'!BS244, 0)=0, " ", ('Blocks A'!DJ258-'Pre-1.095 (Hard Copy)'!BS244))</f>
        <v>+34</v>
      </c>
      <c r="BT244" s="1014" t="str">
        <f>IF(IFERROR('Blocks A'!DK258-'Pre-1.095 (Hard Copy)'!BT244, 0)=0, " ", ('Blocks A'!DK258-'Pre-1.095 (Hard Copy)'!BT244))</f>
        <v>+31</v>
      </c>
      <c r="BU244" s="1014" t="str">
        <f>IF(IFERROR('Blocks A'!DL258-'Pre-1.095 (Hard Copy)'!BU244, 0)=0, " ", ('Blocks A'!DL258-'Pre-1.095 (Hard Copy)'!BU244))</f>
        <v>+25</v>
      </c>
      <c r="BV244" s="1014" t="str">
        <f>IF(IFERROR('Blocks A'!DM258-'Pre-1.095 (Hard Copy)'!BV244, 0)=0, " ", ('Blocks A'!DM258-'Pre-1.095 (Hard Copy)'!BV244))</f>
        <v> </v>
      </c>
      <c r="BW244" s="1014" t="str">
        <f>IF(IFERROR('Blocks A'!DN258-'Pre-1.095 (Hard Copy)'!BW244, 0)=0, " ", ('Blocks A'!DN258-'Pre-1.095 (Hard Copy)'!BW244))</f>
        <v> </v>
      </c>
      <c r="BX244" s="1014" t="str">
        <f>IF(IFERROR('Blocks A'!DO258-'Pre-1.095 (Hard Copy)'!BX244, 0)=0, " ", ('Blocks A'!DO258-'Pre-1.095 (Hard Copy)'!BX244))</f>
        <v> </v>
      </c>
      <c r="BY244" s="1014" t="str">
        <f>IF(IFERROR('Blocks A'!DP258-'Pre-1.095 (Hard Copy)'!BY244, 0)=0, " ", ('Blocks A'!DP258-'Pre-1.095 (Hard Copy)'!BY244))</f>
        <v> </v>
      </c>
      <c r="BZ244" s="1014" t="str">
        <f>IF(IFERROR('Blocks A'!DQ258-'Pre-1.095 (Hard Copy)'!BZ244, 0)=0, " ", ('Blocks A'!DQ258-'Pre-1.095 (Hard Copy)'!BZ244))</f>
        <v> </v>
      </c>
      <c r="CA244" s="1014" t="str">
        <f>IF(IFERROR('Blocks A'!DR258-'Pre-1.095 (Hard Copy)'!CA244, 0)=0, " ", ('Blocks A'!DR258-'Pre-1.095 (Hard Copy)'!CA244))</f>
        <v> </v>
      </c>
      <c r="CB244" s="1014" t="str">
        <f>IF(IFERROR('Blocks A'!DS258-'Pre-1.095 (Hard Copy)'!CB244, 0)=0, " ", ('Blocks A'!DS258-'Pre-1.095 (Hard Copy)'!CB244))</f>
        <v> </v>
      </c>
      <c r="CC244" s="1014" t="str">
        <f>IF(IFERROR('Blocks A'!DT258-'Pre-1.095 (Hard Copy)'!CC244, 0)=0, " ", ('Blocks A'!DT258-'Pre-1.095 (Hard Copy)'!CC244))</f>
        <v>+35</v>
      </c>
      <c r="CD244" s="1014" t="str">
        <f>IF(IFERROR('Blocks A'!DU258-'Pre-1.095 (Hard Copy)'!CD244, 0)=0, " ", ('Blocks A'!DU258-'Pre-1.095 (Hard Copy)'!CD244))</f>
        <v>+90</v>
      </c>
      <c r="CE244" s="1014" t="str">
        <f>IF(IFERROR('Blocks A'!DX258-'Pre-1.095 (Hard Copy)'!CE244, 0)=0, " ", ('Blocks A'!DX258-'Pre-1.095 (Hard Copy)'!CE244))</f>
        <v>+126</v>
      </c>
      <c r="CF244" s="1014" t="str">
        <f>IF(IFERROR('Blocks A'!DY258-'Pre-1.095 (Hard Copy)'!CF244, 0)=0, " ", ('Blocks A'!DY258-'Pre-1.095 (Hard Copy)'!CF244))</f>
        <v>+19,647</v>
      </c>
      <c r="CG244" s="1016" t="str">
        <f>IF(IFERROR('Blocks A'!DZ258-'Pre-1.095 (Hard Copy)'!CG244, 0)=0, " ", ('Blocks A'!DZ258-'Pre-1.095 (Hard Copy)'!CG244))</f>
        <v>+0.0196</v>
      </c>
      <c r="CH244" s="1015" t="str">
        <f>IF(IFERROR('Blocks A'!DV258-'Pre-1.095 (Hard Copy)'!CH244, 0)=0, " ", ('Blocks A'!DV258-'Pre-1.095 (Hard Copy)'!CH244))</f>
        <v>+4.2</v>
      </c>
      <c r="CI244" s="1015" t="str">
        <f>IF(IFERROR('Blocks A'!DW258-'Pre-1.095 (Hard Copy)'!CI244, 0)=0, " ", ('Blocks A'!DW258-'Pre-1.095 (Hard Copy)'!CI244))</f>
        <v>+33.4</v>
      </c>
      <c r="CJ244" s="1014" t="str">
        <f>IF(IFERROR('Blocks A'!EA258-'Pre-1.095 (Hard Copy)'!CJ244, 0)=0, " ", ('Blocks A'!EA258-'Pre-1.095 (Hard Copy)'!CJ244))</f>
        <v>+130</v>
      </c>
      <c r="CK244" s="1017" t="str">
        <f>IF(IFERROR('Blocks A'!EB258-'Pre-1.095 (Hard Copy)'!CK244, 0)=0, " ", ('Blocks A'!EB258-'Pre-1.095 (Hard Copy)'!CK244))</f>
        <v>+2.17</v>
      </c>
      <c r="CL244" s="1017" t="str">
        <f>IF(IFERROR('Blocks A'!EC258-'Pre-1.095 (Hard Copy)'!CL244, 0)=0, " ", ('Blocks A'!EC258-'Pre-1.095 (Hard Copy)'!CL244))</f>
        <v>+0.04</v>
      </c>
      <c r="CM244" s="1017" t="str">
        <f>IF(IFERROR('Blocks A'!EH258-'Pre-1.095 (Hard Copy)'!CM244, 0)=0, " ", ('Blocks A'!EH258-'Pre-1.095 (Hard Copy)'!CM244))</f>
        <v>+0.00</v>
      </c>
      <c r="CN244" s="1014" t="str">
        <f>IF(IFERROR('Blocks A'!ED258-'Pre-1.095 (Hard Copy)'!CN244, 0)=0, " ", ('Blocks A'!ED258-'Pre-1.095 (Hard Copy)'!CN244))</f>
        <v>+20,270</v>
      </c>
      <c r="CO244" s="1017" t="str">
        <f>IF(IFERROR('Blocks A'!EE258-'Pre-1.095 (Hard Copy)'!CO244, 0)=0, " ", ('Blocks A'!EE258-'Pre-1.095 (Hard Copy)'!CO244))</f>
        <v>+20.27</v>
      </c>
      <c r="CP244" s="1017" t="str">
        <f>IF(IFERROR('Blocks A'!EF258-'Pre-1.095 (Hard Copy)'!CP244, 0)=0, " ", ('Blocks A'!EF258-'Pre-1.095 (Hard Copy)'!CP244))</f>
        <v>+0.02</v>
      </c>
      <c r="CQ244" s="1016" t="str">
        <f>IF(IFERROR('Blocks A'!EG258-'Pre-1.095 (Hard Copy)'!CQ244, 0)=0, " ", ('Blocks A'!EG258-'Pre-1.095 (Hard Copy)'!CQ244))</f>
        <v>+0.0203</v>
      </c>
      <c r="CR244" s="1018" t="s">
        <v>12</v>
      </c>
    </row>
    <row r="245">
      <c r="B245" s="1013" t="s">
        <v>1068</v>
      </c>
      <c r="C245" s="969" t="s">
        <v>885</v>
      </c>
      <c r="D245" s="969">
        <v>1.0</v>
      </c>
      <c r="E245" s="969">
        <v>1.0</v>
      </c>
      <c r="F245" s="969">
        <v>1.0</v>
      </c>
      <c r="G245" s="1014" t="str">
        <f>IF(IFERROR('Blocks A'!G259-'Pre-1.095 (Hard Copy)'!G245, 0)=0, " ", ('Blocks A'!G259-'Pre-1.095 (Hard Copy)'!G245))</f>
        <v> </v>
      </c>
      <c r="H245" s="1014" t="str">
        <f>IF(IFERROR('Blocks A'!H259-'Pre-1.095 (Hard Copy)'!H245, 0)=0, " ", ('Blocks A'!H259-'Pre-1.095 (Hard Copy)'!H245))</f>
        <v> </v>
      </c>
      <c r="I245" s="1014" t="str">
        <f>IF(IFERROR('Blocks A'!I259-'Pre-1.095 (Hard Copy)'!I245, 0)=0, " ", ('Blocks A'!I259-'Pre-1.095 (Hard Copy)'!I245))</f>
        <v> </v>
      </c>
      <c r="J245" s="1014" t="str">
        <f>IF(IFERROR('Blocks A'!J259-'Pre-1.095 (Hard Copy)'!J245, 0)=0, " ", ('Blocks A'!J259-'Pre-1.095 (Hard Copy)'!J245))</f>
        <v> </v>
      </c>
      <c r="K245" s="1014" t="str">
        <f>IF(IFERROR('Blocks A'!K259-'Pre-1.095 (Hard Copy)'!K245, 0)=0, " ", ('Blocks A'!K259-'Pre-1.095 (Hard Copy)'!K245))</f>
        <v> </v>
      </c>
      <c r="L245" s="1014" t="str">
        <f>IF(IFERROR('Blocks A'!L259-'Pre-1.095 (Hard Copy)'!L245, 0)=0, " ", ('Blocks A'!L259-'Pre-1.095 (Hard Copy)'!L245))</f>
        <v> </v>
      </c>
      <c r="M245" s="1014" t="str">
        <f>IF(IFERROR('Blocks A'!N259-'Pre-1.095 (Hard Copy)'!M245, 0)=0, " ", ('Blocks A'!N259-'Pre-1.095 (Hard Copy)'!M245))</f>
        <v> </v>
      </c>
      <c r="N245" s="1014" t="str">
        <f>IF(IFERROR('Blocks A'!O259-'Pre-1.095 (Hard Copy)'!N245, 0)=0, " ", ('Blocks A'!O259-'Pre-1.095 (Hard Copy)'!N245))</f>
        <v> </v>
      </c>
      <c r="O245" s="1014" t="str">
        <f>IF(IFERROR('Blocks A'!P259-'Pre-1.095 (Hard Copy)'!O245, 0)=0, " ", ('Blocks A'!P259-'Pre-1.095 (Hard Copy)'!O245))</f>
        <v> </v>
      </c>
      <c r="P245" s="1014" t="str">
        <f>IF(IFERROR('Blocks A'!Q259-'Pre-1.095 (Hard Copy)'!P245, 0)=0, " ", ('Blocks A'!Q259-'Pre-1.095 (Hard Copy)'!P245))</f>
        <v> </v>
      </c>
      <c r="Q245" s="1014" t="str">
        <f>IF(IFERROR('Blocks A'!R259-'Pre-1.095 (Hard Copy)'!Q245, 0)=0, " ", ('Blocks A'!R259-'Pre-1.095 (Hard Copy)'!Q245))</f>
        <v> </v>
      </c>
      <c r="R245" s="1014" t="str">
        <f>IF(IFERROR('Blocks A'!S259-'Pre-1.095 (Hard Copy)'!R245, 0)=0, " ", ('Blocks A'!S259-'Pre-1.095 (Hard Copy)'!R245))</f>
        <v> </v>
      </c>
      <c r="S245" s="1014" t="str">
        <f>IF(IFERROR('Blocks A'!T259-'Pre-1.095 (Hard Copy)'!S245, 0)=0, " ", ('Blocks A'!T259-'Pre-1.095 (Hard Copy)'!S245))</f>
        <v> </v>
      </c>
      <c r="T245" s="1014" t="str">
        <f>IF(IFERROR('Blocks A'!M259-'Pre-1.095 (Hard Copy)'!T245, 0)=0, " ", ('Blocks A'!M259-'Pre-1.095 (Hard Copy)'!T245))</f>
        <v> </v>
      </c>
      <c r="U245" s="1014" t="str">
        <f>IF(IFERROR('Blocks A'!U259-'Pre-1.095 (Hard Copy)'!U245, 0)=0, " ", ('Blocks A'!U259-'Pre-1.095 (Hard Copy)'!U245))</f>
        <v> </v>
      </c>
      <c r="V245" s="1014" t="str">
        <f>IF(IFERROR('Blocks A'!V259-'Pre-1.095 (Hard Copy)'!V245, 0)=0, " ", ('Blocks A'!V259-'Pre-1.095 (Hard Copy)'!V245))</f>
        <v> </v>
      </c>
      <c r="W245" s="1014" t="str">
        <f>IF(IFERROR('Blocks A'!W259-'Pre-1.095 (Hard Copy)'!W245, 0)=0, " ", ('Blocks A'!W259-'Pre-1.095 (Hard Copy)'!W245))</f>
        <v> </v>
      </c>
      <c r="X245" s="1014" t="str">
        <f>IF(IFERROR('Blocks A'!X259-'Pre-1.095 (Hard Copy)'!X245, 0)=0, " ", ('Blocks A'!X259-'Pre-1.095 (Hard Copy)'!X245))</f>
        <v> </v>
      </c>
      <c r="Y245" s="1014" t="str">
        <f>IF(IFERROR('Blocks A'!AC259-'Pre-1.095 (Hard Copy)'!Y245, 0)=0, " ", ('Blocks A'!AC259-'Pre-1.095 (Hard Copy)'!Y245))</f>
        <v> </v>
      </c>
      <c r="Z245" s="1014" t="str">
        <f>IF(IFERROR('Blocks A'!Y259-'Pre-1.095 (Hard Copy)'!Z245, 0)=0, " ", ('Blocks A'!Y259-'Pre-1.095 (Hard Copy)'!Z245))</f>
        <v> </v>
      </c>
      <c r="AA245" s="1014" t="str">
        <f>IF(IFERROR('Blocks A'!Z259-'Pre-1.095 (Hard Copy)'!AA245, 0)=0, " ", ('Blocks A'!Z259-'Pre-1.095 (Hard Copy)'!AA245))</f>
        <v> </v>
      </c>
      <c r="AB245" s="1014" t="str">
        <f>IF(IFERROR('Blocks A'!AA259-'Pre-1.095 (Hard Copy)'!AB245, 0)=0, " ", ('Blocks A'!AA259-'Pre-1.095 (Hard Copy)'!AB245))</f>
        <v> </v>
      </c>
      <c r="AC245" s="1014" t="str">
        <f>IF(IFERROR('Blocks A'!AB259-'Pre-1.095 (Hard Copy)'!AC245, 0)=0, " ", ('Blocks A'!AB259-'Pre-1.095 (Hard Copy)'!AC245))</f>
        <v> </v>
      </c>
      <c r="AD245" s="1014" t="str">
        <f>IF(IFERROR('Blocks A'!AY259-'Pre-1.095 (Hard Copy)'!AD245, 0)=0, " ", ('Blocks A'!AY259-'Pre-1.095 (Hard Copy)'!AD245))</f>
        <v>-2</v>
      </c>
      <c r="AE245" s="1014" t="str">
        <f>IF(IFERROR('Blocks A'!AZ259-'Pre-1.095 (Hard Copy)'!AE245, 0)=0, " ", ('Blocks A'!AZ259-'Pre-1.095 (Hard Copy)'!AE245))</f>
        <v> </v>
      </c>
      <c r="AF245" s="1014" t="str">
        <f>IF(IFERROR('Blocks A'!BA259-'Pre-1.095 (Hard Copy)'!AF245, 0)=0, " ", ('Blocks A'!BA259-'Pre-1.095 (Hard Copy)'!AF245))</f>
        <v> </v>
      </c>
      <c r="AG245" s="1014" t="str">
        <f>IF(IFERROR('Blocks A'!BB259-'Pre-1.095 (Hard Copy)'!AG245, 0)=0, " ", ('Blocks A'!BB259-'Pre-1.095 (Hard Copy)'!AG245))</f>
        <v> </v>
      </c>
      <c r="AH245" s="1014" t="str">
        <f>IF(IFERROR('Blocks A'!BC259-'Pre-1.095 (Hard Copy)'!AH245, 0)=0, " ", ('Blocks A'!BC259-'Pre-1.095 (Hard Copy)'!AH245))</f>
        <v> </v>
      </c>
      <c r="AI245" s="1014" t="str">
        <f>IF(IFERROR('Blocks A'!BJ259-'Pre-1.095 (Hard Copy)'!AI245, 0)=0, " ", ('Blocks A'!BJ259-'Pre-1.095 (Hard Copy)'!AI245))</f>
        <v>+1</v>
      </c>
      <c r="AJ245" s="1014" t="str">
        <f>IF(IFERROR('Blocks A'!BD259-'Pre-1.095 (Hard Copy)'!AJ245, 0)=0, " ", ('Blocks A'!BD259-'Pre-1.095 (Hard Copy)'!AJ245))</f>
        <v> </v>
      </c>
      <c r="AK245" s="1014" t="str">
        <f>IF(IFERROR('Blocks A'!BE259-'Pre-1.095 (Hard Copy)'!AK245, 0)=0, " ", ('Blocks A'!BE259-'Pre-1.095 (Hard Copy)'!AK245))</f>
        <v> </v>
      </c>
      <c r="AL245" s="1014" t="str">
        <f>IF(IFERROR('Blocks A'!BF259-'Pre-1.095 (Hard Copy)'!AL245, 0)=0, " ", ('Blocks A'!BF259-'Pre-1.095 (Hard Copy)'!AL245))</f>
        <v> </v>
      </c>
      <c r="AM245" s="1014" t="str">
        <f>IF(IFERROR('Blocks A'!BG259-'Pre-1.095 (Hard Copy)'!AM245, 0)=0, " ", ('Blocks A'!BG259-'Pre-1.095 (Hard Copy)'!AM245))</f>
        <v> </v>
      </c>
      <c r="AN245" s="1014" t="str">
        <f>IF(IFERROR('Blocks A'!BH259-'Pre-1.095 (Hard Copy)'!AN245, 0)=0, " ", ('Blocks A'!BH259-'Pre-1.095 (Hard Copy)'!AN245))</f>
        <v> </v>
      </c>
      <c r="AO245" s="1014" t="str">
        <f>IF(IFERROR('Blocks A'!BI259-'Pre-1.095 (Hard Copy)'!AO245, 0)=0, " ", ('Blocks A'!BI259-'Pre-1.095 (Hard Copy)'!AO245))</f>
        <v> </v>
      </c>
      <c r="AP245" s="1014" t="str">
        <f>IF(IFERROR('Blocks A'!BK259-'Pre-1.095 (Hard Copy)'!AP245, 0)=0, " ", ('Blocks A'!BK259-'Pre-1.095 (Hard Copy)'!AP245))</f>
        <v> </v>
      </c>
      <c r="AQ245" s="1014" t="str">
        <f>IF(IFERROR('Blocks A'!BL259-'Pre-1.095 (Hard Copy)'!AQ245, 0)=0, " ", ('Blocks A'!BL259-'Pre-1.095 (Hard Copy)'!AQ245))</f>
        <v> </v>
      </c>
      <c r="AR245" s="1014" t="str">
        <f>IF(IFERROR('Blocks A'!BM259-'Pre-1.095 (Hard Copy)'!AR245, 0)=0, " ", ('Blocks A'!BM259-'Pre-1.095 (Hard Copy)'!AR245))</f>
        <v> </v>
      </c>
      <c r="AS245" s="1014" t="str">
        <f>IF(IFERROR('Blocks A'!BO259-'Pre-1.095 (Hard Copy)'!AS245, 0)=0, " ", ('Blocks A'!BO259-'Pre-1.095 (Hard Copy)'!AS245))</f>
        <v> </v>
      </c>
      <c r="AT245" s="1014" t="str">
        <f>IF(IFERROR('Blocks A'!BP259-'Pre-1.095 (Hard Copy)'!AT245, 0)=0, " ", ('Blocks A'!BP259-'Pre-1.095 (Hard Copy)'!AT245))</f>
        <v> </v>
      </c>
      <c r="AU245" s="1014" t="str">
        <f>IF(IFERROR('Blocks A'!BQ259-'Pre-1.095 (Hard Copy)'!AU245, 0)=0, " ", ('Blocks A'!BQ259-'Pre-1.095 (Hard Copy)'!AU245))</f>
        <v> </v>
      </c>
      <c r="AV245" s="1014" t="str">
        <f>IF(IFERROR('Blocks A'!BR259-'Pre-1.095 (Hard Copy)'!AV245, 0)=0, " ", ('Blocks A'!BR259-'Pre-1.095 (Hard Copy)'!AV245))</f>
        <v> </v>
      </c>
      <c r="AW245" s="1014" t="str">
        <f>IF(IFERROR('Blocks A'!BS259-'Pre-1.095 (Hard Copy)'!AW245, 0)=0, " ", ('Blocks A'!BS259-'Pre-1.095 (Hard Copy)'!AW245))</f>
        <v> </v>
      </c>
      <c r="AX245" s="1014" t="str">
        <f>IF(IFERROR('Blocks A'!BT259-'Pre-1.095 (Hard Copy)'!AX245, 0)=0, " ", ('Blocks A'!BT259-'Pre-1.095 (Hard Copy)'!AX245))</f>
        <v>-34</v>
      </c>
      <c r="AY245" s="1014" t="str">
        <f>IF(IFERROR('Blocks A'!BU259-'Pre-1.095 (Hard Copy)'!AY245, 0)=0, " ", ('Blocks A'!BU259-'Pre-1.095 (Hard Copy)'!AY245))</f>
        <v>-272</v>
      </c>
      <c r="AZ245" s="1014" t="str">
        <f>IF(IFERROR('Blocks A'!BW259-'Pre-1.095 (Hard Copy)'!AZ245, 0)=0, " ", ('Blocks A'!BW259-'Pre-1.095 (Hard Copy)'!AZ245))</f>
        <v>-170</v>
      </c>
      <c r="BA245" s="1014" t="str">
        <f>IF(IFERROR('Blocks A'!BX259-'Pre-1.095 (Hard Copy)'!BA245, 0)=0, " ", ('Blocks A'!BX259-'Pre-1.095 (Hard Copy)'!BA245))</f>
        <v> </v>
      </c>
      <c r="BB245" s="1014" t="str">
        <f>IF(IFERROR('Blocks A'!BY259-'Pre-1.095 (Hard Copy)'!BB245, 0)=0, " ", ('Blocks A'!BY259-'Pre-1.095 (Hard Copy)'!BB245))</f>
        <v>-1,360</v>
      </c>
      <c r="BC245" s="1015" t="str">
        <f>IF(IFERROR('Blocks A'!BZ259-'Pre-1.095 (Hard Copy)'!BC245, 0)=0, " ", ('Blocks A'!BZ259-'Pre-1.095 (Hard Copy)'!BC245))</f>
        <v> </v>
      </c>
      <c r="BD245" s="1014" t="str">
        <f>IF(IFERROR('Blocks A'!BV259-'Pre-1.095 (Hard Copy)'!BD245, 0)=0, " ", ('Blocks A'!BV259-'Pre-1.095 (Hard Copy)'!BD245))</f>
        <v> </v>
      </c>
      <c r="BE245" s="1014" t="str">
        <f>IF(IFERROR('Blocks A'!CB259-'Pre-1.095 (Hard Copy)'!BE245, 0)=0, " ", ('Blocks A'!CB259-'Pre-1.095 (Hard Copy)'!BE245))</f>
        <v> </v>
      </c>
      <c r="BF245" s="1014" t="str">
        <f>IF(IFERROR('Blocks A'!CC259-'Pre-1.095 (Hard Copy)'!BF245, 0)=0, " ", ('Blocks A'!CC259-'Pre-1.095 (Hard Copy)'!BF245))</f>
        <v>-0</v>
      </c>
      <c r="BG245" s="1016" t="str">
        <f>IF(IFERROR('Blocks A'!CD259-'Pre-1.095 (Hard Copy)'!BG245, 0)=0, " ", ('Blocks A'!CD259-'Pre-1.095 (Hard Copy)'!BG245))</f>
        <v>-0.0000</v>
      </c>
      <c r="BH245" s="1014" t="str">
        <f>IF(IFERROR('Blocks A'!CE259-'Pre-1.095 (Hard Copy)'!BH245, 0)=0, " ", ('Blocks A'!CE259-'Pre-1.095 (Hard Copy)'!BH245))</f>
        <v>+9</v>
      </c>
      <c r="BI245" s="1014" t="str">
        <f>IF(IFERROR('Blocks A'!CZ259-'Pre-1.095 (Hard Copy)'!BI245, 0)=0, " ", ('Blocks A'!CZ259-'Pre-1.095 (Hard Copy)'!BI245))</f>
        <v>-35</v>
      </c>
      <c r="BJ245" s="1014" t="str">
        <f>IF(IFERROR('Blocks A'!DA259-'Pre-1.095 (Hard Copy)'!BJ245, 0)=0, " ", ('Blocks A'!DA259-'Pre-1.095 (Hard Copy)'!BJ245))</f>
        <v>+5</v>
      </c>
      <c r="BK245" s="1014" t="str">
        <f>IF(IFERROR('Blocks A'!DB259-'Pre-1.095 (Hard Copy)'!BK245, 0)=0, " ", ('Blocks A'!DB259-'Pre-1.095 (Hard Copy)'!BK245))</f>
        <v>+3</v>
      </c>
      <c r="BL245" s="1014" t="str">
        <f>IF(IFERROR('Blocks A'!DC259-'Pre-1.095 (Hard Copy)'!BL245, 0)=0, " ", ('Blocks A'!DC259-'Pre-1.095 (Hard Copy)'!BL245))</f>
        <v> </v>
      </c>
      <c r="BM245" s="1014" t="str">
        <f>IF(IFERROR('Blocks A'!DD259-'Pre-1.095 (Hard Copy)'!BM245, 0)=0, " ", ('Blocks A'!DD259-'Pre-1.095 (Hard Copy)'!BM245))</f>
        <v> </v>
      </c>
      <c r="BN245" s="1014" t="str">
        <f>IF(IFERROR('Blocks A'!DE259-'Pre-1.095 (Hard Copy)'!BN245, 0)=0, " ", ('Blocks A'!DE259-'Pre-1.095 (Hard Copy)'!BN245))</f>
        <v> </v>
      </c>
      <c r="BO245" s="1014" t="str">
        <f>IF(IFERROR('Blocks A'!DF259-'Pre-1.095 (Hard Copy)'!BO245, 0)=0, " ", ('Blocks A'!DF259-'Pre-1.095 (Hard Copy)'!BO245))</f>
        <v> </v>
      </c>
      <c r="BP245" s="1014" t="str">
        <f>IF(IFERROR('Blocks A'!DG259-'Pre-1.095 (Hard Copy)'!BP245, 0)=0, " ", ('Blocks A'!DG259-'Pre-1.095 (Hard Copy)'!BP245))</f>
        <v> </v>
      </c>
      <c r="BQ245" s="1014" t="str">
        <f>IF(IFERROR('Blocks A'!DH259-'Pre-1.095 (Hard Copy)'!BQ245, 0)=0, " ", ('Blocks A'!DH259-'Pre-1.095 (Hard Copy)'!BQ245))</f>
        <v> </v>
      </c>
      <c r="BR245" s="1014" t="str">
        <f>IF(IFERROR('Blocks A'!DI259-'Pre-1.095 (Hard Copy)'!BR245, 0)=0, " ", ('Blocks A'!DI259-'Pre-1.095 (Hard Copy)'!BR245))</f>
        <v> </v>
      </c>
      <c r="BS245" s="1014" t="str">
        <f>IF(IFERROR('Blocks A'!DJ259-'Pre-1.095 (Hard Copy)'!BS245, 0)=0, " ", ('Blocks A'!DJ259-'Pre-1.095 (Hard Copy)'!BS245))</f>
        <v>-62</v>
      </c>
      <c r="BT245" s="1014" t="str">
        <f>IF(IFERROR('Blocks A'!DK259-'Pre-1.095 (Hard Copy)'!BT245, 0)=0, " ", ('Blocks A'!DK259-'Pre-1.095 (Hard Copy)'!BT245))</f>
        <v>+16</v>
      </c>
      <c r="BU245" s="1014" t="str">
        <f>IF(IFERROR('Blocks A'!DL259-'Pre-1.095 (Hard Copy)'!BU245, 0)=0, " ", ('Blocks A'!DL259-'Pre-1.095 (Hard Copy)'!BU245))</f>
        <v>+13</v>
      </c>
      <c r="BV245" s="1014" t="str">
        <f>IF(IFERROR('Blocks A'!DM259-'Pre-1.095 (Hard Copy)'!BV245, 0)=0, " ", ('Blocks A'!DM259-'Pre-1.095 (Hard Copy)'!BV245))</f>
        <v> </v>
      </c>
      <c r="BW245" s="1014" t="str">
        <f>IF(IFERROR('Blocks A'!DN259-'Pre-1.095 (Hard Copy)'!BW245, 0)=0, " ", ('Blocks A'!DN259-'Pre-1.095 (Hard Copy)'!BW245))</f>
        <v> </v>
      </c>
      <c r="BX245" s="1014" t="str">
        <f>IF(IFERROR('Blocks A'!DO259-'Pre-1.095 (Hard Copy)'!BX245, 0)=0, " ", ('Blocks A'!DO259-'Pre-1.095 (Hard Copy)'!BX245))</f>
        <v> </v>
      </c>
      <c r="BY245" s="1014" t="str">
        <f>IF(IFERROR('Blocks A'!DP259-'Pre-1.095 (Hard Copy)'!BY245, 0)=0, " ", ('Blocks A'!DP259-'Pre-1.095 (Hard Copy)'!BY245))</f>
        <v> </v>
      </c>
      <c r="BZ245" s="1014" t="str">
        <f>IF(IFERROR('Blocks A'!DQ259-'Pre-1.095 (Hard Copy)'!BZ245, 0)=0, " ", ('Blocks A'!DQ259-'Pre-1.095 (Hard Copy)'!BZ245))</f>
        <v> </v>
      </c>
      <c r="CA245" s="1014" t="str">
        <f>IF(IFERROR('Blocks A'!DR259-'Pre-1.095 (Hard Copy)'!CA245, 0)=0, " ", ('Blocks A'!DR259-'Pre-1.095 (Hard Copy)'!CA245))</f>
        <v> </v>
      </c>
      <c r="CB245" s="1014" t="str">
        <f>IF(IFERROR('Blocks A'!DS259-'Pre-1.095 (Hard Copy)'!CB245, 0)=0, " ", ('Blocks A'!DS259-'Pre-1.095 (Hard Copy)'!CB245))</f>
        <v> </v>
      </c>
      <c r="CC245" s="1014" t="str">
        <f>IF(IFERROR('Blocks A'!DT259-'Pre-1.095 (Hard Copy)'!CC245, 0)=0, " ", ('Blocks A'!DT259-'Pre-1.095 (Hard Copy)'!CC245))</f>
        <v>-27</v>
      </c>
      <c r="CD245" s="1014" t="str">
        <f>IF(IFERROR('Blocks A'!DU259-'Pre-1.095 (Hard Copy)'!CD245, 0)=0, " ", ('Blocks A'!DU259-'Pre-1.095 (Hard Copy)'!CD245))</f>
        <v>-34</v>
      </c>
      <c r="CE245" s="1014" t="str">
        <f>IF(IFERROR('Blocks A'!DX259-'Pre-1.095 (Hard Copy)'!CE245, 0)=0, " ", ('Blocks A'!DX259-'Pre-1.095 (Hard Copy)'!CE245))</f>
        <v>+60</v>
      </c>
      <c r="CF245" s="1014" t="str">
        <f>IF(IFERROR('Blocks A'!DY259-'Pre-1.095 (Hard Copy)'!CF245, 0)=0, " ", ('Blocks A'!DY259-'Pre-1.095 (Hard Copy)'!CF245))</f>
        <v>+9,348</v>
      </c>
      <c r="CG245" s="1016" t="str">
        <f>IF(IFERROR('Blocks A'!DZ259-'Pre-1.095 (Hard Copy)'!CG245, 0)=0, " ", ('Blocks A'!DZ259-'Pre-1.095 (Hard Copy)'!CG245))</f>
        <v>+0.0093</v>
      </c>
      <c r="CH245" s="1015" t="str">
        <f>IF(IFERROR('Blocks A'!DV259-'Pre-1.095 (Hard Copy)'!CH245, 0)=0, " ", ('Blocks A'!DV259-'Pre-1.095 (Hard Copy)'!CH245))</f>
        <v>-3.5</v>
      </c>
      <c r="CI245" s="1015" t="str">
        <f>IF(IFERROR('Blocks A'!DW259-'Pre-1.095 (Hard Copy)'!CI245, 0)=0, " ", ('Blocks A'!DW259-'Pre-1.095 (Hard Copy)'!CI245))</f>
        <v>-12.7</v>
      </c>
      <c r="CJ245" s="1014" t="str">
        <f>IF(IFERROR('Blocks A'!EA259-'Pre-1.095 (Hard Copy)'!CJ245, 0)=0, " ", ('Blocks A'!EA259-'Pre-1.095 (Hard Copy)'!CJ245))</f>
        <v>+60</v>
      </c>
      <c r="CK245" s="1017" t="str">
        <f>IF(IFERROR('Blocks A'!EB259-'Pre-1.095 (Hard Copy)'!CK245, 0)=0, " ", ('Blocks A'!EB259-'Pre-1.095 (Hard Copy)'!CK245))</f>
        <v>+1.00</v>
      </c>
      <c r="CL245" s="1017" t="str">
        <f>IF(IFERROR('Blocks A'!EC259-'Pre-1.095 (Hard Copy)'!CL245, 0)=0, " ", ('Blocks A'!EC259-'Pre-1.095 (Hard Copy)'!CL245))</f>
        <v>+0.02</v>
      </c>
      <c r="CM245" s="1017" t="str">
        <f>IF(IFERROR('Blocks A'!EH259-'Pre-1.095 (Hard Copy)'!CM245, 0)=0, " ", ('Blocks A'!EH259-'Pre-1.095 (Hard Copy)'!CM245))</f>
        <v>+0.00</v>
      </c>
      <c r="CN245" s="1014" t="str">
        <f>IF(IFERROR('Blocks A'!ED259-'Pre-1.095 (Hard Copy)'!CN245, 0)=0, " ", ('Blocks A'!ED259-'Pre-1.095 (Hard Copy)'!CN245))</f>
        <v>+9,348</v>
      </c>
      <c r="CO245" s="1017" t="str">
        <f>IF(IFERROR('Blocks A'!EE259-'Pre-1.095 (Hard Copy)'!CO245, 0)=0, " ", ('Blocks A'!EE259-'Pre-1.095 (Hard Copy)'!CO245))</f>
        <v>+9.35</v>
      </c>
      <c r="CP245" s="1017" t="str">
        <f>IF(IFERROR('Blocks A'!EF259-'Pre-1.095 (Hard Copy)'!CP245, 0)=0, " ", ('Blocks A'!EF259-'Pre-1.095 (Hard Copy)'!CP245))</f>
        <v>+0.01</v>
      </c>
      <c r="CQ245" s="1016" t="str">
        <f>IF(IFERROR('Blocks A'!EG259-'Pre-1.095 (Hard Copy)'!CQ245, 0)=0, " ", ('Blocks A'!EG259-'Pre-1.095 (Hard Copy)'!CQ245))</f>
        <v>+0.0093</v>
      </c>
      <c r="CR245" s="1018" t="s">
        <v>12</v>
      </c>
    </row>
    <row r="246">
      <c r="B246" s="1013" t="s">
        <v>1069</v>
      </c>
      <c r="C246" s="969" t="s">
        <v>885</v>
      </c>
      <c r="D246" s="969">
        <v>1.0</v>
      </c>
      <c r="E246" s="969">
        <v>1.0</v>
      </c>
      <c r="F246" s="969">
        <v>1.0</v>
      </c>
      <c r="G246" s="1014" t="str">
        <f>IF(IFERROR('Blocks A'!G260-'Pre-1.095 (Hard Copy)'!G246, 0)=0, " ", ('Blocks A'!G260-'Pre-1.095 (Hard Copy)'!G246))</f>
        <v> </v>
      </c>
      <c r="H246" s="1014" t="str">
        <f>IF(IFERROR('Blocks A'!H260-'Pre-1.095 (Hard Copy)'!H246, 0)=0, " ", ('Blocks A'!H260-'Pre-1.095 (Hard Copy)'!H246))</f>
        <v> </v>
      </c>
      <c r="I246" s="1014" t="str">
        <f>IF(IFERROR('Blocks A'!I260-'Pre-1.095 (Hard Copy)'!I246, 0)=0, " ", ('Blocks A'!I260-'Pre-1.095 (Hard Copy)'!I246))</f>
        <v> </v>
      </c>
      <c r="J246" s="1014" t="str">
        <f>IF(IFERROR('Blocks A'!J260-'Pre-1.095 (Hard Copy)'!J246, 0)=0, " ", ('Blocks A'!J260-'Pre-1.095 (Hard Copy)'!J246))</f>
        <v> </v>
      </c>
      <c r="K246" s="1014" t="str">
        <f>IF(IFERROR('Blocks A'!K260-'Pre-1.095 (Hard Copy)'!K246, 0)=0, " ", ('Blocks A'!K260-'Pre-1.095 (Hard Copy)'!K246))</f>
        <v> </v>
      </c>
      <c r="L246" s="1014" t="str">
        <f>IF(IFERROR('Blocks A'!L260-'Pre-1.095 (Hard Copy)'!L246, 0)=0, " ", ('Blocks A'!L260-'Pre-1.095 (Hard Copy)'!L246))</f>
        <v> </v>
      </c>
      <c r="M246" s="1014" t="str">
        <f>IF(IFERROR('Blocks A'!N260-'Pre-1.095 (Hard Copy)'!M246, 0)=0, " ", ('Blocks A'!N260-'Pre-1.095 (Hard Copy)'!M246))</f>
        <v> </v>
      </c>
      <c r="N246" s="1014" t="str">
        <f>IF(IFERROR('Blocks A'!O260-'Pre-1.095 (Hard Copy)'!N246, 0)=0, " ", ('Blocks A'!O260-'Pre-1.095 (Hard Copy)'!N246))</f>
        <v> </v>
      </c>
      <c r="O246" s="1014" t="str">
        <f>IF(IFERROR('Blocks A'!P260-'Pre-1.095 (Hard Copy)'!O246, 0)=0, " ", ('Blocks A'!P260-'Pre-1.095 (Hard Copy)'!O246))</f>
        <v> </v>
      </c>
      <c r="P246" s="1014" t="str">
        <f>IF(IFERROR('Blocks A'!Q260-'Pre-1.095 (Hard Copy)'!P246, 0)=0, " ", ('Blocks A'!Q260-'Pre-1.095 (Hard Copy)'!P246))</f>
        <v> </v>
      </c>
      <c r="Q246" s="1014" t="str">
        <f>IF(IFERROR('Blocks A'!R260-'Pre-1.095 (Hard Copy)'!Q246, 0)=0, " ", ('Blocks A'!R260-'Pre-1.095 (Hard Copy)'!Q246))</f>
        <v> </v>
      </c>
      <c r="R246" s="1014" t="str">
        <f>IF(IFERROR('Blocks A'!S260-'Pre-1.095 (Hard Copy)'!R246, 0)=0, " ", ('Blocks A'!S260-'Pre-1.095 (Hard Copy)'!R246))</f>
        <v> </v>
      </c>
      <c r="S246" s="1014" t="str">
        <f>IF(IFERROR('Blocks A'!T260-'Pre-1.095 (Hard Copy)'!S246, 0)=0, " ", ('Blocks A'!T260-'Pre-1.095 (Hard Copy)'!S246))</f>
        <v> </v>
      </c>
      <c r="T246" s="1014" t="str">
        <f>IF(IFERROR('Blocks A'!M260-'Pre-1.095 (Hard Copy)'!T246, 0)=0, " ", ('Blocks A'!M260-'Pre-1.095 (Hard Copy)'!T246))</f>
        <v> </v>
      </c>
      <c r="U246" s="1014" t="str">
        <f>IF(IFERROR('Blocks A'!U260-'Pre-1.095 (Hard Copy)'!U246, 0)=0, " ", ('Blocks A'!U260-'Pre-1.095 (Hard Copy)'!U246))</f>
        <v> </v>
      </c>
      <c r="V246" s="1014" t="str">
        <f>IF(IFERROR('Blocks A'!V260-'Pre-1.095 (Hard Copy)'!V246, 0)=0, " ", ('Blocks A'!V260-'Pre-1.095 (Hard Copy)'!V246))</f>
        <v> </v>
      </c>
      <c r="W246" s="1014" t="str">
        <f>IF(IFERROR('Blocks A'!W260-'Pre-1.095 (Hard Copy)'!W246, 0)=0, " ", ('Blocks A'!W260-'Pre-1.095 (Hard Copy)'!W246))</f>
        <v> </v>
      </c>
      <c r="X246" s="1014" t="str">
        <f>IF(IFERROR('Blocks A'!X260-'Pre-1.095 (Hard Copy)'!X246, 0)=0, " ", ('Blocks A'!X260-'Pre-1.095 (Hard Copy)'!X246))</f>
        <v> </v>
      </c>
      <c r="Y246" s="1014" t="str">
        <f>IF(IFERROR('Blocks A'!AC260-'Pre-1.095 (Hard Copy)'!Y246, 0)=0, " ", ('Blocks A'!AC260-'Pre-1.095 (Hard Copy)'!Y246))</f>
        <v> </v>
      </c>
      <c r="Z246" s="1014" t="str">
        <f>IF(IFERROR('Blocks A'!Y260-'Pre-1.095 (Hard Copy)'!Z246, 0)=0, " ", ('Blocks A'!Y260-'Pre-1.095 (Hard Copy)'!Z246))</f>
        <v> </v>
      </c>
      <c r="AA246" s="1014" t="str">
        <f>IF(IFERROR('Blocks A'!Z260-'Pre-1.095 (Hard Copy)'!AA246, 0)=0, " ", ('Blocks A'!Z260-'Pre-1.095 (Hard Copy)'!AA246))</f>
        <v> </v>
      </c>
      <c r="AB246" s="1014" t="str">
        <f>IF(IFERROR('Blocks A'!AA260-'Pre-1.095 (Hard Copy)'!AB246, 0)=0, " ", ('Blocks A'!AA260-'Pre-1.095 (Hard Copy)'!AB246))</f>
        <v> </v>
      </c>
      <c r="AC246" s="1014" t="str">
        <f>IF(IFERROR('Blocks A'!AB260-'Pre-1.095 (Hard Copy)'!AC246, 0)=0, " ", ('Blocks A'!AB260-'Pre-1.095 (Hard Copy)'!AC246))</f>
        <v> </v>
      </c>
      <c r="AD246" s="1014" t="str">
        <f>IF(IFERROR('Blocks A'!AY260-'Pre-1.095 (Hard Copy)'!AD246, 0)=0, " ", ('Blocks A'!AY260-'Pre-1.095 (Hard Copy)'!AD246))</f>
        <v>-1</v>
      </c>
      <c r="AE246" s="1014" t="str">
        <f>IF(IFERROR('Blocks A'!AZ260-'Pre-1.095 (Hard Copy)'!AE246, 0)=0, " ", ('Blocks A'!AZ260-'Pre-1.095 (Hard Copy)'!AE246))</f>
        <v> </v>
      </c>
      <c r="AF246" s="1014" t="str">
        <f>IF(IFERROR('Blocks A'!BA260-'Pre-1.095 (Hard Copy)'!AF246, 0)=0, " ", ('Blocks A'!BA260-'Pre-1.095 (Hard Copy)'!AF246))</f>
        <v> </v>
      </c>
      <c r="AG246" s="1014" t="str">
        <f>IF(IFERROR('Blocks A'!BB260-'Pre-1.095 (Hard Copy)'!AG246, 0)=0, " ", ('Blocks A'!BB260-'Pre-1.095 (Hard Copy)'!AG246))</f>
        <v> </v>
      </c>
      <c r="AH246" s="1014" t="str">
        <f>IF(IFERROR('Blocks A'!BC260-'Pre-1.095 (Hard Copy)'!AH246, 0)=0, " ", ('Blocks A'!BC260-'Pre-1.095 (Hard Copy)'!AH246))</f>
        <v> </v>
      </c>
      <c r="AI246" s="1014" t="str">
        <f>IF(IFERROR('Blocks A'!BJ260-'Pre-1.095 (Hard Copy)'!AI246, 0)=0, " ", ('Blocks A'!BJ260-'Pre-1.095 (Hard Copy)'!AI246))</f>
        <v>+1</v>
      </c>
      <c r="AJ246" s="1014" t="str">
        <f>IF(IFERROR('Blocks A'!BD260-'Pre-1.095 (Hard Copy)'!AJ246, 0)=0, " ", ('Blocks A'!BD260-'Pre-1.095 (Hard Copy)'!AJ246))</f>
        <v> </v>
      </c>
      <c r="AK246" s="1014" t="str">
        <f>IF(IFERROR('Blocks A'!BE260-'Pre-1.095 (Hard Copy)'!AK246, 0)=0, " ", ('Blocks A'!BE260-'Pre-1.095 (Hard Copy)'!AK246))</f>
        <v> </v>
      </c>
      <c r="AL246" s="1014" t="str">
        <f>IF(IFERROR('Blocks A'!BF260-'Pre-1.095 (Hard Copy)'!AL246, 0)=0, " ", ('Blocks A'!BF260-'Pre-1.095 (Hard Copy)'!AL246))</f>
        <v> </v>
      </c>
      <c r="AM246" s="1014" t="str">
        <f>IF(IFERROR('Blocks A'!BG260-'Pre-1.095 (Hard Copy)'!AM246, 0)=0, " ", ('Blocks A'!BG260-'Pre-1.095 (Hard Copy)'!AM246))</f>
        <v> </v>
      </c>
      <c r="AN246" s="1014" t="str">
        <f>IF(IFERROR('Blocks A'!BH260-'Pre-1.095 (Hard Copy)'!AN246, 0)=0, " ", ('Blocks A'!BH260-'Pre-1.095 (Hard Copy)'!AN246))</f>
        <v> </v>
      </c>
      <c r="AO246" s="1014" t="str">
        <f>IF(IFERROR('Blocks A'!BI260-'Pre-1.095 (Hard Copy)'!AO246, 0)=0, " ", ('Blocks A'!BI260-'Pre-1.095 (Hard Copy)'!AO246))</f>
        <v> </v>
      </c>
      <c r="AP246" s="1014" t="str">
        <f>IF(IFERROR('Blocks A'!BK260-'Pre-1.095 (Hard Copy)'!AP246, 0)=0, " ", ('Blocks A'!BK260-'Pre-1.095 (Hard Copy)'!AP246))</f>
        <v> </v>
      </c>
      <c r="AQ246" s="1014" t="str">
        <f>IF(IFERROR('Blocks A'!BL260-'Pre-1.095 (Hard Copy)'!AQ246, 0)=0, " ", ('Blocks A'!BL260-'Pre-1.095 (Hard Copy)'!AQ246))</f>
        <v> </v>
      </c>
      <c r="AR246" s="1014" t="str">
        <f>IF(IFERROR('Blocks A'!BM260-'Pre-1.095 (Hard Copy)'!AR246, 0)=0, " ", ('Blocks A'!BM260-'Pre-1.095 (Hard Copy)'!AR246))</f>
        <v> </v>
      </c>
      <c r="AS246" s="1014" t="str">
        <f>IF(IFERROR('Blocks A'!BO260-'Pre-1.095 (Hard Copy)'!AS246, 0)=0, " ", ('Blocks A'!BO260-'Pre-1.095 (Hard Copy)'!AS246))</f>
        <v> </v>
      </c>
      <c r="AT246" s="1014" t="str">
        <f>IF(IFERROR('Blocks A'!BP260-'Pre-1.095 (Hard Copy)'!AT246, 0)=0, " ", ('Blocks A'!BP260-'Pre-1.095 (Hard Copy)'!AT246))</f>
        <v> </v>
      </c>
      <c r="AU246" s="1014" t="str">
        <f>IF(IFERROR('Blocks A'!BQ260-'Pre-1.095 (Hard Copy)'!AU246, 0)=0, " ", ('Blocks A'!BQ260-'Pre-1.095 (Hard Copy)'!AU246))</f>
        <v> </v>
      </c>
      <c r="AV246" s="1014" t="str">
        <f>IF(IFERROR('Blocks A'!BR260-'Pre-1.095 (Hard Copy)'!AV246, 0)=0, " ", ('Blocks A'!BR260-'Pre-1.095 (Hard Copy)'!AV246))</f>
        <v> </v>
      </c>
      <c r="AW246" s="1014" t="str">
        <f>IF(IFERROR('Blocks A'!BS260-'Pre-1.095 (Hard Copy)'!AW246, 0)=0, " ", ('Blocks A'!BS260-'Pre-1.095 (Hard Copy)'!AW246))</f>
        <v> </v>
      </c>
      <c r="AX246" s="1014" t="str">
        <f>IF(IFERROR('Blocks A'!BT260-'Pre-1.095 (Hard Copy)'!AX246, 0)=0, " ", ('Blocks A'!BT260-'Pre-1.095 (Hard Copy)'!AX246))</f>
        <v>-14</v>
      </c>
      <c r="AY246" s="1014" t="str">
        <f>IF(IFERROR('Blocks A'!BU260-'Pre-1.095 (Hard Copy)'!AY246, 0)=0, " ", ('Blocks A'!BU260-'Pre-1.095 (Hard Copy)'!AY246))</f>
        <v>-112</v>
      </c>
      <c r="AZ246" s="1014" t="str">
        <f>IF(IFERROR('Blocks A'!BW260-'Pre-1.095 (Hard Copy)'!AZ246, 0)=0, " ", ('Blocks A'!BW260-'Pre-1.095 (Hard Copy)'!AZ246))</f>
        <v>-70</v>
      </c>
      <c r="BA246" s="1014" t="str">
        <f>IF(IFERROR('Blocks A'!BX260-'Pre-1.095 (Hard Copy)'!BA246, 0)=0, " ", ('Blocks A'!BX260-'Pre-1.095 (Hard Copy)'!BA246))</f>
        <v> </v>
      </c>
      <c r="BB246" s="1014" t="str">
        <f>IF(IFERROR('Blocks A'!BY260-'Pre-1.095 (Hard Copy)'!BB246, 0)=0, " ", ('Blocks A'!BY260-'Pre-1.095 (Hard Copy)'!BB246))</f>
        <v>-560</v>
      </c>
      <c r="BC246" s="1015" t="str">
        <f>IF(IFERROR('Blocks A'!BZ260-'Pre-1.095 (Hard Copy)'!BC246, 0)=0, " ", ('Blocks A'!BZ260-'Pre-1.095 (Hard Copy)'!BC246))</f>
        <v> </v>
      </c>
      <c r="BD246" s="1014" t="str">
        <f>IF(IFERROR('Blocks A'!BV260-'Pre-1.095 (Hard Copy)'!BD246, 0)=0, " ", ('Blocks A'!BV260-'Pre-1.095 (Hard Copy)'!BD246))</f>
        <v> </v>
      </c>
      <c r="BE246" s="1014" t="str">
        <f>IF(IFERROR('Blocks A'!CB260-'Pre-1.095 (Hard Copy)'!BE246, 0)=0, " ", ('Blocks A'!CB260-'Pre-1.095 (Hard Copy)'!BE246))</f>
        <v>+1</v>
      </c>
      <c r="BF246" s="1014" t="str">
        <f>IF(IFERROR('Blocks A'!CC260-'Pre-1.095 (Hard Copy)'!BF246, 0)=0, " ", ('Blocks A'!CC260-'Pre-1.095 (Hard Copy)'!BF246))</f>
        <v>+156</v>
      </c>
      <c r="BG246" s="1016" t="str">
        <f>IF(IFERROR('Blocks A'!CD260-'Pre-1.095 (Hard Copy)'!BG246, 0)=0, " ", ('Blocks A'!CD260-'Pre-1.095 (Hard Copy)'!BG246))</f>
        <v>+0.0002</v>
      </c>
      <c r="BH246" s="1014" t="str">
        <f>IF(IFERROR('Blocks A'!CE260-'Pre-1.095 (Hard Copy)'!BH246, 0)=0, " ", ('Blocks A'!CE260-'Pre-1.095 (Hard Copy)'!BH246))</f>
        <v>+12</v>
      </c>
      <c r="BI246" s="1014" t="str">
        <f>IF(IFERROR('Blocks A'!CZ260-'Pre-1.095 (Hard Copy)'!BI246, 0)=0, " ", ('Blocks A'!CZ260-'Pre-1.095 (Hard Copy)'!BI246))</f>
        <v>-14</v>
      </c>
      <c r="BJ246" s="1014" t="str">
        <f>IF(IFERROR('Blocks A'!DA260-'Pre-1.095 (Hard Copy)'!BJ246, 0)=0, " ", ('Blocks A'!DA260-'Pre-1.095 (Hard Copy)'!BJ246))</f>
        <v>+5</v>
      </c>
      <c r="BK246" s="1014" t="str">
        <f>IF(IFERROR('Blocks A'!DB260-'Pre-1.095 (Hard Copy)'!BK246, 0)=0, " ", ('Blocks A'!DB260-'Pre-1.095 (Hard Copy)'!BK246))</f>
        <v>+3</v>
      </c>
      <c r="BL246" s="1014" t="str">
        <f>IF(IFERROR('Blocks A'!DC260-'Pre-1.095 (Hard Copy)'!BL246, 0)=0, " ", ('Blocks A'!DC260-'Pre-1.095 (Hard Copy)'!BL246))</f>
        <v> </v>
      </c>
      <c r="BM246" s="1014" t="str">
        <f>IF(IFERROR('Blocks A'!DD260-'Pre-1.095 (Hard Copy)'!BM246, 0)=0, " ", ('Blocks A'!DD260-'Pre-1.095 (Hard Copy)'!BM246))</f>
        <v> </v>
      </c>
      <c r="BN246" s="1014" t="str">
        <f>IF(IFERROR('Blocks A'!DE260-'Pre-1.095 (Hard Copy)'!BN246, 0)=0, " ", ('Blocks A'!DE260-'Pre-1.095 (Hard Copy)'!BN246))</f>
        <v> </v>
      </c>
      <c r="BO246" s="1014" t="str">
        <f>IF(IFERROR('Blocks A'!DF260-'Pre-1.095 (Hard Copy)'!BO246, 0)=0, " ", ('Blocks A'!DF260-'Pre-1.095 (Hard Copy)'!BO246))</f>
        <v> </v>
      </c>
      <c r="BP246" s="1014" t="str">
        <f>IF(IFERROR('Blocks A'!DG260-'Pre-1.095 (Hard Copy)'!BP246, 0)=0, " ", ('Blocks A'!DG260-'Pre-1.095 (Hard Copy)'!BP246))</f>
        <v> </v>
      </c>
      <c r="BQ246" s="1014" t="str">
        <f>IF(IFERROR('Blocks A'!DH260-'Pre-1.095 (Hard Copy)'!BQ246, 0)=0, " ", ('Blocks A'!DH260-'Pre-1.095 (Hard Copy)'!BQ246))</f>
        <v> </v>
      </c>
      <c r="BR246" s="1014" t="str">
        <f>IF(IFERROR('Blocks A'!DI260-'Pre-1.095 (Hard Copy)'!BR246, 0)=0, " ", ('Blocks A'!DI260-'Pre-1.095 (Hard Copy)'!BR246))</f>
        <v> </v>
      </c>
      <c r="BS246" s="1014" t="str">
        <f>IF(IFERROR('Blocks A'!DJ260-'Pre-1.095 (Hard Copy)'!BS246, 0)=0, " ", ('Blocks A'!DJ260-'Pre-1.095 (Hard Copy)'!BS246))</f>
        <v>-25</v>
      </c>
      <c r="BT246" s="1014" t="str">
        <f>IF(IFERROR('Blocks A'!DK260-'Pre-1.095 (Hard Copy)'!BT246, 0)=0, " ", ('Blocks A'!DK260-'Pre-1.095 (Hard Copy)'!BT246))</f>
        <v>+16</v>
      </c>
      <c r="BU246" s="1014" t="str">
        <f>IF(IFERROR('Blocks A'!DL260-'Pre-1.095 (Hard Copy)'!BU246, 0)=0, " ", ('Blocks A'!DL260-'Pre-1.095 (Hard Copy)'!BU246))</f>
        <v>+13</v>
      </c>
      <c r="BV246" s="1014" t="str">
        <f>IF(IFERROR('Blocks A'!DM260-'Pre-1.095 (Hard Copy)'!BV246, 0)=0, " ", ('Blocks A'!DM260-'Pre-1.095 (Hard Copy)'!BV246))</f>
        <v> </v>
      </c>
      <c r="BW246" s="1014" t="str">
        <f>IF(IFERROR('Blocks A'!DN260-'Pre-1.095 (Hard Copy)'!BW246, 0)=0, " ", ('Blocks A'!DN260-'Pre-1.095 (Hard Copy)'!BW246))</f>
        <v> </v>
      </c>
      <c r="BX246" s="1014" t="str">
        <f>IF(IFERROR('Blocks A'!DO260-'Pre-1.095 (Hard Copy)'!BX246, 0)=0, " ", ('Blocks A'!DO260-'Pre-1.095 (Hard Copy)'!BX246))</f>
        <v> </v>
      </c>
      <c r="BY246" s="1014" t="str">
        <f>IF(IFERROR('Blocks A'!DP260-'Pre-1.095 (Hard Copy)'!BY246, 0)=0, " ", ('Blocks A'!DP260-'Pre-1.095 (Hard Copy)'!BY246))</f>
        <v> </v>
      </c>
      <c r="BZ246" s="1014" t="str">
        <f>IF(IFERROR('Blocks A'!DQ260-'Pre-1.095 (Hard Copy)'!BZ246, 0)=0, " ", ('Blocks A'!DQ260-'Pre-1.095 (Hard Copy)'!BZ246))</f>
        <v> </v>
      </c>
      <c r="CA246" s="1014" t="str">
        <f>IF(IFERROR('Blocks A'!DR260-'Pre-1.095 (Hard Copy)'!CA246, 0)=0, " ", ('Blocks A'!DR260-'Pre-1.095 (Hard Copy)'!CA246))</f>
        <v> </v>
      </c>
      <c r="CB246" s="1014" t="str">
        <f>IF(IFERROR('Blocks A'!DS260-'Pre-1.095 (Hard Copy)'!CB246, 0)=0, " ", ('Blocks A'!DS260-'Pre-1.095 (Hard Copy)'!CB246))</f>
        <v> </v>
      </c>
      <c r="CC246" s="1014" t="str">
        <f>IF(IFERROR('Blocks A'!DT260-'Pre-1.095 (Hard Copy)'!CC246, 0)=0, " ", ('Blocks A'!DT260-'Pre-1.095 (Hard Copy)'!CC246))</f>
        <v>-6</v>
      </c>
      <c r="CD246" s="1014" t="str">
        <f>IF(IFERROR('Blocks A'!DU260-'Pre-1.095 (Hard Copy)'!CD246, 0)=0, " ", ('Blocks A'!DU260-'Pre-1.095 (Hard Copy)'!CD246))</f>
        <v>+3</v>
      </c>
      <c r="CE246" s="1014" t="str">
        <f>IF(IFERROR('Blocks A'!DX260-'Pre-1.095 (Hard Copy)'!CE246, 0)=0, " ", ('Blocks A'!DX260-'Pre-1.095 (Hard Copy)'!CE246))</f>
        <v>+62</v>
      </c>
      <c r="CF246" s="1014" t="str">
        <f>IF(IFERROR('Blocks A'!DY260-'Pre-1.095 (Hard Copy)'!CF246, 0)=0, " ", ('Blocks A'!DY260-'Pre-1.095 (Hard Copy)'!CF246))</f>
        <v>+9,573</v>
      </c>
      <c r="CG246" s="1016" t="str">
        <f>IF(IFERROR('Blocks A'!DZ260-'Pre-1.095 (Hard Copy)'!CG246, 0)=0, " ", ('Blocks A'!DZ260-'Pre-1.095 (Hard Copy)'!CG246))</f>
        <v>+0.0096</v>
      </c>
      <c r="CH246" s="1015" t="str">
        <f>IF(IFERROR('Blocks A'!DV260-'Pre-1.095 (Hard Copy)'!CH246, 0)=0, " ", ('Blocks A'!DV260-'Pre-1.095 (Hard Copy)'!CH246))</f>
        <v>-0.9</v>
      </c>
      <c r="CI246" s="1015" t="str">
        <f>IF(IFERROR('Blocks A'!DW260-'Pre-1.095 (Hard Copy)'!CI246, 0)=0, " ", ('Blocks A'!DW260-'Pre-1.095 (Hard Copy)'!CI246))</f>
        <v>+1.2</v>
      </c>
      <c r="CJ246" s="1014" t="str">
        <f>IF(IFERROR('Blocks A'!EA260-'Pre-1.095 (Hard Copy)'!CJ246, 0)=0, " ", ('Blocks A'!EA260-'Pre-1.095 (Hard Copy)'!CJ246))</f>
        <v>+63</v>
      </c>
      <c r="CK246" s="1017" t="str">
        <f>IF(IFERROR('Blocks A'!EB260-'Pre-1.095 (Hard Copy)'!CK246, 0)=0, " ", ('Blocks A'!EB260-'Pre-1.095 (Hard Copy)'!CK246))</f>
        <v>+1.04</v>
      </c>
      <c r="CL246" s="1017" t="str">
        <f>IF(IFERROR('Blocks A'!EC260-'Pre-1.095 (Hard Copy)'!CL246, 0)=0, " ", ('Blocks A'!EC260-'Pre-1.095 (Hard Copy)'!CL246))</f>
        <v>+0.02</v>
      </c>
      <c r="CM246" s="1017" t="str">
        <f>IF(IFERROR('Blocks A'!EH260-'Pre-1.095 (Hard Copy)'!CM246, 0)=0, " ", ('Blocks A'!EH260-'Pre-1.095 (Hard Copy)'!CM246))</f>
        <v>+0.00</v>
      </c>
      <c r="CN246" s="1014" t="str">
        <f>IF(IFERROR('Blocks A'!ED260-'Pre-1.095 (Hard Copy)'!CN246, 0)=0, " ", ('Blocks A'!ED260-'Pre-1.095 (Hard Copy)'!CN246))</f>
        <v>+9,728</v>
      </c>
      <c r="CO246" s="1017" t="str">
        <f>IF(IFERROR('Blocks A'!EE260-'Pre-1.095 (Hard Copy)'!CO246, 0)=0, " ", ('Blocks A'!EE260-'Pre-1.095 (Hard Copy)'!CO246))</f>
        <v>+9.73</v>
      </c>
      <c r="CP246" s="1017" t="str">
        <f>IF(IFERROR('Blocks A'!EF260-'Pre-1.095 (Hard Copy)'!CP246, 0)=0, " ", ('Blocks A'!EF260-'Pre-1.095 (Hard Copy)'!CP246))</f>
        <v>+0.01</v>
      </c>
      <c r="CQ246" s="1016" t="str">
        <f>IF(IFERROR('Blocks A'!EG260-'Pre-1.095 (Hard Copy)'!CQ246, 0)=0, " ", ('Blocks A'!EG260-'Pre-1.095 (Hard Copy)'!CQ246))</f>
        <v>+0.0097</v>
      </c>
      <c r="CR246" s="1018" t="s">
        <v>12</v>
      </c>
    </row>
    <row r="247">
      <c r="B247" s="1013" t="s">
        <v>1070</v>
      </c>
      <c r="C247" s="969" t="s">
        <v>885</v>
      </c>
      <c r="D247" s="969">
        <v>1.0</v>
      </c>
      <c r="E247" s="969">
        <v>1.0</v>
      </c>
      <c r="F247" s="969">
        <v>1.0</v>
      </c>
      <c r="G247" s="1014" t="str">
        <f>IF(IFERROR('Blocks A'!G261-'Pre-1.095 (Hard Copy)'!G247, 0)=0, " ", ('Blocks A'!G261-'Pre-1.095 (Hard Copy)'!G247))</f>
        <v> </v>
      </c>
      <c r="H247" s="1014" t="str">
        <f>IF(IFERROR('Blocks A'!H261-'Pre-1.095 (Hard Copy)'!H247, 0)=0, " ", ('Blocks A'!H261-'Pre-1.095 (Hard Copy)'!H247))</f>
        <v> </v>
      </c>
      <c r="I247" s="1014" t="str">
        <f>IF(IFERROR('Blocks A'!I261-'Pre-1.095 (Hard Copy)'!I247, 0)=0, " ", ('Blocks A'!I261-'Pre-1.095 (Hard Copy)'!I247))</f>
        <v> </v>
      </c>
      <c r="J247" s="1014" t="str">
        <f>IF(IFERROR('Blocks A'!J261-'Pre-1.095 (Hard Copy)'!J247, 0)=0, " ", ('Blocks A'!J261-'Pre-1.095 (Hard Copy)'!J247))</f>
        <v> </v>
      </c>
      <c r="K247" s="1014" t="str">
        <f>IF(IFERROR('Blocks A'!K261-'Pre-1.095 (Hard Copy)'!K247, 0)=0, " ", ('Blocks A'!K261-'Pre-1.095 (Hard Copy)'!K247))</f>
        <v> </v>
      </c>
      <c r="L247" s="1014" t="str">
        <f>IF(IFERROR('Blocks A'!L261-'Pre-1.095 (Hard Copy)'!L247, 0)=0, " ", ('Blocks A'!L261-'Pre-1.095 (Hard Copy)'!L247))</f>
        <v> </v>
      </c>
      <c r="M247" s="1014" t="str">
        <f>IF(IFERROR('Blocks A'!N261-'Pre-1.095 (Hard Copy)'!M247, 0)=0, " ", ('Blocks A'!N261-'Pre-1.095 (Hard Copy)'!M247))</f>
        <v> </v>
      </c>
      <c r="N247" s="1014" t="str">
        <f>IF(IFERROR('Blocks A'!O261-'Pre-1.095 (Hard Copy)'!N247, 0)=0, " ", ('Blocks A'!O261-'Pre-1.095 (Hard Copy)'!N247))</f>
        <v> </v>
      </c>
      <c r="O247" s="1014" t="str">
        <f>IF(IFERROR('Blocks A'!P261-'Pre-1.095 (Hard Copy)'!O247, 0)=0, " ", ('Blocks A'!P261-'Pre-1.095 (Hard Copy)'!O247))</f>
        <v> </v>
      </c>
      <c r="P247" s="1014" t="str">
        <f>IF(IFERROR('Blocks A'!Q261-'Pre-1.095 (Hard Copy)'!P247, 0)=0, " ", ('Blocks A'!Q261-'Pre-1.095 (Hard Copy)'!P247))</f>
        <v> </v>
      </c>
      <c r="Q247" s="1014" t="str">
        <f>IF(IFERROR('Blocks A'!R261-'Pre-1.095 (Hard Copy)'!Q247, 0)=0, " ", ('Blocks A'!R261-'Pre-1.095 (Hard Copy)'!Q247))</f>
        <v> </v>
      </c>
      <c r="R247" s="1014" t="str">
        <f>IF(IFERROR('Blocks A'!S261-'Pre-1.095 (Hard Copy)'!R247, 0)=0, " ", ('Blocks A'!S261-'Pre-1.095 (Hard Copy)'!R247))</f>
        <v> </v>
      </c>
      <c r="S247" s="1014" t="str">
        <f>IF(IFERROR('Blocks A'!T261-'Pre-1.095 (Hard Copy)'!S247, 0)=0, " ", ('Blocks A'!T261-'Pre-1.095 (Hard Copy)'!S247))</f>
        <v> </v>
      </c>
      <c r="T247" s="1014" t="str">
        <f>IF(IFERROR('Blocks A'!M261-'Pre-1.095 (Hard Copy)'!T247, 0)=0, " ", ('Blocks A'!M261-'Pre-1.095 (Hard Copy)'!T247))</f>
        <v> </v>
      </c>
      <c r="U247" s="1014" t="str">
        <f>IF(IFERROR('Blocks A'!U261-'Pre-1.095 (Hard Copy)'!U247, 0)=0, " ", ('Blocks A'!U261-'Pre-1.095 (Hard Copy)'!U247))</f>
        <v> </v>
      </c>
      <c r="V247" s="1014" t="str">
        <f>IF(IFERROR('Blocks A'!V261-'Pre-1.095 (Hard Copy)'!V247, 0)=0, " ", ('Blocks A'!V261-'Pre-1.095 (Hard Copy)'!V247))</f>
        <v> </v>
      </c>
      <c r="W247" s="1014" t="str">
        <f>IF(IFERROR('Blocks A'!W261-'Pre-1.095 (Hard Copy)'!W247, 0)=0, " ", ('Blocks A'!W261-'Pre-1.095 (Hard Copy)'!W247))</f>
        <v> </v>
      </c>
      <c r="X247" s="1014" t="str">
        <f>IF(IFERROR('Blocks A'!X261-'Pre-1.095 (Hard Copy)'!X247, 0)=0, " ", ('Blocks A'!X261-'Pre-1.095 (Hard Copy)'!X247))</f>
        <v> </v>
      </c>
      <c r="Y247" s="1014" t="str">
        <f>IF(IFERROR('Blocks A'!AC261-'Pre-1.095 (Hard Copy)'!Y247, 0)=0, " ", ('Blocks A'!AC261-'Pre-1.095 (Hard Copy)'!Y247))</f>
        <v> </v>
      </c>
      <c r="Z247" s="1014" t="str">
        <f>IF(IFERROR('Blocks A'!Y261-'Pre-1.095 (Hard Copy)'!Z247, 0)=0, " ", ('Blocks A'!Y261-'Pre-1.095 (Hard Copy)'!Z247))</f>
        <v> </v>
      </c>
      <c r="AA247" s="1014" t="str">
        <f>IF(IFERROR('Blocks A'!Z261-'Pre-1.095 (Hard Copy)'!AA247, 0)=0, " ", ('Blocks A'!Z261-'Pre-1.095 (Hard Copy)'!AA247))</f>
        <v> </v>
      </c>
      <c r="AB247" s="1014" t="str">
        <f>IF(IFERROR('Blocks A'!AA261-'Pre-1.095 (Hard Copy)'!AB247, 0)=0, " ", ('Blocks A'!AA261-'Pre-1.095 (Hard Copy)'!AB247))</f>
        <v> </v>
      </c>
      <c r="AC247" s="1014" t="str">
        <f>IF(IFERROR('Blocks A'!AB261-'Pre-1.095 (Hard Copy)'!AC247, 0)=0, " ", ('Blocks A'!AB261-'Pre-1.095 (Hard Copy)'!AC247))</f>
        <v> </v>
      </c>
      <c r="AD247" s="1014" t="str">
        <f>IF(IFERROR('Blocks A'!AY261-'Pre-1.095 (Hard Copy)'!AD247, 0)=0, " ", ('Blocks A'!AY261-'Pre-1.095 (Hard Copy)'!AD247))</f>
        <v>-1</v>
      </c>
      <c r="AE247" s="1014" t="str">
        <f>IF(IFERROR('Blocks A'!AZ261-'Pre-1.095 (Hard Copy)'!AE247, 0)=0, " ", ('Blocks A'!AZ261-'Pre-1.095 (Hard Copy)'!AE247))</f>
        <v> </v>
      </c>
      <c r="AF247" s="1014" t="str">
        <f>IF(IFERROR('Blocks A'!BA261-'Pre-1.095 (Hard Copy)'!AF247, 0)=0, " ", ('Blocks A'!BA261-'Pre-1.095 (Hard Copy)'!AF247))</f>
        <v> </v>
      </c>
      <c r="AG247" s="1014" t="str">
        <f>IF(IFERROR('Blocks A'!BB261-'Pre-1.095 (Hard Copy)'!AG247, 0)=0, " ", ('Blocks A'!BB261-'Pre-1.095 (Hard Copy)'!AG247))</f>
        <v> </v>
      </c>
      <c r="AH247" s="1014" t="str">
        <f>IF(IFERROR('Blocks A'!BC261-'Pre-1.095 (Hard Copy)'!AH247, 0)=0, " ", ('Blocks A'!BC261-'Pre-1.095 (Hard Copy)'!AH247))</f>
        <v> </v>
      </c>
      <c r="AI247" s="1014" t="str">
        <f>IF(IFERROR('Blocks A'!BJ261-'Pre-1.095 (Hard Copy)'!AI247, 0)=0, " ", ('Blocks A'!BJ261-'Pre-1.095 (Hard Copy)'!AI247))</f>
        <v>+1</v>
      </c>
      <c r="AJ247" s="1014" t="str">
        <f>IF(IFERROR('Blocks A'!BD261-'Pre-1.095 (Hard Copy)'!AJ247, 0)=0, " ", ('Blocks A'!BD261-'Pre-1.095 (Hard Copy)'!AJ247))</f>
        <v> </v>
      </c>
      <c r="AK247" s="1014" t="str">
        <f>IF(IFERROR('Blocks A'!BE261-'Pre-1.095 (Hard Copy)'!AK247, 0)=0, " ", ('Blocks A'!BE261-'Pre-1.095 (Hard Copy)'!AK247))</f>
        <v> </v>
      </c>
      <c r="AL247" s="1014" t="str">
        <f>IF(IFERROR('Blocks A'!BF261-'Pre-1.095 (Hard Copy)'!AL247, 0)=0, " ", ('Blocks A'!BF261-'Pre-1.095 (Hard Copy)'!AL247))</f>
        <v> </v>
      </c>
      <c r="AM247" s="1014" t="str">
        <f>IF(IFERROR('Blocks A'!BG261-'Pre-1.095 (Hard Copy)'!AM247, 0)=0, " ", ('Blocks A'!BG261-'Pre-1.095 (Hard Copy)'!AM247))</f>
        <v> </v>
      </c>
      <c r="AN247" s="1014" t="str">
        <f>IF(IFERROR('Blocks A'!BH261-'Pre-1.095 (Hard Copy)'!AN247, 0)=0, " ", ('Blocks A'!BH261-'Pre-1.095 (Hard Copy)'!AN247))</f>
        <v> </v>
      </c>
      <c r="AO247" s="1014" t="str">
        <f>IF(IFERROR('Blocks A'!BI261-'Pre-1.095 (Hard Copy)'!AO247, 0)=0, " ", ('Blocks A'!BI261-'Pre-1.095 (Hard Copy)'!AO247))</f>
        <v> </v>
      </c>
      <c r="AP247" s="1014" t="str">
        <f>IF(IFERROR('Blocks A'!BK261-'Pre-1.095 (Hard Copy)'!AP247, 0)=0, " ", ('Blocks A'!BK261-'Pre-1.095 (Hard Copy)'!AP247))</f>
        <v> </v>
      </c>
      <c r="AQ247" s="1014" t="str">
        <f>IF(IFERROR('Blocks A'!BL261-'Pre-1.095 (Hard Copy)'!AQ247, 0)=0, " ", ('Blocks A'!BL261-'Pre-1.095 (Hard Copy)'!AQ247))</f>
        <v> </v>
      </c>
      <c r="AR247" s="1014" t="str">
        <f>IF(IFERROR('Blocks A'!BM261-'Pre-1.095 (Hard Copy)'!AR247, 0)=0, " ", ('Blocks A'!BM261-'Pre-1.095 (Hard Copy)'!AR247))</f>
        <v> </v>
      </c>
      <c r="AS247" s="1014" t="str">
        <f>IF(IFERROR('Blocks A'!BO261-'Pre-1.095 (Hard Copy)'!AS247, 0)=0, " ", ('Blocks A'!BO261-'Pre-1.095 (Hard Copy)'!AS247))</f>
        <v> </v>
      </c>
      <c r="AT247" s="1014" t="str">
        <f>IF(IFERROR('Blocks A'!BP261-'Pre-1.095 (Hard Copy)'!AT247, 0)=0, " ", ('Blocks A'!BP261-'Pre-1.095 (Hard Copy)'!AT247))</f>
        <v> </v>
      </c>
      <c r="AU247" s="1014" t="str">
        <f>IF(IFERROR('Blocks A'!BQ261-'Pre-1.095 (Hard Copy)'!AU247, 0)=0, " ", ('Blocks A'!BQ261-'Pre-1.095 (Hard Copy)'!AU247))</f>
        <v> </v>
      </c>
      <c r="AV247" s="1014" t="str">
        <f>IF(IFERROR('Blocks A'!BR261-'Pre-1.095 (Hard Copy)'!AV247, 0)=0, " ", ('Blocks A'!BR261-'Pre-1.095 (Hard Copy)'!AV247))</f>
        <v> </v>
      </c>
      <c r="AW247" s="1014" t="str">
        <f>IF(IFERROR('Blocks A'!BS261-'Pre-1.095 (Hard Copy)'!AW247, 0)=0, " ", ('Blocks A'!BS261-'Pre-1.095 (Hard Copy)'!AW247))</f>
        <v> </v>
      </c>
      <c r="AX247" s="1014" t="str">
        <f>IF(IFERROR('Blocks A'!BT261-'Pre-1.095 (Hard Copy)'!AX247, 0)=0, " ", ('Blocks A'!BT261-'Pre-1.095 (Hard Copy)'!AX247))</f>
        <v>-14</v>
      </c>
      <c r="AY247" s="1014" t="str">
        <f>IF(IFERROR('Blocks A'!BU261-'Pre-1.095 (Hard Copy)'!AY247, 0)=0, " ", ('Blocks A'!BU261-'Pre-1.095 (Hard Copy)'!AY247))</f>
        <v>-112</v>
      </c>
      <c r="AZ247" s="1014" t="str">
        <f>IF(IFERROR('Blocks A'!BW261-'Pre-1.095 (Hard Copy)'!AZ247, 0)=0, " ", ('Blocks A'!BW261-'Pre-1.095 (Hard Copy)'!AZ247))</f>
        <v>-70</v>
      </c>
      <c r="BA247" s="1014" t="str">
        <f>IF(IFERROR('Blocks A'!BX261-'Pre-1.095 (Hard Copy)'!BA247, 0)=0, " ", ('Blocks A'!BX261-'Pre-1.095 (Hard Copy)'!BA247))</f>
        <v> </v>
      </c>
      <c r="BB247" s="1014" t="str">
        <f>IF(IFERROR('Blocks A'!BY261-'Pre-1.095 (Hard Copy)'!BB247, 0)=0, " ", ('Blocks A'!BY261-'Pre-1.095 (Hard Copy)'!BB247))</f>
        <v>-560</v>
      </c>
      <c r="BC247" s="1015" t="str">
        <f>IF(IFERROR('Blocks A'!BZ261-'Pre-1.095 (Hard Copy)'!BC247, 0)=0, " ", ('Blocks A'!BZ261-'Pre-1.095 (Hard Copy)'!BC247))</f>
        <v> </v>
      </c>
      <c r="BD247" s="1014" t="str">
        <f>IF(IFERROR('Blocks A'!BV261-'Pre-1.095 (Hard Copy)'!BD247, 0)=0, " ", ('Blocks A'!BV261-'Pre-1.095 (Hard Copy)'!BD247))</f>
        <v> </v>
      </c>
      <c r="BE247" s="1014" t="str">
        <f>IF(IFERROR('Blocks A'!CB261-'Pre-1.095 (Hard Copy)'!BE247, 0)=0, " ", ('Blocks A'!CB261-'Pre-1.095 (Hard Copy)'!BE247))</f>
        <v>+1</v>
      </c>
      <c r="BF247" s="1014" t="str">
        <f>IF(IFERROR('Blocks A'!CC261-'Pre-1.095 (Hard Copy)'!BF247, 0)=0, " ", ('Blocks A'!CC261-'Pre-1.095 (Hard Copy)'!BF247))</f>
        <v>+156</v>
      </c>
      <c r="BG247" s="1016" t="str">
        <f>IF(IFERROR('Blocks A'!CD261-'Pre-1.095 (Hard Copy)'!BG247, 0)=0, " ", ('Blocks A'!CD261-'Pre-1.095 (Hard Copy)'!BG247))</f>
        <v>+0.0002</v>
      </c>
      <c r="BH247" s="1014" t="str">
        <f>IF(IFERROR('Blocks A'!CE261-'Pre-1.095 (Hard Copy)'!BH247, 0)=0, " ", ('Blocks A'!CE261-'Pre-1.095 (Hard Copy)'!BH247))</f>
        <v>+12</v>
      </c>
      <c r="BI247" s="1014" t="str">
        <f>IF(IFERROR('Blocks A'!CZ261-'Pre-1.095 (Hard Copy)'!BI247, 0)=0, " ", ('Blocks A'!CZ261-'Pre-1.095 (Hard Copy)'!BI247))</f>
        <v>-14</v>
      </c>
      <c r="BJ247" s="1014" t="str">
        <f>IF(IFERROR('Blocks A'!DA261-'Pre-1.095 (Hard Copy)'!BJ247, 0)=0, " ", ('Blocks A'!DA261-'Pre-1.095 (Hard Copy)'!BJ247))</f>
        <v>+5</v>
      </c>
      <c r="BK247" s="1014" t="str">
        <f>IF(IFERROR('Blocks A'!DB261-'Pre-1.095 (Hard Copy)'!BK247, 0)=0, " ", ('Blocks A'!DB261-'Pre-1.095 (Hard Copy)'!BK247))</f>
        <v>+3</v>
      </c>
      <c r="BL247" s="1014" t="str">
        <f>IF(IFERROR('Blocks A'!DC261-'Pre-1.095 (Hard Copy)'!BL247, 0)=0, " ", ('Blocks A'!DC261-'Pre-1.095 (Hard Copy)'!BL247))</f>
        <v> </v>
      </c>
      <c r="BM247" s="1014" t="str">
        <f>IF(IFERROR('Blocks A'!DD261-'Pre-1.095 (Hard Copy)'!BM247, 0)=0, " ", ('Blocks A'!DD261-'Pre-1.095 (Hard Copy)'!BM247))</f>
        <v> </v>
      </c>
      <c r="BN247" s="1014" t="str">
        <f>IF(IFERROR('Blocks A'!DE261-'Pre-1.095 (Hard Copy)'!BN247, 0)=0, " ", ('Blocks A'!DE261-'Pre-1.095 (Hard Copy)'!BN247))</f>
        <v> </v>
      </c>
      <c r="BO247" s="1014" t="str">
        <f>IF(IFERROR('Blocks A'!DF261-'Pre-1.095 (Hard Copy)'!BO247, 0)=0, " ", ('Blocks A'!DF261-'Pre-1.095 (Hard Copy)'!BO247))</f>
        <v> </v>
      </c>
      <c r="BP247" s="1014" t="str">
        <f>IF(IFERROR('Blocks A'!DG261-'Pre-1.095 (Hard Copy)'!BP247, 0)=0, " ", ('Blocks A'!DG261-'Pre-1.095 (Hard Copy)'!BP247))</f>
        <v> </v>
      </c>
      <c r="BQ247" s="1014" t="str">
        <f>IF(IFERROR('Blocks A'!DH261-'Pre-1.095 (Hard Copy)'!BQ247, 0)=0, " ", ('Blocks A'!DH261-'Pre-1.095 (Hard Copy)'!BQ247))</f>
        <v> </v>
      </c>
      <c r="BR247" s="1014" t="str">
        <f>IF(IFERROR('Blocks A'!DI261-'Pre-1.095 (Hard Copy)'!BR247, 0)=0, " ", ('Blocks A'!DI261-'Pre-1.095 (Hard Copy)'!BR247))</f>
        <v> </v>
      </c>
      <c r="BS247" s="1014" t="str">
        <f>IF(IFERROR('Blocks A'!DJ261-'Pre-1.095 (Hard Copy)'!BS247, 0)=0, " ", ('Blocks A'!DJ261-'Pre-1.095 (Hard Copy)'!BS247))</f>
        <v>-25</v>
      </c>
      <c r="BT247" s="1014" t="str">
        <f>IF(IFERROR('Blocks A'!DK261-'Pre-1.095 (Hard Copy)'!BT247, 0)=0, " ", ('Blocks A'!DK261-'Pre-1.095 (Hard Copy)'!BT247))</f>
        <v>+16</v>
      </c>
      <c r="BU247" s="1014" t="str">
        <f>IF(IFERROR('Blocks A'!DL261-'Pre-1.095 (Hard Copy)'!BU247, 0)=0, " ", ('Blocks A'!DL261-'Pre-1.095 (Hard Copy)'!BU247))</f>
        <v>+13</v>
      </c>
      <c r="BV247" s="1014" t="str">
        <f>IF(IFERROR('Blocks A'!DM261-'Pre-1.095 (Hard Copy)'!BV247, 0)=0, " ", ('Blocks A'!DM261-'Pre-1.095 (Hard Copy)'!BV247))</f>
        <v> </v>
      </c>
      <c r="BW247" s="1014" t="str">
        <f>IF(IFERROR('Blocks A'!DN261-'Pre-1.095 (Hard Copy)'!BW247, 0)=0, " ", ('Blocks A'!DN261-'Pre-1.095 (Hard Copy)'!BW247))</f>
        <v> </v>
      </c>
      <c r="BX247" s="1014" t="str">
        <f>IF(IFERROR('Blocks A'!DO261-'Pre-1.095 (Hard Copy)'!BX247, 0)=0, " ", ('Blocks A'!DO261-'Pre-1.095 (Hard Copy)'!BX247))</f>
        <v> </v>
      </c>
      <c r="BY247" s="1014" t="str">
        <f>IF(IFERROR('Blocks A'!DP261-'Pre-1.095 (Hard Copy)'!BY247, 0)=0, " ", ('Blocks A'!DP261-'Pre-1.095 (Hard Copy)'!BY247))</f>
        <v> </v>
      </c>
      <c r="BZ247" s="1014" t="str">
        <f>IF(IFERROR('Blocks A'!DQ261-'Pre-1.095 (Hard Copy)'!BZ247, 0)=0, " ", ('Blocks A'!DQ261-'Pre-1.095 (Hard Copy)'!BZ247))</f>
        <v> </v>
      </c>
      <c r="CA247" s="1014" t="str">
        <f>IF(IFERROR('Blocks A'!DR261-'Pre-1.095 (Hard Copy)'!CA247, 0)=0, " ", ('Blocks A'!DR261-'Pre-1.095 (Hard Copy)'!CA247))</f>
        <v> </v>
      </c>
      <c r="CB247" s="1014" t="str">
        <f>IF(IFERROR('Blocks A'!DS261-'Pre-1.095 (Hard Copy)'!CB247, 0)=0, " ", ('Blocks A'!DS261-'Pre-1.095 (Hard Copy)'!CB247))</f>
        <v> </v>
      </c>
      <c r="CC247" s="1014" t="str">
        <f>IF(IFERROR('Blocks A'!DT261-'Pre-1.095 (Hard Copy)'!CC247, 0)=0, " ", ('Blocks A'!DT261-'Pre-1.095 (Hard Copy)'!CC247))</f>
        <v>-6</v>
      </c>
      <c r="CD247" s="1014" t="str">
        <f>IF(IFERROR('Blocks A'!DU261-'Pre-1.095 (Hard Copy)'!CD247, 0)=0, " ", ('Blocks A'!DU261-'Pre-1.095 (Hard Copy)'!CD247))</f>
        <v>+3</v>
      </c>
      <c r="CE247" s="1014" t="str">
        <f>IF(IFERROR('Blocks A'!DX261-'Pre-1.095 (Hard Copy)'!CE247, 0)=0, " ", ('Blocks A'!DX261-'Pre-1.095 (Hard Copy)'!CE247))</f>
        <v>+62</v>
      </c>
      <c r="CF247" s="1014" t="str">
        <f>IF(IFERROR('Blocks A'!DY261-'Pre-1.095 (Hard Copy)'!CF247, 0)=0, " ", ('Blocks A'!DY261-'Pre-1.095 (Hard Copy)'!CF247))</f>
        <v>+9,573</v>
      </c>
      <c r="CG247" s="1016" t="str">
        <f>IF(IFERROR('Blocks A'!DZ261-'Pre-1.095 (Hard Copy)'!CG247, 0)=0, " ", ('Blocks A'!DZ261-'Pre-1.095 (Hard Copy)'!CG247))</f>
        <v>+0.0096</v>
      </c>
      <c r="CH247" s="1015" t="str">
        <f>IF(IFERROR('Blocks A'!DV261-'Pre-1.095 (Hard Copy)'!CH247, 0)=0, " ", ('Blocks A'!DV261-'Pre-1.095 (Hard Copy)'!CH247))</f>
        <v>-0.9</v>
      </c>
      <c r="CI247" s="1015" t="str">
        <f>IF(IFERROR('Blocks A'!DW261-'Pre-1.095 (Hard Copy)'!CI247, 0)=0, " ", ('Blocks A'!DW261-'Pre-1.095 (Hard Copy)'!CI247))</f>
        <v>+1.2</v>
      </c>
      <c r="CJ247" s="1014" t="str">
        <f>IF(IFERROR('Blocks A'!EA261-'Pre-1.095 (Hard Copy)'!CJ247, 0)=0, " ", ('Blocks A'!EA261-'Pre-1.095 (Hard Copy)'!CJ247))</f>
        <v>+63</v>
      </c>
      <c r="CK247" s="1017" t="str">
        <f>IF(IFERROR('Blocks A'!EB261-'Pre-1.095 (Hard Copy)'!CK247, 0)=0, " ", ('Blocks A'!EB261-'Pre-1.095 (Hard Copy)'!CK247))</f>
        <v>+1.04</v>
      </c>
      <c r="CL247" s="1017" t="str">
        <f>IF(IFERROR('Blocks A'!EC261-'Pre-1.095 (Hard Copy)'!CL247, 0)=0, " ", ('Blocks A'!EC261-'Pre-1.095 (Hard Copy)'!CL247))</f>
        <v>+0.02</v>
      </c>
      <c r="CM247" s="1017" t="str">
        <f>IF(IFERROR('Blocks A'!EH261-'Pre-1.095 (Hard Copy)'!CM247, 0)=0, " ", ('Blocks A'!EH261-'Pre-1.095 (Hard Copy)'!CM247))</f>
        <v>+0.00</v>
      </c>
      <c r="CN247" s="1014" t="str">
        <f>IF(IFERROR('Blocks A'!ED261-'Pre-1.095 (Hard Copy)'!CN247, 0)=0, " ", ('Blocks A'!ED261-'Pre-1.095 (Hard Copy)'!CN247))</f>
        <v>+9,728</v>
      </c>
      <c r="CO247" s="1017" t="str">
        <f>IF(IFERROR('Blocks A'!EE261-'Pre-1.095 (Hard Copy)'!CO247, 0)=0, " ", ('Blocks A'!EE261-'Pre-1.095 (Hard Copy)'!CO247))</f>
        <v>+9.73</v>
      </c>
      <c r="CP247" s="1017" t="str">
        <f>IF(IFERROR('Blocks A'!EF261-'Pre-1.095 (Hard Copy)'!CP247, 0)=0, " ", ('Blocks A'!EF261-'Pre-1.095 (Hard Copy)'!CP247))</f>
        <v>+0.01</v>
      </c>
      <c r="CQ247" s="1016" t="str">
        <f>IF(IFERROR('Blocks A'!EG261-'Pre-1.095 (Hard Copy)'!CQ247, 0)=0, " ", ('Blocks A'!EG261-'Pre-1.095 (Hard Copy)'!CQ247))</f>
        <v>+0.0097</v>
      </c>
      <c r="CR247" s="1018" t="s">
        <v>12</v>
      </c>
    </row>
    <row r="248">
      <c r="B248" s="1013" t="s">
        <v>1071</v>
      </c>
      <c r="C248" s="969" t="s">
        <v>885</v>
      </c>
      <c r="D248" s="969">
        <v>1.0</v>
      </c>
      <c r="E248" s="969">
        <v>1.0</v>
      </c>
      <c r="F248" s="969">
        <v>1.0</v>
      </c>
      <c r="G248" s="1014" t="str">
        <f>IF(IFERROR('Blocks A'!G262-'Pre-1.095 (Hard Copy)'!G248, 0)=0, " ", ('Blocks A'!G262-'Pre-1.095 (Hard Copy)'!G248))</f>
        <v> </v>
      </c>
      <c r="H248" s="1014" t="str">
        <f>IF(IFERROR('Blocks A'!H262-'Pre-1.095 (Hard Copy)'!H248, 0)=0, " ", ('Blocks A'!H262-'Pre-1.095 (Hard Copy)'!H248))</f>
        <v> </v>
      </c>
      <c r="I248" s="1014" t="str">
        <f>IF(IFERROR('Blocks A'!I262-'Pre-1.095 (Hard Copy)'!I248, 0)=0, " ", ('Blocks A'!I262-'Pre-1.095 (Hard Copy)'!I248))</f>
        <v> </v>
      </c>
      <c r="J248" s="1014" t="str">
        <f>IF(IFERROR('Blocks A'!J262-'Pre-1.095 (Hard Copy)'!J248, 0)=0, " ", ('Blocks A'!J262-'Pre-1.095 (Hard Copy)'!J248))</f>
        <v> </v>
      </c>
      <c r="K248" s="1014" t="str">
        <f>IF(IFERROR('Blocks A'!K262-'Pre-1.095 (Hard Copy)'!K248, 0)=0, " ", ('Blocks A'!K262-'Pre-1.095 (Hard Copy)'!K248))</f>
        <v> </v>
      </c>
      <c r="L248" s="1014" t="str">
        <f>IF(IFERROR('Blocks A'!L262-'Pre-1.095 (Hard Copy)'!L248, 0)=0, " ", ('Blocks A'!L262-'Pre-1.095 (Hard Copy)'!L248))</f>
        <v> </v>
      </c>
      <c r="M248" s="1014" t="str">
        <f>IF(IFERROR('Blocks A'!N262-'Pre-1.095 (Hard Copy)'!M248, 0)=0, " ", ('Blocks A'!N262-'Pre-1.095 (Hard Copy)'!M248))</f>
        <v> </v>
      </c>
      <c r="N248" s="1014" t="str">
        <f>IF(IFERROR('Blocks A'!O262-'Pre-1.095 (Hard Copy)'!N248, 0)=0, " ", ('Blocks A'!O262-'Pre-1.095 (Hard Copy)'!N248))</f>
        <v> </v>
      </c>
      <c r="O248" s="1014" t="str">
        <f>IF(IFERROR('Blocks A'!P262-'Pre-1.095 (Hard Copy)'!O248, 0)=0, " ", ('Blocks A'!P262-'Pre-1.095 (Hard Copy)'!O248))</f>
        <v> </v>
      </c>
      <c r="P248" s="1014" t="str">
        <f>IF(IFERROR('Blocks A'!Q262-'Pre-1.095 (Hard Copy)'!P248, 0)=0, " ", ('Blocks A'!Q262-'Pre-1.095 (Hard Copy)'!P248))</f>
        <v> </v>
      </c>
      <c r="Q248" s="1014" t="str">
        <f>IF(IFERROR('Blocks A'!R262-'Pre-1.095 (Hard Copy)'!Q248, 0)=0, " ", ('Blocks A'!R262-'Pre-1.095 (Hard Copy)'!Q248))</f>
        <v> </v>
      </c>
      <c r="R248" s="1014" t="str">
        <f>IF(IFERROR('Blocks A'!S262-'Pre-1.095 (Hard Copy)'!R248, 0)=0, " ", ('Blocks A'!S262-'Pre-1.095 (Hard Copy)'!R248))</f>
        <v> </v>
      </c>
      <c r="S248" s="1014" t="str">
        <f>IF(IFERROR('Blocks A'!T262-'Pre-1.095 (Hard Copy)'!S248, 0)=0, " ", ('Blocks A'!T262-'Pre-1.095 (Hard Copy)'!S248))</f>
        <v> </v>
      </c>
      <c r="T248" s="1014" t="str">
        <f>IF(IFERROR('Blocks A'!M262-'Pre-1.095 (Hard Copy)'!T248, 0)=0, " ", ('Blocks A'!M262-'Pre-1.095 (Hard Copy)'!T248))</f>
        <v> </v>
      </c>
      <c r="U248" s="1014" t="str">
        <f>IF(IFERROR('Blocks A'!U262-'Pre-1.095 (Hard Copy)'!U248, 0)=0, " ", ('Blocks A'!U262-'Pre-1.095 (Hard Copy)'!U248))</f>
        <v> </v>
      </c>
      <c r="V248" s="1014" t="str">
        <f>IF(IFERROR('Blocks A'!V262-'Pre-1.095 (Hard Copy)'!V248, 0)=0, " ", ('Blocks A'!V262-'Pre-1.095 (Hard Copy)'!V248))</f>
        <v> </v>
      </c>
      <c r="W248" s="1014" t="str">
        <f>IF(IFERROR('Blocks A'!W262-'Pre-1.095 (Hard Copy)'!W248, 0)=0, " ", ('Blocks A'!W262-'Pre-1.095 (Hard Copy)'!W248))</f>
        <v> </v>
      </c>
      <c r="X248" s="1014" t="str">
        <f>IF(IFERROR('Blocks A'!X262-'Pre-1.095 (Hard Copy)'!X248, 0)=0, " ", ('Blocks A'!X262-'Pre-1.095 (Hard Copy)'!X248))</f>
        <v> </v>
      </c>
      <c r="Y248" s="1014" t="str">
        <f>IF(IFERROR('Blocks A'!AC262-'Pre-1.095 (Hard Copy)'!Y248, 0)=0, " ", ('Blocks A'!AC262-'Pre-1.095 (Hard Copy)'!Y248))</f>
        <v> </v>
      </c>
      <c r="Z248" s="1014" t="str">
        <f>IF(IFERROR('Blocks A'!Y262-'Pre-1.095 (Hard Copy)'!Z248, 0)=0, " ", ('Blocks A'!Y262-'Pre-1.095 (Hard Copy)'!Z248))</f>
        <v> </v>
      </c>
      <c r="AA248" s="1014" t="str">
        <f>IF(IFERROR('Blocks A'!Z262-'Pre-1.095 (Hard Copy)'!AA248, 0)=0, " ", ('Blocks A'!Z262-'Pre-1.095 (Hard Copy)'!AA248))</f>
        <v> </v>
      </c>
      <c r="AB248" s="1014" t="str">
        <f>IF(IFERROR('Blocks A'!AA262-'Pre-1.095 (Hard Copy)'!AB248, 0)=0, " ", ('Blocks A'!AA262-'Pre-1.095 (Hard Copy)'!AB248))</f>
        <v> </v>
      </c>
      <c r="AC248" s="1014" t="str">
        <f>IF(IFERROR('Blocks A'!AB262-'Pre-1.095 (Hard Copy)'!AC248, 0)=0, " ", ('Blocks A'!AB262-'Pre-1.095 (Hard Copy)'!AC248))</f>
        <v> </v>
      </c>
      <c r="AD248" s="1014" t="str">
        <f>IF(IFERROR('Blocks A'!AY262-'Pre-1.095 (Hard Copy)'!AD248, 0)=0, " ", ('Blocks A'!AY262-'Pre-1.095 (Hard Copy)'!AD248))</f>
        <v>-2</v>
      </c>
      <c r="AE248" s="1014" t="str">
        <f>IF(IFERROR('Blocks A'!AZ262-'Pre-1.095 (Hard Copy)'!AE248, 0)=0, " ", ('Blocks A'!AZ262-'Pre-1.095 (Hard Copy)'!AE248))</f>
        <v> </v>
      </c>
      <c r="AF248" s="1014" t="str">
        <f>IF(IFERROR('Blocks A'!BA262-'Pre-1.095 (Hard Copy)'!AF248, 0)=0, " ", ('Blocks A'!BA262-'Pre-1.095 (Hard Copy)'!AF248))</f>
        <v> </v>
      </c>
      <c r="AG248" s="1014" t="str">
        <f>IF(IFERROR('Blocks A'!BB262-'Pre-1.095 (Hard Copy)'!AG248, 0)=0, " ", ('Blocks A'!BB262-'Pre-1.095 (Hard Copy)'!AG248))</f>
        <v> </v>
      </c>
      <c r="AH248" s="1014" t="str">
        <f>IF(IFERROR('Blocks A'!BC262-'Pre-1.095 (Hard Copy)'!AH248, 0)=0, " ", ('Blocks A'!BC262-'Pre-1.095 (Hard Copy)'!AH248))</f>
        <v> </v>
      </c>
      <c r="AI248" s="1014" t="str">
        <f>IF(IFERROR('Blocks A'!BJ262-'Pre-1.095 (Hard Copy)'!AI248, 0)=0, " ", ('Blocks A'!BJ262-'Pre-1.095 (Hard Copy)'!AI248))</f>
        <v>+1</v>
      </c>
      <c r="AJ248" s="1014" t="str">
        <f>IF(IFERROR('Blocks A'!BD262-'Pre-1.095 (Hard Copy)'!AJ248, 0)=0, " ", ('Blocks A'!BD262-'Pre-1.095 (Hard Copy)'!AJ248))</f>
        <v> </v>
      </c>
      <c r="AK248" s="1014" t="str">
        <f>IF(IFERROR('Blocks A'!BE262-'Pre-1.095 (Hard Copy)'!AK248, 0)=0, " ", ('Blocks A'!BE262-'Pre-1.095 (Hard Copy)'!AK248))</f>
        <v> </v>
      </c>
      <c r="AL248" s="1014" t="str">
        <f>IF(IFERROR('Blocks A'!BF262-'Pre-1.095 (Hard Copy)'!AL248, 0)=0, " ", ('Blocks A'!BF262-'Pre-1.095 (Hard Copy)'!AL248))</f>
        <v> </v>
      </c>
      <c r="AM248" s="1014" t="str">
        <f>IF(IFERROR('Blocks A'!BG262-'Pre-1.095 (Hard Copy)'!AM248, 0)=0, " ", ('Blocks A'!BG262-'Pre-1.095 (Hard Copy)'!AM248))</f>
        <v> </v>
      </c>
      <c r="AN248" s="1014" t="str">
        <f>IF(IFERROR('Blocks A'!BH262-'Pre-1.095 (Hard Copy)'!AN248, 0)=0, " ", ('Blocks A'!BH262-'Pre-1.095 (Hard Copy)'!AN248))</f>
        <v> </v>
      </c>
      <c r="AO248" s="1014" t="str">
        <f>IF(IFERROR('Blocks A'!BI262-'Pre-1.095 (Hard Copy)'!AO248, 0)=0, " ", ('Blocks A'!BI262-'Pre-1.095 (Hard Copy)'!AO248))</f>
        <v> </v>
      </c>
      <c r="AP248" s="1014" t="str">
        <f>IF(IFERROR('Blocks A'!BK262-'Pre-1.095 (Hard Copy)'!AP248, 0)=0, " ", ('Blocks A'!BK262-'Pre-1.095 (Hard Copy)'!AP248))</f>
        <v> </v>
      </c>
      <c r="AQ248" s="1014" t="str">
        <f>IF(IFERROR('Blocks A'!BL262-'Pre-1.095 (Hard Copy)'!AQ248, 0)=0, " ", ('Blocks A'!BL262-'Pre-1.095 (Hard Copy)'!AQ248))</f>
        <v> </v>
      </c>
      <c r="AR248" s="1014" t="str">
        <f>IF(IFERROR('Blocks A'!BM262-'Pre-1.095 (Hard Copy)'!AR248, 0)=0, " ", ('Blocks A'!BM262-'Pre-1.095 (Hard Copy)'!AR248))</f>
        <v> </v>
      </c>
      <c r="AS248" s="1014" t="str">
        <f>IF(IFERROR('Blocks A'!BO262-'Pre-1.095 (Hard Copy)'!AS248, 0)=0, " ", ('Blocks A'!BO262-'Pre-1.095 (Hard Copy)'!AS248))</f>
        <v> </v>
      </c>
      <c r="AT248" s="1014" t="str">
        <f>IF(IFERROR('Blocks A'!BP262-'Pre-1.095 (Hard Copy)'!AT248, 0)=0, " ", ('Blocks A'!BP262-'Pre-1.095 (Hard Copy)'!AT248))</f>
        <v> </v>
      </c>
      <c r="AU248" s="1014" t="str">
        <f>IF(IFERROR('Blocks A'!BQ262-'Pre-1.095 (Hard Copy)'!AU248, 0)=0, " ", ('Blocks A'!BQ262-'Pre-1.095 (Hard Copy)'!AU248))</f>
        <v> </v>
      </c>
      <c r="AV248" s="1014" t="str">
        <f>IF(IFERROR('Blocks A'!BR262-'Pre-1.095 (Hard Copy)'!AV248, 0)=0, " ", ('Blocks A'!BR262-'Pre-1.095 (Hard Copy)'!AV248))</f>
        <v> </v>
      </c>
      <c r="AW248" s="1014" t="str">
        <f>IF(IFERROR('Blocks A'!BS262-'Pre-1.095 (Hard Copy)'!AW248, 0)=0, " ", ('Blocks A'!BS262-'Pre-1.095 (Hard Copy)'!AW248))</f>
        <v> </v>
      </c>
      <c r="AX248" s="1014" t="str">
        <f>IF(IFERROR('Blocks A'!BT262-'Pre-1.095 (Hard Copy)'!AX248, 0)=0, " ", ('Blocks A'!BT262-'Pre-1.095 (Hard Copy)'!AX248))</f>
        <v>-34</v>
      </c>
      <c r="AY248" s="1014" t="str">
        <f>IF(IFERROR('Blocks A'!BU262-'Pre-1.095 (Hard Copy)'!AY248, 0)=0, " ", ('Blocks A'!BU262-'Pre-1.095 (Hard Copy)'!AY248))</f>
        <v>-272</v>
      </c>
      <c r="AZ248" s="1014" t="str">
        <f>IF(IFERROR('Blocks A'!BW262-'Pre-1.095 (Hard Copy)'!AZ248, 0)=0, " ", ('Blocks A'!BW262-'Pre-1.095 (Hard Copy)'!AZ248))</f>
        <v>-170</v>
      </c>
      <c r="BA248" s="1014" t="str">
        <f>IF(IFERROR('Blocks A'!BX262-'Pre-1.095 (Hard Copy)'!BA248, 0)=0, " ", ('Blocks A'!BX262-'Pre-1.095 (Hard Copy)'!BA248))</f>
        <v> </v>
      </c>
      <c r="BB248" s="1014" t="str">
        <f>IF(IFERROR('Blocks A'!BY262-'Pre-1.095 (Hard Copy)'!BB248, 0)=0, " ", ('Blocks A'!BY262-'Pre-1.095 (Hard Copy)'!BB248))</f>
        <v>-1,360</v>
      </c>
      <c r="BC248" s="1015" t="str">
        <f>IF(IFERROR('Blocks A'!BZ262-'Pre-1.095 (Hard Copy)'!BC248, 0)=0, " ", ('Blocks A'!BZ262-'Pre-1.095 (Hard Copy)'!BC248))</f>
        <v> </v>
      </c>
      <c r="BD248" s="1014" t="str">
        <f>IF(IFERROR('Blocks A'!BV262-'Pre-1.095 (Hard Copy)'!BD248, 0)=0, " ", ('Blocks A'!BV262-'Pre-1.095 (Hard Copy)'!BD248))</f>
        <v> </v>
      </c>
      <c r="BE248" s="1014" t="str">
        <f>IF(IFERROR('Blocks A'!CB262-'Pre-1.095 (Hard Copy)'!BE248, 0)=0, " ", ('Blocks A'!CB262-'Pre-1.095 (Hard Copy)'!BE248))</f>
        <v> </v>
      </c>
      <c r="BF248" s="1014" t="str">
        <f>IF(IFERROR('Blocks A'!CC262-'Pre-1.095 (Hard Copy)'!BF248, 0)=0, " ", ('Blocks A'!CC262-'Pre-1.095 (Hard Copy)'!BF248))</f>
        <v>-0</v>
      </c>
      <c r="BG248" s="1016" t="str">
        <f>IF(IFERROR('Blocks A'!CD262-'Pre-1.095 (Hard Copy)'!BG248, 0)=0, " ", ('Blocks A'!CD262-'Pre-1.095 (Hard Copy)'!BG248))</f>
        <v>-0.0000</v>
      </c>
      <c r="BH248" s="1014" t="str">
        <f>IF(IFERROR('Blocks A'!CE262-'Pre-1.095 (Hard Copy)'!BH248, 0)=0, " ", ('Blocks A'!CE262-'Pre-1.095 (Hard Copy)'!BH248))</f>
        <v>+9</v>
      </c>
      <c r="BI248" s="1014" t="str">
        <f>IF(IFERROR('Blocks A'!CZ262-'Pre-1.095 (Hard Copy)'!BI248, 0)=0, " ", ('Blocks A'!CZ262-'Pre-1.095 (Hard Copy)'!BI248))</f>
        <v>-35</v>
      </c>
      <c r="BJ248" s="1014" t="str">
        <f>IF(IFERROR('Blocks A'!DA262-'Pre-1.095 (Hard Copy)'!BJ248, 0)=0, " ", ('Blocks A'!DA262-'Pre-1.095 (Hard Copy)'!BJ248))</f>
        <v>+5</v>
      </c>
      <c r="BK248" s="1014" t="str">
        <f>IF(IFERROR('Blocks A'!DB262-'Pre-1.095 (Hard Copy)'!BK248, 0)=0, " ", ('Blocks A'!DB262-'Pre-1.095 (Hard Copy)'!BK248))</f>
        <v>+3</v>
      </c>
      <c r="BL248" s="1014" t="str">
        <f>IF(IFERROR('Blocks A'!DC262-'Pre-1.095 (Hard Copy)'!BL248, 0)=0, " ", ('Blocks A'!DC262-'Pre-1.095 (Hard Copy)'!BL248))</f>
        <v> </v>
      </c>
      <c r="BM248" s="1014" t="str">
        <f>IF(IFERROR('Blocks A'!DD262-'Pre-1.095 (Hard Copy)'!BM248, 0)=0, " ", ('Blocks A'!DD262-'Pre-1.095 (Hard Copy)'!BM248))</f>
        <v> </v>
      </c>
      <c r="BN248" s="1014" t="str">
        <f>IF(IFERROR('Blocks A'!DE262-'Pre-1.095 (Hard Copy)'!BN248, 0)=0, " ", ('Blocks A'!DE262-'Pre-1.095 (Hard Copy)'!BN248))</f>
        <v> </v>
      </c>
      <c r="BO248" s="1014" t="str">
        <f>IF(IFERROR('Blocks A'!DF262-'Pre-1.095 (Hard Copy)'!BO248, 0)=0, " ", ('Blocks A'!DF262-'Pre-1.095 (Hard Copy)'!BO248))</f>
        <v> </v>
      </c>
      <c r="BP248" s="1014" t="str">
        <f>IF(IFERROR('Blocks A'!DG262-'Pre-1.095 (Hard Copy)'!BP248, 0)=0, " ", ('Blocks A'!DG262-'Pre-1.095 (Hard Copy)'!BP248))</f>
        <v> </v>
      </c>
      <c r="BQ248" s="1014" t="str">
        <f>IF(IFERROR('Blocks A'!DH262-'Pre-1.095 (Hard Copy)'!BQ248, 0)=0, " ", ('Blocks A'!DH262-'Pre-1.095 (Hard Copy)'!BQ248))</f>
        <v> </v>
      </c>
      <c r="BR248" s="1014" t="str">
        <f>IF(IFERROR('Blocks A'!DI262-'Pre-1.095 (Hard Copy)'!BR248, 0)=0, " ", ('Blocks A'!DI262-'Pre-1.095 (Hard Copy)'!BR248))</f>
        <v> </v>
      </c>
      <c r="BS248" s="1014" t="str">
        <f>IF(IFERROR('Blocks A'!DJ262-'Pre-1.095 (Hard Copy)'!BS248, 0)=0, " ", ('Blocks A'!DJ262-'Pre-1.095 (Hard Copy)'!BS248))</f>
        <v>-62</v>
      </c>
      <c r="BT248" s="1014" t="str">
        <f>IF(IFERROR('Blocks A'!DK262-'Pre-1.095 (Hard Copy)'!BT248, 0)=0, " ", ('Blocks A'!DK262-'Pre-1.095 (Hard Copy)'!BT248))</f>
        <v>+16</v>
      </c>
      <c r="BU248" s="1014" t="str">
        <f>IF(IFERROR('Blocks A'!DL262-'Pre-1.095 (Hard Copy)'!BU248, 0)=0, " ", ('Blocks A'!DL262-'Pre-1.095 (Hard Copy)'!BU248))</f>
        <v>+13</v>
      </c>
      <c r="BV248" s="1014" t="str">
        <f>IF(IFERROR('Blocks A'!DM262-'Pre-1.095 (Hard Copy)'!BV248, 0)=0, " ", ('Blocks A'!DM262-'Pre-1.095 (Hard Copy)'!BV248))</f>
        <v> </v>
      </c>
      <c r="BW248" s="1014" t="str">
        <f>IF(IFERROR('Blocks A'!DN262-'Pre-1.095 (Hard Copy)'!BW248, 0)=0, " ", ('Blocks A'!DN262-'Pre-1.095 (Hard Copy)'!BW248))</f>
        <v> </v>
      </c>
      <c r="BX248" s="1014" t="str">
        <f>IF(IFERROR('Blocks A'!DO262-'Pre-1.095 (Hard Copy)'!BX248, 0)=0, " ", ('Blocks A'!DO262-'Pre-1.095 (Hard Copy)'!BX248))</f>
        <v> </v>
      </c>
      <c r="BY248" s="1014" t="str">
        <f>IF(IFERROR('Blocks A'!DP262-'Pre-1.095 (Hard Copy)'!BY248, 0)=0, " ", ('Blocks A'!DP262-'Pre-1.095 (Hard Copy)'!BY248))</f>
        <v> </v>
      </c>
      <c r="BZ248" s="1014" t="str">
        <f>IF(IFERROR('Blocks A'!DQ262-'Pre-1.095 (Hard Copy)'!BZ248, 0)=0, " ", ('Blocks A'!DQ262-'Pre-1.095 (Hard Copy)'!BZ248))</f>
        <v> </v>
      </c>
      <c r="CA248" s="1014" t="str">
        <f>IF(IFERROR('Blocks A'!DR262-'Pre-1.095 (Hard Copy)'!CA248, 0)=0, " ", ('Blocks A'!DR262-'Pre-1.095 (Hard Copy)'!CA248))</f>
        <v> </v>
      </c>
      <c r="CB248" s="1014" t="str">
        <f>IF(IFERROR('Blocks A'!DS262-'Pre-1.095 (Hard Copy)'!CB248, 0)=0, " ", ('Blocks A'!DS262-'Pre-1.095 (Hard Copy)'!CB248))</f>
        <v> </v>
      </c>
      <c r="CC248" s="1014" t="str">
        <f>IF(IFERROR('Blocks A'!DT262-'Pre-1.095 (Hard Copy)'!CC248, 0)=0, " ", ('Blocks A'!DT262-'Pre-1.095 (Hard Copy)'!CC248))</f>
        <v>-27</v>
      </c>
      <c r="CD248" s="1014" t="str">
        <f>IF(IFERROR('Blocks A'!DU262-'Pre-1.095 (Hard Copy)'!CD248, 0)=0, " ", ('Blocks A'!DU262-'Pre-1.095 (Hard Copy)'!CD248))</f>
        <v>-34</v>
      </c>
      <c r="CE248" s="1014" t="str">
        <f>IF(IFERROR('Blocks A'!DX262-'Pre-1.095 (Hard Copy)'!CE248, 0)=0, " ", ('Blocks A'!DX262-'Pre-1.095 (Hard Copy)'!CE248))</f>
        <v>+60</v>
      </c>
      <c r="CF248" s="1014" t="str">
        <f>IF(IFERROR('Blocks A'!DY262-'Pre-1.095 (Hard Copy)'!CF248, 0)=0, " ", ('Blocks A'!DY262-'Pre-1.095 (Hard Copy)'!CF248))</f>
        <v>+9,348</v>
      </c>
      <c r="CG248" s="1016" t="str">
        <f>IF(IFERROR('Blocks A'!DZ262-'Pre-1.095 (Hard Copy)'!CG248, 0)=0, " ", ('Blocks A'!DZ262-'Pre-1.095 (Hard Copy)'!CG248))</f>
        <v>+0.0093</v>
      </c>
      <c r="CH248" s="1015" t="str">
        <f>IF(IFERROR('Blocks A'!DV262-'Pre-1.095 (Hard Copy)'!CH248, 0)=0, " ", ('Blocks A'!DV262-'Pre-1.095 (Hard Copy)'!CH248))</f>
        <v>-3.5</v>
      </c>
      <c r="CI248" s="1015" t="str">
        <f>IF(IFERROR('Blocks A'!DW262-'Pre-1.095 (Hard Copy)'!CI248, 0)=0, " ", ('Blocks A'!DW262-'Pre-1.095 (Hard Copy)'!CI248))</f>
        <v>-12.7</v>
      </c>
      <c r="CJ248" s="1014" t="str">
        <f>IF(IFERROR('Blocks A'!EA262-'Pre-1.095 (Hard Copy)'!CJ248, 0)=0, " ", ('Blocks A'!EA262-'Pre-1.095 (Hard Copy)'!CJ248))</f>
        <v>+60</v>
      </c>
      <c r="CK248" s="1017" t="str">
        <f>IF(IFERROR('Blocks A'!EB262-'Pre-1.095 (Hard Copy)'!CK248, 0)=0, " ", ('Blocks A'!EB262-'Pre-1.095 (Hard Copy)'!CK248))</f>
        <v>+1.00</v>
      </c>
      <c r="CL248" s="1017" t="str">
        <f>IF(IFERROR('Blocks A'!EC262-'Pre-1.095 (Hard Copy)'!CL248, 0)=0, " ", ('Blocks A'!EC262-'Pre-1.095 (Hard Copy)'!CL248))</f>
        <v>+0.02</v>
      </c>
      <c r="CM248" s="1017" t="str">
        <f>IF(IFERROR('Blocks A'!EH262-'Pre-1.095 (Hard Copy)'!CM248, 0)=0, " ", ('Blocks A'!EH262-'Pre-1.095 (Hard Copy)'!CM248))</f>
        <v>+0.00</v>
      </c>
      <c r="CN248" s="1014" t="str">
        <f>IF(IFERROR('Blocks A'!ED262-'Pre-1.095 (Hard Copy)'!CN248, 0)=0, " ", ('Blocks A'!ED262-'Pre-1.095 (Hard Copy)'!CN248))</f>
        <v>+9,348</v>
      </c>
      <c r="CO248" s="1017" t="str">
        <f>IF(IFERROR('Blocks A'!EE262-'Pre-1.095 (Hard Copy)'!CO248, 0)=0, " ", ('Blocks A'!EE262-'Pre-1.095 (Hard Copy)'!CO248))</f>
        <v>+9.35</v>
      </c>
      <c r="CP248" s="1017" t="str">
        <f>IF(IFERROR('Blocks A'!EF262-'Pre-1.095 (Hard Copy)'!CP248, 0)=0, " ", ('Blocks A'!EF262-'Pre-1.095 (Hard Copy)'!CP248))</f>
        <v>+0.01</v>
      </c>
      <c r="CQ248" s="1016" t="str">
        <f>IF(IFERROR('Blocks A'!EG262-'Pre-1.095 (Hard Copy)'!CQ248, 0)=0, " ", ('Blocks A'!EG262-'Pre-1.095 (Hard Copy)'!CQ248))</f>
        <v>+0.0093</v>
      </c>
      <c r="CR248" s="1018" t="s">
        <v>12</v>
      </c>
    </row>
    <row r="249">
      <c r="B249" s="1019" t="s">
        <v>1072</v>
      </c>
      <c r="C249" s="969" t="s">
        <v>885</v>
      </c>
      <c r="D249" s="969">
        <v>1.0</v>
      </c>
      <c r="E249" s="969">
        <v>1.0</v>
      </c>
      <c r="F249" s="969">
        <v>1.0</v>
      </c>
      <c r="G249" s="1014" t="str">
        <f>IF(IFERROR('Blocks A'!G263-'Pre-1.095 (Hard Copy)'!G249, 0)=0, " ", ('Blocks A'!G263-'Pre-1.095 (Hard Copy)'!G249))</f>
        <v> </v>
      </c>
      <c r="H249" s="1014" t="str">
        <f>IF(IFERROR('Blocks A'!H263-'Pre-1.095 (Hard Copy)'!H249, 0)=0, " ", ('Blocks A'!H263-'Pre-1.095 (Hard Copy)'!H249))</f>
        <v> </v>
      </c>
      <c r="I249" s="1014" t="str">
        <f>IF(IFERROR('Blocks A'!I263-'Pre-1.095 (Hard Copy)'!I249, 0)=0, " ", ('Blocks A'!I263-'Pre-1.095 (Hard Copy)'!I249))</f>
        <v> </v>
      </c>
      <c r="J249" s="1014" t="str">
        <f>IF(IFERROR('Blocks A'!J263-'Pre-1.095 (Hard Copy)'!J249, 0)=0, " ", ('Blocks A'!J263-'Pre-1.095 (Hard Copy)'!J249))</f>
        <v> </v>
      </c>
      <c r="K249" s="1014" t="str">
        <f>IF(IFERROR('Blocks A'!K263-'Pre-1.095 (Hard Copy)'!K249, 0)=0, " ", ('Blocks A'!K263-'Pre-1.095 (Hard Copy)'!K249))</f>
        <v> </v>
      </c>
      <c r="L249" s="1014" t="str">
        <f>IF(IFERROR('Blocks A'!L263-'Pre-1.095 (Hard Copy)'!L249, 0)=0, " ", ('Blocks A'!L263-'Pre-1.095 (Hard Copy)'!L249))</f>
        <v> </v>
      </c>
      <c r="M249" s="1014" t="str">
        <f>IF(IFERROR('Blocks A'!N263-'Pre-1.095 (Hard Copy)'!M249, 0)=0, " ", ('Blocks A'!N263-'Pre-1.095 (Hard Copy)'!M249))</f>
        <v> </v>
      </c>
      <c r="N249" s="1014" t="str">
        <f>IF(IFERROR('Blocks A'!O263-'Pre-1.095 (Hard Copy)'!N249, 0)=0, " ", ('Blocks A'!O263-'Pre-1.095 (Hard Copy)'!N249))</f>
        <v> </v>
      </c>
      <c r="O249" s="1014" t="str">
        <f>IF(IFERROR('Blocks A'!P263-'Pre-1.095 (Hard Copy)'!O249, 0)=0, " ", ('Blocks A'!P263-'Pre-1.095 (Hard Copy)'!O249))</f>
        <v> </v>
      </c>
      <c r="P249" s="1014" t="str">
        <f>IF(IFERROR('Blocks A'!Q263-'Pre-1.095 (Hard Copy)'!P249, 0)=0, " ", ('Blocks A'!Q263-'Pre-1.095 (Hard Copy)'!P249))</f>
        <v> </v>
      </c>
      <c r="Q249" s="1014" t="str">
        <f>IF(IFERROR('Blocks A'!R263-'Pre-1.095 (Hard Copy)'!Q249, 0)=0, " ", ('Blocks A'!R263-'Pre-1.095 (Hard Copy)'!Q249))</f>
        <v> </v>
      </c>
      <c r="R249" s="1014" t="str">
        <f>IF(IFERROR('Blocks A'!S263-'Pre-1.095 (Hard Copy)'!R249, 0)=0, " ", ('Blocks A'!S263-'Pre-1.095 (Hard Copy)'!R249))</f>
        <v> </v>
      </c>
      <c r="S249" s="1014" t="str">
        <f>IF(IFERROR('Blocks A'!T263-'Pre-1.095 (Hard Copy)'!S249, 0)=0, " ", ('Blocks A'!T263-'Pre-1.095 (Hard Copy)'!S249))</f>
        <v> </v>
      </c>
      <c r="T249" s="1014" t="str">
        <f>IF(IFERROR('Blocks A'!M263-'Pre-1.095 (Hard Copy)'!T249, 0)=0, " ", ('Blocks A'!M263-'Pre-1.095 (Hard Copy)'!T249))</f>
        <v> </v>
      </c>
      <c r="U249" s="1014" t="str">
        <f>IF(IFERROR('Blocks A'!U263-'Pre-1.095 (Hard Copy)'!U249, 0)=0, " ", ('Blocks A'!U263-'Pre-1.095 (Hard Copy)'!U249))</f>
        <v> </v>
      </c>
      <c r="V249" s="1014" t="str">
        <f>IF(IFERROR('Blocks A'!V263-'Pre-1.095 (Hard Copy)'!V249, 0)=0, " ", ('Blocks A'!V263-'Pre-1.095 (Hard Copy)'!V249))</f>
        <v> </v>
      </c>
      <c r="W249" s="1014" t="str">
        <f>IF(IFERROR('Blocks A'!W263-'Pre-1.095 (Hard Copy)'!W249, 0)=0, " ", ('Blocks A'!W263-'Pre-1.095 (Hard Copy)'!W249))</f>
        <v> </v>
      </c>
      <c r="X249" s="1014" t="str">
        <f>IF(IFERROR('Blocks A'!X263-'Pre-1.095 (Hard Copy)'!X249, 0)=0, " ", ('Blocks A'!X263-'Pre-1.095 (Hard Copy)'!X249))</f>
        <v> </v>
      </c>
      <c r="Y249" s="1014" t="str">
        <f>IF(IFERROR('Blocks A'!AC263-'Pre-1.095 (Hard Copy)'!Y249, 0)=0, " ", ('Blocks A'!AC263-'Pre-1.095 (Hard Copy)'!Y249))</f>
        <v> </v>
      </c>
      <c r="Z249" s="1014" t="str">
        <f>IF(IFERROR('Blocks A'!Y263-'Pre-1.095 (Hard Copy)'!Z249, 0)=0, " ", ('Blocks A'!Y263-'Pre-1.095 (Hard Copy)'!Z249))</f>
        <v> </v>
      </c>
      <c r="AA249" s="1014" t="str">
        <f>IF(IFERROR('Blocks A'!Z263-'Pre-1.095 (Hard Copy)'!AA249, 0)=0, " ", ('Blocks A'!Z263-'Pre-1.095 (Hard Copy)'!AA249))</f>
        <v> </v>
      </c>
      <c r="AB249" s="1014" t="str">
        <f>IF(IFERROR('Blocks A'!AA263-'Pre-1.095 (Hard Copy)'!AB249, 0)=0, " ", ('Blocks A'!AA263-'Pre-1.095 (Hard Copy)'!AB249))</f>
        <v> </v>
      </c>
      <c r="AC249" s="1014" t="str">
        <f>IF(IFERROR('Blocks A'!AB263-'Pre-1.095 (Hard Copy)'!AC249, 0)=0, " ", ('Blocks A'!AB263-'Pre-1.095 (Hard Copy)'!AC249))</f>
        <v> </v>
      </c>
      <c r="AD249" s="1014" t="str">
        <f>IF(IFERROR('Blocks A'!AY263-'Pre-1.095 (Hard Copy)'!AD249, 0)=0, " ", ('Blocks A'!AY263-'Pre-1.095 (Hard Copy)'!AD249))</f>
        <v>-1</v>
      </c>
      <c r="AE249" s="1014" t="str">
        <f>IF(IFERROR('Blocks A'!AZ263-'Pre-1.095 (Hard Copy)'!AE249, 0)=0, " ", ('Blocks A'!AZ263-'Pre-1.095 (Hard Copy)'!AE249))</f>
        <v> </v>
      </c>
      <c r="AF249" s="1014" t="str">
        <f>IF(IFERROR('Blocks A'!BA263-'Pre-1.095 (Hard Copy)'!AF249, 0)=0, " ", ('Blocks A'!BA263-'Pre-1.095 (Hard Copy)'!AF249))</f>
        <v> </v>
      </c>
      <c r="AG249" s="1014" t="str">
        <f>IF(IFERROR('Blocks A'!BB263-'Pre-1.095 (Hard Copy)'!AG249, 0)=0, " ", ('Blocks A'!BB263-'Pre-1.095 (Hard Copy)'!AG249))</f>
        <v> </v>
      </c>
      <c r="AH249" s="1014" t="str">
        <f>IF(IFERROR('Blocks A'!BC263-'Pre-1.095 (Hard Copy)'!AH249, 0)=0, " ", ('Blocks A'!BC263-'Pre-1.095 (Hard Copy)'!AH249))</f>
        <v> </v>
      </c>
      <c r="AI249" s="1014" t="str">
        <f>IF(IFERROR('Blocks A'!BJ263-'Pre-1.095 (Hard Copy)'!AI249, 0)=0, " ", ('Blocks A'!BJ263-'Pre-1.095 (Hard Copy)'!AI249))</f>
        <v>+1</v>
      </c>
      <c r="AJ249" s="1014" t="str">
        <f>IF(IFERROR('Blocks A'!BD263-'Pre-1.095 (Hard Copy)'!AJ249, 0)=0, " ", ('Blocks A'!BD263-'Pre-1.095 (Hard Copy)'!AJ249))</f>
        <v> </v>
      </c>
      <c r="AK249" s="1014" t="str">
        <f>IF(IFERROR('Blocks A'!BE263-'Pre-1.095 (Hard Copy)'!AK249, 0)=0, " ", ('Blocks A'!BE263-'Pre-1.095 (Hard Copy)'!AK249))</f>
        <v> </v>
      </c>
      <c r="AL249" s="1014" t="str">
        <f>IF(IFERROR('Blocks A'!BF263-'Pre-1.095 (Hard Copy)'!AL249, 0)=0, " ", ('Blocks A'!BF263-'Pre-1.095 (Hard Copy)'!AL249))</f>
        <v> </v>
      </c>
      <c r="AM249" s="1014" t="str">
        <f>IF(IFERROR('Blocks A'!BG263-'Pre-1.095 (Hard Copy)'!AM249, 0)=0, " ", ('Blocks A'!BG263-'Pre-1.095 (Hard Copy)'!AM249))</f>
        <v> </v>
      </c>
      <c r="AN249" s="1014" t="str">
        <f>IF(IFERROR('Blocks A'!BH263-'Pre-1.095 (Hard Copy)'!AN249, 0)=0, " ", ('Blocks A'!BH263-'Pre-1.095 (Hard Copy)'!AN249))</f>
        <v> </v>
      </c>
      <c r="AO249" s="1014" t="str">
        <f>IF(IFERROR('Blocks A'!BI263-'Pre-1.095 (Hard Copy)'!AO249, 0)=0, " ", ('Blocks A'!BI263-'Pre-1.095 (Hard Copy)'!AO249))</f>
        <v> </v>
      </c>
      <c r="AP249" s="1014" t="str">
        <f>IF(IFERROR('Blocks A'!BK263-'Pre-1.095 (Hard Copy)'!AP249, 0)=0, " ", ('Blocks A'!BK263-'Pre-1.095 (Hard Copy)'!AP249))</f>
        <v> </v>
      </c>
      <c r="AQ249" s="1014" t="str">
        <f>IF(IFERROR('Blocks A'!BL263-'Pre-1.095 (Hard Copy)'!AQ249, 0)=0, " ", ('Blocks A'!BL263-'Pre-1.095 (Hard Copy)'!AQ249))</f>
        <v> </v>
      </c>
      <c r="AR249" s="1014" t="str">
        <f>IF(IFERROR('Blocks A'!BM263-'Pre-1.095 (Hard Copy)'!AR249, 0)=0, " ", ('Blocks A'!BM263-'Pre-1.095 (Hard Copy)'!AR249))</f>
        <v> </v>
      </c>
      <c r="AS249" s="1014" t="str">
        <f>IF(IFERROR('Blocks A'!BO263-'Pre-1.095 (Hard Copy)'!AS249, 0)=0, " ", ('Blocks A'!BO263-'Pre-1.095 (Hard Copy)'!AS249))</f>
        <v> </v>
      </c>
      <c r="AT249" s="1014" t="str">
        <f>IF(IFERROR('Blocks A'!BP263-'Pre-1.095 (Hard Copy)'!AT249, 0)=0, " ", ('Blocks A'!BP263-'Pre-1.095 (Hard Copy)'!AT249))</f>
        <v> </v>
      </c>
      <c r="AU249" s="1014" t="str">
        <f>IF(IFERROR('Blocks A'!BQ263-'Pre-1.095 (Hard Copy)'!AU249, 0)=0, " ", ('Blocks A'!BQ263-'Pre-1.095 (Hard Copy)'!AU249))</f>
        <v> </v>
      </c>
      <c r="AV249" s="1014" t="str">
        <f>IF(IFERROR('Blocks A'!BR263-'Pre-1.095 (Hard Copy)'!AV249, 0)=0, " ", ('Blocks A'!BR263-'Pre-1.095 (Hard Copy)'!AV249))</f>
        <v> </v>
      </c>
      <c r="AW249" s="1014" t="str">
        <f>IF(IFERROR('Blocks A'!BS263-'Pre-1.095 (Hard Copy)'!AW249, 0)=0, " ", ('Blocks A'!BS263-'Pre-1.095 (Hard Copy)'!AW249))</f>
        <v> </v>
      </c>
      <c r="AX249" s="1014" t="str">
        <f>IF(IFERROR('Blocks A'!BT263-'Pre-1.095 (Hard Copy)'!AX249, 0)=0, " ", ('Blocks A'!BT263-'Pre-1.095 (Hard Copy)'!AX249))</f>
        <v>-14</v>
      </c>
      <c r="AY249" s="1014" t="str">
        <f>IF(IFERROR('Blocks A'!BU263-'Pre-1.095 (Hard Copy)'!AY249, 0)=0, " ", ('Blocks A'!BU263-'Pre-1.095 (Hard Copy)'!AY249))</f>
        <v>-112</v>
      </c>
      <c r="AZ249" s="1014" t="str">
        <f>IF(IFERROR('Blocks A'!BW263-'Pre-1.095 (Hard Copy)'!AZ249, 0)=0, " ", ('Blocks A'!BW263-'Pre-1.095 (Hard Copy)'!AZ249))</f>
        <v>-70</v>
      </c>
      <c r="BA249" s="1014" t="str">
        <f>IF(IFERROR('Blocks A'!BX263-'Pre-1.095 (Hard Copy)'!BA249, 0)=0, " ", ('Blocks A'!BX263-'Pre-1.095 (Hard Copy)'!BA249))</f>
        <v> </v>
      </c>
      <c r="BB249" s="1014" t="str">
        <f>IF(IFERROR('Blocks A'!BY263-'Pre-1.095 (Hard Copy)'!BB249, 0)=0, " ", ('Blocks A'!BY263-'Pre-1.095 (Hard Copy)'!BB249))</f>
        <v>-560</v>
      </c>
      <c r="BC249" s="1015" t="str">
        <f>IF(IFERROR('Blocks A'!BZ263-'Pre-1.095 (Hard Copy)'!BC249, 0)=0, " ", ('Blocks A'!BZ263-'Pre-1.095 (Hard Copy)'!BC249))</f>
        <v> </v>
      </c>
      <c r="BD249" s="1014" t="str">
        <f>IF(IFERROR('Blocks A'!BV263-'Pre-1.095 (Hard Copy)'!BD249, 0)=0, " ", ('Blocks A'!BV263-'Pre-1.095 (Hard Copy)'!BD249))</f>
        <v> </v>
      </c>
      <c r="BE249" s="1014" t="str">
        <f>IF(IFERROR('Blocks A'!CB263-'Pre-1.095 (Hard Copy)'!BE249, 0)=0, " ", ('Blocks A'!CB263-'Pre-1.095 (Hard Copy)'!BE249))</f>
        <v>+1</v>
      </c>
      <c r="BF249" s="1014" t="str">
        <f>IF(IFERROR('Blocks A'!CC263-'Pre-1.095 (Hard Copy)'!BF249, 0)=0, " ", ('Blocks A'!CC263-'Pre-1.095 (Hard Copy)'!BF249))</f>
        <v>+156</v>
      </c>
      <c r="BG249" s="1016" t="str">
        <f>IF(IFERROR('Blocks A'!CD263-'Pre-1.095 (Hard Copy)'!BG249, 0)=0, " ", ('Blocks A'!CD263-'Pre-1.095 (Hard Copy)'!BG249))</f>
        <v>+0.0002</v>
      </c>
      <c r="BH249" s="1014" t="str">
        <f>IF(IFERROR('Blocks A'!CE263-'Pre-1.095 (Hard Copy)'!BH249, 0)=0, " ", ('Blocks A'!CE263-'Pre-1.095 (Hard Copy)'!BH249))</f>
        <v>+12</v>
      </c>
      <c r="BI249" s="1014" t="str">
        <f>IF(IFERROR('Blocks A'!CZ263-'Pre-1.095 (Hard Copy)'!BI249, 0)=0, " ", ('Blocks A'!CZ263-'Pre-1.095 (Hard Copy)'!BI249))</f>
        <v>-14</v>
      </c>
      <c r="BJ249" s="1014" t="str">
        <f>IF(IFERROR('Blocks A'!DA263-'Pre-1.095 (Hard Copy)'!BJ249, 0)=0, " ", ('Blocks A'!DA263-'Pre-1.095 (Hard Copy)'!BJ249))</f>
        <v>+5</v>
      </c>
      <c r="BK249" s="1014" t="str">
        <f>IF(IFERROR('Blocks A'!DB263-'Pre-1.095 (Hard Copy)'!BK249, 0)=0, " ", ('Blocks A'!DB263-'Pre-1.095 (Hard Copy)'!BK249))</f>
        <v>+3</v>
      </c>
      <c r="BL249" s="1014" t="str">
        <f>IF(IFERROR('Blocks A'!DC263-'Pre-1.095 (Hard Copy)'!BL249, 0)=0, " ", ('Blocks A'!DC263-'Pre-1.095 (Hard Copy)'!BL249))</f>
        <v> </v>
      </c>
      <c r="BM249" s="1014" t="str">
        <f>IF(IFERROR('Blocks A'!DD263-'Pre-1.095 (Hard Copy)'!BM249, 0)=0, " ", ('Blocks A'!DD263-'Pre-1.095 (Hard Copy)'!BM249))</f>
        <v> </v>
      </c>
      <c r="BN249" s="1014" t="str">
        <f>IF(IFERROR('Blocks A'!DE263-'Pre-1.095 (Hard Copy)'!BN249, 0)=0, " ", ('Blocks A'!DE263-'Pre-1.095 (Hard Copy)'!BN249))</f>
        <v> </v>
      </c>
      <c r="BO249" s="1014" t="str">
        <f>IF(IFERROR('Blocks A'!DF263-'Pre-1.095 (Hard Copy)'!BO249, 0)=0, " ", ('Blocks A'!DF263-'Pre-1.095 (Hard Copy)'!BO249))</f>
        <v> </v>
      </c>
      <c r="BP249" s="1014" t="str">
        <f>IF(IFERROR('Blocks A'!DG263-'Pre-1.095 (Hard Copy)'!BP249, 0)=0, " ", ('Blocks A'!DG263-'Pre-1.095 (Hard Copy)'!BP249))</f>
        <v> </v>
      </c>
      <c r="BQ249" s="1014" t="str">
        <f>IF(IFERROR('Blocks A'!DH263-'Pre-1.095 (Hard Copy)'!BQ249, 0)=0, " ", ('Blocks A'!DH263-'Pre-1.095 (Hard Copy)'!BQ249))</f>
        <v> </v>
      </c>
      <c r="BR249" s="1014" t="str">
        <f>IF(IFERROR('Blocks A'!DI263-'Pre-1.095 (Hard Copy)'!BR249, 0)=0, " ", ('Blocks A'!DI263-'Pre-1.095 (Hard Copy)'!BR249))</f>
        <v> </v>
      </c>
      <c r="BS249" s="1014" t="str">
        <f>IF(IFERROR('Blocks A'!DJ263-'Pre-1.095 (Hard Copy)'!BS249, 0)=0, " ", ('Blocks A'!DJ263-'Pre-1.095 (Hard Copy)'!BS249))</f>
        <v>-25</v>
      </c>
      <c r="BT249" s="1014" t="str">
        <f>IF(IFERROR('Blocks A'!DK263-'Pre-1.095 (Hard Copy)'!BT249, 0)=0, " ", ('Blocks A'!DK263-'Pre-1.095 (Hard Copy)'!BT249))</f>
        <v>+16</v>
      </c>
      <c r="BU249" s="1014" t="str">
        <f>IF(IFERROR('Blocks A'!DL263-'Pre-1.095 (Hard Copy)'!BU249, 0)=0, " ", ('Blocks A'!DL263-'Pre-1.095 (Hard Copy)'!BU249))</f>
        <v>+13</v>
      </c>
      <c r="BV249" s="1014" t="str">
        <f>IF(IFERROR('Blocks A'!DM263-'Pre-1.095 (Hard Copy)'!BV249, 0)=0, " ", ('Blocks A'!DM263-'Pre-1.095 (Hard Copy)'!BV249))</f>
        <v> </v>
      </c>
      <c r="BW249" s="1014" t="str">
        <f>IF(IFERROR('Blocks A'!DN263-'Pre-1.095 (Hard Copy)'!BW249, 0)=0, " ", ('Blocks A'!DN263-'Pre-1.095 (Hard Copy)'!BW249))</f>
        <v> </v>
      </c>
      <c r="BX249" s="1014" t="str">
        <f>IF(IFERROR('Blocks A'!DO263-'Pre-1.095 (Hard Copy)'!BX249, 0)=0, " ", ('Blocks A'!DO263-'Pre-1.095 (Hard Copy)'!BX249))</f>
        <v> </v>
      </c>
      <c r="BY249" s="1014" t="str">
        <f>IF(IFERROR('Blocks A'!DP263-'Pre-1.095 (Hard Copy)'!BY249, 0)=0, " ", ('Blocks A'!DP263-'Pre-1.095 (Hard Copy)'!BY249))</f>
        <v> </v>
      </c>
      <c r="BZ249" s="1014" t="str">
        <f>IF(IFERROR('Blocks A'!DQ263-'Pre-1.095 (Hard Copy)'!BZ249, 0)=0, " ", ('Blocks A'!DQ263-'Pre-1.095 (Hard Copy)'!BZ249))</f>
        <v> </v>
      </c>
      <c r="CA249" s="1014" t="str">
        <f>IF(IFERROR('Blocks A'!DR263-'Pre-1.095 (Hard Copy)'!CA249, 0)=0, " ", ('Blocks A'!DR263-'Pre-1.095 (Hard Copy)'!CA249))</f>
        <v> </v>
      </c>
      <c r="CB249" s="1014" t="str">
        <f>IF(IFERROR('Blocks A'!DS263-'Pre-1.095 (Hard Copy)'!CB249, 0)=0, " ", ('Blocks A'!DS263-'Pre-1.095 (Hard Copy)'!CB249))</f>
        <v> </v>
      </c>
      <c r="CC249" s="1014" t="str">
        <f>IF(IFERROR('Blocks A'!DT263-'Pre-1.095 (Hard Copy)'!CC249, 0)=0, " ", ('Blocks A'!DT263-'Pre-1.095 (Hard Copy)'!CC249))</f>
        <v>-6</v>
      </c>
      <c r="CD249" s="1014" t="str">
        <f>IF(IFERROR('Blocks A'!DU263-'Pre-1.095 (Hard Copy)'!CD249, 0)=0, " ", ('Blocks A'!DU263-'Pre-1.095 (Hard Copy)'!CD249))</f>
        <v>+3</v>
      </c>
      <c r="CE249" s="1014" t="str">
        <f>IF(IFERROR('Blocks A'!DX263-'Pre-1.095 (Hard Copy)'!CE249, 0)=0, " ", ('Blocks A'!DX263-'Pre-1.095 (Hard Copy)'!CE249))</f>
        <v>+62</v>
      </c>
      <c r="CF249" s="1014" t="str">
        <f>IF(IFERROR('Blocks A'!DY263-'Pre-1.095 (Hard Copy)'!CF249, 0)=0, " ", ('Blocks A'!DY263-'Pre-1.095 (Hard Copy)'!CF249))</f>
        <v>+9,573</v>
      </c>
      <c r="CG249" s="1016" t="str">
        <f>IF(IFERROR('Blocks A'!DZ263-'Pre-1.095 (Hard Copy)'!CG249, 0)=0, " ", ('Blocks A'!DZ263-'Pre-1.095 (Hard Copy)'!CG249))</f>
        <v>+0.0096</v>
      </c>
      <c r="CH249" s="1015" t="str">
        <f>IF(IFERROR('Blocks A'!DV263-'Pre-1.095 (Hard Copy)'!CH249, 0)=0, " ", ('Blocks A'!DV263-'Pre-1.095 (Hard Copy)'!CH249))</f>
        <v>-0.9</v>
      </c>
      <c r="CI249" s="1015" t="str">
        <f>IF(IFERROR('Blocks A'!DW263-'Pre-1.095 (Hard Copy)'!CI249, 0)=0, " ", ('Blocks A'!DW263-'Pre-1.095 (Hard Copy)'!CI249))</f>
        <v>+1.2</v>
      </c>
      <c r="CJ249" s="1014" t="str">
        <f>IF(IFERROR('Blocks A'!EA263-'Pre-1.095 (Hard Copy)'!CJ249, 0)=0, " ", ('Blocks A'!EA263-'Pre-1.095 (Hard Copy)'!CJ249))</f>
        <v>+63</v>
      </c>
      <c r="CK249" s="1017" t="str">
        <f>IF(IFERROR('Blocks A'!EB263-'Pre-1.095 (Hard Copy)'!CK249, 0)=0, " ", ('Blocks A'!EB263-'Pre-1.095 (Hard Copy)'!CK249))</f>
        <v>+1.04</v>
      </c>
      <c r="CL249" s="1017" t="str">
        <f>IF(IFERROR('Blocks A'!EC263-'Pre-1.095 (Hard Copy)'!CL249, 0)=0, " ", ('Blocks A'!EC263-'Pre-1.095 (Hard Copy)'!CL249))</f>
        <v>+0.02</v>
      </c>
      <c r="CM249" s="1017" t="str">
        <f>IF(IFERROR('Blocks A'!EH263-'Pre-1.095 (Hard Copy)'!CM249, 0)=0, " ", ('Blocks A'!EH263-'Pre-1.095 (Hard Copy)'!CM249))</f>
        <v>+0.00</v>
      </c>
      <c r="CN249" s="1014" t="str">
        <f>IF(IFERROR('Blocks A'!ED263-'Pre-1.095 (Hard Copy)'!CN249, 0)=0, " ", ('Blocks A'!ED263-'Pre-1.095 (Hard Copy)'!CN249))</f>
        <v>+9,728</v>
      </c>
      <c r="CO249" s="1017" t="str">
        <f>IF(IFERROR('Blocks A'!EE263-'Pre-1.095 (Hard Copy)'!CO249, 0)=0, " ", ('Blocks A'!EE263-'Pre-1.095 (Hard Copy)'!CO249))</f>
        <v>+9.73</v>
      </c>
      <c r="CP249" s="1017" t="str">
        <f>IF(IFERROR('Blocks A'!EF263-'Pre-1.095 (Hard Copy)'!CP249, 0)=0, " ", ('Blocks A'!EF263-'Pre-1.095 (Hard Copy)'!CP249))</f>
        <v>+0.01</v>
      </c>
      <c r="CQ249" s="1016" t="str">
        <f>IF(IFERROR('Blocks A'!EG263-'Pre-1.095 (Hard Copy)'!CQ249, 0)=0, " ", ('Blocks A'!EG263-'Pre-1.095 (Hard Copy)'!CQ249))</f>
        <v>+0.0097</v>
      </c>
      <c r="CR249" s="1018" t="s">
        <v>12</v>
      </c>
    </row>
    <row r="250">
      <c r="B250" s="1019" t="s">
        <v>1073</v>
      </c>
      <c r="C250" s="969" t="s">
        <v>885</v>
      </c>
      <c r="D250" s="969">
        <v>1.0</v>
      </c>
      <c r="E250" s="969">
        <v>1.0</v>
      </c>
      <c r="F250" s="969">
        <v>1.0</v>
      </c>
      <c r="G250" s="1014" t="str">
        <f>IF(IFERROR('Blocks A'!G264-'Pre-1.095 (Hard Copy)'!G250, 0)=0, " ", ('Blocks A'!G264-'Pre-1.095 (Hard Copy)'!G250))</f>
        <v> </v>
      </c>
      <c r="H250" s="1014" t="str">
        <f>IF(IFERROR('Blocks A'!H264-'Pre-1.095 (Hard Copy)'!H250, 0)=0, " ", ('Blocks A'!H264-'Pre-1.095 (Hard Copy)'!H250))</f>
        <v> </v>
      </c>
      <c r="I250" s="1014" t="str">
        <f>IF(IFERROR('Blocks A'!I264-'Pre-1.095 (Hard Copy)'!I250, 0)=0, " ", ('Blocks A'!I264-'Pre-1.095 (Hard Copy)'!I250))</f>
        <v> </v>
      </c>
      <c r="J250" s="1014" t="str">
        <f>IF(IFERROR('Blocks A'!J264-'Pre-1.095 (Hard Copy)'!J250, 0)=0, " ", ('Blocks A'!J264-'Pre-1.095 (Hard Copy)'!J250))</f>
        <v> </v>
      </c>
      <c r="K250" s="1014" t="str">
        <f>IF(IFERROR('Blocks A'!K264-'Pre-1.095 (Hard Copy)'!K250, 0)=0, " ", ('Blocks A'!K264-'Pre-1.095 (Hard Copy)'!K250))</f>
        <v> </v>
      </c>
      <c r="L250" s="1014" t="str">
        <f>IF(IFERROR('Blocks A'!L264-'Pre-1.095 (Hard Copy)'!L250, 0)=0, " ", ('Blocks A'!L264-'Pre-1.095 (Hard Copy)'!L250))</f>
        <v> </v>
      </c>
      <c r="M250" s="1014" t="str">
        <f>IF(IFERROR('Blocks A'!N264-'Pre-1.095 (Hard Copy)'!M250, 0)=0, " ", ('Blocks A'!N264-'Pre-1.095 (Hard Copy)'!M250))</f>
        <v> </v>
      </c>
      <c r="N250" s="1014" t="str">
        <f>IF(IFERROR('Blocks A'!O264-'Pre-1.095 (Hard Copy)'!N250, 0)=0, " ", ('Blocks A'!O264-'Pre-1.095 (Hard Copy)'!N250))</f>
        <v> </v>
      </c>
      <c r="O250" s="1014" t="str">
        <f>IF(IFERROR('Blocks A'!P264-'Pre-1.095 (Hard Copy)'!O250, 0)=0, " ", ('Blocks A'!P264-'Pre-1.095 (Hard Copy)'!O250))</f>
        <v> </v>
      </c>
      <c r="P250" s="1014" t="str">
        <f>IF(IFERROR('Blocks A'!Q264-'Pre-1.095 (Hard Copy)'!P250, 0)=0, " ", ('Blocks A'!Q264-'Pre-1.095 (Hard Copy)'!P250))</f>
        <v> </v>
      </c>
      <c r="Q250" s="1014" t="str">
        <f>IF(IFERROR('Blocks A'!R264-'Pre-1.095 (Hard Copy)'!Q250, 0)=0, " ", ('Blocks A'!R264-'Pre-1.095 (Hard Copy)'!Q250))</f>
        <v> </v>
      </c>
      <c r="R250" s="1014" t="str">
        <f>IF(IFERROR('Blocks A'!S264-'Pre-1.095 (Hard Copy)'!R250, 0)=0, " ", ('Blocks A'!S264-'Pre-1.095 (Hard Copy)'!R250))</f>
        <v> </v>
      </c>
      <c r="S250" s="1014" t="str">
        <f>IF(IFERROR('Blocks A'!T264-'Pre-1.095 (Hard Copy)'!S250, 0)=0, " ", ('Blocks A'!T264-'Pre-1.095 (Hard Copy)'!S250))</f>
        <v> </v>
      </c>
      <c r="T250" s="1014" t="str">
        <f>IF(IFERROR('Blocks A'!M264-'Pre-1.095 (Hard Copy)'!T250, 0)=0, " ", ('Blocks A'!M264-'Pre-1.095 (Hard Copy)'!T250))</f>
        <v> </v>
      </c>
      <c r="U250" s="1014" t="str">
        <f>IF(IFERROR('Blocks A'!U264-'Pre-1.095 (Hard Copy)'!U250, 0)=0, " ", ('Blocks A'!U264-'Pre-1.095 (Hard Copy)'!U250))</f>
        <v> </v>
      </c>
      <c r="V250" s="1014" t="str">
        <f>IF(IFERROR('Blocks A'!V264-'Pre-1.095 (Hard Copy)'!V250, 0)=0, " ", ('Blocks A'!V264-'Pre-1.095 (Hard Copy)'!V250))</f>
        <v> </v>
      </c>
      <c r="W250" s="1014" t="str">
        <f>IF(IFERROR('Blocks A'!W264-'Pre-1.095 (Hard Copy)'!W250, 0)=0, " ", ('Blocks A'!W264-'Pre-1.095 (Hard Copy)'!W250))</f>
        <v> </v>
      </c>
      <c r="X250" s="1014" t="str">
        <f>IF(IFERROR('Blocks A'!X264-'Pre-1.095 (Hard Copy)'!X250, 0)=0, " ", ('Blocks A'!X264-'Pre-1.095 (Hard Copy)'!X250))</f>
        <v> </v>
      </c>
      <c r="Y250" s="1014" t="str">
        <f>IF(IFERROR('Blocks A'!AC264-'Pre-1.095 (Hard Copy)'!Y250, 0)=0, " ", ('Blocks A'!AC264-'Pre-1.095 (Hard Copy)'!Y250))</f>
        <v> </v>
      </c>
      <c r="Z250" s="1014" t="str">
        <f>IF(IFERROR('Blocks A'!Y264-'Pre-1.095 (Hard Copy)'!Z250, 0)=0, " ", ('Blocks A'!Y264-'Pre-1.095 (Hard Copy)'!Z250))</f>
        <v> </v>
      </c>
      <c r="AA250" s="1014" t="str">
        <f>IF(IFERROR('Blocks A'!Z264-'Pre-1.095 (Hard Copy)'!AA250, 0)=0, " ", ('Blocks A'!Z264-'Pre-1.095 (Hard Copy)'!AA250))</f>
        <v> </v>
      </c>
      <c r="AB250" s="1014" t="str">
        <f>IF(IFERROR('Blocks A'!AA264-'Pre-1.095 (Hard Copy)'!AB250, 0)=0, " ", ('Blocks A'!AA264-'Pre-1.095 (Hard Copy)'!AB250))</f>
        <v> </v>
      </c>
      <c r="AC250" s="1014" t="str">
        <f>IF(IFERROR('Blocks A'!AB264-'Pre-1.095 (Hard Copy)'!AC250, 0)=0, " ", ('Blocks A'!AB264-'Pre-1.095 (Hard Copy)'!AC250))</f>
        <v> </v>
      </c>
      <c r="AD250" s="1014" t="str">
        <f>IF(IFERROR('Blocks A'!AY264-'Pre-1.095 (Hard Copy)'!AD250, 0)=0, " ", ('Blocks A'!AY264-'Pre-1.095 (Hard Copy)'!AD250))</f>
        <v>-3</v>
      </c>
      <c r="AE250" s="1014" t="str">
        <f>IF(IFERROR('Blocks A'!AZ264-'Pre-1.095 (Hard Copy)'!AE250, 0)=0, " ", ('Blocks A'!AZ264-'Pre-1.095 (Hard Copy)'!AE250))</f>
        <v> </v>
      </c>
      <c r="AF250" s="1014" t="str">
        <f>IF(IFERROR('Blocks A'!BA264-'Pre-1.095 (Hard Copy)'!AF250, 0)=0, " ", ('Blocks A'!BA264-'Pre-1.095 (Hard Copy)'!AF250))</f>
        <v> </v>
      </c>
      <c r="AG250" s="1014" t="str">
        <f>IF(IFERROR('Blocks A'!BB264-'Pre-1.095 (Hard Copy)'!AG250, 0)=0, " ", ('Blocks A'!BB264-'Pre-1.095 (Hard Copy)'!AG250))</f>
        <v> </v>
      </c>
      <c r="AH250" s="1014" t="str">
        <f>IF(IFERROR('Blocks A'!BC264-'Pre-1.095 (Hard Copy)'!AH250, 0)=0, " ", ('Blocks A'!BC264-'Pre-1.095 (Hard Copy)'!AH250))</f>
        <v> </v>
      </c>
      <c r="AI250" s="1014" t="str">
        <f>IF(IFERROR('Blocks A'!BJ264-'Pre-1.095 (Hard Copy)'!AI250, 0)=0, " ", ('Blocks A'!BJ264-'Pre-1.095 (Hard Copy)'!AI250))</f>
        <v>+1</v>
      </c>
      <c r="AJ250" s="1014" t="str">
        <f>IF(IFERROR('Blocks A'!BD264-'Pre-1.095 (Hard Copy)'!AJ250, 0)=0, " ", ('Blocks A'!BD264-'Pre-1.095 (Hard Copy)'!AJ250))</f>
        <v> </v>
      </c>
      <c r="AK250" s="1014" t="str">
        <f>IF(IFERROR('Blocks A'!BE264-'Pre-1.095 (Hard Copy)'!AK250, 0)=0, " ", ('Blocks A'!BE264-'Pre-1.095 (Hard Copy)'!AK250))</f>
        <v> </v>
      </c>
      <c r="AL250" s="1014" t="str">
        <f>IF(IFERROR('Blocks A'!BF264-'Pre-1.095 (Hard Copy)'!AL250, 0)=0, " ", ('Blocks A'!BF264-'Pre-1.095 (Hard Copy)'!AL250))</f>
        <v> </v>
      </c>
      <c r="AM250" s="1014" t="str">
        <f>IF(IFERROR('Blocks A'!BG264-'Pre-1.095 (Hard Copy)'!AM250, 0)=0, " ", ('Blocks A'!BG264-'Pre-1.095 (Hard Copy)'!AM250))</f>
        <v> </v>
      </c>
      <c r="AN250" s="1014" t="str">
        <f>IF(IFERROR('Blocks A'!BH264-'Pre-1.095 (Hard Copy)'!AN250, 0)=0, " ", ('Blocks A'!BH264-'Pre-1.095 (Hard Copy)'!AN250))</f>
        <v> </v>
      </c>
      <c r="AO250" s="1014" t="str">
        <f>IF(IFERROR('Blocks A'!BI264-'Pre-1.095 (Hard Copy)'!AO250, 0)=0, " ", ('Blocks A'!BI264-'Pre-1.095 (Hard Copy)'!AO250))</f>
        <v> </v>
      </c>
      <c r="AP250" s="1014" t="str">
        <f>IF(IFERROR('Blocks A'!BK264-'Pre-1.095 (Hard Copy)'!AP250, 0)=0, " ", ('Blocks A'!BK264-'Pre-1.095 (Hard Copy)'!AP250))</f>
        <v> </v>
      </c>
      <c r="AQ250" s="1014" t="str">
        <f>IF(IFERROR('Blocks A'!BL264-'Pre-1.095 (Hard Copy)'!AQ250, 0)=0, " ", ('Blocks A'!BL264-'Pre-1.095 (Hard Copy)'!AQ250))</f>
        <v> </v>
      </c>
      <c r="AR250" s="1014" t="str">
        <f>IF(IFERROR('Blocks A'!BM264-'Pre-1.095 (Hard Copy)'!AR250, 0)=0, " ", ('Blocks A'!BM264-'Pre-1.095 (Hard Copy)'!AR250))</f>
        <v> </v>
      </c>
      <c r="AS250" s="1014" t="str">
        <f>IF(IFERROR('Blocks A'!BO264-'Pre-1.095 (Hard Copy)'!AS250, 0)=0, " ", ('Blocks A'!BO264-'Pre-1.095 (Hard Copy)'!AS250))</f>
        <v> </v>
      </c>
      <c r="AT250" s="1014" t="str">
        <f>IF(IFERROR('Blocks A'!BP264-'Pre-1.095 (Hard Copy)'!AT250, 0)=0, " ", ('Blocks A'!BP264-'Pre-1.095 (Hard Copy)'!AT250))</f>
        <v> </v>
      </c>
      <c r="AU250" s="1014" t="str">
        <f>IF(IFERROR('Blocks A'!BQ264-'Pre-1.095 (Hard Copy)'!AU250, 0)=0, " ", ('Blocks A'!BQ264-'Pre-1.095 (Hard Copy)'!AU250))</f>
        <v> </v>
      </c>
      <c r="AV250" s="1014" t="str">
        <f>IF(IFERROR('Blocks A'!BR264-'Pre-1.095 (Hard Copy)'!AV250, 0)=0, " ", ('Blocks A'!BR264-'Pre-1.095 (Hard Copy)'!AV250))</f>
        <v> </v>
      </c>
      <c r="AW250" s="1014" t="str">
        <f>IF(IFERROR('Blocks A'!BS264-'Pre-1.095 (Hard Copy)'!AW250, 0)=0, " ", ('Blocks A'!BS264-'Pre-1.095 (Hard Copy)'!AW250))</f>
        <v> </v>
      </c>
      <c r="AX250" s="1014" t="str">
        <f>IF(IFERROR('Blocks A'!BT264-'Pre-1.095 (Hard Copy)'!AX250, 0)=0, " ", ('Blocks A'!BT264-'Pre-1.095 (Hard Copy)'!AX250))</f>
        <v>-54</v>
      </c>
      <c r="AY250" s="1014" t="str">
        <f>IF(IFERROR('Blocks A'!BU264-'Pre-1.095 (Hard Copy)'!AY250, 0)=0, " ", ('Blocks A'!BU264-'Pre-1.095 (Hard Copy)'!AY250))</f>
        <v>-432</v>
      </c>
      <c r="AZ250" s="1014" t="str">
        <f>IF(IFERROR('Blocks A'!BW264-'Pre-1.095 (Hard Copy)'!AZ250, 0)=0, " ", ('Blocks A'!BW264-'Pre-1.095 (Hard Copy)'!AZ250))</f>
        <v>-270</v>
      </c>
      <c r="BA250" s="1014" t="str">
        <f>IF(IFERROR('Blocks A'!BX264-'Pre-1.095 (Hard Copy)'!BA250, 0)=0, " ", ('Blocks A'!BX264-'Pre-1.095 (Hard Copy)'!BA250))</f>
        <v> </v>
      </c>
      <c r="BB250" s="1014" t="str">
        <f>IF(IFERROR('Blocks A'!BY264-'Pre-1.095 (Hard Copy)'!BB250, 0)=0, " ", ('Blocks A'!BY264-'Pre-1.095 (Hard Copy)'!BB250))</f>
        <v>-2,160</v>
      </c>
      <c r="BC250" s="1015" t="str">
        <f>IF(IFERROR('Blocks A'!BZ264-'Pre-1.095 (Hard Copy)'!BC250, 0)=0, " ", ('Blocks A'!BZ264-'Pre-1.095 (Hard Copy)'!BC250))</f>
        <v> </v>
      </c>
      <c r="BD250" s="1014" t="str">
        <f>IF(IFERROR('Blocks A'!BV264-'Pre-1.095 (Hard Copy)'!BD250, 0)=0, " ", ('Blocks A'!BV264-'Pre-1.095 (Hard Copy)'!BD250))</f>
        <v> </v>
      </c>
      <c r="BE250" s="1014" t="str">
        <f>IF(IFERROR('Blocks A'!CB264-'Pre-1.095 (Hard Copy)'!BE250, 0)=0, " ", ('Blocks A'!CB264-'Pre-1.095 (Hard Copy)'!BE250))</f>
        <v>-1</v>
      </c>
      <c r="BF250" s="1014" t="str">
        <f>IF(IFERROR('Blocks A'!CC264-'Pre-1.095 (Hard Copy)'!BF250, 0)=0, " ", ('Blocks A'!CC264-'Pre-1.095 (Hard Copy)'!BF250))</f>
        <v>-156</v>
      </c>
      <c r="BG250" s="1016" t="str">
        <f>IF(IFERROR('Blocks A'!CD264-'Pre-1.095 (Hard Copy)'!BG250, 0)=0, " ", ('Blocks A'!CD264-'Pre-1.095 (Hard Copy)'!BG250))</f>
        <v>-0.0002</v>
      </c>
      <c r="BH250" s="1014" t="str">
        <f>IF(IFERROR('Blocks A'!CE264-'Pre-1.095 (Hard Copy)'!BH250, 0)=0, " ", ('Blocks A'!CE264-'Pre-1.095 (Hard Copy)'!BH250))</f>
        <v>+6</v>
      </c>
      <c r="BI250" s="1014" t="str">
        <f>IF(IFERROR('Blocks A'!CZ264-'Pre-1.095 (Hard Copy)'!BI250, 0)=0, " ", ('Blocks A'!CZ264-'Pre-1.095 (Hard Copy)'!BI250))</f>
        <v>-56</v>
      </c>
      <c r="BJ250" s="1014" t="str">
        <f>IF(IFERROR('Blocks A'!DA264-'Pre-1.095 (Hard Copy)'!BJ250, 0)=0, " ", ('Blocks A'!DA264-'Pre-1.095 (Hard Copy)'!BJ250))</f>
        <v>+5</v>
      </c>
      <c r="BK250" s="1014" t="str">
        <f>IF(IFERROR('Blocks A'!DB264-'Pre-1.095 (Hard Copy)'!BK250, 0)=0, " ", ('Blocks A'!DB264-'Pre-1.095 (Hard Copy)'!BK250))</f>
        <v>+3</v>
      </c>
      <c r="BL250" s="1014" t="str">
        <f>IF(IFERROR('Blocks A'!DC264-'Pre-1.095 (Hard Copy)'!BL250, 0)=0, " ", ('Blocks A'!DC264-'Pre-1.095 (Hard Copy)'!BL250))</f>
        <v> </v>
      </c>
      <c r="BM250" s="1014" t="str">
        <f>IF(IFERROR('Blocks A'!DD264-'Pre-1.095 (Hard Copy)'!BM250, 0)=0, " ", ('Blocks A'!DD264-'Pre-1.095 (Hard Copy)'!BM250))</f>
        <v> </v>
      </c>
      <c r="BN250" s="1014" t="str">
        <f>IF(IFERROR('Blocks A'!DE264-'Pre-1.095 (Hard Copy)'!BN250, 0)=0, " ", ('Blocks A'!DE264-'Pre-1.095 (Hard Copy)'!BN250))</f>
        <v> </v>
      </c>
      <c r="BO250" s="1014" t="str">
        <f>IF(IFERROR('Blocks A'!DF264-'Pre-1.095 (Hard Copy)'!BO250, 0)=0, " ", ('Blocks A'!DF264-'Pre-1.095 (Hard Copy)'!BO250))</f>
        <v> </v>
      </c>
      <c r="BP250" s="1014" t="str">
        <f>IF(IFERROR('Blocks A'!DG264-'Pre-1.095 (Hard Copy)'!BP250, 0)=0, " ", ('Blocks A'!DG264-'Pre-1.095 (Hard Copy)'!BP250))</f>
        <v> </v>
      </c>
      <c r="BQ250" s="1014" t="str">
        <f>IF(IFERROR('Blocks A'!DH264-'Pre-1.095 (Hard Copy)'!BQ250, 0)=0, " ", ('Blocks A'!DH264-'Pre-1.095 (Hard Copy)'!BQ250))</f>
        <v> </v>
      </c>
      <c r="BR250" s="1014" t="str">
        <f>IF(IFERROR('Blocks A'!DI264-'Pre-1.095 (Hard Copy)'!BR250, 0)=0, " ", ('Blocks A'!DI264-'Pre-1.095 (Hard Copy)'!BR250))</f>
        <v> </v>
      </c>
      <c r="BS250" s="1014" t="str">
        <f>IF(IFERROR('Blocks A'!DJ264-'Pre-1.095 (Hard Copy)'!BS250, 0)=0, " ", ('Blocks A'!DJ264-'Pre-1.095 (Hard Copy)'!BS250))</f>
        <v>-100</v>
      </c>
      <c r="BT250" s="1014" t="str">
        <f>IF(IFERROR('Blocks A'!DK264-'Pre-1.095 (Hard Copy)'!BT250, 0)=0, " ", ('Blocks A'!DK264-'Pre-1.095 (Hard Copy)'!BT250))</f>
        <v>+16</v>
      </c>
      <c r="BU250" s="1014" t="str">
        <f>IF(IFERROR('Blocks A'!DL264-'Pre-1.095 (Hard Copy)'!BU250, 0)=0, " ", ('Blocks A'!DL264-'Pre-1.095 (Hard Copy)'!BU250))</f>
        <v>+13</v>
      </c>
      <c r="BV250" s="1014" t="str">
        <f>IF(IFERROR('Blocks A'!DM264-'Pre-1.095 (Hard Copy)'!BV250, 0)=0, " ", ('Blocks A'!DM264-'Pre-1.095 (Hard Copy)'!BV250))</f>
        <v> </v>
      </c>
      <c r="BW250" s="1014" t="str">
        <f>IF(IFERROR('Blocks A'!DN264-'Pre-1.095 (Hard Copy)'!BW250, 0)=0, " ", ('Blocks A'!DN264-'Pre-1.095 (Hard Copy)'!BW250))</f>
        <v> </v>
      </c>
      <c r="BX250" s="1014" t="str">
        <f>IF(IFERROR('Blocks A'!DO264-'Pre-1.095 (Hard Copy)'!BX250, 0)=0, " ", ('Blocks A'!DO264-'Pre-1.095 (Hard Copy)'!BX250))</f>
        <v> </v>
      </c>
      <c r="BY250" s="1014" t="str">
        <f>IF(IFERROR('Blocks A'!DP264-'Pre-1.095 (Hard Copy)'!BY250, 0)=0, " ", ('Blocks A'!DP264-'Pre-1.095 (Hard Copy)'!BY250))</f>
        <v> </v>
      </c>
      <c r="BZ250" s="1014" t="str">
        <f>IF(IFERROR('Blocks A'!DQ264-'Pre-1.095 (Hard Copy)'!BZ250, 0)=0, " ", ('Blocks A'!DQ264-'Pre-1.095 (Hard Copy)'!BZ250))</f>
        <v> </v>
      </c>
      <c r="CA250" s="1014" t="str">
        <f>IF(IFERROR('Blocks A'!DR264-'Pre-1.095 (Hard Copy)'!CA250, 0)=0, " ", ('Blocks A'!DR264-'Pre-1.095 (Hard Copy)'!CA250))</f>
        <v> </v>
      </c>
      <c r="CB250" s="1014" t="str">
        <f>IF(IFERROR('Blocks A'!DS264-'Pre-1.095 (Hard Copy)'!CB250, 0)=0, " ", ('Blocks A'!DS264-'Pre-1.095 (Hard Copy)'!CB250))</f>
        <v> </v>
      </c>
      <c r="CC250" s="1014" t="str">
        <f>IF(IFERROR('Blocks A'!DT264-'Pre-1.095 (Hard Copy)'!CC250, 0)=0, " ", ('Blocks A'!DT264-'Pre-1.095 (Hard Copy)'!CC250))</f>
        <v>-48</v>
      </c>
      <c r="CD250" s="1014" t="str">
        <f>IF(IFERROR('Blocks A'!DU264-'Pre-1.095 (Hard Copy)'!CD250, 0)=0, " ", ('Blocks A'!DU264-'Pre-1.095 (Hard Copy)'!CD250))</f>
        <v>-72</v>
      </c>
      <c r="CE250" s="1014" t="str">
        <f>IF(IFERROR('Blocks A'!DX264-'Pre-1.095 (Hard Copy)'!CE250, 0)=0, " ", ('Blocks A'!DX264-'Pre-1.095 (Hard Copy)'!CE250))</f>
        <v>+59</v>
      </c>
      <c r="CF250" s="1014" t="str">
        <f>IF(IFERROR('Blocks A'!DY264-'Pre-1.095 (Hard Copy)'!CF250, 0)=0, " ", ('Blocks A'!DY264-'Pre-1.095 (Hard Copy)'!CF250))</f>
        <v>+9,124</v>
      </c>
      <c r="CG250" s="1016" t="str">
        <f>IF(IFERROR('Blocks A'!DZ264-'Pre-1.095 (Hard Copy)'!CG250, 0)=0, " ", ('Blocks A'!DZ264-'Pre-1.095 (Hard Copy)'!CG250))</f>
        <v>+0.0091</v>
      </c>
      <c r="CH250" s="1015" t="str">
        <f>IF(IFERROR('Blocks A'!DV264-'Pre-1.095 (Hard Copy)'!CH250, 0)=0, " ", ('Blocks A'!DV264-'Pre-1.095 (Hard Copy)'!CH250))</f>
        <v>-6.2</v>
      </c>
      <c r="CI250" s="1015" t="str">
        <f>IF(IFERROR('Blocks A'!DW264-'Pre-1.095 (Hard Copy)'!CI250, 0)=0, " ", ('Blocks A'!DW264-'Pre-1.095 (Hard Copy)'!CI250))</f>
        <v>-26.6</v>
      </c>
      <c r="CJ250" s="1014" t="str">
        <f>IF(IFERROR('Blocks A'!EA264-'Pre-1.095 (Hard Copy)'!CJ250, 0)=0, " ", ('Blocks A'!EA264-'Pre-1.095 (Hard Copy)'!CJ250))</f>
        <v>+58</v>
      </c>
      <c r="CK250" s="1017" t="str">
        <f>IF(IFERROR('Blocks A'!EB264-'Pre-1.095 (Hard Copy)'!CK250, 0)=0, " ", ('Blocks A'!EB264-'Pre-1.095 (Hard Copy)'!CK250))</f>
        <v>+0.96</v>
      </c>
      <c r="CL250" s="1017" t="str">
        <f>IF(IFERROR('Blocks A'!EC264-'Pre-1.095 (Hard Copy)'!CL250, 0)=0, " ", ('Blocks A'!EC264-'Pre-1.095 (Hard Copy)'!CL250))</f>
        <v>+0.02</v>
      </c>
      <c r="CM250" s="1017" t="str">
        <f>IF(IFERROR('Blocks A'!EH264-'Pre-1.095 (Hard Copy)'!CM250, 0)=0, " ", ('Blocks A'!EH264-'Pre-1.095 (Hard Copy)'!CM250))</f>
        <v>+0.00</v>
      </c>
      <c r="CN250" s="1014" t="str">
        <f>IF(IFERROR('Blocks A'!ED264-'Pre-1.095 (Hard Copy)'!CN250, 0)=0, " ", ('Blocks A'!ED264-'Pre-1.095 (Hard Copy)'!CN250))</f>
        <v>+8,968</v>
      </c>
      <c r="CO250" s="1017" t="str">
        <f>IF(IFERROR('Blocks A'!EE264-'Pre-1.095 (Hard Copy)'!CO250, 0)=0, " ", ('Blocks A'!EE264-'Pre-1.095 (Hard Copy)'!CO250))</f>
        <v>+8.97</v>
      </c>
      <c r="CP250" s="1017" t="str">
        <f>IF(IFERROR('Blocks A'!EF264-'Pre-1.095 (Hard Copy)'!CP250, 0)=0, " ", ('Blocks A'!EF264-'Pre-1.095 (Hard Copy)'!CP250))</f>
        <v>+0.01</v>
      </c>
      <c r="CQ250" s="1016" t="str">
        <f>IF(IFERROR('Blocks A'!EG264-'Pre-1.095 (Hard Copy)'!CQ250, 0)=0, " ", ('Blocks A'!EG264-'Pre-1.095 (Hard Copy)'!CQ250))</f>
        <v>+0.0090</v>
      </c>
      <c r="CR250" s="1018" t="s">
        <v>12</v>
      </c>
    </row>
    <row r="251">
      <c r="B251" s="1019" t="s">
        <v>1074</v>
      </c>
      <c r="C251" s="969" t="s">
        <v>885</v>
      </c>
      <c r="D251" s="969">
        <v>1.0</v>
      </c>
      <c r="E251" s="969">
        <v>1.0</v>
      </c>
      <c r="F251" s="969">
        <v>1.0</v>
      </c>
      <c r="G251" s="1014" t="str">
        <f>IF(IFERROR('Blocks A'!G265-'Pre-1.095 (Hard Copy)'!G251, 0)=0, " ", ('Blocks A'!G265-'Pre-1.095 (Hard Copy)'!G251))</f>
        <v> </v>
      </c>
      <c r="H251" s="1014" t="str">
        <f>IF(IFERROR('Blocks A'!H265-'Pre-1.095 (Hard Copy)'!H251, 0)=0, " ", ('Blocks A'!H265-'Pre-1.095 (Hard Copy)'!H251))</f>
        <v> </v>
      </c>
      <c r="I251" s="1014" t="str">
        <f>IF(IFERROR('Blocks A'!I265-'Pre-1.095 (Hard Copy)'!I251, 0)=0, " ", ('Blocks A'!I265-'Pre-1.095 (Hard Copy)'!I251))</f>
        <v> </v>
      </c>
      <c r="J251" s="1014" t="str">
        <f>IF(IFERROR('Blocks A'!J265-'Pre-1.095 (Hard Copy)'!J251, 0)=0, " ", ('Blocks A'!J265-'Pre-1.095 (Hard Copy)'!J251))</f>
        <v> </v>
      </c>
      <c r="K251" s="1014" t="str">
        <f>IF(IFERROR('Blocks A'!K265-'Pre-1.095 (Hard Copy)'!K251, 0)=0, " ", ('Blocks A'!K265-'Pre-1.095 (Hard Copy)'!K251))</f>
        <v> </v>
      </c>
      <c r="L251" s="1014" t="str">
        <f>IF(IFERROR('Blocks A'!L265-'Pre-1.095 (Hard Copy)'!L251, 0)=0, " ", ('Blocks A'!L265-'Pre-1.095 (Hard Copy)'!L251))</f>
        <v> </v>
      </c>
      <c r="M251" s="1014" t="str">
        <f>IF(IFERROR('Blocks A'!N265-'Pre-1.095 (Hard Copy)'!M251, 0)=0, " ", ('Blocks A'!N265-'Pre-1.095 (Hard Copy)'!M251))</f>
        <v> </v>
      </c>
      <c r="N251" s="1014" t="str">
        <f>IF(IFERROR('Blocks A'!O265-'Pre-1.095 (Hard Copy)'!N251, 0)=0, " ", ('Blocks A'!O265-'Pre-1.095 (Hard Copy)'!N251))</f>
        <v> </v>
      </c>
      <c r="O251" s="1014" t="str">
        <f>IF(IFERROR('Blocks A'!P265-'Pre-1.095 (Hard Copy)'!O251, 0)=0, " ", ('Blocks A'!P265-'Pre-1.095 (Hard Copy)'!O251))</f>
        <v> </v>
      </c>
      <c r="P251" s="1014" t="str">
        <f>IF(IFERROR('Blocks A'!Q265-'Pre-1.095 (Hard Copy)'!P251, 0)=0, " ", ('Blocks A'!Q265-'Pre-1.095 (Hard Copy)'!P251))</f>
        <v> </v>
      </c>
      <c r="Q251" s="1014" t="str">
        <f>IF(IFERROR('Blocks A'!R265-'Pre-1.095 (Hard Copy)'!Q251, 0)=0, " ", ('Blocks A'!R265-'Pre-1.095 (Hard Copy)'!Q251))</f>
        <v> </v>
      </c>
      <c r="R251" s="1014" t="str">
        <f>IF(IFERROR('Blocks A'!S265-'Pre-1.095 (Hard Copy)'!R251, 0)=0, " ", ('Blocks A'!S265-'Pre-1.095 (Hard Copy)'!R251))</f>
        <v> </v>
      </c>
      <c r="S251" s="1014" t="str">
        <f>IF(IFERROR('Blocks A'!T265-'Pre-1.095 (Hard Copy)'!S251, 0)=0, " ", ('Blocks A'!T265-'Pre-1.095 (Hard Copy)'!S251))</f>
        <v> </v>
      </c>
      <c r="T251" s="1014" t="str">
        <f>IF(IFERROR('Blocks A'!M265-'Pre-1.095 (Hard Copy)'!T251, 0)=0, " ", ('Blocks A'!M265-'Pre-1.095 (Hard Copy)'!T251))</f>
        <v> </v>
      </c>
      <c r="U251" s="1014" t="str">
        <f>IF(IFERROR('Blocks A'!U265-'Pre-1.095 (Hard Copy)'!U251, 0)=0, " ", ('Blocks A'!U265-'Pre-1.095 (Hard Copy)'!U251))</f>
        <v> </v>
      </c>
      <c r="V251" s="1014" t="str">
        <f>IF(IFERROR('Blocks A'!V265-'Pre-1.095 (Hard Copy)'!V251, 0)=0, " ", ('Blocks A'!V265-'Pre-1.095 (Hard Copy)'!V251))</f>
        <v> </v>
      </c>
      <c r="W251" s="1014" t="str">
        <f>IF(IFERROR('Blocks A'!W265-'Pre-1.095 (Hard Copy)'!W251, 0)=0, " ", ('Blocks A'!W265-'Pre-1.095 (Hard Copy)'!W251))</f>
        <v> </v>
      </c>
      <c r="X251" s="1014" t="str">
        <f>IF(IFERROR('Blocks A'!X265-'Pre-1.095 (Hard Copy)'!X251, 0)=0, " ", ('Blocks A'!X265-'Pre-1.095 (Hard Copy)'!X251))</f>
        <v> </v>
      </c>
      <c r="Y251" s="1014" t="str">
        <f>IF(IFERROR('Blocks A'!AC265-'Pre-1.095 (Hard Copy)'!Y251, 0)=0, " ", ('Blocks A'!AC265-'Pre-1.095 (Hard Copy)'!Y251))</f>
        <v> </v>
      </c>
      <c r="Z251" s="1014" t="str">
        <f>IF(IFERROR('Blocks A'!Y265-'Pre-1.095 (Hard Copy)'!Z251, 0)=0, " ", ('Blocks A'!Y265-'Pre-1.095 (Hard Copy)'!Z251))</f>
        <v> </v>
      </c>
      <c r="AA251" s="1014" t="str">
        <f>IF(IFERROR('Blocks A'!Z265-'Pre-1.095 (Hard Copy)'!AA251, 0)=0, " ", ('Blocks A'!Z265-'Pre-1.095 (Hard Copy)'!AA251))</f>
        <v> </v>
      </c>
      <c r="AB251" s="1014" t="str">
        <f>IF(IFERROR('Blocks A'!AA265-'Pre-1.095 (Hard Copy)'!AB251, 0)=0, " ", ('Blocks A'!AA265-'Pre-1.095 (Hard Copy)'!AB251))</f>
        <v> </v>
      </c>
      <c r="AC251" s="1014" t="str">
        <f>IF(IFERROR('Blocks A'!AB265-'Pre-1.095 (Hard Copy)'!AC251, 0)=0, " ", ('Blocks A'!AB265-'Pre-1.095 (Hard Copy)'!AC251))</f>
        <v> </v>
      </c>
      <c r="AD251" s="1014" t="str">
        <f>IF(IFERROR('Blocks A'!AY265-'Pre-1.095 (Hard Copy)'!AD251, 0)=0, " ", ('Blocks A'!AY265-'Pre-1.095 (Hard Copy)'!AD251))</f>
        <v> </v>
      </c>
      <c r="AE251" s="1014" t="str">
        <f>IF(IFERROR('Blocks A'!AZ265-'Pre-1.095 (Hard Copy)'!AE251, 0)=0, " ", ('Blocks A'!AZ265-'Pre-1.095 (Hard Copy)'!AE251))</f>
        <v> </v>
      </c>
      <c r="AF251" s="1014" t="str">
        <f>IF(IFERROR('Blocks A'!BA265-'Pre-1.095 (Hard Copy)'!AF251, 0)=0, " ", ('Blocks A'!BA265-'Pre-1.095 (Hard Copy)'!AF251))</f>
        <v> </v>
      </c>
      <c r="AG251" s="1014" t="str">
        <f>IF(IFERROR('Blocks A'!BB265-'Pre-1.095 (Hard Copy)'!AG251, 0)=0, " ", ('Blocks A'!BB265-'Pre-1.095 (Hard Copy)'!AG251))</f>
        <v> </v>
      </c>
      <c r="AH251" s="1014" t="str">
        <f>IF(IFERROR('Blocks A'!BC265-'Pre-1.095 (Hard Copy)'!AH251, 0)=0, " ", ('Blocks A'!BC265-'Pre-1.095 (Hard Copy)'!AH251))</f>
        <v> </v>
      </c>
      <c r="AI251" s="1014" t="str">
        <f>IF(IFERROR('Blocks A'!BJ265-'Pre-1.095 (Hard Copy)'!AI251, 0)=0, " ", ('Blocks A'!BJ265-'Pre-1.095 (Hard Copy)'!AI251))</f>
        <v>+1</v>
      </c>
      <c r="AJ251" s="1014" t="str">
        <f>IF(IFERROR('Blocks A'!BD265-'Pre-1.095 (Hard Copy)'!AJ251, 0)=0, " ", ('Blocks A'!BD265-'Pre-1.095 (Hard Copy)'!AJ251))</f>
        <v> </v>
      </c>
      <c r="AK251" s="1014" t="str">
        <f>IF(IFERROR('Blocks A'!BE265-'Pre-1.095 (Hard Copy)'!AK251, 0)=0, " ", ('Blocks A'!BE265-'Pre-1.095 (Hard Copy)'!AK251))</f>
        <v> </v>
      </c>
      <c r="AL251" s="1014" t="str">
        <f>IF(IFERROR('Blocks A'!BF265-'Pre-1.095 (Hard Copy)'!AL251, 0)=0, " ", ('Blocks A'!BF265-'Pre-1.095 (Hard Copy)'!AL251))</f>
        <v> </v>
      </c>
      <c r="AM251" s="1014" t="str">
        <f>IF(IFERROR('Blocks A'!BG265-'Pre-1.095 (Hard Copy)'!AM251, 0)=0, " ", ('Blocks A'!BG265-'Pre-1.095 (Hard Copy)'!AM251))</f>
        <v> </v>
      </c>
      <c r="AN251" s="1014" t="str">
        <f>IF(IFERROR('Blocks A'!BH265-'Pre-1.095 (Hard Copy)'!AN251, 0)=0, " ", ('Blocks A'!BH265-'Pre-1.095 (Hard Copy)'!AN251))</f>
        <v> </v>
      </c>
      <c r="AO251" s="1014" t="str">
        <f>IF(IFERROR('Blocks A'!BI265-'Pre-1.095 (Hard Copy)'!AO251, 0)=0, " ", ('Blocks A'!BI265-'Pre-1.095 (Hard Copy)'!AO251))</f>
        <v> </v>
      </c>
      <c r="AP251" s="1014" t="str">
        <f>IF(IFERROR('Blocks A'!BK265-'Pre-1.095 (Hard Copy)'!AP251, 0)=0, " ", ('Blocks A'!BK265-'Pre-1.095 (Hard Copy)'!AP251))</f>
        <v> </v>
      </c>
      <c r="AQ251" s="1014" t="str">
        <f>IF(IFERROR('Blocks A'!BL265-'Pre-1.095 (Hard Copy)'!AQ251, 0)=0, " ", ('Blocks A'!BL265-'Pre-1.095 (Hard Copy)'!AQ251))</f>
        <v> </v>
      </c>
      <c r="AR251" s="1014" t="str">
        <f>IF(IFERROR('Blocks A'!BM265-'Pre-1.095 (Hard Copy)'!AR251, 0)=0, " ", ('Blocks A'!BM265-'Pre-1.095 (Hard Copy)'!AR251))</f>
        <v> </v>
      </c>
      <c r="AS251" s="1014" t="str">
        <f>IF(IFERROR('Blocks A'!BO265-'Pre-1.095 (Hard Copy)'!AS251, 0)=0, " ", ('Blocks A'!BO265-'Pre-1.095 (Hard Copy)'!AS251))</f>
        <v> </v>
      </c>
      <c r="AT251" s="1014" t="str">
        <f>IF(IFERROR('Blocks A'!BP265-'Pre-1.095 (Hard Copy)'!AT251, 0)=0, " ", ('Blocks A'!BP265-'Pre-1.095 (Hard Copy)'!AT251))</f>
        <v> </v>
      </c>
      <c r="AU251" s="1014" t="str">
        <f>IF(IFERROR('Blocks A'!BQ265-'Pre-1.095 (Hard Copy)'!AU251, 0)=0, " ", ('Blocks A'!BQ265-'Pre-1.095 (Hard Copy)'!AU251))</f>
        <v> </v>
      </c>
      <c r="AV251" s="1014" t="str">
        <f>IF(IFERROR('Blocks A'!BR265-'Pre-1.095 (Hard Copy)'!AV251, 0)=0, " ", ('Blocks A'!BR265-'Pre-1.095 (Hard Copy)'!AV251))</f>
        <v> </v>
      </c>
      <c r="AW251" s="1014" t="str">
        <f>IF(IFERROR('Blocks A'!BS265-'Pre-1.095 (Hard Copy)'!AW251, 0)=0, " ", ('Blocks A'!BS265-'Pre-1.095 (Hard Copy)'!AW251))</f>
        <v> </v>
      </c>
      <c r="AX251" s="1014" t="str">
        <f>IF(IFERROR('Blocks A'!BT265-'Pre-1.095 (Hard Copy)'!AX251, 0)=0, " ", ('Blocks A'!BT265-'Pre-1.095 (Hard Copy)'!AX251))</f>
        <v>+6</v>
      </c>
      <c r="AY251" s="1014" t="str">
        <f>IF(IFERROR('Blocks A'!BU265-'Pre-1.095 (Hard Copy)'!AY251, 0)=0, " ", ('Blocks A'!BU265-'Pre-1.095 (Hard Copy)'!AY251))</f>
        <v>+48</v>
      </c>
      <c r="AZ251" s="1014" t="str">
        <f>IF(IFERROR('Blocks A'!BW265-'Pre-1.095 (Hard Copy)'!AZ251, 0)=0, " ", ('Blocks A'!BW265-'Pre-1.095 (Hard Copy)'!AZ251))</f>
        <v>+30</v>
      </c>
      <c r="BA251" s="1014" t="str">
        <f>IF(IFERROR('Blocks A'!BX265-'Pre-1.095 (Hard Copy)'!BA251, 0)=0, " ", ('Blocks A'!BX265-'Pre-1.095 (Hard Copy)'!BA251))</f>
        <v> </v>
      </c>
      <c r="BB251" s="1014" t="str">
        <f>IF(IFERROR('Blocks A'!BY265-'Pre-1.095 (Hard Copy)'!BB251, 0)=0, " ", ('Blocks A'!BY265-'Pre-1.095 (Hard Copy)'!BB251))</f>
        <v>+240</v>
      </c>
      <c r="BC251" s="1015" t="str">
        <f>IF(IFERROR('Blocks A'!BZ265-'Pre-1.095 (Hard Copy)'!BC251, 0)=0, " ", ('Blocks A'!BZ265-'Pre-1.095 (Hard Copy)'!BC251))</f>
        <v> </v>
      </c>
      <c r="BD251" s="1014" t="str">
        <f>IF(IFERROR('Blocks A'!BV265-'Pre-1.095 (Hard Copy)'!BD251, 0)=0, " ", ('Blocks A'!BV265-'Pre-1.095 (Hard Copy)'!BD251))</f>
        <v> </v>
      </c>
      <c r="BE251" s="1014" t="str">
        <f>IF(IFERROR('Blocks A'!CB265-'Pre-1.095 (Hard Copy)'!BE251, 0)=0, " ", ('Blocks A'!CB265-'Pre-1.095 (Hard Copy)'!BE251))</f>
        <v>+2</v>
      </c>
      <c r="BF251" s="1014" t="str">
        <f>IF(IFERROR('Blocks A'!CC265-'Pre-1.095 (Hard Copy)'!BF251, 0)=0, " ", ('Blocks A'!CC265-'Pre-1.095 (Hard Copy)'!BF251))</f>
        <v>+311</v>
      </c>
      <c r="BG251" s="1016" t="str">
        <f>IF(IFERROR('Blocks A'!CD265-'Pre-1.095 (Hard Copy)'!BG251, 0)=0, " ", ('Blocks A'!CD265-'Pre-1.095 (Hard Copy)'!BG251))</f>
        <v>+0.0003</v>
      </c>
      <c r="BH251" s="1014" t="str">
        <f>IF(IFERROR('Blocks A'!CE265-'Pre-1.095 (Hard Copy)'!BH251, 0)=0, " ", ('Blocks A'!CE265-'Pre-1.095 (Hard Copy)'!BH251))</f>
        <v>+15</v>
      </c>
      <c r="BI251" s="1014" t="str">
        <f>IF(IFERROR('Blocks A'!CZ265-'Pre-1.095 (Hard Copy)'!BI251, 0)=0, " ", ('Blocks A'!CZ265-'Pre-1.095 (Hard Copy)'!BI251))</f>
        <v>+7</v>
      </c>
      <c r="BJ251" s="1014" t="str">
        <f>IF(IFERROR('Blocks A'!DA265-'Pre-1.095 (Hard Copy)'!BJ251, 0)=0, " ", ('Blocks A'!DA265-'Pre-1.095 (Hard Copy)'!BJ251))</f>
        <v>+5</v>
      </c>
      <c r="BK251" s="1014" t="str">
        <f>IF(IFERROR('Blocks A'!DB265-'Pre-1.095 (Hard Copy)'!BK251, 0)=0, " ", ('Blocks A'!DB265-'Pre-1.095 (Hard Copy)'!BK251))</f>
        <v>+3</v>
      </c>
      <c r="BL251" s="1014" t="str">
        <f>IF(IFERROR('Blocks A'!DC265-'Pre-1.095 (Hard Copy)'!BL251, 0)=0, " ", ('Blocks A'!DC265-'Pre-1.095 (Hard Copy)'!BL251))</f>
        <v> </v>
      </c>
      <c r="BM251" s="1014" t="str">
        <f>IF(IFERROR('Blocks A'!DD265-'Pre-1.095 (Hard Copy)'!BM251, 0)=0, " ", ('Blocks A'!DD265-'Pre-1.095 (Hard Copy)'!BM251))</f>
        <v> </v>
      </c>
      <c r="BN251" s="1014" t="str">
        <f>IF(IFERROR('Blocks A'!DE265-'Pre-1.095 (Hard Copy)'!BN251, 0)=0, " ", ('Blocks A'!DE265-'Pre-1.095 (Hard Copy)'!BN251))</f>
        <v> </v>
      </c>
      <c r="BO251" s="1014" t="str">
        <f>IF(IFERROR('Blocks A'!DF265-'Pre-1.095 (Hard Copy)'!BO251, 0)=0, " ", ('Blocks A'!DF265-'Pre-1.095 (Hard Copy)'!BO251))</f>
        <v> </v>
      </c>
      <c r="BP251" s="1014" t="str">
        <f>IF(IFERROR('Blocks A'!DG265-'Pre-1.095 (Hard Copy)'!BP251, 0)=0, " ", ('Blocks A'!DG265-'Pre-1.095 (Hard Copy)'!BP251))</f>
        <v> </v>
      </c>
      <c r="BQ251" s="1014" t="str">
        <f>IF(IFERROR('Blocks A'!DH265-'Pre-1.095 (Hard Copy)'!BQ251, 0)=0, " ", ('Blocks A'!DH265-'Pre-1.095 (Hard Copy)'!BQ251))</f>
        <v> </v>
      </c>
      <c r="BR251" s="1014" t="str">
        <f>IF(IFERROR('Blocks A'!DI265-'Pre-1.095 (Hard Copy)'!BR251, 0)=0, " ", ('Blocks A'!DI265-'Pre-1.095 (Hard Copy)'!BR251))</f>
        <v> </v>
      </c>
      <c r="BS251" s="1014" t="str">
        <f>IF(IFERROR('Blocks A'!DJ265-'Pre-1.095 (Hard Copy)'!BS251, 0)=0, " ", ('Blocks A'!DJ265-'Pre-1.095 (Hard Copy)'!BS251))</f>
        <v>+13</v>
      </c>
      <c r="BT251" s="1014" t="str">
        <f>IF(IFERROR('Blocks A'!DK265-'Pre-1.095 (Hard Copy)'!BT251, 0)=0, " ", ('Blocks A'!DK265-'Pre-1.095 (Hard Copy)'!BT251))</f>
        <v>+16</v>
      </c>
      <c r="BU251" s="1014" t="str">
        <f>IF(IFERROR('Blocks A'!DL265-'Pre-1.095 (Hard Copy)'!BU251, 0)=0, " ", ('Blocks A'!DL265-'Pre-1.095 (Hard Copy)'!BU251))</f>
        <v>+13</v>
      </c>
      <c r="BV251" s="1014" t="str">
        <f>IF(IFERROR('Blocks A'!DM265-'Pre-1.095 (Hard Copy)'!BV251, 0)=0, " ", ('Blocks A'!DM265-'Pre-1.095 (Hard Copy)'!BV251))</f>
        <v> </v>
      </c>
      <c r="BW251" s="1014" t="str">
        <f>IF(IFERROR('Blocks A'!DN265-'Pre-1.095 (Hard Copy)'!BW251, 0)=0, " ", ('Blocks A'!DN265-'Pre-1.095 (Hard Copy)'!BW251))</f>
        <v> </v>
      </c>
      <c r="BX251" s="1014" t="str">
        <f>IF(IFERROR('Blocks A'!DO265-'Pre-1.095 (Hard Copy)'!BX251, 0)=0, " ", ('Blocks A'!DO265-'Pre-1.095 (Hard Copy)'!BX251))</f>
        <v> </v>
      </c>
      <c r="BY251" s="1014" t="str">
        <f>IF(IFERROR('Blocks A'!DP265-'Pre-1.095 (Hard Copy)'!BY251, 0)=0, " ", ('Blocks A'!DP265-'Pre-1.095 (Hard Copy)'!BY251))</f>
        <v> </v>
      </c>
      <c r="BZ251" s="1014" t="str">
        <f>IF(IFERROR('Blocks A'!DQ265-'Pre-1.095 (Hard Copy)'!BZ251, 0)=0, " ", ('Blocks A'!DQ265-'Pre-1.095 (Hard Copy)'!BZ251))</f>
        <v> </v>
      </c>
      <c r="CA251" s="1014" t="str">
        <f>IF(IFERROR('Blocks A'!DR265-'Pre-1.095 (Hard Copy)'!CA251, 0)=0, " ", ('Blocks A'!DR265-'Pre-1.095 (Hard Copy)'!CA251))</f>
        <v> </v>
      </c>
      <c r="CB251" s="1014" t="str">
        <f>IF(IFERROR('Blocks A'!DS265-'Pre-1.095 (Hard Copy)'!CB251, 0)=0, " ", ('Blocks A'!DS265-'Pre-1.095 (Hard Copy)'!CB251))</f>
        <v> </v>
      </c>
      <c r="CC251" s="1014" t="str">
        <f>IF(IFERROR('Blocks A'!DT265-'Pre-1.095 (Hard Copy)'!CC251, 0)=0, " ", ('Blocks A'!DT265-'Pre-1.095 (Hard Copy)'!CC251))</f>
        <v>+15</v>
      </c>
      <c r="CD251" s="1014" t="str">
        <f>IF(IFERROR('Blocks A'!DU265-'Pre-1.095 (Hard Copy)'!CD251, 0)=0, " ", ('Blocks A'!DU265-'Pre-1.095 (Hard Copy)'!CD251))</f>
        <v>+41</v>
      </c>
      <c r="CE251" s="1014" t="str">
        <f>IF(IFERROR('Blocks A'!DX265-'Pre-1.095 (Hard Copy)'!CE251, 0)=0, " ", ('Blocks A'!DX265-'Pre-1.095 (Hard Copy)'!CE251))</f>
        <v>+63</v>
      </c>
      <c r="CF251" s="1014" t="str">
        <f>IF(IFERROR('Blocks A'!DY265-'Pre-1.095 (Hard Copy)'!CF251, 0)=0, " ", ('Blocks A'!DY265-'Pre-1.095 (Hard Copy)'!CF251))</f>
        <v>+9,797</v>
      </c>
      <c r="CG251" s="1016" t="str">
        <f>IF(IFERROR('Blocks A'!DZ265-'Pre-1.095 (Hard Copy)'!CG251, 0)=0, " ", ('Blocks A'!DZ265-'Pre-1.095 (Hard Copy)'!CG251))</f>
        <v>+0.0098</v>
      </c>
      <c r="CH251" s="1015" t="str">
        <f>IF(IFERROR('Blocks A'!DV265-'Pre-1.095 (Hard Copy)'!CH251, 0)=0, " ", ('Blocks A'!DV265-'Pre-1.095 (Hard Copy)'!CH251))</f>
        <v>+1.8</v>
      </c>
      <c r="CI251" s="1015" t="str">
        <f>IF(IFERROR('Blocks A'!DW265-'Pre-1.095 (Hard Copy)'!CI251, 0)=0, " ", ('Blocks A'!DW265-'Pre-1.095 (Hard Copy)'!CI251))</f>
        <v>+15.0</v>
      </c>
      <c r="CJ251" s="1014" t="str">
        <f>IF(IFERROR('Blocks A'!EA265-'Pre-1.095 (Hard Copy)'!CJ251, 0)=0, " ", ('Blocks A'!EA265-'Pre-1.095 (Hard Copy)'!CJ251))</f>
        <v>+65</v>
      </c>
      <c r="CK251" s="1017" t="str">
        <f>IF(IFERROR('Blocks A'!EB265-'Pre-1.095 (Hard Copy)'!CK251, 0)=0, " ", ('Blocks A'!EB265-'Pre-1.095 (Hard Copy)'!CK251))</f>
        <v>+1.08</v>
      </c>
      <c r="CL251" s="1017" t="str">
        <f>IF(IFERROR('Blocks A'!EC265-'Pre-1.095 (Hard Copy)'!CL251, 0)=0, " ", ('Blocks A'!EC265-'Pre-1.095 (Hard Copy)'!CL251))</f>
        <v>+0.02</v>
      </c>
      <c r="CM251" s="1017" t="str">
        <f>IF(IFERROR('Blocks A'!EH265-'Pre-1.095 (Hard Copy)'!CM251, 0)=0, " ", ('Blocks A'!EH265-'Pre-1.095 (Hard Copy)'!CM251))</f>
        <v>+0.00</v>
      </c>
      <c r="CN251" s="1014" t="str">
        <f>IF(IFERROR('Blocks A'!ED265-'Pre-1.095 (Hard Copy)'!CN251, 0)=0, " ", ('Blocks A'!ED265-'Pre-1.095 (Hard Copy)'!CN251))</f>
        <v>+10,108</v>
      </c>
      <c r="CO251" s="1017" t="str">
        <f>IF(IFERROR('Blocks A'!EE265-'Pre-1.095 (Hard Copy)'!CO251, 0)=0, " ", ('Blocks A'!EE265-'Pre-1.095 (Hard Copy)'!CO251))</f>
        <v>+10.11</v>
      </c>
      <c r="CP251" s="1017" t="str">
        <f>IF(IFERROR('Blocks A'!EF265-'Pre-1.095 (Hard Copy)'!CP251, 0)=0, " ", ('Blocks A'!EF265-'Pre-1.095 (Hard Copy)'!CP251))</f>
        <v>+0.01</v>
      </c>
      <c r="CQ251" s="1016" t="str">
        <f>IF(IFERROR('Blocks A'!EG265-'Pre-1.095 (Hard Copy)'!CQ251, 0)=0, " ", ('Blocks A'!EG265-'Pre-1.095 (Hard Copy)'!CQ251))</f>
        <v>+0.0101</v>
      </c>
      <c r="CR251" s="1018" t="s">
        <v>12</v>
      </c>
    </row>
    <row r="252">
      <c r="B252" s="1019" t="s">
        <v>1075</v>
      </c>
      <c r="C252" s="969" t="s">
        <v>885</v>
      </c>
      <c r="D252" s="969">
        <v>1.0</v>
      </c>
      <c r="E252" s="969">
        <v>1.0</v>
      </c>
      <c r="F252" s="969">
        <v>1.0</v>
      </c>
      <c r="G252" s="1014" t="str">
        <f>IF(IFERROR('Blocks A'!G266-'Pre-1.095 (Hard Copy)'!G252, 0)=0, " ", ('Blocks A'!G266-'Pre-1.095 (Hard Copy)'!G252))</f>
        <v> </v>
      </c>
      <c r="H252" s="1014" t="str">
        <f>IF(IFERROR('Blocks A'!H266-'Pre-1.095 (Hard Copy)'!H252, 0)=0, " ", ('Blocks A'!H266-'Pre-1.095 (Hard Copy)'!H252))</f>
        <v> </v>
      </c>
      <c r="I252" s="1014" t="str">
        <f>IF(IFERROR('Blocks A'!I266-'Pre-1.095 (Hard Copy)'!I252, 0)=0, " ", ('Blocks A'!I266-'Pre-1.095 (Hard Copy)'!I252))</f>
        <v> </v>
      </c>
      <c r="J252" s="1014" t="str">
        <f>IF(IFERROR('Blocks A'!J266-'Pre-1.095 (Hard Copy)'!J252, 0)=0, " ", ('Blocks A'!J266-'Pre-1.095 (Hard Copy)'!J252))</f>
        <v> </v>
      </c>
      <c r="K252" s="1014" t="str">
        <f>IF(IFERROR('Blocks A'!K266-'Pre-1.095 (Hard Copy)'!K252, 0)=0, " ", ('Blocks A'!K266-'Pre-1.095 (Hard Copy)'!K252))</f>
        <v> </v>
      </c>
      <c r="L252" s="1014" t="str">
        <f>IF(IFERROR('Blocks A'!L266-'Pre-1.095 (Hard Copy)'!L252, 0)=0, " ", ('Blocks A'!L266-'Pre-1.095 (Hard Copy)'!L252))</f>
        <v> </v>
      </c>
      <c r="M252" s="1014" t="str">
        <f>IF(IFERROR('Blocks A'!N266-'Pre-1.095 (Hard Copy)'!M252, 0)=0, " ", ('Blocks A'!N266-'Pre-1.095 (Hard Copy)'!M252))</f>
        <v> </v>
      </c>
      <c r="N252" s="1014" t="str">
        <f>IF(IFERROR('Blocks A'!O266-'Pre-1.095 (Hard Copy)'!N252, 0)=0, " ", ('Blocks A'!O266-'Pre-1.095 (Hard Copy)'!N252))</f>
        <v> </v>
      </c>
      <c r="O252" s="1014" t="str">
        <f>IF(IFERROR('Blocks A'!P266-'Pre-1.095 (Hard Copy)'!O252, 0)=0, " ", ('Blocks A'!P266-'Pre-1.095 (Hard Copy)'!O252))</f>
        <v> </v>
      </c>
      <c r="P252" s="1014" t="str">
        <f>IF(IFERROR('Blocks A'!Q266-'Pre-1.095 (Hard Copy)'!P252, 0)=0, " ", ('Blocks A'!Q266-'Pre-1.095 (Hard Copy)'!P252))</f>
        <v> </v>
      </c>
      <c r="Q252" s="1014" t="str">
        <f>IF(IFERROR('Blocks A'!R266-'Pre-1.095 (Hard Copy)'!Q252, 0)=0, " ", ('Blocks A'!R266-'Pre-1.095 (Hard Copy)'!Q252))</f>
        <v> </v>
      </c>
      <c r="R252" s="1014" t="str">
        <f>IF(IFERROR('Blocks A'!S266-'Pre-1.095 (Hard Copy)'!R252, 0)=0, " ", ('Blocks A'!S266-'Pre-1.095 (Hard Copy)'!R252))</f>
        <v> </v>
      </c>
      <c r="S252" s="1014" t="str">
        <f>IF(IFERROR('Blocks A'!T266-'Pre-1.095 (Hard Copy)'!S252, 0)=0, " ", ('Blocks A'!T266-'Pre-1.095 (Hard Copy)'!S252))</f>
        <v> </v>
      </c>
      <c r="T252" s="1014" t="str">
        <f>IF(IFERROR('Blocks A'!M266-'Pre-1.095 (Hard Copy)'!T252, 0)=0, " ", ('Blocks A'!M266-'Pre-1.095 (Hard Copy)'!T252))</f>
        <v> </v>
      </c>
      <c r="U252" s="1014" t="str">
        <f>IF(IFERROR('Blocks A'!U266-'Pre-1.095 (Hard Copy)'!U252, 0)=0, " ", ('Blocks A'!U266-'Pre-1.095 (Hard Copy)'!U252))</f>
        <v> </v>
      </c>
      <c r="V252" s="1014" t="str">
        <f>IF(IFERROR('Blocks A'!V266-'Pre-1.095 (Hard Copy)'!V252, 0)=0, " ", ('Blocks A'!V266-'Pre-1.095 (Hard Copy)'!V252))</f>
        <v> </v>
      </c>
      <c r="W252" s="1014" t="str">
        <f>IF(IFERROR('Blocks A'!W266-'Pre-1.095 (Hard Copy)'!W252, 0)=0, " ", ('Blocks A'!W266-'Pre-1.095 (Hard Copy)'!W252))</f>
        <v> </v>
      </c>
      <c r="X252" s="1014" t="str">
        <f>IF(IFERROR('Blocks A'!X266-'Pre-1.095 (Hard Copy)'!X252, 0)=0, " ", ('Blocks A'!X266-'Pre-1.095 (Hard Copy)'!X252))</f>
        <v> </v>
      </c>
      <c r="Y252" s="1014" t="str">
        <f>IF(IFERROR('Blocks A'!AC266-'Pre-1.095 (Hard Copy)'!Y252, 0)=0, " ", ('Blocks A'!AC266-'Pre-1.095 (Hard Copy)'!Y252))</f>
        <v> </v>
      </c>
      <c r="Z252" s="1014" t="str">
        <f>IF(IFERROR('Blocks A'!Y266-'Pre-1.095 (Hard Copy)'!Z252, 0)=0, " ", ('Blocks A'!Y266-'Pre-1.095 (Hard Copy)'!Z252))</f>
        <v> </v>
      </c>
      <c r="AA252" s="1014" t="str">
        <f>IF(IFERROR('Blocks A'!Z266-'Pre-1.095 (Hard Copy)'!AA252, 0)=0, " ", ('Blocks A'!Z266-'Pre-1.095 (Hard Copy)'!AA252))</f>
        <v> </v>
      </c>
      <c r="AB252" s="1014" t="str">
        <f>IF(IFERROR('Blocks A'!AA266-'Pre-1.095 (Hard Copy)'!AB252, 0)=0, " ", ('Blocks A'!AA266-'Pre-1.095 (Hard Copy)'!AB252))</f>
        <v> </v>
      </c>
      <c r="AC252" s="1014" t="str">
        <f>IF(IFERROR('Blocks A'!AB266-'Pre-1.095 (Hard Copy)'!AC252, 0)=0, " ", ('Blocks A'!AB266-'Pre-1.095 (Hard Copy)'!AC252))</f>
        <v> </v>
      </c>
      <c r="AD252" s="1014" t="str">
        <f>IF(IFERROR('Blocks A'!AY266-'Pre-1.095 (Hard Copy)'!AD252, 0)=0, " ", ('Blocks A'!AY266-'Pre-1.095 (Hard Copy)'!AD252))</f>
        <v>-3</v>
      </c>
      <c r="AE252" s="1014" t="str">
        <f>IF(IFERROR('Blocks A'!AZ266-'Pre-1.095 (Hard Copy)'!AE252, 0)=0, " ", ('Blocks A'!AZ266-'Pre-1.095 (Hard Copy)'!AE252))</f>
        <v> </v>
      </c>
      <c r="AF252" s="1014" t="str">
        <f>IF(IFERROR('Blocks A'!BA266-'Pre-1.095 (Hard Copy)'!AF252, 0)=0, " ", ('Blocks A'!BA266-'Pre-1.095 (Hard Copy)'!AF252))</f>
        <v> </v>
      </c>
      <c r="AG252" s="1014" t="str">
        <f>IF(IFERROR('Blocks A'!BB266-'Pre-1.095 (Hard Copy)'!AG252, 0)=0, " ", ('Blocks A'!BB266-'Pre-1.095 (Hard Copy)'!AG252))</f>
        <v> </v>
      </c>
      <c r="AH252" s="1014" t="str">
        <f>IF(IFERROR('Blocks A'!BC266-'Pre-1.095 (Hard Copy)'!AH252, 0)=0, " ", ('Blocks A'!BC266-'Pre-1.095 (Hard Copy)'!AH252))</f>
        <v> </v>
      </c>
      <c r="AI252" s="1014" t="str">
        <f>IF(IFERROR('Blocks A'!BJ266-'Pre-1.095 (Hard Copy)'!AI252, 0)=0, " ", ('Blocks A'!BJ266-'Pre-1.095 (Hard Copy)'!AI252))</f>
        <v>+1</v>
      </c>
      <c r="AJ252" s="1014" t="str">
        <f>IF(IFERROR('Blocks A'!BD266-'Pre-1.095 (Hard Copy)'!AJ252, 0)=0, " ", ('Blocks A'!BD266-'Pre-1.095 (Hard Copy)'!AJ252))</f>
        <v> </v>
      </c>
      <c r="AK252" s="1014" t="str">
        <f>IF(IFERROR('Blocks A'!BE266-'Pre-1.095 (Hard Copy)'!AK252, 0)=0, " ", ('Blocks A'!BE266-'Pre-1.095 (Hard Copy)'!AK252))</f>
        <v> </v>
      </c>
      <c r="AL252" s="1014" t="str">
        <f>IF(IFERROR('Blocks A'!BF266-'Pre-1.095 (Hard Copy)'!AL252, 0)=0, " ", ('Blocks A'!BF266-'Pre-1.095 (Hard Copy)'!AL252))</f>
        <v> </v>
      </c>
      <c r="AM252" s="1014" t="str">
        <f>IF(IFERROR('Blocks A'!BG266-'Pre-1.095 (Hard Copy)'!AM252, 0)=0, " ", ('Blocks A'!BG266-'Pre-1.095 (Hard Copy)'!AM252))</f>
        <v> </v>
      </c>
      <c r="AN252" s="1014" t="str">
        <f>IF(IFERROR('Blocks A'!BH266-'Pre-1.095 (Hard Copy)'!AN252, 0)=0, " ", ('Blocks A'!BH266-'Pre-1.095 (Hard Copy)'!AN252))</f>
        <v> </v>
      </c>
      <c r="AO252" s="1014" t="str">
        <f>IF(IFERROR('Blocks A'!BI266-'Pre-1.095 (Hard Copy)'!AO252, 0)=0, " ", ('Blocks A'!BI266-'Pre-1.095 (Hard Copy)'!AO252))</f>
        <v> </v>
      </c>
      <c r="AP252" s="1014" t="str">
        <f>IF(IFERROR('Blocks A'!BK266-'Pre-1.095 (Hard Copy)'!AP252, 0)=0, " ", ('Blocks A'!BK266-'Pre-1.095 (Hard Copy)'!AP252))</f>
        <v> </v>
      </c>
      <c r="AQ252" s="1014" t="str">
        <f>IF(IFERROR('Blocks A'!BL266-'Pre-1.095 (Hard Copy)'!AQ252, 0)=0, " ", ('Blocks A'!BL266-'Pre-1.095 (Hard Copy)'!AQ252))</f>
        <v> </v>
      </c>
      <c r="AR252" s="1014" t="str">
        <f>IF(IFERROR('Blocks A'!BM266-'Pre-1.095 (Hard Copy)'!AR252, 0)=0, " ", ('Blocks A'!BM266-'Pre-1.095 (Hard Copy)'!AR252))</f>
        <v> </v>
      </c>
      <c r="AS252" s="1014" t="str">
        <f>IF(IFERROR('Blocks A'!BO266-'Pre-1.095 (Hard Copy)'!AS252, 0)=0, " ", ('Blocks A'!BO266-'Pre-1.095 (Hard Copy)'!AS252))</f>
        <v> </v>
      </c>
      <c r="AT252" s="1014" t="str">
        <f>IF(IFERROR('Blocks A'!BP266-'Pre-1.095 (Hard Copy)'!AT252, 0)=0, " ", ('Blocks A'!BP266-'Pre-1.095 (Hard Copy)'!AT252))</f>
        <v> </v>
      </c>
      <c r="AU252" s="1014" t="str">
        <f>IF(IFERROR('Blocks A'!BQ266-'Pre-1.095 (Hard Copy)'!AU252, 0)=0, " ", ('Blocks A'!BQ266-'Pre-1.095 (Hard Copy)'!AU252))</f>
        <v> </v>
      </c>
      <c r="AV252" s="1014" t="str">
        <f>IF(IFERROR('Blocks A'!BR266-'Pre-1.095 (Hard Copy)'!AV252, 0)=0, " ", ('Blocks A'!BR266-'Pre-1.095 (Hard Copy)'!AV252))</f>
        <v> </v>
      </c>
      <c r="AW252" s="1014" t="str">
        <f>IF(IFERROR('Blocks A'!BS266-'Pre-1.095 (Hard Copy)'!AW252, 0)=0, " ", ('Blocks A'!BS266-'Pre-1.095 (Hard Copy)'!AW252))</f>
        <v> </v>
      </c>
      <c r="AX252" s="1014" t="str">
        <f>IF(IFERROR('Blocks A'!BT266-'Pre-1.095 (Hard Copy)'!AX252, 0)=0, " ", ('Blocks A'!BT266-'Pre-1.095 (Hard Copy)'!AX252))</f>
        <v>-54</v>
      </c>
      <c r="AY252" s="1014" t="str">
        <f>IF(IFERROR('Blocks A'!BU266-'Pre-1.095 (Hard Copy)'!AY252, 0)=0, " ", ('Blocks A'!BU266-'Pre-1.095 (Hard Copy)'!AY252))</f>
        <v>-432</v>
      </c>
      <c r="AZ252" s="1014" t="str">
        <f>IF(IFERROR('Blocks A'!BW266-'Pre-1.095 (Hard Copy)'!AZ252, 0)=0, " ", ('Blocks A'!BW266-'Pre-1.095 (Hard Copy)'!AZ252))</f>
        <v>-270</v>
      </c>
      <c r="BA252" s="1014" t="str">
        <f>IF(IFERROR('Blocks A'!BX266-'Pre-1.095 (Hard Copy)'!BA252, 0)=0, " ", ('Blocks A'!BX266-'Pre-1.095 (Hard Copy)'!BA252))</f>
        <v> </v>
      </c>
      <c r="BB252" s="1014" t="str">
        <f>IF(IFERROR('Blocks A'!BY266-'Pre-1.095 (Hard Copy)'!BB252, 0)=0, " ", ('Blocks A'!BY266-'Pre-1.095 (Hard Copy)'!BB252))</f>
        <v>-2,160</v>
      </c>
      <c r="BC252" s="1015" t="str">
        <f>IF(IFERROR('Blocks A'!BZ266-'Pre-1.095 (Hard Copy)'!BC252, 0)=0, " ", ('Blocks A'!BZ266-'Pre-1.095 (Hard Copy)'!BC252))</f>
        <v> </v>
      </c>
      <c r="BD252" s="1014" t="str">
        <f>IF(IFERROR('Blocks A'!BV266-'Pre-1.095 (Hard Copy)'!BD252, 0)=0, " ", ('Blocks A'!BV266-'Pre-1.095 (Hard Copy)'!BD252))</f>
        <v> </v>
      </c>
      <c r="BE252" s="1014" t="str">
        <f>IF(IFERROR('Blocks A'!CB266-'Pre-1.095 (Hard Copy)'!BE252, 0)=0, " ", ('Blocks A'!CB266-'Pre-1.095 (Hard Copy)'!BE252))</f>
        <v>-1</v>
      </c>
      <c r="BF252" s="1014" t="str">
        <f>IF(IFERROR('Blocks A'!CC266-'Pre-1.095 (Hard Copy)'!BF252, 0)=0, " ", ('Blocks A'!CC266-'Pre-1.095 (Hard Copy)'!BF252))</f>
        <v>-156</v>
      </c>
      <c r="BG252" s="1016" t="str">
        <f>IF(IFERROR('Blocks A'!CD266-'Pre-1.095 (Hard Copy)'!BG252, 0)=0, " ", ('Blocks A'!CD266-'Pre-1.095 (Hard Copy)'!BG252))</f>
        <v>-0.0002</v>
      </c>
      <c r="BH252" s="1014" t="str">
        <f>IF(IFERROR('Blocks A'!CE266-'Pre-1.095 (Hard Copy)'!BH252, 0)=0, " ", ('Blocks A'!CE266-'Pre-1.095 (Hard Copy)'!BH252))</f>
        <v>+6</v>
      </c>
      <c r="BI252" s="1014" t="str">
        <f>IF(IFERROR('Blocks A'!CZ266-'Pre-1.095 (Hard Copy)'!BI252, 0)=0, " ", ('Blocks A'!CZ266-'Pre-1.095 (Hard Copy)'!BI252))</f>
        <v>-56</v>
      </c>
      <c r="BJ252" s="1014" t="str">
        <f>IF(IFERROR('Blocks A'!DA266-'Pre-1.095 (Hard Copy)'!BJ252, 0)=0, " ", ('Blocks A'!DA266-'Pre-1.095 (Hard Copy)'!BJ252))</f>
        <v>+5</v>
      </c>
      <c r="BK252" s="1014" t="str">
        <f>IF(IFERROR('Blocks A'!DB266-'Pre-1.095 (Hard Copy)'!BK252, 0)=0, " ", ('Blocks A'!DB266-'Pre-1.095 (Hard Copy)'!BK252))</f>
        <v>+3</v>
      </c>
      <c r="BL252" s="1014" t="str">
        <f>IF(IFERROR('Blocks A'!DC266-'Pre-1.095 (Hard Copy)'!BL252, 0)=0, " ", ('Blocks A'!DC266-'Pre-1.095 (Hard Copy)'!BL252))</f>
        <v> </v>
      </c>
      <c r="BM252" s="1014" t="str">
        <f>IF(IFERROR('Blocks A'!DD266-'Pre-1.095 (Hard Copy)'!BM252, 0)=0, " ", ('Blocks A'!DD266-'Pre-1.095 (Hard Copy)'!BM252))</f>
        <v> </v>
      </c>
      <c r="BN252" s="1014" t="str">
        <f>IF(IFERROR('Blocks A'!DE266-'Pre-1.095 (Hard Copy)'!BN252, 0)=0, " ", ('Blocks A'!DE266-'Pre-1.095 (Hard Copy)'!BN252))</f>
        <v> </v>
      </c>
      <c r="BO252" s="1014" t="str">
        <f>IF(IFERROR('Blocks A'!DF266-'Pre-1.095 (Hard Copy)'!BO252, 0)=0, " ", ('Blocks A'!DF266-'Pre-1.095 (Hard Copy)'!BO252))</f>
        <v> </v>
      </c>
      <c r="BP252" s="1014" t="str">
        <f>IF(IFERROR('Blocks A'!DG266-'Pre-1.095 (Hard Copy)'!BP252, 0)=0, " ", ('Blocks A'!DG266-'Pre-1.095 (Hard Copy)'!BP252))</f>
        <v> </v>
      </c>
      <c r="BQ252" s="1014" t="str">
        <f>IF(IFERROR('Blocks A'!DH266-'Pre-1.095 (Hard Copy)'!BQ252, 0)=0, " ", ('Blocks A'!DH266-'Pre-1.095 (Hard Copy)'!BQ252))</f>
        <v> </v>
      </c>
      <c r="BR252" s="1014" t="str">
        <f>IF(IFERROR('Blocks A'!DI266-'Pre-1.095 (Hard Copy)'!BR252, 0)=0, " ", ('Blocks A'!DI266-'Pre-1.095 (Hard Copy)'!BR252))</f>
        <v> </v>
      </c>
      <c r="BS252" s="1014" t="str">
        <f>IF(IFERROR('Blocks A'!DJ266-'Pre-1.095 (Hard Copy)'!BS252, 0)=0, " ", ('Blocks A'!DJ266-'Pre-1.095 (Hard Copy)'!BS252))</f>
        <v>-100</v>
      </c>
      <c r="BT252" s="1014" t="str">
        <f>IF(IFERROR('Blocks A'!DK266-'Pre-1.095 (Hard Copy)'!BT252, 0)=0, " ", ('Blocks A'!DK266-'Pre-1.095 (Hard Copy)'!BT252))</f>
        <v>+16</v>
      </c>
      <c r="BU252" s="1014" t="str">
        <f>IF(IFERROR('Blocks A'!DL266-'Pre-1.095 (Hard Copy)'!BU252, 0)=0, " ", ('Blocks A'!DL266-'Pre-1.095 (Hard Copy)'!BU252))</f>
        <v>+13</v>
      </c>
      <c r="BV252" s="1014" t="str">
        <f>IF(IFERROR('Blocks A'!DM266-'Pre-1.095 (Hard Copy)'!BV252, 0)=0, " ", ('Blocks A'!DM266-'Pre-1.095 (Hard Copy)'!BV252))</f>
        <v> </v>
      </c>
      <c r="BW252" s="1014" t="str">
        <f>IF(IFERROR('Blocks A'!DN266-'Pre-1.095 (Hard Copy)'!BW252, 0)=0, " ", ('Blocks A'!DN266-'Pre-1.095 (Hard Copy)'!BW252))</f>
        <v> </v>
      </c>
      <c r="BX252" s="1014" t="str">
        <f>IF(IFERROR('Blocks A'!DO266-'Pre-1.095 (Hard Copy)'!BX252, 0)=0, " ", ('Blocks A'!DO266-'Pre-1.095 (Hard Copy)'!BX252))</f>
        <v> </v>
      </c>
      <c r="BY252" s="1014" t="str">
        <f>IF(IFERROR('Blocks A'!DP266-'Pre-1.095 (Hard Copy)'!BY252, 0)=0, " ", ('Blocks A'!DP266-'Pre-1.095 (Hard Copy)'!BY252))</f>
        <v> </v>
      </c>
      <c r="BZ252" s="1014" t="str">
        <f>IF(IFERROR('Blocks A'!DQ266-'Pre-1.095 (Hard Copy)'!BZ252, 0)=0, " ", ('Blocks A'!DQ266-'Pre-1.095 (Hard Copy)'!BZ252))</f>
        <v> </v>
      </c>
      <c r="CA252" s="1014" t="str">
        <f>IF(IFERROR('Blocks A'!DR266-'Pre-1.095 (Hard Copy)'!CA252, 0)=0, " ", ('Blocks A'!DR266-'Pre-1.095 (Hard Copy)'!CA252))</f>
        <v> </v>
      </c>
      <c r="CB252" s="1014" t="str">
        <f>IF(IFERROR('Blocks A'!DS266-'Pre-1.095 (Hard Copy)'!CB252, 0)=0, " ", ('Blocks A'!DS266-'Pre-1.095 (Hard Copy)'!CB252))</f>
        <v> </v>
      </c>
      <c r="CC252" s="1014" t="str">
        <f>IF(IFERROR('Blocks A'!DT266-'Pre-1.095 (Hard Copy)'!CC252, 0)=0, " ", ('Blocks A'!DT266-'Pre-1.095 (Hard Copy)'!CC252))</f>
        <v>-48</v>
      </c>
      <c r="CD252" s="1014" t="str">
        <f>IF(IFERROR('Blocks A'!DU266-'Pre-1.095 (Hard Copy)'!CD252, 0)=0, " ", ('Blocks A'!DU266-'Pre-1.095 (Hard Copy)'!CD252))</f>
        <v>-72</v>
      </c>
      <c r="CE252" s="1014" t="str">
        <f>IF(IFERROR('Blocks A'!DX266-'Pre-1.095 (Hard Copy)'!CE252, 0)=0, " ", ('Blocks A'!DX266-'Pre-1.095 (Hard Copy)'!CE252))</f>
        <v>+59</v>
      </c>
      <c r="CF252" s="1014" t="str">
        <f>IF(IFERROR('Blocks A'!DY266-'Pre-1.095 (Hard Copy)'!CF252, 0)=0, " ", ('Blocks A'!DY266-'Pre-1.095 (Hard Copy)'!CF252))</f>
        <v>+9,124</v>
      </c>
      <c r="CG252" s="1016" t="str">
        <f>IF(IFERROR('Blocks A'!DZ266-'Pre-1.095 (Hard Copy)'!CG252, 0)=0, " ", ('Blocks A'!DZ266-'Pre-1.095 (Hard Copy)'!CG252))</f>
        <v>+0.0091</v>
      </c>
      <c r="CH252" s="1015" t="str">
        <f>IF(IFERROR('Blocks A'!DV266-'Pre-1.095 (Hard Copy)'!CH252, 0)=0, " ", ('Blocks A'!DV266-'Pre-1.095 (Hard Copy)'!CH252))</f>
        <v>-6.2</v>
      </c>
      <c r="CI252" s="1015" t="str">
        <f>IF(IFERROR('Blocks A'!DW266-'Pre-1.095 (Hard Copy)'!CI252, 0)=0, " ", ('Blocks A'!DW266-'Pre-1.095 (Hard Copy)'!CI252))</f>
        <v>-26.6</v>
      </c>
      <c r="CJ252" s="1014" t="str">
        <f>IF(IFERROR('Blocks A'!EA266-'Pre-1.095 (Hard Copy)'!CJ252, 0)=0, " ", ('Blocks A'!EA266-'Pre-1.095 (Hard Copy)'!CJ252))</f>
        <v>+58</v>
      </c>
      <c r="CK252" s="1017" t="str">
        <f>IF(IFERROR('Blocks A'!EB266-'Pre-1.095 (Hard Copy)'!CK252, 0)=0, " ", ('Blocks A'!EB266-'Pre-1.095 (Hard Copy)'!CK252))</f>
        <v>+0.96</v>
      </c>
      <c r="CL252" s="1017" t="str">
        <f>IF(IFERROR('Blocks A'!EC266-'Pre-1.095 (Hard Copy)'!CL252, 0)=0, " ", ('Blocks A'!EC266-'Pre-1.095 (Hard Copy)'!CL252))</f>
        <v>+0.02</v>
      </c>
      <c r="CM252" s="1017" t="str">
        <f>IF(IFERROR('Blocks A'!EH266-'Pre-1.095 (Hard Copy)'!CM252, 0)=0, " ", ('Blocks A'!EH266-'Pre-1.095 (Hard Copy)'!CM252))</f>
        <v>+0.00</v>
      </c>
      <c r="CN252" s="1014" t="str">
        <f>IF(IFERROR('Blocks A'!ED266-'Pre-1.095 (Hard Copy)'!CN252, 0)=0, " ", ('Blocks A'!ED266-'Pre-1.095 (Hard Copy)'!CN252))</f>
        <v>+8,968</v>
      </c>
      <c r="CO252" s="1017" t="str">
        <f>IF(IFERROR('Blocks A'!EE266-'Pre-1.095 (Hard Copy)'!CO252, 0)=0, " ", ('Blocks A'!EE266-'Pre-1.095 (Hard Copy)'!CO252))</f>
        <v>+8.97</v>
      </c>
      <c r="CP252" s="1017" t="str">
        <f>IF(IFERROR('Blocks A'!EF266-'Pre-1.095 (Hard Copy)'!CP252, 0)=0, " ", ('Blocks A'!EF266-'Pre-1.095 (Hard Copy)'!CP252))</f>
        <v>+0.01</v>
      </c>
      <c r="CQ252" s="1016" t="str">
        <f>IF(IFERROR('Blocks A'!EG266-'Pre-1.095 (Hard Copy)'!CQ252, 0)=0, " ", ('Blocks A'!EG266-'Pre-1.095 (Hard Copy)'!CQ252))</f>
        <v>+0.0090</v>
      </c>
      <c r="CR252" s="1018" t="s">
        <v>12</v>
      </c>
    </row>
    <row r="253">
      <c r="B253" s="1013" t="s">
        <v>1076</v>
      </c>
      <c r="C253" s="969" t="s">
        <v>885</v>
      </c>
      <c r="D253" s="969">
        <v>1.0</v>
      </c>
      <c r="E253" s="969">
        <v>1.0</v>
      </c>
      <c r="F253" s="969">
        <v>1.0</v>
      </c>
      <c r="G253" s="1014" t="str">
        <f>IF(IFERROR('Blocks A'!G267-'Pre-1.095 (Hard Copy)'!G253, 0)=0, " ", ('Blocks A'!G267-'Pre-1.095 (Hard Copy)'!G253))</f>
        <v> </v>
      </c>
      <c r="H253" s="1014" t="str">
        <f>IF(IFERROR('Blocks A'!H267-'Pre-1.095 (Hard Copy)'!H253, 0)=0, " ", ('Blocks A'!H267-'Pre-1.095 (Hard Copy)'!H253))</f>
        <v> </v>
      </c>
      <c r="I253" s="1014" t="str">
        <f>IF(IFERROR('Blocks A'!I267-'Pre-1.095 (Hard Copy)'!I253, 0)=0, " ", ('Blocks A'!I267-'Pre-1.095 (Hard Copy)'!I253))</f>
        <v> </v>
      </c>
      <c r="J253" s="1014" t="str">
        <f>IF(IFERROR('Blocks A'!J267-'Pre-1.095 (Hard Copy)'!J253, 0)=0, " ", ('Blocks A'!J267-'Pre-1.095 (Hard Copy)'!J253))</f>
        <v> </v>
      </c>
      <c r="K253" s="1014" t="str">
        <f>IF(IFERROR('Blocks A'!K267-'Pre-1.095 (Hard Copy)'!K253, 0)=0, " ", ('Blocks A'!K267-'Pre-1.095 (Hard Copy)'!K253))</f>
        <v> </v>
      </c>
      <c r="L253" s="1014" t="str">
        <f>IF(IFERROR('Blocks A'!L267-'Pre-1.095 (Hard Copy)'!L253, 0)=0, " ", ('Blocks A'!L267-'Pre-1.095 (Hard Copy)'!L253))</f>
        <v> </v>
      </c>
      <c r="M253" s="1014" t="str">
        <f>IF(IFERROR('Blocks A'!N267-'Pre-1.095 (Hard Copy)'!M253, 0)=0, " ", ('Blocks A'!N267-'Pre-1.095 (Hard Copy)'!M253))</f>
        <v> </v>
      </c>
      <c r="N253" s="1014" t="str">
        <f>IF(IFERROR('Blocks A'!O267-'Pre-1.095 (Hard Copy)'!N253, 0)=0, " ", ('Blocks A'!O267-'Pre-1.095 (Hard Copy)'!N253))</f>
        <v> </v>
      </c>
      <c r="O253" s="1014" t="str">
        <f>IF(IFERROR('Blocks A'!P267-'Pre-1.095 (Hard Copy)'!O253, 0)=0, " ", ('Blocks A'!P267-'Pre-1.095 (Hard Copy)'!O253))</f>
        <v> </v>
      </c>
      <c r="P253" s="1014" t="str">
        <f>IF(IFERROR('Blocks A'!Q267-'Pre-1.095 (Hard Copy)'!P253, 0)=0, " ", ('Blocks A'!Q267-'Pre-1.095 (Hard Copy)'!P253))</f>
        <v> </v>
      </c>
      <c r="Q253" s="1014" t="str">
        <f>IF(IFERROR('Blocks A'!R267-'Pre-1.095 (Hard Copy)'!Q253, 0)=0, " ", ('Blocks A'!R267-'Pre-1.095 (Hard Copy)'!Q253))</f>
        <v> </v>
      </c>
      <c r="R253" s="1014" t="str">
        <f>IF(IFERROR('Blocks A'!S267-'Pre-1.095 (Hard Copy)'!R253, 0)=0, " ", ('Blocks A'!S267-'Pre-1.095 (Hard Copy)'!R253))</f>
        <v> </v>
      </c>
      <c r="S253" s="1014" t="str">
        <f>IF(IFERROR('Blocks A'!T267-'Pre-1.095 (Hard Copy)'!S253, 0)=0, " ", ('Blocks A'!T267-'Pre-1.095 (Hard Copy)'!S253))</f>
        <v> </v>
      </c>
      <c r="T253" s="1014" t="str">
        <f>IF(IFERROR('Blocks A'!M267-'Pre-1.095 (Hard Copy)'!T253, 0)=0, " ", ('Blocks A'!M267-'Pre-1.095 (Hard Copy)'!T253))</f>
        <v> </v>
      </c>
      <c r="U253" s="1014" t="str">
        <f>IF(IFERROR('Blocks A'!U267-'Pre-1.095 (Hard Copy)'!U253, 0)=0, " ", ('Blocks A'!U267-'Pre-1.095 (Hard Copy)'!U253))</f>
        <v> </v>
      </c>
      <c r="V253" s="1014" t="str">
        <f>IF(IFERROR('Blocks A'!V267-'Pre-1.095 (Hard Copy)'!V253, 0)=0, " ", ('Blocks A'!V267-'Pre-1.095 (Hard Copy)'!V253))</f>
        <v> </v>
      </c>
      <c r="W253" s="1014" t="str">
        <f>IF(IFERROR('Blocks A'!W267-'Pre-1.095 (Hard Copy)'!W253, 0)=0, " ", ('Blocks A'!W267-'Pre-1.095 (Hard Copy)'!W253))</f>
        <v> </v>
      </c>
      <c r="X253" s="1014" t="str">
        <f>IF(IFERROR('Blocks A'!X267-'Pre-1.095 (Hard Copy)'!X253, 0)=0, " ", ('Blocks A'!X267-'Pre-1.095 (Hard Copy)'!X253))</f>
        <v> </v>
      </c>
      <c r="Y253" s="1014" t="str">
        <f>IF(IFERROR('Blocks A'!AC267-'Pre-1.095 (Hard Copy)'!Y253, 0)=0, " ", ('Blocks A'!AC267-'Pre-1.095 (Hard Copy)'!Y253))</f>
        <v> </v>
      </c>
      <c r="Z253" s="1014" t="str">
        <f>IF(IFERROR('Blocks A'!Y267-'Pre-1.095 (Hard Copy)'!Z253, 0)=0, " ", ('Blocks A'!Y267-'Pre-1.095 (Hard Copy)'!Z253))</f>
        <v> </v>
      </c>
      <c r="AA253" s="1014" t="str">
        <f>IF(IFERROR('Blocks A'!Z267-'Pre-1.095 (Hard Copy)'!AA253, 0)=0, " ", ('Blocks A'!Z267-'Pre-1.095 (Hard Copy)'!AA253))</f>
        <v> </v>
      </c>
      <c r="AB253" s="1014" t="str">
        <f>IF(IFERROR('Blocks A'!AA267-'Pre-1.095 (Hard Copy)'!AB253, 0)=0, " ", ('Blocks A'!AA267-'Pre-1.095 (Hard Copy)'!AB253))</f>
        <v> </v>
      </c>
      <c r="AC253" s="1014" t="str">
        <f>IF(IFERROR('Blocks A'!AB267-'Pre-1.095 (Hard Copy)'!AC253, 0)=0, " ", ('Blocks A'!AB267-'Pre-1.095 (Hard Copy)'!AC253))</f>
        <v> </v>
      </c>
      <c r="AD253" s="1014" t="str">
        <f>IF(IFERROR('Blocks A'!AY267-'Pre-1.095 (Hard Copy)'!AD253, 0)=0, " ", ('Blocks A'!AY267-'Pre-1.095 (Hard Copy)'!AD253))</f>
        <v>-3</v>
      </c>
      <c r="AE253" s="1014" t="str">
        <f>IF(IFERROR('Blocks A'!AZ267-'Pre-1.095 (Hard Copy)'!AE253, 0)=0, " ", ('Blocks A'!AZ267-'Pre-1.095 (Hard Copy)'!AE253))</f>
        <v> </v>
      </c>
      <c r="AF253" s="1014" t="str">
        <f>IF(IFERROR('Blocks A'!BA267-'Pre-1.095 (Hard Copy)'!AF253, 0)=0, " ", ('Blocks A'!BA267-'Pre-1.095 (Hard Copy)'!AF253))</f>
        <v> </v>
      </c>
      <c r="AG253" s="1014" t="str">
        <f>IF(IFERROR('Blocks A'!BB267-'Pre-1.095 (Hard Copy)'!AG253, 0)=0, " ", ('Blocks A'!BB267-'Pre-1.095 (Hard Copy)'!AG253))</f>
        <v> </v>
      </c>
      <c r="AH253" s="1014" t="str">
        <f>IF(IFERROR('Blocks A'!BC267-'Pre-1.095 (Hard Copy)'!AH253, 0)=0, " ", ('Blocks A'!BC267-'Pre-1.095 (Hard Copy)'!AH253))</f>
        <v> </v>
      </c>
      <c r="AI253" s="1014" t="str">
        <f>IF(IFERROR('Blocks A'!BJ267-'Pre-1.095 (Hard Copy)'!AI253, 0)=0, " ", ('Blocks A'!BJ267-'Pre-1.095 (Hard Copy)'!AI253))</f>
        <v>+1</v>
      </c>
      <c r="AJ253" s="1014" t="str">
        <f>IF(IFERROR('Blocks A'!BD267-'Pre-1.095 (Hard Copy)'!AJ253, 0)=0, " ", ('Blocks A'!BD267-'Pre-1.095 (Hard Copy)'!AJ253))</f>
        <v> </v>
      </c>
      <c r="AK253" s="1014" t="str">
        <f>IF(IFERROR('Blocks A'!BE267-'Pre-1.095 (Hard Copy)'!AK253, 0)=0, " ", ('Blocks A'!BE267-'Pre-1.095 (Hard Copy)'!AK253))</f>
        <v> </v>
      </c>
      <c r="AL253" s="1014" t="str">
        <f>IF(IFERROR('Blocks A'!BF267-'Pre-1.095 (Hard Copy)'!AL253, 0)=0, " ", ('Blocks A'!BF267-'Pre-1.095 (Hard Copy)'!AL253))</f>
        <v> </v>
      </c>
      <c r="AM253" s="1014" t="str">
        <f>IF(IFERROR('Blocks A'!BG267-'Pre-1.095 (Hard Copy)'!AM253, 0)=0, " ", ('Blocks A'!BG267-'Pre-1.095 (Hard Copy)'!AM253))</f>
        <v> </v>
      </c>
      <c r="AN253" s="1014" t="str">
        <f>IF(IFERROR('Blocks A'!BH267-'Pre-1.095 (Hard Copy)'!AN253, 0)=0, " ", ('Blocks A'!BH267-'Pre-1.095 (Hard Copy)'!AN253))</f>
        <v> </v>
      </c>
      <c r="AO253" s="1014" t="str">
        <f>IF(IFERROR('Blocks A'!BI267-'Pre-1.095 (Hard Copy)'!AO253, 0)=0, " ", ('Blocks A'!BI267-'Pre-1.095 (Hard Copy)'!AO253))</f>
        <v> </v>
      </c>
      <c r="AP253" s="1014" t="str">
        <f>IF(IFERROR('Blocks A'!BK267-'Pre-1.095 (Hard Copy)'!AP253, 0)=0, " ", ('Blocks A'!BK267-'Pre-1.095 (Hard Copy)'!AP253))</f>
        <v> </v>
      </c>
      <c r="AQ253" s="1014" t="str">
        <f>IF(IFERROR('Blocks A'!BL267-'Pre-1.095 (Hard Copy)'!AQ253, 0)=0, " ", ('Blocks A'!BL267-'Pre-1.095 (Hard Copy)'!AQ253))</f>
        <v> </v>
      </c>
      <c r="AR253" s="1014" t="str">
        <f>IF(IFERROR('Blocks A'!BM267-'Pre-1.095 (Hard Copy)'!AR253, 0)=0, " ", ('Blocks A'!BM267-'Pre-1.095 (Hard Copy)'!AR253))</f>
        <v> </v>
      </c>
      <c r="AS253" s="1014" t="str">
        <f>IF(IFERROR('Blocks A'!BO267-'Pre-1.095 (Hard Copy)'!AS253, 0)=0, " ", ('Blocks A'!BO267-'Pre-1.095 (Hard Copy)'!AS253))</f>
        <v> </v>
      </c>
      <c r="AT253" s="1014" t="str">
        <f>IF(IFERROR('Blocks A'!BP267-'Pre-1.095 (Hard Copy)'!AT253, 0)=0, " ", ('Blocks A'!BP267-'Pre-1.095 (Hard Copy)'!AT253))</f>
        <v> </v>
      </c>
      <c r="AU253" s="1014" t="str">
        <f>IF(IFERROR('Blocks A'!BQ267-'Pre-1.095 (Hard Copy)'!AU253, 0)=0, " ", ('Blocks A'!BQ267-'Pre-1.095 (Hard Copy)'!AU253))</f>
        <v> </v>
      </c>
      <c r="AV253" s="1014" t="str">
        <f>IF(IFERROR('Blocks A'!BR267-'Pre-1.095 (Hard Copy)'!AV253, 0)=0, " ", ('Blocks A'!BR267-'Pre-1.095 (Hard Copy)'!AV253))</f>
        <v> </v>
      </c>
      <c r="AW253" s="1014" t="str">
        <f>IF(IFERROR('Blocks A'!BS267-'Pre-1.095 (Hard Copy)'!AW253, 0)=0, " ", ('Blocks A'!BS267-'Pre-1.095 (Hard Copy)'!AW253))</f>
        <v> </v>
      </c>
      <c r="AX253" s="1014" t="str">
        <f>IF(IFERROR('Blocks A'!BT267-'Pre-1.095 (Hard Copy)'!AX253, 0)=0, " ", ('Blocks A'!BT267-'Pre-1.095 (Hard Copy)'!AX253))</f>
        <v>-54</v>
      </c>
      <c r="AY253" s="1014" t="str">
        <f>IF(IFERROR('Blocks A'!BU267-'Pre-1.095 (Hard Copy)'!AY253, 0)=0, " ", ('Blocks A'!BU267-'Pre-1.095 (Hard Copy)'!AY253))</f>
        <v>-432</v>
      </c>
      <c r="AZ253" s="1014" t="str">
        <f>IF(IFERROR('Blocks A'!BW267-'Pre-1.095 (Hard Copy)'!AZ253, 0)=0, " ", ('Blocks A'!BW267-'Pre-1.095 (Hard Copy)'!AZ253))</f>
        <v>-270</v>
      </c>
      <c r="BA253" s="1014" t="str">
        <f>IF(IFERROR('Blocks A'!BX267-'Pre-1.095 (Hard Copy)'!BA253, 0)=0, " ", ('Blocks A'!BX267-'Pre-1.095 (Hard Copy)'!BA253))</f>
        <v> </v>
      </c>
      <c r="BB253" s="1014" t="str">
        <f>IF(IFERROR('Blocks A'!BY267-'Pre-1.095 (Hard Copy)'!BB253, 0)=0, " ", ('Blocks A'!BY267-'Pre-1.095 (Hard Copy)'!BB253))</f>
        <v>-2,160</v>
      </c>
      <c r="BC253" s="1015" t="str">
        <f>IF(IFERROR('Blocks A'!BZ267-'Pre-1.095 (Hard Copy)'!BC253, 0)=0, " ", ('Blocks A'!BZ267-'Pre-1.095 (Hard Copy)'!BC253))</f>
        <v> </v>
      </c>
      <c r="BD253" s="1014" t="str">
        <f>IF(IFERROR('Blocks A'!BV267-'Pre-1.095 (Hard Copy)'!BD253, 0)=0, " ", ('Blocks A'!BV267-'Pre-1.095 (Hard Copy)'!BD253))</f>
        <v> </v>
      </c>
      <c r="BE253" s="1014" t="str">
        <f>IF(IFERROR('Blocks A'!CB267-'Pre-1.095 (Hard Copy)'!BE253, 0)=0, " ", ('Blocks A'!CB267-'Pre-1.095 (Hard Copy)'!BE253))</f>
        <v>-1</v>
      </c>
      <c r="BF253" s="1014" t="str">
        <f>IF(IFERROR('Blocks A'!CC267-'Pre-1.095 (Hard Copy)'!BF253, 0)=0, " ", ('Blocks A'!CC267-'Pre-1.095 (Hard Copy)'!BF253))</f>
        <v>-156</v>
      </c>
      <c r="BG253" s="1016" t="str">
        <f>IF(IFERROR('Blocks A'!CD267-'Pre-1.095 (Hard Copy)'!BG253, 0)=0, " ", ('Blocks A'!CD267-'Pre-1.095 (Hard Copy)'!BG253))</f>
        <v>-0.0002</v>
      </c>
      <c r="BH253" s="1014" t="str">
        <f>IF(IFERROR('Blocks A'!CE267-'Pre-1.095 (Hard Copy)'!BH253, 0)=0, " ", ('Blocks A'!CE267-'Pre-1.095 (Hard Copy)'!BH253))</f>
        <v>+6</v>
      </c>
      <c r="BI253" s="1014" t="str">
        <f>IF(IFERROR('Blocks A'!CZ267-'Pre-1.095 (Hard Copy)'!BI253, 0)=0, " ", ('Blocks A'!CZ267-'Pre-1.095 (Hard Copy)'!BI253))</f>
        <v>-56</v>
      </c>
      <c r="BJ253" s="1014" t="str">
        <f>IF(IFERROR('Blocks A'!DA267-'Pre-1.095 (Hard Copy)'!BJ253, 0)=0, " ", ('Blocks A'!DA267-'Pre-1.095 (Hard Copy)'!BJ253))</f>
        <v>+5</v>
      </c>
      <c r="BK253" s="1014" t="str">
        <f>IF(IFERROR('Blocks A'!DB267-'Pre-1.095 (Hard Copy)'!BK253, 0)=0, " ", ('Blocks A'!DB267-'Pre-1.095 (Hard Copy)'!BK253))</f>
        <v>+3</v>
      </c>
      <c r="BL253" s="1014" t="str">
        <f>IF(IFERROR('Blocks A'!DC267-'Pre-1.095 (Hard Copy)'!BL253, 0)=0, " ", ('Blocks A'!DC267-'Pre-1.095 (Hard Copy)'!BL253))</f>
        <v> </v>
      </c>
      <c r="BM253" s="1014" t="str">
        <f>IF(IFERROR('Blocks A'!DD267-'Pre-1.095 (Hard Copy)'!BM253, 0)=0, " ", ('Blocks A'!DD267-'Pre-1.095 (Hard Copy)'!BM253))</f>
        <v> </v>
      </c>
      <c r="BN253" s="1014" t="str">
        <f>IF(IFERROR('Blocks A'!DE267-'Pre-1.095 (Hard Copy)'!BN253, 0)=0, " ", ('Blocks A'!DE267-'Pre-1.095 (Hard Copy)'!BN253))</f>
        <v> </v>
      </c>
      <c r="BO253" s="1014" t="str">
        <f>IF(IFERROR('Blocks A'!DF267-'Pre-1.095 (Hard Copy)'!BO253, 0)=0, " ", ('Blocks A'!DF267-'Pre-1.095 (Hard Copy)'!BO253))</f>
        <v> </v>
      </c>
      <c r="BP253" s="1014" t="str">
        <f>IF(IFERROR('Blocks A'!DG267-'Pre-1.095 (Hard Copy)'!BP253, 0)=0, " ", ('Blocks A'!DG267-'Pre-1.095 (Hard Copy)'!BP253))</f>
        <v> </v>
      </c>
      <c r="BQ253" s="1014" t="str">
        <f>IF(IFERROR('Blocks A'!DH267-'Pre-1.095 (Hard Copy)'!BQ253, 0)=0, " ", ('Blocks A'!DH267-'Pre-1.095 (Hard Copy)'!BQ253))</f>
        <v> </v>
      </c>
      <c r="BR253" s="1014" t="str">
        <f>IF(IFERROR('Blocks A'!DI267-'Pre-1.095 (Hard Copy)'!BR253, 0)=0, " ", ('Blocks A'!DI267-'Pre-1.095 (Hard Copy)'!BR253))</f>
        <v> </v>
      </c>
      <c r="BS253" s="1014" t="str">
        <f>IF(IFERROR('Blocks A'!DJ267-'Pre-1.095 (Hard Copy)'!BS253, 0)=0, " ", ('Blocks A'!DJ267-'Pre-1.095 (Hard Copy)'!BS253))</f>
        <v>-100</v>
      </c>
      <c r="BT253" s="1014" t="str">
        <f>IF(IFERROR('Blocks A'!DK267-'Pre-1.095 (Hard Copy)'!BT253, 0)=0, " ", ('Blocks A'!DK267-'Pre-1.095 (Hard Copy)'!BT253))</f>
        <v>+16</v>
      </c>
      <c r="BU253" s="1014" t="str">
        <f>IF(IFERROR('Blocks A'!DL267-'Pre-1.095 (Hard Copy)'!BU253, 0)=0, " ", ('Blocks A'!DL267-'Pre-1.095 (Hard Copy)'!BU253))</f>
        <v>+13</v>
      </c>
      <c r="BV253" s="1014" t="str">
        <f>IF(IFERROR('Blocks A'!DM267-'Pre-1.095 (Hard Copy)'!BV253, 0)=0, " ", ('Blocks A'!DM267-'Pre-1.095 (Hard Copy)'!BV253))</f>
        <v> </v>
      </c>
      <c r="BW253" s="1014" t="str">
        <f>IF(IFERROR('Blocks A'!DN267-'Pre-1.095 (Hard Copy)'!BW253, 0)=0, " ", ('Blocks A'!DN267-'Pre-1.095 (Hard Copy)'!BW253))</f>
        <v> </v>
      </c>
      <c r="BX253" s="1014" t="str">
        <f>IF(IFERROR('Blocks A'!DO267-'Pre-1.095 (Hard Copy)'!BX253, 0)=0, " ", ('Blocks A'!DO267-'Pre-1.095 (Hard Copy)'!BX253))</f>
        <v> </v>
      </c>
      <c r="BY253" s="1014" t="str">
        <f>IF(IFERROR('Blocks A'!DP267-'Pre-1.095 (Hard Copy)'!BY253, 0)=0, " ", ('Blocks A'!DP267-'Pre-1.095 (Hard Copy)'!BY253))</f>
        <v> </v>
      </c>
      <c r="BZ253" s="1014" t="str">
        <f>IF(IFERROR('Blocks A'!DQ267-'Pre-1.095 (Hard Copy)'!BZ253, 0)=0, " ", ('Blocks A'!DQ267-'Pre-1.095 (Hard Copy)'!BZ253))</f>
        <v> </v>
      </c>
      <c r="CA253" s="1014" t="str">
        <f>IF(IFERROR('Blocks A'!DR267-'Pre-1.095 (Hard Copy)'!CA253, 0)=0, " ", ('Blocks A'!DR267-'Pre-1.095 (Hard Copy)'!CA253))</f>
        <v> </v>
      </c>
      <c r="CB253" s="1014" t="str">
        <f>IF(IFERROR('Blocks A'!DS267-'Pre-1.095 (Hard Copy)'!CB253, 0)=0, " ", ('Blocks A'!DS267-'Pre-1.095 (Hard Copy)'!CB253))</f>
        <v> </v>
      </c>
      <c r="CC253" s="1014" t="str">
        <f>IF(IFERROR('Blocks A'!DT267-'Pre-1.095 (Hard Copy)'!CC253, 0)=0, " ", ('Blocks A'!DT267-'Pre-1.095 (Hard Copy)'!CC253))</f>
        <v>-48</v>
      </c>
      <c r="CD253" s="1014" t="str">
        <f>IF(IFERROR('Blocks A'!DU267-'Pre-1.095 (Hard Copy)'!CD253, 0)=0, " ", ('Blocks A'!DU267-'Pre-1.095 (Hard Copy)'!CD253))</f>
        <v>-72</v>
      </c>
      <c r="CE253" s="1014" t="str">
        <f>IF(IFERROR('Blocks A'!DX267-'Pre-1.095 (Hard Copy)'!CE253, 0)=0, " ", ('Blocks A'!DX267-'Pre-1.095 (Hard Copy)'!CE253))</f>
        <v>+59</v>
      </c>
      <c r="CF253" s="1014" t="str">
        <f>IF(IFERROR('Blocks A'!DY267-'Pre-1.095 (Hard Copy)'!CF253, 0)=0, " ", ('Blocks A'!DY267-'Pre-1.095 (Hard Copy)'!CF253))</f>
        <v>+9,124</v>
      </c>
      <c r="CG253" s="1016" t="str">
        <f>IF(IFERROR('Blocks A'!DZ267-'Pre-1.095 (Hard Copy)'!CG253, 0)=0, " ", ('Blocks A'!DZ267-'Pre-1.095 (Hard Copy)'!CG253))</f>
        <v>+0.0091</v>
      </c>
      <c r="CH253" s="1015" t="str">
        <f>IF(IFERROR('Blocks A'!DV267-'Pre-1.095 (Hard Copy)'!CH253, 0)=0, " ", ('Blocks A'!DV267-'Pre-1.095 (Hard Copy)'!CH253))</f>
        <v>-6.2</v>
      </c>
      <c r="CI253" s="1015" t="str">
        <f>IF(IFERROR('Blocks A'!DW267-'Pre-1.095 (Hard Copy)'!CI253, 0)=0, " ", ('Blocks A'!DW267-'Pre-1.095 (Hard Copy)'!CI253))</f>
        <v>-26.6</v>
      </c>
      <c r="CJ253" s="1014" t="str">
        <f>IF(IFERROR('Blocks A'!EA267-'Pre-1.095 (Hard Copy)'!CJ253, 0)=0, " ", ('Blocks A'!EA267-'Pre-1.095 (Hard Copy)'!CJ253))</f>
        <v>+58</v>
      </c>
      <c r="CK253" s="1017" t="str">
        <f>IF(IFERROR('Blocks A'!EB267-'Pre-1.095 (Hard Copy)'!CK253, 0)=0, " ", ('Blocks A'!EB267-'Pre-1.095 (Hard Copy)'!CK253))</f>
        <v>+0.96</v>
      </c>
      <c r="CL253" s="1017" t="str">
        <f>IF(IFERROR('Blocks A'!EC267-'Pre-1.095 (Hard Copy)'!CL253, 0)=0, " ", ('Blocks A'!EC267-'Pre-1.095 (Hard Copy)'!CL253))</f>
        <v>+0.02</v>
      </c>
      <c r="CM253" s="1017" t="str">
        <f>IF(IFERROR('Blocks A'!EH267-'Pre-1.095 (Hard Copy)'!CM253, 0)=0, " ", ('Blocks A'!EH267-'Pre-1.095 (Hard Copy)'!CM253))</f>
        <v>+0.00</v>
      </c>
      <c r="CN253" s="1014" t="str">
        <f>IF(IFERROR('Blocks A'!ED267-'Pre-1.095 (Hard Copy)'!CN253, 0)=0, " ", ('Blocks A'!ED267-'Pre-1.095 (Hard Copy)'!CN253))</f>
        <v>+8,968</v>
      </c>
      <c r="CO253" s="1017" t="str">
        <f>IF(IFERROR('Blocks A'!EE267-'Pre-1.095 (Hard Copy)'!CO253, 0)=0, " ", ('Blocks A'!EE267-'Pre-1.095 (Hard Copy)'!CO253))</f>
        <v>+8.97</v>
      </c>
      <c r="CP253" s="1017" t="str">
        <f>IF(IFERROR('Blocks A'!EF267-'Pre-1.095 (Hard Copy)'!CP253, 0)=0, " ", ('Blocks A'!EF267-'Pre-1.095 (Hard Copy)'!CP253))</f>
        <v>+0.01</v>
      </c>
      <c r="CQ253" s="1016" t="str">
        <f>IF(IFERROR('Blocks A'!EG267-'Pre-1.095 (Hard Copy)'!CQ253, 0)=0, " ", ('Blocks A'!EG267-'Pre-1.095 (Hard Copy)'!CQ253))</f>
        <v>+0.0090</v>
      </c>
      <c r="CR253" s="1018" t="s">
        <v>12</v>
      </c>
    </row>
    <row r="254">
      <c r="B254" s="1013" t="s">
        <v>1077</v>
      </c>
      <c r="C254" s="969" t="s">
        <v>885</v>
      </c>
      <c r="D254" s="969">
        <v>1.0</v>
      </c>
      <c r="E254" s="969">
        <v>1.0</v>
      </c>
      <c r="F254" s="969">
        <v>1.0</v>
      </c>
      <c r="G254" s="1014" t="str">
        <f>IF(IFERROR('Blocks A'!G268-'Pre-1.095 (Hard Copy)'!G254, 0)=0, " ", ('Blocks A'!G268-'Pre-1.095 (Hard Copy)'!G254))</f>
        <v> </v>
      </c>
      <c r="H254" s="1014" t="str">
        <f>IF(IFERROR('Blocks A'!H268-'Pre-1.095 (Hard Copy)'!H254, 0)=0, " ", ('Blocks A'!H268-'Pre-1.095 (Hard Copy)'!H254))</f>
        <v> </v>
      </c>
      <c r="I254" s="1014" t="str">
        <f>IF(IFERROR('Blocks A'!I268-'Pre-1.095 (Hard Copy)'!I254, 0)=0, " ", ('Blocks A'!I268-'Pre-1.095 (Hard Copy)'!I254))</f>
        <v> </v>
      </c>
      <c r="J254" s="1014" t="str">
        <f>IF(IFERROR('Blocks A'!J268-'Pre-1.095 (Hard Copy)'!J254, 0)=0, " ", ('Blocks A'!J268-'Pre-1.095 (Hard Copy)'!J254))</f>
        <v> </v>
      </c>
      <c r="K254" s="1014" t="str">
        <f>IF(IFERROR('Blocks A'!K268-'Pre-1.095 (Hard Copy)'!K254, 0)=0, " ", ('Blocks A'!K268-'Pre-1.095 (Hard Copy)'!K254))</f>
        <v> </v>
      </c>
      <c r="L254" s="1014" t="str">
        <f>IF(IFERROR('Blocks A'!L268-'Pre-1.095 (Hard Copy)'!L254, 0)=0, " ", ('Blocks A'!L268-'Pre-1.095 (Hard Copy)'!L254))</f>
        <v> </v>
      </c>
      <c r="M254" s="1014" t="str">
        <f>IF(IFERROR('Blocks A'!N268-'Pre-1.095 (Hard Copy)'!M254, 0)=0, " ", ('Blocks A'!N268-'Pre-1.095 (Hard Copy)'!M254))</f>
        <v> </v>
      </c>
      <c r="N254" s="1014" t="str">
        <f>IF(IFERROR('Blocks A'!O268-'Pre-1.095 (Hard Copy)'!N254, 0)=0, " ", ('Blocks A'!O268-'Pre-1.095 (Hard Copy)'!N254))</f>
        <v> </v>
      </c>
      <c r="O254" s="1014" t="str">
        <f>IF(IFERROR('Blocks A'!P268-'Pre-1.095 (Hard Copy)'!O254, 0)=0, " ", ('Blocks A'!P268-'Pre-1.095 (Hard Copy)'!O254))</f>
        <v> </v>
      </c>
      <c r="P254" s="1014" t="str">
        <f>IF(IFERROR('Blocks A'!Q268-'Pre-1.095 (Hard Copy)'!P254, 0)=0, " ", ('Blocks A'!Q268-'Pre-1.095 (Hard Copy)'!P254))</f>
        <v> </v>
      </c>
      <c r="Q254" s="1014" t="str">
        <f>IF(IFERROR('Blocks A'!R268-'Pre-1.095 (Hard Copy)'!Q254, 0)=0, " ", ('Blocks A'!R268-'Pre-1.095 (Hard Copy)'!Q254))</f>
        <v> </v>
      </c>
      <c r="R254" s="1014" t="str">
        <f>IF(IFERROR('Blocks A'!S268-'Pre-1.095 (Hard Copy)'!R254, 0)=0, " ", ('Blocks A'!S268-'Pre-1.095 (Hard Copy)'!R254))</f>
        <v> </v>
      </c>
      <c r="S254" s="1014" t="str">
        <f>IF(IFERROR('Blocks A'!T268-'Pre-1.095 (Hard Copy)'!S254, 0)=0, " ", ('Blocks A'!T268-'Pre-1.095 (Hard Copy)'!S254))</f>
        <v> </v>
      </c>
      <c r="T254" s="1014" t="str">
        <f>IF(IFERROR('Blocks A'!M268-'Pre-1.095 (Hard Copy)'!T254, 0)=0, " ", ('Blocks A'!M268-'Pre-1.095 (Hard Copy)'!T254))</f>
        <v> </v>
      </c>
      <c r="U254" s="1014" t="str">
        <f>IF(IFERROR('Blocks A'!U268-'Pre-1.095 (Hard Copy)'!U254, 0)=0, " ", ('Blocks A'!U268-'Pre-1.095 (Hard Copy)'!U254))</f>
        <v> </v>
      </c>
      <c r="V254" s="1014" t="str">
        <f>IF(IFERROR('Blocks A'!V268-'Pre-1.095 (Hard Copy)'!V254, 0)=0, " ", ('Blocks A'!V268-'Pre-1.095 (Hard Copy)'!V254))</f>
        <v> </v>
      </c>
      <c r="W254" s="1014" t="str">
        <f>IF(IFERROR('Blocks A'!W268-'Pre-1.095 (Hard Copy)'!W254, 0)=0, " ", ('Blocks A'!W268-'Pre-1.095 (Hard Copy)'!W254))</f>
        <v> </v>
      </c>
      <c r="X254" s="1014" t="str">
        <f>IF(IFERROR('Blocks A'!X268-'Pre-1.095 (Hard Copy)'!X254, 0)=0, " ", ('Blocks A'!X268-'Pre-1.095 (Hard Copy)'!X254))</f>
        <v> </v>
      </c>
      <c r="Y254" s="1014" t="str">
        <f>IF(IFERROR('Blocks A'!AC268-'Pre-1.095 (Hard Copy)'!Y254, 0)=0, " ", ('Blocks A'!AC268-'Pre-1.095 (Hard Copy)'!Y254))</f>
        <v> </v>
      </c>
      <c r="Z254" s="1014" t="str">
        <f>IF(IFERROR('Blocks A'!Y268-'Pre-1.095 (Hard Copy)'!Z254, 0)=0, " ", ('Blocks A'!Y268-'Pre-1.095 (Hard Copy)'!Z254))</f>
        <v> </v>
      </c>
      <c r="AA254" s="1014" t="str">
        <f>IF(IFERROR('Blocks A'!Z268-'Pre-1.095 (Hard Copy)'!AA254, 0)=0, " ", ('Blocks A'!Z268-'Pre-1.095 (Hard Copy)'!AA254))</f>
        <v> </v>
      </c>
      <c r="AB254" s="1014" t="str">
        <f>IF(IFERROR('Blocks A'!AA268-'Pre-1.095 (Hard Copy)'!AB254, 0)=0, " ", ('Blocks A'!AA268-'Pre-1.095 (Hard Copy)'!AB254))</f>
        <v> </v>
      </c>
      <c r="AC254" s="1014" t="str">
        <f>IF(IFERROR('Blocks A'!AB268-'Pre-1.095 (Hard Copy)'!AC254, 0)=0, " ", ('Blocks A'!AB268-'Pre-1.095 (Hard Copy)'!AC254))</f>
        <v> </v>
      </c>
      <c r="AD254" s="1014" t="str">
        <f>IF(IFERROR('Blocks A'!AY268-'Pre-1.095 (Hard Copy)'!AD254, 0)=0, " ", ('Blocks A'!AY268-'Pre-1.095 (Hard Copy)'!AD254))</f>
        <v>-1</v>
      </c>
      <c r="AE254" s="1014" t="str">
        <f>IF(IFERROR('Blocks A'!AZ268-'Pre-1.095 (Hard Copy)'!AE254, 0)=0, " ", ('Blocks A'!AZ268-'Pre-1.095 (Hard Copy)'!AE254))</f>
        <v> </v>
      </c>
      <c r="AF254" s="1014" t="str">
        <f>IF(IFERROR('Blocks A'!BA268-'Pre-1.095 (Hard Copy)'!AF254, 0)=0, " ", ('Blocks A'!BA268-'Pre-1.095 (Hard Copy)'!AF254))</f>
        <v> </v>
      </c>
      <c r="AG254" s="1014" t="str">
        <f>IF(IFERROR('Blocks A'!BB268-'Pre-1.095 (Hard Copy)'!AG254, 0)=0, " ", ('Blocks A'!BB268-'Pre-1.095 (Hard Copy)'!AG254))</f>
        <v> </v>
      </c>
      <c r="AH254" s="1014" t="str">
        <f>IF(IFERROR('Blocks A'!BC268-'Pre-1.095 (Hard Copy)'!AH254, 0)=0, " ", ('Blocks A'!BC268-'Pre-1.095 (Hard Copy)'!AH254))</f>
        <v> </v>
      </c>
      <c r="AI254" s="1014" t="str">
        <f>IF(IFERROR('Blocks A'!BJ268-'Pre-1.095 (Hard Copy)'!AI254, 0)=0, " ", ('Blocks A'!BJ268-'Pre-1.095 (Hard Copy)'!AI254))</f>
        <v>+1</v>
      </c>
      <c r="AJ254" s="1014" t="str">
        <f>IF(IFERROR('Blocks A'!BD268-'Pre-1.095 (Hard Copy)'!AJ254, 0)=0, " ", ('Blocks A'!BD268-'Pre-1.095 (Hard Copy)'!AJ254))</f>
        <v> </v>
      </c>
      <c r="AK254" s="1014" t="str">
        <f>IF(IFERROR('Blocks A'!BE268-'Pre-1.095 (Hard Copy)'!AK254, 0)=0, " ", ('Blocks A'!BE268-'Pre-1.095 (Hard Copy)'!AK254))</f>
        <v> </v>
      </c>
      <c r="AL254" s="1014" t="str">
        <f>IF(IFERROR('Blocks A'!BF268-'Pre-1.095 (Hard Copy)'!AL254, 0)=0, " ", ('Blocks A'!BF268-'Pre-1.095 (Hard Copy)'!AL254))</f>
        <v> </v>
      </c>
      <c r="AM254" s="1014" t="str">
        <f>IF(IFERROR('Blocks A'!BG268-'Pre-1.095 (Hard Copy)'!AM254, 0)=0, " ", ('Blocks A'!BG268-'Pre-1.095 (Hard Copy)'!AM254))</f>
        <v> </v>
      </c>
      <c r="AN254" s="1014" t="str">
        <f>IF(IFERROR('Blocks A'!BH268-'Pre-1.095 (Hard Copy)'!AN254, 0)=0, " ", ('Blocks A'!BH268-'Pre-1.095 (Hard Copy)'!AN254))</f>
        <v> </v>
      </c>
      <c r="AO254" s="1014" t="str">
        <f>IF(IFERROR('Blocks A'!BI268-'Pre-1.095 (Hard Copy)'!AO254, 0)=0, " ", ('Blocks A'!BI268-'Pre-1.095 (Hard Copy)'!AO254))</f>
        <v> </v>
      </c>
      <c r="AP254" s="1014" t="str">
        <f>IF(IFERROR('Blocks A'!BK268-'Pre-1.095 (Hard Copy)'!AP254, 0)=0, " ", ('Blocks A'!BK268-'Pre-1.095 (Hard Copy)'!AP254))</f>
        <v> </v>
      </c>
      <c r="AQ254" s="1014" t="str">
        <f>IF(IFERROR('Blocks A'!BL268-'Pre-1.095 (Hard Copy)'!AQ254, 0)=0, " ", ('Blocks A'!BL268-'Pre-1.095 (Hard Copy)'!AQ254))</f>
        <v> </v>
      </c>
      <c r="AR254" s="1014" t="str">
        <f>IF(IFERROR('Blocks A'!BM268-'Pre-1.095 (Hard Copy)'!AR254, 0)=0, " ", ('Blocks A'!BM268-'Pre-1.095 (Hard Copy)'!AR254))</f>
        <v> </v>
      </c>
      <c r="AS254" s="1014" t="str">
        <f>IF(IFERROR('Blocks A'!BO268-'Pre-1.095 (Hard Copy)'!AS254, 0)=0, " ", ('Blocks A'!BO268-'Pre-1.095 (Hard Copy)'!AS254))</f>
        <v> </v>
      </c>
      <c r="AT254" s="1014" t="str">
        <f>IF(IFERROR('Blocks A'!BP268-'Pre-1.095 (Hard Copy)'!AT254, 0)=0, " ", ('Blocks A'!BP268-'Pre-1.095 (Hard Copy)'!AT254))</f>
        <v> </v>
      </c>
      <c r="AU254" s="1014" t="str">
        <f>IF(IFERROR('Blocks A'!BQ268-'Pre-1.095 (Hard Copy)'!AU254, 0)=0, " ", ('Blocks A'!BQ268-'Pre-1.095 (Hard Copy)'!AU254))</f>
        <v> </v>
      </c>
      <c r="AV254" s="1014" t="str">
        <f>IF(IFERROR('Blocks A'!BR268-'Pre-1.095 (Hard Copy)'!AV254, 0)=0, " ", ('Blocks A'!BR268-'Pre-1.095 (Hard Copy)'!AV254))</f>
        <v> </v>
      </c>
      <c r="AW254" s="1014" t="str">
        <f>IF(IFERROR('Blocks A'!BS268-'Pre-1.095 (Hard Copy)'!AW254, 0)=0, " ", ('Blocks A'!BS268-'Pre-1.095 (Hard Copy)'!AW254))</f>
        <v> </v>
      </c>
      <c r="AX254" s="1014" t="str">
        <f>IF(IFERROR('Blocks A'!BT268-'Pre-1.095 (Hard Copy)'!AX254, 0)=0, " ", ('Blocks A'!BT268-'Pre-1.095 (Hard Copy)'!AX254))</f>
        <v>-14</v>
      </c>
      <c r="AY254" s="1014" t="str">
        <f>IF(IFERROR('Blocks A'!BU268-'Pre-1.095 (Hard Copy)'!AY254, 0)=0, " ", ('Blocks A'!BU268-'Pre-1.095 (Hard Copy)'!AY254))</f>
        <v>-112</v>
      </c>
      <c r="AZ254" s="1014" t="str">
        <f>IF(IFERROR('Blocks A'!BW268-'Pre-1.095 (Hard Copy)'!AZ254, 0)=0, " ", ('Blocks A'!BW268-'Pre-1.095 (Hard Copy)'!AZ254))</f>
        <v>-70</v>
      </c>
      <c r="BA254" s="1014" t="str">
        <f>IF(IFERROR('Blocks A'!BX268-'Pre-1.095 (Hard Copy)'!BA254, 0)=0, " ", ('Blocks A'!BX268-'Pre-1.095 (Hard Copy)'!BA254))</f>
        <v> </v>
      </c>
      <c r="BB254" s="1014" t="str">
        <f>IF(IFERROR('Blocks A'!BY268-'Pre-1.095 (Hard Copy)'!BB254, 0)=0, " ", ('Blocks A'!BY268-'Pre-1.095 (Hard Copy)'!BB254))</f>
        <v>-560</v>
      </c>
      <c r="BC254" s="1015" t="str">
        <f>IF(IFERROR('Blocks A'!BZ268-'Pre-1.095 (Hard Copy)'!BC254, 0)=0, " ", ('Blocks A'!BZ268-'Pre-1.095 (Hard Copy)'!BC254))</f>
        <v> </v>
      </c>
      <c r="BD254" s="1014" t="str">
        <f>IF(IFERROR('Blocks A'!BV268-'Pre-1.095 (Hard Copy)'!BD254, 0)=0, " ", ('Blocks A'!BV268-'Pre-1.095 (Hard Copy)'!BD254))</f>
        <v> </v>
      </c>
      <c r="BE254" s="1014" t="str">
        <f>IF(IFERROR('Blocks A'!CB268-'Pre-1.095 (Hard Copy)'!BE254, 0)=0, " ", ('Blocks A'!CB268-'Pre-1.095 (Hard Copy)'!BE254))</f>
        <v>+1</v>
      </c>
      <c r="BF254" s="1014" t="str">
        <f>IF(IFERROR('Blocks A'!CC268-'Pre-1.095 (Hard Copy)'!BF254, 0)=0, " ", ('Blocks A'!CC268-'Pre-1.095 (Hard Copy)'!BF254))</f>
        <v>+156</v>
      </c>
      <c r="BG254" s="1016" t="str">
        <f>IF(IFERROR('Blocks A'!CD268-'Pre-1.095 (Hard Copy)'!BG254, 0)=0, " ", ('Blocks A'!CD268-'Pre-1.095 (Hard Copy)'!BG254))</f>
        <v>+0.0002</v>
      </c>
      <c r="BH254" s="1014" t="str">
        <f>IF(IFERROR('Blocks A'!CE268-'Pre-1.095 (Hard Copy)'!BH254, 0)=0, " ", ('Blocks A'!CE268-'Pre-1.095 (Hard Copy)'!BH254))</f>
        <v>+12</v>
      </c>
      <c r="BI254" s="1014" t="str">
        <f>IF(IFERROR('Blocks A'!CZ268-'Pre-1.095 (Hard Copy)'!BI254, 0)=0, " ", ('Blocks A'!CZ268-'Pre-1.095 (Hard Copy)'!BI254))</f>
        <v>-14</v>
      </c>
      <c r="BJ254" s="1014" t="str">
        <f>IF(IFERROR('Blocks A'!DA268-'Pre-1.095 (Hard Copy)'!BJ254, 0)=0, " ", ('Blocks A'!DA268-'Pre-1.095 (Hard Copy)'!BJ254))</f>
        <v>+5</v>
      </c>
      <c r="BK254" s="1014" t="str">
        <f>IF(IFERROR('Blocks A'!DB268-'Pre-1.095 (Hard Copy)'!BK254, 0)=0, " ", ('Blocks A'!DB268-'Pre-1.095 (Hard Copy)'!BK254))</f>
        <v>+3</v>
      </c>
      <c r="BL254" s="1014" t="str">
        <f>IF(IFERROR('Blocks A'!DC268-'Pre-1.095 (Hard Copy)'!BL254, 0)=0, " ", ('Blocks A'!DC268-'Pre-1.095 (Hard Copy)'!BL254))</f>
        <v> </v>
      </c>
      <c r="BM254" s="1014" t="str">
        <f>IF(IFERROR('Blocks A'!DD268-'Pre-1.095 (Hard Copy)'!BM254, 0)=0, " ", ('Blocks A'!DD268-'Pre-1.095 (Hard Copy)'!BM254))</f>
        <v> </v>
      </c>
      <c r="BN254" s="1014" t="str">
        <f>IF(IFERROR('Blocks A'!DE268-'Pre-1.095 (Hard Copy)'!BN254, 0)=0, " ", ('Blocks A'!DE268-'Pre-1.095 (Hard Copy)'!BN254))</f>
        <v> </v>
      </c>
      <c r="BO254" s="1014" t="str">
        <f>IF(IFERROR('Blocks A'!DF268-'Pre-1.095 (Hard Copy)'!BO254, 0)=0, " ", ('Blocks A'!DF268-'Pre-1.095 (Hard Copy)'!BO254))</f>
        <v> </v>
      </c>
      <c r="BP254" s="1014" t="str">
        <f>IF(IFERROR('Blocks A'!DG268-'Pre-1.095 (Hard Copy)'!BP254, 0)=0, " ", ('Blocks A'!DG268-'Pre-1.095 (Hard Copy)'!BP254))</f>
        <v> </v>
      </c>
      <c r="BQ254" s="1014" t="str">
        <f>IF(IFERROR('Blocks A'!DH268-'Pre-1.095 (Hard Copy)'!BQ254, 0)=0, " ", ('Blocks A'!DH268-'Pre-1.095 (Hard Copy)'!BQ254))</f>
        <v> </v>
      </c>
      <c r="BR254" s="1014" t="str">
        <f>IF(IFERROR('Blocks A'!DI268-'Pre-1.095 (Hard Copy)'!BR254, 0)=0, " ", ('Blocks A'!DI268-'Pre-1.095 (Hard Copy)'!BR254))</f>
        <v> </v>
      </c>
      <c r="BS254" s="1014" t="str">
        <f>IF(IFERROR('Blocks A'!DJ268-'Pre-1.095 (Hard Copy)'!BS254, 0)=0, " ", ('Blocks A'!DJ268-'Pre-1.095 (Hard Copy)'!BS254))</f>
        <v>-25</v>
      </c>
      <c r="BT254" s="1014" t="str">
        <f>IF(IFERROR('Blocks A'!DK268-'Pre-1.095 (Hard Copy)'!BT254, 0)=0, " ", ('Blocks A'!DK268-'Pre-1.095 (Hard Copy)'!BT254))</f>
        <v>+16</v>
      </c>
      <c r="BU254" s="1014" t="str">
        <f>IF(IFERROR('Blocks A'!DL268-'Pre-1.095 (Hard Copy)'!BU254, 0)=0, " ", ('Blocks A'!DL268-'Pre-1.095 (Hard Copy)'!BU254))</f>
        <v>+13</v>
      </c>
      <c r="BV254" s="1014" t="str">
        <f>IF(IFERROR('Blocks A'!DM268-'Pre-1.095 (Hard Copy)'!BV254, 0)=0, " ", ('Blocks A'!DM268-'Pre-1.095 (Hard Copy)'!BV254))</f>
        <v> </v>
      </c>
      <c r="BW254" s="1014" t="str">
        <f>IF(IFERROR('Blocks A'!DN268-'Pre-1.095 (Hard Copy)'!BW254, 0)=0, " ", ('Blocks A'!DN268-'Pre-1.095 (Hard Copy)'!BW254))</f>
        <v> </v>
      </c>
      <c r="BX254" s="1014" t="str">
        <f>IF(IFERROR('Blocks A'!DO268-'Pre-1.095 (Hard Copy)'!BX254, 0)=0, " ", ('Blocks A'!DO268-'Pre-1.095 (Hard Copy)'!BX254))</f>
        <v> </v>
      </c>
      <c r="BY254" s="1014" t="str">
        <f>IF(IFERROR('Blocks A'!DP268-'Pre-1.095 (Hard Copy)'!BY254, 0)=0, " ", ('Blocks A'!DP268-'Pre-1.095 (Hard Copy)'!BY254))</f>
        <v> </v>
      </c>
      <c r="BZ254" s="1014" t="str">
        <f>IF(IFERROR('Blocks A'!DQ268-'Pre-1.095 (Hard Copy)'!BZ254, 0)=0, " ", ('Blocks A'!DQ268-'Pre-1.095 (Hard Copy)'!BZ254))</f>
        <v> </v>
      </c>
      <c r="CA254" s="1014" t="str">
        <f>IF(IFERROR('Blocks A'!DR268-'Pre-1.095 (Hard Copy)'!CA254, 0)=0, " ", ('Blocks A'!DR268-'Pre-1.095 (Hard Copy)'!CA254))</f>
        <v> </v>
      </c>
      <c r="CB254" s="1014" t="str">
        <f>IF(IFERROR('Blocks A'!DS268-'Pre-1.095 (Hard Copy)'!CB254, 0)=0, " ", ('Blocks A'!DS268-'Pre-1.095 (Hard Copy)'!CB254))</f>
        <v> </v>
      </c>
      <c r="CC254" s="1014" t="str">
        <f>IF(IFERROR('Blocks A'!DT268-'Pre-1.095 (Hard Copy)'!CC254, 0)=0, " ", ('Blocks A'!DT268-'Pre-1.095 (Hard Copy)'!CC254))</f>
        <v>-6</v>
      </c>
      <c r="CD254" s="1014" t="str">
        <f>IF(IFERROR('Blocks A'!DU268-'Pre-1.095 (Hard Copy)'!CD254, 0)=0, " ", ('Blocks A'!DU268-'Pre-1.095 (Hard Copy)'!CD254))</f>
        <v>+3</v>
      </c>
      <c r="CE254" s="1014" t="str">
        <f>IF(IFERROR('Blocks A'!DX268-'Pre-1.095 (Hard Copy)'!CE254, 0)=0, " ", ('Blocks A'!DX268-'Pre-1.095 (Hard Copy)'!CE254))</f>
        <v>+62</v>
      </c>
      <c r="CF254" s="1014" t="str">
        <f>IF(IFERROR('Blocks A'!DY268-'Pre-1.095 (Hard Copy)'!CF254, 0)=0, " ", ('Blocks A'!DY268-'Pre-1.095 (Hard Copy)'!CF254))</f>
        <v>+9,573</v>
      </c>
      <c r="CG254" s="1016" t="str">
        <f>IF(IFERROR('Blocks A'!DZ268-'Pre-1.095 (Hard Copy)'!CG254, 0)=0, " ", ('Blocks A'!DZ268-'Pre-1.095 (Hard Copy)'!CG254))</f>
        <v>+0.0096</v>
      </c>
      <c r="CH254" s="1015" t="str">
        <f>IF(IFERROR('Blocks A'!DV268-'Pre-1.095 (Hard Copy)'!CH254, 0)=0, " ", ('Blocks A'!DV268-'Pre-1.095 (Hard Copy)'!CH254))</f>
        <v>-0.9</v>
      </c>
      <c r="CI254" s="1015" t="str">
        <f>IF(IFERROR('Blocks A'!DW268-'Pre-1.095 (Hard Copy)'!CI254, 0)=0, " ", ('Blocks A'!DW268-'Pre-1.095 (Hard Copy)'!CI254))</f>
        <v>+1.2</v>
      </c>
      <c r="CJ254" s="1014" t="str">
        <f>IF(IFERROR('Blocks A'!EA268-'Pre-1.095 (Hard Copy)'!CJ254, 0)=0, " ", ('Blocks A'!EA268-'Pre-1.095 (Hard Copy)'!CJ254))</f>
        <v>+63</v>
      </c>
      <c r="CK254" s="1017" t="str">
        <f>IF(IFERROR('Blocks A'!EB268-'Pre-1.095 (Hard Copy)'!CK254, 0)=0, " ", ('Blocks A'!EB268-'Pre-1.095 (Hard Copy)'!CK254))</f>
        <v>+1.04</v>
      </c>
      <c r="CL254" s="1017" t="str">
        <f>IF(IFERROR('Blocks A'!EC268-'Pre-1.095 (Hard Copy)'!CL254, 0)=0, " ", ('Blocks A'!EC268-'Pre-1.095 (Hard Copy)'!CL254))</f>
        <v>+0.02</v>
      </c>
      <c r="CM254" s="1017" t="str">
        <f>IF(IFERROR('Blocks A'!EH268-'Pre-1.095 (Hard Copy)'!CM254, 0)=0, " ", ('Blocks A'!EH268-'Pre-1.095 (Hard Copy)'!CM254))</f>
        <v>+0.00</v>
      </c>
      <c r="CN254" s="1014" t="str">
        <f>IF(IFERROR('Blocks A'!ED268-'Pre-1.095 (Hard Copy)'!CN254, 0)=0, " ", ('Blocks A'!ED268-'Pre-1.095 (Hard Copy)'!CN254))</f>
        <v>+9,728</v>
      </c>
      <c r="CO254" s="1017" t="str">
        <f>IF(IFERROR('Blocks A'!EE268-'Pre-1.095 (Hard Copy)'!CO254, 0)=0, " ", ('Blocks A'!EE268-'Pre-1.095 (Hard Copy)'!CO254))</f>
        <v>+9.73</v>
      </c>
      <c r="CP254" s="1017" t="str">
        <f>IF(IFERROR('Blocks A'!EF268-'Pre-1.095 (Hard Copy)'!CP254, 0)=0, " ", ('Blocks A'!EF268-'Pre-1.095 (Hard Copy)'!CP254))</f>
        <v>+0.01</v>
      </c>
      <c r="CQ254" s="1016" t="str">
        <f>IF(IFERROR('Blocks A'!EG268-'Pre-1.095 (Hard Copy)'!CQ254, 0)=0, " ", ('Blocks A'!EG268-'Pre-1.095 (Hard Copy)'!CQ254))</f>
        <v>+0.0097</v>
      </c>
      <c r="CR254" s="1018" t="s">
        <v>12</v>
      </c>
    </row>
    <row r="255">
      <c r="B255" s="1013" t="s">
        <v>1078</v>
      </c>
      <c r="C255" s="969" t="s">
        <v>885</v>
      </c>
      <c r="D255" s="969">
        <v>1.0</v>
      </c>
      <c r="E255" s="969">
        <v>1.0</v>
      </c>
      <c r="F255" s="969">
        <v>1.0</v>
      </c>
      <c r="G255" s="1014" t="str">
        <f>IF(IFERROR('Blocks A'!G269-'Pre-1.095 (Hard Copy)'!G255, 0)=0, " ", ('Blocks A'!G269-'Pre-1.095 (Hard Copy)'!G255))</f>
        <v> </v>
      </c>
      <c r="H255" s="1014" t="str">
        <f>IF(IFERROR('Blocks A'!H269-'Pre-1.095 (Hard Copy)'!H255, 0)=0, " ", ('Blocks A'!H269-'Pre-1.095 (Hard Copy)'!H255))</f>
        <v> </v>
      </c>
      <c r="I255" s="1014" t="str">
        <f>IF(IFERROR('Blocks A'!I269-'Pre-1.095 (Hard Copy)'!I255, 0)=0, " ", ('Blocks A'!I269-'Pre-1.095 (Hard Copy)'!I255))</f>
        <v> </v>
      </c>
      <c r="J255" s="1014" t="str">
        <f>IF(IFERROR('Blocks A'!J269-'Pre-1.095 (Hard Copy)'!J255, 0)=0, " ", ('Blocks A'!J269-'Pre-1.095 (Hard Copy)'!J255))</f>
        <v> </v>
      </c>
      <c r="K255" s="1014" t="str">
        <f>IF(IFERROR('Blocks A'!K269-'Pre-1.095 (Hard Copy)'!K255, 0)=0, " ", ('Blocks A'!K269-'Pre-1.095 (Hard Copy)'!K255))</f>
        <v> </v>
      </c>
      <c r="L255" s="1014" t="str">
        <f>IF(IFERROR('Blocks A'!L269-'Pre-1.095 (Hard Copy)'!L255, 0)=0, " ", ('Blocks A'!L269-'Pre-1.095 (Hard Copy)'!L255))</f>
        <v> </v>
      </c>
      <c r="M255" s="1014" t="str">
        <f>IF(IFERROR('Blocks A'!N269-'Pre-1.095 (Hard Copy)'!M255, 0)=0, " ", ('Blocks A'!N269-'Pre-1.095 (Hard Copy)'!M255))</f>
        <v> </v>
      </c>
      <c r="N255" s="1014" t="str">
        <f>IF(IFERROR('Blocks A'!O269-'Pre-1.095 (Hard Copy)'!N255, 0)=0, " ", ('Blocks A'!O269-'Pre-1.095 (Hard Copy)'!N255))</f>
        <v> </v>
      </c>
      <c r="O255" s="1014" t="str">
        <f>IF(IFERROR('Blocks A'!P269-'Pre-1.095 (Hard Copy)'!O255, 0)=0, " ", ('Blocks A'!P269-'Pre-1.095 (Hard Copy)'!O255))</f>
        <v> </v>
      </c>
      <c r="P255" s="1014" t="str">
        <f>IF(IFERROR('Blocks A'!Q269-'Pre-1.095 (Hard Copy)'!P255, 0)=0, " ", ('Blocks A'!Q269-'Pre-1.095 (Hard Copy)'!P255))</f>
        <v> </v>
      </c>
      <c r="Q255" s="1014" t="str">
        <f>IF(IFERROR('Blocks A'!R269-'Pre-1.095 (Hard Copy)'!Q255, 0)=0, " ", ('Blocks A'!R269-'Pre-1.095 (Hard Copy)'!Q255))</f>
        <v> </v>
      </c>
      <c r="R255" s="1014" t="str">
        <f>IF(IFERROR('Blocks A'!S269-'Pre-1.095 (Hard Copy)'!R255, 0)=0, " ", ('Blocks A'!S269-'Pre-1.095 (Hard Copy)'!R255))</f>
        <v> </v>
      </c>
      <c r="S255" s="1014" t="str">
        <f>IF(IFERROR('Blocks A'!T269-'Pre-1.095 (Hard Copy)'!S255, 0)=0, " ", ('Blocks A'!T269-'Pre-1.095 (Hard Copy)'!S255))</f>
        <v> </v>
      </c>
      <c r="T255" s="1014" t="str">
        <f>IF(IFERROR('Blocks A'!M269-'Pre-1.095 (Hard Copy)'!T255, 0)=0, " ", ('Blocks A'!M269-'Pre-1.095 (Hard Copy)'!T255))</f>
        <v> </v>
      </c>
      <c r="U255" s="1014" t="str">
        <f>IF(IFERROR('Blocks A'!U269-'Pre-1.095 (Hard Copy)'!U255, 0)=0, " ", ('Blocks A'!U269-'Pre-1.095 (Hard Copy)'!U255))</f>
        <v> </v>
      </c>
      <c r="V255" s="1014" t="str">
        <f>IF(IFERROR('Blocks A'!V269-'Pre-1.095 (Hard Copy)'!V255, 0)=0, " ", ('Blocks A'!V269-'Pre-1.095 (Hard Copy)'!V255))</f>
        <v> </v>
      </c>
      <c r="W255" s="1014" t="str">
        <f>IF(IFERROR('Blocks A'!W269-'Pre-1.095 (Hard Copy)'!W255, 0)=0, " ", ('Blocks A'!W269-'Pre-1.095 (Hard Copy)'!W255))</f>
        <v> </v>
      </c>
      <c r="X255" s="1014" t="str">
        <f>IF(IFERROR('Blocks A'!X269-'Pre-1.095 (Hard Copy)'!X255, 0)=0, " ", ('Blocks A'!X269-'Pre-1.095 (Hard Copy)'!X255))</f>
        <v> </v>
      </c>
      <c r="Y255" s="1014" t="str">
        <f>IF(IFERROR('Blocks A'!AC269-'Pre-1.095 (Hard Copy)'!Y255, 0)=0, " ", ('Blocks A'!AC269-'Pre-1.095 (Hard Copy)'!Y255))</f>
        <v> </v>
      </c>
      <c r="Z255" s="1014" t="str">
        <f>IF(IFERROR('Blocks A'!Y269-'Pre-1.095 (Hard Copy)'!Z255, 0)=0, " ", ('Blocks A'!Y269-'Pre-1.095 (Hard Copy)'!Z255))</f>
        <v> </v>
      </c>
      <c r="AA255" s="1014" t="str">
        <f>IF(IFERROR('Blocks A'!Z269-'Pre-1.095 (Hard Copy)'!AA255, 0)=0, " ", ('Blocks A'!Z269-'Pre-1.095 (Hard Copy)'!AA255))</f>
        <v> </v>
      </c>
      <c r="AB255" s="1014" t="str">
        <f>IF(IFERROR('Blocks A'!AA269-'Pre-1.095 (Hard Copy)'!AB255, 0)=0, " ", ('Blocks A'!AA269-'Pre-1.095 (Hard Copy)'!AB255))</f>
        <v> </v>
      </c>
      <c r="AC255" s="1014" t="str">
        <f>IF(IFERROR('Blocks A'!AB269-'Pre-1.095 (Hard Copy)'!AC255, 0)=0, " ", ('Blocks A'!AB269-'Pre-1.095 (Hard Copy)'!AC255))</f>
        <v> </v>
      </c>
      <c r="AD255" s="1014" t="str">
        <f>IF(IFERROR('Blocks A'!AY269-'Pre-1.095 (Hard Copy)'!AD255, 0)=0, " ", ('Blocks A'!AY269-'Pre-1.095 (Hard Copy)'!AD255))</f>
        <v>-1</v>
      </c>
      <c r="AE255" s="1014" t="str">
        <f>IF(IFERROR('Blocks A'!AZ269-'Pre-1.095 (Hard Copy)'!AE255, 0)=0, " ", ('Blocks A'!AZ269-'Pre-1.095 (Hard Copy)'!AE255))</f>
        <v> </v>
      </c>
      <c r="AF255" s="1014" t="str">
        <f>IF(IFERROR('Blocks A'!BA269-'Pre-1.095 (Hard Copy)'!AF255, 0)=0, " ", ('Blocks A'!BA269-'Pre-1.095 (Hard Copy)'!AF255))</f>
        <v> </v>
      </c>
      <c r="AG255" s="1014" t="str">
        <f>IF(IFERROR('Blocks A'!BB269-'Pre-1.095 (Hard Copy)'!AG255, 0)=0, " ", ('Blocks A'!BB269-'Pre-1.095 (Hard Copy)'!AG255))</f>
        <v> </v>
      </c>
      <c r="AH255" s="1014" t="str">
        <f>IF(IFERROR('Blocks A'!BC269-'Pre-1.095 (Hard Copy)'!AH255, 0)=0, " ", ('Blocks A'!BC269-'Pre-1.095 (Hard Copy)'!AH255))</f>
        <v> </v>
      </c>
      <c r="AI255" s="1014" t="str">
        <f>IF(IFERROR('Blocks A'!BJ269-'Pre-1.095 (Hard Copy)'!AI255, 0)=0, " ", ('Blocks A'!BJ269-'Pre-1.095 (Hard Copy)'!AI255))</f>
        <v>+1</v>
      </c>
      <c r="AJ255" s="1014" t="str">
        <f>IF(IFERROR('Blocks A'!BD269-'Pre-1.095 (Hard Copy)'!AJ255, 0)=0, " ", ('Blocks A'!BD269-'Pre-1.095 (Hard Copy)'!AJ255))</f>
        <v> </v>
      </c>
      <c r="AK255" s="1014" t="str">
        <f>IF(IFERROR('Blocks A'!BE269-'Pre-1.095 (Hard Copy)'!AK255, 0)=0, " ", ('Blocks A'!BE269-'Pre-1.095 (Hard Copy)'!AK255))</f>
        <v> </v>
      </c>
      <c r="AL255" s="1014" t="str">
        <f>IF(IFERROR('Blocks A'!BF269-'Pre-1.095 (Hard Copy)'!AL255, 0)=0, " ", ('Blocks A'!BF269-'Pre-1.095 (Hard Copy)'!AL255))</f>
        <v> </v>
      </c>
      <c r="AM255" s="1014" t="str">
        <f>IF(IFERROR('Blocks A'!BG269-'Pre-1.095 (Hard Copy)'!AM255, 0)=0, " ", ('Blocks A'!BG269-'Pre-1.095 (Hard Copy)'!AM255))</f>
        <v> </v>
      </c>
      <c r="AN255" s="1014" t="str">
        <f>IF(IFERROR('Blocks A'!BH269-'Pre-1.095 (Hard Copy)'!AN255, 0)=0, " ", ('Blocks A'!BH269-'Pre-1.095 (Hard Copy)'!AN255))</f>
        <v> </v>
      </c>
      <c r="AO255" s="1014" t="str">
        <f>IF(IFERROR('Blocks A'!BI269-'Pre-1.095 (Hard Copy)'!AO255, 0)=0, " ", ('Blocks A'!BI269-'Pre-1.095 (Hard Copy)'!AO255))</f>
        <v> </v>
      </c>
      <c r="AP255" s="1014" t="str">
        <f>IF(IFERROR('Blocks A'!BK269-'Pre-1.095 (Hard Copy)'!AP255, 0)=0, " ", ('Blocks A'!BK269-'Pre-1.095 (Hard Copy)'!AP255))</f>
        <v> </v>
      </c>
      <c r="AQ255" s="1014" t="str">
        <f>IF(IFERROR('Blocks A'!BL269-'Pre-1.095 (Hard Copy)'!AQ255, 0)=0, " ", ('Blocks A'!BL269-'Pre-1.095 (Hard Copy)'!AQ255))</f>
        <v> </v>
      </c>
      <c r="AR255" s="1014" t="str">
        <f>IF(IFERROR('Blocks A'!BM269-'Pre-1.095 (Hard Copy)'!AR255, 0)=0, " ", ('Blocks A'!BM269-'Pre-1.095 (Hard Copy)'!AR255))</f>
        <v> </v>
      </c>
      <c r="AS255" s="1014" t="str">
        <f>IF(IFERROR('Blocks A'!BO269-'Pre-1.095 (Hard Copy)'!AS255, 0)=0, " ", ('Blocks A'!BO269-'Pre-1.095 (Hard Copy)'!AS255))</f>
        <v> </v>
      </c>
      <c r="AT255" s="1014" t="str">
        <f>IF(IFERROR('Blocks A'!BP269-'Pre-1.095 (Hard Copy)'!AT255, 0)=0, " ", ('Blocks A'!BP269-'Pre-1.095 (Hard Copy)'!AT255))</f>
        <v> </v>
      </c>
      <c r="AU255" s="1014" t="str">
        <f>IF(IFERROR('Blocks A'!BQ269-'Pre-1.095 (Hard Copy)'!AU255, 0)=0, " ", ('Blocks A'!BQ269-'Pre-1.095 (Hard Copy)'!AU255))</f>
        <v> </v>
      </c>
      <c r="AV255" s="1014" t="str">
        <f>IF(IFERROR('Blocks A'!BR269-'Pre-1.095 (Hard Copy)'!AV255, 0)=0, " ", ('Blocks A'!BR269-'Pre-1.095 (Hard Copy)'!AV255))</f>
        <v> </v>
      </c>
      <c r="AW255" s="1014" t="str">
        <f>IF(IFERROR('Blocks A'!BS269-'Pre-1.095 (Hard Copy)'!AW255, 0)=0, " ", ('Blocks A'!BS269-'Pre-1.095 (Hard Copy)'!AW255))</f>
        <v> </v>
      </c>
      <c r="AX255" s="1014" t="str">
        <f>IF(IFERROR('Blocks A'!BT269-'Pre-1.095 (Hard Copy)'!AX255, 0)=0, " ", ('Blocks A'!BT269-'Pre-1.095 (Hard Copy)'!AX255))</f>
        <v>-14</v>
      </c>
      <c r="AY255" s="1014" t="str">
        <f>IF(IFERROR('Blocks A'!BU269-'Pre-1.095 (Hard Copy)'!AY255, 0)=0, " ", ('Blocks A'!BU269-'Pre-1.095 (Hard Copy)'!AY255))</f>
        <v>-112</v>
      </c>
      <c r="AZ255" s="1014" t="str">
        <f>IF(IFERROR('Blocks A'!BW269-'Pre-1.095 (Hard Copy)'!AZ255, 0)=0, " ", ('Blocks A'!BW269-'Pre-1.095 (Hard Copy)'!AZ255))</f>
        <v>-70</v>
      </c>
      <c r="BA255" s="1014" t="str">
        <f>IF(IFERROR('Blocks A'!BX269-'Pre-1.095 (Hard Copy)'!BA255, 0)=0, " ", ('Blocks A'!BX269-'Pre-1.095 (Hard Copy)'!BA255))</f>
        <v> </v>
      </c>
      <c r="BB255" s="1014" t="str">
        <f>IF(IFERROR('Blocks A'!BY269-'Pre-1.095 (Hard Copy)'!BB255, 0)=0, " ", ('Blocks A'!BY269-'Pre-1.095 (Hard Copy)'!BB255))</f>
        <v>-560</v>
      </c>
      <c r="BC255" s="1015" t="str">
        <f>IF(IFERROR('Blocks A'!BZ269-'Pre-1.095 (Hard Copy)'!BC255, 0)=0, " ", ('Blocks A'!BZ269-'Pre-1.095 (Hard Copy)'!BC255))</f>
        <v> </v>
      </c>
      <c r="BD255" s="1014" t="str">
        <f>IF(IFERROR('Blocks A'!BV269-'Pre-1.095 (Hard Copy)'!BD255, 0)=0, " ", ('Blocks A'!BV269-'Pre-1.095 (Hard Copy)'!BD255))</f>
        <v> </v>
      </c>
      <c r="BE255" s="1014" t="str">
        <f>IF(IFERROR('Blocks A'!CB269-'Pre-1.095 (Hard Copy)'!BE255, 0)=0, " ", ('Blocks A'!CB269-'Pre-1.095 (Hard Copy)'!BE255))</f>
        <v>+1</v>
      </c>
      <c r="BF255" s="1014" t="str">
        <f>IF(IFERROR('Blocks A'!CC269-'Pre-1.095 (Hard Copy)'!BF255, 0)=0, " ", ('Blocks A'!CC269-'Pre-1.095 (Hard Copy)'!BF255))</f>
        <v>+156</v>
      </c>
      <c r="BG255" s="1016" t="str">
        <f>IF(IFERROR('Blocks A'!CD269-'Pre-1.095 (Hard Copy)'!BG255, 0)=0, " ", ('Blocks A'!CD269-'Pre-1.095 (Hard Copy)'!BG255))</f>
        <v>+0.0002</v>
      </c>
      <c r="BH255" s="1014" t="str">
        <f>IF(IFERROR('Blocks A'!CE269-'Pre-1.095 (Hard Copy)'!BH255, 0)=0, " ", ('Blocks A'!CE269-'Pre-1.095 (Hard Copy)'!BH255))</f>
        <v>+12</v>
      </c>
      <c r="BI255" s="1014" t="str">
        <f>IF(IFERROR('Blocks A'!CZ269-'Pre-1.095 (Hard Copy)'!BI255, 0)=0, " ", ('Blocks A'!CZ269-'Pre-1.095 (Hard Copy)'!BI255))</f>
        <v>-14</v>
      </c>
      <c r="BJ255" s="1014" t="str">
        <f>IF(IFERROR('Blocks A'!DA269-'Pre-1.095 (Hard Copy)'!BJ255, 0)=0, " ", ('Blocks A'!DA269-'Pre-1.095 (Hard Copy)'!BJ255))</f>
        <v>+5</v>
      </c>
      <c r="BK255" s="1014" t="str">
        <f>IF(IFERROR('Blocks A'!DB269-'Pre-1.095 (Hard Copy)'!BK255, 0)=0, " ", ('Blocks A'!DB269-'Pre-1.095 (Hard Copy)'!BK255))</f>
        <v>+3</v>
      </c>
      <c r="BL255" s="1014" t="str">
        <f>IF(IFERROR('Blocks A'!DC269-'Pre-1.095 (Hard Copy)'!BL255, 0)=0, " ", ('Blocks A'!DC269-'Pre-1.095 (Hard Copy)'!BL255))</f>
        <v> </v>
      </c>
      <c r="BM255" s="1014" t="str">
        <f>IF(IFERROR('Blocks A'!DD269-'Pre-1.095 (Hard Copy)'!BM255, 0)=0, " ", ('Blocks A'!DD269-'Pre-1.095 (Hard Copy)'!BM255))</f>
        <v> </v>
      </c>
      <c r="BN255" s="1014" t="str">
        <f>IF(IFERROR('Blocks A'!DE269-'Pre-1.095 (Hard Copy)'!BN255, 0)=0, " ", ('Blocks A'!DE269-'Pre-1.095 (Hard Copy)'!BN255))</f>
        <v> </v>
      </c>
      <c r="BO255" s="1014" t="str">
        <f>IF(IFERROR('Blocks A'!DF269-'Pre-1.095 (Hard Copy)'!BO255, 0)=0, " ", ('Blocks A'!DF269-'Pre-1.095 (Hard Copy)'!BO255))</f>
        <v> </v>
      </c>
      <c r="BP255" s="1014" t="str">
        <f>IF(IFERROR('Blocks A'!DG269-'Pre-1.095 (Hard Copy)'!BP255, 0)=0, " ", ('Blocks A'!DG269-'Pre-1.095 (Hard Copy)'!BP255))</f>
        <v> </v>
      </c>
      <c r="BQ255" s="1014" t="str">
        <f>IF(IFERROR('Blocks A'!DH269-'Pre-1.095 (Hard Copy)'!BQ255, 0)=0, " ", ('Blocks A'!DH269-'Pre-1.095 (Hard Copy)'!BQ255))</f>
        <v> </v>
      </c>
      <c r="BR255" s="1014" t="str">
        <f>IF(IFERROR('Blocks A'!DI269-'Pre-1.095 (Hard Copy)'!BR255, 0)=0, " ", ('Blocks A'!DI269-'Pre-1.095 (Hard Copy)'!BR255))</f>
        <v> </v>
      </c>
      <c r="BS255" s="1014" t="str">
        <f>IF(IFERROR('Blocks A'!DJ269-'Pre-1.095 (Hard Copy)'!BS255, 0)=0, " ", ('Blocks A'!DJ269-'Pre-1.095 (Hard Copy)'!BS255))</f>
        <v>-25</v>
      </c>
      <c r="BT255" s="1014" t="str">
        <f>IF(IFERROR('Blocks A'!DK269-'Pre-1.095 (Hard Copy)'!BT255, 0)=0, " ", ('Blocks A'!DK269-'Pre-1.095 (Hard Copy)'!BT255))</f>
        <v>+16</v>
      </c>
      <c r="BU255" s="1014" t="str">
        <f>IF(IFERROR('Blocks A'!DL269-'Pre-1.095 (Hard Copy)'!BU255, 0)=0, " ", ('Blocks A'!DL269-'Pre-1.095 (Hard Copy)'!BU255))</f>
        <v>+13</v>
      </c>
      <c r="BV255" s="1014" t="str">
        <f>IF(IFERROR('Blocks A'!DM269-'Pre-1.095 (Hard Copy)'!BV255, 0)=0, " ", ('Blocks A'!DM269-'Pre-1.095 (Hard Copy)'!BV255))</f>
        <v> </v>
      </c>
      <c r="BW255" s="1014" t="str">
        <f>IF(IFERROR('Blocks A'!DN269-'Pre-1.095 (Hard Copy)'!BW255, 0)=0, " ", ('Blocks A'!DN269-'Pre-1.095 (Hard Copy)'!BW255))</f>
        <v> </v>
      </c>
      <c r="BX255" s="1014" t="str">
        <f>IF(IFERROR('Blocks A'!DO269-'Pre-1.095 (Hard Copy)'!BX255, 0)=0, " ", ('Blocks A'!DO269-'Pre-1.095 (Hard Copy)'!BX255))</f>
        <v> </v>
      </c>
      <c r="BY255" s="1014" t="str">
        <f>IF(IFERROR('Blocks A'!DP269-'Pre-1.095 (Hard Copy)'!BY255, 0)=0, " ", ('Blocks A'!DP269-'Pre-1.095 (Hard Copy)'!BY255))</f>
        <v> </v>
      </c>
      <c r="BZ255" s="1014" t="str">
        <f>IF(IFERROR('Blocks A'!DQ269-'Pre-1.095 (Hard Copy)'!BZ255, 0)=0, " ", ('Blocks A'!DQ269-'Pre-1.095 (Hard Copy)'!BZ255))</f>
        <v> </v>
      </c>
      <c r="CA255" s="1014" t="str">
        <f>IF(IFERROR('Blocks A'!DR269-'Pre-1.095 (Hard Copy)'!CA255, 0)=0, " ", ('Blocks A'!DR269-'Pre-1.095 (Hard Copy)'!CA255))</f>
        <v> </v>
      </c>
      <c r="CB255" s="1014" t="str">
        <f>IF(IFERROR('Blocks A'!DS269-'Pre-1.095 (Hard Copy)'!CB255, 0)=0, " ", ('Blocks A'!DS269-'Pre-1.095 (Hard Copy)'!CB255))</f>
        <v> </v>
      </c>
      <c r="CC255" s="1014" t="str">
        <f>IF(IFERROR('Blocks A'!DT269-'Pre-1.095 (Hard Copy)'!CC255, 0)=0, " ", ('Blocks A'!DT269-'Pre-1.095 (Hard Copy)'!CC255))</f>
        <v>-6</v>
      </c>
      <c r="CD255" s="1014" t="str">
        <f>IF(IFERROR('Blocks A'!DU269-'Pre-1.095 (Hard Copy)'!CD255, 0)=0, " ", ('Blocks A'!DU269-'Pre-1.095 (Hard Copy)'!CD255))</f>
        <v>+3</v>
      </c>
      <c r="CE255" s="1014" t="str">
        <f>IF(IFERROR('Blocks A'!DX269-'Pre-1.095 (Hard Copy)'!CE255, 0)=0, " ", ('Blocks A'!DX269-'Pre-1.095 (Hard Copy)'!CE255))</f>
        <v>+62</v>
      </c>
      <c r="CF255" s="1014" t="str">
        <f>IF(IFERROR('Blocks A'!DY269-'Pre-1.095 (Hard Copy)'!CF255, 0)=0, " ", ('Blocks A'!DY269-'Pre-1.095 (Hard Copy)'!CF255))</f>
        <v>+9,573</v>
      </c>
      <c r="CG255" s="1016" t="str">
        <f>IF(IFERROR('Blocks A'!DZ269-'Pre-1.095 (Hard Copy)'!CG255, 0)=0, " ", ('Blocks A'!DZ269-'Pre-1.095 (Hard Copy)'!CG255))</f>
        <v>+0.0096</v>
      </c>
      <c r="CH255" s="1015" t="str">
        <f>IF(IFERROR('Blocks A'!DV269-'Pre-1.095 (Hard Copy)'!CH255, 0)=0, " ", ('Blocks A'!DV269-'Pre-1.095 (Hard Copy)'!CH255))</f>
        <v>-0.9</v>
      </c>
      <c r="CI255" s="1015" t="str">
        <f>IF(IFERROR('Blocks A'!DW269-'Pre-1.095 (Hard Copy)'!CI255, 0)=0, " ", ('Blocks A'!DW269-'Pre-1.095 (Hard Copy)'!CI255))</f>
        <v>+1.2</v>
      </c>
      <c r="CJ255" s="1014" t="str">
        <f>IF(IFERROR('Blocks A'!EA269-'Pre-1.095 (Hard Copy)'!CJ255, 0)=0, " ", ('Blocks A'!EA269-'Pre-1.095 (Hard Copy)'!CJ255))</f>
        <v>+63</v>
      </c>
      <c r="CK255" s="1017" t="str">
        <f>IF(IFERROR('Blocks A'!EB269-'Pre-1.095 (Hard Copy)'!CK255, 0)=0, " ", ('Blocks A'!EB269-'Pre-1.095 (Hard Copy)'!CK255))</f>
        <v>+1.04</v>
      </c>
      <c r="CL255" s="1017" t="str">
        <f>IF(IFERROR('Blocks A'!EC269-'Pre-1.095 (Hard Copy)'!CL255, 0)=0, " ", ('Blocks A'!EC269-'Pre-1.095 (Hard Copy)'!CL255))</f>
        <v>+0.02</v>
      </c>
      <c r="CM255" s="1017" t="str">
        <f>IF(IFERROR('Blocks A'!EH269-'Pre-1.095 (Hard Copy)'!CM255, 0)=0, " ", ('Blocks A'!EH269-'Pre-1.095 (Hard Copy)'!CM255))</f>
        <v>+0.00</v>
      </c>
      <c r="CN255" s="1014" t="str">
        <f>IF(IFERROR('Blocks A'!ED269-'Pre-1.095 (Hard Copy)'!CN255, 0)=0, " ", ('Blocks A'!ED269-'Pre-1.095 (Hard Copy)'!CN255))</f>
        <v>+9,728</v>
      </c>
      <c r="CO255" s="1017" t="str">
        <f>IF(IFERROR('Blocks A'!EE269-'Pre-1.095 (Hard Copy)'!CO255, 0)=0, " ", ('Blocks A'!EE269-'Pre-1.095 (Hard Copy)'!CO255))</f>
        <v>+9.73</v>
      </c>
      <c r="CP255" s="1017" t="str">
        <f>IF(IFERROR('Blocks A'!EF269-'Pre-1.095 (Hard Copy)'!CP255, 0)=0, " ", ('Blocks A'!EF269-'Pre-1.095 (Hard Copy)'!CP255))</f>
        <v>+0.01</v>
      </c>
      <c r="CQ255" s="1016" t="str">
        <f>IF(IFERROR('Blocks A'!EG269-'Pre-1.095 (Hard Copy)'!CQ255, 0)=0, " ", ('Blocks A'!EG269-'Pre-1.095 (Hard Copy)'!CQ255))</f>
        <v>+0.0097</v>
      </c>
      <c r="CR255" s="1018" t="s">
        <v>12</v>
      </c>
    </row>
    <row r="256">
      <c r="B256" s="1013" t="s">
        <v>1079</v>
      </c>
      <c r="C256" s="969" t="s">
        <v>885</v>
      </c>
      <c r="D256" s="969">
        <v>1.0</v>
      </c>
      <c r="E256" s="969">
        <v>1.0</v>
      </c>
      <c r="F256" s="969">
        <v>1.0</v>
      </c>
      <c r="G256" s="1014" t="str">
        <f>IF(IFERROR('Blocks A'!G270-'Pre-1.095 (Hard Copy)'!G256, 0)=0, " ", ('Blocks A'!G270-'Pre-1.095 (Hard Copy)'!G256))</f>
        <v> </v>
      </c>
      <c r="H256" s="1014" t="str">
        <f>IF(IFERROR('Blocks A'!H270-'Pre-1.095 (Hard Copy)'!H256, 0)=0, " ", ('Blocks A'!H270-'Pre-1.095 (Hard Copy)'!H256))</f>
        <v> </v>
      </c>
      <c r="I256" s="1014" t="str">
        <f>IF(IFERROR('Blocks A'!I270-'Pre-1.095 (Hard Copy)'!I256, 0)=0, " ", ('Blocks A'!I270-'Pre-1.095 (Hard Copy)'!I256))</f>
        <v> </v>
      </c>
      <c r="J256" s="1014" t="str">
        <f>IF(IFERROR('Blocks A'!J270-'Pre-1.095 (Hard Copy)'!J256, 0)=0, " ", ('Blocks A'!J270-'Pre-1.095 (Hard Copy)'!J256))</f>
        <v> </v>
      </c>
      <c r="K256" s="1014" t="str">
        <f>IF(IFERROR('Blocks A'!K270-'Pre-1.095 (Hard Copy)'!K256, 0)=0, " ", ('Blocks A'!K270-'Pre-1.095 (Hard Copy)'!K256))</f>
        <v> </v>
      </c>
      <c r="L256" s="1014" t="str">
        <f>IF(IFERROR('Blocks A'!L270-'Pre-1.095 (Hard Copy)'!L256, 0)=0, " ", ('Blocks A'!L270-'Pre-1.095 (Hard Copy)'!L256))</f>
        <v> </v>
      </c>
      <c r="M256" s="1014" t="str">
        <f>IF(IFERROR('Blocks A'!N270-'Pre-1.095 (Hard Copy)'!M256, 0)=0, " ", ('Blocks A'!N270-'Pre-1.095 (Hard Copy)'!M256))</f>
        <v> </v>
      </c>
      <c r="N256" s="1014" t="str">
        <f>IF(IFERROR('Blocks A'!O270-'Pre-1.095 (Hard Copy)'!N256, 0)=0, " ", ('Blocks A'!O270-'Pre-1.095 (Hard Copy)'!N256))</f>
        <v> </v>
      </c>
      <c r="O256" s="1014" t="str">
        <f>IF(IFERROR('Blocks A'!P270-'Pre-1.095 (Hard Copy)'!O256, 0)=0, " ", ('Blocks A'!P270-'Pre-1.095 (Hard Copy)'!O256))</f>
        <v> </v>
      </c>
      <c r="P256" s="1014" t="str">
        <f>IF(IFERROR('Blocks A'!Q270-'Pre-1.095 (Hard Copy)'!P256, 0)=0, " ", ('Blocks A'!Q270-'Pre-1.095 (Hard Copy)'!P256))</f>
        <v> </v>
      </c>
      <c r="Q256" s="1014" t="str">
        <f>IF(IFERROR('Blocks A'!R270-'Pre-1.095 (Hard Copy)'!Q256, 0)=0, " ", ('Blocks A'!R270-'Pre-1.095 (Hard Copy)'!Q256))</f>
        <v> </v>
      </c>
      <c r="R256" s="1014" t="str">
        <f>IF(IFERROR('Blocks A'!S270-'Pre-1.095 (Hard Copy)'!R256, 0)=0, " ", ('Blocks A'!S270-'Pre-1.095 (Hard Copy)'!R256))</f>
        <v> </v>
      </c>
      <c r="S256" s="1014" t="str">
        <f>IF(IFERROR('Blocks A'!T270-'Pre-1.095 (Hard Copy)'!S256, 0)=0, " ", ('Blocks A'!T270-'Pre-1.095 (Hard Copy)'!S256))</f>
        <v> </v>
      </c>
      <c r="T256" s="1014" t="str">
        <f>IF(IFERROR('Blocks A'!M270-'Pre-1.095 (Hard Copy)'!T256, 0)=0, " ", ('Blocks A'!M270-'Pre-1.095 (Hard Copy)'!T256))</f>
        <v> </v>
      </c>
      <c r="U256" s="1014" t="str">
        <f>IF(IFERROR('Blocks A'!U270-'Pre-1.095 (Hard Copy)'!U256, 0)=0, " ", ('Blocks A'!U270-'Pre-1.095 (Hard Copy)'!U256))</f>
        <v> </v>
      </c>
      <c r="V256" s="1014" t="str">
        <f>IF(IFERROR('Blocks A'!V270-'Pre-1.095 (Hard Copy)'!V256, 0)=0, " ", ('Blocks A'!V270-'Pre-1.095 (Hard Copy)'!V256))</f>
        <v> </v>
      </c>
      <c r="W256" s="1014" t="str">
        <f>IF(IFERROR('Blocks A'!W270-'Pre-1.095 (Hard Copy)'!W256, 0)=0, " ", ('Blocks A'!W270-'Pre-1.095 (Hard Copy)'!W256))</f>
        <v> </v>
      </c>
      <c r="X256" s="1014" t="str">
        <f>IF(IFERROR('Blocks A'!X270-'Pre-1.095 (Hard Copy)'!X256, 0)=0, " ", ('Blocks A'!X270-'Pre-1.095 (Hard Copy)'!X256))</f>
        <v> </v>
      </c>
      <c r="Y256" s="1014" t="str">
        <f>IF(IFERROR('Blocks A'!AC270-'Pre-1.095 (Hard Copy)'!Y256, 0)=0, " ", ('Blocks A'!AC270-'Pre-1.095 (Hard Copy)'!Y256))</f>
        <v> </v>
      </c>
      <c r="Z256" s="1014" t="str">
        <f>IF(IFERROR('Blocks A'!Y270-'Pre-1.095 (Hard Copy)'!Z256, 0)=0, " ", ('Blocks A'!Y270-'Pre-1.095 (Hard Copy)'!Z256))</f>
        <v> </v>
      </c>
      <c r="AA256" s="1014" t="str">
        <f>IF(IFERROR('Blocks A'!Z270-'Pre-1.095 (Hard Copy)'!AA256, 0)=0, " ", ('Blocks A'!Z270-'Pre-1.095 (Hard Copy)'!AA256))</f>
        <v> </v>
      </c>
      <c r="AB256" s="1014" t="str">
        <f>IF(IFERROR('Blocks A'!AA270-'Pre-1.095 (Hard Copy)'!AB256, 0)=0, " ", ('Blocks A'!AA270-'Pre-1.095 (Hard Copy)'!AB256))</f>
        <v> </v>
      </c>
      <c r="AC256" s="1014" t="str">
        <f>IF(IFERROR('Blocks A'!AB270-'Pre-1.095 (Hard Copy)'!AC256, 0)=0, " ", ('Blocks A'!AB270-'Pre-1.095 (Hard Copy)'!AC256))</f>
        <v> </v>
      </c>
      <c r="AD256" s="1014" t="str">
        <f>IF(IFERROR('Blocks A'!AY270-'Pre-1.095 (Hard Copy)'!AD256, 0)=0, " ", ('Blocks A'!AY270-'Pre-1.095 (Hard Copy)'!AD256))</f>
        <v>-2</v>
      </c>
      <c r="AE256" s="1014" t="str">
        <f>IF(IFERROR('Blocks A'!AZ270-'Pre-1.095 (Hard Copy)'!AE256, 0)=0, " ", ('Blocks A'!AZ270-'Pre-1.095 (Hard Copy)'!AE256))</f>
        <v> </v>
      </c>
      <c r="AF256" s="1014" t="str">
        <f>IF(IFERROR('Blocks A'!BA270-'Pre-1.095 (Hard Copy)'!AF256, 0)=0, " ", ('Blocks A'!BA270-'Pre-1.095 (Hard Copy)'!AF256))</f>
        <v> </v>
      </c>
      <c r="AG256" s="1014" t="str">
        <f>IF(IFERROR('Blocks A'!BB270-'Pre-1.095 (Hard Copy)'!AG256, 0)=0, " ", ('Blocks A'!BB270-'Pre-1.095 (Hard Copy)'!AG256))</f>
        <v> </v>
      </c>
      <c r="AH256" s="1014" t="str">
        <f>IF(IFERROR('Blocks A'!BC270-'Pre-1.095 (Hard Copy)'!AH256, 0)=0, " ", ('Blocks A'!BC270-'Pre-1.095 (Hard Copy)'!AH256))</f>
        <v> </v>
      </c>
      <c r="AI256" s="1014" t="str">
        <f>IF(IFERROR('Blocks A'!BJ270-'Pre-1.095 (Hard Copy)'!AI256, 0)=0, " ", ('Blocks A'!BJ270-'Pre-1.095 (Hard Copy)'!AI256))</f>
        <v>+1</v>
      </c>
      <c r="AJ256" s="1014" t="str">
        <f>IF(IFERROR('Blocks A'!BD270-'Pre-1.095 (Hard Copy)'!AJ256, 0)=0, " ", ('Blocks A'!BD270-'Pre-1.095 (Hard Copy)'!AJ256))</f>
        <v> </v>
      </c>
      <c r="AK256" s="1014" t="str">
        <f>IF(IFERROR('Blocks A'!BE270-'Pre-1.095 (Hard Copy)'!AK256, 0)=0, " ", ('Blocks A'!BE270-'Pre-1.095 (Hard Copy)'!AK256))</f>
        <v> </v>
      </c>
      <c r="AL256" s="1014" t="str">
        <f>IF(IFERROR('Blocks A'!BF270-'Pre-1.095 (Hard Copy)'!AL256, 0)=0, " ", ('Blocks A'!BF270-'Pre-1.095 (Hard Copy)'!AL256))</f>
        <v> </v>
      </c>
      <c r="AM256" s="1014" t="str">
        <f>IF(IFERROR('Blocks A'!BG270-'Pre-1.095 (Hard Copy)'!AM256, 0)=0, " ", ('Blocks A'!BG270-'Pre-1.095 (Hard Copy)'!AM256))</f>
        <v> </v>
      </c>
      <c r="AN256" s="1014" t="str">
        <f>IF(IFERROR('Blocks A'!BH270-'Pre-1.095 (Hard Copy)'!AN256, 0)=0, " ", ('Blocks A'!BH270-'Pre-1.095 (Hard Copy)'!AN256))</f>
        <v> </v>
      </c>
      <c r="AO256" s="1014" t="str">
        <f>IF(IFERROR('Blocks A'!BI270-'Pre-1.095 (Hard Copy)'!AO256, 0)=0, " ", ('Blocks A'!BI270-'Pre-1.095 (Hard Copy)'!AO256))</f>
        <v> </v>
      </c>
      <c r="AP256" s="1014" t="str">
        <f>IF(IFERROR('Blocks A'!BK270-'Pre-1.095 (Hard Copy)'!AP256, 0)=0, " ", ('Blocks A'!BK270-'Pre-1.095 (Hard Copy)'!AP256))</f>
        <v> </v>
      </c>
      <c r="AQ256" s="1014" t="str">
        <f>IF(IFERROR('Blocks A'!BL270-'Pre-1.095 (Hard Copy)'!AQ256, 0)=0, " ", ('Blocks A'!BL270-'Pre-1.095 (Hard Copy)'!AQ256))</f>
        <v> </v>
      </c>
      <c r="AR256" s="1014" t="str">
        <f>IF(IFERROR('Blocks A'!BM270-'Pre-1.095 (Hard Copy)'!AR256, 0)=0, " ", ('Blocks A'!BM270-'Pre-1.095 (Hard Copy)'!AR256))</f>
        <v> </v>
      </c>
      <c r="AS256" s="1014" t="str">
        <f>IF(IFERROR('Blocks A'!BO270-'Pre-1.095 (Hard Copy)'!AS256, 0)=0, " ", ('Blocks A'!BO270-'Pre-1.095 (Hard Copy)'!AS256))</f>
        <v> </v>
      </c>
      <c r="AT256" s="1014" t="str">
        <f>IF(IFERROR('Blocks A'!BP270-'Pre-1.095 (Hard Copy)'!AT256, 0)=0, " ", ('Blocks A'!BP270-'Pre-1.095 (Hard Copy)'!AT256))</f>
        <v> </v>
      </c>
      <c r="AU256" s="1014" t="str">
        <f>IF(IFERROR('Blocks A'!BQ270-'Pre-1.095 (Hard Copy)'!AU256, 0)=0, " ", ('Blocks A'!BQ270-'Pre-1.095 (Hard Copy)'!AU256))</f>
        <v> </v>
      </c>
      <c r="AV256" s="1014" t="str">
        <f>IF(IFERROR('Blocks A'!BR270-'Pre-1.095 (Hard Copy)'!AV256, 0)=0, " ", ('Blocks A'!BR270-'Pre-1.095 (Hard Copy)'!AV256))</f>
        <v> </v>
      </c>
      <c r="AW256" s="1014" t="str">
        <f>IF(IFERROR('Blocks A'!BS270-'Pre-1.095 (Hard Copy)'!AW256, 0)=0, " ", ('Blocks A'!BS270-'Pre-1.095 (Hard Copy)'!AW256))</f>
        <v> </v>
      </c>
      <c r="AX256" s="1014" t="str">
        <f>IF(IFERROR('Blocks A'!BT270-'Pre-1.095 (Hard Copy)'!AX256, 0)=0, " ", ('Blocks A'!BT270-'Pre-1.095 (Hard Copy)'!AX256))</f>
        <v>-34</v>
      </c>
      <c r="AY256" s="1014" t="str">
        <f>IF(IFERROR('Blocks A'!BU270-'Pre-1.095 (Hard Copy)'!AY256, 0)=0, " ", ('Blocks A'!BU270-'Pre-1.095 (Hard Copy)'!AY256))</f>
        <v>-272</v>
      </c>
      <c r="AZ256" s="1014" t="str">
        <f>IF(IFERROR('Blocks A'!BW270-'Pre-1.095 (Hard Copy)'!AZ256, 0)=0, " ", ('Blocks A'!BW270-'Pre-1.095 (Hard Copy)'!AZ256))</f>
        <v>-170</v>
      </c>
      <c r="BA256" s="1014" t="str">
        <f>IF(IFERROR('Blocks A'!BX270-'Pre-1.095 (Hard Copy)'!BA256, 0)=0, " ", ('Blocks A'!BX270-'Pre-1.095 (Hard Copy)'!BA256))</f>
        <v> </v>
      </c>
      <c r="BB256" s="1014" t="str">
        <f>IF(IFERROR('Blocks A'!BY270-'Pre-1.095 (Hard Copy)'!BB256, 0)=0, " ", ('Blocks A'!BY270-'Pre-1.095 (Hard Copy)'!BB256))</f>
        <v>-1,360</v>
      </c>
      <c r="BC256" s="1015" t="str">
        <f>IF(IFERROR('Blocks A'!BZ270-'Pre-1.095 (Hard Copy)'!BC256, 0)=0, " ", ('Blocks A'!BZ270-'Pre-1.095 (Hard Copy)'!BC256))</f>
        <v> </v>
      </c>
      <c r="BD256" s="1014" t="str">
        <f>IF(IFERROR('Blocks A'!BV270-'Pre-1.095 (Hard Copy)'!BD256, 0)=0, " ", ('Blocks A'!BV270-'Pre-1.095 (Hard Copy)'!BD256))</f>
        <v> </v>
      </c>
      <c r="BE256" s="1014" t="str">
        <f>IF(IFERROR('Blocks A'!CB270-'Pre-1.095 (Hard Copy)'!BE256, 0)=0, " ", ('Blocks A'!CB270-'Pre-1.095 (Hard Copy)'!BE256))</f>
        <v> </v>
      </c>
      <c r="BF256" s="1014" t="str">
        <f>IF(IFERROR('Blocks A'!CC270-'Pre-1.095 (Hard Copy)'!BF256, 0)=0, " ", ('Blocks A'!CC270-'Pre-1.095 (Hard Copy)'!BF256))</f>
        <v>-0</v>
      </c>
      <c r="BG256" s="1016" t="str">
        <f>IF(IFERROR('Blocks A'!CD270-'Pre-1.095 (Hard Copy)'!BG256, 0)=0, " ", ('Blocks A'!CD270-'Pre-1.095 (Hard Copy)'!BG256))</f>
        <v>-0.0000</v>
      </c>
      <c r="BH256" s="1014" t="str">
        <f>IF(IFERROR('Blocks A'!CE270-'Pre-1.095 (Hard Copy)'!BH256, 0)=0, " ", ('Blocks A'!CE270-'Pre-1.095 (Hard Copy)'!BH256))</f>
        <v>+9</v>
      </c>
      <c r="BI256" s="1014" t="str">
        <f>IF(IFERROR('Blocks A'!CZ270-'Pre-1.095 (Hard Copy)'!BI256, 0)=0, " ", ('Blocks A'!CZ270-'Pre-1.095 (Hard Copy)'!BI256))</f>
        <v>-35</v>
      </c>
      <c r="BJ256" s="1014" t="str">
        <f>IF(IFERROR('Blocks A'!DA270-'Pre-1.095 (Hard Copy)'!BJ256, 0)=0, " ", ('Blocks A'!DA270-'Pre-1.095 (Hard Copy)'!BJ256))</f>
        <v>+5</v>
      </c>
      <c r="BK256" s="1014" t="str">
        <f>IF(IFERROR('Blocks A'!DB270-'Pre-1.095 (Hard Copy)'!BK256, 0)=0, " ", ('Blocks A'!DB270-'Pre-1.095 (Hard Copy)'!BK256))</f>
        <v>+3</v>
      </c>
      <c r="BL256" s="1014" t="str">
        <f>IF(IFERROR('Blocks A'!DC270-'Pre-1.095 (Hard Copy)'!BL256, 0)=0, " ", ('Blocks A'!DC270-'Pre-1.095 (Hard Copy)'!BL256))</f>
        <v> </v>
      </c>
      <c r="BM256" s="1014" t="str">
        <f>IF(IFERROR('Blocks A'!DD270-'Pre-1.095 (Hard Copy)'!BM256, 0)=0, " ", ('Blocks A'!DD270-'Pre-1.095 (Hard Copy)'!BM256))</f>
        <v> </v>
      </c>
      <c r="BN256" s="1014" t="str">
        <f>IF(IFERROR('Blocks A'!DE270-'Pre-1.095 (Hard Copy)'!BN256, 0)=0, " ", ('Blocks A'!DE270-'Pre-1.095 (Hard Copy)'!BN256))</f>
        <v> </v>
      </c>
      <c r="BO256" s="1014" t="str">
        <f>IF(IFERROR('Blocks A'!DF270-'Pre-1.095 (Hard Copy)'!BO256, 0)=0, " ", ('Blocks A'!DF270-'Pre-1.095 (Hard Copy)'!BO256))</f>
        <v> </v>
      </c>
      <c r="BP256" s="1014" t="str">
        <f>IF(IFERROR('Blocks A'!DG270-'Pre-1.095 (Hard Copy)'!BP256, 0)=0, " ", ('Blocks A'!DG270-'Pre-1.095 (Hard Copy)'!BP256))</f>
        <v> </v>
      </c>
      <c r="BQ256" s="1014" t="str">
        <f>IF(IFERROR('Blocks A'!DH270-'Pre-1.095 (Hard Copy)'!BQ256, 0)=0, " ", ('Blocks A'!DH270-'Pre-1.095 (Hard Copy)'!BQ256))</f>
        <v> </v>
      </c>
      <c r="BR256" s="1014" t="str">
        <f>IF(IFERROR('Blocks A'!DI270-'Pre-1.095 (Hard Copy)'!BR256, 0)=0, " ", ('Blocks A'!DI270-'Pre-1.095 (Hard Copy)'!BR256))</f>
        <v> </v>
      </c>
      <c r="BS256" s="1014" t="str">
        <f>IF(IFERROR('Blocks A'!DJ270-'Pre-1.095 (Hard Copy)'!BS256, 0)=0, " ", ('Blocks A'!DJ270-'Pre-1.095 (Hard Copy)'!BS256))</f>
        <v>-62</v>
      </c>
      <c r="BT256" s="1014" t="str">
        <f>IF(IFERROR('Blocks A'!DK270-'Pre-1.095 (Hard Copy)'!BT256, 0)=0, " ", ('Blocks A'!DK270-'Pre-1.095 (Hard Copy)'!BT256))</f>
        <v>+16</v>
      </c>
      <c r="BU256" s="1014" t="str">
        <f>IF(IFERROR('Blocks A'!DL270-'Pre-1.095 (Hard Copy)'!BU256, 0)=0, " ", ('Blocks A'!DL270-'Pre-1.095 (Hard Copy)'!BU256))</f>
        <v>+13</v>
      </c>
      <c r="BV256" s="1014" t="str">
        <f>IF(IFERROR('Blocks A'!DM270-'Pre-1.095 (Hard Copy)'!BV256, 0)=0, " ", ('Blocks A'!DM270-'Pre-1.095 (Hard Copy)'!BV256))</f>
        <v> </v>
      </c>
      <c r="BW256" s="1014" t="str">
        <f>IF(IFERROR('Blocks A'!DN270-'Pre-1.095 (Hard Copy)'!BW256, 0)=0, " ", ('Blocks A'!DN270-'Pre-1.095 (Hard Copy)'!BW256))</f>
        <v> </v>
      </c>
      <c r="BX256" s="1014" t="str">
        <f>IF(IFERROR('Blocks A'!DO270-'Pre-1.095 (Hard Copy)'!BX256, 0)=0, " ", ('Blocks A'!DO270-'Pre-1.095 (Hard Copy)'!BX256))</f>
        <v> </v>
      </c>
      <c r="BY256" s="1014" t="str">
        <f>IF(IFERROR('Blocks A'!DP270-'Pre-1.095 (Hard Copy)'!BY256, 0)=0, " ", ('Blocks A'!DP270-'Pre-1.095 (Hard Copy)'!BY256))</f>
        <v> </v>
      </c>
      <c r="BZ256" s="1014" t="str">
        <f>IF(IFERROR('Blocks A'!DQ270-'Pre-1.095 (Hard Copy)'!BZ256, 0)=0, " ", ('Blocks A'!DQ270-'Pre-1.095 (Hard Copy)'!BZ256))</f>
        <v> </v>
      </c>
      <c r="CA256" s="1014" t="str">
        <f>IF(IFERROR('Blocks A'!DR270-'Pre-1.095 (Hard Copy)'!CA256, 0)=0, " ", ('Blocks A'!DR270-'Pre-1.095 (Hard Copy)'!CA256))</f>
        <v> </v>
      </c>
      <c r="CB256" s="1014" t="str">
        <f>IF(IFERROR('Blocks A'!DS270-'Pre-1.095 (Hard Copy)'!CB256, 0)=0, " ", ('Blocks A'!DS270-'Pre-1.095 (Hard Copy)'!CB256))</f>
        <v> </v>
      </c>
      <c r="CC256" s="1014" t="str">
        <f>IF(IFERROR('Blocks A'!DT270-'Pre-1.095 (Hard Copy)'!CC256, 0)=0, " ", ('Blocks A'!DT270-'Pre-1.095 (Hard Copy)'!CC256))</f>
        <v>-27</v>
      </c>
      <c r="CD256" s="1014" t="str">
        <f>IF(IFERROR('Blocks A'!DU270-'Pre-1.095 (Hard Copy)'!CD256, 0)=0, " ", ('Blocks A'!DU270-'Pre-1.095 (Hard Copy)'!CD256))</f>
        <v>-34</v>
      </c>
      <c r="CE256" s="1014" t="str">
        <f>IF(IFERROR('Blocks A'!DX270-'Pre-1.095 (Hard Copy)'!CE256, 0)=0, " ", ('Blocks A'!DX270-'Pre-1.095 (Hard Copy)'!CE256))</f>
        <v>+60</v>
      </c>
      <c r="CF256" s="1014" t="str">
        <f>IF(IFERROR('Blocks A'!DY270-'Pre-1.095 (Hard Copy)'!CF256, 0)=0, " ", ('Blocks A'!DY270-'Pre-1.095 (Hard Copy)'!CF256))</f>
        <v>+9,348</v>
      </c>
      <c r="CG256" s="1016" t="str">
        <f>IF(IFERROR('Blocks A'!DZ270-'Pre-1.095 (Hard Copy)'!CG256, 0)=0, " ", ('Blocks A'!DZ270-'Pre-1.095 (Hard Copy)'!CG256))</f>
        <v>+0.0093</v>
      </c>
      <c r="CH256" s="1015" t="str">
        <f>IF(IFERROR('Blocks A'!DV270-'Pre-1.095 (Hard Copy)'!CH256, 0)=0, " ", ('Blocks A'!DV270-'Pre-1.095 (Hard Copy)'!CH256))</f>
        <v>-3.5</v>
      </c>
      <c r="CI256" s="1015" t="str">
        <f>IF(IFERROR('Blocks A'!DW270-'Pre-1.095 (Hard Copy)'!CI256, 0)=0, " ", ('Blocks A'!DW270-'Pre-1.095 (Hard Copy)'!CI256))</f>
        <v>-12.7</v>
      </c>
      <c r="CJ256" s="1014" t="str">
        <f>IF(IFERROR('Blocks A'!EA270-'Pre-1.095 (Hard Copy)'!CJ256, 0)=0, " ", ('Blocks A'!EA270-'Pre-1.095 (Hard Copy)'!CJ256))</f>
        <v>+60</v>
      </c>
      <c r="CK256" s="1017" t="str">
        <f>IF(IFERROR('Blocks A'!EB270-'Pre-1.095 (Hard Copy)'!CK256, 0)=0, " ", ('Blocks A'!EB270-'Pre-1.095 (Hard Copy)'!CK256))</f>
        <v>+1.00</v>
      </c>
      <c r="CL256" s="1017" t="str">
        <f>IF(IFERROR('Blocks A'!EC270-'Pre-1.095 (Hard Copy)'!CL256, 0)=0, " ", ('Blocks A'!EC270-'Pre-1.095 (Hard Copy)'!CL256))</f>
        <v>+0.02</v>
      </c>
      <c r="CM256" s="1017" t="str">
        <f>IF(IFERROR('Blocks A'!EH270-'Pre-1.095 (Hard Copy)'!CM256, 0)=0, " ", ('Blocks A'!EH270-'Pre-1.095 (Hard Copy)'!CM256))</f>
        <v>+0.00</v>
      </c>
      <c r="CN256" s="1014" t="str">
        <f>IF(IFERROR('Blocks A'!ED270-'Pre-1.095 (Hard Copy)'!CN256, 0)=0, " ", ('Blocks A'!ED270-'Pre-1.095 (Hard Copy)'!CN256))</f>
        <v>+9,348</v>
      </c>
      <c r="CO256" s="1017" t="str">
        <f>IF(IFERROR('Blocks A'!EE270-'Pre-1.095 (Hard Copy)'!CO256, 0)=0, " ", ('Blocks A'!EE270-'Pre-1.095 (Hard Copy)'!CO256))</f>
        <v>+9.35</v>
      </c>
      <c r="CP256" s="1017" t="str">
        <f>IF(IFERROR('Blocks A'!EF270-'Pre-1.095 (Hard Copy)'!CP256, 0)=0, " ", ('Blocks A'!EF270-'Pre-1.095 (Hard Copy)'!CP256))</f>
        <v>+0.01</v>
      </c>
      <c r="CQ256" s="1016" t="str">
        <f>IF(IFERROR('Blocks A'!EG270-'Pre-1.095 (Hard Copy)'!CQ256, 0)=0, " ", ('Blocks A'!EG270-'Pre-1.095 (Hard Copy)'!CQ256))</f>
        <v>+0.0093</v>
      </c>
      <c r="CR256" s="1018" t="s">
        <v>12</v>
      </c>
    </row>
    <row r="257">
      <c r="B257" s="1019" t="s">
        <v>1080</v>
      </c>
      <c r="C257" s="969" t="s">
        <v>885</v>
      </c>
      <c r="D257" s="969">
        <v>1.0</v>
      </c>
      <c r="E257" s="969">
        <v>1.0</v>
      </c>
      <c r="F257" s="969">
        <v>1.0</v>
      </c>
      <c r="G257" s="1014" t="str">
        <f>IF(IFERROR('Blocks A'!G271-'Pre-1.095 (Hard Copy)'!G257, 0)=0, " ", ('Blocks A'!G271-'Pre-1.095 (Hard Copy)'!G257))</f>
        <v> </v>
      </c>
      <c r="H257" s="1014" t="str">
        <f>IF(IFERROR('Blocks A'!H271-'Pre-1.095 (Hard Copy)'!H257, 0)=0, " ", ('Blocks A'!H271-'Pre-1.095 (Hard Copy)'!H257))</f>
        <v> </v>
      </c>
      <c r="I257" s="1014" t="str">
        <f>IF(IFERROR('Blocks A'!I271-'Pre-1.095 (Hard Copy)'!I257, 0)=0, " ", ('Blocks A'!I271-'Pre-1.095 (Hard Copy)'!I257))</f>
        <v> </v>
      </c>
      <c r="J257" s="1014" t="str">
        <f>IF(IFERROR('Blocks A'!J271-'Pre-1.095 (Hard Copy)'!J257, 0)=0, " ", ('Blocks A'!J271-'Pre-1.095 (Hard Copy)'!J257))</f>
        <v> </v>
      </c>
      <c r="K257" s="1014" t="str">
        <f>IF(IFERROR('Blocks A'!K271-'Pre-1.095 (Hard Copy)'!K257, 0)=0, " ", ('Blocks A'!K271-'Pre-1.095 (Hard Copy)'!K257))</f>
        <v> </v>
      </c>
      <c r="L257" s="1014" t="str">
        <f>IF(IFERROR('Blocks A'!L271-'Pre-1.095 (Hard Copy)'!L257, 0)=0, " ", ('Blocks A'!L271-'Pre-1.095 (Hard Copy)'!L257))</f>
        <v> </v>
      </c>
      <c r="M257" s="1014" t="str">
        <f>IF(IFERROR('Blocks A'!N271-'Pre-1.095 (Hard Copy)'!M257, 0)=0, " ", ('Blocks A'!N271-'Pre-1.095 (Hard Copy)'!M257))</f>
        <v> </v>
      </c>
      <c r="N257" s="1014" t="str">
        <f>IF(IFERROR('Blocks A'!O271-'Pre-1.095 (Hard Copy)'!N257, 0)=0, " ", ('Blocks A'!O271-'Pre-1.095 (Hard Copy)'!N257))</f>
        <v> </v>
      </c>
      <c r="O257" s="1014" t="str">
        <f>IF(IFERROR('Blocks A'!P271-'Pre-1.095 (Hard Copy)'!O257, 0)=0, " ", ('Blocks A'!P271-'Pre-1.095 (Hard Copy)'!O257))</f>
        <v> </v>
      </c>
      <c r="P257" s="1014" t="str">
        <f>IF(IFERROR('Blocks A'!Q271-'Pre-1.095 (Hard Copy)'!P257, 0)=0, " ", ('Blocks A'!Q271-'Pre-1.095 (Hard Copy)'!P257))</f>
        <v> </v>
      </c>
      <c r="Q257" s="1014" t="str">
        <f>IF(IFERROR('Blocks A'!R271-'Pre-1.095 (Hard Copy)'!Q257, 0)=0, " ", ('Blocks A'!R271-'Pre-1.095 (Hard Copy)'!Q257))</f>
        <v> </v>
      </c>
      <c r="R257" s="1014" t="str">
        <f>IF(IFERROR('Blocks A'!S271-'Pre-1.095 (Hard Copy)'!R257, 0)=0, " ", ('Blocks A'!S271-'Pre-1.095 (Hard Copy)'!R257))</f>
        <v> </v>
      </c>
      <c r="S257" s="1014" t="str">
        <f>IF(IFERROR('Blocks A'!T271-'Pre-1.095 (Hard Copy)'!S257, 0)=0, " ", ('Blocks A'!T271-'Pre-1.095 (Hard Copy)'!S257))</f>
        <v> </v>
      </c>
      <c r="T257" s="1014" t="str">
        <f>IF(IFERROR('Blocks A'!M271-'Pre-1.095 (Hard Copy)'!T257, 0)=0, " ", ('Blocks A'!M271-'Pre-1.095 (Hard Copy)'!T257))</f>
        <v> </v>
      </c>
      <c r="U257" s="1014" t="str">
        <f>IF(IFERROR('Blocks A'!U271-'Pre-1.095 (Hard Copy)'!U257, 0)=0, " ", ('Blocks A'!U271-'Pre-1.095 (Hard Copy)'!U257))</f>
        <v> </v>
      </c>
      <c r="V257" s="1014" t="str">
        <f>IF(IFERROR('Blocks A'!V271-'Pre-1.095 (Hard Copy)'!V257, 0)=0, " ", ('Blocks A'!V271-'Pre-1.095 (Hard Copy)'!V257))</f>
        <v> </v>
      </c>
      <c r="W257" s="1014" t="str">
        <f>IF(IFERROR('Blocks A'!W271-'Pre-1.095 (Hard Copy)'!W257, 0)=0, " ", ('Blocks A'!W271-'Pre-1.095 (Hard Copy)'!W257))</f>
        <v> </v>
      </c>
      <c r="X257" s="1014" t="str">
        <f>IF(IFERROR('Blocks A'!X271-'Pre-1.095 (Hard Copy)'!X257, 0)=0, " ", ('Blocks A'!X271-'Pre-1.095 (Hard Copy)'!X257))</f>
        <v> </v>
      </c>
      <c r="Y257" s="1014" t="str">
        <f>IF(IFERROR('Blocks A'!AC271-'Pre-1.095 (Hard Copy)'!Y257, 0)=0, " ", ('Blocks A'!AC271-'Pre-1.095 (Hard Copy)'!Y257))</f>
        <v> </v>
      </c>
      <c r="Z257" s="1014" t="str">
        <f>IF(IFERROR('Blocks A'!Y271-'Pre-1.095 (Hard Copy)'!Z257, 0)=0, " ", ('Blocks A'!Y271-'Pre-1.095 (Hard Copy)'!Z257))</f>
        <v> </v>
      </c>
      <c r="AA257" s="1014" t="str">
        <f>IF(IFERROR('Blocks A'!Z271-'Pre-1.095 (Hard Copy)'!AA257, 0)=0, " ", ('Blocks A'!Z271-'Pre-1.095 (Hard Copy)'!AA257))</f>
        <v> </v>
      </c>
      <c r="AB257" s="1014" t="str">
        <f>IF(IFERROR('Blocks A'!AA271-'Pre-1.095 (Hard Copy)'!AB257, 0)=0, " ", ('Blocks A'!AA271-'Pre-1.095 (Hard Copy)'!AB257))</f>
        <v> </v>
      </c>
      <c r="AC257" s="1014" t="str">
        <f>IF(IFERROR('Blocks A'!AB271-'Pre-1.095 (Hard Copy)'!AC257, 0)=0, " ", ('Blocks A'!AB271-'Pre-1.095 (Hard Copy)'!AC257))</f>
        <v> </v>
      </c>
      <c r="AD257" s="1014" t="str">
        <f>IF(IFERROR('Blocks A'!AY271-'Pre-1.095 (Hard Copy)'!AD257, 0)=0, " ", ('Blocks A'!AY271-'Pre-1.095 (Hard Copy)'!AD257))</f>
        <v>-2</v>
      </c>
      <c r="AE257" s="1014" t="str">
        <f>IF(IFERROR('Blocks A'!AZ271-'Pre-1.095 (Hard Copy)'!AE257, 0)=0, " ", ('Blocks A'!AZ271-'Pre-1.095 (Hard Copy)'!AE257))</f>
        <v> </v>
      </c>
      <c r="AF257" s="1014" t="str">
        <f>IF(IFERROR('Blocks A'!BA271-'Pre-1.095 (Hard Copy)'!AF257, 0)=0, " ", ('Blocks A'!BA271-'Pre-1.095 (Hard Copy)'!AF257))</f>
        <v> </v>
      </c>
      <c r="AG257" s="1014" t="str">
        <f>IF(IFERROR('Blocks A'!BB271-'Pre-1.095 (Hard Copy)'!AG257, 0)=0, " ", ('Blocks A'!BB271-'Pre-1.095 (Hard Copy)'!AG257))</f>
        <v> </v>
      </c>
      <c r="AH257" s="1014" t="str">
        <f>IF(IFERROR('Blocks A'!BC271-'Pre-1.095 (Hard Copy)'!AH257, 0)=0, " ", ('Blocks A'!BC271-'Pre-1.095 (Hard Copy)'!AH257))</f>
        <v> </v>
      </c>
      <c r="AI257" s="1014" t="str">
        <f>IF(IFERROR('Blocks A'!BJ271-'Pre-1.095 (Hard Copy)'!AI257, 0)=0, " ", ('Blocks A'!BJ271-'Pre-1.095 (Hard Copy)'!AI257))</f>
        <v>+1</v>
      </c>
      <c r="AJ257" s="1014" t="str">
        <f>IF(IFERROR('Blocks A'!BD271-'Pre-1.095 (Hard Copy)'!AJ257, 0)=0, " ", ('Blocks A'!BD271-'Pre-1.095 (Hard Copy)'!AJ257))</f>
        <v> </v>
      </c>
      <c r="AK257" s="1014" t="str">
        <f>IF(IFERROR('Blocks A'!BE271-'Pre-1.095 (Hard Copy)'!AK257, 0)=0, " ", ('Blocks A'!BE271-'Pre-1.095 (Hard Copy)'!AK257))</f>
        <v> </v>
      </c>
      <c r="AL257" s="1014" t="str">
        <f>IF(IFERROR('Blocks A'!BF271-'Pre-1.095 (Hard Copy)'!AL257, 0)=0, " ", ('Blocks A'!BF271-'Pre-1.095 (Hard Copy)'!AL257))</f>
        <v> </v>
      </c>
      <c r="AM257" s="1014" t="str">
        <f>IF(IFERROR('Blocks A'!BG271-'Pre-1.095 (Hard Copy)'!AM257, 0)=0, " ", ('Blocks A'!BG271-'Pre-1.095 (Hard Copy)'!AM257))</f>
        <v> </v>
      </c>
      <c r="AN257" s="1014" t="str">
        <f>IF(IFERROR('Blocks A'!BH271-'Pre-1.095 (Hard Copy)'!AN257, 0)=0, " ", ('Blocks A'!BH271-'Pre-1.095 (Hard Copy)'!AN257))</f>
        <v> </v>
      </c>
      <c r="AO257" s="1014" t="str">
        <f>IF(IFERROR('Blocks A'!BI271-'Pre-1.095 (Hard Copy)'!AO257, 0)=0, " ", ('Blocks A'!BI271-'Pre-1.095 (Hard Copy)'!AO257))</f>
        <v> </v>
      </c>
      <c r="AP257" s="1014" t="str">
        <f>IF(IFERROR('Blocks A'!BK271-'Pre-1.095 (Hard Copy)'!AP257, 0)=0, " ", ('Blocks A'!BK271-'Pre-1.095 (Hard Copy)'!AP257))</f>
        <v> </v>
      </c>
      <c r="AQ257" s="1014" t="str">
        <f>IF(IFERROR('Blocks A'!BL271-'Pre-1.095 (Hard Copy)'!AQ257, 0)=0, " ", ('Blocks A'!BL271-'Pre-1.095 (Hard Copy)'!AQ257))</f>
        <v> </v>
      </c>
      <c r="AR257" s="1014" t="str">
        <f>IF(IFERROR('Blocks A'!BM271-'Pre-1.095 (Hard Copy)'!AR257, 0)=0, " ", ('Blocks A'!BM271-'Pre-1.095 (Hard Copy)'!AR257))</f>
        <v> </v>
      </c>
      <c r="AS257" s="1014" t="str">
        <f>IF(IFERROR('Blocks A'!BO271-'Pre-1.095 (Hard Copy)'!AS257, 0)=0, " ", ('Blocks A'!BO271-'Pre-1.095 (Hard Copy)'!AS257))</f>
        <v> </v>
      </c>
      <c r="AT257" s="1014" t="str">
        <f>IF(IFERROR('Blocks A'!BP271-'Pre-1.095 (Hard Copy)'!AT257, 0)=0, " ", ('Blocks A'!BP271-'Pre-1.095 (Hard Copy)'!AT257))</f>
        <v> </v>
      </c>
      <c r="AU257" s="1014" t="str">
        <f>IF(IFERROR('Blocks A'!BQ271-'Pre-1.095 (Hard Copy)'!AU257, 0)=0, " ", ('Blocks A'!BQ271-'Pre-1.095 (Hard Copy)'!AU257))</f>
        <v> </v>
      </c>
      <c r="AV257" s="1014" t="str">
        <f>IF(IFERROR('Blocks A'!BR271-'Pre-1.095 (Hard Copy)'!AV257, 0)=0, " ", ('Blocks A'!BR271-'Pre-1.095 (Hard Copy)'!AV257))</f>
        <v> </v>
      </c>
      <c r="AW257" s="1014" t="str">
        <f>IF(IFERROR('Blocks A'!BS271-'Pre-1.095 (Hard Copy)'!AW257, 0)=0, " ", ('Blocks A'!BS271-'Pre-1.095 (Hard Copy)'!AW257))</f>
        <v> </v>
      </c>
      <c r="AX257" s="1014" t="str">
        <f>IF(IFERROR('Blocks A'!BT271-'Pre-1.095 (Hard Copy)'!AX257, 0)=0, " ", ('Blocks A'!BT271-'Pre-1.095 (Hard Copy)'!AX257))</f>
        <v>-34</v>
      </c>
      <c r="AY257" s="1014" t="str">
        <f>IF(IFERROR('Blocks A'!BU271-'Pre-1.095 (Hard Copy)'!AY257, 0)=0, " ", ('Blocks A'!BU271-'Pre-1.095 (Hard Copy)'!AY257))</f>
        <v>-272</v>
      </c>
      <c r="AZ257" s="1014" t="str">
        <f>IF(IFERROR('Blocks A'!BW271-'Pre-1.095 (Hard Copy)'!AZ257, 0)=0, " ", ('Blocks A'!BW271-'Pre-1.095 (Hard Copy)'!AZ257))</f>
        <v>-170</v>
      </c>
      <c r="BA257" s="1014" t="str">
        <f>IF(IFERROR('Blocks A'!BX271-'Pre-1.095 (Hard Copy)'!BA257, 0)=0, " ", ('Blocks A'!BX271-'Pre-1.095 (Hard Copy)'!BA257))</f>
        <v> </v>
      </c>
      <c r="BB257" s="1014" t="str">
        <f>IF(IFERROR('Blocks A'!BY271-'Pre-1.095 (Hard Copy)'!BB257, 0)=0, " ", ('Blocks A'!BY271-'Pre-1.095 (Hard Copy)'!BB257))</f>
        <v>-1,360</v>
      </c>
      <c r="BC257" s="1015" t="str">
        <f>IF(IFERROR('Blocks A'!BZ271-'Pre-1.095 (Hard Copy)'!BC257, 0)=0, " ", ('Blocks A'!BZ271-'Pre-1.095 (Hard Copy)'!BC257))</f>
        <v> </v>
      </c>
      <c r="BD257" s="1014" t="str">
        <f>IF(IFERROR('Blocks A'!BV271-'Pre-1.095 (Hard Copy)'!BD257, 0)=0, " ", ('Blocks A'!BV271-'Pre-1.095 (Hard Copy)'!BD257))</f>
        <v> </v>
      </c>
      <c r="BE257" s="1014" t="str">
        <f>IF(IFERROR('Blocks A'!CB271-'Pre-1.095 (Hard Copy)'!BE257, 0)=0, " ", ('Blocks A'!CB271-'Pre-1.095 (Hard Copy)'!BE257))</f>
        <v> </v>
      </c>
      <c r="BF257" s="1014" t="str">
        <f>IF(IFERROR('Blocks A'!CC271-'Pre-1.095 (Hard Copy)'!BF257, 0)=0, " ", ('Blocks A'!CC271-'Pre-1.095 (Hard Copy)'!BF257))</f>
        <v>-0</v>
      </c>
      <c r="BG257" s="1016" t="str">
        <f>IF(IFERROR('Blocks A'!CD271-'Pre-1.095 (Hard Copy)'!BG257, 0)=0, " ", ('Blocks A'!CD271-'Pre-1.095 (Hard Copy)'!BG257))</f>
        <v>-0.0000</v>
      </c>
      <c r="BH257" s="1014" t="str">
        <f>IF(IFERROR('Blocks A'!CE271-'Pre-1.095 (Hard Copy)'!BH257, 0)=0, " ", ('Blocks A'!CE271-'Pre-1.095 (Hard Copy)'!BH257))</f>
        <v>+9</v>
      </c>
      <c r="BI257" s="1014" t="str">
        <f>IF(IFERROR('Blocks A'!CZ271-'Pre-1.095 (Hard Copy)'!BI257, 0)=0, " ", ('Blocks A'!CZ271-'Pre-1.095 (Hard Copy)'!BI257))</f>
        <v>-35</v>
      </c>
      <c r="BJ257" s="1014" t="str">
        <f>IF(IFERROR('Blocks A'!DA271-'Pre-1.095 (Hard Copy)'!BJ257, 0)=0, " ", ('Blocks A'!DA271-'Pre-1.095 (Hard Copy)'!BJ257))</f>
        <v>+5</v>
      </c>
      <c r="BK257" s="1014" t="str">
        <f>IF(IFERROR('Blocks A'!DB271-'Pre-1.095 (Hard Copy)'!BK257, 0)=0, " ", ('Blocks A'!DB271-'Pre-1.095 (Hard Copy)'!BK257))</f>
        <v>+3</v>
      </c>
      <c r="BL257" s="1014" t="str">
        <f>IF(IFERROR('Blocks A'!DC271-'Pre-1.095 (Hard Copy)'!BL257, 0)=0, " ", ('Blocks A'!DC271-'Pre-1.095 (Hard Copy)'!BL257))</f>
        <v> </v>
      </c>
      <c r="BM257" s="1014" t="str">
        <f>IF(IFERROR('Blocks A'!DD271-'Pre-1.095 (Hard Copy)'!BM257, 0)=0, " ", ('Blocks A'!DD271-'Pre-1.095 (Hard Copy)'!BM257))</f>
        <v> </v>
      </c>
      <c r="BN257" s="1014" t="str">
        <f>IF(IFERROR('Blocks A'!DE271-'Pre-1.095 (Hard Copy)'!BN257, 0)=0, " ", ('Blocks A'!DE271-'Pre-1.095 (Hard Copy)'!BN257))</f>
        <v> </v>
      </c>
      <c r="BO257" s="1014" t="str">
        <f>IF(IFERROR('Blocks A'!DF271-'Pre-1.095 (Hard Copy)'!BO257, 0)=0, " ", ('Blocks A'!DF271-'Pre-1.095 (Hard Copy)'!BO257))</f>
        <v> </v>
      </c>
      <c r="BP257" s="1014" t="str">
        <f>IF(IFERROR('Blocks A'!DG271-'Pre-1.095 (Hard Copy)'!BP257, 0)=0, " ", ('Blocks A'!DG271-'Pre-1.095 (Hard Copy)'!BP257))</f>
        <v> </v>
      </c>
      <c r="BQ257" s="1014" t="str">
        <f>IF(IFERROR('Blocks A'!DH271-'Pre-1.095 (Hard Copy)'!BQ257, 0)=0, " ", ('Blocks A'!DH271-'Pre-1.095 (Hard Copy)'!BQ257))</f>
        <v> </v>
      </c>
      <c r="BR257" s="1014" t="str">
        <f>IF(IFERROR('Blocks A'!DI271-'Pre-1.095 (Hard Copy)'!BR257, 0)=0, " ", ('Blocks A'!DI271-'Pre-1.095 (Hard Copy)'!BR257))</f>
        <v> </v>
      </c>
      <c r="BS257" s="1014" t="str">
        <f>IF(IFERROR('Blocks A'!DJ271-'Pre-1.095 (Hard Copy)'!BS257, 0)=0, " ", ('Blocks A'!DJ271-'Pre-1.095 (Hard Copy)'!BS257))</f>
        <v>-62</v>
      </c>
      <c r="BT257" s="1014" t="str">
        <f>IF(IFERROR('Blocks A'!DK271-'Pre-1.095 (Hard Copy)'!BT257, 0)=0, " ", ('Blocks A'!DK271-'Pre-1.095 (Hard Copy)'!BT257))</f>
        <v>+16</v>
      </c>
      <c r="BU257" s="1014" t="str">
        <f>IF(IFERROR('Blocks A'!DL271-'Pre-1.095 (Hard Copy)'!BU257, 0)=0, " ", ('Blocks A'!DL271-'Pre-1.095 (Hard Copy)'!BU257))</f>
        <v>+13</v>
      </c>
      <c r="BV257" s="1014" t="str">
        <f>IF(IFERROR('Blocks A'!DM271-'Pre-1.095 (Hard Copy)'!BV257, 0)=0, " ", ('Blocks A'!DM271-'Pre-1.095 (Hard Copy)'!BV257))</f>
        <v> </v>
      </c>
      <c r="BW257" s="1014" t="str">
        <f>IF(IFERROR('Blocks A'!DN271-'Pre-1.095 (Hard Copy)'!BW257, 0)=0, " ", ('Blocks A'!DN271-'Pre-1.095 (Hard Copy)'!BW257))</f>
        <v> </v>
      </c>
      <c r="BX257" s="1014" t="str">
        <f>IF(IFERROR('Blocks A'!DO271-'Pre-1.095 (Hard Copy)'!BX257, 0)=0, " ", ('Blocks A'!DO271-'Pre-1.095 (Hard Copy)'!BX257))</f>
        <v> </v>
      </c>
      <c r="BY257" s="1014" t="str">
        <f>IF(IFERROR('Blocks A'!DP271-'Pre-1.095 (Hard Copy)'!BY257, 0)=0, " ", ('Blocks A'!DP271-'Pre-1.095 (Hard Copy)'!BY257))</f>
        <v> </v>
      </c>
      <c r="BZ257" s="1014" t="str">
        <f>IF(IFERROR('Blocks A'!DQ271-'Pre-1.095 (Hard Copy)'!BZ257, 0)=0, " ", ('Blocks A'!DQ271-'Pre-1.095 (Hard Copy)'!BZ257))</f>
        <v> </v>
      </c>
      <c r="CA257" s="1014" t="str">
        <f>IF(IFERROR('Blocks A'!DR271-'Pre-1.095 (Hard Copy)'!CA257, 0)=0, " ", ('Blocks A'!DR271-'Pre-1.095 (Hard Copy)'!CA257))</f>
        <v> </v>
      </c>
      <c r="CB257" s="1014" t="str">
        <f>IF(IFERROR('Blocks A'!DS271-'Pre-1.095 (Hard Copy)'!CB257, 0)=0, " ", ('Blocks A'!DS271-'Pre-1.095 (Hard Copy)'!CB257))</f>
        <v> </v>
      </c>
      <c r="CC257" s="1014" t="str">
        <f>IF(IFERROR('Blocks A'!DT271-'Pre-1.095 (Hard Copy)'!CC257, 0)=0, " ", ('Blocks A'!DT271-'Pre-1.095 (Hard Copy)'!CC257))</f>
        <v>-27</v>
      </c>
      <c r="CD257" s="1014" t="str">
        <f>IF(IFERROR('Blocks A'!DU271-'Pre-1.095 (Hard Copy)'!CD257, 0)=0, " ", ('Blocks A'!DU271-'Pre-1.095 (Hard Copy)'!CD257))</f>
        <v>-34</v>
      </c>
      <c r="CE257" s="1014" t="str">
        <f>IF(IFERROR('Blocks A'!DX271-'Pre-1.095 (Hard Copy)'!CE257, 0)=0, " ", ('Blocks A'!DX271-'Pre-1.095 (Hard Copy)'!CE257))</f>
        <v>+60</v>
      </c>
      <c r="CF257" s="1014" t="str">
        <f>IF(IFERROR('Blocks A'!DY271-'Pre-1.095 (Hard Copy)'!CF257, 0)=0, " ", ('Blocks A'!DY271-'Pre-1.095 (Hard Copy)'!CF257))</f>
        <v>+9,348</v>
      </c>
      <c r="CG257" s="1016" t="str">
        <f>IF(IFERROR('Blocks A'!DZ271-'Pre-1.095 (Hard Copy)'!CG257, 0)=0, " ", ('Blocks A'!DZ271-'Pre-1.095 (Hard Copy)'!CG257))</f>
        <v>+0.0093</v>
      </c>
      <c r="CH257" s="1015" t="str">
        <f>IF(IFERROR('Blocks A'!DV271-'Pre-1.095 (Hard Copy)'!CH257, 0)=0, " ", ('Blocks A'!DV271-'Pre-1.095 (Hard Copy)'!CH257))</f>
        <v>-3.5</v>
      </c>
      <c r="CI257" s="1015" t="str">
        <f>IF(IFERROR('Blocks A'!DW271-'Pre-1.095 (Hard Copy)'!CI257, 0)=0, " ", ('Blocks A'!DW271-'Pre-1.095 (Hard Copy)'!CI257))</f>
        <v>-12.7</v>
      </c>
      <c r="CJ257" s="1014" t="str">
        <f>IF(IFERROR('Blocks A'!EA271-'Pre-1.095 (Hard Copy)'!CJ257, 0)=0, " ", ('Blocks A'!EA271-'Pre-1.095 (Hard Copy)'!CJ257))</f>
        <v>+60</v>
      </c>
      <c r="CK257" s="1017" t="str">
        <f>IF(IFERROR('Blocks A'!EB271-'Pre-1.095 (Hard Copy)'!CK257, 0)=0, " ", ('Blocks A'!EB271-'Pre-1.095 (Hard Copy)'!CK257))</f>
        <v>+1.00</v>
      </c>
      <c r="CL257" s="1017" t="str">
        <f>IF(IFERROR('Blocks A'!EC271-'Pre-1.095 (Hard Copy)'!CL257, 0)=0, " ", ('Blocks A'!EC271-'Pre-1.095 (Hard Copy)'!CL257))</f>
        <v>+0.02</v>
      </c>
      <c r="CM257" s="1017" t="str">
        <f>IF(IFERROR('Blocks A'!EH271-'Pre-1.095 (Hard Copy)'!CM257, 0)=0, " ", ('Blocks A'!EH271-'Pre-1.095 (Hard Copy)'!CM257))</f>
        <v>+0.00</v>
      </c>
      <c r="CN257" s="1014" t="str">
        <f>IF(IFERROR('Blocks A'!ED271-'Pre-1.095 (Hard Copy)'!CN257, 0)=0, " ", ('Blocks A'!ED271-'Pre-1.095 (Hard Copy)'!CN257))</f>
        <v>+9,348</v>
      </c>
      <c r="CO257" s="1017" t="str">
        <f>IF(IFERROR('Blocks A'!EE271-'Pre-1.095 (Hard Copy)'!CO257, 0)=0, " ", ('Blocks A'!EE271-'Pre-1.095 (Hard Copy)'!CO257))</f>
        <v>+9.35</v>
      </c>
      <c r="CP257" s="1017" t="str">
        <f>IF(IFERROR('Blocks A'!EF271-'Pre-1.095 (Hard Copy)'!CP257, 0)=0, " ", ('Blocks A'!EF271-'Pre-1.095 (Hard Copy)'!CP257))</f>
        <v>+0.01</v>
      </c>
      <c r="CQ257" s="1016" t="str">
        <f>IF(IFERROR('Blocks A'!EG271-'Pre-1.095 (Hard Copy)'!CQ257, 0)=0, " ", ('Blocks A'!EG271-'Pre-1.095 (Hard Copy)'!CQ257))</f>
        <v>+0.0093</v>
      </c>
      <c r="CR257" s="1018" t="s">
        <v>12</v>
      </c>
    </row>
    <row r="258">
      <c r="B258" s="1019" t="s">
        <v>1081</v>
      </c>
      <c r="C258" s="969" t="s">
        <v>885</v>
      </c>
      <c r="D258" s="969">
        <v>1.0</v>
      </c>
      <c r="E258" s="969">
        <v>1.0</v>
      </c>
      <c r="F258" s="969">
        <v>1.0</v>
      </c>
      <c r="G258" s="1014" t="str">
        <f>IF(IFERROR('Blocks A'!G272-'Pre-1.095 (Hard Copy)'!G258, 0)=0, " ", ('Blocks A'!G272-'Pre-1.095 (Hard Copy)'!G258))</f>
        <v> </v>
      </c>
      <c r="H258" s="1014" t="str">
        <f>IF(IFERROR('Blocks A'!H272-'Pre-1.095 (Hard Copy)'!H258, 0)=0, " ", ('Blocks A'!H272-'Pre-1.095 (Hard Copy)'!H258))</f>
        <v> </v>
      </c>
      <c r="I258" s="1014" t="str">
        <f>IF(IFERROR('Blocks A'!I272-'Pre-1.095 (Hard Copy)'!I258, 0)=0, " ", ('Blocks A'!I272-'Pre-1.095 (Hard Copy)'!I258))</f>
        <v> </v>
      </c>
      <c r="J258" s="1014" t="str">
        <f>IF(IFERROR('Blocks A'!J272-'Pre-1.095 (Hard Copy)'!J258, 0)=0, " ", ('Blocks A'!J272-'Pre-1.095 (Hard Copy)'!J258))</f>
        <v> </v>
      </c>
      <c r="K258" s="1014" t="str">
        <f>IF(IFERROR('Blocks A'!K272-'Pre-1.095 (Hard Copy)'!K258, 0)=0, " ", ('Blocks A'!K272-'Pre-1.095 (Hard Copy)'!K258))</f>
        <v> </v>
      </c>
      <c r="L258" s="1014" t="str">
        <f>IF(IFERROR('Blocks A'!L272-'Pre-1.095 (Hard Copy)'!L258, 0)=0, " ", ('Blocks A'!L272-'Pre-1.095 (Hard Copy)'!L258))</f>
        <v> </v>
      </c>
      <c r="M258" s="1014" t="str">
        <f>IF(IFERROR('Blocks A'!N272-'Pre-1.095 (Hard Copy)'!M258, 0)=0, " ", ('Blocks A'!N272-'Pre-1.095 (Hard Copy)'!M258))</f>
        <v> </v>
      </c>
      <c r="N258" s="1014" t="str">
        <f>IF(IFERROR('Blocks A'!O272-'Pre-1.095 (Hard Copy)'!N258, 0)=0, " ", ('Blocks A'!O272-'Pre-1.095 (Hard Copy)'!N258))</f>
        <v> </v>
      </c>
      <c r="O258" s="1014" t="str">
        <f>IF(IFERROR('Blocks A'!P272-'Pre-1.095 (Hard Copy)'!O258, 0)=0, " ", ('Blocks A'!P272-'Pre-1.095 (Hard Copy)'!O258))</f>
        <v> </v>
      </c>
      <c r="P258" s="1014" t="str">
        <f>IF(IFERROR('Blocks A'!Q272-'Pre-1.095 (Hard Copy)'!P258, 0)=0, " ", ('Blocks A'!Q272-'Pre-1.095 (Hard Copy)'!P258))</f>
        <v> </v>
      </c>
      <c r="Q258" s="1014" t="str">
        <f>IF(IFERROR('Blocks A'!R272-'Pre-1.095 (Hard Copy)'!Q258, 0)=0, " ", ('Blocks A'!R272-'Pre-1.095 (Hard Copy)'!Q258))</f>
        <v> </v>
      </c>
      <c r="R258" s="1014" t="str">
        <f>IF(IFERROR('Blocks A'!S272-'Pre-1.095 (Hard Copy)'!R258, 0)=0, " ", ('Blocks A'!S272-'Pre-1.095 (Hard Copy)'!R258))</f>
        <v> </v>
      </c>
      <c r="S258" s="1014" t="str">
        <f>IF(IFERROR('Blocks A'!T272-'Pre-1.095 (Hard Copy)'!S258, 0)=0, " ", ('Blocks A'!T272-'Pre-1.095 (Hard Copy)'!S258))</f>
        <v> </v>
      </c>
      <c r="T258" s="1014" t="str">
        <f>IF(IFERROR('Blocks A'!M272-'Pre-1.095 (Hard Copy)'!T258, 0)=0, " ", ('Blocks A'!M272-'Pre-1.095 (Hard Copy)'!T258))</f>
        <v> </v>
      </c>
      <c r="U258" s="1014" t="str">
        <f>IF(IFERROR('Blocks A'!U272-'Pre-1.095 (Hard Copy)'!U258, 0)=0, " ", ('Blocks A'!U272-'Pre-1.095 (Hard Copy)'!U258))</f>
        <v> </v>
      </c>
      <c r="V258" s="1014" t="str">
        <f>IF(IFERROR('Blocks A'!V272-'Pre-1.095 (Hard Copy)'!V258, 0)=0, " ", ('Blocks A'!V272-'Pre-1.095 (Hard Copy)'!V258))</f>
        <v> </v>
      </c>
      <c r="W258" s="1014" t="str">
        <f>IF(IFERROR('Blocks A'!W272-'Pre-1.095 (Hard Copy)'!W258, 0)=0, " ", ('Blocks A'!W272-'Pre-1.095 (Hard Copy)'!W258))</f>
        <v> </v>
      </c>
      <c r="X258" s="1014" t="str">
        <f>IF(IFERROR('Blocks A'!X272-'Pre-1.095 (Hard Copy)'!X258, 0)=0, " ", ('Blocks A'!X272-'Pre-1.095 (Hard Copy)'!X258))</f>
        <v> </v>
      </c>
      <c r="Y258" s="1014" t="str">
        <f>IF(IFERROR('Blocks A'!AC272-'Pre-1.095 (Hard Copy)'!Y258, 0)=0, " ", ('Blocks A'!AC272-'Pre-1.095 (Hard Copy)'!Y258))</f>
        <v> </v>
      </c>
      <c r="Z258" s="1014" t="str">
        <f>IF(IFERROR('Blocks A'!Y272-'Pre-1.095 (Hard Copy)'!Z258, 0)=0, " ", ('Blocks A'!Y272-'Pre-1.095 (Hard Copy)'!Z258))</f>
        <v> </v>
      </c>
      <c r="AA258" s="1014" t="str">
        <f>IF(IFERROR('Blocks A'!Z272-'Pre-1.095 (Hard Copy)'!AA258, 0)=0, " ", ('Blocks A'!Z272-'Pre-1.095 (Hard Copy)'!AA258))</f>
        <v> </v>
      </c>
      <c r="AB258" s="1014" t="str">
        <f>IF(IFERROR('Blocks A'!AA272-'Pre-1.095 (Hard Copy)'!AB258, 0)=0, " ", ('Blocks A'!AA272-'Pre-1.095 (Hard Copy)'!AB258))</f>
        <v> </v>
      </c>
      <c r="AC258" s="1014" t="str">
        <f>IF(IFERROR('Blocks A'!AB272-'Pre-1.095 (Hard Copy)'!AC258, 0)=0, " ", ('Blocks A'!AB272-'Pre-1.095 (Hard Copy)'!AC258))</f>
        <v> </v>
      </c>
      <c r="AD258" s="1014" t="str">
        <f>IF(IFERROR('Blocks A'!AY272-'Pre-1.095 (Hard Copy)'!AD258, 0)=0, " ", ('Blocks A'!AY272-'Pre-1.095 (Hard Copy)'!AD258))</f>
        <v>-2</v>
      </c>
      <c r="AE258" s="1014" t="str">
        <f>IF(IFERROR('Blocks A'!AZ272-'Pre-1.095 (Hard Copy)'!AE258, 0)=0, " ", ('Blocks A'!AZ272-'Pre-1.095 (Hard Copy)'!AE258))</f>
        <v> </v>
      </c>
      <c r="AF258" s="1014" t="str">
        <f>IF(IFERROR('Blocks A'!BA272-'Pre-1.095 (Hard Copy)'!AF258, 0)=0, " ", ('Blocks A'!BA272-'Pre-1.095 (Hard Copy)'!AF258))</f>
        <v> </v>
      </c>
      <c r="AG258" s="1014" t="str">
        <f>IF(IFERROR('Blocks A'!BB272-'Pre-1.095 (Hard Copy)'!AG258, 0)=0, " ", ('Blocks A'!BB272-'Pre-1.095 (Hard Copy)'!AG258))</f>
        <v> </v>
      </c>
      <c r="AH258" s="1014" t="str">
        <f>IF(IFERROR('Blocks A'!BC272-'Pre-1.095 (Hard Copy)'!AH258, 0)=0, " ", ('Blocks A'!BC272-'Pre-1.095 (Hard Copy)'!AH258))</f>
        <v> </v>
      </c>
      <c r="AI258" s="1014" t="str">
        <f>IF(IFERROR('Blocks A'!BJ272-'Pre-1.095 (Hard Copy)'!AI258, 0)=0, " ", ('Blocks A'!BJ272-'Pre-1.095 (Hard Copy)'!AI258))</f>
        <v>+1</v>
      </c>
      <c r="AJ258" s="1014" t="str">
        <f>IF(IFERROR('Blocks A'!BD272-'Pre-1.095 (Hard Copy)'!AJ258, 0)=0, " ", ('Blocks A'!BD272-'Pre-1.095 (Hard Copy)'!AJ258))</f>
        <v> </v>
      </c>
      <c r="AK258" s="1014" t="str">
        <f>IF(IFERROR('Blocks A'!BE272-'Pre-1.095 (Hard Copy)'!AK258, 0)=0, " ", ('Blocks A'!BE272-'Pre-1.095 (Hard Copy)'!AK258))</f>
        <v> </v>
      </c>
      <c r="AL258" s="1014" t="str">
        <f>IF(IFERROR('Blocks A'!BF272-'Pre-1.095 (Hard Copy)'!AL258, 0)=0, " ", ('Blocks A'!BF272-'Pre-1.095 (Hard Copy)'!AL258))</f>
        <v> </v>
      </c>
      <c r="AM258" s="1014" t="str">
        <f>IF(IFERROR('Blocks A'!BG272-'Pre-1.095 (Hard Copy)'!AM258, 0)=0, " ", ('Blocks A'!BG272-'Pre-1.095 (Hard Copy)'!AM258))</f>
        <v> </v>
      </c>
      <c r="AN258" s="1014" t="str">
        <f>IF(IFERROR('Blocks A'!BH272-'Pre-1.095 (Hard Copy)'!AN258, 0)=0, " ", ('Blocks A'!BH272-'Pre-1.095 (Hard Copy)'!AN258))</f>
        <v> </v>
      </c>
      <c r="AO258" s="1014" t="str">
        <f>IF(IFERROR('Blocks A'!BI272-'Pre-1.095 (Hard Copy)'!AO258, 0)=0, " ", ('Blocks A'!BI272-'Pre-1.095 (Hard Copy)'!AO258))</f>
        <v> </v>
      </c>
      <c r="AP258" s="1014" t="str">
        <f>IF(IFERROR('Blocks A'!BK272-'Pre-1.095 (Hard Copy)'!AP258, 0)=0, " ", ('Blocks A'!BK272-'Pre-1.095 (Hard Copy)'!AP258))</f>
        <v> </v>
      </c>
      <c r="AQ258" s="1014" t="str">
        <f>IF(IFERROR('Blocks A'!BL272-'Pre-1.095 (Hard Copy)'!AQ258, 0)=0, " ", ('Blocks A'!BL272-'Pre-1.095 (Hard Copy)'!AQ258))</f>
        <v> </v>
      </c>
      <c r="AR258" s="1014" t="str">
        <f>IF(IFERROR('Blocks A'!BM272-'Pre-1.095 (Hard Copy)'!AR258, 0)=0, " ", ('Blocks A'!BM272-'Pre-1.095 (Hard Copy)'!AR258))</f>
        <v> </v>
      </c>
      <c r="AS258" s="1014" t="str">
        <f>IF(IFERROR('Blocks A'!BO272-'Pre-1.095 (Hard Copy)'!AS258, 0)=0, " ", ('Blocks A'!BO272-'Pre-1.095 (Hard Copy)'!AS258))</f>
        <v> </v>
      </c>
      <c r="AT258" s="1014" t="str">
        <f>IF(IFERROR('Blocks A'!BP272-'Pre-1.095 (Hard Copy)'!AT258, 0)=0, " ", ('Blocks A'!BP272-'Pre-1.095 (Hard Copy)'!AT258))</f>
        <v> </v>
      </c>
      <c r="AU258" s="1014" t="str">
        <f>IF(IFERROR('Blocks A'!BQ272-'Pre-1.095 (Hard Copy)'!AU258, 0)=0, " ", ('Blocks A'!BQ272-'Pre-1.095 (Hard Copy)'!AU258))</f>
        <v> </v>
      </c>
      <c r="AV258" s="1014" t="str">
        <f>IF(IFERROR('Blocks A'!BR272-'Pre-1.095 (Hard Copy)'!AV258, 0)=0, " ", ('Blocks A'!BR272-'Pre-1.095 (Hard Copy)'!AV258))</f>
        <v> </v>
      </c>
      <c r="AW258" s="1014" t="str">
        <f>IF(IFERROR('Blocks A'!BS272-'Pre-1.095 (Hard Copy)'!AW258, 0)=0, " ", ('Blocks A'!BS272-'Pre-1.095 (Hard Copy)'!AW258))</f>
        <v> </v>
      </c>
      <c r="AX258" s="1014" t="str">
        <f>IF(IFERROR('Blocks A'!BT272-'Pre-1.095 (Hard Copy)'!AX258, 0)=0, " ", ('Blocks A'!BT272-'Pre-1.095 (Hard Copy)'!AX258))</f>
        <v>-34</v>
      </c>
      <c r="AY258" s="1014" t="str">
        <f>IF(IFERROR('Blocks A'!BU272-'Pre-1.095 (Hard Copy)'!AY258, 0)=0, " ", ('Blocks A'!BU272-'Pre-1.095 (Hard Copy)'!AY258))</f>
        <v>-272</v>
      </c>
      <c r="AZ258" s="1014" t="str">
        <f>IF(IFERROR('Blocks A'!BW272-'Pre-1.095 (Hard Copy)'!AZ258, 0)=0, " ", ('Blocks A'!BW272-'Pre-1.095 (Hard Copy)'!AZ258))</f>
        <v>-170</v>
      </c>
      <c r="BA258" s="1014" t="str">
        <f>IF(IFERROR('Blocks A'!BX272-'Pre-1.095 (Hard Copy)'!BA258, 0)=0, " ", ('Blocks A'!BX272-'Pre-1.095 (Hard Copy)'!BA258))</f>
        <v> </v>
      </c>
      <c r="BB258" s="1014" t="str">
        <f>IF(IFERROR('Blocks A'!BY272-'Pre-1.095 (Hard Copy)'!BB258, 0)=0, " ", ('Blocks A'!BY272-'Pre-1.095 (Hard Copy)'!BB258))</f>
        <v>-1,360</v>
      </c>
      <c r="BC258" s="1015" t="str">
        <f>IF(IFERROR('Blocks A'!BZ272-'Pre-1.095 (Hard Copy)'!BC258, 0)=0, " ", ('Blocks A'!BZ272-'Pre-1.095 (Hard Copy)'!BC258))</f>
        <v> </v>
      </c>
      <c r="BD258" s="1014" t="str">
        <f>IF(IFERROR('Blocks A'!BV272-'Pre-1.095 (Hard Copy)'!BD258, 0)=0, " ", ('Blocks A'!BV272-'Pre-1.095 (Hard Copy)'!BD258))</f>
        <v> </v>
      </c>
      <c r="BE258" s="1014" t="str">
        <f>IF(IFERROR('Blocks A'!CB272-'Pre-1.095 (Hard Copy)'!BE258, 0)=0, " ", ('Blocks A'!CB272-'Pre-1.095 (Hard Copy)'!BE258))</f>
        <v> </v>
      </c>
      <c r="BF258" s="1014" t="str">
        <f>IF(IFERROR('Blocks A'!CC272-'Pre-1.095 (Hard Copy)'!BF258, 0)=0, " ", ('Blocks A'!CC272-'Pre-1.095 (Hard Copy)'!BF258))</f>
        <v>+0</v>
      </c>
      <c r="BG258" s="1016" t="str">
        <f>IF(IFERROR('Blocks A'!CD272-'Pre-1.095 (Hard Copy)'!BG258, 0)=0, " ", ('Blocks A'!CD272-'Pre-1.095 (Hard Copy)'!BG258))</f>
        <v>+0.0000</v>
      </c>
      <c r="BH258" s="1014" t="str">
        <f>IF(IFERROR('Blocks A'!CE272-'Pre-1.095 (Hard Copy)'!BH258, 0)=0, " ", ('Blocks A'!CE272-'Pre-1.095 (Hard Copy)'!BH258))</f>
        <v>+9</v>
      </c>
      <c r="BI258" s="1014" t="str">
        <f>IF(IFERROR('Blocks A'!CZ272-'Pre-1.095 (Hard Copy)'!BI258, 0)=0, " ", ('Blocks A'!CZ272-'Pre-1.095 (Hard Copy)'!BI258))</f>
        <v>-34</v>
      </c>
      <c r="BJ258" s="1014" t="str">
        <f>IF(IFERROR('Blocks A'!DA272-'Pre-1.095 (Hard Copy)'!BJ258, 0)=0, " ", ('Blocks A'!DA272-'Pre-1.095 (Hard Copy)'!BJ258))</f>
        <v>+5</v>
      </c>
      <c r="BK258" s="1014" t="str">
        <f>IF(IFERROR('Blocks A'!DB272-'Pre-1.095 (Hard Copy)'!BK258, 0)=0, " ", ('Blocks A'!DB272-'Pre-1.095 (Hard Copy)'!BK258))</f>
        <v>+3</v>
      </c>
      <c r="BL258" s="1014" t="str">
        <f>IF(IFERROR('Blocks A'!DC272-'Pre-1.095 (Hard Copy)'!BL258, 0)=0, " ", ('Blocks A'!DC272-'Pre-1.095 (Hard Copy)'!BL258))</f>
        <v> </v>
      </c>
      <c r="BM258" s="1014" t="str">
        <f>IF(IFERROR('Blocks A'!DD272-'Pre-1.095 (Hard Copy)'!BM258, 0)=0, " ", ('Blocks A'!DD272-'Pre-1.095 (Hard Copy)'!BM258))</f>
        <v> </v>
      </c>
      <c r="BN258" s="1014" t="str">
        <f>IF(IFERROR('Blocks A'!DE272-'Pre-1.095 (Hard Copy)'!BN258, 0)=0, " ", ('Blocks A'!DE272-'Pre-1.095 (Hard Copy)'!BN258))</f>
        <v> </v>
      </c>
      <c r="BO258" s="1014" t="str">
        <f>IF(IFERROR('Blocks A'!DF272-'Pre-1.095 (Hard Copy)'!BO258, 0)=0, " ", ('Blocks A'!DF272-'Pre-1.095 (Hard Copy)'!BO258))</f>
        <v> </v>
      </c>
      <c r="BP258" s="1014" t="str">
        <f>IF(IFERROR('Blocks A'!DG272-'Pre-1.095 (Hard Copy)'!BP258, 0)=0, " ", ('Blocks A'!DG272-'Pre-1.095 (Hard Copy)'!BP258))</f>
        <v> </v>
      </c>
      <c r="BQ258" s="1014" t="str">
        <f>IF(IFERROR('Blocks A'!DH272-'Pre-1.095 (Hard Copy)'!BQ258, 0)=0, " ", ('Blocks A'!DH272-'Pre-1.095 (Hard Copy)'!BQ258))</f>
        <v> </v>
      </c>
      <c r="BR258" s="1014" t="str">
        <f>IF(IFERROR('Blocks A'!DI272-'Pre-1.095 (Hard Copy)'!BR258, 0)=0, " ", ('Blocks A'!DI272-'Pre-1.095 (Hard Copy)'!BR258))</f>
        <v> </v>
      </c>
      <c r="BS258" s="1014" t="str">
        <f>IF(IFERROR('Blocks A'!DJ272-'Pre-1.095 (Hard Copy)'!BS258, 0)=0, " ", ('Blocks A'!DJ272-'Pre-1.095 (Hard Copy)'!BS258))</f>
        <v>-61</v>
      </c>
      <c r="BT258" s="1014" t="str">
        <f>IF(IFERROR('Blocks A'!DK272-'Pre-1.095 (Hard Copy)'!BT258, 0)=0, " ", ('Blocks A'!DK272-'Pre-1.095 (Hard Copy)'!BT258))</f>
        <v>+16</v>
      </c>
      <c r="BU258" s="1014" t="str">
        <f>IF(IFERROR('Blocks A'!DL272-'Pre-1.095 (Hard Copy)'!BU258, 0)=0, " ", ('Blocks A'!DL272-'Pre-1.095 (Hard Copy)'!BU258))</f>
        <v>+13</v>
      </c>
      <c r="BV258" s="1014" t="str">
        <f>IF(IFERROR('Blocks A'!DM272-'Pre-1.095 (Hard Copy)'!BV258, 0)=0, " ", ('Blocks A'!DM272-'Pre-1.095 (Hard Copy)'!BV258))</f>
        <v> </v>
      </c>
      <c r="BW258" s="1014" t="str">
        <f>IF(IFERROR('Blocks A'!DN272-'Pre-1.095 (Hard Copy)'!BW258, 0)=0, " ", ('Blocks A'!DN272-'Pre-1.095 (Hard Copy)'!BW258))</f>
        <v> </v>
      </c>
      <c r="BX258" s="1014" t="str">
        <f>IF(IFERROR('Blocks A'!DO272-'Pre-1.095 (Hard Copy)'!BX258, 0)=0, " ", ('Blocks A'!DO272-'Pre-1.095 (Hard Copy)'!BX258))</f>
        <v> </v>
      </c>
      <c r="BY258" s="1014" t="str">
        <f>IF(IFERROR('Blocks A'!DP272-'Pre-1.095 (Hard Copy)'!BY258, 0)=0, " ", ('Blocks A'!DP272-'Pre-1.095 (Hard Copy)'!BY258))</f>
        <v> </v>
      </c>
      <c r="BZ258" s="1014" t="str">
        <f>IF(IFERROR('Blocks A'!DQ272-'Pre-1.095 (Hard Copy)'!BZ258, 0)=0, " ", ('Blocks A'!DQ272-'Pre-1.095 (Hard Copy)'!BZ258))</f>
        <v> </v>
      </c>
      <c r="CA258" s="1014" t="str">
        <f>IF(IFERROR('Blocks A'!DR272-'Pre-1.095 (Hard Copy)'!CA258, 0)=0, " ", ('Blocks A'!DR272-'Pre-1.095 (Hard Copy)'!CA258))</f>
        <v> </v>
      </c>
      <c r="CB258" s="1014" t="str">
        <f>IF(IFERROR('Blocks A'!DS272-'Pre-1.095 (Hard Copy)'!CB258, 0)=0, " ", ('Blocks A'!DS272-'Pre-1.095 (Hard Copy)'!CB258))</f>
        <v> </v>
      </c>
      <c r="CC258" s="1014" t="str">
        <f>IF(IFERROR('Blocks A'!DT272-'Pre-1.095 (Hard Copy)'!CC258, 0)=0, " ", ('Blocks A'!DT272-'Pre-1.095 (Hard Copy)'!CC258))</f>
        <v>-26</v>
      </c>
      <c r="CD258" s="1014" t="str">
        <f>IF(IFERROR('Blocks A'!DU272-'Pre-1.095 (Hard Copy)'!CD258, 0)=0, " ", ('Blocks A'!DU272-'Pre-1.095 (Hard Copy)'!CD258))</f>
        <v>-33</v>
      </c>
      <c r="CE258" s="1014" t="str">
        <f>IF(IFERROR('Blocks A'!DX272-'Pre-1.095 (Hard Copy)'!CE258, 0)=0, " ", ('Blocks A'!DX272-'Pre-1.095 (Hard Copy)'!CE258))</f>
        <v>+60</v>
      </c>
      <c r="CF258" s="1014" t="str">
        <f>IF(IFERROR('Blocks A'!DY272-'Pre-1.095 (Hard Copy)'!CF258, 0)=0, " ", ('Blocks A'!DY272-'Pre-1.095 (Hard Copy)'!CF258))</f>
        <v>+9,359</v>
      </c>
      <c r="CG258" s="1016" t="str">
        <f>IF(IFERROR('Blocks A'!DZ272-'Pre-1.095 (Hard Copy)'!CG258, 0)=0, " ", ('Blocks A'!DZ272-'Pre-1.095 (Hard Copy)'!CG258))</f>
        <v>+0.0094</v>
      </c>
      <c r="CH258" s="1015" t="str">
        <f>IF(IFERROR('Blocks A'!DV272-'Pre-1.095 (Hard Copy)'!CH258, 0)=0, " ", ('Blocks A'!DV272-'Pre-1.095 (Hard Copy)'!CH258))</f>
        <v>-3.4</v>
      </c>
      <c r="CI258" s="1015" t="str">
        <f>IF(IFERROR('Blocks A'!DW272-'Pre-1.095 (Hard Copy)'!CI258, 0)=0, " ", ('Blocks A'!DW272-'Pre-1.095 (Hard Copy)'!CI258))</f>
        <v>-12.1</v>
      </c>
      <c r="CJ258" s="1014" t="str">
        <f>IF(IFERROR('Blocks A'!EA272-'Pre-1.095 (Hard Copy)'!CJ258, 0)=0, " ", ('Blocks A'!EA272-'Pre-1.095 (Hard Copy)'!CJ258))</f>
        <v>+60</v>
      </c>
      <c r="CK258" s="1017" t="str">
        <f>IF(IFERROR('Blocks A'!EB272-'Pre-1.095 (Hard Copy)'!CK258, 0)=0, " ", ('Blocks A'!EB272-'Pre-1.095 (Hard Copy)'!CK258))</f>
        <v>+1.00</v>
      </c>
      <c r="CL258" s="1017" t="str">
        <f>IF(IFERROR('Blocks A'!EC272-'Pre-1.095 (Hard Copy)'!CL258, 0)=0, " ", ('Blocks A'!EC272-'Pre-1.095 (Hard Copy)'!CL258))</f>
        <v>+0.02</v>
      </c>
      <c r="CM258" s="1017" t="str">
        <f>IF(IFERROR('Blocks A'!EH272-'Pre-1.095 (Hard Copy)'!CM258, 0)=0, " ", ('Blocks A'!EH272-'Pre-1.095 (Hard Copy)'!CM258))</f>
        <v>+0.00</v>
      </c>
      <c r="CN258" s="1014" t="str">
        <f>IF(IFERROR('Blocks A'!ED272-'Pre-1.095 (Hard Copy)'!CN258, 0)=0, " ", ('Blocks A'!ED272-'Pre-1.095 (Hard Copy)'!CN258))</f>
        <v>+9,359</v>
      </c>
      <c r="CO258" s="1017" t="str">
        <f>IF(IFERROR('Blocks A'!EE272-'Pre-1.095 (Hard Copy)'!CO258, 0)=0, " ", ('Blocks A'!EE272-'Pre-1.095 (Hard Copy)'!CO258))</f>
        <v>+9.36</v>
      </c>
      <c r="CP258" s="1017" t="str">
        <f>IF(IFERROR('Blocks A'!EF272-'Pre-1.095 (Hard Copy)'!CP258, 0)=0, " ", ('Blocks A'!EF272-'Pre-1.095 (Hard Copy)'!CP258))</f>
        <v>+0.01</v>
      </c>
      <c r="CQ258" s="1016" t="str">
        <f>IF(IFERROR('Blocks A'!EG272-'Pre-1.095 (Hard Copy)'!CQ258, 0)=0, " ", ('Blocks A'!EG272-'Pre-1.095 (Hard Copy)'!CQ258))</f>
        <v>+0.0094</v>
      </c>
      <c r="CR258" s="1018" t="s">
        <v>12</v>
      </c>
    </row>
    <row r="259">
      <c r="B259" s="1019" t="s">
        <v>1082</v>
      </c>
      <c r="C259" s="969" t="s">
        <v>885</v>
      </c>
      <c r="D259" s="969">
        <v>1.0</v>
      </c>
      <c r="E259" s="969">
        <v>1.0</v>
      </c>
      <c r="F259" s="969">
        <v>1.0</v>
      </c>
      <c r="G259" s="1014" t="str">
        <f>IF(IFERROR('Blocks A'!G273-'Pre-1.095 (Hard Copy)'!G259, 0)=0, " ", ('Blocks A'!G273-'Pre-1.095 (Hard Copy)'!G259))</f>
        <v> </v>
      </c>
      <c r="H259" s="1014" t="str">
        <f>IF(IFERROR('Blocks A'!H273-'Pre-1.095 (Hard Copy)'!H259, 0)=0, " ", ('Blocks A'!H273-'Pre-1.095 (Hard Copy)'!H259))</f>
        <v> </v>
      </c>
      <c r="I259" s="1014" t="str">
        <f>IF(IFERROR('Blocks A'!I273-'Pre-1.095 (Hard Copy)'!I259, 0)=0, " ", ('Blocks A'!I273-'Pre-1.095 (Hard Copy)'!I259))</f>
        <v> </v>
      </c>
      <c r="J259" s="1014" t="str">
        <f>IF(IFERROR('Blocks A'!J273-'Pre-1.095 (Hard Copy)'!J259, 0)=0, " ", ('Blocks A'!J273-'Pre-1.095 (Hard Copy)'!J259))</f>
        <v> </v>
      </c>
      <c r="K259" s="1014" t="str">
        <f>IF(IFERROR('Blocks A'!K273-'Pre-1.095 (Hard Copy)'!K259, 0)=0, " ", ('Blocks A'!K273-'Pre-1.095 (Hard Copy)'!K259))</f>
        <v> </v>
      </c>
      <c r="L259" s="1014" t="str">
        <f>IF(IFERROR('Blocks A'!L273-'Pre-1.095 (Hard Copy)'!L259, 0)=0, " ", ('Blocks A'!L273-'Pre-1.095 (Hard Copy)'!L259))</f>
        <v> </v>
      </c>
      <c r="M259" s="1014" t="str">
        <f>IF(IFERROR('Blocks A'!N273-'Pre-1.095 (Hard Copy)'!M259, 0)=0, " ", ('Blocks A'!N273-'Pre-1.095 (Hard Copy)'!M259))</f>
        <v> </v>
      </c>
      <c r="N259" s="1014" t="str">
        <f>IF(IFERROR('Blocks A'!O273-'Pre-1.095 (Hard Copy)'!N259, 0)=0, " ", ('Blocks A'!O273-'Pre-1.095 (Hard Copy)'!N259))</f>
        <v> </v>
      </c>
      <c r="O259" s="1014" t="str">
        <f>IF(IFERROR('Blocks A'!P273-'Pre-1.095 (Hard Copy)'!O259, 0)=0, " ", ('Blocks A'!P273-'Pre-1.095 (Hard Copy)'!O259))</f>
        <v> </v>
      </c>
      <c r="P259" s="1014" t="str">
        <f>IF(IFERROR('Blocks A'!Q273-'Pre-1.095 (Hard Copy)'!P259, 0)=0, " ", ('Blocks A'!Q273-'Pre-1.095 (Hard Copy)'!P259))</f>
        <v> </v>
      </c>
      <c r="Q259" s="1014" t="str">
        <f>IF(IFERROR('Blocks A'!R273-'Pre-1.095 (Hard Copy)'!Q259, 0)=0, " ", ('Blocks A'!R273-'Pre-1.095 (Hard Copy)'!Q259))</f>
        <v> </v>
      </c>
      <c r="R259" s="1014" t="str">
        <f>IF(IFERROR('Blocks A'!S273-'Pre-1.095 (Hard Copy)'!R259, 0)=0, " ", ('Blocks A'!S273-'Pre-1.095 (Hard Copy)'!R259))</f>
        <v> </v>
      </c>
      <c r="S259" s="1014" t="str">
        <f>IF(IFERROR('Blocks A'!T273-'Pre-1.095 (Hard Copy)'!S259, 0)=0, " ", ('Blocks A'!T273-'Pre-1.095 (Hard Copy)'!S259))</f>
        <v> </v>
      </c>
      <c r="T259" s="1014" t="str">
        <f>IF(IFERROR('Blocks A'!M273-'Pre-1.095 (Hard Copy)'!T259, 0)=0, " ", ('Blocks A'!M273-'Pre-1.095 (Hard Copy)'!T259))</f>
        <v> </v>
      </c>
      <c r="U259" s="1014" t="str">
        <f>IF(IFERROR('Blocks A'!U273-'Pre-1.095 (Hard Copy)'!U259, 0)=0, " ", ('Blocks A'!U273-'Pre-1.095 (Hard Copy)'!U259))</f>
        <v> </v>
      </c>
      <c r="V259" s="1014" t="str">
        <f>IF(IFERROR('Blocks A'!V273-'Pre-1.095 (Hard Copy)'!V259, 0)=0, " ", ('Blocks A'!V273-'Pre-1.095 (Hard Copy)'!V259))</f>
        <v> </v>
      </c>
      <c r="W259" s="1014" t="str">
        <f>IF(IFERROR('Blocks A'!W273-'Pre-1.095 (Hard Copy)'!W259, 0)=0, " ", ('Blocks A'!W273-'Pre-1.095 (Hard Copy)'!W259))</f>
        <v> </v>
      </c>
      <c r="X259" s="1014" t="str">
        <f>IF(IFERROR('Blocks A'!X273-'Pre-1.095 (Hard Copy)'!X259, 0)=0, " ", ('Blocks A'!X273-'Pre-1.095 (Hard Copy)'!X259))</f>
        <v> </v>
      </c>
      <c r="Y259" s="1014" t="str">
        <f>IF(IFERROR('Blocks A'!AC273-'Pre-1.095 (Hard Copy)'!Y259, 0)=0, " ", ('Blocks A'!AC273-'Pre-1.095 (Hard Copy)'!Y259))</f>
        <v> </v>
      </c>
      <c r="Z259" s="1014" t="str">
        <f>IF(IFERROR('Blocks A'!Y273-'Pre-1.095 (Hard Copy)'!Z259, 0)=0, " ", ('Blocks A'!Y273-'Pre-1.095 (Hard Copy)'!Z259))</f>
        <v> </v>
      </c>
      <c r="AA259" s="1014" t="str">
        <f>IF(IFERROR('Blocks A'!Z273-'Pre-1.095 (Hard Copy)'!AA259, 0)=0, " ", ('Blocks A'!Z273-'Pre-1.095 (Hard Copy)'!AA259))</f>
        <v> </v>
      </c>
      <c r="AB259" s="1014" t="str">
        <f>IF(IFERROR('Blocks A'!AA273-'Pre-1.095 (Hard Copy)'!AB259, 0)=0, " ", ('Blocks A'!AA273-'Pre-1.095 (Hard Copy)'!AB259))</f>
        <v> </v>
      </c>
      <c r="AC259" s="1014" t="str">
        <f>IF(IFERROR('Blocks A'!AB273-'Pre-1.095 (Hard Copy)'!AC259, 0)=0, " ", ('Blocks A'!AB273-'Pre-1.095 (Hard Copy)'!AC259))</f>
        <v> </v>
      </c>
      <c r="AD259" s="1014" t="str">
        <f>IF(IFERROR('Blocks A'!AY273-'Pre-1.095 (Hard Copy)'!AD259, 0)=0, " ", ('Blocks A'!AY273-'Pre-1.095 (Hard Copy)'!AD259))</f>
        <v>-2</v>
      </c>
      <c r="AE259" s="1014" t="str">
        <f>IF(IFERROR('Blocks A'!AZ273-'Pre-1.095 (Hard Copy)'!AE259, 0)=0, " ", ('Blocks A'!AZ273-'Pre-1.095 (Hard Copy)'!AE259))</f>
        <v> </v>
      </c>
      <c r="AF259" s="1014" t="str">
        <f>IF(IFERROR('Blocks A'!BA273-'Pre-1.095 (Hard Copy)'!AF259, 0)=0, " ", ('Blocks A'!BA273-'Pre-1.095 (Hard Copy)'!AF259))</f>
        <v> </v>
      </c>
      <c r="AG259" s="1014" t="str">
        <f>IF(IFERROR('Blocks A'!BB273-'Pre-1.095 (Hard Copy)'!AG259, 0)=0, " ", ('Blocks A'!BB273-'Pre-1.095 (Hard Copy)'!AG259))</f>
        <v> </v>
      </c>
      <c r="AH259" s="1014" t="str">
        <f>IF(IFERROR('Blocks A'!BC273-'Pre-1.095 (Hard Copy)'!AH259, 0)=0, " ", ('Blocks A'!BC273-'Pre-1.095 (Hard Copy)'!AH259))</f>
        <v> </v>
      </c>
      <c r="AI259" s="1014" t="str">
        <f>IF(IFERROR('Blocks A'!BJ273-'Pre-1.095 (Hard Copy)'!AI259, 0)=0, " ", ('Blocks A'!BJ273-'Pre-1.095 (Hard Copy)'!AI259))</f>
        <v>+1</v>
      </c>
      <c r="AJ259" s="1014" t="str">
        <f>IF(IFERROR('Blocks A'!BD273-'Pre-1.095 (Hard Copy)'!AJ259, 0)=0, " ", ('Blocks A'!BD273-'Pre-1.095 (Hard Copy)'!AJ259))</f>
        <v> </v>
      </c>
      <c r="AK259" s="1014" t="str">
        <f>IF(IFERROR('Blocks A'!BE273-'Pre-1.095 (Hard Copy)'!AK259, 0)=0, " ", ('Blocks A'!BE273-'Pre-1.095 (Hard Copy)'!AK259))</f>
        <v> </v>
      </c>
      <c r="AL259" s="1014" t="str">
        <f>IF(IFERROR('Blocks A'!BF273-'Pre-1.095 (Hard Copy)'!AL259, 0)=0, " ", ('Blocks A'!BF273-'Pre-1.095 (Hard Copy)'!AL259))</f>
        <v> </v>
      </c>
      <c r="AM259" s="1014" t="str">
        <f>IF(IFERROR('Blocks A'!BG273-'Pre-1.095 (Hard Copy)'!AM259, 0)=0, " ", ('Blocks A'!BG273-'Pre-1.095 (Hard Copy)'!AM259))</f>
        <v> </v>
      </c>
      <c r="AN259" s="1014" t="str">
        <f>IF(IFERROR('Blocks A'!BH273-'Pre-1.095 (Hard Copy)'!AN259, 0)=0, " ", ('Blocks A'!BH273-'Pre-1.095 (Hard Copy)'!AN259))</f>
        <v> </v>
      </c>
      <c r="AO259" s="1014" t="str">
        <f>IF(IFERROR('Blocks A'!BI273-'Pre-1.095 (Hard Copy)'!AO259, 0)=0, " ", ('Blocks A'!BI273-'Pre-1.095 (Hard Copy)'!AO259))</f>
        <v> </v>
      </c>
      <c r="AP259" s="1014" t="str">
        <f>IF(IFERROR('Blocks A'!BK273-'Pre-1.095 (Hard Copy)'!AP259, 0)=0, " ", ('Blocks A'!BK273-'Pre-1.095 (Hard Copy)'!AP259))</f>
        <v> </v>
      </c>
      <c r="AQ259" s="1014" t="str">
        <f>IF(IFERROR('Blocks A'!BL273-'Pre-1.095 (Hard Copy)'!AQ259, 0)=0, " ", ('Blocks A'!BL273-'Pre-1.095 (Hard Copy)'!AQ259))</f>
        <v> </v>
      </c>
      <c r="AR259" s="1014" t="str">
        <f>IF(IFERROR('Blocks A'!BM273-'Pre-1.095 (Hard Copy)'!AR259, 0)=0, " ", ('Blocks A'!BM273-'Pre-1.095 (Hard Copy)'!AR259))</f>
        <v> </v>
      </c>
      <c r="AS259" s="1014" t="str">
        <f>IF(IFERROR('Blocks A'!BO273-'Pre-1.095 (Hard Copy)'!AS259, 0)=0, " ", ('Blocks A'!BO273-'Pre-1.095 (Hard Copy)'!AS259))</f>
        <v> </v>
      </c>
      <c r="AT259" s="1014" t="str">
        <f>IF(IFERROR('Blocks A'!BP273-'Pre-1.095 (Hard Copy)'!AT259, 0)=0, " ", ('Blocks A'!BP273-'Pre-1.095 (Hard Copy)'!AT259))</f>
        <v> </v>
      </c>
      <c r="AU259" s="1014" t="str">
        <f>IF(IFERROR('Blocks A'!BQ273-'Pre-1.095 (Hard Copy)'!AU259, 0)=0, " ", ('Blocks A'!BQ273-'Pre-1.095 (Hard Copy)'!AU259))</f>
        <v> </v>
      </c>
      <c r="AV259" s="1014" t="str">
        <f>IF(IFERROR('Blocks A'!BR273-'Pre-1.095 (Hard Copy)'!AV259, 0)=0, " ", ('Blocks A'!BR273-'Pre-1.095 (Hard Copy)'!AV259))</f>
        <v> </v>
      </c>
      <c r="AW259" s="1014" t="str">
        <f>IF(IFERROR('Blocks A'!BS273-'Pre-1.095 (Hard Copy)'!AW259, 0)=0, " ", ('Blocks A'!BS273-'Pre-1.095 (Hard Copy)'!AW259))</f>
        <v> </v>
      </c>
      <c r="AX259" s="1014" t="str">
        <f>IF(IFERROR('Blocks A'!BT273-'Pre-1.095 (Hard Copy)'!AX259, 0)=0, " ", ('Blocks A'!BT273-'Pre-1.095 (Hard Copy)'!AX259))</f>
        <v>-34</v>
      </c>
      <c r="AY259" s="1014" t="str">
        <f>IF(IFERROR('Blocks A'!BU273-'Pre-1.095 (Hard Copy)'!AY259, 0)=0, " ", ('Blocks A'!BU273-'Pre-1.095 (Hard Copy)'!AY259))</f>
        <v>-272</v>
      </c>
      <c r="AZ259" s="1014" t="str">
        <f>IF(IFERROR('Blocks A'!BW273-'Pre-1.095 (Hard Copy)'!AZ259, 0)=0, " ", ('Blocks A'!BW273-'Pre-1.095 (Hard Copy)'!AZ259))</f>
        <v>-170</v>
      </c>
      <c r="BA259" s="1014" t="str">
        <f>IF(IFERROR('Blocks A'!BX273-'Pre-1.095 (Hard Copy)'!BA259, 0)=0, " ", ('Blocks A'!BX273-'Pre-1.095 (Hard Copy)'!BA259))</f>
        <v> </v>
      </c>
      <c r="BB259" s="1014" t="str">
        <f>IF(IFERROR('Blocks A'!BY273-'Pre-1.095 (Hard Copy)'!BB259, 0)=0, " ", ('Blocks A'!BY273-'Pre-1.095 (Hard Copy)'!BB259))</f>
        <v>-1,360</v>
      </c>
      <c r="BC259" s="1015" t="str">
        <f>IF(IFERROR('Blocks A'!BZ273-'Pre-1.095 (Hard Copy)'!BC259, 0)=0, " ", ('Blocks A'!BZ273-'Pre-1.095 (Hard Copy)'!BC259))</f>
        <v> </v>
      </c>
      <c r="BD259" s="1014" t="str">
        <f>IF(IFERROR('Blocks A'!BV273-'Pre-1.095 (Hard Copy)'!BD259, 0)=0, " ", ('Blocks A'!BV273-'Pre-1.095 (Hard Copy)'!BD259))</f>
        <v> </v>
      </c>
      <c r="BE259" s="1014" t="str">
        <f>IF(IFERROR('Blocks A'!CB273-'Pre-1.095 (Hard Copy)'!BE259, 0)=0, " ", ('Blocks A'!CB273-'Pre-1.095 (Hard Copy)'!BE259))</f>
        <v> </v>
      </c>
      <c r="BF259" s="1014" t="str">
        <f>IF(IFERROR('Blocks A'!CC273-'Pre-1.095 (Hard Copy)'!BF259, 0)=0, " ", ('Blocks A'!CC273-'Pre-1.095 (Hard Copy)'!BF259))</f>
        <v>-0</v>
      </c>
      <c r="BG259" s="1016" t="str">
        <f>IF(IFERROR('Blocks A'!CD273-'Pre-1.095 (Hard Copy)'!BG259, 0)=0, " ", ('Blocks A'!CD273-'Pre-1.095 (Hard Copy)'!BG259))</f>
        <v>-0.0000</v>
      </c>
      <c r="BH259" s="1014" t="str">
        <f>IF(IFERROR('Blocks A'!CE273-'Pre-1.095 (Hard Copy)'!BH259, 0)=0, " ", ('Blocks A'!CE273-'Pre-1.095 (Hard Copy)'!BH259))</f>
        <v>+9</v>
      </c>
      <c r="BI259" s="1014" t="str">
        <f>IF(IFERROR('Blocks A'!CZ273-'Pre-1.095 (Hard Copy)'!BI259, 0)=0, " ", ('Blocks A'!CZ273-'Pre-1.095 (Hard Copy)'!BI259))</f>
        <v>-35</v>
      </c>
      <c r="BJ259" s="1014" t="str">
        <f>IF(IFERROR('Blocks A'!DA273-'Pre-1.095 (Hard Copy)'!BJ259, 0)=0, " ", ('Blocks A'!DA273-'Pre-1.095 (Hard Copy)'!BJ259))</f>
        <v>+5</v>
      </c>
      <c r="BK259" s="1014" t="str">
        <f>IF(IFERROR('Blocks A'!DB273-'Pre-1.095 (Hard Copy)'!BK259, 0)=0, " ", ('Blocks A'!DB273-'Pre-1.095 (Hard Copy)'!BK259))</f>
        <v>+3</v>
      </c>
      <c r="BL259" s="1014" t="str">
        <f>IF(IFERROR('Blocks A'!DC273-'Pre-1.095 (Hard Copy)'!BL259, 0)=0, " ", ('Blocks A'!DC273-'Pre-1.095 (Hard Copy)'!BL259))</f>
        <v> </v>
      </c>
      <c r="BM259" s="1014" t="str">
        <f>IF(IFERROR('Blocks A'!DD273-'Pre-1.095 (Hard Copy)'!BM259, 0)=0, " ", ('Blocks A'!DD273-'Pre-1.095 (Hard Copy)'!BM259))</f>
        <v> </v>
      </c>
      <c r="BN259" s="1014" t="str">
        <f>IF(IFERROR('Blocks A'!DE273-'Pre-1.095 (Hard Copy)'!BN259, 0)=0, " ", ('Blocks A'!DE273-'Pre-1.095 (Hard Copy)'!BN259))</f>
        <v> </v>
      </c>
      <c r="BO259" s="1014" t="str">
        <f>IF(IFERROR('Blocks A'!DF273-'Pre-1.095 (Hard Copy)'!BO259, 0)=0, " ", ('Blocks A'!DF273-'Pre-1.095 (Hard Copy)'!BO259))</f>
        <v> </v>
      </c>
      <c r="BP259" s="1014" t="str">
        <f>IF(IFERROR('Blocks A'!DG273-'Pre-1.095 (Hard Copy)'!BP259, 0)=0, " ", ('Blocks A'!DG273-'Pre-1.095 (Hard Copy)'!BP259))</f>
        <v> </v>
      </c>
      <c r="BQ259" s="1014" t="str">
        <f>IF(IFERROR('Blocks A'!DH273-'Pre-1.095 (Hard Copy)'!BQ259, 0)=0, " ", ('Blocks A'!DH273-'Pre-1.095 (Hard Copy)'!BQ259))</f>
        <v> </v>
      </c>
      <c r="BR259" s="1014" t="str">
        <f>IF(IFERROR('Blocks A'!DI273-'Pre-1.095 (Hard Copy)'!BR259, 0)=0, " ", ('Blocks A'!DI273-'Pre-1.095 (Hard Copy)'!BR259))</f>
        <v> </v>
      </c>
      <c r="BS259" s="1014" t="str">
        <f>IF(IFERROR('Blocks A'!DJ273-'Pre-1.095 (Hard Copy)'!BS259, 0)=0, " ", ('Blocks A'!DJ273-'Pre-1.095 (Hard Copy)'!BS259))</f>
        <v>-62</v>
      </c>
      <c r="BT259" s="1014" t="str">
        <f>IF(IFERROR('Blocks A'!DK273-'Pre-1.095 (Hard Copy)'!BT259, 0)=0, " ", ('Blocks A'!DK273-'Pre-1.095 (Hard Copy)'!BT259))</f>
        <v>+16</v>
      </c>
      <c r="BU259" s="1014" t="str">
        <f>IF(IFERROR('Blocks A'!DL273-'Pre-1.095 (Hard Copy)'!BU259, 0)=0, " ", ('Blocks A'!DL273-'Pre-1.095 (Hard Copy)'!BU259))</f>
        <v>+13</v>
      </c>
      <c r="BV259" s="1014" t="str">
        <f>IF(IFERROR('Blocks A'!DM273-'Pre-1.095 (Hard Copy)'!BV259, 0)=0, " ", ('Blocks A'!DM273-'Pre-1.095 (Hard Copy)'!BV259))</f>
        <v> </v>
      </c>
      <c r="BW259" s="1014" t="str">
        <f>IF(IFERROR('Blocks A'!DN273-'Pre-1.095 (Hard Copy)'!BW259, 0)=0, " ", ('Blocks A'!DN273-'Pre-1.095 (Hard Copy)'!BW259))</f>
        <v> </v>
      </c>
      <c r="BX259" s="1014" t="str">
        <f>IF(IFERROR('Blocks A'!DO273-'Pre-1.095 (Hard Copy)'!BX259, 0)=0, " ", ('Blocks A'!DO273-'Pre-1.095 (Hard Copy)'!BX259))</f>
        <v> </v>
      </c>
      <c r="BY259" s="1014" t="str">
        <f>IF(IFERROR('Blocks A'!DP273-'Pre-1.095 (Hard Copy)'!BY259, 0)=0, " ", ('Blocks A'!DP273-'Pre-1.095 (Hard Copy)'!BY259))</f>
        <v> </v>
      </c>
      <c r="BZ259" s="1014" t="str">
        <f>IF(IFERROR('Blocks A'!DQ273-'Pre-1.095 (Hard Copy)'!BZ259, 0)=0, " ", ('Blocks A'!DQ273-'Pre-1.095 (Hard Copy)'!BZ259))</f>
        <v> </v>
      </c>
      <c r="CA259" s="1014" t="str">
        <f>IF(IFERROR('Blocks A'!DR273-'Pre-1.095 (Hard Copy)'!CA259, 0)=0, " ", ('Blocks A'!DR273-'Pre-1.095 (Hard Copy)'!CA259))</f>
        <v> </v>
      </c>
      <c r="CB259" s="1014" t="str">
        <f>IF(IFERROR('Blocks A'!DS273-'Pre-1.095 (Hard Copy)'!CB259, 0)=0, " ", ('Blocks A'!DS273-'Pre-1.095 (Hard Copy)'!CB259))</f>
        <v> </v>
      </c>
      <c r="CC259" s="1014" t="str">
        <f>IF(IFERROR('Blocks A'!DT273-'Pre-1.095 (Hard Copy)'!CC259, 0)=0, " ", ('Blocks A'!DT273-'Pre-1.095 (Hard Copy)'!CC259))</f>
        <v>-27</v>
      </c>
      <c r="CD259" s="1014" t="str">
        <f>IF(IFERROR('Blocks A'!DU273-'Pre-1.095 (Hard Copy)'!CD259, 0)=0, " ", ('Blocks A'!DU273-'Pre-1.095 (Hard Copy)'!CD259))</f>
        <v>-34</v>
      </c>
      <c r="CE259" s="1014" t="str">
        <f>IF(IFERROR('Blocks A'!DX273-'Pre-1.095 (Hard Copy)'!CE259, 0)=0, " ", ('Blocks A'!DX273-'Pre-1.095 (Hard Copy)'!CE259))</f>
        <v>+60</v>
      </c>
      <c r="CF259" s="1014" t="str">
        <f>IF(IFERROR('Blocks A'!DY273-'Pre-1.095 (Hard Copy)'!CF259, 0)=0, " ", ('Blocks A'!DY273-'Pre-1.095 (Hard Copy)'!CF259))</f>
        <v>+9,348</v>
      </c>
      <c r="CG259" s="1016" t="str">
        <f>IF(IFERROR('Blocks A'!DZ273-'Pre-1.095 (Hard Copy)'!CG259, 0)=0, " ", ('Blocks A'!DZ273-'Pre-1.095 (Hard Copy)'!CG259))</f>
        <v>+0.0093</v>
      </c>
      <c r="CH259" s="1015" t="str">
        <f>IF(IFERROR('Blocks A'!DV273-'Pre-1.095 (Hard Copy)'!CH259, 0)=0, " ", ('Blocks A'!DV273-'Pre-1.095 (Hard Copy)'!CH259))</f>
        <v>-3.5</v>
      </c>
      <c r="CI259" s="1015" t="str">
        <f>IF(IFERROR('Blocks A'!DW273-'Pre-1.095 (Hard Copy)'!CI259, 0)=0, " ", ('Blocks A'!DW273-'Pre-1.095 (Hard Copy)'!CI259))</f>
        <v>-12.7</v>
      </c>
      <c r="CJ259" s="1014" t="str">
        <f>IF(IFERROR('Blocks A'!EA273-'Pre-1.095 (Hard Copy)'!CJ259, 0)=0, " ", ('Blocks A'!EA273-'Pre-1.095 (Hard Copy)'!CJ259))</f>
        <v>+60</v>
      </c>
      <c r="CK259" s="1017" t="str">
        <f>IF(IFERROR('Blocks A'!EB273-'Pre-1.095 (Hard Copy)'!CK259, 0)=0, " ", ('Blocks A'!EB273-'Pre-1.095 (Hard Copy)'!CK259))</f>
        <v>+1.00</v>
      </c>
      <c r="CL259" s="1017" t="str">
        <f>IF(IFERROR('Blocks A'!EC273-'Pre-1.095 (Hard Copy)'!CL259, 0)=0, " ", ('Blocks A'!EC273-'Pre-1.095 (Hard Copy)'!CL259))</f>
        <v>+0.02</v>
      </c>
      <c r="CM259" s="1017" t="str">
        <f>IF(IFERROR('Blocks A'!EH273-'Pre-1.095 (Hard Copy)'!CM259, 0)=0, " ", ('Blocks A'!EH273-'Pre-1.095 (Hard Copy)'!CM259))</f>
        <v>+0.00</v>
      </c>
      <c r="CN259" s="1014" t="str">
        <f>IF(IFERROR('Blocks A'!ED273-'Pre-1.095 (Hard Copy)'!CN259, 0)=0, " ", ('Blocks A'!ED273-'Pre-1.095 (Hard Copy)'!CN259))</f>
        <v>+9,348</v>
      </c>
      <c r="CO259" s="1017" t="str">
        <f>IF(IFERROR('Blocks A'!EE273-'Pre-1.095 (Hard Copy)'!CO259, 0)=0, " ", ('Blocks A'!EE273-'Pre-1.095 (Hard Copy)'!CO259))</f>
        <v>+9.35</v>
      </c>
      <c r="CP259" s="1017" t="str">
        <f>IF(IFERROR('Blocks A'!EF273-'Pre-1.095 (Hard Copy)'!CP259, 0)=0, " ", ('Blocks A'!EF273-'Pre-1.095 (Hard Copy)'!CP259))</f>
        <v>+0.01</v>
      </c>
      <c r="CQ259" s="1016" t="str">
        <f>IF(IFERROR('Blocks A'!EG273-'Pre-1.095 (Hard Copy)'!CQ259, 0)=0, " ", ('Blocks A'!EG273-'Pre-1.095 (Hard Copy)'!CQ259))</f>
        <v>+0.0093</v>
      </c>
      <c r="CR259" s="1018" t="s">
        <v>12</v>
      </c>
    </row>
    <row r="260">
      <c r="B260" s="1019" t="s">
        <v>1083</v>
      </c>
      <c r="C260" s="969" t="s">
        <v>885</v>
      </c>
      <c r="D260" s="969">
        <v>1.0</v>
      </c>
      <c r="E260" s="969">
        <v>1.0</v>
      </c>
      <c r="F260" s="969">
        <v>1.0</v>
      </c>
      <c r="G260" s="1014" t="str">
        <f>IF(IFERROR('Blocks A'!G274-'Pre-1.095 (Hard Copy)'!G260, 0)=0, " ", ('Blocks A'!G274-'Pre-1.095 (Hard Copy)'!G260))</f>
        <v> </v>
      </c>
      <c r="H260" s="1014" t="str">
        <f>IF(IFERROR('Blocks A'!H274-'Pre-1.095 (Hard Copy)'!H260, 0)=0, " ", ('Blocks A'!H274-'Pre-1.095 (Hard Copy)'!H260))</f>
        <v> </v>
      </c>
      <c r="I260" s="1014" t="str">
        <f>IF(IFERROR('Blocks A'!I274-'Pre-1.095 (Hard Copy)'!I260, 0)=0, " ", ('Blocks A'!I274-'Pre-1.095 (Hard Copy)'!I260))</f>
        <v> </v>
      </c>
      <c r="J260" s="1014" t="str">
        <f>IF(IFERROR('Blocks A'!J274-'Pre-1.095 (Hard Copy)'!J260, 0)=0, " ", ('Blocks A'!J274-'Pre-1.095 (Hard Copy)'!J260))</f>
        <v> </v>
      </c>
      <c r="K260" s="1014" t="str">
        <f>IF(IFERROR('Blocks A'!K274-'Pre-1.095 (Hard Copy)'!K260, 0)=0, " ", ('Blocks A'!K274-'Pre-1.095 (Hard Copy)'!K260))</f>
        <v> </v>
      </c>
      <c r="L260" s="1014" t="str">
        <f>IF(IFERROR('Blocks A'!L274-'Pre-1.095 (Hard Copy)'!L260, 0)=0, " ", ('Blocks A'!L274-'Pre-1.095 (Hard Copy)'!L260))</f>
        <v> </v>
      </c>
      <c r="M260" s="1014" t="str">
        <f>IF(IFERROR('Blocks A'!N274-'Pre-1.095 (Hard Copy)'!M260, 0)=0, " ", ('Blocks A'!N274-'Pre-1.095 (Hard Copy)'!M260))</f>
        <v> </v>
      </c>
      <c r="N260" s="1014" t="str">
        <f>IF(IFERROR('Blocks A'!O274-'Pre-1.095 (Hard Copy)'!N260, 0)=0, " ", ('Blocks A'!O274-'Pre-1.095 (Hard Copy)'!N260))</f>
        <v> </v>
      </c>
      <c r="O260" s="1014" t="str">
        <f>IF(IFERROR('Blocks A'!P274-'Pre-1.095 (Hard Copy)'!O260, 0)=0, " ", ('Blocks A'!P274-'Pre-1.095 (Hard Copy)'!O260))</f>
        <v> </v>
      </c>
      <c r="P260" s="1014" t="str">
        <f>IF(IFERROR('Blocks A'!Q274-'Pre-1.095 (Hard Copy)'!P260, 0)=0, " ", ('Blocks A'!Q274-'Pre-1.095 (Hard Copy)'!P260))</f>
        <v> </v>
      </c>
      <c r="Q260" s="1014" t="str">
        <f>IF(IFERROR('Blocks A'!R274-'Pre-1.095 (Hard Copy)'!Q260, 0)=0, " ", ('Blocks A'!R274-'Pre-1.095 (Hard Copy)'!Q260))</f>
        <v> </v>
      </c>
      <c r="R260" s="1014" t="str">
        <f>IF(IFERROR('Blocks A'!S274-'Pre-1.095 (Hard Copy)'!R260, 0)=0, " ", ('Blocks A'!S274-'Pre-1.095 (Hard Copy)'!R260))</f>
        <v> </v>
      </c>
      <c r="S260" s="1014" t="str">
        <f>IF(IFERROR('Blocks A'!T274-'Pre-1.095 (Hard Copy)'!S260, 0)=0, " ", ('Blocks A'!T274-'Pre-1.095 (Hard Copy)'!S260))</f>
        <v> </v>
      </c>
      <c r="T260" s="1014" t="str">
        <f>IF(IFERROR('Blocks A'!M274-'Pre-1.095 (Hard Copy)'!T260, 0)=0, " ", ('Blocks A'!M274-'Pre-1.095 (Hard Copy)'!T260))</f>
        <v> </v>
      </c>
      <c r="U260" s="1014" t="str">
        <f>IF(IFERROR('Blocks A'!U274-'Pre-1.095 (Hard Copy)'!U260, 0)=0, " ", ('Blocks A'!U274-'Pre-1.095 (Hard Copy)'!U260))</f>
        <v> </v>
      </c>
      <c r="V260" s="1014" t="str">
        <f>IF(IFERROR('Blocks A'!V274-'Pre-1.095 (Hard Copy)'!V260, 0)=0, " ", ('Blocks A'!V274-'Pre-1.095 (Hard Copy)'!V260))</f>
        <v> </v>
      </c>
      <c r="W260" s="1014" t="str">
        <f>IF(IFERROR('Blocks A'!W274-'Pre-1.095 (Hard Copy)'!W260, 0)=0, " ", ('Blocks A'!W274-'Pre-1.095 (Hard Copy)'!W260))</f>
        <v> </v>
      </c>
      <c r="X260" s="1014" t="str">
        <f>IF(IFERROR('Blocks A'!X274-'Pre-1.095 (Hard Copy)'!X260, 0)=0, " ", ('Blocks A'!X274-'Pre-1.095 (Hard Copy)'!X260))</f>
        <v> </v>
      </c>
      <c r="Y260" s="1014" t="str">
        <f>IF(IFERROR('Blocks A'!AC274-'Pre-1.095 (Hard Copy)'!Y260, 0)=0, " ", ('Blocks A'!AC274-'Pre-1.095 (Hard Copy)'!Y260))</f>
        <v> </v>
      </c>
      <c r="Z260" s="1014" t="str">
        <f>IF(IFERROR('Blocks A'!Y274-'Pre-1.095 (Hard Copy)'!Z260, 0)=0, " ", ('Blocks A'!Y274-'Pre-1.095 (Hard Copy)'!Z260))</f>
        <v> </v>
      </c>
      <c r="AA260" s="1014" t="str">
        <f>IF(IFERROR('Blocks A'!Z274-'Pre-1.095 (Hard Copy)'!AA260, 0)=0, " ", ('Blocks A'!Z274-'Pre-1.095 (Hard Copy)'!AA260))</f>
        <v> </v>
      </c>
      <c r="AB260" s="1014" t="str">
        <f>IF(IFERROR('Blocks A'!AA274-'Pre-1.095 (Hard Copy)'!AB260, 0)=0, " ", ('Blocks A'!AA274-'Pre-1.095 (Hard Copy)'!AB260))</f>
        <v> </v>
      </c>
      <c r="AC260" s="1014" t="str">
        <f>IF(IFERROR('Blocks A'!AB274-'Pre-1.095 (Hard Copy)'!AC260, 0)=0, " ", ('Blocks A'!AB274-'Pre-1.095 (Hard Copy)'!AC260))</f>
        <v> </v>
      </c>
      <c r="AD260" s="1014" t="str">
        <f>IF(IFERROR('Blocks A'!AY274-'Pre-1.095 (Hard Copy)'!AD260, 0)=0, " ", ('Blocks A'!AY274-'Pre-1.095 (Hard Copy)'!AD260))</f>
        <v>-3</v>
      </c>
      <c r="AE260" s="1014" t="str">
        <f>IF(IFERROR('Blocks A'!AZ274-'Pre-1.095 (Hard Copy)'!AE260, 0)=0, " ", ('Blocks A'!AZ274-'Pre-1.095 (Hard Copy)'!AE260))</f>
        <v> </v>
      </c>
      <c r="AF260" s="1014" t="str">
        <f>IF(IFERROR('Blocks A'!BA274-'Pre-1.095 (Hard Copy)'!AF260, 0)=0, " ", ('Blocks A'!BA274-'Pre-1.095 (Hard Copy)'!AF260))</f>
        <v> </v>
      </c>
      <c r="AG260" s="1014" t="str">
        <f>IF(IFERROR('Blocks A'!BB274-'Pre-1.095 (Hard Copy)'!AG260, 0)=0, " ", ('Blocks A'!BB274-'Pre-1.095 (Hard Copy)'!AG260))</f>
        <v> </v>
      </c>
      <c r="AH260" s="1014" t="str">
        <f>IF(IFERROR('Blocks A'!BC274-'Pre-1.095 (Hard Copy)'!AH260, 0)=0, " ", ('Blocks A'!BC274-'Pre-1.095 (Hard Copy)'!AH260))</f>
        <v> </v>
      </c>
      <c r="AI260" s="1014" t="str">
        <f>IF(IFERROR('Blocks A'!BJ274-'Pre-1.095 (Hard Copy)'!AI260, 0)=0, " ", ('Blocks A'!BJ274-'Pre-1.095 (Hard Copy)'!AI260))</f>
        <v>+1</v>
      </c>
      <c r="AJ260" s="1014" t="str">
        <f>IF(IFERROR('Blocks A'!BD274-'Pre-1.095 (Hard Copy)'!AJ260, 0)=0, " ", ('Blocks A'!BD274-'Pre-1.095 (Hard Copy)'!AJ260))</f>
        <v> </v>
      </c>
      <c r="AK260" s="1014" t="str">
        <f>IF(IFERROR('Blocks A'!BE274-'Pre-1.095 (Hard Copy)'!AK260, 0)=0, " ", ('Blocks A'!BE274-'Pre-1.095 (Hard Copy)'!AK260))</f>
        <v> </v>
      </c>
      <c r="AL260" s="1014" t="str">
        <f>IF(IFERROR('Blocks A'!BF274-'Pre-1.095 (Hard Copy)'!AL260, 0)=0, " ", ('Blocks A'!BF274-'Pre-1.095 (Hard Copy)'!AL260))</f>
        <v> </v>
      </c>
      <c r="AM260" s="1014" t="str">
        <f>IF(IFERROR('Blocks A'!BG274-'Pre-1.095 (Hard Copy)'!AM260, 0)=0, " ", ('Blocks A'!BG274-'Pre-1.095 (Hard Copy)'!AM260))</f>
        <v> </v>
      </c>
      <c r="AN260" s="1014" t="str">
        <f>IF(IFERROR('Blocks A'!BH274-'Pre-1.095 (Hard Copy)'!AN260, 0)=0, " ", ('Blocks A'!BH274-'Pre-1.095 (Hard Copy)'!AN260))</f>
        <v> </v>
      </c>
      <c r="AO260" s="1014" t="str">
        <f>IF(IFERROR('Blocks A'!BI274-'Pre-1.095 (Hard Copy)'!AO260, 0)=0, " ", ('Blocks A'!BI274-'Pre-1.095 (Hard Copy)'!AO260))</f>
        <v> </v>
      </c>
      <c r="AP260" s="1014" t="str">
        <f>IF(IFERROR('Blocks A'!BK274-'Pre-1.095 (Hard Copy)'!AP260, 0)=0, " ", ('Blocks A'!BK274-'Pre-1.095 (Hard Copy)'!AP260))</f>
        <v> </v>
      </c>
      <c r="AQ260" s="1014" t="str">
        <f>IF(IFERROR('Blocks A'!BL274-'Pre-1.095 (Hard Copy)'!AQ260, 0)=0, " ", ('Blocks A'!BL274-'Pre-1.095 (Hard Copy)'!AQ260))</f>
        <v> </v>
      </c>
      <c r="AR260" s="1014" t="str">
        <f>IF(IFERROR('Blocks A'!BM274-'Pre-1.095 (Hard Copy)'!AR260, 0)=0, " ", ('Blocks A'!BM274-'Pre-1.095 (Hard Copy)'!AR260))</f>
        <v> </v>
      </c>
      <c r="AS260" s="1014" t="str">
        <f>IF(IFERROR('Blocks A'!BO274-'Pre-1.095 (Hard Copy)'!AS260, 0)=0, " ", ('Blocks A'!BO274-'Pre-1.095 (Hard Copy)'!AS260))</f>
        <v> </v>
      </c>
      <c r="AT260" s="1014" t="str">
        <f>IF(IFERROR('Blocks A'!BP274-'Pre-1.095 (Hard Copy)'!AT260, 0)=0, " ", ('Blocks A'!BP274-'Pre-1.095 (Hard Copy)'!AT260))</f>
        <v> </v>
      </c>
      <c r="AU260" s="1014" t="str">
        <f>IF(IFERROR('Blocks A'!BQ274-'Pre-1.095 (Hard Copy)'!AU260, 0)=0, " ", ('Blocks A'!BQ274-'Pre-1.095 (Hard Copy)'!AU260))</f>
        <v> </v>
      </c>
      <c r="AV260" s="1014" t="str">
        <f>IF(IFERROR('Blocks A'!BR274-'Pre-1.095 (Hard Copy)'!AV260, 0)=0, " ", ('Blocks A'!BR274-'Pre-1.095 (Hard Copy)'!AV260))</f>
        <v> </v>
      </c>
      <c r="AW260" s="1014" t="str">
        <f>IF(IFERROR('Blocks A'!BS274-'Pre-1.095 (Hard Copy)'!AW260, 0)=0, " ", ('Blocks A'!BS274-'Pre-1.095 (Hard Copy)'!AW260))</f>
        <v> </v>
      </c>
      <c r="AX260" s="1014" t="str">
        <f>IF(IFERROR('Blocks A'!BT274-'Pre-1.095 (Hard Copy)'!AX260, 0)=0, " ", ('Blocks A'!BT274-'Pre-1.095 (Hard Copy)'!AX260))</f>
        <v>-54</v>
      </c>
      <c r="AY260" s="1014" t="str">
        <f>IF(IFERROR('Blocks A'!BU274-'Pre-1.095 (Hard Copy)'!AY260, 0)=0, " ", ('Blocks A'!BU274-'Pre-1.095 (Hard Copy)'!AY260))</f>
        <v>-432</v>
      </c>
      <c r="AZ260" s="1014" t="str">
        <f>IF(IFERROR('Blocks A'!BW274-'Pre-1.095 (Hard Copy)'!AZ260, 0)=0, " ", ('Blocks A'!BW274-'Pre-1.095 (Hard Copy)'!AZ260))</f>
        <v>-270</v>
      </c>
      <c r="BA260" s="1014" t="str">
        <f>IF(IFERROR('Blocks A'!BX274-'Pre-1.095 (Hard Copy)'!BA260, 0)=0, " ", ('Blocks A'!BX274-'Pre-1.095 (Hard Copy)'!BA260))</f>
        <v> </v>
      </c>
      <c r="BB260" s="1014" t="str">
        <f>IF(IFERROR('Blocks A'!BY274-'Pre-1.095 (Hard Copy)'!BB260, 0)=0, " ", ('Blocks A'!BY274-'Pre-1.095 (Hard Copy)'!BB260))</f>
        <v>-2,160</v>
      </c>
      <c r="BC260" s="1015" t="str">
        <f>IF(IFERROR('Blocks A'!BZ274-'Pre-1.095 (Hard Copy)'!BC260, 0)=0, " ", ('Blocks A'!BZ274-'Pre-1.095 (Hard Copy)'!BC260))</f>
        <v> </v>
      </c>
      <c r="BD260" s="1014" t="str">
        <f>IF(IFERROR('Blocks A'!BV274-'Pre-1.095 (Hard Copy)'!BD260, 0)=0, " ", ('Blocks A'!BV274-'Pre-1.095 (Hard Copy)'!BD260))</f>
        <v> </v>
      </c>
      <c r="BE260" s="1014" t="str">
        <f>IF(IFERROR('Blocks A'!CB274-'Pre-1.095 (Hard Copy)'!BE260, 0)=0, " ", ('Blocks A'!CB274-'Pre-1.095 (Hard Copy)'!BE260))</f>
        <v>-1</v>
      </c>
      <c r="BF260" s="1014" t="str">
        <f>IF(IFERROR('Blocks A'!CC274-'Pre-1.095 (Hard Copy)'!BF260, 0)=0, " ", ('Blocks A'!CC274-'Pre-1.095 (Hard Copy)'!BF260))</f>
        <v>-156</v>
      </c>
      <c r="BG260" s="1016" t="str">
        <f>IF(IFERROR('Blocks A'!CD274-'Pre-1.095 (Hard Copy)'!BG260, 0)=0, " ", ('Blocks A'!CD274-'Pre-1.095 (Hard Copy)'!BG260))</f>
        <v>-0.0002</v>
      </c>
      <c r="BH260" s="1014" t="str">
        <f>IF(IFERROR('Blocks A'!CE274-'Pre-1.095 (Hard Copy)'!BH260, 0)=0, " ", ('Blocks A'!CE274-'Pre-1.095 (Hard Copy)'!BH260))</f>
        <v>+6</v>
      </c>
      <c r="BI260" s="1014" t="str">
        <f>IF(IFERROR('Blocks A'!CZ274-'Pre-1.095 (Hard Copy)'!BI260, 0)=0, " ", ('Blocks A'!CZ274-'Pre-1.095 (Hard Copy)'!BI260))</f>
        <v>-56</v>
      </c>
      <c r="BJ260" s="1014" t="str">
        <f>IF(IFERROR('Blocks A'!DA274-'Pre-1.095 (Hard Copy)'!BJ260, 0)=0, " ", ('Blocks A'!DA274-'Pre-1.095 (Hard Copy)'!BJ260))</f>
        <v>+5</v>
      </c>
      <c r="BK260" s="1014" t="str">
        <f>IF(IFERROR('Blocks A'!DB274-'Pre-1.095 (Hard Copy)'!BK260, 0)=0, " ", ('Blocks A'!DB274-'Pre-1.095 (Hard Copy)'!BK260))</f>
        <v>+3</v>
      </c>
      <c r="BL260" s="1014" t="str">
        <f>IF(IFERROR('Blocks A'!DC274-'Pre-1.095 (Hard Copy)'!BL260, 0)=0, " ", ('Blocks A'!DC274-'Pre-1.095 (Hard Copy)'!BL260))</f>
        <v> </v>
      </c>
      <c r="BM260" s="1014" t="str">
        <f>IF(IFERROR('Blocks A'!DD274-'Pre-1.095 (Hard Copy)'!BM260, 0)=0, " ", ('Blocks A'!DD274-'Pre-1.095 (Hard Copy)'!BM260))</f>
        <v> </v>
      </c>
      <c r="BN260" s="1014" t="str">
        <f>IF(IFERROR('Blocks A'!DE274-'Pre-1.095 (Hard Copy)'!BN260, 0)=0, " ", ('Blocks A'!DE274-'Pre-1.095 (Hard Copy)'!BN260))</f>
        <v> </v>
      </c>
      <c r="BO260" s="1014" t="str">
        <f>IF(IFERROR('Blocks A'!DF274-'Pre-1.095 (Hard Copy)'!BO260, 0)=0, " ", ('Blocks A'!DF274-'Pre-1.095 (Hard Copy)'!BO260))</f>
        <v> </v>
      </c>
      <c r="BP260" s="1014" t="str">
        <f>IF(IFERROR('Blocks A'!DG274-'Pre-1.095 (Hard Copy)'!BP260, 0)=0, " ", ('Blocks A'!DG274-'Pre-1.095 (Hard Copy)'!BP260))</f>
        <v> </v>
      </c>
      <c r="BQ260" s="1014" t="str">
        <f>IF(IFERROR('Blocks A'!DH274-'Pre-1.095 (Hard Copy)'!BQ260, 0)=0, " ", ('Blocks A'!DH274-'Pre-1.095 (Hard Copy)'!BQ260))</f>
        <v> </v>
      </c>
      <c r="BR260" s="1014" t="str">
        <f>IF(IFERROR('Blocks A'!DI274-'Pre-1.095 (Hard Copy)'!BR260, 0)=0, " ", ('Blocks A'!DI274-'Pre-1.095 (Hard Copy)'!BR260))</f>
        <v> </v>
      </c>
      <c r="BS260" s="1014" t="str">
        <f>IF(IFERROR('Blocks A'!DJ274-'Pre-1.095 (Hard Copy)'!BS260, 0)=0, " ", ('Blocks A'!DJ274-'Pre-1.095 (Hard Copy)'!BS260))</f>
        <v>-100</v>
      </c>
      <c r="BT260" s="1014" t="str">
        <f>IF(IFERROR('Blocks A'!DK274-'Pre-1.095 (Hard Copy)'!BT260, 0)=0, " ", ('Blocks A'!DK274-'Pre-1.095 (Hard Copy)'!BT260))</f>
        <v>+16</v>
      </c>
      <c r="BU260" s="1014" t="str">
        <f>IF(IFERROR('Blocks A'!DL274-'Pre-1.095 (Hard Copy)'!BU260, 0)=0, " ", ('Blocks A'!DL274-'Pre-1.095 (Hard Copy)'!BU260))</f>
        <v>+13</v>
      </c>
      <c r="BV260" s="1014" t="str">
        <f>IF(IFERROR('Blocks A'!DM274-'Pre-1.095 (Hard Copy)'!BV260, 0)=0, " ", ('Blocks A'!DM274-'Pre-1.095 (Hard Copy)'!BV260))</f>
        <v> </v>
      </c>
      <c r="BW260" s="1014" t="str">
        <f>IF(IFERROR('Blocks A'!DN274-'Pre-1.095 (Hard Copy)'!BW260, 0)=0, " ", ('Blocks A'!DN274-'Pre-1.095 (Hard Copy)'!BW260))</f>
        <v> </v>
      </c>
      <c r="BX260" s="1014" t="str">
        <f>IF(IFERROR('Blocks A'!DO274-'Pre-1.095 (Hard Copy)'!BX260, 0)=0, " ", ('Blocks A'!DO274-'Pre-1.095 (Hard Copy)'!BX260))</f>
        <v> </v>
      </c>
      <c r="BY260" s="1014" t="str">
        <f>IF(IFERROR('Blocks A'!DP274-'Pre-1.095 (Hard Copy)'!BY260, 0)=0, " ", ('Blocks A'!DP274-'Pre-1.095 (Hard Copy)'!BY260))</f>
        <v> </v>
      </c>
      <c r="BZ260" s="1014" t="str">
        <f>IF(IFERROR('Blocks A'!DQ274-'Pre-1.095 (Hard Copy)'!BZ260, 0)=0, " ", ('Blocks A'!DQ274-'Pre-1.095 (Hard Copy)'!BZ260))</f>
        <v> </v>
      </c>
      <c r="CA260" s="1014" t="str">
        <f>IF(IFERROR('Blocks A'!DR274-'Pre-1.095 (Hard Copy)'!CA260, 0)=0, " ", ('Blocks A'!DR274-'Pre-1.095 (Hard Copy)'!CA260))</f>
        <v> </v>
      </c>
      <c r="CB260" s="1014" t="str">
        <f>IF(IFERROR('Blocks A'!DS274-'Pre-1.095 (Hard Copy)'!CB260, 0)=0, " ", ('Blocks A'!DS274-'Pre-1.095 (Hard Copy)'!CB260))</f>
        <v> </v>
      </c>
      <c r="CC260" s="1014" t="str">
        <f>IF(IFERROR('Blocks A'!DT274-'Pre-1.095 (Hard Copy)'!CC260, 0)=0, " ", ('Blocks A'!DT274-'Pre-1.095 (Hard Copy)'!CC260))</f>
        <v>-48</v>
      </c>
      <c r="CD260" s="1014" t="str">
        <f>IF(IFERROR('Blocks A'!DU274-'Pre-1.095 (Hard Copy)'!CD260, 0)=0, " ", ('Blocks A'!DU274-'Pre-1.095 (Hard Copy)'!CD260))</f>
        <v>-72</v>
      </c>
      <c r="CE260" s="1014" t="str">
        <f>IF(IFERROR('Blocks A'!DX274-'Pre-1.095 (Hard Copy)'!CE260, 0)=0, " ", ('Blocks A'!DX274-'Pre-1.095 (Hard Copy)'!CE260))</f>
        <v>+59</v>
      </c>
      <c r="CF260" s="1014" t="str">
        <f>IF(IFERROR('Blocks A'!DY274-'Pre-1.095 (Hard Copy)'!CF260, 0)=0, " ", ('Blocks A'!DY274-'Pre-1.095 (Hard Copy)'!CF260))</f>
        <v>+9,124</v>
      </c>
      <c r="CG260" s="1016" t="str">
        <f>IF(IFERROR('Blocks A'!DZ274-'Pre-1.095 (Hard Copy)'!CG260, 0)=0, " ", ('Blocks A'!DZ274-'Pre-1.095 (Hard Copy)'!CG260))</f>
        <v>+0.0091</v>
      </c>
      <c r="CH260" s="1015" t="str">
        <f>IF(IFERROR('Blocks A'!DV274-'Pre-1.095 (Hard Copy)'!CH260, 0)=0, " ", ('Blocks A'!DV274-'Pre-1.095 (Hard Copy)'!CH260))</f>
        <v>-6.2</v>
      </c>
      <c r="CI260" s="1015" t="str">
        <f>IF(IFERROR('Blocks A'!DW274-'Pre-1.095 (Hard Copy)'!CI260, 0)=0, " ", ('Blocks A'!DW274-'Pre-1.095 (Hard Copy)'!CI260))</f>
        <v>-26.6</v>
      </c>
      <c r="CJ260" s="1014" t="str">
        <f>IF(IFERROR('Blocks A'!EA274-'Pre-1.095 (Hard Copy)'!CJ260, 0)=0, " ", ('Blocks A'!EA274-'Pre-1.095 (Hard Copy)'!CJ260))</f>
        <v>+58</v>
      </c>
      <c r="CK260" s="1017" t="str">
        <f>IF(IFERROR('Blocks A'!EB274-'Pre-1.095 (Hard Copy)'!CK260, 0)=0, " ", ('Blocks A'!EB274-'Pre-1.095 (Hard Copy)'!CK260))</f>
        <v>+0.96</v>
      </c>
      <c r="CL260" s="1017" t="str">
        <f>IF(IFERROR('Blocks A'!EC274-'Pre-1.095 (Hard Copy)'!CL260, 0)=0, " ", ('Blocks A'!EC274-'Pre-1.095 (Hard Copy)'!CL260))</f>
        <v>+0.02</v>
      </c>
      <c r="CM260" s="1017" t="str">
        <f>IF(IFERROR('Blocks A'!EH274-'Pre-1.095 (Hard Copy)'!CM260, 0)=0, " ", ('Blocks A'!EH274-'Pre-1.095 (Hard Copy)'!CM260))</f>
        <v>+0.00</v>
      </c>
      <c r="CN260" s="1014" t="str">
        <f>IF(IFERROR('Blocks A'!ED274-'Pre-1.095 (Hard Copy)'!CN260, 0)=0, " ", ('Blocks A'!ED274-'Pre-1.095 (Hard Copy)'!CN260))</f>
        <v>+8,968</v>
      </c>
      <c r="CO260" s="1017" t="str">
        <f>IF(IFERROR('Blocks A'!EE274-'Pre-1.095 (Hard Copy)'!CO260, 0)=0, " ", ('Blocks A'!EE274-'Pre-1.095 (Hard Copy)'!CO260))</f>
        <v>+8.97</v>
      </c>
      <c r="CP260" s="1017" t="str">
        <f>IF(IFERROR('Blocks A'!EF274-'Pre-1.095 (Hard Copy)'!CP260, 0)=0, " ", ('Blocks A'!EF274-'Pre-1.095 (Hard Copy)'!CP260))</f>
        <v>+0.01</v>
      </c>
      <c r="CQ260" s="1016" t="str">
        <f>IF(IFERROR('Blocks A'!EG274-'Pre-1.095 (Hard Copy)'!CQ260, 0)=0, " ", ('Blocks A'!EG274-'Pre-1.095 (Hard Copy)'!CQ260))</f>
        <v>+0.0090</v>
      </c>
      <c r="CR260" s="1018" t="s">
        <v>12</v>
      </c>
    </row>
    <row r="261">
      <c r="B261" s="1013" t="s">
        <v>1084</v>
      </c>
      <c r="C261" s="969" t="s">
        <v>885</v>
      </c>
      <c r="D261" s="969">
        <v>1.0</v>
      </c>
      <c r="E261" s="969">
        <v>1.0</v>
      </c>
      <c r="F261" s="969">
        <v>1.0</v>
      </c>
      <c r="G261" s="1014" t="str">
        <f>IF(IFERROR('Blocks A'!G275-'Pre-1.095 (Hard Copy)'!G261, 0)=0, " ", ('Blocks A'!G275-'Pre-1.095 (Hard Copy)'!G261))</f>
        <v> </v>
      </c>
      <c r="H261" s="1014" t="str">
        <f>IF(IFERROR('Blocks A'!H275-'Pre-1.095 (Hard Copy)'!H261, 0)=0, " ", ('Blocks A'!H275-'Pre-1.095 (Hard Copy)'!H261))</f>
        <v> </v>
      </c>
      <c r="I261" s="1014" t="str">
        <f>IF(IFERROR('Blocks A'!I275-'Pre-1.095 (Hard Copy)'!I261, 0)=0, " ", ('Blocks A'!I275-'Pre-1.095 (Hard Copy)'!I261))</f>
        <v> </v>
      </c>
      <c r="J261" s="1014" t="str">
        <f>IF(IFERROR('Blocks A'!J275-'Pre-1.095 (Hard Copy)'!J261, 0)=0, " ", ('Blocks A'!J275-'Pre-1.095 (Hard Copy)'!J261))</f>
        <v> </v>
      </c>
      <c r="K261" s="1014" t="str">
        <f>IF(IFERROR('Blocks A'!K275-'Pre-1.095 (Hard Copy)'!K261, 0)=0, " ", ('Blocks A'!K275-'Pre-1.095 (Hard Copy)'!K261))</f>
        <v> </v>
      </c>
      <c r="L261" s="1014" t="str">
        <f>IF(IFERROR('Blocks A'!L275-'Pre-1.095 (Hard Copy)'!L261, 0)=0, " ", ('Blocks A'!L275-'Pre-1.095 (Hard Copy)'!L261))</f>
        <v> </v>
      </c>
      <c r="M261" s="1014" t="str">
        <f>IF(IFERROR('Blocks A'!N275-'Pre-1.095 (Hard Copy)'!M261, 0)=0, " ", ('Blocks A'!N275-'Pre-1.095 (Hard Copy)'!M261))</f>
        <v> </v>
      </c>
      <c r="N261" s="1014" t="str">
        <f>IF(IFERROR('Blocks A'!O275-'Pre-1.095 (Hard Copy)'!N261, 0)=0, " ", ('Blocks A'!O275-'Pre-1.095 (Hard Copy)'!N261))</f>
        <v> </v>
      </c>
      <c r="O261" s="1014" t="str">
        <f>IF(IFERROR('Blocks A'!P275-'Pre-1.095 (Hard Copy)'!O261, 0)=0, " ", ('Blocks A'!P275-'Pre-1.095 (Hard Copy)'!O261))</f>
        <v> </v>
      </c>
      <c r="P261" s="1014" t="str">
        <f>IF(IFERROR('Blocks A'!Q275-'Pre-1.095 (Hard Copy)'!P261, 0)=0, " ", ('Blocks A'!Q275-'Pre-1.095 (Hard Copy)'!P261))</f>
        <v> </v>
      </c>
      <c r="Q261" s="1014" t="str">
        <f>IF(IFERROR('Blocks A'!R275-'Pre-1.095 (Hard Copy)'!Q261, 0)=0, " ", ('Blocks A'!R275-'Pre-1.095 (Hard Copy)'!Q261))</f>
        <v> </v>
      </c>
      <c r="R261" s="1014" t="str">
        <f>IF(IFERROR('Blocks A'!S275-'Pre-1.095 (Hard Copy)'!R261, 0)=0, " ", ('Blocks A'!S275-'Pre-1.095 (Hard Copy)'!R261))</f>
        <v> </v>
      </c>
      <c r="S261" s="1014" t="str">
        <f>IF(IFERROR('Blocks A'!T275-'Pre-1.095 (Hard Copy)'!S261, 0)=0, " ", ('Blocks A'!T275-'Pre-1.095 (Hard Copy)'!S261))</f>
        <v> </v>
      </c>
      <c r="T261" s="1014" t="str">
        <f>IF(IFERROR('Blocks A'!M275-'Pre-1.095 (Hard Copy)'!T261, 0)=0, " ", ('Blocks A'!M275-'Pre-1.095 (Hard Copy)'!T261))</f>
        <v> </v>
      </c>
      <c r="U261" s="1014" t="str">
        <f>IF(IFERROR('Blocks A'!U275-'Pre-1.095 (Hard Copy)'!U261, 0)=0, " ", ('Blocks A'!U275-'Pre-1.095 (Hard Copy)'!U261))</f>
        <v> </v>
      </c>
      <c r="V261" s="1014" t="str">
        <f>IF(IFERROR('Blocks A'!V275-'Pre-1.095 (Hard Copy)'!V261, 0)=0, " ", ('Blocks A'!V275-'Pre-1.095 (Hard Copy)'!V261))</f>
        <v> </v>
      </c>
      <c r="W261" s="1014" t="str">
        <f>IF(IFERROR('Blocks A'!W275-'Pre-1.095 (Hard Copy)'!W261, 0)=0, " ", ('Blocks A'!W275-'Pre-1.095 (Hard Copy)'!W261))</f>
        <v> </v>
      </c>
      <c r="X261" s="1014" t="str">
        <f>IF(IFERROR('Blocks A'!X275-'Pre-1.095 (Hard Copy)'!X261, 0)=0, " ", ('Blocks A'!X275-'Pre-1.095 (Hard Copy)'!X261))</f>
        <v> </v>
      </c>
      <c r="Y261" s="1014" t="str">
        <f>IF(IFERROR('Blocks A'!AC275-'Pre-1.095 (Hard Copy)'!Y261, 0)=0, " ", ('Blocks A'!AC275-'Pre-1.095 (Hard Copy)'!Y261))</f>
        <v> </v>
      </c>
      <c r="Z261" s="1014" t="str">
        <f>IF(IFERROR('Blocks A'!Y275-'Pre-1.095 (Hard Copy)'!Z261, 0)=0, " ", ('Blocks A'!Y275-'Pre-1.095 (Hard Copy)'!Z261))</f>
        <v> </v>
      </c>
      <c r="AA261" s="1014" t="str">
        <f>IF(IFERROR('Blocks A'!Z275-'Pre-1.095 (Hard Copy)'!AA261, 0)=0, " ", ('Blocks A'!Z275-'Pre-1.095 (Hard Copy)'!AA261))</f>
        <v> </v>
      </c>
      <c r="AB261" s="1014" t="str">
        <f>IF(IFERROR('Blocks A'!AA275-'Pre-1.095 (Hard Copy)'!AB261, 0)=0, " ", ('Blocks A'!AA275-'Pre-1.095 (Hard Copy)'!AB261))</f>
        <v> </v>
      </c>
      <c r="AC261" s="1014" t="str">
        <f>IF(IFERROR('Blocks A'!AB275-'Pre-1.095 (Hard Copy)'!AC261, 0)=0, " ", ('Blocks A'!AB275-'Pre-1.095 (Hard Copy)'!AC261))</f>
        <v> </v>
      </c>
      <c r="AD261" s="1014" t="str">
        <f>IF(IFERROR('Blocks A'!AY275-'Pre-1.095 (Hard Copy)'!AD261, 0)=0, " ", ('Blocks A'!AY275-'Pre-1.095 (Hard Copy)'!AD261))</f>
        <v>-1</v>
      </c>
      <c r="AE261" s="1014" t="str">
        <f>IF(IFERROR('Blocks A'!AZ275-'Pre-1.095 (Hard Copy)'!AE261, 0)=0, " ", ('Blocks A'!AZ275-'Pre-1.095 (Hard Copy)'!AE261))</f>
        <v> </v>
      </c>
      <c r="AF261" s="1014" t="str">
        <f>IF(IFERROR('Blocks A'!BA275-'Pre-1.095 (Hard Copy)'!AF261, 0)=0, " ", ('Blocks A'!BA275-'Pre-1.095 (Hard Copy)'!AF261))</f>
        <v> </v>
      </c>
      <c r="AG261" s="1014" t="str">
        <f>IF(IFERROR('Blocks A'!BB275-'Pre-1.095 (Hard Copy)'!AG261, 0)=0, " ", ('Blocks A'!BB275-'Pre-1.095 (Hard Copy)'!AG261))</f>
        <v> </v>
      </c>
      <c r="AH261" s="1014" t="str">
        <f>IF(IFERROR('Blocks A'!BC275-'Pre-1.095 (Hard Copy)'!AH261, 0)=0, " ", ('Blocks A'!BC275-'Pre-1.095 (Hard Copy)'!AH261))</f>
        <v> </v>
      </c>
      <c r="AI261" s="1014" t="str">
        <f>IF(IFERROR('Blocks A'!BJ275-'Pre-1.095 (Hard Copy)'!AI261, 0)=0, " ", ('Blocks A'!BJ275-'Pre-1.095 (Hard Copy)'!AI261))</f>
        <v>+1</v>
      </c>
      <c r="AJ261" s="1014" t="str">
        <f>IF(IFERROR('Blocks A'!BD275-'Pre-1.095 (Hard Copy)'!AJ261, 0)=0, " ", ('Blocks A'!BD275-'Pre-1.095 (Hard Copy)'!AJ261))</f>
        <v> </v>
      </c>
      <c r="AK261" s="1014" t="str">
        <f>IF(IFERROR('Blocks A'!BE275-'Pre-1.095 (Hard Copy)'!AK261, 0)=0, " ", ('Blocks A'!BE275-'Pre-1.095 (Hard Copy)'!AK261))</f>
        <v> </v>
      </c>
      <c r="AL261" s="1014" t="str">
        <f>IF(IFERROR('Blocks A'!BF275-'Pre-1.095 (Hard Copy)'!AL261, 0)=0, " ", ('Blocks A'!BF275-'Pre-1.095 (Hard Copy)'!AL261))</f>
        <v> </v>
      </c>
      <c r="AM261" s="1014" t="str">
        <f>IF(IFERROR('Blocks A'!BG275-'Pre-1.095 (Hard Copy)'!AM261, 0)=0, " ", ('Blocks A'!BG275-'Pre-1.095 (Hard Copy)'!AM261))</f>
        <v> </v>
      </c>
      <c r="AN261" s="1014" t="str">
        <f>IF(IFERROR('Blocks A'!BH275-'Pre-1.095 (Hard Copy)'!AN261, 0)=0, " ", ('Blocks A'!BH275-'Pre-1.095 (Hard Copy)'!AN261))</f>
        <v> </v>
      </c>
      <c r="AO261" s="1014" t="str">
        <f>IF(IFERROR('Blocks A'!BI275-'Pre-1.095 (Hard Copy)'!AO261, 0)=0, " ", ('Blocks A'!BI275-'Pre-1.095 (Hard Copy)'!AO261))</f>
        <v> </v>
      </c>
      <c r="AP261" s="1014" t="str">
        <f>IF(IFERROR('Blocks A'!BK275-'Pre-1.095 (Hard Copy)'!AP261, 0)=0, " ", ('Blocks A'!BK275-'Pre-1.095 (Hard Copy)'!AP261))</f>
        <v> </v>
      </c>
      <c r="AQ261" s="1014" t="str">
        <f>IF(IFERROR('Blocks A'!BL275-'Pre-1.095 (Hard Copy)'!AQ261, 0)=0, " ", ('Blocks A'!BL275-'Pre-1.095 (Hard Copy)'!AQ261))</f>
        <v> </v>
      </c>
      <c r="AR261" s="1014" t="str">
        <f>IF(IFERROR('Blocks A'!BM275-'Pre-1.095 (Hard Copy)'!AR261, 0)=0, " ", ('Blocks A'!BM275-'Pre-1.095 (Hard Copy)'!AR261))</f>
        <v> </v>
      </c>
      <c r="AS261" s="1014" t="str">
        <f>IF(IFERROR('Blocks A'!BO275-'Pre-1.095 (Hard Copy)'!AS261, 0)=0, " ", ('Blocks A'!BO275-'Pre-1.095 (Hard Copy)'!AS261))</f>
        <v> </v>
      </c>
      <c r="AT261" s="1014" t="str">
        <f>IF(IFERROR('Blocks A'!BP275-'Pre-1.095 (Hard Copy)'!AT261, 0)=0, " ", ('Blocks A'!BP275-'Pre-1.095 (Hard Copy)'!AT261))</f>
        <v> </v>
      </c>
      <c r="AU261" s="1014" t="str">
        <f>IF(IFERROR('Blocks A'!BQ275-'Pre-1.095 (Hard Copy)'!AU261, 0)=0, " ", ('Blocks A'!BQ275-'Pre-1.095 (Hard Copy)'!AU261))</f>
        <v> </v>
      </c>
      <c r="AV261" s="1014" t="str">
        <f>IF(IFERROR('Blocks A'!BR275-'Pre-1.095 (Hard Copy)'!AV261, 0)=0, " ", ('Blocks A'!BR275-'Pre-1.095 (Hard Copy)'!AV261))</f>
        <v> </v>
      </c>
      <c r="AW261" s="1014" t="str">
        <f>IF(IFERROR('Blocks A'!BS275-'Pre-1.095 (Hard Copy)'!AW261, 0)=0, " ", ('Blocks A'!BS275-'Pre-1.095 (Hard Copy)'!AW261))</f>
        <v> </v>
      </c>
      <c r="AX261" s="1014" t="str">
        <f>IF(IFERROR('Blocks A'!BT275-'Pre-1.095 (Hard Copy)'!AX261, 0)=0, " ", ('Blocks A'!BT275-'Pre-1.095 (Hard Copy)'!AX261))</f>
        <v>-14</v>
      </c>
      <c r="AY261" s="1014" t="str">
        <f>IF(IFERROR('Blocks A'!BU275-'Pre-1.095 (Hard Copy)'!AY261, 0)=0, " ", ('Blocks A'!BU275-'Pre-1.095 (Hard Copy)'!AY261))</f>
        <v>-112</v>
      </c>
      <c r="AZ261" s="1014" t="str">
        <f>IF(IFERROR('Blocks A'!BW275-'Pre-1.095 (Hard Copy)'!AZ261, 0)=0, " ", ('Blocks A'!BW275-'Pre-1.095 (Hard Copy)'!AZ261))</f>
        <v>-70</v>
      </c>
      <c r="BA261" s="1014" t="str">
        <f>IF(IFERROR('Blocks A'!BX275-'Pre-1.095 (Hard Copy)'!BA261, 0)=0, " ", ('Blocks A'!BX275-'Pre-1.095 (Hard Copy)'!BA261))</f>
        <v> </v>
      </c>
      <c r="BB261" s="1014" t="str">
        <f>IF(IFERROR('Blocks A'!BY275-'Pre-1.095 (Hard Copy)'!BB261, 0)=0, " ", ('Blocks A'!BY275-'Pre-1.095 (Hard Copy)'!BB261))</f>
        <v>-560</v>
      </c>
      <c r="BC261" s="1015" t="str">
        <f>IF(IFERROR('Blocks A'!BZ275-'Pre-1.095 (Hard Copy)'!BC261, 0)=0, " ", ('Blocks A'!BZ275-'Pre-1.095 (Hard Copy)'!BC261))</f>
        <v> </v>
      </c>
      <c r="BD261" s="1014" t="str">
        <f>IF(IFERROR('Blocks A'!BV275-'Pre-1.095 (Hard Copy)'!BD261, 0)=0, " ", ('Blocks A'!BV275-'Pre-1.095 (Hard Copy)'!BD261))</f>
        <v> </v>
      </c>
      <c r="BE261" s="1014" t="str">
        <f>IF(IFERROR('Blocks A'!CB275-'Pre-1.095 (Hard Copy)'!BE261, 0)=0, " ", ('Blocks A'!CB275-'Pre-1.095 (Hard Copy)'!BE261))</f>
        <v>+1</v>
      </c>
      <c r="BF261" s="1014" t="str">
        <f>IF(IFERROR('Blocks A'!CC275-'Pre-1.095 (Hard Copy)'!BF261, 0)=0, " ", ('Blocks A'!CC275-'Pre-1.095 (Hard Copy)'!BF261))</f>
        <v>+156</v>
      </c>
      <c r="BG261" s="1016" t="str">
        <f>IF(IFERROR('Blocks A'!CD275-'Pre-1.095 (Hard Copy)'!BG261, 0)=0, " ", ('Blocks A'!CD275-'Pre-1.095 (Hard Copy)'!BG261))</f>
        <v>+0.0002</v>
      </c>
      <c r="BH261" s="1014" t="str">
        <f>IF(IFERROR('Blocks A'!CE275-'Pre-1.095 (Hard Copy)'!BH261, 0)=0, " ", ('Blocks A'!CE275-'Pre-1.095 (Hard Copy)'!BH261))</f>
        <v>+12</v>
      </c>
      <c r="BI261" s="1014" t="str">
        <f>IF(IFERROR('Blocks A'!CZ275-'Pre-1.095 (Hard Copy)'!BI261, 0)=0, " ", ('Blocks A'!CZ275-'Pre-1.095 (Hard Copy)'!BI261))</f>
        <v>-14</v>
      </c>
      <c r="BJ261" s="1014" t="str">
        <f>IF(IFERROR('Blocks A'!DA275-'Pre-1.095 (Hard Copy)'!BJ261, 0)=0, " ", ('Blocks A'!DA275-'Pre-1.095 (Hard Copy)'!BJ261))</f>
        <v>+5</v>
      </c>
      <c r="BK261" s="1014" t="str">
        <f>IF(IFERROR('Blocks A'!DB275-'Pre-1.095 (Hard Copy)'!BK261, 0)=0, " ", ('Blocks A'!DB275-'Pre-1.095 (Hard Copy)'!BK261))</f>
        <v>+3</v>
      </c>
      <c r="BL261" s="1014" t="str">
        <f>IF(IFERROR('Blocks A'!DC275-'Pre-1.095 (Hard Copy)'!BL261, 0)=0, " ", ('Blocks A'!DC275-'Pre-1.095 (Hard Copy)'!BL261))</f>
        <v> </v>
      </c>
      <c r="BM261" s="1014" t="str">
        <f>IF(IFERROR('Blocks A'!DD275-'Pre-1.095 (Hard Copy)'!BM261, 0)=0, " ", ('Blocks A'!DD275-'Pre-1.095 (Hard Copy)'!BM261))</f>
        <v> </v>
      </c>
      <c r="BN261" s="1014" t="str">
        <f>IF(IFERROR('Blocks A'!DE275-'Pre-1.095 (Hard Copy)'!BN261, 0)=0, " ", ('Blocks A'!DE275-'Pre-1.095 (Hard Copy)'!BN261))</f>
        <v> </v>
      </c>
      <c r="BO261" s="1014" t="str">
        <f>IF(IFERROR('Blocks A'!DF275-'Pre-1.095 (Hard Copy)'!BO261, 0)=0, " ", ('Blocks A'!DF275-'Pre-1.095 (Hard Copy)'!BO261))</f>
        <v> </v>
      </c>
      <c r="BP261" s="1014" t="str">
        <f>IF(IFERROR('Blocks A'!DG275-'Pre-1.095 (Hard Copy)'!BP261, 0)=0, " ", ('Blocks A'!DG275-'Pre-1.095 (Hard Copy)'!BP261))</f>
        <v> </v>
      </c>
      <c r="BQ261" s="1014" t="str">
        <f>IF(IFERROR('Blocks A'!DH275-'Pre-1.095 (Hard Copy)'!BQ261, 0)=0, " ", ('Blocks A'!DH275-'Pre-1.095 (Hard Copy)'!BQ261))</f>
        <v> </v>
      </c>
      <c r="BR261" s="1014" t="str">
        <f>IF(IFERROR('Blocks A'!DI275-'Pre-1.095 (Hard Copy)'!BR261, 0)=0, " ", ('Blocks A'!DI275-'Pre-1.095 (Hard Copy)'!BR261))</f>
        <v> </v>
      </c>
      <c r="BS261" s="1014" t="str">
        <f>IF(IFERROR('Blocks A'!DJ275-'Pre-1.095 (Hard Copy)'!BS261, 0)=0, " ", ('Blocks A'!DJ275-'Pre-1.095 (Hard Copy)'!BS261))</f>
        <v>-25</v>
      </c>
      <c r="BT261" s="1014" t="str">
        <f>IF(IFERROR('Blocks A'!DK275-'Pre-1.095 (Hard Copy)'!BT261, 0)=0, " ", ('Blocks A'!DK275-'Pre-1.095 (Hard Copy)'!BT261))</f>
        <v>+16</v>
      </c>
      <c r="BU261" s="1014" t="str">
        <f>IF(IFERROR('Blocks A'!DL275-'Pre-1.095 (Hard Copy)'!BU261, 0)=0, " ", ('Blocks A'!DL275-'Pre-1.095 (Hard Copy)'!BU261))</f>
        <v>+13</v>
      </c>
      <c r="BV261" s="1014" t="str">
        <f>IF(IFERROR('Blocks A'!DM275-'Pre-1.095 (Hard Copy)'!BV261, 0)=0, " ", ('Blocks A'!DM275-'Pre-1.095 (Hard Copy)'!BV261))</f>
        <v> </v>
      </c>
      <c r="BW261" s="1014" t="str">
        <f>IF(IFERROR('Blocks A'!DN275-'Pre-1.095 (Hard Copy)'!BW261, 0)=0, " ", ('Blocks A'!DN275-'Pre-1.095 (Hard Copy)'!BW261))</f>
        <v> </v>
      </c>
      <c r="BX261" s="1014" t="str">
        <f>IF(IFERROR('Blocks A'!DO275-'Pre-1.095 (Hard Copy)'!BX261, 0)=0, " ", ('Blocks A'!DO275-'Pre-1.095 (Hard Copy)'!BX261))</f>
        <v> </v>
      </c>
      <c r="BY261" s="1014" t="str">
        <f>IF(IFERROR('Blocks A'!DP275-'Pre-1.095 (Hard Copy)'!BY261, 0)=0, " ", ('Blocks A'!DP275-'Pre-1.095 (Hard Copy)'!BY261))</f>
        <v> </v>
      </c>
      <c r="BZ261" s="1014" t="str">
        <f>IF(IFERROR('Blocks A'!DQ275-'Pre-1.095 (Hard Copy)'!BZ261, 0)=0, " ", ('Blocks A'!DQ275-'Pre-1.095 (Hard Copy)'!BZ261))</f>
        <v> </v>
      </c>
      <c r="CA261" s="1014" t="str">
        <f>IF(IFERROR('Blocks A'!DR275-'Pre-1.095 (Hard Copy)'!CA261, 0)=0, " ", ('Blocks A'!DR275-'Pre-1.095 (Hard Copy)'!CA261))</f>
        <v> </v>
      </c>
      <c r="CB261" s="1014" t="str">
        <f>IF(IFERROR('Blocks A'!DS275-'Pre-1.095 (Hard Copy)'!CB261, 0)=0, " ", ('Blocks A'!DS275-'Pre-1.095 (Hard Copy)'!CB261))</f>
        <v> </v>
      </c>
      <c r="CC261" s="1014" t="str">
        <f>IF(IFERROR('Blocks A'!DT275-'Pre-1.095 (Hard Copy)'!CC261, 0)=0, " ", ('Blocks A'!DT275-'Pre-1.095 (Hard Copy)'!CC261))</f>
        <v>-6</v>
      </c>
      <c r="CD261" s="1014" t="str">
        <f>IF(IFERROR('Blocks A'!DU275-'Pre-1.095 (Hard Copy)'!CD261, 0)=0, " ", ('Blocks A'!DU275-'Pre-1.095 (Hard Copy)'!CD261))</f>
        <v>+3</v>
      </c>
      <c r="CE261" s="1014" t="str">
        <f>IF(IFERROR('Blocks A'!DX275-'Pre-1.095 (Hard Copy)'!CE261, 0)=0, " ", ('Blocks A'!DX275-'Pre-1.095 (Hard Copy)'!CE261))</f>
        <v>+62</v>
      </c>
      <c r="CF261" s="1014" t="str">
        <f>IF(IFERROR('Blocks A'!DY275-'Pre-1.095 (Hard Copy)'!CF261, 0)=0, " ", ('Blocks A'!DY275-'Pre-1.095 (Hard Copy)'!CF261))</f>
        <v>+9,573</v>
      </c>
      <c r="CG261" s="1016" t="str">
        <f>IF(IFERROR('Blocks A'!DZ275-'Pre-1.095 (Hard Copy)'!CG261, 0)=0, " ", ('Blocks A'!DZ275-'Pre-1.095 (Hard Copy)'!CG261))</f>
        <v>+0.0096</v>
      </c>
      <c r="CH261" s="1015" t="str">
        <f>IF(IFERROR('Blocks A'!DV275-'Pre-1.095 (Hard Copy)'!CH261, 0)=0, " ", ('Blocks A'!DV275-'Pre-1.095 (Hard Copy)'!CH261))</f>
        <v>-0.9</v>
      </c>
      <c r="CI261" s="1015" t="str">
        <f>IF(IFERROR('Blocks A'!DW275-'Pre-1.095 (Hard Copy)'!CI261, 0)=0, " ", ('Blocks A'!DW275-'Pre-1.095 (Hard Copy)'!CI261))</f>
        <v>+1.2</v>
      </c>
      <c r="CJ261" s="1014" t="str">
        <f>IF(IFERROR('Blocks A'!EA275-'Pre-1.095 (Hard Copy)'!CJ261, 0)=0, " ", ('Blocks A'!EA275-'Pre-1.095 (Hard Copy)'!CJ261))</f>
        <v>+63</v>
      </c>
      <c r="CK261" s="1017" t="str">
        <f>IF(IFERROR('Blocks A'!EB275-'Pre-1.095 (Hard Copy)'!CK261, 0)=0, " ", ('Blocks A'!EB275-'Pre-1.095 (Hard Copy)'!CK261))</f>
        <v>+1.04</v>
      </c>
      <c r="CL261" s="1017" t="str">
        <f>IF(IFERROR('Blocks A'!EC275-'Pre-1.095 (Hard Copy)'!CL261, 0)=0, " ", ('Blocks A'!EC275-'Pre-1.095 (Hard Copy)'!CL261))</f>
        <v>+0.02</v>
      </c>
      <c r="CM261" s="1017" t="str">
        <f>IF(IFERROR('Blocks A'!EH275-'Pre-1.095 (Hard Copy)'!CM261, 0)=0, " ", ('Blocks A'!EH275-'Pre-1.095 (Hard Copy)'!CM261))</f>
        <v>+0.00</v>
      </c>
      <c r="CN261" s="1014" t="str">
        <f>IF(IFERROR('Blocks A'!ED275-'Pre-1.095 (Hard Copy)'!CN261, 0)=0, " ", ('Blocks A'!ED275-'Pre-1.095 (Hard Copy)'!CN261))</f>
        <v>+9,728</v>
      </c>
      <c r="CO261" s="1017" t="str">
        <f>IF(IFERROR('Blocks A'!EE275-'Pre-1.095 (Hard Copy)'!CO261, 0)=0, " ", ('Blocks A'!EE275-'Pre-1.095 (Hard Copy)'!CO261))</f>
        <v>+9.73</v>
      </c>
      <c r="CP261" s="1017" t="str">
        <f>IF(IFERROR('Blocks A'!EF275-'Pre-1.095 (Hard Copy)'!CP261, 0)=0, " ", ('Blocks A'!EF275-'Pre-1.095 (Hard Copy)'!CP261))</f>
        <v>+0.01</v>
      </c>
      <c r="CQ261" s="1016" t="str">
        <f>IF(IFERROR('Blocks A'!EG275-'Pre-1.095 (Hard Copy)'!CQ261, 0)=0, " ", ('Blocks A'!EG275-'Pre-1.095 (Hard Copy)'!CQ261))</f>
        <v>+0.0097</v>
      </c>
      <c r="CR261" s="1018" t="s">
        <v>12</v>
      </c>
    </row>
    <row r="262">
      <c r="B262" s="1013" t="s">
        <v>1085</v>
      </c>
      <c r="C262" s="969" t="s">
        <v>885</v>
      </c>
      <c r="D262" s="969">
        <v>1.0</v>
      </c>
      <c r="E262" s="969">
        <v>1.0</v>
      </c>
      <c r="F262" s="969">
        <v>1.0</v>
      </c>
      <c r="G262" s="1014" t="str">
        <f>IF(IFERROR('Blocks A'!G276-'Pre-1.095 (Hard Copy)'!G262, 0)=0, " ", ('Blocks A'!G276-'Pre-1.095 (Hard Copy)'!G262))</f>
        <v> </v>
      </c>
      <c r="H262" s="1014" t="str">
        <f>IF(IFERROR('Blocks A'!H276-'Pre-1.095 (Hard Copy)'!H262, 0)=0, " ", ('Blocks A'!H276-'Pre-1.095 (Hard Copy)'!H262))</f>
        <v> </v>
      </c>
      <c r="I262" s="1014" t="str">
        <f>IF(IFERROR('Blocks A'!I276-'Pre-1.095 (Hard Copy)'!I262, 0)=0, " ", ('Blocks A'!I276-'Pre-1.095 (Hard Copy)'!I262))</f>
        <v> </v>
      </c>
      <c r="J262" s="1014" t="str">
        <f>IF(IFERROR('Blocks A'!J276-'Pre-1.095 (Hard Copy)'!J262, 0)=0, " ", ('Blocks A'!J276-'Pre-1.095 (Hard Copy)'!J262))</f>
        <v> </v>
      </c>
      <c r="K262" s="1014" t="str">
        <f>IF(IFERROR('Blocks A'!K276-'Pre-1.095 (Hard Copy)'!K262, 0)=0, " ", ('Blocks A'!K276-'Pre-1.095 (Hard Copy)'!K262))</f>
        <v> </v>
      </c>
      <c r="L262" s="1014" t="str">
        <f>IF(IFERROR('Blocks A'!L276-'Pre-1.095 (Hard Copy)'!L262, 0)=0, " ", ('Blocks A'!L276-'Pre-1.095 (Hard Copy)'!L262))</f>
        <v> </v>
      </c>
      <c r="M262" s="1014" t="str">
        <f>IF(IFERROR('Blocks A'!N276-'Pre-1.095 (Hard Copy)'!M262, 0)=0, " ", ('Blocks A'!N276-'Pre-1.095 (Hard Copy)'!M262))</f>
        <v> </v>
      </c>
      <c r="N262" s="1014" t="str">
        <f>IF(IFERROR('Blocks A'!O276-'Pre-1.095 (Hard Copy)'!N262, 0)=0, " ", ('Blocks A'!O276-'Pre-1.095 (Hard Copy)'!N262))</f>
        <v> </v>
      </c>
      <c r="O262" s="1014" t="str">
        <f>IF(IFERROR('Blocks A'!P276-'Pre-1.095 (Hard Copy)'!O262, 0)=0, " ", ('Blocks A'!P276-'Pre-1.095 (Hard Copy)'!O262))</f>
        <v> </v>
      </c>
      <c r="P262" s="1014" t="str">
        <f>IF(IFERROR('Blocks A'!Q276-'Pre-1.095 (Hard Copy)'!P262, 0)=0, " ", ('Blocks A'!Q276-'Pre-1.095 (Hard Copy)'!P262))</f>
        <v> </v>
      </c>
      <c r="Q262" s="1014" t="str">
        <f>IF(IFERROR('Blocks A'!R276-'Pre-1.095 (Hard Copy)'!Q262, 0)=0, " ", ('Blocks A'!R276-'Pre-1.095 (Hard Copy)'!Q262))</f>
        <v> </v>
      </c>
      <c r="R262" s="1014" t="str">
        <f>IF(IFERROR('Blocks A'!S276-'Pre-1.095 (Hard Copy)'!R262, 0)=0, " ", ('Blocks A'!S276-'Pre-1.095 (Hard Copy)'!R262))</f>
        <v> </v>
      </c>
      <c r="S262" s="1014" t="str">
        <f>IF(IFERROR('Blocks A'!T276-'Pre-1.095 (Hard Copy)'!S262, 0)=0, " ", ('Blocks A'!T276-'Pre-1.095 (Hard Copy)'!S262))</f>
        <v> </v>
      </c>
      <c r="T262" s="1014" t="str">
        <f>IF(IFERROR('Blocks A'!M276-'Pre-1.095 (Hard Copy)'!T262, 0)=0, " ", ('Blocks A'!M276-'Pre-1.095 (Hard Copy)'!T262))</f>
        <v> </v>
      </c>
      <c r="U262" s="1014" t="str">
        <f>IF(IFERROR('Blocks A'!U276-'Pre-1.095 (Hard Copy)'!U262, 0)=0, " ", ('Blocks A'!U276-'Pre-1.095 (Hard Copy)'!U262))</f>
        <v> </v>
      </c>
      <c r="V262" s="1014" t="str">
        <f>IF(IFERROR('Blocks A'!V276-'Pre-1.095 (Hard Copy)'!V262, 0)=0, " ", ('Blocks A'!V276-'Pre-1.095 (Hard Copy)'!V262))</f>
        <v> </v>
      </c>
      <c r="W262" s="1014" t="str">
        <f>IF(IFERROR('Blocks A'!W276-'Pre-1.095 (Hard Copy)'!W262, 0)=0, " ", ('Blocks A'!W276-'Pre-1.095 (Hard Copy)'!W262))</f>
        <v> </v>
      </c>
      <c r="X262" s="1014" t="str">
        <f>IF(IFERROR('Blocks A'!X276-'Pre-1.095 (Hard Copy)'!X262, 0)=0, " ", ('Blocks A'!X276-'Pre-1.095 (Hard Copy)'!X262))</f>
        <v> </v>
      </c>
      <c r="Y262" s="1014" t="str">
        <f>IF(IFERROR('Blocks A'!AC276-'Pre-1.095 (Hard Copy)'!Y262, 0)=0, " ", ('Blocks A'!AC276-'Pre-1.095 (Hard Copy)'!Y262))</f>
        <v> </v>
      </c>
      <c r="Z262" s="1014" t="str">
        <f>IF(IFERROR('Blocks A'!Y276-'Pre-1.095 (Hard Copy)'!Z262, 0)=0, " ", ('Blocks A'!Y276-'Pre-1.095 (Hard Copy)'!Z262))</f>
        <v> </v>
      </c>
      <c r="AA262" s="1014" t="str">
        <f>IF(IFERROR('Blocks A'!Z276-'Pre-1.095 (Hard Copy)'!AA262, 0)=0, " ", ('Blocks A'!Z276-'Pre-1.095 (Hard Copy)'!AA262))</f>
        <v> </v>
      </c>
      <c r="AB262" s="1014" t="str">
        <f>IF(IFERROR('Blocks A'!AA276-'Pre-1.095 (Hard Copy)'!AB262, 0)=0, " ", ('Blocks A'!AA276-'Pre-1.095 (Hard Copy)'!AB262))</f>
        <v> </v>
      </c>
      <c r="AC262" s="1014" t="str">
        <f>IF(IFERROR('Blocks A'!AB276-'Pre-1.095 (Hard Copy)'!AC262, 0)=0, " ", ('Blocks A'!AB276-'Pre-1.095 (Hard Copy)'!AC262))</f>
        <v> </v>
      </c>
      <c r="AD262" s="1014" t="str">
        <f>IF(IFERROR('Blocks A'!AY276-'Pre-1.095 (Hard Copy)'!AD262, 0)=0, " ", ('Blocks A'!AY276-'Pre-1.095 (Hard Copy)'!AD262))</f>
        <v> </v>
      </c>
      <c r="AE262" s="1014" t="str">
        <f>IF(IFERROR('Blocks A'!AZ276-'Pre-1.095 (Hard Copy)'!AE262, 0)=0, " ", ('Blocks A'!AZ276-'Pre-1.095 (Hard Copy)'!AE262))</f>
        <v> </v>
      </c>
      <c r="AF262" s="1014" t="str">
        <f>IF(IFERROR('Blocks A'!BA276-'Pre-1.095 (Hard Copy)'!AF262, 0)=0, " ", ('Blocks A'!BA276-'Pre-1.095 (Hard Copy)'!AF262))</f>
        <v> </v>
      </c>
      <c r="AG262" s="1014" t="str">
        <f>IF(IFERROR('Blocks A'!BB276-'Pre-1.095 (Hard Copy)'!AG262, 0)=0, " ", ('Blocks A'!BB276-'Pre-1.095 (Hard Copy)'!AG262))</f>
        <v> </v>
      </c>
      <c r="AH262" s="1014" t="str">
        <f>IF(IFERROR('Blocks A'!BC276-'Pre-1.095 (Hard Copy)'!AH262, 0)=0, " ", ('Blocks A'!BC276-'Pre-1.095 (Hard Copy)'!AH262))</f>
        <v> </v>
      </c>
      <c r="AI262" s="1014" t="str">
        <f>IF(IFERROR('Blocks A'!BJ276-'Pre-1.095 (Hard Copy)'!AI262, 0)=0, " ", ('Blocks A'!BJ276-'Pre-1.095 (Hard Copy)'!AI262))</f>
        <v>+1</v>
      </c>
      <c r="AJ262" s="1014" t="str">
        <f>IF(IFERROR('Blocks A'!BD276-'Pre-1.095 (Hard Copy)'!AJ262, 0)=0, " ", ('Blocks A'!BD276-'Pre-1.095 (Hard Copy)'!AJ262))</f>
        <v> </v>
      </c>
      <c r="AK262" s="1014" t="str">
        <f>IF(IFERROR('Blocks A'!BE276-'Pre-1.095 (Hard Copy)'!AK262, 0)=0, " ", ('Blocks A'!BE276-'Pre-1.095 (Hard Copy)'!AK262))</f>
        <v> </v>
      </c>
      <c r="AL262" s="1014" t="str">
        <f>IF(IFERROR('Blocks A'!BF276-'Pre-1.095 (Hard Copy)'!AL262, 0)=0, " ", ('Blocks A'!BF276-'Pre-1.095 (Hard Copy)'!AL262))</f>
        <v> </v>
      </c>
      <c r="AM262" s="1014" t="str">
        <f>IF(IFERROR('Blocks A'!BG276-'Pre-1.095 (Hard Copy)'!AM262, 0)=0, " ", ('Blocks A'!BG276-'Pre-1.095 (Hard Copy)'!AM262))</f>
        <v> </v>
      </c>
      <c r="AN262" s="1014" t="str">
        <f>IF(IFERROR('Blocks A'!BH276-'Pre-1.095 (Hard Copy)'!AN262, 0)=0, " ", ('Blocks A'!BH276-'Pre-1.095 (Hard Copy)'!AN262))</f>
        <v> </v>
      </c>
      <c r="AO262" s="1014" t="str">
        <f>IF(IFERROR('Blocks A'!BI276-'Pre-1.095 (Hard Copy)'!AO262, 0)=0, " ", ('Blocks A'!BI276-'Pre-1.095 (Hard Copy)'!AO262))</f>
        <v> </v>
      </c>
      <c r="AP262" s="1014" t="str">
        <f>IF(IFERROR('Blocks A'!BK276-'Pre-1.095 (Hard Copy)'!AP262, 0)=0, " ", ('Blocks A'!BK276-'Pre-1.095 (Hard Copy)'!AP262))</f>
        <v> </v>
      </c>
      <c r="AQ262" s="1014" t="str">
        <f>IF(IFERROR('Blocks A'!BL276-'Pre-1.095 (Hard Copy)'!AQ262, 0)=0, " ", ('Blocks A'!BL276-'Pre-1.095 (Hard Copy)'!AQ262))</f>
        <v> </v>
      </c>
      <c r="AR262" s="1014" t="str">
        <f>IF(IFERROR('Blocks A'!BM276-'Pre-1.095 (Hard Copy)'!AR262, 0)=0, " ", ('Blocks A'!BM276-'Pre-1.095 (Hard Copy)'!AR262))</f>
        <v> </v>
      </c>
      <c r="AS262" s="1014" t="str">
        <f>IF(IFERROR('Blocks A'!BO276-'Pre-1.095 (Hard Copy)'!AS262, 0)=0, " ", ('Blocks A'!BO276-'Pre-1.095 (Hard Copy)'!AS262))</f>
        <v> </v>
      </c>
      <c r="AT262" s="1014" t="str">
        <f>IF(IFERROR('Blocks A'!BP276-'Pre-1.095 (Hard Copy)'!AT262, 0)=0, " ", ('Blocks A'!BP276-'Pre-1.095 (Hard Copy)'!AT262))</f>
        <v> </v>
      </c>
      <c r="AU262" s="1014" t="str">
        <f>IF(IFERROR('Blocks A'!BQ276-'Pre-1.095 (Hard Copy)'!AU262, 0)=0, " ", ('Blocks A'!BQ276-'Pre-1.095 (Hard Copy)'!AU262))</f>
        <v> </v>
      </c>
      <c r="AV262" s="1014" t="str">
        <f>IF(IFERROR('Blocks A'!BR276-'Pre-1.095 (Hard Copy)'!AV262, 0)=0, " ", ('Blocks A'!BR276-'Pre-1.095 (Hard Copy)'!AV262))</f>
        <v> </v>
      </c>
      <c r="AW262" s="1014" t="str">
        <f>IF(IFERROR('Blocks A'!BS276-'Pre-1.095 (Hard Copy)'!AW262, 0)=0, " ", ('Blocks A'!BS276-'Pre-1.095 (Hard Copy)'!AW262))</f>
        <v> </v>
      </c>
      <c r="AX262" s="1014" t="str">
        <f>IF(IFERROR('Blocks A'!BT276-'Pre-1.095 (Hard Copy)'!AX262, 0)=0, " ", ('Blocks A'!BT276-'Pre-1.095 (Hard Copy)'!AX262))</f>
        <v>+6</v>
      </c>
      <c r="AY262" s="1014" t="str">
        <f>IF(IFERROR('Blocks A'!BU276-'Pre-1.095 (Hard Copy)'!AY262, 0)=0, " ", ('Blocks A'!BU276-'Pre-1.095 (Hard Copy)'!AY262))</f>
        <v>+48</v>
      </c>
      <c r="AZ262" s="1014" t="str">
        <f>IF(IFERROR('Blocks A'!BW276-'Pre-1.095 (Hard Copy)'!AZ262, 0)=0, " ", ('Blocks A'!BW276-'Pre-1.095 (Hard Copy)'!AZ262))</f>
        <v>+30</v>
      </c>
      <c r="BA262" s="1014" t="str">
        <f>IF(IFERROR('Blocks A'!BX276-'Pre-1.095 (Hard Copy)'!BA262, 0)=0, " ", ('Blocks A'!BX276-'Pre-1.095 (Hard Copy)'!BA262))</f>
        <v> </v>
      </c>
      <c r="BB262" s="1014" t="str">
        <f>IF(IFERROR('Blocks A'!BY276-'Pre-1.095 (Hard Copy)'!BB262, 0)=0, " ", ('Blocks A'!BY276-'Pre-1.095 (Hard Copy)'!BB262))</f>
        <v>+240</v>
      </c>
      <c r="BC262" s="1015" t="str">
        <f>IF(IFERROR('Blocks A'!BZ276-'Pre-1.095 (Hard Copy)'!BC262, 0)=0, " ", ('Blocks A'!BZ276-'Pre-1.095 (Hard Copy)'!BC262))</f>
        <v> </v>
      </c>
      <c r="BD262" s="1014" t="str">
        <f>IF(IFERROR('Blocks A'!BV276-'Pre-1.095 (Hard Copy)'!BD262, 0)=0, " ", ('Blocks A'!BV276-'Pre-1.095 (Hard Copy)'!BD262))</f>
        <v> </v>
      </c>
      <c r="BE262" s="1014" t="str">
        <f>IF(IFERROR('Blocks A'!CB276-'Pre-1.095 (Hard Copy)'!BE262, 0)=0, " ", ('Blocks A'!CB276-'Pre-1.095 (Hard Copy)'!BE262))</f>
        <v>+2</v>
      </c>
      <c r="BF262" s="1014" t="str">
        <f>IF(IFERROR('Blocks A'!CC276-'Pre-1.095 (Hard Copy)'!BF262, 0)=0, " ", ('Blocks A'!CC276-'Pre-1.095 (Hard Copy)'!BF262))</f>
        <v>+311</v>
      </c>
      <c r="BG262" s="1016" t="str">
        <f>IF(IFERROR('Blocks A'!CD276-'Pre-1.095 (Hard Copy)'!BG262, 0)=0, " ", ('Blocks A'!CD276-'Pre-1.095 (Hard Copy)'!BG262))</f>
        <v>+0.0003</v>
      </c>
      <c r="BH262" s="1014" t="str">
        <f>IF(IFERROR('Blocks A'!CE276-'Pre-1.095 (Hard Copy)'!BH262, 0)=0, " ", ('Blocks A'!CE276-'Pre-1.095 (Hard Copy)'!BH262))</f>
        <v>+15</v>
      </c>
      <c r="BI262" s="1014" t="str">
        <f>IF(IFERROR('Blocks A'!CZ276-'Pre-1.095 (Hard Copy)'!BI262, 0)=0, " ", ('Blocks A'!CZ276-'Pre-1.095 (Hard Copy)'!BI262))</f>
        <v>+7</v>
      </c>
      <c r="BJ262" s="1014" t="str">
        <f>IF(IFERROR('Blocks A'!DA276-'Pre-1.095 (Hard Copy)'!BJ262, 0)=0, " ", ('Blocks A'!DA276-'Pre-1.095 (Hard Copy)'!BJ262))</f>
        <v>+5</v>
      </c>
      <c r="BK262" s="1014" t="str">
        <f>IF(IFERROR('Blocks A'!DB276-'Pre-1.095 (Hard Copy)'!BK262, 0)=0, " ", ('Blocks A'!DB276-'Pre-1.095 (Hard Copy)'!BK262))</f>
        <v>+3</v>
      </c>
      <c r="BL262" s="1014" t="str">
        <f>IF(IFERROR('Blocks A'!DC276-'Pre-1.095 (Hard Copy)'!BL262, 0)=0, " ", ('Blocks A'!DC276-'Pre-1.095 (Hard Copy)'!BL262))</f>
        <v> </v>
      </c>
      <c r="BM262" s="1014" t="str">
        <f>IF(IFERROR('Blocks A'!DD276-'Pre-1.095 (Hard Copy)'!BM262, 0)=0, " ", ('Blocks A'!DD276-'Pre-1.095 (Hard Copy)'!BM262))</f>
        <v> </v>
      </c>
      <c r="BN262" s="1014" t="str">
        <f>IF(IFERROR('Blocks A'!DE276-'Pre-1.095 (Hard Copy)'!BN262, 0)=0, " ", ('Blocks A'!DE276-'Pre-1.095 (Hard Copy)'!BN262))</f>
        <v> </v>
      </c>
      <c r="BO262" s="1014" t="str">
        <f>IF(IFERROR('Blocks A'!DF276-'Pre-1.095 (Hard Copy)'!BO262, 0)=0, " ", ('Blocks A'!DF276-'Pre-1.095 (Hard Copy)'!BO262))</f>
        <v> </v>
      </c>
      <c r="BP262" s="1014" t="str">
        <f>IF(IFERROR('Blocks A'!DG276-'Pre-1.095 (Hard Copy)'!BP262, 0)=0, " ", ('Blocks A'!DG276-'Pre-1.095 (Hard Copy)'!BP262))</f>
        <v> </v>
      </c>
      <c r="BQ262" s="1014" t="str">
        <f>IF(IFERROR('Blocks A'!DH276-'Pre-1.095 (Hard Copy)'!BQ262, 0)=0, " ", ('Blocks A'!DH276-'Pre-1.095 (Hard Copy)'!BQ262))</f>
        <v> </v>
      </c>
      <c r="BR262" s="1014" t="str">
        <f>IF(IFERROR('Blocks A'!DI276-'Pre-1.095 (Hard Copy)'!BR262, 0)=0, " ", ('Blocks A'!DI276-'Pre-1.095 (Hard Copy)'!BR262))</f>
        <v> </v>
      </c>
      <c r="BS262" s="1014" t="str">
        <f>IF(IFERROR('Blocks A'!DJ276-'Pre-1.095 (Hard Copy)'!BS262, 0)=0, " ", ('Blocks A'!DJ276-'Pre-1.095 (Hard Copy)'!BS262))</f>
        <v>+13</v>
      </c>
      <c r="BT262" s="1014" t="str">
        <f>IF(IFERROR('Blocks A'!DK276-'Pre-1.095 (Hard Copy)'!BT262, 0)=0, " ", ('Blocks A'!DK276-'Pre-1.095 (Hard Copy)'!BT262))</f>
        <v>+16</v>
      </c>
      <c r="BU262" s="1014" t="str">
        <f>IF(IFERROR('Blocks A'!DL276-'Pre-1.095 (Hard Copy)'!BU262, 0)=0, " ", ('Blocks A'!DL276-'Pre-1.095 (Hard Copy)'!BU262))</f>
        <v>+13</v>
      </c>
      <c r="BV262" s="1014" t="str">
        <f>IF(IFERROR('Blocks A'!DM276-'Pre-1.095 (Hard Copy)'!BV262, 0)=0, " ", ('Blocks A'!DM276-'Pre-1.095 (Hard Copy)'!BV262))</f>
        <v> </v>
      </c>
      <c r="BW262" s="1014" t="str">
        <f>IF(IFERROR('Blocks A'!DN276-'Pre-1.095 (Hard Copy)'!BW262, 0)=0, " ", ('Blocks A'!DN276-'Pre-1.095 (Hard Copy)'!BW262))</f>
        <v> </v>
      </c>
      <c r="BX262" s="1014" t="str">
        <f>IF(IFERROR('Blocks A'!DO276-'Pre-1.095 (Hard Copy)'!BX262, 0)=0, " ", ('Blocks A'!DO276-'Pre-1.095 (Hard Copy)'!BX262))</f>
        <v> </v>
      </c>
      <c r="BY262" s="1014" t="str">
        <f>IF(IFERROR('Blocks A'!DP276-'Pre-1.095 (Hard Copy)'!BY262, 0)=0, " ", ('Blocks A'!DP276-'Pre-1.095 (Hard Copy)'!BY262))</f>
        <v> </v>
      </c>
      <c r="BZ262" s="1014" t="str">
        <f>IF(IFERROR('Blocks A'!DQ276-'Pre-1.095 (Hard Copy)'!BZ262, 0)=0, " ", ('Blocks A'!DQ276-'Pre-1.095 (Hard Copy)'!BZ262))</f>
        <v> </v>
      </c>
      <c r="CA262" s="1014" t="str">
        <f>IF(IFERROR('Blocks A'!DR276-'Pre-1.095 (Hard Copy)'!CA262, 0)=0, " ", ('Blocks A'!DR276-'Pre-1.095 (Hard Copy)'!CA262))</f>
        <v> </v>
      </c>
      <c r="CB262" s="1014" t="str">
        <f>IF(IFERROR('Blocks A'!DS276-'Pre-1.095 (Hard Copy)'!CB262, 0)=0, " ", ('Blocks A'!DS276-'Pre-1.095 (Hard Copy)'!CB262))</f>
        <v> </v>
      </c>
      <c r="CC262" s="1014" t="str">
        <f>IF(IFERROR('Blocks A'!DT276-'Pre-1.095 (Hard Copy)'!CC262, 0)=0, " ", ('Blocks A'!DT276-'Pre-1.095 (Hard Copy)'!CC262))</f>
        <v>+15</v>
      </c>
      <c r="CD262" s="1014" t="str">
        <f>IF(IFERROR('Blocks A'!DU276-'Pre-1.095 (Hard Copy)'!CD262, 0)=0, " ", ('Blocks A'!DU276-'Pre-1.095 (Hard Copy)'!CD262))</f>
        <v>+41</v>
      </c>
      <c r="CE262" s="1014" t="str">
        <f>IF(IFERROR('Blocks A'!DX276-'Pre-1.095 (Hard Copy)'!CE262, 0)=0, " ", ('Blocks A'!DX276-'Pre-1.095 (Hard Copy)'!CE262))</f>
        <v>+63</v>
      </c>
      <c r="CF262" s="1014" t="str">
        <f>IF(IFERROR('Blocks A'!DY276-'Pre-1.095 (Hard Copy)'!CF262, 0)=0, " ", ('Blocks A'!DY276-'Pre-1.095 (Hard Copy)'!CF262))</f>
        <v>+9,797</v>
      </c>
      <c r="CG262" s="1016" t="str">
        <f>IF(IFERROR('Blocks A'!DZ276-'Pre-1.095 (Hard Copy)'!CG262, 0)=0, " ", ('Blocks A'!DZ276-'Pre-1.095 (Hard Copy)'!CG262))</f>
        <v>+0.0098</v>
      </c>
      <c r="CH262" s="1015" t="str">
        <f>IF(IFERROR('Blocks A'!DV276-'Pre-1.095 (Hard Copy)'!CH262, 0)=0, " ", ('Blocks A'!DV276-'Pre-1.095 (Hard Copy)'!CH262))</f>
        <v>+1.8</v>
      </c>
      <c r="CI262" s="1015" t="str">
        <f>IF(IFERROR('Blocks A'!DW276-'Pre-1.095 (Hard Copy)'!CI262, 0)=0, " ", ('Blocks A'!DW276-'Pre-1.095 (Hard Copy)'!CI262))</f>
        <v>+15.0</v>
      </c>
      <c r="CJ262" s="1014" t="str">
        <f>IF(IFERROR('Blocks A'!EA276-'Pre-1.095 (Hard Copy)'!CJ262, 0)=0, " ", ('Blocks A'!EA276-'Pre-1.095 (Hard Copy)'!CJ262))</f>
        <v>+65</v>
      </c>
      <c r="CK262" s="1017" t="str">
        <f>IF(IFERROR('Blocks A'!EB276-'Pre-1.095 (Hard Copy)'!CK262, 0)=0, " ", ('Blocks A'!EB276-'Pre-1.095 (Hard Copy)'!CK262))</f>
        <v>+1.08</v>
      </c>
      <c r="CL262" s="1017" t="str">
        <f>IF(IFERROR('Blocks A'!EC276-'Pre-1.095 (Hard Copy)'!CL262, 0)=0, " ", ('Blocks A'!EC276-'Pre-1.095 (Hard Copy)'!CL262))</f>
        <v>+0.02</v>
      </c>
      <c r="CM262" s="1017" t="str">
        <f>IF(IFERROR('Blocks A'!EH276-'Pre-1.095 (Hard Copy)'!CM262, 0)=0, " ", ('Blocks A'!EH276-'Pre-1.095 (Hard Copy)'!CM262))</f>
        <v>+0.00</v>
      </c>
      <c r="CN262" s="1014" t="str">
        <f>IF(IFERROR('Blocks A'!ED276-'Pre-1.095 (Hard Copy)'!CN262, 0)=0, " ", ('Blocks A'!ED276-'Pre-1.095 (Hard Copy)'!CN262))</f>
        <v>+10,108</v>
      </c>
      <c r="CO262" s="1017" t="str">
        <f>IF(IFERROR('Blocks A'!EE276-'Pre-1.095 (Hard Copy)'!CO262, 0)=0, " ", ('Blocks A'!EE276-'Pre-1.095 (Hard Copy)'!CO262))</f>
        <v>+10.11</v>
      </c>
      <c r="CP262" s="1017" t="str">
        <f>IF(IFERROR('Blocks A'!EF276-'Pre-1.095 (Hard Copy)'!CP262, 0)=0, " ", ('Blocks A'!EF276-'Pre-1.095 (Hard Copy)'!CP262))</f>
        <v>+0.01</v>
      </c>
      <c r="CQ262" s="1016" t="str">
        <f>IF(IFERROR('Blocks A'!EG276-'Pre-1.095 (Hard Copy)'!CQ262, 0)=0, " ", ('Blocks A'!EG276-'Pre-1.095 (Hard Copy)'!CQ262))</f>
        <v>+0.0101</v>
      </c>
      <c r="CR262" s="1018" t="s">
        <v>12</v>
      </c>
    </row>
    <row r="263">
      <c r="B263" s="1019" t="s">
        <v>1086</v>
      </c>
      <c r="C263" s="969" t="s">
        <v>885</v>
      </c>
      <c r="D263" s="969">
        <v>1.0</v>
      </c>
      <c r="E263" s="969">
        <v>1.0</v>
      </c>
      <c r="F263" s="969">
        <v>1.0</v>
      </c>
      <c r="G263" s="1014" t="str">
        <f>IF(IFERROR('Blocks A'!G277-'Pre-1.095 (Hard Copy)'!G263, 0)=0, " ", ('Blocks A'!G277-'Pre-1.095 (Hard Copy)'!G263))</f>
        <v> </v>
      </c>
      <c r="H263" s="1014" t="str">
        <f>IF(IFERROR('Blocks A'!H277-'Pre-1.095 (Hard Copy)'!H263, 0)=0, " ", ('Blocks A'!H277-'Pre-1.095 (Hard Copy)'!H263))</f>
        <v> </v>
      </c>
      <c r="I263" s="1014" t="str">
        <f>IF(IFERROR('Blocks A'!I277-'Pre-1.095 (Hard Copy)'!I263, 0)=0, " ", ('Blocks A'!I277-'Pre-1.095 (Hard Copy)'!I263))</f>
        <v> </v>
      </c>
      <c r="J263" s="1014" t="str">
        <f>IF(IFERROR('Blocks A'!J277-'Pre-1.095 (Hard Copy)'!J263, 0)=0, " ", ('Blocks A'!J277-'Pre-1.095 (Hard Copy)'!J263))</f>
        <v> </v>
      </c>
      <c r="K263" s="1014" t="str">
        <f>IF(IFERROR('Blocks A'!K277-'Pre-1.095 (Hard Copy)'!K263, 0)=0, " ", ('Blocks A'!K277-'Pre-1.095 (Hard Copy)'!K263))</f>
        <v> </v>
      </c>
      <c r="L263" s="1014" t="str">
        <f>IF(IFERROR('Blocks A'!L277-'Pre-1.095 (Hard Copy)'!L263, 0)=0, " ", ('Blocks A'!L277-'Pre-1.095 (Hard Copy)'!L263))</f>
        <v> </v>
      </c>
      <c r="M263" s="1014" t="str">
        <f>IF(IFERROR('Blocks A'!N277-'Pre-1.095 (Hard Copy)'!M263, 0)=0, " ", ('Blocks A'!N277-'Pre-1.095 (Hard Copy)'!M263))</f>
        <v> </v>
      </c>
      <c r="N263" s="1014" t="str">
        <f>IF(IFERROR('Blocks A'!O277-'Pre-1.095 (Hard Copy)'!N263, 0)=0, " ", ('Blocks A'!O277-'Pre-1.095 (Hard Copy)'!N263))</f>
        <v> </v>
      </c>
      <c r="O263" s="1014" t="str">
        <f>IF(IFERROR('Blocks A'!P277-'Pre-1.095 (Hard Copy)'!O263, 0)=0, " ", ('Blocks A'!P277-'Pre-1.095 (Hard Copy)'!O263))</f>
        <v> </v>
      </c>
      <c r="P263" s="1014" t="str">
        <f>IF(IFERROR('Blocks A'!Q277-'Pre-1.095 (Hard Copy)'!P263, 0)=0, " ", ('Blocks A'!Q277-'Pre-1.095 (Hard Copy)'!P263))</f>
        <v> </v>
      </c>
      <c r="Q263" s="1014" t="str">
        <f>IF(IFERROR('Blocks A'!R277-'Pre-1.095 (Hard Copy)'!Q263, 0)=0, " ", ('Blocks A'!R277-'Pre-1.095 (Hard Copy)'!Q263))</f>
        <v> </v>
      </c>
      <c r="R263" s="1014" t="str">
        <f>IF(IFERROR('Blocks A'!S277-'Pre-1.095 (Hard Copy)'!R263, 0)=0, " ", ('Blocks A'!S277-'Pre-1.095 (Hard Copy)'!R263))</f>
        <v> </v>
      </c>
      <c r="S263" s="1014" t="str">
        <f>IF(IFERROR('Blocks A'!T277-'Pre-1.095 (Hard Copy)'!S263, 0)=0, " ", ('Blocks A'!T277-'Pre-1.095 (Hard Copy)'!S263))</f>
        <v> </v>
      </c>
      <c r="T263" s="1014" t="str">
        <f>IF(IFERROR('Blocks A'!M277-'Pre-1.095 (Hard Copy)'!T263, 0)=0, " ", ('Blocks A'!M277-'Pre-1.095 (Hard Copy)'!T263))</f>
        <v> </v>
      </c>
      <c r="U263" s="1014" t="str">
        <f>IF(IFERROR('Blocks A'!U277-'Pre-1.095 (Hard Copy)'!U263, 0)=0, " ", ('Blocks A'!U277-'Pre-1.095 (Hard Copy)'!U263))</f>
        <v> </v>
      </c>
      <c r="V263" s="1014" t="str">
        <f>IF(IFERROR('Blocks A'!V277-'Pre-1.095 (Hard Copy)'!V263, 0)=0, " ", ('Blocks A'!V277-'Pre-1.095 (Hard Copy)'!V263))</f>
        <v> </v>
      </c>
      <c r="W263" s="1014" t="str">
        <f>IF(IFERROR('Blocks A'!W277-'Pre-1.095 (Hard Copy)'!W263, 0)=0, " ", ('Blocks A'!W277-'Pre-1.095 (Hard Copy)'!W263))</f>
        <v> </v>
      </c>
      <c r="X263" s="1014" t="str">
        <f>IF(IFERROR('Blocks A'!X277-'Pre-1.095 (Hard Copy)'!X263, 0)=0, " ", ('Blocks A'!X277-'Pre-1.095 (Hard Copy)'!X263))</f>
        <v> </v>
      </c>
      <c r="Y263" s="1014" t="str">
        <f>IF(IFERROR('Blocks A'!AC277-'Pre-1.095 (Hard Copy)'!Y263, 0)=0, " ", ('Blocks A'!AC277-'Pre-1.095 (Hard Copy)'!Y263))</f>
        <v> </v>
      </c>
      <c r="Z263" s="1014" t="str">
        <f>IF(IFERROR('Blocks A'!Y277-'Pre-1.095 (Hard Copy)'!Z263, 0)=0, " ", ('Blocks A'!Y277-'Pre-1.095 (Hard Copy)'!Z263))</f>
        <v> </v>
      </c>
      <c r="AA263" s="1014" t="str">
        <f>IF(IFERROR('Blocks A'!Z277-'Pre-1.095 (Hard Copy)'!AA263, 0)=0, " ", ('Blocks A'!Z277-'Pre-1.095 (Hard Copy)'!AA263))</f>
        <v> </v>
      </c>
      <c r="AB263" s="1014" t="str">
        <f>IF(IFERROR('Blocks A'!AA277-'Pre-1.095 (Hard Copy)'!AB263, 0)=0, " ", ('Blocks A'!AA277-'Pre-1.095 (Hard Copy)'!AB263))</f>
        <v> </v>
      </c>
      <c r="AC263" s="1014" t="str">
        <f>IF(IFERROR('Blocks A'!AB277-'Pre-1.095 (Hard Copy)'!AC263, 0)=0, " ", ('Blocks A'!AB277-'Pre-1.095 (Hard Copy)'!AC263))</f>
        <v> </v>
      </c>
      <c r="AD263" s="1014" t="str">
        <f>IF(IFERROR('Blocks A'!AY277-'Pre-1.095 (Hard Copy)'!AD263, 0)=0, " ", ('Blocks A'!AY277-'Pre-1.095 (Hard Copy)'!AD263))</f>
        <v> </v>
      </c>
      <c r="AE263" s="1014" t="str">
        <f>IF(IFERROR('Blocks A'!AZ277-'Pre-1.095 (Hard Copy)'!AE263, 0)=0, " ", ('Blocks A'!AZ277-'Pre-1.095 (Hard Copy)'!AE263))</f>
        <v> </v>
      </c>
      <c r="AF263" s="1014" t="str">
        <f>IF(IFERROR('Blocks A'!BA277-'Pre-1.095 (Hard Copy)'!AF263, 0)=0, " ", ('Blocks A'!BA277-'Pre-1.095 (Hard Copy)'!AF263))</f>
        <v> </v>
      </c>
      <c r="AG263" s="1014" t="str">
        <f>IF(IFERROR('Blocks A'!BB277-'Pre-1.095 (Hard Copy)'!AG263, 0)=0, " ", ('Blocks A'!BB277-'Pre-1.095 (Hard Copy)'!AG263))</f>
        <v> </v>
      </c>
      <c r="AH263" s="1014" t="str">
        <f>IF(IFERROR('Blocks A'!BC277-'Pre-1.095 (Hard Copy)'!AH263, 0)=0, " ", ('Blocks A'!BC277-'Pre-1.095 (Hard Copy)'!AH263))</f>
        <v> </v>
      </c>
      <c r="AI263" s="1014" t="str">
        <f>IF(IFERROR('Blocks A'!BJ277-'Pre-1.095 (Hard Copy)'!AI263, 0)=0, " ", ('Blocks A'!BJ277-'Pre-1.095 (Hard Copy)'!AI263))</f>
        <v>+1</v>
      </c>
      <c r="AJ263" s="1014" t="str">
        <f>IF(IFERROR('Blocks A'!BD277-'Pre-1.095 (Hard Copy)'!AJ263, 0)=0, " ", ('Blocks A'!BD277-'Pre-1.095 (Hard Copy)'!AJ263))</f>
        <v> </v>
      </c>
      <c r="AK263" s="1014" t="str">
        <f>IF(IFERROR('Blocks A'!BE277-'Pre-1.095 (Hard Copy)'!AK263, 0)=0, " ", ('Blocks A'!BE277-'Pre-1.095 (Hard Copy)'!AK263))</f>
        <v> </v>
      </c>
      <c r="AL263" s="1014" t="str">
        <f>IF(IFERROR('Blocks A'!BF277-'Pre-1.095 (Hard Copy)'!AL263, 0)=0, " ", ('Blocks A'!BF277-'Pre-1.095 (Hard Copy)'!AL263))</f>
        <v> </v>
      </c>
      <c r="AM263" s="1014" t="str">
        <f>IF(IFERROR('Blocks A'!BG277-'Pre-1.095 (Hard Copy)'!AM263, 0)=0, " ", ('Blocks A'!BG277-'Pre-1.095 (Hard Copy)'!AM263))</f>
        <v> </v>
      </c>
      <c r="AN263" s="1014" t="str">
        <f>IF(IFERROR('Blocks A'!BH277-'Pre-1.095 (Hard Copy)'!AN263, 0)=0, " ", ('Blocks A'!BH277-'Pre-1.095 (Hard Copy)'!AN263))</f>
        <v> </v>
      </c>
      <c r="AO263" s="1014" t="str">
        <f>IF(IFERROR('Blocks A'!BI277-'Pre-1.095 (Hard Copy)'!AO263, 0)=0, " ", ('Blocks A'!BI277-'Pre-1.095 (Hard Copy)'!AO263))</f>
        <v> </v>
      </c>
      <c r="AP263" s="1014" t="str">
        <f>IF(IFERROR('Blocks A'!BK277-'Pre-1.095 (Hard Copy)'!AP263, 0)=0, " ", ('Blocks A'!BK277-'Pre-1.095 (Hard Copy)'!AP263))</f>
        <v> </v>
      </c>
      <c r="AQ263" s="1014" t="str">
        <f>IF(IFERROR('Blocks A'!BL277-'Pre-1.095 (Hard Copy)'!AQ263, 0)=0, " ", ('Blocks A'!BL277-'Pre-1.095 (Hard Copy)'!AQ263))</f>
        <v> </v>
      </c>
      <c r="AR263" s="1014" t="str">
        <f>IF(IFERROR('Blocks A'!BM277-'Pre-1.095 (Hard Copy)'!AR263, 0)=0, " ", ('Blocks A'!BM277-'Pre-1.095 (Hard Copy)'!AR263))</f>
        <v> </v>
      </c>
      <c r="AS263" s="1014" t="str">
        <f>IF(IFERROR('Blocks A'!BO277-'Pre-1.095 (Hard Copy)'!AS263, 0)=0, " ", ('Blocks A'!BO277-'Pre-1.095 (Hard Copy)'!AS263))</f>
        <v> </v>
      </c>
      <c r="AT263" s="1014" t="str">
        <f>IF(IFERROR('Blocks A'!BP277-'Pre-1.095 (Hard Copy)'!AT263, 0)=0, " ", ('Blocks A'!BP277-'Pre-1.095 (Hard Copy)'!AT263))</f>
        <v> </v>
      </c>
      <c r="AU263" s="1014" t="str">
        <f>IF(IFERROR('Blocks A'!BQ277-'Pre-1.095 (Hard Copy)'!AU263, 0)=0, " ", ('Blocks A'!BQ277-'Pre-1.095 (Hard Copy)'!AU263))</f>
        <v> </v>
      </c>
      <c r="AV263" s="1014" t="str">
        <f>IF(IFERROR('Blocks A'!BR277-'Pre-1.095 (Hard Copy)'!AV263, 0)=0, " ", ('Blocks A'!BR277-'Pre-1.095 (Hard Copy)'!AV263))</f>
        <v> </v>
      </c>
      <c r="AW263" s="1014" t="str">
        <f>IF(IFERROR('Blocks A'!BS277-'Pre-1.095 (Hard Copy)'!AW263, 0)=0, " ", ('Blocks A'!BS277-'Pre-1.095 (Hard Copy)'!AW263))</f>
        <v> </v>
      </c>
      <c r="AX263" s="1014" t="str">
        <f>IF(IFERROR('Blocks A'!BT277-'Pre-1.095 (Hard Copy)'!AX263, 0)=0, " ", ('Blocks A'!BT277-'Pre-1.095 (Hard Copy)'!AX263))</f>
        <v>+6</v>
      </c>
      <c r="AY263" s="1014" t="str">
        <f>IF(IFERROR('Blocks A'!BU277-'Pre-1.095 (Hard Copy)'!AY263, 0)=0, " ", ('Blocks A'!BU277-'Pre-1.095 (Hard Copy)'!AY263))</f>
        <v>+48</v>
      </c>
      <c r="AZ263" s="1014" t="str">
        <f>IF(IFERROR('Blocks A'!BW277-'Pre-1.095 (Hard Copy)'!AZ263, 0)=0, " ", ('Blocks A'!BW277-'Pre-1.095 (Hard Copy)'!AZ263))</f>
        <v>+30</v>
      </c>
      <c r="BA263" s="1014" t="str">
        <f>IF(IFERROR('Blocks A'!BX277-'Pre-1.095 (Hard Copy)'!BA263, 0)=0, " ", ('Blocks A'!BX277-'Pre-1.095 (Hard Copy)'!BA263))</f>
        <v> </v>
      </c>
      <c r="BB263" s="1014" t="str">
        <f>IF(IFERROR('Blocks A'!BY277-'Pre-1.095 (Hard Copy)'!BB263, 0)=0, " ", ('Blocks A'!BY277-'Pre-1.095 (Hard Copy)'!BB263))</f>
        <v>+240</v>
      </c>
      <c r="BC263" s="1015" t="str">
        <f>IF(IFERROR('Blocks A'!BZ277-'Pre-1.095 (Hard Copy)'!BC263, 0)=0, " ", ('Blocks A'!BZ277-'Pre-1.095 (Hard Copy)'!BC263))</f>
        <v> </v>
      </c>
      <c r="BD263" s="1014" t="str">
        <f>IF(IFERROR('Blocks A'!BV277-'Pre-1.095 (Hard Copy)'!BD263, 0)=0, " ", ('Blocks A'!BV277-'Pre-1.095 (Hard Copy)'!BD263))</f>
        <v> </v>
      </c>
      <c r="BE263" s="1014" t="str">
        <f>IF(IFERROR('Blocks A'!CB277-'Pre-1.095 (Hard Copy)'!BE263, 0)=0, " ", ('Blocks A'!CB277-'Pre-1.095 (Hard Copy)'!BE263))</f>
        <v>+2</v>
      </c>
      <c r="BF263" s="1014" t="str">
        <f>IF(IFERROR('Blocks A'!CC277-'Pre-1.095 (Hard Copy)'!BF263, 0)=0, " ", ('Blocks A'!CC277-'Pre-1.095 (Hard Copy)'!BF263))</f>
        <v>+311</v>
      </c>
      <c r="BG263" s="1016" t="str">
        <f>IF(IFERROR('Blocks A'!CD277-'Pre-1.095 (Hard Copy)'!BG263, 0)=0, " ", ('Blocks A'!CD277-'Pre-1.095 (Hard Copy)'!BG263))</f>
        <v>+0.0003</v>
      </c>
      <c r="BH263" s="1014" t="str">
        <f>IF(IFERROR('Blocks A'!CE277-'Pre-1.095 (Hard Copy)'!BH263, 0)=0, " ", ('Blocks A'!CE277-'Pre-1.095 (Hard Copy)'!BH263))</f>
        <v>+15</v>
      </c>
      <c r="BI263" s="1014" t="str">
        <f>IF(IFERROR('Blocks A'!CZ277-'Pre-1.095 (Hard Copy)'!BI263, 0)=0, " ", ('Blocks A'!CZ277-'Pre-1.095 (Hard Copy)'!BI263))</f>
        <v>+7</v>
      </c>
      <c r="BJ263" s="1014" t="str">
        <f>IF(IFERROR('Blocks A'!DA277-'Pre-1.095 (Hard Copy)'!BJ263, 0)=0, " ", ('Blocks A'!DA277-'Pre-1.095 (Hard Copy)'!BJ263))</f>
        <v>+5</v>
      </c>
      <c r="BK263" s="1014" t="str">
        <f>IF(IFERROR('Blocks A'!DB277-'Pre-1.095 (Hard Copy)'!BK263, 0)=0, " ", ('Blocks A'!DB277-'Pre-1.095 (Hard Copy)'!BK263))</f>
        <v>+3</v>
      </c>
      <c r="BL263" s="1014" t="str">
        <f>IF(IFERROR('Blocks A'!DC277-'Pre-1.095 (Hard Copy)'!BL263, 0)=0, " ", ('Blocks A'!DC277-'Pre-1.095 (Hard Copy)'!BL263))</f>
        <v> </v>
      </c>
      <c r="BM263" s="1014" t="str">
        <f>IF(IFERROR('Blocks A'!DD277-'Pre-1.095 (Hard Copy)'!BM263, 0)=0, " ", ('Blocks A'!DD277-'Pre-1.095 (Hard Copy)'!BM263))</f>
        <v> </v>
      </c>
      <c r="BN263" s="1014" t="str">
        <f>IF(IFERROR('Blocks A'!DE277-'Pre-1.095 (Hard Copy)'!BN263, 0)=0, " ", ('Blocks A'!DE277-'Pre-1.095 (Hard Copy)'!BN263))</f>
        <v> </v>
      </c>
      <c r="BO263" s="1014" t="str">
        <f>IF(IFERROR('Blocks A'!DF277-'Pre-1.095 (Hard Copy)'!BO263, 0)=0, " ", ('Blocks A'!DF277-'Pre-1.095 (Hard Copy)'!BO263))</f>
        <v> </v>
      </c>
      <c r="BP263" s="1014" t="str">
        <f>IF(IFERROR('Blocks A'!DG277-'Pre-1.095 (Hard Copy)'!BP263, 0)=0, " ", ('Blocks A'!DG277-'Pre-1.095 (Hard Copy)'!BP263))</f>
        <v> </v>
      </c>
      <c r="BQ263" s="1014" t="str">
        <f>IF(IFERROR('Blocks A'!DH277-'Pre-1.095 (Hard Copy)'!BQ263, 0)=0, " ", ('Blocks A'!DH277-'Pre-1.095 (Hard Copy)'!BQ263))</f>
        <v> </v>
      </c>
      <c r="BR263" s="1014" t="str">
        <f>IF(IFERROR('Blocks A'!DI277-'Pre-1.095 (Hard Copy)'!BR263, 0)=0, " ", ('Blocks A'!DI277-'Pre-1.095 (Hard Copy)'!BR263))</f>
        <v> </v>
      </c>
      <c r="BS263" s="1014" t="str">
        <f>IF(IFERROR('Blocks A'!DJ277-'Pre-1.095 (Hard Copy)'!BS263, 0)=0, " ", ('Blocks A'!DJ277-'Pre-1.095 (Hard Copy)'!BS263))</f>
        <v>+13</v>
      </c>
      <c r="BT263" s="1014" t="str">
        <f>IF(IFERROR('Blocks A'!DK277-'Pre-1.095 (Hard Copy)'!BT263, 0)=0, " ", ('Blocks A'!DK277-'Pre-1.095 (Hard Copy)'!BT263))</f>
        <v>+16</v>
      </c>
      <c r="BU263" s="1014" t="str">
        <f>IF(IFERROR('Blocks A'!DL277-'Pre-1.095 (Hard Copy)'!BU263, 0)=0, " ", ('Blocks A'!DL277-'Pre-1.095 (Hard Copy)'!BU263))</f>
        <v>+13</v>
      </c>
      <c r="BV263" s="1014" t="str">
        <f>IF(IFERROR('Blocks A'!DM277-'Pre-1.095 (Hard Copy)'!BV263, 0)=0, " ", ('Blocks A'!DM277-'Pre-1.095 (Hard Copy)'!BV263))</f>
        <v> </v>
      </c>
      <c r="BW263" s="1014" t="str">
        <f>IF(IFERROR('Blocks A'!DN277-'Pre-1.095 (Hard Copy)'!BW263, 0)=0, " ", ('Blocks A'!DN277-'Pre-1.095 (Hard Copy)'!BW263))</f>
        <v> </v>
      </c>
      <c r="BX263" s="1014" t="str">
        <f>IF(IFERROR('Blocks A'!DO277-'Pre-1.095 (Hard Copy)'!BX263, 0)=0, " ", ('Blocks A'!DO277-'Pre-1.095 (Hard Copy)'!BX263))</f>
        <v> </v>
      </c>
      <c r="BY263" s="1014" t="str">
        <f>IF(IFERROR('Blocks A'!DP277-'Pre-1.095 (Hard Copy)'!BY263, 0)=0, " ", ('Blocks A'!DP277-'Pre-1.095 (Hard Copy)'!BY263))</f>
        <v> </v>
      </c>
      <c r="BZ263" s="1014" t="str">
        <f>IF(IFERROR('Blocks A'!DQ277-'Pre-1.095 (Hard Copy)'!BZ263, 0)=0, " ", ('Blocks A'!DQ277-'Pre-1.095 (Hard Copy)'!BZ263))</f>
        <v> </v>
      </c>
      <c r="CA263" s="1014" t="str">
        <f>IF(IFERROR('Blocks A'!DR277-'Pre-1.095 (Hard Copy)'!CA263, 0)=0, " ", ('Blocks A'!DR277-'Pre-1.095 (Hard Copy)'!CA263))</f>
        <v> </v>
      </c>
      <c r="CB263" s="1014" t="str">
        <f>IF(IFERROR('Blocks A'!DS277-'Pre-1.095 (Hard Copy)'!CB263, 0)=0, " ", ('Blocks A'!DS277-'Pre-1.095 (Hard Copy)'!CB263))</f>
        <v> </v>
      </c>
      <c r="CC263" s="1014" t="str">
        <f>IF(IFERROR('Blocks A'!DT277-'Pre-1.095 (Hard Copy)'!CC263, 0)=0, " ", ('Blocks A'!DT277-'Pre-1.095 (Hard Copy)'!CC263))</f>
        <v>+15</v>
      </c>
      <c r="CD263" s="1014" t="str">
        <f>IF(IFERROR('Blocks A'!DU277-'Pre-1.095 (Hard Copy)'!CD263, 0)=0, " ", ('Blocks A'!DU277-'Pre-1.095 (Hard Copy)'!CD263))</f>
        <v>+41</v>
      </c>
      <c r="CE263" s="1014" t="str">
        <f>IF(IFERROR('Blocks A'!DX277-'Pre-1.095 (Hard Copy)'!CE263, 0)=0, " ", ('Blocks A'!DX277-'Pre-1.095 (Hard Copy)'!CE263))</f>
        <v>+63</v>
      </c>
      <c r="CF263" s="1014" t="str">
        <f>IF(IFERROR('Blocks A'!DY277-'Pre-1.095 (Hard Copy)'!CF263, 0)=0, " ", ('Blocks A'!DY277-'Pre-1.095 (Hard Copy)'!CF263))</f>
        <v>+9,797</v>
      </c>
      <c r="CG263" s="1016" t="str">
        <f>IF(IFERROR('Blocks A'!DZ277-'Pre-1.095 (Hard Copy)'!CG263, 0)=0, " ", ('Blocks A'!DZ277-'Pre-1.095 (Hard Copy)'!CG263))</f>
        <v>+0.0098</v>
      </c>
      <c r="CH263" s="1015" t="str">
        <f>IF(IFERROR('Blocks A'!DV277-'Pre-1.095 (Hard Copy)'!CH263, 0)=0, " ", ('Blocks A'!DV277-'Pre-1.095 (Hard Copy)'!CH263))</f>
        <v>+1.8</v>
      </c>
      <c r="CI263" s="1015" t="str">
        <f>IF(IFERROR('Blocks A'!DW277-'Pre-1.095 (Hard Copy)'!CI263, 0)=0, " ", ('Blocks A'!DW277-'Pre-1.095 (Hard Copy)'!CI263))</f>
        <v>+15.0</v>
      </c>
      <c r="CJ263" s="1014" t="str">
        <f>IF(IFERROR('Blocks A'!EA277-'Pre-1.095 (Hard Copy)'!CJ263, 0)=0, " ", ('Blocks A'!EA277-'Pre-1.095 (Hard Copy)'!CJ263))</f>
        <v>+65</v>
      </c>
      <c r="CK263" s="1017" t="str">
        <f>IF(IFERROR('Blocks A'!EB277-'Pre-1.095 (Hard Copy)'!CK263, 0)=0, " ", ('Blocks A'!EB277-'Pre-1.095 (Hard Copy)'!CK263))</f>
        <v>+1.08</v>
      </c>
      <c r="CL263" s="1017" t="str">
        <f>IF(IFERROR('Blocks A'!EC277-'Pre-1.095 (Hard Copy)'!CL263, 0)=0, " ", ('Blocks A'!EC277-'Pre-1.095 (Hard Copy)'!CL263))</f>
        <v>+0.02</v>
      </c>
      <c r="CM263" s="1017" t="str">
        <f>IF(IFERROR('Blocks A'!EH277-'Pre-1.095 (Hard Copy)'!CM263, 0)=0, " ", ('Blocks A'!EH277-'Pre-1.095 (Hard Copy)'!CM263))</f>
        <v>+0.00</v>
      </c>
      <c r="CN263" s="1014" t="str">
        <f>IF(IFERROR('Blocks A'!ED277-'Pre-1.095 (Hard Copy)'!CN263, 0)=0, " ", ('Blocks A'!ED277-'Pre-1.095 (Hard Copy)'!CN263))</f>
        <v>+10,108</v>
      </c>
      <c r="CO263" s="1017" t="str">
        <f>IF(IFERROR('Blocks A'!EE277-'Pre-1.095 (Hard Copy)'!CO263, 0)=0, " ", ('Blocks A'!EE277-'Pre-1.095 (Hard Copy)'!CO263))</f>
        <v>+10.11</v>
      </c>
      <c r="CP263" s="1017" t="str">
        <f>IF(IFERROR('Blocks A'!EF277-'Pre-1.095 (Hard Copy)'!CP263, 0)=0, " ", ('Blocks A'!EF277-'Pre-1.095 (Hard Copy)'!CP263))</f>
        <v>+0.01</v>
      </c>
      <c r="CQ263" s="1016" t="str">
        <f>IF(IFERROR('Blocks A'!EG277-'Pre-1.095 (Hard Copy)'!CQ263, 0)=0, " ", ('Blocks A'!EG277-'Pre-1.095 (Hard Copy)'!CQ263))</f>
        <v>+0.0101</v>
      </c>
      <c r="CR263" s="1018" t="s">
        <v>12</v>
      </c>
    </row>
    <row r="264">
      <c r="B264" s="1019" t="s">
        <v>1087</v>
      </c>
      <c r="C264" s="969" t="s">
        <v>885</v>
      </c>
      <c r="D264" s="969">
        <v>1.0</v>
      </c>
      <c r="E264" s="969">
        <v>1.0</v>
      </c>
      <c r="F264" s="969">
        <v>1.0</v>
      </c>
      <c r="G264" s="1014" t="str">
        <f>IF(IFERROR('Blocks A'!G278-'Pre-1.095 (Hard Copy)'!G264, 0)=0, " ", ('Blocks A'!G278-'Pre-1.095 (Hard Copy)'!G264))</f>
        <v> </v>
      </c>
      <c r="H264" s="1014" t="str">
        <f>IF(IFERROR('Blocks A'!H278-'Pre-1.095 (Hard Copy)'!H264, 0)=0, " ", ('Blocks A'!H278-'Pre-1.095 (Hard Copy)'!H264))</f>
        <v> </v>
      </c>
      <c r="I264" s="1014" t="str">
        <f>IF(IFERROR('Blocks A'!I278-'Pre-1.095 (Hard Copy)'!I264, 0)=0, " ", ('Blocks A'!I278-'Pre-1.095 (Hard Copy)'!I264))</f>
        <v> </v>
      </c>
      <c r="J264" s="1014" t="str">
        <f>IF(IFERROR('Blocks A'!J278-'Pre-1.095 (Hard Copy)'!J264, 0)=0, " ", ('Blocks A'!J278-'Pre-1.095 (Hard Copy)'!J264))</f>
        <v> </v>
      </c>
      <c r="K264" s="1014" t="str">
        <f>IF(IFERROR('Blocks A'!K278-'Pre-1.095 (Hard Copy)'!K264, 0)=0, " ", ('Blocks A'!K278-'Pre-1.095 (Hard Copy)'!K264))</f>
        <v> </v>
      </c>
      <c r="L264" s="1014" t="str">
        <f>IF(IFERROR('Blocks A'!L278-'Pre-1.095 (Hard Copy)'!L264, 0)=0, " ", ('Blocks A'!L278-'Pre-1.095 (Hard Copy)'!L264))</f>
        <v> </v>
      </c>
      <c r="M264" s="1014" t="str">
        <f>IF(IFERROR('Blocks A'!N278-'Pre-1.095 (Hard Copy)'!M264, 0)=0, " ", ('Blocks A'!N278-'Pre-1.095 (Hard Copy)'!M264))</f>
        <v> </v>
      </c>
      <c r="N264" s="1014" t="str">
        <f>IF(IFERROR('Blocks A'!O278-'Pre-1.095 (Hard Copy)'!N264, 0)=0, " ", ('Blocks A'!O278-'Pre-1.095 (Hard Copy)'!N264))</f>
        <v> </v>
      </c>
      <c r="O264" s="1014" t="str">
        <f>IF(IFERROR('Blocks A'!P278-'Pre-1.095 (Hard Copy)'!O264, 0)=0, " ", ('Blocks A'!P278-'Pre-1.095 (Hard Copy)'!O264))</f>
        <v> </v>
      </c>
      <c r="P264" s="1014" t="str">
        <f>IF(IFERROR('Blocks A'!Q278-'Pre-1.095 (Hard Copy)'!P264, 0)=0, " ", ('Blocks A'!Q278-'Pre-1.095 (Hard Copy)'!P264))</f>
        <v> </v>
      </c>
      <c r="Q264" s="1014" t="str">
        <f>IF(IFERROR('Blocks A'!R278-'Pre-1.095 (Hard Copy)'!Q264, 0)=0, " ", ('Blocks A'!R278-'Pre-1.095 (Hard Copy)'!Q264))</f>
        <v> </v>
      </c>
      <c r="R264" s="1014" t="str">
        <f>IF(IFERROR('Blocks A'!S278-'Pre-1.095 (Hard Copy)'!R264, 0)=0, " ", ('Blocks A'!S278-'Pre-1.095 (Hard Copy)'!R264))</f>
        <v> </v>
      </c>
      <c r="S264" s="1014" t="str">
        <f>IF(IFERROR('Blocks A'!T278-'Pre-1.095 (Hard Copy)'!S264, 0)=0, " ", ('Blocks A'!T278-'Pre-1.095 (Hard Copy)'!S264))</f>
        <v> </v>
      </c>
      <c r="T264" s="1014" t="str">
        <f>IF(IFERROR('Blocks A'!M278-'Pre-1.095 (Hard Copy)'!T264, 0)=0, " ", ('Blocks A'!M278-'Pre-1.095 (Hard Copy)'!T264))</f>
        <v> </v>
      </c>
      <c r="U264" s="1014" t="str">
        <f>IF(IFERROR('Blocks A'!U278-'Pre-1.095 (Hard Copy)'!U264, 0)=0, " ", ('Blocks A'!U278-'Pre-1.095 (Hard Copy)'!U264))</f>
        <v> </v>
      </c>
      <c r="V264" s="1014" t="str">
        <f>IF(IFERROR('Blocks A'!V278-'Pre-1.095 (Hard Copy)'!V264, 0)=0, " ", ('Blocks A'!V278-'Pre-1.095 (Hard Copy)'!V264))</f>
        <v> </v>
      </c>
      <c r="W264" s="1014" t="str">
        <f>IF(IFERROR('Blocks A'!W278-'Pre-1.095 (Hard Copy)'!W264, 0)=0, " ", ('Blocks A'!W278-'Pre-1.095 (Hard Copy)'!W264))</f>
        <v> </v>
      </c>
      <c r="X264" s="1014" t="str">
        <f>IF(IFERROR('Blocks A'!X278-'Pre-1.095 (Hard Copy)'!X264, 0)=0, " ", ('Blocks A'!X278-'Pre-1.095 (Hard Copy)'!X264))</f>
        <v> </v>
      </c>
      <c r="Y264" s="1014" t="str">
        <f>IF(IFERROR('Blocks A'!AC278-'Pre-1.095 (Hard Copy)'!Y264, 0)=0, " ", ('Blocks A'!AC278-'Pre-1.095 (Hard Copy)'!Y264))</f>
        <v> </v>
      </c>
      <c r="Z264" s="1014" t="str">
        <f>IF(IFERROR('Blocks A'!Y278-'Pre-1.095 (Hard Copy)'!Z264, 0)=0, " ", ('Blocks A'!Y278-'Pre-1.095 (Hard Copy)'!Z264))</f>
        <v> </v>
      </c>
      <c r="AA264" s="1014" t="str">
        <f>IF(IFERROR('Blocks A'!Z278-'Pre-1.095 (Hard Copy)'!AA264, 0)=0, " ", ('Blocks A'!Z278-'Pre-1.095 (Hard Copy)'!AA264))</f>
        <v> </v>
      </c>
      <c r="AB264" s="1014" t="str">
        <f>IF(IFERROR('Blocks A'!AA278-'Pre-1.095 (Hard Copy)'!AB264, 0)=0, " ", ('Blocks A'!AA278-'Pre-1.095 (Hard Copy)'!AB264))</f>
        <v> </v>
      </c>
      <c r="AC264" s="1014" t="str">
        <f>IF(IFERROR('Blocks A'!AB278-'Pre-1.095 (Hard Copy)'!AC264, 0)=0, " ", ('Blocks A'!AB278-'Pre-1.095 (Hard Copy)'!AC264))</f>
        <v> </v>
      </c>
      <c r="AD264" s="1014" t="str">
        <f>IF(IFERROR('Blocks A'!AY278-'Pre-1.095 (Hard Copy)'!AD264, 0)=0, " ", ('Blocks A'!AY278-'Pre-1.095 (Hard Copy)'!AD264))</f>
        <v> </v>
      </c>
      <c r="AE264" s="1014" t="str">
        <f>IF(IFERROR('Blocks A'!AZ278-'Pre-1.095 (Hard Copy)'!AE264, 0)=0, " ", ('Blocks A'!AZ278-'Pre-1.095 (Hard Copy)'!AE264))</f>
        <v> </v>
      </c>
      <c r="AF264" s="1014" t="str">
        <f>IF(IFERROR('Blocks A'!BA278-'Pre-1.095 (Hard Copy)'!AF264, 0)=0, " ", ('Blocks A'!BA278-'Pre-1.095 (Hard Copy)'!AF264))</f>
        <v> </v>
      </c>
      <c r="AG264" s="1014" t="str">
        <f>IF(IFERROR('Blocks A'!BB278-'Pre-1.095 (Hard Copy)'!AG264, 0)=0, " ", ('Blocks A'!BB278-'Pre-1.095 (Hard Copy)'!AG264))</f>
        <v> </v>
      </c>
      <c r="AH264" s="1014" t="str">
        <f>IF(IFERROR('Blocks A'!BC278-'Pre-1.095 (Hard Copy)'!AH264, 0)=0, " ", ('Blocks A'!BC278-'Pre-1.095 (Hard Copy)'!AH264))</f>
        <v> </v>
      </c>
      <c r="AI264" s="1014" t="str">
        <f>IF(IFERROR('Blocks A'!BJ278-'Pre-1.095 (Hard Copy)'!AI264, 0)=0, " ", ('Blocks A'!BJ278-'Pre-1.095 (Hard Copy)'!AI264))</f>
        <v>+1</v>
      </c>
      <c r="AJ264" s="1014" t="str">
        <f>IF(IFERROR('Blocks A'!BD278-'Pre-1.095 (Hard Copy)'!AJ264, 0)=0, " ", ('Blocks A'!BD278-'Pre-1.095 (Hard Copy)'!AJ264))</f>
        <v> </v>
      </c>
      <c r="AK264" s="1014" t="str">
        <f>IF(IFERROR('Blocks A'!BE278-'Pre-1.095 (Hard Copy)'!AK264, 0)=0, " ", ('Blocks A'!BE278-'Pre-1.095 (Hard Copy)'!AK264))</f>
        <v> </v>
      </c>
      <c r="AL264" s="1014" t="str">
        <f>IF(IFERROR('Blocks A'!BF278-'Pre-1.095 (Hard Copy)'!AL264, 0)=0, " ", ('Blocks A'!BF278-'Pre-1.095 (Hard Copy)'!AL264))</f>
        <v> </v>
      </c>
      <c r="AM264" s="1014" t="str">
        <f>IF(IFERROR('Blocks A'!BG278-'Pre-1.095 (Hard Copy)'!AM264, 0)=0, " ", ('Blocks A'!BG278-'Pre-1.095 (Hard Copy)'!AM264))</f>
        <v> </v>
      </c>
      <c r="AN264" s="1014" t="str">
        <f>IF(IFERROR('Blocks A'!BH278-'Pre-1.095 (Hard Copy)'!AN264, 0)=0, " ", ('Blocks A'!BH278-'Pre-1.095 (Hard Copy)'!AN264))</f>
        <v> </v>
      </c>
      <c r="AO264" s="1014" t="str">
        <f>IF(IFERROR('Blocks A'!BI278-'Pre-1.095 (Hard Copy)'!AO264, 0)=0, " ", ('Blocks A'!BI278-'Pre-1.095 (Hard Copy)'!AO264))</f>
        <v> </v>
      </c>
      <c r="AP264" s="1014" t="str">
        <f>IF(IFERROR('Blocks A'!BK278-'Pre-1.095 (Hard Copy)'!AP264, 0)=0, " ", ('Blocks A'!BK278-'Pre-1.095 (Hard Copy)'!AP264))</f>
        <v> </v>
      </c>
      <c r="AQ264" s="1014" t="str">
        <f>IF(IFERROR('Blocks A'!BL278-'Pre-1.095 (Hard Copy)'!AQ264, 0)=0, " ", ('Blocks A'!BL278-'Pre-1.095 (Hard Copy)'!AQ264))</f>
        <v> </v>
      </c>
      <c r="AR264" s="1014" t="str">
        <f>IF(IFERROR('Blocks A'!BM278-'Pre-1.095 (Hard Copy)'!AR264, 0)=0, " ", ('Blocks A'!BM278-'Pre-1.095 (Hard Copy)'!AR264))</f>
        <v> </v>
      </c>
      <c r="AS264" s="1014" t="str">
        <f>IF(IFERROR('Blocks A'!BO278-'Pre-1.095 (Hard Copy)'!AS264, 0)=0, " ", ('Blocks A'!BO278-'Pre-1.095 (Hard Copy)'!AS264))</f>
        <v> </v>
      </c>
      <c r="AT264" s="1014" t="str">
        <f>IF(IFERROR('Blocks A'!BP278-'Pre-1.095 (Hard Copy)'!AT264, 0)=0, " ", ('Blocks A'!BP278-'Pre-1.095 (Hard Copy)'!AT264))</f>
        <v> </v>
      </c>
      <c r="AU264" s="1014" t="str">
        <f>IF(IFERROR('Blocks A'!BQ278-'Pre-1.095 (Hard Copy)'!AU264, 0)=0, " ", ('Blocks A'!BQ278-'Pre-1.095 (Hard Copy)'!AU264))</f>
        <v> </v>
      </c>
      <c r="AV264" s="1014" t="str">
        <f>IF(IFERROR('Blocks A'!BR278-'Pre-1.095 (Hard Copy)'!AV264, 0)=0, " ", ('Blocks A'!BR278-'Pre-1.095 (Hard Copy)'!AV264))</f>
        <v> </v>
      </c>
      <c r="AW264" s="1014" t="str">
        <f>IF(IFERROR('Blocks A'!BS278-'Pre-1.095 (Hard Copy)'!AW264, 0)=0, " ", ('Blocks A'!BS278-'Pre-1.095 (Hard Copy)'!AW264))</f>
        <v> </v>
      </c>
      <c r="AX264" s="1014" t="str">
        <f>IF(IFERROR('Blocks A'!BT278-'Pre-1.095 (Hard Copy)'!AX264, 0)=0, " ", ('Blocks A'!BT278-'Pre-1.095 (Hard Copy)'!AX264))</f>
        <v>+6</v>
      </c>
      <c r="AY264" s="1014" t="str">
        <f>IF(IFERROR('Blocks A'!BU278-'Pre-1.095 (Hard Copy)'!AY264, 0)=0, " ", ('Blocks A'!BU278-'Pre-1.095 (Hard Copy)'!AY264))</f>
        <v>+48</v>
      </c>
      <c r="AZ264" s="1014" t="str">
        <f>IF(IFERROR('Blocks A'!BW278-'Pre-1.095 (Hard Copy)'!AZ264, 0)=0, " ", ('Blocks A'!BW278-'Pre-1.095 (Hard Copy)'!AZ264))</f>
        <v>+30</v>
      </c>
      <c r="BA264" s="1014" t="str">
        <f>IF(IFERROR('Blocks A'!BX278-'Pre-1.095 (Hard Copy)'!BA264, 0)=0, " ", ('Blocks A'!BX278-'Pre-1.095 (Hard Copy)'!BA264))</f>
        <v> </v>
      </c>
      <c r="BB264" s="1014" t="str">
        <f>IF(IFERROR('Blocks A'!BY278-'Pre-1.095 (Hard Copy)'!BB264, 0)=0, " ", ('Blocks A'!BY278-'Pre-1.095 (Hard Copy)'!BB264))</f>
        <v>+240</v>
      </c>
      <c r="BC264" s="1015" t="str">
        <f>IF(IFERROR('Blocks A'!BZ278-'Pre-1.095 (Hard Copy)'!BC264, 0)=0, " ", ('Blocks A'!BZ278-'Pre-1.095 (Hard Copy)'!BC264))</f>
        <v> </v>
      </c>
      <c r="BD264" s="1014" t="str">
        <f>IF(IFERROR('Blocks A'!BV278-'Pre-1.095 (Hard Copy)'!BD264, 0)=0, " ", ('Blocks A'!BV278-'Pre-1.095 (Hard Copy)'!BD264))</f>
        <v> </v>
      </c>
      <c r="BE264" s="1014" t="str">
        <f>IF(IFERROR('Blocks A'!CB278-'Pre-1.095 (Hard Copy)'!BE264, 0)=0, " ", ('Blocks A'!CB278-'Pre-1.095 (Hard Copy)'!BE264))</f>
        <v>+2</v>
      </c>
      <c r="BF264" s="1014" t="str">
        <f>IF(IFERROR('Blocks A'!CC278-'Pre-1.095 (Hard Copy)'!BF264, 0)=0, " ", ('Blocks A'!CC278-'Pre-1.095 (Hard Copy)'!BF264))</f>
        <v>+311</v>
      </c>
      <c r="BG264" s="1016" t="str">
        <f>IF(IFERROR('Blocks A'!CD278-'Pre-1.095 (Hard Copy)'!BG264, 0)=0, " ", ('Blocks A'!CD278-'Pre-1.095 (Hard Copy)'!BG264))</f>
        <v>+0.0003</v>
      </c>
      <c r="BH264" s="1014" t="str">
        <f>IF(IFERROR('Blocks A'!CE278-'Pre-1.095 (Hard Copy)'!BH264, 0)=0, " ", ('Blocks A'!CE278-'Pre-1.095 (Hard Copy)'!BH264))</f>
        <v>+15</v>
      </c>
      <c r="BI264" s="1014" t="str">
        <f>IF(IFERROR('Blocks A'!CZ278-'Pre-1.095 (Hard Copy)'!BI264, 0)=0, " ", ('Blocks A'!CZ278-'Pre-1.095 (Hard Copy)'!BI264))</f>
        <v>+7</v>
      </c>
      <c r="BJ264" s="1014" t="str">
        <f>IF(IFERROR('Blocks A'!DA278-'Pre-1.095 (Hard Copy)'!BJ264, 0)=0, " ", ('Blocks A'!DA278-'Pre-1.095 (Hard Copy)'!BJ264))</f>
        <v>+5</v>
      </c>
      <c r="BK264" s="1014" t="str">
        <f>IF(IFERROR('Blocks A'!DB278-'Pre-1.095 (Hard Copy)'!BK264, 0)=0, " ", ('Blocks A'!DB278-'Pre-1.095 (Hard Copy)'!BK264))</f>
        <v>+3</v>
      </c>
      <c r="BL264" s="1014" t="str">
        <f>IF(IFERROR('Blocks A'!DC278-'Pre-1.095 (Hard Copy)'!BL264, 0)=0, " ", ('Blocks A'!DC278-'Pre-1.095 (Hard Copy)'!BL264))</f>
        <v> </v>
      </c>
      <c r="BM264" s="1014" t="str">
        <f>IF(IFERROR('Blocks A'!DD278-'Pre-1.095 (Hard Copy)'!BM264, 0)=0, " ", ('Blocks A'!DD278-'Pre-1.095 (Hard Copy)'!BM264))</f>
        <v> </v>
      </c>
      <c r="BN264" s="1014" t="str">
        <f>IF(IFERROR('Blocks A'!DE278-'Pre-1.095 (Hard Copy)'!BN264, 0)=0, " ", ('Blocks A'!DE278-'Pre-1.095 (Hard Copy)'!BN264))</f>
        <v> </v>
      </c>
      <c r="BO264" s="1014" t="str">
        <f>IF(IFERROR('Blocks A'!DF278-'Pre-1.095 (Hard Copy)'!BO264, 0)=0, " ", ('Blocks A'!DF278-'Pre-1.095 (Hard Copy)'!BO264))</f>
        <v> </v>
      </c>
      <c r="BP264" s="1014" t="str">
        <f>IF(IFERROR('Blocks A'!DG278-'Pre-1.095 (Hard Copy)'!BP264, 0)=0, " ", ('Blocks A'!DG278-'Pre-1.095 (Hard Copy)'!BP264))</f>
        <v> </v>
      </c>
      <c r="BQ264" s="1014" t="str">
        <f>IF(IFERROR('Blocks A'!DH278-'Pre-1.095 (Hard Copy)'!BQ264, 0)=0, " ", ('Blocks A'!DH278-'Pre-1.095 (Hard Copy)'!BQ264))</f>
        <v> </v>
      </c>
      <c r="BR264" s="1014" t="str">
        <f>IF(IFERROR('Blocks A'!DI278-'Pre-1.095 (Hard Copy)'!BR264, 0)=0, " ", ('Blocks A'!DI278-'Pre-1.095 (Hard Copy)'!BR264))</f>
        <v> </v>
      </c>
      <c r="BS264" s="1014" t="str">
        <f>IF(IFERROR('Blocks A'!DJ278-'Pre-1.095 (Hard Copy)'!BS264, 0)=0, " ", ('Blocks A'!DJ278-'Pre-1.095 (Hard Copy)'!BS264))</f>
        <v>+13</v>
      </c>
      <c r="BT264" s="1014" t="str">
        <f>IF(IFERROR('Blocks A'!DK278-'Pre-1.095 (Hard Copy)'!BT264, 0)=0, " ", ('Blocks A'!DK278-'Pre-1.095 (Hard Copy)'!BT264))</f>
        <v>+16</v>
      </c>
      <c r="BU264" s="1014" t="str">
        <f>IF(IFERROR('Blocks A'!DL278-'Pre-1.095 (Hard Copy)'!BU264, 0)=0, " ", ('Blocks A'!DL278-'Pre-1.095 (Hard Copy)'!BU264))</f>
        <v>+13</v>
      </c>
      <c r="BV264" s="1014" t="str">
        <f>IF(IFERROR('Blocks A'!DM278-'Pre-1.095 (Hard Copy)'!BV264, 0)=0, " ", ('Blocks A'!DM278-'Pre-1.095 (Hard Copy)'!BV264))</f>
        <v> </v>
      </c>
      <c r="BW264" s="1014" t="str">
        <f>IF(IFERROR('Blocks A'!DN278-'Pre-1.095 (Hard Copy)'!BW264, 0)=0, " ", ('Blocks A'!DN278-'Pre-1.095 (Hard Copy)'!BW264))</f>
        <v> </v>
      </c>
      <c r="BX264" s="1014" t="str">
        <f>IF(IFERROR('Blocks A'!DO278-'Pre-1.095 (Hard Copy)'!BX264, 0)=0, " ", ('Blocks A'!DO278-'Pre-1.095 (Hard Copy)'!BX264))</f>
        <v> </v>
      </c>
      <c r="BY264" s="1014" t="str">
        <f>IF(IFERROR('Blocks A'!DP278-'Pre-1.095 (Hard Copy)'!BY264, 0)=0, " ", ('Blocks A'!DP278-'Pre-1.095 (Hard Copy)'!BY264))</f>
        <v> </v>
      </c>
      <c r="BZ264" s="1014" t="str">
        <f>IF(IFERROR('Blocks A'!DQ278-'Pre-1.095 (Hard Copy)'!BZ264, 0)=0, " ", ('Blocks A'!DQ278-'Pre-1.095 (Hard Copy)'!BZ264))</f>
        <v> </v>
      </c>
      <c r="CA264" s="1014" t="str">
        <f>IF(IFERROR('Blocks A'!DR278-'Pre-1.095 (Hard Copy)'!CA264, 0)=0, " ", ('Blocks A'!DR278-'Pre-1.095 (Hard Copy)'!CA264))</f>
        <v> </v>
      </c>
      <c r="CB264" s="1014" t="str">
        <f>IF(IFERROR('Blocks A'!DS278-'Pre-1.095 (Hard Copy)'!CB264, 0)=0, " ", ('Blocks A'!DS278-'Pre-1.095 (Hard Copy)'!CB264))</f>
        <v> </v>
      </c>
      <c r="CC264" s="1014" t="str">
        <f>IF(IFERROR('Blocks A'!DT278-'Pre-1.095 (Hard Copy)'!CC264, 0)=0, " ", ('Blocks A'!DT278-'Pre-1.095 (Hard Copy)'!CC264))</f>
        <v>+15</v>
      </c>
      <c r="CD264" s="1014" t="str">
        <f>IF(IFERROR('Blocks A'!DU278-'Pre-1.095 (Hard Copy)'!CD264, 0)=0, " ", ('Blocks A'!DU278-'Pre-1.095 (Hard Copy)'!CD264))</f>
        <v>+41</v>
      </c>
      <c r="CE264" s="1014" t="str">
        <f>IF(IFERROR('Blocks A'!DX278-'Pre-1.095 (Hard Copy)'!CE264, 0)=0, " ", ('Blocks A'!DX278-'Pre-1.095 (Hard Copy)'!CE264))</f>
        <v>+63</v>
      </c>
      <c r="CF264" s="1014" t="str">
        <f>IF(IFERROR('Blocks A'!DY278-'Pre-1.095 (Hard Copy)'!CF264, 0)=0, " ", ('Blocks A'!DY278-'Pre-1.095 (Hard Copy)'!CF264))</f>
        <v>+9,797</v>
      </c>
      <c r="CG264" s="1016" t="str">
        <f>IF(IFERROR('Blocks A'!DZ278-'Pre-1.095 (Hard Copy)'!CG264, 0)=0, " ", ('Blocks A'!DZ278-'Pre-1.095 (Hard Copy)'!CG264))</f>
        <v>+0.0098</v>
      </c>
      <c r="CH264" s="1015" t="str">
        <f>IF(IFERROR('Blocks A'!DV278-'Pre-1.095 (Hard Copy)'!CH264, 0)=0, " ", ('Blocks A'!DV278-'Pre-1.095 (Hard Copy)'!CH264))</f>
        <v>+1.8</v>
      </c>
      <c r="CI264" s="1015" t="str">
        <f>IF(IFERROR('Blocks A'!DW278-'Pre-1.095 (Hard Copy)'!CI264, 0)=0, " ", ('Blocks A'!DW278-'Pre-1.095 (Hard Copy)'!CI264))</f>
        <v>+15.0</v>
      </c>
      <c r="CJ264" s="1014" t="str">
        <f>IF(IFERROR('Blocks A'!EA278-'Pre-1.095 (Hard Copy)'!CJ264, 0)=0, " ", ('Blocks A'!EA278-'Pre-1.095 (Hard Copy)'!CJ264))</f>
        <v>+65</v>
      </c>
      <c r="CK264" s="1017" t="str">
        <f>IF(IFERROR('Blocks A'!EB278-'Pre-1.095 (Hard Copy)'!CK264, 0)=0, " ", ('Blocks A'!EB278-'Pre-1.095 (Hard Copy)'!CK264))</f>
        <v>+1.08</v>
      </c>
      <c r="CL264" s="1017" t="str">
        <f>IF(IFERROR('Blocks A'!EC278-'Pre-1.095 (Hard Copy)'!CL264, 0)=0, " ", ('Blocks A'!EC278-'Pre-1.095 (Hard Copy)'!CL264))</f>
        <v>+0.02</v>
      </c>
      <c r="CM264" s="1017" t="str">
        <f>IF(IFERROR('Blocks A'!EH278-'Pre-1.095 (Hard Copy)'!CM264, 0)=0, " ", ('Blocks A'!EH278-'Pre-1.095 (Hard Copy)'!CM264))</f>
        <v>+0.00</v>
      </c>
      <c r="CN264" s="1014" t="str">
        <f>IF(IFERROR('Blocks A'!ED278-'Pre-1.095 (Hard Copy)'!CN264, 0)=0, " ", ('Blocks A'!ED278-'Pre-1.095 (Hard Copy)'!CN264))</f>
        <v>+10,108</v>
      </c>
      <c r="CO264" s="1017" t="str">
        <f>IF(IFERROR('Blocks A'!EE278-'Pre-1.095 (Hard Copy)'!CO264, 0)=0, " ", ('Blocks A'!EE278-'Pre-1.095 (Hard Copy)'!CO264))</f>
        <v>+10.11</v>
      </c>
      <c r="CP264" s="1017" t="str">
        <f>IF(IFERROR('Blocks A'!EF278-'Pre-1.095 (Hard Copy)'!CP264, 0)=0, " ", ('Blocks A'!EF278-'Pre-1.095 (Hard Copy)'!CP264))</f>
        <v>+0.01</v>
      </c>
      <c r="CQ264" s="1016" t="str">
        <f>IF(IFERROR('Blocks A'!EG278-'Pre-1.095 (Hard Copy)'!CQ264, 0)=0, " ", ('Blocks A'!EG278-'Pre-1.095 (Hard Copy)'!CQ264))</f>
        <v>+0.0101</v>
      </c>
      <c r="CR264" s="1018" t="s">
        <v>12</v>
      </c>
    </row>
    <row r="265">
      <c r="B265" s="1019" t="s">
        <v>1088</v>
      </c>
      <c r="C265" s="969" t="s">
        <v>885</v>
      </c>
      <c r="D265" s="969">
        <v>1.0</v>
      </c>
      <c r="E265" s="969">
        <v>1.0</v>
      </c>
      <c r="F265" s="969">
        <v>1.0</v>
      </c>
      <c r="G265" s="1014" t="str">
        <f>IF(IFERROR('Blocks A'!G279-'Pre-1.095 (Hard Copy)'!G265, 0)=0, " ", ('Blocks A'!G279-'Pre-1.095 (Hard Copy)'!G265))</f>
        <v> </v>
      </c>
      <c r="H265" s="1014" t="str">
        <f>IF(IFERROR('Blocks A'!H279-'Pre-1.095 (Hard Copy)'!H265, 0)=0, " ", ('Blocks A'!H279-'Pre-1.095 (Hard Copy)'!H265))</f>
        <v> </v>
      </c>
      <c r="I265" s="1014" t="str">
        <f>IF(IFERROR('Blocks A'!I279-'Pre-1.095 (Hard Copy)'!I265, 0)=0, " ", ('Blocks A'!I279-'Pre-1.095 (Hard Copy)'!I265))</f>
        <v> </v>
      </c>
      <c r="J265" s="1014" t="str">
        <f>IF(IFERROR('Blocks A'!J279-'Pre-1.095 (Hard Copy)'!J265, 0)=0, " ", ('Blocks A'!J279-'Pre-1.095 (Hard Copy)'!J265))</f>
        <v> </v>
      </c>
      <c r="K265" s="1014" t="str">
        <f>IF(IFERROR('Blocks A'!K279-'Pre-1.095 (Hard Copy)'!K265, 0)=0, " ", ('Blocks A'!K279-'Pre-1.095 (Hard Copy)'!K265))</f>
        <v> </v>
      </c>
      <c r="L265" s="1014" t="str">
        <f>IF(IFERROR('Blocks A'!L279-'Pre-1.095 (Hard Copy)'!L265, 0)=0, " ", ('Blocks A'!L279-'Pre-1.095 (Hard Copy)'!L265))</f>
        <v> </v>
      </c>
      <c r="M265" s="1014" t="str">
        <f>IF(IFERROR('Blocks A'!N279-'Pre-1.095 (Hard Copy)'!M265, 0)=0, " ", ('Blocks A'!N279-'Pre-1.095 (Hard Copy)'!M265))</f>
        <v> </v>
      </c>
      <c r="N265" s="1014" t="str">
        <f>IF(IFERROR('Blocks A'!O279-'Pre-1.095 (Hard Copy)'!N265, 0)=0, " ", ('Blocks A'!O279-'Pre-1.095 (Hard Copy)'!N265))</f>
        <v> </v>
      </c>
      <c r="O265" s="1014" t="str">
        <f>IF(IFERROR('Blocks A'!P279-'Pre-1.095 (Hard Copy)'!O265, 0)=0, " ", ('Blocks A'!P279-'Pre-1.095 (Hard Copy)'!O265))</f>
        <v> </v>
      </c>
      <c r="P265" s="1014" t="str">
        <f>IF(IFERROR('Blocks A'!Q279-'Pre-1.095 (Hard Copy)'!P265, 0)=0, " ", ('Blocks A'!Q279-'Pre-1.095 (Hard Copy)'!P265))</f>
        <v> </v>
      </c>
      <c r="Q265" s="1014" t="str">
        <f>IF(IFERROR('Blocks A'!R279-'Pre-1.095 (Hard Copy)'!Q265, 0)=0, " ", ('Blocks A'!R279-'Pre-1.095 (Hard Copy)'!Q265))</f>
        <v> </v>
      </c>
      <c r="R265" s="1014" t="str">
        <f>IF(IFERROR('Blocks A'!S279-'Pre-1.095 (Hard Copy)'!R265, 0)=0, " ", ('Blocks A'!S279-'Pre-1.095 (Hard Copy)'!R265))</f>
        <v> </v>
      </c>
      <c r="S265" s="1014" t="str">
        <f>IF(IFERROR('Blocks A'!T279-'Pre-1.095 (Hard Copy)'!S265, 0)=0, " ", ('Blocks A'!T279-'Pre-1.095 (Hard Copy)'!S265))</f>
        <v> </v>
      </c>
      <c r="T265" s="1014" t="str">
        <f>IF(IFERROR('Blocks A'!M279-'Pre-1.095 (Hard Copy)'!T265, 0)=0, " ", ('Blocks A'!M279-'Pre-1.095 (Hard Copy)'!T265))</f>
        <v> </v>
      </c>
      <c r="U265" s="1014" t="str">
        <f>IF(IFERROR('Blocks A'!U279-'Pre-1.095 (Hard Copy)'!U265, 0)=0, " ", ('Blocks A'!U279-'Pre-1.095 (Hard Copy)'!U265))</f>
        <v> </v>
      </c>
      <c r="V265" s="1014" t="str">
        <f>IF(IFERROR('Blocks A'!V279-'Pre-1.095 (Hard Copy)'!V265, 0)=0, " ", ('Blocks A'!V279-'Pre-1.095 (Hard Copy)'!V265))</f>
        <v> </v>
      </c>
      <c r="W265" s="1014" t="str">
        <f>IF(IFERROR('Blocks A'!W279-'Pre-1.095 (Hard Copy)'!W265, 0)=0, " ", ('Blocks A'!W279-'Pre-1.095 (Hard Copy)'!W265))</f>
        <v> </v>
      </c>
      <c r="X265" s="1014" t="str">
        <f>IF(IFERROR('Blocks A'!X279-'Pre-1.095 (Hard Copy)'!X265, 0)=0, " ", ('Blocks A'!X279-'Pre-1.095 (Hard Copy)'!X265))</f>
        <v> </v>
      </c>
      <c r="Y265" s="1014" t="str">
        <f>IF(IFERROR('Blocks A'!AC279-'Pre-1.095 (Hard Copy)'!Y265, 0)=0, " ", ('Blocks A'!AC279-'Pre-1.095 (Hard Copy)'!Y265))</f>
        <v> </v>
      </c>
      <c r="Z265" s="1014" t="str">
        <f>IF(IFERROR('Blocks A'!Y279-'Pre-1.095 (Hard Copy)'!Z265, 0)=0, " ", ('Blocks A'!Y279-'Pre-1.095 (Hard Copy)'!Z265))</f>
        <v> </v>
      </c>
      <c r="AA265" s="1014" t="str">
        <f>IF(IFERROR('Blocks A'!Z279-'Pre-1.095 (Hard Copy)'!AA265, 0)=0, " ", ('Blocks A'!Z279-'Pre-1.095 (Hard Copy)'!AA265))</f>
        <v> </v>
      </c>
      <c r="AB265" s="1014" t="str">
        <f>IF(IFERROR('Blocks A'!AA279-'Pre-1.095 (Hard Copy)'!AB265, 0)=0, " ", ('Blocks A'!AA279-'Pre-1.095 (Hard Copy)'!AB265))</f>
        <v> </v>
      </c>
      <c r="AC265" s="1014" t="str">
        <f>IF(IFERROR('Blocks A'!AB279-'Pre-1.095 (Hard Copy)'!AC265, 0)=0, " ", ('Blocks A'!AB279-'Pre-1.095 (Hard Copy)'!AC265))</f>
        <v> </v>
      </c>
      <c r="AD265" s="1014" t="str">
        <f>IF(IFERROR('Blocks A'!AY279-'Pre-1.095 (Hard Copy)'!AD265, 0)=0, " ", ('Blocks A'!AY279-'Pre-1.095 (Hard Copy)'!AD265))</f>
        <v> </v>
      </c>
      <c r="AE265" s="1014" t="str">
        <f>IF(IFERROR('Blocks A'!AZ279-'Pre-1.095 (Hard Copy)'!AE265, 0)=0, " ", ('Blocks A'!AZ279-'Pre-1.095 (Hard Copy)'!AE265))</f>
        <v> </v>
      </c>
      <c r="AF265" s="1014" t="str">
        <f>IF(IFERROR('Blocks A'!BA279-'Pre-1.095 (Hard Copy)'!AF265, 0)=0, " ", ('Blocks A'!BA279-'Pre-1.095 (Hard Copy)'!AF265))</f>
        <v> </v>
      </c>
      <c r="AG265" s="1014" t="str">
        <f>IF(IFERROR('Blocks A'!BB279-'Pre-1.095 (Hard Copy)'!AG265, 0)=0, " ", ('Blocks A'!BB279-'Pre-1.095 (Hard Copy)'!AG265))</f>
        <v> </v>
      </c>
      <c r="AH265" s="1014" t="str">
        <f>IF(IFERROR('Blocks A'!BC279-'Pre-1.095 (Hard Copy)'!AH265, 0)=0, " ", ('Blocks A'!BC279-'Pre-1.095 (Hard Copy)'!AH265))</f>
        <v> </v>
      </c>
      <c r="AI265" s="1014" t="str">
        <f>IF(IFERROR('Blocks A'!BJ279-'Pre-1.095 (Hard Copy)'!AI265, 0)=0, " ", ('Blocks A'!BJ279-'Pre-1.095 (Hard Copy)'!AI265))</f>
        <v>+1</v>
      </c>
      <c r="AJ265" s="1014" t="str">
        <f>IF(IFERROR('Blocks A'!BD279-'Pre-1.095 (Hard Copy)'!AJ265, 0)=0, " ", ('Blocks A'!BD279-'Pre-1.095 (Hard Copy)'!AJ265))</f>
        <v> </v>
      </c>
      <c r="AK265" s="1014" t="str">
        <f>IF(IFERROR('Blocks A'!BE279-'Pre-1.095 (Hard Copy)'!AK265, 0)=0, " ", ('Blocks A'!BE279-'Pre-1.095 (Hard Copy)'!AK265))</f>
        <v> </v>
      </c>
      <c r="AL265" s="1014" t="str">
        <f>IF(IFERROR('Blocks A'!BF279-'Pre-1.095 (Hard Copy)'!AL265, 0)=0, " ", ('Blocks A'!BF279-'Pre-1.095 (Hard Copy)'!AL265))</f>
        <v> </v>
      </c>
      <c r="AM265" s="1014" t="str">
        <f>IF(IFERROR('Blocks A'!BG279-'Pre-1.095 (Hard Copy)'!AM265, 0)=0, " ", ('Blocks A'!BG279-'Pre-1.095 (Hard Copy)'!AM265))</f>
        <v> </v>
      </c>
      <c r="AN265" s="1014" t="str">
        <f>IF(IFERROR('Blocks A'!BH279-'Pre-1.095 (Hard Copy)'!AN265, 0)=0, " ", ('Blocks A'!BH279-'Pre-1.095 (Hard Copy)'!AN265))</f>
        <v> </v>
      </c>
      <c r="AO265" s="1014" t="str">
        <f>IF(IFERROR('Blocks A'!BI279-'Pre-1.095 (Hard Copy)'!AO265, 0)=0, " ", ('Blocks A'!BI279-'Pre-1.095 (Hard Copy)'!AO265))</f>
        <v> </v>
      </c>
      <c r="AP265" s="1014" t="str">
        <f>IF(IFERROR('Blocks A'!BK279-'Pre-1.095 (Hard Copy)'!AP265, 0)=0, " ", ('Blocks A'!BK279-'Pre-1.095 (Hard Copy)'!AP265))</f>
        <v> </v>
      </c>
      <c r="AQ265" s="1014" t="str">
        <f>IF(IFERROR('Blocks A'!BL279-'Pre-1.095 (Hard Copy)'!AQ265, 0)=0, " ", ('Blocks A'!BL279-'Pre-1.095 (Hard Copy)'!AQ265))</f>
        <v> </v>
      </c>
      <c r="AR265" s="1014" t="str">
        <f>IF(IFERROR('Blocks A'!BM279-'Pre-1.095 (Hard Copy)'!AR265, 0)=0, " ", ('Blocks A'!BM279-'Pre-1.095 (Hard Copy)'!AR265))</f>
        <v> </v>
      </c>
      <c r="AS265" s="1014" t="str">
        <f>IF(IFERROR('Blocks A'!BO279-'Pre-1.095 (Hard Copy)'!AS265, 0)=0, " ", ('Blocks A'!BO279-'Pre-1.095 (Hard Copy)'!AS265))</f>
        <v> </v>
      </c>
      <c r="AT265" s="1014" t="str">
        <f>IF(IFERROR('Blocks A'!BP279-'Pre-1.095 (Hard Copy)'!AT265, 0)=0, " ", ('Blocks A'!BP279-'Pre-1.095 (Hard Copy)'!AT265))</f>
        <v> </v>
      </c>
      <c r="AU265" s="1014" t="str">
        <f>IF(IFERROR('Blocks A'!BQ279-'Pre-1.095 (Hard Copy)'!AU265, 0)=0, " ", ('Blocks A'!BQ279-'Pre-1.095 (Hard Copy)'!AU265))</f>
        <v> </v>
      </c>
      <c r="AV265" s="1014" t="str">
        <f>IF(IFERROR('Blocks A'!BR279-'Pre-1.095 (Hard Copy)'!AV265, 0)=0, " ", ('Blocks A'!BR279-'Pre-1.095 (Hard Copy)'!AV265))</f>
        <v> </v>
      </c>
      <c r="AW265" s="1014" t="str">
        <f>IF(IFERROR('Blocks A'!BS279-'Pre-1.095 (Hard Copy)'!AW265, 0)=0, " ", ('Blocks A'!BS279-'Pre-1.095 (Hard Copy)'!AW265))</f>
        <v> </v>
      </c>
      <c r="AX265" s="1014" t="str">
        <f>IF(IFERROR('Blocks A'!BT279-'Pre-1.095 (Hard Copy)'!AX265, 0)=0, " ", ('Blocks A'!BT279-'Pre-1.095 (Hard Copy)'!AX265))</f>
        <v>+6</v>
      </c>
      <c r="AY265" s="1014" t="str">
        <f>IF(IFERROR('Blocks A'!BU279-'Pre-1.095 (Hard Copy)'!AY265, 0)=0, " ", ('Blocks A'!BU279-'Pre-1.095 (Hard Copy)'!AY265))</f>
        <v>+48</v>
      </c>
      <c r="AZ265" s="1014" t="str">
        <f>IF(IFERROR('Blocks A'!BW279-'Pre-1.095 (Hard Copy)'!AZ265, 0)=0, " ", ('Blocks A'!BW279-'Pre-1.095 (Hard Copy)'!AZ265))</f>
        <v>+30</v>
      </c>
      <c r="BA265" s="1014" t="str">
        <f>IF(IFERROR('Blocks A'!BX279-'Pre-1.095 (Hard Copy)'!BA265, 0)=0, " ", ('Blocks A'!BX279-'Pre-1.095 (Hard Copy)'!BA265))</f>
        <v> </v>
      </c>
      <c r="BB265" s="1014" t="str">
        <f>IF(IFERROR('Blocks A'!BY279-'Pre-1.095 (Hard Copy)'!BB265, 0)=0, " ", ('Blocks A'!BY279-'Pre-1.095 (Hard Copy)'!BB265))</f>
        <v>+240</v>
      </c>
      <c r="BC265" s="1015" t="str">
        <f>IF(IFERROR('Blocks A'!BZ279-'Pre-1.095 (Hard Copy)'!BC265, 0)=0, " ", ('Blocks A'!BZ279-'Pre-1.095 (Hard Copy)'!BC265))</f>
        <v> </v>
      </c>
      <c r="BD265" s="1014" t="str">
        <f>IF(IFERROR('Blocks A'!BV279-'Pre-1.095 (Hard Copy)'!BD265, 0)=0, " ", ('Blocks A'!BV279-'Pre-1.095 (Hard Copy)'!BD265))</f>
        <v> </v>
      </c>
      <c r="BE265" s="1014" t="str">
        <f>IF(IFERROR('Blocks A'!CB279-'Pre-1.095 (Hard Copy)'!BE265, 0)=0, " ", ('Blocks A'!CB279-'Pre-1.095 (Hard Copy)'!BE265))</f>
        <v>+2</v>
      </c>
      <c r="BF265" s="1014" t="str">
        <f>IF(IFERROR('Blocks A'!CC279-'Pre-1.095 (Hard Copy)'!BF265, 0)=0, " ", ('Blocks A'!CC279-'Pre-1.095 (Hard Copy)'!BF265))</f>
        <v>+311</v>
      </c>
      <c r="BG265" s="1016" t="str">
        <f>IF(IFERROR('Blocks A'!CD279-'Pre-1.095 (Hard Copy)'!BG265, 0)=0, " ", ('Blocks A'!CD279-'Pre-1.095 (Hard Copy)'!BG265))</f>
        <v>+0.0003</v>
      </c>
      <c r="BH265" s="1014" t="str">
        <f>IF(IFERROR('Blocks A'!CE279-'Pre-1.095 (Hard Copy)'!BH265, 0)=0, " ", ('Blocks A'!CE279-'Pre-1.095 (Hard Copy)'!BH265))</f>
        <v>+15</v>
      </c>
      <c r="BI265" s="1014" t="str">
        <f>IF(IFERROR('Blocks A'!CZ279-'Pre-1.095 (Hard Copy)'!BI265, 0)=0, " ", ('Blocks A'!CZ279-'Pre-1.095 (Hard Copy)'!BI265))</f>
        <v>+7</v>
      </c>
      <c r="BJ265" s="1014" t="str">
        <f>IF(IFERROR('Blocks A'!DA279-'Pre-1.095 (Hard Copy)'!BJ265, 0)=0, " ", ('Blocks A'!DA279-'Pre-1.095 (Hard Copy)'!BJ265))</f>
        <v>+5</v>
      </c>
      <c r="BK265" s="1014" t="str">
        <f>IF(IFERROR('Blocks A'!DB279-'Pre-1.095 (Hard Copy)'!BK265, 0)=0, " ", ('Blocks A'!DB279-'Pre-1.095 (Hard Copy)'!BK265))</f>
        <v>+3</v>
      </c>
      <c r="BL265" s="1014" t="str">
        <f>IF(IFERROR('Blocks A'!DC279-'Pre-1.095 (Hard Copy)'!BL265, 0)=0, " ", ('Blocks A'!DC279-'Pre-1.095 (Hard Copy)'!BL265))</f>
        <v> </v>
      </c>
      <c r="BM265" s="1014" t="str">
        <f>IF(IFERROR('Blocks A'!DD279-'Pre-1.095 (Hard Copy)'!BM265, 0)=0, " ", ('Blocks A'!DD279-'Pre-1.095 (Hard Copy)'!BM265))</f>
        <v> </v>
      </c>
      <c r="BN265" s="1014" t="str">
        <f>IF(IFERROR('Blocks A'!DE279-'Pre-1.095 (Hard Copy)'!BN265, 0)=0, " ", ('Blocks A'!DE279-'Pre-1.095 (Hard Copy)'!BN265))</f>
        <v> </v>
      </c>
      <c r="BO265" s="1014" t="str">
        <f>IF(IFERROR('Blocks A'!DF279-'Pre-1.095 (Hard Copy)'!BO265, 0)=0, " ", ('Blocks A'!DF279-'Pre-1.095 (Hard Copy)'!BO265))</f>
        <v> </v>
      </c>
      <c r="BP265" s="1014" t="str">
        <f>IF(IFERROR('Blocks A'!DG279-'Pre-1.095 (Hard Copy)'!BP265, 0)=0, " ", ('Blocks A'!DG279-'Pre-1.095 (Hard Copy)'!BP265))</f>
        <v> </v>
      </c>
      <c r="BQ265" s="1014" t="str">
        <f>IF(IFERROR('Blocks A'!DH279-'Pre-1.095 (Hard Copy)'!BQ265, 0)=0, " ", ('Blocks A'!DH279-'Pre-1.095 (Hard Copy)'!BQ265))</f>
        <v> </v>
      </c>
      <c r="BR265" s="1014" t="str">
        <f>IF(IFERROR('Blocks A'!DI279-'Pre-1.095 (Hard Copy)'!BR265, 0)=0, " ", ('Blocks A'!DI279-'Pre-1.095 (Hard Copy)'!BR265))</f>
        <v> </v>
      </c>
      <c r="BS265" s="1014" t="str">
        <f>IF(IFERROR('Blocks A'!DJ279-'Pre-1.095 (Hard Copy)'!BS265, 0)=0, " ", ('Blocks A'!DJ279-'Pre-1.095 (Hard Copy)'!BS265))</f>
        <v>+13</v>
      </c>
      <c r="BT265" s="1014" t="str">
        <f>IF(IFERROR('Blocks A'!DK279-'Pre-1.095 (Hard Copy)'!BT265, 0)=0, " ", ('Blocks A'!DK279-'Pre-1.095 (Hard Copy)'!BT265))</f>
        <v>+16</v>
      </c>
      <c r="BU265" s="1014" t="str">
        <f>IF(IFERROR('Blocks A'!DL279-'Pre-1.095 (Hard Copy)'!BU265, 0)=0, " ", ('Blocks A'!DL279-'Pre-1.095 (Hard Copy)'!BU265))</f>
        <v>+13</v>
      </c>
      <c r="BV265" s="1014" t="str">
        <f>IF(IFERROR('Blocks A'!DM279-'Pre-1.095 (Hard Copy)'!BV265, 0)=0, " ", ('Blocks A'!DM279-'Pre-1.095 (Hard Copy)'!BV265))</f>
        <v> </v>
      </c>
      <c r="BW265" s="1014" t="str">
        <f>IF(IFERROR('Blocks A'!DN279-'Pre-1.095 (Hard Copy)'!BW265, 0)=0, " ", ('Blocks A'!DN279-'Pre-1.095 (Hard Copy)'!BW265))</f>
        <v> </v>
      </c>
      <c r="BX265" s="1014" t="str">
        <f>IF(IFERROR('Blocks A'!DO279-'Pre-1.095 (Hard Copy)'!BX265, 0)=0, " ", ('Blocks A'!DO279-'Pre-1.095 (Hard Copy)'!BX265))</f>
        <v> </v>
      </c>
      <c r="BY265" s="1014" t="str">
        <f>IF(IFERROR('Blocks A'!DP279-'Pre-1.095 (Hard Copy)'!BY265, 0)=0, " ", ('Blocks A'!DP279-'Pre-1.095 (Hard Copy)'!BY265))</f>
        <v> </v>
      </c>
      <c r="BZ265" s="1014" t="str">
        <f>IF(IFERROR('Blocks A'!DQ279-'Pre-1.095 (Hard Copy)'!BZ265, 0)=0, " ", ('Blocks A'!DQ279-'Pre-1.095 (Hard Copy)'!BZ265))</f>
        <v> </v>
      </c>
      <c r="CA265" s="1014" t="str">
        <f>IF(IFERROR('Blocks A'!DR279-'Pre-1.095 (Hard Copy)'!CA265, 0)=0, " ", ('Blocks A'!DR279-'Pre-1.095 (Hard Copy)'!CA265))</f>
        <v> </v>
      </c>
      <c r="CB265" s="1014" t="str">
        <f>IF(IFERROR('Blocks A'!DS279-'Pre-1.095 (Hard Copy)'!CB265, 0)=0, " ", ('Blocks A'!DS279-'Pre-1.095 (Hard Copy)'!CB265))</f>
        <v> </v>
      </c>
      <c r="CC265" s="1014" t="str">
        <f>IF(IFERROR('Blocks A'!DT279-'Pre-1.095 (Hard Copy)'!CC265, 0)=0, " ", ('Blocks A'!DT279-'Pre-1.095 (Hard Copy)'!CC265))</f>
        <v>+15</v>
      </c>
      <c r="CD265" s="1014" t="str">
        <f>IF(IFERROR('Blocks A'!DU279-'Pre-1.095 (Hard Copy)'!CD265, 0)=0, " ", ('Blocks A'!DU279-'Pre-1.095 (Hard Copy)'!CD265))</f>
        <v>+41</v>
      </c>
      <c r="CE265" s="1014" t="str">
        <f>IF(IFERROR('Blocks A'!DX279-'Pre-1.095 (Hard Copy)'!CE265, 0)=0, " ", ('Blocks A'!DX279-'Pre-1.095 (Hard Copy)'!CE265))</f>
        <v>+63</v>
      </c>
      <c r="CF265" s="1014" t="str">
        <f>IF(IFERROR('Blocks A'!DY279-'Pre-1.095 (Hard Copy)'!CF265, 0)=0, " ", ('Blocks A'!DY279-'Pre-1.095 (Hard Copy)'!CF265))</f>
        <v>+9,797</v>
      </c>
      <c r="CG265" s="1016" t="str">
        <f>IF(IFERROR('Blocks A'!DZ279-'Pre-1.095 (Hard Copy)'!CG265, 0)=0, " ", ('Blocks A'!DZ279-'Pre-1.095 (Hard Copy)'!CG265))</f>
        <v>+0.0098</v>
      </c>
      <c r="CH265" s="1015" t="str">
        <f>IF(IFERROR('Blocks A'!DV279-'Pre-1.095 (Hard Copy)'!CH265, 0)=0, " ", ('Blocks A'!DV279-'Pre-1.095 (Hard Copy)'!CH265))</f>
        <v>+1.8</v>
      </c>
      <c r="CI265" s="1015" t="str">
        <f>IF(IFERROR('Blocks A'!DW279-'Pre-1.095 (Hard Copy)'!CI265, 0)=0, " ", ('Blocks A'!DW279-'Pre-1.095 (Hard Copy)'!CI265))</f>
        <v>+15.0</v>
      </c>
      <c r="CJ265" s="1014" t="str">
        <f>IF(IFERROR('Blocks A'!EA279-'Pre-1.095 (Hard Copy)'!CJ265, 0)=0, " ", ('Blocks A'!EA279-'Pre-1.095 (Hard Copy)'!CJ265))</f>
        <v>+65</v>
      </c>
      <c r="CK265" s="1017" t="str">
        <f>IF(IFERROR('Blocks A'!EB279-'Pre-1.095 (Hard Copy)'!CK265, 0)=0, " ", ('Blocks A'!EB279-'Pre-1.095 (Hard Copy)'!CK265))</f>
        <v>+1.08</v>
      </c>
      <c r="CL265" s="1017" t="str">
        <f>IF(IFERROR('Blocks A'!EC279-'Pre-1.095 (Hard Copy)'!CL265, 0)=0, " ", ('Blocks A'!EC279-'Pre-1.095 (Hard Copy)'!CL265))</f>
        <v>+0.02</v>
      </c>
      <c r="CM265" s="1017" t="str">
        <f>IF(IFERROR('Blocks A'!EH279-'Pre-1.095 (Hard Copy)'!CM265, 0)=0, " ", ('Blocks A'!EH279-'Pre-1.095 (Hard Copy)'!CM265))</f>
        <v>+0.00</v>
      </c>
      <c r="CN265" s="1014" t="str">
        <f>IF(IFERROR('Blocks A'!ED279-'Pre-1.095 (Hard Copy)'!CN265, 0)=0, " ", ('Blocks A'!ED279-'Pre-1.095 (Hard Copy)'!CN265))</f>
        <v>+10,108</v>
      </c>
      <c r="CO265" s="1017" t="str">
        <f>IF(IFERROR('Blocks A'!EE279-'Pre-1.095 (Hard Copy)'!CO265, 0)=0, " ", ('Blocks A'!EE279-'Pre-1.095 (Hard Copy)'!CO265))</f>
        <v>+10.11</v>
      </c>
      <c r="CP265" s="1017" t="str">
        <f>IF(IFERROR('Blocks A'!EF279-'Pre-1.095 (Hard Copy)'!CP265, 0)=0, " ", ('Blocks A'!EF279-'Pre-1.095 (Hard Copy)'!CP265))</f>
        <v>+0.01</v>
      </c>
      <c r="CQ265" s="1016" t="str">
        <f>IF(IFERROR('Blocks A'!EG279-'Pre-1.095 (Hard Copy)'!CQ265, 0)=0, " ", ('Blocks A'!EG279-'Pre-1.095 (Hard Copy)'!CQ265))</f>
        <v>+0.0101</v>
      </c>
      <c r="CR265" s="1018" t="s">
        <v>12</v>
      </c>
    </row>
    <row r="266">
      <c r="B266" s="1019" t="s">
        <v>1089</v>
      </c>
      <c r="C266" s="969" t="s">
        <v>885</v>
      </c>
      <c r="D266" s="969">
        <v>1.0</v>
      </c>
      <c r="E266" s="969">
        <v>1.0</v>
      </c>
      <c r="F266" s="969">
        <v>1.0</v>
      </c>
      <c r="G266" s="1014" t="str">
        <f>IF(IFERROR('Blocks A'!G280-'Pre-1.095 (Hard Copy)'!G266, 0)=0, " ", ('Blocks A'!G280-'Pre-1.095 (Hard Copy)'!G266))</f>
        <v> </v>
      </c>
      <c r="H266" s="1014" t="str">
        <f>IF(IFERROR('Blocks A'!H280-'Pre-1.095 (Hard Copy)'!H266, 0)=0, " ", ('Blocks A'!H280-'Pre-1.095 (Hard Copy)'!H266))</f>
        <v> </v>
      </c>
      <c r="I266" s="1014" t="str">
        <f>IF(IFERROR('Blocks A'!I280-'Pre-1.095 (Hard Copy)'!I266, 0)=0, " ", ('Blocks A'!I280-'Pre-1.095 (Hard Copy)'!I266))</f>
        <v> </v>
      </c>
      <c r="J266" s="1014" t="str">
        <f>IF(IFERROR('Blocks A'!J280-'Pre-1.095 (Hard Copy)'!J266, 0)=0, " ", ('Blocks A'!J280-'Pre-1.095 (Hard Copy)'!J266))</f>
        <v> </v>
      </c>
      <c r="K266" s="1014" t="str">
        <f>IF(IFERROR('Blocks A'!K280-'Pre-1.095 (Hard Copy)'!K266, 0)=0, " ", ('Blocks A'!K280-'Pre-1.095 (Hard Copy)'!K266))</f>
        <v> </v>
      </c>
      <c r="L266" s="1014" t="str">
        <f>IF(IFERROR('Blocks A'!L280-'Pre-1.095 (Hard Copy)'!L266, 0)=0, " ", ('Blocks A'!L280-'Pre-1.095 (Hard Copy)'!L266))</f>
        <v> </v>
      </c>
      <c r="M266" s="1014" t="str">
        <f>IF(IFERROR('Blocks A'!N280-'Pre-1.095 (Hard Copy)'!M266, 0)=0, " ", ('Blocks A'!N280-'Pre-1.095 (Hard Copy)'!M266))</f>
        <v> </v>
      </c>
      <c r="N266" s="1014" t="str">
        <f>IF(IFERROR('Blocks A'!O280-'Pre-1.095 (Hard Copy)'!N266, 0)=0, " ", ('Blocks A'!O280-'Pre-1.095 (Hard Copy)'!N266))</f>
        <v> </v>
      </c>
      <c r="O266" s="1014" t="str">
        <f>IF(IFERROR('Blocks A'!P280-'Pre-1.095 (Hard Copy)'!O266, 0)=0, " ", ('Blocks A'!P280-'Pre-1.095 (Hard Copy)'!O266))</f>
        <v> </v>
      </c>
      <c r="P266" s="1014" t="str">
        <f>IF(IFERROR('Blocks A'!Q280-'Pre-1.095 (Hard Copy)'!P266, 0)=0, " ", ('Blocks A'!Q280-'Pre-1.095 (Hard Copy)'!P266))</f>
        <v> </v>
      </c>
      <c r="Q266" s="1014" t="str">
        <f>IF(IFERROR('Blocks A'!R280-'Pre-1.095 (Hard Copy)'!Q266, 0)=0, " ", ('Blocks A'!R280-'Pre-1.095 (Hard Copy)'!Q266))</f>
        <v> </v>
      </c>
      <c r="R266" s="1014" t="str">
        <f>IF(IFERROR('Blocks A'!S280-'Pre-1.095 (Hard Copy)'!R266, 0)=0, " ", ('Blocks A'!S280-'Pre-1.095 (Hard Copy)'!R266))</f>
        <v> </v>
      </c>
      <c r="S266" s="1014" t="str">
        <f>IF(IFERROR('Blocks A'!T280-'Pre-1.095 (Hard Copy)'!S266, 0)=0, " ", ('Blocks A'!T280-'Pre-1.095 (Hard Copy)'!S266))</f>
        <v> </v>
      </c>
      <c r="T266" s="1014" t="str">
        <f>IF(IFERROR('Blocks A'!M280-'Pre-1.095 (Hard Copy)'!T266, 0)=0, " ", ('Blocks A'!M280-'Pre-1.095 (Hard Copy)'!T266))</f>
        <v> </v>
      </c>
      <c r="U266" s="1014" t="str">
        <f>IF(IFERROR('Blocks A'!U280-'Pre-1.095 (Hard Copy)'!U266, 0)=0, " ", ('Blocks A'!U280-'Pre-1.095 (Hard Copy)'!U266))</f>
        <v> </v>
      </c>
      <c r="V266" s="1014" t="str">
        <f>IF(IFERROR('Blocks A'!V280-'Pre-1.095 (Hard Copy)'!V266, 0)=0, " ", ('Blocks A'!V280-'Pre-1.095 (Hard Copy)'!V266))</f>
        <v> </v>
      </c>
      <c r="W266" s="1014" t="str">
        <f>IF(IFERROR('Blocks A'!W280-'Pre-1.095 (Hard Copy)'!W266, 0)=0, " ", ('Blocks A'!W280-'Pre-1.095 (Hard Copy)'!W266))</f>
        <v> </v>
      </c>
      <c r="X266" s="1014" t="str">
        <f>IF(IFERROR('Blocks A'!X280-'Pre-1.095 (Hard Copy)'!X266, 0)=0, " ", ('Blocks A'!X280-'Pre-1.095 (Hard Copy)'!X266))</f>
        <v> </v>
      </c>
      <c r="Y266" s="1014" t="str">
        <f>IF(IFERROR('Blocks A'!AC280-'Pre-1.095 (Hard Copy)'!Y266, 0)=0, " ", ('Blocks A'!AC280-'Pre-1.095 (Hard Copy)'!Y266))</f>
        <v> </v>
      </c>
      <c r="Z266" s="1014" t="str">
        <f>IF(IFERROR('Blocks A'!Y280-'Pre-1.095 (Hard Copy)'!Z266, 0)=0, " ", ('Blocks A'!Y280-'Pre-1.095 (Hard Copy)'!Z266))</f>
        <v> </v>
      </c>
      <c r="AA266" s="1014" t="str">
        <f>IF(IFERROR('Blocks A'!Z280-'Pre-1.095 (Hard Copy)'!AA266, 0)=0, " ", ('Blocks A'!Z280-'Pre-1.095 (Hard Copy)'!AA266))</f>
        <v> </v>
      </c>
      <c r="AB266" s="1014" t="str">
        <f>IF(IFERROR('Blocks A'!AA280-'Pre-1.095 (Hard Copy)'!AB266, 0)=0, " ", ('Blocks A'!AA280-'Pre-1.095 (Hard Copy)'!AB266))</f>
        <v> </v>
      </c>
      <c r="AC266" s="1014" t="str">
        <f>IF(IFERROR('Blocks A'!AB280-'Pre-1.095 (Hard Copy)'!AC266, 0)=0, " ", ('Blocks A'!AB280-'Pre-1.095 (Hard Copy)'!AC266))</f>
        <v> </v>
      </c>
      <c r="AD266" s="1014" t="str">
        <f>IF(IFERROR('Blocks A'!AY280-'Pre-1.095 (Hard Copy)'!AD266, 0)=0, " ", ('Blocks A'!AY280-'Pre-1.095 (Hard Copy)'!AD266))</f>
        <v>-3</v>
      </c>
      <c r="AE266" s="1014" t="str">
        <f>IF(IFERROR('Blocks A'!AZ280-'Pre-1.095 (Hard Copy)'!AE266, 0)=0, " ", ('Blocks A'!AZ280-'Pre-1.095 (Hard Copy)'!AE266))</f>
        <v> </v>
      </c>
      <c r="AF266" s="1014" t="str">
        <f>IF(IFERROR('Blocks A'!BA280-'Pre-1.095 (Hard Copy)'!AF266, 0)=0, " ", ('Blocks A'!BA280-'Pre-1.095 (Hard Copy)'!AF266))</f>
        <v> </v>
      </c>
      <c r="AG266" s="1014" t="str">
        <f>IF(IFERROR('Blocks A'!BB280-'Pre-1.095 (Hard Copy)'!AG266, 0)=0, " ", ('Blocks A'!BB280-'Pre-1.095 (Hard Copy)'!AG266))</f>
        <v> </v>
      </c>
      <c r="AH266" s="1014" t="str">
        <f>IF(IFERROR('Blocks A'!BC280-'Pre-1.095 (Hard Copy)'!AH266, 0)=0, " ", ('Blocks A'!BC280-'Pre-1.095 (Hard Copy)'!AH266))</f>
        <v> </v>
      </c>
      <c r="AI266" s="1014" t="str">
        <f>IF(IFERROR('Blocks A'!BJ280-'Pre-1.095 (Hard Copy)'!AI266, 0)=0, " ", ('Blocks A'!BJ280-'Pre-1.095 (Hard Copy)'!AI266))</f>
        <v>+1</v>
      </c>
      <c r="AJ266" s="1014" t="str">
        <f>IF(IFERROR('Blocks A'!BD280-'Pre-1.095 (Hard Copy)'!AJ266, 0)=0, " ", ('Blocks A'!BD280-'Pre-1.095 (Hard Copy)'!AJ266))</f>
        <v> </v>
      </c>
      <c r="AK266" s="1014" t="str">
        <f>IF(IFERROR('Blocks A'!BE280-'Pre-1.095 (Hard Copy)'!AK266, 0)=0, " ", ('Blocks A'!BE280-'Pre-1.095 (Hard Copy)'!AK266))</f>
        <v> </v>
      </c>
      <c r="AL266" s="1014" t="str">
        <f>IF(IFERROR('Blocks A'!BF280-'Pre-1.095 (Hard Copy)'!AL266, 0)=0, " ", ('Blocks A'!BF280-'Pre-1.095 (Hard Copy)'!AL266))</f>
        <v> </v>
      </c>
      <c r="AM266" s="1014" t="str">
        <f>IF(IFERROR('Blocks A'!BG280-'Pre-1.095 (Hard Copy)'!AM266, 0)=0, " ", ('Blocks A'!BG280-'Pre-1.095 (Hard Copy)'!AM266))</f>
        <v> </v>
      </c>
      <c r="AN266" s="1014" t="str">
        <f>IF(IFERROR('Blocks A'!BH280-'Pre-1.095 (Hard Copy)'!AN266, 0)=0, " ", ('Blocks A'!BH280-'Pre-1.095 (Hard Copy)'!AN266))</f>
        <v> </v>
      </c>
      <c r="AO266" s="1014" t="str">
        <f>IF(IFERROR('Blocks A'!BI280-'Pre-1.095 (Hard Copy)'!AO266, 0)=0, " ", ('Blocks A'!BI280-'Pre-1.095 (Hard Copy)'!AO266))</f>
        <v> </v>
      </c>
      <c r="AP266" s="1014" t="str">
        <f>IF(IFERROR('Blocks A'!BK280-'Pre-1.095 (Hard Copy)'!AP266, 0)=0, " ", ('Blocks A'!BK280-'Pre-1.095 (Hard Copy)'!AP266))</f>
        <v> </v>
      </c>
      <c r="AQ266" s="1014" t="str">
        <f>IF(IFERROR('Blocks A'!BL280-'Pre-1.095 (Hard Copy)'!AQ266, 0)=0, " ", ('Blocks A'!BL280-'Pre-1.095 (Hard Copy)'!AQ266))</f>
        <v> </v>
      </c>
      <c r="AR266" s="1014" t="str">
        <f>IF(IFERROR('Blocks A'!BM280-'Pre-1.095 (Hard Copy)'!AR266, 0)=0, " ", ('Blocks A'!BM280-'Pre-1.095 (Hard Copy)'!AR266))</f>
        <v> </v>
      </c>
      <c r="AS266" s="1014" t="str">
        <f>IF(IFERROR('Blocks A'!BO280-'Pre-1.095 (Hard Copy)'!AS266, 0)=0, " ", ('Blocks A'!BO280-'Pre-1.095 (Hard Copy)'!AS266))</f>
        <v> </v>
      </c>
      <c r="AT266" s="1014" t="str">
        <f>IF(IFERROR('Blocks A'!BP280-'Pre-1.095 (Hard Copy)'!AT266, 0)=0, " ", ('Blocks A'!BP280-'Pre-1.095 (Hard Copy)'!AT266))</f>
        <v> </v>
      </c>
      <c r="AU266" s="1014" t="str">
        <f>IF(IFERROR('Blocks A'!BQ280-'Pre-1.095 (Hard Copy)'!AU266, 0)=0, " ", ('Blocks A'!BQ280-'Pre-1.095 (Hard Copy)'!AU266))</f>
        <v> </v>
      </c>
      <c r="AV266" s="1014" t="str">
        <f>IF(IFERROR('Blocks A'!BR280-'Pre-1.095 (Hard Copy)'!AV266, 0)=0, " ", ('Blocks A'!BR280-'Pre-1.095 (Hard Copy)'!AV266))</f>
        <v> </v>
      </c>
      <c r="AW266" s="1014" t="str">
        <f>IF(IFERROR('Blocks A'!BS280-'Pre-1.095 (Hard Copy)'!AW266, 0)=0, " ", ('Blocks A'!BS280-'Pre-1.095 (Hard Copy)'!AW266))</f>
        <v> </v>
      </c>
      <c r="AX266" s="1014" t="str">
        <f>IF(IFERROR('Blocks A'!BT280-'Pre-1.095 (Hard Copy)'!AX266, 0)=0, " ", ('Blocks A'!BT280-'Pre-1.095 (Hard Copy)'!AX266))</f>
        <v>-54</v>
      </c>
      <c r="AY266" s="1014" t="str">
        <f>IF(IFERROR('Blocks A'!BU280-'Pre-1.095 (Hard Copy)'!AY266, 0)=0, " ", ('Blocks A'!BU280-'Pre-1.095 (Hard Copy)'!AY266))</f>
        <v>-432</v>
      </c>
      <c r="AZ266" s="1014" t="str">
        <f>IF(IFERROR('Blocks A'!BW280-'Pre-1.095 (Hard Copy)'!AZ266, 0)=0, " ", ('Blocks A'!BW280-'Pre-1.095 (Hard Copy)'!AZ266))</f>
        <v>-270</v>
      </c>
      <c r="BA266" s="1014" t="str">
        <f>IF(IFERROR('Blocks A'!BX280-'Pre-1.095 (Hard Copy)'!BA266, 0)=0, " ", ('Blocks A'!BX280-'Pre-1.095 (Hard Copy)'!BA266))</f>
        <v> </v>
      </c>
      <c r="BB266" s="1014" t="str">
        <f>IF(IFERROR('Blocks A'!BY280-'Pre-1.095 (Hard Copy)'!BB266, 0)=0, " ", ('Blocks A'!BY280-'Pre-1.095 (Hard Copy)'!BB266))</f>
        <v>-2,160</v>
      </c>
      <c r="BC266" s="1015" t="str">
        <f>IF(IFERROR('Blocks A'!BZ280-'Pre-1.095 (Hard Copy)'!BC266, 0)=0, " ", ('Blocks A'!BZ280-'Pre-1.095 (Hard Copy)'!BC266))</f>
        <v> </v>
      </c>
      <c r="BD266" s="1014" t="str">
        <f>IF(IFERROR('Blocks A'!BV280-'Pre-1.095 (Hard Copy)'!BD266, 0)=0, " ", ('Blocks A'!BV280-'Pre-1.095 (Hard Copy)'!BD266))</f>
        <v> </v>
      </c>
      <c r="BE266" s="1014" t="str">
        <f>IF(IFERROR('Blocks A'!CB280-'Pre-1.095 (Hard Copy)'!BE266, 0)=0, " ", ('Blocks A'!CB280-'Pre-1.095 (Hard Copy)'!BE266))</f>
        <v>-1</v>
      </c>
      <c r="BF266" s="1014" t="str">
        <f>IF(IFERROR('Blocks A'!CC280-'Pre-1.095 (Hard Copy)'!BF266, 0)=0, " ", ('Blocks A'!CC280-'Pre-1.095 (Hard Copy)'!BF266))</f>
        <v>-156</v>
      </c>
      <c r="BG266" s="1016" t="str">
        <f>IF(IFERROR('Blocks A'!CD280-'Pre-1.095 (Hard Copy)'!BG266, 0)=0, " ", ('Blocks A'!CD280-'Pre-1.095 (Hard Copy)'!BG266))</f>
        <v>-0.0002</v>
      </c>
      <c r="BH266" s="1014" t="str">
        <f>IF(IFERROR('Blocks A'!CE280-'Pre-1.095 (Hard Copy)'!BH266, 0)=0, " ", ('Blocks A'!CE280-'Pre-1.095 (Hard Copy)'!BH266))</f>
        <v>+6</v>
      </c>
      <c r="BI266" s="1014" t="str">
        <f>IF(IFERROR('Blocks A'!CZ280-'Pre-1.095 (Hard Copy)'!BI266, 0)=0, " ", ('Blocks A'!CZ280-'Pre-1.095 (Hard Copy)'!BI266))</f>
        <v>-56</v>
      </c>
      <c r="BJ266" s="1014" t="str">
        <f>IF(IFERROR('Blocks A'!DA280-'Pre-1.095 (Hard Copy)'!BJ266, 0)=0, " ", ('Blocks A'!DA280-'Pre-1.095 (Hard Copy)'!BJ266))</f>
        <v>+5</v>
      </c>
      <c r="BK266" s="1014" t="str">
        <f>IF(IFERROR('Blocks A'!DB280-'Pre-1.095 (Hard Copy)'!BK266, 0)=0, " ", ('Blocks A'!DB280-'Pre-1.095 (Hard Copy)'!BK266))</f>
        <v>+3</v>
      </c>
      <c r="BL266" s="1014" t="str">
        <f>IF(IFERROR('Blocks A'!DC280-'Pre-1.095 (Hard Copy)'!BL266, 0)=0, " ", ('Blocks A'!DC280-'Pre-1.095 (Hard Copy)'!BL266))</f>
        <v> </v>
      </c>
      <c r="BM266" s="1014" t="str">
        <f>IF(IFERROR('Blocks A'!DD280-'Pre-1.095 (Hard Copy)'!BM266, 0)=0, " ", ('Blocks A'!DD280-'Pre-1.095 (Hard Copy)'!BM266))</f>
        <v> </v>
      </c>
      <c r="BN266" s="1014" t="str">
        <f>IF(IFERROR('Blocks A'!DE280-'Pre-1.095 (Hard Copy)'!BN266, 0)=0, " ", ('Blocks A'!DE280-'Pre-1.095 (Hard Copy)'!BN266))</f>
        <v> </v>
      </c>
      <c r="BO266" s="1014" t="str">
        <f>IF(IFERROR('Blocks A'!DF280-'Pre-1.095 (Hard Copy)'!BO266, 0)=0, " ", ('Blocks A'!DF280-'Pre-1.095 (Hard Copy)'!BO266))</f>
        <v> </v>
      </c>
      <c r="BP266" s="1014" t="str">
        <f>IF(IFERROR('Blocks A'!DG280-'Pre-1.095 (Hard Copy)'!BP266, 0)=0, " ", ('Blocks A'!DG280-'Pre-1.095 (Hard Copy)'!BP266))</f>
        <v> </v>
      </c>
      <c r="BQ266" s="1014" t="str">
        <f>IF(IFERROR('Blocks A'!DH280-'Pre-1.095 (Hard Copy)'!BQ266, 0)=0, " ", ('Blocks A'!DH280-'Pre-1.095 (Hard Copy)'!BQ266))</f>
        <v> </v>
      </c>
      <c r="BR266" s="1014" t="str">
        <f>IF(IFERROR('Blocks A'!DI280-'Pre-1.095 (Hard Copy)'!BR266, 0)=0, " ", ('Blocks A'!DI280-'Pre-1.095 (Hard Copy)'!BR266))</f>
        <v> </v>
      </c>
      <c r="BS266" s="1014" t="str">
        <f>IF(IFERROR('Blocks A'!DJ280-'Pre-1.095 (Hard Copy)'!BS266, 0)=0, " ", ('Blocks A'!DJ280-'Pre-1.095 (Hard Copy)'!BS266))</f>
        <v>-100</v>
      </c>
      <c r="BT266" s="1014" t="str">
        <f>IF(IFERROR('Blocks A'!DK280-'Pre-1.095 (Hard Copy)'!BT266, 0)=0, " ", ('Blocks A'!DK280-'Pre-1.095 (Hard Copy)'!BT266))</f>
        <v>+16</v>
      </c>
      <c r="BU266" s="1014" t="str">
        <f>IF(IFERROR('Blocks A'!DL280-'Pre-1.095 (Hard Copy)'!BU266, 0)=0, " ", ('Blocks A'!DL280-'Pre-1.095 (Hard Copy)'!BU266))</f>
        <v>+13</v>
      </c>
      <c r="BV266" s="1014" t="str">
        <f>IF(IFERROR('Blocks A'!DM280-'Pre-1.095 (Hard Copy)'!BV266, 0)=0, " ", ('Blocks A'!DM280-'Pre-1.095 (Hard Copy)'!BV266))</f>
        <v> </v>
      </c>
      <c r="BW266" s="1014" t="str">
        <f>IF(IFERROR('Blocks A'!DN280-'Pre-1.095 (Hard Copy)'!BW266, 0)=0, " ", ('Blocks A'!DN280-'Pre-1.095 (Hard Copy)'!BW266))</f>
        <v> </v>
      </c>
      <c r="BX266" s="1014" t="str">
        <f>IF(IFERROR('Blocks A'!DO280-'Pre-1.095 (Hard Copy)'!BX266, 0)=0, " ", ('Blocks A'!DO280-'Pre-1.095 (Hard Copy)'!BX266))</f>
        <v> </v>
      </c>
      <c r="BY266" s="1014" t="str">
        <f>IF(IFERROR('Blocks A'!DP280-'Pre-1.095 (Hard Copy)'!BY266, 0)=0, " ", ('Blocks A'!DP280-'Pre-1.095 (Hard Copy)'!BY266))</f>
        <v> </v>
      </c>
      <c r="BZ266" s="1014" t="str">
        <f>IF(IFERROR('Blocks A'!DQ280-'Pre-1.095 (Hard Copy)'!BZ266, 0)=0, " ", ('Blocks A'!DQ280-'Pre-1.095 (Hard Copy)'!BZ266))</f>
        <v> </v>
      </c>
      <c r="CA266" s="1014" t="str">
        <f>IF(IFERROR('Blocks A'!DR280-'Pre-1.095 (Hard Copy)'!CA266, 0)=0, " ", ('Blocks A'!DR280-'Pre-1.095 (Hard Copy)'!CA266))</f>
        <v> </v>
      </c>
      <c r="CB266" s="1014" t="str">
        <f>IF(IFERROR('Blocks A'!DS280-'Pre-1.095 (Hard Copy)'!CB266, 0)=0, " ", ('Blocks A'!DS280-'Pre-1.095 (Hard Copy)'!CB266))</f>
        <v> </v>
      </c>
      <c r="CC266" s="1014" t="str">
        <f>IF(IFERROR('Blocks A'!DT280-'Pre-1.095 (Hard Copy)'!CC266, 0)=0, " ", ('Blocks A'!DT280-'Pre-1.095 (Hard Copy)'!CC266))</f>
        <v>-48</v>
      </c>
      <c r="CD266" s="1014" t="str">
        <f>IF(IFERROR('Blocks A'!DU280-'Pre-1.095 (Hard Copy)'!CD266, 0)=0, " ", ('Blocks A'!DU280-'Pre-1.095 (Hard Copy)'!CD266))</f>
        <v>-72</v>
      </c>
      <c r="CE266" s="1014" t="str">
        <f>IF(IFERROR('Blocks A'!DX280-'Pre-1.095 (Hard Copy)'!CE266, 0)=0, " ", ('Blocks A'!DX280-'Pre-1.095 (Hard Copy)'!CE266))</f>
        <v>+59</v>
      </c>
      <c r="CF266" s="1014" t="str">
        <f>IF(IFERROR('Blocks A'!DY280-'Pre-1.095 (Hard Copy)'!CF266, 0)=0, " ", ('Blocks A'!DY280-'Pre-1.095 (Hard Copy)'!CF266))</f>
        <v>+9,124</v>
      </c>
      <c r="CG266" s="1016" t="str">
        <f>IF(IFERROR('Blocks A'!DZ280-'Pre-1.095 (Hard Copy)'!CG266, 0)=0, " ", ('Blocks A'!DZ280-'Pre-1.095 (Hard Copy)'!CG266))</f>
        <v>+0.0091</v>
      </c>
      <c r="CH266" s="1015" t="str">
        <f>IF(IFERROR('Blocks A'!DV280-'Pre-1.095 (Hard Copy)'!CH266, 0)=0, " ", ('Blocks A'!DV280-'Pre-1.095 (Hard Copy)'!CH266))</f>
        <v>-6.2</v>
      </c>
      <c r="CI266" s="1015" t="str">
        <f>IF(IFERROR('Blocks A'!DW280-'Pre-1.095 (Hard Copy)'!CI266, 0)=0, " ", ('Blocks A'!DW280-'Pre-1.095 (Hard Copy)'!CI266))</f>
        <v>-26.6</v>
      </c>
      <c r="CJ266" s="1014" t="str">
        <f>IF(IFERROR('Blocks A'!EA280-'Pre-1.095 (Hard Copy)'!CJ266, 0)=0, " ", ('Blocks A'!EA280-'Pre-1.095 (Hard Copy)'!CJ266))</f>
        <v>+58</v>
      </c>
      <c r="CK266" s="1017" t="str">
        <f>IF(IFERROR('Blocks A'!EB280-'Pre-1.095 (Hard Copy)'!CK266, 0)=0, " ", ('Blocks A'!EB280-'Pre-1.095 (Hard Copy)'!CK266))</f>
        <v>+0.96</v>
      </c>
      <c r="CL266" s="1017" t="str">
        <f>IF(IFERROR('Blocks A'!EC280-'Pre-1.095 (Hard Copy)'!CL266, 0)=0, " ", ('Blocks A'!EC280-'Pre-1.095 (Hard Copy)'!CL266))</f>
        <v>+0.02</v>
      </c>
      <c r="CM266" s="1017" t="str">
        <f>IF(IFERROR('Blocks A'!EH280-'Pre-1.095 (Hard Copy)'!CM266, 0)=0, " ", ('Blocks A'!EH280-'Pre-1.095 (Hard Copy)'!CM266))</f>
        <v>+0.00</v>
      </c>
      <c r="CN266" s="1014" t="str">
        <f>IF(IFERROR('Blocks A'!ED280-'Pre-1.095 (Hard Copy)'!CN266, 0)=0, " ", ('Blocks A'!ED280-'Pre-1.095 (Hard Copy)'!CN266))</f>
        <v>+8,968</v>
      </c>
      <c r="CO266" s="1017" t="str">
        <f>IF(IFERROR('Blocks A'!EE280-'Pre-1.095 (Hard Copy)'!CO266, 0)=0, " ", ('Blocks A'!EE280-'Pre-1.095 (Hard Copy)'!CO266))</f>
        <v>+8.97</v>
      </c>
      <c r="CP266" s="1017" t="str">
        <f>IF(IFERROR('Blocks A'!EF280-'Pre-1.095 (Hard Copy)'!CP266, 0)=0, " ", ('Blocks A'!EF280-'Pre-1.095 (Hard Copy)'!CP266))</f>
        <v>+0.01</v>
      </c>
      <c r="CQ266" s="1016" t="str">
        <f>IF(IFERROR('Blocks A'!EG280-'Pre-1.095 (Hard Copy)'!CQ266, 0)=0, " ", ('Blocks A'!EG280-'Pre-1.095 (Hard Copy)'!CQ266))</f>
        <v>+0.0090</v>
      </c>
      <c r="CR266" s="1018" t="s">
        <v>12</v>
      </c>
    </row>
  </sheetData>
  <mergeCells count="84">
    <mergeCell ref="BA3:BA4"/>
    <mergeCell ref="AZ3:AZ4"/>
    <mergeCell ref="AF3:AG3"/>
    <mergeCell ref="AD2:AJ2"/>
    <mergeCell ref="AD1:AW1"/>
    <mergeCell ref="AQ2:AW2"/>
    <mergeCell ref="AK2:AP2"/>
    <mergeCell ref="AX3:AX4"/>
    <mergeCell ref="AH3:AJ3"/>
    <mergeCell ref="A174:A177"/>
    <mergeCell ref="A221:A243"/>
    <mergeCell ref="A198:A220"/>
    <mergeCell ref="A244:A266"/>
    <mergeCell ref="A178:A197"/>
    <mergeCell ref="A73:A79"/>
    <mergeCell ref="A67:A72"/>
    <mergeCell ref="A19:A22"/>
    <mergeCell ref="A11:A18"/>
    <mergeCell ref="A57:A66"/>
    <mergeCell ref="A50:A56"/>
    <mergeCell ref="A34:A49"/>
    <mergeCell ref="A23:A33"/>
    <mergeCell ref="A128:A138"/>
    <mergeCell ref="A139:A156"/>
    <mergeCell ref="A98:A111"/>
    <mergeCell ref="A80:A86"/>
    <mergeCell ref="A87:A91"/>
    <mergeCell ref="A92:A97"/>
    <mergeCell ref="A157:A173"/>
    <mergeCell ref="A5:A10"/>
    <mergeCell ref="A112:A127"/>
    <mergeCell ref="C3:F3"/>
    <mergeCell ref="A2:F2"/>
    <mergeCell ref="V2:V4"/>
    <mergeCell ref="U2:U4"/>
    <mergeCell ref="W2:W4"/>
    <mergeCell ref="X2:X4"/>
    <mergeCell ref="A3:A4"/>
    <mergeCell ref="B3:B4"/>
    <mergeCell ref="P2:S3"/>
    <mergeCell ref="T2:T4"/>
    <mergeCell ref="AC3:AC4"/>
    <mergeCell ref="AB2:AC2"/>
    <mergeCell ref="AD3:AE3"/>
    <mergeCell ref="AA2:AA4"/>
    <mergeCell ref="M2:O3"/>
    <mergeCell ref="L2:L4"/>
    <mergeCell ref="AB3:AB4"/>
    <mergeCell ref="Z2:Z4"/>
    <mergeCell ref="Y2:Y4"/>
    <mergeCell ref="BF3:BG3"/>
    <mergeCell ref="BL3:BR3"/>
    <mergeCell ref="BI3:BK3"/>
    <mergeCell ref="BI2:BR2"/>
    <mergeCell ref="BE3:BE4"/>
    <mergeCell ref="BH3:BH4"/>
    <mergeCell ref="BB3:BB4"/>
    <mergeCell ref="BC3:BC4"/>
    <mergeCell ref="BV3:CB3"/>
    <mergeCell ref="BS3:BU3"/>
    <mergeCell ref="BS2:CB2"/>
    <mergeCell ref="BI1:CB1"/>
    <mergeCell ref="AX1:BH2"/>
    <mergeCell ref="AN3:AO3"/>
    <mergeCell ref="AK3:AM3"/>
    <mergeCell ref="CE3:CE4"/>
    <mergeCell ref="CI3:CI4"/>
    <mergeCell ref="CH3:CH4"/>
    <mergeCell ref="AQ3:AR3"/>
    <mergeCell ref="AS3:AV3"/>
    <mergeCell ref="BD3:BD4"/>
    <mergeCell ref="H2:K3"/>
    <mergeCell ref="G2:G3"/>
    <mergeCell ref="G1:AC1"/>
    <mergeCell ref="A1:F1"/>
    <mergeCell ref="CN1:CQ2"/>
    <mergeCell ref="CN3:CQ3"/>
    <mergeCell ref="CD3:CD4"/>
    <mergeCell ref="CC1:CI2"/>
    <mergeCell ref="CJ1:CM2"/>
    <mergeCell ref="CR1:CR4"/>
    <mergeCell ref="CJ3:CM3"/>
    <mergeCell ref="CF3:CG3"/>
    <mergeCell ref="CC3:CC4"/>
  </mergeCells>
  <conditionalFormatting sqref="G5:CR266">
    <cfRule type="cellIs" dxfId="5" priority="1" operator="lessThan">
      <formula>0</formula>
    </cfRule>
  </conditionalFormatting>
  <conditionalFormatting sqref="G5:CR266">
    <cfRule type="cellIs" dxfId="6" priority="2" operator="greaterThan">
      <formula>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43.43"/>
    <col customWidth="1" min="2" max="2" width="24.86"/>
    <col customWidth="1" min="3" max="3" width="12.86"/>
    <col customWidth="1" min="4" max="4" width="40.43"/>
    <col customWidth="1" min="5" max="5" width="50.43"/>
    <col customWidth="1" min="6" max="6" width="56.29"/>
    <col customWidth="1" min="7" max="7" width="9.0"/>
  </cols>
  <sheetData>
    <row r="1">
      <c r="A1" s="1021" t="s">
        <v>5627</v>
      </c>
      <c r="B1" s="1021" t="s">
        <v>5628</v>
      </c>
      <c r="C1" s="1021" t="s">
        <v>5629</v>
      </c>
      <c r="D1" s="1021" t="s">
        <v>5630</v>
      </c>
      <c r="E1" s="1021" t="s">
        <v>5631</v>
      </c>
      <c r="F1" s="1021" t="s">
        <v>5632</v>
      </c>
      <c r="G1" s="1021" t="s">
        <v>5633</v>
      </c>
      <c r="H1" s="1021"/>
      <c r="I1" s="1021"/>
      <c r="J1" s="1021"/>
      <c r="K1" s="1021"/>
      <c r="L1" s="1021"/>
      <c r="M1" s="1021"/>
      <c r="N1" s="1021"/>
      <c r="O1" s="1021"/>
      <c r="P1" s="1021"/>
      <c r="Q1" s="1021"/>
      <c r="R1" s="1021"/>
      <c r="S1" s="1021"/>
      <c r="T1" s="1021"/>
      <c r="U1" s="1021"/>
      <c r="V1" s="1021"/>
      <c r="W1" s="1021"/>
      <c r="X1" s="1021"/>
      <c r="Y1" s="1021"/>
      <c r="Z1" s="1021"/>
    </row>
    <row r="2">
      <c r="A2" s="1021" t="s">
        <v>5634</v>
      </c>
      <c r="B2" s="1021" t="s">
        <v>5635</v>
      </c>
      <c r="C2" s="1022"/>
      <c r="D2" s="1021" t="s">
        <v>5636</v>
      </c>
      <c r="E2" s="1021" t="s">
        <v>5637</v>
      </c>
      <c r="F2" s="1021" t="s">
        <v>5638</v>
      </c>
      <c r="G2" s="1021" t="s">
        <v>886</v>
      </c>
      <c r="H2" s="1022"/>
      <c r="I2" s="1022"/>
      <c r="J2" s="1022"/>
      <c r="K2" s="1022"/>
      <c r="L2" s="1022"/>
      <c r="M2" s="1022"/>
      <c r="N2" s="1022"/>
      <c r="O2" s="1022"/>
      <c r="P2" s="1022"/>
      <c r="Q2" s="1022"/>
      <c r="R2" s="1022"/>
      <c r="S2" s="1022"/>
      <c r="T2" s="1022"/>
      <c r="U2" s="1022"/>
      <c r="V2" s="1022"/>
      <c r="W2" s="1022"/>
      <c r="X2" s="1022"/>
      <c r="Y2" s="1022"/>
      <c r="Z2" s="1022"/>
    </row>
    <row r="3">
      <c r="A3" s="1021" t="s">
        <v>5634</v>
      </c>
      <c r="B3" s="1021" t="s">
        <v>5635</v>
      </c>
      <c r="C3" s="1022"/>
      <c r="D3" s="1021" t="s">
        <v>5639</v>
      </c>
      <c r="E3" s="1021" t="s">
        <v>5637</v>
      </c>
      <c r="F3" s="1021" t="s">
        <v>5638</v>
      </c>
      <c r="G3" s="1021" t="s">
        <v>885</v>
      </c>
      <c r="H3" s="1022"/>
      <c r="I3" s="1022"/>
      <c r="J3" s="1022"/>
      <c r="K3" s="1022"/>
      <c r="L3" s="1022"/>
      <c r="M3" s="1022"/>
      <c r="N3" s="1022"/>
      <c r="O3" s="1022"/>
      <c r="P3" s="1022"/>
      <c r="Q3" s="1022"/>
      <c r="R3" s="1022"/>
      <c r="S3" s="1022"/>
      <c r="T3" s="1022"/>
      <c r="U3" s="1022"/>
      <c r="V3" s="1022"/>
      <c r="W3" s="1022"/>
      <c r="X3" s="1022"/>
      <c r="Y3" s="1022"/>
      <c r="Z3" s="1022"/>
    </row>
    <row r="4">
      <c r="A4" s="1021"/>
      <c r="B4" s="1021" t="s">
        <v>5640</v>
      </c>
      <c r="C4" s="1022"/>
      <c r="D4" s="1021" t="s">
        <v>5641</v>
      </c>
      <c r="E4" s="1021" t="s">
        <v>5642</v>
      </c>
      <c r="F4" s="1021" t="s">
        <v>5643</v>
      </c>
      <c r="G4" s="1021" t="s">
        <v>886</v>
      </c>
      <c r="H4" s="1022"/>
      <c r="I4" s="1022"/>
      <c r="J4" s="1022"/>
      <c r="K4" s="1022"/>
      <c r="L4" s="1022"/>
      <c r="M4" s="1022"/>
      <c r="N4" s="1022"/>
      <c r="O4" s="1022"/>
      <c r="P4" s="1022"/>
      <c r="Q4" s="1022"/>
      <c r="R4" s="1022"/>
      <c r="S4" s="1022"/>
      <c r="T4" s="1022"/>
      <c r="U4" s="1022"/>
      <c r="V4" s="1022"/>
      <c r="W4" s="1022"/>
      <c r="X4" s="1022"/>
      <c r="Y4" s="1022"/>
      <c r="Z4" s="1022"/>
    </row>
    <row r="5">
      <c r="A5" s="1021"/>
      <c r="B5" s="1021" t="s">
        <v>5640</v>
      </c>
      <c r="C5" s="1022"/>
      <c r="D5" s="1021" t="s">
        <v>5644</v>
      </c>
      <c r="E5" s="1021" t="s">
        <v>5645</v>
      </c>
      <c r="F5" s="1021" t="s">
        <v>5646</v>
      </c>
      <c r="G5" s="1021" t="s">
        <v>886</v>
      </c>
      <c r="H5" s="1022"/>
      <c r="I5" s="1022"/>
      <c r="J5" s="1022"/>
      <c r="K5" s="1022"/>
      <c r="L5" s="1022"/>
      <c r="M5" s="1022"/>
      <c r="N5" s="1022"/>
      <c r="O5" s="1022"/>
      <c r="P5" s="1022"/>
      <c r="Q5" s="1022"/>
      <c r="R5" s="1022"/>
      <c r="S5" s="1022"/>
      <c r="T5" s="1022"/>
      <c r="U5" s="1022"/>
      <c r="V5" s="1022"/>
      <c r="W5" s="1022"/>
      <c r="X5" s="1022"/>
      <c r="Y5" s="1022"/>
      <c r="Z5" s="1022"/>
    </row>
    <row r="6">
      <c r="A6" s="1021"/>
      <c r="B6" s="1021" t="s">
        <v>5640</v>
      </c>
      <c r="C6" s="1022"/>
      <c r="D6" s="1021" t="s">
        <v>5647</v>
      </c>
      <c r="E6" s="1021" t="s">
        <v>5648</v>
      </c>
      <c r="F6" s="1021" t="s">
        <v>5649</v>
      </c>
      <c r="G6" s="1021" t="s">
        <v>886</v>
      </c>
      <c r="H6" s="1022"/>
      <c r="I6" s="1022"/>
      <c r="J6" s="1022"/>
      <c r="K6" s="1022"/>
      <c r="L6" s="1022"/>
      <c r="M6" s="1022"/>
      <c r="N6" s="1022"/>
      <c r="O6" s="1022"/>
      <c r="P6" s="1022"/>
      <c r="Q6" s="1022"/>
      <c r="R6" s="1022"/>
      <c r="S6" s="1022"/>
      <c r="T6" s="1022"/>
      <c r="U6" s="1022"/>
      <c r="V6" s="1022"/>
      <c r="W6" s="1022"/>
      <c r="X6" s="1022"/>
      <c r="Y6" s="1022"/>
      <c r="Z6" s="1022"/>
    </row>
    <row r="7">
      <c r="A7" s="1021"/>
      <c r="B7" s="1021" t="s">
        <v>5640</v>
      </c>
      <c r="C7" s="1022"/>
      <c r="D7" s="1021" t="s">
        <v>5650</v>
      </c>
      <c r="E7" s="1021" t="s">
        <v>5651</v>
      </c>
      <c r="F7" s="1021" t="s">
        <v>5652</v>
      </c>
      <c r="G7" s="1021" t="s">
        <v>886</v>
      </c>
      <c r="H7" s="1022"/>
      <c r="I7" s="1022"/>
      <c r="J7" s="1022"/>
      <c r="K7" s="1022"/>
      <c r="L7" s="1022"/>
      <c r="M7" s="1022"/>
      <c r="N7" s="1022"/>
      <c r="O7" s="1022"/>
      <c r="P7" s="1022"/>
      <c r="Q7" s="1022"/>
      <c r="R7" s="1022"/>
      <c r="S7" s="1022"/>
      <c r="T7" s="1022"/>
      <c r="U7" s="1022"/>
      <c r="V7" s="1022"/>
      <c r="W7" s="1022"/>
      <c r="X7" s="1022"/>
      <c r="Y7" s="1022"/>
      <c r="Z7" s="1022"/>
    </row>
    <row r="8">
      <c r="A8" s="1021"/>
      <c r="B8" s="1021" t="s">
        <v>5640</v>
      </c>
      <c r="C8" s="1022"/>
      <c r="D8" s="1021" t="s">
        <v>5653</v>
      </c>
      <c r="E8" s="1021" t="s">
        <v>5654</v>
      </c>
      <c r="F8" s="1021" t="s">
        <v>5655</v>
      </c>
      <c r="G8" s="1021" t="s">
        <v>886</v>
      </c>
      <c r="H8" s="1022"/>
      <c r="I8" s="1022"/>
      <c r="J8" s="1022"/>
      <c r="K8" s="1022"/>
      <c r="L8" s="1022"/>
      <c r="M8" s="1022"/>
      <c r="N8" s="1022"/>
      <c r="O8" s="1022"/>
      <c r="P8" s="1022"/>
      <c r="Q8" s="1022"/>
      <c r="R8" s="1022"/>
      <c r="S8" s="1022"/>
      <c r="T8" s="1022"/>
      <c r="U8" s="1022"/>
      <c r="V8" s="1022"/>
      <c r="W8" s="1022"/>
      <c r="X8" s="1022"/>
      <c r="Y8" s="1022"/>
      <c r="Z8" s="1022"/>
    </row>
    <row r="9">
      <c r="A9" s="1021"/>
      <c r="B9" s="1021" t="s">
        <v>5640</v>
      </c>
      <c r="C9" s="1022"/>
      <c r="D9" s="1021" t="s">
        <v>5656</v>
      </c>
      <c r="E9" s="1021" t="s">
        <v>5657</v>
      </c>
      <c r="F9" s="1021" t="s">
        <v>5655</v>
      </c>
      <c r="G9" s="1021" t="s">
        <v>886</v>
      </c>
      <c r="H9" s="1022"/>
      <c r="I9" s="1022"/>
      <c r="J9" s="1022"/>
      <c r="K9" s="1022"/>
      <c r="L9" s="1022"/>
      <c r="M9" s="1022"/>
      <c r="N9" s="1022"/>
      <c r="O9" s="1022"/>
      <c r="P9" s="1022"/>
      <c r="Q9" s="1022"/>
      <c r="R9" s="1022"/>
      <c r="S9" s="1022"/>
      <c r="T9" s="1022"/>
      <c r="U9" s="1022"/>
      <c r="V9" s="1022"/>
      <c r="W9" s="1022"/>
      <c r="X9" s="1022"/>
      <c r="Y9" s="1022"/>
      <c r="Z9" s="1022"/>
    </row>
    <row r="10">
      <c r="A10" s="1021"/>
      <c r="B10" s="1021" t="s">
        <v>5640</v>
      </c>
      <c r="C10" s="1022"/>
      <c r="D10" s="1021" t="s">
        <v>5658</v>
      </c>
      <c r="E10" s="1021" t="s">
        <v>5658</v>
      </c>
      <c r="F10" s="1021" t="s">
        <v>5655</v>
      </c>
      <c r="G10" s="1021" t="s">
        <v>886</v>
      </c>
      <c r="H10" s="1022"/>
      <c r="I10" s="1022"/>
      <c r="J10" s="1022"/>
      <c r="K10" s="1022"/>
      <c r="L10" s="1022"/>
      <c r="M10" s="1022"/>
      <c r="N10" s="1022"/>
      <c r="O10" s="1022"/>
      <c r="P10" s="1022"/>
      <c r="Q10" s="1022"/>
      <c r="R10" s="1022"/>
      <c r="S10" s="1022"/>
      <c r="T10" s="1022"/>
      <c r="U10" s="1022"/>
      <c r="V10" s="1022"/>
      <c r="W10" s="1022"/>
      <c r="X10" s="1022"/>
      <c r="Y10" s="1022"/>
      <c r="Z10" s="1022"/>
    </row>
    <row r="11">
      <c r="A11" s="1021"/>
      <c r="B11" s="1021" t="s">
        <v>5640</v>
      </c>
      <c r="C11" s="1022"/>
      <c r="D11" s="1021" t="s">
        <v>5659</v>
      </c>
      <c r="E11" s="1021" t="s">
        <v>5660</v>
      </c>
      <c r="F11" s="1021" t="s">
        <v>5661</v>
      </c>
      <c r="G11" s="1021" t="s">
        <v>886</v>
      </c>
      <c r="H11" s="1022"/>
      <c r="I11" s="1022"/>
      <c r="J11" s="1022"/>
      <c r="K11" s="1022"/>
      <c r="L11" s="1022"/>
      <c r="M11" s="1022"/>
      <c r="N11" s="1022"/>
      <c r="O11" s="1022"/>
      <c r="P11" s="1022"/>
      <c r="Q11" s="1022"/>
      <c r="R11" s="1022"/>
      <c r="S11" s="1022"/>
      <c r="T11" s="1022"/>
      <c r="U11" s="1022"/>
      <c r="V11" s="1022"/>
      <c r="W11" s="1022"/>
      <c r="X11" s="1022"/>
      <c r="Y11" s="1022"/>
      <c r="Z11" s="1022"/>
    </row>
    <row r="12">
      <c r="A12" s="1021"/>
      <c r="B12" s="1021" t="s">
        <v>5640</v>
      </c>
      <c r="C12" s="1022"/>
      <c r="D12" s="1021" t="s">
        <v>5662</v>
      </c>
      <c r="E12" s="1021" t="s">
        <v>5663</v>
      </c>
      <c r="F12" s="1021" t="s">
        <v>5664</v>
      </c>
      <c r="G12" s="1021" t="s">
        <v>886</v>
      </c>
      <c r="H12" s="1022"/>
      <c r="I12" s="1022"/>
      <c r="J12" s="1022"/>
      <c r="K12" s="1022"/>
      <c r="L12" s="1022"/>
      <c r="M12" s="1022"/>
      <c r="N12" s="1022"/>
      <c r="O12" s="1022"/>
      <c r="P12" s="1022"/>
      <c r="Q12" s="1022"/>
      <c r="R12" s="1022"/>
      <c r="S12" s="1022"/>
      <c r="T12" s="1022"/>
      <c r="U12" s="1022"/>
      <c r="V12" s="1022"/>
      <c r="W12" s="1022"/>
      <c r="X12" s="1022"/>
      <c r="Y12" s="1022"/>
      <c r="Z12" s="1022"/>
    </row>
    <row r="13">
      <c r="A13" s="1021"/>
      <c r="B13" s="1021" t="s">
        <v>5640</v>
      </c>
      <c r="C13" s="1022"/>
      <c r="D13" s="1021" t="s">
        <v>5665</v>
      </c>
      <c r="E13" s="1021" t="s">
        <v>5666</v>
      </c>
      <c r="F13" s="1021" t="s">
        <v>5667</v>
      </c>
      <c r="G13" s="1021" t="s">
        <v>886</v>
      </c>
      <c r="H13" s="1022"/>
      <c r="I13" s="1022"/>
      <c r="J13" s="1022"/>
      <c r="K13" s="1022"/>
      <c r="L13" s="1022"/>
      <c r="M13" s="1022"/>
      <c r="N13" s="1022"/>
      <c r="O13" s="1022"/>
      <c r="P13" s="1022"/>
      <c r="Q13" s="1022"/>
      <c r="R13" s="1022"/>
      <c r="S13" s="1022"/>
      <c r="T13" s="1022"/>
      <c r="U13" s="1022"/>
      <c r="V13" s="1022"/>
      <c r="W13" s="1022"/>
      <c r="X13" s="1022"/>
      <c r="Y13" s="1022"/>
      <c r="Z13" s="1022"/>
    </row>
    <row r="14">
      <c r="A14" s="1021"/>
      <c r="B14" s="1021" t="s">
        <v>5640</v>
      </c>
      <c r="C14" s="1022"/>
      <c r="D14" s="1021" t="s">
        <v>5668</v>
      </c>
      <c r="E14" s="1021" t="s">
        <v>5669</v>
      </c>
      <c r="F14" s="1021" t="s">
        <v>5670</v>
      </c>
      <c r="G14" s="1021" t="s">
        <v>886</v>
      </c>
      <c r="H14" s="1022"/>
      <c r="I14" s="1022"/>
      <c r="J14" s="1022"/>
      <c r="K14" s="1022"/>
      <c r="L14" s="1022"/>
      <c r="M14" s="1022"/>
      <c r="N14" s="1022"/>
      <c r="O14" s="1022"/>
      <c r="P14" s="1022"/>
      <c r="Q14" s="1022"/>
      <c r="R14" s="1022"/>
      <c r="S14" s="1022"/>
      <c r="T14" s="1022"/>
      <c r="U14" s="1022"/>
      <c r="V14" s="1022"/>
      <c r="W14" s="1022"/>
      <c r="X14" s="1022"/>
      <c r="Y14" s="1022"/>
      <c r="Z14" s="1022"/>
    </row>
    <row r="15">
      <c r="A15" s="1021"/>
      <c r="B15" s="1021" t="s">
        <v>5640</v>
      </c>
      <c r="C15" s="1022"/>
      <c r="D15" s="1021" t="s">
        <v>5671</v>
      </c>
      <c r="E15" s="1021" t="s">
        <v>5642</v>
      </c>
      <c r="F15" s="1021" t="s">
        <v>5643</v>
      </c>
      <c r="G15" s="1021" t="s">
        <v>885</v>
      </c>
      <c r="H15" s="1022"/>
      <c r="I15" s="1022"/>
      <c r="J15" s="1022"/>
      <c r="K15" s="1022"/>
      <c r="L15" s="1022"/>
      <c r="M15" s="1022"/>
      <c r="N15" s="1022"/>
      <c r="O15" s="1022"/>
      <c r="P15" s="1022"/>
      <c r="Q15" s="1022"/>
      <c r="R15" s="1022"/>
      <c r="S15" s="1022"/>
      <c r="T15" s="1022"/>
      <c r="U15" s="1022"/>
      <c r="V15" s="1022"/>
      <c r="W15" s="1022"/>
      <c r="X15" s="1022"/>
      <c r="Y15" s="1022"/>
      <c r="Z15" s="1022"/>
    </row>
    <row r="16">
      <c r="A16" s="1021"/>
      <c r="B16" s="1021" t="s">
        <v>5640</v>
      </c>
      <c r="C16" s="1022"/>
      <c r="D16" s="1021" t="s">
        <v>5672</v>
      </c>
      <c r="E16" s="1021" t="s">
        <v>5645</v>
      </c>
      <c r="F16" s="1021" t="s">
        <v>5646</v>
      </c>
      <c r="G16" s="1021" t="s">
        <v>885</v>
      </c>
      <c r="H16" s="1022"/>
      <c r="I16" s="1022"/>
      <c r="J16" s="1022"/>
      <c r="K16" s="1022"/>
      <c r="L16" s="1022"/>
      <c r="M16" s="1022"/>
      <c r="N16" s="1022"/>
      <c r="O16" s="1022"/>
      <c r="P16" s="1022"/>
      <c r="Q16" s="1022"/>
      <c r="R16" s="1022"/>
      <c r="S16" s="1022"/>
      <c r="T16" s="1022"/>
      <c r="U16" s="1022"/>
      <c r="V16" s="1022"/>
      <c r="W16" s="1022"/>
      <c r="X16" s="1022"/>
      <c r="Y16" s="1022"/>
      <c r="Z16" s="1022"/>
    </row>
    <row r="17">
      <c r="A17" s="1021"/>
      <c r="B17" s="1021" t="s">
        <v>5640</v>
      </c>
      <c r="C17" s="1022"/>
      <c r="D17" s="1021" t="s">
        <v>5673</v>
      </c>
      <c r="E17" s="1021" t="s">
        <v>5648</v>
      </c>
      <c r="F17" s="1021" t="s">
        <v>5649</v>
      </c>
      <c r="G17" s="1021" t="s">
        <v>885</v>
      </c>
      <c r="H17" s="1022"/>
      <c r="I17" s="1022"/>
      <c r="J17" s="1022"/>
      <c r="K17" s="1022"/>
      <c r="L17" s="1022"/>
      <c r="M17" s="1022"/>
      <c r="N17" s="1022"/>
      <c r="O17" s="1022"/>
      <c r="P17" s="1022"/>
      <c r="Q17" s="1022"/>
      <c r="R17" s="1022"/>
      <c r="S17" s="1022"/>
      <c r="T17" s="1022"/>
      <c r="U17" s="1022"/>
      <c r="V17" s="1022"/>
      <c r="W17" s="1022"/>
      <c r="X17" s="1022"/>
      <c r="Y17" s="1022"/>
      <c r="Z17" s="1022"/>
    </row>
    <row r="18">
      <c r="A18" s="1021"/>
      <c r="B18" s="1021" t="s">
        <v>5640</v>
      </c>
      <c r="C18" s="1022"/>
      <c r="D18" s="1021" t="s">
        <v>5674</v>
      </c>
      <c r="E18" s="1021" t="s">
        <v>5651</v>
      </c>
      <c r="F18" s="1021" t="s">
        <v>5652</v>
      </c>
      <c r="G18" s="1021" t="s">
        <v>885</v>
      </c>
      <c r="H18" s="1022"/>
      <c r="I18" s="1022"/>
      <c r="J18" s="1022"/>
      <c r="K18" s="1022"/>
      <c r="L18" s="1022"/>
      <c r="M18" s="1022"/>
      <c r="N18" s="1022"/>
      <c r="O18" s="1022"/>
      <c r="P18" s="1022"/>
      <c r="Q18" s="1022"/>
      <c r="R18" s="1022"/>
      <c r="S18" s="1022"/>
      <c r="T18" s="1022"/>
      <c r="U18" s="1022"/>
      <c r="V18" s="1022"/>
      <c r="W18" s="1022"/>
      <c r="X18" s="1022"/>
      <c r="Y18" s="1022"/>
      <c r="Z18" s="1022"/>
    </row>
    <row r="19">
      <c r="A19" s="1021"/>
      <c r="B19" s="1021" t="s">
        <v>5640</v>
      </c>
      <c r="C19" s="1022"/>
      <c r="D19" s="1021" t="s">
        <v>5675</v>
      </c>
      <c r="E19" s="1021" t="s">
        <v>5660</v>
      </c>
      <c r="F19" s="1021" t="s">
        <v>5661</v>
      </c>
      <c r="G19" s="1021" t="s">
        <v>885</v>
      </c>
      <c r="H19" s="1022"/>
      <c r="I19" s="1022"/>
      <c r="J19" s="1022"/>
      <c r="K19" s="1022"/>
      <c r="L19" s="1022"/>
      <c r="M19" s="1022"/>
      <c r="N19" s="1022"/>
      <c r="O19" s="1022"/>
      <c r="P19" s="1022"/>
      <c r="Q19" s="1022"/>
      <c r="R19" s="1022"/>
      <c r="S19" s="1022"/>
      <c r="T19" s="1022"/>
      <c r="U19" s="1022"/>
      <c r="V19" s="1022"/>
      <c r="W19" s="1022"/>
      <c r="X19" s="1022"/>
      <c r="Y19" s="1022"/>
      <c r="Z19" s="1022"/>
    </row>
    <row r="20">
      <c r="A20" s="1021"/>
      <c r="B20" s="1021" t="s">
        <v>5640</v>
      </c>
      <c r="C20" s="1022"/>
      <c r="D20" s="1021" t="s">
        <v>5676</v>
      </c>
      <c r="E20" s="1021" t="s">
        <v>5663</v>
      </c>
      <c r="F20" s="1021" t="s">
        <v>5664</v>
      </c>
      <c r="G20" s="1021" t="s">
        <v>885</v>
      </c>
      <c r="H20" s="1022"/>
      <c r="I20" s="1022"/>
      <c r="J20" s="1022"/>
      <c r="K20" s="1022"/>
      <c r="L20" s="1022"/>
      <c r="M20" s="1022"/>
      <c r="N20" s="1022"/>
      <c r="O20" s="1022"/>
      <c r="P20" s="1022"/>
      <c r="Q20" s="1022"/>
      <c r="R20" s="1022"/>
      <c r="S20" s="1022"/>
      <c r="T20" s="1022"/>
      <c r="U20" s="1022"/>
      <c r="V20" s="1022"/>
      <c r="W20" s="1022"/>
      <c r="X20" s="1022"/>
      <c r="Y20" s="1022"/>
      <c r="Z20" s="1022"/>
    </row>
    <row r="21">
      <c r="A21" s="1021"/>
      <c r="B21" s="1021" t="s">
        <v>5640</v>
      </c>
      <c r="C21" s="1022"/>
      <c r="D21" s="1021" t="s">
        <v>5677</v>
      </c>
      <c r="E21" s="1021" t="s">
        <v>5666</v>
      </c>
      <c r="F21" s="1021" t="s">
        <v>5667</v>
      </c>
      <c r="G21" s="1021" t="s">
        <v>885</v>
      </c>
      <c r="H21" s="1022"/>
      <c r="I21" s="1022"/>
      <c r="J21" s="1022"/>
      <c r="K21" s="1022"/>
      <c r="L21" s="1022"/>
      <c r="M21" s="1022"/>
      <c r="N21" s="1022"/>
      <c r="O21" s="1022"/>
      <c r="P21" s="1022"/>
      <c r="Q21" s="1022"/>
      <c r="R21" s="1022"/>
      <c r="S21" s="1022"/>
      <c r="T21" s="1022"/>
      <c r="U21" s="1022"/>
      <c r="V21" s="1022"/>
      <c r="W21" s="1022"/>
      <c r="X21" s="1022"/>
      <c r="Y21" s="1022"/>
      <c r="Z21" s="1022"/>
    </row>
    <row r="22">
      <c r="A22" s="1021"/>
      <c r="B22" s="1021" t="s">
        <v>5640</v>
      </c>
      <c r="C22" s="1022"/>
      <c r="D22" s="1021" t="s">
        <v>5678</v>
      </c>
      <c r="E22" s="1021" t="s">
        <v>5669</v>
      </c>
      <c r="F22" s="1021" t="s">
        <v>5670</v>
      </c>
      <c r="G22" s="1021" t="s">
        <v>885</v>
      </c>
      <c r="H22" s="1022"/>
      <c r="I22" s="1022"/>
      <c r="J22" s="1022"/>
      <c r="K22" s="1022"/>
      <c r="L22" s="1022"/>
      <c r="M22" s="1022"/>
      <c r="N22" s="1022"/>
      <c r="O22" s="1022"/>
      <c r="P22" s="1022"/>
      <c r="Q22" s="1022"/>
      <c r="R22" s="1022"/>
      <c r="S22" s="1022"/>
      <c r="T22" s="1022"/>
      <c r="U22" s="1022"/>
      <c r="V22" s="1022"/>
      <c r="W22" s="1022"/>
      <c r="X22" s="1022"/>
      <c r="Y22" s="1022"/>
      <c r="Z22" s="1022"/>
    </row>
    <row r="23">
      <c r="A23" s="1021"/>
      <c r="B23" s="1021" t="s">
        <v>5640</v>
      </c>
      <c r="C23" s="1022"/>
      <c r="D23" s="1021" t="s">
        <v>5679</v>
      </c>
      <c r="E23" s="1021" t="s">
        <v>5680</v>
      </c>
      <c r="F23" s="1021" t="s">
        <v>5681</v>
      </c>
      <c r="G23" s="1021" t="s">
        <v>886</v>
      </c>
      <c r="H23" s="1022"/>
      <c r="I23" s="1022"/>
      <c r="J23" s="1022"/>
      <c r="K23" s="1022"/>
      <c r="L23" s="1022"/>
      <c r="M23" s="1022"/>
      <c r="N23" s="1022"/>
      <c r="O23" s="1022"/>
      <c r="P23" s="1022"/>
      <c r="Q23" s="1022"/>
      <c r="R23" s="1022"/>
      <c r="S23" s="1022"/>
      <c r="T23" s="1022"/>
      <c r="U23" s="1022"/>
      <c r="V23" s="1022"/>
      <c r="W23" s="1022"/>
      <c r="X23" s="1022"/>
      <c r="Y23" s="1022"/>
      <c r="Z23" s="1022"/>
    </row>
    <row r="24">
      <c r="A24" s="1021"/>
      <c r="B24" s="1021" t="s">
        <v>5640</v>
      </c>
      <c r="C24" s="1022"/>
      <c r="D24" s="1021" t="s">
        <v>5682</v>
      </c>
      <c r="E24" s="1021" t="s">
        <v>5683</v>
      </c>
      <c r="F24" s="1021" t="s">
        <v>5684</v>
      </c>
      <c r="G24" s="1021" t="s">
        <v>886</v>
      </c>
      <c r="H24" s="1022"/>
      <c r="I24" s="1022"/>
      <c r="J24" s="1022"/>
      <c r="K24" s="1022"/>
      <c r="L24" s="1022"/>
      <c r="M24" s="1022"/>
      <c r="N24" s="1022"/>
      <c r="O24" s="1022"/>
      <c r="P24" s="1022"/>
      <c r="Q24" s="1022"/>
      <c r="R24" s="1022"/>
      <c r="S24" s="1022"/>
      <c r="T24" s="1022"/>
      <c r="U24" s="1022"/>
      <c r="V24" s="1022"/>
      <c r="W24" s="1022"/>
      <c r="X24" s="1022"/>
      <c r="Y24" s="1022"/>
      <c r="Z24" s="1022"/>
    </row>
    <row r="25">
      <c r="A25" s="1021"/>
      <c r="B25" s="1021" t="s">
        <v>5640</v>
      </c>
      <c r="C25" s="1022"/>
      <c r="D25" s="1021" t="s">
        <v>5685</v>
      </c>
      <c r="E25" s="1021" t="s">
        <v>5686</v>
      </c>
      <c r="F25" s="1021" t="s">
        <v>5687</v>
      </c>
      <c r="G25" s="1021" t="s">
        <v>886</v>
      </c>
      <c r="H25" s="1022"/>
      <c r="I25" s="1022"/>
      <c r="J25" s="1022"/>
      <c r="K25" s="1022"/>
      <c r="L25" s="1022"/>
      <c r="M25" s="1022"/>
      <c r="N25" s="1022"/>
      <c r="O25" s="1022"/>
      <c r="P25" s="1022"/>
      <c r="Q25" s="1022"/>
      <c r="R25" s="1022"/>
      <c r="S25" s="1022"/>
      <c r="T25" s="1022"/>
      <c r="U25" s="1022"/>
      <c r="V25" s="1022"/>
      <c r="W25" s="1022"/>
      <c r="X25" s="1022"/>
      <c r="Y25" s="1022"/>
      <c r="Z25" s="1022"/>
    </row>
    <row r="26">
      <c r="A26" s="1021"/>
      <c r="B26" s="1021" t="s">
        <v>5640</v>
      </c>
      <c r="C26" s="1022"/>
      <c r="D26" s="1021" t="s">
        <v>5688</v>
      </c>
      <c r="E26" s="1021" t="s">
        <v>5689</v>
      </c>
      <c r="F26" s="1021" t="s">
        <v>5690</v>
      </c>
      <c r="G26" s="1021" t="s">
        <v>886</v>
      </c>
      <c r="H26" s="1022"/>
      <c r="I26" s="1022"/>
      <c r="J26" s="1022"/>
      <c r="K26" s="1022"/>
      <c r="L26" s="1022"/>
      <c r="M26" s="1022"/>
      <c r="N26" s="1022"/>
      <c r="O26" s="1022"/>
      <c r="P26" s="1022"/>
      <c r="Q26" s="1022"/>
      <c r="R26" s="1022"/>
      <c r="S26" s="1022"/>
      <c r="T26" s="1022"/>
      <c r="U26" s="1022"/>
      <c r="V26" s="1022"/>
      <c r="W26" s="1022"/>
      <c r="X26" s="1022"/>
      <c r="Y26" s="1022"/>
      <c r="Z26" s="1022"/>
    </row>
    <row r="27">
      <c r="A27" s="1021"/>
      <c r="B27" s="1021" t="s">
        <v>5640</v>
      </c>
      <c r="C27" s="1022"/>
      <c r="D27" s="1021" t="s">
        <v>5691</v>
      </c>
      <c r="E27" s="1021" t="s">
        <v>5692</v>
      </c>
      <c r="F27" s="1021" t="s">
        <v>5693</v>
      </c>
      <c r="G27" s="1021" t="s">
        <v>886</v>
      </c>
      <c r="H27" s="1022"/>
      <c r="I27" s="1022"/>
      <c r="J27" s="1022"/>
      <c r="K27" s="1022"/>
      <c r="L27" s="1022"/>
      <c r="M27" s="1022"/>
      <c r="N27" s="1022"/>
      <c r="O27" s="1022"/>
      <c r="P27" s="1022"/>
      <c r="Q27" s="1022"/>
      <c r="R27" s="1022"/>
      <c r="S27" s="1022"/>
      <c r="T27" s="1022"/>
      <c r="U27" s="1022"/>
      <c r="V27" s="1022"/>
      <c r="W27" s="1022"/>
      <c r="X27" s="1022"/>
      <c r="Y27" s="1022"/>
      <c r="Z27" s="1022"/>
    </row>
    <row r="28">
      <c r="A28" s="1021"/>
      <c r="B28" s="1021" t="s">
        <v>5640</v>
      </c>
      <c r="C28" s="1022"/>
      <c r="D28" s="1021" t="s">
        <v>5694</v>
      </c>
      <c r="E28" s="1021" t="s">
        <v>5695</v>
      </c>
      <c r="F28" s="1021" t="s">
        <v>5696</v>
      </c>
      <c r="G28" s="1021" t="s">
        <v>886</v>
      </c>
      <c r="H28" s="1022"/>
      <c r="I28" s="1022"/>
      <c r="J28" s="1022"/>
      <c r="K28" s="1022"/>
      <c r="L28" s="1022"/>
      <c r="M28" s="1022"/>
      <c r="N28" s="1022"/>
      <c r="O28" s="1022"/>
      <c r="P28" s="1022"/>
      <c r="Q28" s="1022"/>
      <c r="R28" s="1022"/>
      <c r="S28" s="1022"/>
      <c r="T28" s="1022"/>
      <c r="U28" s="1022"/>
      <c r="V28" s="1022"/>
      <c r="W28" s="1022"/>
      <c r="X28" s="1022"/>
      <c r="Y28" s="1022"/>
      <c r="Z28" s="1022"/>
    </row>
    <row r="29">
      <c r="A29" s="1021"/>
      <c r="B29" s="1021" t="s">
        <v>5640</v>
      </c>
      <c r="C29" s="1022"/>
      <c r="D29" s="1021" t="s">
        <v>5697</v>
      </c>
      <c r="E29" s="1021" t="s">
        <v>5698</v>
      </c>
      <c r="F29" s="1021" t="s">
        <v>5699</v>
      </c>
      <c r="G29" s="1021" t="s">
        <v>886</v>
      </c>
      <c r="H29" s="1022"/>
      <c r="I29" s="1022"/>
      <c r="J29" s="1022"/>
      <c r="K29" s="1022"/>
      <c r="L29" s="1022"/>
      <c r="M29" s="1022"/>
      <c r="N29" s="1022"/>
      <c r="O29" s="1022"/>
      <c r="P29" s="1022"/>
      <c r="Q29" s="1022"/>
      <c r="R29" s="1022"/>
      <c r="S29" s="1022"/>
      <c r="T29" s="1022"/>
      <c r="U29" s="1022"/>
      <c r="V29" s="1022"/>
      <c r="W29" s="1022"/>
      <c r="X29" s="1022"/>
      <c r="Y29" s="1022"/>
      <c r="Z29" s="1022"/>
    </row>
    <row r="30">
      <c r="A30" s="1021"/>
      <c r="B30" s="1021" t="s">
        <v>5640</v>
      </c>
      <c r="C30" s="1022"/>
      <c r="D30" s="1021" t="s">
        <v>5700</v>
      </c>
      <c r="E30" s="1021" t="s">
        <v>5701</v>
      </c>
      <c r="F30" s="1021" t="s">
        <v>5702</v>
      </c>
      <c r="G30" s="1021" t="s">
        <v>886</v>
      </c>
      <c r="H30" s="1022"/>
      <c r="I30" s="1022"/>
      <c r="J30" s="1022"/>
      <c r="K30" s="1022"/>
      <c r="L30" s="1022"/>
      <c r="M30" s="1022"/>
      <c r="N30" s="1022"/>
      <c r="O30" s="1022"/>
      <c r="P30" s="1022"/>
      <c r="Q30" s="1022"/>
      <c r="R30" s="1022"/>
      <c r="S30" s="1022"/>
      <c r="T30" s="1022"/>
      <c r="U30" s="1022"/>
      <c r="V30" s="1022"/>
      <c r="W30" s="1022"/>
      <c r="X30" s="1022"/>
      <c r="Y30" s="1022"/>
      <c r="Z30" s="1022"/>
    </row>
    <row r="31">
      <c r="A31" s="1021"/>
      <c r="B31" s="1021" t="s">
        <v>5640</v>
      </c>
      <c r="C31" s="1022"/>
      <c r="D31" s="1021" t="s">
        <v>5703</v>
      </c>
      <c r="E31" s="1021" t="s">
        <v>5680</v>
      </c>
      <c r="F31" s="1021" t="s">
        <v>5681</v>
      </c>
      <c r="G31" s="1021" t="s">
        <v>885</v>
      </c>
      <c r="H31" s="1022"/>
      <c r="I31" s="1022"/>
      <c r="J31" s="1022"/>
      <c r="K31" s="1022"/>
      <c r="L31" s="1022"/>
      <c r="M31" s="1022"/>
      <c r="N31" s="1022"/>
      <c r="O31" s="1022"/>
      <c r="P31" s="1022"/>
      <c r="Q31" s="1022"/>
      <c r="R31" s="1022"/>
      <c r="S31" s="1022"/>
      <c r="T31" s="1022"/>
      <c r="U31" s="1022"/>
      <c r="V31" s="1022"/>
      <c r="W31" s="1022"/>
      <c r="X31" s="1022"/>
      <c r="Y31" s="1022"/>
      <c r="Z31" s="1022"/>
    </row>
    <row r="32">
      <c r="A32" s="1021"/>
      <c r="B32" s="1021" t="s">
        <v>5640</v>
      </c>
      <c r="C32" s="1022"/>
      <c r="D32" s="1021" t="s">
        <v>5704</v>
      </c>
      <c r="E32" s="1021" t="s">
        <v>5683</v>
      </c>
      <c r="F32" s="1021" t="s">
        <v>5684</v>
      </c>
      <c r="G32" s="1021" t="s">
        <v>885</v>
      </c>
      <c r="H32" s="1022"/>
      <c r="I32" s="1022"/>
      <c r="J32" s="1022"/>
      <c r="K32" s="1022"/>
      <c r="L32" s="1022"/>
      <c r="M32" s="1022"/>
      <c r="N32" s="1022"/>
      <c r="O32" s="1022"/>
      <c r="P32" s="1022"/>
      <c r="Q32" s="1022"/>
      <c r="R32" s="1022"/>
      <c r="S32" s="1022"/>
      <c r="T32" s="1022"/>
      <c r="U32" s="1022"/>
      <c r="V32" s="1022"/>
      <c r="W32" s="1022"/>
      <c r="X32" s="1022"/>
      <c r="Y32" s="1022"/>
      <c r="Z32" s="1022"/>
    </row>
    <row r="33">
      <c r="A33" s="1021"/>
      <c r="B33" s="1021" t="s">
        <v>5640</v>
      </c>
      <c r="C33" s="1022"/>
      <c r="D33" s="1021" t="s">
        <v>5705</v>
      </c>
      <c r="E33" s="1021" t="s">
        <v>5686</v>
      </c>
      <c r="F33" s="1021" t="s">
        <v>5687</v>
      </c>
      <c r="G33" s="1021" t="s">
        <v>885</v>
      </c>
      <c r="H33" s="1022"/>
      <c r="I33" s="1022"/>
      <c r="J33" s="1022"/>
      <c r="K33" s="1022"/>
      <c r="L33" s="1022"/>
      <c r="M33" s="1022"/>
      <c r="N33" s="1022"/>
      <c r="O33" s="1022"/>
      <c r="P33" s="1022"/>
      <c r="Q33" s="1022"/>
      <c r="R33" s="1022"/>
      <c r="S33" s="1022"/>
      <c r="T33" s="1022"/>
      <c r="U33" s="1022"/>
      <c r="V33" s="1022"/>
      <c r="W33" s="1022"/>
      <c r="X33" s="1022"/>
      <c r="Y33" s="1022"/>
      <c r="Z33" s="1022"/>
    </row>
    <row r="34">
      <c r="A34" s="1021"/>
      <c r="B34" s="1021" t="s">
        <v>5640</v>
      </c>
      <c r="C34" s="1022"/>
      <c r="D34" s="1021" t="s">
        <v>5706</v>
      </c>
      <c r="E34" s="1021" t="s">
        <v>5689</v>
      </c>
      <c r="F34" s="1021" t="s">
        <v>5690</v>
      </c>
      <c r="G34" s="1021" t="s">
        <v>885</v>
      </c>
      <c r="H34" s="1022"/>
      <c r="I34" s="1022"/>
      <c r="J34" s="1022"/>
      <c r="K34" s="1022"/>
      <c r="L34" s="1022"/>
      <c r="M34" s="1022"/>
      <c r="N34" s="1022"/>
      <c r="O34" s="1022"/>
      <c r="P34" s="1022"/>
      <c r="Q34" s="1022"/>
      <c r="R34" s="1022"/>
      <c r="S34" s="1022"/>
      <c r="T34" s="1022"/>
      <c r="U34" s="1022"/>
      <c r="V34" s="1022"/>
      <c r="W34" s="1022"/>
      <c r="X34" s="1022"/>
      <c r="Y34" s="1022"/>
      <c r="Z34" s="1022"/>
    </row>
    <row r="35">
      <c r="A35" s="1021"/>
      <c r="B35" s="1021" t="s">
        <v>5640</v>
      </c>
      <c r="C35" s="1022"/>
      <c r="D35" s="1021" t="s">
        <v>5707</v>
      </c>
      <c r="E35" s="1021" t="s">
        <v>5692</v>
      </c>
      <c r="F35" s="1021" t="s">
        <v>5693</v>
      </c>
      <c r="G35" s="1021" t="s">
        <v>885</v>
      </c>
      <c r="H35" s="1022"/>
      <c r="I35" s="1022"/>
      <c r="J35" s="1022"/>
      <c r="K35" s="1022"/>
      <c r="L35" s="1022"/>
      <c r="M35" s="1022"/>
      <c r="N35" s="1022"/>
      <c r="O35" s="1022"/>
      <c r="P35" s="1022"/>
      <c r="Q35" s="1022"/>
      <c r="R35" s="1022"/>
      <c r="S35" s="1022"/>
      <c r="T35" s="1022"/>
      <c r="U35" s="1022"/>
      <c r="V35" s="1022"/>
      <c r="W35" s="1022"/>
      <c r="X35" s="1022"/>
      <c r="Y35" s="1022"/>
      <c r="Z35" s="1022"/>
    </row>
    <row r="36">
      <c r="A36" s="1021"/>
      <c r="B36" s="1021" t="s">
        <v>5640</v>
      </c>
      <c r="C36" s="1022"/>
      <c r="D36" s="1021" t="s">
        <v>5708</v>
      </c>
      <c r="E36" s="1021" t="s">
        <v>5695</v>
      </c>
      <c r="F36" s="1021" t="s">
        <v>5696</v>
      </c>
      <c r="G36" s="1021" t="s">
        <v>885</v>
      </c>
      <c r="H36" s="1022"/>
      <c r="I36" s="1022"/>
      <c r="J36" s="1022"/>
      <c r="K36" s="1022"/>
      <c r="L36" s="1022"/>
      <c r="M36" s="1022"/>
      <c r="N36" s="1022"/>
      <c r="O36" s="1022"/>
      <c r="P36" s="1022"/>
      <c r="Q36" s="1022"/>
      <c r="R36" s="1022"/>
      <c r="S36" s="1022"/>
      <c r="T36" s="1022"/>
      <c r="U36" s="1022"/>
      <c r="V36" s="1022"/>
      <c r="W36" s="1022"/>
      <c r="X36" s="1022"/>
      <c r="Y36" s="1022"/>
      <c r="Z36" s="1022"/>
    </row>
    <row r="37">
      <c r="A37" s="1021"/>
      <c r="B37" s="1021" t="s">
        <v>5640</v>
      </c>
      <c r="C37" s="1022"/>
      <c r="D37" s="1021" t="s">
        <v>5709</v>
      </c>
      <c r="E37" s="1021" t="s">
        <v>5698</v>
      </c>
      <c r="F37" s="1021" t="s">
        <v>5699</v>
      </c>
      <c r="G37" s="1021" t="s">
        <v>885</v>
      </c>
      <c r="H37" s="1022"/>
      <c r="I37" s="1022"/>
      <c r="J37" s="1022"/>
      <c r="K37" s="1022"/>
      <c r="L37" s="1022"/>
      <c r="M37" s="1022"/>
      <c r="N37" s="1022"/>
      <c r="O37" s="1022"/>
      <c r="P37" s="1022"/>
      <c r="Q37" s="1022"/>
      <c r="R37" s="1022"/>
      <c r="S37" s="1022"/>
      <c r="T37" s="1022"/>
      <c r="U37" s="1022"/>
      <c r="V37" s="1022"/>
      <c r="W37" s="1022"/>
      <c r="X37" s="1022"/>
      <c r="Y37" s="1022"/>
      <c r="Z37" s="1022"/>
    </row>
    <row r="38">
      <c r="A38" s="1021"/>
      <c r="B38" s="1021" t="s">
        <v>5640</v>
      </c>
      <c r="C38" s="1022"/>
      <c r="D38" s="1021" t="s">
        <v>5710</v>
      </c>
      <c r="E38" s="1021" t="s">
        <v>5701</v>
      </c>
      <c r="F38" s="1021" t="s">
        <v>5702</v>
      </c>
      <c r="G38" s="1021" t="s">
        <v>885</v>
      </c>
      <c r="H38" s="1022"/>
      <c r="I38" s="1022"/>
      <c r="J38" s="1022"/>
      <c r="K38" s="1022"/>
      <c r="L38" s="1022"/>
      <c r="M38" s="1022"/>
      <c r="N38" s="1022"/>
      <c r="O38" s="1022"/>
      <c r="P38" s="1022"/>
      <c r="Q38" s="1022"/>
      <c r="R38" s="1022"/>
      <c r="S38" s="1022"/>
      <c r="T38" s="1022"/>
      <c r="U38" s="1022"/>
      <c r="V38" s="1022"/>
      <c r="W38" s="1022"/>
      <c r="X38" s="1022"/>
      <c r="Y38" s="1022"/>
      <c r="Z38" s="1022"/>
    </row>
    <row r="39">
      <c r="A39" s="1021"/>
      <c r="B39" s="1021" t="s">
        <v>5640</v>
      </c>
      <c r="C39" s="1022"/>
      <c r="D39" s="1021" t="s">
        <v>5711</v>
      </c>
      <c r="E39" s="1021" t="s">
        <v>5654</v>
      </c>
      <c r="F39" s="1021" t="s">
        <v>5712</v>
      </c>
      <c r="G39" s="1021" t="s">
        <v>886</v>
      </c>
      <c r="H39" s="1022"/>
      <c r="I39" s="1022"/>
      <c r="J39" s="1022"/>
      <c r="K39" s="1022"/>
      <c r="L39" s="1022"/>
      <c r="M39" s="1022"/>
      <c r="N39" s="1022"/>
      <c r="O39" s="1022"/>
      <c r="P39" s="1022"/>
      <c r="Q39" s="1022"/>
      <c r="R39" s="1022"/>
      <c r="S39" s="1022"/>
      <c r="T39" s="1022"/>
      <c r="U39" s="1022"/>
      <c r="V39" s="1022"/>
      <c r="W39" s="1022"/>
      <c r="X39" s="1022"/>
      <c r="Y39" s="1022"/>
      <c r="Z39" s="1022"/>
    </row>
    <row r="40">
      <c r="A40" s="1021"/>
      <c r="B40" s="1021" t="s">
        <v>5640</v>
      </c>
      <c r="C40" s="1022"/>
      <c r="D40" s="1021" t="s">
        <v>5713</v>
      </c>
      <c r="E40" s="1021" t="s">
        <v>5657</v>
      </c>
      <c r="F40" s="1021" t="s">
        <v>5714</v>
      </c>
      <c r="G40" s="1021" t="s">
        <v>886</v>
      </c>
      <c r="H40" s="1022"/>
      <c r="I40" s="1022"/>
      <c r="J40" s="1022"/>
      <c r="K40" s="1022"/>
      <c r="L40" s="1022"/>
      <c r="M40" s="1022"/>
      <c r="N40" s="1022"/>
      <c r="O40" s="1022"/>
      <c r="P40" s="1022"/>
      <c r="Q40" s="1022"/>
      <c r="R40" s="1022"/>
      <c r="S40" s="1022"/>
      <c r="T40" s="1022"/>
      <c r="U40" s="1022"/>
      <c r="V40" s="1022"/>
      <c r="W40" s="1022"/>
      <c r="X40" s="1022"/>
      <c r="Y40" s="1022"/>
      <c r="Z40" s="1022"/>
    </row>
    <row r="41">
      <c r="A41" s="1021"/>
      <c r="B41" s="1021" t="s">
        <v>5640</v>
      </c>
      <c r="C41" s="1022"/>
      <c r="D41" s="1021" t="s">
        <v>5715</v>
      </c>
      <c r="E41" s="1021" t="s">
        <v>5716</v>
      </c>
      <c r="F41" s="1021" t="s">
        <v>5717</v>
      </c>
      <c r="G41" s="1021" t="s">
        <v>886</v>
      </c>
      <c r="H41" s="1022"/>
      <c r="I41" s="1022"/>
      <c r="J41" s="1022"/>
      <c r="K41" s="1022"/>
      <c r="L41" s="1022"/>
      <c r="M41" s="1022"/>
      <c r="N41" s="1022"/>
      <c r="O41" s="1022"/>
      <c r="P41" s="1022"/>
      <c r="Q41" s="1022"/>
      <c r="R41" s="1022"/>
      <c r="S41" s="1022"/>
      <c r="T41" s="1022"/>
      <c r="U41" s="1022"/>
      <c r="V41" s="1022"/>
      <c r="W41" s="1022"/>
      <c r="X41" s="1022"/>
      <c r="Y41" s="1022"/>
      <c r="Z41" s="1022"/>
    </row>
    <row r="42">
      <c r="A42" s="1021"/>
      <c r="B42" s="1021" t="s">
        <v>5640</v>
      </c>
      <c r="C42" s="1022"/>
      <c r="D42" s="1021" t="s">
        <v>5718</v>
      </c>
      <c r="E42" s="1021" t="s">
        <v>5719</v>
      </c>
      <c r="F42" s="1021" t="s">
        <v>5720</v>
      </c>
      <c r="G42" s="1021" t="s">
        <v>886</v>
      </c>
      <c r="H42" s="1022"/>
      <c r="I42" s="1022"/>
      <c r="J42" s="1022"/>
      <c r="K42" s="1022"/>
      <c r="L42" s="1022"/>
      <c r="M42" s="1022"/>
      <c r="N42" s="1022"/>
      <c r="O42" s="1022"/>
      <c r="P42" s="1022"/>
      <c r="Q42" s="1022"/>
      <c r="R42" s="1022"/>
      <c r="S42" s="1022"/>
      <c r="T42" s="1022"/>
      <c r="U42" s="1022"/>
      <c r="V42" s="1022"/>
      <c r="W42" s="1022"/>
      <c r="X42" s="1022"/>
      <c r="Y42" s="1022"/>
      <c r="Z42" s="1022"/>
    </row>
    <row r="43">
      <c r="A43" s="1021"/>
      <c r="B43" s="1021" t="s">
        <v>5640</v>
      </c>
      <c r="C43" s="1022"/>
      <c r="D43" s="1021" t="s">
        <v>5721</v>
      </c>
      <c r="E43" s="1021" t="s">
        <v>5722</v>
      </c>
      <c r="F43" s="1021" t="s">
        <v>5723</v>
      </c>
      <c r="G43" s="1021" t="s">
        <v>886</v>
      </c>
      <c r="H43" s="1022"/>
      <c r="I43" s="1022"/>
      <c r="J43" s="1022"/>
      <c r="K43" s="1022"/>
      <c r="L43" s="1022"/>
      <c r="M43" s="1022"/>
      <c r="N43" s="1022"/>
      <c r="O43" s="1022"/>
      <c r="P43" s="1022"/>
      <c r="Q43" s="1022"/>
      <c r="R43" s="1022"/>
      <c r="S43" s="1022"/>
      <c r="T43" s="1022"/>
      <c r="U43" s="1022"/>
      <c r="V43" s="1022"/>
      <c r="W43" s="1022"/>
      <c r="X43" s="1022"/>
      <c r="Y43" s="1022"/>
      <c r="Z43" s="1022"/>
    </row>
    <row r="44">
      <c r="A44" s="1021"/>
      <c r="B44" s="1021" t="s">
        <v>5640</v>
      </c>
      <c r="C44" s="1022"/>
      <c r="D44" s="1021" t="s">
        <v>5724</v>
      </c>
      <c r="E44" s="1021" t="s">
        <v>5725</v>
      </c>
      <c r="F44" s="1021" t="s">
        <v>5726</v>
      </c>
      <c r="G44" s="1021" t="s">
        <v>886</v>
      </c>
      <c r="H44" s="1022"/>
      <c r="I44" s="1022"/>
      <c r="J44" s="1022"/>
      <c r="K44" s="1022"/>
      <c r="L44" s="1022"/>
      <c r="M44" s="1022"/>
      <c r="N44" s="1022"/>
      <c r="O44" s="1022"/>
      <c r="P44" s="1022"/>
      <c r="Q44" s="1022"/>
      <c r="R44" s="1022"/>
      <c r="S44" s="1022"/>
      <c r="T44" s="1022"/>
      <c r="U44" s="1022"/>
      <c r="V44" s="1022"/>
      <c r="W44" s="1022"/>
      <c r="X44" s="1022"/>
      <c r="Y44" s="1022"/>
      <c r="Z44" s="1022"/>
    </row>
    <row r="45">
      <c r="A45" s="1021"/>
      <c r="B45" s="1021" t="s">
        <v>5640</v>
      </c>
      <c r="C45" s="1022"/>
      <c r="D45" s="1021" t="s">
        <v>5727</v>
      </c>
      <c r="E45" s="1021" t="s">
        <v>5654</v>
      </c>
      <c r="F45" s="1021" t="s">
        <v>5712</v>
      </c>
      <c r="G45" s="1021" t="s">
        <v>885</v>
      </c>
      <c r="H45" s="1022"/>
      <c r="I45" s="1022"/>
      <c r="J45" s="1022"/>
      <c r="K45" s="1022"/>
      <c r="L45" s="1022"/>
      <c r="M45" s="1022"/>
      <c r="N45" s="1022"/>
      <c r="O45" s="1022"/>
      <c r="P45" s="1022"/>
      <c r="Q45" s="1022"/>
      <c r="R45" s="1022"/>
      <c r="S45" s="1022"/>
      <c r="T45" s="1022"/>
      <c r="U45" s="1022"/>
      <c r="V45" s="1022"/>
      <c r="W45" s="1022"/>
      <c r="X45" s="1022"/>
      <c r="Y45" s="1022"/>
      <c r="Z45" s="1022"/>
    </row>
    <row r="46">
      <c r="A46" s="1021"/>
      <c r="B46" s="1021" t="s">
        <v>5640</v>
      </c>
      <c r="C46" s="1022"/>
      <c r="D46" s="1021" t="s">
        <v>5728</v>
      </c>
      <c r="E46" s="1021" t="s">
        <v>5657</v>
      </c>
      <c r="F46" s="1021" t="s">
        <v>5714</v>
      </c>
      <c r="G46" s="1021" t="s">
        <v>885</v>
      </c>
      <c r="H46" s="1022"/>
      <c r="I46" s="1022"/>
      <c r="J46" s="1022"/>
      <c r="K46" s="1022"/>
      <c r="L46" s="1022"/>
      <c r="M46" s="1022"/>
      <c r="N46" s="1022"/>
      <c r="O46" s="1022"/>
      <c r="P46" s="1022"/>
      <c r="Q46" s="1022"/>
      <c r="R46" s="1022"/>
      <c r="S46" s="1022"/>
      <c r="T46" s="1022"/>
      <c r="U46" s="1022"/>
      <c r="V46" s="1022"/>
      <c r="W46" s="1022"/>
      <c r="X46" s="1022"/>
      <c r="Y46" s="1022"/>
      <c r="Z46" s="1022"/>
    </row>
    <row r="47">
      <c r="A47" s="1021"/>
      <c r="B47" s="1021" t="s">
        <v>5640</v>
      </c>
      <c r="C47" s="1022"/>
      <c r="D47" s="1021" t="s">
        <v>5729</v>
      </c>
      <c r="E47" s="1021" t="s">
        <v>5716</v>
      </c>
      <c r="F47" s="1021" t="s">
        <v>5717</v>
      </c>
      <c r="G47" s="1021" t="s">
        <v>885</v>
      </c>
      <c r="H47" s="1022"/>
      <c r="I47" s="1022"/>
      <c r="J47" s="1022"/>
      <c r="K47" s="1022"/>
      <c r="L47" s="1022"/>
      <c r="M47" s="1022"/>
      <c r="N47" s="1022"/>
      <c r="O47" s="1022"/>
      <c r="P47" s="1022"/>
      <c r="Q47" s="1022"/>
      <c r="R47" s="1022"/>
      <c r="S47" s="1022"/>
      <c r="T47" s="1022"/>
      <c r="U47" s="1022"/>
      <c r="V47" s="1022"/>
      <c r="W47" s="1022"/>
      <c r="X47" s="1022"/>
      <c r="Y47" s="1022"/>
      <c r="Z47" s="1022"/>
    </row>
    <row r="48">
      <c r="A48" s="1021"/>
      <c r="B48" s="1021" t="s">
        <v>5640</v>
      </c>
      <c r="C48" s="1022"/>
      <c r="D48" s="1021" t="s">
        <v>5730</v>
      </c>
      <c r="E48" s="1021" t="s">
        <v>5719</v>
      </c>
      <c r="F48" s="1021" t="s">
        <v>5720</v>
      </c>
      <c r="G48" s="1021" t="s">
        <v>885</v>
      </c>
      <c r="H48" s="1022"/>
      <c r="I48" s="1022"/>
      <c r="J48" s="1022"/>
      <c r="K48" s="1022"/>
      <c r="L48" s="1022"/>
      <c r="M48" s="1022"/>
      <c r="N48" s="1022"/>
      <c r="O48" s="1022"/>
      <c r="P48" s="1022"/>
      <c r="Q48" s="1022"/>
      <c r="R48" s="1022"/>
      <c r="S48" s="1022"/>
      <c r="T48" s="1022"/>
      <c r="U48" s="1022"/>
      <c r="V48" s="1022"/>
      <c r="W48" s="1022"/>
      <c r="X48" s="1022"/>
      <c r="Y48" s="1022"/>
      <c r="Z48" s="1022"/>
    </row>
    <row r="49">
      <c r="A49" s="1021"/>
      <c r="B49" s="1021" t="s">
        <v>5640</v>
      </c>
      <c r="C49" s="1022"/>
      <c r="D49" s="1021" t="s">
        <v>5731</v>
      </c>
      <c r="E49" s="1021" t="s">
        <v>5722</v>
      </c>
      <c r="F49" s="1021" t="s">
        <v>5723</v>
      </c>
      <c r="G49" s="1021" t="s">
        <v>885</v>
      </c>
      <c r="H49" s="1022"/>
      <c r="I49" s="1022"/>
      <c r="J49" s="1022"/>
      <c r="K49" s="1022"/>
      <c r="L49" s="1022"/>
      <c r="M49" s="1022"/>
      <c r="N49" s="1022"/>
      <c r="O49" s="1022"/>
      <c r="P49" s="1022"/>
      <c r="Q49" s="1022"/>
      <c r="R49" s="1022"/>
      <c r="S49" s="1022"/>
      <c r="T49" s="1022"/>
      <c r="U49" s="1022"/>
      <c r="V49" s="1022"/>
      <c r="W49" s="1022"/>
      <c r="X49" s="1022"/>
      <c r="Y49" s="1022"/>
      <c r="Z49" s="1022"/>
    </row>
    <row r="50">
      <c r="A50" s="1021"/>
      <c r="B50" s="1021" t="s">
        <v>5640</v>
      </c>
      <c r="C50" s="1022"/>
      <c r="D50" s="1021" t="s">
        <v>5732</v>
      </c>
      <c r="E50" s="1021" t="s">
        <v>5725</v>
      </c>
      <c r="F50" s="1021" t="s">
        <v>5726</v>
      </c>
      <c r="G50" s="1021" t="s">
        <v>885</v>
      </c>
      <c r="H50" s="1022"/>
      <c r="I50" s="1022"/>
      <c r="J50" s="1022"/>
      <c r="K50" s="1022"/>
      <c r="L50" s="1022"/>
      <c r="M50" s="1022"/>
      <c r="N50" s="1022"/>
      <c r="O50" s="1022"/>
      <c r="P50" s="1022"/>
      <c r="Q50" s="1022"/>
      <c r="R50" s="1022"/>
      <c r="S50" s="1022"/>
      <c r="T50" s="1022"/>
      <c r="U50" s="1022"/>
      <c r="V50" s="1022"/>
      <c r="W50" s="1022"/>
      <c r="X50" s="1022"/>
      <c r="Y50" s="1022"/>
      <c r="Z50" s="1022"/>
    </row>
    <row r="51">
      <c r="A51" s="1021"/>
      <c r="B51" s="1021" t="s">
        <v>5640</v>
      </c>
      <c r="C51" s="1022"/>
      <c r="D51" s="1021" t="s">
        <v>5733</v>
      </c>
      <c r="E51" s="1021" t="s">
        <v>5734</v>
      </c>
      <c r="F51" s="1021" t="s">
        <v>5735</v>
      </c>
      <c r="G51" s="1021" t="s">
        <v>886</v>
      </c>
      <c r="H51" s="1022"/>
      <c r="I51" s="1022"/>
      <c r="J51" s="1022"/>
      <c r="K51" s="1022"/>
      <c r="L51" s="1022"/>
      <c r="M51" s="1022"/>
      <c r="N51" s="1022"/>
      <c r="O51" s="1022"/>
      <c r="P51" s="1022"/>
      <c r="Q51" s="1022"/>
      <c r="R51" s="1022"/>
      <c r="S51" s="1022"/>
      <c r="T51" s="1022"/>
      <c r="U51" s="1022"/>
      <c r="V51" s="1022"/>
      <c r="W51" s="1022"/>
      <c r="X51" s="1022"/>
      <c r="Y51" s="1022"/>
      <c r="Z51" s="1022"/>
    </row>
    <row r="52">
      <c r="A52" s="1021"/>
      <c r="B52" s="1021" t="s">
        <v>5640</v>
      </c>
      <c r="C52" s="1022"/>
      <c r="D52" s="1021" t="s">
        <v>5736</v>
      </c>
      <c r="E52" s="1021" t="s">
        <v>5737</v>
      </c>
      <c r="F52" s="1021" t="s">
        <v>5738</v>
      </c>
      <c r="G52" s="1021" t="s">
        <v>886</v>
      </c>
      <c r="H52" s="1022"/>
      <c r="I52" s="1022"/>
      <c r="J52" s="1022"/>
      <c r="K52" s="1022"/>
      <c r="L52" s="1022"/>
      <c r="M52" s="1022"/>
      <c r="N52" s="1022"/>
      <c r="O52" s="1022"/>
      <c r="P52" s="1022"/>
      <c r="Q52" s="1022"/>
      <c r="R52" s="1022"/>
      <c r="S52" s="1022"/>
      <c r="T52" s="1022"/>
      <c r="U52" s="1022"/>
      <c r="V52" s="1022"/>
      <c r="W52" s="1022"/>
      <c r="X52" s="1022"/>
      <c r="Y52" s="1022"/>
      <c r="Z52" s="1022"/>
    </row>
    <row r="53">
      <c r="A53" s="1021"/>
      <c r="B53" s="1021" t="s">
        <v>5640</v>
      </c>
      <c r="C53" s="1022"/>
      <c r="D53" s="1021" t="s">
        <v>5739</v>
      </c>
      <c r="E53" s="1021" t="s">
        <v>5740</v>
      </c>
      <c r="F53" s="1021" t="s">
        <v>5741</v>
      </c>
      <c r="G53" s="1021" t="s">
        <v>886</v>
      </c>
      <c r="H53" s="1022"/>
      <c r="I53" s="1022"/>
      <c r="J53" s="1022"/>
      <c r="K53" s="1022"/>
      <c r="L53" s="1022"/>
      <c r="M53" s="1022"/>
      <c r="N53" s="1022"/>
      <c r="O53" s="1022"/>
      <c r="P53" s="1022"/>
      <c r="Q53" s="1022"/>
      <c r="R53" s="1022"/>
      <c r="S53" s="1022"/>
      <c r="T53" s="1022"/>
      <c r="U53" s="1022"/>
      <c r="V53" s="1022"/>
      <c r="W53" s="1022"/>
      <c r="X53" s="1022"/>
      <c r="Y53" s="1022"/>
      <c r="Z53" s="1022"/>
    </row>
    <row r="54">
      <c r="A54" s="1021"/>
      <c r="B54" s="1021" t="s">
        <v>5640</v>
      </c>
      <c r="C54" s="1022"/>
      <c r="D54" s="1021" t="s">
        <v>5742</v>
      </c>
      <c r="E54" s="1021" t="s">
        <v>5743</v>
      </c>
      <c r="F54" s="1021" t="s">
        <v>5744</v>
      </c>
      <c r="G54" s="1021" t="s">
        <v>886</v>
      </c>
      <c r="H54" s="1022"/>
      <c r="I54" s="1022"/>
      <c r="J54" s="1022"/>
      <c r="K54" s="1022"/>
      <c r="L54" s="1022"/>
      <c r="M54" s="1022"/>
      <c r="N54" s="1022"/>
      <c r="O54" s="1022"/>
      <c r="P54" s="1022"/>
      <c r="Q54" s="1022"/>
      <c r="R54" s="1022"/>
      <c r="S54" s="1022"/>
      <c r="T54" s="1022"/>
      <c r="U54" s="1022"/>
      <c r="V54" s="1022"/>
      <c r="W54" s="1022"/>
      <c r="X54" s="1022"/>
      <c r="Y54" s="1022"/>
      <c r="Z54" s="1022"/>
    </row>
    <row r="55">
      <c r="A55" s="1021"/>
      <c r="B55" s="1021" t="s">
        <v>5640</v>
      </c>
      <c r="C55" s="1022"/>
      <c r="D55" s="1021" t="s">
        <v>5745</v>
      </c>
      <c r="E55" s="1021" t="s">
        <v>5746</v>
      </c>
      <c r="F55" s="1021" t="s">
        <v>5747</v>
      </c>
      <c r="G55" s="1021" t="s">
        <v>886</v>
      </c>
      <c r="H55" s="1022"/>
      <c r="I55" s="1022"/>
      <c r="J55" s="1022"/>
      <c r="K55" s="1022"/>
      <c r="L55" s="1022"/>
      <c r="M55" s="1022"/>
      <c r="N55" s="1022"/>
      <c r="O55" s="1022"/>
      <c r="P55" s="1022"/>
      <c r="Q55" s="1022"/>
      <c r="R55" s="1022"/>
      <c r="S55" s="1022"/>
      <c r="T55" s="1022"/>
      <c r="U55" s="1022"/>
      <c r="V55" s="1022"/>
      <c r="W55" s="1022"/>
      <c r="X55" s="1022"/>
      <c r="Y55" s="1022"/>
      <c r="Z55" s="1022"/>
    </row>
    <row r="56">
      <c r="A56" s="1021"/>
      <c r="B56" s="1021" t="s">
        <v>5640</v>
      </c>
      <c r="C56" s="1022"/>
      <c r="D56" s="1021" t="s">
        <v>5748</v>
      </c>
      <c r="E56" s="1021" t="s">
        <v>5749</v>
      </c>
      <c r="F56" s="1021" t="s">
        <v>5750</v>
      </c>
      <c r="G56" s="1021" t="s">
        <v>886</v>
      </c>
      <c r="H56" s="1022"/>
      <c r="I56" s="1022"/>
      <c r="J56" s="1022"/>
      <c r="K56" s="1022"/>
      <c r="L56" s="1022"/>
      <c r="M56" s="1022"/>
      <c r="N56" s="1022"/>
      <c r="O56" s="1022"/>
      <c r="P56" s="1022"/>
      <c r="Q56" s="1022"/>
      <c r="R56" s="1022"/>
      <c r="S56" s="1022"/>
      <c r="T56" s="1022"/>
      <c r="U56" s="1022"/>
      <c r="V56" s="1022"/>
      <c r="W56" s="1022"/>
      <c r="X56" s="1022"/>
      <c r="Y56" s="1022"/>
      <c r="Z56" s="1022"/>
    </row>
    <row r="57">
      <c r="A57" s="1021"/>
      <c r="B57" s="1021" t="s">
        <v>5640</v>
      </c>
      <c r="C57" s="1022"/>
      <c r="D57" s="1021" t="s">
        <v>5751</v>
      </c>
      <c r="E57" s="1021" t="s">
        <v>5752</v>
      </c>
      <c r="F57" s="1021" t="s">
        <v>5753</v>
      </c>
      <c r="G57" s="1021" t="s">
        <v>886</v>
      </c>
      <c r="H57" s="1022"/>
      <c r="I57" s="1022"/>
      <c r="J57" s="1022"/>
      <c r="K57" s="1022"/>
      <c r="L57" s="1022"/>
      <c r="M57" s="1022"/>
      <c r="N57" s="1022"/>
      <c r="O57" s="1022"/>
      <c r="P57" s="1022"/>
      <c r="Q57" s="1022"/>
      <c r="R57" s="1022"/>
      <c r="S57" s="1022"/>
      <c r="T57" s="1022"/>
      <c r="U57" s="1022"/>
      <c r="V57" s="1022"/>
      <c r="W57" s="1022"/>
      <c r="X57" s="1022"/>
      <c r="Y57" s="1022"/>
      <c r="Z57" s="1022"/>
    </row>
    <row r="58">
      <c r="A58" s="1021"/>
      <c r="B58" s="1021" t="s">
        <v>5640</v>
      </c>
      <c r="C58" s="1022"/>
      <c r="D58" s="1021" t="s">
        <v>5754</v>
      </c>
      <c r="E58" s="1021" t="s">
        <v>5755</v>
      </c>
      <c r="F58" s="1021" t="s">
        <v>5756</v>
      </c>
      <c r="G58" s="1021" t="s">
        <v>886</v>
      </c>
      <c r="H58" s="1022"/>
      <c r="I58" s="1022"/>
      <c r="J58" s="1022"/>
      <c r="K58" s="1022"/>
      <c r="L58" s="1022"/>
      <c r="M58" s="1022"/>
      <c r="N58" s="1022"/>
      <c r="O58" s="1022"/>
      <c r="P58" s="1022"/>
      <c r="Q58" s="1022"/>
      <c r="R58" s="1022"/>
      <c r="S58" s="1022"/>
      <c r="T58" s="1022"/>
      <c r="U58" s="1022"/>
      <c r="V58" s="1022"/>
      <c r="W58" s="1022"/>
      <c r="X58" s="1022"/>
      <c r="Y58" s="1022"/>
      <c r="Z58" s="1022"/>
    </row>
    <row r="59">
      <c r="A59" s="1021"/>
      <c r="B59" s="1021" t="s">
        <v>5640</v>
      </c>
      <c r="C59" s="1022"/>
      <c r="D59" s="1021" t="s">
        <v>5757</v>
      </c>
      <c r="E59" s="1021" t="s">
        <v>5758</v>
      </c>
      <c r="F59" s="1021" t="s">
        <v>5759</v>
      </c>
      <c r="G59" s="1021" t="s">
        <v>886</v>
      </c>
      <c r="H59" s="1022"/>
      <c r="I59" s="1022"/>
      <c r="J59" s="1022"/>
      <c r="K59" s="1022"/>
      <c r="L59" s="1022"/>
      <c r="M59" s="1022"/>
      <c r="N59" s="1022"/>
      <c r="O59" s="1022"/>
      <c r="P59" s="1022"/>
      <c r="Q59" s="1022"/>
      <c r="R59" s="1022"/>
      <c r="S59" s="1022"/>
      <c r="T59" s="1022"/>
      <c r="U59" s="1022"/>
      <c r="V59" s="1022"/>
      <c r="W59" s="1022"/>
      <c r="X59" s="1022"/>
      <c r="Y59" s="1022"/>
      <c r="Z59" s="1022"/>
    </row>
    <row r="60">
      <c r="A60" s="1021"/>
      <c r="B60" s="1021" t="s">
        <v>5640</v>
      </c>
      <c r="C60" s="1022"/>
      <c r="D60" s="1021" t="s">
        <v>5760</v>
      </c>
      <c r="E60" s="1021" t="s">
        <v>5761</v>
      </c>
      <c r="F60" s="1021" t="s">
        <v>5762</v>
      </c>
      <c r="G60" s="1021" t="s">
        <v>886</v>
      </c>
      <c r="H60" s="1022"/>
      <c r="I60" s="1022"/>
      <c r="J60" s="1022"/>
      <c r="K60" s="1022"/>
      <c r="L60" s="1022"/>
      <c r="M60" s="1022"/>
      <c r="N60" s="1022"/>
      <c r="O60" s="1022"/>
      <c r="P60" s="1022"/>
      <c r="Q60" s="1022"/>
      <c r="R60" s="1022"/>
      <c r="S60" s="1022"/>
      <c r="T60" s="1022"/>
      <c r="U60" s="1022"/>
      <c r="V60" s="1022"/>
      <c r="W60" s="1022"/>
      <c r="X60" s="1022"/>
      <c r="Y60" s="1022"/>
      <c r="Z60" s="1022"/>
    </row>
    <row r="61">
      <c r="A61" s="1021"/>
      <c r="B61" s="1021" t="s">
        <v>5640</v>
      </c>
      <c r="C61" s="1022"/>
      <c r="D61" s="1021" t="s">
        <v>5763</v>
      </c>
      <c r="E61" s="1021" t="s">
        <v>5764</v>
      </c>
      <c r="F61" s="1021" t="s">
        <v>5765</v>
      </c>
      <c r="G61" s="1021" t="s">
        <v>886</v>
      </c>
      <c r="H61" s="1022"/>
      <c r="I61" s="1022"/>
      <c r="J61" s="1022"/>
      <c r="K61" s="1022"/>
      <c r="L61" s="1022"/>
      <c r="M61" s="1022"/>
      <c r="N61" s="1022"/>
      <c r="O61" s="1022"/>
      <c r="P61" s="1022"/>
      <c r="Q61" s="1022"/>
      <c r="R61" s="1022"/>
      <c r="S61" s="1022"/>
      <c r="T61" s="1022"/>
      <c r="U61" s="1022"/>
      <c r="V61" s="1022"/>
      <c r="W61" s="1022"/>
      <c r="X61" s="1022"/>
      <c r="Y61" s="1022"/>
      <c r="Z61" s="1022"/>
    </row>
    <row r="62">
      <c r="A62" s="1021"/>
      <c r="B62" s="1021" t="s">
        <v>5640</v>
      </c>
      <c r="C62" s="1022"/>
      <c r="D62" s="1021" t="s">
        <v>5766</v>
      </c>
      <c r="E62" s="1021" t="s">
        <v>5767</v>
      </c>
      <c r="F62" s="1021" t="s">
        <v>5768</v>
      </c>
      <c r="G62" s="1021" t="s">
        <v>886</v>
      </c>
      <c r="H62" s="1022"/>
      <c r="I62" s="1022"/>
      <c r="J62" s="1022"/>
      <c r="K62" s="1022"/>
      <c r="L62" s="1022"/>
      <c r="M62" s="1022"/>
      <c r="N62" s="1022"/>
      <c r="O62" s="1022"/>
      <c r="P62" s="1022"/>
      <c r="Q62" s="1022"/>
      <c r="R62" s="1022"/>
      <c r="S62" s="1022"/>
      <c r="T62" s="1022"/>
      <c r="U62" s="1022"/>
      <c r="V62" s="1022"/>
      <c r="W62" s="1022"/>
      <c r="X62" s="1022"/>
      <c r="Y62" s="1022"/>
      <c r="Z62" s="1022"/>
    </row>
    <row r="63">
      <c r="A63" s="1021"/>
      <c r="B63" s="1021" t="s">
        <v>5640</v>
      </c>
      <c r="C63" s="1022"/>
      <c r="D63" s="1021" t="s">
        <v>5769</v>
      </c>
      <c r="E63" s="1021" t="s">
        <v>5734</v>
      </c>
      <c r="F63" s="1021" t="s">
        <v>5770</v>
      </c>
      <c r="G63" s="1021" t="s">
        <v>885</v>
      </c>
      <c r="H63" s="1022"/>
      <c r="I63" s="1022"/>
      <c r="J63" s="1022"/>
      <c r="K63" s="1022"/>
      <c r="L63" s="1022"/>
      <c r="M63" s="1022"/>
      <c r="N63" s="1022"/>
      <c r="O63" s="1022"/>
      <c r="P63" s="1022"/>
      <c r="Q63" s="1022"/>
      <c r="R63" s="1022"/>
      <c r="S63" s="1022"/>
      <c r="T63" s="1022"/>
      <c r="U63" s="1022"/>
      <c r="V63" s="1022"/>
      <c r="W63" s="1022"/>
      <c r="X63" s="1022"/>
      <c r="Y63" s="1022"/>
      <c r="Z63" s="1022"/>
    </row>
    <row r="64">
      <c r="A64" s="1021"/>
      <c r="B64" s="1021" t="s">
        <v>5640</v>
      </c>
      <c r="C64" s="1022"/>
      <c r="D64" s="1021" t="s">
        <v>5771</v>
      </c>
      <c r="E64" s="1021" t="s">
        <v>5737</v>
      </c>
      <c r="F64" s="1021" t="s">
        <v>5770</v>
      </c>
      <c r="G64" s="1021" t="s">
        <v>885</v>
      </c>
      <c r="H64" s="1022"/>
      <c r="I64" s="1022"/>
      <c r="J64" s="1022"/>
      <c r="K64" s="1022"/>
      <c r="L64" s="1022"/>
      <c r="M64" s="1022"/>
      <c r="N64" s="1022"/>
      <c r="O64" s="1022"/>
      <c r="P64" s="1022"/>
      <c r="Q64" s="1022"/>
      <c r="R64" s="1022"/>
      <c r="S64" s="1022"/>
      <c r="T64" s="1022"/>
      <c r="U64" s="1022"/>
      <c r="V64" s="1022"/>
      <c r="W64" s="1022"/>
      <c r="X64" s="1022"/>
      <c r="Y64" s="1022"/>
      <c r="Z64" s="1022"/>
    </row>
    <row r="65">
      <c r="A65" s="1021"/>
      <c r="B65" s="1021" t="s">
        <v>5640</v>
      </c>
      <c r="C65" s="1022"/>
      <c r="D65" s="1021" t="s">
        <v>5772</v>
      </c>
      <c r="E65" s="1021" t="s">
        <v>5740</v>
      </c>
      <c r="F65" s="1021" t="s">
        <v>5741</v>
      </c>
      <c r="G65" s="1021" t="s">
        <v>885</v>
      </c>
      <c r="H65" s="1022"/>
      <c r="I65" s="1022"/>
      <c r="J65" s="1022"/>
      <c r="K65" s="1022"/>
      <c r="L65" s="1022"/>
      <c r="M65" s="1022"/>
      <c r="N65" s="1022"/>
      <c r="O65" s="1022"/>
      <c r="P65" s="1022"/>
      <c r="Q65" s="1022"/>
      <c r="R65" s="1022"/>
      <c r="S65" s="1022"/>
      <c r="T65" s="1022"/>
      <c r="U65" s="1022"/>
      <c r="V65" s="1022"/>
      <c r="W65" s="1022"/>
      <c r="X65" s="1022"/>
      <c r="Y65" s="1022"/>
      <c r="Z65" s="1022"/>
    </row>
    <row r="66">
      <c r="A66" s="1021"/>
      <c r="B66" s="1021" t="s">
        <v>5640</v>
      </c>
      <c r="C66" s="1022"/>
      <c r="D66" s="1021" t="s">
        <v>5773</v>
      </c>
      <c r="E66" s="1021" t="s">
        <v>5743</v>
      </c>
      <c r="F66" s="1021" t="s">
        <v>5744</v>
      </c>
      <c r="G66" s="1021" t="s">
        <v>885</v>
      </c>
      <c r="H66" s="1022"/>
      <c r="I66" s="1022"/>
      <c r="J66" s="1022"/>
      <c r="K66" s="1022"/>
      <c r="L66" s="1022"/>
      <c r="M66" s="1022"/>
      <c r="N66" s="1022"/>
      <c r="O66" s="1022"/>
      <c r="P66" s="1022"/>
      <c r="Q66" s="1022"/>
      <c r="R66" s="1022"/>
      <c r="S66" s="1022"/>
      <c r="T66" s="1022"/>
      <c r="U66" s="1022"/>
      <c r="V66" s="1022"/>
      <c r="W66" s="1022"/>
      <c r="X66" s="1022"/>
      <c r="Y66" s="1022"/>
      <c r="Z66" s="1022"/>
    </row>
    <row r="67">
      <c r="A67" s="1021"/>
      <c r="B67" s="1021" t="s">
        <v>5640</v>
      </c>
      <c r="C67" s="1022"/>
      <c r="D67" s="1021" t="s">
        <v>5774</v>
      </c>
      <c r="E67" s="1021" t="s">
        <v>5746</v>
      </c>
      <c r="F67" s="1021" t="s">
        <v>5747</v>
      </c>
      <c r="G67" s="1021" t="s">
        <v>885</v>
      </c>
      <c r="H67" s="1022"/>
      <c r="I67" s="1022"/>
      <c r="J67" s="1022"/>
      <c r="K67" s="1022"/>
      <c r="L67" s="1022"/>
      <c r="M67" s="1022"/>
      <c r="N67" s="1022"/>
      <c r="O67" s="1022"/>
      <c r="P67" s="1022"/>
      <c r="Q67" s="1022"/>
      <c r="R67" s="1022"/>
      <c r="S67" s="1022"/>
      <c r="T67" s="1022"/>
      <c r="U67" s="1022"/>
      <c r="V67" s="1022"/>
      <c r="W67" s="1022"/>
      <c r="X67" s="1022"/>
      <c r="Y67" s="1022"/>
      <c r="Z67" s="1022"/>
    </row>
    <row r="68">
      <c r="A68" s="1021"/>
      <c r="B68" s="1021" t="s">
        <v>5640</v>
      </c>
      <c r="C68" s="1022"/>
      <c r="D68" s="1021" t="s">
        <v>5775</v>
      </c>
      <c r="E68" s="1021" t="s">
        <v>5749</v>
      </c>
      <c r="F68" s="1021" t="s">
        <v>5750</v>
      </c>
      <c r="G68" s="1021" t="s">
        <v>885</v>
      </c>
      <c r="H68" s="1022"/>
      <c r="I68" s="1022"/>
      <c r="J68" s="1022"/>
      <c r="K68" s="1022"/>
      <c r="L68" s="1022"/>
      <c r="M68" s="1022"/>
      <c r="N68" s="1022"/>
      <c r="O68" s="1022"/>
      <c r="P68" s="1022"/>
      <c r="Q68" s="1022"/>
      <c r="R68" s="1022"/>
      <c r="S68" s="1022"/>
      <c r="T68" s="1022"/>
      <c r="U68" s="1022"/>
      <c r="V68" s="1022"/>
      <c r="W68" s="1022"/>
      <c r="X68" s="1022"/>
      <c r="Y68" s="1022"/>
      <c r="Z68" s="1022"/>
    </row>
    <row r="69">
      <c r="A69" s="1021"/>
      <c r="B69" s="1021" t="s">
        <v>5640</v>
      </c>
      <c r="C69" s="1022"/>
      <c r="D69" s="1021" t="s">
        <v>5776</v>
      </c>
      <c r="E69" s="1021" t="s">
        <v>5752</v>
      </c>
      <c r="F69" s="1021" t="s">
        <v>5753</v>
      </c>
      <c r="G69" s="1021" t="s">
        <v>885</v>
      </c>
      <c r="H69" s="1022"/>
      <c r="I69" s="1022"/>
      <c r="J69" s="1022"/>
      <c r="K69" s="1022"/>
      <c r="L69" s="1022"/>
      <c r="M69" s="1022"/>
      <c r="N69" s="1022"/>
      <c r="O69" s="1022"/>
      <c r="P69" s="1022"/>
      <c r="Q69" s="1022"/>
      <c r="R69" s="1022"/>
      <c r="S69" s="1022"/>
      <c r="T69" s="1022"/>
      <c r="U69" s="1022"/>
      <c r="V69" s="1022"/>
      <c r="W69" s="1022"/>
      <c r="X69" s="1022"/>
      <c r="Y69" s="1022"/>
      <c r="Z69" s="1022"/>
    </row>
    <row r="70">
      <c r="A70" s="1021"/>
      <c r="B70" s="1021" t="s">
        <v>5640</v>
      </c>
      <c r="C70" s="1022"/>
      <c r="D70" s="1021" t="s">
        <v>5777</v>
      </c>
      <c r="E70" s="1021" t="s">
        <v>5755</v>
      </c>
      <c r="F70" s="1021" t="s">
        <v>5756</v>
      </c>
      <c r="G70" s="1021" t="s">
        <v>885</v>
      </c>
      <c r="H70" s="1022"/>
      <c r="I70" s="1022"/>
      <c r="J70" s="1022"/>
      <c r="K70" s="1022"/>
      <c r="L70" s="1022"/>
      <c r="M70" s="1022"/>
      <c r="N70" s="1022"/>
      <c r="O70" s="1022"/>
      <c r="P70" s="1022"/>
      <c r="Q70" s="1022"/>
      <c r="R70" s="1022"/>
      <c r="S70" s="1022"/>
      <c r="T70" s="1022"/>
      <c r="U70" s="1022"/>
      <c r="V70" s="1022"/>
      <c r="W70" s="1022"/>
      <c r="X70" s="1022"/>
      <c r="Y70" s="1022"/>
      <c r="Z70" s="1022"/>
    </row>
    <row r="71">
      <c r="A71" s="1021"/>
      <c r="B71" s="1021" t="s">
        <v>5640</v>
      </c>
      <c r="C71" s="1022"/>
      <c r="D71" s="1021" t="s">
        <v>5778</v>
      </c>
      <c r="E71" s="1021" t="s">
        <v>5758</v>
      </c>
      <c r="F71" s="1021" t="s">
        <v>5759</v>
      </c>
      <c r="G71" s="1021" t="s">
        <v>885</v>
      </c>
      <c r="H71" s="1022"/>
      <c r="I71" s="1022"/>
      <c r="J71" s="1022"/>
      <c r="K71" s="1022"/>
      <c r="L71" s="1022"/>
      <c r="M71" s="1022"/>
      <c r="N71" s="1022"/>
      <c r="O71" s="1022"/>
      <c r="P71" s="1022"/>
      <c r="Q71" s="1022"/>
      <c r="R71" s="1022"/>
      <c r="S71" s="1022"/>
      <c r="T71" s="1022"/>
      <c r="U71" s="1022"/>
      <c r="V71" s="1022"/>
      <c r="W71" s="1022"/>
      <c r="X71" s="1022"/>
      <c r="Y71" s="1022"/>
      <c r="Z71" s="1022"/>
    </row>
    <row r="72">
      <c r="A72" s="1021"/>
      <c r="B72" s="1021" t="s">
        <v>5640</v>
      </c>
      <c r="C72" s="1022"/>
      <c r="D72" s="1021" t="s">
        <v>5779</v>
      </c>
      <c r="E72" s="1021" t="s">
        <v>5761</v>
      </c>
      <c r="F72" s="1021" t="s">
        <v>5762</v>
      </c>
      <c r="G72" s="1021" t="s">
        <v>885</v>
      </c>
      <c r="H72" s="1022"/>
      <c r="I72" s="1022"/>
      <c r="J72" s="1022"/>
      <c r="K72" s="1022"/>
      <c r="L72" s="1022"/>
      <c r="M72" s="1022"/>
      <c r="N72" s="1022"/>
      <c r="O72" s="1022"/>
      <c r="P72" s="1022"/>
      <c r="Q72" s="1022"/>
      <c r="R72" s="1022"/>
      <c r="S72" s="1022"/>
      <c r="T72" s="1022"/>
      <c r="U72" s="1022"/>
      <c r="V72" s="1022"/>
      <c r="W72" s="1022"/>
      <c r="X72" s="1022"/>
      <c r="Y72" s="1022"/>
      <c r="Z72" s="1022"/>
    </row>
    <row r="73">
      <c r="A73" s="1021"/>
      <c r="B73" s="1021" t="s">
        <v>5640</v>
      </c>
      <c r="C73" s="1022"/>
      <c r="D73" s="1021" t="s">
        <v>5780</v>
      </c>
      <c r="E73" s="1021" t="s">
        <v>5764</v>
      </c>
      <c r="F73" s="1021" t="s">
        <v>5768</v>
      </c>
      <c r="G73" s="1021" t="s">
        <v>885</v>
      </c>
      <c r="H73" s="1022"/>
      <c r="I73" s="1022"/>
      <c r="J73" s="1022"/>
      <c r="K73" s="1022"/>
      <c r="L73" s="1022"/>
      <c r="M73" s="1022"/>
      <c r="N73" s="1022"/>
      <c r="O73" s="1022"/>
      <c r="P73" s="1022"/>
      <c r="Q73" s="1022"/>
      <c r="R73" s="1022"/>
      <c r="S73" s="1022"/>
      <c r="T73" s="1022"/>
      <c r="U73" s="1022"/>
      <c r="V73" s="1022"/>
      <c r="W73" s="1022"/>
      <c r="X73" s="1022"/>
      <c r="Y73" s="1022"/>
      <c r="Z73" s="1022"/>
    </row>
    <row r="74">
      <c r="A74" s="1021"/>
      <c r="B74" s="1021" t="s">
        <v>5640</v>
      </c>
      <c r="C74" s="1022"/>
      <c r="D74" s="1021" t="s">
        <v>5781</v>
      </c>
      <c r="E74" s="1021" t="s">
        <v>5767</v>
      </c>
      <c r="F74" s="1021" t="s">
        <v>5768</v>
      </c>
      <c r="G74" s="1021" t="s">
        <v>885</v>
      </c>
      <c r="H74" s="1022"/>
      <c r="I74" s="1022"/>
      <c r="J74" s="1022"/>
      <c r="K74" s="1022"/>
      <c r="L74" s="1022"/>
      <c r="M74" s="1022"/>
      <c r="N74" s="1022"/>
      <c r="O74" s="1022"/>
      <c r="P74" s="1022"/>
      <c r="Q74" s="1022"/>
      <c r="R74" s="1022"/>
      <c r="S74" s="1022"/>
      <c r="T74" s="1022"/>
      <c r="U74" s="1022"/>
      <c r="V74" s="1022"/>
      <c r="W74" s="1022"/>
      <c r="X74" s="1022"/>
      <c r="Y74" s="1022"/>
      <c r="Z74" s="1022"/>
    </row>
    <row r="75">
      <c r="A75" s="1021"/>
      <c r="B75" s="1021" t="s">
        <v>5640</v>
      </c>
      <c r="C75" s="1022"/>
      <c r="D75" s="1021" t="s">
        <v>5782</v>
      </c>
      <c r="E75" s="1021" t="s">
        <v>5783</v>
      </c>
      <c r="F75" s="1021" t="s">
        <v>5784</v>
      </c>
      <c r="G75" s="1021" t="s">
        <v>886</v>
      </c>
      <c r="H75" s="1022"/>
      <c r="I75" s="1022"/>
      <c r="J75" s="1022"/>
      <c r="K75" s="1022"/>
      <c r="L75" s="1022"/>
      <c r="M75" s="1022"/>
      <c r="N75" s="1022"/>
      <c r="O75" s="1022"/>
      <c r="P75" s="1022"/>
      <c r="Q75" s="1022"/>
      <c r="R75" s="1022"/>
      <c r="S75" s="1022"/>
      <c r="T75" s="1022"/>
      <c r="U75" s="1022"/>
      <c r="V75" s="1022"/>
      <c r="W75" s="1022"/>
      <c r="X75" s="1022"/>
      <c r="Y75" s="1022"/>
      <c r="Z75" s="1022"/>
    </row>
    <row r="76">
      <c r="A76" s="1021"/>
      <c r="B76" s="1021" t="s">
        <v>5640</v>
      </c>
      <c r="C76" s="1022"/>
      <c r="D76" s="1021" t="s">
        <v>5785</v>
      </c>
      <c r="E76" s="1021" t="s">
        <v>5786</v>
      </c>
      <c r="F76" s="1021" t="s">
        <v>5787</v>
      </c>
      <c r="G76" s="1021" t="s">
        <v>886</v>
      </c>
      <c r="H76" s="1022"/>
      <c r="I76" s="1022"/>
      <c r="J76" s="1022"/>
      <c r="K76" s="1022"/>
      <c r="L76" s="1022"/>
      <c r="M76" s="1022"/>
      <c r="N76" s="1022"/>
      <c r="O76" s="1022"/>
      <c r="P76" s="1022"/>
      <c r="Q76" s="1022"/>
      <c r="R76" s="1022"/>
      <c r="S76" s="1022"/>
      <c r="T76" s="1022"/>
      <c r="U76" s="1022"/>
      <c r="V76" s="1022"/>
      <c r="W76" s="1022"/>
      <c r="X76" s="1022"/>
      <c r="Y76" s="1022"/>
      <c r="Z76" s="1022"/>
    </row>
    <row r="77">
      <c r="A77" s="1021"/>
      <c r="B77" s="1021" t="s">
        <v>5640</v>
      </c>
      <c r="C77" s="1022"/>
      <c r="D77" s="1021" t="s">
        <v>5788</v>
      </c>
      <c r="E77" s="1021" t="s">
        <v>5789</v>
      </c>
      <c r="F77" s="1021" t="s">
        <v>5790</v>
      </c>
      <c r="G77" s="1021" t="s">
        <v>886</v>
      </c>
      <c r="H77" s="1022"/>
      <c r="I77" s="1022"/>
      <c r="J77" s="1022"/>
      <c r="K77" s="1022"/>
      <c r="L77" s="1022"/>
      <c r="M77" s="1022"/>
      <c r="N77" s="1022"/>
      <c r="O77" s="1022"/>
      <c r="P77" s="1022"/>
      <c r="Q77" s="1022"/>
      <c r="R77" s="1022"/>
      <c r="S77" s="1022"/>
      <c r="T77" s="1022"/>
      <c r="U77" s="1022"/>
      <c r="V77" s="1022"/>
      <c r="W77" s="1022"/>
      <c r="X77" s="1022"/>
      <c r="Y77" s="1022"/>
      <c r="Z77" s="1022"/>
    </row>
    <row r="78">
      <c r="A78" s="1021"/>
      <c r="B78" s="1021" t="s">
        <v>5640</v>
      </c>
      <c r="C78" s="1022"/>
      <c r="D78" s="1021" t="s">
        <v>5791</v>
      </c>
      <c r="E78" s="1021" t="s">
        <v>5792</v>
      </c>
      <c r="F78" s="1021" t="s">
        <v>5793</v>
      </c>
      <c r="G78" s="1021" t="s">
        <v>886</v>
      </c>
      <c r="H78" s="1022"/>
      <c r="I78" s="1022"/>
      <c r="J78" s="1022"/>
      <c r="K78" s="1022"/>
      <c r="L78" s="1022"/>
      <c r="M78" s="1022"/>
      <c r="N78" s="1022"/>
      <c r="O78" s="1022"/>
      <c r="P78" s="1022"/>
      <c r="Q78" s="1022"/>
      <c r="R78" s="1022"/>
      <c r="S78" s="1022"/>
      <c r="T78" s="1022"/>
      <c r="U78" s="1022"/>
      <c r="V78" s="1022"/>
      <c r="W78" s="1022"/>
      <c r="X78" s="1022"/>
      <c r="Y78" s="1022"/>
      <c r="Z78" s="1022"/>
    </row>
    <row r="79">
      <c r="A79" s="1021"/>
      <c r="B79" s="1021" t="s">
        <v>5640</v>
      </c>
      <c r="C79" s="1022"/>
      <c r="D79" s="1021" t="s">
        <v>5794</v>
      </c>
      <c r="E79" s="1021" t="s">
        <v>5795</v>
      </c>
      <c r="F79" s="1021" t="s">
        <v>5796</v>
      </c>
      <c r="G79" s="1021" t="s">
        <v>886</v>
      </c>
      <c r="H79" s="1022"/>
      <c r="I79" s="1022"/>
      <c r="J79" s="1022"/>
      <c r="K79" s="1022"/>
      <c r="L79" s="1022"/>
      <c r="M79" s="1022"/>
      <c r="N79" s="1022"/>
      <c r="O79" s="1022"/>
      <c r="P79" s="1022"/>
      <c r="Q79" s="1022"/>
      <c r="R79" s="1022"/>
      <c r="S79" s="1022"/>
      <c r="T79" s="1022"/>
      <c r="U79" s="1022"/>
      <c r="V79" s="1022"/>
      <c r="W79" s="1022"/>
      <c r="X79" s="1022"/>
      <c r="Y79" s="1022"/>
      <c r="Z79" s="1022"/>
    </row>
    <row r="80">
      <c r="A80" s="1021"/>
      <c r="B80" s="1021" t="s">
        <v>5640</v>
      </c>
      <c r="C80" s="1022"/>
      <c r="D80" s="1021" t="s">
        <v>5797</v>
      </c>
      <c r="E80" s="1021" t="s">
        <v>5798</v>
      </c>
      <c r="F80" s="1021" t="s">
        <v>5799</v>
      </c>
      <c r="G80" s="1021" t="s">
        <v>886</v>
      </c>
      <c r="H80" s="1022"/>
      <c r="I80" s="1022"/>
      <c r="J80" s="1022"/>
      <c r="K80" s="1022"/>
      <c r="L80" s="1022"/>
      <c r="M80" s="1022"/>
      <c r="N80" s="1022"/>
      <c r="O80" s="1022"/>
      <c r="P80" s="1022"/>
      <c r="Q80" s="1022"/>
      <c r="R80" s="1022"/>
      <c r="S80" s="1022"/>
      <c r="T80" s="1022"/>
      <c r="U80" s="1022"/>
      <c r="V80" s="1022"/>
      <c r="W80" s="1022"/>
      <c r="X80" s="1022"/>
      <c r="Y80" s="1022"/>
      <c r="Z80" s="1022"/>
    </row>
    <row r="81">
      <c r="A81" s="1021"/>
      <c r="B81" s="1021" t="s">
        <v>5640</v>
      </c>
      <c r="C81" s="1022"/>
      <c r="D81" s="1021" t="s">
        <v>5800</v>
      </c>
      <c r="E81" s="1021" t="s">
        <v>5801</v>
      </c>
      <c r="F81" s="1021" t="s">
        <v>5802</v>
      </c>
      <c r="G81" s="1021" t="s">
        <v>886</v>
      </c>
      <c r="H81" s="1022"/>
      <c r="I81" s="1022"/>
      <c r="J81" s="1022"/>
      <c r="K81" s="1022"/>
      <c r="L81" s="1022"/>
      <c r="M81" s="1022"/>
      <c r="N81" s="1022"/>
      <c r="O81" s="1022"/>
      <c r="P81" s="1022"/>
      <c r="Q81" s="1022"/>
      <c r="R81" s="1022"/>
      <c r="S81" s="1022"/>
      <c r="T81" s="1022"/>
      <c r="U81" s="1022"/>
      <c r="V81" s="1022"/>
      <c r="W81" s="1022"/>
      <c r="X81" s="1022"/>
      <c r="Y81" s="1022"/>
      <c r="Z81" s="1022"/>
    </row>
    <row r="82">
      <c r="A82" s="1021"/>
      <c r="B82" s="1021" t="s">
        <v>5640</v>
      </c>
      <c r="C82" s="1022"/>
      <c r="D82" s="1021" t="s">
        <v>5803</v>
      </c>
      <c r="E82" s="1021" t="s">
        <v>5804</v>
      </c>
      <c r="F82" s="1021" t="s">
        <v>5805</v>
      </c>
      <c r="G82" s="1021" t="s">
        <v>886</v>
      </c>
      <c r="H82" s="1022"/>
      <c r="I82" s="1022"/>
      <c r="J82" s="1022"/>
      <c r="K82" s="1022"/>
      <c r="L82" s="1022"/>
      <c r="M82" s="1022"/>
      <c r="N82" s="1022"/>
      <c r="O82" s="1022"/>
      <c r="P82" s="1022"/>
      <c r="Q82" s="1022"/>
      <c r="R82" s="1022"/>
      <c r="S82" s="1022"/>
      <c r="T82" s="1022"/>
      <c r="U82" s="1022"/>
      <c r="V82" s="1022"/>
      <c r="W82" s="1022"/>
      <c r="X82" s="1022"/>
      <c r="Y82" s="1022"/>
      <c r="Z82" s="1022"/>
    </row>
    <row r="83">
      <c r="A83" s="1021"/>
      <c r="B83" s="1021" t="s">
        <v>5640</v>
      </c>
      <c r="C83" s="1022"/>
      <c r="D83" s="1021" t="s">
        <v>5806</v>
      </c>
      <c r="E83" s="1021" t="s">
        <v>5807</v>
      </c>
      <c r="F83" s="1021" t="s">
        <v>5808</v>
      </c>
      <c r="G83" s="1021" t="s">
        <v>886</v>
      </c>
      <c r="H83" s="1022"/>
      <c r="I83" s="1022"/>
      <c r="J83" s="1022"/>
      <c r="K83" s="1022"/>
      <c r="L83" s="1022"/>
      <c r="M83" s="1022"/>
      <c r="N83" s="1022"/>
      <c r="O83" s="1022"/>
      <c r="P83" s="1022"/>
      <c r="Q83" s="1022"/>
      <c r="R83" s="1022"/>
      <c r="S83" s="1022"/>
      <c r="T83" s="1022"/>
      <c r="U83" s="1022"/>
      <c r="V83" s="1022"/>
      <c r="W83" s="1022"/>
      <c r="X83" s="1022"/>
      <c r="Y83" s="1022"/>
      <c r="Z83" s="1022"/>
    </row>
    <row r="84">
      <c r="A84" s="1021"/>
      <c r="B84" s="1021" t="s">
        <v>5640</v>
      </c>
      <c r="C84" s="1022"/>
      <c r="D84" s="1021" t="s">
        <v>5809</v>
      </c>
      <c r="E84" s="1021" t="s">
        <v>5810</v>
      </c>
      <c r="F84" s="1021" t="s">
        <v>5811</v>
      </c>
      <c r="G84" s="1021" t="s">
        <v>886</v>
      </c>
      <c r="H84" s="1022"/>
      <c r="I84" s="1022"/>
      <c r="J84" s="1022"/>
      <c r="K84" s="1022"/>
      <c r="L84" s="1022"/>
      <c r="M84" s="1022"/>
      <c r="N84" s="1022"/>
      <c r="O84" s="1022"/>
      <c r="P84" s="1022"/>
      <c r="Q84" s="1022"/>
      <c r="R84" s="1022"/>
      <c r="S84" s="1022"/>
      <c r="T84" s="1022"/>
      <c r="U84" s="1022"/>
      <c r="V84" s="1022"/>
      <c r="W84" s="1022"/>
      <c r="X84" s="1022"/>
      <c r="Y84" s="1022"/>
      <c r="Z84" s="1022"/>
    </row>
    <row r="85">
      <c r="A85" s="1021"/>
      <c r="B85" s="1021" t="s">
        <v>5640</v>
      </c>
      <c r="C85" s="1022"/>
      <c r="D85" s="1021" t="s">
        <v>5812</v>
      </c>
      <c r="E85" s="1021" t="s">
        <v>5813</v>
      </c>
      <c r="F85" s="1021" t="s">
        <v>5814</v>
      </c>
      <c r="G85" s="1021" t="s">
        <v>886</v>
      </c>
      <c r="H85" s="1022"/>
      <c r="I85" s="1022"/>
      <c r="J85" s="1022"/>
      <c r="K85" s="1022"/>
      <c r="L85" s="1022"/>
      <c r="M85" s="1022"/>
      <c r="N85" s="1022"/>
      <c r="O85" s="1022"/>
      <c r="P85" s="1022"/>
      <c r="Q85" s="1022"/>
      <c r="R85" s="1022"/>
      <c r="S85" s="1022"/>
      <c r="T85" s="1022"/>
      <c r="U85" s="1022"/>
      <c r="V85" s="1022"/>
      <c r="W85" s="1022"/>
      <c r="X85" s="1022"/>
      <c r="Y85" s="1022"/>
      <c r="Z85" s="1022"/>
    </row>
    <row r="86">
      <c r="A86" s="1021"/>
      <c r="B86" s="1021" t="s">
        <v>5640</v>
      </c>
      <c r="C86" s="1022"/>
      <c r="D86" s="1021" t="s">
        <v>5815</v>
      </c>
      <c r="E86" s="1021" t="s">
        <v>5816</v>
      </c>
      <c r="F86" s="1021" t="s">
        <v>5817</v>
      </c>
      <c r="G86" s="1021" t="s">
        <v>886</v>
      </c>
      <c r="H86" s="1022"/>
      <c r="I86" s="1022"/>
      <c r="J86" s="1022"/>
      <c r="K86" s="1022"/>
      <c r="L86" s="1022"/>
      <c r="M86" s="1022"/>
      <c r="N86" s="1022"/>
      <c r="O86" s="1022"/>
      <c r="P86" s="1022"/>
      <c r="Q86" s="1022"/>
      <c r="R86" s="1022"/>
      <c r="S86" s="1022"/>
      <c r="T86" s="1022"/>
      <c r="U86" s="1022"/>
      <c r="V86" s="1022"/>
      <c r="W86" s="1022"/>
      <c r="X86" s="1022"/>
      <c r="Y86" s="1022"/>
      <c r="Z86" s="1022"/>
    </row>
    <row r="87">
      <c r="A87" s="1021"/>
      <c r="B87" s="1021" t="s">
        <v>5640</v>
      </c>
      <c r="C87" s="1022"/>
      <c r="D87" s="1021" t="s">
        <v>5818</v>
      </c>
      <c r="E87" s="1021" t="s">
        <v>5783</v>
      </c>
      <c r="F87" s="1021" t="s">
        <v>5784</v>
      </c>
      <c r="G87" s="1021" t="s">
        <v>885</v>
      </c>
      <c r="H87" s="1022"/>
      <c r="I87" s="1022"/>
      <c r="J87" s="1022"/>
      <c r="K87" s="1022"/>
      <c r="L87" s="1022"/>
      <c r="M87" s="1022"/>
      <c r="N87" s="1022"/>
      <c r="O87" s="1022"/>
      <c r="P87" s="1022"/>
      <c r="Q87" s="1022"/>
      <c r="R87" s="1022"/>
      <c r="S87" s="1022"/>
      <c r="T87" s="1022"/>
      <c r="U87" s="1022"/>
      <c r="V87" s="1022"/>
      <c r="W87" s="1022"/>
      <c r="X87" s="1022"/>
      <c r="Y87" s="1022"/>
      <c r="Z87" s="1022"/>
    </row>
    <row r="88">
      <c r="A88" s="1021"/>
      <c r="B88" s="1021" t="s">
        <v>5640</v>
      </c>
      <c r="C88" s="1022"/>
      <c r="D88" s="1021" t="s">
        <v>5819</v>
      </c>
      <c r="E88" s="1021" t="s">
        <v>5786</v>
      </c>
      <c r="F88" s="1021" t="s">
        <v>5787</v>
      </c>
      <c r="G88" s="1021" t="s">
        <v>885</v>
      </c>
      <c r="H88" s="1022"/>
      <c r="I88" s="1022"/>
      <c r="J88" s="1022"/>
      <c r="K88" s="1022"/>
      <c r="L88" s="1022"/>
      <c r="M88" s="1022"/>
      <c r="N88" s="1022"/>
      <c r="O88" s="1022"/>
      <c r="P88" s="1022"/>
      <c r="Q88" s="1022"/>
      <c r="R88" s="1022"/>
      <c r="S88" s="1022"/>
      <c r="T88" s="1022"/>
      <c r="U88" s="1022"/>
      <c r="V88" s="1022"/>
      <c r="W88" s="1022"/>
      <c r="X88" s="1022"/>
      <c r="Y88" s="1022"/>
      <c r="Z88" s="1022"/>
    </row>
    <row r="89">
      <c r="A89" s="1021"/>
      <c r="B89" s="1021" t="s">
        <v>5640</v>
      </c>
      <c r="C89" s="1022"/>
      <c r="D89" s="1021" t="s">
        <v>5820</v>
      </c>
      <c r="E89" s="1021" t="s">
        <v>5789</v>
      </c>
      <c r="F89" s="1021" t="s">
        <v>5790</v>
      </c>
      <c r="G89" s="1021" t="s">
        <v>885</v>
      </c>
      <c r="H89" s="1022"/>
      <c r="I89" s="1022"/>
      <c r="J89" s="1022"/>
      <c r="K89" s="1022"/>
      <c r="L89" s="1022"/>
      <c r="M89" s="1022"/>
      <c r="N89" s="1022"/>
      <c r="O89" s="1022"/>
      <c r="P89" s="1022"/>
      <c r="Q89" s="1022"/>
      <c r="R89" s="1022"/>
      <c r="S89" s="1022"/>
      <c r="T89" s="1022"/>
      <c r="U89" s="1022"/>
      <c r="V89" s="1022"/>
      <c r="W89" s="1022"/>
      <c r="X89" s="1022"/>
      <c r="Y89" s="1022"/>
      <c r="Z89" s="1022"/>
    </row>
    <row r="90">
      <c r="A90" s="1021"/>
      <c r="B90" s="1021" t="s">
        <v>5640</v>
      </c>
      <c r="C90" s="1022"/>
      <c r="D90" s="1021" t="s">
        <v>5821</v>
      </c>
      <c r="E90" s="1021" t="s">
        <v>5792</v>
      </c>
      <c r="F90" s="1021" t="s">
        <v>5793</v>
      </c>
      <c r="G90" s="1021" t="s">
        <v>885</v>
      </c>
      <c r="H90" s="1022"/>
      <c r="I90" s="1022"/>
      <c r="J90" s="1022"/>
      <c r="K90" s="1022"/>
      <c r="L90" s="1022"/>
      <c r="M90" s="1022"/>
      <c r="N90" s="1022"/>
      <c r="O90" s="1022"/>
      <c r="P90" s="1022"/>
      <c r="Q90" s="1022"/>
      <c r="R90" s="1022"/>
      <c r="S90" s="1022"/>
      <c r="T90" s="1022"/>
      <c r="U90" s="1022"/>
      <c r="V90" s="1022"/>
      <c r="W90" s="1022"/>
      <c r="X90" s="1022"/>
      <c r="Y90" s="1022"/>
      <c r="Z90" s="1022"/>
    </row>
    <row r="91">
      <c r="A91" s="1021"/>
      <c r="B91" s="1021" t="s">
        <v>5640</v>
      </c>
      <c r="C91" s="1022"/>
      <c r="D91" s="1021" t="s">
        <v>5822</v>
      </c>
      <c r="E91" s="1021" t="s">
        <v>5795</v>
      </c>
      <c r="F91" s="1021" t="s">
        <v>5796</v>
      </c>
      <c r="G91" s="1021" t="s">
        <v>885</v>
      </c>
      <c r="H91" s="1022"/>
      <c r="I91" s="1022"/>
      <c r="J91" s="1022"/>
      <c r="K91" s="1022"/>
      <c r="L91" s="1022"/>
      <c r="M91" s="1022"/>
      <c r="N91" s="1022"/>
      <c r="O91" s="1022"/>
      <c r="P91" s="1022"/>
      <c r="Q91" s="1022"/>
      <c r="R91" s="1022"/>
      <c r="S91" s="1022"/>
      <c r="T91" s="1022"/>
      <c r="U91" s="1022"/>
      <c r="V91" s="1022"/>
      <c r="W91" s="1022"/>
      <c r="X91" s="1022"/>
      <c r="Y91" s="1022"/>
      <c r="Z91" s="1022"/>
    </row>
    <row r="92">
      <c r="A92" s="1021"/>
      <c r="B92" s="1021" t="s">
        <v>5640</v>
      </c>
      <c r="C92" s="1022"/>
      <c r="D92" s="1021" t="s">
        <v>5823</v>
      </c>
      <c r="E92" s="1021" t="s">
        <v>5798</v>
      </c>
      <c r="F92" s="1021" t="s">
        <v>5799</v>
      </c>
      <c r="G92" s="1021" t="s">
        <v>885</v>
      </c>
      <c r="H92" s="1022"/>
      <c r="I92" s="1022"/>
      <c r="J92" s="1022"/>
      <c r="K92" s="1022"/>
      <c r="L92" s="1022"/>
      <c r="M92" s="1022"/>
      <c r="N92" s="1022"/>
      <c r="O92" s="1022"/>
      <c r="P92" s="1022"/>
      <c r="Q92" s="1022"/>
      <c r="R92" s="1022"/>
      <c r="S92" s="1022"/>
      <c r="T92" s="1022"/>
      <c r="U92" s="1022"/>
      <c r="V92" s="1022"/>
      <c r="W92" s="1022"/>
      <c r="X92" s="1022"/>
      <c r="Y92" s="1022"/>
      <c r="Z92" s="1022"/>
    </row>
    <row r="93">
      <c r="A93" s="1021"/>
      <c r="B93" s="1021" t="s">
        <v>5640</v>
      </c>
      <c r="C93" s="1022"/>
      <c r="D93" s="1021" t="s">
        <v>5824</v>
      </c>
      <c r="E93" s="1021" t="s">
        <v>5801</v>
      </c>
      <c r="F93" s="1021" t="s">
        <v>5802</v>
      </c>
      <c r="G93" s="1021" t="s">
        <v>885</v>
      </c>
      <c r="H93" s="1022"/>
      <c r="I93" s="1022"/>
      <c r="J93" s="1022"/>
      <c r="K93" s="1022"/>
      <c r="L93" s="1022"/>
      <c r="M93" s="1022"/>
      <c r="N93" s="1022"/>
      <c r="O93" s="1022"/>
      <c r="P93" s="1022"/>
      <c r="Q93" s="1022"/>
      <c r="R93" s="1022"/>
      <c r="S93" s="1022"/>
      <c r="T93" s="1022"/>
      <c r="U93" s="1022"/>
      <c r="V93" s="1022"/>
      <c r="W93" s="1022"/>
      <c r="X93" s="1022"/>
      <c r="Y93" s="1022"/>
      <c r="Z93" s="1022"/>
    </row>
    <row r="94">
      <c r="A94" s="1021"/>
      <c r="B94" s="1021" t="s">
        <v>5640</v>
      </c>
      <c r="C94" s="1022"/>
      <c r="D94" s="1021" t="s">
        <v>5825</v>
      </c>
      <c r="E94" s="1021" t="s">
        <v>5804</v>
      </c>
      <c r="F94" s="1021" t="s">
        <v>5805</v>
      </c>
      <c r="G94" s="1021" t="s">
        <v>885</v>
      </c>
      <c r="H94" s="1022"/>
      <c r="I94" s="1022"/>
      <c r="J94" s="1022"/>
      <c r="K94" s="1022"/>
      <c r="L94" s="1022"/>
      <c r="M94" s="1022"/>
      <c r="N94" s="1022"/>
      <c r="O94" s="1022"/>
      <c r="P94" s="1022"/>
      <c r="Q94" s="1022"/>
      <c r="R94" s="1022"/>
      <c r="S94" s="1022"/>
      <c r="T94" s="1022"/>
      <c r="U94" s="1022"/>
      <c r="V94" s="1022"/>
      <c r="W94" s="1022"/>
      <c r="X94" s="1022"/>
      <c r="Y94" s="1022"/>
      <c r="Z94" s="1022"/>
    </row>
    <row r="95">
      <c r="A95" s="1021"/>
      <c r="B95" s="1021" t="s">
        <v>5640</v>
      </c>
      <c r="C95" s="1022"/>
      <c r="D95" s="1021" t="s">
        <v>5826</v>
      </c>
      <c r="E95" s="1021" t="s">
        <v>5807</v>
      </c>
      <c r="F95" s="1021" t="s">
        <v>5808</v>
      </c>
      <c r="G95" s="1021" t="s">
        <v>885</v>
      </c>
      <c r="H95" s="1022"/>
      <c r="I95" s="1022"/>
      <c r="J95" s="1022"/>
      <c r="K95" s="1022"/>
      <c r="L95" s="1022"/>
      <c r="M95" s="1022"/>
      <c r="N95" s="1022"/>
      <c r="O95" s="1022"/>
      <c r="P95" s="1022"/>
      <c r="Q95" s="1022"/>
      <c r="R95" s="1022"/>
      <c r="S95" s="1022"/>
      <c r="T95" s="1022"/>
      <c r="U95" s="1022"/>
      <c r="V95" s="1022"/>
      <c r="W95" s="1022"/>
      <c r="X95" s="1022"/>
      <c r="Y95" s="1022"/>
      <c r="Z95" s="1022"/>
    </row>
    <row r="96">
      <c r="A96" s="1021"/>
      <c r="B96" s="1021" t="s">
        <v>5640</v>
      </c>
      <c r="C96" s="1022"/>
      <c r="D96" s="1021" t="s">
        <v>5827</v>
      </c>
      <c r="E96" s="1021" t="s">
        <v>5810</v>
      </c>
      <c r="F96" s="1021" t="s">
        <v>5811</v>
      </c>
      <c r="G96" s="1021" t="s">
        <v>885</v>
      </c>
      <c r="H96" s="1022"/>
      <c r="I96" s="1022"/>
      <c r="J96" s="1022"/>
      <c r="K96" s="1022"/>
      <c r="L96" s="1022"/>
      <c r="M96" s="1022"/>
      <c r="N96" s="1022"/>
      <c r="O96" s="1022"/>
      <c r="P96" s="1022"/>
      <c r="Q96" s="1022"/>
      <c r="R96" s="1022"/>
      <c r="S96" s="1022"/>
      <c r="T96" s="1022"/>
      <c r="U96" s="1022"/>
      <c r="V96" s="1022"/>
      <c r="W96" s="1022"/>
      <c r="X96" s="1022"/>
      <c r="Y96" s="1022"/>
      <c r="Z96" s="1022"/>
    </row>
    <row r="97">
      <c r="A97" s="1021"/>
      <c r="B97" s="1021" t="s">
        <v>5640</v>
      </c>
      <c r="C97" s="1022"/>
      <c r="D97" s="1021" t="s">
        <v>5828</v>
      </c>
      <c r="E97" s="1021" t="s">
        <v>5813</v>
      </c>
      <c r="F97" s="1021" t="s">
        <v>5814</v>
      </c>
      <c r="G97" s="1021" t="s">
        <v>885</v>
      </c>
      <c r="H97" s="1022"/>
      <c r="I97" s="1022"/>
      <c r="J97" s="1022"/>
      <c r="K97" s="1022"/>
      <c r="L97" s="1022"/>
      <c r="M97" s="1022"/>
      <c r="N97" s="1022"/>
      <c r="O97" s="1022"/>
      <c r="P97" s="1022"/>
      <c r="Q97" s="1022"/>
      <c r="R97" s="1022"/>
      <c r="S97" s="1022"/>
      <c r="T97" s="1022"/>
      <c r="U97" s="1022"/>
      <c r="V97" s="1022"/>
      <c r="W97" s="1022"/>
      <c r="X97" s="1022"/>
      <c r="Y97" s="1022"/>
      <c r="Z97" s="1022"/>
    </row>
    <row r="98">
      <c r="A98" s="1021"/>
      <c r="B98" s="1021" t="s">
        <v>5640</v>
      </c>
      <c r="C98" s="1022"/>
      <c r="D98" s="1021" t="s">
        <v>5829</v>
      </c>
      <c r="E98" s="1021" t="s">
        <v>5816</v>
      </c>
      <c r="F98" s="1021" t="s">
        <v>5817</v>
      </c>
      <c r="G98" s="1021" t="s">
        <v>885</v>
      </c>
      <c r="H98" s="1022"/>
      <c r="I98" s="1022"/>
      <c r="J98" s="1022"/>
      <c r="K98" s="1022"/>
      <c r="L98" s="1022"/>
      <c r="M98" s="1022"/>
      <c r="N98" s="1022"/>
      <c r="O98" s="1022"/>
      <c r="P98" s="1022"/>
      <c r="Q98" s="1022"/>
      <c r="R98" s="1022"/>
      <c r="S98" s="1022"/>
      <c r="T98" s="1022"/>
      <c r="U98" s="1022"/>
      <c r="V98" s="1022"/>
      <c r="W98" s="1022"/>
      <c r="X98" s="1022"/>
      <c r="Y98" s="1022"/>
      <c r="Z98" s="1022"/>
    </row>
    <row r="99">
      <c r="A99" s="1021"/>
      <c r="B99" s="1021" t="s">
        <v>5830</v>
      </c>
      <c r="C99" s="1022"/>
      <c r="D99" s="1021" t="s">
        <v>5831</v>
      </c>
      <c r="E99" s="1021" t="s">
        <v>5832</v>
      </c>
      <c r="F99" s="1021" t="s">
        <v>5833</v>
      </c>
      <c r="G99" s="1021" t="s">
        <v>886</v>
      </c>
      <c r="H99" s="1022"/>
      <c r="I99" s="1022"/>
      <c r="J99" s="1022"/>
      <c r="K99" s="1022"/>
      <c r="L99" s="1022"/>
      <c r="M99" s="1022"/>
      <c r="N99" s="1022"/>
      <c r="O99" s="1022"/>
      <c r="P99" s="1022"/>
      <c r="Q99" s="1022"/>
      <c r="R99" s="1022"/>
      <c r="S99" s="1022"/>
      <c r="T99" s="1022"/>
      <c r="U99" s="1022"/>
      <c r="V99" s="1022"/>
      <c r="W99" s="1022"/>
      <c r="X99" s="1022"/>
      <c r="Y99" s="1022"/>
      <c r="Z99" s="1022"/>
    </row>
    <row r="100">
      <c r="A100" s="1021" t="s">
        <v>5834</v>
      </c>
      <c r="B100" s="1021" t="s">
        <v>5835</v>
      </c>
      <c r="C100" s="1022"/>
      <c r="D100" s="1021" t="s">
        <v>5836</v>
      </c>
      <c r="E100" s="1021" t="s">
        <v>5837</v>
      </c>
      <c r="F100" s="1021" t="s">
        <v>5838</v>
      </c>
      <c r="G100" s="1021" t="s">
        <v>885</v>
      </c>
      <c r="H100" s="1022"/>
      <c r="I100" s="1022"/>
      <c r="J100" s="1022"/>
      <c r="K100" s="1022"/>
      <c r="L100" s="1022"/>
      <c r="M100" s="1022"/>
      <c r="N100" s="1022"/>
      <c r="O100" s="1022"/>
      <c r="P100" s="1022"/>
      <c r="Q100" s="1022"/>
      <c r="R100" s="1022"/>
      <c r="S100" s="1022"/>
      <c r="T100" s="1022"/>
      <c r="U100" s="1022"/>
      <c r="V100" s="1022"/>
      <c r="W100" s="1022"/>
      <c r="X100" s="1022"/>
      <c r="Y100" s="1022"/>
      <c r="Z100" s="1022"/>
    </row>
    <row r="101">
      <c r="A101" s="1021"/>
      <c r="B101" s="1021" t="s">
        <v>5830</v>
      </c>
      <c r="C101" s="1022"/>
      <c r="D101" s="1021" t="s">
        <v>5839</v>
      </c>
      <c r="E101" s="1021" t="s">
        <v>5832</v>
      </c>
      <c r="F101" s="1021" t="s">
        <v>5833</v>
      </c>
      <c r="G101" s="1021" t="s">
        <v>885</v>
      </c>
      <c r="H101" s="1022"/>
      <c r="I101" s="1022"/>
      <c r="J101" s="1022"/>
      <c r="K101" s="1022"/>
      <c r="L101" s="1022"/>
      <c r="M101" s="1022"/>
      <c r="N101" s="1022"/>
      <c r="O101" s="1022"/>
      <c r="P101" s="1022"/>
      <c r="Q101" s="1022"/>
      <c r="R101" s="1022"/>
      <c r="S101" s="1022"/>
      <c r="T101" s="1022"/>
      <c r="U101" s="1022"/>
      <c r="V101" s="1022"/>
      <c r="W101" s="1022"/>
      <c r="X101" s="1022"/>
      <c r="Y101" s="1022"/>
      <c r="Z101" s="1022"/>
    </row>
    <row r="102">
      <c r="A102" s="1021" t="s">
        <v>5840</v>
      </c>
      <c r="B102" s="1021" t="s">
        <v>5841</v>
      </c>
      <c r="C102" s="1022"/>
      <c r="D102" s="1021" t="s">
        <v>5842</v>
      </c>
      <c r="E102" s="1021" t="s">
        <v>5843</v>
      </c>
      <c r="F102" s="1021" t="s">
        <v>5844</v>
      </c>
      <c r="G102" s="1021" t="s">
        <v>886</v>
      </c>
      <c r="H102" s="1022"/>
      <c r="I102" s="1022"/>
      <c r="J102" s="1022"/>
      <c r="K102" s="1022"/>
      <c r="L102" s="1022"/>
      <c r="M102" s="1022"/>
      <c r="N102" s="1022"/>
      <c r="O102" s="1022"/>
      <c r="P102" s="1022"/>
      <c r="Q102" s="1022"/>
      <c r="R102" s="1022"/>
      <c r="S102" s="1022"/>
      <c r="T102" s="1022"/>
      <c r="U102" s="1022"/>
      <c r="V102" s="1022"/>
      <c r="W102" s="1022"/>
      <c r="X102" s="1022"/>
      <c r="Y102" s="1022"/>
      <c r="Z102" s="1022"/>
    </row>
    <row r="103">
      <c r="A103" s="1021" t="s">
        <v>5840</v>
      </c>
      <c r="B103" s="1021" t="s">
        <v>5841</v>
      </c>
      <c r="C103" s="1022"/>
      <c r="D103" s="1021" t="s">
        <v>5845</v>
      </c>
      <c r="E103" s="1021" t="s">
        <v>5843</v>
      </c>
      <c r="F103" s="1021" t="s">
        <v>5844</v>
      </c>
      <c r="G103" s="1021" t="s">
        <v>885</v>
      </c>
      <c r="H103" s="1022"/>
      <c r="I103" s="1022"/>
      <c r="J103" s="1022"/>
      <c r="K103" s="1022"/>
      <c r="L103" s="1022"/>
      <c r="M103" s="1022"/>
      <c r="N103" s="1022"/>
      <c r="O103" s="1022"/>
      <c r="P103" s="1022"/>
      <c r="Q103" s="1022"/>
      <c r="R103" s="1022"/>
      <c r="S103" s="1022"/>
      <c r="T103" s="1022"/>
      <c r="U103" s="1022"/>
      <c r="V103" s="1022"/>
      <c r="W103" s="1022"/>
      <c r="X103" s="1022"/>
      <c r="Y103" s="1022"/>
      <c r="Z103" s="1022"/>
    </row>
    <row r="104">
      <c r="A104" s="1021" t="s">
        <v>5840</v>
      </c>
      <c r="B104" s="1021" t="s">
        <v>5846</v>
      </c>
      <c r="C104" s="1022"/>
      <c r="D104" s="1021" t="s">
        <v>5847</v>
      </c>
      <c r="E104" s="1021" t="s">
        <v>5848</v>
      </c>
      <c r="F104" s="1021" t="s">
        <v>5849</v>
      </c>
      <c r="G104" s="1021" t="s">
        <v>886</v>
      </c>
      <c r="H104" s="1022"/>
      <c r="I104" s="1022"/>
      <c r="J104" s="1022"/>
      <c r="K104" s="1022"/>
      <c r="L104" s="1022"/>
      <c r="M104" s="1022"/>
      <c r="N104" s="1022"/>
      <c r="O104" s="1022"/>
      <c r="P104" s="1022"/>
      <c r="Q104" s="1022"/>
      <c r="R104" s="1022"/>
      <c r="S104" s="1022"/>
      <c r="T104" s="1022"/>
      <c r="U104" s="1022"/>
      <c r="V104" s="1022"/>
      <c r="W104" s="1022"/>
      <c r="X104" s="1022"/>
      <c r="Y104" s="1022"/>
      <c r="Z104" s="1022"/>
    </row>
    <row r="105">
      <c r="A105" s="1021" t="s">
        <v>5840</v>
      </c>
      <c r="B105" s="1021" t="s">
        <v>5846</v>
      </c>
      <c r="C105" s="1022"/>
      <c r="D105" s="1021" t="s">
        <v>5850</v>
      </c>
      <c r="E105" s="1021" t="s">
        <v>5848</v>
      </c>
      <c r="F105" s="1021" t="s">
        <v>5849</v>
      </c>
      <c r="G105" s="1021" t="s">
        <v>885</v>
      </c>
      <c r="H105" s="1022"/>
      <c r="I105" s="1022"/>
      <c r="J105" s="1022"/>
      <c r="K105" s="1022"/>
      <c r="L105" s="1022"/>
      <c r="M105" s="1022"/>
      <c r="N105" s="1022"/>
      <c r="O105" s="1022"/>
      <c r="P105" s="1022"/>
      <c r="Q105" s="1022"/>
      <c r="R105" s="1022"/>
      <c r="S105" s="1022"/>
      <c r="T105" s="1022"/>
      <c r="U105" s="1022"/>
      <c r="V105" s="1022"/>
      <c r="W105" s="1022"/>
      <c r="X105" s="1022"/>
      <c r="Y105" s="1022"/>
      <c r="Z105" s="1022"/>
    </row>
    <row r="106">
      <c r="A106" s="1021" t="s">
        <v>5840</v>
      </c>
      <c r="B106" s="1021" t="s">
        <v>5851</v>
      </c>
      <c r="C106" s="1022"/>
      <c r="D106" s="1021" t="s">
        <v>5852</v>
      </c>
      <c r="E106" s="1021" t="s">
        <v>5853</v>
      </c>
      <c r="F106" s="1021" t="s">
        <v>5854</v>
      </c>
      <c r="G106" s="1021" t="s">
        <v>886</v>
      </c>
      <c r="H106" s="1022"/>
      <c r="I106" s="1022"/>
      <c r="J106" s="1022"/>
      <c r="K106" s="1022"/>
      <c r="L106" s="1022"/>
      <c r="M106" s="1022"/>
      <c r="N106" s="1022"/>
      <c r="O106" s="1022"/>
      <c r="P106" s="1022"/>
      <c r="Q106" s="1022"/>
      <c r="R106" s="1022"/>
      <c r="S106" s="1022"/>
      <c r="T106" s="1022"/>
      <c r="U106" s="1022"/>
      <c r="V106" s="1022"/>
      <c r="W106" s="1022"/>
      <c r="X106" s="1022"/>
      <c r="Y106" s="1022"/>
      <c r="Z106" s="1022"/>
    </row>
    <row r="107">
      <c r="A107" s="1021"/>
      <c r="B107" s="1021" t="s">
        <v>955</v>
      </c>
      <c r="C107" s="1022"/>
      <c r="D107" s="1021" t="s">
        <v>5855</v>
      </c>
      <c r="E107" s="1021" t="s">
        <v>5856</v>
      </c>
      <c r="F107" s="1021" t="s">
        <v>5857</v>
      </c>
      <c r="G107" s="1021" t="s">
        <v>886</v>
      </c>
      <c r="H107" s="1022"/>
      <c r="I107" s="1022"/>
      <c r="J107" s="1022"/>
      <c r="K107" s="1022"/>
      <c r="L107" s="1022"/>
      <c r="M107" s="1022"/>
      <c r="N107" s="1022"/>
      <c r="O107" s="1022"/>
      <c r="P107" s="1022"/>
      <c r="Q107" s="1022"/>
      <c r="R107" s="1022"/>
      <c r="S107" s="1022"/>
      <c r="T107" s="1022"/>
      <c r="U107" s="1022"/>
      <c r="V107" s="1022"/>
      <c r="W107" s="1022"/>
      <c r="X107" s="1022"/>
      <c r="Y107" s="1022"/>
      <c r="Z107" s="1022"/>
    </row>
    <row r="108">
      <c r="A108" s="1021" t="s">
        <v>5858</v>
      </c>
      <c r="B108" s="1021" t="s">
        <v>954</v>
      </c>
      <c r="C108" s="1022"/>
      <c r="D108" s="1021" t="s">
        <v>5859</v>
      </c>
      <c r="E108" s="1021" t="s">
        <v>5860</v>
      </c>
      <c r="F108" s="1021" t="s">
        <v>5861</v>
      </c>
      <c r="G108" s="1021" t="s">
        <v>886</v>
      </c>
      <c r="H108" s="1022"/>
      <c r="I108" s="1022"/>
      <c r="J108" s="1022"/>
      <c r="K108" s="1022"/>
      <c r="L108" s="1022"/>
      <c r="M108" s="1022"/>
      <c r="N108" s="1022"/>
      <c r="O108" s="1022"/>
      <c r="P108" s="1022"/>
      <c r="Q108" s="1022"/>
      <c r="R108" s="1022"/>
      <c r="S108" s="1022"/>
      <c r="T108" s="1022"/>
      <c r="U108" s="1022"/>
      <c r="V108" s="1022"/>
      <c r="W108" s="1022"/>
      <c r="X108" s="1022"/>
      <c r="Y108" s="1022"/>
      <c r="Z108" s="1022"/>
    </row>
    <row r="109">
      <c r="A109" s="1021" t="s">
        <v>5862</v>
      </c>
      <c r="B109" s="1021" t="s">
        <v>5863</v>
      </c>
      <c r="C109" s="1022"/>
      <c r="D109" s="1021" t="s">
        <v>5864</v>
      </c>
      <c r="E109" s="1021" t="s">
        <v>5865</v>
      </c>
      <c r="F109" s="1021" t="s">
        <v>5866</v>
      </c>
      <c r="G109" s="1021" t="s">
        <v>886</v>
      </c>
      <c r="H109" s="1022"/>
      <c r="I109" s="1022"/>
      <c r="J109" s="1022"/>
      <c r="K109" s="1022"/>
      <c r="L109" s="1022"/>
      <c r="M109" s="1022"/>
      <c r="N109" s="1022"/>
      <c r="O109" s="1022"/>
      <c r="P109" s="1022"/>
      <c r="Q109" s="1022"/>
      <c r="R109" s="1022"/>
      <c r="S109" s="1022"/>
      <c r="T109" s="1022"/>
      <c r="U109" s="1022"/>
      <c r="V109" s="1022"/>
      <c r="W109" s="1022"/>
      <c r="X109" s="1022"/>
      <c r="Y109" s="1022"/>
      <c r="Z109" s="1022"/>
    </row>
    <row r="110">
      <c r="A110" s="1021" t="s">
        <v>5867</v>
      </c>
      <c r="B110" s="1021" t="s">
        <v>914</v>
      </c>
      <c r="C110" s="1022"/>
      <c r="D110" s="1021" t="s">
        <v>5868</v>
      </c>
      <c r="E110" s="1021" t="s">
        <v>5869</v>
      </c>
      <c r="F110" s="1021" t="s">
        <v>5870</v>
      </c>
      <c r="G110" s="1021" t="s">
        <v>886</v>
      </c>
      <c r="H110" s="1022"/>
      <c r="I110" s="1022"/>
      <c r="J110" s="1022"/>
      <c r="K110" s="1022"/>
      <c r="L110" s="1022"/>
      <c r="M110" s="1022"/>
      <c r="N110" s="1022"/>
      <c r="O110" s="1022"/>
      <c r="P110" s="1022"/>
      <c r="Q110" s="1022"/>
      <c r="R110" s="1022"/>
      <c r="S110" s="1022"/>
      <c r="T110" s="1022"/>
      <c r="U110" s="1022"/>
      <c r="V110" s="1022"/>
      <c r="W110" s="1022"/>
      <c r="X110" s="1022"/>
      <c r="Y110" s="1022"/>
      <c r="Z110" s="1022"/>
    </row>
    <row r="111">
      <c r="A111" s="1021" t="s">
        <v>5867</v>
      </c>
      <c r="B111" s="1021" t="s">
        <v>914</v>
      </c>
      <c r="C111" s="1022"/>
      <c r="D111" s="1021" t="s">
        <v>5871</v>
      </c>
      <c r="E111" s="1021" t="s">
        <v>5869</v>
      </c>
      <c r="F111" s="1021" t="s">
        <v>5870</v>
      </c>
      <c r="G111" s="1021" t="s">
        <v>885</v>
      </c>
      <c r="H111" s="1022"/>
      <c r="I111" s="1022"/>
      <c r="J111" s="1022"/>
      <c r="K111" s="1022"/>
      <c r="L111" s="1022"/>
      <c r="M111" s="1022"/>
      <c r="N111" s="1022"/>
      <c r="O111" s="1022"/>
      <c r="P111" s="1022"/>
      <c r="Q111" s="1022"/>
      <c r="R111" s="1022"/>
      <c r="S111" s="1022"/>
      <c r="T111" s="1022"/>
      <c r="U111" s="1022"/>
      <c r="V111" s="1022"/>
      <c r="W111" s="1022"/>
      <c r="X111" s="1022"/>
      <c r="Y111" s="1022"/>
      <c r="Z111" s="1022"/>
    </row>
    <row r="112">
      <c r="A112" s="1021" t="s">
        <v>5872</v>
      </c>
      <c r="B112" s="1021" t="s">
        <v>5873</v>
      </c>
      <c r="C112" s="1022"/>
      <c r="D112" s="1021" t="s">
        <v>5874</v>
      </c>
      <c r="E112" s="1021" t="s">
        <v>5875</v>
      </c>
      <c r="F112" s="1021" t="s">
        <v>5876</v>
      </c>
      <c r="G112" s="1021" t="s">
        <v>886</v>
      </c>
      <c r="H112" s="1022"/>
      <c r="I112" s="1022"/>
      <c r="J112" s="1022"/>
      <c r="K112" s="1022"/>
      <c r="L112" s="1022"/>
      <c r="M112" s="1022"/>
      <c r="N112" s="1022"/>
      <c r="O112" s="1022"/>
      <c r="P112" s="1022"/>
      <c r="Q112" s="1022"/>
      <c r="R112" s="1022"/>
      <c r="S112" s="1022"/>
      <c r="T112" s="1022"/>
      <c r="U112" s="1022"/>
      <c r="V112" s="1022"/>
      <c r="W112" s="1022"/>
      <c r="X112" s="1022"/>
      <c r="Y112" s="1022"/>
      <c r="Z112" s="1022"/>
    </row>
    <row r="113">
      <c r="A113" s="1021" t="s">
        <v>5877</v>
      </c>
      <c r="B113" s="1021" t="s">
        <v>5878</v>
      </c>
      <c r="C113" s="1022"/>
      <c r="D113" s="1021" t="s">
        <v>5879</v>
      </c>
      <c r="E113" s="1021" t="s">
        <v>5880</v>
      </c>
      <c r="F113" s="1021" t="s">
        <v>5881</v>
      </c>
      <c r="G113" s="1021" t="s">
        <v>886</v>
      </c>
      <c r="H113" s="1022"/>
      <c r="I113" s="1022"/>
      <c r="J113" s="1022"/>
      <c r="K113" s="1022"/>
      <c r="L113" s="1022"/>
      <c r="M113" s="1022"/>
      <c r="N113" s="1022"/>
      <c r="O113" s="1022"/>
      <c r="P113" s="1022"/>
      <c r="Q113" s="1022"/>
      <c r="R113" s="1022"/>
      <c r="S113" s="1022"/>
      <c r="T113" s="1022"/>
      <c r="U113" s="1022"/>
      <c r="V113" s="1022"/>
      <c r="W113" s="1022"/>
      <c r="X113" s="1022"/>
      <c r="Y113" s="1022"/>
      <c r="Z113" s="1022"/>
    </row>
    <row r="114">
      <c r="A114" s="1021"/>
      <c r="B114" s="1021" t="s">
        <v>5640</v>
      </c>
      <c r="C114" s="1022"/>
      <c r="D114" s="1021" t="s">
        <v>5882</v>
      </c>
      <c r="E114" s="1021" t="s">
        <v>5883</v>
      </c>
      <c r="F114" s="1021" t="s">
        <v>5884</v>
      </c>
      <c r="G114" s="1021" t="s">
        <v>886</v>
      </c>
      <c r="H114" s="1022"/>
      <c r="I114" s="1022"/>
      <c r="J114" s="1022"/>
      <c r="K114" s="1022"/>
      <c r="L114" s="1022"/>
      <c r="M114" s="1022"/>
      <c r="N114" s="1022"/>
      <c r="O114" s="1022"/>
      <c r="P114" s="1022"/>
      <c r="Q114" s="1022"/>
      <c r="R114" s="1022"/>
      <c r="S114" s="1022"/>
      <c r="T114" s="1022"/>
      <c r="U114" s="1022"/>
      <c r="V114" s="1022"/>
      <c r="W114" s="1022"/>
      <c r="X114" s="1022"/>
      <c r="Y114" s="1022"/>
      <c r="Z114" s="1022"/>
    </row>
    <row r="115">
      <c r="A115" s="1021"/>
      <c r="B115" s="1021" t="s">
        <v>5640</v>
      </c>
      <c r="C115" s="1022"/>
      <c r="D115" s="1021" t="s">
        <v>5885</v>
      </c>
      <c r="E115" s="1021" t="s">
        <v>5886</v>
      </c>
      <c r="F115" s="1021" t="s">
        <v>5887</v>
      </c>
      <c r="G115" s="1021" t="s">
        <v>886</v>
      </c>
      <c r="H115" s="1022"/>
      <c r="I115" s="1022"/>
      <c r="J115" s="1022"/>
      <c r="K115" s="1022"/>
      <c r="L115" s="1022"/>
      <c r="M115" s="1022"/>
      <c r="N115" s="1022"/>
      <c r="O115" s="1022"/>
      <c r="P115" s="1022"/>
      <c r="Q115" s="1022"/>
      <c r="R115" s="1022"/>
      <c r="S115" s="1022"/>
      <c r="T115" s="1022"/>
      <c r="U115" s="1022"/>
      <c r="V115" s="1022"/>
      <c r="W115" s="1022"/>
      <c r="X115" s="1022"/>
      <c r="Y115" s="1022"/>
      <c r="Z115" s="1022"/>
    </row>
    <row r="116">
      <c r="A116" s="1021"/>
      <c r="B116" s="1021" t="s">
        <v>5640</v>
      </c>
      <c r="C116" s="1022"/>
      <c r="D116" s="1021" t="s">
        <v>5888</v>
      </c>
      <c r="E116" s="1021" t="s">
        <v>5889</v>
      </c>
      <c r="F116" s="1021" t="s">
        <v>5890</v>
      </c>
      <c r="G116" s="1021" t="s">
        <v>886</v>
      </c>
      <c r="H116" s="1022"/>
      <c r="I116" s="1022"/>
      <c r="J116" s="1022"/>
      <c r="K116" s="1022"/>
      <c r="L116" s="1022"/>
      <c r="M116" s="1022"/>
      <c r="N116" s="1022"/>
      <c r="O116" s="1022"/>
      <c r="P116" s="1022"/>
      <c r="Q116" s="1022"/>
      <c r="R116" s="1022"/>
      <c r="S116" s="1022"/>
      <c r="T116" s="1022"/>
      <c r="U116" s="1022"/>
      <c r="V116" s="1022"/>
      <c r="W116" s="1022"/>
      <c r="X116" s="1022"/>
      <c r="Y116" s="1022"/>
      <c r="Z116" s="1022"/>
    </row>
    <row r="117">
      <c r="A117" s="1021"/>
      <c r="B117" s="1021" t="s">
        <v>5640</v>
      </c>
      <c r="C117" s="1022"/>
      <c r="D117" s="1021" t="s">
        <v>5891</v>
      </c>
      <c r="E117" s="1021" t="s">
        <v>5892</v>
      </c>
      <c r="F117" s="1021" t="s">
        <v>5893</v>
      </c>
      <c r="G117" s="1021" t="s">
        <v>886</v>
      </c>
      <c r="H117" s="1022"/>
      <c r="I117" s="1022"/>
      <c r="J117" s="1022"/>
      <c r="K117" s="1022"/>
      <c r="L117" s="1022"/>
      <c r="M117" s="1022"/>
      <c r="N117" s="1022"/>
      <c r="O117" s="1022"/>
      <c r="P117" s="1022"/>
      <c r="Q117" s="1022"/>
      <c r="R117" s="1022"/>
      <c r="S117" s="1022"/>
      <c r="T117" s="1022"/>
      <c r="U117" s="1022"/>
      <c r="V117" s="1022"/>
      <c r="W117" s="1022"/>
      <c r="X117" s="1022"/>
      <c r="Y117" s="1022"/>
      <c r="Z117" s="1022"/>
    </row>
    <row r="118">
      <c r="A118" s="1021"/>
      <c r="B118" s="1021" t="s">
        <v>5640</v>
      </c>
      <c r="C118" s="1022"/>
      <c r="D118" s="1021" t="s">
        <v>5894</v>
      </c>
      <c r="E118" s="1021" t="s">
        <v>5895</v>
      </c>
      <c r="F118" s="1021" t="s">
        <v>5896</v>
      </c>
      <c r="G118" s="1021" t="s">
        <v>886</v>
      </c>
      <c r="H118" s="1022"/>
      <c r="I118" s="1022"/>
      <c r="J118" s="1022"/>
      <c r="K118" s="1022"/>
      <c r="L118" s="1022"/>
      <c r="M118" s="1022"/>
      <c r="N118" s="1022"/>
      <c r="O118" s="1022"/>
      <c r="P118" s="1022"/>
      <c r="Q118" s="1022"/>
      <c r="R118" s="1022"/>
      <c r="S118" s="1022"/>
      <c r="T118" s="1022"/>
      <c r="U118" s="1022"/>
      <c r="V118" s="1022"/>
      <c r="W118" s="1022"/>
      <c r="X118" s="1022"/>
      <c r="Y118" s="1022"/>
      <c r="Z118" s="1022"/>
    </row>
    <row r="119">
      <c r="A119" s="1021"/>
      <c r="B119" s="1021" t="s">
        <v>5640</v>
      </c>
      <c r="C119" s="1022"/>
      <c r="D119" s="1021" t="s">
        <v>5897</v>
      </c>
      <c r="E119" s="1021" t="s">
        <v>5898</v>
      </c>
      <c r="F119" s="1021" t="s">
        <v>5899</v>
      </c>
      <c r="G119" s="1021" t="s">
        <v>886</v>
      </c>
      <c r="H119" s="1022"/>
      <c r="I119" s="1022"/>
      <c r="J119" s="1022"/>
      <c r="K119" s="1022"/>
      <c r="L119" s="1022"/>
      <c r="M119" s="1022"/>
      <c r="N119" s="1022"/>
      <c r="O119" s="1022"/>
      <c r="P119" s="1022"/>
      <c r="Q119" s="1022"/>
      <c r="R119" s="1022"/>
      <c r="S119" s="1022"/>
      <c r="T119" s="1022"/>
      <c r="U119" s="1022"/>
      <c r="V119" s="1022"/>
      <c r="W119" s="1022"/>
      <c r="X119" s="1022"/>
      <c r="Y119" s="1022"/>
      <c r="Z119" s="1022"/>
    </row>
    <row r="120">
      <c r="A120" s="1021"/>
      <c r="B120" s="1021" t="s">
        <v>5640</v>
      </c>
      <c r="C120" s="1022"/>
      <c r="D120" s="1021" t="s">
        <v>5900</v>
      </c>
      <c r="E120" s="1021" t="s">
        <v>5901</v>
      </c>
      <c r="F120" s="1021" t="s">
        <v>5902</v>
      </c>
      <c r="G120" s="1021" t="s">
        <v>886</v>
      </c>
      <c r="H120" s="1022"/>
      <c r="I120" s="1022"/>
      <c r="J120" s="1022"/>
      <c r="K120" s="1022"/>
      <c r="L120" s="1022"/>
      <c r="M120" s="1022"/>
      <c r="N120" s="1022"/>
      <c r="O120" s="1022"/>
      <c r="P120" s="1022"/>
      <c r="Q120" s="1022"/>
      <c r="R120" s="1022"/>
      <c r="S120" s="1022"/>
      <c r="T120" s="1022"/>
      <c r="U120" s="1022"/>
      <c r="V120" s="1022"/>
      <c r="W120" s="1022"/>
      <c r="X120" s="1022"/>
      <c r="Y120" s="1022"/>
      <c r="Z120" s="1022"/>
    </row>
    <row r="121">
      <c r="A121" s="1021"/>
      <c r="B121" s="1021" t="s">
        <v>5640</v>
      </c>
      <c r="C121" s="1022"/>
      <c r="D121" s="1021" t="s">
        <v>5903</v>
      </c>
      <c r="E121" s="1021" t="s">
        <v>5904</v>
      </c>
      <c r="F121" s="1021" t="s">
        <v>5905</v>
      </c>
      <c r="G121" s="1021" t="s">
        <v>886</v>
      </c>
      <c r="H121" s="1022"/>
      <c r="I121" s="1022"/>
      <c r="J121" s="1022"/>
      <c r="K121" s="1022"/>
      <c r="L121" s="1022"/>
      <c r="M121" s="1022"/>
      <c r="N121" s="1022"/>
      <c r="O121" s="1022"/>
      <c r="P121" s="1022"/>
      <c r="Q121" s="1022"/>
      <c r="R121" s="1022"/>
      <c r="S121" s="1022"/>
      <c r="T121" s="1022"/>
      <c r="U121" s="1022"/>
      <c r="V121" s="1022"/>
      <c r="W121" s="1022"/>
      <c r="X121" s="1022"/>
      <c r="Y121" s="1022"/>
      <c r="Z121" s="1022"/>
    </row>
    <row r="122">
      <c r="A122" s="1021"/>
      <c r="B122" s="1021" t="s">
        <v>5640</v>
      </c>
      <c r="C122" s="1022"/>
      <c r="D122" s="1021" t="s">
        <v>5906</v>
      </c>
      <c r="E122" s="1021" t="s">
        <v>5907</v>
      </c>
      <c r="F122" s="1021" t="s">
        <v>5908</v>
      </c>
      <c r="G122" s="1021" t="s">
        <v>886</v>
      </c>
      <c r="H122" s="1022"/>
      <c r="I122" s="1022"/>
      <c r="J122" s="1022"/>
      <c r="K122" s="1022"/>
      <c r="L122" s="1022"/>
      <c r="M122" s="1022"/>
      <c r="N122" s="1022"/>
      <c r="O122" s="1022"/>
      <c r="P122" s="1022"/>
      <c r="Q122" s="1022"/>
      <c r="R122" s="1022"/>
      <c r="S122" s="1022"/>
      <c r="T122" s="1022"/>
      <c r="U122" s="1022"/>
      <c r="V122" s="1022"/>
      <c r="W122" s="1022"/>
      <c r="X122" s="1022"/>
      <c r="Y122" s="1022"/>
      <c r="Z122" s="1022"/>
    </row>
    <row r="123">
      <c r="A123" s="1021"/>
      <c r="B123" s="1021" t="s">
        <v>5640</v>
      </c>
      <c r="C123" s="1022"/>
      <c r="D123" s="1021" t="s">
        <v>5909</v>
      </c>
      <c r="E123" s="1021" t="s">
        <v>5910</v>
      </c>
      <c r="F123" s="1021" t="s">
        <v>5911</v>
      </c>
      <c r="G123" s="1021" t="s">
        <v>886</v>
      </c>
      <c r="H123" s="1022"/>
      <c r="I123" s="1022"/>
      <c r="J123" s="1022"/>
      <c r="K123" s="1022"/>
      <c r="L123" s="1022"/>
      <c r="M123" s="1022"/>
      <c r="N123" s="1022"/>
      <c r="O123" s="1022"/>
      <c r="P123" s="1022"/>
      <c r="Q123" s="1022"/>
      <c r="R123" s="1022"/>
      <c r="S123" s="1022"/>
      <c r="T123" s="1022"/>
      <c r="U123" s="1022"/>
      <c r="V123" s="1022"/>
      <c r="W123" s="1022"/>
      <c r="X123" s="1022"/>
      <c r="Y123" s="1022"/>
      <c r="Z123" s="1022"/>
    </row>
    <row r="124">
      <c r="A124" s="1021" t="s">
        <v>5912</v>
      </c>
      <c r="B124" s="1021" t="s">
        <v>934</v>
      </c>
      <c r="C124" s="1022"/>
      <c r="D124" s="1021" t="s">
        <v>5913</v>
      </c>
      <c r="E124" s="1021" t="s">
        <v>5914</v>
      </c>
      <c r="F124" s="1021" t="s">
        <v>5915</v>
      </c>
      <c r="G124" s="1021" t="s">
        <v>886</v>
      </c>
      <c r="H124" s="1022"/>
      <c r="I124" s="1022"/>
      <c r="J124" s="1022"/>
      <c r="K124" s="1022"/>
      <c r="L124" s="1022"/>
      <c r="M124" s="1022"/>
      <c r="N124" s="1022"/>
      <c r="O124" s="1022"/>
      <c r="P124" s="1022"/>
      <c r="Q124" s="1022"/>
      <c r="R124" s="1022"/>
      <c r="S124" s="1022"/>
      <c r="T124" s="1022"/>
      <c r="U124" s="1022"/>
      <c r="V124" s="1022"/>
      <c r="W124" s="1022"/>
      <c r="X124" s="1022"/>
      <c r="Y124" s="1022"/>
      <c r="Z124" s="1022"/>
    </row>
    <row r="125">
      <c r="A125" s="1021" t="s">
        <v>5912</v>
      </c>
      <c r="B125" s="1021" t="s">
        <v>934</v>
      </c>
      <c r="C125" s="1022"/>
      <c r="D125" s="1021" t="s">
        <v>5916</v>
      </c>
      <c r="E125" s="1021" t="s">
        <v>5914</v>
      </c>
      <c r="F125" s="1021" t="s">
        <v>5915</v>
      </c>
      <c r="G125" s="1021" t="s">
        <v>885</v>
      </c>
      <c r="H125" s="1022"/>
      <c r="I125" s="1022"/>
      <c r="J125" s="1022"/>
      <c r="K125" s="1022"/>
      <c r="L125" s="1022"/>
      <c r="M125" s="1022"/>
      <c r="N125" s="1022"/>
      <c r="O125" s="1022"/>
      <c r="P125" s="1022"/>
      <c r="Q125" s="1022"/>
      <c r="R125" s="1022"/>
      <c r="S125" s="1022"/>
      <c r="T125" s="1022"/>
      <c r="U125" s="1022"/>
      <c r="V125" s="1022"/>
      <c r="W125" s="1022"/>
      <c r="X125" s="1022"/>
      <c r="Y125" s="1022"/>
      <c r="Z125" s="1022"/>
    </row>
    <row r="126">
      <c r="A126" s="1021"/>
      <c r="B126" s="1021" t="s">
        <v>935</v>
      </c>
      <c r="C126" s="1022"/>
      <c r="D126" s="1021" t="s">
        <v>5917</v>
      </c>
      <c r="E126" s="1021" t="s">
        <v>5918</v>
      </c>
      <c r="F126" s="1021" t="s">
        <v>5919</v>
      </c>
      <c r="G126" s="1021" t="s">
        <v>886</v>
      </c>
      <c r="H126" s="1022"/>
      <c r="I126" s="1022"/>
      <c r="J126" s="1022"/>
      <c r="K126" s="1022"/>
      <c r="L126" s="1022"/>
      <c r="M126" s="1022"/>
      <c r="N126" s="1022"/>
      <c r="O126" s="1022"/>
      <c r="P126" s="1022"/>
      <c r="Q126" s="1022"/>
      <c r="R126" s="1022"/>
      <c r="S126" s="1022"/>
      <c r="T126" s="1022"/>
      <c r="U126" s="1022"/>
      <c r="V126" s="1022"/>
      <c r="W126" s="1022"/>
      <c r="X126" s="1022"/>
      <c r="Y126" s="1022"/>
      <c r="Z126" s="1022"/>
    </row>
    <row r="127">
      <c r="A127" s="1021"/>
      <c r="B127" s="1021" t="s">
        <v>935</v>
      </c>
      <c r="C127" s="1022"/>
      <c r="D127" s="1021" t="s">
        <v>5920</v>
      </c>
      <c r="E127" s="1021" t="s">
        <v>5918</v>
      </c>
      <c r="F127" s="1021" t="s">
        <v>5919</v>
      </c>
      <c r="G127" s="1021" t="s">
        <v>885</v>
      </c>
      <c r="H127" s="1022"/>
      <c r="I127" s="1022"/>
      <c r="J127" s="1022"/>
      <c r="K127" s="1022"/>
      <c r="L127" s="1022"/>
      <c r="M127" s="1022"/>
      <c r="N127" s="1022"/>
      <c r="O127" s="1022"/>
      <c r="P127" s="1022"/>
      <c r="Q127" s="1022"/>
      <c r="R127" s="1022"/>
      <c r="S127" s="1022"/>
      <c r="T127" s="1022"/>
      <c r="U127" s="1022"/>
      <c r="V127" s="1022"/>
      <c r="W127" s="1022"/>
      <c r="X127" s="1022"/>
      <c r="Y127" s="1022"/>
      <c r="Z127" s="1022"/>
    </row>
    <row r="128">
      <c r="A128" s="1021"/>
      <c r="B128" s="1021" t="s">
        <v>5640</v>
      </c>
      <c r="C128" s="1022"/>
      <c r="D128" s="1021" t="s">
        <v>5921</v>
      </c>
      <c r="E128" s="1021" t="s">
        <v>5922</v>
      </c>
      <c r="F128" s="1021" t="s">
        <v>5923</v>
      </c>
      <c r="G128" s="1021" t="s">
        <v>886</v>
      </c>
      <c r="H128" s="1022"/>
      <c r="I128" s="1022"/>
      <c r="J128" s="1022"/>
      <c r="K128" s="1022"/>
      <c r="L128" s="1022"/>
      <c r="M128" s="1022"/>
      <c r="N128" s="1022"/>
      <c r="O128" s="1022"/>
      <c r="P128" s="1022"/>
      <c r="Q128" s="1022"/>
      <c r="R128" s="1022"/>
      <c r="S128" s="1022"/>
      <c r="T128" s="1022"/>
      <c r="U128" s="1022"/>
      <c r="V128" s="1022"/>
      <c r="W128" s="1022"/>
      <c r="X128" s="1022"/>
      <c r="Y128" s="1022"/>
      <c r="Z128" s="1022"/>
    </row>
    <row r="129">
      <c r="A129" s="1021"/>
      <c r="B129" s="1021" t="s">
        <v>5640</v>
      </c>
      <c r="C129" s="1022"/>
      <c r="D129" s="1021" t="s">
        <v>5924</v>
      </c>
      <c r="E129" s="1021" t="s">
        <v>5925</v>
      </c>
      <c r="F129" s="1021" t="s">
        <v>5926</v>
      </c>
      <c r="G129" s="1021" t="s">
        <v>886</v>
      </c>
      <c r="H129" s="1022"/>
      <c r="I129" s="1022"/>
      <c r="J129" s="1022"/>
      <c r="K129" s="1022"/>
      <c r="L129" s="1022"/>
      <c r="M129" s="1022"/>
      <c r="N129" s="1022"/>
      <c r="O129" s="1022"/>
      <c r="P129" s="1022"/>
      <c r="Q129" s="1022"/>
      <c r="R129" s="1022"/>
      <c r="S129" s="1022"/>
      <c r="T129" s="1022"/>
      <c r="U129" s="1022"/>
      <c r="V129" s="1022"/>
      <c r="W129" s="1022"/>
      <c r="X129" s="1022"/>
      <c r="Y129" s="1022"/>
      <c r="Z129" s="1022"/>
    </row>
    <row r="130">
      <c r="A130" s="1021" t="s">
        <v>5927</v>
      </c>
      <c r="B130" s="1021" t="s">
        <v>5928</v>
      </c>
      <c r="C130" s="1022"/>
      <c r="D130" s="1021" t="s">
        <v>5929</v>
      </c>
      <c r="E130" s="1021" t="s">
        <v>5930</v>
      </c>
      <c r="F130" s="1021" t="s">
        <v>5931</v>
      </c>
      <c r="G130" s="1021" t="s">
        <v>886</v>
      </c>
      <c r="H130" s="1022"/>
      <c r="I130" s="1022"/>
      <c r="J130" s="1022"/>
      <c r="K130" s="1022"/>
      <c r="L130" s="1022"/>
      <c r="M130" s="1022"/>
      <c r="N130" s="1022"/>
      <c r="O130" s="1022"/>
      <c r="P130" s="1022"/>
      <c r="Q130" s="1022"/>
      <c r="R130" s="1022"/>
      <c r="S130" s="1022"/>
      <c r="T130" s="1022"/>
      <c r="U130" s="1022"/>
      <c r="V130" s="1022"/>
      <c r="W130" s="1022"/>
      <c r="X130" s="1022"/>
      <c r="Y130" s="1022"/>
      <c r="Z130" s="1022"/>
    </row>
    <row r="131">
      <c r="A131" s="1021" t="s">
        <v>5932</v>
      </c>
      <c r="B131" s="1021" t="s">
        <v>950</v>
      </c>
      <c r="C131" s="1022"/>
      <c r="D131" s="1021" t="s">
        <v>5933</v>
      </c>
      <c r="E131" s="1021" t="s">
        <v>5934</v>
      </c>
      <c r="F131" s="1021" t="s">
        <v>5935</v>
      </c>
      <c r="G131" s="1021" t="s">
        <v>886</v>
      </c>
      <c r="H131" s="1022"/>
      <c r="I131" s="1022"/>
      <c r="J131" s="1022"/>
      <c r="K131" s="1022"/>
      <c r="L131" s="1022"/>
      <c r="M131" s="1022"/>
      <c r="N131" s="1022"/>
      <c r="O131" s="1022"/>
      <c r="P131" s="1022"/>
      <c r="Q131" s="1022"/>
      <c r="R131" s="1022"/>
      <c r="S131" s="1022"/>
      <c r="T131" s="1022"/>
      <c r="U131" s="1022"/>
      <c r="V131" s="1022"/>
      <c r="W131" s="1022"/>
      <c r="X131" s="1022"/>
      <c r="Y131" s="1022"/>
      <c r="Z131" s="1022"/>
    </row>
    <row r="132">
      <c r="A132" s="1021" t="s">
        <v>5932</v>
      </c>
      <c r="B132" s="1021" t="s">
        <v>950</v>
      </c>
      <c r="C132" s="1022"/>
      <c r="D132" s="1022"/>
      <c r="E132" s="1021" t="s">
        <v>5934</v>
      </c>
      <c r="F132" s="1021" t="s">
        <v>5935</v>
      </c>
      <c r="G132" s="1021" t="s">
        <v>885</v>
      </c>
      <c r="H132" s="1022"/>
      <c r="I132" s="1022"/>
      <c r="J132" s="1022"/>
      <c r="K132" s="1022"/>
      <c r="L132" s="1022"/>
      <c r="M132" s="1022"/>
      <c r="N132" s="1022"/>
      <c r="O132" s="1022"/>
      <c r="P132" s="1022"/>
      <c r="Q132" s="1022"/>
      <c r="R132" s="1022"/>
      <c r="S132" s="1022"/>
      <c r="T132" s="1022"/>
      <c r="U132" s="1022"/>
      <c r="V132" s="1022"/>
      <c r="W132" s="1022"/>
      <c r="X132" s="1022"/>
      <c r="Y132" s="1022"/>
      <c r="Z132" s="1022"/>
    </row>
    <row r="133">
      <c r="A133" s="1021" t="s">
        <v>5936</v>
      </c>
      <c r="B133" s="1021" t="s">
        <v>937</v>
      </c>
      <c r="C133" s="1022"/>
      <c r="D133" s="1021" t="s">
        <v>3653</v>
      </c>
      <c r="E133" s="1021" t="s">
        <v>5937</v>
      </c>
      <c r="F133" s="1021" t="s">
        <v>5938</v>
      </c>
      <c r="G133" s="1021" t="s">
        <v>886</v>
      </c>
      <c r="H133" s="1022"/>
      <c r="I133" s="1022"/>
      <c r="J133" s="1022"/>
      <c r="K133" s="1022"/>
      <c r="L133" s="1022"/>
      <c r="M133" s="1022"/>
      <c r="N133" s="1022"/>
      <c r="O133" s="1022"/>
      <c r="P133" s="1022"/>
      <c r="Q133" s="1022"/>
      <c r="R133" s="1022"/>
      <c r="S133" s="1022"/>
      <c r="T133" s="1022"/>
      <c r="U133" s="1022"/>
      <c r="V133" s="1022"/>
      <c r="W133" s="1022"/>
      <c r="X133" s="1022"/>
      <c r="Y133" s="1022"/>
      <c r="Z133" s="1022"/>
    </row>
    <row r="134">
      <c r="A134" s="1021" t="s">
        <v>5936</v>
      </c>
      <c r="B134" s="1021" t="s">
        <v>937</v>
      </c>
      <c r="C134" s="1022"/>
      <c r="D134" s="1021" t="s">
        <v>5939</v>
      </c>
      <c r="E134" s="1021" t="s">
        <v>5940</v>
      </c>
      <c r="F134" s="1021" t="s">
        <v>5941</v>
      </c>
      <c r="G134" s="1021" t="s">
        <v>886</v>
      </c>
      <c r="H134" s="1022"/>
      <c r="I134" s="1022"/>
      <c r="J134" s="1022"/>
      <c r="K134" s="1022"/>
      <c r="L134" s="1022"/>
      <c r="M134" s="1022"/>
      <c r="N134" s="1022"/>
      <c r="O134" s="1022"/>
      <c r="P134" s="1022"/>
      <c r="Q134" s="1022"/>
      <c r="R134" s="1022"/>
      <c r="S134" s="1022"/>
      <c r="T134" s="1022"/>
      <c r="U134" s="1022"/>
      <c r="V134" s="1022"/>
      <c r="W134" s="1022"/>
      <c r="X134" s="1022"/>
      <c r="Y134" s="1022"/>
      <c r="Z134" s="1022"/>
    </row>
    <row r="135">
      <c r="A135" s="1021" t="s">
        <v>5936</v>
      </c>
      <c r="B135" s="1021" t="s">
        <v>937</v>
      </c>
      <c r="C135" s="1022"/>
      <c r="D135" s="1021" t="s">
        <v>5942</v>
      </c>
      <c r="E135" s="1021" t="s">
        <v>5943</v>
      </c>
      <c r="F135" s="1021" t="s">
        <v>5938</v>
      </c>
      <c r="G135" s="1021" t="s">
        <v>886</v>
      </c>
      <c r="H135" s="1022"/>
      <c r="I135" s="1022"/>
      <c r="J135" s="1022"/>
      <c r="K135" s="1022"/>
      <c r="L135" s="1022"/>
      <c r="M135" s="1022"/>
      <c r="N135" s="1022"/>
      <c r="O135" s="1022"/>
      <c r="P135" s="1022"/>
      <c r="Q135" s="1022"/>
      <c r="R135" s="1022"/>
      <c r="S135" s="1022"/>
      <c r="T135" s="1022"/>
      <c r="U135" s="1022"/>
      <c r="V135" s="1022"/>
      <c r="W135" s="1022"/>
      <c r="X135" s="1022"/>
      <c r="Y135" s="1022"/>
      <c r="Z135" s="1022"/>
    </row>
    <row r="136">
      <c r="A136" s="1021" t="s">
        <v>5944</v>
      </c>
      <c r="B136" s="1021" t="s">
        <v>5945</v>
      </c>
      <c r="C136" s="1021" t="s">
        <v>5946</v>
      </c>
      <c r="D136" s="1021" t="s">
        <v>5947</v>
      </c>
      <c r="E136" s="1021" t="s">
        <v>5948</v>
      </c>
      <c r="F136" s="1021" t="s">
        <v>5949</v>
      </c>
      <c r="G136" s="1021" t="s">
        <v>886</v>
      </c>
      <c r="H136" s="1022"/>
      <c r="I136" s="1022"/>
      <c r="J136" s="1022"/>
      <c r="K136" s="1022"/>
      <c r="L136" s="1022"/>
      <c r="M136" s="1022"/>
      <c r="N136" s="1022"/>
      <c r="O136" s="1022"/>
      <c r="P136" s="1022"/>
      <c r="Q136" s="1022"/>
      <c r="R136" s="1022"/>
      <c r="S136" s="1022"/>
      <c r="T136" s="1022"/>
      <c r="U136" s="1022"/>
      <c r="V136" s="1022"/>
      <c r="W136" s="1022"/>
      <c r="X136" s="1022"/>
      <c r="Y136" s="1022"/>
      <c r="Z136" s="1022"/>
    </row>
    <row r="137">
      <c r="A137" s="1021" t="s">
        <v>5936</v>
      </c>
      <c r="B137" s="1021" t="s">
        <v>937</v>
      </c>
      <c r="C137" s="1022"/>
      <c r="D137" s="1021" t="s">
        <v>5950</v>
      </c>
      <c r="E137" s="1021" t="s">
        <v>5951</v>
      </c>
      <c r="F137" s="1021" t="s">
        <v>5938</v>
      </c>
      <c r="G137" s="1021" t="s">
        <v>886</v>
      </c>
      <c r="H137" s="1022"/>
      <c r="I137" s="1022"/>
      <c r="J137" s="1022"/>
      <c r="K137" s="1022"/>
      <c r="L137" s="1022"/>
      <c r="M137" s="1022"/>
      <c r="N137" s="1022"/>
      <c r="O137" s="1022"/>
      <c r="P137" s="1022"/>
      <c r="Q137" s="1022"/>
      <c r="R137" s="1022"/>
      <c r="S137" s="1022"/>
      <c r="T137" s="1022"/>
      <c r="U137" s="1022"/>
      <c r="V137" s="1022"/>
      <c r="W137" s="1022"/>
      <c r="X137" s="1022"/>
      <c r="Y137" s="1022"/>
      <c r="Z137" s="1022"/>
    </row>
    <row r="138">
      <c r="A138" s="1021" t="s">
        <v>5936</v>
      </c>
      <c r="B138" s="1021" t="s">
        <v>937</v>
      </c>
      <c r="C138" s="1022"/>
      <c r="D138" s="1021" t="s">
        <v>5952</v>
      </c>
      <c r="E138" s="1021" t="s">
        <v>5953</v>
      </c>
      <c r="F138" s="1021" t="s">
        <v>5938</v>
      </c>
      <c r="G138" s="1021" t="s">
        <v>886</v>
      </c>
      <c r="H138" s="1022"/>
      <c r="I138" s="1022"/>
      <c r="J138" s="1022"/>
      <c r="K138" s="1022"/>
      <c r="L138" s="1022"/>
      <c r="M138" s="1022"/>
      <c r="N138" s="1022"/>
      <c r="O138" s="1022"/>
      <c r="P138" s="1022"/>
      <c r="Q138" s="1022"/>
      <c r="R138" s="1022"/>
      <c r="S138" s="1022"/>
      <c r="T138" s="1022"/>
      <c r="U138" s="1022"/>
      <c r="V138" s="1022"/>
      <c r="W138" s="1022"/>
      <c r="X138" s="1022"/>
      <c r="Y138" s="1022"/>
      <c r="Z138" s="1022"/>
    </row>
    <row r="139">
      <c r="A139" s="1021" t="s">
        <v>5936</v>
      </c>
      <c r="B139" s="1021" t="s">
        <v>937</v>
      </c>
      <c r="C139" s="1022"/>
      <c r="D139" s="1021" t="s">
        <v>5954</v>
      </c>
      <c r="E139" s="1021" t="s">
        <v>5955</v>
      </c>
      <c r="F139" s="1021" t="s">
        <v>5938</v>
      </c>
      <c r="G139" s="1021" t="s">
        <v>886</v>
      </c>
      <c r="H139" s="1022"/>
      <c r="I139" s="1022"/>
      <c r="J139" s="1022"/>
      <c r="K139" s="1022"/>
      <c r="L139" s="1022"/>
      <c r="M139" s="1022"/>
      <c r="N139" s="1022"/>
      <c r="O139" s="1022"/>
      <c r="P139" s="1022"/>
      <c r="Q139" s="1022"/>
      <c r="R139" s="1022"/>
      <c r="S139" s="1022"/>
      <c r="T139" s="1022"/>
      <c r="U139" s="1022"/>
      <c r="V139" s="1022"/>
      <c r="W139" s="1022"/>
      <c r="X139" s="1022"/>
      <c r="Y139" s="1022"/>
      <c r="Z139" s="1022"/>
    </row>
    <row r="140">
      <c r="A140" s="1021" t="s">
        <v>5956</v>
      </c>
      <c r="B140" s="1021" t="s">
        <v>939</v>
      </c>
      <c r="C140" s="1022"/>
      <c r="D140" s="1021" t="s">
        <v>5957</v>
      </c>
      <c r="E140" s="1021" t="s">
        <v>5958</v>
      </c>
      <c r="F140" s="1021" t="s">
        <v>5959</v>
      </c>
      <c r="G140" s="1021" t="s">
        <v>886</v>
      </c>
      <c r="H140" s="1022"/>
      <c r="I140" s="1022"/>
      <c r="J140" s="1022"/>
      <c r="K140" s="1022"/>
      <c r="L140" s="1022"/>
      <c r="M140" s="1022"/>
      <c r="N140" s="1022"/>
      <c r="O140" s="1022"/>
      <c r="P140" s="1022"/>
      <c r="Q140" s="1022"/>
      <c r="R140" s="1022"/>
      <c r="S140" s="1022"/>
      <c r="T140" s="1022"/>
      <c r="U140" s="1022"/>
      <c r="V140" s="1022"/>
      <c r="W140" s="1022"/>
      <c r="X140" s="1022"/>
      <c r="Y140" s="1022"/>
      <c r="Z140" s="1022"/>
    </row>
    <row r="141">
      <c r="A141" s="1021" t="s">
        <v>5956</v>
      </c>
      <c r="B141" s="1021" t="s">
        <v>939</v>
      </c>
      <c r="C141" s="1022"/>
      <c r="D141" s="1021" t="s">
        <v>5960</v>
      </c>
      <c r="E141" s="1021" t="s">
        <v>5961</v>
      </c>
      <c r="F141" s="1021" t="s">
        <v>5959</v>
      </c>
      <c r="G141" s="1021" t="s">
        <v>886</v>
      </c>
      <c r="H141" s="1022"/>
      <c r="I141" s="1022"/>
      <c r="J141" s="1022"/>
      <c r="K141" s="1022"/>
      <c r="L141" s="1022"/>
      <c r="M141" s="1022"/>
      <c r="N141" s="1022"/>
      <c r="O141" s="1022"/>
      <c r="P141" s="1022"/>
      <c r="Q141" s="1022"/>
      <c r="R141" s="1022"/>
      <c r="S141" s="1022"/>
      <c r="T141" s="1022"/>
      <c r="U141" s="1022"/>
      <c r="V141" s="1022"/>
      <c r="W141" s="1022"/>
      <c r="X141" s="1022"/>
      <c r="Y141" s="1022"/>
      <c r="Z141" s="1022"/>
    </row>
    <row r="142">
      <c r="A142" s="1021" t="s">
        <v>5956</v>
      </c>
      <c r="B142" s="1021" t="s">
        <v>939</v>
      </c>
      <c r="C142" s="1022"/>
      <c r="D142" s="1021" t="s">
        <v>5962</v>
      </c>
      <c r="E142" s="1021" t="s">
        <v>5963</v>
      </c>
      <c r="F142" s="1021" t="s">
        <v>5959</v>
      </c>
      <c r="G142" s="1021" t="s">
        <v>886</v>
      </c>
      <c r="H142" s="1022"/>
      <c r="I142" s="1022"/>
      <c r="J142" s="1022"/>
      <c r="K142" s="1022"/>
      <c r="L142" s="1022"/>
      <c r="M142" s="1022"/>
      <c r="N142" s="1022"/>
      <c r="O142" s="1022"/>
      <c r="P142" s="1022"/>
      <c r="Q142" s="1022"/>
      <c r="R142" s="1022"/>
      <c r="S142" s="1022"/>
      <c r="T142" s="1022"/>
      <c r="U142" s="1022"/>
      <c r="V142" s="1022"/>
      <c r="W142" s="1022"/>
      <c r="X142" s="1022"/>
      <c r="Y142" s="1022"/>
      <c r="Z142" s="1022"/>
    </row>
    <row r="143">
      <c r="A143" s="1021" t="s">
        <v>5956</v>
      </c>
      <c r="B143" s="1021" t="s">
        <v>939</v>
      </c>
      <c r="C143" s="1022"/>
      <c r="D143" s="1021" t="s">
        <v>5964</v>
      </c>
      <c r="E143" s="1021" t="s">
        <v>5965</v>
      </c>
      <c r="F143" s="1021" t="s">
        <v>5959</v>
      </c>
      <c r="G143" s="1021" t="s">
        <v>886</v>
      </c>
      <c r="H143" s="1022"/>
      <c r="I143" s="1022"/>
      <c r="J143" s="1022"/>
      <c r="K143" s="1022"/>
      <c r="L143" s="1022"/>
      <c r="M143" s="1022"/>
      <c r="N143" s="1022"/>
      <c r="O143" s="1022"/>
      <c r="P143" s="1022"/>
      <c r="Q143" s="1022"/>
      <c r="R143" s="1022"/>
      <c r="S143" s="1022"/>
      <c r="T143" s="1022"/>
      <c r="U143" s="1022"/>
      <c r="V143" s="1022"/>
      <c r="W143" s="1022"/>
      <c r="X143" s="1022"/>
      <c r="Y143" s="1022"/>
      <c r="Z143" s="1022"/>
    </row>
    <row r="144">
      <c r="A144" s="1021" t="s">
        <v>5956</v>
      </c>
      <c r="B144" s="1021" t="s">
        <v>939</v>
      </c>
      <c r="C144" s="1022"/>
      <c r="D144" s="1021" t="s">
        <v>5966</v>
      </c>
      <c r="E144" s="1021" t="s">
        <v>5967</v>
      </c>
      <c r="F144" s="1021" t="s">
        <v>5959</v>
      </c>
      <c r="G144" s="1021" t="s">
        <v>886</v>
      </c>
      <c r="H144" s="1022"/>
      <c r="I144" s="1022"/>
      <c r="J144" s="1022"/>
      <c r="K144" s="1022"/>
      <c r="L144" s="1022"/>
      <c r="M144" s="1022"/>
      <c r="N144" s="1022"/>
      <c r="O144" s="1022"/>
      <c r="P144" s="1022"/>
      <c r="Q144" s="1022"/>
      <c r="R144" s="1022"/>
      <c r="S144" s="1022"/>
      <c r="T144" s="1022"/>
      <c r="U144" s="1022"/>
      <c r="V144" s="1022"/>
      <c r="W144" s="1022"/>
      <c r="X144" s="1022"/>
      <c r="Y144" s="1022"/>
      <c r="Z144" s="1022"/>
    </row>
    <row r="145">
      <c r="A145" s="1021" t="s">
        <v>5968</v>
      </c>
      <c r="B145" s="1021" t="s">
        <v>5969</v>
      </c>
      <c r="C145" s="1022"/>
      <c r="D145" s="1021" t="s">
        <v>5970</v>
      </c>
      <c r="E145" s="1021" t="s">
        <v>5971</v>
      </c>
      <c r="F145" s="1021" t="s">
        <v>5972</v>
      </c>
      <c r="G145" s="1021" t="s">
        <v>886</v>
      </c>
      <c r="H145" s="1022"/>
      <c r="I145" s="1022"/>
      <c r="J145" s="1022"/>
      <c r="K145" s="1022"/>
      <c r="L145" s="1022"/>
      <c r="M145" s="1022"/>
      <c r="N145" s="1022"/>
      <c r="O145" s="1022"/>
      <c r="P145" s="1022"/>
      <c r="Q145" s="1022"/>
      <c r="R145" s="1022"/>
      <c r="S145" s="1022"/>
      <c r="T145" s="1022"/>
      <c r="U145" s="1022"/>
      <c r="V145" s="1022"/>
      <c r="W145" s="1022"/>
      <c r="X145" s="1022"/>
      <c r="Y145" s="1022"/>
      <c r="Z145" s="1022"/>
    </row>
    <row r="146">
      <c r="A146" s="1021" t="s">
        <v>5973</v>
      </c>
      <c r="B146" s="1021" t="s">
        <v>5974</v>
      </c>
      <c r="C146" s="1022"/>
      <c r="D146" s="1021" t="s">
        <v>5975</v>
      </c>
      <c r="E146" s="1021" t="s">
        <v>5976</v>
      </c>
      <c r="F146" s="1021" t="s">
        <v>5977</v>
      </c>
      <c r="G146" s="1021" t="s">
        <v>886</v>
      </c>
      <c r="H146" s="1022"/>
      <c r="I146" s="1022"/>
      <c r="J146" s="1022"/>
      <c r="K146" s="1022"/>
      <c r="L146" s="1022"/>
      <c r="M146" s="1022"/>
      <c r="N146" s="1022"/>
      <c r="O146" s="1022"/>
      <c r="P146" s="1022"/>
      <c r="Q146" s="1022"/>
      <c r="R146" s="1022"/>
      <c r="S146" s="1022"/>
      <c r="T146" s="1022"/>
      <c r="U146" s="1022"/>
      <c r="V146" s="1022"/>
      <c r="W146" s="1022"/>
      <c r="X146" s="1022"/>
      <c r="Y146" s="1022"/>
      <c r="Z146" s="1022"/>
    </row>
    <row r="147">
      <c r="A147" s="1021" t="s">
        <v>5978</v>
      </c>
      <c r="B147" s="1021" t="s">
        <v>5979</v>
      </c>
      <c r="C147" s="1022"/>
      <c r="D147" s="1021" t="s">
        <v>5980</v>
      </c>
      <c r="E147" s="1021" t="s">
        <v>5981</v>
      </c>
      <c r="F147" s="1021" t="s">
        <v>5982</v>
      </c>
      <c r="G147" s="1021" t="s">
        <v>886</v>
      </c>
      <c r="H147" s="1022"/>
      <c r="I147" s="1022"/>
      <c r="J147" s="1022"/>
      <c r="K147" s="1022"/>
      <c r="L147" s="1022"/>
      <c r="M147" s="1022"/>
      <c r="N147" s="1022"/>
      <c r="O147" s="1022"/>
      <c r="P147" s="1022"/>
      <c r="Q147" s="1022"/>
      <c r="R147" s="1022"/>
      <c r="S147" s="1022"/>
      <c r="T147" s="1022"/>
      <c r="U147" s="1022"/>
      <c r="V147" s="1022"/>
      <c r="W147" s="1022"/>
      <c r="X147" s="1022"/>
      <c r="Y147" s="1022"/>
      <c r="Z147" s="1022"/>
    </row>
    <row r="148">
      <c r="A148" s="1021" t="s">
        <v>5983</v>
      </c>
      <c r="B148" s="1021" t="s">
        <v>5984</v>
      </c>
      <c r="C148" s="1022"/>
      <c r="D148" s="1021" t="s">
        <v>5985</v>
      </c>
      <c r="E148" s="1021" t="s">
        <v>5986</v>
      </c>
      <c r="F148" s="1021" t="s">
        <v>5987</v>
      </c>
      <c r="G148" s="1021" t="s">
        <v>886</v>
      </c>
      <c r="H148" s="1022"/>
      <c r="I148" s="1022"/>
      <c r="J148" s="1022"/>
      <c r="K148" s="1022"/>
      <c r="L148" s="1022"/>
      <c r="M148" s="1022"/>
      <c r="N148" s="1022"/>
      <c r="O148" s="1022"/>
      <c r="P148" s="1022"/>
      <c r="Q148" s="1022"/>
      <c r="R148" s="1022"/>
      <c r="S148" s="1022"/>
      <c r="T148" s="1022"/>
      <c r="U148" s="1022"/>
      <c r="V148" s="1022"/>
      <c r="W148" s="1022"/>
      <c r="X148" s="1022"/>
      <c r="Y148" s="1022"/>
      <c r="Z148" s="1022"/>
    </row>
    <row r="149">
      <c r="A149" s="1021" t="s">
        <v>5988</v>
      </c>
      <c r="B149" s="1021" t="s">
        <v>5989</v>
      </c>
      <c r="C149" s="1022"/>
      <c r="D149" s="1021" t="s">
        <v>5990</v>
      </c>
      <c r="E149" s="1021" t="s">
        <v>5991</v>
      </c>
      <c r="F149" s="1021" t="s">
        <v>5992</v>
      </c>
      <c r="G149" s="1021" t="s">
        <v>886</v>
      </c>
      <c r="H149" s="1022"/>
      <c r="I149" s="1022"/>
      <c r="J149" s="1022"/>
      <c r="K149" s="1022"/>
      <c r="L149" s="1022"/>
      <c r="M149" s="1022"/>
      <c r="N149" s="1022"/>
      <c r="O149" s="1022"/>
      <c r="P149" s="1022"/>
      <c r="Q149" s="1022"/>
      <c r="R149" s="1022"/>
      <c r="S149" s="1022"/>
      <c r="T149" s="1022"/>
      <c r="U149" s="1022"/>
      <c r="V149" s="1022"/>
      <c r="W149" s="1022"/>
      <c r="X149" s="1022"/>
      <c r="Y149" s="1022"/>
      <c r="Z149" s="1022"/>
    </row>
    <row r="150">
      <c r="A150" s="1021" t="s">
        <v>5993</v>
      </c>
      <c r="B150" s="1021" t="s">
        <v>5994</v>
      </c>
      <c r="C150" s="1022"/>
      <c r="D150" s="1021" t="s">
        <v>5995</v>
      </c>
      <c r="E150" s="1021" t="s">
        <v>5996</v>
      </c>
      <c r="F150" s="1021" t="s">
        <v>5997</v>
      </c>
      <c r="G150" s="1021" t="s">
        <v>886</v>
      </c>
      <c r="H150" s="1022"/>
      <c r="I150" s="1022"/>
      <c r="J150" s="1022"/>
      <c r="K150" s="1022"/>
      <c r="L150" s="1022"/>
      <c r="M150" s="1022"/>
      <c r="N150" s="1022"/>
      <c r="O150" s="1022"/>
      <c r="P150" s="1022"/>
      <c r="Q150" s="1022"/>
      <c r="R150" s="1022"/>
      <c r="S150" s="1022"/>
      <c r="T150" s="1022"/>
      <c r="U150" s="1022"/>
      <c r="V150" s="1022"/>
      <c r="W150" s="1022"/>
      <c r="X150" s="1022"/>
      <c r="Y150" s="1022"/>
      <c r="Z150" s="1022"/>
    </row>
    <row r="151">
      <c r="A151" s="1021" t="s">
        <v>5993</v>
      </c>
      <c r="B151" s="1021" t="s">
        <v>5994</v>
      </c>
      <c r="C151" s="1022"/>
      <c r="D151" s="1021" t="s">
        <v>5998</v>
      </c>
      <c r="E151" s="1021" t="s">
        <v>5999</v>
      </c>
      <c r="F151" s="1021" t="s">
        <v>6000</v>
      </c>
      <c r="G151" s="1021" t="s">
        <v>886</v>
      </c>
      <c r="H151" s="1022"/>
      <c r="I151" s="1022"/>
      <c r="J151" s="1022"/>
      <c r="K151" s="1022"/>
      <c r="L151" s="1022"/>
      <c r="M151" s="1022"/>
      <c r="N151" s="1022"/>
      <c r="O151" s="1022"/>
      <c r="P151" s="1022"/>
      <c r="Q151" s="1022"/>
      <c r="R151" s="1022"/>
      <c r="S151" s="1022"/>
      <c r="T151" s="1022"/>
      <c r="U151" s="1022"/>
      <c r="V151" s="1022"/>
      <c r="W151" s="1022"/>
      <c r="X151" s="1022"/>
      <c r="Y151" s="1022"/>
      <c r="Z151" s="1022"/>
    </row>
    <row r="152">
      <c r="A152" s="1021" t="s">
        <v>5993</v>
      </c>
      <c r="B152" s="1021" t="s">
        <v>5994</v>
      </c>
      <c r="C152" s="1022"/>
      <c r="D152" s="1021" t="s">
        <v>6001</v>
      </c>
      <c r="E152" s="1021" t="s">
        <v>5999</v>
      </c>
      <c r="F152" s="1021" t="s">
        <v>6000</v>
      </c>
      <c r="G152" s="1021" t="s">
        <v>885</v>
      </c>
      <c r="H152" s="1022"/>
      <c r="I152" s="1022"/>
      <c r="J152" s="1022"/>
      <c r="K152" s="1022"/>
      <c r="L152" s="1022"/>
      <c r="M152" s="1022"/>
      <c r="N152" s="1022"/>
      <c r="O152" s="1022"/>
      <c r="P152" s="1022"/>
      <c r="Q152" s="1022"/>
      <c r="R152" s="1022"/>
      <c r="S152" s="1022"/>
      <c r="T152" s="1022"/>
      <c r="U152" s="1022"/>
      <c r="V152" s="1022"/>
      <c r="W152" s="1022"/>
      <c r="X152" s="1022"/>
      <c r="Y152" s="1022"/>
      <c r="Z152" s="1022"/>
    </row>
    <row r="153">
      <c r="A153" s="1021" t="s">
        <v>5993</v>
      </c>
      <c r="B153" s="1021" t="s">
        <v>5994</v>
      </c>
      <c r="C153" s="1022"/>
      <c r="D153" s="1021" t="s">
        <v>6002</v>
      </c>
      <c r="E153" s="1021" t="s">
        <v>6003</v>
      </c>
      <c r="F153" s="1021" t="s">
        <v>6004</v>
      </c>
      <c r="G153" s="1021" t="s">
        <v>885</v>
      </c>
      <c r="H153" s="1022"/>
      <c r="I153" s="1022"/>
      <c r="J153" s="1022"/>
      <c r="K153" s="1022"/>
      <c r="L153" s="1022"/>
      <c r="M153" s="1022"/>
      <c r="N153" s="1022"/>
      <c r="O153" s="1022"/>
      <c r="P153" s="1022"/>
      <c r="Q153" s="1022"/>
      <c r="R153" s="1022"/>
      <c r="S153" s="1022"/>
      <c r="T153" s="1022"/>
      <c r="U153" s="1022"/>
      <c r="V153" s="1022"/>
      <c r="W153" s="1022"/>
      <c r="X153" s="1022"/>
      <c r="Y153" s="1022"/>
      <c r="Z153" s="1022"/>
    </row>
    <row r="154">
      <c r="A154" s="1021" t="s">
        <v>5993</v>
      </c>
      <c r="B154" s="1021" t="s">
        <v>5994</v>
      </c>
      <c r="C154" s="1022"/>
      <c r="D154" s="1021" t="s">
        <v>6005</v>
      </c>
      <c r="E154" s="1021" t="s">
        <v>6006</v>
      </c>
      <c r="F154" s="1021" t="s">
        <v>6007</v>
      </c>
      <c r="G154" s="1021" t="s">
        <v>886</v>
      </c>
      <c r="H154" s="1022"/>
      <c r="I154" s="1022"/>
      <c r="J154" s="1022"/>
      <c r="K154" s="1022"/>
      <c r="L154" s="1022"/>
      <c r="M154" s="1022"/>
      <c r="N154" s="1022"/>
      <c r="O154" s="1022"/>
      <c r="P154" s="1022"/>
      <c r="Q154" s="1022"/>
      <c r="R154" s="1022"/>
      <c r="S154" s="1022"/>
      <c r="T154" s="1022"/>
      <c r="U154" s="1022"/>
      <c r="V154" s="1022"/>
      <c r="W154" s="1022"/>
      <c r="X154" s="1022"/>
      <c r="Y154" s="1022"/>
      <c r="Z154" s="1022"/>
    </row>
    <row r="155">
      <c r="A155" s="1021" t="s">
        <v>5993</v>
      </c>
      <c r="B155" s="1021" t="s">
        <v>5994</v>
      </c>
      <c r="C155" s="1022"/>
      <c r="D155" s="1021" t="s">
        <v>6008</v>
      </c>
      <c r="E155" s="1021" t="s">
        <v>6009</v>
      </c>
      <c r="F155" s="1021" t="s">
        <v>6010</v>
      </c>
      <c r="G155" s="1021" t="s">
        <v>886</v>
      </c>
      <c r="H155" s="1022"/>
      <c r="I155" s="1022"/>
      <c r="J155" s="1022"/>
      <c r="K155" s="1022"/>
      <c r="L155" s="1022"/>
      <c r="M155" s="1022"/>
      <c r="N155" s="1022"/>
      <c r="O155" s="1022"/>
      <c r="P155" s="1022"/>
      <c r="Q155" s="1022"/>
      <c r="R155" s="1022"/>
      <c r="S155" s="1022"/>
      <c r="T155" s="1022"/>
      <c r="U155" s="1022"/>
      <c r="V155" s="1022"/>
      <c r="W155" s="1022"/>
      <c r="X155" s="1022"/>
      <c r="Y155" s="1022"/>
      <c r="Z155" s="1022"/>
    </row>
    <row r="156">
      <c r="A156" s="1021" t="s">
        <v>5993</v>
      </c>
      <c r="B156" s="1021" t="s">
        <v>5994</v>
      </c>
      <c r="C156" s="1022"/>
      <c r="D156" s="1021" t="s">
        <v>6011</v>
      </c>
      <c r="E156" s="1021" t="s">
        <v>6009</v>
      </c>
      <c r="F156" s="1021" t="s">
        <v>6010</v>
      </c>
      <c r="G156" s="1021" t="s">
        <v>885</v>
      </c>
      <c r="H156" s="1022"/>
      <c r="I156" s="1022"/>
      <c r="J156" s="1022"/>
      <c r="K156" s="1022"/>
      <c r="L156" s="1022"/>
      <c r="M156" s="1022"/>
      <c r="N156" s="1022"/>
      <c r="O156" s="1022"/>
      <c r="P156" s="1022"/>
      <c r="Q156" s="1022"/>
      <c r="R156" s="1022"/>
      <c r="S156" s="1022"/>
      <c r="T156" s="1022"/>
      <c r="U156" s="1022"/>
      <c r="V156" s="1022"/>
      <c r="W156" s="1022"/>
      <c r="X156" s="1022"/>
      <c r="Y156" s="1022"/>
      <c r="Z156" s="1022"/>
    </row>
    <row r="157">
      <c r="A157" s="1021" t="s">
        <v>6012</v>
      </c>
      <c r="B157" s="1021" t="s">
        <v>6013</v>
      </c>
      <c r="C157" s="1022"/>
      <c r="D157" s="1021" t="s">
        <v>6014</v>
      </c>
      <c r="E157" s="1021" t="s">
        <v>6015</v>
      </c>
      <c r="F157" s="1021" t="s">
        <v>6016</v>
      </c>
      <c r="G157" s="1021" t="s">
        <v>886</v>
      </c>
      <c r="H157" s="1022"/>
      <c r="I157" s="1022"/>
      <c r="J157" s="1022"/>
      <c r="K157" s="1022"/>
      <c r="L157" s="1022"/>
      <c r="M157" s="1022"/>
      <c r="N157" s="1022"/>
      <c r="O157" s="1022"/>
      <c r="P157" s="1022"/>
      <c r="Q157" s="1022"/>
      <c r="R157" s="1022"/>
      <c r="S157" s="1022"/>
      <c r="T157" s="1022"/>
      <c r="U157" s="1022"/>
      <c r="V157" s="1022"/>
      <c r="W157" s="1022"/>
      <c r="X157" s="1022"/>
      <c r="Y157" s="1022"/>
      <c r="Z157" s="1022"/>
    </row>
    <row r="158">
      <c r="A158" s="1021" t="s">
        <v>5927</v>
      </c>
      <c r="B158" s="1021" t="s">
        <v>5928</v>
      </c>
      <c r="C158" s="1022"/>
      <c r="D158" s="1021" t="s">
        <v>6017</v>
      </c>
      <c r="E158" s="1021" t="s">
        <v>5930</v>
      </c>
      <c r="F158" s="1021" t="s">
        <v>5931</v>
      </c>
      <c r="G158" s="1021" t="s">
        <v>885</v>
      </c>
      <c r="H158" s="1022"/>
      <c r="I158" s="1022"/>
      <c r="J158" s="1022"/>
      <c r="K158" s="1022"/>
      <c r="L158" s="1022"/>
      <c r="M158" s="1022"/>
      <c r="N158" s="1022"/>
      <c r="O158" s="1022"/>
      <c r="P158" s="1022"/>
      <c r="Q158" s="1022"/>
      <c r="R158" s="1022"/>
      <c r="S158" s="1022"/>
      <c r="T158" s="1022"/>
      <c r="U158" s="1022"/>
      <c r="V158" s="1022"/>
      <c r="W158" s="1022"/>
      <c r="X158" s="1022"/>
      <c r="Y158" s="1022"/>
      <c r="Z158" s="1022"/>
    </row>
    <row r="159">
      <c r="A159" s="1021" t="s">
        <v>5872</v>
      </c>
      <c r="B159" s="1021" t="s">
        <v>5873</v>
      </c>
      <c r="C159" s="1022"/>
      <c r="D159" s="1021" t="s">
        <v>6018</v>
      </c>
      <c r="E159" s="1021" t="s">
        <v>5875</v>
      </c>
      <c r="F159" s="1021" t="s">
        <v>5876</v>
      </c>
      <c r="G159" s="1021" t="s">
        <v>885</v>
      </c>
      <c r="H159" s="1022"/>
      <c r="I159" s="1022"/>
      <c r="J159" s="1022"/>
      <c r="K159" s="1022"/>
      <c r="L159" s="1022"/>
      <c r="M159" s="1022"/>
      <c r="N159" s="1022"/>
      <c r="O159" s="1022"/>
      <c r="P159" s="1022"/>
      <c r="Q159" s="1022"/>
      <c r="R159" s="1022"/>
      <c r="S159" s="1022"/>
      <c r="T159" s="1022"/>
      <c r="U159" s="1022"/>
      <c r="V159" s="1022"/>
      <c r="W159" s="1022"/>
      <c r="X159" s="1022"/>
      <c r="Y159" s="1022"/>
      <c r="Z159" s="1022"/>
    </row>
    <row r="160">
      <c r="A160" s="1021" t="s">
        <v>6019</v>
      </c>
      <c r="B160" s="1021" t="s">
        <v>6020</v>
      </c>
      <c r="C160" s="1022"/>
      <c r="D160" s="1021" t="s">
        <v>6021</v>
      </c>
      <c r="E160" s="1021" t="s">
        <v>6022</v>
      </c>
      <c r="F160" s="1021" t="s">
        <v>6023</v>
      </c>
      <c r="G160" s="1021" t="s">
        <v>885</v>
      </c>
      <c r="H160" s="1022"/>
      <c r="I160" s="1022"/>
      <c r="J160" s="1022"/>
      <c r="K160" s="1022"/>
      <c r="L160" s="1022"/>
      <c r="M160" s="1022"/>
      <c r="N160" s="1022"/>
      <c r="O160" s="1022"/>
      <c r="P160" s="1022"/>
      <c r="Q160" s="1022"/>
      <c r="R160" s="1022"/>
      <c r="S160" s="1022"/>
      <c r="T160" s="1022"/>
      <c r="U160" s="1022"/>
      <c r="V160" s="1022"/>
      <c r="W160" s="1022"/>
      <c r="X160" s="1022"/>
      <c r="Y160" s="1022"/>
      <c r="Z160" s="1022"/>
    </row>
    <row r="161">
      <c r="A161" s="1021" t="s">
        <v>6019</v>
      </c>
      <c r="B161" s="1021" t="s">
        <v>6020</v>
      </c>
      <c r="C161" s="1022"/>
      <c r="D161" s="1021" t="s">
        <v>6024</v>
      </c>
      <c r="E161" s="1021" t="s">
        <v>6022</v>
      </c>
      <c r="F161" s="1021" t="s">
        <v>6023</v>
      </c>
      <c r="G161" s="1021" t="s">
        <v>886</v>
      </c>
      <c r="H161" s="1022"/>
      <c r="I161" s="1022"/>
      <c r="J161" s="1022"/>
      <c r="K161" s="1022"/>
      <c r="L161" s="1022"/>
      <c r="M161" s="1022"/>
      <c r="N161" s="1022"/>
      <c r="O161" s="1022"/>
      <c r="P161" s="1022"/>
      <c r="Q161" s="1022"/>
      <c r="R161" s="1022"/>
      <c r="S161" s="1022"/>
      <c r="T161" s="1022"/>
      <c r="U161" s="1022"/>
      <c r="V161" s="1022"/>
      <c r="W161" s="1022"/>
      <c r="X161" s="1022"/>
      <c r="Y161" s="1022"/>
      <c r="Z161" s="1022"/>
    </row>
    <row r="162">
      <c r="A162" s="1021" t="s">
        <v>6019</v>
      </c>
      <c r="B162" s="1021" t="s">
        <v>6020</v>
      </c>
      <c r="C162" s="1022"/>
      <c r="D162" s="1021" t="s">
        <v>6025</v>
      </c>
      <c r="E162" s="1021" t="s">
        <v>6022</v>
      </c>
      <c r="F162" s="1021" t="s">
        <v>6023</v>
      </c>
      <c r="G162" s="1021" t="s">
        <v>885</v>
      </c>
      <c r="H162" s="1022"/>
      <c r="I162" s="1022"/>
      <c r="J162" s="1022"/>
      <c r="K162" s="1022"/>
      <c r="L162" s="1022"/>
      <c r="M162" s="1022"/>
      <c r="N162" s="1022"/>
      <c r="O162" s="1022"/>
      <c r="P162" s="1022"/>
      <c r="Q162" s="1022"/>
      <c r="R162" s="1022"/>
      <c r="S162" s="1022"/>
      <c r="T162" s="1022"/>
      <c r="U162" s="1022"/>
      <c r="V162" s="1022"/>
      <c r="W162" s="1022"/>
      <c r="X162" s="1022"/>
      <c r="Y162" s="1022"/>
      <c r="Z162" s="1022"/>
    </row>
    <row r="163">
      <c r="A163" s="1021" t="s">
        <v>6019</v>
      </c>
      <c r="B163" s="1021" t="s">
        <v>6026</v>
      </c>
      <c r="C163" s="1022"/>
      <c r="D163" s="1021" t="s">
        <v>6027</v>
      </c>
      <c r="E163" s="1021" t="s">
        <v>6028</v>
      </c>
      <c r="F163" s="1021" t="s">
        <v>6029</v>
      </c>
      <c r="G163" s="1021" t="s">
        <v>885</v>
      </c>
      <c r="H163" s="1022"/>
      <c r="I163" s="1022"/>
      <c r="J163" s="1022"/>
      <c r="K163" s="1022"/>
      <c r="L163" s="1022"/>
      <c r="M163" s="1022"/>
      <c r="N163" s="1022"/>
      <c r="O163" s="1022"/>
      <c r="P163" s="1022"/>
      <c r="Q163" s="1022"/>
      <c r="R163" s="1022"/>
      <c r="S163" s="1022"/>
      <c r="T163" s="1022"/>
      <c r="U163" s="1022"/>
      <c r="V163" s="1022"/>
      <c r="W163" s="1022"/>
      <c r="X163" s="1022"/>
      <c r="Y163" s="1022"/>
      <c r="Z163" s="1022"/>
    </row>
    <row r="164">
      <c r="A164" s="1021" t="s">
        <v>6019</v>
      </c>
      <c r="B164" s="1021" t="s">
        <v>6030</v>
      </c>
      <c r="C164" s="1022"/>
      <c r="D164" s="1021" t="s">
        <v>6031</v>
      </c>
      <c r="E164" s="1021" t="s">
        <v>6032</v>
      </c>
      <c r="F164" s="1021" t="s">
        <v>6033</v>
      </c>
      <c r="G164" s="1021" t="s">
        <v>885</v>
      </c>
      <c r="H164" s="1022"/>
      <c r="I164" s="1022"/>
      <c r="J164" s="1022"/>
      <c r="K164" s="1022"/>
      <c r="L164" s="1022"/>
      <c r="M164" s="1022"/>
      <c r="N164" s="1022"/>
      <c r="O164" s="1022"/>
      <c r="P164" s="1022"/>
      <c r="Q164" s="1022"/>
      <c r="R164" s="1022"/>
      <c r="S164" s="1022"/>
      <c r="T164" s="1022"/>
      <c r="U164" s="1022"/>
      <c r="V164" s="1022"/>
      <c r="W164" s="1022"/>
      <c r="X164" s="1022"/>
      <c r="Y164" s="1022"/>
      <c r="Z164" s="1022"/>
    </row>
    <row r="165">
      <c r="A165" s="1021" t="s">
        <v>6034</v>
      </c>
      <c r="B165" s="1021" t="s">
        <v>940</v>
      </c>
      <c r="C165" s="1022"/>
      <c r="D165" s="1021" t="s">
        <v>6035</v>
      </c>
      <c r="E165" s="1021" t="s">
        <v>6036</v>
      </c>
      <c r="F165" s="1021" t="s">
        <v>6037</v>
      </c>
      <c r="G165" s="1021" t="s">
        <v>885</v>
      </c>
      <c r="H165" s="1022"/>
      <c r="I165" s="1022"/>
      <c r="J165" s="1022"/>
      <c r="K165" s="1022"/>
      <c r="L165" s="1022"/>
      <c r="M165" s="1022"/>
      <c r="N165" s="1022"/>
      <c r="O165" s="1022"/>
      <c r="P165" s="1022"/>
      <c r="Q165" s="1022"/>
      <c r="R165" s="1022"/>
      <c r="S165" s="1022"/>
      <c r="T165" s="1022"/>
      <c r="U165" s="1022"/>
      <c r="V165" s="1022"/>
      <c r="W165" s="1022"/>
      <c r="X165" s="1022"/>
      <c r="Y165" s="1022"/>
      <c r="Z165" s="1022"/>
    </row>
    <row r="166">
      <c r="A166" s="1021" t="s">
        <v>6034</v>
      </c>
      <c r="B166" s="1021" t="s">
        <v>940</v>
      </c>
      <c r="C166" s="1022"/>
      <c r="D166" s="1021" t="s">
        <v>6038</v>
      </c>
      <c r="E166" s="1021" t="s">
        <v>6036</v>
      </c>
      <c r="F166" s="1021" t="s">
        <v>6037</v>
      </c>
      <c r="G166" s="1021" t="s">
        <v>886</v>
      </c>
      <c r="H166" s="1022"/>
      <c r="I166" s="1022"/>
      <c r="J166" s="1022"/>
      <c r="K166" s="1022"/>
      <c r="L166" s="1022"/>
      <c r="M166" s="1022"/>
      <c r="N166" s="1022"/>
      <c r="O166" s="1022"/>
      <c r="P166" s="1022"/>
      <c r="Q166" s="1022"/>
      <c r="R166" s="1022"/>
      <c r="S166" s="1022"/>
      <c r="T166" s="1022"/>
      <c r="U166" s="1022"/>
      <c r="V166" s="1022"/>
      <c r="W166" s="1022"/>
      <c r="X166" s="1022"/>
      <c r="Y166" s="1022"/>
      <c r="Z166" s="1022"/>
    </row>
    <row r="167">
      <c r="A167" s="1021" t="s">
        <v>5968</v>
      </c>
      <c r="B167" s="1021" t="s">
        <v>5969</v>
      </c>
      <c r="C167" s="1022"/>
      <c r="D167" s="1021" t="s">
        <v>6039</v>
      </c>
      <c r="E167" s="1021" t="s">
        <v>5971</v>
      </c>
      <c r="F167" s="1021" t="s">
        <v>5972</v>
      </c>
      <c r="G167" s="1021" t="s">
        <v>885</v>
      </c>
      <c r="H167" s="1022"/>
      <c r="I167" s="1022"/>
      <c r="J167" s="1022"/>
      <c r="K167" s="1022"/>
      <c r="L167" s="1022"/>
      <c r="M167" s="1022"/>
      <c r="N167" s="1022"/>
      <c r="O167" s="1022"/>
      <c r="P167" s="1022"/>
      <c r="Q167" s="1022"/>
      <c r="R167" s="1022"/>
      <c r="S167" s="1022"/>
      <c r="T167" s="1022"/>
      <c r="U167" s="1022"/>
      <c r="V167" s="1022"/>
      <c r="W167" s="1022"/>
      <c r="X167" s="1022"/>
      <c r="Y167" s="1022"/>
      <c r="Z167" s="1022"/>
    </row>
    <row r="168">
      <c r="A168" s="1021" t="s">
        <v>6040</v>
      </c>
      <c r="B168" s="1021" t="s">
        <v>6041</v>
      </c>
      <c r="C168" s="1022"/>
      <c r="D168" s="1021" t="s">
        <v>6042</v>
      </c>
      <c r="E168" s="1021" t="s">
        <v>6043</v>
      </c>
      <c r="F168" s="1021" t="s">
        <v>6044</v>
      </c>
      <c r="G168" s="1021" t="s">
        <v>885</v>
      </c>
      <c r="H168" s="1022"/>
      <c r="I168" s="1022"/>
      <c r="J168" s="1022"/>
      <c r="K168" s="1022"/>
      <c r="L168" s="1022"/>
      <c r="M168" s="1022"/>
      <c r="N168" s="1022"/>
      <c r="O168" s="1022"/>
      <c r="P168" s="1022"/>
      <c r="Q168" s="1022"/>
      <c r="R168" s="1022"/>
      <c r="S168" s="1022"/>
      <c r="T168" s="1022"/>
      <c r="U168" s="1022"/>
      <c r="V168" s="1022"/>
      <c r="W168" s="1022"/>
      <c r="X168" s="1022"/>
      <c r="Y168" s="1022"/>
      <c r="Z168" s="1022"/>
    </row>
    <row r="169">
      <c r="A169" s="1021" t="s">
        <v>6040</v>
      </c>
      <c r="B169" s="1021" t="s">
        <v>6041</v>
      </c>
      <c r="C169" s="1022"/>
      <c r="D169" s="1021" t="s">
        <v>3653</v>
      </c>
      <c r="E169" s="1021" t="s">
        <v>6043</v>
      </c>
      <c r="F169" s="1021" t="s">
        <v>6044</v>
      </c>
      <c r="G169" s="1021" t="s">
        <v>886</v>
      </c>
      <c r="H169" s="1022"/>
      <c r="I169" s="1022"/>
      <c r="J169" s="1022"/>
      <c r="K169" s="1022"/>
      <c r="L169" s="1022"/>
      <c r="M169" s="1022"/>
      <c r="N169" s="1022"/>
      <c r="O169" s="1022"/>
      <c r="P169" s="1022"/>
      <c r="Q169" s="1022"/>
      <c r="R169" s="1022"/>
      <c r="S169" s="1022"/>
      <c r="T169" s="1022"/>
      <c r="U169" s="1022"/>
      <c r="V169" s="1022"/>
      <c r="W169" s="1022"/>
      <c r="X169" s="1022"/>
      <c r="Y169" s="1022"/>
      <c r="Z169" s="1022"/>
    </row>
    <row r="170">
      <c r="A170" s="1021" t="s">
        <v>6045</v>
      </c>
      <c r="B170" s="1021" t="s">
        <v>6046</v>
      </c>
      <c r="C170" s="1022"/>
      <c r="D170" s="1021" t="s">
        <v>6047</v>
      </c>
      <c r="E170" s="1021" t="s">
        <v>6048</v>
      </c>
      <c r="F170" s="1021" t="s">
        <v>6049</v>
      </c>
      <c r="G170" s="1021" t="s">
        <v>885</v>
      </c>
      <c r="H170" s="1022"/>
      <c r="I170" s="1022"/>
      <c r="J170" s="1022"/>
      <c r="K170" s="1022"/>
      <c r="L170" s="1022"/>
      <c r="M170" s="1022"/>
      <c r="N170" s="1022"/>
      <c r="O170" s="1022"/>
      <c r="P170" s="1022"/>
      <c r="Q170" s="1022"/>
      <c r="R170" s="1022"/>
      <c r="S170" s="1022"/>
      <c r="T170" s="1022"/>
      <c r="U170" s="1022"/>
      <c r="V170" s="1022"/>
      <c r="W170" s="1022"/>
      <c r="X170" s="1022"/>
      <c r="Y170" s="1022"/>
      <c r="Z170" s="1022"/>
    </row>
    <row r="171">
      <c r="A171" s="1021" t="s">
        <v>6045</v>
      </c>
      <c r="B171" s="1021" t="s">
        <v>6046</v>
      </c>
      <c r="C171" s="1022"/>
      <c r="D171" s="1021" t="s">
        <v>3653</v>
      </c>
      <c r="E171" s="1021" t="s">
        <v>6048</v>
      </c>
      <c r="F171" s="1021" t="s">
        <v>6049</v>
      </c>
      <c r="G171" s="1021" t="s">
        <v>886</v>
      </c>
      <c r="H171" s="1022"/>
      <c r="I171" s="1022"/>
      <c r="J171" s="1022"/>
      <c r="K171" s="1022"/>
      <c r="L171" s="1022"/>
      <c r="M171" s="1022"/>
      <c r="N171" s="1022"/>
      <c r="O171" s="1022"/>
      <c r="P171" s="1022"/>
      <c r="Q171" s="1022"/>
      <c r="R171" s="1022"/>
      <c r="S171" s="1022"/>
      <c r="T171" s="1022"/>
      <c r="U171" s="1022"/>
      <c r="V171" s="1022"/>
      <c r="W171" s="1022"/>
      <c r="X171" s="1022"/>
      <c r="Y171" s="1022"/>
      <c r="Z171" s="1022"/>
    </row>
    <row r="172">
      <c r="A172" s="1021" t="s">
        <v>6050</v>
      </c>
      <c r="B172" s="1021" t="s">
        <v>6051</v>
      </c>
      <c r="C172" s="1022"/>
      <c r="D172" s="1021" t="s">
        <v>6052</v>
      </c>
      <c r="E172" s="1021" t="s">
        <v>6053</v>
      </c>
      <c r="F172" s="1021" t="s">
        <v>6054</v>
      </c>
      <c r="G172" s="1021" t="s">
        <v>885</v>
      </c>
      <c r="H172" s="1022"/>
      <c r="I172" s="1022"/>
      <c r="J172" s="1022"/>
      <c r="K172" s="1022"/>
      <c r="L172" s="1022"/>
      <c r="M172" s="1022"/>
      <c r="N172" s="1022"/>
      <c r="O172" s="1022"/>
      <c r="P172" s="1022"/>
      <c r="Q172" s="1022"/>
      <c r="R172" s="1022"/>
      <c r="S172" s="1022"/>
      <c r="T172" s="1022"/>
      <c r="U172" s="1022"/>
      <c r="V172" s="1022"/>
      <c r="W172" s="1022"/>
      <c r="X172" s="1022"/>
      <c r="Y172" s="1022"/>
      <c r="Z172" s="1022"/>
    </row>
    <row r="173">
      <c r="A173" s="1021" t="s">
        <v>6050</v>
      </c>
      <c r="B173" s="1021" t="s">
        <v>6051</v>
      </c>
      <c r="C173" s="1022"/>
      <c r="D173" s="1021" t="s">
        <v>6055</v>
      </c>
      <c r="E173" s="1021" t="s">
        <v>6056</v>
      </c>
      <c r="F173" s="1021" t="s">
        <v>6057</v>
      </c>
      <c r="G173" s="1021" t="s">
        <v>885</v>
      </c>
      <c r="H173" s="1022"/>
      <c r="I173" s="1022"/>
      <c r="J173" s="1022"/>
      <c r="K173" s="1022"/>
      <c r="L173" s="1022"/>
      <c r="M173" s="1022"/>
      <c r="N173" s="1022"/>
      <c r="O173" s="1022"/>
      <c r="P173" s="1022"/>
      <c r="Q173" s="1022"/>
      <c r="R173" s="1022"/>
      <c r="S173" s="1022"/>
      <c r="T173" s="1022"/>
      <c r="U173" s="1022"/>
      <c r="V173" s="1022"/>
      <c r="W173" s="1022"/>
      <c r="X173" s="1022"/>
      <c r="Y173" s="1022"/>
      <c r="Z173" s="1022"/>
    </row>
    <row r="174">
      <c r="A174" s="1021" t="s">
        <v>6050</v>
      </c>
      <c r="B174" s="1021" t="s">
        <v>6051</v>
      </c>
      <c r="C174" s="1022"/>
      <c r="D174" s="1021" t="s">
        <v>6058</v>
      </c>
      <c r="E174" s="1021" t="s">
        <v>6059</v>
      </c>
      <c r="F174" s="1021" t="s">
        <v>6060</v>
      </c>
      <c r="G174" s="1021" t="s">
        <v>885</v>
      </c>
      <c r="H174" s="1022"/>
      <c r="I174" s="1022"/>
      <c r="J174" s="1022"/>
      <c r="K174" s="1022"/>
      <c r="L174" s="1022"/>
      <c r="M174" s="1022"/>
      <c r="N174" s="1022"/>
      <c r="O174" s="1022"/>
      <c r="P174" s="1022"/>
      <c r="Q174" s="1022"/>
      <c r="R174" s="1022"/>
      <c r="S174" s="1022"/>
      <c r="T174" s="1022"/>
      <c r="U174" s="1022"/>
      <c r="V174" s="1022"/>
      <c r="W174" s="1022"/>
      <c r="X174" s="1022"/>
      <c r="Y174" s="1022"/>
      <c r="Z174" s="1022"/>
    </row>
    <row r="175">
      <c r="A175" s="1021" t="s">
        <v>6061</v>
      </c>
      <c r="B175" s="1021" t="s">
        <v>6062</v>
      </c>
      <c r="C175" s="1021" t="s">
        <v>5946</v>
      </c>
      <c r="D175" s="1021" t="s">
        <v>6063</v>
      </c>
      <c r="E175" s="1021" t="s">
        <v>6064</v>
      </c>
      <c r="F175" s="1021" t="s">
        <v>6065</v>
      </c>
      <c r="G175" s="1021" t="s">
        <v>885</v>
      </c>
      <c r="H175" s="1022"/>
      <c r="I175" s="1022"/>
      <c r="J175" s="1022"/>
      <c r="K175" s="1022"/>
      <c r="L175" s="1022"/>
      <c r="M175" s="1022"/>
      <c r="N175" s="1022"/>
      <c r="O175" s="1022"/>
      <c r="P175" s="1022"/>
      <c r="Q175" s="1022"/>
      <c r="R175" s="1022"/>
      <c r="S175" s="1022"/>
      <c r="T175" s="1022"/>
      <c r="U175" s="1022"/>
      <c r="V175" s="1022"/>
      <c r="W175" s="1022"/>
      <c r="X175" s="1022"/>
      <c r="Y175" s="1022"/>
      <c r="Z175" s="1022"/>
    </row>
    <row r="176">
      <c r="A176" s="1021" t="s">
        <v>5944</v>
      </c>
      <c r="B176" s="1021" t="s">
        <v>5945</v>
      </c>
      <c r="C176" s="1021" t="s">
        <v>5946</v>
      </c>
      <c r="D176" s="1021" t="s">
        <v>6066</v>
      </c>
      <c r="E176" s="1021" t="s">
        <v>5948</v>
      </c>
      <c r="F176" s="1021" t="s">
        <v>6067</v>
      </c>
      <c r="G176" s="1021" t="s">
        <v>885</v>
      </c>
      <c r="H176" s="1022"/>
      <c r="I176" s="1022"/>
      <c r="J176" s="1022"/>
      <c r="K176" s="1022"/>
      <c r="L176" s="1022"/>
      <c r="M176" s="1022"/>
      <c r="N176" s="1022"/>
      <c r="O176" s="1022"/>
      <c r="P176" s="1022"/>
      <c r="Q176" s="1022"/>
      <c r="R176" s="1022"/>
      <c r="S176" s="1022"/>
      <c r="T176" s="1022"/>
      <c r="U176" s="1022"/>
      <c r="V176" s="1022"/>
      <c r="W176" s="1022"/>
      <c r="X176" s="1022"/>
      <c r="Y176" s="1022"/>
      <c r="Z176" s="1022"/>
    </row>
    <row r="177">
      <c r="A177" s="1021" t="s">
        <v>6050</v>
      </c>
      <c r="B177" s="1021" t="s">
        <v>6051</v>
      </c>
      <c r="C177" s="1022"/>
      <c r="D177" s="1021" t="s">
        <v>6068</v>
      </c>
      <c r="E177" s="1021" t="s">
        <v>6053</v>
      </c>
      <c r="F177" s="1021" t="s">
        <v>6054</v>
      </c>
      <c r="G177" s="1021" t="s">
        <v>886</v>
      </c>
      <c r="H177" s="1022"/>
      <c r="I177" s="1022"/>
      <c r="J177" s="1022"/>
      <c r="K177" s="1022"/>
      <c r="L177" s="1022"/>
      <c r="M177" s="1022"/>
      <c r="N177" s="1022"/>
      <c r="O177" s="1022"/>
      <c r="P177" s="1022"/>
      <c r="Q177" s="1022"/>
      <c r="R177" s="1022"/>
      <c r="S177" s="1022"/>
      <c r="T177" s="1022"/>
      <c r="U177" s="1022"/>
      <c r="V177" s="1022"/>
      <c r="W177" s="1022"/>
      <c r="X177" s="1022"/>
      <c r="Y177" s="1022"/>
      <c r="Z177" s="1022"/>
    </row>
    <row r="178">
      <c r="A178" s="1021" t="s">
        <v>6050</v>
      </c>
      <c r="B178" s="1021" t="s">
        <v>6051</v>
      </c>
      <c r="C178" s="1022"/>
      <c r="D178" s="1021" t="s">
        <v>3653</v>
      </c>
      <c r="E178" s="1021" t="s">
        <v>6059</v>
      </c>
      <c r="F178" s="1021" t="s">
        <v>6060</v>
      </c>
      <c r="G178" s="1021" t="s">
        <v>886</v>
      </c>
      <c r="H178" s="1022"/>
      <c r="I178" s="1022"/>
      <c r="J178" s="1022"/>
      <c r="K178" s="1022"/>
      <c r="L178" s="1022"/>
      <c r="M178" s="1022"/>
      <c r="N178" s="1022"/>
      <c r="O178" s="1022"/>
      <c r="P178" s="1022"/>
      <c r="Q178" s="1022"/>
      <c r="R178" s="1022"/>
      <c r="S178" s="1022"/>
      <c r="T178" s="1022"/>
      <c r="U178" s="1022"/>
      <c r="V178" s="1022"/>
      <c r="W178" s="1022"/>
      <c r="X178" s="1022"/>
      <c r="Y178" s="1022"/>
      <c r="Z178" s="1022"/>
    </row>
    <row r="179">
      <c r="A179" s="1021" t="s">
        <v>6050</v>
      </c>
      <c r="B179" s="1021" t="s">
        <v>6051</v>
      </c>
      <c r="C179" s="1022"/>
      <c r="D179" s="1021" t="s">
        <v>6069</v>
      </c>
      <c r="E179" s="1021" t="s">
        <v>6056</v>
      </c>
      <c r="F179" s="1021" t="s">
        <v>6057</v>
      </c>
      <c r="G179" s="1021" t="s">
        <v>886</v>
      </c>
      <c r="H179" s="1022"/>
      <c r="I179" s="1022"/>
      <c r="J179" s="1022"/>
      <c r="K179" s="1022"/>
      <c r="L179" s="1022"/>
      <c r="M179" s="1022"/>
      <c r="N179" s="1022"/>
      <c r="O179" s="1022"/>
      <c r="P179" s="1022"/>
      <c r="Q179" s="1022"/>
      <c r="R179" s="1022"/>
      <c r="S179" s="1022"/>
      <c r="T179" s="1022"/>
      <c r="U179" s="1022"/>
      <c r="V179" s="1022"/>
      <c r="W179" s="1022"/>
      <c r="X179" s="1022"/>
      <c r="Y179" s="1022"/>
      <c r="Z179" s="1022"/>
    </row>
    <row r="180">
      <c r="A180" s="1021" t="s">
        <v>5862</v>
      </c>
      <c r="B180" s="1021" t="s">
        <v>5863</v>
      </c>
      <c r="C180" s="1022"/>
      <c r="D180" s="1021" t="s">
        <v>6070</v>
      </c>
      <c r="E180" s="1021" t="s">
        <v>5865</v>
      </c>
      <c r="F180" s="1021" t="s">
        <v>5866</v>
      </c>
      <c r="G180" s="1021" t="s">
        <v>885</v>
      </c>
      <c r="H180" s="1022"/>
      <c r="I180" s="1022"/>
      <c r="J180" s="1022"/>
      <c r="K180" s="1022"/>
      <c r="L180" s="1022"/>
      <c r="M180" s="1022"/>
      <c r="N180" s="1022"/>
      <c r="O180" s="1022"/>
      <c r="P180" s="1022"/>
      <c r="Q180" s="1022"/>
      <c r="R180" s="1022"/>
      <c r="S180" s="1022"/>
      <c r="T180" s="1022"/>
      <c r="U180" s="1022"/>
      <c r="V180" s="1022"/>
      <c r="W180" s="1022"/>
      <c r="X180" s="1022"/>
      <c r="Y180" s="1022"/>
      <c r="Z180" s="1022"/>
    </row>
    <row r="181">
      <c r="A181" s="1021" t="s">
        <v>6071</v>
      </c>
      <c r="B181" s="1021" t="s">
        <v>6072</v>
      </c>
      <c r="C181" s="1022"/>
      <c r="D181" s="1021" t="s">
        <v>6073</v>
      </c>
      <c r="E181" s="1021" t="s">
        <v>6074</v>
      </c>
      <c r="F181" s="1021" t="s">
        <v>6075</v>
      </c>
      <c r="G181" s="1021" t="s">
        <v>886</v>
      </c>
      <c r="H181" s="1022"/>
      <c r="I181" s="1022"/>
      <c r="J181" s="1022"/>
      <c r="K181" s="1022"/>
      <c r="L181" s="1022"/>
      <c r="M181" s="1022"/>
      <c r="N181" s="1022"/>
      <c r="O181" s="1022"/>
      <c r="P181" s="1022"/>
      <c r="Q181" s="1022"/>
      <c r="R181" s="1022"/>
      <c r="S181" s="1022"/>
      <c r="T181" s="1022"/>
      <c r="U181" s="1022"/>
      <c r="V181" s="1022"/>
      <c r="W181" s="1022"/>
      <c r="X181" s="1022"/>
      <c r="Y181" s="1022"/>
      <c r="Z181" s="1022"/>
    </row>
    <row r="182">
      <c r="A182" s="1021" t="s">
        <v>6071</v>
      </c>
      <c r="B182" s="1021" t="s">
        <v>6072</v>
      </c>
      <c r="C182" s="1022"/>
      <c r="D182" s="1021" t="s">
        <v>6076</v>
      </c>
      <c r="E182" s="1021" t="s">
        <v>6074</v>
      </c>
      <c r="F182" s="1021" t="s">
        <v>6075</v>
      </c>
      <c r="G182" s="1021" t="s">
        <v>885</v>
      </c>
      <c r="H182" s="1022"/>
      <c r="I182" s="1022"/>
      <c r="J182" s="1022"/>
      <c r="K182" s="1022"/>
      <c r="L182" s="1022"/>
      <c r="M182" s="1022"/>
      <c r="N182" s="1022"/>
      <c r="O182" s="1022"/>
      <c r="P182" s="1022"/>
      <c r="Q182" s="1022"/>
      <c r="R182" s="1022"/>
      <c r="S182" s="1022"/>
      <c r="T182" s="1022"/>
      <c r="U182" s="1022"/>
      <c r="V182" s="1022"/>
      <c r="W182" s="1022"/>
      <c r="X182" s="1022"/>
      <c r="Y182" s="1022"/>
      <c r="Z182" s="1022"/>
    </row>
    <row r="183">
      <c r="A183" s="1021" t="s">
        <v>6077</v>
      </c>
      <c r="B183" s="1021" t="s">
        <v>6078</v>
      </c>
      <c r="C183" s="1022"/>
      <c r="D183" s="1021" t="s">
        <v>6079</v>
      </c>
      <c r="E183" s="1021" t="s">
        <v>6080</v>
      </c>
      <c r="F183" s="1021" t="s">
        <v>6081</v>
      </c>
      <c r="G183" s="1021" t="s">
        <v>886</v>
      </c>
      <c r="H183" s="1022"/>
      <c r="I183" s="1022"/>
      <c r="J183" s="1022"/>
      <c r="K183" s="1022"/>
      <c r="L183" s="1022"/>
      <c r="M183" s="1022"/>
      <c r="N183" s="1022"/>
      <c r="O183" s="1022"/>
      <c r="P183" s="1022"/>
      <c r="Q183" s="1022"/>
      <c r="R183" s="1022"/>
      <c r="S183" s="1022"/>
      <c r="T183" s="1022"/>
      <c r="U183" s="1022"/>
      <c r="V183" s="1022"/>
      <c r="W183" s="1022"/>
      <c r="X183" s="1022"/>
      <c r="Y183" s="1022"/>
      <c r="Z183" s="1022"/>
    </row>
    <row r="184">
      <c r="A184" s="1021" t="s">
        <v>6061</v>
      </c>
      <c r="B184" s="1021" t="s">
        <v>6062</v>
      </c>
      <c r="C184" s="1021" t="s">
        <v>5946</v>
      </c>
      <c r="D184" s="1021" t="s">
        <v>6082</v>
      </c>
      <c r="E184" s="1021" t="s">
        <v>6064</v>
      </c>
      <c r="F184" s="1021" t="s">
        <v>6083</v>
      </c>
      <c r="G184" s="1021" t="s">
        <v>886</v>
      </c>
      <c r="H184" s="1022"/>
      <c r="I184" s="1022"/>
      <c r="J184" s="1022"/>
      <c r="K184" s="1022"/>
      <c r="L184" s="1022"/>
      <c r="M184" s="1022"/>
      <c r="N184" s="1022"/>
      <c r="O184" s="1022"/>
      <c r="P184" s="1022"/>
      <c r="Q184" s="1022"/>
      <c r="R184" s="1022"/>
      <c r="S184" s="1022"/>
      <c r="T184" s="1022"/>
      <c r="U184" s="1022"/>
      <c r="V184" s="1022"/>
      <c r="W184" s="1022"/>
      <c r="X184" s="1022"/>
      <c r="Y184" s="1022"/>
      <c r="Z184" s="1022"/>
    </row>
    <row r="185">
      <c r="A185" s="1021" t="s">
        <v>6061</v>
      </c>
      <c r="B185" s="1021" t="s">
        <v>6062</v>
      </c>
      <c r="C185" s="1021" t="s">
        <v>5946</v>
      </c>
      <c r="D185" s="1021" t="s">
        <v>6084</v>
      </c>
      <c r="E185" s="1021" t="s">
        <v>6085</v>
      </c>
      <c r="F185" s="1021" t="s">
        <v>6083</v>
      </c>
      <c r="G185" s="1021" t="s">
        <v>885</v>
      </c>
      <c r="H185" s="1022"/>
      <c r="I185" s="1022"/>
      <c r="J185" s="1022"/>
      <c r="K185" s="1022"/>
      <c r="L185" s="1022"/>
      <c r="M185" s="1022"/>
      <c r="N185" s="1022"/>
      <c r="O185" s="1022"/>
      <c r="P185" s="1022"/>
      <c r="Q185" s="1022"/>
      <c r="R185" s="1022"/>
      <c r="S185" s="1022"/>
      <c r="T185" s="1022"/>
      <c r="U185" s="1022"/>
      <c r="V185" s="1022"/>
      <c r="W185" s="1022"/>
      <c r="X185" s="1022"/>
      <c r="Y185" s="1022"/>
      <c r="Z185" s="1022"/>
    </row>
    <row r="186">
      <c r="A186" s="1021" t="s">
        <v>6086</v>
      </c>
      <c r="B186" s="1021" t="s">
        <v>6087</v>
      </c>
      <c r="C186" s="1022"/>
      <c r="D186" s="1021" t="s">
        <v>6088</v>
      </c>
      <c r="E186" s="1021" t="s">
        <v>6089</v>
      </c>
      <c r="F186" s="1021" t="s">
        <v>6090</v>
      </c>
      <c r="G186" s="1021" t="s">
        <v>886</v>
      </c>
      <c r="H186" s="1022"/>
      <c r="I186" s="1022"/>
      <c r="J186" s="1022"/>
      <c r="K186" s="1022"/>
      <c r="L186" s="1022"/>
      <c r="M186" s="1022"/>
      <c r="N186" s="1022"/>
      <c r="O186" s="1022"/>
      <c r="P186" s="1022"/>
      <c r="Q186" s="1022"/>
      <c r="R186" s="1022"/>
      <c r="S186" s="1022"/>
      <c r="T186" s="1022"/>
      <c r="U186" s="1022"/>
      <c r="V186" s="1022"/>
      <c r="W186" s="1022"/>
      <c r="X186" s="1022"/>
      <c r="Y186" s="1022"/>
      <c r="Z186" s="1022"/>
    </row>
    <row r="187">
      <c r="A187" s="1021" t="s">
        <v>6086</v>
      </c>
      <c r="B187" s="1021" t="s">
        <v>6087</v>
      </c>
      <c r="C187" s="1022"/>
      <c r="D187" s="1021" t="s">
        <v>6091</v>
      </c>
      <c r="E187" s="1021" t="s">
        <v>6092</v>
      </c>
      <c r="F187" s="1021" t="s">
        <v>6093</v>
      </c>
      <c r="G187" s="1021" t="s">
        <v>886</v>
      </c>
      <c r="H187" s="1022"/>
      <c r="I187" s="1022"/>
      <c r="J187" s="1022"/>
      <c r="K187" s="1022"/>
      <c r="L187" s="1022"/>
      <c r="M187" s="1022"/>
      <c r="N187" s="1022"/>
      <c r="O187" s="1022"/>
      <c r="P187" s="1022"/>
      <c r="Q187" s="1022"/>
      <c r="R187" s="1022"/>
      <c r="S187" s="1022"/>
      <c r="T187" s="1022"/>
      <c r="U187" s="1022"/>
      <c r="V187" s="1022"/>
      <c r="W187" s="1022"/>
      <c r="X187" s="1022"/>
      <c r="Y187" s="1022"/>
      <c r="Z187" s="1022"/>
    </row>
    <row r="188">
      <c r="A188" s="1021" t="s">
        <v>6086</v>
      </c>
      <c r="B188" s="1021" t="s">
        <v>6087</v>
      </c>
      <c r="C188" s="1022"/>
      <c r="D188" s="1021" t="s">
        <v>6094</v>
      </c>
      <c r="E188" s="1021" t="s">
        <v>6095</v>
      </c>
      <c r="F188" s="1021" t="s">
        <v>6096</v>
      </c>
      <c r="G188" s="1021" t="s">
        <v>886</v>
      </c>
      <c r="H188" s="1022"/>
      <c r="I188" s="1022"/>
      <c r="J188" s="1022"/>
      <c r="K188" s="1022"/>
      <c r="L188" s="1022"/>
      <c r="M188" s="1022"/>
      <c r="N188" s="1022"/>
      <c r="O188" s="1022"/>
      <c r="P188" s="1022"/>
      <c r="Q188" s="1022"/>
      <c r="R188" s="1022"/>
      <c r="S188" s="1022"/>
      <c r="T188" s="1022"/>
      <c r="U188" s="1022"/>
      <c r="V188" s="1022"/>
      <c r="W188" s="1022"/>
      <c r="X188" s="1022"/>
      <c r="Y188" s="1022"/>
      <c r="Z188" s="1022"/>
    </row>
    <row r="189">
      <c r="A189" s="1021" t="s">
        <v>6097</v>
      </c>
      <c r="B189" s="1021" t="s">
        <v>6098</v>
      </c>
      <c r="C189" s="1022"/>
      <c r="D189" s="1021" t="s">
        <v>6099</v>
      </c>
      <c r="E189" s="1021" t="s">
        <v>6100</v>
      </c>
      <c r="F189" s="1021" t="s">
        <v>6101</v>
      </c>
      <c r="G189" s="1021" t="s">
        <v>885</v>
      </c>
      <c r="H189" s="1022"/>
      <c r="I189" s="1022"/>
      <c r="J189" s="1022"/>
      <c r="K189" s="1022"/>
      <c r="L189" s="1022"/>
      <c r="M189" s="1022"/>
      <c r="N189" s="1022"/>
      <c r="O189" s="1022"/>
      <c r="P189" s="1022"/>
      <c r="Q189" s="1022"/>
      <c r="R189" s="1022"/>
      <c r="S189" s="1022"/>
      <c r="T189" s="1022"/>
      <c r="U189" s="1022"/>
      <c r="V189" s="1022"/>
      <c r="W189" s="1022"/>
      <c r="X189" s="1022"/>
      <c r="Y189" s="1022"/>
      <c r="Z189" s="1022"/>
    </row>
    <row r="190">
      <c r="A190" s="1021" t="s">
        <v>6097</v>
      </c>
      <c r="B190" s="1021" t="s">
        <v>6098</v>
      </c>
      <c r="C190" s="1022"/>
      <c r="D190" s="1021" t="s">
        <v>6102</v>
      </c>
      <c r="E190" s="1021" t="s">
        <v>6103</v>
      </c>
      <c r="F190" s="1021" t="s">
        <v>6104</v>
      </c>
      <c r="G190" s="1021" t="s">
        <v>885</v>
      </c>
      <c r="H190" s="1022"/>
      <c r="I190" s="1022"/>
      <c r="J190" s="1022"/>
      <c r="K190" s="1022"/>
      <c r="L190" s="1022"/>
      <c r="M190" s="1022"/>
      <c r="N190" s="1022"/>
      <c r="O190" s="1022"/>
      <c r="P190" s="1022"/>
      <c r="Q190" s="1022"/>
      <c r="R190" s="1022"/>
      <c r="S190" s="1022"/>
      <c r="T190" s="1022"/>
      <c r="U190" s="1022"/>
      <c r="V190" s="1022"/>
      <c r="W190" s="1022"/>
      <c r="X190" s="1022"/>
      <c r="Y190" s="1022"/>
      <c r="Z190" s="1022"/>
    </row>
    <row r="191">
      <c r="A191" s="1021" t="s">
        <v>6097</v>
      </c>
      <c r="B191" s="1021" t="s">
        <v>6098</v>
      </c>
      <c r="C191" s="1022"/>
      <c r="D191" s="1021" t="s">
        <v>6105</v>
      </c>
      <c r="E191" s="1021" t="s">
        <v>6106</v>
      </c>
      <c r="F191" s="1021" t="s">
        <v>6107</v>
      </c>
      <c r="G191" s="1021" t="s">
        <v>885</v>
      </c>
      <c r="H191" s="1022"/>
      <c r="I191" s="1022"/>
      <c r="J191" s="1022"/>
      <c r="K191" s="1022"/>
      <c r="L191" s="1022"/>
      <c r="M191" s="1022"/>
      <c r="N191" s="1022"/>
      <c r="O191" s="1022"/>
      <c r="P191" s="1022"/>
      <c r="Q191" s="1022"/>
      <c r="R191" s="1022"/>
      <c r="S191" s="1022"/>
      <c r="T191" s="1022"/>
      <c r="U191" s="1022"/>
      <c r="V191" s="1022"/>
      <c r="W191" s="1022"/>
      <c r="X191" s="1022"/>
      <c r="Y191" s="1022"/>
      <c r="Z191" s="1022"/>
    </row>
    <row r="192">
      <c r="A192" s="1021" t="s">
        <v>6097</v>
      </c>
      <c r="B192" s="1021" t="s">
        <v>6098</v>
      </c>
      <c r="C192" s="1022"/>
      <c r="D192" s="1021" t="s">
        <v>6108</v>
      </c>
      <c r="E192" s="1021" t="s">
        <v>6100</v>
      </c>
      <c r="F192" s="1021" t="s">
        <v>6101</v>
      </c>
      <c r="G192" s="1021" t="s">
        <v>886</v>
      </c>
      <c r="H192" s="1022"/>
      <c r="I192" s="1022"/>
      <c r="J192" s="1022"/>
      <c r="K192" s="1022"/>
      <c r="L192" s="1022"/>
      <c r="M192" s="1022"/>
      <c r="N192" s="1022"/>
      <c r="O192" s="1022"/>
      <c r="P192" s="1022"/>
      <c r="Q192" s="1022"/>
      <c r="R192" s="1022"/>
      <c r="S192" s="1022"/>
      <c r="T192" s="1022"/>
      <c r="U192" s="1022"/>
      <c r="V192" s="1022"/>
      <c r="W192" s="1022"/>
      <c r="X192" s="1022"/>
      <c r="Y192" s="1022"/>
      <c r="Z192" s="1022"/>
    </row>
    <row r="193">
      <c r="A193" s="1021" t="s">
        <v>6097</v>
      </c>
      <c r="B193" s="1021" t="s">
        <v>6098</v>
      </c>
      <c r="C193" s="1022"/>
      <c r="D193" s="1021" t="s">
        <v>6109</v>
      </c>
      <c r="E193" s="1021" t="s">
        <v>6106</v>
      </c>
      <c r="F193" s="1021" t="s">
        <v>6107</v>
      </c>
      <c r="G193" s="1021" t="s">
        <v>886</v>
      </c>
      <c r="H193" s="1022"/>
      <c r="I193" s="1022"/>
      <c r="J193" s="1022"/>
      <c r="K193" s="1022"/>
      <c r="L193" s="1022"/>
      <c r="M193" s="1022"/>
      <c r="N193" s="1022"/>
      <c r="O193" s="1022"/>
      <c r="P193" s="1022"/>
      <c r="Q193" s="1022"/>
      <c r="R193" s="1022"/>
      <c r="S193" s="1022"/>
      <c r="T193" s="1022"/>
      <c r="U193" s="1022"/>
      <c r="V193" s="1022"/>
      <c r="W193" s="1022"/>
      <c r="X193" s="1022"/>
      <c r="Y193" s="1022"/>
      <c r="Z193" s="1022"/>
    </row>
    <row r="194">
      <c r="A194" s="1021" t="s">
        <v>6110</v>
      </c>
      <c r="B194" s="1021" t="s">
        <v>895</v>
      </c>
      <c r="C194" s="1022"/>
      <c r="D194" s="1021" t="s">
        <v>6111</v>
      </c>
      <c r="E194" s="1021" t="s">
        <v>6112</v>
      </c>
      <c r="F194" s="1021" t="s">
        <v>6113</v>
      </c>
      <c r="G194" s="1021" t="s">
        <v>885</v>
      </c>
      <c r="H194" s="1022"/>
      <c r="I194" s="1022"/>
      <c r="J194" s="1022"/>
      <c r="K194" s="1022"/>
      <c r="L194" s="1022"/>
      <c r="M194" s="1022"/>
      <c r="N194" s="1022"/>
      <c r="O194" s="1022"/>
      <c r="P194" s="1022"/>
      <c r="Q194" s="1022"/>
      <c r="R194" s="1022"/>
      <c r="S194" s="1022"/>
      <c r="T194" s="1022"/>
      <c r="U194" s="1022"/>
      <c r="V194" s="1022"/>
      <c r="W194" s="1022"/>
      <c r="X194" s="1022"/>
      <c r="Y194" s="1022"/>
      <c r="Z194" s="1022"/>
    </row>
    <row r="195">
      <c r="A195" s="1021" t="s">
        <v>6110</v>
      </c>
      <c r="B195" s="1021" t="s">
        <v>895</v>
      </c>
      <c r="C195" s="1022"/>
      <c r="D195" s="1021" t="s">
        <v>6114</v>
      </c>
      <c r="E195" s="1021" t="s">
        <v>6115</v>
      </c>
      <c r="F195" s="1021" t="s">
        <v>6116</v>
      </c>
      <c r="G195" s="1021" t="s">
        <v>885</v>
      </c>
      <c r="H195" s="1022"/>
      <c r="I195" s="1022"/>
      <c r="J195" s="1022"/>
      <c r="K195" s="1022"/>
      <c r="L195" s="1022"/>
      <c r="M195" s="1022"/>
      <c r="N195" s="1022"/>
      <c r="O195" s="1022"/>
      <c r="P195" s="1022"/>
      <c r="Q195" s="1022"/>
      <c r="R195" s="1022"/>
      <c r="S195" s="1022"/>
      <c r="T195" s="1022"/>
      <c r="U195" s="1022"/>
      <c r="V195" s="1022"/>
      <c r="W195" s="1022"/>
      <c r="X195" s="1022"/>
      <c r="Y195" s="1022"/>
      <c r="Z195" s="1022"/>
    </row>
    <row r="196">
      <c r="A196" s="1021" t="s">
        <v>6110</v>
      </c>
      <c r="B196" s="1021" t="s">
        <v>895</v>
      </c>
      <c r="C196" s="1022"/>
      <c r="D196" s="1021" t="s">
        <v>6117</v>
      </c>
      <c r="E196" s="1021" t="s">
        <v>6112</v>
      </c>
      <c r="F196" s="1021" t="s">
        <v>6113</v>
      </c>
      <c r="G196" s="1021" t="s">
        <v>886</v>
      </c>
      <c r="H196" s="1022"/>
      <c r="I196" s="1022"/>
      <c r="J196" s="1022"/>
      <c r="K196" s="1022"/>
      <c r="L196" s="1022"/>
      <c r="M196" s="1022"/>
      <c r="N196" s="1022"/>
      <c r="O196" s="1022"/>
      <c r="P196" s="1022"/>
      <c r="Q196" s="1022"/>
      <c r="R196" s="1022"/>
      <c r="S196" s="1022"/>
      <c r="T196" s="1022"/>
      <c r="U196" s="1022"/>
      <c r="V196" s="1022"/>
      <c r="W196" s="1022"/>
      <c r="X196" s="1022"/>
      <c r="Y196" s="1022"/>
      <c r="Z196" s="1022"/>
    </row>
    <row r="197">
      <c r="A197" s="1021" t="s">
        <v>6110</v>
      </c>
      <c r="B197" s="1021" t="s">
        <v>895</v>
      </c>
      <c r="C197" s="1022"/>
      <c r="D197" s="1021" t="s">
        <v>6118</v>
      </c>
      <c r="E197" s="1021" t="s">
        <v>6115</v>
      </c>
      <c r="F197" s="1021" t="s">
        <v>6116</v>
      </c>
      <c r="G197" s="1021" t="s">
        <v>886</v>
      </c>
      <c r="H197" s="1022"/>
      <c r="I197" s="1022"/>
      <c r="J197" s="1022"/>
      <c r="K197" s="1022"/>
      <c r="L197" s="1022"/>
      <c r="M197" s="1022"/>
      <c r="N197" s="1022"/>
      <c r="O197" s="1022"/>
      <c r="P197" s="1022"/>
      <c r="Q197" s="1022"/>
      <c r="R197" s="1022"/>
      <c r="S197" s="1022"/>
      <c r="T197" s="1022"/>
      <c r="U197" s="1022"/>
      <c r="V197" s="1022"/>
      <c r="W197" s="1022"/>
      <c r="X197" s="1022"/>
      <c r="Y197" s="1022"/>
      <c r="Z197" s="1022"/>
    </row>
    <row r="198">
      <c r="A198" s="1021" t="s">
        <v>6110</v>
      </c>
      <c r="B198" s="1021" t="s">
        <v>895</v>
      </c>
      <c r="C198" s="1022"/>
      <c r="D198" s="1021" t="s">
        <v>6119</v>
      </c>
      <c r="E198" s="1021" t="s">
        <v>6120</v>
      </c>
      <c r="F198" s="1021" t="s">
        <v>6113</v>
      </c>
      <c r="G198" s="1021" t="s">
        <v>886</v>
      </c>
      <c r="H198" s="1022"/>
      <c r="I198" s="1022"/>
      <c r="J198" s="1022"/>
      <c r="K198" s="1022"/>
      <c r="L198" s="1022"/>
      <c r="M198" s="1022"/>
      <c r="N198" s="1022"/>
      <c r="O198" s="1022"/>
      <c r="P198" s="1022"/>
      <c r="Q198" s="1022"/>
      <c r="R198" s="1022"/>
      <c r="S198" s="1022"/>
      <c r="T198" s="1022"/>
      <c r="U198" s="1022"/>
      <c r="V198" s="1022"/>
      <c r="W198" s="1022"/>
      <c r="X198" s="1022"/>
      <c r="Y198" s="1022"/>
      <c r="Z198" s="1022"/>
    </row>
    <row r="199">
      <c r="A199" s="1021" t="s">
        <v>6110</v>
      </c>
      <c r="B199" s="1021" t="s">
        <v>895</v>
      </c>
      <c r="C199" s="1022"/>
      <c r="D199" s="1021" t="s">
        <v>6121</v>
      </c>
      <c r="E199" s="1021" t="s">
        <v>6122</v>
      </c>
      <c r="F199" s="1021" t="s">
        <v>6113</v>
      </c>
      <c r="G199" s="1021" t="s">
        <v>886</v>
      </c>
      <c r="H199" s="1022"/>
      <c r="I199" s="1022"/>
      <c r="J199" s="1022"/>
      <c r="K199" s="1022"/>
      <c r="L199" s="1022"/>
      <c r="M199" s="1022"/>
      <c r="N199" s="1022"/>
      <c r="O199" s="1022"/>
      <c r="P199" s="1022"/>
      <c r="Q199" s="1022"/>
      <c r="R199" s="1022"/>
      <c r="S199" s="1022"/>
      <c r="T199" s="1022"/>
      <c r="U199" s="1022"/>
      <c r="V199" s="1022"/>
      <c r="W199" s="1022"/>
      <c r="X199" s="1022"/>
      <c r="Y199" s="1022"/>
      <c r="Z199" s="1022"/>
    </row>
    <row r="200">
      <c r="A200" s="1021" t="s">
        <v>6110</v>
      </c>
      <c r="B200" s="1021" t="s">
        <v>895</v>
      </c>
      <c r="C200" s="1022"/>
      <c r="D200" s="1021" t="s">
        <v>6123</v>
      </c>
      <c r="E200" s="1021" t="s">
        <v>6120</v>
      </c>
      <c r="F200" s="1021" t="s">
        <v>6116</v>
      </c>
      <c r="G200" s="1021" t="s">
        <v>885</v>
      </c>
      <c r="H200" s="1022"/>
      <c r="I200" s="1022"/>
      <c r="J200" s="1022"/>
      <c r="K200" s="1022"/>
      <c r="L200" s="1022"/>
      <c r="M200" s="1022"/>
      <c r="N200" s="1022"/>
      <c r="O200" s="1022"/>
      <c r="P200" s="1022"/>
      <c r="Q200" s="1022"/>
      <c r="R200" s="1022"/>
      <c r="S200" s="1022"/>
      <c r="T200" s="1022"/>
      <c r="U200" s="1022"/>
      <c r="V200" s="1022"/>
      <c r="W200" s="1022"/>
      <c r="X200" s="1022"/>
      <c r="Y200" s="1022"/>
      <c r="Z200" s="1022"/>
    </row>
    <row r="201">
      <c r="A201" s="1021" t="s">
        <v>6110</v>
      </c>
      <c r="B201" s="1021" t="s">
        <v>895</v>
      </c>
      <c r="C201" s="1022"/>
      <c r="D201" s="1021" t="s">
        <v>6124</v>
      </c>
      <c r="E201" s="1021" t="s">
        <v>6122</v>
      </c>
      <c r="F201" s="1021" t="s">
        <v>6113</v>
      </c>
      <c r="G201" s="1021" t="s">
        <v>885</v>
      </c>
      <c r="H201" s="1022"/>
      <c r="I201" s="1022"/>
      <c r="J201" s="1022"/>
      <c r="K201" s="1022"/>
      <c r="L201" s="1022"/>
      <c r="M201" s="1022"/>
      <c r="N201" s="1022"/>
      <c r="O201" s="1022"/>
      <c r="P201" s="1022"/>
      <c r="Q201" s="1022"/>
      <c r="R201" s="1022"/>
      <c r="S201" s="1022"/>
      <c r="T201" s="1022"/>
      <c r="U201" s="1022"/>
      <c r="V201" s="1022"/>
      <c r="W201" s="1022"/>
      <c r="X201" s="1022"/>
      <c r="Y201" s="1022"/>
      <c r="Z201" s="1022"/>
    </row>
    <row r="202">
      <c r="A202" s="1021" t="s">
        <v>6125</v>
      </c>
      <c r="B202" s="1021" t="s">
        <v>6126</v>
      </c>
      <c r="C202" s="1022"/>
      <c r="D202" s="1021" t="s">
        <v>116</v>
      </c>
      <c r="E202" s="1021" t="s">
        <v>6127</v>
      </c>
      <c r="F202" s="1021" t="s">
        <v>6128</v>
      </c>
      <c r="G202" s="1021" t="s">
        <v>885</v>
      </c>
      <c r="H202" s="1022"/>
      <c r="I202" s="1022"/>
      <c r="J202" s="1022"/>
      <c r="K202" s="1022"/>
      <c r="L202" s="1022"/>
      <c r="M202" s="1022"/>
      <c r="N202" s="1022"/>
      <c r="O202" s="1022"/>
      <c r="P202" s="1022"/>
      <c r="Q202" s="1022"/>
      <c r="R202" s="1022"/>
      <c r="S202" s="1022"/>
      <c r="T202" s="1022"/>
      <c r="U202" s="1022"/>
      <c r="V202" s="1022"/>
      <c r="W202" s="1022"/>
      <c r="X202" s="1022"/>
      <c r="Y202" s="1022"/>
      <c r="Z202" s="1022"/>
    </row>
    <row r="203">
      <c r="A203" s="1021" t="s">
        <v>6125</v>
      </c>
      <c r="B203" s="1021" t="s">
        <v>6126</v>
      </c>
      <c r="C203" s="1022"/>
      <c r="D203" s="1021" t="s">
        <v>6129</v>
      </c>
      <c r="E203" s="1021" t="s">
        <v>6127</v>
      </c>
      <c r="F203" s="1021" t="s">
        <v>6128</v>
      </c>
      <c r="G203" s="1021" t="s">
        <v>886</v>
      </c>
      <c r="H203" s="1022"/>
      <c r="I203" s="1022"/>
      <c r="J203" s="1022"/>
      <c r="K203" s="1022"/>
      <c r="L203" s="1022"/>
      <c r="M203" s="1022"/>
      <c r="N203" s="1022"/>
      <c r="O203" s="1022"/>
      <c r="P203" s="1022"/>
      <c r="Q203" s="1022"/>
      <c r="R203" s="1022"/>
      <c r="S203" s="1022"/>
      <c r="T203" s="1022"/>
      <c r="U203" s="1022"/>
      <c r="V203" s="1022"/>
      <c r="W203" s="1022"/>
      <c r="X203" s="1022"/>
      <c r="Y203" s="1022"/>
      <c r="Z203" s="1022"/>
    </row>
    <row r="204">
      <c r="A204" s="1021" t="s">
        <v>6130</v>
      </c>
      <c r="B204" s="1021" t="s">
        <v>6131</v>
      </c>
      <c r="C204" s="1022"/>
      <c r="D204" s="1021" t="s">
        <v>116</v>
      </c>
      <c r="E204" s="1021" t="s">
        <v>6132</v>
      </c>
      <c r="F204" s="1021" t="s">
        <v>6133</v>
      </c>
      <c r="G204" s="1021" t="s">
        <v>886</v>
      </c>
      <c r="H204" s="1022"/>
      <c r="I204" s="1022"/>
      <c r="J204" s="1022"/>
      <c r="K204" s="1022"/>
      <c r="L204" s="1022"/>
      <c r="M204" s="1022"/>
      <c r="N204" s="1022"/>
      <c r="O204" s="1022"/>
      <c r="P204" s="1022"/>
      <c r="Q204" s="1022"/>
      <c r="R204" s="1022"/>
      <c r="S204" s="1022"/>
      <c r="T204" s="1022"/>
      <c r="U204" s="1022"/>
      <c r="V204" s="1022"/>
      <c r="W204" s="1022"/>
      <c r="X204" s="1022"/>
      <c r="Y204" s="1022"/>
      <c r="Z204" s="1022"/>
    </row>
    <row r="205">
      <c r="A205" s="1021" t="s">
        <v>6130</v>
      </c>
      <c r="B205" s="1021" t="s">
        <v>6131</v>
      </c>
      <c r="C205" s="1022"/>
      <c r="D205" s="1021" t="s">
        <v>6134</v>
      </c>
      <c r="E205" s="1021" t="s">
        <v>6132</v>
      </c>
      <c r="F205" s="1021" t="s">
        <v>6133</v>
      </c>
      <c r="G205" s="1021" t="s">
        <v>885</v>
      </c>
      <c r="H205" s="1022"/>
      <c r="I205" s="1022"/>
      <c r="J205" s="1022"/>
      <c r="K205" s="1022"/>
      <c r="L205" s="1022"/>
      <c r="M205" s="1022"/>
      <c r="N205" s="1022"/>
      <c r="O205" s="1022"/>
      <c r="P205" s="1022"/>
      <c r="Q205" s="1022"/>
      <c r="R205" s="1022"/>
      <c r="S205" s="1022"/>
      <c r="T205" s="1022"/>
      <c r="U205" s="1022"/>
      <c r="V205" s="1022"/>
      <c r="W205" s="1022"/>
      <c r="X205" s="1022"/>
      <c r="Y205" s="1022"/>
      <c r="Z205" s="1022"/>
    </row>
    <row r="206">
      <c r="A206" s="1021" t="s">
        <v>6135</v>
      </c>
      <c r="B206" s="1021" t="s">
        <v>6136</v>
      </c>
      <c r="C206" s="1021" t="s">
        <v>6137</v>
      </c>
      <c r="D206" s="1021" t="s">
        <v>116</v>
      </c>
      <c r="E206" s="1021" t="s">
        <v>6138</v>
      </c>
      <c r="F206" s="1021" t="s">
        <v>6139</v>
      </c>
      <c r="G206" s="1021" t="s">
        <v>885</v>
      </c>
      <c r="H206" s="1022"/>
      <c r="I206" s="1022"/>
      <c r="J206" s="1022"/>
      <c r="K206" s="1022"/>
      <c r="L206" s="1022"/>
      <c r="M206" s="1022"/>
      <c r="N206" s="1022"/>
      <c r="O206" s="1022"/>
      <c r="P206" s="1022"/>
      <c r="Q206" s="1022"/>
      <c r="R206" s="1022"/>
      <c r="S206" s="1022"/>
      <c r="T206" s="1022"/>
      <c r="U206" s="1022"/>
      <c r="V206" s="1022"/>
      <c r="W206" s="1022"/>
      <c r="X206" s="1022"/>
      <c r="Y206" s="1022"/>
      <c r="Z206" s="1022"/>
    </row>
    <row r="207">
      <c r="A207" s="1021" t="s">
        <v>6135</v>
      </c>
      <c r="B207" s="1021" t="s">
        <v>6136</v>
      </c>
      <c r="C207" s="1021" t="s">
        <v>6137</v>
      </c>
      <c r="D207" s="1021" t="s">
        <v>6140</v>
      </c>
      <c r="E207" s="1021" t="s">
        <v>6141</v>
      </c>
      <c r="F207" s="1021" t="s">
        <v>6142</v>
      </c>
      <c r="G207" s="1021" t="s">
        <v>885</v>
      </c>
      <c r="H207" s="1022"/>
      <c r="I207" s="1022"/>
      <c r="J207" s="1022"/>
      <c r="K207" s="1022"/>
      <c r="L207" s="1022"/>
      <c r="M207" s="1022"/>
      <c r="N207" s="1022"/>
      <c r="O207" s="1022"/>
      <c r="P207" s="1022"/>
      <c r="Q207" s="1022"/>
      <c r="R207" s="1022"/>
      <c r="S207" s="1022"/>
      <c r="T207" s="1022"/>
      <c r="U207" s="1022"/>
      <c r="V207" s="1022"/>
      <c r="W207" s="1022"/>
      <c r="X207" s="1022"/>
      <c r="Y207" s="1022"/>
      <c r="Z207" s="1022"/>
    </row>
    <row r="208">
      <c r="A208" s="1021" t="s">
        <v>6135</v>
      </c>
      <c r="B208" s="1021" t="s">
        <v>6136</v>
      </c>
      <c r="C208" s="1021" t="s">
        <v>6137</v>
      </c>
      <c r="D208" s="1021" t="s">
        <v>116</v>
      </c>
      <c r="E208" s="1021" t="s">
        <v>6138</v>
      </c>
      <c r="F208" s="1021" t="s">
        <v>6139</v>
      </c>
      <c r="G208" s="1021" t="s">
        <v>886</v>
      </c>
      <c r="H208" s="1022"/>
      <c r="I208" s="1022"/>
      <c r="J208" s="1022"/>
      <c r="K208" s="1022"/>
      <c r="L208" s="1022"/>
      <c r="M208" s="1022"/>
      <c r="N208" s="1022"/>
      <c r="O208" s="1022"/>
      <c r="P208" s="1022"/>
      <c r="Q208" s="1022"/>
      <c r="R208" s="1022"/>
      <c r="S208" s="1022"/>
      <c r="T208" s="1022"/>
      <c r="U208" s="1022"/>
      <c r="V208" s="1022"/>
      <c r="W208" s="1022"/>
      <c r="X208" s="1022"/>
      <c r="Y208" s="1022"/>
      <c r="Z208" s="1022"/>
    </row>
    <row r="209">
      <c r="A209" s="1021" t="s">
        <v>6135</v>
      </c>
      <c r="B209" s="1021" t="s">
        <v>6136</v>
      </c>
      <c r="C209" s="1021" t="s">
        <v>6137</v>
      </c>
      <c r="D209" s="1021" t="s">
        <v>6143</v>
      </c>
      <c r="E209" s="1021" t="s">
        <v>6141</v>
      </c>
      <c r="F209" s="1021" t="s">
        <v>6142</v>
      </c>
      <c r="G209" s="1021" t="s">
        <v>886</v>
      </c>
      <c r="H209" s="1022"/>
      <c r="I209" s="1022"/>
      <c r="J209" s="1022"/>
      <c r="K209" s="1022"/>
      <c r="L209" s="1022"/>
      <c r="M209" s="1022"/>
      <c r="N209" s="1022"/>
      <c r="O209" s="1022"/>
      <c r="P209" s="1022"/>
      <c r="Q209" s="1022"/>
      <c r="R209" s="1022"/>
      <c r="S209" s="1022"/>
      <c r="T209" s="1022"/>
      <c r="U209" s="1022"/>
      <c r="V209" s="1022"/>
      <c r="W209" s="1022"/>
      <c r="X209" s="1022"/>
      <c r="Y209" s="1022"/>
      <c r="Z209" s="1022"/>
    </row>
    <row r="210">
      <c r="A210" s="1021" t="s">
        <v>6144</v>
      </c>
      <c r="B210" s="1021" t="s">
        <v>6145</v>
      </c>
      <c r="C210" s="1022"/>
      <c r="D210" s="1021" t="s">
        <v>6143</v>
      </c>
      <c r="E210" s="1021" t="s">
        <v>6146</v>
      </c>
      <c r="F210" s="1021" t="s">
        <v>6147</v>
      </c>
      <c r="G210" s="1021" t="s">
        <v>886</v>
      </c>
      <c r="H210" s="1022"/>
      <c r="I210" s="1022"/>
      <c r="J210" s="1022"/>
      <c r="K210" s="1022"/>
      <c r="L210" s="1022"/>
      <c r="M210" s="1022"/>
      <c r="N210" s="1022"/>
      <c r="O210" s="1022"/>
      <c r="P210" s="1022"/>
      <c r="Q210" s="1022"/>
      <c r="R210" s="1022"/>
      <c r="S210" s="1022"/>
      <c r="T210" s="1022"/>
      <c r="U210" s="1022"/>
      <c r="V210" s="1022"/>
      <c r="W210" s="1022"/>
      <c r="X210" s="1022"/>
      <c r="Y210" s="1022"/>
      <c r="Z210" s="1022"/>
    </row>
    <row r="211">
      <c r="A211" s="1021" t="s">
        <v>6148</v>
      </c>
      <c r="B211" s="1021" t="s">
        <v>6149</v>
      </c>
      <c r="C211" s="1022"/>
      <c r="D211" s="1021" t="s">
        <v>6150</v>
      </c>
      <c r="E211" s="1021" t="s">
        <v>6146</v>
      </c>
      <c r="F211" s="1021" t="s">
        <v>6147</v>
      </c>
      <c r="G211" s="1021" t="s">
        <v>886</v>
      </c>
      <c r="H211" s="1022"/>
      <c r="I211" s="1022"/>
      <c r="J211" s="1022"/>
      <c r="K211" s="1022"/>
      <c r="L211" s="1022"/>
      <c r="M211" s="1022"/>
      <c r="N211" s="1022"/>
      <c r="O211" s="1022"/>
      <c r="P211" s="1022"/>
      <c r="Q211" s="1022"/>
      <c r="R211" s="1022"/>
      <c r="S211" s="1022"/>
      <c r="T211" s="1022"/>
      <c r="U211" s="1022"/>
      <c r="V211" s="1022"/>
      <c r="W211" s="1022"/>
      <c r="X211" s="1022"/>
      <c r="Y211" s="1022"/>
      <c r="Z211" s="1022"/>
    </row>
    <row r="212">
      <c r="A212" s="1021"/>
      <c r="B212" s="1021" t="s">
        <v>6151</v>
      </c>
      <c r="C212" s="1022"/>
      <c r="D212" s="1021" t="s">
        <v>6152</v>
      </c>
      <c r="E212" s="1021" t="s">
        <v>6153</v>
      </c>
      <c r="F212" s="1021" t="s">
        <v>6147</v>
      </c>
      <c r="G212" s="1021" t="s">
        <v>886</v>
      </c>
      <c r="H212" s="1022"/>
      <c r="I212" s="1022"/>
      <c r="J212" s="1022"/>
      <c r="K212" s="1022"/>
      <c r="L212" s="1022"/>
      <c r="M212" s="1022"/>
      <c r="N212" s="1022"/>
      <c r="O212" s="1022"/>
      <c r="P212" s="1022"/>
      <c r="Q212" s="1022"/>
      <c r="R212" s="1022"/>
      <c r="S212" s="1022"/>
      <c r="T212" s="1022"/>
      <c r="U212" s="1022"/>
      <c r="V212" s="1022"/>
      <c r="W212" s="1022"/>
      <c r="X212" s="1022"/>
      <c r="Y212" s="1022"/>
      <c r="Z212" s="1022"/>
    </row>
    <row r="213">
      <c r="A213" s="1021" t="s">
        <v>6144</v>
      </c>
      <c r="B213" s="1021" t="s">
        <v>6145</v>
      </c>
      <c r="C213" s="1022"/>
      <c r="D213" s="1021" t="s">
        <v>6152</v>
      </c>
      <c r="E213" s="1021" t="s">
        <v>6146</v>
      </c>
      <c r="F213" s="1021" t="s">
        <v>6147</v>
      </c>
      <c r="G213" s="1021" t="s">
        <v>885</v>
      </c>
      <c r="H213" s="1022"/>
      <c r="I213" s="1022"/>
      <c r="J213" s="1022"/>
      <c r="K213" s="1022"/>
      <c r="L213" s="1022"/>
      <c r="M213" s="1022"/>
      <c r="N213" s="1022"/>
      <c r="O213" s="1022"/>
      <c r="P213" s="1022"/>
      <c r="Q213" s="1022"/>
      <c r="R213" s="1022"/>
      <c r="S213" s="1022"/>
      <c r="T213" s="1022"/>
      <c r="U213" s="1022"/>
      <c r="V213" s="1022"/>
      <c r="W213" s="1022"/>
      <c r="X213" s="1022"/>
      <c r="Y213" s="1022"/>
      <c r="Z213" s="1022"/>
    </row>
    <row r="214">
      <c r="A214" s="1021" t="s">
        <v>6148</v>
      </c>
      <c r="B214" s="1021" t="s">
        <v>6149</v>
      </c>
      <c r="C214" s="1022"/>
      <c r="D214" s="1021" t="s">
        <v>6154</v>
      </c>
      <c r="E214" s="1021" t="s">
        <v>6146</v>
      </c>
      <c r="F214" s="1021" t="s">
        <v>6147</v>
      </c>
      <c r="G214" s="1021" t="s">
        <v>885</v>
      </c>
      <c r="H214" s="1022"/>
      <c r="I214" s="1022"/>
      <c r="J214" s="1022"/>
      <c r="K214" s="1022"/>
      <c r="L214" s="1022"/>
      <c r="M214" s="1022"/>
      <c r="N214" s="1022"/>
      <c r="O214" s="1022"/>
      <c r="P214" s="1022"/>
      <c r="Q214" s="1022"/>
      <c r="R214" s="1022"/>
      <c r="S214" s="1022"/>
      <c r="T214" s="1022"/>
      <c r="U214" s="1022"/>
      <c r="V214" s="1022"/>
      <c r="W214" s="1022"/>
      <c r="X214" s="1022"/>
      <c r="Y214" s="1022"/>
      <c r="Z214" s="1022"/>
    </row>
    <row r="215">
      <c r="A215" s="1021"/>
      <c r="B215" s="1021" t="s">
        <v>6151</v>
      </c>
      <c r="C215" s="1022"/>
      <c r="D215" s="1021" t="s">
        <v>6155</v>
      </c>
      <c r="E215" s="1021" t="s">
        <v>6153</v>
      </c>
      <c r="F215" s="1021" t="s">
        <v>6147</v>
      </c>
      <c r="G215" s="1021" t="s">
        <v>885</v>
      </c>
      <c r="H215" s="1022"/>
      <c r="I215" s="1022"/>
      <c r="J215" s="1022"/>
      <c r="K215" s="1022"/>
      <c r="L215" s="1022"/>
      <c r="M215" s="1022"/>
      <c r="N215" s="1022"/>
      <c r="O215" s="1022"/>
      <c r="P215" s="1022"/>
      <c r="Q215" s="1022"/>
      <c r="R215" s="1022"/>
      <c r="S215" s="1022"/>
      <c r="T215" s="1022"/>
      <c r="U215" s="1022"/>
      <c r="V215" s="1022"/>
      <c r="W215" s="1022"/>
      <c r="X215" s="1022"/>
      <c r="Y215" s="1022"/>
      <c r="Z215" s="1022"/>
    </row>
    <row r="216">
      <c r="A216" s="1021" t="s">
        <v>6156</v>
      </c>
      <c r="B216" s="1021" t="s">
        <v>6157</v>
      </c>
      <c r="C216" s="1022"/>
      <c r="D216" s="1021" t="s">
        <v>6158</v>
      </c>
      <c r="E216" s="1021" t="s">
        <v>6159</v>
      </c>
      <c r="F216" s="1021" t="s">
        <v>6160</v>
      </c>
      <c r="G216" s="1021" t="s">
        <v>886</v>
      </c>
      <c r="H216" s="1022"/>
      <c r="I216" s="1022"/>
      <c r="J216" s="1022"/>
      <c r="K216" s="1022"/>
      <c r="L216" s="1022"/>
      <c r="M216" s="1022"/>
      <c r="N216" s="1022"/>
      <c r="O216" s="1022"/>
      <c r="P216" s="1022"/>
      <c r="Q216" s="1022"/>
      <c r="R216" s="1022"/>
      <c r="S216" s="1022"/>
      <c r="T216" s="1022"/>
      <c r="U216" s="1022"/>
      <c r="V216" s="1022"/>
      <c r="W216" s="1022"/>
      <c r="X216" s="1022"/>
      <c r="Y216" s="1022"/>
      <c r="Z216" s="1022"/>
    </row>
    <row r="217">
      <c r="A217" s="1021" t="s">
        <v>6161</v>
      </c>
      <c r="B217" s="1021" t="s">
        <v>6162</v>
      </c>
      <c r="C217" s="1022"/>
      <c r="D217" s="1021" t="s">
        <v>6163</v>
      </c>
      <c r="E217" s="1021" t="s">
        <v>6164</v>
      </c>
      <c r="F217" s="1021" t="s">
        <v>6165</v>
      </c>
      <c r="G217" s="1021" t="s">
        <v>886</v>
      </c>
      <c r="H217" s="1022"/>
      <c r="I217" s="1022"/>
      <c r="J217" s="1022"/>
      <c r="K217" s="1022"/>
      <c r="L217" s="1022"/>
      <c r="M217" s="1022"/>
      <c r="N217" s="1022"/>
      <c r="O217" s="1022"/>
      <c r="P217" s="1022"/>
      <c r="Q217" s="1022"/>
      <c r="R217" s="1022"/>
      <c r="S217" s="1022"/>
      <c r="T217" s="1022"/>
      <c r="U217" s="1022"/>
      <c r="V217" s="1022"/>
      <c r="W217" s="1022"/>
      <c r="X217" s="1022"/>
      <c r="Y217" s="1022"/>
      <c r="Z217" s="1022"/>
    </row>
    <row r="218">
      <c r="A218" s="1021" t="s">
        <v>6161</v>
      </c>
      <c r="B218" s="1021" t="s">
        <v>6162</v>
      </c>
      <c r="C218" s="1022"/>
      <c r="D218" s="1021" t="s">
        <v>6166</v>
      </c>
      <c r="E218" s="1021" t="s">
        <v>6167</v>
      </c>
      <c r="F218" s="1021" t="s">
        <v>6168</v>
      </c>
      <c r="G218" s="1021" t="s">
        <v>886</v>
      </c>
      <c r="H218" s="1022"/>
      <c r="I218" s="1022"/>
      <c r="J218" s="1022"/>
      <c r="K218" s="1022"/>
      <c r="L218" s="1022"/>
      <c r="M218" s="1022"/>
      <c r="N218" s="1022"/>
      <c r="O218" s="1022"/>
      <c r="P218" s="1022"/>
      <c r="Q218" s="1022"/>
      <c r="R218" s="1022"/>
      <c r="S218" s="1022"/>
      <c r="T218" s="1022"/>
      <c r="U218" s="1022"/>
      <c r="V218" s="1022"/>
      <c r="W218" s="1022"/>
      <c r="X218" s="1022"/>
      <c r="Y218" s="1022"/>
      <c r="Z218" s="1022"/>
    </row>
    <row r="219">
      <c r="A219" s="1021" t="s">
        <v>6161</v>
      </c>
      <c r="B219" s="1021" t="s">
        <v>6162</v>
      </c>
      <c r="C219" s="1022"/>
      <c r="D219" s="1021" t="s">
        <v>6169</v>
      </c>
      <c r="E219" s="1021" t="s">
        <v>6170</v>
      </c>
      <c r="F219" s="1021" t="s">
        <v>6171</v>
      </c>
      <c r="G219" s="1021" t="s">
        <v>886</v>
      </c>
      <c r="H219" s="1022"/>
      <c r="I219" s="1022"/>
      <c r="J219" s="1022"/>
      <c r="K219" s="1022"/>
      <c r="L219" s="1022"/>
      <c r="M219" s="1022"/>
      <c r="N219" s="1022"/>
      <c r="O219" s="1022"/>
      <c r="P219" s="1022"/>
      <c r="Q219" s="1022"/>
      <c r="R219" s="1022"/>
      <c r="S219" s="1022"/>
      <c r="T219" s="1022"/>
      <c r="U219" s="1022"/>
      <c r="V219" s="1022"/>
      <c r="W219" s="1022"/>
      <c r="X219" s="1022"/>
      <c r="Y219" s="1022"/>
      <c r="Z219" s="1022"/>
    </row>
    <row r="220">
      <c r="A220" s="1021" t="s">
        <v>6161</v>
      </c>
      <c r="B220" s="1021" t="s">
        <v>6162</v>
      </c>
      <c r="C220" s="1022"/>
      <c r="D220" s="1021" t="s">
        <v>6172</v>
      </c>
      <c r="E220" s="1021" t="s">
        <v>6164</v>
      </c>
      <c r="F220" s="1021" t="s">
        <v>6165</v>
      </c>
      <c r="G220" s="1021" t="s">
        <v>885</v>
      </c>
      <c r="H220" s="1022"/>
      <c r="I220" s="1022"/>
      <c r="J220" s="1022"/>
      <c r="K220" s="1022"/>
      <c r="L220" s="1022"/>
      <c r="M220" s="1022"/>
      <c r="N220" s="1022"/>
      <c r="O220" s="1022"/>
      <c r="P220" s="1022"/>
      <c r="Q220" s="1022"/>
      <c r="R220" s="1022"/>
      <c r="S220" s="1022"/>
      <c r="T220" s="1022"/>
      <c r="U220" s="1022"/>
      <c r="V220" s="1022"/>
      <c r="W220" s="1022"/>
      <c r="X220" s="1022"/>
      <c r="Y220" s="1022"/>
      <c r="Z220" s="1022"/>
    </row>
    <row r="221">
      <c r="A221" s="1021" t="s">
        <v>6161</v>
      </c>
      <c r="B221" s="1021" t="s">
        <v>6162</v>
      </c>
      <c r="C221" s="1022"/>
      <c r="D221" s="1021" t="s">
        <v>6173</v>
      </c>
      <c r="E221" s="1021" t="s">
        <v>6167</v>
      </c>
      <c r="F221" s="1021" t="s">
        <v>6168</v>
      </c>
      <c r="G221" s="1021" t="s">
        <v>885</v>
      </c>
      <c r="H221" s="1022"/>
      <c r="I221" s="1022"/>
      <c r="J221" s="1022"/>
      <c r="K221" s="1022"/>
      <c r="L221" s="1022"/>
      <c r="M221" s="1022"/>
      <c r="N221" s="1022"/>
      <c r="O221" s="1022"/>
      <c r="P221" s="1022"/>
      <c r="Q221" s="1022"/>
      <c r="R221" s="1022"/>
      <c r="S221" s="1022"/>
      <c r="T221" s="1022"/>
      <c r="U221" s="1022"/>
      <c r="V221" s="1022"/>
      <c r="W221" s="1022"/>
      <c r="X221" s="1022"/>
      <c r="Y221" s="1022"/>
      <c r="Z221" s="1022"/>
    </row>
    <row r="222">
      <c r="A222" s="1021" t="s">
        <v>6161</v>
      </c>
      <c r="B222" s="1021" t="s">
        <v>6162</v>
      </c>
      <c r="C222" s="1022"/>
      <c r="D222" s="1021" t="s">
        <v>6174</v>
      </c>
      <c r="E222" s="1021" t="s">
        <v>6170</v>
      </c>
      <c r="F222" s="1021" t="s">
        <v>6171</v>
      </c>
      <c r="G222" s="1021" t="s">
        <v>885</v>
      </c>
      <c r="H222" s="1022"/>
      <c r="I222" s="1022"/>
      <c r="J222" s="1022"/>
      <c r="K222" s="1022"/>
      <c r="L222" s="1022"/>
      <c r="M222" s="1022"/>
      <c r="N222" s="1022"/>
      <c r="O222" s="1022"/>
      <c r="P222" s="1022"/>
      <c r="Q222" s="1022"/>
      <c r="R222" s="1022"/>
      <c r="S222" s="1022"/>
      <c r="T222" s="1022"/>
      <c r="U222" s="1022"/>
      <c r="V222" s="1022"/>
      <c r="W222" s="1022"/>
      <c r="X222" s="1022"/>
      <c r="Y222" s="1022"/>
      <c r="Z222" s="1022"/>
    </row>
    <row r="223">
      <c r="A223" s="1021"/>
      <c r="B223" s="1021" t="s">
        <v>6175</v>
      </c>
      <c r="C223" s="1022"/>
      <c r="D223" s="1021" t="s">
        <v>6176</v>
      </c>
      <c r="E223" s="1021" t="s">
        <v>6177</v>
      </c>
      <c r="F223" s="1021" t="s">
        <v>6178</v>
      </c>
      <c r="G223" s="1021" t="s">
        <v>886</v>
      </c>
      <c r="H223" s="1022"/>
      <c r="I223" s="1022"/>
      <c r="J223" s="1022"/>
      <c r="K223" s="1022"/>
      <c r="L223" s="1022"/>
      <c r="M223" s="1022"/>
      <c r="N223" s="1022"/>
      <c r="O223" s="1022"/>
      <c r="P223" s="1022"/>
      <c r="Q223" s="1022"/>
      <c r="R223" s="1022"/>
      <c r="S223" s="1022"/>
      <c r="T223" s="1022"/>
      <c r="U223" s="1022"/>
      <c r="V223" s="1022"/>
      <c r="W223" s="1022"/>
      <c r="X223" s="1022"/>
      <c r="Y223" s="1022"/>
      <c r="Z223" s="1022"/>
    </row>
    <row r="224">
      <c r="A224" s="1021" t="s">
        <v>6156</v>
      </c>
      <c r="B224" s="1021" t="s">
        <v>6157</v>
      </c>
      <c r="C224" s="1022"/>
      <c r="D224" s="1021" t="s">
        <v>6179</v>
      </c>
      <c r="E224" s="1021" t="s">
        <v>6159</v>
      </c>
      <c r="F224" s="1021" t="s">
        <v>6160</v>
      </c>
      <c r="G224" s="1021" t="s">
        <v>885</v>
      </c>
      <c r="H224" s="1022"/>
      <c r="I224" s="1022"/>
      <c r="J224" s="1022"/>
      <c r="K224" s="1022"/>
      <c r="L224" s="1022"/>
      <c r="M224" s="1022"/>
      <c r="N224" s="1022"/>
      <c r="O224" s="1022"/>
      <c r="P224" s="1022"/>
      <c r="Q224" s="1022"/>
      <c r="R224" s="1022"/>
      <c r="S224" s="1022"/>
      <c r="T224" s="1022"/>
      <c r="U224" s="1022"/>
      <c r="V224" s="1022"/>
      <c r="W224" s="1022"/>
      <c r="X224" s="1022"/>
      <c r="Y224" s="1022"/>
      <c r="Z224" s="1022"/>
    </row>
    <row r="225">
      <c r="A225" s="1021"/>
      <c r="B225" s="1021" t="s">
        <v>6175</v>
      </c>
      <c r="C225" s="1022"/>
      <c r="D225" s="1021" t="s">
        <v>6180</v>
      </c>
      <c r="E225" s="1021" t="s">
        <v>6177</v>
      </c>
      <c r="F225" s="1021" t="s">
        <v>6178</v>
      </c>
      <c r="G225" s="1021" t="s">
        <v>885</v>
      </c>
      <c r="H225" s="1022"/>
      <c r="I225" s="1022"/>
      <c r="J225" s="1022"/>
      <c r="K225" s="1022"/>
      <c r="L225" s="1022"/>
      <c r="M225" s="1022"/>
      <c r="N225" s="1022"/>
      <c r="O225" s="1022"/>
      <c r="P225" s="1022"/>
      <c r="Q225" s="1022"/>
      <c r="R225" s="1022"/>
      <c r="S225" s="1022"/>
      <c r="T225" s="1022"/>
      <c r="U225" s="1022"/>
      <c r="V225" s="1022"/>
      <c r="W225" s="1022"/>
      <c r="X225" s="1022"/>
      <c r="Y225" s="1022"/>
      <c r="Z225" s="1022"/>
    </row>
    <row r="226">
      <c r="A226" s="1021" t="s">
        <v>6181</v>
      </c>
      <c r="B226" s="1021" t="s">
        <v>6182</v>
      </c>
      <c r="C226" s="1022"/>
      <c r="D226" s="1021" t="s">
        <v>6183</v>
      </c>
      <c r="E226" s="1021" t="s">
        <v>6184</v>
      </c>
      <c r="F226" s="1021" t="s">
        <v>6185</v>
      </c>
      <c r="G226" s="1021" t="s">
        <v>886</v>
      </c>
      <c r="H226" s="1022"/>
      <c r="I226" s="1022"/>
      <c r="J226" s="1022"/>
      <c r="K226" s="1022"/>
      <c r="L226" s="1022"/>
      <c r="M226" s="1022"/>
      <c r="N226" s="1022"/>
      <c r="O226" s="1022"/>
      <c r="P226" s="1022"/>
      <c r="Q226" s="1022"/>
      <c r="R226" s="1022"/>
      <c r="S226" s="1022"/>
      <c r="T226" s="1022"/>
      <c r="U226" s="1022"/>
      <c r="V226" s="1022"/>
      <c r="W226" s="1022"/>
      <c r="X226" s="1022"/>
      <c r="Y226" s="1022"/>
      <c r="Z226" s="1022"/>
    </row>
    <row r="227">
      <c r="A227" s="1021"/>
      <c r="B227" s="1021" t="s">
        <v>6186</v>
      </c>
      <c r="C227" s="1022"/>
      <c r="D227" s="1021" t="s">
        <v>6187</v>
      </c>
      <c r="E227" s="1021" t="s">
        <v>6188</v>
      </c>
      <c r="F227" s="1021" t="s">
        <v>6189</v>
      </c>
      <c r="G227" s="1021" t="s">
        <v>886</v>
      </c>
      <c r="H227" s="1022"/>
      <c r="I227" s="1022"/>
      <c r="J227" s="1022"/>
      <c r="K227" s="1022"/>
      <c r="L227" s="1022"/>
      <c r="M227" s="1022"/>
      <c r="N227" s="1022"/>
      <c r="O227" s="1022"/>
      <c r="P227" s="1022"/>
      <c r="Q227" s="1022"/>
      <c r="R227" s="1022"/>
      <c r="S227" s="1022"/>
      <c r="T227" s="1022"/>
      <c r="U227" s="1022"/>
      <c r="V227" s="1022"/>
      <c r="W227" s="1022"/>
      <c r="X227" s="1022"/>
      <c r="Y227" s="1022"/>
      <c r="Z227" s="1022"/>
    </row>
    <row r="228">
      <c r="A228" s="1021" t="s">
        <v>6156</v>
      </c>
      <c r="B228" s="1021" t="s">
        <v>6182</v>
      </c>
      <c r="C228" s="1022"/>
      <c r="D228" s="1021" t="s">
        <v>6190</v>
      </c>
      <c r="E228" s="1021" t="s">
        <v>6184</v>
      </c>
      <c r="F228" s="1021" t="s">
        <v>6185</v>
      </c>
      <c r="G228" s="1021" t="s">
        <v>885</v>
      </c>
      <c r="H228" s="1022"/>
      <c r="I228" s="1022"/>
      <c r="J228" s="1022"/>
      <c r="K228" s="1022"/>
      <c r="L228" s="1022"/>
      <c r="M228" s="1022"/>
      <c r="N228" s="1022"/>
      <c r="O228" s="1022"/>
      <c r="P228" s="1022"/>
      <c r="Q228" s="1022"/>
      <c r="R228" s="1022"/>
      <c r="S228" s="1022"/>
      <c r="T228" s="1022"/>
      <c r="U228" s="1022"/>
      <c r="V228" s="1022"/>
      <c r="W228" s="1022"/>
      <c r="X228" s="1022"/>
      <c r="Y228" s="1022"/>
      <c r="Z228" s="1022"/>
    </row>
    <row r="229">
      <c r="A229" s="1021"/>
      <c r="B229" s="1021" t="s">
        <v>6186</v>
      </c>
      <c r="C229" s="1022"/>
      <c r="D229" s="1021" t="s">
        <v>6191</v>
      </c>
      <c r="E229" s="1021" t="s">
        <v>6177</v>
      </c>
      <c r="F229" s="1021" t="s">
        <v>6185</v>
      </c>
      <c r="G229" s="1021" t="s">
        <v>885</v>
      </c>
      <c r="H229" s="1022"/>
      <c r="I229" s="1022"/>
      <c r="J229" s="1022"/>
      <c r="K229" s="1022"/>
      <c r="L229" s="1022"/>
      <c r="M229" s="1022"/>
      <c r="N229" s="1022"/>
      <c r="O229" s="1022"/>
      <c r="P229" s="1022"/>
      <c r="Q229" s="1022"/>
      <c r="R229" s="1022"/>
      <c r="S229" s="1022"/>
      <c r="T229" s="1022"/>
      <c r="U229" s="1022"/>
      <c r="V229" s="1022"/>
      <c r="W229" s="1022"/>
      <c r="X229" s="1022"/>
      <c r="Y229" s="1022"/>
      <c r="Z229" s="1022"/>
    </row>
    <row r="230">
      <c r="A230" s="1021" t="s">
        <v>6192</v>
      </c>
      <c r="B230" s="1021" t="s">
        <v>6193</v>
      </c>
      <c r="C230" s="1022"/>
      <c r="D230" s="1021" t="s">
        <v>6194</v>
      </c>
      <c r="E230" s="1021" t="s">
        <v>6195</v>
      </c>
      <c r="F230" s="1021" t="s">
        <v>6196</v>
      </c>
      <c r="G230" s="1021" t="s">
        <v>886</v>
      </c>
      <c r="H230" s="1022"/>
      <c r="I230" s="1022"/>
      <c r="J230" s="1022"/>
      <c r="K230" s="1022"/>
      <c r="L230" s="1022"/>
      <c r="M230" s="1022"/>
      <c r="N230" s="1022"/>
      <c r="O230" s="1022"/>
      <c r="P230" s="1022"/>
      <c r="Q230" s="1022"/>
      <c r="R230" s="1022"/>
      <c r="S230" s="1022"/>
      <c r="T230" s="1022"/>
      <c r="U230" s="1022"/>
      <c r="V230" s="1022"/>
      <c r="W230" s="1022"/>
      <c r="X230" s="1022"/>
      <c r="Y230" s="1022"/>
      <c r="Z230" s="1022"/>
    </row>
    <row r="231">
      <c r="A231" s="1021" t="s">
        <v>6192</v>
      </c>
      <c r="B231" s="1021" t="s">
        <v>6193</v>
      </c>
      <c r="C231" s="1022"/>
      <c r="D231" s="1021" t="s">
        <v>6197</v>
      </c>
      <c r="E231" s="1021" t="s">
        <v>6195</v>
      </c>
      <c r="F231" s="1021" t="s">
        <v>6198</v>
      </c>
      <c r="G231" s="1021" t="s">
        <v>885</v>
      </c>
      <c r="H231" s="1022"/>
      <c r="I231" s="1022"/>
      <c r="J231" s="1022"/>
      <c r="K231" s="1022"/>
      <c r="L231" s="1022"/>
      <c r="M231" s="1022"/>
      <c r="N231" s="1022"/>
      <c r="O231" s="1022"/>
      <c r="P231" s="1022"/>
      <c r="Q231" s="1022"/>
      <c r="R231" s="1022"/>
      <c r="S231" s="1022"/>
      <c r="T231" s="1022"/>
      <c r="U231" s="1022"/>
      <c r="V231" s="1022"/>
      <c r="W231" s="1022"/>
      <c r="X231" s="1022"/>
      <c r="Y231" s="1022"/>
      <c r="Z231" s="1022"/>
    </row>
    <row r="232">
      <c r="A232" s="1021" t="s">
        <v>6199</v>
      </c>
      <c r="B232" s="1021" t="s">
        <v>6200</v>
      </c>
      <c r="C232" s="1022"/>
      <c r="D232" s="1021" t="s">
        <v>6201</v>
      </c>
      <c r="E232" s="1021" t="s">
        <v>6202</v>
      </c>
      <c r="F232" s="1021" t="s">
        <v>6203</v>
      </c>
      <c r="G232" s="1021" t="s">
        <v>886</v>
      </c>
      <c r="H232" s="1022"/>
      <c r="I232" s="1022"/>
      <c r="J232" s="1022"/>
      <c r="K232" s="1022"/>
      <c r="L232" s="1022"/>
      <c r="M232" s="1022"/>
      <c r="N232" s="1022"/>
      <c r="O232" s="1022"/>
      <c r="P232" s="1022"/>
      <c r="Q232" s="1022"/>
      <c r="R232" s="1022"/>
      <c r="S232" s="1022"/>
      <c r="T232" s="1022"/>
      <c r="U232" s="1022"/>
      <c r="V232" s="1022"/>
      <c r="W232" s="1022"/>
      <c r="X232" s="1022"/>
      <c r="Y232" s="1022"/>
      <c r="Z232" s="1022"/>
    </row>
    <row r="233">
      <c r="A233" s="1021" t="s">
        <v>6199</v>
      </c>
      <c r="B233" s="1021" t="s">
        <v>6200</v>
      </c>
      <c r="C233" s="1022"/>
      <c r="D233" s="1021" t="s">
        <v>6204</v>
      </c>
      <c r="E233" s="1021" t="s">
        <v>6202</v>
      </c>
      <c r="F233" s="1021" t="s">
        <v>6203</v>
      </c>
      <c r="G233" s="1021" t="s">
        <v>885</v>
      </c>
      <c r="H233" s="1022"/>
      <c r="I233" s="1022"/>
      <c r="J233" s="1022"/>
      <c r="K233" s="1022"/>
      <c r="L233" s="1022"/>
      <c r="M233" s="1022"/>
      <c r="N233" s="1022"/>
      <c r="O233" s="1022"/>
      <c r="P233" s="1022"/>
      <c r="Q233" s="1022"/>
      <c r="R233" s="1022"/>
      <c r="S233" s="1022"/>
      <c r="T233" s="1022"/>
      <c r="U233" s="1022"/>
      <c r="V233" s="1022"/>
      <c r="W233" s="1022"/>
      <c r="X233" s="1022"/>
      <c r="Y233" s="1022"/>
      <c r="Z233" s="1022"/>
    </row>
    <row r="234">
      <c r="A234" s="1021"/>
      <c r="B234" s="1021" t="s">
        <v>5640</v>
      </c>
      <c r="C234" s="1022"/>
      <c r="D234" s="1021" t="s">
        <v>6205</v>
      </c>
      <c r="E234" s="1021" t="s">
        <v>6204</v>
      </c>
      <c r="F234" s="1021" t="s">
        <v>5655</v>
      </c>
      <c r="G234" s="1021" t="s">
        <v>886</v>
      </c>
      <c r="H234" s="1022"/>
      <c r="I234" s="1022"/>
      <c r="J234" s="1022"/>
      <c r="K234" s="1022"/>
      <c r="L234" s="1022"/>
      <c r="M234" s="1022"/>
      <c r="N234" s="1022"/>
      <c r="O234" s="1022"/>
      <c r="P234" s="1022"/>
      <c r="Q234" s="1022"/>
      <c r="R234" s="1022"/>
      <c r="S234" s="1022"/>
      <c r="T234" s="1022"/>
      <c r="U234" s="1022"/>
      <c r="V234" s="1022"/>
      <c r="W234" s="1022"/>
      <c r="X234" s="1022"/>
      <c r="Y234" s="1022"/>
      <c r="Z234" s="1022"/>
    </row>
    <row r="235">
      <c r="A235" s="1021" t="s">
        <v>6206</v>
      </c>
      <c r="B235" s="1021" t="s">
        <v>6207</v>
      </c>
      <c r="C235" s="1022"/>
      <c r="D235" s="1021" t="s">
        <v>6208</v>
      </c>
      <c r="E235" s="1021" t="s">
        <v>6209</v>
      </c>
      <c r="F235" s="1021" t="s">
        <v>6210</v>
      </c>
      <c r="G235" s="1021" t="s">
        <v>886</v>
      </c>
      <c r="H235" s="1022"/>
      <c r="I235" s="1022"/>
      <c r="J235" s="1022"/>
      <c r="K235" s="1022"/>
      <c r="L235" s="1022"/>
      <c r="M235" s="1022"/>
      <c r="N235" s="1022"/>
      <c r="O235" s="1022"/>
      <c r="P235" s="1022"/>
      <c r="Q235" s="1022"/>
      <c r="R235" s="1022"/>
      <c r="S235" s="1022"/>
      <c r="T235" s="1022"/>
      <c r="U235" s="1022"/>
      <c r="V235" s="1022"/>
      <c r="W235" s="1022"/>
      <c r="X235" s="1022"/>
      <c r="Y235" s="1022"/>
      <c r="Z235" s="1022"/>
    </row>
    <row r="236">
      <c r="A236" s="1021" t="s">
        <v>6206</v>
      </c>
      <c r="B236" s="1021" t="s">
        <v>6207</v>
      </c>
      <c r="C236" s="1022"/>
      <c r="D236" s="1021" t="s">
        <v>6211</v>
      </c>
      <c r="E236" s="1021" t="s">
        <v>6209</v>
      </c>
      <c r="F236" s="1021" t="s">
        <v>6210</v>
      </c>
      <c r="G236" s="1021" t="s">
        <v>885</v>
      </c>
      <c r="H236" s="1022"/>
      <c r="I236" s="1022"/>
      <c r="J236" s="1022"/>
      <c r="K236" s="1022"/>
      <c r="L236" s="1022"/>
      <c r="M236" s="1022"/>
      <c r="N236" s="1022"/>
      <c r="O236" s="1022"/>
      <c r="P236" s="1022"/>
      <c r="Q236" s="1022"/>
      <c r="R236" s="1022"/>
      <c r="S236" s="1022"/>
      <c r="T236" s="1022"/>
      <c r="U236" s="1022"/>
      <c r="V236" s="1022"/>
      <c r="W236" s="1022"/>
      <c r="X236" s="1022"/>
      <c r="Y236" s="1022"/>
      <c r="Z236" s="1022"/>
    </row>
    <row r="237">
      <c r="A237" s="1021" t="s">
        <v>6212</v>
      </c>
      <c r="B237" s="1021" t="s">
        <v>6213</v>
      </c>
      <c r="C237" s="1021" t="s">
        <v>5946</v>
      </c>
      <c r="D237" s="1021" t="s">
        <v>3653</v>
      </c>
      <c r="E237" s="1021" t="s">
        <v>6214</v>
      </c>
      <c r="F237" s="1021" t="s">
        <v>6215</v>
      </c>
      <c r="G237" s="1021" t="s">
        <v>886</v>
      </c>
      <c r="H237" s="1022"/>
      <c r="I237" s="1022"/>
      <c r="J237" s="1022"/>
      <c r="K237" s="1022"/>
      <c r="L237" s="1022"/>
      <c r="M237" s="1022"/>
      <c r="N237" s="1022"/>
      <c r="O237" s="1022"/>
      <c r="P237" s="1022"/>
      <c r="Q237" s="1022"/>
      <c r="R237" s="1022"/>
      <c r="S237" s="1022"/>
      <c r="T237" s="1022"/>
      <c r="U237" s="1022"/>
      <c r="V237" s="1022"/>
      <c r="W237" s="1022"/>
      <c r="X237" s="1022"/>
      <c r="Y237" s="1022"/>
      <c r="Z237" s="1022"/>
    </row>
    <row r="238">
      <c r="A238" s="1021"/>
      <c r="B238" s="1021" t="s">
        <v>5640</v>
      </c>
      <c r="C238" s="1022"/>
      <c r="D238" s="1021" t="s">
        <v>6216</v>
      </c>
      <c r="E238" s="1021" t="s">
        <v>6217</v>
      </c>
      <c r="F238" s="1021" t="s">
        <v>6218</v>
      </c>
      <c r="G238" s="1021" t="s">
        <v>886</v>
      </c>
      <c r="H238" s="1022"/>
      <c r="I238" s="1022"/>
      <c r="J238" s="1022"/>
      <c r="K238" s="1022"/>
      <c r="L238" s="1022"/>
      <c r="M238" s="1022"/>
      <c r="N238" s="1022"/>
      <c r="O238" s="1022"/>
      <c r="P238" s="1022"/>
      <c r="Q238" s="1022"/>
      <c r="R238" s="1022"/>
      <c r="S238" s="1022"/>
      <c r="T238" s="1022"/>
      <c r="U238" s="1022"/>
      <c r="V238" s="1022"/>
      <c r="W238" s="1022"/>
      <c r="X238" s="1022"/>
      <c r="Y238" s="1022"/>
      <c r="Z238" s="1022"/>
    </row>
    <row r="239">
      <c r="A239" s="1021"/>
      <c r="B239" s="1021" t="s">
        <v>5640</v>
      </c>
      <c r="C239" s="1022"/>
      <c r="D239" s="1021" t="s">
        <v>6219</v>
      </c>
      <c r="E239" s="1021" t="s">
        <v>6220</v>
      </c>
      <c r="F239" s="1021" t="s">
        <v>6221</v>
      </c>
      <c r="G239" s="1021" t="s">
        <v>886</v>
      </c>
      <c r="H239" s="1022"/>
      <c r="I239" s="1022"/>
      <c r="J239" s="1022"/>
      <c r="K239" s="1022"/>
      <c r="L239" s="1022"/>
      <c r="M239" s="1022"/>
      <c r="N239" s="1022"/>
      <c r="O239" s="1022"/>
      <c r="P239" s="1022"/>
      <c r="Q239" s="1022"/>
      <c r="R239" s="1022"/>
      <c r="S239" s="1022"/>
      <c r="T239" s="1022"/>
      <c r="U239" s="1022"/>
      <c r="V239" s="1022"/>
      <c r="W239" s="1022"/>
      <c r="X239" s="1022"/>
      <c r="Y239" s="1022"/>
      <c r="Z239" s="1022"/>
    </row>
    <row r="240">
      <c r="A240" s="1021"/>
      <c r="B240" s="1021" t="s">
        <v>5640</v>
      </c>
      <c r="C240" s="1022"/>
      <c r="D240" s="1021" t="s">
        <v>6222</v>
      </c>
      <c r="E240" s="1021" t="s">
        <v>6223</v>
      </c>
      <c r="F240" s="1021" t="s">
        <v>6224</v>
      </c>
      <c r="G240" s="1021" t="s">
        <v>886</v>
      </c>
      <c r="H240" s="1022"/>
      <c r="I240" s="1022"/>
      <c r="J240" s="1022"/>
      <c r="K240" s="1022"/>
      <c r="L240" s="1022"/>
      <c r="M240" s="1022"/>
      <c r="N240" s="1022"/>
      <c r="O240" s="1022"/>
      <c r="P240" s="1022"/>
      <c r="Q240" s="1022"/>
      <c r="R240" s="1022"/>
      <c r="S240" s="1022"/>
      <c r="T240" s="1022"/>
      <c r="U240" s="1022"/>
      <c r="V240" s="1022"/>
      <c r="W240" s="1022"/>
      <c r="X240" s="1022"/>
      <c r="Y240" s="1022"/>
      <c r="Z240" s="1022"/>
    </row>
    <row r="241">
      <c r="A241" s="1021"/>
      <c r="B241" s="1021" t="s">
        <v>5640</v>
      </c>
      <c r="C241" s="1022"/>
      <c r="D241" s="1021" t="s">
        <v>6225</v>
      </c>
      <c r="E241" s="1021" t="s">
        <v>6226</v>
      </c>
      <c r="F241" s="1021" t="s">
        <v>6227</v>
      </c>
      <c r="G241" s="1021" t="s">
        <v>886</v>
      </c>
      <c r="H241" s="1022"/>
      <c r="I241" s="1022"/>
      <c r="J241" s="1022"/>
      <c r="K241" s="1022"/>
      <c r="L241" s="1022"/>
      <c r="M241" s="1022"/>
      <c r="N241" s="1022"/>
      <c r="O241" s="1022"/>
      <c r="P241" s="1022"/>
      <c r="Q241" s="1022"/>
      <c r="R241" s="1022"/>
      <c r="S241" s="1022"/>
      <c r="T241" s="1022"/>
      <c r="U241" s="1022"/>
      <c r="V241" s="1022"/>
      <c r="W241" s="1022"/>
      <c r="X241" s="1022"/>
      <c r="Y241" s="1022"/>
      <c r="Z241" s="1022"/>
    </row>
    <row r="242">
      <c r="A242" s="1021"/>
      <c r="B242" s="1021" t="s">
        <v>5640</v>
      </c>
      <c r="C242" s="1022"/>
      <c r="D242" s="1021" t="s">
        <v>6228</v>
      </c>
      <c r="E242" s="1021" t="s">
        <v>6229</v>
      </c>
      <c r="F242" s="1021" t="s">
        <v>6230</v>
      </c>
      <c r="G242" s="1021" t="s">
        <v>886</v>
      </c>
      <c r="H242" s="1022"/>
      <c r="I242" s="1022"/>
      <c r="J242" s="1022"/>
      <c r="K242" s="1022"/>
      <c r="L242" s="1022"/>
      <c r="M242" s="1022"/>
      <c r="N242" s="1022"/>
      <c r="O242" s="1022"/>
      <c r="P242" s="1022"/>
      <c r="Q242" s="1022"/>
      <c r="R242" s="1022"/>
      <c r="S242" s="1022"/>
      <c r="T242" s="1022"/>
      <c r="U242" s="1022"/>
      <c r="V242" s="1022"/>
      <c r="W242" s="1022"/>
      <c r="X242" s="1022"/>
      <c r="Y242" s="1022"/>
      <c r="Z242" s="1022"/>
    </row>
    <row r="243">
      <c r="A243" s="1021"/>
      <c r="B243" s="1021" t="s">
        <v>5640</v>
      </c>
      <c r="C243" s="1022"/>
      <c r="D243" s="1021" t="s">
        <v>6231</v>
      </c>
      <c r="E243" s="1021" t="s">
        <v>6232</v>
      </c>
      <c r="F243" s="1021" t="s">
        <v>6233</v>
      </c>
      <c r="G243" s="1021" t="s">
        <v>886</v>
      </c>
      <c r="H243" s="1022"/>
      <c r="I243" s="1022"/>
      <c r="J243" s="1022"/>
      <c r="K243" s="1022"/>
      <c r="L243" s="1022"/>
      <c r="M243" s="1022"/>
      <c r="N243" s="1022"/>
      <c r="O243" s="1022"/>
      <c r="P243" s="1022"/>
      <c r="Q243" s="1022"/>
      <c r="R243" s="1022"/>
      <c r="S243" s="1022"/>
      <c r="T243" s="1022"/>
      <c r="U243" s="1022"/>
      <c r="V243" s="1022"/>
      <c r="W243" s="1022"/>
      <c r="X243" s="1022"/>
      <c r="Y243" s="1022"/>
      <c r="Z243" s="1022"/>
    </row>
    <row r="244">
      <c r="A244" s="1021"/>
      <c r="B244" s="1021" t="s">
        <v>5640</v>
      </c>
      <c r="C244" s="1022"/>
      <c r="D244" s="1021" t="s">
        <v>6234</v>
      </c>
      <c r="E244" s="1021" t="s">
        <v>6235</v>
      </c>
      <c r="F244" s="1021" t="s">
        <v>6236</v>
      </c>
      <c r="G244" s="1021" t="s">
        <v>886</v>
      </c>
      <c r="H244" s="1022"/>
      <c r="I244" s="1022"/>
      <c r="J244" s="1022"/>
      <c r="K244" s="1022"/>
      <c r="L244" s="1022"/>
      <c r="M244" s="1022"/>
      <c r="N244" s="1022"/>
      <c r="O244" s="1022"/>
      <c r="P244" s="1022"/>
      <c r="Q244" s="1022"/>
      <c r="R244" s="1022"/>
      <c r="S244" s="1022"/>
      <c r="T244" s="1022"/>
      <c r="U244" s="1022"/>
      <c r="V244" s="1022"/>
      <c r="W244" s="1022"/>
      <c r="X244" s="1022"/>
      <c r="Y244" s="1022"/>
      <c r="Z244" s="1022"/>
    </row>
    <row r="245">
      <c r="A245" s="1021"/>
      <c r="B245" s="1021" t="s">
        <v>5640</v>
      </c>
      <c r="C245" s="1022"/>
      <c r="D245" s="1021" t="s">
        <v>6237</v>
      </c>
      <c r="E245" s="1021" t="s">
        <v>6238</v>
      </c>
      <c r="F245" s="1021" t="s">
        <v>6239</v>
      </c>
      <c r="G245" s="1021" t="s">
        <v>886</v>
      </c>
      <c r="H245" s="1022"/>
      <c r="I245" s="1022"/>
      <c r="J245" s="1022"/>
      <c r="K245" s="1022"/>
      <c r="L245" s="1022"/>
      <c r="M245" s="1022"/>
      <c r="N245" s="1022"/>
      <c r="O245" s="1022"/>
      <c r="P245" s="1022"/>
      <c r="Q245" s="1022"/>
      <c r="R245" s="1022"/>
      <c r="S245" s="1022"/>
      <c r="T245" s="1022"/>
      <c r="U245" s="1022"/>
      <c r="V245" s="1022"/>
      <c r="W245" s="1022"/>
      <c r="X245" s="1022"/>
      <c r="Y245" s="1022"/>
      <c r="Z245" s="1022"/>
    </row>
    <row r="246">
      <c r="A246" s="1021"/>
      <c r="B246" s="1021" t="s">
        <v>5640</v>
      </c>
      <c r="C246" s="1022"/>
      <c r="D246" s="1021" t="s">
        <v>6240</v>
      </c>
      <c r="E246" s="1021" t="s">
        <v>6241</v>
      </c>
      <c r="F246" s="1021" t="s">
        <v>6242</v>
      </c>
      <c r="G246" s="1021" t="s">
        <v>886</v>
      </c>
      <c r="H246" s="1022"/>
      <c r="I246" s="1022"/>
      <c r="J246" s="1022"/>
      <c r="K246" s="1022"/>
      <c r="L246" s="1022"/>
      <c r="M246" s="1022"/>
      <c r="N246" s="1022"/>
      <c r="O246" s="1022"/>
      <c r="P246" s="1022"/>
      <c r="Q246" s="1022"/>
      <c r="R246" s="1022"/>
      <c r="S246" s="1022"/>
      <c r="T246" s="1022"/>
      <c r="U246" s="1022"/>
      <c r="V246" s="1022"/>
      <c r="W246" s="1022"/>
      <c r="X246" s="1022"/>
      <c r="Y246" s="1022"/>
      <c r="Z246" s="1022"/>
    </row>
    <row r="247">
      <c r="A247" s="1021"/>
      <c r="B247" s="1021" t="s">
        <v>5640</v>
      </c>
      <c r="C247" s="1022"/>
      <c r="D247" s="1021" t="s">
        <v>6243</v>
      </c>
      <c r="E247" s="1021" t="s">
        <v>6244</v>
      </c>
      <c r="F247" s="1021" t="s">
        <v>6245</v>
      </c>
      <c r="G247" s="1021" t="s">
        <v>886</v>
      </c>
      <c r="H247" s="1022"/>
      <c r="I247" s="1022"/>
      <c r="J247" s="1022"/>
      <c r="K247" s="1022"/>
      <c r="L247" s="1022"/>
      <c r="M247" s="1022"/>
      <c r="N247" s="1022"/>
      <c r="O247" s="1022"/>
      <c r="P247" s="1022"/>
      <c r="Q247" s="1022"/>
      <c r="R247" s="1022"/>
      <c r="S247" s="1022"/>
      <c r="T247" s="1022"/>
      <c r="U247" s="1022"/>
      <c r="V247" s="1022"/>
      <c r="W247" s="1022"/>
      <c r="X247" s="1022"/>
      <c r="Y247" s="1022"/>
      <c r="Z247" s="1022"/>
    </row>
    <row r="248">
      <c r="A248" s="1021"/>
      <c r="B248" s="1021" t="s">
        <v>5640</v>
      </c>
      <c r="C248" s="1022"/>
      <c r="D248" s="1021" t="s">
        <v>6246</v>
      </c>
      <c r="E248" s="1021" t="s">
        <v>6247</v>
      </c>
      <c r="F248" s="1021" t="s">
        <v>6248</v>
      </c>
      <c r="G248" s="1021" t="s">
        <v>886</v>
      </c>
      <c r="H248" s="1022"/>
      <c r="I248" s="1022"/>
      <c r="J248" s="1022"/>
      <c r="K248" s="1022"/>
      <c r="L248" s="1022"/>
      <c r="M248" s="1022"/>
      <c r="N248" s="1022"/>
      <c r="O248" s="1022"/>
      <c r="P248" s="1022"/>
      <c r="Q248" s="1022"/>
      <c r="R248" s="1022"/>
      <c r="S248" s="1022"/>
      <c r="T248" s="1022"/>
      <c r="U248" s="1022"/>
      <c r="V248" s="1022"/>
      <c r="W248" s="1022"/>
      <c r="X248" s="1022"/>
      <c r="Y248" s="1022"/>
      <c r="Z248" s="1022"/>
    </row>
    <row r="249">
      <c r="A249" s="1021"/>
      <c r="B249" s="1021" t="s">
        <v>5640</v>
      </c>
      <c r="C249" s="1022"/>
      <c r="D249" s="1021" t="s">
        <v>6249</v>
      </c>
      <c r="E249" s="1021" t="s">
        <v>6250</v>
      </c>
      <c r="F249" s="1021" t="s">
        <v>6251</v>
      </c>
      <c r="G249" s="1021" t="s">
        <v>886</v>
      </c>
      <c r="H249" s="1022"/>
      <c r="I249" s="1022"/>
      <c r="J249" s="1022"/>
      <c r="K249" s="1022"/>
      <c r="L249" s="1022"/>
      <c r="M249" s="1022"/>
      <c r="N249" s="1022"/>
      <c r="O249" s="1022"/>
      <c r="P249" s="1022"/>
      <c r="Q249" s="1022"/>
      <c r="R249" s="1022"/>
      <c r="S249" s="1022"/>
      <c r="T249" s="1022"/>
      <c r="U249" s="1022"/>
      <c r="V249" s="1022"/>
      <c r="W249" s="1022"/>
      <c r="X249" s="1022"/>
      <c r="Y249" s="1022"/>
      <c r="Z249" s="1022"/>
    </row>
    <row r="250">
      <c r="A250" s="1021"/>
      <c r="B250" s="1021" t="s">
        <v>5640</v>
      </c>
      <c r="C250" s="1022"/>
      <c r="D250" s="1021" t="s">
        <v>6252</v>
      </c>
      <c r="E250" s="1021" t="s">
        <v>6253</v>
      </c>
      <c r="F250" s="1021" t="s">
        <v>6254</v>
      </c>
      <c r="G250" s="1021" t="s">
        <v>886</v>
      </c>
      <c r="H250" s="1022"/>
      <c r="I250" s="1022"/>
      <c r="J250" s="1022"/>
      <c r="K250" s="1022"/>
      <c r="L250" s="1022"/>
      <c r="M250" s="1022"/>
      <c r="N250" s="1022"/>
      <c r="O250" s="1022"/>
      <c r="P250" s="1022"/>
      <c r="Q250" s="1022"/>
      <c r="R250" s="1022"/>
      <c r="S250" s="1022"/>
      <c r="T250" s="1022"/>
      <c r="U250" s="1022"/>
      <c r="V250" s="1022"/>
      <c r="W250" s="1022"/>
      <c r="X250" s="1022"/>
      <c r="Y250" s="1022"/>
      <c r="Z250" s="1022"/>
    </row>
    <row r="251">
      <c r="A251" s="1021"/>
      <c r="B251" s="1021" t="s">
        <v>5640</v>
      </c>
      <c r="C251" s="1022"/>
      <c r="D251" s="1021" t="s">
        <v>6255</v>
      </c>
      <c r="E251" s="1021" t="s">
        <v>6256</v>
      </c>
      <c r="F251" s="1021" t="s">
        <v>6257</v>
      </c>
      <c r="G251" s="1021" t="s">
        <v>886</v>
      </c>
      <c r="H251" s="1022"/>
      <c r="I251" s="1022"/>
      <c r="J251" s="1022"/>
      <c r="K251" s="1022"/>
      <c r="L251" s="1022"/>
      <c r="M251" s="1022"/>
      <c r="N251" s="1022"/>
      <c r="O251" s="1022"/>
      <c r="P251" s="1022"/>
      <c r="Q251" s="1022"/>
      <c r="R251" s="1022"/>
      <c r="S251" s="1022"/>
      <c r="T251" s="1022"/>
      <c r="U251" s="1022"/>
      <c r="V251" s="1022"/>
      <c r="W251" s="1022"/>
      <c r="X251" s="1022"/>
      <c r="Y251" s="1022"/>
      <c r="Z251" s="1022"/>
    </row>
    <row r="252">
      <c r="A252" s="1021"/>
      <c r="B252" s="1021" t="s">
        <v>5640</v>
      </c>
      <c r="C252" s="1022"/>
      <c r="D252" s="1021" t="s">
        <v>6258</v>
      </c>
      <c r="E252" s="1021" t="s">
        <v>6259</v>
      </c>
      <c r="F252" s="1021" t="s">
        <v>6260</v>
      </c>
      <c r="G252" s="1021" t="s">
        <v>886</v>
      </c>
      <c r="H252" s="1022"/>
      <c r="I252" s="1022"/>
      <c r="J252" s="1022"/>
      <c r="K252" s="1022"/>
      <c r="L252" s="1022"/>
      <c r="M252" s="1022"/>
      <c r="N252" s="1022"/>
      <c r="O252" s="1022"/>
      <c r="P252" s="1022"/>
      <c r="Q252" s="1022"/>
      <c r="R252" s="1022"/>
      <c r="S252" s="1022"/>
      <c r="T252" s="1022"/>
      <c r="U252" s="1022"/>
      <c r="V252" s="1022"/>
      <c r="W252" s="1022"/>
      <c r="X252" s="1022"/>
      <c r="Y252" s="1022"/>
      <c r="Z252" s="1022"/>
    </row>
    <row r="253">
      <c r="A253" s="1021"/>
      <c r="B253" s="1021" t="s">
        <v>5640</v>
      </c>
      <c r="C253" s="1022"/>
      <c r="D253" s="1021" t="s">
        <v>6261</v>
      </c>
      <c r="E253" s="1021" t="s">
        <v>6262</v>
      </c>
      <c r="F253" s="1021" t="s">
        <v>6263</v>
      </c>
      <c r="G253" s="1021" t="s">
        <v>886</v>
      </c>
      <c r="H253" s="1022"/>
      <c r="I253" s="1022"/>
      <c r="J253" s="1022"/>
      <c r="K253" s="1022"/>
      <c r="L253" s="1022"/>
      <c r="M253" s="1022"/>
      <c r="N253" s="1022"/>
      <c r="O253" s="1022"/>
      <c r="P253" s="1022"/>
      <c r="Q253" s="1022"/>
      <c r="R253" s="1022"/>
      <c r="S253" s="1022"/>
      <c r="T253" s="1022"/>
      <c r="U253" s="1022"/>
      <c r="V253" s="1022"/>
      <c r="W253" s="1022"/>
      <c r="X253" s="1022"/>
      <c r="Y253" s="1022"/>
      <c r="Z253" s="1022"/>
    </row>
    <row r="254">
      <c r="A254" s="1021"/>
      <c r="B254" s="1021" t="s">
        <v>5640</v>
      </c>
      <c r="C254" s="1022"/>
      <c r="D254" s="1021" t="s">
        <v>6264</v>
      </c>
      <c r="E254" s="1021" t="s">
        <v>6265</v>
      </c>
      <c r="F254" s="1021" t="s">
        <v>6266</v>
      </c>
      <c r="G254" s="1021" t="s">
        <v>886</v>
      </c>
      <c r="H254" s="1022"/>
      <c r="I254" s="1022"/>
      <c r="J254" s="1022"/>
      <c r="K254" s="1022"/>
      <c r="L254" s="1022"/>
      <c r="M254" s="1022"/>
      <c r="N254" s="1022"/>
      <c r="O254" s="1022"/>
      <c r="P254" s="1022"/>
      <c r="Q254" s="1022"/>
      <c r="R254" s="1022"/>
      <c r="S254" s="1022"/>
      <c r="T254" s="1022"/>
      <c r="U254" s="1022"/>
      <c r="V254" s="1022"/>
      <c r="W254" s="1022"/>
      <c r="X254" s="1022"/>
      <c r="Y254" s="1022"/>
      <c r="Z254" s="1022"/>
    </row>
    <row r="255">
      <c r="A255" s="1021"/>
      <c r="B255" s="1021" t="s">
        <v>1002</v>
      </c>
      <c r="C255" s="1022"/>
      <c r="D255" s="1021" t="s">
        <v>6267</v>
      </c>
      <c r="E255" s="1021" t="s">
        <v>6268</v>
      </c>
      <c r="F255" s="1021" t="s">
        <v>6269</v>
      </c>
      <c r="G255" s="1021" t="s">
        <v>885</v>
      </c>
      <c r="H255" s="1022"/>
      <c r="I255" s="1022"/>
      <c r="J255" s="1022"/>
      <c r="K255" s="1022"/>
      <c r="L255" s="1022"/>
      <c r="M255" s="1022"/>
      <c r="N255" s="1022"/>
      <c r="O255" s="1022"/>
      <c r="P255" s="1022"/>
      <c r="Q255" s="1022"/>
      <c r="R255" s="1022"/>
      <c r="S255" s="1022"/>
      <c r="T255" s="1022"/>
      <c r="U255" s="1022"/>
      <c r="V255" s="1022"/>
      <c r="W255" s="1022"/>
      <c r="X255" s="1022"/>
      <c r="Y255" s="1022"/>
      <c r="Z255" s="1022"/>
    </row>
    <row r="256">
      <c r="A256" s="1021"/>
      <c r="B256" s="1021" t="s">
        <v>1002</v>
      </c>
      <c r="C256" s="1022"/>
      <c r="D256" s="1021" t="s">
        <v>6270</v>
      </c>
      <c r="E256" s="1021" t="s">
        <v>6271</v>
      </c>
      <c r="F256" s="1021" t="s">
        <v>6272</v>
      </c>
      <c r="G256" s="1021" t="s">
        <v>886</v>
      </c>
      <c r="H256" s="1022"/>
      <c r="I256" s="1022"/>
      <c r="J256" s="1022"/>
      <c r="K256" s="1022"/>
      <c r="L256" s="1022"/>
      <c r="M256" s="1022"/>
      <c r="N256" s="1022"/>
      <c r="O256" s="1022"/>
      <c r="P256" s="1022"/>
      <c r="Q256" s="1022"/>
      <c r="R256" s="1022"/>
      <c r="S256" s="1022"/>
      <c r="T256" s="1022"/>
      <c r="U256" s="1022"/>
      <c r="V256" s="1022"/>
      <c r="W256" s="1022"/>
      <c r="X256" s="1022"/>
      <c r="Y256" s="1022"/>
      <c r="Z256" s="1022"/>
    </row>
    <row r="257">
      <c r="A257" s="1021" t="s">
        <v>6273</v>
      </c>
      <c r="B257" s="1021" t="s">
        <v>1008</v>
      </c>
      <c r="C257" s="1022"/>
      <c r="D257" s="1021" t="s">
        <v>1008</v>
      </c>
      <c r="E257" s="1021" t="s">
        <v>6274</v>
      </c>
      <c r="F257" s="1021" t="s">
        <v>6275</v>
      </c>
      <c r="G257" s="1021" t="s">
        <v>886</v>
      </c>
      <c r="H257" s="1022"/>
      <c r="I257" s="1022"/>
      <c r="J257" s="1022"/>
      <c r="K257" s="1022"/>
      <c r="L257" s="1022"/>
      <c r="M257" s="1022"/>
      <c r="N257" s="1022"/>
      <c r="O257" s="1022"/>
      <c r="P257" s="1022"/>
      <c r="Q257" s="1022"/>
      <c r="R257" s="1022"/>
      <c r="S257" s="1022"/>
      <c r="T257" s="1022"/>
      <c r="U257" s="1022"/>
      <c r="V257" s="1022"/>
      <c r="W257" s="1022"/>
      <c r="X257" s="1022"/>
      <c r="Y257" s="1022"/>
      <c r="Z257" s="1022"/>
    </row>
    <row r="258">
      <c r="A258" s="1021" t="s">
        <v>6273</v>
      </c>
      <c r="B258" s="1021" t="s">
        <v>1008</v>
      </c>
      <c r="C258" s="1022"/>
      <c r="D258" s="1021" t="s">
        <v>6276</v>
      </c>
      <c r="E258" s="1021" t="s">
        <v>6274</v>
      </c>
      <c r="F258" s="1021" t="s">
        <v>6275</v>
      </c>
      <c r="G258" s="1021" t="s">
        <v>885</v>
      </c>
      <c r="H258" s="1022"/>
      <c r="I258" s="1022"/>
      <c r="J258" s="1022"/>
      <c r="K258" s="1022"/>
      <c r="L258" s="1022"/>
      <c r="M258" s="1022"/>
      <c r="N258" s="1022"/>
      <c r="O258" s="1022"/>
      <c r="P258" s="1022"/>
      <c r="Q258" s="1022"/>
      <c r="R258" s="1022"/>
      <c r="S258" s="1022"/>
      <c r="T258" s="1022"/>
      <c r="U258" s="1022"/>
      <c r="V258" s="1022"/>
      <c r="W258" s="1022"/>
      <c r="X258" s="1022"/>
      <c r="Y258" s="1022"/>
      <c r="Z258" s="1022"/>
    </row>
    <row r="259">
      <c r="A259" s="1021"/>
      <c r="B259" s="1021" t="s">
        <v>6277</v>
      </c>
      <c r="C259" s="1022"/>
      <c r="D259" s="1021" t="s">
        <v>1009</v>
      </c>
      <c r="E259" s="1021" t="s">
        <v>6278</v>
      </c>
      <c r="F259" s="1021" t="s">
        <v>6279</v>
      </c>
      <c r="G259" s="1021" t="s">
        <v>886</v>
      </c>
      <c r="H259" s="1022"/>
      <c r="I259" s="1022"/>
      <c r="J259" s="1022"/>
      <c r="K259" s="1022"/>
      <c r="L259" s="1022"/>
      <c r="M259" s="1022"/>
      <c r="N259" s="1022"/>
      <c r="O259" s="1022"/>
      <c r="P259" s="1022"/>
      <c r="Q259" s="1022"/>
      <c r="R259" s="1022"/>
      <c r="S259" s="1022"/>
      <c r="T259" s="1022"/>
      <c r="U259" s="1022"/>
      <c r="V259" s="1022"/>
      <c r="W259" s="1022"/>
      <c r="X259" s="1022"/>
      <c r="Y259" s="1022"/>
      <c r="Z259" s="1022"/>
    </row>
    <row r="260">
      <c r="A260" s="1021"/>
      <c r="B260" s="1021" t="s">
        <v>6277</v>
      </c>
      <c r="C260" s="1022"/>
      <c r="D260" s="1021" t="s">
        <v>6280</v>
      </c>
      <c r="E260" s="1021" t="s">
        <v>6281</v>
      </c>
      <c r="F260" s="1021" t="s">
        <v>6282</v>
      </c>
      <c r="G260" s="1021" t="s">
        <v>885</v>
      </c>
      <c r="H260" s="1022"/>
      <c r="I260" s="1022"/>
      <c r="J260" s="1022"/>
      <c r="K260" s="1022"/>
      <c r="L260" s="1022"/>
      <c r="M260" s="1022"/>
      <c r="N260" s="1022"/>
      <c r="O260" s="1022"/>
      <c r="P260" s="1022"/>
      <c r="Q260" s="1022"/>
      <c r="R260" s="1022"/>
      <c r="S260" s="1022"/>
      <c r="T260" s="1022"/>
      <c r="U260" s="1022"/>
      <c r="V260" s="1022"/>
      <c r="W260" s="1022"/>
      <c r="X260" s="1022"/>
      <c r="Y260" s="1022"/>
      <c r="Z260" s="1022"/>
    </row>
    <row r="261">
      <c r="A261" s="1021"/>
      <c r="B261" s="1021" t="s">
        <v>6277</v>
      </c>
      <c r="C261" s="1022"/>
      <c r="D261" s="1021" t="s">
        <v>6283</v>
      </c>
      <c r="E261" s="1021" t="s">
        <v>6278</v>
      </c>
      <c r="F261" s="1021" t="s">
        <v>6279</v>
      </c>
      <c r="G261" s="1021" t="s">
        <v>885</v>
      </c>
      <c r="H261" s="1022"/>
      <c r="I261" s="1022"/>
      <c r="J261" s="1022"/>
      <c r="K261" s="1022"/>
      <c r="L261" s="1022"/>
      <c r="M261" s="1022"/>
      <c r="N261" s="1022"/>
      <c r="O261" s="1022"/>
      <c r="P261" s="1022"/>
      <c r="Q261" s="1022"/>
      <c r="R261" s="1022"/>
      <c r="S261" s="1022"/>
      <c r="T261" s="1022"/>
      <c r="U261" s="1022"/>
      <c r="V261" s="1022"/>
      <c r="W261" s="1022"/>
      <c r="X261" s="1022"/>
      <c r="Y261" s="1022"/>
      <c r="Z261" s="1022"/>
    </row>
    <row r="262">
      <c r="A262" s="1021"/>
      <c r="B262" s="1021" t="s">
        <v>6284</v>
      </c>
      <c r="C262" s="1022"/>
      <c r="D262" s="1021" t="s">
        <v>6285</v>
      </c>
      <c r="E262" s="1021" t="s">
        <v>6286</v>
      </c>
      <c r="F262" s="1021" t="s">
        <v>6287</v>
      </c>
      <c r="G262" s="1021" t="s">
        <v>886</v>
      </c>
      <c r="H262" s="1022"/>
      <c r="I262" s="1022"/>
      <c r="J262" s="1022"/>
      <c r="K262" s="1022"/>
      <c r="L262" s="1022"/>
      <c r="M262" s="1022"/>
      <c r="N262" s="1022"/>
      <c r="O262" s="1022"/>
      <c r="P262" s="1022"/>
      <c r="Q262" s="1022"/>
      <c r="R262" s="1022"/>
      <c r="S262" s="1022"/>
      <c r="T262" s="1022"/>
      <c r="U262" s="1022"/>
      <c r="V262" s="1022"/>
      <c r="W262" s="1022"/>
      <c r="X262" s="1022"/>
      <c r="Y262" s="1022"/>
      <c r="Z262" s="1022"/>
    </row>
    <row r="263">
      <c r="A263" s="1021"/>
      <c r="B263" s="1021" t="s">
        <v>6284</v>
      </c>
      <c r="C263" s="1022"/>
      <c r="D263" s="1021" t="s">
        <v>6288</v>
      </c>
      <c r="E263" s="1021" t="s">
        <v>6289</v>
      </c>
      <c r="F263" s="1021" t="s">
        <v>6290</v>
      </c>
      <c r="G263" s="1021" t="s">
        <v>885</v>
      </c>
      <c r="H263" s="1022"/>
      <c r="I263" s="1022"/>
      <c r="J263" s="1022"/>
      <c r="K263" s="1022"/>
      <c r="L263" s="1022"/>
      <c r="M263" s="1022"/>
      <c r="N263" s="1022"/>
      <c r="O263" s="1022"/>
      <c r="P263" s="1022"/>
      <c r="Q263" s="1022"/>
      <c r="R263" s="1022"/>
      <c r="S263" s="1022"/>
      <c r="T263" s="1022"/>
      <c r="U263" s="1022"/>
      <c r="V263" s="1022"/>
      <c r="W263" s="1022"/>
      <c r="X263" s="1022"/>
      <c r="Y263" s="1022"/>
      <c r="Z263" s="1022"/>
    </row>
    <row r="264">
      <c r="A264" s="1021"/>
      <c r="B264" s="1021" t="s">
        <v>6284</v>
      </c>
      <c r="C264" s="1022"/>
      <c r="D264" s="1021" t="s">
        <v>6291</v>
      </c>
      <c r="E264" s="1021" t="s">
        <v>6292</v>
      </c>
      <c r="F264" s="1021" t="s">
        <v>6287</v>
      </c>
      <c r="G264" s="1021" t="s">
        <v>885</v>
      </c>
      <c r="H264" s="1022"/>
      <c r="I264" s="1022"/>
      <c r="J264" s="1022"/>
      <c r="K264" s="1022"/>
      <c r="L264" s="1022"/>
      <c r="M264" s="1022"/>
      <c r="N264" s="1022"/>
      <c r="O264" s="1022"/>
      <c r="P264" s="1022"/>
      <c r="Q264" s="1022"/>
      <c r="R264" s="1022"/>
      <c r="S264" s="1022"/>
      <c r="T264" s="1022"/>
      <c r="U264" s="1022"/>
      <c r="V264" s="1022"/>
      <c r="W264" s="1022"/>
      <c r="X264" s="1022"/>
      <c r="Y264" s="1022"/>
      <c r="Z264" s="1022"/>
    </row>
    <row r="265">
      <c r="A265" s="1021"/>
      <c r="B265" s="1021" t="s">
        <v>6284</v>
      </c>
      <c r="C265" s="1022"/>
      <c r="D265" s="1021" t="s">
        <v>6293</v>
      </c>
      <c r="E265" s="1021" t="s">
        <v>6294</v>
      </c>
      <c r="F265" s="1021" t="s">
        <v>6295</v>
      </c>
      <c r="G265" s="1021" t="s">
        <v>885</v>
      </c>
      <c r="H265" s="1022"/>
      <c r="I265" s="1022"/>
      <c r="J265" s="1022"/>
      <c r="K265" s="1022"/>
      <c r="L265" s="1022"/>
      <c r="M265" s="1022"/>
      <c r="N265" s="1022"/>
      <c r="O265" s="1022"/>
      <c r="P265" s="1022"/>
      <c r="Q265" s="1022"/>
      <c r="R265" s="1022"/>
      <c r="S265" s="1022"/>
      <c r="T265" s="1022"/>
      <c r="U265" s="1022"/>
      <c r="V265" s="1022"/>
      <c r="W265" s="1022"/>
      <c r="X265" s="1022"/>
      <c r="Y265" s="1022"/>
      <c r="Z265" s="1022"/>
    </row>
    <row r="266">
      <c r="A266" s="1021"/>
      <c r="B266" s="1021" t="s">
        <v>6284</v>
      </c>
      <c r="C266" s="1022"/>
      <c r="D266" s="1021" t="s">
        <v>6296</v>
      </c>
      <c r="E266" s="1021" t="s">
        <v>6297</v>
      </c>
      <c r="F266" s="1021" t="s">
        <v>6298</v>
      </c>
      <c r="G266" s="1021" t="s">
        <v>886</v>
      </c>
      <c r="H266" s="1022"/>
      <c r="I266" s="1022"/>
      <c r="J266" s="1022"/>
      <c r="K266" s="1022"/>
      <c r="L266" s="1022"/>
      <c r="M266" s="1022"/>
      <c r="N266" s="1022"/>
      <c r="O266" s="1022"/>
      <c r="P266" s="1022"/>
      <c r="Q266" s="1022"/>
      <c r="R266" s="1022"/>
      <c r="S266" s="1022"/>
      <c r="T266" s="1022"/>
      <c r="U266" s="1022"/>
      <c r="V266" s="1022"/>
      <c r="W266" s="1022"/>
      <c r="X266" s="1022"/>
      <c r="Y266" s="1022"/>
      <c r="Z266" s="1022"/>
    </row>
    <row r="267">
      <c r="A267" s="1021"/>
      <c r="B267" s="1021" t="s">
        <v>6284</v>
      </c>
      <c r="C267" s="1022"/>
      <c r="D267" s="1021" t="s">
        <v>6299</v>
      </c>
      <c r="E267" s="1021" t="s">
        <v>6300</v>
      </c>
      <c r="F267" s="1021" t="s">
        <v>6301</v>
      </c>
      <c r="G267" s="1021" t="s">
        <v>885</v>
      </c>
      <c r="H267" s="1022"/>
      <c r="I267" s="1022"/>
      <c r="J267" s="1022"/>
      <c r="K267" s="1022"/>
      <c r="L267" s="1022"/>
      <c r="M267" s="1022"/>
      <c r="N267" s="1022"/>
      <c r="O267" s="1022"/>
      <c r="P267" s="1022"/>
      <c r="Q267" s="1022"/>
      <c r="R267" s="1022"/>
      <c r="S267" s="1022"/>
      <c r="T267" s="1022"/>
      <c r="U267" s="1022"/>
      <c r="V267" s="1022"/>
      <c r="W267" s="1022"/>
      <c r="X267" s="1022"/>
      <c r="Y267" s="1022"/>
      <c r="Z267" s="1022"/>
    </row>
    <row r="268">
      <c r="A268" s="1021"/>
      <c r="B268" s="1021" t="s">
        <v>6284</v>
      </c>
      <c r="C268" s="1022"/>
      <c r="D268" s="1021" t="s">
        <v>6302</v>
      </c>
      <c r="E268" s="1021" t="s">
        <v>6297</v>
      </c>
      <c r="F268" s="1021" t="s">
        <v>6298</v>
      </c>
      <c r="G268" s="1021" t="s">
        <v>885</v>
      </c>
      <c r="H268" s="1022"/>
      <c r="I268" s="1022"/>
      <c r="J268" s="1022"/>
      <c r="K268" s="1022"/>
      <c r="L268" s="1022"/>
      <c r="M268" s="1022"/>
      <c r="N268" s="1022"/>
      <c r="O268" s="1022"/>
      <c r="P268" s="1022"/>
      <c r="Q268" s="1022"/>
      <c r="R268" s="1022"/>
      <c r="S268" s="1022"/>
      <c r="T268" s="1022"/>
      <c r="U268" s="1022"/>
      <c r="V268" s="1022"/>
      <c r="W268" s="1022"/>
      <c r="X268" s="1022"/>
      <c r="Y268" s="1022"/>
      <c r="Z268" s="1022"/>
    </row>
    <row r="269">
      <c r="A269" s="1021"/>
      <c r="B269" s="1021" t="s">
        <v>1002</v>
      </c>
      <c r="C269" s="1022"/>
      <c r="D269" s="1021" t="s">
        <v>6303</v>
      </c>
      <c r="E269" s="1021" t="s">
        <v>6271</v>
      </c>
      <c r="F269" s="1021" t="s">
        <v>6304</v>
      </c>
      <c r="G269" s="1021" t="s">
        <v>885</v>
      </c>
      <c r="H269" s="1022"/>
      <c r="I269" s="1022"/>
      <c r="J269" s="1022"/>
      <c r="K269" s="1022"/>
      <c r="L269" s="1022"/>
      <c r="M269" s="1022"/>
      <c r="N269" s="1022"/>
      <c r="O269" s="1022"/>
      <c r="P269" s="1022"/>
      <c r="Q269" s="1022"/>
      <c r="R269" s="1022"/>
      <c r="S269" s="1022"/>
      <c r="T269" s="1022"/>
      <c r="U269" s="1022"/>
      <c r="V269" s="1022"/>
      <c r="W269" s="1022"/>
      <c r="X269" s="1022"/>
      <c r="Y269" s="1022"/>
      <c r="Z269" s="1022"/>
    </row>
    <row r="270">
      <c r="A270" s="1021" t="s">
        <v>6305</v>
      </c>
      <c r="B270" s="1021" t="s">
        <v>6306</v>
      </c>
      <c r="C270" s="1022"/>
      <c r="D270" s="1021" t="s">
        <v>6307</v>
      </c>
      <c r="E270" s="1021" t="s">
        <v>6308</v>
      </c>
      <c r="F270" s="1021" t="s">
        <v>6309</v>
      </c>
      <c r="G270" s="1021" t="s">
        <v>886</v>
      </c>
      <c r="H270" s="1022"/>
      <c r="I270" s="1022"/>
      <c r="J270" s="1022"/>
      <c r="K270" s="1022"/>
      <c r="L270" s="1022"/>
      <c r="M270" s="1022"/>
      <c r="N270" s="1022"/>
      <c r="O270" s="1022"/>
      <c r="P270" s="1022"/>
      <c r="Q270" s="1022"/>
      <c r="R270" s="1022"/>
      <c r="S270" s="1022"/>
      <c r="T270" s="1022"/>
      <c r="U270" s="1022"/>
      <c r="V270" s="1022"/>
      <c r="W270" s="1022"/>
      <c r="X270" s="1022"/>
      <c r="Y270" s="1022"/>
      <c r="Z270" s="1022"/>
    </row>
    <row r="271">
      <c r="A271" s="1021" t="s">
        <v>6305</v>
      </c>
      <c r="B271" s="1021" t="s">
        <v>6306</v>
      </c>
      <c r="C271" s="1022"/>
      <c r="D271" s="1021" t="s">
        <v>6310</v>
      </c>
      <c r="E271" s="1021" t="s">
        <v>6308</v>
      </c>
      <c r="F271" s="1021" t="s">
        <v>6311</v>
      </c>
      <c r="G271" s="1021" t="s">
        <v>885</v>
      </c>
      <c r="H271" s="1022"/>
      <c r="I271" s="1022"/>
      <c r="J271" s="1022"/>
      <c r="K271" s="1022"/>
      <c r="L271" s="1022"/>
      <c r="M271" s="1022"/>
      <c r="N271" s="1022"/>
      <c r="O271" s="1022"/>
      <c r="P271" s="1022"/>
      <c r="Q271" s="1022"/>
      <c r="R271" s="1022"/>
      <c r="S271" s="1022"/>
      <c r="T271" s="1022"/>
      <c r="U271" s="1022"/>
      <c r="V271" s="1022"/>
      <c r="W271" s="1022"/>
      <c r="X271" s="1022"/>
      <c r="Y271" s="1022"/>
      <c r="Z271" s="1022"/>
    </row>
    <row r="272">
      <c r="A272" s="1021" t="s">
        <v>6305</v>
      </c>
      <c r="B272" s="1021" t="s">
        <v>6306</v>
      </c>
      <c r="C272" s="1022"/>
      <c r="D272" s="1021" t="s">
        <v>6312</v>
      </c>
      <c r="E272" s="1021" t="s">
        <v>6313</v>
      </c>
      <c r="F272" s="1021" t="s">
        <v>6314</v>
      </c>
      <c r="G272" s="1021" t="s">
        <v>885</v>
      </c>
      <c r="H272" s="1022"/>
      <c r="I272" s="1022"/>
      <c r="J272" s="1022"/>
      <c r="K272" s="1022"/>
      <c r="L272" s="1022"/>
      <c r="M272" s="1022"/>
      <c r="N272" s="1022"/>
      <c r="O272" s="1022"/>
      <c r="P272" s="1022"/>
      <c r="Q272" s="1022"/>
      <c r="R272" s="1022"/>
      <c r="S272" s="1022"/>
      <c r="T272" s="1022"/>
      <c r="U272" s="1022"/>
      <c r="V272" s="1022"/>
      <c r="W272" s="1022"/>
      <c r="X272" s="1022"/>
      <c r="Y272" s="1022"/>
      <c r="Z272" s="1022"/>
    </row>
    <row r="273">
      <c r="A273" s="1021" t="s">
        <v>6315</v>
      </c>
      <c r="B273" s="1021" t="s">
        <v>6316</v>
      </c>
      <c r="C273" s="1022"/>
      <c r="D273" s="1021" t="s">
        <v>6317</v>
      </c>
      <c r="E273" s="1021" t="s">
        <v>6318</v>
      </c>
      <c r="F273" s="1021" t="s">
        <v>6319</v>
      </c>
      <c r="G273" s="1021" t="s">
        <v>886</v>
      </c>
      <c r="H273" s="1022"/>
      <c r="I273" s="1022"/>
      <c r="J273" s="1022"/>
      <c r="K273" s="1022"/>
      <c r="L273" s="1022"/>
      <c r="M273" s="1022"/>
      <c r="N273" s="1022"/>
      <c r="O273" s="1022"/>
      <c r="P273" s="1022"/>
      <c r="Q273" s="1022"/>
      <c r="R273" s="1022"/>
      <c r="S273" s="1022"/>
      <c r="T273" s="1022"/>
      <c r="U273" s="1022"/>
      <c r="V273" s="1022"/>
      <c r="W273" s="1022"/>
      <c r="X273" s="1022"/>
      <c r="Y273" s="1022"/>
      <c r="Z273" s="1022"/>
    </row>
    <row r="274">
      <c r="A274" s="1021" t="s">
        <v>6315</v>
      </c>
      <c r="B274" s="1021" t="s">
        <v>6316</v>
      </c>
      <c r="C274" s="1022"/>
      <c r="D274" s="1021" t="s">
        <v>6320</v>
      </c>
      <c r="E274" s="1021" t="s">
        <v>6318</v>
      </c>
      <c r="F274" s="1021" t="s">
        <v>6319</v>
      </c>
      <c r="G274" s="1021" t="s">
        <v>885</v>
      </c>
      <c r="H274" s="1022"/>
      <c r="I274" s="1022"/>
      <c r="J274" s="1022"/>
      <c r="K274" s="1022"/>
      <c r="L274" s="1022"/>
      <c r="M274" s="1022"/>
      <c r="N274" s="1022"/>
      <c r="O274" s="1022"/>
      <c r="P274" s="1022"/>
      <c r="Q274" s="1022"/>
      <c r="R274" s="1022"/>
      <c r="S274" s="1022"/>
      <c r="T274" s="1022"/>
      <c r="U274" s="1022"/>
      <c r="V274" s="1022"/>
      <c r="W274" s="1022"/>
      <c r="X274" s="1022"/>
      <c r="Y274" s="1022"/>
      <c r="Z274" s="1022"/>
    </row>
    <row r="275">
      <c r="A275" s="1021" t="s">
        <v>6321</v>
      </c>
      <c r="B275" s="1021" t="s">
        <v>6322</v>
      </c>
      <c r="C275" s="1022"/>
      <c r="D275" s="1021" t="s">
        <v>6323</v>
      </c>
      <c r="E275" s="1021" t="s">
        <v>6324</v>
      </c>
      <c r="F275" s="1021" t="s">
        <v>6325</v>
      </c>
      <c r="G275" s="1021" t="s">
        <v>886</v>
      </c>
      <c r="H275" s="1022"/>
      <c r="I275" s="1022"/>
      <c r="J275" s="1022"/>
      <c r="K275" s="1022"/>
      <c r="L275" s="1022"/>
      <c r="M275" s="1022"/>
      <c r="N275" s="1022"/>
      <c r="O275" s="1022"/>
      <c r="P275" s="1022"/>
      <c r="Q275" s="1022"/>
      <c r="R275" s="1022"/>
      <c r="S275" s="1022"/>
      <c r="T275" s="1022"/>
      <c r="U275" s="1022"/>
      <c r="V275" s="1022"/>
      <c r="W275" s="1022"/>
      <c r="X275" s="1022"/>
      <c r="Y275" s="1022"/>
      <c r="Z275" s="1022"/>
    </row>
    <row r="276">
      <c r="A276" s="1021" t="s">
        <v>6321</v>
      </c>
      <c r="B276" s="1021" t="s">
        <v>6322</v>
      </c>
      <c r="C276" s="1022"/>
      <c r="D276" s="1021" t="s">
        <v>6326</v>
      </c>
      <c r="E276" s="1021" t="s">
        <v>6324</v>
      </c>
      <c r="F276" s="1021" t="s">
        <v>6325</v>
      </c>
      <c r="G276" s="1021" t="s">
        <v>885</v>
      </c>
      <c r="H276" s="1022"/>
      <c r="I276" s="1022"/>
      <c r="J276" s="1022"/>
      <c r="K276" s="1022"/>
      <c r="L276" s="1022"/>
      <c r="M276" s="1022"/>
      <c r="N276" s="1022"/>
      <c r="O276" s="1022"/>
      <c r="P276" s="1022"/>
      <c r="Q276" s="1022"/>
      <c r="R276" s="1022"/>
      <c r="S276" s="1022"/>
      <c r="T276" s="1022"/>
      <c r="U276" s="1022"/>
      <c r="V276" s="1022"/>
      <c r="W276" s="1022"/>
      <c r="X276" s="1022"/>
      <c r="Y276" s="1022"/>
      <c r="Z276" s="1022"/>
    </row>
    <row r="277">
      <c r="A277" s="1021"/>
      <c r="B277" s="1021" t="s">
        <v>6327</v>
      </c>
      <c r="C277" s="1022"/>
      <c r="D277" s="1021" t="s">
        <v>6328</v>
      </c>
      <c r="E277" s="1021" t="s">
        <v>6329</v>
      </c>
      <c r="F277" s="1021" t="s">
        <v>6171</v>
      </c>
      <c r="G277" s="1021" t="s">
        <v>885</v>
      </c>
      <c r="H277" s="1022"/>
      <c r="I277" s="1022"/>
      <c r="J277" s="1022"/>
      <c r="K277" s="1022"/>
      <c r="L277" s="1022"/>
      <c r="M277" s="1022"/>
      <c r="N277" s="1022"/>
      <c r="O277" s="1022"/>
      <c r="P277" s="1022"/>
      <c r="Q277" s="1022"/>
      <c r="R277" s="1022"/>
      <c r="S277" s="1022"/>
      <c r="T277" s="1022"/>
      <c r="U277" s="1022"/>
      <c r="V277" s="1022"/>
      <c r="W277" s="1022"/>
      <c r="X277" s="1022"/>
      <c r="Y277" s="1022"/>
      <c r="Z277" s="1022"/>
    </row>
    <row r="278">
      <c r="A278" s="1021"/>
      <c r="B278" s="1021" t="s">
        <v>6327</v>
      </c>
      <c r="C278" s="1022"/>
      <c r="D278" s="1021" t="s">
        <v>6330</v>
      </c>
      <c r="E278" s="1021" t="s">
        <v>6331</v>
      </c>
      <c r="F278" s="1021" t="s">
        <v>6165</v>
      </c>
      <c r="G278" s="1021" t="s">
        <v>885</v>
      </c>
      <c r="H278" s="1022"/>
      <c r="I278" s="1022"/>
      <c r="J278" s="1022"/>
      <c r="K278" s="1022"/>
      <c r="L278" s="1022"/>
      <c r="M278" s="1022"/>
      <c r="N278" s="1022"/>
      <c r="O278" s="1022"/>
      <c r="P278" s="1022"/>
      <c r="Q278" s="1022"/>
      <c r="R278" s="1022"/>
      <c r="S278" s="1022"/>
      <c r="T278" s="1022"/>
      <c r="U278" s="1022"/>
      <c r="V278" s="1022"/>
      <c r="W278" s="1022"/>
      <c r="X278" s="1022"/>
      <c r="Y278" s="1022"/>
      <c r="Z278" s="1022"/>
    </row>
    <row r="279">
      <c r="A279" s="1021"/>
      <c r="B279" s="1021" t="s">
        <v>6327</v>
      </c>
      <c r="C279" s="1022"/>
      <c r="D279" s="1021" t="s">
        <v>6332</v>
      </c>
      <c r="E279" s="1021" t="s">
        <v>6333</v>
      </c>
      <c r="F279" s="1021" t="s">
        <v>6168</v>
      </c>
      <c r="G279" s="1021" t="s">
        <v>885</v>
      </c>
      <c r="H279" s="1022"/>
      <c r="I279" s="1022"/>
      <c r="J279" s="1022"/>
      <c r="K279" s="1022"/>
      <c r="L279" s="1022"/>
      <c r="M279" s="1022"/>
      <c r="N279" s="1022"/>
      <c r="O279" s="1022"/>
      <c r="P279" s="1022"/>
      <c r="Q279" s="1022"/>
      <c r="R279" s="1022"/>
      <c r="S279" s="1022"/>
      <c r="T279" s="1022"/>
      <c r="U279" s="1022"/>
      <c r="V279" s="1022"/>
      <c r="W279" s="1022"/>
      <c r="X279" s="1022"/>
      <c r="Y279" s="1022"/>
      <c r="Z279" s="1022"/>
    </row>
    <row r="280">
      <c r="A280" s="1021"/>
      <c r="B280" s="1021" t="s">
        <v>6327</v>
      </c>
      <c r="C280" s="1022"/>
      <c r="D280" s="1021" t="s">
        <v>6334</v>
      </c>
      <c r="E280" s="1021" t="s">
        <v>6329</v>
      </c>
      <c r="F280" s="1021" t="s">
        <v>6171</v>
      </c>
      <c r="G280" s="1021" t="s">
        <v>886</v>
      </c>
      <c r="H280" s="1022"/>
      <c r="I280" s="1022"/>
      <c r="J280" s="1022"/>
      <c r="K280" s="1022"/>
      <c r="L280" s="1022"/>
      <c r="M280" s="1022"/>
      <c r="N280" s="1022"/>
      <c r="O280" s="1022"/>
      <c r="P280" s="1022"/>
      <c r="Q280" s="1022"/>
      <c r="R280" s="1022"/>
      <c r="S280" s="1022"/>
      <c r="T280" s="1022"/>
      <c r="U280" s="1022"/>
      <c r="V280" s="1022"/>
      <c r="W280" s="1022"/>
      <c r="X280" s="1022"/>
      <c r="Y280" s="1022"/>
      <c r="Z280" s="1022"/>
    </row>
    <row r="281">
      <c r="A281" s="1021"/>
      <c r="B281" s="1021" t="s">
        <v>6327</v>
      </c>
      <c r="C281" s="1022"/>
      <c r="D281" s="1021" t="s">
        <v>6335</v>
      </c>
      <c r="E281" s="1021" t="s">
        <v>6331</v>
      </c>
      <c r="F281" s="1021" t="s">
        <v>6165</v>
      </c>
      <c r="G281" s="1021" t="s">
        <v>886</v>
      </c>
      <c r="H281" s="1022"/>
      <c r="I281" s="1022"/>
      <c r="J281" s="1022"/>
      <c r="K281" s="1022"/>
      <c r="L281" s="1022"/>
      <c r="M281" s="1022"/>
      <c r="N281" s="1022"/>
      <c r="O281" s="1022"/>
      <c r="P281" s="1022"/>
      <c r="Q281" s="1022"/>
      <c r="R281" s="1022"/>
      <c r="S281" s="1022"/>
      <c r="T281" s="1022"/>
      <c r="U281" s="1022"/>
      <c r="V281" s="1022"/>
      <c r="W281" s="1022"/>
      <c r="X281" s="1022"/>
      <c r="Y281" s="1022"/>
      <c r="Z281" s="1022"/>
    </row>
    <row r="282">
      <c r="A282" s="1021"/>
      <c r="B282" s="1021" t="s">
        <v>6327</v>
      </c>
      <c r="C282" s="1022"/>
      <c r="D282" s="1021" t="s">
        <v>6336</v>
      </c>
      <c r="E282" s="1021" t="s">
        <v>6333</v>
      </c>
      <c r="F282" s="1021" t="s">
        <v>6168</v>
      </c>
      <c r="G282" s="1021" t="s">
        <v>886</v>
      </c>
      <c r="H282" s="1022"/>
      <c r="I282" s="1022"/>
      <c r="J282" s="1022"/>
      <c r="K282" s="1022"/>
      <c r="L282" s="1022"/>
      <c r="M282" s="1022"/>
      <c r="N282" s="1022"/>
      <c r="O282" s="1022"/>
      <c r="P282" s="1022"/>
      <c r="Q282" s="1022"/>
      <c r="R282" s="1022"/>
      <c r="S282" s="1022"/>
      <c r="T282" s="1022"/>
      <c r="U282" s="1022"/>
      <c r="V282" s="1022"/>
      <c r="W282" s="1022"/>
      <c r="X282" s="1022"/>
      <c r="Y282" s="1022"/>
      <c r="Z282" s="1022"/>
    </row>
    <row r="283">
      <c r="A283" s="1021"/>
      <c r="B283" s="1021" t="s">
        <v>6327</v>
      </c>
      <c r="C283" s="1022"/>
      <c r="D283" s="1021" t="s">
        <v>6337</v>
      </c>
      <c r="E283" s="1021" t="s">
        <v>6329</v>
      </c>
      <c r="F283" s="1021" t="s">
        <v>6338</v>
      </c>
      <c r="G283" s="1021" t="s">
        <v>886</v>
      </c>
      <c r="H283" s="1022"/>
      <c r="I283" s="1022"/>
      <c r="J283" s="1022"/>
      <c r="K283" s="1022"/>
      <c r="L283" s="1022"/>
      <c r="M283" s="1022"/>
      <c r="N283" s="1022"/>
      <c r="O283" s="1022"/>
      <c r="P283" s="1022"/>
      <c r="Q283" s="1022"/>
      <c r="R283" s="1022"/>
      <c r="S283" s="1022"/>
      <c r="T283" s="1022"/>
      <c r="U283" s="1022"/>
      <c r="V283" s="1022"/>
      <c r="W283" s="1022"/>
      <c r="X283" s="1022"/>
      <c r="Y283" s="1022"/>
      <c r="Z283" s="1022"/>
    </row>
    <row r="284">
      <c r="A284" s="1021"/>
      <c r="B284" s="1021" t="s">
        <v>6327</v>
      </c>
      <c r="C284" s="1022"/>
      <c r="D284" s="1021" t="s">
        <v>6339</v>
      </c>
      <c r="E284" s="1021" t="s">
        <v>6329</v>
      </c>
      <c r="F284" s="1021" t="s">
        <v>6338</v>
      </c>
      <c r="G284" s="1021" t="s">
        <v>885</v>
      </c>
      <c r="H284" s="1022"/>
      <c r="I284" s="1022"/>
      <c r="J284" s="1022"/>
      <c r="K284" s="1022"/>
      <c r="L284" s="1022"/>
      <c r="M284" s="1022"/>
      <c r="N284" s="1022"/>
      <c r="O284" s="1022"/>
      <c r="P284" s="1022"/>
      <c r="Q284" s="1022"/>
      <c r="R284" s="1022"/>
      <c r="S284" s="1022"/>
      <c r="T284" s="1022"/>
      <c r="U284" s="1022"/>
      <c r="V284" s="1022"/>
      <c r="W284" s="1022"/>
      <c r="X284" s="1022"/>
      <c r="Y284" s="1022"/>
      <c r="Z284" s="1022"/>
    </row>
    <row r="285">
      <c r="A285" s="1021"/>
      <c r="B285" s="1021" t="s">
        <v>6327</v>
      </c>
      <c r="C285" s="1022"/>
      <c r="D285" s="1021" t="s">
        <v>6340</v>
      </c>
      <c r="E285" s="1021" t="s">
        <v>6331</v>
      </c>
      <c r="F285" s="1021" t="s">
        <v>6341</v>
      </c>
      <c r="G285" s="1021" t="s">
        <v>886</v>
      </c>
      <c r="H285" s="1022"/>
      <c r="I285" s="1022"/>
      <c r="J285" s="1022"/>
      <c r="K285" s="1022"/>
      <c r="L285" s="1022"/>
      <c r="M285" s="1022"/>
      <c r="N285" s="1022"/>
      <c r="O285" s="1022"/>
      <c r="P285" s="1022"/>
      <c r="Q285" s="1022"/>
      <c r="R285" s="1022"/>
      <c r="S285" s="1022"/>
      <c r="T285" s="1022"/>
      <c r="U285" s="1022"/>
      <c r="V285" s="1022"/>
      <c r="W285" s="1022"/>
      <c r="X285" s="1022"/>
      <c r="Y285" s="1022"/>
      <c r="Z285" s="1022"/>
    </row>
    <row r="286">
      <c r="A286" s="1021"/>
      <c r="B286" s="1021" t="s">
        <v>6327</v>
      </c>
      <c r="C286" s="1022"/>
      <c r="D286" s="1021" t="s">
        <v>6342</v>
      </c>
      <c r="E286" s="1021" t="s">
        <v>6331</v>
      </c>
      <c r="F286" s="1021" t="s">
        <v>6341</v>
      </c>
      <c r="G286" s="1021" t="s">
        <v>885</v>
      </c>
      <c r="H286" s="1022"/>
      <c r="I286" s="1022"/>
      <c r="J286" s="1022"/>
      <c r="K286" s="1022"/>
      <c r="L286" s="1022"/>
      <c r="M286" s="1022"/>
      <c r="N286" s="1022"/>
      <c r="O286" s="1022"/>
      <c r="P286" s="1022"/>
      <c r="Q286" s="1022"/>
      <c r="R286" s="1022"/>
      <c r="S286" s="1022"/>
      <c r="T286" s="1022"/>
      <c r="U286" s="1022"/>
      <c r="V286" s="1022"/>
      <c r="W286" s="1022"/>
      <c r="X286" s="1022"/>
      <c r="Y286" s="1022"/>
      <c r="Z286" s="1022"/>
    </row>
    <row r="287">
      <c r="A287" s="1021"/>
      <c r="B287" s="1021" t="s">
        <v>6327</v>
      </c>
      <c r="C287" s="1022"/>
      <c r="D287" s="1021" t="s">
        <v>6343</v>
      </c>
      <c r="E287" s="1021" t="s">
        <v>6333</v>
      </c>
      <c r="F287" s="1021" t="s">
        <v>6344</v>
      </c>
      <c r="G287" s="1021" t="s">
        <v>886</v>
      </c>
      <c r="H287" s="1022"/>
      <c r="I287" s="1022"/>
      <c r="J287" s="1022"/>
      <c r="K287" s="1022"/>
      <c r="L287" s="1022"/>
      <c r="M287" s="1022"/>
      <c r="N287" s="1022"/>
      <c r="O287" s="1022"/>
      <c r="P287" s="1022"/>
      <c r="Q287" s="1022"/>
      <c r="R287" s="1022"/>
      <c r="S287" s="1022"/>
      <c r="T287" s="1022"/>
      <c r="U287" s="1022"/>
      <c r="V287" s="1022"/>
      <c r="W287" s="1022"/>
      <c r="X287" s="1022"/>
      <c r="Y287" s="1022"/>
      <c r="Z287" s="1022"/>
    </row>
    <row r="288">
      <c r="A288" s="1021"/>
      <c r="B288" s="1021" t="s">
        <v>6327</v>
      </c>
      <c r="C288" s="1022"/>
      <c r="D288" s="1021" t="s">
        <v>6345</v>
      </c>
      <c r="E288" s="1021" t="s">
        <v>6333</v>
      </c>
      <c r="F288" s="1021" t="s">
        <v>6344</v>
      </c>
      <c r="G288" s="1021" t="s">
        <v>885</v>
      </c>
      <c r="H288" s="1022"/>
      <c r="I288" s="1022"/>
      <c r="J288" s="1022"/>
      <c r="K288" s="1022"/>
      <c r="L288" s="1022"/>
      <c r="M288" s="1022"/>
      <c r="N288" s="1022"/>
      <c r="O288" s="1022"/>
      <c r="P288" s="1022"/>
      <c r="Q288" s="1022"/>
      <c r="R288" s="1022"/>
      <c r="S288" s="1022"/>
      <c r="T288" s="1022"/>
      <c r="U288" s="1022"/>
      <c r="V288" s="1022"/>
      <c r="W288" s="1022"/>
      <c r="X288" s="1022"/>
      <c r="Y288" s="1022"/>
      <c r="Z288" s="1022"/>
    </row>
    <row r="289">
      <c r="A289" s="1021"/>
      <c r="B289" s="1021" t="s">
        <v>6346</v>
      </c>
      <c r="C289" s="1022"/>
      <c r="D289" s="1021" t="s">
        <v>6347</v>
      </c>
      <c r="E289" s="1021" t="s">
        <v>6348</v>
      </c>
      <c r="F289" s="1021" t="s">
        <v>6349</v>
      </c>
      <c r="G289" s="1021" t="s">
        <v>886</v>
      </c>
      <c r="H289" s="1022"/>
      <c r="I289" s="1022"/>
      <c r="J289" s="1022"/>
      <c r="K289" s="1022"/>
      <c r="L289" s="1022"/>
      <c r="M289" s="1022"/>
      <c r="N289" s="1022"/>
      <c r="O289" s="1022"/>
      <c r="P289" s="1022"/>
      <c r="Q289" s="1022"/>
      <c r="R289" s="1022"/>
      <c r="S289" s="1022"/>
      <c r="T289" s="1022"/>
      <c r="U289" s="1022"/>
      <c r="V289" s="1022"/>
      <c r="W289" s="1022"/>
      <c r="X289" s="1022"/>
      <c r="Y289" s="1022"/>
      <c r="Z289" s="1022"/>
    </row>
    <row r="290">
      <c r="A290" s="1021"/>
      <c r="B290" s="1021" t="s">
        <v>6346</v>
      </c>
      <c r="C290" s="1022"/>
      <c r="D290" s="1021" t="s">
        <v>6350</v>
      </c>
      <c r="E290" s="1021" t="s">
        <v>6348</v>
      </c>
      <c r="F290" s="1021" t="s">
        <v>6349</v>
      </c>
      <c r="G290" s="1021" t="s">
        <v>885</v>
      </c>
      <c r="H290" s="1022"/>
      <c r="I290" s="1022"/>
      <c r="J290" s="1022"/>
      <c r="K290" s="1022"/>
      <c r="L290" s="1022"/>
      <c r="M290" s="1022"/>
      <c r="N290" s="1022"/>
      <c r="O290" s="1022"/>
      <c r="P290" s="1022"/>
      <c r="Q290" s="1022"/>
      <c r="R290" s="1022"/>
      <c r="S290" s="1022"/>
      <c r="T290" s="1022"/>
      <c r="U290" s="1022"/>
      <c r="V290" s="1022"/>
      <c r="W290" s="1022"/>
      <c r="X290" s="1022"/>
      <c r="Y290" s="1022"/>
      <c r="Z290" s="1022"/>
    </row>
    <row r="291">
      <c r="A291" s="1021"/>
      <c r="B291" s="1021" t="s">
        <v>6351</v>
      </c>
      <c r="C291" s="1022"/>
      <c r="D291" s="1021" t="s">
        <v>6352</v>
      </c>
      <c r="E291" s="1021" t="s">
        <v>6353</v>
      </c>
      <c r="F291" s="1021" t="s">
        <v>6354</v>
      </c>
      <c r="G291" s="1021" t="s">
        <v>886</v>
      </c>
      <c r="H291" s="1022"/>
      <c r="I291" s="1022"/>
      <c r="J291" s="1022"/>
      <c r="K291" s="1022"/>
      <c r="L291" s="1022"/>
      <c r="M291" s="1022"/>
      <c r="N291" s="1022"/>
      <c r="O291" s="1022"/>
      <c r="P291" s="1022"/>
      <c r="Q291" s="1022"/>
      <c r="R291" s="1022"/>
      <c r="S291" s="1022"/>
      <c r="T291" s="1022"/>
      <c r="U291" s="1022"/>
      <c r="V291" s="1022"/>
      <c r="W291" s="1022"/>
      <c r="X291" s="1022"/>
      <c r="Y291" s="1022"/>
      <c r="Z291" s="1022"/>
    </row>
    <row r="292">
      <c r="A292" s="1021"/>
      <c r="B292" s="1021" t="s">
        <v>6351</v>
      </c>
      <c r="C292" s="1022"/>
      <c r="D292" s="1021" t="s">
        <v>6355</v>
      </c>
      <c r="E292" s="1021" t="s">
        <v>6353</v>
      </c>
      <c r="F292" s="1021" t="s">
        <v>6354</v>
      </c>
      <c r="G292" s="1021" t="s">
        <v>885</v>
      </c>
      <c r="H292" s="1022"/>
      <c r="I292" s="1022"/>
      <c r="J292" s="1022"/>
      <c r="K292" s="1022"/>
      <c r="L292" s="1022"/>
      <c r="M292" s="1022"/>
      <c r="N292" s="1022"/>
      <c r="O292" s="1022"/>
      <c r="P292" s="1022"/>
      <c r="Q292" s="1022"/>
      <c r="R292" s="1022"/>
      <c r="S292" s="1022"/>
      <c r="T292" s="1022"/>
      <c r="U292" s="1022"/>
      <c r="V292" s="1022"/>
      <c r="W292" s="1022"/>
      <c r="X292" s="1022"/>
      <c r="Y292" s="1022"/>
      <c r="Z292" s="1022"/>
    </row>
    <row r="293">
      <c r="A293" s="1021" t="s">
        <v>6356</v>
      </c>
      <c r="B293" s="1021" t="s">
        <v>6357</v>
      </c>
      <c r="C293" s="1022"/>
      <c r="D293" s="1021" t="s">
        <v>6358</v>
      </c>
      <c r="E293" s="1021" t="s">
        <v>6359</v>
      </c>
      <c r="F293" s="1021" t="s">
        <v>6360</v>
      </c>
      <c r="G293" s="1021" t="s">
        <v>886</v>
      </c>
      <c r="H293" s="1022"/>
      <c r="I293" s="1022"/>
      <c r="J293" s="1022"/>
      <c r="K293" s="1022"/>
      <c r="L293" s="1022"/>
      <c r="M293" s="1022"/>
      <c r="N293" s="1022"/>
      <c r="O293" s="1022"/>
      <c r="P293" s="1022"/>
      <c r="Q293" s="1022"/>
      <c r="R293" s="1022"/>
      <c r="S293" s="1022"/>
      <c r="T293" s="1022"/>
      <c r="U293" s="1022"/>
      <c r="V293" s="1022"/>
      <c r="W293" s="1022"/>
      <c r="X293" s="1022"/>
      <c r="Y293" s="1022"/>
      <c r="Z293" s="1022"/>
    </row>
    <row r="294">
      <c r="A294" s="1021" t="s">
        <v>6356</v>
      </c>
      <c r="B294" s="1021" t="s">
        <v>6357</v>
      </c>
      <c r="C294" s="1022"/>
      <c r="D294" s="1021" t="s">
        <v>6361</v>
      </c>
      <c r="E294" s="1021" t="s">
        <v>6359</v>
      </c>
      <c r="F294" s="1021" t="s">
        <v>6360</v>
      </c>
      <c r="G294" s="1021" t="s">
        <v>885</v>
      </c>
      <c r="H294" s="1022"/>
      <c r="I294" s="1022"/>
      <c r="J294" s="1022"/>
      <c r="K294" s="1022"/>
      <c r="L294" s="1022"/>
      <c r="M294" s="1022"/>
      <c r="N294" s="1022"/>
      <c r="O294" s="1022"/>
      <c r="P294" s="1022"/>
      <c r="Q294" s="1022"/>
      <c r="R294" s="1022"/>
      <c r="S294" s="1022"/>
      <c r="T294" s="1022"/>
      <c r="U294" s="1022"/>
      <c r="V294" s="1022"/>
      <c r="W294" s="1022"/>
      <c r="X294" s="1022"/>
      <c r="Y294" s="1022"/>
      <c r="Z294" s="1022"/>
    </row>
    <row r="295">
      <c r="A295" s="1021"/>
      <c r="B295" s="1021" t="s">
        <v>5640</v>
      </c>
      <c r="C295" s="1022"/>
      <c r="D295" s="1021" t="s">
        <v>6362</v>
      </c>
      <c r="E295" s="1021" t="s">
        <v>6362</v>
      </c>
      <c r="F295" s="1021" t="s">
        <v>6363</v>
      </c>
      <c r="G295" s="1021" t="s">
        <v>886</v>
      </c>
      <c r="H295" s="1022"/>
      <c r="I295" s="1022"/>
      <c r="J295" s="1022"/>
      <c r="K295" s="1022"/>
      <c r="L295" s="1022"/>
      <c r="M295" s="1022"/>
      <c r="N295" s="1022"/>
      <c r="O295" s="1022"/>
      <c r="P295" s="1022"/>
      <c r="Q295" s="1022"/>
      <c r="R295" s="1022"/>
      <c r="S295" s="1022"/>
      <c r="T295" s="1022"/>
      <c r="U295" s="1022"/>
      <c r="V295" s="1022"/>
      <c r="W295" s="1022"/>
      <c r="X295" s="1022"/>
      <c r="Y295" s="1022"/>
      <c r="Z295" s="1022"/>
    </row>
    <row r="296">
      <c r="A296" s="1021"/>
      <c r="B296" s="1021" t="s">
        <v>5640</v>
      </c>
      <c r="C296" s="1022"/>
      <c r="D296" s="1021" t="s">
        <v>6364</v>
      </c>
      <c r="E296" s="1021" t="s">
        <v>6365</v>
      </c>
      <c r="F296" s="1021" t="s">
        <v>6366</v>
      </c>
      <c r="G296" s="1021" t="s">
        <v>886</v>
      </c>
      <c r="H296" s="1022"/>
      <c r="I296" s="1022"/>
      <c r="J296" s="1022"/>
      <c r="K296" s="1022"/>
      <c r="L296" s="1022"/>
      <c r="M296" s="1022"/>
      <c r="N296" s="1022"/>
      <c r="O296" s="1022"/>
      <c r="P296" s="1022"/>
      <c r="Q296" s="1022"/>
      <c r="R296" s="1022"/>
      <c r="S296" s="1022"/>
      <c r="T296" s="1022"/>
      <c r="U296" s="1022"/>
      <c r="V296" s="1022"/>
      <c r="W296" s="1022"/>
      <c r="X296" s="1022"/>
      <c r="Y296" s="1022"/>
      <c r="Z296" s="1022"/>
    </row>
    <row r="297">
      <c r="A297" s="1021" t="s">
        <v>5834</v>
      </c>
      <c r="B297" s="1021" t="s">
        <v>5835</v>
      </c>
      <c r="C297" s="1022"/>
      <c r="D297" s="1021" t="s">
        <v>6367</v>
      </c>
      <c r="E297" s="1021" t="s">
        <v>5837</v>
      </c>
      <c r="F297" s="1021" t="s">
        <v>5838</v>
      </c>
      <c r="G297" s="1021" t="s">
        <v>886</v>
      </c>
      <c r="H297" s="1022"/>
      <c r="I297" s="1022"/>
      <c r="J297" s="1022"/>
      <c r="K297" s="1022"/>
      <c r="L297" s="1022"/>
      <c r="M297" s="1022"/>
      <c r="N297" s="1022"/>
      <c r="O297" s="1022"/>
      <c r="P297" s="1022"/>
      <c r="Q297" s="1022"/>
      <c r="R297" s="1022"/>
      <c r="S297" s="1022"/>
      <c r="T297" s="1022"/>
      <c r="U297" s="1022"/>
      <c r="V297" s="1022"/>
      <c r="W297" s="1022"/>
      <c r="X297" s="1022"/>
      <c r="Y297" s="1022"/>
      <c r="Z297" s="1022"/>
    </row>
    <row r="298">
      <c r="A298" s="1021"/>
      <c r="B298" s="1021" t="s">
        <v>5640</v>
      </c>
      <c r="C298" s="1022"/>
      <c r="D298" s="1021" t="s">
        <v>6368</v>
      </c>
      <c r="E298" s="1021" t="s">
        <v>6369</v>
      </c>
      <c r="F298" s="1021" t="s">
        <v>6370</v>
      </c>
      <c r="G298" s="1021" t="s">
        <v>886</v>
      </c>
      <c r="H298" s="1022"/>
      <c r="I298" s="1022"/>
      <c r="J298" s="1022"/>
      <c r="K298" s="1022"/>
      <c r="L298" s="1022"/>
      <c r="M298" s="1022"/>
      <c r="N298" s="1022"/>
      <c r="O298" s="1022"/>
      <c r="P298" s="1022"/>
      <c r="Q298" s="1022"/>
      <c r="R298" s="1022"/>
      <c r="S298" s="1022"/>
      <c r="T298" s="1022"/>
      <c r="U298" s="1022"/>
      <c r="V298" s="1022"/>
      <c r="W298" s="1022"/>
      <c r="X298" s="1022"/>
      <c r="Y298" s="1022"/>
      <c r="Z298" s="1022"/>
    </row>
    <row r="299">
      <c r="A299" s="1021"/>
      <c r="B299" s="1021" t="s">
        <v>5640</v>
      </c>
      <c r="C299" s="1022"/>
      <c r="D299" s="1021" t="s">
        <v>6371</v>
      </c>
      <c r="E299" s="1021" t="s">
        <v>6372</v>
      </c>
      <c r="F299" s="1021" t="s">
        <v>6373</v>
      </c>
      <c r="G299" s="1021" t="s">
        <v>886</v>
      </c>
      <c r="H299" s="1022"/>
      <c r="I299" s="1022"/>
      <c r="J299" s="1022"/>
      <c r="K299" s="1022"/>
      <c r="L299" s="1022"/>
      <c r="M299" s="1022"/>
      <c r="N299" s="1022"/>
      <c r="O299" s="1022"/>
      <c r="P299" s="1022"/>
      <c r="Q299" s="1022"/>
      <c r="R299" s="1022"/>
      <c r="S299" s="1022"/>
      <c r="T299" s="1022"/>
      <c r="U299" s="1022"/>
      <c r="V299" s="1022"/>
      <c r="W299" s="1022"/>
      <c r="X299" s="1022"/>
      <c r="Y299" s="1022"/>
      <c r="Z299" s="1022"/>
    </row>
    <row r="300">
      <c r="A300" s="1021"/>
      <c r="B300" s="1021" t="s">
        <v>5640</v>
      </c>
      <c r="C300" s="1022"/>
      <c r="D300" s="1021" t="s">
        <v>6374</v>
      </c>
      <c r="E300" s="1021" t="s">
        <v>6375</v>
      </c>
      <c r="F300" s="1021" t="s">
        <v>6376</v>
      </c>
      <c r="G300" s="1021" t="s">
        <v>886</v>
      </c>
      <c r="H300" s="1022"/>
      <c r="I300" s="1022"/>
      <c r="J300" s="1022"/>
      <c r="K300" s="1022"/>
      <c r="L300" s="1022"/>
      <c r="M300" s="1022"/>
      <c r="N300" s="1022"/>
      <c r="O300" s="1022"/>
      <c r="P300" s="1022"/>
      <c r="Q300" s="1022"/>
      <c r="R300" s="1022"/>
      <c r="S300" s="1022"/>
      <c r="T300" s="1022"/>
      <c r="U300" s="1022"/>
      <c r="V300" s="1022"/>
      <c r="W300" s="1022"/>
      <c r="X300" s="1022"/>
      <c r="Y300" s="1022"/>
      <c r="Z300" s="1022"/>
    </row>
    <row r="301">
      <c r="A301" s="1021"/>
      <c r="B301" s="1021" t="s">
        <v>5640</v>
      </c>
      <c r="C301" s="1022"/>
      <c r="D301" s="1021" t="s">
        <v>6377</v>
      </c>
      <c r="E301" s="1021" t="s">
        <v>6365</v>
      </c>
      <c r="F301" s="1021" t="s">
        <v>6366</v>
      </c>
      <c r="G301" s="1021" t="s">
        <v>885</v>
      </c>
      <c r="H301" s="1022"/>
      <c r="I301" s="1022"/>
      <c r="J301" s="1022"/>
      <c r="K301" s="1022"/>
      <c r="L301" s="1022"/>
      <c r="M301" s="1022"/>
      <c r="N301" s="1022"/>
      <c r="O301" s="1022"/>
      <c r="P301" s="1022"/>
      <c r="Q301" s="1022"/>
      <c r="R301" s="1022"/>
      <c r="S301" s="1022"/>
      <c r="T301" s="1022"/>
      <c r="U301" s="1022"/>
      <c r="V301" s="1022"/>
      <c r="W301" s="1022"/>
      <c r="X301" s="1022"/>
      <c r="Y301" s="1022"/>
      <c r="Z301" s="1022"/>
    </row>
    <row r="302">
      <c r="A302" s="1021"/>
      <c r="B302" s="1021" t="s">
        <v>5640</v>
      </c>
      <c r="C302" s="1022"/>
      <c r="D302" s="1021" t="s">
        <v>6378</v>
      </c>
      <c r="E302" s="1021" t="s">
        <v>6369</v>
      </c>
      <c r="F302" s="1021" t="s">
        <v>6370</v>
      </c>
      <c r="G302" s="1021" t="s">
        <v>885</v>
      </c>
      <c r="H302" s="1022"/>
      <c r="I302" s="1022"/>
      <c r="J302" s="1022"/>
      <c r="K302" s="1022"/>
      <c r="L302" s="1022"/>
      <c r="M302" s="1022"/>
      <c r="N302" s="1022"/>
      <c r="O302" s="1022"/>
      <c r="P302" s="1022"/>
      <c r="Q302" s="1022"/>
      <c r="R302" s="1022"/>
      <c r="S302" s="1022"/>
      <c r="T302" s="1022"/>
      <c r="U302" s="1022"/>
      <c r="V302" s="1022"/>
      <c r="W302" s="1022"/>
      <c r="X302" s="1022"/>
      <c r="Y302" s="1022"/>
      <c r="Z302" s="1022"/>
    </row>
    <row r="303">
      <c r="A303" s="1021"/>
      <c r="B303" s="1021" t="s">
        <v>5640</v>
      </c>
      <c r="C303" s="1022"/>
      <c r="D303" s="1021" t="s">
        <v>6379</v>
      </c>
      <c r="E303" s="1021" t="s">
        <v>6372</v>
      </c>
      <c r="F303" s="1021" t="s">
        <v>6373</v>
      </c>
      <c r="G303" s="1021" t="s">
        <v>885</v>
      </c>
      <c r="H303" s="1022"/>
      <c r="I303" s="1022"/>
      <c r="J303" s="1022"/>
      <c r="K303" s="1022"/>
      <c r="L303" s="1022"/>
      <c r="M303" s="1022"/>
      <c r="N303" s="1022"/>
      <c r="O303" s="1022"/>
      <c r="P303" s="1022"/>
      <c r="Q303" s="1022"/>
      <c r="R303" s="1022"/>
      <c r="S303" s="1022"/>
      <c r="T303" s="1022"/>
      <c r="U303" s="1022"/>
      <c r="V303" s="1022"/>
      <c r="W303" s="1022"/>
      <c r="X303" s="1022"/>
      <c r="Y303" s="1022"/>
      <c r="Z303" s="1022"/>
    </row>
    <row r="304">
      <c r="A304" s="1021"/>
      <c r="B304" s="1021" t="s">
        <v>5640</v>
      </c>
      <c r="C304" s="1022"/>
      <c r="D304" s="1021" t="s">
        <v>6380</v>
      </c>
      <c r="E304" s="1021" t="s">
        <v>6375</v>
      </c>
      <c r="F304" s="1021" t="s">
        <v>6376</v>
      </c>
      <c r="G304" s="1021" t="s">
        <v>885</v>
      </c>
      <c r="H304" s="1022"/>
      <c r="I304" s="1022"/>
      <c r="J304" s="1022"/>
      <c r="K304" s="1022"/>
      <c r="L304" s="1022"/>
      <c r="M304" s="1022"/>
      <c r="N304" s="1022"/>
      <c r="O304" s="1022"/>
      <c r="P304" s="1022"/>
      <c r="Q304" s="1022"/>
      <c r="R304" s="1022"/>
      <c r="S304" s="1022"/>
      <c r="T304" s="1022"/>
      <c r="U304" s="1022"/>
      <c r="V304" s="1022"/>
      <c r="W304" s="1022"/>
      <c r="X304" s="1022"/>
      <c r="Y304" s="1022"/>
      <c r="Z304" s="1022"/>
    </row>
    <row r="305">
      <c r="A305" s="1021" t="s">
        <v>6381</v>
      </c>
      <c r="B305" s="1021" t="s">
        <v>6382</v>
      </c>
      <c r="C305" s="1022"/>
      <c r="D305" s="1021" t="s">
        <v>6383</v>
      </c>
      <c r="E305" s="1021" t="s">
        <v>6384</v>
      </c>
      <c r="F305" s="1021" t="s">
        <v>6385</v>
      </c>
      <c r="G305" s="1021" t="s">
        <v>886</v>
      </c>
      <c r="H305" s="1022"/>
      <c r="I305" s="1022"/>
      <c r="J305" s="1022"/>
      <c r="K305" s="1022"/>
      <c r="L305" s="1022"/>
      <c r="M305" s="1022"/>
      <c r="N305" s="1022"/>
      <c r="O305" s="1022"/>
      <c r="P305" s="1022"/>
      <c r="Q305" s="1022"/>
      <c r="R305" s="1022"/>
      <c r="S305" s="1022"/>
      <c r="T305" s="1022"/>
      <c r="U305" s="1022"/>
      <c r="V305" s="1022"/>
      <c r="W305" s="1022"/>
      <c r="X305" s="1022"/>
      <c r="Y305" s="1022"/>
      <c r="Z305" s="1022"/>
    </row>
    <row r="306">
      <c r="A306" s="1021" t="s">
        <v>6381</v>
      </c>
      <c r="B306" s="1021" t="s">
        <v>6382</v>
      </c>
      <c r="C306" s="1022"/>
      <c r="D306" s="1021" t="s">
        <v>6386</v>
      </c>
      <c r="E306" s="1021" t="s">
        <v>6384</v>
      </c>
      <c r="F306" s="1021" t="s">
        <v>6387</v>
      </c>
      <c r="G306" s="1021" t="s">
        <v>885</v>
      </c>
      <c r="H306" s="1022"/>
      <c r="I306" s="1022"/>
      <c r="J306" s="1022"/>
      <c r="K306" s="1022"/>
      <c r="L306" s="1022"/>
      <c r="M306" s="1022"/>
      <c r="N306" s="1022"/>
      <c r="O306" s="1022"/>
      <c r="P306" s="1022"/>
      <c r="Q306" s="1022"/>
      <c r="R306" s="1022"/>
      <c r="S306" s="1022"/>
      <c r="T306" s="1022"/>
      <c r="U306" s="1022"/>
      <c r="V306" s="1022"/>
      <c r="W306" s="1022"/>
      <c r="X306" s="1022"/>
      <c r="Y306" s="1022"/>
      <c r="Z306" s="1022"/>
    </row>
    <row r="307">
      <c r="A307" s="1021" t="s">
        <v>6388</v>
      </c>
      <c r="B307" s="1021" t="s">
        <v>6389</v>
      </c>
      <c r="C307" s="1022"/>
      <c r="D307" s="1021" t="s">
        <v>6390</v>
      </c>
      <c r="E307" s="1021" t="s">
        <v>6391</v>
      </c>
      <c r="F307" s="1021" t="s">
        <v>6392</v>
      </c>
      <c r="G307" s="1021" t="s">
        <v>886</v>
      </c>
      <c r="H307" s="1022"/>
      <c r="I307" s="1022"/>
      <c r="J307" s="1022"/>
      <c r="K307" s="1022"/>
      <c r="L307" s="1022"/>
      <c r="M307" s="1022"/>
      <c r="N307" s="1022"/>
      <c r="O307" s="1022"/>
      <c r="P307" s="1022"/>
      <c r="Q307" s="1022"/>
      <c r="R307" s="1022"/>
      <c r="S307" s="1022"/>
      <c r="T307" s="1022"/>
      <c r="U307" s="1022"/>
      <c r="V307" s="1022"/>
      <c r="W307" s="1022"/>
      <c r="X307" s="1022"/>
      <c r="Y307" s="1022"/>
      <c r="Z307" s="1022"/>
    </row>
    <row r="308">
      <c r="A308" s="1021" t="s">
        <v>6393</v>
      </c>
      <c r="B308" s="1021" t="s">
        <v>6394</v>
      </c>
      <c r="C308" s="1022"/>
      <c r="D308" s="1021" t="s">
        <v>6390</v>
      </c>
      <c r="E308" s="1021" t="s">
        <v>6395</v>
      </c>
      <c r="F308" s="1021" t="s">
        <v>6325</v>
      </c>
      <c r="G308" s="1021" t="s">
        <v>886</v>
      </c>
      <c r="H308" s="1022"/>
      <c r="I308" s="1022"/>
      <c r="J308" s="1022"/>
      <c r="K308" s="1022"/>
      <c r="L308" s="1022"/>
      <c r="M308" s="1022"/>
      <c r="N308" s="1022"/>
      <c r="O308" s="1022"/>
      <c r="P308" s="1022"/>
      <c r="Q308" s="1022"/>
      <c r="R308" s="1022"/>
      <c r="S308" s="1022"/>
      <c r="T308" s="1022"/>
      <c r="U308" s="1022"/>
      <c r="V308" s="1022"/>
      <c r="W308" s="1022"/>
      <c r="X308" s="1022"/>
      <c r="Y308" s="1022"/>
      <c r="Z308" s="1022"/>
    </row>
    <row r="309">
      <c r="A309" s="1021" t="s">
        <v>6396</v>
      </c>
      <c r="B309" s="1021" t="s">
        <v>6397</v>
      </c>
      <c r="C309" s="1022"/>
      <c r="D309" s="1021" t="s">
        <v>6390</v>
      </c>
      <c r="E309" s="1021" t="s">
        <v>6398</v>
      </c>
      <c r="F309" s="1021" t="s">
        <v>6325</v>
      </c>
      <c r="G309" s="1021" t="s">
        <v>886</v>
      </c>
      <c r="H309" s="1022"/>
      <c r="I309" s="1022"/>
      <c r="J309" s="1022"/>
      <c r="K309" s="1022"/>
      <c r="L309" s="1022"/>
      <c r="M309" s="1022"/>
      <c r="N309" s="1022"/>
      <c r="O309" s="1022"/>
      <c r="P309" s="1022"/>
      <c r="Q309" s="1022"/>
      <c r="R309" s="1022"/>
      <c r="S309" s="1022"/>
      <c r="T309" s="1022"/>
      <c r="U309" s="1022"/>
      <c r="V309" s="1022"/>
      <c r="W309" s="1022"/>
      <c r="X309" s="1022"/>
      <c r="Y309" s="1022"/>
      <c r="Z309" s="1022"/>
    </row>
    <row r="310">
      <c r="A310" s="1021" t="s">
        <v>6399</v>
      </c>
      <c r="B310" s="1021" t="s">
        <v>6400</v>
      </c>
      <c r="C310" s="1022"/>
      <c r="D310" s="1022"/>
      <c r="E310" s="1021" t="s">
        <v>6401</v>
      </c>
      <c r="F310" s="1021" t="s">
        <v>6325</v>
      </c>
      <c r="G310" s="1021" t="s">
        <v>886</v>
      </c>
      <c r="H310" s="1022"/>
      <c r="I310" s="1022"/>
      <c r="J310" s="1022"/>
      <c r="K310" s="1022"/>
      <c r="L310" s="1022"/>
      <c r="M310" s="1022"/>
      <c r="N310" s="1022"/>
      <c r="O310" s="1022"/>
      <c r="P310" s="1022"/>
      <c r="Q310" s="1022"/>
      <c r="R310" s="1022"/>
      <c r="S310" s="1022"/>
      <c r="T310" s="1022"/>
      <c r="U310" s="1022"/>
      <c r="V310" s="1022"/>
      <c r="W310" s="1022"/>
      <c r="X310" s="1022"/>
      <c r="Y310" s="1022"/>
      <c r="Z310" s="1022"/>
    </row>
  </sheetData>
  <drawing r:id="rId1"/>
</worksheet>
</file>